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hidePivotFieldList="1"/>
  <mc:AlternateContent xmlns:mc="http://schemas.openxmlformats.org/markup-compatibility/2006">
    <mc:Choice Requires="x15">
      <x15ac:absPath xmlns:x15ac="http://schemas.microsoft.com/office/spreadsheetml/2010/11/ac" url="/Users/thiru/Desktop/Whitescholars/EXCEL/A.EXCEL PROJECT/"/>
    </mc:Choice>
  </mc:AlternateContent>
  <xr:revisionPtr revIDLastSave="0" documentId="13_ncr:1_{282DE99A-F8ED-1347-AD7F-391F495AF70F}" xr6:coauthVersionLast="47" xr6:coauthVersionMax="47" xr10:uidLastSave="{00000000-0000-0000-0000-000000000000}"/>
  <bookViews>
    <workbookView xWindow="0" yWindow="0" windowWidth="28800" windowHeight="18000" activeTab="3" xr2:uid="{00000000-000D-0000-FFFF-FFFF00000000}"/>
  </bookViews>
  <sheets>
    <sheet name="EMPLOYEES" sheetId="1" r:id="rId1"/>
    <sheet name="ANSWERS" sheetId="5" r:id="rId2"/>
    <sheet name="PIVOT TABLES" sheetId="6" r:id="rId3"/>
    <sheet name="DASHBOARD" sheetId="12" r:id="rId4"/>
    <sheet name="MANAGERS" sheetId="2" r:id="rId5"/>
    <sheet name="CITY_BONUS" sheetId="3" r:id="rId6"/>
  </sheets>
  <definedNames>
    <definedName name="_xlcn.WorksheetConnection_Excel_Project_Dataset.xlsxTable11" hidden="1">Table1[]</definedName>
    <definedName name="Slicer_City">#N/A</definedName>
    <definedName name="Slicer_Gender">#N/A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_Project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6" i="12" l="1"/>
  <c r="AD15" i="12"/>
  <c r="AD14" i="12"/>
  <c r="AD13" i="12"/>
  <c r="AD12" i="12"/>
  <c r="AK3872" i="1"/>
  <c r="AK3219" i="1"/>
  <c r="AK4308" i="1"/>
  <c r="AK2898" i="1"/>
  <c r="AK2929" i="1"/>
  <c r="AK3602" i="1"/>
  <c r="AK3895" i="1"/>
  <c r="AK3693" i="1"/>
  <c r="AK2824" i="1"/>
  <c r="AK2280" i="1"/>
  <c r="AK2317" i="1"/>
  <c r="AK3396" i="1"/>
  <c r="AK4406" i="1"/>
  <c r="AK2554" i="1"/>
  <c r="AK1179" i="1"/>
  <c r="AK4267" i="1"/>
  <c r="AK1811" i="1"/>
  <c r="AK692" i="1"/>
  <c r="AK3571" i="1"/>
  <c r="AK43" i="1"/>
  <c r="AK1980" i="1"/>
  <c r="AK4175" i="1"/>
  <c r="AK189" i="1"/>
  <c r="AK3958" i="1"/>
  <c r="AK320" i="1"/>
  <c r="AK4832" i="1"/>
  <c r="AK751" i="1"/>
  <c r="AK3406" i="1"/>
  <c r="AK4147" i="1"/>
  <c r="AK4319" i="1"/>
  <c r="AK3100" i="1"/>
  <c r="AK452" i="1"/>
  <c r="AK3350" i="1"/>
  <c r="AK4657" i="1"/>
  <c r="AK2960" i="1"/>
  <c r="AK2292" i="1"/>
  <c r="AK202" i="1"/>
  <c r="AK3891" i="1"/>
  <c r="AK4345" i="1"/>
  <c r="AK2810" i="1"/>
  <c r="AK4256" i="1"/>
  <c r="AK4068" i="1"/>
  <c r="AK197" i="1"/>
  <c r="AK869" i="1"/>
  <c r="AK4111" i="1"/>
  <c r="AK2340" i="1"/>
  <c r="AK401" i="1"/>
  <c r="AK483" i="1"/>
  <c r="AK405" i="1"/>
  <c r="AK1042" i="1"/>
  <c r="AK3764" i="1"/>
  <c r="AK1407" i="1"/>
  <c r="AK3840" i="1"/>
  <c r="AK254" i="1"/>
  <c r="AK1666" i="1"/>
  <c r="AK3886" i="1"/>
  <c r="AK650" i="1"/>
  <c r="AK2008" i="1"/>
  <c r="AK1868" i="1"/>
  <c r="AK2425" i="1"/>
  <c r="AK4957" i="1"/>
  <c r="AK2002" i="1"/>
  <c r="AK1880" i="1"/>
  <c r="AK4248" i="1"/>
  <c r="AK3279" i="1"/>
  <c r="AK570" i="1"/>
  <c r="AK126" i="1"/>
  <c r="AK647" i="1"/>
  <c r="AK566" i="1"/>
  <c r="AK1746" i="1"/>
  <c r="AK741" i="1"/>
  <c r="AK2854" i="1"/>
  <c r="AK1384" i="1"/>
  <c r="AK512" i="1"/>
  <c r="AK2060" i="1"/>
  <c r="AK707" i="1"/>
  <c r="AK2887" i="1"/>
  <c r="AK685" i="1"/>
  <c r="AK2073" i="1"/>
  <c r="AK250" i="1"/>
  <c r="AK499" i="1"/>
  <c r="AK2207" i="1"/>
  <c r="AK4736" i="1"/>
  <c r="AK1945" i="1"/>
  <c r="AK390" i="1"/>
  <c r="AK3974" i="1"/>
  <c r="AK255" i="1"/>
  <c r="AK2424" i="1"/>
  <c r="AK1675" i="1"/>
  <c r="AK4219" i="1"/>
  <c r="AK176" i="1"/>
  <c r="AK4149" i="1"/>
  <c r="AK208" i="1"/>
  <c r="AK1509" i="1"/>
  <c r="AK2713" i="1"/>
  <c r="AK383" i="1"/>
  <c r="AK706" i="1"/>
  <c r="AK2486" i="1"/>
  <c r="AK1766" i="1"/>
  <c r="AK1126" i="1"/>
  <c r="AK1884" i="1"/>
  <c r="AK4051" i="1"/>
  <c r="AK2283" i="1"/>
  <c r="AK1903" i="1"/>
  <c r="AK684" i="1"/>
  <c r="AK2361" i="1"/>
  <c r="AK1995" i="1"/>
  <c r="AK1116" i="1"/>
  <c r="AK574" i="1"/>
  <c r="AK2080" i="1"/>
  <c r="AK4276" i="1"/>
  <c r="AK2795" i="1"/>
  <c r="AK4566" i="1"/>
  <c r="AK1194" i="1"/>
  <c r="AK2333" i="1"/>
  <c r="AK1787" i="1"/>
  <c r="AK3746" i="1"/>
  <c r="AK523" i="1"/>
  <c r="AK4554" i="1"/>
  <c r="AK1718" i="1"/>
  <c r="AK1862" i="1"/>
  <c r="AK2463" i="1"/>
  <c r="AK4676" i="1"/>
  <c r="AK3766" i="1"/>
  <c r="AK3643" i="1"/>
  <c r="AK4940" i="1"/>
  <c r="AK2311" i="1"/>
  <c r="AK1451" i="1"/>
  <c r="AK4858" i="1"/>
  <c r="AK295" i="1"/>
  <c r="AK313" i="1"/>
  <c r="AK4450" i="1"/>
  <c r="AK4790" i="1"/>
  <c r="AK896" i="1"/>
  <c r="AK872" i="1"/>
  <c r="AK2776" i="1"/>
  <c r="AK3760" i="1"/>
  <c r="AK666" i="1"/>
  <c r="AK3925" i="1"/>
  <c r="AK4139" i="1"/>
  <c r="AK4280" i="1"/>
  <c r="AK4944" i="1"/>
  <c r="AK2417" i="1"/>
  <c r="AK2650" i="1"/>
  <c r="AK2313" i="1"/>
  <c r="AK4297" i="1"/>
  <c r="AK3569" i="1"/>
  <c r="AK1018" i="1"/>
  <c r="AK4743" i="1"/>
  <c r="AK867" i="1"/>
  <c r="AK1560" i="1"/>
  <c r="AK4007" i="1"/>
  <c r="AK1629" i="1"/>
  <c r="AK628" i="1"/>
  <c r="AK3927" i="1"/>
  <c r="AK663" i="1"/>
  <c r="AK1297" i="1"/>
  <c r="AK3740" i="1"/>
  <c r="AK179" i="1"/>
  <c r="AK3608" i="1"/>
  <c r="AK2004" i="1"/>
  <c r="AK1138" i="1"/>
  <c r="AK3142" i="1"/>
  <c r="AK3077" i="1"/>
  <c r="AK1748" i="1"/>
  <c r="AK1902" i="1"/>
  <c r="AK2702" i="1"/>
  <c r="AK4413" i="1"/>
  <c r="AK4889" i="1"/>
  <c r="AK4679" i="1"/>
  <c r="AK4446" i="1"/>
  <c r="AK1082" i="1"/>
  <c r="AK1263" i="1"/>
  <c r="AK3098" i="1"/>
  <c r="AK2243" i="1"/>
  <c r="AK2465" i="1"/>
  <c r="AK2000" i="1"/>
  <c r="AK2921" i="1"/>
  <c r="AK1115" i="1"/>
  <c r="AK1247" i="1"/>
  <c r="AK340" i="1"/>
  <c r="AK731" i="1"/>
  <c r="AK4483" i="1"/>
  <c r="AK2542" i="1"/>
  <c r="AK2358" i="1"/>
  <c r="AK4742" i="1"/>
  <c r="AK3140" i="1"/>
  <c r="AK149" i="1"/>
  <c r="AK3159" i="1"/>
  <c r="AK3209" i="1"/>
  <c r="AK4818" i="1"/>
  <c r="AK4806" i="1"/>
  <c r="AK4172" i="1"/>
  <c r="AK426" i="1"/>
  <c r="AK3561" i="1"/>
  <c r="AK192" i="1"/>
  <c r="AK1284" i="1"/>
  <c r="AK778" i="1"/>
  <c r="AK1938" i="1"/>
  <c r="AK2712" i="1"/>
  <c r="AK3715" i="1"/>
  <c r="AK479" i="1"/>
  <c r="AK4359" i="1"/>
  <c r="AK463" i="1"/>
  <c r="AK2279" i="1"/>
  <c r="AK2146" i="1"/>
  <c r="AK2388" i="1"/>
  <c r="AK3493" i="1"/>
  <c r="AK939" i="1"/>
  <c r="AK82" i="1"/>
  <c r="AK2324" i="1"/>
  <c r="AK3592" i="1"/>
  <c r="AK4545" i="1"/>
  <c r="AK683" i="1"/>
  <c r="AK3233" i="1"/>
  <c r="AK474" i="1"/>
  <c r="AK490" i="1"/>
  <c r="AK1318" i="1"/>
  <c r="AK1556" i="1"/>
  <c r="AK3835" i="1"/>
  <c r="AK2268" i="1"/>
  <c r="AK1302" i="1"/>
  <c r="AK3153" i="1"/>
  <c r="AK3102" i="1"/>
  <c r="AK1083" i="1"/>
  <c r="AK1429" i="1"/>
  <c r="AK3403" i="1"/>
  <c r="AK4130" i="1"/>
  <c r="AK2890" i="1"/>
  <c r="AK4029" i="1"/>
  <c r="AK3751" i="1"/>
  <c r="AK882" i="1"/>
  <c r="AK1634" i="1"/>
  <c r="AK2435" i="1"/>
  <c r="AK1472" i="1"/>
  <c r="AK4352" i="1"/>
  <c r="AK4370" i="1"/>
  <c r="AK2947" i="1"/>
  <c r="AK4096" i="1"/>
  <c r="AK3027" i="1"/>
  <c r="AK4864" i="1"/>
  <c r="AK2257" i="1"/>
  <c r="AK703" i="1"/>
  <c r="AK876" i="1"/>
  <c r="AK422" i="1"/>
  <c r="AK2022" i="1"/>
  <c r="AK957" i="1"/>
  <c r="AK2958" i="1"/>
  <c r="AK4942" i="1"/>
  <c r="AK3551" i="1"/>
  <c r="AK2547" i="1"/>
  <c r="AK3260" i="1"/>
  <c r="AK2602" i="1"/>
  <c r="AK475" i="1"/>
  <c r="AK1326" i="1"/>
  <c r="AK4252" i="1"/>
  <c r="AK1041" i="1"/>
  <c r="AK3004" i="1"/>
  <c r="AK2834" i="1"/>
  <c r="AK345" i="1"/>
  <c r="AK2784" i="1"/>
  <c r="AK3971" i="1"/>
  <c r="AK4340" i="1"/>
  <c r="AK127" i="1"/>
  <c r="AK3873" i="1"/>
  <c r="AK1153" i="1"/>
  <c r="AK4525" i="1"/>
  <c r="AK1913" i="1"/>
  <c r="AK655" i="1"/>
  <c r="AK4697" i="1"/>
  <c r="AK1941" i="1"/>
  <c r="AK557" i="1"/>
  <c r="AK3021" i="1"/>
  <c r="AK4518" i="1"/>
  <c r="AK2744" i="1"/>
  <c r="AK2387" i="1"/>
  <c r="AK4199" i="1"/>
  <c r="AK2412" i="1"/>
  <c r="AK1499" i="1"/>
  <c r="AK827" i="1"/>
  <c r="AK159" i="1"/>
  <c r="AK1863" i="1"/>
  <c r="AK2938" i="1"/>
  <c r="AK3273" i="1"/>
  <c r="AK461" i="1"/>
  <c r="AK3616" i="1"/>
  <c r="AK4227" i="1"/>
  <c r="AK774" i="1"/>
  <c r="AK3378" i="1"/>
  <c r="AK1602" i="1"/>
  <c r="AK1574" i="1"/>
  <c r="AK974" i="1"/>
  <c r="AK1174" i="1"/>
  <c r="AK4510" i="1"/>
  <c r="AK2446" i="1"/>
  <c r="AK2741" i="1"/>
  <c r="AK972" i="1"/>
  <c r="AK4116" i="1"/>
  <c r="AK1063" i="1"/>
  <c r="AK1725" i="1"/>
  <c r="AK2454" i="1"/>
  <c r="AK4108" i="1"/>
  <c r="AK1307" i="1"/>
  <c r="AK3587" i="1"/>
  <c r="AK2750" i="1"/>
  <c r="AK321" i="1"/>
  <c r="AK1471" i="1"/>
  <c r="AK2961" i="1"/>
  <c r="AK4937" i="1"/>
  <c r="AK4794" i="1"/>
  <c r="AK4443" i="1"/>
  <c r="AK4946" i="1"/>
  <c r="AK4086" i="1"/>
  <c r="AK2639" i="1"/>
  <c r="AK388" i="1"/>
  <c r="AK4000" i="1"/>
  <c r="AK3483" i="1"/>
  <c r="AK3250" i="1"/>
  <c r="AK1640" i="1"/>
  <c r="AK1090" i="1"/>
  <c r="AK3490" i="1"/>
  <c r="AK1594" i="1"/>
  <c r="AK1831" i="1"/>
  <c r="AK3910" i="1"/>
  <c r="AK4239" i="1"/>
  <c r="AK3596" i="1"/>
  <c r="AK4696" i="1"/>
  <c r="AK3868" i="1"/>
  <c r="AK4960" i="1"/>
  <c r="AK466" i="1"/>
  <c r="AK3962" i="1"/>
  <c r="AK2972" i="1"/>
  <c r="AK1004" i="1"/>
  <c r="AK4893" i="1"/>
  <c r="AK3375" i="1"/>
  <c r="AK4825" i="1"/>
  <c r="AK625" i="1"/>
  <c r="AK1784" i="1"/>
  <c r="AK4605" i="1"/>
  <c r="AK2056" i="1"/>
  <c r="AK86" i="1"/>
  <c r="AK2077" i="1"/>
  <c r="AK3767" i="1"/>
  <c r="AK2287" i="1"/>
  <c r="AK3213" i="1"/>
  <c r="AK1020" i="1"/>
  <c r="AK3308" i="1"/>
  <c r="AK1112" i="1"/>
  <c r="AK2878" i="1"/>
  <c r="AK1693" i="1"/>
  <c r="AK1452" i="1"/>
  <c r="AK3173" i="1"/>
  <c r="AK2198" i="1"/>
  <c r="AK1446" i="1"/>
  <c r="AK2392" i="1"/>
  <c r="AK4926" i="1"/>
  <c r="AK1951" i="1"/>
  <c r="AK1232" i="1"/>
  <c r="AK2552" i="1"/>
  <c r="AK1025" i="1"/>
  <c r="AK3428" i="1"/>
  <c r="AK2771" i="1"/>
  <c r="AK3792" i="1"/>
  <c r="AK108" i="1"/>
  <c r="AK4537" i="1"/>
  <c r="AK805" i="1"/>
  <c r="AK3911" i="1"/>
  <c r="AK2005" i="1"/>
  <c r="AK173" i="1"/>
  <c r="AK2221" i="1"/>
  <c r="AK3741" i="1"/>
  <c r="AK2862" i="1"/>
  <c r="AK3154" i="1"/>
  <c r="AK4425" i="1"/>
  <c r="AK3859" i="1"/>
  <c r="AK3346" i="1"/>
  <c r="AK4367" i="1"/>
  <c r="AK396" i="1"/>
  <c r="AK2397" i="1"/>
  <c r="AK3617" i="1"/>
  <c r="AK1948" i="1"/>
  <c r="AK835" i="1"/>
  <c r="AK4664" i="1"/>
  <c r="AK4636" i="1"/>
  <c r="AK4740" i="1"/>
  <c r="AK1135" i="1"/>
  <c r="AK2684" i="1"/>
  <c r="AK3793" i="1"/>
  <c r="AK4708" i="1"/>
  <c r="AK12" i="1"/>
  <c r="AK1071" i="1"/>
  <c r="AK3230" i="1"/>
  <c r="AK31" i="1"/>
  <c r="AK2318" i="1"/>
  <c r="AK470" i="1"/>
  <c r="AK3368" i="1"/>
  <c r="AK3251" i="1"/>
  <c r="AK2673" i="1"/>
  <c r="AK1315" i="1"/>
  <c r="AK4384" i="1"/>
  <c r="AK1764" i="1"/>
  <c r="AK1483" i="1"/>
  <c r="AK1749" i="1"/>
  <c r="AK1059" i="1"/>
  <c r="AK1144" i="1"/>
  <c r="AK1542" i="1"/>
  <c r="AK4909" i="1"/>
  <c r="AK4692" i="1"/>
  <c r="AK1185" i="1"/>
  <c r="AK600" i="1"/>
  <c r="AK2751" i="1"/>
  <c r="AK1915" i="1"/>
  <c r="AK4466" i="1"/>
  <c r="AK3904" i="1"/>
  <c r="AK3192" i="1"/>
  <c r="AK4648" i="1"/>
  <c r="AK963" i="1"/>
  <c r="AK3133" i="1"/>
  <c r="AK4225" i="1"/>
  <c r="AK1453" i="1"/>
  <c r="AK3480" i="1"/>
  <c r="AK45" i="1"/>
  <c r="AK3680" i="1"/>
  <c r="AK3841" i="1"/>
  <c r="AK2382" i="1"/>
  <c r="AK3973" i="1"/>
  <c r="AK359" i="1"/>
  <c r="AK3353" i="1"/>
  <c r="AK2368" i="1"/>
  <c r="AK1057" i="1"/>
  <c r="AK2681" i="1"/>
  <c r="AK249" i="1"/>
  <c r="AK791" i="1"/>
  <c r="AK3269" i="1"/>
  <c r="AK1589" i="1"/>
  <c r="AK3986" i="1"/>
  <c r="AK977" i="1"/>
  <c r="AK3574" i="1"/>
  <c r="AK99" i="1"/>
  <c r="AK4735" i="1"/>
  <c r="AK3686" i="1"/>
  <c r="AK54" i="1"/>
  <c r="AK1075" i="1"/>
  <c r="AK658" i="1"/>
  <c r="AK2880" i="1"/>
  <c r="AK1418" i="1"/>
  <c r="AK4904" i="1"/>
  <c r="AK3926" i="1"/>
  <c r="AK1066" i="1"/>
  <c r="AK527" i="1"/>
  <c r="AK412" i="1"/>
  <c r="AK3675" i="1"/>
  <c r="AK3776" i="1"/>
  <c r="AK1014" i="1"/>
  <c r="AK4535" i="1"/>
  <c r="AK1735" i="1"/>
  <c r="AK3454" i="1"/>
  <c r="AK768" i="1"/>
  <c r="AK2375" i="1"/>
  <c r="AK2564" i="1"/>
  <c r="AK920" i="1"/>
  <c r="AK1910" i="1"/>
  <c r="AK3982" i="1"/>
  <c r="AK3065" i="1"/>
  <c r="AK3772" i="1"/>
  <c r="AK1188" i="1"/>
  <c r="AK2205" i="1"/>
  <c r="AK1401" i="1"/>
  <c r="AK3848" i="1"/>
  <c r="AK1281" i="1"/>
  <c r="AK3119" i="1"/>
  <c r="AK742" i="1"/>
  <c r="AK918" i="1"/>
  <c r="AK3965" i="1"/>
  <c r="AK3271" i="1"/>
  <c r="AK526" i="1"/>
  <c r="AK1558" i="1"/>
  <c r="AK3934" i="1"/>
  <c r="AK1228" i="1"/>
  <c r="AK747" i="1"/>
  <c r="AK1460" i="1"/>
  <c r="AK1636" i="1"/>
  <c r="AK316" i="1"/>
  <c r="AK4767" i="1"/>
  <c r="AK3629" i="1"/>
  <c r="AK609" i="1"/>
  <c r="AK2339" i="1"/>
  <c r="AK3909" i="1"/>
  <c r="AK844" i="1"/>
  <c r="AK4623" i="1"/>
  <c r="AK351" i="1"/>
  <c r="AK3394" i="1"/>
  <c r="AK4371" i="1"/>
  <c r="AK4980" i="1"/>
  <c r="AK1454" i="1"/>
  <c r="AK436" i="1"/>
  <c r="AK494" i="1"/>
  <c r="AK4556" i="1"/>
  <c r="AK4870" i="1"/>
  <c r="AK3547" i="1"/>
  <c r="AK1732" i="1"/>
  <c r="AK998" i="1"/>
  <c r="AK3759" i="1"/>
  <c r="AK1226" i="1"/>
  <c r="AK4168" i="1"/>
  <c r="AK1008" i="1"/>
  <c r="AK851" i="1"/>
  <c r="AK4509" i="1"/>
  <c r="AK3060" i="1"/>
  <c r="AK2621" i="1"/>
  <c r="AK3562" i="1"/>
  <c r="AK3009" i="1"/>
  <c r="AK2480" i="1"/>
  <c r="AK3089" i="1"/>
  <c r="AK2027" i="1"/>
  <c r="AK4608" i="1"/>
  <c r="AK2924" i="1"/>
  <c r="AK131" i="1"/>
  <c r="AK1106" i="1"/>
  <c r="AK3408" i="1"/>
  <c r="AK2917" i="1"/>
  <c r="AK779" i="1"/>
  <c r="AK16" i="1"/>
  <c r="AK4713" i="1"/>
  <c r="AK3149" i="1"/>
  <c r="AK4969" i="1"/>
  <c r="AK1690" i="1"/>
  <c r="AK4281" i="1"/>
  <c r="AK2826" i="1"/>
  <c r="AK1207" i="1"/>
  <c r="AK581" i="1"/>
  <c r="AK513" i="1"/>
  <c r="AK3482" i="1"/>
  <c r="AK4401" i="1"/>
  <c r="AK3894" i="1"/>
  <c r="AK871" i="1"/>
  <c r="AK2130" i="1"/>
  <c r="AK2210" i="1"/>
  <c r="AK3180" i="1"/>
  <c r="AK3676" i="1"/>
  <c r="AK4014" i="1"/>
  <c r="AK1338" i="1"/>
  <c r="AK1301" i="1"/>
  <c r="AK764" i="1"/>
  <c r="AK4527" i="1"/>
  <c r="AK2196" i="1"/>
  <c r="AK3195" i="1"/>
  <c r="AK819" i="1"/>
  <c r="AK1648" i="1"/>
  <c r="AK4905" i="1"/>
  <c r="AK656" i="1"/>
  <c r="AK627" i="1"/>
  <c r="AK577" i="1"/>
  <c r="AK3433" i="1"/>
  <c r="AK2981" i="1"/>
  <c r="AK1139" i="1"/>
  <c r="AK1653" i="1"/>
  <c r="AK1765" i="1"/>
  <c r="AK620" i="1"/>
  <c r="AK4620" i="1"/>
  <c r="AK2832" i="1"/>
  <c r="AK4245" i="1"/>
  <c r="AK1952" i="1"/>
  <c r="AK3970" i="1"/>
  <c r="AK2546" i="1"/>
  <c r="AK2683" i="1"/>
  <c r="AK4137" i="1"/>
  <c r="AK4410" i="1"/>
  <c r="AK1535" i="1"/>
  <c r="AK3355" i="1"/>
  <c r="AK1596" i="1"/>
  <c r="AK1166" i="1"/>
  <c r="AK3118" i="1"/>
  <c r="AK3663" i="1"/>
  <c r="AK1644" i="1"/>
  <c r="AK42" i="1"/>
  <c r="AK79" i="1"/>
  <c r="AK3011" i="1"/>
  <c r="AK1346" i="1"/>
  <c r="AK3059" i="1"/>
  <c r="AK894" i="1"/>
  <c r="AK3352" i="1"/>
  <c r="AK582" i="1"/>
  <c r="AK4400" i="1"/>
  <c r="AK3976" i="1"/>
  <c r="AK4503" i="1"/>
  <c r="AK3526" i="1"/>
  <c r="AK1209" i="1"/>
  <c r="AK1255" i="1"/>
  <c r="AK4673" i="1"/>
  <c r="AK1624" i="1"/>
  <c r="AK267" i="1"/>
  <c r="AK4813" i="1"/>
  <c r="AK3842" i="1"/>
  <c r="AK169" i="1"/>
  <c r="AK1713" i="1"/>
  <c r="AK3492" i="1"/>
  <c r="AK3036" i="1"/>
  <c r="AK3899" i="1"/>
  <c r="AK3024" i="1"/>
  <c r="AK4710" i="1"/>
  <c r="AK1652" i="1"/>
  <c r="AK417" i="1"/>
  <c r="AK211" i="1"/>
  <c r="AK2670" i="1"/>
  <c r="AK4481" i="1"/>
  <c r="AK440" i="1"/>
  <c r="AK460" i="1"/>
  <c r="AK664" i="1"/>
  <c r="AK1994" i="1"/>
  <c r="AK3586" i="1"/>
  <c r="AK4166" i="1"/>
  <c r="AK3423" i="1"/>
  <c r="AK2201" i="1"/>
  <c r="AK1432" i="1"/>
  <c r="AK961" i="1"/>
  <c r="AK2701" i="1"/>
  <c r="AK334" i="1"/>
  <c r="AK3291" i="1"/>
  <c r="AK1551" i="1"/>
  <c r="AK990" i="1"/>
  <c r="AK3448" i="1"/>
  <c r="AK3472" i="1"/>
  <c r="AK2722" i="1"/>
  <c r="AK4563" i="1"/>
  <c r="AK4354" i="1"/>
  <c r="AK4907" i="1"/>
  <c r="AK247" i="1"/>
  <c r="AK3805" i="1"/>
  <c r="AK142" i="1"/>
  <c r="AK549" i="1"/>
  <c r="AK3985" i="1"/>
  <c r="AK2482" i="1"/>
  <c r="AK3052" i="1"/>
  <c r="AK1729" i="1"/>
  <c r="AK3846" i="1"/>
  <c r="AK4134" i="1"/>
  <c r="AK4627" i="1"/>
  <c r="AK469" i="1"/>
  <c r="AK4028" i="1"/>
  <c r="AK4949" i="1"/>
  <c r="AK1900" i="1"/>
  <c r="AK2169" i="1"/>
  <c r="AK4979" i="1"/>
  <c r="AK2052" i="1"/>
  <c r="AK2423" i="1"/>
  <c r="AK1775" i="1"/>
  <c r="AK2936" i="1"/>
  <c r="AK1355" i="1"/>
  <c r="AK1992" i="1"/>
  <c r="AK3389" i="1"/>
  <c r="AK3517" i="1"/>
  <c r="AK4616" i="1"/>
  <c r="AK3441" i="1"/>
  <c r="AK3514" i="1"/>
  <c r="AK2638" i="1"/>
  <c r="AK4853" i="1"/>
  <c r="AK1969" i="1"/>
  <c r="AK2608" i="1"/>
  <c r="AK2802" i="1"/>
  <c r="AK3871" i="1"/>
  <c r="AK273" i="1"/>
  <c r="AK4240" i="1"/>
  <c r="AK172" i="1"/>
  <c r="AK518" i="1"/>
  <c r="AK2378" i="1"/>
  <c r="AK845" i="1"/>
  <c r="AK1435" i="1"/>
  <c r="AK3520" i="1"/>
  <c r="AK1736" i="1"/>
  <c r="AK1610" i="1"/>
  <c r="AK4184" i="1"/>
  <c r="AK3494" i="1"/>
  <c r="AK2189" i="1"/>
  <c r="AK3202" i="1"/>
  <c r="AK4985" i="1"/>
  <c r="AK1381" i="1"/>
  <c r="AK1184" i="1"/>
  <c r="AK3386" i="1"/>
  <c r="AK4016" i="1"/>
  <c r="AK3086" i="1"/>
  <c r="AK3323" i="1"/>
  <c r="AK858" i="1"/>
  <c r="AK1146" i="1"/>
  <c r="AK1869" i="1"/>
  <c r="AK886" i="1"/>
  <c r="AK836" i="1"/>
  <c r="AK3455" i="1"/>
  <c r="AK3468" i="1"/>
  <c r="AK4163" i="1"/>
  <c r="AK2716" i="1"/>
  <c r="AK2495" i="1"/>
  <c r="AK734" i="1"/>
  <c r="AK3691" i="1"/>
  <c r="AK1819" i="1"/>
  <c r="AK3501" i="1"/>
  <c r="AK2032" i="1"/>
  <c r="AK3654" i="1"/>
  <c r="AK752" i="1"/>
  <c r="AK4105" i="1"/>
  <c r="AK1580" i="1"/>
  <c r="AK50" i="1"/>
  <c r="AK2630" i="1"/>
  <c r="AK1003" i="1"/>
  <c r="AK2853" i="1"/>
  <c r="AK414" i="1"/>
  <c r="AK2297" i="1"/>
  <c r="AK1244" i="1"/>
  <c r="AK832" i="1"/>
  <c r="AK4582" i="1"/>
  <c r="AK4849" i="1"/>
  <c r="AK4854" i="1"/>
  <c r="AK699" i="1"/>
  <c r="AK3275" i="1"/>
  <c r="AK3451" i="1"/>
  <c r="AK4325" i="1"/>
  <c r="AK3300" i="1"/>
  <c r="AK1533" i="1"/>
  <c r="AK1095" i="1"/>
  <c r="AK552" i="1"/>
  <c r="AK3505" i="1"/>
  <c r="AK955" i="1"/>
  <c r="AK97" i="1"/>
  <c r="AK488" i="1"/>
  <c r="AK2731" i="1"/>
  <c r="AK3400" i="1"/>
  <c r="AK1532" i="1"/>
  <c r="AK2527" i="1"/>
  <c r="AK2234" i="1"/>
  <c r="AK4131" i="1"/>
  <c r="AK862" i="1"/>
  <c r="AK1424" i="1"/>
  <c r="AK3601" i="1"/>
  <c r="AK2472" i="1"/>
  <c r="AK1829" i="1"/>
  <c r="AK468" i="1"/>
  <c r="AK1659" i="1"/>
  <c r="AK3800" i="1"/>
  <c r="AK4587" i="1"/>
  <c r="AK1541" i="1"/>
  <c r="AK3577" i="1"/>
  <c r="AK2643" i="1"/>
  <c r="AK4938" i="1"/>
  <c r="AK3220" i="1"/>
  <c r="AK1092" i="1"/>
  <c r="AK3427" i="1"/>
  <c r="AK1547" i="1"/>
  <c r="AK3582" i="1"/>
  <c r="AK612" i="1"/>
  <c r="AK268" i="1"/>
  <c r="AK402" i="1"/>
  <c r="AK907" i="1"/>
  <c r="AK3706" i="1"/>
  <c r="AK2541" i="1"/>
  <c r="AK1511" i="1"/>
  <c r="AK1164" i="1"/>
  <c r="AK2021" i="1"/>
  <c r="AK1540" i="1"/>
  <c r="AK1897" i="1"/>
  <c r="AK4962" i="1"/>
  <c r="AK2158" i="1"/>
  <c r="AK2104" i="1"/>
  <c r="AK4438" i="1"/>
  <c r="AK4250" i="1"/>
  <c r="AK1500" i="1"/>
  <c r="AK1398" i="1"/>
  <c r="AK2848" i="1"/>
  <c r="AK2510" i="1"/>
  <c r="AK1210" i="1"/>
  <c r="AK216" i="1"/>
  <c r="AK1695" i="1"/>
  <c r="AK1455" i="1"/>
  <c r="AK240" i="1"/>
  <c r="AK2739" i="1"/>
  <c r="AK4222" i="1"/>
  <c r="AK2384" i="1"/>
  <c r="AK4288" i="1"/>
  <c r="AK4880" i="1"/>
  <c r="AK4102" i="1"/>
  <c r="AK2252" i="1"/>
  <c r="AK971" i="1"/>
  <c r="AK2946" i="1"/>
  <c r="AK3034" i="1"/>
  <c r="AK2570" i="1"/>
  <c r="AK3512" i="1"/>
  <c r="AK194" i="1"/>
  <c r="AK2543" i="1"/>
  <c r="AK821" i="1"/>
  <c r="AK154" i="1"/>
  <c r="AK649" i="1"/>
  <c r="AK4661" i="1"/>
  <c r="AK28" i="1"/>
  <c r="AK3305" i="1"/>
  <c r="AK2107" i="1"/>
  <c r="AK580" i="1"/>
  <c r="AK3524" i="1"/>
  <c r="AK2904" i="1"/>
  <c r="AK1212" i="1"/>
  <c r="AK3453" i="1"/>
  <c r="AK2259" i="1"/>
  <c r="AK4669" i="1"/>
  <c r="AK2545" i="1"/>
  <c r="AK1389" i="1"/>
  <c r="AK3672" i="1"/>
  <c r="AK242" i="1"/>
  <c r="AK760" i="1"/>
  <c r="AK2010" i="1"/>
  <c r="AK1021" i="1"/>
  <c r="AK4103" i="1"/>
  <c r="AK3701" i="1"/>
  <c r="AK817" i="1"/>
  <c r="AK354" i="1"/>
  <c r="AK2019" i="1"/>
  <c r="AK908" i="1"/>
  <c r="AK3937" i="1"/>
  <c r="AK2367" i="1"/>
  <c r="AK1937" i="1"/>
  <c r="AK2599" i="1"/>
  <c r="AK1386" i="1"/>
  <c r="AK3347" i="1"/>
  <c r="AK4878" i="1"/>
  <c r="AK3320" i="1"/>
  <c r="AK3729" i="1"/>
  <c r="AK3266" i="1"/>
  <c r="AK1982" i="1"/>
  <c r="AK337" i="1"/>
  <c r="AK4653" i="1"/>
  <c r="AK826" i="1"/>
  <c r="AK2742" i="1"/>
  <c r="AK3757" i="1"/>
  <c r="AK2006" i="1"/>
  <c r="AK1168" i="1"/>
  <c r="AK2559" i="1"/>
  <c r="AK2516" i="1"/>
  <c r="AK3151" i="1"/>
  <c r="AK119" i="1"/>
  <c r="AK318" i="1"/>
  <c r="AK3186" i="1"/>
  <c r="AK2153" i="1"/>
  <c r="AK3318" i="1"/>
  <c r="AK398" i="1"/>
  <c r="AK1752" i="1"/>
  <c r="AK1357" i="1"/>
  <c r="AK1942" i="1"/>
  <c r="AK1895" i="1"/>
  <c r="AK2129" i="1"/>
  <c r="AK89" i="1"/>
  <c r="AK161" i="1"/>
  <c r="AK110" i="1"/>
  <c r="AK1252" i="1"/>
  <c r="AK2562" i="1"/>
  <c r="AK1203" i="1"/>
  <c r="AK4496" i="1"/>
  <c r="AK2029" i="1"/>
  <c r="AK4011" i="1"/>
  <c r="AK34" i="1"/>
  <c r="AK593" i="1"/>
  <c r="AK2416" i="1"/>
  <c r="AK2049" i="1"/>
  <c r="AK586" i="1"/>
  <c r="AK2314" i="1"/>
  <c r="AK1223" i="1"/>
  <c r="AK1836" i="1"/>
  <c r="AK3674" i="1"/>
  <c r="AK3865" i="1"/>
  <c r="AK2707" i="1"/>
  <c r="AK355" i="1"/>
  <c r="AK2419" i="1"/>
  <c r="AK680" i="1"/>
  <c r="AK4313" i="1"/>
  <c r="AK4390" i="1"/>
  <c r="AK1907" i="1"/>
  <c r="AK2843" i="1"/>
  <c r="AK4706" i="1"/>
  <c r="AK2951" i="1"/>
  <c r="AK2735" i="1"/>
  <c r="AK1572" i="1"/>
  <c r="AK897" i="1"/>
  <c r="AK1894" i="1"/>
  <c r="AK1442" i="1"/>
  <c r="AK2457" i="1"/>
  <c r="AK4624" i="1"/>
  <c r="AK2325" i="1"/>
  <c r="AK1530" i="1"/>
  <c r="AK789" i="1"/>
  <c r="AK1922" i="1"/>
  <c r="AK4966" i="1"/>
  <c r="AK61" i="1"/>
  <c r="AK1684" i="1"/>
  <c r="AK2799" i="1"/>
  <c r="AK4338" i="1"/>
  <c r="AK213" i="1"/>
  <c r="AK4687" i="1"/>
  <c r="AK368" i="1"/>
  <c r="AK4091" i="1"/>
  <c r="AK4133" i="1"/>
  <c r="AK3518" i="1"/>
  <c r="AK502" i="1"/>
  <c r="AK2549" i="1"/>
  <c r="AK4869" i="1"/>
  <c r="AK3039" i="1"/>
  <c r="AK164" i="1"/>
  <c r="AK675" i="1"/>
  <c r="AK1960" i="1"/>
  <c r="AK1812" i="1"/>
  <c r="AK3038" i="1"/>
  <c r="AK2185" i="1"/>
  <c r="AK221" i="1"/>
  <c r="AK4358" i="1"/>
  <c r="AK3293" i="1"/>
  <c r="AK3160" i="1"/>
  <c r="AK1077" i="1"/>
  <c r="AK2389" i="1"/>
  <c r="AK4041" i="1"/>
  <c r="AK1015" i="1"/>
  <c r="AK1887" i="1"/>
  <c r="AK1534" i="1"/>
  <c r="AK860" i="1"/>
  <c r="AK1576" i="1"/>
  <c r="AK1507" i="1"/>
  <c r="AK2160" i="1"/>
  <c r="AK4747" i="1"/>
  <c r="AK868" i="1"/>
  <c r="AK3001" i="1"/>
  <c r="AK1234" i="1"/>
  <c r="AK3707" i="1"/>
  <c r="AK5" i="1"/>
  <c r="AK1899" i="1"/>
  <c r="AK2030" i="1"/>
  <c r="AK1571" i="1"/>
  <c r="AK2315" i="1"/>
  <c r="AK148" i="1"/>
  <c r="AK714" i="1"/>
  <c r="AK2698" i="1"/>
  <c r="AK1605" i="1"/>
  <c r="AK3361" i="1"/>
  <c r="AK3906" i="1"/>
  <c r="AK3999" i="1"/>
  <c r="AK258" i="1"/>
  <c r="AK1546" i="1"/>
  <c r="AK1943" i="1"/>
  <c r="AK1866" i="1"/>
  <c r="AK1523" i="1"/>
  <c r="AK3815" i="1"/>
  <c r="AK4531" i="1"/>
  <c r="AK2881" i="1"/>
  <c r="AK802" i="1"/>
  <c r="AK1356" i="1"/>
  <c r="AK563" i="1"/>
  <c r="AK843" i="1"/>
  <c r="AK4637" i="1"/>
  <c r="AK4837" i="1"/>
  <c r="AK4423" i="1"/>
  <c r="AK2229" i="1"/>
  <c r="AK3461" i="1"/>
  <c r="AK4726" i="1"/>
  <c r="AK4031" i="1"/>
  <c r="AK2349" i="1"/>
  <c r="AK1229" i="1"/>
  <c r="AK1306" i="1"/>
  <c r="AK4844" i="1"/>
  <c r="AK1403" i="1"/>
  <c r="AK702" i="1"/>
  <c r="AK4365" i="1"/>
  <c r="AK3831" i="1"/>
  <c r="AK3407" i="1"/>
  <c r="AK2294" i="1"/>
  <c r="AK4208" i="1"/>
  <c r="AK2261" i="1"/>
  <c r="AK2119" i="1"/>
  <c r="AK1714" i="1"/>
  <c r="AK2068" i="1"/>
  <c r="AK348" i="1"/>
  <c r="AK227" i="1"/>
  <c r="AK555" i="1"/>
  <c r="AK1798" i="1"/>
  <c r="AK1158" i="1"/>
  <c r="AK1753" i="1"/>
  <c r="AK1708" i="1"/>
  <c r="AK2037" i="1"/>
  <c r="AK3882" i="1"/>
  <c r="AK4324" i="1"/>
  <c r="AK4987" i="1"/>
  <c r="AK2066" i="1"/>
  <c r="AK419" i="1"/>
  <c r="AK3238" i="1"/>
  <c r="AK2557" i="1"/>
  <c r="AK4511" i="1"/>
  <c r="AK1683" i="1"/>
  <c r="AK2526" i="1"/>
  <c r="AK2445" i="1"/>
  <c r="AK3631" i="1"/>
  <c r="AK2563" i="1"/>
  <c r="AK190" i="1"/>
  <c r="AK1929" i="1"/>
  <c r="AK4447" i="1"/>
  <c r="AK462" i="1"/>
  <c r="AK2016" i="1"/>
  <c r="AK1975" i="1"/>
  <c r="AK107" i="1"/>
  <c r="AK992" i="1"/>
  <c r="AK23" i="1"/>
  <c r="AK4543" i="1"/>
  <c r="AK3245" i="1"/>
  <c r="AK4045" i="1"/>
  <c r="AK4298" i="1"/>
  <c r="AK3783" i="1"/>
  <c r="AK3957" i="1"/>
  <c r="AK2113" i="1"/>
  <c r="AK1035" i="1"/>
  <c r="AK4764" i="1"/>
  <c r="AK2612" i="1"/>
  <c r="AK1575" i="1"/>
  <c r="AK954" i="1"/>
  <c r="AK4512" i="1"/>
  <c r="AK3777" i="1"/>
  <c r="AK1704" i="1"/>
  <c r="AK2529" i="1"/>
  <c r="AK1820" i="1"/>
  <c r="AK3699" i="1"/>
  <c r="AK1502" i="1"/>
  <c r="AK672" i="1"/>
  <c r="AK376" i="1"/>
  <c r="AK3811" i="1"/>
  <c r="AK2616" i="1"/>
  <c r="AK2892" i="1"/>
  <c r="AK1287" i="1"/>
  <c r="AK214" i="1"/>
  <c r="AK519" i="1"/>
  <c r="AK408" i="1"/>
  <c r="AK3040" i="1"/>
  <c r="AK3938" i="1"/>
  <c r="AK1065" i="1"/>
  <c r="AK854" i="1"/>
  <c r="AK2882" i="1"/>
  <c r="AK3797" i="1"/>
  <c r="AK3827" i="1"/>
  <c r="AK3473" i="1"/>
  <c r="AK1466" i="1"/>
  <c r="AK4863" i="1"/>
  <c r="AK1876" i="1"/>
  <c r="AK2985" i="1"/>
  <c r="AK4305" i="1"/>
  <c r="AK4040" i="1"/>
  <c r="AK1940" i="1"/>
  <c r="AK4540" i="1"/>
  <c r="AK3930" i="1"/>
  <c r="AK2306" i="1"/>
  <c r="AK443" i="1"/>
  <c r="AK4234" i="1"/>
  <c r="AK4104" i="1"/>
  <c r="AK4356" i="1"/>
  <c r="AK183" i="1"/>
  <c r="AK3711" i="1"/>
  <c r="AK3383" i="1"/>
  <c r="AK753" i="1"/>
  <c r="AK1358" i="1"/>
  <c r="AK873" i="1"/>
  <c r="AK689" i="1"/>
  <c r="AK2568" i="1"/>
  <c r="AK3594" i="1"/>
  <c r="AK4752" i="1"/>
  <c r="AK4386" i="1"/>
  <c r="AK3365" i="1"/>
  <c r="AK3528" i="1"/>
  <c r="AK3314" i="1"/>
  <c r="AK1488" i="1"/>
  <c r="AK2911" i="1"/>
  <c r="AK775" i="1"/>
  <c r="AK604" i="1"/>
  <c r="AK3630" i="1"/>
  <c r="AK4839" i="1"/>
  <c r="AK3218" i="1"/>
  <c r="AK4956" i="1"/>
  <c r="AK369" i="1"/>
  <c r="AK3864" i="1"/>
  <c r="AK785" i="1"/>
  <c r="AK1487" i="1"/>
  <c r="AK3317" i="1"/>
  <c r="AK3082" i="1"/>
  <c r="AK1496" i="1"/>
  <c r="AK2943" i="1"/>
  <c r="AK3960" i="1"/>
  <c r="AK3498" i="1"/>
  <c r="AK274" i="1"/>
  <c r="AK1101" i="1"/>
  <c r="AK525" i="1"/>
  <c r="AK2192" i="1"/>
  <c r="AK2366" i="1"/>
  <c r="AK4277" i="1"/>
  <c r="AK4924" i="1"/>
  <c r="AK1204" i="1"/>
  <c r="AK903" i="1"/>
  <c r="AK4786" i="1"/>
  <c r="AK3640" i="1"/>
  <c r="AK1406" i="1"/>
  <c r="AK3849" i="1"/>
  <c r="AK1783" i="1"/>
  <c r="AK3549" i="1"/>
  <c r="AK3530" i="1"/>
  <c r="AK3566" i="1"/>
  <c r="AK1412" i="1"/>
  <c r="AK3694" i="1"/>
  <c r="AK2128" i="1"/>
  <c r="AK728" i="1"/>
  <c r="AK2026" i="1"/>
  <c r="AK4754" i="1"/>
  <c r="AK2689" i="1"/>
  <c r="AK2877" i="1"/>
  <c r="AK3981" i="1"/>
  <c r="AK3597" i="1"/>
  <c r="AK1375" i="1"/>
  <c r="AK2359" i="1"/>
  <c r="AK4396" i="1"/>
  <c r="AK4405" i="1"/>
  <c r="AK309" i="1"/>
  <c r="AK2402" i="1"/>
  <c r="AK2046" i="1"/>
  <c r="AK231" i="1"/>
  <c r="AK14" i="1"/>
  <c r="AK3779" i="1"/>
  <c r="AK336" i="1"/>
  <c r="AK3877" i="1"/>
  <c r="AK152" i="1"/>
  <c r="AK1797" i="1"/>
  <c r="AK58" i="1"/>
  <c r="AK4463" i="1"/>
  <c r="AK4283" i="1"/>
  <c r="AK2237" i="1"/>
  <c r="AK1721" i="1"/>
  <c r="AK4972" i="1"/>
  <c r="AK2309" i="1"/>
  <c r="AK2505" i="1"/>
  <c r="AK3745" i="1"/>
  <c r="AK4080" i="1"/>
  <c r="AK4109" i="1"/>
  <c r="AK3304" i="1"/>
  <c r="AK1351" i="1"/>
  <c r="AK3286" i="1"/>
  <c r="AK2708" i="1"/>
  <c r="AK4235" i="1"/>
  <c r="AK435" i="1"/>
  <c r="AK4571" i="1"/>
  <c r="AK3991" i="1"/>
  <c r="AK2847" i="1"/>
  <c r="AK3063" i="1"/>
  <c r="AK1611" i="1"/>
  <c r="AK1205" i="1"/>
  <c r="AK2357" i="1"/>
  <c r="AK2411" i="1"/>
  <c r="AK4719" i="1"/>
  <c r="AK1723" i="1"/>
  <c r="AK375" i="1"/>
  <c r="AK4451" i="1"/>
  <c r="AK978" i="1"/>
  <c r="AK4464" i="1"/>
  <c r="AK3243" i="1"/>
  <c r="AK217" i="1"/>
  <c r="AK4500" i="1"/>
  <c r="AK1983" i="1"/>
  <c r="AK106" i="1"/>
  <c r="AK975" i="1"/>
  <c r="AK3199" i="1"/>
  <c r="AK158" i="1"/>
  <c r="AK1808" i="1"/>
  <c r="AK931" i="1"/>
  <c r="AK2611" i="1"/>
  <c r="AK3845" i="1"/>
  <c r="AK288" i="1"/>
  <c r="AK2092" i="1"/>
  <c r="AK1800" i="1"/>
  <c r="AK1415" i="1"/>
  <c r="AK4417" i="1"/>
  <c r="AK2220" i="1"/>
  <c r="AK2484" i="1"/>
  <c r="AK2396" i="1"/>
  <c r="AK330" i="1"/>
  <c r="AK1022" i="1"/>
  <c r="AK616" i="1"/>
  <c r="AK4434" i="1"/>
  <c r="AK2501" i="1"/>
  <c r="AK1269" i="1"/>
  <c r="AK441" i="1"/>
  <c r="AK276" i="1"/>
  <c r="AK1987" i="1"/>
  <c r="AK1282" i="1"/>
  <c r="AK3828" i="1"/>
  <c r="AK3615" i="1"/>
  <c r="AK2117" i="1"/>
  <c r="AK4431" i="1"/>
  <c r="AK2818" i="1"/>
  <c r="AK1096" i="1"/>
  <c r="AK3758" i="1"/>
  <c r="AK4695" i="1"/>
  <c r="AK2087" i="1"/>
  <c r="AK3007" i="1"/>
  <c r="AK1107" i="1"/>
  <c r="AK4347" i="1"/>
  <c r="AK3556" i="1"/>
  <c r="AK4339" i="1"/>
  <c r="AK281" i="1"/>
  <c r="AK4106" i="1"/>
  <c r="AK3975" i="1"/>
  <c r="AK2451" i="1"/>
  <c r="AK1609" i="1"/>
  <c r="AK3108" i="1"/>
  <c r="AK2930" i="1"/>
  <c r="AK661" i="1"/>
  <c r="AK1393" i="1"/>
  <c r="AK123" i="1"/>
  <c r="AK1726" i="1"/>
  <c r="AK1125" i="1"/>
  <c r="AK3839" i="1"/>
  <c r="AK4591" i="1"/>
  <c r="AK2013" i="1"/>
  <c r="AK3651" i="1"/>
  <c r="AK3014" i="1"/>
  <c r="AK4610" i="1"/>
  <c r="AK3012" i="1"/>
  <c r="AK1626" i="1"/>
  <c r="AK3978" i="1"/>
  <c r="AK1794" i="1"/>
  <c r="AK621" i="1"/>
  <c r="AK1171" i="1"/>
  <c r="AK667" i="1"/>
  <c r="AK807" i="1"/>
  <c r="AK2582" i="1"/>
  <c r="AK3207" i="1"/>
  <c r="AK1094" i="1"/>
  <c r="AK4089" i="1"/>
  <c r="AK3632" i="1"/>
  <c r="AK3825" i="1"/>
  <c r="AK787" i="1"/>
  <c r="AK1618" i="1"/>
  <c r="AK1404" i="1"/>
  <c r="AK53" i="1"/>
  <c r="AK4157" i="1"/>
  <c r="AK3335" i="1"/>
  <c r="AK4759" i="1"/>
  <c r="AK4146" i="1"/>
  <c r="AK2886" i="1"/>
  <c r="AK3945" i="1"/>
  <c r="AK1688" i="1"/>
  <c r="AK4604" i="1"/>
  <c r="AK746" i="1"/>
  <c r="AK1846" i="1"/>
  <c r="AK3457" i="1"/>
  <c r="AK3327" i="1"/>
  <c r="AK3237" i="1"/>
  <c r="AK356" i="1"/>
  <c r="AK4253" i="1"/>
  <c r="AK2696" i="1"/>
  <c r="AK564" i="1"/>
  <c r="AK1603" i="1"/>
  <c r="AK4304" i="1"/>
  <c r="AK652" i="1"/>
  <c r="AK1362" i="1"/>
  <c r="AK3310" i="1"/>
  <c r="AK2076" i="1"/>
  <c r="AK3861" i="1"/>
  <c r="AK2796" i="1"/>
  <c r="AK3647" i="1"/>
  <c r="AK2667" i="1"/>
  <c r="AK120" i="1"/>
  <c r="AK643" i="1"/>
  <c r="AK642" i="1"/>
  <c r="AK1986" i="1"/>
  <c r="AK1719" i="1"/>
  <c r="AK4173" i="1"/>
  <c r="AK2809" i="1"/>
  <c r="AK289" i="1"/>
  <c r="AK4439" i="1"/>
  <c r="AK2793" i="1"/>
  <c r="AK11" i="1"/>
  <c r="AK906" i="1"/>
  <c r="AK1521" i="1"/>
  <c r="AK1585" i="1"/>
  <c r="AK3002" i="1"/>
  <c r="AK3232" i="1"/>
  <c r="AK3019" i="1"/>
  <c r="AK2443" i="1"/>
  <c r="AK1958" i="1"/>
  <c r="AK3010" i="1"/>
  <c r="AK3936" i="1"/>
  <c r="AK4270" i="1"/>
  <c r="AK3765" i="1"/>
  <c r="AK1497" i="1"/>
  <c r="AK700" i="1"/>
  <c r="AK2267" i="1"/>
  <c r="AK2692" i="1"/>
  <c r="AK4074" i="1"/>
  <c r="AK536" i="1"/>
  <c r="AK4811" i="1"/>
  <c r="AK3731" i="1"/>
  <c r="AK4836" i="1"/>
  <c r="AK3431" i="1"/>
  <c r="AK2335" i="1"/>
  <c r="AK1465" i="1"/>
  <c r="AK1317" i="1"/>
  <c r="AK3947" i="1"/>
  <c r="AK898" i="1"/>
  <c r="AK3487" i="1"/>
  <c r="AK2874" i="1"/>
  <c r="AK1990" i="1"/>
  <c r="AK2176" i="1"/>
  <c r="AK3227" i="1"/>
  <c r="AK4432" i="1"/>
  <c r="AK4921" i="1"/>
  <c r="AK1470" i="1"/>
  <c r="AK3301" i="1"/>
  <c r="AK829" i="1"/>
  <c r="AK3879" i="1"/>
  <c r="AK323" i="1"/>
  <c r="AK3708" i="1"/>
  <c r="AK2736" i="1"/>
  <c r="AK1581" i="1"/>
  <c r="AK1111" i="1"/>
  <c r="AK4391" i="1"/>
  <c r="AK2410" i="1"/>
  <c r="AK1154" i="1"/>
  <c r="AK2688" i="1"/>
  <c r="AK1417" i="1"/>
  <c r="AK522" i="1"/>
  <c r="AK188" i="1"/>
  <c r="AK2238" i="1"/>
  <c r="AK2194" i="1"/>
  <c r="AK2734" i="1"/>
  <c r="AK4262" i="1"/>
  <c r="AK3165" i="1"/>
  <c r="AK3079" i="1"/>
  <c r="AK4602" i="1"/>
  <c r="AK3440" i="1"/>
  <c r="AK2173" i="1"/>
  <c r="AK215" i="1"/>
  <c r="AK4135" i="1"/>
  <c r="AK3565" i="1"/>
  <c r="AK2255" i="1"/>
  <c r="AK4611" i="1"/>
  <c r="AK1564" i="1"/>
  <c r="AK2520" i="1"/>
  <c r="AK1061" i="1"/>
  <c r="AK3333" i="1"/>
  <c r="AK1853" i="1"/>
  <c r="AK3687" i="1"/>
  <c r="AK4143" i="1"/>
  <c r="AK4334" i="1"/>
  <c r="AK919" i="1"/>
  <c r="AK2513" i="1"/>
  <c r="AK1920" i="1"/>
  <c r="AK4107" i="1"/>
  <c r="AK209" i="1"/>
  <c r="AK3990" i="1"/>
  <c r="AK2193" i="1"/>
  <c r="AK1222" i="1"/>
  <c r="AK926" i="1"/>
  <c r="AK2614" i="1"/>
  <c r="AK358" i="1"/>
  <c r="AK4698" i="1"/>
  <c r="AK2524" i="1"/>
  <c r="AK2511" i="1"/>
  <c r="AK4913" i="1"/>
  <c r="AK2091" i="1"/>
  <c r="AK3369" i="1"/>
  <c r="AK2065" i="1"/>
  <c r="AK541" i="1"/>
  <c r="AK1513" i="1"/>
  <c r="AK1006" i="1"/>
  <c r="AK4842" i="1"/>
  <c r="AK856" i="1"/>
  <c r="AK508" i="1"/>
  <c r="AK1440" i="1"/>
  <c r="AK2785" i="1"/>
  <c r="AK4606" i="1"/>
  <c r="AK1219" i="1"/>
  <c r="AK121" i="1"/>
  <c r="AK2926" i="1"/>
  <c r="AK1378" i="1"/>
  <c r="AK4397" i="1"/>
  <c r="AK4810" i="1"/>
  <c r="AK4220" i="1"/>
  <c r="AK338" i="1"/>
  <c r="AK3261" i="1"/>
  <c r="AK1173" i="1"/>
  <c r="AK4323" i="1"/>
  <c r="AK2659" i="1"/>
  <c r="AK4686" i="1"/>
  <c r="AK1917" i="1"/>
  <c r="AK589" i="1"/>
  <c r="AK4357" i="1"/>
  <c r="AK434" i="1"/>
  <c r="AK2150" i="1"/>
  <c r="AK3376" i="1"/>
  <c r="AK1183" i="1"/>
  <c r="AK2208" i="1"/>
  <c r="AK1265" i="1"/>
  <c r="AK3850" i="1"/>
  <c r="AK1290" i="1"/>
  <c r="AK2081" i="1"/>
  <c r="AK3542" i="1"/>
  <c r="AK1426" i="1"/>
  <c r="AK372" i="1"/>
  <c r="AK2191" i="1"/>
  <c r="AK4558" i="1"/>
  <c r="AK4928" i="1"/>
  <c r="AK2625" i="1"/>
  <c r="AK2478" i="1"/>
  <c r="AK4223" i="1"/>
  <c r="AK4053" i="1"/>
  <c r="AK472" i="1"/>
  <c r="AK3533" i="1"/>
  <c r="AK3051" i="1"/>
  <c r="AK2833" i="1"/>
  <c r="AK3902" i="1"/>
  <c r="AK2086" i="1"/>
  <c r="AK3713" i="1"/>
  <c r="AK137" i="1"/>
  <c r="AK2849" i="1"/>
  <c r="AK2580" i="1"/>
  <c r="AK615" i="1"/>
  <c r="AK9" i="1"/>
  <c r="AK2622" i="1"/>
  <c r="AK2067" i="1"/>
  <c r="AK1679" i="1"/>
  <c r="AK1673" i="1"/>
  <c r="AK301" i="1"/>
  <c r="AK2566" i="1"/>
  <c r="AK2954" i="1"/>
  <c r="AK2512" i="1"/>
  <c r="AK4282" i="1"/>
  <c r="AK4581" i="1"/>
  <c r="AK3559" i="1"/>
  <c r="AK2971" i="1"/>
  <c r="AK1224" i="1"/>
  <c r="AK2492" i="1"/>
  <c r="AK4995" i="1"/>
  <c r="AK1606" i="1"/>
  <c r="AK691" i="1"/>
  <c r="AK204" i="1"/>
  <c r="AK2497" i="1"/>
  <c r="AK4561" i="1"/>
  <c r="AK2385" i="1"/>
  <c r="AK4215" i="1"/>
  <c r="AK1782" i="1"/>
  <c r="AK4218" i="1"/>
  <c r="AK3285" i="1"/>
  <c r="AK2680" i="1"/>
  <c r="AK184" i="1"/>
  <c r="AK439" i="1"/>
  <c r="AK3591" i="1"/>
  <c r="AK1771" i="1"/>
  <c r="AK1202" i="1"/>
  <c r="AK1159" i="1"/>
  <c r="AK4524" i="1"/>
  <c r="AK2760" i="1"/>
  <c r="AK623" i="1"/>
  <c r="AK1411" i="1"/>
  <c r="AK294" i="1"/>
  <c r="AK2414" i="1"/>
  <c r="AK4993" i="1"/>
  <c r="AK2100" i="1"/>
  <c r="AK3136" i="1"/>
  <c r="AK4258" i="1"/>
  <c r="AK1904" i="1"/>
  <c r="AK2291" i="1"/>
  <c r="AK1751" i="1"/>
  <c r="AK507" i="1"/>
  <c r="AK2" i="1"/>
  <c r="AK4967" i="1"/>
  <c r="AK1379" i="1"/>
  <c r="AK1129" i="1"/>
  <c r="AK2174" i="1"/>
  <c r="AK1079" i="1"/>
  <c r="AK4203" i="1"/>
  <c r="AK4700" i="1"/>
  <c r="AK1650" i="1"/>
  <c r="AK3554" i="1"/>
  <c r="AK3085" i="1"/>
  <c r="AK4271" i="1"/>
  <c r="AK2345" i="1"/>
  <c r="AK437" i="1"/>
  <c r="AK3682" i="1"/>
  <c r="AK3449" i="1"/>
  <c r="AK4596" i="1"/>
  <c r="AK3637" i="1"/>
  <c r="AK3116" i="1"/>
  <c r="AK433" i="1"/>
  <c r="AK2871" i="1"/>
  <c r="AK1491" i="1"/>
  <c r="AK1147" i="1"/>
  <c r="AK2694" i="1"/>
  <c r="AK2627" i="1"/>
  <c r="AK3488" i="1"/>
  <c r="AK1352" i="1"/>
  <c r="AK1067" i="1"/>
  <c r="AK2177" i="1"/>
  <c r="AK2093" i="1"/>
  <c r="AK1305" i="1"/>
  <c r="AK4656" i="1"/>
  <c r="AK1191" i="1"/>
  <c r="AK3802" i="1"/>
  <c r="AK2572" i="1"/>
  <c r="AK762" i="1"/>
  <c r="AK282" i="1"/>
  <c r="AK3188" i="1"/>
  <c r="AK4069" i="1"/>
  <c r="AK3181" i="1"/>
  <c r="AK2260" i="1"/>
  <c r="AK57" i="1"/>
  <c r="AK1677" i="1"/>
  <c r="AK1898" i="1"/>
  <c r="AK4186" i="1"/>
  <c r="AK1474" i="1"/>
  <c r="AK3762" i="1"/>
  <c r="AK646" i="1"/>
  <c r="AK2186" i="1"/>
  <c r="AK224" i="1"/>
  <c r="AK4771" i="1"/>
  <c r="AK1335" i="1"/>
  <c r="AK2064" i="1"/>
  <c r="AK823" i="1"/>
  <c r="AK312" i="1"/>
  <c r="AK3836" i="1"/>
  <c r="AK3785" i="1"/>
  <c r="AK2743" i="1"/>
  <c r="AK1984" i="1"/>
  <c r="AK4826" i="1"/>
  <c r="AK4435" i="1"/>
  <c r="AK1327" i="1"/>
  <c r="AK1661" i="1"/>
  <c r="AK1872" i="1"/>
  <c r="AK3409" i="1"/>
  <c r="AK1962" i="1"/>
  <c r="AK3603" i="1"/>
  <c r="AK3208" i="1"/>
  <c r="AK3905" i="1"/>
  <c r="AK3583" i="1"/>
  <c r="AK3907" i="1"/>
  <c r="AK4251" i="1"/>
  <c r="AK2906" i="1"/>
  <c r="AK921" i="1"/>
  <c r="AK3809" i="1"/>
  <c r="AK3733" i="1"/>
  <c r="AK4441" i="1"/>
  <c r="AK198" i="1"/>
  <c r="AK374" i="1"/>
  <c r="AK2204" i="1"/>
  <c r="AK2851" i="1"/>
  <c r="AK2124" i="1"/>
  <c r="AK1390" i="1"/>
  <c r="AK603" i="1"/>
  <c r="AK331" i="1"/>
  <c r="AK2620" i="1"/>
  <c r="AK3623" i="1"/>
  <c r="AK4787" i="1"/>
  <c r="AK4666" i="1"/>
  <c r="AK578" i="1"/>
  <c r="AK3092" i="1"/>
  <c r="AK2326" i="1"/>
  <c r="AK662" i="1"/>
  <c r="AK2613" i="1"/>
  <c r="AK2033" i="1"/>
  <c r="AK220" i="1"/>
  <c r="AK39" i="1"/>
  <c r="AK2274" i="1"/>
  <c r="AK357" i="1"/>
  <c r="AK3414" i="1"/>
  <c r="AK3127" i="1"/>
  <c r="AK2166" i="1"/>
  <c r="AK3366" i="1"/>
  <c r="AK4603" i="1"/>
  <c r="AK3456" i="1"/>
  <c r="AK3782" i="1"/>
  <c r="AK4922" i="1"/>
  <c r="AK510" i="1"/>
  <c r="AK1369" i="1"/>
  <c r="AK1759" i="1"/>
  <c r="AK3717" i="1"/>
  <c r="AK3046" i="1"/>
  <c r="AK1816" i="1"/>
  <c r="AK3967" i="1"/>
  <c r="AK4884" i="1"/>
  <c r="AK4462" i="1"/>
  <c r="AK3328" i="1"/>
  <c r="AK3412" i="1"/>
  <c r="AK2145" i="1"/>
  <c r="AK794" i="1"/>
  <c r="AK2144" i="1"/>
  <c r="AK2644" i="1"/>
  <c r="AK594" i="1"/>
  <c r="AK3685" i="1"/>
  <c r="AK4950" i="1"/>
  <c r="AK411" i="1"/>
  <c r="AK1789" i="1"/>
  <c r="AK745" i="1"/>
  <c r="AK196" i="1"/>
  <c r="AK3334" i="1"/>
  <c r="AK168" i="1"/>
  <c r="AK3888" i="1"/>
  <c r="AK4155" i="1"/>
  <c r="AK3023" i="1"/>
  <c r="AK1517" i="1"/>
  <c r="AK4902" i="1"/>
  <c r="AK933" i="1"/>
  <c r="AK4312" i="1"/>
  <c r="AK3807" i="1"/>
  <c r="AK2272" i="1"/>
  <c r="AK1776" i="1"/>
  <c r="AK112" i="1"/>
  <c r="AK2607" i="1"/>
  <c r="AK3074" i="1"/>
  <c r="AK983" i="1"/>
  <c r="AK2792" i="1"/>
  <c r="AK3683" i="1"/>
  <c r="AK3641" i="1"/>
  <c r="AK2819" i="1"/>
  <c r="AK2974" i="1"/>
  <c r="AK1251" i="1"/>
  <c r="AK3020" i="1"/>
  <c r="AK399" i="1"/>
  <c r="AK4807" i="1"/>
  <c r="AK448" i="1"/>
  <c r="AK421" i="1"/>
  <c r="AK4850" i="1"/>
  <c r="AK2094" i="1"/>
  <c r="AK4629" i="1"/>
  <c r="AK2920" i="1"/>
  <c r="AK449" i="1"/>
  <c r="AK2097" i="1"/>
  <c r="AK4770" i="1"/>
  <c r="AK1908" i="1"/>
  <c r="AK135" i="1"/>
  <c r="AK1777" i="1"/>
  <c r="AK2363" i="1"/>
  <c r="AK2403" i="1"/>
  <c r="AK798" i="1"/>
  <c r="AK3390" i="1"/>
  <c r="AK2962" i="1"/>
  <c r="AK4150" i="1"/>
  <c r="AK3794" i="1"/>
  <c r="AK3359" i="1"/>
  <c r="AK790" i="1"/>
  <c r="AK4911" i="1"/>
  <c r="AK1785" i="1"/>
  <c r="AK4670" i="1"/>
  <c r="AK1388" i="1"/>
  <c r="AK1738" i="1"/>
  <c r="AK1740" i="1"/>
  <c r="AK3558" i="1"/>
  <c r="AK982" i="1"/>
  <c r="AK450" i="1"/>
  <c r="AK4266" i="1"/>
  <c r="AK2679" i="1"/>
  <c r="AK1410" i="1"/>
  <c r="AK1539" i="1"/>
  <c r="AK530" i="1"/>
  <c r="AK1892" i="1"/>
  <c r="AK3722" i="1"/>
  <c r="AK3281" i="1"/>
  <c r="AK4547" i="1"/>
  <c r="AK4402" i="1"/>
  <c r="AK3723" i="1"/>
  <c r="AK2816" i="1"/>
  <c r="AK1671" i="1"/>
  <c r="AK3104" i="1"/>
  <c r="AK2249" i="1"/>
  <c r="AK2905" i="1"/>
  <c r="AK141" i="1"/>
  <c r="AK3018" i="1"/>
  <c r="AK3203" i="1"/>
  <c r="AK4005" i="1"/>
  <c r="AK2310" i="1"/>
  <c r="AK1997" i="1"/>
  <c r="AK4081" i="1"/>
  <c r="AK1805" i="1"/>
  <c r="AK3131" i="1"/>
  <c r="AK2184" i="1"/>
  <c r="AK611" i="1"/>
  <c r="AK1627" i="1"/>
  <c r="AK1545" i="1"/>
  <c r="AK4668" i="1"/>
  <c r="AK2968" i="1"/>
  <c r="AK1604" i="1"/>
  <c r="AK2225" i="1"/>
  <c r="AK3719" i="1"/>
  <c r="AK455" i="1"/>
  <c r="AK3058" i="1"/>
  <c r="AK3702" i="1"/>
  <c r="AK1918" i="1"/>
  <c r="AK4265" i="1"/>
  <c r="AK150" i="1"/>
  <c r="AK4058" i="1"/>
  <c r="AK1813" i="1"/>
  <c r="AK2245" i="1"/>
  <c r="AK265" i="1"/>
  <c r="AK3442" i="1"/>
  <c r="AK3240" i="1"/>
  <c r="AK1522" i="1"/>
  <c r="AK1599" i="1"/>
  <c r="AK1048" i="1"/>
  <c r="AK2747" i="1"/>
  <c r="AK3553" i="1"/>
  <c r="AK4792" i="1"/>
  <c r="AK986" i="1"/>
  <c r="AK310" i="1"/>
  <c r="AK4331" i="1"/>
  <c r="AK554" i="1"/>
  <c r="AK3469" i="1"/>
  <c r="AK864" i="1"/>
  <c r="AK2399" i="1"/>
  <c r="AK4855" i="1"/>
  <c r="AK3155" i="1"/>
  <c r="AK638" i="1"/>
  <c r="AK3194" i="1"/>
  <c r="AK1741" i="1"/>
  <c r="AK4379" i="1"/>
  <c r="AK3134" i="1"/>
  <c r="AK272" i="1"/>
  <c r="AK4057" i="1"/>
  <c r="AK1339" i="1"/>
  <c r="AK558" i="1"/>
  <c r="AK3336" i="1"/>
  <c r="AK4848" i="1"/>
  <c r="AK2788" i="1"/>
  <c r="AK259" i="1"/>
  <c r="AK4382" i="1"/>
  <c r="AK3600" i="1"/>
  <c r="AK4467" i="1"/>
  <c r="AK4932" i="1"/>
  <c r="AK1344" i="1"/>
  <c r="AK2934" i="1"/>
  <c r="AK4048" i="1"/>
  <c r="AK2666" i="1"/>
  <c r="AK1363" i="1"/>
  <c r="AK4214" i="1"/>
  <c r="AK644" i="1"/>
  <c r="AK724" i="1"/>
  <c r="AK3121" i="1"/>
  <c r="AK4738" i="1"/>
  <c r="AK4228" i="1"/>
  <c r="AK3179" i="1"/>
  <c r="AK2842" i="1"/>
  <c r="AK606" i="1"/>
  <c r="AK1637" i="1"/>
  <c r="AK4865" i="1"/>
  <c r="AK4452" i="1"/>
  <c r="AK705" i="1"/>
  <c r="AK1773" i="1"/>
  <c r="AK2362" i="1"/>
  <c r="AK1858" i="1"/>
  <c r="AK4978" i="1"/>
  <c r="AK645" i="1"/>
  <c r="AK4366" i="1"/>
  <c r="AK4750" i="1"/>
  <c r="AK2592" i="1"/>
  <c r="AK4295" i="1"/>
  <c r="AK4779" i="1"/>
  <c r="AK4196" i="1"/>
  <c r="AK899" i="1"/>
  <c r="AK2433" i="1"/>
  <c r="AK4430" i="1"/>
  <c r="AK1622" i="1"/>
  <c r="AK4564" i="1"/>
  <c r="AK3659" i="1"/>
  <c r="AK162" i="1"/>
  <c r="AK3358" i="1"/>
  <c r="AK4355" i="1"/>
  <c r="AK1924" i="1"/>
  <c r="AK2953" i="1"/>
  <c r="AK4038" i="1"/>
  <c r="AK732" i="1"/>
  <c r="AK91" i="1"/>
  <c r="AK1298" i="1"/>
  <c r="AK4461" i="1"/>
  <c r="AK2807" i="1"/>
  <c r="AK380" i="1"/>
  <c r="AK286" i="1"/>
  <c r="AK1731" i="1"/>
  <c r="AK2897" i="1"/>
  <c r="AK905" i="1"/>
  <c r="AK2931" i="1"/>
  <c r="AK4646" i="1"/>
  <c r="AK4598" i="1"/>
  <c r="AK1830" i="1"/>
  <c r="AK4411" i="1"/>
  <c r="AK3572" i="1"/>
  <c r="AK3307" i="1"/>
  <c r="AK3171" i="1"/>
  <c r="AK596" i="1"/>
  <c r="AK3987" i="1"/>
  <c r="AK815" i="1"/>
  <c r="AK4731" i="1"/>
  <c r="AK4479" i="1"/>
  <c r="AK2873" i="1"/>
  <c r="AK1778" i="1"/>
  <c r="AK1852" i="1"/>
  <c r="AK1839" i="1"/>
  <c r="AK1757" i="1"/>
  <c r="AK3834" i="1"/>
  <c r="AK1600" i="1"/>
  <c r="AK960" i="1"/>
  <c r="AK203" i="1"/>
  <c r="AK4" i="1"/>
  <c r="AK2491" i="1"/>
  <c r="AK2864" i="1"/>
  <c r="AK4268" i="1"/>
  <c r="AK2727" i="1"/>
  <c r="AK1456" i="1"/>
  <c r="AK3670" i="1"/>
  <c r="AK4121" i="1"/>
  <c r="AK1256" i="1"/>
  <c r="AK3450" i="1"/>
  <c r="AK3784" i="1"/>
  <c r="AK1928" i="1"/>
  <c r="AK1508" i="1"/>
  <c r="AK2821" i="1"/>
  <c r="AK2822" i="1"/>
  <c r="AK1425" i="1"/>
  <c r="AK2055" i="1"/>
  <c r="AK447" i="1"/>
  <c r="AK2640" i="1"/>
  <c r="AK2078" i="1"/>
  <c r="AK937" i="1"/>
  <c r="AK1761" i="1"/>
  <c r="AK4570" i="1"/>
  <c r="AK1257" i="1"/>
  <c r="AK1088" i="1"/>
  <c r="AK4660" i="1"/>
  <c r="AK1824" i="1"/>
  <c r="AK3795" i="1"/>
  <c r="AK729" i="1"/>
  <c r="AK1635" i="1"/>
  <c r="AK665" i="1"/>
  <c r="AK1391" i="1"/>
  <c r="AK4614" i="1"/>
  <c r="AK3398" i="1"/>
  <c r="AK2151" i="1"/>
  <c r="AK2594" i="1"/>
  <c r="AK3585" i="1"/>
  <c r="AK117" i="1"/>
  <c r="AK800" i="1"/>
  <c r="AK1238" i="1"/>
  <c r="AK3446" i="1"/>
  <c r="AK4216" i="1"/>
  <c r="AK3704" i="1"/>
  <c r="AK2143" i="1"/>
  <c r="AK2195" i="1"/>
  <c r="AK4484" i="1"/>
  <c r="AK4036" i="1"/>
  <c r="AK3064" i="1"/>
  <c r="AK1361" i="1"/>
  <c r="AK80" i="1"/>
  <c r="AK4753" i="1"/>
  <c r="AK3677" i="1"/>
  <c r="AK883" i="1"/>
  <c r="AK543" i="1"/>
  <c r="AK2471" i="1"/>
  <c r="AK3362" i="1"/>
  <c r="AK3620" i="1"/>
  <c r="AK1239" i="1"/>
  <c r="AK1312" i="1"/>
  <c r="AK3496" i="1"/>
  <c r="AK1591" i="1"/>
  <c r="AK471" i="1"/>
  <c r="AK1750" i="1"/>
  <c r="AK3156" i="1"/>
  <c r="AK2262" i="1"/>
  <c r="AK509" i="1"/>
  <c r="AK1128" i="1"/>
  <c r="AK1498" i="1"/>
  <c r="AK363" i="1"/>
  <c r="AK2596" i="1"/>
  <c r="AK1544" i="1"/>
  <c r="AK3117" i="1"/>
  <c r="AK2923" i="1"/>
  <c r="AK1000" i="1"/>
  <c r="AK4287" i="1"/>
  <c r="AK3399" i="1"/>
  <c r="AK885" i="1"/>
  <c r="AK3183" i="1"/>
  <c r="AK2635" i="1"/>
  <c r="AK180" i="1"/>
  <c r="AK2647" i="1"/>
  <c r="AK2714" i="1"/>
  <c r="AK2949" i="1"/>
  <c r="AK1447" i="1"/>
  <c r="AK520" i="1"/>
  <c r="AK4816" i="1"/>
  <c r="AK3581" i="1"/>
  <c r="AK2373" i="1"/>
  <c r="AK3460" i="1"/>
  <c r="AK4954" i="1"/>
  <c r="AK3661" i="1"/>
  <c r="AK2380" i="1"/>
  <c r="AK2436" i="1"/>
  <c r="AK3241" i="1"/>
  <c r="AK780" i="1"/>
  <c r="AK1275" i="1"/>
  <c r="AK4894" i="1"/>
  <c r="AK4300" i="1"/>
  <c r="AK302" i="1"/>
  <c r="AK1053" i="1"/>
  <c r="AK2009" i="1"/>
  <c r="AK2276" i="1"/>
  <c r="AK103" i="1"/>
  <c r="AK4507" i="1"/>
  <c r="AK3029" i="1"/>
  <c r="AK2023" i="1"/>
  <c r="AK2212" i="1"/>
  <c r="AK3198" i="1"/>
  <c r="AK1620" i="1"/>
  <c r="AK1423" i="1"/>
  <c r="AK771" i="1"/>
  <c r="AK241" i="1"/>
  <c r="AK1977" i="1"/>
  <c r="AK3968" i="1"/>
  <c r="AK4514" i="1"/>
  <c r="AK3655" i="1"/>
  <c r="AK4785" i="1"/>
  <c r="AK308" i="1"/>
  <c r="AK4688" i="1"/>
  <c r="AK2550" i="1"/>
  <c r="AK7" i="1"/>
  <c r="AK4871" i="1"/>
  <c r="AK3284" i="1"/>
  <c r="AK3270" i="1"/>
  <c r="AK1845" i="1"/>
  <c r="AK769" i="1"/>
  <c r="AK4487" i="1"/>
  <c r="AK3812" i="1"/>
  <c r="AK270" i="1"/>
  <c r="AK4098" i="1"/>
  <c r="AK3649" i="1"/>
  <c r="AK4516" i="1"/>
  <c r="AK3611" i="1"/>
  <c r="AK181" i="1"/>
  <c r="AK4964" i="1"/>
  <c r="AK1360" i="1"/>
  <c r="AK4936" i="1"/>
  <c r="AK1032" i="1"/>
  <c r="AK1991" i="1"/>
  <c r="AK4336" i="1"/>
  <c r="AK4851" i="1"/>
  <c r="AK1935" i="1"/>
  <c r="AK2649" i="1"/>
  <c r="AK1768" i="1"/>
  <c r="AK4179" i="1"/>
  <c r="AK1874" i="1"/>
  <c r="AK4206" i="1"/>
  <c r="AK2390" i="1"/>
  <c r="AK2927" i="1"/>
  <c r="AK1087" i="1"/>
  <c r="AK1180" i="1"/>
  <c r="AK852" i="1"/>
  <c r="AK4489" i="1"/>
  <c r="AK2197" i="1"/>
  <c r="AK4515" i="1"/>
  <c r="AK2867" i="1"/>
  <c r="AK100" i="1"/>
  <c r="AK1152" i="1"/>
  <c r="AK3500" i="1"/>
  <c r="AK4244" i="1"/>
  <c r="AK3404" i="1"/>
  <c r="AK177" i="1"/>
  <c r="AK3564" i="1"/>
  <c r="AK1691" i="1"/>
  <c r="AK4046" i="1"/>
  <c r="AK4242" i="1"/>
  <c r="AK2488" i="1"/>
  <c r="AK1033" i="1"/>
  <c r="AK4578" i="1"/>
  <c r="AK917" i="1"/>
  <c r="AK420" i="1"/>
  <c r="AK153" i="1"/>
  <c r="AK979" i="1"/>
  <c r="AK134" i="1"/>
  <c r="AK133" i="1"/>
  <c r="AK2431" i="1"/>
  <c r="AK3268" i="1"/>
  <c r="AK2239" i="1"/>
  <c r="AK3679" i="1"/>
  <c r="AK2122" i="1"/>
  <c r="AK4506" i="1"/>
  <c r="AK1036" i="1"/>
  <c r="AK3003" i="1"/>
  <c r="AK4931" i="1"/>
  <c r="AK2179" i="1"/>
  <c r="AK4412" i="1"/>
  <c r="AK458" i="1"/>
  <c r="AK4469" i="1"/>
  <c r="AK1118" i="1"/>
  <c r="AK2763" i="1"/>
  <c r="AK2350" i="1"/>
  <c r="AK3742" i="1"/>
  <c r="AK863" i="1"/>
  <c r="AK670" i="1"/>
  <c r="AK1052" i="1"/>
  <c r="AK4992" i="1"/>
  <c r="AK3639" i="1"/>
  <c r="AK743" i="1"/>
  <c r="AK2790" i="1"/>
  <c r="AK3096" i="1"/>
  <c r="AK3214" i="1"/>
  <c r="AK1861" i="1"/>
  <c r="AK2476" i="1"/>
  <c r="AK59" i="1"/>
  <c r="AK3948" i="1"/>
  <c r="AK4963" i="1"/>
  <c r="AK3479" i="1"/>
  <c r="AK3570" i="1"/>
  <c r="AK3546" i="1"/>
  <c r="AK1289" i="1"/>
  <c r="AK660" i="1"/>
  <c r="AK3391" i="1"/>
  <c r="AK4615" i="1"/>
  <c r="AK1841" i="1"/>
  <c r="AK2039" i="1"/>
  <c r="AK1818" i="1"/>
  <c r="AK32" i="1"/>
  <c r="AK2772" i="1"/>
  <c r="AK4037" i="1"/>
  <c r="AK2157" i="1"/>
  <c r="AK1686" i="1"/>
  <c r="AK4783" i="1"/>
  <c r="AK1060" i="1"/>
  <c r="AK109" i="1"/>
  <c r="AK1444" i="1"/>
  <c r="AK1849" i="1"/>
  <c r="AK3638" i="1"/>
  <c r="AK1449" i="1"/>
  <c r="AK4733" i="1"/>
  <c r="AK2057" i="1"/>
  <c r="AK1779" i="1"/>
  <c r="AK3128" i="1"/>
  <c r="AK820" i="1"/>
  <c r="AK4973" i="1"/>
  <c r="AK2131" i="1"/>
  <c r="AK425" i="1"/>
  <c r="AK653" i="1"/>
  <c r="AK2766" i="1"/>
  <c r="AK2017" i="1"/>
  <c r="AK736" i="1"/>
  <c r="AK1054" i="1"/>
  <c r="AK4723" i="1"/>
  <c r="AK4307" i="1"/>
  <c r="AK1512" i="1"/>
  <c r="AK1155" i="1"/>
  <c r="AK1694" i="1"/>
  <c r="AK4257" i="1"/>
  <c r="AK2668" i="1"/>
  <c r="AK2493" i="1"/>
  <c r="AK3013" i="1"/>
  <c r="AK1504" i="1"/>
  <c r="AK4113" i="1"/>
  <c r="AK4238" i="1"/>
  <c r="AK4207" i="1"/>
  <c r="AK3837" i="1"/>
  <c r="AK2298" i="1"/>
  <c r="AK3769" i="1"/>
  <c r="AK4311" i="1"/>
  <c r="AK997" i="1"/>
  <c r="AK3272" i="1"/>
  <c r="AK2250" i="1"/>
  <c r="AK81" i="1"/>
  <c r="AK4830" i="1"/>
  <c r="AK1947" i="1"/>
  <c r="AK1871" i="1"/>
  <c r="AK3329" i="1"/>
  <c r="AK3087" i="1"/>
  <c r="AK4502" i="1"/>
  <c r="AK4460" i="1"/>
  <c r="AK3263" i="1"/>
  <c r="AK4158" i="1"/>
  <c r="AK186" i="1"/>
  <c r="AK3516" i="1"/>
  <c r="AK2551" i="1"/>
  <c r="AK4542" i="1"/>
  <c r="AK3288" i="1"/>
  <c r="AK1510" i="1"/>
  <c r="AK73" i="1"/>
  <c r="AK125" i="1"/>
  <c r="AK324" i="1"/>
  <c r="AK1177" i="1"/>
  <c r="AK4903" i="1"/>
  <c r="AK1801" i="1"/>
  <c r="AK3196" i="1"/>
  <c r="AK298" i="1"/>
  <c r="AK4934" i="1"/>
  <c r="AK4075" i="1"/>
  <c r="AK3255" i="1"/>
  <c r="AK4915" i="1"/>
  <c r="AK1044" i="1"/>
  <c r="AK2246" i="1"/>
  <c r="AK942" i="1"/>
  <c r="AK2233" i="1"/>
  <c r="AK679" i="1"/>
  <c r="AK102" i="1"/>
  <c r="AK1882" i="1"/>
  <c r="AK3897" i="1"/>
  <c r="AK4008" i="1"/>
  <c r="AK493" i="1"/>
  <c r="AK4006" i="1"/>
  <c r="AK3720" i="1"/>
  <c r="AK1909" i="1"/>
  <c r="AK966" i="1"/>
  <c r="AK2918" i="1"/>
  <c r="AK696" i="1"/>
  <c r="AK4741" i="1"/>
  <c r="AK750" i="1"/>
  <c r="AK4593" i="1"/>
  <c r="AK3330" i="1"/>
  <c r="AK3983" i="1"/>
  <c r="AK1933" i="1"/>
  <c r="AK1529" i="1"/>
  <c r="AK4097" i="1"/>
  <c r="AK2180" i="1"/>
  <c r="AK2573" i="1"/>
  <c r="AK2653" i="1"/>
  <c r="AK901" i="1"/>
  <c r="AK4513" i="1"/>
  <c r="AK687" i="1"/>
  <c r="AK105" i="1"/>
  <c r="AK3933" i="1"/>
  <c r="AK3508" i="1"/>
  <c r="AK3531" i="1"/>
  <c r="AK251" i="1"/>
  <c r="AK1823" i="1"/>
  <c r="AK2605" i="1"/>
  <c r="AK2321" i="1"/>
  <c r="AK3838" i="1"/>
  <c r="AK2050" i="1"/>
  <c r="AK2427" i="1"/>
  <c r="AK1916" i="1"/>
  <c r="AK2737" i="1"/>
  <c r="AK3187" i="1"/>
  <c r="AK4986" i="1"/>
  <c r="AK4457" i="1"/>
  <c r="AK2487" i="1"/>
  <c r="AK2164" i="1"/>
  <c r="AK4259" i="1"/>
  <c r="AK4010" i="1"/>
  <c r="AK3847" i="1"/>
  <c r="AK1208" i="1"/>
  <c r="AK4085" i="1"/>
  <c r="AK985" i="1"/>
  <c r="AK2059" i="1"/>
  <c r="AK516" i="1"/>
  <c r="AK3781" i="1"/>
  <c r="AK4917" i="1"/>
  <c r="AK4177" i="1"/>
  <c r="AK3700" i="1"/>
  <c r="AK4821" i="1"/>
  <c r="AK174" i="1"/>
  <c r="AK2096" i="1"/>
  <c r="AK4404" i="1"/>
  <c r="AK68" i="1"/>
  <c r="AK887" i="1"/>
  <c r="AK1972" i="1"/>
  <c r="AK3589" i="1"/>
  <c r="AK3197" i="1"/>
  <c r="AK1710" i="1"/>
  <c r="AK2944" i="1"/>
  <c r="AK1072" i="1"/>
  <c r="AK2264" i="1"/>
  <c r="AK1664" i="1"/>
  <c r="AK4895" i="1"/>
  <c r="AK4709" i="1"/>
  <c r="AK690" i="1"/>
  <c r="AK1518" i="1"/>
  <c r="AK4635" i="1"/>
  <c r="AK2939" i="1"/>
  <c r="AK2485" i="1"/>
  <c r="AK4885" i="1"/>
  <c r="AK738" i="1"/>
  <c r="AK1817" i="1"/>
  <c r="AK2061" i="1"/>
  <c r="AK3342" i="1"/>
  <c r="AK2558" i="1"/>
  <c r="AK695" i="1"/>
  <c r="AK828" i="1"/>
  <c r="AK709" i="1"/>
  <c r="AK1214" i="1"/>
  <c r="AK3363" i="1"/>
  <c r="AK529" i="1"/>
  <c r="AK1288" i="1"/>
  <c r="AK2567" i="1"/>
  <c r="AK4293" i="1"/>
  <c r="AK1840" i="1"/>
  <c r="AK2553" i="1"/>
  <c r="AK2798" i="1"/>
  <c r="AK4935" i="1"/>
  <c r="AK2710" i="1"/>
  <c r="AK283" i="1"/>
  <c r="AK1387" i="1"/>
  <c r="AK1046" i="1"/>
  <c r="AK4631" i="1"/>
  <c r="AK4769" i="1"/>
  <c r="AK487" i="1"/>
  <c r="AK1311" i="1"/>
  <c r="AK2168" i="1"/>
  <c r="AK3184" i="1"/>
  <c r="AK1329" i="1"/>
  <c r="AK4019" i="1"/>
  <c r="AK4025" i="1"/>
  <c r="AK370" i="1"/>
  <c r="AK2014" i="1"/>
  <c r="AK4728" i="1"/>
  <c r="AK2591" i="1"/>
  <c r="AK4249" i="1"/>
  <c r="AK2391" i="1"/>
  <c r="AK391" i="1"/>
  <c r="AK2383" i="1"/>
  <c r="AK4373" i="1"/>
  <c r="AK3129" i="1"/>
  <c r="AK4802" i="1"/>
  <c r="AK1193" i="1"/>
  <c r="AK4327" i="1"/>
  <c r="AK2228" i="1"/>
  <c r="AK3568" i="1"/>
  <c r="AK4230" i="1"/>
  <c r="AK3054" i="1"/>
  <c r="AK2719" i="1"/>
  <c r="AK4473" i="1"/>
  <c r="AK3210" i="1"/>
  <c r="AK3540" i="1"/>
  <c r="AK3928" i="1"/>
  <c r="AK1320" i="1"/>
  <c r="AK2755" i="1"/>
  <c r="AK2509" i="1"/>
  <c r="AK841" i="1"/>
  <c r="AK230" i="1"/>
  <c r="AK4777" i="1"/>
  <c r="AK4442" i="1"/>
  <c r="AK1760" i="1"/>
  <c r="AK2975" i="1"/>
  <c r="AK5000" i="1"/>
  <c r="AK2633" i="1"/>
  <c r="AK3804" i="1"/>
  <c r="AK2430" i="1"/>
  <c r="AK3491" i="1"/>
  <c r="AK4672" i="1"/>
  <c r="AK2781" i="1"/>
  <c r="AK4775" i="1"/>
  <c r="AK3634" i="1"/>
  <c r="AK3115" i="1"/>
  <c r="AK1758" i="1"/>
  <c r="AK232" i="1"/>
  <c r="AK1213" i="1"/>
  <c r="AK2277" i="1"/>
  <c r="AK1756" i="1"/>
  <c r="AK3878" i="1"/>
  <c r="AK4314" i="1"/>
  <c r="AK4589" i="1"/>
  <c r="AK755" i="1"/>
  <c r="AK4042" i="1"/>
  <c r="AK795" i="1"/>
  <c r="AK2347" i="1"/>
  <c r="AK1598" i="1"/>
  <c r="AK2652" i="1"/>
  <c r="AK4680" i="1"/>
  <c r="AK1701" i="1"/>
  <c r="AK66" i="1"/>
  <c r="AK3302" i="1"/>
  <c r="AK1073" i="1"/>
  <c r="AK1964" i="1"/>
  <c r="AK4868" i="1"/>
  <c r="AK2426" i="1"/>
  <c r="AK2327" i="1"/>
  <c r="AK2587" i="1"/>
  <c r="AK2609" i="1"/>
  <c r="AK4988" i="1"/>
  <c r="AK2125" i="1"/>
  <c r="AK3593" i="1"/>
  <c r="AK711" i="1"/>
  <c r="AK2103" i="1"/>
  <c r="AK4641" i="1"/>
  <c r="AK4685" i="1"/>
  <c r="AK2149" i="1"/>
  <c r="AK3671" i="1"/>
  <c r="AK2483" i="1"/>
  <c r="AK4562" i="1"/>
  <c r="AK2908" i="1"/>
  <c r="AK877" i="1"/>
  <c r="AK1668" i="1"/>
  <c r="AK24" i="1"/>
  <c r="AK3471" i="1"/>
  <c r="AK2479" i="1"/>
  <c r="AK3122" i="1"/>
  <c r="AK2876" i="1"/>
  <c r="AK96" i="1"/>
  <c r="AK1274" i="1"/>
  <c r="AK608" i="1"/>
  <c r="AK1304" i="1"/>
  <c r="AK4898" i="1"/>
  <c r="AK418" i="1"/>
  <c r="AK1217" i="1"/>
  <c r="AK1649" i="1"/>
  <c r="AK3709" i="1"/>
  <c r="AK659" i="1"/>
  <c r="AK2001" i="1"/>
  <c r="AK962" i="1"/>
  <c r="AK1277" i="1"/>
  <c r="AK1755" i="1"/>
  <c r="AK4847" i="1"/>
  <c r="AK1665" i="1"/>
  <c r="AK1568" i="1"/>
  <c r="AK1430" i="1"/>
  <c r="AK1780" i="1"/>
  <c r="AK2371" i="1"/>
  <c r="AK1657" i="1"/>
  <c r="AK3956" i="1"/>
  <c r="AK3144" i="1"/>
  <c r="AK4891" i="1"/>
  <c r="AK3057" i="1"/>
  <c r="AK4083" i="1"/>
  <c r="AK3555" i="1"/>
  <c r="AK4684" i="1"/>
  <c r="AK4013" i="1"/>
  <c r="AK1477" i="1"/>
  <c r="AK3755" i="1"/>
  <c r="AK1408" i="1"/>
  <c r="AK935" i="1"/>
  <c r="AK1956" i="1"/>
  <c r="AK271" i="1"/>
  <c r="AK4678" i="1"/>
  <c r="AK3823" i="1"/>
  <c r="AK3037" i="1"/>
  <c r="AK1056" i="1"/>
  <c r="AK438" i="1"/>
  <c r="AK2178" i="1"/>
  <c r="AK3495" i="1"/>
  <c r="AK2584" i="1"/>
  <c r="AK1706" i="1"/>
  <c r="AK3761" i="1"/>
  <c r="AK2757" i="1"/>
  <c r="AK3735" i="1"/>
  <c r="AK2275" i="1"/>
  <c r="AK115" i="1"/>
  <c r="AK1162" i="1"/>
  <c r="AK1176" i="1"/>
  <c r="AK2531" i="1"/>
  <c r="AK4900" i="1"/>
  <c r="AK1347" i="1"/>
  <c r="AK1421" i="1"/>
  <c r="AK500" i="1"/>
  <c r="AK1010" i="1"/>
  <c r="AK4643" i="1"/>
  <c r="AK4732" i="1"/>
  <c r="AK514" i="1"/>
  <c r="AK2686" i="1"/>
  <c r="AK3138" i="1"/>
  <c r="AK4486" i="1"/>
  <c r="AK3425" i="1"/>
  <c r="AK3080" i="1"/>
  <c r="AK3984" i="1"/>
  <c r="AK344" i="1"/>
  <c r="AK922" i="1"/>
  <c r="AK379" i="1"/>
  <c r="AK352" i="1"/>
  <c r="AK2101" i="1"/>
  <c r="AK1814" i="1"/>
  <c r="AK497" i="1"/>
  <c r="AK3605" i="1"/>
  <c r="AK3141" i="1"/>
  <c r="AK4388" i="1"/>
  <c r="AK4948" i="1"/>
  <c r="AK2127" i="1"/>
  <c r="AK4737" i="1"/>
  <c r="AK4200" i="1"/>
  <c r="AK2984" i="1"/>
  <c r="AK3239" i="1"/>
  <c r="AK4638" i="1"/>
  <c r="AK781" i="1"/>
  <c r="AK4560" i="1"/>
  <c r="AK3050" i="1"/>
  <c r="AK3091" i="1"/>
  <c r="AK722" i="1"/>
  <c r="AK1613" i="1"/>
  <c r="AK1828" i="1"/>
  <c r="AK4165" i="1"/>
  <c r="AK3743" i="1"/>
  <c r="AK2838" i="1"/>
  <c r="AK4034" i="1"/>
  <c r="AK3875" i="1"/>
  <c r="AK2629" i="1"/>
  <c r="AK1029" i="1"/>
  <c r="AK2448" i="1"/>
  <c r="AK4952" i="1"/>
  <c r="AK3006" i="1"/>
  <c r="AK4236" i="1"/>
  <c r="AK796" i="1"/>
  <c r="AK262" i="1"/>
  <c r="AK2753" i="1"/>
  <c r="AK3158" i="1"/>
  <c r="AK3049" i="1"/>
  <c r="AK4454" i="1"/>
  <c r="AK4433" i="1"/>
  <c r="AK46" i="1"/>
  <c r="AK4468" i="1"/>
  <c r="AK599" i="1"/>
  <c r="AK3113" i="1"/>
  <c r="AK3826" i="1"/>
  <c r="AK2756" i="1"/>
  <c r="AK4009" i="1"/>
  <c r="AK4974" i="1"/>
  <c r="AK859" i="1"/>
  <c r="AK236" i="1"/>
  <c r="AK2797" i="1"/>
  <c r="AK3321" i="1"/>
  <c r="AK3900" i="1"/>
  <c r="AK720" i="1"/>
  <c r="AK556" i="1"/>
  <c r="AK4574" i="1"/>
  <c r="AK71" i="1"/>
  <c r="AK585" i="1"/>
  <c r="AK1998" i="1"/>
  <c r="AK3215" i="1"/>
  <c r="AK4415" i="1"/>
  <c r="AK3367" i="1"/>
  <c r="AK1667" i="1"/>
  <c r="AK2806" i="1"/>
  <c r="AK4852" i="1"/>
  <c r="AK77" i="1"/>
  <c r="AK3535" i="1"/>
  <c r="AK1569" i="1"/>
  <c r="AK3032" i="1"/>
  <c r="AK4337" i="1"/>
  <c r="AK2003" i="1"/>
  <c r="AK4076" i="1"/>
  <c r="AK4712" i="1"/>
  <c r="AK2533" i="1"/>
  <c r="AK3989" i="1"/>
  <c r="AK3497" i="1"/>
  <c r="AK3887" i="1"/>
  <c r="AK1641" i="1"/>
  <c r="AK635" i="1"/>
  <c r="AK1712" i="1"/>
  <c r="AK1437" i="1"/>
  <c r="AK4054" i="1"/>
  <c r="AK1300" i="1"/>
  <c r="AK4882" i="1"/>
  <c r="AK816" i="1"/>
  <c r="AK4877" i="1"/>
  <c r="AK1323" i="1"/>
  <c r="AK1856" i="1"/>
  <c r="AK3525" i="1"/>
  <c r="AK2804" i="1"/>
  <c r="AK3147" i="1"/>
  <c r="AK2973" i="1"/>
  <c r="AK4018" i="1"/>
  <c r="AK2671" i="1"/>
  <c r="AK3912" i="1"/>
  <c r="AK3177" i="1"/>
  <c r="AK532" i="1"/>
  <c r="AK1988" i="1"/>
  <c r="AK1151" i="1"/>
  <c r="AK1893" i="1"/>
  <c r="AK2791" i="1"/>
  <c r="AK4796" i="1"/>
  <c r="AK595" i="1"/>
  <c r="AK2615" i="1"/>
  <c r="AK2937" i="1"/>
  <c r="AK1996" i="1"/>
  <c r="AK947" i="1"/>
  <c r="AK3645" i="1"/>
  <c r="AK1934" i="1"/>
  <c r="AK3648" i="1"/>
  <c r="AK451" i="1"/>
  <c r="AK1612" i="1"/>
  <c r="AK2730" i="1"/>
  <c r="AK2477" i="1"/>
  <c r="AK1873" i="1"/>
  <c r="AK853" i="1"/>
  <c r="AK94" i="1"/>
  <c r="AK4727" i="1"/>
  <c r="AK503" i="1"/>
  <c r="AK1353" i="1"/>
  <c r="AK4470" i="1"/>
  <c r="AK1332" i="1"/>
  <c r="AK2070" i="1"/>
  <c r="AK4838" i="1"/>
  <c r="AK2293" i="1"/>
  <c r="AK2273" i="1"/>
  <c r="AK3157" i="1"/>
  <c r="AK2216" i="1"/>
  <c r="AK3253" i="1"/>
  <c r="AK1206" i="1"/>
  <c r="AK3507" i="1"/>
  <c r="AK473" i="1"/>
  <c r="AK3236" i="1"/>
  <c r="AK4292" i="1"/>
  <c r="AK932" i="1"/>
  <c r="AK4418" i="1"/>
  <c r="AK2437" i="1"/>
  <c r="AK2950" i="1"/>
  <c r="AK3075" i="1"/>
  <c r="AK3896" i="1"/>
  <c r="AK3371" i="1"/>
  <c r="AK2211" i="1"/>
  <c r="AK1617" i="1"/>
  <c r="AK2619" i="1"/>
  <c r="AK385" i="1"/>
  <c r="AK2095" i="1"/>
  <c r="AK3035" i="1"/>
  <c r="AK2738" i="1"/>
  <c r="AK235" i="1"/>
  <c r="AK1040" i="1"/>
  <c r="AK4301" i="1"/>
  <c r="AK1528" i="1"/>
  <c r="AK4488" i="1"/>
  <c r="AK2945" i="1"/>
  <c r="AK1733" i="1"/>
  <c r="AK879" i="1"/>
  <c r="AK4766" i="1"/>
  <c r="AK2470" i="1"/>
  <c r="AK766" i="1"/>
  <c r="AK1261" i="1"/>
  <c r="AK803" i="1"/>
  <c r="AK144" i="1"/>
  <c r="AK146" i="1"/>
  <c r="AK772" i="1"/>
  <c r="AK4721" i="1"/>
  <c r="AK2209" i="1"/>
  <c r="AK4682" i="1"/>
  <c r="AK3941" i="1"/>
  <c r="AK3099" i="1"/>
  <c r="AK3773" i="1"/>
  <c r="AK2907" i="1"/>
  <c r="AK2548" i="1"/>
  <c r="AK4856" i="1"/>
  <c r="AK761" i="1"/>
  <c r="AK1930" i="1"/>
  <c r="AK4906" i="1"/>
  <c r="AK3401" i="1"/>
  <c r="AK866" i="1"/>
  <c r="AK2286" i="1"/>
  <c r="AK2715" i="1"/>
  <c r="AK2376" i="1"/>
  <c r="AK4793" i="1"/>
  <c r="AK4663" i="1"/>
  <c r="AK147" i="1"/>
  <c r="AK953" i="1"/>
  <c r="AK2507" i="1"/>
  <c r="AK4192" i="1"/>
  <c r="AK4729" i="1"/>
  <c r="AK3259" i="1"/>
  <c r="AK130" i="1"/>
  <c r="AK2925" i="1"/>
  <c r="AK2555" i="1"/>
  <c r="AK1494" i="1"/>
  <c r="AK970" i="1"/>
  <c r="AK3799" i="1"/>
  <c r="AK792" i="1"/>
  <c r="AK3590" i="1"/>
  <c r="AK3730" i="1"/>
  <c r="AK2901" i="1"/>
  <c r="AK4082" i="1"/>
  <c r="AK1796" i="1"/>
  <c r="AK1698" i="1"/>
  <c r="AK1169" i="1"/>
  <c r="AK2532" i="1"/>
  <c r="AK980" i="1"/>
  <c r="AK2024" i="1"/>
  <c r="AK874" i="1"/>
  <c r="AK2749" i="1"/>
  <c r="AK1747" i="1"/>
  <c r="AK3618" i="1"/>
  <c r="AK2724" i="1"/>
  <c r="AK3162" i="1"/>
  <c r="AK226" i="1"/>
  <c r="AK2444" i="1"/>
  <c r="AK1536" i="1"/>
  <c r="AK3387" i="1"/>
  <c r="AK1316" i="1"/>
  <c r="AK3595" i="1"/>
  <c r="AK4187" i="1"/>
  <c r="AK2695" i="1"/>
  <c r="AK2857" i="1"/>
  <c r="AK287" i="1"/>
  <c r="AK1692" i="1"/>
  <c r="AK4834" i="1"/>
  <c r="AK4376" i="1"/>
  <c r="AK3204" i="1"/>
  <c r="AK2090" i="1"/>
  <c r="AK1365" i="1"/>
  <c r="AK1051" i="1"/>
  <c r="AK748" i="1"/>
  <c r="AK2351" i="1"/>
  <c r="AK2514" i="1"/>
  <c r="AK806" i="1"/>
  <c r="AK3172" i="1"/>
  <c r="AK4667" i="1"/>
  <c r="AK1946" i="1"/>
  <c r="AK3081" i="1"/>
  <c r="AK4099" i="1"/>
  <c r="AK3315" i="1"/>
  <c r="AK3523" i="1"/>
  <c r="AK1463" i="1"/>
  <c r="AK1259" i="1"/>
  <c r="AK1235" i="1"/>
  <c r="AK3698" i="1"/>
  <c r="AK2508" i="1"/>
  <c r="AK1080" i="1"/>
  <c r="AK1642" i="1"/>
  <c r="AK2721" i="1"/>
  <c r="AK2182" i="1"/>
  <c r="AK4151" i="1"/>
  <c r="AK2856" i="1"/>
  <c r="AK1023" i="1"/>
  <c r="AK4645" i="1"/>
  <c r="AK3788" i="1"/>
  <c r="AK2803" i="1"/>
  <c r="AK491" i="1"/>
  <c r="AK166" i="1"/>
  <c r="AK44" i="1"/>
  <c r="AK2369" i="1"/>
  <c r="AK1127" i="1"/>
  <c r="AK4087" i="1"/>
  <c r="AK3244" i="1"/>
  <c r="AK1864" i="1"/>
  <c r="AK261" i="1"/>
  <c r="AK4362" i="1"/>
  <c r="AK1678" i="1"/>
  <c r="AK1527" i="1"/>
  <c r="AK4093" i="1"/>
  <c r="AK4690" i="1"/>
  <c r="AK1656" i="1"/>
  <c r="AK1614" i="1"/>
  <c r="AK4945" i="1"/>
  <c r="AK538" i="1"/>
  <c r="AK2381" i="1"/>
  <c r="AK1959" i="1"/>
  <c r="AK2779" i="1"/>
  <c r="AK1623" i="1"/>
  <c r="AK4027" i="1"/>
  <c r="AK367" i="1"/>
  <c r="AK2966" i="1"/>
  <c r="AK3264" i="1"/>
  <c r="AK3351" i="1"/>
  <c r="AK2725" i="1"/>
  <c r="AK601" i="1"/>
  <c r="AK3952" i="1"/>
  <c r="AK1832" i="1"/>
  <c r="AK3552" i="1"/>
  <c r="AK633" i="1"/>
  <c r="AK2565" i="1"/>
  <c r="AK4539" i="1"/>
  <c r="AK3961" i="1"/>
  <c r="AK1433" i="1"/>
  <c r="AK1700" i="1"/>
  <c r="AK1336" i="1"/>
  <c r="AK4445" i="1"/>
  <c r="AK3744" i="1"/>
  <c r="AK1970" i="1"/>
  <c r="AK2536" i="1"/>
  <c r="AK1091" i="1"/>
  <c r="AK4056" i="1"/>
  <c r="AK943" i="1"/>
  <c r="AK4261" i="1"/>
  <c r="AK2051" i="1"/>
  <c r="AK1790" i="1"/>
  <c r="AK2360" i="1"/>
  <c r="AK3464" i="1"/>
  <c r="AK2499" i="1"/>
  <c r="AK3915" i="1"/>
  <c r="AK893" i="1"/>
  <c r="AK884" i="1"/>
  <c r="AK1448" i="1"/>
  <c r="AK3750" i="1"/>
  <c r="AK3728" i="1"/>
  <c r="AK4840" i="1"/>
  <c r="AK4226" i="1"/>
  <c r="AK1295" i="1"/>
  <c r="AK4285" i="1"/>
  <c r="AK156" i="1"/>
  <c r="AK539" i="1"/>
  <c r="AK4077" i="1"/>
  <c r="AK915" i="1"/>
  <c r="AK1270" i="1"/>
  <c r="AK3354" i="1"/>
  <c r="AK4360" i="1"/>
  <c r="AK266" i="1"/>
  <c r="AK999" i="1"/>
  <c r="AK4795" i="1"/>
  <c r="AK3338" i="1"/>
  <c r="AK1068" i="1"/>
  <c r="AK1939" i="1"/>
  <c r="AK2597" i="1"/>
  <c r="AK1285" i="1"/>
  <c r="AK413" i="1"/>
  <c r="AK4023" i="1"/>
  <c r="AK2996" i="1"/>
  <c r="AK996" i="1"/>
  <c r="AK1896" i="1"/>
  <c r="AK3152" i="1"/>
  <c r="AK3576" i="1"/>
  <c r="AK1109" i="1"/>
  <c r="AK371" i="1"/>
  <c r="AK4919" i="1"/>
  <c r="AK4126" i="1"/>
  <c r="AK2999" i="1"/>
  <c r="AK1240" i="1"/>
  <c r="AK544" i="1"/>
  <c r="AK4264" i="1"/>
  <c r="AK3584" i="1"/>
  <c r="AK1593" i="1"/>
  <c r="AK911" i="1"/>
  <c r="AK300" i="1"/>
  <c r="AK3770" i="1"/>
  <c r="AK3536" i="1"/>
  <c r="AK464" i="1"/>
  <c r="AK1727" i="1"/>
  <c r="AK810" i="1"/>
  <c r="AK3381" i="1"/>
  <c r="AK4901" i="1"/>
  <c r="AK1967" i="1"/>
  <c r="AK2031" i="1"/>
  <c r="AK3429" i="1"/>
  <c r="AK2515" i="1"/>
  <c r="AK3114" i="1"/>
  <c r="AK782" i="1"/>
  <c r="AK2691" i="1"/>
  <c r="AK4899" i="1"/>
  <c r="AK4100" i="1"/>
  <c r="AK1198" i="1"/>
  <c r="AK3550" i="1"/>
  <c r="AK4167" i="1"/>
  <c r="AK3377" i="1"/>
  <c r="AK861" i="1"/>
  <c r="AK4763" i="1"/>
  <c r="AK163" i="1"/>
  <c r="AK4744" i="1"/>
  <c r="AK4649" i="1"/>
  <c r="AK2983" i="1"/>
  <c r="AK1443" i="1"/>
  <c r="AK85" i="1"/>
  <c r="AK3139" i="1"/>
  <c r="AK3901" i="1"/>
  <c r="AK3650" i="1"/>
  <c r="AK814" i="1"/>
  <c r="AK3234" i="1"/>
  <c r="AK297" i="1"/>
  <c r="AK3768" i="1"/>
  <c r="AK3924" i="1"/>
  <c r="AK1803" i="1"/>
  <c r="AK2223" i="1"/>
  <c r="AK1330" i="1"/>
  <c r="AK2539" i="1"/>
  <c r="AK3563" i="1"/>
  <c r="AK199" i="1"/>
  <c r="AK904" i="1"/>
  <c r="AK263" i="1"/>
  <c r="AK3921" i="1"/>
  <c r="AK4981" i="1"/>
  <c r="AK2808" i="1"/>
  <c r="AK1961" i="1"/>
  <c r="AK2544" i="1"/>
  <c r="AK3000" i="1"/>
  <c r="AK1019" i="1"/>
  <c r="AK3737" i="1"/>
  <c r="AK1724" i="1"/>
  <c r="AK3916" i="1"/>
  <c r="AK504" i="1"/>
  <c r="AK1855" i="1"/>
  <c r="AK587" i="1"/>
  <c r="AK4908" i="1"/>
  <c r="AK400" i="1"/>
  <c r="AK2651" i="1"/>
  <c r="AK191" i="1"/>
  <c r="AK4526" i="1"/>
  <c r="AK3972" i="1"/>
  <c r="AK3658" i="1"/>
  <c r="AK1467" i="1"/>
  <c r="AK2305" i="1"/>
  <c r="AK4306" i="1"/>
  <c r="AK2858" i="1"/>
  <c r="AK3599" i="1"/>
  <c r="AK3340" i="1"/>
  <c r="AK4971" i="1"/>
  <c r="AK1016" i="1"/>
  <c r="AK4022" i="1"/>
  <c r="AK2561" i="1"/>
  <c r="AK560" i="1"/>
  <c r="AK3030" i="1"/>
  <c r="AK4492" i="1"/>
  <c r="AK136" i="1"/>
  <c r="AK1495" i="1"/>
  <c r="AK2595" i="1"/>
  <c r="AK3817" i="1"/>
  <c r="AK1878" i="1"/>
  <c r="AK4125" i="1"/>
  <c r="AK3379" i="1"/>
  <c r="AK3422" i="1"/>
  <c r="AK2364" i="1"/>
  <c r="AK4975" i="1"/>
  <c r="AK3475" i="1"/>
  <c r="AK1187" i="1"/>
  <c r="AK200" i="1"/>
  <c r="AK4328" i="1"/>
  <c r="AK248" i="1"/>
  <c r="AK2461" i="1"/>
  <c r="AK1772" i="1"/>
  <c r="AK2703" i="1"/>
  <c r="AK1293" i="1"/>
  <c r="AK4592" i="1"/>
  <c r="AK4595" i="1"/>
  <c r="AK3174" i="1"/>
  <c r="AK749" i="1"/>
  <c r="AK3644" i="1"/>
  <c r="AK1385" i="1"/>
  <c r="AK2733" i="1"/>
  <c r="AK4730" i="1"/>
  <c r="AK4012" i="1"/>
  <c r="AK3665" i="1"/>
  <c r="AK3364" i="1"/>
  <c r="AK4232" i="1"/>
  <c r="AK4812" i="1"/>
  <c r="AK2155" i="1"/>
  <c r="AK175" i="1"/>
  <c r="AK1296" i="1"/>
  <c r="AK579" i="1"/>
  <c r="AK17" i="1"/>
  <c r="AK1621" i="1"/>
  <c r="AK3445" i="1"/>
  <c r="AK1405" i="1"/>
  <c r="AK3161" i="1"/>
  <c r="AK171" i="1"/>
  <c r="AK4465" i="1"/>
  <c r="AK1303" i="1"/>
  <c r="AK306" i="1"/>
  <c r="AK4275" i="1"/>
  <c r="AK914" i="1"/>
  <c r="AK3573" i="1"/>
  <c r="AK482" i="1"/>
  <c r="AK2281" i="1"/>
  <c r="AK364" i="1"/>
  <c r="AK2965" i="1"/>
  <c r="AK2959" i="1"/>
  <c r="AK4833" i="1"/>
  <c r="AK403" i="1"/>
  <c r="AK1682" i="1"/>
  <c r="AK4841" i="1"/>
  <c r="AK2240" i="1"/>
  <c r="AK1888" i="1"/>
  <c r="AK2728" i="1"/>
  <c r="AK3111" i="1"/>
  <c r="AK41" i="1"/>
  <c r="AK1632" i="1"/>
  <c r="AK784" i="1"/>
  <c r="AK1662" i="1"/>
  <c r="AK2401" i="1"/>
  <c r="AK233" i="1"/>
  <c r="AK3470" i="1"/>
  <c r="AK1047" i="1"/>
  <c r="AK2893" i="1"/>
  <c r="AK2778" i="1"/>
  <c r="AK1464" i="1"/>
  <c r="AK1833" i="1"/>
  <c r="AK618" i="1"/>
  <c r="AK2593" i="1"/>
  <c r="AK269" i="1"/>
  <c r="AK4835" i="1"/>
  <c r="AK2415" i="1"/>
  <c r="AK4910" i="1"/>
  <c r="AK4739" i="1"/>
  <c r="AK1793" i="1"/>
  <c r="AK4112" i="1"/>
  <c r="AK360" i="1"/>
  <c r="AK3345" i="1"/>
  <c r="AK923" i="1"/>
  <c r="AK3097" i="1"/>
  <c r="AK1586" i="1"/>
  <c r="AK744" i="1"/>
  <c r="AK3966" i="1"/>
  <c r="AK2132" i="1"/>
  <c r="AK640" i="1"/>
  <c r="AK3410" i="1"/>
  <c r="AK4927" i="1"/>
  <c r="AK4353" i="1"/>
  <c r="AK63" i="1"/>
  <c r="AK2230" i="1"/>
  <c r="AK2370" i="1"/>
  <c r="AK4991" i="1"/>
  <c r="AK239" i="1"/>
  <c r="AK3459" i="1"/>
  <c r="AK3278" i="1"/>
  <c r="AK4798" i="1"/>
  <c r="AK2328" i="1"/>
  <c r="AK809" i="1"/>
  <c r="AK3626" i="1"/>
  <c r="AK1628" i="1"/>
  <c r="AK4520" i="1"/>
  <c r="AK4132" i="1"/>
  <c r="AK3666" i="1"/>
  <c r="AK76" i="1"/>
  <c r="AK3808" i="1"/>
  <c r="AK831" i="1"/>
  <c r="AK1579" i="1"/>
  <c r="AK4897" i="1"/>
  <c r="AK4601" i="1"/>
  <c r="AK2658" i="1"/>
  <c r="AK927" i="1"/>
  <c r="AK4565" i="1"/>
  <c r="AK387" i="1"/>
  <c r="AK55" i="1"/>
  <c r="AK1734" i="1"/>
  <c r="AK3262" i="1"/>
  <c r="AK1631" i="1"/>
  <c r="AK304" i="1"/>
  <c r="AK495" i="1"/>
  <c r="AK4243" i="1"/>
  <c r="AK1543" i="1"/>
  <c r="AK84" i="1"/>
  <c r="AK4647" i="1"/>
  <c r="AK1643" i="1"/>
  <c r="AK4959" i="1"/>
  <c r="AK3388" i="1"/>
  <c r="AK2504" i="1"/>
  <c r="AK4395" i="1"/>
  <c r="AK2171" i="1"/>
  <c r="AK4955" i="1"/>
  <c r="AK1341" i="1"/>
  <c r="AK4321" i="1"/>
  <c r="AK4776" i="1"/>
  <c r="AK3796" i="1"/>
  <c r="AK3642" i="1"/>
  <c r="AK959" i="1"/>
  <c r="AK3612" i="1"/>
  <c r="AK444" i="1"/>
  <c r="AK1857" i="1"/>
  <c r="AK1114" i="1"/>
  <c r="AK3736" i="1"/>
  <c r="AK1028" i="1"/>
  <c r="AK2748" i="1"/>
  <c r="AK3025" i="1"/>
  <c r="AK3280" i="1"/>
  <c r="AK1720" i="1"/>
  <c r="AK151" i="1"/>
  <c r="AK4291" i="1"/>
  <c r="AK4455" i="1"/>
  <c r="AK69" i="1"/>
  <c r="AK4705" i="1"/>
  <c r="AK3607" i="1"/>
  <c r="AK875" i="1"/>
  <c r="AK2780" i="1"/>
  <c r="AK4296" i="1"/>
  <c r="AK2578" i="1"/>
  <c r="AK2866" i="1"/>
  <c r="AK2320" i="1"/>
  <c r="AK1971" i="1"/>
  <c r="AK2302" i="1"/>
  <c r="AK4659" i="1"/>
  <c r="AK22" i="1"/>
  <c r="AK965" i="1"/>
  <c r="AK2099" i="1"/>
  <c r="AK3824" i="1"/>
  <c r="AK477" i="1"/>
  <c r="AK4164" i="1"/>
  <c r="AK2726" i="1"/>
  <c r="AK4368" i="1"/>
  <c r="AK4427" i="1"/>
  <c r="AK4015" i="1"/>
  <c r="AK1981" i="1"/>
  <c r="AK2967" i="1"/>
  <c r="AK350" i="1"/>
  <c r="AK4947" i="1"/>
  <c r="AK4881" i="1"/>
  <c r="AK4799" i="1"/>
  <c r="AK423" i="1"/>
  <c r="AK4797" i="1"/>
  <c r="AK3343" i="1"/>
  <c r="AK4982" i="1"/>
  <c r="AK630" i="1"/>
  <c r="AK2467" i="1"/>
  <c r="AK2044" i="1"/>
  <c r="AK4310" i="1"/>
  <c r="AK2406" i="1"/>
  <c r="AK237" i="1"/>
  <c r="AK3884" i="1"/>
  <c r="AK3635" i="1"/>
  <c r="AK3297" i="1"/>
  <c r="AK3015" i="1"/>
  <c r="AK4748" i="1"/>
  <c r="AK4876" i="1"/>
  <c r="AK2754" i="1"/>
  <c r="AK2654" i="1"/>
  <c r="AK900" i="1"/>
  <c r="AK2468" i="1"/>
  <c r="AK1479" i="1"/>
  <c r="AK3405" i="1"/>
  <c r="AK1422" i="1"/>
  <c r="AK4630" i="1"/>
  <c r="AK2916" i="1"/>
  <c r="AK1142" i="1"/>
  <c r="AK631" i="1"/>
  <c r="AK4576" i="1"/>
  <c r="AK849" i="1"/>
  <c r="AK329" i="1"/>
  <c r="AK1879" i="1"/>
  <c r="AK2481" i="1"/>
  <c r="AK60" i="1"/>
  <c r="AK1260" i="1"/>
  <c r="AK4190" i="1"/>
  <c r="AK565" i="1"/>
  <c r="AK3193" i="1"/>
  <c r="AK2379" i="1"/>
  <c r="AK454" i="1"/>
  <c r="AK20" i="1"/>
  <c r="AK4233" i="1"/>
  <c r="AK754" i="1"/>
  <c r="AK2632" i="1"/>
  <c r="AK1350" i="1"/>
  <c r="AK4453" i="1"/>
  <c r="AK2304" i="1"/>
  <c r="AK2115" i="1"/>
  <c r="AK3627" i="1"/>
  <c r="AK547" i="1"/>
  <c r="AK2990" i="1"/>
  <c r="AK1436" i="1"/>
  <c r="AK1058" i="1"/>
  <c r="AK3748" i="1"/>
  <c r="AK930" i="1"/>
  <c r="AK3283" i="1"/>
  <c r="AK4361" i="1"/>
  <c r="AK4393" i="1"/>
  <c r="AK1280" i="1"/>
  <c r="AK4110" i="1"/>
  <c r="AK3349" i="1"/>
  <c r="AK902" i="1"/>
  <c r="AK3673" i="1"/>
  <c r="AK4505" i="1"/>
  <c r="AK3778" i="1"/>
  <c r="AK3303" i="1"/>
  <c r="AK1348" i="1"/>
  <c r="AK4180" i="1"/>
  <c r="AK4998" i="1"/>
  <c r="AK3724" i="1"/>
  <c r="AK1949" i="1"/>
  <c r="AK1354" i="1"/>
  <c r="AK4819" i="1"/>
  <c r="AK2490" i="1"/>
  <c r="AK2740" i="1"/>
  <c r="AK2105" i="1"/>
  <c r="AK681" i="1"/>
  <c r="AK6" i="1"/>
  <c r="AK3922" i="1"/>
  <c r="AK1441" i="1"/>
  <c r="AK3066" i="1"/>
  <c r="AK1592" i="1"/>
  <c r="AK1098" i="1"/>
  <c r="AK2888" i="1"/>
  <c r="AK2581" i="1"/>
  <c r="AK366" i="1"/>
  <c r="AK808" i="1"/>
  <c r="AK2214" i="1"/>
  <c r="AK3325" i="1"/>
  <c r="AK4476" i="1"/>
  <c r="AK1031" i="1"/>
  <c r="AK1349" i="1"/>
  <c r="AK1926" i="1"/>
  <c r="AK2540" i="1"/>
  <c r="AK881" i="1"/>
  <c r="AK2227" i="1"/>
  <c r="AK2896" i="1"/>
  <c r="AK837" i="1"/>
  <c r="AK4846" i="1"/>
  <c r="AK394" i="1"/>
  <c r="AK446" i="1"/>
  <c r="AK2762" i="1"/>
  <c r="AK2506" i="1"/>
  <c r="AK4273" i="1"/>
  <c r="AK976" i="1"/>
  <c r="AK528" i="1"/>
  <c r="AK489" i="1"/>
  <c r="AK1376" i="1"/>
  <c r="AK1505" i="1"/>
  <c r="AK4701" i="1"/>
  <c r="AK3292" i="1"/>
  <c r="AK65" i="1"/>
  <c r="AK3022" i="1"/>
  <c r="AK2251" i="1"/>
  <c r="AK1392" i="1"/>
  <c r="AK30" i="1"/>
  <c r="AK2299" i="1"/>
  <c r="AK2631" i="1"/>
  <c r="AK2705" i="1"/>
  <c r="AK2141" i="1"/>
  <c r="AK3775" i="1"/>
  <c r="AK2295" i="1"/>
  <c r="AK3047" i="1"/>
  <c r="AK2136" i="1"/>
  <c r="AK2303" i="1"/>
  <c r="AK1842" i="1"/>
  <c r="AK4789" i="1"/>
  <c r="AK3946" i="1"/>
  <c r="AK1762" i="1"/>
  <c r="AK2626" i="1"/>
  <c r="AK2952" i="1"/>
  <c r="AK160" i="1"/>
  <c r="AK2456" i="1"/>
  <c r="AK605" i="1"/>
  <c r="AK4517" i="1"/>
  <c r="AK1484" i="1"/>
  <c r="AK2181" i="1"/>
  <c r="AK4115" i="1"/>
  <c r="AK3532" i="1"/>
  <c r="AK1027" i="1"/>
  <c r="AK1013" i="1"/>
  <c r="AK3732" i="1"/>
  <c r="AK2462" i="1"/>
  <c r="AK3016" i="1"/>
  <c r="AK4123" i="1"/>
  <c r="AK1434" i="1"/>
  <c r="AK2140" i="1"/>
  <c r="AK1458" i="1"/>
  <c r="AK3869" i="1"/>
  <c r="AK3980" i="1"/>
  <c r="AK1838" i="1"/>
  <c r="AK822" i="1"/>
  <c r="AK2450" i="1"/>
  <c r="AK2868" i="1"/>
  <c r="AK3619" i="1"/>
  <c r="AK2142" i="1"/>
  <c r="AK2782" i="1"/>
  <c r="AK3821" i="1"/>
  <c r="AK1469" i="1"/>
  <c r="AK3753" i="1"/>
  <c r="AK698" i="1"/>
  <c r="AK723" i="1"/>
  <c r="AK4820" i="1"/>
  <c r="AK1397" i="1"/>
  <c r="AK2979" i="1"/>
  <c r="AK1891" i="1"/>
  <c r="AK1774" i="1"/>
  <c r="AK2108" i="1"/>
  <c r="AK2665" i="1"/>
  <c r="AK1689" i="1"/>
  <c r="AK2438" i="1"/>
  <c r="AK4639" i="1"/>
  <c r="AK1730" i="1"/>
  <c r="AK1266" i="1"/>
  <c r="AK47" i="1"/>
  <c r="AK2623" i="1"/>
  <c r="AK2752" i="1"/>
  <c r="AK4377" i="1"/>
  <c r="AK4440" i="1"/>
  <c r="AK1709" i="1"/>
  <c r="AK2148" i="1"/>
  <c r="AK1190" i="1"/>
  <c r="AK2855" i="1"/>
  <c r="AK326" i="1"/>
  <c r="AK52" i="1"/>
  <c r="AK3853" i="1"/>
  <c r="AK2574" i="1"/>
  <c r="AK3258" i="1"/>
  <c r="AK501" i="1"/>
  <c r="AK1769" i="1"/>
  <c r="AK2841" i="1"/>
  <c r="AK1396" i="1"/>
  <c r="AK1552" i="1"/>
  <c r="AK2167" i="1"/>
  <c r="AK3567" i="1"/>
  <c r="AK4523" i="1"/>
  <c r="AK3294" i="1"/>
  <c r="AK801" i="1"/>
  <c r="AK1110" i="1"/>
  <c r="AK4429" i="1"/>
  <c r="AK2941" i="1"/>
  <c r="AK2648" i="1"/>
  <c r="AK878" i="1"/>
  <c r="AK3908" i="1"/>
  <c r="AK2894" i="1"/>
  <c r="AK427" i="1"/>
  <c r="AK342" i="1"/>
  <c r="AK3311" i="1"/>
  <c r="AK3419" i="1"/>
  <c r="AK4961" i="1"/>
  <c r="AK4717" i="1"/>
  <c r="AK1711" i="1"/>
  <c r="AK2494" i="1"/>
  <c r="AK1660" i="1"/>
  <c r="AK4772" i="1"/>
  <c r="AK2025" i="1"/>
  <c r="AK2850" i="1"/>
  <c r="AK33" i="1"/>
  <c r="AK8" i="1"/>
  <c r="AK842" i="1"/>
  <c r="AK1064" i="1"/>
  <c r="AK2869" i="1"/>
  <c r="AK4136" i="1"/>
  <c r="AK3653" i="1"/>
  <c r="AK3178" i="1"/>
  <c r="AK4247" i="1"/>
  <c r="AK4704" i="1"/>
  <c r="AK4066" i="1"/>
  <c r="AK2386" i="1"/>
  <c r="AK1506" i="1"/>
  <c r="AK3247" i="1"/>
  <c r="AK1414" i="1"/>
  <c r="AK4800" i="1"/>
  <c r="AK3996" i="1"/>
  <c r="AK3" i="1"/>
  <c r="AK2835" i="1"/>
  <c r="AK4808" i="1"/>
  <c r="AK1705" i="1"/>
  <c r="AK2693" i="1"/>
  <c r="AK1374" i="1"/>
  <c r="AK626" i="1"/>
  <c r="AK395" i="1"/>
  <c r="AK1130" i="1"/>
  <c r="AK4063" i="1"/>
  <c r="AK3123" i="1"/>
  <c r="AK3798" i="1"/>
  <c r="AK3997" i="1"/>
  <c r="AK1254" i="1"/>
  <c r="AK432" i="1"/>
  <c r="AK2428" i="1"/>
  <c r="AK4703" i="1"/>
  <c r="AK3780" i="1"/>
  <c r="AK3752" i="1"/>
  <c r="AK1450" i="1"/>
  <c r="AK2865" i="1"/>
  <c r="AK252" i="1"/>
  <c r="AK2082" i="1"/>
  <c r="AK2577" i="1"/>
  <c r="AK4923" i="1"/>
  <c r="AK3903" i="1"/>
  <c r="AK3478" i="1"/>
  <c r="AK4494" i="1"/>
  <c r="AK3942" i="1"/>
  <c r="AK1012" i="1"/>
  <c r="AK2407" i="1"/>
  <c r="AK4272" i="1"/>
  <c r="AK3316" i="1"/>
  <c r="AK1473" i="1"/>
  <c r="AK542" i="1"/>
  <c r="AK4154" i="1"/>
  <c r="AK3667" i="1"/>
  <c r="AK1925" i="1"/>
  <c r="AK3191" i="1"/>
  <c r="AK2400" i="1"/>
  <c r="AK3898" i="1"/>
  <c r="AK275" i="1"/>
  <c r="AK3384" i="1"/>
  <c r="AK1286" i="1"/>
  <c r="AK317" i="1"/>
  <c r="AK1221" i="1"/>
  <c r="AK4343" i="1"/>
  <c r="AK4284" i="1"/>
  <c r="AK3430" i="1"/>
  <c r="AK3790" i="1"/>
  <c r="AK2422" i="1"/>
  <c r="AK3622" i="1"/>
  <c r="AK830" i="1"/>
  <c r="AK1588" i="1"/>
  <c r="AK2814" i="1"/>
  <c r="AK1687" i="1"/>
  <c r="AK3870" i="1"/>
  <c r="AK3356" i="1"/>
  <c r="AK1936" i="1"/>
  <c r="AK139" i="1"/>
  <c r="AK377" i="1"/>
  <c r="AK4567" i="1"/>
  <c r="AK4122" i="1"/>
  <c r="AK3867" i="1"/>
  <c r="AK3226" i="1"/>
  <c r="AK4584" i="1"/>
  <c r="AK222" i="1"/>
  <c r="AK4078" i="1"/>
  <c r="AK1486" i="1"/>
  <c r="AK424" i="1"/>
  <c r="AK2899" i="1"/>
  <c r="AK4274" i="1"/>
  <c r="AK895" i="1"/>
  <c r="AK1788" i="1"/>
  <c r="AK2162" i="1"/>
  <c r="AK602" i="1"/>
  <c r="AK1583" i="1"/>
  <c r="AK1697" i="1"/>
  <c r="AK988" i="1"/>
  <c r="AK2525" i="1"/>
  <c r="AK710" i="1"/>
  <c r="AK118" i="1"/>
  <c r="AK2159" i="1"/>
  <c r="AK1654" i="1"/>
  <c r="AK2682" i="1"/>
  <c r="AK4632" i="1"/>
  <c r="AK4725" i="1"/>
  <c r="AK2560" i="1"/>
  <c r="AK1400" i="1"/>
  <c r="AK3228" i="1"/>
  <c r="AK1062" i="1"/>
  <c r="AK813" i="1"/>
  <c r="AK2815" i="1"/>
  <c r="AK229" i="1"/>
  <c r="AK1243" i="1"/>
  <c r="AK3055" i="1"/>
  <c r="AK3254" i="1"/>
  <c r="AK1715" i="1"/>
  <c r="AK583" i="1"/>
  <c r="AK2020" i="1"/>
  <c r="AK3625" i="1"/>
  <c r="AK2248" i="1"/>
  <c r="AK3242" i="1"/>
  <c r="AK3935" i="1"/>
  <c r="AK2672" i="1"/>
  <c r="AK3068" i="1"/>
  <c r="AK3110" i="1"/>
  <c r="AK3963" i="1"/>
  <c r="AK4364" i="1"/>
  <c r="AK3078" i="1"/>
  <c r="AK3544" i="1"/>
  <c r="AK765" i="1"/>
  <c r="AK4290" i="1"/>
  <c r="AK3857" i="1"/>
  <c r="AK1630" i="1"/>
  <c r="AK1459" i="1"/>
  <c r="AK3265" i="1"/>
  <c r="AK4477" i="1"/>
  <c r="AK575" i="1"/>
  <c r="AK3529" i="1"/>
  <c r="AK3763" i="1"/>
  <c r="AK3833" i="1"/>
  <c r="AK4665" i="1"/>
  <c r="AK2787" i="1"/>
  <c r="AK1133" i="1"/>
  <c r="AK4765" i="1"/>
  <c r="AK381" i="1"/>
  <c r="AK4694" i="1"/>
  <c r="AK4326" i="1"/>
  <c r="AK3357" i="1"/>
  <c r="AK3120" i="1"/>
  <c r="AK4683" i="1"/>
  <c r="AK2957" i="1"/>
  <c r="AK1276" i="1"/>
  <c r="AK1250" i="1"/>
  <c r="AK496" i="1"/>
  <c r="AK3964" i="1"/>
  <c r="AK4124" i="1"/>
  <c r="AK4119" i="1"/>
  <c r="AK2571" i="1"/>
  <c r="AK697" i="1"/>
  <c r="AK756" i="1"/>
  <c r="AK4658" i="1"/>
  <c r="AK70" i="1"/>
  <c r="AK2188" i="1"/>
  <c r="AK4999" i="1"/>
  <c r="AK1325" i="1"/>
  <c r="AK2720" i="1"/>
  <c r="AK2642" i="1"/>
  <c r="AK4626" i="1"/>
  <c r="AK2922" i="1"/>
  <c r="AK87" i="1"/>
  <c r="AK4471" i="1"/>
  <c r="AK67" i="1"/>
  <c r="AK4621" i="1"/>
  <c r="AK4191" i="1"/>
  <c r="AK2690" i="1"/>
  <c r="AK3739" i="1"/>
  <c r="AK4474" i="1"/>
  <c r="AK598" i="1"/>
  <c r="AK4553" i="1"/>
  <c r="AK2271" i="1"/>
  <c r="AK3392" i="1"/>
  <c r="AK1439" i="1"/>
  <c r="AK1043" i="1"/>
  <c r="AK3502" i="1"/>
  <c r="AK1763" i="1"/>
  <c r="AK4976" i="1"/>
  <c r="AK1445" i="1"/>
  <c r="AK4548" i="1"/>
  <c r="AK2745" i="1"/>
  <c r="AK4533" i="1"/>
  <c r="AK1279" i="1"/>
  <c r="AK2825" i="1"/>
  <c r="AK928" i="1"/>
  <c r="AK4925" i="1"/>
  <c r="AK1670" i="1"/>
  <c r="AK1974" i="1"/>
  <c r="AK4159" i="1"/>
  <c r="AK515" i="1"/>
  <c r="AK2830" i="1"/>
  <c r="AK2421" i="1"/>
  <c r="AK1007" i="1"/>
  <c r="AK3447" i="1"/>
  <c r="AK4246" i="1"/>
  <c r="AK1807" i="1"/>
  <c r="AK3443" i="1"/>
  <c r="AK3290" i="1"/>
  <c r="AK2617" i="1"/>
  <c r="AK2134" i="1"/>
  <c r="AK4398" i="1"/>
  <c r="AK3395" i="1"/>
  <c r="AK2288" i="1"/>
  <c r="AK682" i="1"/>
  <c r="AK2269" i="1"/>
  <c r="AK4309" i="1"/>
  <c r="AK4933" i="1"/>
  <c r="AK855" i="1"/>
  <c r="AK3575" i="1"/>
  <c r="AK3829" i="1"/>
  <c r="AK969" i="1"/>
  <c r="AK584" i="1"/>
  <c r="AK1792" i="1"/>
  <c r="AK2660" i="1"/>
  <c r="AK740" i="1"/>
  <c r="AK4043" i="1"/>
  <c r="AK1615" i="1"/>
  <c r="AK3189" i="1"/>
  <c r="AK2106" i="1"/>
  <c r="AK238" i="1"/>
  <c r="AK559" i="1"/>
  <c r="AK991" i="1"/>
  <c r="AK3995" i="1"/>
  <c r="AK3109" i="1"/>
  <c r="AK2434" i="1"/>
  <c r="AK2323" i="1"/>
  <c r="AK2202" i="1"/>
  <c r="AK2885" i="1"/>
  <c r="AK3791" i="1"/>
  <c r="AK4579" i="1"/>
  <c r="AK4745" i="1"/>
  <c r="AK847" i="1"/>
  <c r="AK2823" i="1"/>
  <c r="AK4890" i="1"/>
  <c r="AK384" i="1"/>
  <c r="AK485" i="1"/>
  <c r="AK1957" i="1"/>
  <c r="AK4260" i="1"/>
  <c r="AK476" i="1"/>
  <c r="AK1331" i="1"/>
  <c r="AK4209" i="1"/>
  <c r="AK3069" i="1"/>
  <c r="AK1264" i="1"/>
  <c r="AK2729" i="1"/>
  <c r="AK3636" i="1"/>
  <c r="AK2337" i="1"/>
  <c r="AK944" i="1"/>
  <c r="AK2163" i="1"/>
  <c r="AK1647" i="1"/>
  <c r="AK3806" i="1"/>
  <c r="AK3822" i="1"/>
  <c r="AK4522" i="1"/>
  <c r="AK2054" i="1"/>
  <c r="AK38" i="1"/>
  <c r="AK4020" i="1"/>
  <c r="AK2120" i="1"/>
  <c r="AK1220" i="1"/>
  <c r="AK378" i="1"/>
  <c r="AK1399" i="1"/>
  <c r="AK4017" i="1"/>
  <c r="AK1368" i="1"/>
  <c r="AK938" i="1"/>
  <c r="AK2700" i="1"/>
  <c r="AK4060" i="1"/>
  <c r="AK614" i="1"/>
  <c r="AK3411" i="1"/>
  <c r="AK165" i="1"/>
  <c r="AK2628" i="1"/>
  <c r="AK3588" i="1"/>
  <c r="AK2991" i="1"/>
  <c r="AK571" i="1"/>
  <c r="AK2883" i="1"/>
  <c r="AK279" i="1"/>
  <c r="AK4781" i="1"/>
  <c r="AK3282" i="1"/>
  <c r="AK3438" i="1"/>
  <c r="AK132" i="1"/>
  <c r="AK545" i="1"/>
  <c r="AK1132" i="1"/>
  <c r="AK4330" i="1"/>
  <c r="AK2884" i="1"/>
  <c r="AK35" i="1"/>
  <c r="AK2085" i="1"/>
  <c r="AK1524" i="1"/>
  <c r="AK2442" i="1"/>
  <c r="AK567" i="1"/>
  <c r="AK2537" i="1"/>
  <c r="AK3485" i="1"/>
  <c r="AK1999" i="1"/>
  <c r="AK4588" i="1"/>
  <c r="AK492" i="1"/>
  <c r="AK3892" i="1"/>
  <c r="AK3876" i="1"/>
  <c r="AK1537" i="1"/>
  <c r="AK2845" i="1"/>
  <c r="AK888" i="1"/>
  <c r="AK2685" i="1"/>
  <c r="AK2502" i="1"/>
  <c r="AK212" i="1"/>
  <c r="AK1030" i="1"/>
  <c r="AK143" i="1"/>
  <c r="AK786" i="1"/>
  <c r="AK3489" i="1"/>
  <c r="AK2769" i="1"/>
  <c r="AK4213" i="1"/>
  <c r="AK2534" i="1"/>
  <c r="AK201" i="1"/>
  <c r="AK1170" i="1"/>
  <c r="AK2079" i="1"/>
  <c r="AK4828" i="1"/>
  <c r="AK1102" i="1"/>
  <c r="AK1482" i="1"/>
  <c r="AK2116" i="1"/>
  <c r="AK2586" i="1"/>
  <c r="AK668" i="1"/>
  <c r="AK429" i="1"/>
  <c r="AK3816" i="1"/>
  <c r="AK674" i="1"/>
  <c r="AK1372" i="1"/>
  <c r="AK1322" i="1"/>
  <c r="AK3452" i="1"/>
  <c r="AK416" i="1"/>
  <c r="AK187" i="1"/>
  <c r="AK2265" i="1"/>
  <c r="AK2794" i="1"/>
  <c r="AK4174" i="1"/>
  <c r="AK4541" i="1"/>
  <c r="AK3348" i="1"/>
  <c r="AK332" i="1"/>
  <c r="AK3072" i="1"/>
  <c r="AK2028" i="1"/>
  <c r="AK3462" i="1"/>
  <c r="AK607" i="1"/>
  <c r="AK721" i="1"/>
  <c r="AK3756" i="1"/>
  <c r="AK3613" i="1"/>
  <c r="AK654" i="1"/>
  <c r="AK3444" i="1"/>
  <c r="AK478" i="1"/>
  <c r="AK3481" i="1"/>
  <c r="AK2976" i="1"/>
  <c r="AK3818" i="1"/>
  <c r="AK713" i="1"/>
  <c r="AK967" i="1"/>
  <c r="AK4456" i="1"/>
  <c r="AK2674" i="1"/>
  <c r="AK1531" i="1"/>
  <c r="AK4003" i="1"/>
  <c r="AK3885" i="1"/>
  <c r="AK4120" i="1"/>
  <c r="AK1885" i="1"/>
  <c r="AK2409" i="1"/>
  <c r="AK4675" i="1"/>
  <c r="AK2308" i="1"/>
  <c r="AK1886" i="1"/>
  <c r="AK793" i="1"/>
  <c r="AK3150" i="1"/>
  <c r="AK3319" i="1"/>
  <c r="AK1011" i="1"/>
  <c r="AK3163" i="1"/>
  <c r="AK362" i="1"/>
  <c r="AK1966" i="1"/>
  <c r="AK2336" i="1"/>
  <c r="AK3506" i="1"/>
  <c r="AK4633" i="1"/>
  <c r="AK1669" i="1"/>
  <c r="AK3201" i="1"/>
  <c r="AK4551" i="1"/>
  <c r="AK2089" i="1"/>
  <c r="AK1742" i="1"/>
  <c r="AK770" i="1"/>
  <c r="AK2035" i="1"/>
  <c r="AK4221" i="1"/>
  <c r="AK3656" i="1"/>
  <c r="AK1364" i="1"/>
  <c r="AK1367" i="1"/>
  <c r="AK3417" i="1"/>
  <c r="AK185" i="1"/>
  <c r="AK4156" i="1"/>
  <c r="AK21" i="1"/>
  <c r="AK1550" i="1"/>
  <c r="AK4939" i="1"/>
  <c r="AK2637" i="1"/>
  <c r="AK2645" i="1"/>
  <c r="AK1633" i="1"/>
  <c r="AK346" i="1"/>
  <c r="AK524" i="1"/>
  <c r="AK2393" i="1"/>
  <c r="AK4129" i="1"/>
  <c r="AK3939" i="1"/>
  <c r="AK2761" i="1"/>
  <c r="AK15" i="1"/>
  <c r="AK3734" i="1"/>
  <c r="AK1825" i="1"/>
  <c r="AK1737" i="1"/>
  <c r="AK1573" i="1"/>
  <c r="AK1822" i="1"/>
  <c r="AK1595" i="1"/>
  <c r="AK13" i="1"/>
  <c r="AK4424" i="1"/>
  <c r="AK1099" i="1"/>
  <c r="AK1923" i="1"/>
  <c r="AK2053" i="1"/>
  <c r="AK2942" i="1"/>
  <c r="AK4504" i="1"/>
  <c r="AK701" i="1"/>
  <c r="AK4599" i="1"/>
  <c r="AK3062" i="1"/>
  <c r="AK1548" i="1"/>
  <c r="AK3537" i="1"/>
  <c r="AK4491" i="1"/>
  <c r="AK1141" i="1"/>
  <c r="AK124" i="1"/>
  <c r="AK2987" i="1"/>
  <c r="AK311" i="1"/>
  <c r="AK4141" i="1"/>
  <c r="AK890" i="1"/>
  <c r="AK4416" i="1"/>
  <c r="AK4480" i="1"/>
  <c r="AK3624" i="1"/>
  <c r="AK1847" i="1"/>
  <c r="AK1699" i="1"/>
  <c r="AK669" i="1"/>
  <c r="AK533" i="1"/>
  <c r="AK1932" i="1"/>
  <c r="AK2282" i="1"/>
  <c r="AK1976" i="1"/>
  <c r="AK2768" i="1"/>
  <c r="AK3277" i="1"/>
  <c r="AK913" i="1"/>
  <c r="AK4148" i="1"/>
  <c r="AK4408" i="1"/>
  <c r="AK3893" i="1"/>
  <c r="AK1462" i="1"/>
  <c r="AK1520" i="1"/>
  <c r="AK4212" i="1"/>
  <c r="AK694" i="1"/>
  <c r="AK2624" i="1"/>
  <c r="AK157" i="1"/>
  <c r="AK335" i="1"/>
  <c r="AK1231" i="1"/>
  <c r="AK3148" i="1"/>
  <c r="AK1143" i="1"/>
  <c r="AK1663" i="1"/>
  <c r="AK3918" i="1"/>
  <c r="AK1034" i="1"/>
  <c r="AK3094" i="1"/>
  <c r="AK1468" i="1"/>
  <c r="AK3017" i="1"/>
  <c r="AK2982" i="1"/>
  <c r="AK4278" i="1"/>
  <c r="AK1674" i="1"/>
  <c r="AK1105" i="1"/>
  <c r="AK4983" i="1"/>
  <c r="AK3439" i="1"/>
  <c r="AK4062" i="1"/>
  <c r="AK1108" i="1"/>
  <c r="AK3041" i="1"/>
  <c r="AK2523" i="1"/>
  <c r="AK2489" i="1"/>
  <c r="AK3914" i="1"/>
  <c r="AK2764" i="1"/>
  <c r="AK1253" i="1"/>
  <c r="AK2988" i="1"/>
  <c r="AK4315" i="1"/>
  <c r="AK912" i="1"/>
  <c r="AK4773" i="1"/>
  <c r="AK2217" i="1"/>
  <c r="AK2589" i="1"/>
  <c r="AK253" i="1"/>
  <c r="AK4381" i="1"/>
  <c r="AK3606" i="1"/>
  <c r="AK758" i="1"/>
  <c r="AK3372" i="1"/>
  <c r="AK2165" i="1"/>
  <c r="AK2980" i="1"/>
  <c r="AK3646" i="1"/>
  <c r="AK459" i="1"/>
  <c r="AK1394" i="1"/>
  <c r="AK1026" i="1"/>
  <c r="AK3557" i="1"/>
  <c r="AK72" i="1"/>
  <c r="AK517" i="1"/>
  <c r="AK1163" i="1"/>
  <c r="AK4073" i="1"/>
  <c r="AK4693" i="1"/>
  <c r="AK2256" i="1"/>
  <c r="AK3534" i="1"/>
  <c r="AK415" i="1"/>
  <c r="AK4718" i="1"/>
  <c r="AK2579" i="1"/>
  <c r="AK3146" i="1"/>
  <c r="AK4715" i="1"/>
  <c r="AK40" i="1"/>
  <c r="AK4072" i="1"/>
  <c r="AK2330" i="1"/>
  <c r="AK1199" i="1"/>
  <c r="AK3681" i="1"/>
  <c r="AK1843" i="1"/>
  <c r="AK3504" i="1"/>
  <c r="AK763" i="1"/>
  <c r="AK2469" i="1"/>
  <c r="AK193" i="1"/>
  <c r="AK4572" i="1"/>
  <c r="AK1140" i="1"/>
  <c r="AK2521" i="1"/>
  <c r="AK2218" i="1"/>
  <c r="AK934" i="1"/>
  <c r="AK3168" i="1"/>
  <c r="AK307" i="1"/>
  <c r="AK4049" i="1"/>
  <c r="AK1799" i="1"/>
  <c r="AK4178" i="1"/>
  <c r="AK3070" i="1"/>
  <c r="AK1218" i="1"/>
  <c r="AK2889" i="1"/>
  <c r="AK4498" i="1"/>
  <c r="AK1428" i="1"/>
  <c r="AK206" i="1"/>
  <c r="AK4827" i="1"/>
  <c r="AK3668" i="1"/>
  <c r="AK2102" i="1"/>
  <c r="AK1555" i="1"/>
  <c r="AK1877" i="1"/>
  <c r="AK244" i="1"/>
  <c r="AK4550" i="1"/>
  <c r="AK1854" i="1"/>
  <c r="AK3692" i="1"/>
  <c r="AK315" i="1"/>
  <c r="AK246" i="1"/>
  <c r="AK4351" i="1"/>
  <c r="AK1211" i="1"/>
  <c r="AK1416" i="1"/>
  <c r="AK569" i="1"/>
  <c r="AK2263" i="1"/>
  <c r="AK3548" i="1"/>
  <c r="AK840" i="1"/>
  <c r="AK2556" i="1"/>
  <c r="AK2844" i="1"/>
  <c r="AK2827" i="1"/>
  <c r="AK2154" i="1"/>
  <c r="AK568" i="1"/>
  <c r="AK2114" i="1"/>
  <c r="AK1371" i="1"/>
  <c r="AK2161" i="1"/>
  <c r="AK4332" i="1"/>
  <c r="AK597" i="1"/>
  <c r="AK3324" i="1"/>
  <c r="AK2709" i="1"/>
  <c r="AK1324" i="1"/>
  <c r="AK2047" i="1"/>
  <c r="AK3844" i="1"/>
  <c r="AK2253" i="1"/>
  <c r="AK2156" i="1"/>
  <c r="AK3874" i="1"/>
  <c r="AK4534" i="1"/>
  <c r="AK2610" i="1"/>
  <c r="AK2852" i="1"/>
  <c r="AK3415" i="1"/>
  <c r="AK1078" i="1"/>
  <c r="AK4204" i="1"/>
  <c r="AK3969" i="1"/>
  <c r="AK3200" i="1"/>
  <c r="AK1616" i="1"/>
  <c r="AK2187" i="1"/>
  <c r="AK651" i="1"/>
  <c r="AK1716" i="1"/>
  <c r="AK3660" i="1"/>
  <c r="AK56" i="1"/>
  <c r="AK1476" i="1"/>
  <c r="AK3476" i="1"/>
  <c r="AK946" i="1"/>
  <c r="AK4590" i="1"/>
  <c r="AK4886" i="1"/>
  <c r="AK1291" i="1"/>
  <c r="AK481" i="1"/>
  <c r="AK3932" i="1"/>
  <c r="AK5001" i="1"/>
  <c r="AK2138" i="1"/>
  <c r="AK3913" i="1"/>
  <c r="AK811" i="1"/>
  <c r="AK456" i="1"/>
  <c r="AK718" i="1"/>
  <c r="AK1646" i="1"/>
  <c r="AK948" i="1"/>
  <c r="AK1561" i="1"/>
  <c r="AK4341" i="1"/>
  <c r="AK1215" i="1"/>
  <c r="AK4655" i="1"/>
  <c r="AK4861" i="1"/>
  <c r="AK2846" i="1"/>
  <c r="AK613" i="1"/>
  <c r="AK1359" i="1"/>
  <c r="AK2135" i="1"/>
  <c r="AK4170" i="1"/>
  <c r="AK2786" i="1"/>
  <c r="AK4758" i="1"/>
  <c r="AK2860" i="1"/>
  <c r="AK4929" i="1"/>
  <c r="AK857" i="1"/>
  <c r="AK1993" i="1"/>
  <c r="AK2331" i="1"/>
  <c r="AK4407" i="1"/>
  <c r="AK1577" i="1"/>
  <c r="AK4021" i="1"/>
  <c r="AK4714" i="1"/>
  <c r="AK4394" i="1"/>
  <c r="AK453" i="1"/>
  <c r="AK3112" i="1"/>
  <c r="AK1578" i="1"/>
  <c r="AK2687" i="1"/>
  <c r="AK3866" i="1"/>
  <c r="AK2319" i="1"/>
  <c r="AK1271" i="1"/>
  <c r="AK1120" i="1"/>
  <c r="AK987" i="1"/>
  <c r="AK2935" i="1"/>
  <c r="AK994" i="1"/>
  <c r="AK2641" i="1"/>
  <c r="AK3714" i="1"/>
  <c r="AK4788" i="1"/>
  <c r="AK4757" i="1"/>
  <c r="AK3287" i="1"/>
  <c r="AK2334" i="1"/>
  <c r="AK1860" i="1"/>
  <c r="AK3814" i="1"/>
  <c r="AK3621" i="1"/>
  <c r="AK4342" i="1"/>
  <c r="AK1160" i="1"/>
  <c r="AK1802" i="1"/>
  <c r="AK3543" i="1"/>
  <c r="AK4822" i="1"/>
  <c r="AK2914" i="1"/>
  <c r="AK1024" i="1"/>
  <c r="AK2203" i="1"/>
  <c r="AK4724" i="1"/>
  <c r="AK4536" i="1"/>
  <c r="AK2332" i="1"/>
  <c r="AK2137" i="1"/>
  <c r="AK4055" i="1"/>
  <c r="AK3170" i="1"/>
  <c r="AK1826" i="1"/>
  <c r="AK290" i="1"/>
  <c r="AK4756" i="1"/>
  <c r="AK3992" i="1"/>
  <c r="AK4448" i="1"/>
  <c r="AK4493" i="1"/>
  <c r="AK1791" i="1"/>
  <c r="AK3436" i="1"/>
  <c r="AK4784" i="1"/>
  <c r="AK3843" i="1"/>
  <c r="AK4609" i="1"/>
  <c r="AK4333" i="1"/>
  <c r="AK2126" i="1"/>
  <c r="AK2447" i="1"/>
  <c r="AK4142" i="1"/>
  <c r="AK393" i="1"/>
  <c r="AK25" i="1"/>
  <c r="AK349" i="1"/>
  <c r="AK3031" i="1"/>
  <c r="AK2418" i="1"/>
  <c r="AK2746" i="1"/>
  <c r="AK2817" i="1"/>
  <c r="AK4722" i="1"/>
  <c r="AK2783" i="1"/>
  <c r="AK3854" i="1"/>
  <c r="AK1310" i="1"/>
  <c r="AK3545" i="1"/>
  <c r="AK2394" i="1"/>
  <c r="AK639" i="1"/>
  <c r="AK2452" i="1"/>
  <c r="AK155" i="1"/>
  <c r="AK74" i="1"/>
  <c r="AK1104" i="1"/>
  <c r="AK407" i="1"/>
  <c r="AK850" i="1"/>
  <c r="AK2634" i="1"/>
  <c r="AK4052" i="1"/>
  <c r="AK1262" i="1"/>
  <c r="AK1815" i="1"/>
  <c r="AK3705" i="1"/>
  <c r="AK3101" i="1"/>
  <c r="AK1314" i="1"/>
  <c r="AK3718" i="1"/>
  <c r="AK671" i="1"/>
  <c r="AK62" i="1"/>
  <c r="AK576" i="1"/>
  <c r="AK4859" i="1"/>
  <c r="AK2919" i="1"/>
  <c r="AK3339" i="1"/>
  <c r="AK4671" i="1"/>
  <c r="AK3652" i="1"/>
  <c r="AK1979" i="1"/>
  <c r="AK4299" i="1"/>
  <c r="AK1246" i="1"/>
  <c r="AK4817" i="1"/>
  <c r="AK4176" i="1"/>
  <c r="AK2956" i="1"/>
  <c r="AK256" i="1"/>
  <c r="AK2199" i="1"/>
  <c r="AK3076" i="1"/>
  <c r="AK1931" i="1"/>
  <c r="AK2813" i="1"/>
  <c r="AK2664" i="1"/>
  <c r="AK812" i="1"/>
  <c r="AK4958" i="1"/>
  <c r="AK1582" i="1"/>
  <c r="AK3190" i="1"/>
  <c r="AK3434" i="1"/>
  <c r="AK4654" i="1"/>
  <c r="AK2296" i="1"/>
  <c r="AK4499" i="1"/>
  <c r="AK2300" i="1"/>
  <c r="AK4372" i="1"/>
  <c r="AK75" i="1"/>
  <c r="AK4618" i="1"/>
  <c r="AK4065" i="1"/>
  <c r="AK2661" i="1"/>
  <c r="AK3088" i="1"/>
  <c r="AK1767" i="1"/>
  <c r="AK225" i="1"/>
  <c r="AK145" i="1"/>
  <c r="AK892" i="1"/>
  <c r="AK51" i="1"/>
  <c r="AK2840" i="1"/>
  <c r="AK739" i="1"/>
  <c r="AK1002" i="1"/>
  <c r="AK1121" i="1"/>
  <c r="AK3458" i="1"/>
  <c r="AK1608" i="1"/>
  <c r="AK1248" i="1"/>
  <c r="AK49" i="1"/>
  <c r="AK2601" i="1"/>
  <c r="AK4862" i="1"/>
  <c r="AK3890" i="1"/>
  <c r="AK1373" i="1"/>
  <c r="AK686" i="1"/>
  <c r="AK3397" i="1"/>
  <c r="AK2034" i="1"/>
  <c r="AK4152" i="1"/>
  <c r="AK4317" i="1"/>
  <c r="AK37" i="1"/>
  <c r="AK2353" i="1"/>
  <c r="AK3819" i="1"/>
  <c r="AK1258" i="1"/>
  <c r="AK1299" i="1"/>
  <c r="AK409" i="1"/>
  <c r="AK4472" i="1"/>
  <c r="AK534" i="1"/>
  <c r="AK2395" i="1"/>
  <c r="AK3073" i="1"/>
  <c r="AK4530" i="1"/>
  <c r="AK111" i="1"/>
  <c r="AK2258" i="1"/>
  <c r="AK1607" i="1"/>
  <c r="AK4791" i="1"/>
  <c r="AK4459" i="1"/>
  <c r="AK2895" i="1"/>
  <c r="AK3943" i="1"/>
  <c r="AK4823" i="1"/>
  <c r="AK1123" i="1"/>
  <c r="AK4597" i="1"/>
  <c r="AK2455" i="1"/>
  <c r="AK2528" i="1"/>
  <c r="AK737" i="1"/>
  <c r="AK505" i="1"/>
  <c r="AK1178" i="1"/>
  <c r="AK93" i="1"/>
  <c r="AK2948" i="1"/>
  <c r="AK4829" i="1"/>
  <c r="AK3880" i="1"/>
  <c r="AK2038" i="1"/>
  <c r="AK4002" i="1"/>
  <c r="AK4195" i="1"/>
  <c r="AK3940" i="1"/>
  <c r="AK1597" i="1"/>
  <c r="AK4044" i="1"/>
  <c r="AK1457" i="1"/>
  <c r="AK4092" i="1"/>
  <c r="AK3511" i="1"/>
  <c r="AK257" i="1"/>
  <c r="AK824" i="1"/>
  <c r="AK4369" i="1"/>
  <c r="AK1345" i="1"/>
  <c r="AK3421" i="1"/>
  <c r="AK2777" i="1"/>
  <c r="AK964" i="1"/>
  <c r="AK2121" i="1"/>
  <c r="AK486" i="1"/>
  <c r="AK3484" i="1"/>
  <c r="AK4760" i="1"/>
  <c r="AK2043" i="1"/>
  <c r="AK2902" i="1"/>
  <c r="AK1157" i="1"/>
  <c r="AK4546" i="1"/>
  <c r="AK3527" i="1"/>
  <c r="AK2133" i="1"/>
  <c r="AK4644" i="1"/>
  <c r="AK2600" i="1"/>
  <c r="AK3977" i="1"/>
  <c r="AK4782" i="1"/>
  <c r="AK1294" i="1"/>
  <c r="AK2590" i="1"/>
  <c r="AK2036" i="1"/>
  <c r="AK4039" i="1"/>
  <c r="AK511" i="1"/>
  <c r="AK1754" i="1"/>
  <c r="AK2224" i="1"/>
  <c r="AK4814" i="1"/>
  <c r="AK2503" i="1"/>
  <c r="AK3463" i="1"/>
  <c r="AK2206" i="1"/>
  <c r="AK4495" i="1"/>
  <c r="AK4689" i="1"/>
  <c r="AK2932" i="1"/>
  <c r="AK4628" i="1"/>
  <c r="AK3093" i="1"/>
  <c r="AK657" i="1"/>
  <c r="AK1427" i="1"/>
  <c r="AK4575" i="1"/>
  <c r="AK1119" i="1"/>
  <c r="AK4349" i="1"/>
  <c r="AK1584" i="1"/>
  <c r="AK1076" i="1"/>
  <c r="AK4544" i="1"/>
  <c r="AK2861" i="1"/>
  <c r="AK693" i="1"/>
  <c r="AK3578" i="1"/>
  <c r="AK3164" i="1"/>
  <c r="AK2583" i="1"/>
  <c r="AK2316" i="1"/>
  <c r="AK2290" i="1"/>
  <c r="AK1461" i="1"/>
  <c r="AK1685" i="1"/>
  <c r="AK2773" i="1"/>
  <c r="AK1850" i="1"/>
  <c r="AK1308" i="1"/>
  <c r="AK3689" i="1"/>
  <c r="AK2072" i="1"/>
  <c r="AK1321" i="1"/>
  <c r="AK3267" i="1"/>
  <c r="AK4887" i="1"/>
  <c r="AK3688" i="1"/>
  <c r="AK1478" i="1"/>
  <c r="AK4586" i="1"/>
  <c r="AK3221" i="1"/>
  <c r="AK3380" i="1"/>
  <c r="AK1786" i="1"/>
  <c r="AK2998" i="1"/>
  <c r="AK83" i="1"/>
  <c r="AK3669" i="1"/>
  <c r="AK1490" i="1"/>
  <c r="AK4350" i="1"/>
  <c r="AK122" i="1"/>
  <c r="AK2236" i="1"/>
  <c r="AK4896" i="1"/>
  <c r="AK2372" i="1"/>
  <c r="AK2346" i="1"/>
  <c r="AK2226" i="1"/>
  <c r="AK4677" i="1"/>
  <c r="AK3855" i="1"/>
  <c r="AK113" i="1"/>
  <c r="AK2964" i="1"/>
  <c r="AK2088" i="1"/>
  <c r="AK4090" i="1"/>
  <c r="AK1745" i="1"/>
  <c r="AK2891" i="1"/>
  <c r="AK1809" i="1"/>
  <c r="AK846" i="1"/>
  <c r="AK1717" i="1"/>
  <c r="AK704" i="1"/>
  <c r="AK735" i="1"/>
  <c r="AK1049" i="1"/>
  <c r="AK3467" i="1"/>
  <c r="AK1419" i="1"/>
  <c r="AK277" i="1"/>
  <c r="AK382" i="1"/>
  <c r="AK2018" i="1"/>
  <c r="AK4344" i="1"/>
  <c r="AK4490" i="1"/>
  <c r="AK4529" i="1"/>
  <c r="AK3604" i="1"/>
  <c r="AK4458" i="1"/>
  <c r="AK347" i="1"/>
  <c r="AK4867" i="1"/>
  <c r="AK537" i="1"/>
  <c r="AK3143" i="1"/>
  <c r="AK2598" i="1"/>
  <c r="AK573" i="1"/>
  <c r="AK4552" i="1"/>
  <c r="AK1696" i="1"/>
  <c r="AK1806" i="1"/>
  <c r="AK3374" i="1"/>
  <c r="AK319" i="1"/>
  <c r="AK759" i="1"/>
  <c r="AK325" i="1"/>
  <c r="AK3289" i="1"/>
  <c r="AK834" i="1"/>
  <c r="AK3223" i="1"/>
  <c r="AK1197" i="1"/>
  <c r="AK4084" i="1"/>
  <c r="AK2913" i="1"/>
  <c r="AK1395" i="1"/>
  <c r="AK2464" i="1"/>
  <c r="AK3703" i="1"/>
  <c r="AK2963" i="1"/>
  <c r="AK4989" i="1"/>
  <c r="AK1122" i="1"/>
  <c r="AK3276" i="1"/>
  <c r="AK1089" i="1"/>
  <c r="AK3205" i="1"/>
  <c r="AK673" i="1"/>
  <c r="AK3326" i="1"/>
  <c r="AK1136" i="1"/>
  <c r="AK3071" i="1"/>
  <c r="AK2123" i="1"/>
  <c r="AK2338" i="1"/>
  <c r="AK818" i="1"/>
  <c r="AK2374" i="1"/>
  <c r="AK506" i="1"/>
  <c r="AK848" i="1"/>
  <c r="AK2152" i="1"/>
  <c r="AK4674" i="1"/>
  <c r="AK2662" i="1"/>
  <c r="AK1124" i="1"/>
  <c r="AK2732" i="1"/>
  <c r="AK2912" i="1"/>
  <c r="AK3026" i="1"/>
  <c r="AK333" i="1"/>
  <c r="AK3998" i="1"/>
  <c r="AK4348" i="1"/>
  <c r="AK4650" i="1"/>
  <c r="AK3862" i="1"/>
  <c r="AK2247" i="1"/>
  <c r="AK540" i="1"/>
  <c r="AK2909" i="1"/>
  <c r="AK2172" i="1"/>
  <c r="AK4064" i="1"/>
  <c r="AK4318" i="1"/>
  <c r="AK3774" i="1"/>
  <c r="AK995" i="1"/>
  <c r="AK3801" i="1"/>
  <c r="AK4374" i="1"/>
  <c r="AK3881" i="1"/>
  <c r="AK4114" i="1"/>
  <c r="AK4419" i="1"/>
  <c r="AK4183" i="1"/>
  <c r="AK4857" i="1"/>
  <c r="AK3274" i="1"/>
  <c r="AK2955" i="1"/>
  <c r="AK4033" i="1"/>
  <c r="AK4716" i="1"/>
  <c r="AK1493" i="1"/>
  <c r="AK1557" i="1"/>
  <c r="AK2408" i="1"/>
  <c r="AK4640" i="1"/>
  <c r="AK590" i="1"/>
  <c r="AK1236" i="1"/>
  <c r="AK1525" i="1"/>
  <c r="AK3820" i="1"/>
  <c r="AK2118" i="1"/>
  <c r="AK4145" i="1"/>
  <c r="AK1195" i="1"/>
  <c r="AK2811" i="1"/>
  <c r="AK4181" i="1"/>
  <c r="AK3418" i="1"/>
  <c r="AK170" i="1"/>
  <c r="AK2429" i="1"/>
  <c r="AK303" i="1"/>
  <c r="AK406" i="1"/>
  <c r="AK2007" i="1"/>
  <c r="AK4229" i="1"/>
  <c r="AK4383" i="1"/>
  <c r="AK3580" i="1"/>
  <c r="AK3231" i="1"/>
  <c r="AK4478" i="1"/>
  <c r="AK799" i="1"/>
  <c r="AK2663" i="1"/>
  <c r="AK291" i="1"/>
  <c r="AK2343" i="1"/>
  <c r="AK1651" i="1"/>
  <c r="AK3248" i="1"/>
  <c r="AK3953" i="1"/>
  <c r="AK4231" i="1"/>
  <c r="AK218" i="1"/>
  <c r="AK624" i="1"/>
  <c r="AK676" i="1"/>
  <c r="AK1292" i="1"/>
  <c r="AK2518" i="1"/>
  <c r="AK4198" i="1"/>
  <c r="AK1268" i="1"/>
  <c r="AK2585" i="1"/>
  <c r="AK2012" i="1"/>
  <c r="AK1150" i="1"/>
  <c r="AK3309" i="1"/>
  <c r="AK3609" i="1"/>
  <c r="AK2312" i="1"/>
  <c r="AK2657" i="1"/>
  <c r="AK1919" i="1"/>
  <c r="AK1835" i="1"/>
  <c r="AK4941" i="1"/>
  <c r="AK1565" i="1"/>
  <c r="AK4652" i="1"/>
  <c r="AK2717" i="1"/>
  <c r="AK2307" i="1"/>
  <c r="AK3084" i="1"/>
  <c r="AK392" i="1"/>
  <c r="AK4746" i="1"/>
  <c r="AK4918" i="1"/>
  <c r="AK958" i="1"/>
  <c r="AK2759" i="1"/>
  <c r="AK2879" i="1"/>
  <c r="AK632" i="1"/>
  <c r="AK1377" i="1"/>
  <c r="AK984" i="1"/>
  <c r="AK2994" i="1"/>
  <c r="AK733" i="1"/>
  <c r="AK1227" i="1"/>
  <c r="AK4409" i="1"/>
  <c r="AK717" i="1"/>
  <c r="AK4118" i="1"/>
  <c r="AK3312" i="1"/>
  <c r="AK2232" i="1"/>
  <c r="AK3787" i="1"/>
  <c r="AK4734" i="1"/>
  <c r="AK945" i="1"/>
  <c r="AK2413" i="1"/>
  <c r="AK2466" i="1"/>
  <c r="AK2704" i="1"/>
  <c r="AK925" i="1"/>
  <c r="AK4508" i="1"/>
  <c r="AK2837" i="1"/>
  <c r="AK1639" i="1"/>
  <c r="AK1149" i="1"/>
  <c r="AK92" i="1"/>
  <c r="AK4255" i="1"/>
  <c r="AK1438" i="1"/>
  <c r="AK1175" i="1"/>
  <c r="AK4059" i="1"/>
  <c r="AK4061" i="1"/>
  <c r="AK767" i="1"/>
  <c r="AK4569" i="1"/>
  <c r="AK2575" i="1"/>
  <c r="AK1039" i="1"/>
  <c r="AK2074" i="1"/>
  <c r="AK3716" i="1"/>
  <c r="AK1189" i="1"/>
  <c r="AK2355" i="1"/>
  <c r="AK2498" i="1"/>
  <c r="AK4160" i="1"/>
  <c r="AK548" i="1"/>
  <c r="AK1625" i="1"/>
  <c r="AK4755" i="1"/>
  <c r="AK2348" i="1"/>
  <c r="AK4968" i="1"/>
  <c r="AK3206" i="1"/>
  <c r="AK4329" i="1"/>
  <c r="AK1567" i="1"/>
  <c r="AK4378" i="1"/>
  <c r="AK2655" i="1"/>
  <c r="AK341" i="1"/>
  <c r="AK4444" i="1"/>
  <c r="AK3028" i="1"/>
  <c r="AK1526" i="1"/>
  <c r="AK940" i="1"/>
  <c r="AK825" i="1"/>
  <c r="AK129" i="1"/>
  <c r="AK3166" i="1"/>
  <c r="AK2697" i="1"/>
  <c r="AK2441" i="1"/>
  <c r="AK3137" i="1"/>
  <c r="AK712" i="1"/>
  <c r="AK1728" i="1"/>
  <c r="AK2500" i="1"/>
  <c r="AK3923" i="1"/>
  <c r="AK1382" i="1"/>
  <c r="AK2183" i="1"/>
  <c r="AK4202" i="1"/>
  <c r="AK1827" i="1"/>
  <c r="AK3008" i="1"/>
  <c r="AK2863" i="1"/>
  <c r="AK4580" i="1"/>
  <c r="AK1744" i="1"/>
  <c r="AK2354" i="1"/>
  <c r="AK2474" i="1"/>
  <c r="AK2604" i="1"/>
  <c r="AK3224" i="1"/>
  <c r="AK373" i="1"/>
  <c r="AK4001" i="1"/>
  <c r="AK4702" i="1"/>
  <c r="AK4127" i="1"/>
  <c r="AK2820" i="1"/>
  <c r="AK989" i="1"/>
  <c r="AK2992" i="1"/>
  <c r="AK1272" i="1"/>
  <c r="AK2222" i="1"/>
  <c r="AK280" i="1"/>
  <c r="AK1131" i="1"/>
  <c r="AK1241" i="1"/>
  <c r="AK4138" i="1"/>
  <c r="AK2656" i="1"/>
  <c r="AK3509" i="1"/>
  <c r="AK101" i="1"/>
  <c r="AK637" i="1"/>
  <c r="AK4482" i="1"/>
  <c r="AK3929" i="1"/>
  <c r="AK2111" i="1"/>
  <c r="AK4843" i="1"/>
  <c r="AK2870" i="1"/>
  <c r="AK498" i="1"/>
  <c r="AK4778" i="1"/>
  <c r="AK3005" i="1"/>
  <c r="AK228" i="1"/>
  <c r="AK629" i="1"/>
  <c r="AK3135" i="1"/>
  <c r="AK591" i="1"/>
  <c r="AK1313" i="1"/>
  <c r="AK4761" i="1"/>
  <c r="AK993" i="1"/>
  <c r="AK3225" i="1"/>
  <c r="AK4485" i="1"/>
  <c r="AK278" i="1"/>
  <c r="AK1680" i="1"/>
  <c r="AK2940" i="1"/>
  <c r="AK1233" i="1"/>
  <c r="AK910" i="1"/>
  <c r="AK2723" i="1"/>
  <c r="AK3856" i="1"/>
  <c r="AK3697" i="1"/>
  <c r="AK1638" i="1"/>
  <c r="AK1590" i="1"/>
  <c r="AK1955" i="1"/>
  <c r="AK1186" i="1"/>
  <c r="AK465" i="1"/>
  <c r="AK3832" i="1"/>
  <c r="AK3725" i="1"/>
  <c r="AK1770" i="1"/>
  <c r="AK968" i="1"/>
  <c r="AK2404" i="1"/>
  <c r="AK941" i="1"/>
  <c r="AK1343" i="1"/>
  <c r="AK4071" i="1"/>
  <c r="AK4171" i="1"/>
  <c r="AK3045" i="1"/>
  <c r="AK2071" i="1"/>
  <c r="AK3522" i="1"/>
  <c r="AK2377" i="1"/>
  <c r="AK1145" i="1"/>
  <c r="AK2928" i="1"/>
  <c r="AK2789" i="1"/>
  <c r="AK4953" i="1"/>
  <c r="AK2995" i="1"/>
  <c r="AK2432" i="1"/>
  <c r="AK2473" i="1"/>
  <c r="AK3858" i="1"/>
  <c r="AK3056" i="1"/>
  <c r="AK3539" i="1"/>
  <c r="AK4047" i="1"/>
  <c r="AK3749" i="1"/>
  <c r="AK1337" i="1"/>
  <c r="AK1658" i="1"/>
  <c r="AK572" i="1"/>
  <c r="AK4996" i="1"/>
  <c r="AK1081" i="1"/>
  <c r="AK2405" i="1"/>
  <c r="AK1681" i="1"/>
  <c r="AK3813" i="1"/>
  <c r="AK4144" i="1"/>
  <c r="AK2011" i="1"/>
  <c r="AK1965" i="1"/>
  <c r="AK2576" i="1"/>
  <c r="AK2812" i="1"/>
  <c r="AK2062" i="1"/>
  <c r="AK1117" i="1"/>
  <c r="AK4803" i="1"/>
  <c r="AK2915" i="1"/>
  <c r="AK4302" i="1"/>
  <c r="AK730" i="1"/>
  <c r="AK1739" i="1"/>
  <c r="AK3754" i="1"/>
  <c r="AK1781" i="1"/>
  <c r="AK3420" i="1"/>
  <c r="AK4612" i="1"/>
  <c r="AK4538" i="1"/>
  <c r="AK167" i="1"/>
  <c r="AK178" i="1"/>
  <c r="AK3402" i="1"/>
  <c r="AK4625" i="1"/>
  <c r="AK2522" i="1"/>
  <c r="AK4892" i="1"/>
  <c r="AK2069" i="1"/>
  <c r="AK2978" i="1"/>
  <c r="AK783" i="1"/>
  <c r="AK1409" i="1"/>
  <c r="AK3125" i="1"/>
  <c r="AK2322" i="1"/>
  <c r="AK865" i="1"/>
  <c r="AK4269" i="1"/>
  <c r="AK3803" i="1"/>
  <c r="AK4774" i="1"/>
  <c r="AK870" i="1"/>
  <c r="AK4920" i="1"/>
  <c r="AK2836" i="1"/>
  <c r="AK1889" i="1"/>
  <c r="AK2254" i="1"/>
  <c r="AK588" i="1"/>
  <c r="AK1911" i="1"/>
  <c r="AK3510" i="1"/>
  <c r="AK3657" i="1"/>
  <c r="AK3124" i="1"/>
  <c r="AK553" i="1"/>
  <c r="AK4711" i="1"/>
  <c r="AK788" i="1"/>
  <c r="AK2147" i="1"/>
  <c r="AK1172" i="1"/>
  <c r="AK924" i="1"/>
  <c r="AK327" i="1"/>
  <c r="AK3690" i="1"/>
  <c r="AK1619" i="1"/>
  <c r="AK4549" i="1"/>
  <c r="AK3095" i="1"/>
  <c r="AK4585" i="1"/>
  <c r="AK3515" i="1"/>
  <c r="AK1944" i="1"/>
  <c r="AK956" i="1"/>
  <c r="AK3955" i="1"/>
  <c r="AK641" i="1"/>
  <c r="AK1037" i="1"/>
  <c r="AK2765" i="1"/>
  <c r="AK3786" i="1"/>
  <c r="AK2770" i="1"/>
  <c r="AK2989" i="1"/>
  <c r="AK2420" i="1"/>
  <c r="AK1201" i="1"/>
  <c r="AK1278" i="1"/>
  <c r="AK3424" i="1"/>
  <c r="AK4161" i="1"/>
  <c r="AK210" i="1"/>
  <c r="AK951" i="1"/>
  <c r="AK2675" i="1"/>
  <c r="AK1093" i="1"/>
  <c r="AK3789" i="1"/>
  <c r="AK1906" i="1"/>
  <c r="AK3217" i="1"/>
  <c r="AK4320" i="1"/>
  <c r="AK1319" i="1"/>
  <c r="AK757" i="1"/>
  <c r="AK2774" i="1"/>
  <c r="AK2048" i="1"/>
  <c r="AK617" i="1"/>
  <c r="AK2706" i="1"/>
  <c r="AK1810" i="1"/>
  <c r="AK4437" i="1"/>
  <c r="AK1516" i="1"/>
  <c r="AK4873" i="1"/>
  <c r="AK1570" i="1"/>
  <c r="AK1402" i="1"/>
  <c r="AK264" i="1"/>
  <c r="AK521" i="1"/>
  <c r="AK4866" i="1"/>
  <c r="AK480" i="1"/>
  <c r="AK3132" i="1"/>
  <c r="AK4860" i="1"/>
  <c r="AK4916" i="1"/>
  <c r="AK727" i="1"/>
  <c r="AK1156" i="1"/>
  <c r="AK678" i="1"/>
  <c r="AK397" i="1"/>
  <c r="AK3145" i="1"/>
  <c r="AK1084" i="1"/>
  <c r="AK3521" i="1"/>
  <c r="AK3712" i="1"/>
  <c r="AK2213" i="1"/>
  <c r="AK1912" i="1"/>
  <c r="AK4079" i="1"/>
  <c r="AK2398" i="1"/>
  <c r="AK104" i="1"/>
  <c r="AK1914" i="1"/>
  <c r="AK3341" i="1"/>
  <c r="AK777" i="1"/>
  <c r="AK4026" i="1"/>
  <c r="AK535" i="1"/>
  <c r="AK2569" i="1"/>
  <c r="AK305" i="1"/>
  <c r="AK389" i="1"/>
  <c r="AK2289" i="1"/>
  <c r="AK4634" i="1"/>
  <c r="AK1165" i="1"/>
  <c r="AK36" i="1"/>
  <c r="AK3519" i="1"/>
  <c r="AK2758" i="1"/>
  <c r="AK891" i="1"/>
  <c r="AK4990" i="1"/>
  <c r="AK3513" i="1"/>
  <c r="AK3560" i="1"/>
  <c r="AK322" i="1"/>
  <c r="AK484" i="1"/>
  <c r="AK140" i="1"/>
  <c r="AK719" i="1"/>
  <c r="AK2083" i="1"/>
  <c r="AK1950" i="1"/>
  <c r="AK4607" i="1"/>
  <c r="AK916" i="1"/>
  <c r="AK4188" i="1"/>
  <c r="AK708" i="1"/>
  <c r="AK3432" i="1"/>
  <c r="AK2969" i="1"/>
  <c r="AK2475" i="1"/>
  <c r="AK2042" i="1"/>
  <c r="AK839" i="1"/>
  <c r="AK4875" i="1"/>
  <c r="AK1113" i="1"/>
  <c r="AK3044" i="1"/>
  <c r="AK2801" i="1"/>
  <c r="AK1328" i="1"/>
  <c r="AK3771" i="1"/>
  <c r="AK4449" i="1"/>
  <c r="AK1875" i="1"/>
  <c r="AK1795" i="1"/>
  <c r="AK1883" i="1"/>
  <c r="AK4279" i="1"/>
  <c r="AK2270" i="1"/>
  <c r="AK1383" i="1"/>
  <c r="AK4662" i="1"/>
  <c r="AK3105" i="1"/>
  <c r="AK1901" i="1"/>
  <c r="AK2356" i="1"/>
  <c r="AK3863" i="1"/>
  <c r="AK2805" i="1"/>
  <c r="AK90" i="1"/>
  <c r="AK4289" i="1"/>
  <c r="AK3860" i="1"/>
  <c r="AK952" i="1"/>
  <c r="AK648" i="1"/>
  <c r="AK1380" i="1"/>
  <c r="AK3106" i="1"/>
  <c r="AK3917" i="1"/>
  <c r="AK4780" i="1"/>
  <c r="AK1834" i="1"/>
  <c r="AK1501" i="1"/>
  <c r="AK1481" i="1"/>
  <c r="AK619" i="1"/>
  <c r="AK219" i="1"/>
  <c r="AK2235" i="1"/>
  <c r="AK1216" i="1"/>
  <c r="AK353" i="1"/>
  <c r="AK29" i="1"/>
  <c r="AK2538" i="1"/>
  <c r="AK1134" i="1"/>
  <c r="AK4436" i="1"/>
  <c r="AK1601" i="1"/>
  <c r="AK3678" i="1"/>
  <c r="AK3541" i="1"/>
  <c r="AK296" i="1"/>
  <c r="AK622" i="1"/>
  <c r="AK2828" i="1"/>
  <c r="AK2285" i="1"/>
  <c r="AK797" i="1"/>
  <c r="AK1480" i="1"/>
  <c r="AK2606" i="1"/>
  <c r="AK4414" i="1"/>
  <c r="AK2241" i="1"/>
  <c r="AK1672" i="1"/>
  <c r="AK3474" i="1"/>
  <c r="AK2767" i="1"/>
  <c r="AK1954" i="1"/>
  <c r="AK328" i="1"/>
  <c r="AK677" i="1"/>
  <c r="AK4801" i="1"/>
  <c r="AK3322" i="1"/>
  <c r="AK88" i="1"/>
  <c r="AK2699" i="1"/>
  <c r="AK2903" i="1"/>
  <c r="AK3579" i="1"/>
  <c r="AK4421" i="1"/>
  <c r="AK1538" i="1"/>
  <c r="AK4088" i="1"/>
  <c r="AK365" i="1"/>
  <c r="AK2933" i="1"/>
  <c r="AK3296" i="1"/>
  <c r="AK4237" i="1"/>
  <c r="AK2170" i="1"/>
  <c r="AK1978" i="1"/>
  <c r="AK2109" i="1"/>
  <c r="AK1182" i="1"/>
  <c r="AK2015" i="1"/>
  <c r="AK1587" i="1"/>
  <c r="AK442" i="1"/>
  <c r="AK725" i="1"/>
  <c r="AK4094" i="1"/>
  <c r="AK1881" i="1"/>
  <c r="AK2636" i="1"/>
  <c r="AK2496" i="1"/>
  <c r="AK2829" i="1"/>
  <c r="AK4205" i="1"/>
  <c r="AK726" i="1"/>
  <c r="AK4335" i="1"/>
  <c r="AK48" i="1"/>
  <c r="AK1366" i="1"/>
  <c r="AK716" i="1"/>
  <c r="AK260" i="1"/>
  <c r="AK4519" i="1"/>
  <c r="AK1069" i="1"/>
  <c r="AK1001" i="1"/>
  <c r="AK4189" i="1"/>
  <c r="AK3883" i="1"/>
  <c r="AK1702" i="1"/>
  <c r="AK3043" i="1"/>
  <c r="AK3486" i="1"/>
  <c r="AK592" i="1"/>
  <c r="AK4286" i="1"/>
  <c r="AK4475" i="1"/>
  <c r="AK3610" i="1"/>
  <c r="AK2839" i="1"/>
  <c r="AK4211" i="1"/>
  <c r="AK2341" i="1"/>
  <c r="AK4153" i="1"/>
  <c r="AK1230" i="1"/>
  <c r="AK804" i="1"/>
  <c r="AK3852" i="1"/>
  <c r="AK3944" i="1"/>
  <c r="AK2215" i="1"/>
  <c r="AK3696" i="1"/>
  <c r="AK4210" i="1"/>
  <c r="AK3851" i="1"/>
  <c r="AK4140" i="1"/>
  <c r="AK4557" i="1"/>
  <c r="AK3979" i="1"/>
  <c r="AK1890" i="1"/>
  <c r="AK3889" i="1"/>
  <c r="AK4555" i="1"/>
  <c r="AK284" i="1"/>
  <c r="AK1475" i="1"/>
  <c r="AK138" i="1"/>
  <c r="AK3538" i="1"/>
  <c r="AK114" i="1"/>
  <c r="AK4185" i="1"/>
  <c r="AK4387" i="1"/>
  <c r="AK1225" i="1"/>
  <c r="AK2970" i="1"/>
  <c r="AK4751" i="1"/>
  <c r="AK4532" i="1"/>
  <c r="AK936" i="1"/>
  <c r="AK3920" i="1"/>
  <c r="AK1804" i="1"/>
  <c r="AK2041" i="1"/>
  <c r="AK3950" i="1"/>
  <c r="AK3382" i="1"/>
  <c r="AK223" i="1"/>
  <c r="AK562" i="1"/>
  <c r="AK1370" i="1"/>
  <c r="AK431" i="1"/>
  <c r="AK4224" i="1"/>
  <c r="AK4568" i="1"/>
  <c r="AK4035" i="1"/>
  <c r="AK4707" i="1"/>
  <c r="AK1562" i="1"/>
  <c r="AK3614" i="1"/>
  <c r="AK4241" i="1"/>
  <c r="AK3222" i="1"/>
  <c r="AK4067" i="1"/>
  <c r="AK4619" i="1"/>
  <c r="AK2449" i="1"/>
  <c r="AK26" i="1"/>
  <c r="AK3810" i="1"/>
  <c r="AK1953" i="1"/>
  <c r="AK4617" i="1"/>
  <c r="AK1055" i="1"/>
  <c r="AK3246" i="1"/>
  <c r="AK3426" i="1"/>
  <c r="AK4030" i="1"/>
  <c r="AK1017" i="1"/>
  <c r="AK3048" i="1"/>
  <c r="AK4577" i="1"/>
  <c r="AK2986" i="1"/>
  <c r="AK2352" i="1"/>
  <c r="AK4322" i="1"/>
  <c r="AK1563" i="1"/>
  <c r="AK3360" i="1"/>
  <c r="AK2588" i="1"/>
  <c r="AK1645" i="1"/>
  <c r="AK1196" i="1"/>
  <c r="AK1237" i="1"/>
  <c r="AK1489" i="1"/>
  <c r="AK2676" i="1"/>
  <c r="AK3726" i="1"/>
  <c r="AK1515" i="1"/>
  <c r="AK3298" i="1"/>
  <c r="AK343" i="1"/>
  <c r="AK2718" i="1"/>
  <c r="AK3331" i="1"/>
  <c r="AK551" i="1"/>
  <c r="AK404" i="1"/>
  <c r="AK2831" i="1"/>
  <c r="AK1655" i="1"/>
  <c r="AK4951" i="1"/>
  <c r="AK2872" i="1"/>
  <c r="AK4872" i="1"/>
  <c r="AK2669" i="1"/>
  <c r="AK4559" i="1"/>
  <c r="AK715" i="1"/>
  <c r="AK4691" i="1"/>
  <c r="AK18" i="1"/>
  <c r="AK445" i="1"/>
  <c r="AK4263" i="1"/>
  <c r="AK1192" i="1"/>
  <c r="AK4594" i="1"/>
  <c r="AK386" i="1"/>
  <c r="AK1085" i="1"/>
  <c r="AK3235" i="1"/>
  <c r="AK1342" i="1"/>
  <c r="AK2365" i="1"/>
  <c r="AK3067" i="1"/>
  <c r="AK1009" i="1"/>
  <c r="AK98" i="1"/>
  <c r="AK4193" i="1"/>
  <c r="AK2242" i="1"/>
  <c r="AK1989" i="1"/>
  <c r="AK2997" i="1"/>
  <c r="AK4874" i="1"/>
  <c r="AK3664" i="1"/>
  <c r="AK1921" i="1"/>
  <c r="AK27" i="1"/>
  <c r="AK4389" i="1"/>
  <c r="AK2219" i="1"/>
  <c r="AK1038" i="1"/>
  <c r="AK2063" i="1"/>
  <c r="AK1559" i="1"/>
  <c r="AK4428" i="1"/>
  <c r="AK205" i="1"/>
  <c r="AK4217" i="1"/>
  <c r="AK2278" i="1"/>
  <c r="AK1927" i="1"/>
  <c r="AK1973" i="1"/>
  <c r="AK3229" i="1"/>
  <c r="AK4984" i="1"/>
  <c r="AK1249" i="1"/>
  <c r="AK1514" i="1"/>
  <c r="AK4914" i="1"/>
  <c r="AK1283" i="1"/>
  <c r="AK3413" i="1"/>
  <c r="AK428" i="1"/>
  <c r="AK2175" i="1"/>
  <c r="AK2910" i="1"/>
  <c r="AK78" i="1"/>
  <c r="AK1340" i="1"/>
  <c r="AK1333" i="1"/>
  <c r="AK4845" i="1"/>
  <c r="AK3216" i="1"/>
  <c r="AK4622" i="1"/>
  <c r="AK3710" i="1"/>
  <c r="AK1865" i="1"/>
  <c r="AK2775" i="1"/>
  <c r="AK2244" i="1"/>
  <c r="AK116" i="1"/>
  <c r="AK1851" i="1"/>
  <c r="AK1309" i="1"/>
  <c r="AK4169" i="1"/>
  <c r="AK3337" i="1"/>
  <c r="AK3370" i="1"/>
  <c r="AK634" i="1"/>
  <c r="AK3949" i="1"/>
  <c r="AK1242" i="1"/>
  <c r="AK3042" i="1"/>
  <c r="AK2859" i="1"/>
  <c r="AK1566" i="1"/>
  <c r="AK1413" i="1"/>
  <c r="AK4965" i="1"/>
  <c r="AK1074" i="1"/>
  <c r="AK3130" i="1"/>
  <c r="AK1867" i="1"/>
  <c r="AK457" i="1"/>
  <c r="AK4497" i="1"/>
  <c r="AK292" i="1"/>
  <c r="AK3416" i="1"/>
  <c r="AK2284" i="1"/>
  <c r="AK3385" i="1"/>
  <c r="AK10" i="1"/>
  <c r="AK3083" i="1"/>
  <c r="AK1968" i="1"/>
  <c r="AK2618" i="1"/>
  <c r="AK3176" i="1"/>
  <c r="AK889" i="1"/>
  <c r="AK2519" i="1"/>
  <c r="AK2040" i="1"/>
  <c r="AK929" i="1"/>
  <c r="AK949" i="1"/>
  <c r="AK2301" i="1"/>
  <c r="AK4380" i="1"/>
  <c r="AK4879" i="1"/>
  <c r="AK1200" i="1"/>
  <c r="AK1963" i="1"/>
  <c r="AK1005" i="1"/>
  <c r="AK4762" i="1"/>
  <c r="AK4004" i="1"/>
  <c r="AK4422" i="1"/>
  <c r="AK3182" i="1"/>
  <c r="AK2231" i="1"/>
  <c r="AK1086" i="1"/>
  <c r="AK909" i="1"/>
  <c r="AK3306" i="1"/>
  <c r="AK3684" i="1"/>
  <c r="AK4804" i="1"/>
  <c r="AK4128" i="1"/>
  <c r="AK2977" i="1"/>
  <c r="AK4501" i="1"/>
  <c r="AK4583" i="1"/>
  <c r="AK3988" i="1"/>
  <c r="AK4182" i="1"/>
  <c r="AK2439" i="1"/>
  <c r="AK3435" i="1"/>
  <c r="AK4197" i="1"/>
  <c r="AK3503" i="1"/>
  <c r="AK3107" i="1"/>
  <c r="AK4403" i="1"/>
  <c r="AK2458" i="1"/>
  <c r="AK3633" i="1"/>
  <c r="AK299" i="1"/>
  <c r="AK2045" i="1"/>
  <c r="AK3747" i="1"/>
  <c r="AK4749" i="1"/>
  <c r="AK1050" i="1"/>
  <c r="AK245" i="1"/>
  <c r="AK182" i="1"/>
  <c r="AK1844" i="1"/>
  <c r="AK4815" i="1"/>
  <c r="AK2530" i="1"/>
  <c r="AK3499" i="1"/>
  <c r="AK4681" i="1"/>
  <c r="AK3437" i="1"/>
  <c r="AK2266" i="1"/>
  <c r="AK4032" i="1"/>
  <c r="AK531" i="1"/>
  <c r="AK4392" i="1"/>
  <c r="AK4050" i="1"/>
  <c r="AK1167" i="1"/>
  <c r="AK1267" i="1"/>
  <c r="AK4024" i="1"/>
  <c r="AK2453" i="1"/>
  <c r="AK4294" i="1"/>
  <c r="AK1503" i="1"/>
  <c r="AK4162" i="1"/>
  <c r="AK1431" i="1"/>
  <c r="AK4426" i="1"/>
  <c r="AK234" i="1"/>
  <c r="AK1420" i="1"/>
  <c r="AK4824" i="1"/>
  <c r="AK3185" i="1"/>
  <c r="AK773" i="1"/>
  <c r="AK1905" i="1"/>
  <c r="AK4994" i="1"/>
  <c r="AK339" i="1"/>
  <c r="AK1097" i="1"/>
  <c r="AK128" i="1"/>
  <c r="AK4385" i="1"/>
  <c r="AK467" i="1"/>
  <c r="AK4528" i="1"/>
  <c r="AK3465" i="1"/>
  <c r="AK95" i="1"/>
  <c r="AK4831" i="1"/>
  <c r="AK776" i="1"/>
  <c r="AK4720" i="1"/>
  <c r="AK2460" i="1"/>
  <c r="AK3252" i="1"/>
  <c r="AK1870" i="1"/>
  <c r="AK636" i="1"/>
  <c r="AK4768" i="1"/>
  <c r="AK3167" i="1"/>
  <c r="AK4521" i="1"/>
  <c r="AK3919" i="1"/>
  <c r="AK4420" i="1"/>
  <c r="AK973" i="1"/>
  <c r="AK2110" i="1"/>
  <c r="AK3256" i="1"/>
  <c r="AK2075" i="1"/>
  <c r="AK2459" i="1"/>
  <c r="AK1045" i="1"/>
  <c r="AK4651" i="1"/>
  <c r="AK3628" i="1"/>
  <c r="AK1245" i="1"/>
  <c r="AK3257" i="1"/>
  <c r="AK3299" i="1"/>
  <c r="AK3313" i="1"/>
  <c r="AK1554" i="1"/>
  <c r="AK4399" i="1"/>
  <c r="AK2112" i="1"/>
  <c r="AK3959" i="1"/>
  <c r="AK4201" i="1"/>
  <c r="AK4883" i="1"/>
  <c r="AK4943" i="1"/>
  <c r="AK2440" i="1"/>
  <c r="AK3249" i="1"/>
  <c r="AK2711" i="1"/>
  <c r="AK3393" i="1"/>
  <c r="AK2678" i="1"/>
  <c r="AK3830" i="1"/>
  <c r="AK3332" i="1"/>
  <c r="AK2190" i="1"/>
  <c r="AK1707" i="1"/>
  <c r="AK2342" i="1"/>
  <c r="AK2603" i="1"/>
  <c r="AK243" i="1"/>
  <c r="AK1859" i="1"/>
  <c r="AK2344" i="1"/>
  <c r="AK3344" i="1"/>
  <c r="AK2900" i="1"/>
  <c r="AK2517" i="1"/>
  <c r="AK3598" i="1"/>
  <c r="AK610" i="1"/>
  <c r="AK4117" i="1"/>
  <c r="AK4600" i="1"/>
  <c r="AK4070" i="1"/>
  <c r="AK4375" i="1"/>
  <c r="AK4095" i="1"/>
  <c r="AK1137" i="1"/>
  <c r="AK833" i="1"/>
  <c r="AK546" i="1"/>
  <c r="AK3033" i="1"/>
  <c r="AK1985" i="1"/>
  <c r="AK1100" i="1"/>
  <c r="AK3373" i="1"/>
  <c r="AK4642" i="1"/>
  <c r="AK410" i="1"/>
  <c r="AK1485" i="1"/>
  <c r="AK3931" i="1"/>
  <c r="AK293" i="1"/>
  <c r="AK950" i="1"/>
  <c r="AK1553" i="1"/>
  <c r="AK4809" i="1"/>
  <c r="AK4912" i="1"/>
  <c r="AK4997" i="1"/>
  <c r="AK4254" i="1"/>
  <c r="AK981" i="1"/>
  <c r="AK1848" i="1"/>
  <c r="AK3695" i="1"/>
  <c r="AK4363" i="1"/>
  <c r="AK2677" i="1"/>
  <c r="AK4977" i="1"/>
  <c r="AK430" i="1"/>
  <c r="AK1837" i="1"/>
  <c r="AK3954" i="1"/>
  <c r="AK3727" i="1"/>
  <c r="AK4699" i="1"/>
  <c r="AK2875" i="1"/>
  <c r="AK1703" i="1"/>
  <c r="AK2535" i="1"/>
  <c r="AK361" i="1"/>
  <c r="AK3993" i="1"/>
  <c r="AK2800" i="1"/>
  <c r="AK1821" i="1"/>
  <c r="AK3295" i="1"/>
  <c r="AK3090" i="1"/>
  <c r="AK207" i="1"/>
  <c r="AK1070" i="1"/>
  <c r="AK4303" i="1"/>
  <c r="AK3738" i="1"/>
  <c r="AK688" i="1"/>
  <c r="AK4888" i="1"/>
  <c r="AK3662" i="1"/>
  <c r="AK2098" i="1"/>
  <c r="AK195" i="1"/>
  <c r="AK3466" i="1"/>
  <c r="AK1492" i="1"/>
  <c r="AK3053" i="1"/>
  <c r="AK314" i="1"/>
  <c r="AK3721" i="1"/>
  <c r="AK3951" i="1"/>
  <c r="AK1519" i="1"/>
  <c r="AK561" i="1"/>
  <c r="AK19" i="1"/>
  <c r="AK2993" i="1"/>
  <c r="AK1334" i="1"/>
  <c r="AK1743" i="1"/>
  <c r="AK4194" i="1"/>
  <c r="AK4805" i="1"/>
  <c r="AK880" i="1"/>
  <c r="AK4970" i="1"/>
  <c r="AK3994" i="1"/>
  <c r="AK4573" i="1"/>
  <c r="AK838" i="1"/>
  <c r="AK3126" i="1"/>
  <c r="AK1273" i="1"/>
  <c r="AK3175" i="1"/>
  <c r="AK4101" i="1"/>
  <c r="AK2084" i="1"/>
  <c r="AK1549" i="1"/>
  <c r="AK4316" i="1"/>
  <c r="AK1722" i="1"/>
  <c r="AK3169" i="1"/>
  <c r="AK64" i="1"/>
  <c r="AK285" i="1"/>
  <c r="AK1181" i="1"/>
  <c r="AK4613" i="1"/>
  <c r="AK3212" i="1"/>
  <c r="AK1103" i="1"/>
  <c r="AK550" i="1"/>
  <c r="AK2200" i="1"/>
  <c r="AK3477" i="1"/>
  <c r="AK3061" i="1"/>
  <c r="AK4930" i="1"/>
  <c r="AK2329" i="1"/>
  <c r="AK4346" i="1"/>
  <c r="AK2646" i="1"/>
  <c r="AK2139" i="1"/>
  <c r="AK3103" i="1"/>
  <c r="AK1161" i="1"/>
  <c r="AK3211" i="1"/>
  <c r="AK1148" i="1"/>
  <c r="AK1676" i="1"/>
  <c r="AK2058" i="1"/>
  <c r="AI3872" i="1"/>
  <c r="AI3219" i="1"/>
  <c r="AI4308" i="1"/>
  <c r="AI2898" i="1"/>
  <c r="AI2929" i="1"/>
  <c r="AI3602" i="1"/>
  <c r="AI3895" i="1"/>
  <c r="AI3693" i="1"/>
  <c r="AI2824" i="1"/>
  <c r="AI2280" i="1"/>
  <c r="AI2317" i="1"/>
  <c r="AI3396" i="1"/>
  <c r="AI4406" i="1"/>
  <c r="AI2554" i="1"/>
  <c r="AI1179" i="1"/>
  <c r="AI4267" i="1"/>
  <c r="AI1811" i="1"/>
  <c r="AI692" i="1"/>
  <c r="AI3571" i="1"/>
  <c r="AI43" i="1"/>
  <c r="AI1980" i="1"/>
  <c r="AI4175" i="1"/>
  <c r="AI189" i="1"/>
  <c r="AI3958" i="1"/>
  <c r="AI320" i="1"/>
  <c r="AI4832" i="1"/>
  <c r="AI751" i="1"/>
  <c r="AI3406" i="1"/>
  <c r="AI4147" i="1"/>
  <c r="AI4319" i="1"/>
  <c r="AI3100" i="1"/>
  <c r="AI452" i="1"/>
  <c r="AI3350" i="1"/>
  <c r="AI4657" i="1"/>
  <c r="AI2960" i="1"/>
  <c r="AI2292" i="1"/>
  <c r="AI202" i="1"/>
  <c r="AI3891" i="1"/>
  <c r="AI4345" i="1"/>
  <c r="AI2810" i="1"/>
  <c r="AI4256" i="1"/>
  <c r="AI4068" i="1"/>
  <c r="AI197" i="1"/>
  <c r="AI869" i="1"/>
  <c r="AI4111" i="1"/>
  <c r="AI2340" i="1"/>
  <c r="AI401" i="1"/>
  <c r="AI483" i="1"/>
  <c r="AI405" i="1"/>
  <c r="AI1042" i="1"/>
  <c r="AI3764" i="1"/>
  <c r="AI1407" i="1"/>
  <c r="AI3840" i="1"/>
  <c r="AI254" i="1"/>
  <c r="AI1666" i="1"/>
  <c r="AI3886" i="1"/>
  <c r="AI650" i="1"/>
  <c r="AI2008" i="1"/>
  <c r="AI1868" i="1"/>
  <c r="AI2425" i="1"/>
  <c r="AI4957" i="1"/>
  <c r="AI2002" i="1"/>
  <c r="AI1880" i="1"/>
  <c r="AI4248" i="1"/>
  <c r="AI3279" i="1"/>
  <c r="AI570" i="1"/>
  <c r="AI126" i="1"/>
  <c r="AI647" i="1"/>
  <c r="AI566" i="1"/>
  <c r="AI1746" i="1"/>
  <c r="AI741" i="1"/>
  <c r="AI2854" i="1"/>
  <c r="AI1384" i="1"/>
  <c r="AI512" i="1"/>
  <c r="AI2060" i="1"/>
  <c r="AI707" i="1"/>
  <c r="AI2887" i="1"/>
  <c r="AI685" i="1"/>
  <c r="AI2073" i="1"/>
  <c r="AI250" i="1"/>
  <c r="AI499" i="1"/>
  <c r="AI2207" i="1"/>
  <c r="AI4736" i="1"/>
  <c r="AI1945" i="1"/>
  <c r="AI390" i="1"/>
  <c r="AI3974" i="1"/>
  <c r="AI255" i="1"/>
  <c r="AI2424" i="1"/>
  <c r="AI1675" i="1"/>
  <c r="AI4219" i="1"/>
  <c r="AI176" i="1"/>
  <c r="AI4149" i="1"/>
  <c r="AI208" i="1"/>
  <c r="AI1509" i="1"/>
  <c r="AI2713" i="1"/>
  <c r="AI383" i="1"/>
  <c r="AI706" i="1"/>
  <c r="AI2486" i="1"/>
  <c r="AI1766" i="1"/>
  <c r="AI1126" i="1"/>
  <c r="AI1884" i="1"/>
  <c r="AI4051" i="1"/>
  <c r="AI2283" i="1"/>
  <c r="AI1903" i="1"/>
  <c r="AI684" i="1"/>
  <c r="AI2361" i="1"/>
  <c r="AI1995" i="1"/>
  <c r="AI1116" i="1"/>
  <c r="AI574" i="1"/>
  <c r="AI2080" i="1"/>
  <c r="AI4276" i="1"/>
  <c r="AI2795" i="1"/>
  <c r="AI4566" i="1"/>
  <c r="AI1194" i="1"/>
  <c r="AI2333" i="1"/>
  <c r="AI1787" i="1"/>
  <c r="AI3746" i="1"/>
  <c r="AI523" i="1"/>
  <c r="AI4554" i="1"/>
  <c r="AI1718" i="1"/>
  <c r="AI1862" i="1"/>
  <c r="AI2463" i="1"/>
  <c r="AI4676" i="1"/>
  <c r="AI3766" i="1"/>
  <c r="AI3643" i="1"/>
  <c r="AI4940" i="1"/>
  <c r="AI2311" i="1"/>
  <c r="AI1451" i="1"/>
  <c r="AI4858" i="1"/>
  <c r="AI295" i="1"/>
  <c r="AI313" i="1"/>
  <c r="AI4450" i="1"/>
  <c r="AI4790" i="1"/>
  <c r="AI896" i="1"/>
  <c r="AI872" i="1"/>
  <c r="AI2776" i="1"/>
  <c r="AI3760" i="1"/>
  <c r="AI666" i="1"/>
  <c r="AI3925" i="1"/>
  <c r="AI4139" i="1"/>
  <c r="AI4280" i="1"/>
  <c r="AI4944" i="1"/>
  <c r="AI2417" i="1"/>
  <c r="AI2650" i="1"/>
  <c r="AI2313" i="1"/>
  <c r="AI4297" i="1"/>
  <c r="AI3569" i="1"/>
  <c r="AI1018" i="1"/>
  <c r="AI4743" i="1"/>
  <c r="AI867" i="1"/>
  <c r="AI1560" i="1"/>
  <c r="AI4007" i="1"/>
  <c r="AI1629" i="1"/>
  <c r="AI628" i="1"/>
  <c r="AI3927" i="1"/>
  <c r="AI663" i="1"/>
  <c r="AI1297" i="1"/>
  <c r="AI3740" i="1"/>
  <c r="AI179" i="1"/>
  <c r="AI3608" i="1"/>
  <c r="AI2004" i="1"/>
  <c r="AI1138" i="1"/>
  <c r="AI3142" i="1"/>
  <c r="AI3077" i="1"/>
  <c r="AI1748" i="1"/>
  <c r="AI1902" i="1"/>
  <c r="AI2702" i="1"/>
  <c r="AI4413" i="1"/>
  <c r="AI4889" i="1"/>
  <c r="AI4679" i="1"/>
  <c r="AI4446" i="1"/>
  <c r="AI1082" i="1"/>
  <c r="AI1263" i="1"/>
  <c r="AI3098" i="1"/>
  <c r="AI2243" i="1"/>
  <c r="AI2465" i="1"/>
  <c r="AI2000" i="1"/>
  <c r="AI2921" i="1"/>
  <c r="AI1115" i="1"/>
  <c r="AI1247" i="1"/>
  <c r="AI340" i="1"/>
  <c r="AI731" i="1"/>
  <c r="AI4483" i="1"/>
  <c r="AI2542" i="1"/>
  <c r="AI2358" i="1"/>
  <c r="AI4742" i="1"/>
  <c r="AI3140" i="1"/>
  <c r="AI149" i="1"/>
  <c r="AI3159" i="1"/>
  <c r="AI3209" i="1"/>
  <c r="AI4818" i="1"/>
  <c r="AI4806" i="1"/>
  <c r="AI4172" i="1"/>
  <c r="AI426" i="1"/>
  <c r="AI3561" i="1"/>
  <c r="AI192" i="1"/>
  <c r="AI1284" i="1"/>
  <c r="AI778" i="1"/>
  <c r="AI1938" i="1"/>
  <c r="AI2712" i="1"/>
  <c r="AI3715" i="1"/>
  <c r="AI479" i="1"/>
  <c r="AI4359" i="1"/>
  <c r="AI463" i="1"/>
  <c r="AI2279" i="1"/>
  <c r="AI2146" i="1"/>
  <c r="AI2388" i="1"/>
  <c r="AI3493" i="1"/>
  <c r="AI939" i="1"/>
  <c r="AI82" i="1"/>
  <c r="AI2324" i="1"/>
  <c r="AI3592" i="1"/>
  <c r="AI4545" i="1"/>
  <c r="AI683" i="1"/>
  <c r="AI3233" i="1"/>
  <c r="AI474" i="1"/>
  <c r="AI490" i="1"/>
  <c r="AI1318" i="1"/>
  <c r="AI1556" i="1"/>
  <c r="AI3835" i="1"/>
  <c r="AI2268" i="1"/>
  <c r="AI1302" i="1"/>
  <c r="AI3153" i="1"/>
  <c r="AI3102" i="1"/>
  <c r="AI1083" i="1"/>
  <c r="AI1429" i="1"/>
  <c r="AI3403" i="1"/>
  <c r="AI4130" i="1"/>
  <c r="AI2890" i="1"/>
  <c r="AI4029" i="1"/>
  <c r="AI3751" i="1"/>
  <c r="AI882" i="1"/>
  <c r="AI1634" i="1"/>
  <c r="AI2435" i="1"/>
  <c r="AI1472" i="1"/>
  <c r="AI4352" i="1"/>
  <c r="AI4370" i="1"/>
  <c r="AI2947" i="1"/>
  <c r="AI4096" i="1"/>
  <c r="AI3027" i="1"/>
  <c r="AI4864" i="1"/>
  <c r="AI2257" i="1"/>
  <c r="AI703" i="1"/>
  <c r="AI876" i="1"/>
  <c r="AI422" i="1"/>
  <c r="AI2022" i="1"/>
  <c r="AI957" i="1"/>
  <c r="AI2958" i="1"/>
  <c r="AI4942" i="1"/>
  <c r="AI3551" i="1"/>
  <c r="AI2547" i="1"/>
  <c r="AI3260" i="1"/>
  <c r="AI2602" i="1"/>
  <c r="AI475" i="1"/>
  <c r="AI1326" i="1"/>
  <c r="AI4252" i="1"/>
  <c r="AI1041" i="1"/>
  <c r="AI3004" i="1"/>
  <c r="AI2834" i="1"/>
  <c r="AI345" i="1"/>
  <c r="AI2784" i="1"/>
  <c r="AI3971" i="1"/>
  <c r="AI4340" i="1"/>
  <c r="AI127" i="1"/>
  <c r="AI3873" i="1"/>
  <c r="AI1153" i="1"/>
  <c r="AI4525" i="1"/>
  <c r="AI1913" i="1"/>
  <c r="AI655" i="1"/>
  <c r="AI4697" i="1"/>
  <c r="AI1941" i="1"/>
  <c r="AI557" i="1"/>
  <c r="AI3021" i="1"/>
  <c r="AI4518" i="1"/>
  <c r="AI2744" i="1"/>
  <c r="AI2387" i="1"/>
  <c r="AI4199" i="1"/>
  <c r="AI2412" i="1"/>
  <c r="AI1499" i="1"/>
  <c r="AI827" i="1"/>
  <c r="AI159" i="1"/>
  <c r="AI1863" i="1"/>
  <c r="AI2938" i="1"/>
  <c r="AI3273" i="1"/>
  <c r="AI461" i="1"/>
  <c r="AI3616" i="1"/>
  <c r="AI4227" i="1"/>
  <c r="AI774" i="1"/>
  <c r="AI3378" i="1"/>
  <c r="AI1602" i="1"/>
  <c r="AI1574" i="1"/>
  <c r="AI974" i="1"/>
  <c r="AI1174" i="1"/>
  <c r="AI4510" i="1"/>
  <c r="AI2446" i="1"/>
  <c r="AI2741" i="1"/>
  <c r="AI972" i="1"/>
  <c r="AI4116" i="1"/>
  <c r="AI1063" i="1"/>
  <c r="AI1725" i="1"/>
  <c r="AI2454" i="1"/>
  <c r="AI4108" i="1"/>
  <c r="AI1307" i="1"/>
  <c r="AI3587" i="1"/>
  <c r="AI2750" i="1"/>
  <c r="AI321" i="1"/>
  <c r="AI1471" i="1"/>
  <c r="AI2961" i="1"/>
  <c r="AI4937" i="1"/>
  <c r="AI4794" i="1"/>
  <c r="AI4443" i="1"/>
  <c r="AI4946" i="1"/>
  <c r="AI4086" i="1"/>
  <c r="AI2639" i="1"/>
  <c r="AI388" i="1"/>
  <c r="AI4000" i="1"/>
  <c r="AI3483" i="1"/>
  <c r="AI3250" i="1"/>
  <c r="AI1640" i="1"/>
  <c r="AI1090" i="1"/>
  <c r="AI3490" i="1"/>
  <c r="AI1594" i="1"/>
  <c r="AI1831" i="1"/>
  <c r="AI3910" i="1"/>
  <c r="AI4239" i="1"/>
  <c r="AI3596" i="1"/>
  <c r="AI4696" i="1"/>
  <c r="AI3868" i="1"/>
  <c r="AI4960" i="1"/>
  <c r="AI466" i="1"/>
  <c r="AI3962" i="1"/>
  <c r="AI2972" i="1"/>
  <c r="AI1004" i="1"/>
  <c r="AI4893" i="1"/>
  <c r="AI3375" i="1"/>
  <c r="AI4825" i="1"/>
  <c r="AI625" i="1"/>
  <c r="AI1784" i="1"/>
  <c r="AI4605" i="1"/>
  <c r="AI2056" i="1"/>
  <c r="AI86" i="1"/>
  <c r="AI2077" i="1"/>
  <c r="AI3767" i="1"/>
  <c r="AI2287" i="1"/>
  <c r="AI3213" i="1"/>
  <c r="AI1020" i="1"/>
  <c r="AI3308" i="1"/>
  <c r="AI1112" i="1"/>
  <c r="AI2878" i="1"/>
  <c r="AI1693" i="1"/>
  <c r="AI1452" i="1"/>
  <c r="AI3173" i="1"/>
  <c r="AI2198" i="1"/>
  <c r="AI1446" i="1"/>
  <c r="AI2392" i="1"/>
  <c r="AI4926" i="1"/>
  <c r="AI1951" i="1"/>
  <c r="AI1232" i="1"/>
  <c r="AI2552" i="1"/>
  <c r="AI1025" i="1"/>
  <c r="AI3428" i="1"/>
  <c r="AI2771" i="1"/>
  <c r="AI3792" i="1"/>
  <c r="AI108" i="1"/>
  <c r="AI4537" i="1"/>
  <c r="AI805" i="1"/>
  <c r="AI3911" i="1"/>
  <c r="AI2005" i="1"/>
  <c r="AI173" i="1"/>
  <c r="AI2221" i="1"/>
  <c r="AI3741" i="1"/>
  <c r="AI2862" i="1"/>
  <c r="AI3154" i="1"/>
  <c r="AI4425" i="1"/>
  <c r="AI3859" i="1"/>
  <c r="AI3346" i="1"/>
  <c r="AI4367" i="1"/>
  <c r="AI396" i="1"/>
  <c r="AI2397" i="1"/>
  <c r="AI3617" i="1"/>
  <c r="AI1948" i="1"/>
  <c r="AI835" i="1"/>
  <c r="AI4664" i="1"/>
  <c r="AI4636" i="1"/>
  <c r="AI4740" i="1"/>
  <c r="AI1135" i="1"/>
  <c r="AI2684" i="1"/>
  <c r="AI3793" i="1"/>
  <c r="AI4708" i="1"/>
  <c r="AI12" i="1"/>
  <c r="AI1071" i="1"/>
  <c r="AI3230" i="1"/>
  <c r="AI31" i="1"/>
  <c r="AI2318" i="1"/>
  <c r="AI470" i="1"/>
  <c r="AI3368" i="1"/>
  <c r="AI3251" i="1"/>
  <c r="AI2673" i="1"/>
  <c r="AI1315" i="1"/>
  <c r="AI4384" i="1"/>
  <c r="AI1764" i="1"/>
  <c r="AI1483" i="1"/>
  <c r="AI1749" i="1"/>
  <c r="AI1059" i="1"/>
  <c r="AI1144" i="1"/>
  <c r="AI1542" i="1"/>
  <c r="AI4909" i="1"/>
  <c r="AI4692" i="1"/>
  <c r="AI1185" i="1"/>
  <c r="AI600" i="1"/>
  <c r="AI2751" i="1"/>
  <c r="AI1915" i="1"/>
  <c r="AI4466" i="1"/>
  <c r="AI3904" i="1"/>
  <c r="AI3192" i="1"/>
  <c r="AI4648" i="1"/>
  <c r="AI963" i="1"/>
  <c r="AI3133" i="1"/>
  <c r="AI4225" i="1"/>
  <c r="AI1453" i="1"/>
  <c r="AI3480" i="1"/>
  <c r="AI45" i="1"/>
  <c r="AI3680" i="1"/>
  <c r="AI3841" i="1"/>
  <c r="AI2382" i="1"/>
  <c r="AI3973" i="1"/>
  <c r="AI359" i="1"/>
  <c r="AI3353" i="1"/>
  <c r="AI2368" i="1"/>
  <c r="AI1057" i="1"/>
  <c r="AI2681" i="1"/>
  <c r="AI249" i="1"/>
  <c r="AI791" i="1"/>
  <c r="AI3269" i="1"/>
  <c r="AI1589" i="1"/>
  <c r="AI3986" i="1"/>
  <c r="AI977" i="1"/>
  <c r="AI3574" i="1"/>
  <c r="AI99" i="1"/>
  <c r="AI4735" i="1"/>
  <c r="AI3686" i="1"/>
  <c r="AI54" i="1"/>
  <c r="AI1075" i="1"/>
  <c r="AI658" i="1"/>
  <c r="AI2880" i="1"/>
  <c r="AI1418" i="1"/>
  <c r="AI4904" i="1"/>
  <c r="AI3926" i="1"/>
  <c r="AI1066" i="1"/>
  <c r="AI527" i="1"/>
  <c r="AI412" i="1"/>
  <c r="AI3675" i="1"/>
  <c r="AI3776" i="1"/>
  <c r="AI1014" i="1"/>
  <c r="AI4535" i="1"/>
  <c r="AI1735" i="1"/>
  <c r="AI3454" i="1"/>
  <c r="AI768" i="1"/>
  <c r="AI2375" i="1"/>
  <c r="AI2564" i="1"/>
  <c r="AI920" i="1"/>
  <c r="AI1910" i="1"/>
  <c r="AI3982" i="1"/>
  <c r="AI3065" i="1"/>
  <c r="AI3772" i="1"/>
  <c r="AI1188" i="1"/>
  <c r="AI2205" i="1"/>
  <c r="AI1401" i="1"/>
  <c r="AI3848" i="1"/>
  <c r="AI1281" i="1"/>
  <c r="AI3119" i="1"/>
  <c r="AI742" i="1"/>
  <c r="AI918" i="1"/>
  <c r="AI3965" i="1"/>
  <c r="AI3271" i="1"/>
  <c r="AI526" i="1"/>
  <c r="AI1558" i="1"/>
  <c r="AI3934" i="1"/>
  <c r="AI1228" i="1"/>
  <c r="AI747" i="1"/>
  <c r="AI1460" i="1"/>
  <c r="AI1636" i="1"/>
  <c r="AI316" i="1"/>
  <c r="AI4767" i="1"/>
  <c r="AI3629" i="1"/>
  <c r="AI609" i="1"/>
  <c r="AI2339" i="1"/>
  <c r="AI3909" i="1"/>
  <c r="AI844" i="1"/>
  <c r="AI4623" i="1"/>
  <c r="AI351" i="1"/>
  <c r="AI3394" i="1"/>
  <c r="AI4371" i="1"/>
  <c r="AI4980" i="1"/>
  <c r="AI1454" i="1"/>
  <c r="AI436" i="1"/>
  <c r="AI494" i="1"/>
  <c r="AI4556" i="1"/>
  <c r="AI4870" i="1"/>
  <c r="AI3547" i="1"/>
  <c r="AI1732" i="1"/>
  <c r="AI998" i="1"/>
  <c r="AI3759" i="1"/>
  <c r="AI1226" i="1"/>
  <c r="AI4168" i="1"/>
  <c r="AI1008" i="1"/>
  <c r="AI851" i="1"/>
  <c r="AI4509" i="1"/>
  <c r="AI3060" i="1"/>
  <c r="AI2621" i="1"/>
  <c r="AI3562" i="1"/>
  <c r="AI3009" i="1"/>
  <c r="AI2480" i="1"/>
  <c r="AI3089" i="1"/>
  <c r="AI2027" i="1"/>
  <c r="AI4608" i="1"/>
  <c r="AI2924" i="1"/>
  <c r="AI131" i="1"/>
  <c r="AI1106" i="1"/>
  <c r="AI3408" i="1"/>
  <c r="AI2917" i="1"/>
  <c r="AI779" i="1"/>
  <c r="AI16" i="1"/>
  <c r="AI4713" i="1"/>
  <c r="AI3149" i="1"/>
  <c r="AI4969" i="1"/>
  <c r="AI1690" i="1"/>
  <c r="AI4281" i="1"/>
  <c r="AI2826" i="1"/>
  <c r="AI1207" i="1"/>
  <c r="AI581" i="1"/>
  <c r="AI513" i="1"/>
  <c r="AI3482" i="1"/>
  <c r="AI4401" i="1"/>
  <c r="AI3894" i="1"/>
  <c r="AI871" i="1"/>
  <c r="AI2130" i="1"/>
  <c r="AI2210" i="1"/>
  <c r="AI3180" i="1"/>
  <c r="AI3676" i="1"/>
  <c r="AI4014" i="1"/>
  <c r="AI1338" i="1"/>
  <c r="AI1301" i="1"/>
  <c r="AI764" i="1"/>
  <c r="AI4527" i="1"/>
  <c r="AI2196" i="1"/>
  <c r="AI3195" i="1"/>
  <c r="AI819" i="1"/>
  <c r="AI1648" i="1"/>
  <c r="AI4905" i="1"/>
  <c r="AI656" i="1"/>
  <c r="AI627" i="1"/>
  <c r="AI577" i="1"/>
  <c r="AI3433" i="1"/>
  <c r="AI2981" i="1"/>
  <c r="AI1139" i="1"/>
  <c r="AI1653" i="1"/>
  <c r="AI1765" i="1"/>
  <c r="AI620" i="1"/>
  <c r="AI4620" i="1"/>
  <c r="AI2832" i="1"/>
  <c r="AI4245" i="1"/>
  <c r="AI1952" i="1"/>
  <c r="AI3970" i="1"/>
  <c r="AI2546" i="1"/>
  <c r="AI2683" i="1"/>
  <c r="AI4137" i="1"/>
  <c r="AI4410" i="1"/>
  <c r="AI1535" i="1"/>
  <c r="AI3355" i="1"/>
  <c r="AI1596" i="1"/>
  <c r="AI1166" i="1"/>
  <c r="AI3118" i="1"/>
  <c r="AI3663" i="1"/>
  <c r="AI1644" i="1"/>
  <c r="AI42" i="1"/>
  <c r="AI79" i="1"/>
  <c r="AI3011" i="1"/>
  <c r="AI1346" i="1"/>
  <c r="AI3059" i="1"/>
  <c r="AI894" i="1"/>
  <c r="AI3352" i="1"/>
  <c r="AI582" i="1"/>
  <c r="AI4400" i="1"/>
  <c r="AI3976" i="1"/>
  <c r="AI4503" i="1"/>
  <c r="AI3526" i="1"/>
  <c r="AI1209" i="1"/>
  <c r="AI1255" i="1"/>
  <c r="AI4673" i="1"/>
  <c r="AI1624" i="1"/>
  <c r="AI267" i="1"/>
  <c r="AI4813" i="1"/>
  <c r="AI3842" i="1"/>
  <c r="AI169" i="1"/>
  <c r="AI1713" i="1"/>
  <c r="AI3492" i="1"/>
  <c r="AI3036" i="1"/>
  <c r="AI3899" i="1"/>
  <c r="AI3024" i="1"/>
  <c r="AI4710" i="1"/>
  <c r="AI1652" i="1"/>
  <c r="AI417" i="1"/>
  <c r="AI211" i="1"/>
  <c r="AI2670" i="1"/>
  <c r="AI4481" i="1"/>
  <c r="AI440" i="1"/>
  <c r="AI460" i="1"/>
  <c r="AI664" i="1"/>
  <c r="AI1994" i="1"/>
  <c r="AI3586" i="1"/>
  <c r="AI4166" i="1"/>
  <c r="AI3423" i="1"/>
  <c r="AI2201" i="1"/>
  <c r="AI1432" i="1"/>
  <c r="AI961" i="1"/>
  <c r="AI2701" i="1"/>
  <c r="AI334" i="1"/>
  <c r="AI3291" i="1"/>
  <c r="AI1551" i="1"/>
  <c r="AI990" i="1"/>
  <c r="AI3448" i="1"/>
  <c r="AI3472" i="1"/>
  <c r="AI2722" i="1"/>
  <c r="AI4563" i="1"/>
  <c r="AI4354" i="1"/>
  <c r="AI4907" i="1"/>
  <c r="AI247" i="1"/>
  <c r="AI3805" i="1"/>
  <c r="AI142" i="1"/>
  <c r="AI549" i="1"/>
  <c r="AI3985" i="1"/>
  <c r="AI2482" i="1"/>
  <c r="AI3052" i="1"/>
  <c r="AI1729" i="1"/>
  <c r="AI3846" i="1"/>
  <c r="AI4134" i="1"/>
  <c r="AI4627" i="1"/>
  <c r="AI469" i="1"/>
  <c r="AI4028" i="1"/>
  <c r="AI4949" i="1"/>
  <c r="AI1900" i="1"/>
  <c r="AI2169" i="1"/>
  <c r="AI4979" i="1"/>
  <c r="AI2052" i="1"/>
  <c r="AI2423" i="1"/>
  <c r="AI1775" i="1"/>
  <c r="AI2936" i="1"/>
  <c r="AI1355" i="1"/>
  <c r="AI1992" i="1"/>
  <c r="AI3389" i="1"/>
  <c r="AI3517" i="1"/>
  <c r="AI4616" i="1"/>
  <c r="AI3441" i="1"/>
  <c r="AI3514" i="1"/>
  <c r="AI2638" i="1"/>
  <c r="AI4853" i="1"/>
  <c r="AI1969" i="1"/>
  <c r="AI2608" i="1"/>
  <c r="AI2802" i="1"/>
  <c r="AI3871" i="1"/>
  <c r="AI273" i="1"/>
  <c r="AI4240" i="1"/>
  <c r="AI172" i="1"/>
  <c r="AI518" i="1"/>
  <c r="AI2378" i="1"/>
  <c r="AI845" i="1"/>
  <c r="AI1435" i="1"/>
  <c r="AI3520" i="1"/>
  <c r="AI1736" i="1"/>
  <c r="AI1610" i="1"/>
  <c r="AI4184" i="1"/>
  <c r="AI3494" i="1"/>
  <c r="AI2189" i="1"/>
  <c r="AI3202" i="1"/>
  <c r="AI4985" i="1"/>
  <c r="AI1381" i="1"/>
  <c r="AI1184" i="1"/>
  <c r="AI3386" i="1"/>
  <c r="AI4016" i="1"/>
  <c r="AI3086" i="1"/>
  <c r="AI3323" i="1"/>
  <c r="AI858" i="1"/>
  <c r="AI1146" i="1"/>
  <c r="AI1869" i="1"/>
  <c r="AI886" i="1"/>
  <c r="AI836" i="1"/>
  <c r="AI3455" i="1"/>
  <c r="AI3468" i="1"/>
  <c r="AI4163" i="1"/>
  <c r="AI2716" i="1"/>
  <c r="AI2495" i="1"/>
  <c r="AI734" i="1"/>
  <c r="AI3691" i="1"/>
  <c r="AI1819" i="1"/>
  <c r="AI3501" i="1"/>
  <c r="AI2032" i="1"/>
  <c r="AI3654" i="1"/>
  <c r="AI752" i="1"/>
  <c r="AI4105" i="1"/>
  <c r="AI1580" i="1"/>
  <c r="AI50" i="1"/>
  <c r="AI2630" i="1"/>
  <c r="AI1003" i="1"/>
  <c r="AI2853" i="1"/>
  <c r="AI414" i="1"/>
  <c r="AI2297" i="1"/>
  <c r="AI1244" i="1"/>
  <c r="AI832" i="1"/>
  <c r="AI4582" i="1"/>
  <c r="AI4849" i="1"/>
  <c r="AI4854" i="1"/>
  <c r="AI699" i="1"/>
  <c r="AI3275" i="1"/>
  <c r="AI3451" i="1"/>
  <c r="AI4325" i="1"/>
  <c r="AI3300" i="1"/>
  <c r="AI1533" i="1"/>
  <c r="AI1095" i="1"/>
  <c r="AI552" i="1"/>
  <c r="AI3505" i="1"/>
  <c r="AI955" i="1"/>
  <c r="AI97" i="1"/>
  <c r="AI488" i="1"/>
  <c r="AI2731" i="1"/>
  <c r="AI3400" i="1"/>
  <c r="AI1532" i="1"/>
  <c r="AI2527" i="1"/>
  <c r="AI2234" i="1"/>
  <c r="AI4131" i="1"/>
  <c r="AI862" i="1"/>
  <c r="AI1424" i="1"/>
  <c r="AI3601" i="1"/>
  <c r="AI2472" i="1"/>
  <c r="AI1829" i="1"/>
  <c r="AI468" i="1"/>
  <c r="AI1659" i="1"/>
  <c r="AI3800" i="1"/>
  <c r="AI4587" i="1"/>
  <c r="AI1541" i="1"/>
  <c r="AI3577" i="1"/>
  <c r="AI2643" i="1"/>
  <c r="AI4938" i="1"/>
  <c r="AI3220" i="1"/>
  <c r="AI1092" i="1"/>
  <c r="AI3427" i="1"/>
  <c r="AI1547" i="1"/>
  <c r="AI3582" i="1"/>
  <c r="AI612" i="1"/>
  <c r="AI268" i="1"/>
  <c r="AI402" i="1"/>
  <c r="AI907" i="1"/>
  <c r="AI3706" i="1"/>
  <c r="AI2541" i="1"/>
  <c r="AI1511" i="1"/>
  <c r="AI1164" i="1"/>
  <c r="AI2021" i="1"/>
  <c r="AI1540" i="1"/>
  <c r="AI1897" i="1"/>
  <c r="AI4962" i="1"/>
  <c r="AI2158" i="1"/>
  <c r="AI2104" i="1"/>
  <c r="AI4438" i="1"/>
  <c r="AI4250" i="1"/>
  <c r="AI1500" i="1"/>
  <c r="AI1398" i="1"/>
  <c r="AI2848" i="1"/>
  <c r="AI2510" i="1"/>
  <c r="AI1210" i="1"/>
  <c r="AI216" i="1"/>
  <c r="AI1695" i="1"/>
  <c r="AI1455" i="1"/>
  <c r="AI240" i="1"/>
  <c r="AI2739" i="1"/>
  <c r="AI4222" i="1"/>
  <c r="AI2384" i="1"/>
  <c r="AI4288" i="1"/>
  <c r="AI4880" i="1"/>
  <c r="AI4102" i="1"/>
  <c r="AI2252" i="1"/>
  <c r="AI971" i="1"/>
  <c r="AI2946" i="1"/>
  <c r="AI3034" i="1"/>
  <c r="AI2570" i="1"/>
  <c r="AI3512" i="1"/>
  <c r="AI194" i="1"/>
  <c r="AI2543" i="1"/>
  <c r="AI821" i="1"/>
  <c r="AI154" i="1"/>
  <c r="AI649" i="1"/>
  <c r="AI4661" i="1"/>
  <c r="AI28" i="1"/>
  <c r="AI3305" i="1"/>
  <c r="AI2107" i="1"/>
  <c r="AI580" i="1"/>
  <c r="AI3524" i="1"/>
  <c r="AI2904" i="1"/>
  <c r="AI1212" i="1"/>
  <c r="AI3453" i="1"/>
  <c r="AI2259" i="1"/>
  <c r="AI4669" i="1"/>
  <c r="AI2545" i="1"/>
  <c r="AI1389" i="1"/>
  <c r="AI3672" i="1"/>
  <c r="AI242" i="1"/>
  <c r="AI760" i="1"/>
  <c r="AI2010" i="1"/>
  <c r="AI1021" i="1"/>
  <c r="AI4103" i="1"/>
  <c r="AI3701" i="1"/>
  <c r="AI817" i="1"/>
  <c r="AI354" i="1"/>
  <c r="AI2019" i="1"/>
  <c r="AI908" i="1"/>
  <c r="AI3937" i="1"/>
  <c r="AI2367" i="1"/>
  <c r="AI1937" i="1"/>
  <c r="AI2599" i="1"/>
  <c r="AI1386" i="1"/>
  <c r="AI3347" i="1"/>
  <c r="AI4878" i="1"/>
  <c r="AI3320" i="1"/>
  <c r="AI3729" i="1"/>
  <c r="AI3266" i="1"/>
  <c r="AI1982" i="1"/>
  <c r="AI337" i="1"/>
  <c r="AI4653" i="1"/>
  <c r="AI826" i="1"/>
  <c r="AI2742" i="1"/>
  <c r="AI3757" i="1"/>
  <c r="AI2006" i="1"/>
  <c r="AI1168" i="1"/>
  <c r="AI2559" i="1"/>
  <c r="AI2516" i="1"/>
  <c r="AI3151" i="1"/>
  <c r="AI119" i="1"/>
  <c r="AI318" i="1"/>
  <c r="AI3186" i="1"/>
  <c r="AI2153" i="1"/>
  <c r="AI3318" i="1"/>
  <c r="AI398" i="1"/>
  <c r="AI1752" i="1"/>
  <c r="AI1357" i="1"/>
  <c r="AI1942" i="1"/>
  <c r="AI1895" i="1"/>
  <c r="AI2129" i="1"/>
  <c r="AI89" i="1"/>
  <c r="AI161" i="1"/>
  <c r="AI110" i="1"/>
  <c r="AI1252" i="1"/>
  <c r="AI2562" i="1"/>
  <c r="AI1203" i="1"/>
  <c r="AI4496" i="1"/>
  <c r="AI2029" i="1"/>
  <c r="AI4011" i="1"/>
  <c r="AI34" i="1"/>
  <c r="AI593" i="1"/>
  <c r="AI2416" i="1"/>
  <c r="AI2049" i="1"/>
  <c r="AI586" i="1"/>
  <c r="AI2314" i="1"/>
  <c r="AI1223" i="1"/>
  <c r="AI1836" i="1"/>
  <c r="AI3674" i="1"/>
  <c r="AI3865" i="1"/>
  <c r="AI2707" i="1"/>
  <c r="AI355" i="1"/>
  <c r="AI2419" i="1"/>
  <c r="AI680" i="1"/>
  <c r="AI4313" i="1"/>
  <c r="AI4390" i="1"/>
  <c r="AI1907" i="1"/>
  <c r="AI2843" i="1"/>
  <c r="AI4706" i="1"/>
  <c r="AI2951" i="1"/>
  <c r="AI2735" i="1"/>
  <c r="AI1572" i="1"/>
  <c r="AI897" i="1"/>
  <c r="AI1894" i="1"/>
  <c r="AI1442" i="1"/>
  <c r="AI2457" i="1"/>
  <c r="AI4624" i="1"/>
  <c r="AI2325" i="1"/>
  <c r="AI1530" i="1"/>
  <c r="AI789" i="1"/>
  <c r="AI1922" i="1"/>
  <c r="AI4966" i="1"/>
  <c r="AI61" i="1"/>
  <c r="AI1684" i="1"/>
  <c r="AI2799" i="1"/>
  <c r="AI4338" i="1"/>
  <c r="AI213" i="1"/>
  <c r="AI4687" i="1"/>
  <c r="AI368" i="1"/>
  <c r="AI4091" i="1"/>
  <c r="AI4133" i="1"/>
  <c r="AI3518" i="1"/>
  <c r="AI502" i="1"/>
  <c r="AI2549" i="1"/>
  <c r="AI4869" i="1"/>
  <c r="AI3039" i="1"/>
  <c r="AI164" i="1"/>
  <c r="AI675" i="1"/>
  <c r="AI1960" i="1"/>
  <c r="AI1812" i="1"/>
  <c r="AI3038" i="1"/>
  <c r="AI2185" i="1"/>
  <c r="AI221" i="1"/>
  <c r="AI4358" i="1"/>
  <c r="AI3293" i="1"/>
  <c r="AI3160" i="1"/>
  <c r="AI1077" i="1"/>
  <c r="AI2389" i="1"/>
  <c r="AI4041" i="1"/>
  <c r="AI1015" i="1"/>
  <c r="AI1887" i="1"/>
  <c r="AI1534" i="1"/>
  <c r="AI860" i="1"/>
  <c r="AI1576" i="1"/>
  <c r="AI1507" i="1"/>
  <c r="AI2160" i="1"/>
  <c r="AI4747" i="1"/>
  <c r="AI868" i="1"/>
  <c r="AI3001" i="1"/>
  <c r="AI1234" i="1"/>
  <c r="AI3707" i="1"/>
  <c r="AI5" i="1"/>
  <c r="AI1899" i="1"/>
  <c r="AI2030" i="1"/>
  <c r="AI1571" i="1"/>
  <c r="AI2315" i="1"/>
  <c r="AI148" i="1"/>
  <c r="AI714" i="1"/>
  <c r="AI2698" i="1"/>
  <c r="AI1605" i="1"/>
  <c r="AI3361" i="1"/>
  <c r="AI3906" i="1"/>
  <c r="AI3999" i="1"/>
  <c r="AI258" i="1"/>
  <c r="AI1546" i="1"/>
  <c r="AI1943" i="1"/>
  <c r="AI1866" i="1"/>
  <c r="AI1523" i="1"/>
  <c r="AI3815" i="1"/>
  <c r="AI4531" i="1"/>
  <c r="AI2881" i="1"/>
  <c r="AI802" i="1"/>
  <c r="AI1356" i="1"/>
  <c r="AI563" i="1"/>
  <c r="AI843" i="1"/>
  <c r="AI4637" i="1"/>
  <c r="AI4837" i="1"/>
  <c r="AI4423" i="1"/>
  <c r="AI2229" i="1"/>
  <c r="AI3461" i="1"/>
  <c r="AI4726" i="1"/>
  <c r="AI4031" i="1"/>
  <c r="AI2349" i="1"/>
  <c r="AI1229" i="1"/>
  <c r="AI1306" i="1"/>
  <c r="AI4844" i="1"/>
  <c r="AI1403" i="1"/>
  <c r="AI702" i="1"/>
  <c r="AI4365" i="1"/>
  <c r="AI3831" i="1"/>
  <c r="AI3407" i="1"/>
  <c r="AI2294" i="1"/>
  <c r="AI4208" i="1"/>
  <c r="AI2261" i="1"/>
  <c r="AI2119" i="1"/>
  <c r="AI1714" i="1"/>
  <c r="AI2068" i="1"/>
  <c r="AI348" i="1"/>
  <c r="AI227" i="1"/>
  <c r="AI555" i="1"/>
  <c r="AI1798" i="1"/>
  <c r="AI1158" i="1"/>
  <c r="AI1753" i="1"/>
  <c r="AI1708" i="1"/>
  <c r="AI2037" i="1"/>
  <c r="AI3882" i="1"/>
  <c r="AI4324" i="1"/>
  <c r="AI4987" i="1"/>
  <c r="AI2066" i="1"/>
  <c r="AI419" i="1"/>
  <c r="AI3238" i="1"/>
  <c r="AI2557" i="1"/>
  <c r="AI4511" i="1"/>
  <c r="AI1683" i="1"/>
  <c r="AI2526" i="1"/>
  <c r="AI2445" i="1"/>
  <c r="AI3631" i="1"/>
  <c r="AI2563" i="1"/>
  <c r="AI190" i="1"/>
  <c r="AI1929" i="1"/>
  <c r="AI4447" i="1"/>
  <c r="AI462" i="1"/>
  <c r="AI2016" i="1"/>
  <c r="AI1975" i="1"/>
  <c r="AI107" i="1"/>
  <c r="AI992" i="1"/>
  <c r="AI23" i="1"/>
  <c r="AI4543" i="1"/>
  <c r="AI3245" i="1"/>
  <c r="AI4045" i="1"/>
  <c r="AI4298" i="1"/>
  <c r="AI3783" i="1"/>
  <c r="AI3957" i="1"/>
  <c r="AI2113" i="1"/>
  <c r="AI1035" i="1"/>
  <c r="AI4764" i="1"/>
  <c r="AI2612" i="1"/>
  <c r="AI1575" i="1"/>
  <c r="AI954" i="1"/>
  <c r="AI4512" i="1"/>
  <c r="AI3777" i="1"/>
  <c r="AI1704" i="1"/>
  <c r="AI2529" i="1"/>
  <c r="AI1820" i="1"/>
  <c r="AI3699" i="1"/>
  <c r="AI1502" i="1"/>
  <c r="AI672" i="1"/>
  <c r="AI376" i="1"/>
  <c r="AI3811" i="1"/>
  <c r="AI2616" i="1"/>
  <c r="AI2892" i="1"/>
  <c r="AI1287" i="1"/>
  <c r="AI214" i="1"/>
  <c r="AI519" i="1"/>
  <c r="AI408" i="1"/>
  <c r="AI3040" i="1"/>
  <c r="AI3938" i="1"/>
  <c r="AI1065" i="1"/>
  <c r="AI854" i="1"/>
  <c r="AI2882" i="1"/>
  <c r="AI3797" i="1"/>
  <c r="AI3827" i="1"/>
  <c r="AI3473" i="1"/>
  <c r="AI1466" i="1"/>
  <c r="AI4863" i="1"/>
  <c r="AI1876" i="1"/>
  <c r="AI2985" i="1"/>
  <c r="AI4305" i="1"/>
  <c r="AI4040" i="1"/>
  <c r="AI1940" i="1"/>
  <c r="AI4540" i="1"/>
  <c r="AI3930" i="1"/>
  <c r="AI2306" i="1"/>
  <c r="AI443" i="1"/>
  <c r="AI4234" i="1"/>
  <c r="AI4104" i="1"/>
  <c r="AI4356" i="1"/>
  <c r="AI183" i="1"/>
  <c r="AI3711" i="1"/>
  <c r="AI3383" i="1"/>
  <c r="AI753" i="1"/>
  <c r="AI1358" i="1"/>
  <c r="AI873" i="1"/>
  <c r="AI689" i="1"/>
  <c r="AI2568" i="1"/>
  <c r="AI3594" i="1"/>
  <c r="AI4752" i="1"/>
  <c r="AI4386" i="1"/>
  <c r="AI3365" i="1"/>
  <c r="AI3528" i="1"/>
  <c r="AI3314" i="1"/>
  <c r="AI1488" i="1"/>
  <c r="AI2911" i="1"/>
  <c r="AI775" i="1"/>
  <c r="AI604" i="1"/>
  <c r="AI3630" i="1"/>
  <c r="AI4839" i="1"/>
  <c r="AI3218" i="1"/>
  <c r="AI4956" i="1"/>
  <c r="AI369" i="1"/>
  <c r="AI3864" i="1"/>
  <c r="AI785" i="1"/>
  <c r="AI1487" i="1"/>
  <c r="AI3317" i="1"/>
  <c r="AI3082" i="1"/>
  <c r="AI1496" i="1"/>
  <c r="AI2943" i="1"/>
  <c r="AI3960" i="1"/>
  <c r="AI3498" i="1"/>
  <c r="AI274" i="1"/>
  <c r="AI1101" i="1"/>
  <c r="AI525" i="1"/>
  <c r="AI2192" i="1"/>
  <c r="AI2366" i="1"/>
  <c r="AI4277" i="1"/>
  <c r="AI4924" i="1"/>
  <c r="AI1204" i="1"/>
  <c r="AI903" i="1"/>
  <c r="AI4786" i="1"/>
  <c r="AI3640" i="1"/>
  <c r="AI1406" i="1"/>
  <c r="AI3849" i="1"/>
  <c r="AI1783" i="1"/>
  <c r="AI3549" i="1"/>
  <c r="AI3530" i="1"/>
  <c r="AI3566" i="1"/>
  <c r="AI1412" i="1"/>
  <c r="AI3694" i="1"/>
  <c r="AI2128" i="1"/>
  <c r="AI728" i="1"/>
  <c r="AI2026" i="1"/>
  <c r="AI4754" i="1"/>
  <c r="AI2689" i="1"/>
  <c r="AI2877" i="1"/>
  <c r="AI3981" i="1"/>
  <c r="AI3597" i="1"/>
  <c r="AI1375" i="1"/>
  <c r="AI2359" i="1"/>
  <c r="AI4396" i="1"/>
  <c r="AI4405" i="1"/>
  <c r="AI309" i="1"/>
  <c r="AI2402" i="1"/>
  <c r="AI2046" i="1"/>
  <c r="AI231" i="1"/>
  <c r="AI14" i="1"/>
  <c r="AI3779" i="1"/>
  <c r="AI336" i="1"/>
  <c r="AI3877" i="1"/>
  <c r="AI152" i="1"/>
  <c r="AI1797" i="1"/>
  <c r="AI58" i="1"/>
  <c r="AI4463" i="1"/>
  <c r="AI4283" i="1"/>
  <c r="AI2237" i="1"/>
  <c r="AI1721" i="1"/>
  <c r="AI4972" i="1"/>
  <c r="AI2309" i="1"/>
  <c r="AI2505" i="1"/>
  <c r="AI3745" i="1"/>
  <c r="AI4080" i="1"/>
  <c r="AI4109" i="1"/>
  <c r="AI3304" i="1"/>
  <c r="AI1351" i="1"/>
  <c r="AI3286" i="1"/>
  <c r="AI2708" i="1"/>
  <c r="AI4235" i="1"/>
  <c r="AI435" i="1"/>
  <c r="AI4571" i="1"/>
  <c r="AI3991" i="1"/>
  <c r="AI2847" i="1"/>
  <c r="AI3063" i="1"/>
  <c r="AI1611" i="1"/>
  <c r="AI1205" i="1"/>
  <c r="AI2357" i="1"/>
  <c r="AI2411" i="1"/>
  <c r="AI4719" i="1"/>
  <c r="AI1723" i="1"/>
  <c r="AI375" i="1"/>
  <c r="AI4451" i="1"/>
  <c r="AI978" i="1"/>
  <c r="AI4464" i="1"/>
  <c r="AI3243" i="1"/>
  <c r="AI217" i="1"/>
  <c r="AI4500" i="1"/>
  <c r="AI1983" i="1"/>
  <c r="AI106" i="1"/>
  <c r="AI975" i="1"/>
  <c r="AI3199" i="1"/>
  <c r="AI158" i="1"/>
  <c r="AI1808" i="1"/>
  <c r="AI931" i="1"/>
  <c r="AI2611" i="1"/>
  <c r="AI3845" i="1"/>
  <c r="AI288" i="1"/>
  <c r="AI2092" i="1"/>
  <c r="AI1800" i="1"/>
  <c r="AI1415" i="1"/>
  <c r="AI4417" i="1"/>
  <c r="AI2220" i="1"/>
  <c r="AI2484" i="1"/>
  <c r="AI2396" i="1"/>
  <c r="AI330" i="1"/>
  <c r="AI1022" i="1"/>
  <c r="AI616" i="1"/>
  <c r="AI4434" i="1"/>
  <c r="AI2501" i="1"/>
  <c r="AI1269" i="1"/>
  <c r="AI441" i="1"/>
  <c r="AI276" i="1"/>
  <c r="AI1987" i="1"/>
  <c r="AI1282" i="1"/>
  <c r="AI3828" i="1"/>
  <c r="AI3615" i="1"/>
  <c r="AI2117" i="1"/>
  <c r="AI4431" i="1"/>
  <c r="AI2818" i="1"/>
  <c r="AI1096" i="1"/>
  <c r="AI3758" i="1"/>
  <c r="AI4695" i="1"/>
  <c r="AI2087" i="1"/>
  <c r="AI3007" i="1"/>
  <c r="AI1107" i="1"/>
  <c r="AI4347" i="1"/>
  <c r="AI3556" i="1"/>
  <c r="AI4339" i="1"/>
  <c r="AI281" i="1"/>
  <c r="AI4106" i="1"/>
  <c r="AI3975" i="1"/>
  <c r="AI2451" i="1"/>
  <c r="AI1609" i="1"/>
  <c r="AI3108" i="1"/>
  <c r="AI2930" i="1"/>
  <c r="AI661" i="1"/>
  <c r="AI1393" i="1"/>
  <c r="AI123" i="1"/>
  <c r="AI1726" i="1"/>
  <c r="AI1125" i="1"/>
  <c r="AI3839" i="1"/>
  <c r="AI4591" i="1"/>
  <c r="AI2013" i="1"/>
  <c r="AI3651" i="1"/>
  <c r="AI3014" i="1"/>
  <c r="AI4610" i="1"/>
  <c r="AI3012" i="1"/>
  <c r="AI1626" i="1"/>
  <c r="AI3978" i="1"/>
  <c r="AI1794" i="1"/>
  <c r="AI621" i="1"/>
  <c r="AI1171" i="1"/>
  <c r="AI667" i="1"/>
  <c r="AI807" i="1"/>
  <c r="AI2582" i="1"/>
  <c r="AI3207" i="1"/>
  <c r="AI1094" i="1"/>
  <c r="AI4089" i="1"/>
  <c r="AI3632" i="1"/>
  <c r="AI3825" i="1"/>
  <c r="AI787" i="1"/>
  <c r="AI1618" i="1"/>
  <c r="AI1404" i="1"/>
  <c r="AI53" i="1"/>
  <c r="AI4157" i="1"/>
  <c r="AI3335" i="1"/>
  <c r="AI4759" i="1"/>
  <c r="AI4146" i="1"/>
  <c r="AI2886" i="1"/>
  <c r="AI3945" i="1"/>
  <c r="AI1688" i="1"/>
  <c r="AI4604" i="1"/>
  <c r="AI746" i="1"/>
  <c r="AI1846" i="1"/>
  <c r="AI3457" i="1"/>
  <c r="AI3327" i="1"/>
  <c r="AI3237" i="1"/>
  <c r="AI356" i="1"/>
  <c r="AI4253" i="1"/>
  <c r="AI2696" i="1"/>
  <c r="AI564" i="1"/>
  <c r="AI1603" i="1"/>
  <c r="AI4304" i="1"/>
  <c r="AI652" i="1"/>
  <c r="AI1362" i="1"/>
  <c r="AI3310" i="1"/>
  <c r="AI2076" i="1"/>
  <c r="AI3861" i="1"/>
  <c r="AI2796" i="1"/>
  <c r="AI3647" i="1"/>
  <c r="AI2667" i="1"/>
  <c r="AI120" i="1"/>
  <c r="AI643" i="1"/>
  <c r="AI642" i="1"/>
  <c r="AI1986" i="1"/>
  <c r="AI1719" i="1"/>
  <c r="AI4173" i="1"/>
  <c r="AI2809" i="1"/>
  <c r="AI289" i="1"/>
  <c r="AI4439" i="1"/>
  <c r="AI2793" i="1"/>
  <c r="AI11" i="1"/>
  <c r="AI906" i="1"/>
  <c r="AI1521" i="1"/>
  <c r="AI1585" i="1"/>
  <c r="AI3002" i="1"/>
  <c r="AI3232" i="1"/>
  <c r="AI3019" i="1"/>
  <c r="AI2443" i="1"/>
  <c r="AI1958" i="1"/>
  <c r="AI3010" i="1"/>
  <c r="AI3936" i="1"/>
  <c r="AI4270" i="1"/>
  <c r="AI3765" i="1"/>
  <c r="AI1497" i="1"/>
  <c r="AI700" i="1"/>
  <c r="AI2267" i="1"/>
  <c r="AI2692" i="1"/>
  <c r="AI4074" i="1"/>
  <c r="AI536" i="1"/>
  <c r="AI4811" i="1"/>
  <c r="AI3731" i="1"/>
  <c r="AI4836" i="1"/>
  <c r="AI3431" i="1"/>
  <c r="AI2335" i="1"/>
  <c r="AI1465" i="1"/>
  <c r="AI1317" i="1"/>
  <c r="AI3947" i="1"/>
  <c r="AI898" i="1"/>
  <c r="AI3487" i="1"/>
  <c r="AI2874" i="1"/>
  <c r="AI1990" i="1"/>
  <c r="AI2176" i="1"/>
  <c r="AI3227" i="1"/>
  <c r="AI4432" i="1"/>
  <c r="AI4921" i="1"/>
  <c r="AI1470" i="1"/>
  <c r="AI3301" i="1"/>
  <c r="AI829" i="1"/>
  <c r="AI3879" i="1"/>
  <c r="AI323" i="1"/>
  <c r="AI3708" i="1"/>
  <c r="AI2736" i="1"/>
  <c r="AI1581" i="1"/>
  <c r="AI1111" i="1"/>
  <c r="AI4391" i="1"/>
  <c r="AI2410" i="1"/>
  <c r="AI1154" i="1"/>
  <c r="AI2688" i="1"/>
  <c r="AI1417" i="1"/>
  <c r="AI522" i="1"/>
  <c r="AI188" i="1"/>
  <c r="AI2238" i="1"/>
  <c r="AI2194" i="1"/>
  <c r="AI2734" i="1"/>
  <c r="AI4262" i="1"/>
  <c r="AI3165" i="1"/>
  <c r="AI3079" i="1"/>
  <c r="AI4602" i="1"/>
  <c r="AI3440" i="1"/>
  <c r="AI2173" i="1"/>
  <c r="AI215" i="1"/>
  <c r="AI4135" i="1"/>
  <c r="AI3565" i="1"/>
  <c r="AI2255" i="1"/>
  <c r="AI4611" i="1"/>
  <c r="AI1564" i="1"/>
  <c r="AI2520" i="1"/>
  <c r="AI1061" i="1"/>
  <c r="AI3333" i="1"/>
  <c r="AI1853" i="1"/>
  <c r="AI3687" i="1"/>
  <c r="AI4143" i="1"/>
  <c r="AI4334" i="1"/>
  <c r="AI919" i="1"/>
  <c r="AI2513" i="1"/>
  <c r="AI1920" i="1"/>
  <c r="AI4107" i="1"/>
  <c r="AI209" i="1"/>
  <c r="AI3990" i="1"/>
  <c r="AI2193" i="1"/>
  <c r="AI1222" i="1"/>
  <c r="AI926" i="1"/>
  <c r="AI2614" i="1"/>
  <c r="AI358" i="1"/>
  <c r="AI4698" i="1"/>
  <c r="AI2524" i="1"/>
  <c r="AI2511" i="1"/>
  <c r="AI4913" i="1"/>
  <c r="AI2091" i="1"/>
  <c r="AI3369" i="1"/>
  <c r="AI2065" i="1"/>
  <c r="AI541" i="1"/>
  <c r="AI1513" i="1"/>
  <c r="AI1006" i="1"/>
  <c r="AI4842" i="1"/>
  <c r="AI856" i="1"/>
  <c r="AI508" i="1"/>
  <c r="AI1440" i="1"/>
  <c r="AI2785" i="1"/>
  <c r="AI4606" i="1"/>
  <c r="AI1219" i="1"/>
  <c r="AI121" i="1"/>
  <c r="AI2926" i="1"/>
  <c r="AI1378" i="1"/>
  <c r="AI4397" i="1"/>
  <c r="AI4810" i="1"/>
  <c r="AI4220" i="1"/>
  <c r="AI338" i="1"/>
  <c r="AI3261" i="1"/>
  <c r="AI1173" i="1"/>
  <c r="AI4323" i="1"/>
  <c r="AI2659" i="1"/>
  <c r="AI4686" i="1"/>
  <c r="AI1917" i="1"/>
  <c r="AI589" i="1"/>
  <c r="AI4357" i="1"/>
  <c r="AI434" i="1"/>
  <c r="AI2150" i="1"/>
  <c r="AI3376" i="1"/>
  <c r="AI1183" i="1"/>
  <c r="AI2208" i="1"/>
  <c r="AI1265" i="1"/>
  <c r="AI3850" i="1"/>
  <c r="AI1290" i="1"/>
  <c r="AI2081" i="1"/>
  <c r="AI3542" i="1"/>
  <c r="AI1426" i="1"/>
  <c r="AI372" i="1"/>
  <c r="AI2191" i="1"/>
  <c r="AI4558" i="1"/>
  <c r="AI4928" i="1"/>
  <c r="AI2625" i="1"/>
  <c r="AI2478" i="1"/>
  <c r="AI4223" i="1"/>
  <c r="AI4053" i="1"/>
  <c r="AI472" i="1"/>
  <c r="AI3533" i="1"/>
  <c r="AI3051" i="1"/>
  <c r="AI2833" i="1"/>
  <c r="AI3902" i="1"/>
  <c r="AI2086" i="1"/>
  <c r="AI3713" i="1"/>
  <c r="AI137" i="1"/>
  <c r="AI2849" i="1"/>
  <c r="AI2580" i="1"/>
  <c r="AI615" i="1"/>
  <c r="AI9" i="1"/>
  <c r="AI2622" i="1"/>
  <c r="AI2067" i="1"/>
  <c r="AI1679" i="1"/>
  <c r="AI1673" i="1"/>
  <c r="AI301" i="1"/>
  <c r="AI2566" i="1"/>
  <c r="AI2954" i="1"/>
  <c r="AI2512" i="1"/>
  <c r="AI4282" i="1"/>
  <c r="AI4581" i="1"/>
  <c r="AI3559" i="1"/>
  <c r="AI2971" i="1"/>
  <c r="AI1224" i="1"/>
  <c r="AI2492" i="1"/>
  <c r="AI4995" i="1"/>
  <c r="AI1606" i="1"/>
  <c r="AI691" i="1"/>
  <c r="AI204" i="1"/>
  <c r="AI2497" i="1"/>
  <c r="AI4561" i="1"/>
  <c r="AI2385" i="1"/>
  <c r="AI4215" i="1"/>
  <c r="AI1782" i="1"/>
  <c r="AI4218" i="1"/>
  <c r="AI3285" i="1"/>
  <c r="AI2680" i="1"/>
  <c r="AI184" i="1"/>
  <c r="AI439" i="1"/>
  <c r="AI3591" i="1"/>
  <c r="AI1771" i="1"/>
  <c r="AI1202" i="1"/>
  <c r="AI1159" i="1"/>
  <c r="AI4524" i="1"/>
  <c r="AI2760" i="1"/>
  <c r="AI623" i="1"/>
  <c r="AI1411" i="1"/>
  <c r="AI294" i="1"/>
  <c r="AI2414" i="1"/>
  <c r="AI4993" i="1"/>
  <c r="AI2100" i="1"/>
  <c r="AI3136" i="1"/>
  <c r="AI4258" i="1"/>
  <c r="AI1904" i="1"/>
  <c r="AI2291" i="1"/>
  <c r="AI1751" i="1"/>
  <c r="AI507" i="1"/>
  <c r="AI2" i="1"/>
  <c r="AI4967" i="1"/>
  <c r="AI1379" i="1"/>
  <c r="AI1129" i="1"/>
  <c r="AI2174" i="1"/>
  <c r="AI1079" i="1"/>
  <c r="AI4203" i="1"/>
  <c r="AI4700" i="1"/>
  <c r="AI1650" i="1"/>
  <c r="AI3554" i="1"/>
  <c r="AI3085" i="1"/>
  <c r="AI4271" i="1"/>
  <c r="AI2345" i="1"/>
  <c r="AI437" i="1"/>
  <c r="AI3682" i="1"/>
  <c r="AI3449" i="1"/>
  <c r="AI4596" i="1"/>
  <c r="AI3637" i="1"/>
  <c r="AI3116" i="1"/>
  <c r="AI433" i="1"/>
  <c r="AI2871" i="1"/>
  <c r="AI1491" i="1"/>
  <c r="AI1147" i="1"/>
  <c r="AI2694" i="1"/>
  <c r="AI2627" i="1"/>
  <c r="AI3488" i="1"/>
  <c r="AI1352" i="1"/>
  <c r="AI1067" i="1"/>
  <c r="AI2177" i="1"/>
  <c r="AI2093" i="1"/>
  <c r="AI1305" i="1"/>
  <c r="AI4656" i="1"/>
  <c r="AI1191" i="1"/>
  <c r="AI3802" i="1"/>
  <c r="AI2572" i="1"/>
  <c r="AI762" i="1"/>
  <c r="AI282" i="1"/>
  <c r="AI3188" i="1"/>
  <c r="AI4069" i="1"/>
  <c r="AI3181" i="1"/>
  <c r="AI2260" i="1"/>
  <c r="AI57" i="1"/>
  <c r="AI1677" i="1"/>
  <c r="AI1898" i="1"/>
  <c r="AI4186" i="1"/>
  <c r="AI1474" i="1"/>
  <c r="AI3762" i="1"/>
  <c r="AI646" i="1"/>
  <c r="AI2186" i="1"/>
  <c r="AI224" i="1"/>
  <c r="AI4771" i="1"/>
  <c r="AI1335" i="1"/>
  <c r="AI2064" i="1"/>
  <c r="AI823" i="1"/>
  <c r="AI312" i="1"/>
  <c r="AI3836" i="1"/>
  <c r="AI3785" i="1"/>
  <c r="AI2743" i="1"/>
  <c r="AI1984" i="1"/>
  <c r="AI4826" i="1"/>
  <c r="AI4435" i="1"/>
  <c r="AI1327" i="1"/>
  <c r="AI1661" i="1"/>
  <c r="AI1872" i="1"/>
  <c r="AI3409" i="1"/>
  <c r="AI1962" i="1"/>
  <c r="AI3603" i="1"/>
  <c r="AI3208" i="1"/>
  <c r="AI3905" i="1"/>
  <c r="AI3583" i="1"/>
  <c r="AI3907" i="1"/>
  <c r="AI4251" i="1"/>
  <c r="AI2906" i="1"/>
  <c r="AI921" i="1"/>
  <c r="AI3809" i="1"/>
  <c r="AI3733" i="1"/>
  <c r="AI4441" i="1"/>
  <c r="AI198" i="1"/>
  <c r="AI374" i="1"/>
  <c r="AI2204" i="1"/>
  <c r="AI2851" i="1"/>
  <c r="AI2124" i="1"/>
  <c r="AI1390" i="1"/>
  <c r="AI603" i="1"/>
  <c r="AI331" i="1"/>
  <c r="AI2620" i="1"/>
  <c r="AI3623" i="1"/>
  <c r="AI4787" i="1"/>
  <c r="AI4666" i="1"/>
  <c r="AI578" i="1"/>
  <c r="AI3092" i="1"/>
  <c r="AI2326" i="1"/>
  <c r="AI662" i="1"/>
  <c r="AI2613" i="1"/>
  <c r="AI2033" i="1"/>
  <c r="AI220" i="1"/>
  <c r="AI39" i="1"/>
  <c r="AI2274" i="1"/>
  <c r="AI357" i="1"/>
  <c r="AI3414" i="1"/>
  <c r="AI3127" i="1"/>
  <c r="AI2166" i="1"/>
  <c r="AI3366" i="1"/>
  <c r="AI4603" i="1"/>
  <c r="AI3456" i="1"/>
  <c r="AI3782" i="1"/>
  <c r="AI4922" i="1"/>
  <c r="AI510" i="1"/>
  <c r="AI1369" i="1"/>
  <c r="AI1759" i="1"/>
  <c r="AI3717" i="1"/>
  <c r="AI3046" i="1"/>
  <c r="AI1816" i="1"/>
  <c r="AI3967" i="1"/>
  <c r="AI4884" i="1"/>
  <c r="AI4462" i="1"/>
  <c r="AI3328" i="1"/>
  <c r="AI3412" i="1"/>
  <c r="AI2145" i="1"/>
  <c r="AI794" i="1"/>
  <c r="AI2144" i="1"/>
  <c r="AI2644" i="1"/>
  <c r="AI594" i="1"/>
  <c r="AI3685" i="1"/>
  <c r="AI4950" i="1"/>
  <c r="AI411" i="1"/>
  <c r="AI1789" i="1"/>
  <c r="AI745" i="1"/>
  <c r="AI196" i="1"/>
  <c r="AI3334" i="1"/>
  <c r="AI168" i="1"/>
  <c r="AI3888" i="1"/>
  <c r="AI4155" i="1"/>
  <c r="AI3023" i="1"/>
  <c r="AI1517" i="1"/>
  <c r="AI4902" i="1"/>
  <c r="AI933" i="1"/>
  <c r="AI4312" i="1"/>
  <c r="AI3807" i="1"/>
  <c r="AI2272" i="1"/>
  <c r="AI1776" i="1"/>
  <c r="AI112" i="1"/>
  <c r="AI2607" i="1"/>
  <c r="AI3074" i="1"/>
  <c r="AI983" i="1"/>
  <c r="AI2792" i="1"/>
  <c r="AI3683" i="1"/>
  <c r="AI3641" i="1"/>
  <c r="AI2819" i="1"/>
  <c r="AI2974" i="1"/>
  <c r="AI1251" i="1"/>
  <c r="AI3020" i="1"/>
  <c r="AI399" i="1"/>
  <c r="AI4807" i="1"/>
  <c r="AI448" i="1"/>
  <c r="AI421" i="1"/>
  <c r="AI4850" i="1"/>
  <c r="AI2094" i="1"/>
  <c r="AI4629" i="1"/>
  <c r="AI2920" i="1"/>
  <c r="AI449" i="1"/>
  <c r="AI2097" i="1"/>
  <c r="AI4770" i="1"/>
  <c r="AI1908" i="1"/>
  <c r="AI135" i="1"/>
  <c r="AI1777" i="1"/>
  <c r="AI2363" i="1"/>
  <c r="AI2403" i="1"/>
  <c r="AI798" i="1"/>
  <c r="AI3390" i="1"/>
  <c r="AI2962" i="1"/>
  <c r="AI4150" i="1"/>
  <c r="AI3794" i="1"/>
  <c r="AI3359" i="1"/>
  <c r="AI790" i="1"/>
  <c r="AI4911" i="1"/>
  <c r="AI1785" i="1"/>
  <c r="AI4670" i="1"/>
  <c r="AI1388" i="1"/>
  <c r="AI1738" i="1"/>
  <c r="AI1740" i="1"/>
  <c r="AI3558" i="1"/>
  <c r="AI982" i="1"/>
  <c r="AI450" i="1"/>
  <c r="AI4266" i="1"/>
  <c r="AI2679" i="1"/>
  <c r="AI1410" i="1"/>
  <c r="AI1539" i="1"/>
  <c r="AI530" i="1"/>
  <c r="AI1892" i="1"/>
  <c r="AI3722" i="1"/>
  <c r="AI3281" i="1"/>
  <c r="AI4547" i="1"/>
  <c r="AI4402" i="1"/>
  <c r="AI3723" i="1"/>
  <c r="AI2816" i="1"/>
  <c r="AI1671" i="1"/>
  <c r="AI3104" i="1"/>
  <c r="AI2249" i="1"/>
  <c r="AI2905" i="1"/>
  <c r="AI141" i="1"/>
  <c r="AI3018" i="1"/>
  <c r="AI3203" i="1"/>
  <c r="AI4005" i="1"/>
  <c r="AI2310" i="1"/>
  <c r="AI1997" i="1"/>
  <c r="AI4081" i="1"/>
  <c r="AI1805" i="1"/>
  <c r="AI3131" i="1"/>
  <c r="AI2184" i="1"/>
  <c r="AI611" i="1"/>
  <c r="AI1627" i="1"/>
  <c r="AI1545" i="1"/>
  <c r="AI4668" i="1"/>
  <c r="AI2968" i="1"/>
  <c r="AI1604" i="1"/>
  <c r="AI2225" i="1"/>
  <c r="AI3719" i="1"/>
  <c r="AI455" i="1"/>
  <c r="AI3058" i="1"/>
  <c r="AI3702" i="1"/>
  <c r="AI1918" i="1"/>
  <c r="AI4265" i="1"/>
  <c r="AI150" i="1"/>
  <c r="AI4058" i="1"/>
  <c r="AI1813" i="1"/>
  <c r="AI2245" i="1"/>
  <c r="AI265" i="1"/>
  <c r="AI3442" i="1"/>
  <c r="AI3240" i="1"/>
  <c r="AI1522" i="1"/>
  <c r="AI1599" i="1"/>
  <c r="AI1048" i="1"/>
  <c r="AI2747" i="1"/>
  <c r="AI3553" i="1"/>
  <c r="AI4792" i="1"/>
  <c r="AI986" i="1"/>
  <c r="AI310" i="1"/>
  <c r="AI4331" i="1"/>
  <c r="AI554" i="1"/>
  <c r="AI3469" i="1"/>
  <c r="AI864" i="1"/>
  <c r="AI2399" i="1"/>
  <c r="AI4855" i="1"/>
  <c r="AI3155" i="1"/>
  <c r="AI638" i="1"/>
  <c r="AI3194" i="1"/>
  <c r="AI1741" i="1"/>
  <c r="AI4379" i="1"/>
  <c r="AI3134" i="1"/>
  <c r="AI272" i="1"/>
  <c r="AI4057" i="1"/>
  <c r="AI1339" i="1"/>
  <c r="AI558" i="1"/>
  <c r="AI3336" i="1"/>
  <c r="AI4848" i="1"/>
  <c r="AI2788" i="1"/>
  <c r="AI259" i="1"/>
  <c r="AI4382" i="1"/>
  <c r="AI3600" i="1"/>
  <c r="AI4467" i="1"/>
  <c r="AI4932" i="1"/>
  <c r="AI1344" i="1"/>
  <c r="AI2934" i="1"/>
  <c r="AI4048" i="1"/>
  <c r="AI2666" i="1"/>
  <c r="AI1363" i="1"/>
  <c r="AI4214" i="1"/>
  <c r="AI644" i="1"/>
  <c r="AI724" i="1"/>
  <c r="AI3121" i="1"/>
  <c r="AI4738" i="1"/>
  <c r="AI4228" i="1"/>
  <c r="AI3179" i="1"/>
  <c r="AI2842" i="1"/>
  <c r="AI606" i="1"/>
  <c r="AI1637" i="1"/>
  <c r="AI4865" i="1"/>
  <c r="AI4452" i="1"/>
  <c r="AI705" i="1"/>
  <c r="AI1773" i="1"/>
  <c r="AI2362" i="1"/>
  <c r="AI1858" i="1"/>
  <c r="AI4978" i="1"/>
  <c r="AI645" i="1"/>
  <c r="AI4366" i="1"/>
  <c r="AI4750" i="1"/>
  <c r="AI2592" i="1"/>
  <c r="AI4295" i="1"/>
  <c r="AI4779" i="1"/>
  <c r="AI4196" i="1"/>
  <c r="AI899" i="1"/>
  <c r="AI2433" i="1"/>
  <c r="AI4430" i="1"/>
  <c r="AI1622" i="1"/>
  <c r="AI4564" i="1"/>
  <c r="AI3659" i="1"/>
  <c r="AI162" i="1"/>
  <c r="AI3358" i="1"/>
  <c r="AI4355" i="1"/>
  <c r="AI1924" i="1"/>
  <c r="AI2953" i="1"/>
  <c r="AI4038" i="1"/>
  <c r="AI732" i="1"/>
  <c r="AI91" i="1"/>
  <c r="AI1298" i="1"/>
  <c r="AI4461" i="1"/>
  <c r="AI2807" i="1"/>
  <c r="AI380" i="1"/>
  <c r="AI286" i="1"/>
  <c r="AI1731" i="1"/>
  <c r="AI2897" i="1"/>
  <c r="AI905" i="1"/>
  <c r="AI2931" i="1"/>
  <c r="AI4646" i="1"/>
  <c r="AI4598" i="1"/>
  <c r="AI1830" i="1"/>
  <c r="AI4411" i="1"/>
  <c r="AI3572" i="1"/>
  <c r="AI3307" i="1"/>
  <c r="AI3171" i="1"/>
  <c r="AI596" i="1"/>
  <c r="AI3987" i="1"/>
  <c r="AI815" i="1"/>
  <c r="AI4731" i="1"/>
  <c r="AI4479" i="1"/>
  <c r="AI2873" i="1"/>
  <c r="AI1778" i="1"/>
  <c r="AI1852" i="1"/>
  <c r="AI1839" i="1"/>
  <c r="AI1757" i="1"/>
  <c r="AI3834" i="1"/>
  <c r="AI1600" i="1"/>
  <c r="AI960" i="1"/>
  <c r="AI203" i="1"/>
  <c r="AI4" i="1"/>
  <c r="AI2491" i="1"/>
  <c r="AI2864" i="1"/>
  <c r="AI4268" i="1"/>
  <c r="AI2727" i="1"/>
  <c r="AI1456" i="1"/>
  <c r="AI3670" i="1"/>
  <c r="AI4121" i="1"/>
  <c r="AI1256" i="1"/>
  <c r="AI3450" i="1"/>
  <c r="AI3784" i="1"/>
  <c r="AI1928" i="1"/>
  <c r="AI1508" i="1"/>
  <c r="AI2821" i="1"/>
  <c r="AI2822" i="1"/>
  <c r="AI1425" i="1"/>
  <c r="AI2055" i="1"/>
  <c r="AI447" i="1"/>
  <c r="AI2640" i="1"/>
  <c r="AI2078" i="1"/>
  <c r="AI937" i="1"/>
  <c r="AI1761" i="1"/>
  <c r="AI4570" i="1"/>
  <c r="AI1257" i="1"/>
  <c r="AI1088" i="1"/>
  <c r="AI4660" i="1"/>
  <c r="AI1824" i="1"/>
  <c r="AI3795" i="1"/>
  <c r="AI729" i="1"/>
  <c r="AI1635" i="1"/>
  <c r="AI665" i="1"/>
  <c r="AI1391" i="1"/>
  <c r="AI4614" i="1"/>
  <c r="AI3398" i="1"/>
  <c r="AI2151" i="1"/>
  <c r="AI2594" i="1"/>
  <c r="AI3585" i="1"/>
  <c r="AI117" i="1"/>
  <c r="AI800" i="1"/>
  <c r="AI1238" i="1"/>
  <c r="AI3446" i="1"/>
  <c r="AI4216" i="1"/>
  <c r="AI3704" i="1"/>
  <c r="AI2143" i="1"/>
  <c r="AI2195" i="1"/>
  <c r="AI4484" i="1"/>
  <c r="AI4036" i="1"/>
  <c r="AI3064" i="1"/>
  <c r="AI1361" i="1"/>
  <c r="AI80" i="1"/>
  <c r="AI4753" i="1"/>
  <c r="AI3677" i="1"/>
  <c r="AI883" i="1"/>
  <c r="AI543" i="1"/>
  <c r="AI2471" i="1"/>
  <c r="AI3362" i="1"/>
  <c r="AI3620" i="1"/>
  <c r="AI1239" i="1"/>
  <c r="AI1312" i="1"/>
  <c r="AI3496" i="1"/>
  <c r="AI1591" i="1"/>
  <c r="AI471" i="1"/>
  <c r="AI1750" i="1"/>
  <c r="AI3156" i="1"/>
  <c r="AI2262" i="1"/>
  <c r="AI509" i="1"/>
  <c r="AI1128" i="1"/>
  <c r="AI1498" i="1"/>
  <c r="AI363" i="1"/>
  <c r="AI2596" i="1"/>
  <c r="AI1544" i="1"/>
  <c r="AI3117" i="1"/>
  <c r="AI2923" i="1"/>
  <c r="AI1000" i="1"/>
  <c r="AI4287" i="1"/>
  <c r="AI3399" i="1"/>
  <c r="AI885" i="1"/>
  <c r="AI3183" i="1"/>
  <c r="AI2635" i="1"/>
  <c r="AI180" i="1"/>
  <c r="AI2647" i="1"/>
  <c r="AI2714" i="1"/>
  <c r="AI2949" i="1"/>
  <c r="AI1447" i="1"/>
  <c r="AI520" i="1"/>
  <c r="AI4816" i="1"/>
  <c r="AI3581" i="1"/>
  <c r="AI2373" i="1"/>
  <c r="AI3460" i="1"/>
  <c r="AI4954" i="1"/>
  <c r="AI3661" i="1"/>
  <c r="AI2380" i="1"/>
  <c r="AI2436" i="1"/>
  <c r="AI3241" i="1"/>
  <c r="AI780" i="1"/>
  <c r="AI1275" i="1"/>
  <c r="AI4894" i="1"/>
  <c r="AI4300" i="1"/>
  <c r="AI302" i="1"/>
  <c r="AI1053" i="1"/>
  <c r="AI2009" i="1"/>
  <c r="AI2276" i="1"/>
  <c r="AI103" i="1"/>
  <c r="AI4507" i="1"/>
  <c r="AI3029" i="1"/>
  <c r="AI2023" i="1"/>
  <c r="AI2212" i="1"/>
  <c r="AI3198" i="1"/>
  <c r="AI1620" i="1"/>
  <c r="AI1423" i="1"/>
  <c r="AI771" i="1"/>
  <c r="AI241" i="1"/>
  <c r="AI1977" i="1"/>
  <c r="AI3968" i="1"/>
  <c r="AI4514" i="1"/>
  <c r="AI3655" i="1"/>
  <c r="AI4785" i="1"/>
  <c r="AI308" i="1"/>
  <c r="AI4688" i="1"/>
  <c r="AI2550" i="1"/>
  <c r="AI7" i="1"/>
  <c r="AI4871" i="1"/>
  <c r="AI3284" i="1"/>
  <c r="AI3270" i="1"/>
  <c r="AI1845" i="1"/>
  <c r="AI769" i="1"/>
  <c r="AI4487" i="1"/>
  <c r="AI3812" i="1"/>
  <c r="AI270" i="1"/>
  <c r="AI4098" i="1"/>
  <c r="AI3649" i="1"/>
  <c r="AI4516" i="1"/>
  <c r="AI3611" i="1"/>
  <c r="AI181" i="1"/>
  <c r="AI4964" i="1"/>
  <c r="AI1360" i="1"/>
  <c r="AI4936" i="1"/>
  <c r="AI1032" i="1"/>
  <c r="AI1991" i="1"/>
  <c r="AI4336" i="1"/>
  <c r="AI4851" i="1"/>
  <c r="AI1935" i="1"/>
  <c r="AI2649" i="1"/>
  <c r="AI1768" i="1"/>
  <c r="AI4179" i="1"/>
  <c r="AI1874" i="1"/>
  <c r="AI4206" i="1"/>
  <c r="AI2390" i="1"/>
  <c r="AI2927" i="1"/>
  <c r="AI1087" i="1"/>
  <c r="AI1180" i="1"/>
  <c r="AI852" i="1"/>
  <c r="AI4489" i="1"/>
  <c r="AI2197" i="1"/>
  <c r="AI4515" i="1"/>
  <c r="AI2867" i="1"/>
  <c r="AI100" i="1"/>
  <c r="AI1152" i="1"/>
  <c r="AI3500" i="1"/>
  <c r="AI4244" i="1"/>
  <c r="AI3404" i="1"/>
  <c r="AI177" i="1"/>
  <c r="AI3564" i="1"/>
  <c r="AI1691" i="1"/>
  <c r="AI4046" i="1"/>
  <c r="AI4242" i="1"/>
  <c r="AI2488" i="1"/>
  <c r="AI1033" i="1"/>
  <c r="AI4578" i="1"/>
  <c r="AI917" i="1"/>
  <c r="AI420" i="1"/>
  <c r="AI153" i="1"/>
  <c r="AI979" i="1"/>
  <c r="AI134" i="1"/>
  <c r="AI133" i="1"/>
  <c r="AI2431" i="1"/>
  <c r="AI3268" i="1"/>
  <c r="AI2239" i="1"/>
  <c r="AI3679" i="1"/>
  <c r="AI2122" i="1"/>
  <c r="AI4506" i="1"/>
  <c r="AI1036" i="1"/>
  <c r="AI3003" i="1"/>
  <c r="AI4931" i="1"/>
  <c r="AI2179" i="1"/>
  <c r="AI4412" i="1"/>
  <c r="AI458" i="1"/>
  <c r="AI4469" i="1"/>
  <c r="AI1118" i="1"/>
  <c r="AI2763" i="1"/>
  <c r="AI2350" i="1"/>
  <c r="AI3742" i="1"/>
  <c r="AI863" i="1"/>
  <c r="AI670" i="1"/>
  <c r="AI1052" i="1"/>
  <c r="AI4992" i="1"/>
  <c r="AI3639" i="1"/>
  <c r="AI743" i="1"/>
  <c r="AI2790" i="1"/>
  <c r="AI3096" i="1"/>
  <c r="AI3214" i="1"/>
  <c r="AI1861" i="1"/>
  <c r="AI2476" i="1"/>
  <c r="AI59" i="1"/>
  <c r="AI3948" i="1"/>
  <c r="AI4963" i="1"/>
  <c r="AI3479" i="1"/>
  <c r="AI3570" i="1"/>
  <c r="AI3546" i="1"/>
  <c r="AI1289" i="1"/>
  <c r="AI660" i="1"/>
  <c r="AI3391" i="1"/>
  <c r="AI4615" i="1"/>
  <c r="AI1841" i="1"/>
  <c r="AI2039" i="1"/>
  <c r="AI1818" i="1"/>
  <c r="AI32" i="1"/>
  <c r="AI2772" i="1"/>
  <c r="AI4037" i="1"/>
  <c r="AI2157" i="1"/>
  <c r="AI1686" i="1"/>
  <c r="AI4783" i="1"/>
  <c r="AI1060" i="1"/>
  <c r="AI109" i="1"/>
  <c r="AI1444" i="1"/>
  <c r="AI1849" i="1"/>
  <c r="AI3638" i="1"/>
  <c r="AI1449" i="1"/>
  <c r="AI4733" i="1"/>
  <c r="AI2057" i="1"/>
  <c r="AI1779" i="1"/>
  <c r="AI3128" i="1"/>
  <c r="AI820" i="1"/>
  <c r="AI4973" i="1"/>
  <c r="AI2131" i="1"/>
  <c r="AI425" i="1"/>
  <c r="AI653" i="1"/>
  <c r="AI2766" i="1"/>
  <c r="AI2017" i="1"/>
  <c r="AI736" i="1"/>
  <c r="AI1054" i="1"/>
  <c r="AI4723" i="1"/>
  <c r="AI4307" i="1"/>
  <c r="AI1512" i="1"/>
  <c r="AI1155" i="1"/>
  <c r="AI1694" i="1"/>
  <c r="AI4257" i="1"/>
  <c r="AI2668" i="1"/>
  <c r="AI2493" i="1"/>
  <c r="AI3013" i="1"/>
  <c r="AI1504" i="1"/>
  <c r="AI4113" i="1"/>
  <c r="AI4238" i="1"/>
  <c r="AI4207" i="1"/>
  <c r="AI3837" i="1"/>
  <c r="AI2298" i="1"/>
  <c r="AI3769" i="1"/>
  <c r="AI4311" i="1"/>
  <c r="AI997" i="1"/>
  <c r="AI3272" i="1"/>
  <c r="AI2250" i="1"/>
  <c r="AI81" i="1"/>
  <c r="AI4830" i="1"/>
  <c r="AI1947" i="1"/>
  <c r="AI1871" i="1"/>
  <c r="AI3329" i="1"/>
  <c r="AI3087" i="1"/>
  <c r="AI4502" i="1"/>
  <c r="AI4460" i="1"/>
  <c r="AI3263" i="1"/>
  <c r="AI4158" i="1"/>
  <c r="AI186" i="1"/>
  <c r="AI3516" i="1"/>
  <c r="AI2551" i="1"/>
  <c r="AI4542" i="1"/>
  <c r="AI3288" i="1"/>
  <c r="AI1510" i="1"/>
  <c r="AI73" i="1"/>
  <c r="AI125" i="1"/>
  <c r="AI324" i="1"/>
  <c r="AI1177" i="1"/>
  <c r="AI4903" i="1"/>
  <c r="AI1801" i="1"/>
  <c r="AI3196" i="1"/>
  <c r="AI298" i="1"/>
  <c r="AI4934" i="1"/>
  <c r="AI4075" i="1"/>
  <c r="AI3255" i="1"/>
  <c r="AI4915" i="1"/>
  <c r="AI1044" i="1"/>
  <c r="AI2246" i="1"/>
  <c r="AI942" i="1"/>
  <c r="AI2233" i="1"/>
  <c r="AI679" i="1"/>
  <c r="AI102" i="1"/>
  <c r="AI1882" i="1"/>
  <c r="AI3897" i="1"/>
  <c r="AI4008" i="1"/>
  <c r="AI493" i="1"/>
  <c r="AI4006" i="1"/>
  <c r="AI3720" i="1"/>
  <c r="AI1909" i="1"/>
  <c r="AI966" i="1"/>
  <c r="AI2918" i="1"/>
  <c r="AI696" i="1"/>
  <c r="AI4741" i="1"/>
  <c r="AI750" i="1"/>
  <c r="AI4593" i="1"/>
  <c r="AI3330" i="1"/>
  <c r="AI3983" i="1"/>
  <c r="AI1933" i="1"/>
  <c r="AI1529" i="1"/>
  <c r="AI4097" i="1"/>
  <c r="AI2180" i="1"/>
  <c r="AI2573" i="1"/>
  <c r="AI2653" i="1"/>
  <c r="AI901" i="1"/>
  <c r="AI4513" i="1"/>
  <c r="AI687" i="1"/>
  <c r="AI105" i="1"/>
  <c r="AI3933" i="1"/>
  <c r="AI3508" i="1"/>
  <c r="AI3531" i="1"/>
  <c r="AI251" i="1"/>
  <c r="AI1823" i="1"/>
  <c r="AI2605" i="1"/>
  <c r="AI2321" i="1"/>
  <c r="AI3838" i="1"/>
  <c r="AI2050" i="1"/>
  <c r="AI2427" i="1"/>
  <c r="AI1916" i="1"/>
  <c r="AI2737" i="1"/>
  <c r="AI3187" i="1"/>
  <c r="AI4986" i="1"/>
  <c r="AI4457" i="1"/>
  <c r="AI2487" i="1"/>
  <c r="AI2164" i="1"/>
  <c r="AI4259" i="1"/>
  <c r="AI4010" i="1"/>
  <c r="AI3847" i="1"/>
  <c r="AI1208" i="1"/>
  <c r="AI4085" i="1"/>
  <c r="AI985" i="1"/>
  <c r="AI2059" i="1"/>
  <c r="AI516" i="1"/>
  <c r="AI3781" i="1"/>
  <c r="AI4917" i="1"/>
  <c r="AI4177" i="1"/>
  <c r="AI3700" i="1"/>
  <c r="AI4821" i="1"/>
  <c r="AI174" i="1"/>
  <c r="AI2096" i="1"/>
  <c r="AI4404" i="1"/>
  <c r="AI68" i="1"/>
  <c r="AI887" i="1"/>
  <c r="AI1972" i="1"/>
  <c r="AI3589" i="1"/>
  <c r="AI3197" i="1"/>
  <c r="AI1710" i="1"/>
  <c r="AI2944" i="1"/>
  <c r="AI1072" i="1"/>
  <c r="AI2264" i="1"/>
  <c r="AI1664" i="1"/>
  <c r="AI4895" i="1"/>
  <c r="AI4709" i="1"/>
  <c r="AI690" i="1"/>
  <c r="AI1518" i="1"/>
  <c r="AI4635" i="1"/>
  <c r="AI2939" i="1"/>
  <c r="AI2485" i="1"/>
  <c r="AI4885" i="1"/>
  <c r="AI738" i="1"/>
  <c r="AI1817" i="1"/>
  <c r="AI2061" i="1"/>
  <c r="AI3342" i="1"/>
  <c r="AI2558" i="1"/>
  <c r="AI695" i="1"/>
  <c r="AI828" i="1"/>
  <c r="AI709" i="1"/>
  <c r="AI1214" i="1"/>
  <c r="AI3363" i="1"/>
  <c r="AI529" i="1"/>
  <c r="AI1288" i="1"/>
  <c r="AI2567" i="1"/>
  <c r="AI4293" i="1"/>
  <c r="AI1840" i="1"/>
  <c r="AI2553" i="1"/>
  <c r="AI2798" i="1"/>
  <c r="AI4935" i="1"/>
  <c r="AI2710" i="1"/>
  <c r="AI283" i="1"/>
  <c r="AI1387" i="1"/>
  <c r="AI1046" i="1"/>
  <c r="AI4631" i="1"/>
  <c r="AI4769" i="1"/>
  <c r="AI487" i="1"/>
  <c r="AI1311" i="1"/>
  <c r="AI2168" i="1"/>
  <c r="AI3184" i="1"/>
  <c r="AI1329" i="1"/>
  <c r="AI4019" i="1"/>
  <c r="AI4025" i="1"/>
  <c r="AI370" i="1"/>
  <c r="AI2014" i="1"/>
  <c r="AI4728" i="1"/>
  <c r="AI2591" i="1"/>
  <c r="AI4249" i="1"/>
  <c r="AI2391" i="1"/>
  <c r="AI391" i="1"/>
  <c r="AI2383" i="1"/>
  <c r="AI4373" i="1"/>
  <c r="AI3129" i="1"/>
  <c r="AI4802" i="1"/>
  <c r="AI1193" i="1"/>
  <c r="AI4327" i="1"/>
  <c r="AI2228" i="1"/>
  <c r="AI3568" i="1"/>
  <c r="AI4230" i="1"/>
  <c r="AI3054" i="1"/>
  <c r="AI2719" i="1"/>
  <c r="AI4473" i="1"/>
  <c r="AI3210" i="1"/>
  <c r="AI3540" i="1"/>
  <c r="AI3928" i="1"/>
  <c r="AI1320" i="1"/>
  <c r="AI2755" i="1"/>
  <c r="AI2509" i="1"/>
  <c r="AI841" i="1"/>
  <c r="AI230" i="1"/>
  <c r="AI4777" i="1"/>
  <c r="AI4442" i="1"/>
  <c r="AI1760" i="1"/>
  <c r="AI2975" i="1"/>
  <c r="AI5000" i="1"/>
  <c r="AI2633" i="1"/>
  <c r="AI3804" i="1"/>
  <c r="AI2430" i="1"/>
  <c r="AI3491" i="1"/>
  <c r="AI4672" i="1"/>
  <c r="AI2781" i="1"/>
  <c r="AI4775" i="1"/>
  <c r="AI3634" i="1"/>
  <c r="AI3115" i="1"/>
  <c r="AI1758" i="1"/>
  <c r="AI232" i="1"/>
  <c r="AI1213" i="1"/>
  <c r="AI2277" i="1"/>
  <c r="AI1756" i="1"/>
  <c r="AI3878" i="1"/>
  <c r="AI4314" i="1"/>
  <c r="AI4589" i="1"/>
  <c r="AI755" i="1"/>
  <c r="AI4042" i="1"/>
  <c r="AI795" i="1"/>
  <c r="AI2347" i="1"/>
  <c r="AI1598" i="1"/>
  <c r="AI2652" i="1"/>
  <c r="AI4680" i="1"/>
  <c r="AI1701" i="1"/>
  <c r="AI66" i="1"/>
  <c r="AI3302" i="1"/>
  <c r="AI1073" i="1"/>
  <c r="AI1964" i="1"/>
  <c r="AI4868" i="1"/>
  <c r="AI2426" i="1"/>
  <c r="AI2327" i="1"/>
  <c r="AI2587" i="1"/>
  <c r="AI2609" i="1"/>
  <c r="AI4988" i="1"/>
  <c r="AI2125" i="1"/>
  <c r="AI3593" i="1"/>
  <c r="AI711" i="1"/>
  <c r="AI2103" i="1"/>
  <c r="AI4641" i="1"/>
  <c r="AI4685" i="1"/>
  <c r="AI2149" i="1"/>
  <c r="AI3671" i="1"/>
  <c r="AI2483" i="1"/>
  <c r="AI4562" i="1"/>
  <c r="AI2908" i="1"/>
  <c r="AI877" i="1"/>
  <c r="AI1668" i="1"/>
  <c r="AI24" i="1"/>
  <c r="AI3471" i="1"/>
  <c r="AI2479" i="1"/>
  <c r="AI3122" i="1"/>
  <c r="AI2876" i="1"/>
  <c r="AI96" i="1"/>
  <c r="AI1274" i="1"/>
  <c r="AI608" i="1"/>
  <c r="AI1304" i="1"/>
  <c r="AI4898" i="1"/>
  <c r="AI418" i="1"/>
  <c r="AI1217" i="1"/>
  <c r="AI1649" i="1"/>
  <c r="AI3709" i="1"/>
  <c r="AI659" i="1"/>
  <c r="AI2001" i="1"/>
  <c r="AI962" i="1"/>
  <c r="AI1277" i="1"/>
  <c r="AI1755" i="1"/>
  <c r="AI4847" i="1"/>
  <c r="AI1665" i="1"/>
  <c r="AI1568" i="1"/>
  <c r="AI1430" i="1"/>
  <c r="AI1780" i="1"/>
  <c r="AI2371" i="1"/>
  <c r="AI1657" i="1"/>
  <c r="AI3956" i="1"/>
  <c r="AI3144" i="1"/>
  <c r="AI4891" i="1"/>
  <c r="AI3057" i="1"/>
  <c r="AI4083" i="1"/>
  <c r="AI3555" i="1"/>
  <c r="AI4684" i="1"/>
  <c r="AI4013" i="1"/>
  <c r="AI1477" i="1"/>
  <c r="AI3755" i="1"/>
  <c r="AI1408" i="1"/>
  <c r="AI935" i="1"/>
  <c r="AI1956" i="1"/>
  <c r="AI271" i="1"/>
  <c r="AI4678" i="1"/>
  <c r="AI3823" i="1"/>
  <c r="AI3037" i="1"/>
  <c r="AI1056" i="1"/>
  <c r="AI438" i="1"/>
  <c r="AI2178" i="1"/>
  <c r="AI3495" i="1"/>
  <c r="AI2584" i="1"/>
  <c r="AI1706" i="1"/>
  <c r="AI3761" i="1"/>
  <c r="AI2757" i="1"/>
  <c r="AI3735" i="1"/>
  <c r="AI2275" i="1"/>
  <c r="AI115" i="1"/>
  <c r="AI1162" i="1"/>
  <c r="AI1176" i="1"/>
  <c r="AI2531" i="1"/>
  <c r="AI4900" i="1"/>
  <c r="AI1347" i="1"/>
  <c r="AI1421" i="1"/>
  <c r="AI500" i="1"/>
  <c r="AI1010" i="1"/>
  <c r="AI4643" i="1"/>
  <c r="AI4732" i="1"/>
  <c r="AI514" i="1"/>
  <c r="AI2686" i="1"/>
  <c r="AI3138" i="1"/>
  <c r="AI4486" i="1"/>
  <c r="AI3425" i="1"/>
  <c r="AI3080" i="1"/>
  <c r="AI3984" i="1"/>
  <c r="AI344" i="1"/>
  <c r="AI922" i="1"/>
  <c r="AI379" i="1"/>
  <c r="AI352" i="1"/>
  <c r="AI2101" i="1"/>
  <c r="AI1814" i="1"/>
  <c r="AI497" i="1"/>
  <c r="AI3605" i="1"/>
  <c r="AI3141" i="1"/>
  <c r="AI4388" i="1"/>
  <c r="AI4948" i="1"/>
  <c r="AI2127" i="1"/>
  <c r="AI4737" i="1"/>
  <c r="AI4200" i="1"/>
  <c r="AI2984" i="1"/>
  <c r="AI3239" i="1"/>
  <c r="AI4638" i="1"/>
  <c r="AI781" i="1"/>
  <c r="AI4560" i="1"/>
  <c r="AI3050" i="1"/>
  <c r="AI3091" i="1"/>
  <c r="AI722" i="1"/>
  <c r="AI1613" i="1"/>
  <c r="AI1828" i="1"/>
  <c r="AI4165" i="1"/>
  <c r="AI3743" i="1"/>
  <c r="AI2838" i="1"/>
  <c r="AI4034" i="1"/>
  <c r="AI3875" i="1"/>
  <c r="AI2629" i="1"/>
  <c r="AI1029" i="1"/>
  <c r="AI2448" i="1"/>
  <c r="AI4952" i="1"/>
  <c r="AI3006" i="1"/>
  <c r="AI4236" i="1"/>
  <c r="AI796" i="1"/>
  <c r="AI262" i="1"/>
  <c r="AI2753" i="1"/>
  <c r="AI3158" i="1"/>
  <c r="AI3049" i="1"/>
  <c r="AI4454" i="1"/>
  <c r="AI4433" i="1"/>
  <c r="AI46" i="1"/>
  <c r="AI4468" i="1"/>
  <c r="AI599" i="1"/>
  <c r="AI3113" i="1"/>
  <c r="AI3826" i="1"/>
  <c r="AI2756" i="1"/>
  <c r="AI4009" i="1"/>
  <c r="AI4974" i="1"/>
  <c r="AI859" i="1"/>
  <c r="AI236" i="1"/>
  <c r="AI2797" i="1"/>
  <c r="AI3321" i="1"/>
  <c r="AI3900" i="1"/>
  <c r="AI720" i="1"/>
  <c r="AI556" i="1"/>
  <c r="AI4574" i="1"/>
  <c r="AI71" i="1"/>
  <c r="AI585" i="1"/>
  <c r="AI1998" i="1"/>
  <c r="AI3215" i="1"/>
  <c r="AI4415" i="1"/>
  <c r="AI3367" i="1"/>
  <c r="AI1667" i="1"/>
  <c r="AI2806" i="1"/>
  <c r="AI4852" i="1"/>
  <c r="AI77" i="1"/>
  <c r="AI3535" i="1"/>
  <c r="AI1569" i="1"/>
  <c r="AI3032" i="1"/>
  <c r="AI4337" i="1"/>
  <c r="AI2003" i="1"/>
  <c r="AI4076" i="1"/>
  <c r="AI4712" i="1"/>
  <c r="AI2533" i="1"/>
  <c r="AI3989" i="1"/>
  <c r="AI3497" i="1"/>
  <c r="AI3887" i="1"/>
  <c r="AI1641" i="1"/>
  <c r="AI635" i="1"/>
  <c r="AI1712" i="1"/>
  <c r="AI1437" i="1"/>
  <c r="AI4054" i="1"/>
  <c r="AI1300" i="1"/>
  <c r="AI4882" i="1"/>
  <c r="AI816" i="1"/>
  <c r="AI4877" i="1"/>
  <c r="AI1323" i="1"/>
  <c r="AI1856" i="1"/>
  <c r="AI3525" i="1"/>
  <c r="AI2804" i="1"/>
  <c r="AI3147" i="1"/>
  <c r="AI2973" i="1"/>
  <c r="AI4018" i="1"/>
  <c r="AI2671" i="1"/>
  <c r="AI3912" i="1"/>
  <c r="AI3177" i="1"/>
  <c r="AI532" i="1"/>
  <c r="AI1988" i="1"/>
  <c r="AI1151" i="1"/>
  <c r="AI1893" i="1"/>
  <c r="AI2791" i="1"/>
  <c r="AI4796" i="1"/>
  <c r="AI595" i="1"/>
  <c r="AI2615" i="1"/>
  <c r="AI2937" i="1"/>
  <c r="AI1996" i="1"/>
  <c r="AI947" i="1"/>
  <c r="AI3645" i="1"/>
  <c r="AI1934" i="1"/>
  <c r="AI3648" i="1"/>
  <c r="AI451" i="1"/>
  <c r="AI1612" i="1"/>
  <c r="AI2730" i="1"/>
  <c r="AI2477" i="1"/>
  <c r="AI1873" i="1"/>
  <c r="AI853" i="1"/>
  <c r="AI94" i="1"/>
  <c r="AI4727" i="1"/>
  <c r="AI503" i="1"/>
  <c r="AI1353" i="1"/>
  <c r="AI4470" i="1"/>
  <c r="AI1332" i="1"/>
  <c r="AI2070" i="1"/>
  <c r="AI4838" i="1"/>
  <c r="AI2293" i="1"/>
  <c r="AI2273" i="1"/>
  <c r="AI3157" i="1"/>
  <c r="AI2216" i="1"/>
  <c r="AI3253" i="1"/>
  <c r="AI1206" i="1"/>
  <c r="AI3507" i="1"/>
  <c r="AI473" i="1"/>
  <c r="AI3236" i="1"/>
  <c r="AI4292" i="1"/>
  <c r="AI932" i="1"/>
  <c r="AI4418" i="1"/>
  <c r="AI2437" i="1"/>
  <c r="AI2950" i="1"/>
  <c r="AI3075" i="1"/>
  <c r="AI3896" i="1"/>
  <c r="AI3371" i="1"/>
  <c r="AI2211" i="1"/>
  <c r="AI1617" i="1"/>
  <c r="AI2619" i="1"/>
  <c r="AI385" i="1"/>
  <c r="AI2095" i="1"/>
  <c r="AI3035" i="1"/>
  <c r="AI2738" i="1"/>
  <c r="AI235" i="1"/>
  <c r="AI1040" i="1"/>
  <c r="AI4301" i="1"/>
  <c r="AI1528" i="1"/>
  <c r="AI4488" i="1"/>
  <c r="AI2945" i="1"/>
  <c r="AI1733" i="1"/>
  <c r="AI879" i="1"/>
  <c r="AI4766" i="1"/>
  <c r="AI2470" i="1"/>
  <c r="AI766" i="1"/>
  <c r="AI1261" i="1"/>
  <c r="AI803" i="1"/>
  <c r="AI144" i="1"/>
  <c r="AI146" i="1"/>
  <c r="AI772" i="1"/>
  <c r="AI4721" i="1"/>
  <c r="AI2209" i="1"/>
  <c r="AI4682" i="1"/>
  <c r="AI3941" i="1"/>
  <c r="AI3099" i="1"/>
  <c r="AI3773" i="1"/>
  <c r="AI2907" i="1"/>
  <c r="AI2548" i="1"/>
  <c r="AI4856" i="1"/>
  <c r="AI761" i="1"/>
  <c r="AI1930" i="1"/>
  <c r="AI4906" i="1"/>
  <c r="AI3401" i="1"/>
  <c r="AI866" i="1"/>
  <c r="AI2286" i="1"/>
  <c r="AI2715" i="1"/>
  <c r="AI2376" i="1"/>
  <c r="AI4793" i="1"/>
  <c r="AI4663" i="1"/>
  <c r="AI147" i="1"/>
  <c r="AI953" i="1"/>
  <c r="AI2507" i="1"/>
  <c r="AI4192" i="1"/>
  <c r="AI4729" i="1"/>
  <c r="AI3259" i="1"/>
  <c r="AI130" i="1"/>
  <c r="AI2925" i="1"/>
  <c r="AI2555" i="1"/>
  <c r="AI1494" i="1"/>
  <c r="AI970" i="1"/>
  <c r="AI3799" i="1"/>
  <c r="AI792" i="1"/>
  <c r="AI3590" i="1"/>
  <c r="AI3730" i="1"/>
  <c r="AI2901" i="1"/>
  <c r="AI4082" i="1"/>
  <c r="AI1796" i="1"/>
  <c r="AI1698" i="1"/>
  <c r="AI1169" i="1"/>
  <c r="AI2532" i="1"/>
  <c r="AI980" i="1"/>
  <c r="AI2024" i="1"/>
  <c r="AI874" i="1"/>
  <c r="AI2749" i="1"/>
  <c r="AI1747" i="1"/>
  <c r="AI3618" i="1"/>
  <c r="AI2724" i="1"/>
  <c r="AI3162" i="1"/>
  <c r="AI226" i="1"/>
  <c r="AI2444" i="1"/>
  <c r="AI1536" i="1"/>
  <c r="AI3387" i="1"/>
  <c r="AI1316" i="1"/>
  <c r="AI3595" i="1"/>
  <c r="AI4187" i="1"/>
  <c r="AI2695" i="1"/>
  <c r="AI2857" i="1"/>
  <c r="AI287" i="1"/>
  <c r="AI1692" i="1"/>
  <c r="AI4834" i="1"/>
  <c r="AI4376" i="1"/>
  <c r="AI3204" i="1"/>
  <c r="AI2090" i="1"/>
  <c r="AI1365" i="1"/>
  <c r="AI1051" i="1"/>
  <c r="AI748" i="1"/>
  <c r="AI2351" i="1"/>
  <c r="AI2514" i="1"/>
  <c r="AI806" i="1"/>
  <c r="AI3172" i="1"/>
  <c r="AI4667" i="1"/>
  <c r="AI1946" i="1"/>
  <c r="AI3081" i="1"/>
  <c r="AI4099" i="1"/>
  <c r="AI3315" i="1"/>
  <c r="AI3523" i="1"/>
  <c r="AI1463" i="1"/>
  <c r="AI1259" i="1"/>
  <c r="AI1235" i="1"/>
  <c r="AI3698" i="1"/>
  <c r="AI2508" i="1"/>
  <c r="AI1080" i="1"/>
  <c r="AI1642" i="1"/>
  <c r="AI2721" i="1"/>
  <c r="AI2182" i="1"/>
  <c r="AI4151" i="1"/>
  <c r="AI2856" i="1"/>
  <c r="AI1023" i="1"/>
  <c r="AI4645" i="1"/>
  <c r="AI3788" i="1"/>
  <c r="AI2803" i="1"/>
  <c r="AI491" i="1"/>
  <c r="AI166" i="1"/>
  <c r="AI44" i="1"/>
  <c r="AI2369" i="1"/>
  <c r="AI1127" i="1"/>
  <c r="AI4087" i="1"/>
  <c r="AI3244" i="1"/>
  <c r="AI1864" i="1"/>
  <c r="AI261" i="1"/>
  <c r="AI4362" i="1"/>
  <c r="AI1678" i="1"/>
  <c r="AI1527" i="1"/>
  <c r="AI4093" i="1"/>
  <c r="AI4690" i="1"/>
  <c r="AI1656" i="1"/>
  <c r="AI1614" i="1"/>
  <c r="AI4945" i="1"/>
  <c r="AI538" i="1"/>
  <c r="AI2381" i="1"/>
  <c r="AI1959" i="1"/>
  <c r="AI2779" i="1"/>
  <c r="AI1623" i="1"/>
  <c r="AI4027" i="1"/>
  <c r="AI367" i="1"/>
  <c r="AI2966" i="1"/>
  <c r="AI3264" i="1"/>
  <c r="AI3351" i="1"/>
  <c r="AI2725" i="1"/>
  <c r="AI601" i="1"/>
  <c r="AI3952" i="1"/>
  <c r="AI1832" i="1"/>
  <c r="AI3552" i="1"/>
  <c r="AI633" i="1"/>
  <c r="AI2565" i="1"/>
  <c r="AI4539" i="1"/>
  <c r="AI3961" i="1"/>
  <c r="AI1433" i="1"/>
  <c r="AI1700" i="1"/>
  <c r="AI1336" i="1"/>
  <c r="AI4445" i="1"/>
  <c r="AI3744" i="1"/>
  <c r="AI1970" i="1"/>
  <c r="AI2536" i="1"/>
  <c r="AI1091" i="1"/>
  <c r="AI4056" i="1"/>
  <c r="AI943" i="1"/>
  <c r="AI4261" i="1"/>
  <c r="AI2051" i="1"/>
  <c r="AI1790" i="1"/>
  <c r="AI2360" i="1"/>
  <c r="AI3464" i="1"/>
  <c r="AI2499" i="1"/>
  <c r="AI3915" i="1"/>
  <c r="AI893" i="1"/>
  <c r="AI884" i="1"/>
  <c r="AI1448" i="1"/>
  <c r="AI3750" i="1"/>
  <c r="AI3728" i="1"/>
  <c r="AI4840" i="1"/>
  <c r="AI4226" i="1"/>
  <c r="AI1295" i="1"/>
  <c r="AI4285" i="1"/>
  <c r="AI156" i="1"/>
  <c r="AI539" i="1"/>
  <c r="AI4077" i="1"/>
  <c r="AI915" i="1"/>
  <c r="AI1270" i="1"/>
  <c r="AI3354" i="1"/>
  <c r="AI4360" i="1"/>
  <c r="AI266" i="1"/>
  <c r="AI999" i="1"/>
  <c r="AI4795" i="1"/>
  <c r="AI3338" i="1"/>
  <c r="AI1068" i="1"/>
  <c r="AI1939" i="1"/>
  <c r="AI2597" i="1"/>
  <c r="AI1285" i="1"/>
  <c r="AI413" i="1"/>
  <c r="AI4023" i="1"/>
  <c r="AI2996" i="1"/>
  <c r="AI996" i="1"/>
  <c r="AI1896" i="1"/>
  <c r="AI3152" i="1"/>
  <c r="AI3576" i="1"/>
  <c r="AI1109" i="1"/>
  <c r="AI371" i="1"/>
  <c r="AI4919" i="1"/>
  <c r="AI4126" i="1"/>
  <c r="AI2999" i="1"/>
  <c r="AI1240" i="1"/>
  <c r="AI544" i="1"/>
  <c r="AI4264" i="1"/>
  <c r="AI3584" i="1"/>
  <c r="AI1593" i="1"/>
  <c r="AI911" i="1"/>
  <c r="AI300" i="1"/>
  <c r="AI3770" i="1"/>
  <c r="AI3536" i="1"/>
  <c r="AI464" i="1"/>
  <c r="AI1727" i="1"/>
  <c r="AI810" i="1"/>
  <c r="AI3381" i="1"/>
  <c r="AI4901" i="1"/>
  <c r="AI1967" i="1"/>
  <c r="AI2031" i="1"/>
  <c r="AI3429" i="1"/>
  <c r="AI2515" i="1"/>
  <c r="AI3114" i="1"/>
  <c r="AI782" i="1"/>
  <c r="AI2691" i="1"/>
  <c r="AI4899" i="1"/>
  <c r="AI4100" i="1"/>
  <c r="AI1198" i="1"/>
  <c r="AI3550" i="1"/>
  <c r="AI4167" i="1"/>
  <c r="AI3377" i="1"/>
  <c r="AI861" i="1"/>
  <c r="AI4763" i="1"/>
  <c r="AI163" i="1"/>
  <c r="AI4744" i="1"/>
  <c r="AI4649" i="1"/>
  <c r="AI2983" i="1"/>
  <c r="AI1443" i="1"/>
  <c r="AI85" i="1"/>
  <c r="AI3139" i="1"/>
  <c r="AI3901" i="1"/>
  <c r="AI3650" i="1"/>
  <c r="AI814" i="1"/>
  <c r="AI3234" i="1"/>
  <c r="AI297" i="1"/>
  <c r="AI3768" i="1"/>
  <c r="AI3924" i="1"/>
  <c r="AI1803" i="1"/>
  <c r="AI2223" i="1"/>
  <c r="AI1330" i="1"/>
  <c r="AI2539" i="1"/>
  <c r="AI3563" i="1"/>
  <c r="AI199" i="1"/>
  <c r="AI904" i="1"/>
  <c r="AI263" i="1"/>
  <c r="AI3921" i="1"/>
  <c r="AI4981" i="1"/>
  <c r="AI2808" i="1"/>
  <c r="AI1961" i="1"/>
  <c r="AI2544" i="1"/>
  <c r="AI3000" i="1"/>
  <c r="AI1019" i="1"/>
  <c r="AI3737" i="1"/>
  <c r="AI1724" i="1"/>
  <c r="AI3916" i="1"/>
  <c r="AI504" i="1"/>
  <c r="AI1855" i="1"/>
  <c r="AI587" i="1"/>
  <c r="AI4908" i="1"/>
  <c r="AI400" i="1"/>
  <c r="AI2651" i="1"/>
  <c r="AI191" i="1"/>
  <c r="AI4526" i="1"/>
  <c r="AI3972" i="1"/>
  <c r="AI3658" i="1"/>
  <c r="AI1467" i="1"/>
  <c r="AI2305" i="1"/>
  <c r="AI4306" i="1"/>
  <c r="AI2858" i="1"/>
  <c r="AI3599" i="1"/>
  <c r="AI3340" i="1"/>
  <c r="AI4971" i="1"/>
  <c r="AI1016" i="1"/>
  <c r="AI4022" i="1"/>
  <c r="AI2561" i="1"/>
  <c r="AI560" i="1"/>
  <c r="AI3030" i="1"/>
  <c r="AI4492" i="1"/>
  <c r="AI136" i="1"/>
  <c r="AI1495" i="1"/>
  <c r="AI2595" i="1"/>
  <c r="AI3817" i="1"/>
  <c r="AI1878" i="1"/>
  <c r="AI4125" i="1"/>
  <c r="AI3379" i="1"/>
  <c r="AI3422" i="1"/>
  <c r="AI2364" i="1"/>
  <c r="AI4975" i="1"/>
  <c r="AI3475" i="1"/>
  <c r="AI1187" i="1"/>
  <c r="AI200" i="1"/>
  <c r="AI4328" i="1"/>
  <c r="AI248" i="1"/>
  <c r="AI2461" i="1"/>
  <c r="AI1772" i="1"/>
  <c r="AI2703" i="1"/>
  <c r="AI1293" i="1"/>
  <c r="AI4592" i="1"/>
  <c r="AI4595" i="1"/>
  <c r="AI3174" i="1"/>
  <c r="AI749" i="1"/>
  <c r="AI3644" i="1"/>
  <c r="AI1385" i="1"/>
  <c r="AI2733" i="1"/>
  <c r="AI4730" i="1"/>
  <c r="AI4012" i="1"/>
  <c r="AI3665" i="1"/>
  <c r="AI3364" i="1"/>
  <c r="AI4232" i="1"/>
  <c r="AI4812" i="1"/>
  <c r="AI2155" i="1"/>
  <c r="AI175" i="1"/>
  <c r="AI1296" i="1"/>
  <c r="AI579" i="1"/>
  <c r="AI17" i="1"/>
  <c r="AI1621" i="1"/>
  <c r="AI3445" i="1"/>
  <c r="AI1405" i="1"/>
  <c r="AI3161" i="1"/>
  <c r="AI171" i="1"/>
  <c r="AI4465" i="1"/>
  <c r="AI1303" i="1"/>
  <c r="AI306" i="1"/>
  <c r="AI4275" i="1"/>
  <c r="AI914" i="1"/>
  <c r="AI3573" i="1"/>
  <c r="AI482" i="1"/>
  <c r="AI2281" i="1"/>
  <c r="AI364" i="1"/>
  <c r="AI2965" i="1"/>
  <c r="AI2959" i="1"/>
  <c r="AI4833" i="1"/>
  <c r="AI403" i="1"/>
  <c r="AI1682" i="1"/>
  <c r="AI4841" i="1"/>
  <c r="AI2240" i="1"/>
  <c r="AI1888" i="1"/>
  <c r="AI2728" i="1"/>
  <c r="AI3111" i="1"/>
  <c r="AI41" i="1"/>
  <c r="AI1632" i="1"/>
  <c r="AI784" i="1"/>
  <c r="AI1662" i="1"/>
  <c r="AI2401" i="1"/>
  <c r="AI233" i="1"/>
  <c r="AI3470" i="1"/>
  <c r="AI1047" i="1"/>
  <c r="AI2893" i="1"/>
  <c r="AI2778" i="1"/>
  <c r="AI1464" i="1"/>
  <c r="AI1833" i="1"/>
  <c r="AI618" i="1"/>
  <c r="AI2593" i="1"/>
  <c r="AI269" i="1"/>
  <c r="AI4835" i="1"/>
  <c r="AI2415" i="1"/>
  <c r="AI4910" i="1"/>
  <c r="AI4739" i="1"/>
  <c r="AI1793" i="1"/>
  <c r="AI4112" i="1"/>
  <c r="AI360" i="1"/>
  <c r="AI3345" i="1"/>
  <c r="AI923" i="1"/>
  <c r="AI3097" i="1"/>
  <c r="AI1586" i="1"/>
  <c r="AI744" i="1"/>
  <c r="AI3966" i="1"/>
  <c r="AI2132" i="1"/>
  <c r="AI640" i="1"/>
  <c r="AI3410" i="1"/>
  <c r="AI4927" i="1"/>
  <c r="AI4353" i="1"/>
  <c r="AI63" i="1"/>
  <c r="AI2230" i="1"/>
  <c r="AI2370" i="1"/>
  <c r="AI4991" i="1"/>
  <c r="AI239" i="1"/>
  <c r="AI3459" i="1"/>
  <c r="AI3278" i="1"/>
  <c r="AI4798" i="1"/>
  <c r="AI2328" i="1"/>
  <c r="AI809" i="1"/>
  <c r="AI3626" i="1"/>
  <c r="AI1628" i="1"/>
  <c r="AI4520" i="1"/>
  <c r="AI4132" i="1"/>
  <c r="AI3666" i="1"/>
  <c r="AI76" i="1"/>
  <c r="AI3808" i="1"/>
  <c r="AI831" i="1"/>
  <c r="AI1579" i="1"/>
  <c r="AI4897" i="1"/>
  <c r="AI4601" i="1"/>
  <c r="AI2658" i="1"/>
  <c r="AI927" i="1"/>
  <c r="AI4565" i="1"/>
  <c r="AI387" i="1"/>
  <c r="AI55" i="1"/>
  <c r="AI1734" i="1"/>
  <c r="AI3262" i="1"/>
  <c r="AI1631" i="1"/>
  <c r="AI304" i="1"/>
  <c r="AI495" i="1"/>
  <c r="AI4243" i="1"/>
  <c r="AI1543" i="1"/>
  <c r="AI84" i="1"/>
  <c r="AI4647" i="1"/>
  <c r="AI1643" i="1"/>
  <c r="AI4959" i="1"/>
  <c r="AI3388" i="1"/>
  <c r="AI2504" i="1"/>
  <c r="AI4395" i="1"/>
  <c r="AI2171" i="1"/>
  <c r="AI4955" i="1"/>
  <c r="AI1341" i="1"/>
  <c r="AI4321" i="1"/>
  <c r="AI4776" i="1"/>
  <c r="AI3796" i="1"/>
  <c r="AI3642" i="1"/>
  <c r="AI959" i="1"/>
  <c r="AI3612" i="1"/>
  <c r="AI444" i="1"/>
  <c r="AI1857" i="1"/>
  <c r="AI1114" i="1"/>
  <c r="AI3736" i="1"/>
  <c r="AI1028" i="1"/>
  <c r="AI2748" i="1"/>
  <c r="AI3025" i="1"/>
  <c r="AI3280" i="1"/>
  <c r="AI1720" i="1"/>
  <c r="AI151" i="1"/>
  <c r="AI4291" i="1"/>
  <c r="AI4455" i="1"/>
  <c r="AI69" i="1"/>
  <c r="AI4705" i="1"/>
  <c r="AI3607" i="1"/>
  <c r="AI875" i="1"/>
  <c r="AI2780" i="1"/>
  <c r="AI4296" i="1"/>
  <c r="AI2578" i="1"/>
  <c r="AI2866" i="1"/>
  <c r="AI2320" i="1"/>
  <c r="AI1971" i="1"/>
  <c r="AI2302" i="1"/>
  <c r="AI4659" i="1"/>
  <c r="AI22" i="1"/>
  <c r="AI965" i="1"/>
  <c r="AI2099" i="1"/>
  <c r="AI3824" i="1"/>
  <c r="AI477" i="1"/>
  <c r="AI4164" i="1"/>
  <c r="AI2726" i="1"/>
  <c r="AI4368" i="1"/>
  <c r="AI4427" i="1"/>
  <c r="AI4015" i="1"/>
  <c r="AI1981" i="1"/>
  <c r="AI2967" i="1"/>
  <c r="AI350" i="1"/>
  <c r="AI4947" i="1"/>
  <c r="AI4881" i="1"/>
  <c r="AI4799" i="1"/>
  <c r="AI423" i="1"/>
  <c r="AI4797" i="1"/>
  <c r="AI3343" i="1"/>
  <c r="AI4982" i="1"/>
  <c r="AI630" i="1"/>
  <c r="AI2467" i="1"/>
  <c r="AI2044" i="1"/>
  <c r="AI4310" i="1"/>
  <c r="AI2406" i="1"/>
  <c r="AI237" i="1"/>
  <c r="AI3884" i="1"/>
  <c r="AI3635" i="1"/>
  <c r="AI3297" i="1"/>
  <c r="AI3015" i="1"/>
  <c r="AI4748" i="1"/>
  <c r="AI4876" i="1"/>
  <c r="AI2754" i="1"/>
  <c r="AI2654" i="1"/>
  <c r="AI900" i="1"/>
  <c r="AI2468" i="1"/>
  <c r="AI1479" i="1"/>
  <c r="AI3405" i="1"/>
  <c r="AI1422" i="1"/>
  <c r="AI4630" i="1"/>
  <c r="AI2916" i="1"/>
  <c r="AI1142" i="1"/>
  <c r="AI631" i="1"/>
  <c r="AI4576" i="1"/>
  <c r="AI849" i="1"/>
  <c r="AI329" i="1"/>
  <c r="AI1879" i="1"/>
  <c r="AI2481" i="1"/>
  <c r="AI60" i="1"/>
  <c r="AI1260" i="1"/>
  <c r="AI4190" i="1"/>
  <c r="AI565" i="1"/>
  <c r="AI3193" i="1"/>
  <c r="AI2379" i="1"/>
  <c r="AI454" i="1"/>
  <c r="AI20" i="1"/>
  <c r="AI4233" i="1"/>
  <c r="AI754" i="1"/>
  <c r="AI2632" i="1"/>
  <c r="AI1350" i="1"/>
  <c r="AI4453" i="1"/>
  <c r="AI2304" i="1"/>
  <c r="AI2115" i="1"/>
  <c r="AI3627" i="1"/>
  <c r="AI547" i="1"/>
  <c r="AI2990" i="1"/>
  <c r="AI1436" i="1"/>
  <c r="AI1058" i="1"/>
  <c r="AI3748" i="1"/>
  <c r="AI930" i="1"/>
  <c r="AI3283" i="1"/>
  <c r="AI4361" i="1"/>
  <c r="AI4393" i="1"/>
  <c r="AI1280" i="1"/>
  <c r="AI4110" i="1"/>
  <c r="AI3349" i="1"/>
  <c r="AI902" i="1"/>
  <c r="AI3673" i="1"/>
  <c r="AI4505" i="1"/>
  <c r="AI3778" i="1"/>
  <c r="AI3303" i="1"/>
  <c r="AI1348" i="1"/>
  <c r="AI4180" i="1"/>
  <c r="AI4998" i="1"/>
  <c r="AI3724" i="1"/>
  <c r="AI1949" i="1"/>
  <c r="AI1354" i="1"/>
  <c r="AI4819" i="1"/>
  <c r="AI2490" i="1"/>
  <c r="AI2740" i="1"/>
  <c r="AI2105" i="1"/>
  <c r="AI681" i="1"/>
  <c r="AI6" i="1"/>
  <c r="AI3922" i="1"/>
  <c r="AI1441" i="1"/>
  <c r="AI3066" i="1"/>
  <c r="AI1592" i="1"/>
  <c r="AI1098" i="1"/>
  <c r="AI2888" i="1"/>
  <c r="AI2581" i="1"/>
  <c r="AI366" i="1"/>
  <c r="AI808" i="1"/>
  <c r="AI2214" i="1"/>
  <c r="AI3325" i="1"/>
  <c r="AI4476" i="1"/>
  <c r="AI1031" i="1"/>
  <c r="AI1349" i="1"/>
  <c r="AI1926" i="1"/>
  <c r="AI2540" i="1"/>
  <c r="AI881" i="1"/>
  <c r="AI2227" i="1"/>
  <c r="AI2896" i="1"/>
  <c r="AI837" i="1"/>
  <c r="AI4846" i="1"/>
  <c r="AI394" i="1"/>
  <c r="AI446" i="1"/>
  <c r="AI2762" i="1"/>
  <c r="AI2506" i="1"/>
  <c r="AI4273" i="1"/>
  <c r="AI976" i="1"/>
  <c r="AI528" i="1"/>
  <c r="AI489" i="1"/>
  <c r="AI1376" i="1"/>
  <c r="AI1505" i="1"/>
  <c r="AI4701" i="1"/>
  <c r="AI3292" i="1"/>
  <c r="AI65" i="1"/>
  <c r="AI3022" i="1"/>
  <c r="AI2251" i="1"/>
  <c r="AI1392" i="1"/>
  <c r="AI30" i="1"/>
  <c r="AI2299" i="1"/>
  <c r="AI2631" i="1"/>
  <c r="AI2705" i="1"/>
  <c r="AI2141" i="1"/>
  <c r="AI3775" i="1"/>
  <c r="AI2295" i="1"/>
  <c r="AI3047" i="1"/>
  <c r="AI2136" i="1"/>
  <c r="AI2303" i="1"/>
  <c r="AI1842" i="1"/>
  <c r="AI4789" i="1"/>
  <c r="AI3946" i="1"/>
  <c r="AI1762" i="1"/>
  <c r="AI2626" i="1"/>
  <c r="AI2952" i="1"/>
  <c r="AI160" i="1"/>
  <c r="AI2456" i="1"/>
  <c r="AI605" i="1"/>
  <c r="AI4517" i="1"/>
  <c r="AI1484" i="1"/>
  <c r="AI2181" i="1"/>
  <c r="AI4115" i="1"/>
  <c r="AI3532" i="1"/>
  <c r="AI1027" i="1"/>
  <c r="AI1013" i="1"/>
  <c r="AI3732" i="1"/>
  <c r="AI2462" i="1"/>
  <c r="AI3016" i="1"/>
  <c r="AI4123" i="1"/>
  <c r="AI1434" i="1"/>
  <c r="AI2140" i="1"/>
  <c r="AI1458" i="1"/>
  <c r="AI3869" i="1"/>
  <c r="AI3980" i="1"/>
  <c r="AI1838" i="1"/>
  <c r="AI822" i="1"/>
  <c r="AI2450" i="1"/>
  <c r="AI2868" i="1"/>
  <c r="AI3619" i="1"/>
  <c r="AI2142" i="1"/>
  <c r="AI2782" i="1"/>
  <c r="AI3821" i="1"/>
  <c r="AI1469" i="1"/>
  <c r="AI3753" i="1"/>
  <c r="AI698" i="1"/>
  <c r="AI723" i="1"/>
  <c r="AI4820" i="1"/>
  <c r="AI1397" i="1"/>
  <c r="AI2979" i="1"/>
  <c r="AI1891" i="1"/>
  <c r="AI1774" i="1"/>
  <c r="AI2108" i="1"/>
  <c r="AI2665" i="1"/>
  <c r="AI1689" i="1"/>
  <c r="AI2438" i="1"/>
  <c r="AI4639" i="1"/>
  <c r="AI1730" i="1"/>
  <c r="AI1266" i="1"/>
  <c r="AI47" i="1"/>
  <c r="AI2623" i="1"/>
  <c r="AI2752" i="1"/>
  <c r="AI4377" i="1"/>
  <c r="AI4440" i="1"/>
  <c r="AI1709" i="1"/>
  <c r="AI2148" i="1"/>
  <c r="AI1190" i="1"/>
  <c r="AI2855" i="1"/>
  <c r="AI326" i="1"/>
  <c r="AI52" i="1"/>
  <c r="AI3853" i="1"/>
  <c r="AI2574" i="1"/>
  <c r="AI3258" i="1"/>
  <c r="AI501" i="1"/>
  <c r="AI1769" i="1"/>
  <c r="AI2841" i="1"/>
  <c r="AI1396" i="1"/>
  <c r="AI1552" i="1"/>
  <c r="AI2167" i="1"/>
  <c r="AI3567" i="1"/>
  <c r="AI4523" i="1"/>
  <c r="AI3294" i="1"/>
  <c r="AI801" i="1"/>
  <c r="AI1110" i="1"/>
  <c r="AI4429" i="1"/>
  <c r="AI2941" i="1"/>
  <c r="AI2648" i="1"/>
  <c r="AI878" i="1"/>
  <c r="AI3908" i="1"/>
  <c r="AI2894" i="1"/>
  <c r="AI427" i="1"/>
  <c r="AI342" i="1"/>
  <c r="AI3311" i="1"/>
  <c r="AI3419" i="1"/>
  <c r="AI4961" i="1"/>
  <c r="AI4717" i="1"/>
  <c r="AI1711" i="1"/>
  <c r="AI2494" i="1"/>
  <c r="AI1660" i="1"/>
  <c r="AI4772" i="1"/>
  <c r="AI2025" i="1"/>
  <c r="AI2850" i="1"/>
  <c r="AI33" i="1"/>
  <c r="AI8" i="1"/>
  <c r="AI842" i="1"/>
  <c r="AI1064" i="1"/>
  <c r="AI2869" i="1"/>
  <c r="AI4136" i="1"/>
  <c r="AI3653" i="1"/>
  <c r="AI3178" i="1"/>
  <c r="AI4247" i="1"/>
  <c r="AI4704" i="1"/>
  <c r="AI4066" i="1"/>
  <c r="AI2386" i="1"/>
  <c r="AI1506" i="1"/>
  <c r="AI3247" i="1"/>
  <c r="AI1414" i="1"/>
  <c r="AI4800" i="1"/>
  <c r="AI3996" i="1"/>
  <c r="AI3" i="1"/>
  <c r="AI2835" i="1"/>
  <c r="AI4808" i="1"/>
  <c r="AI1705" i="1"/>
  <c r="AI2693" i="1"/>
  <c r="AI1374" i="1"/>
  <c r="AI626" i="1"/>
  <c r="AI395" i="1"/>
  <c r="AI1130" i="1"/>
  <c r="AI4063" i="1"/>
  <c r="AI3123" i="1"/>
  <c r="AI3798" i="1"/>
  <c r="AI3997" i="1"/>
  <c r="AI1254" i="1"/>
  <c r="AI432" i="1"/>
  <c r="AI2428" i="1"/>
  <c r="AI4703" i="1"/>
  <c r="AI3780" i="1"/>
  <c r="AI3752" i="1"/>
  <c r="AI1450" i="1"/>
  <c r="AI2865" i="1"/>
  <c r="AI252" i="1"/>
  <c r="AI2082" i="1"/>
  <c r="AI2577" i="1"/>
  <c r="AI4923" i="1"/>
  <c r="AI3903" i="1"/>
  <c r="AI3478" i="1"/>
  <c r="AI4494" i="1"/>
  <c r="AI3942" i="1"/>
  <c r="AI1012" i="1"/>
  <c r="AI2407" i="1"/>
  <c r="AI4272" i="1"/>
  <c r="AI3316" i="1"/>
  <c r="AI1473" i="1"/>
  <c r="AI542" i="1"/>
  <c r="AI4154" i="1"/>
  <c r="AI3667" i="1"/>
  <c r="AI1925" i="1"/>
  <c r="AI3191" i="1"/>
  <c r="AI2400" i="1"/>
  <c r="AI3898" i="1"/>
  <c r="AI275" i="1"/>
  <c r="AI3384" i="1"/>
  <c r="AI1286" i="1"/>
  <c r="AI317" i="1"/>
  <c r="AI1221" i="1"/>
  <c r="AI4343" i="1"/>
  <c r="AI4284" i="1"/>
  <c r="AI3430" i="1"/>
  <c r="AI3790" i="1"/>
  <c r="AI2422" i="1"/>
  <c r="AI3622" i="1"/>
  <c r="AI830" i="1"/>
  <c r="AI1588" i="1"/>
  <c r="AI2814" i="1"/>
  <c r="AI1687" i="1"/>
  <c r="AI3870" i="1"/>
  <c r="AI3356" i="1"/>
  <c r="AI1936" i="1"/>
  <c r="AI139" i="1"/>
  <c r="AI377" i="1"/>
  <c r="AI4567" i="1"/>
  <c r="AI4122" i="1"/>
  <c r="AI3867" i="1"/>
  <c r="AI3226" i="1"/>
  <c r="AI4584" i="1"/>
  <c r="AI222" i="1"/>
  <c r="AI4078" i="1"/>
  <c r="AI1486" i="1"/>
  <c r="AI424" i="1"/>
  <c r="AI2899" i="1"/>
  <c r="AI4274" i="1"/>
  <c r="AI895" i="1"/>
  <c r="AI1788" i="1"/>
  <c r="AI2162" i="1"/>
  <c r="AI602" i="1"/>
  <c r="AI1583" i="1"/>
  <c r="AI1697" i="1"/>
  <c r="AI988" i="1"/>
  <c r="AI2525" i="1"/>
  <c r="AI710" i="1"/>
  <c r="AI118" i="1"/>
  <c r="AI2159" i="1"/>
  <c r="AI1654" i="1"/>
  <c r="AI2682" i="1"/>
  <c r="AI4632" i="1"/>
  <c r="AI4725" i="1"/>
  <c r="AI2560" i="1"/>
  <c r="AI1400" i="1"/>
  <c r="AI3228" i="1"/>
  <c r="AI1062" i="1"/>
  <c r="AI813" i="1"/>
  <c r="AI2815" i="1"/>
  <c r="AI229" i="1"/>
  <c r="AI1243" i="1"/>
  <c r="AI3055" i="1"/>
  <c r="AI3254" i="1"/>
  <c r="AI1715" i="1"/>
  <c r="AI583" i="1"/>
  <c r="AI2020" i="1"/>
  <c r="AI3625" i="1"/>
  <c r="AI2248" i="1"/>
  <c r="AI3242" i="1"/>
  <c r="AI3935" i="1"/>
  <c r="AI2672" i="1"/>
  <c r="AI3068" i="1"/>
  <c r="AI3110" i="1"/>
  <c r="AI3963" i="1"/>
  <c r="AI4364" i="1"/>
  <c r="AI3078" i="1"/>
  <c r="AI3544" i="1"/>
  <c r="AI765" i="1"/>
  <c r="AI4290" i="1"/>
  <c r="AI3857" i="1"/>
  <c r="AI1630" i="1"/>
  <c r="AI1459" i="1"/>
  <c r="AI3265" i="1"/>
  <c r="AI4477" i="1"/>
  <c r="AI575" i="1"/>
  <c r="AI3529" i="1"/>
  <c r="AI3763" i="1"/>
  <c r="AI3833" i="1"/>
  <c r="AI4665" i="1"/>
  <c r="AI2787" i="1"/>
  <c r="AI1133" i="1"/>
  <c r="AI4765" i="1"/>
  <c r="AI381" i="1"/>
  <c r="AI4694" i="1"/>
  <c r="AI4326" i="1"/>
  <c r="AI3357" i="1"/>
  <c r="AI3120" i="1"/>
  <c r="AI4683" i="1"/>
  <c r="AI2957" i="1"/>
  <c r="AI1276" i="1"/>
  <c r="AI1250" i="1"/>
  <c r="AI496" i="1"/>
  <c r="AI3964" i="1"/>
  <c r="AI4124" i="1"/>
  <c r="AI4119" i="1"/>
  <c r="AI2571" i="1"/>
  <c r="AI697" i="1"/>
  <c r="AI756" i="1"/>
  <c r="AI4658" i="1"/>
  <c r="AI70" i="1"/>
  <c r="AI2188" i="1"/>
  <c r="AI4999" i="1"/>
  <c r="AI1325" i="1"/>
  <c r="AI2720" i="1"/>
  <c r="AI2642" i="1"/>
  <c r="AI4626" i="1"/>
  <c r="AI2922" i="1"/>
  <c r="AI87" i="1"/>
  <c r="AI4471" i="1"/>
  <c r="AI67" i="1"/>
  <c r="AI4621" i="1"/>
  <c r="AI4191" i="1"/>
  <c r="AI2690" i="1"/>
  <c r="AI3739" i="1"/>
  <c r="AI4474" i="1"/>
  <c r="AI598" i="1"/>
  <c r="AI4553" i="1"/>
  <c r="AI2271" i="1"/>
  <c r="AI3392" i="1"/>
  <c r="AI1439" i="1"/>
  <c r="AI1043" i="1"/>
  <c r="AI3502" i="1"/>
  <c r="AI1763" i="1"/>
  <c r="AI4976" i="1"/>
  <c r="AI1445" i="1"/>
  <c r="AI4548" i="1"/>
  <c r="AI2745" i="1"/>
  <c r="AI4533" i="1"/>
  <c r="AI1279" i="1"/>
  <c r="AI2825" i="1"/>
  <c r="AI928" i="1"/>
  <c r="AI4925" i="1"/>
  <c r="AI1670" i="1"/>
  <c r="AI1974" i="1"/>
  <c r="AI4159" i="1"/>
  <c r="AI515" i="1"/>
  <c r="AI2830" i="1"/>
  <c r="AI2421" i="1"/>
  <c r="AI1007" i="1"/>
  <c r="AI3447" i="1"/>
  <c r="AI4246" i="1"/>
  <c r="AI1807" i="1"/>
  <c r="AI3443" i="1"/>
  <c r="AI3290" i="1"/>
  <c r="AI2617" i="1"/>
  <c r="AI2134" i="1"/>
  <c r="AI4398" i="1"/>
  <c r="AI3395" i="1"/>
  <c r="AI2288" i="1"/>
  <c r="AI682" i="1"/>
  <c r="AI2269" i="1"/>
  <c r="AI4309" i="1"/>
  <c r="AI4933" i="1"/>
  <c r="AI855" i="1"/>
  <c r="AI3575" i="1"/>
  <c r="AI3829" i="1"/>
  <c r="AI969" i="1"/>
  <c r="AI584" i="1"/>
  <c r="AI1792" i="1"/>
  <c r="AI2660" i="1"/>
  <c r="AI740" i="1"/>
  <c r="AI4043" i="1"/>
  <c r="AI1615" i="1"/>
  <c r="AI3189" i="1"/>
  <c r="AI2106" i="1"/>
  <c r="AI238" i="1"/>
  <c r="AI559" i="1"/>
  <c r="AI991" i="1"/>
  <c r="AI3995" i="1"/>
  <c r="AI3109" i="1"/>
  <c r="AI2434" i="1"/>
  <c r="AI2323" i="1"/>
  <c r="AI2202" i="1"/>
  <c r="AI2885" i="1"/>
  <c r="AI3791" i="1"/>
  <c r="AI4579" i="1"/>
  <c r="AI4745" i="1"/>
  <c r="AI847" i="1"/>
  <c r="AI2823" i="1"/>
  <c r="AI4890" i="1"/>
  <c r="AI384" i="1"/>
  <c r="AI485" i="1"/>
  <c r="AI1957" i="1"/>
  <c r="AI4260" i="1"/>
  <c r="AI476" i="1"/>
  <c r="AI1331" i="1"/>
  <c r="AI4209" i="1"/>
  <c r="AI3069" i="1"/>
  <c r="AI1264" i="1"/>
  <c r="AI2729" i="1"/>
  <c r="AI3636" i="1"/>
  <c r="AI2337" i="1"/>
  <c r="AI944" i="1"/>
  <c r="AI2163" i="1"/>
  <c r="AI1647" i="1"/>
  <c r="AI3806" i="1"/>
  <c r="AI3822" i="1"/>
  <c r="AI4522" i="1"/>
  <c r="AI2054" i="1"/>
  <c r="AI38" i="1"/>
  <c r="AI4020" i="1"/>
  <c r="AI2120" i="1"/>
  <c r="AI1220" i="1"/>
  <c r="AI378" i="1"/>
  <c r="AI1399" i="1"/>
  <c r="AI4017" i="1"/>
  <c r="AI1368" i="1"/>
  <c r="AI938" i="1"/>
  <c r="AI2700" i="1"/>
  <c r="AI4060" i="1"/>
  <c r="AI614" i="1"/>
  <c r="AI3411" i="1"/>
  <c r="AI165" i="1"/>
  <c r="AI2628" i="1"/>
  <c r="AI3588" i="1"/>
  <c r="AI2991" i="1"/>
  <c r="AI571" i="1"/>
  <c r="AI2883" i="1"/>
  <c r="AI279" i="1"/>
  <c r="AI4781" i="1"/>
  <c r="AI3282" i="1"/>
  <c r="AI3438" i="1"/>
  <c r="AI132" i="1"/>
  <c r="AI545" i="1"/>
  <c r="AI1132" i="1"/>
  <c r="AI4330" i="1"/>
  <c r="AI2884" i="1"/>
  <c r="AI35" i="1"/>
  <c r="AI2085" i="1"/>
  <c r="AI1524" i="1"/>
  <c r="AI2442" i="1"/>
  <c r="AI567" i="1"/>
  <c r="AI2537" i="1"/>
  <c r="AI3485" i="1"/>
  <c r="AI1999" i="1"/>
  <c r="AI4588" i="1"/>
  <c r="AI492" i="1"/>
  <c r="AI3892" i="1"/>
  <c r="AI3876" i="1"/>
  <c r="AI1537" i="1"/>
  <c r="AI2845" i="1"/>
  <c r="AI888" i="1"/>
  <c r="AI2685" i="1"/>
  <c r="AI2502" i="1"/>
  <c r="AI212" i="1"/>
  <c r="AI1030" i="1"/>
  <c r="AI143" i="1"/>
  <c r="AI786" i="1"/>
  <c r="AI3489" i="1"/>
  <c r="AI2769" i="1"/>
  <c r="AI4213" i="1"/>
  <c r="AI2534" i="1"/>
  <c r="AI201" i="1"/>
  <c r="AI1170" i="1"/>
  <c r="AI2079" i="1"/>
  <c r="AI4828" i="1"/>
  <c r="AI1102" i="1"/>
  <c r="AI1482" i="1"/>
  <c r="AI2116" i="1"/>
  <c r="AI2586" i="1"/>
  <c r="AI668" i="1"/>
  <c r="AI429" i="1"/>
  <c r="AI3816" i="1"/>
  <c r="AI674" i="1"/>
  <c r="AI1372" i="1"/>
  <c r="AI1322" i="1"/>
  <c r="AI3452" i="1"/>
  <c r="AI416" i="1"/>
  <c r="AI187" i="1"/>
  <c r="AI2265" i="1"/>
  <c r="AI2794" i="1"/>
  <c r="AI4174" i="1"/>
  <c r="AI4541" i="1"/>
  <c r="AI3348" i="1"/>
  <c r="AI332" i="1"/>
  <c r="AI3072" i="1"/>
  <c r="AI2028" i="1"/>
  <c r="AI3462" i="1"/>
  <c r="AI607" i="1"/>
  <c r="AI721" i="1"/>
  <c r="AI3756" i="1"/>
  <c r="AI3613" i="1"/>
  <c r="AI654" i="1"/>
  <c r="AI3444" i="1"/>
  <c r="AI478" i="1"/>
  <c r="AI3481" i="1"/>
  <c r="AI2976" i="1"/>
  <c r="AI3818" i="1"/>
  <c r="AI713" i="1"/>
  <c r="AI967" i="1"/>
  <c r="AI4456" i="1"/>
  <c r="AI2674" i="1"/>
  <c r="AI1531" i="1"/>
  <c r="AI4003" i="1"/>
  <c r="AI3885" i="1"/>
  <c r="AI4120" i="1"/>
  <c r="AI1885" i="1"/>
  <c r="AI2409" i="1"/>
  <c r="AI4675" i="1"/>
  <c r="AI2308" i="1"/>
  <c r="AI1886" i="1"/>
  <c r="AI793" i="1"/>
  <c r="AI3150" i="1"/>
  <c r="AI3319" i="1"/>
  <c r="AI1011" i="1"/>
  <c r="AI3163" i="1"/>
  <c r="AI362" i="1"/>
  <c r="AI1966" i="1"/>
  <c r="AI2336" i="1"/>
  <c r="AI3506" i="1"/>
  <c r="AI4633" i="1"/>
  <c r="AI1669" i="1"/>
  <c r="AI3201" i="1"/>
  <c r="AI4551" i="1"/>
  <c r="AI2089" i="1"/>
  <c r="AI1742" i="1"/>
  <c r="AI770" i="1"/>
  <c r="AI2035" i="1"/>
  <c r="AI4221" i="1"/>
  <c r="AI3656" i="1"/>
  <c r="AI1364" i="1"/>
  <c r="AI1367" i="1"/>
  <c r="AI3417" i="1"/>
  <c r="AI185" i="1"/>
  <c r="AI4156" i="1"/>
  <c r="AI21" i="1"/>
  <c r="AI1550" i="1"/>
  <c r="AI4939" i="1"/>
  <c r="AI2637" i="1"/>
  <c r="AI2645" i="1"/>
  <c r="AI1633" i="1"/>
  <c r="AI346" i="1"/>
  <c r="AI524" i="1"/>
  <c r="AI2393" i="1"/>
  <c r="AI4129" i="1"/>
  <c r="AI3939" i="1"/>
  <c r="AI2761" i="1"/>
  <c r="AI15" i="1"/>
  <c r="AI3734" i="1"/>
  <c r="AI1825" i="1"/>
  <c r="AI1737" i="1"/>
  <c r="AI1573" i="1"/>
  <c r="AI1822" i="1"/>
  <c r="AI1595" i="1"/>
  <c r="AI13" i="1"/>
  <c r="AI4424" i="1"/>
  <c r="AI1099" i="1"/>
  <c r="AI1923" i="1"/>
  <c r="AI2053" i="1"/>
  <c r="AI2942" i="1"/>
  <c r="AI4504" i="1"/>
  <c r="AI701" i="1"/>
  <c r="AI4599" i="1"/>
  <c r="AI3062" i="1"/>
  <c r="AI1548" i="1"/>
  <c r="AI3537" i="1"/>
  <c r="AI4491" i="1"/>
  <c r="AI1141" i="1"/>
  <c r="AI124" i="1"/>
  <c r="AI2987" i="1"/>
  <c r="AI311" i="1"/>
  <c r="AI4141" i="1"/>
  <c r="AI890" i="1"/>
  <c r="AI4416" i="1"/>
  <c r="AI4480" i="1"/>
  <c r="AI3624" i="1"/>
  <c r="AI1847" i="1"/>
  <c r="AI1699" i="1"/>
  <c r="AI669" i="1"/>
  <c r="AI533" i="1"/>
  <c r="AI1932" i="1"/>
  <c r="AI2282" i="1"/>
  <c r="AI1976" i="1"/>
  <c r="AI2768" i="1"/>
  <c r="AI3277" i="1"/>
  <c r="AI913" i="1"/>
  <c r="AI4148" i="1"/>
  <c r="AI4408" i="1"/>
  <c r="AI3893" i="1"/>
  <c r="AI1462" i="1"/>
  <c r="AI1520" i="1"/>
  <c r="AI4212" i="1"/>
  <c r="AI694" i="1"/>
  <c r="AI2624" i="1"/>
  <c r="AI157" i="1"/>
  <c r="AI335" i="1"/>
  <c r="AI1231" i="1"/>
  <c r="AI3148" i="1"/>
  <c r="AI1143" i="1"/>
  <c r="AI1663" i="1"/>
  <c r="AI3918" i="1"/>
  <c r="AI1034" i="1"/>
  <c r="AI3094" i="1"/>
  <c r="AI1468" i="1"/>
  <c r="AI3017" i="1"/>
  <c r="AI2982" i="1"/>
  <c r="AI4278" i="1"/>
  <c r="AI1674" i="1"/>
  <c r="AI1105" i="1"/>
  <c r="AI4983" i="1"/>
  <c r="AI3439" i="1"/>
  <c r="AI4062" i="1"/>
  <c r="AI1108" i="1"/>
  <c r="AI3041" i="1"/>
  <c r="AI2523" i="1"/>
  <c r="AI2489" i="1"/>
  <c r="AI3914" i="1"/>
  <c r="AI2764" i="1"/>
  <c r="AI1253" i="1"/>
  <c r="AI2988" i="1"/>
  <c r="AI4315" i="1"/>
  <c r="AI912" i="1"/>
  <c r="AI4773" i="1"/>
  <c r="AI2217" i="1"/>
  <c r="AI2589" i="1"/>
  <c r="AI253" i="1"/>
  <c r="AI4381" i="1"/>
  <c r="AI3606" i="1"/>
  <c r="AI758" i="1"/>
  <c r="AI3372" i="1"/>
  <c r="AI2165" i="1"/>
  <c r="AI2980" i="1"/>
  <c r="AI3646" i="1"/>
  <c r="AI459" i="1"/>
  <c r="AI1394" i="1"/>
  <c r="AI1026" i="1"/>
  <c r="AI3557" i="1"/>
  <c r="AI72" i="1"/>
  <c r="AI517" i="1"/>
  <c r="AI1163" i="1"/>
  <c r="AI4073" i="1"/>
  <c r="AI4693" i="1"/>
  <c r="AI2256" i="1"/>
  <c r="AI3534" i="1"/>
  <c r="AI415" i="1"/>
  <c r="AI4718" i="1"/>
  <c r="AI2579" i="1"/>
  <c r="AI3146" i="1"/>
  <c r="AI4715" i="1"/>
  <c r="AI40" i="1"/>
  <c r="AI4072" i="1"/>
  <c r="AI2330" i="1"/>
  <c r="AI1199" i="1"/>
  <c r="AI3681" i="1"/>
  <c r="AI1843" i="1"/>
  <c r="AI3504" i="1"/>
  <c r="AI763" i="1"/>
  <c r="AI2469" i="1"/>
  <c r="AI193" i="1"/>
  <c r="AI4572" i="1"/>
  <c r="AI1140" i="1"/>
  <c r="AI2521" i="1"/>
  <c r="AI2218" i="1"/>
  <c r="AI934" i="1"/>
  <c r="AI3168" i="1"/>
  <c r="AI307" i="1"/>
  <c r="AI4049" i="1"/>
  <c r="AI1799" i="1"/>
  <c r="AI4178" i="1"/>
  <c r="AI3070" i="1"/>
  <c r="AI1218" i="1"/>
  <c r="AI2889" i="1"/>
  <c r="AI4498" i="1"/>
  <c r="AI1428" i="1"/>
  <c r="AI206" i="1"/>
  <c r="AI4827" i="1"/>
  <c r="AI3668" i="1"/>
  <c r="AI2102" i="1"/>
  <c r="AI1555" i="1"/>
  <c r="AI1877" i="1"/>
  <c r="AI244" i="1"/>
  <c r="AI4550" i="1"/>
  <c r="AI1854" i="1"/>
  <c r="AI3692" i="1"/>
  <c r="AI315" i="1"/>
  <c r="AI246" i="1"/>
  <c r="AI4351" i="1"/>
  <c r="AI1211" i="1"/>
  <c r="AI1416" i="1"/>
  <c r="AI569" i="1"/>
  <c r="AI2263" i="1"/>
  <c r="AI3548" i="1"/>
  <c r="AI840" i="1"/>
  <c r="AI2556" i="1"/>
  <c r="AI2844" i="1"/>
  <c r="AI2827" i="1"/>
  <c r="AI2154" i="1"/>
  <c r="AI568" i="1"/>
  <c r="AI2114" i="1"/>
  <c r="AI1371" i="1"/>
  <c r="AI2161" i="1"/>
  <c r="AI4332" i="1"/>
  <c r="AI597" i="1"/>
  <c r="AI3324" i="1"/>
  <c r="AI2709" i="1"/>
  <c r="AI1324" i="1"/>
  <c r="AI2047" i="1"/>
  <c r="AI3844" i="1"/>
  <c r="AI2253" i="1"/>
  <c r="AI2156" i="1"/>
  <c r="AI3874" i="1"/>
  <c r="AI4534" i="1"/>
  <c r="AI2610" i="1"/>
  <c r="AI2852" i="1"/>
  <c r="AI3415" i="1"/>
  <c r="AI1078" i="1"/>
  <c r="AI4204" i="1"/>
  <c r="AI3969" i="1"/>
  <c r="AI3200" i="1"/>
  <c r="AI1616" i="1"/>
  <c r="AI2187" i="1"/>
  <c r="AI651" i="1"/>
  <c r="AI1716" i="1"/>
  <c r="AI3660" i="1"/>
  <c r="AI56" i="1"/>
  <c r="AI1476" i="1"/>
  <c r="AI3476" i="1"/>
  <c r="AI946" i="1"/>
  <c r="AI4590" i="1"/>
  <c r="AI4886" i="1"/>
  <c r="AI1291" i="1"/>
  <c r="AI481" i="1"/>
  <c r="AI3932" i="1"/>
  <c r="AI5001" i="1"/>
  <c r="AI2138" i="1"/>
  <c r="AI3913" i="1"/>
  <c r="AI811" i="1"/>
  <c r="AI456" i="1"/>
  <c r="AI718" i="1"/>
  <c r="AI1646" i="1"/>
  <c r="AI948" i="1"/>
  <c r="AI1561" i="1"/>
  <c r="AI4341" i="1"/>
  <c r="AI1215" i="1"/>
  <c r="AI4655" i="1"/>
  <c r="AI4861" i="1"/>
  <c r="AI2846" i="1"/>
  <c r="AI613" i="1"/>
  <c r="AI1359" i="1"/>
  <c r="AI2135" i="1"/>
  <c r="AI4170" i="1"/>
  <c r="AI2786" i="1"/>
  <c r="AI4758" i="1"/>
  <c r="AI2860" i="1"/>
  <c r="AI4929" i="1"/>
  <c r="AI857" i="1"/>
  <c r="AI1993" i="1"/>
  <c r="AI2331" i="1"/>
  <c r="AI4407" i="1"/>
  <c r="AI1577" i="1"/>
  <c r="AI4021" i="1"/>
  <c r="AI4714" i="1"/>
  <c r="AI4394" i="1"/>
  <c r="AI453" i="1"/>
  <c r="AI3112" i="1"/>
  <c r="AI1578" i="1"/>
  <c r="AI2687" i="1"/>
  <c r="AI3866" i="1"/>
  <c r="AI2319" i="1"/>
  <c r="AI1271" i="1"/>
  <c r="AI1120" i="1"/>
  <c r="AI987" i="1"/>
  <c r="AI2935" i="1"/>
  <c r="AI994" i="1"/>
  <c r="AI2641" i="1"/>
  <c r="AI3714" i="1"/>
  <c r="AI4788" i="1"/>
  <c r="AI4757" i="1"/>
  <c r="AI3287" i="1"/>
  <c r="AI2334" i="1"/>
  <c r="AI1860" i="1"/>
  <c r="AI3814" i="1"/>
  <c r="AI3621" i="1"/>
  <c r="AI4342" i="1"/>
  <c r="AI1160" i="1"/>
  <c r="AI1802" i="1"/>
  <c r="AI3543" i="1"/>
  <c r="AI4822" i="1"/>
  <c r="AI2914" i="1"/>
  <c r="AI1024" i="1"/>
  <c r="AI2203" i="1"/>
  <c r="AI4724" i="1"/>
  <c r="AI4536" i="1"/>
  <c r="AI2332" i="1"/>
  <c r="AI2137" i="1"/>
  <c r="AI4055" i="1"/>
  <c r="AI3170" i="1"/>
  <c r="AI1826" i="1"/>
  <c r="AI290" i="1"/>
  <c r="AI4756" i="1"/>
  <c r="AI3992" i="1"/>
  <c r="AI4448" i="1"/>
  <c r="AI4493" i="1"/>
  <c r="AI1791" i="1"/>
  <c r="AI3436" i="1"/>
  <c r="AI4784" i="1"/>
  <c r="AI3843" i="1"/>
  <c r="AI4609" i="1"/>
  <c r="AI4333" i="1"/>
  <c r="AI2126" i="1"/>
  <c r="AI2447" i="1"/>
  <c r="AI4142" i="1"/>
  <c r="AI393" i="1"/>
  <c r="AI25" i="1"/>
  <c r="AI349" i="1"/>
  <c r="AI3031" i="1"/>
  <c r="AI2418" i="1"/>
  <c r="AI2746" i="1"/>
  <c r="AI2817" i="1"/>
  <c r="AI4722" i="1"/>
  <c r="AI2783" i="1"/>
  <c r="AI3854" i="1"/>
  <c r="AI1310" i="1"/>
  <c r="AI3545" i="1"/>
  <c r="AI2394" i="1"/>
  <c r="AI639" i="1"/>
  <c r="AI2452" i="1"/>
  <c r="AI155" i="1"/>
  <c r="AI74" i="1"/>
  <c r="AI1104" i="1"/>
  <c r="AI407" i="1"/>
  <c r="AI850" i="1"/>
  <c r="AI2634" i="1"/>
  <c r="AI4052" i="1"/>
  <c r="AI1262" i="1"/>
  <c r="AI1815" i="1"/>
  <c r="AI3705" i="1"/>
  <c r="AI3101" i="1"/>
  <c r="AI1314" i="1"/>
  <c r="AI3718" i="1"/>
  <c r="AI671" i="1"/>
  <c r="AI62" i="1"/>
  <c r="AI576" i="1"/>
  <c r="AI4859" i="1"/>
  <c r="AI2919" i="1"/>
  <c r="AI3339" i="1"/>
  <c r="AI4671" i="1"/>
  <c r="AI3652" i="1"/>
  <c r="AI1979" i="1"/>
  <c r="AI4299" i="1"/>
  <c r="AI1246" i="1"/>
  <c r="AI4817" i="1"/>
  <c r="AI4176" i="1"/>
  <c r="AI2956" i="1"/>
  <c r="AI256" i="1"/>
  <c r="AI2199" i="1"/>
  <c r="AI3076" i="1"/>
  <c r="AI1931" i="1"/>
  <c r="AI2813" i="1"/>
  <c r="AI2664" i="1"/>
  <c r="AI812" i="1"/>
  <c r="AI4958" i="1"/>
  <c r="AI1582" i="1"/>
  <c r="AI3190" i="1"/>
  <c r="AI3434" i="1"/>
  <c r="AI4654" i="1"/>
  <c r="AI2296" i="1"/>
  <c r="AI4499" i="1"/>
  <c r="AI2300" i="1"/>
  <c r="AI4372" i="1"/>
  <c r="AI75" i="1"/>
  <c r="AI4618" i="1"/>
  <c r="AI4065" i="1"/>
  <c r="AI2661" i="1"/>
  <c r="AI3088" i="1"/>
  <c r="AI1767" i="1"/>
  <c r="AI225" i="1"/>
  <c r="AI145" i="1"/>
  <c r="AI892" i="1"/>
  <c r="AI51" i="1"/>
  <c r="AI2840" i="1"/>
  <c r="AI739" i="1"/>
  <c r="AI1002" i="1"/>
  <c r="AI1121" i="1"/>
  <c r="AI3458" i="1"/>
  <c r="AI1608" i="1"/>
  <c r="AI1248" i="1"/>
  <c r="AI49" i="1"/>
  <c r="AI2601" i="1"/>
  <c r="AI4862" i="1"/>
  <c r="AI3890" i="1"/>
  <c r="AI1373" i="1"/>
  <c r="AI686" i="1"/>
  <c r="AI3397" i="1"/>
  <c r="AI2034" i="1"/>
  <c r="AI4152" i="1"/>
  <c r="AI4317" i="1"/>
  <c r="AI37" i="1"/>
  <c r="AI2353" i="1"/>
  <c r="AI3819" i="1"/>
  <c r="AI1258" i="1"/>
  <c r="AI1299" i="1"/>
  <c r="AI409" i="1"/>
  <c r="AI4472" i="1"/>
  <c r="AI534" i="1"/>
  <c r="AI2395" i="1"/>
  <c r="AI3073" i="1"/>
  <c r="AI4530" i="1"/>
  <c r="AI111" i="1"/>
  <c r="AI2258" i="1"/>
  <c r="AI1607" i="1"/>
  <c r="AI4791" i="1"/>
  <c r="AI4459" i="1"/>
  <c r="AI2895" i="1"/>
  <c r="AI3943" i="1"/>
  <c r="AI4823" i="1"/>
  <c r="AI1123" i="1"/>
  <c r="AI4597" i="1"/>
  <c r="AI2455" i="1"/>
  <c r="AI2528" i="1"/>
  <c r="AI737" i="1"/>
  <c r="AI505" i="1"/>
  <c r="AI1178" i="1"/>
  <c r="AI93" i="1"/>
  <c r="AI2948" i="1"/>
  <c r="AI4829" i="1"/>
  <c r="AI3880" i="1"/>
  <c r="AI2038" i="1"/>
  <c r="AI4002" i="1"/>
  <c r="AI4195" i="1"/>
  <c r="AI3940" i="1"/>
  <c r="AI1597" i="1"/>
  <c r="AI4044" i="1"/>
  <c r="AI1457" i="1"/>
  <c r="AI4092" i="1"/>
  <c r="AI3511" i="1"/>
  <c r="AI257" i="1"/>
  <c r="AI824" i="1"/>
  <c r="AI4369" i="1"/>
  <c r="AI1345" i="1"/>
  <c r="AI3421" i="1"/>
  <c r="AI2777" i="1"/>
  <c r="AI964" i="1"/>
  <c r="AI2121" i="1"/>
  <c r="AI486" i="1"/>
  <c r="AI3484" i="1"/>
  <c r="AI4760" i="1"/>
  <c r="AI2043" i="1"/>
  <c r="AI2902" i="1"/>
  <c r="AI1157" i="1"/>
  <c r="AI4546" i="1"/>
  <c r="AI3527" i="1"/>
  <c r="AI2133" i="1"/>
  <c r="AI4644" i="1"/>
  <c r="AI2600" i="1"/>
  <c r="AI3977" i="1"/>
  <c r="AI4782" i="1"/>
  <c r="AI1294" i="1"/>
  <c r="AI2590" i="1"/>
  <c r="AI2036" i="1"/>
  <c r="AI4039" i="1"/>
  <c r="AI511" i="1"/>
  <c r="AI1754" i="1"/>
  <c r="AI2224" i="1"/>
  <c r="AI4814" i="1"/>
  <c r="AI2503" i="1"/>
  <c r="AI3463" i="1"/>
  <c r="AI2206" i="1"/>
  <c r="AI4495" i="1"/>
  <c r="AI4689" i="1"/>
  <c r="AI2932" i="1"/>
  <c r="AI4628" i="1"/>
  <c r="AI3093" i="1"/>
  <c r="AI657" i="1"/>
  <c r="AI1427" i="1"/>
  <c r="AI4575" i="1"/>
  <c r="AI1119" i="1"/>
  <c r="AI4349" i="1"/>
  <c r="AI1584" i="1"/>
  <c r="AI1076" i="1"/>
  <c r="AI4544" i="1"/>
  <c r="AI2861" i="1"/>
  <c r="AI693" i="1"/>
  <c r="AI3578" i="1"/>
  <c r="AI3164" i="1"/>
  <c r="AI2583" i="1"/>
  <c r="AI2316" i="1"/>
  <c r="AI2290" i="1"/>
  <c r="AI1461" i="1"/>
  <c r="AI1685" i="1"/>
  <c r="AI2773" i="1"/>
  <c r="AI1850" i="1"/>
  <c r="AI1308" i="1"/>
  <c r="AI3689" i="1"/>
  <c r="AI2072" i="1"/>
  <c r="AI1321" i="1"/>
  <c r="AI3267" i="1"/>
  <c r="AI4887" i="1"/>
  <c r="AI3688" i="1"/>
  <c r="AI1478" i="1"/>
  <c r="AI4586" i="1"/>
  <c r="AI3221" i="1"/>
  <c r="AI3380" i="1"/>
  <c r="AI1786" i="1"/>
  <c r="AI2998" i="1"/>
  <c r="AI83" i="1"/>
  <c r="AI3669" i="1"/>
  <c r="AI1490" i="1"/>
  <c r="AI4350" i="1"/>
  <c r="AI122" i="1"/>
  <c r="AI2236" i="1"/>
  <c r="AI4896" i="1"/>
  <c r="AI2372" i="1"/>
  <c r="AI2346" i="1"/>
  <c r="AI2226" i="1"/>
  <c r="AI4677" i="1"/>
  <c r="AI3855" i="1"/>
  <c r="AI113" i="1"/>
  <c r="AI2964" i="1"/>
  <c r="AI2088" i="1"/>
  <c r="AI4090" i="1"/>
  <c r="AI1745" i="1"/>
  <c r="AI2891" i="1"/>
  <c r="AI1809" i="1"/>
  <c r="AI846" i="1"/>
  <c r="AI1717" i="1"/>
  <c r="AI704" i="1"/>
  <c r="AI735" i="1"/>
  <c r="AI1049" i="1"/>
  <c r="AI3467" i="1"/>
  <c r="AI1419" i="1"/>
  <c r="AI277" i="1"/>
  <c r="AI382" i="1"/>
  <c r="AI2018" i="1"/>
  <c r="AI4344" i="1"/>
  <c r="AI4490" i="1"/>
  <c r="AI4529" i="1"/>
  <c r="AI3604" i="1"/>
  <c r="AI4458" i="1"/>
  <c r="AI347" i="1"/>
  <c r="AI4867" i="1"/>
  <c r="AI537" i="1"/>
  <c r="AI3143" i="1"/>
  <c r="AI2598" i="1"/>
  <c r="AI573" i="1"/>
  <c r="AI4552" i="1"/>
  <c r="AI1696" i="1"/>
  <c r="AI1806" i="1"/>
  <c r="AI3374" i="1"/>
  <c r="AI319" i="1"/>
  <c r="AI759" i="1"/>
  <c r="AI325" i="1"/>
  <c r="AI3289" i="1"/>
  <c r="AI834" i="1"/>
  <c r="AI3223" i="1"/>
  <c r="AI1197" i="1"/>
  <c r="AI4084" i="1"/>
  <c r="AI2913" i="1"/>
  <c r="AI1395" i="1"/>
  <c r="AI2464" i="1"/>
  <c r="AI3703" i="1"/>
  <c r="AI2963" i="1"/>
  <c r="AI4989" i="1"/>
  <c r="AI1122" i="1"/>
  <c r="AI3276" i="1"/>
  <c r="AI1089" i="1"/>
  <c r="AI3205" i="1"/>
  <c r="AI673" i="1"/>
  <c r="AI3326" i="1"/>
  <c r="AI1136" i="1"/>
  <c r="AI3071" i="1"/>
  <c r="AI2123" i="1"/>
  <c r="AI2338" i="1"/>
  <c r="AI818" i="1"/>
  <c r="AI2374" i="1"/>
  <c r="AI506" i="1"/>
  <c r="AI848" i="1"/>
  <c r="AI2152" i="1"/>
  <c r="AI4674" i="1"/>
  <c r="AI2662" i="1"/>
  <c r="AI1124" i="1"/>
  <c r="AI2732" i="1"/>
  <c r="AI2912" i="1"/>
  <c r="AI3026" i="1"/>
  <c r="AI333" i="1"/>
  <c r="AI3998" i="1"/>
  <c r="AI4348" i="1"/>
  <c r="AI4650" i="1"/>
  <c r="AI3862" i="1"/>
  <c r="AI2247" i="1"/>
  <c r="AI540" i="1"/>
  <c r="AI2909" i="1"/>
  <c r="AI2172" i="1"/>
  <c r="AI4064" i="1"/>
  <c r="AI4318" i="1"/>
  <c r="AI3774" i="1"/>
  <c r="AI995" i="1"/>
  <c r="AI3801" i="1"/>
  <c r="AI4374" i="1"/>
  <c r="AI3881" i="1"/>
  <c r="AI4114" i="1"/>
  <c r="AI4419" i="1"/>
  <c r="AI4183" i="1"/>
  <c r="AI4857" i="1"/>
  <c r="AI3274" i="1"/>
  <c r="AI2955" i="1"/>
  <c r="AI4033" i="1"/>
  <c r="AI4716" i="1"/>
  <c r="AI1493" i="1"/>
  <c r="AI1557" i="1"/>
  <c r="AI2408" i="1"/>
  <c r="AI4640" i="1"/>
  <c r="AI590" i="1"/>
  <c r="AI1236" i="1"/>
  <c r="AI1525" i="1"/>
  <c r="AI3820" i="1"/>
  <c r="AI2118" i="1"/>
  <c r="AI4145" i="1"/>
  <c r="AI1195" i="1"/>
  <c r="AI2811" i="1"/>
  <c r="AI4181" i="1"/>
  <c r="AI3418" i="1"/>
  <c r="AI170" i="1"/>
  <c r="AI2429" i="1"/>
  <c r="AI303" i="1"/>
  <c r="AI406" i="1"/>
  <c r="AI2007" i="1"/>
  <c r="AI4229" i="1"/>
  <c r="AI4383" i="1"/>
  <c r="AI3580" i="1"/>
  <c r="AI3231" i="1"/>
  <c r="AI4478" i="1"/>
  <c r="AI799" i="1"/>
  <c r="AI2663" i="1"/>
  <c r="AI291" i="1"/>
  <c r="AI2343" i="1"/>
  <c r="AI1651" i="1"/>
  <c r="AI3248" i="1"/>
  <c r="AI3953" i="1"/>
  <c r="AI4231" i="1"/>
  <c r="AI218" i="1"/>
  <c r="AI624" i="1"/>
  <c r="AI676" i="1"/>
  <c r="AI1292" i="1"/>
  <c r="AI2518" i="1"/>
  <c r="AI4198" i="1"/>
  <c r="AI1268" i="1"/>
  <c r="AI2585" i="1"/>
  <c r="AI2012" i="1"/>
  <c r="AI1150" i="1"/>
  <c r="AI3309" i="1"/>
  <c r="AI3609" i="1"/>
  <c r="AI2312" i="1"/>
  <c r="AI2657" i="1"/>
  <c r="AI1919" i="1"/>
  <c r="AI1835" i="1"/>
  <c r="AI4941" i="1"/>
  <c r="AI1565" i="1"/>
  <c r="AI4652" i="1"/>
  <c r="AI2717" i="1"/>
  <c r="AI2307" i="1"/>
  <c r="AI3084" i="1"/>
  <c r="AI392" i="1"/>
  <c r="AI4746" i="1"/>
  <c r="AI4918" i="1"/>
  <c r="AI958" i="1"/>
  <c r="AI2759" i="1"/>
  <c r="AI2879" i="1"/>
  <c r="AI632" i="1"/>
  <c r="AI1377" i="1"/>
  <c r="AI984" i="1"/>
  <c r="AI2994" i="1"/>
  <c r="AI733" i="1"/>
  <c r="AI1227" i="1"/>
  <c r="AI4409" i="1"/>
  <c r="AI717" i="1"/>
  <c r="AI4118" i="1"/>
  <c r="AI3312" i="1"/>
  <c r="AI2232" i="1"/>
  <c r="AI3787" i="1"/>
  <c r="AI4734" i="1"/>
  <c r="AI945" i="1"/>
  <c r="AI2413" i="1"/>
  <c r="AI2466" i="1"/>
  <c r="AI2704" i="1"/>
  <c r="AI925" i="1"/>
  <c r="AI4508" i="1"/>
  <c r="AI2837" i="1"/>
  <c r="AI1639" i="1"/>
  <c r="AI1149" i="1"/>
  <c r="AI92" i="1"/>
  <c r="AI4255" i="1"/>
  <c r="AI1438" i="1"/>
  <c r="AI1175" i="1"/>
  <c r="AI4059" i="1"/>
  <c r="AI4061" i="1"/>
  <c r="AI767" i="1"/>
  <c r="AI4569" i="1"/>
  <c r="AI2575" i="1"/>
  <c r="AI1039" i="1"/>
  <c r="AI2074" i="1"/>
  <c r="AI3716" i="1"/>
  <c r="AI1189" i="1"/>
  <c r="AI2355" i="1"/>
  <c r="AI2498" i="1"/>
  <c r="AI4160" i="1"/>
  <c r="AI548" i="1"/>
  <c r="AI1625" i="1"/>
  <c r="AI4755" i="1"/>
  <c r="AI2348" i="1"/>
  <c r="AI4968" i="1"/>
  <c r="AI3206" i="1"/>
  <c r="AI4329" i="1"/>
  <c r="AI1567" i="1"/>
  <c r="AI4378" i="1"/>
  <c r="AI2655" i="1"/>
  <c r="AI341" i="1"/>
  <c r="AI4444" i="1"/>
  <c r="AI3028" i="1"/>
  <c r="AI1526" i="1"/>
  <c r="AI940" i="1"/>
  <c r="AI825" i="1"/>
  <c r="AI129" i="1"/>
  <c r="AI3166" i="1"/>
  <c r="AI2697" i="1"/>
  <c r="AI2441" i="1"/>
  <c r="AI3137" i="1"/>
  <c r="AI712" i="1"/>
  <c r="AI1728" i="1"/>
  <c r="AI2500" i="1"/>
  <c r="AI3923" i="1"/>
  <c r="AI1382" i="1"/>
  <c r="AI2183" i="1"/>
  <c r="AI4202" i="1"/>
  <c r="AI1827" i="1"/>
  <c r="AI3008" i="1"/>
  <c r="AI2863" i="1"/>
  <c r="AI4580" i="1"/>
  <c r="AI1744" i="1"/>
  <c r="AI2354" i="1"/>
  <c r="AI2474" i="1"/>
  <c r="AI2604" i="1"/>
  <c r="AI3224" i="1"/>
  <c r="AI373" i="1"/>
  <c r="AI4001" i="1"/>
  <c r="AI4702" i="1"/>
  <c r="AI4127" i="1"/>
  <c r="AI2820" i="1"/>
  <c r="AI989" i="1"/>
  <c r="AI2992" i="1"/>
  <c r="AI1272" i="1"/>
  <c r="AI2222" i="1"/>
  <c r="AI280" i="1"/>
  <c r="AI1131" i="1"/>
  <c r="AI1241" i="1"/>
  <c r="AI4138" i="1"/>
  <c r="AI2656" i="1"/>
  <c r="AI3509" i="1"/>
  <c r="AI101" i="1"/>
  <c r="AI637" i="1"/>
  <c r="AI4482" i="1"/>
  <c r="AI3929" i="1"/>
  <c r="AI2111" i="1"/>
  <c r="AI4843" i="1"/>
  <c r="AI2870" i="1"/>
  <c r="AI498" i="1"/>
  <c r="AI4778" i="1"/>
  <c r="AI3005" i="1"/>
  <c r="AI228" i="1"/>
  <c r="AI629" i="1"/>
  <c r="AI3135" i="1"/>
  <c r="AI591" i="1"/>
  <c r="AI1313" i="1"/>
  <c r="AI4761" i="1"/>
  <c r="AI993" i="1"/>
  <c r="AI3225" i="1"/>
  <c r="AI4485" i="1"/>
  <c r="AI278" i="1"/>
  <c r="AI1680" i="1"/>
  <c r="AI2940" i="1"/>
  <c r="AI1233" i="1"/>
  <c r="AI910" i="1"/>
  <c r="AI2723" i="1"/>
  <c r="AI3856" i="1"/>
  <c r="AI3697" i="1"/>
  <c r="AI1638" i="1"/>
  <c r="AI1590" i="1"/>
  <c r="AI1955" i="1"/>
  <c r="AI1186" i="1"/>
  <c r="AI465" i="1"/>
  <c r="AI3832" i="1"/>
  <c r="AI3725" i="1"/>
  <c r="AI1770" i="1"/>
  <c r="AI968" i="1"/>
  <c r="AI2404" i="1"/>
  <c r="AI941" i="1"/>
  <c r="AI1343" i="1"/>
  <c r="AI4071" i="1"/>
  <c r="AI4171" i="1"/>
  <c r="AI3045" i="1"/>
  <c r="AI2071" i="1"/>
  <c r="AI3522" i="1"/>
  <c r="AI2377" i="1"/>
  <c r="AI1145" i="1"/>
  <c r="AI2928" i="1"/>
  <c r="AI2789" i="1"/>
  <c r="AI4953" i="1"/>
  <c r="AI2995" i="1"/>
  <c r="AI2432" i="1"/>
  <c r="AI2473" i="1"/>
  <c r="AI3858" i="1"/>
  <c r="AI3056" i="1"/>
  <c r="AI3539" i="1"/>
  <c r="AI4047" i="1"/>
  <c r="AI3749" i="1"/>
  <c r="AI1337" i="1"/>
  <c r="AI1658" i="1"/>
  <c r="AI572" i="1"/>
  <c r="AI4996" i="1"/>
  <c r="AI1081" i="1"/>
  <c r="AI2405" i="1"/>
  <c r="AI1681" i="1"/>
  <c r="AI3813" i="1"/>
  <c r="AI4144" i="1"/>
  <c r="AI2011" i="1"/>
  <c r="AI1965" i="1"/>
  <c r="AI2576" i="1"/>
  <c r="AI2812" i="1"/>
  <c r="AI2062" i="1"/>
  <c r="AI1117" i="1"/>
  <c r="AI4803" i="1"/>
  <c r="AI2915" i="1"/>
  <c r="AI4302" i="1"/>
  <c r="AI730" i="1"/>
  <c r="AI1739" i="1"/>
  <c r="AI3754" i="1"/>
  <c r="AI1781" i="1"/>
  <c r="AI3420" i="1"/>
  <c r="AI4612" i="1"/>
  <c r="AI4538" i="1"/>
  <c r="AI167" i="1"/>
  <c r="AI178" i="1"/>
  <c r="AI3402" i="1"/>
  <c r="AI4625" i="1"/>
  <c r="AI2522" i="1"/>
  <c r="AI4892" i="1"/>
  <c r="AI2069" i="1"/>
  <c r="AI2978" i="1"/>
  <c r="AI783" i="1"/>
  <c r="AI1409" i="1"/>
  <c r="AI3125" i="1"/>
  <c r="AI2322" i="1"/>
  <c r="AI865" i="1"/>
  <c r="AI4269" i="1"/>
  <c r="AI3803" i="1"/>
  <c r="AI4774" i="1"/>
  <c r="AI870" i="1"/>
  <c r="AI4920" i="1"/>
  <c r="AI2836" i="1"/>
  <c r="AI1889" i="1"/>
  <c r="AI2254" i="1"/>
  <c r="AI588" i="1"/>
  <c r="AI1911" i="1"/>
  <c r="AI3510" i="1"/>
  <c r="AI3657" i="1"/>
  <c r="AI3124" i="1"/>
  <c r="AI553" i="1"/>
  <c r="AI4711" i="1"/>
  <c r="AI788" i="1"/>
  <c r="AI2147" i="1"/>
  <c r="AI1172" i="1"/>
  <c r="AI924" i="1"/>
  <c r="AI327" i="1"/>
  <c r="AI3690" i="1"/>
  <c r="AI1619" i="1"/>
  <c r="AI4549" i="1"/>
  <c r="AI3095" i="1"/>
  <c r="AI4585" i="1"/>
  <c r="AI3515" i="1"/>
  <c r="AI1944" i="1"/>
  <c r="AI956" i="1"/>
  <c r="AI3955" i="1"/>
  <c r="AI641" i="1"/>
  <c r="AI1037" i="1"/>
  <c r="AI2765" i="1"/>
  <c r="AI3786" i="1"/>
  <c r="AI2770" i="1"/>
  <c r="AI2989" i="1"/>
  <c r="AI2420" i="1"/>
  <c r="AI1201" i="1"/>
  <c r="AI1278" i="1"/>
  <c r="AI3424" i="1"/>
  <c r="AI4161" i="1"/>
  <c r="AI210" i="1"/>
  <c r="AI951" i="1"/>
  <c r="AI2675" i="1"/>
  <c r="AI1093" i="1"/>
  <c r="AI3789" i="1"/>
  <c r="AI1906" i="1"/>
  <c r="AI3217" i="1"/>
  <c r="AI4320" i="1"/>
  <c r="AI1319" i="1"/>
  <c r="AI757" i="1"/>
  <c r="AI2774" i="1"/>
  <c r="AI2048" i="1"/>
  <c r="AI617" i="1"/>
  <c r="AI2706" i="1"/>
  <c r="AI1810" i="1"/>
  <c r="AI4437" i="1"/>
  <c r="AI1516" i="1"/>
  <c r="AI4873" i="1"/>
  <c r="AI1570" i="1"/>
  <c r="AI1402" i="1"/>
  <c r="AI264" i="1"/>
  <c r="AI521" i="1"/>
  <c r="AI4866" i="1"/>
  <c r="AI480" i="1"/>
  <c r="AI3132" i="1"/>
  <c r="AI4860" i="1"/>
  <c r="AI4916" i="1"/>
  <c r="AI727" i="1"/>
  <c r="AI1156" i="1"/>
  <c r="AI678" i="1"/>
  <c r="AI397" i="1"/>
  <c r="AI3145" i="1"/>
  <c r="AI1084" i="1"/>
  <c r="AI3521" i="1"/>
  <c r="AI3712" i="1"/>
  <c r="AI2213" i="1"/>
  <c r="AI1912" i="1"/>
  <c r="AI4079" i="1"/>
  <c r="AI2398" i="1"/>
  <c r="AI104" i="1"/>
  <c r="AI1914" i="1"/>
  <c r="AI3341" i="1"/>
  <c r="AI777" i="1"/>
  <c r="AI4026" i="1"/>
  <c r="AI535" i="1"/>
  <c r="AI2569" i="1"/>
  <c r="AI305" i="1"/>
  <c r="AI389" i="1"/>
  <c r="AI2289" i="1"/>
  <c r="AI4634" i="1"/>
  <c r="AI1165" i="1"/>
  <c r="AI36" i="1"/>
  <c r="AI3519" i="1"/>
  <c r="AI2758" i="1"/>
  <c r="AI891" i="1"/>
  <c r="AI4990" i="1"/>
  <c r="AI3513" i="1"/>
  <c r="AI3560" i="1"/>
  <c r="AI322" i="1"/>
  <c r="AI484" i="1"/>
  <c r="AI140" i="1"/>
  <c r="AI719" i="1"/>
  <c r="AI2083" i="1"/>
  <c r="AI1950" i="1"/>
  <c r="AI4607" i="1"/>
  <c r="AI916" i="1"/>
  <c r="AI4188" i="1"/>
  <c r="AI708" i="1"/>
  <c r="AI3432" i="1"/>
  <c r="AI2969" i="1"/>
  <c r="AI2475" i="1"/>
  <c r="AI2042" i="1"/>
  <c r="AI839" i="1"/>
  <c r="AI4875" i="1"/>
  <c r="AI1113" i="1"/>
  <c r="AI3044" i="1"/>
  <c r="AI2801" i="1"/>
  <c r="AI1328" i="1"/>
  <c r="AI3771" i="1"/>
  <c r="AI4449" i="1"/>
  <c r="AI1875" i="1"/>
  <c r="AI1795" i="1"/>
  <c r="AI1883" i="1"/>
  <c r="AI4279" i="1"/>
  <c r="AI2270" i="1"/>
  <c r="AI1383" i="1"/>
  <c r="AI4662" i="1"/>
  <c r="AI3105" i="1"/>
  <c r="AI1901" i="1"/>
  <c r="AI2356" i="1"/>
  <c r="AI3863" i="1"/>
  <c r="AI2805" i="1"/>
  <c r="AI90" i="1"/>
  <c r="AI4289" i="1"/>
  <c r="AI3860" i="1"/>
  <c r="AI952" i="1"/>
  <c r="AI648" i="1"/>
  <c r="AI1380" i="1"/>
  <c r="AI3106" i="1"/>
  <c r="AI3917" i="1"/>
  <c r="AI4780" i="1"/>
  <c r="AI1834" i="1"/>
  <c r="AI1501" i="1"/>
  <c r="AI1481" i="1"/>
  <c r="AI619" i="1"/>
  <c r="AI219" i="1"/>
  <c r="AI2235" i="1"/>
  <c r="AI1216" i="1"/>
  <c r="AI353" i="1"/>
  <c r="AI29" i="1"/>
  <c r="AI2538" i="1"/>
  <c r="AI1134" i="1"/>
  <c r="AI4436" i="1"/>
  <c r="AI1601" i="1"/>
  <c r="AI3678" i="1"/>
  <c r="AI3541" i="1"/>
  <c r="AI296" i="1"/>
  <c r="AI622" i="1"/>
  <c r="AI2828" i="1"/>
  <c r="AI2285" i="1"/>
  <c r="AI797" i="1"/>
  <c r="AI1480" i="1"/>
  <c r="AI2606" i="1"/>
  <c r="AI4414" i="1"/>
  <c r="AI2241" i="1"/>
  <c r="AI1672" i="1"/>
  <c r="AI3474" i="1"/>
  <c r="AI2767" i="1"/>
  <c r="AI1954" i="1"/>
  <c r="AI328" i="1"/>
  <c r="AI677" i="1"/>
  <c r="AI4801" i="1"/>
  <c r="AI3322" i="1"/>
  <c r="AI88" i="1"/>
  <c r="AI2699" i="1"/>
  <c r="AI2903" i="1"/>
  <c r="AI3579" i="1"/>
  <c r="AI4421" i="1"/>
  <c r="AI1538" i="1"/>
  <c r="AI4088" i="1"/>
  <c r="AI365" i="1"/>
  <c r="AI2933" i="1"/>
  <c r="AI3296" i="1"/>
  <c r="AI4237" i="1"/>
  <c r="AI2170" i="1"/>
  <c r="AI1978" i="1"/>
  <c r="AI2109" i="1"/>
  <c r="AI1182" i="1"/>
  <c r="AI2015" i="1"/>
  <c r="AI1587" i="1"/>
  <c r="AI442" i="1"/>
  <c r="AI725" i="1"/>
  <c r="AI4094" i="1"/>
  <c r="AI1881" i="1"/>
  <c r="AI2636" i="1"/>
  <c r="AI2496" i="1"/>
  <c r="AI2829" i="1"/>
  <c r="AI4205" i="1"/>
  <c r="AI726" i="1"/>
  <c r="AI4335" i="1"/>
  <c r="AI48" i="1"/>
  <c r="AI1366" i="1"/>
  <c r="AI716" i="1"/>
  <c r="AI260" i="1"/>
  <c r="AI4519" i="1"/>
  <c r="AI1069" i="1"/>
  <c r="AI1001" i="1"/>
  <c r="AI4189" i="1"/>
  <c r="AI3883" i="1"/>
  <c r="AI1702" i="1"/>
  <c r="AI3043" i="1"/>
  <c r="AI3486" i="1"/>
  <c r="AI592" i="1"/>
  <c r="AI4286" i="1"/>
  <c r="AI4475" i="1"/>
  <c r="AI3610" i="1"/>
  <c r="AI2839" i="1"/>
  <c r="AI4211" i="1"/>
  <c r="AI2341" i="1"/>
  <c r="AI4153" i="1"/>
  <c r="AI1230" i="1"/>
  <c r="AI804" i="1"/>
  <c r="AI3852" i="1"/>
  <c r="AI3944" i="1"/>
  <c r="AI2215" i="1"/>
  <c r="AI3696" i="1"/>
  <c r="AI4210" i="1"/>
  <c r="AI3851" i="1"/>
  <c r="AI4140" i="1"/>
  <c r="AI4557" i="1"/>
  <c r="AI3979" i="1"/>
  <c r="AI1890" i="1"/>
  <c r="AI3889" i="1"/>
  <c r="AI4555" i="1"/>
  <c r="AI284" i="1"/>
  <c r="AI1475" i="1"/>
  <c r="AI138" i="1"/>
  <c r="AI3538" i="1"/>
  <c r="AI114" i="1"/>
  <c r="AI4185" i="1"/>
  <c r="AI4387" i="1"/>
  <c r="AI1225" i="1"/>
  <c r="AI2970" i="1"/>
  <c r="AI4751" i="1"/>
  <c r="AI4532" i="1"/>
  <c r="AI936" i="1"/>
  <c r="AI3920" i="1"/>
  <c r="AI1804" i="1"/>
  <c r="AI2041" i="1"/>
  <c r="AI3950" i="1"/>
  <c r="AI3382" i="1"/>
  <c r="AI223" i="1"/>
  <c r="AI562" i="1"/>
  <c r="AI1370" i="1"/>
  <c r="AI431" i="1"/>
  <c r="AI4224" i="1"/>
  <c r="AI4568" i="1"/>
  <c r="AI4035" i="1"/>
  <c r="AI4707" i="1"/>
  <c r="AI1562" i="1"/>
  <c r="AI3614" i="1"/>
  <c r="AI4241" i="1"/>
  <c r="AI3222" i="1"/>
  <c r="AI4067" i="1"/>
  <c r="AI4619" i="1"/>
  <c r="AI2449" i="1"/>
  <c r="AI26" i="1"/>
  <c r="AI3810" i="1"/>
  <c r="AI1953" i="1"/>
  <c r="AI4617" i="1"/>
  <c r="AI1055" i="1"/>
  <c r="AI3246" i="1"/>
  <c r="AI3426" i="1"/>
  <c r="AI4030" i="1"/>
  <c r="AI1017" i="1"/>
  <c r="AI3048" i="1"/>
  <c r="AI4577" i="1"/>
  <c r="AI2986" i="1"/>
  <c r="AI2352" i="1"/>
  <c r="AI4322" i="1"/>
  <c r="AI1563" i="1"/>
  <c r="AI3360" i="1"/>
  <c r="AI2588" i="1"/>
  <c r="AI1645" i="1"/>
  <c r="AI1196" i="1"/>
  <c r="AI1237" i="1"/>
  <c r="AI1489" i="1"/>
  <c r="AI2676" i="1"/>
  <c r="AI3726" i="1"/>
  <c r="AI1515" i="1"/>
  <c r="AI3298" i="1"/>
  <c r="AI343" i="1"/>
  <c r="AI2718" i="1"/>
  <c r="AI3331" i="1"/>
  <c r="AI551" i="1"/>
  <c r="AI404" i="1"/>
  <c r="AI2831" i="1"/>
  <c r="AI1655" i="1"/>
  <c r="AI4951" i="1"/>
  <c r="AI2872" i="1"/>
  <c r="AI4872" i="1"/>
  <c r="AI2669" i="1"/>
  <c r="AI4559" i="1"/>
  <c r="AI715" i="1"/>
  <c r="AI4691" i="1"/>
  <c r="AI18" i="1"/>
  <c r="AI445" i="1"/>
  <c r="AI4263" i="1"/>
  <c r="AI1192" i="1"/>
  <c r="AI4594" i="1"/>
  <c r="AI386" i="1"/>
  <c r="AI1085" i="1"/>
  <c r="AI3235" i="1"/>
  <c r="AI1342" i="1"/>
  <c r="AI2365" i="1"/>
  <c r="AI3067" i="1"/>
  <c r="AI1009" i="1"/>
  <c r="AI98" i="1"/>
  <c r="AI4193" i="1"/>
  <c r="AI2242" i="1"/>
  <c r="AI1989" i="1"/>
  <c r="AI2997" i="1"/>
  <c r="AI4874" i="1"/>
  <c r="AI3664" i="1"/>
  <c r="AI1921" i="1"/>
  <c r="AI27" i="1"/>
  <c r="AI4389" i="1"/>
  <c r="AI2219" i="1"/>
  <c r="AI1038" i="1"/>
  <c r="AI2063" i="1"/>
  <c r="AI1559" i="1"/>
  <c r="AI4428" i="1"/>
  <c r="AI205" i="1"/>
  <c r="AI4217" i="1"/>
  <c r="AI2278" i="1"/>
  <c r="AI1927" i="1"/>
  <c r="AI1973" i="1"/>
  <c r="AI3229" i="1"/>
  <c r="AI4984" i="1"/>
  <c r="AI1249" i="1"/>
  <c r="AI1514" i="1"/>
  <c r="AI4914" i="1"/>
  <c r="AI1283" i="1"/>
  <c r="AI3413" i="1"/>
  <c r="AI428" i="1"/>
  <c r="AI2175" i="1"/>
  <c r="AI2910" i="1"/>
  <c r="AI78" i="1"/>
  <c r="AI1340" i="1"/>
  <c r="AI1333" i="1"/>
  <c r="AI4845" i="1"/>
  <c r="AI3216" i="1"/>
  <c r="AI4622" i="1"/>
  <c r="AI3710" i="1"/>
  <c r="AI1865" i="1"/>
  <c r="AI2775" i="1"/>
  <c r="AI2244" i="1"/>
  <c r="AI116" i="1"/>
  <c r="AI1851" i="1"/>
  <c r="AI1309" i="1"/>
  <c r="AI4169" i="1"/>
  <c r="AI3337" i="1"/>
  <c r="AI3370" i="1"/>
  <c r="AI634" i="1"/>
  <c r="AI3949" i="1"/>
  <c r="AI1242" i="1"/>
  <c r="AI3042" i="1"/>
  <c r="AI2859" i="1"/>
  <c r="AI1566" i="1"/>
  <c r="AI1413" i="1"/>
  <c r="AI4965" i="1"/>
  <c r="AI1074" i="1"/>
  <c r="AI3130" i="1"/>
  <c r="AI1867" i="1"/>
  <c r="AI457" i="1"/>
  <c r="AI4497" i="1"/>
  <c r="AI292" i="1"/>
  <c r="AI3416" i="1"/>
  <c r="AI2284" i="1"/>
  <c r="AI3385" i="1"/>
  <c r="AI10" i="1"/>
  <c r="AI3083" i="1"/>
  <c r="AI1968" i="1"/>
  <c r="AI2618" i="1"/>
  <c r="AI3176" i="1"/>
  <c r="AI889" i="1"/>
  <c r="AI2519" i="1"/>
  <c r="AI2040" i="1"/>
  <c r="AI929" i="1"/>
  <c r="AI949" i="1"/>
  <c r="AI2301" i="1"/>
  <c r="AI4380" i="1"/>
  <c r="AI4879" i="1"/>
  <c r="AI1200" i="1"/>
  <c r="AI1963" i="1"/>
  <c r="AI1005" i="1"/>
  <c r="AI4762" i="1"/>
  <c r="AI4004" i="1"/>
  <c r="AI4422" i="1"/>
  <c r="AI3182" i="1"/>
  <c r="AI2231" i="1"/>
  <c r="AI1086" i="1"/>
  <c r="AI909" i="1"/>
  <c r="AI3306" i="1"/>
  <c r="AI3684" i="1"/>
  <c r="AI4804" i="1"/>
  <c r="AI4128" i="1"/>
  <c r="AI2977" i="1"/>
  <c r="AI4501" i="1"/>
  <c r="AI4583" i="1"/>
  <c r="AI3988" i="1"/>
  <c r="AI4182" i="1"/>
  <c r="AI2439" i="1"/>
  <c r="AI3435" i="1"/>
  <c r="AI4197" i="1"/>
  <c r="AI3503" i="1"/>
  <c r="AI3107" i="1"/>
  <c r="AI4403" i="1"/>
  <c r="AI2458" i="1"/>
  <c r="AI3633" i="1"/>
  <c r="AI299" i="1"/>
  <c r="AI2045" i="1"/>
  <c r="AI3747" i="1"/>
  <c r="AI4749" i="1"/>
  <c r="AI1050" i="1"/>
  <c r="AI245" i="1"/>
  <c r="AI182" i="1"/>
  <c r="AI1844" i="1"/>
  <c r="AI4815" i="1"/>
  <c r="AI2530" i="1"/>
  <c r="AI3499" i="1"/>
  <c r="AI4681" i="1"/>
  <c r="AI3437" i="1"/>
  <c r="AI2266" i="1"/>
  <c r="AI4032" i="1"/>
  <c r="AI531" i="1"/>
  <c r="AI4392" i="1"/>
  <c r="AI4050" i="1"/>
  <c r="AI1167" i="1"/>
  <c r="AI1267" i="1"/>
  <c r="AI4024" i="1"/>
  <c r="AI2453" i="1"/>
  <c r="AI4294" i="1"/>
  <c r="AI1503" i="1"/>
  <c r="AI4162" i="1"/>
  <c r="AI1431" i="1"/>
  <c r="AI4426" i="1"/>
  <c r="AI234" i="1"/>
  <c r="AI1420" i="1"/>
  <c r="AI4824" i="1"/>
  <c r="AI3185" i="1"/>
  <c r="AI773" i="1"/>
  <c r="AI1905" i="1"/>
  <c r="AI4994" i="1"/>
  <c r="AI339" i="1"/>
  <c r="AI1097" i="1"/>
  <c r="AI128" i="1"/>
  <c r="AI4385" i="1"/>
  <c r="AI467" i="1"/>
  <c r="AI4528" i="1"/>
  <c r="AI3465" i="1"/>
  <c r="AI95" i="1"/>
  <c r="AI4831" i="1"/>
  <c r="AI776" i="1"/>
  <c r="AI4720" i="1"/>
  <c r="AI2460" i="1"/>
  <c r="AI3252" i="1"/>
  <c r="AI1870" i="1"/>
  <c r="AI636" i="1"/>
  <c r="AI4768" i="1"/>
  <c r="AI3167" i="1"/>
  <c r="AI4521" i="1"/>
  <c r="AI3919" i="1"/>
  <c r="AI4420" i="1"/>
  <c r="AI973" i="1"/>
  <c r="AI2110" i="1"/>
  <c r="AI3256" i="1"/>
  <c r="AI2075" i="1"/>
  <c r="AI2459" i="1"/>
  <c r="AI1045" i="1"/>
  <c r="AI4651" i="1"/>
  <c r="AI3628" i="1"/>
  <c r="AI1245" i="1"/>
  <c r="AI3257" i="1"/>
  <c r="AI3299" i="1"/>
  <c r="AI3313" i="1"/>
  <c r="AI1554" i="1"/>
  <c r="AI4399" i="1"/>
  <c r="AI2112" i="1"/>
  <c r="AI3959" i="1"/>
  <c r="AI4201" i="1"/>
  <c r="AI4883" i="1"/>
  <c r="AI4943" i="1"/>
  <c r="AI2440" i="1"/>
  <c r="AI3249" i="1"/>
  <c r="AI2711" i="1"/>
  <c r="AI3393" i="1"/>
  <c r="AI2678" i="1"/>
  <c r="AI3830" i="1"/>
  <c r="AI3332" i="1"/>
  <c r="AI2190" i="1"/>
  <c r="AI1707" i="1"/>
  <c r="AI2342" i="1"/>
  <c r="AI2603" i="1"/>
  <c r="AI243" i="1"/>
  <c r="AI1859" i="1"/>
  <c r="AI2344" i="1"/>
  <c r="AI3344" i="1"/>
  <c r="AI2900" i="1"/>
  <c r="AI2517" i="1"/>
  <c r="AI3598" i="1"/>
  <c r="AI610" i="1"/>
  <c r="AI4117" i="1"/>
  <c r="AI4600" i="1"/>
  <c r="AI4070" i="1"/>
  <c r="AI4375" i="1"/>
  <c r="AI4095" i="1"/>
  <c r="AI1137" i="1"/>
  <c r="AI833" i="1"/>
  <c r="AI546" i="1"/>
  <c r="AI3033" i="1"/>
  <c r="AI1985" i="1"/>
  <c r="AI1100" i="1"/>
  <c r="AI3373" i="1"/>
  <c r="AI4642" i="1"/>
  <c r="AI410" i="1"/>
  <c r="AI1485" i="1"/>
  <c r="AI3931" i="1"/>
  <c r="AI293" i="1"/>
  <c r="AI950" i="1"/>
  <c r="AI1553" i="1"/>
  <c r="AI4809" i="1"/>
  <c r="AI4912" i="1"/>
  <c r="AI4997" i="1"/>
  <c r="AI4254" i="1"/>
  <c r="AI981" i="1"/>
  <c r="AI1848" i="1"/>
  <c r="AI3695" i="1"/>
  <c r="AI4363" i="1"/>
  <c r="AI2677" i="1"/>
  <c r="AI4977" i="1"/>
  <c r="AI430" i="1"/>
  <c r="AI1837" i="1"/>
  <c r="AI3954" i="1"/>
  <c r="AI3727" i="1"/>
  <c r="AI4699" i="1"/>
  <c r="AI2875" i="1"/>
  <c r="AI1703" i="1"/>
  <c r="AI2535" i="1"/>
  <c r="AI361" i="1"/>
  <c r="AI3993" i="1"/>
  <c r="AI2800" i="1"/>
  <c r="AI1821" i="1"/>
  <c r="AI3295" i="1"/>
  <c r="AI3090" i="1"/>
  <c r="AI207" i="1"/>
  <c r="AI1070" i="1"/>
  <c r="AI4303" i="1"/>
  <c r="AI3738" i="1"/>
  <c r="AI688" i="1"/>
  <c r="AI4888" i="1"/>
  <c r="AI3662" i="1"/>
  <c r="AI2098" i="1"/>
  <c r="AI195" i="1"/>
  <c r="AI3466" i="1"/>
  <c r="AI1492" i="1"/>
  <c r="AI3053" i="1"/>
  <c r="AI314" i="1"/>
  <c r="AI3721" i="1"/>
  <c r="AI3951" i="1"/>
  <c r="AI1519" i="1"/>
  <c r="AI561" i="1"/>
  <c r="AI19" i="1"/>
  <c r="AI2993" i="1"/>
  <c r="AI1334" i="1"/>
  <c r="AI1743" i="1"/>
  <c r="AI4194" i="1"/>
  <c r="AI4805" i="1"/>
  <c r="AI880" i="1"/>
  <c r="AI4970" i="1"/>
  <c r="AI3994" i="1"/>
  <c r="AI4573" i="1"/>
  <c r="AI838" i="1"/>
  <c r="AI3126" i="1"/>
  <c r="AI1273" i="1"/>
  <c r="AI3175" i="1"/>
  <c r="AI4101" i="1"/>
  <c r="AI2084" i="1"/>
  <c r="AI1549" i="1"/>
  <c r="AI4316" i="1"/>
  <c r="AI1722" i="1"/>
  <c r="AI3169" i="1"/>
  <c r="AI64" i="1"/>
  <c r="AI285" i="1"/>
  <c r="AI1181" i="1"/>
  <c r="AI4613" i="1"/>
  <c r="AI3212" i="1"/>
  <c r="AI1103" i="1"/>
  <c r="AI550" i="1"/>
  <c r="AI2200" i="1"/>
  <c r="AI3477" i="1"/>
  <c r="AI3061" i="1"/>
  <c r="AI4930" i="1"/>
  <c r="AI2329" i="1"/>
  <c r="AI4346" i="1"/>
  <c r="AI2646" i="1"/>
  <c r="AI2139" i="1"/>
  <c r="AI3103" i="1"/>
  <c r="AI1161" i="1"/>
  <c r="AI3211" i="1"/>
  <c r="AI1148" i="1"/>
  <c r="AI1676" i="1"/>
  <c r="AI2058" i="1"/>
  <c r="AH3872" i="1"/>
  <c r="AH3219" i="1"/>
  <c r="AH4308" i="1"/>
  <c r="AH2898" i="1"/>
  <c r="AH2929" i="1"/>
  <c r="AH3602" i="1"/>
  <c r="AH3895" i="1"/>
  <c r="AH3693" i="1"/>
  <c r="AH2824" i="1"/>
  <c r="AH2280" i="1"/>
  <c r="AH2317" i="1"/>
  <c r="AH3396" i="1"/>
  <c r="AH4406" i="1"/>
  <c r="AH2554" i="1"/>
  <c r="AH1179" i="1"/>
  <c r="AH4267" i="1"/>
  <c r="AH1811" i="1"/>
  <c r="AH692" i="1"/>
  <c r="AH3571" i="1"/>
  <c r="AH43" i="1"/>
  <c r="AH1980" i="1"/>
  <c r="AH4175" i="1"/>
  <c r="AH189" i="1"/>
  <c r="AH3958" i="1"/>
  <c r="AH320" i="1"/>
  <c r="AH4832" i="1"/>
  <c r="AH751" i="1"/>
  <c r="AH3406" i="1"/>
  <c r="AH4147" i="1"/>
  <c r="AH4319" i="1"/>
  <c r="AH3100" i="1"/>
  <c r="AH452" i="1"/>
  <c r="AH3350" i="1"/>
  <c r="AH4657" i="1"/>
  <c r="AH2960" i="1"/>
  <c r="AH2292" i="1"/>
  <c r="AH202" i="1"/>
  <c r="AH3891" i="1"/>
  <c r="AH4345" i="1"/>
  <c r="AH2810" i="1"/>
  <c r="AH4256" i="1"/>
  <c r="AH4068" i="1"/>
  <c r="AH197" i="1"/>
  <c r="AH869" i="1"/>
  <c r="AH4111" i="1"/>
  <c r="AH2340" i="1"/>
  <c r="AH401" i="1"/>
  <c r="AH483" i="1"/>
  <c r="AH405" i="1"/>
  <c r="AH1042" i="1"/>
  <c r="AH3764" i="1"/>
  <c r="AH1407" i="1"/>
  <c r="AH3840" i="1"/>
  <c r="AH254" i="1"/>
  <c r="AH1666" i="1"/>
  <c r="AH3886" i="1"/>
  <c r="AH650" i="1"/>
  <c r="AH2008" i="1"/>
  <c r="AH1868" i="1"/>
  <c r="AH2425" i="1"/>
  <c r="AH4957" i="1"/>
  <c r="AH2002" i="1"/>
  <c r="AH1880" i="1"/>
  <c r="AH4248" i="1"/>
  <c r="AH3279" i="1"/>
  <c r="AH570" i="1"/>
  <c r="AH126" i="1"/>
  <c r="AH647" i="1"/>
  <c r="AH566" i="1"/>
  <c r="AH1746" i="1"/>
  <c r="AH741" i="1"/>
  <c r="AH2854" i="1"/>
  <c r="AH1384" i="1"/>
  <c r="AH512" i="1"/>
  <c r="AH2060" i="1"/>
  <c r="AH707" i="1"/>
  <c r="AH2887" i="1"/>
  <c r="AH685" i="1"/>
  <c r="AH2073" i="1"/>
  <c r="AH250" i="1"/>
  <c r="AH499" i="1"/>
  <c r="AH2207" i="1"/>
  <c r="AH4736" i="1"/>
  <c r="AH1945" i="1"/>
  <c r="AH390" i="1"/>
  <c r="AH3974" i="1"/>
  <c r="AH255" i="1"/>
  <c r="AH2424" i="1"/>
  <c r="AH1675" i="1"/>
  <c r="AH4219" i="1"/>
  <c r="AH176" i="1"/>
  <c r="AH4149" i="1"/>
  <c r="AH208" i="1"/>
  <c r="AH1509" i="1"/>
  <c r="AH2713" i="1"/>
  <c r="AH383" i="1"/>
  <c r="AH706" i="1"/>
  <c r="AH2486" i="1"/>
  <c r="AH1766" i="1"/>
  <c r="AH1126" i="1"/>
  <c r="AH1884" i="1"/>
  <c r="AH4051" i="1"/>
  <c r="AH2283" i="1"/>
  <c r="AH1903" i="1"/>
  <c r="AH684" i="1"/>
  <c r="AH2361" i="1"/>
  <c r="AH1995" i="1"/>
  <c r="AH1116" i="1"/>
  <c r="AH574" i="1"/>
  <c r="AH2080" i="1"/>
  <c r="AH4276" i="1"/>
  <c r="AH2795" i="1"/>
  <c r="AH4566" i="1"/>
  <c r="AH1194" i="1"/>
  <c r="AH2333" i="1"/>
  <c r="AH1787" i="1"/>
  <c r="AH3746" i="1"/>
  <c r="AH523" i="1"/>
  <c r="AH4554" i="1"/>
  <c r="AH1718" i="1"/>
  <c r="AH1862" i="1"/>
  <c r="AH2463" i="1"/>
  <c r="AH4676" i="1"/>
  <c r="AH3766" i="1"/>
  <c r="AH3643" i="1"/>
  <c r="AH4940" i="1"/>
  <c r="AH2311" i="1"/>
  <c r="AH1451" i="1"/>
  <c r="AH4858" i="1"/>
  <c r="AH295" i="1"/>
  <c r="AH313" i="1"/>
  <c r="AH4450" i="1"/>
  <c r="AH4790" i="1"/>
  <c r="AH896" i="1"/>
  <c r="AH872" i="1"/>
  <c r="AH2776" i="1"/>
  <c r="AH3760" i="1"/>
  <c r="AH666" i="1"/>
  <c r="AH3925" i="1"/>
  <c r="AH4139" i="1"/>
  <c r="AH4280" i="1"/>
  <c r="AH4944" i="1"/>
  <c r="AH2417" i="1"/>
  <c r="AH2650" i="1"/>
  <c r="AH2313" i="1"/>
  <c r="AH4297" i="1"/>
  <c r="AH3569" i="1"/>
  <c r="AH1018" i="1"/>
  <c r="AH4743" i="1"/>
  <c r="AH867" i="1"/>
  <c r="AH1560" i="1"/>
  <c r="AH4007" i="1"/>
  <c r="AH1629" i="1"/>
  <c r="AH628" i="1"/>
  <c r="AH3927" i="1"/>
  <c r="AH663" i="1"/>
  <c r="AH1297" i="1"/>
  <c r="AH3740" i="1"/>
  <c r="AH179" i="1"/>
  <c r="AH3608" i="1"/>
  <c r="AH2004" i="1"/>
  <c r="AH1138" i="1"/>
  <c r="AH3142" i="1"/>
  <c r="AH3077" i="1"/>
  <c r="AH1748" i="1"/>
  <c r="AH1902" i="1"/>
  <c r="AH2702" i="1"/>
  <c r="AH4413" i="1"/>
  <c r="AH4889" i="1"/>
  <c r="AH4679" i="1"/>
  <c r="AH4446" i="1"/>
  <c r="AH1082" i="1"/>
  <c r="AH1263" i="1"/>
  <c r="AH3098" i="1"/>
  <c r="AH2243" i="1"/>
  <c r="AH2465" i="1"/>
  <c r="AH2000" i="1"/>
  <c r="AH2921" i="1"/>
  <c r="AH1115" i="1"/>
  <c r="AH1247" i="1"/>
  <c r="AH340" i="1"/>
  <c r="AH731" i="1"/>
  <c r="AH4483" i="1"/>
  <c r="AH2542" i="1"/>
  <c r="AH2358" i="1"/>
  <c r="AH4742" i="1"/>
  <c r="AH3140" i="1"/>
  <c r="AH149" i="1"/>
  <c r="AH3159" i="1"/>
  <c r="AH3209" i="1"/>
  <c r="AH4818" i="1"/>
  <c r="AH4806" i="1"/>
  <c r="AH4172" i="1"/>
  <c r="AH426" i="1"/>
  <c r="AH3561" i="1"/>
  <c r="AH192" i="1"/>
  <c r="AH1284" i="1"/>
  <c r="AH778" i="1"/>
  <c r="AH1938" i="1"/>
  <c r="AH2712" i="1"/>
  <c r="AH3715" i="1"/>
  <c r="AH479" i="1"/>
  <c r="AH4359" i="1"/>
  <c r="AH463" i="1"/>
  <c r="AH2279" i="1"/>
  <c r="AH2146" i="1"/>
  <c r="AH2388" i="1"/>
  <c r="AH3493" i="1"/>
  <c r="AH939" i="1"/>
  <c r="AH82" i="1"/>
  <c r="AH2324" i="1"/>
  <c r="AH3592" i="1"/>
  <c r="AH4545" i="1"/>
  <c r="AH683" i="1"/>
  <c r="AH3233" i="1"/>
  <c r="AH474" i="1"/>
  <c r="AH490" i="1"/>
  <c r="AH1318" i="1"/>
  <c r="AH1556" i="1"/>
  <c r="AH3835" i="1"/>
  <c r="AH2268" i="1"/>
  <c r="AH1302" i="1"/>
  <c r="AH3153" i="1"/>
  <c r="AH3102" i="1"/>
  <c r="AH1083" i="1"/>
  <c r="AH1429" i="1"/>
  <c r="AH3403" i="1"/>
  <c r="AH4130" i="1"/>
  <c r="AH2890" i="1"/>
  <c r="AH4029" i="1"/>
  <c r="AH3751" i="1"/>
  <c r="AH882" i="1"/>
  <c r="AH1634" i="1"/>
  <c r="AH2435" i="1"/>
  <c r="AH1472" i="1"/>
  <c r="AH4352" i="1"/>
  <c r="AH4370" i="1"/>
  <c r="AH2947" i="1"/>
  <c r="AH4096" i="1"/>
  <c r="AH3027" i="1"/>
  <c r="AH4864" i="1"/>
  <c r="AH2257" i="1"/>
  <c r="AH703" i="1"/>
  <c r="AH876" i="1"/>
  <c r="AH422" i="1"/>
  <c r="AH2022" i="1"/>
  <c r="AH957" i="1"/>
  <c r="AH2958" i="1"/>
  <c r="AH4942" i="1"/>
  <c r="AH3551" i="1"/>
  <c r="AH2547" i="1"/>
  <c r="AH3260" i="1"/>
  <c r="AH2602" i="1"/>
  <c r="AH475" i="1"/>
  <c r="AH1326" i="1"/>
  <c r="AH4252" i="1"/>
  <c r="AH1041" i="1"/>
  <c r="AH3004" i="1"/>
  <c r="AH2834" i="1"/>
  <c r="AH345" i="1"/>
  <c r="AH2784" i="1"/>
  <c r="AH3971" i="1"/>
  <c r="AH4340" i="1"/>
  <c r="AH127" i="1"/>
  <c r="AH3873" i="1"/>
  <c r="AH1153" i="1"/>
  <c r="AH4525" i="1"/>
  <c r="AH1913" i="1"/>
  <c r="AH655" i="1"/>
  <c r="AH4697" i="1"/>
  <c r="AH1941" i="1"/>
  <c r="AH557" i="1"/>
  <c r="AH3021" i="1"/>
  <c r="AH4518" i="1"/>
  <c r="AH2744" i="1"/>
  <c r="AH2387" i="1"/>
  <c r="AH4199" i="1"/>
  <c r="AH2412" i="1"/>
  <c r="AH1499" i="1"/>
  <c r="AH827" i="1"/>
  <c r="AH159" i="1"/>
  <c r="AH1863" i="1"/>
  <c r="AH2938" i="1"/>
  <c r="AH3273" i="1"/>
  <c r="AH461" i="1"/>
  <c r="AH3616" i="1"/>
  <c r="AH4227" i="1"/>
  <c r="AH774" i="1"/>
  <c r="AH3378" i="1"/>
  <c r="AH1602" i="1"/>
  <c r="AH1574" i="1"/>
  <c r="AH974" i="1"/>
  <c r="AH1174" i="1"/>
  <c r="AH4510" i="1"/>
  <c r="AH2446" i="1"/>
  <c r="AH2741" i="1"/>
  <c r="AH972" i="1"/>
  <c r="AH4116" i="1"/>
  <c r="AH1063" i="1"/>
  <c r="AH1725" i="1"/>
  <c r="AH2454" i="1"/>
  <c r="AH4108" i="1"/>
  <c r="AH1307" i="1"/>
  <c r="AH3587" i="1"/>
  <c r="AH2750" i="1"/>
  <c r="AH321" i="1"/>
  <c r="AH1471" i="1"/>
  <c r="AH2961" i="1"/>
  <c r="AH4937" i="1"/>
  <c r="AH4794" i="1"/>
  <c r="AH4443" i="1"/>
  <c r="AH4946" i="1"/>
  <c r="AH4086" i="1"/>
  <c r="AH2639" i="1"/>
  <c r="AH388" i="1"/>
  <c r="AH4000" i="1"/>
  <c r="AH3483" i="1"/>
  <c r="AH3250" i="1"/>
  <c r="AH1640" i="1"/>
  <c r="AH1090" i="1"/>
  <c r="AH3490" i="1"/>
  <c r="AH1594" i="1"/>
  <c r="AH1831" i="1"/>
  <c r="AH3910" i="1"/>
  <c r="AH4239" i="1"/>
  <c r="AH3596" i="1"/>
  <c r="AH4696" i="1"/>
  <c r="AH3868" i="1"/>
  <c r="AH4960" i="1"/>
  <c r="AH466" i="1"/>
  <c r="AH3962" i="1"/>
  <c r="AH2972" i="1"/>
  <c r="AH1004" i="1"/>
  <c r="AH4893" i="1"/>
  <c r="AH3375" i="1"/>
  <c r="AH4825" i="1"/>
  <c r="AH625" i="1"/>
  <c r="AH1784" i="1"/>
  <c r="AH4605" i="1"/>
  <c r="AH2056" i="1"/>
  <c r="AH86" i="1"/>
  <c r="AH2077" i="1"/>
  <c r="AH3767" i="1"/>
  <c r="AH2287" i="1"/>
  <c r="AH3213" i="1"/>
  <c r="AH1020" i="1"/>
  <c r="AH3308" i="1"/>
  <c r="AH1112" i="1"/>
  <c r="AH2878" i="1"/>
  <c r="AH1693" i="1"/>
  <c r="AH1452" i="1"/>
  <c r="AH3173" i="1"/>
  <c r="AH2198" i="1"/>
  <c r="AH1446" i="1"/>
  <c r="AH2392" i="1"/>
  <c r="AH4926" i="1"/>
  <c r="AH1951" i="1"/>
  <c r="AH1232" i="1"/>
  <c r="AH2552" i="1"/>
  <c r="AH1025" i="1"/>
  <c r="AH3428" i="1"/>
  <c r="AH2771" i="1"/>
  <c r="AH3792" i="1"/>
  <c r="AH108" i="1"/>
  <c r="AH4537" i="1"/>
  <c r="AH805" i="1"/>
  <c r="AH3911" i="1"/>
  <c r="AH2005" i="1"/>
  <c r="AH173" i="1"/>
  <c r="AH2221" i="1"/>
  <c r="AH3741" i="1"/>
  <c r="AH2862" i="1"/>
  <c r="AH3154" i="1"/>
  <c r="AH4425" i="1"/>
  <c r="AH3859" i="1"/>
  <c r="AH3346" i="1"/>
  <c r="AH4367" i="1"/>
  <c r="AH396" i="1"/>
  <c r="AH2397" i="1"/>
  <c r="AH3617" i="1"/>
  <c r="AH1948" i="1"/>
  <c r="AH835" i="1"/>
  <c r="AH4664" i="1"/>
  <c r="AH4636" i="1"/>
  <c r="AH4740" i="1"/>
  <c r="AH1135" i="1"/>
  <c r="AH2684" i="1"/>
  <c r="AH3793" i="1"/>
  <c r="AH4708" i="1"/>
  <c r="AH12" i="1"/>
  <c r="AH1071" i="1"/>
  <c r="AH3230" i="1"/>
  <c r="AH31" i="1"/>
  <c r="AH2318" i="1"/>
  <c r="AH470" i="1"/>
  <c r="AH3368" i="1"/>
  <c r="AH3251" i="1"/>
  <c r="AH2673" i="1"/>
  <c r="AH1315" i="1"/>
  <c r="AH4384" i="1"/>
  <c r="AH1764" i="1"/>
  <c r="AH1483" i="1"/>
  <c r="AH1749" i="1"/>
  <c r="AH1059" i="1"/>
  <c r="AH1144" i="1"/>
  <c r="AH1542" i="1"/>
  <c r="AH4909" i="1"/>
  <c r="AH4692" i="1"/>
  <c r="AH1185" i="1"/>
  <c r="AH600" i="1"/>
  <c r="AH2751" i="1"/>
  <c r="AH1915" i="1"/>
  <c r="AH4466" i="1"/>
  <c r="AH3904" i="1"/>
  <c r="AH3192" i="1"/>
  <c r="AH4648" i="1"/>
  <c r="AH963" i="1"/>
  <c r="AH3133" i="1"/>
  <c r="AH4225" i="1"/>
  <c r="AH1453" i="1"/>
  <c r="AH3480" i="1"/>
  <c r="AH45" i="1"/>
  <c r="AH3680" i="1"/>
  <c r="AH3841" i="1"/>
  <c r="AH2382" i="1"/>
  <c r="AH3973" i="1"/>
  <c r="AH359" i="1"/>
  <c r="AH3353" i="1"/>
  <c r="AH2368" i="1"/>
  <c r="AH1057" i="1"/>
  <c r="AH2681" i="1"/>
  <c r="AH249" i="1"/>
  <c r="AH791" i="1"/>
  <c r="AH3269" i="1"/>
  <c r="AH1589" i="1"/>
  <c r="AH3986" i="1"/>
  <c r="AH977" i="1"/>
  <c r="AH3574" i="1"/>
  <c r="AH99" i="1"/>
  <c r="AH4735" i="1"/>
  <c r="AH3686" i="1"/>
  <c r="AH54" i="1"/>
  <c r="AH1075" i="1"/>
  <c r="AH658" i="1"/>
  <c r="AH2880" i="1"/>
  <c r="AH1418" i="1"/>
  <c r="AH4904" i="1"/>
  <c r="AH3926" i="1"/>
  <c r="AH1066" i="1"/>
  <c r="AH527" i="1"/>
  <c r="AH412" i="1"/>
  <c r="AH3675" i="1"/>
  <c r="AH3776" i="1"/>
  <c r="AH1014" i="1"/>
  <c r="AH4535" i="1"/>
  <c r="AH1735" i="1"/>
  <c r="AH3454" i="1"/>
  <c r="AH768" i="1"/>
  <c r="AH2375" i="1"/>
  <c r="AH2564" i="1"/>
  <c r="AH920" i="1"/>
  <c r="AH1910" i="1"/>
  <c r="AH3982" i="1"/>
  <c r="AH3065" i="1"/>
  <c r="AH3772" i="1"/>
  <c r="AH1188" i="1"/>
  <c r="AH2205" i="1"/>
  <c r="AH1401" i="1"/>
  <c r="AH3848" i="1"/>
  <c r="AH1281" i="1"/>
  <c r="AH3119" i="1"/>
  <c r="AH742" i="1"/>
  <c r="AH918" i="1"/>
  <c r="AH3965" i="1"/>
  <c r="AH3271" i="1"/>
  <c r="AH526" i="1"/>
  <c r="AH1558" i="1"/>
  <c r="AH3934" i="1"/>
  <c r="AH1228" i="1"/>
  <c r="AH747" i="1"/>
  <c r="AH1460" i="1"/>
  <c r="AH1636" i="1"/>
  <c r="AH316" i="1"/>
  <c r="AH4767" i="1"/>
  <c r="AH3629" i="1"/>
  <c r="AH609" i="1"/>
  <c r="AH2339" i="1"/>
  <c r="AH3909" i="1"/>
  <c r="AH844" i="1"/>
  <c r="AH4623" i="1"/>
  <c r="AH351" i="1"/>
  <c r="AH3394" i="1"/>
  <c r="AH4371" i="1"/>
  <c r="AH4980" i="1"/>
  <c r="AH1454" i="1"/>
  <c r="AH436" i="1"/>
  <c r="AH494" i="1"/>
  <c r="AH4556" i="1"/>
  <c r="AH4870" i="1"/>
  <c r="AH3547" i="1"/>
  <c r="AH1732" i="1"/>
  <c r="AH998" i="1"/>
  <c r="AH3759" i="1"/>
  <c r="AH1226" i="1"/>
  <c r="AH4168" i="1"/>
  <c r="AH1008" i="1"/>
  <c r="AH851" i="1"/>
  <c r="AH4509" i="1"/>
  <c r="AH3060" i="1"/>
  <c r="AH2621" i="1"/>
  <c r="AH3562" i="1"/>
  <c r="AH3009" i="1"/>
  <c r="AH2480" i="1"/>
  <c r="AH3089" i="1"/>
  <c r="AH2027" i="1"/>
  <c r="AH4608" i="1"/>
  <c r="AH2924" i="1"/>
  <c r="AH131" i="1"/>
  <c r="AH1106" i="1"/>
  <c r="AH3408" i="1"/>
  <c r="AH2917" i="1"/>
  <c r="AH779" i="1"/>
  <c r="AH16" i="1"/>
  <c r="AH4713" i="1"/>
  <c r="AH3149" i="1"/>
  <c r="AH4969" i="1"/>
  <c r="AH1690" i="1"/>
  <c r="AH4281" i="1"/>
  <c r="AH2826" i="1"/>
  <c r="AH1207" i="1"/>
  <c r="AH581" i="1"/>
  <c r="AH513" i="1"/>
  <c r="AH3482" i="1"/>
  <c r="AH4401" i="1"/>
  <c r="AH3894" i="1"/>
  <c r="AH871" i="1"/>
  <c r="AH2130" i="1"/>
  <c r="AH2210" i="1"/>
  <c r="AH3180" i="1"/>
  <c r="AH3676" i="1"/>
  <c r="AH4014" i="1"/>
  <c r="AH1338" i="1"/>
  <c r="AH1301" i="1"/>
  <c r="AH764" i="1"/>
  <c r="AH4527" i="1"/>
  <c r="AH2196" i="1"/>
  <c r="AH3195" i="1"/>
  <c r="AH819" i="1"/>
  <c r="AH1648" i="1"/>
  <c r="AH4905" i="1"/>
  <c r="AH656" i="1"/>
  <c r="AH627" i="1"/>
  <c r="AH577" i="1"/>
  <c r="AH3433" i="1"/>
  <c r="AH2981" i="1"/>
  <c r="AH1139" i="1"/>
  <c r="AH1653" i="1"/>
  <c r="AH1765" i="1"/>
  <c r="AH620" i="1"/>
  <c r="AH4620" i="1"/>
  <c r="AH2832" i="1"/>
  <c r="AH4245" i="1"/>
  <c r="AH1952" i="1"/>
  <c r="AH3970" i="1"/>
  <c r="AH2546" i="1"/>
  <c r="AH2683" i="1"/>
  <c r="AH4137" i="1"/>
  <c r="AH4410" i="1"/>
  <c r="AH1535" i="1"/>
  <c r="AH3355" i="1"/>
  <c r="AH1596" i="1"/>
  <c r="AH1166" i="1"/>
  <c r="AH3118" i="1"/>
  <c r="AH3663" i="1"/>
  <c r="AH1644" i="1"/>
  <c r="AH42" i="1"/>
  <c r="AH79" i="1"/>
  <c r="AH3011" i="1"/>
  <c r="AH1346" i="1"/>
  <c r="AH3059" i="1"/>
  <c r="AH894" i="1"/>
  <c r="AH3352" i="1"/>
  <c r="AH582" i="1"/>
  <c r="AH4400" i="1"/>
  <c r="AH3976" i="1"/>
  <c r="AH4503" i="1"/>
  <c r="AH3526" i="1"/>
  <c r="AH1209" i="1"/>
  <c r="AH1255" i="1"/>
  <c r="AH4673" i="1"/>
  <c r="AH1624" i="1"/>
  <c r="AH267" i="1"/>
  <c r="AH4813" i="1"/>
  <c r="AH3842" i="1"/>
  <c r="AH169" i="1"/>
  <c r="AH1713" i="1"/>
  <c r="AH3492" i="1"/>
  <c r="AH3036" i="1"/>
  <c r="AH3899" i="1"/>
  <c r="AH3024" i="1"/>
  <c r="AH4710" i="1"/>
  <c r="AH1652" i="1"/>
  <c r="AH417" i="1"/>
  <c r="AH211" i="1"/>
  <c r="AH2670" i="1"/>
  <c r="AH4481" i="1"/>
  <c r="AH440" i="1"/>
  <c r="AH460" i="1"/>
  <c r="AH664" i="1"/>
  <c r="AH1994" i="1"/>
  <c r="AH3586" i="1"/>
  <c r="AH4166" i="1"/>
  <c r="AH3423" i="1"/>
  <c r="AH2201" i="1"/>
  <c r="AH1432" i="1"/>
  <c r="AH961" i="1"/>
  <c r="AH2701" i="1"/>
  <c r="AH334" i="1"/>
  <c r="AH3291" i="1"/>
  <c r="AH1551" i="1"/>
  <c r="AH990" i="1"/>
  <c r="AH3448" i="1"/>
  <c r="AH3472" i="1"/>
  <c r="AH2722" i="1"/>
  <c r="AH4563" i="1"/>
  <c r="AH4354" i="1"/>
  <c r="AH4907" i="1"/>
  <c r="AH247" i="1"/>
  <c r="AH3805" i="1"/>
  <c r="AH142" i="1"/>
  <c r="AH549" i="1"/>
  <c r="AH3985" i="1"/>
  <c r="AH2482" i="1"/>
  <c r="AH3052" i="1"/>
  <c r="AH1729" i="1"/>
  <c r="AH3846" i="1"/>
  <c r="AH4134" i="1"/>
  <c r="AH4627" i="1"/>
  <c r="AH469" i="1"/>
  <c r="AH4028" i="1"/>
  <c r="AH4949" i="1"/>
  <c r="AH1900" i="1"/>
  <c r="AH2169" i="1"/>
  <c r="AH4979" i="1"/>
  <c r="AH2052" i="1"/>
  <c r="AH2423" i="1"/>
  <c r="AH1775" i="1"/>
  <c r="AH2936" i="1"/>
  <c r="AH1355" i="1"/>
  <c r="AH1992" i="1"/>
  <c r="AH3389" i="1"/>
  <c r="AH3517" i="1"/>
  <c r="AH4616" i="1"/>
  <c r="AH3441" i="1"/>
  <c r="AH3514" i="1"/>
  <c r="AH2638" i="1"/>
  <c r="AH4853" i="1"/>
  <c r="AH1969" i="1"/>
  <c r="AH2608" i="1"/>
  <c r="AH2802" i="1"/>
  <c r="AH3871" i="1"/>
  <c r="AH273" i="1"/>
  <c r="AH4240" i="1"/>
  <c r="AH172" i="1"/>
  <c r="AH518" i="1"/>
  <c r="AH2378" i="1"/>
  <c r="AH845" i="1"/>
  <c r="AH1435" i="1"/>
  <c r="AH3520" i="1"/>
  <c r="AH1736" i="1"/>
  <c r="AH1610" i="1"/>
  <c r="AH4184" i="1"/>
  <c r="AH3494" i="1"/>
  <c r="AH2189" i="1"/>
  <c r="AH3202" i="1"/>
  <c r="AH4985" i="1"/>
  <c r="AH1381" i="1"/>
  <c r="AH1184" i="1"/>
  <c r="AH3386" i="1"/>
  <c r="AH4016" i="1"/>
  <c r="AH3086" i="1"/>
  <c r="AH3323" i="1"/>
  <c r="AH858" i="1"/>
  <c r="AH1146" i="1"/>
  <c r="AH1869" i="1"/>
  <c r="AH886" i="1"/>
  <c r="AH836" i="1"/>
  <c r="AH3455" i="1"/>
  <c r="AH3468" i="1"/>
  <c r="AH4163" i="1"/>
  <c r="AH2716" i="1"/>
  <c r="AH2495" i="1"/>
  <c r="AH734" i="1"/>
  <c r="AH3691" i="1"/>
  <c r="AH1819" i="1"/>
  <c r="AH3501" i="1"/>
  <c r="AH2032" i="1"/>
  <c r="AH3654" i="1"/>
  <c r="AH752" i="1"/>
  <c r="AH4105" i="1"/>
  <c r="AH1580" i="1"/>
  <c r="AH50" i="1"/>
  <c r="AH2630" i="1"/>
  <c r="AH1003" i="1"/>
  <c r="AH2853" i="1"/>
  <c r="AH414" i="1"/>
  <c r="AH2297" i="1"/>
  <c r="AH1244" i="1"/>
  <c r="AH832" i="1"/>
  <c r="AH4582" i="1"/>
  <c r="AH4849" i="1"/>
  <c r="AH4854" i="1"/>
  <c r="AH699" i="1"/>
  <c r="AH3275" i="1"/>
  <c r="AH3451" i="1"/>
  <c r="AH4325" i="1"/>
  <c r="AH3300" i="1"/>
  <c r="AH1533" i="1"/>
  <c r="AH1095" i="1"/>
  <c r="AH552" i="1"/>
  <c r="AH3505" i="1"/>
  <c r="AH955" i="1"/>
  <c r="AH97" i="1"/>
  <c r="AH488" i="1"/>
  <c r="AH2731" i="1"/>
  <c r="AH3400" i="1"/>
  <c r="AH1532" i="1"/>
  <c r="AH2527" i="1"/>
  <c r="AH2234" i="1"/>
  <c r="AH4131" i="1"/>
  <c r="AH862" i="1"/>
  <c r="AH1424" i="1"/>
  <c r="AH3601" i="1"/>
  <c r="AH2472" i="1"/>
  <c r="AH1829" i="1"/>
  <c r="AH468" i="1"/>
  <c r="AH1659" i="1"/>
  <c r="AH3800" i="1"/>
  <c r="AH4587" i="1"/>
  <c r="AH1541" i="1"/>
  <c r="AH3577" i="1"/>
  <c r="AH2643" i="1"/>
  <c r="AH4938" i="1"/>
  <c r="AH3220" i="1"/>
  <c r="AH1092" i="1"/>
  <c r="AH3427" i="1"/>
  <c r="AH1547" i="1"/>
  <c r="AH3582" i="1"/>
  <c r="AH612" i="1"/>
  <c r="AH268" i="1"/>
  <c r="AH402" i="1"/>
  <c r="AH907" i="1"/>
  <c r="AH3706" i="1"/>
  <c r="AH2541" i="1"/>
  <c r="AH1511" i="1"/>
  <c r="AH1164" i="1"/>
  <c r="AH2021" i="1"/>
  <c r="AH1540" i="1"/>
  <c r="AH1897" i="1"/>
  <c r="AH4962" i="1"/>
  <c r="AH2158" i="1"/>
  <c r="AH2104" i="1"/>
  <c r="AH4438" i="1"/>
  <c r="AH4250" i="1"/>
  <c r="AH1500" i="1"/>
  <c r="AH1398" i="1"/>
  <c r="AH2848" i="1"/>
  <c r="AH2510" i="1"/>
  <c r="AH1210" i="1"/>
  <c r="AH216" i="1"/>
  <c r="AH1695" i="1"/>
  <c r="AH1455" i="1"/>
  <c r="AH240" i="1"/>
  <c r="AH2739" i="1"/>
  <c r="AH4222" i="1"/>
  <c r="AH2384" i="1"/>
  <c r="AH4288" i="1"/>
  <c r="AH4880" i="1"/>
  <c r="AH4102" i="1"/>
  <c r="AH2252" i="1"/>
  <c r="AH971" i="1"/>
  <c r="AH2946" i="1"/>
  <c r="AH3034" i="1"/>
  <c r="AH2570" i="1"/>
  <c r="AH3512" i="1"/>
  <c r="AH194" i="1"/>
  <c r="AH2543" i="1"/>
  <c r="AH821" i="1"/>
  <c r="AH154" i="1"/>
  <c r="AH649" i="1"/>
  <c r="AH4661" i="1"/>
  <c r="AH28" i="1"/>
  <c r="AH3305" i="1"/>
  <c r="AH2107" i="1"/>
  <c r="AH580" i="1"/>
  <c r="AH3524" i="1"/>
  <c r="AH2904" i="1"/>
  <c r="AH1212" i="1"/>
  <c r="AH3453" i="1"/>
  <c r="AH2259" i="1"/>
  <c r="AH4669" i="1"/>
  <c r="AH2545" i="1"/>
  <c r="AH1389" i="1"/>
  <c r="AH3672" i="1"/>
  <c r="AH242" i="1"/>
  <c r="AH760" i="1"/>
  <c r="AH2010" i="1"/>
  <c r="AH1021" i="1"/>
  <c r="AH4103" i="1"/>
  <c r="AH3701" i="1"/>
  <c r="AH817" i="1"/>
  <c r="AH354" i="1"/>
  <c r="AH2019" i="1"/>
  <c r="AH908" i="1"/>
  <c r="AH3937" i="1"/>
  <c r="AH2367" i="1"/>
  <c r="AH1937" i="1"/>
  <c r="AH2599" i="1"/>
  <c r="AH1386" i="1"/>
  <c r="AH3347" i="1"/>
  <c r="AH4878" i="1"/>
  <c r="AH3320" i="1"/>
  <c r="AH3729" i="1"/>
  <c r="AH3266" i="1"/>
  <c r="AH1982" i="1"/>
  <c r="AH337" i="1"/>
  <c r="AH4653" i="1"/>
  <c r="AH826" i="1"/>
  <c r="AH2742" i="1"/>
  <c r="AH3757" i="1"/>
  <c r="AH2006" i="1"/>
  <c r="AH1168" i="1"/>
  <c r="AH2559" i="1"/>
  <c r="AH2516" i="1"/>
  <c r="AH3151" i="1"/>
  <c r="AH119" i="1"/>
  <c r="AH318" i="1"/>
  <c r="AH3186" i="1"/>
  <c r="AH2153" i="1"/>
  <c r="AH3318" i="1"/>
  <c r="AH398" i="1"/>
  <c r="AH1752" i="1"/>
  <c r="AH1357" i="1"/>
  <c r="AH1942" i="1"/>
  <c r="AH1895" i="1"/>
  <c r="AH2129" i="1"/>
  <c r="AH89" i="1"/>
  <c r="AH161" i="1"/>
  <c r="AH110" i="1"/>
  <c r="AH1252" i="1"/>
  <c r="AH2562" i="1"/>
  <c r="AH1203" i="1"/>
  <c r="AH4496" i="1"/>
  <c r="AH2029" i="1"/>
  <c r="AH4011" i="1"/>
  <c r="AH34" i="1"/>
  <c r="AH593" i="1"/>
  <c r="AH2416" i="1"/>
  <c r="AH2049" i="1"/>
  <c r="AH586" i="1"/>
  <c r="AH2314" i="1"/>
  <c r="AH1223" i="1"/>
  <c r="AH1836" i="1"/>
  <c r="AH3674" i="1"/>
  <c r="AH3865" i="1"/>
  <c r="AH2707" i="1"/>
  <c r="AH355" i="1"/>
  <c r="AH2419" i="1"/>
  <c r="AH680" i="1"/>
  <c r="AH4313" i="1"/>
  <c r="AH4390" i="1"/>
  <c r="AH1907" i="1"/>
  <c r="AH2843" i="1"/>
  <c r="AH4706" i="1"/>
  <c r="AH2951" i="1"/>
  <c r="AH2735" i="1"/>
  <c r="AH1572" i="1"/>
  <c r="AH897" i="1"/>
  <c r="AH1894" i="1"/>
  <c r="AH1442" i="1"/>
  <c r="AH2457" i="1"/>
  <c r="AH4624" i="1"/>
  <c r="AH2325" i="1"/>
  <c r="AH1530" i="1"/>
  <c r="AH789" i="1"/>
  <c r="AH1922" i="1"/>
  <c r="AH4966" i="1"/>
  <c r="AH61" i="1"/>
  <c r="AH1684" i="1"/>
  <c r="AH2799" i="1"/>
  <c r="AH4338" i="1"/>
  <c r="AH213" i="1"/>
  <c r="AH4687" i="1"/>
  <c r="AH368" i="1"/>
  <c r="AH4091" i="1"/>
  <c r="AH4133" i="1"/>
  <c r="AH3518" i="1"/>
  <c r="AH502" i="1"/>
  <c r="AH2549" i="1"/>
  <c r="AH4869" i="1"/>
  <c r="AH3039" i="1"/>
  <c r="AH164" i="1"/>
  <c r="AH675" i="1"/>
  <c r="AH1960" i="1"/>
  <c r="AH1812" i="1"/>
  <c r="AH3038" i="1"/>
  <c r="AH2185" i="1"/>
  <c r="AH221" i="1"/>
  <c r="AH4358" i="1"/>
  <c r="AH3293" i="1"/>
  <c r="AH3160" i="1"/>
  <c r="AH1077" i="1"/>
  <c r="AH2389" i="1"/>
  <c r="AH4041" i="1"/>
  <c r="AH1015" i="1"/>
  <c r="AH1887" i="1"/>
  <c r="AH1534" i="1"/>
  <c r="AH860" i="1"/>
  <c r="AH1576" i="1"/>
  <c r="AH1507" i="1"/>
  <c r="AH2160" i="1"/>
  <c r="AH4747" i="1"/>
  <c r="AH868" i="1"/>
  <c r="AH3001" i="1"/>
  <c r="AH1234" i="1"/>
  <c r="AH3707" i="1"/>
  <c r="AH5" i="1"/>
  <c r="AH1899" i="1"/>
  <c r="AH2030" i="1"/>
  <c r="AH1571" i="1"/>
  <c r="AH2315" i="1"/>
  <c r="AH148" i="1"/>
  <c r="AH714" i="1"/>
  <c r="AH2698" i="1"/>
  <c r="AH1605" i="1"/>
  <c r="AH3361" i="1"/>
  <c r="AH3906" i="1"/>
  <c r="AH3999" i="1"/>
  <c r="AH258" i="1"/>
  <c r="AH1546" i="1"/>
  <c r="AH1943" i="1"/>
  <c r="AH1866" i="1"/>
  <c r="AH1523" i="1"/>
  <c r="AH3815" i="1"/>
  <c r="AH4531" i="1"/>
  <c r="AH2881" i="1"/>
  <c r="AH802" i="1"/>
  <c r="AH1356" i="1"/>
  <c r="AH563" i="1"/>
  <c r="AH843" i="1"/>
  <c r="AH4637" i="1"/>
  <c r="AH4837" i="1"/>
  <c r="AH4423" i="1"/>
  <c r="AH2229" i="1"/>
  <c r="AH3461" i="1"/>
  <c r="AH4726" i="1"/>
  <c r="AH4031" i="1"/>
  <c r="AH2349" i="1"/>
  <c r="AH1229" i="1"/>
  <c r="AH1306" i="1"/>
  <c r="AH4844" i="1"/>
  <c r="AH1403" i="1"/>
  <c r="AH702" i="1"/>
  <c r="AH4365" i="1"/>
  <c r="AH3831" i="1"/>
  <c r="AH3407" i="1"/>
  <c r="AH2294" i="1"/>
  <c r="AH4208" i="1"/>
  <c r="AH2261" i="1"/>
  <c r="AH2119" i="1"/>
  <c r="AH1714" i="1"/>
  <c r="AH2068" i="1"/>
  <c r="AH348" i="1"/>
  <c r="AH227" i="1"/>
  <c r="AH555" i="1"/>
  <c r="AH1798" i="1"/>
  <c r="AH1158" i="1"/>
  <c r="AH1753" i="1"/>
  <c r="AH1708" i="1"/>
  <c r="AH2037" i="1"/>
  <c r="AH3882" i="1"/>
  <c r="AH4324" i="1"/>
  <c r="AH4987" i="1"/>
  <c r="AH2066" i="1"/>
  <c r="AH419" i="1"/>
  <c r="AH3238" i="1"/>
  <c r="AH2557" i="1"/>
  <c r="AH4511" i="1"/>
  <c r="AH1683" i="1"/>
  <c r="AH2526" i="1"/>
  <c r="AH2445" i="1"/>
  <c r="AH3631" i="1"/>
  <c r="AH2563" i="1"/>
  <c r="AH190" i="1"/>
  <c r="AH1929" i="1"/>
  <c r="AH4447" i="1"/>
  <c r="AH462" i="1"/>
  <c r="AH2016" i="1"/>
  <c r="AH1975" i="1"/>
  <c r="AH107" i="1"/>
  <c r="AH992" i="1"/>
  <c r="AH23" i="1"/>
  <c r="AH4543" i="1"/>
  <c r="AH3245" i="1"/>
  <c r="AH4045" i="1"/>
  <c r="AH4298" i="1"/>
  <c r="AH3783" i="1"/>
  <c r="AH3957" i="1"/>
  <c r="AH2113" i="1"/>
  <c r="AH1035" i="1"/>
  <c r="AH4764" i="1"/>
  <c r="AH2612" i="1"/>
  <c r="AH1575" i="1"/>
  <c r="AH954" i="1"/>
  <c r="AH4512" i="1"/>
  <c r="AH3777" i="1"/>
  <c r="AH1704" i="1"/>
  <c r="AH2529" i="1"/>
  <c r="AH1820" i="1"/>
  <c r="AH3699" i="1"/>
  <c r="AH1502" i="1"/>
  <c r="AH672" i="1"/>
  <c r="AH376" i="1"/>
  <c r="AH3811" i="1"/>
  <c r="AH2616" i="1"/>
  <c r="AH2892" i="1"/>
  <c r="AH1287" i="1"/>
  <c r="AH214" i="1"/>
  <c r="AH519" i="1"/>
  <c r="AH408" i="1"/>
  <c r="AH3040" i="1"/>
  <c r="AH3938" i="1"/>
  <c r="AH1065" i="1"/>
  <c r="AH854" i="1"/>
  <c r="AH2882" i="1"/>
  <c r="AH3797" i="1"/>
  <c r="AH3827" i="1"/>
  <c r="AH3473" i="1"/>
  <c r="AH1466" i="1"/>
  <c r="AH4863" i="1"/>
  <c r="AH1876" i="1"/>
  <c r="AH2985" i="1"/>
  <c r="AH4305" i="1"/>
  <c r="AH4040" i="1"/>
  <c r="AH1940" i="1"/>
  <c r="AH4540" i="1"/>
  <c r="AH3930" i="1"/>
  <c r="AH2306" i="1"/>
  <c r="AH443" i="1"/>
  <c r="AH4234" i="1"/>
  <c r="AH4104" i="1"/>
  <c r="AH4356" i="1"/>
  <c r="AH183" i="1"/>
  <c r="AH3711" i="1"/>
  <c r="AH3383" i="1"/>
  <c r="AH753" i="1"/>
  <c r="AH1358" i="1"/>
  <c r="AH873" i="1"/>
  <c r="AH689" i="1"/>
  <c r="AH2568" i="1"/>
  <c r="AH3594" i="1"/>
  <c r="AH4752" i="1"/>
  <c r="AH4386" i="1"/>
  <c r="AH3365" i="1"/>
  <c r="AH3528" i="1"/>
  <c r="AH3314" i="1"/>
  <c r="AH1488" i="1"/>
  <c r="AH2911" i="1"/>
  <c r="AH775" i="1"/>
  <c r="AH604" i="1"/>
  <c r="AH3630" i="1"/>
  <c r="AH4839" i="1"/>
  <c r="AH3218" i="1"/>
  <c r="AH4956" i="1"/>
  <c r="AH369" i="1"/>
  <c r="AH3864" i="1"/>
  <c r="AH785" i="1"/>
  <c r="AH1487" i="1"/>
  <c r="AH3317" i="1"/>
  <c r="AH3082" i="1"/>
  <c r="AH1496" i="1"/>
  <c r="AH2943" i="1"/>
  <c r="AH3960" i="1"/>
  <c r="AH3498" i="1"/>
  <c r="AH274" i="1"/>
  <c r="AH1101" i="1"/>
  <c r="AH525" i="1"/>
  <c r="AH2192" i="1"/>
  <c r="AH2366" i="1"/>
  <c r="AH4277" i="1"/>
  <c r="AH4924" i="1"/>
  <c r="AH1204" i="1"/>
  <c r="AH903" i="1"/>
  <c r="AH4786" i="1"/>
  <c r="AH3640" i="1"/>
  <c r="AH1406" i="1"/>
  <c r="AH3849" i="1"/>
  <c r="AH1783" i="1"/>
  <c r="AH3549" i="1"/>
  <c r="AH3530" i="1"/>
  <c r="AH3566" i="1"/>
  <c r="AH1412" i="1"/>
  <c r="AH3694" i="1"/>
  <c r="AH2128" i="1"/>
  <c r="AH728" i="1"/>
  <c r="AH2026" i="1"/>
  <c r="AH4754" i="1"/>
  <c r="AH2689" i="1"/>
  <c r="AH2877" i="1"/>
  <c r="AH3981" i="1"/>
  <c r="AH3597" i="1"/>
  <c r="AH1375" i="1"/>
  <c r="AH2359" i="1"/>
  <c r="AH4396" i="1"/>
  <c r="AH4405" i="1"/>
  <c r="AH309" i="1"/>
  <c r="AH2402" i="1"/>
  <c r="AH2046" i="1"/>
  <c r="AH231" i="1"/>
  <c r="AH14" i="1"/>
  <c r="AH3779" i="1"/>
  <c r="AH336" i="1"/>
  <c r="AH3877" i="1"/>
  <c r="AH152" i="1"/>
  <c r="AH1797" i="1"/>
  <c r="AH58" i="1"/>
  <c r="AH4463" i="1"/>
  <c r="AH4283" i="1"/>
  <c r="AH2237" i="1"/>
  <c r="AH1721" i="1"/>
  <c r="AH4972" i="1"/>
  <c r="AH2309" i="1"/>
  <c r="AH2505" i="1"/>
  <c r="AH3745" i="1"/>
  <c r="AH4080" i="1"/>
  <c r="AH4109" i="1"/>
  <c r="AH3304" i="1"/>
  <c r="AH1351" i="1"/>
  <c r="AH3286" i="1"/>
  <c r="AH2708" i="1"/>
  <c r="AH4235" i="1"/>
  <c r="AH435" i="1"/>
  <c r="AH4571" i="1"/>
  <c r="AH3991" i="1"/>
  <c r="AH2847" i="1"/>
  <c r="AH3063" i="1"/>
  <c r="AH1611" i="1"/>
  <c r="AH1205" i="1"/>
  <c r="AH2357" i="1"/>
  <c r="AH2411" i="1"/>
  <c r="AH4719" i="1"/>
  <c r="AH1723" i="1"/>
  <c r="AH375" i="1"/>
  <c r="AH4451" i="1"/>
  <c r="AH978" i="1"/>
  <c r="AH4464" i="1"/>
  <c r="AH3243" i="1"/>
  <c r="AH217" i="1"/>
  <c r="AH4500" i="1"/>
  <c r="AH1983" i="1"/>
  <c r="AH106" i="1"/>
  <c r="AH975" i="1"/>
  <c r="AH3199" i="1"/>
  <c r="AH158" i="1"/>
  <c r="AH1808" i="1"/>
  <c r="AH931" i="1"/>
  <c r="AH2611" i="1"/>
  <c r="AH3845" i="1"/>
  <c r="AH288" i="1"/>
  <c r="AH2092" i="1"/>
  <c r="AH1800" i="1"/>
  <c r="AH1415" i="1"/>
  <c r="AH4417" i="1"/>
  <c r="AH2220" i="1"/>
  <c r="AH2484" i="1"/>
  <c r="AH2396" i="1"/>
  <c r="AH330" i="1"/>
  <c r="AH1022" i="1"/>
  <c r="AH616" i="1"/>
  <c r="AH4434" i="1"/>
  <c r="AH2501" i="1"/>
  <c r="AH1269" i="1"/>
  <c r="AH441" i="1"/>
  <c r="AH276" i="1"/>
  <c r="AH1987" i="1"/>
  <c r="AH1282" i="1"/>
  <c r="AH3828" i="1"/>
  <c r="AH3615" i="1"/>
  <c r="AH2117" i="1"/>
  <c r="AH4431" i="1"/>
  <c r="AH2818" i="1"/>
  <c r="AH1096" i="1"/>
  <c r="AH3758" i="1"/>
  <c r="AH4695" i="1"/>
  <c r="AH2087" i="1"/>
  <c r="AH3007" i="1"/>
  <c r="AH1107" i="1"/>
  <c r="AH4347" i="1"/>
  <c r="AH3556" i="1"/>
  <c r="AH4339" i="1"/>
  <c r="AH281" i="1"/>
  <c r="AH4106" i="1"/>
  <c r="AH3975" i="1"/>
  <c r="AH2451" i="1"/>
  <c r="AH1609" i="1"/>
  <c r="AH3108" i="1"/>
  <c r="AH2930" i="1"/>
  <c r="AH661" i="1"/>
  <c r="AH1393" i="1"/>
  <c r="AH123" i="1"/>
  <c r="AH1726" i="1"/>
  <c r="AH1125" i="1"/>
  <c r="AH3839" i="1"/>
  <c r="AH4591" i="1"/>
  <c r="AH2013" i="1"/>
  <c r="AH3651" i="1"/>
  <c r="AH3014" i="1"/>
  <c r="AH4610" i="1"/>
  <c r="AH3012" i="1"/>
  <c r="AH1626" i="1"/>
  <c r="AH3978" i="1"/>
  <c r="AH1794" i="1"/>
  <c r="AH621" i="1"/>
  <c r="AH1171" i="1"/>
  <c r="AH667" i="1"/>
  <c r="AH807" i="1"/>
  <c r="AH2582" i="1"/>
  <c r="AH3207" i="1"/>
  <c r="AH1094" i="1"/>
  <c r="AH4089" i="1"/>
  <c r="AH3632" i="1"/>
  <c r="AH3825" i="1"/>
  <c r="AH787" i="1"/>
  <c r="AH1618" i="1"/>
  <c r="AH1404" i="1"/>
  <c r="AH53" i="1"/>
  <c r="AH4157" i="1"/>
  <c r="AH3335" i="1"/>
  <c r="AH4759" i="1"/>
  <c r="AH4146" i="1"/>
  <c r="AH2886" i="1"/>
  <c r="AH3945" i="1"/>
  <c r="AH1688" i="1"/>
  <c r="AH4604" i="1"/>
  <c r="AH746" i="1"/>
  <c r="AH1846" i="1"/>
  <c r="AH3457" i="1"/>
  <c r="AH3327" i="1"/>
  <c r="AH3237" i="1"/>
  <c r="AH356" i="1"/>
  <c r="AH4253" i="1"/>
  <c r="AH2696" i="1"/>
  <c r="AH564" i="1"/>
  <c r="AH1603" i="1"/>
  <c r="AH4304" i="1"/>
  <c r="AH652" i="1"/>
  <c r="AH1362" i="1"/>
  <c r="AH3310" i="1"/>
  <c r="AH2076" i="1"/>
  <c r="AH3861" i="1"/>
  <c r="AH2796" i="1"/>
  <c r="AH3647" i="1"/>
  <c r="AH2667" i="1"/>
  <c r="AH120" i="1"/>
  <c r="AH643" i="1"/>
  <c r="AH642" i="1"/>
  <c r="AH1986" i="1"/>
  <c r="AH1719" i="1"/>
  <c r="AH4173" i="1"/>
  <c r="AH2809" i="1"/>
  <c r="AH289" i="1"/>
  <c r="AH4439" i="1"/>
  <c r="AH2793" i="1"/>
  <c r="AH11" i="1"/>
  <c r="AH906" i="1"/>
  <c r="AH1521" i="1"/>
  <c r="AH1585" i="1"/>
  <c r="AH3002" i="1"/>
  <c r="AH3232" i="1"/>
  <c r="AH3019" i="1"/>
  <c r="AH2443" i="1"/>
  <c r="AH1958" i="1"/>
  <c r="AH3010" i="1"/>
  <c r="AH3936" i="1"/>
  <c r="AH4270" i="1"/>
  <c r="AH3765" i="1"/>
  <c r="AH1497" i="1"/>
  <c r="AH700" i="1"/>
  <c r="AH2267" i="1"/>
  <c r="AH2692" i="1"/>
  <c r="AH4074" i="1"/>
  <c r="AH536" i="1"/>
  <c r="AH4811" i="1"/>
  <c r="AH3731" i="1"/>
  <c r="AH4836" i="1"/>
  <c r="AH3431" i="1"/>
  <c r="AH2335" i="1"/>
  <c r="AH1465" i="1"/>
  <c r="AH1317" i="1"/>
  <c r="AH3947" i="1"/>
  <c r="AH898" i="1"/>
  <c r="AH3487" i="1"/>
  <c r="AH2874" i="1"/>
  <c r="AH1990" i="1"/>
  <c r="AH2176" i="1"/>
  <c r="AH3227" i="1"/>
  <c r="AH4432" i="1"/>
  <c r="AH4921" i="1"/>
  <c r="AH1470" i="1"/>
  <c r="AH3301" i="1"/>
  <c r="AH829" i="1"/>
  <c r="AH3879" i="1"/>
  <c r="AH323" i="1"/>
  <c r="AH3708" i="1"/>
  <c r="AH2736" i="1"/>
  <c r="AH1581" i="1"/>
  <c r="AH1111" i="1"/>
  <c r="AH4391" i="1"/>
  <c r="AH2410" i="1"/>
  <c r="AH1154" i="1"/>
  <c r="AH2688" i="1"/>
  <c r="AH1417" i="1"/>
  <c r="AH522" i="1"/>
  <c r="AH188" i="1"/>
  <c r="AH2238" i="1"/>
  <c r="AH2194" i="1"/>
  <c r="AH2734" i="1"/>
  <c r="AH4262" i="1"/>
  <c r="AH3165" i="1"/>
  <c r="AH3079" i="1"/>
  <c r="AH4602" i="1"/>
  <c r="AH3440" i="1"/>
  <c r="AH2173" i="1"/>
  <c r="AH215" i="1"/>
  <c r="AH4135" i="1"/>
  <c r="AH3565" i="1"/>
  <c r="AH2255" i="1"/>
  <c r="AH4611" i="1"/>
  <c r="AH1564" i="1"/>
  <c r="AH2520" i="1"/>
  <c r="AH1061" i="1"/>
  <c r="AH3333" i="1"/>
  <c r="AH1853" i="1"/>
  <c r="AH3687" i="1"/>
  <c r="AH4143" i="1"/>
  <c r="AH4334" i="1"/>
  <c r="AH919" i="1"/>
  <c r="AH2513" i="1"/>
  <c r="AH1920" i="1"/>
  <c r="AH4107" i="1"/>
  <c r="AH209" i="1"/>
  <c r="AH3990" i="1"/>
  <c r="AH2193" i="1"/>
  <c r="AH1222" i="1"/>
  <c r="AH926" i="1"/>
  <c r="AH2614" i="1"/>
  <c r="AH358" i="1"/>
  <c r="AH4698" i="1"/>
  <c r="AH2524" i="1"/>
  <c r="AH2511" i="1"/>
  <c r="AH4913" i="1"/>
  <c r="AH2091" i="1"/>
  <c r="AH3369" i="1"/>
  <c r="AH2065" i="1"/>
  <c r="AH541" i="1"/>
  <c r="AH1513" i="1"/>
  <c r="AH1006" i="1"/>
  <c r="AH4842" i="1"/>
  <c r="AH856" i="1"/>
  <c r="AH508" i="1"/>
  <c r="AH1440" i="1"/>
  <c r="AH2785" i="1"/>
  <c r="AH4606" i="1"/>
  <c r="AH1219" i="1"/>
  <c r="AH121" i="1"/>
  <c r="AH2926" i="1"/>
  <c r="AH1378" i="1"/>
  <c r="AH4397" i="1"/>
  <c r="AH4810" i="1"/>
  <c r="AH4220" i="1"/>
  <c r="AH338" i="1"/>
  <c r="AH3261" i="1"/>
  <c r="AH1173" i="1"/>
  <c r="AH4323" i="1"/>
  <c r="AH2659" i="1"/>
  <c r="AH4686" i="1"/>
  <c r="AH1917" i="1"/>
  <c r="AH589" i="1"/>
  <c r="AH4357" i="1"/>
  <c r="AH434" i="1"/>
  <c r="AH2150" i="1"/>
  <c r="AH3376" i="1"/>
  <c r="AH1183" i="1"/>
  <c r="AH2208" i="1"/>
  <c r="AH1265" i="1"/>
  <c r="AH3850" i="1"/>
  <c r="AH1290" i="1"/>
  <c r="AH2081" i="1"/>
  <c r="AH3542" i="1"/>
  <c r="AH1426" i="1"/>
  <c r="AH372" i="1"/>
  <c r="AH2191" i="1"/>
  <c r="AH4558" i="1"/>
  <c r="AH4928" i="1"/>
  <c r="AH2625" i="1"/>
  <c r="AH2478" i="1"/>
  <c r="AH4223" i="1"/>
  <c r="AH4053" i="1"/>
  <c r="AH472" i="1"/>
  <c r="AH3533" i="1"/>
  <c r="AH3051" i="1"/>
  <c r="AH2833" i="1"/>
  <c r="AH3902" i="1"/>
  <c r="AH2086" i="1"/>
  <c r="AH3713" i="1"/>
  <c r="AH137" i="1"/>
  <c r="AH2849" i="1"/>
  <c r="AH2580" i="1"/>
  <c r="AH615" i="1"/>
  <c r="AH9" i="1"/>
  <c r="AH2622" i="1"/>
  <c r="AH2067" i="1"/>
  <c r="AH1679" i="1"/>
  <c r="AH1673" i="1"/>
  <c r="AH301" i="1"/>
  <c r="AH2566" i="1"/>
  <c r="AH2954" i="1"/>
  <c r="AH2512" i="1"/>
  <c r="AH4282" i="1"/>
  <c r="AH4581" i="1"/>
  <c r="AH3559" i="1"/>
  <c r="AH2971" i="1"/>
  <c r="AH1224" i="1"/>
  <c r="AH2492" i="1"/>
  <c r="AH4995" i="1"/>
  <c r="AH1606" i="1"/>
  <c r="AH691" i="1"/>
  <c r="AH204" i="1"/>
  <c r="AH2497" i="1"/>
  <c r="AH4561" i="1"/>
  <c r="AH2385" i="1"/>
  <c r="AH4215" i="1"/>
  <c r="AH1782" i="1"/>
  <c r="AH4218" i="1"/>
  <c r="AH3285" i="1"/>
  <c r="AH2680" i="1"/>
  <c r="AH184" i="1"/>
  <c r="AH439" i="1"/>
  <c r="AH3591" i="1"/>
  <c r="AH1771" i="1"/>
  <c r="AH1202" i="1"/>
  <c r="AH1159" i="1"/>
  <c r="AH4524" i="1"/>
  <c r="AH2760" i="1"/>
  <c r="AH623" i="1"/>
  <c r="AH1411" i="1"/>
  <c r="AH294" i="1"/>
  <c r="AH2414" i="1"/>
  <c r="AH4993" i="1"/>
  <c r="AH2100" i="1"/>
  <c r="AH3136" i="1"/>
  <c r="AH4258" i="1"/>
  <c r="AH1904" i="1"/>
  <c r="AH2291" i="1"/>
  <c r="AH1751" i="1"/>
  <c r="AH507" i="1"/>
  <c r="AH2" i="1"/>
  <c r="AH4967" i="1"/>
  <c r="AH1379" i="1"/>
  <c r="AH1129" i="1"/>
  <c r="AH2174" i="1"/>
  <c r="AH1079" i="1"/>
  <c r="AH4203" i="1"/>
  <c r="AH4700" i="1"/>
  <c r="AH1650" i="1"/>
  <c r="AH3554" i="1"/>
  <c r="AH3085" i="1"/>
  <c r="AH4271" i="1"/>
  <c r="AH2345" i="1"/>
  <c r="AH437" i="1"/>
  <c r="AH3682" i="1"/>
  <c r="AH3449" i="1"/>
  <c r="AH4596" i="1"/>
  <c r="AH3637" i="1"/>
  <c r="AH3116" i="1"/>
  <c r="AH433" i="1"/>
  <c r="AH2871" i="1"/>
  <c r="AH1491" i="1"/>
  <c r="AH1147" i="1"/>
  <c r="AH2694" i="1"/>
  <c r="AH2627" i="1"/>
  <c r="AH3488" i="1"/>
  <c r="AH1352" i="1"/>
  <c r="AH1067" i="1"/>
  <c r="AH2177" i="1"/>
  <c r="AH2093" i="1"/>
  <c r="AH1305" i="1"/>
  <c r="AH4656" i="1"/>
  <c r="AH1191" i="1"/>
  <c r="AH3802" i="1"/>
  <c r="AH2572" i="1"/>
  <c r="AH762" i="1"/>
  <c r="AH282" i="1"/>
  <c r="AH3188" i="1"/>
  <c r="AH4069" i="1"/>
  <c r="AH3181" i="1"/>
  <c r="AH2260" i="1"/>
  <c r="AH57" i="1"/>
  <c r="AH1677" i="1"/>
  <c r="AH1898" i="1"/>
  <c r="AH4186" i="1"/>
  <c r="AH1474" i="1"/>
  <c r="AH3762" i="1"/>
  <c r="AH646" i="1"/>
  <c r="AH2186" i="1"/>
  <c r="AH224" i="1"/>
  <c r="AH4771" i="1"/>
  <c r="AH1335" i="1"/>
  <c r="AH2064" i="1"/>
  <c r="AH823" i="1"/>
  <c r="AH312" i="1"/>
  <c r="AH3836" i="1"/>
  <c r="AH3785" i="1"/>
  <c r="AH2743" i="1"/>
  <c r="AH1984" i="1"/>
  <c r="AH4826" i="1"/>
  <c r="AH4435" i="1"/>
  <c r="AH1327" i="1"/>
  <c r="AH1661" i="1"/>
  <c r="AH1872" i="1"/>
  <c r="AH3409" i="1"/>
  <c r="AH1962" i="1"/>
  <c r="AH3603" i="1"/>
  <c r="AH3208" i="1"/>
  <c r="AH3905" i="1"/>
  <c r="AH3583" i="1"/>
  <c r="AH3907" i="1"/>
  <c r="AH4251" i="1"/>
  <c r="AH2906" i="1"/>
  <c r="AH921" i="1"/>
  <c r="AH3809" i="1"/>
  <c r="AH3733" i="1"/>
  <c r="AH4441" i="1"/>
  <c r="AH198" i="1"/>
  <c r="AH374" i="1"/>
  <c r="AH2204" i="1"/>
  <c r="AH2851" i="1"/>
  <c r="AH2124" i="1"/>
  <c r="AH1390" i="1"/>
  <c r="AH603" i="1"/>
  <c r="AH331" i="1"/>
  <c r="AH2620" i="1"/>
  <c r="AH3623" i="1"/>
  <c r="AH4787" i="1"/>
  <c r="AH4666" i="1"/>
  <c r="AH578" i="1"/>
  <c r="AH3092" i="1"/>
  <c r="AH2326" i="1"/>
  <c r="AH662" i="1"/>
  <c r="AH2613" i="1"/>
  <c r="AH2033" i="1"/>
  <c r="AH220" i="1"/>
  <c r="AH39" i="1"/>
  <c r="AH2274" i="1"/>
  <c r="AH357" i="1"/>
  <c r="AH3414" i="1"/>
  <c r="AH3127" i="1"/>
  <c r="AH2166" i="1"/>
  <c r="AH3366" i="1"/>
  <c r="AH4603" i="1"/>
  <c r="AH3456" i="1"/>
  <c r="AH3782" i="1"/>
  <c r="AH4922" i="1"/>
  <c r="AH510" i="1"/>
  <c r="AH1369" i="1"/>
  <c r="AH1759" i="1"/>
  <c r="AH3717" i="1"/>
  <c r="AH3046" i="1"/>
  <c r="AH1816" i="1"/>
  <c r="AH3967" i="1"/>
  <c r="AH4884" i="1"/>
  <c r="AH4462" i="1"/>
  <c r="AH3328" i="1"/>
  <c r="AH3412" i="1"/>
  <c r="AH2145" i="1"/>
  <c r="AH794" i="1"/>
  <c r="AH2144" i="1"/>
  <c r="AH2644" i="1"/>
  <c r="AH594" i="1"/>
  <c r="AH3685" i="1"/>
  <c r="AH4950" i="1"/>
  <c r="AH411" i="1"/>
  <c r="AH1789" i="1"/>
  <c r="AH745" i="1"/>
  <c r="AH196" i="1"/>
  <c r="AH3334" i="1"/>
  <c r="AH168" i="1"/>
  <c r="AH3888" i="1"/>
  <c r="AH4155" i="1"/>
  <c r="AH3023" i="1"/>
  <c r="AH1517" i="1"/>
  <c r="AH4902" i="1"/>
  <c r="AH933" i="1"/>
  <c r="AH4312" i="1"/>
  <c r="AH3807" i="1"/>
  <c r="AH2272" i="1"/>
  <c r="AH1776" i="1"/>
  <c r="AH112" i="1"/>
  <c r="AH2607" i="1"/>
  <c r="AH3074" i="1"/>
  <c r="AH983" i="1"/>
  <c r="AH2792" i="1"/>
  <c r="AH3683" i="1"/>
  <c r="AH3641" i="1"/>
  <c r="AH2819" i="1"/>
  <c r="AH2974" i="1"/>
  <c r="AH1251" i="1"/>
  <c r="AH3020" i="1"/>
  <c r="AH399" i="1"/>
  <c r="AH4807" i="1"/>
  <c r="AH448" i="1"/>
  <c r="AH421" i="1"/>
  <c r="AH4850" i="1"/>
  <c r="AH2094" i="1"/>
  <c r="AH4629" i="1"/>
  <c r="AH2920" i="1"/>
  <c r="AH449" i="1"/>
  <c r="AH2097" i="1"/>
  <c r="AH4770" i="1"/>
  <c r="AH1908" i="1"/>
  <c r="AH135" i="1"/>
  <c r="AH1777" i="1"/>
  <c r="AH2363" i="1"/>
  <c r="AH2403" i="1"/>
  <c r="AH798" i="1"/>
  <c r="AH3390" i="1"/>
  <c r="AH2962" i="1"/>
  <c r="AH4150" i="1"/>
  <c r="AH3794" i="1"/>
  <c r="AH3359" i="1"/>
  <c r="AH790" i="1"/>
  <c r="AH4911" i="1"/>
  <c r="AH1785" i="1"/>
  <c r="AH4670" i="1"/>
  <c r="AH1388" i="1"/>
  <c r="AH1738" i="1"/>
  <c r="AH1740" i="1"/>
  <c r="AH3558" i="1"/>
  <c r="AH982" i="1"/>
  <c r="AH450" i="1"/>
  <c r="AH4266" i="1"/>
  <c r="AH2679" i="1"/>
  <c r="AH1410" i="1"/>
  <c r="AH1539" i="1"/>
  <c r="AH530" i="1"/>
  <c r="AH1892" i="1"/>
  <c r="AH3722" i="1"/>
  <c r="AH3281" i="1"/>
  <c r="AH4547" i="1"/>
  <c r="AH4402" i="1"/>
  <c r="AH3723" i="1"/>
  <c r="AH2816" i="1"/>
  <c r="AH1671" i="1"/>
  <c r="AH3104" i="1"/>
  <c r="AH2249" i="1"/>
  <c r="AH2905" i="1"/>
  <c r="AH141" i="1"/>
  <c r="AH3018" i="1"/>
  <c r="AH3203" i="1"/>
  <c r="AH4005" i="1"/>
  <c r="AH2310" i="1"/>
  <c r="AH1997" i="1"/>
  <c r="AH4081" i="1"/>
  <c r="AH1805" i="1"/>
  <c r="AH3131" i="1"/>
  <c r="AH2184" i="1"/>
  <c r="AH611" i="1"/>
  <c r="AH1627" i="1"/>
  <c r="AH1545" i="1"/>
  <c r="AH4668" i="1"/>
  <c r="AH2968" i="1"/>
  <c r="AH1604" i="1"/>
  <c r="AH2225" i="1"/>
  <c r="AH3719" i="1"/>
  <c r="AH455" i="1"/>
  <c r="AH3058" i="1"/>
  <c r="AH3702" i="1"/>
  <c r="AH1918" i="1"/>
  <c r="AH4265" i="1"/>
  <c r="AH150" i="1"/>
  <c r="AH4058" i="1"/>
  <c r="AH1813" i="1"/>
  <c r="AH2245" i="1"/>
  <c r="AH265" i="1"/>
  <c r="AH3442" i="1"/>
  <c r="AH3240" i="1"/>
  <c r="AH1522" i="1"/>
  <c r="AH1599" i="1"/>
  <c r="AH1048" i="1"/>
  <c r="AH2747" i="1"/>
  <c r="AH3553" i="1"/>
  <c r="AH4792" i="1"/>
  <c r="AH986" i="1"/>
  <c r="AH310" i="1"/>
  <c r="AH4331" i="1"/>
  <c r="AH554" i="1"/>
  <c r="AH3469" i="1"/>
  <c r="AH864" i="1"/>
  <c r="AH2399" i="1"/>
  <c r="AH4855" i="1"/>
  <c r="AH3155" i="1"/>
  <c r="AH638" i="1"/>
  <c r="AH3194" i="1"/>
  <c r="AH1741" i="1"/>
  <c r="AH4379" i="1"/>
  <c r="AH3134" i="1"/>
  <c r="AH272" i="1"/>
  <c r="AH4057" i="1"/>
  <c r="AH1339" i="1"/>
  <c r="AH558" i="1"/>
  <c r="AH3336" i="1"/>
  <c r="AH4848" i="1"/>
  <c r="AH2788" i="1"/>
  <c r="AH259" i="1"/>
  <c r="AH4382" i="1"/>
  <c r="AH3600" i="1"/>
  <c r="AH4467" i="1"/>
  <c r="AH4932" i="1"/>
  <c r="AH1344" i="1"/>
  <c r="AH2934" i="1"/>
  <c r="AH4048" i="1"/>
  <c r="AH2666" i="1"/>
  <c r="AH1363" i="1"/>
  <c r="AH4214" i="1"/>
  <c r="AH644" i="1"/>
  <c r="AH724" i="1"/>
  <c r="AH3121" i="1"/>
  <c r="AH4738" i="1"/>
  <c r="AH4228" i="1"/>
  <c r="AH3179" i="1"/>
  <c r="AH2842" i="1"/>
  <c r="AH606" i="1"/>
  <c r="AH1637" i="1"/>
  <c r="AH4865" i="1"/>
  <c r="AH4452" i="1"/>
  <c r="AH705" i="1"/>
  <c r="AH1773" i="1"/>
  <c r="AH2362" i="1"/>
  <c r="AH1858" i="1"/>
  <c r="AH4978" i="1"/>
  <c r="AH645" i="1"/>
  <c r="AH4366" i="1"/>
  <c r="AH4750" i="1"/>
  <c r="AH2592" i="1"/>
  <c r="AH4295" i="1"/>
  <c r="AH4779" i="1"/>
  <c r="AH4196" i="1"/>
  <c r="AH899" i="1"/>
  <c r="AH2433" i="1"/>
  <c r="AH4430" i="1"/>
  <c r="AH1622" i="1"/>
  <c r="AH4564" i="1"/>
  <c r="AH3659" i="1"/>
  <c r="AH162" i="1"/>
  <c r="AH3358" i="1"/>
  <c r="AH4355" i="1"/>
  <c r="AH1924" i="1"/>
  <c r="AH2953" i="1"/>
  <c r="AH4038" i="1"/>
  <c r="AH732" i="1"/>
  <c r="AH91" i="1"/>
  <c r="AH1298" i="1"/>
  <c r="AH4461" i="1"/>
  <c r="AH2807" i="1"/>
  <c r="AH380" i="1"/>
  <c r="AH286" i="1"/>
  <c r="AH1731" i="1"/>
  <c r="AH2897" i="1"/>
  <c r="AH905" i="1"/>
  <c r="AH2931" i="1"/>
  <c r="AH4646" i="1"/>
  <c r="AH4598" i="1"/>
  <c r="AH1830" i="1"/>
  <c r="AH4411" i="1"/>
  <c r="AH3572" i="1"/>
  <c r="AH3307" i="1"/>
  <c r="AH3171" i="1"/>
  <c r="AH596" i="1"/>
  <c r="AH3987" i="1"/>
  <c r="AH815" i="1"/>
  <c r="AH4731" i="1"/>
  <c r="AH4479" i="1"/>
  <c r="AH2873" i="1"/>
  <c r="AH1778" i="1"/>
  <c r="AH1852" i="1"/>
  <c r="AH1839" i="1"/>
  <c r="AH1757" i="1"/>
  <c r="AH3834" i="1"/>
  <c r="AH1600" i="1"/>
  <c r="AH960" i="1"/>
  <c r="AH203" i="1"/>
  <c r="AH4" i="1"/>
  <c r="AH2491" i="1"/>
  <c r="AH2864" i="1"/>
  <c r="AH4268" i="1"/>
  <c r="AH2727" i="1"/>
  <c r="AH1456" i="1"/>
  <c r="AH3670" i="1"/>
  <c r="AH4121" i="1"/>
  <c r="AH1256" i="1"/>
  <c r="AH3450" i="1"/>
  <c r="AH3784" i="1"/>
  <c r="AH1928" i="1"/>
  <c r="AH1508" i="1"/>
  <c r="AH2821" i="1"/>
  <c r="AH2822" i="1"/>
  <c r="AH1425" i="1"/>
  <c r="AH2055" i="1"/>
  <c r="AH447" i="1"/>
  <c r="AH2640" i="1"/>
  <c r="AH2078" i="1"/>
  <c r="AH937" i="1"/>
  <c r="AH1761" i="1"/>
  <c r="AH4570" i="1"/>
  <c r="AH1257" i="1"/>
  <c r="AH1088" i="1"/>
  <c r="AH4660" i="1"/>
  <c r="AH1824" i="1"/>
  <c r="AH3795" i="1"/>
  <c r="AH729" i="1"/>
  <c r="AH1635" i="1"/>
  <c r="AH665" i="1"/>
  <c r="AH1391" i="1"/>
  <c r="AH4614" i="1"/>
  <c r="AH3398" i="1"/>
  <c r="AH2151" i="1"/>
  <c r="AH2594" i="1"/>
  <c r="AH3585" i="1"/>
  <c r="AH117" i="1"/>
  <c r="AH800" i="1"/>
  <c r="AH1238" i="1"/>
  <c r="AH3446" i="1"/>
  <c r="AH4216" i="1"/>
  <c r="AH3704" i="1"/>
  <c r="AH2143" i="1"/>
  <c r="AH2195" i="1"/>
  <c r="AH4484" i="1"/>
  <c r="AH4036" i="1"/>
  <c r="AH3064" i="1"/>
  <c r="AH1361" i="1"/>
  <c r="AH80" i="1"/>
  <c r="AH4753" i="1"/>
  <c r="AH3677" i="1"/>
  <c r="AH883" i="1"/>
  <c r="AH543" i="1"/>
  <c r="AH2471" i="1"/>
  <c r="AH3362" i="1"/>
  <c r="AH3620" i="1"/>
  <c r="AH1239" i="1"/>
  <c r="AH1312" i="1"/>
  <c r="AH3496" i="1"/>
  <c r="AH1591" i="1"/>
  <c r="AH471" i="1"/>
  <c r="AH1750" i="1"/>
  <c r="AH3156" i="1"/>
  <c r="AH2262" i="1"/>
  <c r="AH509" i="1"/>
  <c r="AH1128" i="1"/>
  <c r="AH1498" i="1"/>
  <c r="AH363" i="1"/>
  <c r="AH2596" i="1"/>
  <c r="AH1544" i="1"/>
  <c r="AH3117" i="1"/>
  <c r="AH2923" i="1"/>
  <c r="AH1000" i="1"/>
  <c r="AH4287" i="1"/>
  <c r="AH3399" i="1"/>
  <c r="AH885" i="1"/>
  <c r="AH3183" i="1"/>
  <c r="AH2635" i="1"/>
  <c r="AH180" i="1"/>
  <c r="AH2647" i="1"/>
  <c r="AH2714" i="1"/>
  <c r="AH2949" i="1"/>
  <c r="AH1447" i="1"/>
  <c r="AH520" i="1"/>
  <c r="AH4816" i="1"/>
  <c r="AH3581" i="1"/>
  <c r="AH2373" i="1"/>
  <c r="AH3460" i="1"/>
  <c r="AH4954" i="1"/>
  <c r="AH3661" i="1"/>
  <c r="AH2380" i="1"/>
  <c r="AH2436" i="1"/>
  <c r="AH3241" i="1"/>
  <c r="AH780" i="1"/>
  <c r="AH1275" i="1"/>
  <c r="AH4894" i="1"/>
  <c r="AH4300" i="1"/>
  <c r="AH302" i="1"/>
  <c r="AH1053" i="1"/>
  <c r="AH2009" i="1"/>
  <c r="AH2276" i="1"/>
  <c r="AH103" i="1"/>
  <c r="AH4507" i="1"/>
  <c r="AH3029" i="1"/>
  <c r="AH2023" i="1"/>
  <c r="AH2212" i="1"/>
  <c r="AH3198" i="1"/>
  <c r="AH1620" i="1"/>
  <c r="AH1423" i="1"/>
  <c r="AH771" i="1"/>
  <c r="AH241" i="1"/>
  <c r="AH1977" i="1"/>
  <c r="AH3968" i="1"/>
  <c r="AH4514" i="1"/>
  <c r="AH3655" i="1"/>
  <c r="AH4785" i="1"/>
  <c r="AH308" i="1"/>
  <c r="AH4688" i="1"/>
  <c r="AH2550" i="1"/>
  <c r="AH7" i="1"/>
  <c r="AH4871" i="1"/>
  <c r="AH3284" i="1"/>
  <c r="AH3270" i="1"/>
  <c r="AH1845" i="1"/>
  <c r="AH769" i="1"/>
  <c r="AH4487" i="1"/>
  <c r="AH3812" i="1"/>
  <c r="AH270" i="1"/>
  <c r="AH4098" i="1"/>
  <c r="AH3649" i="1"/>
  <c r="AH4516" i="1"/>
  <c r="AH3611" i="1"/>
  <c r="AH181" i="1"/>
  <c r="AH4964" i="1"/>
  <c r="AH1360" i="1"/>
  <c r="AH4936" i="1"/>
  <c r="AH1032" i="1"/>
  <c r="AH1991" i="1"/>
  <c r="AH4336" i="1"/>
  <c r="AH4851" i="1"/>
  <c r="AH1935" i="1"/>
  <c r="AH2649" i="1"/>
  <c r="AH1768" i="1"/>
  <c r="AH4179" i="1"/>
  <c r="AH1874" i="1"/>
  <c r="AH4206" i="1"/>
  <c r="AH2390" i="1"/>
  <c r="AH2927" i="1"/>
  <c r="AH1087" i="1"/>
  <c r="AH1180" i="1"/>
  <c r="AH852" i="1"/>
  <c r="AH4489" i="1"/>
  <c r="AH2197" i="1"/>
  <c r="AH4515" i="1"/>
  <c r="AH2867" i="1"/>
  <c r="AH100" i="1"/>
  <c r="AH1152" i="1"/>
  <c r="AH3500" i="1"/>
  <c r="AH4244" i="1"/>
  <c r="AH3404" i="1"/>
  <c r="AH177" i="1"/>
  <c r="AH3564" i="1"/>
  <c r="AH1691" i="1"/>
  <c r="AH4046" i="1"/>
  <c r="AH4242" i="1"/>
  <c r="AH2488" i="1"/>
  <c r="AH1033" i="1"/>
  <c r="AH4578" i="1"/>
  <c r="AH917" i="1"/>
  <c r="AH420" i="1"/>
  <c r="AH153" i="1"/>
  <c r="AH979" i="1"/>
  <c r="AH134" i="1"/>
  <c r="AH133" i="1"/>
  <c r="AH2431" i="1"/>
  <c r="AH3268" i="1"/>
  <c r="AH2239" i="1"/>
  <c r="AH3679" i="1"/>
  <c r="AH2122" i="1"/>
  <c r="AH4506" i="1"/>
  <c r="AH1036" i="1"/>
  <c r="AH3003" i="1"/>
  <c r="AH4931" i="1"/>
  <c r="AH2179" i="1"/>
  <c r="AH4412" i="1"/>
  <c r="AH458" i="1"/>
  <c r="AH4469" i="1"/>
  <c r="AH1118" i="1"/>
  <c r="AH2763" i="1"/>
  <c r="AH2350" i="1"/>
  <c r="AH3742" i="1"/>
  <c r="AH863" i="1"/>
  <c r="AH670" i="1"/>
  <c r="AH1052" i="1"/>
  <c r="AH4992" i="1"/>
  <c r="AH3639" i="1"/>
  <c r="AH743" i="1"/>
  <c r="AH2790" i="1"/>
  <c r="AH3096" i="1"/>
  <c r="AH3214" i="1"/>
  <c r="AH1861" i="1"/>
  <c r="AH2476" i="1"/>
  <c r="AH59" i="1"/>
  <c r="AH3948" i="1"/>
  <c r="AH4963" i="1"/>
  <c r="AH3479" i="1"/>
  <c r="AH3570" i="1"/>
  <c r="AH3546" i="1"/>
  <c r="AH1289" i="1"/>
  <c r="AH660" i="1"/>
  <c r="AH3391" i="1"/>
  <c r="AH4615" i="1"/>
  <c r="AH1841" i="1"/>
  <c r="AH2039" i="1"/>
  <c r="AH1818" i="1"/>
  <c r="AH32" i="1"/>
  <c r="AH2772" i="1"/>
  <c r="AH4037" i="1"/>
  <c r="AH2157" i="1"/>
  <c r="AH1686" i="1"/>
  <c r="AH4783" i="1"/>
  <c r="AH1060" i="1"/>
  <c r="AH109" i="1"/>
  <c r="AH1444" i="1"/>
  <c r="AH1849" i="1"/>
  <c r="AH3638" i="1"/>
  <c r="AH1449" i="1"/>
  <c r="AH4733" i="1"/>
  <c r="AH2057" i="1"/>
  <c r="AH1779" i="1"/>
  <c r="AH3128" i="1"/>
  <c r="AH820" i="1"/>
  <c r="AH4973" i="1"/>
  <c r="AH2131" i="1"/>
  <c r="AH425" i="1"/>
  <c r="AH653" i="1"/>
  <c r="AH2766" i="1"/>
  <c r="AH2017" i="1"/>
  <c r="AH736" i="1"/>
  <c r="AH1054" i="1"/>
  <c r="AH4723" i="1"/>
  <c r="AH4307" i="1"/>
  <c r="AH1512" i="1"/>
  <c r="AH1155" i="1"/>
  <c r="AH1694" i="1"/>
  <c r="AH4257" i="1"/>
  <c r="AH2668" i="1"/>
  <c r="AH2493" i="1"/>
  <c r="AH3013" i="1"/>
  <c r="AH1504" i="1"/>
  <c r="AH4113" i="1"/>
  <c r="AH4238" i="1"/>
  <c r="AH4207" i="1"/>
  <c r="AH3837" i="1"/>
  <c r="AH2298" i="1"/>
  <c r="AH3769" i="1"/>
  <c r="AH4311" i="1"/>
  <c r="AH997" i="1"/>
  <c r="AH3272" i="1"/>
  <c r="AH2250" i="1"/>
  <c r="AH81" i="1"/>
  <c r="AH4830" i="1"/>
  <c r="AH1947" i="1"/>
  <c r="AH1871" i="1"/>
  <c r="AH3329" i="1"/>
  <c r="AH3087" i="1"/>
  <c r="AH4502" i="1"/>
  <c r="AH4460" i="1"/>
  <c r="AH3263" i="1"/>
  <c r="AH4158" i="1"/>
  <c r="AH186" i="1"/>
  <c r="AH3516" i="1"/>
  <c r="AH2551" i="1"/>
  <c r="AH4542" i="1"/>
  <c r="AH3288" i="1"/>
  <c r="AH1510" i="1"/>
  <c r="AH73" i="1"/>
  <c r="AH125" i="1"/>
  <c r="AH324" i="1"/>
  <c r="AH1177" i="1"/>
  <c r="AH4903" i="1"/>
  <c r="AH1801" i="1"/>
  <c r="AH3196" i="1"/>
  <c r="AH298" i="1"/>
  <c r="AH4934" i="1"/>
  <c r="AH4075" i="1"/>
  <c r="AH3255" i="1"/>
  <c r="AH4915" i="1"/>
  <c r="AH1044" i="1"/>
  <c r="AH2246" i="1"/>
  <c r="AH942" i="1"/>
  <c r="AH2233" i="1"/>
  <c r="AH679" i="1"/>
  <c r="AH102" i="1"/>
  <c r="AH1882" i="1"/>
  <c r="AH3897" i="1"/>
  <c r="AH4008" i="1"/>
  <c r="AH493" i="1"/>
  <c r="AH4006" i="1"/>
  <c r="AH3720" i="1"/>
  <c r="AH1909" i="1"/>
  <c r="AH966" i="1"/>
  <c r="AH2918" i="1"/>
  <c r="AH696" i="1"/>
  <c r="AH4741" i="1"/>
  <c r="AH750" i="1"/>
  <c r="AH4593" i="1"/>
  <c r="AH3330" i="1"/>
  <c r="AH3983" i="1"/>
  <c r="AH1933" i="1"/>
  <c r="AH1529" i="1"/>
  <c r="AH4097" i="1"/>
  <c r="AH2180" i="1"/>
  <c r="AH2573" i="1"/>
  <c r="AH2653" i="1"/>
  <c r="AH901" i="1"/>
  <c r="AH4513" i="1"/>
  <c r="AH687" i="1"/>
  <c r="AH105" i="1"/>
  <c r="AH3933" i="1"/>
  <c r="AH3508" i="1"/>
  <c r="AH3531" i="1"/>
  <c r="AH251" i="1"/>
  <c r="AH1823" i="1"/>
  <c r="AH2605" i="1"/>
  <c r="AH2321" i="1"/>
  <c r="AH3838" i="1"/>
  <c r="AH2050" i="1"/>
  <c r="AH2427" i="1"/>
  <c r="AH1916" i="1"/>
  <c r="AH2737" i="1"/>
  <c r="AH3187" i="1"/>
  <c r="AH4986" i="1"/>
  <c r="AH4457" i="1"/>
  <c r="AH2487" i="1"/>
  <c r="AH2164" i="1"/>
  <c r="AH4259" i="1"/>
  <c r="AH4010" i="1"/>
  <c r="AH3847" i="1"/>
  <c r="AH1208" i="1"/>
  <c r="AH4085" i="1"/>
  <c r="AH985" i="1"/>
  <c r="AH2059" i="1"/>
  <c r="AH516" i="1"/>
  <c r="AH3781" i="1"/>
  <c r="AH4917" i="1"/>
  <c r="AH4177" i="1"/>
  <c r="AH3700" i="1"/>
  <c r="AH4821" i="1"/>
  <c r="AH174" i="1"/>
  <c r="AH2096" i="1"/>
  <c r="AH4404" i="1"/>
  <c r="AH68" i="1"/>
  <c r="AH887" i="1"/>
  <c r="AH1972" i="1"/>
  <c r="AH3589" i="1"/>
  <c r="AH3197" i="1"/>
  <c r="AH1710" i="1"/>
  <c r="AH2944" i="1"/>
  <c r="AH1072" i="1"/>
  <c r="AH2264" i="1"/>
  <c r="AH1664" i="1"/>
  <c r="AH4895" i="1"/>
  <c r="AH4709" i="1"/>
  <c r="AH690" i="1"/>
  <c r="AH1518" i="1"/>
  <c r="AH4635" i="1"/>
  <c r="AH2939" i="1"/>
  <c r="AH2485" i="1"/>
  <c r="AH4885" i="1"/>
  <c r="AH738" i="1"/>
  <c r="AH1817" i="1"/>
  <c r="AH2061" i="1"/>
  <c r="AH3342" i="1"/>
  <c r="AH2558" i="1"/>
  <c r="AH695" i="1"/>
  <c r="AH828" i="1"/>
  <c r="AH709" i="1"/>
  <c r="AH1214" i="1"/>
  <c r="AH3363" i="1"/>
  <c r="AH529" i="1"/>
  <c r="AH1288" i="1"/>
  <c r="AH2567" i="1"/>
  <c r="AH4293" i="1"/>
  <c r="AH1840" i="1"/>
  <c r="AH2553" i="1"/>
  <c r="AH2798" i="1"/>
  <c r="AH4935" i="1"/>
  <c r="AH2710" i="1"/>
  <c r="AH283" i="1"/>
  <c r="AH1387" i="1"/>
  <c r="AH1046" i="1"/>
  <c r="AH4631" i="1"/>
  <c r="AH4769" i="1"/>
  <c r="AH487" i="1"/>
  <c r="AH1311" i="1"/>
  <c r="AH2168" i="1"/>
  <c r="AH3184" i="1"/>
  <c r="AH1329" i="1"/>
  <c r="AH4019" i="1"/>
  <c r="AH4025" i="1"/>
  <c r="AH370" i="1"/>
  <c r="AH2014" i="1"/>
  <c r="AH4728" i="1"/>
  <c r="AH2591" i="1"/>
  <c r="AH4249" i="1"/>
  <c r="AH2391" i="1"/>
  <c r="AH391" i="1"/>
  <c r="AH2383" i="1"/>
  <c r="AH4373" i="1"/>
  <c r="AH3129" i="1"/>
  <c r="AH4802" i="1"/>
  <c r="AH1193" i="1"/>
  <c r="AH4327" i="1"/>
  <c r="AH2228" i="1"/>
  <c r="AH3568" i="1"/>
  <c r="AH4230" i="1"/>
  <c r="AH3054" i="1"/>
  <c r="AH2719" i="1"/>
  <c r="AH4473" i="1"/>
  <c r="AH3210" i="1"/>
  <c r="AH3540" i="1"/>
  <c r="AH3928" i="1"/>
  <c r="AH1320" i="1"/>
  <c r="AH2755" i="1"/>
  <c r="AH2509" i="1"/>
  <c r="AH841" i="1"/>
  <c r="AH230" i="1"/>
  <c r="AH4777" i="1"/>
  <c r="AH4442" i="1"/>
  <c r="AH1760" i="1"/>
  <c r="AH2975" i="1"/>
  <c r="AH5000" i="1"/>
  <c r="AH2633" i="1"/>
  <c r="AH3804" i="1"/>
  <c r="AH2430" i="1"/>
  <c r="AH3491" i="1"/>
  <c r="AH4672" i="1"/>
  <c r="AH2781" i="1"/>
  <c r="AH4775" i="1"/>
  <c r="AH3634" i="1"/>
  <c r="AH3115" i="1"/>
  <c r="AH1758" i="1"/>
  <c r="AH232" i="1"/>
  <c r="AH1213" i="1"/>
  <c r="AH2277" i="1"/>
  <c r="AH1756" i="1"/>
  <c r="AH3878" i="1"/>
  <c r="AH4314" i="1"/>
  <c r="AH4589" i="1"/>
  <c r="AH755" i="1"/>
  <c r="AH4042" i="1"/>
  <c r="AH795" i="1"/>
  <c r="AH2347" i="1"/>
  <c r="AH1598" i="1"/>
  <c r="AH2652" i="1"/>
  <c r="AH4680" i="1"/>
  <c r="AH1701" i="1"/>
  <c r="AH66" i="1"/>
  <c r="AH3302" i="1"/>
  <c r="AH1073" i="1"/>
  <c r="AH1964" i="1"/>
  <c r="AH4868" i="1"/>
  <c r="AH2426" i="1"/>
  <c r="AH2327" i="1"/>
  <c r="AH2587" i="1"/>
  <c r="AH2609" i="1"/>
  <c r="AH4988" i="1"/>
  <c r="AH2125" i="1"/>
  <c r="AH3593" i="1"/>
  <c r="AH711" i="1"/>
  <c r="AH2103" i="1"/>
  <c r="AH4641" i="1"/>
  <c r="AH4685" i="1"/>
  <c r="AH2149" i="1"/>
  <c r="AH3671" i="1"/>
  <c r="AH2483" i="1"/>
  <c r="AH4562" i="1"/>
  <c r="AH2908" i="1"/>
  <c r="AH877" i="1"/>
  <c r="AH1668" i="1"/>
  <c r="AH24" i="1"/>
  <c r="AH3471" i="1"/>
  <c r="AH2479" i="1"/>
  <c r="AH3122" i="1"/>
  <c r="AH2876" i="1"/>
  <c r="AH96" i="1"/>
  <c r="AH1274" i="1"/>
  <c r="AH608" i="1"/>
  <c r="AH1304" i="1"/>
  <c r="AH4898" i="1"/>
  <c r="AH418" i="1"/>
  <c r="AH1217" i="1"/>
  <c r="AH1649" i="1"/>
  <c r="AH3709" i="1"/>
  <c r="AH659" i="1"/>
  <c r="AH2001" i="1"/>
  <c r="AH962" i="1"/>
  <c r="AH1277" i="1"/>
  <c r="AH1755" i="1"/>
  <c r="AH4847" i="1"/>
  <c r="AH1665" i="1"/>
  <c r="AH1568" i="1"/>
  <c r="AH1430" i="1"/>
  <c r="AH1780" i="1"/>
  <c r="AH2371" i="1"/>
  <c r="AH1657" i="1"/>
  <c r="AH3956" i="1"/>
  <c r="AH3144" i="1"/>
  <c r="AH4891" i="1"/>
  <c r="AH3057" i="1"/>
  <c r="AH4083" i="1"/>
  <c r="AH3555" i="1"/>
  <c r="AH4684" i="1"/>
  <c r="AH4013" i="1"/>
  <c r="AH1477" i="1"/>
  <c r="AH3755" i="1"/>
  <c r="AH1408" i="1"/>
  <c r="AH935" i="1"/>
  <c r="AH1956" i="1"/>
  <c r="AH271" i="1"/>
  <c r="AH4678" i="1"/>
  <c r="AH3823" i="1"/>
  <c r="AH3037" i="1"/>
  <c r="AH1056" i="1"/>
  <c r="AH438" i="1"/>
  <c r="AH2178" i="1"/>
  <c r="AH3495" i="1"/>
  <c r="AH2584" i="1"/>
  <c r="AH1706" i="1"/>
  <c r="AH3761" i="1"/>
  <c r="AH2757" i="1"/>
  <c r="AH3735" i="1"/>
  <c r="AH2275" i="1"/>
  <c r="AH115" i="1"/>
  <c r="AH1162" i="1"/>
  <c r="AH1176" i="1"/>
  <c r="AH2531" i="1"/>
  <c r="AH4900" i="1"/>
  <c r="AH1347" i="1"/>
  <c r="AH1421" i="1"/>
  <c r="AH500" i="1"/>
  <c r="AH1010" i="1"/>
  <c r="AH4643" i="1"/>
  <c r="AH4732" i="1"/>
  <c r="AH514" i="1"/>
  <c r="AH2686" i="1"/>
  <c r="AH3138" i="1"/>
  <c r="AH4486" i="1"/>
  <c r="AH3425" i="1"/>
  <c r="AH3080" i="1"/>
  <c r="AH3984" i="1"/>
  <c r="AH344" i="1"/>
  <c r="AH922" i="1"/>
  <c r="AH379" i="1"/>
  <c r="AH352" i="1"/>
  <c r="AH2101" i="1"/>
  <c r="AH1814" i="1"/>
  <c r="AH497" i="1"/>
  <c r="AH3605" i="1"/>
  <c r="AH3141" i="1"/>
  <c r="AH4388" i="1"/>
  <c r="AH4948" i="1"/>
  <c r="AH2127" i="1"/>
  <c r="AH4737" i="1"/>
  <c r="AH4200" i="1"/>
  <c r="AH2984" i="1"/>
  <c r="AH3239" i="1"/>
  <c r="AH4638" i="1"/>
  <c r="AH781" i="1"/>
  <c r="AH4560" i="1"/>
  <c r="AH3050" i="1"/>
  <c r="AH3091" i="1"/>
  <c r="AH722" i="1"/>
  <c r="AH1613" i="1"/>
  <c r="AH1828" i="1"/>
  <c r="AH4165" i="1"/>
  <c r="AH3743" i="1"/>
  <c r="AH2838" i="1"/>
  <c r="AH4034" i="1"/>
  <c r="AH3875" i="1"/>
  <c r="AH2629" i="1"/>
  <c r="AH1029" i="1"/>
  <c r="AH2448" i="1"/>
  <c r="AH4952" i="1"/>
  <c r="AH3006" i="1"/>
  <c r="AH4236" i="1"/>
  <c r="AH796" i="1"/>
  <c r="AH262" i="1"/>
  <c r="AH2753" i="1"/>
  <c r="AH3158" i="1"/>
  <c r="AH3049" i="1"/>
  <c r="AH4454" i="1"/>
  <c r="AH4433" i="1"/>
  <c r="AH46" i="1"/>
  <c r="AH4468" i="1"/>
  <c r="AH599" i="1"/>
  <c r="AH3113" i="1"/>
  <c r="AH3826" i="1"/>
  <c r="AH2756" i="1"/>
  <c r="AH4009" i="1"/>
  <c r="AH4974" i="1"/>
  <c r="AH859" i="1"/>
  <c r="AH236" i="1"/>
  <c r="AH2797" i="1"/>
  <c r="AH3321" i="1"/>
  <c r="AH3900" i="1"/>
  <c r="AH720" i="1"/>
  <c r="AH556" i="1"/>
  <c r="AH4574" i="1"/>
  <c r="AH71" i="1"/>
  <c r="AH585" i="1"/>
  <c r="AH1998" i="1"/>
  <c r="AH3215" i="1"/>
  <c r="AH4415" i="1"/>
  <c r="AH3367" i="1"/>
  <c r="AH1667" i="1"/>
  <c r="AH2806" i="1"/>
  <c r="AH4852" i="1"/>
  <c r="AH77" i="1"/>
  <c r="AH3535" i="1"/>
  <c r="AH1569" i="1"/>
  <c r="AH3032" i="1"/>
  <c r="AH4337" i="1"/>
  <c r="AH2003" i="1"/>
  <c r="AH4076" i="1"/>
  <c r="AH4712" i="1"/>
  <c r="AH2533" i="1"/>
  <c r="AH3989" i="1"/>
  <c r="AH3497" i="1"/>
  <c r="AH3887" i="1"/>
  <c r="AH1641" i="1"/>
  <c r="AH635" i="1"/>
  <c r="AH1712" i="1"/>
  <c r="AH1437" i="1"/>
  <c r="AH4054" i="1"/>
  <c r="AH1300" i="1"/>
  <c r="AH4882" i="1"/>
  <c r="AH816" i="1"/>
  <c r="AH4877" i="1"/>
  <c r="AH1323" i="1"/>
  <c r="AH1856" i="1"/>
  <c r="AH3525" i="1"/>
  <c r="AH2804" i="1"/>
  <c r="AH3147" i="1"/>
  <c r="AH2973" i="1"/>
  <c r="AH4018" i="1"/>
  <c r="AH2671" i="1"/>
  <c r="AH3912" i="1"/>
  <c r="AH3177" i="1"/>
  <c r="AH532" i="1"/>
  <c r="AH1988" i="1"/>
  <c r="AH1151" i="1"/>
  <c r="AH1893" i="1"/>
  <c r="AH2791" i="1"/>
  <c r="AH4796" i="1"/>
  <c r="AH595" i="1"/>
  <c r="AH2615" i="1"/>
  <c r="AH2937" i="1"/>
  <c r="AH1996" i="1"/>
  <c r="AH947" i="1"/>
  <c r="AH3645" i="1"/>
  <c r="AH1934" i="1"/>
  <c r="AH3648" i="1"/>
  <c r="AH451" i="1"/>
  <c r="AH1612" i="1"/>
  <c r="AH2730" i="1"/>
  <c r="AH2477" i="1"/>
  <c r="AH1873" i="1"/>
  <c r="AH853" i="1"/>
  <c r="AH94" i="1"/>
  <c r="AH4727" i="1"/>
  <c r="AH503" i="1"/>
  <c r="AH1353" i="1"/>
  <c r="AH4470" i="1"/>
  <c r="AH1332" i="1"/>
  <c r="AH2070" i="1"/>
  <c r="AH4838" i="1"/>
  <c r="AH2293" i="1"/>
  <c r="AH2273" i="1"/>
  <c r="AH3157" i="1"/>
  <c r="AH2216" i="1"/>
  <c r="AH3253" i="1"/>
  <c r="AH1206" i="1"/>
  <c r="AH3507" i="1"/>
  <c r="AH473" i="1"/>
  <c r="AH3236" i="1"/>
  <c r="AH4292" i="1"/>
  <c r="AH932" i="1"/>
  <c r="AH4418" i="1"/>
  <c r="AH2437" i="1"/>
  <c r="AH2950" i="1"/>
  <c r="AH3075" i="1"/>
  <c r="AH3896" i="1"/>
  <c r="AH3371" i="1"/>
  <c r="AH2211" i="1"/>
  <c r="AH1617" i="1"/>
  <c r="AH2619" i="1"/>
  <c r="AH385" i="1"/>
  <c r="AH2095" i="1"/>
  <c r="AH3035" i="1"/>
  <c r="AH2738" i="1"/>
  <c r="AH235" i="1"/>
  <c r="AH1040" i="1"/>
  <c r="AH4301" i="1"/>
  <c r="AH1528" i="1"/>
  <c r="AH4488" i="1"/>
  <c r="AH2945" i="1"/>
  <c r="AH1733" i="1"/>
  <c r="AH879" i="1"/>
  <c r="AH4766" i="1"/>
  <c r="AH2470" i="1"/>
  <c r="AH766" i="1"/>
  <c r="AH1261" i="1"/>
  <c r="AH803" i="1"/>
  <c r="AH144" i="1"/>
  <c r="AH146" i="1"/>
  <c r="AH772" i="1"/>
  <c r="AH4721" i="1"/>
  <c r="AH2209" i="1"/>
  <c r="AH4682" i="1"/>
  <c r="AH3941" i="1"/>
  <c r="AH3099" i="1"/>
  <c r="AH3773" i="1"/>
  <c r="AH2907" i="1"/>
  <c r="AH2548" i="1"/>
  <c r="AH4856" i="1"/>
  <c r="AH761" i="1"/>
  <c r="AH1930" i="1"/>
  <c r="AH4906" i="1"/>
  <c r="AH3401" i="1"/>
  <c r="AH866" i="1"/>
  <c r="AH2286" i="1"/>
  <c r="AH2715" i="1"/>
  <c r="AH2376" i="1"/>
  <c r="AH4793" i="1"/>
  <c r="AH4663" i="1"/>
  <c r="AH147" i="1"/>
  <c r="AH953" i="1"/>
  <c r="AH2507" i="1"/>
  <c r="AH4192" i="1"/>
  <c r="AH4729" i="1"/>
  <c r="AH3259" i="1"/>
  <c r="AH130" i="1"/>
  <c r="AH2925" i="1"/>
  <c r="AH2555" i="1"/>
  <c r="AH1494" i="1"/>
  <c r="AH970" i="1"/>
  <c r="AH3799" i="1"/>
  <c r="AH792" i="1"/>
  <c r="AH3590" i="1"/>
  <c r="AH3730" i="1"/>
  <c r="AH2901" i="1"/>
  <c r="AH4082" i="1"/>
  <c r="AH1796" i="1"/>
  <c r="AH1698" i="1"/>
  <c r="AH1169" i="1"/>
  <c r="AH2532" i="1"/>
  <c r="AH980" i="1"/>
  <c r="AH2024" i="1"/>
  <c r="AH874" i="1"/>
  <c r="AH2749" i="1"/>
  <c r="AH1747" i="1"/>
  <c r="AH3618" i="1"/>
  <c r="AH2724" i="1"/>
  <c r="AH3162" i="1"/>
  <c r="AH226" i="1"/>
  <c r="AH2444" i="1"/>
  <c r="AH1536" i="1"/>
  <c r="AH3387" i="1"/>
  <c r="AH1316" i="1"/>
  <c r="AH3595" i="1"/>
  <c r="AH4187" i="1"/>
  <c r="AH2695" i="1"/>
  <c r="AH2857" i="1"/>
  <c r="AH287" i="1"/>
  <c r="AH1692" i="1"/>
  <c r="AH4834" i="1"/>
  <c r="AH4376" i="1"/>
  <c r="AH3204" i="1"/>
  <c r="AH2090" i="1"/>
  <c r="AH1365" i="1"/>
  <c r="AH1051" i="1"/>
  <c r="AH748" i="1"/>
  <c r="AH2351" i="1"/>
  <c r="AH2514" i="1"/>
  <c r="AH806" i="1"/>
  <c r="AH3172" i="1"/>
  <c r="AH4667" i="1"/>
  <c r="AH1946" i="1"/>
  <c r="AH3081" i="1"/>
  <c r="AH4099" i="1"/>
  <c r="AH3315" i="1"/>
  <c r="AH3523" i="1"/>
  <c r="AH1463" i="1"/>
  <c r="AH1259" i="1"/>
  <c r="AH1235" i="1"/>
  <c r="AH3698" i="1"/>
  <c r="AH2508" i="1"/>
  <c r="AH1080" i="1"/>
  <c r="AH1642" i="1"/>
  <c r="AH2721" i="1"/>
  <c r="AH2182" i="1"/>
  <c r="AH4151" i="1"/>
  <c r="AH2856" i="1"/>
  <c r="AH1023" i="1"/>
  <c r="AH4645" i="1"/>
  <c r="AH3788" i="1"/>
  <c r="AH2803" i="1"/>
  <c r="AH491" i="1"/>
  <c r="AH166" i="1"/>
  <c r="AH44" i="1"/>
  <c r="AH2369" i="1"/>
  <c r="AH1127" i="1"/>
  <c r="AH4087" i="1"/>
  <c r="AH3244" i="1"/>
  <c r="AH1864" i="1"/>
  <c r="AH261" i="1"/>
  <c r="AH4362" i="1"/>
  <c r="AH1678" i="1"/>
  <c r="AH1527" i="1"/>
  <c r="AH4093" i="1"/>
  <c r="AH4690" i="1"/>
  <c r="AH1656" i="1"/>
  <c r="AH1614" i="1"/>
  <c r="AH4945" i="1"/>
  <c r="AH538" i="1"/>
  <c r="AH2381" i="1"/>
  <c r="AH1959" i="1"/>
  <c r="AH2779" i="1"/>
  <c r="AH1623" i="1"/>
  <c r="AH4027" i="1"/>
  <c r="AH367" i="1"/>
  <c r="AH2966" i="1"/>
  <c r="AH3264" i="1"/>
  <c r="AH3351" i="1"/>
  <c r="AH2725" i="1"/>
  <c r="AH601" i="1"/>
  <c r="AH3952" i="1"/>
  <c r="AH1832" i="1"/>
  <c r="AH3552" i="1"/>
  <c r="AH633" i="1"/>
  <c r="AH2565" i="1"/>
  <c r="AH4539" i="1"/>
  <c r="AH3961" i="1"/>
  <c r="AH1433" i="1"/>
  <c r="AH1700" i="1"/>
  <c r="AH1336" i="1"/>
  <c r="AH4445" i="1"/>
  <c r="AH3744" i="1"/>
  <c r="AH1970" i="1"/>
  <c r="AH2536" i="1"/>
  <c r="AH1091" i="1"/>
  <c r="AH4056" i="1"/>
  <c r="AH943" i="1"/>
  <c r="AH4261" i="1"/>
  <c r="AH2051" i="1"/>
  <c r="AH1790" i="1"/>
  <c r="AH2360" i="1"/>
  <c r="AH3464" i="1"/>
  <c r="AH2499" i="1"/>
  <c r="AH3915" i="1"/>
  <c r="AH893" i="1"/>
  <c r="AH884" i="1"/>
  <c r="AH1448" i="1"/>
  <c r="AH3750" i="1"/>
  <c r="AH3728" i="1"/>
  <c r="AH4840" i="1"/>
  <c r="AH4226" i="1"/>
  <c r="AH1295" i="1"/>
  <c r="AH4285" i="1"/>
  <c r="AH156" i="1"/>
  <c r="AH539" i="1"/>
  <c r="AH4077" i="1"/>
  <c r="AH915" i="1"/>
  <c r="AH1270" i="1"/>
  <c r="AH3354" i="1"/>
  <c r="AH4360" i="1"/>
  <c r="AH266" i="1"/>
  <c r="AH999" i="1"/>
  <c r="AH4795" i="1"/>
  <c r="AH3338" i="1"/>
  <c r="AH1068" i="1"/>
  <c r="AH1939" i="1"/>
  <c r="AH2597" i="1"/>
  <c r="AH1285" i="1"/>
  <c r="AH413" i="1"/>
  <c r="AH4023" i="1"/>
  <c r="AH2996" i="1"/>
  <c r="AH996" i="1"/>
  <c r="AH1896" i="1"/>
  <c r="AH3152" i="1"/>
  <c r="AH3576" i="1"/>
  <c r="AH1109" i="1"/>
  <c r="AH371" i="1"/>
  <c r="AH4919" i="1"/>
  <c r="AH4126" i="1"/>
  <c r="AH2999" i="1"/>
  <c r="AH1240" i="1"/>
  <c r="AH544" i="1"/>
  <c r="AH4264" i="1"/>
  <c r="AH3584" i="1"/>
  <c r="AH1593" i="1"/>
  <c r="AH911" i="1"/>
  <c r="AH300" i="1"/>
  <c r="AH3770" i="1"/>
  <c r="AH3536" i="1"/>
  <c r="AH464" i="1"/>
  <c r="AH1727" i="1"/>
  <c r="AH810" i="1"/>
  <c r="AH3381" i="1"/>
  <c r="AH4901" i="1"/>
  <c r="AH1967" i="1"/>
  <c r="AH2031" i="1"/>
  <c r="AH3429" i="1"/>
  <c r="AH2515" i="1"/>
  <c r="AH3114" i="1"/>
  <c r="AH782" i="1"/>
  <c r="AH2691" i="1"/>
  <c r="AH4899" i="1"/>
  <c r="AH4100" i="1"/>
  <c r="AH1198" i="1"/>
  <c r="AH3550" i="1"/>
  <c r="AH4167" i="1"/>
  <c r="AH3377" i="1"/>
  <c r="AH861" i="1"/>
  <c r="AH4763" i="1"/>
  <c r="AH163" i="1"/>
  <c r="AH4744" i="1"/>
  <c r="AH4649" i="1"/>
  <c r="AH2983" i="1"/>
  <c r="AH1443" i="1"/>
  <c r="AH85" i="1"/>
  <c r="AH3139" i="1"/>
  <c r="AH3901" i="1"/>
  <c r="AH3650" i="1"/>
  <c r="AH814" i="1"/>
  <c r="AH3234" i="1"/>
  <c r="AH297" i="1"/>
  <c r="AH3768" i="1"/>
  <c r="AH3924" i="1"/>
  <c r="AH1803" i="1"/>
  <c r="AH2223" i="1"/>
  <c r="AH1330" i="1"/>
  <c r="AH2539" i="1"/>
  <c r="AH3563" i="1"/>
  <c r="AH199" i="1"/>
  <c r="AH904" i="1"/>
  <c r="AH263" i="1"/>
  <c r="AH3921" i="1"/>
  <c r="AH4981" i="1"/>
  <c r="AH2808" i="1"/>
  <c r="AH1961" i="1"/>
  <c r="AH2544" i="1"/>
  <c r="AH3000" i="1"/>
  <c r="AH1019" i="1"/>
  <c r="AH3737" i="1"/>
  <c r="AH1724" i="1"/>
  <c r="AH3916" i="1"/>
  <c r="AH504" i="1"/>
  <c r="AH1855" i="1"/>
  <c r="AH587" i="1"/>
  <c r="AH4908" i="1"/>
  <c r="AH400" i="1"/>
  <c r="AH2651" i="1"/>
  <c r="AH191" i="1"/>
  <c r="AH4526" i="1"/>
  <c r="AH3972" i="1"/>
  <c r="AH3658" i="1"/>
  <c r="AH1467" i="1"/>
  <c r="AH2305" i="1"/>
  <c r="AH4306" i="1"/>
  <c r="AH2858" i="1"/>
  <c r="AH3599" i="1"/>
  <c r="AH3340" i="1"/>
  <c r="AH4971" i="1"/>
  <c r="AH1016" i="1"/>
  <c r="AH4022" i="1"/>
  <c r="AH2561" i="1"/>
  <c r="AH560" i="1"/>
  <c r="AH3030" i="1"/>
  <c r="AH4492" i="1"/>
  <c r="AH136" i="1"/>
  <c r="AH1495" i="1"/>
  <c r="AH2595" i="1"/>
  <c r="AH3817" i="1"/>
  <c r="AH1878" i="1"/>
  <c r="AH4125" i="1"/>
  <c r="AH3379" i="1"/>
  <c r="AH3422" i="1"/>
  <c r="AH2364" i="1"/>
  <c r="AH4975" i="1"/>
  <c r="AH3475" i="1"/>
  <c r="AH1187" i="1"/>
  <c r="AH200" i="1"/>
  <c r="AH4328" i="1"/>
  <c r="AH248" i="1"/>
  <c r="AH2461" i="1"/>
  <c r="AH1772" i="1"/>
  <c r="AH2703" i="1"/>
  <c r="AH1293" i="1"/>
  <c r="AH4592" i="1"/>
  <c r="AH4595" i="1"/>
  <c r="AH3174" i="1"/>
  <c r="AH749" i="1"/>
  <c r="AH3644" i="1"/>
  <c r="AH1385" i="1"/>
  <c r="AH2733" i="1"/>
  <c r="AH4730" i="1"/>
  <c r="AH4012" i="1"/>
  <c r="AH3665" i="1"/>
  <c r="AH3364" i="1"/>
  <c r="AH4232" i="1"/>
  <c r="AH4812" i="1"/>
  <c r="AH2155" i="1"/>
  <c r="AH175" i="1"/>
  <c r="AH1296" i="1"/>
  <c r="AH579" i="1"/>
  <c r="AH17" i="1"/>
  <c r="AH1621" i="1"/>
  <c r="AH3445" i="1"/>
  <c r="AH1405" i="1"/>
  <c r="AH3161" i="1"/>
  <c r="AH171" i="1"/>
  <c r="AH4465" i="1"/>
  <c r="AH1303" i="1"/>
  <c r="AH306" i="1"/>
  <c r="AH4275" i="1"/>
  <c r="AH914" i="1"/>
  <c r="AH3573" i="1"/>
  <c r="AH482" i="1"/>
  <c r="AH2281" i="1"/>
  <c r="AH364" i="1"/>
  <c r="AH2965" i="1"/>
  <c r="AH2959" i="1"/>
  <c r="AH4833" i="1"/>
  <c r="AH403" i="1"/>
  <c r="AH1682" i="1"/>
  <c r="AH4841" i="1"/>
  <c r="AH2240" i="1"/>
  <c r="AH1888" i="1"/>
  <c r="AH2728" i="1"/>
  <c r="AH3111" i="1"/>
  <c r="AH41" i="1"/>
  <c r="AH1632" i="1"/>
  <c r="AH784" i="1"/>
  <c r="AH1662" i="1"/>
  <c r="AH2401" i="1"/>
  <c r="AH233" i="1"/>
  <c r="AH3470" i="1"/>
  <c r="AH1047" i="1"/>
  <c r="AH2893" i="1"/>
  <c r="AH2778" i="1"/>
  <c r="AH1464" i="1"/>
  <c r="AH1833" i="1"/>
  <c r="AH618" i="1"/>
  <c r="AH2593" i="1"/>
  <c r="AH269" i="1"/>
  <c r="AH4835" i="1"/>
  <c r="AH2415" i="1"/>
  <c r="AH4910" i="1"/>
  <c r="AH4739" i="1"/>
  <c r="AH1793" i="1"/>
  <c r="AH4112" i="1"/>
  <c r="AH360" i="1"/>
  <c r="AH3345" i="1"/>
  <c r="AH923" i="1"/>
  <c r="AH3097" i="1"/>
  <c r="AH1586" i="1"/>
  <c r="AH744" i="1"/>
  <c r="AH3966" i="1"/>
  <c r="AH2132" i="1"/>
  <c r="AH640" i="1"/>
  <c r="AH3410" i="1"/>
  <c r="AH4927" i="1"/>
  <c r="AH4353" i="1"/>
  <c r="AH63" i="1"/>
  <c r="AH2230" i="1"/>
  <c r="AH2370" i="1"/>
  <c r="AH4991" i="1"/>
  <c r="AH239" i="1"/>
  <c r="AH3459" i="1"/>
  <c r="AH3278" i="1"/>
  <c r="AH4798" i="1"/>
  <c r="AH2328" i="1"/>
  <c r="AH809" i="1"/>
  <c r="AH3626" i="1"/>
  <c r="AH1628" i="1"/>
  <c r="AH4520" i="1"/>
  <c r="AH4132" i="1"/>
  <c r="AH3666" i="1"/>
  <c r="AH76" i="1"/>
  <c r="AH3808" i="1"/>
  <c r="AH831" i="1"/>
  <c r="AH1579" i="1"/>
  <c r="AH4897" i="1"/>
  <c r="AH4601" i="1"/>
  <c r="AH2658" i="1"/>
  <c r="AH927" i="1"/>
  <c r="AH4565" i="1"/>
  <c r="AH387" i="1"/>
  <c r="AH55" i="1"/>
  <c r="AH1734" i="1"/>
  <c r="AH3262" i="1"/>
  <c r="AH1631" i="1"/>
  <c r="AH304" i="1"/>
  <c r="AH495" i="1"/>
  <c r="AH4243" i="1"/>
  <c r="AH1543" i="1"/>
  <c r="AH84" i="1"/>
  <c r="AH4647" i="1"/>
  <c r="AH1643" i="1"/>
  <c r="AH4959" i="1"/>
  <c r="AH3388" i="1"/>
  <c r="AH2504" i="1"/>
  <c r="AH4395" i="1"/>
  <c r="AH2171" i="1"/>
  <c r="AH4955" i="1"/>
  <c r="AH1341" i="1"/>
  <c r="AH4321" i="1"/>
  <c r="AH4776" i="1"/>
  <c r="AH3796" i="1"/>
  <c r="AH3642" i="1"/>
  <c r="AH959" i="1"/>
  <c r="AH3612" i="1"/>
  <c r="AH444" i="1"/>
  <c r="AH1857" i="1"/>
  <c r="AH1114" i="1"/>
  <c r="AH3736" i="1"/>
  <c r="AH1028" i="1"/>
  <c r="AH2748" i="1"/>
  <c r="AH3025" i="1"/>
  <c r="AH3280" i="1"/>
  <c r="AH1720" i="1"/>
  <c r="AH151" i="1"/>
  <c r="AH4291" i="1"/>
  <c r="AH4455" i="1"/>
  <c r="AH69" i="1"/>
  <c r="AH4705" i="1"/>
  <c r="AH3607" i="1"/>
  <c r="AH875" i="1"/>
  <c r="AH2780" i="1"/>
  <c r="AH4296" i="1"/>
  <c r="AH2578" i="1"/>
  <c r="AH2866" i="1"/>
  <c r="AH2320" i="1"/>
  <c r="AH1971" i="1"/>
  <c r="AH2302" i="1"/>
  <c r="AH4659" i="1"/>
  <c r="AH22" i="1"/>
  <c r="AH965" i="1"/>
  <c r="AH2099" i="1"/>
  <c r="AH3824" i="1"/>
  <c r="AH477" i="1"/>
  <c r="AH4164" i="1"/>
  <c r="AH2726" i="1"/>
  <c r="AH4368" i="1"/>
  <c r="AH4427" i="1"/>
  <c r="AH4015" i="1"/>
  <c r="AH1981" i="1"/>
  <c r="AH2967" i="1"/>
  <c r="AH350" i="1"/>
  <c r="AH4947" i="1"/>
  <c r="AH4881" i="1"/>
  <c r="AH4799" i="1"/>
  <c r="AH423" i="1"/>
  <c r="AH4797" i="1"/>
  <c r="AH3343" i="1"/>
  <c r="AH4982" i="1"/>
  <c r="AH630" i="1"/>
  <c r="AH2467" i="1"/>
  <c r="AH2044" i="1"/>
  <c r="AH4310" i="1"/>
  <c r="AH2406" i="1"/>
  <c r="AH237" i="1"/>
  <c r="AH3884" i="1"/>
  <c r="AH3635" i="1"/>
  <c r="AH3297" i="1"/>
  <c r="AH3015" i="1"/>
  <c r="AH4748" i="1"/>
  <c r="AH4876" i="1"/>
  <c r="AH2754" i="1"/>
  <c r="AH2654" i="1"/>
  <c r="AH900" i="1"/>
  <c r="AH2468" i="1"/>
  <c r="AH1479" i="1"/>
  <c r="AH3405" i="1"/>
  <c r="AH1422" i="1"/>
  <c r="AH4630" i="1"/>
  <c r="AH2916" i="1"/>
  <c r="AH1142" i="1"/>
  <c r="AH631" i="1"/>
  <c r="AH4576" i="1"/>
  <c r="AH849" i="1"/>
  <c r="AH329" i="1"/>
  <c r="AH1879" i="1"/>
  <c r="AH2481" i="1"/>
  <c r="AH60" i="1"/>
  <c r="AH1260" i="1"/>
  <c r="AH4190" i="1"/>
  <c r="AH565" i="1"/>
  <c r="AH3193" i="1"/>
  <c r="AH2379" i="1"/>
  <c r="AH454" i="1"/>
  <c r="AH20" i="1"/>
  <c r="AH4233" i="1"/>
  <c r="AH754" i="1"/>
  <c r="AH2632" i="1"/>
  <c r="AH1350" i="1"/>
  <c r="AH4453" i="1"/>
  <c r="AH2304" i="1"/>
  <c r="AH2115" i="1"/>
  <c r="AH3627" i="1"/>
  <c r="AH547" i="1"/>
  <c r="AH2990" i="1"/>
  <c r="AH1436" i="1"/>
  <c r="AH1058" i="1"/>
  <c r="AH3748" i="1"/>
  <c r="AH930" i="1"/>
  <c r="AH3283" i="1"/>
  <c r="AH4361" i="1"/>
  <c r="AH4393" i="1"/>
  <c r="AH1280" i="1"/>
  <c r="AH4110" i="1"/>
  <c r="AH3349" i="1"/>
  <c r="AH902" i="1"/>
  <c r="AH3673" i="1"/>
  <c r="AH4505" i="1"/>
  <c r="AH3778" i="1"/>
  <c r="AH3303" i="1"/>
  <c r="AH1348" i="1"/>
  <c r="AH4180" i="1"/>
  <c r="AH4998" i="1"/>
  <c r="AH3724" i="1"/>
  <c r="AH1949" i="1"/>
  <c r="AH1354" i="1"/>
  <c r="AH4819" i="1"/>
  <c r="AH2490" i="1"/>
  <c r="AH2740" i="1"/>
  <c r="AH2105" i="1"/>
  <c r="AH681" i="1"/>
  <c r="AH6" i="1"/>
  <c r="AH3922" i="1"/>
  <c r="AH1441" i="1"/>
  <c r="AH3066" i="1"/>
  <c r="AH1592" i="1"/>
  <c r="AH1098" i="1"/>
  <c r="AH2888" i="1"/>
  <c r="AH2581" i="1"/>
  <c r="AH366" i="1"/>
  <c r="AH808" i="1"/>
  <c r="AH2214" i="1"/>
  <c r="AH3325" i="1"/>
  <c r="AH4476" i="1"/>
  <c r="AH1031" i="1"/>
  <c r="AH1349" i="1"/>
  <c r="AH1926" i="1"/>
  <c r="AH2540" i="1"/>
  <c r="AH881" i="1"/>
  <c r="AH2227" i="1"/>
  <c r="AH2896" i="1"/>
  <c r="AH837" i="1"/>
  <c r="AH4846" i="1"/>
  <c r="AH394" i="1"/>
  <c r="AH446" i="1"/>
  <c r="AH2762" i="1"/>
  <c r="AH2506" i="1"/>
  <c r="AH4273" i="1"/>
  <c r="AH976" i="1"/>
  <c r="AH528" i="1"/>
  <c r="AH489" i="1"/>
  <c r="AH1376" i="1"/>
  <c r="AH1505" i="1"/>
  <c r="AH4701" i="1"/>
  <c r="AH3292" i="1"/>
  <c r="AH65" i="1"/>
  <c r="AH3022" i="1"/>
  <c r="AH2251" i="1"/>
  <c r="AH1392" i="1"/>
  <c r="AH30" i="1"/>
  <c r="AH2299" i="1"/>
  <c r="AH2631" i="1"/>
  <c r="AH2705" i="1"/>
  <c r="AH2141" i="1"/>
  <c r="AH3775" i="1"/>
  <c r="AH2295" i="1"/>
  <c r="AH3047" i="1"/>
  <c r="AH2136" i="1"/>
  <c r="AH2303" i="1"/>
  <c r="AH1842" i="1"/>
  <c r="AH4789" i="1"/>
  <c r="AH3946" i="1"/>
  <c r="AH1762" i="1"/>
  <c r="AH2626" i="1"/>
  <c r="AH2952" i="1"/>
  <c r="AH160" i="1"/>
  <c r="AH2456" i="1"/>
  <c r="AH605" i="1"/>
  <c r="AH4517" i="1"/>
  <c r="AH1484" i="1"/>
  <c r="AH2181" i="1"/>
  <c r="AH4115" i="1"/>
  <c r="AH3532" i="1"/>
  <c r="AH1027" i="1"/>
  <c r="AH1013" i="1"/>
  <c r="AH3732" i="1"/>
  <c r="AH2462" i="1"/>
  <c r="AH3016" i="1"/>
  <c r="AH4123" i="1"/>
  <c r="AH1434" i="1"/>
  <c r="AH2140" i="1"/>
  <c r="AH1458" i="1"/>
  <c r="AH3869" i="1"/>
  <c r="AH3980" i="1"/>
  <c r="AH1838" i="1"/>
  <c r="AH822" i="1"/>
  <c r="AH2450" i="1"/>
  <c r="AH2868" i="1"/>
  <c r="AH3619" i="1"/>
  <c r="AH2142" i="1"/>
  <c r="AH2782" i="1"/>
  <c r="AH3821" i="1"/>
  <c r="AH1469" i="1"/>
  <c r="AH3753" i="1"/>
  <c r="AH698" i="1"/>
  <c r="AH723" i="1"/>
  <c r="AH4820" i="1"/>
  <c r="AH1397" i="1"/>
  <c r="AH2979" i="1"/>
  <c r="AH1891" i="1"/>
  <c r="AH1774" i="1"/>
  <c r="AH2108" i="1"/>
  <c r="AH2665" i="1"/>
  <c r="AH1689" i="1"/>
  <c r="AH2438" i="1"/>
  <c r="AH4639" i="1"/>
  <c r="AH1730" i="1"/>
  <c r="AH1266" i="1"/>
  <c r="AH47" i="1"/>
  <c r="AH2623" i="1"/>
  <c r="AH2752" i="1"/>
  <c r="AH4377" i="1"/>
  <c r="AH4440" i="1"/>
  <c r="AH1709" i="1"/>
  <c r="AH2148" i="1"/>
  <c r="AH1190" i="1"/>
  <c r="AH2855" i="1"/>
  <c r="AH326" i="1"/>
  <c r="AH52" i="1"/>
  <c r="AH3853" i="1"/>
  <c r="AH2574" i="1"/>
  <c r="AH3258" i="1"/>
  <c r="AH501" i="1"/>
  <c r="AH1769" i="1"/>
  <c r="AH2841" i="1"/>
  <c r="AH1396" i="1"/>
  <c r="AH1552" i="1"/>
  <c r="AH2167" i="1"/>
  <c r="AH3567" i="1"/>
  <c r="AH4523" i="1"/>
  <c r="AH3294" i="1"/>
  <c r="AH801" i="1"/>
  <c r="AH1110" i="1"/>
  <c r="AH4429" i="1"/>
  <c r="AH2941" i="1"/>
  <c r="AH2648" i="1"/>
  <c r="AH878" i="1"/>
  <c r="AH3908" i="1"/>
  <c r="AH2894" i="1"/>
  <c r="AH427" i="1"/>
  <c r="AH342" i="1"/>
  <c r="AH3311" i="1"/>
  <c r="AH3419" i="1"/>
  <c r="AH4961" i="1"/>
  <c r="AH4717" i="1"/>
  <c r="AH1711" i="1"/>
  <c r="AH2494" i="1"/>
  <c r="AH1660" i="1"/>
  <c r="AH4772" i="1"/>
  <c r="AH2025" i="1"/>
  <c r="AH2850" i="1"/>
  <c r="AH33" i="1"/>
  <c r="AH8" i="1"/>
  <c r="AH842" i="1"/>
  <c r="AH1064" i="1"/>
  <c r="AH2869" i="1"/>
  <c r="AH4136" i="1"/>
  <c r="AH3653" i="1"/>
  <c r="AH3178" i="1"/>
  <c r="AH4247" i="1"/>
  <c r="AH4704" i="1"/>
  <c r="AH4066" i="1"/>
  <c r="AH2386" i="1"/>
  <c r="AH1506" i="1"/>
  <c r="AH3247" i="1"/>
  <c r="AH1414" i="1"/>
  <c r="AH4800" i="1"/>
  <c r="AH3996" i="1"/>
  <c r="AH3" i="1"/>
  <c r="AH2835" i="1"/>
  <c r="AH4808" i="1"/>
  <c r="AH1705" i="1"/>
  <c r="AH2693" i="1"/>
  <c r="AH1374" i="1"/>
  <c r="AH626" i="1"/>
  <c r="AH395" i="1"/>
  <c r="AH1130" i="1"/>
  <c r="AH4063" i="1"/>
  <c r="AH3123" i="1"/>
  <c r="AH3798" i="1"/>
  <c r="AH3997" i="1"/>
  <c r="AH1254" i="1"/>
  <c r="AH432" i="1"/>
  <c r="AH2428" i="1"/>
  <c r="AH4703" i="1"/>
  <c r="AH3780" i="1"/>
  <c r="AH3752" i="1"/>
  <c r="AH1450" i="1"/>
  <c r="AH2865" i="1"/>
  <c r="AH252" i="1"/>
  <c r="AH2082" i="1"/>
  <c r="AH2577" i="1"/>
  <c r="AH4923" i="1"/>
  <c r="AH3903" i="1"/>
  <c r="AH3478" i="1"/>
  <c r="AH4494" i="1"/>
  <c r="AH3942" i="1"/>
  <c r="AH1012" i="1"/>
  <c r="AH2407" i="1"/>
  <c r="AH4272" i="1"/>
  <c r="AH3316" i="1"/>
  <c r="AH1473" i="1"/>
  <c r="AH542" i="1"/>
  <c r="AH4154" i="1"/>
  <c r="AH3667" i="1"/>
  <c r="AH1925" i="1"/>
  <c r="AH3191" i="1"/>
  <c r="AH2400" i="1"/>
  <c r="AH3898" i="1"/>
  <c r="AH275" i="1"/>
  <c r="AH3384" i="1"/>
  <c r="AH1286" i="1"/>
  <c r="AH317" i="1"/>
  <c r="AH1221" i="1"/>
  <c r="AH4343" i="1"/>
  <c r="AH4284" i="1"/>
  <c r="AH3430" i="1"/>
  <c r="AH3790" i="1"/>
  <c r="AH2422" i="1"/>
  <c r="AH3622" i="1"/>
  <c r="AH830" i="1"/>
  <c r="AH1588" i="1"/>
  <c r="AH2814" i="1"/>
  <c r="AH1687" i="1"/>
  <c r="AH3870" i="1"/>
  <c r="AH3356" i="1"/>
  <c r="AH1936" i="1"/>
  <c r="AH139" i="1"/>
  <c r="AH377" i="1"/>
  <c r="AH4567" i="1"/>
  <c r="AH4122" i="1"/>
  <c r="AH3867" i="1"/>
  <c r="AH3226" i="1"/>
  <c r="AH4584" i="1"/>
  <c r="AH222" i="1"/>
  <c r="AH4078" i="1"/>
  <c r="AH1486" i="1"/>
  <c r="AH424" i="1"/>
  <c r="AH2899" i="1"/>
  <c r="AH4274" i="1"/>
  <c r="AH895" i="1"/>
  <c r="AH1788" i="1"/>
  <c r="AH2162" i="1"/>
  <c r="AH602" i="1"/>
  <c r="AH1583" i="1"/>
  <c r="AH1697" i="1"/>
  <c r="AH988" i="1"/>
  <c r="AH2525" i="1"/>
  <c r="AH710" i="1"/>
  <c r="AH118" i="1"/>
  <c r="AH2159" i="1"/>
  <c r="AH1654" i="1"/>
  <c r="AH2682" i="1"/>
  <c r="AH4632" i="1"/>
  <c r="AH4725" i="1"/>
  <c r="AH2560" i="1"/>
  <c r="AH1400" i="1"/>
  <c r="AH3228" i="1"/>
  <c r="AH1062" i="1"/>
  <c r="AH813" i="1"/>
  <c r="AH2815" i="1"/>
  <c r="AH229" i="1"/>
  <c r="AH1243" i="1"/>
  <c r="AH3055" i="1"/>
  <c r="AH3254" i="1"/>
  <c r="AH1715" i="1"/>
  <c r="AH583" i="1"/>
  <c r="AH2020" i="1"/>
  <c r="AH3625" i="1"/>
  <c r="AH2248" i="1"/>
  <c r="AH3242" i="1"/>
  <c r="AH3935" i="1"/>
  <c r="AH2672" i="1"/>
  <c r="AH3068" i="1"/>
  <c r="AH3110" i="1"/>
  <c r="AH3963" i="1"/>
  <c r="AH4364" i="1"/>
  <c r="AH3078" i="1"/>
  <c r="AH3544" i="1"/>
  <c r="AH765" i="1"/>
  <c r="AH4290" i="1"/>
  <c r="AH3857" i="1"/>
  <c r="AH1630" i="1"/>
  <c r="AH1459" i="1"/>
  <c r="AH3265" i="1"/>
  <c r="AH4477" i="1"/>
  <c r="AH575" i="1"/>
  <c r="AH3529" i="1"/>
  <c r="AH3763" i="1"/>
  <c r="AH3833" i="1"/>
  <c r="AH4665" i="1"/>
  <c r="AH2787" i="1"/>
  <c r="AH1133" i="1"/>
  <c r="AH4765" i="1"/>
  <c r="AH381" i="1"/>
  <c r="AH4694" i="1"/>
  <c r="AH4326" i="1"/>
  <c r="AH3357" i="1"/>
  <c r="AH3120" i="1"/>
  <c r="AH4683" i="1"/>
  <c r="AH2957" i="1"/>
  <c r="AH1276" i="1"/>
  <c r="AH1250" i="1"/>
  <c r="AH496" i="1"/>
  <c r="AH3964" i="1"/>
  <c r="AH4124" i="1"/>
  <c r="AH4119" i="1"/>
  <c r="AH2571" i="1"/>
  <c r="AH697" i="1"/>
  <c r="AH756" i="1"/>
  <c r="AH4658" i="1"/>
  <c r="AH70" i="1"/>
  <c r="AH2188" i="1"/>
  <c r="AH4999" i="1"/>
  <c r="AH1325" i="1"/>
  <c r="AH2720" i="1"/>
  <c r="AH2642" i="1"/>
  <c r="AH4626" i="1"/>
  <c r="AH2922" i="1"/>
  <c r="AH87" i="1"/>
  <c r="AH4471" i="1"/>
  <c r="AH67" i="1"/>
  <c r="AH4621" i="1"/>
  <c r="AH4191" i="1"/>
  <c r="AH2690" i="1"/>
  <c r="AH3739" i="1"/>
  <c r="AH4474" i="1"/>
  <c r="AH598" i="1"/>
  <c r="AH4553" i="1"/>
  <c r="AH2271" i="1"/>
  <c r="AH3392" i="1"/>
  <c r="AH1439" i="1"/>
  <c r="AH1043" i="1"/>
  <c r="AH3502" i="1"/>
  <c r="AH1763" i="1"/>
  <c r="AH4976" i="1"/>
  <c r="AH1445" i="1"/>
  <c r="AH4548" i="1"/>
  <c r="AH2745" i="1"/>
  <c r="AH4533" i="1"/>
  <c r="AH1279" i="1"/>
  <c r="AH2825" i="1"/>
  <c r="AH928" i="1"/>
  <c r="AH4925" i="1"/>
  <c r="AH1670" i="1"/>
  <c r="AH1974" i="1"/>
  <c r="AH4159" i="1"/>
  <c r="AH515" i="1"/>
  <c r="AH2830" i="1"/>
  <c r="AH2421" i="1"/>
  <c r="AH1007" i="1"/>
  <c r="AH3447" i="1"/>
  <c r="AH4246" i="1"/>
  <c r="AH1807" i="1"/>
  <c r="AH3443" i="1"/>
  <c r="AH3290" i="1"/>
  <c r="AH2617" i="1"/>
  <c r="AH2134" i="1"/>
  <c r="AH4398" i="1"/>
  <c r="AH3395" i="1"/>
  <c r="AH2288" i="1"/>
  <c r="AH682" i="1"/>
  <c r="AH2269" i="1"/>
  <c r="AH4309" i="1"/>
  <c r="AH4933" i="1"/>
  <c r="AH855" i="1"/>
  <c r="AH3575" i="1"/>
  <c r="AH3829" i="1"/>
  <c r="AH969" i="1"/>
  <c r="AH584" i="1"/>
  <c r="AH1792" i="1"/>
  <c r="AH2660" i="1"/>
  <c r="AH740" i="1"/>
  <c r="AH4043" i="1"/>
  <c r="AH1615" i="1"/>
  <c r="AH3189" i="1"/>
  <c r="AH2106" i="1"/>
  <c r="AH238" i="1"/>
  <c r="AH559" i="1"/>
  <c r="AH991" i="1"/>
  <c r="AH3995" i="1"/>
  <c r="AH3109" i="1"/>
  <c r="AH2434" i="1"/>
  <c r="AH2323" i="1"/>
  <c r="AH2202" i="1"/>
  <c r="AH2885" i="1"/>
  <c r="AH3791" i="1"/>
  <c r="AH4579" i="1"/>
  <c r="AH4745" i="1"/>
  <c r="AH847" i="1"/>
  <c r="AH2823" i="1"/>
  <c r="AH4890" i="1"/>
  <c r="AH384" i="1"/>
  <c r="AH485" i="1"/>
  <c r="AH1957" i="1"/>
  <c r="AH4260" i="1"/>
  <c r="AH476" i="1"/>
  <c r="AH1331" i="1"/>
  <c r="AH4209" i="1"/>
  <c r="AH3069" i="1"/>
  <c r="AH1264" i="1"/>
  <c r="AH2729" i="1"/>
  <c r="AH3636" i="1"/>
  <c r="AH2337" i="1"/>
  <c r="AH944" i="1"/>
  <c r="AH2163" i="1"/>
  <c r="AH1647" i="1"/>
  <c r="AH3806" i="1"/>
  <c r="AH3822" i="1"/>
  <c r="AH4522" i="1"/>
  <c r="AH2054" i="1"/>
  <c r="AH38" i="1"/>
  <c r="AH4020" i="1"/>
  <c r="AH2120" i="1"/>
  <c r="AH1220" i="1"/>
  <c r="AH378" i="1"/>
  <c r="AH1399" i="1"/>
  <c r="AH4017" i="1"/>
  <c r="AH1368" i="1"/>
  <c r="AH938" i="1"/>
  <c r="AH2700" i="1"/>
  <c r="AH4060" i="1"/>
  <c r="AH614" i="1"/>
  <c r="AH3411" i="1"/>
  <c r="AH165" i="1"/>
  <c r="AH2628" i="1"/>
  <c r="AH3588" i="1"/>
  <c r="AH2991" i="1"/>
  <c r="AH571" i="1"/>
  <c r="AH2883" i="1"/>
  <c r="AH279" i="1"/>
  <c r="AH4781" i="1"/>
  <c r="AH3282" i="1"/>
  <c r="AH3438" i="1"/>
  <c r="AH132" i="1"/>
  <c r="AH545" i="1"/>
  <c r="AH1132" i="1"/>
  <c r="AH4330" i="1"/>
  <c r="AH2884" i="1"/>
  <c r="AH35" i="1"/>
  <c r="AH2085" i="1"/>
  <c r="AH1524" i="1"/>
  <c r="AH2442" i="1"/>
  <c r="AH567" i="1"/>
  <c r="AH2537" i="1"/>
  <c r="AH3485" i="1"/>
  <c r="AH1999" i="1"/>
  <c r="AH4588" i="1"/>
  <c r="AH492" i="1"/>
  <c r="AH3892" i="1"/>
  <c r="AH3876" i="1"/>
  <c r="AH1537" i="1"/>
  <c r="AH2845" i="1"/>
  <c r="AH888" i="1"/>
  <c r="AH2685" i="1"/>
  <c r="AH2502" i="1"/>
  <c r="AH212" i="1"/>
  <c r="AH1030" i="1"/>
  <c r="AH143" i="1"/>
  <c r="AH786" i="1"/>
  <c r="AH3489" i="1"/>
  <c r="AH2769" i="1"/>
  <c r="AH4213" i="1"/>
  <c r="AH2534" i="1"/>
  <c r="AH201" i="1"/>
  <c r="AH1170" i="1"/>
  <c r="AH2079" i="1"/>
  <c r="AH4828" i="1"/>
  <c r="AH1102" i="1"/>
  <c r="AH1482" i="1"/>
  <c r="AH2116" i="1"/>
  <c r="AH2586" i="1"/>
  <c r="AH668" i="1"/>
  <c r="AH429" i="1"/>
  <c r="AH3816" i="1"/>
  <c r="AH674" i="1"/>
  <c r="AH1372" i="1"/>
  <c r="AH1322" i="1"/>
  <c r="AH3452" i="1"/>
  <c r="AH416" i="1"/>
  <c r="AH187" i="1"/>
  <c r="AH2265" i="1"/>
  <c r="AH2794" i="1"/>
  <c r="AH4174" i="1"/>
  <c r="AH4541" i="1"/>
  <c r="AH3348" i="1"/>
  <c r="AH332" i="1"/>
  <c r="AH3072" i="1"/>
  <c r="AH2028" i="1"/>
  <c r="AH3462" i="1"/>
  <c r="AH607" i="1"/>
  <c r="AH721" i="1"/>
  <c r="AH3756" i="1"/>
  <c r="AH3613" i="1"/>
  <c r="AH654" i="1"/>
  <c r="AH3444" i="1"/>
  <c r="AH478" i="1"/>
  <c r="AH3481" i="1"/>
  <c r="AH2976" i="1"/>
  <c r="AH3818" i="1"/>
  <c r="AH713" i="1"/>
  <c r="AH967" i="1"/>
  <c r="AH4456" i="1"/>
  <c r="AH2674" i="1"/>
  <c r="AH1531" i="1"/>
  <c r="AH4003" i="1"/>
  <c r="AH3885" i="1"/>
  <c r="AH4120" i="1"/>
  <c r="AH1885" i="1"/>
  <c r="AH2409" i="1"/>
  <c r="AH4675" i="1"/>
  <c r="AH2308" i="1"/>
  <c r="AH1886" i="1"/>
  <c r="AH793" i="1"/>
  <c r="AH3150" i="1"/>
  <c r="AH3319" i="1"/>
  <c r="AH1011" i="1"/>
  <c r="AH3163" i="1"/>
  <c r="AH362" i="1"/>
  <c r="AH1966" i="1"/>
  <c r="AH2336" i="1"/>
  <c r="AH3506" i="1"/>
  <c r="AH4633" i="1"/>
  <c r="AH1669" i="1"/>
  <c r="AH3201" i="1"/>
  <c r="AH4551" i="1"/>
  <c r="AH2089" i="1"/>
  <c r="AH1742" i="1"/>
  <c r="AH770" i="1"/>
  <c r="AH2035" i="1"/>
  <c r="AH4221" i="1"/>
  <c r="AH3656" i="1"/>
  <c r="AH1364" i="1"/>
  <c r="AH1367" i="1"/>
  <c r="AH3417" i="1"/>
  <c r="AH185" i="1"/>
  <c r="AH4156" i="1"/>
  <c r="AH21" i="1"/>
  <c r="AH1550" i="1"/>
  <c r="AH4939" i="1"/>
  <c r="AH2637" i="1"/>
  <c r="AH2645" i="1"/>
  <c r="AH1633" i="1"/>
  <c r="AH346" i="1"/>
  <c r="AH524" i="1"/>
  <c r="AH2393" i="1"/>
  <c r="AH4129" i="1"/>
  <c r="AH3939" i="1"/>
  <c r="AH2761" i="1"/>
  <c r="AH15" i="1"/>
  <c r="AH3734" i="1"/>
  <c r="AH1825" i="1"/>
  <c r="AH1737" i="1"/>
  <c r="AH1573" i="1"/>
  <c r="AH1822" i="1"/>
  <c r="AH1595" i="1"/>
  <c r="AH13" i="1"/>
  <c r="AH4424" i="1"/>
  <c r="AH1099" i="1"/>
  <c r="AH1923" i="1"/>
  <c r="AH2053" i="1"/>
  <c r="AH2942" i="1"/>
  <c r="AH4504" i="1"/>
  <c r="AH701" i="1"/>
  <c r="AH4599" i="1"/>
  <c r="AH3062" i="1"/>
  <c r="AH1548" i="1"/>
  <c r="AH3537" i="1"/>
  <c r="AH4491" i="1"/>
  <c r="AH1141" i="1"/>
  <c r="AH124" i="1"/>
  <c r="AH2987" i="1"/>
  <c r="AH311" i="1"/>
  <c r="AH4141" i="1"/>
  <c r="AH890" i="1"/>
  <c r="AH4416" i="1"/>
  <c r="AH4480" i="1"/>
  <c r="AH3624" i="1"/>
  <c r="AH1847" i="1"/>
  <c r="AH1699" i="1"/>
  <c r="AH669" i="1"/>
  <c r="AH533" i="1"/>
  <c r="AH1932" i="1"/>
  <c r="AH2282" i="1"/>
  <c r="AH1976" i="1"/>
  <c r="AH2768" i="1"/>
  <c r="AH3277" i="1"/>
  <c r="AH913" i="1"/>
  <c r="AH4148" i="1"/>
  <c r="AH4408" i="1"/>
  <c r="AH3893" i="1"/>
  <c r="AH1462" i="1"/>
  <c r="AH1520" i="1"/>
  <c r="AH4212" i="1"/>
  <c r="AH694" i="1"/>
  <c r="AH2624" i="1"/>
  <c r="AH157" i="1"/>
  <c r="AH335" i="1"/>
  <c r="AH1231" i="1"/>
  <c r="AH3148" i="1"/>
  <c r="AH1143" i="1"/>
  <c r="AH1663" i="1"/>
  <c r="AH3918" i="1"/>
  <c r="AH1034" i="1"/>
  <c r="AH3094" i="1"/>
  <c r="AH1468" i="1"/>
  <c r="AH3017" i="1"/>
  <c r="AH2982" i="1"/>
  <c r="AH4278" i="1"/>
  <c r="AH1674" i="1"/>
  <c r="AH1105" i="1"/>
  <c r="AH4983" i="1"/>
  <c r="AH3439" i="1"/>
  <c r="AH4062" i="1"/>
  <c r="AH1108" i="1"/>
  <c r="AH3041" i="1"/>
  <c r="AH2523" i="1"/>
  <c r="AH2489" i="1"/>
  <c r="AH3914" i="1"/>
  <c r="AH2764" i="1"/>
  <c r="AH1253" i="1"/>
  <c r="AH2988" i="1"/>
  <c r="AH4315" i="1"/>
  <c r="AH912" i="1"/>
  <c r="AH4773" i="1"/>
  <c r="AH2217" i="1"/>
  <c r="AH2589" i="1"/>
  <c r="AH253" i="1"/>
  <c r="AH4381" i="1"/>
  <c r="AH3606" i="1"/>
  <c r="AH758" i="1"/>
  <c r="AH3372" i="1"/>
  <c r="AH2165" i="1"/>
  <c r="AH2980" i="1"/>
  <c r="AH3646" i="1"/>
  <c r="AH459" i="1"/>
  <c r="AH1394" i="1"/>
  <c r="AH1026" i="1"/>
  <c r="AH3557" i="1"/>
  <c r="AH72" i="1"/>
  <c r="AH517" i="1"/>
  <c r="AH1163" i="1"/>
  <c r="AH4073" i="1"/>
  <c r="AH4693" i="1"/>
  <c r="AH2256" i="1"/>
  <c r="AH3534" i="1"/>
  <c r="AH415" i="1"/>
  <c r="AH4718" i="1"/>
  <c r="AH2579" i="1"/>
  <c r="AH3146" i="1"/>
  <c r="AH4715" i="1"/>
  <c r="AH40" i="1"/>
  <c r="AH4072" i="1"/>
  <c r="AH2330" i="1"/>
  <c r="AH1199" i="1"/>
  <c r="AH3681" i="1"/>
  <c r="AH1843" i="1"/>
  <c r="AH3504" i="1"/>
  <c r="AH763" i="1"/>
  <c r="AH2469" i="1"/>
  <c r="AH193" i="1"/>
  <c r="AH4572" i="1"/>
  <c r="AH1140" i="1"/>
  <c r="AH2521" i="1"/>
  <c r="AH2218" i="1"/>
  <c r="AH934" i="1"/>
  <c r="AH3168" i="1"/>
  <c r="AH307" i="1"/>
  <c r="AH4049" i="1"/>
  <c r="AH1799" i="1"/>
  <c r="AH4178" i="1"/>
  <c r="AH3070" i="1"/>
  <c r="AH1218" i="1"/>
  <c r="AH2889" i="1"/>
  <c r="AH4498" i="1"/>
  <c r="AH1428" i="1"/>
  <c r="AH206" i="1"/>
  <c r="AH4827" i="1"/>
  <c r="AH3668" i="1"/>
  <c r="AH2102" i="1"/>
  <c r="AH1555" i="1"/>
  <c r="AH1877" i="1"/>
  <c r="AH244" i="1"/>
  <c r="AH4550" i="1"/>
  <c r="AH1854" i="1"/>
  <c r="AH3692" i="1"/>
  <c r="AH315" i="1"/>
  <c r="AH246" i="1"/>
  <c r="AH4351" i="1"/>
  <c r="AH1211" i="1"/>
  <c r="AH1416" i="1"/>
  <c r="AH569" i="1"/>
  <c r="AH2263" i="1"/>
  <c r="AH3548" i="1"/>
  <c r="AH840" i="1"/>
  <c r="AH2556" i="1"/>
  <c r="AH2844" i="1"/>
  <c r="AH2827" i="1"/>
  <c r="AH2154" i="1"/>
  <c r="AH568" i="1"/>
  <c r="AH2114" i="1"/>
  <c r="AH1371" i="1"/>
  <c r="AH2161" i="1"/>
  <c r="AH4332" i="1"/>
  <c r="AH597" i="1"/>
  <c r="AH3324" i="1"/>
  <c r="AH2709" i="1"/>
  <c r="AH1324" i="1"/>
  <c r="AH2047" i="1"/>
  <c r="AH3844" i="1"/>
  <c r="AH2253" i="1"/>
  <c r="AH2156" i="1"/>
  <c r="AH3874" i="1"/>
  <c r="AH4534" i="1"/>
  <c r="AH2610" i="1"/>
  <c r="AH2852" i="1"/>
  <c r="AH3415" i="1"/>
  <c r="AH1078" i="1"/>
  <c r="AH4204" i="1"/>
  <c r="AH3969" i="1"/>
  <c r="AH3200" i="1"/>
  <c r="AH1616" i="1"/>
  <c r="AH2187" i="1"/>
  <c r="AH651" i="1"/>
  <c r="AH1716" i="1"/>
  <c r="AH3660" i="1"/>
  <c r="AH56" i="1"/>
  <c r="AH1476" i="1"/>
  <c r="AH3476" i="1"/>
  <c r="AH946" i="1"/>
  <c r="AH4590" i="1"/>
  <c r="AH4886" i="1"/>
  <c r="AH1291" i="1"/>
  <c r="AH481" i="1"/>
  <c r="AH3932" i="1"/>
  <c r="AH5001" i="1"/>
  <c r="AH2138" i="1"/>
  <c r="AH3913" i="1"/>
  <c r="AH811" i="1"/>
  <c r="AH456" i="1"/>
  <c r="AH718" i="1"/>
  <c r="AH1646" i="1"/>
  <c r="AH948" i="1"/>
  <c r="AH1561" i="1"/>
  <c r="AH4341" i="1"/>
  <c r="AH1215" i="1"/>
  <c r="AH4655" i="1"/>
  <c r="AH4861" i="1"/>
  <c r="AH2846" i="1"/>
  <c r="AH613" i="1"/>
  <c r="AH1359" i="1"/>
  <c r="AH2135" i="1"/>
  <c r="AH4170" i="1"/>
  <c r="AH2786" i="1"/>
  <c r="AH4758" i="1"/>
  <c r="AH2860" i="1"/>
  <c r="AH4929" i="1"/>
  <c r="AH857" i="1"/>
  <c r="AH1993" i="1"/>
  <c r="AH2331" i="1"/>
  <c r="AH4407" i="1"/>
  <c r="AH1577" i="1"/>
  <c r="AH4021" i="1"/>
  <c r="AH4714" i="1"/>
  <c r="AH4394" i="1"/>
  <c r="AH453" i="1"/>
  <c r="AH3112" i="1"/>
  <c r="AH1578" i="1"/>
  <c r="AH2687" i="1"/>
  <c r="AH3866" i="1"/>
  <c r="AH2319" i="1"/>
  <c r="AH1271" i="1"/>
  <c r="AH1120" i="1"/>
  <c r="AH987" i="1"/>
  <c r="AH2935" i="1"/>
  <c r="AH994" i="1"/>
  <c r="AH2641" i="1"/>
  <c r="AH3714" i="1"/>
  <c r="AH4788" i="1"/>
  <c r="AH4757" i="1"/>
  <c r="AH3287" i="1"/>
  <c r="AH2334" i="1"/>
  <c r="AH1860" i="1"/>
  <c r="AH3814" i="1"/>
  <c r="AH3621" i="1"/>
  <c r="AH4342" i="1"/>
  <c r="AH1160" i="1"/>
  <c r="AH1802" i="1"/>
  <c r="AH3543" i="1"/>
  <c r="AH4822" i="1"/>
  <c r="AH2914" i="1"/>
  <c r="AH1024" i="1"/>
  <c r="AH2203" i="1"/>
  <c r="AH4724" i="1"/>
  <c r="AH4536" i="1"/>
  <c r="AH2332" i="1"/>
  <c r="AH2137" i="1"/>
  <c r="AH4055" i="1"/>
  <c r="AH3170" i="1"/>
  <c r="AH1826" i="1"/>
  <c r="AH290" i="1"/>
  <c r="AH4756" i="1"/>
  <c r="AH3992" i="1"/>
  <c r="AH4448" i="1"/>
  <c r="AH4493" i="1"/>
  <c r="AH1791" i="1"/>
  <c r="AH3436" i="1"/>
  <c r="AH4784" i="1"/>
  <c r="AH3843" i="1"/>
  <c r="AH4609" i="1"/>
  <c r="AH4333" i="1"/>
  <c r="AH2126" i="1"/>
  <c r="AH2447" i="1"/>
  <c r="AH4142" i="1"/>
  <c r="AH393" i="1"/>
  <c r="AH25" i="1"/>
  <c r="AH349" i="1"/>
  <c r="AH3031" i="1"/>
  <c r="AH2418" i="1"/>
  <c r="AH2746" i="1"/>
  <c r="AH2817" i="1"/>
  <c r="AH4722" i="1"/>
  <c r="AH2783" i="1"/>
  <c r="AH3854" i="1"/>
  <c r="AH1310" i="1"/>
  <c r="AH3545" i="1"/>
  <c r="AH2394" i="1"/>
  <c r="AH639" i="1"/>
  <c r="AH2452" i="1"/>
  <c r="AH155" i="1"/>
  <c r="AH74" i="1"/>
  <c r="AH1104" i="1"/>
  <c r="AH407" i="1"/>
  <c r="AH850" i="1"/>
  <c r="AH2634" i="1"/>
  <c r="AH4052" i="1"/>
  <c r="AH1262" i="1"/>
  <c r="AH1815" i="1"/>
  <c r="AH3705" i="1"/>
  <c r="AH3101" i="1"/>
  <c r="AH1314" i="1"/>
  <c r="AH3718" i="1"/>
  <c r="AH671" i="1"/>
  <c r="AH62" i="1"/>
  <c r="AH576" i="1"/>
  <c r="AH4859" i="1"/>
  <c r="AH2919" i="1"/>
  <c r="AH3339" i="1"/>
  <c r="AH4671" i="1"/>
  <c r="AH3652" i="1"/>
  <c r="AH1979" i="1"/>
  <c r="AH4299" i="1"/>
  <c r="AH1246" i="1"/>
  <c r="AH4817" i="1"/>
  <c r="AH4176" i="1"/>
  <c r="AH2956" i="1"/>
  <c r="AH256" i="1"/>
  <c r="AH2199" i="1"/>
  <c r="AH3076" i="1"/>
  <c r="AH1931" i="1"/>
  <c r="AH2813" i="1"/>
  <c r="AH2664" i="1"/>
  <c r="AH812" i="1"/>
  <c r="AH4958" i="1"/>
  <c r="AH1582" i="1"/>
  <c r="AH3190" i="1"/>
  <c r="AH3434" i="1"/>
  <c r="AH4654" i="1"/>
  <c r="AH2296" i="1"/>
  <c r="AH4499" i="1"/>
  <c r="AH2300" i="1"/>
  <c r="AH4372" i="1"/>
  <c r="AH75" i="1"/>
  <c r="AH4618" i="1"/>
  <c r="AH4065" i="1"/>
  <c r="AH2661" i="1"/>
  <c r="AH3088" i="1"/>
  <c r="AH1767" i="1"/>
  <c r="AH225" i="1"/>
  <c r="AH145" i="1"/>
  <c r="AH892" i="1"/>
  <c r="AH51" i="1"/>
  <c r="AH2840" i="1"/>
  <c r="AH739" i="1"/>
  <c r="AH1002" i="1"/>
  <c r="AH1121" i="1"/>
  <c r="AH3458" i="1"/>
  <c r="AH1608" i="1"/>
  <c r="AH1248" i="1"/>
  <c r="AH49" i="1"/>
  <c r="AH2601" i="1"/>
  <c r="AH4862" i="1"/>
  <c r="AH3890" i="1"/>
  <c r="AH1373" i="1"/>
  <c r="AH686" i="1"/>
  <c r="AH3397" i="1"/>
  <c r="AH2034" i="1"/>
  <c r="AH4152" i="1"/>
  <c r="AH4317" i="1"/>
  <c r="AH37" i="1"/>
  <c r="AH2353" i="1"/>
  <c r="AH3819" i="1"/>
  <c r="AH1258" i="1"/>
  <c r="AH1299" i="1"/>
  <c r="AH409" i="1"/>
  <c r="AH4472" i="1"/>
  <c r="AH534" i="1"/>
  <c r="AH2395" i="1"/>
  <c r="AH3073" i="1"/>
  <c r="AH4530" i="1"/>
  <c r="AH111" i="1"/>
  <c r="AH2258" i="1"/>
  <c r="AH1607" i="1"/>
  <c r="AH4791" i="1"/>
  <c r="AH4459" i="1"/>
  <c r="AH2895" i="1"/>
  <c r="AH3943" i="1"/>
  <c r="AH4823" i="1"/>
  <c r="AH1123" i="1"/>
  <c r="AH4597" i="1"/>
  <c r="AH2455" i="1"/>
  <c r="AH2528" i="1"/>
  <c r="AH737" i="1"/>
  <c r="AH505" i="1"/>
  <c r="AH1178" i="1"/>
  <c r="AH93" i="1"/>
  <c r="AH2948" i="1"/>
  <c r="AH4829" i="1"/>
  <c r="AH3880" i="1"/>
  <c r="AH2038" i="1"/>
  <c r="AH4002" i="1"/>
  <c r="AH4195" i="1"/>
  <c r="AH3940" i="1"/>
  <c r="AH1597" i="1"/>
  <c r="AH4044" i="1"/>
  <c r="AH1457" i="1"/>
  <c r="AH4092" i="1"/>
  <c r="AH3511" i="1"/>
  <c r="AH257" i="1"/>
  <c r="AH824" i="1"/>
  <c r="AH4369" i="1"/>
  <c r="AH1345" i="1"/>
  <c r="AH3421" i="1"/>
  <c r="AH2777" i="1"/>
  <c r="AH964" i="1"/>
  <c r="AH2121" i="1"/>
  <c r="AH486" i="1"/>
  <c r="AH3484" i="1"/>
  <c r="AH4760" i="1"/>
  <c r="AH2043" i="1"/>
  <c r="AH2902" i="1"/>
  <c r="AH1157" i="1"/>
  <c r="AH4546" i="1"/>
  <c r="AH3527" i="1"/>
  <c r="AH2133" i="1"/>
  <c r="AH4644" i="1"/>
  <c r="AH2600" i="1"/>
  <c r="AH3977" i="1"/>
  <c r="AH4782" i="1"/>
  <c r="AH1294" i="1"/>
  <c r="AH2590" i="1"/>
  <c r="AH2036" i="1"/>
  <c r="AH4039" i="1"/>
  <c r="AH511" i="1"/>
  <c r="AH1754" i="1"/>
  <c r="AH2224" i="1"/>
  <c r="AH4814" i="1"/>
  <c r="AH2503" i="1"/>
  <c r="AH3463" i="1"/>
  <c r="AH2206" i="1"/>
  <c r="AH4495" i="1"/>
  <c r="AH4689" i="1"/>
  <c r="AH2932" i="1"/>
  <c r="AH4628" i="1"/>
  <c r="AH3093" i="1"/>
  <c r="AH657" i="1"/>
  <c r="AH1427" i="1"/>
  <c r="AH4575" i="1"/>
  <c r="AH1119" i="1"/>
  <c r="AH4349" i="1"/>
  <c r="AH1584" i="1"/>
  <c r="AH1076" i="1"/>
  <c r="AH4544" i="1"/>
  <c r="AH2861" i="1"/>
  <c r="AH693" i="1"/>
  <c r="AH3578" i="1"/>
  <c r="AH3164" i="1"/>
  <c r="AH2583" i="1"/>
  <c r="AH2316" i="1"/>
  <c r="AH2290" i="1"/>
  <c r="AH1461" i="1"/>
  <c r="AH1685" i="1"/>
  <c r="AH2773" i="1"/>
  <c r="AH1850" i="1"/>
  <c r="AH1308" i="1"/>
  <c r="AH3689" i="1"/>
  <c r="AH2072" i="1"/>
  <c r="AH1321" i="1"/>
  <c r="AH3267" i="1"/>
  <c r="AH4887" i="1"/>
  <c r="AH3688" i="1"/>
  <c r="AH1478" i="1"/>
  <c r="AH4586" i="1"/>
  <c r="AH3221" i="1"/>
  <c r="AH3380" i="1"/>
  <c r="AH1786" i="1"/>
  <c r="AH2998" i="1"/>
  <c r="AH83" i="1"/>
  <c r="AH3669" i="1"/>
  <c r="AH1490" i="1"/>
  <c r="AH4350" i="1"/>
  <c r="AH122" i="1"/>
  <c r="AH2236" i="1"/>
  <c r="AH4896" i="1"/>
  <c r="AH2372" i="1"/>
  <c r="AH2346" i="1"/>
  <c r="AH2226" i="1"/>
  <c r="AH4677" i="1"/>
  <c r="AH3855" i="1"/>
  <c r="AH113" i="1"/>
  <c r="AH2964" i="1"/>
  <c r="AH2088" i="1"/>
  <c r="AH4090" i="1"/>
  <c r="AH1745" i="1"/>
  <c r="AH2891" i="1"/>
  <c r="AH1809" i="1"/>
  <c r="AH846" i="1"/>
  <c r="AH1717" i="1"/>
  <c r="AH704" i="1"/>
  <c r="AH735" i="1"/>
  <c r="AH1049" i="1"/>
  <c r="AH3467" i="1"/>
  <c r="AH1419" i="1"/>
  <c r="AH277" i="1"/>
  <c r="AH382" i="1"/>
  <c r="AH2018" i="1"/>
  <c r="AH4344" i="1"/>
  <c r="AH4490" i="1"/>
  <c r="AH4529" i="1"/>
  <c r="AH3604" i="1"/>
  <c r="AH4458" i="1"/>
  <c r="AH347" i="1"/>
  <c r="AH4867" i="1"/>
  <c r="AH537" i="1"/>
  <c r="AH3143" i="1"/>
  <c r="AH2598" i="1"/>
  <c r="AH573" i="1"/>
  <c r="AH4552" i="1"/>
  <c r="AH1696" i="1"/>
  <c r="AH1806" i="1"/>
  <c r="AH3374" i="1"/>
  <c r="AH319" i="1"/>
  <c r="AH759" i="1"/>
  <c r="AH325" i="1"/>
  <c r="AH3289" i="1"/>
  <c r="AH834" i="1"/>
  <c r="AH3223" i="1"/>
  <c r="AH1197" i="1"/>
  <c r="AH4084" i="1"/>
  <c r="AH2913" i="1"/>
  <c r="AH1395" i="1"/>
  <c r="AH2464" i="1"/>
  <c r="AH3703" i="1"/>
  <c r="AH2963" i="1"/>
  <c r="AH4989" i="1"/>
  <c r="AH1122" i="1"/>
  <c r="AH3276" i="1"/>
  <c r="AH1089" i="1"/>
  <c r="AH3205" i="1"/>
  <c r="AH673" i="1"/>
  <c r="AH3326" i="1"/>
  <c r="AH1136" i="1"/>
  <c r="AH3071" i="1"/>
  <c r="AH2123" i="1"/>
  <c r="AH2338" i="1"/>
  <c r="AH818" i="1"/>
  <c r="AH2374" i="1"/>
  <c r="AH506" i="1"/>
  <c r="AH848" i="1"/>
  <c r="AH2152" i="1"/>
  <c r="AH4674" i="1"/>
  <c r="AH2662" i="1"/>
  <c r="AH1124" i="1"/>
  <c r="AH2732" i="1"/>
  <c r="AH2912" i="1"/>
  <c r="AH3026" i="1"/>
  <c r="AH333" i="1"/>
  <c r="AH3998" i="1"/>
  <c r="AH4348" i="1"/>
  <c r="AH4650" i="1"/>
  <c r="AH3862" i="1"/>
  <c r="AH2247" i="1"/>
  <c r="AH540" i="1"/>
  <c r="AH2909" i="1"/>
  <c r="AH2172" i="1"/>
  <c r="AH4064" i="1"/>
  <c r="AH4318" i="1"/>
  <c r="AH3774" i="1"/>
  <c r="AH995" i="1"/>
  <c r="AH3801" i="1"/>
  <c r="AH4374" i="1"/>
  <c r="AH3881" i="1"/>
  <c r="AH4114" i="1"/>
  <c r="AH4419" i="1"/>
  <c r="AH4183" i="1"/>
  <c r="AH4857" i="1"/>
  <c r="AH3274" i="1"/>
  <c r="AH2955" i="1"/>
  <c r="AH4033" i="1"/>
  <c r="AH4716" i="1"/>
  <c r="AH1493" i="1"/>
  <c r="AH1557" i="1"/>
  <c r="AH2408" i="1"/>
  <c r="AH4640" i="1"/>
  <c r="AH590" i="1"/>
  <c r="AH1236" i="1"/>
  <c r="AH1525" i="1"/>
  <c r="AH3820" i="1"/>
  <c r="AH2118" i="1"/>
  <c r="AH4145" i="1"/>
  <c r="AH1195" i="1"/>
  <c r="AH2811" i="1"/>
  <c r="AH4181" i="1"/>
  <c r="AH3418" i="1"/>
  <c r="AH170" i="1"/>
  <c r="AH2429" i="1"/>
  <c r="AH303" i="1"/>
  <c r="AH406" i="1"/>
  <c r="AH2007" i="1"/>
  <c r="AH4229" i="1"/>
  <c r="AH4383" i="1"/>
  <c r="AH3580" i="1"/>
  <c r="AH3231" i="1"/>
  <c r="AH4478" i="1"/>
  <c r="AH799" i="1"/>
  <c r="AH2663" i="1"/>
  <c r="AH291" i="1"/>
  <c r="AH2343" i="1"/>
  <c r="AH1651" i="1"/>
  <c r="AH3248" i="1"/>
  <c r="AH3953" i="1"/>
  <c r="AH4231" i="1"/>
  <c r="AH218" i="1"/>
  <c r="AH624" i="1"/>
  <c r="AH676" i="1"/>
  <c r="AH1292" i="1"/>
  <c r="AH2518" i="1"/>
  <c r="AH4198" i="1"/>
  <c r="AH1268" i="1"/>
  <c r="AH2585" i="1"/>
  <c r="AH2012" i="1"/>
  <c r="AH1150" i="1"/>
  <c r="AH3309" i="1"/>
  <c r="AH3609" i="1"/>
  <c r="AH2312" i="1"/>
  <c r="AH2657" i="1"/>
  <c r="AH1919" i="1"/>
  <c r="AH1835" i="1"/>
  <c r="AH4941" i="1"/>
  <c r="AH1565" i="1"/>
  <c r="AH4652" i="1"/>
  <c r="AH2717" i="1"/>
  <c r="AH2307" i="1"/>
  <c r="AH3084" i="1"/>
  <c r="AH392" i="1"/>
  <c r="AH4746" i="1"/>
  <c r="AH4918" i="1"/>
  <c r="AH958" i="1"/>
  <c r="AH2759" i="1"/>
  <c r="AH2879" i="1"/>
  <c r="AH632" i="1"/>
  <c r="AH1377" i="1"/>
  <c r="AH984" i="1"/>
  <c r="AH2994" i="1"/>
  <c r="AH733" i="1"/>
  <c r="AH1227" i="1"/>
  <c r="AH4409" i="1"/>
  <c r="AH717" i="1"/>
  <c r="AH4118" i="1"/>
  <c r="AH3312" i="1"/>
  <c r="AH2232" i="1"/>
  <c r="AH3787" i="1"/>
  <c r="AH4734" i="1"/>
  <c r="AH945" i="1"/>
  <c r="AH2413" i="1"/>
  <c r="AH2466" i="1"/>
  <c r="AH2704" i="1"/>
  <c r="AH925" i="1"/>
  <c r="AH4508" i="1"/>
  <c r="AH2837" i="1"/>
  <c r="AH1639" i="1"/>
  <c r="AH1149" i="1"/>
  <c r="AH92" i="1"/>
  <c r="AH4255" i="1"/>
  <c r="AH1438" i="1"/>
  <c r="AH1175" i="1"/>
  <c r="AH4059" i="1"/>
  <c r="AH4061" i="1"/>
  <c r="AH767" i="1"/>
  <c r="AH4569" i="1"/>
  <c r="AH2575" i="1"/>
  <c r="AH1039" i="1"/>
  <c r="AH2074" i="1"/>
  <c r="AH3716" i="1"/>
  <c r="AH1189" i="1"/>
  <c r="AH2355" i="1"/>
  <c r="AH2498" i="1"/>
  <c r="AH4160" i="1"/>
  <c r="AH548" i="1"/>
  <c r="AH1625" i="1"/>
  <c r="AH4755" i="1"/>
  <c r="AH2348" i="1"/>
  <c r="AH4968" i="1"/>
  <c r="AH3206" i="1"/>
  <c r="AH4329" i="1"/>
  <c r="AH1567" i="1"/>
  <c r="AH4378" i="1"/>
  <c r="AH2655" i="1"/>
  <c r="AH341" i="1"/>
  <c r="AH4444" i="1"/>
  <c r="AH3028" i="1"/>
  <c r="AH1526" i="1"/>
  <c r="AH940" i="1"/>
  <c r="AH825" i="1"/>
  <c r="AH129" i="1"/>
  <c r="AH3166" i="1"/>
  <c r="AH2697" i="1"/>
  <c r="AH2441" i="1"/>
  <c r="AH3137" i="1"/>
  <c r="AH712" i="1"/>
  <c r="AH1728" i="1"/>
  <c r="AH2500" i="1"/>
  <c r="AH3923" i="1"/>
  <c r="AH1382" i="1"/>
  <c r="AH2183" i="1"/>
  <c r="AH4202" i="1"/>
  <c r="AH1827" i="1"/>
  <c r="AH3008" i="1"/>
  <c r="AH2863" i="1"/>
  <c r="AH4580" i="1"/>
  <c r="AH1744" i="1"/>
  <c r="AH2354" i="1"/>
  <c r="AH2474" i="1"/>
  <c r="AH2604" i="1"/>
  <c r="AH3224" i="1"/>
  <c r="AH373" i="1"/>
  <c r="AH4001" i="1"/>
  <c r="AH4702" i="1"/>
  <c r="AH4127" i="1"/>
  <c r="AH2820" i="1"/>
  <c r="AH989" i="1"/>
  <c r="AH2992" i="1"/>
  <c r="AH1272" i="1"/>
  <c r="AH2222" i="1"/>
  <c r="AH280" i="1"/>
  <c r="AH1131" i="1"/>
  <c r="AH1241" i="1"/>
  <c r="AH4138" i="1"/>
  <c r="AH2656" i="1"/>
  <c r="AH3509" i="1"/>
  <c r="AH101" i="1"/>
  <c r="AH637" i="1"/>
  <c r="AH4482" i="1"/>
  <c r="AH3929" i="1"/>
  <c r="AH2111" i="1"/>
  <c r="AH4843" i="1"/>
  <c r="AH2870" i="1"/>
  <c r="AH498" i="1"/>
  <c r="AH4778" i="1"/>
  <c r="AH3005" i="1"/>
  <c r="AH228" i="1"/>
  <c r="AH629" i="1"/>
  <c r="AH3135" i="1"/>
  <c r="AH591" i="1"/>
  <c r="AH1313" i="1"/>
  <c r="AH4761" i="1"/>
  <c r="AH993" i="1"/>
  <c r="AH3225" i="1"/>
  <c r="AH4485" i="1"/>
  <c r="AH278" i="1"/>
  <c r="AH1680" i="1"/>
  <c r="AH2940" i="1"/>
  <c r="AH1233" i="1"/>
  <c r="AH910" i="1"/>
  <c r="AH2723" i="1"/>
  <c r="AH3856" i="1"/>
  <c r="AH3697" i="1"/>
  <c r="AH1638" i="1"/>
  <c r="AH1590" i="1"/>
  <c r="AH1955" i="1"/>
  <c r="AH1186" i="1"/>
  <c r="AH465" i="1"/>
  <c r="AH3832" i="1"/>
  <c r="AH3725" i="1"/>
  <c r="AH1770" i="1"/>
  <c r="AH968" i="1"/>
  <c r="AH2404" i="1"/>
  <c r="AH941" i="1"/>
  <c r="AH1343" i="1"/>
  <c r="AH4071" i="1"/>
  <c r="AH4171" i="1"/>
  <c r="AH3045" i="1"/>
  <c r="AH2071" i="1"/>
  <c r="AH3522" i="1"/>
  <c r="AH2377" i="1"/>
  <c r="AH1145" i="1"/>
  <c r="AH2928" i="1"/>
  <c r="AH2789" i="1"/>
  <c r="AH4953" i="1"/>
  <c r="AH2995" i="1"/>
  <c r="AH2432" i="1"/>
  <c r="AH2473" i="1"/>
  <c r="AH3858" i="1"/>
  <c r="AH3056" i="1"/>
  <c r="AH3539" i="1"/>
  <c r="AH4047" i="1"/>
  <c r="AH3749" i="1"/>
  <c r="AH1337" i="1"/>
  <c r="AH1658" i="1"/>
  <c r="AH572" i="1"/>
  <c r="AH4996" i="1"/>
  <c r="AH1081" i="1"/>
  <c r="AH2405" i="1"/>
  <c r="AH1681" i="1"/>
  <c r="AH3813" i="1"/>
  <c r="AH4144" i="1"/>
  <c r="AH2011" i="1"/>
  <c r="AH1965" i="1"/>
  <c r="AH2576" i="1"/>
  <c r="AH2812" i="1"/>
  <c r="AH2062" i="1"/>
  <c r="AH1117" i="1"/>
  <c r="AH4803" i="1"/>
  <c r="AH2915" i="1"/>
  <c r="AH4302" i="1"/>
  <c r="AH730" i="1"/>
  <c r="AH1739" i="1"/>
  <c r="AH3754" i="1"/>
  <c r="AH1781" i="1"/>
  <c r="AH3420" i="1"/>
  <c r="AH4612" i="1"/>
  <c r="AH4538" i="1"/>
  <c r="AH167" i="1"/>
  <c r="AH178" i="1"/>
  <c r="AH3402" i="1"/>
  <c r="AH4625" i="1"/>
  <c r="AH2522" i="1"/>
  <c r="AH4892" i="1"/>
  <c r="AH2069" i="1"/>
  <c r="AH2978" i="1"/>
  <c r="AH783" i="1"/>
  <c r="AH1409" i="1"/>
  <c r="AH3125" i="1"/>
  <c r="AH2322" i="1"/>
  <c r="AH865" i="1"/>
  <c r="AH4269" i="1"/>
  <c r="AH3803" i="1"/>
  <c r="AH4774" i="1"/>
  <c r="AH870" i="1"/>
  <c r="AH4920" i="1"/>
  <c r="AH2836" i="1"/>
  <c r="AH1889" i="1"/>
  <c r="AH2254" i="1"/>
  <c r="AH588" i="1"/>
  <c r="AH1911" i="1"/>
  <c r="AH3510" i="1"/>
  <c r="AH3657" i="1"/>
  <c r="AH3124" i="1"/>
  <c r="AH553" i="1"/>
  <c r="AH4711" i="1"/>
  <c r="AH788" i="1"/>
  <c r="AH2147" i="1"/>
  <c r="AH1172" i="1"/>
  <c r="AH924" i="1"/>
  <c r="AH327" i="1"/>
  <c r="AH3690" i="1"/>
  <c r="AH1619" i="1"/>
  <c r="AH4549" i="1"/>
  <c r="AH3095" i="1"/>
  <c r="AH4585" i="1"/>
  <c r="AH3515" i="1"/>
  <c r="AH1944" i="1"/>
  <c r="AH956" i="1"/>
  <c r="AH3955" i="1"/>
  <c r="AH641" i="1"/>
  <c r="AH1037" i="1"/>
  <c r="AH2765" i="1"/>
  <c r="AH3786" i="1"/>
  <c r="AH2770" i="1"/>
  <c r="AH2989" i="1"/>
  <c r="AH2420" i="1"/>
  <c r="AH1201" i="1"/>
  <c r="AH1278" i="1"/>
  <c r="AH3424" i="1"/>
  <c r="AH4161" i="1"/>
  <c r="AH210" i="1"/>
  <c r="AH951" i="1"/>
  <c r="AH2675" i="1"/>
  <c r="AH1093" i="1"/>
  <c r="AH3789" i="1"/>
  <c r="AH1906" i="1"/>
  <c r="AH3217" i="1"/>
  <c r="AH4320" i="1"/>
  <c r="AH1319" i="1"/>
  <c r="AH757" i="1"/>
  <c r="AH2774" i="1"/>
  <c r="AH2048" i="1"/>
  <c r="AH617" i="1"/>
  <c r="AH2706" i="1"/>
  <c r="AH1810" i="1"/>
  <c r="AH4437" i="1"/>
  <c r="AH1516" i="1"/>
  <c r="AH4873" i="1"/>
  <c r="AH1570" i="1"/>
  <c r="AH1402" i="1"/>
  <c r="AH264" i="1"/>
  <c r="AH521" i="1"/>
  <c r="AH4866" i="1"/>
  <c r="AH480" i="1"/>
  <c r="AH3132" i="1"/>
  <c r="AH4860" i="1"/>
  <c r="AH4916" i="1"/>
  <c r="AH727" i="1"/>
  <c r="AH1156" i="1"/>
  <c r="AH678" i="1"/>
  <c r="AH397" i="1"/>
  <c r="AH3145" i="1"/>
  <c r="AH1084" i="1"/>
  <c r="AH3521" i="1"/>
  <c r="AH3712" i="1"/>
  <c r="AH2213" i="1"/>
  <c r="AH1912" i="1"/>
  <c r="AH4079" i="1"/>
  <c r="AH2398" i="1"/>
  <c r="AH104" i="1"/>
  <c r="AH1914" i="1"/>
  <c r="AH3341" i="1"/>
  <c r="AH777" i="1"/>
  <c r="AH4026" i="1"/>
  <c r="AH535" i="1"/>
  <c r="AH2569" i="1"/>
  <c r="AH305" i="1"/>
  <c r="AH389" i="1"/>
  <c r="AH2289" i="1"/>
  <c r="AH4634" i="1"/>
  <c r="AH1165" i="1"/>
  <c r="AH36" i="1"/>
  <c r="AH3519" i="1"/>
  <c r="AH2758" i="1"/>
  <c r="AH891" i="1"/>
  <c r="AH4990" i="1"/>
  <c r="AH3513" i="1"/>
  <c r="AH3560" i="1"/>
  <c r="AH322" i="1"/>
  <c r="AH484" i="1"/>
  <c r="AH140" i="1"/>
  <c r="AH719" i="1"/>
  <c r="AH2083" i="1"/>
  <c r="AH1950" i="1"/>
  <c r="AH4607" i="1"/>
  <c r="AH916" i="1"/>
  <c r="AH4188" i="1"/>
  <c r="AH708" i="1"/>
  <c r="AH3432" i="1"/>
  <c r="AH2969" i="1"/>
  <c r="AH2475" i="1"/>
  <c r="AH2042" i="1"/>
  <c r="AH839" i="1"/>
  <c r="AH4875" i="1"/>
  <c r="AH1113" i="1"/>
  <c r="AH3044" i="1"/>
  <c r="AH2801" i="1"/>
  <c r="AH1328" i="1"/>
  <c r="AH3771" i="1"/>
  <c r="AH4449" i="1"/>
  <c r="AH1875" i="1"/>
  <c r="AH1795" i="1"/>
  <c r="AH1883" i="1"/>
  <c r="AH4279" i="1"/>
  <c r="AH2270" i="1"/>
  <c r="AH1383" i="1"/>
  <c r="AH4662" i="1"/>
  <c r="AH3105" i="1"/>
  <c r="AH1901" i="1"/>
  <c r="AH2356" i="1"/>
  <c r="AH3863" i="1"/>
  <c r="AH2805" i="1"/>
  <c r="AH90" i="1"/>
  <c r="AH4289" i="1"/>
  <c r="AH3860" i="1"/>
  <c r="AH952" i="1"/>
  <c r="AH648" i="1"/>
  <c r="AH1380" i="1"/>
  <c r="AH3106" i="1"/>
  <c r="AH3917" i="1"/>
  <c r="AH4780" i="1"/>
  <c r="AH1834" i="1"/>
  <c r="AH1501" i="1"/>
  <c r="AH1481" i="1"/>
  <c r="AH619" i="1"/>
  <c r="AH219" i="1"/>
  <c r="AH2235" i="1"/>
  <c r="AH1216" i="1"/>
  <c r="AH353" i="1"/>
  <c r="AH29" i="1"/>
  <c r="AH2538" i="1"/>
  <c r="AH1134" i="1"/>
  <c r="AH4436" i="1"/>
  <c r="AH1601" i="1"/>
  <c r="AH3678" i="1"/>
  <c r="AH3541" i="1"/>
  <c r="AH296" i="1"/>
  <c r="AH622" i="1"/>
  <c r="AH2828" i="1"/>
  <c r="AH2285" i="1"/>
  <c r="AH797" i="1"/>
  <c r="AH1480" i="1"/>
  <c r="AH2606" i="1"/>
  <c r="AH4414" i="1"/>
  <c r="AH2241" i="1"/>
  <c r="AH1672" i="1"/>
  <c r="AH3474" i="1"/>
  <c r="AH2767" i="1"/>
  <c r="AH1954" i="1"/>
  <c r="AH328" i="1"/>
  <c r="AH677" i="1"/>
  <c r="AH4801" i="1"/>
  <c r="AH3322" i="1"/>
  <c r="AH88" i="1"/>
  <c r="AH2699" i="1"/>
  <c r="AH2903" i="1"/>
  <c r="AH3579" i="1"/>
  <c r="AH4421" i="1"/>
  <c r="AH1538" i="1"/>
  <c r="AH4088" i="1"/>
  <c r="AH365" i="1"/>
  <c r="AH2933" i="1"/>
  <c r="AH3296" i="1"/>
  <c r="AH4237" i="1"/>
  <c r="AH2170" i="1"/>
  <c r="AH1978" i="1"/>
  <c r="AH2109" i="1"/>
  <c r="AH1182" i="1"/>
  <c r="AH2015" i="1"/>
  <c r="AH1587" i="1"/>
  <c r="AH442" i="1"/>
  <c r="AH725" i="1"/>
  <c r="AH4094" i="1"/>
  <c r="AH1881" i="1"/>
  <c r="AH2636" i="1"/>
  <c r="AH2496" i="1"/>
  <c r="AH2829" i="1"/>
  <c r="AH4205" i="1"/>
  <c r="AH726" i="1"/>
  <c r="AH4335" i="1"/>
  <c r="AH48" i="1"/>
  <c r="AH1366" i="1"/>
  <c r="AH716" i="1"/>
  <c r="AH260" i="1"/>
  <c r="AH4519" i="1"/>
  <c r="AH1069" i="1"/>
  <c r="AH1001" i="1"/>
  <c r="AH4189" i="1"/>
  <c r="AH3883" i="1"/>
  <c r="AH1702" i="1"/>
  <c r="AH3043" i="1"/>
  <c r="AH3486" i="1"/>
  <c r="AH592" i="1"/>
  <c r="AH4286" i="1"/>
  <c r="AH4475" i="1"/>
  <c r="AH3610" i="1"/>
  <c r="AH2839" i="1"/>
  <c r="AH4211" i="1"/>
  <c r="AH2341" i="1"/>
  <c r="AH4153" i="1"/>
  <c r="AH1230" i="1"/>
  <c r="AH804" i="1"/>
  <c r="AH3852" i="1"/>
  <c r="AH3944" i="1"/>
  <c r="AH2215" i="1"/>
  <c r="AH3696" i="1"/>
  <c r="AH4210" i="1"/>
  <c r="AH3851" i="1"/>
  <c r="AH4140" i="1"/>
  <c r="AH4557" i="1"/>
  <c r="AH3979" i="1"/>
  <c r="AH1890" i="1"/>
  <c r="AH3889" i="1"/>
  <c r="AH4555" i="1"/>
  <c r="AH284" i="1"/>
  <c r="AH1475" i="1"/>
  <c r="AH138" i="1"/>
  <c r="AH3538" i="1"/>
  <c r="AH114" i="1"/>
  <c r="AH4185" i="1"/>
  <c r="AH4387" i="1"/>
  <c r="AH1225" i="1"/>
  <c r="AH2970" i="1"/>
  <c r="AH4751" i="1"/>
  <c r="AH4532" i="1"/>
  <c r="AH936" i="1"/>
  <c r="AH3920" i="1"/>
  <c r="AH1804" i="1"/>
  <c r="AH2041" i="1"/>
  <c r="AH3950" i="1"/>
  <c r="AH3382" i="1"/>
  <c r="AH223" i="1"/>
  <c r="AH562" i="1"/>
  <c r="AH1370" i="1"/>
  <c r="AH431" i="1"/>
  <c r="AH4224" i="1"/>
  <c r="AH4568" i="1"/>
  <c r="AH4035" i="1"/>
  <c r="AH4707" i="1"/>
  <c r="AH1562" i="1"/>
  <c r="AH3614" i="1"/>
  <c r="AH4241" i="1"/>
  <c r="AH3222" i="1"/>
  <c r="AH4067" i="1"/>
  <c r="AH4619" i="1"/>
  <c r="AH2449" i="1"/>
  <c r="AH26" i="1"/>
  <c r="AH3810" i="1"/>
  <c r="AH1953" i="1"/>
  <c r="AH4617" i="1"/>
  <c r="AH1055" i="1"/>
  <c r="AH3246" i="1"/>
  <c r="AH3426" i="1"/>
  <c r="AH4030" i="1"/>
  <c r="AH1017" i="1"/>
  <c r="AH3048" i="1"/>
  <c r="AH4577" i="1"/>
  <c r="AH2986" i="1"/>
  <c r="AH2352" i="1"/>
  <c r="AH4322" i="1"/>
  <c r="AH1563" i="1"/>
  <c r="AH3360" i="1"/>
  <c r="AH2588" i="1"/>
  <c r="AH1645" i="1"/>
  <c r="AH1196" i="1"/>
  <c r="AH1237" i="1"/>
  <c r="AH1489" i="1"/>
  <c r="AH2676" i="1"/>
  <c r="AH3726" i="1"/>
  <c r="AH1515" i="1"/>
  <c r="AH3298" i="1"/>
  <c r="AH343" i="1"/>
  <c r="AH2718" i="1"/>
  <c r="AH3331" i="1"/>
  <c r="AH551" i="1"/>
  <c r="AH404" i="1"/>
  <c r="AH2831" i="1"/>
  <c r="AH1655" i="1"/>
  <c r="AH4951" i="1"/>
  <c r="AH2872" i="1"/>
  <c r="AH4872" i="1"/>
  <c r="AH2669" i="1"/>
  <c r="AH4559" i="1"/>
  <c r="AH715" i="1"/>
  <c r="AH4691" i="1"/>
  <c r="AH18" i="1"/>
  <c r="AH445" i="1"/>
  <c r="AH4263" i="1"/>
  <c r="AH1192" i="1"/>
  <c r="AH4594" i="1"/>
  <c r="AH386" i="1"/>
  <c r="AH1085" i="1"/>
  <c r="AH3235" i="1"/>
  <c r="AH1342" i="1"/>
  <c r="AH2365" i="1"/>
  <c r="AH3067" i="1"/>
  <c r="AH1009" i="1"/>
  <c r="AH98" i="1"/>
  <c r="AH4193" i="1"/>
  <c r="AH2242" i="1"/>
  <c r="AH1989" i="1"/>
  <c r="AH2997" i="1"/>
  <c r="AH4874" i="1"/>
  <c r="AH3664" i="1"/>
  <c r="AH1921" i="1"/>
  <c r="AH27" i="1"/>
  <c r="AH4389" i="1"/>
  <c r="AH2219" i="1"/>
  <c r="AH1038" i="1"/>
  <c r="AH2063" i="1"/>
  <c r="AH1559" i="1"/>
  <c r="AH4428" i="1"/>
  <c r="AH205" i="1"/>
  <c r="AH4217" i="1"/>
  <c r="AH2278" i="1"/>
  <c r="AH1927" i="1"/>
  <c r="AH1973" i="1"/>
  <c r="AH3229" i="1"/>
  <c r="AH4984" i="1"/>
  <c r="AH1249" i="1"/>
  <c r="AH1514" i="1"/>
  <c r="AH4914" i="1"/>
  <c r="AH1283" i="1"/>
  <c r="AH3413" i="1"/>
  <c r="AH428" i="1"/>
  <c r="AH2175" i="1"/>
  <c r="AH2910" i="1"/>
  <c r="AH78" i="1"/>
  <c r="AH1340" i="1"/>
  <c r="AH1333" i="1"/>
  <c r="AH4845" i="1"/>
  <c r="AH3216" i="1"/>
  <c r="AH4622" i="1"/>
  <c r="AH3710" i="1"/>
  <c r="AH1865" i="1"/>
  <c r="AH2775" i="1"/>
  <c r="AH2244" i="1"/>
  <c r="AH116" i="1"/>
  <c r="AH1851" i="1"/>
  <c r="AH1309" i="1"/>
  <c r="AH4169" i="1"/>
  <c r="AH3337" i="1"/>
  <c r="AH3370" i="1"/>
  <c r="AH634" i="1"/>
  <c r="AH3949" i="1"/>
  <c r="AH1242" i="1"/>
  <c r="AH3042" i="1"/>
  <c r="AH2859" i="1"/>
  <c r="AH1566" i="1"/>
  <c r="AH1413" i="1"/>
  <c r="AH4965" i="1"/>
  <c r="AH1074" i="1"/>
  <c r="AH3130" i="1"/>
  <c r="AH1867" i="1"/>
  <c r="AH457" i="1"/>
  <c r="AH4497" i="1"/>
  <c r="AH292" i="1"/>
  <c r="AH3416" i="1"/>
  <c r="AH2284" i="1"/>
  <c r="AH3385" i="1"/>
  <c r="AH10" i="1"/>
  <c r="AH3083" i="1"/>
  <c r="AH1968" i="1"/>
  <c r="AH2618" i="1"/>
  <c r="AH3176" i="1"/>
  <c r="AH889" i="1"/>
  <c r="AH2519" i="1"/>
  <c r="AH2040" i="1"/>
  <c r="AH929" i="1"/>
  <c r="AH949" i="1"/>
  <c r="AH2301" i="1"/>
  <c r="AH4380" i="1"/>
  <c r="AH4879" i="1"/>
  <c r="AH1200" i="1"/>
  <c r="AH1963" i="1"/>
  <c r="AH1005" i="1"/>
  <c r="AH4762" i="1"/>
  <c r="AH4004" i="1"/>
  <c r="AH4422" i="1"/>
  <c r="AH3182" i="1"/>
  <c r="AH2231" i="1"/>
  <c r="AH1086" i="1"/>
  <c r="AH909" i="1"/>
  <c r="AH3306" i="1"/>
  <c r="AH3684" i="1"/>
  <c r="AH4804" i="1"/>
  <c r="AH4128" i="1"/>
  <c r="AH2977" i="1"/>
  <c r="AH4501" i="1"/>
  <c r="AH4583" i="1"/>
  <c r="AH3988" i="1"/>
  <c r="AH4182" i="1"/>
  <c r="AH2439" i="1"/>
  <c r="AH3435" i="1"/>
  <c r="AH4197" i="1"/>
  <c r="AH3503" i="1"/>
  <c r="AH3107" i="1"/>
  <c r="AH4403" i="1"/>
  <c r="AH2458" i="1"/>
  <c r="AH3633" i="1"/>
  <c r="AH299" i="1"/>
  <c r="AH2045" i="1"/>
  <c r="AH3747" i="1"/>
  <c r="AH4749" i="1"/>
  <c r="AH1050" i="1"/>
  <c r="AH245" i="1"/>
  <c r="AH182" i="1"/>
  <c r="AH1844" i="1"/>
  <c r="AH4815" i="1"/>
  <c r="AH2530" i="1"/>
  <c r="AH3499" i="1"/>
  <c r="AH4681" i="1"/>
  <c r="AH3437" i="1"/>
  <c r="AH2266" i="1"/>
  <c r="AH4032" i="1"/>
  <c r="AH531" i="1"/>
  <c r="AH4392" i="1"/>
  <c r="AH4050" i="1"/>
  <c r="AH1167" i="1"/>
  <c r="AH1267" i="1"/>
  <c r="AH4024" i="1"/>
  <c r="AH2453" i="1"/>
  <c r="AH4294" i="1"/>
  <c r="AH1503" i="1"/>
  <c r="AH4162" i="1"/>
  <c r="AH1431" i="1"/>
  <c r="AH4426" i="1"/>
  <c r="AH234" i="1"/>
  <c r="AH1420" i="1"/>
  <c r="AH4824" i="1"/>
  <c r="AH3185" i="1"/>
  <c r="AH773" i="1"/>
  <c r="AH1905" i="1"/>
  <c r="AH4994" i="1"/>
  <c r="AH339" i="1"/>
  <c r="AH1097" i="1"/>
  <c r="AH128" i="1"/>
  <c r="AH4385" i="1"/>
  <c r="AH467" i="1"/>
  <c r="AH4528" i="1"/>
  <c r="AH3465" i="1"/>
  <c r="AH95" i="1"/>
  <c r="AH4831" i="1"/>
  <c r="AH776" i="1"/>
  <c r="AH4720" i="1"/>
  <c r="AH2460" i="1"/>
  <c r="AH3252" i="1"/>
  <c r="AH1870" i="1"/>
  <c r="AH636" i="1"/>
  <c r="AH4768" i="1"/>
  <c r="AH3167" i="1"/>
  <c r="AH4521" i="1"/>
  <c r="AH3919" i="1"/>
  <c r="AH4420" i="1"/>
  <c r="AH973" i="1"/>
  <c r="AH2110" i="1"/>
  <c r="AH3256" i="1"/>
  <c r="AH2075" i="1"/>
  <c r="AH2459" i="1"/>
  <c r="AH1045" i="1"/>
  <c r="AH4651" i="1"/>
  <c r="AH3628" i="1"/>
  <c r="AH1245" i="1"/>
  <c r="AH3257" i="1"/>
  <c r="AH3299" i="1"/>
  <c r="AH3313" i="1"/>
  <c r="AH1554" i="1"/>
  <c r="AH4399" i="1"/>
  <c r="AH2112" i="1"/>
  <c r="AH3959" i="1"/>
  <c r="AH4201" i="1"/>
  <c r="AH4883" i="1"/>
  <c r="AH4943" i="1"/>
  <c r="AH2440" i="1"/>
  <c r="AH3249" i="1"/>
  <c r="AH2711" i="1"/>
  <c r="AH3393" i="1"/>
  <c r="AH2678" i="1"/>
  <c r="AH3830" i="1"/>
  <c r="AH3332" i="1"/>
  <c r="AH2190" i="1"/>
  <c r="AH1707" i="1"/>
  <c r="AH2342" i="1"/>
  <c r="AH2603" i="1"/>
  <c r="AH243" i="1"/>
  <c r="AH1859" i="1"/>
  <c r="AH2344" i="1"/>
  <c r="AH3344" i="1"/>
  <c r="AH2900" i="1"/>
  <c r="AH2517" i="1"/>
  <c r="AH3598" i="1"/>
  <c r="AH610" i="1"/>
  <c r="AH4117" i="1"/>
  <c r="AH4600" i="1"/>
  <c r="AH4070" i="1"/>
  <c r="AH4375" i="1"/>
  <c r="AH4095" i="1"/>
  <c r="AH1137" i="1"/>
  <c r="AH833" i="1"/>
  <c r="AH546" i="1"/>
  <c r="AH3033" i="1"/>
  <c r="AH1985" i="1"/>
  <c r="AH1100" i="1"/>
  <c r="AH3373" i="1"/>
  <c r="AH4642" i="1"/>
  <c r="AH410" i="1"/>
  <c r="AH1485" i="1"/>
  <c r="AH3931" i="1"/>
  <c r="AH293" i="1"/>
  <c r="AH950" i="1"/>
  <c r="AH1553" i="1"/>
  <c r="AH4809" i="1"/>
  <c r="AH4912" i="1"/>
  <c r="AH4997" i="1"/>
  <c r="AH4254" i="1"/>
  <c r="AH981" i="1"/>
  <c r="AH1848" i="1"/>
  <c r="AH3695" i="1"/>
  <c r="AH4363" i="1"/>
  <c r="AH2677" i="1"/>
  <c r="AH4977" i="1"/>
  <c r="AH430" i="1"/>
  <c r="AH1837" i="1"/>
  <c r="AH3954" i="1"/>
  <c r="AH3727" i="1"/>
  <c r="AH4699" i="1"/>
  <c r="AH2875" i="1"/>
  <c r="AH1703" i="1"/>
  <c r="AH2535" i="1"/>
  <c r="AH361" i="1"/>
  <c r="AH3993" i="1"/>
  <c r="AH2800" i="1"/>
  <c r="AH1821" i="1"/>
  <c r="AH3295" i="1"/>
  <c r="AH3090" i="1"/>
  <c r="AH207" i="1"/>
  <c r="AH1070" i="1"/>
  <c r="AH4303" i="1"/>
  <c r="AH3738" i="1"/>
  <c r="AH688" i="1"/>
  <c r="AH4888" i="1"/>
  <c r="AH3662" i="1"/>
  <c r="AH2098" i="1"/>
  <c r="AH195" i="1"/>
  <c r="AH3466" i="1"/>
  <c r="AH1492" i="1"/>
  <c r="AH3053" i="1"/>
  <c r="AH314" i="1"/>
  <c r="AH3721" i="1"/>
  <c r="AH3951" i="1"/>
  <c r="AH1519" i="1"/>
  <c r="AH561" i="1"/>
  <c r="AH19" i="1"/>
  <c r="AH2993" i="1"/>
  <c r="AH1334" i="1"/>
  <c r="AH1743" i="1"/>
  <c r="AH4194" i="1"/>
  <c r="AH4805" i="1"/>
  <c r="AH880" i="1"/>
  <c r="AH4970" i="1"/>
  <c r="AH3994" i="1"/>
  <c r="AH4573" i="1"/>
  <c r="AH838" i="1"/>
  <c r="AH3126" i="1"/>
  <c r="AH1273" i="1"/>
  <c r="AH3175" i="1"/>
  <c r="AH4101" i="1"/>
  <c r="AH2084" i="1"/>
  <c r="AH1549" i="1"/>
  <c r="AH4316" i="1"/>
  <c r="AH1722" i="1"/>
  <c r="AH3169" i="1"/>
  <c r="AH64" i="1"/>
  <c r="AH285" i="1"/>
  <c r="AH1181" i="1"/>
  <c r="AH4613" i="1"/>
  <c r="AH3212" i="1"/>
  <c r="AH1103" i="1"/>
  <c r="AH550" i="1"/>
  <c r="AH2200" i="1"/>
  <c r="AH3477" i="1"/>
  <c r="AH3061" i="1"/>
  <c r="AH4930" i="1"/>
  <c r="AH2329" i="1"/>
  <c r="AH4346" i="1"/>
  <c r="AH2646" i="1"/>
  <c r="AH2139" i="1"/>
  <c r="AH3103" i="1"/>
  <c r="AH1161" i="1"/>
  <c r="AH3211" i="1"/>
  <c r="AH1148" i="1"/>
  <c r="AH1676" i="1"/>
  <c r="AH2058" i="1"/>
  <c r="AF3872" i="1"/>
  <c r="AF3219" i="1"/>
  <c r="AF4308" i="1"/>
  <c r="AF2898" i="1"/>
  <c r="AF2929" i="1"/>
  <c r="AF3602" i="1"/>
  <c r="AF3895" i="1"/>
  <c r="AF3693" i="1"/>
  <c r="AF2824" i="1"/>
  <c r="AF2280" i="1"/>
  <c r="AF2317" i="1"/>
  <c r="AF3396" i="1"/>
  <c r="AF4406" i="1"/>
  <c r="AF2554" i="1"/>
  <c r="AF1179" i="1"/>
  <c r="AF4267" i="1"/>
  <c r="AF1811" i="1"/>
  <c r="AF692" i="1"/>
  <c r="AF3571" i="1"/>
  <c r="AF43" i="1"/>
  <c r="AF1980" i="1"/>
  <c r="AF4175" i="1"/>
  <c r="AF189" i="1"/>
  <c r="AF3958" i="1"/>
  <c r="AF320" i="1"/>
  <c r="AF4832" i="1"/>
  <c r="AF751" i="1"/>
  <c r="AF3406" i="1"/>
  <c r="AF4147" i="1"/>
  <c r="AF4319" i="1"/>
  <c r="AF3100" i="1"/>
  <c r="AF452" i="1"/>
  <c r="AF3350" i="1"/>
  <c r="AF4657" i="1"/>
  <c r="AF2960" i="1"/>
  <c r="AF2292" i="1"/>
  <c r="AF202" i="1"/>
  <c r="AF3891" i="1"/>
  <c r="AF4345" i="1"/>
  <c r="AF2810" i="1"/>
  <c r="AF4256" i="1"/>
  <c r="AF4068" i="1"/>
  <c r="AF197" i="1"/>
  <c r="AF869" i="1"/>
  <c r="AF4111" i="1"/>
  <c r="AF2340" i="1"/>
  <c r="AF401" i="1"/>
  <c r="AF483" i="1"/>
  <c r="AF405" i="1"/>
  <c r="AF1042" i="1"/>
  <c r="AF3764" i="1"/>
  <c r="AF1407" i="1"/>
  <c r="AF3840" i="1"/>
  <c r="AF254" i="1"/>
  <c r="AF1666" i="1"/>
  <c r="AF3886" i="1"/>
  <c r="AF650" i="1"/>
  <c r="AF2008" i="1"/>
  <c r="AF1868" i="1"/>
  <c r="AF2425" i="1"/>
  <c r="AF4957" i="1"/>
  <c r="AF2002" i="1"/>
  <c r="AF1880" i="1"/>
  <c r="AF4248" i="1"/>
  <c r="AF3279" i="1"/>
  <c r="AF570" i="1"/>
  <c r="AF126" i="1"/>
  <c r="AF647" i="1"/>
  <c r="AF566" i="1"/>
  <c r="AF1746" i="1"/>
  <c r="AF741" i="1"/>
  <c r="AF2854" i="1"/>
  <c r="AF1384" i="1"/>
  <c r="AF512" i="1"/>
  <c r="AF2060" i="1"/>
  <c r="AF707" i="1"/>
  <c r="AF2887" i="1"/>
  <c r="AF685" i="1"/>
  <c r="AF2073" i="1"/>
  <c r="AF250" i="1"/>
  <c r="AF499" i="1"/>
  <c r="AF2207" i="1"/>
  <c r="AF4736" i="1"/>
  <c r="AF1945" i="1"/>
  <c r="AF390" i="1"/>
  <c r="AF3974" i="1"/>
  <c r="AF255" i="1"/>
  <c r="AF2424" i="1"/>
  <c r="AF1675" i="1"/>
  <c r="AF4219" i="1"/>
  <c r="AF176" i="1"/>
  <c r="AF4149" i="1"/>
  <c r="AF208" i="1"/>
  <c r="AF1509" i="1"/>
  <c r="AF2713" i="1"/>
  <c r="AF383" i="1"/>
  <c r="AF706" i="1"/>
  <c r="AF2486" i="1"/>
  <c r="AF1766" i="1"/>
  <c r="AF1126" i="1"/>
  <c r="AF1884" i="1"/>
  <c r="AF4051" i="1"/>
  <c r="AF2283" i="1"/>
  <c r="AF1903" i="1"/>
  <c r="AF684" i="1"/>
  <c r="AF2361" i="1"/>
  <c r="AF1995" i="1"/>
  <c r="AF1116" i="1"/>
  <c r="AF574" i="1"/>
  <c r="AF2080" i="1"/>
  <c r="AF4276" i="1"/>
  <c r="AF2795" i="1"/>
  <c r="AF4566" i="1"/>
  <c r="AF1194" i="1"/>
  <c r="AF2333" i="1"/>
  <c r="AF1787" i="1"/>
  <c r="AF3746" i="1"/>
  <c r="AF523" i="1"/>
  <c r="AF4554" i="1"/>
  <c r="AF1718" i="1"/>
  <c r="AF1862" i="1"/>
  <c r="AF2463" i="1"/>
  <c r="AF4676" i="1"/>
  <c r="AF3766" i="1"/>
  <c r="AF3643" i="1"/>
  <c r="AF4940" i="1"/>
  <c r="AF2311" i="1"/>
  <c r="AF1451" i="1"/>
  <c r="AF4858" i="1"/>
  <c r="AF295" i="1"/>
  <c r="AF313" i="1"/>
  <c r="AF4450" i="1"/>
  <c r="AF4790" i="1"/>
  <c r="AF896" i="1"/>
  <c r="AF872" i="1"/>
  <c r="AF2776" i="1"/>
  <c r="AF3760" i="1"/>
  <c r="AF666" i="1"/>
  <c r="AF3925" i="1"/>
  <c r="AF4139" i="1"/>
  <c r="AF4280" i="1"/>
  <c r="AF4944" i="1"/>
  <c r="AF2417" i="1"/>
  <c r="AF2650" i="1"/>
  <c r="AF2313" i="1"/>
  <c r="AF4297" i="1"/>
  <c r="AF3569" i="1"/>
  <c r="AF1018" i="1"/>
  <c r="AF4743" i="1"/>
  <c r="AF867" i="1"/>
  <c r="AF1560" i="1"/>
  <c r="AF4007" i="1"/>
  <c r="AF1629" i="1"/>
  <c r="AF628" i="1"/>
  <c r="AF3927" i="1"/>
  <c r="AF663" i="1"/>
  <c r="AF1297" i="1"/>
  <c r="AF3740" i="1"/>
  <c r="AF179" i="1"/>
  <c r="AF3608" i="1"/>
  <c r="AF2004" i="1"/>
  <c r="AF1138" i="1"/>
  <c r="AF3142" i="1"/>
  <c r="AF3077" i="1"/>
  <c r="AF1748" i="1"/>
  <c r="AF1902" i="1"/>
  <c r="AF2702" i="1"/>
  <c r="AF4413" i="1"/>
  <c r="AF4889" i="1"/>
  <c r="AF4679" i="1"/>
  <c r="AF4446" i="1"/>
  <c r="AF1082" i="1"/>
  <c r="AF1263" i="1"/>
  <c r="AF3098" i="1"/>
  <c r="AF2243" i="1"/>
  <c r="AF2465" i="1"/>
  <c r="AF2000" i="1"/>
  <c r="AF2921" i="1"/>
  <c r="AF1115" i="1"/>
  <c r="AF1247" i="1"/>
  <c r="AF340" i="1"/>
  <c r="AF731" i="1"/>
  <c r="AF4483" i="1"/>
  <c r="AF2542" i="1"/>
  <c r="AF2358" i="1"/>
  <c r="AF4742" i="1"/>
  <c r="AF3140" i="1"/>
  <c r="AF149" i="1"/>
  <c r="AF3159" i="1"/>
  <c r="AF3209" i="1"/>
  <c r="AF4818" i="1"/>
  <c r="AF4806" i="1"/>
  <c r="AF4172" i="1"/>
  <c r="AF426" i="1"/>
  <c r="AF3561" i="1"/>
  <c r="AF192" i="1"/>
  <c r="AF1284" i="1"/>
  <c r="AF778" i="1"/>
  <c r="AF1938" i="1"/>
  <c r="AF2712" i="1"/>
  <c r="AF3715" i="1"/>
  <c r="AF479" i="1"/>
  <c r="AF4359" i="1"/>
  <c r="AF463" i="1"/>
  <c r="AF2279" i="1"/>
  <c r="AF2146" i="1"/>
  <c r="AF2388" i="1"/>
  <c r="AF3493" i="1"/>
  <c r="AF939" i="1"/>
  <c r="AF82" i="1"/>
  <c r="AF2324" i="1"/>
  <c r="AF3592" i="1"/>
  <c r="AF4545" i="1"/>
  <c r="AF683" i="1"/>
  <c r="AF3233" i="1"/>
  <c r="AF474" i="1"/>
  <c r="AF490" i="1"/>
  <c r="AF1318" i="1"/>
  <c r="AF1556" i="1"/>
  <c r="AF3835" i="1"/>
  <c r="AF2268" i="1"/>
  <c r="AF1302" i="1"/>
  <c r="AF3153" i="1"/>
  <c r="AF3102" i="1"/>
  <c r="AF1083" i="1"/>
  <c r="AF1429" i="1"/>
  <c r="AF3403" i="1"/>
  <c r="AF4130" i="1"/>
  <c r="AF2890" i="1"/>
  <c r="AF4029" i="1"/>
  <c r="AF3751" i="1"/>
  <c r="AF882" i="1"/>
  <c r="AF1634" i="1"/>
  <c r="AF2435" i="1"/>
  <c r="AF1472" i="1"/>
  <c r="AF4352" i="1"/>
  <c r="AF4370" i="1"/>
  <c r="AF2947" i="1"/>
  <c r="AF4096" i="1"/>
  <c r="AF3027" i="1"/>
  <c r="AF4864" i="1"/>
  <c r="AF2257" i="1"/>
  <c r="AF703" i="1"/>
  <c r="AF876" i="1"/>
  <c r="AF422" i="1"/>
  <c r="AF2022" i="1"/>
  <c r="AF957" i="1"/>
  <c r="AF2958" i="1"/>
  <c r="AF4942" i="1"/>
  <c r="AF3551" i="1"/>
  <c r="AF2547" i="1"/>
  <c r="AF3260" i="1"/>
  <c r="AF2602" i="1"/>
  <c r="AF475" i="1"/>
  <c r="AF1326" i="1"/>
  <c r="AF4252" i="1"/>
  <c r="AF1041" i="1"/>
  <c r="AF3004" i="1"/>
  <c r="AF2834" i="1"/>
  <c r="AF345" i="1"/>
  <c r="AF2784" i="1"/>
  <c r="AF3971" i="1"/>
  <c r="AF4340" i="1"/>
  <c r="AF127" i="1"/>
  <c r="AF3873" i="1"/>
  <c r="AF1153" i="1"/>
  <c r="AF4525" i="1"/>
  <c r="AF1913" i="1"/>
  <c r="AF655" i="1"/>
  <c r="AF4697" i="1"/>
  <c r="AF1941" i="1"/>
  <c r="AF557" i="1"/>
  <c r="AF3021" i="1"/>
  <c r="AF4518" i="1"/>
  <c r="AF2744" i="1"/>
  <c r="AF2387" i="1"/>
  <c r="AF4199" i="1"/>
  <c r="AF2412" i="1"/>
  <c r="AF1499" i="1"/>
  <c r="AF827" i="1"/>
  <c r="AF159" i="1"/>
  <c r="AF1863" i="1"/>
  <c r="AF2938" i="1"/>
  <c r="AF3273" i="1"/>
  <c r="AF461" i="1"/>
  <c r="AF3616" i="1"/>
  <c r="AF4227" i="1"/>
  <c r="AF774" i="1"/>
  <c r="AF3378" i="1"/>
  <c r="AF1602" i="1"/>
  <c r="AF1574" i="1"/>
  <c r="AF974" i="1"/>
  <c r="AF1174" i="1"/>
  <c r="AF4510" i="1"/>
  <c r="AF2446" i="1"/>
  <c r="AF2741" i="1"/>
  <c r="AF972" i="1"/>
  <c r="AF4116" i="1"/>
  <c r="AF1063" i="1"/>
  <c r="AF1725" i="1"/>
  <c r="AF2454" i="1"/>
  <c r="AF4108" i="1"/>
  <c r="AF1307" i="1"/>
  <c r="AF3587" i="1"/>
  <c r="AF2750" i="1"/>
  <c r="AF321" i="1"/>
  <c r="AF1471" i="1"/>
  <c r="AF2961" i="1"/>
  <c r="AF4937" i="1"/>
  <c r="AF4794" i="1"/>
  <c r="AF4443" i="1"/>
  <c r="AF4946" i="1"/>
  <c r="AF4086" i="1"/>
  <c r="AF2639" i="1"/>
  <c r="AF388" i="1"/>
  <c r="AF4000" i="1"/>
  <c r="AF3483" i="1"/>
  <c r="AF3250" i="1"/>
  <c r="AF1640" i="1"/>
  <c r="AF1090" i="1"/>
  <c r="AF3490" i="1"/>
  <c r="AF1594" i="1"/>
  <c r="AF1831" i="1"/>
  <c r="AF3910" i="1"/>
  <c r="AF4239" i="1"/>
  <c r="AF3596" i="1"/>
  <c r="AF4696" i="1"/>
  <c r="AF3868" i="1"/>
  <c r="AF4960" i="1"/>
  <c r="AF466" i="1"/>
  <c r="AF3962" i="1"/>
  <c r="AF2972" i="1"/>
  <c r="AF1004" i="1"/>
  <c r="AF4893" i="1"/>
  <c r="AF3375" i="1"/>
  <c r="AF4825" i="1"/>
  <c r="AF625" i="1"/>
  <c r="AF1784" i="1"/>
  <c r="AF4605" i="1"/>
  <c r="AF2056" i="1"/>
  <c r="AF86" i="1"/>
  <c r="AF2077" i="1"/>
  <c r="AF3767" i="1"/>
  <c r="AF2287" i="1"/>
  <c r="AF3213" i="1"/>
  <c r="AF1020" i="1"/>
  <c r="AF3308" i="1"/>
  <c r="AF1112" i="1"/>
  <c r="AF2878" i="1"/>
  <c r="AF1693" i="1"/>
  <c r="AF1452" i="1"/>
  <c r="AF3173" i="1"/>
  <c r="AF2198" i="1"/>
  <c r="AF1446" i="1"/>
  <c r="AF2392" i="1"/>
  <c r="AF4926" i="1"/>
  <c r="AF1951" i="1"/>
  <c r="AF1232" i="1"/>
  <c r="AF2552" i="1"/>
  <c r="AF1025" i="1"/>
  <c r="AF3428" i="1"/>
  <c r="AF2771" i="1"/>
  <c r="AF3792" i="1"/>
  <c r="AF108" i="1"/>
  <c r="AF4537" i="1"/>
  <c r="AF805" i="1"/>
  <c r="AF3911" i="1"/>
  <c r="AF2005" i="1"/>
  <c r="AF173" i="1"/>
  <c r="AF2221" i="1"/>
  <c r="AF3741" i="1"/>
  <c r="AF2862" i="1"/>
  <c r="AF3154" i="1"/>
  <c r="AF4425" i="1"/>
  <c r="AF3859" i="1"/>
  <c r="AF3346" i="1"/>
  <c r="AF4367" i="1"/>
  <c r="AF396" i="1"/>
  <c r="AF2397" i="1"/>
  <c r="AF3617" i="1"/>
  <c r="AF1948" i="1"/>
  <c r="AF835" i="1"/>
  <c r="AF4664" i="1"/>
  <c r="AF4636" i="1"/>
  <c r="AF4740" i="1"/>
  <c r="AF1135" i="1"/>
  <c r="AF2684" i="1"/>
  <c r="AF3793" i="1"/>
  <c r="AF4708" i="1"/>
  <c r="AF12" i="1"/>
  <c r="AF1071" i="1"/>
  <c r="AF3230" i="1"/>
  <c r="AF31" i="1"/>
  <c r="AF2318" i="1"/>
  <c r="AF470" i="1"/>
  <c r="AF3368" i="1"/>
  <c r="AF3251" i="1"/>
  <c r="AF2673" i="1"/>
  <c r="AF1315" i="1"/>
  <c r="AF4384" i="1"/>
  <c r="AF1764" i="1"/>
  <c r="AF1483" i="1"/>
  <c r="AF1749" i="1"/>
  <c r="AF1059" i="1"/>
  <c r="AF1144" i="1"/>
  <c r="AF1542" i="1"/>
  <c r="AF4909" i="1"/>
  <c r="AF4692" i="1"/>
  <c r="AF1185" i="1"/>
  <c r="AF600" i="1"/>
  <c r="AF2751" i="1"/>
  <c r="AF1915" i="1"/>
  <c r="AF4466" i="1"/>
  <c r="AF3904" i="1"/>
  <c r="AF3192" i="1"/>
  <c r="AF4648" i="1"/>
  <c r="AF963" i="1"/>
  <c r="AF3133" i="1"/>
  <c r="AF4225" i="1"/>
  <c r="AF1453" i="1"/>
  <c r="AF3480" i="1"/>
  <c r="AF45" i="1"/>
  <c r="AF3680" i="1"/>
  <c r="AF3841" i="1"/>
  <c r="AF2382" i="1"/>
  <c r="AF3973" i="1"/>
  <c r="AF359" i="1"/>
  <c r="AF3353" i="1"/>
  <c r="AF2368" i="1"/>
  <c r="AF1057" i="1"/>
  <c r="AF2681" i="1"/>
  <c r="AF249" i="1"/>
  <c r="AF791" i="1"/>
  <c r="AF3269" i="1"/>
  <c r="AF1589" i="1"/>
  <c r="AF3986" i="1"/>
  <c r="AF977" i="1"/>
  <c r="AF3574" i="1"/>
  <c r="AF99" i="1"/>
  <c r="AF4735" i="1"/>
  <c r="AF3686" i="1"/>
  <c r="AF54" i="1"/>
  <c r="AF1075" i="1"/>
  <c r="AF658" i="1"/>
  <c r="AF2880" i="1"/>
  <c r="AF1418" i="1"/>
  <c r="AF4904" i="1"/>
  <c r="AF3926" i="1"/>
  <c r="AF1066" i="1"/>
  <c r="AF527" i="1"/>
  <c r="AF412" i="1"/>
  <c r="AF3675" i="1"/>
  <c r="AF3776" i="1"/>
  <c r="AF1014" i="1"/>
  <c r="AF4535" i="1"/>
  <c r="AF1735" i="1"/>
  <c r="AF3454" i="1"/>
  <c r="AF768" i="1"/>
  <c r="AF2375" i="1"/>
  <c r="AF2564" i="1"/>
  <c r="AF920" i="1"/>
  <c r="AF1910" i="1"/>
  <c r="AF3982" i="1"/>
  <c r="AF3065" i="1"/>
  <c r="AF3772" i="1"/>
  <c r="AF1188" i="1"/>
  <c r="AF2205" i="1"/>
  <c r="AF1401" i="1"/>
  <c r="AF3848" i="1"/>
  <c r="AF1281" i="1"/>
  <c r="AF3119" i="1"/>
  <c r="AF742" i="1"/>
  <c r="AF918" i="1"/>
  <c r="AF3965" i="1"/>
  <c r="AF3271" i="1"/>
  <c r="AF526" i="1"/>
  <c r="AF1558" i="1"/>
  <c r="AF3934" i="1"/>
  <c r="AF1228" i="1"/>
  <c r="AF747" i="1"/>
  <c r="AF1460" i="1"/>
  <c r="AF1636" i="1"/>
  <c r="AF316" i="1"/>
  <c r="AF4767" i="1"/>
  <c r="AF3629" i="1"/>
  <c r="AF609" i="1"/>
  <c r="AF2339" i="1"/>
  <c r="AF3909" i="1"/>
  <c r="AF844" i="1"/>
  <c r="AF4623" i="1"/>
  <c r="AF351" i="1"/>
  <c r="AF3394" i="1"/>
  <c r="AF4371" i="1"/>
  <c r="AF4980" i="1"/>
  <c r="AF1454" i="1"/>
  <c r="AF436" i="1"/>
  <c r="AF494" i="1"/>
  <c r="AF4556" i="1"/>
  <c r="AF4870" i="1"/>
  <c r="AF3547" i="1"/>
  <c r="AF1732" i="1"/>
  <c r="AF998" i="1"/>
  <c r="AF3759" i="1"/>
  <c r="AF1226" i="1"/>
  <c r="AF4168" i="1"/>
  <c r="AF1008" i="1"/>
  <c r="AF851" i="1"/>
  <c r="AF4509" i="1"/>
  <c r="AF3060" i="1"/>
  <c r="AF2621" i="1"/>
  <c r="AF3562" i="1"/>
  <c r="AF3009" i="1"/>
  <c r="AF2480" i="1"/>
  <c r="AF3089" i="1"/>
  <c r="AF2027" i="1"/>
  <c r="AF4608" i="1"/>
  <c r="AF2924" i="1"/>
  <c r="AF131" i="1"/>
  <c r="AF1106" i="1"/>
  <c r="AF3408" i="1"/>
  <c r="AF2917" i="1"/>
  <c r="AF779" i="1"/>
  <c r="AF16" i="1"/>
  <c r="AF4713" i="1"/>
  <c r="AF3149" i="1"/>
  <c r="AF4969" i="1"/>
  <c r="AF1690" i="1"/>
  <c r="AF4281" i="1"/>
  <c r="AF2826" i="1"/>
  <c r="AF1207" i="1"/>
  <c r="AF581" i="1"/>
  <c r="AF513" i="1"/>
  <c r="AF3482" i="1"/>
  <c r="AF4401" i="1"/>
  <c r="AF3894" i="1"/>
  <c r="AF871" i="1"/>
  <c r="AF2130" i="1"/>
  <c r="AF2210" i="1"/>
  <c r="AF3180" i="1"/>
  <c r="AF3676" i="1"/>
  <c r="AF4014" i="1"/>
  <c r="AF1338" i="1"/>
  <c r="AF1301" i="1"/>
  <c r="AF764" i="1"/>
  <c r="AF4527" i="1"/>
  <c r="AF2196" i="1"/>
  <c r="AF3195" i="1"/>
  <c r="AF819" i="1"/>
  <c r="AF1648" i="1"/>
  <c r="AF4905" i="1"/>
  <c r="AF656" i="1"/>
  <c r="AF627" i="1"/>
  <c r="AF577" i="1"/>
  <c r="AF3433" i="1"/>
  <c r="AF2981" i="1"/>
  <c r="AF1139" i="1"/>
  <c r="AF1653" i="1"/>
  <c r="AF1765" i="1"/>
  <c r="AF620" i="1"/>
  <c r="AF4620" i="1"/>
  <c r="AF2832" i="1"/>
  <c r="AF4245" i="1"/>
  <c r="AF1952" i="1"/>
  <c r="AF3970" i="1"/>
  <c r="AF2546" i="1"/>
  <c r="AF2683" i="1"/>
  <c r="AF4137" i="1"/>
  <c r="AF4410" i="1"/>
  <c r="AF1535" i="1"/>
  <c r="AF3355" i="1"/>
  <c r="AF1596" i="1"/>
  <c r="AF1166" i="1"/>
  <c r="AF3118" i="1"/>
  <c r="AF3663" i="1"/>
  <c r="AF1644" i="1"/>
  <c r="AF42" i="1"/>
  <c r="AF79" i="1"/>
  <c r="AF3011" i="1"/>
  <c r="AF1346" i="1"/>
  <c r="AF3059" i="1"/>
  <c r="AF894" i="1"/>
  <c r="AF3352" i="1"/>
  <c r="AF582" i="1"/>
  <c r="AF4400" i="1"/>
  <c r="AF3976" i="1"/>
  <c r="AF4503" i="1"/>
  <c r="AF3526" i="1"/>
  <c r="AF1209" i="1"/>
  <c r="AF1255" i="1"/>
  <c r="AF4673" i="1"/>
  <c r="AF1624" i="1"/>
  <c r="AF267" i="1"/>
  <c r="AF4813" i="1"/>
  <c r="AF3842" i="1"/>
  <c r="AF169" i="1"/>
  <c r="AF1713" i="1"/>
  <c r="AF3492" i="1"/>
  <c r="AF3036" i="1"/>
  <c r="AF3899" i="1"/>
  <c r="AF3024" i="1"/>
  <c r="AF4710" i="1"/>
  <c r="AF1652" i="1"/>
  <c r="AF417" i="1"/>
  <c r="AF211" i="1"/>
  <c r="AF2670" i="1"/>
  <c r="AF4481" i="1"/>
  <c r="AF440" i="1"/>
  <c r="AF460" i="1"/>
  <c r="AF664" i="1"/>
  <c r="AF1994" i="1"/>
  <c r="AF3586" i="1"/>
  <c r="AF4166" i="1"/>
  <c r="AF3423" i="1"/>
  <c r="AF2201" i="1"/>
  <c r="AF1432" i="1"/>
  <c r="AF961" i="1"/>
  <c r="AF2701" i="1"/>
  <c r="AF334" i="1"/>
  <c r="AF3291" i="1"/>
  <c r="AF1551" i="1"/>
  <c r="AF990" i="1"/>
  <c r="AF3448" i="1"/>
  <c r="AF3472" i="1"/>
  <c r="AF2722" i="1"/>
  <c r="AF4563" i="1"/>
  <c r="AF4354" i="1"/>
  <c r="AF4907" i="1"/>
  <c r="AF247" i="1"/>
  <c r="AF3805" i="1"/>
  <c r="AF142" i="1"/>
  <c r="AF549" i="1"/>
  <c r="AF3985" i="1"/>
  <c r="AF2482" i="1"/>
  <c r="AF3052" i="1"/>
  <c r="AF1729" i="1"/>
  <c r="AF3846" i="1"/>
  <c r="AF4134" i="1"/>
  <c r="AF4627" i="1"/>
  <c r="AF469" i="1"/>
  <c r="AF4028" i="1"/>
  <c r="AF4949" i="1"/>
  <c r="AF1900" i="1"/>
  <c r="AF2169" i="1"/>
  <c r="AF4979" i="1"/>
  <c r="AF2052" i="1"/>
  <c r="AF2423" i="1"/>
  <c r="AF1775" i="1"/>
  <c r="AF2936" i="1"/>
  <c r="AF1355" i="1"/>
  <c r="AF1992" i="1"/>
  <c r="AF3389" i="1"/>
  <c r="AF3517" i="1"/>
  <c r="AF4616" i="1"/>
  <c r="AF3441" i="1"/>
  <c r="AF3514" i="1"/>
  <c r="AF2638" i="1"/>
  <c r="AF4853" i="1"/>
  <c r="AF1969" i="1"/>
  <c r="AF2608" i="1"/>
  <c r="AF2802" i="1"/>
  <c r="AF3871" i="1"/>
  <c r="AF273" i="1"/>
  <c r="AF4240" i="1"/>
  <c r="AF172" i="1"/>
  <c r="AF518" i="1"/>
  <c r="AF2378" i="1"/>
  <c r="AF845" i="1"/>
  <c r="AF1435" i="1"/>
  <c r="AF3520" i="1"/>
  <c r="AF1736" i="1"/>
  <c r="AF1610" i="1"/>
  <c r="AF4184" i="1"/>
  <c r="AF3494" i="1"/>
  <c r="AF2189" i="1"/>
  <c r="AF3202" i="1"/>
  <c r="AF4985" i="1"/>
  <c r="AF1381" i="1"/>
  <c r="AF1184" i="1"/>
  <c r="AF3386" i="1"/>
  <c r="AF4016" i="1"/>
  <c r="AF3086" i="1"/>
  <c r="AF3323" i="1"/>
  <c r="AF858" i="1"/>
  <c r="AF1146" i="1"/>
  <c r="AF1869" i="1"/>
  <c r="AF886" i="1"/>
  <c r="AF836" i="1"/>
  <c r="AF3455" i="1"/>
  <c r="AF3468" i="1"/>
  <c r="AF4163" i="1"/>
  <c r="AF2716" i="1"/>
  <c r="AF2495" i="1"/>
  <c r="AF734" i="1"/>
  <c r="AF3691" i="1"/>
  <c r="AF1819" i="1"/>
  <c r="AF3501" i="1"/>
  <c r="AF2032" i="1"/>
  <c r="AF3654" i="1"/>
  <c r="AF752" i="1"/>
  <c r="AF4105" i="1"/>
  <c r="AF1580" i="1"/>
  <c r="AF50" i="1"/>
  <c r="AF2630" i="1"/>
  <c r="AF1003" i="1"/>
  <c r="AF2853" i="1"/>
  <c r="AF414" i="1"/>
  <c r="AF2297" i="1"/>
  <c r="AF1244" i="1"/>
  <c r="AF832" i="1"/>
  <c r="AF4582" i="1"/>
  <c r="AF4849" i="1"/>
  <c r="AF4854" i="1"/>
  <c r="AF699" i="1"/>
  <c r="AF3275" i="1"/>
  <c r="AF3451" i="1"/>
  <c r="AF4325" i="1"/>
  <c r="AF3300" i="1"/>
  <c r="AF1533" i="1"/>
  <c r="AF1095" i="1"/>
  <c r="AF552" i="1"/>
  <c r="AF3505" i="1"/>
  <c r="AF955" i="1"/>
  <c r="AF97" i="1"/>
  <c r="AF488" i="1"/>
  <c r="AF2731" i="1"/>
  <c r="AF3400" i="1"/>
  <c r="AF1532" i="1"/>
  <c r="AF2527" i="1"/>
  <c r="AF2234" i="1"/>
  <c r="AF4131" i="1"/>
  <c r="AF862" i="1"/>
  <c r="AF1424" i="1"/>
  <c r="AF3601" i="1"/>
  <c r="AF2472" i="1"/>
  <c r="AF1829" i="1"/>
  <c r="AF468" i="1"/>
  <c r="AF1659" i="1"/>
  <c r="AF3800" i="1"/>
  <c r="AF4587" i="1"/>
  <c r="AF1541" i="1"/>
  <c r="AF3577" i="1"/>
  <c r="AF2643" i="1"/>
  <c r="AF4938" i="1"/>
  <c r="AF3220" i="1"/>
  <c r="AF1092" i="1"/>
  <c r="AF3427" i="1"/>
  <c r="AF1547" i="1"/>
  <c r="AF3582" i="1"/>
  <c r="AF612" i="1"/>
  <c r="AF268" i="1"/>
  <c r="AF402" i="1"/>
  <c r="AF907" i="1"/>
  <c r="AF3706" i="1"/>
  <c r="AF2541" i="1"/>
  <c r="AF1511" i="1"/>
  <c r="AF1164" i="1"/>
  <c r="AF2021" i="1"/>
  <c r="AF1540" i="1"/>
  <c r="AF1897" i="1"/>
  <c r="AF4962" i="1"/>
  <c r="AF2158" i="1"/>
  <c r="AF2104" i="1"/>
  <c r="AF4438" i="1"/>
  <c r="AF4250" i="1"/>
  <c r="AF1500" i="1"/>
  <c r="AF1398" i="1"/>
  <c r="AF2848" i="1"/>
  <c r="AF2510" i="1"/>
  <c r="AF1210" i="1"/>
  <c r="AF216" i="1"/>
  <c r="AF1695" i="1"/>
  <c r="AF1455" i="1"/>
  <c r="AF240" i="1"/>
  <c r="AF2739" i="1"/>
  <c r="AF4222" i="1"/>
  <c r="AF2384" i="1"/>
  <c r="AF4288" i="1"/>
  <c r="AF4880" i="1"/>
  <c r="AF4102" i="1"/>
  <c r="AF2252" i="1"/>
  <c r="AF971" i="1"/>
  <c r="AF2946" i="1"/>
  <c r="AF3034" i="1"/>
  <c r="AF2570" i="1"/>
  <c r="AF3512" i="1"/>
  <c r="AF194" i="1"/>
  <c r="AF2543" i="1"/>
  <c r="AF821" i="1"/>
  <c r="AF154" i="1"/>
  <c r="AF649" i="1"/>
  <c r="AF4661" i="1"/>
  <c r="AF28" i="1"/>
  <c r="AF3305" i="1"/>
  <c r="AF2107" i="1"/>
  <c r="AF580" i="1"/>
  <c r="AF3524" i="1"/>
  <c r="AF2904" i="1"/>
  <c r="AF1212" i="1"/>
  <c r="AF3453" i="1"/>
  <c r="AF2259" i="1"/>
  <c r="AF4669" i="1"/>
  <c r="AF2545" i="1"/>
  <c r="AF1389" i="1"/>
  <c r="AF3672" i="1"/>
  <c r="AF242" i="1"/>
  <c r="AF760" i="1"/>
  <c r="AF2010" i="1"/>
  <c r="AF1021" i="1"/>
  <c r="AF4103" i="1"/>
  <c r="AF3701" i="1"/>
  <c r="AF817" i="1"/>
  <c r="AF354" i="1"/>
  <c r="AF2019" i="1"/>
  <c r="AF908" i="1"/>
  <c r="AF3937" i="1"/>
  <c r="AF2367" i="1"/>
  <c r="AF1937" i="1"/>
  <c r="AF2599" i="1"/>
  <c r="AF1386" i="1"/>
  <c r="AF3347" i="1"/>
  <c r="AF4878" i="1"/>
  <c r="AF3320" i="1"/>
  <c r="AF3729" i="1"/>
  <c r="AF3266" i="1"/>
  <c r="AF1982" i="1"/>
  <c r="AF337" i="1"/>
  <c r="AF4653" i="1"/>
  <c r="AF826" i="1"/>
  <c r="AF2742" i="1"/>
  <c r="AF3757" i="1"/>
  <c r="AF2006" i="1"/>
  <c r="AF1168" i="1"/>
  <c r="AF2559" i="1"/>
  <c r="AF2516" i="1"/>
  <c r="AF3151" i="1"/>
  <c r="AF119" i="1"/>
  <c r="AF318" i="1"/>
  <c r="AF3186" i="1"/>
  <c r="AF2153" i="1"/>
  <c r="AF3318" i="1"/>
  <c r="AF398" i="1"/>
  <c r="AF1752" i="1"/>
  <c r="AF1357" i="1"/>
  <c r="AF1942" i="1"/>
  <c r="AF1895" i="1"/>
  <c r="AF2129" i="1"/>
  <c r="AF89" i="1"/>
  <c r="AF161" i="1"/>
  <c r="AF110" i="1"/>
  <c r="AF1252" i="1"/>
  <c r="AF2562" i="1"/>
  <c r="AF1203" i="1"/>
  <c r="AF4496" i="1"/>
  <c r="AF2029" i="1"/>
  <c r="AF4011" i="1"/>
  <c r="AF34" i="1"/>
  <c r="AF593" i="1"/>
  <c r="AF2416" i="1"/>
  <c r="AF2049" i="1"/>
  <c r="AF586" i="1"/>
  <c r="AF2314" i="1"/>
  <c r="AF1223" i="1"/>
  <c r="AF1836" i="1"/>
  <c r="AF3674" i="1"/>
  <c r="AF3865" i="1"/>
  <c r="AF2707" i="1"/>
  <c r="AF355" i="1"/>
  <c r="AF2419" i="1"/>
  <c r="AF680" i="1"/>
  <c r="AF4313" i="1"/>
  <c r="AF4390" i="1"/>
  <c r="AF1907" i="1"/>
  <c r="AF2843" i="1"/>
  <c r="AF4706" i="1"/>
  <c r="AF2951" i="1"/>
  <c r="AF2735" i="1"/>
  <c r="AF1572" i="1"/>
  <c r="AF897" i="1"/>
  <c r="AF1894" i="1"/>
  <c r="AF1442" i="1"/>
  <c r="AF2457" i="1"/>
  <c r="AF4624" i="1"/>
  <c r="AF2325" i="1"/>
  <c r="AF1530" i="1"/>
  <c r="AF789" i="1"/>
  <c r="AF1922" i="1"/>
  <c r="AF4966" i="1"/>
  <c r="AF61" i="1"/>
  <c r="AF1684" i="1"/>
  <c r="AF2799" i="1"/>
  <c r="AF4338" i="1"/>
  <c r="AF213" i="1"/>
  <c r="AF4687" i="1"/>
  <c r="AF368" i="1"/>
  <c r="AF4091" i="1"/>
  <c r="AF4133" i="1"/>
  <c r="AF3518" i="1"/>
  <c r="AF502" i="1"/>
  <c r="AF2549" i="1"/>
  <c r="AF4869" i="1"/>
  <c r="AF3039" i="1"/>
  <c r="AF164" i="1"/>
  <c r="AF675" i="1"/>
  <c r="AF1960" i="1"/>
  <c r="AF1812" i="1"/>
  <c r="AF3038" i="1"/>
  <c r="AF2185" i="1"/>
  <c r="AF221" i="1"/>
  <c r="AF4358" i="1"/>
  <c r="AF3293" i="1"/>
  <c r="AF3160" i="1"/>
  <c r="AF1077" i="1"/>
  <c r="AF2389" i="1"/>
  <c r="AF4041" i="1"/>
  <c r="AF1015" i="1"/>
  <c r="AF1887" i="1"/>
  <c r="AF1534" i="1"/>
  <c r="AF860" i="1"/>
  <c r="AF1576" i="1"/>
  <c r="AF1507" i="1"/>
  <c r="AF2160" i="1"/>
  <c r="AF4747" i="1"/>
  <c r="AF868" i="1"/>
  <c r="AF3001" i="1"/>
  <c r="AF1234" i="1"/>
  <c r="AF3707" i="1"/>
  <c r="AF5" i="1"/>
  <c r="AF1899" i="1"/>
  <c r="AF2030" i="1"/>
  <c r="AF1571" i="1"/>
  <c r="AF2315" i="1"/>
  <c r="AF148" i="1"/>
  <c r="AF714" i="1"/>
  <c r="AF2698" i="1"/>
  <c r="AF1605" i="1"/>
  <c r="AF3361" i="1"/>
  <c r="AF3906" i="1"/>
  <c r="AF3999" i="1"/>
  <c r="AF258" i="1"/>
  <c r="AF1546" i="1"/>
  <c r="AF1943" i="1"/>
  <c r="AF1866" i="1"/>
  <c r="AF1523" i="1"/>
  <c r="AF3815" i="1"/>
  <c r="AF4531" i="1"/>
  <c r="AF2881" i="1"/>
  <c r="AF802" i="1"/>
  <c r="AF1356" i="1"/>
  <c r="AF563" i="1"/>
  <c r="AF843" i="1"/>
  <c r="AF4637" i="1"/>
  <c r="AF4837" i="1"/>
  <c r="AF4423" i="1"/>
  <c r="AF2229" i="1"/>
  <c r="AF3461" i="1"/>
  <c r="AF4726" i="1"/>
  <c r="AF4031" i="1"/>
  <c r="AF2349" i="1"/>
  <c r="AF1229" i="1"/>
  <c r="AF1306" i="1"/>
  <c r="AF4844" i="1"/>
  <c r="AF1403" i="1"/>
  <c r="AF702" i="1"/>
  <c r="AF4365" i="1"/>
  <c r="AF3831" i="1"/>
  <c r="AF3407" i="1"/>
  <c r="AF2294" i="1"/>
  <c r="AF4208" i="1"/>
  <c r="AF2261" i="1"/>
  <c r="AF2119" i="1"/>
  <c r="AF1714" i="1"/>
  <c r="AF2068" i="1"/>
  <c r="AF348" i="1"/>
  <c r="AF227" i="1"/>
  <c r="AF555" i="1"/>
  <c r="AF1798" i="1"/>
  <c r="AF1158" i="1"/>
  <c r="AF1753" i="1"/>
  <c r="AF1708" i="1"/>
  <c r="AF2037" i="1"/>
  <c r="AF3882" i="1"/>
  <c r="AF4324" i="1"/>
  <c r="AF4987" i="1"/>
  <c r="AF2066" i="1"/>
  <c r="AF419" i="1"/>
  <c r="AF3238" i="1"/>
  <c r="AF2557" i="1"/>
  <c r="AF4511" i="1"/>
  <c r="AF1683" i="1"/>
  <c r="AF2526" i="1"/>
  <c r="AF2445" i="1"/>
  <c r="AF3631" i="1"/>
  <c r="AF2563" i="1"/>
  <c r="AF190" i="1"/>
  <c r="AF1929" i="1"/>
  <c r="AF4447" i="1"/>
  <c r="AF462" i="1"/>
  <c r="AF2016" i="1"/>
  <c r="AF1975" i="1"/>
  <c r="AF107" i="1"/>
  <c r="AF992" i="1"/>
  <c r="AF23" i="1"/>
  <c r="AF4543" i="1"/>
  <c r="AF3245" i="1"/>
  <c r="AF4045" i="1"/>
  <c r="AF4298" i="1"/>
  <c r="AF3783" i="1"/>
  <c r="AF3957" i="1"/>
  <c r="AF2113" i="1"/>
  <c r="AF1035" i="1"/>
  <c r="AF4764" i="1"/>
  <c r="AF2612" i="1"/>
  <c r="AF1575" i="1"/>
  <c r="AF954" i="1"/>
  <c r="AF4512" i="1"/>
  <c r="AF3777" i="1"/>
  <c r="AF1704" i="1"/>
  <c r="AF2529" i="1"/>
  <c r="AF1820" i="1"/>
  <c r="AF3699" i="1"/>
  <c r="AF1502" i="1"/>
  <c r="AF672" i="1"/>
  <c r="AF376" i="1"/>
  <c r="AF3811" i="1"/>
  <c r="AF2616" i="1"/>
  <c r="AF2892" i="1"/>
  <c r="AF1287" i="1"/>
  <c r="AF214" i="1"/>
  <c r="AF519" i="1"/>
  <c r="AF408" i="1"/>
  <c r="AF3040" i="1"/>
  <c r="AF3938" i="1"/>
  <c r="AF1065" i="1"/>
  <c r="AF854" i="1"/>
  <c r="AF2882" i="1"/>
  <c r="AF3797" i="1"/>
  <c r="AF3827" i="1"/>
  <c r="AF3473" i="1"/>
  <c r="AF1466" i="1"/>
  <c r="AF4863" i="1"/>
  <c r="AF1876" i="1"/>
  <c r="AF2985" i="1"/>
  <c r="AF4305" i="1"/>
  <c r="AF4040" i="1"/>
  <c r="AF1940" i="1"/>
  <c r="AF4540" i="1"/>
  <c r="AF3930" i="1"/>
  <c r="AF2306" i="1"/>
  <c r="AF443" i="1"/>
  <c r="AF4234" i="1"/>
  <c r="AF4104" i="1"/>
  <c r="AF4356" i="1"/>
  <c r="AF183" i="1"/>
  <c r="AF3711" i="1"/>
  <c r="AF3383" i="1"/>
  <c r="AF753" i="1"/>
  <c r="AF1358" i="1"/>
  <c r="AF873" i="1"/>
  <c r="AF689" i="1"/>
  <c r="AF2568" i="1"/>
  <c r="AF3594" i="1"/>
  <c r="AF4752" i="1"/>
  <c r="AF4386" i="1"/>
  <c r="AF3365" i="1"/>
  <c r="AF3528" i="1"/>
  <c r="AF3314" i="1"/>
  <c r="AF1488" i="1"/>
  <c r="AF2911" i="1"/>
  <c r="AF775" i="1"/>
  <c r="AF604" i="1"/>
  <c r="AF3630" i="1"/>
  <c r="AF4839" i="1"/>
  <c r="AF3218" i="1"/>
  <c r="AF4956" i="1"/>
  <c r="AF369" i="1"/>
  <c r="AF3864" i="1"/>
  <c r="AF785" i="1"/>
  <c r="AF1487" i="1"/>
  <c r="AF3317" i="1"/>
  <c r="AF3082" i="1"/>
  <c r="AF1496" i="1"/>
  <c r="AF2943" i="1"/>
  <c r="AF3960" i="1"/>
  <c r="AF3498" i="1"/>
  <c r="AF274" i="1"/>
  <c r="AF1101" i="1"/>
  <c r="AF525" i="1"/>
  <c r="AF2192" i="1"/>
  <c r="AF2366" i="1"/>
  <c r="AF4277" i="1"/>
  <c r="AF4924" i="1"/>
  <c r="AF1204" i="1"/>
  <c r="AF903" i="1"/>
  <c r="AF4786" i="1"/>
  <c r="AF3640" i="1"/>
  <c r="AF1406" i="1"/>
  <c r="AF3849" i="1"/>
  <c r="AF1783" i="1"/>
  <c r="AF3549" i="1"/>
  <c r="AF3530" i="1"/>
  <c r="AF3566" i="1"/>
  <c r="AF1412" i="1"/>
  <c r="AF3694" i="1"/>
  <c r="AF2128" i="1"/>
  <c r="AF728" i="1"/>
  <c r="AF2026" i="1"/>
  <c r="AF4754" i="1"/>
  <c r="AF2689" i="1"/>
  <c r="AF2877" i="1"/>
  <c r="AF3981" i="1"/>
  <c r="AF3597" i="1"/>
  <c r="AF1375" i="1"/>
  <c r="AF2359" i="1"/>
  <c r="AF4396" i="1"/>
  <c r="AF4405" i="1"/>
  <c r="AF309" i="1"/>
  <c r="AF2402" i="1"/>
  <c r="AF2046" i="1"/>
  <c r="AF231" i="1"/>
  <c r="AF14" i="1"/>
  <c r="AF3779" i="1"/>
  <c r="AF336" i="1"/>
  <c r="AF3877" i="1"/>
  <c r="AF152" i="1"/>
  <c r="AF1797" i="1"/>
  <c r="AF58" i="1"/>
  <c r="AF4463" i="1"/>
  <c r="AF4283" i="1"/>
  <c r="AF2237" i="1"/>
  <c r="AF1721" i="1"/>
  <c r="AF4972" i="1"/>
  <c r="AF2309" i="1"/>
  <c r="AF2505" i="1"/>
  <c r="AF3745" i="1"/>
  <c r="AF4080" i="1"/>
  <c r="AF4109" i="1"/>
  <c r="AF3304" i="1"/>
  <c r="AF1351" i="1"/>
  <c r="AF3286" i="1"/>
  <c r="AF2708" i="1"/>
  <c r="AF4235" i="1"/>
  <c r="AF435" i="1"/>
  <c r="AF4571" i="1"/>
  <c r="AF3991" i="1"/>
  <c r="AF2847" i="1"/>
  <c r="AF3063" i="1"/>
  <c r="AF1611" i="1"/>
  <c r="AF1205" i="1"/>
  <c r="AF2357" i="1"/>
  <c r="AF2411" i="1"/>
  <c r="AF4719" i="1"/>
  <c r="AF1723" i="1"/>
  <c r="AF375" i="1"/>
  <c r="AF4451" i="1"/>
  <c r="AF978" i="1"/>
  <c r="AF4464" i="1"/>
  <c r="AF3243" i="1"/>
  <c r="AF217" i="1"/>
  <c r="AF4500" i="1"/>
  <c r="AF1983" i="1"/>
  <c r="AF106" i="1"/>
  <c r="AF975" i="1"/>
  <c r="AF3199" i="1"/>
  <c r="AF158" i="1"/>
  <c r="AF1808" i="1"/>
  <c r="AF931" i="1"/>
  <c r="AF2611" i="1"/>
  <c r="AF3845" i="1"/>
  <c r="AF288" i="1"/>
  <c r="AF2092" i="1"/>
  <c r="AF1800" i="1"/>
  <c r="AF1415" i="1"/>
  <c r="AF4417" i="1"/>
  <c r="AF2220" i="1"/>
  <c r="AF2484" i="1"/>
  <c r="AF2396" i="1"/>
  <c r="AF330" i="1"/>
  <c r="AF1022" i="1"/>
  <c r="AF616" i="1"/>
  <c r="AF4434" i="1"/>
  <c r="AF2501" i="1"/>
  <c r="AF1269" i="1"/>
  <c r="AF441" i="1"/>
  <c r="AF276" i="1"/>
  <c r="AF1987" i="1"/>
  <c r="AF1282" i="1"/>
  <c r="AF3828" i="1"/>
  <c r="AF3615" i="1"/>
  <c r="AF2117" i="1"/>
  <c r="AF4431" i="1"/>
  <c r="AF2818" i="1"/>
  <c r="AF1096" i="1"/>
  <c r="AF3758" i="1"/>
  <c r="AF4695" i="1"/>
  <c r="AF2087" i="1"/>
  <c r="AF3007" i="1"/>
  <c r="AF1107" i="1"/>
  <c r="AF4347" i="1"/>
  <c r="AF3556" i="1"/>
  <c r="AF4339" i="1"/>
  <c r="AF281" i="1"/>
  <c r="AF4106" i="1"/>
  <c r="AF3975" i="1"/>
  <c r="AF2451" i="1"/>
  <c r="AF1609" i="1"/>
  <c r="AF3108" i="1"/>
  <c r="AF2930" i="1"/>
  <c r="AF661" i="1"/>
  <c r="AF1393" i="1"/>
  <c r="AF123" i="1"/>
  <c r="AF1726" i="1"/>
  <c r="AF1125" i="1"/>
  <c r="AF3839" i="1"/>
  <c r="AF4591" i="1"/>
  <c r="AF2013" i="1"/>
  <c r="AF3651" i="1"/>
  <c r="AF3014" i="1"/>
  <c r="AF4610" i="1"/>
  <c r="AF3012" i="1"/>
  <c r="AF1626" i="1"/>
  <c r="AF3978" i="1"/>
  <c r="AF1794" i="1"/>
  <c r="AF621" i="1"/>
  <c r="AF1171" i="1"/>
  <c r="AF667" i="1"/>
  <c r="AF807" i="1"/>
  <c r="AF2582" i="1"/>
  <c r="AF3207" i="1"/>
  <c r="AF1094" i="1"/>
  <c r="AF4089" i="1"/>
  <c r="AF3632" i="1"/>
  <c r="AF3825" i="1"/>
  <c r="AF787" i="1"/>
  <c r="AF1618" i="1"/>
  <c r="AF1404" i="1"/>
  <c r="AF53" i="1"/>
  <c r="AF4157" i="1"/>
  <c r="AF3335" i="1"/>
  <c r="AF4759" i="1"/>
  <c r="AF4146" i="1"/>
  <c r="AF2886" i="1"/>
  <c r="AF3945" i="1"/>
  <c r="AF1688" i="1"/>
  <c r="AF4604" i="1"/>
  <c r="AF746" i="1"/>
  <c r="AF1846" i="1"/>
  <c r="AF3457" i="1"/>
  <c r="AF3327" i="1"/>
  <c r="AF3237" i="1"/>
  <c r="AF356" i="1"/>
  <c r="AF4253" i="1"/>
  <c r="AF2696" i="1"/>
  <c r="AF564" i="1"/>
  <c r="AF1603" i="1"/>
  <c r="AF4304" i="1"/>
  <c r="AF652" i="1"/>
  <c r="AF1362" i="1"/>
  <c r="AF3310" i="1"/>
  <c r="AF2076" i="1"/>
  <c r="AF3861" i="1"/>
  <c r="AF2796" i="1"/>
  <c r="AF3647" i="1"/>
  <c r="AF2667" i="1"/>
  <c r="AF120" i="1"/>
  <c r="AF643" i="1"/>
  <c r="AF642" i="1"/>
  <c r="AF1986" i="1"/>
  <c r="AF1719" i="1"/>
  <c r="AF4173" i="1"/>
  <c r="AF2809" i="1"/>
  <c r="AF289" i="1"/>
  <c r="AF4439" i="1"/>
  <c r="AF2793" i="1"/>
  <c r="AF11" i="1"/>
  <c r="AF906" i="1"/>
  <c r="AF1521" i="1"/>
  <c r="AF1585" i="1"/>
  <c r="AF3002" i="1"/>
  <c r="AF3232" i="1"/>
  <c r="AF3019" i="1"/>
  <c r="AF2443" i="1"/>
  <c r="AF1958" i="1"/>
  <c r="AF3010" i="1"/>
  <c r="AF3936" i="1"/>
  <c r="AF4270" i="1"/>
  <c r="AF3765" i="1"/>
  <c r="AF1497" i="1"/>
  <c r="AF700" i="1"/>
  <c r="AF2267" i="1"/>
  <c r="AF2692" i="1"/>
  <c r="AF4074" i="1"/>
  <c r="AF536" i="1"/>
  <c r="AF4811" i="1"/>
  <c r="AF3731" i="1"/>
  <c r="AF4836" i="1"/>
  <c r="AF3431" i="1"/>
  <c r="AF2335" i="1"/>
  <c r="AF1465" i="1"/>
  <c r="AF1317" i="1"/>
  <c r="AF3947" i="1"/>
  <c r="AF898" i="1"/>
  <c r="AF3487" i="1"/>
  <c r="AF2874" i="1"/>
  <c r="AF1990" i="1"/>
  <c r="AF2176" i="1"/>
  <c r="AF3227" i="1"/>
  <c r="AF4432" i="1"/>
  <c r="AF4921" i="1"/>
  <c r="AF1470" i="1"/>
  <c r="AF3301" i="1"/>
  <c r="AF829" i="1"/>
  <c r="AF3879" i="1"/>
  <c r="AF323" i="1"/>
  <c r="AF3708" i="1"/>
  <c r="AF2736" i="1"/>
  <c r="AF1581" i="1"/>
  <c r="AF1111" i="1"/>
  <c r="AF4391" i="1"/>
  <c r="AF2410" i="1"/>
  <c r="AF1154" i="1"/>
  <c r="AF2688" i="1"/>
  <c r="AF1417" i="1"/>
  <c r="AF522" i="1"/>
  <c r="AF188" i="1"/>
  <c r="AF2238" i="1"/>
  <c r="AF2194" i="1"/>
  <c r="AF2734" i="1"/>
  <c r="AF4262" i="1"/>
  <c r="AF3165" i="1"/>
  <c r="AF3079" i="1"/>
  <c r="AF4602" i="1"/>
  <c r="AF3440" i="1"/>
  <c r="AF2173" i="1"/>
  <c r="AF215" i="1"/>
  <c r="AF4135" i="1"/>
  <c r="AF3565" i="1"/>
  <c r="AF2255" i="1"/>
  <c r="AF4611" i="1"/>
  <c r="AF1564" i="1"/>
  <c r="AF2520" i="1"/>
  <c r="AF1061" i="1"/>
  <c r="AF3333" i="1"/>
  <c r="AF1853" i="1"/>
  <c r="AF3687" i="1"/>
  <c r="AF4143" i="1"/>
  <c r="AF4334" i="1"/>
  <c r="AF919" i="1"/>
  <c r="AF2513" i="1"/>
  <c r="AF1920" i="1"/>
  <c r="AF4107" i="1"/>
  <c r="AF209" i="1"/>
  <c r="AF3990" i="1"/>
  <c r="AF2193" i="1"/>
  <c r="AF1222" i="1"/>
  <c r="AF926" i="1"/>
  <c r="AF2614" i="1"/>
  <c r="AF358" i="1"/>
  <c r="AF4698" i="1"/>
  <c r="AF2524" i="1"/>
  <c r="AF2511" i="1"/>
  <c r="AF4913" i="1"/>
  <c r="AF2091" i="1"/>
  <c r="AF3369" i="1"/>
  <c r="AF2065" i="1"/>
  <c r="AF541" i="1"/>
  <c r="AF1513" i="1"/>
  <c r="AF1006" i="1"/>
  <c r="AF4842" i="1"/>
  <c r="AF856" i="1"/>
  <c r="AF508" i="1"/>
  <c r="AF1440" i="1"/>
  <c r="AF2785" i="1"/>
  <c r="AF4606" i="1"/>
  <c r="AF1219" i="1"/>
  <c r="AF121" i="1"/>
  <c r="AF2926" i="1"/>
  <c r="AF1378" i="1"/>
  <c r="AF4397" i="1"/>
  <c r="AF4810" i="1"/>
  <c r="AF4220" i="1"/>
  <c r="AF338" i="1"/>
  <c r="AF3261" i="1"/>
  <c r="AF1173" i="1"/>
  <c r="AF4323" i="1"/>
  <c r="AF2659" i="1"/>
  <c r="AF4686" i="1"/>
  <c r="AF1917" i="1"/>
  <c r="AF589" i="1"/>
  <c r="AF4357" i="1"/>
  <c r="AF434" i="1"/>
  <c r="AF2150" i="1"/>
  <c r="AF3376" i="1"/>
  <c r="AF1183" i="1"/>
  <c r="AF2208" i="1"/>
  <c r="AF1265" i="1"/>
  <c r="AF3850" i="1"/>
  <c r="AF1290" i="1"/>
  <c r="AF2081" i="1"/>
  <c r="AF3542" i="1"/>
  <c r="AF1426" i="1"/>
  <c r="AF372" i="1"/>
  <c r="AF2191" i="1"/>
  <c r="AF4558" i="1"/>
  <c r="AF4928" i="1"/>
  <c r="AF2625" i="1"/>
  <c r="AF2478" i="1"/>
  <c r="AF4223" i="1"/>
  <c r="AF4053" i="1"/>
  <c r="AF472" i="1"/>
  <c r="AF3533" i="1"/>
  <c r="AF3051" i="1"/>
  <c r="AF2833" i="1"/>
  <c r="AF3902" i="1"/>
  <c r="AF2086" i="1"/>
  <c r="AF3713" i="1"/>
  <c r="AF137" i="1"/>
  <c r="AF2849" i="1"/>
  <c r="AF2580" i="1"/>
  <c r="AF615" i="1"/>
  <c r="AF9" i="1"/>
  <c r="AF2622" i="1"/>
  <c r="AF2067" i="1"/>
  <c r="AF1679" i="1"/>
  <c r="AF1673" i="1"/>
  <c r="AF301" i="1"/>
  <c r="AF2566" i="1"/>
  <c r="AF2954" i="1"/>
  <c r="AF2512" i="1"/>
  <c r="AF4282" i="1"/>
  <c r="AF4581" i="1"/>
  <c r="AF3559" i="1"/>
  <c r="AF2971" i="1"/>
  <c r="AF1224" i="1"/>
  <c r="AF2492" i="1"/>
  <c r="AF4995" i="1"/>
  <c r="AF1606" i="1"/>
  <c r="AF691" i="1"/>
  <c r="AF204" i="1"/>
  <c r="AF2497" i="1"/>
  <c r="AF4561" i="1"/>
  <c r="AF2385" i="1"/>
  <c r="AF4215" i="1"/>
  <c r="AF1782" i="1"/>
  <c r="AF4218" i="1"/>
  <c r="AF3285" i="1"/>
  <c r="AF2680" i="1"/>
  <c r="AF184" i="1"/>
  <c r="AF439" i="1"/>
  <c r="AF3591" i="1"/>
  <c r="AF1771" i="1"/>
  <c r="AF1202" i="1"/>
  <c r="AF1159" i="1"/>
  <c r="AF4524" i="1"/>
  <c r="AF2760" i="1"/>
  <c r="AF623" i="1"/>
  <c r="AF1411" i="1"/>
  <c r="AF294" i="1"/>
  <c r="AF2414" i="1"/>
  <c r="AF4993" i="1"/>
  <c r="AF2100" i="1"/>
  <c r="AF3136" i="1"/>
  <c r="AF4258" i="1"/>
  <c r="AF1904" i="1"/>
  <c r="AF2291" i="1"/>
  <c r="AF1751" i="1"/>
  <c r="AF507" i="1"/>
  <c r="AF2" i="1"/>
  <c r="AF4967" i="1"/>
  <c r="AF1379" i="1"/>
  <c r="AF1129" i="1"/>
  <c r="AF2174" i="1"/>
  <c r="AF1079" i="1"/>
  <c r="AF4203" i="1"/>
  <c r="AF4700" i="1"/>
  <c r="AF1650" i="1"/>
  <c r="AF3554" i="1"/>
  <c r="AF3085" i="1"/>
  <c r="AF4271" i="1"/>
  <c r="AF2345" i="1"/>
  <c r="AF437" i="1"/>
  <c r="AF3682" i="1"/>
  <c r="AF3449" i="1"/>
  <c r="AF4596" i="1"/>
  <c r="AF3637" i="1"/>
  <c r="AF3116" i="1"/>
  <c r="AF433" i="1"/>
  <c r="AF2871" i="1"/>
  <c r="AF1491" i="1"/>
  <c r="AF1147" i="1"/>
  <c r="AF2694" i="1"/>
  <c r="AF2627" i="1"/>
  <c r="AF3488" i="1"/>
  <c r="AF1352" i="1"/>
  <c r="AF1067" i="1"/>
  <c r="AF2177" i="1"/>
  <c r="AF2093" i="1"/>
  <c r="AF1305" i="1"/>
  <c r="AF4656" i="1"/>
  <c r="AF1191" i="1"/>
  <c r="AF3802" i="1"/>
  <c r="AF2572" i="1"/>
  <c r="AF762" i="1"/>
  <c r="AF282" i="1"/>
  <c r="AF3188" i="1"/>
  <c r="AF4069" i="1"/>
  <c r="AF3181" i="1"/>
  <c r="AF2260" i="1"/>
  <c r="AF57" i="1"/>
  <c r="AF1677" i="1"/>
  <c r="AF1898" i="1"/>
  <c r="AF4186" i="1"/>
  <c r="AF1474" i="1"/>
  <c r="AF3762" i="1"/>
  <c r="AF646" i="1"/>
  <c r="AF2186" i="1"/>
  <c r="AF224" i="1"/>
  <c r="AF4771" i="1"/>
  <c r="AF1335" i="1"/>
  <c r="AF2064" i="1"/>
  <c r="AF823" i="1"/>
  <c r="AF312" i="1"/>
  <c r="AF3836" i="1"/>
  <c r="AF3785" i="1"/>
  <c r="AF2743" i="1"/>
  <c r="AF1984" i="1"/>
  <c r="AF4826" i="1"/>
  <c r="AF4435" i="1"/>
  <c r="AF1327" i="1"/>
  <c r="AF1661" i="1"/>
  <c r="AF1872" i="1"/>
  <c r="AF3409" i="1"/>
  <c r="AF1962" i="1"/>
  <c r="AF3603" i="1"/>
  <c r="AF3208" i="1"/>
  <c r="AF3905" i="1"/>
  <c r="AF3583" i="1"/>
  <c r="AF3907" i="1"/>
  <c r="AF4251" i="1"/>
  <c r="AF2906" i="1"/>
  <c r="AF921" i="1"/>
  <c r="AF3809" i="1"/>
  <c r="AF3733" i="1"/>
  <c r="AF4441" i="1"/>
  <c r="AF198" i="1"/>
  <c r="AF374" i="1"/>
  <c r="AF2204" i="1"/>
  <c r="AF2851" i="1"/>
  <c r="AF2124" i="1"/>
  <c r="AF1390" i="1"/>
  <c r="AF603" i="1"/>
  <c r="AF331" i="1"/>
  <c r="AF2620" i="1"/>
  <c r="AF3623" i="1"/>
  <c r="AF4787" i="1"/>
  <c r="AF4666" i="1"/>
  <c r="AF578" i="1"/>
  <c r="AF3092" i="1"/>
  <c r="AF2326" i="1"/>
  <c r="AF662" i="1"/>
  <c r="AF2613" i="1"/>
  <c r="AF2033" i="1"/>
  <c r="AF220" i="1"/>
  <c r="AF39" i="1"/>
  <c r="AF2274" i="1"/>
  <c r="AF357" i="1"/>
  <c r="AF3414" i="1"/>
  <c r="AF3127" i="1"/>
  <c r="AF2166" i="1"/>
  <c r="AF3366" i="1"/>
  <c r="AF4603" i="1"/>
  <c r="AF3456" i="1"/>
  <c r="AF3782" i="1"/>
  <c r="AF4922" i="1"/>
  <c r="AF510" i="1"/>
  <c r="AF1369" i="1"/>
  <c r="AF1759" i="1"/>
  <c r="AF3717" i="1"/>
  <c r="AF3046" i="1"/>
  <c r="AF1816" i="1"/>
  <c r="AF3967" i="1"/>
  <c r="AF4884" i="1"/>
  <c r="AF4462" i="1"/>
  <c r="AF3328" i="1"/>
  <c r="AF3412" i="1"/>
  <c r="AF2145" i="1"/>
  <c r="AF794" i="1"/>
  <c r="AF2144" i="1"/>
  <c r="AF2644" i="1"/>
  <c r="AF594" i="1"/>
  <c r="AF3685" i="1"/>
  <c r="AF4950" i="1"/>
  <c r="AF411" i="1"/>
  <c r="AF1789" i="1"/>
  <c r="AF745" i="1"/>
  <c r="AF196" i="1"/>
  <c r="AF3334" i="1"/>
  <c r="AF168" i="1"/>
  <c r="AF3888" i="1"/>
  <c r="AF4155" i="1"/>
  <c r="AF3023" i="1"/>
  <c r="AF1517" i="1"/>
  <c r="AF4902" i="1"/>
  <c r="AF933" i="1"/>
  <c r="AF4312" i="1"/>
  <c r="AF3807" i="1"/>
  <c r="AF2272" i="1"/>
  <c r="AF1776" i="1"/>
  <c r="AF112" i="1"/>
  <c r="AF2607" i="1"/>
  <c r="AF3074" i="1"/>
  <c r="AF983" i="1"/>
  <c r="AF2792" i="1"/>
  <c r="AF3683" i="1"/>
  <c r="AF3641" i="1"/>
  <c r="AF2819" i="1"/>
  <c r="AF2974" i="1"/>
  <c r="AF1251" i="1"/>
  <c r="AF3020" i="1"/>
  <c r="AF399" i="1"/>
  <c r="AF4807" i="1"/>
  <c r="AF448" i="1"/>
  <c r="AF421" i="1"/>
  <c r="AF4850" i="1"/>
  <c r="AF2094" i="1"/>
  <c r="AF4629" i="1"/>
  <c r="AF2920" i="1"/>
  <c r="AF449" i="1"/>
  <c r="AF2097" i="1"/>
  <c r="AF4770" i="1"/>
  <c r="AF1908" i="1"/>
  <c r="AF135" i="1"/>
  <c r="AF1777" i="1"/>
  <c r="AF2363" i="1"/>
  <c r="AF2403" i="1"/>
  <c r="AF798" i="1"/>
  <c r="AF3390" i="1"/>
  <c r="AF2962" i="1"/>
  <c r="AF4150" i="1"/>
  <c r="AF3794" i="1"/>
  <c r="AF3359" i="1"/>
  <c r="AF790" i="1"/>
  <c r="AF4911" i="1"/>
  <c r="AF1785" i="1"/>
  <c r="AF4670" i="1"/>
  <c r="AF1388" i="1"/>
  <c r="AF1738" i="1"/>
  <c r="AF1740" i="1"/>
  <c r="AF3558" i="1"/>
  <c r="AF982" i="1"/>
  <c r="AF450" i="1"/>
  <c r="AF4266" i="1"/>
  <c r="AF2679" i="1"/>
  <c r="AF1410" i="1"/>
  <c r="AF1539" i="1"/>
  <c r="AF530" i="1"/>
  <c r="AF1892" i="1"/>
  <c r="AF3722" i="1"/>
  <c r="AF3281" i="1"/>
  <c r="AF4547" i="1"/>
  <c r="AF4402" i="1"/>
  <c r="AF3723" i="1"/>
  <c r="AF2816" i="1"/>
  <c r="AF1671" i="1"/>
  <c r="AF3104" i="1"/>
  <c r="AF2249" i="1"/>
  <c r="AF2905" i="1"/>
  <c r="AF141" i="1"/>
  <c r="AF3018" i="1"/>
  <c r="AF3203" i="1"/>
  <c r="AF4005" i="1"/>
  <c r="AF2310" i="1"/>
  <c r="AF1997" i="1"/>
  <c r="AF4081" i="1"/>
  <c r="AF1805" i="1"/>
  <c r="AF3131" i="1"/>
  <c r="AF2184" i="1"/>
  <c r="AF611" i="1"/>
  <c r="AF1627" i="1"/>
  <c r="AF1545" i="1"/>
  <c r="AF4668" i="1"/>
  <c r="AF2968" i="1"/>
  <c r="AF1604" i="1"/>
  <c r="AF2225" i="1"/>
  <c r="AF3719" i="1"/>
  <c r="AF455" i="1"/>
  <c r="AF3058" i="1"/>
  <c r="AF3702" i="1"/>
  <c r="AF1918" i="1"/>
  <c r="AF4265" i="1"/>
  <c r="AF150" i="1"/>
  <c r="AF4058" i="1"/>
  <c r="AF1813" i="1"/>
  <c r="AF2245" i="1"/>
  <c r="AF265" i="1"/>
  <c r="AF3442" i="1"/>
  <c r="AF3240" i="1"/>
  <c r="AF1522" i="1"/>
  <c r="AF1599" i="1"/>
  <c r="AF1048" i="1"/>
  <c r="AF2747" i="1"/>
  <c r="AF3553" i="1"/>
  <c r="AF4792" i="1"/>
  <c r="AF986" i="1"/>
  <c r="AF310" i="1"/>
  <c r="AF4331" i="1"/>
  <c r="AF554" i="1"/>
  <c r="AF3469" i="1"/>
  <c r="AF864" i="1"/>
  <c r="AF2399" i="1"/>
  <c r="AF4855" i="1"/>
  <c r="AF3155" i="1"/>
  <c r="AF638" i="1"/>
  <c r="AF3194" i="1"/>
  <c r="AF1741" i="1"/>
  <c r="AF4379" i="1"/>
  <c r="AF3134" i="1"/>
  <c r="AF272" i="1"/>
  <c r="AF4057" i="1"/>
  <c r="AF1339" i="1"/>
  <c r="AF558" i="1"/>
  <c r="AF3336" i="1"/>
  <c r="AF4848" i="1"/>
  <c r="AF2788" i="1"/>
  <c r="AF259" i="1"/>
  <c r="AF4382" i="1"/>
  <c r="AF3600" i="1"/>
  <c r="AF4467" i="1"/>
  <c r="AF4932" i="1"/>
  <c r="AF1344" i="1"/>
  <c r="AF2934" i="1"/>
  <c r="AF4048" i="1"/>
  <c r="AF2666" i="1"/>
  <c r="AF1363" i="1"/>
  <c r="AF4214" i="1"/>
  <c r="AF644" i="1"/>
  <c r="AF724" i="1"/>
  <c r="AF3121" i="1"/>
  <c r="AF4738" i="1"/>
  <c r="AF4228" i="1"/>
  <c r="AF3179" i="1"/>
  <c r="AF2842" i="1"/>
  <c r="AF606" i="1"/>
  <c r="AF1637" i="1"/>
  <c r="AF4865" i="1"/>
  <c r="AF4452" i="1"/>
  <c r="AF705" i="1"/>
  <c r="AF1773" i="1"/>
  <c r="AF2362" i="1"/>
  <c r="AF1858" i="1"/>
  <c r="AF4978" i="1"/>
  <c r="AF645" i="1"/>
  <c r="AF4366" i="1"/>
  <c r="AF4750" i="1"/>
  <c r="AF2592" i="1"/>
  <c r="AF4295" i="1"/>
  <c r="AF4779" i="1"/>
  <c r="AF4196" i="1"/>
  <c r="AF899" i="1"/>
  <c r="AF2433" i="1"/>
  <c r="AF4430" i="1"/>
  <c r="AF1622" i="1"/>
  <c r="AF4564" i="1"/>
  <c r="AF3659" i="1"/>
  <c r="AF162" i="1"/>
  <c r="AF3358" i="1"/>
  <c r="AF4355" i="1"/>
  <c r="AF1924" i="1"/>
  <c r="AF2953" i="1"/>
  <c r="AF4038" i="1"/>
  <c r="AF732" i="1"/>
  <c r="AF91" i="1"/>
  <c r="AF1298" i="1"/>
  <c r="AF4461" i="1"/>
  <c r="AF2807" i="1"/>
  <c r="AF380" i="1"/>
  <c r="AF286" i="1"/>
  <c r="AF1731" i="1"/>
  <c r="AF2897" i="1"/>
  <c r="AF905" i="1"/>
  <c r="AF2931" i="1"/>
  <c r="AF4646" i="1"/>
  <c r="AF4598" i="1"/>
  <c r="AF1830" i="1"/>
  <c r="AF4411" i="1"/>
  <c r="AF3572" i="1"/>
  <c r="AF3307" i="1"/>
  <c r="AF3171" i="1"/>
  <c r="AF596" i="1"/>
  <c r="AF3987" i="1"/>
  <c r="AF815" i="1"/>
  <c r="AF4731" i="1"/>
  <c r="AF4479" i="1"/>
  <c r="AF2873" i="1"/>
  <c r="AF1778" i="1"/>
  <c r="AF1852" i="1"/>
  <c r="AF1839" i="1"/>
  <c r="AF1757" i="1"/>
  <c r="AF3834" i="1"/>
  <c r="AF1600" i="1"/>
  <c r="AF960" i="1"/>
  <c r="AF203" i="1"/>
  <c r="AF4" i="1"/>
  <c r="AF2491" i="1"/>
  <c r="AF2864" i="1"/>
  <c r="AF4268" i="1"/>
  <c r="AF2727" i="1"/>
  <c r="AF1456" i="1"/>
  <c r="AF3670" i="1"/>
  <c r="AF4121" i="1"/>
  <c r="AF1256" i="1"/>
  <c r="AF3450" i="1"/>
  <c r="AF3784" i="1"/>
  <c r="AF1928" i="1"/>
  <c r="AF1508" i="1"/>
  <c r="AF2821" i="1"/>
  <c r="AF2822" i="1"/>
  <c r="AF1425" i="1"/>
  <c r="AF2055" i="1"/>
  <c r="AF447" i="1"/>
  <c r="AF2640" i="1"/>
  <c r="AF2078" i="1"/>
  <c r="AF937" i="1"/>
  <c r="AF1761" i="1"/>
  <c r="AF4570" i="1"/>
  <c r="AF1257" i="1"/>
  <c r="AF1088" i="1"/>
  <c r="AF4660" i="1"/>
  <c r="AF1824" i="1"/>
  <c r="AF3795" i="1"/>
  <c r="AF729" i="1"/>
  <c r="AF1635" i="1"/>
  <c r="AF665" i="1"/>
  <c r="AF1391" i="1"/>
  <c r="AF4614" i="1"/>
  <c r="AF3398" i="1"/>
  <c r="AF2151" i="1"/>
  <c r="AF2594" i="1"/>
  <c r="AF3585" i="1"/>
  <c r="AF117" i="1"/>
  <c r="AF800" i="1"/>
  <c r="AF1238" i="1"/>
  <c r="AF3446" i="1"/>
  <c r="AF4216" i="1"/>
  <c r="AF3704" i="1"/>
  <c r="AF2143" i="1"/>
  <c r="AF2195" i="1"/>
  <c r="AF4484" i="1"/>
  <c r="AF4036" i="1"/>
  <c r="AF3064" i="1"/>
  <c r="AF1361" i="1"/>
  <c r="AF80" i="1"/>
  <c r="AF4753" i="1"/>
  <c r="AF3677" i="1"/>
  <c r="AF883" i="1"/>
  <c r="AF543" i="1"/>
  <c r="AF2471" i="1"/>
  <c r="AF3362" i="1"/>
  <c r="AF3620" i="1"/>
  <c r="AF1239" i="1"/>
  <c r="AF1312" i="1"/>
  <c r="AF3496" i="1"/>
  <c r="AF1591" i="1"/>
  <c r="AF471" i="1"/>
  <c r="AF1750" i="1"/>
  <c r="AF3156" i="1"/>
  <c r="AF2262" i="1"/>
  <c r="AF509" i="1"/>
  <c r="AF1128" i="1"/>
  <c r="AF1498" i="1"/>
  <c r="AF363" i="1"/>
  <c r="AF2596" i="1"/>
  <c r="AF1544" i="1"/>
  <c r="AF3117" i="1"/>
  <c r="AF2923" i="1"/>
  <c r="AF1000" i="1"/>
  <c r="AF4287" i="1"/>
  <c r="AF3399" i="1"/>
  <c r="AF885" i="1"/>
  <c r="AF3183" i="1"/>
  <c r="AF2635" i="1"/>
  <c r="AF180" i="1"/>
  <c r="AF2647" i="1"/>
  <c r="AF2714" i="1"/>
  <c r="AF2949" i="1"/>
  <c r="AF1447" i="1"/>
  <c r="AF520" i="1"/>
  <c r="AF4816" i="1"/>
  <c r="AF3581" i="1"/>
  <c r="AF2373" i="1"/>
  <c r="AF3460" i="1"/>
  <c r="AF4954" i="1"/>
  <c r="AF3661" i="1"/>
  <c r="AF2380" i="1"/>
  <c r="AF2436" i="1"/>
  <c r="AF3241" i="1"/>
  <c r="AF780" i="1"/>
  <c r="AF1275" i="1"/>
  <c r="AF4894" i="1"/>
  <c r="AF4300" i="1"/>
  <c r="AF302" i="1"/>
  <c r="AF1053" i="1"/>
  <c r="AF2009" i="1"/>
  <c r="AF2276" i="1"/>
  <c r="AF103" i="1"/>
  <c r="AF4507" i="1"/>
  <c r="AF3029" i="1"/>
  <c r="AF2023" i="1"/>
  <c r="AF2212" i="1"/>
  <c r="AF3198" i="1"/>
  <c r="AF1620" i="1"/>
  <c r="AF1423" i="1"/>
  <c r="AF771" i="1"/>
  <c r="AF241" i="1"/>
  <c r="AF1977" i="1"/>
  <c r="AF3968" i="1"/>
  <c r="AF4514" i="1"/>
  <c r="AF3655" i="1"/>
  <c r="AF4785" i="1"/>
  <c r="AF308" i="1"/>
  <c r="AF4688" i="1"/>
  <c r="AF2550" i="1"/>
  <c r="AF7" i="1"/>
  <c r="AF4871" i="1"/>
  <c r="AF3284" i="1"/>
  <c r="AF3270" i="1"/>
  <c r="AF1845" i="1"/>
  <c r="AF769" i="1"/>
  <c r="AF4487" i="1"/>
  <c r="AF3812" i="1"/>
  <c r="AF270" i="1"/>
  <c r="AF4098" i="1"/>
  <c r="AF3649" i="1"/>
  <c r="AF4516" i="1"/>
  <c r="AF3611" i="1"/>
  <c r="AF181" i="1"/>
  <c r="AF4964" i="1"/>
  <c r="AF1360" i="1"/>
  <c r="AF4936" i="1"/>
  <c r="AF1032" i="1"/>
  <c r="AF1991" i="1"/>
  <c r="AF4336" i="1"/>
  <c r="AF4851" i="1"/>
  <c r="AF1935" i="1"/>
  <c r="AF2649" i="1"/>
  <c r="AF1768" i="1"/>
  <c r="AF4179" i="1"/>
  <c r="AF1874" i="1"/>
  <c r="AF4206" i="1"/>
  <c r="AF2390" i="1"/>
  <c r="AF2927" i="1"/>
  <c r="AF1087" i="1"/>
  <c r="AF1180" i="1"/>
  <c r="AF852" i="1"/>
  <c r="AF4489" i="1"/>
  <c r="AF2197" i="1"/>
  <c r="AF4515" i="1"/>
  <c r="AF2867" i="1"/>
  <c r="AF100" i="1"/>
  <c r="AF1152" i="1"/>
  <c r="AF3500" i="1"/>
  <c r="AF4244" i="1"/>
  <c r="AF3404" i="1"/>
  <c r="AF177" i="1"/>
  <c r="AF3564" i="1"/>
  <c r="AF1691" i="1"/>
  <c r="AF4046" i="1"/>
  <c r="AF4242" i="1"/>
  <c r="AF2488" i="1"/>
  <c r="AF1033" i="1"/>
  <c r="AF4578" i="1"/>
  <c r="AF917" i="1"/>
  <c r="AF420" i="1"/>
  <c r="AF153" i="1"/>
  <c r="AF979" i="1"/>
  <c r="AF134" i="1"/>
  <c r="AF133" i="1"/>
  <c r="AF2431" i="1"/>
  <c r="AF3268" i="1"/>
  <c r="AF2239" i="1"/>
  <c r="AF3679" i="1"/>
  <c r="AF2122" i="1"/>
  <c r="AF4506" i="1"/>
  <c r="AF1036" i="1"/>
  <c r="AF3003" i="1"/>
  <c r="AF4931" i="1"/>
  <c r="AF2179" i="1"/>
  <c r="AF4412" i="1"/>
  <c r="AF458" i="1"/>
  <c r="AF4469" i="1"/>
  <c r="AF1118" i="1"/>
  <c r="AF2763" i="1"/>
  <c r="AF2350" i="1"/>
  <c r="AF3742" i="1"/>
  <c r="AF863" i="1"/>
  <c r="AF670" i="1"/>
  <c r="AF1052" i="1"/>
  <c r="AF4992" i="1"/>
  <c r="AF3639" i="1"/>
  <c r="AF743" i="1"/>
  <c r="AF2790" i="1"/>
  <c r="AF3096" i="1"/>
  <c r="AF3214" i="1"/>
  <c r="AF1861" i="1"/>
  <c r="AF2476" i="1"/>
  <c r="AF59" i="1"/>
  <c r="AF3948" i="1"/>
  <c r="AF4963" i="1"/>
  <c r="AF3479" i="1"/>
  <c r="AF3570" i="1"/>
  <c r="AF3546" i="1"/>
  <c r="AF1289" i="1"/>
  <c r="AF660" i="1"/>
  <c r="AF3391" i="1"/>
  <c r="AF4615" i="1"/>
  <c r="AF1841" i="1"/>
  <c r="AF2039" i="1"/>
  <c r="AF1818" i="1"/>
  <c r="AF32" i="1"/>
  <c r="AF2772" i="1"/>
  <c r="AF4037" i="1"/>
  <c r="AF2157" i="1"/>
  <c r="AF1686" i="1"/>
  <c r="AF4783" i="1"/>
  <c r="AF1060" i="1"/>
  <c r="AF109" i="1"/>
  <c r="AF1444" i="1"/>
  <c r="AF1849" i="1"/>
  <c r="AF3638" i="1"/>
  <c r="AF1449" i="1"/>
  <c r="AF4733" i="1"/>
  <c r="AF2057" i="1"/>
  <c r="AF1779" i="1"/>
  <c r="AF3128" i="1"/>
  <c r="AF820" i="1"/>
  <c r="AF4973" i="1"/>
  <c r="AF2131" i="1"/>
  <c r="AF425" i="1"/>
  <c r="AF653" i="1"/>
  <c r="AF2766" i="1"/>
  <c r="AF2017" i="1"/>
  <c r="AF736" i="1"/>
  <c r="AF1054" i="1"/>
  <c r="AF4723" i="1"/>
  <c r="AF4307" i="1"/>
  <c r="AF1512" i="1"/>
  <c r="AF1155" i="1"/>
  <c r="AF1694" i="1"/>
  <c r="AF4257" i="1"/>
  <c r="AF2668" i="1"/>
  <c r="AF2493" i="1"/>
  <c r="AF3013" i="1"/>
  <c r="AF1504" i="1"/>
  <c r="AF4113" i="1"/>
  <c r="AF4238" i="1"/>
  <c r="AF4207" i="1"/>
  <c r="AF3837" i="1"/>
  <c r="AF2298" i="1"/>
  <c r="AF3769" i="1"/>
  <c r="AF4311" i="1"/>
  <c r="AF997" i="1"/>
  <c r="AF3272" i="1"/>
  <c r="AF2250" i="1"/>
  <c r="AF81" i="1"/>
  <c r="AF4830" i="1"/>
  <c r="AF1947" i="1"/>
  <c r="AF1871" i="1"/>
  <c r="AF3329" i="1"/>
  <c r="AF3087" i="1"/>
  <c r="AF4502" i="1"/>
  <c r="AF4460" i="1"/>
  <c r="AF3263" i="1"/>
  <c r="AF4158" i="1"/>
  <c r="AF186" i="1"/>
  <c r="AF3516" i="1"/>
  <c r="AF2551" i="1"/>
  <c r="AF4542" i="1"/>
  <c r="AF3288" i="1"/>
  <c r="AF1510" i="1"/>
  <c r="AF73" i="1"/>
  <c r="AF125" i="1"/>
  <c r="AF324" i="1"/>
  <c r="AF1177" i="1"/>
  <c r="AF4903" i="1"/>
  <c r="AF1801" i="1"/>
  <c r="AF3196" i="1"/>
  <c r="AF298" i="1"/>
  <c r="AF4934" i="1"/>
  <c r="AF4075" i="1"/>
  <c r="AF3255" i="1"/>
  <c r="AF4915" i="1"/>
  <c r="AF1044" i="1"/>
  <c r="AF2246" i="1"/>
  <c r="AF942" i="1"/>
  <c r="AF2233" i="1"/>
  <c r="AF679" i="1"/>
  <c r="AF102" i="1"/>
  <c r="AF1882" i="1"/>
  <c r="AF3897" i="1"/>
  <c r="AF4008" i="1"/>
  <c r="AF493" i="1"/>
  <c r="AF4006" i="1"/>
  <c r="AF3720" i="1"/>
  <c r="AF1909" i="1"/>
  <c r="AF966" i="1"/>
  <c r="AF2918" i="1"/>
  <c r="AF696" i="1"/>
  <c r="AF4741" i="1"/>
  <c r="AF750" i="1"/>
  <c r="AF4593" i="1"/>
  <c r="AF3330" i="1"/>
  <c r="AF3983" i="1"/>
  <c r="AF1933" i="1"/>
  <c r="AF1529" i="1"/>
  <c r="AF4097" i="1"/>
  <c r="AF2180" i="1"/>
  <c r="AF2573" i="1"/>
  <c r="AF2653" i="1"/>
  <c r="AF901" i="1"/>
  <c r="AF4513" i="1"/>
  <c r="AF687" i="1"/>
  <c r="AF105" i="1"/>
  <c r="AF3933" i="1"/>
  <c r="AF3508" i="1"/>
  <c r="AF3531" i="1"/>
  <c r="AF251" i="1"/>
  <c r="AF1823" i="1"/>
  <c r="AF2605" i="1"/>
  <c r="AF2321" i="1"/>
  <c r="AF3838" i="1"/>
  <c r="AF2050" i="1"/>
  <c r="AF2427" i="1"/>
  <c r="AF1916" i="1"/>
  <c r="AF2737" i="1"/>
  <c r="AF3187" i="1"/>
  <c r="AF4986" i="1"/>
  <c r="AF4457" i="1"/>
  <c r="AF2487" i="1"/>
  <c r="AF2164" i="1"/>
  <c r="AF4259" i="1"/>
  <c r="AF4010" i="1"/>
  <c r="AF3847" i="1"/>
  <c r="AF1208" i="1"/>
  <c r="AF4085" i="1"/>
  <c r="AF985" i="1"/>
  <c r="AF2059" i="1"/>
  <c r="AF516" i="1"/>
  <c r="AF3781" i="1"/>
  <c r="AF4917" i="1"/>
  <c r="AF4177" i="1"/>
  <c r="AF3700" i="1"/>
  <c r="AF4821" i="1"/>
  <c r="AF174" i="1"/>
  <c r="AF2096" i="1"/>
  <c r="AF4404" i="1"/>
  <c r="AF68" i="1"/>
  <c r="AF887" i="1"/>
  <c r="AF1972" i="1"/>
  <c r="AF3589" i="1"/>
  <c r="AF3197" i="1"/>
  <c r="AF1710" i="1"/>
  <c r="AF2944" i="1"/>
  <c r="AF1072" i="1"/>
  <c r="AF2264" i="1"/>
  <c r="AF1664" i="1"/>
  <c r="AF4895" i="1"/>
  <c r="AF4709" i="1"/>
  <c r="AF690" i="1"/>
  <c r="AF1518" i="1"/>
  <c r="AF4635" i="1"/>
  <c r="AF2939" i="1"/>
  <c r="AF2485" i="1"/>
  <c r="AF4885" i="1"/>
  <c r="AF738" i="1"/>
  <c r="AF1817" i="1"/>
  <c r="AF2061" i="1"/>
  <c r="AF3342" i="1"/>
  <c r="AF2558" i="1"/>
  <c r="AF695" i="1"/>
  <c r="AF828" i="1"/>
  <c r="AF709" i="1"/>
  <c r="AF1214" i="1"/>
  <c r="AF3363" i="1"/>
  <c r="AF529" i="1"/>
  <c r="AF1288" i="1"/>
  <c r="AF2567" i="1"/>
  <c r="AF4293" i="1"/>
  <c r="AF1840" i="1"/>
  <c r="AF2553" i="1"/>
  <c r="AF2798" i="1"/>
  <c r="AF4935" i="1"/>
  <c r="AF2710" i="1"/>
  <c r="AF283" i="1"/>
  <c r="AF1387" i="1"/>
  <c r="AF1046" i="1"/>
  <c r="AF4631" i="1"/>
  <c r="AF4769" i="1"/>
  <c r="AF487" i="1"/>
  <c r="AF1311" i="1"/>
  <c r="AF2168" i="1"/>
  <c r="AF3184" i="1"/>
  <c r="AF1329" i="1"/>
  <c r="AF4019" i="1"/>
  <c r="AF4025" i="1"/>
  <c r="AF370" i="1"/>
  <c r="AF2014" i="1"/>
  <c r="AF4728" i="1"/>
  <c r="AF2591" i="1"/>
  <c r="AF4249" i="1"/>
  <c r="AF2391" i="1"/>
  <c r="AF391" i="1"/>
  <c r="AF2383" i="1"/>
  <c r="AF4373" i="1"/>
  <c r="AF3129" i="1"/>
  <c r="AF4802" i="1"/>
  <c r="AF1193" i="1"/>
  <c r="AF4327" i="1"/>
  <c r="AF2228" i="1"/>
  <c r="AF3568" i="1"/>
  <c r="AF4230" i="1"/>
  <c r="AF3054" i="1"/>
  <c r="AF2719" i="1"/>
  <c r="AF4473" i="1"/>
  <c r="AF3210" i="1"/>
  <c r="AF3540" i="1"/>
  <c r="AF3928" i="1"/>
  <c r="AF1320" i="1"/>
  <c r="AF2755" i="1"/>
  <c r="AF2509" i="1"/>
  <c r="AF841" i="1"/>
  <c r="AF230" i="1"/>
  <c r="AF4777" i="1"/>
  <c r="AF4442" i="1"/>
  <c r="AF1760" i="1"/>
  <c r="AF2975" i="1"/>
  <c r="AF5000" i="1"/>
  <c r="AF2633" i="1"/>
  <c r="AF3804" i="1"/>
  <c r="AF2430" i="1"/>
  <c r="AF3491" i="1"/>
  <c r="AF4672" i="1"/>
  <c r="AF2781" i="1"/>
  <c r="AF4775" i="1"/>
  <c r="AF3634" i="1"/>
  <c r="AF3115" i="1"/>
  <c r="AF1758" i="1"/>
  <c r="AF232" i="1"/>
  <c r="AF1213" i="1"/>
  <c r="AF2277" i="1"/>
  <c r="AF1756" i="1"/>
  <c r="AF3878" i="1"/>
  <c r="AF4314" i="1"/>
  <c r="AF4589" i="1"/>
  <c r="AF755" i="1"/>
  <c r="AF4042" i="1"/>
  <c r="AF795" i="1"/>
  <c r="AF2347" i="1"/>
  <c r="AF1598" i="1"/>
  <c r="AF2652" i="1"/>
  <c r="AF4680" i="1"/>
  <c r="AF1701" i="1"/>
  <c r="AF66" i="1"/>
  <c r="AF3302" i="1"/>
  <c r="AF1073" i="1"/>
  <c r="AF1964" i="1"/>
  <c r="AF4868" i="1"/>
  <c r="AF2426" i="1"/>
  <c r="AF2327" i="1"/>
  <c r="AF2587" i="1"/>
  <c r="AF2609" i="1"/>
  <c r="AF4988" i="1"/>
  <c r="AF2125" i="1"/>
  <c r="AF3593" i="1"/>
  <c r="AF711" i="1"/>
  <c r="AF2103" i="1"/>
  <c r="AF4641" i="1"/>
  <c r="AF4685" i="1"/>
  <c r="AF2149" i="1"/>
  <c r="AF3671" i="1"/>
  <c r="AF2483" i="1"/>
  <c r="AF4562" i="1"/>
  <c r="AF2908" i="1"/>
  <c r="AF877" i="1"/>
  <c r="AF1668" i="1"/>
  <c r="AF24" i="1"/>
  <c r="AF3471" i="1"/>
  <c r="AF2479" i="1"/>
  <c r="AF3122" i="1"/>
  <c r="AF2876" i="1"/>
  <c r="AF96" i="1"/>
  <c r="AF1274" i="1"/>
  <c r="AF608" i="1"/>
  <c r="AF1304" i="1"/>
  <c r="AF4898" i="1"/>
  <c r="AF418" i="1"/>
  <c r="AF1217" i="1"/>
  <c r="AF1649" i="1"/>
  <c r="AF3709" i="1"/>
  <c r="AF659" i="1"/>
  <c r="AF2001" i="1"/>
  <c r="AF962" i="1"/>
  <c r="AF1277" i="1"/>
  <c r="AF1755" i="1"/>
  <c r="AF4847" i="1"/>
  <c r="AF1665" i="1"/>
  <c r="AF1568" i="1"/>
  <c r="AF1430" i="1"/>
  <c r="AF1780" i="1"/>
  <c r="AF2371" i="1"/>
  <c r="AF1657" i="1"/>
  <c r="AF3956" i="1"/>
  <c r="AF3144" i="1"/>
  <c r="AF4891" i="1"/>
  <c r="AF3057" i="1"/>
  <c r="AF4083" i="1"/>
  <c r="AF3555" i="1"/>
  <c r="AF4684" i="1"/>
  <c r="AF4013" i="1"/>
  <c r="AF1477" i="1"/>
  <c r="AF3755" i="1"/>
  <c r="AF1408" i="1"/>
  <c r="AF935" i="1"/>
  <c r="AF1956" i="1"/>
  <c r="AF271" i="1"/>
  <c r="AF4678" i="1"/>
  <c r="AF3823" i="1"/>
  <c r="AF3037" i="1"/>
  <c r="AF1056" i="1"/>
  <c r="AF438" i="1"/>
  <c r="AF2178" i="1"/>
  <c r="AF3495" i="1"/>
  <c r="AF2584" i="1"/>
  <c r="AF1706" i="1"/>
  <c r="AF3761" i="1"/>
  <c r="AF2757" i="1"/>
  <c r="AF3735" i="1"/>
  <c r="AF2275" i="1"/>
  <c r="AF115" i="1"/>
  <c r="AF1162" i="1"/>
  <c r="AF1176" i="1"/>
  <c r="AF2531" i="1"/>
  <c r="AF4900" i="1"/>
  <c r="AF1347" i="1"/>
  <c r="AF1421" i="1"/>
  <c r="AF500" i="1"/>
  <c r="AF1010" i="1"/>
  <c r="AF4643" i="1"/>
  <c r="AF4732" i="1"/>
  <c r="AF514" i="1"/>
  <c r="AF2686" i="1"/>
  <c r="AF3138" i="1"/>
  <c r="AF4486" i="1"/>
  <c r="AF3425" i="1"/>
  <c r="AF3080" i="1"/>
  <c r="AF3984" i="1"/>
  <c r="AF344" i="1"/>
  <c r="AF922" i="1"/>
  <c r="AF379" i="1"/>
  <c r="AF352" i="1"/>
  <c r="AF2101" i="1"/>
  <c r="AF1814" i="1"/>
  <c r="AF497" i="1"/>
  <c r="AF3605" i="1"/>
  <c r="AF3141" i="1"/>
  <c r="AF4388" i="1"/>
  <c r="AF4948" i="1"/>
  <c r="AF2127" i="1"/>
  <c r="AF4737" i="1"/>
  <c r="AF4200" i="1"/>
  <c r="AF2984" i="1"/>
  <c r="AF3239" i="1"/>
  <c r="AF4638" i="1"/>
  <c r="AF781" i="1"/>
  <c r="AF4560" i="1"/>
  <c r="AF3050" i="1"/>
  <c r="AF3091" i="1"/>
  <c r="AF722" i="1"/>
  <c r="AF1613" i="1"/>
  <c r="AF1828" i="1"/>
  <c r="AF4165" i="1"/>
  <c r="AF3743" i="1"/>
  <c r="AF2838" i="1"/>
  <c r="AF4034" i="1"/>
  <c r="AF3875" i="1"/>
  <c r="AF2629" i="1"/>
  <c r="AF1029" i="1"/>
  <c r="AF2448" i="1"/>
  <c r="AF4952" i="1"/>
  <c r="AF3006" i="1"/>
  <c r="AF4236" i="1"/>
  <c r="AF796" i="1"/>
  <c r="AF262" i="1"/>
  <c r="AF2753" i="1"/>
  <c r="AF3158" i="1"/>
  <c r="AF3049" i="1"/>
  <c r="AF4454" i="1"/>
  <c r="AF4433" i="1"/>
  <c r="AF46" i="1"/>
  <c r="AF4468" i="1"/>
  <c r="AF599" i="1"/>
  <c r="AF3113" i="1"/>
  <c r="AF3826" i="1"/>
  <c r="AF2756" i="1"/>
  <c r="AF4009" i="1"/>
  <c r="AF4974" i="1"/>
  <c r="AF859" i="1"/>
  <c r="AF236" i="1"/>
  <c r="AF2797" i="1"/>
  <c r="AF3321" i="1"/>
  <c r="AF3900" i="1"/>
  <c r="AF720" i="1"/>
  <c r="AF556" i="1"/>
  <c r="AF4574" i="1"/>
  <c r="AF71" i="1"/>
  <c r="AF585" i="1"/>
  <c r="AF1998" i="1"/>
  <c r="AF3215" i="1"/>
  <c r="AF4415" i="1"/>
  <c r="AF3367" i="1"/>
  <c r="AF1667" i="1"/>
  <c r="AF2806" i="1"/>
  <c r="AF4852" i="1"/>
  <c r="AF77" i="1"/>
  <c r="AF3535" i="1"/>
  <c r="AF1569" i="1"/>
  <c r="AF3032" i="1"/>
  <c r="AF4337" i="1"/>
  <c r="AF2003" i="1"/>
  <c r="AF4076" i="1"/>
  <c r="AF4712" i="1"/>
  <c r="AF2533" i="1"/>
  <c r="AF3989" i="1"/>
  <c r="AF3497" i="1"/>
  <c r="AF3887" i="1"/>
  <c r="AF1641" i="1"/>
  <c r="AF635" i="1"/>
  <c r="AF1712" i="1"/>
  <c r="AF1437" i="1"/>
  <c r="AF4054" i="1"/>
  <c r="AF1300" i="1"/>
  <c r="AF4882" i="1"/>
  <c r="AF816" i="1"/>
  <c r="AF4877" i="1"/>
  <c r="AF1323" i="1"/>
  <c r="AF1856" i="1"/>
  <c r="AF3525" i="1"/>
  <c r="AF2804" i="1"/>
  <c r="AF3147" i="1"/>
  <c r="AF2973" i="1"/>
  <c r="AF4018" i="1"/>
  <c r="AF2671" i="1"/>
  <c r="AF3912" i="1"/>
  <c r="AF3177" i="1"/>
  <c r="AF532" i="1"/>
  <c r="AF1988" i="1"/>
  <c r="AF1151" i="1"/>
  <c r="AF1893" i="1"/>
  <c r="AF2791" i="1"/>
  <c r="AF4796" i="1"/>
  <c r="AF595" i="1"/>
  <c r="AF2615" i="1"/>
  <c r="AF2937" i="1"/>
  <c r="AF1996" i="1"/>
  <c r="AF947" i="1"/>
  <c r="AF3645" i="1"/>
  <c r="AF1934" i="1"/>
  <c r="AF3648" i="1"/>
  <c r="AF451" i="1"/>
  <c r="AF1612" i="1"/>
  <c r="AF2730" i="1"/>
  <c r="AF2477" i="1"/>
  <c r="AF1873" i="1"/>
  <c r="AF853" i="1"/>
  <c r="AF94" i="1"/>
  <c r="AF4727" i="1"/>
  <c r="AF503" i="1"/>
  <c r="AF1353" i="1"/>
  <c r="AF4470" i="1"/>
  <c r="AF1332" i="1"/>
  <c r="AF2070" i="1"/>
  <c r="AF4838" i="1"/>
  <c r="AF2293" i="1"/>
  <c r="AF2273" i="1"/>
  <c r="AF3157" i="1"/>
  <c r="AF2216" i="1"/>
  <c r="AF3253" i="1"/>
  <c r="AF1206" i="1"/>
  <c r="AF3507" i="1"/>
  <c r="AF473" i="1"/>
  <c r="AF3236" i="1"/>
  <c r="AF4292" i="1"/>
  <c r="AF932" i="1"/>
  <c r="AF4418" i="1"/>
  <c r="AF2437" i="1"/>
  <c r="AF2950" i="1"/>
  <c r="AF3075" i="1"/>
  <c r="AF3896" i="1"/>
  <c r="AF3371" i="1"/>
  <c r="AF2211" i="1"/>
  <c r="AF1617" i="1"/>
  <c r="AF2619" i="1"/>
  <c r="AF385" i="1"/>
  <c r="AF2095" i="1"/>
  <c r="AF3035" i="1"/>
  <c r="AF2738" i="1"/>
  <c r="AF235" i="1"/>
  <c r="AF1040" i="1"/>
  <c r="AF4301" i="1"/>
  <c r="AF1528" i="1"/>
  <c r="AF4488" i="1"/>
  <c r="AF2945" i="1"/>
  <c r="AF1733" i="1"/>
  <c r="AF879" i="1"/>
  <c r="AF4766" i="1"/>
  <c r="AF2470" i="1"/>
  <c r="AF766" i="1"/>
  <c r="AF1261" i="1"/>
  <c r="AF803" i="1"/>
  <c r="AF144" i="1"/>
  <c r="AF146" i="1"/>
  <c r="AF772" i="1"/>
  <c r="AF4721" i="1"/>
  <c r="AF2209" i="1"/>
  <c r="AF4682" i="1"/>
  <c r="AF3941" i="1"/>
  <c r="AF3099" i="1"/>
  <c r="AF3773" i="1"/>
  <c r="AF2907" i="1"/>
  <c r="AF2548" i="1"/>
  <c r="AF4856" i="1"/>
  <c r="AF761" i="1"/>
  <c r="AF1930" i="1"/>
  <c r="AF4906" i="1"/>
  <c r="AF3401" i="1"/>
  <c r="AF866" i="1"/>
  <c r="AF2286" i="1"/>
  <c r="AF2715" i="1"/>
  <c r="AF2376" i="1"/>
  <c r="AF4793" i="1"/>
  <c r="AF4663" i="1"/>
  <c r="AF147" i="1"/>
  <c r="AF953" i="1"/>
  <c r="AF2507" i="1"/>
  <c r="AF4192" i="1"/>
  <c r="AF4729" i="1"/>
  <c r="AF3259" i="1"/>
  <c r="AF130" i="1"/>
  <c r="AF2925" i="1"/>
  <c r="AF2555" i="1"/>
  <c r="AF1494" i="1"/>
  <c r="AF970" i="1"/>
  <c r="AF3799" i="1"/>
  <c r="AF792" i="1"/>
  <c r="AF3590" i="1"/>
  <c r="AF3730" i="1"/>
  <c r="AF2901" i="1"/>
  <c r="AF4082" i="1"/>
  <c r="AF1796" i="1"/>
  <c r="AF1698" i="1"/>
  <c r="AF1169" i="1"/>
  <c r="AF2532" i="1"/>
  <c r="AF980" i="1"/>
  <c r="AF2024" i="1"/>
  <c r="AF874" i="1"/>
  <c r="AF2749" i="1"/>
  <c r="AF1747" i="1"/>
  <c r="AF3618" i="1"/>
  <c r="AF2724" i="1"/>
  <c r="AF3162" i="1"/>
  <c r="AF226" i="1"/>
  <c r="AF2444" i="1"/>
  <c r="AF1536" i="1"/>
  <c r="AF3387" i="1"/>
  <c r="AF1316" i="1"/>
  <c r="AF3595" i="1"/>
  <c r="AF4187" i="1"/>
  <c r="AF2695" i="1"/>
  <c r="AF2857" i="1"/>
  <c r="AF287" i="1"/>
  <c r="AF1692" i="1"/>
  <c r="AF4834" i="1"/>
  <c r="AF4376" i="1"/>
  <c r="AF3204" i="1"/>
  <c r="AF2090" i="1"/>
  <c r="AF1365" i="1"/>
  <c r="AF1051" i="1"/>
  <c r="AF748" i="1"/>
  <c r="AF2351" i="1"/>
  <c r="AF2514" i="1"/>
  <c r="AF806" i="1"/>
  <c r="AF3172" i="1"/>
  <c r="AF4667" i="1"/>
  <c r="AF1946" i="1"/>
  <c r="AF3081" i="1"/>
  <c r="AF4099" i="1"/>
  <c r="AF3315" i="1"/>
  <c r="AF3523" i="1"/>
  <c r="AF1463" i="1"/>
  <c r="AF1259" i="1"/>
  <c r="AF1235" i="1"/>
  <c r="AF3698" i="1"/>
  <c r="AF2508" i="1"/>
  <c r="AF1080" i="1"/>
  <c r="AF1642" i="1"/>
  <c r="AF2721" i="1"/>
  <c r="AF2182" i="1"/>
  <c r="AF4151" i="1"/>
  <c r="AF2856" i="1"/>
  <c r="AF1023" i="1"/>
  <c r="AF4645" i="1"/>
  <c r="AF3788" i="1"/>
  <c r="AF2803" i="1"/>
  <c r="AF491" i="1"/>
  <c r="AF166" i="1"/>
  <c r="AF44" i="1"/>
  <c r="AF2369" i="1"/>
  <c r="AF1127" i="1"/>
  <c r="AF4087" i="1"/>
  <c r="AF3244" i="1"/>
  <c r="AF1864" i="1"/>
  <c r="AF261" i="1"/>
  <c r="AF4362" i="1"/>
  <c r="AF1678" i="1"/>
  <c r="AF1527" i="1"/>
  <c r="AF4093" i="1"/>
  <c r="AF4690" i="1"/>
  <c r="AF1656" i="1"/>
  <c r="AF1614" i="1"/>
  <c r="AF4945" i="1"/>
  <c r="AF538" i="1"/>
  <c r="AF2381" i="1"/>
  <c r="AF1959" i="1"/>
  <c r="AF2779" i="1"/>
  <c r="AF1623" i="1"/>
  <c r="AF4027" i="1"/>
  <c r="AF367" i="1"/>
  <c r="AF2966" i="1"/>
  <c r="AF3264" i="1"/>
  <c r="AF3351" i="1"/>
  <c r="AF2725" i="1"/>
  <c r="AF601" i="1"/>
  <c r="AF3952" i="1"/>
  <c r="AF1832" i="1"/>
  <c r="AF3552" i="1"/>
  <c r="AF633" i="1"/>
  <c r="AF2565" i="1"/>
  <c r="AF4539" i="1"/>
  <c r="AF3961" i="1"/>
  <c r="AF1433" i="1"/>
  <c r="AF1700" i="1"/>
  <c r="AF1336" i="1"/>
  <c r="AF4445" i="1"/>
  <c r="AF3744" i="1"/>
  <c r="AF1970" i="1"/>
  <c r="AF2536" i="1"/>
  <c r="AF1091" i="1"/>
  <c r="AF4056" i="1"/>
  <c r="AF943" i="1"/>
  <c r="AF4261" i="1"/>
  <c r="AF2051" i="1"/>
  <c r="AF1790" i="1"/>
  <c r="AF2360" i="1"/>
  <c r="AF3464" i="1"/>
  <c r="AF2499" i="1"/>
  <c r="AF3915" i="1"/>
  <c r="AF893" i="1"/>
  <c r="AF884" i="1"/>
  <c r="AF1448" i="1"/>
  <c r="AF3750" i="1"/>
  <c r="AF3728" i="1"/>
  <c r="AF4840" i="1"/>
  <c r="AF4226" i="1"/>
  <c r="AF1295" i="1"/>
  <c r="AF4285" i="1"/>
  <c r="AF156" i="1"/>
  <c r="AF539" i="1"/>
  <c r="AF4077" i="1"/>
  <c r="AF915" i="1"/>
  <c r="AF1270" i="1"/>
  <c r="AF3354" i="1"/>
  <c r="AF4360" i="1"/>
  <c r="AF266" i="1"/>
  <c r="AF999" i="1"/>
  <c r="AF4795" i="1"/>
  <c r="AF3338" i="1"/>
  <c r="AF1068" i="1"/>
  <c r="AF1939" i="1"/>
  <c r="AF2597" i="1"/>
  <c r="AF1285" i="1"/>
  <c r="AF413" i="1"/>
  <c r="AF4023" i="1"/>
  <c r="AF2996" i="1"/>
  <c r="AF996" i="1"/>
  <c r="AF1896" i="1"/>
  <c r="AF3152" i="1"/>
  <c r="AF3576" i="1"/>
  <c r="AF1109" i="1"/>
  <c r="AF371" i="1"/>
  <c r="AF4919" i="1"/>
  <c r="AF4126" i="1"/>
  <c r="AF2999" i="1"/>
  <c r="AF1240" i="1"/>
  <c r="AF544" i="1"/>
  <c r="AF4264" i="1"/>
  <c r="AF3584" i="1"/>
  <c r="AF1593" i="1"/>
  <c r="AF911" i="1"/>
  <c r="AF300" i="1"/>
  <c r="AF3770" i="1"/>
  <c r="AF3536" i="1"/>
  <c r="AF464" i="1"/>
  <c r="AF1727" i="1"/>
  <c r="AF810" i="1"/>
  <c r="AF3381" i="1"/>
  <c r="AF4901" i="1"/>
  <c r="AF1967" i="1"/>
  <c r="AF2031" i="1"/>
  <c r="AF3429" i="1"/>
  <c r="AF2515" i="1"/>
  <c r="AF3114" i="1"/>
  <c r="AF782" i="1"/>
  <c r="AF2691" i="1"/>
  <c r="AF4899" i="1"/>
  <c r="AF4100" i="1"/>
  <c r="AF1198" i="1"/>
  <c r="AF3550" i="1"/>
  <c r="AF4167" i="1"/>
  <c r="AF3377" i="1"/>
  <c r="AF861" i="1"/>
  <c r="AF4763" i="1"/>
  <c r="AF163" i="1"/>
  <c r="AF4744" i="1"/>
  <c r="AF4649" i="1"/>
  <c r="AF2983" i="1"/>
  <c r="AF1443" i="1"/>
  <c r="AF85" i="1"/>
  <c r="AF3139" i="1"/>
  <c r="AF3901" i="1"/>
  <c r="AF3650" i="1"/>
  <c r="AF814" i="1"/>
  <c r="AF3234" i="1"/>
  <c r="AF297" i="1"/>
  <c r="AF3768" i="1"/>
  <c r="AF3924" i="1"/>
  <c r="AF1803" i="1"/>
  <c r="AF2223" i="1"/>
  <c r="AF1330" i="1"/>
  <c r="AF2539" i="1"/>
  <c r="AF3563" i="1"/>
  <c r="AF199" i="1"/>
  <c r="AF904" i="1"/>
  <c r="AF263" i="1"/>
  <c r="AF3921" i="1"/>
  <c r="AF4981" i="1"/>
  <c r="AF2808" i="1"/>
  <c r="AF1961" i="1"/>
  <c r="AF2544" i="1"/>
  <c r="AF3000" i="1"/>
  <c r="AF1019" i="1"/>
  <c r="AF3737" i="1"/>
  <c r="AF1724" i="1"/>
  <c r="AF3916" i="1"/>
  <c r="AF504" i="1"/>
  <c r="AF1855" i="1"/>
  <c r="AF587" i="1"/>
  <c r="AF4908" i="1"/>
  <c r="AF400" i="1"/>
  <c r="AF2651" i="1"/>
  <c r="AF191" i="1"/>
  <c r="AF4526" i="1"/>
  <c r="AF3972" i="1"/>
  <c r="AF3658" i="1"/>
  <c r="AF1467" i="1"/>
  <c r="AF2305" i="1"/>
  <c r="AF4306" i="1"/>
  <c r="AF2858" i="1"/>
  <c r="AF3599" i="1"/>
  <c r="AF3340" i="1"/>
  <c r="AF4971" i="1"/>
  <c r="AF1016" i="1"/>
  <c r="AF4022" i="1"/>
  <c r="AF2561" i="1"/>
  <c r="AF560" i="1"/>
  <c r="AF3030" i="1"/>
  <c r="AF4492" i="1"/>
  <c r="AF136" i="1"/>
  <c r="AF1495" i="1"/>
  <c r="AF2595" i="1"/>
  <c r="AF3817" i="1"/>
  <c r="AF1878" i="1"/>
  <c r="AF4125" i="1"/>
  <c r="AF3379" i="1"/>
  <c r="AF3422" i="1"/>
  <c r="AF2364" i="1"/>
  <c r="AF4975" i="1"/>
  <c r="AF3475" i="1"/>
  <c r="AF1187" i="1"/>
  <c r="AF200" i="1"/>
  <c r="AF4328" i="1"/>
  <c r="AF248" i="1"/>
  <c r="AF2461" i="1"/>
  <c r="AF1772" i="1"/>
  <c r="AF2703" i="1"/>
  <c r="AF1293" i="1"/>
  <c r="AF4592" i="1"/>
  <c r="AF4595" i="1"/>
  <c r="AF3174" i="1"/>
  <c r="AF749" i="1"/>
  <c r="AF3644" i="1"/>
  <c r="AF1385" i="1"/>
  <c r="AF2733" i="1"/>
  <c r="AF4730" i="1"/>
  <c r="AF4012" i="1"/>
  <c r="AF3665" i="1"/>
  <c r="AF3364" i="1"/>
  <c r="AF4232" i="1"/>
  <c r="AF4812" i="1"/>
  <c r="AF2155" i="1"/>
  <c r="AF175" i="1"/>
  <c r="AF1296" i="1"/>
  <c r="AF579" i="1"/>
  <c r="AF17" i="1"/>
  <c r="AF1621" i="1"/>
  <c r="AF3445" i="1"/>
  <c r="AF1405" i="1"/>
  <c r="AF3161" i="1"/>
  <c r="AF171" i="1"/>
  <c r="AF4465" i="1"/>
  <c r="AF1303" i="1"/>
  <c r="AF306" i="1"/>
  <c r="AF4275" i="1"/>
  <c r="AF914" i="1"/>
  <c r="AF3573" i="1"/>
  <c r="AF482" i="1"/>
  <c r="AF2281" i="1"/>
  <c r="AF364" i="1"/>
  <c r="AF2965" i="1"/>
  <c r="AF2959" i="1"/>
  <c r="AF4833" i="1"/>
  <c r="AF403" i="1"/>
  <c r="AF1682" i="1"/>
  <c r="AF4841" i="1"/>
  <c r="AF2240" i="1"/>
  <c r="AF1888" i="1"/>
  <c r="AF2728" i="1"/>
  <c r="AF3111" i="1"/>
  <c r="AF41" i="1"/>
  <c r="AF1632" i="1"/>
  <c r="AF784" i="1"/>
  <c r="AF1662" i="1"/>
  <c r="AF2401" i="1"/>
  <c r="AF233" i="1"/>
  <c r="AF3470" i="1"/>
  <c r="AF1047" i="1"/>
  <c r="AF2893" i="1"/>
  <c r="AF2778" i="1"/>
  <c r="AF1464" i="1"/>
  <c r="AF1833" i="1"/>
  <c r="AF618" i="1"/>
  <c r="AF2593" i="1"/>
  <c r="AF269" i="1"/>
  <c r="AF4835" i="1"/>
  <c r="AF2415" i="1"/>
  <c r="AF4910" i="1"/>
  <c r="AF4739" i="1"/>
  <c r="AF1793" i="1"/>
  <c r="AF4112" i="1"/>
  <c r="AF360" i="1"/>
  <c r="AF3345" i="1"/>
  <c r="AF923" i="1"/>
  <c r="AF3097" i="1"/>
  <c r="AF1586" i="1"/>
  <c r="AF744" i="1"/>
  <c r="AF3966" i="1"/>
  <c r="AF2132" i="1"/>
  <c r="AF640" i="1"/>
  <c r="AF3410" i="1"/>
  <c r="AF4927" i="1"/>
  <c r="AF4353" i="1"/>
  <c r="AF63" i="1"/>
  <c r="AF2230" i="1"/>
  <c r="AF2370" i="1"/>
  <c r="AF4991" i="1"/>
  <c r="AF239" i="1"/>
  <c r="AF3459" i="1"/>
  <c r="AF3278" i="1"/>
  <c r="AF4798" i="1"/>
  <c r="AF2328" i="1"/>
  <c r="AF809" i="1"/>
  <c r="AF3626" i="1"/>
  <c r="AF1628" i="1"/>
  <c r="AF4520" i="1"/>
  <c r="AF4132" i="1"/>
  <c r="AF3666" i="1"/>
  <c r="AF76" i="1"/>
  <c r="AF3808" i="1"/>
  <c r="AF831" i="1"/>
  <c r="AF1579" i="1"/>
  <c r="AF4897" i="1"/>
  <c r="AF4601" i="1"/>
  <c r="AF2658" i="1"/>
  <c r="AF927" i="1"/>
  <c r="AF4565" i="1"/>
  <c r="AF387" i="1"/>
  <c r="AF55" i="1"/>
  <c r="AF1734" i="1"/>
  <c r="AF3262" i="1"/>
  <c r="AF1631" i="1"/>
  <c r="AF304" i="1"/>
  <c r="AF495" i="1"/>
  <c r="AF4243" i="1"/>
  <c r="AF1543" i="1"/>
  <c r="AF84" i="1"/>
  <c r="AF4647" i="1"/>
  <c r="AF1643" i="1"/>
  <c r="AF4959" i="1"/>
  <c r="AF3388" i="1"/>
  <c r="AF2504" i="1"/>
  <c r="AF4395" i="1"/>
  <c r="AF2171" i="1"/>
  <c r="AF4955" i="1"/>
  <c r="AF1341" i="1"/>
  <c r="AF4321" i="1"/>
  <c r="AF4776" i="1"/>
  <c r="AF3796" i="1"/>
  <c r="AF3642" i="1"/>
  <c r="AF959" i="1"/>
  <c r="AF3612" i="1"/>
  <c r="AF444" i="1"/>
  <c r="AF1857" i="1"/>
  <c r="AF1114" i="1"/>
  <c r="AF3736" i="1"/>
  <c r="AF1028" i="1"/>
  <c r="AF2748" i="1"/>
  <c r="AF3025" i="1"/>
  <c r="AF3280" i="1"/>
  <c r="AF1720" i="1"/>
  <c r="AF151" i="1"/>
  <c r="AF4291" i="1"/>
  <c r="AF4455" i="1"/>
  <c r="AF69" i="1"/>
  <c r="AF4705" i="1"/>
  <c r="AF3607" i="1"/>
  <c r="AF875" i="1"/>
  <c r="AF2780" i="1"/>
  <c r="AF4296" i="1"/>
  <c r="AF2578" i="1"/>
  <c r="AF2866" i="1"/>
  <c r="AF2320" i="1"/>
  <c r="AF1971" i="1"/>
  <c r="AF2302" i="1"/>
  <c r="AF4659" i="1"/>
  <c r="AF22" i="1"/>
  <c r="AF965" i="1"/>
  <c r="AF2099" i="1"/>
  <c r="AF3824" i="1"/>
  <c r="AF477" i="1"/>
  <c r="AF4164" i="1"/>
  <c r="AF2726" i="1"/>
  <c r="AF4368" i="1"/>
  <c r="AF4427" i="1"/>
  <c r="AF4015" i="1"/>
  <c r="AF1981" i="1"/>
  <c r="AF2967" i="1"/>
  <c r="AF350" i="1"/>
  <c r="AF4947" i="1"/>
  <c r="AF4881" i="1"/>
  <c r="AF4799" i="1"/>
  <c r="AF423" i="1"/>
  <c r="AF4797" i="1"/>
  <c r="AF3343" i="1"/>
  <c r="AF4982" i="1"/>
  <c r="AF630" i="1"/>
  <c r="AF2467" i="1"/>
  <c r="AF2044" i="1"/>
  <c r="AF4310" i="1"/>
  <c r="AF2406" i="1"/>
  <c r="AF237" i="1"/>
  <c r="AF3884" i="1"/>
  <c r="AF3635" i="1"/>
  <c r="AF3297" i="1"/>
  <c r="AF3015" i="1"/>
  <c r="AF4748" i="1"/>
  <c r="AF4876" i="1"/>
  <c r="AF2754" i="1"/>
  <c r="AF2654" i="1"/>
  <c r="AF900" i="1"/>
  <c r="AF2468" i="1"/>
  <c r="AF1479" i="1"/>
  <c r="AF3405" i="1"/>
  <c r="AF1422" i="1"/>
  <c r="AF4630" i="1"/>
  <c r="AF2916" i="1"/>
  <c r="AF1142" i="1"/>
  <c r="AF631" i="1"/>
  <c r="AF4576" i="1"/>
  <c r="AF849" i="1"/>
  <c r="AF329" i="1"/>
  <c r="AF1879" i="1"/>
  <c r="AF2481" i="1"/>
  <c r="AF60" i="1"/>
  <c r="AF1260" i="1"/>
  <c r="AF4190" i="1"/>
  <c r="AF565" i="1"/>
  <c r="AF3193" i="1"/>
  <c r="AF2379" i="1"/>
  <c r="AF454" i="1"/>
  <c r="AF20" i="1"/>
  <c r="AF4233" i="1"/>
  <c r="AF754" i="1"/>
  <c r="AF2632" i="1"/>
  <c r="AF1350" i="1"/>
  <c r="AF4453" i="1"/>
  <c r="AF2304" i="1"/>
  <c r="AF2115" i="1"/>
  <c r="AF3627" i="1"/>
  <c r="AF547" i="1"/>
  <c r="AF2990" i="1"/>
  <c r="AF1436" i="1"/>
  <c r="AF1058" i="1"/>
  <c r="AF3748" i="1"/>
  <c r="AF930" i="1"/>
  <c r="AF3283" i="1"/>
  <c r="AF4361" i="1"/>
  <c r="AF4393" i="1"/>
  <c r="AF1280" i="1"/>
  <c r="AF4110" i="1"/>
  <c r="AF3349" i="1"/>
  <c r="AF902" i="1"/>
  <c r="AF3673" i="1"/>
  <c r="AF4505" i="1"/>
  <c r="AF3778" i="1"/>
  <c r="AF3303" i="1"/>
  <c r="AF1348" i="1"/>
  <c r="AF4180" i="1"/>
  <c r="AF4998" i="1"/>
  <c r="AF3724" i="1"/>
  <c r="AF1949" i="1"/>
  <c r="AF1354" i="1"/>
  <c r="AF4819" i="1"/>
  <c r="AF2490" i="1"/>
  <c r="AF2740" i="1"/>
  <c r="AF2105" i="1"/>
  <c r="AF681" i="1"/>
  <c r="AF6" i="1"/>
  <c r="AF3922" i="1"/>
  <c r="AF1441" i="1"/>
  <c r="AF3066" i="1"/>
  <c r="AF1592" i="1"/>
  <c r="AF1098" i="1"/>
  <c r="AF2888" i="1"/>
  <c r="AF2581" i="1"/>
  <c r="AF366" i="1"/>
  <c r="AF808" i="1"/>
  <c r="AF2214" i="1"/>
  <c r="AF3325" i="1"/>
  <c r="AF4476" i="1"/>
  <c r="AF1031" i="1"/>
  <c r="AF1349" i="1"/>
  <c r="AF1926" i="1"/>
  <c r="AF2540" i="1"/>
  <c r="AF881" i="1"/>
  <c r="AF2227" i="1"/>
  <c r="AF2896" i="1"/>
  <c r="AF837" i="1"/>
  <c r="AF4846" i="1"/>
  <c r="AF394" i="1"/>
  <c r="AF446" i="1"/>
  <c r="AF2762" i="1"/>
  <c r="AF2506" i="1"/>
  <c r="AF4273" i="1"/>
  <c r="AF976" i="1"/>
  <c r="AF528" i="1"/>
  <c r="AF489" i="1"/>
  <c r="AF1376" i="1"/>
  <c r="AF1505" i="1"/>
  <c r="AF4701" i="1"/>
  <c r="AF3292" i="1"/>
  <c r="AF65" i="1"/>
  <c r="AF3022" i="1"/>
  <c r="AF2251" i="1"/>
  <c r="AF1392" i="1"/>
  <c r="AF30" i="1"/>
  <c r="AF2299" i="1"/>
  <c r="AF2631" i="1"/>
  <c r="AF2705" i="1"/>
  <c r="AF2141" i="1"/>
  <c r="AF3775" i="1"/>
  <c r="AF2295" i="1"/>
  <c r="AF3047" i="1"/>
  <c r="AF2136" i="1"/>
  <c r="AF2303" i="1"/>
  <c r="AF1842" i="1"/>
  <c r="AF4789" i="1"/>
  <c r="AF3946" i="1"/>
  <c r="AF1762" i="1"/>
  <c r="AF2626" i="1"/>
  <c r="AF2952" i="1"/>
  <c r="AF160" i="1"/>
  <c r="AF2456" i="1"/>
  <c r="AF605" i="1"/>
  <c r="AF4517" i="1"/>
  <c r="AF1484" i="1"/>
  <c r="AF2181" i="1"/>
  <c r="AF4115" i="1"/>
  <c r="AF3532" i="1"/>
  <c r="AF1027" i="1"/>
  <c r="AF1013" i="1"/>
  <c r="AF3732" i="1"/>
  <c r="AF2462" i="1"/>
  <c r="AF3016" i="1"/>
  <c r="AF4123" i="1"/>
  <c r="AF1434" i="1"/>
  <c r="AF2140" i="1"/>
  <c r="AF1458" i="1"/>
  <c r="AF3869" i="1"/>
  <c r="AF3980" i="1"/>
  <c r="AF1838" i="1"/>
  <c r="AF822" i="1"/>
  <c r="AF2450" i="1"/>
  <c r="AF2868" i="1"/>
  <c r="AF3619" i="1"/>
  <c r="AF2142" i="1"/>
  <c r="AF2782" i="1"/>
  <c r="AF3821" i="1"/>
  <c r="AF1469" i="1"/>
  <c r="AF3753" i="1"/>
  <c r="AF698" i="1"/>
  <c r="AF723" i="1"/>
  <c r="AF4820" i="1"/>
  <c r="AF1397" i="1"/>
  <c r="AF2979" i="1"/>
  <c r="AF1891" i="1"/>
  <c r="AF1774" i="1"/>
  <c r="AF2108" i="1"/>
  <c r="AF2665" i="1"/>
  <c r="AF1689" i="1"/>
  <c r="AF2438" i="1"/>
  <c r="AF4639" i="1"/>
  <c r="AF1730" i="1"/>
  <c r="AF1266" i="1"/>
  <c r="AF47" i="1"/>
  <c r="AF2623" i="1"/>
  <c r="AF2752" i="1"/>
  <c r="AF4377" i="1"/>
  <c r="AF4440" i="1"/>
  <c r="AF1709" i="1"/>
  <c r="AF2148" i="1"/>
  <c r="AF1190" i="1"/>
  <c r="AF2855" i="1"/>
  <c r="AF326" i="1"/>
  <c r="AF52" i="1"/>
  <c r="AF3853" i="1"/>
  <c r="AF2574" i="1"/>
  <c r="AF3258" i="1"/>
  <c r="AF501" i="1"/>
  <c r="AF1769" i="1"/>
  <c r="AF2841" i="1"/>
  <c r="AF1396" i="1"/>
  <c r="AF1552" i="1"/>
  <c r="AF2167" i="1"/>
  <c r="AF3567" i="1"/>
  <c r="AF4523" i="1"/>
  <c r="AF3294" i="1"/>
  <c r="AF801" i="1"/>
  <c r="AF1110" i="1"/>
  <c r="AF4429" i="1"/>
  <c r="AF2941" i="1"/>
  <c r="AF2648" i="1"/>
  <c r="AF878" i="1"/>
  <c r="AF3908" i="1"/>
  <c r="AF2894" i="1"/>
  <c r="AF427" i="1"/>
  <c r="AF342" i="1"/>
  <c r="AF3311" i="1"/>
  <c r="AF3419" i="1"/>
  <c r="AF4961" i="1"/>
  <c r="AF4717" i="1"/>
  <c r="AF1711" i="1"/>
  <c r="AF2494" i="1"/>
  <c r="AF1660" i="1"/>
  <c r="AF4772" i="1"/>
  <c r="AF2025" i="1"/>
  <c r="AF2850" i="1"/>
  <c r="AF33" i="1"/>
  <c r="AF8" i="1"/>
  <c r="AF842" i="1"/>
  <c r="AF1064" i="1"/>
  <c r="AF2869" i="1"/>
  <c r="AF4136" i="1"/>
  <c r="AF3653" i="1"/>
  <c r="AF3178" i="1"/>
  <c r="AF4247" i="1"/>
  <c r="AF4704" i="1"/>
  <c r="AF4066" i="1"/>
  <c r="AF2386" i="1"/>
  <c r="AF1506" i="1"/>
  <c r="AF3247" i="1"/>
  <c r="AF1414" i="1"/>
  <c r="AF4800" i="1"/>
  <c r="AF3996" i="1"/>
  <c r="AF3" i="1"/>
  <c r="AF2835" i="1"/>
  <c r="AF4808" i="1"/>
  <c r="AF1705" i="1"/>
  <c r="AF2693" i="1"/>
  <c r="AF1374" i="1"/>
  <c r="AF626" i="1"/>
  <c r="AF395" i="1"/>
  <c r="AF1130" i="1"/>
  <c r="AF4063" i="1"/>
  <c r="AF3123" i="1"/>
  <c r="AF3798" i="1"/>
  <c r="AF3997" i="1"/>
  <c r="AF1254" i="1"/>
  <c r="AF432" i="1"/>
  <c r="AF2428" i="1"/>
  <c r="AF4703" i="1"/>
  <c r="AF3780" i="1"/>
  <c r="AF3752" i="1"/>
  <c r="AF1450" i="1"/>
  <c r="AF2865" i="1"/>
  <c r="AF252" i="1"/>
  <c r="AF2082" i="1"/>
  <c r="AF2577" i="1"/>
  <c r="AF4923" i="1"/>
  <c r="AF3903" i="1"/>
  <c r="AF3478" i="1"/>
  <c r="AF4494" i="1"/>
  <c r="AF3942" i="1"/>
  <c r="AF1012" i="1"/>
  <c r="AF2407" i="1"/>
  <c r="AF4272" i="1"/>
  <c r="AF3316" i="1"/>
  <c r="AF1473" i="1"/>
  <c r="AF542" i="1"/>
  <c r="AF4154" i="1"/>
  <c r="AF3667" i="1"/>
  <c r="AF1925" i="1"/>
  <c r="AF3191" i="1"/>
  <c r="AF2400" i="1"/>
  <c r="AF3898" i="1"/>
  <c r="AF275" i="1"/>
  <c r="AF3384" i="1"/>
  <c r="AF1286" i="1"/>
  <c r="AF317" i="1"/>
  <c r="AF1221" i="1"/>
  <c r="AF4343" i="1"/>
  <c r="AF4284" i="1"/>
  <c r="AF3430" i="1"/>
  <c r="AF3790" i="1"/>
  <c r="AF2422" i="1"/>
  <c r="AF3622" i="1"/>
  <c r="AF830" i="1"/>
  <c r="AF1588" i="1"/>
  <c r="AF2814" i="1"/>
  <c r="AF1687" i="1"/>
  <c r="AF3870" i="1"/>
  <c r="AF3356" i="1"/>
  <c r="AF1936" i="1"/>
  <c r="AF139" i="1"/>
  <c r="AF377" i="1"/>
  <c r="AF4567" i="1"/>
  <c r="AF4122" i="1"/>
  <c r="AF3867" i="1"/>
  <c r="AF3226" i="1"/>
  <c r="AF4584" i="1"/>
  <c r="AF222" i="1"/>
  <c r="AF4078" i="1"/>
  <c r="AF1486" i="1"/>
  <c r="AF424" i="1"/>
  <c r="AF2899" i="1"/>
  <c r="AF4274" i="1"/>
  <c r="AF895" i="1"/>
  <c r="AF1788" i="1"/>
  <c r="AF2162" i="1"/>
  <c r="AF602" i="1"/>
  <c r="AF1583" i="1"/>
  <c r="AF1697" i="1"/>
  <c r="AF988" i="1"/>
  <c r="AF2525" i="1"/>
  <c r="AF710" i="1"/>
  <c r="AF118" i="1"/>
  <c r="AF2159" i="1"/>
  <c r="AF1654" i="1"/>
  <c r="AF2682" i="1"/>
  <c r="AF4632" i="1"/>
  <c r="AF4725" i="1"/>
  <c r="AF2560" i="1"/>
  <c r="AF1400" i="1"/>
  <c r="AF3228" i="1"/>
  <c r="AF1062" i="1"/>
  <c r="AF813" i="1"/>
  <c r="AF2815" i="1"/>
  <c r="AF229" i="1"/>
  <c r="AF1243" i="1"/>
  <c r="AF3055" i="1"/>
  <c r="AF3254" i="1"/>
  <c r="AF1715" i="1"/>
  <c r="AF583" i="1"/>
  <c r="AF2020" i="1"/>
  <c r="AF3625" i="1"/>
  <c r="AF2248" i="1"/>
  <c r="AF3242" i="1"/>
  <c r="AF3935" i="1"/>
  <c r="AF2672" i="1"/>
  <c r="AF3068" i="1"/>
  <c r="AF3110" i="1"/>
  <c r="AF3963" i="1"/>
  <c r="AF4364" i="1"/>
  <c r="AF3078" i="1"/>
  <c r="AF3544" i="1"/>
  <c r="AF765" i="1"/>
  <c r="AF4290" i="1"/>
  <c r="AF3857" i="1"/>
  <c r="AF1630" i="1"/>
  <c r="AF1459" i="1"/>
  <c r="AF3265" i="1"/>
  <c r="AF4477" i="1"/>
  <c r="AF575" i="1"/>
  <c r="AF3529" i="1"/>
  <c r="AF3763" i="1"/>
  <c r="AF3833" i="1"/>
  <c r="AF4665" i="1"/>
  <c r="AF2787" i="1"/>
  <c r="AF1133" i="1"/>
  <c r="AF4765" i="1"/>
  <c r="AF381" i="1"/>
  <c r="AF4694" i="1"/>
  <c r="AF4326" i="1"/>
  <c r="AF3357" i="1"/>
  <c r="AF3120" i="1"/>
  <c r="AF4683" i="1"/>
  <c r="AF2957" i="1"/>
  <c r="AF1276" i="1"/>
  <c r="AF1250" i="1"/>
  <c r="AF496" i="1"/>
  <c r="AF3964" i="1"/>
  <c r="AF4124" i="1"/>
  <c r="AF4119" i="1"/>
  <c r="AF2571" i="1"/>
  <c r="AF697" i="1"/>
  <c r="AF756" i="1"/>
  <c r="AF4658" i="1"/>
  <c r="AF70" i="1"/>
  <c r="AF2188" i="1"/>
  <c r="AF4999" i="1"/>
  <c r="AF1325" i="1"/>
  <c r="AF2720" i="1"/>
  <c r="AF2642" i="1"/>
  <c r="AF4626" i="1"/>
  <c r="AF2922" i="1"/>
  <c r="AF87" i="1"/>
  <c r="AF4471" i="1"/>
  <c r="AF67" i="1"/>
  <c r="AF4621" i="1"/>
  <c r="AF4191" i="1"/>
  <c r="AF2690" i="1"/>
  <c r="AF3739" i="1"/>
  <c r="AF4474" i="1"/>
  <c r="AF598" i="1"/>
  <c r="AF4553" i="1"/>
  <c r="AF2271" i="1"/>
  <c r="AF3392" i="1"/>
  <c r="AF1439" i="1"/>
  <c r="AF1043" i="1"/>
  <c r="AF3502" i="1"/>
  <c r="AF1763" i="1"/>
  <c r="AF4976" i="1"/>
  <c r="AF1445" i="1"/>
  <c r="AF4548" i="1"/>
  <c r="AF2745" i="1"/>
  <c r="AF4533" i="1"/>
  <c r="AF1279" i="1"/>
  <c r="AF2825" i="1"/>
  <c r="AF928" i="1"/>
  <c r="AF4925" i="1"/>
  <c r="AF1670" i="1"/>
  <c r="AF1974" i="1"/>
  <c r="AF4159" i="1"/>
  <c r="AF515" i="1"/>
  <c r="AF2830" i="1"/>
  <c r="AF2421" i="1"/>
  <c r="AF1007" i="1"/>
  <c r="AF3447" i="1"/>
  <c r="AF4246" i="1"/>
  <c r="AF1807" i="1"/>
  <c r="AF3443" i="1"/>
  <c r="AF3290" i="1"/>
  <c r="AF2617" i="1"/>
  <c r="AF2134" i="1"/>
  <c r="AF4398" i="1"/>
  <c r="AF3395" i="1"/>
  <c r="AF2288" i="1"/>
  <c r="AF682" i="1"/>
  <c r="AF2269" i="1"/>
  <c r="AF4309" i="1"/>
  <c r="AF4933" i="1"/>
  <c r="AF855" i="1"/>
  <c r="AF3575" i="1"/>
  <c r="AF3829" i="1"/>
  <c r="AF969" i="1"/>
  <c r="AF584" i="1"/>
  <c r="AF1792" i="1"/>
  <c r="AF2660" i="1"/>
  <c r="AF740" i="1"/>
  <c r="AF4043" i="1"/>
  <c r="AF1615" i="1"/>
  <c r="AF3189" i="1"/>
  <c r="AF2106" i="1"/>
  <c r="AF238" i="1"/>
  <c r="AF559" i="1"/>
  <c r="AF991" i="1"/>
  <c r="AF3995" i="1"/>
  <c r="AF3109" i="1"/>
  <c r="AF2434" i="1"/>
  <c r="AF2323" i="1"/>
  <c r="AF2202" i="1"/>
  <c r="AF2885" i="1"/>
  <c r="AF3791" i="1"/>
  <c r="AF4579" i="1"/>
  <c r="AF4745" i="1"/>
  <c r="AF847" i="1"/>
  <c r="AF2823" i="1"/>
  <c r="AF4890" i="1"/>
  <c r="AF384" i="1"/>
  <c r="AF485" i="1"/>
  <c r="AF1957" i="1"/>
  <c r="AF4260" i="1"/>
  <c r="AF476" i="1"/>
  <c r="AF1331" i="1"/>
  <c r="AF4209" i="1"/>
  <c r="AF3069" i="1"/>
  <c r="AF1264" i="1"/>
  <c r="AF2729" i="1"/>
  <c r="AF3636" i="1"/>
  <c r="AF2337" i="1"/>
  <c r="AF944" i="1"/>
  <c r="AF2163" i="1"/>
  <c r="AF1647" i="1"/>
  <c r="AF3806" i="1"/>
  <c r="AF3822" i="1"/>
  <c r="AF4522" i="1"/>
  <c r="AF2054" i="1"/>
  <c r="AF38" i="1"/>
  <c r="AF4020" i="1"/>
  <c r="AF2120" i="1"/>
  <c r="AF1220" i="1"/>
  <c r="AF378" i="1"/>
  <c r="AF1399" i="1"/>
  <c r="AF4017" i="1"/>
  <c r="AF1368" i="1"/>
  <c r="AF938" i="1"/>
  <c r="AF2700" i="1"/>
  <c r="AF4060" i="1"/>
  <c r="AF614" i="1"/>
  <c r="AF3411" i="1"/>
  <c r="AF165" i="1"/>
  <c r="AF2628" i="1"/>
  <c r="AF3588" i="1"/>
  <c r="AF2991" i="1"/>
  <c r="AF571" i="1"/>
  <c r="AF2883" i="1"/>
  <c r="AF279" i="1"/>
  <c r="AF4781" i="1"/>
  <c r="AF3282" i="1"/>
  <c r="AF3438" i="1"/>
  <c r="AF132" i="1"/>
  <c r="AF545" i="1"/>
  <c r="AF1132" i="1"/>
  <c r="AF4330" i="1"/>
  <c r="AF2884" i="1"/>
  <c r="AF35" i="1"/>
  <c r="AF2085" i="1"/>
  <c r="AF1524" i="1"/>
  <c r="AF2442" i="1"/>
  <c r="AF567" i="1"/>
  <c r="AF2537" i="1"/>
  <c r="AF3485" i="1"/>
  <c r="AF1999" i="1"/>
  <c r="AF4588" i="1"/>
  <c r="AF492" i="1"/>
  <c r="AF3892" i="1"/>
  <c r="AF3876" i="1"/>
  <c r="AF1537" i="1"/>
  <c r="AF2845" i="1"/>
  <c r="AF888" i="1"/>
  <c r="AF2685" i="1"/>
  <c r="AF2502" i="1"/>
  <c r="AF212" i="1"/>
  <c r="AF1030" i="1"/>
  <c r="AF143" i="1"/>
  <c r="AF786" i="1"/>
  <c r="AF3489" i="1"/>
  <c r="AF2769" i="1"/>
  <c r="AF4213" i="1"/>
  <c r="AF2534" i="1"/>
  <c r="AF201" i="1"/>
  <c r="AF1170" i="1"/>
  <c r="AF2079" i="1"/>
  <c r="AF4828" i="1"/>
  <c r="AF1102" i="1"/>
  <c r="AF1482" i="1"/>
  <c r="AF2116" i="1"/>
  <c r="AF2586" i="1"/>
  <c r="AF668" i="1"/>
  <c r="AF429" i="1"/>
  <c r="AF3816" i="1"/>
  <c r="AF674" i="1"/>
  <c r="AF1372" i="1"/>
  <c r="AF1322" i="1"/>
  <c r="AF3452" i="1"/>
  <c r="AF416" i="1"/>
  <c r="AF187" i="1"/>
  <c r="AF2265" i="1"/>
  <c r="AF2794" i="1"/>
  <c r="AF4174" i="1"/>
  <c r="AF4541" i="1"/>
  <c r="AF3348" i="1"/>
  <c r="AF332" i="1"/>
  <c r="AF3072" i="1"/>
  <c r="AF2028" i="1"/>
  <c r="AF3462" i="1"/>
  <c r="AF607" i="1"/>
  <c r="AF721" i="1"/>
  <c r="AF3756" i="1"/>
  <c r="AF3613" i="1"/>
  <c r="AF654" i="1"/>
  <c r="AF3444" i="1"/>
  <c r="AF478" i="1"/>
  <c r="AF3481" i="1"/>
  <c r="AF2976" i="1"/>
  <c r="AF3818" i="1"/>
  <c r="AF713" i="1"/>
  <c r="AF967" i="1"/>
  <c r="AF4456" i="1"/>
  <c r="AF2674" i="1"/>
  <c r="AF1531" i="1"/>
  <c r="AF4003" i="1"/>
  <c r="AF3885" i="1"/>
  <c r="AF4120" i="1"/>
  <c r="AF1885" i="1"/>
  <c r="AF2409" i="1"/>
  <c r="AF4675" i="1"/>
  <c r="AF2308" i="1"/>
  <c r="AF1886" i="1"/>
  <c r="AF793" i="1"/>
  <c r="AF3150" i="1"/>
  <c r="AF3319" i="1"/>
  <c r="AF1011" i="1"/>
  <c r="AF3163" i="1"/>
  <c r="AF362" i="1"/>
  <c r="AF1966" i="1"/>
  <c r="AF2336" i="1"/>
  <c r="AF3506" i="1"/>
  <c r="AF4633" i="1"/>
  <c r="AF1669" i="1"/>
  <c r="AF3201" i="1"/>
  <c r="AF4551" i="1"/>
  <c r="AF2089" i="1"/>
  <c r="AF1742" i="1"/>
  <c r="AF770" i="1"/>
  <c r="AF2035" i="1"/>
  <c r="AF4221" i="1"/>
  <c r="AF3656" i="1"/>
  <c r="AF1364" i="1"/>
  <c r="AF1367" i="1"/>
  <c r="AF3417" i="1"/>
  <c r="AF185" i="1"/>
  <c r="AF4156" i="1"/>
  <c r="AF21" i="1"/>
  <c r="AF1550" i="1"/>
  <c r="AF4939" i="1"/>
  <c r="AF2637" i="1"/>
  <c r="AF2645" i="1"/>
  <c r="AF1633" i="1"/>
  <c r="AF346" i="1"/>
  <c r="AF524" i="1"/>
  <c r="AF2393" i="1"/>
  <c r="AF4129" i="1"/>
  <c r="AF3939" i="1"/>
  <c r="AF2761" i="1"/>
  <c r="AF15" i="1"/>
  <c r="AF3734" i="1"/>
  <c r="AF1825" i="1"/>
  <c r="AF1737" i="1"/>
  <c r="AF1573" i="1"/>
  <c r="AF1822" i="1"/>
  <c r="AF1595" i="1"/>
  <c r="AF13" i="1"/>
  <c r="AF4424" i="1"/>
  <c r="AF1099" i="1"/>
  <c r="AF1923" i="1"/>
  <c r="AF2053" i="1"/>
  <c r="AF2942" i="1"/>
  <c r="AF4504" i="1"/>
  <c r="AF701" i="1"/>
  <c r="AF4599" i="1"/>
  <c r="AF3062" i="1"/>
  <c r="AF1548" i="1"/>
  <c r="AF3537" i="1"/>
  <c r="AF4491" i="1"/>
  <c r="AF1141" i="1"/>
  <c r="AF124" i="1"/>
  <c r="AF2987" i="1"/>
  <c r="AF311" i="1"/>
  <c r="AF4141" i="1"/>
  <c r="AF890" i="1"/>
  <c r="AF4416" i="1"/>
  <c r="AF4480" i="1"/>
  <c r="AF3624" i="1"/>
  <c r="AF1847" i="1"/>
  <c r="AF1699" i="1"/>
  <c r="AF669" i="1"/>
  <c r="AF533" i="1"/>
  <c r="AF1932" i="1"/>
  <c r="AF2282" i="1"/>
  <c r="AF1976" i="1"/>
  <c r="AF2768" i="1"/>
  <c r="AF3277" i="1"/>
  <c r="AF913" i="1"/>
  <c r="AF4148" i="1"/>
  <c r="AF4408" i="1"/>
  <c r="AF3893" i="1"/>
  <c r="AF1462" i="1"/>
  <c r="AF1520" i="1"/>
  <c r="AF4212" i="1"/>
  <c r="AF694" i="1"/>
  <c r="AF2624" i="1"/>
  <c r="AF157" i="1"/>
  <c r="AF335" i="1"/>
  <c r="AF1231" i="1"/>
  <c r="AF3148" i="1"/>
  <c r="AF1143" i="1"/>
  <c r="AF1663" i="1"/>
  <c r="AF3918" i="1"/>
  <c r="AF1034" i="1"/>
  <c r="AF3094" i="1"/>
  <c r="AF1468" i="1"/>
  <c r="AF3017" i="1"/>
  <c r="AF2982" i="1"/>
  <c r="AF4278" i="1"/>
  <c r="AF1674" i="1"/>
  <c r="AF1105" i="1"/>
  <c r="AF4983" i="1"/>
  <c r="AF3439" i="1"/>
  <c r="AF4062" i="1"/>
  <c r="AF1108" i="1"/>
  <c r="AF3041" i="1"/>
  <c r="AF2523" i="1"/>
  <c r="AF2489" i="1"/>
  <c r="AF3914" i="1"/>
  <c r="AF2764" i="1"/>
  <c r="AF1253" i="1"/>
  <c r="AF2988" i="1"/>
  <c r="AF4315" i="1"/>
  <c r="AF912" i="1"/>
  <c r="AF4773" i="1"/>
  <c r="AF2217" i="1"/>
  <c r="AF2589" i="1"/>
  <c r="AF253" i="1"/>
  <c r="AF4381" i="1"/>
  <c r="AF3606" i="1"/>
  <c r="AF758" i="1"/>
  <c r="AF3372" i="1"/>
  <c r="AF2165" i="1"/>
  <c r="AF2980" i="1"/>
  <c r="AF3646" i="1"/>
  <c r="AF459" i="1"/>
  <c r="AF1394" i="1"/>
  <c r="AF1026" i="1"/>
  <c r="AF3557" i="1"/>
  <c r="AF72" i="1"/>
  <c r="AF517" i="1"/>
  <c r="AF1163" i="1"/>
  <c r="AF4073" i="1"/>
  <c r="AF4693" i="1"/>
  <c r="AF2256" i="1"/>
  <c r="AF3534" i="1"/>
  <c r="AF415" i="1"/>
  <c r="AF4718" i="1"/>
  <c r="AF2579" i="1"/>
  <c r="AF3146" i="1"/>
  <c r="AF4715" i="1"/>
  <c r="AF40" i="1"/>
  <c r="AF4072" i="1"/>
  <c r="AF2330" i="1"/>
  <c r="AF1199" i="1"/>
  <c r="AF3681" i="1"/>
  <c r="AF1843" i="1"/>
  <c r="AF3504" i="1"/>
  <c r="AF763" i="1"/>
  <c r="AF2469" i="1"/>
  <c r="AF193" i="1"/>
  <c r="AF4572" i="1"/>
  <c r="AF1140" i="1"/>
  <c r="AF2521" i="1"/>
  <c r="AF2218" i="1"/>
  <c r="AF934" i="1"/>
  <c r="AF3168" i="1"/>
  <c r="AF307" i="1"/>
  <c r="AF4049" i="1"/>
  <c r="AF1799" i="1"/>
  <c r="AF4178" i="1"/>
  <c r="AF3070" i="1"/>
  <c r="AF1218" i="1"/>
  <c r="AF2889" i="1"/>
  <c r="AF4498" i="1"/>
  <c r="AF1428" i="1"/>
  <c r="AF206" i="1"/>
  <c r="AF4827" i="1"/>
  <c r="AF3668" i="1"/>
  <c r="AF2102" i="1"/>
  <c r="AF1555" i="1"/>
  <c r="AF1877" i="1"/>
  <c r="AF244" i="1"/>
  <c r="AF4550" i="1"/>
  <c r="AF1854" i="1"/>
  <c r="AF3692" i="1"/>
  <c r="AF315" i="1"/>
  <c r="AF246" i="1"/>
  <c r="AF4351" i="1"/>
  <c r="AF1211" i="1"/>
  <c r="AF1416" i="1"/>
  <c r="AF569" i="1"/>
  <c r="AF2263" i="1"/>
  <c r="AF3548" i="1"/>
  <c r="AF840" i="1"/>
  <c r="AF2556" i="1"/>
  <c r="AF2844" i="1"/>
  <c r="AF2827" i="1"/>
  <c r="AF2154" i="1"/>
  <c r="AF568" i="1"/>
  <c r="AF2114" i="1"/>
  <c r="AF1371" i="1"/>
  <c r="AF2161" i="1"/>
  <c r="AF4332" i="1"/>
  <c r="AF597" i="1"/>
  <c r="AF3324" i="1"/>
  <c r="AF2709" i="1"/>
  <c r="AF1324" i="1"/>
  <c r="AF2047" i="1"/>
  <c r="AF3844" i="1"/>
  <c r="AF2253" i="1"/>
  <c r="AF2156" i="1"/>
  <c r="AF3874" i="1"/>
  <c r="AF4534" i="1"/>
  <c r="AF2610" i="1"/>
  <c r="AF2852" i="1"/>
  <c r="AF3415" i="1"/>
  <c r="AF1078" i="1"/>
  <c r="AF4204" i="1"/>
  <c r="AF3969" i="1"/>
  <c r="AF3200" i="1"/>
  <c r="AF1616" i="1"/>
  <c r="AF2187" i="1"/>
  <c r="AF651" i="1"/>
  <c r="AF1716" i="1"/>
  <c r="AF3660" i="1"/>
  <c r="AF56" i="1"/>
  <c r="AF1476" i="1"/>
  <c r="AF3476" i="1"/>
  <c r="AF946" i="1"/>
  <c r="AF4590" i="1"/>
  <c r="AF4886" i="1"/>
  <c r="AF1291" i="1"/>
  <c r="AF481" i="1"/>
  <c r="AF3932" i="1"/>
  <c r="AF5001" i="1"/>
  <c r="AF2138" i="1"/>
  <c r="AF3913" i="1"/>
  <c r="AF811" i="1"/>
  <c r="AF456" i="1"/>
  <c r="AF718" i="1"/>
  <c r="AF1646" i="1"/>
  <c r="AF948" i="1"/>
  <c r="AF1561" i="1"/>
  <c r="AF4341" i="1"/>
  <c r="AF1215" i="1"/>
  <c r="AF4655" i="1"/>
  <c r="AF4861" i="1"/>
  <c r="AF2846" i="1"/>
  <c r="AF613" i="1"/>
  <c r="AF1359" i="1"/>
  <c r="AF2135" i="1"/>
  <c r="AF4170" i="1"/>
  <c r="AF2786" i="1"/>
  <c r="AF4758" i="1"/>
  <c r="AF2860" i="1"/>
  <c r="AF4929" i="1"/>
  <c r="AF857" i="1"/>
  <c r="AF1993" i="1"/>
  <c r="AF2331" i="1"/>
  <c r="AF4407" i="1"/>
  <c r="AF1577" i="1"/>
  <c r="AF4021" i="1"/>
  <c r="AF4714" i="1"/>
  <c r="AF4394" i="1"/>
  <c r="AF453" i="1"/>
  <c r="AF3112" i="1"/>
  <c r="AF1578" i="1"/>
  <c r="AF2687" i="1"/>
  <c r="AF3866" i="1"/>
  <c r="AF2319" i="1"/>
  <c r="AF1271" i="1"/>
  <c r="AF1120" i="1"/>
  <c r="AF987" i="1"/>
  <c r="AF2935" i="1"/>
  <c r="AF994" i="1"/>
  <c r="AF2641" i="1"/>
  <c r="AF3714" i="1"/>
  <c r="AF4788" i="1"/>
  <c r="AF4757" i="1"/>
  <c r="AF3287" i="1"/>
  <c r="AF2334" i="1"/>
  <c r="AF1860" i="1"/>
  <c r="AF3814" i="1"/>
  <c r="AF3621" i="1"/>
  <c r="AF4342" i="1"/>
  <c r="AF1160" i="1"/>
  <c r="AF1802" i="1"/>
  <c r="AF3543" i="1"/>
  <c r="AF4822" i="1"/>
  <c r="AF2914" i="1"/>
  <c r="AF1024" i="1"/>
  <c r="AF2203" i="1"/>
  <c r="AF4724" i="1"/>
  <c r="AF4536" i="1"/>
  <c r="AF2332" i="1"/>
  <c r="AF2137" i="1"/>
  <c r="AF4055" i="1"/>
  <c r="AF3170" i="1"/>
  <c r="AF1826" i="1"/>
  <c r="AF290" i="1"/>
  <c r="AF4756" i="1"/>
  <c r="AF3992" i="1"/>
  <c r="AF4448" i="1"/>
  <c r="AF4493" i="1"/>
  <c r="AF1791" i="1"/>
  <c r="AF3436" i="1"/>
  <c r="AF4784" i="1"/>
  <c r="AF3843" i="1"/>
  <c r="AF4609" i="1"/>
  <c r="AF4333" i="1"/>
  <c r="AF2126" i="1"/>
  <c r="AF2447" i="1"/>
  <c r="AF4142" i="1"/>
  <c r="AF393" i="1"/>
  <c r="AF25" i="1"/>
  <c r="AF349" i="1"/>
  <c r="AF3031" i="1"/>
  <c r="AF2418" i="1"/>
  <c r="AF2746" i="1"/>
  <c r="AF2817" i="1"/>
  <c r="AF4722" i="1"/>
  <c r="AF2783" i="1"/>
  <c r="AF3854" i="1"/>
  <c r="AF1310" i="1"/>
  <c r="AF3545" i="1"/>
  <c r="AF2394" i="1"/>
  <c r="AF639" i="1"/>
  <c r="AF2452" i="1"/>
  <c r="AF155" i="1"/>
  <c r="AF74" i="1"/>
  <c r="AF1104" i="1"/>
  <c r="AF407" i="1"/>
  <c r="AF850" i="1"/>
  <c r="AF2634" i="1"/>
  <c r="AF4052" i="1"/>
  <c r="AF1262" i="1"/>
  <c r="AF1815" i="1"/>
  <c r="AF3705" i="1"/>
  <c r="AF3101" i="1"/>
  <c r="AF1314" i="1"/>
  <c r="AF3718" i="1"/>
  <c r="AF671" i="1"/>
  <c r="AF62" i="1"/>
  <c r="AF576" i="1"/>
  <c r="AF4859" i="1"/>
  <c r="AF2919" i="1"/>
  <c r="AF3339" i="1"/>
  <c r="AF4671" i="1"/>
  <c r="AF3652" i="1"/>
  <c r="AF1979" i="1"/>
  <c r="AF4299" i="1"/>
  <c r="AF1246" i="1"/>
  <c r="AF4817" i="1"/>
  <c r="AF4176" i="1"/>
  <c r="AF2956" i="1"/>
  <c r="AF256" i="1"/>
  <c r="AF2199" i="1"/>
  <c r="AF3076" i="1"/>
  <c r="AF1931" i="1"/>
  <c r="AF2813" i="1"/>
  <c r="AF2664" i="1"/>
  <c r="AF812" i="1"/>
  <c r="AF4958" i="1"/>
  <c r="AF1582" i="1"/>
  <c r="AF3190" i="1"/>
  <c r="AF3434" i="1"/>
  <c r="AF4654" i="1"/>
  <c r="AF2296" i="1"/>
  <c r="AF4499" i="1"/>
  <c r="AF2300" i="1"/>
  <c r="AF4372" i="1"/>
  <c r="AF75" i="1"/>
  <c r="AF4618" i="1"/>
  <c r="AF4065" i="1"/>
  <c r="AF2661" i="1"/>
  <c r="AF3088" i="1"/>
  <c r="AF1767" i="1"/>
  <c r="AF225" i="1"/>
  <c r="AF145" i="1"/>
  <c r="AF892" i="1"/>
  <c r="AF51" i="1"/>
  <c r="AF2840" i="1"/>
  <c r="AF739" i="1"/>
  <c r="AF1002" i="1"/>
  <c r="AF1121" i="1"/>
  <c r="AF3458" i="1"/>
  <c r="AF1608" i="1"/>
  <c r="AF1248" i="1"/>
  <c r="AF49" i="1"/>
  <c r="AF2601" i="1"/>
  <c r="AF4862" i="1"/>
  <c r="AF3890" i="1"/>
  <c r="AF1373" i="1"/>
  <c r="AF686" i="1"/>
  <c r="AF3397" i="1"/>
  <c r="AF2034" i="1"/>
  <c r="AF4152" i="1"/>
  <c r="AF4317" i="1"/>
  <c r="AF37" i="1"/>
  <c r="AF2353" i="1"/>
  <c r="AF3819" i="1"/>
  <c r="AF1258" i="1"/>
  <c r="AF1299" i="1"/>
  <c r="AF409" i="1"/>
  <c r="AF4472" i="1"/>
  <c r="AF534" i="1"/>
  <c r="AF2395" i="1"/>
  <c r="AF3073" i="1"/>
  <c r="AF4530" i="1"/>
  <c r="AF111" i="1"/>
  <c r="AF2258" i="1"/>
  <c r="AF1607" i="1"/>
  <c r="AF4791" i="1"/>
  <c r="AF4459" i="1"/>
  <c r="AF2895" i="1"/>
  <c r="AF3943" i="1"/>
  <c r="AF4823" i="1"/>
  <c r="AF1123" i="1"/>
  <c r="AF4597" i="1"/>
  <c r="AF2455" i="1"/>
  <c r="AF2528" i="1"/>
  <c r="AF737" i="1"/>
  <c r="AF505" i="1"/>
  <c r="AF1178" i="1"/>
  <c r="AF93" i="1"/>
  <c r="AF2948" i="1"/>
  <c r="AF4829" i="1"/>
  <c r="AF3880" i="1"/>
  <c r="AF2038" i="1"/>
  <c r="AF4002" i="1"/>
  <c r="AF4195" i="1"/>
  <c r="AF3940" i="1"/>
  <c r="AF1597" i="1"/>
  <c r="AF4044" i="1"/>
  <c r="AF1457" i="1"/>
  <c r="AF4092" i="1"/>
  <c r="AF3511" i="1"/>
  <c r="AF257" i="1"/>
  <c r="AF824" i="1"/>
  <c r="AF4369" i="1"/>
  <c r="AF1345" i="1"/>
  <c r="AF3421" i="1"/>
  <c r="AF2777" i="1"/>
  <c r="AF964" i="1"/>
  <c r="AF2121" i="1"/>
  <c r="AF486" i="1"/>
  <c r="AF3484" i="1"/>
  <c r="AF4760" i="1"/>
  <c r="AF2043" i="1"/>
  <c r="AF2902" i="1"/>
  <c r="AF1157" i="1"/>
  <c r="AF4546" i="1"/>
  <c r="AF3527" i="1"/>
  <c r="AF2133" i="1"/>
  <c r="AF4644" i="1"/>
  <c r="AF2600" i="1"/>
  <c r="AF3977" i="1"/>
  <c r="AF4782" i="1"/>
  <c r="AF1294" i="1"/>
  <c r="AF2590" i="1"/>
  <c r="AF2036" i="1"/>
  <c r="AF4039" i="1"/>
  <c r="AF511" i="1"/>
  <c r="AF1754" i="1"/>
  <c r="AF2224" i="1"/>
  <c r="AF4814" i="1"/>
  <c r="AF2503" i="1"/>
  <c r="AF3463" i="1"/>
  <c r="AF2206" i="1"/>
  <c r="AF4495" i="1"/>
  <c r="AF4689" i="1"/>
  <c r="AF2932" i="1"/>
  <c r="AF4628" i="1"/>
  <c r="AF3093" i="1"/>
  <c r="AF657" i="1"/>
  <c r="AF1427" i="1"/>
  <c r="AF4575" i="1"/>
  <c r="AF1119" i="1"/>
  <c r="AF4349" i="1"/>
  <c r="AF1584" i="1"/>
  <c r="AF1076" i="1"/>
  <c r="AF4544" i="1"/>
  <c r="AF2861" i="1"/>
  <c r="AF693" i="1"/>
  <c r="AF3578" i="1"/>
  <c r="AF3164" i="1"/>
  <c r="AF2583" i="1"/>
  <c r="AF2316" i="1"/>
  <c r="AF2290" i="1"/>
  <c r="AF1461" i="1"/>
  <c r="AF1685" i="1"/>
  <c r="AF2773" i="1"/>
  <c r="AF1850" i="1"/>
  <c r="AF1308" i="1"/>
  <c r="AF3689" i="1"/>
  <c r="AF2072" i="1"/>
  <c r="AF1321" i="1"/>
  <c r="AF3267" i="1"/>
  <c r="AF4887" i="1"/>
  <c r="AF3688" i="1"/>
  <c r="AF1478" i="1"/>
  <c r="AF4586" i="1"/>
  <c r="AF3221" i="1"/>
  <c r="AF3380" i="1"/>
  <c r="AF1786" i="1"/>
  <c r="AF2998" i="1"/>
  <c r="AF83" i="1"/>
  <c r="AF3669" i="1"/>
  <c r="AF1490" i="1"/>
  <c r="AF4350" i="1"/>
  <c r="AF122" i="1"/>
  <c r="AF2236" i="1"/>
  <c r="AF4896" i="1"/>
  <c r="AF2372" i="1"/>
  <c r="AF2346" i="1"/>
  <c r="AF2226" i="1"/>
  <c r="AF4677" i="1"/>
  <c r="AF3855" i="1"/>
  <c r="AF113" i="1"/>
  <c r="AF2964" i="1"/>
  <c r="AF2088" i="1"/>
  <c r="AF4090" i="1"/>
  <c r="AF1745" i="1"/>
  <c r="AF2891" i="1"/>
  <c r="AF1809" i="1"/>
  <c r="AF846" i="1"/>
  <c r="AF1717" i="1"/>
  <c r="AF704" i="1"/>
  <c r="AF735" i="1"/>
  <c r="AF1049" i="1"/>
  <c r="AF3467" i="1"/>
  <c r="AF1419" i="1"/>
  <c r="AF277" i="1"/>
  <c r="AF382" i="1"/>
  <c r="AF2018" i="1"/>
  <c r="AF4344" i="1"/>
  <c r="AF4490" i="1"/>
  <c r="AF4529" i="1"/>
  <c r="AF3604" i="1"/>
  <c r="AF4458" i="1"/>
  <c r="AF347" i="1"/>
  <c r="AF4867" i="1"/>
  <c r="AF537" i="1"/>
  <c r="AF3143" i="1"/>
  <c r="AF2598" i="1"/>
  <c r="AF573" i="1"/>
  <c r="AF4552" i="1"/>
  <c r="AF1696" i="1"/>
  <c r="AF1806" i="1"/>
  <c r="AF3374" i="1"/>
  <c r="AF319" i="1"/>
  <c r="AF759" i="1"/>
  <c r="AF325" i="1"/>
  <c r="AF3289" i="1"/>
  <c r="AF834" i="1"/>
  <c r="AF3223" i="1"/>
  <c r="AF1197" i="1"/>
  <c r="AF4084" i="1"/>
  <c r="AF2913" i="1"/>
  <c r="AF1395" i="1"/>
  <c r="AF2464" i="1"/>
  <c r="AF3703" i="1"/>
  <c r="AF2963" i="1"/>
  <c r="AF4989" i="1"/>
  <c r="AF1122" i="1"/>
  <c r="AF3276" i="1"/>
  <c r="AF1089" i="1"/>
  <c r="AF3205" i="1"/>
  <c r="AF673" i="1"/>
  <c r="AF3326" i="1"/>
  <c r="AF1136" i="1"/>
  <c r="AF3071" i="1"/>
  <c r="AF2123" i="1"/>
  <c r="AF2338" i="1"/>
  <c r="AF818" i="1"/>
  <c r="AF2374" i="1"/>
  <c r="AF506" i="1"/>
  <c r="AF848" i="1"/>
  <c r="AF2152" i="1"/>
  <c r="AF4674" i="1"/>
  <c r="AF2662" i="1"/>
  <c r="AF1124" i="1"/>
  <c r="AF2732" i="1"/>
  <c r="AF2912" i="1"/>
  <c r="AF3026" i="1"/>
  <c r="AF333" i="1"/>
  <c r="AF3998" i="1"/>
  <c r="AF4348" i="1"/>
  <c r="AF4650" i="1"/>
  <c r="AF3862" i="1"/>
  <c r="AF2247" i="1"/>
  <c r="AF540" i="1"/>
  <c r="AF2909" i="1"/>
  <c r="AF2172" i="1"/>
  <c r="AF4064" i="1"/>
  <c r="AF4318" i="1"/>
  <c r="AF3774" i="1"/>
  <c r="AF995" i="1"/>
  <c r="AF3801" i="1"/>
  <c r="AF4374" i="1"/>
  <c r="AF3881" i="1"/>
  <c r="AF4114" i="1"/>
  <c r="AF4419" i="1"/>
  <c r="AF4183" i="1"/>
  <c r="AF4857" i="1"/>
  <c r="AF3274" i="1"/>
  <c r="AF2955" i="1"/>
  <c r="AF4033" i="1"/>
  <c r="AF4716" i="1"/>
  <c r="AF1493" i="1"/>
  <c r="AF1557" i="1"/>
  <c r="AF2408" i="1"/>
  <c r="AF4640" i="1"/>
  <c r="AF590" i="1"/>
  <c r="AF1236" i="1"/>
  <c r="AF1525" i="1"/>
  <c r="AF3820" i="1"/>
  <c r="AF2118" i="1"/>
  <c r="AF4145" i="1"/>
  <c r="AF1195" i="1"/>
  <c r="AF2811" i="1"/>
  <c r="AF4181" i="1"/>
  <c r="AF3418" i="1"/>
  <c r="AF170" i="1"/>
  <c r="AF2429" i="1"/>
  <c r="AF303" i="1"/>
  <c r="AF406" i="1"/>
  <c r="AF2007" i="1"/>
  <c r="AF4229" i="1"/>
  <c r="AF4383" i="1"/>
  <c r="AF3580" i="1"/>
  <c r="AF3231" i="1"/>
  <c r="AF4478" i="1"/>
  <c r="AF799" i="1"/>
  <c r="AF2663" i="1"/>
  <c r="AF291" i="1"/>
  <c r="AF2343" i="1"/>
  <c r="AF1651" i="1"/>
  <c r="AF3248" i="1"/>
  <c r="AF3953" i="1"/>
  <c r="AF4231" i="1"/>
  <c r="AF218" i="1"/>
  <c r="AF624" i="1"/>
  <c r="AF676" i="1"/>
  <c r="AF1292" i="1"/>
  <c r="AF2518" i="1"/>
  <c r="AF4198" i="1"/>
  <c r="AF1268" i="1"/>
  <c r="AF2585" i="1"/>
  <c r="AF2012" i="1"/>
  <c r="AF1150" i="1"/>
  <c r="AF3309" i="1"/>
  <c r="AF3609" i="1"/>
  <c r="AF2312" i="1"/>
  <c r="AF2657" i="1"/>
  <c r="AF1919" i="1"/>
  <c r="AF1835" i="1"/>
  <c r="AF4941" i="1"/>
  <c r="AF1565" i="1"/>
  <c r="AF4652" i="1"/>
  <c r="AF2717" i="1"/>
  <c r="AF2307" i="1"/>
  <c r="AF3084" i="1"/>
  <c r="AF392" i="1"/>
  <c r="AF4746" i="1"/>
  <c r="AF4918" i="1"/>
  <c r="AF958" i="1"/>
  <c r="AF2759" i="1"/>
  <c r="AF2879" i="1"/>
  <c r="AF632" i="1"/>
  <c r="AF1377" i="1"/>
  <c r="AF984" i="1"/>
  <c r="AF2994" i="1"/>
  <c r="AF733" i="1"/>
  <c r="AF1227" i="1"/>
  <c r="AF4409" i="1"/>
  <c r="AF717" i="1"/>
  <c r="AF4118" i="1"/>
  <c r="AF3312" i="1"/>
  <c r="AF2232" i="1"/>
  <c r="AF3787" i="1"/>
  <c r="AF4734" i="1"/>
  <c r="AF945" i="1"/>
  <c r="AF2413" i="1"/>
  <c r="AF2466" i="1"/>
  <c r="AF2704" i="1"/>
  <c r="AF925" i="1"/>
  <c r="AF4508" i="1"/>
  <c r="AF2837" i="1"/>
  <c r="AF1639" i="1"/>
  <c r="AF1149" i="1"/>
  <c r="AF92" i="1"/>
  <c r="AF4255" i="1"/>
  <c r="AF1438" i="1"/>
  <c r="AF1175" i="1"/>
  <c r="AF4059" i="1"/>
  <c r="AF4061" i="1"/>
  <c r="AF767" i="1"/>
  <c r="AF4569" i="1"/>
  <c r="AF2575" i="1"/>
  <c r="AF1039" i="1"/>
  <c r="AF2074" i="1"/>
  <c r="AF3716" i="1"/>
  <c r="AF1189" i="1"/>
  <c r="AF2355" i="1"/>
  <c r="AF2498" i="1"/>
  <c r="AF4160" i="1"/>
  <c r="AF548" i="1"/>
  <c r="AF1625" i="1"/>
  <c r="AF4755" i="1"/>
  <c r="AF2348" i="1"/>
  <c r="AF4968" i="1"/>
  <c r="AF3206" i="1"/>
  <c r="AF4329" i="1"/>
  <c r="AF1567" i="1"/>
  <c r="AF4378" i="1"/>
  <c r="AF2655" i="1"/>
  <c r="AF341" i="1"/>
  <c r="AF4444" i="1"/>
  <c r="AF3028" i="1"/>
  <c r="AF1526" i="1"/>
  <c r="AF940" i="1"/>
  <c r="AF825" i="1"/>
  <c r="AF129" i="1"/>
  <c r="AF3166" i="1"/>
  <c r="AF2697" i="1"/>
  <c r="AF2441" i="1"/>
  <c r="AF3137" i="1"/>
  <c r="AF712" i="1"/>
  <c r="AF1728" i="1"/>
  <c r="AF2500" i="1"/>
  <c r="AF3923" i="1"/>
  <c r="AF1382" i="1"/>
  <c r="AF2183" i="1"/>
  <c r="AF4202" i="1"/>
  <c r="AF1827" i="1"/>
  <c r="AF3008" i="1"/>
  <c r="AF2863" i="1"/>
  <c r="AF4580" i="1"/>
  <c r="AF1744" i="1"/>
  <c r="AF2354" i="1"/>
  <c r="AF2474" i="1"/>
  <c r="AF2604" i="1"/>
  <c r="AF3224" i="1"/>
  <c r="AF373" i="1"/>
  <c r="AF4001" i="1"/>
  <c r="AF4702" i="1"/>
  <c r="AF4127" i="1"/>
  <c r="AF2820" i="1"/>
  <c r="AF989" i="1"/>
  <c r="AF2992" i="1"/>
  <c r="AF1272" i="1"/>
  <c r="AF2222" i="1"/>
  <c r="AF280" i="1"/>
  <c r="AF1131" i="1"/>
  <c r="AF1241" i="1"/>
  <c r="AF4138" i="1"/>
  <c r="AF2656" i="1"/>
  <c r="AF3509" i="1"/>
  <c r="AF101" i="1"/>
  <c r="AF637" i="1"/>
  <c r="AF4482" i="1"/>
  <c r="AF3929" i="1"/>
  <c r="AF2111" i="1"/>
  <c r="AF4843" i="1"/>
  <c r="AF2870" i="1"/>
  <c r="AF498" i="1"/>
  <c r="AF4778" i="1"/>
  <c r="AF3005" i="1"/>
  <c r="AF228" i="1"/>
  <c r="AF629" i="1"/>
  <c r="AF3135" i="1"/>
  <c r="AF591" i="1"/>
  <c r="AF1313" i="1"/>
  <c r="AF4761" i="1"/>
  <c r="AF993" i="1"/>
  <c r="AF3225" i="1"/>
  <c r="AF4485" i="1"/>
  <c r="AF278" i="1"/>
  <c r="AF1680" i="1"/>
  <c r="AF2940" i="1"/>
  <c r="AF1233" i="1"/>
  <c r="AF910" i="1"/>
  <c r="AF2723" i="1"/>
  <c r="AF3856" i="1"/>
  <c r="AF3697" i="1"/>
  <c r="AF1638" i="1"/>
  <c r="AF1590" i="1"/>
  <c r="AF1955" i="1"/>
  <c r="AF1186" i="1"/>
  <c r="AF465" i="1"/>
  <c r="AF3832" i="1"/>
  <c r="AF3725" i="1"/>
  <c r="AF1770" i="1"/>
  <c r="AF968" i="1"/>
  <c r="AF2404" i="1"/>
  <c r="AF941" i="1"/>
  <c r="AF1343" i="1"/>
  <c r="AF4071" i="1"/>
  <c r="AF4171" i="1"/>
  <c r="AF3045" i="1"/>
  <c r="AF2071" i="1"/>
  <c r="AF3522" i="1"/>
  <c r="AF2377" i="1"/>
  <c r="AF1145" i="1"/>
  <c r="AF2928" i="1"/>
  <c r="AF2789" i="1"/>
  <c r="AF4953" i="1"/>
  <c r="AF2995" i="1"/>
  <c r="AF2432" i="1"/>
  <c r="AF2473" i="1"/>
  <c r="AF3858" i="1"/>
  <c r="AF3056" i="1"/>
  <c r="AF3539" i="1"/>
  <c r="AF4047" i="1"/>
  <c r="AF3749" i="1"/>
  <c r="AF1337" i="1"/>
  <c r="AF1658" i="1"/>
  <c r="AF572" i="1"/>
  <c r="AF4996" i="1"/>
  <c r="AF1081" i="1"/>
  <c r="AF2405" i="1"/>
  <c r="AF1681" i="1"/>
  <c r="AF3813" i="1"/>
  <c r="AF4144" i="1"/>
  <c r="AF2011" i="1"/>
  <c r="AF1965" i="1"/>
  <c r="AF2576" i="1"/>
  <c r="AF2812" i="1"/>
  <c r="AF2062" i="1"/>
  <c r="AF1117" i="1"/>
  <c r="AF4803" i="1"/>
  <c r="AF2915" i="1"/>
  <c r="AF4302" i="1"/>
  <c r="AF730" i="1"/>
  <c r="AF1739" i="1"/>
  <c r="AF3754" i="1"/>
  <c r="AF1781" i="1"/>
  <c r="AF3420" i="1"/>
  <c r="AF4612" i="1"/>
  <c r="AF4538" i="1"/>
  <c r="AF167" i="1"/>
  <c r="AF178" i="1"/>
  <c r="AF3402" i="1"/>
  <c r="AF4625" i="1"/>
  <c r="AF2522" i="1"/>
  <c r="AF4892" i="1"/>
  <c r="AF2069" i="1"/>
  <c r="AF2978" i="1"/>
  <c r="AF783" i="1"/>
  <c r="AF1409" i="1"/>
  <c r="AF3125" i="1"/>
  <c r="AF2322" i="1"/>
  <c r="AF865" i="1"/>
  <c r="AF4269" i="1"/>
  <c r="AF3803" i="1"/>
  <c r="AF4774" i="1"/>
  <c r="AF870" i="1"/>
  <c r="AF4920" i="1"/>
  <c r="AF2836" i="1"/>
  <c r="AF1889" i="1"/>
  <c r="AF2254" i="1"/>
  <c r="AF588" i="1"/>
  <c r="AF1911" i="1"/>
  <c r="AF3510" i="1"/>
  <c r="AF3657" i="1"/>
  <c r="AF3124" i="1"/>
  <c r="AF553" i="1"/>
  <c r="AF4711" i="1"/>
  <c r="AF788" i="1"/>
  <c r="AF2147" i="1"/>
  <c r="AF1172" i="1"/>
  <c r="AF924" i="1"/>
  <c r="AF327" i="1"/>
  <c r="AF3690" i="1"/>
  <c r="AF1619" i="1"/>
  <c r="AF4549" i="1"/>
  <c r="AF3095" i="1"/>
  <c r="AF4585" i="1"/>
  <c r="AF3515" i="1"/>
  <c r="AF1944" i="1"/>
  <c r="AF956" i="1"/>
  <c r="AF3955" i="1"/>
  <c r="AF641" i="1"/>
  <c r="AF1037" i="1"/>
  <c r="AF2765" i="1"/>
  <c r="AF3786" i="1"/>
  <c r="AF2770" i="1"/>
  <c r="AF2989" i="1"/>
  <c r="AF2420" i="1"/>
  <c r="AF1201" i="1"/>
  <c r="AF1278" i="1"/>
  <c r="AF3424" i="1"/>
  <c r="AF4161" i="1"/>
  <c r="AF210" i="1"/>
  <c r="AF951" i="1"/>
  <c r="AF2675" i="1"/>
  <c r="AF1093" i="1"/>
  <c r="AF3789" i="1"/>
  <c r="AF1906" i="1"/>
  <c r="AF3217" i="1"/>
  <c r="AF4320" i="1"/>
  <c r="AF1319" i="1"/>
  <c r="AF757" i="1"/>
  <c r="AF2774" i="1"/>
  <c r="AF2048" i="1"/>
  <c r="AF617" i="1"/>
  <c r="AF2706" i="1"/>
  <c r="AF1810" i="1"/>
  <c r="AF4437" i="1"/>
  <c r="AF1516" i="1"/>
  <c r="AF4873" i="1"/>
  <c r="AF1570" i="1"/>
  <c r="AF1402" i="1"/>
  <c r="AF264" i="1"/>
  <c r="AF521" i="1"/>
  <c r="AF4866" i="1"/>
  <c r="AF480" i="1"/>
  <c r="AF3132" i="1"/>
  <c r="AF4860" i="1"/>
  <c r="AF4916" i="1"/>
  <c r="AF727" i="1"/>
  <c r="AF1156" i="1"/>
  <c r="AF678" i="1"/>
  <c r="AF397" i="1"/>
  <c r="AF3145" i="1"/>
  <c r="AF1084" i="1"/>
  <c r="AF3521" i="1"/>
  <c r="AF3712" i="1"/>
  <c r="AF2213" i="1"/>
  <c r="AF1912" i="1"/>
  <c r="AF4079" i="1"/>
  <c r="AF2398" i="1"/>
  <c r="AF104" i="1"/>
  <c r="AF1914" i="1"/>
  <c r="AF3341" i="1"/>
  <c r="AF777" i="1"/>
  <c r="AF4026" i="1"/>
  <c r="AF535" i="1"/>
  <c r="AF2569" i="1"/>
  <c r="AF305" i="1"/>
  <c r="AF389" i="1"/>
  <c r="AF2289" i="1"/>
  <c r="AF4634" i="1"/>
  <c r="AF1165" i="1"/>
  <c r="AF36" i="1"/>
  <c r="AF3519" i="1"/>
  <c r="AF2758" i="1"/>
  <c r="AF891" i="1"/>
  <c r="AF4990" i="1"/>
  <c r="AF3513" i="1"/>
  <c r="AF3560" i="1"/>
  <c r="AF322" i="1"/>
  <c r="AF484" i="1"/>
  <c r="AF140" i="1"/>
  <c r="AF719" i="1"/>
  <c r="AF2083" i="1"/>
  <c r="AF1950" i="1"/>
  <c r="AF4607" i="1"/>
  <c r="AF916" i="1"/>
  <c r="AF4188" i="1"/>
  <c r="AF708" i="1"/>
  <c r="AF3432" i="1"/>
  <c r="AF2969" i="1"/>
  <c r="AF2475" i="1"/>
  <c r="AF2042" i="1"/>
  <c r="AF839" i="1"/>
  <c r="AF4875" i="1"/>
  <c r="AF1113" i="1"/>
  <c r="AF3044" i="1"/>
  <c r="AF2801" i="1"/>
  <c r="AF1328" i="1"/>
  <c r="AF3771" i="1"/>
  <c r="AF4449" i="1"/>
  <c r="AF1875" i="1"/>
  <c r="AF1795" i="1"/>
  <c r="AF1883" i="1"/>
  <c r="AF4279" i="1"/>
  <c r="AF2270" i="1"/>
  <c r="AF1383" i="1"/>
  <c r="AF4662" i="1"/>
  <c r="AF3105" i="1"/>
  <c r="AF1901" i="1"/>
  <c r="AF2356" i="1"/>
  <c r="AF3863" i="1"/>
  <c r="AF2805" i="1"/>
  <c r="AF90" i="1"/>
  <c r="AF4289" i="1"/>
  <c r="AF3860" i="1"/>
  <c r="AF952" i="1"/>
  <c r="AF648" i="1"/>
  <c r="AF1380" i="1"/>
  <c r="AF3106" i="1"/>
  <c r="AF3917" i="1"/>
  <c r="AF4780" i="1"/>
  <c r="AF1834" i="1"/>
  <c r="AF1501" i="1"/>
  <c r="AF1481" i="1"/>
  <c r="AF619" i="1"/>
  <c r="AF219" i="1"/>
  <c r="AF2235" i="1"/>
  <c r="AF1216" i="1"/>
  <c r="AF353" i="1"/>
  <c r="AF29" i="1"/>
  <c r="AF2538" i="1"/>
  <c r="AF1134" i="1"/>
  <c r="AF4436" i="1"/>
  <c r="AF1601" i="1"/>
  <c r="AF3678" i="1"/>
  <c r="AF3541" i="1"/>
  <c r="AF296" i="1"/>
  <c r="AF622" i="1"/>
  <c r="AF2828" i="1"/>
  <c r="AF2285" i="1"/>
  <c r="AF797" i="1"/>
  <c r="AF1480" i="1"/>
  <c r="AF2606" i="1"/>
  <c r="AF4414" i="1"/>
  <c r="AF2241" i="1"/>
  <c r="AF1672" i="1"/>
  <c r="AF3474" i="1"/>
  <c r="AF2767" i="1"/>
  <c r="AF1954" i="1"/>
  <c r="AF328" i="1"/>
  <c r="AF677" i="1"/>
  <c r="AF4801" i="1"/>
  <c r="AF3322" i="1"/>
  <c r="AF88" i="1"/>
  <c r="AF2699" i="1"/>
  <c r="AF2903" i="1"/>
  <c r="AF3579" i="1"/>
  <c r="AF4421" i="1"/>
  <c r="AF1538" i="1"/>
  <c r="AF4088" i="1"/>
  <c r="AF365" i="1"/>
  <c r="AF2933" i="1"/>
  <c r="AF3296" i="1"/>
  <c r="AF4237" i="1"/>
  <c r="AF2170" i="1"/>
  <c r="AF1978" i="1"/>
  <c r="AF2109" i="1"/>
  <c r="AF1182" i="1"/>
  <c r="AF2015" i="1"/>
  <c r="AF1587" i="1"/>
  <c r="AF442" i="1"/>
  <c r="AF725" i="1"/>
  <c r="AF4094" i="1"/>
  <c r="AF1881" i="1"/>
  <c r="AF2636" i="1"/>
  <c r="AF2496" i="1"/>
  <c r="AF2829" i="1"/>
  <c r="AF4205" i="1"/>
  <c r="AF726" i="1"/>
  <c r="AF4335" i="1"/>
  <c r="AF48" i="1"/>
  <c r="AF1366" i="1"/>
  <c r="AF716" i="1"/>
  <c r="AF260" i="1"/>
  <c r="AF4519" i="1"/>
  <c r="AF1069" i="1"/>
  <c r="AF1001" i="1"/>
  <c r="AF4189" i="1"/>
  <c r="AF3883" i="1"/>
  <c r="AF1702" i="1"/>
  <c r="AF3043" i="1"/>
  <c r="AF3486" i="1"/>
  <c r="AF592" i="1"/>
  <c r="AF4286" i="1"/>
  <c r="AF4475" i="1"/>
  <c r="AF3610" i="1"/>
  <c r="AF2839" i="1"/>
  <c r="AF4211" i="1"/>
  <c r="AF2341" i="1"/>
  <c r="AF4153" i="1"/>
  <c r="AF1230" i="1"/>
  <c r="AF804" i="1"/>
  <c r="AF3852" i="1"/>
  <c r="AF3944" i="1"/>
  <c r="AF2215" i="1"/>
  <c r="AF3696" i="1"/>
  <c r="AF4210" i="1"/>
  <c r="AF3851" i="1"/>
  <c r="AF4140" i="1"/>
  <c r="AF4557" i="1"/>
  <c r="AF3979" i="1"/>
  <c r="AF1890" i="1"/>
  <c r="AF3889" i="1"/>
  <c r="AF4555" i="1"/>
  <c r="AF284" i="1"/>
  <c r="AF1475" i="1"/>
  <c r="AF138" i="1"/>
  <c r="AF3538" i="1"/>
  <c r="AF114" i="1"/>
  <c r="AF4185" i="1"/>
  <c r="AF4387" i="1"/>
  <c r="AF1225" i="1"/>
  <c r="AF2970" i="1"/>
  <c r="AF4751" i="1"/>
  <c r="AF4532" i="1"/>
  <c r="AF936" i="1"/>
  <c r="AF3920" i="1"/>
  <c r="AF1804" i="1"/>
  <c r="AF2041" i="1"/>
  <c r="AF3950" i="1"/>
  <c r="AF3382" i="1"/>
  <c r="AF223" i="1"/>
  <c r="AF562" i="1"/>
  <c r="AF1370" i="1"/>
  <c r="AF431" i="1"/>
  <c r="AF4224" i="1"/>
  <c r="AF4568" i="1"/>
  <c r="AF4035" i="1"/>
  <c r="AF4707" i="1"/>
  <c r="AF1562" i="1"/>
  <c r="AF3614" i="1"/>
  <c r="AF4241" i="1"/>
  <c r="AF3222" i="1"/>
  <c r="AF4067" i="1"/>
  <c r="AF4619" i="1"/>
  <c r="AF2449" i="1"/>
  <c r="AF26" i="1"/>
  <c r="AF3810" i="1"/>
  <c r="AF1953" i="1"/>
  <c r="AF4617" i="1"/>
  <c r="AF1055" i="1"/>
  <c r="AF3246" i="1"/>
  <c r="AF3426" i="1"/>
  <c r="AF4030" i="1"/>
  <c r="AF1017" i="1"/>
  <c r="AF3048" i="1"/>
  <c r="AF4577" i="1"/>
  <c r="AF2986" i="1"/>
  <c r="AF2352" i="1"/>
  <c r="AF4322" i="1"/>
  <c r="AF1563" i="1"/>
  <c r="AF3360" i="1"/>
  <c r="AF2588" i="1"/>
  <c r="AF1645" i="1"/>
  <c r="AF1196" i="1"/>
  <c r="AF1237" i="1"/>
  <c r="AF1489" i="1"/>
  <c r="AF2676" i="1"/>
  <c r="AF3726" i="1"/>
  <c r="AF1515" i="1"/>
  <c r="AF3298" i="1"/>
  <c r="AF343" i="1"/>
  <c r="AF2718" i="1"/>
  <c r="AF3331" i="1"/>
  <c r="AF551" i="1"/>
  <c r="AF404" i="1"/>
  <c r="AF2831" i="1"/>
  <c r="AF1655" i="1"/>
  <c r="AF4951" i="1"/>
  <c r="AF2872" i="1"/>
  <c r="AF4872" i="1"/>
  <c r="AF2669" i="1"/>
  <c r="AF4559" i="1"/>
  <c r="AF715" i="1"/>
  <c r="AF4691" i="1"/>
  <c r="AF18" i="1"/>
  <c r="AF445" i="1"/>
  <c r="AF4263" i="1"/>
  <c r="AF1192" i="1"/>
  <c r="AF4594" i="1"/>
  <c r="AF386" i="1"/>
  <c r="AF1085" i="1"/>
  <c r="AF3235" i="1"/>
  <c r="AF1342" i="1"/>
  <c r="AF2365" i="1"/>
  <c r="AF3067" i="1"/>
  <c r="AF1009" i="1"/>
  <c r="AF98" i="1"/>
  <c r="AF4193" i="1"/>
  <c r="AF2242" i="1"/>
  <c r="AF1989" i="1"/>
  <c r="AF2997" i="1"/>
  <c r="AF4874" i="1"/>
  <c r="AF3664" i="1"/>
  <c r="AF1921" i="1"/>
  <c r="AF27" i="1"/>
  <c r="AF4389" i="1"/>
  <c r="AF2219" i="1"/>
  <c r="AF1038" i="1"/>
  <c r="AF2063" i="1"/>
  <c r="AF1559" i="1"/>
  <c r="AF4428" i="1"/>
  <c r="AF205" i="1"/>
  <c r="AF4217" i="1"/>
  <c r="AF2278" i="1"/>
  <c r="AF1927" i="1"/>
  <c r="AF1973" i="1"/>
  <c r="AF3229" i="1"/>
  <c r="AF4984" i="1"/>
  <c r="AF1249" i="1"/>
  <c r="AF1514" i="1"/>
  <c r="AF4914" i="1"/>
  <c r="AF1283" i="1"/>
  <c r="AF3413" i="1"/>
  <c r="AF428" i="1"/>
  <c r="AF2175" i="1"/>
  <c r="AF2910" i="1"/>
  <c r="AF78" i="1"/>
  <c r="AF1340" i="1"/>
  <c r="AF1333" i="1"/>
  <c r="AF4845" i="1"/>
  <c r="AF3216" i="1"/>
  <c r="AF4622" i="1"/>
  <c r="AF3710" i="1"/>
  <c r="AF1865" i="1"/>
  <c r="AF2775" i="1"/>
  <c r="AF2244" i="1"/>
  <c r="AF116" i="1"/>
  <c r="AF1851" i="1"/>
  <c r="AF1309" i="1"/>
  <c r="AF4169" i="1"/>
  <c r="AF3337" i="1"/>
  <c r="AF3370" i="1"/>
  <c r="AF634" i="1"/>
  <c r="AF3949" i="1"/>
  <c r="AF1242" i="1"/>
  <c r="AF3042" i="1"/>
  <c r="AF2859" i="1"/>
  <c r="AF1566" i="1"/>
  <c r="AF1413" i="1"/>
  <c r="AF4965" i="1"/>
  <c r="AF1074" i="1"/>
  <c r="AF3130" i="1"/>
  <c r="AF1867" i="1"/>
  <c r="AF457" i="1"/>
  <c r="AF4497" i="1"/>
  <c r="AF292" i="1"/>
  <c r="AF3416" i="1"/>
  <c r="AF2284" i="1"/>
  <c r="AF3385" i="1"/>
  <c r="AF10" i="1"/>
  <c r="AF3083" i="1"/>
  <c r="AF1968" i="1"/>
  <c r="AF2618" i="1"/>
  <c r="AF3176" i="1"/>
  <c r="AF889" i="1"/>
  <c r="AF2519" i="1"/>
  <c r="AF2040" i="1"/>
  <c r="AF929" i="1"/>
  <c r="AF949" i="1"/>
  <c r="AF2301" i="1"/>
  <c r="AF4380" i="1"/>
  <c r="AF4879" i="1"/>
  <c r="AF1200" i="1"/>
  <c r="AF1963" i="1"/>
  <c r="AF1005" i="1"/>
  <c r="AF4762" i="1"/>
  <c r="AF4004" i="1"/>
  <c r="AF4422" i="1"/>
  <c r="AF3182" i="1"/>
  <c r="AF2231" i="1"/>
  <c r="AF1086" i="1"/>
  <c r="AF909" i="1"/>
  <c r="AF3306" i="1"/>
  <c r="AF3684" i="1"/>
  <c r="AF4804" i="1"/>
  <c r="AF4128" i="1"/>
  <c r="AF2977" i="1"/>
  <c r="AF4501" i="1"/>
  <c r="AF4583" i="1"/>
  <c r="AF3988" i="1"/>
  <c r="AF4182" i="1"/>
  <c r="AF2439" i="1"/>
  <c r="AF3435" i="1"/>
  <c r="AF4197" i="1"/>
  <c r="AF3503" i="1"/>
  <c r="AF3107" i="1"/>
  <c r="AF4403" i="1"/>
  <c r="AF2458" i="1"/>
  <c r="AF3633" i="1"/>
  <c r="AF299" i="1"/>
  <c r="AF2045" i="1"/>
  <c r="AF3747" i="1"/>
  <c r="AF4749" i="1"/>
  <c r="AF1050" i="1"/>
  <c r="AF245" i="1"/>
  <c r="AF182" i="1"/>
  <c r="AF1844" i="1"/>
  <c r="AF4815" i="1"/>
  <c r="AF2530" i="1"/>
  <c r="AF3499" i="1"/>
  <c r="AF4681" i="1"/>
  <c r="AF3437" i="1"/>
  <c r="AF2266" i="1"/>
  <c r="AF4032" i="1"/>
  <c r="AF531" i="1"/>
  <c r="AF4392" i="1"/>
  <c r="AF4050" i="1"/>
  <c r="AF1167" i="1"/>
  <c r="AF1267" i="1"/>
  <c r="AF4024" i="1"/>
  <c r="AF2453" i="1"/>
  <c r="AF4294" i="1"/>
  <c r="AF1503" i="1"/>
  <c r="AF4162" i="1"/>
  <c r="AF1431" i="1"/>
  <c r="AF4426" i="1"/>
  <c r="AF234" i="1"/>
  <c r="AF1420" i="1"/>
  <c r="AF4824" i="1"/>
  <c r="AF3185" i="1"/>
  <c r="AF773" i="1"/>
  <c r="AF1905" i="1"/>
  <c r="AF4994" i="1"/>
  <c r="AF339" i="1"/>
  <c r="AF1097" i="1"/>
  <c r="AF128" i="1"/>
  <c r="AF4385" i="1"/>
  <c r="AF467" i="1"/>
  <c r="AF4528" i="1"/>
  <c r="AF3465" i="1"/>
  <c r="AF95" i="1"/>
  <c r="AF4831" i="1"/>
  <c r="AF776" i="1"/>
  <c r="AF4720" i="1"/>
  <c r="AF2460" i="1"/>
  <c r="AF3252" i="1"/>
  <c r="AF1870" i="1"/>
  <c r="AF636" i="1"/>
  <c r="AF4768" i="1"/>
  <c r="AF3167" i="1"/>
  <c r="AF4521" i="1"/>
  <c r="AF3919" i="1"/>
  <c r="AF4420" i="1"/>
  <c r="AF973" i="1"/>
  <c r="AF2110" i="1"/>
  <c r="AF3256" i="1"/>
  <c r="AF2075" i="1"/>
  <c r="AF2459" i="1"/>
  <c r="AF1045" i="1"/>
  <c r="AF4651" i="1"/>
  <c r="AF3628" i="1"/>
  <c r="AF1245" i="1"/>
  <c r="AF3257" i="1"/>
  <c r="AF3299" i="1"/>
  <c r="AF3313" i="1"/>
  <c r="AF1554" i="1"/>
  <c r="AF4399" i="1"/>
  <c r="AF2112" i="1"/>
  <c r="AF3959" i="1"/>
  <c r="AF4201" i="1"/>
  <c r="AF4883" i="1"/>
  <c r="AF4943" i="1"/>
  <c r="AF2440" i="1"/>
  <c r="AF3249" i="1"/>
  <c r="AF2711" i="1"/>
  <c r="AF3393" i="1"/>
  <c r="AF2678" i="1"/>
  <c r="AF3830" i="1"/>
  <c r="AF3332" i="1"/>
  <c r="AF2190" i="1"/>
  <c r="AF1707" i="1"/>
  <c r="AF2342" i="1"/>
  <c r="AF2603" i="1"/>
  <c r="AF243" i="1"/>
  <c r="AF1859" i="1"/>
  <c r="AF2344" i="1"/>
  <c r="AF3344" i="1"/>
  <c r="AF2900" i="1"/>
  <c r="AF2517" i="1"/>
  <c r="AF3598" i="1"/>
  <c r="AF610" i="1"/>
  <c r="AF4117" i="1"/>
  <c r="AF4600" i="1"/>
  <c r="AF4070" i="1"/>
  <c r="AF4375" i="1"/>
  <c r="AF4095" i="1"/>
  <c r="AF1137" i="1"/>
  <c r="AF833" i="1"/>
  <c r="AF546" i="1"/>
  <c r="AF3033" i="1"/>
  <c r="AF1985" i="1"/>
  <c r="AF1100" i="1"/>
  <c r="AF3373" i="1"/>
  <c r="AF4642" i="1"/>
  <c r="AF410" i="1"/>
  <c r="AF1485" i="1"/>
  <c r="AF3931" i="1"/>
  <c r="AF293" i="1"/>
  <c r="AF950" i="1"/>
  <c r="AF1553" i="1"/>
  <c r="AF4809" i="1"/>
  <c r="AF4912" i="1"/>
  <c r="AF4997" i="1"/>
  <c r="AF4254" i="1"/>
  <c r="AF981" i="1"/>
  <c r="AF1848" i="1"/>
  <c r="AF3695" i="1"/>
  <c r="AF4363" i="1"/>
  <c r="AF2677" i="1"/>
  <c r="AF4977" i="1"/>
  <c r="AF430" i="1"/>
  <c r="AF1837" i="1"/>
  <c r="AF3954" i="1"/>
  <c r="AF3727" i="1"/>
  <c r="AF4699" i="1"/>
  <c r="AF2875" i="1"/>
  <c r="AF1703" i="1"/>
  <c r="AF2535" i="1"/>
  <c r="AF361" i="1"/>
  <c r="AF3993" i="1"/>
  <c r="AF2800" i="1"/>
  <c r="AF1821" i="1"/>
  <c r="AF3295" i="1"/>
  <c r="AF3090" i="1"/>
  <c r="AF207" i="1"/>
  <c r="AF1070" i="1"/>
  <c r="AF4303" i="1"/>
  <c r="AF3738" i="1"/>
  <c r="AF688" i="1"/>
  <c r="AF4888" i="1"/>
  <c r="AF3662" i="1"/>
  <c r="AF2098" i="1"/>
  <c r="AF195" i="1"/>
  <c r="AF3466" i="1"/>
  <c r="AF1492" i="1"/>
  <c r="AF3053" i="1"/>
  <c r="AF314" i="1"/>
  <c r="AF3721" i="1"/>
  <c r="AF3951" i="1"/>
  <c r="AF1519" i="1"/>
  <c r="AF561" i="1"/>
  <c r="AF19" i="1"/>
  <c r="AF2993" i="1"/>
  <c r="AF1334" i="1"/>
  <c r="AF1743" i="1"/>
  <c r="AF4194" i="1"/>
  <c r="AF4805" i="1"/>
  <c r="AF880" i="1"/>
  <c r="AF4970" i="1"/>
  <c r="AF3994" i="1"/>
  <c r="AF4573" i="1"/>
  <c r="AF838" i="1"/>
  <c r="AF3126" i="1"/>
  <c r="AF1273" i="1"/>
  <c r="AF3175" i="1"/>
  <c r="AF4101" i="1"/>
  <c r="AF2084" i="1"/>
  <c r="AF1549" i="1"/>
  <c r="AF4316" i="1"/>
  <c r="AF1722" i="1"/>
  <c r="AF3169" i="1"/>
  <c r="AF64" i="1"/>
  <c r="AF285" i="1"/>
  <c r="AF1181" i="1"/>
  <c r="AF4613" i="1"/>
  <c r="AF3212" i="1"/>
  <c r="AF1103" i="1"/>
  <c r="AF550" i="1"/>
  <c r="AF2200" i="1"/>
  <c r="AF3477" i="1"/>
  <c r="AF3061" i="1"/>
  <c r="AF4930" i="1"/>
  <c r="AF2329" i="1"/>
  <c r="AF4346" i="1"/>
  <c r="AF2646" i="1"/>
  <c r="AF2139" i="1"/>
  <c r="AF3103" i="1"/>
  <c r="AF1161" i="1"/>
  <c r="AF3211" i="1"/>
  <c r="AF1148" i="1"/>
  <c r="AF1676" i="1"/>
  <c r="AF2058" i="1"/>
  <c r="AE3872" i="1"/>
  <c r="AE3219" i="1"/>
  <c r="AE4308" i="1"/>
  <c r="AE2898" i="1"/>
  <c r="AE2929" i="1"/>
  <c r="AE3602" i="1"/>
  <c r="AE3895" i="1"/>
  <c r="AE3693" i="1"/>
  <c r="AE2824" i="1"/>
  <c r="AE2280" i="1"/>
  <c r="AE2317" i="1"/>
  <c r="AE3396" i="1"/>
  <c r="AE4406" i="1"/>
  <c r="AE2554" i="1"/>
  <c r="AE1179" i="1"/>
  <c r="AE4267" i="1"/>
  <c r="AE1811" i="1"/>
  <c r="AE692" i="1"/>
  <c r="AE3571" i="1"/>
  <c r="AE43" i="1"/>
  <c r="AE1980" i="1"/>
  <c r="AE4175" i="1"/>
  <c r="AE189" i="1"/>
  <c r="AE3958" i="1"/>
  <c r="AE320" i="1"/>
  <c r="AE4832" i="1"/>
  <c r="AE751" i="1"/>
  <c r="AE3406" i="1"/>
  <c r="AE4147" i="1"/>
  <c r="AE4319" i="1"/>
  <c r="AE3100" i="1"/>
  <c r="AE452" i="1"/>
  <c r="AE3350" i="1"/>
  <c r="AE4657" i="1"/>
  <c r="AE2960" i="1"/>
  <c r="AE2292" i="1"/>
  <c r="AE202" i="1"/>
  <c r="AE3891" i="1"/>
  <c r="AE4345" i="1"/>
  <c r="AE2810" i="1"/>
  <c r="AE4256" i="1"/>
  <c r="AE4068" i="1"/>
  <c r="AE197" i="1"/>
  <c r="AE869" i="1"/>
  <c r="AE4111" i="1"/>
  <c r="AE2340" i="1"/>
  <c r="AE401" i="1"/>
  <c r="AE483" i="1"/>
  <c r="AE405" i="1"/>
  <c r="AE1042" i="1"/>
  <c r="AE3764" i="1"/>
  <c r="AE1407" i="1"/>
  <c r="AE3840" i="1"/>
  <c r="AE254" i="1"/>
  <c r="AE1666" i="1"/>
  <c r="AE3886" i="1"/>
  <c r="AE650" i="1"/>
  <c r="AE2008" i="1"/>
  <c r="AE1868" i="1"/>
  <c r="AE2425" i="1"/>
  <c r="AE4957" i="1"/>
  <c r="AE2002" i="1"/>
  <c r="AE1880" i="1"/>
  <c r="AE4248" i="1"/>
  <c r="AE3279" i="1"/>
  <c r="AE570" i="1"/>
  <c r="AE126" i="1"/>
  <c r="AE647" i="1"/>
  <c r="AE566" i="1"/>
  <c r="AE1746" i="1"/>
  <c r="AE741" i="1"/>
  <c r="AE2854" i="1"/>
  <c r="AE1384" i="1"/>
  <c r="AE512" i="1"/>
  <c r="AE2060" i="1"/>
  <c r="AE707" i="1"/>
  <c r="AE2887" i="1"/>
  <c r="AE685" i="1"/>
  <c r="AE2073" i="1"/>
  <c r="AE250" i="1"/>
  <c r="AE499" i="1"/>
  <c r="AE2207" i="1"/>
  <c r="AE4736" i="1"/>
  <c r="AE1945" i="1"/>
  <c r="AE390" i="1"/>
  <c r="AE3974" i="1"/>
  <c r="AE255" i="1"/>
  <c r="AE2424" i="1"/>
  <c r="AE1675" i="1"/>
  <c r="AE4219" i="1"/>
  <c r="AE176" i="1"/>
  <c r="AE4149" i="1"/>
  <c r="AE208" i="1"/>
  <c r="AE1509" i="1"/>
  <c r="AE2713" i="1"/>
  <c r="AE383" i="1"/>
  <c r="AE706" i="1"/>
  <c r="AE2486" i="1"/>
  <c r="AE1766" i="1"/>
  <c r="AE1126" i="1"/>
  <c r="AE1884" i="1"/>
  <c r="AE4051" i="1"/>
  <c r="AE2283" i="1"/>
  <c r="AE1903" i="1"/>
  <c r="AE684" i="1"/>
  <c r="AE2361" i="1"/>
  <c r="AE1995" i="1"/>
  <c r="AE1116" i="1"/>
  <c r="AE574" i="1"/>
  <c r="AE2080" i="1"/>
  <c r="AE4276" i="1"/>
  <c r="AE2795" i="1"/>
  <c r="AE4566" i="1"/>
  <c r="AE1194" i="1"/>
  <c r="AE2333" i="1"/>
  <c r="AE1787" i="1"/>
  <c r="AE3746" i="1"/>
  <c r="AE523" i="1"/>
  <c r="AE4554" i="1"/>
  <c r="AE1718" i="1"/>
  <c r="AE1862" i="1"/>
  <c r="AE2463" i="1"/>
  <c r="AE4676" i="1"/>
  <c r="AE3766" i="1"/>
  <c r="AE3643" i="1"/>
  <c r="AE4940" i="1"/>
  <c r="AE2311" i="1"/>
  <c r="AE1451" i="1"/>
  <c r="AE4858" i="1"/>
  <c r="AE295" i="1"/>
  <c r="AE313" i="1"/>
  <c r="AE4450" i="1"/>
  <c r="AE4790" i="1"/>
  <c r="AE896" i="1"/>
  <c r="AE872" i="1"/>
  <c r="AE2776" i="1"/>
  <c r="AE3760" i="1"/>
  <c r="AE666" i="1"/>
  <c r="AE3925" i="1"/>
  <c r="AE4139" i="1"/>
  <c r="AE4280" i="1"/>
  <c r="AE4944" i="1"/>
  <c r="AE2417" i="1"/>
  <c r="AE2650" i="1"/>
  <c r="AE2313" i="1"/>
  <c r="AE4297" i="1"/>
  <c r="AE3569" i="1"/>
  <c r="AE1018" i="1"/>
  <c r="AE4743" i="1"/>
  <c r="AE867" i="1"/>
  <c r="AE1560" i="1"/>
  <c r="AE4007" i="1"/>
  <c r="AE1629" i="1"/>
  <c r="AE628" i="1"/>
  <c r="AE3927" i="1"/>
  <c r="AE663" i="1"/>
  <c r="AE1297" i="1"/>
  <c r="AE3740" i="1"/>
  <c r="AE179" i="1"/>
  <c r="AE3608" i="1"/>
  <c r="AE2004" i="1"/>
  <c r="AE1138" i="1"/>
  <c r="AE3142" i="1"/>
  <c r="AE3077" i="1"/>
  <c r="AE1748" i="1"/>
  <c r="AE1902" i="1"/>
  <c r="AE2702" i="1"/>
  <c r="AE4413" i="1"/>
  <c r="AE4889" i="1"/>
  <c r="AE4679" i="1"/>
  <c r="AE4446" i="1"/>
  <c r="AE1082" i="1"/>
  <c r="AE1263" i="1"/>
  <c r="AE3098" i="1"/>
  <c r="AE2243" i="1"/>
  <c r="AE2465" i="1"/>
  <c r="AE2000" i="1"/>
  <c r="AE2921" i="1"/>
  <c r="AE1115" i="1"/>
  <c r="AE1247" i="1"/>
  <c r="AE340" i="1"/>
  <c r="AE731" i="1"/>
  <c r="AE4483" i="1"/>
  <c r="AE2542" i="1"/>
  <c r="AE2358" i="1"/>
  <c r="AE4742" i="1"/>
  <c r="AE3140" i="1"/>
  <c r="AE149" i="1"/>
  <c r="AE3159" i="1"/>
  <c r="AE3209" i="1"/>
  <c r="AE4818" i="1"/>
  <c r="AE4806" i="1"/>
  <c r="AE4172" i="1"/>
  <c r="AE426" i="1"/>
  <c r="AE3561" i="1"/>
  <c r="AE192" i="1"/>
  <c r="AE1284" i="1"/>
  <c r="AE778" i="1"/>
  <c r="AE1938" i="1"/>
  <c r="AE2712" i="1"/>
  <c r="AE3715" i="1"/>
  <c r="AE479" i="1"/>
  <c r="AE4359" i="1"/>
  <c r="AE463" i="1"/>
  <c r="AE2279" i="1"/>
  <c r="AE2146" i="1"/>
  <c r="AE2388" i="1"/>
  <c r="AE3493" i="1"/>
  <c r="AE939" i="1"/>
  <c r="AE82" i="1"/>
  <c r="AE2324" i="1"/>
  <c r="AE3592" i="1"/>
  <c r="AE4545" i="1"/>
  <c r="AE683" i="1"/>
  <c r="AE3233" i="1"/>
  <c r="AE474" i="1"/>
  <c r="AE490" i="1"/>
  <c r="AE1318" i="1"/>
  <c r="AE1556" i="1"/>
  <c r="AE3835" i="1"/>
  <c r="AE2268" i="1"/>
  <c r="AE1302" i="1"/>
  <c r="AE3153" i="1"/>
  <c r="AE3102" i="1"/>
  <c r="AE1083" i="1"/>
  <c r="AE1429" i="1"/>
  <c r="AE3403" i="1"/>
  <c r="AE4130" i="1"/>
  <c r="AE2890" i="1"/>
  <c r="AE4029" i="1"/>
  <c r="AE3751" i="1"/>
  <c r="AE882" i="1"/>
  <c r="AE1634" i="1"/>
  <c r="AE2435" i="1"/>
  <c r="AE1472" i="1"/>
  <c r="AE4352" i="1"/>
  <c r="AE4370" i="1"/>
  <c r="AE2947" i="1"/>
  <c r="AE4096" i="1"/>
  <c r="AE3027" i="1"/>
  <c r="AE4864" i="1"/>
  <c r="AE2257" i="1"/>
  <c r="AE703" i="1"/>
  <c r="AE876" i="1"/>
  <c r="AE422" i="1"/>
  <c r="AE2022" i="1"/>
  <c r="AE957" i="1"/>
  <c r="AE2958" i="1"/>
  <c r="AE4942" i="1"/>
  <c r="AE3551" i="1"/>
  <c r="AE2547" i="1"/>
  <c r="AE3260" i="1"/>
  <c r="AE2602" i="1"/>
  <c r="AE475" i="1"/>
  <c r="AE1326" i="1"/>
  <c r="AE4252" i="1"/>
  <c r="AE1041" i="1"/>
  <c r="AE3004" i="1"/>
  <c r="AE2834" i="1"/>
  <c r="AE345" i="1"/>
  <c r="AE2784" i="1"/>
  <c r="AE3971" i="1"/>
  <c r="AE4340" i="1"/>
  <c r="AE127" i="1"/>
  <c r="AE3873" i="1"/>
  <c r="AE1153" i="1"/>
  <c r="AE4525" i="1"/>
  <c r="AE1913" i="1"/>
  <c r="AE655" i="1"/>
  <c r="AE4697" i="1"/>
  <c r="AE1941" i="1"/>
  <c r="AE557" i="1"/>
  <c r="AE3021" i="1"/>
  <c r="AE4518" i="1"/>
  <c r="AE2744" i="1"/>
  <c r="AE2387" i="1"/>
  <c r="AE4199" i="1"/>
  <c r="AE2412" i="1"/>
  <c r="AE1499" i="1"/>
  <c r="AE827" i="1"/>
  <c r="AE159" i="1"/>
  <c r="AE1863" i="1"/>
  <c r="AE2938" i="1"/>
  <c r="AE3273" i="1"/>
  <c r="AE461" i="1"/>
  <c r="AE3616" i="1"/>
  <c r="AE4227" i="1"/>
  <c r="AE774" i="1"/>
  <c r="AE3378" i="1"/>
  <c r="AE1602" i="1"/>
  <c r="AE1574" i="1"/>
  <c r="AE974" i="1"/>
  <c r="AE1174" i="1"/>
  <c r="AE4510" i="1"/>
  <c r="AE2446" i="1"/>
  <c r="AE2741" i="1"/>
  <c r="AE972" i="1"/>
  <c r="AE4116" i="1"/>
  <c r="AE1063" i="1"/>
  <c r="AE1725" i="1"/>
  <c r="AE2454" i="1"/>
  <c r="AE4108" i="1"/>
  <c r="AE1307" i="1"/>
  <c r="AE3587" i="1"/>
  <c r="AE2750" i="1"/>
  <c r="AE321" i="1"/>
  <c r="AE1471" i="1"/>
  <c r="AE2961" i="1"/>
  <c r="AE4937" i="1"/>
  <c r="AE4794" i="1"/>
  <c r="AE4443" i="1"/>
  <c r="AE4946" i="1"/>
  <c r="AE4086" i="1"/>
  <c r="AE2639" i="1"/>
  <c r="AE388" i="1"/>
  <c r="AE4000" i="1"/>
  <c r="AE3483" i="1"/>
  <c r="AE3250" i="1"/>
  <c r="AE1640" i="1"/>
  <c r="AE1090" i="1"/>
  <c r="AE3490" i="1"/>
  <c r="AE1594" i="1"/>
  <c r="AE1831" i="1"/>
  <c r="AE3910" i="1"/>
  <c r="AE4239" i="1"/>
  <c r="AE3596" i="1"/>
  <c r="AE4696" i="1"/>
  <c r="AE3868" i="1"/>
  <c r="AE4960" i="1"/>
  <c r="AE466" i="1"/>
  <c r="AE3962" i="1"/>
  <c r="AE2972" i="1"/>
  <c r="AE1004" i="1"/>
  <c r="AE4893" i="1"/>
  <c r="AE3375" i="1"/>
  <c r="AE4825" i="1"/>
  <c r="AE625" i="1"/>
  <c r="AE1784" i="1"/>
  <c r="AE4605" i="1"/>
  <c r="AE2056" i="1"/>
  <c r="AE86" i="1"/>
  <c r="AE2077" i="1"/>
  <c r="AE3767" i="1"/>
  <c r="AE2287" i="1"/>
  <c r="AE3213" i="1"/>
  <c r="AE1020" i="1"/>
  <c r="AE3308" i="1"/>
  <c r="AE1112" i="1"/>
  <c r="AE2878" i="1"/>
  <c r="AE1693" i="1"/>
  <c r="AE1452" i="1"/>
  <c r="AE3173" i="1"/>
  <c r="AE2198" i="1"/>
  <c r="AE1446" i="1"/>
  <c r="AE2392" i="1"/>
  <c r="AE4926" i="1"/>
  <c r="AE1951" i="1"/>
  <c r="AE1232" i="1"/>
  <c r="AE2552" i="1"/>
  <c r="AE1025" i="1"/>
  <c r="AE3428" i="1"/>
  <c r="AE2771" i="1"/>
  <c r="AE3792" i="1"/>
  <c r="AE108" i="1"/>
  <c r="AE4537" i="1"/>
  <c r="AE805" i="1"/>
  <c r="AE3911" i="1"/>
  <c r="AE2005" i="1"/>
  <c r="AE173" i="1"/>
  <c r="AE2221" i="1"/>
  <c r="AE3741" i="1"/>
  <c r="AE2862" i="1"/>
  <c r="AE3154" i="1"/>
  <c r="AE4425" i="1"/>
  <c r="AE3859" i="1"/>
  <c r="AE3346" i="1"/>
  <c r="AE4367" i="1"/>
  <c r="AE396" i="1"/>
  <c r="AE2397" i="1"/>
  <c r="AE3617" i="1"/>
  <c r="AE1948" i="1"/>
  <c r="AE835" i="1"/>
  <c r="AE4664" i="1"/>
  <c r="AE4636" i="1"/>
  <c r="AE4740" i="1"/>
  <c r="AE1135" i="1"/>
  <c r="AE2684" i="1"/>
  <c r="AE3793" i="1"/>
  <c r="AE4708" i="1"/>
  <c r="AE12" i="1"/>
  <c r="AE1071" i="1"/>
  <c r="AE3230" i="1"/>
  <c r="AE31" i="1"/>
  <c r="AE2318" i="1"/>
  <c r="AE470" i="1"/>
  <c r="AE3368" i="1"/>
  <c r="AE3251" i="1"/>
  <c r="AE2673" i="1"/>
  <c r="AE1315" i="1"/>
  <c r="AE4384" i="1"/>
  <c r="AE1764" i="1"/>
  <c r="AE1483" i="1"/>
  <c r="AE1749" i="1"/>
  <c r="AE1059" i="1"/>
  <c r="AE1144" i="1"/>
  <c r="AE1542" i="1"/>
  <c r="AE4909" i="1"/>
  <c r="AE4692" i="1"/>
  <c r="AE1185" i="1"/>
  <c r="AE600" i="1"/>
  <c r="AE2751" i="1"/>
  <c r="AE1915" i="1"/>
  <c r="AE4466" i="1"/>
  <c r="AE3904" i="1"/>
  <c r="AE3192" i="1"/>
  <c r="AE4648" i="1"/>
  <c r="AE963" i="1"/>
  <c r="AE3133" i="1"/>
  <c r="AE4225" i="1"/>
  <c r="AE1453" i="1"/>
  <c r="AE3480" i="1"/>
  <c r="AE45" i="1"/>
  <c r="AE3680" i="1"/>
  <c r="AE3841" i="1"/>
  <c r="AE2382" i="1"/>
  <c r="AE3973" i="1"/>
  <c r="AE359" i="1"/>
  <c r="AE3353" i="1"/>
  <c r="AE2368" i="1"/>
  <c r="AE1057" i="1"/>
  <c r="AE2681" i="1"/>
  <c r="AE249" i="1"/>
  <c r="AE791" i="1"/>
  <c r="AE3269" i="1"/>
  <c r="AE1589" i="1"/>
  <c r="AE3986" i="1"/>
  <c r="AE977" i="1"/>
  <c r="AE3574" i="1"/>
  <c r="AE99" i="1"/>
  <c r="AE4735" i="1"/>
  <c r="AE3686" i="1"/>
  <c r="AE54" i="1"/>
  <c r="AE1075" i="1"/>
  <c r="AE658" i="1"/>
  <c r="AE2880" i="1"/>
  <c r="AE1418" i="1"/>
  <c r="AE4904" i="1"/>
  <c r="AE3926" i="1"/>
  <c r="AE1066" i="1"/>
  <c r="AE527" i="1"/>
  <c r="AE412" i="1"/>
  <c r="AE3675" i="1"/>
  <c r="AE3776" i="1"/>
  <c r="AE1014" i="1"/>
  <c r="AE4535" i="1"/>
  <c r="AE1735" i="1"/>
  <c r="AE3454" i="1"/>
  <c r="AE768" i="1"/>
  <c r="AE2375" i="1"/>
  <c r="AE2564" i="1"/>
  <c r="AE920" i="1"/>
  <c r="AE1910" i="1"/>
  <c r="AE3982" i="1"/>
  <c r="AE3065" i="1"/>
  <c r="AE3772" i="1"/>
  <c r="AE1188" i="1"/>
  <c r="AE2205" i="1"/>
  <c r="AE1401" i="1"/>
  <c r="AE3848" i="1"/>
  <c r="AE1281" i="1"/>
  <c r="AE3119" i="1"/>
  <c r="AE742" i="1"/>
  <c r="AE918" i="1"/>
  <c r="AE3965" i="1"/>
  <c r="AE3271" i="1"/>
  <c r="AE526" i="1"/>
  <c r="AE1558" i="1"/>
  <c r="AE3934" i="1"/>
  <c r="AE1228" i="1"/>
  <c r="AE747" i="1"/>
  <c r="AE1460" i="1"/>
  <c r="AE1636" i="1"/>
  <c r="AE316" i="1"/>
  <c r="AE4767" i="1"/>
  <c r="AE3629" i="1"/>
  <c r="AE609" i="1"/>
  <c r="AE2339" i="1"/>
  <c r="AE3909" i="1"/>
  <c r="AE844" i="1"/>
  <c r="AE4623" i="1"/>
  <c r="AE351" i="1"/>
  <c r="AE3394" i="1"/>
  <c r="AE4371" i="1"/>
  <c r="AE4980" i="1"/>
  <c r="AE1454" i="1"/>
  <c r="AE436" i="1"/>
  <c r="AE494" i="1"/>
  <c r="AE4556" i="1"/>
  <c r="AE4870" i="1"/>
  <c r="AE3547" i="1"/>
  <c r="AE1732" i="1"/>
  <c r="AE998" i="1"/>
  <c r="AE3759" i="1"/>
  <c r="AE1226" i="1"/>
  <c r="AE4168" i="1"/>
  <c r="AE1008" i="1"/>
  <c r="AE851" i="1"/>
  <c r="AE4509" i="1"/>
  <c r="AE3060" i="1"/>
  <c r="AE2621" i="1"/>
  <c r="AE3562" i="1"/>
  <c r="AE3009" i="1"/>
  <c r="AE2480" i="1"/>
  <c r="AE3089" i="1"/>
  <c r="AE2027" i="1"/>
  <c r="AE4608" i="1"/>
  <c r="AE2924" i="1"/>
  <c r="AE131" i="1"/>
  <c r="AE1106" i="1"/>
  <c r="AE3408" i="1"/>
  <c r="AE2917" i="1"/>
  <c r="AE779" i="1"/>
  <c r="AE16" i="1"/>
  <c r="AE4713" i="1"/>
  <c r="AE3149" i="1"/>
  <c r="AE4969" i="1"/>
  <c r="AE1690" i="1"/>
  <c r="AE4281" i="1"/>
  <c r="AE2826" i="1"/>
  <c r="AE1207" i="1"/>
  <c r="AE581" i="1"/>
  <c r="AE513" i="1"/>
  <c r="AE3482" i="1"/>
  <c r="AE4401" i="1"/>
  <c r="AE3894" i="1"/>
  <c r="AE871" i="1"/>
  <c r="AE2130" i="1"/>
  <c r="AE2210" i="1"/>
  <c r="AE3180" i="1"/>
  <c r="AE3676" i="1"/>
  <c r="AE4014" i="1"/>
  <c r="AE1338" i="1"/>
  <c r="AE1301" i="1"/>
  <c r="AE764" i="1"/>
  <c r="AE4527" i="1"/>
  <c r="AE2196" i="1"/>
  <c r="AE3195" i="1"/>
  <c r="AE819" i="1"/>
  <c r="AE1648" i="1"/>
  <c r="AE4905" i="1"/>
  <c r="AE656" i="1"/>
  <c r="AE627" i="1"/>
  <c r="AE577" i="1"/>
  <c r="AE3433" i="1"/>
  <c r="AE2981" i="1"/>
  <c r="AE1139" i="1"/>
  <c r="AE1653" i="1"/>
  <c r="AE1765" i="1"/>
  <c r="AE620" i="1"/>
  <c r="AE4620" i="1"/>
  <c r="AE2832" i="1"/>
  <c r="AE4245" i="1"/>
  <c r="AE1952" i="1"/>
  <c r="AE3970" i="1"/>
  <c r="AE2546" i="1"/>
  <c r="AE2683" i="1"/>
  <c r="AE4137" i="1"/>
  <c r="AE4410" i="1"/>
  <c r="AE1535" i="1"/>
  <c r="AE3355" i="1"/>
  <c r="AE1596" i="1"/>
  <c r="AE1166" i="1"/>
  <c r="AE3118" i="1"/>
  <c r="AE3663" i="1"/>
  <c r="AE1644" i="1"/>
  <c r="AE42" i="1"/>
  <c r="AE79" i="1"/>
  <c r="AE3011" i="1"/>
  <c r="AE1346" i="1"/>
  <c r="AE3059" i="1"/>
  <c r="AE894" i="1"/>
  <c r="AE3352" i="1"/>
  <c r="AE582" i="1"/>
  <c r="AE4400" i="1"/>
  <c r="AE3976" i="1"/>
  <c r="AE4503" i="1"/>
  <c r="AE3526" i="1"/>
  <c r="AE1209" i="1"/>
  <c r="AE1255" i="1"/>
  <c r="AE4673" i="1"/>
  <c r="AE1624" i="1"/>
  <c r="AE267" i="1"/>
  <c r="AE4813" i="1"/>
  <c r="AE3842" i="1"/>
  <c r="AE169" i="1"/>
  <c r="AE1713" i="1"/>
  <c r="AE3492" i="1"/>
  <c r="AE3036" i="1"/>
  <c r="AE3899" i="1"/>
  <c r="AE3024" i="1"/>
  <c r="AE4710" i="1"/>
  <c r="AE1652" i="1"/>
  <c r="AE417" i="1"/>
  <c r="AE211" i="1"/>
  <c r="AE2670" i="1"/>
  <c r="AE4481" i="1"/>
  <c r="AE440" i="1"/>
  <c r="AE460" i="1"/>
  <c r="AE664" i="1"/>
  <c r="AE1994" i="1"/>
  <c r="AE3586" i="1"/>
  <c r="AE4166" i="1"/>
  <c r="AE3423" i="1"/>
  <c r="AE2201" i="1"/>
  <c r="AE1432" i="1"/>
  <c r="AE961" i="1"/>
  <c r="AE2701" i="1"/>
  <c r="AE334" i="1"/>
  <c r="AE3291" i="1"/>
  <c r="AE1551" i="1"/>
  <c r="AE990" i="1"/>
  <c r="AE3448" i="1"/>
  <c r="AE3472" i="1"/>
  <c r="AE2722" i="1"/>
  <c r="AE4563" i="1"/>
  <c r="AE4354" i="1"/>
  <c r="AE4907" i="1"/>
  <c r="AE247" i="1"/>
  <c r="AE3805" i="1"/>
  <c r="AE142" i="1"/>
  <c r="AE549" i="1"/>
  <c r="AE3985" i="1"/>
  <c r="AE2482" i="1"/>
  <c r="AE3052" i="1"/>
  <c r="AE1729" i="1"/>
  <c r="AE3846" i="1"/>
  <c r="AE4134" i="1"/>
  <c r="AE4627" i="1"/>
  <c r="AE469" i="1"/>
  <c r="AE4028" i="1"/>
  <c r="AE4949" i="1"/>
  <c r="AE1900" i="1"/>
  <c r="AE2169" i="1"/>
  <c r="AE4979" i="1"/>
  <c r="AE2052" i="1"/>
  <c r="AE2423" i="1"/>
  <c r="AE1775" i="1"/>
  <c r="AE2936" i="1"/>
  <c r="AE1355" i="1"/>
  <c r="AE1992" i="1"/>
  <c r="AE3389" i="1"/>
  <c r="AE3517" i="1"/>
  <c r="AE4616" i="1"/>
  <c r="AE3441" i="1"/>
  <c r="AE3514" i="1"/>
  <c r="AE2638" i="1"/>
  <c r="AE4853" i="1"/>
  <c r="AE1969" i="1"/>
  <c r="AE2608" i="1"/>
  <c r="AE2802" i="1"/>
  <c r="AE3871" i="1"/>
  <c r="AE273" i="1"/>
  <c r="AE4240" i="1"/>
  <c r="AE172" i="1"/>
  <c r="AE518" i="1"/>
  <c r="AE2378" i="1"/>
  <c r="AE845" i="1"/>
  <c r="AE1435" i="1"/>
  <c r="AE3520" i="1"/>
  <c r="AE1736" i="1"/>
  <c r="AE1610" i="1"/>
  <c r="AE4184" i="1"/>
  <c r="AE3494" i="1"/>
  <c r="AE2189" i="1"/>
  <c r="AE3202" i="1"/>
  <c r="AE4985" i="1"/>
  <c r="AE1381" i="1"/>
  <c r="AE1184" i="1"/>
  <c r="AE3386" i="1"/>
  <c r="AE4016" i="1"/>
  <c r="AE3086" i="1"/>
  <c r="AE3323" i="1"/>
  <c r="AE858" i="1"/>
  <c r="AE1146" i="1"/>
  <c r="AE1869" i="1"/>
  <c r="AE886" i="1"/>
  <c r="AE836" i="1"/>
  <c r="AE3455" i="1"/>
  <c r="AE3468" i="1"/>
  <c r="AE4163" i="1"/>
  <c r="AE2716" i="1"/>
  <c r="AE2495" i="1"/>
  <c r="AE734" i="1"/>
  <c r="AE3691" i="1"/>
  <c r="AE1819" i="1"/>
  <c r="AE3501" i="1"/>
  <c r="AE2032" i="1"/>
  <c r="AE3654" i="1"/>
  <c r="AE752" i="1"/>
  <c r="AE4105" i="1"/>
  <c r="AE1580" i="1"/>
  <c r="AE50" i="1"/>
  <c r="AE2630" i="1"/>
  <c r="AE1003" i="1"/>
  <c r="AE2853" i="1"/>
  <c r="AE414" i="1"/>
  <c r="AE2297" i="1"/>
  <c r="AE1244" i="1"/>
  <c r="AE832" i="1"/>
  <c r="AE4582" i="1"/>
  <c r="AE4849" i="1"/>
  <c r="AE4854" i="1"/>
  <c r="AE699" i="1"/>
  <c r="AE3275" i="1"/>
  <c r="AE3451" i="1"/>
  <c r="AE4325" i="1"/>
  <c r="AE3300" i="1"/>
  <c r="AE1533" i="1"/>
  <c r="AE1095" i="1"/>
  <c r="AE552" i="1"/>
  <c r="AE3505" i="1"/>
  <c r="AE955" i="1"/>
  <c r="AE97" i="1"/>
  <c r="AE488" i="1"/>
  <c r="AE2731" i="1"/>
  <c r="AE3400" i="1"/>
  <c r="AE1532" i="1"/>
  <c r="AE2527" i="1"/>
  <c r="AE2234" i="1"/>
  <c r="AE4131" i="1"/>
  <c r="AE862" i="1"/>
  <c r="AE1424" i="1"/>
  <c r="AE3601" i="1"/>
  <c r="AE2472" i="1"/>
  <c r="AE1829" i="1"/>
  <c r="AE468" i="1"/>
  <c r="AE1659" i="1"/>
  <c r="AE3800" i="1"/>
  <c r="AE4587" i="1"/>
  <c r="AE1541" i="1"/>
  <c r="AE3577" i="1"/>
  <c r="AE2643" i="1"/>
  <c r="AE4938" i="1"/>
  <c r="AE3220" i="1"/>
  <c r="AE1092" i="1"/>
  <c r="AE3427" i="1"/>
  <c r="AE1547" i="1"/>
  <c r="AE3582" i="1"/>
  <c r="AE612" i="1"/>
  <c r="AE268" i="1"/>
  <c r="AE402" i="1"/>
  <c r="AE907" i="1"/>
  <c r="AE3706" i="1"/>
  <c r="AE2541" i="1"/>
  <c r="AE1511" i="1"/>
  <c r="AE1164" i="1"/>
  <c r="AE2021" i="1"/>
  <c r="AE1540" i="1"/>
  <c r="AE1897" i="1"/>
  <c r="AE4962" i="1"/>
  <c r="AE2158" i="1"/>
  <c r="AE2104" i="1"/>
  <c r="AE4438" i="1"/>
  <c r="AE4250" i="1"/>
  <c r="AE1500" i="1"/>
  <c r="AE1398" i="1"/>
  <c r="AE2848" i="1"/>
  <c r="AE2510" i="1"/>
  <c r="AE1210" i="1"/>
  <c r="AE216" i="1"/>
  <c r="AE1695" i="1"/>
  <c r="AE1455" i="1"/>
  <c r="AE240" i="1"/>
  <c r="AE2739" i="1"/>
  <c r="AE4222" i="1"/>
  <c r="AE2384" i="1"/>
  <c r="AE4288" i="1"/>
  <c r="AE4880" i="1"/>
  <c r="AE4102" i="1"/>
  <c r="AE2252" i="1"/>
  <c r="AE971" i="1"/>
  <c r="AE2946" i="1"/>
  <c r="AE3034" i="1"/>
  <c r="AE2570" i="1"/>
  <c r="AE3512" i="1"/>
  <c r="AE194" i="1"/>
  <c r="AE2543" i="1"/>
  <c r="AE821" i="1"/>
  <c r="AE154" i="1"/>
  <c r="AE649" i="1"/>
  <c r="AE4661" i="1"/>
  <c r="AE28" i="1"/>
  <c r="AE3305" i="1"/>
  <c r="AE2107" i="1"/>
  <c r="AE580" i="1"/>
  <c r="AE3524" i="1"/>
  <c r="AE2904" i="1"/>
  <c r="AE1212" i="1"/>
  <c r="AE3453" i="1"/>
  <c r="AE2259" i="1"/>
  <c r="AE4669" i="1"/>
  <c r="AE2545" i="1"/>
  <c r="AE1389" i="1"/>
  <c r="AE3672" i="1"/>
  <c r="AE242" i="1"/>
  <c r="AE760" i="1"/>
  <c r="AE2010" i="1"/>
  <c r="AE1021" i="1"/>
  <c r="AE4103" i="1"/>
  <c r="AE3701" i="1"/>
  <c r="AE817" i="1"/>
  <c r="AE354" i="1"/>
  <c r="AE2019" i="1"/>
  <c r="AE908" i="1"/>
  <c r="AE3937" i="1"/>
  <c r="AE2367" i="1"/>
  <c r="AE1937" i="1"/>
  <c r="AE2599" i="1"/>
  <c r="AE1386" i="1"/>
  <c r="AE3347" i="1"/>
  <c r="AE4878" i="1"/>
  <c r="AE3320" i="1"/>
  <c r="AE3729" i="1"/>
  <c r="AE3266" i="1"/>
  <c r="AE1982" i="1"/>
  <c r="AE337" i="1"/>
  <c r="AE4653" i="1"/>
  <c r="AE826" i="1"/>
  <c r="AE2742" i="1"/>
  <c r="AE3757" i="1"/>
  <c r="AE2006" i="1"/>
  <c r="AE1168" i="1"/>
  <c r="AE2559" i="1"/>
  <c r="AE2516" i="1"/>
  <c r="AE3151" i="1"/>
  <c r="AE119" i="1"/>
  <c r="AE318" i="1"/>
  <c r="AE3186" i="1"/>
  <c r="AE2153" i="1"/>
  <c r="AE3318" i="1"/>
  <c r="AE398" i="1"/>
  <c r="AE1752" i="1"/>
  <c r="AE1357" i="1"/>
  <c r="AE1942" i="1"/>
  <c r="AE1895" i="1"/>
  <c r="AE2129" i="1"/>
  <c r="AE89" i="1"/>
  <c r="AE161" i="1"/>
  <c r="AE110" i="1"/>
  <c r="AE1252" i="1"/>
  <c r="AE2562" i="1"/>
  <c r="AE1203" i="1"/>
  <c r="AE4496" i="1"/>
  <c r="AE2029" i="1"/>
  <c r="AE4011" i="1"/>
  <c r="AE34" i="1"/>
  <c r="AE593" i="1"/>
  <c r="AE2416" i="1"/>
  <c r="AE2049" i="1"/>
  <c r="AE586" i="1"/>
  <c r="AE2314" i="1"/>
  <c r="AE1223" i="1"/>
  <c r="AE1836" i="1"/>
  <c r="AE3674" i="1"/>
  <c r="AE3865" i="1"/>
  <c r="AE2707" i="1"/>
  <c r="AE355" i="1"/>
  <c r="AE2419" i="1"/>
  <c r="AE680" i="1"/>
  <c r="AE4313" i="1"/>
  <c r="AE4390" i="1"/>
  <c r="AE1907" i="1"/>
  <c r="AE2843" i="1"/>
  <c r="AE4706" i="1"/>
  <c r="AE2951" i="1"/>
  <c r="AE2735" i="1"/>
  <c r="AE1572" i="1"/>
  <c r="AE897" i="1"/>
  <c r="AE1894" i="1"/>
  <c r="AE1442" i="1"/>
  <c r="AE2457" i="1"/>
  <c r="AE4624" i="1"/>
  <c r="AE2325" i="1"/>
  <c r="AE1530" i="1"/>
  <c r="AE789" i="1"/>
  <c r="AE1922" i="1"/>
  <c r="AE4966" i="1"/>
  <c r="AE61" i="1"/>
  <c r="AE1684" i="1"/>
  <c r="AE2799" i="1"/>
  <c r="AE4338" i="1"/>
  <c r="AE213" i="1"/>
  <c r="AE4687" i="1"/>
  <c r="AE368" i="1"/>
  <c r="AE4091" i="1"/>
  <c r="AE4133" i="1"/>
  <c r="AE3518" i="1"/>
  <c r="AE502" i="1"/>
  <c r="AE2549" i="1"/>
  <c r="AE4869" i="1"/>
  <c r="AE3039" i="1"/>
  <c r="AE164" i="1"/>
  <c r="AE675" i="1"/>
  <c r="AE1960" i="1"/>
  <c r="AE1812" i="1"/>
  <c r="AE3038" i="1"/>
  <c r="AE2185" i="1"/>
  <c r="AE221" i="1"/>
  <c r="AE4358" i="1"/>
  <c r="AE3293" i="1"/>
  <c r="AE3160" i="1"/>
  <c r="AE1077" i="1"/>
  <c r="AE2389" i="1"/>
  <c r="AE4041" i="1"/>
  <c r="AE1015" i="1"/>
  <c r="AE1887" i="1"/>
  <c r="AE1534" i="1"/>
  <c r="AE860" i="1"/>
  <c r="AE1576" i="1"/>
  <c r="AE1507" i="1"/>
  <c r="AE2160" i="1"/>
  <c r="AE4747" i="1"/>
  <c r="AE868" i="1"/>
  <c r="AE3001" i="1"/>
  <c r="AE1234" i="1"/>
  <c r="AE3707" i="1"/>
  <c r="AE5" i="1"/>
  <c r="AE1899" i="1"/>
  <c r="AE2030" i="1"/>
  <c r="AE1571" i="1"/>
  <c r="AE2315" i="1"/>
  <c r="AE148" i="1"/>
  <c r="AE714" i="1"/>
  <c r="AE2698" i="1"/>
  <c r="AE1605" i="1"/>
  <c r="AE3361" i="1"/>
  <c r="AE3906" i="1"/>
  <c r="AE3999" i="1"/>
  <c r="AE258" i="1"/>
  <c r="AE1546" i="1"/>
  <c r="AE1943" i="1"/>
  <c r="AE1866" i="1"/>
  <c r="AE1523" i="1"/>
  <c r="AE3815" i="1"/>
  <c r="AE4531" i="1"/>
  <c r="AE2881" i="1"/>
  <c r="AE802" i="1"/>
  <c r="AE1356" i="1"/>
  <c r="AE563" i="1"/>
  <c r="AE843" i="1"/>
  <c r="AE4637" i="1"/>
  <c r="AE4837" i="1"/>
  <c r="AE4423" i="1"/>
  <c r="AE2229" i="1"/>
  <c r="AE3461" i="1"/>
  <c r="AE4726" i="1"/>
  <c r="AE4031" i="1"/>
  <c r="AE2349" i="1"/>
  <c r="AE1229" i="1"/>
  <c r="AE1306" i="1"/>
  <c r="AE4844" i="1"/>
  <c r="AE1403" i="1"/>
  <c r="AE702" i="1"/>
  <c r="AE4365" i="1"/>
  <c r="AE3831" i="1"/>
  <c r="AE3407" i="1"/>
  <c r="AE2294" i="1"/>
  <c r="AE4208" i="1"/>
  <c r="AE2261" i="1"/>
  <c r="AE2119" i="1"/>
  <c r="AE1714" i="1"/>
  <c r="AE2068" i="1"/>
  <c r="AE348" i="1"/>
  <c r="AE227" i="1"/>
  <c r="AE555" i="1"/>
  <c r="AE1798" i="1"/>
  <c r="AE1158" i="1"/>
  <c r="AE1753" i="1"/>
  <c r="AE1708" i="1"/>
  <c r="AE2037" i="1"/>
  <c r="AE3882" i="1"/>
  <c r="AE4324" i="1"/>
  <c r="AE4987" i="1"/>
  <c r="AE2066" i="1"/>
  <c r="AE419" i="1"/>
  <c r="AE3238" i="1"/>
  <c r="AE2557" i="1"/>
  <c r="AE4511" i="1"/>
  <c r="AE1683" i="1"/>
  <c r="AE2526" i="1"/>
  <c r="AE2445" i="1"/>
  <c r="AE3631" i="1"/>
  <c r="AE2563" i="1"/>
  <c r="AE190" i="1"/>
  <c r="AE1929" i="1"/>
  <c r="AE4447" i="1"/>
  <c r="AE462" i="1"/>
  <c r="AE2016" i="1"/>
  <c r="AE1975" i="1"/>
  <c r="AE107" i="1"/>
  <c r="AE992" i="1"/>
  <c r="AE23" i="1"/>
  <c r="AE4543" i="1"/>
  <c r="AE3245" i="1"/>
  <c r="AE4045" i="1"/>
  <c r="AE4298" i="1"/>
  <c r="AE3783" i="1"/>
  <c r="AE3957" i="1"/>
  <c r="AE2113" i="1"/>
  <c r="AE1035" i="1"/>
  <c r="AE4764" i="1"/>
  <c r="AE2612" i="1"/>
  <c r="AE1575" i="1"/>
  <c r="AE954" i="1"/>
  <c r="AE4512" i="1"/>
  <c r="AE3777" i="1"/>
  <c r="AE1704" i="1"/>
  <c r="AE2529" i="1"/>
  <c r="AE1820" i="1"/>
  <c r="AE3699" i="1"/>
  <c r="AE1502" i="1"/>
  <c r="AE672" i="1"/>
  <c r="AE376" i="1"/>
  <c r="AE3811" i="1"/>
  <c r="AE2616" i="1"/>
  <c r="AE2892" i="1"/>
  <c r="AE1287" i="1"/>
  <c r="AE214" i="1"/>
  <c r="AE519" i="1"/>
  <c r="AE408" i="1"/>
  <c r="AE3040" i="1"/>
  <c r="AE3938" i="1"/>
  <c r="AE1065" i="1"/>
  <c r="AE854" i="1"/>
  <c r="AE2882" i="1"/>
  <c r="AE3797" i="1"/>
  <c r="AE3827" i="1"/>
  <c r="AE3473" i="1"/>
  <c r="AE1466" i="1"/>
  <c r="AE4863" i="1"/>
  <c r="AE1876" i="1"/>
  <c r="AE2985" i="1"/>
  <c r="AE4305" i="1"/>
  <c r="AE4040" i="1"/>
  <c r="AE1940" i="1"/>
  <c r="AE4540" i="1"/>
  <c r="AE3930" i="1"/>
  <c r="AE2306" i="1"/>
  <c r="AE443" i="1"/>
  <c r="AE4234" i="1"/>
  <c r="AE4104" i="1"/>
  <c r="AE4356" i="1"/>
  <c r="AE183" i="1"/>
  <c r="AE3711" i="1"/>
  <c r="AE3383" i="1"/>
  <c r="AE753" i="1"/>
  <c r="AE1358" i="1"/>
  <c r="AE873" i="1"/>
  <c r="AE689" i="1"/>
  <c r="AE2568" i="1"/>
  <c r="AE3594" i="1"/>
  <c r="AE4752" i="1"/>
  <c r="AE4386" i="1"/>
  <c r="AE3365" i="1"/>
  <c r="AE3528" i="1"/>
  <c r="AE3314" i="1"/>
  <c r="AE1488" i="1"/>
  <c r="AE2911" i="1"/>
  <c r="AE775" i="1"/>
  <c r="AE604" i="1"/>
  <c r="AE3630" i="1"/>
  <c r="AE4839" i="1"/>
  <c r="AE3218" i="1"/>
  <c r="AE4956" i="1"/>
  <c r="AE369" i="1"/>
  <c r="AE3864" i="1"/>
  <c r="AE785" i="1"/>
  <c r="AE1487" i="1"/>
  <c r="AE3317" i="1"/>
  <c r="AE3082" i="1"/>
  <c r="AE1496" i="1"/>
  <c r="AE2943" i="1"/>
  <c r="AE3960" i="1"/>
  <c r="AE3498" i="1"/>
  <c r="AE274" i="1"/>
  <c r="AE1101" i="1"/>
  <c r="AE525" i="1"/>
  <c r="AE2192" i="1"/>
  <c r="AE2366" i="1"/>
  <c r="AE4277" i="1"/>
  <c r="AE4924" i="1"/>
  <c r="AE1204" i="1"/>
  <c r="AE903" i="1"/>
  <c r="AE4786" i="1"/>
  <c r="AE3640" i="1"/>
  <c r="AE1406" i="1"/>
  <c r="AE3849" i="1"/>
  <c r="AE1783" i="1"/>
  <c r="AE3549" i="1"/>
  <c r="AE3530" i="1"/>
  <c r="AE3566" i="1"/>
  <c r="AE1412" i="1"/>
  <c r="AE3694" i="1"/>
  <c r="AE2128" i="1"/>
  <c r="AE728" i="1"/>
  <c r="AE2026" i="1"/>
  <c r="AE4754" i="1"/>
  <c r="AE2689" i="1"/>
  <c r="AE2877" i="1"/>
  <c r="AE3981" i="1"/>
  <c r="AE3597" i="1"/>
  <c r="AE1375" i="1"/>
  <c r="AE2359" i="1"/>
  <c r="AE4396" i="1"/>
  <c r="AE4405" i="1"/>
  <c r="AE309" i="1"/>
  <c r="AE2402" i="1"/>
  <c r="AE2046" i="1"/>
  <c r="AE231" i="1"/>
  <c r="AE14" i="1"/>
  <c r="AE3779" i="1"/>
  <c r="AE336" i="1"/>
  <c r="AE3877" i="1"/>
  <c r="AE152" i="1"/>
  <c r="AE1797" i="1"/>
  <c r="AE58" i="1"/>
  <c r="AE4463" i="1"/>
  <c r="AE4283" i="1"/>
  <c r="AE2237" i="1"/>
  <c r="AE1721" i="1"/>
  <c r="AE4972" i="1"/>
  <c r="AE2309" i="1"/>
  <c r="AE2505" i="1"/>
  <c r="AE3745" i="1"/>
  <c r="AE4080" i="1"/>
  <c r="AE4109" i="1"/>
  <c r="AE3304" i="1"/>
  <c r="AE1351" i="1"/>
  <c r="AE3286" i="1"/>
  <c r="AE2708" i="1"/>
  <c r="AE4235" i="1"/>
  <c r="AE435" i="1"/>
  <c r="AE4571" i="1"/>
  <c r="AE3991" i="1"/>
  <c r="AE2847" i="1"/>
  <c r="AE3063" i="1"/>
  <c r="AE1611" i="1"/>
  <c r="AE1205" i="1"/>
  <c r="AE2357" i="1"/>
  <c r="AE2411" i="1"/>
  <c r="AE4719" i="1"/>
  <c r="AE1723" i="1"/>
  <c r="AE375" i="1"/>
  <c r="AE4451" i="1"/>
  <c r="AE978" i="1"/>
  <c r="AE4464" i="1"/>
  <c r="AE3243" i="1"/>
  <c r="AE217" i="1"/>
  <c r="AE4500" i="1"/>
  <c r="AE1983" i="1"/>
  <c r="AE106" i="1"/>
  <c r="AE975" i="1"/>
  <c r="AE3199" i="1"/>
  <c r="AE158" i="1"/>
  <c r="AE1808" i="1"/>
  <c r="AE931" i="1"/>
  <c r="AE2611" i="1"/>
  <c r="AE3845" i="1"/>
  <c r="AE288" i="1"/>
  <c r="AE2092" i="1"/>
  <c r="AE1800" i="1"/>
  <c r="AE1415" i="1"/>
  <c r="AE4417" i="1"/>
  <c r="AE2220" i="1"/>
  <c r="AE2484" i="1"/>
  <c r="AE2396" i="1"/>
  <c r="AE330" i="1"/>
  <c r="AE1022" i="1"/>
  <c r="AE616" i="1"/>
  <c r="AE4434" i="1"/>
  <c r="AE2501" i="1"/>
  <c r="AE1269" i="1"/>
  <c r="AE441" i="1"/>
  <c r="AE276" i="1"/>
  <c r="AE1987" i="1"/>
  <c r="AE1282" i="1"/>
  <c r="AE3828" i="1"/>
  <c r="AE3615" i="1"/>
  <c r="AE2117" i="1"/>
  <c r="AE4431" i="1"/>
  <c r="AE2818" i="1"/>
  <c r="AE1096" i="1"/>
  <c r="AE3758" i="1"/>
  <c r="AE4695" i="1"/>
  <c r="AE2087" i="1"/>
  <c r="AE3007" i="1"/>
  <c r="AE1107" i="1"/>
  <c r="AE4347" i="1"/>
  <c r="AE3556" i="1"/>
  <c r="AE4339" i="1"/>
  <c r="AE281" i="1"/>
  <c r="AE4106" i="1"/>
  <c r="AE3975" i="1"/>
  <c r="AE2451" i="1"/>
  <c r="AE1609" i="1"/>
  <c r="AE3108" i="1"/>
  <c r="AE2930" i="1"/>
  <c r="AE661" i="1"/>
  <c r="AE1393" i="1"/>
  <c r="AE123" i="1"/>
  <c r="AE1726" i="1"/>
  <c r="AE1125" i="1"/>
  <c r="AE3839" i="1"/>
  <c r="AE4591" i="1"/>
  <c r="AE2013" i="1"/>
  <c r="AE3651" i="1"/>
  <c r="AE3014" i="1"/>
  <c r="AE4610" i="1"/>
  <c r="AE3012" i="1"/>
  <c r="AE1626" i="1"/>
  <c r="AE3978" i="1"/>
  <c r="AE1794" i="1"/>
  <c r="AE621" i="1"/>
  <c r="AE1171" i="1"/>
  <c r="AE667" i="1"/>
  <c r="AE807" i="1"/>
  <c r="AE2582" i="1"/>
  <c r="AE3207" i="1"/>
  <c r="AE1094" i="1"/>
  <c r="AE4089" i="1"/>
  <c r="AE3632" i="1"/>
  <c r="AE3825" i="1"/>
  <c r="AE787" i="1"/>
  <c r="AE1618" i="1"/>
  <c r="AE1404" i="1"/>
  <c r="AE53" i="1"/>
  <c r="AE4157" i="1"/>
  <c r="AE3335" i="1"/>
  <c r="AE4759" i="1"/>
  <c r="AE4146" i="1"/>
  <c r="AE2886" i="1"/>
  <c r="AE3945" i="1"/>
  <c r="AE1688" i="1"/>
  <c r="AE4604" i="1"/>
  <c r="AE746" i="1"/>
  <c r="AE1846" i="1"/>
  <c r="AE3457" i="1"/>
  <c r="AE3327" i="1"/>
  <c r="AE3237" i="1"/>
  <c r="AE356" i="1"/>
  <c r="AE4253" i="1"/>
  <c r="AE2696" i="1"/>
  <c r="AE564" i="1"/>
  <c r="AE1603" i="1"/>
  <c r="AE4304" i="1"/>
  <c r="AE652" i="1"/>
  <c r="AE1362" i="1"/>
  <c r="AE3310" i="1"/>
  <c r="AE2076" i="1"/>
  <c r="AE3861" i="1"/>
  <c r="AE2796" i="1"/>
  <c r="AE3647" i="1"/>
  <c r="AE2667" i="1"/>
  <c r="AE120" i="1"/>
  <c r="AE643" i="1"/>
  <c r="AE642" i="1"/>
  <c r="AE1986" i="1"/>
  <c r="AE1719" i="1"/>
  <c r="AE4173" i="1"/>
  <c r="AE2809" i="1"/>
  <c r="AE289" i="1"/>
  <c r="AE4439" i="1"/>
  <c r="AE2793" i="1"/>
  <c r="AE11" i="1"/>
  <c r="AE906" i="1"/>
  <c r="AE1521" i="1"/>
  <c r="AE1585" i="1"/>
  <c r="AE3002" i="1"/>
  <c r="AE3232" i="1"/>
  <c r="AE3019" i="1"/>
  <c r="AE2443" i="1"/>
  <c r="AE1958" i="1"/>
  <c r="AE3010" i="1"/>
  <c r="AE3936" i="1"/>
  <c r="AE4270" i="1"/>
  <c r="AE3765" i="1"/>
  <c r="AE1497" i="1"/>
  <c r="AE700" i="1"/>
  <c r="AE2267" i="1"/>
  <c r="AE2692" i="1"/>
  <c r="AE4074" i="1"/>
  <c r="AE536" i="1"/>
  <c r="AE4811" i="1"/>
  <c r="AE3731" i="1"/>
  <c r="AE4836" i="1"/>
  <c r="AE3431" i="1"/>
  <c r="AE2335" i="1"/>
  <c r="AE1465" i="1"/>
  <c r="AE1317" i="1"/>
  <c r="AE3947" i="1"/>
  <c r="AE898" i="1"/>
  <c r="AE3487" i="1"/>
  <c r="AE2874" i="1"/>
  <c r="AE1990" i="1"/>
  <c r="AE2176" i="1"/>
  <c r="AE3227" i="1"/>
  <c r="AE4432" i="1"/>
  <c r="AE4921" i="1"/>
  <c r="AE1470" i="1"/>
  <c r="AE3301" i="1"/>
  <c r="AE829" i="1"/>
  <c r="AE3879" i="1"/>
  <c r="AE323" i="1"/>
  <c r="AE3708" i="1"/>
  <c r="AE2736" i="1"/>
  <c r="AE1581" i="1"/>
  <c r="AE1111" i="1"/>
  <c r="AE4391" i="1"/>
  <c r="AE2410" i="1"/>
  <c r="AE1154" i="1"/>
  <c r="AE2688" i="1"/>
  <c r="AE1417" i="1"/>
  <c r="AE522" i="1"/>
  <c r="AE188" i="1"/>
  <c r="AE2238" i="1"/>
  <c r="AE2194" i="1"/>
  <c r="AE2734" i="1"/>
  <c r="AE4262" i="1"/>
  <c r="AE3165" i="1"/>
  <c r="AE3079" i="1"/>
  <c r="AE4602" i="1"/>
  <c r="AE3440" i="1"/>
  <c r="AE2173" i="1"/>
  <c r="AE215" i="1"/>
  <c r="AE4135" i="1"/>
  <c r="AE3565" i="1"/>
  <c r="AE2255" i="1"/>
  <c r="AE4611" i="1"/>
  <c r="AE1564" i="1"/>
  <c r="AE2520" i="1"/>
  <c r="AE1061" i="1"/>
  <c r="AE3333" i="1"/>
  <c r="AE1853" i="1"/>
  <c r="AE3687" i="1"/>
  <c r="AE4143" i="1"/>
  <c r="AE4334" i="1"/>
  <c r="AE919" i="1"/>
  <c r="AE2513" i="1"/>
  <c r="AE1920" i="1"/>
  <c r="AE4107" i="1"/>
  <c r="AE209" i="1"/>
  <c r="AE3990" i="1"/>
  <c r="AE2193" i="1"/>
  <c r="AE1222" i="1"/>
  <c r="AE926" i="1"/>
  <c r="AE2614" i="1"/>
  <c r="AE358" i="1"/>
  <c r="AE4698" i="1"/>
  <c r="AE2524" i="1"/>
  <c r="AE2511" i="1"/>
  <c r="AE4913" i="1"/>
  <c r="AE2091" i="1"/>
  <c r="AE3369" i="1"/>
  <c r="AE2065" i="1"/>
  <c r="AE541" i="1"/>
  <c r="AE1513" i="1"/>
  <c r="AE1006" i="1"/>
  <c r="AE4842" i="1"/>
  <c r="AE856" i="1"/>
  <c r="AE508" i="1"/>
  <c r="AE1440" i="1"/>
  <c r="AE2785" i="1"/>
  <c r="AE4606" i="1"/>
  <c r="AE1219" i="1"/>
  <c r="AE121" i="1"/>
  <c r="AE2926" i="1"/>
  <c r="AE1378" i="1"/>
  <c r="AE4397" i="1"/>
  <c r="AE4810" i="1"/>
  <c r="AE4220" i="1"/>
  <c r="AE338" i="1"/>
  <c r="AE3261" i="1"/>
  <c r="AE1173" i="1"/>
  <c r="AE4323" i="1"/>
  <c r="AE2659" i="1"/>
  <c r="AE4686" i="1"/>
  <c r="AE1917" i="1"/>
  <c r="AE589" i="1"/>
  <c r="AE4357" i="1"/>
  <c r="AE434" i="1"/>
  <c r="AE2150" i="1"/>
  <c r="AE3376" i="1"/>
  <c r="AE1183" i="1"/>
  <c r="AE2208" i="1"/>
  <c r="AE1265" i="1"/>
  <c r="AE3850" i="1"/>
  <c r="AE1290" i="1"/>
  <c r="AE2081" i="1"/>
  <c r="AE3542" i="1"/>
  <c r="AE1426" i="1"/>
  <c r="AE372" i="1"/>
  <c r="AE2191" i="1"/>
  <c r="AE4558" i="1"/>
  <c r="AE4928" i="1"/>
  <c r="AE2625" i="1"/>
  <c r="AE2478" i="1"/>
  <c r="AE4223" i="1"/>
  <c r="AE4053" i="1"/>
  <c r="AE472" i="1"/>
  <c r="AE3533" i="1"/>
  <c r="AE3051" i="1"/>
  <c r="AE2833" i="1"/>
  <c r="AE3902" i="1"/>
  <c r="AE2086" i="1"/>
  <c r="AE3713" i="1"/>
  <c r="AE137" i="1"/>
  <c r="AE2849" i="1"/>
  <c r="AE2580" i="1"/>
  <c r="AE615" i="1"/>
  <c r="AE9" i="1"/>
  <c r="AE2622" i="1"/>
  <c r="AE2067" i="1"/>
  <c r="AE1679" i="1"/>
  <c r="AE1673" i="1"/>
  <c r="AE301" i="1"/>
  <c r="AE2566" i="1"/>
  <c r="AE2954" i="1"/>
  <c r="AE2512" i="1"/>
  <c r="AE4282" i="1"/>
  <c r="AE4581" i="1"/>
  <c r="AE3559" i="1"/>
  <c r="AE2971" i="1"/>
  <c r="AE1224" i="1"/>
  <c r="AE2492" i="1"/>
  <c r="AE4995" i="1"/>
  <c r="AE1606" i="1"/>
  <c r="AE691" i="1"/>
  <c r="AE204" i="1"/>
  <c r="AE2497" i="1"/>
  <c r="AE4561" i="1"/>
  <c r="AE2385" i="1"/>
  <c r="AE4215" i="1"/>
  <c r="AE1782" i="1"/>
  <c r="AE4218" i="1"/>
  <c r="AE3285" i="1"/>
  <c r="AE2680" i="1"/>
  <c r="AE184" i="1"/>
  <c r="AE439" i="1"/>
  <c r="AE3591" i="1"/>
  <c r="AE1771" i="1"/>
  <c r="AE1202" i="1"/>
  <c r="AE1159" i="1"/>
  <c r="AE4524" i="1"/>
  <c r="AE2760" i="1"/>
  <c r="AE623" i="1"/>
  <c r="AE1411" i="1"/>
  <c r="AE294" i="1"/>
  <c r="AE2414" i="1"/>
  <c r="AE4993" i="1"/>
  <c r="AE2100" i="1"/>
  <c r="AE3136" i="1"/>
  <c r="AE4258" i="1"/>
  <c r="AE1904" i="1"/>
  <c r="AE2291" i="1"/>
  <c r="AE1751" i="1"/>
  <c r="AE507" i="1"/>
  <c r="AE2" i="1"/>
  <c r="AE4967" i="1"/>
  <c r="AE1379" i="1"/>
  <c r="AE1129" i="1"/>
  <c r="AE2174" i="1"/>
  <c r="AE1079" i="1"/>
  <c r="AE4203" i="1"/>
  <c r="AE4700" i="1"/>
  <c r="AE1650" i="1"/>
  <c r="AE3554" i="1"/>
  <c r="AE3085" i="1"/>
  <c r="AE4271" i="1"/>
  <c r="AE2345" i="1"/>
  <c r="AE437" i="1"/>
  <c r="AE3682" i="1"/>
  <c r="AE3449" i="1"/>
  <c r="AE4596" i="1"/>
  <c r="AE3637" i="1"/>
  <c r="AE3116" i="1"/>
  <c r="AE433" i="1"/>
  <c r="AE2871" i="1"/>
  <c r="AE1491" i="1"/>
  <c r="AE1147" i="1"/>
  <c r="AE2694" i="1"/>
  <c r="AE2627" i="1"/>
  <c r="AE3488" i="1"/>
  <c r="AE1352" i="1"/>
  <c r="AE1067" i="1"/>
  <c r="AE2177" i="1"/>
  <c r="AE2093" i="1"/>
  <c r="AE1305" i="1"/>
  <c r="AE4656" i="1"/>
  <c r="AE1191" i="1"/>
  <c r="AE3802" i="1"/>
  <c r="AE2572" i="1"/>
  <c r="AE762" i="1"/>
  <c r="AE282" i="1"/>
  <c r="AE3188" i="1"/>
  <c r="AE4069" i="1"/>
  <c r="AE3181" i="1"/>
  <c r="AE2260" i="1"/>
  <c r="AE57" i="1"/>
  <c r="AE1677" i="1"/>
  <c r="AE1898" i="1"/>
  <c r="AE4186" i="1"/>
  <c r="AE1474" i="1"/>
  <c r="AE3762" i="1"/>
  <c r="AE646" i="1"/>
  <c r="AE2186" i="1"/>
  <c r="AE224" i="1"/>
  <c r="AE4771" i="1"/>
  <c r="AE1335" i="1"/>
  <c r="AE2064" i="1"/>
  <c r="AE823" i="1"/>
  <c r="AE312" i="1"/>
  <c r="AE3836" i="1"/>
  <c r="AE3785" i="1"/>
  <c r="AE2743" i="1"/>
  <c r="AE1984" i="1"/>
  <c r="AE4826" i="1"/>
  <c r="AE4435" i="1"/>
  <c r="AE1327" i="1"/>
  <c r="AE1661" i="1"/>
  <c r="AE1872" i="1"/>
  <c r="AE3409" i="1"/>
  <c r="AE1962" i="1"/>
  <c r="AE3603" i="1"/>
  <c r="AE3208" i="1"/>
  <c r="AE3905" i="1"/>
  <c r="AE3583" i="1"/>
  <c r="AE3907" i="1"/>
  <c r="AE4251" i="1"/>
  <c r="AE2906" i="1"/>
  <c r="AE921" i="1"/>
  <c r="AE3809" i="1"/>
  <c r="AE3733" i="1"/>
  <c r="AE4441" i="1"/>
  <c r="AE198" i="1"/>
  <c r="AE374" i="1"/>
  <c r="AE2204" i="1"/>
  <c r="AE2851" i="1"/>
  <c r="AE2124" i="1"/>
  <c r="AE1390" i="1"/>
  <c r="AE603" i="1"/>
  <c r="AE331" i="1"/>
  <c r="AE2620" i="1"/>
  <c r="AE3623" i="1"/>
  <c r="AE4787" i="1"/>
  <c r="AE4666" i="1"/>
  <c r="AE578" i="1"/>
  <c r="AE3092" i="1"/>
  <c r="AE2326" i="1"/>
  <c r="AE662" i="1"/>
  <c r="AE2613" i="1"/>
  <c r="AE2033" i="1"/>
  <c r="AE220" i="1"/>
  <c r="AE39" i="1"/>
  <c r="AE2274" i="1"/>
  <c r="AE357" i="1"/>
  <c r="AE3414" i="1"/>
  <c r="AE3127" i="1"/>
  <c r="AE2166" i="1"/>
  <c r="AE3366" i="1"/>
  <c r="AE4603" i="1"/>
  <c r="AE3456" i="1"/>
  <c r="AE3782" i="1"/>
  <c r="AE4922" i="1"/>
  <c r="AE510" i="1"/>
  <c r="AE1369" i="1"/>
  <c r="AE1759" i="1"/>
  <c r="AE3717" i="1"/>
  <c r="AE3046" i="1"/>
  <c r="AE1816" i="1"/>
  <c r="AE3967" i="1"/>
  <c r="AE4884" i="1"/>
  <c r="AE4462" i="1"/>
  <c r="AE3328" i="1"/>
  <c r="AE3412" i="1"/>
  <c r="AE2145" i="1"/>
  <c r="AE794" i="1"/>
  <c r="AE2144" i="1"/>
  <c r="AE2644" i="1"/>
  <c r="AE594" i="1"/>
  <c r="AE3685" i="1"/>
  <c r="AE4950" i="1"/>
  <c r="AE411" i="1"/>
  <c r="AE1789" i="1"/>
  <c r="AE745" i="1"/>
  <c r="AE196" i="1"/>
  <c r="AE3334" i="1"/>
  <c r="AE168" i="1"/>
  <c r="AE3888" i="1"/>
  <c r="AE4155" i="1"/>
  <c r="AE3023" i="1"/>
  <c r="AE1517" i="1"/>
  <c r="AE4902" i="1"/>
  <c r="AE933" i="1"/>
  <c r="AE4312" i="1"/>
  <c r="AE3807" i="1"/>
  <c r="AE2272" i="1"/>
  <c r="AE1776" i="1"/>
  <c r="AE112" i="1"/>
  <c r="AE2607" i="1"/>
  <c r="AE3074" i="1"/>
  <c r="AE983" i="1"/>
  <c r="AE2792" i="1"/>
  <c r="AE3683" i="1"/>
  <c r="AE3641" i="1"/>
  <c r="AE2819" i="1"/>
  <c r="AE2974" i="1"/>
  <c r="AE1251" i="1"/>
  <c r="AE3020" i="1"/>
  <c r="AE399" i="1"/>
  <c r="AE4807" i="1"/>
  <c r="AE448" i="1"/>
  <c r="AE421" i="1"/>
  <c r="AE4850" i="1"/>
  <c r="AE2094" i="1"/>
  <c r="AE4629" i="1"/>
  <c r="AE2920" i="1"/>
  <c r="AE449" i="1"/>
  <c r="AE2097" i="1"/>
  <c r="AE4770" i="1"/>
  <c r="AE1908" i="1"/>
  <c r="AE135" i="1"/>
  <c r="AE1777" i="1"/>
  <c r="AE2363" i="1"/>
  <c r="AE2403" i="1"/>
  <c r="AE798" i="1"/>
  <c r="AE3390" i="1"/>
  <c r="AE2962" i="1"/>
  <c r="AE4150" i="1"/>
  <c r="AE3794" i="1"/>
  <c r="AE3359" i="1"/>
  <c r="AE790" i="1"/>
  <c r="AE4911" i="1"/>
  <c r="AE1785" i="1"/>
  <c r="AE4670" i="1"/>
  <c r="AE1388" i="1"/>
  <c r="AE1738" i="1"/>
  <c r="AE1740" i="1"/>
  <c r="AE3558" i="1"/>
  <c r="AE982" i="1"/>
  <c r="AE450" i="1"/>
  <c r="AE4266" i="1"/>
  <c r="AE2679" i="1"/>
  <c r="AE1410" i="1"/>
  <c r="AE1539" i="1"/>
  <c r="AE530" i="1"/>
  <c r="AE1892" i="1"/>
  <c r="AE3722" i="1"/>
  <c r="AE3281" i="1"/>
  <c r="AE4547" i="1"/>
  <c r="AE4402" i="1"/>
  <c r="AE3723" i="1"/>
  <c r="AE2816" i="1"/>
  <c r="AE1671" i="1"/>
  <c r="AE3104" i="1"/>
  <c r="AE2249" i="1"/>
  <c r="AE2905" i="1"/>
  <c r="AE141" i="1"/>
  <c r="AE3018" i="1"/>
  <c r="AE3203" i="1"/>
  <c r="AE4005" i="1"/>
  <c r="AE2310" i="1"/>
  <c r="AE1997" i="1"/>
  <c r="AE4081" i="1"/>
  <c r="AE1805" i="1"/>
  <c r="AE3131" i="1"/>
  <c r="AE2184" i="1"/>
  <c r="AE611" i="1"/>
  <c r="AE1627" i="1"/>
  <c r="AE1545" i="1"/>
  <c r="AE4668" i="1"/>
  <c r="AE2968" i="1"/>
  <c r="AE1604" i="1"/>
  <c r="AE2225" i="1"/>
  <c r="AE3719" i="1"/>
  <c r="AE455" i="1"/>
  <c r="AE3058" i="1"/>
  <c r="AE3702" i="1"/>
  <c r="AE1918" i="1"/>
  <c r="AE4265" i="1"/>
  <c r="AE150" i="1"/>
  <c r="AE4058" i="1"/>
  <c r="AE1813" i="1"/>
  <c r="AE2245" i="1"/>
  <c r="AE265" i="1"/>
  <c r="AE3442" i="1"/>
  <c r="AE3240" i="1"/>
  <c r="AE1522" i="1"/>
  <c r="AE1599" i="1"/>
  <c r="AE1048" i="1"/>
  <c r="AE2747" i="1"/>
  <c r="AE3553" i="1"/>
  <c r="AE4792" i="1"/>
  <c r="AE986" i="1"/>
  <c r="AE310" i="1"/>
  <c r="AE4331" i="1"/>
  <c r="AE554" i="1"/>
  <c r="AE3469" i="1"/>
  <c r="AE864" i="1"/>
  <c r="AE2399" i="1"/>
  <c r="AE4855" i="1"/>
  <c r="AE3155" i="1"/>
  <c r="AE638" i="1"/>
  <c r="AE3194" i="1"/>
  <c r="AE1741" i="1"/>
  <c r="AE4379" i="1"/>
  <c r="AE3134" i="1"/>
  <c r="AE272" i="1"/>
  <c r="AE4057" i="1"/>
  <c r="AE1339" i="1"/>
  <c r="AE558" i="1"/>
  <c r="AE3336" i="1"/>
  <c r="AE4848" i="1"/>
  <c r="AE2788" i="1"/>
  <c r="AE259" i="1"/>
  <c r="AE4382" i="1"/>
  <c r="AE3600" i="1"/>
  <c r="AE4467" i="1"/>
  <c r="AE4932" i="1"/>
  <c r="AE1344" i="1"/>
  <c r="AE2934" i="1"/>
  <c r="AE4048" i="1"/>
  <c r="AE2666" i="1"/>
  <c r="AE1363" i="1"/>
  <c r="AE4214" i="1"/>
  <c r="AE644" i="1"/>
  <c r="AE724" i="1"/>
  <c r="AE3121" i="1"/>
  <c r="AE4738" i="1"/>
  <c r="AE4228" i="1"/>
  <c r="AE3179" i="1"/>
  <c r="AE2842" i="1"/>
  <c r="AE606" i="1"/>
  <c r="AE1637" i="1"/>
  <c r="AE4865" i="1"/>
  <c r="AE4452" i="1"/>
  <c r="AE705" i="1"/>
  <c r="AE1773" i="1"/>
  <c r="AE2362" i="1"/>
  <c r="AE1858" i="1"/>
  <c r="AE4978" i="1"/>
  <c r="AE645" i="1"/>
  <c r="AE4366" i="1"/>
  <c r="AE4750" i="1"/>
  <c r="AE2592" i="1"/>
  <c r="AE4295" i="1"/>
  <c r="AE4779" i="1"/>
  <c r="AE4196" i="1"/>
  <c r="AE899" i="1"/>
  <c r="AE2433" i="1"/>
  <c r="AE4430" i="1"/>
  <c r="AE1622" i="1"/>
  <c r="AE4564" i="1"/>
  <c r="AE3659" i="1"/>
  <c r="AE162" i="1"/>
  <c r="AE3358" i="1"/>
  <c r="AE4355" i="1"/>
  <c r="AE1924" i="1"/>
  <c r="AE2953" i="1"/>
  <c r="AE4038" i="1"/>
  <c r="AE732" i="1"/>
  <c r="AE91" i="1"/>
  <c r="AE1298" i="1"/>
  <c r="AE4461" i="1"/>
  <c r="AE2807" i="1"/>
  <c r="AE380" i="1"/>
  <c r="AE286" i="1"/>
  <c r="AE1731" i="1"/>
  <c r="AE2897" i="1"/>
  <c r="AE905" i="1"/>
  <c r="AE2931" i="1"/>
  <c r="AE4646" i="1"/>
  <c r="AE4598" i="1"/>
  <c r="AE1830" i="1"/>
  <c r="AE4411" i="1"/>
  <c r="AE3572" i="1"/>
  <c r="AE3307" i="1"/>
  <c r="AE3171" i="1"/>
  <c r="AE596" i="1"/>
  <c r="AE3987" i="1"/>
  <c r="AE815" i="1"/>
  <c r="AE4731" i="1"/>
  <c r="AE4479" i="1"/>
  <c r="AE2873" i="1"/>
  <c r="AE1778" i="1"/>
  <c r="AE1852" i="1"/>
  <c r="AE1839" i="1"/>
  <c r="AE1757" i="1"/>
  <c r="AE3834" i="1"/>
  <c r="AE1600" i="1"/>
  <c r="AE960" i="1"/>
  <c r="AE203" i="1"/>
  <c r="AE4" i="1"/>
  <c r="AE2491" i="1"/>
  <c r="AE2864" i="1"/>
  <c r="AE4268" i="1"/>
  <c r="AE2727" i="1"/>
  <c r="AE1456" i="1"/>
  <c r="AE3670" i="1"/>
  <c r="AE4121" i="1"/>
  <c r="AE1256" i="1"/>
  <c r="AE3450" i="1"/>
  <c r="AE3784" i="1"/>
  <c r="AE1928" i="1"/>
  <c r="AE1508" i="1"/>
  <c r="AE2821" i="1"/>
  <c r="AE2822" i="1"/>
  <c r="AE1425" i="1"/>
  <c r="AE2055" i="1"/>
  <c r="AE447" i="1"/>
  <c r="AE2640" i="1"/>
  <c r="AE2078" i="1"/>
  <c r="AE937" i="1"/>
  <c r="AE1761" i="1"/>
  <c r="AE4570" i="1"/>
  <c r="AE1257" i="1"/>
  <c r="AE1088" i="1"/>
  <c r="AE4660" i="1"/>
  <c r="AE1824" i="1"/>
  <c r="AE3795" i="1"/>
  <c r="AE729" i="1"/>
  <c r="AE1635" i="1"/>
  <c r="AE665" i="1"/>
  <c r="AE1391" i="1"/>
  <c r="AE4614" i="1"/>
  <c r="AE3398" i="1"/>
  <c r="AE2151" i="1"/>
  <c r="AE2594" i="1"/>
  <c r="AE3585" i="1"/>
  <c r="AE117" i="1"/>
  <c r="AE800" i="1"/>
  <c r="AE1238" i="1"/>
  <c r="AE3446" i="1"/>
  <c r="AE4216" i="1"/>
  <c r="AE3704" i="1"/>
  <c r="AE2143" i="1"/>
  <c r="AE2195" i="1"/>
  <c r="AE4484" i="1"/>
  <c r="AE4036" i="1"/>
  <c r="AE3064" i="1"/>
  <c r="AE1361" i="1"/>
  <c r="AE80" i="1"/>
  <c r="AE4753" i="1"/>
  <c r="AE3677" i="1"/>
  <c r="AE883" i="1"/>
  <c r="AE543" i="1"/>
  <c r="AE2471" i="1"/>
  <c r="AE3362" i="1"/>
  <c r="AE3620" i="1"/>
  <c r="AE1239" i="1"/>
  <c r="AE1312" i="1"/>
  <c r="AE3496" i="1"/>
  <c r="AE1591" i="1"/>
  <c r="AE471" i="1"/>
  <c r="AE1750" i="1"/>
  <c r="AE3156" i="1"/>
  <c r="AE2262" i="1"/>
  <c r="AE509" i="1"/>
  <c r="AE1128" i="1"/>
  <c r="AE1498" i="1"/>
  <c r="AE363" i="1"/>
  <c r="AE2596" i="1"/>
  <c r="AE1544" i="1"/>
  <c r="AE3117" i="1"/>
  <c r="AE2923" i="1"/>
  <c r="AE1000" i="1"/>
  <c r="AE4287" i="1"/>
  <c r="AE3399" i="1"/>
  <c r="AE885" i="1"/>
  <c r="AE3183" i="1"/>
  <c r="AE2635" i="1"/>
  <c r="AE180" i="1"/>
  <c r="AE2647" i="1"/>
  <c r="AE2714" i="1"/>
  <c r="AE2949" i="1"/>
  <c r="AE1447" i="1"/>
  <c r="AE520" i="1"/>
  <c r="AE4816" i="1"/>
  <c r="AE3581" i="1"/>
  <c r="AE2373" i="1"/>
  <c r="AE3460" i="1"/>
  <c r="AE4954" i="1"/>
  <c r="AE3661" i="1"/>
  <c r="AE2380" i="1"/>
  <c r="AE2436" i="1"/>
  <c r="AE3241" i="1"/>
  <c r="AE780" i="1"/>
  <c r="AE1275" i="1"/>
  <c r="AE4894" i="1"/>
  <c r="AE4300" i="1"/>
  <c r="AE302" i="1"/>
  <c r="AE1053" i="1"/>
  <c r="AE2009" i="1"/>
  <c r="AE2276" i="1"/>
  <c r="AE103" i="1"/>
  <c r="AE4507" i="1"/>
  <c r="AE3029" i="1"/>
  <c r="AE2023" i="1"/>
  <c r="AE2212" i="1"/>
  <c r="AE3198" i="1"/>
  <c r="AE1620" i="1"/>
  <c r="AE1423" i="1"/>
  <c r="AE771" i="1"/>
  <c r="AE241" i="1"/>
  <c r="AE1977" i="1"/>
  <c r="AE3968" i="1"/>
  <c r="AE4514" i="1"/>
  <c r="AE3655" i="1"/>
  <c r="AE4785" i="1"/>
  <c r="AE308" i="1"/>
  <c r="AE4688" i="1"/>
  <c r="AE2550" i="1"/>
  <c r="AE7" i="1"/>
  <c r="AE4871" i="1"/>
  <c r="AE3284" i="1"/>
  <c r="AE3270" i="1"/>
  <c r="AE1845" i="1"/>
  <c r="AE769" i="1"/>
  <c r="AE4487" i="1"/>
  <c r="AE3812" i="1"/>
  <c r="AE270" i="1"/>
  <c r="AE4098" i="1"/>
  <c r="AE3649" i="1"/>
  <c r="AE4516" i="1"/>
  <c r="AE3611" i="1"/>
  <c r="AE181" i="1"/>
  <c r="AE4964" i="1"/>
  <c r="AE1360" i="1"/>
  <c r="AE4936" i="1"/>
  <c r="AE1032" i="1"/>
  <c r="AE1991" i="1"/>
  <c r="AE4336" i="1"/>
  <c r="AE4851" i="1"/>
  <c r="AE1935" i="1"/>
  <c r="AE2649" i="1"/>
  <c r="AE1768" i="1"/>
  <c r="AE4179" i="1"/>
  <c r="AE1874" i="1"/>
  <c r="AE4206" i="1"/>
  <c r="AE2390" i="1"/>
  <c r="AE2927" i="1"/>
  <c r="AE1087" i="1"/>
  <c r="AE1180" i="1"/>
  <c r="AE852" i="1"/>
  <c r="AE4489" i="1"/>
  <c r="AE2197" i="1"/>
  <c r="AE4515" i="1"/>
  <c r="AE2867" i="1"/>
  <c r="AE100" i="1"/>
  <c r="AE1152" i="1"/>
  <c r="AE3500" i="1"/>
  <c r="AE4244" i="1"/>
  <c r="AE3404" i="1"/>
  <c r="AE177" i="1"/>
  <c r="AE3564" i="1"/>
  <c r="AE1691" i="1"/>
  <c r="AE4046" i="1"/>
  <c r="AE4242" i="1"/>
  <c r="AE2488" i="1"/>
  <c r="AE1033" i="1"/>
  <c r="AE4578" i="1"/>
  <c r="AE917" i="1"/>
  <c r="AE420" i="1"/>
  <c r="AE153" i="1"/>
  <c r="AE979" i="1"/>
  <c r="AE134" i="1"/>
  <c r="AE133" i="1"/>
  <c r="AE2431" i="1"/>
  <c r="AE3268" i="1"/>
  <c r="AE2239" i="1"/>
  <c r="AE3679" i="1"/>
  <c r="AE2122" i="1"/>
  <c r="AE4506" i="1"/>
  <c r="AE1036" i="1"/>
  <c r="AE3003" i="1"/>
  <c r="AE4931" i="1"/>
  <c r="AE2179" i="1"/>
  <c r="AE4412" i="1"/>
  <c r="AE458" i="1"/>
  <c r="AE4469" i="1"/>
  <c r="AE1118" i="1"/>
  <c r="AE2763" i="1"/>
  <c r="AE2350" i="1"/>
  <c r="AE3742" i="1"/>
  <c r="AE863" i="1"/>
  <c r="AE670" i="1"/>
  <c r="AE1052" i="1"/>
  <c r="AE4992" i="1"/>
  <c r="AE3639" i="1"/>
  <c r="AE743" i="1"/>
  <c r="AE2790" i="1"/>
  <c r="AE3096" i="1"/>
  <c r="AE3214" i="1"/>
  <c r="AE1861" i="1"/>
  <c r="AE2476" i="1"/>
  <c r="AE59" i="1"/>
  <c r="AE3948" i="1"/>
  <c r="AE4963" i="1"/>
  <c r="AE3479" i="1"/>
  <c r="AE3570" i="1"/>
  <c r="AE3546" i="1"/>
  <c r="AE1289" i="1"/>
  <c r="AE660" i="1"/>
  <c r="AE3391" i="1"/>
  <c r="AE4615" i="1"/>
  <c r="AE1841" i="1"/>
  <c r="AE2039" i="1"/>
  <c r="AE1818" i="1"/>
  <c r="AE32" i="1"/>
  <c r="AE2772" i="1"/>
  <c r="AE4037" i="1"/>
  <c r="AE2157" i="1"/>
  <c r="AE1686" i="1"/>
  <c r="AE4783" i="1"/>
  <c r="AE1060" i="1"/>
  <c r="AE109" i="1"/>
  <c r="AE1444" i="1"/>
  <c r="AE1849" i="1"/>
  <c r="AE3638" i="1"/>
  <c r="AE1449" i="1"/>
  <c r="AE4733" i="1"/>
  <c r="AE2057" i="1"/>
  <c r="AE1779" i="1"/>
  <c r="AE3128" i="1"/>
  <c r="AE820" i="1"/>
  <c r="AE4973" i="1"/>
  <c r="AE2131" i="1"/>
  <c r="AE425" i="1"/>
  <c r="AE653" i="1"/>
  <c r="AE2766" i="1"/>
  <c r="AE2017" i="1"/>
  <c r="AE736" i="1"/>
  <c r="AE1054" i="1"/>
  <c r="AE4723" i="1"/>
  <c r="AE4307" i="1"/>
  <c r="AE1512" i="1"/>
  <c r="AE1155" i="1"/>
  <c r="AE1694" i="1"/>
  <c r="AE4257" i="1"/>
  <c r="AE2668" i="1"/>
  <c r="AE2493" i="1"/>
  <c r="AE3013" i="1"/>
  <c r="AE1504" i="1"/>
  <c r="AE4113" i="1"/>
  <c r="AE4238" i="1"/>
  <c r="AE4207" i="1"/>
  <c r="AE3837" i="1"/>
  <c r="AE2298" i="1"/>
  <c r="AE3769" i="1"/>
  <c r="AE4311" i="1"/>
  <c r="AE997" i="1"/>
  <c r="AE3272" i="1"/>
  <c r="AE2250" i="1"/>
  <c r="AE81" i="1"/>
  <c r="AE4830" i="1"/>
  <c r="AE1947" i="1"/>
  <c r="AE1871" i="1"/>
  <c r="AE3329" i="1"/>
  <c r="AE3087" i="1"/>
  <c r="AE4502" i="1"/>
  <c r="AE4460" i="1"/>
  <c r="AE3263" i="1"/>
  <c r="AE4158" i="1"/>
  <c r="AE186" i="1"/>
  <c r="AE3516" i="1"/>
  <c r="AE2551" i="1"/>
  <c r="AE4542" i="1"/>
  <c r="AE3288" i="1"/>
  <c r="AE1510" i="1"/>
  <c r="AE73" i="1"/>
  <c r="AE125" i="1"/>
  <c r="AE324" i="1"/>
  <c r="AE1177" i="1"/>
  <c r="AE4903" i="1"/>
  <c r="AE1801" i="1"/>
  <c r="AE3196" i="1"/>
  <c r="AE298" i="1"/>
  <c r="AE4934" i="1"/>
  <c r="AE4075" i="1"/>
  <c r="AE3255" i="1"/>
  <c r="AE4915" i="1"/>
  <c r="AE1044" i="1"/>
  <c r="AE2246" i="1"/>
  <c r="AE942" i="1"/>
  <c r="AE2233" i="1"/>
  <c r="AE679" i="1"/>
  <c r="AE102" i="1"/>
  <c r="AE1882" i="1"/>
  <c r="AE3897" i="1"/>
  <c r="AE4008" i="1"/>
  <c r="AE493" i="1"/>
  <c r="AE4006" i="1"/>
  <c r="AE3720" i="1"/>
  <c r="AE1909" i="1"/>
  <c r="AE966" i="1"/>
  <c r="AE2918" i="1"/>
  <c r="AE696" i="1"/>
  <c r="AE4741" i="1"/>
  <c r="AE750" i="1"/>
  <c r="AE4593" i="1"/>
  <c r="AE3330" i="1"/>
  <c r="AE3983" i="1"/>
  <c r="AE1933" i="1"/>
  <c r="AE1529" i="1"/>
  <c r="AE4097" i="1"/>
  <c r="AE2180" i="1"/>
  <c r="AE2573" i="1"/>
  <c r="AE2653" i="1"/>
  <c r="AE901" i="1"/>
  <c r="AE4513" i="1"/>
  <c r="AE687" i="1"/>
  <c r="AE105" i="1"/>
  <c r="AE3933" i="1"/>
  <c r="AE3508" i="1"/>
  <c r="AE3531" i="1"/>
  <c r="AE251" i="1"/>
  <c r="AE1823" i="1"/>
  <c r="AE2605" i="1"/>
  <c r="AE2321" i="1"/>
  <c r="AE3838" i="1"/>
  <c r="AE2050" i="1"/>
  <c r="AE2427" i="1"/>
  <c r="AE1916" i="1"/>
  <c r="AE2737" i="1"/>
  <c r="AE3187" i="1"/>
  <c r="AE4986" i="1"/>
  <c r="AE4457" i="1"/>
  <c r="AE2487" i="1"/>
  <c r="AE2164" i="1"/>
  <c r="AE4259" i="1"/>
  <c r="AE4010" i="1"/>
  <c r="AE3847" i="1"/>
  <c r="AE1208" i="1"/>
  <c r="AE4085" i="1"/>
  <c r="AE985" i="1"/>
  <c r="AE2059" i="1"/>
  <c r="AE516" i="1"/>
  <c r="AE3781" i="1"/>
  <c r="AE4917" i="1"/>
  <c r="AE4177" i="1"/>
  <c r="AE3700" i="1"/>
  <c r="AE4821" i="1"/>
  <c r="AE174" i="1"/>
  <c r="AE2096" i="1"/>
  <c r="AE4404" i="1"/>
  <c r="AE68" i="1"/>
  <c r="AE887" i="1"/>
  <c r="AE1972" i="1"/>
  <c r="AE3589" i="1"/>
  <c r="AE3197" i="1"/>
  <c r="AE1710" i="1"/>
  <c r="AE2944" i="1"/>
  <c r="AE1072" i="1"/>
  <c r="AE2264" i="1"/>
  <c r="AE1664" i="1"/>
  <c r="AE4895" i="1"/>
  <c r="AE4709" i="1"/>
  <c r="AE690" i="1"/>
  <c r="AE1518" i="1"/>
  <c r="AE4635" i="1"/>
  <c r="AE2939" i="1"/>
  <c r="AE2485" i="1"/>
  <c r="AE4885" i="1"/>
  <c r="AE738" i="1"/>
  <c r="AE1817" i="1"/>
  <c r="AE2061" i="1"/>
  <c r="AE3342" i="1"/>
  <c r="AE2558" i="1"/>
  <c r="AE695" i="1"/>
  <c r="AE828" i="1"/>
  <c r="AE709" i="1"/>
  <c r="AE1214" i="1"/>
  <c r="AE3363" i="1"/>
  <c r="AE529" i="1"/>
  <c r="AE1288" i="1"/>
  <c r="AE2567" i="1"/>
  <c r="AE4293" i="1"/>
  <c r="AE1840" i="1"/>
  <c r="AE2553" i="1"/>
  <c r="AE2798" i="1"/>
  <c r="AE4935" i="1"/>
  <c r="AE2710" i="1"/>
  <c r="AE283" i="1"/>
  <c r="AE1387" i="1"/>
  <c r="AE1046" i="1"/>
  <c r="AE4631" i="1"/>
  <c r="AE4769" i="1"/>
  <c r="AE487" i="1"/>
  <c r="AE1311" i="1"/>
  <c r="AE2168" i="1"/>
  <c r="AE3184" i="1"/>
  <c r="AE1329" i="1"/>
  <c r="AE4019" i="1"/>
  <c r="AE4025" i="1"/>
  <c r="AE370" i="1"/>
  <c r="AE2014" i="1"/>
  <c r="AE4728" i="1"/>
  <c r="AE2591" i="1"/>
  <c r="AE4249" i="1"/>
  <c r="AE2391" i="1"/>
  <c r="AE391" i="1"/>
  <c r="AE2383" i="1"/>
  <c r="AE4373" i="1"/>
  <c r="AE3129" i="1"/>
  <c r="AE4802" i="1"/>
  <c r="AE1193" i="1"/>
  <c r="AE4327" i="1"/>
  <c r="AE2228" i="1"/>
  <c r="AE3568" i="1"/>
  <c r="AE4230" i="1"/>
  <c r="AE3054" i="1"/>
  <c r="AE2719" i="1"/>
  <c r="AE4473" i="1"/>
  <c r="AE3210" i="1"/>
  <c r="AE3540" i="1"/>
  <c r="AE3928" i="1"/>
  <c r="AE1320" i="1"/>
  <c r="AE2755" i="1"/>
  <c r="AE2509" i="1"/>
  <c r="AE841" i="1"/>
  <c r="AE230" i="1"/>
  <c r="AE4777" i="1"/>
  <c r="AE4442" i="1"/>
  <c r="AE1760" i="1"/>
  <c r="AE2975" i="1"/>
  <c r="AE5000" i="1"/>
  <c r="AE2633" i="1"/>
  <c r="AE3804" i="1"/>
  <c r="AE2430" i="1"/>
  <c r="AE3491" i="1"/>
  <c r="AE4672" i="1"/>
  <c r="AE2781" i="1"/>
  <c r="AE4775" i="1"/>
  <c r="AE3634" i="1"/>
  <c r="AE3115" i="1"/>
  <c r="AE1758" i="1"/>
  <c r="AE232" i="1"/>
  <c r="AE1213" i="1"/>
  <c r="AE2277" i="1"/>
  <c r="AE1756" i="1"/>
  <c r="AE3878" i="1"/>
  <c r="AE4314" i="1"/>
  <c r="AE4589" i="1"/>
  <c r="AE755" i="1"/>
  <c r="AE4042" i="1"/>
  <c r="AE795" i="1"/>
  <c r="AE2347" i="1"/>
  <c r="AE1598" i="1"/>
  <c r="AE2652" i="1"/>
  <c r="AE4680" i="1"/>
  <c r="AE1701" i="1"/>
  <c r="AE66" i="1"/>
  <c r="AE3302" i="1"/>
  <c r="AE1073" i="1"/>
  <c r="AE1964" i="1"/>
  <c r="AE4868" i="1"/>
  <c r="AE2426" i="1"/>
  <c r="AE2327" i="1"/>
  <c r="AE2587" i="1"/>
  <c r="AE2609" i="1"/>
  <c r="AE4988" i="1"/>
  <c r="AE2125" i="1"/>
  <c r="AE3593" i="1"/>
  <c r="AE711" i="1"/>
  <c r="AE2103" i="1"/>
  <c r="AE4641" i="1"/>
  <c r="AE4685" i="1"/>
  <c r="AE2149" i="1"/>
  <c r="AE3671" i="1"/>
  <c r="AE2483" i="1"/>
  <c r="AE4562" i="1"/>
  <c r="AE2908" i="1"/>
  <c r="AE877" i="1"/>
  <c r="AE1668" i="1"/>
  <c r="AE24" i="1"/>
  <c r="AE3471" i="1"/>
  <c r="AE2479" i="1"/>
  <c r="AE3122" i="1"/>
  <c r="AE2876" i="1"/>
  <c r="AE96" i="1"/>
  <c r="AE1274" i="1"/>
  <c r="AE608" i="1"/>
  <c r="AE1304" i="1"/>
  <c r="AE4898" i="1"/>
  <c r="AE418" i="1"/>
  <c r="AE1217" i="1"/>
  <c r="AE1649" i="1"/>
  <c r="AE3709" i="1"/>
  <c r="AE659" i="1"/>
  <c r="AE2001" i="1"/>
  <c r="AE962" i="1"/>
  <c r="AE1277" i="1"/>
  <c r="AE1755" i="1"/>
  <c r="AE4847" i="1"/>
  <c r="AE1665" i="1"/>
  <c r="AE1568" i="1"/>
  <c r="AE1430" i="1"/>
  <c r="AE1780" i="1"/>
  <c r="AE2371" i="1"/>
  <c r="AE1657" i="1"/>
  <c r="AE3956" i="1"/>
  <c r="AE3144" i="1"/>
  <c r="AE4891" i="1"/>
  <c r="AE3057" i="1"/>
  <c r="AE4083" i="1"/>
  <c r="AE3555" i="1"/>
  <c r="AE4684" i="1"/>
  <c r="AE4013" i="1"/>
  <c r="AE1477" i="1"/>
  <c r="AE3755" i="1"/>
  <c r="AE1408" i="1"/>
  <c r="AE935" i="1"/>
  <c r="AE1956" i="1"/>
  <c r="AE271" i="1"/>
  <c r="AE4678" i="1"/>
  <c r="AE3823" i="1"/>
  <c r="AE3037" i="1"/>
  <c r="AE1056" i="1"/>
  <c r="AE438" i="1"/>
  <c r="AE2178" i="1"/>
  <c r="AE3495" i="1"/>
  <c r="AE2584" i="1"/>
  <c r="AE1706" i="1"/>
  <c r="AE3761" i="1"/>
  <c r="AE2757" i="1"/>
  <c r="AE3735" i="1"/>
  <c r="AE2275" i="1"/>
  <c r="AE115" i="1"/>
  <c r="AE1162" i="1"/>
  <c r="AE1176" i="1"/>
  <c r="AE2531" i="1"/>
  <c r="AE4900" i="1"/>
  <c r="AE1347" i="1"/>
  <c r="AE1421" i="1"/>
  <c r="AE500" i="1"/>
  <c r="AE1010" i="1"/>
  <c r="AE4643" i="1"/>
  <c r="AE4732" i="1"/>
  <c r="AE514" i="1"/>
  <c r="AE2686" i="1"/>
  <c r="AE3138" i="1"/>
  <c r="AE4486" i="1"/>
  <c r="AE3425" i="1"/>
  <c r="AE3080" i="1"/>
  <c r="AE3984" i="1"/>
  <c r="AE344" i="1"/>
  <c r="AE922" i="1"/>
  <c r="AE379" i="1"/>
  <c r="AE352" i="1"/>
  <c r="AE2101" i="1"/>
  <c r="AE1814" i="1"/>
  <c r="AE497" i="1"/>
  <c r="AE3605" i="1"/>
  <c r="AE3141" i="1"/>
  <c r="AE4388" i="1"/>
  <c r="AE4948" i="1"/>
  <c r="AE2127" i="1"/>
  <c r="AE4737" i="1"/>
  <c r="AE4200" i="1"/>
  <c r="AE2984" i="1"/>
  <c r="AE3239" i="1"/>
  <c r="AE4638" i="1"/>
  <c r="AE781" i="1"/>
  <c r="AE4560" i="1"/>
  <c r="AE3050" i="1"/>
  <c r="AE3091" i="1"/>
  <c r="AE722" i="1"/>
  <c r="AE1613" i="1"/>
  <c r="AE1828" i="1"/>
  <c r="AE4165" i="1"/>
  <c r="AE3743" i="1"/>
  <c r="AE2838" i="1"/>
  <c r="AE4034" i="1"/>
  <c r="AE3875" i="1"/>
  <c r="AE2629" i="1"/>
  <c r="AE1029" i="1"/>
  <c r="AE2448" i="1"/>
  <c r="AE4952" i="1"/>
  <c r="AE3006" i="1"/>
  <c r="AE4236" i="1"/>
  <c r="AE796" i="1"/>
  <c r="AE262" i="1"/>
  <c r="AE2753" i="1"/>
  <c r="AE3158" i="1"/>
  <c r="AE3049" i="1"/>
  <c r="AE4454" i="1"/>
  <c r="AE4433" i="1"/>
  <c r="AE46" i="1"/>
  <c r="AE4468" i="1"/>
  <c r="AE599" i="1"/>
  <c r="AE3113" i="1"/>
  <c r="AE3826" i="1"/>
  <c r="AE2756" i="1"/>
  <c r="AE4009" i="1"/>
  <c r="AE4974" i="1"/>
  <c r="AE859" i="1"/>
  <c r="AE236" i="1"/>
  <c r="AE2797" i="1"/>
  <c r="AE3321" i="1"/>
  <c r="AE3900" i="1"/>
  <c r="AE720" i="1"/>
  <c r="AE556" i="1"/>
  <c r="AE4574" i="1"/>
  <c r="AE71" i="1"/>
  <c r="AE585" i="1"/>
  <c r="AE1998" i="1"/>
  <c r="AE3215" i="1"/>
  <c r="AE4415" i="1"/>
  <c r="AE3367" i="1"/>
  <c r="AE1667" i="1"/>
  <c r="AE2806" i="1"/>
  <c r="AE4852" i="1"/>
  <c r="AE77" i="1"/>
  <c r="AE3535" i="1"/>
  <c r="AE1569" i="1"/>
  <c r="AE3032" i="1"/>
  <c r="AE4337" i="1"/>
  <c r="AE2003" i="1"/>
  <c r="AE4076" i="1"/>
  <c r="AE4712" i="1"/>
  <c r="AE2533" i="1"/>
  <c r="AE3989" i="1"/>
  <c r="AE3497" i="1"/>
  <c r="AE3887" i="1"/>
  <c r="AE1641" i="1"/>
  <c r="AE635" i="1"/>
  <c r="AE1712" i="1"/>
  <c r="AE1437" i="1"/>
  <c r="AE4054" i="1"/>
  <c r="AE1300" i="1"/>
  <c r="AE4882" i="1"/>
  <c r="AE816" i="1"/>
  <c r="AE4877" i="1"/>
  <c r="AE1323" i="1"/>
  <c r="AE1856" i="1"/>
  <c r="AE3525" i="1"/>
  <c r="AE2804" i="1"/>
  <c r="AE3147" i="1"/>
  <c r="AE2973" i="1"/>
  <c r="AE4018" i="1"/>
  <c r="AE2671" i="1"/>
  <c r="AE3912" i="1"/>
  <c r="AE3177" i="1"/>
  <c r="AE532" i="1"/>
  <c r="AE1988" i="1"/>
  <c r="AE1151" i="1"/>
  <c r="AE1893" i="1"/>
  <c r="AE2791" i="1"/>
  <c r="AE4796" i="1"/>
  <c r="AE595" i="1"/>
  <c r="AE2615" i="1"/>
  <c r="AE2937" i="1"/>
  <c r="AE1996" i="1"/>
  <c r="AE947" i="1"/>
  <c r="AE3645" i="1"/>
  <c r="AE1934" i="1"/>
  <c r="AE3648" i="1"/>
  <c r="AE451" i="1"/>
  <c r="AE1612" i="1"/>
  <c r="AE2730" i="1"/>
  <c r="AE2477" i="1"/>
  <c r="AE1873" i="1"/>
  <c r="AE853" i="1"/>
  <c r="AE94" i="1"/>
  <c r="AE4727" i="1"/>
  <c r="AE503" i="1"/>
  <c r="AE1353" i="1"/>
  <c r="AE4470" i="1"/>
  <c r="AE1332" i="1"/>
  <c r="AE2070" i="1"/>
  <c r="AE4838" i="1"/>
  <c r="AE2293" i="1"/>
  <c r="AE2273" i="1"/>
  <c r="AE3157" i="1"/>
  <c r="AE2216" i="1"/>
  <c r="AE3253" i="1"/>
  <c r="AE1206" i="1"/>
  <c r="AE3507" i="1"/>
  <c r="AE473" i="1"/>
  <c r="AE3236" i="1"/>
  <c r="AE4292" i="1"/>
  <c r="AE932" i="1"/>
  <c r="AE4418" i="1"/>
  <c r="AE2437" i="1"/>
  <c r="AE2950" i="1"/>
  <c r="AE3075" i="1"/>
  <c r="AE3896" i="1"/>
  <c r="AE3371" i="1"/>
  <c r="AE2211" i="1"/>
  <c r="AE1617" i="1"/>
  <c r="AE2619" i="1"/>
  <c r="AE385" i="1"/>
  <c r="AE2095" i="1"/>
  <c r="AE3035" i="1"/>
  <c r="AE2738" i="1"/>
  <c r="AE235" i="1"/>
  <c r="AE1040" i="1"/>
  <c r="AE4301" i="1"/>
  <c r="AE1528" i="1"/>
  <c r="AE4488" i="1"/>
  <c r="AE2945" i="1"/>
  <c r="AE1733" i="1"/>
  <c r="AE879" i="1"/>
  <c r="AE4766" i="1"/>
  <c r="AE2470" i="1"/>
  <c r="AE766" i="1"/>
  <c r="AE1261" i="1"/>
  <c r="AE803" i="1"/>
  <c r="AE144" i="1"/>
  <c r="AE146" i="1"/>
  <c r="AE772" i="1"/>
  <c r="AE4721" i="1"/>
  <c r="AE2209" i="1"/>
  <c r="AE4682" i="1"/>
  <c r="AE3941" i="1"/>
  <c r="AE3099" i="1"/>
  <c r="AE3773" i="1"/>
  <c r="AE2907" i="1"/>
  <c r="AE2548" i="1"/>
  <c r="AE4856" i="1"/>
  <c r="AE761" i="1"/>
  <c r="AE1930" i="1"/>
  <c r="AE4906" i="1"/>
  <c r="AE3401" i="1"/>
  <c r="AE866" i="1"/>
  <c r="AE2286" i="1"/>
  <c r="AE2715" i="1"/>
  <c r="AE2376" i="1"/>
  <c r="AE4793" i="1"/>
  <c r="AE4663" i="1"/>
  <c r="AE147" i="1"/>
  <c r="AE953" i="1"/>
  <c r="AE2507" i="1"/>
  <c r="AE4192" i="1"/>
  <c r="AE4729" i="1"/>
  <c r="AE3259" i="1"/>
  <c r="AE130" i="1"/>
  <c r="AE2925" i="1"/>
  <c r="AE2555" i="1"/>
  <c r="AE1494" i="1"/>
  <c r="AE970" i="1"/>
  <c r="AE3799" i="1"/>
  <c r="AE792" i="1"/>
  <c r="AE3590" i="1"/>
  <c r="AE3730" i="1"/>
  <c r="AE2901" i="1"/>
  <c r="AE4082" i="1"/>
  <c r="AE1796" i="1"/>
  <c r="AE1698" i="1"/>
  <c r="AE1169" i="1"/>
  <c r="AE2532" i="1"/>
  <c r="AE980" i="1"/>
  <c r="AE2024" i="1"/>
  <c r="AE874" i="1"/>
  <c r="AE2749" i="1"/>
  <c r="AE1747" i="1"/>
  <c r="AE3618" i="1"/>
  <c r="AE2724" i="1"/>
  <c r="AE3162" i="1"/>
  <c r="AE226" i="1"/>
  <c r="AE2444" i="1"/>
  <c r="AE1536" i="1"/>
  <c r="AE3387" i="1"/>
  <c r="AE1316" i="1"/>
  <c r="AE3595" i="1"/>
  <c r="AE4187" i="1"/>
  <c r="AE2695" i="1"/>
  <c r="AE2857" i="1"/>
  <c r="AE287" i="1"/>
  <c r="AE1692" i="1"/>
  <c r="AE4834" i="1"/>
  <c r="AE4376" i="1"/>
  <c r="AE3204" i="1"/>
  <c r="AE2090" i="1"/>
  <c r="AE1365" i="1"/>
  <c r="AE1051" i="1"/>
  <c r="AE748" i="1"/>
  <c r="AE2351" i="1"/>
  <c r="AE2514" i="1"/>
  <c r="AE806" i="1"/>
  <c r="AE3172" i="1"/>
  <c r="AE4667" i="1"/>
  <c r="AE1946" i="1"/>
  <c r="AE3081" i="1"/>
  <c r="AE4099" i="1"/>
  <c r="AE3315" i="1"/>
  <c r="AE3523" i="1"/>
  <c r="AE1463" i="1"/>
  <c r="AE1259" i="1"/>
  <c r="AE1235" i="1"/>
  <c r="AE3698" i="1"/>
  <c r="AE2508" i="1"/>
  <c r="AE1080" i="1"/>
  <c r="AE1642" i="1"/>
  <c r="AE2721" i="1"/>
  <c r="AE2182" i="1"/>
  <c r="AE4151" i="1"/>
  <c r="AE2856" i="1"/>
  <c r="AE1023" i="1"/>
  <c r="AE4645" i="1"/>
  <c r="AE3788" i="1"/>
  <c r="AE2803" i="1"/>
  <c r="AE491" i="1"/>
  <c r="AE166" i="1"/>
  <c r="AE44" i="1"/>
  <c r="AE2369" i="1"/>
  <c r="AE1127" i="1"/>
  <c r="AE4087" i="1"/>
  <c r="AE3244" i="1"/>
  <c r="AE1864" i="1"/>
  <c r="AE261" i="1"/>
  <c r="AE4362" i="1"/>
  <c r="AE1678" i="1"/>
  <c r="AE1527" i="1"/>
  <c r="AE4093" i="1"/>
  <c r="AE4690" i="1"/>
  <c r="AE1656" i="1"/>
  <c r="AE1614" i="1"/>
  <c r="AE4945" i="1"/>
  <c r="AE538" i="1"/>
  <c r="AE2381" i="1"/>
  <c r="AE1959" i="1"/>
  <c r="AE2779" i="1"/>
  <c r="AE1623" i="1"/>
  <c r="AE4027" i="1"/>
  <c r="AE367" i="1"/>
  <c r="AE2966" i="1"/>
  <c r="AE3264" i="1"/>
  <c r="AE3351" i="1"/>
  <c r="AE2725" i="1"/>
  <c r="AE601" i="1"/>
  <c r="AE3952" i="1"/>
  <c r="AE1832" i="1"/>
  <c r="AE3552" i="1"/>
  <c r="AE633" i="1"/>
  <c r="AE2565" i="1"/>
  <c r="AE4539" i="1"/>
  <c r="AE3961" i="1"/>
  <c r="AE1433" i="1"/>
  <c r="AE1700" i="1"/>
  <c r="AE1336" i="1"/>
  <c r="AE4445" i="1"/>
  <c r="AE3744" i="1"/>
  <c r="AE1970" i="1"/>
  <c r="AE2536" i="1"/>
  <c r="AE1091" i="1"/>
  <c r="AE4056" i="1"/>
  <c r="AE943" i="1"/>
  <c r="AE4261" i="1"/>
  <c r="AE2051" i="1"/>
  <c r="AE1790" i="1"/>
  <c r="AE2360" i="1"/>
  <c r="AE3464" i="1"/>
  <c r="AE2499" i="1"/>
  <c r="AE3915" i="1"/>
  <c r="AE893" i="1"/>
  <c r="AE884" i="1"/>
  <c r="AE1448" i="1"/>
  <c r="AE3750" i="1"/>
  <c r="AE3728" i="1"/>
  <c r="AE4840" i="1"/>
  <c r="AE4226" i="1"/>
  <c r="AE1295" i="1"/>
  <c r="AE4285" i="1"/>
  <c r="AE156" i="1"/>
  <c r="AE539" i="1"/>
  <c r="AE4077" i="1"/>
  <c r="AE915" i="1"/>
  <c r="AE1270" i="1"/>
  <c r="AE3354" i="1"/>
  <c r="AE4360" i="1"/>
  <c r="AE266" i="1"/>
  <c r="AE999" i="1"/>
  <c r="AE4795" i="1"/>
  <c r="AE3338" i="1"/>
  <c r="AE1068" i="1"/>
  <c r="AE1939" i="1"/>
  <c r="AE2597" i="1"/>
  <c r="AE1285" i="1"/>
  <c r="AE413" i="1"/>
  <c r="AE4023" i="1"/>
  <c r="AE2996" i="1"/>
  <c r="AE996" i="1"/>
  <c r="AE1896" i="1"/>
  <c r="AE3152" i="1"/>
  <c r="AE3576" i="1"/>
  <c r="AE1109" i="1"/>
  <c r="AE371" i="1"/>
  <c r="AE4919" i="1"/>
  <c r="AE4126" i="1"/>
  <c r="AE2999" i="1"/>
  <c r="AE1240" i="1"/>
  <c r="AE544" i="1"/>
  <c r="AE4264" i="1"/>
  <c r="AE3584" i="1"/>
  <c r="AE1593" i="1"/>
  <c r="AE911" i="1"/>
  <c r="AE300" i="1"/>
  <c r="AE3770" i="1"/>
  <c r="AE3536" i="1"/>
  <c r="AE464" i="1"/>
  <c r="AE1727" i="1"/>
  <c r="AE810" i="1"/>
  <c r="AE3381" i="1"/>
  <c r="AE4901" i="1"/>
  <c r="AE1967" i="1"/>
  <c r="AE2031" i="1"/>
  <c r="AE3429" i="1"/>
  <c r="AE2515" i="1"/>
  <c r="AE3114" i="1"/>
  <c r="AE782" i="1"/>
  <c r="AE2691" i="1"/>
  <c r="AE4899" i="1"/>
  <c r="AE4100" i="1"/>
  <c r="AE1198" i="1"/>
  <c r="AE3550" i="1"/>
  <c r="AE4167" i="1"/>
  <c r="AE3377" i="1"/>
  <c r="AE861" i="1"/>
  <c r="AE4763" i="1"/>
  <c r="AE163" i="1"/>
  <c r="AE4744" i="1"/>
  <c r="AE4649" i="1"/>
  <c r="AE2983" i="1"/>
  <c r="AE1443" i="1"/>
  <c r="AE85" i="1"/>
  <c r="AE3139" i="1"/>
  <c r="AE3901" i="1"/>
  <c r="AE3650" i="1"/>
  <c r="AE814" i="1"/>
  <c r="AE3234" i="1"/>
  <c r="AE297" i="1"/>
  <c r="AE3768" i="1"/>
  <c r="AE3924" i="1"/>
  <c r="AE1803" i="1"/>
  <c r="AE2223" i="1"/>
  <c r="AE1330" i="1"/>
  <c r="AE2539" i="1"/>
  <c r="AE3563" i="1"/>
  <c r="AE199" i="1"/>
  <c r="AE904" i="1"/>
  <c r="AE263" i="1"/>
  <c r="AE3921" i="1"/>
  <c r="AE4981" i="1"/>
  <c r="AE2808" i="1"/>
  <c r="AE1961" i="1"/>
  <c r="AE2544" i="1"/>
  <c r="AE3000" i="1"/>
  <c r="AE1019" i="1"/>
  <c r="AE3737" i="1"/>
  <c r="AE1724" i="1"/>
  <c r="AE3916" i="1"/>
  <c r="AE504" i="1"/>
  <c r="AE1855" i="1"/>
  <c r="AE587" i="1"/>
  <c r="AE4908" i="1"/>
  <c r="AE400" i="1"/>
  <c r="AE2651" i="1"/>
  <c r="AE191" i="1"/>
  <c r="AE4526" i="1"/>
  <c r="AE3972" i="1"/>
  <c r="AE3658" i="1"/>
  <c r="AE1467" i="1"/>
  <c r="AE2305" i="1"/>
  <c r="AE4306" i="1"/>
  <c r="AE2858" i="1"/>
  <c r="AE3599" i="1"/>
  <c r="AE3340" i="1"/>
  <c r="AE4971" i="1"/>
  <c r="AE1016" i="1"/>
  <c r="AE4022" i="1"/>
  <c r="AE2561" i="1"/>
  <c r="AE560" i="1"/>
  <c r="AE3030" i="1"/>
  <c r="AE4492" i="1"/>
  <c r="AE136" i="1"/>
  <c r="AE1495" i="1"/>
  <c r="AE2595" i="1"/>
  <c r="AE3817" i="1"/>
  <c r="AE1878" i="1"/>
  <c r="AE4125" i="1"/>
  <c r="AE3379" i="1"/>
  <c r="AE3422" i="1"/>
  <c r="AE2364" i="1"/>
  <c r="AE4975" i="1"/>
  <c r="AE3475" i="1"/>
  <c r="AE1187" i="1"/>
  <c r="AE200" i="1"/>
  <c r="AE4328" i="1"/>
  <c r="AE248" i="1"/>
  <c r="AE2461" i="1"/>
  <c r="AE1772" i="1"/>
  <c r="AE2703" i="1"/>
  <c r="AE1293" i="1"/>
  <c r="AE4592" i="1"/>
  <c r="AE4595" i="1"/>
  <c r="AE3174" i="1"/>
  <c r="AE749" i="1"/>
  <c r="AE3644" i="1"/>
  <c r="AE1385" i="1"/>
  <c r="AE2733" i="1"/>
  <c r="AE4730" i="1"/>
  <c r="AE4012" i="1"/>
  <c r="AE3665" i="1"/>
  <c r="AE3364" i="1"/>
  <c r="AE4232" i="1"/>
  <c r="AE4812" i="1"/>
  <c r="AE2155" i="1"/>
  <c r="AE175" i="1"/>
  <c r="AE1296" i="1"/>
  <c r="AE579" i="1"/>
  <c r="AE17" i="1"/>
  <c r="AE1621" i="1"/>
  <c r="AE3445" i="1"/>
  <c r="AE1405" i="1"/>
  <c r="AE3161" i="1"/>
  <c r="AE171" i="1"/>
  <c r="AE4465" i="1"/>
  <c r="AE1303" i="1"/>
  <c r="AE306" i="1"/>
  <c r="AE4275" i="1"/>
  <c r="AE914" i="1"/>
  <c r="AE3573" i="1"/>
  <c r="AE482" i="1"/>
  <c r="AE2281" i="1"/>
  <c r="AE364" i="1"/>
  <c r="AE2965" i="1"/>
  <c r="AE2959" i="1"/>
  <c r="AE4833" i="1"/>
  <c r="AE403" i="1"/>
  <c r="AE1682" i="1"/>
  <c r="AE4841" i="1"/>
  <c r="AE2240" i="1"/>
  <c r="AE1888" i="1"/>
  <c r="AE2728" i="1"/>
  <c r="AE3111" i="1"/>
  <c r="AE41" i="1"/>
  <c r="AE1632" i="1"/>
  <c r="AE784" i="1"/>
  <c r="AE1662" i="1"/>
  <c r="AE2401" i="1"/>
  <c r="AE233" i="1"/>
  <c r="AE3470" i="1"/>
  <c r="AE1047" i="1"/>
  <c r="AE2893" i="1"/>
  <c r="AE2778" i="1"/>
  <c r="AE1464" i="1"/>
  <c r="AE1833" i="1"/>
  <c r="AE618" i="1"/>
  <c r="AE2593" i="1"/>
  <c r="AE269" i="1"/>
  <c r="AE4835" i="1"/>
  <c r="AE2415" i="1"/>
  <c r="AE4910" i="1"/>
  <c r="AE4739" i="1"/>
  <c r="AE1793" i="1"/>
  <c r="AE4112" i="1"/>
  <c r="AE360" i="1"/>
  <c r="AE3345" i="1"/>
  <c r="AE923" i="1"/>
  <c r="AE3097" i="1"/>
  <c r="AE1586" i="1"/>
  <c r="AE744" i="1"/>
  <c r="AE3966" i="1"/>
  <c r="AE2132" i="1"/>
  <c r="AE640" i="1"/>
  <c r="AE3410" i="1"/>
  <c r="AE4927" i="1"/>
  <c r="AE4353" i="1"/>
  <c r="AE63" i="1"/>
  <c r="AE2230" i="1"/>
  <c r="AE2370" i="1"/>
  <c r="AE4991" i="1"/>
  <c r="AE239" i="1"/>
  <c r="AE3459" i="1"/>
  <c r="AE3278" i="1"/>
  <c r="AE4798" i="1"/>
  <c r="AE2328" i="1"/>
  <c r="AE809" i="1"/>
  <c r="AE3626" i="1"/>
  <c r="AE1628" i="1"/>
  <c r="AE4520" i="1"/>
  <c r="AE4132" i="1"/>
  <c r="AE3666" i="1"/>
  <c r="AE76" i="1"/>
  <c r="AE3808" i="1"/>
  <c r="AE831" i="1"/>
  <c r="AE1579" i="1"/>
  <c r="AE4897" i="1"/>
  <c r="AE4601" i="1"/>
  <c r="AE2658" i="1"/>
  <c r="AE927" i="1"/>
  <c r="AE4565" i="1"/>
  <c r="AE387" i="1"/>
  <c r="AE55" i="1"/>
  <c r="AE1734" i="1"/>
  <c r="AE3262" i="1"/>
  <c r="AE1631" i="1"/>
  <c r="AE304" i="1"/>
  <c r="AE495" i="1"/>
  <c r="AE4243" i="1"/>
  <c r="AE1543" i="1"/>
  <c r="AE84" i="1"/>
  <c r="AE4647" i="1"/>
  <c r="AE1643" i="1"/>
  <c r="AE4959" i="1"/>
  <c r="AE3388" i="1"/>
  <c r="AE2504" i="1"/>
  <c r="AE4395" i="1"/>
  <c r="AE2171" i="1"/>
  <c r="AE4955" i="1"/>
  <c r="AE1341" i="1"/>
  <c r="AE4321" i="1"/>
  <c r="AE4776" i="1"/>
  <c r="AE3796" i="1"/>
  <c r="AE3642" i="1"/>
  <c r="AE959" i="1"/>
  <c r="AE3612" i="1"/>
  <c r="AE444" i="1"/>
  <c r="AE1857" i="1"/>
  <c r="AE1114" i="1"/>
  <c r="AE3736" i="1"/>
  <c r="AE1028" i="1"/>
  <c r="AE2748" i="1"/>
  <c r="AE3025" i="1"/>
  <c r="AE3280" i="1"/>
  <c r="AE1720" i="1"/>
  <c r="AE151" i="1"/>
  <c r="AE4291" i="1"/>
  <c r="AE4455" i="1"/>
  <c r="AE69" i="1"/>
  <c r="AE4705" i="1"/>
  <c r="AE3607" i="1"/>
  <c r="AE875" i="1"/>
  <c r="AE2780" i="1"/>
  <c r="AE4296" i="1"/>
  <c r="AE2578" i="1"/>
  <c r="AE2866" i="1"/>
  <c r="AE2320" i="1"/>
  <c r="AE1971" i="1"/>
  <c r="AE2302" i="1"/>
  <c r="AE4659" i="1"/>
  <c r="AE22" i="1"/>
  <c r="AE965" i="1"/>
  <c r="AE2099" i="1"/>
  <c r="AE3824" i="1"/>
  <c r="AE477" i="1"/>
  <c r="AE4164" i="1"/>
  <c r="AE2726" i="1"/>
  <c r="AE4368" i="1"/>
  <c r="AE4427" i="1"/>
  <c r="AE4015" i="1"/>
  <c r="AE1981" i="1"/>
  <c r="AE2967" i="1"/>
  <c r="AE350" i="1"/>
  <c r="AE4947" i="1"/>
  <c r="AE4881" i="1"/>
  <c r="AE4799" i="1"/>
  <c r="AE423" i="1"/>
  <c r="AE4797" i="1"/>
  <c r="AE3343" i="1"/>
  <c r="AE4982" i="1"/>
  <c r="AE630" i="1"/>
  <c r="AE2467" i="1"/>
  <c r="AE2044" i="1"/>
  <c r="AE4310" i="1"/>
  <c r="AE2406" i="1"/>
  <c r="AE237" i="1"/>
  <c r="AE3884" i="1"/>
  <c r="AE3635" i="1"/>
  <c r="AE3297" i="1"/>
  <c r="AE3015" i="1"/>
  <c r="AE4748" i="1"/>
  <c r="AE4876" i="1"/>
  <c r="AE2754" i="1"/>
  <c r="AE2654" i="1"/>
  <c r="AE900" i="1"/>
  <c r="AE2468" i="1"/>
  <c r="AE1479" i="1"/>
  <c r="AE3405" i="1"/>
  <c r="AE1422" i="1"/>
  <c r="AE4630" i="1"/>
  <c r="AE2916" i="1"/>
  <c r="AE1142" i="1"/>
  <c r="AE631" i="1"/>
  <c r="AE4576" i="1"/>
  <c r="AE849" i="1"/>
  <c r="AE329" i="1"/>
  <c r="AE1879" i="1"/>
  <c r="AE2481" i="1"/>
  <c r="AE60" i="1"/>
  <c r="AE1260" i="1"/>
  <c r="AE4190" i="1"/>
  <c r="AE565" i="1"/>
  <c r="AE3193" i="1"/>
  <c r="AE2379" i="1"/>
  <c r="AE454" i="1"/>
  <c r="AE20" i="1"/>
  <c r="AE4233" i="1"/>
  <c r="AE754" i="1"/>
  <c r="AE2632" i="1"/>
  <c r="AE1350" i="1"/>
  <c r="AE4453" i="1"/>
  <c r="AE2304" i="1"/>
  <c r="AE2115" i="1"/>
  <c r="AE3627" i="1"/>
  <c r="AE547" i="1"/>
  <c r="AE2990" i="1"/>
  <c r="AE1436" i="1"/>
  <c r="AE1058" i="1"/>
  <c r="AE3748" i="1"/>
  <c r="AE930" i="1"/>
  <c r="AE3283" i="1"/>
  <c r="AE4361" i="1"/>
  <c r="AE4393" i="1"/>
  <c r="AE1280" i="1"/>
  <c r="AE4110" i="1"/>
  <c r="AE3349" i="1"/>
  <c r="AE902" i="1"/>
  <c r="AE3673" i="1"/>
  <c r="AE4505" i="1"/>
  <c r="AE3778" i="1"/>
  <c r="AE3303" i="1"/>
  <c r="AE1348" i="1"/>
  <c r="AE4180" i="1"/>
  <c r="AE4998" i="1"/>
  <c r="AE3724" i="1"/>
  <c r="AE1949" i="1"/>
  <c r="AE1354" i="1"/>
  <c r="AE4819" i="1"/>
  <c r="AE2490" i="1"/>
  <c r="AE2740" i="1"/>
  <c r="AE2105" i="1"/>
  <c r="AE681" i="1"/>
  <c r="AE6" i="1"/>
  <c r="AE3922" i="1"/>
  <c r="AE1441" i="1"/>
  <c r="AE3066" i="1"/>
  <c r="AE1592" i="1"/>
  <c r="AE1098" i="1"/>
  <c r="AE2888" i="1"/>
  <c r="AE2581" i="1"/>
  <c r="AE366" i="1"/>
  <c r="AE808" i="1"/>
  <c r="AE2214" i="1"/>
  <c r="AE3325" i="1"/>
  <c r="AE4476" i="1"/>
  <c r="AE1031" i="1"/>
  <c r="AE1349" i="1"/>
  <c r="AE1926" i="1"/>
  <c r="AE2540" i="1"/>
  <c r="AE881" i="1"/>
  <c r="AE2227" i="1"/>
  <c r="AE2896" i="1"/>
  <c r="AE837" i="1"/>
  <c r="AE4846" i="1"/>
  <c r="AE394" i="1"/>
  <c r="AE446" i="1"/>
  <c r="AE2762" i="1"/>
  <c r="AE2506" i="1"/>
  <c r="AE4273" i="1"/>
  <c r="AE976" i="1"/>
  <c r="AE528" i="1"/>
  <c r="AE489" i="1"/>
  <c r="AE1376" i="1"/>
  <c r="AE1505" i="1"/>
  <c r="AE4701" i="1"/>
  <c r="AE3292" i="1"/>
  <c r="AE65" i="1"/>
  <c r="AE3022" i="1"/>
  <c r="AE2251" i="1"/>
  <c r="AE1392" i="1"/>
  <c r="AE30" i="1"/>
  <c r="AE2299" i="1"/>
  <c r="AE2631" i="1"/>
  <c r="AE2705" i="1"/>
  <c r="AE2141" i="1"/>
  <c r="AE3775" i="1"/>
  <c r="AE2295" i="1"/>
  <c r="AE3047" i="1"/>
  <c r="AE2136" i="1"/>
  <c r="AE2303" i="1"/>
  <c r="AE1842" i="1"/>
  <c r="AE4789" i="1"/>
  <c r="AE3946" i="1"/>
  <c r="AE1762" i="1"/>
  <c r="AE2626" i="1"/>
  <c r="AE2952" i="1"/>
  <c r="AE160" i="1"/>
  <c r="AE2456" i="1"/>
  <c r="AE605" i="1"/>
  <c r="AE4517" i="1"/>
  <c r="AE1484" i="1"/>
  <c r="AE2181" i="1"/>
  <c r="AE4115" i="1"/>
  <c r="AE3532" i="1"/>
  <c r="AE1027" i="1"/>
  <c r="AE1013" i="1"/>
  <c r="AE3732" i="1"/>
  <c r="AE2462" i="1"/>
  <c r="AE3016" i="1"/>
  <c r="AE4123" i="1"/>
  <c r="AE1434" i="1"/>
  <c r="AE2140" i="1"/>
  <c r="AE1458" i="1"/>
  <c r="AE3869" i="1"/>
  <c r="AE3980" i="1"/>
  <c r="AE1838" i="1"/>
  <c r="AE822" i="1"/>
  <c r="AE2450" i="1"/>
  <c r="AE2868" i="1"/>
  <c r="AE3619" i="1"/>
  <c r="AE2142" i="1"/>
  <c r="AE2782" i="1"/>
  <c r="AE3821" i="1"/>
  <c r="AE1469" i="1"/>
  <c r="AE3753" i="1"/>
  <c r="AE698" i="1"/>
  <c r="AE723" i="1"/>
  <c r="AE4820" i="1"/>
  <c r="AE1397" i="1"/>
  <c r="AE2979" i="1"/>
  <c r="AE1891" i="1"/>
  <c r="AE1774" i="1"/>
  <c r="AE2108" i="1"/>
  <c r="AE2665" i="1"/>
  <c r="AE1689" i="1"/>
  <c r="AE2438" i="1"/>
  <c r="AE4639" i="1"/>
  <c r="AE1730" i="1"/>
  <c r="AE1266" i="1"/>
  <c r="AE47" i="1"/>
  <c r="AE2623" i="1"/>
  <c r="AE2752" i="1"/>
  <c r="AE4377" i="1"/>
  <c r="AE4440" i="1"/>
  <c r="AE1709" i="1"/>
  <c r="AE2148" i="1"/>
  <c r="AE1190" i="1"/>
  <c r="AE2855" i="1"/>
  <c r="AE326" i="1"/>
  <c r="AE52" i="1"/>
  <c r="AE3853" i="1"/>
  <c r="AE2574" i="1"/>
  <c r="AE3258" i="1"/>
  <c r="AE501" i="1"/>
  <c r="AE1769" i="1"/>
  <c r="AE2841" i="1"/>
  <c r="AE1396" i="1"/>
  <c r="AE1552" i="1"/>
  <c r="AE2167" i="1"/>
  <c r="AE3567" i="1"/>
  <c r="AE4523" i="1"/>
  <c r="AE3294" i="1"/>
  <c r="AE801" i="1"/>
  <c r="AE1110" i="1"/>
  <c r="AE4429" i="1"/>
  <c r="AE2941" i="1"/>
  <c r="AE2648" i="1"/>
  <c r="AE878" i="1"/>
  <c r="AE3908" i="1"/>
  <c r="AE2894" i="1"/>
  <c r="AE427" i="1"/>
  <c r="AE342" i="1"/>
  <c r="AE3311" i="1"/>
  <c r="AE3419" i="1"/>
  <c r="AE4961" i="1"/>
  <c r="AE4717" i="1"/>
  <c r="AE1711" i="1"/>
  <c r="AE2494" i="1"/>
  <c r="AE1660" i="1"/>
  <c r="AE4772" i="1"/>
  <c r="AE2025" i="1"/>
  <c r="AE2850" i="1"/>
  <c r="AE33" i="1"/>
  <c r="AE8" i="1"/>
  <c r="AE842" i="1"/>
  <c r="AE1064" i="1"/>
  <c r="AE2869" i="1"/>
  <c r="AE4136" i="1"/>
  <c r="AE3653" i="1"/>
  <c r="AE3178" i="1"/>
  <c r="AE4247" i="1"/>
  <c r="AE4704" i="1"/>
  <c r="AE4066" i="1"/>
  <c r="AE2386" i="1"/>
  <c r="AE1506" i="1"/>
  <c r="AE3247" i="1"/>
  <c r="AE1414" i="1"/>
  <c r="AE4800" i="1"/>
  <c r="AE3996" i="1"/>
  <c r="AE3" i="1"/>
  <c r="AE2835" i="1"/>
  <c r="AE4808" i="1"/>
  <c r="AE1705" i="1"/>
  <c r="AE2693" i="1"/>
  <c r="AE1374" i="1"/>
  <c r="AE626" i="1"/>
  <c r="AE395" i="1"/>
  <c r="AE1130" i="1"/>
  <c r="AE4063" i="1"/>
  <c r="AE3123" i="1"/>
  <c r="AE3798" i="1"/>
  <c r="AE3997" i="1"/>
  <c r="AE1254" i="1"/>
  <c r="AE432" i="1"/>
  <c r="AE2428" i="1"/>
  <c r="AE4703" i="1"/>
  <c r="AE3780" i="1"/>
  <c r="AE3752" i="1"/>
  <c r="AE1450" i="1"/>
  <c r="AE2865" i="1"/>
  <c r="AE252" i="1"/>
  <c r="AE2082" i="1"/>
  <c r="AE2577" i="1"/>
  <c r="AE4923" i="1"/>
  <c r="AE3903" i="1"/>
  <c r="AE3478" i="1"/>
  <c r="AE4494" i="1"/>
  <c r="AE3942" i="1"/>
  <c r="AE1012" i="1"/>
  <c r="AE2407" i="1"/>
  <c r="AE4272" i="1"/>
  <c r="AE3316" i="1"/>
  <c r="AE1473" i="1"/>
  <c r="AE542" i="1"/>
  <c r="AE4154" i="1"/>
  <c r="AE3667" i="1"/>
  <c r="AE1925" i="1"/>
  <c r="AE3191" i="1"/>
  <c r="AE2400" i="1"/>
  <c r="AE3898" i="1"/>
  <c r="AE275" i="1"/>
  <c r="AE3384" i="1"/>
  <c r="AE1286" i="1"/>
  <c r="AE317" i="1"/>
  <c r="AE1221" i="1"/>
  <c r="AE4343" i="1"/>
  <c r="AE4284" i="1"/>
  <c r="AE3430" i="1"/>
  <c r="AE3790" i="1"/>
  <c r="AE2422" i="1"/>
  <c r="AE3622" i="1"/>
  <c r="AE830" i="1"/>
  <c r="AE1588" i="1"/>
  <c r="AE2814" i="1"/>
  <c r="AE1687" i="1"/>
  <c r="AE3870" i="1"/>
  <c r="AE3356" i="1"/>
  <c r="AE1936" i="1"/>
  <c r="AE139" i="1"/>
  <c r="AE377" i="1"/>
  <c r="AE4567" i="1"/>
  <c r="AE4122" i="1"/>
  <c r="AE3867" i="1"/>
  <c r="AE3226" i="1"/>
  <c r="AE4584" i="1"/>
  <c r="AE222" i="1"/>
  <c r="AE4078" i="1"/>
  <c r="AE1486" i="1"/>
  <c r="AE424" i="1"/>
  <c r="AE2899" i="1"/>
  <c r="AE4274" i="1"/>
  <c r="AE895" i="1"/>
  <c r="AE1788" i="1"/>
  <c r="AE2162" i="1"/>
  <c r="AE602" i="1"/>
  <c r="AE1583" i="1"/>
  <c r="AE1697" i="1"/>
  <c r="AE988" i="1"/>
  <c r="AE2525" i="1"/>
  <c r="AE710" i="1"/>
  <c r="AE118" i="1"/>
  <c r="AE2159" i="1"/>
  <c r="AE1654" i="1"/>
  <c r="AE2682" i="1"/>
  <c r="AE4632" i="1"/>
  <c r="AE4725" i="1"/>
  <c r="AE2560" i="1"/>
  <c r="AE1400" i="1"/>
  <c r="AE3228" i="1"/>
  <c r="AE1062" i="1"/>
  <c r="AE813" i="1"/>
  <c r="AE2815" i="1"/>
  <c r="AE229" i="1"/>
  <c r="AE1243" i="1"/>
  <c r="AE3055" i="1"/>
  <c r="AE3254" i="1"/>
  <c r="AE1715" i="1"/>
  <c r="AE583" i="1"/>
  <c r="AE2020" i="1"/>
  <c r="AE3625" i="1"/>
  <c r="AE2248" i="1"/>
  <c r="AE3242" i="1"/>
  <c r="AE3935" i="1"/>
  <c r="AE2672" i="1"/>
  <c r="AE3068" i="1"/>
  <c r="AE3110" i="1"/>
  <c r="AE3963" i="1"/>
  <c r="AE4364" i="1"/>
  <c r="AE3078" i="1"/>
  <c r="AE3544" i="1"/>
  <c r="AE765" i="1"/>
  <c r="AE4290" i="1"/>
  <c r="AE3857" i="1"/>
  <c r="AE1630" i="1"/>
  <c r="AE1459" i="1"/>
  <c r="AE3265" i="1"/>
  <c r="AE4477" i="1"/>
  <c r="AE575" i="1"/>
  <c r="AE3529" i="1"/>
  <c r="AE3763" i="1"/>
  <c r="AE3833" i="1"/>
  <c r="AE4665" i="1"/>
  <c r="AE2787" i="1"/>
  <c r="AE1133" i="1"/>
  <c r="AE4765" i="1"/>
  <c r="AE381" i="1"/>
  <c r="AE4694" i="1"/>
  <c r="AE4326" i="1"/>
  <c r="AE3357" i="1"/>
  <c r="AE3120" i="1"/>
  <c r="AE4683" i="1"/>
  <c r="AE2957" i="1"/>
  <c r="AE1276" i="1"/>
  <c r="AE1250" i="1"/>
  <c r="AE496" i="1"/>
  <c r="AE3964" i="1"/>
  <c r="AE4124" i="1"/>
  <c r="AE4119" i="1"/>
  <c r="AE2571" i="1"/>
  <c r="AE697" i="1"/>
  <c r="AE756" i="1"/>
  <c r="AE4658" i="1"/>
  <c r="AE70" i="1"/>
  <c r="AE2188" i="1"/>
  <c r="AE4999" i="1"/>
  <c r="AE1325" i="1"/>
  <c r="AE2720" i="1"/>
  <c r="AE2642" i="1"/>
  <c r="AE4626" i="1"/>
  <c r="AE2922" i="1"/>
  <c r="AE87" i="1"/>
  <c r="AE4471" i="1"/>
  <c r="AE67" i="1"/>
  <c r="AE4621" i="1"/>
  <c r="AE4191" i="1"/>
  <c r="AE2690" i="1"/>
  <c r="AE3739" i="1"/>
  <c r="AE4474" i="1"/>
  <c r="AE598" i="1"/>
  <c r="AE4553" i="1"/>
  <c r="AE2271" i="1"/>
  <c r="AE3392" i="1"/>
  <c r="AE1439" i="1"/>
  <c r="AE1043" i="1"/>
  <c r="AE3502" i="1"/>
  <c r="AE1763" i="1"/>
  <c r="AE4976" i="1"/>
  <c r="AE1445" i="1"/>
  <c r="AE4548" i="1"/>
  <c r="AE2745" i="1"/>
  <c r="AE4533" i="1"/>
  <c r="AE1279" i="1"/>
  <c r="AE2825" i="1"/>
  <c r="AE928" i="1"/>
  <c r="AE4925" i="1"/>
  <c r="AE1670" i="1"/>
  <c r="AE1974" i="1"/>
  <c r="AE4159" i="1"/>
  <c r="AE515" i="1"/>
  <c r="AE2830" i="1"/>
  <c r="AE2421" i="1"/>
  <c r="AE1007" i="1"/>
  <c r="AE3447" i="1"/>
  <c r="AE4246" i="1"/>
  <c r="AE1807" i="1"/>
  <c r="AE3443" i="1"/>
  <c r="AE3290" i="1"/>
  <c r="AE2617" i="1"/>
  <c r="AE2134" i="1"/>
  <c r="AE4398" i="1"/>
  <c r="AE3395" i="1"/>
  <c r="AE2288" i="1"/>
  <c r="AE682" i="1"/>
  <c r="AE2269" i="1"/>
  <c r="AE4309" i="1"/>
  <c r="AE4933" i="1"/>
  <c r="AE855" i="1"/>
  <c r="AE3575" i="1"/>
  <c r="AE3829" i="1"/>
  <c r="AE969" i="1"/>
  <c r="AE584" i="1"/>
  <c r="AE1792" i="1"/>
  <c r="AE2660" i="1"/>
  <c r="AE740" i="1"/>
  <c r="AE4043" i="1"/>
  <c r="AE1615" i="1"/>
  <c r="AE3189" i="1"/>
  <c r="AE2106" i="1"/>
  <c r="AE238" i="1"/>
  <c r="AE559" i="1"/>
  <c r="AE991" i="1"/>
  <c r="AE3995" i="1"/>
  <c r="AE3109" i="1"/>
  <c r="AE2434" i="1"/>
  <c r="AE2323" i="1"/>
  <c r="AE2202" i="1"/>
  <c r="AE2885" i="1"/>
  <c r="AE3791" i="1"/>
  <c r="AE4579" i="1"/>
  <c r="AE4745" i="1"/>
  <c r="AE847" i="1"/>
  <c r="AE2823" i="1"/>
  <c r="AE4890" i="1"/>
  <c r="AE384" i="1"/>
  <c r="AE485" i="1"/>
  <c r="AE1957" i="1"/>
  <c r="AE4260" i="1"/>
  <c r="AE476" i="1"/>
  <c r="AE1331" i="1"/>
  <c r="AE4209" i="1"/>
  <c r="AE3069" i="1"/>
  <c r="AE1264" i="1"/>
  <c r="AE2729" i="1"/>
  <c r="AE3636" i="1"/>
  <c r="AE2337" i="1"/>
  <c r="AE944" i="1"/>
  <c r="AE2163" i="1"/>
  <c r="AE1647" i="1"/>
  <c r="AE3806" i="1"/>
  <c r="AE3822" i="1"/>
  <c r="AE4522" i="1"/>
  <c r="AE2054" i="1"/>
  <c r="AE38" i="1"/>
  <c r="AE4020" i="1"/>
  <c r="AE2120" i="1"/>
  <c r="AE1220" i="1"/>
  <c r="AE378" i="1"/>
  <c r="AE1399" i="1"/>
  <c r="AE4017" i="1"/>
  <c r="AE1368" i="1"/>
  <c r="AE938" i="1"/>
  <c r="AE2700" i="1"/>
  <c r="AE4060" i="1"/>
  <c r="AE614" i="1"/>
  <c r="AE3411" i="1"/>
  <c r="AE165" i="1"/>
  <c r="AE2628" i="1"/>
  <c r="AE3588" i="1"/>
  <c r="AE2991" i="1"/>
  <c r="AE571" i="1"/>
  <c r="AE2883" i="1"/>
  <c r="AE279" i="1"/>
  <c r="AE4781" i="1"/>
  <c r="AE3282" i="1"/>
  <c r="AE3438" i="1"/>
  <c r="AE132" i="1"/>
  <c r="AE545" i="1"/>
  <c r="AE1132" i="1"/>
  <c r="AE4330" i="1"/>
  <c r="AE2884" i="1"/>
  <c r="AE35" i="1"/>
  <c r="AE2085" i="1"/>
  <c r="AE1524" i="1"/>
  <c r="AE2442" i="1"/>
  <c r="AE567" i="1"/>
  <c r="AE2537" i="1"/>
  <c r="AE3485" i="1"/>
  <c r="AE1999" i="1"/>
  <c r="AE4588" i="1"/>
  <c r="AE492" i="1"/>
  <c r="AE3892" i="1"/>
  <c r="AE3876" i="1"/>
  <c r="AE1537" i="1"/>
  <c r="AE2845" i="1"/>
  <c r="AE888" i="1"/>
  <c r="AE2685" i="1"/>
  <c r="AE2502" i="1"/>
  <c r="AE212" i="1"/>
  <c r="AE1030" i="1"/>
  <c r="AE143" i="1"/>
  <c r="AE786" i="1"/>
  <c r="AE3489" i="1"/>
  <c r="AE2769" i="1"/>
  <c r="AE4213" i="1"/>
  <c r="AE2534" i="1"/>
  <c r="AE201" i="1"/>
  <c r="AE1170" i="1"/>
  <c r="AE2079" i="1"/>
  <c r="AE4828" i="1"/>
  <c r="AE1102" i="1"/>
  <c r="AE1482" i="1"/>
  <c r="AE2116" i="1"/>
  <c r="AE2586" i="1"/>
  <c r="AE668" i="1"/>
  <c r="AE429" i="1"/>
  <c r="AE3816" i="1"/>
  <c r="AE674" i="1"/>
  <c r="AE1372" i="1"/>
  <c r="AE1322" i="1"/>
  <c r="AE3452" i="1"/>
  <c r="AE416" i="1"/>
  <c r="AE187" i="1"/>
  <c r="AE2265" i="1"/>
  <c r="AE2794" i="1"/>
  <c r="AE4174" i="1"/>
  <c r="AE4541" i="1"/>
  <c r="AE3348" i="1"/>
  <c r="AE332" i="1"/>
  <c r="AE3072" i="1"/>
  <c r="AE2028" i="1"/>
  <c r="AE3462" i="1"/>
  <c r="AE607" i="1"/>
  <c r="AE721" i="1"/>
  <c r="AE3756" i="1"/>
  <c r="AE3613" i="1"/>
  <c r="AE654" i="1"/>
  <c r="AE3444" i="1"/>
  <c r="AE478" i="1"/>
  <c r="AE3481" i="1"/>
  <c r="AE2976" i="1"/>
  <c r="AE3818" i="1"/>
  <c r="AE713" i="1"/>
  <c r="AE967" i="1"/>
  <c r="AE4456" i="1"/>
  <c r="AE2674" i="1"/>
  <c r="AE1531" i="1"/>
  <c r="AE4003" i="1"/>
  <c r="AE3885" i="1"/>
  <c r="AE4120" i="1"/>
  <c r="AE1885" i="1"/>
  <c r="AE2409" i="1"/>
  <c r="AE4675" i="1"/>
  <c r="AE2308" i="1"/>
  <c r="AE1886" i="1"/>
  <c r="AE793" i="1"/>
  <c r="AE3150" i="1"/>
  <c r="AE3319" i="1"/>
  <c r="AE1011" i="1"/>
  <c r="AE3163" i="1"/>
  <c r="AE362" i="1"/>
  <c r="AE1966" i="1"/>
  <c r="AE2336" i="1"/>
  <c r="AE3506" i="1"/>
  <c r="AE4633" i="1"/>
  <c r="AE1669" i="1"/>
  <c r="AE3201" i="1"/>
  <c r="AE4551" i="1"/>
  <c r="AE2089" i="1"/>
  <c r="AE1742" i="1"/>
  <c r="AE770" i="1"/>
  <c r="AE2035" i="1"/>
  <c r="AE4221" i="1"/>
  <c r="AE3656" i="1"/>
  <c r="AE1364" i="1"/>
  <c r="AE1367" i="1"/>
  <c r="AE3417" i="1"/>
  <c r="AE185" i="1"/>
  <c r="AE4156" i="1"/>
  <c r="AE21" i="1"/>
  <c r="AE1550" i="1"/>
  <c r="AE4939" i="1"/>
  <c r="AE2637" i="1"/>
  <c r="AE2645" i="1"/>
  <c r="AE1633" i="1"/>
  <c r="AE346" i="1"/>
  <c r="AE524" i="1"/>
  <c r="AE2393" i="1"/>
  <c r="AE4129" i="1"/>
  <c r="AE3939" i="1"/>
  <c r="AE2761" i="1"/>
  <c r="AE15" i="1"/>
  <c r="AE3734" i="1"/>
  <c r="AE1825" i="1"/>
  <c r="AE1737" i="1"/>
  <c r="AE1573" i="1"/>
  <c r="AE1822" i="1"/>
  <c r="AE1595" i="1"/>
  <c r="AE13" i="1"/>
  <c r="AE4424" i="1"/>
  <c r="AE1099" i="1"/>
  <c r="AE1923" i="1"/>
  <c r="AE2053" i="1"/>
  <c r="AE2942" i="1"/>
  <c r="AE4504" i="1"/>
  <c r="AE701" i="1"/>
  <c r="AE4599" i="1"/>
  <c r="AE3062" i="1"/>
  <c r="AE1548" i="1"/>
  <c r="AE3537" i="1"/>
  <c r="AE4491" i="1"/>
  <c r="AE1141" i="1"/>
  <c r="AE124" i="1"/>
  <c r="AE2987" i="1"/>
  <c r="AE311" i="1"/>
  <c r="AE4141" i="1"/>
  <c r="AE890" i="1"/>
  <c r="AE4416" i="1"/>
  <c r="AE4480" i="1"/>
  <c r="AE3624" i="1"/>
  <c r="AE1847" i="1"/>
  <c r="AE1699" i="1"/>
  <c r="AE669" i="1"/>
  <c r="AE533" i="1"/>
  <c r="AE1932" i="1"/>
  <c r="AE2282" i="1"/>
  <c r="AE1976" i="1"/>
  <c r="AE2768" i="1"/>
  <c r="AE3277" i="1"/>
  <c r="AE913" i="1"/>
  <c r="AE4148" i="1"/>
  <c r="AE4408" i="1"/>
  <c r="AE3893" i="1"/>
  <c r="AE1462" i="1"/>
  <c r="AE1520" i="1"/>
  <c r="AE4212" i="1"/>
  <c r="AE694" i="1"/>
  <c r="AE2624" i="1"/>
  <c r="AE157" i="1"/>
  <c r="AE335" i="1"/>
  <c r="AE1231" i="1"/>
  <c r="AE3148" i="1"/>
  <c r="AE1143" i="1"/>
  <c r="AE1663" i="1"/>
  <c r="AE3918" i="1"/>
  <c r="AE1034" i="1"/>
  <c r="AE3094" i="1"/>
  <c r="AE1468" i="1"/>
  <c r="AE3017" i="1"/>
  <c r="AE2982" i="1"/>
  <c r="AE4278" i="1"/>
  <c r="AE1674" i="1"/>
  <c r="AE1105" i="1"/>
  <c r="AE4983" i="1"/>
  <c r="AE3439" i="1"/>
  <c r="AE4062" i="1"/>
  <c r="AE1108" i="1"/>
  <c r="AE3041" i="1"/>
  <c r="AE2523" i="1"/>
  <c r="AE2489" i="1"/>
  <c r="AE3914" i="1"/>
  <c r="AE2764" i="1"/>
  <c r="AE1253" i="1"/>
  <c r="AE2988" i="1"/>
  <c r="AE4315" i="1"/>
  <c r="AE912" i="1"/>
  <c r="AE4773" i="1"/>
  <c r="AE2217" i="1"/>
  <c r="AE2589" i="1"/>
  <c r="AE253" i="1"/>
  <c r="AE4381" i="1"/>
  <c r="AE3606" i="1"/>
  <c r="AE758" i="1"/>
  <c r="AE3372" i="1"/>
  <c r="AE2165" i="1"/>
  <c r="AE2980" i="1"/>
  <c r="AE3646" i="1"/>
  <c r="AE459" i="1"/>
  <c r="AE1394" i="1"/>
  <c r="AE1026" i="1"/>
  <c r="AE3557" i="1"/>
  <c r="AE72" i="1"/>
  <c r="AE517" i="1"/>
  <c r="AE1163" i="1"/>
  <c r="AE4073" i="1"/>
  <c r="AE4693" i="1"/>
  <c r="AE2256" i="1"/>
  <c r="AE3534" i="1"/>
  <c r="AE415" i="1"/>
  <c r="AE4718" i="1"/>
  <c r="AE2579" i="1"/>
  <c r="AE3146" i="1"/>
  <c r="AE4715" i="1"/>
  <c r="AE40" i="1"/>
  <c r="AE4072" i="1"/>
  <c r="AE2330" i="1"/>
  <c r="AE1199" i="1"/>
  <c r="AE3681" i="1"/>
  <c r="AE1843" i="1"/>
  <c r="AE3504" i="1"/>
  <c r="AE763" i="1"/>
  <c r="AE2469" i="1"/>
  <c r="AE193" i="1"/>
  <c r="AE4572" i="1"/>
  <c r="AE1140" i="1"/>
  <c r="AE2521" i="1"/>
  <c r="AE2218" i="1"/>
  <c r="AE934" i="1"/>
  <c r="AE3168" i="1"/>
  <c r="AE307" i="1"/>
  <c r="AE4049" i="1"/>
  <c r="AE1799" i="1"/>
  <c r="AE4178" i="1"/>
  <c r="AE3070" i="1"/>
  <c r="AE1218" i="1"/>
  <c r="AE2889" i="1"/>
  <c r="AE4498" i="1"/>
  <c r="AE1428" i="1"/>
  <c r="AE206" i="1"/>
  <c r="AE4827" i="1"/>
  <c r="AE3668" i="1"/>
  <c r="AE2102" i="1"/>
  <c r="AE1555" i="1"/>
  <c r="AE1877" i="1"/>
  <c r="AE244" i="1"/>
  <c r="AE4550" i="1"/>
  <c r="AE1854" i="1"/>
  <c r="AE3692" i="1"/>
  <c r="AE315" i="1"/>
  <c r="AE246" i="1"/>
  <c r="AE4351" i="1"/>
  <c r="AE1211" i="1"/>
  <c r="AE1416" i="1"/>
  <c r="AE569" i="1"/>
  <c r="AE2263" i="1"/>
  <c r="AE3548" i="1"/>
  <c r="AE840" i="1"/>
  <c r="AE2556" i="1"/>
  <c r="AE2844" i="1"/>
  <c r="AE2827" i="1"/>
  <c r="AE2154" i="1"/>
  <c r="AE568" i="1"/>
  <c r="AE2114" i="1"/>
  <c r="AE1371" i="1"/>
  <c r="AE2161" i="1"/>
  <c r="AE4332" i="1"/>
  <c r="AE597" i="1"/>
  <c r="AE3324" i="1"/>
  <c r="AE2709" i="1"/>
  <c r="AE1324" i="1"/>
  <c r="AE2047" i="1"/>
  <c r="AE3844" i="1"/>
  <c r="AE2253" i="1"/>
  <c r="AE2156" i="1"/>
  <c r="AE3874" i="1"/>
  <c r="AE4534" i="1"/>
  <c r="AE2610" i="1"/>
  <c r="AE2852" i="1"/>
  <c r="AE3415" i="1"/>
  <c r="AE1078" i="1"/>
  <c r="AE4204" i="1"/>
  <c r="AE3969" i="1"/>
  <c r="AE3200" i="1"/>
  <c r="AE1616" i="1"/>
  <c r="AE2187" i="1"/>
  <c r="AE651" i="1"/>
  <c r="AE1716" i="1"/>
  <c r="AE3660" i="1"/>
  <c r="AE56" i="1"/>
  <c r="AE1476" i="1"/>
  <c r="AE3476" i="1"/>
  <c r="AE946" i="1"/>
  <c r="AE4590" i="1"/>
  <c r="AE4886" i="1"/>
  <c r="AE1291" i="1"/>
  <c r="AE481" i="1"/>
  <c r="AE3932" i="1"/>
  <c r="AE5001" i="1"/>
  <c r="AE2138" i="1"/>
  <c r="AE3913" i="1"/>
  <c r="AE811" i="1"/>
  <c r="AE456" i="1"/>
  <c r="AE718" i="1"/>
  <c r="AE1646" i="1"/>
  <c r="AE948" i="1"/>
  <c r="AE1561" i="1"/>
  <c r="AE4341" i="1"/>
  <c r="AE1215" i="1"/>
  <c r="AE4655" i="1"/>
  <c r="AE4861" i="1"/>
  <c r="AE2846" i="1"/>
  <c r="AE613" i="1"/>
  <c r="AE1359" i="1"/>
  <c r="AE2135" i="1"/>
  <c r="AE4170" i="1"/>
  <c r="AE2786" i="1"/>
  <c r="AE4758" i="1"/>
  <c r="AE2860" i="1"/>
  <c r="AE4929" i="1"/>
  <c r="AE857" i="1"/>
  <c r="AE1993" i="1"/>
  <c r="AE2331" i="1"/>
  <c r="AE4407" i="1"/>
  <c r="AE1577" i="1"/>
  <c r="AE4021" i="1"/>
  <c r="AE4714" i="1"/>
  <c r="AE4394" i="1"/>
  <c r="AE453" i="1"/>
  <c r="AE3112" i="1"/>
  <c r="AE1578" i="1"/>
  <c r="AE2687" i="1"/>
  <c r="AE3866" i="1"/>
  <c r="AE2319" i="1"/>
  <c r="AE1271" i="1"/>
  <c r="AE1120" i="1"/>
  <c r="AE987" i="1"/>
  <c r="AE2935" i="1"/>
  <c r="AE994" i="1"/>
  <c r="AE2641" i="1"/>
  <c r="AE3714" i="1"/>
  <c r="AE4788" i="1"/>
  <c r="AE4757" i="1"/>
  <c r="AE3287" i="1"/>
  <c r="AE2334" i="1"/>
  <c r="AE1860" i="1"/>
  <c r="AE3814" i="1"/>
  <c r="AE3621" i="1"/>
  <c r="AE4342" i="1"/>
  <c r="AE1160" i="1"/>
  <c r="AE1802" i="1"/>
  <c r="AE3543" i="1"/>
  <c r="AE4822" i="1"/>
  <c r="AE2914" i="1"/>
  <c r="AE1024" i="1"/>
  <c r="AE2203" i="1"/>
  <c r="AE4724" i="1"/>
  <c r="AE4536" i="1"/>
  <c r="AE2332" i="1"/>
  <c r="AE2137" i="1"/>
  <c r="AE4055" i="1"/>
  <c r="AE3170" i="1"/>
  <c r="AE1826" i="1"/>
  <c r="AE290" i="1"/>
  <c r="AE4756" i="1"/>
  <c r="AE3992" i="1"/>
  <c r="AE4448" i="1"/>
  <c r="AE4493" i="1"/>
  <c r="AE1791" i="1"/>
  <c r="AE3436" i="1"/>
  <c r="AE4784" i="1"/>
  <c r="AE3843" i="1"/>
  <c r="AE4609" i="1"/>
  <c r="AE4333" i="1"/>
  <c r="AE2126" i="1"/>
  <c r="AE2447" i="1"/>
  <c r="AE4142" i="1"/>
  <c r="AE393" i="1"/>
  <c r="AE25" i="1"/>
  <c r="AE349" i="1"/>
  <c r="AE3031" i="1"/>
  <c r="AE2418" i="1"/>
  <c r="AE2746" i="1"/>
  <c r="AE2817" i="1"/>
  <c r="AE4722" i="1"/>
  <c r="AE2783" i="1"/>
  <c r="AE3854" i="1"/>
  <c r="AE1310" i="1"/>
  <c r="AE3545" i="1"/>
  <c r="AE2394" i="1"/>
  <c r="AE639" i="1"/>
  <c r="AE2452" i="1"/>
  <c r="AE155" i="1"/>
  <c r="AE74" i="1"/>
  <c r="AE1104" i="1"/>
  <c r="AE407" i="1"/>
  <c r="AE850" i="1"/>
  <c r="AE2634" i="1"/>
  <c r="AE4052" i="1"/>
  <c r="AE1262" i="1"/>
  <c r="AE1815" i="1"/>
  <c r="AE3705" i="1"/>
  <c r="AE3101" i="1"/>
  <c r="AE1314" i="1"/>
  <c r="AE3718" i="1"/>
  <c r="AE671" i="1"/>
  <c r="AE62" i="1"/>
  <c r="AE576" i="1"/>
  <c r="AE4859" i="1"/>
  <c r="AE2919" i="1"/>
  <c r="AE3339" i="1"/>
  <c r="AE4671" i="1"/>
  <c r="AE3652" i="1"/>
  <c r="AE1979" i="1"/>
  <c r="AE4299" i="1"/>
  <c r="AE1246" i="1"/>
  <c r="AE4817" i="1"/>
  <c r="AE4176" i="1"/>
  <c r="AE2956" i="1"/>
  <c r="AE256" i="1"/>
  <c r="AE2199" i="1"/>
  <c r="AE3076" i="1"/>
  <c r="AE1931" i="1"/>
  <c r="AE2813" i="1"/>
  <c r="AE2664" i="1"/>
  <c r="AE812" i="1"/>
  <c r="AE4958" i="1"/>
  <c r="AE1582" i="1"/>
  <c r="AE3190" i="1"/>
  <c r="AE3434" i="1"/>
  <c r="AE4654" i="1"/>
  <c r="AE2296" i="1"/>
  <c r="AE4499" i="1"/>
  <c r="AE2300" i="1"/>
  <c r="AE4372" i="1"/>
  <c r="AE75" i="1"/>
  <c r="AE4618" i="1"/>
  <c r="AE4065" i="1"/>
  <c r="AE2661" i="1"/>
  <c r="AE3088" i="1"/>
  <c r="AE1767" i="1"/>
  <c r="AE225" i="1"/>
  <c r="AE145" i="1"/>
  <c r="AE892" i="1"/>
  <c r="AE51" i="1"/>
  <c r="AE2840" i="1"/>
  <c r="AE739" i="1"/>
  <c r="AE1002" i="1"/>
  <c r="AE1121" i="1"/>
  <c r="AE3458" i="1"/>
  <c r="AE1608" i="1"/>
  <c r="AE1248" i="1"/>
  <c r="AE49" i="1"/>
  <c r="AE2601" i="1"/>
  <c r="AE4862" i="1"/>
  <c r="AE3890" i="1"/>
  <c r="AE1373" i="1"/>
  <c r="AE686" i="1"/>
  <c r="AE3397" i="1"/>
  <c r="AE2034" i="1"/>
  <c r="AE4152" i="1"/>
  <c r="AE4317" i="1"/>
  <c r="AE37" i="1"/>
  <c r="AE2353" i="1"/>
  <c r="AE3819" i="1"/>
  <c r="AE1258" i="1"/>
  <c r="AE1299" i="1"/>
  <c r="AE409" i="1"/>
  <c r="AE4472" i="1"/>
  <c r="AE534" i="1"/>
  <c r="AE2395" i="1"/>
  <c r="AE3073" i="1"/>
  <c r="AE4530" i="1"/>
  <c r="AE111" i="1"/>
  <c r="AE2258" i="1"/>
  <c r="AE1607" i="1"/>
  <c r="AE4791" i="1"/>
  <c r="AE4459" i="1"/>
  <c r="AE2895" i="1"/>
  <c r="AE3943" i="1"/>
  <c r="AE4823" i="1"/>
  <c r="AE1123" i="1"/>
  <c r="AE4597" i="1"/>
  <c r="AE2455" i="1"/>
  <c r="AE2528" i="1"/>
  <c r="AE737" i="1"/>
  <c r="AE505" i="1"/>
  <c r="AE1178" i="1"/>
  <c r="AE93" i="1"/>
  <c r="AE2948" i="1"/>
  <c r="AE4829" i="1"/>
  <c r="AE3880" i="1"/>
  <c r="AE2038" i="1"/>
  <c r="AE4002" i="1"/>
  <c r="AE4195" i="1"/>
  <c r="AE3940" i="1"/>
  <c r="AE1597" i="1"/>
  <c r="AE4044" i="1"/>
  <c r="AE1457" i="1"/>
  <c r="AE4092" i="1"/>
  <c r="AE3511" i="1"/>
  <c r="AE257" i="1"/>
  <c r="AE824" i="1"/>
  <c r="AE4369" i="1"/>
  <c r="AE1345" i="1"/>
  <c r="AE3421" i="1"/>
  <c r="AE2777" i="1"/>
  <c r="AE964" i="1"/>
  <c r="AE2121" i="1"/>
  <c r="AE486" i="1"/>
  <c r="AE3484" i="1"/>
  <c r="AE4760" i="1"/>
  <c r="AE2043" i="1"/>
  <c r="AE2902" i="1"/>
  <c r="AE1157" i="1"/>
  <c r="AE4546" i="1"/>
  <c r="AE3527" i="1"/>
  <c r="AE2133" i="1"/>
  <c r="AE4644" i="1"/>
  <c r="AE2600" i="1"/>
  <c r="AE3977" i="1"/>
  <c r="AE4782" i="1"/>
  <c r="AE1294" i="1"/>
  <c r="AE2590" i="1"/>
  <c r="AE2036" i="1"/>
  <c r="AE4039" i="1"/>
  <c r="AE511" i="1"/>
  <c r="AE1754" i="1"/>
  <c r="AE2224" i="1"/>
  <c r="AE4814" i="1"/>
  <c r="AE2503" i="1"/>
  <c r="AE3463" i="1"/>
  <c r="AE2206" i="1"/>
  <c r="AE4495" i="1"/>
  <c r="AE4689" i="1"/>
  <c r="AE2932" i="1"/>
  <c r="AE4628" i="1"/>
  <c r="AE3093" i="1"/>
  <c r="AE657" i="1"/>
  <c r="AE1427" i="1"/>
  <c r="AE4575" i="1"/>
  <c r="AE1119" i="1"/>
  <c r="AE4349" i="1"/>
  <c r="AE1584" i="1"/>
  <c r="AE1076" i="1"/>
  <c r="AE4544" i="1"/>
  <c r="AE2861" i="1"/>
  <c r="AE693" i="1"/>
  <c r="AE3578" i="1"/>
  <c r="AE3164" i="1"/>
  <c r="AE2583" i="1"/>
  <c r="AE2316" i="1"/>
  <c r="AE2290" i="1"/>
  <c r="AE1461" i="1"/>
  <c r="AE1685" i="1"/>
  <c r="AE2773" i="1"/>
  <c r="AE1850" i="1"/>
  <c r="AE1308" i="1"/>
  <c r="AE3689" i="1"/>
  <c r="AE2072" i="1"/>
  <c r="AE1321" i="1"/>
  <c r="AE3267" i="1"/>
  <c r="AE4887" i="1"/>
  <c r="AE3688" i="1"/>
  <c r="AE1478" i="1"/>
  <c r="AE4586" i="1"/>
  <c r="AE3221" i="1"/>
  <c r="AE3380" i="1"/>
  <c r="AE1786" i="1"/>
  <c r="AE2998" i="1"/>
  <c r="AE83" i="1"/>
  <c r="AE3669" i="1"/>
  <c r="AE1490" i="1"/>
  <c r="AE4350" i="1"/>
  <c r="AE122" i="1"/>
  <c r="AE2236" i="1"/>
  <c r="AE4896" i="1"/>
  <c r="AE2372" i="1"/>
  <c r="AE2346" i="1"/>
  <c r="AE2226" i="1"/>
  <c r="AE4677" i="1"/>
  <c r="AE3855" i="1"/>
  <c r="AE113" i="1"/>
  <c r="AE2964" i="1"/>
  <c r="AE2088" i="1"/>
  <c r="AE4090" i="1"/>
  <c r="AE1745" i="1"/>
  <c r="AE2891" i="1"/>
  <c r="AE1809" i="1"/>
  <c r="AE846" i="1"/>
  <c r="AE1717" i="1"/>
  <c r="AE704" i="1"/>
  <c r="AE735" i="1"/>
  <c r="AE1049" i="1"/>
  <c r="AE3467" i="1"/>
  <c r="AE1419" i="1"/>
  <c r="AE277" i="1"/>
  <c r="AE382" i="1"/>
  <c r="AE2018" i="1"/>
  <c r="AE4344" i="1"/>
  <c r="AE4490" i="1"/>
  <c r="AE4529" i="1"/>
  <c r="AE3604" i="1"/>
  <c r="AE4458" i="1"/>
  <c r="AE347" i="1"/>
  <c r="AE4867" i="1"/>
  <c r="AE537" i="1"/>
  <c r="AE3143" i="1"/>
  <c r="AE2598" i="1"/>
  <c r="AE573" i="1"/>
  <c r="AE4552" i="1"/>
  <c r="AE1696" i="1"/>
  <c r="AE1806" i="1"/>
  <c r="AE3374" i="1"/>
  <c r="AE319" i="1"/>
  <c r="AE759" i="1"/>
  <c r="AE325" i="1"/>
  <c r="AE3289" i="1"/>
  <c r="AE834" i="1"/>
  <c r="AE3223" i="1"/>
  <c r="AE1197" i="1"/>
  <c r="AE4084" i="1"/>
  <c r="AE2913" i="1"/>
  <c r="AE1395" i="1"/>
  <c r="AE2464" i="1"/>
  <c r="AE3703" i="1"/>
  <c r="AE2963" i="1"/>
  <c r="AE4989" i="1"/>
  <c r="AE1122" i="1"/>
  <c r="AE3276" i="1"/>
  <c r="AE1089" i="1"/>
  <c r="AE3205" i="1"/>
  <c r="AE673" i="1"/>
  <c r="AE3326" i="1"/>
  <c r="AE1136" i="1"/>
  <c r="AE3071" i="1"/>
  <c r="AE2123" i="1"/>
  <c r="AE2338" i="1"/>
  <c r="AE818" i="1"/>
  <c r="AE2374" i="1"/>
  <c r="AE506" i="1"/>
  <c r="AE848" i="1"/>
  <c r="AE2152" i="1"/>
  <c r="AE4674" i="1"/>
  <c r="AE2662" i="1"/>
  <c r="AE1124" i="1"/>
  <c r="AE2732" i="1"/>
  <c r="AE2912" i="1"/>
  <c r="AE3026" i="1"/>
  <c r="AE333" i="1"/>
  <c r="AE3998" i="1"/>
  <c r="AE4348" i="1"/>
  <c r="AE4650" i="1"/>
  <c r="AE3862" i="1"/>
  <c r="AE2247" i="1"/>
  <c r="AE540" i="1"/>
  <c r="AE2909" i="1"/>
  <c r="AE2172" i="1"/>
  <c r="AE4064" i="1"/>
  <c r="AE4318" i="1"/>
  <c r="AE3774" i="1"/>
  <c r="AE995" i="1"/>
  <c r="AE3801" i="1"/>
  <c r="AE4374" i="1"/>
  <c r="AE3881" i="1"/>
  <c r="AE4114" i="1"/>
  <c r="AE4419" i="1"/>
  <c r="AE4183" i="1"/>
  <c r="AE4857" i="1"/>
  <c r="AE3274" i="1"/>
  <c r="AE2955" i="1"/>
  <c r="AE4033" i="1"/>
  <c r="AE4716" i="1"/>
  <c r="AE1493" i="1"/>
  <c r="AE1557" i="1"/>
  <c r="AE2408" i="1"/>
  <c r="AE4640" i="1"/>
  <c r="AE590" i="1"/>
  <c r="AE1236" i="1"/>
  <c r="AE1525" i="1"/>
  <c r="AE3820" i="1"/>
  <c r="AE2118" i="1"/>
  <c r="AE4145" i="1"/>
  <c r="AE1195" i="1"/>
  <c r="AE2811" i="1"/>
  <c r="AE4181" i="1"/>
  <c r="AE3418" i="1"/>
  <c r="AE170" i="1"/>
  <c r="AE2429" i="1"/>
  <c r="AE303" i="1"/>
  <c r="AE406" i="1"/>
  <c r="AE2007" i="1"/>
  <c r="AE4229" i="1"/>
  <c r="AE4383" i="1"/>
  <c r="AE3580" i="1"/>
  <c r="AE3231" i="1"/>
  <c r="AE4478" i="1"/>
  <c r="AE799" i="1"/>
  <c r="AE2663" i="1"/>
  <c r="AE291" i="1"/>
  <c r="AE2343" i="1"/>
  <c r="AE1651" i="1"/>
  <c r="AE3248" i="1"/>
  <c r="AE3953" i="1"/>
  <c r="AE4231" i="1"/>
  <c r="AE218" i="1"/>
  <c r="AE624" i="1"/>
  <c r="AE676" i="1"/>
  <c r="AE1292" i="1"/>
  <c r="AE2518" i="1"/>
  <c r="AE4198" i="1"/>
  <c r="AE1268" i="1"/>
  <c r="AE2585" i="1"/>
  <c r="AE2012" i="1"/>
  <c r="AE1150" i="1"/>
  <c r="AE3309" i="1"/>
  <c r="AE3609" i="1"/>
  <c r="AE2312" i="1"/>
  <c r="AE2657" i="1"/>
  <c r="AE1919" i="1"/>
  <c r="AE1835" i="1"/>
  <c r="AE4941" i="1"/>
  <c r="AE1565" i="1"/>
  <c r="AE4652" i="1"/>
  <c r="AE2717" i="1"/>
  <c r="AE2307" i="1"/>
  <c r="AE3084" i="1"/>
  <c r="AE392" i="1"/>
  <c r="AE4746" i="1"/>
  <c r="AE4918" i="1"/>
  <c r="AE958" i="1"/>
  <c r="AE2759" i="1"/>
  <c r="AE2879" i="1"/>
  <c r="AE632" i="1"/>
  <c r="AE1377" i="1"/>
  <c r="AE984" i="1"/>
  <c r="AE2994" i="1"/>
  <c r="AE733" i="1"/>
  <c r="AE1227" i="1"/>
  <c r="AE4409" i="1"/>
  <c r="AE717" i="1"/>
  <c r="AE4118" i="1"/>
  <c r="AE3312" i="1"/>
  <c r="AE2232" i="1"/>
  <c r="AE3787" i="1"/>
  <c r="AE4734" i="1"/>
  <c r="AE945" i="1"/>
  <c r="AE2413" i="1"/>
  <c r="AE2466" i="1"/>
  <c r="AE2704" i="1"/>
  <c r="AE925" i="1"/>
  <c r="AE4508" i="1"/>
  <c r="AE2837" i="1"/>
  <c r="AE1639" i="1"/>
  <c r="AE1149" i="1"/>
  <c r="AE92" i="1"/>
  <c r="AE4255" i="1"/>
  <c r="AE1438" i="1"/>
  <c r="AE1175" i="1"/>
  <c r="AE4059" i="1"/>
  <c r="AE4061" i="1"/>
  <c r="AE767" i="1"/>
  <c r="AE4569" i="1"/>
  <c r="AE2575" i="1"/>
  <c r="AE1039" i="1"/>
  <c r="AE2074" i="1"/>
  <c r="AE3716" i="1"/>
  <c r="AE1189" i="1"/>
  <c r="AE2355" i="1"/>
  <c r="AE2498" i="1"/>
  <c r="AE4160" i="1"/>
  <c r="AE548" i="1"/>
  <c r="AE1625" i="1"/>
  <c r="AE4755" i="1"/>
  <c r="AE2348" i="1"/>
  <c r="AE4968" i="1"/>
  <c r="AE3206" i="1"/>
  <c r="AE4329" i="1"/>
  <c r="AE1567" i="1"/>
  <c r="AE4378" i="1"/>
  <c r="AE2655" i="1"/>
  <c r="AE341" i="1"/>
  <c r="AE4444" i="1"/>
  <c r="AE3028" i="1"/>
  <c r="AE1526" i="1"/>
  <c r="AE940" i="1"/>
  <c r="AE825" i="1"/>
  <c r="AE129" i="1"/>
  <c r="AE3166" i="1"/>
  <c r="AE2697" i="1"/>
  <c r="AE2441" i="1"/>
  <c r="AE3137" i="1"/>
  <c r="AE712" i="1"/>
  <c r="AE1728" i="1"/>
  <c r="AE2500" i="1"/>
  <c r="AE3923" i="1"/>
  <c r="AE1382" i="1"/>
  <c r="AE2183" i="1"/>
  <c r="AE4202" i="1"/>
  <c r="AE1827" i="1"/>
  <c r="AE3008" i="1"/>
  <c r="AE2863" i="1"/>
  <c r="AE4580" i="1"/>
  <c r="AE1744" i="1"/>
  <c r="AE2354" i="1"/>
  <c r="AE2474" i="1"/>
  <c r="AE2604" i="1"/>
  <c r="AE3224" i="1"/>
  <c r="AE373" i="1"/>
  <c r="AE4001" i="1"/>
  <c r="AE4702" i="1"/>
  <c r="AE4127" i="1"/>
  <c r="AE2820" i="1"/>
  <c r="AE989" i="1"/>
  <c r="AE2992" i="1"/>
  <c r="AE1272" i="1"/>
  <c r="AE2222" i="1"/>
  <c r="AE280" i="1"/>
  <c r="AE1131" i="1"/>
  <c r="AE1241" i="1"/>
  <c r="AE4138" i="1"/>
  <c r="AE2656" i="1"/>
  <c r="AE3509" i="1"/>
  <c r="AE101" i="1"/>
  <c r="AE637" i="1"/>
  <c r="AE4482" i="1"/>
  <c r="AE3929" i="1"/>
  <c r="AE2111" i="1"/>
  <c r="AE4843" i="1"/>
  <c r="AE2870" i="1"/>
  <c r="AE498" i="1"/>
  <c r="AE4778" i="1"/>
  <c r="AE3005" i="1"/>
  <c r="AE228" i="1"/>
  <c r="AE629" i="1"/>
  <c r="AE3135" i="1"/>
  <c r="AE591" i="1"/>
  <c r="AE1313" i="1"/>
  <c r="AE4761" i="1"/>
  <c r="AE993" i="1"/>
  <c r="AE3225" i="1"/>
  <c r="AE4485" i="1"/>
  <c r="AE278" i="1"/>
  <c r="AE1680" i="1"/>
  <c r="AE2940" i="1"/>
  <c r="AE1233" i="1"/>
  <c r="AE910" i="1"/>
  <c r="AE2723" i="1"/>
  <c r="AE3856" i="1"/>
  <c r="AE3697" i="1"/>
  <c r="AE1638" i="1"/>
  <c r="AE1590" i="1"/>
  <c r="AE1955" i="1"/>
  <c r="AE1186" i="1"/>
  <c r="AE465" i="1"/>
  <c r="AE3832" i="1"/>
  <c r="AE3725" i="1"/>
  <c r="AE1770" i="1"/>
  <c r="AE968" i="1"/>
  <c r="AE2404" i="1"/>
  <c r="AE941" i="1"/>
  <c r="AE1343" i="1"/>
  <c r="AE4071" i="1"/>
  <c r="AE4171" i="1"/>
  <c r="AE3045" i="1"/>
  <c r="AE2071" i="1"/>
  <c r="AE3522" i="1"/>
  <c r="AE2377" i="1"/>
  <c r="AE1145" i="1"/>
  <c r="AE2928" i="1"/>
  <c r="AE2789" i="1"/>
  <c r="AE4953" i="1"/>
  <c r="AE2995" i="1"/>
  <c r="AE2432" i="1"/>
  <c r="AE2473" i="1"/>
  <c r="AE3858" i="1"/>
  <c r="AE3056" i="1"/>
  <c r="AE3539" i="1"/>
  <c r="AE4047" i="1"/>
  <c r="AE3749" i="1"/>
  <c r="AE1337" i="1"/>
  <c r="AE1658" i="1"/>
  <c r="AE572" i="1"/>
  <c r="AE4996" i="1"/>
  <c r="AE1081" i="1"/>
  <c r="AE2405" i="1"/>
  <c r="AE1681" i="1"/>
  <c r="AE3813" i="1"/>
  <c r="AE4144" i="1"/>
  <c r="AE2011" i="1"/>
  <c r="AE1965" i="1"/>
  <c r="AE2576" i="1"/>
  <c r="AE2812" i="1"/>
  <c r="AE2062" i="1"/>
  <c r="AE1117" i="1"/>
  <c r="AE4803" i="1"/>
  <c r="AE2915" i="1"/>
  <c r="AE4302" i="1"/>
  <c r="AE730" i="1"/>
  <c r="AE1739" i="1"/>
  <c r="AE3754" i="1"/>
  <c r="AE1781" i="1"/>
  <c r="AE3420" i="1"/>
  <c r="AE4612" i="1"/>
  <c r="AE4538" i="1"/>
  <c r="AE167" i="1"/>
  <c r="AE178" i="1"/>
  <c r="AE3402" i="1"/>
  <c r="AE4625" i="1"/>
  <c r="AE2522" i="1"/>
  <c r="AE4892" i="1"/>
  <c r="AE2069" i="1"/>
  <c r="AE2978" i="1"/>
  <c r="AE783" i="1"/>
  <c r="AE1409" i="1"/>
  <c r="AE3125" i="1"/>
  <c r="AE2322" i="1"/>
  <c r="AE865" i="1"/>
  <c r="AE4269" i="1"/>
  <c r="AE3803" i="1"/>
  <c r="AE4774" i="1"/>
  <c r="AE870" i="1"/>
  <c r="AE4920" i="1"/>
  <c r="AE2836" i="1"/>
  <c r="AE1889" i="1"/>
  <c r="AE2254" i="1"/>
  <c r="AE588" i="1"/>
  <c r="AE1911" i="1"/>
  <c r="AE3510" i="1"/>
  <c r="AE3657" i="1"/>
  <c r="AE3124" i="1"/>
  <c r="AE553" i="1"/>
  <c r="AE4711" i="1"/>
  <c r="AE788" i="1"/>
  <c r="AE2147" i="1"/>
  <c r="AE1172" i="1"/>
  <c r="AE924" i="1"/>
  <c r="AE327" i="1"/>
  <c r="AE3690" i="1"/>
  <c r="AE1619" i="1"/>
  <c r="AE4549" i="1"/>
  <c r="AE3095" i="1"/>
  <c r="AE4585" i="1"/>
  <c r="AE3515" i="1"/>
  <c r="AE1944" i="1"/>
  <c r="AE956" i="1"/>
  <c r="AE3955" i="1"/>
  <c r="AE641" i="1"/>
  <c r="AE1037" i="1"/>
  <c r="AE2765" i="1"/>
  <c r="AE3786" i="1"/>
  <c r="AE2770" i="1"/>
  <c r="AE2989" i="1"/>
  <c r="AE2420" i="1"/>
  <c r="AE1201" i="1"/>
  <c r="AE1278" i="1"/>
  <c r="AE3424" i="1"/>
  <c r="AE4161" i="1"/>
  <c r="AE210" i="1"/>
  <c r="AE951" i="1"/>
  <c r="AE2675" i="1"/>
  <c r="AE1093" i="1"/>
  <c r="AE3789" i="1"/>
  <c r="AE1906" i="1"/>
  <c r="AE3217" i="1"/>
  <c r="AE4320" i="1"/>
  <c r="AE1319" i="1"/>
  <c r="AE757" i="1"/>
  <c r="AE2774" i="1"/>
  <c r="AE2048" i="1"/>
  <c r="AE617" i="1"/>
  <c r="AE2706" i="1"/>
  <c r="AE1810" i="1"/>
  <c r="AE4437" i="1"/>
  <c r="AE1516" i="1"/>
  <c r="AE4873" i="1"/>
  <c r="AE1570" i="1"/>
  <c r="AE1402" i="1"/>
  <c r="AE264" i="1"/>
  <c r="AE521" i="1"/>
  <c r="AE4866" i="1"/>
  <c r="AE480" i="1"/>
  <c r="AE3132" i="1"/>
  <c r="AE4860" i="1"/>
  <c r="AE4916" i="1"/>
  <c r="AE727" i="1"/>
  <c r="AE1156" i="1"/>
  <c r="AE678" i="1"/>
  <c r="AE397" i="1"/>
  <c r="AE3145" i="1"/>
  <c r="AE1084" i="1"/>
  <c r="AE3521" i="1"/>
  <c r="AE3712" i="1"/>
  <c r="AE2213" i="1"/>
  <c r="AE1912" i="1"/>
  <c r="AE4079" i="1"/>
  <c r="AE2398" i="1"/>
  <c r="AE104" i="1"/>
  <c r="AE1914" i="1"/>
  <c r="AE3341" i="1"/>
  <c r="AE777" i="1"/>
  <c r="AE4026" i="1"/>
  <c r="AE535" i="1"/>
  <c r="AE2569" i="1"/>
  <c r="AE305" i="1"/>
  <c r="AE389" i="1"/>
  <c r="AE2289" i="1"/>
  <c r="AE4634" i="1"/>
  <c r="AE1165" i="1"/>
  <c r="AE36" i="1"/>
  <c r="AE3519" i="1"/>
  <c r="AE2758" i="1"/>
  <c r="AE891" i="1"/>
  <c r="AE4990" i="1"/>
  <c r="AE3513" i="1"/>
  <c r="AE3560" i="1"/>
  <c r="AE322" i="1"/>
  <c r="AE484" i="1"/>
  <c r="AE140" i="1"/>
  <c r="AE719" i="1"/>
  <c r="AE2083" i="1"/>
  <c r="AE1950" i="1"/>
  <c r="AE4607" i="1"/>
  <c r="AE916" i="1"/>
  <c r="AE4188" i="1"/>
  <c r="AE708" i="1"/>
  <c r="AE3432" i="1"/>
  <c r="AE2969" i="1"/>
  <c r="AE2475" i="1"/>
  <c r="AE2042" i="1"/>
  <c r="AE839" i="1"/>
  <c r="AE4875" i="1"/>
  <c r="AE1113" i="1"/>
  <c r="AE3044" i="1"/>
  <c r="AE2801" i="1"/>
  <c r="AE1328" i="1"/>
  <c r="AE3771" i="1"/>
  <c r="AE4449" i="1"/>
  <c r="AE1875" i="1"/>
  <c r="AE1795" i="1"/>
  <c r="AE1883" i="1"/>
  <c r="AE4279" i="1"/>
  <c r="AE2270" i="1"/>
  <c r="AE1383" i="1"/>
  <c r="AE4662" i="1"/>
  <c r="AE3105" i="1"/>
  <c r="AE1901" i="1"/>
  <c r="AE2356" i="1"/>
  <c r="AE3863" i="1"/>
  <c r="AE2805" i="1"/>
  <c r="AE90" i="1"/>
  <c r="AE4289" i="1"/>
  <c r="AE3860" i="1"/>
  <c r="AE952" i="1"/>
  <c r="AE648" i="1"/>
  <c r="AE1380" i="1"/>
  <c r="AE3106" i="1"/>
  <c r="AE3917" i="1"/>
  <c r="AE4780" i="1"/>
  <c r="AE1834" i="1"/>
  <c r="AE1501" i="1"/>
  <c r="AE1481" i="1"/>
  <c r="AE619" i="1"/>
  <c r="AE219" i="1"/>
  <c r="AE2235" i="1"/>
  <c r="AE1216" i="1"/>
  <c r="AE353" i="1"/>
  <c r="AE29" i="1"/>
  <c r="AE2538" i="1"/>
  <c r="AE1134" i="1"/>
  <c r="AE4436" i="1"/>
  <c r="AE1601" i="1"/>
  <c r="AE3678" i="1"/>
  <c r="AE3541" i="1"/>
  <c r="AE296" i="1"/>
  <c r="AE622" i="1"/>
  <c r="AE2828" i="1"/>
  <c r="AE2285" i="1"/>
  <c r="AE797" i="1"/>
  <c r="AE1480" i="1"/>
  <c r="AE2606" i="1"/>
  <c r="AE4414" i="1"/>
  <c r="AE2241" i="1"/>
  <c r="AE1672" i="1"/>
  <c r="AE3474" i="1"/>
  <c r="AE2767" i="1"/>
  <c r="AE1954" i="1"/>
  <c r="AE328" i="1"/>
  <c r="AE677" i="1"/>
  <c r="AE4801" i="1"/>
  <c r="AE3322" i="1"/>
  <c r="AE88" i="1"/>
  <c r="AE2699" i="1"/>
  <c r="AE2903" i="1"/>
  <c r="AE3579" i="1"/>
  <c r="AE4421" i="1"/>
  <c r="AE1538" i="1"/>
  <c r="AE4088" i="1"/>
  <c r="AE365" i="1"/>
  <c r="AE2933" i="1"/>
  <c r="AE3296" i="1"/>
  <c r="AE4237" i="1"/>
  <c r="AE2170" i="1"/>
  <c r="AE1978" i="1"/>
  <c r="AE2109" i="1"/>
  <c r="AE1182" i="1"/>
  <c r="AE2015" i="1"/>
  <c r="AE1587" i="1"/>
  <c r="AE442" i="1"/>
  <c r="AE725" i="1"/>
  <c r="AE4094" i="1"/>
  <c r="AE1881" i="1"/>
  <c r="AE2636" i="1"/>
  <c r="AE2496" i="1"/>
  <c r="AE2829" i="1"/>
  <c r="AE4205" i="1"/>
  <c r="AE726" i="1"/>
  <c r="AE4335" i="1"/>
  <c r="AE48" i="1"/>
  <c r="AE1366" i="1"/>
  <c r="AE716" i="1"/>
  <c r="AE260" i="1"/>
  <c r="AE4519" i="1"/>
  <c r="AE1069" i="1"/>
  <c r="AE1001" i="1"/>
  <c r="AE4189" i="1"/>
  <c r="AE3883" i="1"/>
  <c r="AE1702" i="1"/>
  <c r="AE3043" i="1"/>
  <c r="AE3486" i="1"/>
  <c r="AE592" i="1"/>
  <c r="AE4286" i="1"/>
  <c r="AE4475" i="1"/>
  <c r="AE3610" i="1"/>
  <c r="AE2839" i="1"/>
  <c r="AE4211" i="1"/>
  <c r="AE2341" i="1"/>
  <c r="AE4153" i="1"/>
  <c r="AE1230" i="1"/>
  <c r="AE804" i="1"/>
  <c r="AE3852" i="1"/>
  <c r="AE3944" i="1"/>
  <c r="AE2215" i="1"/>
  <c r="AE3696" i="1"/>
  <c r="AE4210" i="1"/>
  <c r="AE3851" i="1"/>
  <c r="AE4140" i="1"/>
  <c r="AE4557" i="1"/>
  <c r="AE3979" i="1"/>
  <c r="AE1890" i="1"/>
  <c r="AE3889" i="1"/>
  <c r="AE4555" i="1"/>
  <c r="AE284" i="1"/>
  <c r="AE1475" i="1"/>
  <c r="AE138" i="1"/>
  <c r="AE3538" i="1"/>
  <c r="AE114" i="1"/>
  <c r="AE4185" i="1"/>
  <c r="AE4387" i="1"/>
  <c r="AE1225" i="1"/>
  <c r="AE2970" i="1"/>
  <c r="AE4751" i="1"/>
  <c r="AE4532" i="1"/>
  <c r="AE936" i="1"/>
  <c r="AE3920" i="1"/>
  <c r="AE1804" i="1"/>
  <c r="AE2041" i="1"/>
  <c r="AE3950" i="1"/>
  <c r="AE3382" i="1"/>
  <c r="AE223" i="1"/>
  <c r="AE562" i="1"/>
  <c r="AE1370" i="1"/>
  <c r="AE431" i="1"/>
  <c r="AE4224" i="1"/>
  <c r="AE4568" i="1"/>
  <c r="AE4035" i="1"/>
  <c r="AE4707" i="1"/>
  <c r="AE1562" i="1"/>
  <c r="AE3614" i="1"/>
  <c r="AE4241" i="1"/>
  <c r="AE3222" i="1"/>
  <c r="AE4067" i="1"/>
  <c r="AE4619" i="1"/>
  <c r="AE2449" i="1"/>
  <c r="AE26" i="1"/>
  <c r="AE3810" i="1"/>
  <c r="AE1953" i="1"/>
  <c r="AE4617" i="1"/>
  <c r="AE1055" i="1"/>
  <c r="AE3246" i="1"/>
  <c r="AE3426" i="1"/>
  <c r="AE4030" i="1"/>
  <c r="AE1017" i="1"/>
  <c r="AE3048" i="1"/>
  <c r="AE4577" i="1"/>
  <c r="AE2986" i="1"/>
  <c r="AE2352" i="1"/>
  <c r="AE4322" i="1"/>
  <c r="AE1563" i="1"/>
  <c r="AE3360" i="1"/>
  <c r="AE2588" i="1"/>
  <c r="AE1645" i="1"/>
  <c r="AE1196" i="1"/>
  <c r="AE1237" i="1"/>
  <c r="AE1489" i="1"/>
  <c r="AE2676" i="1"/>
  <c r="AE3726" i="1"/>
  <c r="AE1515" i="1"/>
  <c r="AE3298" i="1"/>
  <c r="AE343" i="1"/>
  <c r="AE2718" i="1"/>
  <c r="AE3331" i="1"/>
  <c r="AE551" i="1"/>
  <c r="AE404" i="1"/>
  <c r="AE2831" i="1"/>
  <c r="AE1655" i="1"/>
  <c r="AE4951" i="1"/>
  <c r="AE2872" i="1"/>
  <c r="AE4872" i="1"/>
  <c r="AE2669" i="1"/>
  <c r="AE4559" i="1"/>
  <c r="AE715" i="1"/>
  <c r="AE4691" i="1"/>
  <c r="AE18" i="1"/>
  <c r="AE445" i="1"/>
  <c r="AE4263" i="1"/>
  <c r="AE1192" i="1"/>
  <c r="AE4594" i="1"/>
  <c r="AE386" i="1"/>
  <c r="AE1085" i="1"/>
  <c r="AE3235" i="1"/>
  <c r="AE1342" i="1"/>
  <c r="AE2365" i="1"/>
  <c r="AE3067" i="1"/>
  <c r="AE1009" i="1"/>
  <c r="AE98" i="1"/>
  <c r="AE4193" i="1"/>
  <c r="AE2242" i="1"/>
  <c r="AE1989" i="1"/>
  <c r="AE2997" i="1"/>
  <c r="AE4874" i="1"/>
  <c r="AE3664" i="1"/>
  <c r="AE1921" i="1"/>
  <c r="AE27" i="1"/>
  <c r="AE4389" i="1"/>
  <c r="AE2219" i="1"/>
  <c r="AE1038" i="1"/>
  <c r="AE2063" i="1"/>
  <c r="AE1559" i="1"/>
  <c r="AE4428" i="1"/>
  <c r="AE205" i="1"/>
  <c r="AE4217" i="1"/>
  <c r="AE2278" i="1"/>
  <c r="AE1927" i="1"/>
  <c r="AE1973" i="1"/>
  <c r="AE3229" i="1"/>
  <c r="AE4984" i="1"/>
  <c r="AE1249" i="1"/>
  <c r="AE1514" i="1"/>
  <c r="AE4914" i="1"/>
  <c r="AE1283" i="1"/>
  <c r="AE3413" i="1"/>
  <c r="AE428" i="1"/>
  <c r="AE2175" i="1"/>
  <c r="AE2910" i="1"/>
  <c r="AE78" i="1"/>
  <c r="AE1340" i="1"/>
  <c r="AE1333" i="1"/>
  <c r="AE4845" i="1"/>
  <c r="AE3216" i="1"/>
  <c r="AE4622" i="1"/>
  <c r="AE3710" i="1"/>
  <c r="AE1865" i="1"/>
  <c r="AE2775" i="1"/>
  <c r="AE2244" i="1"/>
  <c r="AE116" i="1"/>
  <c r="AE1851" i="1"/>
  <c r="AE1309" i="1"/>
  <c r="AE4169" i="1"/>
  <c r="AE3337" i="1"/>
  <c r="AE3370" i="1"/>
  <c r="AE634" i="1"/>
  <c r="AE3949" i="1"/>
  <c r="AE1242" i="1"/>
  <c r="AE3042" i="1"/>
  <c r="AE2859" i="1"/>
  <c r="AE1566" i="1"/>
  <c r="AE1413" i="1"/>
  <c r="AE4965" i="1"/>
  <c r="AE1074" i="1"/>
  <c r="AE3130" i="1"/>
  <c r="AE1867" i="1"/>
  <c r="AE457" i="1"/>
  <c r="AE4497" i="1"/>
  <c r="AE292" i="1"/>
  <c r="AE3416" i="1"/>
  <c r="AE2284" i="1"/>
  <c r="AE3385" i="1"/>
  <c r="AE10" i="1"/>
  <c r="AE3083" i="1"/>
  <c r="AE1968" i="1"/>
  <c r="AE2618" i="1"/>
  <c r="AE3176" i="1"/>
  <c r="AE889" i="1"/>
  <c r="AE2519" i="1"/>
  <c r="AE2040" i="1"/>
  <c r="AE929" i="1"/>
  <c r="AE949" i="1"/>
  <c r="AE2301" i="1"/>
  <c r="AE4380" i="1"/>
  <c r="AE4879" i="1"/>
  <c r="AE1200" i="1"/>
  <c r="AE1963" i="1"/>
  <c r="AE1005" i="1"/>
  <c r="AE4762" i="1"/>
  <c r="AE4004" i="1"/>
  <c r="AE4422" i="1"/>
  <c r="AE3182" i="1"/>
  <c r="AE2231" i="1"/>
  <c r="AE1086" i="1"/>
  <c r="AE909" i="1"/>
  <c r="AE3306" i="1"/>
  <c r="AE3684" i="1"/>
  <c r="AE4804" i="1"/>
  <c r="AE4128" i="1"/>
  <c r="AE2977" i="1"/>
  <c r="AE4501" i="1"/>
  <c r="AE4583" i="1"/>
  <c r="AE3988" i="1"/>
  <c r="AE4182" i="1"/>
  <c r="AE2439" i="1"/>
  <c r="AE3435" i="1"/>
  <c r="AE4197" i="1"/>
  <c r="AE3503" i="1"/>
  <c r="AE3107" i="1"/>
  <c r="AE4403" i="1"/>
  <c r="AE2458" i="1"/>
  <c r="AE3633" i="1"/>
  <c r="AE299" i="1"/>
  <c r="AE2045" i="1"/>
  <c r="AE3747" i="1"/>
  <c r="AE4749" i="1"/>
  <c r="AE1050" i="1"/>
  <c r="AE245" i="1"/>
  <c r="AE182" i="1"/>
  <c r="AE1844" i="1"/>
  <c r="AE4815" i="1"/>
  <c r="AE2530" i="1"/>
  <c r="AE3499" i="1"/>
  <c r="AE4681" i="1"/>
  <c r="AE3437" i="1"/>
  <c r="AE2266" i="1"/>
  <c r="AE4032" i="1"/>
  <c r="AE531" i="1"/>
  <c r="AE4392" i="1"/>
  <c r="AE4050" i="1"/>
  <c r="AE1167" i="1"/>
  <c r="AE1267" i="1"/>
  <c r="AE4024" i="1"/>
  <c r="AE2453" i="1"/>
  <c r="AE4294" i="1"/>
  <c r="AE1503" i="1"/>
  <c r="AE4162" i="1"/>
  <c r="AE1431" i="1"/>
  <c r="AE4426" i="1"/>
  <c r="AE234" i="1"/>
  <c r="AE1420" i="1"/>
  <c r="AE4824" i="1"/>
  <c r="AE3185" i="1"/>
  <c r="AE773" i="1"/>
  <c r="AE1905" i="1"/>
  <c r="AE4994" i="1"/>
  <c r="AE339" i="1"/>
  <c r="AE1097" i="1"/>
  <c r="AE128" i="1"/>
  <c r="AE4385" i="1"/>
  <c r="AE467" i="1"/>
  <c r="AE4528" i="1"/>
  <c r="AE3465" i="1"/>
  <c r="AE95" i="1"/>
  <c r="AE4831" i="1"/>
  <c r="AE776" i="1"/>
  <c r="AE4720" i="1"/>
  <c r="AE2460" i="1"/>
  <c r="AE3252" i="1"/>
  <c r="AE1870" i="1"/>
  <c r="AE636" i="1"/>
  <c r="AE4768" i="1"/>
  <c r="AE3167" i="1"/>
  <c r="AE4521" i="1"/>
  <c r="AE3919" i="1"/>
  <c r="AE4420" i="1"/>
  <c r="AE973" i="1"/>
  <c r="AE2110" i="1"/>
  <c r="AE3256" i="1"/>
  <c r="AE2075" i="1"/>
  <c r="AE2459" i="1"/>
  <c r="AE1045" i="1"/>
  <c r="AE4651" i="1"/>
  <c r="AE3628" i="1"/>
  <c r="AE1245" i="1"/>
  <c r="AE3257" i="1"/>
  <c r="AE3299" i="1"/>
  <c r="AE3313" i="1"/>
  <c r="AE1554" i="1"/>
  <c r="AE4399" i="1"/>
  <c r="AE2112" i="1"/>
  <c r="AE3959" i="1"/>
  <c r="AE4201" i="1"/>
  <c r="AE4883" i="1"/>
  <c r="AE4943" i="1"/>
  <c r="AE2440" i="1"/>
  <c r="AE3249" i="1"/>
  <c r="AE2711" i="1"/>
  <c r="AE3393" i="1"/>
  <c r="AE2678" i="1"/>
  <c r="AE3830" i="1"/>
  <c r="AE3332" i="1"/>
  <c r="AE2190" i="1"/>
  <c r="AE1707" i="1"/>
  <c r="AE2342" i="1"/>
  <c r="AE2603" i="1"/>
  <c r="AE243" i="1"/>
  <c r="AE1859" i="1"/>
  <c r="AE2344" i="1"/>
  <c r="AE3344" i="1"/>
  <c r="AE2900" i="1"/>
  <c r="AE2517" i="1"/>
  <c r="AE3598" i="1"/>
  <c r="AE610" i="1"/>
  <c r="AE4117" i="1"/>
  <c r="AE4600" i="1"/>
  <c r="AE4070" i="1"/>
  <c r="AE4375" i="1"/>
  <c r="AE4095" i="1"/>
  <c r="AE1137" i="1"/>
  <c r="AE833" i="1"/>
  <c r="AE546" i="1"/>
  <c r="AE3033" i="1"/>
  <c r="AE1985" i="1"/>
  <c r="AE1100" i="1"/>
  <c r="AE3373" i="1"/>
  <c r="AE4642" i="1"/>
  <c r="AE410" i="1"/>
  <c r="AE1485" i="1"/>
  <c r="AE3931" i="1"/>
  <c r="AE293" i="1"/>
  <c r="AE950" i="1"/>
  <c r="AE1553" i="1"/>
  <c r="AE4809" i="1"/>
  <c r="AE4912" i="1"/>
  <c r="AE4997" i="1"/>
  <c r="AE4254" i="1"/>
  <c r="AE981" i="1"/>
  <c r="AE1848" i="1"/>
  <c r="AE3695" i="1"/>
  <c r="AE4363" i="1"/>
  <c r="AE2677" i="1"/>
  <c r="AE4977" i="1"/>
  <c r="AE430" i="1"/>
  <c r="AE1837" i="1"/>
  <c r="AE3954" i="1"/>
  <c r="AE3727" i="1"/>
  <c r="AE4699" i="1"/>
  <c r="AE2875" i="1"/>
  <c r="AE1703" i="1"/>
  <c r="AE2535" i="1"/>
  <c r="AE361" i="1"/>
  <c r="AE3993" i="1"/>
  <c r="AE2800" i="1"/>
  <c r="AE1821" i="1"/>
  <c r="AE3295" i="1"/>
  <c r="AE3090" i="1"/>
  <c r="AE207" i="1"/>
  <c r="AE1070" i="1"/>
  <c r="AE4303" i="1"/>
  <c r="AE3738" i="1"/>
  <c r="AE688" i="1"/>
  <c r="AE4888" i="1"/>
  <c r="AE3662" i="1"/>
  <c r="AE2098" i="1"/>
  <c r="AE195" i="1"/>
  <c r="AE3466" i="1"/>
  <c r="AE1492" i="1"/>
  <c r="AE3053" i="1"/>
  <c r="AE314" i="1"/>
  <c r="AE3721" i="1"/>
  <c r="AE3951" i="1"/>
  <c r="AE1519" i="1"/>
  <c r="AE561" i="1"/>
  <c r="AE19" i="1"/>
  <c r="AE2993" i="1"/>
  <c r="AE1334" i="1"/>
  <c r="AE1743" i="1"/>
  <c r="AE4194" i="1"/>
  <c r="AE4805" i="1"/>
  <c r="AE880" i="1"/>
  <c r="AE4970" i="1"/>
  <c r="AE3994" i="1"/>
  <c r="AE4573" i="1"/>
  <c r="AE838" i="1"/>
  <c r="AE3126" i="1"/>
  <c r="AE1273" i="1"/>
  <c r="AE3175" i="1"/>
  <c r="AE4101" i="1"/>
  <c r="AE2084" i="1"/>
  <c r="AE1549" i="1"/>
  <c r="AE4316" i="1"/>
  <c r="AE1722" i="1"/>
  <c r="AE3169" i="1"/>
  <c r="AE64" i="1"/>
  <c r="AE285" i="1"/>
  <c r="AE1181" i="1"/>
  <c r="AE4613" i="1"/>
  <c r="AE3212" i="1"/>
  <c r="AE1103" i="1"/>
  <c r="AE550" i="1"/>
  <c r="AE2200" i="1"/>
  <c r="AE3477" i="1"/>
  <c r="AE3061" i="1"/>
  <c r="AE4930" i="1"/>
  <c r="AE2329" i="1"/>
  <c r="AE4346" i="1"/>
  <c r="AE2646" i="1"/>
  <c r="AE2139" i="1"/>
  <c r="AE3103" i="1"/>
  <c r="AE1161" i="1"/>
  <c r="AE3211" i="1"/>
  <c r="AE1148" i="1"/>
  <c r="AE1676" i="1"/>
  <c r="AE2058" i="1"/>
  <c r="AD3872" i="1" a="1"/>
  <c r="AD3872" i="1" s="1"/>
  <c r="AD3219" i="1" a="1"/>
  <c r="AD3219" i="1" s="1"/>
  <c r="AD4308" i="1" a="1"/>
  <c r="AD4308" i="1" s="1"/>
  <c r="AD2898" i="1" a="1"/>
  <c r="AD2898" i="1" s="1"/>
  <c r="AD2929" i="1" a="1"/>
  <c r="AD2929" i="1" s="1"/>
  <c r="AD3602" i="1" a="1"/>
  <c r="AD3602" i="1" s="1"/>
  <c r="AD3895" i="1" a="1"/>
  <c r="AD3895" i="1" s="1"/>
  <c r="AD3693" i="1" a="1"/>
  <c r="AD3693" i="1" s="1"/>
  <c r="AD2824" i="1" a="1"/>
  <c r="AD2824" i="1" s="1"/>
  <c r="AD2280" i="1" a="1"/>
  <c r="AD2280" i="1" s="1"/>
  <c r="AD2317" i="1" a="1"/>
  <c r="AD2317" i="1" s="1"/>
  <c r="AD3396" i="1" a="1"/>
  <c r="AD3396" i="1" s="1"/>
  <c r="AD4406" i="1" a="1"/>
  <c r="AD4406" i="1" s="1"/>
  <c r="AD2554" i="1" a="1"/>
  <c r="AD2554" i="1" s="1"/>
  <c r="AD1179" i="1" a="1"/>
  <c r="AD1179" i="1" s="1"/>
  <c r="AD4267" i="1" a="1"/>
  <c r="AD4267" i="1" s="1"/>
  <c r="AD1811" i="1" a="1"/>
  <c r="AD1811" i="1" s="1"/>
  <c r="AD692" i="1" a="1"/>
  <c r="AD692" i="1" s="1"/>
  <c r="AD3571" i="1" a="1"/>
  <c r="AD3571" i="1" s="1"/>
  <c r="AD43" i="1" a="1"/>
  <c r="AD43" i="1" s="1"/>
  <c r="AD1980" i="1" a="1"/>
  <c r="AD1980" i="1" s="1"/>
  <c r="AD4175" i="1" a="1"/>
  <c r="AD4175" i="1" s="1"/>
  <c r="AD189" i="1" a="1"/>
  <c r="AD189" i="1" s="1"/>
  <c r="AD3958" i="1" a="1"/>
  <c r="AD3958" i="1" s="1"/>
  <c r="AD320" i="1" a="1"/>
  <c r="AD320" i="1" s="1"/>
  <c r="AD4832" i="1" a="1"/>
  <c r="AD4832" i="1" s="1"/>
  <c r="AD751" i="1" a="1"/>
  <c r="AD751" i="1" s="1"/>
  <c r="AD3406" i="1" a="1"/>
  <c r="AD3406" i="1" s="1"/>
  <c r="AD4147" i="1" a="1"/>
  <c r="AD4147" i="1" s="1"/>
  <c r="AD4319" i="1" a="1"/>
  <c r="AD4319" i="1" s="1"/>
  <c r="AD3100" i="1" a="1"/>
  <c r="AD3100" i="1" s="1"/>
  <c r="AD452" i="1" a="1"/>
  <c r="AD452" i="1" s="1"/>
  <c r="AD3350" i="1" a="1"/>
  <c r="AD3350" i="1" s="1"/>
  <c r="AD4657" i="1" a="1"/>
  <c r="AD4657" i="1" s="1"/>
  <c r="AD2960" i="1" a="1"/>
  <c r="AD2960" i="1" s="1"/>
  <c r="AD2292" i="1" a="1"/>
  <c r="AD2292" i="1" s="1"/>
  <c r="AD202" i="1" a="1"/>
  <c r="AD202" i="1" s="1"/>
  <c r="AD3891" i="1" a="1"/>
  <c r="AD3891" i="1" s="1"/>
  <c r="AD4345" i="1" a="1"/>
  <c r="AD4345" i="1" s="1"/>
  <c r="AD2810" i="1" a="1"/>
  <c r="AD2810" i="1" s="1"/>
  <c r="AD4256" i="1" a="1"/>
  <c r="AD4256" i="1" s="1"/>
  <c r="AD4068" i="1" a="1"/>
  <c r="AD4068" i="1" s="1"/>
  <c r="AD197" i="1" a="1"/>
  <c r="AD197" i="1" s="1"/>
  <c r="AD869" i="1" a="1"/>
  <c r="AD869" i="1" s="1"/>
  <c r="AD4111" i="1" a="1"/>
  <c r="AD4111" i="1" s="1"/>
  <c r="AD2340" i="1" a="1"/>
  <c r="AD2340" i="1" s="1"/>
  <c r="AD401" i="1" a="1"/>
  <c r="AD401" i="1" s="1"/>
  <c r="AD483" i="1" a="1"/>
  <c r="AD483" i="1" s="1"/>
  <c r="AD405" i="1" a="1"/>
  <c r="AD405" i="1" s="1"/>
  <c r="AD1042" i="1" a="1"/>
  <c r="AD1042" i="1" s="1"/>
  <c r="AD3764" i="1" a="1"/>
  <c r="AD3764" i="1" s="1"/>
  <c r="AD1407" i="1" a="1"/>
  <c r="AD1407" i="1" s="1"/>
  <c r="AD3840" i="1" a="1"/>
  <c r="AD3840" i="1" s="1"/>
  <c r="AD254" i="1" a="1"/>
  <c r="AD254" i="1" s="1"/>
  <c r="AD1666" i="1" a="1"/>
  <c r="AD1666" i="1" s="1"/>
  <c r="AD3886" i="1" a="1"/>
  <c r="AD3886" i="1" s="1"/>
  <c r="AD650" i="1" a="1"/>
  <c r="AD650" i="1" s="1"/>
  <c r="AD2008" i="1" a="1"/>
  <c r="AD2008" i="1" s="1"/>
  <c r="AD1868" i="1" a="1"/>
  <c r="AD1868" i="1" s="1"/>
  <c r="AD2425" i="1" a="1"/>
  <c r="AD2425" i="1" s="1"/>
  <c r="AD4957" i="1" a="1"/>
  <c r="AD4957" i="1" s="1"/>
  <c r="AD2002" i="1" a="1"/>
  <c r="AD2002" i="1" s="1"/>
  <c r="AD1880" i="1" a="1"/>
  <c r="AD1880" i="1" s="1"/>
  <c r="AD4248" i="1" a="1"/>
  <c r="AD4248" i="1" s="1"/>
  <c r="AD3279" i="1" a="1"/>
  <c r="AD3279" i="1" s="1"/>
  <c r="AD570" i="1" a="1"/>
  <c r="AD570" i="1" s="1"/>
  <c r="AD126" i="1" a="1"/>
  <c r="AD126" i="1" s="1"/>
  <c r="AD647" i="1" a="1"/>
  <c r="AD647" i="1" s="1"/>
  <c r="AD566" i="1" a="1"/>
  <c r="AD566" i="1" s="1"/>
  <c r="AD1746" i="1" a="1"/>
  <c r="AD1746" i="1" s="1"/>
  <c r="AD741" i="1" a="1"/>
  <c r="AD741" i="1" s="1"/>
  <c r="AD2854" i="1" a="1"/>
  <c r="AD2854" i="1" s="1"/>
  <c r="AD1384" i="1" a="1"/>
  <c r="AD1384" i="1" s="1"/>
  <c r="AD512" i="1" a="1"/>
  <c r="AD512" i="1" s="1"/>
  <c r="AD2060" i="1" a="1"/>
  <c r="AD2060" i="1" s="1"/>
  <c r="AD707" i="1" a="1"/>
  <c r="AD707" i="1" s="1"/>
  <c r="AD2887" i="1" a="1"/>
  <c r="AD2887" i="1" s="1"/>
  <c r="AD685" i="1" a="1"/>
  <c r="AD685" i="1" s="1"/>
  <c r="AD2073" i="1" a="1"/>
  <c r="AD2073" i="1" s="1"/>
  <c r="AD250" i="1" a="1"/>
  <c r="AD250" i="1" s="1"/>
  <c r="AD499" i="1" a="1"/>
  <c r="AD499" i="1" s="1"/>
  <c r="AD2207" i="1" a="1"/>
  <c r="AD2207" i="1" s="1"/>
  <c r="AD4736" i="1" a="1"/>
  <c r="AD4736" i="1" s="1"/>
  <c r="AD1945" i="1" a="1"/>
  <c r="AD1945" i="1" s="1"/>
  <c r="AD390" i="1" a="1"/>
  <c r="AD390" i="1" s="1"/>
  <c r="AD3974" i="1" a="1"/>
  <c r="AD3974" i="1" s="1"/>
  <c r="AD255" i="1" a="1"/>
  <c r="AD255" i="1" s="1"/>
  <c r="AD2424" i="1" a="1"/>
  <c r="AD2424" i="1" s="1"/>
  <c r="AD1675" i="1" a="1"/>
  <c r="AD1675" i="1" s="1"/>
  <c r="AD4219" i="1" a="1"/>
  <c r="AD4219" i="1" s="1"/>
  <c r="AD176" i="1" a="1"/>
  <c r="AD176" i="1" s="1"/>
  <c r="AD4149" i="1" a="1"/>
  <c r="AD4149" i="1" s="1"/>
  <c r="AD208" i="1" a="1"/>
  <c r="AD208" i="1" s="1"/>
  <c r="AD1509" i="1" a="1"/>
  <c r="AD1509" i="1" s="1"/>
  <c r="AD2713" i="1" a="1"/>
  <c r="AD2713" i="1" s="1"/>
  <c r="AD383" i="1" a="1"/>
  <c r="AD383" i="1" s="1"/>
  <c r="AD706" i="1" a="1"/>
  <c r="AD706" i="1" s="1"/>
  <c r="AD2486" i="1" a="1"/>
  <c r="AD2486" i="1" s="1"/>
  <c r="AD1766" i="1" a="1"/>
  <c r="AD1766" i="1" s="1"/>
  <c r="AD1126" i="1" a="1"/>
  <c r="AD1126" i="1" s="1"/>
  <c r="AD1884" i="1" a="1"/>
  <c r="AD1884" i="1" s="1"/>
  <c r="AD4051" i="1" a="1"/>
  <c r="AD4051" i="1" s="1"/>
  <c r="AD2283" i="1" a="1"/>
  <c r="AD2283" i="1" s="1"/>
  <c r="AD1903" i="1" a="1"/>
  <c r="AD1903" i="1" s="1"/>
  <c r="AD684" i="1" a="1"/>
  <c r="AD684" i="1" s="1"/>
  <c r="AD2361" i="1" a="1"/>
  <c r="AD2361" i="1" s="1"/>
  <c r="AD1995" i="1" a="1"/>
  <c r="AD1995" i="1" s="1"/>
  <c r="AD1116" i="1" a="1"/>
  <c r="AD1116" i="1" s="1"/>
  <c r="AD574" i="1" a="1"/>
  <c r="AD574" i="1" s="1"/>
  <c r="AD2080" i="1" a="1"/>
  <c r="AD2080" i="1" s="1"/>
  <c r="AD4276" i="1" a="1"/>
  <c r="AD4276" i="1" s="1"/>
  <c r="AD2795" i="1" a="1"/>
  <c r="AD2795" i="1" s="1"/>
  <c r="AD4566" i="1" a="1"/>
  <c r="AD4566" i="1" s="1"/>
  <c r="AD1194" i="1" a="1"/>
  <c r="AD1194" i="1" s="1"/>
  <c r="AD2333" i="1" a="1"/>
  <c r="AD2333" i="1" s="1"/>
  <c r="AD1787" i="1" a="1"/>
  <c r="AD1787" i="1" s="1"/>
  <c r="AD3746" i="1" a="1"/>
  <c r="AD3746" i="1" s="1"/>
  <c r="AD523" i="1" a="1"/>
  <c r="AD523" i="1" s="1"/>
  <c r="AD4554" i="1" a="1"/>
  <c r="AD4554" i="1" s="1"/>
  <c r="AD1718" i="1" a="1"/>
  <c r="AD1718" i="1" s="1"/>
  <c r="AD1862" i="1" a="1"/>
  <c r="AD1862" i="1" s="1"/>
  <c r="AD2463" i="1" a="1"/>
  <c r="AD2463" i="1" s="1"/>
  <c r="AD4676" i="1" a="1"/>
  <c r="AD4676" i="1" s="1"/>
  <c r="AD3766" i="1" a="1"/>
  <c r="AD3766" i="1" s="1"/>
  <c r="AD3643" i="1" a="1"/>
  <c r="AD3643" i="1" s="1"/>
  <c r="AD4940" i="1" a="1"/>
  <c r="AD4940" i="1" s="1"/>
  <c r="AD2311" i="1" a="1"/>
  <c r="AD2311" i="1" s="1"/>
  <c r="AD1451" i="1" a="1"/>
  <c r="AD1451" i="1" s="1"/>
  <c r="AD4858" i="1" a="1"/>
  <c r="AD4858" i="1" s="1"/>
  <c r="AD295" i="1" a="1"/>
  <c r="AD295" i="1" s="1"/>
  <c r="AD313" i="1" a="1"/>
  <c r="AD313" i="1" s="1"/>
  <c r="AD4450" i="1" a="1"/>
  <c r="AD4450" i="1" s="1"/>
  <c r="AD4790" i="1" a="1"/>
  <c r="AD4790" i="1" s="1"/>
  <c r="AD896" i="1" a="1"/>
  <c r="AD896" i="1" s="1"/>
  <c r="AD872" i="1" a="1"/>
  <c r="AD872" i="1" s="1"/>
  <c r="AD2776" i="1" a="1"/>
  <c r="AD2776" i="1" s="1"/>
  <c r="AD3760" i="1" a="1"/>
  <c r="AD3760" i="1" s="1"/>
  <c r="AD666" i="1" a="1"/>
  <c r="AD666" i="1" s="1"/>
  <c r="AD3925" i="1" a="1"/>
  <c r="AD3925" i="1" s="1"/>
  <c r="AD4139" i="1" a="1"/>
  <c r="AD4139" i="1" s="1"/>
  <c r="AD4280" i="1" a="1"/>
  <c r="AD4280" i="1" s="1"/>
  <c r="AD4944" i="1" a="1"/>
  <c r="AD4944" i="1" s="1"/>
  <c r="AD2417" i="1" a="1"/>
  <c r="AD2417" i="1" s="1"/>
  <c r="AD2650" i="1" a="1"/>
  <c r="AD2650" i="1" s="1"/>
  <c r="AD2313" i="1" a="1"/>
  <c r="AD2313" i="1" s="1"/>
  <c r="AD4297" i="1" a="1"/>
  <c r="AD4297" i="1" s="1"/>
  <c r="AD3569" i="1" a="1"/>
  <c r="AD3569" i="1" s="1"/>
  <c r="AD1018" i="1" a="1"/>
  <c r="AD1018" i="1" s="1"/>
  <c r="AD4743" i="1" a="1"/>
  <c r="AD4743" i="1" s="1"/>
  <c r="AD867" i="1" a="1"/>
  <c r="AD867" i="1" s="1"/>
  <c r="AD1560" i="1" a="1"/>
  <c r="AD1560" i="1" s="1"/>
  <c r="AD4007" i="1" a="1"/>
  <c r="AD4007" i="1" s="1"/>
  <c r="AD1629" i="1" a="1"/>
  <c r="AD1629" i="1" s="1"/>
  <c r="AD628" i="1" a="1"/>
  <c r="AD628" i="1" s="1"/>
  <c r="AD3927" i="1" a="1"/>
  <c r="AD3927" i="1" s="1"/>
  <c r="AD663" i="1" a="1"/>
  <c r="AD663" i="1" s="1"/>
  <c r="AD1297" i="1" a="1"/>
  <c r="AD1297" i="1" s="1"/>
  <c r="AD3740" i="1" a="1"/>
  <c r="AD3740" i="1" s="1"/>
  <c r="AD179" i="1" a="1"/>
  <c r="AD179" i="1" s="1"/>
  <c r="AD3608" i="1" a="1"/>
  <c r="AD3608" i="1" s="1"/>
  <c r="AD2004" i="1" a="1"/>
  <c r="AD2004" i="1" s="1"/>
  <c r="AD1138" i="1" a="1"/>
  <c r="AD1138" i="1" s="1"/>
  <c r="AD3142" i="1" a="1"/>
  <c r="AD3142" i="1" s="1"/>
  <c r="AD3077" i="1" a="1"/>
  <c r="AD3077" i="1" s="1"/>
  <c r="AD1748" i="1" a="1"/>
  <c r="AD1748" i="1" s="1"/>
  <c r="AD1902" i="1" a="1"/>
  <c r="AD1902" i="1" s="1"/>
  <c r="AD2702" i="1" a="1"/>
  <c r="AD2702" i="1" s="1"/>
  <c r="AD4413" i="1" a="1"/>
  <c r="AD4413" i="1" s="1"/>
  <c r="AD4889" i="1" a="1"/>
  <c r="AD4889" i="1" s="1"/>
  <c r="AD4679" i="1" a="1"/>
  <c r="AD4679" i="1" s="1"/>
  <c r="AD4446" i="1" a="1"/>
  <c r="AD4446" i="1" s="1"/>
  <c r="AD1082" i="1" a="1"/>
  <c r="AD1082" i="1" s="1"/>
  <c r="AD1263" i="1" a="1"/>
  <c r="AD1263" i="1" s="1"/>
  <c r="AD3098" i="1" a="1"/>
  <c r="AD3098" i="1" s="1"/>
  <c r="AD2243" i="1" a="1"/>
  <c r="AD2243" i="1" s="1"/>
  <c r="AD2465" i="1" a="1"/>
  <c r="AD2465" i="1" s="1"/>
  <c r="AD2000" i="1" a="1"/>
  <c r="AD2000" i="1" s="1"/>
  <c r="AD2921" i="1" a="1"/>
  <c r="AD2921" i="1" s="1"/>
  <c r="AD1115" i="1" a="1"/>
  <c r="AD1115" i="1" s="1"/>
  <c r="AD1247" i="1" a="1"/>
  <c r="AD1247" i="1" s="1"/>
  <c r="AD340" i="1" a="1"/>
  <c r="AD340" i="1" s="1"/>
  <c r="AD731" i="1" a="1"/>
  <c r="AD731" i="1" s="1"/>
  <c r="AD4483" i="1" a="1"/>
  <c r="AD4483" i="1" s="1"/>
  <c r="AD2542" i="1" a="1"/>
  <c r="AD2542" i="1" s="1"/>
  <c r="AD2358" i="1" a="1"/>
  <c r="AD2358" i="1" s="1"/>
  <c r="AD4742" i="1" a="1"/>
  <c r="AD4742" i="1" s="1"/>
  <c r="AD3140" i="1" a="1"/>
  <c r="AD3140" i="1" s="1"/>
  <c r="AD149" i="1" a="1"/>
  <c r="AD149" i="1" s="1"/>
  <c r="AD3159" i="1" a="1"/>
  <c r="AD3159" i="1" s="1"/>
  <c r="AD3209" i="1" a="1"/>
  <c r="AD3209" i="1" s="1"/>
  <c r="AD4818" i="1" a="1"/>
  <c r="AD4818" i="1" s="1"/>
  <c r="AD4806" i="1" a="1"/>
  <c r="AD4806" i="1" s="1"/>
  <c r="AD4172" i="1" a="1"/>
  <c r="AD4172" i="1" s="1"/>
  <c r="AD426" i="1" a="1"/>
  <c r="AD426" i="1" s="1"/>
  <c r="AD3561" i="1" a="1"/>
  <c r="AD3561" i="1" s="1"/>
  <c r="AD192" i="1" a="1"/>
  <c r="AD192" i="1" s="1"/>
  <c r="AD1284" i="1" a="1"/>
  <c r="AD1284" i="1" s="1"/>
  <c r="AD778" i="1" a="1"/>
  <c r="AD778" i="1" s="1"/>
  <c r="AD1938" i="1" a="1"/>
  <c r="AD1938" i="1" s="1"/>
  <c r="AD2712" i="1" a="1"/>
  <c r="AD2712" i="1" s="1"/>
  <c r="AD3715" i="1" a="1"/>
  <c r="AD3715" i="1" s="1"/>
  <c r="AD479" i="1" a="1"/>
  <c r="AD479" i="1" s="1"/>
  <c r="AD4359" i="1" a="1"/>
  <c r="AD4359" i="1" s="1"/>
  <c r="AD463" i="1" a="1"/>
  <c r="AD463" i="1" s="1"/>
  <c r="AD2279" i="1" a="1"/>
  <c r="AD2279" i="1" s="1"/>
  <c r="AD2146" i="1" a="1"/>
  <c r="AD2146" i="1" s="1"/>
  <c r="AD2388" i="1" a="1"/>
  <c r="AD2388" i="1" s="1"/>
  <c r="AD3493" i="1" a="1"/>
  <c r="AD3493" i="1" s="1"/>
  <c r="AD939" i="1" a="1"/>
  <c r="AD939" i="1" s="1"/>
  <c r="AD82" i="1" a="1"/>
  <c r="AD82" i="1" s="1"/>
  <c r="AD2324" i="1" a="1"/>
  <c r="AD2324" i="1" s="1"/>
  <c r="AD3592" i="1" a="1"/>
  <c r="AD3592" i="1" s="1"/>
  <c r="AD4545" i="1" a="1"/>
  <c r="AD4545" i="1" s="1"/>
  <c r="AD683" i="1" a="1"/>
  <c r="AD683" i="1" s="1"/>
  <c r="AD3233" i="1" a="1"/>
  <c r="AD3233" i="1" s="1"/>
  <c r="AD474" i="1" a="1"/>
  <c r="AD474" i="1" s="1"/>
  <c r="AD490" i="1" a="1"/>
  <c r="AD490" i="1" s="1"/>
  <c r="AD1318" i="1" a="1"/>
  <c r="AD1318" i="1" s="1"/>
  <c r="AD1556" i="1" a="1"/>
  <c r="AD1556" i="1" s="1"/>
  <c r="AD3835" i="1" a="1"/>
  <c r="AD3835" i="1" s="1"/>
  <c r="AD2268" i="1" a="1"/>
  <c r="AD2268" i="1" s="1"/>
  <c r="AD1302" i="1" a="1"/>
  <c r="AD1302" i="1" s="1"/>
  <c r="AD3153" i="1" a="1"/>
  <c r="AD3153" i="1" s="1"/>
  <c r="AD3102" i="1" a="1"/>
  <c r="AD3102" i="1" s="1"/>
  <c r="AD1083" i="1" a="1"/>
  <c r="AD1083" i="1" s="1"/>
  <c r="AD1429" i="1" a="1"/>
  <c r="AD1429" i="1" s="1"/>
  <c r="AD3403" i="1" a="1"/>
  <c r="AD3403" i="1" s="1"/>
  <c r="AD4130" i="1" a="1"/>
  <c r="AD4130" i="1" s="1"/>
  <c r="AD2890" i="1" a="1"/>
  <c r="AD2890" i="1" s="1"/>
  <c r="AD4029" i="1" a="1"/>
  <c r="AD4029" i="1" s="1"/>
  <c r="AD3751" i="1" a="1"/>
  <c r="AD3751" i="1" s="1"/>
  <c r="AD882" i="1" a="1"/>
  <c r="AD882" i="1" s="1"/>
  <c r="AD1634" i="1" a="1"/>
  <c r="AD1634" i="1" s="1"/>
  <c r="AD2435" i="1" a="1"/>
  <c r="AD2435" i="1" s="1"/>
  <c r="AD1472" i="1" a="1"/>
  <c r="AD1472" i="1" s="1"/>
  <c r="AD4352" i="1" a="1"/>
  <c r="AD4352" i="1" s="1"/>
  <c r="AD4370" i="1" a="1"/>
  <c r="AD4370" i="1" s="1"/>
  <c r="AD2947" i="1" a="1"/>
  <c r="AD2947" i="1" s="1"/>
  <c r="AD4096" i="1" a="1"/>
  <c r="AD4096" i="1" s="1"/>
  <c r="AD3027" i="1" a="1"/>
  <c r="AD3027" i="1" s="1"/>
  <c r="AD4864" i="1" a="1"/>
  <c r="AD4864" i="1" s="1"/>
  <c r="AD2257" i="1" a="1"/>
  <c r="AD2257" i="1" s="1"/>
  <c r="AD703" i="1" a="1"/>
  <c r="AD703" i="1" s="1"/>
  <c r="AD876" i="1" a="1"/>
  <c r="AD876" i="1" s="1"/>
  <c r="AD422" i="1" a="1"/>
  <c r="AD422" i="1" s="1"/>
  <c r="AD2022" i="1" a="1"/>
  <c r="AD2022" i="1" s="1"/>
  <c r="AD957" i="1" a="1"/>
  <c r="AD957" i="1" s="1"/>
  <c r="AD2958" i="1" a="1"/>
  <c r="AD2958" i="1" s="1"/>
  <c r="AD4942" i="1" a="1"/>
  <c r="AD4942" i="1" s="1"/>
  <c r="AD3551" i="1" a="1"/>
  <c r="AD3551" i="1" s="1"/>
  <c r="AD2547" i="1" a="1"/>
  <c r="AD2547" i="1" s="1"/>
  <c r="AD3260" i="1" a="1"/>
  <c r="AD3260" i="1" s="1"/>
  <c r="AD2602" i="1" a="1"/>
  <c r="AD2602" i="1" s="1"/>
  <c r="AD475" i="1" a="1"/>
  <c r="AD475" i="1" s="1"/>
  <c r="AD1326" i="1" a="1"/>
  <c r="AD1326" i="1" s="1"/>
  <c r="AD4252" i="1" a="1"/>
  <c r="AD4252" i="1" s="1"/>
  <c r="AD1041" i="1" a="1"/>
  <c r="AD1041" i="1" s="1"/>
  <c r="AD3004" i="1" a="1"/>
  <c r="AD3004" i="1" s="1"/>
  <c r="AD2834" i="1" a="1"/>
  <c r="AD2834" i="1" s="1"/>
  <c r="AD345" i="1" a="1"/>
  <c r="AD345" i="1" s="1"/>
  <c r="AD2784" i="1" a="1"/>
  <c r="AD2784" i="1" s="1"/>
  <c r="AD3971" i="1" a="1"/>
  <c r="AD3971" i="1" s="1"/>
  <c r="AD4340" i="1" a="1"/>
  <c r="AD4340" i="1" s="1"/>
  <c r="AD127" i="1" a="1"/>
  <c r="AD127" i="1" s="1"/>
  <c r="AD3873" i="1" a="1"/>
  <c r="AD3873" i="1" s="1"/>
  <c r="AD1153" i="1" a="1"/>
  <c r="AD1153" i="1" s="1"/>
  <c r="AD4525" i="1" a="1"/>
  <c r="AD4525" i="1" s="1"/>
  <c r="AD1913" i="1" a="1"/>
  <c r="AD1913" i="1" s="1"/>
  <c r="AD655" i="1" a="1"/>
  <c r="AD655" i="1" s="1"/>
  <c r="AD4697" i="1" a="1"/>
  <c r="AD4697" i="1" s="1"/>
  <c r="AD1941" i="1" a="1"/>
  <c r="AD1941" i="1" s="1"/>
  <c r="AD557" i="1" a="1"/>
  <c r="AD557" i="1" s="1"/>
  <c r="AD3021" i="1" a="1"/>
  <c r="AD3021" i="1" s="1"/>
  <c r="AD4518" i="1" a="1"/>
  <c r="AD4518" i="1" s="1"/>
  <c r="AD2744" i="1" a="1"/>
  <c r="AD2744" i="1" s="1"/>
  <c r="AD2387" i="1" a="1"/>
  <c r="AD2387" i="1" s="1"/>
  <c r="AD4199" i="1" a="1"/>
  <c r="AD4199" i="1" s="1"/>
  <c r="AD2412" i="1" a="1"/>
  <c r="AD2412" i="1" s="1"/>
  <c r="AD1499" i="1" a="1"/>
  <c r="AD1499" i="1" s="1"/>
  <c r="AD827" i="1" a="1"/>
  <c r="AD827" i="1" s="1"/>
  <c r="AD159" i="1" a="1"/>
  <c r="AD159" i="1" s="1"/>
  <c r="AD1863" i="1" a="1"/>
  <c r="AD1863" i="1" s="1"/>
  <c r="AD2938" i="1" a="1"/>
  <c r="AD2938" i="1" s="1"/>
  <c r="AD3273" i="1" a="1"/>
  <c r="AD3273" i="1" s="1"/>
  <c r="AD461" i="1" a="1"/>
  <c r="AD461" i="1" s="1"/>
  <c r="AD3616" i="1" a="1"/>
  <c r="AD3616" i="1" s="1"/>
  <c r="AD4227" i="1" a="1"/>
  <c r="AD4227" i="1" s="1"/>
  <c r="AD774" i="1" a="1"/>
  <c r="AD774" i="1" s="1"/>
  <c r="AD3378" i="1" a="1"/>
  <c r="AD3378" i="1" s="1"/>
  <c r="AD1602" i="1" a="1"/>
  <c r="AD1602" i="1" s="1"/>
  <c r="AD1574" i="1" a="1"/>
  <c r="AD1574" i="1" s="1"/>
  <c r="AD974" i="1" a="1"/>
  <c r="AD974" i="1" s="1"/>
  <c r="AD1174" i="1" a="1"/>
  <c r="AD1174" i="1" s="1"/>
  <c r="AD4510" i="1" a="1"/>
  <c r="AD4510" i="1" s="1"/>
  <c r="AD2446" i="1" a="1"/>
  <c r="AD2446" i="1" s="1"/>
  <c r="AD2741" i="1" a="1"/>
  <c r="AD2741" i="1" s="1"/>
  <c r="AD972" i="1" a="1"/>
  <c r="AD972" i="1" s="1"/>
  <c r="AD4116" i="1" a="1"/>
  <c r="AD4116" i="1" s="1"/>
  <c r="AD1063" i="1" a="1"/>
  <c r="AD1063" i="1" s="1"/>
  <c r="AD1725" i="1" a="1"/>
  <c r="AD1725" i="1" s="1"/>
  <c r="AD2454" i="1" a="1"/>
  <c r="AD2454" i="1" s="1"/>
  <c r="AD4108" i="1" a="1"/>
  <c r="AD4108" i="1" s="1"/>
  <c r="AD1307" i="1" a="1"/>
  <c r="AD1307" i="1" s="1"/>
  <c r="AD3587" i="1" a="1"/>
  <c r="AD3587" i="1" s="1"/>
  <c r="AD2750" i="1" a="1"/>
  <c r="AD2750" i="1" s="1"/>
  <c r="AD321" i="1" a="1"/>
  <c r="AD321" i="1" s="1"/>
  <c r="AD1471" i="1" a="1"/>
  <c r="AD1471" i="1" s="1"/>
  <c r="AD2961" i="1" a="1"/>
  <c r="AD2961" i="1" s="1"/>
  <c r="AD4937" i="1" a="1"/>
  <c r="AD4937" i="1" s="1"/>
  <c r="AD4794" i="1" a="1"/>
  <c r="AD4794" i="1" s="1"/>
  <c r="AD4443" i="1" a="1"/>
  <c r="AD4443" i="1" s="1"/>
  <c r="AD4946" i="1" a="1"/>
  <c r="AD4946" i="1" s="1"/>
  <c r="AD4086" i="1" a="1"/>
  <c r="AD4086" i="1" s="1"/>
  <c r="AD2639" i="1" a="1"/>
  <c r="AD2639" i="1" s="1"/>
  <c r="AD388" i="1" a="1"/>
  <c r="AD388" i="1" s="1"/>
  <c r="AD4000" i="1" a="1"/>
  <c r="AD4000" i="1" s="1"/>
  <c r="AD3483" i="1" a="1"/>
  <c r="AD3483" i="1" s="1"/>
  <c r="AD3250" i="1" a="1"/>
  <c r="AD3250" i="1" s="1"/>
  <c r="AD1640" i="1" a="1"/>
  <c r="AD1640" i="1" s="1"/>
  <c r="AD1090" i="1" a="1"/>
  <c r="AD1090" i="1" s="1"/>
  <c r="AD3490" i="1" a="1"/>
  <c r="AD3490" i="1" s="1"/>
  <c r="AD1594" i="1" a="1"/>
  <c r="AD1594" i="1" s="1"/>
  <c r="AD1831" i="1" a="1"/>
  <c r="AD1831" i="1" s="1"/>
  <c r="AD3910" i="1" a="1"/>
  <c r="AD3910" i="1" s="1"/>
  <c r="AD4239" i="1" a="1"/>
  <c r="AD4239" i="1" s="1"/>
  <c r="AD3596" i="1" a="1"/>
  <c r="AD3596" i="1" s="1"/>
  <c r="AD4696" i="1" a="1"/>
  <c r="AD4696" i="1" s="1"/>
  <c r="AD3868" i="1" a="1"/>
  <c r="AD3868" i="1" s="1"/>
  <c r="AD4960" i="1" a="1"/>
  <c r="AD4960" i="1" s="1"/>
  <c r="AD466" i="1" a="1"/>
  <c r="AD466" i="1" s="1"/>
  <c r="AD3962" i="1" a="1"/>
  <c r="AD3962" i="1" s="1"/>
  <c r="AD2972" i="1" a="1"/>
  <c r="AD2972" i="1" s="1"/>
  <c r="AD1004" i="1" a="1"/>
  <c r="AD1004" i="1" s="1"/>
  <c r="AD4893" i="1" a="1"/>
  <c r="AD4893" i="1" s="1"/>
  <c r="AD3375" i="1" a="1"/>
  <c r="AD3375" i="1" s="1"/>
  <c r="AD4825" i="1" a="1"/>
  <c r="AD4825" i="1" s="1"/>
  <c r="AD625" i="1" a="1"/>
  <c r="AD625" i="1" s="1"/>
  <c r="AD1784" i="1" a="1"/>
  <c r="AD1784" i="1" s="1"/>
  <c r="AD4605" i="1" a="1"/>
  <c r="AD4605" i="1" s="1"/>
  <c r="AD2056" i="1" a="1"/>
  <c r="AD2056" i="1" s="1"/>
  <c r="AD86" i="1" a="1"/>
  <c r="AD86" i="1" s="1"/>
  <c r="AD2077" i="1" a="1"/>
  <c r="AD2077" i="1" s="1"/>
  <c r="AD3767" i="1" a="1"/>
  <c r="AD3767" i="1" s="1"/>
  <c r="AD2287" i="1" a="1"/>
  <c r="AD2287" i="1" s="1"/>
  <c r="AD3213" i="1" a="1"/>
  <c r="AD3213" i="1" s="1"/>
  <c r="AD1020" i="1" a="1"/>
  <c r="AD1020" i="1" s="1"/>
  <c r="AD3308" i="1" a="1"/>
  <c r="AD3308" i="1" s="1"/>
  <c r="AD1112" i="1" a="1"/>
  <c r="AD1112" i="1" s="1"/>
  <c r="AD2878" i="1" a="1"/>
  <c r="AD2878" i="1" s="1"/>
  <c r="AD1693" i="1" a="1"/>
  <c r="AD1693" i="1" s="1"/>
  <c r="AD1452" i="1" a="1"/>
  <c r="AD1452" i="1" s="1"/>
  <c r="AD3173" i="1" a="1"/>
  <c r="AD3173" i="1" s="1"/>
  <c r="AD2198" i="1" a="1"/>
  <c r="AD2198" i="1" s="1"/>
  <c r="AD1446" i="1" a="1"/>
  <c r="AD1446" i="1" s="1"/>
  <c r="AD2392" i="1" a="1"/>
  <c r="AD2392" i="1" s="1"/>
  <c r="AD4926" i="1" a="1"/>
  <c r="AD4926" i="1" s="1"/>
  <c r="AD1951" i="1" a="1"/>
  <c r="AD1951" i="1" s="1"/>
  <c r="AD1232" i="1" a="1"/>
  <c r="AD1232" i="1" s="1"/>
  <c r="AD2552" i="1" a="1"/>
  <c r="AD2552" i="1" s="1"/>
  <c r="AD1025" i="1" a="1"/>
  <c r="AD1025" i="1" s="1"/>
  <c r="AD3428" i="1" a="1"/>
  <c r="AD3428" i="1" s="1"/>
  <c r="AD2771" i="1" a="1"/>
  <c r="AD2771" i="1" s="1"/>
  <c r="AD3792" i="1" a="1"/>
  <c r="AD3792" i="1" s="1"/>
  <c r="AD108" i="1" a="1"/>
  <c r="AD108" i="1" s="1"/>
  <c r="AD4537" i="1" a="1"/>
  <c r="AD4537" i="1" s="1"/>
  <c r="AD805" i="1" a="1"/>
  <c r="AD805" i="1" s="1"/>
  <c r="AD3911" i="1" a="1"/>
  <c r="AD3911" i="1" s="1"/>
  <c r="AD2005" i="1" a="1"/>
  <c r="AD2005" i="1" s="1"/>
  <c r="AD173" i="1" a="1"/>
  <c r="AD173" i="1" s="1"/>
  <c r="AD2221" i="1" a="1"/>
  <c r="AD2221" i="1" s="1"/>
  <c r="AD3741" i="1" a="1"/>
  <c r="AD3741" i="1" s="1"/>
  <c r="AD2862" i="1" a="1"/>
  <c r="AD2862" i="1" s="1"/>
  <c r="AD3154" i="1" a="1"/>
  <c r="AD3154" i="1" s="1"/>
  <c r="AD4425" i="1" a="1"/>
  <c r="AD4425" i="1" s="1"/>
  <c r="AD3859" i="1" a="1"/>
  <c r="AD3859" i="1" s="1"/>
  <c r="AD3346" i="1" a="1"/>
  <c r="AD3346" i="1" s="1"/>
  <c r="AD4367" i="1" a="1"/>
  <c r="AD4367" i="1" s="1"/>
  <c r="AD396" i="1" a="1"/>
  <c r="AD396" i="1" s="1"/>
  <c r="AD2397" i="1" a="1"/>
  <c r="AD2397" i="1" s="1"/>
  <c r="AD3617" i="1" a="1"/>
  <c r="AD3617" i="1" s="1"/>
  <c r="AD1948" i="1" a="1"/>
  <c r="AD1948" i="1" s="1"/>
  <c r="AD835" i="1" a="1"/>
  <c r="AD835" i="1" s="1"/>
  <c r="AD4664" i="1" a="1"/>
  <c r="AD4664" i="1" s="1"/>
  <c r="AD4636" i="1" a="1"/>
  <c r="AD4636" i="1" s="1"/>
  <c r="AD4740" i="1" a="1"/>
  <c r="AD4740" i="1" s="1"/>
  <c r="AD1135" i="1" a="1"/>
  <c r="AD1135" i="1" s="1"/>
  <c r="AD2684" i="1" a="1"/>
  <c r="AD2684" i="1" s="1"/>
  <c r="AD3793" i="1" a="1"/>
  <c r="AD3793" i="1" s="1"/>
  <c r="AD4708" i="1" a="1"/>
  <c r="AD4708" i="1" s="1"/>
  <c r="AD12" i="1" a="1"/>
  <c r="AD12" i="1" s="1"/>
  <c r="AD1071" i="1" a="1"/>
  <c r="AD1071" i="1" s="1"/>
  <c r="AD3230" i="1" a="1"/>
  <c r="AD3230" i="1" s="1"/>
  <c r="AD31" i="1" a="1"/>
  <c r="AD31" i="1" s="1"/>
  <c r="AD2318" i="1" a="1"/>
  <c r="AD2318" i="1" s="1"/>
  <c r="AD470" i="1" a="1"/>
  <c r="AD470" i="1" s="1"/>
  <c r="AD3368" i="1" a="1"/>
  <c r="AD3368" i="1" s="1"/>
  <c r="AD3251" i="1" a="1"/>
  <c r="AD3251" i="1" s="1"/>
  <c r="AD2673" i="1" a="1"/>
  <c r="AD2673" i="1" s="1"/>
  <c r="AD1315" i="1" a="1"/>
  <c r="AD1315" i="1" s="1"/>
  <c r="AD4384" i="1" a="1"/>
  <c r="AD4384" i="1" s="1"/>
  <c r="AD1764" i="1" a="1"/>
  <c r="AD1764" i="1" s="1"/>
  <c r="AD1483" i="1" a="1"/>
  <c r="AD1483" i="1" s="1"/>
  <c r="AD1749" i="1" a="1"/>
  <c r="AD1749" i="1" s="1"/>
  <c r="AD1059" i="1" a="1"/>
  <c r="AD1059" i="1" s="1"/>
  <c r="AD1144" i="1" a="1"/>
  <c r="AD1144" i="1" s="1"/>
  <c r="AD1542" i="1" a="1"/>
  <c r="AD1542" i="1" s="1"/>
  <c r="AD4909" i="1" a="1"/>
  <c r="AD4909" i="1" s="1"/>
  <c r="AD4692" i="1" a="1"/>
  <c r="AD4692" i="1" s="1"/>
  <c r="AD1185" i="1" a="1"/>
  <c r="AD1185" i="1" s="1"/>
  <c r="AD600" i="1" a="1"/>
  <c r="AD600" i="1" s="1"/>
  <c r="AD2751" i="1" a="1"/>
  <c r="AD2751" i="1" s="1"/>
  <c r="AD1915" i="1" a="1"/>
  <c r="AD1915" i="1" s="1"/>
  <c r="AD4466" i="1" a="1"/>
  <c r="AD4466" i="1" s="1"/>
  <c r="AD3904" i="1" a="1"/>
  <c r="AD3904" i="1" s="1"/>
  <c r="AD3192" i="1" a="1"/>
  <c r="AD3192" i="1" s="1"/>
  <c r="AD4648" i="1" a="1"/>
  <c r="AD4648" i="1" s="1"/>
  <c r="AD963" i="1" a="1"/>
  <c r="AD963" i="1" s="1"/>
  <c r="AD3133" i="1" a="1"/>
  <c r="AD3133" i="1" s="1"/>
  <c r="AD4225" i="1" a="1"/>
  <c r="AD4225" i="1" s="1"/>
  <c r="AD1453" i="1" a="1"/>
  <c r="AD1453" i="1" s="1"/>
  <c r="AD3480" i="1" a="1"/>
  <c r="AD3480" i="1" s="1"/>
  <c r="AD45" i="1" a="1"/>
  <c r="AD45" i="1" s="1"/>
  <c r="AD3680" i="1" a="1"/>
  <c r="AD3680" i="1" s="1"/>
  <c r="AD3841" i="1" a="1"/>
  <c r="AD3841" i="1" s="1"/>
  <c r="AD2382" i="1" a="1"/>
  <c r="AD2382" i="1" s="1"/>
  <c r="AD3973" i="1" a="1"/>
  <c r="AD3973" i="1" s="1"/>
  <c r="AD359" i="1" a="1"/>
  <c r="AD359" i="1" s="1"/>
  <c r="AD3353" i="1" a="1"/>
  <c r="AD3353" i="1" s="1"/>
  <c r="AD2368" i="1" a="1"/>
  <c r="AD2368" i="1" s="1"/>
  <c r="AD1057" i="1" a="1"/>
  <c r="AD1057" i="1" s="1"/>
  <c r="AD2681" i="1" a="1"/>
  <c r="AD2681" i="1" s="1"/>
  <c r="AD249" i="1" a="1"/>
  <c r="AD249" i="1" s="1"/>
  <c r="AD791" i="1" a="1"/>
  <c r="AD791" i="1" s="1"/>
  <c r="AD3269" i="1" a="1"/>
  <c r="AD3269" i="1" s="1"/>
  <c r="AD1589" i="1" a="1"/>
  <c r="AD1589" i="1" s="1"/>
  <c r="AD3986" i="1" a="1"/>
  <c r="AD3986" i="1" s="1"/>
  <c r="AD977" i="1" a="1"/>
  <c r="AD977" i="1" s="1"/>
  <c r="AD3574" i="1" a="1"/>
  <c r="AD3574" i="1" s="1"/>
  <c r="AD99" i="1" a="1"/>
  <c r="AD99" i="1" s="1"/>
  <c r="AD4735" i="1" a="1"/>
  <c r="AD4735" i="1" s="1"/>
  <c r="AD3686" i="1" a="1"/>
  <c r="AD3686" i="1" s="1"/>
  <c r="AD54" i="1" a="1"/>
  <c r="AD54" i="1" s="1"/>
  <c r="AD1075" i="1" a="1"/>
  <c r="AD1075" i="1" s="1"/>
  <c r="AD658" i="1" a="1"/>
  <c r="AD658" i="1" s="1"/>
  <c r="AD2880" i="1" a="1"/>
  <c r="AD2880" i="1" s="1"/>
  <c r="AD1418" i="1" a="1"/>
  <c r="AD1418" i="1" s="1"/>
  <c r="AD4904" i="1" a="1"/>
  <c r="AD4904" i="1" s="1"/>
  <c r="AD3926" i="1" a="1"/>
  <c r="AD3926" i="1" s="1"/>
  <c r="AD1066" i="1" a="1"/>
  <c r="AD1066" i="1" s="1"/>
  <c r="AD527" i="1" a="1"/>
  <c r="AD527" i="1" s="1"/>
  <c r="AD412" i="1" a="1"/>
  <c r="AD412" i="1" s="1"/>
  <c r="AD3675" i="1" a="1"/>
  <c r="AD3675" i="1" s="1"/>
  <c r="AD3776" i="1" a="1"/>
  <c r="AD3776" i="1" s="1"/>
  <c r="AD1014" i="1" a="1"/>
  <c r="AD1014" i="1" s="1"/>
  <c r="AD4535" i="1" a="1"/>
  <c r="AD4535" i="1" s="1"/>
  <c r="AD1735" i="1" a="1"/>
  <c r="AD1735" i="1" s="1"/>
  <c r="AD3454" i="1" a="1"/>
  <c r="AD3454" i="1" s="1"/>
  <c r="AD768" i="1" a="1"/>
  <c r="AD768" i="1" s="1"/>
  <c r="AD2375" i="1" a="1"/>
  <c r="AD2375" i="1" s="1"/>
  <c r="AD2564" i="1" a="1"/>
  <c r="AD2564" i="1" s="1"/>
  <c r="AD920" i="1" a="1"/>
  <c r="AD920" i="1" s="1"/>
  <c r="AD1910" i="1" a="1"/>
  <c r="AD1910" i="1" s="1"/>
  <c r="AD3982" i="1" a="1"/>
  <c r="AD3982" i="1" s="1"/>
  <c r="AD3065" i="1" a="1"/>
  <c r="AD3065" i="1" s="1"/>
  <c r="AD3772" i="1" a="1"/>
  <c r="AD3772" i="1" s="1"/>
  <c r="AD1188" i="1" a="1"/>
  <c r="AD1188" i="1" s="1"/>
  <c r="AD2205" i="1" a="1"/>
  <c r="AD2205" i="1" s="1"/>
  <c r="AD1401" i="1" a="1"/>
  <c r="AD1401" i="1" s="1"/>
  <c r="AD3848" i="1" a="1"/>
  <c r="AD3848" i="1" s="1"/>
  <c r="AD1281" i="1" a="1"/>
  <c r="AD1281" i="1" s="1"/>
  <c r="AD3119" i="1" a="1"/>
  <c r="AD3119" i="1" s="1"/>
  <c r="AD742" i="1" a="1"/>
  <c r="AD742" i="1" s="1"/>
  <c r="AD918" i="1" a="1"/>
  <c r="AD918" i="1" s="1"/>
  <c r="AD3965" i="1" a="1"/>
  <c r="AD3965" i="1" s="1"/>
  <c r="AD3271" i="1" a="1"/>
  <c r="AD3271" i="1" s="1"/>
  <c r="AD526" i="1" a="1"/>
  <c r="AD526" i="1" s="1"/>
  <c r="AD1558" i="1" a="1"/>
  <c r="AD1558" i="1" s="1"/>
  <c r="AD3934" i="1" a="1"/>
  <c r="AD3934" i="1" s="1"/>
  <c r="AD1228" i="1" a="1"/>
  <c r="AD1228" i="1" s="1"/>
  <c r="AD747" i="1" a="1"/>
  <c r="AD747" i="1" s="1"/>
  <c r="AD1460" i="1" a="1"/>
  <c r="AD1460" i="1" s="1"/>
  <c r="AD1636" i="1" a="1"/>
  <c r="AD1636" i="1" s="1"/>
  <c r="AD316" i="1" a="1"/>
  <c r="AD316" i="1" s="1"/>
  <c r="AD4767" i="1" a="1"/>
  <c r="AD4767" i="1" s="1"/>
  <c r="AD3629" i="1" a="1"/>
  <c r="AD3629" i="1" s="1"/>
  <c r="AD609" i="1" a="1"/>
  <c r="AD609" i="1" s="1"/>
  <c r="AD2339" i="1" a="1"/>
  <c r="AD2339" i="1" s="1"/>
  <c r="AD3909" i="1" a="1"/>
  <c r="AD3909" i="1" s="1"/>
  <c r="AD844" i="1" a="1"/>
  <c r="AD844" i="1" s="1"/>
  <c r="AD4623" i="1" a="1"/>
  <c r="AD4623" i="1" s="1"/>
  <c r="AD351" i="1" a="1"/>
  <c r="AD351" i="1" s="1"/>
  <c r="AD3394" i="1" a="1"/>
  <c r="AD3394" i="1" s="1"/>
  <c r="AD4371" i="1" a="1"/>
  <c r="AD4371" i="1" s="1"/>
  <c r="AD4980" i="1" a="1"/>
  <c r="AD4980" i="1" s="1"/>
  <c r="AD1454" i="1" a="1"/>
  <c r="AD1454" i="1" s="1"/>
  <c r="AD436" i="1" a="1"/>
  <c r="AD436" i="1" s="1"/>
  <c r="AD494" i="1" a="1"/>
  <c r="AD494" i="1" s="1"/>
  <c r="AD4556" i="1" a="1"/>
  <c r="AD4556" i="1" s="1"/>
  <c r="AD4870" i="1" a="1"/>
  <c r="AD4870" i="1" s="1"/>
  <c r="AD3547" i="1" a="1"/>
  <c r="AD3547" i="1" s="1"/>
  <c r="AD1732" i="1" a="1"/>
  <c r="AD1732" i="1" s="1"/>
  <c r="AD998" i="1" a="1"/>
  <c r="AD998" i="1" s="1"/>
  <c r="AD3759" i="1" a="1"/>
  <c r="AD3759" i="1" s="1"/>
  <c r="AD1226" i="1" a="1"/>
  <c r="AD1226" i="1" s="1"/>
  <c r="AD4168" i="1" a="1"/>
  <c r="AD4168" i="1" s="1"/>
  <c r="AD1008" i="1" a="1"/>
  <c r="AD1008" i="1" s="1"/>
  <c r="AD851" i="1" a="1"/>
  <c r="AD851" i="1" s="1"/>
  <c r="AD4509" i="1" a="1"/>
  <c r="AD4509" i="1" s="1"/>
  <c r="AD3060" i="1" a="1"/>
  <c r="AD3060" i="1" s="1"/>
  <c r="AD2621" i="1" a="1"/>
  <c r="AD2621" i="1" s="1"/>
  <c r="AD3562" i="1" a="1"/>
  <c r="AD3562" i="1" s="1"/>
  <c r="AD3009" i="1" a="1"/>
  <c r="AD3009" i="1" s="1"/>
  <c r="AD2480" i="1" a="1"/>
  <c r="AD2480" i="1" s="1"/>
  <c r="AD3089" i="1" a="1"/>
  <c r="AD3089" i="1" s="1"/>
  <c r="AD2027" i="1" a="1"/>
  <c r="AD2027" i="1" s="1"/>
  <c r="AD4608" i="1" a="1"/>
  <c r="AD4608" i="1" s="1"/>
  <c r="AD2924" i="1" a="1"/>
  <c r="AD2924" i="1" s="1"/>
  <c r="AD131" i="1" a="1"/>
  <c r="AD131" i="1" s="1"/>
  <c r="AD1106" i="1" a="1"/>
  <c r="AD1106" i="1" s="1"/>
  <c r="AD3408" i="1" a="1"/>
  <c r="AD3408" i="1" s="1"/>
  <c r="AD2917" i="1" a="1"/>
  <c r="AD2917" i="1" s="1"/>
  <c r="AD779" i="1" a="1"/>
  <c r="AD779" i="1" s="1"/>
  <c r="AD16" i="1" a="1"/>
  <c r="AD16" i="1" s="1"/>
  <c r="AD4713" i="1" a="1"/>
  <c r="AD4713" i="1" s="1"/>
  <c r="AD3149" i="1" a="1"/>
  <c r="AD3149" i="1" s="1"/>
  <c r="AD4969" i="1" a="1"/>
  <c r="AD4969" i="1" s="1"/>
  <c r="AD1690" i="1" a="1"/>
  <c r="AD1690" i="1" s="1"/>
  <c r="AD4281" i="1" a="1"/>
  <c r="AD4281" i="1" s="1"/>
  <c r="AD2826" i="1" a="1"/>
  <c r="AD2826" i="1" s="1"/>
  <c r="AD1207" i="1" a="1"/>
  <c r="AD1207" i="1" s="1"/>
  <c r="AD581" i="1" a="1"/>
  <c r="AD581" i="1" s="1"/>
  <c r="AD513" i="1" a="1"/>
  <c r="AD513" i="1" s="1"/>
  <c r="AD3482" i="1" a="1"/>
  <c r="AD3482" i="1" s="1"/>
  <c r="AD4401" i="1" a="1"/>
  <c r="AD4401" i="1" s="1"/>
  <c r="AD3894" i="1" a="1"/>
  <c r="AD3894" i="1" s="1"/>
  <c r="AD871" i="1" a="1"/>
  <c r="AD871" i="1" s="1"/>
  <c r="AD2130" i="1" a="1"/>
  <c r="AD2130" i="1" s="1"/>
  <c r="AD2210" i="1" a="1"/>
  <c r="AD2210" i="1" s="1"/>
  <c r="AD3180" i="1" a="1"/>
  <c r="AD3180" i="1" s="1"/>
  <c r="AD3676" i="1" a="1"/>
  <c r="AD3676" i="1" s="1"/>
  <c r="AD4014" i="1" a="1"/>
  <c r="AD4014" i="1" s="1"/>
  <c r="AD1338" i="1" a="1"/>
  <c r="AD1338" i="1" s="1"/>
  <c r="AD1301" i="1" a="1"/>
  <c r="AD1301" i="1" s="1"/>
  <c r="AD764" i="1" a="1"/>
  <c r="AD764" i="1" s="1"/>
  <c r="AD4527" i="1" a="1"/>
  <c r="AD4527" i="1" s="1"/>
  <c r="AD2196" i="1" a="1"/>
  <c r="AD2196" i="1" s="1"/>
  <c r="AD3195" i="1" a="1"/>
  <c r="AD3195" i="1" s="1"/>
  <c r="AD819" i="1" a="1"/>
  <c r="AD819" i="1" s="1"/>
  <c r="AD1648" i="1" a="1"/>
  <c r="AD1648" i="1" s="1"/>
  <c r="AD4905" i="1" a="1"/>
  <c r="AD4905" i="1" s="1"/>
  <c r="AD656" i="1" a="1"/>
  <c r="AD656" i="1" s="1"/>
  <c r="AD627" i="1" a="1"/>
  <c r="AD627" i="1" s="1"/>
  <c r="AD577" i="1" a="1"/>
  <c r="AD577" i="1" s="1"/>
  <c r="AD3433" i="1" a="1"/>
  <c r="AD3433" i="1" s="1"/>
  <c r="AD2981" i="1" a="1"/>
  <c r="AD2981" i="1" s="1"/>
  <c r="AD1139" i="1" a="1"/>
  <c r="AD1139" i="1" s="1"/>
  <c r="AD1653" i="1" a="1"/>
  <c r="AD1653" i="1" s="1"/>
  <c r="AD1765" i="1" a="1"/>
  <c r="AD1765" i="1" s="1"/>
  <c r="AD620" i="1" a="1"/>
  <c r="AD620" i="1" s="1"/>
  <c r="AD4620" i="1" a="1"/>
  <c r="AD4620" i="1" s="1"/>
  <c r="AD2832" i="1" a="1"/>
  <c r="AD2832" i="1" s="1"/>
  <c r="AD4245" i="1" a="1"/>
  <c r="AD4245" i="1" s="1"/>
  <c r="AD1952" i="1" a="1"/>
  <c r="AD1952" i="1" s="1"/>
  <c r="AD3970" i="1" a="1"/>
  <c r="AD3970" i="1" s="1"/>
  <c r="AD2546" i="1" a="1"/>
  <c r="AD2546" i="1" s="1"/>
  <c r="AD2683" i="1" a="1"/>
  <c r="AD2683" i="1" s="1"/>
  <c r="AD4137" i="1" a="1"/>
  <c r="AD4137" i="1" s="1"/>
  <c r="AD4410" i="1" a="1"/>
  <c r="AD4410" i="1" s="1"/>
  <c r="AD1535" i="1" a="1"/>
  <c r="AD1535" i="1" s="1"/>
  <c r="AD3355" i="1" a="1"/>
  <c r="AD3355" i="1" s="1"/>
  <c r="AD1596" i="1" a="1"/>
  <c r="AD1596" i="1" s="1"/>
  <c r="AD1166" i="1" a="1"/>
  <c r="AD1166" i="1" s="1"/>
  <c r="AD3118" i="1" a="1"/>
  <c r="AD3118" i="1" s="1"/>
  <c r="AD3663" i="1" a="1"/>
  <c r="AD3663" i="1" s="1"/>
  <c r="AD1644" i="1" a="1"/>
  <c r="AD1644" i="1" s="1"/>
  <c r="AD42" i="1" a="1"/>
  <c r="AD42" i="1" s="1"/>
  <c r="AD79" i="1" a="1"/>
  <c r="AD79" i="1" s="1"/>
  <c r="AD3011" i="1" a="1"/>
  <c r="AD3011" i="1" s="1"/>
  <c r="AD1346" i="1" a="1"/>
  <c r="AD1346" i="1" s="1"/>
  <c r="AD3059" i="1" a="1"/>
  <c r="AD3059" i="1" s="1"/>
  <c r="AD894" i="1" a="1"/>
  <c r="AD894" i="1" s="1"/>
  <c r="AD3352" i="1" a="1"/>
  <c r="AD3352" i="1" s="1"/>
  <c r="AD582" i="1" a="1"/>
  <c r="AD582" i="1" s="1"/>
  <c r="AD4400" i="1" a="1"/>
  <c r="AD4400" i="1" s="1"/>
  <c r="AD3976" i="1" a="1"/>
  <c r="AD3976" i="1" s="1"/>
  <c r="AD4503" i="1" a="1"/>
  <c r="AD4503" i="1" s="1"/>
  <c r="AD3526" i="1" a="1"/>
  <c r="AD3526" i="1" s="1"/>
  <c r="AD1209" i="1" a="1"/>
  <c r="AD1209" i="1" s="1"/>
  <c r="AD1255" i="1" a="1"/>
  <c r="AD1255" i="1" s="1"/>
  <c r="AD4673" i="1" a="1"/>
  <c r="AD4673" i="1" s="1"/>
  <c r="AD1624" i="1" a="1"/>
  <c r="AD1624" i="1" s="1"/>
  <c r="AD267" i="1" a="1"/>
  <c r="AD267" i="1" s="1"/>
  <c r="AD4813" i="1" a="1"/>
  <c r="AD4813" i="1" s="1"/>
  <c r="AD3842" i="1" a="1"/>
  <c r="AD3842" i="1" s="1"/>
  <c r="AD169" i="1" a="1"/>
  <c r="AD169" i="1" s="1"/>
  <c r="AD1713" i="1" a="1"/>
  <c r="AD1713" i="1" s="1"/>
  <c r="AD3492" i="1" a="1"/>
  <c r="AD3492" i="1" s="1"/>
  <c r="AD3036" i="1" a="1"/>
  <c r="AD3036" i="1" s="1"/>
  <c r="AD3899" i="1" a="1"/>
  <c r="AD3899" i="1" s="1"/>
  <c r="AD3024" i="1" a="1"/>
  <c r="AD3024" i="1" s="1"/>
  <c r="AD4710" i="1" a="1"/>
  <c r="AD4710" i="1" s="1"/>
  <c r="AD1652" i="1" a="1"/>
  <c r="AD1652" i="1" s="1"/>
  <c r="AD417" i="1" a="1"/>
  <c r="AD417" i="1" s="1"/>
  <c r="AD211" i="1" a="1"/>
  <c r="AD211" i="1" s="1"/>
  <c r="AD2670" i="1" a="1"/>
  <c r="AD2670" i="1" s="1"/>
  <c r="AD4481" i="1" a="1"/>
  <c r="AD4481" i="1" s="1"/>
  <c r="AD440" i="1" a="1"/>
  <c r="AD440" i="1" s="1"/>
  <c r="AD460" i="1" a="1"/>
  <c r="AD460" i="1" s="1"/>
  <c r="AD664" i="1" a="1"/>
  <c r="AD664" i="1" s="1"/>
  <c r="AD1994" i="1" a="1"/>
  <c r="AD1994" i="1" s="1"/>
  <c r="AD3586" i="1" a="1"/>
  <c r="AD3586" i="1" s="1"/>
  <c r="AD4166" i="1" a="1"/>
  <c r="AD4166" i="1" s="1"/>
  <c r="AD3423" i="1" a="1"/>
  <c r="AD3423" i="1" s="1"/>
  <c r="AD2201" i="1" a="1"/>
  <c r="AD2201" i="1" s="1"/>
  <c r="AD1432" i="1" a="1"/>
  <c r="AD1432" i="1" s="1"/>
  <c r="AD961" i="1" a="1"/>
  <c r="AD961" i="1" s="1"/>
  <c r="AD2701" i="1" a="1"/>
  <c r="AD2701" i="1" s="1"/>
  <c r="AD334" i="1" a="1"/>
  <c r="AD334" i="1" s="1"/>
  <c r="AD3291" i="1" a="1"/>
  <c r="AD3291" i="1" s="1"/>
  <c r="AD1551" i="1" a="1"/>
  <c r="AD1551" i="1" s="1"/>
  <c r="AD990" i="1" a="1"/>
  <c r="AD990" i="1" s="1"/>
  <c r="AD3448" i="1" a="1"/>
  <c r="AD3448" i="1" s="1"/>
  <c r="AD3472" i="1" a="1"/>
  <c r="AD3472" i="1" s="1"/>
  <c r="AD2722" i="1" a="1"/>
  <c r="AD2722" i="1" s="1"/>
  <c r="AD4563" i="1" a="1"/>
  <c r="AD4563" i="1" s="1"/>
  <c r="AD4354" i="1" a="1"/>
  <c r="AD4354" i="1" s="1"/>
  <c r="AD4907" i="1" a="1"/>
  <c r="AD4907" i="1" s="1"/>
  <c r="AD247" i="1" a="1"/>
  <c r="AD247" i="1" s="1"/>
  <c r="AD3805" i="1" a="1"/>
  <c r="AD3805" i="1" s="1"/>
  <c r="AD142" i="1" a="1"/>
  <c r="AD142" i="1" s="1"/>
  <c r="AD549" i="1" a="1"/>
  <c r="AD549" i="1" s="1"/>
  <c r="AD3985" i="1" a="1"/>
  <c r="AD3985" i="1" s="1"/>
  <c r="AD2482" i="1" a="1"/>
  <c r="AD2482" i="1" s="1"/>
  <c r="AD3052" i="1" a="1"/>
  <c r="AD3052" i="1" s="1"/>
  <c r="AD1729" i="1" a="1"/>
  <c r="AD1729" i="1" s="1"/>
  <c r="AD3846" i="1" a="1"/>
  <c r="AD3846" i="1" s="1"/>
  <c r="AD4134" i="1" a="1"/>
  <c r="AD4134" i="1" s="1"/>
  <c r="AD4627" i="1" a="1"/>
  <c r="AD4627" i="1" s="1"/>
  <c r="AD469" i="1" a="1"/>
  <c r="AD469" i="1" s="1"/>
  <c r="AD4028" i="1" a="1"/>
  <c r="AD4028" i="1" s="1"/>
  <c r="AD4949" i="1" a="1"/>
  <c r="AD4949" i="1" s="1"/>
  <c r="AD1900" i="1" a="1"/>
  <c r="AD1900" i="1" s="1"/>
  <c r="AD2169" i="1" a="1"/>
  <c r="AD2169" i="1" s="1"/>
  <c r="AD4979" i="1" a="1"/>
  <c r="AD4979" i="1" s="1"/>
  <c r="AD2052" i="1" a="1"/>
  <c r="AD2052" i="1" s="1"/>
  <c r="AD2423" i="1" a="1"/>
  <c r="AD2423" i="1" s="1"/>
  <c r="AD1775" i="1" a="1"/>
  <c r="AD1775" i="1" s="1"/>
  <c r="AD2936" i="1" a="1"/>
  <c r="AD2936" i="1" s="1"/>
  <c r="AD1355" i="1" a="1"/>
  <c r="AD1355" i="1" s="1"/>
  <c r="AD1992" i="1" a="1"/>
  <c r="AD1992" i="1" s="1"/>
  <c r="AD3389" i="1" a="1"/>
  <c r="AD3389" i="1" s="1"/>
  <c r="AD3517" i="1" a="1"/>
  <c r="AD3517" i="1" s="1"/>
  <c r="AD4616" i="1" a="1"/>
  <c r="AD4616" i="1" s="1"/>
  <c r="AD3441" i="1" a="1"/>
  <c r="AD3441" i="1" s="1"/>
  <c r="AD3514" i="1" a="1"/>
  <c r="AD3514" i="1" s="1"/>
  <c r="AD2638" i="1" a="1"/>
  <c r="AD2638" i="1" s="1"/>
  <c r="AD4853" i="1" a="1"/>
  <c r="AD4853" i="1" s="1"/>
  <c r="AD1969" i="1" a="1"/>
  <c r="AD1969" i="1" s="1"/>
  <c r="AD2608" i="1" a="1"/>
  <c r="AD2608" i="1" s="1"/>
  <c r="AD2802" i="1" a="1"/>
  <c r="AD2802" i="1" s="1"/>
  <c r="AD3871" i="1" a="1"/>
  <c r="AD3871" i="1" s="1"/>
  <c r="AD273" i="1" a="1"/>
  <c r="AD273" i="1" s="1"/>
  <c r="AD4240" i="1" a="1"/>
  <c r="AD4240" i="1" s="1"/>
  <c r="AD172" i="1" a="1"/>
  <c r="AD172" i="1" s="1"/>
  <c r="AD518" i="1" a="1"/>
  <c r="AD518" i="1" s="1"/>
  <c r="AD2378" i="1" a="1"/>
  <c r="AD2378" i="1" s="1"/>
  <c r="AD845" i="1" a="1"/>
  <c r="AD845" i="1" s="1"/>
  <c r="AD1435" i="1" a="1"/>
  <c r="AD1435" i="1" s="1"/>
  <c r="AD3520" i="1" a="1"/>
  <c r="AD3520" i="1" s="1"/>
  <c r="AD1736" i="1" a="1"/>
  <c r="AD1736" i="1" s="1"/>
  <c r="AD1610" i="1" a="1"/>
  <c r="AD1610" i="1" s="1"/>
  <c r="AD4184" i="1" a="1"/>
  <c r="AD4184" i="1" s="1"/>
  <c r="AD3494" i="1" a="1"/>
  <c r="AD3494" i="1" s="1"/>
  <c r="AD2189" i="1" a="1"/>
  <c r="AD2189" i="1" s="1"/>
  <c r="AD3202" i="1" a="1"/>
  <c r="AD3202" i="1" s="1"/>
  <c r="AD4985" i="1" a="1"/>
  <c r="AD4985" i="1" s="1"/>
  <c r="AD1381" i="1" a="1"/>
  <c r="AD1381" i="1" s="1"/>
  <c r="AD1184" i="1" a="1"/>
  <c r="AD1184" i="1" s="1"/>
  <c r="AD3386" i="1" a="1"/>
  <c r="AD3386" i="1" s="1"/>
  <c r="AD4016" i="1" a="1"/>
  <c r="AD4016" i="1" s="1"/>
  <c r="AD3086" i="1" a="1"/>
  <c r="AD3086" i="1" s="1"/>
  <c r="AD3323" i="1" a="1"/>
  <c r="AD3323" i="1" s="1"/>
  <c r="AD858" i="1" a="1"/>
  <c r="AD858" i="1" s="1"/>
  <c r="AD1146" i="1" a="1"/>
  <c r="AD1146" i="1" s="1"/>
  <c r="AD1869" i="1" a="1"/>
  <c r="AD1869" i="1" s="1"/>
  <c r="AD886" i="1" a="1"/>
  <c r="AD886" i="1" s="1"/>
  <c r="AD836" i="1" a="1"/>
  <c r="AD836" i="1" s="1"/>
  <c r="AD3455" i="1" a="1"/>
  <c r="AD3455" i="1" s="1"/>
  <c r="AD3468" i="1" a="1"/>
  <c r="AD3468" i="1" s="1"/>
  <c r="AD4163" i="1" a="1"/>
  <c r="AD4163" i="1" s="1"/>
  <c r="AD2716" i="1" a="1"/>
  <c r="AD2716" i="1" s="1"/>
  <c r="AD2495" i="1" a="1"/>
  <c r="AD2495" i="1" s="1"/>
  <c r="AD734" i="1" a="1"/>
  <c r="AD734" i="1" s="1"/>
  <c r="AD3691" i="1" a="1"/>
  <c r="AD3691" i="1" s="1"/>
  <c r="AD1819" i="1" a="1"/>
  <c r="AD1819" i="1" s="1"/>
  <c r="AD3501" i="1" a="1"/>
  <c r="AD3501" i="1" s="1"/>
  <c r="AD2032" i="1" a="1"/>
  <c r="AD2032" i="1" s="1"/>
  <c r="AD3654" i="1" a="1"/>
  <c r="AD3654" i="1" s="1"/>
  <c r="AD752" i="1" a="1"/>
  <c r="AD752" i="1" s="1"/>
  <c r="AD4105" i="1" a="1"/>
  <c r="AD4105" i="1" s="1"/>
  <c r="AD1580" i="1" a="1"/>
  <c r="AD1580" i="1" s="1"/>
  <c r="AD50" i="1" a="1"/>
  <c r="AD50" i="1" s="1"/>
  <c r="AD2630" i="1" a="1"/>
  <c r="AD2630" i="1" s="1"/>
  <c r="AD1003" i="1" a="1"/>
  <c r="AD1003" i="1" s="1"/>
  <c r="AD2853" i="1" a="1"/>
  <c r="AD2853" i="1" s="1"/>
  <c r="AD414" i="1" a="1"/>
  <c r="AD414" i="1" s="1"/>
  <c r="AD2297" i="1" a="1"/>
  <c r="AD2297" i="1" s="1"/>
  <c r="AD1244" i="1" a="1"/>
  <c r="AD1244" i="1" s="1"/>
  <c r="AD832" i="1" a="1"/>
  <c r="AD832" i="1" s="1"/>
  <c r="AD4582" i="1" a="1"/>
  <c r="AD4582" i="1" s="1"/>
  <c r="AD4849" i="1" a="1"/>
  <c r="AD4849" i="1" s="1"/>
  <c r="AD4854" i="1" a="1"/>
  <c r="AD4854" i="1" s="1"/>
  <c r="AD699" i="1" a="1"/>
  <c r="AD699" i="1" s="1"/>
  <c r="AD3275" i="1" a="1"/>
  <c r="AD3275" i="1" s="1"/>
  <c r="AD3451" i="1" a="1"/>
  <c r="AD3451" i="1" s="1"/>
  <c r="AD4325" i="1" a="1"/>
  <c r="AD4325" i="1" s="1"/>
  <c r="AD3300" i="1" a="1"/>
  <c r="AD3300" i="1" s="1"/>
  <c r="AD1533" i="1" a="1"/>
  <c r="AD1533" i="1" s="1"/>
  <c r="AD1095" i="1" a="1"/>
  <c r="AD1095" i="1" s="1"/>
  <c r="AD552" i="1" a="1"/>
  <c r="AD552" i="1" s="1"/>
  <c r="AD3505" i="1" a="1"/>
  <c r="AD3505" i="1" s="1"/>
  <c r="AD955" i="1" a="1"/>
  <c r="AD955" i="1" s="1"/>
  <c r="AD97" i="1" a="1"/>
  <c r="AD97" i="1" s="1"/>
  <c r="AD488" i="1" a="1"/>
  <c r="AD488" i="1" s="1"/>
  <c r="AD2731" i="1" a="1"/>
  <c r="AD2731" i="1" s="1"/>
  <c r="AD3400" i="1" a="1"/>
  <c r="AD3400" i="1" s="1"/>
  <c r="AD1532" i="1" a="1"/>
  <c r="AD1532" i="1" s="1"/>
  <c r="AD2527" i="1" a="1"/>
  <c r="AD2527" i="1" s="1"/>
  <c r="AD2234" i="1" a="1"/>
  <c r="AD2234" i="1" s="1"/>
  <c r="AD4131" i="1" a="1"/>
  <c r="AD4131" i="1" s="1"/>
  <c r="AD862" i="1" a="1"/>
  <c r="AD862" i="1" s="1"/>
  <c r="AD1424" i="1" a="1"/>
  <c r="AD1424" i="1" s="1"/>
  <c r="AD3601" i="1" a="1"/>
  <c r="AD3601" i="1" s="1"/>
  <c r="AD2472" i="1" a="1"/>
  <c r="AD2472" i="1" s="1"/>
  <c r="AD1829" i="1" a="1"/>
  <c r="AD1829" i="1" s="1"/>
  <c r="AD468" i="1" a="1"/>
  <c r="AD468" i="1" s="1"/>
  <c r="AD1659" i="1" a="1"/>
  <c r="AD1659" i="1" s="1"/>
  <c r="AD3800" i="1" a="1"/>
  <c r="AD3800" i="1" s="1"/>
  <c r="AD4587" i="1" a="1"/>
  <c r="AD4587" i="1" s="1"/>
  <c r="AD1541" i="1" a="1"/>
  <c r="AD1541" i="1" s="1"/>
  <c r="AD3577" i="1" a="1"/>
  <c r="AD3577" i="1" s="1"/>
  <c r="AD2643" i="1" a="1"/>
  <c r="AD2643" i="1" s="1"/>
  <c r="AD4938" i="1" a="1"/>
  <c r="AD4938" i="1" s="1"/>
  <c r="AD3220" i="1" a="1"/>
  <c r="AD3220" i="1" s="1"/>
  <c r="AD1092" i="1" a="1"/>
  <c r="AD1092" i="1" s="1"/>
  <c r="AD3427" i="1" a="1"/>
  <c r="AD3427" i="1" s="1"/>
  <c r="AD1547" i="1" a="1"/>
  <c r="AD1547" i="1" s="1"/>
  <c r="AD3582" i="1" a="1"/>
  <c r="AD3582" i="1" s="1"/>
  <c r="AD612" i="1" a="1"/>
  <c r="AD612" i="1" s="1"/>
  <c r="AD268" i="1" a="1"/>
  <c r="AD268" i="1" s="1"/>
  <c r="AD402" i="1" a="1"/>
  <c r="AD402" i="1" s="1"/>
  <c r="AD907" i="1" a="1"/>
  <c r="AD907" i="1" s="1"/>
  <c r="AD3706" i="1" a="1"/>
  <c r="AD3706" i="1" s="1"/>
  <c r="AD2541" i="1" a="1"/>
  <c r="AD2541" i="1" s="1"/>
  <c r="AD1511" i="1" a="1"/>
  <c r="AD1511" i="1" s="1"/>
  <c r="AD1164" i="1" a="1"/>
  <c r="AD1164" i="1" s="1"/>
  <c r="AD2021" i="1" a="1"/>
  <c r="AD2021" i="1" s="1"/>
  <c r="AD1540" i="1" a="1"/>
  <c r="AD1540" i="1" s="1"/>
  <c r="AD1897" i="1" a="1"/>
  <c r="AD1897" i="1" s="1"/>
  <c r="AD4962" i="1" a="1"/>
  <c r="AD4962" i="1" s="1"/>
  <c r="AD2158" i="1" a="1"/>
  <c r="AD2158" i="1" s="1"/>
  <c r="AD2104" i="1" a="1"/>
  <c r="AD2104" i="1" s="1"/>
  <c r="AD4438" i="1" a="1"/>
  <c r="AD4438" i="1" s="1"/>
  <c r="AD4250" i="1" a="1"/>
  <c r="AD4250" i="1" s="1"/>
  <c r="AD1500" i="1" a="1"/>
  <c r="AD1500" i="1" s="1"/>
  <c r="AD1398" i="1" a="1"/>
  <c r="AD1398" i="1" s="1"/>
  <c r="AD2848" i="1" a="1"/>
  <c r="AD2848" i="1" s="1"/>
  <c r="AD2510" i="1" a="1"/>
  <c r="AD2510" i="1" s="1"/>
  <c r="AD1210" i="1" a="1"/>
  <c r="AD1210" i="1" s="1"/>
  <c r="AD216" i="1" a="1"/>
  <c r="AD216" i="1" s="1"/>
  <c r="AD1695" i="1" a="1"/>
  <c r="AD1695" i="1" s="1"/>
  <c r="AD1455" i="1" a="1"/>
  <c r="AD1455" i="1" s="1"/>
  <c r="AD240" i="1" a="1"/>
  <c r="AD240" i="1" s="1"/>
  <c r="AD2739" i="1" a="1"/>
  <c r="AD2739" i="1" s="1"/>
  <c r="AD4222" i="1" a="1"/>
  <c r="AD4222" i="1" s="1"/>
  <c r="AD2384" i="1" a="1"/>
  <c r="AD2384" i="1" s="1"/>
  <c r="AD4288" i="1" a="1"/>
  <c r="AD4288" i="1" s="1"/>
  <c r="AD4880" i="1" a="1"/>
  <c r="AD4880" i="1" s="1"/>
  <c r="AD4102" i="1" a="1"/>
  <c r="AD4102" i="1" s="1"/>
  <c r="AD2252" i="1" a="1"/>
  <c r="AD2252" i="1" s="1"/>
  <c r="AD971" i="1" a="1"/>
  <c r="AD971" i="1" s="1"/>
  <c r="AD2946" i="1" a="1"/>
  <c r="AD2946" i="1" s="1"/>
  <c r="AD3034" i="1" a="1"/>
  <c r="AD3034" i="1" s="1"/>
  <c r="AD2570" i="1" a="1"/>
  <c r="AD2570" i="1" s="1"/>
  <c r="AD3512" i="1" a="1"/>
  <c r="AD3512" i="1" s="1"/>
  <c r="AD194" i="1" a="1"/>
  <c r="AD194" i="1" s="1"/>
  <c r="AD2543" i="1" a="1"/>
  <c r="AD2543" i="1" s="1"/>
  <c r="AD821" i="1" a="1"/>
  <c r="AD821" i="1" s="1"/>
  <c r="AD154" i="1" a="1"/>
  <c r="AD154" i="1" s="1"/>
  <c r="AD649" i="1" a="1"/>
  <c r="AD649" i="1" s="1"/>
  <c r="AD4661" i="1" a="1"/>
  <c r="AD4661" i="1" s="1"/>
  <c r="AD28" i="1" a="1"/>
  <c r="AD28" i="1" s="1"/>
  <c r="AD3305" i="1" a="1"/>
  <c r="AD3305" i="1" s="1"/>
  <c r="AD2107" i="1" a="1"/>
  <c r="AD2107" i="1" s="1"/>
  <c r="AD580" i="1" a="1"/>
  <c r="AD580" i="1" s="1"/>
  <c r="AD3524" i="1" a="1"/>
  <c r="AD3524" i="1" s="1"/>
  <c r="AD2904" i="1" a="1"/>
  <c r="AD2904" i="1" s="1"/>
  <c r="AD1212" i="1" a="1"/>
  <c r="AD1212" i="1" s="1"/>
  <c r="AD3453" i="1" a="1"/>
  <c r="AD3453" i="1" s="1"/>
  <c r="AD2259" i="1" a="1"/>
  <c r="AD2259" i="1" s="1"/>
  <c r="AD4669" i="1" a="1"/>
  <c r="AD4669" i="1" s="1"/>
  <c r="AD2545" i="1" a="1"/>
  <c r="AD2545" i="1" s="1"/>
  <c r="AD1389" i="1" a="1"/>
  <c r="AD1389" i="1" s="1"/>
  <c r="AD3672" i="1" a="1"/>
  <c r="AD3672" i="1" s="1"/>
  <c r="AD242" i="1" a="1"/>
  <c r="AD242" i="1" s="1"/>
  <c r="AD760" i="1" a="1"/>
  <c r="AD760" i="1" s="1"/>
  <c r="AD2010" i="1" a="1"/>
  <c r="AD2010" i="1" s="1"/>
  <c r="AD1021" i="1" a="1"/>
  <c r="AD1021" i="1" s="1"/>
  <c r="AD4103" i="1" a="1"/>
  <c r="AD4103" i="1" s="1"/>
  <c r="AD3701" i="1" a="1"/>
  <c r="AD3701" i="1" s="1"/>
  <c r="AD817" i="1" a="1"/>
  <c r="AD817" i="1" s="1"/>
  <c r="AD354" i="1" a="1"/>
  <c r="AD354" i="1" s="1"/>
  <c r="AD2019" i="1" a="1"/>
  <c r="AD2019" i="1" s="1"/>
  <c r="AD908" i="1" a="1"/>
  <c r="AD908" i="1" s="1"/>
  <c r="AD3937" i="1" a="1"/>
  <c r="AD3937" i="1" s="1"/>
  <c r="AD2367" i="1" a="1"/>
  <c r="AD2367" i="1" s="1"/>
  <c r="AD1937" i="1" a="1"/>
  <c r="AD1937" i="1" s="1"/>
  <c r="AD2599" i="1" a="1"/>
  <c r="AD2599" i="1" s="1"/>
  <c r="AD1386" i="1" a="1"/>
  <c r="AD1386" i="1" s="1"/>
  <c r="AD3347" i="1" a="1"/>
  <c r="AD3347" i="1" s="1"/>
  <c r="AD4878" i="1" a="1"/>
  <c r="AD4878" i="1" s="1"/>
  <c r="AD3320" i="1" a="1"/>
  <c r="AD3320" i="1" s="1"/>
  <c r="AD3729" i="1" a="1"/>
  <c r="AD3729" i="1" s="1"/>
  <c r="AD3266" i="1" a="1"/>
  <c r="AD3266" i="1" s="1"/>
  <c r="AD1982" i="1" a="1"/>
  <c r="AD1982" i="1" s="1"/>
  <c r="AD337" i="1" a="1"/>
  <c r="AD337" i="1" s="1"/>
  <c r="AD4653" i="1" a="1"/>
  <c r="AD4653" i="1" s="1"/>
  <c r="AD826" i="1" a="1"/>
  <c r="AD826" i="1" s="1"/>
  <c r="AD2742" i="1" a="1"/>
  <c r="AD2742" i="1" s="1"/>
  <c r="AD3757" i="1" a="1"/>
  <c r="AD3757" i="1" s="1"/>
  <c r="AD2006" i="1" a="1"/>
  <c r="AD2006" i="1" s="1"/>
  <c r="AD1168" i="1" a="1"/>
  <c r="AD1168" i="1" s="1"/>
  <c r="AD2559" i="1" a="1"/>
  <c r="AD2559" i="1" s="1"/>
  <c r="AD2516" i="1" a="1"/>
  <c r="AD2516" i="1" s="1"/>
  <c r="AD3151" i="1" a="1"/>
  <c r="AD3151" i="1" s="1"/>
  <c r="AD119" i="1" a="1"/>
  <c r="AD119" i="1" s="1"/>
  <c r="AD318" i="1" a="1"/>
  <c r="AD318" i="1" s="1"/>
  <c r="AD3186" i="1" a="1"/>
  <c r="AD3186" i="1" s="1"/>
  <c r="AD2153" i="1" a="1"/>
  <c r="AD2153" i="1" s="1"/>
  <c r="AD3318" i="1" a="1"/>
  <c r="AD3318" i="1" s="1"/>
  <c r="AD398" i="1" a="1"/>
  <c r="AD398" i="1" s="1"/>
  <c r="AD1752" i="1" a="1"/>
  <c r="AD1752" i="1" s="1"/>
  <c r="AD1357" i="1" a="1"/>
  <c r="AD1357" i="1" s="1"/>
  <c r="AD1942" i="1" a="1"/>
  <c r="AD1942" i="1" s="1"/>
  <c r="AD1895" i="1" a="1"/>
  <c r="AD1895" i="1" s="1"/>
  <c r="AD2129" i="1" a="1"/>
  <c r="AD2129" i="1" s="1"/>
  <c r="AD89" i="1" a="1"/>
  <c r="AD89" i="1" s="1"/>
  <c r="AD161" i="1" a="1"/>
  <c r="AD161" i="1" s="1"/>
  <c r="AD110" i="1" a="1"/>
  <c r="AD110" i="1" s="1"/>
  <c r="AD1252" i="1" a="1"/>
  <c r="AD1252" i="1" s="1"/>
  <c r="AD2562" i="1" a="1"/>
  <c r="AD2562" i="1" s="1"/>
  <c r="AD1203" i="1" a="1"/>
  <c r="AD1203" i="1" s="1"/>
  <c r="AD4496" i="1" a="1"/>
  <c r="AD4496" i="1" s="1"/>
  <c r="AD2029" i="1" a="1"/>
  <c r="AD2029" i="1" s="1"/>
  <c r="AD4011" i="1" a="1"/>
  <c r="AD4011" i="1" s="1"/>
  <c r="AD34" i="1" a="1"/>
  <c r="AD34" i="1" s="1"/>
  <c r="AD593" i="1" a="1"/>
  <c r="AD593" i="1" s="1"/>
  <c r="AD2416" i="1" a="1"/>
  <c r="AD2416" i="1" s="1"/>
  <c r="AD2049" i="1" a="1"/>
  <c r="AD2049" i="1" s="1"/>
  <c r="AD586" i="1" a="1"/>
  <c r="AD586" i="1" s="1"/>
  <c r="AD2314" i="1" a="1"/>
  <c r="AD2314" i="1" s="1"/>
  <c r="AD1223" i="1" a="1"/>
  <c r="AD1223" i="1" s="1"/>
  <c r="AD1836" i="1" a="1"/>
  <c r="AD1836" i="1" s="1"/>
  <c r="AD3674" i="1" a="1"/>
  <c r="AD3674" i="1" s="1"/>
  <c r="AD3865" i="1" a="1"/>
  <c r="AD3865" i="1" s="1"/>
  <c r="AD2707" i="1" a="1"/>
  <c r="AD2707" i="1" s="1"/>
  <c r="AD355" i="1" a="1"/>
  <c r="AD355" i="1" s="1"/>
  <c r="AD2419" i="1" a="1"/>
  <c r="AD2419" i="1" s="1"/>
  <c r="AD680" i="1" a="1"/>
  <c r="AD680" i="1" s="1"/>
  <c r="AD4313" i="1" a="1"/>
  <c r="AD4313" i="1" s="1"/>
  <c r="AD4390" i="1" a="1"/>
  <c r="AD4390" i="1" s="1"/>
  <c r="AD1907" i="1" a="1"/>
  <c r="AD1907" i="1" s="1"/>
  <c r="AD2843" i="1" a="1"/>
  <c r="AD2843" i="1" s="1"/>
  <c r="AD4706" i="1" a="1"/>
  <c r="AD4706" i="1" s="1"/>
  <c r="AD2951" i="1" a="1"/>
  <c r="AD2951" i="1" s="1"/>
  <c r="AD2735" i="1" a="1"/>
  <c r="AD2735" i="1" s="1"/>
  <c r="AD1572" i="1" a="1"/>
  <c r="AD1572" i="1" s="1"/>
  <c r="AD897" i="1" a="1"/>
  <c r="AD897" i="1" s="1"/>
  <c r="AD1894" i="1" a="1"/>
  <c r="AD1894" i="1" s="1"/>
  <c r="AD1442" i="1" a="1"/>
  <c r="AD1442" i="1" s="1"/>
  <c r="AD2457" i="1" a="1"/>
  <c r="AD2457" i="1" s="1"/>
  <c r="AD4624" i="1" a="1"/>
  <c r="AD4624" i="1" s="1"/>
  <c r="AD2325" i="1" a="1"/>
  <c r="AD2325" i="1" s="1"/>
  <c r="AD1530" i="1" a="1"/>
  <c r="AD1530" i="1" s="1"/>
  <c r="AD789" i="1" a="1"/>
  <c r="AD789" i="1" s="1"/>
  <c r="AD1922" i="1" a="1"/>
  <c r="AD1922" i="1" s="1"/>
  <c r="AD4966" i="1" a="1"/>
  <c r="AD4966" i="1" s="1"/>
  <c r="AD61" i="1" a="1"/>
  <c r="AD61" i="1" s="1"/>
  <c r="AD1684" i="1" a="1"/>
  <c r="AD1684" i="1" s="1"/>
  <c r="AD2799" i="1" a="1"/>
  <c r="AD2799" i="1" s="1"/>
  <c r="AD4338" i="1" a="1"/>
  <c r="AD4338" i="1" s="1"/>
  <c r="AD213" i="1" a="1"/>
  <c r="AD213" i="1" s="1"/>
  <c r="AD4687" i="1" a="1"/>
  <c r="AD4687" i="1" s="1"/>
  <c r="AD368" i="1" a="1"/>
  <c r="AD368" i="1" s="1"/>
  <c r="AD4091" i="1" a="1"/>
  <c r="AD4091" i="1" s="1"/>
  <c r="AD4133" i="1" a="1"/>
  <c r="AD4133" i="1" s="1"/>
  <c r="AD3518" i="1" a="1"/>
  <c r="AD3518" i="1" s="1"/>
  <c r="AD502" i="1" a="1"/>
  <c r="AD502" i="1" s="1"/>
  <c r="AD2549" i="1" a="1"/>
  <c r="AD2549" i="1" s="1"/>
  <c r="AD4869" i="1" a="1"/>
  <c r="AD4869" i="1" s="1"/>
  <c r="AD3039" i="1" a="1"/>
  <c r="AD3039" i="1" s="1"/>
  <c r="AD164" i="1" a="1"/>
  <c r="AD164" i="1" s="1"/>
  <c r="AD675" i="1" a="1"/>
  <c r="AD675" i="1" s="1"/>
  <c r="AD1960" i="1" a="1"/>
  <c r="AD1960" i="1" s="1"/>
  <c r="AD1812" i="1" a="1"/>
  <c r="AD1812" i="1" s="1"/>
  <c r="AD3038" i="1" a="1"/>
  <c r="AD3038" i="1" s="1"/>
  <c r="AD2185" i="1" a="1"/>
  <c r="AD2185" i="1" s="1"/>
  <c r="AD221" i="1" a="1"/>
  <c r="AD221" i="1" s="1"/>
  <c r="AD4358" i="1" a="1"/>
  <c r="AD4358" i="1" s="1"/>
  <c r="AD3293" i="1" a="1"/>
  <c r="AD3293" i="1" s="1"/>
  <c r="AD3160" i="1" a="1"/>
  <c r="AD3160" i="1" s="1"/>
  <c r="AD1077" i="1" a="1"/>
  <c r="AD1077" i="1" s="1"/>
  <c r="AD2389" i="1" a="1"/>
  <c r="AD2389" i="1" s="1"/>
  <c r="AD4041" i="1" a="1"/>
  <c r="AD4041" i="1" s="1"/>
  <c r="AD1015" i="1" a="1"/>
  <c r="AD1015" i="1" s="1"/>
  <c r="AD1887" i="1" a="1"/>
  <c r="AD1887" i="1" s="1"/>
  <c r="AD1534" i="1" a="1"/>
  <c r="AD1534" i="1" s="1"/>
  <c r="AD860" i="1" a="1"/>
  <c r="AD860" i="1" s="1"/>
  <c r="AD1576" i="1" a="1"/>
  <c r="AD1576" i="1" s="1"/>
  <c r="AD1507" i="1" a="1"/>
  <c r="AD1507" i="1" s="1"/>
  <c r="AD2160" i="1" a="1"/>
  <c r="AD2160" i="1" s="1"/>
  <c r="AD4747" i="1" a="1"/>
  <c r="AD4747" i="1" s="1"/>
  <c r="AD868" i="1" a="1"/>
  <c r="AD868" i="1" s="1"/>
  <c r="AD3001" i="1" a="1"/>
  <c r="AD3001" i="1" s="1"/>
  <c r="AD1234" i="1" a="1"/>
  <c r="AD1234" i="1" s="1"/>
  <c r="AD3707" i="1" a="1"/>
  <c r="AD3707" i="1" s="1"/>
  <c r="AD5" i="1" a="1"/>
  <c r="AD5" i="1" s="1"/>
  <c r="AD1899" i="1" a="1"/>
  <c r="AD1899" i="1" s="1"/>
  <c r="AD2030" i="1" a="1"/>
  <c r="AD2030" i="1" s="1"/>
  <c r="AD1571" i="1" a="1"/>
  <c r="AD1571" i="1" s="1"/>
  <c r="AD2315" i="1" a="1"/>
  <c r="AD2315" i="1" s="1"/>
  <c r="AD148" i="1" a="1"/>
  <c r="AD148" i="1" s="1"/>
  <c r="AD714" i="1" a="1"/>
  <c r="AD714" i="1" s="1"/>
  <c r="AD2698" i="1" a="1"/>
  <c r="AD2698" i="1" s="1"/>
  <c r="AD1605" i="1" a="1"/>
  <c r="AD1605" i="1" s="1"/>
  <c r="AD3361" i="1" a="1"/>
  <c r="AD3361" i="1" s="1"/>
  <c r="AD3906" i="1" a="1"/>
  <c r="AD3906" i="1" s="1"/>
  <c r="AD3999" i="1" a="1"/>
  <c r="AD3999" i="1" s="1"/>
  <c r="AD258" i="1" a="1"/>
  <c r="AD258" i="1" s="1"/>
  <c r="AD1546" i="1" a="1"/>
  <c r="AD1546" i="1" s="1"/>
  <c r="AD1943" i="1" a="1"/>
  <c r="AD1943" i="1" s="1"/>
  <c r="AD1866" i="1" a="1"/>
  <c r="AD1866" i="1" s="1"/>
  <c r="AD1523" i="1" a="1"/>
  <c r="AD1523" i="1" s="1"/>
  <c r="AD3815" i="1" a="1"/>
  <c r="AD3815" i="1" s="1"/>
  <c r="AD4531" i="1" a="1"/>
  <c r="AD4531" i="1" s="1"/>
  <c r="AD2881" i="1" a="1"/>
  <c r="AD2881" i="1" s="1"/>
  <c r="AD802" i="1" a="1"/>
  <c r="AD802" i="1" s="1"/>
  <c r="AD1356" i="1" a="1"/>
  <c r="AD1356" i="1" s="1"/>
  <c r="AD563" i="1" a="1"/>
  <c r="AD563" i="1" s="1"/>
  <c r="AD843" i="1" a="1"/>
  <c r="AD843" i="1" s="1"/>
  <c r="AD4637" i="1" a="1"/>
  <c r="AD4637" i="1" s="1"/>
  <c r="AD4837" i="1" a="1"/>
  <c r="AD4837" i="1" s="1"/>
  <c r="AD4423" i="1" a="1"/>
  <c r="AD4423" i="1" s="1"/>
  <c r="AD2229" i="1" a="1"/>
  <c r="AD2229" i="1" s="1"/>
  <c r="AD3461" i="1" a="1"/>
  <c r="AD3461" i="1" s="1"/>
  <c r="AD4726" i="1" a="1"/>
  <c r="AD4726" i="1" s="1"/>
  <c r="AD4031" i="1" a="1"/>
  <c r="AD4031" i="1" s="1"/>
  <c r="AD2349" i="1" a="1"/>
  <c r="AD2349" i="1" s="1"/>
  <c r="AD1229" i="1" a="1"/>
  <c r="AD1229" i="1" s="1"/>
  <c r="AD1306" i="1" a="1"/>
  <c r="AD1306" i="1" s="1"/>
  <c r="AD4844" i="1" a="1"/>
  <c r="AD4844" i="1" s="1"/>
  <c r="AD1403" i="1" a="1"/>
  <c r="AD1403" i="1" s="1"/>
  <c r="AD702" i="1" a="1"/>
  <c r="AD702" i="1" s="1"/>
  <c r="AD4365" i="1" a="1"/>
  <c r="AD4365" i="1" s="1"/>
  <c r="AD3831" i="1" a="1"/>
  <c r="AD3831" i="1" s="1"/>
  <c r="AD3407" i="1" a="1"/>
  <c r="AD3407" i="1" s="1"/>
  <c r="AD2294" i="1" a="1"/>
  <c r="AD2294" i="1" s="1"/>
  <c r="AD4208" i="1" a="1"/>
  <c r="AD4208" i="1" s="1"/>
  <c r="AD2261" i="1" a="1"/>
  <c r="AD2261" i="1" s="1"/>
  <c r="AD2119" i="1" a="1"/>
  <c r="AD2119" i="1" s="1"/>
  <c r="AD1714" i="1" a="1"/>
  <c r="AD1714" i="1" s="1"/>
  <c r="AD2068" i="1" a="1"/>
  <c r="AD2068" i="1" s="1"/>
  <c r="AD348" i="1" a="1"/>
  <c r="AD348" i="1" s="1"/>
  <c r="AD227" i="1" a="1"/>
  <c r="AD227" i="1" s="1"/>
  <c r="AD555" i="1" a="1"/>
  <c r="AD555" i="1" s="1"/>
  <c r="AD1798" i="1" a="1"/>
  <c r="AD1798" i="1" s="1"/>
  <c r="AD1158" i="1" a="1"/>
  <c r="AD1158" i="1" s="1"/>
  <c r="AD1753" i="1" a="1"/>
  <c r="AD1753" i="1" s="1"/>
  <c r="AD1708" i="1" a="1"/>
  <c r="AD1708" i="1" s="1"/>
  <c r="AD2037" i="1" a="1"/>
  <c r="AD2037" i="1" s="1"/>
  <c r="AD3882" i="1" a="1"/>
  <c r="AD3882" i="1" s="1"/>
  <c r="AD4324" i="1" a="1"/>
  <c r="AD4324" i="1" s="1"/>
  <c r="AD4987" i="1" a="1"/>
  <c r="AD4987" i="1" s="1"/>
  <c r="AD2066" i="1" a="1"/>
  <c r="AD2066" i="1" s="1"/>
  <c r="AD419" i="1" a="1"/>
  <c r="AD419" i="1" s="1"/>
  <c r="AD3238" i="1" a="1"/>
  <c r="AD3238" i="1" s="1"/>
  <c r="AD2557" i="1" a="1"/>
  <c r="AD2557" i="1" s="1"/>
  <c r="AD4511" i="1" a="1"/>
  <c r="AD4511" i="1" s="1"/>
  <c r="AD1683" i="1" a="1"/>
  <c r="AD1683" i="1" s="1"/>
  <c r="AD2526" i="1" a="1"/>
  <c r="AD2526" i="1" s="1"/>
  <c r="AD2445" i="1" a="1"/>
  <c r="AD2445" i="1" s="1"/>
  <c r="AD3631" i="1" a="1"/>
  <c r="AD3631" i="1" s="1"/>
  <c r="AD2563" i="1" a="1"/>
  <c r="AD2563" i="1" s="1"/>
  <c r="AD190" i="1" a="1"/>
  <c r="AD190" i="1" s="1"/>
  <c r="AD1929" i="1" a="1"/>
  <c r="AD1929" i="1" s="1"/>
  <c r="AD4447" i="1" a="1"/>
  <c r="AD4447" i="1" s="1"/>
  <c r="AD462" i="1" a="1"/>
  <c r="AD462" i="1" s="1"/>
  <c r="AD2016" i="1" a="1"/>
  <c r="AD2016" i="1" s="1"/>
  <c r="AD1975" i="1" a="1"/>
  <c r="AD1975" i="1" s="1"/>
  <c r="AD107" i="1" a="1"/>
  <c r="AD107" i="1" s="1"/>
  <c r="AD992" i="1" a="1"/>
  <c r="AD992" i="1" s="1"/>
  <c r="AD23" i="1" a="1"/>
  <c r="AD23" i="1" s="1"/>
  <c r="AD4543" i="1" a="1"/>
  <c r="AD4543" i="1" s="1"/>
  <c r="AD3245" i="1" a="1"/>
  <c r="AD3245" i="1" s="1"/>
  <c r="AD4045" i="1" a="1"/>
  <c r="AD4045" i="1" s="1"/>
  <c r="AD4298" i="1" a="1"/>
  <c r="AD4298" i="1" s="1"/>
  <c r="AD3783" i="1" a="1"/>
  <c r="AD3783" i="1" s="1"/>
  <c r="AD3957" i="1" a="1"/>
  <c r="AD3957" i="1" s="1"/>
  <c r="AD2113" i="1" a="1"/>
  <c r="AD2113" i="1" s="1"/>
  <c r="AD1035" i="1" a="1"/>
  <c r="AD1035" i="1" s="1"/>
  <c r="AD4764" i="1" a="1"/>
  <c r="AD4764" i="1" s="1"/>
  <c r="AD2612" i="1" a="1"/>
  <c r="AD2612" i="1" s="1"/>
  <c r="AD1575" i="1" a="1"/>
  <c r="AD1575" i="1" s="1"/>
  <c r="AD954" i="1" a="1"/>
  <c r="AD954" i="1" s="1"/>
  <c r="AD4512" i="1" a="1"/>
  <c r="AD4512" i="1" s="1"/>
  <c r="AD3777" i="1" a="1"/>
  <c r="AD3777" i="1" s="1"/>
  <c r="AD1704" i="1" a="1"/>
  <c r="AD1704" i="1" s="1"/>
  <c r="AD2529" i="1" a="1"/>
  <c r="AD2529" i="1" s="1"/>
  <c r="AD1820" i="1" a="1"/>
  <c r="AD1820" i="1" s="1"/>
  <c r="AD3699" i="1" a="1"/>
  <c r="AD3699" i="1" s="1"/>
  <c r="AD1502" i="1" a="1"/>
  <c r="AD1502" i="1" s="1"/>
  <c r="AD672" i="1" a="1"/>
  <c r="AD672" i="1" s="1"/>
  <c r="AD376" i="1" a="1"/>
  <c r="AD376" i="1" s="1"/>
  <c r="AD3811" i="1" a="1"/>
  <c r="AD3811" i="1" s="1"/>
  <c r="AD2616" i="1" a="1"/>
  <c r="AD2616" i="1" s="1"/>
  <c r="AD2892" i="1" a="1"/>
  <c r="AD2892" i="1" s="1"/>
  <c r="AD1287" i="1" a="1"/>
  <c r="AD1287" i="1" s="1"/>
  <c r="AD214" i="1" a="1"/>
  <c r="AD214" i="1" s="1"/>
  <c r="AD519" i="1" a="1"/>
  <c r="AD519" i="1" s="1"/>
  <c r="AD408" i="1" a="1"/>
  <c r="AD408" i="1" s="1"/>
  <c r="AD3040" i="1" a="1"/>
  <c r="AD3040" i="1" s="1"/>
  <c r="AD3938" i="1" a="1"/>
  <c r="AD3938" i="1" s="1"/>
  <c r="AD1065" i="1" a="1"/>
  <c r="AD1065" i="1" s="1"/>
  <c r="AD854" i="1" a="1"/>
  <c r="AD854" i="1" s="1"/>
  <c r="AD2882" i="1" a="1"/>
  <c r="AD2882" i="1" s="1"/>
  <c r="AD3797" i="1" a="1"/>
  <c r="AD3797" i="1" s="1"/>
  <c r="AD3827" i="1" a="1"/>
  <c r="AD3827" i="1" s="1"/>
  <c r="AD3473" i="1" a="1"/>
  <c r="AD3473" i="1" s="1"/>
  <c r="AD1466" i="1" a="1"/>
  <c r="AD1466" i="1" s="1"/>
  <c r="AD4863" i="1" a="1"/>
  <c r="AD4863" i="1" s="1"/>
  <c r="AD1876" i="1" a="1"/>
  <c r="AD1876" i="1" s="1"/>
  <c r="AD2985" i="1" a="1"/>
  <c r="AD2985" i="1" s="1"/>
  <c r="AD4305" i="1" a="1"/>
  <c r="AD4305" i="1" s="1"/>
  <c r="AD4040" i="1" a="1"/>
  <c r="AD4040" i="1" s="1"/>
  <c r="AD1940" i="1" a="1"/>
  <c r="AD1940" i="1" s="1"/>
  <c r="AD4540" i="1" a="1"/>
  <c r="AD4540" i="1" s="1"/>
  <c r="AD3930" i="1" a="1"/>
  <c r="AD3930" i="1" s="1"/>
  <c r="AD2306" i="1" a="1"/>
  <c r="AD2306" i="1" s="1"/>
  <c r="AD443" i="1" a="1"/>
  <c r="AD443" i="1" s="1"/>
  <c r="AD4234" i="1" a="1"/>
  <c r="AD4234" i="1" s="1"/>
  <c r="AD4104" i="1" a="1"/>
  <c r="AD4104" i="1" s="1"/>
  <c r="AD4356" i="1" a="1"/>
  <c r="AD4356" i="1" s="1"/>
  <c r="AD183" i="1" a="1"/>
  <c r="AD183" i="1" s="1"/>
  <c r="AD3711" i="1" a="1"/>
  <c r="AD3711" i="1" s="1"/>
  <c r="AD3383" i="1" a="1"/>
  <c r="AD3383" i="1" s="1"/>
  <c r="AD753" i="1" a="1"/>
  <c r="AD753" i="1" s="1"/>
  <c r="AD1358" i="1" a="1"/>
  <c r="AD1358" i="1" s="1"/>
  <c r="AD873" i="1" a="1"/>
  <c r="AD873" i="1" s="1"/>
  <c r="AD689" i="1" a="1"/>
  <c r="AD689" i="1" s="1"/>
  <c r="AD2568" i="1" a="1"/>
  <c r="AD2568" i="1" s="1"/>
  <c r="AD3594" i="1" a="1"/>
  <c r="AD3594" i="1" s="1"/>
  <c r="AD4752" i="1" a="1"/>
  <c r="AD4752" i="1" s="1"/>
  <c r="AD4386" i="1" a="1"/>
  <c r="AD4386" i="1" s="1"/>
  <c r="AD3365" i="1" a="1"/>
  <c r="AD3365" i="1" s="1"/>
  <c r="AD3528" i="1" a="1"/>
  <c r="AD3528" i="1" s="1"/>
  <c r="AD3314" i="1" a="1"/>
  <c r="AD3314" i="1" s="1"/>
  <c r="AD1488" i="1" a="1"/>
  <c r="AD1488" i="1" s="1"/>
  <c r="AD2911" i="1" a="1"/>
  <c r="AD2911" i="1" s="1"/>
  <c r="AD775" i="1" a="1"/>
  <c r="AD775" i="1" s="1"/>
  <c r="AD604" i="1" a="1"/>
  <c r="AD604" i="1" s="1"/>
  <c r="AD3630" i="1" a="1"/>
  <c r="AD3630" i="1" s="1"/>
  <c r="AD4839" i="1" a="1"/>
  <c r="AD4839" i="1" s="1"/>
  <c r="AD3218" i="1" a="1"/>
  <c r="AD3218" i="1" s="1"/>
  <c r="AD4956" i="1" a="1"/>
  <c r="AD4956" i="1" s="1"/>
  <c r="AD369" i="1" a="1"/>
  <c r="AD369" i="1" s="1"/>
  <c r="AD3864" i="1" a="1"/>
  <c r="AD3864" i="1" s="1"/>
  <c r="AD785" i="1" a="1"/>
  <c r="AD785" i="1" s="1"/>
  <c r="AD1487" i="1" a="1"/>
  <c r="AD1487" i="1" s="1"/>
  <c r="AD3317" i="1" a="1"/>
  <c r="AD3317" i="1" s="1"/>
  <c r="AD3082" i="1" a="1"/>
  <c r="AD3082" i="1" s="1"/>
  <c r="AD1496" i="1" a="1"/>
  <c r="AD1496" i="1" s="1"/>
  <c r="AD2943" i="1" a="1"/>
  <c r="AD2943" i="1" s="1"/>
  <c r="AD3960" i="1" a="1"/>
  <c r="AD3960" i="1" s="1"/>
  <c r="AD3498" i="1" a="1"/>
  <c r="AD3498" i="1" s="1"/>
  <c r="AD274" i="1" a="1"/>
  <c r="AD274" i="1" s="1"/>
  <c r="AD1101" i="1" a="1"/>
  <c r="AD1101" i="1" s="1"/>
  <c r="AD525" i="1" a="1"/>
  <c r="AD525" i="1" s="1"/>
  <c r="AD2192" i="1" a="1"/>
  <c r="AD2192" i="1" s="1"/>
  <c r="AD2366" i="1" a="1"/>
  <c r="AD2366" i="1" s="1"/>
  <c r="AD4277" i="1" a="1"/>
  <c r="AD4277" i="1" s="1"/>
  <c r="AD4924" i="1" a="1"/>
  <c r="AD4924" i="1" s="1"/>
  <c r="AD1204" i="1" a="1"/>
  <c r="AD1204" i="1" s="1"/>
  <c r="AD903" i="1" a="1"/>
  <c r="AD903" i="1" s="1"/>
  <c r="AD4786" i="1" a="1"/>
  <c r="AD4786" i="1" s="1"/>
  <c r="AD3640" i="1" a="1"/>
  <c r="AD3640" i="1" s="1"/>
  <c r="AD1406" i="1" a="1"/>
  <c r="AD1406" i="1" s="1"/>
  <c r="AD3849" i="1" a="1"/>
  <c r="AD3849" i="1" s="1"/>
  <c r="AD1783" i="1" a="1"/>
  <c r="AD1783" i="1" s="1"/>
  <c r="AD3549" i="1" a="1"/>
  <c r="AD3549" i="1" s="1"/>
  <c r="AD3530" i="1" a="1"/>
  <c r="AD3530" i="1" s="1"/>
  <c r="AD3566" i="1" a="1"/>
  <c r="AD3566" i="1" s="1"/>
  <c r="AD1412" i="1" a="1"/>
  <c r="AD1412" i="1" s="1"/>
  <c r="AD3694" i="1" a="1"/>
  <c r="AD3694" i="1" s="1"/>
  <c r="AD2128" i="1" a="1"/>
  <c r="AD2128" i="1" s="1"/>
  <c r="AD728" i="1" a="1"/>
  <c r="AD728" i="1" s="1"/>
  <c r="AD2026" i="1" a="1"/>
  <c r="AD2026" i="1" s="1"/>
  <c r="AD4754" i="1" a="1"/>
  <c r="AD4754" i="1" s="1"/>
  <c r="AD2689" i="1" a="1"/>
  <c r="AD2689" i="1" s="1"/>
  <c r="AD2877" i="1" a="1"/>
  <c r="AD2877" i="1" s="1"/>
  <c r="AD3981" i="1" a="1"/>
  <c r="AD3981" i="1" s="1"/>
  <c r="AD3597" i="1" a="1"/>
  <c r="AD3597" i="1" s="1"/>
  <c r="AD1375" i="1" a="1"/>
  <c r="AD1375" i="1" s="1"/>
  <c r="AD2359" i="1" a="1"/>
  <c r="AD2359" i="1" s="1"/>
  <c r="AD4396" i="1" a="1"/>
  <c r="AD4396" i="1" s="1"/>
  <c r="AD4405" i="1" a="1"/>
  <c r="AD4405" i="1" s="1"/>
  <c r="AD309" i="1" a="1"/>
  <c r="AD309" i="1" s="1"/>
  <c r="AD2402" i="1" a="1"/>
  <c r="AD2402" i="1" s="1"/>
  <c r="AD2046" i="1" a="1"/>
  <c r="AD2046" i="1" s="1"/>
  <c r="AD231" i="1" a="1"/>
  <c r="AD231" i="1" s="1"/>
  <c r="AD14" i="1" a="1"/>
  <c r="AD14" i="1" s="1"/>
  <c r="AD3779" i="1" a="1"/>
  <c r="AD3779" i="1" s="1"/>
  <c r="AD336" i="1" a="1"/>
  <c r="AD336" i="1" s="1"/>
  <c r="AD3877" i="1" a="1"/>
  <c r="AD3877" i="1" s="1"/>
  <c r="AD152" i="1" a="1"/>
  <c r="AD152" i="1" s="1"/>
  <c r="AD1797" i="1" a="1"/>
  <c r="AD1797" i="1" s="1"/>
  <c r="AD58" i="1" a="1"/>
  <c r="AD58" i="1" s="1"/>
  <c r="AD4463" i="1" a="1"/>
  <c r="AD4463" i="1" s="1"/>
  <c r="AD4283" i="1" a="1"/>
  <c r="AD4283" i="1" s="1"/>
  <c r="AD2237" i="1" a="1"/>
  <c r="AD2237" i="1" s="1"/>
  <c r="AD1721" i="1" a="1"/>
  <c r="AD1721" i="1" s="1"/>
  <c r="AD4972" i="1" a="1"/>
  <c r="AD4972" i="1" s="1"/>
  <c r="AD2309" i="1" a="1"/>
  <c r="AD2309" i="1" s="1"/>
  <c r="AD2505" i="1" a="1"/>
  <c r="AD2505" i="1" s="1"/>
  <c r="AD3745" i="1" a="1"/>
  <c r="AD3745" i="1" s="1"/>
  <c r="AD4080" i="1" a="1"/>
  <c r="AD4080" i="1" s="1"/>
  <c r="AD4109" i="1" a="1"/>
  <c r="AD4109" i="1" s="1"/>
  <c r="AD3304" i="1" a="1"/>
  <c r="AD3304" i="1" s="1"/>
  <c r="AD1351" i="1" a="1"/>
  <c r="AD1351" i="1" s="1"/>
  <c r="AD3286" i="1" a="1"/>
  <c r="AD3286" i="1" s="1"/>
  <c r="AD2708" i="1" a="1"/>
  <c r="AD2708" i="1" s="1"/>
  <c r="AD4235" i="1" a="1"/>
  <c r="AD4235" i="1" s="1"/>
  <c r="AD435" i="1" a="1"/>
  <c r="AD435" i="1" s="1"/>
  <c r="AD4571" i="1" a="1"/>
  <c r="AD4571" i="1" s="1"/>
  <c r="AD3991" i="1" a="1"/>
  <c r="AD3991" i="1" s="1"/>
  <c r="AD2847" i="1" a="1"/>
  <c r="AD2847" i="1" s="1"/>
  <c r="AD3063" i="1" a="1"/>
  <c r="AD3063" i="1" s="1"/>
  <c r="AD1611" i="1" a="1"/>
  <c r="AD1611" i="1" s="1"/>
  <c r="AD1205" i="1" a="1"/>
  <c r="AD1205" i="1" s="1"/>
  <c r="AD2357" i="1" a="1"/>
  <c r="AD2357" i="1" s="1"/>
  <c r="AD2411" i="1" a="1"/>
  <c r="AD2411" i="1" s="1"/>
  <c r="AD4719" i="1" a="1"/>
  <c r="AD4719" i="1" s="1"/>
  <c r="AD1723" i="1" a="1"/>
  <c r="AD1723" i="1" s="1"/>
  <c r="AD375" i="1" a="1"/>
  <c r="AD375" i="1" s="1"/>
  <c r="AD4451" i="1" a="1"/>
  <c r="AD4451" i="1" s="1"/>
  <c r="AD978" i="1" a="1"/>
  <c r="AD978" i="1" s="1"/>
  <c r="AD4464" i="1" a="1"/>
  <c r="AD4464" i="1" s="1"/>
  <c r="AD3243" i="1" a="1"/>
  <c r="AD3243" i="1" s="1"/>
  <c r="AD217" i="1" a="1"/>
  <c r="AD217" i="1" s="1"/>
  <c r="AD4500" i="1" a="1"/>
  <c r="AD4500" i="1" s="1"/>
  <c r="AD1983" i="1" a="1"/>
  <c r="AD1983" i="1" s="1"/>
  <c r="AD106" i="1" a="1"/>
  <c r="AD106" i="1" s="1"/>
  <c r="AD975" i="1" a="1"/>
  <c r="AD975" i="1" s="1"/>
  <c r="AD3199" i="1" a="1"/>
  <c r="AD3199" i="1" s="1"/>
  <c r="AD158" i="1" a="1"/>
  <c r="AD158" i="1" s="1"/>
  <c r="AD1808" i="1" a="1"/>
  <c r="AD1808" i="1" s="1"/>
  <c r="AD931" i="1" a="1"/>
  <c r="AD931" i="1" s="1"/>
  <c r="AD2611" i="1" a="1"/>
  <c r="AD2611" i="1" s="1"/>
  <c r="AD3845" i="1" a="1"/>
  <c r="AD3845" i="1" s="1"/>
  <c r="AD288" i="1" a="1"/>
  <c r="AD288" i="1" s="1"/>
  <c r="AD2092" i="1" a="1"/>
  <c r="AD2092" i="1" s="1"/>
  <c r="AD1800" i="1" a="1"/>
  <c r="AD1800" i="1" s="1"/>
  <c r="AD1415" i="1" a="1"/>
  <c r="AD1415" i="1" s="1"/>
  <c r="AD4417" i="1" a="1"/>
  <c r="AD4417" i="1" s="1"/>
  <c r="AD2220" i="1" a="1"/>
  <c r="AD2220" i="1" s="1"/>
  <c r="AD2484" i="1" a="1"/>
  <c r="AD2484" i="1" s="1"/>
  <c r="AD2396" i="1" a="1"/>
  <c r="AD2396" i="1" s="1"/>
  <c r="AD330" i="1" a="1"/>
  <c r="AD330" i="1" s="1"/>
  <c r="AD1022" i="1" a="1"/>
  <c r="AD1022" i="1" s="1"/>
  <c r="AD616" i="1" a="1"/>
  <c r="AD616" i="1" s="1"/>
  <c r="AD4434" i="1" a="1"/>
  <c r="AD4434" i="1" s="1"/>
  <c r="AD2501" i="1" a="1"/>
  <c r="AD2501" i="1" s="1"/>
  <c r="AD1269" i="1" a="1"/>
  <c r="AD1269" i="1" s="1"/>
  <c r="AD441" i="1" a="1"/>
  <c r="AD441" i="1" s="1"/>
  <c r="AD276" i="1" a="1"/>
  <c r="AD276" i="1" s="1"/>
  <c r="AD1987" i="1" a="1"/>
  <c r="AD1987" i="1" s="1"/>
  <c r="AD1282" i="1" a="1"/>
  <c r="AD1282" i="1" s="1"/>
  <c r="AD3828" i="1" a="1"/>
  <c r="AD3828" i="1" s="1"/>
  <c r="AD3615" i="1" a="1"/>
  <c r="AD3615" i="1" s="1"/>
  <c r="AD2117" i="1" a="1"/>
  <c r="AD2117" i="1" s="1"/>
  <c r="AD4431" i="1" a="1"/>
  <c r="AD4431" i="1" s="1"/>
  <c r="AD2818" i="1" a="1"/>
  <c r="AD2818" i="1" s="1"/>
  <c r="AD1096" i="1" a="1"/>
  <c r="AD1096" i="1" s="1"/>
  <c r="AD3758" i="1" a="1"/>
  <c r="AD3758" i="1" s="1"/>
  <c r="AD4695" i="1" a="1"/>
  <c r="AD4695" i="1" s="1"/>
  <c r="AD2087" i="1" a="1"/>
  <c r="AD2087" i="1" s="1"/>
  <c r="AD3007" i="1" a="1"/>
  <c r="AD3007" i="1" s="1"/>
  <c r="AD1107" i="1" a="1"/>
  <c r="AD1107" i="1" s="1"/>
  <c r="AD4347" i="1" a="1"/>
  <c r="AD4347" i="1" s="1"/>
  <c r="AD3556" i="1" a="1"/>
  <c r="AD3556" i="1" s="1"/>
  <c r="AD4339" i="1" a="1"/>
  <c r="AD4339" i="1" s="1"/>
  <c r="AD281" i="1" a="1"/>
  <c r="AD281" i="1" s="1"/>
  <c r="AD4106" i="1" a="1"/>
  <c r="AD4106" i="1" s="1"/>
  <c r="AD3975" i="1" a="1"/>
  <c r="AD3975" i="1" s="1"/>
  <c r="AD2451" i="1" a="1"/>
  <c r="AD2451" i="1" s="1"/>
  <c r="AD1609" i="1" a="1"/>
  <c r="AD1609" i="1" s="1"/>
  <c r="AD3108" i="1" a="1"/>
  <c r="AD3108" i="1" s="1"/>
  <c r="AD2930" i="1" a="1"/>
  <c r="AD2930" i="1" s="1"/>
  <c r="AD661" i="1" a="1"/>
  <c r="AD661" i="1" s="1"/>
  <c r="AD1393" i="1" a="1"/>
  <c r="AD1393" i="1" s="1"/>
  <c r="AD123" i="1" a="1"/>
  <c r="AD123" i="1" s="1"/>
  <c r="AD1726" i="1" a="1"/>
  <c r="AD1726" i="1" s="1"/>
  <c r="AD1125" i="1" a="1"/>
  <c r="AD1125" i="1" s="1"/>
  <c r="AD3839" i="1" a="1"/>
  <c r="AD3839" i="1" s="1"/>
  <c r="AD4591" i="1" a="1"/>
  <c r="AD4591" i="1" s="1"/>
  <c r="AD2013" i="1" a="1"/>
  <c r="AD2013" i="1" s="1"/>
  <c r="AD3651" i="1" a="1"/>
  <c r="AD3651" i="1" s="1"/>
  <c r="AD3014" i="1" a="1"/>
  <c r="AD3014" i="1" s="1"/>
  <c r="AD4610" i="1" a="1"/>
  <c r="AD4610" i="1" s="1"/>
  <c r="AD3012" i="1" a="1"/>
  <c r="AD3012" i="1" s="1"/>
  <c r="AD1626" i="1" a="1"/>
  <c r="AD1626" i="1" s="1"/>
  <c r="AD3978" i="1" a="1"/>
  <c r="AD3978" i="1" s="1"/>
  <c r="AD1794" i="1" a="1"/>
  <c r="AD1794" i="1" s="1"/>
  <c r="AD621" i="1" a="1"/>
  <c r="AD621" i="1" s="1"/>
  <c r="AD1171" i="1" a="1"/>
  <c r="AD1171" i="1" s="1"/>
  <c r="AD667" i="1" a="1"/>
  <c r="AD667" i="1" s="1"/>
  <c r="AD807" i="1" a="1"/>
  <c r="AD807" i="1" s="1"/>
  <c r="AD2582" i="1" a="1"/>
  <c r="AD2582" i="1" s="1"/>
  <c r="AD3207" i="1" a="1"/>
  <c r="AD3207" i="1" s="1"/>
  <c r="AD1094" i="1" a="1"/>
  <c r="AD1094" i="1" s="1"/>
  <c r="AD4089" i="1" a="1"/>
  <c r="AD4089" i="1" s="1"/>
  <c r="AD3632" i="1" a="1"/>
  <c r="AD3632" i="1" s="1"/>
  <c r="AD3825" i="1" a="1"/>
  <c r="AD3825" i="1" s="1"/>
  <c r="AD787" i="1" a="1"/>
  <c r="AD787" i="1" s="1"/>
  <c r="AD1618" i="1" a="1"/>
  <c r="AD1618" i="1" s="1"/>
  <c r="AD1404" i="1" a="1"/>
  <c r="AD1404" i="1" s="1"/>
  <c r="AD53" i="1" a="1"/>
  <c r="AD53" i="1" s="1"/>
  <c r="AD4157" i="1" a="1"/>
  <c r="AD4157" i="1" s="1"/>
  <c r="AD3335" i="1" a="1"/>
  <c r="AD3335" i="1" s="1"/>
  <c r="AD4759" i="1" a="1"/>
  <c r="AD4759" i="1" s="1"/>
  <c r="AD4146" i="1" a="1"/>
  <c r="AD4146" i="1" s="1"/>
  <c r="AD2886" i="1" a="1"/>
  <c r="AD2886" i="1" s="1"/>
  <c r="AD3945" i="1" a="1"/>
  <c r="AD3945" i="1" s="1"/>
  <c r="AD1688" i="1" a="1"/>
  <c r="AD1688" i="1" s="1"/>
  <c r="AD4604" i="1" a="1"/>
  <c r="AD4604" i="1" s="1"/>
  <c r="AD746" i="1" a="1"/>
  <c r="AD746" i="1" s="1"/>
  <c r="AD1846" i="1" a="1"/>
  <c r="AD1846" i="1" s="1"/>
  <c r="AD3457" i="1" a="1"/>
  <c r="AD3457" i="1" s="1"/>
  <c r="AD3327" i="1" a="1"/>
  <c r="AD3327" i="1" s="1"/>
  <c r="AD3237" i="1" a="1"/>
  <c r="AD3237" i="1" s="1"/>
  <c r="AD356" i="1" a="1"/>
  <c r="AD356" i="1" s="1"/>
  <c r="AD4253" i="1" a="1"/>
  <c r="AD4253" i="1" s="1"/>
  <c r="AD2696" i="1" a="1"/>
  <c r="AD2696" i="1" s="1"/>
  <c r="AD564" i="1" a="1"/>
  <c r="AD564" i="1" s="1"/>
  <c r="AD1603" i="1" a="1"/>
  <c r="AD1603" i="1" s="1"/>
  <c r="AD4304" i="1" a="1"/>
  <c r="AD4304" i="1" s="1"/>
  <c r="AD652" i="1" a="1"/>
  <c r="AD652" i="1" s="1"/>
  <c r="AD1362" i="1" a="1"/>
  <c r="AD1362" i="1" s="1"/>
  <c r="AD3310" i="1" a="1"/>
  <c r="AD3310" i="1" s="1"/>
  <c r="AD2076" i="1" a="1"/>
  <c r="AD2076" i="1" s="1"/>
  <c r="AD3861" i="1" a="1"/>
  <c r="AD3861" i="1" s="1"/>
  <c r="AD2796" i="1" a="1"/>
  <c r="AD2796" i="1" s="1"/>
  <c r="AD3647" i="1" a="1"/>
  <c r="AD3647" i="1" s="1"/>
  <c r="AD2667" i="1" a="1"/>
  <c r="AD2667" i="1" s="1"/>
  <c r="AD120" i="1" a="1"/>
  <c r="AD120" i="1" s="1"/>
  <c r="AD643" i="1" a="1"/>
  <c r="AD643" i="1" s="1"/>
  <c r="AD642" i="1" a="1"/>
  <c r="AD642" i="1" s="1"/>
  <c r="AD1986" i="1" a="1"/>
  <c r="AD1986" i="1" s="1"/>
  <c r="AD1719" i="1" a="1"/>
  <c r="AD1719" i="1" s="1"/>
  <c r="AD4173" i="1" a="1"/>
  <c r="AD4173" i="1" s="1"/>
  <c r="AD2809" i="1" a="1"/>
  <c r="AD2809" i="1" s="1"/>
  <c r="AD289" i="1" a="1"/>
  <c r="AD289" i="1" s="1"/>
  <c r="AD4439" i="1" a="1"/>
  <c r="AD4439" i="1" s="1"/>
  <c r="AD2793" i="1" a="1"/>
  <c r="AD2793" i="1" s="1"/>
  <c r="AD11" i="1" a="1"/>
  <c r="AD11" i="1" s="1"/>
  <c r="AD906" i="1" a="1"/>
  <c r="AD906" i="1" s="1"/>
  <c r="AD1521" i="1" a="1"/>
  <c r="AD1521" i="1" s="1"/>
  <c r="AD1585" i="1" a="1"/>
  <c r="AD1585" i="1" s="1"/>
  <c r="AD3002" i="1" a="1"/>
  <c r="AD3002" i="1" s="1"/>
  <c r="AD3232" i="1" a="1"/>
  <c r="AD3232" i="1" s="1"/>
  <c r="AD3019" i="1" a="1"/>
  <c r="AD3019" i="1" s="1"/>
  <c r="AD2443" i="1" a="1"/>
  <c r="AD2443" i="1" s="1"/>
  <c r="AD1958" i="1" a="1"/>
  <c r="AD1958" i="1" s="1"/>
  <c r="AD3010" i="1" a="1"/>
  <c r="AD3010" i="1" s="1"/>
  <c r="AD3936" i="1" a="1"/>
  <c r="AD3936" i="1" s="1"/>
  <c r="AD4270" i="1" a="1"/>
  <c r="AD4270" i="1" s="1"/>
  <c r="AD3765" i="1" a="1"/>
  <c r="AD3765" i="1" s="1"/>
  <c r="AD1497" i="1" a="1"/>
  <c r="AD1497" i="1" s="1"/>
  <c r="AD700" i="1" a="1"/>
  <c r="AD700" i="1" s="1"/>
  <c r="AD2267" i="1" a="1"/>
  <c r="AD2267" i="1" s="1"/>
  <c r="AD2692" i="1" a="1"/>
  <c r="AD2692" i="1" s="1"/>
  <c r="AD4074" i="1" a="1"/>
  <c r="AD4074" i="1" s="1"/>
  <c r="AD536" i="1" a="1"/>
  <c r="AD536" i="1" s="1"/>
  <c r="AD4811" i="1" a="1"/>
  <c r="AD4811" i="1" s="1"/>
  <c r="AD3731" i="1" a="1"/>
  <c r="AD3731" i="1" s="1"/>
  <c r="AD4836" i="1" a="1"/>
  <c r="AD4836" i="1" s="1"/>
  <c r="AD3431" i="1" a="1"/>
  <c r="AD3431" i="1" s="1"/>
  <c r="AD2335" i="1" a="1"/>
  <c r="AD2335" i="1" s="1"/>
  <c r="AD1465" i="1" a="1"/>
  <c r="AD1465" i="1" s="1"/>
  <c r="AD1317" i="1" a="1"/>
  <c r="AD1317" i="1" s="1"/>
  <c r="AD3947" i="1" a="1"/>
  <c r="AD3947" i="1" s="1"/>
  <c r="AD898" i="1" a="1"/>
  <c r="AD898" i="1" s="1"/>
  <c r="AD3487" i="1" a="1"/>
  <c r="AD3487" i="1" s="1"/>
  <c r="AD2874" i="1" a="1"/>
  <c r="AD2874" i="1" s="1"/>
  <c r="AD1990" i="1" a="1"/>
  <c r="AD1990" i="1" s="1"/>
  <c r="AD2176" i="1" a="1"/>
  <c r="AD2176" i="1" s="1"/>
  <c r="AD3227" i="1" a="1"/>
  <c r="AD3227" i="1" s="1"/>
  <c r="AD4432" i="1" a="1"/>
  <c r="AD4432" i="1" s="1"/>
  <c r="AD4921" i="1" a="1"/>
  <c r="AD4921" i="1" s="1"/>
  <c r="AD1470" i="1" a="1"/>
  <c r="AD1470" i="1" s="1"/>
  <c r="AD3301" i="1" a="1"/>
  <c r="AD3301" i="1" s="1"/>
  <c r="AD829" i="1" a="1"/>
  <c r="AD829" i="1" s="1"/>
  <c r="AD3879" i="1" a="1"/>
  <c r="AD3879" i="1" s="1"/>
  <c r="AD323" i="1" a="1"/>
  <c r="AD323" i="1" s="1"/>
  <c r="AD3708" i="1" a="1"/>
  <c r="AD3708" i="1" s="1"/>
  <c r="AD2736" i="1" a="1"/>
  <c r="AD2736" i="1" s="1"/>
  <c r="AD1581" i="1" a="1"/>
  <c r="AD1581" i="1" s="1"/>
  <c r="AD1111" i="1" a="1"/>
  <c r="AD1111" i="1" s="1"/>
  <c r="AD4391" i="1" a="1"/>
  <c r="AD4391" i="1" s="1"/>
  <c r="AD2410" i="1" a="1"/>
  <c r="AD2410" i="1" s="1"/>
  <c r="AD1154" i="1" a="1"/>
  <c r="AD1154" i="1" s="1"/>
  <c r="AD2688" i="1" a="1"/>
  <c r="AD2688" i="1" s="1"/>
  <c r="AD1417" i="1" a="1"/>
  <c r="AD1417" i="1" s="1"/>
  <c r="AD522" i="1" a="1"/>
  <c r="AD522" i="1" s="1"/>
  <c r="AD188" i="1" a="1"/>
  <c r="AD188" i="1" s="1"/>
  <c r="AD2238" i="1" a="1"/>
  <c r="AD2238" i="1" s="1"/>
  <c r="AD2194" i="1" a="1"/>
  <c r="AD2194" i="1" s="1"/>
  <c r="AD2734" i="1" a="1"/>
  <c r="AD2734" i="1" s="1"/>
  <c r="AD4262" i="1" a="1"/>
  <c r="AD4262" i="1" s="1"/>
  <c r="AD3165" i="1" a="1"/>
  <c r="AD3165" i="1" s="1"/>
  <c r="AD3079" i="1" a="1"/>
  <c r="AD3079" i="1" s="1"/>
  <c r="AD4602" i="1" a="1"/>
  <c r="AD4602" i="1" s="1"/>
  <c r="AD3440" i="1" a="1"/>
  <c r="AD3440" i="1" s="1"/>
  <c r="AD2173" i="1" a="1"/>
  <c r="AD2173" i="1" s="1"/>
  <c r="AD215" i="1" a="1"/>
  <c r="AD215" i="1" s="1"/>
  <c r="AD4135" i="1" a="1"/>
  <c r="AD4135" i="1" s="1"/>
  <c r="AD3565" i="1" a="1"/>
  <c r="AD3565" i="1" s="1"/>
  <c r="AD2255" i="1" a="1"/>
  <c r="AD2255" i="1" s="1"/>
  <c r="AD4611" i="1" a="1"/>
  <c r="AD4611" i="1" s="1"/>
  <c r="AD1564" i="1" a="1"/>
  <c r="AD1564" i="1" s="1"/>
  <c r="AD2520" i="1" a="1"/>
  <c r="AD2520" i="1" s="1"/>
  <c r="AD1061" i="1" a="1"/>
  <c r="AD1061" i="1" s="1"/>
  <c r="AD3333" i="1" a="1"/>
  <c r="AD3333" i="1" s="1"/>
  <c r="AD1853" i="1" a="1"/>
  <c r="AD1853" i="1" s="1"/>
  <c r="AD3687" i="1" a="1"/>
  <c r="AD3687" i="1" s="1"/>
  <c r="AD4143" i="1" a="1"/>
  <c r="AD4143" i="1" s="1"/>
  <c r="AD4334" i="1" a="1"/>
  <c r="AD4334" i="1" s="1"/>
  <c r="AD919" i="1" a="1"/>
  <c r="AD919" i="1" s="1"/>
  <c r="AD2513" i="1" a="1"/>
  <c r="AD2513" i="1" s="1"/>
  <c r="AD1920" i="1" a="1"/>
  <c r="AD1920" i="1" s="1"/>
  <c r="AD4107" i="1" a="1"/>
  <c r="AD4107" i="1" s="1"/>
  <c r="AD209" i="1" a="1"/>
  <c r="AD209" i="1" s="1"/>
  <c r="AD3990" i="1" a="1"/>
  <c r="AD3990" i="1" s="1"/>
  <c r="AD2193" i="1" a="1"/>
  <c r="AD2193" i="1" s="1"/>
  <c r="AD1222" i="1" a="1"/>
  <c r="AD1222" i="1" s="1"/>
  <c r="AD926" i="1" a="1"/>
  <c r="AD926" i="1" s="1"/>
  <c r="AD2614" i="1" a="1"/>
  <c r="AD2614" i="1" s="1"/>
  <c r="AD358" i="1" a="1"/>
  <c r="AD358" i="1" s="1"/>
  <c r="AD4698" i="1" a="1"/>
  <c r="AD4698" i="1" s="1"/>
  <c r="AD2524" i="1" a="1"/>
  <c r="AD2524" i="1" s="1"/>
  <c r="AD2511" i="1" a="1"/>
  <c r="AD2511" i="1" s="1"/>
  <c r="AD4913" i="1" a="1"/>
  <c r="AD4913" i="1" s="1"/>
  <c r="AD2091" i="1" a="1"/>
  <c r="AD2091" i="1" s="1"/>
  <c r="AD3369" i="1" a="1"/>
  <c r="AD3369" i="1" s="1"/>
  <c r="AD2065" i="1" a="1"/>
  <c r="AD2065" i="1" s="1"/>
  <c r="AD541" i="1" a="1"/>
  <c r="AD541" i="1" s="1"/>
  <c r="AD1513" i="1" a="1"/>
  <c r="AD1513" i="1" s="1"/>
  <c r="AD1006" i="1" a="1"/>
  <c r="AD1006" i="1" s="1"/>
  <c r="AD4842" i="1" a="1"/>
  <c r="AD4842" i="1" s="1"/>
  <c r="AD856" i="1" a="1"/>
  <c r="AD856" i="1" s="1"/>
  <c r="AD508" i="1" a="1"/>
  <c r="AD508" i="1" s="1"/>
  <c r="AD1440" i="1" a="1"/>
  <c r="AD1440" i="1" s="1"/>
  <c r="AD2785" i="1" a="1"/>
  <c r="AD2785" i="1" s="1"/>
  <c r="AD4606" i="1" a="1"/>
  <c r="AD4606" i="1" s="1"/>
  <c r="AD1219" i="1" a="1"/>
  <c r="AD1219" i="1" s="1"/>
  <c r="AD121" i="1" a="1"/>
  <c r="AD121" i="1" s="1"/>
  <c r="AD2926" i="1" a="1"/>
  <c r="AD2926" i="1" s="1"/>
  <c r="AD1378" i="1" a="1"/>
  <c r="AD1378" i="1" s="1"/>
  <c r="AD4397" i="1" a="1"/>
  <c r="AD4397" i="1" s="1"/>
  <c r="AD4810" i="1" a="1"/>
  <c r="AD4810" i="1" s="1"/>
  <c r="AD4220" i="1" a="1"/>
  <c r="AD4220" i="1" s="1"/>
  <c r="AD338" i="1" a="1"/>
  <c r="AD338" i="1" s="1"/>
  <c r="AD3261" i="1" a="1"/>
  <c r="AD3261" i="1" s="1"/>
  <c r="AD1173" i="1" a="1"/>
  <c r="AD1173" i="1" s="1"/>
  <c r="AD4323" i="1" a="1"/>
  <c r="AD4323" i="1" s="1"/>
  <c r="AD2659" i="1" a="1"/>
  <c r="AD2659" i="1" s="1"/>
  <c r="AD4686" i="1" a="1"/>
  <c r="AD4686" i="1" s="1"/>
  <c r="AD1917" i="1" a="1"/>
  <c r="AD1917" i="1" s="1"/>
  <c r="AD589" i="1" a="1"/>
  <c r="AD589" i="1" s="1"/>
  <c r="AD4357" i="1" a="1"/>
  <c r="AD4357" i="1" s="1"/>
  <c r="AD434" i="1" a="1"/>
  <c r="AD434" i="1" s="1"/>
  <c r="AD2150" i="1" a="1"/>
  <c r="AD2150" i="1" s="1"/>
  <c r="AD3376" i="1" a="1"/>
  <c r="AD3376" i="1" s="1"/>
  <c r="AD1183" i="1" a="1"/>
  <c r="AD1183" i="1" s="1"/>
  <c r="AD2208" i="1" a="1"/>
  <c r="AD2208" i="1" s="1"/>
  <c r="AD1265" i="1" a="1"/>
  <c r="AD1265" i="1" s="1"/>
  <c r="AD3850" i="1" a="1"/>
  <c r="AD3850" i="1" s="1"/>
  <c r="AD1290" i="1" a="1"/>
  <c r="AD1290" i="1" s="1"/>
  <c r="AD2081" i="1" a="1"/>
  <c r="AD2081" i="1" s="1"/>
  <c r="AD3542" i="1" a="1"/>
  <c r="AD3542" i="1" s="1"/>
  <c r="AD1426" i="1" a="1"/>
  <c r="AD1426" i="1" s="1"/>
  <c r="AD372" i="1" a="1"/>
  <c r="AD372" i="1" s="1"/>
  <c r="AD2191" i="1" a="1"/>
  <c r="AD2191" i="1" s="1"/>
  <c r="AD4558" i="1" a="1"/>
  <c r="AD4558" i="1" s="1"/>
  <c r="AD4928" i="1" a="1"/>
  <c r="AD4928" i="1" s="1"/>
  <c r="AD2625" i="1" a="1"/>
  <c r="AD2625" i="1" s="1"/>
  <c r="AD2478" i="1" a="1"/>
  <c r="AD2478" i="1" s="1"/>
  <c r="AD4223" i="1" a="1"/>
  <c r="AD4223" i="1" s="1"/>
  <c r="AD4053" i="1" a="1"/>
  <c r="AD4053" i="1" s="1"/>
  <c r="AD472" i="1" a="1"/>
  <c r="AD472" i="1" s="1"/>
  <c r="AD3533" i="1" a="1"/>
  <c r="AD3533" i="1" s="1"/>
  <c r="AD3051" i="1" a="1"/>
  <c r="AD3051" i="1" s="1"/>
  <c r="AD2833" i="1" a="1"/>
  <c r="AD2833" i="1" s="1"/>
  <c r="AD3902" i="1" a="1"/>
  <c r="AD3902" i="1" s="1"/>
  <c r="AD2086" i="1" a="1"/>
  <c r="AD2086" i="1" s="1"/>
  <c r="AD3713" i="1" a="1"/>
  <c r="AD3713" i="1" s="1"/>
  <c r="AD137" i="1" a="1"/>
  <c r="AD137" i="1" s="1"/>
  <c r="AD2849" i="1" a="1"/>
  <c r="AD2849" i="1" s="1"/>
  <c r="AD2580" i="1" a="1"/>
  <c r="AD2580" i="1" s="1"/>
  <c r="AD615" i="1" a="1"/>
  <c r="AD615" i="1" s="1"/>
  <c r="AD9" i="1" a="1"/>
  <c r="AD9" i="1" s="1"/>
  <c r="AD2622" i="1" a="1"/>
  <c r="AD2622" i="1" s="1"/>
  <c r="AD2067" i="1" a="1"/>
  <c r="AD2067" i="1" s="1"/>
  <c r="AD1679" i="1" a="1"/>
  <c r="AD1679" i="1" s="1"/>
  <c r="AD1673" i="1" a="1"/>
  <c r="AD1673" i="1" s="1"/>
  <c r="AD301" i="1" a="1"/>
  <c r="AD301" i="1" s="1"/>
  <c r="AD2566" i="1" a="1"/>
  <c r="AD2566" i="1" s="1"/>
  <c r="AD2954" i="1" a="1"/>
  <c r="AD2954" i="1" s="1"/>
  <c r="AD2512" i="1" a="1"/>
  <c r="AD2512" i="1" s="1"/>
  <c r="AD4282" i="1" a="1"/>
  <c r="AD4282" i="1" s="1"/>
  <c r="AD4581" i="1" a="1"/>
  <c r="AD4581" i="1" s="1"/>
  <c r="AD3559" i="1" a="1"/>
  <c r="AD3559" i="1" s="1"/>
  <c r="AD2971" i="1" a="1"/>
  <c r="AD2971" i="1" s="1"/>
  <c r="AD1224" i="1" a="1"/>
  <c r="AD1224" i="1" s="1"/>
  <c r="AD2492" i="1" a="1"/>
  <c r="AD2492" i="1" s="1"/>
  <c r="AD4995" i="1" a="1"/>
  <c r="AD4995" i="1" s="1"/>
  <c r="AD1606" i="1" a="1"/>
  <c r="AD1606" i="1" s="1"/>
  <c r="AD691" i="1" a="1"/>
  <c r="AD691" i="1" s="1"/>
  <c r="AD204" i="1" a="1"/>
  <c r="AD204" i="1" s="1"/>
  <c r="AD2497" i="1" a="1"/>
  <c r="AD2497" i="1" s="1"/>
  <c r="AD4561" i="1" a="1"/>
  <c r="AD4561" i="1" s="1"/>
  <c r="AD2385" i="1" a="1"/>
  <c r="AD2385" i="1" s="1"/>
  <c r="AD4215" i="1" a="1"/>
  <c r="AD4215" i="1" s="1"/>
  <c r="AD1782" i="1" a="1"/>
  <c r="AD1782" i="1" s="1"/>
  <c r="AD4218" i="1" a="1"/>
  <c r="AD4218" i="1" s="1"/>
  <c r="AD3285" i="1" a="1"/>
  <c r="AD3285" i="1" s="1"/>
  <c r="AD2680" i="1" a="1"/>
  <c r="AD2680" i="1" s="1"/>
  <c r="AD184" i="1" a="1"/>
  <c r="AD184" i="1" s="1"/>
  <c r="AD439" i="1" a="1"/>
  <c r="AD439" i="1" s="1"/>
  <c r="AD3591" i="1" a="1"/>
  <c r="AD3591" i="1" s="1"/>
  <c r="AD1771" i="1" a="1"/>
  <c r="AD1771" i="1" s="1"/>
  <c r="AD1202" i="1" a="1"/>
  <c r="AD1202" i="1" s="1"/>
  <c r="AD1159" i="1" a="1"/>
  <c r="AD1159" i="1" s="1"/>
  <c r="AD4524" i="1" a="1"/>
  <c r="AD4524" i="1" s="1"/>
  <c r="AD2760" i="1" a="1"/>
  <c r="AD2760" i="1" s="1"/>
  <c r="AD623" i="1" a="1"/>
  <c r="AD623" i="1" s="1"/>
  <c r="AD1411" i="1" a="1"/>
  <c r="AD1411" i="1" s="1"/>
  <c r="AD294" i="1" a="1"/>
  <c r="AD294" i="1" s="1"/>
  <c r="AD2414" i="1" a="1"/>
  <c r="AD2414" i="1" s="1"/>
  <c r="AD4993" i="1" a="1"/>
  <c r="AD4993" i="1" s="1"/>
  <c r="AD2100" i="1" a="1"/>
  <c r="AD2100" i="1" s="1"/>
  <c r="AD3136" i="1" a="1"/>
  <c r="AD3136" i="1" s="1"/>
  <c r="AD4258" i="1" a="1"/>
  <c r="AD4258" i="1" s="1"/>
  <c r="AD1904" i="1" a="1"/>
  <c r="AD1904" i="1" s="1"/>
  <c r="AD2291" i="1" a="1"/>
  <c r="AD2291" i="1" s="1"/>
  <c r="AD1751" i="1" a="1"/>
  <c r="AD1751" i="1" s="1"/>
  <c r="AD507" i="1" a="1"/>
  <c r="AD507" i="1" s="1"/>
  <c r="AD2" i="1" a="1"/>
  <c r="AD2" i="1" s="1"/>
  <c r="AD4967" i="1" a="1"/>
  <c r="AD4967" i="1" s="1"/>
  <c r="AD1379" i="1" a="1"/>
  <c r="AD1379" i="1" s="1"/>
  <c r="AD1129" i="1" a="1"/>
  <c r="AD1129" i="1" s="1"/>
  <c r="AD2174" i="1" a="1"/>
  <c r="AD2174" i="1" s="1"/>
  <c r="AD1079" i="1" a="1"/>
  <c r="AD1079" i="1" s="1"/>
  <c r="AD4203" i="1" a="1"/>
  <c r="AD4203" i="1" s="1"/>
  <c r="AD4700" i="1" a="1"/>
  <c r="AD4700" i="1" s="1"/>
  <c r="AD1650" i="1" a="1"/>
  <c r="AD1650" i="1" s="1"/>
  <c r="AD3554" i="1" a="1"/>
  <c r="AD3554" i="1" s="1"/>
  <c r="AD3085" i="1" a="1"/>
  <c r="AD3085" i="1" s="1"/>
  <c r="AD4271" i="1" a="1"/>
  <c r="AD4271" i="1" s="1"/>
  <c r="AD2345" i="1" a="1"/>
  <c r="AD2345" i="1" s="1"/>
  <c r="AD437" i="1" a="1"/>
  <c r="AD437" i="1" s="1"/>
  <c r="AD3682" i="1" a="1"/>
  <c r="AD3682" i="1" s="1"/>
  <c r="AD3449" i="1" a="1"/>
  <c r="AD3449" i="1" s="1"/>
  <c r="AD4596" i="1" a="1"/>
  <c r="AD4596" i="1" s="1"/>
  <c r="AD3637" i="1" a="1"/>
  <c r="AD3637" i="1" s="1"/>
  <c r="AD3116" i="1" a="1"/>
  <c r="AD3116" i="1" s="1"/>
  <c r="AD433" i="1" a="1"/>
  <c r="AD433" i="1" s="1"/>
  <c r="AD2871" i="1" a="1"/>
  <c r="AD2871" i="1" s="1"/>
  <c r="AD1491" i="1" a="1"/>
  <c r="AD1491" i="1" s="1"/>
  <c r="AD1147" i="1" a="1"/>
  <c r="AD1147" i="1" s="1"/>
  <c r="AD2694" i="1" a="1"/>
  <c r="AD2694" i="1" s="1"/>
  <c r="AD2627" i="1" a="1"/>
  <c r="AD2627" i="1" s="1"/>
  <c r="AD3488" i="1" a="1"/>
  <c r="AD3488" i="1" s="1"/>
  <c r="AD1352" i="1" a="1"/>
  <c r="AD1352" i="1" s="1"/>
  <c r="AD1067" i="1" a="1"/>
  <c r="AD1067" i="1" s="1"/>
  <c r="AD2177" i="1" a="1"/>
  <c r="AD2177" i="1" s="1"/>
  <c r="AD2093" i="1" a="1"/>
  <c r="AD2093" i="1" s="1"/>
  <c r="AD1305" i="1" a="1"/>
  <c r="AD1305" i="1" s="1"/>
  <c r="AD4656" i="1" a="1"/>
  <c r="AD4656" i="1" s="1"/>
  <c r="AD1191" i="1" a="1"/>
  <c r="AD1191" i="1" s="1"/>
  <c r="AD3802" i="1" a="1"/>
  <c r="AD3802" i="1" s="1"/>
  <c r="AD2572" i="1" a="1"/>
  <c r="AD2572" i="1" s="1"/>
  <c r="AD762" i="1" a="1"/>
  <c r="AD762" i="1" s="1"/>
  <c r="AD282" i="1" a="1"/>
  <c r="AD282" i="1" s="1"/>
  <c r="AD3188" i="1" a="1"/>
  <c r="AD3188" i="1" s="1"/>
  <c r="AD4069" i="1" a="1"/>
  <c r="AD4069" i="1" s="1"/>
  <c r="AD3181" i="1" a="1"/>
  <c r="AD3181" i="1" s="1"/>
  <c r="AD2260" i="1" a="1"/>
  <c r="AD2260" i="1" s="1"/>
  <c r="AD57" i="1" a="1"/>
  <c r="AD57" i="1" s="1"/>
  <c r="AD1677" i="1" a="1"/>
  <c r="AD1677" i="1" s="1"/>
  <c r="AD1898" i="1" a="1"/>
  <c r="AD1898" i="1" s="1"/>
  <c r="AD4186" i="1" a="1"/>
  <c r="AD4186" i="1" s="1"/>
  <c r="AD1474" i="1" a="1"/>
  <c r="AD1474" i="1" s="1"/>
  <c r="AD3762" i="1" a="1"/>
  <c r="AD3762" i="1" s="1"/>
  <c r="AD646" i="1" a="1"/>
  <c r="AD646" i="1" s="1"/>
  <c r="AD2186" i="1" a="1"/>
  <c r="AD2186" i="1" s="1"/>
  <c r="AD224" i="1" a="1"/>
  <c r="AD224" i="1" s="1"/>
  <c r="AD4771" i="1" a="1"/>
  <c r="AD4771" i="1" s="1"/>
  <c r="AD1335" i="1" a="1"/>
  <c r="AD1335" i="1" s="1"/>
  <c r="AD2064" i="1" a="1"/>
  <c r="AD2064" i="1" s="1"/>
  <c r="AD823" i="1" a="1"/>
  <c r="AD823" i="1" s="1"/>
  <c r="AD312" i="1" a="1"/>
  <c r="AD312" i="1" s="1"/>
  <c r="AD3836" i="1" a="1"/>
  <c r="AD3836" i="1" s="1"/>
  <c r="AD3785" i="1" a="1"/>
  <c r="AD3785" i="1" s="1"/>
  <c r="AD2743" i="1" a="1"/>
  <c r="AD2743" i="1" s="1"/>
  <c r="AD1984" i="1" a="1"/>
  <c r="AD1984" i="1" s="1"/>
  <c r="AD4826" i="1" a="1"/>
  <c r="AD4826" i="1" s="1"/>
  <c r="AD4435" i="1" a="1"/>
  <c r="AD4435" i="1" s="1"/>
  <c r="AD1327" i="1" a="1"/>
  <c r="AD1327" i="1" s="1"/>
  <c r="AD1661" i="1" a="1"/>
  <c r="AD1661" i="1" s="1"/>
  <c r="AD1872" i="1" a="1"/>
  <c r="AD1872" i="1" s="1"/>
  <c r="AD3409" i="1" a="1"/>
  <c r="AD3409" i="1" s="1"/>
  <c r="AD1962" i="1" a="1"/>
  <c r="AD1962" i="1" s="1"/>
  <c r="AD3603" i="1" a="1"/>
  <c r="AD3603" i="1" s="1"/>
  <c r="AD3208" i="1" a="1"/>
  <c r="AD3208" i="1" s="1"/>
  <c r="AD3905" i="1" a="1"/>
  <c r="AD3905" i="1" s="1"/>
  <c r="AD3583" i="1" a="1"/>
  <c r="AD3583" i="1" s="1"/>
  <c r="AD3907" i="1" a="1"/>
  <c r="AD3907" i="1" s="1"/>
  <c r="AD4251" i="1" a="1"/>
  <c r="AD4251" i="1" s="1"/>
  <c r="AD2906" i="1" a="1"/>
  <c r="AD2906" i="1" s="1"/>
  <c r="AD921" i="1" a="1"/>
  <c r="AD921" i="1" s="1"/>
  <c r="AD3809" i="1" a="1"/>
  <c r="AD3809" i="1" s="1"/>
  <c r="AD3733" i="1" a="1"/>
  <c r="AD3733" i="1" s="1"/>
  <c r="AD4441" i="1" a="1"/>
  <c r="AD4441" i="1" s="1"/>
  <c r="AD198" i="1" a="1"/>
  <c r="AD198" i="1" s="1"/>
  <c r="AD374" i="1" a="1"/>
  <c r="AD374" i="1" s="1"/>
  <c r="AD2204" i="1" a="1"/>
  <c r="AD2204" i="1" s="1"/>
  <c r="AD2851" i="1" a="1"/>
  <c r="AD2851" i="1" s="1"/>
  <c r="AD2124" i="1" a="1"/>
  <c r="AD2124" i="1" s="1"/>
  <c r="AD1390" i="1" a="1"/>
  <c r="AD1390" i="1" s="1"/>
  <c r="AD603" i="1" a="1"/>
  <c r="AD603" i="1" s="1"/>
  <c r="AD331" i="1" a="1"/>
  <c r="AD331" i="1" s="1"/>
  <c r="AD2620" i="1" a="1"/>
  <c r="AD2620" i="1" s="1"/>
  <c r="AD3623" i="1" a="1"/>
  <c r="AD3623" i="1" s="1"/>
  <c r="AD4787" i="1" a="1"/>
  <c r="AD4787" i="1" s="1"/>
  <c r="AD4666" i="1" a="1"/>
  <c r="AD4666" i="1" s="1"/>
  <c r="AD578" i="1" a="1"/>
  <c r="AD578" i="1" s="1"/>
  <c r="AD3092" i="1" a="1"/>
  <c r="AD3092" i="1" s="1"/>
  <c r="AD2326" i="1" a="1"/>
  <c r="AD2326" i="1" s="1"/>
  <c r="AD662" i="1" a="1"/>
  <c r="AD662" i="1" s="1"/>
  <c r="AD2613" i="1" a="1"/>
  <c r="AD2613" i="1" s="1"/>
  <c r="AD2033" i="1" a="1"/>
  <c r="AD2033" i="1" s="1"/>
  <c r="AD220" i="1" a="1"/>
  <c r="AD220" i="1" s="1"/>
  <c r="AD39" i="1" a="1"/>
  <c r="AD39" i="1" s="1"/>
  <c r="AD2274" i="1" a="1"/>
  <c r="AD2274" i="1" s="1"/>
  <c r="AD357" i="1" a="1"/>
  <c r="AD357" i="1" s="1"/>
  <c r="AD3414" i="1" a="1"/>
  <c r="AD3414" i="1" s="1"/>
  <c r="AD3127" i="1" a="1"/>
  <c r="AD3127" i="1" s="1"/>
  <c r="AD2166" i="1" a="1"/>
  <c r="AD2166" i="1" s="1"/>
  <c r="AD3366" i="1" a="1"/>
  <c r="AD3366" i="1" s="1"/>
  <c r="AD4603" i="1" a="1"/>
  <c r="AD4603" i="1" s="1"/>
  <c r="AD3456" i="1" a="1"/>
  <c r="AD3456" i="1" s="1"/>
  <c r="AD3782" i="1" a="1"/>
  <c r="AD3782" i="1" s="1"/>
  <c r="AD4922" i="1" a="1"/>
  <c r="AD4922" i="1" s="1"/>
  <c r="AD510" i="1" a="1"/>
  <c r="AD510" i="1" s="1"/>
  <c r="AD1369" i="1" a="1"/>
  <c r="AD1369" i="1" s="1"/>
  <c r="AD1759" i="1" a="1"/>
  <c r="AD1759" i="1" s="1"/>
  <c r="AD3717" i="1" a="1"/>
  <c r="AD3717" i="1" s="1"/>
  <c r="AD3046" i="1" a="1"/>
  <c r="AD3046" i="1" s="1"/>
  <c r="AD1816" i="1" a="1"/>
  <c r="AD1816" i="1" s="1"/>
  <c r="AD3967" i="1" a="1"/>
  <c r="AD3967" i="1" s="1"/>
  <c r="AD4884" i="1" a="1"/>
  <c r="AD4884" i="1" s="1"/>
  <c r="AD4462" i="1" a="1"/>
  <c r="AD4462" i="1" s="1"/>
  <c r="AD3328" i="1" a="1"/>
  <c r="AD3328" i="1" s="1"/>
  <c r="AD3412" i="1" a="1"/>
  <c r="AD3412" i="1" s="1"/>
  <c r="AD2145" i="1" a="1"/>
  <c r="AD2145" i="1" s="1"/>
  <c r="AD794" i="1" a="1"/>
  <c r="AD794" i="1" s="1"/>
  <c r="AD2144" i="1" a="1"/>
  <c r="AD2144" i="1" s="1"/>
  <c r="AD2644" i="1" a="1"/>
  <c r="AD2644" i="1" s="1"/>
  <c r="AD594" i="1" a="1"/>
  <c r="AD594" i="1" s="1"/>
  <c r="AD3685" i="1" a="1"/>
  <c r="AD3685" i="1" s="1"/>
  <c r="AD4950" i="1" a="1"/>
  <c r="AD4950" i="1" s="1"/>
  <c r="AD411" i="1" a="1"/>
  <c r="AD411" i="1" s="1"/>
  <c r="AD1789" i="1" a="1"/>
  <c r="AD1789" i="1" s="1"/>
  <c r="AD745" i="1" a="1"/>
  <c r="AD745" i="1" s="1"/>
  <c r="AD196" i="1" a="1"/>
  <c r="AD196" i="1" s="1"/>
  <c r="AD3334" i="1" a="1"/>
  <c r="AD3334" i="1" s="1"/>
  <c r="AD168" i="1" a="1"/>
  <c r="AD168" i="1" s="1"/>
  <c r="AD3888" i="1" a="1"/>
  <c r="AD3888" i="1" s="1"/>
  <c r="AD4155" i="1" a="1"/>
  <c r="AD4155" i="1" s="1"/>
  <c r="AD3023" i="1" a="1"/>
  <c r="AD3023" i="1" s="1"/>
  <c r="AD1517" i="1" a="1"/>
  <c r="AD1517" i="1" s="1"/>
  <c r="AD4902" i="1" a="1"/>
  <c r="AD4902" i="1" s="1"/>
  <c r="AD933" i="1" a="1"/>
  <c r="AD933" i="1" s="1"/>
  <c r="AD4312" i="1" a="1"/>
  <c r="AD4312" i="1" s="1"/>
  <c r="AD3807" i="1" a="1"/>
  <c r="AD3807" i="1" s="1"/>
  <c r="AD2272" i="1" a="1"/>
  <c r="AD2272" i="1" s="1"/>
  <c r="AD1776" i="1" a="1"/>
  <c r="AD1776" i="1" s="1"/>
  <c r="AD112" i="1" a="1"/>
  <c r="AD112" i="1" s="1"/>
  <c r="AD2607" i="1" a="1"/>
  <c r="AD2607" i="1" s="1"/>
  <c r="AD3074" i="1" a="1"/>
  <c r="AD3074" i="1" s="1"/>
  <c r="AD983" i="1" a="1"/>
  <c r="AD983" i="1" s="1"/>
  <c r="AD2792" i="1" a="1"/>
  <c r="AD2792" i="1" s="1"/>
  <c r="AD3683" i="1" a="1"/>
  <c r="AD3683" i="1" s="1"/>
  <c r="AD3641" i="1" a="1"/>
  <c r="AD3641" i="1" s="1"/>
  <c r="AD2819" i="1" a="1"/>
  <c r="AD2819" i="1" s="1"/>
  <c r="AD2974" i="1" a="1"/>
  <c r="AD2974" i="1" s="1"/>
  <c r="AD1251" i="1" a="1"/>
  <c r="AD1251" i="1" s="1"/>
  <c r="AD3020" i="1" a="1"/>
  <c r="AD3020" i="1" s="1"/>
  <c r="AD399" i="1" a="1"/>
  <c r="AD399" i="1" s="1"/>
  <c r="AD4807" i="1" a="1"/>
  <c r="AD4807" i="1" s="1"/>
  <c r="AD448" i="1" a="1"/>
  <c r="AD448" i="1" s="1"/>
  <c r="AD421" i="1" a="1"/>
  <c r="AD421" i="1" s="1"/>
  <c r="AD4850" i="1" a="1"/>
  <c r="AD4850" i="1" s="1"/>
  <c r="AD2094" i="1" a="1"/>
  <c r="AD2094" i="1" s="1"/>
  <c r="AD4629" i="1" a="1"/>
  <c r="AD4629" i="1" s="1"/>
  <c r="AD2920" i="1" a="1"/>
  <c r="AD2920" i="1" s="1"/>
  <c r="AD449" i="1" a="1"/>
  <c r="AD449" i="1" s="1"/>
  <c r="AD2097" i="1" a="1"/>
  <c r="AD2097" i="1" s="1"/>
  <c r="AD4770" i="1" a="1"/>
  <c r="AD4770" i="1" s="1"/>
  <c r="AD1908" i="1" a="1"/>
  <c r="AD1908" i="1" s="1"/>
  <c r="AD135" i="1" a="1"/>
  <c r="AD135" i="1" s="1"/>
  <c r="AD1777" i="1" a="1"/>
  <c r="AD1777" i="1" s="1"/>
  <c r="AD2363" i="1" a="1"/>
  <c r="AD2363" i="1" s="1"/>
  <c r="AD2403" i="1" a="1"/>
  <c r="AD2403" i="1" s="1"/>
  <c r="AD798" i="1" a="1"/>
  <c r="AD798" i="1" s="1"/>
  <c r="AD3390" i="1" a="1"/>
  <c r="AD3390" i="1" s="1"/>
  <c r="AD2962" i="1" a="1"/>
  <c r="AD2962" i="1" s="1"/>
  <c r="AD4150" i="1" a="1"/>
  <c r="AD4150" i="1" s="1"/>
  <c r="AD3794" i="1" a="1"/>
  <c r="AD3794" i="1" s="1"/>
  <c r="AD3359" i="1" a="1"/>
  <c r="AD3359" i="1" s="1"/>
  <c r="AD790" i="1" a="1"/>
  <c r="AD790" i="1" s="1"/>
  <c r="AD4911" i="1" a="1"/>
  <c r="AD4911" i="1" s="1"/>
  <c r="AD1785" i="1" a="1"/>
  <c r="AD1785" i="1" s="1"/>
  <c r="AD4670" i="1" a="1"/>
  <c r="AD4670" i="1" s="1"/>
  <c r="AD1388" i="1" a="1"/>
  <c r="AD1388" i="1" s="1"/>
  <c r="AD1738" i="1" a="1"/>
  <c r="AD1738" i="1" s="1"/>
  <c r="AD1740" i="1" a="1"/>
  <c r="AD1740" i="1" s="1"/>
  <c r="AD3558" i="1" a="1"/>
  <c r="AD3558" i="1" s="1"/>
  <c r="AD982" i="1" a="1"/>
  <c r="AD982" i="1" s="1"/>
  <c r="AD450" i="1" a="1"/>
  <c r="AD450" i="1" s="1"/>
  <c r="AD4266" i="1" a="1"/>
  <c r="AD4266" i="1" s="1"/>
  <c r="AD2679" i="1" a="1"/>
  <c r="AD2679" i="1" s="1"/>
  <c r="AD1410" i="1" a="1"/>
  <c r="AD1410" i="1" s="1"/>
  <c r="AD1539" i="1" a="1"/>
  <c r="AD1539" i="1" s="1"/>
  <c r="AD530" i="1" a="1"/>
  <c r="AD530" i="1" s="1"/>
  <c r="AD1892" i="1" a="1"/>
  <c r="AD1892" i="1" s="1"/>
  <c r="AD3722" i="1" a="1"/>
  <c r="AD3722" i="1" s="1"/>
  <c r="AD3281" i="1" a="1"/>
  <c r="AD3281" i="1" s="1"/>
  <c r="AD4547" i="1" a="1"/>
  <c r="AD4547" i="1" s="1"/>
  <c r="AD4402" i="1" a="1"/>
  <c r="AD4402" i="1" s="1"/>
  <c r="AD3723" i="1" a="1"/>
  <c r="AD3723" i="1" s="1"/>
  <c r="AD2816" i="1" a="1"/>
  <c r="AD2816" i="1" s="1"/>
  <c r="AD1671" i="1" a="1"/>
  <c r="AD1671" i="1" s="1"/>
  <c r="AD3104" i="1" a="1"/>
  <c r="AD3104" i="1" s="1"/>
  <c r="AD2249" i="1" a="1"/>
  <c r="AD2249" i="1" s="1"/>
  <c r="AD2905" i="1" a="1"/>
  <c r="AD2905" i="1" s="1"/>
  <c r="AD141" i="1" a="1"/>
  <c r="AD141" i="1" s="1"/>
  <c r="AD3018" i="1" a="1"/>
  <c r="AD3018" i="1" s="1"/>
  <c r="AD3203" i="1" a="1"/>
  <c r="AD3203" i="1" s="1"/>
  <c r="AD4005" i="1" a="1"/>
  <c r="AD4005" i="1" s="1"/>
  <c r="AD2310" i="1" a="1"/>
  <c r="AD2310" i="1" s="1"/>
  <c r="AD1997" i="1" a="1"/>
  <c r="AD1997" i="1" s="1"/>
  <c r="AD4081" i="1" a="1"/>
  <c r="AD4081" i="1" s="1"/>
  <c r="AD1805" i="1" a="1"/>
  <c r="AD1805" i="1" s="1"/>
  <c r="AD3131" i="1" a="1"/>
  <c r="AD3131" i="1" s="1"/>
  <c r="AD2184" i="1" a="1"/>
  <c r="AD2184" i="1" s="1"/>
  <c r="AD611" i="1" a="1"/>
  <c r="AD611" i="1" s="1"/>
  <c r="AD1627" i="1" a="1"/>
  <c r="AD1627" i="1" s="1"/>
  <c r="AD1545" i="1" a="1"/>
  <c r="AD1545" i="1" s="1"/>
  <c r="AD4668" i="1" a="1"/>
  <c r="AD4668" i="1" s="1"/>
  <c r="AD2968" i="1" a="1"/>
  <c r="AD2968" i="1" s="1"/>
  <c r="AD1604" i="1" a="1"/>
  <c r="AD1604" i="1" s="1"/>
  <c r="AD2225" i="1" a="1"/>
  <c r="AD2225" i="1" s="1"/>
  <c r="AD3719" i="1" a="1"/>
  <c r="AD3719" i="1" s="1"/>
  <c r="AD455" i="1" a="1"/>
  <c r="AD455" i="1" s="1"/>
  <c r="AD3058" i="1" a="1"/>
  <c r="AD3058" i="1" s="1"/>
  <c r="AD3702" i="1" a="1"/>
  <c r="AD3702" i="1" s="1"/>
  <c r="AD1918" i="1" a="1"/>
  <c r="AD1918" i="1" s="1"/>
  <c r="AD4265" i="1" a="1"/>
  <c r="AD4265" i="1" s="1"/>
  <c r="AD150" i="1" a="1"/>
  <c r="AD150" i="1" s="1"/>
  <c r="AD4058" i="1" a="1"/>
  <c r="AD4058" i="1" s="1"/>
  <c r="AD1813" i="1" a="1"/>
  <c r="AD1813" i="1" s="1"/>
  <c r="AD2245" i="1" a="1"/>
  <c r="AD2245" i="1" s="1"/>
  <c r="AD265" i="1" a="1"/>
  <c r="AD265" i="1" s="1"/>
  <c r="AD3442" i="1" a="1"/>
  <c r="AD3442" i="1" s="1"/>
  <c r="AD3240" i="1" a="1"/>
  <c r="AD3240" i="1" s="1"/>
  <c r="AD1522" i="1" a="1"/>
  <c r="AD1522" i="1" s="1"/>
  <c r="AD1599" i="1" a="1"/>
  <c r="AD1599" i="1" s="1"/>
  <c r="AD1048" i="1" a="1"/>
  <c r="AD1048" i="1" s="1"/>
  <c r="AD2747" i="1" a="1"/>
  <c r="AD2747" i="1" s="1"/>
  <c r="AD3553" i="1" a="1"/>
  <c r="AD3553" i="1" s="1"/>
  <c r="AD4792" i="1" a="1"/>
  <c r="AD4792" i="1" s="1"/>
  <c r="AD986" i="1" a="1"/>
  <c r="AD986" i="1" s="1"/>
  <c r="AD310" i="1" a="1"/>
  <c r="AD310" i="1" s="1"/>
  <c r="AD4331" i="1" a="1"/>
  <c r="AD4331" i="1" s="1"/>
  <c r="AD554" i="1" a="1"/>
  <c r="AD554" i="1" s="1"/>
  <c r="AD3469" i="1" a="1"/>
  <c r="AD3469" i="1" s="1"/>
  <c r="AD864" i="1" a="1"/>
  <c r="AD864" i="1" s="1"/>
  <c r="AD2399" i="1" a="1"/>
  <c r="AD2399" i="1" s="1"/>
  <c r="AD4855" i="1" a="1"/>
  <c r="AD4855" i="1" s="1"/>
  <c r="AD3155" i="1" a="1"/>
  <c r="AD3155" i="1" s="1"/>
  <c r="AD638" i="1" a="1"/>
  <c r="AD638" i="1" s="1"/>
  <c r="AD3194" i="1" a="1"/>
  <c r="AD3194" i="1" s="1"/>
  <c r="AD1741" i="1" a="1"/>
  <c r="AD1741" i="1" s="1"/>
  <c r="AD4379" i="1" a="1"/>
  <c r="AD4379" i="1" s="1"/>
  <c r="AD3134" i="1" a="1"/>
  <c r="AD3134" i="1" s="1"/>
  <c r="AD272" i="1" a="1"/>
  <c r="AD272" i="1" s="1"/>
  <c r="AD4057" i="1" a="1"/>
  <c r="AD4057" i="1" s="1"/>
  <c r="AD1339" i="1" a="1"/>
  <c r="AD1339" i="1" s="1"/>
  <c r="AD558" i="1" a="1"/>
  <c r="AD558" i="1" s="1"/>
  <c r="AD3336" i="1" a="1"/>
  <c r="AD3336" i="1" s="1"/>
  <c r="AD4848" i="1" a="1"/>
  <c r="AD4848" i="1" s="1"/>
  <c r="AD2788" i="1" a="1"/>
  <c r="AD2788" i="1" s="1"/>
  <c r="AD259" i="1" a="1"/>
  <c r="AD259" i="1" s="1"/>
  <c r="AD4382" i="1" a="1"/>
  <c r="AD4382" i="1" s="1"/>
  <c r="AD3600" i="1" a="1"/>
  <c r="AD3600" i="1" s="1"/>
  <c r="AD4467" i="1" a="1"/>
  <c r="AD4467" i="1" s="1"/>
  <c r="AD4932" i="1" a="1"/>
  <c r="AD4932" i="1" s="1"/>
  <c r="AD1344" i="1" a="1"/>
  <c r="AD1344" i="1" s="1"/>
  <c r="AD2934" i="1" a="1"/>
  <c r="AD2934" i="1" s="1"/>
  <c r="AD4048" i="1" a="1"/>
  <c r="AD4048" i="1" s="1"/>
  <c r="AD2666" i="1" a="1"/>
  <c r="AD2666" i="1" s="1"/>
  <c r="AD1363" i="1" a="1"/>
  <c r="AD1363" i="1" s="1"/>
  <c r="AD4214" i="1" a="1"/>
  <c r="AD4214" i="1" s="1"/>
  <c r="AD644" i="1" a="1"/>
  <c r="AD644" i="1" s="1"/>
  <c r="AD724" i="1" a="1"/>
  <c r="AD724" i="1" s="1"/>
  <c r="AD3121" i="1" a="1"/>
  <c r="AD3121" i="1" s="1"/>
  <c r="AD4738" i="1" a="1"/>
  <c r="AD4738" i="1" s="1"/>
  <c r="AD4228" i="1" a="1"/>
  <c r="AD4228" i="1" s="1"/>
  <c r="AD3179" i="1" a="1"/>
  <c r="AD3179" i="1" s="1"/>
  <c r="AD2842" i="1" a="1"/>
  <c r="AD2842" i="1" s="1"/>
  <c r="AD606" i="1" a="1"/>
  <c r="AD606" i="1" s="1"/>
  <c r="AD1637" i="1" a="1"/>
  <c r="AD1637" i="1" s="1"/>
  <c r="AD4865" i="1" a="1"/>
  <c r="AD4865" i="1" s="1"/>
  <c r="AD4452" i="1" a="1"/>
  <c r="AD4452" i="1" s="1"/>
  <c r="AD705" i="1" a="1"/>
  <c r="AD705" i="1" s="1"/>
  <c r="AD1773" i="1" a="1"/>
  <c r="AD1773" i="1" s="1"/>
  <c r="AD2362" i="1" a="1"/>
  <c r="AD2362" i="1" s="1"/>
  <c r="AD1858" i="1" a="1"/>
  <c r="AD1858" i="1" s="1"/>
  <c r="AD4978" i="1" a="1"/>
  <c r="AD4978" i="1" s="1"/>
  <c r="AD645" i="1" a="1"/>
  <c r="AD645" i="1" s="1"/>
  <c r="AD4366" i="1" a="1"/>
  <c r="AD4366" i="1" s="1"/>
  <c r="AD4750" i="1" a="1"/>
  <c r="AD4750" i="1" s="1"/>
  <c r="AD2592" i="1" a="1"/>
  <c r="AD2592" i="1" s="1"/>
  <c r="AD4295" i="1" a="1"/>
  <c r="AD4295" i="1" s="1"/>
  <c r="AD4779" i="1" a="1"/>
  <c r="AD4779" i="1" s="1"/>
  <c r="AD4196" i="1" a="1"/>
  <c r="AD4196" i="1" s="1"/>
  <c r="AD899" i="1" a="1"/>
  <c r="AD899" i="1" s="1"/>
  <c r="AD2433" i="1" a="1"/>
  <c r="AD2433" i="1" s="1"/>
  <c r="AD4430" i="1" a="1"/>
  <c r="AD4430" i="1" s="1"/>
  <c r="AD1622" i="1" a="1"/>
  <c r="AD1622" i="1" s="1"/>
  <c r="AD4564" i="1" a="1"/>
  <c r="AD4564" i="1" s="1"/>
  <c r="AD3659" i="1" a="1"/>
  <c r="AD3659" i="1" s="1"/>
  <c r="AD162" i="1" a="1"/>
  <c r="AD162" i="1" s="1"/>
  <c r="AD3358" i="1" a="1"/>
  <c r="AD3358" i="1" s="1"/>
  <c r="AD4355" i="1" a="1"/>
  <c r="AD4355" i="1" s="1"/>
  <c r="AD1924" i="1" a="1"/>
  <c r="AD1924" i="1" s="1"/>
  <c r="AD2953" i="1" a="1"/>
  <c r="AD2953" i="1" s="1"/>
  <c r="AD4038" i="1" a="1"/>
  <c r="AD4038" i="1" s="1"/>
  <c r="AD732" i="1" a="1"/>
  <c r="AD732" i="1" s="1"/>
  <c r="AD91" i="1" a="1"/>
  <c r="AD91" i="1" s="1"/>
  <c r="AD1298" i="1" a="1"/>
  <c r="AD1298" i="1" s="1"/>
  <c r="AD4461" i="1" a="1"/>
  <c r="AD4461" i="1" s="1"/>
  <c r="AD2807" i="1" a="1"/>
  <c r="AD2807" i="1" s="1"/>
  <c r="AD380" i="1" a="1"/>
  <c r="AD380" i="1" s="1"/>
  <c r="AD286" i="1" a="1"/>
  <c r="AD286" i="1" s="1"/>
  <c r="AD1731" i="1" a="1"/>
  <c r="AD1731" i="1" s="1"/>
  <c r="AD2897" i="1" a="1"/>
  <c r="AD2897" i="1" s="1"/>
  <c r="AD905" i="1" a="1"/>
  <c r="AD905" i="1" s="1"/>
  <c r="AD2931" i="1" a="1"/>
  <c r="AD2931" i="1" s="1"/>
  <c r="AD4646" i="1" a="1"/>
  <c r="AD4646" i="1" s="1"/>
  <c r="AD4598" i="1" a="1"/>
  <c r="AD4598" i="1" s="1"/>
  <c r="AD1830" i="1" a="1"/>
  <c r="AD1830" i="1" s="1"/>
  <c r="AD4411" i="1" a="1"/>
  <c r="AD4411" i="1" s="1"/>
  <c r="AD3572" i="1" a="1"/>
  <c r="AD3572" i="1" s="1"/>
  <c r="AD3307" i="1" a="1"/>
  <c r="AD3307" i="1" s="1"/>
  <c r="AD3171" i="1" a="1"/>
  <c r="AD3171" i="1" s="1"/>
  <c r="AD596" i="1" a="1"/>
  <c r="AD596" i="1" s="1"/>
  <c r="AD3987" i="1" a="1"/>
  <c r="AD3987" i="1" s="1"/>
  <c r="AD815" i="1" a="1"/>
  <c r="AD815" i="1" s="1"/>
  <c r="AD4731" i="1" a="1"/>
  <c r="AD4731" i="1" s="1"/>
  <c r="AD4479" i="1" a="1"/>
  <c r="AD4479" i="1" s="1"/>
  <c r="AD2873" i="1" a="1"/>
  <c r="AD2873" i="1" s="1"/>
  <c r="AD1778" i="1" a="1"/>
  <c r="AD1778" i="1" s="1"/>
  <c r="AD1852" i="1" a="1"/>
  <c r="AD1852" i="1" s="1"/>
  <c r="AD1839" i="1" a="1"/>
  <c r="AD1839" i="1" s="1"/>
  <c r="AD1757" i="1" a="1"/>
  <c r="AD1757" i="1" s="1"/>
  <c r="AD3834" i="1" a="1"/>
  <c r="AD3834" i="1" s="1"/>
  <c r="AD1600" i="1" a="1"/>
  <c r="AD1600" i="1" s="1"/>
  <c r="AD960" i="1" a="1"/>
  <c r="AD960" i="1" s="1"/>
  <c r="AD203" i="1" a="1"/>
  <c r="AD203" i="1" s="1"/>
  <c r="AD4" i="1" a="1"/>
  <c r="AD4" i="1" s="1"/>
  <c r="AD2491" i="1" a="1"/>
  <c r="AD2491" i="1" s="1"/>
  <c r="AD2864" i="1" a="1"/>
  <c r="AD2864" i="1" s="1"/>
  <c r="AD4268" i="1" a="1"/>
  <c r="AD4268" i="1" s="1"/>
  <c r="AD2727" i="1" a="1"/>
  <c r="AD2727" i="1" s="1"/>
  <c r="AD1456" i="1" a="1"/>
  <c r="AD1456" i="1" s="1"/>
  <c r="AD3670" i="1" a="1"/>
  <c r="AD3670" i="1" s="1"/>
  <c r="AD4121" i="1" a="1"/>
  <c r="AD4121" i="1" s="1"/>
  <c r="AD1256" i="1" a="1"/>
  <c r="AD1256" i="1" s="1"/>
  <c r="AD3450" i="1" a="1"/>
  <c r="AD3450" i="1" s="1"/>
  <c r="AD3784" i="1" a="1"/>
  <c r="AD3784" i="1" s="1"/>
  <c r="AD1928" i="1" a="1"/>
  <c r="AD1928" i="1" s="1"/>
  <c r="AD1508" i="1" a="1"/>
  <c r="AD1508" i="1" s="1"/>
  <c r="AD2821" i="1" a="1"/>
  <c r="AD2821" i="1" s="1"/>
  <c r="AD2822" i="1" a="1"/>
  <c r="AD2822" i="1" s="1"/>
  <c r="AD1425" i="1" a="1"/>
  <c r="AD1425" i="1" s="1"/>
  <c r="AD2055" i="1" a="1"/>
  <c r="AD2055" i="1" s="1"/>
  <c r="AD447" i="1" a="1"/>
  <c r="AD447" i="1" s="1"/>
  <c r="AD2640" i="1" a="1"/>
  <c r="AD2640" i="1" s="1"/>
  <c r="AD2078" i="1" a="1"/>
  <c r="AD2078" i="1" s="1"/>
  <c r="AD937" i="1" a="1"/>
  <c r="AD937" i="1" s="1"/>
  <c r="AD1761" i="1" a="1"/>
  <c r="AD1761" i="1" s="1"/>
  <c r="AD4570" i="1" a="1"/>
  <c r="AD4570" i="1" s="1"/>
  <c r="AD1257" i="1" a="1"/>
  <c r="AD1257" i="1" s="1"/>
  <c r="AD1088" i="1" a="1"/>
  <c r="AD1088" i="1" s="1"/>
  <c r="AD4660" i="1" a="1"/>
  <c r="AD4660" i="1" s="1"/>
  <c r="AD1824" i="1" a="1"/>
  <c r="AD1824" i="1" s="1"/>
  <c r="AD3795" i="1" a="1"/>
  <c r="AD3795" i="1" s="1"/>
  <c r="AD729" i="1" a="1"/>
  <c r="AD729" i="1" s="1"/>
  <c r="AD1635" i="1" a="1"/>
  <c r="AD1635" i="1" s="1"/>
  <c r="AD665" i="1" a="1"/>
  <c r="AD665" i="1" s="1"/>
  <c r="AD1391" i="1" a="1"/>
  <c r="AD1391" i="1" s="1"/>
  <c r="AD4614" i="1" a="1"/>
  <c r="AD4614" i="1" s="1"/>
  <c r="AD3398" i="1" a="1"/>
  <c r="AD3398" i="1" s="1"/>
  <c r="AD2151" i="1" a="1"/>
  <c r="AD2151" i="1" s="1"/>
  <c r="AD2594" i="1" a="1"/>
  <c r="AD2594" i="1" s="1"/>
  <c r="AD3585" i="1" a="1"/>
  <c r="AD3585" i="1" s="1"/>
  <c r="AD117" i="1" a="1"/>
  <c r="AD117" i="1" s="1"/>
  <c r="AD800" i="1" a="1"/>
  <c r="AD800" i="1" s="1"/>
  <c r="AD1238" i="1" a="1"/>
  <c r="AD1238" i="1" s="1"/>
  <c r="AD3446" i="1" a="1"/>
  <c r="AD3446" i="1" s="1"/>
  <c r="AD4216" i="1" a="1"/>
  <c r="AD4216" i="1" s="1"/>
  <c r="AD3704" i="1" a="1"/>
  <c r="AD3704" i="1" s="1"/>
  <c r="AD2143" i="1" a="1"/>
  <c r="AD2143" i="1" s="1"/>
  <c r="AD2195" i="1" a="1"/>
  <c r="AD2195" i="1" s="1"/>
  <c r="AD4484" i="1" a="1"/>
  <c r="AD4484" i="1" s="1"/>
  <c r="AD4036" i="1" a="1"/>
  <c r="AD4036" i="1" s="1"/>
  <c r="AD3064" i="1" a="1"/>
  <c r="AD3064" i="1" s="1"/>
  <c r="AD1361" i="1" a="1"/>
  <c r="AD1361" i="1" s="1"/>
  <c r="AD80" i="1" a="1"/>
  <c r="AD80" i="1" s="1"/>
  <c r="AD4753" i="1" a="1"/>
  <c r="AD4753" i="1" s="1"/>
  <c r="AD3677" i="1" a="1"/>
  <c r="AD3677" i="1" s="1"/>
  <c r="AD883" i="1" a="1"/>
  <c r="AD883" i="1" s="1"/>
  <c r="AD543" i="1" a="1"/>
  <c r="AD543" i="1" s="1"/>
  <c r="AD2471" i="1" a="1"/>
  <c r="AD2471" i="1" s="1"/>
  <c r="AD3362" i="1" a="1"/>
  <c r="AD3362" i="1" s="1"/>
  <c r="AD3620" i="1" a="1"/>
  <c r="AD3620" i="1" s="1"/>
  <c r="AD1239" i="1" a="1"/>
  <c r="AD1239" i="1" s="1"/>
  <c r="AD1312" i="1" a="1"/>
  <c r="AD1312" i="1" s="1"/>
  <c r="AD3496" i="1" a="1"/>
  <c r="AD3496" i="1" s="1"/>
  <c r="AD1591" i="1" a="1"/>
  <c r="AD1591" i="1" s="1"/>
  <c r="AD471" i="1" a="1"/>
  <c r="AD471" i="1" s="1"/>
  <c r="AD1750" i="1" a="1"/>
  <c r="AD1750" i="1" s="1"/>
  <c r="AD3156" i="1" a="1"/>
  <c r="AD3156" i="1" s="1"/>
  <c r="AD2262" i="1" a="1"/>
  <c r="AD2262" i="1" s="1"/>
  <c r="AD509" i="1" a="1"/>
  <c r="AD509" i="1" s="1"/>
  <c r="AD1128" i="1" a="1"/>
  <c r="AD1128" i="1" s="1"/>
  <c r="AD1498" i="1" a="1"/>
  <c r="AD1498" i="1" s="1"/>
  <c r="AD363" i="1" a="1"/>
  <c r="AD363" i="1" s="1"/>
  <c r="AD2596" i="1" a="1"/>
  <c r="AD2596" i="1" s="1"/>
  <c r="AD1544" i="1" a="1"/>
  <c r="AD1544" i="1" s="1"/>
  <c r="AD3117" i="1" a="1"/>
  <c r="AD3117" i="1" s="1"/>
  <c r="AD2923" i="1" a="1"/>
  <c r="AD2923" i="1" s="1"/>
  <c r="AD1000" i="1" a="1"/>
  <c r="AD1000" i="1" s="1"/>
  <c r="AD4287" i="1" a="1"/>
  <c r="AD4287" i="1" s="1"/>
  <c r="AD3399" i="1" a="1"/>
  <c r="AD3399" i="1" s="1"/>
  <c r="AD885" i="1" a="1"/>
  <c r="AD885" i="1" s="1"/>
  <c r="AD3183" i="1" a="1"/>
  <c r="AD3183" i="1" s="1"/>
  <c r="AD2635" i="1" a="1"/>
  <c r="AD2635" i="1" s="1"/>
  <c r="AD180" i="1" a="1"/>
  <c r="AD180" i="1" s="1"/>
  <c r="AD2647" i="1" a="1"/>
  <c r="AD2647" i="1" s="1"/>
  <c r="AD2714" i="1" a="1"/>
  <c r="AD2714" i="1" s="1"/>
  <c r="AD2949" i="1" a="1"/>
  <c r="AD2949" i="1" s="1"/>
  <c r="AD1447" i="1" a="1"/>
  <c r="AD1447" i="1" s="1"/>
  <c r="AD520" i="1" a="1"/>
  <c r="AD520" i="1" s="1"/>
  <c r="AD4816" i="1" a="1"/>
  <c r="AD4816" i="1" s="1"/>
  <c r="AD3581" i="1" a="1"/>
  <c r="AD3581" i="1" s="1"/>
  <c r="AD2373" i="1" a="1"/>
  <c r="AD2373" i="1" s="1"/>
  <c r="AD3460" i="1" a="1"/>
  <c r="AD3460" i="1" s="1"/>
  <c r="AD4954" i="1" a="1"/>
  <c r="AD4954" i="1" s="1"/>
  <c r="AD3661" i="1" a="1"/>
  <c r="AD3661" i="1" s="1"/>
  <c r="AD2380" i="1" a="1"/>
  <c r="AD2380" i="1" s="1"/>
  <c r="AD2436" i="1" a="1"/>
  <c r="AD2436" i="1" s="1"/>
  <c r="AD3241" i="1" a="1"/>
  <c r="AD3241" i="1" s="1"/>
  <c r="AD780" i="1" a="1"/>
  <c r="AD780" i="1" s="1"/>
  <c r="AD1275" i="1" a="1"/>
  <c r="AD1275" i="1" s="1"/>
  <c r="AD4894" i="1" a="1"/>
  <c r="AD4894" i="1" s="1"/>
  <c r="AD4300" i="1" a="1"/>
  <c r="AD4300" i="1" s="1"/>
  <c r="AD302" i="1" a="1"/>
  <c r="AD302" i="1" s="1"/>
  <c r="AD1053" i="1" a="1"/>
  <c r="AD1053" i="1" s="1"/>
  <c r="AD2009" i="1" a="1"/>
  <c r="AD2009" i="1" s="1"/>
  <c r="AD2276" i="1" a="1"/>
  <c r="AD2276" i="1" s="1"/>
  <c r="AD103" i="1" a="1"/>
  <c r="AD103" i="1" s="1"/>
  <c r="AD4507" i="1" a="1"/>
  <c r="AD4507" i="1" s="1"/>
  <c r="AD3029" i="1" a="1"/>
  <c r="AD3029" i="1" s="1"/>
  <c r="AD2023" i="1" a="1"/>
  <c r="AD2023" i="1" s="1"/>
  <c r="AD2212" i="1" a="1"/>
  <c r="AD2212" i="1" s="1"/>
  <c r="AD3198" i="1" a="1"/>
  <c r="AD3198" i="1" s="1"/>
  <c r="AD1620" i="1" a="1"/>
  <c r="AD1620" i="1" s="1"/>
  <c r="AD1423" i="1" a="1"/>
  <c r="AD1423" i="1" s="1"/>
  <c r="AD771" i="1" a="1"/>
  <c r="AD771" i="1" s="1"/>
  <c r="AD241" i="1" a="1"/>
  <c r="AD241" i="1" s="1"/>
  <c r="AD1977" i="1" a="1"/>
  <c r="AD1977" i="1" s="1"/>
  <c r="AD3968" i="1" a="1"/>
  <c r="AD3968" i="1" s="1"/>
  <c r="AD4514" i="1" a="1"/>
  <c r="AD4514" i="1" s="1"/>
  <c r="AD3655" i="1" a="1"/>
  <c r="AD3655" i="1" s="1"/>
  <c r="AD4785" i="1" a="1"/>
  <c r="AD4785" i="1" s="1"/>
  <c r="AD308" i="1" a="1"/>
  <c r="AD308" i="1" s="1"/>
  <c r="AD4688" i="1" a="1"/>
  <c r="AD4688" i="1" s="1"/>
  <c r="AD2550" i="1" a="1"/>
  <c r="AD2550" i="1" s="1"/>
  <c r="AD7" i="1" a="1"/>
  <c r="AD7" i="1" s="1"/>
  <c r="AD4871" i="1" a="1"/>
  <c r="AD4871" i="1" s="1"/>
  <c r="AD3284" i="1" a="1"/>
  <c r="AD3284" i="1" s="1"/>
  <c r="AD3270" i="1" a="1"/>
  <c r="AD3270" i="1" s="1"/>
  <c r="AD1845" i="1" a="1"/>
  <c r="AD1845" i="1" s="1"/>
  <c r="AD769" i="1" a="1"/>
  <c r="AD769" i="1" s="1"/>
  <c r="AD4487" i="1" a="1"/>
  <c r="AD4487" i="1" s="1"/>
  <c r="AD3812" i="1" a="1"/>
  <c r="AD3812" i="1" s="1"/>
  <c r="AD270" i="1" a="1"/>
  <c r="AD270" i="1" s="1"/>
  <c r="AD4098" i="1" a="1"/>
  <c r="AD4098" i="1" s="1"/>
  <c r="AD3649" i="1" a="1"/>
  <c r="AD3649" i="1" s="1"/>
  <c r="AD4516" i="1" a="1"/>
  <c r="AD4516" i="1" s="1"/>
  <c r="AD3611" i="1" a="1"/>
  <c r="AD3611" i="1" s="1"/>
  <c r="AD181" i="1" a="1"/>
  <c r="AD181" i="1" s="1"/>
  <c r="AD4964" i="1" a="1"/>
  <c r="AD4964" i="1" s="1"/>
  <c r="AD1360" i="1" a="1"/>
  <c r="AD1360" i="1" s="1"/>
  <c r="AD4936" i="1" a="1"/>
  <c r="AD4936" i="1" s="1"/>
  <c r="AD1032" i="1" a="1"/>
  <c r="AD1032" i="1" s="1"/>
  <c r="AD1991" i="1" a="1"/>
  <c r="AD1991" i="1" s="1"/>
  <c r="AD4336" i="1" a="1"/>
  <c r="AD4336" i="1" s="1"/>
  <c r="AD4851" i="1" a="1"/>
  <c r="AD4851" i="1" s="1"/>
  <c r="AD1935" i="1" a="1"/>
  <c r="AD1935" i="1" s="1"/>
  <c r="AD2649" i="1" a="1"/>
  <c r="AD2649" i="1" s="1"/>
  <c r="AD1768" i="1" a="1"/>
  <c r="AD1768" i="1" s="1"/>
  <c r="AD4179" i="1" a="1"/>
  <c r="AD4179" i="1" s="1"/>
  <c r="AD1874" i="1" a="1"/>
  <c r="AD1874" i="1" s="1"/>
  <c r="AD4206" i="1" a="1"/>
  <c r="AD4206" i="1" s="1"/>
  <c r="AD2390" i="1" a="1"/>
  <c r="AD2390" i="1" s="1"/>
  <c r="AD2927" i="1" a="1"/>
  <c r="AD2927" i="1" s="1"/>
  <c r="AD1087" i="1" a="1"/>
  <c r="AD1087" i="1" s="1"/>
  <c r="AD1180" i="1" a="1"/>
  <c r="AD1180" i="1" s="1"/>
  <c r="AD852" i="1" a="1"/>
  <c r="AD852" i="1" s="1"/>
  <c r="AD4489" i="1" a="1"/>
  <c r="AD4489" i="1" s="1"/>
  <c r="AD2197" i="1" a="1"/>
  <c r="AD2197" i="1" s="1"/>
  <c r="AD4515" i="1" a="1"/>
  <c r="AD4515" i="1" s="1"/>
  <c r="AD2867" i="1" a="1"/>
  <c r="AD2867" i="1" s="1"/>
  <c r="AD100" i="1" a="1"/>
  <c r="AD100" i="1" s="1"/>
  <c r="AD1152" i="1" a="1"/>
  <c r="AD1152" i="1" s="1"/>
  <c r="AD3500" i="1" a="1"/>
  <c r="AD3500" i="1" s="1"/>
  <c r="AD4244" i="1" a="1"/>
  <c r="AD4244" i="1" s="1"/>
  <c r="AD3404" i="1" a="1"/>
  <c r="AD3404" i="1" s="1"/>
  <c r="AD177" i="1" a="1"/>
  <c r="AD177" i="1" s="1"/>
  <c r="AD3564" i="1" a="1"/>
  <c r="AD3564" i="1" s="1"/>
  <c r="AD1691" i="1" a="1"/>
  <c r="AD1691" i="1" s="1"/>
  <c r="AD4046" i="1" a="1"/>
  <c r="AD4046" i="1" s="1"/>
  <c r="AD4242" i="1" a="1"/>
  <c r="AD4242" i="1" s="1"/>
  <c r="AD2488" i="1" a="1"/>
  <c r="AD2488" i="1" s="1"/>
  <c r="AD1033" i="1" a="1"/>
  <c r="AD1033" i="1" s="1"/>
  <c r="AD4578" i="1" a="1"/>
  <c r="AD4578" i="1" s="1"/>
  <c r="AD917" i="1" a="1"/>
  <c r="AD917" i="1" s="1"/>
  <c r="AD420" i="1" a="1"/>
  <c r="AD420" i="1" s="1"/>
  <c r="AD153" i="1" a="1"/>
  <c r="AD153" i="1" s="1"/>
  <c r="AD979" i="1" a="1"/>
  <c r="AD979" i="1" s="1"/>
  <c r="AD134" i="1" a="1"/>
  <c r="AD134" i="1" s="1"/>
  <c r="AD133" i="1" a="1"/>
  <c r="AD133" i="1" s="1"/>
  <c r="AD2431" i="1" a="1"/>
  <c r="AD2431" i="1" s="1"/>
  <c r="AD3268" i="1" a="1"/>
  <c r="AD3268" i="1" s="1"/>
  <c r="AD2239" i="1" a="1"/>
  <c r="AD2239" i="1" s="1"/>
  <c r="AD3679" i="1" a="1"/>
  <c r="AD3679" i="1" s="1"/>
  <c r="AD2122" i="1" a="1"/>
  <c r="AD2122" i="1" s="1"/>
  <c r="AD4506" i="1" a="1"/>
  <c r="AD4506" i="1" s="1"/>
  <c r="AD1036" i="1" a="1"/>
  <c r="AD1036" i="1" s="1"/>
  <c r="AD3003" i="1" a="1"/>
  <c r="AD3003" i="1" s="1"/>
  <c r="AD4931" i="1" a="1"/>
  <c r="AD4931" i="1" s="1"/>
  <c r="AD2179" i="1" a="1"/>
  <c r="AD2179" i="1" s="1"/>
  <c r="AD4412" i="1" a="1"/>
  <c r="AD4412" i="1" s="1"/>
  <c r="AD458" i="1" a="1"/>
  <c r="AD458" i="1" s="1"/>
  <c r="AD4469" i="1" a="1"/>
  <c r="AD4469" i="1" s="1"/>
  <c r="AD1118" i="1" a="1"/>
  <c r="AD1118" i="1" s="1"/>
  <c r="AD2763" i="1" a="1"/>
  <c r="AD2763" i="1" s="1"/>
  <c r="AD2350" i="1" a="1"/>
  <c r="AD2350" i="1" s="1"/>
  <c r="AD3742" i="1" a="1"/>
  <c r="AD3742" i="1" s="1"/>
  <c r="AD863" i="1" a="1"/>
  <c r="AD863" i="1" s="1"/>
  <c r="AD670" i="1" a="1"/>
  <c r="AD670" i="1" s="1"/>
  <c r="AD1052" i="1" a="1"/>
  <c r="AD1052" i="1" s="1"/>
  <c r="AD4992" i="1" a="1"/>
  <c r="AD4992" i="1" s="1"/>
  <c r="AD3639" i="1" a="1"/>
  <c r="AD3639" i="1" s="1"/>
  <c r="AD743" i="1" a="1"/>
  <c r="AD743" i="1" s="1"/>
  <c r="AD2790" i="1" a="1"/>
  <c r="AD2790" i="1" s="1"/>
  <c r="AD3096" i="1" a="1"/>
  <c r="AD3096" i="1" s="1"/>
  <c r="AD3214" i="1" a="1"/>
  <c r="AD3214" i="1" s="1"/>
  <c r="AD1861" i="1" a="1"/>
  <c r="AD1861" i="1" s="1"/>
  <c r="AD2476" i="1" a="1"/>
  <c r="AD2476" i="1" s="1"/>
  <c r="AD59" i="1" a="1"/>
  <c r="AD59" i="1" s="1"/>
  <c r="AD3948" i="1" a="1"/>
  <c r="AD3948" i="1" s="1"/>
  <c r="AD4963" i="1" a="1"/>
  <c r="AD4963" i="1" s="1"/>
  <c r="AD3479" i="1" a="1"/>
  <c r="AD3479" i="1" s="1"/>
  <c r="AD3570" i="1" a="1"/>
  <c r="AD3570" i="1" s="1"/>
  <c r="AD3546" i="1" a="1"/>
  <c r="AD3546" i="1" s="1"/>
  <c r="AD1289" i="1" a="1"/>
  <c r="AD1289" i="1" s="1"/>
  <c r="AD660" i="1" a="1"/>
  <c r="AD660" i="1" s="1"/>
  <c r="AD3391" i="1" a="1"/>
  <c r="AD3391" i="1" s="1"/>
  <c r="AD4615" i="1" a="1"/>
  <c r="AD4615" i="1" s="1"/>
  <c r="AD1841" i="1" a="1"/>
  <c r="AD1841" i="1" s="1"/>
  <c r="AD2039" i="1" a="1"/>
  <c r="AD2039" i="1" s="1"/>
  <c r="AD1818" i="1" a="1"/>
  <c r="AD1818" i="1" s="1"/>
  <c r="AD32" i="1" a="1"/>
  <c r="AD32" i="1" s="1"/>
  <c r="AD2772" i="1" a="1"/>
  <c r="AD2772" i="1" s="1"/>
  <c r="AD4037" i="1" a="1"/>
  <c r="AD4037" i="1" s="1"/>
  <c r="AD2157" i="1" a="1"/>
  <c r="AD2157" i="1" s="1"/>
  <c r="AD1686" i="1" a="1"/>
  <c r="AD1686" i="1" s="1"/>
  <c r="AD4783" i="1" a="1"/>
  <c r="AD4783" i="1" s="1"/>
  <c r="AD1060" i="1" a="1"/>
  <c r="AD1060" i="1" s="1"/>
  <c r="AD109" i="1" a="1"/>
  <c r="AD109" i="1" s="1"/>
  <c r="AD1444" i="1" a="1"/>
  <c r="AD1444" i="1" s="1"/>
  <c r="AD1849" i="1" a="1"/>
  <c r="AD1849" i="1" s="1"/>
  <c r="AD3638" i="1" a="1"/>
  <c r="AD3638" i="1" s="1"/>
  <c r="AD1449" i="1" a="1"/>
  <c r="AD1449" i="1" s="1"/>
  <c r="AD4733" i="1" a="1"/>
  <c r="AD4733" i="1" s="1"/>
  <c r="AD2057" i="1" a="1"/>
  <c r="AD2057" i="1" s="1"/>
  <c r="AD1779" i="1" a="1"/>
  <c r="AD1779" i="1" s="1"/>
  <c r="AD3128" i="1" a="1"/>
  <c r="AD3128" i="1" s="1"/>
  <c r="AD820" i="1" a="1"/>
  <c r="AD820" i="1" s="1"/>
  <c r="AD4973" i="1" a="1"/>
  <c r="AD4973" i="1" s="1"/>
  <c r="AD2131" i="1" a="1"/>
  <c r="AD2131" i="1" s="1"/>
  <c r="AD425" i="1" a="1"/>
  <c r="AD425" i="1" s="1"/>
  <c r="AD653" i="1" a="1"/>
  <c r="AD653" i="1" s="1"/>
  <c r="AD2766" i="1" a="1"/>
  <c r="AD2766" i="1" s="1"/>
  <c r="AD2017" i="1" a="1"/>
  <c r="AD2017" i="1" s="1"/>
  <c r="AD736" i="1" a="1"/>
  <c r="AD736" i="1" s="1"/>
  <c r="AD1054" i="1" a="1"/>
  <c r="AD1054" i="1" s="1"/>
  <c r="AD4723" i="1" a="1"/>
  <c r="AD4723" i="1" s="1"/>
  <c r="AD4307" i="1" a="1"/>
  <c r="AD4307" i="1" s="1"/>
  <c r="AD1512" i="1" a="1"/>
  <c r="AD1512" i="1" s="1"/>
  <c r="AD1155" i="1" a="1"/>
  <c r="AD1155" i="1" s="1"/>
  <c r="AD1694" i="1" a="1"/>
  <c r="AD1694" i="1" s="1"/>
  <c r="AD4257" i="1" a="1"/>
  <c r="AD4257" i="1" s="1"/>
  <c r="AD2668" i="1" a="1"/>
  <c r="AD2668" i="1" s="1"/>
  <c r="AD2493" i="1" a="1"/>
  <c r="AD2493" i="1" s="1"/>
  <c r="AD3013" i="1" a="1"/>
  <c r="AD3013" i="1" s="1"/>
  <c r="AD1504" i="1" a="1"/>
  <c r="AD1504" i="1" s="1"/>
  <c r="AD4113" i="1" a="1"/>
  <c r="AD4113" i="1" s="1"/>
  <c r="AD4238" i="1" a="1"/>
  <c r="AD4238" i="1" s="1"/>
  <c r="AD4207" i="1" a="1"/>
  <c r="AD4207" i="1" s="1"/>
  <c r="AD3837" i="1" a="1"/>
  <c r="AD3837" i="1" s="1"/>
  <c r="AD2298" i="1" a="1"/>
  <c r="AD2298" i="1" s="1"/>
  <c r="AD3769" i="1" a="1"/>
  <c r="AD3769" i="1" s="1"/>
  <c r="AD4311" i="1" a="1"/>
  <c r="AD4311" i="1" s="1"/>
  <c r="AD997" i="1" a="1"/>
  <c r="AD997" i="1" s="1"/>
  <c r="AD3272" i="1" a="1"/>
  <c r="AD3272" i="1" s="1"/>
  <c r="AD2250" i="1" a="1"/>
  <c r="AD2250" i="1" s="1"/>
  <c r="AD81" i="1" a="1"/>
  <c r="AD81" i="1" s="1"/>
  <c r="AD4830" i="1" a="1"/>
  <c r="AD4830" i="1" s="1"/>
  <c r="AD1947" i="1" a="1"/>
  <c r="AD1947" i="1" s="1"/>
  <c r="AD1871" i="1" a="1"/>
  <c r="AD1871" i="1" s="1"/>
  <c r="AD3329" i="1" a="1"/>
  <c r="AD3329" i="1" s="1"/>
  <c r="AD3087" i="1" a="1"/>
  <c r="AD3087" i="1" s="1"/>
  <c r="AD4502" i="1" a="1"/>
  <c r="AD4502" i="1" s="1"/>
  <c r="AD4460" i="1" a="1"/>
  <c r="AD4460" i="1" s="1"/>
  <c r="AD3263" i="1" a="1"/>
  <c r="AD3263" i="1" s="1"/>
  <c r="AD4158" i="1" a="1"/>
  <c r="AD4158" i="1" s="1"/>
  <c r="AD186" i="1" a="1"/>
  <c r="AD186" i="1" s="1"/>
  <c r="AD3516" i="1" a="1"/>
  <c r="AD3516" i="1" s="1"/>
  <c r="AD2551" i="1" a="1"/>
  <c r="AD2551" i="1" s="1"/>
  <c r="AD4542" i="1" a="1"/>
  <c r="AD4542" i="1" s="1"/>
  <c r="AD3288" i="1" a="1"/>
  <c r="AD3288" i="1" s="1"/>
  <c r="AD1510" i="1" a="1"/>
  <c r="AD1510" i="1" s="1"/>
  <c r="AD73" i="1" a="1"/>
  <c r="AD73" i="1" s="1"/>
  <c r="AD125" i="1" a="1"/>
  <c r="AD125" i="1" s="1"/>
  <c r="AD324" i="1" a="1"/>
  <c r="AD324" i="1" s="1"/>
  <c r="AD1177" i="1" a="1"/>
  <c r="AD1177" i="1" s="1"/>
  <c r="AD4903" i="1" a="1"/>
  <c r="AD4903" i="1" s="1"/>
  <c r="AD1801" i="1" a="1"/>
  <c r="AD1801" i="1" s="1"/>
  <c r="AD3196" i="1" a="1"/>
  <c r="AD3196" i="1" s="1"/>
  <c r="AD298" i="1" a="1"/>
  <c r="AD298" i="1" s="1"/>
  <c r="AD4934" i="1" a="1"/>
  <c r="AD4934" i="1" s="1"/>
  <c r="AD4075" i="1" a="1"/>
  <c r="AD4075" i="1" s="1"/>
  <c r="AD3255" i="1" a="1"/>
  <c r="AD3255" i="1" s="1"/>
  <c r="AD4915" i="1" a="1"/>
  <c r="AD4915" i="1" s="1"/>
  <c r="AD1044" i="1" a="1"/>
  <c r="AD1044" i="1" s="1"/>
  <c r="AD2246" i="1" a="1"/>
  <c r="AD2246" i="1" s="1"/>
  <c r="AD942" i="1" a="1"/>
  <c r="AD942" i="1" s="1"/>
  <c r="AD2233" i="1" a="1"/>
  <c r="AD2233" i="1" s="1"/>
  <c r="AD679" i="1" a="1"/>
  <c r="AD679" i="1" s="1"/>
  <c r="AD102" i="1" a="1"/>
  <c r="AD102" i="1" s="1"/>
  <c r="AD1882" i="1" a="1"/>
  <c r="AD1882" i="1" s="1"/>
  <c r="AD3897" i="1" a="1"/>
  <c r="AD3897" i="1" s="1"/>
  <c r="AD4008" i="1" a="1"/>
  <c r="AD4008" i="1" s="1"/>
  <c r="AD493" i="1" a="1"/>
  <c r="AD493" i="1" s="1"/>
  <c r="AD4006" i="1" a="1"/>
  <c r="AD4006" i="1" s="1"/>
  <c r="AD3720" i="1" a="1"/>
  <c r="AD3720" i="1" s="1"/>
  <c r="AD1909" i="1" a="1"/>
  <c r="AD1909" i="1" s="1"/>
  <c r="AD966" i="1" a="1"/>
  <c r="AD966" i="1" s="1"/>
  <c r="AD2918" i="1" a="1"/>
  <c r="AD2918" i="1" s="1"/>
  <c r="AD696" i="1" a="1"/>
  <c r="AD696" i="1" s="1"/>
  <c r="AD4741" i="1" a="1"/>
  <c r="AD4741" i="1" s="1"/>
  <c r="AD750" i="1" a="1"/>
  <c r="AD750" i="1" s="1"/>
  <c r="AD4593" i="1" a="1"/>
  <c r="AD4593" i="1" s="1"/>
  <c r="AD3330" i="1" a="1"/>
  <c r="AD3330" i="1" s="1"/>
  <c r="AD3983" i="1" a="1"/>
  <c r="AD3983" i="1" s="1"/>
  <c r="AD1933" i="1" a="1"/>
  <c r="AD1933" i="1" s="1"/>
  <c r="AD1529" i="1" a="1"/>
  <c r="AD1529" i="1" s="1"/>
  <c r="AD4097" i="1" a="1"/>
  <c r="AD4097" i="1" s="1"/>
  <c r="AD2180" i="1" a="1"/>
  <c r="AD2180" i="1" s="1"/>
  <c r="AD2573" i="1" a="1"/>
  <c r="AD2573" i="1" s="1"/>
  <c r="AD2653" i="1" a="1"/>
  <c r="AD2653" i="1" s="1"/>
  <c r="AD901" i="1" a="1"/>
  <c r="AD901" i="1" s="1"/>
  <c r="AD4513" i="1" a="1"/>
  <c r="AD4513" i="1" s="1"/>
  <c r="AD687" i="1" a="1"/>
  <c r="AD687" i="1" s="1"/>
  <c r="AD105" i="1" a="1"/>
  <c r="AD105" i="1" s="1"/>
  <c r="AD3933" i="1" a="1"/>
  <c r="AD3933" i="1" s="1"/>
  <c r="AD3508" i="1" a="1"/>
  <c r="AD3508" i="1" s="1"/>
  <c r="AD3531" i="1" a="1"/>
  <c r="AD3531" i="1" s="1"/>
  <c r="AD251" i="1" a="1"/>
  <c r="AD251" i="1" s="1"/>
  <c r="AD1823" i="1" a="1"/>
  <c r="AD1823" i="1" s="1"/>
  <c r="AD2605" i="1" a="1"/>
  <c r="AD2605" i="1" s="1"/>
  <c r="AD2321" i="1" a="1"/>
  <c r="AD2321" i="1" s="1"/>
  <c r="AD3838" i="1" a="1"/>
  <c r="AD3838" i="1" s="1"/>
  <c r="AD2050" i="1" a="1"/>
  <c r="AD2050" i="1" s="1"/>
  <c r="AD2427" i="1" a="1"/>
  <c r="AD2427" i="1" s="1"/>
  <c r="AD1916" i="1" a="1"/>
  <c r="AD1916" i="1" s="1"/>
  <c r="AD2737" i="1" a="1"/>
  <c r="AD2737" i="1" s="1"/>
  <c r="AD3187" i="1" a="1"/>
  <c r="AD3187" i="1" s="1"/>
  <c r="AD4986" i="1" a="1"/>
  <c r="AD4986" i="1" s="1"/>
  <c r="AD4457" i="1" a="1"/>
  <c r="AD4457" i="1" s="1"/>
  <c r="AD2487" i="1" a="1"/>
  <c r="AD2487" i="1" s="1"/>
  <c r="AD2164" i="1" a="1"/>
  <c r="AD2164" i="1" s="1"/>
  <c r="AD4259" i="1" a="1"/>
  <c r="AD4259" i="1" s="1"/>
  <c r="AD4010" i="1" a="1"/>
  <c r="AD4010" i="1" s="1"/>
  <c r="AD3847" i="1" a="1"/>
  <c r="AD3847" i="1" s="1"/>
  <c r="AD1208" i="1" a="1"/>
  <c r="AD1208" i="1" s="1"/>
  <c r="AD4085" i="1" a="1"/>
  <c r="AD4085" i="1" s="1"/>
  <c r="AD985" i="1" a="1"/>
  <c r="AD985" i="1" s="1"/>
  <c r="AD2059" i="1" a="1"/>
  <c r="AD2059" i="1" s="1"/>
  <c r="AD516" i="1" a="1"/>
  <c r="AD516" i="1" s="1"/>
  <c r="AD3781" i="1" a="1"/>
  <c r="AD3781" i="1" s="1"/>
  <c r="AD4917" i="1" a="1"/>
  <c r="AD4917" i="1" s="1"/>
  <c r="AD4177" i="1" a="1"/>
  <c r="AD4177" i="1" s="1"/>
  <c r="AD3700" i="1" a="1"/>
  <c r="AD3700" i="1" s="1"/>
  <c r="AD4821" i="1" a="1"/>
  <c r="AD4821" i="1" s="1"/>
  <c r="AD174" i="1" a="1"/>
  <c r="AD174" i="1" s="1"/>
  <c r="AD2096" i="1" a="1"/>
  <c r="AD2096" i="1" s="1"/>
  <c r="AD4404" i="1" a="1"/>
  <c r="AD4404" i="1" s="1"/>
  <c r="AD68" i="1" a="1"/>
  <c r="AD68" i="1" s="1"/>
  <c r="AD887" i="1" a="1"/>
  <c r="AD887" i="1" s="1"/>
  <c r="AD1972" i="1" a="1"/>
  <c r="AD1972" i="1" s="1"/>
  <c r="AD3589" i="1" a="1"/>
  <c r="AD3589" i="1" s="1"/>
  <c r="AD3197" i="1" a="1"/>
  <c r="AD3197" i="1" s="1"/>
  <c r="AD1710" i="1" a="1"/>
  <c r="AD1710" i="1" s="1"/>
  <c r="AD2944" i="1" a="1"/>
  <c r="AD2944" i="1" s="1"/>
  <c r="AD1072" i="1" a="1"/>
  <c r="AD1072" i="1" s="1"/>
  <c r="AD2264" i="1" a="1"/>
  <c r="AD2264" i="1" s="1"/>
  <c r="AD1664" i="1" a="1"/>
  <c r="AD1664" i="1" s="1"/>
  <c r="AD4895" i="1" a="1"/>
  <c r="AD4895" i="1" s="1"/>
  <c r="AD4709" i="1" a="1"/>
  <c r="AD4709" i="1" s="1"/>
  <c r="AD690" i="1" a="1"/>
  <c r="AD690" i="1" s="1"/>
  <c r="AD1518" i="1" a="1"/>
  <c r="AD1518" i="1" s="1"/>
  <c r="AD4635" i="1" a="1"/>
  <c r="AD4635" i="1" s="1"/>
  <c r="AD2939" i="1" a="1"/>
  <c r="AD2939" i="1" s="1"/>
  <c r="AD2485" i="1" a="1"/>
  <c r="AD2485" i="1" s="1"/>
  <c r="AD4885" i="1" a="1"/>
  <c r="AD4885" i="1" s="1"/>
  <c r="AD738" i="1" a="1"/>
  <c r="AD738" i="1" s="1"/>
  <c r="AD1817" i="1" a="1"/>
  <c r="AD1817" i="1" s="1"/>
  <c r="AD2061" i="1" a="1"/>
  <c r="AD2061" i="1" s="1"/>
  <c r="AD3342" i="1" a="1"/>
  <c r="AD3342" i="1" s="1"/>
  <c r="AD2558" i="1" a="1"/>
  <c r="AD2558" i="1" s="1"/>
  <c r="AD695" i="1" a="1"/>
  <c r="AD695" i="1" s="1"/>
  <c r="AD828" i="1" a="1"/>
  <c r="AD828" i="1" s="1"/>
  <c r="AD709" i="1" a="1"/>
  <c r="AD709" i="1" s="1"/>
  <c r="AD1214" i="1" a="1"/>
  <c r="AD1214" i="1" s="1"/>
  <c r="AD3363" i="1" a="1"/>
  <c r="AD3363" i="1" s="1"/>
  <c r="AD529" i="1" a="1"/>
  <c r="AD529" i="1" s="1"/>
  <c r="AD1288" i="1" a="1"/>
  <c r="AD1288" i="1" s="1"/>
  <c r="AD2567" i="1" a="1"/>
  <c r="AD2567" i="1" s="1"/>
  <c r="AD4293" i="1" a="1"/>
  <c r="AD4293" i="1" s="1"/>
  <c r="AD1840" i="1" a="1"/>
  <c r="AD1840" i="1" s="1"/>
  <c r="AD2553" i="1" a="1"/>
  <c r="AD2553" i="1" s="1"/>
  <c r="AD2798" i="1" a="1"/>
  <c r="AD2798" i="1" s="1"/>
  <c r="AD4935" i="1" a="1"/>
  <c r="AD4935" i="1" s="1"/>
  <c r="AD2710" i="1" a="1"/>
  <c r="AD2710" i="1" s="1"/>
  <c r="AD283" i="1" a="1"/>
  <c r="AD283" i="1" s="1"/>
  <c r="AD1387" i="1" a="1"/>
  <c r="AD1387" i="1" s="1"/>
  <c r="AD1046" i="1" a="1"/>
  <c r="AD1046" i="1" s="1"/>
  <c r="AD4631" i="1" a="1"/>
  <c r="AD4631" i="1" s="1"/>
  <c r="AD4769" i="1" a="1"/>
  <c r="AD4769" i="1" s="1"/>
  <c r="AD487" i="1" a="1"/>
  <c r="AD487" i="1" s="1"/>
  <c r="AD1311" i="1" a="1"/>
  <c r="AD1311" i="1" s="1"/>
  <c r="AD2168" i="1" a="1"/>
  <c r="AD2168" i="1" s="1"/>
  <c r="AD3184" i="1" a="1"/>
  <c r="AD3184" i="1" s="1"/>
  <c r="AD1329" i="1" a="1"/>
  <c r="AD1329" i="1" s="1"/>
  <c r="AD4019" i="1" a="1"/>
  <c r="AD4019" i="1" s="1"/>
  <c r="AD4025" i="1" a="1"/>
  <c r="AD4025" i="1" s="1"/>
  <c r="AD370" i="1" a="1"/>
  <c r="AD370" i="1" s="1"/>
  <c r="AD2014" i="1" a="1"/>
  <c r="AD2014" i="1" s="1"/>
  <c r="AD4728" i="1" a="1"/>
  <c r="AD4728" i="1" s="1"/>
  <c r="AD2591" i="1" a="1"/>
  <c r="AD2591" i="1" s="1"/>
  <c r="AD4249" i="1" a="1"/>
  <c r="AD4249" i="1" s="1"/>
  <c r="AD2391" i="1" a="1"/>
  <c r="AD2391" i="1" s="1"/>
  <c r="AD391" i="1" a="1"/>
  <c r="AD391" i="1" s="1"/>
  <c r="AD2383" i="1" a="1"/>
  <c r="AD2383" i="1" s="1"/>
  <c r="AD4373" i="1" a="1"/>
  <c r="AD4373" i="1" s="1"/>
  <c r="AD3129" i="1" a="1"/>
  <c r="AD3129" i="1" s="1"/>
  <c r="AD4802" i="1" a="1"/>
  <c r="AD4802" i="1" s="1"/>
  <c r="AD1193" i="1" a="1"/>
  <c r="AD1193" i="1" s="1"/>
  <c r="AD4327" i="1" a="1"/>
  <c r="AD4327" i="1" s="1"/>
  <c r="AD2228" i="1" a="1"/>
  <c r="AD2228" i="1" s="1"/>
  <c r="AD3568" i="1" a="1"/>
  <c r="AD3568" i="1" s="1"/>
  <c r="AD4230" i="1" a="1"/>
  <c r="AD4230" i="1" s="1"/>
  <c r="AD3054" i="1" a="1"/>
  <c r="AD3054" i="1" s="1"/>
  <c r="AD2719" i="1" a="1"/>
  <c r="AD2719" i="1" s="1"/>
  <c r="AD4473" i="1" a="1"/>
  <c r="AD4473" i="1" s="1"/>
  <c r="AD3210" i="1" a="1"/>
  <c r="AD3210" i="1" s="1"/>
  <c r="AD3540" i="1" a="1"/>
  <c r="AD3540" i="1" s="1"/>
  <c r="AD3928" i="1" a="1"/>
  <c r="AD3928" i="1" s="1"/>
  <c r="AD1320" i="1" a="1"/>
  <c r="AD1320" i="1" s="1"/>
  <c r="AD2755" i="1" a="1"/>
  <c r="AD2755" i="1" s="1"/>
  <c r="AD2509" i="1" a="1"/>
  <c r="AD2509" i="1" s="1"/>
  <c r="AD841" i="1" a="1"/>
  <c r="AD841" i="1" s="1"/>
  <c r="AD230" i="1" a="1"/>
  <c r="AD230" i="1" s="1"/>
  <c r="AD4777" i="1" a="1"/>
  <c r="AD4777" i="1" s="1"/>
  <c r="AD4442" i="1" a="1"/>
  <c r="AD4442" i="1" s="1"/>
  <c r="AD1760" i="1" a="1"/>
  <c r="AD1760" i="1" s="1"/>
  <c r="AD2975" i="1" a="1"/>
  <c r="AD2975" i="1" s="1"/>
  <c r="AD5000" i="1" a="1"/>
  <c r="AD5000" i="1" s="1"/>
  <c r="AD2633" i="1" a="1"/>
  <c r="AD2633" i="1" s="1"/>
  <c r="AD3804" i="1" a="1"/>
  <c r="AD3804" i="1" s="1"/>
  <c r="AD2430" i="1" a="1"/>
  <c r="AD2430" i="1" s="1"/>
  <c r="AD3491" i="1" a="1"/>
  <c r="AD3491" i="1" s="1"/>
  <c r="AD4672" i="1" a="1"/>
  <c r="AD4672" i="1" s="1"/>
  <c r="AD2781" i="1" a="1"/>
  <c r="AD2781" i="1" s="1"/>
  <c r="AD4775" i="1" a="1"/>
  <c r="AD4775" i="1" s="1"/>
  <c r="AD3634" i="1" a="1"/>
  <c r="AD3634" i="1" s="1"/>
  <c r="AD3115" i="1" a="1"/>
  <c r="AD3115" i="1" s="1"/>
  <c r="AD1758" i="1" a="1"/>
  <c r="AD1758" i="1" s="1"/>
  <c r="AD232" i="1" a="1"/>
  <c r="AD232" i="1" s="1"/>
  <c r="AD1213" i="1" a="1"/>
  <c r="AD1213" i="1" s="1"/>
  <c r="AD2277" i="1" a="1"/>
  <c r="AD2277" i="1" s="1"/>
  <c r="AD1756" i="1" a="1"/>
  <c r="AD1756" i="1" s="1"/>
  <c r="AD3878" i="1" a="1"/>
  <c r="AD3878" i="1" s="1"/>
  <c r="AD4314" i="1" a="1"/>
  <c r="AD4314" i="1" s="1"/>
  <c r="AD4589" i="1" a="1"/>
  <c r="AD4589" i="1" s="1"/>
  <c r="AD755" i="1" a="1"/>
  <c r="AD755" i="1" s="1"/>
  <c r="AD4042" i="1" a="1"/>
  <c r="AD4042" i="1" s="1"/>
  <c r="AD795" i="1" a="1"/>
  <c r="AD795" i="1" s="1"/>
  <c r="AD2347" i="1" a="1"/>
  <c r="AD2347" i="1" s="1"/>
  <c r="AD1598" i="1" a="1"/>
  <c r="AD1598" i="1" s="1"/>
  <c r="AD2652" i="1" a="1"/>
  <c r="AD2652" i="1" s="1"/>
  <c r="AD4680" i="1" a="1"/>
  <c r="AD4680" i="1" s="1"/>
  <c r="AD1701" i="1" a="1"/>
  <c r="AD1701" i="1" s="1"/>
  <c r="AD66" i="1" a="1"/>
  <c r="AD66" i="1" s="1"/>
  <c r="AD3302" i="1" a="1"/>
  <c r="AD3302" i="1" s="1"/>
  <c r="AD1073" i="1" a="1"/>
  <c r="AD1073" i="1" s="1"/>
  <c r="AD1964" i="1" a="1"/>
  <c r="AD1964" i="1" s="1"/>
  <c r="AD4868" i="1" a="1"/>
  <c r="AD4868" i="1" s="1"/>
  <c r="AD2426" i="1" a="1"/>
  <c r="AD2426" i="1" s="1"/>
  <c r="AD2327" i="1" a="1"/>
  <c r="AD2327" i="1" s="1"/>
  <c r="AD2587" i="1" a="1"/>
  <c r="AD2587" i="1" s="1"/>
  <c r="AD2609" i="1" a="1"/>
  <c r="AD2609" i="1" s="1"/>
  <c r="AD4988" i="1" a="1"/>
  <c r="AD4988" i="1" s="1"/>
  <c r="AD2125" i="1" a="1"/>
  <c r="AD2125" i="1" s="1"/>
  <c r="AD3593" i="1" a="1"/>
  <c r="AD3593" i="1" s="1"/>
  <c r="AD711" i="1" a="1"/>
  <c r="AD711" i="1" s="1"/>
  <c r="AD2103" i="1" a="1"/>
  <c r="AD2103" i="1" s="1"/>
  <c r="AD4641" i="1" a="1"/>
  <c r="AD4641" i="1" s="1"/>
  <c r="AD4685" i="1" a="1"/>
  <c r="AD4685" i="1" s="1"/>
  <c r="AD2149" i="1" a="1"/>
  <c r="AD2149" i="1" s="1"/>
  <c r="AD3671" i="1" a="1"/>
  <c r="AD3671" i="1" s="1"/>
  <c r="AD2483" i="1" a="1"/>
  <c r="AD2483" i="1" s="1"/>
  <c r="AD4562" i="1" a="1"/>
  <c r="AD4562" i="1" s="1"/>
  <c r="AD2908" i="1" a="1"/>
  <c r="AD2908" i="1" s="1"/>
  <c r="AD877" i="1" a="1"/>
  <c r="AD877" i="1" s="1"/>
  <c r="AD1668" i="1" a="1"/>
  <c r="AD1668" i="1" s="1"/>
  <c r="AD24" i="1" a="1"/>
  <c r="AD24" i="1" s="1"/>
  <c r="AD3471" i="1" a="1"/>
  <c r="AD3471" i="1" s="1"/>
  <c r="AD2479" i="1" a="1"/>
  <c r="AD2479" i="1" s="1"/>
  <c r="AD3122" i="1" a="1"/>
  <c r="AD3122" i="1" s="1"/>
  <c r="AD2876" i="1" a="1"/>
  <c r="AD2876" i="1" s="1"/>
  <c r="AD96" i="1" a="1"/>
  <c r="AD96" i="1" s="1"/>
  <c r="AD1274" i="1" a="1"/>
  <c r="AD1274" i="1" s="1"/>
  <c r="AD608" i="1" a="1"/>
  <c r="AD608" i="1" s="1"/>
  <c r="AD1304" i="1" a="1"/>
  <c r="AD1304" i="1" s="1"/>
  <c r="AD4898" i="1" a="1"/>
  <c r="AD4898" i="1" s="1"/>
  <c r="AD418" i="1" a="1"/>
  <c r="AD418" i="1" s="1"/>
  <c r="AD1217" i="1" a="1"/>
  <c r="AD1217" i="1" s="1"/>
  <c r="AD1649" i="1" a="1"/>
  <c r="AD1649" i="1" s="1"/>
  <c r="AD3709" i="1" a="1"/>
  <c r="AD3709" i="1" s="1"/>
  <c r="AD659" i="1" a="1"/>
  <c r="AD659" i="1" s="1"/>
  <c r="AD2001" i="1" a="1"/>
  <c r="AD2001" i="1" s="1"/>
  <c r="AD962" i="1" a="1"/>
  <c r="AD962" i="1" s="1"/>
  <c r="AD1277" i="1" a="1"/>
  <c r="AD1277" i="1" s="1"/>
  <c r="AD1755" i="1" a="1"/>
  <c r="AD1755" i="1" s="1"/>
  <c r="AD4847" i="1" a="1"/>
  <c r="AD4847" i="1" s="1"/>
  <c r="AD1665" i="1" a="1"/>
  <c r="AD1665" i="1" s="1"/>
  <c r="AD1568" i="1" a="1"/>
  <c r="AD1568" i="1" s="1"/>
  <c r="AD1430" i="1" a="1"/>
  <c r="AD1430" i="1" s="1"/>
  <c r="AD1780" i="1" a="1"/>
  <c r="AD1780" i="1" s="1"/>
  <c r="AD2371" i="1" a="1"/>
  <c r="AD2371" i="1" s="1"/>
  <c r="AD1657" i="1" a="1"/>
  <c r="AD1657" i="1" s="1"/>
  <c r="AD3956" i="1" a="1"/>
  <c r="AD3956" i="1" s="1"/>
  <c r="AD3144" i="1" a="1"/>
  <c r="AD3144" i="1" s="1"/>
  <c r="AD4891" i="1" a="1"/>
  <c r="AD4891" i="1" s="1"/>
  <c r="AD3057" i="1" a="1"/>
  <c r="AD3057" i="1" s="1"/>
  <c r="AD4083" i="1" a="1"/>
  <c r="AD4083" i="1" s="1"/>
  <c r="AD3555" i="1" a="1"/>
  <c r="AD3555" i="1" s="1"/>
  <c r="AD4684" i="1" a="1"/>
  <c r="AD4684" i="1" s="1"/>
  <c r="AD4013" i="1" a="1"/>
  <c r="AD4013" i="1" s="1"/>
  <c r="AD1477" i="1" a="1"/>
  <c r="AD1477" i="1" s="1"/>
  <c r="AD3755" i="1" a="1"/>
  <c r="AD3755" i="1" s="1"/>
  <c r="AD1408" i="1" a="1"/>
  <c r="AD1408" i="1" s="1"/>
  <c r="AD935" i="1" a="1"/>
  <c r="AD935" i="1" s="1"/>
  <c r="AD1956" i="1" a="1"/>
  <c r="AD1956" i="1" s="1"/>
  <c r="AD271" i="1" a="1"/>
  <c r="AD271" i="1" s="1"/>
  <c r="AD4678" i="1" a="1"/>
  <c r="AD4678" i="1" s="1"/>
  <c r="AD3823" i="1" a="1"/>
  <c r="AD3823" i="1" s="1"/>
  <c r="AD3037" i="1" a="1"/>
  <c r="AD3037" i="1" s="1"/>
  <c r="AD1056" i="1" a="1"/>
  <c r="AD1056" i="1" s="1"/>
  <c r="AD438" i="1" a="1"/>
  <c r="AD438" i="1" s="1"/>
  <c r="AD2178" i="1" a="1"/>
  <c r="AD2178" i="1" s="1"/>
  <c r="AD3495" i="1" a="1"/>
  <c r="AD3495" i="1" s="1"/>
  <c r="AD2584" i="1" a="1"/>
  <c r="AD2584" i="1" s="1"/>
  <c r="AD1706" i="1" a="1"/>
  <c r="AD1706" i="1" s="1"/>
  <c r="AD3761" i="1" a="1"/>
  <c r="AD3761" i="1" s="1"/>
  <c r="AD2757" i="1" a="1"/>
  <c r="AD2757" i="1" s="1"/>
  <c r="AD3735" i="1" a="1"/>
  <c r="AD3735" i="1" s="1"/>
  <c r="AD2275" i="1" a="1"/>
  <c r="AD2275" i="1" s="1"/>
  <c r="AD115" i="1" a="1"/>
  <c r="AD115" i="1" s="1"/>
  <c r="AD1162" i="1" a="1"/>
  <c r="AD1162" i="1" s="1"/>
  <c r="AD1176" i="1" a="1"/>
  <c r="AD1176" i="1" s="1"/>
  <c r="AD2531" i="1" a="1"/>
  <c r="AD2531" i="1" s="1"/>
  <c r="AD4900" i="1" a="1"/>
  <c r="AD4900" i="1" s="1"/>
  <c r="AD1347" i="1" a="1"/>
  <c r="AD1347" i="1" s="1"/>
  <c r="AD1421" i="1" a="1"/>
  <c r="AD1421" i="1" s="1"/>
  <c r="AD500" i="1" a="1"/>
  <c r="AD500" i="1" s="1"/>
  <c r="AD1010" i="1" a="1"/>
  <c r="AD1010" i="1" s="1"/>
  <c r="AD4643" i="1" a="1"/>
  <c r="AD4643" i="1" s="1"/>
  <c r="AD4732" i="1" a="1"/>
  <c r="AD4732" i="1" s="1"/>
  <c r="AD514" i="1" a="1"/>
  <c r="AD514" i="1" s="1"/>
  <c r="AD2686" i="1" a="1"/>
  <c r="AD2686" i="1" s="1"/>
  <c r="AD3138" i="1" a="1"/>
  <c r="AD3138" i="1" s="1"/>
  <c r="AD4486" i="1" a="1"/>
  <c r="AD4486" i="1" s="1"/>
  <c r="AD3425" i="1" a="1"/>
  <c r="AD3425" i="1" s="1"/>
  <c r="AD3080" i="1" a="1"/>
  <c r="AD3080" i="1" s="1"/>
  <c r="AD3984" i="1" a="1"/>
  <c r="AD3984" i="1" s="1"/>
  <c r="AD344" i="1" a="1"/>
  <c r="AD344" i="1" s="1"/>
  <c r="AD922" i="1" a="1"/>
  <c r="AD922" i="1" s="1"/>
  <c r="AD379" i="1" a="1"/>
  <c r="AD379" i="1" s="1"/>
  <c r="AD352" i="1" a="1"/>
  <c r="AD352" i="1" s="1"/>
  <c r="AD2101" i="1" a="1"/>
  <c r="AD2101" i="1" s="1"/>
  <c r="AD1814" i="1" a="1"/>
  <c r="AD1814" i="1" s="1"/>
  <c r="AD497" i="1" a="1"/>
  <c r="AD497" i="1" s="1"/>
  <c r="AD3605" i="1" a="1"/>
  <c r="AD3605" i="1" s="1"/>
  <c r="AD3141" i="1" a="1"/>
  <c r="AD3141" i="1" s="1"/>
  <c r="AD4388" i="1" a="1"/>
  <c r="AD4388" i="1" s="1"/>
  <c r="AD4948" i="1" a="1"/>
  <c r="AD4948" i="1" s="1"/>
  <c r="AD2127" i="1" a="1"/>
  <c r="AD2127" i="1" s="1"/>
  <c r="AD4737" i="1" a="1"/>
  <c r="AD4737" i="1" s="1"/>
  <c r="AD4200" i="1" a="1"/>
  <c r="AD4200" i="1" s="1"/>
  <c r="AD2984" i="1" a="1"/>
  <c r="AD2984" i="1" s="1"/>
  <c r="AD3239" i="1" a="1"/>
  <c r="AD3239" i="1" s="1"/>
  <c r="AD4638" i="1" a="1"/>
  <c r="AD4638" i="1" s="1"/>
  <c r="AD781" i="1" a="1"/>
  <c r="AD781" i="1" s="1"/>
  <c r="AD4560" i="1" a="1"/>
  <c r="AD4560" i="1" s="1"/>
  <c r="AD3050" i="1" a="1"/>
  <c r="AD3050" i="1" s="1"/>
  <c r="AD3091" i="1" a="1"/>
  <c r="AD3091" i="1" s="1"/>
  <c r="AD722" i="1" a="1"/>
  <c r="AD722" i="1" s="1"/>
  <c r="AD1613" i="1" a="1"/>
  <c r="AD1613" i="1" s="1"/>
  <c r="AD1828" i="1" a="1"/>
  <c r="AD1828" i="1" s="1"/>
  <c r="AD4165" i="1" a="1"/>
  <c r="AD4165" i="1" s="1"/>
  <c r="AD3743" i="1" a="1"/>
  <c r="AD3743" i="1" s="1"/>
  <c r="AD2838" i="1" a="1"/>
  <c r="AD2838" i="1" s="1"/>
  <c r="AD4034" i="1" a="1"/>
  <c r="AD4034" i="1" s="1"/>
  <c r="AD3875" i="1" a="1"/>
  <c r="AD3875" i="1" s="1"/>
  <c r="AD2629" i="1" a="1"/>
  <c r="AD2629" i="1" s="1"/>
  <c r="AD1029" i="1" a="1"/>
  <c r="AD1029" i="1" s="1"/>
  <c r="AD2448" i="1" a="1"/>
  <c r="AD2448" i="1" s="1"/>
  <c r="AD4952" i="1" a="1"/>
  <c r="AD4952" i="1" s="1"/>
  <c r="AD3006" i="1" a="1"/>
  <c r="AD3006" i="1" s="1"/>
  <c r="AD4236" i="1" a="1"/>
  <c r="AD4236" i="1" s="1"/>
  <c r="AD796" i="1" a="1"/>
  <c r="AD796" i="1" s="1"/>
  <c r="AD262" i="1" a="1"/>
  <c r="AD262" i="1" s="1"/>
  <c r="AD2753" i="1" a="1"/>
  <c r="AD2753" i="1" s="1"/>
  <c r="AD3158" i="1" a="1"/>
  <c r="AD3158" i="1" s="1"/>
  <c r="AD3049" i="1" a="1"/>
  <c r="AD3049" i="1" s="1"/>
  <c r="AD4454" i="1" a="1"/>
  <c r="AD4454" i="1" s="1"/>
  <c r="AD4433" i="1" a="1"/>
  <c r="AD4433" i="1" s="1"/>
  <c r="AD46" i="1" a="1"/>
  <c r="AD46" i="1" s="1"/>
  <c r="AD4468" i="1" a="1"/>
  <c r="AD4468" i="1" s="1"/>
  <c r="AD599" i="1" a="1"/>
  <c r="AD599" i="1" s="1"/>
  <c r="AD3113" i="1" a="1"/>
  <c r="AD3113" i="1" s="1"/>
  <c r="AD3826" i="1" a="1"/>
  <c r="AD3826" i="1" s="1"/>
  <c r="AD2756" i="1" a="1"/>
  <c r="AD2756" i="1" s="1"/>
  <c r="AD4009" i="1" a="1"/>
  <c r="AD4009" i="1" s="1"/>
  <c r="AD4974" i="1" a="1"/>
  <c r="AD4974" i="1" s="1"/>
  <c r="AD859" i="1" a="1"/>
  <c r="AD859" i="1" s="1"/>
  <c r="AD236" i="1" a="1"/>
  <c r="AD236" i="1" s="1"/>
  <c r="AD2797" i="1" a="1"/>
  <c r="AD2797" i="1" s="1"/>
  <c r="AD3321" i="1" a="1"/>
  <c r="AD3321" i="1" s="1"/>
  <c r="AD3900" i="1" a="1"/>
  <c r="AD3900" i="1" s="1"/>
  <c r="AD720" i="1" a="1"/>
  <c r="AD720" i="1" s="1"/>
  <c r="AD556" i="1" a="1"/>
  <c r="AD556" i="1" s="1"/>
  <c r="AD4574" i="1" a="1"/>
  <c r="AD4574" i="1" s="1"/>
  <c r="AD71" i="1" a="1"/>
  <c r="AD71" i="1" s="1"/>
  <c r="AD585" i="1" a="1"/>
  <c r="AD585" i="1" s="1"/>
  <c r="AD1998" i="1" a="1"/>
  <c r="AD1998" i="1" s="1"/>
  <c r="AD3215" i="1" a="1"/>
  <c r="AD3215" i="1" s="1"/>
  <c r="AD4415" i="1" a="1"/>
  <c r="AD4415" i="1" s="1"/>
  <c r="AD3367" i="1" a="1"/>
  <c r="AD3367" i="1" s="1"/>
  <c r="AD1667" i="1" a="1"/>
  <c r="AD1667" i="1" s="1"/>
  <c r="AD2806" i="1" a="1"/>
  <c r="AD2806" i="1" s="1"/>
  <c r="AD4852" i="1" a="1"/>
  <c r="AD4852" i="1" s="1"/>
  <c r="AD77" i="1" a="1"/>
  <c r="AD77" i="1" s="1"/>
  <c r="AD3535" i="1" a="1"/>
  <c r="AD3535" i="1" s="1"/>
  <c r="AD1569" i="1" a="1"/>
  <c r="AD1569" i="1" s="1"/>
  <c r="AD3032" i="1" a="1"/>
  <c r="AD3032" i="1" s="1"/>
  <c r="AD4337" i="1" a="1"/>
  <c r="AD4337" i="1" s="1"/>
  <c r="AD2003" i="1" a="1"/>
  <c r="AD2003" i="1" s="1"/>
  <c r="AD4076" i="1" a="1"/>
  <c r="AD4076" i="1" s="1"/>
  <c r="AD4712" i="1" a="1"/>
  <c r="AD4712" i="1" s="1"/>
  <c r="AD2533" i="1" a="1"/>
  <c r="AD2533" i="1" s="1"/>
  <c r="AD3989" i="1" a="1"/>
  <c r="AD3989" i="1" s="1"/>
  <c r="AD3497" i="1" a="1"/>
  <c r="AD3497" i="1" s="1"/>
  <c r="AD3887" i="1" a="1"/>
  <c r="AD3887" i="1" s="1"/>
  <c r="AD1641" i="1" a="1"/>
  <c r="AD1641" i="1" s="1"/>
  <c r="AD635" i="1" a="1"/>
  <c r="AD635" i="1" s="1"/>
  <c r="AD1712" i="1" a="1"/>
  <c r="AD1712" i="1" s="1"/>
  <c r="AD1437" i="1" a="1"/>
  <c r="AD1437" i="1" s="1"/>
  <c r="AD4054" i="1" a="1"/>
  <c r="AD4054" i="1" s="1"/>
  <c r="AD1300" i="1" a="1"/>
  <c r="AD1300" i="1" s="1"/>
  <c r="AD4882" i="1" a="1"/>
  <c r="AD4882" i="1" s="1"/>
  <c r="AD816" i="1" a="1"/>
  <c r="AD816" i="1" s="1"/>
  <c r="AD4877" i="1" a="1"/>
  <c r="AD4877" i="1" s="1"/>
  <c r="AD1323" i="1" a="1"/>
  <c r="AD1323" i="1" s="1"/>
  <c r="AD1856" i="1" a="1"/>
  <c r="AD1856" i="1" s="1"/>
  <c r="AD3525" i="1" a="1"/>
  <c r="AD3525" i="1" s="1"/>
  <c r="AD2804" i="1" a="1"/>
  <c r="AD2804" i="1" s="1"/>
  <c r="AD3147" i="1" a="1"/>
  <c r="AD3147" i="1" s="1"/>
  <c r="AD2973" i="1" a="1"/>
  <c r="AD2973" i="1" s="1"/>
  <c r="AD4018" i="1" a="1"/>
  <c r="AD4018" i="1" s="1"/>
  <c r="AD2671" i="1" a="1"/>
  <c r="AD2671" i="1" s="1"/>
  <c r="AD3912" i="1" a="1"/>
  <c r="AD3912" i="1" s="1"/>
  <c r="AD3177" i="1" a="1"/>
  <c r="AD3177" i="1" s="1"/>
  <c r="AD532" i="1" a="1"/>
  <c r="AD532" i="1" s="1"/>
  <c r="AD1988" i="1" a="1"/>
  <c r="AD1988" i="1" s="1"/>
  <c r="AD1151" i="1" a="1"/>
  <c r="AD1151" i="1" s="1"/>
  <c r="AD1893" i="1" a="1"/>
  <c r="AD1893" i="1" s="1"/>
  <c r="AD2791" i="1" a="1"/>
  <c r="AD2791" i="1" s="1"/>
  <c r="AD4796" i="1" a="1"/>
  <c r="AD4796" i="1" s="1"/>
  <c r="AD595" i="1" a="1"/>
  <c r="AD595" i="1" s="1"/>
  <c r="AD2615" i="1" a="1"/>
  <c r="AD2615" i="1" s="1"/>
  <c r="AD2937" i="1" a="1"/>
  <c r="AD2937" i="1" s="1"/>
  <c r="AD1996" i="1" a="1"/>
  <c r="AD1996" i="1" s="1"/>
  <c r="AD947" i="1" a="1"/>
  <c r="AD947" i="1" s="1"/>
  <c r="AD3645" i="1" a="1"/>
  <c r="AD3645" i="1" s="1"/>
  <c r="AD1934" i="1" a="1"/>
  <c r="AD1934" i="1" s="1"/>
  <c r="AD3648" i="1" a="1"/>
  <c r="AD3648" i="1" s="1"/>
  <c r="AD451" i="1" a="1"/>
  <c r="AD451" i="1" s="1"/>
  <c r="AD1612" i="1" a="1"/>
  <c r="AD1612" i="1" s="1"/>
  <c r="AD2730" i="1" a="1"/>
  <c r="AD2730" i="1" s="1"/>
  <c r="AD2477" i="1" a="1"/>
  <c r="AD2477" i="1" s="1"/>
  <c r="AD1873" i="1" a="1"/>
  <c r="AD1873" i="1" s="1"/>
  <c r="AD853" i="1" a="1"/>
  <c r="AD853" i="1" s="1"/>
  <c r="AD94" i="1" a="1"/>
  <c r="AD94" i="1" s="1"/>
  <c r="AD4727" i="1" a="1"/>
  <c r="AD4727" i="1" s="1"/>
  <c r="AD503" i="1" a="1"/>
  <c r="AD503" i="1" s="1"/>
  <c r="AD1353" i="1" a="1"/>
  <c r="AD1353" i="1" s="1"/>
  <c r="AD4470" i="1" a="1"/>
  <c r="AD4470" i="1" s="1"/>
  <c r="AD1332" i="1" a="1"/>
  <c r="AD1332" i="1" s="1"/>
  <c r="AD2070" i="1" a="1"/>
  <c r="AD2070" i="1" s="1"/>
  <c r="AD4838" i="1" a="1"/>
  <c r="AD4838" i="1" s="1"/>
  <c r="AD2293" i="1" a="1"/>
  <c r="AD2293" i="1" s="1"/>
  <c r="AD2273" i="1" a="1"/>
  <c r="AD2273" i="1" s="1"/>
  <c r="AD3157" i="1" a="1"/>
  <c r="AD3157" i="1" s="1"/>
  <c r="AD2216" i="1" a="1"/>
  <c r="AD2216" i="1" s="1"/>
  <c r="AD3253" i="1" a="1"/>
  <c r="AD3253" i="1" s="1"/>
  <c r="AD1206" i="1" a="1"/>
  <c r="AD1206" i="1" s="1"/>
  <c r="AD3507" i="1" a="1"/>
  <c r="AD3507" i="1" s="1"/>
  <c r="AD473" i="1" a="1"/>
  <c r="AD473" i="1" s="1"/>
  <c r="AD3236" i="1" a="1"/>
  <c r="AD3236" i="1" s="1"/>
  <c r="AD4292" i="1" a="1"/>
  <c r="AD4292" i="1" s="1"/>
  <c r="AD932" i="1" a="1"/>
  <c r="AD932" i="1" s="1"/>
  <c r="AD4418" i="1" a="1"/>
  <c r="AD4418" i="1" s="1"/>
  <c r="AD2437" i="1" a="1"/>
  <c r="AD2437" i="1" s="1"/>
  <c r="AD2950" i="1" a="1"/>
  <c r="AD2950" i="1" s="1"/>
  <c r="AD3075" i="1" a="1"/>
  <c r="AD3075" i="1" s="1"/>
  <c r="AD3896" i="1" a="1"/>
  <c r="AD3896" i="1" s="1"/>
  <c r="AD3371" i="1" a="1"/>
  <c r="AD3371" i="1" s="1"/>
  <c r="AD2211" i="1" a="1"/>
  <c r="AD2211" i="1" s="1"/>
  <c r="AD1617" i="1" a="1"/>
  <c r="AD1617" i="1" s="1"/>
  <c r="AD2619" i="1" a="1"/>
  <c r="AD2619" i="1" s="1"/>
  <c r="AD385" i="1" a="1"/>
  <c r="AD385" i="1" s="1"/>
  <c r="AD2095" i="1" a="1"/>
  <c r="AD2095" i="1" s="1"/>
  <c r="AD3035" i="1" a="1"/>
  <c r="AD3035" i="1" s="1"/>
  <c r="AD2738" i="1" a="1"/>
  <c r="AD2738" i="1" s="1"/>
  <c r="AD235" i="1" a="1"/>
  <c r="AD235" i="1" s="1"/>
  <c r="AD1040" i="1" a="1"/>
  <c r="AD1040" i="1" s="1"/>
  <c r="AD4301" i="1" a="1"/>
  <c r="AD4301" i="1" s="1"/>
  <c r="AD1528" i="1" a="1"/>
  <c r="AD1528" i="1" s="1"/>
  <c r="AD4488" i="1" a="1"/>
  <c r="AD4488" i="1" s="1"/>
  <c r="AD2945" i="1" a="1"/>
  <c r="AD2945" i="1" s="1"/>
  <c r="AD1733" i="1" a="1"/>
  <c r="AD1733" i="1" s="1"/>
  <c r="AD879" i="1" a="1"/>
  <c r="AD879" i="1" s="1"/>
  <c r="AD4766" i="1" a="1"/>
  <c r="AD4766" i="1" s="1"/>
  <c r="AD2470" i="1" a="1"/>
  <c r="AD2470" i="1" s="1"/>
  <c r="AD766" i="1" a="1"/>
  <c r="AD766" i="1" s="1"/>
  <c r="AD1261" i="1" a="1"/>
  <c r="AD1261" i="1" s="1"/>
  <c r="AD803" i="1" a="1"/>
  <c r="AD803" i="1" s="1"/>
  <c r="AD144" i="1" a="1"/>
  <c r="AD144" i="1" s="1"/>
  <c r="AD146" i="1" a="1"/>
  <c r="AD146" i="1" s="1"/>
  <c r="AD772" i="1" a="1"/>
  <c r="AD772" i="1" s="1"/>
  <c r="AD4721" i="1" a="1"/>
  <c r="AD4721" i="1" s="1"/>
  <c r="AD2209" i="1" a="1"/>
  <c r="AD2209" i="1" s="1"/>
  <c r="AD4682" i="1" a="1"/>
  <c r="AD4682" i="1" s="1"/>
  <c r="AD3941" i="1" a="1"/>
  <c r="AD3941" i="1" s="1"/>
  <c r="AD3099" i="1" a="1"/>
  <c r="AD3099" i="1" s="1"/>
  <c r="AD3773" i="1" a="1"/>
  <c r="AD3773" i="1" s="1"/>
  <c r="AD2907" i="1" a="1"/>
  <c r="AD2907" i="1" s="1"/>
  <c r="AD2548" i="1" a="1"/>
  <c r="AD2548" i="1" s="1"/>
  <c r="AD4856" i="1" a="1"/>
  <c r="AD4856" i="1" s="1"/>
  <c r="AD761" i="1" a="1"/>
  <c r="AD761" i="1" s="1"/>
  <c r="AD1930" i="1" a="1"/>
  <c r="AD1930" i="1" s="1"/>
  <c r="AD4906" i="1" a="1"/>
  <c r="AD4906" i="1" s="1"/>
  <c r="AD3401" i="1" a="1"/>
  <c r="AD3401" i="1" s="1"/>
  <c r="AD866" i="1" a="1"/>
  <c r="AD866" i="1" s="1"/>
  <c r="AD2286" i="1" a="1"/>
  <c r="AD2286" i="1" s="1"/>
  <c r="AD2715" i="1" a="1"/>
  <c r="AD2715" i="1" s="1"/>
  <c r="AD2376" i="1" a="1"/>
  <c r="AD2376" i="1" s="1"/>
  <c r="AD4793" i="1" a="1"/>
  <c r="AD4793" i="1" s="1"/>
  <c r="AD4663" i="1" a="1"/>
  <c r="AD4663" i="1" s="1"/>
  <c r="AD147" i="1" a="1"/>
  <c r="AD147" i="1" s="1"/>
  <c r="AD953" i="1" a="1"/>
  <c r="AD953" i="1" s="1"/>
  <c r="AD2507" i="1" a="1"/>
  <c r="AD2507" i="1" s="1"/>
  <c r="AD4192" i="1" a="1"/>
  <c r="AD4192" i="1" s="1"/>
  <c r="AD4729" i="1" a="1"/>
  <c r="AD4729" i="1" s="1"/>
  <c r="AD3259" i="1" a="1"/>
  <c r="AD3259" i="1" s="1"/>
  <c r="AD130" i="1" a="1"/>
  <c r="AD130" i="1" s="1"/>
  <c r="AD2925" i="1" a="1"/>
  <c r="AD2925" i="1" s="1"/>
  <c r="AD2555" i="1" a="1"/>
  <c r="AD2555" i="1" s="1"/>
  <c r="AD1494" i="1" a="1"/>
  <c r="AD1494" i="1" s="1"/>
  <c r="AD970" i="1" a="1"/>
  <c r="AD970" i="1" s="1"/>
  <c r="AD3799" i="1" a="1"/>
  <c r="AD3799" i="1" s="1"/>
  <c r="AD792" i="1" a="1"/>
  <c r="AD792" i="1" s="1"/>
  <c r="AD3590" i="1" a="1"/>
  <c r="AD3590" i="1" s="1"/>
  <c r="AD3730" i="1" a="1"/>
  <c r="AD3730" i="1" s="1"/>
  <c r="AD2901" i="1" a="1"/>
  <c r="AD2901" i="1" s="1"/>
  <c r="AD4082" i="1" a="1"/>
  <c r="AD4082" i="1" s="1"/>
  <c r="AD1796" i="1" a="1"/>
  <c r="AD1796" i="1" s="1"/>
  <c r="AD1698" i="1" a="1"/>
  <c r="AD1698" i="1" s="1"/>
  <c r="AD1169" i="1" a="1"/>
  <c r="AD1169" i="1" s="1"/>
  <c r="AD2532" i="1" a="1"/>
  <c r="AD2532" i="1" s="1"/>
  <c r="AD980" i="1" a="1"/>
  <c r="AD980" i="1" s="1"/>
  <c r="AD2024" i="1" a="1"/>
  <c r="AD2024" i="1" s="1"/>
  <c r="AD874" i="1" a="1"/>
  <c r="AD874" i="1" s="1"/>
  <c r="AD2749" i="1" a="1"/>
  <c r="AD2749" i="1" s="1"/>
  <c r="AD1747" i="1" a="1"/>
  <c r="AD1747" i="1" s="1"/>
  <c r="AD3618" i="1" a="1"/>
  <c r="AD3618" i="1" s="1"/>
  <c r="AD2724" i="1" a="1"/>
  <c r="AD2724" i="1" s="1"/>
  <c r="AD3162" i="1" a="1"/>
  <c r="AD3162" i="1" s="1"/>
  <c r="AD226" i="1" a="1"/>
  <c r="AD226" i="1" s="1"/>
  <c r="AD2444" i="1" a="1"/>
  <c r="AD2444" i="1" s="1"/>
  <c r="AD1536" i="1" a="1"/>
  <c r="AD1536" i="1" s="1"/>
  <c r="AD3387" i="1" a="1"/>
  <c r="AD3387" i="1" s="1"/>
  <c r="AD1316" i="1" a="1"/>
  <c r="AD1316" i="1" s="1"/>
  <c r="AD3595" i="1" a="1"/>
  <c r="AD3595" i="1" s="1"/>
  <c r="AD4187" i="1" a="1"/>
  <c r="AD4187" i="1" s="1"/>
  <c r="AD2695" i="1" a="1"/>
  <c r="AD2695" i="1" s="1"/>
  <c r="AD2857" i="1" a="1"/>
  <c r="AD2857" i="1" s="1"/>
  <c r="AD287" i="1" a="1"/>
  <c r="AD287" i="1" s="1"/>
  <c r="AD1692" i="1" a="1"/>
  <c r="AD1692" i="1" s="1"/>
  <c r="AD4834" i="1" a="1"/>
  <c r="AD4834" i="1" s="1"/>
  <c r="AD4376" i="1" a="1"/>
  <c r="AD4376" i="1" s="1"/>
  <c r="AD3204" i="1" a="1"/>
  <c r="AD3204" i="1" s="1"/>
  <c r="AD2090" i="1" a="1"/>
  <c r="AD2090" i="1" s="1"/>
  <c r="AD1365" i="1" a="1"/>
  <c r="AD1365" i="1" s="1"/>
  <c r="AD1051" i="1" a="1"/>
  <c r="AD1051" i="1" s="1"/>
  <c r="AD748" i="1" a="1"/>
  <c r="AD748" i="1" s="1"/>
  <c r="AD2351" i="1" a="1"/>
  <c r="AD2351" i="1" s="1"/>
  <c r="AD2514" i="1" a="1"/>
  <c r="AD2514" i="1" s="1"/>
  <c r="AD806" i="1" a="1"/>
  <c r="AD806" i="1" s="1"/>
  <c r="AD3172" i="1" a="1"/>
  <c r="AD3172" i="1" s="1"/>
  <c r="AD4667" i="1" a="1"/>
  <c r="AD4667" i="1" s="1"/>
  <c r="AD1946" i="1" a="1"/>
  <c r="AD1946" i="1" s="1"/>
  <c r="AD3081" i="1" a="1"/>
  <c r="AD3081" i="1" s="1"/>
  <c r="AD4099" i="1" a="1"/>
  <c r="AD4099" i="1" s="1"/>
  <c r="AD3315" i="1" a="1"/>
  <c r="AD3315" i="1" s="1"/>
  <c r="AD3523" i="1" a="1"/>
  <c r="AD3523" i="1" s="1"/>
  <c r="AD1463" i="1" a="1"/>
  <c r="AD1463" i="1" s="1"/>
  <c r="AD1259" i="1" a="1"/>
  <c r="AD1259" i="1" s="1"/>
  <c r="AD1235" i="1" a="1"/>
  <c r="AD1235" i="1" s="1"/>
  <c r="AD3698" i="1" a="1"/>
  <c r="AD3698" i="1" s="1"/>
  <c r="AD2508" i="1" a="1"/>
  <c r="AD2508" i="1" s="1"/>
  <c r="AD1080" i="1" a="1"/>
  <c r="AD1080" i="1" s="1"/>
  <c r="AD1642" i="1" a="1"/>
  <c r="AD1642" i="1" s="1"/>
  <c r="AD2721" i="1" a="1"/>
  <c r="AD2721" i="1" s="1"/>
  <c r="AD2182" i="1" a="1"/>
  <c r="AD2182" i="1" s="1"/>
  <c r="AD4151" i="1" a="1"/>
  <c r="AD4151" i="1" s="1"/>
  <c r="AD2856" i="1" a="1"/>
  <c r="AD2856" i="1" s="1"/>
  <c r="AD1023" i="1" a="1"/>
  <c r="AD1023" i="1" s="1"/>
  <c r="AD4645" i="1" a="1"/>
  <c r="AD4645" i="1" s="1"/>
  <c r="AD3788" i="1" a="1"/>
  <c r="AD3788" i="1" s="1"/>
  <c r="AD2803" i="1" a="1"/>
  <c r="AD2803" i="1" s="1"/>
  <c r="AD491" i="1" a="1"/>
  <c r="AD491" i="1" s="1"/>
  <c r="AD166" i="1" a="1"/>
  <c r="AD166" i="1" s="1"/>
  <c r="AD44" i="1" a="1"/>
  <c r="AD44" i="1" s="1"/>
  <c r="AD2369" i="1" a="1"/>
  <c r="AD2369" i="1" s="1"/>
  <c r="AD1127" i="1" a="1"/>
  <c r="AD1127" i="1" s="1"/>
  <c r="AD4087" i="1" a="1"/>
  <c r="AD4087" i="1" s="1"/>
  <c r="AD3244" i="1" a="1"/>
  <c r="AD3244" i="1" s="1"/>
  <c r="AD1864" i="1" a="1"/>
  <c r="AD1864" i="1" s="1"/>
  <c r="AD261" i="1" a="1"/>
  <c r="AD261" i="1" s="1"/>
  <c r="AD4362" i="1" a="1"/>
  <c r="AD4362" i="1" s="1"/>
  <c r="AD1678" i="1" a="1"/>
  <c r="AD1678" i="1" s="1"/>
  <c r="AD1527" i="1" a="1"/>
  <c r="AD1527" i="1" s="1"/>
  <c r="AD4093" i="1" a="1"/>
  <c r="AD4093" i="1" s="1"/>
  <c r="AD4690" i="1" a="1"/>
  <c r="AD4690" i="1" s="1"/>
  <c r="AD1656" i="1" a="1"/>
  <c r="AD1656" i="1" s="1"/>
  <c r="AD1614" i="1" a="1"/>
  <c r="AD1614" i="1" s="1"/>
  <c r="AD4945" i="1" a="1"/>
  <c r="AD4945" i="1" s="1"/>
  <c r="AD538" i="1" a="1"/>
  <c r="AD538" i="1" s="1"/>
  <c r="AD2381" i="1" a="1"/>
  <c r="AD2381" i="1" s="1"/>
  <c r="AD1959" i="1" a="1"/>
  <c r="AD1959" i="1" s="1"/>
  <c r="AD2779" i="1" a="1"/>
  <c r="AD2779" i="1" s="1"/>
  <c r="AD1623" i="1" a="1"/>
  <c r="AD1623" i="1" s="1"/>
  <c r="AD4027" i="1" a="1"/>
  <c r="AD4027" i="1" s="1"/>
  <c r="AD367" i="1" a="1"/>
  <c r="AD367" i="1" s="1"/>
  <c r="AD2966" i="1" a="1"/>
  <c r="AD2966" i="1" s="1"/>
  <c r="AD3264" i="1" a="1"/>
  <c r="AD3264" i="1" s="1"/>
  <c r="AD3351" i="1" a="1"/>
  <c r="AD3351" i="1" s="1"/>
  <c r="AD2725" i="1" a="1"/>
  <c r="AD2725" i="1" s="1"/>
  <c r="AD601" i="1" a="1"/>
  <c r="AD601" i="1" s="1"/>
  <c r="AD3952" i="1" a="1"/>
  <c r="AD3952" i="1" s="1"/>
  <c r="AD1832" i="1" a="1"/>
  <c r="AD1832" i="1" s="1"/>
  <c r="AD3552" i="1" a="1"/>
  <c r="AD3552" i="1" s="1"/>
  <c r="AD633" i="1" a="1"/>
  <c r="AD633" i="1" s="1"/>
  <c r="AD2565" i="1" a="1"/>
  <c r="AD2565" i="1" s="1"/>
  <c r="AD4539" i="1" a="1"/>
  <c r="AD4539" i="1" s="1"/>
  <c r="AD3961" i="1" a="1"/>
  <c r="AD3961" i="1" s="1"/>
  <c r="AD1433" i="1" a="1"/>
  <c r="AD1433" i="1" s="1"/>
  <c r="AD1700" i="1" a="1"/>
  <c r="AD1700" i="1" s="1"/>
  <c r="AD1336" i="1" a="1"/>
  <c r="AD1336" i="1" s="1"/>
  <c r="AD4445" i="1" a="1"/>
  <c r="AD4445" i="1" s="1"/>
  <c r="AD3744" i="1" a="1"/>
  <c r="AD3744" i="1" s="1"/>
  <c r="AD1970" i="1" a="1"/>
  <c r="AD1970" i="1" s="1"/>
  <c r="AD2536" i="1" a="1"/>
  <c r="AD2536" i="1" s="1"/>
  <c r="AD1091" i="1" a="1"/>
  <c r="AD1091" i="1" s="1"/>
  <c r="AD4056" i="1" a="1"/>
  <c r="AD4056" i="1" s="1"/>
  <c r="AD943" i="1" a="1"/>
  <c r="AD943" i="1" s="1"/>
  <c r="AD4261" i="1" a="1"/>
  <c r="AD4261" i="1" s="1"/>
  <c r="AD2051" i="1" a="1"/>
  <c r="AD2051" i="1" s="1"/>
  <c r="AD1790" i="1" a="1"/>
  <c r="AD1790" i="1" s="1"/>
  <c r="AD2360" i="1" a="1"/>
  <c r="AD2360" i="1" s="1"/>
  <c r="AD3464" i="1" a="1"/>
  <c r="AD3464" i="1" s="1"/>
  <c r="AD2499" i="1" a="1"/>
  <c r="AD2499" i="1" s="1"/>
  <c r="AD3915" i="1" a="1"/>
  <c r="AD3915" i="1" s="1"/>
  <c r="AD893" i="1" a="1"/>
  <c r="AD893" i="1" s="1"/>
  <c r="AD884" i="1" a="1"/>
  <c r="AD884" i="1" s="1"/>
  <c r="AD1448" i="1" a="1"/>
  <c r="AD1448" i="1" s="1"/>
  <c r="AD3750" i="1" a="1"/>
  <c r="AD3750" i="1" s="1"/>
  <c r="AD3728" i="1" a="1"/>
  <c r="AD3728" i="1" s="1"/>
  <c r="AD4840" i="1" a="1"/>
  <c r="AD4840" i="1" s="1"/>
  <c r="AD4226" i="1" a="1"/>
  <c r="AD4226" i="1" s="1"/>
  <c r="AD1295" i="1" a="1"/>
  <c r="AD1295" i="1" s="1"/>
  <c r="AD4285" i="1" a="1"/>
  <c r="AD4285" i="1" s="1"/>
  <c r="AD156" i="1" a="1"/>
  <c r="AD156" i="1" s="1"/>
  <c r="AD539" i="1" a="1"/>
  <c r="AD539" i="1" s="1"/>
  <c r="AD4077" i="1" a="1"/>
  <c r="AD4077" i="1" s="1"/>
  <c r="AD915" i="1" a="1"/>
  <c r="AD915" i="1" s="1"/>
  <c r="AD1270" i="1" a="1"/>
  <c r="AD1270" i="1" s="1"/>
  <c r="AD3354" i="1" a="1"/>
  <c r="AD3354" i="1" s="1"/>
  <c r="AD4360" i="1" a="1"/>
  <c r="AD4360" i="1" s="1"/>
  <c r="AD266" i="1" a="1"/>
  <c r="AD266" i="1" s="1"/>
  <c r="AD999" i="1" a="1"/>
  <c r="AD999" i="1" s="1"/>
  <c r="AD4795" i="1" a="1"/>
  <c r="AD4795" i="1" s="1"/>
  <c r="AD3338" i="1" a="1"/>
  <c r="AD3338" i="1" s="1"/>
  <c r="AD1068" i="1" a="1"/>
  <c r="AD1068" i="1" s="1"/>
  <c r="AD1939" i="1" a="1"/>
  <c r="AD1939" i="1" s="1"/>
  <c r="AD2597" i="1" a="1"/>
  <c r="AD2597" i="1" s="1"/>
  <c r="AD1285" i="1" a="1"/>
  <c r="AD1285" i="1" s="1"/>
  <c r="AD413" i="1" a="1"/>
  <c r="AD413" i="1" s="1"/>
  <c r="AD4023" i="1" a="1"/>
  <c r="AD4023" i="1" s="1"/>
  <c r="AD2996" i="1" a="1"/>
  <c r="AD2996" i="1" s="1"/>
  <c r="AD996" i="1" a="1"/>
  <c r="AD996" i="1" s="1"/>
  <c r="AD1896" i="1" a="1"/>
  <c r="AD1896" i="1" s="1"/>
  <c r="AD3152" i="1" a="1"/>
  <c r="AD3152" i="1" s="1"/>
  <c r="AD3576" i="1" a="1"/>
  <c r="AD3576" i="1" s="1"/>
  <c r="AD1109" i="1" a="1"/>
  <c r="AD1109" i="1" s="1"/>
  <c r="AD371" i="1" a="1"/>
  <c r="AD371" i="1" s="1"/>
  <c r="AD4919" i="1" a="1"/>
  <c r="AD4919" i="1" s="1"/>
  <c r="AD4126" i="1" a="1"/>
  <c r="AD4126" i="1" s="1"/>
  <c r="AD2999" i="1" a="1"/>
  <c r="AD2999" i="1" s="1"/>
  <c r="AD1240" i="1" a="1"/>
  <c r="AD1240" i="1" s="1"/>
  <c r="AD544" i="1" a="1"/>
  <c r="AD544" i="1" s="1"/>
  <c r="AD4264" i="1" a="1"/>
  <c r="AD4264" i="1" s="1"/>
  <c r="AD3584" i="1" a="1"/>
  <c r="AD3584" i="1" s="1"/>
  <c r="AD1593" i="1" a="1"/>
  <c r="AD1593" i="1" s="1"/>
  <c r="AD911" i="1" a="1"/>
  <c r="AD911" i="1" s="1"/>
  <c r="AD300" i="1" a="1"/>
  <c r="AD300" i="1" s="1"/>
  <c r="AD3770" i="1" a="1"/>
  <c r="AD3770" i="1" s="1"/>
  <c r="AD3536" i="1" a="1"/>
  <c r="AD3536" i="1" s="1"/>
  <c r="AD464" i="1" a="1"/>
  <c r="AD464" i="1" s="1"/>
  <c r="AD1727" i="1" a="1"/>
  <c r="AD1727" i="1" s="1"/>
  <c r="AD810" i="1" a="1"/>
  <c r="AD810" i="1" s="1"/>
  <c r="AD3381" i="1" a="1"/>
  <c r="AD3381" i="1" s="1"/>
  <c r="AD4901" i="1" a="1"/>
  <c r="AD4901" i="1" s="1"/>
  <c r="AD1967" i="1" a="1"/>
  <c r="AD1967" i="1" s="1"/>
  <c r="AD2031" i="1" a="1"/>
  <c r="AD2031" i="1" s="1"/>
  <c r="AD3429" i="1" a="1"/>
  <c r="AD3429" i="1" s="1"/>
  <c r="AD2515" i="1" a="1"/>
  <c r="AD2515" i="1" s="1"/>
  <c r="AD3114" i="1" a="1"/>
  <c r="AD3114" i="1" s="1"/>
  <c r="AD782" i="1" a="1"/>
  <c r="AD782" i="1" s="1"/>
  <c r="AD2691" i="1" a="1"/>
  <c r="AD2691" i="1" s="1"/>
  <c r="AD4899" i="1" a="1"/>
  <c r="AD4899" i="1" s="1"/>
  <c r="AD4100" i="1" a="1"/>
  <c r="AD4100" i="1" s="1"/>
  <c r="AD1198" i="1" a="1"/>
  <c r="AD1198" i="1" s="1"/>
  <c r="AD3550" i="1" a="1"/>
  <c r="AD3550" i="1" s="1"/>
  <c r="AD4167" i="1" a="1"/>
  <c r="AD4167" i="1" s="1"/>
  <c r="AD3377" i="1" a="1"/>
  <c r="AD3377" i="1" s="1"/>
  <c r="AD861" i="1" a="1"/>
  <c r="AD861" i="1" s="1"/>
  <c r="AD4763" i="1" a="1"/>
  <c r="AD4763" i="1" s="1"/>
  <c r="AD163" i="1" a="1"/>
  <c r="AD163" i="1" s="1"/>
  <c r="AD4744" i="1" a="1"/>
  <c r="AD4744" i="1" s="1"/>
  <c r="AD4649" i="1" a="1"/>
  <c r="AD4649" i="1" s="1"/>
  <c r="AD2983" i="1" a="1"/>
  <c r="AD2983" i="1" s="1"/>
  <c r="AD1443" i="1" a="1"/>
  <c r="AD1443" i="1" s="1"/>
  <c r="AD85" i="1" a="1"/>
  <c r="AD85" i="1" s="1"/>
  <c r="AD3139" i="1" a="1"/>
  <c r="AD3139" i="1" s="1"/>
  <c r="AD3901" i="1" a="1"/>
  <c r="AD3901" i="1" s="1"/>
  <c r="AD3650" i="1" a="1"/>
  <c r="AD3650" i="1" s="1"/>
  <c r="AD814" i="1" a="1"/>
  <c r="AD814" i="1" s="1"/>
  <c r="AD3234" i="1" a="1"/>
  <c r="AD3234" i="1" s="1"/>
  <c r="AD297" i="1" a="1"/>
  <c r="AD297" i="1" s="1"/>
  <c r="AD3768" i="1" a="1"/>
  <c r="AD3768" i="1" s="1"/>
  <c r="AD3924" i="1" a="1"/>
  <c r="AD3924" i="1" s="1"/>
  <c r="AD1803" i="1" a="1"/>
  <c r="AD1803" i="1" s="1"/>
  <c r="AD2223" i="1" a="1"/>
  <c r="AD2223" i="1" s="1"/>
  <c r="AD1330" i="1" a="1"/>
  <c r="AD1330" i="1" s="1"/>
  <c r="AD2539" i="1" a="1"/>
  <c r="AD2539" i="1" s="1"/>
  <c r="AD3563" i="1" a="1"/>
  <c r="AD3563" i="1" s="1"/>
  <c r="AD199" i="1" a="1"/>
  <c r="AD199" i="1" s="1"/>
  <c r="AD904" i="1" a="1"/>
  <c r="AD904" i="1" s="1"/>
  <c r="AD263" i="1" a="1"/>
  <c r="AD263" i="1" s="1"/>
  <c r="AD3921" i="1" a="1"/>
  <c r="AD3921" i="1" s="1"/>
  <c r="AD4981" i="1" a="1"/>
  <c r="AD4981" i="1" s="1"/>
  <c r="AD2808" i="1" a="1"/>
  <c r="AD2808" i="1" s="1"/>
  <c r="AD1961" i="1" a="1"/>
  <c r="AD1961" i="1" s="1"/>
  <c r="AD2544" i="1" a="1"/>
  <c r="AD2544" i="1" s="1"/>
  <c r="AD3000" i="1" a="1"/>
  <c r="AD3000" i="1" s="1"/>
  <c r="AD1019" i="1" a="1"/>
  <c r="AD1019" i="1" s="1"/>
  <c r="AD3737" i="1" a="1"/>
  <c r="AD3737" i="1" s="1"/>
  <c r="AD1724" i="1" a="1"/>
  <c r="AD1724" i="1" s="1"/>
  <c r="AD3916" i="1" a="1"/>
  <c r="AD3916" i="1" s="1"/>
  <c r="AD504" i="1" a="1"/>
  <c r="AD504" i="1" s="1"/>
  <c r="AD1855" i="1" a="1"/>
  <c r="AD1855" i="1" s="1"/>
  <c r="AD587" i="1" a="1"/>
  <c r="AD587" i="1" s="1"/>
  <c r="AD4908" i="1" a="1"/>
  <c r="AD4908" i="1" s="1"/>
  <c r="AD400" i="1" a="1"/>
  <c r="AD400" i="1" s="1"/>
  <c r="AD2651" i="1" a="1"/>
  <c r="AD2651" i="1" s="1"/>
  <c r="AD191" i="1" a="1"/>
  <c r="AD191" i="1" s="1"/>
  <c r="AD4526" i="1" a="1"/>
  <c r="AD4526" i="1" s="1"/>
  <c r="AD3972" i="1" a="1"/>
  <c r="AD3972" i="1" s="1"/>
  <c r="AD3658" i="1" a="1"/>
  <c r="AD3658" i="1" s="1"/>
  <c r="AD1467" i="1" a="1"/>
  <c r="AD1467" i="1" s="1"/>
  <c r="AD2305" i="1" a="1"/>
  <c r="AD2305" i="1" s="1"/>
  <c r="AD4306" i="1" a="1"/>
  <c r="AD4306" i="1" s="1"/>
  <c r="AD2858" i="1" a="1"/>
  <c r="AD2858" i="1" s="1"/>
  <c r="AD3599" i="1" a="1"/>
  <c r="AD3599" i="1" s="1"/>
  <c r="AD3340" i="1" a="1"/>
  <c r="AD3340" i="1" s="1"/>
  <c r="AD4971" i="1" a="1"/>
  <c r="AD4971" i="1" s="1"/>
  <c r="AD1016" i="1" a="1"/>
  <c r="AD1016" i="1" s="1"/>
  <c r="AD4022" i="1" a="1"/>
  <c r="AD4022" i="1" s="1"/>
  <c r="AD2561" i="1" a="1"/>
  <c r="AD2561" i="1" s="1"/>
  <c r="AD560" i="1" a="1"/>
  <c r="AD560" i="1" s="1"/>
  <c r="AD3030" i="1" a="1"/>
  <c r="AD3030" i="1" s="1"/>
  <c r="AD4492" i="1" a="1"/>
  <c r="AD4492" i="1" s="1"/>
  <c r="AD136" i="1" a="1"/>
  <c r="AD136" i="1" s="1"/>
  <c r="AD1495" i="1" a="1"/>
  <c r="AD1495" i="1" s="1"/>
  <c r="AD2595" i="1" a="1"/>
  <c r="AD2595" i="1" s="1"/>
  <c r="AD3817" i="1" a="1"/>
  <c r="AD3817" i="1" s="1"/>
  <c r="AD1878" i="1" a="1"/>
  <c r="AD1878" i="1" s="1"/>
  <c r="AD4125" i="1" a="1"/>
  <c r="AD4125" i="1" s="1"/>
  <c r="AD3379" i="1" a="1"/>
  <c r="AD3379" i="1" s="1"/>
  <c r="AD3422" i="1" a="1"/>
  <c r="AD3422" i="1" s="1"/>
  <c r="AD2364" i="1" a="1"/>
  <c r="AD2364" i="1" s="1"/>
  <c r="AD4975" i="1" a="1"/>
  <c r="AD4975" i="1" s="1"/>
  <c r="AD3475" i="1" a="1"/>
  <c r="AD3475" i="1" s="1"/>
  <c r="AD1187" i="1" a="1"/>
  <c r="AD1187" i="1" s="1"/>
  <c r="AD200" i="1" a="1"/>
  <c r="AD200" i="1" s="1"/>
  <c r="AD4328" i="1" a="1"/>
  <c r="AD4328" i="1" s="1"/>
  <c r="AD248" i="1" a="1"/>
  <c r="AD248" i="1" s="1"/>
  <c r="AD2461" i="1" a="1"/>
  <c r="AD2461" i="1" s="1"/>
  <c r="AD1772" i="1" a="1"/>
  <c r="AD1772" i="1" s="1"/>
  <c r="AD2703" i="1" a="1"/>
  <c r="AD2703" i="1" s="1"/>
  <c r="AD1293" i="1" a="1"/>
  <c r="AD1293" i="1" s="1"/>
  <c r="AD4592" i="1" a="1"/>
  <c r="AD4592" i="1" s="1"/>
  <c r="AD4595" i="1" a="1"/>
  <c r="AD4595" i="1" s="1"/>
  <c r="AD3174" i="1" a="1"/>
  <c r="AD3174" i="1" s="1"/>
  <c r="AD749" i="1" a="1"/>
  <c r="AD749" i="1" s="1"/>
  <c r="AD3644" i="1" a="1"/>
  <c r="AD3644" i="1" s="1"/>
  <c r="AD1385" i="1" a="1"/>
  <c r="AD1385" i="1" s="1"/>
  <c r="AD2733" i="1" a="1"/>
  <c r="AD2733" i="1" s="1"/>
  <c r="AD4730" i="1" a="1"/>
  <c r="AD4730" i="1" s="1"/>
  <c r="AD4012" i="1" a="1"/>
  <c r="AD4012" i="1" s="1"/>
  <c r="AD3665" i="1" a="1"/>
  <c r="AD3665" i="1" s="1"/>
  <c r="AD3364" i="1" a="1"/>
  <c r="AD3364" i="1" s="1"/>
  <c r="AD4232" i="1" a="1"/>
  <c r="AD4232" i="1" s="1"/>
  <c r="AD4812" i="1" a="1"/>
  <c r="AD4812" i="1" s="1"/>
  <c r="AD2155" i="1" a="1"/>
  <c r="AD2155" i="1" s="1"/>
  <c r="AD175" i="1" a="1"/>
  <c r="AD175" i="1" s="1"/>
  <c r="AD1296" i="1" a="1"/>
  <c r="AD1296" i="1" s="1"/>
  <c r="AD579" i="1" a="1"/>
  <c r="AD579" i="1" s="1"/>
  <c r="AD17" i="1" a="1"/>
  <c r="AD17" i="1" s="1"/>
  <c r="AD1621" i="1" a="1"/>
  <c r="AD1621" i="1" s="1"/>
  <c r="AD3445" i="1" a="1"/>
  <c r="AD3445" i="1" s="1"/>
  <c r="AD1405" i="1" a="1"/>
  <c r="AD1405" i="1" s="1"/>
  <c r="AD3161" i="1" a="1"/>
  <c r="AD3161" i="1" s="1"/>
  <c r="AD171" i="1" a="1"/>
  <c r="AD171" i="1" s="1"/>
  <c r="AD4465" i="1" a="1"/>
  <c r="AD4465" i="1" s="1"/>
  <c r="AD1303" i="1" a="1"/>
  <c r="AD1303" i="1" s="1"/>
  <c r="AD306" i="1" a="1"/>
  <c r="AD306" i="1" s="1"/>
  <c r="AD4275" i="1" a="1"/>
  <c r="AD4275" i="1" s="1"/>
  <c r="AD914" i="1" a="1"/>
  <c r="AD914" i="1" s="1"/>
  <c r="AD3573" i="1" a="1"/>
  <c r="AD3573" i="1" s="1"/>
  <c r="AD482" i="1" a="1"/>
  <c r="AD482" i="1" s="1"/>
  <c r="AD2281" i="1" a="1"/>
  <c r="AD2281" i="1" s="1"/>
  <c r="AD364" i="1" a="1"/>
  <c r="AD364" i="1" s="1"/>
  <c r="AD2965" i="1" a="1"/>
  <c r="AD2965" i="1" s="1"/>
  <c r="AD2959" i="1" a="1"/>
  <c r="AD2959" i="1" s="1"/>
  <c r="AD4833" i="1" a="1"/>
  <c r="AD4833" i="1" s="1"/>
  <c r="AD403" i="1" a="1"/>
  <c r="AD403" i="1" s="1"/>
  <c r="AD1682" i="1" a="1"/>
  <c r="AD1682" i="1" s="1"/>
  <c r="AD4841" i="1" a="1"/>
  <c r="AD4841" i="1" s="1"/>
  <c r="AD2240" i="1" a="1"/>
  <c r="AD2240" i="1" s="1"/>
  <c r="AD1888" i="1" a="1"/>
  <c r="AD1888" i="1" s="1"/>
  <c r="AD2728" i="1" a="1"/>
  <c r="AD2728" i="1" s="1"/>
  <c r="AD3111" i="1" a="1"/>
  <c r="AD3111" i="1" s="1"/>
  <c r="AD41" i="1" a="1"/>
  <c r="AD41" i="1" s="1"/>
  <c r="AD1632" i="1" a="1"/>
  <c r="AD1632" i="1" s="1"/>
  <c r="AD784" i="1" a="1"/>
  <c r="AD784" i="1" s="1"/>
  <c r="AD1662" i="1" a="1"/>
  <c r="AD1662" i="1" s="1"/>
  <c r="AD2401" i="1" a="1"/>
  <c r="AD2401" i="1" s="1"/>
  <c r="AD233" i="1" a="1"/>
  <c r="AD233" i="1" s="1"/>
  <c r="AD3470" i="1" a="1"/>
  <c r="AD3470" i="1" s="1"/>
  <c r="AD1047" i="1" a="1"/>
  <c r="AD1047" i="1" s="1"/>
  <c r="AD2893" i="1" a="1"/>
  <c r="AD2893" i="1" s="1"/>
  <c r="AD2778" i="1" a="1"/>
  <c r="AD2778" i="1" s="1"/>
  <c r="AD1464" i="1" a="1"/>
  <c r="AD1464" i="1" s="1"/>
  <c r="AD1833" i="1" a="1"/>
  <c r="AD1833" i="1" s="1"/>
  <c r="AD618" i="1" a="1"/>
  <c r="AD618" i="1" s="1"/>
  <c r="AD2593" i="1" a="1"/>
  <c r="AD2593" i="1" s="1"/>
  <c r="AD269" i="1" a="1"/>
  <c r="AD269" i="1" s="1"/>
  <c r="AD4835" i="1" a="1"/>
  <c r="AD4835" i="1" s="1"/>
  <c r="AD2415" i="1" a="1"/>
  <c r="AD2415" i="1" s="1"/>
  <c r="AD4910" i="1" a="1"/>
  <c r="AD4910" i="1" s="1"/>
  <c r="AD4739" i="1" a="1"/>
  <c r="AD4739" i="1" s="1"/>
  <c r="AD1793" i="1" a="1"/>
  <c r="AD1793" i="1" s="1"/>
  <c r="AD4112" i="1" a="1"/>
  <c r="AD4112" i="1" s="1"/>
  <c r="AD360" i="1" a="1"/>
  <c r="AD360" i="1" s="1"/>
  <c r="AD3345" i="1" a="1"/>
  <c r="AD3345" i="1" s="1"/>
  <c r="AD923" i="1" a="1"/>
  <c r="AD923" i="1" s="1"/>
  <c r="AD3097" i="1" a="1"/>
  <c r="AD3097" i="1" s="1"/>
  <c r="AD1586" i="1" a="1"/>
  <c r="AD1586" i="1" s="1"/>
  <c r="AD744" i="1" a="1"/>
  <c r="AD744" i="1" s="1"/>
  <c r="AD3966" i="1" a="1"/>
  <c r="AD3966" i="1" s="1"/>
  <c r="AD2132" i="1" a="1"/>
  <c r="AD2132" i="1" s="1"/>
  <c r="AD640" i="1" a="1"/>
  <c r="AD640" i="1" s="1"/>
  <c r="AD3410" i="1" a="1"/>
  <c r="AD3410" i="1" s="1"/>
  <c r="AD4927" i="1" a="1"/>
  <c r="AD4927" i="1" s="1"/>
  <c r="AD4353" i="1" a="1"/>
  <c r="AD4353" i="1" s="1"/>
  <c r="AD63" i="1" a="1"/>
  <c r="AD63" i="1" s="1"/>
  <c r="AD2230" i="1" a="1"/>
  <c r="AD2230" i="1" s="1"/>
  <c r="AD2370" i="1" a="1"/>
  <c r="AD2370" i="1" s="1"/>
  <c r="AD4991" i="1" a="1"/>
  <c r="AD4991" i="1" s="1"/>
  <c r="AD239" i="1" a="1"/>
  <c r="AD239" i="1" s="1"/>
  <c r="AD3459" i="1" a="1"/>
  <c r="AD3459" i="1" s="1"/>
  <c r="AD3278" i="1" a="1"/>
  <c r="AD3278" i="1" s="1"/>
  <c r="AD4798" i="1" a="1"/>
  <c r="AD4798" i="1" s="1"/>
  <c r="AD2328" i="1" a="1"/>
  <c r="AD2328" i="1" s="1"/>
  <c r="AD809" i="1" a="1"/>
  <c r="AD809" i="1" s="1"/>
  <c r="AD3626" i="1" a="1"/>
  <c r="AD3626" i="1" s="1"/>
  <c r="AD1628" i="1" a="1"/>
  <c r="AD1628" i="1" s="1"/>
  <c r="AD4520" i="1" a="1"/>
  <c r="AD4520" i="1" s="1"/>
  <c r="AD4132" i="1" a="1"/>
  <c r="AD4132" i="1" s="1"/>
  <c r="AD3666" i="1" a="1"/>
  <c r="AD3666" i="1" s="1"/>
  <c r="AD76" i="1" a="1"/>
  <c r="AD76" i="1" s="1"/>
  <c r="AD3808" i="1" a="1"/>
  <c r="AD3808" i="1" s="1"/>
  <c r="AD831" i="1" a="1"/>
  <c r="AD831" i="1" s="1"/>
  <c r="AD1579" i="1" a="1"/>
  <c r="AD1579" i="1" s="1"/>
  <c r="AD4897" i="1" a="1"/>
  <c r="AD4897" i="1" s="1"/>
  <c r="AD4601" i="1" a="1"/>
  <c r="AD4601" i="1" s="1"/>
  <c r="AD2658" i="1" a="1"/>
  <c r="AD2658" i="1" s="1"/>
  <c r="AD927" i="1" a="1"/>
  <c r="AD927" i="1" s="1"/>
  <c r="AD4565" i="1" a="1"/>
  <c r="AD4565" i="1" s="1"/>
  <c r="AD387" i="1" a="1"/>
  <c r="AD387" i="1" s="1"/>
  <c r="AD55" i="1" a="1"/>
  <c r="AD55" i="1" s="1"/>
  <c r="AD1734" i="1" a="1"/>
  <c r="AD1734" i="1" s="1"/>
  <c r="AD3262" i="1" a="1"/>
  <c r="AD3262" i="1" s="1"/>
  <c r="AD1631" i="1" a="1"/>
  <c r="AD1631" i="1" s="1"/>
  <c r="AD304" i="1" a="1"/>
  <c r="AD304" i="1" s="1"/>
  <c r="AD495" i="1" a="1"/>
  <c r="AD495" i="1" s="1"/>
  <c r="AD4243" i="1" a="1"/>
  <c r="AD4243" i="1" s="1"/>
  <c r="AD1543" i="1" a="1"/>
  <c r="AD1543" i="1" s="1"/>
  <c r="AD84" i="1" a="1"/>
  <c r="AD84" i="1" s="1"/>
  <c r="AD4647" i="1" a="1"/>
  <c r="AD4647" i="1" s="1"/>
  <c r="AD1643" i="1" a="1"/>
  <c r="AD1643" i="1" s="1"/>
  <c r="AD4959" i="1" a="1"/>
  <c r="AD4959" i="1" s="1"/>
  <c r="AD3388" i="1" a="1"/>
  <c r="AD3388" i="1" s="1"/>
  <c r="AD2504" i="1" a="1"/>
  <c r="AD2504" i="1" s="1"/>
  <c r="AD4395" i="1" a="1"/>
  <c r="AD4395" i="1" s="1"/>
  <c r="AD2171" i="1" a="1"/>
  <c r="AD2171" i="1" s="1"/>
  <c r="AD4955" i="1" a="1"/>
  <c r="AD4955" i="1" s="1"/>
  <c r="AD1341" i="1" a="1"/>
  <c r="AD1341" i="1" s="1"/>
  <c r="AD4321" i="1" a="1"/>
  <c r="AD4321" i="1" s="1"/>
  <c r="AD4776" i="1" a="1"/>
  <c r="AD4776" i="1" s="1"/>
  <c r="AD3796" i="1" a="1"/>
  <c r="AD3796" i="1" s="1"/>
  <c r="AD3642" i="1" a="1"/>
  <c r="AD3642" i="1" s="1"/>
  <c r="AD959" i="1" a="1"/>
  <c r="AD959" i="1" s="1"/>
  <c r="AD3612" i="1" a="1"/>
  <c r="AD3612" i="1" s="1"/>
  <c r="AD444" i="1" a="1"/>
  <c r="AD444" i="1" s="1"/>
  <c r="AD1857" i="1" a="1"/>
  <c r="AD1857" i="1" s="1"/>
  <c r="AD1114" i="1" a="1"/>
  <c r="AD1114" i="1" s="1"/>
  <c r="AD3736" i="1" a="1"/>
  <c r="AD3736" i="1" s="1"/>
  <c r="AD1028" i="1" a="1"/>
  <c r="AD1028" i="1" s="1"/>
  <c r="AD2748" i="1" a="1"/>
  <c r="AD2748" i="1" s="1"/>
  <c r="AD3025" i="1" a="1"/>
  <c r="AD3025" i="1" s="1"/>
  <c r="AD3280" i="1" a="1"/>
  <c r="AD3280" i="1" s="1"/>
  <c r="AD1720" i="1" a="1"/>
  <c r="AD1720" i="1" s="1"/>
  <c r="AD151" i="1" a="1"/>
  <c r="AD151" i="1" s="1"/>
  <c r="AD4291" i="1" a="1"/>
  <c r="AD4291" i="1" s="1"/>
  <c r="AD4455" i="1" a="1"/>
  <c r="AD4455" i="1" s="1"/>
  <c r="AD69" i="1" a="1"/>
  <c r="AD69" i="1" s="1"/>
  <c r="AD4705" i="1" a="1"/>
  <c r="AD4705" i="1" s="1"/>
  <c r="AD3607" i="1" a="1"/>
  <c r="AD3607" i="1" s="1"/>
  <c r="AD875" i="1" a="1"/>
  <c r="AD875" i="1" s="1"/>
  <c r="AD2780" i="1" a="1"/>
  <c r="AD2780" i="1" s="1"/>
  <c r="AD4296" i="1" a="1"/>
  <c r="AD4296" i="1" s="1"/>
  <c r="AD2578" i="1" a="1"/>
  <c r="AD2578" i="1" s="1"/>
  <c r="AD2866" i="1" a="1"/>
  <c r="AD2866" i="1" s="1"/>
  <c r="AD2320" i="1" a="1"/>
  <c r="AD2320" i="1" s="1"/>
  <c r="AD1971" i="1" a="1"/>
  <c r="AD1971" i="1" s="1"/>
  <c r="AD2302" i="1" a="1"/>
  <c r="AD2302" i="1" s="1"/>
  <c r="AD4659" i="1" a="1"/>
  <c r="AD4659" i="1" s="1"/>
  <c r="AD22" i="1" a="1"/>
  <c r="AD22" i="1" s="1"/>
  <c r="AD965" i="1" a="1"/>
  <c r="AD965" i="1" s="1"/>
  <c r="AD2099" i="1" a="1"/>
  <c r="AD2099" i="1" s="1"/>
  <c r="AD3824" i="1" a="1"/>
  <c r="AD3824" i="1" s="1"/>
  <c r="AD477" i="1" a="1"/>
  <c r="AD477" i="1" s="1"/>
  <c r="AD4164" i="1" a="1"/>
  <c r="AD4164" i="1" s="1"/>
  <c r="AD2726" i="1" a="1"/>
  <c r="AD2726" i="1" s="1"/>
  <c r="AD4368" i="1" a="1"/>
  <c r="AD4368" i="1" s="1"/>
  <c r="AD4427" i="1" a="1"/>
  <c r="AD4427" i="1" s="1"/>
  <c r="AD4015" i="1" a="1"/>
  <c r="AD4015" i="1" s="1"/>
  <c r="AD1981" i="1" a="1"/>
  <c r="AD1981" i="1" s="1"/>
  <c r="AD2967" i="1" a="1"/>
  <c r="AD2967" i="1" s="1"/>
  <c r="AD350" i="1" a="1"/>
  <c r="AD350" i="1" s="1"/>
  <c r="AD4947" i="1" a="1"/>
  <c r="AD4947" i="1" s="1"/>
  <c r="AD4881" i="1" a="1"/>
  <c r="AD4881" i="1" s="1"/>
  <c r="AD4799" i="1" a="1"/>
  <c r="AD4799" i="1" s="1"/>
  <c r="AD423" i="1" a="1"/>
  <c r="AD423" i="1" s="1"/>
  <c r="AD4797" i="1" a="1"/>
  <c r="AD4797" i="1" s="1"/>
  <c r="AD3343" i="1" a="1"/>
  <c r="AD3343" i="1" s="1"/>
  <c r="AD4982" i="1" a="1"/>
  <c r="AD4982" i="1" s="1"/>
  <c r="AD630" i="1" a="1"/>
  <c r="AD630" i="1" s="1"/>
  <c r="AD2467" i="1" a="1"/>
  <c r="AD2467" i="1" s="1"/>
  <c r="AD2044" i="1" a="1"/>
  <c r="AD2044" i="1" s="1"/>
  <c r="AD4310" i="1" a="1"/>
  <c r="AD4310" i="1" s="1"/>
  <c r="AD2406" i="1" a="1"/>
  <c r="AD2406" i="1" s="1"/>
  <c r="AD237" i="1" a="1"/>
  <c r="AD237" i="1" s="1"/>
  <c r="AD3884" i="1" a="1"/>
  <c r="AD3884" i="1" s="1"/>
  <c r="AD3635" i="1" a="1"/>
  <c r="AD3635" i="1" s="1"/>
  <c r="AD3297" i="1" a="1"/>
  <c r="AD3297" i="1" s="1"/>
  <c r="AD3015" i="1" a="1"/>
  <c r="AD3015" i="1" s="1"/>
  <c r="AD4748" i="1" a="1"/>
  <c r="AD4748" i="1" s="1"/>
  <c r="AD4876" i="1" a="1"/>
  <c r="AD4876" i="1" s="1"/>
  <c r="AD2754" i="1" a="1"/>
  <c r="AD2754" i="1" s="1"/>
  <c r="AD2654" i="1" a="1"/>
  <c r="AD2654" i="1" s="1"/>
  <c r="AD900" i="1" a="1"/>
  <c r="AD900" i="1" s="1"/>
  <c r="AD2468" i="1" a="1"/>
  <c r="AD2468" i="1" s="1"/>
  <c r="AD1479" i="1" a="1"/>
  <c r="AD1479" i="1" s="1"/>
  <c r="AD3405" i="1" a="1"/>
  <c r="AD3405" i="1" s="1"/>
  <c r="AD1422" i="1" a="1"/>
  <c r="AD1422" i="1" s="1"/>
  <c r="AD4630" i="1" a="1"/>
  <c r="AD4630" i="1" s="1"/>
  <c r="AD2916" i="1" a="1"/>
  <c r="AD2916" i="1" s="1"/>
  <c r="AD1142" i="1" a="1"/>
  <c r="AD1142" i="1" s="1"/>
  <c r="AD631" i="1" a="1"/>
  <c r="AD631" i="1" s="1"/>
  <c r="AD4576" i="1" a="1"/>
  <c r="AD4576" i="1" s="1"/>
  <c r="AD849" i="1" a="1"/>
  <c r="AD849" i="1" s="1"/>
  <c r="AD329" i="1" a="1"/>
  <c r="AD329" i="1" s="1"/>
  <c r="AD1879" i="1" a="1"/>
  <c r="AD1879" i="1" s="1"/>
  <c r="AD2481" i="1" a="1"/>
  <c r="AD2481" i="1" s="1"/>
  <c r="AD60" i="1" a="1"/>
  <c r="AD60" i="1" s="1"/>
  <c r="AD1260" i="1" a="1"/>
  <c r="AD1260" i="1" s="1"/>
  <c r="AD4190" i="1" a="1"/>
  <c r="AD4190" i="1" s="1"/>
  <c r="AD565" i="1" a="1"/>
  <c r="AD565" i="1" s="1"/>
  <c r="AD3193" i="1" a="1"/>
  <c r="AD3193" i="1" s="1"/>
  <c r="AD2379" i="1" a="1"/>
  <c r="AD2379" i="1" s="1"/>
  <c r="AD454" i="1" a="1"/>
  <c r="AD454" i="1" s="1"/>
  <c r="AD20" i="1" a="1"/>
  <c r="AD20" i="1" s="1"/>
  <c r="AD4233" i="1" a="1"/>
  <c r="AD4233" i="1" s="1"/>
  <c r="AD754" i="1" a="1"/>
  <c r="AD754" i="1" s="1"/>
  <c r="AD2632" i="1" a="1"/>
  <c r="AD2632" i="1" s="1"/>
  <c r="AD1350" i="1" a="1"/>
  <c r="AD1350" i="1" s="1"/>
  <c r="AD4453" i="1" a="1"/>
  <c r="AD4453" i="1" s="1"/>
  <c r="AD2304" i="1" a="1"/>
  <c r="AD2304" i="1" s="1"/>
  <c r="AD2115" i="1" a="1"/>
  <c r="AD2115" i="1" s="1"/>
  <c r="AD3627" i="1" a="1"/>
  <c r="AD3627" i="1" s="1"/>
  <c r="AD547" i="1" a="1"/>
  <c r="AD547" i="1" s="1"/>
  <c r="AD2990" i="1" a="1"/>
  <c r="AD2990" i="1" s="1"/>
  <c r="AD1436" i="1" a="1"/>
  <c r="AD1436" i="1" s="1"/>
  <c r="AD1058" i="1" a="1"/>
  <c r="AD1058" i="1" s="1"/>
  <c r="AD3748" i="1" a="1"/>
  <c r="AD3748" i="1" s="1"/>
  <c r="AD930" i="1" a="1"/>
  <c r="AD930" i="1" s="1"/>
  <c r="AD3283" i="1" a="1"/>
  <c r="AD3283" i="1" s="1"/>
  <c r="AD4361" i="1" a="1"/>
  <c r="AD4361" i="1" s="1"/>
  <c r="AD4393" i="1" a="1"/>
  <c r="AD4393" i="1" s="1"/>
  <c r="AD1280" i="1" a="1"/>
  <c r="AD1280" i="1" s="1"/>
  <c r="AD4110" i="1" a="1"/>
  <c r="AD4110" i="1" s="1"/>
  <c r="AD3349" i="1" a="1"/>
  <c r="AD3349" i="1" s="1"/>
  <c r="AD902" i="1" a="1"/>
  <c r="AD902" i="1" s="1"/>
  <c r="AD3673" i="1" a="1"/>
  <c r="AD3673" i="1" s="1"/>
  <c r="AD4505" i="1" a="1"/>
  <c r="AD4505" i="1" s="1"/>
  <c r="AD3778" i="1" a="1"/>
  <c r="AD3778" i="1" s="1"/>
  <c r="AD3303" i="1" a="1"/>
  <c r="AD3303" i="1" s="1"/>
  <c r="AD1348" i="1" a="1"/>
  <c r="AD1348" i="1" s="1"/>
  <c r="AD4180" i="1" a="1"/>
  <c r="AD4180" i="1" s="1"/>
  <c r="AD4998" i="1" a="1"/>
  <c r="AD4998" i="1" s="1"/>
  <c r="AD3724" i="1" a="1"/>
  <c r="AD3724" i="1" s="1"/>
  <c r="AD1949" i="1" a="1"/>
  <c r="AD1949" i="1" s="1"/>
  <c r="AD1354" i="1" a="1"/>
  <c r="AD1354" i="1" s="1"/>
  <c r="AD4819" i="1" a="1"/>
  <c r="AD4819" i="1" s="1"/>
  <c r="AD2490" i="1" a="1"/>
  <c r="AD2490" i="1" s="1"/>
  <c r="AD2740" i="1" a="1"/>
  <c r="AD2740" i="1" s="1"/>
  <c r="AD2105" i="1" a="1"/>
  <c r="AD2105" i="1" s="1"/>
  <c r="AD681" i="1" a="1"/>
  <c r="AD681" i="1" s="1"/>
  <c r="AD6" i="1" a="1"/>
  <c r="AD6" i="1" s="1"/>
  <c r="AD3922" i="1" a="1"/>
  <c r="AD3922" i="1" s="1"/>
  <c r="AD1441" i="1" a="1"/>
  <c r="AD1441" i="1" s="1"/>
  <c r="AD3066" i="1" a="1"/>
  <c r="AD3066" i="1" s="1"/>
  <c r="AD1592" i="1" a="1"/>
  <c r="AD1592" i="1" s="1"/>
  <c r="AD1098" i="1" a="1"/>
  <c r="AD1098" i="1" s="1"/>
  <c r="AD2888" i="1" a="1"/>
  <c r="AD2888" i="1" s="1"/>
  <c r="AD2581" i="1" a="1"/>
  <c r="AD2581" i="1" s="1"/>
  <c r="AD366" i="1" a="1"/>
  <c r="AD366" i="1" s="1"/>
  <c r="AD808" i="1" a="1"/>
  <c r="AD808" i="1" s="1"/>
  <c r="AD2214" i="1" a="1"/>
  <c r="AD2214" i="1" s="1"/>
  <c r="AD3325" i="1" a="1"/>
  <c r="AD3325" i="1" s="1"/>
  <c r="AD4476" i="1" a="1"/>
  <c r="AD4476" i="1" s="1"/>
  <c r="AD1031" i="1" a="1"/>
  <c r="AD1031" i="1" s="1"/>
  <c r="AD1349" i="1" a="1"/>
  <c r="AD1349" i="1" s="1"/>
  <c r="AD1926" i="1" a="1"/>
  <c r="AD1926" i="1" s="1"/>
  <c r="AD2540" i="1" a="1"/>
  <c r="AD2540" i="1" s="1"/>
  <c r="AD881" i="1" a="1"/>
  <c r="AD881" i="1" s="1"/>
  <c r="AD2227" i="1" a="1"/>
  <c r="AD2227" i="1" s="1"/>
  <c r="AD2896" i="1" a="1"/>
  <c r="AD2896" i="1" s="1"/>
  <c r="AD837" i="1" a="1"/>
  <c r="AD837" i="1" s="1"/>
  <c r="AD4846" i="1" a="1"/>
  <c r="AD4846" i="1" s="1"/>
  <c r="AD394" i="1" a="1"/>
  <c r="AD394" i="1" s="1"/>
  <c r="AD446" i="1" a="1"/>
  <c r="AD446" i="1" s="1"/>
  <c r="AD2762" i="1" a="1"/>
  <c r="AD2762" i="1" s="1"/>
  <c r="AD2506" i="1" a="1"/>
  <c r="AD2506" i="1" s="1"/>
  <c r="AD4273" i="1" a="1"/>
  <c r="AD4273" i="1" s="1"/>
  <c r="AD976" i="1" a="1"/>
  <c r="AD976" i="1" s="1"/>
  <c r="AD528" i="1" a="1"/>
  <c r="AD528" i="1" s="1"/>
  <c r="AD489" i="1" a="1"/>
  <c r="AD489" i="1" s="1"/>
  <c r="AD1376" i="1" a="1"/>
  <c r="AD1376" i="1" s="1"/>
  <c r="AD1505" i="1" a="1"/>
  <c r="AD1505" i="1" s="1"/>
  <c r="AD4701" i="1" a="1"/>
  <c r="AD4701" i="1" s="1"/>
  <c r="AD3292" i="1" a="1"/>
  <c r="AD3292" i="1" s="1"/>
  <c r="AD65" i="1" a="1"/>
  <c r="AD65" i="1" s="1"/>
  <c r="AD3022" i="1" a="1"/>
  <c r="AD3022" i="1" s="1"/>
  <c r="AD2251" i="1" a="1"/>
  <c r="AD2251" i="1" s="1"/>
  <c r="AD1392" i="1" a="1"/>
  <c r="AD1392" i="1" s="1"/>
  <c r="AD30" i="1" a="1"/>
  <c r="AD30" i="1" s="1"/>
  <c r="AD2299" i="1" a="1"/>
  <c r="AD2299" i="1" s="1"/>
  <c r="AD2631" i="1" a="1"/>
  <c r="AD2631" i="1" s="1"/>
  <c r="AD2705" i="1" a="1"/>
  <c r="AD2705" i="1" s="1"/>
  <c r="AD2141" i="1" a="1"/>
  <c r="AD2141" i="1" s="1"/>
  <c r="AD3775" i="1" a="1"/>
  <c r="AD3775" i="1" s="1"/>
  <c r="AD2295" i="1" a="1"/>
  <c r="AD2295" i="1" s="1"/>
  <c r="AD3047" i="1" a="1"/>
  <c r="AD3047" i="1" s="1"/>
  <c r="AD2136" i="1" a="1"/>
  <c r="AD2136" i="1" s="1"/>
  <c r="AD2303" i="1" a="1"/>
  <c r="AD2303" i="1" s="1"/>
  <c r="AD1842" i="1" a="1"/>
  <c r="AD1842" i="1" s="1"/>
  <c r="AD4789" i="1" a="1"/>
  <c r="AD4789" i="1" s="1"/>
  <c r="AD3946" i="1" a="1"/>
  <c r="AD3946" i="1" s="1"/>
  <c r="AD1762" i="1" a="1"/>
  <c r="AD1762" i="1" s="1"/>
  <c r="AD2626" i="1" a="1"/>
  <c r="AD2626" i="1" s="1"/>
  <c r="AD2952" i="1" a="1"/>
  <c r="AD2952" i="1" s="1"/>
  <c r="AD160" i="1" a="1"/>
  <c r="AD160" i="1" s="1"/>
  <c r="AD2456" i="1" a="1"/>
  <c r="AD2456" i="1" s="1"/>
  <c r="AD605" i="1" a="1"/>
  <c r="AD605" i="1" s="1"/>
  <c r="AD4517" i="1" a="1"/>
  <c r="AD4517" i="1" s="1"/>
  <c r="AD1484" i="1" a="1"/>
  <c r="AD1484" i="1" s="1"/>
  <c r="AD2181" i="1" a="1"/>
  <c r="AD2181" i="1" s="1"/>
  <c r="AD4115" i="1" a="1"/>
  <c r="AD4115" i="1" s="1"/>
  <c r="AD3532" i="1" a="1"/>
  <c r="AD3532" i="1" s="1"/>
  <c r="AD1027" i="1" a="1"/>
  <c r="AD1027" i="1" s="1"/>
  <c r="AD1013" i="1" a="1"/>
  <c r="AD1013" i="1" s="1"/>
  <c r="AD3732" i="1" a="1"/>
  <c r="AD3732" i="1" s="1"/>
  <c r="AD2462" i="1" a="1"/>
  <c r="AD2462" i="1" s="1"/>
  <c r="AD3016" i="1" a="1"/>
  <c r="AD3016" i="1" s="1"/>
  <c r="AD4123" i="1" a="1"/>
  <c r="AD4123" i="1" s="1"/>
  <c r="AD1434" i="1" a="1"/>
  <c r="AD1434" i="1" s="1"/>
  <c r="AD2140" i="1" a="1"/>
  <c r="AD2140" i="1" s="1"/>
  <c r="AD1458" i="1" a="1"/>
  <c r="AD1458" i="1" s="1"/>
  <c r="AD3869" i="1" a="1"/>
  <c r="AD3869" i="1" s="1"/>
  <c r="AD3980" i="1" a="1"/>
  <c r="AD3980" i="1" s="1"/>
  <c r="AD1838" i="1" a="1"/>
  <c r="AD1838" i="1" s="1"/>
  <c r="AD822" i="1" a="1"/>
  <c r="AD822" i="1" s="1"/>
  <c r="AD2450" i="1" a="1"/>
  <c r="AD2450" i="1" s="1"/>
  <c r="AD2868" i="1" a="1"/>
  <c r="AD2868" i="1" s="1"/>
  <c r="AD3619" i="1" a="1"/>
  <c r="AD3619" i="1" s="1"/>
  <c r="AD2142" i="1" a="1"/>
  <c r="AD2142" i="1" s="1"/>
  <c r="AD2782" i="1" a="1"/>
  <c r="AD2782" i="1" s="1"/>
  <c r="AD3821" i="1" a="1"/>
  <c r="AD3821" i="1" s="1"/>
  <c r="AD1469" i="1" a="1"/>
  <c r="AD1469" i="1" s="1"/>
  <c r="AD3753" i="1" a="1"/>
  <c r="AD3753" i="1" s="1"/>
  <c r="AD698" i="1" a="1"/>
  <c r="AD698" i="1" s="1"/>
  <c r="AD723" i="1" a="1"/>
  <c r="AD723" i="1" s="1"/>
  <c r="AD4820" i="1" a="1"/>
  <c r="AD4820" i="1" s="1"/>
  <c r="AD1397" i="1" a="1"/>
  <c r="AD1397" i="1" s="1"/>
  <c r="AD2979" i="1" a="1"/>
  <c r="AD2979" i="1" s="1"/>
  <c r="AD1891" i="1" a="1"/>
  <c r="AD1891" i="1" s="1"/>
  <c r="AD1774" i="1" a="1"/>
  <c r="AD1774" i="1" s="1"/>
  <c r="AD2108" i="1" a="1"/>
  <c r="AD2108" i="1" s="1"/>
  <c r="AD2665" i="1" a="1"/>
  <c r="AD2665" i="1" s="1"/>
  <c r="AD1689" i="1" a="1"/>
  <c r="AD1689" i="1" s="1"/>
  <c r="AD2438" i="1" a="1"/>
  <c r="AD2438" i="1" s="1"/>
  <c r="AD4639" i="1" a="1"/>
  <c r="AD4639" i="1" s="1"/>
  <c r="AD1730" i="1" a="1"/>
  <c r="AD1730" i="1" s="1"/>
  <c r="AD1266" i="1" a="1"/>
  <c r="AD1266" i="1" s="1"/>
  <c r="AD47" i="1" a="1"/>
  <c r="AD47" i="1" s="1"/>
  <c r="AD2623" i="1" a="1"/>
  <c r="AD2623" i="1" s="1"/>
  <c r="AD2752" i="1" a="1"/>
  <c r="AD2752" i="1" s="1"/>
  <c r="AD4377" i="1" a="1"/>
  <c r="AD4377" i="1" s="1"/>
  <c r="AD4440" i="1" a="1"/>
  <c r="AD4440" i="1" s="1"/>
  <c r="AD1709" i="1" a="1"/>
  <c r="AD1709" i="1" s="1"/>
  <c r="AD2148" i="1" a="1"/>
  <c r="AD2148" i="1" s="1"/>
  <c r="AD1190" i="1" a="1"/>
  <c r="AD1190" i="1" s="1"/>
  <c r="AD2855" i="1" a="1"/>
  <c r="AD2855" i="1" s="1"/>
  <c r="AD326" i="1" a="1"/>
  <c r="AD326" i="1" s="1"/>
  <c r="AD52" i="1" a="1"/>
  <c r="AD52" i="1" s="1"/>
  <c r="AD3853" i="1" a="1"/>
  <c r="AD3853" i="1" s="1"/>
  <c r="AD2574" i="1" a="1"/>
  <c r="AD2574" i="1" s="1"/>
  <c r="AD3258" i="1" a="1"/>
  <c r="AD3258" i="1" s="1"/>
  <c r="AD501" i="1" a="1"/>
  <c r="AD501" i="1" s="1"/>
  <c r="AD1769" i="1" a="1"/>
  <c r="AD1769" i="1" s="1"/>
  <c r="AD2841" i="1" a="1"/>
  <c r="AD2841" i="1" s="1"/>
  <c r="AD1396" i="1" a="1"/>
  <c r="AD1396" i="1" s="1"/>
  <c r="AD1552" i="1" a="1"/>
  <c r="AD1552" i="1" s="1"/>
  <c r="AD2167" i="1" a="1"/>
  <c r="AD2167" i="1" s="1"/>
  <c r="AD3567" i="1" a="1"/>
  <c r="AD3567" i="1" s="1"/>
  <c r="AD4523" i="1" a="1"/>
  <c r="AD4523" i="1" s="1"/>
  <c r="AD3294" i="1" a="1"/>
  <c r="AD3294" i="1" s="1"/>
  <c r="AD801" i="1" a="1"/>
  <c r="AD801" i="1" s="1"/>
  <c r="AD1110" i="1" a="1"/>
  <c r="AD1110" i="1" s="1"/>
  <c r="AD4429" i="1" a="1"/>
  <c r="AD4429" i="1" s="1"/>
  <c r="AD2941" i="1" a="1"/>
  <c r="AD2941" i="1" s="1"/>
  <c r="AD2648" i="1" a="1"/>
  <c r="AD2648" i="1" s="1"/>
  <c r="AD878" i="1" a="1"/>
  <c r="AD878" i="1" s="1"/>
  <c r="AD3908" i="1" a="1"/>
  <c r="AD3908" i="1" s="1"/>
  <c r="AD2894" i="1" a="1"/>
  <c r="AD2894" i="1" s="1"/>
  <c r="AD427" i="1" a="1"/>
  <c r="AD427" i="1" s="1"/>
  <c r="AD342" i="1" a="1"/>
  <c r="AD342" i="1" s="1"/>
  <c r="AD3311" i="1" a="1"/>
  <c r="AD3311" i="1" s="1"/>
  <c r="AD3419" i="1" a="1"/>
  <c r="AD3419" i="1" s="1"/>
  <c r="AD4961" i="1" a="1"/>
  <c r="AD4961" i="1" s="1"/>
  <c r="AD4717" i="1" a="1"/>
  <c r="AD4717" i="1" s="1"/>
  <c r="AD1711" i="1" a="1"/>
  <c r="AD1711" i="1" s="1"/>
  <c r="AD2494" i="1" a="1"/>
  <c r="AD2494" i="1" s="1"/>
  <c r="AD1660" i="1" a="1"/>
  <c r="AD1660" i="1" s="1"/>
  <c r="AD4772" i="1" a="1"/>
  <c r="AD4772" i="1" s="1"/>
  <c r="AD2025" i="1" a="1"/>
  <c r="AD2025" i="1" s="1"/>
  <c r="AD2850" i="1" a="1"/>
  <c r="AD2850" i="1" s="1"/>
  <c r="AD33" i="1" a="1"/>
  <c r="AD33" i="1" s="1"/>
  <c r="AD8" i="1" a="1"/>
  <c r="AD8" i="1" s="1"/>
  <c r="AD842" i="1" a="1"/>
  <c r="AD842" i="1" s="1"/>
  <c r="AD1064" i="1" a="1"/>
  <c r="AD1064" i="1" s="1"/>
  <c r="AD2869" i="1" a="1"/>
  <c r="AD2869" i="1" s="1"/>
  <c r="AD4136" i="1" a="1"/>
  <c r="AD4136" i="1" s="1"/>
  <c r="AD3653" i="1" a="1"/>
  <c r="AD3653" i="1" s="1"/>
  <c r="AD3178" i="1" a="1"/>
  <c r="AD3178" i="1" s="1"/>
  <c r="AD4247" i="1" a="1"/>
  <c r="AD4247" i="1" s="1"/>
  <c r="AD4704" i="1" a="1"/>
  <c r="AD4704" i="1" s="1"/>
  <c r="AD4066" i="1" a="1"/>
  <c r="AD4066" i="1" s="1"/>
  <c r="AD2386" i="1" a="1"/>
  <c r="AD2386" i="1" s="1"/>
  <c r="AD1506" i="1" a="1"/>
  <c r="AD1506" i="1" s="1"/>
  <c r="AD3247" i="1" a="1"/>
  <c r="AD3247" i="1" s="1"/>
  <c r="AD1414" i="1" a="1"/>
  <c r="AD1414" i="1" s="1"/>
  <c r="AD4800" i="1" a="1"/>
  <c r="AD4800" i="1" s="1"/>
  <c r="AD3996" i="1" a="1"/>
  <c r="AD3996" i="1" s="1"/>
  <c r="AD3" i="1" a="1"/>
  <c r="AD3" i="1" s="1"/>
  <c r="AD2835" i="1" a="1"/>
  <c r="AD2835" i="1" s="1"/>
  <c r="AD4808" i="1" a="1"/>
  <c r="AD4808" i="1" s="1"/>
  <c r="AD1705" i="1" a="1"/>
  <c r="AD1705" i="1" s="1"/>
  <c r="AD2693" i="1" a="1"/>
  <c r="AD2693" i="1" s="1"/>
  <c r="AD1374" i="1" a="1"/>
  <c r="AD1374" i="1" s="1"/>
  <c r="AD626" i="1" a="1"/>
  <c r="AD626" i="1" s="1"/>
  <c r="AD395" i="1" a="1"/>
  <c r="AD395" i="1" s="1"/>
  <c r="AD1130" i="1" a="1"/>
  <c r="AD1130" i="1" s="1"/>
  <c r="AD4063" i="1" a="1"/>
  <c r="AD4063" i="1" s="1"/>
  <c r="AD3123" i="1" a="1"/>
  <c r="AD3123" i="1" s="1"/>
  <c r="AD3798" i="1" a="1"/>
  <c r="AD3798" i="1" s="1"/>
  <c r="AD3997" i="1" a="1"/>
  <c r="AD3997" i="1" s="1"/>
  <c r="AD1254" i="1" a="1"/>
  <c r="AD1254" i="1" s="1"/>
  <c r="AD432" i="1" a="1"/>
  <c r="AD432" i="1" s="1"/>
  <c r="AD2428" i="1" a="1"/>
  <c r="AD2428" i="1" s="1"/>
  <c r="AD4703" i="1" a="1"/>
  <c r="AD4703" i="1" s="1"/>
  <c r="AD3780" i="1" a="1"/>
  <c r="AD3780" i="1" s="1"/>
  <c r="AD3752" i="1" a="1"/>
  <c r="AD3752" i="1" s="1"/>
  <c r="AD1450" i="1" a="1"/>
  <c r="AD1450" i="1" s="1"/>
  <c r="AD2865" i="1" a="1"/>
  <c r="AD2865" i="1" s="1"/>
  <c r="AD252" i="1" a="1"/>
  <c r="AD252" i="1" s="1"/>
  <c r="AD2082" i="1" a="1"/>
  <c r="AD2082" i="1" s="1"/>
  <c r="AD2577" i="1" a="1"/>
  <c r="AD2577" i="1" s="1"/>
  <c r="AD4923" i="1" a="1"/>
  <c r="AD4923" i="1" s="1"/>
  <c r="AD3903" i="1" a="1"/>
  <c r="AD3903" i="1" s="1"/>
  <c r="AD3478" i="1" a="1"/>
  <c r="AD3478" i="1" s="1"/>
  <c r="AD4494" i="1" a="1"/>
  <c r="AD4494" i="1" s="1"/>
  <c r="AD3942" i="1" a="1"/>
  <c r="AD3942" i="1" s="1"/>
  <c r="AD1012" i="1" a="1"/>
  <c r="AD1012" i="1" s="1"/>
  <c r="AD2407" i="1" a="1"/>
  <c r="AD2407" i="1" s="1"/>
  <c r="AD4272" i="1" a="1"/>
  <c r="AD4272" i="1" s="1"/>
  <c r="AD3316" i="1" a="1"/>
  <c r="AD3316" i="1" s="1"/>
  <c r="AD1473" i="1" a="1"/>
  <c r="AD1473" i="1" s="1"/>
  <c r="AD542" i="1" a="1"/>
  <c r="AD542" i="1" s="1"/>
  <c r="AD4154" i="1" a="1"/>
  <c r="AD4154" i="1" s="1"/>
  <c r="AD3667" i="1" a="1"/>
  <c r="AD3667" i="1" s="1"/>
  <c r="AD1925" i="1" a="1"/>
  <c r="AD1925" i="1" s="1"/>
  <c r="AD3191" i="1" a="1"/>
  <c r="AD3191" i="1" s="1"/>
  <c r="AD2400" i="1" a="1"/>
  <c r="AD2400" i="1" s="1"/>
  <c r="AD3898" i="1" a="1"/>
  <c r="AD3898" i="1" s="1"/>
  <c r="AD275" i="1" a="1"/>
  <c r="AD275" i="1" s="1"/>
  <c r="AD3384" i="1" a="1"/>
  <c r="AD3384" i="1" s="1"/>
  <c r="AD1286" i="1" a="1"/>
  <c r="AD1286" i="1" s="1"/>
  <c r="AD317" i="1" a="1"/>
  <c r="AD317" i="1" s="1"/>
  <c r="AD1221" i="1" a="1"/>
  <c r="AD1221" i="1" s="1"/>
  <c r="AD4343" i="1" a="1"/>
  <c r="AD4343" i="1" s="1"/>
  <c r="AD4284" i="1" a="1"/>
  <c r="AD4284" i="1" s="1"/>
  <c r="AD3430" i="1" a="1"/>
  <c r="AD3430" i="1" s="1"/>
  <c r="AD3790" i="1" a="1"/>
  <c r="AD3790" i="1" s="1"/>
  <c r="AD2422" i="1" a="1"/>
  <c r="AD2422" i="1" s="1"/>
  <c r="AD3622" i="1" a="1"/>
  <c r="AD3622" i="1" s="1"/>
  <c r="AD830" i="1" a="1"/>
  <c r="AD830" i="1" s="1"/>
  <c r="AD1588" i="1" a="1"/>
  <c r="AD1588" i="1" s="1"/>
  <c r="AD2814" i="1" a="1"/>
  <c r="AD2814" i="1" s="1"/>
  <c r="AD1687" i="1" a="1"/>
  <c r="AD1687" i="1" s="1"/>
  <c r="AD3870" i="1" a="1"/>
  <c r="AD3870" i="1" s="1"/>
  <c r="AD3356" i="1" a="1"/>
  <c r="AD3356" i="1" s="1"/>
  <c r="AD1936" i="1" a="1"/>
  <c r="AD1936" i="1" s="1"/>
  <c r="AD139" i="1" a="1"/>
  <c r="AD139" i="1" s="1"/>
  <c r="AD377" i="1" a="1"/>
  <c r="AD377" i="1" s="1"/>
  <c r="AD4567" i="1" a="1"/>
  <c r="AD4567" i="1" s="1"/>
  <c r="AD4122" i="1" a="1"/>
  <c r="AD4122" i="1" s="1"/>
  <c r="AD3867" i="1" a="1"/>
  <c r="AD3867" i="1" s="1"/>
  <c r="AD3226" i="1" a="1"/>
  <c r="AD3226" i="1" s="1"/>
  <c r="AD4584" i="1" a="1"/>
  <c r="AD4584" i="1" s="1"/>
  <c r="AD222" i="1" a="1"/>
  <c r="AD222" i="1" s="1"/>
  <c r="AD4078" i="1" a="1"/>
  <c r="AD4078" i="1" s="1"/>
  <c r="AD1486" i="1" a="1"/>
  <c r="AD1486" i="1" s="1"/>
  <c r="AD424" i="1" a="1"/>
  <c r="AD424" i="1" s="1"/>
  <c r="AD2899" i="1" a="1"/>
  <c r="AD2899" i="1" s="1"/>
  <c r="AD4274" i="1" a="1"/>
  <c r="AD4274" i="1" s="1"/>
  <c r="AD895" i="1" a="1"/>
  <c r="AD895" i="1" s="1"/>
  <c r="AD1788" i="1" a="1"/>
  <c r="AD1788" i="1" s="1"/>
  <c r="AD2162" i="1" a="1"/>
  <c r="AD2162" i="1" s="1"/>
  <c r="AD602" i="1" a="1"/>
  <c r="AD602" i="1" s="1"/>
  <c r="AD1583" i="1" a="1"/>
  <c r="AD1583" i="1" s="1"/>
  <c r="AD1697" i="1" a="1"/>
  <c r="AD1697" i="1" s="1"/>
  <c r="AD988" i="1" a="1"/>
  <c r="AD988" i="1" s="1"/>
  <c r="AD2525" i="1" a="1"/>
  <c r="AD2525" i="1" s="1"/>
  <c r="AD710" i="1" a="1"/>
  <c r="AD710" i="1" s="1"/>
  <c r="AD118" i="1" a="1"/>
  <c r="AD118" i="1" s="1"/>
  <c r="AD2159" i="1" a="1"/>
  <c r="AD2159" i="1" s="1"/>
  <c r="AD1654" i="1" a="1"/>
  <c r="AD1654" i="1" s="1"/>
  <c r="AD2682" i="1" a="1"/>
  <c r="AD2682" i="1" s="1"/>
  <c r="AD4632" i="1" a="1"/>
  <c r="AD4632" i="1" s="1"/>
  <c r="AD4725" i="1" a="1"/>
  <c r="AD4725" i="1" s="1"/>
  <c r="AD2560" i="1" a="1"/>
  <c r="AD2560" i="1" s="1"/>
  <c r="AD1400" i="1" a="1"/>
  <c r="AD1400" i="1" s="1"/>
  <c r="AD3228" i="1" a="1"/>
  <c r="AD3228" i="1" s="1"/>
  <c r="AD1062" i="1" a="1"/>
  <c r="AD1062" i="1" s="1"/>
  <c r="AD813" i="1" a="1"/>
  <c r="AD813" i="1" s="1"/>
  <c r="AD2815" i="1" a="1"/>
  <c r="AD2815" i="1" s="1"/>
  <c r="AD229" i="1" a="1"/>
  <c r="AD229" i="1" s="1"/>
  <c r="AD1243" i="1" a="1"/>
  <c r="AD1243" i="1" s="1"/>
  <c r="AD3055" i="1" a="1"/>
  <c r="AD3055" i="1" s="1"/>
  <c r="AD3254" i="1" a="1"/>
  <c r="AD3254" i="1" s="1"/>
  <c r="AD1715" i="1" a="1"/>
  <c r="AD1715" i="1" s="1"/>
  <c r="AD583" i="1" a="1"/>
  <c r="AD583" i="1" s="1"/>
  <c r="AD2020" i="1" a="1"/>
  <c r="AD2020" i="1" s="1"/>
  <c r="AD3625" i="1" a="1"/>
  <c r="AD3625" i="1" s="1"/>
  <c r="AD2248" i="1" a="1"/>
  <c r="AD2248" i="1" s="1"/>
  <c r="AD3242" i="1" a="1"/>
  <c r="AD3242" i="1" s="1"/>
  <c r="AD3935" i="1" a="1"/>
  <c r="AD3935" i="1" s="1"/>
  <c r="AD2672" i="1" a="1"/>
  <c r="AD2672" i="1" s="1"/>
  <c r="AD3068" i="1" a="1"/>
  <c r="AD3068" i="1" s="1"/>
  <c r="AD3110" i="1" a="1"/>
  <c r="AD3110" i="1" s="1"/>
  <c r="AD3963" i="1" a="1"/>
  <c r="AD3963" i="1" s="1"/>
  <c r="AD4364" i="1" a="1"/>
  <c r="AD4364" i="1" s="1"/>
  <c r="AD3078" i="1" a="1"/>
  <c r="AD3078" i="1" s="1"/>
  <c r="AD3544" i="1" a="1"/>
  <c r="AD3544" i="1" s="1"/>
  <c r="AD765" i="1" a="1"/>
  <c r="AD765" i="1" s="1"/>
  <c r="AD4290" i="1" a="1"/>
  <c r="AD4290" i="1" s="1"/>
  <c r="AD3857" i="1" a="1"/>
  <c r="AD3857" i="1" s="1"/>
  <c r="AD1630" i="1" a="1"/>
  <c r="AD1630" i="1" s="1"/>
  <c r="AD1459" i="1" a="1"/>
  <c r="AD1459" i="1" s="1"/>
  <c r="AD3265" i="1" a="1"/>
  <c r="AD3265" i="1" s="1"/>
  <c r="AD4477" i="1" a="1"/>
  <c r="AD4477" i="1" s="1"/>
  <c r="AD575" i="1" a="1"/>
  <c r="AD575" i="1" s="1"/>
  <c r="AD3529" i="1" a="1"/>
  <c r="AD3529" i="1" s="1"/>
  <c r="AD3763" i="1" a="1"/>
  <c r="AD3763" i="1" s="1"/>
  <c r="AD3833" i="1" a="1"/>
  <c r="AD3833" i="1" s="1"/>
  <c r="AD4665" i="1" a="1"/>
  <c r="AD4665" i="1" s="1"/>
  <c r="AD2787" i="1" a="1"/>
  <c r="AD2787" i="1" s="1"/>
  <c r="AD1133" i="1" a="1"/>
  <c r="AD1133" i="1" s="1"/>
  <c r="AD4765" i="1" a="1"/>
  <c r="AD4765" i="1" s="1"/>
  <c r="AD381" i="1" a="1"/>
  <c r="AD381" i="1" s="1"/>
  <c r="AD4694" i="1" a="1"/>
  <c r="AD4694" i="1" s="1"/>
  <c r="AD4326" i="1" a="1"/>
  <c r="AD4326" i="1" s="1"/>
  <c r="AD3357" i="1" a="1"/>
  <c r="AD3357" i="1" s="1"/>
  <c r="AD3120" i="1" a="1"/>
  <c r="AD3120" i="1" s="1"/>
  <c r="AD4683" i="1" a="1"/>
  <c r="AD4683" i="1" s="1"/>
  <c r="AD2957" i="1" a="1"/>
  <c r="AD2957" i="1" s="1"/>
  <c r="AD1276" i="1" a="1"/>
  <c r="AD1276" i="1" s="1"/>
  <c r="AD1250" i="1" a="1"/>
  <c r="AD1250" i="1" s="1"/>
  <c r="AD496" i="1" a="1"/>
  <c r="AD496" i="1" s="1"/>
  <c r="AD3964" i="1" a="1"/>
  <c r="AD3964" i="1" s="1"/>
  <c r="AD4124" i="1" a="1"/>
  <c r="AD4124" i="1" s="1"/>
  <c r="AD4119" i="1" a="1"/>
  <c r="AD4119" i="1" s="1"/>
  <c r="AD2571" i="1" a="1"/>
  <c r="AD2571" i="1" s="1"/>
  <c r="AD697" i="1" a="1"/>
  <c r="AD697" i="1" s="1"/>
  <c r="AD756" i="1" a="1"/>
  <c r="AD756" i="1" s="1"/>
  <c r="AD4658" i="1" a="1"/>
  <c r="AD4658" i="1" s="1"/>
  <c r="AD70" i="1" a="1"/>
  <c r="AD70" i="1" s="1"/>
  <c r="AD2188" i="1" a="1"/>
  <c r="AD2188" i="1" s="1"/>
  <c r="AD4999" i="1" a="1"/>
  <c r="AD4999" i="1" s="1"/>
  <c r="AD1325" i="1" a="1"/>
  <c r="AD1325" i="1" s="1"/>
  <c r="AD2720" i="1" a="1"/>
  <c r="AD2720" i="1" s="1"/>
  <c r="AD2642" i="1" a="1"/>
  <c r="AD2642" i="1" s="1"/>
  <c r="AD4626" i="1" a="1"/>
  <c r="AD4626" i="1" s="1"/>
  <c r="AD2922" i="1" a="1"/>
  <c r="AD2922" i="1" s="1"/>
  <c r="AD87" i="1" a="1"/>
  <c r="AD87" i="1" s="1"/>
  <c r="AD4471" i="1" a="1"/>
  <c r="AD4471" i="1" s="1"/>
  <c r="AD67" i="1" a="1"/>
  <c r="AD67" i="1" s="1"/>
  <c r="AD4621" i="1" a="1"/>
  <c r="AD4621" i="1" s="1"/>
  <c r="AD4191" i="1" a="1"/>
  <c r="AD4191" i="1" s="1"/>
  <c r="AD2690" i="1" a="1"/>
  <c r="AD2690" i="1" s="1"/>
  <c r="AD3739" i="1" a="1"/>
  <c r="AD3739" i="1" s="1"/>
  <c r="AD4474" i="1" a="1"/>
  <c r="AD4474" i="1" s="1"/>
  <c r="AD598" i="1" a="1"/>
  <c r="AD598" i="1" s="1"/>
  <c r="AD4553" i="1" a="1"/>
  <c r="AD4553" i="1" s="1"/>
  <c r="AD2271" i="1" a="1"/>
  <c r="AD2271" i="1" s="1"/>
  <c r="AD3392" i="1" a="1"/>
  <c r="AD3392" i="1" s="1"/>
  <c r="AD1439" i="1" a="1"/>
  <c r="AD1439" i="1" s="1"/>
  <c r="AD1043" i="1" a="1"/>
  <c r="AD1043" i="1" s="1"/>
  <c r="AD3502" i="1" a="1"/>
  <c r="AD3502" i="1" s="1"/>
  <c r="AD1763" i="1" a="1"/>
  <c r="AD1763" i="1" s="1"/>
  <c r="AD4976" i="1" a="1"/>
  <c r="AD4976" i="1" s="1"/>
  <c r="AD1445" i="1" a="1"/>
  <c r="AD1445" i="1" s="1"/>
  <c r="AD4548" i="1" a="1"/>
  <c r="AD4548" i="1" s="1"/>
  <c r="AD2745" i="1" a="1"/>
  <c r="AD2745" i="1" s="1"/>
  <c r="AD4533" i="1" a="1"/>
  <c r="AD4533" i="1" s="1"/>
  <c r="AD1279" i="1" a="1"/>
  <c r="AD1279" i="1" s="1"/>
  <c r="AD2825" i="1" a="1"/>
  <c r="AD2825" i="1" s="1"/>
  <c r="AD928" i="1" a="1"/>
  <c r="AD928" i="1" s="1"/>
  <c r="AD4925" i="1" a="1"/>
  <c r="AD4925" i="1" s="1"/>
  <c r="AD1670" i="1" a="1"/>
  <c r="AD1670" i="1" s="1"/>
  <c r="AD1974" i="1" a="1"/>
  <c r="AD1974" i="1" s="1"/>
  <c r="AD4159" i="1" a="1"/>
  <c r="AD4159" i="1" s="1"/>
  <c r="AD515" i="1" a="1"/>
  <c r="AD515" i="1" s="1"/>
  <c r="AD2830" i="1" a="1"/>
  <c r="AD2830" i="1" s="1"/>
  <c r="AD2421" i="1" a="1"/>
  <c r="AD2421" i="1" s="1"/>
  <c r="AD1007" i="1" a="1"/>
  <c r="AD1007" i="1" s="1"/>
  <c r="AD3447" i="1" a="1"/>
  <c r="AD3447" i="1" s="1"/>
  <c r="AD4246" i="1" a="1"/>
  <c r="AD4246" i="1" s="1"/>
  <c r="AD1807" i="1" a="1"/>
  <c r="AD1807" i="1" s="1"/>
  <c r="AD3443" i="1" a="1"/>
  <c r="AD3443" i="1" s="1"/>
  <c r="AD3290" i="1" a="1"/>
  <c r="AD3290" i="1" s="1"/>
  <c r="AD2617" i="1" a="1"/>
  <c r="AD2617" i="1" s="1"/>
  <c r="AD2134" i="1" a="1"/>
  <c r="AD2134" i="1" s="1"/>
  <c r="AD4398" i="1" a="1"/>
  <c r="AD4398" i="1" s="1"/>
  <c r="AD3395" i="1" a="1"/>
  <c r="AD3395" i="1" s="1"/>
  <c r="AD2288" i="1" a="1"/>
  <c r="AD2288" i="1" s="1"/>
  <c r="AD682" i="1" a="1"/>
  <c r="AD682" i="1" s="1"/>
  <c r="AD2269" i="1" a="1"/>
  <c r="AD2269" i="1" s="1"/>
  <c r="AD4309" i="1" a="1"/>
  <c r="AD4309" i="1" s="1"/>
  <c r="AD4933" i="1" a="1"/>
  <c r="AD4933" i="1" s="1"/>
  <c r="AD855" i="1" a="1"/>
  <c r="AD855" i="1" s="1"/>
  <c r="AD3575" i="1" a="1"/>
  <c r="AD3575" i="1" s="1"/>
  <c r="AD3829" i="1" a="1"/>
  <c r="AD3829" i="1" s="1"/>
  <c r="AD969" i="1" a="1"/>
  <c r="AD969" i="1" s="1"/>
  <c r="AD584" i="1" a="1"/>
  <c r="AD584" i="1" s="1"/>
  <c r="AD1792" i="1" a="1"/>
  <c r="AD1792" i="1" s="1"/>
  <c r="AD2660" i="1" a="1"/>
  <c r="AD2660" i="1" s="1"/>
  <c r="AD740" i="1" a="1"/>
  <c r="AD740" i="1" s="1"/>
  <c r="AD4043" i="1" a="1"/>
  <c r="AD4043" i="1" s="1"/>
  <c r="AD1615" i="1" a="1"/>
  <c r="AD1615" i="1" s="1"/>
  <c r="AD3189" i="1" a="1"/>
  <c r="AD3189" i="1" s="1"/>
  <c r="AD2106" i="1" a="1"/>
  <c r="AD2106" i="1" s="1"/>
  <c r="AD238" i="1" a="1"/>
  <c r="AD238" i="1" s="1"/>
  <c r="AD559" i="1" a="1"/>
  <c r="AD559" i="1" s="1"/>
  <c r="AD991" i="1" a="1"/>
  <c r="AD991" i="1" s="1"/>
  <c r="AD3995" i="1" a="1"/>
  <c r="AD3995" i="1" s="1"/>
  <c r="AD3109" i="1" a="1"/>
  <c r="AD3109" i="1" s="1"/>
  <c r="AD2434" i="1" a="1"/>
  <c r="AD2434" i="1" s="1"/>
  <c r="AD2323" i="1" a="1"/>
  <c r="AD2323" i="1" s="1"/>
  <c r="AD2202" i="1" a="1"/>
  <c r="AD2202" i="1" s="1"/>
  <c r="AD2885" i="1" a="1"/>
  <c r="AD2885" i="1" s="1"/>
  <c r="AD3791" i="1" a="1"/>
  <c r="AD3791" i="1" s="1"/>
  <c r="AD4579" i="1" a="1"/>
  <c r="AD4579" i="1" s="1"/>
  <c r="AD4745" i="1" a="1"/>
  <c r="AD4745" i="1" s="1"/>
  <c r="AD847" i="1" a="1"/>
  <c r="AD847" i="1" s="1"/>
  <c r="AD2823" i="1" a="1"/>
  <c r="AD2823" i="1" s="1"/>
  <c r="AD4890" i="1" a="1"/>
  <c r="AD4890" i="1" s="1"/>
  <c r="AD384" i="1" a="1"/>
  <c r="AD384" i="1" s="1"/>
  <c r="AD485" i="1" a="1"/>
  <c r="AD485" i="1" s="1"/>
  <c r="AD1957" i="1" a="1"/>
  <c r="AD1957" i="1" s="1"/>
  <c r="AD4260" i="1" a="1"/>
  <c r="AD4260" i="1" s="1"/>
  <c r="AD476" i="1" a="1"/>
  <c r="AD476" i="1" s="1"/>
  <c r="AD1331" i="1" a="1"/>
  <c r="AD1331" i="1" s="1"/>
  <c r="AD4209" i="1" a="1"/>
  <c r="AD4209" i="1" s="1"/>
  <c r="AD3069" i="1" a="1"/>
  <c r="AD3069" i="1" s="1"/>
  <c r="AD1264" i="1" a="1"/>
  <c r="AD1264" i="1" s="1"/>
  <c r="AD2729" i="1" a="1"/>
  <c r="AD2729" i="1" s="1"/>
  <c r="AD3636" i="1" a="1"/>
  <c r="AD3636" i="1" s="1"/>
  <c r="AD2337" i="1" a="1"/>
  <c r="AD2337" i="1" s="1"/>
  <c r="AD944" i="1" a="1"/>
  <c r="AD944" i="1" s="1"/>
  <c r="AD2163" i="1" a="1"/>
  <c r="AD2163" i="1" s="1"/>
  <c r="AD1647" i="1" a="1"/>
  <c r="AD1647" i="1" s="1"/>
  <c r="AD3806" i="1" a="1"/>
  <c r="AD3806" i="1" s="1"/>
  <c r="AD3822" i="1" a="1"/>
  <c r="AD3822" i="1" s="1"/>
  <c r="AD4522" i="1" a="1"/>
  <c r="AD4522" i="1" s="1"/>
  <c r="AD2054" i="1" a="1"/>
  <c r="AD2054" i="1" s="1"/>
  <c r="AD38" i="1" a="1"/>
  <c r="AD38" i="1" s="1"/>
  <c r="AD4020" i="1" a="1"/>
  <c r="AD4020" i="1" s="1"/>
  <c r="AD2120" i="1" a="1"/>
  <c r="AD2120" i="1" s="1"/>
  <c r="AD1220" i="1" a="1"/>
  <c r="AD1220" i="1" s="1"/>
  <c r="AD378" i="1" a="1"/>
  <c r="AD378" i="1" s="1"/>
  <c r="AD1399" i="1" a="1"/>
  <c r="AD1399" i="1" s="1"/>
  <c r="AD4017" i="1" a="1"/>
  <c r="AD4017" i="1" s="1"/>
  <c r="AD1368" i="1" a="1"/>
  <c r="AD1368" i="1" s="1"/>
  <c r="AD938" i="1" a="1"/>
  <c r="AD938" i="1" s="1"/>
  <c r="AD2700" i="1" a="1"/>
  <c r="AD2700" i="1" s="1"/>
  <c r="AD4060" i="1" a="1"/>
  <c r="AD4060" i="1" s="1"/>
  <c r="AD614" i="1" a="1"/>
  <c r="AD614" i="1" s="1"/>
  <c r="AD3411" i="1" a="1"/>
  <c r="AD3411" i="1" s="1"/>
  <c r="AD165" i="1" a="1"/>
  <c r="AD165" i="1" s="1"/>
  <c r="AD2628" i="1" a="1"/>
  <c r="AD2628" i="1" s="1"/>
  <c r="AD3588" i="1" a="1"/>
  <c r="AD3588" i="1" s="1"/>
  <c r="AD2991" i="1" a="1"/>
  <c r="AD2991" i="1" s="1"/>
  <c r="AD571" i="1" a="1"/>
  <c r="AD571" i="1" s="1"/>
  <c r="AD2883" i="1" a="1"/>
  <c r="AD2883" i="1" s="1"/>
  <c r="AD279" i="1" a="1"/>
  <c r="AD279" i="1" s="1"/>
  <c r="AD4781" i="1" a="1"/>
  <c r="AD4781" i="1" s="1"/>
  <c r="AD3282" i="1" a="1"/>
  <c r="AD3282" i="1" s="1"/>
  <c r="AD3438" i="1" a="1"/>
  <c r="AD3438" i="1" s="1"/>
  <c r="AD132" i="1" a="1"/>
  <c r="AD132" i="1" s="1"/>
  <c r="AD545" i="1" a="1"/>
  <c r="AD545" i="1" s="1"/>
  <c r="AD1132" i="1" a="1"/>
  <c r="AD1132" i="1" s="1"/>
  <c r="AD4330" i="1" a="1"/>
  <c r="AD4330" i="1" s="1"/>
  <c r="AD2884" i="1" a="1"/>
  <c r="AD2884" i="1" s="1"/>
  <c r="AD35" i="1" a="1"/>
  <c r="AD35" i="1" s="1"/>
  <c r="AD2085" i="1" a="1"/>
  <c r="AD2085" i="1" s="1"/>
  <c r="AD1524" i="1" a="1"/>
  <c r="AD1524" i="1" s="1"/>
  <c r="AD2442" i="1" a="1"/>
  <c r="AD2442" i="1" s="1"/>
  <c r="AD567" i="1" a="1"/>
  <c r="AD567" i="1" s="1"/>
  <c r="AD2537" i="1" a="1"/>
  <c r="AD2537" i="1" s="1"/>
  <c r="AD3485" i="1" a="1"/>
  <c r="AD3485" i="1" s="1"/>
  <c r="AD1999" i="1" a="1"/>
  <c r="AD1999" i="1" s="1"/>
  <c r="AD4588" i="1" a="1"/>
  <c r="AD4588" i="1" s="1"/>
  <c r="AD492" i="1" a="1"/>
  <c r="AD492" i="1" s="1"/>
  <c r="AD3892" i="1" a="1"/>
  <c r="AD3892" i="1" s="1"/>
  <c r="AD3876" i="1" a="1"/>
  <c r="AD3876" i="1" s="1"/>
  <c r="AD1537" i="1" a="1"/>
  <c r="AD1537" i="1" s="1"/>
  <c r="AD2845" i="1" a="1"/>
  <c r="AD2845" i="1" s="1"/>
  <c r="AD888" i="1" a="1"/>
  <c r="AD888" i="1" s="1"/>
  <c r="AD2685" i="1" a="1"/>
  <c r="AD2685" i="1" s="1"/>
  <c r="AD2502" i="1" a="1"/>
  <c r="AD2502" i="1" s="1"/>
  <c r="AD212" i="1" a="1"/>
  <c r="AD212" i="1" s="1"/>
  <c r="AD1030" i="1" a="1"/>
  <c r="AD1030" i="1" s="1"/>
  <c r="AD143" i="1" a="1"/>
  <c r="AD143" i="1" s="1"/>
  <c r="AD786" i="1" a="1"/>
  <c r="AD786" i="1" s="1"/>
  <c r="AD3489" i="1" a="1"/>
  <c r="AD3489" i="1" s="1"/>
  <c r="AD2769" i="1" a="1"/>
  <c r="AD2769" i="1" s="1"/>
  <c r="AD4213" i="1" a="1"/>
  <c r="AD4213" i="1" s="1"/>
  <c r="AD2534" i="1" a="1"/>
  <c r="AD2534" i="1" s="1"/>
  <c r="AD201" i="1" a="1"/>
  <c r="AD201" i="1" s="1"/>
  <c r="AD1170" i="1" a="1"/>
  <c r="AD1170" i="1" s="1"/>
  <c r="AD2079" i="1" a="1"/>
  <c r="AD2079" i="1" s="1"/>
  <c r="AD4828" i="1" a="1"/>
  <c r="AD4828" i="1" s="1"/>
  <c r="AD1102" i="1" a="1"/>
  <c r="AD1102" i="1" s="1"/>
  <c r="AD1482" i="1" a="1"/>
  <c r="AD1482" i="1" s="1"/>
  <c r="AD2116" i="1" a="1"/>
  <c r="AD2116" i="1" s="1"/>
  <c r="AD2586" i="1" a="1"/>
  <c r="AD2586" i="1" s="1"/>
  <c r="AD668" i="1" a="1"/>
  <c r="AD668" i="1" s="1"/>
  <c r="AD429" i="1" a="1"/>
  <c r="AD429" i="1" s="1"/>
  <c r="AD3816" i="1" a="1"/>
  <c r="AD3816" i="1" s="1"/>
  <c r="AD674" i="1" a="1"/>
  <c r="AD674" i="1" s="1"/>
  <c r="AD1372" i="1" a="1"/>
  <c r="AD1372" i="1" s="1"/>
  <c r="AD1322" i="1" a="1"/>
  <c r="AD1322" i="1" s="1"/>
  <c r="AD3452" i="1" a="1"/>
  <c r="AD3452" i="1" s="1"/>
  <c r="AD416" i="1" a="1"/>
  <c r="AD416" i="1" s="1"/>
  <c r="AD187" i="1" a="1"/>
  <c r="AD187" i="1" s="1"/>
  <c r="AD2265" i="1" a="1"/>
  <c r="AD2265" i="1" s="1"/>
  <c r="AD2794" i="1" a="1"/>
  <c r="AD2794" i="1" s="1"/>
  <c r="AD4174" i="1" a="1"/>
  <c r="AD4174" i="1" s="1"/>
  <c r="AD4541" i="1" a="1"/>
  <c r="AD4541" i="1" s="1"/>
  <c r="AD3348" i="1" a="1"/>
  <c r="AD3348" i="1" s="1"/>
  <c r="AD332" i="1" a="1"/>
  <c r="AD332" i="1" s="1"/>
  <c r="AD3072" i="1" a="1"/>
  <c r="AD3072" i="1" s="1"/>
  <c r="AD2028" i="1" a="1"/>
  <c r="AD2028" i="1" s="1"/>
  <c r="AD3462" i="1" a="1"/>
  <c r="AD3462" i="1" s="1"/>
  <c r="AD607" i="1" a="1"/>
  <c r="AD607" i="1" s="1"/>
  <c r="AD721" i="1" a="1"/>
  <c r="AD721" i="1" s="1"/>
  <c r="AD3756" i="1" a="1"/>
  <c r="AD3756" i="1" s="1"/>
  <c r="AD3613" i="1" a="1"/>
  <c r="AD3613" i="1" s="1"/>
  <c r="AD654" i="1" a="1"/>
  <c r="AD654" i="1" s="1"/>
  <c r="AD3444" i="1" a="1"/>
  <c r="AD3444" i="1" s="1"/>
  <c r="AD478" i="1" a="1"/>
  <c r="AD478" i="1" s="1"/>
  <c r="AD3481" i="1" a="1"/>
  <c r="AD3481" i="1" s="1"/>
  <c r="AD2976" i="1" a="1"/>
  <c r="AD2976" i="1" s="1"/>
  <c r="AD3818" i="1" a="1"/>
  <c r="AD3818" i="1" s="1"/>
  <c r="AD713" i="1" a="1"/>
  <c r="AD713" i="1" s="1"/>
  <c r="AD967" i="1" a="1"/>
  <c r="AD967" i="1" s="1"/>
  <c r="AD4456" i="1" a="1"/>
  <c r="AD4456" i="1" s="1"/>
  <c r="AD2674" i="1" a="1"/>
  <c r="AD2674" i="1" s="1"/>
  <c r="AD1531" i="1" a="1"/>
  <c r="AD1531" i="1" s="1"/>
  <c r="AD4003" i="1" a="1"/>
  <c r="AD4003" i="1" s="1"/>
  <c r="AD3885" i="1" a="1"/>
  <c r="AD3885" i="1" s="1"/>
  <c r="AD4120" i="1" a="1"/>
  <c r="AD4120" i="1" s="1"/>
  <c r="AD1885" i="1" a="1"/>
  <c r="AD1885" i="1" s="1"/>
  <c r="AD2409" i="1" a="1"/>
  <c r="AD2409" i="1" s="1"/>
  <c r="AD4675" i="1" a="1"/>
  <c r="AD4675" i="1" s="1"/>
  <c r="AD2308" i="1" a="1"/>
  <c r="AD2308" i="1" s="1"/>
  <c r="AD1886" i="1" a="1"/>
  <c r="AD1886" i="1" s="1"/>
  <c r="AD793" i="1" a="1"/>
  <c r="AD793" i="1" s="1"/>
  <c r="AD3150" i="1" a="1"/>
  <c r="AD3150" i="1" s="1"/>
  <c r="AD3319" i="1" a="1"/>
  <c r="AD3319" i="1" s="1"/>
  <c r="AD1011" i="1" a="1"/>
  <c r="AD1011" i="1" s="1"/>
  <c r="AD3163" i="1" a="1"/>
  <c r="AD3163" i="1" s="1"/>
  <c r="AD362" i="1" a="1"/>
  <c r="AD362" i="1" s="1"/>
  <c r="AD1966" i="1" a="1"/>
  <c r="AD1966" i="1" s="1"/>
  <c r="AD2336" i="1" a="1"/>
  <c r="AD2336" i="1" s="1"/>
  <c r="AD3506" i="1" a="1"/>
  <c r="AD3506" i="1" s="1"/>
  <c r="AD4633" i="1" a="1"/>
  <c r="AD4633" i="1" s="1"/>
  <c r="AD1669" i="1" a="1"/>
  <c r="AD1669" i="1" s="1"/>
  <c r="AD3201" i="1" a="1"/>
  <c r="AD3201" i="1" s="1"/>
  <c r="AD4551" i="1" a="1"/>
  <c r="AD4551" i="1" s="1"/>
  <c r="AD2089" i="1" a="1"/>
  <c r="AD2089" i="1" s="1"/>
  <c r="AD1742" i="1" a="1"/>
  <c r="AD1742" i="1" s="1"/>
  <c r="AD770" i="1" a="1"/>
  <c r="AD770" i="1" s="1"/>
  <c r="AD2035" i="1" a="1"/>
  <c r="AD2035" i="1" s="1"/>
  <c r="AD4221" i="1" a="1"/>
  <c r="AD4221" i="1" s="1"/>
  <c r="AD3656" i="1" a="1"/>
  <c r="AD3656" i="1" s="1"/>
  <c r="AD1364" i="1" a="1"/>
  <c r="AD1364" i="1" s="1"/>
  <c r="AD1367" i="1" a="1"/>
  <c r="AD1367" i="1" s="1"/>
  <c r="AD3417" i="1" a="1"/>
  <c r="AD3417" i="1" s="1"/>
  <c r="AD185" i="1" a="1"/>
  <c r="AD185" i="1" s="1"/>
  <c r="AD4156" i="1" a="1"/>
  <c r="AD4156" i="1" s="1"/>
  <c r="AD21" i="1" a="1"/>
  <c r="AD21" i="1" s="1"/>
  <c r="AD1550" i="1" a="1"/>
  <c r="AD1550" i="1" s="1"/>
  <c r="AD4939" i="1" a="1"/>
  <c r="AD4939" i="1" s="1"/>
  <c r="AD2637" i="1" a="1"/>
  <c r="AD2637" i="1" s="1"/>
  <c r="AD2645" i="1" a="1"/>
  <c r="AD2645" i="1" s="1"/>
  <c r="AD1633" i="1" a="1"/>
  <c r="AD1633" i="1" s="1"/>
  <c r="AD346" i="1" a="1"/>
  <c r="AD346" i="1" s="1"/>
  <c r="AD524" i="1" a="1"/>
  <c r="AD524" i="1" s="1"/>
  <c r="AD2393" i="1" a="1"/>
  <c r="AD2393" i="1" s="1"/>
  <c r="AD4129" i="1" a="1"/>
  <c r="AD4129" i="1" s="1"/>
  <c r="AD3939" i="1" a="1"/>
  <c r="AD3939" i="1" s="1"/>
  <c r="AD2761" i="1" a="1"/>
  <c r="AD2761" i="1" s="1"/>
  <c r="AD15" i="1" a="1"/>
  <c r="AD15" i="1" s="1"/>
  <c r="AD3734" i="1" a="1"/>
  <c r="AD3734" i="1" s="1"/>
  <c r="AD1825" i="1" a="1"/>
  <c r="AD1825" i="1" s="1"/>
  <c r="AD1737" i="1" a="1"/>
  <c r="AD1737" i="1" s="1"/>
  <c r="AD1573" i="1" a="1"/>
  <c r="AD1573" i="1" s="1"/>
  <c r="AD1822" i="1" a="1"/>
  <c r="AD1822" i="1" s="1"/>
  <c r="AD1595" i="1" a="1"/>
  <c r="AD1595" i="1" s="1"/>
  <c r="AD13" i="1" a="1"/>
  <c r="AD13" i="1" s="1"/>
  <c r="AD4424" i="1" a="1"/>
  <c r="AD4424" i="1" s="1"/>
  <c r="AD1099" i="1" a="1"/>
  <c r="AD1099" i="1" s="1"/>
  <c r="AD1923" i="1" a="1"/>
  <c r="AD1923" i="1" s="1"/>
  <c r="AD2053" i="1" a="1"/>
  <c r="AD2053" i="1" s="1"/>
  <c r="AD2942" i="1" a="1"/>
  <c r="AD2942" i="1" s="1"/>
  <c r="AD4504" i="1" a="1"/>
  <c r="AD4504" i="1" s="1"/>
  <c r="AD701" i="1" a="1"/>
  <c r="AD701" i="1" s="1"/>
  <c r="AD4599" i="1" a="1"/>
  <c r="AD4599" i="1" s="1"/>
  <c r="AD3062" i="1" a="1"/>
  <c r="AD3062" i="1" s="1"/>
  <c r="AD1548" i="1" a="1"/>
  <c r="AD1548" i="1" s="1"/>
  <c r="AD3537" i="1" a="1"/>
  <c r="AD3537" i="1" s="1"/>
  <c r="AD4491" i="1" a="1"/>
  <c r="AD4491" i="1" s="1"/>
  <c r="AD1141" i="1" a="1"/>
  <c r="AD1141" i="1" s="1"/>
  <c r="AD124" i="1" a="1"/>
  <c r="AD124" i="1" s="1"/>
  <c r="AD2987" i="1" a="1"/>
  <c r="AD2987" i="1" s="1"/>
  <c r="AD311" i="1" a="1"/>
  <c r="AD311" i="1" s="1"/>
  <c r="AD4141" i="1" a="1"/>
  <c r="AD4141" i="1" s="1"/>
  <c r="AD890" i="1" a="1"/>
  <c r="AD890" i="1" s="1"/>
  <c r="AD4416" i="1" a="1"/>
  <c r="AD4416" i="1" s="1"/>
  <c r="AD4480" i="1" a="1"/>
  <c r="AD4480" i="1" s="1"/>
  <c r="AD3624" i="1" a="1"/>
  <c r="AD3624" i="1" s="1"/>
  <c r="AD1847" i="1" a="1"/>
  <c r="AD1847" i="1" s="1"/>
  <c r="AD1699" i="1" a="1"/>
  <c r="AD1699" i="1" s="1"/>
  <c r="AD669" i="1" a="1"/>
  <c r="AD669" i="1" s="1"/>
  <c r="AD533" i="1" a="1"/>
  <c r="AD533" i="1" s="1"/>
  <c r="AD1932" i="1" a="1"/>
  <c r="AD1932" i="1" s="1"/>
  <c r="AD2282" i="1" a="1"/>
  <c r="AD2282" i="1" s="1"/>
  <c r="AD1976" i="1" a="1"/>
  <c r="AD1976" i="1" s="1"/>
  <c r="AD2768" i="1" a="1"/>
  <c r="AD2768" i="1" s="1"/>
  <c r="AD3277" i="1" a="1"/>
  <c r="AD3277" i="1" s="1"/>
  <c r="AD913" i="1" a="1"/>
  <c r="AD913" i="1" s="1"/>
  <c r="AD4148" i="1" a="1"/>
  <c r="AD4148" i="1" s="1"/>
  <c r="AD4408" i="1" a="1"/>
  <c r="AD4408" i="1" s="1"/>
  <c r="AD3893" i="1" a="1"/>
  <c r="AD3893" i="1" s="1"/>
  <c r="AD1462" i="1" a="1"/>
  <c r="AD1462" i="1" s="1"/>
  <c r="AD1520" i="1" a="1"/>
  <c r="AD1520" i="1" s="1"/>
  <c r="AD4212" i="1" a="1"/>
  <c r="AD4212" i="1" s="1"/>
  <c r="AD694" i="1" a="1"/>
  <c r="AD694" i="1" s="1"/>
  <c r="AD2624" i="1" a="1"/>
  <c r="AD2624" i="1" s="1"/>
  <c r="AD157" i="1" a="1"/>
  <c r="AD157" i="1" s="1"/>
  <c r="AD335" i="1" a="1"/>
  <c r="AD335" i="1" s="1"/>
  <c r="AD1231" i="1" a="1"/>
  <c r="AD1231" i="1" s="1"/>
  <c r="AD3148" i="1" a="1"/>
  <c r="AD3148" i="1" s="1"/>
  <c r="AD1143" i="1" a="1"/>
  <c r="AD1143" i="1" s="1"/>
  <c r="AD1663" i="1" a="1"/>
  <c r="AD1663" i="1" s="1"/>
  <c r="AD3918" i="1" a="1"/>
  <c r="AD3918" i="1" s="1"/>
  <c r="AD1034" i="1" a="1"/>
  <c r="AD1034" i="1" s="1"/>
  <c r="AD3094" i="1" a="1"/>
  <c r="AD3094" i="1" s="1"/>
  <c r="AD1468" i="1" a="1"/>
  <c r="AD1468" i="1" s="1"/>
  <c r="AD3017" i="1" a="1"/>
  <c r="AD3017" i="1" s="1"/>
  <c r="AD2982" i="1" a="1"/>
  <c r="AD2982" i="1" s="1"/>
  <c r="AD4278" i="1" a="1"/>
  <c r="AD4278" i="1" s="1"/>
  <c r="AD1674" i="1" a="1"/>
  <c r="AD1674" i="1" s="1"/>
  <c r="AD1105" i="1" a="1"/>
  <c r="AD1105" i="1" s="1"/>
  <c r="AD4983" i="1" a="1"/>
  <c r="AD4983" i="1" s="1"/>
  <c r="AD3439" i="1" a="1"/>
  <c r="AD3439" i="1" s="1"/>
  <c r="AD4062" i="1" a="1"/>
  <c r="AD4062" i="1" s="1"/>
  <c r="AD1108" i="1" a="1"/>
  <c r="AD1108" i="1" s="1"/>
  <c r="AD3041" i="1" a="1"/>
  <c r="AD3041" i="1" s="1"/>
  <c r="AD2523" i="1" a="1"/>
  <c r="AD2523" i="1" s="1"/>
  <c r="AD2489" i="1" a="1"/>
  <c r="AD2489" i="1" s="1"/>
  <c r="AD3914" i="1" a="1"/>
  <c r="AD3914" i="1" s="1"/>
  <c r="AD2764" i="1" a="1"/>
  <c r="AD2764" i="1" s="1"/>
  <c r="AD1253" i="1" a="1"/>
  <c r="AD1253" i="1" s="1"/>
  <c r="AD2988" i="1" a="1"/>
  <c r="AD2988" i="1" s="1"/>
  <c r="AD4315" i="1" a="1"/>
  <c r="AD4315" i="1" s="1"/>
  <c r="AD912" i="1" a="1"/>
  <c r="AD912" i="1" s="1"/>
  <c r="AD4773" i="1" a="1"/>
  <c r="AD4773" i="1" s="1"/>
  <c r="AD2217" i="1" a="1"/>
  <c r="AD2217" i="1" s="1"/>
  <c r="AD2589" i="1" a="1"/>
  <c r="AD2589" i="1" s="1"/>
  <c r="AD253" i="1" a="1"/>
  <c r="AD253" i="1" s="1"/>
  <c r="AD4381" i="1" a="1"/>
  <c r="AD4381" i="1" s="1"/>
  <c r="AD3606" i="1" a="1"/>
  <c r="AD3606" i="1" s="1"/>
  <c r="AD758" i="1" a="1"/>
  <c r="AD758" i="1" s="1"/>
  <c r="AD3372" i="1" a="1"/>
  <c r="AD3372" i="1" s="1"/>
  <c r="AD2165" i="1" a="1"/>
  <c r="AD2165" i="1" s="1"/>
  <c r="AD2980" i="1" a="1"/>
  <c r="AD2980" i="1" s="1"/>
  <c r="AD3646" i="1" a="1"/>
  <c r="AD3646" i="1" s="1"/>
  <c r="AD459" i="1" a="1"/>
  <c r="AD459" i="1" s="1"/>
  <c r="AD1394" i="1" a="1"/>
  <c r="AD1394" i="1" s="1"/>
  <c r="AD1026" i="1" a="1"/>
  <c r="AD1026" i="1" s="1"/>
  <c r="AD3557" i="1" a="1"/>
  <c r="AD3557" i="1" s="1"/>
  <c r="AD72" i="1" a="1"/>
  <c r="AD72" i="1" s="1"/>
  <c r="AD517" i="1" a="1"/>
  <c r="AD517" i="1" s="1"/>
  <c r="AD1163" i="1" a="1"/>
  <c r="AD1163" i="1" s="1"/>
  <c r="AD4073" i="1" a="1"/>
  <c r="AD4073" i="1" s="1"/>
  <c r="AD4693" i="1" a="1"/>
  <c r="AD4693" i="1" s="1"/>
  <c r="AD2256" i="1" a="1"/>
  <c r="AD2256" i="1" s="1"/>
  <c r="AD3534" i="1" a="1"/>
  <c r="AD3534" i="1" s="1"/>
  <c r="AD415" i="1" a="1"/>
  <c r="AD415" i="1" s="1"/>
  <c r="AD4718" i="1" a="1"/>
  <c r="AD4718" i="1" s="1"/>
  <c r="AD2579" i="1" a="1"/>
  <c r="AD2579" i="1" s="1"/>
  <c r="AD3146" i="1" a="1"/>
  <c r="AD3146" i="1" s="1"/>
  <c r="AD4715" i="1" a="1"/>
  <c r="AD4715" i="1" s="1"/>
  <c r="AD40" i="1" a="1"/>
  <c r="AD40" i="1" s="1"/>
  <c r="AD4072" i="1" a="1"/>
  <c r="AD4072" i="1" s="1"/>
  <c r="AD2330" i="1" a="1"/>
  <c r="AD2330" i="1" s="1"/>
  <c r="AD1199" i="1" a="1"/>
  <c r="AD1199" i="1" s="1"/>
  <c r="AD3681" i="1" a="1"/>
  <c r="AD3681" i="1" s="1"/>
  <c r="AD1843" i="1" a="1"/>
  <c r="AD1843" i="1" s="1"/>
  <c r="AD3504" i="1" a="1"/>
  <c r="AD3504" i="1" s="1"/>
  <c r="AD763" i="1" a="1"/>
  <c r="AD763" i="1" s="1"/>
  <c r="AD2469" i="1" a="1"/>
  <c r="AD2469" i="1" s="1"/>
  <c r="AD193" i="1" a="1"/>
  <c r="AD193" i="1" s="1"/>
  <c r="AD4572" i="1" a="1"/>
  <c r="AD4572" i="1" s="1"/>
  <c r="AD1140" i="1" a="1"/>
  <c r="AD1140" i="1" s="1"/>
  <c r="AD2521" i="1" a="1"/>
  <c r="AD2521" i="1" s="1"/>
  <c r="AD2218" i="1" a="1"/>
  <c r="AD2218" i="1" s="1"/>
  <c r="AD934" i="1" a="1"/>
  <c r="AD934" i="1" s="1"/>
  <c r="AD3168" i="1" a="1"/>
  <c r="AD3168" i="1" s="1"/>
  <c r="AD307" i="1" a="1"/>
  <c r="AD307" i="1" s="1"/>
  <c r="AD4049" i="1" a="1"/>
  <c r="AD4049" i="1" s="1"/>
  <c r="AD1799" i="1" a="1"/>
  <c r="AD1799" i="1" s="1"/>
  <c r="AD4178" i="1" a="1"/>
  <c r="AD4178" i="1" s="1"/>
  <c r="AD3070" i="1" a="1"/>
  <c r="AD3070" i="1" s="1"/>
  <c r="AD1218" i="1" a="1"/>
  <c r="AD1218" i="1" s="1"/>
  <c r="AD2889" i="1" a="1"/>
  <c r="AD2889" i="1" s="1"/>
  <c r="AD4498" i="1" a="1"/>
  <c r="AD4498" i="1" s="1"/>
  <c r="AD1428" i="1" a="1"/>
  <c r="AD1428" i="1" s="1"/>
  <c r="AD206" i="1" a="1"/>
  <c r="AD206" i="1" s="1"/>
  <c r="AD4827" i="1" a="1"/>
  <c r="AD4827" i="1" s="1"/>
  <c r="AD3668" i="1" a="1"/>
  <c r="AD3668" i="1" s="1"/>
  <c r="AD2102" i="1" a="1"/>
  <c r="AD2102" i="1" s="1"/>
  <c r="AD1555" i="1" a="1"/>
  <c r="AD1555" i="1" s="1"/>
  <c r="AD1877" i="1" a="1"/>
  <c r="AD1877" i="1" s="1"/>
  <c r="AD244" i="1" a="1"/>
  <c r="AD244" i="1" s="1"/>
  <c r="AD4550" i="1" a="1"/>
  <c r="AD4550" i="1" s="1"/>
  <c r="AD1854" i="1" a="1"/>
  <c r="AD1854" i="1" s="1"/>
  <c r="AD3692" i="1" a="1"/>
  <c r="AD3692" i="1" s="1"/>
  <c r="AD315" i="1" a="1"/>
  <c r="AD315" i="1" s="1"/>
  <c r="AD246" i="1" a="1"/>
  <c r="AD246" i="1" s="1"/>
  <c r="AD4351" i="1" a="1"/>
  <c r="AD4351" i="1" s="1"/>
  <c r="AD1211" i="1" a="1"/>
  <c r="AD1211" i="1" s="1"/>
  <c r="AD1416" i="1" a="1"/>
  <c r="AD1416" i="1" s="1"/>
  <c r="AD569" i="1" a="1"/>
  <c r="AD569" i="1" s="1"/>
  <c r="AD2263" i="1" a="1"/>
  <c r="AD2263" i="1" s="1"/>
  <c r="AD3548" i="1" a="1"/>
  <c r="AD3548" i="1" s="1"/>
  <c r="AD840" i="1" a="1"/>
  <c r="AD840" i="1" s="1"/>
  <c r="AD2556" i="1" a="1"/>
  <c r="AD2556" i="1" s="1"/>
  <c r="AD2844" i="1" a="1"/>
  <c r="AD2844" i="1" s="1"/>
  <c r="AD2827" i="1" a="1"/>
  <c r="AD2827" i="1" s="1"/>
  <c r="AD2154" i="1" a="1"/>
  <c r="AD2154" i="1" s="1"/>
  <c r="AD568" i="1" a="1"/>
  <c r="AD568" i="1" s="1"/>
  <c r="AD2114" i="1" a="1"/>
  <c r="AD2114" i="1" s="1"/>
  <c r="AD1371" i="1" a="1"/>
  <c r="AD1371" i="1" s="1"/>
  <c r="AD2161" i="1" a="1"/>
  <c r="AD2161" i="1" s="1"/>
  <c r="AD4332" i="1" a="1"/>
  <c r="AD4332" i="1" s="1"/>
  <c r="AD597" i="1" a="1"/>
  <c r="AD597" i="1" s="1"/>
  <c r="AD3324" i="1" a="1"/>
  <c r="AD3324" i="1" s="1"/>
  <c r="AD2709" i="1" a="1"/>
  <c r="AD2709" i="1" s="1"/>
  <c r="AD1324" i="1" a="1"/>
  <c r="AD1324" i="1" s="1"/>
  <c r="AD2047" i="1" a="1"/>
  <c r="AD2047" i="1" s="1"/>
  <c r="AD3844" i="1" a="1"/>
  <c r="AD3844" i="1" s="1"/>
  <c r="AD2253" i="1" a="1"/>
  <c r="AD2253" i="1" s="1"/>
  <c r="AD2156" i="1" a="1"/>
  <c r="AD2156" i="1" s="1"/>
  <c r="AD3874" i="1" a="1"/>
  <c r="AD3874" i="1" s="1"/>
  <c r="AD4534" i="1" a="1"/>
  <c r="AD4534" i="1" s="1"/>
  <c r="AD2610" i="1" a="1"/>
  <c r="AD2610" i="1" s="1"/>
  <c r="AD2852" i="1" a="1"/>
  <c r="AD2852" i="1" s="1"/>
  <c r="AD3415" i="1" a="1"/>
  <c r="AD3415" i="1" s="1"/>
  <c r="AD1078" i="1" a="1"/>
  <c r="AD1078" i="1" s="1"/>
  <c r="AD4204" i="1" a="1"/>
  <c r="AD4204" i="1" s="1"/>
  <c r="AD3969" i="1" a="1"/>
  <c r="AD3969" i="1" s="1"/>
  <c r="AD3200" i="1" a="1"/>
  <c r="AD3200" i="1" s="1"/>
  <c r="AD1616" i="1" a="1"/>
  <c r="AD1616" i="1" s="1"/>
  <c r="AD2187" i="1" a="1"/>
  <c r="AD2187" i="1" s="1"/>
  <c r="AD651" i="1" a="1"/>
  <c r="AD651" i="1" s="1"/>
  <c r="AD1716" i="1" a="1"/>
  <c r="AD1716" i="1" s="1"/>
  <c r="AD3660" i="1" a="1"/>
  <c r="AD3660" i="1" s="1"/>
  <c r="AD56" i="1" a="1"/>
  <c r="AD56" i="1" s="1"/>
  <c r="AD1476" i="1" a="1"/>
  <c r="AD1476" i="1" s="1"/>
  <c r="AD3476" i="1" a="1"/>
  <c r="AD3476" i="1" s="1"/>
  <c r="AD946" i="1" a="1"/>
  <c r="AD946" i="1" s="1"/>
  <c r="AD4590" i="1" a="1"/>
  <c r="AD4590" i="1" s="1"/>
  <c r="AD4886" i="1" a="1"/>
  <c r="AD4886" i="1" s="1"/>
  <c r="AD1291" i="1" a="1"/>
  <c r="AD1291" i="1" s="1"/>
  <c r="AD481" i="1" a="1"/>
  <c r="AD481" i="1" s="1"/>
  <c r="AD3932" i="1" a="1"/>
  <c r="AD3932" i="1" s="1"/>
  <c r="AD5001" i="1" a="1"/>
  <c r="AD5001" i="1" s="1"/>
  <c r="AD2138" i="1" a="1"/>
  <c r="AD2138" i="1" s="1"/>
  <c r="AD3913" i="1" a="1"/>
  <c r="AD3913" i="1" s="1"/>
  <c r="AD811" i="1" a="1"/>
  <c r="AD811" i="1" s="1"/>
  <c r="AD456" i="1" a="1"/>
  <c r="AD456" i="1" s="1"/>
  <c r="AD718" i="1" a="1"/>
  <c r="AD718" i="1" s="1"/>
  <c r="AD1646" i="1" a="1"/>
  <c r="AD1646" i="1" s="1"/>
  <c r="AD948" i="1" a="1"/>
  <c r="AD948" i="1" s="1"/>
  <c r="AD1561" i="1" a="1"/>
  <c r="AD1561" i="1" s="1"/>
  <c r="AD4341" i="1" a="1"/>
  <c r="AD4341" i="1" s="1"/>
  <c r="AD1215" i="1" a="1"/>
  <c r="AD1215" i="1" s="1"/>
  <c r="AD4655" i="1" a="1"/>
  <c r="AD4655" i="1" s="1"/>
  <c r="AD4861" i="1" a="1"/>
  <c r="AD4861" i="1" s="1"/>
  <c r="AD2846" i="1" a="1"/>
  <c r="AD2846" i="1" s="1"/>
  <c r="AD613" i="1" a="1"/>
  <c r="AD613" i="1" s="1"/>
  <c r="AD1359" i="1" a="1"/>
  <c r="AD1359" i="1" s="1"/>
  <c r="AD2135" i="1" a="1"/>
  <c r="AD2135" i="1" s="1"/>
  <c r="AD4170" i="1" a="1"/>
  <c r="AD4170" i="1" s="1"/>
  <c r="AD2786" i="1" a="1"/>
  <c r="AD2786" i="1" s="1"/>
  <c r="AD4758" i="1" a="1"/>
  <c r="AD4758" i="1" s="1"/>
  <c r="AD2860" i="1" a="1"/>
  <c r="AD2860" i="1" s="1"/>
  <c r="AD4929" i="1" a="1"/>
  <c r="AD4929" i="1" s="1"/>
  <c r="AD857" i="1" a="1"/>
  <c r="AD857" i="1" s="1"/>
  <c r="AD1993" i="1" a="1"/>
  <c r="AD1993" i="1" s="1"/>
  <c r="AD2331" i="1" a="1"/>
  <c r="AD2331" i="1" s="1"/>
  <c r="AD4407" i="1" a="1"/>
  <c r="AD4407" i="1" s="1"/>
  <c r="AD1577" i="1" a="1"/>
  <c r="AD1577" i="1" s="1"/>
  <c r="AD4021" i="1" a="1"/>
  <c r="AD4021" i="1" s="1"/>
  <c r="AD4714" i="1" a="1"/>
  <c r="AD4714" i="1" s="1"/>
  <c r="AD4394" i="1" a="1"/>
  <c r="AD4394" i="1" s="1"/>
  <c r="AD453" i="1" a="1"/>
  <c r="AD453" i="1" s="1"/>
  <c r="AD3112" i="1" a="1"/>
  <c r="AD3112" i="1" s="1"/>
  <c r="AD1578" i="1" a="1"/>
  <c r="AD1578" i="1" s="1"/>
  <c r="AD2687" i="1" a="1"/>
  <c r="AD2687" i="1" s="1"/>
  <c r="AD3866" i="1" a="1"/>
  <c r="AD3866" i="1" s="1"/>
  <c r="AD2319" i="1" a="1"/>
  <c r="AD2319" i="1" s="1"/>
  <c r="AD1271" i="1" a="1"/>
  <c r="AD1271" i="1" s="1"/>
  <c r="AD1120" i="1" a="1"/>
  <c r="AD1120" i="1" s="1"/>
  <c r="AD987" i="1" a="1"/>
  <c r="AD987" i="1" s="1"/>
  <c r="AD2935" i="1" a="1"/>
  <c r="AD2935" i="1" s="1"/>
  <c r="AD994" i="1" a="1"/>
  <c r="AD994" i="1" s="1"/>
  <c r="AD2641" i="1" a="1"/>
  <c r="AD2641" i="1" s="1"/>
  <c r="AD3714" i="1" a="1"/>
  <c r="AD3714" i="1" s="1"/>
  <c r="AD4788" i="1" a="1"/>
  <c r="AD4788" i="1" s="1"/>
  <c r="AD4757" i="1" a="1"/>
  <c r="AD4757" i="1" s="1"/>
  <c r="AD3287" i="1" a="1"/>
  <c r="AD3287" i="1" s="1"/>
  <c r="AD2334" i="1" a="1"/>
  <c r="AD2334" i="1" s="1"/>
  <c r="AD1860" i="1" a="1"/>
  <c r="AD1860" i="1" s="1"/>
  <c r="AD3814" i="1" a="1"/>
  <c r="AD3814" i="1" s="1"/>
  <c r="AD3621" i="1" a="1"/>
  <c r="AD3621" i="1" s="1"/>
  <c r="AD4342" i="1" a="1"/>
  <c r="AD4342" i="1" s="1"/>
  <c r="AD1160" i="1" a="1"/>
  <c r="AD1160" i="1" s="1"/>
  <c r="AD1802" i="1" a="1"/>
  <c r="AD1802" i="1" s="1"/>
  <c r="AD3543" i="1" a="1"/>
  <c r="AD3543" i="1" s="1"/>
  <c r="AD4822" i="1" a="1"/>
  <c r="AD4822" i="1" s="1"/>
  <c r="AD2914" i="1" a="1"/>
  <c r="AD2914" i="1" s="1"/>
  <c r="AD1024" i="1" a="1"/>
  <c r="AD1024" i="1" s="1"/>
  <c r="AD2203" i="1" a="1"/>
  <c r="AD2203" i="1" s="1"/>
  <c r="AD4724" i="1" a="1"/>
  <c r="AD4724" i="1" s="1"/>
  <c r="AD4536" i="1" a="1"/>
  <c r="AD4536" i="1" s="1"/>
  <c r="AD2332" i="1" a="1"/>
  <c r="AD2332" i="1" s="1"/>
  <c r="AD2137" i="1" a="1"/>
  <c r="AD2137" i="1" s="1"/>
  <c r="AD4055" i="1" a="1"/>
  <c r="AD4055" i="1" s="1"/>
  <c r="AD3170" i="1" a="1"/>
  <c r="AD3170" i="1" s="1"/>
  <c r="AD1826" i="1" a="1"/>
  <c r="AD1826" i="1" s="1"/>
  <c r="AD290" i="1" a="1"/>
  <c r="AD290" i="1" s="1"/>
  <c r="AD4756" i="1" a="1"/>
  <c r="AD4756" i="1" s="1"/>
  <c r="AD3992" i="1" a="1"/>
  <c r="AD3992" i="1" s="1"/>
  <c r="AD4448" i="1" a="1"/>
  <c r="AD4448" i="1" s="1"/>
  <c r="AD4493" i="1" a="1"/>
  <c r="AD4493" i="1" s="1"/>
  <c r="AD1791" i="1" a="1"/>
  <c r="AD1791" i="1" s="1"/>
  <c r="AD3436" i="1" a="1"/>
  <c r="AD3436" i="1" s="1"/>
  <c r="AD4784" i="1" a="1"/>
  <c r="AD4784" i="1" s="1"/>
  <c r="AD3843" i="1" a="1"/>
  <c r="AD3843" i="1" s="1"/>
  <c r="AD4609" i="1" a="1"/>
  <c r="AD4609" i="1" s="1"/>
  <c r="AD4333" i="1" a="1"/>
  <c r="AD4333" i="1" s="1"/>
  <c r="AD2126" i="1" a="1"/>
  <c r="AD2126" i="1" s="1"/>
  <c r="AD2447" i="1" a="1"/>
  <c r="AD2447" i="1" s="1"/>
  <c r="AD4142" i="1" a="1"/>
  <c r="AD4142" i="1" s="1"/>
  <c r="AD393" i="1" a="1"/>
  <c r="AD393" i="1" s="1"/>
  <c r="AD25" i="1" a="1"/>
  <c r="AD25" i="1" s="1"/>
  <c r="AD349" i="1" a="1"/>
  <c r="AD349" i="1" s="1"/>
  <c r="AD3031" i="1" a="1"/>
  <c r="AD3031" i="1" s="1"/>
  <c r="AD2418" i="1" a="1"/>
  <c r="AD2418" i="1" s="1"/>
  <c r="AD2746" i="1" a="1"/>
  <c r="AD2746" i="1" s="1"/>
  <c r="AD2817" i="1" a="1"/>
  <c r="AD2817" i="1" s="1"/>
  <c r="AD4722" i="1" a="1"/>
  <c r="AD4722" i="1" s="1"/>
  <c r="AD2783" i="1" a="1"/>
  <c r="AD2783" i="1" s="1"/>
  <c r="AD3854" i="1" a="1"/>
  <c r="AD3854" i="1" s="1"/>
  <c r="AD1310" i="1" a="1"/>
  <c r="AD1310" i="1" s="1"/>
  <c r="AD3545" i="1" a="1"/>
  <c r="AD3545" i="1" s="1"/>
  <c r="AD2394" i="1" a="1"/>
  <c r="AD2394" i="1" s="1"/>
  <c r="AD639" i="1" a="1"/>
  <c r="AD639" i="1" s="1"/>
  <c r="AD2452" i="1" a="1"/>
  <c r="AD2452" i="1" s="1"/>
  <c r="AD155" i="1" a="1"/>
  <c r="AD155" i="1" s="1"/>
  <c r="AD74" i="1" a="1"/>
  <c r="AD74" i="1" s="1"/>
  <c r="AD1104" i="1" a="1"/>
  <c r="AD1104" i="1" s="1"/>
  <c r="AD407" i="1" a="1"/>
  <c r="AD407" i="1" s="1"/>
  <c r="AD850" i="1" a="1"/>
  <c r="AD850" i="1" s="1"/>
  <c r="AD2634" i="1" a="1"/>
  <c r="AD2634" i="1" s="1"/>
  <c r="AD4052" i="1" a="1"/>
  <c r="AD4052" i="1" s="1"/>
  <c r="AD1262" i="1" a="1"/>
  <c r="AD1262" i="1" s="1"/>
  <c r="AD1815" i="1" a="1"/>
  <c r="AD1815" i="1" s="1"/>
  <c r="AD3705" i="1" a="1"/>
  <c r="AD3705" i="1" s="1"/>
  <c r="AD3101" i="1" a="1"/>
  <c r="AD3101" i="1" s="1"/>
  <c r="AD1314" i="1" a="1"/>
  <c r="AD1314" i="1" s="1"/>
  <c r="AD3718" i="1" a="1"/>
  <c r="AD3718" i="1" s="1"/>
  <c r="AD671" i="1" a="1"/>
  <c r="AD671" i="1" s="1"/>
  <c r="AD62" i="1" a="1"/>
  <c r="AD62" i="1" s="1"/>
  <c r="AD576" i="1" a="1"/>
  <c r="AD576" i="1" s="1"/>
  <c r="AD4859" i="1" a="1"/>
  <c r="AD4859" i="1" s="1"/>
  <c r="AD2919" i="1" a="1"/>
  <c r="AD2919" i="1" s="1"/>
  <c r="AD3339" i="1" a="1"/>
  <c r="AD3339" i="1" s="1"/>
  <c r="AD4671" i="1" a="1"/>
  <c r="AD4671" i="1" s="1"/>
  <c r="AD3652" i="1" a="1"/>
  <c r="AD3652" i="1" s="1"/>
  <c r="AD1979" i="1" a="1"/>
  <c r="AD1979" i="1" s="1"/>
  <c r="AD4299" i="1" a="1"/>
  <c r="AD4299" i="1" s="1"/>
  <c r="AD1246" i="1" a="1"/>
  <c r="AD1246" i="1" s="1"/>
  <c r="AD4817" i="1" a="1"/>
  <c r="AD4817" i="1" s="1"/>
  <c r="AD4176" i="1" a="1"/>
  <c r="AD4176" i="1" s="1"/>
  <c r="AD2956" i="1" a="1"/>
  <c r="AD2956" i="1" s="1"/>
  <c r="AD256" i="1" a="1"/>
  <c r="AD256" i="1" s="1"/>
  <c r="AD2199" i="1" a="1"/>
  <c r="AD2199" i="1" s="1"/>
  <c r="AD3076" i="1" a="1"/>
  <c r="AD3076" i="1" s="1"/>
  <c r="AD1931" i="1" a="1"/>
  <c r="AD1931" i="1" s="1"/>
  <c r="AD2813" i="1" a="1"/>
  <c r="AD2813" i="1" s="1"/>
  <c r="AD2664" i="1" a="1"/>
  <c r="AD2664" i="1" s="1"/>
  <c r="AD812" i="1" a="1"/>
  <c r="AD812" i="1" s="1"/>
  <c r="AD4958" i="1" a="1"/>
  <c r="AD4958" i="1" s="1"/>
  <c r="AD1582" i="1" a="1"/>
  <c r="AD1582" i="1" s="1"/>
  <c r="AD3190" i="1" a="1"/>
  <c r="AD3190" i="1" s="1"/>
  <c r="AD3434" i="1" a="1"/>
  <c r="AD3434" i="1" s="1"/>
  <c r="AD4654" i="1" a="1"/>
  <c r="AD4654" i="1" s="1"/>
  <c r="AD2296" i="1" a="1"/>
  <c r="AD2296" i="1" s="1"/>
  <c r="AD4499" i="1" a="1"/>
  <c r="AD4499" i="1" s="1"/>
  <c r="AD2300" i="1" a="1"/>
  <c r="AD2300" i="1" s="1"/>
  <c r="AD4372" i="1" a="1"/>
  <c r="AD4372" i="1" s="1"/>
  <c r="AD75" i="1" a="1"/>
  <c r="AD75" i="1" s="1"/>
  <c r="AD4618" i="1" a="1"/>
  <c r="AD4618" i="1" s="1"/>
  <c r="AD4065" i="1" a="1"/>
  <c r="AD4065" i="1" s="1"/>
  <c r="AD2661" i="1" a="1"/>
  <c r="AD2661" i="1" s="1"/>
  <c r="AD3088" i="1" a="1"/>
  <c r="AD3088" i="1" s="1"/>
  <c r="AD1767" i="1" a="1"/>
  <c r="AD1767" i="1" s="1"/>
  <c r="AD225" i="1" a="1"/>
  <c r="AD225" i="1" s="1"/>
  <c r="AD145" i="1" a="1"/>
  <c r="AD145" i="1" s="1"/>
  <c r="AD892" i="1" a="1"/>
  <c r="AD892" i="1" s="1"/>
  <c r="AD51" i="1" a="1"/>
  <c r="AD51" i="1" s="1"/>
  <c r="AD2840" i="1" a="1"/>
  <c r="AD2840" i="1" s="1"/>
  <c r="AD739" i="1" a="1"/>
  <c r="AD739" i="1" s="1"/>
  <c r="AD1002" i="1" a="1"/>
  <c r="AD1002" i="1" s="1"/>
  <c r="AD1121" i="1" a="1"/>
  <c r="AD1121" i="1" s="1"/>
  <c r="AD3458" i="1" a="1"/>
  <c r="AD3458" i="1" s="1"/>
  <c r="AD1608" i="1" a="1"/>
  <c r="AD1608" i="1" s="1"/>
  <c r="AD1248" i="1" a="1"/>
  <c r="AD1248" i="1" s="1"/>
  <c r="AD49" i="1" a="1"/>
  <c r="AD49" i="1" s="1"/>
  <c r="AD2601" i="1" a="1"/>
  <c r="AD2601" i="1" s="1"/>
  <c r="AD4862" i="1" a="1"/>
  <c r="AD4862" i="1" s="1"/>
  <c r="AD3890" i="1" a="1"/>
  <c r="AD3890" i="1" s="1"/>
  <c r="AD1373" i="1" a="1"/>
  <c r="AD1373" i="1" s="1"/>
  <c r="AD686" i="1" a="1"/>
  <c r="AD686" i="1" s="1"/>
  <c r="AD3397" i="1" a="1"/>
  <c r="AD3397" i="1" s="1"/>
  <c r="AD2034" i="1" a="1"/>
  <c r="AD2034" i="1" s="1"/>
  <c r="AD4152" i="1" a="1"/>
  <c r="AD4152" i="1" s="1"/>
  <c r="AD4317" i="1" a="1"/>
  <c r="AD4317" i="1" s="1"/>
  <c r="AD37" i="1" a="1"/>
  <c r="AD37" i="1" s="1"/>
  <c r="AD2353" i="1" a="1"/>
  <c r="AD2353" i="1" s="1"/>
  <c r="AD3819" i="1" a="1"/>
  <c r="AD3819" i="1" s="1"/>
  <c r="AD1258" i="1" a="1"/>
  <c r="AD1258" i="1" s="1"/>
  <c r="AD1299" i="1" a="1"/>
  <c r="AD1299" i="1" s="1"/>
  <c r="AD409" i="1" a="1"/>
  <c r="AD409" i="1" s="1"/>
  <c r="AD4472" i="1" a="1"/>
  <c r="AD4472" i="1" s="1"/>
  <c r="AD534" i="1" a="1"/>
  <c r="AD534" i="1" s="1"/>
  <c r="AD2395" i="1" a="1"/>
  <c r="AD2395" i="1" s="1"/>
  <c r="AD3073" i="1" a="1"/>
  <c r="AD3073" i="1" s="1"/>
  <c r="AD4530" i="1" a="1"/>
  <c r="AD4530" i="1" s="1"/>
  <c r="AD111" i="1" a="1"/>
  <c r="AD111" i="1" s="1"/>
  <c r="AD2258" i="1" a="1"/>
  <c r="AD2258" i="1" s="1"/>
  <c r="AD1607" i="1" a="1"/>
  <c r="AD1607" i="1" s="1"/>
  <c r="AD4791" i="1" a="1"/>
  <c r="AD4791" i="1" s="1"/>
  <c r="AD4459" i="1" a="1"/>
  <c r="AD4459" i="1" s="1"/>
  <c r="AD2895" i="1" a="1"/>
  <c r="AD2895" i="1" s="1"/>
  <c r="AD3943" i="1" a="1"/>
  <c r="AD3943" i="1" s="1"/>
  <c r="AD4823" i="1" a="1"/>
  <c r="AD4823" i="1" s="1"/>
  <c r="AD1123" i="1" a="1"/>
  <c r="AD1123" i="1" s="1"/>
  <c r="AD4597" i="1" a="1"/>
  <c r="AD4597" i="1" s="1"/>
  <c r="AD2455" i="1" a="1"/>
  <c r="AD2455" i="1" s="1"/>
  <c r="AD2528" i="1" a="1"/>
  <c r="AD2528" i="1" s="1"/>
  <c r="AD737" i="1" a="1"/>
  <c r="AD737" i="1" s="1"/>
  <c r="AD505" i="1" a="1"/>
  <c r="AD505" i="1" s="1"/>
  <c r="AD1178" i="1" a="1"/>
  <c r="AD1178" i="1" s="1"/>
  <c r="AD93" i="1" a="1"/>
  <c r="AD93" i="1" s="1"/>
  <c r="AD2948" i="1" a="1"/>
  <c r="AD2948" i="1" s="1"/>
  <c r="AD4829" i="1" a="1"/>
  <c r="AD4829" i="1" s="1"/>
  <c r="AD3880" i="1" a="1"/>
  <c r="AD3880" i="1" s="1"/>
  <c r="AD2038" i="1" a="1"/>
  <c r="AD2038" i="1" s="1"/>
  <c r="AD4002" i="1" a="1"/>
  <c r="AD4002" i="1" s="1"/>
  <c r="AD4195" i="1" a="1"/>
  <c r="AD4195" i="1" s="1"/>
  <c r="AD3940" i="1" a="1"/>
  <c r="AD3940" i="1" s="1"/>
  <c r="AD1597" i="1" a="1"/>
  <c r="AD1597" i="1" s="1"/>
  <c r="AD4044" i="1" a="1"/>
  <c r="AD4044" i="1" s="1"/>
  <c r="AD1457" i="1" a="1"/>
  <c r="AD1457" i="1" s="1"/>
  <c r="AD4092" i="1" a="1"/>
  <c r="AD4092" i="1" s="1"/>
  <c r="AD3511" i="1" a="1"/>
  <c r="AD3511" i="1" s="1"/>
  <c r="AD257" i="1" a="1"/>
  <c r="AD257" i="1" s="1"/>
  <c r="AD824" i="1" a="1"/>
  <c r="AD824" i="1" s="1"/>
  <c r="AD4369" i="1" a="1"/>
  <c r="AD4369" i="1" s="1"/>
  <c r="AD1345" i="1" a="1"/>
  <c r="AD1345" i="1" s="1"/>
  <c r="AD3421" i="1" a="1"/>
  <c r="AD3421" i="1" s="1"/>
  <c r="AD2777" i="1" a="1"/>
  <c r="AD2777" i="1" s="1"/>
  <c r="AD964" i="1" a="1"/>
  <c r="AD964" i="1" s="1"/>
  <c r="AD2121" i="1" a="1"/>
  <c r="AD2121" i="1" s="1"/>
  <c r="AD486" i="1" a="1"/>
  <c r="AD486" i="1" s="1"/>
  <c r="AD3484" i="1" a="1"/>
  <c r="AD3484" i="1" s="1"/>
  <c r="AD4760" i="1" a="1"/>
  <c r="AD4760" i="1" s="1"/>
  <c r="AD2043" i="1" a="1"/>
  <c r="AD2043" i="1" s="1"/>
  <c r="AD2902" i="1" a="1"/>
  <c r="AD2902" i="1" s="1"/>
  <c r="AD1157" i="1" a="1"/>
  <c r="AD1157" i="1" s="1"/>
  <c r="AD4546" i="1" a="1"/>
  <c r="AD4546" i="1" s="1"/>
  <c r="AD3527" i="1" a="1"/>
  <c r="AD3527" i="1" s="1"/>
  <c r="AD2133" i="1" a="1"/>
  <c r="AD2133" i="1" s="1"/>
  <c r="AD4644" i="1" a="1"/>
  <c r="AD4644" i="1" s="1"/>
  <c r="AD2600" i="1" a="1"/>
  <c r="AD2600" i="1" s="1"/>
  <c r="AD3977" i="1" a="1"/>
  <c r="AD3977" i="1" s="1"/>
  <c r="AD4782" i="1" a="1"/>
  <c r="AD4782" i="1" s="1"/>
  <c r="AD1294" i="1" a="1"/>
  <c r="AD1294" i="1" s="1"/>
  <c r="AD2590" i="1" a="1"/>
  <c r="AD2590" i="1" s="1"/>
  <c r="AD2036" i="1" a="1"/>
  <c r="AD2036" i="1" s="1"/>
  <c r="AD4039" i="1" a="1"/>
  <c r="AD4039" i="1" s="1"/>
  <c r="AD511" i="1" a="1"/>
  <c r="AD511" i="1" s="1"/>
  <c r="AD1754" i="1" a="1"/>
  <c r="AD1754" i="1" s="1"/>
  <c r="AD2224" i="1" a="1"/>
  <c r="AD2224" i="1" s="1"/>
  <c r="AD4814" i="1" a="1"/>
  <c r="AD4814" i="1" s="1"/>
  <c r="AD2503" i="1" a="1"/>
  <c r="AD2503" i="1" s="1"/>
  <c r="AD3463" i="1" a="1"/>
  <c r="AD3463" i="1" s="1"/>
  <c r="AD2206" i="1" a="1"/>
  <c r="AD2206" i="1" s="1"/>
  <c r="AD4495" i="1" a="1"/>
  <c r="AD4495" i="1" s="1"/>
  <c r="AD4689" i="1" a="1"/>
  <c r="AD4689" i="1" s="1"/>
  <c r="AD2932" i="1" a="1"/>
  <c r="AD2932" i="1" s="1"/>
  <c r="AD4628" i="1" a="1"/>
  <c r="AD4628" i="1" s="1"/>
  <c r="AD3093" i="1" a="1"/>
  <c r="AD3093" i="1" s="1"/>
  <c r="AD657" i="1" a="1"/>
  <c r="AD657" i="1" s="1"/>
  <c r="AD1427" i="1" a="1"/>
  <c r="AD1427" i="1" s="1"/>
  <c r="AD4575" i="1" a="1"/>
  <c r="AD4575" i="1" s="1"/>
  <c r="AD1119" i="1" a="1"/>
  <c r="AD1119" i="1" s="1"/>
  <c r="AD4349" i="1" a="1"/>
  <c r="AD4349" i="1" s="1"/>
  <c r="AD1584" i="1" a="1"/>
  <c r="AD1584" i="1" s="1"/>
  <c r="AD1076" i="1" a="1"/>
  <c r="AD1076" i="1" s="1"/>
  <c r="AD4544" i="1" a="1"/>
  <c r="AD4544" i="1" s="1"/>
  <c r="AD2861" i="1" a="1"/>
  <c r="AD2861" i="1" s="1"/>
  <c r="AD693" i="1" a="1"/>
  <c r="AD693" i="1" s="1"/>
  <c r="AD3578" i="1" a="1"/>
  <c r="AD3578" i="1" s="1"/>
  <c r="AD3164" i="1" a="1"/>
  <c r="AD3164" i="1" s="1"/>
  <c r="AD2583" i="1" a="1"/>
  <c r="AD2583" i="1" s="1"/>
  <c r="AD2316" i="1" a="1"/>
  <c r="AD2316" i="1" s="1"/>
  <c r="AD2290" i="1" a="1"/>
  <c r="AD2290" i="1" s="1"/>
  <c r="AD1461" i="1" a="1"/>
  <c r="AD1461" i="1" s="1"/>
  <c r="AD1685" i="1" a="1"/>
  <c r="AD1685" i="1" s="1"/>
  <c r="AD2773" i="1" a="1"/>
  <c r="AD2773" i="1" s="1"/>
  <c r="AD1850" i="1" a="1"/>
  <c r="AD1850" i="1" s="1"/>
  <c r="AD1308" i="1" a="1"/>
  <c r="AD1308" i="1" s="1"/>
  <c r="AD3689" i="1" a="1"/>
  <c r="AD3689" i="1" s="1"/>
  <c r="AD2072" i="1" a="1"/>
  <c r="AD2072" i="1" s="1"/>
  <c r="AD1321" i="1" a="1"/>
  <c r="AD1321" i="1" s="1"/>
  <c r="AD3267" i="1" a="1"/>
  <c r="AD3267" i="1" s="1"/>
  <c r="AD4887" i="1" a="1"/>
  <c r="AD4887" i="1" s="1"/>
  <c r="AD3688" i="1" a="1"/>
  <c r="AD3688" i="1" s="1"/>
  <c r="AD1478" i="1" a="1"/>
  <c r="AD1478" i="1" s="1"/>
  <c r="AD4586" i="1" a="1"/>
  <c r="AD4586" i="1" s="1"/>
  <c r="AD3221" i="1" a="1"/>
  <c r="AD3221" i="1" s="1"/>
  <c r="AD3380" i="1" a="1"/>
  <c r="AD3380" i="1" s="1"/>
  <c r="AD1786" i="1" a="1"/>
  <c r="AD1786" i="1" s="1"/>
  <c r="AD2998" i="1" a="1"/>
  <c r="AD2998" i="1" s="1"/>
  <c r="AD83" i="1" a="1"/>
  <c r="AD83" i="1" s="1"/>
  <c r="AD3669" i="1" a="1"/>
  <c r="AD3669" i="1" s="1"/>
  <c r="AD1490" i="1" a="1"/>
  <c r="AD1490" i="1" s="1"/>
  <c r="AD4350" i="1" a="1"/>
  <c r="AD4350" i="1" s="1"/>
  <c r="AD122" i="1" a="1"/>
  <c r="AD122" i="1" s="1"/>
  <c r="AD2236" i="1" a="1"/>
  <c r="AD2236" i="1" s="1"/>
  <c r="AD4896" i="1" a="1"/>
  <c r="AD4896" i="1" s="1"/>
  <c r="AD2372" i="1" a="1"/>
  <c r="AD2372" i="1" s="1"/>
  <c r="AD2346" i="1" a="1"/>
  <c r="AD2346" i="1" s="1"/>
  <c r="AD2226" i="1" a="1"/>
  <c r="AD2226" i="1" s="1"/>
  <c r="AD4677" i="1" a="1"/>
  <c r="AD4677" i="1" s="1"/>
  <c r="AD3855" i="1" a="1"/>
  <c r="AD3855" i="1" s="1"/>
  <c r="AD113" i="1" a="1"/>
  <c r="AD113" i="1" s="1"/>
  <c r="AD2964" i="1" a="1"/>
  <c r="AD2964" i="1" s="1"/>
  <c r="AD2088" i="1" a="1"/>
  <c r="AD2088" i="1" s="1"/>
  <c r="AD4090" i="1" a="1"/>
  <c r="AD4090" i="1" s="1"/>
  <c r="AD1745" i="1" a="1"/>
  <c r="AD1745" i="1" s="1"/>
  <c r="AD2891" i="1" a="1"/>
  <c r="AD2891" i="1" s="1"/>
  <c r="AD1809" i="1" a="1"/>
  <c r="AD1809" i="1" s="1"/>
  <c r="AD846" i="1" a="1"/>
  <c r="AD846" i="1" s="1"/>
  <c r="AD1717" i="1" a="1"/>
  <c r="AD1717" i="1" s="1"/>
  <c r="AD704" i="1" a="1"/>
  <c r="AD704" i="1" s="1"/>
  <c r="AD735" i="1" a="1"/>
  <c r="AD735" i="1" s="1"/>
  <c r="AD1049" i="1" a="1"/>
  <c r="AD1049" i="1" s="1"/>
  <c r="AD3467" i="1" a="1"/>
  <c r="AD3467" i="1" s="1"/>
  <c r="AD1419" i="1" a="1"/>
  <c r="AD1419" i="1" s="1"/>
  <c r="AD277" i="1" a="1"/>
  <c r="AD277" i="1" s="1"/>
  <c r="AD382" i="1" a="1"/>
  <c r="AD382" i="1" s="1"/>
  <c r="AD2018" i="1" a="1"/>
  <c r="AD2018" i="1" s="1"/>
  <c r="AD4344" i="1" a="1"/>
  <c r="AD4344" i="1" s="1"/>
  <c r="AD4490" i="1" a="1"/>
  <c r="AD4490" i="1" s="1"/>
  <c r="AD4529" i="1" a="1"/>
  <c r="AD4529" i="1" s="1"/>
  <c r="AD3604" i="1" a="1"/>
  <c r="AD3604" i="1" s="1"/>
  <c r="AD4458" i="1" a="1"/>
  <c r="AD4458" i="1" s="1"/>
  <c r="AD347" i="1" a="1"/>
  <c r="AD347" i="1" s="1"/>
  <c r="AD4867" i="1" a="1"/>
  <c r="AD4867" i="1" s="1"/>
  <c r="AD537" i="1" a="1"/>
  <c r="AD537" i="1" s="1"/>
  <c r="AD3143" i="1" a="1"/>
  <c r="AD3143" i="1" s="1"/>
  <c r="AD2598" i="1" a="1"/>
  <c r="AD2598" i="1" s="1"/>
  <c r="AD573" i="1" a="1"/>
  <c r="AD573" i="1" s="1"/>
  <c r="AD4552" i="1" a="1"/>
  <c r="AD4552" i="1" s="1"/>
  <c r="AD1696" i="1" a="1"/>
  <c r="AD1696" i="1" s="1"/>
  <c r="AD1806" i="1" a="1"/>
  <c r="AD1806" i="1" s="1"/>
  <c r="AD3374" i="1" a="1"/>
  <c r="AD3374" i="1" s="1"/>
  <c r="AD319" i="1" a="1"/>
  <c r="AD319" i="1" s="1"/>
  <c r="AD759" i="1" a="1"/>
  <c r="AD759" i="1" s="1"/>
  <c r="AD325" i="1" a="1"/>
  <c r="AD325" i="1" s="1"/>
  <c r="AD3289" i="1" a="1"/>
  <c r="AD3289" i="1" s="1"/>
  <c r="AD834" i="1" a="1"/>
  <c r="AD834" i="1" s="1"/>
  <c r="AD3223" i="1" a="1"/>
  <c r="AD3223" i="1" s="1"/>
  <c r="AD1197" i="1" a="1"/>
  <c r="AD1197" i="1" s="1"/>
  <c r="AD4084" i="1" a="1"/>
  <c r="AD4084" i="1" s="1"/>
  <c r="AD2913" i="1" a="1"/>
  <c r="AD2913" i="1" s="1"/>
  <c r="AD1395" i="1" a="1"/>
  <c r="AD1395" i="1" s="1"/>
  <c r="AD2464" i="1" a="1"/>
  <c r="AD2464" i="1" s="1"/>
  <c r="AD3703" i="1" a="1"/>
  <c r="AD3703" i="1" s="1"/>
  <c r="AD2963" i="1" a="1"/>
  <c r="AD2963" i="1" s="1"/>
  <c r="AD4989" i="1" a="1"/>
  <c r="AD4989" i="1" s="1"/>
  <c r="AD1122" i="1" a="1"/>
  <c r="AD1122" i="1" s="1"/>
  <c r="AD3276" i="1" a="1"/>
  <c r="AD3276" i="1" s="1"/>
  <c r="AD1089" i="1" a="1"/>
  <c r="AD1089" i="1" s="1"/>
  <c r="AD3205" i="1" a="1"/>
  <c r="AD3205" i="1" s="1"/>
  <c r="AD673" i="1" a="1"/>
  <c r="AD673" i="1" s="1"/>
  <c r="AD3326" i="1" a="1"/>
  <c r="AD3326" i="1" s="1"/>
  <c r="AD1136" i="1" a="1"/>
  <c r="AD1136" i="1" s="1"/>
  <c r="AD3071" i="1" a="1"/>
  <c r="AD3071" i="1" s="1"/>
  <c r="AD2123" i="1" a="1"/>
  <c r="AD2123" i="1" s="1"/>
  <c r="AD2338" i="1" a="1"/>
  <c r="AD2338" i="1" s="1"/>
  <c r="AD818" i="1" a="1"/>
  <c r="AD818" i="1" s="1"/>
  <c r="AD2374" i="1" a="1"/>
  <c r="AD2374" i="1" s="1"/>
  <c r="AD506" i="1" a="1"/>
  <c r="AD506" i="1" s="1"/>
  <c r="AD848" i="1" a="1"/>
  <c r="AD848" i="1" s="1"/>
  <c r="AD2152" i="1" a="1"/>
  <c r="AD2152" i="1" s="1"/>
  <c r="AD4674" i="1" a="1"/>
  <c r="AD4674" i="1" s="1"/>
  <c r="AD2662" i="1" a="1"/>
  <c r="AD2662" i="1" s="1"/>
  <c r="AD1124" i="1" a="1"/>
  <c r="AD1124" i="1" s="1"/>
  <c r="AD2732" i="1" a="1"/>
  <c r="AD2732" i="1" s="1"/>
  <c r="AD2912" i="1" a="1"/>
  <c r="AD2912" i="1" s="1"/>
  <c r="AD3026" i="1" a="1"/>
  <c r="AD3026" i="1" s="1"/>
  <c r="AD333" i="1" a="1"/>
  <c r="AD333" i="1" s="1"/>
  <c r="AD3998" i="1" a="1"/>
  <c r="AD3998" i="1" s="1"/>
  <c r="AD4348" i="1" a="1"/>
  <c r="AD4348" i="1" s="1"/>
  <c r="AD4650" i="1" a="1"/>
  <c r="AD4650" i="1" s="1"/>
  <c r="AD3862" i="1" a="1"/>
  <c r="AD3862" i="1" s="1"/>
  <c r="AD2247" i="1" a="1"/>
  <c r="AD2247" i="1" s="1"/>
  <c r="AD540" i="1" a="1"/>
  <c r="AD540" i="1" s="1"/>
  <c r="AD2909" i="1" a="1"/>
  <c r="AD2909" i="1" s="1"/>
  <c r="AD2172" i="1" a="1"/>
  <c r="AD2172" i="1" s="1"/>
  <c r="AD4064" i="1" a="1"/>
  <c r="AD4064" i="1" s="1"/>
  <c r="AD4318" i="1" a="1"/>
  <c r="AD4318" i="1" s="1"/>
  <c r="AD3774" i="1" a="1"/>
  <c r="AD3774" i="1" s="1"/>
  <c r="AD995" i="1" a="1"/>
  <c r="AD995" i="1" s="1"/>
  <c r="AD3801" i="1" a="1"/>
  <c r="AD3801" i="1" s="1"/>
  <c r="AD4374" i="1" a="1"/>
  <c r="AD4374" i="1" s="1"/>
  <c r="AD3881" i="1" a="1"/>
  <c r="AD3881" i="1" s="1"/>
  <c r="AD4114" i="1" a="1"/>
  <c r="AD4114" i="1" s="1"/>
  <c r="AD4419" i="1" a="1"/>
  <c r="AD4419" i="1" s="1"/>
  <c r="AD4183" i="1" a="1"/>
  <c r="AD4183" i="1" s="1"/>
  <c r="AD4857" i="1" a="1"/>
  <c r="AD4857" i="1" s="1"/>
  <c r="AD3274" i="1" a="1"/>
  <c r="AD3274" i="1" s="1"/>
  <c r="AD2955" i="1" a="1"/>
  <c r="AD2955" i="1" s="1"/>
  <c r="AD4033" i="1" a="1"/>
  <c r="AD4033" i="1" s="1"/>
  <c r="AD4716" i="1" a="1"/>
  <c r="AD4716" i="1" s="1"/>
  <c r="AD1493" i="1" a="1"/>
  <c r="AD1493" i="1" s="1"/>
  <c r="AD1557" i="1" a="1"/>
  <c r="AD1557" i="1" s="1"/>
  <c r="AD2408" i="1" a="1"/>
  <c r="AD2408" i="1" s="1"/>
  <c r="AD4640" i="1" a="1"/>
  <c r="AD4640" i="1" s="1"/>
  <c r="AD590" i="1" a="1"/>
  <c r="AD590" i="1" s="1"/>
  <c r="AD1236" i="1" a="1"/>
  <c r="AD1236" i="1" s="1"/>
  <c r="AD1525" i="1" a="1"/>
  <c r="AD1525" i="1" s="1"/>
  <c r="AD3820" i="1" a="1"/>
  <c r="AD3820" i="1" s="1"/>
  <c r="AD2118" i="1" a="1"/>
  <c r="AD2118" i="1" s="1"/>
  <c r="AD4145" i="1" a="1"/>
  <c r="AD4145" i="1" s="1"/>
  <c r="AD1195" i="1" a="1"/>
  <c r="AD1195" i="1" s="1"/>
  <c r="AD2811" i="1" a="1"/>
  <c r="AD2811" i="1" s="1"/>
  <c r="AD4181" i="1" a="1"/>
  <c r="AD4181" i="1" s="1"/>
  <c r="AD3418" i="1" a="1"/>
  <c r="AD3418" i="1" s="1"/>
  <c r="AD170" i="1" a="1"/>
  <c r="AD170" i="1" s="1"/>
  <c r="AD2429" i="1" a="1"/>
  <c r="AD2429" i="1" s="1"/>
  <c r="AD303" i="1" a="1"/>
  <c r="AD303" i="1" s="1"/>
  <c r="AD406" i="1" a="1"/>
  <c r="AD406" i="1" s="1"/>
  <c r="AD2007" i="1" a="1"/>
  <c r="AD2007" i="1" s="1"/>
  <c r="AD4229" i="1" a="1"/>
  <c r="AD4229" i="1" s="1"/>
  <c r="AD4383" i="1" a="1"/>
  <c r="AD4383" i="1" s="1"/>
  <c r="AD3580" i="1" a="1"/>
  <c r="AD3580" i="1" s="1"/>
  <c r="AD3231" i="1" a="1"/>
  <c r="AD3231" i="1" s="1"/>
  <c r="AD4478" i="1" a="1"/>
  <c r="AD4478" i="1" s="1"/>
  <c r="AD799" i="1" a="1"/>
  <c r="AD799" i="1" s="1"/>
  <c r="AD2663" i="1" a="1"/>
  <c r="AD2663" i="1" s="1"/>
  <c r="AD291" i="1" a="1"/>
  <c r="AD291" i="1" s="1"/>
  <c r="AD2343" i="1" a="1"/>
  <c r="AD2343" i="1" s="1"/>
  <c r="AD1651" i="1" a="1"/>
  <c r="AD1651" i="1" s="1"/>
  <c r="AD3248" i="1" a="1"/>
  <c r="AD3248" i="1" s="1"/>
  <c r="AD3953" i="1" a="1"/>
  <c r="AD3953" i="1" s="1"/>
  <c r="AD4231" i="1" a="1"/>
  <c r="AD4231" i="1" s="1"/>
  <c r="AD218" i="1" a="1"/>
  <c r="AD218" i="1" s="1"/>
  <c r="AD624" i="1" a="1"/>
  <c r="AD624" i="1" s="1"/>
  <c r="AD676" i="1" a="1"/>
  <c r="AD676" i="1" s="1"/>
  <c r="AD1292" i="1" a="1"/>
  <c r="AD1292" i="1" s="1"/>
  <c r="AD2518" i="1" a="1"/>
  <c r="AD2518" i="1" s="1"/>
  <c r="AD4198" i="1" a="1"/>
  <c r="AD4198" i="1" s="1"/>
  <c r="AD1268" i="1" a="1"/>
  <c r="AD1268" i="1" s="1"/>
  <c r="AD2585" i="1" a="1"/>
  <c r="AD2585" i="1" s="1"/>
  <c r="AD2012" i="1" a="1"/>
  <c r="AD2012" i="1" s="1"/>
  <c r="AD1150" i="1" a="1"/>
  <c r="AD1150" i="1" s="1"/>
  <c r="AD3309" i="1" a="1"/>
  <c r="AD3309" i="1" s="1"/>
  <c r="AD3609" i="1" a="1"/>
  <c r="AD3609" i="1" s="1"/>
  <c r="AD2312" i="1" a="1"/>
  <c r="AD2312" i="1" s="1"/>
  <c r="AD2657" i="1" a="1"/>
  <c r="AD2657" i="1" s="1"/>
  <c r="AD1919" i="1" a="1"/>
  <c r="AD1919" i="1" s="1"/>
  <c r="AD1835" i="1" a="1"/>
  <c r="AD1835" i="1" s="1"/>
  <c r="AD4941" i="1" a="1"/>
  <c r="AD4941" i="1" s="1"/>
  <c r="AD1565" i="1" a="1"/>
  <c r="AD1565" i="1" s="1"/>
  <c r="AD4652" i="1" a="1"/>
  <c r="AD4652" i="1" s="1"/>
  <c r="AD2717" i="1" a="1"/>
  <c r="AD2717" i="1" s="1"/>
  <c r="AD2307" i="1" a="1"/>
  <c r="AD2307" i="1" s="1"/>
  <c r="AD3084" i="1" a="1"/>
  <c r="AD3084" i="1" s="1"/>
  <c r="AD392" i="1" a="1"/>
  <c r="AD392" i="1" s="1"/>
  <c r="AD4746" i="1" a="1"/>
  <c r="AD4746" i="1" s="1"/>
  <c r="AD4918" i="1" a="1"/>
  <c r="AD4918" i="1" s="1"/>
  <c r="AD958" i="1" a="1"/>
  <c r="AD958" i="1" s="1"/>
  <c r="AD2759" i="1" a="1"/>
  <c r="AD2759" i="1" s="1"/>
  <c r="AD2879" i="1" a="1"/>
  <c r="AD2879" i="1" s="1"/>
  <c r="AD632" i="1" a="1"/>
  <c r="AD632" i="1" s="1"/>
  <c r="AD1377" i="1" a="1"/>
  <c r="AD1377" i="1" s="1"/>
  <c r="AD984" i="1" a="1"/>
  <c r="AD984" i="1" s="1"/>
  <c r="AD2994" i="1" a="1"/>
  <c r="AD2994" i="1" s="1"/>
  <c r="AD733" i="1" a="1"/>
  <c r="AD733" i="1" s="1"/>
  <c r="AD1227" i="1" a="1"/>
  <c r="AD1227" i="1" s="1"/>
  <c r="AD4409" i="1" a="1"/>
  <c r="AD4409" i="1" s="1"/>
  <c r="AD717" i="1" a="1"/>
  <c r="AD717" i="1" s="1"/>
  <c r="AD4118" i="1" a="1"/>
  <c r="AD4118" i="1" s="1"/>
  <c r="AD3312" i="1" a="1"/>
  <c r="AD3312" i="1" s="1"/>
  <c r="AD2232" i="1" a="1"/>
  <c r="AD2232" i="1" s="1"/>
  <c r="AD3787" i="1" a="1"/>
  <c r="AD3787" i="1" s="1"/>
  <c r="AD4734" i="1" a="1"/>
  <c r="AD4734" i="1" s="1"/>
  <c r="AD945" i="1" a="1"/>
  <c r="AD945" i="1" s="1"/>
  <c r="AD2413" i="1" a="1"/>
  <c r="AD2413" i="1" s="1"/>
  <c r="AD2466" i="1" a="1"/>
  <c r="AD2466" i="1" s="1"/>
  <c r="AD2704" i="1" a="1"/>
  <c r="AD2704" i="1" s="1"/>
  <c r="AD925" i="1" a="1"/>
  <c r="AD925" i="1" s="1"/>
  <c r="AD4508" i="1" a="1"/>
  <c r="AD4508" i="1" s="1"/>
  <c r="AD2837" i="1" a="1"/>
  <c r="AD2837" i="1" s="1"/>
  <c r="AD1639" i="1" a="1"/>
  <c r="AD1639" i="1" s="1"/>
  <c r="AD1149" i="1" a="1"/>
  <c r="AD1149" i="1" s="1"/>
  <c r="AD92" i="1" a="1"/>
  <c r="AD92" i="1" s="1"/>
  <c r="AD4255" i="1" a="1"/>
  <c r="AD4255" i="1" s="1"/>
  <c r="AD1438" i="1" a="1"/>
  <c r="AD1438" i="1" s="1"/>
  <c r="AD1175" i="1" a="1"/>
  <c r="AD1175" i="1" s="1"/>
  <c r="AD4059" i="1" a="1"/>
  <c r="AD4059" i="1" s="1"/>
  <c r="AD4061" i="1" a="1"/>
  <c r="AD4061" i="1" s="1"/>
  <c r="AD767" i="1" a="1"/>
  <c r="AD767" i="1" s="1"/>
  <c r="AD4569" i="1" a="1"/>
  <c r="AD4569" i="1" s="1"/>
  <c r="AD2575" i="1" a="1"/>
  <c r="AD2575" i="1" s="1"/>
  <c r="AD1039" i="1" a="1"/>
  <c r="AD1039" i="1" s="1"/>
  <c r="AD2074" i="1" a="1"/>
  <c r="AD2074" i="1" s="1"/>
  <c r="AD3716" i="1" a="1"/>
  <c r="AD3716" i="1" s="1"/>
  <c r="AD1189" i="1" a="1"/>
  <c r="AD1189" i="1" s="1"/>
  <c r="AD2355" i="1" a="1"/>
  <c r="AD2355" i="1" s="1"/>
  <c r="AD2498" i="1" a="1"/>
  <c r="AD2498" i="1" s="1"/>
  <c r="AD4160" i="1" a="1"/>
  <c r="AD4160" i="1" s="1"/>
  <c r="AD548" i="1" a="1"/>
  <c r="AD548" i="1" s="1"/>
  <c r="AD1625" i="1" a="1"/>
  <c r="AD1625" i="1" s="1"/>
  <c r="AD4755" i="1" a="1"/>
  <c r="AD4755" i="1" s="1"/>
  <c r="AD2348" i="1" a="1"/>
  <c r="AD2348" i="1" s="1"/>
  <c r="AD4968" i="1" a="1"/>
  <c r="AD4968" i="1" s="1"/>
  <c r="AD3206" i="1" a="1"/>
  <c r="AD3206" i="1" s="1"/>
  <c r="AD4329" i="1" a="1"/>
  <c r="AD4329" i="1" s="1"/>
  <c r="AD1567" i="1" a="1"/>
  <c r="AD1567" i="1" s="1"/>
  <c r="AD4378" i="1" a="1"/>
  <c r="AD4378" i="1" s="1"/>
  <c r="AD2655" i="1" a="1"/>
  <c r="AD2655" i="1" s="1"/>
  <c r="AD341" i="1" a="1"/>
  <c r="AD341" i="1" s="1"/>
  <c r="AD4444" i="1" a="1"/>
  <c r="AD4444" i="1" s="1"/>
  <c r="AD3028" i="1" a="1"/>
  <c r="AD3028" i="1" s="1"/>
  <c r="AD1526" i="1" a="1"/>
  <c r="AD1526" i="1" s="1"/>
  <c r="AD940" i="1" a="1"/>
  <c r="AD940" i="1" s="1"/>
  <c r="AD825" i="1" a="1"/>
  <c r="AD825" i="1" s="1"/>
  <c r="AD129" i="1" a="1"/>
  <c r="AD129" i="1" s="1"/>
  <c r="AD3166" i="1" a="1"/>
  <c r="AD3166" i="1" s="1"/>
  <c r="AD2697" i="1" a="1"/>
  <c r="AD2697" i="1" s="1"/>
  <c r="AD2441" i="1" a="1"/>
  <c r="AD2441" i="1" s="1"/>
  <c r="AD3137" i="1" a="1"/>
  <c r="AD3137" i="1" s="1"/>
  <c r="AD712" i="1" a="1"/>
  <c r="AD712" i="1" s="1"/>
  <c r="AD1728" i="1" a="1"/>
  <c r="AD1728" i="1" s="1"/>
  <c r="AD2500" i="1" a="1"/>
  <c r="AD2500" i="1" s="1"/>
  <c r="AD3923" i="1" a="1"/>
  <c r="AD3923" i="1" s="1"/>
  <c r="AD1382" i="1" a="1"/>
  <c r="AD1382" i="1" s="1"/>
  <c r="AD2183" i="1" a="1"/>
  <c r="AD2183" i="1" s="1"/>
  <c r="AD4202" i="1" a="1"/>
  <c r="AD4202" i="1" s="1"/>
  <c r="AD1827" i="1" a="1"/>
  <c r="AD1827" i="1" s="1"/>
  <c r="AD3008" i="1" a="1"/>
  <c r="AD3008" i="1" s="1"/>
  <c r="AD2863" i="1" a="1"/>
  <c r="AD2863" i="1" s="1"/>
  <c r="AD4580" i="1" a="1"/>
  <c r="AD4580" i="1" s="1"/>
  <c r="AD1744" i="1" a="1"/>
  <c r="AD1744" i="1" s="1"/>
  <c r="AD2354" i="1" a="1"/>
  <c r="AD2354" i="1" s="1"/>
  <c r="AD2474" i="1" a="1"/>
  <c r="AD2474" i="1" s="1"/>
  <c r="AD2604" i="1" a="1"/>
  <c r="AD2604" i="1" s="1"/>
  <c r="AD3224" i="1" a="1"/>
  <c r="AD3224" i="1" s="1"/>
  <c r="AD373" i="1" a="1"/>
  <c r="AD373" i="1" s="1"/>
  <c r="AD4001" i="1" a="1"/>
  <c r="AD4001" i="1" s="1"/>
  <c r="AD4702" i="1" a="1"/>
  <c r="AD4702" i="1" s="1"/>
  <c r="AD4127" i="1" a="1"/>
  <c r="AD4127" i="1" s="1"/>
  <c r="AD2820" i="1" a="1"/>
  <c r="AD2820" i="1" s="1"/>
  <c r="AD989" i="1" a="1"/>
  <c r="AD989" i="1" s="1"/>
  <c r="AD2992" i="1" a="1"/>
  <c r="AD2992" i="1" s="1"/>
  <c r="AD1272" i="1" a="1"/>
  <c r="AD1272" i="1" s="1"/>
  <c r="AD2222" i="1" a="1"/>
  <c r="AD2222" i="1" s="1"/>
  <c r="AD280" i="1" a="1"/>
  <c r="AD280" i="1" s="1"/>
  <c r="AD1131" i="1" a="1"/>
  <c r="AD1131" i="1" s="1"/>
  <c r="AD1241" i="1" a="1"/>
  <c r="AD1241" i="1" s="1"/>
  <c r="AD4138" i="1" a="1"/>
  <c r="AD4138" i="1" s="1"/>
  <c r="AD2656" i="1" a="1"/>
  <c r="AD2656" i="1" s="1"/>
  <c r="AD3509" i="1" a="1"/>
  <c r="AD3509" i="1" s="1"/>
  <c r="AD101" i="1" a="1"/>
  <c r="AD101" i="1" s="1"/>
  <c r="AD637" i="1" a="1"/>
  <c r="AD637" i="1" s="1"/>
  <c r="AD4482" i="1" a="1"/>
  <c r="AD4482" i="1" s="1"/>
  <c r="AD3929" i="1" a="1"/>
  <c r="AD3929" i="1" s="1"/>
  <c r="AD2111" i="1" a="1"/>
  <c r="AD2111" i="1" s="1"/>
  <c r="AD4843" i="1" a="1"/>
  <c r="AD4843" i="1" s="1"/>
  <c r="AD2870" i="1" a="1"/>
  <c r="AD2870" i="1" s="1"/>
  <c r="AD498" i="1" a="1"/>
  <c r="AD498" i="1" s="1"/>
  <c r="AD4778" i="1" a="1"/>
  <c r="AD4778" i="1" s="1"/>
  <c r="AD3005" i="1" a="1"/>
  <c r="AD3005" i="1" s="1"/>
  <c r="AD228" i="1" a="1"/>
  <c r="AD228" i="1" s="1"/>
  <c r="AD629" i="1" a="1"/>
  <c r="AD629" i="1" s="1"/>
  <c r="AD3135" i="1" a="1"/>
  <c r="AD3135" i="1" s="1"/>
  <c r="AD591" i="1" a="1"/>
  <c r="AD591" i="1" s="1"/>
  <c r="AD1313" i="1" a="1"/>
  <c r="AD1313" i="1" s="1"/>
  <c r="AD4761" i="1" a="1"/>
  <c r="AD4761" i="1" s="1"/>
  <c r="AD993" i="1" a="1"/>
  <c r="AD993" i="1" s="1"/>
  <c r="AD3225" i="1" a="1"/>
  <c r="AD3225" i="1" s="1"/>
  <c r="AD4485" i="1" a="1"/>
  <c r="AD4485" i="1" s="1"/>
  <c r="AD278" i="1" a="1"/>
  <c r="AD278" i="1" s="1"/>
  <c r="AD1680" i="1" a="1"/>
  <c r="AD1680" i="1" s="1"/>
  <c r="AD2940" i="1" a="1"/>
  <c r="AD2940" i="1" s="1"/>
  <c r="AD1233" i="1" a="1"/>
  <c r="AD1233" i="1" s="1"/>
  <c r="AD910" i="1" a="1"/>
  <c r="AD910" i="1" s="1"/>
  <c r="AD2723" i="1" a="1"/>
  <c r="AD2723" i="1" s="1"/>
  <c r="AD3856" i="1" a="1"/>
  <c r="AD3856" i="1" s="1"/>
  <c r="AD3697" i="1" a="1"/>
  <c r="AD3697" i="1" s="1"/>
  <c r="AD1638" i="1" a="1"/>
  <c r="AD1638" i="1" s="1"/>
  <c r="AD1590" i="1" a="1"/>
  <c r="AD1590" i="1" s="1"/>
  <c r="AD1955" i="1" a="1"/>
  <c r="AD1955" i="1" s="1"/>
  <c r="AD1186" i="1" a="1"/>
  <c r="AD1186" i="1" s="1"/>
  <c r="AD465" i="1" a="1"/>
  <c r="AD465" i="1" s="1"/>
  <c r="AD3832" i="1" a="1"/>
  <c r="AD3832" i="1" s="1"/>
  <c r="AD3725" i="1" a="1"/>
  <c r="AD3725" i="1" s="1"/>
  <c r="AD1770" i="1" a="1"/>
  <c r="AD1770" i="1" s="1"/>
  <c r="AD968" i="1" a="1"/>
  <c r="AD968" i="1" s="1"/>
  <c r="AD2404" i="1" a="1"/>
  <c r="AD2404" i="1" s="1"/>
  <c r="AD941" i="1" a="1"/>
  <c r="AD941" i="1" s="1"/>
  <c r="AD1343" i="1" a="1"/>
  <c r="AD1343" i="1" s="1"/>
  <c r="AD4071" i="1" a="1"/>
  <c r="AD4071" i="1" s="1"/>
  <c r="AD4171" i="1" a="1"/>
  <c r="AD4171" i="1" s="1"/>
  <c r="AD3045" i="1" a="1"/>
  <c r="AD3045" i="1" s="1"/>
  <c r="AD2071" i="1" a="1"/>
  <c r="AD2071" i="1" s="1"/>
  <c r="AD3522" i="1" a="1"/>
  <c r="AD3522" i="1" s="1"/>
  <c r="AD2377" i="1" a="1"/>
  <c r="AD2377" i="1" s="1"/>
  <c r="AD1145" i="1" a="1"/>
  <c r="AD1145" i="1" s="1"/>
  <c r="AD2928" i="1" a="1"/>
  <c r="AD2928" i="1" s="1"/>
  <c r="AD2789" i="1" a="1"/>
  <c r="AD2789" i="1" s="1"/>
  <c r="AD4953" i="1" a="1"/>
  <c r="AD4953" i="1" s="1"/>
  <c r="AD2995" i="1" a="1"/>
  <c r="AD2995" i="1" s="1"/>
  <c r="AD2432" i="1" a="1"/>
  <c r="AD2432" i="1" s="1"/>
  <c r="AD2473" i="1" a="1"/>
  <c r="AD2473" i="1" s="1"/>
  <c r="AD3858" i="1" a="1"/>
  <c r="AD3858" i="1" s="1"/>
  <c r="AD3056" i="1" a="1"/>
  <c r="AD3056" i="1" s="1"/>
  <c r="AD3539" i="1" a="1"/>
  <c r="AD3539" i="1" s="1"/>
  <c r="AD4047" i="1" a="1"/>
  <c r="AD4047" i="1" s="1"/>
  <c r="AD3749" i="1" a="1"/>
  <c r="AD3749" i="1" s="1"/>
  <c r="AD1337" i="1" a="1"/>
  <c r="AD1337" i="1" s="1"/>
  <c r="AD1658" i="1" a="1"/>
  <c r="AD1658" i="1" s="1"/>
  <c r="AD572" i="1" a="1"/>
  <c r="AD572" i="1" s="1"/>
  <c r="AD4996" i="1" a="1"/>
  <c r="AD4996" i="1" s="1"/>
  <c r="AD1081" i="1" a="1"/>
  <c r="AD1081" i="1" s="1"/>
  <c r="AD2405" i="1" a="1"/>
  <c r="AD2405" i="1" s="1"/>
  <c r="AD1681" i="1" a="1"/>
  <c r="AD1681" i="1" s="1"/>
  <c r="AD3813" i="1" a="1"/>
  <c r="AD3813" i="1" s="1"/>
  <c r="AD4144" i="1" a="1"/>
  <c r="AD4144" i="1" s="1"/>
  <c r="AD2011" i="1" a="1"/>
  <c r="AD2011" i="1" s="1"/>
  <c r="AD1965" i="1" a="1"/>
  <c r="AD1965" i="1" s="1"/>
  <c r="AD2576" i="1" a="1"/>
  <c r="AD2576" i="1" s="1"/>
  <c r="AD2812" i="1" a="1"/>
  <c r="AD2812" i="1" s="1"/>
  <c r="AD2062" i="1" a="1"/>
  <c r="AD2062" i="1" s="1"/>
  <c r="AD1117" i="1" a="1"/>
  <c r="AD1117" i="1" s="1"/>
  <c r="AD4803" i="1" a="1"/>
  <c r="AD4803" i="1" s="1"/>
  <c r="AD2915" i="1" a="1"/>
  <c r="AD2915" i="1" s="1"/>
  <c r="AD4302" i="1" a="1"/>
  <c r="AD4302" i="1" s="1"/>
  <c r="AD730" i="1" a="1"/>
  <c r="AD730" i="1" s="1"/>
  <c r="AD1739" i="1" a="1"/>
  <c r="AD1739" i="1" s="1"/>
  <c r="AD3754" i="1" a="1"/>
  <c r="AD3754" i="1" s="1"/>
  <c r="AD1781" i="1" a="1"/>
  <c r="AD1781" i="1" s="1"/>
  <c r="AD3420" i="1" a="1"/>
  <c r="AD3420" i="1" s="1"/>
  <c r="AD4612" i="1" a="1"/>
  <c r="AD4612" i="1" s="1"/>
  <c r="AD4538" i="1" a="1"/>
  <c r="AD4538" i="1" s="1"/>
  <c r="AD167" i="1" a="1"/>
  <c r="AD167" i="1" s="1"/>
  <c r="AD178" i="1" a="1"/>
  <c r="AD178" i="1" s="1"/>
  <c r="AD3402" i="1" a="1"/>
  <c r="AD3402" i="1" s="1"/>
  <c r="AD4625" i="1" a="1"/>
  <c r="AD4625" i="1" s="1"/>
  <c r="AD2522" i="1" a="1"/>
  <c r="AD2522" i="1" s="1"/>
  <c r="AD4892" i="1" a="1"/>
  <c r="AD4892" i="1" s="1"/>
  <c r="AD2069" i="1" a="1"/>
  <c r="AD2069" i="1" s="1"/>
  <c r="AD2978" i="1" a="1"/>
  <c r="AD2978" i="1" s="1"/>
  <c r="AD783" i="1" a="1"/>
  <c r="AD783" i="1" s="1"/>
  <c r="AD1409" i="1" a="1"/>
  <c r="AD1409" i="1" s="1"/>
  <c r="AD3125" i="1" a="1"/>
  <c r="AD3125" i="1" s="1"/>
  <c r="AD2322" i="1" a="1"/>
  <c r="AD2322" i="1" s="1"/>
  <c r="AD865" i="1" a="1"/>
  <c r="AD865" i="1" s="1"/>
  <c r="AD4269" i="1" a="1"/>
  <c r="AD4269" i="1" s="1"/>
  <c r="AD3803" i="1" a="1"/>
  <c r="AD3803" i="1" s="1"/>
  <c r="AD4774" i="1" a="1"/>
  <c r="AD4774" i="1" s="1"/>
  <c r="AD870" i="1" a="1"/>
  <c r="AD870" i="1" s="1"/>
  <c r="AD4920" i="1" a="1"/>
  <c r="AD4920" i="1" s="1"/>
  <c r="AD2836" i="1" a="1"/>
  <c r="AD2836" i="1" s="1"/>
  <c r="AD1889" i="1" a="1"/>
  <c r="AD1889" i="1" s="1"/>
  <c r="AD2254" i="1" a="1"/>
  <c r="AD2254" i="1" s="1"/>
  <c r="AD588" i="1" a="1"/>
  <c r="AD588" i="1" s="1"/>
  <c r="AD1911" i="1" a="1"/>
  <c r="AD1911" i="1" s="1"/>
  <c r="AD3510" i="1" a="1"/>
  <c r="AD3510" i="1" s="1"/>
  <c r="AD3657" i="1" a="1"/>
  <c r="AD3657" i="1" s="1"/>
  <c r="AD3124" i="1" a="1"/>
  <c r="AD3124" i="1" s="1"/>
  <c r="AD553" i="1" a="1"/>
  <c r="AD553" i="1" s="1"/>
  <c r="AD4711" i="1" a="1"/>
  <c r="AD4711" i="1" s="1"/>
  <c r="AD788" i="1" a="1"/>
  <c r="AD788" i="1" s="1"/>
  <c r="AD2147" i="1" a="1"/>
  <c r="AD2147" i="1" s="1"/>
  <c r="AD1172" i="1" a="1"/>
  <c r="AD1172" i="1" s="1"/>
  <c r="AD924" i="1" a="1"/>
  <c r="AD924" i="1" s="1"/>
  <c r="AD327" i="1" a="1"/>
  <c r="AD327" i="1" s="1"/>
  <c r="AD3690" i="1" a="1"/>
  <c r="AD3690" i="1" s="1"/>
  <c r="AD1619" i="1" a="1"/>
  <c r="AD1619" i="1" s="1"/>
  <c r="AD4549" i="1" a="1"/>
  <c r="AD4549" i="1" s="1"/>
  <c r="AD3095" i="1" a="1"/>
  <c r="AD3095" i="1" s="1"/>
  <c r="AD4585" i="1" a="1"/>
  <c r="AD4585" i="1" s="1"/>
  <c r="AD3515" i="1" a="1"/>
  <c r="AD3515" i="1" s="1"/>
  <c r="AD1944" i="1" a="1"/>
  <c r="AD1944" i="1" s="1"/>
  <c r="AD956" i="1" a="1"/>
  <c r="AD956" i="1" s="1"/>
  <c r="AD3955" i="1" a="1"/>
  <c r="AD3955" i="1" s="1"/>
  <c r="AD641" i="1" a="1"/>
  <c r="AD641" i="1" s="1"/>
  <c r="AD1037" i="1" a="1"/>
  <c r="AD1037" i="1" s="1"/>
  <c r="AD2765" i="1" a="1"/>
  <c r="AD2765" i="1" s="1"/>
  <c r="AD3786" i="1" a="1"/>
  <c r="AD3786" i="1" s="1"/>
  <c r="AD2770" i="1" a="1"/>
  <c r="AD2770" i="1" s="1"/>
  <c r="AD2989" i="1" a="1"/>
  <c r="AD2989" i="1" s="1"/>
  <c r="AD2420" i="1" a="1"/>
  <c r="AD2420" i="1" s="1"/>
  <c r="AD1201" i="1" a="1"/>
  <c r="AD1201" i="1" s="1"/>
  <c r="AD1278" i="1" a="1"/>
  <c r="AD1278" i="1" s="1"/>
  <c r="AD3424" i="1" a="1"/>
  <c r="AD3424" i="1" s="1"/>
  <c r="AD4161" i="1" a="1"/>
  <c r="AD4161" i="1" s="1"/>
  <c r="AD210" i="1" a="1"/>
  <c r="AD210" i="1" s="1"/>
  <c r="AD951" i="1" a="1"/>
  <c r="AD951" i="1" s="1"/>
  <c r="AD2675" i="1" a="1"/>
  <c r="AD2675" i="1" s="1"/>
  <c r="AD1093" i="1" a="1"/>
  <c r="AD1093" i="1" s="1"/>
  <c r="AD3789" i="1" a="1"/>
  <c r="AD3789" i="1" s="1"/>
  <c r="AD1906" i="1" a="1"/>
  <c r="AD1906" i="1" s="1"/>
  <c r="AD3217" i="1" a="1"/>
  <c r="AD3217" i="1" s="1"/>
  <c r="AD4320" i="1" a="1"/>
  <c r="AD4320" i="1" s="1"/>
  <c r="AD1319" i="1" a="1"/>
  <c r="AD1319" i="1" s="1"/>
  <c r="AD757" i="1" a="1"/>
  <c r="AD757" i="1" s="1"/>
  <c r="AD2774" i="1" a="1"/>
  <c r="AD2774" i="1" s="1"/>
  <c r="AD2048" i="1" a="1"/>
  <c r="AD2048" i="1" s="1"/>
  <c r="AD617" i="1" a="1"/>
  <c r="AD617" i="1" s="1"/>
  <c r="AD2706" i="1" a="1"/>
  <c r="AD2706" i="1" s="1"/>
  <c r="AD1810" i="1" a="1"/>
  <c r="AD1810" i="1" s="1"/>
  <c r="AD4437" i="1" a="1"/>
  <c r="AD4437" i="1" s="1"/>
  <c r="AD1516" i="1" a="1"/>
  <c r="AD1516" i="1" s="1"/>
  <c r="AD4873" i="1" a="1"/>
  <c r="AD4873" i="1" s="1"/>
  <c r="AD1570" i="1" a="1"/>
  <c r="AD1570" i="1" s="1"/>
  <c r="AD1402" i="1" a="1"/>
  <c r="AD1402" i="1" s="1"/>
  <c r="AD264" i="1" a="1"/>
  <c r="AD264" i="1" s="1"/>
  <c r="AD521" i="1" a="1"/>
  <c r="AD521" i="1" s="1"/>
  <c r="AD4866" i="1" a="1"/>
  <c r="AD4866" i="1" s="1"/>
  <c r="AD480" i="1" a="1"/>
  <c r="AD480" i="1" s="1"/>
  <c r="AD3132" i="1" a="1"/>
  <c r="AD3132" i="1" s="1"/>
  <c r="AD4860" i="1" a="1"/>
  <c r="AD4860" i="1" s="1"/>
  <c r="AD4916" i="1" a="1"/>
  <c r="AD4916" i="1" s="1"/>
  <c r="AD727" i="1" a="1"/>
  <c r="AD727" i="1" s="1"/>
  <c r="AD1156" i="1" a="1"/>
  <c r="AD1156" i="1" s="1"/>
  <c r="AD678" i="1" a="1"/>
  <c r="AD678" i="1" s="1"/>
  <c r="AD397" i="1" a="1"/>
  <c r="AD397" i="1" s="1"/>
  <c r="AD3145" i="1" a="1"/>
  <c r="AD3145" i="1" s="1"/>
  <c r="AD1084" i="1" a="1"/>
  <c r="AD1084" i="1" s="1"/>
  <c r="AD3521" i="1" a="1"/>
  <c r="AD3521" i="1" s="1"/>
  <c r="AD3712" i="1" a="1"/>
  <c r="AD3712" i="1" s="1"/>
  <c r="AD2213" i="1" a="1"/>
  <c r="AD2213" i="1" s="1"/>
  <c r="AD1912" i="1" a="1"/>
  <c r="AD1912" i="1" s="1"/>
  <c r="AD4079" i="1" a="1"/>
  <c r="AD4079" i="1" s="1"/>
  <c r="AD2398" i="1" a="1"/>
  <c r="AD2398" i="1" s="1"/>
  <c r="AD104" i="1" a="1"/>
  <c r="AD104" i="1" s="1"/>
  <c r="AD1914" i="1" a="1"/>
  <c r="AD1914" i="1" s="1"/>
  <c r="AD3341" i="1" a="1"/>
  <c r="AD3341" i="1" s="1"/>
  <c r="AD777" i="1" a="1"/>
  <c r="AD777" i="1" s="1"/>
  <c r="AD4026" i="1" a="1"/>
  <c r="AD4026" i="1" s="1"/>
  <c r="AD535" i="1" a="1"/>
  <c r="AD535" i="1" s="1"/>
  <c r="AD2569" i="1" a="1"/>
  <c r="AD2569" i="1" s="1"/>
  <c r="AD305" i="1" a="1"/>
  <c r="AD305" i="1" s="1"/>
  <c r="AD389" i="1" a="1"/>
  <c r="AD389" i="1" s="1"/>
  <c r="AD2289" i="1" a="1"/>
  <c r="AD2289" i="1" s="1"/>
  <c r="AD4634" i="1" a="1"/>
  <c r="AD4634" i="1" s="1"/>
  <c r="AD1165" i="1" a="1"/>
  <c r="AD1165" i="1" s="1"/>
  <c r="AD36" i="1" a="1"/>
  <c r="AD36" i="1" s="1"/>
  <c r="AD3519" i="1" a="1"/>
  <c r="AD3519" i="1" s="1"/>
  <c r="AD2758" i="1" a="1"/>
  <c r="AD2758" i="1" s="1"/>
  <c r="AD891" i="1" a="1"/>
  <c r="AD891" i="1" s="1"/>
  <c r="AD4990" i="1" a="1"/>
  <c r="AD4990" i="1" s="1"/>
  <c r="AD3513" i="1" a="1"/>
  <c r="AD3513" i="1" s="1"/>
  <c r="AD3560" i="1" a="1"/>
  <c r="AD3560" i="1" s="1"/>
  <c r="AD322" i="1" a="1"/>
  <c r="AD322" i="1" s="1"/>
  <c r="AD484" i="1" a="1"/>
  <c r="AD484" i="1" s="1"/>
  <c r="AD140" i="1" a="1"/>
  <c r="AD140" i="1" s="1"/>
  <c r="AD719" i="1" a="1"/>
  <c r="AD719" i="1" s="1"/>
  <c r="AD2083" i="1" a="1"/>
  <c r="AD2083" i="1" s="1"/>
  <c r="AD1950" i="1" a="1"/>
  <c r="AD1950" i="1" s="1"/>
  <c r="AD4607" i="1" a="1"/>
  <c r="AD4607" i="1" s="1"/>
  <c r="AD916" i="1" a="1"/>
  <c r="AD916" i="1" s="1"/>
  <c r="AD4188" i="1" a="1"/>
  <c r="AD4188" i="1" s="1"/>
  <c r="AD708" i="1" a="1"/>
  <c r="AD708" i="1" s="1"/>
  <c r="AD3432" i="1" a="1"/>
  <c r="AD3432" i="1" s="1"/>
  <c r="AD2969" i="1" a="1"/>
  <c r="AD2969" i="1" s="1"/>
  <c r="AD2475" i="1" a="1"/>
  <c r="AD2475" i="1" s="1"/>
  <c r="AD2042" i="1" a="1"/>
  <c r="AD2042" i="1" s="1"/>
  <c r="AD839" i="1" a="1"/>
  <c r="AD839" i="1" s="1"/>
  <c r="AD4875" i="1" a="1"/>
  <c r="AD4875" i="1" s="1"/>
  <c r="AD1113" i="1" a="1"/>
  <c r="AD1113" i="1" s="1"/>
  <c r="AD3044" i="1" a="1"/>
  <c r="AD3044" i="1" s="1"/>
  <c r="AD2801" i="1" a="1"/>
  <c r="AD2801" i="1" s="1"/>
  <c r="AD1328" i="1" a="1"/>
  <c r="AD1328" i="1" s="1"/>
  <c r="AD3771" i="1" a="1"/>
  <c r="AD3771" i="1" s="1"/>
  <c r="AD4449" i="1" a="1"/>
  <c r="AD4449" i="1" s="1"/>
  <c r="AD1875" i="1" a="1"/>
  <c r="AD1875" i="1" s="1"/>
  <c r="AD1795" i="1" a="1"/>
  <c r="AD1795" i="1" s="1"/>
  <c r="AD1883" i="1" a="1"/>
  <c r="AD1883" i="1" s="1"/>
  <c r="AD4279" i="1" a="1"/>
  <c r="AD4279" i="1" s="1"/>
  <c r="AD2270" i="1" a="1"/>
  <c r="AD2270" i="1" s="1"/>
  <c r="AD1383" i="1" a="1"/>
  <c r="AD1383" i="1" s="1"/>
  <c r="AD4662" i="1" a="1"/>
  <c r="AD4662" i="1" s="1"/>
  <c r="AD3105" i="1" a="1"/>
  <c r="AD3105" i="1" s="1"/>
  <c r="AD1901" i="1" a="1"/>
  <c r="AD1901" i="1" s="1"/>
  <c r="AD2356" i="1" a="1"/>
  <c r="AD2356" i="1" s="1"/>
  <c r="AD3863" i="1" a="1"/>
  <c r="AD3863" i="1" s="1"/>
  <c r="AD2805" i="1" a="1"/>
  <c r="AD2805" i="1" s="1"/>
  <c r="AD90" i="1" a="1"/>
  <c r="AD90" i="1" s="1"/>
  <c r="AD4289" i="1" a="1"/>
  <c r="AD4289" i="1" s="1"/>
  <c r="AD3860" i="1" a="1"/>
  <c r="AD3860" i="1" s="1"/>
  <c r="AD952" i="1" a="1"/>
  <c r="AD952" i="1" s="1"/>
  <c r="AD648" i="1" a="1"/>
  <c r="AD648" i="1" s="1"/>
  <c r="AD1380" i="1" a="1"/>
  <c r="AD1380" i="1" s="1"/>
  <c r="AD3106" i="1" a="1"/>
  <c r="AD3106" i="1" s="1"/>
  <c r="AD3917" i="1" a="1"/>
  <c r="AD3917" i="1" s="1"/>
  <c r="AD4780" i="1" a="1"/>
  <c r="AD4780" i="1" s="1"/>
  <c r="AD1834" i="1" a="1"/>
  <c r="AD1834" i="1" s="1"/>
  <c r="AD1501" i="1" a="1"/>
  <c r="AD1501" i="1" s="1"/>
  <c r="AD1481" i="1" a="1"/>
  <c r="AD1481" i="1" s="1"/>
  <c r="AD619" i="1" a="1"/>
  <c r="AD619" i="1" s="1"/>
  <c r="AD219" i="1" a="1"/>
  <c r="AD219" i="1" s="1"/>
  <c r="AD2235" i="1" a="1"/>
  <c r="AD2235" i="1" s="1"/>
  <c r="AD1216" i="1" a="1"/>
  <c r="AD1216" i="1" s="1"/>
  <c r="AD353" i="1" a="1"/>
  <c r="AD353" i="1" s="1"/>
  <c r="AD29" i="1" a="1"/>
  <c r="AD29" i="1" s="1"/>
  <c r="AD2538" i="1" a="1"/>
  <c r="AD2538" i="1" s="1"/>
  <c r="AD1134" i="1" a="1"/>
  <c r="AD1134" i="1" s="1"/>
  <c r="AD4436" i="1" a="1"/>
  <c r="AD4436" i="1" s="1"/>
  <c r="AD1601" i="1" a="1"/>
  <c r="AD1601" i="1" s="1"/>
  <c r="AD3678" i="1" a="1"/>
  <c r="AD3678" i="1" s="1"/>
  <c r="AD3541" i="1" a="1"/>
  <c r="AD3541" i="1" s="1"/>
  <c r="AD296" i="1" a="1"/>
  <c r="AD296" i="1" s="1"/>
  <c r="AD622" i="1" a="1"/>
  <c r="AD622" i="1" s="1"/>
  <c r="AD2828" i="1" a="1"/>
  <c r="AD2828" i="1" s="1"/>
  <c r="AD2285" i="1" a="1"/>
  <c r="AD2285" i="1" s="1"/>
  <c r="AD797" i="1" a="1"/>
  <c r="AD797" i="1" s="1"/>
  <c r="AD1480" i="1" a="1"/>
  <c r="AD1480" i="1" s="1"/>
  <c r="AD2606" i="1" a="1"/>
  <c r="AD2606" i="1" s="1"/>
  <c r="AD4414" i="1" a="1"/>
  <c r="AD4414" i="1" s="1"/>
  <c r="AD2241" i="1" a="1"/>
  <c r="AD2241" i="1" s="1"/>
  <c r="AD1672" i="1" a="1"/>
  <c r="AD1672" i="1" s="1"/>
  <c r="AD3474" i="1" a="1"/>
  <c r="AD3474" i="1" s="1"/>
  <c r="AD2767" i="1" a="1"/>
  <c r="AD2767" i="1" s="1"/>
  <c r="AD1954" i="1" a="1"/>
  <c r="AD1954" i="1" s="1"/>
  <c r="AD328" i="1" a="1"/>
  <c r="AD328" i="1" s="1"/>
  <c r="AD677" i="1" a="1"/>
  <c r="AD677" i="1" s="1"/>
  <c r="AD4801" i="1" a="1"/>
  <c r="AD4801" i="1" s="1"/>
  <c r="AD3322" i="1" a="1"/>
  <c r="AD3322" i="1" s="1"/>
  <c r="AD88" i="1" a="1"/>
  <c r="AD88" i="1" s="1"/>
  <c r="AD2699" i="1" a="1"/>
  <c r="AD2699" i="1" s="1"/>
  <c r="AD2903" i="1" a="1"/>
  <c r="AD2903" i="1" s="1"/>
  <c r="AD3579" i="1" a="1"/>
  <c r="AD3579" i="1" s="1"/>
  <c r="AD4421" i="1" a="1"/>
  <c r="AD4421" i="1" s="1"/>
  <c r="AD1538" i="1" a="1"/>
  <c r="AD1538" i="1" s="1"/>
  <c r="AD4088" i="1" a="1"/>
  <c r="AD4088" i="1" s="1"/>
  <c r="AD365" i="1" a="1"/>
  <c r="AD365" i="1" s="1"/>
  <c r="AD2933" i="1" a="1"/>
  <c r="AD2933" i="1" s="1"/>
  <c r="AD3296" i="1" a="1"/>
  <c r="AD3296" i="1" s="1"/>
  <c r="AD4237" i="1" a="1"/>
  <c r="AD4237" i="1" s="1"/>
  <c r="AD2170" i="1" a="1"/>
  <c r="AD2170" i="1" s="1"/>
  <c r="AD1978" i="1" a="1"/>
  <c r="AD1978" i="1" s="1"/>
  <c r="AD2109" i="1" a="1"/>
  <c r="AD2109" i="1" s="1"/>
  <c r="AD1182" i="1" a="1"/>
  <c r="AD1182" i="1" s="1"/>
  <c r="AD2015" i="1" a="1"/>
  <c r="AD2015" i="1" s="1"/>
  <c r="AD1587" i="1" a="1"/>
  <c r="AD1587" i="1" s="1"/>
  <c r="AD442" i="1" a="1"/>
  <c r="AD442" i="1" s="1"/>
  <c r="AD725" i="1" a="1"/>
  <c r="AD725" i="1" s="1"/>
  <c r="AD4094" i="1" a="1"/>
  <c r="AD4094" i="1" s="1"/>
  <c r="AD1881" i="1" a="1"/>
  <c r="AD1881" i="1" s="1"/>
  <c r="AD2636" i="1" a="1"/>
  <c r="AD2636" i="1" s="1"/>
  <c r="AD2496" i="1" a="1"/>
  <c r="AD2496" i="1" s="1"/>
  <c r="AD2829" i="1" a="1"/>
  <c r="AD2829" i="1" s="1"/>
  <c r="AD4205" i="1" a="1"/>
  <c r="AD4205" i="1" s="1"/>
  <c r="AD726" i="1" a="1"/>
  <c r="AD726" i="1" s="1"/>
  <c r="AD4335" i="1" a="1"/>
  <c r="AD4335" i="1" s="1"/>
  <c r="AD48" i="1" a="1"/>
  <c r="AD48" i="1" s="1"/>
  <c r="AD1366" i="1" a="1"/>
  <c r="AD1366" i="1" s="1"/>
  <c r="AD716" i="1" a="1"/>
  <c r="AD716" i="1" s="1"/>
  <c r="AD260" i="1" a="1"/>
  <c r="AD260" i="1" s="1"/>
  <c r="AD4519" i="1" a="1"/>
  <c r="AD4519" i="1" s="1"/>
  <c r="AD1069" i="1" a="1"/>
  <c r="AD1069" i="1" s="1"/>
  <c r="AD1001" i="1" a="1"/>
  <c r="AD1001" i="1" s="1"/>
  <c r="AD4189" i="1" a="1"/>
  <c r="AD4189" i="1" s="1"/>
  <c r="AD3883" i="1" a="1"/>
  <c r="AD3883" i="1" s="1"/>
  <c r="AD1702" i="1" a="1"/>
  <c r="AD1702" i="1" s="1"/>
  <c r="AD3043" i="1" a="1"/>
  <c r="AD3043" i="1" s="1"/>
  <c r="AD3486" i="1" a="1"/>
  <c r="AD3486" i="1" s="1"/>
  <c r="AD592" i="1" a="1"/>
  <c r="AD592" i="1" s="1"/>
  <c r="AD4286" i="1" a="1"/>
  <c r="AD4286" i="1" s="1"/>
  <c r="AD4475" i="1" a="1"/>
  <c r="AD4475" i="1" s="1"/>
  <c r="AD3610" i="1" a="1"/>
  <c r="AD3610" i="1" s="1"/>
  <c r="AD2839" i="1" a="1"/>
  <c r="AD2839" i="1" s="1"/>
  <c r="AD4211" i="1" a="1"/>
  <c r="AD4211" i="1" s="1"/>
  <c r="AD2341" i="1" a="1"/>
  <c r="AD2341" i="1" s="1"/>
  <c r="AD4153" i="1" a="1"/>
  <c r="AD4153" i="1" s="1"/>
  <c r="AD1230" i="1" a="1"/>
  <c r="AD1230" i="1" s="1"/>
  <c r="AD804" i="1" a="1"/>
  <c r="AD804" i="1" s="1"/>
  <c r="AD3852" i="1" a="1"/>
  <c r="AD3852" i="1" s="1"/>
  <c r="AD3944" i="1" a="1"/>
  <c r="AD3944" i="1" s="1"/>
  <c r="AD2215" i="1" a="1"/>
  <c r="AD2215" i="1" s="1"/>
  <c r="AD3696" i="1" a="1"/>
  <c r="AD3696" i="1" s="1"/>
  <c r="AD4210" i="1" a="1"/>
  <c r="AD4210" i="1" s="1"/>
  <c r="AD3851" i="1" a="1"/>
  <c r="AD3851" i="1" s="1"/>
  <c r="AD4140" i="1" a="1"/>
  <c r="AD4140" i="1" s="1"/>
  <c r="AD4557" i="1" a="1"/>
  <c r="AD4557" i="1" s="1"/>
  <c r="AD3979" i="1" a="1"/>
  <c r="AD3979" i="1" s="1"/>
  <c r="AD1890" i="1" a="1"/>
  <c r="AD1890" i="1" s="1"/>
  <c r="AD3889" i="1" a="1"/>
  <c r="AD3889" i="1" s="1"/>
  <c r="AD4555" i="1" a="1"/>
  <c r="AD4555" i="1" s="1"/>
  <c r="AD284" i="1" a="1"/>
  <c r="AD284" i="1" s="1"/>
  <c r="AD1475" i="1" a="1"/>
  <c r="AD1475" i="1" s="1"/>
  <c r="AD138" i="1" a="1"/>
  <c r="AD138" i="1" s="1"/>
  <c r="AD3538" i="1" a="1"/>
  <c r="AD3538" i="1" s="1"/>
  <c r="AD114" i="1" a="1"/>
  <c r="AD114" i="1" s="1"/>
  <c r="AD4185" i="1" a="1"/>
  <c r="AD4185" i="1" s="1"/>
  <c r="AD4387" i="1" a="1"/>
  <c r="AD4387" i="1" s="1"/>
  <c r="AD1225" i="1" a="1"/>
  <c r="AD1225" i="1" s="1"/>
  <c r="AD2970" i="1" a="1"/>
  <c r="AD2970" i="1" s="1"/>
  <c r="AD4751" i="1" a="1"/>
  <c r="AD4751" i="1" s="1"/>
  <c r="AD4532" i="1" a="1"/>
  <c r="AD4532" i="1" s="1"/>
  <c r="AD936" i="1" a="1"/>
  <c r="AD936" i="1" s="1"/>
  <c r="AD3920" i="1" a="1"/>
  <c r="AD3920" i="1" s="1"/>
  <c r="AD1804" i="1" a="1"/>
  <c r="AD1804" i="1" s="1"/>
  <c r="AD2041" i="1" a="1"/>
  <c r="AD2041" i="1" s="1"/>
  <c r="AD3950" i="1" a="1"/>
  <c r="AD3950" i="1" s="1"/>
  <c r="AD3382" i="1" a="1"/>
  <c r="AD3382" i="1" s="1"/>
  <c r="AD223" i="1" a="1"/>
  <c r="AD223" i="1" s="1"/>
  <c r="AD562" i="1" a="1"/>
  <c r="AD562" i="1" s="1"/>
  <c r="AD1370" i="1" a="1"/>
  <c r="AD1370" i="1" s="1"/>
  <c r="AD431" i="1" a="1"/>
  <c r="AD431" i="1" s="1"/>
  <c r="AD4224" i="1" a="1"/>
  <c r="AD4224" i="1" s="1"/>
  <c r="AD4568" i="1" a="1"/>
  <c r="AD4568" i="1" s="1"/>
  <c r="AD4035" i="1" a="1"/>
  <c r="AD4035" i="1" s="1"/>
  <c r="AD4707" i="1" a="1"/>
  <c r="AD4707" i="1" s="1"/>
  <c r="AD1562" i="1" a="1"/>
  <c r="AD1562" i="1" s="1"/>
  <c r="AD3614" i="1" a="1"/>
  <c r="AD3614" i="1" s="1"/>
  <c r="AD4241" i="1" a="1"/>
  <c r="AD4241" i="1" s="1"/>
  <c r="AD3222" i="1" a="1"/>
  <c r="AD3222" i="1" s="1"/>
  <c r="AD4067" i="1" a="1"/>
  <c r="AD4067" i="1" s="1"/>
  <c r="AD4619" i="1" a="1"/>
  <c r="AD4619" i="1" s="1"/>
  <c r="AD2449" i="1" a="1"/>
  <c r="AD2449" i="1" s="1"/>
  <c r="AD26" i="1" a="1"/>
  <c r="AD26" i="1" s="1"/>
  <c r="AD3810" i="1" a="1"/>
  <c r="AD3810" i="1" s="1"/>
  <c r="AD1953" i="1" a="1"/>
  <c r="AD1953" i="1" s="1"/>
  <c r="AD4617" i="1" a="1"/>
  <c r="AD4617" i="1" s="1"/>
  <c r="AD1055" i="1" a="1"/>
  <c r="AD1055" i="1" s="1"/>
  <c r="AD3246" i="1" a="1"/>
  <c r="AD3246" i="1" s="1"/>
  <c r="AD3426" i="1" a="1"/>
  <c r="AD3426" i="1" s="1"/>
  <c r="AD4030" i="1" a="1"/>
  <c r="AD4030" i="1" s="1"/>
  <c r="AD1017" i="1" a="1"/>
  <c r="AD1017" i="1" s="1"/>
  <c r="AD3048" i="1" a="1"/>
  <c r="AD3048" i="1" s="1"/>
  <c r="AD4577" i="1" a="1"/>
  <c r="AD4577" i="1" s="1"/>
  <c r="AD2986" i="1" a="1"/>
  <c r="AD2986" i="1" s="1"/>
  <c r="AD2352" i="1" a="1"/>
  <c r="AD2352" i="1" s="1"/>
  <c r="AD4322" i="1" a="1"/>
  <c r="AD4322" i="1" s="1"/>
  <c r="AD1563" i="1" a="1"/>
  <c r="AD1563" i="1" s="1"/>
  <c r="AD3360" i="1" a="1"/>
  <c r="AD3360" i="1" s="1"/>
  <c r="AD2588" i="1" a="1"/>
  <c r="AD2588" i="1" s="1"/>
  <c r="AD1645" i="1" a="1"/>
  <c r="AD1645" i="1" s="1"/>
  <c r="AD1196" i="1" a="1"/>
  <c r="AD1196" i="1" s="1"/>
  <c r="AD1237" i="1" a="1"/>
  <c r="AD1237" i="1" s="1"/>
  <c r="AD1489" i="1" a="1"/>
  <c r="AD1489" i="1" s="1"/>
  <c r="AD2676" i="1" a="1"/>
  <c r="AD2676" i="1" s="1"/>
  <c r="AD3726" i="1" a="1"/>
  <c r="AD3726" i="1" s="1"/>
  <c r="AD1515" i="1" a="1"/>
  <c r="AD1515" i="1" s="1"/>
  <c r="AD3298" i="1" a="1"/>
  <c r="AD3298" i="1" s="1"/>
  <c r="AD343" i="1" a="1"/>
  <c r="AD343" i="1" s="1"/>
  <c r="AD2718" i="1" a="1"/>
  <c r="AD2718" i="1" s="1"/>
  <c r="AD3331" i="1" a="1"/>
  <c r="AD3331" i="1" s="1"/>
  <c r="AD551" i="1" a="1"/>
  <c r="AD551" i="1" s="1"/>
  <c r="AD404" i="1" a="1"/>
  <c r="AD404" i="1" s="1"/>
  <c r="AD2831" i="1" a="1"/>
  <c r="AD2831" i="1" s="1"/>
  <c r="AD1655" i="1" a="1"/>
  <c r="AD1655" i="1" s="1"/>
  <c r="AD4951" i="1" a="1"/>
  <c r="AD4951" i="1" s="1"/>
  <c r="AD2872" i="1" a="1"/>
  <c r="AD2872" i="1" s="1"/>
  <c r="AD4872" i="1" a="1"/>
  <c r="AD4872" i="1" s="1"/>
  <c r="AD2669" i="1" a="1"/>
  <c r="AD2669" i="1" s="1"/>
  <c r="AD4559" i="1" a="1"/>
  <c r="AD4559" i="1" s="1"/>
  <c r="AD715" i="1" a="1"/>
  <c r="AD715" i="1" s="1"/>
  <c r="AD4691" i="1" a="1"/>
  <c r="AD4691" i="1" s="1"/>
  <c r="AD18" i="1" a="1"/>
  <c r="AD18" i="1" s="1"/>
  <c r="AD445" i="1" a="1"/>
  <c r="AD445" i="1" s="1"/>
  <c r="AD4263" i="1" a="1"/>
  <c r="AD4263" i="1" s="1"/>
  <c r="AD1192" i="1" a="1"/>
  <c r="AD1192" i="1" s="1"/>
  <c r="AD4594" i="1" a="1"/>
  <c r="AD4594" i="1" s="1"/>
  <c r="AD386" i="1" a="1"/>
  <c r="AD386" i="1" s="1"/>
  <c r="AD1085" i="1" a="1"/>
  <c r="AD1085" i="1" s="1"/>
  <c r="AD3235" i="1" a="1"/>
  <c r="AD3235" i="1" s="1"/>
  <c r="AD1342" i="1" a="1"/>
  <c r="AD1342" i="1" s="1"/>
  <c r="AD2365" i="1" a="1"/>
  <c r="AD2365" i="1" s="1"/>
  <c r="AD3067" i="1" a="1"/>
  <c r="AD3067" i="1" s="1"/>
  <c r="AD1009" i="1" a="1"/>
  <c r="AD1009" i="1" s="1"/>
  <c r="AD98" i="1" a="1"/>
  <c r="AD98" i="1" s="1"/>
  <c r="AD4193" i="1" a="1"/>
  <c r="AD4193" i="1" s="1"/>
  <c r="AD2242" i="1" a="1"/>
  <c r="AD2242" i="1" s="1"/>
  <c r="AD1989" i="1" a="1"/>
  <c r="AD1989" i="1" s="1"/>
  <c r="AD2997" i="1" a="1"/>
  <c r="AD2997" i="1" s="1"/>
  <c r="AD4874" i="1" a="1"/>
  <c r="AD4874" i="1" s="1"/>
  <c r="AD3664" i="1" a="1"/>
  <c r="AD3664" i="1" s="1"/>
  <c r="AD1921" i="1" a="1"/>
  <c r="AD1921" i="1" s="1"/>
  <c r="AD27" i="1" a="1"/>
  <c r="AD27" i="1" s="1"/>
  <c r="AD4389" i="1" a="1"/>
  <c r="AD4389" i="1" s="1"/>
  <c r="AD2219" i="1" a="1"/>
  <c r="AD2219" i="1" s="1"/>
  <c r="AD1038" i="1" a="1"/>
  <c r="AD1038" i="1" s="1"/>
  <c r="AD2063" i="1" a="1"/>
  <c r="AD2063" i="1" s="1"/>
  <c r="AD1559" i="1" a="1"/>
  <c r="AD1559" i="1" s="1"/>
  <c r="AD4428" i="1" a="1"/>
  <c r="AD4428" i="1" s="1"/>
  <c r="AD205" i="1" a="1"/>
  <c r="AD205" i="1" s="1"/>
  <c r="AD4217" i="1" a="1"/>
  <c r="AD4217" i="1" s="1"/>
  <c r="AD2278" i="1" a="1"/>
  <c r="AD2278" i="1" s="1"/>
  <c r="AD1927" i="1" a="1"/>
  <c r="AD1927" i="1" s="1"/>
  <c r="AD1973" i="1" a="1"/>
  <c r="AD1973" i="1" s="1"/>
  <c r="AD3229" i="1" a="1"/>
  <c r="AD3229" i="1" s="1"/>
  <c r="AD4984" i="1" a="1"/>
  <c r="AD4984" i="1" s="1"/>
  <c r="AD1249" i="1" a="1"/>
  <c r="AD1249" i="1" s="1"/>
  <c r="AD1514" i="1" a="1"/>
  <c r="AD1514" i="1" s="1"/>
  <c r="AD4914" i="1" a="1"/>
  <c r="AD4914" i="1" s="1"/>
  <c r="AD1283" i="1" a="1"/>
  <c r="AD1283" i="1" s="1"/>
  <c r="AD3413" i="1" a="1"/>
  <c r="AD3413" i="1" s="1"/>
  <c r="AD428" i="1" a="1"/>
  <c r="AD428" i="1" s="1"/>
  <c r="AD2175" i="1" a="1"/>
  <c r="AD2175" i="1" s="1"/>
  <c r="AD2910" i="1" a="1"/>
  <c r="AD2910" i="1" s="1"/>
  <c r="AD78" i="1" a="1"/>
  <c r="AD78" i="1" s="1"/>
  <c r="AD1340" i="1" a="1"/>
  <c r="AD1340" i="1" s="1"/>
  <c r="AD1333" i="1" a="1"/>
  <c r="AD1333" i="1" s="1"/>
  <c r="AD4845" i="1" a="1"/>
  <c r="AD4845" i="1" s="1"/>
  <c r="AD3216" i="1" a="1"/>
  <c r="AD3216" i="1" s="1"/>
  <c r="AD4622" i="1" a="1"/>
  <c r="AD4622" i="1" s="1"/>
  <c r="AD3710" i="1" a="1"/>
  <c r="AD3710" i="1" s="1"/>
  <c r="AD1865" i="1" a="1"/>
  <c r="AD1865" i="1" s="1"/>
  <c r="AD2775" i="1" a="1"/>
  <c r="AD2775" i="1" s="1"/>
  <c r="AD2244" i="1" a="1"/>
  <c r="AD2244" i="1" s="1"/>
  <c r="AD116" i="1" a="1"/>
  <c r="AD116" i="1" s="1"/>
  <c r="AD1851" i="1" a="1"/>
  <c r="AD1851" i="1" s="1"/>
  <c r="AD1309" i="1" a="1"/>
  <c r="AD1309" i="1" s="1"/>
  <c r="AD4169" i="1" a="1"/>
  <c r="AD4169" i="1" s="1"/>
  <c r="AD3337" i="1" a="1"/>
  <c r="AD3337" i="1" s="1"/>
  <c r="AD3370" i="1" a="1"/>
  <c r="AD3370" i="1" s="1"/>
  <c r="AD634" i="1" a="1"/>
  <c r="AD634" i="1" s="1"/>
  <c r="AD3949" i="1" a="1"/>
  <c r="AD3949" i="1" s="1"/>
  <c r="AD1242" i="1" a="1"/>
  <c r="AD1242" i="1" s="1"/>
  <c r="AD3042" i="1" a="1"/>
  <c r="AD3042" i="1" s="1"/>
  <c r="AD2859" i="1" a="1"/>
  <c r="AD2859" i="1" s="1"/>
  <c r="AD1566" i="1" a="1"/>
  <c r="AD1566" i="1" s="1"/>
  <c r="AD1413" i="1" a="1"/>
  <c r="AD1413" i="1" s="1"/>
  <c r="AD4965" i="1" a="1"/>
  <c r="AD4965" i="1" s="1"/>
  <c r="AD1074" i="1" a="1"/>
  <c r="AD1074" i="1" s="1"/>
  <c r="AD3130" i="1" a="1"/>
  <c r="AD3130" i="1" s="1"/>
  <c r="AD1867" i="1" a="1"/>
  <c r="AD1867" i="1" s="1"/>
  <c r="AD457" i="1" a="1"/>
  <c r="AD457" i="1" s="1"/>
  <c r="AD4497" i="1" a="1"/>
  <c r="AD4497" i="1" s="1"/>
  <c r="AD292" i="1" a="1"/>
  <c r="AD292" i="1" s="1"/>
  <c r="AD3416" i="1" a="1"/>
  <c r="AD3416" i="1" s="1"/>
  <c r="AD2284" i="1" a="1"/>
  <c r="AD2284" i="1" s="1"/>
  <c r="AD3385" i="1" a="1"/>
  <c r="AD3385" i="1" s="1"/>
  <c r="AD10" i="1" a="1"/>
  <c r="AD10" i="1" s="1"/>
  <c r="AD3083" i="1" a="1"/>
  <c r="AD3083" i="1" s="1"/>
  <c r="AD1968" i="1" a="1"/>
  <c r="AD1968" i="1" s="1"/>
  <c r="AD2618" i="1" a="1"/>
  <c r="AD2618" i="1" s="1"/>
  <c r="AD3176" i="1" a="1"/>
  <c r="AD3176" i="1" s="1"/>
  <c r="AD889" i="1" a="1"/>
  <c r="AD889" i="1" s="1"/>
  <c r="AD2519" i="1" a="1"/>
  <c r="AD2519" i="1" s="1"/>
  <c r="AD2040" i="1" a="1"/>
  <c r="AD2040" i="1" s="1"/>
  <c r="AD929" i="1" a="1"/>
  <c r="AD929" i="1" s="1"/>
  <c r="AD949" i="1" a="1"/>
  <c r="AD949" i="1" s="1"/>
  <c r="AD2301" i="1" a="1"/>
  <c r="AD2301" i="1" s="1"/>
  <c r="AD4380" i="1" a="1"/>
  <c r="AD4380" i="1" s="1"/>
  <c r="AD4879" i="1" a="1"/>
  <c r="AD4879" i="1" s="1"/>
  <c r="AD1200" i="1" a="1"/>
  <c r="AD1200" i="1" s="1"/>
  <c r="AD1963" i="1" a="1"/>
  <c r="AD1963" i="1" s="1"/>
  <c r="AD1005" i="1" a="1"/>
  <c r="AD1005" i="1" s="1"/>
  <c r="AD4762" i="1" a="1"/>
  <c r="AD4762" i="1" s="1"/>
  <c r="AD4004" i="1" a="1"/>
  <c r="AD4004" i="1" s="1"/>
  <c r="AD4422" i="1" a="1"/>
  <c r="AD4422" i="1" s="1"/>
  <c r="AD3182" i="1" a="1"/>
  <c r="AD3182" i="1" s="1"/>
  <c r="AD2231" i="1" a="1"/>
  <c r="AD2231" i="1" s="1"/>
  <c r="AD1086" i="1" a="1"/>
  <c r="AD1086" i="1" s="1"/>
  <c r="AD909" i="1" a="1"/>
  <c r="AD909" i="1" s="1"/>
  <c r="AD3306" i="1" a="1"/>
  <c r="AD3306" i="1" s="1"/>
  <c r="AD3684" i="1" a="1"/>
  <c r="AD3684" i="1" s="1"/>
  <c r="AD4804" i="1" a="1"/>
  <c r="AD4804" i="1" s="1"/>
  <c r="AD4128" i="1" a="1"/>
  <c r="AD4128" i="1" s="1"/>
  <c r="AD2977" i="1" a="1"/>
  <c r="AD2977" i="1" s="1"/>
  <c r="AD4501" i="1" a="1"/>
  <c r="AD4501" i="1" s="1"/>
  <c r="AD4583" i="1" a="1"/>
  <c r="AD4583" i="1" s="1"/>
  <c r="AD3988" i="1" a="1"/>
  <c r="AD3988" i="1" s="1"/>
  <c r="AD4182" i="1" a="1"/>
  <c r="AD4182" i="1" s="1"/>
  <c r="AD2439" i="1" a="1"/>
  <c r="AD2439" i="1" s="1"/>
  <c r="AD3435" i="1" a="1"/>
  <c r="AD3435" i="1" s="1"/>
  <c r="AD4197" i="1" a="1"/>
  <c r="AD4197" i="1" s="1"/>
  <c r="AD3503" i="1" a="1"/>
  <c r="AD3503" i="1" s="1"/>
  <c r="AD3107" i="1" a="1"/>
  <c r="AD3107" i="1" s="1"/>
  <c r="AD4403" i="1" a="1"/>
  <c r="AD4403" i="1" s="1"/>
  <c r="AD2458" i="1" a="1"/>
  <c r="AD2458" i="1" s="1"/>
  <c r="AD3633" i="1" a="1"/>
  <c r="AD3633" i="1" s="1"/>
  <c r="AD299" i="1" a="1"/>
  <c r="AD299" i="1" s="1"/>
  <c r="AD2045" i="1" a="1"/>
  <c r="AD2045" i="1" s="1"/>
  <c r="AD3747" i="1" a="1"/>
  <c r="AD3747" i="1" s="1"/>
  <c r="AD4749" i="1" a="1"/>
  <c r="AD4749" i="1" s="1"/>
  <c r="AD1050" i="1" a="1"/>
  <c r="AD1050" i="1" s="1"/>
  <c r="AD245" i="1" a="1"/>
  <c r="AD245" i="1" s="1"/>
  <c r="AD182" i="1" a="1"/>
  <c r="AD182" i="1" s="1"/>
  <c r="AD1844" i="1" a="1"/>
  <c r="AD1844" i="1" s="1"/>
  <c r="AD4815" i="1" a="1"/>
  <c r="AD4815" i="1" s="1"/>
  <c r="AD2530" i="1" a="1"/>
  <c r="AD2530" i="1" s="1"/>
  <c r="AD3499" i="1" a="1"/>
  <c r="AD3499" i="1" s="1"/>
  <c r="AD4681" i="1" a="1"/>
  <c r="AD4681" i="1" s="1"/>
  <c r="AD3437" i="1" a="1"/>
  <c r="AD3437" i="1" s="1"/>
  <c r="AD2266" i="1" a="1"/>
  <c r="AD2266" i="1" s="1"/>
  <c r="AD4032" i="1" a="1"/>
  <c r="AD4032" i="1" s="1"/>
  <c r="AD531" i="1" a="1"/>
  <c r="AD531" i="1" s="1"/>
  <c r="AD4392" i="1" a="1"/>
  <c r="AD4392" i="1" s="1"/>
  <c r="AD4050" i="1" a="1"/>
  <c r="AD4050" i="1" s="1"/>
  <c r="AD1167" i="1" a="1"/>
  <c r="AD1167" i="1" s="1"/>
  <c r="AD1267" i="1" a="1"/>
  <c r="AD1267" i="1" s="1"/>
  <c r="AD4024" i="1" a="1"/>
  <c r="AD4024" i="1" s="1"/>
  <c r="AD2453" i="1" a="1"/>
  <c r="AD2453" i="1" s="1"/>
  <c r="AD4294" i="1" a="1"/>
  <c r="AD4294" i="1" s="1"/>
  <c r="AD1503" i="1" a="1"/>
  <c r="AD1503" i="1" s="1"/>
  <c r="AD4162" i="1" a="1"/>
  <c r="AD4162" i="1" s="1"/>
  <c r="AD1431" i="1" a="1"/>
  <c r="AD1431" i="1" s="1"/>
  <c r="AD4426" i="1" a="1"/>
  <c r="AD4426" i="1" s="1"/>
  <c r="AD234" i="1" a="1"/>
  <c r="AD234" i="1" s="1"/>
  <c r="AD1420" i="1" a="1"/>
  <c r="AD1420" i="1" s="1"/>
  <c r="AD4824" i="1" a="1"/>
  <c r="AD4824" i="1" s="1"/>
  <c r="AD3185" i="1" a="1"/>
  <c r="AD3185" i="1" s="1"/>
  <c r="AD773" i="1" a="1"/>
  <c r="AD773" i="1" s="1"/>
  <c r="AD1905" i="1" a="1"/>
  <c r="AD1905" i="1" s="1"/>
  <c r="AD4994" i="1" a="1"/>
  <c r="AD4994" i="1" s="1"/>
  <c r="AD339" i="1" a="1"/>
  <c r="AD339" i="1" s="1"/>
  <c r="AD1097" i="1" a="1"/>
  <c r="AD1097" i="1" s="1"/>
  <c r="AD128" i="1" a="1"/>
  <c r="AD128" i="1" s="1"/>
  <c r="AD4385" i="1" a="1"/>
  <c r="AD4385" i="1" s="1"/>
  <c r="AD467" i="1" a="1"/>
  <c r="AD467" i="1" s="1"/>
  <c r="AD4528" i="1" a="1"/>
  <c r="AD4528" i="1" s="1"/>
  <c r="AD3465" i="1" a="1"/>
  <c r="AD3465" i="1" s="1"/>
  <c r="AD95" i="1" a="1"/>
  <c r="AD95" i="1" s="1"/>
  <c r="AD4831" i="1" a="1"/>
  <c r="AD4831" i="1" s="1"/>
  <c r="AD776" i="1" a="1"/>
  <c r="AD776" i="1" s="1"/>
  <c r="AD4720" i="1" a="1"/>
  <c r="AD4720" i="1" s="1"/>
  <c r="AD2460" i="1" a="1"/>
  <c r="AD2460" i="1" s="1"/>
  <c r="AD3252" i="1" a="1"/>
  <c r="AD3252" i="1" s="1"/>
  <c r="AD1870" i="1" a="1"/>
  <c r="AD1870" i="1" s="1"/>
  <c r="AD636" i="1" a="1"/>
  <c r="AD636" i="1" s="1"/>
  <c r="AD4768" i="1" a="1"/>
  <c r="AD4768" i="1" s="1"/>
  <c r="AD3167" i="1" a="1"/>
  <c r="AD3167" i="1" s="1"/>
  <c r="AD4521" i="1" a="1"/>
  <c r="AD4521" i="1" s="1"/>
  <c r="AD3919" i="1" a="1"/>
  <c r="AD3919" i="1" s="1"/>
  <c r="AD4420" i="1" a="1"/>
  <c r="AD4420" i="1" s="1"/>
  <c r="AD973" i="1" a="1"/>
  <c r="AD973" i="1" s="1"/>
  <c r="AD2110" i="1" a="1"/>
  <c r="AD2110" i="1" s="1"/>
  <c r="AD3256" i="1" a="1"/>
  <c r="AD3256" i="1" s="1"/>
  <c r="AD2075" i="1" a="1"/>
  <c r="AD2075" i="1" s="1"/>
  <c r="AD2459" i="1" a="1"/>
  <c r="AD2459" i="1" s="1"/>
  <c r="AD1045" i="1" a="1"/>
  <c r="AD1045" i="1" s="1"/>
  <c r="AD4651" i="1" a="1"/>
  <c r="AD4651" i="1" s="1"/>
  <c r="AD3628" i="1" a="1"/>
  <c r="AD3628" i="1" s="1"/>
  <c r="AD1245" i="1" a="1"/>
  <c r="AD1245" i="1" s="1"/>
  <c r="AD3257" i="1" a="1"/>
  <c r="AD3257" i="1" s="1"/>
  <c r="AD3299" i="1" a="1"/>
  <c r="AD3299" i="1" s="1"/>
  <c r="AD3313" i="1" a="1"/>
  <c r="AD3313" i="1" s="1"/>
  <c r="AD1554" i="1" a="1"/>
  <c r="AD1554" i="1" s="1"/>
  <c r="AD4399" i="1" a="1"/>
  <c r="AD4399" i="1" s="1"/>
  <c r="AD2112" i="1" a="1"/>
  <c r="AD2112" i="1" s="1"/>
  <c r="AD3959" i="1" a="1"/>
  <c r="AD3959" i="1" s="1"/>
  <c r="AD4201" i="1" a="1"/>
  <c r="AD4201" i="1" s="1"/>
  <c r="AD4883" i="1" a="1"/>
  <c r="AD4883" i="1" s="1"/>
  <c r="AD4943" i="1" a="1"/>
  <c r="AD4943" i="1" s="1"/>
  <c r="AD2440" i="1" a="1"/>
  <c r="AD2440" i="1" s="1"/>
  <c r="AD3249" i="1" a="1"/>
  <c r="AD3249" i="1" s="1"/>
  <c r="AD2711" i="1" a="1"/>
  <c r="AD2711" i="1" s="1"/>
  <c r="AD3393" i="1" a="1"/>
  <c r="AD3393" i="1" s="1"/>
  <c r="AD2678" i="1" a="1"/>
  <c r="AD2678" i="1" s="1"/>
  <c r="AD3830" i="1" a="1"/>
  <c r="AD3830" i="1" s="1"/>
  <c r="AD3332" i="1" a="1"/>
  <c r="AD3332" i="1" s="1"/>
  <c r="AD2190" i="1" a="1"/>
  <c r="AD2190" i="1" s="1"/>
  <c r="AD1707" i="1" a="1"/>
  <c r="AD1707" i="1" s="1"/>
  <c r="AD2342" i="1" a="1"/>
  <c r="AD2342" i="1" s="1"/>
  <c r="AD2603" i="1" a="1"/>
  <c r="AD2603" i="1" s="1"/>
  <c r="AD243" i="1" a="1"/>
  <c r="AD243" i="1" s="1"/>
  <c r="AD1859" i="1" a="1"/>
  <c r="AD1859" i="1" s="1"/>
  <c r="AD2344" i="1" a="1"/>
  <c r="AD2344" i="1" s="1"/>
  <c r="AD3344" i="1" a="1"/>
  <c r="AD3344" i="1" s="1"/>
  <c r="AD2900" i="1" a="1"/>
  <c r="AD2900" i="1" s="1"/>
  <c r="AD2517" i="1" a="1"/>
  <c r="AD2517" i="1" s="1"/>
  <c r="AD3598" i="1" a="1"/>
  <c r="AD3598" i="1" s="1"/>
  <c r="AD610" i="1" a="1"/>
  <c r="AD610" i="1" s="1"/>
  <c r="AD4117" i="1" a="1"/>
  <c r="AD4117" i="1" s="1"/>
  <c r="AD4600" i="1" a="1"/>
  <c r="AD4600" i="1" s="1"/>
  <c r="AD4070" i="1" a="1"/>
  <c r="AD4070" i="1" s="1"/>
  <c r="AD4375" i="1" a="1"/>
  <c r="AD4375" i="1" s="1"/>
  <c r="AD4095" i="1" a="1"/>
  <c r="AD4095" i="1" s="1"/>
  <c r="AD1137" i="1" a="1"/>
  <c r="AD1137" i="1" s="1"/>
  <c r="AD833" i="1" a="1"/>
  <c r="AD833" i="1" s="1"/>
  <c r="AD546" i="1" a="1"/>
  <c r="AD546" i="1" s="1"/>
  <c r="AD3033" i="1" a="1"/>
  <c r="AD3033" i="1" s="1"/>
  <c r="AD1985" i="1" a="1"/>
  <c r="AD1985" i="1" s="1"/>
  <c r="AD1100" i="1" a="1"/>
  <c r="AD1100" i="1" s="1"/>
  <c r="AD3373" i="1" a="1"/>
  <c r="AD3373" i="1" s="1"/>
  <c r="AD4642" i="1" a="1"/>
  <c r="AD4642" i="1" s="1"/>
  <c r="AD410" i="1" a="1"/>
  <c r="AD410" i="1" s="1"/>
  <c r="AD1485" i="1" a="1"/>
  <c r="AD1485" i="1" s="1"/>
  <c r="AD3931" i="1" a="1"/>
  <c r="AD3931" i="1" s="1"/>
  <c r="AD293" i="1" a="1"/>
  <c r="AD293" i="1" s="1"/>
  <c r="AD950" i="1" a="1"/>
  <c r="AD950" i="1" s="1"/>
  <c r="AD1553" i="1" a="1"/>
  <c r="AD1553" i="1" s="1"/>
  <c r="AD4809" i="1" a="1"/>
  <c r="AD4809" i="1" s="1"/>
  <c r="AD4912" i="1" a="1"/>
  <c r="AD4912" i="1" s="1"/>
  <c r="AD4997" i="1" a="1"/>
  <c r="AD4997" i="1" s="1"/>
  <c r="AD4254" i="1" a="1"/>
  <c r="AD4254" i="1" s="1"/>
  <c r="AD981" i="1" a="1"/>
  <c r="AD981" i="1" s="1"/>
  <c r="AD1848" i="1" a="1"/>
  <c r="AD1848" i="1" s="1"/>
  <c r="AD3695" i="1" a="1"/>
  <c r="AD3695" i="1" s="1"/>
  <c r="AD4363" i="1" a="1"/>
  <c r="AD4363" i="1" s="1"/>
  <c r="AD2677" i="1" a="1"/>
  <c r="AD2677" i="1" s="1"/>
  <c r="AD4977" i="1" a="1"/>
  <c r="AD4977" i="1" s="1"/>
  <c r="AD430" i="1" a="1"/>
  <c r="AD430" i="1" s="1"/>
  <c r="AD1837" i="1" a="1"/>
  <c r="AD1837" i="1" s="1"/>
  <c r="AD3954" i="1" a="1"/>
  <c r="AD3954" i="1" s="1"/>
  <c r="AD3727" i="1" a="1"/>
  <c r="AD3727" i="1" s="1"/>
  <c r="AD4699" i="1" a="1"/>
  <c r="AD4699" i="1" s="1"/>
  <c r="AD2875" i="1" a="1"/>
  <c r="AD2875" i="1" s="1"/>
  <c r="AD1703" i="1" a="1"/>
  <c r="AD1703" i="1" s="1"/>
  <c r="AD2535" i="1" a="1"/>
  <c r="AD2535" i="1" s="1"/>
  <c r="AD361" i="1" a="1"/>
  <c r="AD361" i="1" s="1"/>
  <c r="AD3993" i="1" a="1"/>
  <c r="AD3993" i="1" s="1"/>
  <c r="AD2800" i="1" a="1"/>
  <c r="AD2800" i="1" s="1"/>
  <c r="AD1821" i="1" a="1"/>
  <c r="AD1821" i="1" s="1"/>
  <c r="AD3295" i="1" a="1"/>
  <c r="AD3295" i="1" s="1"/>
  <c r="AD3090" i="1" a="1"/>
  <c r="AD3090" i="1" s="1"/>
  <c r="AD207" i="1" a="1"/>
  <c r="AD207" i="1" s="1"/>
  <c r="AD1070" i="1" a="1"/>
  <c r="AD1070" i="1" s="1"/>
  <c r="AD4303" i="1" a="1"/>
  <c r="AD4303" i="1" s="1"/>
  <c r="AD3738" i="1" a="1"/>
  <c r="AD3738" i="1" s="1"/>
  <c r="AD688" i="1" a="1"/>
  <c r="AD688" i="1" s="1"/>
  <c r="AD4888" i="1" a="1"/>
  <c r="AD4888" i="1" s="1"/>
  <c r="AD3662" i="1" a="1"/>
  <c r="AD3662" i="1" s="1"/>
  <c r="AD2098" i="1" a="1"/>
  <c r="AD2098" i="1" s="1"/>
  <c r="AD195" i="1" a="1"/>
  <c r="AD195" i="1" s="1"/>
  <c r="AD3466" i="1" a="1"/>
  <c r="AD3466" i="1" s="1"/>
  <c r="AD1492" i="1" a="1"/>
  <c r="AD1492" i="1" s="1"/>
  <c r="AD3053" i="1" a="1"/>
  <c r="AD3053" i="1" s="1"/>
  <c r="AD314" i="1" a="1"/>
  <c r="AD314" i="1" s="1"/>
  <c r="AD3721" i="1" a="1"/>
  <c r="AD3721" i="1" s="1"/>
  <c r="AD3951" i="1" a="1"/>
  <c r="AD3951" i="1" s="1"/>
  <c r="AD1519" i="1" a="1"/>
  <c r="AD1519" i="1" s="1"/>
  <c r="AD561" i="1" a="1"/>
  <c r="AD561" i="1" s="1"/>
  <c r="AD19" i="1" a="1"/>
  <c r="AD19" i="1" s="1"/>
  <c r="AD2993" i="1" a="1"/>
  <c r="AD2993" i="1" s="1"/>
  <c r="AD1334" i="1" a="1"/>
  <c r="AD1334" i="1" s="1"/>
  <c r="AD1743" i="1" a="1"/>
  <c r="AD1743" i="1" s="1"/>
  <c r="AD4194" i="1" a="1"/>
  <c r="AD4194" i="1" s="1"/>
  <c r="AD4805" i="1" a="1"/>
  <c r="AD4805" i="1" s="1"/>
  <c r="AD880" i="1" a="1"/>
  <c r="AD880" i="1" s="1"/>
  <c r="AD4970" i="1" a="1"/>
  <c r="AD4970" i="1" s="1"/>
  <c r="AD3994" i="1" a="1"/>
  <c r="AD3994" i="1" s="1"/>
  <c r="AD4573" i="1" a="1"/>
  <c r="AD4573" i="1" s="1"/>
  <c r="AD838" i="1" a="1"/>
  <c r="AD838" i="1" s="1"/>
  <c r="AD3126" i="1" a="1"/>
  <c r="AD3126" i="1" s="1"/>
  <c r="AD1273" i="1" a="1"/>
  <c r="AD1273" i="1" s="1"/>
  <c r="AD3175" i="1" a="1"/>
  <c r="AD3175" i="1" s="1"/>
  <c r="AD4101" i="1" a="1"/>
  <c r="AD4101" i="1" s="1"/>
  <c r="AD2084" i="1" a="1"/>
  <c r="AD2084" i="1" s="1"/>
  <c r="AD1549" i="1" a="1"/>
  <c r="AD1549" i="1" s="1"/>
  <c r="AD4316" i="1" a="1"/>
  <c r="AD4316" i="1" s="1"/>
  <c r="AD1722" i="1" a="1"/>
  <c r="AD1722" i="1" s="1"/>
  <c r="AD3169" i="1" a="1"/>
  <c r="AD3169" i="1" s="1"/>
  <c r="AD64" i="1" a="1"/>
  <c r="AD64" i="1" s="1"/>
  <c r="AD285" i="1" a="1"/>
  <c r="AD285" i="1" s="1"/>
  <c r="AD1181" i="1" a="1"/>
  <c r="AD1181" i="1" s="1"/>
  <c r="AD4613" i="1" a="1"/>
  <c r="AD4613" i="1" s="1"/>
  <c r="AD3212" i="1" a="1"/>
  <c r="AD3212" i="1" s="1"/>
  <c r="AD1103" i="1" a="1"/>
  <c r="AD1103" i="1" s="1"/>
  <c r="AD550" i="1" a="1"/>
  <c r="AD550" i="1" s="1"/>
  <c r="AD2200" i="1" a="1"/>
  <c r="AD2200" i="1" s="1"/>
  <c r="AD3477" i="1" a="1"/>
  <c r="AD3477" i="1" s="1"/>
  <c r="AD3061" i="1" a="1"/>
  <c r="AD3061" i="1" s="1"/>
  <c r="AD4930" i="1" a="1"/>
  <c r="AD4930" i="1" s="1"/>
  <c r="AD2329" i="1" a="1"/>
  <c r="AD2329" i="1" s="1"/>
  <c r="AD4346" i="1" a="1"/>
  <c r="AD4346" i="1" s="1"/>
  <c r="AD2646" i="1" a="1"/>
  <c r="AD2646" i="1" s="1"/>
  <c r="AD2139" i="1" a="1"/>
  <c r="AD2139" i="1" s="1"/>
  <c r="AD3103" i="1" a="1"/>
  <c r="AD3103" i="1" s="1"/>
  <c r="AD1161" i="1" a="1"/>
  <c r="AD1161" i="1" s="1"/>
  <c r="AD3211" i="1" a="1"/>
  <c r="AD3211" i="1" s="1"/>
  <c r="AD1148" i="1" a="1"/>
  <c r="AD1148" i="1" s="1"/>
  <c r="AD1676" i="1" a="1"/>
  <c r="AD1676" i="1" s="1"/>
  <c r="AD2058" i="1" a="1"/>
  <c r="AD2058" i="1" s="1"/>
  <c r="AB3872" i="1" a="1"/>
  <c r="AB3872" i="1" s="1"/>
  <c r="AB3219" i="1" a="1"/>
  <c r="AB3219" i="1" s="1"/>
  <c r="AB4308" i="1" a="1"/>
  <c r="AB4308" i="1" s="1"/>
  <c r="AB2898" i="1" a="1"/>
  <c r="AB2898" i="1" s="1"/>
  <c r="AB2929" i="1" a="1"/>
  <c r="AB2929" i="1" s="1"/>
  <c r="AB3602" i="1" a="1"/>
  <c r="AB3602" i="1" s="1"/>
  <c r="AB3895" i="1" a="1"/>
  <c r="AB3895" i="1" s="1"/>
  <c r="AB3693" i="1" a="1"/>
  <c r="AB3693" i="1" s="1"/>
  <c r="AB2824" i="1" a="1"/>
  <c r="AB2824" i="1" s="1"/>
  <c r="AB2280" i="1" a="1"/>
  <c r="AB2280" i="1" s="1"/>
  <c r="AB2317" i="1" a="1"/>
  <c r="AB2317" i="1" s="1"/>
  <c r="AB3396" i="1" a="1"/>
  <c r="AB3396" i="1" s="1"/>
  <c r="AB4406" i="1" a="1"/>
  <c r="AB4406" i="1" s="1"/>
  <c r="AB2554" i="1" a="1"/>
  <c r="AB2554" i="1" s="1"/>
  <c r="AB1179" i="1" a="1"/>
  <c r="AB1179" i="1" s="1"/>
  <c r="AB4267" i="1" a="1"/>
  <c r="AB4267" i="1" s="1"/>
  <c r="AB1811" i="1" a="1"/>
  <c r="AB1811" i="1" s="1"/>
  <c r="AB692" i="1" a="1"/>
  <c r="AB692" i="1" s="1"/>
  <c r="AB3571" i="1" a="1"/>
  <c r="AB3571" i="1" s="1"/>
  <c r="AB43" i="1" a="1"/>
  <c r="AB43" i="1" s="1"/>
  <c r="AB1980" i="1" a="1"/>
  <c r="AB1980" i="1" s="1"/>
  <c r="AB4175" i="1" a="1"/>
  <c r="AB4175" i="1" s="1"/>
  <c r="AB189" i="1" a="1"/>
  <c r="AB189" i="1" s="1"/>
  <c r="AB3958" i="1" a="1"/>
  <c r="AB3958" i="1" s="1"/>
  <c r="AB320" i="1" a="1"/>
  <c r="AB320" i="1" s="1"/>
  <c r="AB4832" i="1" a="1"/>
  <c r="AB4832" i="1" s="1"/>
  <c r="AB751" i="1" a="1"/>
  <c r="AB751" i="1" s="1"/>
  <c r="AB3406" i="1" a="1"/>
  <c r="AB3406" i="1" s="1"/>
  <c r="AB4147" i="1" a="1"/>
  <c r="AB4147" i="1" s="1"/>
  <c r="AB4319" i="1" a="1"/>
  <c r="AB4319" i="1" s="1"/>
  <c r="AB3100" i="1" a="1"/>
  <c r="AB3100" i="1" s="1"/>
  <c r="AB452" i="1" a="1"/>
  <c r="AB452" i="1" s="1"/>
  <c r="AB3350" i="1" a="1"/>
  <c r="AB3350" i="1" s="1"/>
  <c r="AB4657" i="1" a="1"/>
  <c r="AB4657" i="1" s="1"/>
  <c r="AB2960" i="1" a="1"/>
  <c r="AB2960" i="1" s="1"/>
  <c r="AB2292" i="1" a="1"/>
  <c r="AB2292" i="1" s="1"/>
  <c r="AB202" i="1" a="1"/>
  <c r="AB202" i="1" s="1"/>
  <c r="AB3891" i="1" a="1"/>
  <c r="AB3891" i="1" s="1"/>
  <c r="AB4345" i="1" a="1"/>
  <c r="AB4345" i="1" s="1"/>
  <c r="AB2810" i="1" a="1"/>
  <c r="AB2810" i="1" s="1"/>
  <c r="AB4256" i="1" a="1"/>
  <c r="AB4256" i="1" s="1"/>
  <c r="AB4068" i="1" a="1"/>
  <c r="AB4068" i="1" s="1"/>
  <c r="AB197" i="1" a="1"/>
  <c r="AB197" i="1" s="1"/>
  <c r="AB869" i="1" a="1"/>
  <c r="AB869" i="1" s="1"/>
  <c r="AB4111" i="1" a="1"/>
  <c r="AB4111" i="1" s="1"/>
  <c r="AB2340" i="1" a="1"/>
  <c r="AB2340" i="1" s="1"/>
  <c r="AB401" i="1" a="1"/>
  <c r="AB401" i="1" s="1"/>
  <c r="AB483" i="1" a="1"/>
  <c r="AB483" i="1" s="1"/>
  <c r="AB405" i="1" a="1"/>
  <c r="AB405" i="1" s="1"/>
  <c r="AB1042" i="1" a="1"/>
  <c r="AB1042" i="1" s="1"/>
  <c r="AB3764" i="1" a="1"/>
  <c r="AB3764" i="1" s="1"/>
  <c r="AB1407" i="1" a="1"/>
  <c r="AB1407" i="1" s="1"/>
  <c r="AB3840" i="1" a="1"/>
  <c r="AB3840" i="1" s="1"/>
  <c r="AB254" i="1" a="1"/>
  <c r="AB254" i="1" s="1"/>
  <c r="AB1666" i="1" a="1"/>
  <c r="AB1666" i="1" s="1"/>
  <c r="AB3886" i="1" a="1"/>
  <c r="AB3886" i="1" s="1"/>
  <c r="AB650" i="1" a="1"/>
  <c r="AB650" i="1" s="1"/>
  <c r="AB2008" i="1" a="1"/>
  <c r="AB2008" i="1" s="1"/>
  <c r="AB1868" i="1" a="1"/>
  <c r="AB1868" i="1" s="1"/>
  <c r="AB2425" i="1" a="1"/>
  <c r="AB2425" i="1" s="1"/>
  <c r="AB4957" i="1" a="1"/>
  <c r="AB4957" i="1" s="1"/>
  <c r="AB2002" i="1" a="1"/>
  <c r="AB2002" i="1" s="1"/>
  <c r="AB1880" i="1" a="1"/>
  <c r="AB1880" i="1" s="1"/>
  <c r="AB4248" i="1" a="1"/>
  <c r="AB4248" i="1" s="1"/>
  <c r="AB3279" i="1" a="1"/>
  <c r="AB3279" i="1" s="1"/>
  <c r="AB570" i="1" a="1"/>
  <c r="AB570" i="1" s="1"/>
  <c r="AB126" i="1" a="1"/>
  <c r="AB126" i="1" s="1"/>
  <c r="AB647" i="1" a="1"/>
  <c r="AB647" i="1" s="1"/>
  <c r="AB566" i="1" a="1"/>
  <c r="AB566" i="1" s="1"/>
  <c r="AB1746" i="1" a="1"/>
  <c r="AB1746" i="1" s="1"/>
  <c r="AB741" i="1" a="1"/>
  <c r="AB741" i="1" s="1"/>
  <c r="AB2854" i="1" a="1"/>
  <c r="AB2854" i="1" s="1"/>
  <c r="AB1384" i="1" a="1"/>
  <c r="AB1384" i="1" s="1"/>
  <c r="AB512" i="1" a="1"/>
  <c r="AB512" i="1" s="1"/>
  <c r="AB2060" i="1" a="1"/>
  <c r="AB2060" i="1" s="1"/>
  <c r="AB707" i="1" a="1"/>
  <c r="AB707" i="1" s="1"/>
  <c r="AB2887" i="1" a="1"/>
  <c r="AB2887" i="1" s="1"/>
  <c r="AB685" i="1" a="1"/>
  <c r="AB685" i="1" s="1"/>
  <c r="AB2073" i="1" a="1"/>
  <c r="AB2073" i="1" s="1"/>
  <c r="AB250" i="1" a="1"/>
  <c r="AB250" i="1" s="1"/>
  <c r="AB499" i="1" a="1"/>
  <c r="AB499" i="1" s="1"/>
  <c r="AB2207" i="1" a="1"/>
  <c r="AB2207" i="1" s="1"/>
  <c r="AB4736" i="1" a="1"/>
  <c r="AB4736" i="1" s="1"/>
  <c r="AB1945" i="1" a="1"/>
  <c r="AB1945" i="1" s="1"/>
  <c r="AB390" i="1" a="1"/>
  <c r="AB390" i="1" s="1"/>
  <c r="AB3974" i="1" a="1"/>
  <c r="AB3974" i="1" s="1"/>
  <c r="AB255" i="1" a="1"/>
  <c r="AB255" i="1" s="1"/>
  <c r="AB2424" i="1" a="1"/>
  <c r="AB2424" i="1" s="1"/>
  <c r="AB1675" i="1" a="1"/>
  <c r="AB1675" i="1" s="1"/>
  <c r="AB4219" i="1" a="1"/>
  <c r="AB4219" i="1" s="1"/>
  <c r="AB176" i="1" a="1"/>
  <c r="AB176" i="1" s="1"/>
  <c r="AB4149" i="1" a="1"/>
  <c r="AB4149" i="1" s="1"/>
  <c r="AB208" i="1" a="1"/>
  <c r="AB208" i="1" s="1"/>
  <c r="AB1509" i="1" a="1"/>
  <c r="AB1509" i="1" s="1"/>
  <c r="AB2713" i="1" a="1"/>
  <c r="AB2713" i="1" s="1"/>
  <c r="AB383" i="1" a="1"/>
  <c r="AB383" i="1" s="1"/>
  <c r="AB706" i="1" a="1"/>
  <c r="AB706" i="1" s="1"/>
  <c r="AB2486" i="1" a="1"/>
  <c r="AB2486" i="1" s="1"/>
  <c r="AB1766" i="1" a="1"/>
  <c r="AB1766" i="1" s="1"/>
  <c r="AB1126" i="1" a="1"/>
  <c r="AB1126" i="1" s="1"/>
  <c r="AB1884" i="1" a="1"/>
  <c r="AB1884" i="1" s="1"/>
  <c r="AB4051" i="1" a="1"/>
  <c r="AB4051" i="1" s="1"/>
  <c r="AB2283" i="1" a="1"/>
  <c r="AB2283" i="1" s="1"/>
  <c r="AB1903" i="1" a="1"/>
  <c r="AB1903" i="1" s="1"/>
  <c r="AB684" i="1" a="1"/>
  <c r="AB684" i="1" s="1"/>
  <c r="AB2361" i="1" a="1"/>
  <c r="AB2361" i="1" s="1"/>
  <c r="AB1995" i="1" a="1"/>
  <c r="AB1995" i="1" s="1"/>
  <c r="AB1116" i="1" a="1"/>
  <c r="AB1116" i="1" s="1"/>
  <c r="AB574" i="1" a="1"/>
  <c r="AB574" i="1" s="1"/>
  <c r="AB2080" i="1" a="1"/>
  <c r="AB2080" i="1" s="1"/>
  <c r="AB4276" i="1" a="1"/>
  <c r="AB4276" i="1" s="1"/>
  <c r="AB2795" i="1" a="1"/>
  <c r="AB2795" i="1" s="1"/>
  <c r="AB4566" i="1" a="1"/>
  <c r="AB4566" i="1" s="1"/>
  <c r="AB1194" i="1" a="1"/>
  <c r="AB1194" i="1" s="1"/>
  <c r="AB2333" i="1" a="1"/>
  <c r="AB2333" i="1" s="1"/>
  <c r="AB1787" i="1" a="1"/>
  <c r="AB1787" i="1" s="1"/>
  <c r="AB3746" i="1" a="1"/>
  <c r="AB3746" i="1" s="1"/>
  <c r="AB523" i="1" a="1"/>
  <c r="AB523" i="1" s="1"/>
  <c r="AB4554" i="1" a="1"/>
  <c r="AB4554" i="1" s="1"/>
  <c r="AB1718" i="1" a="1"/>
  <c r="AB1718" i="1" s="1"/>
  <c r="AB1862" i="1" a="1"/>
  <c r="AB1862" i="1" s="1"/>
  <c r="AB2463" i="1" a="1"/>
  <c r="AB2463" i="1" s="1"/>
  <c r="AB4676" i="1" a="1"/>
  <c r="AB4676" i="1" s="1"/>
  <c r="AB3766" i="1" a="1"/>
  <c r="AB3766" i="1" s="1"/>
  <c r="AB3643" i="1" a="1"/>
  <c r="AB3643" i="1" s="1"/>
  <c r="AB4940" i="1" a="1"/>
  <c r="AB4940" i="1" s="1"/>
  <c r="AB2311" i="1" a="1"/>
  <c r="AB2311" i="1" s="1"/>
  <c r="AB1451" i="1" a="1"/>
  <c r="AB1451" i="1" s="1"/>
  <c r="AB4858" i="1" a="1"/>
  <c r="AB4858" i="1" s="1"/>
  <c r="AB295" i="1" a="1"/>
  <c r="AB295" i="1" s="1"/>
  <c r="AB313" i="1" a="1"/>
  <c r="AB313" i="1" s="1"/>
  <c r="AB4450" i="1" a="1"/>
  <c r="AB4450" i="1" s="1"/>
  <c r="AB4790" i="1" a="1"/>
  <c r="AB4790" i="1" s="1"/>
  <c r="AB896" i="1" a="1"/>
  <c r="AB896" i="1" s="1"/>
  <c r="AB872" i="1" a="1"/>
  <c r="AB872" i="1" s="1"/>
  <c r="AB2776" i="1" a="1"/>
  <c r="AB2776" i="1" s="1"/>
  <c r="AB3760" i="1" a="1"/>
  <c r="AB3760" i="1" s="1"/>
  <c r="AB666" i="1" a="1"/>
  <c r="AB666" i="1" s="1"/>
  <c r="AB3925" i="1" a="1"/>
  <c r="AB3925" i="1" s="1"/>
  <c r="AB4139" i="1" a="1"/>
  <c r="AB4139" i="1" s="1"/>
  <c r="AB4280" i="1" a="1"/>
  <c r="AB4280" i="1" s="1"/>
  <c r="AB4944" i="1" a="1"/>
  <c r="AB4944" i="1" s="1"/>
  <c r="AB2417" i="1" a="1"/>
  <c r="AB2417" i="1" s="1"/>
  <c r="AB2650" i="1" a="1"/>
  <c r="AB2650" i="1" s="1"/>
  <c r="AB2313" i="1" a="1"/>
  <c r="AB2313" i="1" s="1"/>
  <c r="AB4297" i="1" a="1"/>
  <c r="AB4297" i="1" s="1"/>
  <c r="AB3569" i="1" a="1"/>
  <c r="AB3569" i="1" s="1"/>
  <c r="AB1018" i="1" a="1"/>
  <c r="AB1018" i="1" s="1"/>
  <c r="AB4743" i="1" a="1"/>
  <c r="AB4743" i="1" s="1"/>
  <c r="AB867" i="1" a="1"/>
  <c r="AB867" i="1" s="1"/>
  <c r="AB1560" i="1" a="1"/>
  <c r="AB1560" i="1" s="1"/>
  <c r="AB4007" i="1" a="1"/>
  <c r="AB4007" i="1" s="1"/>
  <c r="AB1629" i="1" a="1"/>
  <c r="AB1629" i="1" s="1"/>
  <c r="AB628" i="1" a="1"/>
  <c r="AB628" i="1" s="1"/>
  <c r="AB3927" i="1" a="1"/>
  <c r="AB3927" i="1" s="1"/>
  <c r="AB663" i="1" a="1"/>
  <c r="AB663" i="1" s="1"/>
  <c r="AB1297" i="1" a="1"/>
  <c r="AB1297" i="1" s="1"/>
  <c r="AB3740" i="1" a="1"/>
  <c r="AB3740" i="1" s="1"/>
  <c r="AB179" i="1" a="1"/>
  <c r="AB179" i="1" s="1"/>
  <c r="AB3608" i="1" a="1"/>
  <c r="AB3608" i="1" s="1"/>
  <c r="AB2004" i="1" a="1"/>
  <c r="AB2004" i="1" s="1"/>
  <c r="AB1138" i="1" a="1"/>
  <c r="AB1138" i="1" s="1"/>
  <c r="AB3142" i="1" a="1"/>
  <c r="AB3142" i="1" s="1"/>
  <c r="AB3077" i="1" a="1"/>
  <c r="AB3077" i="1" s="1"/>
  <c r="AB1748" i="1" a="1"/>
  <c r="AB1748" i="1" s="1"/>
  <c r="AB1902" i="1" a="1"/>
  <c r="AB1902" i="1" s="1"/>
  <c r="AB2702" i="1" a="1"/>
  <c r="AB2702" i="1" s="1"/>
  <c r="AB4413" i="1" a="1"/>
  <c r="AB4413" i="1" s="1"/>
  <c r="AB4889" i="1" a="1"/>
  <c r="AB4889" i="1" s="1"/>
  <c r="AB4679" i="1" a="1"/>
  <c r="AB4679" i="1" s="1"/>
  <c r="AB4446" i="1" a="1"/>
  <c r="AB4446" i="1" s="1"/>
  <c r="AB1082" i="1" a="1"/>
  <c r="AB1082" i="1" s="1"/>
  <c r="AB1263" i="1" a="1"/>
  <c r="AB1263" i="1" s="1"/>
  <c r="AB3098" i="1" a="1"/>
  <c r="AB3098" i="1" s="1"/>
  <c r="AB2243" i="1" a="1"/>
  <c r="AB2243" i="1" s="1"/>
  <c r="AB2465" i="1" a="1"/>
  <c r="AB2465" i="1" s="1"/>
  <c r="AB2000" i="1" a="1"/>
  <c r="AB2000" i="1" s="1"/>
  <c r="AB2921" i="1" a="1"/>
  <c r="AB2921" i="1" s="1"/>
  <c r="AB1115" i="1" a="1"/>
  <c r="AB1115" i="1" s="1"/>
  <c r="AB1247" i="1" a="1"/>
  <c r="AB1247" i="1" s="1"/>
  <c r="AB340" i="1" a="1"/>
  <c r="AB340" i="1" s="1"/>
  <c r="AB731" i="1" a="1"/>
  <c r="AB731" i="1" s="1"/>
  <c r="AB4483" i="1" a="1"/>
  <c r="AB4483" i="1" s="1"/>
  <c r="AB2542" i="1" a="1"/>
  <c r="AB2542" i="1" s="1"/>
  <c r="AB2358" i="1" a="1"/>
  <c r="AB2358" i="1" s="1"/>
  <c r="AB4742" i="1" a="1"/>
  <c r="AB4742" i="1" s="1"/>
  <c r="AB3140" i="1" a="1"/>
  <c r="AB3140" i="1" s="1"/>
  <c r="AB149" i="1" a="1"/>
  <c r="AB149" i="1" s="1"/>
  <c r="AB3159" i="1" a="1"/>
  <c r="AB3159" i="1" s="1"/>
  <c r="AB3209" i="1" a="1"/>
  <c r="AB3209" i="1" s="1"/>
  <c r="AB4818" i="1" a="1"/>
  <c r="AB4818" i="1" s="1"/>
  <c r="AB4806" i="1" a="1"/>
  <c r="AB4806" i="1" s="1"/>
  <c r="AB4172" i="1" a="1"/>
  <c r="AB4172" i="1" s="1"/>
  <c r="AB426" i="1" a="1"/>
  <c r="AB426" i="1" s="1"/>
  <c r="AB3561" i="1" a="1"/>
  <c r="AB3561" i="1" s="1"/>
  <c r="AB192" i="1" a="1"/>
  <c r="AB192" i="1" s="1"/>
  <c r="AB1284" i="1" a="1"/>
  <c r="AB1284" i="1" s="1"/>
  <c r="AB778" i="1" a="1"/>
  <c r="AB778" i="1" s="1"/>
  <c r="AB1938" i="1" a="1"/>
  <c r="AB1938" i="1" s="1"/>
  <c r="AB2712" i="1" a="1"/>
  <c r="AB2712" i="1" s="1"/>
  <c r="AB3715" i="1" a="1"/>
  <c r="AB3715" i="1" s="1"/>
  <c r="AB479" i="1" a="1"/>
  <c r="AB479" i="1" s="1"/>
  <c r="AB4359" i="1" a="1"/>
  <c r="AB4359" i="1" s="1"/>
  <c r="AB463" i="1" a="1"/>
  <c r="AB463" i="1" s="1"/>
  <c r="AB2279" i="1" a="1"/>
  <c r="AB2279" i="1" s="1"/>
  <c r="AB2146" i="1" a="1"/>
  <c r="AB2146" i="1" s="1"/>
  <c r="AB2388" i="1" a="1"/>
  <c r="AB2388" i="1" s="1"/>
  <c r="AB3493" i="1" a="1"/>
  <c r="AB3493" i="1" s="1"/>
  <c r="AB939" i="1" a="1"/>
  <c r="AB939" i="1" s="1"/>
  <c r="AB82" i="1" a="1"/>
  <c r="AB82" i="1" s="1"/>
  <c r="AB2324" i="1" a="1"/>
  <c r="AB2324" i="1" s="1"/>
  <c r="AB3592" i="1" a="1"/>
  <c r="AB3592" i="1" s="1"/>
  <c r="AB4545" i="1" a="1"/>
  <c r="AB4545" i="1" s="1"/>
  <c r="AB683" i="1" a="1"/>
  <c r="AB683" i="1" s="1"/>
  <c r="AB3233" i="1" a="1"/>
  <c r="AB3233" i="1" s="1"/>
  <c r="AB474" i="1" a="1"/>
  <c r="AB474" i="1" s="1"/>
  <c r="AB490" i="1" a="1"/>
  <c r="AB490" i="1" s="1"/>
  <c r="AB1318" i="1" a="1"/>
  <c r="AB1318" i="1" s="1"/>
  <c r="AB1556" i="1" a="1"/>
  <c r="AB1556" i="1" s="1"/>
  <c r="AB3835" i="1" a="1"/>
  <c r="AB3835" i="1" s="1"/>
  <c r="AB2268" i="1" a="1"/>
  <c r="AB2268" i="1" s="1"/>
  <c r="AB1302" i="1" a="1"/>
  <c r="AB1302" i="1" s="1"/>
  <c r="AB3153" i="1" a="1"/>
  <c r="AB3153" i="1" s="1"/>
  <c r="AB3102" i="1" a="1"/>
  <c r="AB3102" i="1" s="1"/>
  <c r="AB1083" i="1" a="1"/>
  <c r="AB1083" i="1" s="1"/>
  <c r="AB1429" i="1" a="1"/>
  <c r="AB1429" i="1" s="1"/>
  <c r="AB3403" i="1" a="1"/>
  <c r="AB3403" i="1" s="1"/>
  <c r="AB4130" i="1" a="1"/>
  <c r="AB4130" i="1" s="1"/>
  <c r="AB2890" i="1" a="1"/>
  <c r="AB2890" i="1" s="1"/>
  <c r="AB4029" i="1" a="1"/>
  <c r="AB4029" i="1" s="1"/>
  <c r="AB3751" i="1" a="1"/>
  <c r="AB3751" i="1" s="1"/>
  <c r="AB882" i="1" a="1"/>
  <c r="AB882" i="1" s="1"/>
  <c r="AB1634" i="1" a="1"/>
  <c r="AB1634" i="1" s="1"/>
  <c r="AB2435" i="1" a="1"/>
  <c r="AB2435" i="1" s="1"/>
  <c r="AB1472" i="1" a="1"/>
  <c r="AB1472" i="1" s="1"/>
  <c r="AB4352" i="1" a="1"/>
  <c r="AB4352" i="1" s="1"/>
  <c r="AB4370" i="1" a="1"/>
  <c r="AB4370" i="1" s="1"/>
  <c r="AB2947" i="1" a="1"/>
  <c r="AB2947" i="1" s="1"/>
  <c r="AB4096" i="1" a="1"/>
  <c r="AB4096" i="1" s="1"/>
  <c r="AB3027" i="1" a="1"/>
  <c r="AB3027" i="1" s="1"/>
  <c r="AB4864" i="1" a="1"/>
  <c r="AB4864" i="1" s="1"/>
  <c r="AB2257" i="1" a="1"/>
  <c r="AB2257" i="1" s="1"/>
  <c r="AB703" i="1" a="1"/>
  <c r="AB703" i="1" s="1"/>
  <c r="AB876" i="1" a="1"/>
  <c r="AB876" i="1" s="1"/>
  <c r="AB422" i="1" a="1"/>
  <c r="AB422" i="1" s="1"/>
  <c r="AB2022" i="1" a="1"/>
  <c r="AB2022" i="1" s="1"/>
  <c r="AB957" i="1" a="1"/>
  <c r="AB957" i="1" s="1"/>
  <c r="AB2958" i="1" a="1"/>
  <c r="AB2958" i="1" s="1"/>
  <c r="AB4942" i="1" a="1"/>
  <c r="AB4942" i="1" s="1"/>
  <c r="AB3551" i="1" a="1"/>
  <c r="AB3551" i="1" s="1"/>
  <c r="AB2547" i="1" a="1"/>
  <c r="AB2547" i="1" s="1"/>
  <c r="AB3260" i="1" a="1"/>
  <c r="AB3260" i="1" s="1"/>
  <c r="AB2602" i="1" a="1"/>
  <c r="AB2602" i="1" s="1"/>
  <c r="AB475" i="1" a="1"/>
  <c r="AB475" i="1" s="1"/>
  <c r="AB1326" i="1" a="1"/>
  <c r="AB1326" i="1" s="1"/>
  <c r="AB4252" i="1" a="1"/>
  <c r="AB4252" i="1" s="1"/>
  <c r="AB1041" i="1" a="1"/>
  <c r="AB1041" i="1" s="1"/>
  <c r="AB3004" i="1" a="1"/>
  <c r="AB3004" i="1" s="1"/>
  <c r="AB2834" i="1" a="1"/>
  <c r="AB2834" i="1" s="1"/>
  <c r="AB345" i="1" a="1"/>
  <c r="AB345" i="1" s="1"/>
  <c r="AB2784" i="1" a="1"/>
  <c r="AB2784" i="1" s="1"/>
  <c r="AB3971" i="1" a="1"/>
  <c r="AB3971" i="1" s="1"/>
  <c r="AB4340" i="1" a="1"/>
  <c r="AB4340" i="1" s="1"/>
  <c r="AB127" i="1" a="1"/>
  <c r="AB127" i="1" s="1"/>
  <c r="AB3873" i="1" a="1"/>
  <c r="AB3873" i="1" s="1"/>
  <c r="AB1153" i="1" a="1"/>
  <c r="AB1153" i="1" s="1"/>
  <c r="AB4525" i="1" a="1"/>
  <c r="AB4525" i="1" s="1"/>
  <c r="AB1913" i="1" a="1"/>
  <c r="AB1913" i="1" s="1"/>
  <c r="AB655" i="1" a="1"/>
  <c r="AB655" i="1" s="1"/>
  <c r="AB4697" i="1" a="1"/>
  <c r="AB4697" i="1" s="1"/>
  <c r="AB1941" i="1" a="1"/>
  <c r="AB1941" i="1" s="1"/>
  <c r="AB557" i="1" a="1"/>
  <c r="AB557" i="1" s="1"/>
  <c r="AB3021" i="1" a="1"/>
  <c r="AB3021" i="1" s="1"/>
  <c r="AB4518" i="1" a="1"/>
  <c r="AB4518" i="1" s="1"/>
  <c r="AB2744" i="1" a="1"/>
  <c r="AB2744" i="1" s="1"/>
  <c r="AB2387" i="1" a="1"/>
  <c r="AB2387" i="1" s="1"/>
  <c r="AB4199" i="1" a="1"/>
  <c r="AB4199" i="1" s="1"/>
  <c r="AB2412" i="1" a="1"/>
  <c r="AB2412" i="1" s="1"/>
  <c r="AB1499" i="1" a="1"/>
  <c r="AB1499" i="1" s="1"/>
  <c r="AB827" i="1" a="1"/>
  <c r="AB827" i="1" s="1"/>
  <c r="AB159" i="1" a="1"/>
  <c r="AB159" i="1" s="1"/>
  <c r="AB1863" i="1" a="1"/>
  <c r="AB1863" i="1" s="1"/>
  <c r="AB2938" i="1" a="1"/>
  <c r="AB2938" i="1" s="1"/>
  <c r="AB3273" i="1" a="1"/>
  <c r="AB3273" i="1" s="1"/>
  <c r="AB461" i="1" a="1"/>
  <c r="AB461" i="1" s="1"/>
  <c r="AB3616" i="1" a="1"/>
  <c r="AB3616" i="1" s="1"/>
  <c r="AB4227" i="1" a="1"/>
  <c r="AB4227" i="1" s="1"/>
  <c r="AB774" i="1" a="1"/>
  <c r="AB774" i="1" s="1"/>
  <c r="AB3378" i="1" a="1"/>
  <c r="AB3378" i="1" s="1"/>
  <c r="AB1602" i="1" a="1"/>
  <c r="AB1602" i="1" s="1"/>
  <c r="AB1574" i="1" a="1"/>
  <c r="AB1574" i="1" s="1"/>
  <c r="AB974" i="1" a="1"/>
  <c r="AB974" i="1" s="1"/>
  <c r="AB1174" i="1" a="1"/>
  <c r="AB1174" i="1" s="1"/>
  <c r="AB4510" i="1" a="1"/>
  <c r="AB4510" i="1" s="1"/>
  <c r="AB2446" i="1" a="1"/>
  <c r="AB2446" i="1" s="1"/>
  <c r="AB2741" i="1" a="1"/>
  <c r="AB2741" i="1" s="1"/>
  <c r="AB972" i="1" a="1"/>
  <c r="AB972" i="1" s="1"/>
  <c r="AB4116" i="1" a="1"/>
  <c r="AB4116" i="1" s="1"/>
  <c r="AB1063" i="1" a="1"/>
  <c r="AB1063" i="1" s="1"/>
  <c r="AB1725" i="1" a="1"/>
  <c r="AB1725" i="1" s="1"/>
  <c r="AB2454" i="1" a="1"/>
  <c r="AB2454" i="1" s="1"/>
  <c r="AB4108" i="1" a="1"/>
  <c r="AB4108" i="1" s="1"/>
  <c r="AB1307" i="1" a="1"/>
  <c r="AB1307" i="1" s="1"/>
  <c r="AB3587" i="1" a="1"/>
  <c r="AB3587" i="1" s="1"/>
  <c r="AB2750" i="1" a="1"/>
  <c r="AB2750" i="1" s="1"/>
  <c r="AB321" i="1" a="1"/>
  <c r="AB321" i="1" s="1"/>
  <c r="AB1471" i="1" a="1"/>
  <c r="AB1471" i="1" s="1"/>
  <c r="AB2961" i="1" a="1"/>
  <c r="AB2961" i="1" s="1"/>
  <c r="AB4937" i="1" a="1"/>
  <c r="AB4937" i="1" s="1"/>
  <c r="AB4794" i="1" a="1"/>
  <c r="AB4794" i="1" s="1"/>
  <c r="AB4443" i="1" a="1"/>
  <c r="AB4443" i="1" s="1"/>
  <c r="AB4946" i="1" a="1"/>
  <c r="AB4946" i="1" s="1"/>
  <c r="AB4086" i="1" a="1"/>
  <c r="AB4086" i="1" s="1"/>
  <c r="AB2639" i="1" a="1"/>
  <c r="AB2639" i="1" s="1"/>
  <c r="AB388" i="1" a="1"/>
  <c r="AB388" i="1" s="1"/>
  <c r="AB4000" i="1" a="1"/>
  <c r="AB4000" i="1" s="1"/>
  <c r="AB3483" i="1" a="1"/>
  <c r="AB3483" i="1" s="1"/>
  <c r="AB3250" i="1" a="1"/>
  <c r="AB3250" i="1" s="1"/>
  <c r="AB1640" i="1" a="1"/>
  <c r="AB1640" i="1" s="1"/>
  <c r="AB1090" i="1" a="1"/>
  <c r="AB1090" i="1" s="1"/>
  <c r="AB3490" i="1" a="1"/>
  <c r="AB3490" i="1" s="1"/>
  <c r="AB1594" i="1" a="1"/>
  <c r="AB1594" i="1" s="1"/>
  <c r="AB1831" i="1" a="1"/>
  <c r="AB1831" i="1" s="1"/>
  <c r="AB3910" i="1" a="1"/>
  <c r="AB3910" i="1" s="1"/>
  <c r="AB4239" i="1" a="1"/>
  <c r="AB4239" i="1" s="1"/>
  <c r="AB3596" i="1" a="1"/>
  <c r="AB3596" i="1" s="1"/>
  <c r="AB4696" i="1" a="1"/>
  <c r="AB4696" i="1" s="1"/>
  <c r="AB3868" i="1" a="1"/>
  <c r="AB3868" i="1" s="1"/>
  <c r="AB4960" i="1" a="1"/>
  <c r="AB4960" i="1" s="1"/>
  <c r="AB466" i="1" a="1"/>
  <c r="AB466" i="1" s="1"/>
  <c r="AB3962" i="1" a="1"/>
  <c r="AB3962" i="1" s="1"/>
  <c r="AB2972" i="1" a="1"/>
  <c r="AB2972" i="1" s="1"/>
  <c r="AB1004" i="1" a="1"/>
  <c r="AB1004" i="1" s="1"/>
  <c r="AB4893" i="1" a="1"/>
  <c r="AB4893" i="1" s="1"/>
  <c r="AB3375" i="1" a="1"/>
  <c r="AB3375" i="1" s="1"/>
  <c r="AB4825" i="1" a="1"/>
  <c r="AB4825" i="1" s="1"/>
  <c r="AB625" i="1" a="1"/>
  <c r="AB625" i="1" s="1"/>
  <c r="AB1784" i="1" a="1"/>
  <c r="AB1784" i="1" s="1"/>
  <c r="AB4605" i="1" a="1"/>
  <c r="AB4605" i="1" s="1"/>
  <c r="AB2056" i="1" a="1"/>
  <c r="AB2056" i="1" s="1"/>
  <c r="AB86" i="1" a="1"/>
  <c r="AB86" i="1" s="1"/>
  <c r="AB2077" i="1" a="1"/>
  <c r="AB2077" i="1" s="1"/>
  <c r="AB3767" i="1" a="1"/>
  <c r="AB3767" i="1" s="1"/>
  <c r="AB2287" i="1" a="1"/>
  <c r="AB2287" i="1" s="1"/>
  <c r="AB3213" i="1" a="1"/>
  <c r="AB3213" i="1" s="1"/>
  <c r="AB1020" i="1" a="1"/>
  <c r="AB1020" i="1" s="1"/>
  <c r="AB3308" i="1" a="1"/>
  <c r="AB3308" i="1" s="1"/>
  <c r="AB1112" i="1" a="1"/>
  <c r="AB1112" i="1" s="1"/>
  <c r="AB2878" i="1" a="1"/>
  <c r="AB2878" i="1" s="1"/>
  <c r="AB1693" i="1" a="1"/>
  <c r="AB1693" i="1" s="1"/>
  <c r="AB1452" i="1" a="1"/>
  <c r="AB1452" i="1" s="1"/>
  <c r="AB3173" i="1" a="1"/>
  <c r="AB3173" i="1" s="1"/>
  <c r="AB2198" i="1" a="1"/>
  <c r="AB2198" i="1" s="1"/>
  <c r="AB1446" i="1" a="1"/>
  <c r="AB1446" i="1" s="1"/>
  <c r="AB2392" i="1" a="1"/>
  <c r="AB2392" i="1" s="1"/>
  <c r="AB4926" i="1" a="1"/>
  <c r="AB4926" i="1" s="1"/>
  <c r="AB1951" i="1" a="1"/>
  <c r="AB1951" i="1" s="1"/>
  <c r="AB1232" i="1" a="1"/>
  <c r="AB1232" i="1" s="1"/>
  <c r="AB2552" i="1" a="1"/>
  <c r="AB2552" i="1" s="1"/>
  <c r="AB1025" i="1" a="1"/>
  <c r="AB1025" i="1" s="1"/>
  <c r="AB3428" i="1" a="1"/>
  <c r="AB3428" i="1" s="1"/>
  <c r="AB2771" i="1" a="1"/>
  <c r="AB2771" i="1" s="1"/>
  <c r="AB3792" i="1" a="1"/>
  <c r="AB3792" i="1" s="1"/>
  <c r="AB108" i="1" a="1"/>
  <c r="AB108" i="1" s="1"/>
  <c r="AB4537" i="1" a="1"/>
  <c r="AB4537" i="1" s="1"/>
  <c r="AB805" i="1" a="1"/>
  <c r="AB805" i="1" s="1"/>
  <c r="AB3911" i="1" a="1"/>
  <c r="AB3911" i="1" s="1"/>
  <c r="AB2005" i="1" a="1"/>
  <c r="AB2005" i="1" s="1"/>
  <c r="AB173" i="1" a="1"/>
  <c r="AB173" i="1" s="1"/>
  <c r="AB2221" i="1" a="1"/>
  <c r="AB2221" i="1" s="1"/>
  <c r="AB3741" i="1" a="1"/>
  <c r="AB3741" i="1" s="1"/>
  <c r="AB2862" i="1" a="1"/>
  <c r="AB2862" i="1" s="1"/>
  <c r="AB3154" i="1" a="1"/>
  <c r="AB3154" i="1" s="1"/>
  <c r="AB4425" i="1" a="1"/>
  <c r="AB4425" i="1" s="1"/>
  <c r="AB3859" i="1" a="1"/>
  <c r="AB3859" i="1" s="1"/>
  <c r="AB3346" i="1" a="1"/>
  <c r="AB3346" i="1" s="1"/>
  <c r="AB4367" i="1" a="1"/>
  <c r="AB4367" i="1" s="1"/>
  <c r="AB396" i="1" a="1"/>
  <c r="AB396" i="1" s="1"/>
  <c r="AB2397" i="1" a="1"/>
  <c r="AB2397" i="1" s="1"/>
  <c r="AB3617" i="1" a="1"/>
  <c r="AB3617" i="1" s="1"/>
  <c r="AB1948" i="1" a="1"/>
  <c r="AB1948" i="1" s="1"/>
  <c r="AB835" i="1" a="1"/>
  <c r="AB835" i="1" s="1"/>
  <c r="AB4664" i="1" a="1"/>
  <c r="AB4664" i="1" s="1"/>
  <c r="AB4636" i="1" a="1"/>
  <c r="AB4636" i="1" s="1"/>
  <c r="AB4740" i="1" a="1"/>
  <c r="AB4740" i="1" s="1"/>
  <c r="AB1135" i="1" a="1"/>
  <c r="AB1135" i="1" s="1"/>
  <c r="AB2684" i="1" a="1"/>
  <c r="AB2684" i="1" s="1"/>
  <c r="AB3793" i="1" a="1"/>
  <c r="AB3793" i="1" s="1"/>
  <c r="AB4708" i="1" a="1"/>
  <c r="AB4708" i="1" s="1"/>
  <c r="AB12" i="1" a="1"/>
  <c r="AB12" i="1" s="1"/>
  <c r="AB1071" i="1" a="1"/>
  <c r="AB1071" i="1" s="1"/>
  <c r="AB3230" i="1" a="1"/>
  <c r="AB3230" i="1" s="1"/>
  <c r="AB31" i="1" a="1"/>
  <c r="AB31" i="1" s="1"/>
  <c r="AB2318" i="1" a="1"/>
  <c r="AB2318" i="1" s="1"/>
  <c r="AB470" i="1" a="1"/>
  <c r="AB470" i="1" s="1"/>
  <c r="AB3368" i="1" a="1"/>
  <c r="AB3368" i="1" s="1"/>
  <c r="AB3251" i="1" a="1"/>
  <c r="AB3251" i="1" s="1"/>
  <c r="AB2673" i="1" a="1"/>
  <c r="AB2673" i="1" s="1"/>
  <c r="AB1315" i="1" a="1"/>
  <c r="AB1315" i="1" s="1"/>
  <c r="AB4384" i="1" a="1"/>
  <c r="AB4384" i="1" s="1"/>
  <c r="AB1764" i="1" a="1"/>
  <c r="AB1764" i="1" s="1"/>
  <c r="AB1483" i="1" a="1"/>
  <c r="AB1483" i="1" s="1"/>
  <c r="AB1749" i="1" a="1"/>
  <c r="AB1749" i="1" s="1"/>
  <c r="AB1059" i="1" a="1"/>
  <c r="AB1059" i="1" s="1"/>
  <c r="AB1144" i="1" a="1"/>
  <c r="AB1144" i="1" s="1"/>
  <c r="AB1542" i="1" a="1"/>
  <c r="AB1542" i="1" s="1"/>
  <c r="AB4909" i="1" a="1"/>
  <c r="AB4909" i="1" s="1"/>
  <c r="AB4692" i="1" a="1"/>
  <c r="AB4692" i="1" s="1"/>
  <c r="AB1185" i="1" a="1"/>
  <c r="AB1185" i="1" s="1"/>
  <c r="AB600" i="1" a="1"/>
  <c r="AB600" i="1" s="1"/>
  <c r="AB2751" i="1" a="1"/>
  <c r="AB2751" i="1" s="1"/>
  <c r="AB1915" i="1" a="1"/>
  <c r="AB1915" i="1" s="1"/>
  <c r="AB4466" i="1" a="1"/>
  <c r="AB4466" i="1" s="1"/>
  <c r="AB3904" i="1" a="1"/>
  <c r="AB3904" i="1" s="1"/>
  <c r="AB3192" i="1" a="1"/>
  <c r="AB3192" i="1" s="1"/>
  <c r="AB4648" i="1" a="1"/>
  <c r="AB4648" i="1" s="1"/>
  <c r="AB963" i="1" a="1"/>
  <c r="AB963" i="1" s="1"/>
  <c r="AB3133" i="1" a="1"/>
  <c r="AB3133" i="1" s="1"/>
  <c r="AB4225" i="1" a="1"/>
  <c r="AB4225" i="1" s="1"/>
  <c r="AB1453" i="1" a="1"/>
  <c r="AB1453" i="1" s="1"/>
  <c r="AB3480" i="1" a="1"/>
  <c r="AB3480" i="1" s="1"/>
  <c r="AB45" i="1" a="1"/>
  <c r="AB45" i="1" s="1"/>
  <c r="AB3680" i="1" a="1"/>
  <c r="AB3680" i="1" s="1"/>
  <c r="AB3841" i="1" a="1"/>
  <c r="AB3841" i="1" s="1"/>
  <c r="AB2382" i="1" a="1"/>
  <c r="AB2382" i="1" s="1"/>
  <c r="AB3973" i="1" a="1"/>
  <c r="AB3973" i="1" s="1"/>
  <c r="AB359" i="1" a="1"/>
  <c r="AB359" i="1" s="1"/>
  <c r="AB3353" i="1" a="1"/>
  <c r="AB3353" i="1" s="1"/>
  <c r="AB2368" i="1" a="1"/>
  <c r="AB2368" i="1" s="1"/>
  <c r="AB1057" i="1" a="1"/>
  <c r="AB1057" i="1" s="1"/>
  <c r="AB2681" i="1" a="1"/>
  <c r="AB2681" i="1" s="1"/>
  <c r="AB249" i="1" a="1"/>
  <c r="AB249" i="1" s="1"/>
  <c r="AB791" i="1" a="1"/>
  <c r="AB791" i="1" s="1"/>
  <c r="AB3269" i="1" a="1"/>
  <c r="AB3269" i="1" s="1"/>
  <c r="AB1589" i="1" a="1"/>
  <c r="AB1589" i="1" s="1"/>
  <c r="AB3986" i="1" a="1"/>
  <c r="AB3986" i="1" s="1"/>
  <c r="AB977" i="1" a="1"/>
  <c r="AB977" i="1" s="1"/>
  <c r="AB3574" i="1" a="1"/>
  <c r="AB3574" i="1" s="1"/>
  <c r="AB99" i="1" a="1"/>
  <c r="AB99" i="1" s="1"/>
  <c r="AB4735" i="1" a="1"/>
  <c r="AB4735" i="1" s="1"/>
  <c r="AB3686" i="1" a="1"/>
  <c r="AB3686" i="1" s="1"/>
  <c r="AB54" i="1" a="1"/>
  <c r="AB54" i="1" s="1"/>
  <c r="AB1075" i="1" a="1"/>
  <c r="AB1075" i="1" s="1"/>
  <c r="AB658" i="1" a="1"/>
  <c r="AB658" i="1" s="1"/>
  <c r="AB2880" i="1" a="1"/>
  <c r="AB2880" i="1" s="1"/>
  <c r="AB1418" i="1" a="1"/>
  <c r="AB1418" i="1" s="1"/>
  <c r="AB4904" i="1" a="1"/>
  <c r="AB4904" i="1" s="1"/>
  <c r="AB3926" i="1" a="1"/>
  <c r="AB3926" i="1" s="1"/>
  <c r="AB1066" i="1" a="1"/>
  <c r="AB1066" i="1" s="1"/>
  <c r="AB527" i="1" a="1"/>
  <c r="AB527" i="1" s="1"/>
  <c r="AB412" i="1" a="1"/>
  <c r="AB412" i="1" s="1"/>
  <c r="AB3675" i="1" a="1"/>
  <c r="AB3675" i="1" s="1"/>
  <c r="AB3776" i="1" a="1"/>
  <c r="AB3776" i="1" s="1"/>
  <c r="AB1014" i="1" a="1"/>
  <c r="AB1014" i="1" s="1"/>
  <c r="AB4535" i="1" a="1"/>
  <c r="AB4535" i="1" s="1"/>
  <c r="AB1735" i="1" a="1"/>
  <c r="AB1735" i="1" s="1"/>
  <c r="AB3454" i="1" a="1"/>
  <c r="AB3454" i="1" s="1"/>
  <c r="AB768" i="1" a="1"/>
  <c r="AB768" i="1" s="1"/>
  <c r="AB2375" i="1" a="1"/>
  <c r="AB2375" i="1" s="1"/>
  <c r="AB2564" i="1" a="1"/>
  <c r="AB2564" i="1" s="1"/>
  <c r="AB920" i="1" a="1"/>
  <c r="AB920" i="1" s="1"/>
  <c r="AB1910" i="1" a="1"/>
  <c r="AB1910" i="1" s="1"/>
  <c r="AB3982" i="1" a="1"/>
  <c r="AB3982" i="1" s="1"/>
  <c r="AB3065" i="1" a="1"/>
  <c r="AB3065" i="1" s="1"/>
  <c r="AB3772" i="1" a="1"/>
  <c r="AB3772" i="1" s="1"/>
  <c r="AB1188" i="1" a="1"/>
  <c r="AB1188" i="1" s="1"/>
  <c r="AB2205" i="1" a="1"/>
  <c r="AB2205" i="1" s="1"/>
  <c r="AB1401" i="1" a="1"/>
  <c r="AB1401" i="1" s="1"/>
  <c r="AB3848" i="1" a="1"/>
  <c r="AB3848" i="1" s="1"/>
  <c r="AB1281" i="1" a="1"/>
  <c r="AB1281" i="1" s="1"/>
  <c r="AB3119" i="1" a="1"/>
  <c r="AB3119" i="1" s="1"/>
  <c r="AB742" i="1" a="1"/>
  <c r="AB742" i="1" s="1"/>
  <c r="AB918" i="1" a="1"/>
  <c r="AB918" i="1" s="1"/>
  <c r="AB3965" i="1" a="1"/>
  <c r="AB3965" i="1" s="1"/>
  <c r="AB3271" i="1" a="1"/>
  <c r="AB3271" i="1" s="1"/>
  <c r="AB526" i="1" a="1"/>
  <c r="AB526" i="1" s="1"/>
  <c r="AB1558" i="1" a="1"/>
  <c r="AB1558" i="1" s="1"/>
  <c r="AB3934" i="1" a="1"/>
  <c r="AB3934" i="1" s="1"/>
  <c r="AB1228" i="1" a="1"/>
  <c r="AB1228" i="1" s="1"/>
  <c r="AB747" i="1" a="1"/>
  <c r="AB747" i="1" s="1"/>
  <c r="AB1460" i="1" a="1"/>
  <c r="AB1460" i="1" s="1"/>
  <c r="AB1636" i="1" a="1"/>
  <c r="AB1636" i="1" s="1"/>
  <c r="AB316" i="1" a="1"/>
  <c r="AB316" i="1" s="1"/>
  <c r="AB4767" i="1" a="1"/>
  <c r="AB4767" i="1" s="1"/>
  <c r="AB3629" i="1" a="1"/>
  <c r="AB3629" i="1" s="1"/>
  <c r="AB609" i="1" a="1"/>
  <c r="AB609" i="1" s="1"/>
  <c r="AB2339" i="1" a="1"/>
  <c r="AB2339" i="1" s="1"/>
  <c r="AB3909" i="1" a="1"/>
  <c r="AB3909" i="1" s="1"/>
  <c r="AB844" i="1" a="1"/>
  <c r="AB844" i="1" s="1"/>
  <c r="AB4623" i="1" a="1"/>
  <c r="AB4623" i="1" s="1"/>
  <c r="AB351" i="1" a="1"/>
  <c r="AB351" i="1" s="1"/>
  <c r="AB3394" i="1" a="1"/>
  <c r="AB3394" i="1" s="1"/>
  <c r="AB4371" i="1" a="1"/>
  <c r="AB4371" i="1" s="1"/>
  <c r="AB4980" i="1" a="1"/>
  <c r="AB4980" i="1" s="1"/>
  <c r="AB1454" i="1" a="1"/>
  <c r="AB1454" i="1" s="1"/>
  <c r="AB436" i="1" a="1"/>
  <c r="AB436" i="1" s="1"/>
  <c r="AB494" i="1" a="1"/>
  <c r="AB494" i="1" s="1"/>
  <c r="AB4556" i="1" a="1"/>
  <c r="AB4556" i="1" s="1"/>
  <c r="AB4870" i="1" a="1"/>
  <c r="AB4870" i="1" s="1"/>
  <c r="AB3547" i="1" a="1"/>
  <c r="AB3547" i="1" s="1"/>
  <c r="AB1732" i="1" a="1"/>
  <c r="AB1732" i="1" s="1"/>
  <c r="AB998" i="1" a="1"/>
  <c r="AB998" i="1" s="1"/>
  <c r="AB3759" i="1" a="1"/>
  <c r="AB3759" i="1" s="1"/>
  <c r="AB1226" i="1" a="1"/>
  <c r="AB1226" i="1" s="1"/>
  <c r="AB4168" i="1" a="1"/>
  <c r="AB4168" i="1" s="1"/>
  <c r="AB1008" i="1" a="1"/>
  <c r="AB1008" i="1" s="1"/>
  <c r="AB851" i="1" a="1"/>
  <c r="AB851" i="1" s="1"/>
  <c r="AB4509" i="1" a="1"/>
  <c r="AB4509" i="1" s="1"/>
  <c r="AB3060" i="1" a="1"/>
  <c r="AB3060" i="1" s="1"/>
  <c r="AB2621" i="1" a="1"/>
  <c r="AB2621" i="1" s="1"/>
  <c r="AB3562" i="1" a="1"/>
  <c r="AB3562" i="1" s="1"/>
  <c r="AB3009" i="1" a="1"/>
  <c r="AB3009" i="1" s="1"/>
  <c r="AB2480" i="1" a="1"/>
  <c r="AB2480" i="1" s="1"/>
  <c r="AB3089" i="1" a="1"/>
  <c r="AB3089" i="1" s="1"/>
  <c r="AB2027" i="1" a="1"/>
  <c r="AB2027" i="1" s="1"/>
  <c r="AB4608" i="1" a="1"/>
  <c r="AB4608" i="1" s="1"/>
  <c r="AB2924" i="1" a="1"/>
  <c r="AB2924" i="1" s="1"/>
  <c r="AB131" i="1" a="1"/>
  <c r="AB131" i="1" s="1"/>
  <c r="AB1106" i="1" a="1"/>
  <c r="AB1106" i="1" s="1"/>
  <c r="AB3408" i="1" a="1"/>
  <c r="AB3408" i="1" s="1"/>
  <c r="AB2917" i="1" a="1"/>
  <c r="AB2917" i="1" s="1"/>
  <c r="AB779" i="1" a="1"/>
  <c r="AB779" i="1" s="1"/>
  <c r="AB16" i="1" a="1"/>
  <c r="AB16" i="1" s="1"/>
  <c r="AB4713" i="1" a="1"/>
  <c r="AB4713" i="1" s="1"/>
  <c r="AB3149" i="1" a="1"/>
  <c r="AB3149" i="1" s="1"/>
  <c r="AB4969" i="1" a="1"/>
  <c r="AB4969" i="1" s="1"/>
  <c r="AB1690" i="1" a="1"/>
  <c r="AB1690" i="1" s="1"/>
  <c r="AB4281" i="1" a="1"/>
  <c r="AB4281" i="1" s="1"/>
  <c r="AB2826" i="1" a="1"/>
  <c r="AB2826" i="1" s="1"/>
  <c r="AB1207" i="1" a="1"/>
  <c r="AB1207" i="1" s="1"/>
  <c r="AB581" i="1" a="1"/>
  <c r="AB581" i="1" s="1"/>
  <c r="AB513" i="1" a="1"/>
  <c r="AB513" i="1" s="1"/>
  <c r="AB3482" i="1" a="1"/>
  <c r="AB3482" i="1" s="1"/>
  <c r="AB4401" i="1" a="1"/>
  <c r="AB4401" i="1" s="1"/>
  <c r="AB3894" i="1" a="1"/>
  <c r="AB3894" i="1" s="1"/>
  <c r="AB871" i="1" a="1"/>
  <c r="AB871" i="1" s="1"/>
  <c r="AB2130" i="1" a="1"/>
  <c r="AB2130" i="1" s="1"/>
  <c r="AB2210" i="1" a="1"/>
  <c r="AB2210" i="1" s="1"/>
  <c r="AB3180" i="1" a="1"/>
  <c r="AB3180" i="1" s="1"/>
  <c r="AB3676" i="1" a="1"/>
  <c r="AB3676" i="1" s="1"/>
  <c r="AB4014" i="1" a="1"/>
  <c r="AB4014" i="1" s="1"/>
  <c r="AB1338" i="1" a="1"/>
  <c r="AB1338" i="1" s="1"/>
  <c r="AB1301" i="1" a="1"/>
  <c r="AB1301" i="1" s="1"/>
  <c r="AB764" i="1" a="1"/>
  <c r="AB764" i="1" s="1"/>
  <c r="AB4527" i="1" a="1"/>
  <c r="AB4527" i="1" s="1"/>
  <c r="AB2196" i="1" a="1"/>
  <c r="AB2196" i="1" s="1"/>
  <c r="AB3195" i="1" a="1"/>
  <c r="AB3195" i="1" s="1"/>
  <c r="AB819" i="1" a="1"/>
  <c r="AB819" i="1" s="1"/>
  <c r="AB1648" i="1" a="1"/>
  <c r="AB1648" i="1" s="1"/>
  <c r="AB4905" i="1" a="1"/>
  <c r="AB4905" i="1" s="1"/>
  <c r="AB656" i="1" a="1"/>
  <c r="AB656" i="1" s="1"/>
  <c r="AB627" i="1" a="1"/>
  <c r="AB627" i="1" s="1"/>
  <c r="AB577" i="1" a="1"/>
  <c r="AB577" i="1" s="1"/>
  <c r="AB3433" i="1" a="1"/>
  <c r="AB3433" i="1" s="1"/>
  <c r="AB2981" i="1" a="1"/>
  <c r="AB2981" i="1" s="1"/>
  <c r="AB1139" i="1" a="1"/>
  <c r="AB1139" i="1" s="1"/>
  <c r="AB1653" i="1" a="1"/>
  <c r="AB1653" i="1" s="1"/>
  <c r="AB1765" i="1" a="1"/>
  <c r="AB1765" i="1" s="1"/>
  <c r="AB620" i="1" a="1"/>
  <c r="AB620" i="1" s="1"/>
  <c r="AB4620" i="1" a="1"/>
  <c r="AB4620" i="1" s="1"/>
  <c r="AB2832" i="1" a="1"/>
  <c r="AB2832" i="1" s="1"/>
  <c r="AB4245" i="1" a="1"/>
  <c r="AB4245" i="1" s="1"/>
  <c r="AB1952" i="1" a="1"/>
  <c r="AB1952" i="1" s="1"/>
  <c r="AB3970" i="1" a="1"/>
  <c r="AB3970" i="1" s="1"/>
  <c r="AB2546" i="1" a="1"/>
  <c r="AB2546" i="1" s="1"/>
  <c r="AB2683" i="1" a="1"/>
  <c r="AB2683" i="1" s="1"/>
  <c r="AB4137" i="1" a="1"/>
  <c r="AB4137" i="1" s="1"/>
  <c r="AB4410" i="1" a="1"/>
  <c r="AB4410" i="1" s="1"/>
  <c r="AB1535" i="1" a="1"/>
  <c r="AB1535" i="1" s="1"/>
  <c r="AB3355" i="1" a="1"/>
  <c r="AB3355" i="1" s="1"/>
  <c r="AB1596" i="1" a="1"/>
  <c r="AB1596" i="1" s="1"/>
  <c r="AB1166" i="1" a="1"/>
  <c r="AB1166" i="1" s="1"/>
  <c r="AB3118" i="1" a="1"/>
  <c r="AB3118" i="1" s="1"/>
  <c r="AB3663" i="1" a="1"/>
  <c r="AB3663" i="1" s="1"/>
  <c r="AB1644" i="1" a="1"/>
  <c r="AB1644" i="1" s="1"/>
  <c r="AB42" i="1" a="1"/>
  <c r="AB42" i="1" s="1"/>
  <c r="AB79" i="1" a="1"/>
  <c r="AB79" i="1" s="1"/>
  <c r="AB3011" i="1" a="1"/>
  <c r="AB3011" i="1" s="1"/>
  <c r="AB1346" i="1" a="1"/>
  <c r="AB1346" i="1" s="1"/>
  <c r="AB3059" i="1" a="1"/>
  <c r="AB3059" i="1" s="1"/>
  <c r="AB894" i="1" a="1"/>
  <c r="AB894" i="1" s="1"/>
  <c r="AB3352" i="1" a="1"/>
  <c r="AB3352" i="1" s="1"/>
  <c r="AB582" i="1" a="1"/>
  <c r="AB582" i="1" s="1"/>
  <c r="AB4400" i="1" a="1"/>
  <c r="AB4400" i="1" s="1"/>
  <c r="AB3976" i="1" a="1"/>
  <c r="AB3976" i="1" s="1"/>
  <c r="AB4503" i="1" a="1"/>
  <c r="AB4503" i="1" s="1"/>
  <c r="AB3526" i="1" a="1"/>
  <c r="AB3526" i="1" s="1"/>
  <c r="AB1209" i="1" a="1"/>
  <c r="AB1209" i="1" s="1"/>
  <c r="AB1255" i="1" a="1"/>
  <c r="AB1255" i="1" s="1"/>
  <c r="AB4673" i="1" a="1"/>
  <c r="AB4673" i="1" s="1"/>
  <c r="AB1624" i="1" a="1"/>
  <c r="AB1624" i="1" s="1"/>
  <c r="AB267" i="1" a="1"/>
  <c r="AB267" i="1" s="1"/>
  <c r="AB4813" i="1" a="1"/>
  <c r="AB4813" i="1" s="1"/>
  <c r="AB3842" i="1" a="1"/>
  <c r="AB3842" i="1" s="1"/>
  <c r="AB169" i="1" a="1"/>
  <c r="AB169" i="1" s="1"/>
  <c r="AB1713" i="1" a="1"/>
  <c r="AB1713" i="1" s="1"/>
  <c r="AB3492" i="1" a="1"/>
  <c r="AB3492" i="1" s="1"/>
  <c r="AB3036" i="1" a="1"/>
  <c r="AB3036" i="1" s="1"/>
  <c r="AB3899" i="1" a="1"/>
  <c r="AB3899" i="1" s="1"/>
  <c r="AB3024" i="1" a="1"/>
  <c r="AB3024" i="1" s="1"/>
  <c r="AB4710" i="1" a="1"/>
  <c r="AB4710" i="1" s="1"/>
  <c r="AB1652" i="1" a="1"/>
  <c r="AB1652" i="1" s="1"/>
  <c r="AB417" i="1" a="1"/>
  <c r="AB417" i="1" s="1"/>
  <c r="AB211" i="1" a="1"/>
  <c r="AB211" i="1" s="1"/>
  <c r="AB2670" i="1" a="1"/>
  <c r="AB2670" i="1" s="1"/>
  <c r="AB4481" i="1" a="1"/>
  <c r="AB4481" i="1" s="1"/>
  <c r="AB440" i="1" a="1"/>
  <c r="AB440" i="1" s="1"/>
  <c r="AB460" i="1" a="1"/>
  <c r="AB460" i="1" s="1"/>
  <c r="AB664" i="1" a="1"/>
  <c r="AB664" i="1" s="1"/>
  <c r="AB1994" i="1" a="1"/>
  <c r="AB1994" i="1" s="1"/>
  <c r="AB3586" i="1" a="1"/>
  <c r="AB3586" i="1" s="1"/>
  <c r="AB4166" i="1" a="1"/>
  <c r="AB4166" i="1" s="1"/>
  <c r="AB3423" i="1" a="1"/>
  <c r="AB3423" i="1" s="1"/>
  <c r="AB2201" i="1" a="1"/>
  <c r="AB2201" i="1" s="1"/>
  <c r="AB1432" i="1" a="1"/>
  <c r="AB1432" i="1" s="1"/>
  <c r="AB961" i="1" a="1"/>
  <c r="AB961" i="1" s="1"/>
  <c r="AB2701" i="1" a="1"/>
  <c r="AB2701" i="1" s="1"/>
  <c r="AB334" i="1" a="1"/>
  <c r="AB334" i="1" s="1"/>
  <c r="AB3291" i="1" a="1"/>
  <c r="AB3291" i="1" s="1"/>
  <c r="AB1551" i="1" a="1"/>
  <c r="AB1551" i="1" s="1"/>
  <c r="AB990" i="1" a="1"/>
  <c r="AB990" i="1" s="1"/>
  <c r="AB3448" i="1" a="1"/>
  <c r="AB3448" i="1" s="1"/>
  <c r="AB3472" i="1" a="1"/>
  <c r="AB3472" i="1" s="1"/>
  <c r="AB2722" i="1" a="1"/>
  <c r="AB2722" i="1" s="1"/>
  <c r="AB4563" i="1" a="1"/>
  <c r="AB4563" i="1" s="1"/>
  <c r="AB4354" i="1" a="1"/>
  <c r="AB4354" i="1" s="1"/>
  <c r="AB4907" i="1" a="1"/>
  <c r="AB4907" i="1" s="1"/>
  <c r="AB247" i="1" a="1"/>
  <c r="AB247" i="1" s="1"/>
  <c r="AB3805" i="1" a="1"/>
  <c r="AB3805" i="1" s="1"/>
  <c r="AB142" i="1" a="1"/>
  <c r="AB142" i="1" s="1"/>
  <c r="AB549" i="1" a="1"/>
  <c r="AB549" i="1" s="1"/>
  <c r="AB3985" i="1" a="1"/>
  <c r="AB3985" i="1" s="1"/>
  <c r="AB2482" i="1" a="1"/>
  <c r="AB2482" i="1" s="1"/>
  <c r="AB3052" i="1" a="1"/>
  <c r="AB3052" i="1" s="1"/>
  <c r="AB1729" i="1" a="1"/>
  <c r="AB1729" i="1" s="1"/>
  <c r="AB3846" i="1" a="1"/>
  <c r="AB3846" i="1" s="1"/>
  <c r="AB4134" i="1" a="1"/>
  <c r="AB4134" i="1" s="1"/>
  <c r="AB4627" i="1" a="1"/>
  <c r="AB4627" i="1" s="1"/>
  <c r="AB469" i="1" a="1"/>
  <c r="AB469" i="1" s="1"/>
  <c r="AB4028" i="1" a="1"/>
  <c r="AB4028" i="1" s="1"/>
  <c r="AB4949" i="1" a="1"/>
  <c r="AB4949" i="1" s="1"/>
  <c r="AB1900" i="1" a="1"/>
  <c r="AB1900" i="1" s="1"/>
  <c r="AB2169" i="1" a="1"/>
  <c r="AB2169" i="1" s="1"/>
  <c r="AB4979" i="1" a="1"/>
  <c r="AB4979" i="1" s="1"/>
  <c r="AB2052" i="1" a="1"/>
  <c r="AB2052" i="1" s="1"/>
  <c r="AB2423" i="1" a="1"/>
  <c r="AB2423" i="1" s="1"/>
  <c r="AB1775" i="1" a="1"/>
  <c r="AB1775" i="1" s="1"/>
  <c r="AB2936" i="1" a="1"/>
  <c r="AB2936" i="1" s="1"/>
  <c r="AB1355" i="1" a="1"/>
  <c r="AB1355" i="1" s="1"/>
  <c r="AB1992" i="1" a="1"/>
  <c r="AB1992" i="1" s="1"/>
  <c r="AB3389" i="1" a="1"/>
  <c r="AB3389" i="1" s="1"/>
  <c r="AB3517" i="1" a="1"/>
  <c r="AB3517" i="1" s="1"/>
  <c r="AB4616" i="1" a="1"/>
  <c r="AB4616" i="1" s="1"/>
  <c r="AB3441" i="1" a="1"/>
  <c r="AB3441" i="1" s="1"/>
  <c r="AB3514" i="1" a="1"/>
  <c r="AB3514" i="1" s="1"/>
  <c r="AB2638" i="1" a="1"/>
  <c r="AB2638" i="1" s="1"/>
  <c r="AB4853" i="1" a="1"/>
  <c r="AB4853" i="1" s="1"/>
  <c r="AB1969" i="1" a="1"/>
  <c r="AB1969" i="1" s="1"/>
  <c r="AB2608" i="1" a="1"/>
  <c r="AB2608" i="1" s="1"/>
  <c r="AB2802" i="1" a="1"/>
  <c r="AB2802" i="1" s="1"/>
  <c r="AB3871" i="1" a="1"/>
  <c r="AB3871" i="1" s="1"/>
  <c r="AB273" i="1" a="1"/>
  <c r="AB273" i="1" s="1"/>
  <c r="AB4240" i="1" a="1"/>
  <c r="AB4240" i="1" s="1"/>
  <c r="AB172" i="1" a="1"/>
  <c r="AB172" i="1" s="1"/>
  <c r="AB518" i="1" a="1"/>
  <c r="AB518" i="1" s="1"/>
  <c r="AB2378" i="1" a="1"/>
  <c r="AB2378" i="1" s="1"/>
  <c r="AB845" i="1" a="1"/>
  <c r="AB845" i="1" s="1"/>
  <c r="AB1435" i="1" a="1"/>
  <c r="AB1435" i="1" s="1"/>
  <c r="AB3520" i="1" a="1"/>
  <c r="AB3520" i="1" s="1"/>
  <c r="AB1736" i="1" a="1"/>
  <c r="AB1736" i="1" s="1"/>
  <c r="AB1610" i="1" a="1"/>
  <c r="AB1610" i="1" s="1"/>
  <c r="AB4184" i="1" a="1"/>
  <c r="AB4184" i="1" s="1"/>
  <c r="AB3494" i="1" a="1"/>
  <c r="AB3494" i="1" s="1"/>
  <c r="AB2189" i="1" a="1"/>
  <c r="AB2189" i="1" s="1"/>
  <c r="AB3202" i="1" a="1"/>
  <c r="AB3202" i="1" s="1"/>
  <c r="AB4985" i="1" a="1"/>
  <c r="AB4985" i="1" s="1"/>
  <c r="AB1381" i="1" a="1"/>
  <c r="AB1381" i="1" s="1"/>
  <c r="AB1184" i="1" a="1"/>
  <c r="AB1184" i="1" s="1"/>
  <c r="AB3386" i="1" a="1"/>
  <c r="AB3386" i="1" s="1"/>
  <c r="AB4016" i="1" a="1"/>
  <c r="AB4016" i="1" s="1"/>
  <c r="AB3086" i="1" a="1"/>
  <c r="AB3086" i="1" s="1"/>
  <c r="AB3323" i="1" a="1"/>
  <c r="AB3323" i="1" s="1"/>
  <c r="AB858" i="1" a="1"/>
  <c r="AB858" i="1" s="1"/>
  <c r="AB1146" i="1" a="1"/>
  <c r="AB1146" i="1" s="1"/>
  <c r="AB1869" i="1" a="1"/>
  <c r="AB1869" i="1" s="1"/>
  <c r="AB886" i="1" a="1"/>
  <c r="AB886" i="1" s="1"/>
  <c r="AB836" i="1" a="1"/>
  <c r="AB836" i="1" s="1"/>
  <c r="AB3455" i="1" a="1"/>
  <c r="AB3455" i="1" s="1"/>
  <c r="AB3468" i="1" a="1"/>
  <c r="AB3468" i="1" s="1"/>
  <c r="AB4163" i="1" a="1"/>
  <c r="AB4163" i="1" s="1"/>
  <c r="AB2716" i="1" a="1"/>
  <c r="AB2716" i="1" s="1"/>
  <c r="AB2495" i="1" a="1"/>
  <c r="AB2495" i="1" s="1"/>
  <c r="AB734" i="1" a="1"/>
  <c r="AB734" i="1" s="1"/>
  <c r="AB3691" i="1" a="1"/>
  <c r="AB3691" i="1" s="1"/>
  <c r="AB1819" i="1" a="1"/>
  <c r="AB1819" i="1" s="1"/>
  <c r="AB3501" i="1" a="1"/>
  <c r="AB3501" i="1" s="1"/>
  <c r="AB2032" i="1" a="1"/>
  <c r="AB2032" i="1" s="1"/>
  <c r="AB3654" i="1" a="1"/>
  <c r="AB3654" i="1" s="1"/>
  <c r="AB752" i="1" a="1"/>
  <c r="AB752" i="1" s="1"/>
  <c r="AB4105" i="1" a="1"/>
  <c r="AB4105" i="1" s="1"/>
  <c r="AB1580" i="1" a="1"/>
  <c r="AB1580" i="1" s="1"/>
  <c r="AB50" i="1" a="1"/>
  <c r="AB50" i="1" s="1"/>
  <c r="AB2630" i="1" a="1"/>
  <c r="AB2630" i="1" s="1"/>
  <c r="AB1003" i="1" a="1"/>
  <c r="AB1003" i="1" s="1"/>
  <c r="AB2853" i="1" a="1"/>
  <c r="AB2853" i="1" s="1"/>
  <c r="AB414" i="1" a="1"/>
  <c r="AB414" i="1" s="1"/>
  <c r="AB2297" i="1" a="1"/>
  <c r="AB2297" i="1" s="1"/>
  <c r="AB1244" i="1" a="1"/>
  <c r="AB1244" i="1" s="1"/>
  <c r="AB832" i="1" a="1"/>
  <c r="AB832" i="1" s="1"/>
  <c r="AB4582" i="1" a="1"/>
  <c r="AB4582" i="1" s="1"/>
  <c r="AB4849" i="1" a="1"/>
  <c r="AB4849" i="1" s="1"/>
  <c r="AB4854" i="1" a="1"/>
  <c r="AB4854" i="1" s="1"/>
  <c r="AB699" i="1" a="1"/>
  <c r="AB699" i="1" s="1"/>
  <c r="AB3275" i="1" a="1"/>
  <c r="AB3275" i="1" s="1"/>
  <c r="AB3451" i="1" a="1"/>
  <c r="AB3451" i="1" s="1"/>
  <c r="AB4325" i="1" a="1"/>
  <c r="AB4325" i="1" s="1"/>
  <c r="AB3300" i="1" a="1"/>
  <c r="AB3300" i="1" s="1"/>
  <c r="AB1533" i="1" a="1"/>
  <c r="AB1533" i="1" s="1"/>
  <c r="AB1095" i="1" a="1"/>
  <c r="AB1095" i="1" s="1"/>
  <c r="AB552" i="1" a="1"/>
  <c r="AB552" i="1" s="1"/>
  <c r="AB3505" i="1" a="1"/>
  <c r="AB3505" i="1" s="1"/>
  <c r="AB955" i="1" a="1"/>
  <c r="AB955" i="1" s="1"/>
  <c r="AB97" i="1" a="1"/>
  <c r="AB97" i="1" s="1"/>
  <c r="AB488" i="1" a="1"/>
  <c r="AB488" i="1" s="1"/>
  <c r="AB2731" i="1" a="1"/>
  <c r="AB2731" i="1" s="1"/>
  <c r="AB3400" i="1" a="1"/>
  <c r="AB3400" i="1" s="1"/>
  <c r="AB1532" i="1" a="1"/>
  <c r="AB1532" i="1" s="1"/>
  <c r="AB2527" i="1" a="1"/>
  <c r="AB2527" i="1" s="1"/>
  <c r="AB2234" i="1" a="1"/>
  <c r="AB2234" i="1" s="1"/>
  <c r="AB4131" i="1" a="1"/>
  <c r="AB4131" i="1" s="1"/>
  <c r="AB862" i="1" a="1"/>
  <c r="AB862" i="1" s="1"/>
  <c r="AB1424" i="1" a="1"/>
  <c r="AB1424" i="1" s="1"/>
  <c r="AB3601" i="1" a="1"/>
  <c r="AB3601" i="1" s="1"/>
  <c r="AB2472" i="1" a="1"/>
  <c r="AB2472" i="1" s="1"/>
  <c r="AB1829" i="1" a="1"/>
  <c r="AB1829" i="1" s="1"/>
  <c r="AB468" i="1" a="1"/>
  <c r="AB468" i="1" s="1"/>
  <c r="AB1659" i="1" a="1"/>
  <c r="AB1659" i="1" s="1"/>
  <c r="AB3800" i="1" a="1"/>
  <c r="AB3800" i="1" s="1"/>
  <c r="AB4587" i="1" a="1"/>
  <c r="AB4587" i="1" s="1"/>
  <c r="AB1541" i="1" a="1"/>
  <c r="AB1541" i="1" s="1"/>
  <c r="AB3577" i="1" a="1"/>
  <c r="AB3577" i="1" s="1"/>
  <c r="AB2643" i="1" a="1"/>
  <c r="AB2643" i="1" s="1"/>
  <c r="AB4938" i="1" a="1"/>
  <c r="AB4938" i="1" s="1"/>
  <c r="AB3220" i="1" a="1"/>
  <c r="AB3220" i="1" s="1"/>
  <c r="AB1092" i="1" a="1"/>
  <c r="AB1092" i="1" s="1"/>
  <c r="AB3427" i="1" a="1"/>
  <c r="AB3427" i="1" s="1"/>
  <c r="AB1547" i="1" a="1"/>
  <c r="AB1547" i="1" s="1"/>
  <c r="AB3582" i="1" a="1"/>
  <c r="AB3582" i="1" s="1"/>
  <c r="AB612" i="1" a="1"/>
  <c r="AB612" i="1" s="1"/>
  <c r="AB268" i="1" a="1"/>
  <c r="AB268" i="1" s="1"/>
  <c r="AB402" i="1" a="1"/>
  <c r="AB402" i="1" s="1"/>
  <c r="AB907" i="1" a="1"/>
  <c r="AB907" i="1" s="1"/>
  <c r="AB3706" i="1" a="1"/>
  <c r="AB3706" i="1" s="1"/>
  <c r="AB2541" i="1" a="1"/>
  <c r="AB2541" i="1" s="1"/>
  <c r="AB1511" i="1" a="1"/>
  <c r="AB1511" i="1" s="1"/>
  <c r="AB1164" i="1" a="1"/>
  <c r="AB1164" i="1" s="1"/>
  <c r="AB2021" i="1" a="1"/>
  <c r="AB2021" i="1" s="1"/>
  <c r="AB1540" i="1" a="1"/>
  <c r="AB1540" i="1" s="1"/>
  <c r="AB1897" i="1" a="1"/>
  <c r="AB1897" i="1" s="1"/>
  <c r="AB4962" i="1" a="1"/>
  <c r="AB4962" i="1" s="1"/>
  <c r="AB2158" i="1" a="1"/>
  <c r="AB2158" i="1" s="1"/>
  <c r="AB2104" i="1" a="1"/>
  <c r="AB2104" i="1" s="1"/>
  <c r="AB4438" i="1" a="1"/>
  <c r="AB4438" i="1" s="1"/>
  <c r="AB4250" i="1" a="1"/>
  <c r="AB4250" i="1" s="1"/>
  <c r="AB1500" i="1" a="1"/>
  <c r="AB1500" i="1" s="1"/>
  <c r="AB1398" i="1" a="1"/>
  <c r="AB1398" i="1" s="1"/>
  <c r="AB2848" i="1" a="1"/>
  <c r="AB2848" i="1" s="1"/>
  <c r="AB2510" i="1" a="1"/>
  <c r="AB2510" i="1" s="1"/>
  <c r="AB1210" i="1" a="1"/>
  <c r="AB1210" i="1" s="1"/>
  <c r="AB216" i="1" a="1"/>
  <c r="AB216" i="1" s="1"/>
  <c r="AB1695" i="1" a="1"/>
  <c r="AB1695" i="1" s="1"/>
  <c r="AB1455" i="1" a="1"/>
  <c r="AB1455" i="1" s="1"/>
  <c r="AB240" i="1" a="1"/>
  <c r="AB240" i="1" s="1"/>
  <c r="AB2739" i="1" a="1"/>
  <c r="AB2739" i="1" s="1"/>
  <c r="AB4222" i="1" a="1"/>
  <c r="AB4222" i="1" s="1"/>
  <c r="AB2384" i="1" a="1"/>
  <c r="AB2384" i="1" s="1"/>
  <c r="AB4288" i="1" a="1"/>
  <c r="AB4288" i="1" s="1"/>
  <c r="AB4880" i="1" a="1"/>
  <c r="AB4880" i="1" s="1"/>
  <c r="AB4102" i="1" a="1"/>
  <c r="AB4102" i="1" s="1"/>
  <c r="AB2252" i="1" a="1"/>
  <c r="AB2252" i="1" s="1"/>
  <c r="AB971" i="1" a="1"/>
  <c r="AB971" i="1" s="1"/>
  <c r="AB2946" i="1" a="1"/>
  <c r="AB2946" i="1" s="1"/>
  <c r="AB3034" i="1" a="1"/>
  <c r="AB3034" i="1" s="1"/>
  <c r="AB2570" i="1" a="1"/>
  <c r="AB2570" i="1" s="1"/>
  <c r="AB3512" i="1" a="1"/>
  <c r="AB3512" i="1" s="1"/>
  <c r="AB194" i="1" a="1"/>
  <c r="AB194" i="1" s="1"/>
  <c r="AB2543" i="1" a="1"/>
  <c r="AB2543" i="1" s="1"/>
  <c r="AB821" i="1" a="1"/>
  <c r="AB821" i="1" s="1"/>
  <c r="AB154" i="1" a="1"/>
  <c r="AB154" i="1" s="1"/>
  <c r="AB649" i="1" a="1"/>
  <c r="AB649" i="1" s="1"/>
  <c r="AB4661" i="1" a="1"/>
  <c r="AB4661" i="1" s="1"/>
  <c r="AB28" i="1" a="1"/>
  <c r="AB28" i="1" s="1"/>
  <c r="AB3305" i="1" a="1"/>
  <c r="AB3305" i="1" s="1"/>
  <c r="AB2107" i="1" a="1"/>
  <c r="AB2107" i="1" s="1"/>
  <c r="AB580" i="1" a="1"/>
  <c r="AB580" i="1" s="1"/>
  <c r="AB3524" i="1" a="1"/>
  <c r="AB3524" i="1" s="1"/>
  <c r="AB2904" i="1" a="1"/>
  <c r="AB2904" i="1" s="1"/>
  <c r="AB1212" i="1" a="1"/>
  <c r="AB1212" i="1" s="1"/>
  <c r="AB3453" i="1" a="1"/>
  <c r="AB3453" i="1" s="1"/>
  <c r="AB2259" i="1" a="1"/>
  <c r="AB2259" i="1" s="1"/>
  <c r="AB4669" i="1" a="1"/>
  <c r="AB4669" i="1" s="1"/>
  <c r="AB2545" i="1" a="1"/>
  <c r="AB2545" i="1" s="1"/>
  <c r="AB1389" i="1" a="1"/>
  <c r="AB1389" i="1" s="1"/>
  <c r="AB3672" i="1" a="1"/>
  <c r="AB3672" i="1" s="1"/>
  <c r="AB242" i="1" a="1"/>
  <c r="AB242" i="1" s="1"/>
  <c r="AB760" i="1" a="1"/>
  <c r="AB760" i="1" s="1"/>
  <c r="AB2010" i="1" a="1"/>
  <c r="AB2010" i="1" s="1"/>
  <c r="AB1021" i="1" a="1"/>
  <c r="AB1021" i="1" s="1"/>
  <c r="AB4103" i="1" a="1"/>
  <c r="AB4103" i="1" s="1"/>
  <c r="AB3701" i="1" a="1"/>
  <c r="AB3701" i="1" s="1"/>
  <c r="AB817" i="1" a="1"/>
  <c r="AB817" i="1" s="1"/>
  <c r="AB354" i="1" a="1"/>
  <c r="AB354" i="1" s="1"/>
  <c r="AB2019" i="1" a="1"/>
  <c r="AB2019" i="1" s="1"/>
  <c r="AB908" i="1" a="1"/>
  <c r="AB908" i="1" s="1"/>
  <c r="AB3937" i="1" a="1"/>
  <c r="AB3937" i="1" s="1"/>
  <c r="AB2367" i="1" a="1"/>
  <c r="AB2367" i="1" s="1"/>
  <c r="AB1937" i="1" a="1"/>
  <c r="AB1937" i="1" s="1"/>
  <c r="AB2599" i="1" a="1"/>
  <c r="AB2599" i="1" s="1"/>
  <c r="AB1386" i="1" a="1"/>
  <c r="AB1386" i="1" s="1"/>
  <c r="AB3347" i="1" a="1"/>
  <c r="AB3347" i="1" s="1"/>
  <c r="AB4878" i="1" a="1"/>
  <c r="AB4878" i="1" s="1"/>
  <c r="AB3320" i="1" a="1"/>
  <c r="AB3320" i="1" s="1"/>
  <c r="AB3729" i="1" a="1"/>
  <c r="AB3729" i="1" s="1"/>
  <c r="AB3266" i="1" a="1"/>
  <c r="AB3266" i="1" s="1"/>
  <c r="AB1982" i="1" a="1"/>
  <c r="AB1982" i="1" s="1"/>
  <c r="AB337" i="1" a="1"/>
  <c r="AB337" i="1" s="1"/>
  <c r="AB4653" i="1" a="1"/>
  <c r="AB4653" i="1" s="1"/>
  <c r="AB826" i="1" a="1"/>
  <c r="AB826" i="1" s="1"/>
  <c r="AB2742" i="1" a="1"/>
  <c r="AB2742" i="1" s="1"/>
  <c r="AB3757" i="1" a="1"/>
  <c r="AB3757" i="1" s="1"/>
  <c r="AB2006" i="1" a="1"/>
  <c r="AB2006" i="1" s="1"/>
  <c r="AB1168" i="1" a="1"/>
  <c r="AB1168" i="1" s="1"/>
  <c r="AB2559" i="1" a="1"/>
  <c r="AB2559" i="1" s="1"/>
  <c r="AB2516" i="1" a="1"/>
  <c r="AB2516" i="1" s="1"/>
  <c r="AB3151" i="1" a="1"/>
  <c r="AB3151" i="1" s="1"/>
  <c r="AB119" i="1" a="1"/>
  <c r="AB119" i="1" s="1"/>
  <c r="AB318" i="1" a="1"/>
  <c r="AB318" i="1" s="1"/>
  <c r="AB3186" i="1" a="1"/>
  <c r="AB3186" i="1" s="1"/>
  <c r="AB2153" i="1" a="1"/>
  <c r="AB2153" i="1" s="1"/>
  <c r="AB3318" i="1" a="1"/>
  <c r="AB3318" i="1" s="1"/>
  <c r="AB398" i="1" a="1"/>
  <c r="AB398" i="1" s="1"/>
  <c r="AB1752" i="1" a="1"/>
  <c r="AB1752" i="1" s="1"/>
  <c r="AB1357" i="1" a="1"/>
  <c r="AB1357" i="1" s="1"/>
  <c r="AB1942" i="1" a="1"/>
  <c r="AB1942" i="1" s="1"/>
  <c r="AB1895" i="1" a="1"/>
  <c r="AB1895" i="1" s="1"/>
  <c r="AB2129" i="1" a="1"/>
  <c r="AB2129" i="1" s="1"/>
  <c r="AB89" i="1" a="1"/>
  <c r="AB89" i="1" s="1"/>
  <c r="AB161" i="1" a="1"/>
  <c r="AB161" i="1" s="1"/>
  <c r="AB110" i="1" a="1"/>
  <c r="AB110" i="1" s="1"/>
  <c r="AB1252" i="1" a="1"/>
  <c r="AB1252" i="1" s="1"/>
  <c r="AB2562" i="1" a="1"/>
  <c r="AB2562" i="1" s="1"/>
  <c r="AB1203" i="1" a="1"/>
  <c r="AB1203" i="1" s="1"/>
  <c r="AB4496" i="1" a="1"/>
  <c r="AB4496" i="1" s="1"/>
  <c r="AB2029" i="1" a="1"/>
  <c r="AB2029" i="1" s="1"/>
  <c r="AB4011" i="1" a="1"/>
  <c r="AB4011" i="1" s="1"/>
  <c r="AB34" i="1" a="1"/>
  <c r="AB34" i="1" s="1"/>
  <c r="AB593" i="1" a="1"/>
  <c r="AB593" i="1" s="1"/>
  <c r="AB2416" i="1" a="1"/>
  <c r="AB2416" i="1" s="1"/>
  <c r="AB2049" i="1" a="1"/>
  <c r="AB2049" i="1" s="1"/>
  <c r="AB586" i="1" a="1"/>
  <c r="AB586" i="1" s="1"/>
  <c r="AB2314" i="1" a="1"/>
  <c r="AB2314" i="1" s="1"/>
  <c r="AB1223" i="1" a="1"/>
  <c r="AB1223" i="1" s="1"/>
  <c r="AB1836" i="1" a="1"/>
  <c r="AB1836" i="1" s="1"/>
  <c r="AB3674" i="1" a="1"/>
  <c r="AB3674" i="1" s="1"/>
  <c r="AB3865" i="1" a="1"/>
  <c r="AB3865" i="1" s="1"/>
  <c r="AB2707" i="1" a="1"/>
  <c r="AB2707" i="1" s="1"/>
  <c r="AB355" i="1" a="1"/>
  <c r="AB355" i="1" s="1"/>
  <c r="AB2419" i="1" a="1"/>
  <c r="AB2419" i="1" s="1"/>
  <c r="AB680" i="1" a="1"/>
  <c r="AB680" i="1" s="1"/>
  <c r="AB4313" i="1" a="1"/>
  <c r="AB4313" i="1" s="1"/>
  <c r="AB4390" i="1" a="1"/>
  <c r="AB4390" i="1" s="1"/>
  <c r="AB1907" i="1" a="1"/>
  <c r="AB1907" i="1" s="1"/>
  <c r="AB2843" i="1" a="1"/>
  <c r="AB2843" i="1" s="1"/>
  <c r="AB4706" i="1" a="1"/>
  <c r="AB4706" i="1" s="1"/>
  <c r="AB2951" i="1" a="1"/>
  <c r="AB2951" i="1" s="1"/>
  <c r="AB2735" i="1" a="1"/>
  <c r="AB2735" i="1" s="1"/>
  <c r="AB1572" i="1" a="1"/>
  <c r="AB1572" i="1" s="1"/>
  <c r="AB897" i="1" a="1"/>
  <c r="AB897" i="1" s="1"/>
  <c r="AB1894" i="1" a="1"/>
  <c r="AB1894" i="1" s="1"/>
  <c r="AB1442" i="1" a="1"/>
  <c r="AB1442" i="1" s="1"/>
  <c r="AB2457" i="1" a="1"/>
  <c r="AB2457" i="1" s="1"/>
  <c r="AB4624" i="1" a="1"/>
  <c r="AB4624" i="1" s="1"/>
  <c r="AB2325" i="1" a="1"/>
  <c r="AB2325" i="1" s="1"/>
  <c r="AB1530" i="1" a="1"/>
  <c r="AB1530" i="1" s="1"/>
  <c r="AB789" i="1" a="1"/>
  <c r="AB789" i="1" s="1"/>
  <c r="AB1922" i="1" a="1"/>
  <c r="AB1922" i="1" s="1"/>
  <c r="AB4966" i="1" a="1"/>
  <c r="AB4966" i="1" s="1"/>
  <c r="AB61" i="1" a="1"/>
  <c r="AB61" i="1" s="1"/>
  <c r="AB1684" i="1" a="1"/>
  <c r="AB1684" i="1" s="1"/>
  <c r="AB2799" i="1" a="1"/>
  <c r="AB2799" i="1" s="1"/>
  <c r="AB4338" i="1" a="1"/>
  <c r="AB4338" i="1" s="1"/>
  <c r="AB213" i="1" a="1"/>
  <c r="AB213" i="1" s="1"/>
  <c r="AB4687" i="1" a="1"/>
  <c r="AB4687" i="1" s="1"/>
  <c r="AB368" i="1" a="1"/>
  <c r="AB368" i="1" s="1"/>
  <c r="AB4091" i="1" a="1"/>
  <c r="AB4091" i="1" s="1"/>
  <c r="AB4133" i="1" a="1"/>
  <c r="AB4133" i="1" s="1"/>
  <c r="AB3518" i="1" a="1"/>
  <c r="AB3518" i="1" s="1"/>
  <c r="AB502" i="1" a="1"/>
  <c r="AB502" i="1" s="1"/>
  <c r="AB2549" i="1" a="1"/>
  <c r="AB2549" i="1" s="1"/>
  <c r="AB4869" i="1" a="1"/>
  <c r="AB4869" i="1" s="1"/>
  <c r="AB3039" i="1" a="1"/>
  <c r="AB3039" i="1" s="1"/>
  <c r="AB164" i="1" a="1"/>
  <c r="AB164" i="1" s="1"/>
  <c r="AB675" i="1" a="1"/>
  <c r="AB675" i="1" s="1"/>
  <c r="AB1960" i="1" a="1"/>
  <c r="AB1960" i="1" s="1"/>
  <c r="AB1812" i="1" a="1"/>
  <c r="AB1812" i="1" s="1"/>
  <c r="AB3038" i="1" a="1"/>
  <c r="AB3038" i="1" s="1"/>
  <c r="AB2185" i="1" a="1"/>
  <c r="AB2185" i="1" s="1"/>
  <c r="AB221" i="1" a="1"/>
  <c r="AB221" i="1" s="1"/>
  <c r="AB4358" i="1" a="1"/>
  <c r="AB4358" i="1" s="1"/>
  <c r="AB3293" i="1" a="1"/>
  <c r="AB3293" i="1" s="1"/>
  <c r="AB3160" i="1" a="1"/>
  <c r="AB3160" i="1" s="1"/>
  <c r="AB1077" i="1" a="1"/>
  <c r="AB1077" i="1" s="1"/>
  <c r="AB2389" i="1" a="1"/>
  <c r="AB2389" i="1" s="1"/>
  <c r="AB4041" i="1" a="1"/>
  <c r="AB4041" i="1" s="1"/>
  <c r="AB1015" i="1" a="1"/>
  <c r="AB1015" i="1" s="1"/>
  <c r="AB1887" i="1" a="1"/>
  <c r="AB1887" i="1" s="1"/>
  <c r="AB1534" i="1" a="1"/>
  <c r="AB1534" i="1" s="1"/>
  <c r="AB860" i="1" a="1"/>
  <c r="AB860" i="1" s="1"/>
  <c r="AB1576" i="1" a="1"/>
  <c r="AB1576" i="1" s="1"/>
  <c r="AB1507" i="1" a="1"/>
  <c r="AB1507" i="1" s="1"/>
  <c r="AB2160" i="1" a="1"/>
  <c r="AB2160" i="1" s="1"/>
  <c r="AB4747" i="1" a="1"/>
  <c r="AB4747" i="1" s="1"/>
  <c r="AB868" i="1" a="1"/>
  <c r="AB868" i="1" s="1"/>
  <c r="AB3001" i="1" a="1"/>
  <c r="AB3001" i="1" s="1"/>
  <c r="AB1234" i="1" a="1"/>
  <c r="AB1234" i="1" s="1"/>
  <c r="AB3707" i="1" a="1"/>
  <c r="AB3707" i="1" s="1"/>
  <c r="AB5" i="1" a="1"/>
  <c r="AB5" i="1" s="1"/>
  <c r="AB1899" i="1" a="1"/>
  <c r="AB1899" i="1" s="1"/>
  <c r="AB2030" i="1" a="1"/>
  <c r="AB2030" i="1" s="1"/>
  <c r="AB1571" i="1" a="1"/>
  <c r="AB1571" i="1" s="1"/>
  <c r="AB2315" i="1" a="1"/>
  <c r="AB2315" i="1" s="1"/>
  <c r="AB148" i="1" a="1"/>
  <c r="AB148" i="1" s="1"/>
  <c r="AB714" i="1" a="1"/>
  <c r="AB714" i="1" s="1"/>
  <c r="AB2698" i="1" a="1"/>
  <c r="AB2698" i="1" s="1"/>
  <c r="AB1605" i="1" a="1"/>
  <c r="AB1605" i="1" s="1"/>
  <c r="AB3361" i="1" a="1"/>
  <c r="AB3361" i="1" s="1"/>
  <c r="AB3906" i="1" a="1"/>
  <c r="AB3906" i="1" s="1"/>
  <c r="AB3999" i="1" a="1"/>
  <c r="AB3999" i="1" s="1"/>
  <c r="AB258" i="1" a="1"/>
  <c r="AB258" i="1" s="1"/>
  <c r="AB1546" i="1" a="1"/>
  <c r="AB1546" i="1" s="1"/>
  <c r="AB1943" i="1" a="1"/>
  <c r="AB1943" i="1" s="1"/>
  <c r="AB1866" i="1" a="1"/>
  <c r="AB1866" i="1" s="1"/>
  <c r="AB1523" i="1" a="1"/>
  <c r="AB1523" i="1" s="1"/>
  <c r="AB3815" i="1" a="1"/>
  <c r="AB3815" i="1" s="1"/>
  <c r="AB4531" i="1" a="1"/>
  <c r="AB4531" i="1" s="1"/>
  <c r="AB2881" i="1" a="1"/>
  <c r="AB2881" i="1" s="1"/>
  <c r="AB802" i="1" a="1"/>
  <c r="AB802" i="1" s="1"/>
  <c r="AB1356" i="1" a="1"/>
  <c r="AB1356" i="1" s="1"/>
  <c r="AB563" i="1" a="1"/>
  <c r="AB563" i="1" s="1"/>
  <c r="AB843" i="1" a="1"/>
  <c r="AB843" i="1" s="1"/>
  <c r="AB4637" i="1" a="1"/>
  <c r="AB4637" i="1" s="1"/>
  <c r="AB4837" i="1" a="1"/>
  <c r="AB4837" i="1" s="1"/>
  <c r="AB4423" i="1" a="1"/>
  <c r="AB4423" i="1" s="1"/>
  <c r="AB2229" i="1" a="1"/>
  <c r="AB2229" i="1" s="1"/>
  <c r="AB3461" i="1" a="1"/>
  <c r="AB3461" i="1" s="1"/>
  <c r="AB4726" i="1" a="1"/>
  <c r="AB4726" i="1" s="1"/>
  <c r="AB4031" i="1" a="1"/>
  <c r="AB4031" i="1" s="1"/>
  <c r="AB2349" i="1" a="1"/>
  <c r="AB2349" i="1" s="1"/>
  <c r="AB1229" i="1" a="1"/>
  <c r="AB1229" i="1" s="1"/>
  <c r="AB1306" i="1" a="1"/>
  <c r="AB1306" i="1" s="1"/>
  <c r="AB4844" i="1" a="1"/>
  <c r="AB4844" i="1" s="1"/>
  <c r="AB1403" i="1" a="1"/>
  <c r="AB1403" i="1" s="1"/>
  <c r="AB702" i="1" a="1"/>
  <c r="AB702" i="1" s="1"/>
  <c r="AB4365" i="1" a="1"/>
  <c r="AB4365" i="1" s="1"/>
  <c r="AB3831" i="1" a="1"/>
  <c r="AB3831" i="1" s="1"/>
  <c r="AB3407" i="1" a="1"/>
  <c r="AB3407" i="1" s="1"/>
  <c r="AB2294" i="1" a="1"/>
  <c r="AB2294" i="1" s="1"/>
  <c r="AB4208" i="1" a="1"/>
  <c r="AB4208" i="1" s="1"/>
  <c r="AB2261" i="1" a="1"/>
  <c r="AB2261" i="1" s="1"/>
  <c r="AB2119" i="1" a="1"/>
  <c r="AB2119" i="1" s="1"/>
  <c r="AB1714" i="1" a="1"/>
  <c r="AB1714" i="1" s="1"/>
  <c r="AB2068" i="1" a="1"/>
  <c r="AB2068" i="1" s="1"/>
  <c r="AB348" i="1" a="1"/>
  <c r="AB348" i="1" s="1"/>
  <c r="AB227" i="1" a="1"/>
  <c r="AB227" i="1" s="1"/>
  <c r="AB555" i="1" a="1"/>
  <c r="AB555" i="1" s="1"/>
  <c r="AB1798" i="1" a="1"/>
  <c r="AB1798" i="1" s="1"/>
  <c r="AB1158" i="1" a="1"/>
  <c r="AB1158" i="1" s="1"/>
  <c r="AB1753" i="1" a="1"/>
  <c r="AB1753" i="1" s="1"/>
  <c r="AB1708" i="1" a="1"/>
  <c r="AB1708" i="1" s="1"/>
  <c r="AB2037" i="1" a="1"/>
  <c r="AB2037" i="1" s="1"/>
  <c r="AB3882" i="1" a="1"/>
  <c r="AB3882" i="1" s="1"/>
  <c r="AB4324" i="1" a="1"/>
  <c r="AB4324" i="1" s="1"/>
  <c r="AB4987" i="1" a="1"/>
  <c r="AB4987" i="1" s="1"/>
  <c r="AB2066" i="1" a="1"/>
  <c r="AB2066" i="1" s="1"/>
  <c r="AB419" i="1" a="1"/>
  <c r="AB419" i="1" s="1"/>
  <c r="AB3238" i="1" a="1"/>
  <c r="AB3238" i="1" s="1"/>
  <c r="AB2557" i="1" a="1"/>
  <c r="AB2557" i="1" s="1"/>
  <c r="AB4511" i="1" a="1"/>
  <c r="AB4511" i="1" s="1"/>
  <c r="AB1683" i="1" a="1"/>
  <c r="AB1683" i="1" s="1"/>
  <c r="AB2526" i="1" a="1"/>
  <c r="AB2526" i="1" s="1"/>
  <c r="AB2445" i="1" a="1"/>
  <c r="AB2445" i="1" s="1"/>
  <c r="AB3631" i="1" a="1"/>
  <c r="AB3631" i="1" s="1"/>
  <c r="AB2563" i="1" a="1"/>
  <c r="AB2563" i="1" s="1"/>
  <c r="AB190" i="1" a="1"/>
  <c r="AB190" i="1" s="1"/>
  <c r="AB1929" i="1" a="1"/>
  <c r="AB1929" i="1" s="1"/>
  <c r="AB4447" i="1" a="1"/>
  <c r="AB4447" i="1" s="1"/>
  <c r="AB462" i="1" a="1"/>
  <c r="AB462" i="1" s="1"/>
  <c r="AB2016" i="1" a="1"/>
  <c r="AB2016" i="1" s="1"/>
  <c r="AB1975" i="1" a="1"/>
  <c r="AB1975" i="1" s="1"/>
  <c r="AB107" i="1" a="1"/>
  <c r="AB107" i="1" s="1"/>
  <c r="AB992" i="1" a="1"/>
  <c r="AB992" i="1" s="1"/>
  <c r="AB23" i="1" a="1"/>
  <c r="AB23" i="1" s="1"/>
  <c r="AB4543" i="1" a="1"/>
  <c r="AB4543" i="1" s="1"/>
  <c r="AB3245" i="1" a="1"/>
  <c r="AB3245" i="1" s="1"/>
  <c r="AB4045" i="1" a="1"/>
  <c r="AB4045" i="1" s="1"/>
  <c r="AB4298" i="1" a="1"/>
  <c r="AB4298" i="1" s="1"/>
  <c r="AB3783" i="1" a="1"/>
  <c r="AB3783" i="1" s="1"/>
  <c r="AB3957" i="1" a="1"/>
  <c r="AB3957" i="1" s="1"/>
  <c r="AB2113" i="1" a="1"/>
  <c r="AB2113" i="1" s="1"/>
  <c r="AB1035" i="1" a="1"/>
  <c r="AB1035" i="1" s="1"/>
  <c r="AB4764" i="1" a="1"/>
  <c r="AB4764" i="1" s="1"/>
  <c r="AB2612" i="1" a="1"/>
  <c r="AB2612" i="1" s="1"/>
  <c r="AB1575" i="1" a="1"/>
  <c r="AB1575" i="1" s="1"/>
  <c r="AB954" i="1" a="1"/>
  <c r="AB954" i="1" s="1"/>
  <c r="AB4512" i="1" a="1"/>
  <c r="AB4512" i="1" s="1"/>
  <c r="AB3777" i="1" a="1"/>
  <c r="AB3777" i="1" s="1"/>
  <c r="AB1704" i="1" a="1"/>
  <c r="AB1704" i="1" s="1"/>
  <c r="AB2529" i="1" a="1"/>
  <c r="AB2529" i="1" s="1"/>
  <c r="AB1820" i="1" a="1"/>
  <c r="AB1820" i="1" s="1"/>
  <c r="AB3699" i="1" a="1"/>
  <c r="AB3699" i="1" s="1"/>
  <c r="AB1502" i="1" a="1"/>
  <c r="AB1502" i="1" s="1"/>
  <c r="AB672" i="1" a="1"/>
  <c r="AB672" i="1" s="1"/>
  <c r="AB376" i="1" a="1"/>
  <c r="AB376" i="1" s="1"/>
  <c r="AB3811" i="1" a="1"/>
  <c r="AB3811" i="1" s="1"/>
  <c r="AB2616" i="1" a="1"/>
  <c r="AB2616" i="1" s="1"/>
  <c r="AB2892" i="1" a="1"/>
  <c r="AB2892" i="1" s="1"/>
  <c r="AB1287" i="1" a="1"/>
  <c r="AB1287" i="1" s="1"/>
  <c r="AB214" i="1" a="1"/>
  <c r="AB214" i="1" s="1"/>
  <c r="AB519" i="1" a="1"/>
  <c r="AB519" i="1" s="1"/>
  <c r="AB408" i="1" a="1"/>
  <c r="AB408" i="1" s="1"/>
  <c r="AB3040" i="1" a="1"/>
  <c r="AB3040" i="1" s="1"/>
  <c r="AB3938" i="1" a="1"/>
  <c r="AB3938" i="1" s="1"/>
  <c r="AB1065" i="1" a="1"/>
  <c r="AB1065" i="1" s="1"/>
  <c r="AB854" i="1" a="1"/>
  <c r="AB854" i="1" s="1"/>
  <c r="AB2882" i="1" a="1"/>
  <c r="AB2882" i="1" s="1"/>
  <c r="AB3797" i="1" a="1"/>
  <c r="AB3797" i="1" s="1"/>
  <c r="AB3827" i="1" a="1"/>
  <c r="AB3827" i="1" s="1"/>
  <c r="AB3473" i="1" a="1"/>
  <c r="AB3473" i="1" s="1"/>
  <c r="AB1466" i="1" a="1"/>
  <c r="AB1466" i="1" s="1"/>
  <c r="AB4863" i="1" a="1"/>
  <c r="AB4863" i="1" s="1"/>
  <c r="AB1876" i="1" a="1"/>
  <c r="AB1876" i="1" s="1"/>
  <c r="AB2985" i="1" a="1"/>
  <c r="AB2985" i="1" s="1"/>
  <c r="AB4305" i="1" a="1"/>
  <c r="AB4305" i="1" s="1"/>
  <c r="AB4040" i="1" a="1"/>
  <c r="AB4040" i="1" s="1"/>
  <c r="AB1940" i="1" a="1"/>
  <c r="AB1940" i="1" s="1"/>
  <c r="AB4540" i="1" a="1"/>
  <c r="AB4540" i="1" s="1"/>
  <c r="AB3930" i="1" a="1"/>
  <c r="AB3930" i="1" s="1"/>
  <c r="AB2306" i="1" a="1"/>
  <c r="AB2306" i="1" s="1"/>
  <c r="AB443" i="1" a="1"/>
  <c r="AB443" i="1" s="1"/>
  <c r="AB4234" i="1" a="1"/>
  <c r="AB4234" i="1" s="1"/>
  <c r="AB4104" i="1" a="1"/>
  <c r="AB4104" i="1" s="1"/>
  <c r="AB4356" i="1" a="1"/>
  <c r="AB4356" i="1" s="1"/>
  <c r="AB183" i="1" a="1"/>
  <c r="AB183" i="1" s="1"/>
  <c r="AB3711" i="1" a="1"/>
  <c r="AB3711" i="1" s="1"/>
  <c r="AB3383" i="1" a="1"/>
  <c r="AB3383" i="1" s="1"/>
  <c r="AB753" i="1" a="1"/>
  <c r="AB753" i="1" s="1"/>
  <c r="AB1358" i="1" a="1"/>
  <c r="AB1358" i="1" s="1"/>
  <c r="AB873" i="1" a="1"/>
  <c r="AB873" i="1" s="1"/>
  <c r="AB689" i="1" a="1"/>
  <c r="AB689" i="1" s="1"/>
  <c r="AB2568" i="1" a="1"/>
  <c r="AB2568" i="1" s="1"/>
  <c r="AB3594" i="1" a="1"/>
  <c r="AB3594" i="1" s="1"/>
  <c r="AB4752" i="1" a="1"/>
  <c r="AB4752" i="1" s="1"/>
  <c r="AB4386" i="1" a="1"/>
  <c r="AB4386" i="1" s="1"/>
  <c r="AB3365" i="1" a="1"/>
  <c r="AB3365" i="1" s="1"/>
  <c r="AB3528" i="1" a="1"/>
  <c r="AB3528" i="1" s="1"/>
  <c r="AB3314" i="1" a="1"/>
  <c r="AB3314" i="1" s="1"/>
  <c r="AB1488" i="1" a="1"/>
  <c r="AB1488" i="1" s="1"/>
  <c r="AB2911" i="1" a="1"/>
  <c r="AB2911" i="1" s="1"/>
  <c r="AB775" i="1" a="1"/>
  <c r="AB775" i="1" s="1"/>
  <c r="AB604" i="1" a="1"/>
  <c r="AB604" i="1" s="1"/>
  <c r="AB3630" i="1" a="1"/>
  <c r="AB3630" i="1" s="1"/>
  <c r="AB4839" i="1" a="1"/>
  <c r="AB4839" i="1" s="1"/>
  <c r="AB3218" i="1" a="1"/>
  <c r="AB3218" i="1" s="1"/>
  <c r="AB4956" i="1" a="1"/>
  <c r="AB4956" i="1" s="1"/>
  <c r="AB369" i="1" a="1"/>
  <c r="AB369" i="1" s="1"/>
  <c r="AB3864" i="1" a="1"/>
  <c r="AB3864" i="1" s="1"/>
  <c r="AB785" i="1" a="1"/>
  <c r="AB785" i="1" s="1"/>
  <c r="AB1487" i="1" a="1"/>
  <c r="AB1487" i="1" s="1"/>
  <c r="AB3317" i="1" a="1"/>
  <c r="AB3317" i="1" s="1"/>
  <c r="AB3082" i="1" a="1"/>
  <c r="AB3082" i="1" s="1"/>
  <c r="AB1496" i="1" a="1"/>
  <c r="AB1496" i="1" s="1"/>
  <c r="AB2943" i="1" a="1"/>
  <c r="AB2943" i="1" s="1"/>
  <c r="AB3960" i="1" a="1"/>
  <c r="AB3960" i="1" s="1"/>
  <c r="AB3498" i="1" a="1"/>
  <c r="AB3498" i="1" s="1"/>
  <c r="AB274" i="1" a="1"/>
  <c r="AB274" i="1" s="1"/>
  <c r="AB1101" i="1" a="1"/>
  <c r="AB1101" i="1" s="1"/>
  <c r="AB525" i="1" a="1"/>
  <c r="AB525" i="1" s="1"/>
  <c r="AB2192" i="1" a="1"/>
  <c r="AB2192" i="1" s="1"/>
  <c r="AB2366" i="1" a="1"/>
  <c r="AB2366" i="1" s="1"/>
  <c r="AB4277" i="1" a="1"/>
  <c r="AB4277" i="1" s="1"/>
  <c r="AB4924" i="1" a="1"/>
  <c r="AB4924" i="1" s="1"/>
  <c r="AB1204" i="1" a="1"/>
  <c r="AB1204" i="1" s="1"/>
  <c r="AB903" i="1" a="1"/>
  <c r="AB903" i="1" s="1"/>
  <c r="AB4786" i="1" a="1"/>
  <c r="AB4786" i="1" s="1"/>
  <c r="AB3640" i="1" a="1"/>
  <c r="AB3640" i="1" s="1"/>
  <c r="AB1406" i="1" a="1"/>
  <c r="AB1406" i="1" s="1"/>
  <c r="AB3849" i="1" a="1"/>
  <c r="AB3849" i="1" s="1"/>
  <c r="AB1783" i="1" a="1"/>
  <c r="AB1783" i="1" s="1"/>
  <c r="AB3549" i="1" a="1"/>
  <c r="AB3549" i="1" s="1"/>
  <c r="AB3530" i="1" a="1"/>
  <c r="AB3530" i="1" s="1"/>
  <c r="AB3566" i="1" a="1"/>
  <c r="AB3566" i="1" s="1"/>
  <c r="AB1412" i="1" a="1"/>
  <c r="AB1412" i="1" s="1"/>
  <c r="AB3694" i="1" a="1"/>
  <c r="AB3694" i="1" s="1"/>
  <c r="AB2128" i="1" a="1"/>
  <c r="AB2128" i="1" s="1"/>
  <c r="AB728" i="1" a="1"/>
  <c r="AB728" i="1" s="1"/>
  <c r="AB2026" i="1" a="1"/>
  <c r="AB2026" i="1" s="1"/>
  <c r="AB4754" i="1" a="1"/>
  <c r="AB4754" i="1" s="1"/>
  <c r="AB2689" i="1" a="1"/>
  <c r="AB2689" i="1" s="1"/>
  <c r="AB2877" i="1" a="1"/>
  <c r="AB2877" i="1" s="1"/>
  <c r="AB3981" i="1" a="1"/>
  <c r="AB3981" i="1" s="1"/>
  <c r="AB3597" i="1" a="1"/>
  <c r="AB3597" i="1" s="1"/>
  <c r="AB1375" i="1" a="1"/>
  <c r="AB1375" i="1" s="1"/>
  <c r="AB2359" i="1" a="1"/>
  <c r="AB2359" i="1" s="1"/>
  <c r="AB4396" i="1" a="1"/>
  <c r="AB4396" i="1" s="1"/>
  <c r="AB4405" i="1" a="1"/>
  <c r="AB4405" i="1" s="1"/>
  <c r="AB309" i="1" a="1"/>
  <c r="AB309" i="1" s="1"/>
  <c r="AB2402" i="1" a="1"/>
  <c r="AB2402" i="1" s="1"/>
  <c r="AB2046" i="1" a="1"/>
  <c r="AB2046" i="1" s="1"/>
  <c r="AB231" i="1" a="1"/>
  <c r="AB231" i="1" s="1"/>
  <c r="AB14" i="1" a="1"/>
  <c r="AB14" i="1" s="1"/>
  <c r="AB3779" i="1" a="1"/>
  <c r="AB3779" i="1" s="1"/>
  <c r="AB336" i="1" a="1"/>
  <c r="AB336" i="1" s="1"/>
  <c r="AB3877" i="1" a="1"/>
  <c r="AB3877" i="1" s="1"/>
  <c r="AB152" i="1" a="1"/>
  <c r="AB152" i="1" s="1"/>
  <c r="AB1797" i="1" a="1"/>
  <c r="AB1797" i="1" s="1"/>
  <c r="AB58" i="1" a="1"/>
  <c r="AB58" i="1" s="1"/>
  <c r="AB4463" i="1" a="1"/>
  <c r="AB4463" i="1" s="1"/>
  <c r="AB4283" i="1" a="1"/>
  <c r="AB4283" i="1" s="1"/>
  <c r="AB2237" i="1" a="1"/>
  <c r="AB2237" i="1" s="1"/>
  <c r="AB1721" i="1" a="1"/>
  <c r="AB1721" i="1" s="1"/>
  <c r="AB4972" i="1" a="1"/>
  <c r="AB4972" i="1" s="1"/>
  <c r="AB2309" i="1" a="1"/>
  <c r="AB2309" i="1" s="1"/>
  <c r="AB2505" i="1" a="1"/>
  <c r="AB2505" i="1" s="1"/>
  <c r="AB3745" i="1" a="1"/>
  <c r="AB3745" i="1" s="1"/>
  <c r="AB4080" i="1" a="1"/>
  <c r="AB4080" i="1" s="1"/>
  <c r="AB4109" i="1" a="1"/>
  <c r="AB4109" i="1" s="1"/>
  <c r="AB3304" i="1" a="1"/>
  <c r="AB3304" i="1" s="1"/>
  <c r="AB1351" i="1" a="1"/>
  <c r="AB1351" i="1" s="1"/>
  <c r="AB3286" i="1" a="1"/>
  <c r="AB3286" i="1" s="1"/>
  <c r="AB2708" i="1" a="1"/>
  <c r="AB2708" i="1" s="1"/>
  <c r="AB4235" i="1" a="1"/>
  <c r="AB4235" i="1" s="1"/>
  <c r="AB435" i="1" a="1"/>
  <c r="AB435" i="1" s="1"/>
  <c r="AB4571" i="1" a="1"/>
  <c r="AB4571" i="1" s="1"/>
  <c r="AB3991" i="1" a="1"/>
  <c r="AB3991" i="1" s="1"/>
  <c r="AB2847" i="1" a="1"/>
  <c r="AB2847" i="1" s="1"/>
  <c r="AB3063" i="1" a="1"/>
  <c r="AB3063" i="1" s="1"/>
  <c r="AB1611" i="1" a="1"/>
  <c r="AB1611" i="1" s="1"/>
  <c r="AB1205" i="1" a="1"/>
  <c r="AB1205" i="1" s="1"/>
  <c r="AB2357" i="1" a="1"/>
  <c r="AB2357" i="1" s="1"/>
  <c r="AB2411" i="1" a="1"/>
  <c r="AB2411" i="1" s="1"/>
  <c r="AB4719" i="1" a="1"/>
  <c r="AB4719" i="1" s="1"/>
  <c r="AB1723" i="1" a="1"/>
  <c r="AB1723" i="1" s="1"/>
  <c r="AB375" i="1" a="1"/>
  <c r="AB375" i="1" s="1"/>
  <c r="AB4451" i="1" a="1"/>
  <c r="AB4451" i="1" s="1"/>
  <c r="AB978" i="1" a="1"/>
  <c r="AB978" i="1" s="1"/>
  <c r="AB4464" i="1" a="1"/>
  <c r="AB4464" i="1" s="1"/>
  <c r="AB3243" i="1" a="1"/>
  <c r="AB3243" i="1" s="1"/>
  <c r="AB217" i="1" a="1"/>
  <c r="AB217" i="1" s="1"/>
  <c r="AB4500" i="1" a="1"/>
  <c r="AB4500" i="1" s="1"/>
  <c r="AB1983" i="1" a="1"/>
  <c r="AB1983" i="1" s="1"/>
  <c r="AB106" i="1" a="1"/>
  <c r="AB106" i="1" s="1"/>
  <c r="AB975" i="1" a="1"/>
  <c r="AB975" i="1" s="1"/>
  <c r="AB3199" i="1" a="1"/>
  <c r="AB3199" i="1" s="1"/>
  <c r="AB158" i="1" a="1"/>
  <c r="AB158" i="1" s="1"/>
  <c r="AB1808" i="1" a="1"/>
  <c r="AB1808" i="1" s="1"/>
  <c r="AB931" i="1" a="1"/>
  <c r="AB931" i="1" s="1"/>
  <c r="AB2611" i="1" a="1"/>
  <c r="AB2611" i="1" s="1"/>
  <c r="AB3845" i="1" a="1"/>
  <c r="AB3845" i="1" s="1"/>
  <c r="AB288" i="1" a="1"/>
  <c r="AB288" i="1" s="1"/>
  <c r="AB2092" i="1" a="1"/>
  <c r="AB2092" i="1" s="1"/>
  <c r="AB1800" i="1" a="1"/>
  <c r="AB1800" i="1" s="1"/>
  <c r="AB1415" i="1" a="1"/>
  <c r="AB1415" i="1" s="1"/>
  <c r="AB4417" i="1" a="1"/>
  <c r="AB4417" i="1" s="1"/>
  <c r="AB2220" i="1" a="1"/>
  <c r="AB2220" i="1" s="1"/>
  <c r="AB2484" i="1" a="1"/>
  <c r="AB2484" i="1" s="1"/>
  <c r="AB2396" i="1" a="1"/>
  <c r="AB2396" i="1" s="1"/>
  <c r="AB330" i="1" a="1"/>
  <c r="AB330" i="1" s="1"/>
  <c r="AB1022" i="1" a="1"/>
  <c r="AB1022" i="1" s="1"/>
  <c r="AB616" i="1" a="1"/>
  <c r="AB616" i="1" s="1"/>
  <c r="AB4434" i="1" a="1"/>
  <c r="AB4434" i="1" s="1"/>
  <c r="AB2501" i="1" a="1"/>
  <c r="AB2501" i="1" s="1"/>
  <c r="AB1269" i="1" a="1"/>
  <c r="AB1269" i="1" s="1"/>
  <c r="AB441" i="1" a="1"/>
  <c r="AB441" i="1" s="1"/>
  <c r="AB276" i="1" a="1"/>
  <c r="AB276" i="1" s="1"/>
  <c r="AB1987" i="1" a="1"/>
  <c r="AB1987" i="1" s="1"/>
  <c r="AB1282" i="1" a="1"/>
  <c r="AB1282" i="1" s="1"/>
  <c r="AB3828" i="1" a="1"/>
  <c r="AB3828" i="1" s="1"/>
  <c r="AB3615" i="1" a="1"/>
  <c r="AB3615" i="1" s="1"/>
  <c r="AB2117" i="1" a="1"/>
  <c r="AB2117" i="1" s="1"/>
  <c r="AB4431" i="1" a="1"/>
  <c r="AB4431" i="1" s="1"/>
  <c r="AB2818" i="1" a="1"/>
  <c r="AB2818" i="1" s="1"/>
  <c r="AB1096" i="1" a="1"/>
  <c r="AB1096" i="1" s="1"/>
  <c r="AB3758" i="1" a="1"/>
  <c r="AB3758" i="1" s="1"/>
  <c r="AB4695" i="1" a="1"/>
  <c r="AB4695" i="1" s="1"/>
  <c r="AB2087" i="1" a="1"/>
  <c r="AB2087" i="1" s="1"/>
  <c r="AB3007" i="1" a="1"/>
  <c r="AB3007" i="1" s="1"/>
  <c r="AB1107" i="1" a="1"/>
  <c r="AB1107" i="1" s="1"/>
  <c r="AB4347" i="1" a="1"/>
  <c r="AB4347" i="1" s="1"/>
  <c r="AB3556" i="1" a="1"/>
  <c r="AB3556" i="1" s="1"/>
  <c r="AB4339" i="1" a="1"/>
  <c r="AB4339" i="1" s="1"/>
  <c r="AB281" i="1" a="1"/>
  <c r="AB281" i="1" s="1"/>
  <c r="AB4106" i="1" a="1"/>
  <c r="AB4106" i="1" s="1"/>
  <c r="AB3975" i="1" a="1"/>
  <c r="AB3975" i="1" s="1"/>
  <c r="AB2451" i="1" a="1"/>
  <c r="AB2451" i="1" s="1"/>
  <c r="AB1609" i="1" a="1"/>
  <c r="AB1609" i="1" s="1"/>
  <c r="AB3108" i="1" a="1"/>
  <c r="AB3108" i="1" s="1"/>
  <c r="AB2930" i="1" a="1"/>
  <c r="AB2930" i="1" s="1"/>
  <c r="AB661" i="1" a="1"/>
  <c r="AB661" i="1" s="1"/>
  <c r="AB1393" i="1" a="1"/>
  <c r="AB1393" i="1" s="1"/>
  <c r="AB123" i="1" a="1"/>
  <c r="AB123" i="1" s="1"/>
  <c r="AB1726" i="1" a="1"/>
  <c r="AB1726" i="1" s="1"/>
  <c r="AB1125" i="1" a="1"/>
  <c r="AB1125" i="1" s="1"/>
  <c r="AB3839" i="1" a="1"/>
  <c r="AB3839" i="1" s="1"/>
  <c r="AB4591" i="1" a="1"/>
  <c r="AB4591" i="1" s="1"/>
  <c r="AB2013" i="1" a="1"/>
  <c r="AB2013" i="1" s="1"/>
  <c r="AB3651" i="1" a="1"/>
  <c r="AB3651" i="1" s="1"/>
  <c r="AB3014" i="1" a="1"/>
  <c r="AB3014" i="1" s="1"/>
  <c r="AB4610" i="1" a="1"/>
  <c r="AB4610" i="1" s="1"/>
  <c r="AB3012" i="1" a="1"/>
  <c r="AB3012" i="1" s="1"/>
  <c r="AB1626" i="1" a="1"/>
  <c r="AB1626" i="1" s="1"/>
  <c r="AB3978" i="1" a="1"/>
  <c r="AB3978" i="1" s="1"/>
  <c r="AB1794" i="1" a="1"/>
  <c r="AB1794" i="1" s="1"/>
  <c r="AB621" i="1" a="1"/>
  <c r="AB621" i="1" s="1"/>
  <c r="AB1171" i="1" a="1"/>
  <c r="AB1171" i="1" s="1"/>
  <c r="AB667" i="1" a="1"/>
  <c r="AB667" i="1" s="1"/>
  <c r="AB807" i="1" a="1"/>
  <c r="AB807" i="1" s="1"/>
  <c r="AB2582" i="1" a="1"/>
  <c r="AB2582" i="1" s="1"/>
  <c r="AB3207" i="1" a="1"/>
  <c r="AB3207" i="1" s="1"/>
  <c r="AB1094" i="1" a="1"/>
  <c r="AB1094" i="1" s="1"/>
  <c r="AB4089" i="1" a="1"/>
  <c r="AB4089" i="1" s="1"/>
  <c r="AB3632" i="1" a="1"/>
  <c r="AB3632" i="1" s="1"/>
  <c r="AB3825" i="1" a="1"/>
  <c r="AB3825" i="1" s="1"/>
  <c r="AB787" i="1" a="1"/>
  <c r="AB787" i="1" s="1"/>
  <c r="AB1618" i="1" a="1"/>
  <c r="AB1618" i="1" s="1"/>
  <c r="AB1404" i="1" a="1"/>
  <c r="AB1404" i="1" s="1"/>
  <c r="AB53" i="1" a="1"/>
  <c r="AB53" i="1" s="1"/>
  <c r="AB4157" i="1" a="1"/>
  <c r="AB4157" i="1" s="1"/>
  <c r="AB3335" i="1" a="1"/>
  <c r="AB3335" i="1" s="1"/>
  <c r="AB4759" i="1" a="1"/>
  <c r="AB4759" i="1" s="1"/>
  <c r="AB4146" i="1" a="1"/>
  <c r="AB4146" i="1" s="1"/>
  <c r="AB2886" i="1" a="1"/>
  <c r="AB2886" i="1" s="1"/>
  <c r="AB3945" i="1" a="1"/>
  <c r="AB3945" i="1" s="1"/>
  <c r="AB1688" i="1" a="1"/>
  <c r="AB1688" i="1" s="1"/>
  <c r="AB4604" i="1" a="1"/>
  <c r="AB4604" i="1" s="1"/>
  <c r="AB746" i="1" a="1"/>
  <c r="AB746" i="1" s="1"/>
  <c r="AB1846" i="1" a="1"/>
  <c r="AB1846" i="1" s="1"/>
  <c r="AB3457" i="1" a="1"/>
  <c r="AB3457" i="1" s="1"/>
  <c r="AB3327" i="1" a="1"/>
  <c r="AB3327" i="1" s="1"/>
  <c r="AB3237" i="1" a="1"/>
  <c r="AB3237" i="1" s="1"/>
  <c r="AB356" i="1" a="1"/>
  <c r="AB356" i="1" s="1"/>
  <c r="AB4253" i="1" a="1"/>
  <c r="AB4253" i="1" s="1"/>
  <c r="AB2696" i="1" a="1"/>
  <c r="AB2696" i="1" s="1"/>
  <c r="AB564" i="1" a="1"/>
  <c r="AB564" i="1" s="1"/>
  <c r="AB1603" i="1" a="1"/>
  <c r="AB1603" i="1" s="1"/>
  <c r="AB4304" i="1" a="1"/>
  <c r="AB4304" i="1" s="1"/>
  <c r="AB652" i="1" a="1"/>
  <c r="AB652" i="1" s="1"/>
  <c r="AB1362" i="1" a="1"/>
  <c r="AB1362" i="1" s="1"/>
  <c r="AB3310" i="1" a="1"/>
  <c r="AB3310" i="1" s="1"/>
  <c r="AB2076" i="1" a="1"/>
  <c r="AB2076" i="1" s="1"/>
  <c r="AB3861" i="1" a="1"/>
  <c r="AB3861" i="1" s="1"/>
  <c r="AB2796" i="1" a="1"/>
  <c r="AB2796" i="1" s="1"/>
  <c r="AB3647" i="1" a="1"/>
  <c r="AB3647" i="1" s="1"/>
  <c r="AB2667" i="1" a="1"/>
  <c r="AB2667" i="1" s="1"/>
  <c r="AB120" i="1" a="1"/>
  <c r="AB120" i="1" s="1"/>
  <c r="AB643" i="1" a="1"/>
  <c r="AB643" i="1" s="1"/>
  <c r="AB642" i="1" a="1"/>
  <c r="AB642" i="1" s="1"/>
  <c r="AB1986" i="1" a="1"/>
  <c r="AB1986" i="1" s="1"/>
  <c r="AB1719" i="1" a="1"/>
  <c r="AB1719" i="1" s="1"/>
  <c r="AB4173" i="1" a="1"/>
  <c r="AB4173" i="1" s="1"/>
  <c r="AB2809" i="1" a="1"/>
  <c r="AB2809" i="1" s="1"/>
  <c r="AB289" i="1" a="1"/>
  <c r="AB289" i="1" s="1"/>
  <c r="AB4439" i="1" a="1"/>
  <c r="AB4439" i="1" s="1"/>
  <c r="AB2793" i="1" a="1"/>
  <c r="AB2793" i="1" s="1"/>
  <c r="AB11" i="1" a="1"/>
  <c r="AB11" i="1" s="1"/>
  <c r="AB906" i="1" a="1"/>
  <c r="AB906" i="1" s="1"/>
  <c r="AB1521" i="1" a="1"/>
  <c r="AB1521" i="1" s="1"/>
  <c r="AB1585" i="1" a="1"/>
  <c r="AB1585" i="1" s="1"/>
  <c r="AB3002" i="1" a="1"/>
  <c r="AB3002" i="1" s="1"/>
  <c r="AB3232" i="1" a="1"/>
  <c r="AB3232" i="1" s="1"/>
  <c r="AB3019" i="1" a="1"/>
  <c r="AB3019" i="1" s="1"/>
  <c r="AB2443" i="1" a="1"/>
  <c r="AB2443" i="1" s="1"/>
  <c r="AB1958" i="1" a="1"/>
  <c r="AB1958" i="1" s="1"/>
  <c r="AB3010" i="1" a="1"/>
  <c r="AB3010" i="1" s="1"/>
  <c r="AB3936" i="1" a="1"/>
  <c r="AB3936" i="1" s="1"/>
  <c r="AB4270" i="1" a="1"/>
  <c r="AB4270" i="1" s="1"/>
  <c r="AB3765" i="1" a="1"/>
  <c r="AB3765" i="1" s="1"/>
  <c r="AB1497" i="1" a="1"/>
  <c r="AB1497" i="1" s="1"/>
  <c r="AB700" i="1" a="1"/>
  <c r="AB700" i="1" s="1"/>
  <c r="AB2267" i="1" a="1"/>
  <c r="AB2267" i="1" s="1"/>
  <c r="AB2692" i="1" a="1"/>
  <c r="AB2692" i="1" s="1"/>
  <c r="AB4074" i="1" a="1"/>
  <c r="AB4074" i="1" s="1"/>
  <c r="AB536" i="1" a="1"/>
  <c r="AB536" i="1" s="1"/>
  <c r="AB4811" i="1" a="1"/>
  <c r="AB4811" i="1" s="1"/>
  <c r="AB3731" i="1" a="1"/>
  <c r="AB3731" i="1" s="1"/>
  <c r="AB4836" i="1" a="1"/>
  <c r="AB4836" i="1" s="1"/>
  <c r="AB3431" i="1" a="1"/>
  <c r="AB3431" i="1" s="1"/>
  <c r="AB2335" i="1" a="1"/>
  <c r="AB2335" i="1" s="1"/>
  <c r="AB1465" i="1" a="1"/>
  <c r="AB1465" i="1" s="1"/>
  <c r="AB1317" i="1" a="1"/>
  <c r="AB1317" i="1" s="1"/>
  <c r="AB3947" i="1" a="1"/>
  <c r="AB3947" i="1" s="1"/>
  <c r="AB898" i="1" a="1"/>
  <c r="AB898" i="1" s="1"/>
  <c r="AB3487" i="1" a="1"/>
  <c r="AB3487" i="1" s="1"/>
  <c r="AB2874" i="1" a="1"/>
  <c r="AB2874" i="1" s="1"/>
  <c r="AB1990" i="1" a="1"/>
  <c r="AB1990" i="1" s="1"/>
  <c r="AB2176" i="1" a="1"/>
  <c r="AB2176" i="1" s="1"/>
  <c r="AB3227" i="1" a="1"/>
  <c r="AB3227" i="1" s="1"/>
  <c r="AB4432" i="1" a="1"/>
  <c r="AB4432" i="1" s="1"/>
  <c r="AB4921" i="1" a="1"/>
  <c r="AB4921" i="1" s="1"/>
  <c r="AB1470" i="1" a="1"/>
  <c r="AB1470" i="1" s="1"/>
  <c r="AB3301" i="1" a="1"/>
  <c r="AB3301" i="1" s="1"/>
  <c r="AB829" i="1" a="1"/>
  <c r="AB829" i="1" s="1"/>
  <c r="AB3879" i="1" a="1"/>
  <c r="AB3879" i="1" s="1"/>
  <c r="AB323" i="1" a="1"/>
  <c r="AB323" i="1" s="1"/>
  <c r="AB3708" i="1" a="1"/>
  <c r="AB3708" i="1" s="1"/>
  <c r="AB2736" i="1" a="1"/>
  <c r="AB2736" i="1" s="1"/>
  <c r="AB1581" i="1" a="1"/>
  <c r="AB1581" i="1" s="1"/>
  <c r="AB1111" i="1" a="1"/>
  <c r="AB1111" i="1" s="1"/>
  <c r="AB4391" i="1" a="1"/>
  <c r="AB4391" i="1" s="1"/>
  <c r="AB2410" i="1" a="1"/>
  <c r="AB2410" i="1" s="1"/>
  <c r="AB1154" i="1" a="1"/>
  <c r="AB1154" i="1" s="1"/>
  <c r="AB2688" i="1" a="1"/>
  <c r="AB2688" i="1" s="1"/>
  <c r="AB1417" i="1" a="1"/>
  <c r="AB1417" i="1" s="1"/>
  <c r="AB522" i="1" a="1"/>
  <c r="AB522" i="1" s="1"/>
  <c r="AB188" i="1" a="1"/>
  <c r="AB188" i="1" s="1"/>
  <c r="AB2238" i="1" a="1"/>
  <c r="AB2238" i="1" s="1"/>
  <c r="AB2194" i="1" a="1"/>
  <c r="AB2194" i="1" s="1"/>
  <c r="AB2734" i="1" a="1"/>
  <c r="AB2734" i="1" s="1"/>
  <c r="AB4262" i="1" a="1"/>
  <c r="AB4262" i="1" s="1"/>
  <c r="AB3165" i="1" a="1"/>
  <c r="AB3165" i="1" s="1"/>
  <c r="AB3079" i="1" a="1"/>
  <c r="AB3079" i="1" s="1"/>
  <c r="AB4602" i="1" a="1"/>
  <c r="AB4602" i="1" s="1"/>
  <c r="AB3440" i="1" a="1"/>
  <c r="AB3440" i="1" s="1"/>
  <c r="AB2173" i="1" a="1"/>
  <c r="AB2173" i="1" s="1"/>
  <c r="AB215" i="1" a="1"/>
  <c r="AB215" i="1" s="1"/>
  <c r="AB4135" i="1" a="1"/>
  <c r="AB4135" i="1" s="1"/>
  <c r="AB3565" i="1" a="1"/>
  <c r="AB3565" i="1" s="1"/>
  <c r="AB2255" i="1" a="1"/>
  <c r="AB2255" i="1" s="1"/>
  <c r="AB4611" i="1" a="1"/>
  <c r="AB4611" i="1" s="1"/>
  <c r="AB1564" i="1" a="1"/>
  <c r="AB1564" i="1" s="1"/>
  <c r="AB2520" i="1" a="1"/>
  <c r="AB2520" i="1" s="1"/>
  <c r="AB1061" i="1" a="1"/>
  <c r="AB1061" i="1" s="1"/>
  <c r="AB3333" i="1" a="1"/>
  <c r="AB3333" i="1" s="1"/>
  <c r="AB1853" i="1" a="1"/>
  <c r="AB1853" i="1" s="1"/>
  <c r="AB3687" i="1" a="1"/>
  <c r="AB3687" i="1" s="1"/>
  <c r="AB4143" i="1" a="1"/>
  <c r="AB4143" i="1" s="1"/>
  <c r="AB4334" i="1" a="1"/>
  <c r="AB4334" i="1" s="1"/>
  <c r="AB919" i="1" a="1"/>
  <c r="AB919" i="1" s="1"/>
  <c r="AB2513" i="1" a="1"/>
  <c r="AB2513" i="1" s="1"/>
  <c r="AB1920" i="1" a="1"/>
  <c r="AB1920" i="1" s="1"/>
  <c r="AB4107" i="1" a="1"/>
  <c r="AB4107" i="1" s="1"/>
  <c r="AB209" i="1" a="1"/>
  <c r="AB209" i="1" s="1"/>
  <c r="AB3990" i="1" a="1"/>
  <c r="AB3990" i="1" s="1"/>
  <c r="AB2193" i="1" a="1"/>
  <c r="AB2193" i="1" s="1"/>
  <c r="AB1222" i="1" a="1"/>
  <c r="AB1222" i="1" s="1"/>
  <c r="AB926" i="1" a="1"/>
  <c r="AB926" i="1" s="1"/>
  <c r="AB2614" i="1" a="1"/>
  <c r="AB2614" i="1" s="1"/>
  <c r="AB358" i="1" a="1"/>
  <c r="AB358" i="1" s="1"/>
  <c r="AB4698" i="1" a="1"/>
  <c r="AB4698" i="1" s="1"/>
  <c r="AB2524" i="1" a="1"/>
  <c r="AB2524" i="1" s="1"/>
  <c r="AB2511" i="1" a="1"/>
  <c r="AB2511" i="1" s="1"/>
  <c r="AB4913" i="1" a="1"/>
  <c r="AB4913" i="1" s="1"/>
  <c r="AB2091" i="1" a="1"/>
  <c r="AB2091" i="1" s="1"/>
  <c r="AB3369" i="1" a="1"/>
  <c r="AB3369" i="1" s="1"/>
  <c r="AB2065" i="1" a="1"/>
  <c r="AB2065" i="1" s="1"/>
  <c r="AB541" i="1" a="1"/>
  <c r="AB541" i="1" s="1"/>
  <c r="AB1513" i="1" a="1"/>
  <c r="AB1513" i="1" s="1"/>
  <c r="AB1006" i="1" a="1"/>
  <c r="AB1006" i="1" s="1"/>
  <c r="AB4842" i="1" a="1"/>
  <c r="AB4842" i="1" s="1"/>
  <c r="AB856" i="1" a="1"/>
  <c r="AB856" i="1" s="1"/>
  <c r="AB508" i="1" a="1"/>
  <c r="AB508" i="1" s="1"/>
  <c r="AB1440" i="1" a="1"/>
  <c r="AB1440" i="1" s="1"/>
  <c r="AB2785" i="1" a="1"/>
  <c r="AB2785" i="1" s="1"/>
  <c r="AB4606" i="1" a="1"/>
  <c r="AB4606" i="1" s="1"/>
  <c r="AB1219" i="1" a="1"/>
  <c r="AB1219" i="1" s="1"/>
  <c r="AB121" i="1" a="1"/>
  <c r="AB121" i="1" s="1"/>
  <c r="AB2926" i="1" a="1"/>
  <c r="AB2926" i="1" s="1"/>
  <c r="AB1378" i="1" a="1"/>
  <c r="AB1378" i="1" s="1"/>
  <c r="AB4397" i="1" a="1"/>
  <c r="AB4397" i="1" s="1"/>
  <c r="AB4810" i="1" a="1"/>
  <c r="AB4810" i="1" s="1"/>
  <c r="AB4220" i="1" a="1"/>
  <c r="AB4220" i="1" s="1"/>
  <c r="AB338" i="1" a="1"/>
  <c r="AB338" i="1" s="1"/>
  <c r="AB3261" i="1" a="1"/>
  <c r="AB3261" i="1" s="1"/>
  <c r="AB1173" i="1" a="1"/>
  <c r="AB1173" i="1" s="1"/>
  <c r="AB4323" i="1" a="1"/>
  <c r="AB4323" i="1" s="1"/>
  <c r="AB2659" i="1" a="1"/>
  <c r="AB2659" i="1" s="1"/>
  <c r="AB4686" i="1" a="1"/>
  <c r="AB4686" i="1" s="1"/>
  <c r="AB1917" i="1" a="1"/>
  <c r="AB1917" i="1" s="1"/>
  <c r="AB589" i="1" a="1"/>
  <c r="AB589" i="1" s="1"/>
  <c r="AB4357" i="1" a="1"/>
  <c r="AB4357" i="1" s="1"/>
  <c r="AB434" i="1" a="1"/>
  <c r="AB434" i="1" s="1"/>
  <c r="AB2150" i="1" a="1"/>
  <c r="AB2150" i="1" s="1"/>
  <c r="AB3376" i="1" a="1"/>
  <c r="AB3376" i="1" s="1"/>
  <c r="AB1183" i="1" a="1"/>
  <c r="AB1183" i="1" s="1"/>
  <c r="AB2208" i="1" a="1"/>
  <c r="AB2208" i="1" s="1"/>
  <c r="AB1265" i="1" a="1"/>
  <c r="AB1265" i="1" s="1"/>
  <c r="AB3850" i="1" a="1"/>
  <c r="AB3850" i="1" s="1"/>
  <c r="AB1290" i="1" a="1"/>
  <c r="AB1290" i="1" s="1"/>
  <c r="AB2081" i="1" a="1"/>
  <c r="AB2081" i="1" s="1"/>
  <c r="AB3542" i="1" a="1"/>
  <c r="AB3542" i="1" s="1"/>
  <c r="AB1426" i="1" a="1"/>
  <c r="AB1426" i="1" s="1"/>
  <c r="AB372" i="1" a="1"/>
  <c r="AB372" i="1" s="1"/>
  <c r="AB2191" i="1" a="1"/>
  <c r="AB2191" i="1" s="1"/>
  <c r="AB4558" i="1" a="1"/>
  <c r="AB4558" i="1" s="1"/>
  <c r="AB4928" i="1" a="1"/>
  <c r="AB4928" i="1" s="1"/>
  <c r="AB2625" i="1" a="1"/>
  <c r="AB2625" i="1" s="1"/>
  <c r="AB2478" i="1" a="1"/>
  <c r="AB2478" i="1" s="1"/>
  <c r="AB4223" i="1" a="1"/>
  <c r="AB4223" i="1" s="1"/>
  <c r="AB4053" i="1" a="1"/>
  <c r="AB4053" i="1" s="1"/>
  <c r="AB472" i="1" a="1"/>
  <c r="AB472" i="1" s="1"/>
  <c r="AB3533" i="1" a="1"/>
  <c r="AB3533" i="1" s="1"/>
  <c r="AB3051" i="1" a="1"/>
  <c r="AB3051" i="1" s="1"/>
  <c r="AB2833" i="1" a="1"/>
  <c r="AB2833" i="1" s="1"/>
  <c r="AB3902" i="1" a="1"/>
  <c r="AB3902" i="1" s="1"/>
  <c r="AB2086" i="1" a="1"/>
  <c r="AB2086" i="1" s="1"/>
  <c r="AB3713" i="1" a="1"/>
  <c r="AB3713" i="1" s="1"/>
  <c r="AB137" i="1" a="1"/>
  <c r="AB137" i="1" s="1"/>
  <c r="AB2849" i="1" a="1"/>
  <c r="AB2849" i="1" s="1"/>
  <c r="AB2580" i="1" a="1"/>
  <c r="AB2580" i="1" s="1"/>
  <c r="AB615" i="1" a="1"/>
  <c r="AB615" i="1" s="1"/>
  <c r="AB9" i="1" a="1"/>
  <c r="AB9" i="1" s="1"/>
  <c r="AB2622" i="1" a="1"/>
  <c r="AB2622" i="1" s="1"/>
  <c r="AB2067" i="1" a="1"/>
  <c r="AB2067" i="1" s="1"/>
  <c r="AB1679" i="1" a="1"/>
  <c r="AB1679" i="1" s="1"/>
  <c r="AB1673" i="1" a="1"/>
  <c r="AB1673" i="1" s="1"/>
  <c r="AB301" i="1" a="1"/>
  <c r="AB301" i="1" s="1"/>
  <c r="AB2566" i="1" a="1"/>
  <c r="AB2566" i="1" s="1"/>
  <c r="AB2954" i="1" a="1"/>
  <c r="AB2954" i="1" s="1"/>
  <c r="AB2512" i="1" a="1"/>
  <c r="AB2512" i="1" s="1"/>
  <c r="AB4282" i="1" a="1"/>
  <c r="AB4282" i="1" s="1"/>
  <c r="AB4581" i="1" a="1"/>
  <c r="AB4581" i="1" s="1"/>
  <c r="AB3559" i="1" a="1"/>
  <c r="AB3559" i="1" s="1"/>
  <c r="AB2971" i="1" a="1"/>
  <c r="AB2971" i="1" s="1"/>
  <c r="AB1224" i="1" a="1"/>
  <c r="AB1224" i="1" s="1"/>
  <c r="AB2492" i="1" a="1"/>
  <c r="AB2492" i="1" s="1"/>
  <c r="AB4995" i="1" a="1"/>
  <c r="AB4995" i="1" s="1"/>
  <c r="AB1606" i="1" a="1"/>
  <c r="AB1606" i="1" s="1"/>
  <c r="AB691" i="1" a="1"/>
  <c r="AB691" i="1" s="1"/>
  <c r="AB204" i="1" a="1"/>
  <c r="AB204" i="1" s="1"/>
  <c r="AB2497" i="1" a="1"/>
  <c r="AB2497" i="1" s="1"/>
  <c r="AB4561" i="1" a="1"/>
  <c r="AB4561" i="1" s="1"/>
  <c r="AB2385" i="1" a="1"/>
  <c r="AB2385" i="1" s="1"/>
  <c r="AB4215" i="1" a="1"/>
  <c r="AB4215" i="1" s="1"/>
  <c r="AB1782" i="1" a="1"/>
  <c r="AB1782" i="1" s="1"/>
  <c r="AB4218" i="1" a="1"/>
  <c r="AB4218" i="1" s="1"/>
  <c r="AB3285" i="1" a="1"/>
  <c r="AB3285" i="1" s="1"/>
  <c r="AB2680" i="1" a="1"/>
  <c r="AB2680" i="1" s="1"/>
  <c r="AB184" i="1" a="1"/>
  <c r="AB184" i="1" s="1"/>
  <c r="AB439" i="1" a="1"/>
  <c r="AB439" i="1" s="1"/>
  <c r="AB3591" i="1" a="1"/>
  <c r="AB3591" i="1" s="1"/>
  <c r="AB1771" i="1" a="1"/>
  <c r="AB1771" i="1" s="1"/>
  <c r="AB1202" i="1" a="1"/>
  <c r="AB1202" i="1" s="1"/>
  <c r="AB1159" i="1" a="1"/>
  <c r="AB1159" i="1" s="1"/>
  <c r="AB4524" i="1" a="1"/>
  <c r="AB4524" i="1" s="1"/>
  <c r="AB2760" i="1" a="1"/>
  <c r="AB2760" i="1" s="1"/>
  <c r="AB623" i="1" a="1"/>
  <c r="AB623" i="1" s="1"/>
  <c r="AB1411" i="1" a="1"/>
  <c r="AB1411" i="1" s="1"/>
  <c r="AB294" i="1" a="1"/>
  <c r="AB294" i="1" s="1"/>
  <c r="AB2414" i="1" a="1"/>
  <c r="AB2414" i="1" s="1"/>
  <c r="AB4993" i="1" a="1"/>
  <c r="AB4993" i="1" s="1"/>
  <c r="AB2100" i="1" a="1"/>
  <c r="AB2100" i="1" s="1"/>
  <c r="AB3136" i="1" a="1"/>
  <c r="AB3136" i="1" s="1"/>
  <c r="AB4258" i="1" a="1"/>
  <c r="AB4258" i="1" s="1"/>
  <c r="AB1904" i="1" a="1"/>
  <c r="AB1904" i="1" s="1"/>
  <c r="AB2291" i="1" a="1"/>
  <c r="AB2291" i="1" s="1"/>
  <c r="AB1751" i="1" a="1"/>
  <c r="AB1751" i="1" s="1"/>
  <c r="AB507" i="1" a="1"/>
  <c r="AB507" i="1" s="1"/>
  <c r="AB2" i="1" a="1"/>
  <c r="AB2" i="1" s="1"/>
  <c r="AB4967" i="1" a="1"/>
  <c r="AB4967" i="1" s="1"/>
  <c r="AB1379" i="1" a="1"/>
  <c r="AB1379" i="1" s="1"/>
  <c r="AB1129" i="1" a="1"/>
  <c r="AB1129" i="1" s="1"/>
  <c r="AB2174" i="1" a="1"/>
  <c r="AB2174" i="1" s="1"/>
  <c r="AB1079" i="1" a="1"/>
  <c r="AB1079" i="1" s="1"/>
  <c r="AB4203" i="1" a="1"/>
  <c r="AB4203" i="1" s="1"/>
  <c r="AB4700" i="1" a="1"/>
  <c r="AB4700" i="1" s="1"/>
  <c r="AB1650" i="1" a="1"/>
  <c r="AB1650" i="1" s="1"/>
  <c r="AB3554" i="1" a="1"/>
  <c r="AB3554" i="1" s="1"/>
  <c r="AB3085" i="1" a="1"/>
  <c r="AB3085" i="1" s="1"/>
  <c r="AB4271" i="1" a="1"/>
  <c r="AB4271" i="1" s="1"/>
  <c r="AB2345" i="1" a="1"/>
  <c r="AB2345" i="1" s="1"/>
  <c r="AB437" i="1" a="1"/>
  <c r="AB437" i="1" s="1"/>
  <c r="AB3682" i="1" a="1"/>
  <c r="AB3682" i="1" s="1"/>
  <c r="AB3449" i="1" a="1"/>
  <c r="AB3449" i="1" s="1"/>
  <c r="AB4596" i="1" a="1"/>
  <c r="AB4596" i="1" s="1"/>
  <c r="AB3637" i="1" a="1"/>
  <c r="AB3637" i="1" s="1"/>
  <c r="AB3116" i="1" a="1"/>
  <c r="AB3116" i="1" s="1"/>
  <c r="AB433" i="1" a="1"/>
  <c r="AB433" i="1" s="1"/>
  <c r="AB2871" i="1" a="1"/>
  <c r="AB2871" i="1" s="1"/>
  <c r="AB1491" i="1" a="1"/>
  <c r="AB1491" i="1" s="1"/>
  <c r="AB1147" i="1" a="1"/>
  <c r="AB1147" i="1" s="1"/>
  <c r="AB2694" i="1" a="1"/>
  <c r="AB2694" i="1" s="1"/>
  <c r="AB2627" i="1" a="1"/>
  <c r="AB2627" i="1" s="1"/>
  <c r="AB3488" i="1" a="1"/>
  <c r="AB3488" i="1" s="1"/>
  <c r="AB1352" i="1" a="1"/>
  <c r="AB1352" i="1" s="1"/>
  <c r="AB1067" i="1" a="1"/>
  <c r="AB1067" i="1" s="1"/>
  <c r="AB2177" i="1" a="1"/>
  <c r="AB2177" i="1" s="1"/>
  <c r="AB2093" i="1" a="1"/>
  <c r="AB2093" i="1" s="1"/>
  <c r="AB1305" i="1" a="1"/>
  <c r="AB1305" i="1" s="1"/>
  <c r="AB4656" i="1" a="1"/>
  <c r="AB4656" i="1" s="1"/>
  <c r="AB1191" i="1" a="1"/>
  <c r="AB1191" i="1" s="1"/>
  <c r="AB3802" i="1" a="1"/>
  <c r="AB3802" i="1" s="1"/>
  <c r="AB2572" i="1" a="1"/>
  <c r="AB2572" i="1" s="1"/>
  <c r="AB762" i="1" a="1"/>
  <c r="AB762" i="1" s="1"/>
  <c r="AB282" i="1" a="1"/>
  <c r="AB282" i="1" s="1"/>
  <c r="AB3188" i="1" a="1"/>
  <c r="AB3188" i="1" s="1"/>
  <c r="AB4069" i="1" a="1"/>
  <c r="AB4069" i="1" s="1"/>
  <c r="AB3181" i="1" a="1"/>
  <c r="AB3181" i="1" s="1"/>
  <c r="AB2260" i="1" a="1"/>
  <c r="AB2260" i="1" s="1"/>
  <c r="AB57" i="1" a="1"/>
  <c r="AB57" i="1" s="1"/>
  <c r="AB1677" i="1" a="1"/>
  <c r="AB1677" i="1" s="1"/>
  <c r="AB1898" i="1" a="1"/>
  <c r="AB1898" i="1" s="1"/>
  <c r="AB4186" i="1" a="1"/>
  <c r="AB4186" i="1" s="1"/>
  <c r="AB1474" i="1" a="1"/>
  <c r="AB1474" i="1" s="1"/>
  <c r="AB3762" i="1" a="1"/>
  <c r="AB3762" i="1" s="1"/>
  <c r="AB646" i="1" a="1"/>
  <c r="AB646" i="1" s="1"/>
  <c r="AB2186" i="1" a="1"/>
  <c r="AB2186" i="1" s="1"/>
  <c r="AB224" i="1" a="1"/>
  <c r="AB224" i="1" s="1"/>
  <c r="AB4771" i="1" a="1"/>
  <c r="AB4771" i="1" s="1"/>
  <c r="AB1335" i="1" a="1"/>
  <c r="AB1335" i="1" s="1"/>
  <c r="AB2064" i="1" a="1"/>
  <c r="AB2064" i="1" s="1"/>
  <c r="AB823" i="1" a="1"/>
  <c r="AB823" i="1" s="1"/>
  <c r="AB312" i="1" a="1"/>
  <c r="AB312" i="1" s="1"/>
  <c r="AB3836" i="1" a="1"/>
  <c r="AB3836" i="1" s="1"/>
  <c r="AB3785" i="1" a="1"/>
  <c r="AB3785" i="1" s="1"/>
  <c r="AB2743" i="1" a="1"/>
  <c r="AB2743" i="1" s="1"/>
  <c r="AB1984" i="1" a="1"/>
  <c r="AB1984" i="1" s="1"/>
  <c r="AB4826" i="1" a="1"/>
  <c r="AB4826" i="1" s="1"/>
  <c r="AB4435" i="1" a="1"/>
  <c r="AB4435" i="1" s="1"/>
  <c r="AB1327" i="1" a="1"/>
  <c r="AB1327" i="1" s="1"/>
  <c r="AB1661" i="1" a="1"/>
  <c r="AB1661" i="1" s="1"/>
  <c r="AB1872" i="1" a="1"/>
  <c r="AB1872" i="1" s="1"/>
  <c r="AB3409" i="1" a="1"/>
  <c r="AB3409" i="1" s="1"/>
  <c r="AB1962" i="1" a="1"/>
  <c r="AB1962" i="1" s="1"/>
  <c r="AB3603" i="1" a="1"/>
  <c r="AB3603" i="1" s="1"/>
  <c r="AB3208" i="1" a="1"/>
  <c r="AB3208" i="1" s="1"/>
  <c r="AB3905" i="1" a="1"/>
  <c r="AB3905" i="1" s="1"/>
  <c r="AB3583" i="1" a="1"/>
  <c r="AB3583" i="1" s="1"/>
  <c r="AB3907" i="1" a="1"/>
  <c r="AB3907" i="1" s="1"/>
  <c r="AB4251" i="1" a="1"/>
  <c r="AB4251" i="1" s="1"/>
  <c r="AB2906" i="1" a="1"/>
  <c r="AB2906" i="1" s="1"/>
  <c r="AB921" i="1" a="1"/>
  <c r="AB921" i="1" s="1"/>
  <c r="AB3809" i="1" a="1"/>
  <c r="AB3809" i="1" s="1"/>
  <c r="AB3733" i="1" a="1"/>
  <c r="AB3733" i="1" s="1"/>
  <c r="AB4441" i="1" a="1"/>
  <c r="AB4441" i="1" s="1"/>
  <c r="AB198" i="1" a="1"/>
  <c r="AB198" i="1" s="1"/>
  <c r="AB374" i="1" a="1"/>
  <c r="AB374" i="1" s="1"/>
  <c r="AB2204" i="1" a="1"/>
  <c r="AB2204" i="1" s="1"/>
  <c r="AB2851" i="1" a="1"/>
  <c r="AB2851" i="1" s="1"/>
  <c r="AB2124" i="1" a="1"/>
  <c r="AB2124" i="1" s="1"/>
  <c r="AB1390" i="1" a="1"/>
  <c r="AB1390" i="1" s="1"/>
  <c r="AB603" i="1" a="1"/>
  <c r="AB603" i="1" s="1"/>
  <c r="AB331" i="1" a="1"/>
  <c r="AB331" i="1" s="1"/>
  <c r="AB2620" i="1" a="1"/>
  <c r="AB2620" i="1" s="1"/>
  <c r="AB3623" i="1" a="1"/>
  <c r="AB3623" i="1" s="1"/>
  <c r="AB4787" i="1" a="1"/>
  <c r="AB4787" i="1" s="1"/>
  <c r="AB4666" i="1" a="1"/>
  <c r="AB4666" i="1" s="1"/>
  <c r="AB578" i="1" a="1"/>
  <c r="AB578" i="1" s="1"/>
  <c r="AB3092" i="1" a="1"/>
  <c r="AB3092" i="1" s="1"/>
  <c r="AB2326" i="1" a="1"/>
  <c r="AB2326" i="1" s="1"/>
  <c r="AB662" i="1" a="1"/>
  <c r="AB662" i="1" s="1"/>
  <c r="AB2613" i="1" a="1"/>
  <c r="AB2613" i="1" s="1"/>
  <c r="AB2033" i="1" a="1"/>
  <c r="AB2033" i="1" s="1"/>
  <c r="AB220" i="1" a="1"/>
  <c r="AB220" i="1" s="1"/>
  <c r="AB39" i="1" a="1"/>
  <c r="AB39" i="1" s="1"/>
  <c r="AB2274" i="1" a="1"/>
  <c r="AB2274" i="1" s="1"/>
  <c r="AB357" i="1" a="1"/>
  <c r="AB357" i="1" s="1"/>
  <c r="AB3414" i="1" a="1"/>
  <c r="AB3414" i="1" s="1"/>
  <c r="AB3127" i="1" a="1"/>
  <c r="AB3127" i="1" s="1"/>
  <c r="AB2166" i="1" a="1"/>
  <c r="AB2166" i="1" s="1"/>
  <c r="AB3366" i="1" a="1"/>
  <c r="AB3366" i="1" s="1"/>
  <c r="AB4603" i="1" a="1"/>
  <c r="AB4603" i="1" s="1"/>
  <c r="AB3456" i="1" a="1"/>
  <c r="AB3456" i="1" s="1"/>
  <c r="AB3782" i="1" a="1"/>
  <c r="AB3782" i="1" s="1"/>
  <c r="AB4922" i="1" a="1"/>
  <c r="AB4922" i="1" s="1"/>
  <c r="AB510" i="1" a="1"/>
  <c r="AB510" i="1" s="1"/>
  <c r="AB1369" i="1" a="1"/>
  <c r="AB1369" i="1" s="1"/>
  <c r="AB1759" i="1" a="1"/>
  <c r="AB1759" i="1" s="1"/>
  <c r="AB3717" i="1" a="1"/>
  <c r="AB3717" i="1" s="1"/>
  <c r="AB3046" i="1" a="1"/>
  <c r="AB3046" i="1" s="1"/>
  <c r="AB1816" i="1" a="1"/>
  <c r="AB1816" i="1" s="1"/>
  <c r="AB3967" i="1" a="1"/>
  <c r="AB3967" i="1" s="1"/>
  <c r="AB4884" i="1" a="1"/>
  <c r="AB4884" i="1" s="1"/>
  <c r="AB4462" i="1" a="1"/>
  <c r="AB4462" i="1" s="1"/>
  <c r="AB3328" i="1" a="1"/>
  <c r="AB3328" i="1" s="1"/>
  <c r="AB3412" i="1" a="1"/>
  <c r="AB3412" i="1" s="1"/>
  <c r="AB2145" i="1" a="1"/>
  <c r="AB2145" i="1" s="1"/>
  <c r="AB794" i="1" a="1"/>
  <c r="AB794" i="1" s="1"/>
  <c r="AB2144" i="1" a="1"/>
  <c r="AB2144" i="1" s="1"/>
  <c r="AB2644" i="1" a="1"/>
  <c r="AB2644" i="1" s="1"/>
  <c r="AB594" i="1" a="1"/>
  <c r="AB594" i="1" s="1"/>
  <c r="AB3685" i="1" a="1"/>
  <c r="AB3685" i="1" s="1"/>
  <c r="AB4950" i="1" a="1"/>
  <c r="AB4950" i="1" s="1"/>
  <c r="AB411" i="1" a="1"/>
  <c r="AB411" i="1" s="1"/>
  <c r="AB1789" i="1" a="1"/>
  <c r="AB1789" i="1" s="1"/>
  <c r="AB745" i="1" a="1"/>
  <c r="AB745" i="1" s="1"/>
  <c r="AB196" i="1" a="1"/>
  <c r="AB196" i="1" s="1"/>
  <c r="AB3334" i="1" a="1"/>
  <c r="AB3334" i="1" s="1"/>
  <c r="AB168" i="1" a="1"/>
  <c r="AB168" i="1" s="1"/>
  <c r="AB3888" i="1" a="1"/>
  <c r="AB3888" i="1" s="1"/>
  <c r="AB4155" i="1" a="1"/>
  <c r="AB4155" i="1" s="1"/>
  <c r="AB3023" i="1" a="1"/>
  <c r="AB3023" i="1" s="1"/>
  <c r="AB1517" i="1" a="1"/>
  <c r="AB1517" i="1" s="1"/>
  <c r="AB4902" i="1" a="1"/>
  <c r="AB4902" i="1" s="1"/>
  <c r="AB933" i="1" a="1"/>
  <c r="AB933" i="1" s="1"/>
  <c r="AB4312" i="1" a="1"/>
  <c r="AB4312" i="1" s="1"/>
  <c r="AB3807" i="1" a="1"/>
  <c r="AB3807" i="1" s="1"/>
  <c r="AB2272" i="1" a="1"/>
  <c r="AB2272" i="1" s="1"/>
  <c r="AB1776" i="1" a="1"/>
  <c r="AB1776" i="1" s="1"/>
  <c r="AB112" i="1" a="1"/>
  <c r="AB112" i="1" s="1"/>
  <c r="AB2607" i="1" a="1"/>
  <c r="AB2607" i="1" s="1"/>
  <c r="AB3074" i="1" a="1"/>
  <c r="AB3074" i="1" s="1"/>
  <c r="AB983" i="1" a="1"/>
  <c r="AB983" i="1" s="1"/>
  <c r="AB2792" i="1" a="1"/>
  <c r="AB2792" i="1" s="1"/>
  <c r="AB3683" i="1" a="1"/>
  <c r="AB3683" i="1" s="1"/>
  <c r="AB3641" i="1" a="1"/>
  <c r="AB3641" i="1" s="1"/>
  <c r="AB2819" i="1" a="1"/>
  <c r="AB2819" i="1" s="1"/>
  <c r="AB2974" i="1" a="1"/>
  <c r="AB2974" i="1" s="1"/>
  <c r="AB1251" i="1" a="1"/>
  <c r="AB1251" i="1" s="1"/>
  <c r="AB3020" i="1" a="1"/>
  <c r="AB3020" i="1" s="1"/>
  <c r="AB399" i="1" a="1"/>
  <c r="AB399" i="1" s="1"/>
  <c r="AB4807" i="1" a="1"/>
  <c r="AB4807" i="1" s="1"/>
  <c r="AB448" i="1" a="1"/>
  <c r="AB448" i="1" s="1"/>
  <c r="AB421" i="1" a="1"/>
  <c r="AB421" i="1" s="1"/>
  <c r="AB4850" i="1" a="1"/>
  <c r="AB4850" i="1" s="1"/>
  <c r="AB2094" i="1" a="1"/>
  <c r="AB2094" i="1" s="1"/>
  <c r="AB4629" i="1" a="1"/>
  <c r="AB4629" i="1" s="1"/>
  <c r="AB2920" i="1" a="1"/>
  <c r="AB2920" i="1" s="1"/>
  <c r="AB449" i="1" a="1"/>
  <c r="AB449" i="1" s="1"/>
  <c r="AB2097" i="1" a="1"/>
  <c r="AB2097" i="1" s="1"/>
  <c r="AB4770" i="1" a="1"/>
  <c r="AB4770" i="1" s="1"/>
  <c r="AB1908" i="1" a="1"/>
  <c r="AB1908" i="1" s="1"/>
  <c r="AB135" i="1" a="1"/>
  <c r="AB135" i="1" s="1"/>
  <c r="AB1777" i="1" a="1"/>
  <c r="AB1777" i="1" s="1"/>
  <c r="AB2363" i="1" a="1"/>
  <c r="AB2363" i="1" s="1"/>
  <c r="AB2403" i="1" a="1"/>
  <c r="AB2403" i="1" s="1"/>
  <c r="AB798" i="1" a="1"/>
  <c r="AB798" i="1" s="1"/>
  <c r="AB3390" i="1" a="1"/>
  <c r="AB3390" i="1" s="1"/>
  <c r="AB2962" i="1" a="1"/>
  <c r="AB2962" i="1" s="1"/>
  <c r="AB4150" i="1" a="1"/>
  <c r="AB4150" i="1" s="1"/>
  <c r="AB3794" i="1" a="1"/>
  <c r="AB3794" i="1" s="1"/>
  <c r="AB3359" i="1" a="1"/>
  <c r="AB3359" i="1" s="1"/>
  <c r="AB790" i="1" a="1"/>
  <c r="AB790" i="1" s="1"/>
  <c r="AB4911" i="1" a="1"/>
  <c r="AB4911" i="1" s="1"/>
  <c r="AB1785" i="1" a="1"/>
  <c r="AB1785" i="1" s="1"/>
  <c r="AB4670" i="1" a="1"/>
  <c r="AB4670" i="1" s="1"/>
  <c r="AB1388" i="1" a="1"/>
  <c r="AB1388" i="1" s="1"/>
  <c r="AB1738" i="1" a="1"/>
  <c r="AB1738" i="1" s="1"/>
  <c r="AB1740" i="1" a="1"/>
  <c r="AB1740" i="1" s="1"/>
  <c r="AB3558" i="1" a="1"/>
  <c r="AB3558" i="1" s="1"/>
  <c r="AB982" i="1" a="1"/>
  <c r="AB982" i="1" s="1"/>
  <c r="AB450" i="1" a="1"/>
  <c r="AB450" i="1" s="1"/>
  <c r="AB4266" i="1" a="1"/>
  <c r="AB4266" i="1" s="1"/>
  <c r="AB2679" i="1" a="1"/>
  <c r="AB2679" i="1" s="1"/>
  <c r="AB1410" i="1" a="1"/>
  <c r="AB1410" i="1" s="1"/>
  <c r="AB1539" i="1" a="1"/>
  <c r="AB1539" i="1" s="1"/>
  <c r="AB530" i="1" a="1"/>
  <c r="AB530" i="1" s="1"/>
  <c r="AB1892" i="1" a="1"/>
  <c r="AB1892" i="1" s="1"/>
  <c r="AB3722" i="1" a="1"/>
  <c r="AB3722" i="1" s="1"/>
  <c r="AB3281" i="1" a="1"/>
  <c r="AB3281" i="1" s="1"/>
  <c r="AB4547" i="1" a="1"/>
  <c r="AB4547" i="1" s="1"/>
  <c r="AB4402" i="1" a="1"/>
  <c r="AB4402" i="1" s="1"/>
  <c r="AB3723" i="1" a="1"/>
  <c r="AB3723" i="1" s="1"/>
  <c r="AB2816" i="1" a="1"/>
  <c r="AB2816" i="1" s="1"/>
  <c r="AB1671" i="1" a="1"/>
  <c r="AB1671" i="1" s="1"/>
  <c r="AB3104" i="1" a="1"/>
  <c r="AB3104" i="1" s="1"/>
  <c r="AB2249" i="1" a="1"/>
  <c r="AB2249" i="1" s="1"/>
  <c r="AB2905" i="1" a="1"/>
  <c r="AB2905" i="1" s="1"/>
  <c r="AB141" i="1" a="1"/>
  <c r="AB141" i="1" s="1"/>
  <c r="AB3018" i="1" a="1"/>
  <c r="AB3018" i="1" s="1"/>
  <c r="AB3203" i="1" a="1"/>
  <c r="AB3203" i="1" s="1"/>
  <c r="AB4005" i="1" a="1"/>
  <c r="AB4005" i="1" s="1"/>
  <c r="AB2310" i="1" a="1"/>
  <c r="AB2310" i="1" s="1"/>
  <c r="AB1997" i="1" a="1"/>
  <c r="AB1997" i="1" s="1"/>
  <c r="AB4081" i="1" a="1"/>
  <c r="AB4081" i="1" s="1"/>
  <c r="AB1805" i="1" a="1"/>
  <c r="AB1805" i="1" s="1"/>
  <c r="AB3131" i="1" a="1"/>
  <c r="AB3131" i="1" s="1"/>
  <c r="AB2184" i="1" a="1"/>
  <c r="AB2184" i="1" s="1"/>
  <c r="AB611" i="1" a="1"/>
  <c r="AB611" i="1" s="1"/>
  <c r="AB1627" i="1" a="1"/>
  <c r="AB1627" i="1" s="1"/>
  <c r="AB1545" i="1" a="1"/>
  <c r="AB1545" i="1" s="1"/>
  <c r="AB4668" i="1" a="1"/>
  <c r="AB4668" i="1" s="1"/>
  <c r="AB2968" i="1" a="1"/>
  <c r="AB2968" i="1" s="1"/>
  <c r="AB1604" i="1" a="1"/>
  <c r="AB1604" i="1" s="1"/>
  <c r="AB2225" i="1" a="1"/>
  <c r="AB2225" i="1" s="1"/>
  <c r="AB3719" i="1" a="1"/>
  <c r="AB3719" i="1" s="1"/>
  <c r="AB455" i="1" a="1"/>
  <c r="AB455" i="1" s="1"/>
  <c r="AB3058" i="1" a="1"/>
  <c r="AB3058" i="1" s="1"/>
  <c r="AB3702" i="1" a="1"/>
  <c r="AB3702" i="1" s="1"/>
  <c r="AB1918" i="1" a="1"/>
  <c r="AB1918" i="1" s="1"/>
  <c r="AB4265" i="1" a="1"/>
  <c r="AB4265" i="1" s="1"/>
  <c r="AB150" i="1" a="1"/>
  <c r="AB150" i="1" s="1"/>
  <c r="AB4058" i="1" a="1"/>
  <c r="AB4058" i="1" s="1"/>
  <c r="AB1813" i="1" a="1"/>
  <c r="AB1813" i="1" s="1"/>
  <c r="AB2245" i="1" a="1"/>
  <c r="AB2245" i="1" s="1"/>
  <c r="AB265" i="1" a="1"/>
  <c r="AB265" i="1" s="1"/>
  <c r="AB3442" i="1" a="1"/>
  <c r="AB3442" i="1" s="1"/>
  <c r="AB3240" i="1" a="1"/>
  <c r="AB3240" i="1" s="1"/>
  <c r="AB1522" i="1" a="1"/>
  <c r="AB1522" i="1" s="1"/>
  <c r="AB1599" i="1" a="1"/>
  <c r="AB1599" i="1" s="1"/>
  <c r="AB1048" i="1" a="1"/>
  <c r="AB1048" i="1" s="1"/>
  <c r="AB2747" i="1" a="1"/>
  <c r="AB2747" i="1" s="1"/>
  <c r="AB3553" i="1" a="1"/>
  <c r="AB3553" i="1" s="1"/>
  <c r="AB4792" i="1" a="1"/>
  <c r="AB4792" i="1" s="1"/>
  <c r="AB986" i="1" a="1"/>
  <c r="AB986" i="1" s="1"/>
  <c r="AB310" i="1" a="1"/>
  <c r="AB310" i="1" s="1"/>
  <c r="AB4331" i="1" a="1"/>
  <c r="AB4331" i="1" s="1"/>
  <c r="AB554" i="1" a="1"/>
  <c r="AB554" i="1" s="1"/>
  <c r="AB3469" i="1" a="1"/>
  <c r="AB3469" i="1" s="1"/>
  <c r="AB864" i="1" a="1"/>
  <c r="AB864" i="1" s="1"/>
  <c r="AB2399" i="1" a="1"/>
  <c r="AB2399" i="1" s="1"/>
  <c r="AB4855" i="1" a="1"/>
  <c r="AB4855" i="1" s="1"/>
  <c r="AB3155" i="1" a="1"/>
  <c r="AB3155" i="1" s="1"/>
  <c r="AB638" i="1" a="1"/>
  <c r="AB638" i="1" s="1"/>
  <c r="AB3194" i="1" a="1"/>
  <c r="AB3194" i="1" s="1"/>
  <c r="AB1741" i="1" a="1"/>
  <c r="AB1741" i="1" s="1"/>
  <c r="AB4379" i="1" a="1"/>
  <c r="AB4379" i="1" s="1"/>
  <c r="AB3134" i="1" a="1"/>
  <c r="AB3134" i="1" s="1"/>
  <c r="AB272" i="1" a="1"/>
  <c r="AB272" i="1" s="1"/>
  <c r="AB4057" i="1" a="1"/>
  <c r="AB4057" i="1" s="1"/>
  <c r="AB1339" i="1" a="1"/>
  <c r="AB1339" i="1" s="1"/>
  <c r="AB558" i="1" a="1"/>
  <c r="AB558" i="1" s="1"/>
  <c r="AB3336" i="1" a="1"/>
  <c r="AB3336" i="1" s="1"/>
  <c r="AB4848" i="1" a="1"/>
  <c r="AB4848" i="1" s="1"/>
  <c r="AB2788" i="1" a="1"/>
  <c r="AB2788" i="1" s="1"/>
  <c r="AB259" i="1" a="1"/>
  <c r="AB259" i="1" s="1"/>
  <c r="AB4382" i="1" a="1"/>
  <c r="AB4382" i="1" s="1"/>
  <c r="AB3600" i="1" a="1"/>
  <c r="AB3600" i="1" s="1"/>
  <c r="AB4467" i="1" a="1"/>
  <c r="AB4467" i="1" s="1"/>
  <c r="AB4932" i="1" a="1"/>
  <c r="AB4932" i="1" s="1"/>
  <c r="AB1344" i="1" a="1"/>
  <c r="AB1344" i="1" s="1"/>
  <c r="AB2934" i="1" a="1"/>
  <c r="AB2934" i="1" s="1"/>
  <c r="AB4048" i="1" a="1"/>
  <c r="AB4048" i="1" s="1"/>
  <c r="AB2666" i="1" a="1"/>
  <c r="AB2666" i="1" s="1"/>
  <c r="AB1363" i="1" a="1"/>
  <c r="AB1363" i="1" s="1"/>
  <c r="AB4214" i="1" a="1"/>
  <c r="AB4214" i="1" s="1"/>
  <c r="AB644" i="1" a="1"/>
  <c r="AB644" i="1" s="1"/>
  <c r="AB724" i="1" a="1"/>
  <c r="AB724" i="1" s="1"/>
  <c r="AB3121" i="1" a="1"/>
  <c r="AB3121" i="1" s="1"/>
  <c r="AB4738" i="1" a="1"/>
  <c r="AB4738" i="1" s="1"/>
  <c r="AB4228" i="1" a="1"/>
  <c r="AB4228" i="1" s="1"/>
  <c r="AB3179" i="1" a="1"/>
  <c r="AB3179" i="1" s="1"/>
  <c r="AB2842" i="1" a="1"/>
  <c r="AB2842" i="1" s="1"/>
  <c r="AB606" i="1" a="1"/>
  <c r="AB606" i="1" s="1"/>
  <c r="AB1637" i="1" a="1"/>
  <c r="AB1637" i="1" s="1"/>
  <c r="AB4865" i="1" a="1"/>
  <c r="AB4865" i="1" s="1"/>
  <c r="AB4452" i="1" a="1"/>
  <c r="AB4452" i="1" s="1"/>
  <c r="AB705" i="1" a="1"/>
  <c r="AB705" i="1" s="1"/>
  <c r="AB1773" i="1" a="1"/>
  <c r="AB1773" i="1" s="1"/>
  <c r="AB2362" i="1" a="1"/>
  <c r="AB2362" i="1" s="1"/>
  <c r="AB1858" i="1" a="1"/>
  <c r="AB1858" i="1" s="1"/>
  <c r="AB4978" i="1" a="1"/>
  <c r="AB4978" i="1" s="1"/>
  <c r="AB645" i="1" a="1"/>
  <c r="AB645" i="1" s="1"/>
  <c r="AB4366" i="1" a="1"/>
  <c r="AB4366" i="1" s="1"/>
  <c r="AB4750" i="1" a="1"/>
  <c r="AB4750" i="1" s="1"/>
  <c r="AB2592" i="1" a="1"/>
  <c r="AB2592" i="1" s="1"/>
  <c r="AB4295" i="1" a="1"/>
  <c r="AB4295" i="1" s="1"/>
  <c r="AB4779" i="1" a="1"/>
  <c r="AB4779" i="1" s="1"/>
  <c r="AB4196" i="1" a="1"/>
  <c r="AB4196" i="1" s="1"/>
  <c r="AB899" i="1" a="1"/>
  <c r="AB899" i="1" s="1"/>
  <c r="AB2433" i="1" a="1"/>
  <c r="AB2433" i="1" s="1"/>
  <c r="AB4430" i="1" a="1"/>
  <c r="AB4430" i="1" s="1"/>
  <c r="AB1622" i="1" a="1"/>
  <c r="AB1622" i="1" s="1"/>
  <c r="AB4564" i="1" a="1"/>
  <c r="AB4564" i="1" s="1"/>
  <c r="AB3659" i="1" a="1"/>
  <c r="AB3659" i="1" s="1"/>
  <c r="AB162" i="1" a="1"/>
  <c r="AB162" i="1" s="1"/>
  <c r="AB3358" i="1" a="1"/>
  <c r="AB3358" i="1" s="1"/>
  <c r="AB4355" i="1" a="1"/>
  <c r="AB4355" i="1" s="1"/>
  <c r="AB1924" i="1" a="1"/>
  <c r="AB1924" i="1" s="1"/>
  <c r="AB2953" i="1" a="1"/>
  <c r="AB2953" i="1" s="1"/>
  <c r="AB4038" i="1" a="1"/>
  <c r="AB4038" i="1" s="1"/>
  <c r="AB732" i="1" a="1"/>
  <c r="AB732" i="1" s="1"/>
  <c r="AB91" i="1" a="1"/>
  <c r="AB91" i="1" s="1"/>
  <c r="AB1298" i="1" a="1"/>
  <c r="AB1298" i="1" s="1"/>
  <c r="AB4461" i="1" a="1"/>
  <c r="AB4461" i="1" s="1"/>
  <c r="AB2807" i="1" a="1"/>
  <c r="AB2807" i="1" s="1"/>
  <c r="AB380" i="1" a="1"/>
  <c r="AB380" i="1" s="1"/>
  <c r="AB286" i="1" a="1"/>
  <c r="AB286" i="1" s="1"/>
  <c r="AB1731" i="1" a="1"/>
  <c r="AB1731" i="1" s="1"/>
  <c r="AB2897" i="1" a="1"/>
  <c r="AB2897" i="1" s="1"/>
  <c r="AB905" i="1" a="1"/>
  <c r="AB905" i="1" s="1"/>
  <c r="AB2931" i="1" a="1"/>
  <c r="AB2931" i="1" s="1"/>
  <c r="AB4646" i="1" a="1"/>
  <c r="AB4646" i="1" s="1"/>
  <c r="AB4598" i="1" a="1"/>
  <c r="AB4598" i="1" s="1"/>
  <c r="AB1830" i="1" a="1"/>
  <c r="AB1830" i="1" s="1"/>
  <c r="AB4411" i="1" a="1"/>
  <c r="AB4411" i="1" s="1"/>
  <c r="AB3572" i="1" a="1"/>
  <c r="AB3572" i="1" s="1"/>
  <c r="AB3307" i="1" a="1"/>
  <c r="AB3307" i="1" s="1"/>
  <c r="AB3171" i="1" a="1"/>
  <c r="AB3171" i="1" s="1"/>
  <c r="AB596" i="1" a="1"/>
  <c r="AB596" i="1" s="1"/>
  <c r="AB3987" i="1" a="1"/>
  <c r="AB3987" i="1" s="1"/>
  <c r="AB815" i="1" a="1"/>
  <c r="AB815" i="1" s="1"/>
  <c r="AB4731" i="1" a="1"/>
  <c r="AB4731" i="1" s="1"/>
  <c r="AB4479" i="1" a="1"/>
  <c r="AB4479" i="1" s="1"/>
  <c r="AB2873" i="1" a="1"/>
  <c r="AB2873" i="1" s="1"/>
  <c r="AB1778" i="1" a="1"/>
  <c r="AB1778" i="1" s="1"/>
  <c r="AB1852" i="1" a="1"/>
  <c r="AB1852" i="1" s="1"/>
  <c r="AB1839" i="1" a="1"/>
  <c r="AB1839" i="1" s="1"/>
  <c r="AB1757" i="1" a="1"/>
  <c r="AB1757" i="1" s="1"/>
  <c r="AB3834" i="1" a="1"/>
  <c r="AB3834" i="1" s="1"/>
  <c r="AB1600" i="1" a="1"/>
  <c r="AB1600" i="1" s="1"/>
  <c r="AB960" i="1" a="1"/>
  <c r="AB960" i="1" s="1"/>
  <c r="AB203" i="1" a="1"/>
  <c r="AB203" i="1" s="1"/>
  <c r="AB4" i="1" a="1"/>
  <c r="AB4" i="1" s="1"/>
  <c r="AB2491" i="1" a="1"/>
  <c r="AB2491" i="1" s="1"/>
  <c r="AB2864" i="1" a="1"/>
  <c r="AB2864" i="1" s="1"/>
  <c r="AB4268" i="1" a="1"/>
  <c r="AB4268" i="1" s="1"/>
  <c r="AB2727" i="1" a="1"/>
  <c r="AB2727" i="1" s="1"/>
  <c r="AB1456" i="1" a="1"/>
  <c r="AB1456" i="1" s="1"/>
  <c r="AB3670" i="1" a="1"/>
  <c r="AB3670" i="1" s="1"/>
  <c r="AB4121" i="1" a="1"/>
  <c r="AB4121" i="1" s="1"/>
  <c r="AB1256" i="1" a="1"/>
  <c r="AB1256" i="1" s="1"/>
  <c r="AB3450" i="1" a="1"/>
  <c r="AB3450" i="1" s="1"/>
  <c r="AB3784" i="1" a="1"/>
  <c r="AB3784" i="1" s="1"/>
  <c r="AB1928" i="1" a="1"/>
  <c r="AB1928" i="1" s="1"/>
  <c r="AB1508" i="1" a="1"/>
  <c r="AB1508" i="1" s="1"/>
  <c r="AB2821" i="1" a="1"/>
  <c r="AB2821" i="1" s="1"/>
  <c r="AB2822" i="1" a="1"/>
  <c r="AB2822" i="1" s="1"/>
  <c r="AB1425" i="1" a="1"/>
  <c r="AB1425" i="1" s="1"/>
  <c r="AB2055" i="1" a="1"/>
  <c r="AB2055" i="1" s="1"/>
  <c r="AB447" i="1" a="1"/>
  <c r="AB447" i="1" s="1"/>
  <c r="AB2640" i="1" a="1"/>
  <c r="AB2640" i="1" s="1"/>
  <c r="AB2078" i="1" a="1"/>
  <c r="AB2078" i="1" s="1"/>
  <c r="AB937" i="1" a="1"/>
  <c r="AB937" i="1" s="1"/>
  <c r="AB1761" i="1" a="1"/>
  <c r="AB1761" i="1" s="1"/>
  <c r="AB4570" i="1" a="1"/>
  <c r="AB4570" i="1" s="1"/>
  <c r="AB1257" i="1" a="1"/>
  <c r="AB1257" i="1" s="1"/>
  <c r="AB1088" i="1" a="1"/>
  <c r="AB1088" i="1" s="1"/>
  <c r="AB4660" i="1" a="1"/>
  <c r="AB4660" i="1" s="1"/>
  <c r="AB1824" i="1" a="1"/>
  <c r="AB1824" i="1" s="1"/>
  <c r="AB3795" i="1" a="1"/>
  <c r="AB3795" i="1" s="1"/>
  <c r="AB729" i="1" a="1"/>
  <c r="AB729" i="1" s="1"/>
  <c r="AB1635" i="1" a="1"/>
  <c r="AB1635" i="1" s="1"/>
  <c r="AB665" i="1" a="1"/>
  <c r="AB665" i="1" s="1"/>
  <c r="AB1391" i="1" a="1"/>
  <c r="AB1391" i="1" s="1"/>
  <c r="AB4614" i="1" a="1"/>
  <c r="AB4614" i="1" s="1"/>
  <c r="AB3398" i="1" a="1"/>
  <c r="AB3398" i="1" s="1"/>
  <c r="AB2151" i="1" a="1"/>
  <c r="AB2151" i="1" s="1"/>
  <c r="AB2594" i="1" a="1"/>
  <c r="AB2594" i="1" s="1"/>
  <c r="AB3585" i="1" a="1"/>
  <c r="AB3585" i="1" s="1"/>
  <c r="AB117" i="1" a="1"/>
  <c r="AB117" i="1" s="1"/>
  <c r="AB800" i="1" a="1"/>
  <c r="AB800" i="1" s="1"/>
  <c r="AB1238" i="1" a="1"/>
  <c r="AB1238" i="1" s="1"/>
  <c r="AB3446" i="1" a="1"/>
  <c r="AB3446" i="1" s="1"/>
  <c r="AB4216" i="1" a="1"/>
  <c r="AB4216" i="1" s="1"/>
  <c r="AB3704" i="1" a="1"/>
  <c r="AB3704" i="1" s="1"/>
  <c r="AB2143" i="1" a="1"/>
  <c r="AB2143" i="1" s="1"/>
  <c r="AB2195" i="1" a="1"/>
  <c r="AB2195" i="1" s="1"/>
  <c r="AB4484" i="1" a="1"/>
  <c r="AB4484" i="1" s="1"/>
  <c r="AB4036" i="1" a="1"/>
  <c r="AB4036" i="1" s="1"/>
  <c r="AB3064" i="1" a="1"/>
  <c r="AB3064" i="1" s="1"/>
  <c r="AB1361" i="1" a="1"/>
  <c r="AB1361" i="1" s="1"/>
  <c r="AB80" i="1" a="1"/>
  <c r="AB80" i="1" s="1"/>
  <c r="AB4753" i="1" a="1"/>
  <c r="AB4753" i="1" s="1"/>
  <c r="AB3677" i="1" a="1"/>
  <c r="AB3677" i="1" s="1"/>
  <c r="AB883" i="1" a="1"/>
  <c r="AB883" i="1" s="1"/>
  <c r="AB543" i="1" a="1"/>
  <c r="AB543" i="1" s="1"/>
  <c r="AB2471" i="1" a="1"/>
  <c r="AB2471" i="1" s="1"/>
  <c r="AB3362" i="1" a="1"/>
  <c r="AB3362" i="1" s="1"/>
  <c r="AB3620" i="1" a="1"/>
  <c r="AB3620" i="1" s="1"/>
  <c r="AB1239" i="1" a="1"/>
  <c r="AB1239" i="1" s="1"/>
  <c r="AB1312" i="1" a="1"/>
  <c r="AB1312" i="1" s="1"/>
  <c r="AB3496" i="1" a="1"/>
  <c r="AB3496" i="1" s="1"/>
  <c r="AB1591" i="1" a="1"/>
  <c r="AB1591" i="1" s="1"/>
  <c r="AB471" i="1" a="1"/>
  <c r="AB471" i="1" s="1"/>
  <c r="AB1750" i="1" a="1"/>
  <c r="AB1750" i="1" s="1"/>
  <c r="AB3156" i="1" a="1"/>
  <c r="AB3156" i="1" s="1"/>
  <c r="AB2262" i="1" a="1"/>
  <c r="AB2262" i="1" s="1"/>
  <c r="AB509" i="1" a="1"/>
  <c r="AB509" i="1" s="1"/>
  <c r="AB1128" i="1" a="1"/>
  <c r="AB1128" i="1" s="1"/>
  <c r="AB1498" i="1" a="1"/>
  <c r="AB1498" i="1" s="1"/>
  <c r="AB363" i="1" a="1"/>
  <c r="AB363" i="1" s="1"/>
  <c r="AB2596" i="1" a="1"/>
  <c r="AB2596" i="1" s="1"/>
  <c r="AB1544" i="1" a="1"/>
  <c r="AB1544" i="1" s="1"/>
  <c r="AB3117" i="1" a="1"/>
  <c r="AB3117" i="1" s="1"/>
  <c r="AB2923" i="1" a="1"/>
  <c r="AB2923" i="1" s="1"/>
  <c r="AB1000" i="1" a="1"/>
  <c r="AB1000" i="1" s="1"/>
  <c r="AB4287" i="1" a="1"/>
  <c r="AB4287" i="1" s="1"/>
  <c r="AB3399" i="1" a="1"/>
  <c r="AB3399" i="1" s="1"/>
  <c r="AB885" i="1" a="1"/>
  <c r="AB885" i="1" s="1"/>
  <c r="AB3183" i="1" a="1"/>
  <c r="AB3183" i="1" s="1"/>
  <c r="AB2635" i="1" a="1"/>
  <c r="AB2635" i="1" s="1"/>
  <c r="AB180" i="1" a="1"/>
  <c r="AB180" i="1" s="1"/>
  <c r="AB2647" i="1" a="1"/>
  <c r="AB2647" i="1" s="1"/>
  <c r="AB2714" i="1" a="1"/>
  <c r="AB2714" i="1" s="1"/>
  <c r="AB2949" i="1" a="1"/>
  <c r="AB2949" i="1" s="1"/>
  <c r="AB1447" i="1" a="1"/>
  <c r="AB1447" i="1" s="1"/>
  <c r="AB520" i="1" a="1"/>
  <c r="AB520" i="1" s="1"/>
  <c r="AB4816" i="1" a="1"/>
  <c r="AB4816" i="1" s="1"/>
  <c r="AB3581" i="1" a="1"/>
  <c r="AB3581" i="1" s="1"/>
  <c r="AB2373" i="1" a="1"/>
  <c r="AB2373" i="1" s="1"/>
  <c r="AB3460" i="1" a="1"/>
  <c r="AB3460" i="1" s="1"/>
  <c r="AB4954" i="1" a="1"/>
  <c r="AB4954" i="1" s="1"/>
  <c r="AB3661" i="1" a="1"/>
  <c r="AB3661" i="1" s="1"/>
  <c r="AB2380" i="1" a="1"/>
  <c r="AB2380" i="1" s="1"/>
  <c r="AB2436" i="1" a="1"/>
  <c r="AB2436" i="1" s="1"/>
  <c r="AB3241" i="1" a="1"/>
  <c r="AB3241" i="1" s="1"/>
  <c r="AB780" i="1" a="1"/>
  <c r="AB780" i="1" s="1"/>
  <c r="AB1275" i="1" a="1"/>
  <c r="AB1275" i="1" s="1"/>
  <c r="AB4894" i="1" a="1"/>
  <c r="AB4894" i="1" s="1"/>
  <c r="AB4300" i="1" a="1"/>
  <c r="AB4300" i="1" s="1"/>
  <c r="AB302" i="1" a="1"/>
  <c r="AB302" i="1" s="1"/>
  <c r="AB1053" i="1" a="1"/>
  <c r="AB1053" i="1" s="1"/>
  <c r="AB2009" i="1" a="1"/>
  <c r="AB2009" i="1" s="1"/>
  <c r="AB2276" i="1" a="1"/>
  <c r="AB2276" i="1" s="1"/>
  <c r="AB103" i="1" a="1"/>
  <c r="AB103" i="1" s="1"/>
  <c r="AB4507" i="1" a="1"/>
  <c r="AB4507" i="1" s="1"/>
  <c r="AB3029" i="1" a="1"/>
  <c r="AB3029" i="1" s="1"/>
  <c r="AB2023" i="1" a="1"/>
  <c r="AB2023" i="1" s="1"/>
  <c r="AB2212" i="1" a="1"/>
  <c r="AB2212" i="1" s="1"/>
  <c r="AB3198" i="1" a="1"/>
  <c r="AB3198" i="1" s="1"/>
  <c r="AB1620" i="1" a="1"/>
  <c r="AB1620" i="1" s="1"/>
  <c r="AB1423" i="1" a="1"/>
  <c r="AB1423" i="1" s="1"/>
  <c r="AB771" i="1" a="1"/>
  <c r="AB771" i="1" s="1"/>
  <c r="AB241" i="1" a="1"/>
  <c r="AB241" i="1" s="1"/>
  <c r="AB1977" i="1" a="1"/>
  <c r="AB1977" i="1" s="1"/>
  <c r="AB3968" i="1" a="1"/>
  <c r="AB3968" i="1" s="1"/>
  <c r="AB4514" i="1" a="1"/>
  <c r="AB4514" i="1" s="1"/>
  <c r="AB3655" i="1" a="1"/>
  <c r="AB3655" i="1" s="1"/>
  <c r="AB4785" i="1" a="1"/>
  <c r="AB4785" i="1" s="1"/>
  <c r="AB308" i="1" a="1"/>
  <c r="AB308" i="1" s="1"/>
  <c r="AB4688" i="1" a="1"/>
  <c r="AB4688" i="1" s="1"/>
  <c r="AB2550" i="1" a="1"/>
  <c r="AB2550" i="1" s="1"/>
  <c r="AB7" i="1" a="1"/>
  <c r="AB7" i="1" s="1"/>
  <c r="AB4871" i="1" a="1"/>
  <c r="AB4871" i="1" s="1"/>
  <c r="AB3284" i="1" a="1"/>
  <c r="AB3284" i="1" s="1"/>
  <c r="AB3270" i="1" a="1"/>
  <c r="AB3270" i="1" s="1"/>
  <c r="AB1845" i="1" a="1"/>
  <c r="AB1845" i="1" s="1"/>
  <c r="AB769" i="1" a="1"/>
  <c r="AB769" i="1" s="1"/>
  <c r="AB4487" i="1" a="1"/>
  <c r="AB4487" i="1" s="1"/>
  <c r="AB3812" i="1" a="1"/>
  <c r="AB3812" i="1" s="1"/>
  <c r="AB270" i="1" a="1"/>
  <c r="AB270" i="1" s="1"/>
  <c r="AB4098" i="1" a="1"/>
  <c r="AB4098" i="1" s="1"/>
  <c r="AB3649" i="1" a="1"/>
  <c r="AB3649" i="1" s="1"/>
  <c r="AB4516" i="1" a="1"/>
  <c r="AB4516" i="1" s="1"/>
  <c r="AB3611" i="1" a="1"/>
  <c r="AB3611" i="1" s="1"/>
  <c r="AB181" i="1" a="1"/>
  <c r="AB181" i="1" s="1"/>
  <c r="AB4964" i="1" a="1"/>
  <c r="AB4964" i="1" s="1"/>
  <c r="AB1360" i="1" a="1"/>
  <c r="AB1360" i="1" s="1"/>
  <c r="AB4936" i="1" a="1"/>
  <c r="AB4936" i="1" s="1"/>
  <c r="AB1032" i="1" a="1"/>
  <c r="AB1032" i="1" s="1"/>
  <c r="AB1991" i="1" a="1"/>
  <c r="AB1991" i="1" s="1"/>
  <c r="AB4336" i="1" a="1"/>
  <c r="AB4336" i="1" s="1"/>
  <c r="AB4851" i="1" a="1"/>
  <c r="AB4851" i="1" s="1"/>
  <c r="AB1935" i="1" a="1"/>
  <c r="AB1935" i="1" s="1"/>
  <c r="AB2649" i="1" a="1"/>
  <c r="AB2649" i="1" s="1"/>
  <c r="AB1768" i="1" a="1"/>
  <c r="AB1768" i="1" s="1"/>
  <c r="AB4179" i="1" a="1"/>
  <c r="AB4179" i="1" s="1"/>
  <c r="AB1874" i="1" a="1"/>
  <c r="AB1874" i="1" s="1"/>
  <c r="AB4206" i="1" a="1"/>
  <c r="AB4206" i="1" s="1"/>
  <c r="AB2390" i="1" a="1"/>
  <c r="AB2390" i="1" s="1"/>
  <c r="AB2927" i="1" a="1"/>
  <c r="AB2927" i="1" s="1"/>
  <c r="AB1087" i="1" a="1"/>
  <c r="AB1087" i="1" s="1"/>
  <c r="AB1180" i="1" a="1"/>
  <c r="AB1180" i="1" s="1"/>
  <c r="AB852" i="1" a="1"/>
  <c r="AB852" i="1" s="1"/>
  <c r="AB4489" i="1" a="1"/>
  <c r="AB4489" i="1" s="1"/>
  <c r="AB2197" i="1" a="1"/>
  <c r="AB2197" i="1" s="1"/>
  <c r="AB4515" i="1" a="1"/>
  <c r="AB4515" i="1" s="1"/>
  <c r="AB2867" i="1" a="1"/>
  <c r="AB2867" i="1" s="1"/>
  <c r="AB100" i="1" a="1"/>
  <c r="AB100" i="1" s="1"/>
  <c r="AB1152" i="1" a="1"/>
  <c r="AB1152" i="1" s="1"/>
  <c r="AB3500" i="1" a="1"/>
  <c r="AB3500" i="1" s="1"/>
  <c r="AB4244" i="1" a="1"/>
  <c r="AB4244" i="1" s="1"/>
  <c r="AB3404" i="1" a="1"/>
  <c r="AB3404" i="1" s="1"/>
  <c r="AB177" i="1" a="1"/>
  <c r="AB177" i="1" s="1"/>
  <c r="AB3564" i="1" a="1"/>
  <c r="AB3564" i="1" s="1"/>
  <c r="AB1691" i="1" a="1"/>
  <c r="AB1691" i="1" s="1"/>
  <c r="AB4046" i="1" a="1"/>
  <c r="AB4046" i="1" s="1"/>
  <c r="AB4242" i="1" a="1"/>
  <c r="AB4242" i="1" s="1"/>
  <c r="AB2488" i="1" a="1"/>
  <c r="AB2488" i="1" s="1"/>
  <c r="AB1033" i="1" a="1"/>
  <c r="AB1033" i="1" s="1"/>
  <c r="AB4578" i="1" a="1"/>
  <c r="AB4578" i="1" s="1"/>
  <c r="AB917" i="1" a="1"/>
  <c r="AB917" i="1" s="1"/>
  <c r="AB420" i="1" a="1"/>
  <c r="AB420" i="1" s="1"/>
  <c r="AB153" i="1" a="1"/>
  <c r="AB153" i="1" s="1"/>
  <c r="AB979" i="1" a="1"/>
  <c r="AB979" i="1" s="1"/>
  <c r="AB134" i="1" a="1"/>
  <c r="AB134" i="1" s="1"/>
  <c r="AB133" i="1" a="1"/>
  <c r="AB133" i="1" s="1"/>
  <c r="AB2431" i="1" a="1"/>
  <c r="AB2431" i="1" s="1"/>
  <c r="AB3268" i="1" a="1"/>
  <c r="AB3268" i="1" s="1"/>
  <c r="AB2239" i="1" a="1"/>
  <c r="AB2239" i="1" s="1"/>
  <c r="AB3679" i="1" a="1"/>
  <c r="AB3679" i="1" s="1"/>
  <c r="AB2122" i="1" a="1"/>
  <c r="AB2122" i="1" s="1"/>
  <c r="AB4506" i="1" a="1"/>
  <c r="AB4506" i="1" s="1"/>
  <c r="AB1036" i="1" a="1"/>
  <c r="AB1036" i="1" s="1"/>
  <c r="AB3003" i="1" a="1"/>
  <c r="AB3003" i="1" s="1"/>
  <c r="AB4931" i="1" a="1"/>
  <c r="AB4931" i="1" s="1"/>
  <c r="AB2179" i="1" a="1"/>
  <c r="AB2179" i="1" s="1"/>
  <c r="AB4412" i="1" a="1"/>
  <c r="AB4412" i="1" s="1"/>
  <c r="AB458" i="1" a="1"/>
  <c r="AB458" i="1" s="1"/>
  <c r="AB4469" i="1" a="1"/>
  <c r="AB4469" i="1" s="1"/>
  <c r="AB1118" i="1" a="1"/>
  <c r="AB1118" i="1" s="1"/>
  <c r="AB2763" i="1" a="1"/>
  <c r="AB2763" i="1" s="1"/>
  <c r="AB2350" i="1" a="1"/>
  <c r="AB2350" i="1" s="1"/>
  <c r="AB3742" i="1" a="1"/>
  <c r="AB3742" i="1" s="1"/>
  <c r="AB863" i="1" a="1"/>
  <c r="AB863" i="1" s="1"/>
  <c r="AB670" i="1" a="1"/>
  <c r="AB670" i="1" s="1"/>
  <c r="AB1052" i="1" a="1"/>
  <c r="AB1052" i="1" s="1"/>
  <c r="AB4992" i="1" a="1"/>
  <c r="AB4992" i="1" s="1"/>
  <c r="AB3639" i="1" a="1"/>
  <c r="AB3639" i="1" s="1"/>
  <c r="AB743" i="1" a="1"/>
  <c r="AB743" i="1" s="1"/>
  <c r="AB2790" i="1" a="1"/>
  <c r="AB2790" i="1" s="1"/>
  <c r="AB3096" i="1" a="1"/>
  <c r="AB3096" i="1" s="1"/>
  <c r="AB3214" i="1" a="1"/>
  <c r="AB3214" i="1" s="1"/>
  <c r="AB1861" i="1" a="1"/>
  <c r="AB1861" i="1" s="1"/>
  <c r="AB2476" i="1" a="1"/>
  <c r="AB2476" i="1" s="1"/>
  <c r="AB59" i="1" a="1"/>
  <c r="AB59" i="1" s="1"/>
  <c r="AB3948" i="1" a="1"/>
  <c r="AB3948" i="1" s="1"/>
  <c r="AB4963" i="1" a="1"/>
  <c r="AB4963" i="1" s="1"/>
  <c r="AB3479" i="1" a="1"/>
  <c r="AB3479" i="1" s="1"/>
  <c r="AB3570" i="1" a="1"/>
  <c r="AB3570" i="1" s="1"/>
  <c r="AB3546" i="1" a="1"/>
  <c r="AB3546" i="1" s="1"/>
  <c r="AB1289" i="1" a="1"/>
  <c r="AB1289" i="1" s="1"/>
  <c r="AB660" i="1" a="1"/>
  <c r="AB660" i="1" s="1"/>
  <c r="AB3391" i="1" a="1"/>
  <c r="AB3391" i="1" s="1"/>
  <c r="AB4615" i="1" a="1"/>
  <c r="AB4615" i="1" s="1"/>
  <c r="AB1841" i="1" a="1"/>
  <c r="AB1841" i="1" s="1"/>
  <c r="AB2039" i="1" a="1"/>
  <c r="AB2039" i="1" s="1"/>
  <c r="AB1818" i="1" a="1"/>
  <c r="AB1818" i="1" s="1"/>
  <c r="AB32" i="1" a="1"/>
  <c r="AB32" i="1" s="1"/>
  <c r="AB2772" i="1" a="1"/>
  <c r="AB2772" i="1" s="1"/>
  <c r="AB4037" i="1" a="1"/>
  <c r="AB4037" i="1" s="1"/>
  <c r="AB2157" i="1" a="1"/>
  <c r="AB2157" i="1" s="1"/>
  <c r="AB1686" i="1" a="1"/>
  <c r="AB1686" i="1" s="1"/>
  <c r="AB4783" i="1" a="1"/>
  <c r="AB4783" i="1" s="1"/>
  <c r="AB1060" i="1" a="1"/>
  <c r="AB1060" i="1" s="1"/>
  <c r="AB109" i="1" a="1"/>
  <c r="AB109" i="1" s="1"/>
  <c r="AB1444" i="1" a="1"/>
  <c r="AB1444" i="1" s="1"/>
  <c r="AB1849" i="1" a="1"/>
  <c r="AB1849" i="1" s="1"/>
  <c r="AB3638" i="1" a="1"/>
  <c r="AB3638" i="1" s="1"/>
  <c r="AB1449" i="1" a="1"/>
  <c r="AB1449" i="1" s="1"/>
  <c r="AB4733" i="1" a="1"/>
  <c r="AB4733" i="1" s="1"/>
  <c r="AB2057" i="1" a="1"/>
  <c r="AB2057" i="1" s="1"/>
  <c r="AB1779" i="1" a="1"/>
  <c r="AB1779" i="1" s="1"/>
  <c r="AB3128" i="1" a="1"/>
  <c r="AB3128" i="1" s="1"/>
  <c r="AB820" i="1" a="1"/>
  <c r="AB820" i="1" s="1"/>
  <c r="AB4973" i="1" a="1"/>
  <c r="AB4973" i="1" s="1"/>
  <c r="AB2131" i="1" a="1"/>
  <c r="AB2131" i="1" s="1"/>
  <c r="AB425" i="1" a="1"/>
  <c r="AB425" i="1" s="1"/>
  <c r="AB653" i="1" a="1"/>
  <c r="AB653" i="1" s="1"/>
  <c r="AB2766" i="1" a="1"/>
  <c r="AB2766" i="1" s="1"/>
  <c r="AB2017" i="1" a="1"/>
  <c r="AB2017" i="1" s="1"/>
  <c r="AB736" i="1" a="1"/>
  <c r="AB736" i="1" s="1"/>
  <c r="AB1054" i="1" a="1"/>
  <c r="AB1054" i="1" s="1"/>
  <c r="AB4723" i="1" a="1"/>
  <c r="AB4723" i="1" s="1"/>
  <c r="AB4307" i="1" a="1"/>
  <c r="AB4307" i="1" s="1"/>
  <c r="AB1512" i="1" a="1"/>
  <c r="AB1512" i="1" s="1"/>
  <c r="AB1155" i="1" a="1"/>
  <c r="AB1155" i="1" s="1"/>
  <c r="AB1694" i="1" a="1"/>
  <c r="AB1694" i="1" s="1"/>
  <c r="AB4257" i="1" a="1"/>
  <c r="AB4257" i="1" s="1"/>
  <c r="AB2668" i="1" a="1"/>
  <c r="AB2668" i="1" s="1"/>
  <c r="AB2493" i="1" a="1"/>
  <c r="AB2493" i="1" s="1"/>
  <c r="AB3013" i="1" a="1"/>
  <c r="AB3013" i="1" s="1"/>
  <c r="AB1504" i="1" a="1"/>
  <c r="AB1504" i="1" s="1"/>
  <c r="AB4113" i="1" a="1"/>
  <c r="AB4113" i="1" s="1"/>
  <c r="AB4238" i="1" a="1"/>
  <c r="AB4238" i="1" s="1"/>
  <c r="AB4207" i="1" a="1"/>
  <c r="AB4207" i="1" s="1"/>
  <c r="AB3837" i="1" a="1"/>
  <c r="AB3837" i="1" s="1"/>
  <c r="AB2298" i="1" a="1"/>
  <c r="AB2298" i="1" s="1"/>
  <c r="AB3769" i="1" a="1"/>
  <c r="AB3769" i="1" s="1"/>
  <c r="AB4311" i="1" a="1"/>
  <c r="AB4311" i="1" s="1"/>
  <c r="AB997" i="1" a="1"/>
  <c r="AB997" i="1" s="1"/>
  <c r="AB3272" i="1" a="1"/>
  <c r="AB3272" i="1" s="1"/>
  <c r="AB2250" i="1" a="1"/>
  <c r="AB2250" i="1" s="1"/>
  <c r="AB81" i="1" a="1"/>
  <c r="AB81" i="1" s="1"/>
  <c r="AB4830" i="1" a="1"/>
  <c r="AB4830" i="1" s="1"/>
  <c r="AB1947" i="1" a="1"/>
  <c r="AB1947" i="1" s="1"/>
  <c r="AB1871" i="1" a="1"/>
  <c r="AB1871" i="1" s="1"/>
  <c r="AB3329" i="1" a="1"/>
  <c r="AB3329" i="1" s="1"/>
  <c r="AB3087" i="1" a="1"/>
  <c r="AB3087" i="1" s="1"/>
  <c r="AB4502" i="1" a="1"/>
  <c r="AB4502" i="1" s="1"/>
  <c r="AB4460" i="1" a="1"/>
  <c r="AB4460" i="1" s="1"/>
  <c r="AB3263" i="1" a="1"/>
  <c r="AB3263" i="1" s="1"/>
  <c r="AB4158" i="1" a="1"/>
  <c r="AB4158" i="1" s="1"/>
  <c r="AB186" i="1" a="1"/>
  <c r="AB186" i="1" s="1"/>
  <c r="AB3516" i="1" a="1"/>
  <c r="AB3516" i="1" s="1"/>
  <c r="AB2551" i="1" a="1"/>
  <c r="AB2551" i="1" s="1"/>
  <c r="AB4542" i="1" a="1"/>
  <c r="AB4542" i="1" s="1"/>
  <c r="AB3288" i="1" a="1"/>
  <c r="AB3288" i="1" s="1"/>
  <c r="AB1510" i="1" a="1"/>
  <c r="AB1510" i="1" s="1"/>
  <c r="AB73" i="1" a="1"/>
  <c r="AB73" i="1" s="1"/>
  <c r="AB125" i="1" a="1"/>
  <c r="AB125" i="1" s="1"/>
  <c r="AB324" i="1" a="1"/>
  <c r="AB324" i="1" s="1"/>
  <c r="AB1177" i="1" a="1"/>
  <c r="AB1177" i="1" s="1"/>
  <c r="AB4903" i="1" a="1"/>
  <c r="AB4903" i="1" s="1"/>
  <c r="AB1801" i="1" a="1"/>
  <c r="AB1801" i="1" s="1"/>
  <c r="AB3196" i="1" a="1"/>
  <c r="AB3196" i="1" s="1"/>
  <c r="AB298" i="1" a="1"/>
  <c r="AB298" i="1" s="1"/>
  <c r="AB4934" i="1" a="1"/>
  <c r="AB4934" i="1" s="1"/>
  <c r="AB4075" i="1" a="1"/>
  <c r="AB4075" i="1" s="1"/>
  <c r="AB3255" i="1" a="1"/>
  <c r="AB3255" i="1" s="1"/>
  <c r="AB4915" i="1" a="1"/>
  <c r="AB4915" i="1" s="1"/>
  <c r="AB1044" i="1" a="1"/>
  <c r="AB1044" i="1" s="1"/>
  <c r="AB2246" i="1" a="1"/>
  <c r="AB2246" i="1" s="1"/>
  <c r="AB942" i="1" a="1"/>
  <c r="AB942" i="1" s="1"/>
  <c r="AB2233" i="1" a="1"/>
  <c r="AB2233" i="1" s="1"/>
  <c r="AB679" i="1" a="1"/>
  <c r="AB679" i="1" s="1"/>
  <c r="AB102" i="1" a="1"/>
  <c r="AB102" i="1" s="1"/>
  <c r="AB1882" i="1" a="1"/>
  <c r="AB1882" i="1" s="1"/>
  <c r="AB3897" i="1" a="1"/>
  <c r="AB3897" i="1" s="1"/>
  <c r="AB4008" i="1" a="1"/>
  <c r="AB4008" i="1" s="1"/>
  <c r="AB493" i="1" a="1"/>
  <c r="AB493" i="1" s="1"/>
  <c r="AB4006" i="1" a="1"/>
  <c r="AB4006" i="1" s="1"/>
  <c r="AB3720" i="1" a="1"/>
  <c r="AB3720" i="1" s="1"/>
  <c r="AB1909" i="1" a="1"/>
  <c r="AB1909" i="1" s="1"/>
  <c r="AB966" i="1" a="1"/>
  <c r="AB966" i="1" s="1"/>
  <c r="AB2918" i="1" a="1"/>
  <c r="AB2918" i="1" s="1"/>
  <c r="AB696" i="1" a="1"/>
  <c r="AB696" i="1" s="1"/>
  <c r="AB4741" i="1" a="1"/>
  <c r="AB4741" i="1" s="1"/>
  <c r="AB750" i="1" a="1"/>
  <c r="AB750" i="1" s="1"/>
  <c r="AB4593" i="1" a="1"/>
  <c r="AB4593" i="1" s="1"/>
  <c r="AB3330" i="1" a="1"/>
  <c r="AB3330" i="1" s="1"/>
  <c r="AB3983" i="1" a="1"/>
  <c r="AB3983" i="1" s="1"/>
  <c r="AB1933" i="1" a="1"/>
  <c r="AB1933" i="1" s="1"/>
  <c r="AB1529" i="1" a="1"/>
  <c r="AB1529" i="1" s="1"/>
  <c r="AB4097" i="1" a="1"/>
  <c r="AB4097" i="1" s="1"/>
  <c r="AB2180" i="1" a="1"/>
  <c r="AB2180" i="1" s="1"/>
  <c r="AB2573" i="1" a="1"/>
  <c r="AB2573" i="1" s="1"/>
  <c r="AB2653" i="1" a="1"/>
  <c r="AB2653" i="1" s="1"/>
  <c r="AB901" i="1" a="1"/>
  <c r="AB901" i="1" s="1"/>
  <c r="AB4513" i="1" a="1"/>
  <c r="AB4513" i="1" s="1"/>
  <c r="AB687" i="1" a="1"/>
  <c r="AB687" i="1" s="1"/>
  <c r="AB105" i="1" a="1"/>
  <c r="AB105" i="1" s="1"/>
  <c r="AB3933" i="1" a="1"/>
  <c r="AB3933" i="1" s="1"/>
  <c r="AB3508" i="1" a="1"/>
  <c r="AB3508" i="1" s="1"/>
  <c r="AB3531" i="1" a="1"/>
  <c r="AB3531" i="1" s="1"/>
  <c r="AB251" i="1" a="1"/>
  <c r="AB251" i="1" s="1"/>
  <c r="AB1823" i="1" a="1"/>
  <c r="AB1823" i="1" s="1"/>
  <c r="AB2605" i="1" a="1"/>
  <c r="AB2605" i="1" s="1"/>
  <c r="AB2321" i="1" a="1"/>
  <c r="AB2321" i="1" s="1"/>
  <c r="AB3838" i="1" a="1"/>
  <c r="AB3838" i="1" s="1"/>
  <c r="AB2050" i="1" a="1"/>
  <c r="AB2050" i="1" s="1"/>
  <c r="AB2427" i="1" a="1"/>
  <c r="AB2427" i="1" s="1"/>
  <c r="AB1916" i="1" a="1"/>
  <c r="AB1916" i="1" s="1"/>
  <c r="AB2737" i="1" a="1"/>
  <c r="AB2737" i="1" s="1"/>
  <c r="AB3187" i="1" a="1"/>
  <c r="AB3187" i="1" s="1"/>
  <c r="AB4986" i="1" a="1"/>
  <c r="AB4986" i="1" s="1"/>
  <c r="AB4457" i="1" a="1"/>
  <c r="AB4457" i="1" s="1"/>
  <c r="AB2487" i="1" a="1"/>
  <c r="AB2487" i="1" s="1"/>
  <c r="AB2164" i="1" a="1"/>
  <c r="AB2164" i="1" s="1"/>
  <c r="AB4259" i="1" a="1"/>
  <c r="AB4259" i="1" s="1"/>
  <c r="AB4010" i="1" a="1"/>
  <c r="AB4010" i="1" s="1"/>
  <c r="AB3847" i="1" a="1"/>
  <c r="AB3847" i="1" s="1"/>
  <c r="AB1208" i="1" a="1"/>
  <c r="AB1208" i="1" s="1"/>
  <c r="AB4085" i="1" a="1"/>
  <c r="AB4085" i="1" s="1"/>
  <c r="AB985" i="1" a="1"/>
  <c r="AB985" i="1" s="1"/>
  <c r="AB2059" i="1" a="1"/>
  <c r="AB2059" i="1" s="1"/>
  <c r="AB516" i="1" a="1"/>
  <c r="AB516" i="1" s="1"/>
  <c r="AB3781" i="1" a="1"/>
  <c r="AB3781" i="1" s="1"/>
  <c r="AB4917" i="1" a="1"/>
  <c r="AB4917" i="1" s="1"/>
  <c r="AB4177" i="1" a="1"/>
  <c r="AB4177" i="1" s="1"/>
  <c r="AB3700" i="1" a="1"/>
  <c r="AB3700" i="1" s="1"/>
  <c r="AB4821" i="1" a="1"/>
  <c r="AB4821" i="1" s="1"/>
  <c r="AB174" i="1" a="1"/>
  <c r="AB174" i="1" s="1"/>
  <c r="AB2096" i="1" a="1"/>
  <c r="AB2096" i="1" s="1"/>
  <c r="AB4404" i="1" a="1"/>
  <c r="AB4404" i="1" s="1"/>
  <c r="AB68" i="1" a="1"/>
  <c r="AB68" i="1" s="1"/>
  <c r="AB887" i="1" a="1"/>
  <c r="AB887" i="1" s="1"/>
  <c r="AB1972" i="1" a="1"/>
  <c r="AB1972" i="1" s="1"/>
  <c r="AB3589" i="1" a="1"/>
  <c r="AB3589" i="1" s="1"/>
  <c r="AB3197" i="1" a="1"/>
  <c r="AB3197" i="1" s="1"/>
  <c r="AB1710" i="1" a="1"/>
  <c r="AB1710" i="1" s="1"/>
  <c r="AB2944" i="1" a="1"/>
  <c r="AB2944" i="1" s="1"/>
  <c r="AB1072" i="1" a="1"/>
  <c r="AB1072" i="1" s="1"/>
  <c r="AB2264" i="1" a="1"/>
  <c r="AB2264" i="1" s="1"/>
  <c r="AB1664" i="1" a="1"/>
  <c r="AB1664" i="1" s="1"/>
  <c r="AB4895" i="1" a="1"/>
  <c r="AB4895" i="1" s="1"/>
  <c r="AB4709" i="1" a="1"/>
  <c r="AB4709" i="1" s="1"/>
  <c r="AB690" i="1" a="1"/>
  <c r="AB690" i="1" s="1"/>
  <c r="AB1518" i="1" a="1"/>
  <c r="AB1518" i="1" s="1"/>
  <c r="AB4635" i="1" a="1"/>
  <c r="AB4635" i="1" s="1"/>
  <c r="AB2939" i="1" a="1"/>
  <c r="AB2939" i="1" s="1"/>
  <c r="AB2485" i="1" a="1"/>
  <c r="AB2485" i="1" s="1"/>
  <c r="AB4885" i="1" a="1"/>
  <c r="AB4885" i="1" s="1"/>
  <c r="AB738" i="1" a="1"/>
  <c r="AB738" i="1" s="1"/>
  <c r="AB1817" i="1" a="1"/>
  <c r="AB1817" i="1" s="1"/>
  <c r="AB2061" i="1" a="1"/>
  <c r="AB2061" i="1" s="1"/>
  <c r="AB3342" i="1" a="1"/>
  <c r="AB3342" i="1" s="1"/>
  <c r="AB2558" i="1" a="1"/>
  <c r="AB2558" i="1" s="1"/>
  <c r="AB695" i="1" a="1"/>
  <c r="AB695" i="1" s="1"/>
  <c r="AB828" i="1" a="1"/>
  <c r="AB828" i="1" s="1"/>
  <c r="AB709" i="1" a="1"/>
  <c r="AB709" i="1" s="1"/>
  <c r="AB1214" i="1" a="1"/>
  <c r="AB1214" i="1" s="1"/>
  <c r="AB3363" i="1" a="1"/>
  <c r="AB3363" i="1" s="1"/>
  <c r="AB529" i="1" a="1"/>
  <c r="AB529" i="1" s="1"/>
  <c r="AB1288" i="1" a="1"/>
  <c r="AB1288" i="1" s="1"/>
  <c r="AB2567" i="1" a="1"/>
  <c r="AB2567" i="1" s="1"/>
  <c r="AB4293" i="1" a="1"/>
  <c r="AB4293" i="1" s="1"/>
  <c r="AB1840" i="1" a="1"/>
  <c r="AB1840" i="1" s="1"/>
  <c r="AB2553" i="1" a="1"/>
  <c r="AB2553" i="1" s="1"/>
  <c r="AB2798" i="1" a="1"/>
  <c r="AB2798" i="1" s="1"/>
  <c r="AB4935" i="1" a="1"/>
  <c r="AB4935" i="1" s="1"/>
  <c r="AB2710" i="1" a="1"/>
  <c r="AB2710" i="1" s="1"/>
  <c r="AB283" i="1" a="1"/>
  <c r="AB283" i="1" s="1"/>
  <c r="AB1387" i="1" a="1"/>
  <c r="AB1387" i="1" s="1"/>
  <c r="AB1046" i="1" a="1"/>
  <c r="AB1046" i="1" s="1"/>
  <c r="AB4631" i="1" a="1"/>
  <c r="AB4631" i="1" s="1"/>
  <c r="AB4769" i="1" a="1"/>
  <c r="AB4769" i="1" s="1"/>
  <c r="AB487" i="1" a="1"/>
  <c r="AB487" i="1" s="1"/>
  <c r="AB1311" i="1" a="1"/>
  <c r="AB1311" i="1" s="1"/>
  <c r="AB2168" i="1" a="1"/>
  <c r="AB2168" i="1" s="1"/>
  <c r="AB3184" i="1" a="1"/>
  <c r="AB3184" i="1" s="1"/>
  <c r="AB1329" i="1" a="1"/>
  <c r="AB1329" i="1" s="1"/>
  <c r="AB4019" i="1" a="1"/>
  <c r="AB4019" i="1" s="1"/>
  <c r="AB4025" i="1" a="1"/>
  <c r="AB4025" i="1" s="1"/>
  <c r="AB370" i="1" a="1"/>
  <c r="AB370" i="1" s="1"/>
  <c r="AB2014" i="1" a="1"/>
  <c r="AB2014" i="1" s="1"/>
  <c r="AB4728" i="1" a="1"/>
  <c r="AB4728" i="1" s="1"/>
  <c r="AB2591" i="1" a="1"/>
  <c r="AB2591" i="1" s="1"/>
  <c r="AB4249" i="1" a="1"/>
  <c r="AB4249" i="1" s="1"/>
  <c r="AB2391" i="1" a="1"/>
  <c r="AB2391" i="1" s="1"/>
  <c r="AB391" i="1" a="1"/>
  <c r="AB391" i="1" s="1"/>
  <c r="AB2383" i="1" a="1"/>
  <c r="AB2383" i="1" s="1"/>
  <c r="AB4373" i="1" a="1"/>
  <c r="AB4373" i="1" s="1"/>
  <c r="AB3129" i="1" a="1"/>
  <c r="AB3129" i="1" s="1"/>
  <c r="AB4802" i="1" a="1"/>
  <c r="AB4802" i="1" s="1"/>
  <c r="AB1193" i="1" a="1"/>
  <c r="AB1193" i="1" s="1"/>
  <c r="AB4327" i="1" a="1"/>
  <c r="AB4327" i="1" s="1"/>
  <c r="AB2228" i="1" a="1"/>
  <c r="AB2228" i="1" s="1"/>
  <c r="AB3568" i="1" a="1"/>
  <c r="AB3568" i="1" s="1"/>
  <c r="AB4230" i="1" a="1"/>
  <c r="AB4230" i="1" s="1"/>
  <c r="AB3054" i="1" a="1"/>
  <c r="AB3054" i="1" s="1"/>
  <c r="AB2719" i="1" a="1"/>
  <c r="AB2719" i="1" s="1"/>
  <c r="AB4473" i="1" a="1"/>
  <c r="AB4473" i="1" s="1"/>
  <c r="AB3210" i="1" a="1"/>
  <c r="AB3210" i="1" s="1"/>
  <c r="AB3540" i="1" a="1"/>
  <c r="AB3540" i="1" s="1"/>
  <c r="AB3928" i="1" a="1"/>
  <c r="AB3928" i="1" s="1"/>
  <c r="AB1320" i="1" a="1"/>
  <c r="AB1320" i="1" s="1"/>
  <c r="AB2755" i="1" a="1"/>
  <c r="AB2755" i="1" s="1"/>
  <c r="AB2509" i="1" a="1"/>
  <c r="AB2509" i="1" s="1"/>
  <c r="AB841" i="1" a="1"/>
  <c r="AB841" i="1" s="1"/>
  <c r="AB230" i="1" a="1"/>
  <c r="AB230" i="1" s="1"/>
  <c r="AB4777" i="1" a="1"/>
  <c r="AB4777" i="1" s="1"/>
  <c r="AB4442" i="1" a="1"/>
  <c r="AB4442" i="1" s="1"/>
  <c r="AB1760" i="1" a="1"/>
  <c r="AB1760" i="1" s="1"/>
  <c r="AB2975" i="1" a="1"/>
  <c r="AB2975" i="1" s="1"/>
  <c r="AB5000" i="1" a="1"/>
  <c r="AB5000" i="1" s="1"/>
  <c r="AB2633" i="1" a="1"/>
  <c r="AB2633" i="1" s="1"/>
  <c r="AB3804" i="1" a="1"/>
  <c r="AB3804" i="1" s="1"/>
  <c r="AB2430" i="1" a="1"/>
  <c r="AB2430" i="1" s="1"/>
  <c r="AB3491" i="1" a="1"/>
  <c r="AB3491" i="1" s="1"/>
  <c r="AB4672" i="1" a="1"/>
  <c r="AB4672" i="1" s="1"/>
  <c r="AB2781" i="1" a="1"/>
  <c r="AB2781" i="1" s="1"/>
  <c r="AB4775" i="1" a="1"/>
  <c r="AB4775" i="1" s="1"/>
  <c r="AB3634" i="1" a="1"/>
  <c r="AB3634" i="1" s="1"/>
  <c r="AB3115" i="1" a="1"/>
  <c r="AB3115" i="1" s="1"/>
  <c r="AB1758" i="1" a="1"/>
  <c r="AB1758" i="1" s="1"/>
  <c r="AB232" i="1" a="1"/>
  <c r="AB232" i="1" s="1"/>
  <c r="AB1213" i="1" a="1"/>
  <c r="AB1213" i="1" s="1"/>
  <c r="AB2277" i="1" a="1"/>
  <c r="AB2277" i="1" s="1"/>
  <c r="AB1756" i="1" a="1"/>
  <c r="AB1756" i="1" s="1"/>
  <c r="AB3878" i="1" a="1"/>
  <c r="AB3878" i="1" s="1"/>
  <c r="AB4314" i="1" a="1"/>
  <c r="AB4314" i="1" s="1"/>
  <c r="AB4589" i="1" a="1"/>
  <c r="AB4589" i="1" s="1"/>
  <c r="AB755" i="1" a="1"/>
  <c r="AB755" i="1" s="1"/>
  <c r="AB4042" i="1" a="1"/>
  <c r="AB4042" i="1" s="1"/>
  <c r="AB795" i="1" a="1"/>
  <c r="AB795" i="1" s="1"/>
  <c r="AB2347" i="1" a="1"/>
  <c r="AB2347" i="1" s="1"/>
  <c r="AB1598" i="1" a="1"/>
  <c r="AB1598" i="1" s="1"/>
  <c r="AB2652" i="1" a="1"/>
  <c r="AB2652" i="1" s="1"/>
  <c r="AB4680" i="1" a="1"/>
  <c r="AB4680" i="1" s="1"/>
  <c r="AB1701" i="1" a="1"/>
  <c r="AB1701" i="1" s="1"/>
  <c r="AB66" i="1" a="1"/>
  <c r="AB66" i="1" s="1"/>
  <c r="AB3302" i="1" a="1"/>
  <c r="AB3302" i="1" s="1"/>
  <c r="AB1073" i="1" a="1"/>
  <c r="AB1073" i="1" s="1"/>
  <c r="AB1964" i="1" a="1"/>
  <c r="AB1964" i="1" s="1"/>
  <c r="AB4868" i="1" a="1"/>
  <c r="AB4868" i="1" s="1"/>
  <c r="AB2426" i="1" a="1"/>
  <c r="AB2426" i="1" s="1"/>
  <c r="AB2327" i="1" a="1"/>
  <c r="AB2327" i="1" s="1"/>
  <c r="AB2587" i="1" a="1"/>
  <c r="AB2587" i="1" s="1"/>
  <c r="AB2609" i="1" a="1"/>
  <c r="AB2609" i="1" s="1"/>
  <c r="AB4988" i="1" a="1"/>
  <c r="AB4988" i="1" s="1"/>
  <c r="AB2125" i="1" a="1"/>
  <c r="AB2125" i="1" s="1"/>
  <c r="AB3593" i="1" a="1"/>
  <c r="AB3593" i="1" s="1"/>
  <c r="AB711" i="1" a="1"/>
  <c r="AB711" i="1" s="1"/>
  <c r="AB2103" i="1" a="1"/>
  <c r="AB2103" i="1" s="1"/>
  <c r="AB4641" i="1" a="1"/>
  <c r="AB4641" i="1" s="1"/>
  <c r="AB4685" i="1" a="1"/>
  <c r="AB4685" i="1" s="1"/>
  <c r="AB2149" i="1" a="1"/>
  <c r="AB2149" i="1" s="1"/>
  <c r="AB3671" i="1" a="1"/>
  <c r="AB3671" i="1" s="1"/>
  <c r="AB2483" i="1" a="1"/>
  <c r="AB2483" i="1" s="1"/>
  <c r="AB4562" i="1" a="1"/>
  <c r="AB4562" i="1" s="1"/>
  <c r="AB2908" i="1" a="1"/>
  <c r="AB2908" i="1" s="1"/>
  <c r="AB877" i="1" a="1"/>
  <c r="AB877" i="1" s="1"/>
  <c r="AB1668" i="1" a="1"/>
  <c r="AB1668" i="1" s="1"/>
  <c r="AB24" i="1" a="1"/>
  <c r="AB24" i="1" s="1"/>
  <c r="AB3471" i="1" a="1"/>
  <c r="AB3471" i="1" s="1"/>
  <c r="AB2479" i="1" a="1"/>
  <c r="AB2479" i="1" s="1"/>
  <c r="AB3122" i="1" a="1"/>
  <c r="AB3122" i="1" s="1"/>
  <c r="AB2876" i="1" a="1"/>
  <c r="AB2876" i="1" s="1"/>
  <c r="AB96" i="1" a="1"/>
  <c r="AB96" i="1" s="1"/>
  <c r="AB1274" i="1" a="1"/>
  <c r="AB1274" i="1" s="1"/>
  <c r="AB608" i="1" a="1"/>
  <c r="AB608" i="1" s="1"/>
  <c r="AB1304" i="1" a="1"/>
  <c r="AB1304" i="1" s="1"/>
  <c r="AB4898" i="1" a="1"/>
  <c r="AB4898" i="1" s="1"/>
  <c r="AB418" i="1" a="1"/>
  <c r="AB418" i="1" s="1"/>
  <c r="AB1217" i="1" a="1"/>
  <c r="AB1217" i="1" s="1"/>
  <c r="AB1649" i="1" a="1"/>
  <c r="AB1649" i="1" s="1"/>
  <c r="AB3709" i="1" a="1"/>
  <c r="AB3709" i="1" s="1"/>
  <c r="AB659" i="1" a="1"/>
  <c r="AB659" i="1" s="1"/>
  <c r="AB2001" i="1" a="1"/>
  <c r="AB2001" i="1" s="1"/>
  <c r="AB962" i="1" a="1"/>
  <c r="AB962" i="1" s="1"/>
  <c r="AB1277" i="1" a="1"/>
  <c r="AB1277" i="1" s="1"/>
  <c r="AB1755" i="1" a="1"/>
  <c r="AB1755" i="1" s="1"/>
  <c r="AB4847" i="1" a="1"/>
  <c r="AB4847" i="1" s="1"/>
  <c r="AB1665" i="1" a="1"/>
  <c r="AB1665" i="1" s="1"/>
  <c r="AB1568" i="1" a="1"/>
  <c r="AB1568" i="1" s="1"/>
  <c r="AB1430" i="1" a="1"/>
  <c r="AB1430" i="1" s="1"/>
  <c r="AB1780" i="1" a="1"/>
  <c r="AB1780" i="1" s="1"/>
  <c r="AB2371" i="1" a="1"/>
  <c r="AB2371" i="1" s="1"/>
  <c r="AB1657" i="1" a="1"/>
  <c r="AB1657" i="1" s="1"/>
  <c r="AB3956" i="1" a="1"/>
  <c r="AB3956" i="1" s="1"/>
  <c r="AB3144" i="1" a="1"/>
  <c r="AB3144" i="1" s="1"/>
  <c r="AB4891" i="1" a="1"/>
  <c r="AB4891" i="1" s="1"/>
  <c r="AB3057" i="1" a="1"/>
  <c r="AB3057" i="1" s="1"/>
  <c r="AB4083" i="1" a="1"/>
  <c r="AB4083" i="1" s="1"/>
  <c r="AB3555" i="1" a="1"/>
  <c r="AB3555" i="1" s="1"/>
  <c r="AB4684" i="1" a="1"/>
  <c r="AB4684" i="1" s="1"/>
  <c r="AB4013" i="1" a="1"/>
  <c r="AB4013" i="1" s="1"/>
  <c r="AB1477" i="1" a="1"/>
  <c r="AB1477" i="1" s="1"/>
  <c r="AB3755" i="1" a="1"/>
  <c r="AB3755" i="1" s="1"/>
  <c r="AB1408" i="1" a="1"/>
  <c r="AB1408" i="1" s="1"/>
  <c r="AB935" i="1" a="1"/>
  <c r="AB935" i="1" s="1"/>
  <c r="AB1956" i="1" a="1"/>
  <c r="AB1956" i="1" s="1"/>
  <c r="AB271" i="1" a="1"/>
  <c r="AB271" i="1" s="1"/>
  <c r="AB4678" i="1" a="1"/>
  <c r="AB4678" i="1" s="1"/>
  <c r="AB3823" i="1" a="1"/>
  <c r="AB3823" i="1" s="1"/>
  <c r="AB3037" i="1" a="1"/>
  <c r="AB3037" i="1" s="1"/>
  <c r="AB1056" i="1" a="1"/>
  <c r="AB1056" i="1" s="1"/>
  <c r="AB438" i="1" a="1"/>
  <c r="AB438" i="1" s="1"/>
  <c r="AB2178" i="1" a="1"/>
  <c r="AB2178" i="1" s="1"/>
  <c r="AB3495" i="1" a="1"/>
  <c r="AB3495" i="1" s="1"/>
  <c r="AB2584" i="1" a="1"/>
  <c r="AB2584" i="1" s="1"/>
  <c r="AB1706" i="1" a="1"/>
  <c r="AB1706" i="1" s="1"/>
  <c r="AB3761" i="1" a="1"/>
  <c r="AB3761" i="1" s="1"/>
  <c r="AB2757" i="1" a="1"/>
  <c r="AB2757" i="1" s="1"/>
  <c r="AB3735" i="1" a="1"/>
  <c r="AB3735" i="1" s="1"/>
  <c r="AB2275" i="1" a="1"/>
  <c r="AB2275" i="1" s="1"/>
  <c r="AB115" i="1" a="1"/>
  <c r="AB115" i="1" s="1"/>
  <c r="AB1162" i="1" a="1"/>
  <c r="AB1162" i="1" s="1"/>
  <c r="AB1176" i="1" a="1"/>
  <c r="AB1176" i="1" s="1"/>
  <c r="AB2531" i="1" a="1"/>
  <c r="AB2531" i="1" s="1"/>
  <c r="AB4900" i="1" a="1"/>
  <c r="AB4900" i="1" s="1"/>
  <c r="AB1347" i="1" a="1"/>
  <c r="AB1347" i="1" s="1"/>
  <c r="AB1421" i="1" a="1"/>
  <c r="AB1421" i="1" s="1"/>
  <c r="AB500" i="1" a="1"/>
  <c r="AB500" i="1" s="1"/>
  <c r="AB1010" i="1" a="1"/>
  <c r="AB1010" i="1" s="1"/>
  <c r="AB4643" i="1" a="1"/>
  <c r="AB4643" i="1" s="1"/>
  <c r="AB4732" i="1" a="1"/>
  <c r="AB4732" i="1" s="1"/>
  <c r="AB514" i="1" a="1"/>
  <c r="AB514" i="1" s="1"/>
  <c r="AB2686" i="1" a="1"/>
  <c r="AB2686" i="1" s="1"/>
  <c r="AB3138" i="1" a="1"/>
  <c r="AB3138" i="1" s="1"/>
  <c r="AB4486" i="1" a="1"/>
  <c r="AB4486" i="1" s="1"/>
  <c r="AB3425" i="1" a="1"/>
  <c r="AB3425" i="1" s="1"/>
  <c r="AB3080" i="1" a="1"/>
  <c r="AB3080" i="1" s="1"/>
  <c r="AB3984" i="1" a="1"/>
  <c r="AB3984" i="1" s="1"/>
  <c r="AB344" i="1" a="1"/>
  <c r="AB344" i="1" s="1"/>
  <c r="AB922" i="1" a="1"/>
  <c r="AB922" i="1" s="1"/>
  <c r="AB379" i="1" a="1"/>
  <c r="AB379" i="1" s="1"/>
  <c r="AB352" i="1" a="1"/>
  <c r="AB352" i="1" s="1"/>
  <c r="AB2101" i="1" a="1"/>
  <c r="AB2101" i="1" s="1"/>
  <c r="AB1814" i="1" a="1"/>
  <c r="AB1814" i="1" s="1"/>
  <c r="AB497" i="1" a="1"/>
  <c r="AB497" i="1" s="1"/>
  <c r="AB3605" i="1" a="1"/>
  <c r="AB3605" i="1" s="1"/>
  <c r="AB3141" i="1" a="1"/>
  <c r="AB3141" i="1" s="1"/>
  <c r="AB4388" i="1" a="1"/>
  <c r="AB4388" i="1" s="1"/>
  <c r="AB4948" i="1" a="1"/>
  <c r="AB4948" i="1" s="1"/>
  <c r="AB2127" i="1" a="1"/>
  <c r="AB2127" i="1" s="1"/>
  <c r="AB4737" i="1" a="1"/>
  <c r="AB4737" i="1" s="1"/>
  <c r="AB4200" i="1" a="1"/>
  <c r="AB4200" i="1" s="1"/>
  <c r="AB2984" i="1" a="1"/>
  <c r="AB2984" i="1" s="1"/>
  <c r="AB3239" i="1" a="1"/>
  <c r="AB3239" i="1" s="1"/>
  <c r="AB4638" i="1" a="1"/>
  <c r="AB4638" i="1" s="1"/>
  <c r="AB781" i="1" a="1"/>
  <c r="AB781" i="1" s="1"/>
  <c r="AB4560" i="1" a="1"/>
  <c r="AB4560" i="1" s="1"/>
  <c r="AB3050" i="1" a="1"/>
  <c r="AB3050" i="1" s="1"/>
  <c r="AB3091" i="1" a="1"/>
  <c r="AB3091" i="1" s="1"/>
  <c r="AB722" i="1" a="1"/>
  <c r="AB722" i="1" s="1"/>
  <c r="AB1613" i="1" a="1"/>
  <c r="AB1613" i="1" s="1"/>
  <c r="AB1828" i="1" a="1"/>
  <c r="AB1828" i="1" s="1"/>
  <c r="AB4165" i="1" a="1"/>
  <c r="AB4165" i="1" s="1"/>
  <c r="AB3743" i="1" a="1"/>
  <c r="AB3743" i="1" s="1"/>
  <c r="AB2838" i="1" a="1"/>
  <c r="AB2838" i="1" s="1"/>
  <c r="AB4034" i="1" a="1"/>
  <c r="AB4034" i="1" s="1"/>
  <c r="AB3875" i="1" a="1"/>
  <c r="AB3875" i="1" s="1"/>
  <c r="AB2629" i="1" a="1"/>
  <c r="AB2629" i="1" s="1"/>
  <c r="AB1029" i="1" a="1"/>
  <c r="AB1029" i="1" s="1"/>
  <c r="AB2448" i="1" a="1"/>
  <c r="AB2448" i="1" s="1"/>
  <c r="AB4952" i="1" a="1"/>
  <c r="AB4952" i="1" s="1"/>
  <c r="AB3006" i="1" a="1"/>
  <c r="AB3006" i="1" s="1"/>
  <c r="AB4236" i="1" a="1"/>
  <c r="AB4236" i="1" s="1"/>
  <c r="AB796" i="1" a="1"/>
  <c r="AB796" i="1" s="1"/>
  <c r="AB262" i="1" a="1"/>
  <c r="AB262" i="1" s="1"/>
  <c r="AB2753" i="1" a="1"/>
  <c r="AB2753" i="1" s="1"/>
  <c r="AB3158" i="1" a="1"/>
  <c r="AB3158" i="1" s="1"/>
  <c r="AB3049" i="1" a="1"/>
  <c r="AB3049" i="1" s="1"/>
  <c r="AB4454" i="1" a="1"/>
  <c r="AB4454" i="1" s="1"/>
  <c r="AB4433" i="1" a="1"/>
  <c r="AB4433" i="1" s="1"/>
  <c r="AB46" i="1" a="1"/>
  <c r="AB46" i="1" s="1"/>
  <c r="AB4468" i="1" a="1"/>
  <c r="AB4468" i="1" s="1"/>
  <c r="AB599" i="1" a="1"/>
  <c r="AB599" i="1" s="1"/>
  <c r="AB3113" i="1" a="1"/>
  <c r="AB3113" i="1" s="1"/>
  <c r="AB3826" i="1" a="1"/>
  <c r="AB3826" i="1" s="1"/>
  <c r="AB2756" i="1" a="1"/>
  <c r="AB2756" i="1" s="1"/>
  <c r="AB4009" i="1" a="1"/>
  <c r="AB4009" i="1" s="1"/>
  <c r="AB4974" i="1" a="1"/>
  <c r="AB4974" i="1" s="1"/>
  <c r="AB859" i="1" a="1"/>
  <c r="AB859" i="1" s="1"/>
  <c r="AB236" i="1" a="1"/>
  <c r="AB236" i="1" s="1"/>
  <c r="AB2797" i="1" a="1"/>
  <c r="AB2797" i="1" s="1"/>
  <c r="AB3321" i="1" a="1"/>
  <c r="AB3321" i="1" s="1"/>
  <c r="AB3900" i="1" a="1"/>
  <c r="AB3900" i="1" s="1"/>
  <c r="AB720" i="1" a="1"/>
  <c r="AB720" i="1" s="1"/>
  <c r="AB556" i="1" a="1"/>
  <c r="AB556" i="1" s="1"/>
  <c r="AB4574" i="1" a="1"/>
  <c r="AB4574" i="1" s="1"/>
  <c r="AB71" i="1" a="1"/>
  <c r="AB71" i="1" s="1"/>
  <c r="AB585" i="1" a="1"/>
  <c r="AB585" i="1" s="1"/>
  <c r="AB1998" i="1" a="1"/>
  <c r="AB1998" i="1" s="1"/>
  <c r="AB3215" i="1" a="1"/>
  <c r="AB3215" i="1" s="1"/>
  <c r="AB4415" i="1" a="1"/>
  <c r="AB4415" i="1" s="1"/>
  <c r="AB3367" i="1" a="1"/>
  <c r="AB3367" i="1" s="1"/>
  <c r="AB1667" i="1" a="1"/>
  <c r="AB1667" i="1" s="1"/>
  <c r="AB2806" i="1" a="1"/>
  <c r="AB2806" i="1" s="1"/>
  <c r="AB4852" i="1" a="1"/>
  <c r="AB4852" i="1" s="1"/>
  <c r="AB77" i="1" a="1"/>
  <c r="AB77" i="1" s="1"/>
  <c r="AB3535" i="1" a="1"/>
  <c r="AB3535" i="1" s="1"/>
  <c r="AB1569" i="1" a="1"/>
  <c r="AB1569" i="1" s="1"/>
  <c r="AB3032" i="1" a="1"/>
  <c r="AB3032" i="1" s="1"/>
  <c r="AB4337" i="1" a="1"/>
  <c r="AB4337" i="1" s="1"/>
  <c r="AB2003" i="1" a="1"/>
  <c r="AB2003" i="1" s="1"/>
  <c r="AB4076" i="1" a="1"/>
  <c r="AB4076" i="1" s="1"/>
  <c r="AB4712" i="1" a="1"/>
  <c r="AB4712" i="1" s="1"/>
  <c r="AB2533" i="1" a="1"/>
  <c r="AB2533" i="1" s="1"/>
  <c r="AB3989" i="1" a="1"/>
  <c r="AB3989" i="1" s="1"/>
  <c r="AB3497" i="1" a="1"/>
  <c r="AB3497" i="1" s="1"/>
  <c r="AB3887" i="1" a="1"/>
  <c r="AB3887" i="1" s="1"/>
  <c r="AB1641" i="1" a="1"/>
  <c r="AB1641" i="1" s="1"/>
  <c r="AB635" i="1" a="1"/>
  <c r="AB635" i="1" s="1"/>
  <c r="AB1712" i="1" a="1"/>
  <c r="AB1712" i="1" s="1"/>
  <c r="AB1437" i="1" a="1"/>
  <c r="AB1437" i="1" s="1"/>
  <c r="AB4054" i="1" a="1"/>
  <c r="AB4054" i="1" s="1"/>
  <c r="AB1300" i="1" a="1"/>
  <c r="AB1300" i="1" s="1"/>
  <c r="AB4882" i="1" a="1"/>
  <c r="AB4882" i="1" s="1"/>
  <c r="AB816" i="1" a="1"/>
  <c r="AB816" i="1" s="1"/>
  <c r="AB4877" i="1" a="1"/>
  <c r="AB4877" i="1" s="1"/>
  <c r="AB1323" i="1" a="1"/>
  <c r="AB1323" i="1" s="1"/>
  <c r="AB1856" i="1" a="1"/>
  <c r="AB1856" i="1" s="1"/>
  <c r="AB3525" i="1" a="1"/>
  <c r="AB3525" i="1" s="1"/>
  <c r="AB2804" i="1" a="1"/>
  <c r="AB2804" i="1" s="1"/>
  <c r="AB3147" i="1" a="1"/>
  <c r="AB3147" i="1" s="1"/>
  <c r="AB2973" i="1" a="1"/>
  <c r="AB2973" i="1" s="1"/>
  <c r="AB4018" i="1" a="1"/>
  <c r="AB4018" i="1" s="1"/>
  <c r="AB2671" i="1" a="1"/>
  <c r="AB2671" i="1" s="1"/>
  <c r="AB3912" i="1" a="1"/>
  <c r="AB3912" i="1" s="1"/>
  <c r="AB3177" i="1" a="1"/>
  <c r="AB3177" i="1" s="1"/>
  <c r="AB532" i="1" a="1"/>
  <c r="AB532" i="1" s="1"/>
  <c r="AB1988" i="1" a="1"/>
  <c r="AB1988" i="1" s="1"/>
  <c r="AB1151" i="1" a="1"/>
  <c r="AB1151" i="1" s="1"/>
  <c r="AB1893" i="1" a="1"/>
  <c r="AB1893" i="1" s="1"/>
  <c r="AB2791" i="1" a="1"/>
  <c r="AB2791" i="1" s="1"/>
  <c r="AB4796" i="1" a="1"/>
  <c r="AB4796" i="1" s="1"/>
  <c r="AB595" i="1" a="1"/>
  <c r="AB595" i="1" s="1"/>
  <c r="AB2615" i="1" a="1"/>
  <c r="AB2615" i="1" s="1"/>
  <c r="AB2937" i="1" a="1"/>
  <c r="AB2937" i="1" s="1"/>
  <c r="AB1996" i="1" a="1"/>
  <c r="AB1996" i="1" s="1"/>
  <c r="AB947" i="1" a="1"/>
  <c r="AB947" i="1" s="1"/>
  <c r="AB3645" i="1" a="1"/>
  <c r="AB3645" i="1" s="1"/>
  <c r="AB1934" i="1" a="1"/>
  <c r="AB1934" i="1" s="1"/>
  <c r="AB3648" i="1" a="1"/>
  <c r="AB3648" i="1" s="1"/>
  <c r="AB451" i="1" a="1"/>
  <c r="AB451" i="1" s="1"/>
  <c r="AB1612" i="1" a="1"/>
  <c r="AB1612" i="1" s="1"/>
  <c r="AB2730" i="1" a="1"/>
  <c r="AB2730" i="1" s="1"/>
  <c r="AB2477" i="1" a="1"/>
  <c r="AB2477" i="1" s="1"/>
  <c r="AB1873" i="1" a="1"/>
  <c r="AB1873" i="1" s="1"/>
  <c r="AB853" i="1" a="1"/>
  <c r="AB853" i="1" s="1"/>
  <c r="AB94" i="1" a="1"/>
  <c r="AB94" i="1" s="1"/>
  <c r="AB4727" i="1" a="1"/>
  <c r="AB4727" i="1" s="1"/>
  <c r="AB503" i="1" a="1"/>
  <c r="AB503" i="1" s="1"/>
  <c r="AB1353" i="1" a="1"/>
  <c r="AB1353" i="1" s="1"/>
  <c r="AB4470" i="1" a="1"/>
  <c r="AB4470" i="1" s="1"/>
  <c r="AB1332" i="1" a="1"/>
  <c r="AB1332" i="1" s="1"/>
  <c r="AB2070" i="1" a="1"/>
  <c r="AB2070" i="1" s="1"/>
  <c r="AB4838" i="1" a="1"/>
  <c r="AB4838" i="1" s="1"/>
  <c r="AB2293" i="1" a="1"/>
  <c r="AB2293" i="1" s="1"/>
  <c r="AB2273" i="1" a="1"/>
  <c r="AB2273" i="1" s="1"/>
  <c r="AB3157" i="1" a="1"/>
  <c r="AB3157" i="1" s="1"/>
  <c r="AB2216" i="1" a="1"/>
  <c r="AB2216" i="1" s="1"/>
  <c r="AB3253" i="1" a="1"/>
  <c r="AB3253" i="1" s="1"/>
  <c r="AB1206" i="1" a="1"/>
  <c r="AB1206" i="1" s="1"/>
  <c r="AB3507" i="1" a="1"/>
  <c r="AB3507" i="1" s="1"/>
  <c r="AB473" i="1" a="1"/>
  <c r="AB473" i="1" s="1"/>
  <c r="AB3236" i="1" a="1"/>
  <c r="AB3236" i="1" s="1"/>
  <c r="AB4292" i="1" a="1"/>
  <c r="AB4292" i="1" s="1"/>
  <c r="AB932" i="1" a="1"/>
  <c r="AB932" i="1" s="1"/>
  <c r="AB4418" i="1" a="1"/>
  <c r="AB4418" i="1" s="1"/>
  <c r="AB2437" i="1" a="1"/>
  <c r="AB2437" i="1" s="1"/>
  <c r="AB2950" i="1" a="1"/>
  <c r="AB2950" i="1" s="1"/>
  <c r="AB3075" i="1" a="1"/>
  <c r="AB3075" i="1" s="1"/>
  <c r="AB3896" i="1" a="1"/>
  <c r="AB3896" i="1" s="1"/>
  <c r="AB3371" i="1" a="1"/>
  <c r="AB3371" i="1" s="1"/>
  <c r="AB2211" i="1" a="1"/>
  <c r="AB2211" i="1" s="1"/>
  <c r="AB1617" i="1" a="1"/>
  <c r="AB1617" i="1" s="1"/>
  <c r="AB2619" i="1" a="1"/>
  <c r="AB2619" i="1" s="1"/>
  <c r="AB385" i="1" a="1"/>
  <c r="AB385" i="1" s="1"/>
  <c r="AB2095" i="1" a="1"/>
  <c r="AB2095" i="1" s="1"/>
  <c r="AB3035" i="1" a="1"/>
  <c r="AB3035" i="1" s="1"/>
  <c r="AB2738" i="1" a="1"/>
  <c r="AB2738" i="1" s="1"/>
  <c r="AB235" i="1" a="1"/>
  <c r="AB235" i="1" s="1"/>
  <c r="AB1040" i="1" a="1"/>
  <c r="AB1040" i="1" s="1"/>
  <c r="AB4301" i="1" a="1"/>
  <c r="AB4301" i="1" s="1"/>
  <c r="AB1528" i="1" a="1"/>
  <c r="AB1528" i="1" s="1"/>
  <c r="AB4488" i="1" a="1"/>
  <c r="AB4488" i="1" s="1"/>
  <c r="AB2945" i="1" a="1"/>
  <c r="AB2945" i="1" s="1"/>
  <c r="AB1733" i="1" a="1"/>
  <c r="AB1733" i="1" s="1"/>
  <c r="AB879" i="1" a="1"/>
  <c r="AB879" i="1" s="1"/>
  <c r="AB4766" i="1" a="1"/>
  <c r="AB4766" i="1" s="1"/>
  <c r="AB2470" i="1" a="1"/>
  <c r="AB2470" i="1" s="1"/>
  <c r="AB766" i="1" a="1"/>
  <c r="AB766" i="1" s="1"/>
  <c r="AB1261" i="1" a="1"/>
  <c r="AB1261" i="1" s="1"/>
  <c r="AB803" i="1" a="1"/>
  <c r="AB803" i="1" s="1"/>
  <c r="AB144" i="1" a="1"/>
  <c r="AB144" i="1" s="1"/>
  <c r="AB146" i="1" a="1"/>
  <c r="AB146" i="1" s="1"/>
  <c r="AB772" i="1" a="1"/>
  <c r="AB772" i="1" s="1"/>
  <c r="AB4721" i="1" a="1"/>
  <c r="AB4721" i="1" s="1"/>
  <c r="AB2209" i="1" a="1"/>
  <c r="AB2209" i="1" s="1"/>
  <c r="AB4682" i="1" a="1"/>
  <c r="AB4682" i="1" s="1"/>
  <c r="AB3941" i="1" a="1"/>
  <c r="AB3941" i="1" s="1"/>
  <c r="AB3099" i="1" a="1"/>
  <c r="AB3099" i="1" s="1"/>
  <c r="AB3773" i="1" a="1"/>
  <c r="AB3773" i="1" s="1"/>
  <c r="AB2907" i="1" a="1"/>
  <c r="AB2907" i="1" s="1"/>
  <c r="AB2548" i="1" a="1"/>
  <c r="AB2548" i="1" s="1"/>
  <c r="AB4856" i="1" a="1"/>
  <c r="AB4856" i="1" s="1"/>
  <c r="AB761" i="1" a="1"/>
  <c r="AB761" i="1" s="1"/>
  <c r="AB1930" i="1" a="1"/>
  <c r="AB1930" i="1" s="1"/>
  <c r="AB4906" i="1" a="1"/>
  <c r="AB4906" i="1" s="1"/>
  <c r="AB3401" i="1" a="1"/>
  <c r="AB3401" i="1" s="1"/>
  <c r="AB866" i="1" a="1"/>
  <c r="AB866" i="1" s="1"/>
  <c r="AB2286" i="1" a="1"/>
  <c r="AB2286" i="1" s="1"/>
  <c r="AB2715" i="1" a="1"/>
  <c r="AB2715" i="1" s="1"/>
  <c r="AB2376" i="1" a="1"/>
  <c r="AB2376" i="1" s="1"/>
  <c r="AB4793" i="1" a="1"/>
  <c r="AB4793" i="1" s="1"/>
  <c r="AB4663" i="1" a="1"/>
  <c r="AB4663" i="1" s="1"/>
  <c r="AB147" i="1" a="1"/>
  <c r="AB147" i="1" s="1"/>
  <c r="AB953" i="1" a="1"/>
  <c r="AB953" i="1" s="1"/>
  <c r="AB2507" i="1" a="1"/>
  <c r="AB2507" i="1" s="1"/>
  <c r="AB4192" i="1" a="1"/>
  <c r="AB4192" i="1" s="1"/>
  <c r="AB4729" i="1" a="1"/>
  <c r="AB4729" i="1" s="1"/>
  <c r="AB3259" i="1" a="1"/>
  <c r="AB3259" i="1" s="1"/>
  <c r="AB130" i="1" a="1"/>
  <c r="AB130" i="1" s="1"/>
  <c r="AB2925" i="1" a="1"/>
  <c r="AB2925" i="1" s="1"/>
  <c r="AB2555" i="1" a="1"/>
  <c r="AB2555" i="1" s="1"/>
  <c r="AB1494" i="1" a="1"/>
  <c r="AB1494" i="1" s="1"/>
  <c r="AB970" i="1" a="1"/>
  <c r="AB970" i="1" s="1"/>
  <c r="AB3799" i="1" a="1"/>
  <c r="AB3799" i="1" s="1"/>
  <c r="AB792" i="1" a="1"/>
  <c r="AB792" i="1" s="1"/>
  <c r="AB3590" i="1" a="1"/>
  <c r="AB3590" i="1" s="1"/>
  <c r="AB3730" i="1" a="1"/>
  <c r="AB3730" i="1" s="1"/>
  <c r="AB2901" i="1" a="1"/>
  <c r="AB2901" i="1" s="1"/>
  <c r="AB4082" i="1" a="1"/>
  <c r="AB4082" i="1" s="1"/>
  <c r="AB1796" i="1" a="1"/>
  <c r="AB1796" i="1" s="1"/>
  <c r="AB1698" i="1" a="1"/>
  <c r="AB1698" i="1" s="1"/>
  <c r="AB1169" i="1" a="1"/>
  <c r="AB1169" i="1" s="1"/>
  <c r="AB2532" i="1" a="1"/>
  <c r="AB2532" i="1" s="1"/>
  <c r="AB980" i="1" a="1"/>
  <c r="AB980" i="1" s="1"/>
  <c r="AB2024" i="1" a="1"/>
  <c r="AB2024" i="1" s="1"/>
  <c r="AB874" i="1" a="1"/>
  <c r="AB874" i="1" s="1"/>
  <c r="AB2749" i="1" a="1"/>
  <c r="AB2749" i="1" s="1"/>
  <c r="AB1747" i="1" a="1"/>
  <c r="AB1747" i="1" s="1"/>
  <c r="AB3618" i="1" a="1"/>
  <c r="AB3618" i="1" s="1"/>
  <c r="AB2724" i="1" a="1"/>
  <c r="AB2724" i="1" s="1"/>
  <c r="AB3162" i="1" a="1"/>
  <c r="AB3162" i="1" s="1"/>
  <c r="AB226" i="1" a="1"/>
  <c r="AB226" i="1" s="1"/>
  <c r="AB2444" i="1" a="1"/>
  <c r="AB2444" i="1" s="1"/>
  <c r="AB1536" i="1" a="1"/>
  <c r="AB1536" i="1" s="1"/>
  <c r="AB3387" i="1" a="1"/>
  <c r="AB3387" i="1" s="1"/>
  <c r="AB1316" i="1" a="1"/>
  <c r="AB1316" i="1" s="1"/>
  <c r="AB3595" i="1" a="1"/>
  <c r="AB3595" i="1" s="1"/>
  <c r="AB4187" i="1" a="1"/>
  <c r="AB4187" i="1" s="1"/>
  <c r="AB2695" i="1" a="1"/>
  <c r="AB2695" i="1" s="1"/>
  <c r="AB2857" i="1" a="1"/>
  <c r="AB2857" i="1" s="1"/>
  <c r="AB287" i="1" a="1"/>
  <c r="AB287" i="1" s="1"/>
  <c r="AB1692" i="1" a="1"/>
  <c r="AB1692" i="1" s="1"/>
  <c r="AB4834" i="1" a="1"/>
  <c r="AB4834" i="1" s="1"/>
  <c r="AB4376" i="1" a="1"/>
  <c r="AB4376" i="1" s="1"/>
  <c r="AB3204" i="1" a="1"/>
  <c r="AB3204" i="1" s="1"/>
  <c r="AB2090" i="1" a="1"/>
  <c r="AB2090" i="1" s="1"/>
  <c r="AB1365" i="1" a="1"/>
  <c r="AB1365" i="1" s="1"/>
  <c r="AB1051" i="1" a="1"/>
  <c r="AB1051" i="1" s="1"/>
  <c r="AB748" i="1" a="1"/>
  <c r="AB748" i="1" s="1"/>
  <c r="AB2351" i="1" a="1"/>
  <c r="AB2351" i="1" s="1"/>
  <c r="AB2514" i="1" a="1"/>
  <c r="AB2514" i="1" s="1"/>
  <c r="AB806" i="1" a="1"/>
  <c r="AB806" i="1" s="1"/>
  <c r="AB3172" i="1" a="1"/>
  <c r="AB3172" i="1" s="1"/>
  <c r="AB4667" i="1" a="1"/>
  <c r="AB4667" i="1" s="1"/>
  <c r="AB1946" i="1" a="1"/>
  <c r="AB1946" i="1" s="1"/>
  <c r="AB3081" i="1" a="1"/>
  <c r="AB3081" i="1" s="1"/>
  <c r="AB4099" i="1" a="1"/>
  <c r="AB4099" i="1" s="1"/>
  <c r="AB3315" i="1" a="1"/>
  <c r="AB3315" i="1" s="1"/>
  <c r="AB3523" i="1" a="1"/>
  <c r="AB3523" i="1" s="1"/>
  <c r="AB1463" i="1" a="1"/>
  <c r="AB1463" i="1" s="1"/>
  <c r="AB1259" i="1" a="1"/>
  <c r="AB1259" i="1" s="1"/>
  <c r="AB1235" i="1" a="1"/>
  <c r="AB1235" i="1" s="1"/>
  <c r="AB3698" i="1" a="1"/>
  <c r="AB3698" i="1" s="1"/>
  <c r="AB2508" i="1" a="1"/>
  <c r="AB2508" i="1" s="1"/>
  <c r="AB1080" i="1" a="1"/>
  <c r="AB1080" i="1" s="1"/>
  <c r="AB1642" i="1" a="1"/>
  <c r="AB1642" i="1" s="1"/>
  <c r="AB2721" i="1" a="1"/>
  <c r="AB2721" i="1" s="1"/>
  <c r="AB2182" i="1" a="1"/>
  <c r="AB2182" i="1" s="1"/>
  <c r="AB4151" i="1" a="1"/>
  <c r="AB4151" i="1" s="1"/>
  <c r="AB2856" i="1" a="1"/>
  <c r="AB2856" i="1" s="1"/>
  <c r="AB1023" i="1" a="1"/>
  <c r="AB1023" i="1" s="1"/>
  <c r="AB4645" i="1" a="1"/>
  <c r="AB4645" i="1" s="1"/>
  <c r="AB3788" i="1" a="1"/>
  <c r="AB3788" i="1" s="1"/>
  <c r="AB2803" i="1" a="1"/>
  <c r="AB2803" i="1" s="1"/>
  <c r="AB491" i="1" a="1"/>
  <c r="AB491" i="1" s="1"/>
  <c r="AB166" i="1" a="1"/>
  <c r="AB166" i="1" s="1"/>
  <c r="AB44" i="1" a="1"/>
  <c r="AB44" i="1" s="1"/>
  <c r="AB2369" i="1" a="1"/>
  <c r="AB2369" i="1" s="1"/>
  <c r="AB1127" i="1" a="1"/>
  <c r="AB1127" i="1" s="1"/>
  <c r="AB4087" i="1" a="1"/>
  <c r="AB4087" i="1" s="1"/>
  <c r="AB3244" i="1" a="1"/>
  <c r="AB3244" i="1" s="1"/>
  <c r="AB1864" i="1" a="1"/>
  <c r="AB1864" i="1" s="1"/>
  <c r="AB261" i="1" a="1"/>
  <c r="AB261" i="1" s="1"/>
  <c r="AB4362" i="1" a="1"/>
  <c r="AB4362" i="1" s="1"/>
  <c r="AB1678" i="1" a="1"/>
  <c r="AB1678" i="1" s="1"/>
  <c r="AB1527" i="1" a="1"/>
  <c r="AB1527" i="1" s="1"/>
  <c r="AB4093" i="1" a="1"/>
  <c r="AB4093" i="1" s="1"/>
  <c r="AB4690" i="1" a="1"/>
  <c r="AB4690" i="1" s="1"/>
  <c r="AB1656" i="1" a="1"/>
  <c r="AB1656" i="1" s="1"/>
  <c r="AB1614" i="1" a="1"/>
  <c r="AB1614" i="1" s="1"/>
  <c r="AB4945" i="1" a="1"/>
  <c r="AB4945" i="1" s="1"/>
  <c r="AB538" i="1" a="1"/>
  <c r="AB538" i="1" s="1"/>
  <c r="AB2381" i="1" a="1"/>
  <c r="AB2381" i="1" s="1"/>
  <c r="AB1959" i="1" a="1"/>
  <c r="AB1959" i="1" s="1"/>
  <c r="AB2779" i="1" a="1"/>
  <c r="AB2779" i="1" s="1"/>
  <c r="AB1623" i="1" a="1"/>
  <c r="AB1623" i="1" s="1"/>
  <c r="AB4027" i="1" a="1"/>
  <c r="AB4027" i="1" s="1"/>
  <c r="AB367" i="1" a="1"/>
  <c r="AB367" i="1" s="1"/>
  <c r="AB2966" i="1" a="1"/>
  <c r="AB2966" i="1" s="1"/>
  <c r="AB3264" i="1" a="1"/>
  <c r="AB3264" i="1" s="1"/>
  <c r="AB3351" i="1" a="1"/>
  <c r="AB3351" i="1" s="1"/>
  <c r="AB2725" i="1" a="1"/>
  <c r="AB2725" i="1" s="1"/>
  <c r="AB601" i="1" a="1"/>
  <c r="AB601" i="1" s="1"/>
  <c r="AB3952" i="1" a="1"/>
  <c r="AB3952" i="1" s="1"/>
  <c r="AB1832" i="1" a="1"/>
  <c r="AB1832" i="1" s="1"/>
  <c r="AB3552" i="1" a="1"/>
  <c r="AB3552" i="1" s="1"/>
  <c r="AB633" i="1" a="1"/>
  <c r="AB633" i="1" s="1"/>
  <c r="AB2565" i="1" a="1"/>
  <c r="AB2565" i="1" s="1"/>
  <c r="AB4539" i="1" a="1"/>
  <c r="AB4539" i="1" s="1"/>
  <c r="AB3961" i="1" a="1"/>
  <c r="AB3961" i="1" s="1"/>
  <c r="AB1433" i="1" a="1"/>
  <c r="AB1433" i="1" s="1"/>
  <c r="AB1700" i="1" a="1"/>
  <c r="AB1700" i="1" s="1"/>
  <c r="AB1336" i="1" a="1"/>
  <c r="AB1336" i="1" s="1"/>
  <c r="AB4445" i="1" a="1"/>
  <c r="AB4445" i="1" s="1"/>
  <c r="AB3744" i="1" a="1"/>
  <c r="AB3744" i="1" s="1"/>
  <c r="AB1970" i="1" a="1"/>
  <c r="AB1970" i="1" s="1"/>
  <c r="AB2536" i="1" a="1"/>
  <c r="AB2536" i="1" s="1"/>
  <c r="AB1091" i="1" a="1"/>
  <c r="AB1091" i="1" s="1"/>
  <c r="AB4056" i="1" a="1"/>
  <c r="AB4056" i="1" s="1"/>
  <c r="AB943" i="1" a="1"/>
  <c r="AB943" i="1" s="1"/>
  <c r="AB4261" i="1" a="1"/>
  <c r="AB4261" i="1" s="1"/>
  <c r="AB2051" i="1" a="1"/>
  <c r="AB2051" i="1" s="1"/>
  <c r="AB1790" i="1" a="1"/>
  <c r="AB1790" i="1" s="1"/>
  <c r="AB2360" i="1" a="1"/>
  <c r="AB2360" i="1" s="1"/>
  <c r="AB3464" i="1" a="1"/>
  <c r="AB3464" i="1" s="1"/>
  <c r="AB2499" i="1" a="1"/>
  <c r="AB2499" i="1" s="1"/>
  <c r="AB3915" i="1" a="1"/>
  <c r="AB3915" i="1" s="1"/>
  <c r="AB893" i="1" a="1"/>
  <c r="AB893" i="1" s="1"/>
  <c r="AB884" i="1" a="1"/>
  <c r="AB884" i="1" s="1"/>
  <c r="AB1448" i="1" a="1"/>
  <c r="AB1448" i="1" s="1"/>
  <c r="AB3750" i="1" a="1"/>
  <c r="AB3750" i="1" s="1"/>
  <c r="AB3728" i="1" a="1"/>
  <c r="AB3728" i="1" s="1"/>
  <c r="AB4840" i="1" a="1"/>
  <c r="AB4840" i="1" s="1"/>
  <c r="AB4226" i="1" a="1"/>
  <c r="AB4226" i="1" s="1"/>
  <c r="AB1295" i="1" a="1"/>
  <c r="AB1295" i="1" s="1"/>
  <c r="AB4285" i="1" a="1"/>
  <c r="AB4285" i="1" s="1"/>
  <c r="AB156" i="1" a="1"/>
  <c r="AB156" i="1" s="1"/>
  <c r="AB539" i="1" a="1"/>
  <c r="AB539" i="1" s="1"/>
  <c r="AB4077" i="1" a="1"/>
  <c r="AB4077" i="1" s="1"/>
  <c r="AB915" i="1" a="1"/>
  <c r="AB915" i="1" s="1"/>
  <c r="AB1270" i="1" a="1"/>
  <c r="AB1270" i="1" s="1"/>
  <c r="AB3354" i="1" a="1"/>
  <c r="AB3354" i="1" s="1"/>
  <c r="AB4360" i="1" a="1"/>
  <c r="AB4360" i="1" s="1"/>
  <c r="AB266" i="1" a="1"/>
  <c r="AB266" i="1" s="1"/>
  <c r="AB999" i="1" a="1"/>
  <c r="AB999" i="1" s="1"/>
  <c r="AB4795" i="1" a="1"/>
  <c r="AB4795" i="1" s="1"/>
  <c r="AB3338" i="1" a="1"/>
  <c r="AB3338" i="1" s="1"/>
  <c r="AB1068" i="1" a="1"/>
  <c r="AB1068" i="1" s="1"/>
  <c r="AB1939" i="1" a="1"/>
  <c r="AB1939" i="1" s="1"/>
  <c r="AB2597" i="1" a="1"/>
  <c r="AB2597" i="1" s="1"/>
  <c r="AB1285" i="1" a="1"/>
  <c r="AB1285" i="1" s="1"/>
  <c r="AB413" i="1" a="1"/>
  <c r="AB413" i="1" s="1"/>
  <c r="AB4023" i="1" a="1"/>
  <c r="AB4023" i="1" s="1"/>
  <c r="AB2996" i="1" a="1"/>
  <c r="AB2996" i="1" s="1"/>
  <c r="AB996" i="1" a="1"/>
  <c r="AB996" i="1" s="1"/>
  <c r="AB1896" i="1" a="1"/>
  <c r="AB1896" i="1" s="1"/>
  <c r="AB3152" i="1" a="1"/>
  <c r="AB3152" i="1" s="1"/>
  <c r="AB3576" i="1" a="1"/>
  <c r="AB3576" i="1" s="1"/>
  <c r="AB1109" i="1" a="1"/>
  <c r="AB1109" i="1" s="1"/>
  <c r="AB371" i="1" a="1"/>
  <c r="AB371" i="1" s="1"/>
  <c r="AB4919" i="1" a="1"/>
  <c r="AB4919" i="1" s="1"/>
  <c r="AB4126" i="1" a="1"/>
  <c r="AB4126" i="1" s="1"/>
  <c r="AB2999" i="1" a="1"/>
  <c r="AB2999" i="1" s="1"/>
  <c r="AB1240" i="1" a="1"/>
  <c r="AB1240" i="1" s="1"/>
  <c r="AB544" i="1" a="1"/>
  <c r="AB544" i="1" s="1"/>
  <c r="AB4264" i="1" a="1"/>
  <c r="AB4264" i="1" s="1"/>
  <c r="AB3584" i="1" a="1"/>
  <c r="AB3584" i="1" s="1"/>
  <c r="AB1593" i="1" a="1"/>
  <c r="AB1593" i="1" s="1"/>
  <c r="AB911" i="1" a="1"/>
  <c r="AB911" i="1" s="1"/>
  <c r="AB300" i="1" a="1"/>
  <c r="AB300" i="1" s="1"/>
  <c r="AB3770" i="1" a="1"/>
  <c r="AB3770" i="1" s="1"/>
  <c r="AB3536" i="1" a="1"/>
  <c r="AB3536" i="1" s="1"/>
  <c r="AB464" i="1" a="1"/>
  <c r="AB464" i="1" s="1"/>
  <c r="AB1727" i="1" a="1"/>
  <c r="AB1727" i="1" s="1"/>
  <c r="AB810" i="1" a="1"/>
  <c r="AB810" i="1" s="1"/>
  <c r="AB3381" i="1" a="1"/>
  <c r="AB3381" i="1" s="1"/>
  <c r="AB4901" i="1" a="1"/>
  <c r="AB4901" i="1" s="1"/>
  <c r="AB1967" i="1" a="1"/>
  <c r="AB1967" i="1" s="1"/>
  <c r="AB2031" i="1" a="1"/>
  <c r="AB2031" i="1" s="1"/>
  <c r="AB3429" i="1" a="1"/>
  <c r="AB3429" i="1" s="1"/>
  <c r="AB2515" i="1" a="1"/>
  <c r="AB2515" i="1" s="1"/>
  <c r="AB3114" i="1" a="1"/>
  <c r="AB3114" i="1" s="1"/>
  <c r="AB782" i="1" a="1"/>
  <c r="AB782" i="1" s="1"/>
  <c r="AB2691" i="1" a="1"/>
  <c r="AB2691" i="1" s="1"/>
  <c r="AB4899" i="1" a="1"/>
  <c r="AB4899" i="1" s="1"/>
  <c r="AB4100" i="1" a="1"/>
  <c r="AB4100" i="1" s="1"/>
  <c r="AB1198" i="1" a="1"/>
  <c r="AB1198" i="1" s="1"/>
  <c r="AB3550" i="1" a="1"/>
  <c r="AB3550" i="1" s="1"/>
  <c r="AB4167" i="1" a="1"/>
  <c r="AB4167" i="1" s="1"/>
  <c r="AB3377" i="1" a="1"/>
  <c r="AB3377" i="1" s="1"/>
  <c r="AB861" i="1" a="1"/>
  <c r="AB861" i="1" s="1"/>
  <c r="AB4763" i="1" a="1"/>
  <c r="AB4763" i="1" s="1"/>
  <c r="AB163" i="1" a="1"/>
  <c r="AB163" i="1" s="1"/>
  <c r="AB4744" i="1" a="1"/>
  <c r="AB4744" i="1" s="1"/>
  <c r="AB4649" i="1" a="1"/>
  <c r="AB4649" i="1" s="1"/>
  <c r="AB2983" i="1" a="1"/>
  <c r="AB2983" i="1" s="1"/>
  <c r="AB1443" i="1" a="1"/>
  <c r="AB1443" i="1" s="1"/>
  <c r="AB85" i="1" a="1"/>
  <c r="AB85" i="1" s="1"/>
  <c r="AB3139" i="1" a="1"/>
  <c r="AB3139" i="1" s="1"/>
  <c r="AB3901" i="1" a="1"/>
  <c r="AB3901" i="1" s="1"/>
  <c r="AB3650" i="1" a="1"/>
  <c r="AB3650" i="1" s="1"/>
  <c r="AB814" i="1" a="1"/>
  <c r="AB814" i="1" s="1"/>
  <c r="AB3234" i="1" a="1"/>
  <c r="AB3234" i="1" s="1"/>
  <c r="AB297" i="1" a="1"/>
  <c r="AB297" i="1" s="1"/>
  <c r="AB3768" i="1" a="1"/>
  <c r="AB3768" i="1" s="1"/>
  <c r="AB3924" i="1" a="1"/>
  <c r="AB3924" i="1" s="1"/>
  <c r="AB1803" i="1" a="1"/>
  <c r="AB1803" i="1" s="1"/>
  <c r="AB2223" i="1" a="1"/>
  <c r="AB2223" i="1" s="1"/>
  <c r="AB1330" i="1" a="1"/>
  <c r="AB1330" i="1" s="1"/>
  <c r="AB2539" i="1" a="1"/>
  <c r="AB2539" i="1" s="1"/>
  <c r="AB3563" i="1" a="1"/>
  <c r="AB3563" i="1" s="1"/>
  <c r="AB199" i="1" a="1"/>
  <c r="AB199" i="1" s="1"/>
  <c r="AB904" i="1" a="1"/>
  <c r="AB904" i="1" s="1"/>
  <c r="AB263" i="1" a="1"/>
  <c r="AB263" i="1" s="1"/>
  <c r="AB3921" i="1" a="1"/>
  <c r="AB3921" i="1" s="1"/>
  <c r="AB4981" i="1" a="1"/>
  <c r="AB4981" i="1" s="1"/>
  <c r="AB2808" i="1" a="1"/>
  <c r="AB2808" i="1" s="1"/>
  <c r="AB1961" i="1" a="1"/>
  <c r="AB1961" i="1" s="1"/>
  <c r="AB2544" i="1" a="1"/>
  <c r="AB2544" i="1" s="1"/>
  <c r="AB3000" i="1" a="1"/>
  <c r="AB3000" i="1" s="1"/>
  <c r="AB1019" i="1" a="1"/>
  <c r="AB1019" i="1" s="1"/>
  <c r="AB3737" i="1" a="1"/>
  <c r="AB3737" i="1" s="1"/>
  <c r="AB1724" i="1" a="1"/>
  <c r="AB1724" i="1" s="1"/>
  <c r="AB3916" i="1" a="1"/>
  <c r="AB3916" i="1" s="1"/>
  <c r="AB504" i="1" a="1"/>
  <c r="AB504" i="1" s="1"/>
  <c r="AB1855" i="1" a="1"/>
  <c r="AB1855" i="1" s="1"/>
  <c r="AB587" i="1" a="1"/>
  <c r="AB587" i="1" s="1"/>
  <c r="AB4908" i="1" a="1"/>
  <c r="AB4908" i="1" s="1"/>
  <c r="AB400" i="1" a="1"/>
  <c r="AB400" i="1" s="1"/>
  <c r="AB2651" i="1" a="1"/>
  <c r="AB2651" i="1" s="1"/>
  <c r="AB191" i="1" a="1"/>
  <c r="AB191" i="1" s="1"/>
  <c r="AB4526" i="1" a="1"/>
  <c r="AB4526" i="1" s="1"/>
  <c r="AB3972" i="1" a="1"/>
  <c r="AB3972" i="1" s="1"/>
  <c r="AB3658" i="1" a="1"/>
  <c r="AB3658" i="1" s="1"/>
  <c r="AB1467" i="1" a="1"/>
  <c r="AB1467" i="1" s="1"/>
  <c r="AB2305" i="1" a="1"/>
  <c r="AB2305" i="1" s="1"/>
  <c r="AB4306" i="1" a="1"/>
  <c r="AB4306" i="1" s="1"/>
  <c r="AB2858" i="1" a="1"/>
  <c r="AB2858" i="1" s="1"/>
  <c r="AB3599" i="1" a="1"/>
  <c r="AB3599" i="1" s="1"/>
  <c r="AB3340" i="1" a="1"/>
  <c r="AB3340" i="1" s="1"/>
  <c r="AB4971" i="1" a="1"/>
  <c r="AB4971" i="1" s="1"/>
  <c r="AB1016" i="1" a="1"/>
  <c r="AB1016" i="1" s="1"/>
  <c r="AB4022" i="1" a="1"/>
  <c r="AB4022" i="1" s="1"/>
  <c r="AB2561" i="1" a="1"/>
  <c r="AB2561" i="1" s="1"/>
  <c r="AB560" i="1" a="1"/>
  <c r="AB560" i="1" s="1"/>
  <c r="AB3030" i="1" a="1"/>
  <c r="AB3030" i="1" s="1"/>
  <c r="AB4492" i="1" a="1"/>
  <c r="AB4492" i="1" s="1"/>
  <c r="AB136" i="1" a="1"/>
  <c r="AB136" i="1" s="1"/>
  <c r="AB1495" i="1" a="1"/>
  <c r="AB1495" i="1" s="1"/>
  <c r="AB2595" i="1" a="1"/>
  <c r="AB2595" i="1" s="1"/>
  <c r="AB3817" i="1" a="1"/>
  <c r="AB3817" i="1" s="1"/>
  <c r="AB1878" i="1" a="1"/>
  <c r="AB1878" i="1" s="1"/>
  <c r="AB4125" i="1" a="1"/>
  <c r="AB4125" i="1" s="1"/>
  <c r="AB3379" i="1" a="1"/>
  <c r="AB3379" i="1" s="1"/>
  <c r="AB3422" i="1" a="1"/>
  <c r="AB3422" i="1" s="1"/>
  <c r="AB2364" i="1" a="1"/>
  <c r="AB2364" i="1" s="1"/>
  <c r="AB4975" i="1" a="1"/>
  <c r="AB4975" i="1" s="1"/>
  <c r="AB3475" i="1" a="1"/>
  <c r="AB3475" i="1" s="1"/>
  <c r="AB1187" i="1" a="1"/>
  <c r="AB1187" i="1" s="1"/>
  <c r="AB200" i="1" a="1"/>
  <c r="AB200" i="1" s="1"/>
  <c r="AB4328" i="1" a="1"/>
  <c r="AB4328" i="1" s="1"/>
  <c r="AB248" i="1" a="1"/>
  <c r="AB248" i="1" s="1"/>
  <c r="AB2461" i="1" a="1"/>
  <c r="AB2461" i="1" s="1"/>
  <c r="AB1772" i="1" a="1"/>
  <c r="AB1772" i="1" s="1"/>
  <c r="AB2703" i="1" a="1"/>
  <c r="AB2703" i="1" s="1"/>
  <c r="AB1293" i="1" a="1"/>
  <c r="AB1293" i="1" s="1"/>
  <c r="AB4592" i="1" a="1"/>
  <c r="AB4592" i="1" s="1"/>
  <c r="AB4595" i="1" a="1"/>
  <c r="AB4595" i="1" s="1"/>
  <c r="AB3174" i="1" a="1"/>
  <c r="AB3174" i="1" s="1"/>
  <c r="AB749" i="1" a="1"/>
  <c r="AB749" i="1" s="1"/>
  <c r="AB3644" i="1" a="1"/>
  <c r="AB3644" i="1" s="1"/>
  <c r="AB1385" i="1" a="1"/>
  <c r="AB1385" i="1" s="1"/>
  <c r="AB2733" i="1" a="1"/>
  <c r="AB2733" i="1" s="1"/>
  <c r="AB4730" i="1" a="1"/>
  <c r="AB4730" i="1" s="1"/>
  <c r="AB4012" i="1" a="1"/>
  <c r="AB4012" i="1" s="1"/>
  <c r="AB3665" i="1" a="1"/>
  <c r="AB3665" i="1" s="1"/>
  <c r="AB3364" i="1" a="1"/>
  <c r="AB3364" i="1" s="1"/>
  <c r="AB4232" i="1" a="1"/>
  <c r="AB4232" i="1" s="1"/>
  <c r="AB4812" i="1" a="1"/>
  <c r="AB4812" i="1" s="1"/>
  <c r="AB2155" i="1" a="1"/>
  <c r="AB2155" i="1" s="1"/>
  <c r="AB175" i="1" a="1"/>
  <c r="AB175" i="1" s="1"/>
  <c r="AB1296" i="1" a="1"/>
  <c r="AB1296" i="1" s="1"/>
  <c r="AB579" i="1" a="1"/>
  <c r="AB579" i="1" s="1"/>
  <c r="AB17" i="1" a="1"/>
  <c r="AB17" i="1" s="1"/>
  <c r="AB1621" i="1" a="1"/>
  <c r="AB1621" i="1" s="1"/>
  <c r="AB3445" i="1" a="1"/>
  <c r="AB3445" i="1" s="1"/>
  <c r="AB1405" i="1" a="1"/>
  <c r="AB1405" i="1" s="1"/>
  <c r="AB3161" i="1" a="1"/>
  <c r="AB3161" i="1" s="1"/>
  <c r="AB171" i="1" a="1"/>
  <c r="AB171" i="1" s="1"/>
  <c r="AB4465" i="1" a="1"/>
  <c r="AB4465" i="1" s="1"/>
  <c r="AB1303" i="1" a="1"/>
  <c r="AB1303" i="1" s="1"/>
  <c r="AB306" i="1" a="1"/>
  <c r="AB306" i="1" s="1"/>
  <c r="AB4275" i="1" a="1"/>
  <c r="AB4275" i="1" s="1"/>
  <c r="AB914" i="1" a="1"/>
  <c r="AB914" i="1" s="1"/>
  <c r="AB3573" i="1" a="1"/>
  <c r="AB3573" i="1" s="1"/>
  <c r="AB482" i="1" a="1"/>
  <c r="AB482" i="1" s="1"/>
  <c r="AB2281" i="1" a="1"/>
  <c r="AB2281" i="1" s="1"/>
  <c r="AB364" i="1" a="1"/>
  <c r="AB364" i="1" s="1"/>
  <c r="AB2965" i="1" a="1"/>
  <c r="AB2965" i="1" s="1"/>
  <c r="AB2959" i="1" a="1"/>
  <c r="AB2959" i="1" s="1"/>
  <c r="AB4833" i="1" a="1"/>
  <c r="AB4833" i="1" s="1"/>
  <c r="AB403" i="1" a="1"/>
  <c r="AB403" i="1" s="1"/>
  <c r="AB1682" i="1" a="1"/>
  <c r="AB1682" i="1" s="1"/>
  <c r="AB4841" i="1" a="1"/>
  <c r="AB4841" i="1" s="1"/>
  <c r="AB2240" i="1" a="1"/>
  <c r="AB2240" i="1" s="1"/>
  <c r="AB1888" i="1" a="1"/>
  <c r="AB1888" i="1" s="1"/>
  <c r="AB2728" i="1" a="1"/>
  <c r="AB2728" i="1" s="1"/>
  <c r="AB3111" i="1" a="1"/>
  <c r="AB3111" i="1" s="1"/>
  <c r="AB41" i="1" a="1"/>
  <c r="AB41" i="1" s="1"/>
  <c r="AB1632" i="1" a="1"/>
  <c r="AB1632" i="1" s="1"/>
  <c r="AB784" i="1" a="1"/>
  <c r="AB784" i="1" s="1"/>
  <c r="AB1662" i="1" a="1"/>
  <c r="AB1662" i="1" s="1"/>
  <c r="AB2401" i="1" a="1"/>
  <c r="AB2401" i="1" s="1"/>
  <c r="AB233" i="1" a="1"/>
  <c r="AB233" i="1" s="1"/>
  <c r="AB3470" i="1" a="1"/>
  <c r="AB3470" i="1" s="1"/>
  <c r="AB1047" i="1" a="1"/>
  <c r="AB1047" i="1" s="1"/>
  <c r="AB2893" i="1" a="1"/>
  <c r="AB2893" i="1" s="1"/>
  <c r="AB2778" i="1" a="1"/>
  <c r="AB2778" i="1" s="1"/>
  <c r="AB1464" i="1" a="1"/>
  <c r="AB1464" i="1" s="1"/>
  <c r="AB1833" i="1" a="1"/>
  <c r="AB1833" i="1" s="1"/>
  <c r="AB618" i="1" a="1"/>
  <c r="AB618" i="1" s="1"/>
  <c r="AB2593" i="1" a="1"/>
  <c r="AB2593" i="1" s="1"/>
  <c r="AB269" i="1" a="1"/>
  <c r="AB269" i="1" s="1"/>
  <c r="AB4835" i="1" a="1"/>
  <c r="AB4835" i="1" s="1"/>
  <c r="AB2415" i="1" a="1"/>
  <c r="AB2415" i="1" s="1"/>
  <c r="AB4910" i="1" a="1"/>
  <c r="AB4910" i="1" s="1"/>
  <c r="AB4739" i="1" a="1"/>
  <c r="AB4739" i="1" s="1"/>
  <c r="AB1793" i="1" a="1"/>
  <c r="AB1793" i="1" s="1"/>
  <c r="AB4112" i="1" a="1"/>
  <c r="AB4112" i="1" s="1"/>
  <c r="AB360" i="1" a="1"/>
  <c r="AB360" i="1" s="1"/>
  <c r="AB3345" i="1" a="1"/>
  <c r="AB3345" i="1" s="1"/>
  <c r="AB923" i="1" a="1"/>
  <c r="AB923" i="1" s="1"/>
  <c r="AB3097" i="1" a="1"/>
  <c r="AB3097" i="1" s="1"/>
  <c r="AB1586" i="1" a="1"/>
  <c r="AB1586" i="1" s="1"/>
  <c r="AB744" i="1" a="1"/>
  <c r="AB744" i="1" s="1"/>
  <c r="AB3966" i="1" a="1"/>
  <c r="AB3966" i="1" s="1"/>
  <c r="AB2132" i="1" a="1"/>
  <c r="AB2132" i="1" s="1"/>
  <c r="AB640" i="1" a="1"/>
  <c r="AB640" i="1" s="1"/>
  <c r="AB3410" i="1" a="1"/>
  <c r="AB3410" i="1" s="1"/>
  <c r="AB4927" i="1" a="1"/>
  <c r="AB4927" i="1" s="1"/>
  <c r="AB4353" i="1" a="1"/>
  <c r="AB4353" i="1" s="1"/>
  <c r="AB63" i="1" a="1"/>
  <c r="AB63" i="1" s="1"/>
  <c r="AB2230" i="1" a="1"/>
  <c r="AB2230" i="1" s="1"/>
  <c r="AB2370" i="1" a="1"/>
  <c r="AB2370" i="1" s="1"/>
  <c r="AB4991" i="1" a="1"/>
  <c r="AB4991" i="1" s="1"/>
  <c r="AB239" i="1" a="1"/>
  <c r="AB239" i="1" s="1"/>
  <c r="AB3459" i="1" a="1"/>
  <c r="AB3459" i="1" s="1"/>
  <c r="AB3278" i="1" a="1"/>
  <c r="AB3278" i="1" s="1"/>
  <c r="AB4798" i="1" a="1"/>
  <c r="AB4798" i="1" s="1"/>
  <c r="AB2328" i="1" a="1"/>
  <c r="AB2328" i="1" s="1"/>
  <c r="AB809" i="1" a="1"/>
  <c r="AB809" i="1" s="1"/>
  <c r="AB3626" i="1" a="1"/>
  <c r="AB3626" i="1" s="1"/>
  <c r="AB1628" i="1" a="1"/>
  <c r="AB1628" i="1" s="1"/>
  <c r="AB4520" i="1" a="1"/>
  <c r="AB4520" i="1" s="1"/>
  <c r="AB4132" i="1" a="1"/>
  <c r="AB4132" i="1" s="1"/>
  <c r="AB3666" i="1" a="1"/>
  <c r="AB3666" i="1" s="1"/>
  <c r="AB76" i="1" a="1"/>
  <c r="AB76" i="1" s="1"/>
  <c r="AB3808" i="1" a="1"/>
  <c r="AB3808" i="1" s="1"/>
  <c r="AB831" i="1" a="1"/>
  <c r="AB831" i="1" s="1"/>
  <c r="AB1579" i="1" a="1"/>
  <c r="AB1579" i="1" s="1"/>
  <c r="AB4897" i="1" a="1"/>
  <c r="AB4897" i="1" s="1"/>
  <c r="AB4601" i="1" a="1"/>
  <c r="AB4601" i="1" s="1"/>
  <c r="AB2658" i="1" a="1"/>
  <c r="AB2658" i="1" s="1"/>
  <c r="AB927" i="1" a="1"/>
  <c r="AB927" i="1" s="1"/>
  <c r="AB4565" i="1" a="1"/>
  <c r="AB4565" i="1" s="1"/>
  <c r="AB387" i="1" a="1"/>
  <c r="AB387" i="1" s="1"/>
  <c r="AB55" i="1" a="1"/>
  <c r="AB55" i="1" s="1"/>
  <c r="AB1734" i="1" a="1"/>
  <c r="AB1734" i="1" s="1"/>
  <c r="AB3262" i="1" a="1"/>
  <c r="AB3262" i="1" s="1"/>
  <c r="AB1631" i="1" a="1"/>
  <c r="AB1631" i="1" s="1"/>
  <c r="AB304" i="1" a="1"/>
  <c r="AB304" i="1" s="1"/>
  <c r="AB495" i="1" a="1"/>
  <c r="AB495" i="1" s="1"/>
  <c r="AB4243" i="1" a="1"/>
  <c r="AB4243" i="1" s="1"/>
  <c r="AB1543" i="1" a="1"/>
  <c r="AB1543" i="1" s="1"/>
  <c r="AB84" i="1" a="1"/>
  <c r="AB84" i="1" s="1"/>
  <c r="AB4647" i="1" a="1"/>
  <c r="AB4647" i="1" s="1"/>
  <c r="AB1643" i="1" a="1"/>
  <c r="AB1643" i="1" s="1"/>
  <c r="AB4959" i="1" a="1"/>
  <c r="AB4959" i="1" s="1"/>
  <c r="AB3388" i="1" a="1"/>
  <c r="AB3388" i="1" s="1"/>
  <c r="AB2504" i="1" a="1"/>
  <c r="AB2504" i="1" s="1"/>
  <c r="AB4395" i="1" a="1"/>
  <c r="AB4395" i="1" s="1"/>
  <c r="AB2171" i="1" a="1"/>
  <c r="AB2171" i="1" s="1"/>
  <c r="AB4955" i="1" a="1"/>
  <c r="AB4955" i="1" s="1"/>
  <c r="AB1341" i="1" a="1"/>
  <c r="AB1341" i="1" s="1"/>
  <c r="AB4321" i="1" a="1"/>
  <c r="AB4321" i="1" s="1"/>
  <c r="AB4776" i="1" a="1"/>
  <c r="AB4776" i="1" s="1"/>
  <c r="AB3796" i="1" a="1"/>
  <c r="AB3796" i="1" s="1"/>
  <c r="AB3642" i="1" a="1"/>
  <c r="AB3642" i="1" s="1"/>
  <c r="AB959" i="1" a="1"/>
  <c r="AB959" i="1" s="1"/>
  <c r="AB3612" i="1" a="1"/>
  <c r="AB3612" i="1" s="1"/>
  <c r="AB444" i="1" a="1"/>
  <c r="AB444" i="1" s="1"/>
  <c r="AB1857" i="1" a="1"/>
  <c r="AB1857" i="1" s="1"/>
  <c r="AB1114" i="1" a="1"/>
  <c r="AB1114" i="1" s="1"/>
  <c r="AB3736" i="1" a="1"/>
  <c r="AB3736" i="1" s="1"/>
  <c r="AB1028" i="1" a="1"/>
  <c r="AB1028" i="1" s="1"/>
  <c r="AB2748" i="1" a="1"/>
  <c r="AB2748" i="1" s="1"/>
  <c r="AB3025" i="1" a="1"/>
  <c r="AB3025" i="1" s="1"/>
  <c r="AB3280" i="1" a="1"/>
  <c r="AB3280" i="1" s="1"/>
  <c r="AB1720" i="1" a="1"/>
  <c r="AB1720" i="1" s="1"/>
  <c r="AB151" i="1" a="1"/>
  <c r="AB151" i="1" s="1"/>
  <c r="AB4291" i="1" a="1"/>
  <c r="AB4291" i="1" s="1"/>
  <c r="AB4455" i="1" a="1"/>
  <c r="AB4455" i="1" s="1"/>
  <c r="AB69" i="1" a="1"/>
  <c r="AB69" i="1" s="1"/>
  <c r="AB4705" i="1" a="1"/>
  <c r="AB4705" i="1" s="1"/>
  <c r="AB3607" i="1" a="1"/>
  <c r="AB3607" i="1" s="1"/>
  <c r="AB875" i="1" a="1"/>
  <c r="AB875" i="1" s="1"/>
  <c r="AB2780" i="1" a="1"/>
  <c r="AB2780" i="1" s="1"/>
  <c r="AB4296" i="1" a="1"/>
  <c r="AB4296" i="1" s="1"/>
  <c r="AB2578" i="1" a="1"/>
  <c r="AB2578" i="1" s="1"/>
  <c r="AB2866" i="1" a="1"/>
  <c r="AB2866" i="1" s="1"/>
  <c r="AB2320" i="1" a="1"/>
  <c r="AB2320" i="1" s="1"/>
  <c r="AB1971" i="1" a="1"/>
  <c r="AB1971" i="1" s="1"/>
  <c r="AB2302" i="1" a="1"/>
  <c r="AB2302" i="1" s="1"/>
  <c r="AB4659" i="1" a="1"/>
  <c r="AB4659" i="1" s="1"/>
  <c r="AB22" i="1" a="1"/>
  <c r="AB22" i="1" s="1"/>
  <c r="AB965" i="1" a="1"/>
  <c r="AB965" i="1" s="1"/>
  <c r="AB2099" i="1" a="1"/>
  <c r="AB2099" i="1" s="1"/>
  <c r="AB3824" i="1" a="1"/>
  <c r="AB3824" i="1" s="1"/>
  <c r="AB477" i="1" a="1"/>
  <c r="AB477" i="1" s="1"/>
  <c r="AB4164" i="1" a="1"/>
  <c r="AB4164" i="1" s="1"/>
  <c r="AB2726" i="1" a="1"/>
  <c r="AB2726" i="1" s="1"/>
  <c r="AB4368" i="1" a="1"/>
  <c r="AB4368" i="1" s="1"/>
  <c r="AB4427" i="1" a="1"/>
  <c r="AB4427" i="1" s="1"/>
  <c r="AB4015" i="1" a="1"/>
  <c r="AB4015" i="1" s="1"/>
  <c r="AB1981" i="1" a="1"/>
  <c r="AB1981" i="1" s="1"/>
  <c r="AB2967" i="1" a="1"/>
  <c r="AB2967" i="1" s="1"/>
  <c r="AB350" i="1" a="1"/>
  <c r="AB350" i="1" s="1"/>
  <c r="AB4947" i="1" a="1"/>
  <c r="AB4947" i="1" s="1"/>
  <c r="AB4881" i="1" a="1"/>
  <c r="AB4881" i="1" s="1"/>
  <c r="AB4799" i="1" a="1"/>
  <c r="AB4799" i="1" s="1"/>
  <c r="AB423" i="1" a="1"/>
  <c r="AB423" i="1" s="1"/>
  <c r="AB4797" i="1" a="1"/>
  <c r="AB4797" i="1" s="1"/>
  <c r="AB3343" i="1" a="1"/>
  <c r="AB3343" i="1" s="1"/>
  <c r="AB4982" i="1" a="1"/>
  <c r="AB4982" i="1" s="1"/>
  <c r="AB630" i="1" a="1"/>
  <c r="AB630" i="1" s="1"/>
  <c r="AB2467" i="1" a="1"/>
  <c r="AB2467" i="1" s="1"/>
  <c r="AB2044" i="1" a="1"/>
  <c r="AB2044" i="1" s="1"/>
  <c r="AB4310" i="1" a="1"/>
  <c r="AB4310" i="1" s="1"/>
  <c r="AB2406" i="1" a="1"/>
  <c r="AB2406" i="1" s="1"/>
  <c r="AB237" i="1" a="1"/>
  <c r="AB237" i="1" s="1"/>
  <c r="AB3884" i="1" a="1"/>
  <c r="AB3884" i="1" s="1"/>
  <c r="AB3635" i="1" a="1"/>
  <c r="AB3635" i="1" s="1"/>
  <c r="AB3297" i="1" a="1"/>
  <c r="AB3297" i="1" s="1"/>
  <c r="AB3015" i="1" a="1"/>
  <c r="AB3015" i="1" s="1"/>
  <c r="AB4748" i="1" a="1"/>
  <c r="AB4748" i="1" s="1"/>
  <c r="AB4876" i="1" a="1"/>
  <c r="AB4876" i="1" s="1"/>
  <c r="AB2754" i="1" a="1"/>
  <c r="AB2754" i="1" s="1"/>
  <c r="AB2654" i="1" a="1"/>
  <c r="AB2654" i="1" s="1"/>
  <c r="AB900" i="1" a="1"/>
  <c r="AB900" i="1" s="1"/>
  <c r="AB2468" i="1" a="1"/>
  <c r="AB2468" i="1" s="1"/>
  <c r="AB1479" i="1" a="1"/>
  <c r="AB1479" i="1" s="1"/>
  <c r="AB3405" i="1" a="1"/>
  <c r="AB3405" i="1" s="1"/>
  <c r="AB1422" i="1" a="1"/>
  <c r="AB1422" i="1" s="1"/>
  <c r="AB4630" i="1" a="1"/>
  <c r="AB4630" i="1" s="1"/>
  <c r="AB2916" i="1" a="1"/>
  <c r="AB2916" i="1" s="1"/>
  <c r="AB1142" i="1" a="1"/>
  <c r="AB1142" i="1" s="1"/>
  <c r="AB631" i="1" a="1"/>
  <c r="AB631" i="1" s="1"/>
  <c r="AB4576" i="1" a="1"/>
  <c r="AB4576" i="1" s="1"/>
  <c r="AB849" i="1" a="1"/>
  <c r="AB849" i="1" s="1"/>
  <c r="AB329" i="1" a="1"/>
  <c r="AB329" i="1" s="1"/>
  <c r="AB1879" i="1" a="1"/>
  <c r="AB1879" i="1" s="1"/>
  <c r="AB2481" i="1" a="1"/>
  <c r="AB2481" i="1" s="1"/>
  <c r="AB60" i="1" a="1"/>
  <c r="AB60" i="1" s="1"/>
  <c r="AB1260" i="1" a="1"/>
  <c r="AB1260" i="1" s="1"/>
  <c r="AB4190" i="1" a="1"/>
  <c r="AB4190" i="1" s="1"/>
  <c r="AB565" i="1" a="1"/>
  <c r="AB565" i="1" s="1"/>
  <c r="AB3193" i="1" a="1"/>
  <c r="AB3193" i="1" s="1"/>
  <c r="AB2379" i="1" a="1"/>
  <c r="AB2379" i="1" s="1"/>
  <c r="AB454" i="1" a="1"/>
  <c r="AB454" i="1" s="1"/>
  <c r="AB20" i="1" a="1"/>
  <c r="AB20" i="1" s="1"/>
  <c r="AB4233" i="1" a="1"/>
  <c r="AB4233" i="1" s="1"/>
  <c r="AB754" i="1" a="1"/>
  <c r="AB754" i="1" s="1"/>
  <c r="AB2632" i="1" a="1"/>
  <c r="AB2632" i="1" s="1"/>
  <c r="AB1350" i="1" a="1"/>
  <c r="AB1350" i="1" s="1"/>
  <c r="AB4453" i="1" a="1"/>
  <c r="AB4453" i="1" s="1"/>
  <c r="AB2304" i="1" a="1"/>
  <c r="AB2304" i="1" s="1"/>
  <c r="AB2115" i="1" a="1"/>
  <c r="AB2115" i="1" s="1"/>
  <c r="AB3627" i="1" a="1"/>
  <c r="AB3627" i="1" s="1"/>
  <c r="AB547" i="1" a="1"/>
  <c r="AB547" i="1" s="1"/>
  <c r="AB2990" i="1" a="1"/>
  <c r="AB2990" i="1" s="1"/>
  <c r="AB1436" i="1" a="1"/>
  <c r="AB1436" i="1" s="1"/>
  <c r="AB1058" i="1" a="1"/>
  <c r="AB1058" i="1" s="1"/>
  <c r="AB3748" i="1" a="1"/>
  <c r="AB3748" i="1" s="1"/>
  <c r="AB930" i="1" a="1"/>
  <c r="AB930" i="1" s="1"/>
  <c r="AB3283" i="1" a="1"/>
  <c r="AB3283" i="1" s="1"/>
  <c r="AB4361" i="1" a="1"/>
  <c r="AB4361" i="1" s="1"/>
  <c r="AB4393" i="1" a="1"/>
  <c r="AB4393" i="1" s="1"/>
  <c r="AB1280" i="1" a="1"/>
  <c r="AB1280" i="1" s="1"/>
  <c r="AB4110" i="1" a="1"/>
  <c r="AB4110" i="1" s="1"/>
  <c r="AB3349" i="1" a="1"/>
  <c r="AB3349" i="1" s="1"/>
  <c r="AB902" i="1" a="1"/>
  <c r="AB902" i="1" s="1"/>
  <c r="AB3673" i="1" a="1"/>
  <c r="AB3673" i="1" s="1"/>
  <c r="AB4505" i="1" a="1"/>
  <c r="AB4505" i="1" s="1"/>
  <c r="AB3778" i="1" a="1"/>
  <c r="AB3778" i="1" s="1"/>
  <c r="AB3303" i="1" a="1"/>
  <c r="AB3303" i="1" s="1"/>
  <c r="AB1348" i="1" a="1"/>
  <c r="AB1348" i="1" s="1"/>
  <c r="AB4180" i="1" a="1"/>
  <c r="AB4180" i="1" s="1"/>
  <c r="AB4998" i="1" a="1"/>
  <c r="AB4998" i="1" s="1"/>
  <c r="AB3724" i="1" a="1"/>
  <c r="AB3724" i="1" s="1"/>
  <c r="AB1949" i="1" a="1"/>
  <c r="AB1949" i="1" s="1"/>
  <c r="AB1354" i="1" a="1"/>
  <c r="AB1354" i="1" s="1"/>
  <c r="AB4819" i="1" a="1"/>
  <c r="AB4819" i="1" s="1"/>
  <c r="AB2490" i="1" a="1"/>
  <c r="AB2490" i="1" s="1"/>
  <c r="AB2740" i="1" a="1"/>
  <c r="AB2740" i="1" s="1"/>
  <c r="AB2105" i="1" a="1"/>
  <c r="AB2105" i="1" s="1"/>
  <c r="AB681" i="1" a="1"/>
  <c r="AB681" i="1" s="1"/>
  <c r="AB6" i="1" a="1"/>
  <c r="AB6" i="1" s="1"/>
  <c r="AB3922" i="1" a="1"/>
  <c r="AB3922" i="1" s="1"/>
  <c r="AB1441" i="1" a="1"/>
  <c r="AB1441" i="1" s="1"/>
  <c r="AB3066" i="1" a="1"/>
  <c r="AB3066" i="1" s="1"/>
  <c r="AB1592" i="1" a="1"/>
  <c r="AB1592" i="1" s="1"/>
  <c r="AB1098" i="1" a="1"/>
  <c r="AB1098" i="1" s="1"/>
  <c r="AB2888" i="1" a="1"/>
  <c r="AB2888" i="1" s="1"/>
  <c r="AB2581" i="1" a="1"/>
  <c r="AB2581" i="1" s="1"/>
  <c r="AB366" i="1" a="1"/>
  <c r="AB366" i="1" s="1"/>
  <c r="AB808" i="1" a="1"/>
  <c r="AB808" i="1" s="1"/>
  <c r="AB2214" i="1" a="1"/>
  <c r="AB2214" i="1" s="1"/>
  <c r="AB3325" i="1" a="1"/>
  <c r="AB3325" i="1" s="1"/>
  <c r="AB4476" i="1" a="1"/>
  <c r="AB4476" i="1" s="1"/>
  <c r="AB1031" i="1" a="1"/>
  <c r="AB1031" i="1" s="1"/>
  <c r="AB1349" i="1" a="1"/>
  <c r="AB1349" i="1" s="1"/>
  <c r="AB1926" i="1" a="1"/>
  <c r="AB1926" i="1" s="1"/>
  <c r="AB2540" i="1" a="1"/>
  <c r="AB2540" i="1" s="1"/>
  <c r="AB881" i="1" a="1"/>
  <c r="AB881" i="1" s="1"/>
  <c r="AB2227" i="1" a="1"/>
  <c r="AB2227" i="1" s="1"/>
  <c r="AB2896" i="1" a="1"/>
  <c r="AB2896" i="1" s="1"/>
  <c r="AB837" i="1" a="1"/>
  <c r="AB837" i="1" s="1"/>
  <c r="AB4846" i="1" a="1"/>
  <c r="AB4846" i="1" s="1"/>
  <c r="AB394" i="1" a="1"/>
  <c r="AB394" i="1" s="1"/>
  <c r="AB446" i="1" a="1"/>
  <c r="AB446" i="1" s="1"/>
  <c r="AB2762" i="1" a="1"/>
  <c r="AB2762" i="1" s="1"/>
  <c r="AB2506" i="1" a="1"/>
  <c r="AB2506" i="1" s="1"/>
  <c r="AB4273" i="1" a="1"/>
  <c r="AB4273" i="1" s="1"/>
  <c r="AB976" i="1" a="1"/>
  <c r="AB976" i="1" s="1"/>
  <c r="AB528" i="1" a="1"/>
  <c r="AB528" i="1" s="1"/>
  <c r="AB489" i="1" a="1"/>
  <c r="AB489" i="1" s="1"/>
  <c r="AB1376" i="1" a="1"/>
  <c r="AB1376" i="1" s="1"/>
  <c r="AB1505" i="1" a="1"/>
  <c r="AB1505" i="1" s="1"/>
  <c r="AB4701" i="1" a="1"/>
  <c r="AB4701" i="1" s="1"/>
  <c r="AB3292" i="1" a="1"/>
  <c r="AB3292" i="1" s="1"/>
  <c r="AB65" i="1" a="1"/>
  <c r="AB65" i="1" s="1"/>
  <c r="AB3022" i="1" a="1"/>
  <c r="AB3022" i="1" s="1"/>
  <c r="AB2251" i="1" a="1"/>
  <c r="AB2251" i="1" s="1"/>
  <c r="AB1392" i="1" a="1"/>
  <c r="AB1392" i="1" s="1"/>
  <c r="AB30" i="1" a="1"/>
  <c r="AB30" i="1" s="1"/>
  <c r="AB2299" i="1" a="1"/>
  <c r="AB2299" i="1" s="1"/>
  <c r="AB2631" i="1" a="1"/>
  <c r="AB2631" i="1" s="1"/>
  <c r="AB2705" i="1" a="1"/>
  <c r="AB2705" i="1" s="1"/>
  <c r="AB2141" i="1" a="1"/>
  <c r="AB2141" i="1" s="1"/>
  <c r="AB3775" i="1" a="1"/>
  <c r="AB3775" i="1" s="1"/>
  <c r="AB2295" i="1" a="1"/>
  <c r="AB2295" i="1" s="1"/>
  <c r="AB3047" i="1" a="1"/>
  <c r="AB3047" i="1" s="1"/>
  <c r="AB2136" i="1" a="1"/>
  <c r="AB2136" i="1" s="1"/>
  <c r="AB2303" i="1" a="1"/>
  <c r="AB2303" i="1" s="1"/>
  <c r="AB1842" i="1" a="1"/>
  <c r="AB1842" i="1" s="1"/>
  <c r="AB4789" i="1" a="1"/>
  <c r="AB4789" i="1" s="1"/>
  <c r="AB3946" i="1" a="1"/>
  <c r="AB3946" i="1" s="1"/>
  <c r="AB1762" i="1" a="1"/>
  <c r="AB1762" i="1" s="1"/>
  <c r="AB2626" i="1" a="1"/>
  <c r="AB2626" i="1" s="1"/>
  <c r="AB2952" i="1" a="1"/>
  <c r="AB2952" i="1" s="1"/>
  <c r="AB160" i="1" a="1"/>
  <c r="AB160" i="1" s="1"/>
  <c r="AB2456" i="1" a="1"/>
  <c r="AB2456" i="1" s="1"/>
  <c r="AB605" i="1" a="1"/>
  <c r="AB605" i="1" s="1"/>
  <c r="AB4517" i="1" a="1"/>
  <c r="AB4517" i="1" s="1"/>
  <c r="AB1484" i="1" a="1"/>
  <c r="AB1484" i="1" s="1"/>
  <c r="AB2181" i="1" a="1"/>
  <c r="AB2181" i="1" s="1"/>
  <c r="AB4115" i="1" a="1"/>
  <c r="AB4115" i="1" s="1"/>
  <c r="AB3532" i="1" a="1"/>
  <c r="AB3532" i="1" s="1"/>
  <c r="AB1027" i="1" a="1"/>
  <c r="AB1027" i="1" s="1"/>
  <c r="AB1013" i="1" a="1"/>
  <c r="AB1013" i="1" s="1"/>
  <c r="AB3732" i="1" a="1"/>
  <c r="AB3732" i="1" s="1"/>
  <c r="AB2462" i="1" a="1"/>
  <c r="AB2462" i="1" s="1"/>
  <c r="AB3016" i="1" a="1"/>
  <c r="AB3016" i="1" s="1"/>
  <c r="AB4123" i="1" a="1"/>
  <c r="AB4123" i="1" s="1"/>
  <c r="AB1434" i="1" a="1"/>
  <c r="AB1434" i="1" s="1"/>
  <c r="AB2140" i="1" a="1"/>
  <c r="AB2140" i="1" s="1"/>
  <c r="AB1458" i="1" a="1"/>
  <c r="AB1458" i="1" s="1"/>
  <c r="AB3869" i="1" a="1"/>
  <c r="AB3869" i="1" s="1"/>
  <c r="AB3980" i="1" a="1"/>
  <c r="AB3980" i="1" s="1"/>
  <c r="AB1838" i="1" a="1"/>
  <c r="AB1838" i="1" s="1"/>
  <c r="AB822" i="1" a="1"/>
  <c r="AB822" i="1" s="1"/>
  <c r="AB2450" i="1" a="1"/>
  <c r="AB2450" i="1" s="1"/>
  <c r="AB2868" i="1" a="1"/>
  <c r="AB2868" i="1" s="1"/>
  <c r="AB3619" i="1" a="1"/>
  <c r="AB3619" i="1" s="1"/>
  <c r="AB2142" i="1" a="1"/>
  <c r="AB2142" i="1" s="1"/>
  <c r="AB2782" i="1" a="1"/>
  <c r="AB2782" i="1" s="1"/>
  <c r="AB3821" i="1" a="1"/>
  <c r="AB3821" i="1" s="1"/>
  <c r="AB1469" i="1" a="1"/>
  <c r="AB1469" i="1" s="1"/>
  <c r="AB3753" i="1" a="1"/>
  <c r="AB3753" i="1" s="1"/>
  <c r="AB698" i="1" a="1"/>
  <c r="AB698" i="1" s="1"/>
  <c r="AB723" i="1" a="1"/>
  <c r="AB723" i="1" s="1"/>
  <c r="AB4820" i="1" a="1"/>
  <c r="AB4820" i="1" s="1"/>
  <c r="AB1397" i="1" a="1"/>
  <c r="AB1397" i="1" s="1"/>
  <c r="AB2979" i="1" a="1"/>
  <c r="AB2979" i="1" s="1"/>
  <c r="AB1891" i="1" a="1"/>
  <c r="AB1891" i="1" s="1"/>
  <c r="AB1774" i="1" a="1"/>
  <c r="AB1774" i="1" s="1"/>
  <c r="AB2108" i="1" a="1"/>
  <c r="AB2108" i="1" s="1"/>
  <c r="AB2665" i="1" a="1"/>
  <c r="AB2665" i="1" s="1"/>
  <c r="AB1689" i="1" a="1"/>
  <c r="AB1689" i="1" s="1"/>
  <c r="AB2438" i="1" a="1"/>
  <c r="AB2438" i="1" s="1"/>
  <c r="AB4639" i="1" a="1"/>
  <c r="AB4639" i="1" s="1"/>
  <c r="AB1730" i="1" a="1"/>
  <c r="AB1730" i="1" s="1"/>
  <c r="AB1266" i="1" a="1"/>
  <c r="AB1266" i="1" s="1"/>
  <c r="AB47" i="1" a="1"/>
  <c r="AB47" i="1" s="1"/>
  <c r="AB2623" i="1" a="1"/>
  <c r="AB2623" i="1" s="1"/>
  <c r="AB2752" i="1" a="1"/>
  <c r="AB2752" i="1" s="1"/>
  <c r="AB4377" i="1" a="1"/>
  <c r="AB4377" i="1" s="1"/>
  <c r="AB4440" i="1" a="1"/>
  <c r="AB4440" i="1" s="1"/>
  <c r="AB1709" i="1" a="1"/>
  <c r="AB1709" i="1" s="1"/>
  <c r="AB2148" i="1" a="1"/>
  <c r="AB2148" i="1" s="1"/>
  <c r="AB1190" i="1" a="1"/>
  <c r="AB1190" i="1" s="1"/>
  <c r="AB2855" i="1" a="1"/>
  <c r="AB2855" i="1" s="1"/>
  <c r="AB326" i="1" a="1"/>
  <c r="AB326" i="1" s="1"/>
  <c r="AB52" i="1" a="1"/>
  <c r="AB52" i="1" s="1"/>
  <c r="AB3853" i="1" a="1"/>
  <c r="AB3853" i="1" s="1"/>
  <c r="AB2574" i="1" a="1"/>
  <c r="AB2574" i="1" s="1"/>
  <c r="AB3258" i="1" a="1"/>
  <c r="AB3258" i="1" s="1"/>
  <c r="AB501" i="1" a="1"/>
  <c r="AB501" i="1" s="1"/>
  <c r="AB1769" i="1" a="1"/>
  <c r="AB1769" i="1" s="1"/>
  <c r="AB2841" i="1" a="1"/>
  <c r="AB2841" i="1" s="1"/>
  <c r="AB1396" i="1" a="1"/>
  <c r="AB1396" i="1" s="1"/>
  <c r="AB1552" i="1" a="1"/>
  <c r="AB1552" i="1" s="1"/>
  <c r="AB2167" i="1" a="1"/>
  <c r="AB2167" i="1" s="1"/>
  <c r="AB3567" i="1" a="1"/>
  <c r="AB3567" i="1" s="1"/>
  <c r="AB4523" i="1" a="1"/>
  <c r="AB4523" i="1" s="1"/>
  <c r="AB3294" i="1" a="1"/>
  <c r="AB3294" i="1" s="1"/>
  <c r="AB801" i="1" a="1"/>
  <c r="AB801" i="1" s="1"/>
  <c r="AB1110" i="1" a="1"/>
  <c r="AB1110" i="1" s="1"/>
  <c r="AB4429" i="1" a="1"/>
  <c r="AB4429" i="1" s="1"/>
  <c r="AB2941" i="1" a="1"/>
  <c r="AB2941" i="1" s="1"/>
  <c r="AB2648" i="1" a="1"/>
  <c r="AB2648" i="1" s="1"/>
  <c r="AB878" i="1" a="1"/>
  <c r="AB878" i="1" s="1"/>
  <c r="AB3908" i="1" a="1"/>
  <c r="AB3908" i="1" s="1"/>
  <c r="AB2894" i="1" a="1"/>
  <c r="AB2894" i="1" s="1"/>
  <c r="AB427" i="1" a="1"/>
  <c r="AB427" i="1" s="1"/>
  <c r="AB342" i="1" a="1"/>
  <c r="AB342" i="1" s="1"/>
  <c r="AB3311" i="1" a="1"/>
  <c r="AB3311" i="1" s="1"/>
  <c r="AB3419" i="1" a="1"/>
  <c r="AB3419" i="1" s="1"/>
  <c r="AB4961" i="1" a="1"/>
  <c r="AB4961" i="1" s="1"/>
  <c r="AB4717" i="1" a="1"/>
  <c r="AB4717" i="1" s="1"/>
  <c r="AB1711" i="1" a="1"/>
  <c r="AB1711" i="1" s="1"/>
  <c r="AB2494" i="1" a="1"/>
  <c r="AB2494" i="1" s="1"/>
  <c r="AB1660" i="1" a="1"/>
  <c r="AB1660" i="1" s="1"/>
  <c r="AB4772" i="1" a="1"/>
  <c r="AB4772" i="1" s="1"/>
  <c r="AB2025" i="1" a="1"/>
  <c r="AB2025" i="1" s="1"/>
  <c r="AB2850" i="1" a="1"/>
  <c r="AB2850" i="1" s="1"/>
  <c r="AB33" i="1" a="1"/>
  <c r="AB33" i="1" s="1"/>
  <c r="AB8" i="1" a="1"/>
  <c r="AB8" i="1" s="1"/>
  <c r="AB842" i="1" a="1"/>
  <c r="AB842" i="1" s="1"/>
  <c r="AB1064" i="1" a="1"/>
  <c r="AB1064" i="1" s="1"/>
  <c r="AB2869" i="1" a="1"/>
  <c r="AB2869" i="1" s="1"/>
  <c r="AB4136" i="1" a="1"/>
  <c r="AB4136" i="1" s="1"/>
  <c r="AB3653" i="1" a="1"/>
  <c r="AB3653" i="1" s="1"/>
  <c r="AB3178" i="1" a="1"/>
  <c r="AB3178" i="1" s="1"/>
  <c r="AB4247" i="1" a="1"/>
  <c r="AB4247" i="1" s="1"/>
  <c r="AB4704" i="1" a="1"/>
  <c r="AB4704" i="1" s="1"/>
  <c r="AB4066" i="1" a="1"/>
  <c r="AB4066" i="1" s="1"/>
  <c r="AB2386" i="1" a="1"/>
  <c r="AB2386" i="1" s="1"/>
  <c r="AB1506" i="1" a="1"/>
  <c r="AB1506" i="1" s="1"/>
  <c r="AB3247" i="1" a="1"/>
  <c r="AB3247" i="1" s="1"/>
  <c r="AB1414" i="1" a="1"/>
  <c r="AB1414" i="1" s="1"/>
  <c r="AB4800" i="1" a="1"/>
  <c r="AB4800" i="1" s="1"/>
  <c r="AB3996" i="1" a="1"/>
  <c r="AB3996" i="1" s="1"/>
  <c r="AB3" i="1" a="1"/>
  <c r="AB3" i="1" s="1"/>
  <c r="AB2835" i="1" a="1"/>
  <c r="AB2835" i="1" s="1"/>
  <c r="AB4808" i="1" a="1"/>
  <c r="AB4808" i="1" s="1"/>
  <c r="AB1705" i="1" a="1"/>
  <c r="AB1705" i="1" s="1"/>
  <c r="AB2693" i="1" a="1"/>
  <c r="AB2693" i="1" s="1"/>
  <c r="AB1374" i="1" a="1"/>
  <c r="AB1374" i="1" s="1"/>
  <c r="AB626" i="1" a="1"/>
  <c r="AB626" i="1" s="1"/>
  <c r="AB395" i="1" a="1"/>
  <c r="AB395" i="1" s="1"/>
  <c r="AB1130" i="1" a="1"/>
  <c r="AB1130" i="1" s="1"/>
  <c r="AB4063" i="1" a="1"/>
  <c r="AB4063" i="1" s="1"/>
  <c r="AB3123" i="1" a="1"/>
  <c r="AB3123" i="1" s="1"/>
  <c r="AB3798" i="1" a="1"/>
  <c r="AB3798" i="1" s="1"/>
  <c r="AB3997" i="1" a="1"/>
  <c r="AB3997" i="1" s="1"/>
  <c r="AB1254" i="1" a="1"/>
  <c r="AB1254" i="1" s="1"/>
  <c r="AB432" i="1" a="1"/>
  <c r="AB432" i="1" s="1"/>
  <c r="AB2428" i="1" a="1"/>
  <c r="AB2428" i="1" s="1"/>
  <c r="AB4703" i="1" a="1"/>
  <c r="AB4703" i="1" s="1"/>
  <c r="AB3780" i="1" a="1"/>
  <c r="AB3780" i="1" s="1"/>
  <c r="AB3752" i="1" a="1"/>
  <c r="AB3752" i="1" s="1"/>
  <c r="AB1450" i="1" a="1"/>
  <c r="AB1450" i="1" s="1"/>
  <c r="AB2865" i="1" a="1"/>
  <c r="AB2865" i="1" s="1"/>
  <c r="AB252" i="1" a="1"/>
  <c r="AB252" i="1" s="1"/>
  <c r="AB2082" i="1" a="1"/>
  <c r="AB2082" i="1" s="1"/>
  <c r="AB2577" i="1" a="1"/>
  <c r="AB2577" i="1" s="1"/>
  <c r="AB4923" i="1" a="1"/>
  <c r="AB4923" i="1" s="1"/>
  <c r="AB3903" i="1" a="1"/>
  <c r="AB3903" i="1" s="1"/>
  <c r="AB3478" i="1" a="1"/>
  <c r="AB3478" i="1" s="1"/>
  <c r="AB4494" i="1" a="1"/>
  <c r="AB4494" i="1" s="1"/>
  <c r="AB3942" i="1" a="1"/>
  <c r="AB3942" i="1" s="1"/>
  <c r="AB1012" i="1" a="1"/>
  <c r="AB1012" i="1" s="1"/>
  <c r="AB2407" i="1" a="1"/>
  <c r="AB2407" i="1" s="1"/>
  <c r="AB4272" i="1" a="1"/>
  <c r="AB4272" i="1" s="1"/>
  <c r="AB3316" i="1" a="1"/>
  <c r="AB3316" i="1" s="1"/>
  <c r="AB1473" i="1" a="1"/>
  <c r="AB1473" i="1" s="1"/>
  <c r="AB542" i="1" a="1"/>
  <c r="AB542" i="1" s="1"/>
  <c r="AB4154" i="1" a="1"/>
  <c r="AB4154" i="1" s="1"/>
  <c r="AB3667" i="1" a="1"/>
  <c r="AB3667" i="1" s="1"/>
  <c r="AB1925" i="1" a="1"/>
  <c r="AB1925" i="1" s="1"/>
  <c r="AB3191" i="1" a="1"/>
  <c r="AB3191" i="1" s="1"/>
  <c r="AB2400" i="1" a="1"/>
  <c r="AB2400" i="1" s="1"/>
  <c r="AB3898" i="1" a="1"/>
  <c r="AB3898" i="1" s="1"/>
  <c r="AB275" i="1" a="1"/>
  <c r="AB275" i="1" s="1"/>
  <c r="AB3384" i="1" a="1"/>
  <c r="AB3384" i="1" s="1"/>
  <c r="AB1286" i="1" a="1"/>
  <c r="AB1286" i="1" s="1"/>
  <c r="AB317" i="1" a="1"/>
  <c r="AB317" i="1" s="1"/>
  <c r="AB1221" i="1" a="1"/>
  <c r="AB1221" i="1" s="1"/>
  <c r="AB4343" i="1" a="1"/>
  <c r="AB4343" i="1" s="1"/>
  <c r="AB4284" i="1" a="1"/>
  <c r="AB4284" i="1" s="1"/>
  <c r="AB3430" i="1" a="1"/>
  <c r="AB3430" i="1" s="1"/>
  <c r="AB3790" i="1" a="1"/>
  <c r="AB3790" i="1" s="1"/>
  <c r="AB2422" i="1" a="1"/>
  <c r="AB2422" i="1" s="1"/>
  <c r="AB3622" i="1" a="1"/>
  <c r="AB3622" i="1" s="1"/>
  <c r="AB830" i="1" a="1"/>
  <c r="AB830" i="1" s="1"/>
  <c r="AB1588" i="1" a="1"/>
  <c r="AB1588" i="1" s="1"/>
  <c r="AB2814" i="1" a="1"/>
  <c r="AB2814" i="1" s="1"/>
  <c r="AB1687" i="1" a="1"/>
  <c r="AB1687" i="1" s="1"/>
  <c r="AB3870" i="1" a="1"/>
  <c r="AB3870" i="1" s="1"/>
  <c r="AB3356" i="1" a="1"/>
  <c r="AB3356" i="1" s="1"/>
  <c r="AB1936" i="1" a="1"/>
  <c r="AB1936" i="1" s="1"/>
  <c r="AB139" i="1" a="1"/>
  <c r="AB139" i="1" s="1"/>
  <c r="AB377" i="1" a="1"/>
  <c r="AB377" i="1" s="1"/>
  <c r="AB4567" i="1" a="1"/>
  <c r="AB4567" i="1" s="1"/>
  <c r="AB4122" i="1" a="1"/>
  <c r="AB4122" i="1" s="1"/>
  <c r="AB3867" i="1" a="1"/>
  <c r="AB3867" i="1" s="1"/>
  <c r="AB3226" i="1" a="1"/>
  <c r="AB3226" i="1" s="1"/>
  <c r="AB4584" i="1" a="1"/>
  <c r="AB4584" i="1" s="1"/>
  <c r="AB222" i="1" a="1"/>
  <c r="AB222" i="1" s="1"/>
  <c r="AB4078" i="1" a="1"/>
  <c r="AB4078" i="1" s="1"/>
  <c r="AB1486" i="1" a="1"/>
  <c r="AB1486" i="1" s="1"/>
  <c r="AB424" i="1" a="1"/>
  <c r="AB424" i="1" s="1"/>
  <c r="AB2899" i="1" a="1"/>
  <c r="AB2899" i="1" s="1"/>
  <c r="AB4274" i="1" a="1"/>
  <c r="AB4274" i="1" s="1"/>
  <c r="AB895" i="1" a="1"/>
  <c r="AB895" i="1" s="1"/>
  <c r="AB1788" i="1" a="1"/>
  <c r="AB1788" i="1" s="1"/>
  <c r="AB2162" i="1" a="1"/>
  <c r="AB2162" i="1" s="1"/>
  <c r="AB602" i="1" a="1"/>
  <c r="AB602" i="1" s="1"/>
  <c r="AB1583" i="1" a="1"/>
  <c r="AB1583" i="1" s="1"/>
  <c r="AB1697" i="1" a="1"/>
  <c r="AB1697" i="1" s="1"/>
  <c r="AB988" i="1" a="1"/>
  <c r="AB988" i="1" s="1"/>
  <c r="AB2525" i="1" a="1"/>
  <c r="AB2525" i="1" s="1"/>
  <c r="AB710" i="1" a="1"/>
  <c r="AB710" i="1" s="1"/>
  <c r="AB118" i="1" a="1"/>
  <c r="AB118" i="1" s="1"/>
  <c r="AB2159" i="1" a="1"/>
  <c r="AB2159" i="1" s="1"/>
  <c r="AB1654" i="1" a="1"/>
  <c r="AB1654" i="1" s="1"/>
  <c r="AB2682" i="1" a="1"/>
  <c r="AB2682" i="1" s="1"/>
  <c r="AB4632" i="1" a="1"/>
  <c r="AB4632" i="1" s="1"/>
  <c r="AB4725" i="1" a="1"/>
  <c r="AB4725" i="1" s="1"/>
  <c r="AB2560" i="1" a="1"/>
  <c r="AB2560" i="1" s="1"/>
  <c r="AB1400" i="1" a="1"/>
  <c r="AB1400" i="1" s="1"/>
  <c r="AB3228" i="1" a="1"/>
  <c r="AB3228" i="1" s="1"/>
  <c r="AB1062" i="1" a="1"/>
  <c r="AB1062" i="1" s="1"/>
  <c r="AB813" i="1" a="1"/>
  <c r="AB813" i="1" s="1"/>
  <c r="AB2815" i="1" a="1"/>
  <c r="AB2815" i="1" s="1"/>
  <c r="AB229" i="1" a="1"/>
  <c r="AB229" i="1" s="1"/>
  <c r="AB1243" i="1" a="1"/>
  <c r="AB1243" i="1" s="1"/>
  <c r="AB3055" i="1" a="1"/>
  <c r="AB3055" i="1" s="1"/>
  <c r="AB3254" i="1" a="1"/>
  <c r="AB3254" i="1" s="1"/>
  <c r="AB1715" i="1" a="1"/>
  <c r="AB1715" i="1" s="1"/>
  <c r="AB583" i="1" a="1"/>
  <c r="AB583" i="1" s="1"/>
  <c r="AB2020" i="1" a="1"/>
  <c r="AB2020" i="1" s="1"/>
  <c r="AB3625" i="1" a="1"/>
  <c r="AB3625" i="1" s="1"/>
  <c r="AB2248" i="1" a="1"/>
  <c r="AB2248" i="1" s="1"/>
  <c r="AB3242" i="1" a="1"/>
  <c r="AB3242" i="1" s="1"/>
  <c r="AB3935" i="1" a="1"/>
  <c r="AB3935" i="1" s="1"/>
  <c r="AB2672" i="1" a="1"/>
  <c r="AB2672" i="1" s="1"/>
  <c r="AB3068" i="1" a="1"/>
  <c r="AB3068" i="1" s="1"/>
  <c r="AB3110" i="1" a="1"/>
  <c r="AB3110" i="1" s="1"/>
  <c r="AB3963" i="1" a="1"/>
  <c r="AB3963" i="1" s="1"/>
  <c r="AB4364" i="1" a="1"/>
  <c r="AB4364" i="1" s="1"/>
  <c r="AB3078" i="1" a="1"/>
  <c r="AB3078" i="1" s="1"/>
  <c r="AB3544" i="1" a="1"/>
  <c r="AB3544" i="1" s="1"/>
  <c r="AB765" i="1" a="1"/>
  <c r="AB765" i="1" s="1"/>
  <c r="AB4290" i="1" a="1"/>
  <c r="AB4290" i="1" s="1"/>
  <c r="AB3857" i="1" a="1"/>
  <c r="AB3857" i="1" s="1"/>
  <c r="AB1630" i="1" a="1"/>
  <c r="AB1630" i="1" s="1"/>
  <c r="AB1459" i="1" a="1"/>
  <c r="AB1459" i="1" s="1"/>
  <c r="AB3265" i="1" a="1"/>
  <c r="AB3265" i="1" s="1"/>
  <c r="AB4477" i="1" a="1"/>
  <c r="AB4477" i="1" s="1"/>
  <c r="AB575" i="1" a="1"/>
  <c r="AB575" i="1" s="1"/>
  <c r="AB3529" i="1" a="1"/>
  <c r="AB3529" i="1" s="1"/>
  <c r="AB3763" i="1" a="1"/>
  <c r="AB3763" i="1" s="1"/>
  <c r="AB3833" i="1" a="1"/>
  <c r="AB3833" i="1" s="1"/>
  <c r="AB4665" i="1" a="1"/>
  <c r="AB4665" i="1" s="1"/>
  <c r="AB2787" i="1" a="1"/>
  <c r="AB2787" i="1" s="1"/>
  <c r="AB1133" i="1" a="1"/>
  <c r="AB1133" i="1" s="1"/>
  <c r="AB4765" i="1" a="1"/>
  <c r="AB4765" i="1" s="1"/>
  <c r="AB381" i="1" a="1"/>
  <c r="AB381" i="1" s="1"/>
  <c r="AB4694" i="1" a="1"/>
  <c r="AB4694" i="1" s="1"/>
  <c r="AB4326" i="1" a="1"/>
  <c r="AB4326" i="1" s="1"/>
  <c r="AB3357" i="1" a="1"/>
  <c r="AB3357" i="1" s="1"/>
  <c r="AB3120" i="1" a="1"/>
  <c r="AB3120" i="1" s="1"/>
  <c r="AB4683" i="1" a="1"/>
  <c r="AB4683" i="1" s="1"/>
  <c r="AB2957" i="1" a="1"/>
  <c r="AB2957" i="1" s="1"/>
  <c r="AB1276" i="1" a="1"/>
  <c r="AB1276" i="1" s="1"/>
  <c r="AB1250" i="1" a="1"/>
  <c r="AB1250" i="1" s="1"/>
  <c r="AB496" i="1" a="1"/>
  <c r="AB496" i="1" s="1"/>
  <c r="AB3964" i="1" a="1"/>
  <c r="AB3964" i="1" s="1"/>
  <c r="AB4124" i="1" a="1"/>
  <c r="AB4124" i="1" s="1"/>
  <c r="AB4119" i="1" a="1"/>
  <c r="AB4119" i="1" s="1"/>
  <c r="AB2571" i="1" a="1"/>
  <c r="AB2571" i="1" s="1"/>
  <c r="AB697" i="1" a="1"/>
  <c r="AB697" i="1" s="1"/>
  <c r="AB756" i="1" a="1"/>
  <c r="AB756" i="1" s="1"/>
  <c r="AB4658" i="1" a="1"/>
  <c r="AB4658" i="1" s="1"/>
  <c r="AB70" i="1" a="1"/>
  <c r="AB70" i="1" s="1"/>
  <c r="AB2188" i="1" a="1"/>
  <c r="AB2188" i="1" s="1"/>
  <c r="AB4999" i="1" a="1"/>
  <c r="AB4999" i="1" s="1"/>
  <c r="AB1325" i="1" a="1"/>
  <c r="AB1325" i="1" s="1"/>
  <c r="AB2720" i="1" a="1"/>
  <c r="AB2720" i="1" s="1"/>
  <c r="AB2642" i="1" a="1"/>
  <c r="AB2642" i="1" s="1"/>
  <c r="AB4626" i="1" a="1"/>
  <c r="AB4626" i="1" s="1"/>
  <c r="AB2922" i="1" a="1"/>
  <c r="AB2922" i="1" s="1"/>
  <c r="AB87" i="1" a="1"/>
  <c r="AB87" i="1" s="1"/>
  <c r="AB4471" i="1" a="1"/>
  <c r="AB4471" i="1" s="1"/>
  <c r="AB67" i="1" a="1"/>
  <c r="AB67" i="1" s="1"/>
  <c r="AB4621" i="1" a="1"/>
  <c r="AB4621" i="1" s="1"/>
  <c r="AB4191" i="1" a="1"/>
  <c r="AB4191" i="1" s="1"/>
  <c r="AB2690" i="1" a="1"/>
  <c r="AB2690" i="1" s="1"/>
  <c r="AB3739" i="1" a="1"/>
  <c r="AB3739" i="1" s="1"/>
  <c r="AB4474" i="1" a="1"/>
  <c r="AB4474" i="1" s="1"/>
  <c r="AB598" i="1" a="1"/>
  <c r="AB598" i="1" s="1"/>
  <c r="AB4553" i="1" a="1"/>
  <c r="AB4553" i="1" s="1"/>
  <c r="AB2271" i="1" a="1"/>
  <c r="AB2271" i="1" s="1"/>
  <c r="AB3392" i="1" a="1"/>
  <c r="AB3392" i="1" s="1"/>
  <c r="AB1439" i="1" a="1"/>
  <c r="AB1439" i="1" s="1"/>
  <c r="AB1043" i="1" a="1"/>
  <c r="AB1043" i="1" s="1"/>
  <c r="AB3502" i="1" a="1"/>
  <c r="AB3502" i="1" s="1"/>
  <c r="AB1763" i="1" a="1"/>
  <c r="AB1763" i="1" s="1"/>
  <c r="AB4976" i="1" a="1"/>
  <c r="AB4976" i="1" s="1"/>
  <c r="AB1445" i="1" a="1"/>
  <c r="AB1445" i="1" s="1"/>
  <c r="AB4548" i="1" a="1"/>
  <c r="AB4548" i="1" s="1"/>
  <c r="AB2745" i="1" a="1"/>
  <c r="AB2745" i="1" s="1"/>
  <c r="AB4533" i="1" a="1"/>
  <c r="AB4533" i="1" s="1"/>
  <c r="AB1279" i="1" a="1"/>
  <c r="AB1279" i="1" s="1"/>
  <c r="AB2825" i="1" a="1"/>
  <c r="AB2825" i="1" s="1"/>
  <c r="AB928" i="1" a="1"/>
  <c r="AB928" i="1" s="1"/>
  <c r="AB4925" i="1" a="1"/>
  <c r="AB4925" i="1" s="1"/>
  <c r="AB1670" i="1" a="1"/>
  <c r="AB1670" i="1" s="1"/>
  <c r="AB1974" i="1" a="1"/>
  <c r="AB1974" i="1" s="1"/>
  <c r="AB4159" i="1" a="1"/>
  <c r="AB4159" i="1" s="1"/>
  <c r="AB515" i="1" a="1"/>
  <c r="AB515" i="1" s="1"/>
  <c r="AB2830" i="1" a="1"/>
  <c r="AB2830" i="1" s="1"/>
  <c r="AB2421" i="1" a="1"/>
  <c r="AB2421" i="1" s="1"/>
  <c r="AB1007" i="1" a="1"/>
  <c r="AB1007" i="1" s="1"/>
  <c r="AB3447" i="1" a="1"/>
  <c r="AB3447" i="1" s="1"/>
  <c r="AB4246" i="1" a="1"/>
  <c r="AB4246" i="1" s="1"/>
  <c r="AB1807" i="1" a="1"/>
  <c r="AB1807" i="1" s="1"/>
  <c r="AB3443" i="1" a="1"/>
  <c r="AB3443" i="1" s="1"/>
  <c r="AB3290" i="1" a="1"/>
  <c r="AB3290" i="1" s="1"/>
  <c r="AB2617" i="1" a="1"/>
  <c r="AB2617" i="1" s="1"/>
  <c r="AB2134" i="1" a="1"/>
  <c r="AB2134" i="1" s="1"/>
  <c r="AB4398" i="1" a="1"/>
  <c r="AB4398" i="1" s="1"/>
  <c r="AB3395" i="1" a="1"/>
  <c r="AB3395" i="1" s="1"/>
  <c r="AB2288" i="1" a="1"/>
  <c r="AB2288" i="1" s="1"/>
  <c r="AB682" i="1" a="1"/>
  <c r="AB682" i="1" s="1"/>
  <c r="AB2269" i="1" a="1"/>
  <c r="AB2269" i="1" s="1"/>
  <c r="AB4309" i="1" a="1"/>
  <c r="AB4309" i="1" s="1"/>
  <c r="AB4933" i="1" a="1"/>
  <c r="AB4933" i="1" s="1"/>
  <c r="AB855" i="1" a="1"/>
  <c r="AB855" i="1" s="1"/>
  <c r="AB3575" i="1" a="1"/>
  <c r="AB3575" i="1" s="1"/>
  <c r="AB3829" i="1" a="1"/>
  <c r="AB3829" i="1" s="1"/>
  <c r="AB969" i="1" a="1"/>
  <c r="AB969" i="1" s="1"/>
  <c r="AB584" i="1" a="1"/>
  <c r="AB584" i="1" s="1"/>
  <c r="AB1792" i="1" a="1"/>
  <c r="AB1792" i="1" s="1"/>
  <c r="AB2660" i="1" a="1"/>
  <c r="AB2660" i="1" s="1"/>
  <c r="AB740" i="1" a="1"/>
  <c r="AB740" i="1" s="1"/>
  <c r="AB4043" i="1" a="1"/>
  <c r="AB4043" i="1" s="1"/>
  <c r="AB1615" i="1" a="1"/>
  <c r="AB1615" i="1" s="1"/>
  <c r="AB3189" i="1" a="1"/>
  <c r="AB3189" i="1" s="1"/>
  <c r="AB2106" i="1" a="1"/>
  <c r="AB2106" i="1" s="1"/>
  <c r="AB238" i="1" a="1"/>
  <c r="AB238" i="1" s="1"/>
  <c r="AB559" i="1" a="1"/>
  <c r="AB559" i="1" s="1"/>
  <c r="AB991" i="1" a="1"/>
  <c r="AB991" i="1" s="1"/>
  <c r="AB3995" i="1" a="1"/>
  <c r="AB3995" i="1" s="1"/>
  <c r="AB3109" i="1" a="1"/>
  <c r="AB3109" i="1" s="1"/>
  <c r="AB2434" i="1" a="1"/>
  <c r="AB2434" i="1" s="1"/>
  <c r="AB2323" i="1" a="1"/>
  <c r="AB2323" i="1" s="1"/>
  <c r="AB2202" i="1" a="1"/>
  <c r="AB2202" i="1" s="1"/>
  <c r="AB2885" i="1" a="1"/>
  <c r="AB2885" i="1" s="1"/>
  <c r="AB3791" i="1" a="1"/>
  <c r="AB3791" i="1" s="1"/>
  <c r="AB4579" i="1" a="1"/>
  <c r="AB4579" i="1" s="1"/>
  <c r="AB4745" i="1" a="1"/>
  <c r="AB4745" i="1" s="1"/>
  <c r="AB847" i="1" a="1"/>
  <c r="AB847" i="1" s="1"/>
  <c r="AB2823" i="1" a="1"/>
  <c r="AB2823" i="1" s="1"/>
  <c r="AB4890" i="1" a="1"/>
  <c r="AB4890" i="1" s="1"/>
  <c r="AB384" i="1" a="1"/>
  <c r="AB384" i="1" s="1"/>
  <c r="AB485" i="1" a="1"/>
  <c r="AB485" i="1" s="1"/>
  <c r="AB1957" i="1" a="1"/>
  <c r="AB1957" i="1" s="1"/>
  <c r="AB4260" i="1" a="1"/>
  <c r="AB4260" i="1" s="1"/>
  <c r="AB476" i="1" a="1"/>
  <c r="AB476" i="1" s="1"/>
  <c r="AB1331" i="1" a="1"/>
  <c r="AB1331" i="1" s="1"/>
  <c r="AB4209" i="1" a="1"/>
  <c r="AB4209" i="1" s="1"/>
  <c r="AB3069" i="1" a="1"/>
  <c r="AB3069" i="1" s="1"/>
  <c r="AB1264" i="1" a="1"/>
  <c r="AB1264" i="1" s="1"/>
  <c r="AB2729" i="1" a="1"/>
  <c r="AB2729" i="1" s="1"/>
  <c r="AB3636" i="1" a="1"/>
  <c r="AB3636" i="1" s="1"/>
  <c r="AB2337" i="1" a="1"/>
  <c r="AB2337" i="1" s="1"/>
  <c r="AB944" i="1" a="1"/>
  <c r="AB944" i="1" s="1"/>
  <c r="AB2163" i="1" a="1"/>
  <c r="AB2163" i="1" s="1"/>
  <c r="AB1647" i="1" a="1"/>
  <c r="AB1647" i="1" s="1"/>
  <c r="AB3806" i="1" a="1"/>
  <c r="AB3806" i="1" s="1"/>
  <c r="AB3822" i="1" a="1"/>
  <c r="AB3822" i="1" s="1"/>
  <c r="AB4522" i="1" a="1"/>
  <c r="AB4522" i="1" s="1"/>
  <c r="AB2054" i="1" a="1"/>
  <c r="AB2054" i="1" s="1"/>
  <c r="AB38" i="1" a="1"/>
  <c r="AB38" i="1" s="1"/>
  <c r="AB4020" i="1" a="1"/>
  <c r="AB4020" i="1" s="1"/>
  <c r="AB2120" i="1" a="1"/>
  <c r="AB2120" i="1" s="1"/>
  <c r="AB1220" i="1" a="1"/>
  <c r="AB1220" i="1" s="1"/>
  <c r="AB378" i="1" a="1"/>
  <c r="AB378" i="1" s="1"/>
  <c r="AB1399" i="1" a="1"/>
  <c r="AB1399" i="1" s="1"/>
  <c r="AB4017" i="1" a="1"/>
  <c r="AB4017" i="1" s="1"/>
  <c r="AB1368" i="1" a="1"/>
  <c r="AB1368" i="1" s="1"/>
  <c r="AB938" i="1" a="1"/>
  <c r="AB938" i="1" s="1"/>
  <c r="AB2700" i="1" a="1"/>
  <c r="AB2700" i="1" s="1"/>
  <c r="AB4060" i="1" a="1"/>
  <c r="AB4060" i="1" s="1"/>
  <c r="AB614" i="1" a="1"/>
  <c r="AB614" i="1" s="1"/>
  <c r="AB3411" i="1" a="1"/>
  <c r="AB3411" i="1" s="1"/>
  <c r="AB165" i="1" a="1"/>
  <c r="AB165" i="1" s="1"/>
  <c r="AB2628" i="1" a="1"/>
  <c r="AB2628" i="1" s="1"/>
  <c r="AB3588" i="1" a="1"/>
  <c r="AB3588" i="1" s="1"/>
  <c r="AB2991" i="1" a="1"/>
  <c r="AB2991" i="1" s="1"/>
  <c r="AB571" i="1" a="1"/>
  <c r="AB571" i="1" s="1"/>
  <c r="AB2883" i="1" a="1"/>
  <c r="AB2883" i="1" s="1"/>
  <c r="AB279" i="1" a="1"/>
  <c r="AB279" i="1" s="1"/>
  <c r="AB4781" i="1" a="1"/>
  <c r="AB4781" i="1" s="1"/>
  <c r="AB3282" i="1" a="1"/>
  <c r="AB3282" i="1" s="1"/>
  <c r="AB3438" i="1" a="1"/>
  <c r="AB3438" i="1" s="1"/>
  <c r="AB132" i="1" a="1"/>
  <c r="AB132" i="1" s="1"/>
  <c r="AB545" i="1" a="1"/>
  <c r="AB545" i="1" s="1"/>
  <c r="AB1132" i="1" a="1"/>
  <c r="AB1132" i="1" s="1"/>
  <c r="AB4330" i="1" a="1"/>
  <c r="AB4330" i="1" s="1"/>
  <c r="AB2884" i="1" a="1"/>
  <c r="AB2884" i="1" s="1"/>
  <c r="AB35" i="1" a="1"/>
  <c r="AB35" i="1" s="1"/>
  <c r="AB2085" i="1" a="1"/>
  <c r="AB2085" i="1" s="1"/>
  <c r="AB1524" i="1" a="1"/>
  <c r="AB1524" i="1" s="1"/>
  <c r="AB2442" i="1" a="1"/>
  <c r="AB2442" i="1" s="1"/>
  <c r="AB567" i="1" a="1"/>
  <c r="AB567" i="1" s="1"/>
  <c r="AB2537" i="1" a="1"/>
  <c r="AB2537" i="1" s="1"/>
  <c r="AB3485" i="1" a="1"/>
  <c r="AB3485" i="1" s="1"/>
  <c r="AB1999" i="1" a="1"/>
  <c r="AB1999" i="1" s="1"/>
  <c r="AB4588" i="1" a="1"/>
  <c r="AB4588" i="1" s="1"/>
  <c r="AB492" i="1" a="1"/>
  <c r="AB492" i="1" s="1"/>
  <c r="AB3892" i="1" a="1"/>
  <c r="AB3892" i="1" s="1"/>
  <c r="AB3876" i="1" a="1"/>
  <c r="AB3876" i="1" s="1"/>
  <c r="AB1537" i="1" a="1"/>
  <c r="AB1537" i="1" s="1"/>
  <c r="AB2845" i="1" a="1"/>
  <c r="AB2845" i="1" s="1"/>
  <c r="AB888" i="1" a="1"/>
  <c r="AB888" i="1" s="1"/>
  <c r="AB2685" i="1" a="1"/>
  <c r="AB2685" i="1" s="1"/>
  <c r="AB2502" i="1" a="1"/>
  <c r="AB2502" i="1" s="1"/>
  <c r="AB212" i="1" a="1"/>
  <c r="AB212" i="1" s="1"/>
  <c r="AB1030" i="1" a="1"/>
  <c r="AB1030" i="1" s="1"/>
  <c r="AB143" i="1" a="1"/>
  <c r="AB143" i="1" s="1"/>
  <c r="AB786" i="1" a="1"/>
  <c r="AB786" i="1" s="1"/>
  <c r="AB3489" i="1" a="1"/>
  <c r="AB3489" i="1" s="1"/>
  <c r="AB2769" i="1" a="1"/>
  <c r="AB2769" i="1" s="1"/>
  <c r="AB4213" i="1" a="1"/>
  <c r="AB4213" i="1" s="1"/>
  <c r="AB2534" i="1" a="1"/>
  <c r="AB2534" i="1" s="1"/>
  <c r="AB201" i="1" a="1"/>
  <c r="AB201" i="1" s="1"/>
  <c r="AB1170" i="1" a="1"/>
  <c r="AB1170" i="1" s="1"/>
  <c r="AB2079" i="1" a="1"/>
  <c r="AB2079" i="1" s="1"/>
  <c r="AB4828" i="1" a="1"/>
  <c r="AB4828" i="1" s="1"/>
  <c r="AB1102" i="1" a="1"/>
  <c r="AB1102" i="1" s="1"/>
  <c r="AB1482" i="1" a="1"/>
  <c r="AB1482" i="1" s="1"/>
  <c r="AB2116" i="1" a="1"/>
  <c r="AB2116" i="1" s="1"/>
  <c r="AB2586" i="1" a="1"/>
  <c r="AB2586" i="1" s="1"/>
  <c r="AB668" i="1" a="1"/>
  <c r="AB668" i="1" s="1"/>
  <c r="AB429" i="1" a="1"/>
  <c r="AB429" i="1" s="1"/>
  <c r="AB3816" i="1" a="1"/>
  <c r="AB3816" i="1" s="1"/>
  <c r="AB674" i="1" a="1"/>
  <c r="AB674" i="1" s="1"/>
  <c r="AB1372" i="1" a="1"/>
  <c r="AB1372" i="1" s="1"/>
  <c r="AB1322" i="1" a="1"/>
  <c r="AB1322" i="1" s="1"/>
  <c r="AB3452" i="1" a="1"/>
  <c r="AB3452" i="1" s="1"/>
  <c r="AB416" i="1" a="1"/>
  <c r="AB416" i="1" s="1"/>
  <c r="AB187" i="1" a="1"/>
  <c r="AB187" i="1" s="1"/>
  <c r="AB2265" i="1" a="1"/>
  <c r="AB2265" i="1" s="1"/>
  <c r="AB2794" i="1" a="1"/>
  <c r="AB2794" i="1" s="1"/>
  <c r="AB4174" i="1" a="1"/>
  <c r="AB4174" i="1" s="1"/>
  <c r="AB4541" i="1" a="1"/>
  <c r="AB4541" i="1" s="1"/>
  <c r="AB3348" i="1" a="1"/>
  <c r="AB3348" i="1" s="1"/>
  <c r="AB332" i="1" a="1"/>
  <c r="AB332" i="1" s="1"/>
  <c r="AB3072" i="1" a="1"/>
  <c r="AB3072" i="1" s="1"/>
  <c r="AB2028" i="1" a="1"/>
  <c r="AB2028" i="1" s="1"/>
  <c r="AB3462" i="1" a="1"/>
  <c r="AB3462" i="1" s="1"/>
  <c r="AB607" i="1" a="1"/>
  <c r="AB607" i="1" s="1"/>
  <c r="AB721" i="1" a="1"/>
  <c r="AB721" i="1" s="1"/>
  <c r="AB3756" i="1" a="1"/>
  <c r="AB3756" i="1" s="1"/>
  <c r="AB3613" i="1" a="1"/>
  <c r="AB3613" i="1" s="1"/>
  <c r="AB654" i="1" a="1"/>
  <c r="AB654" i="1" s="1"/>
  <c r="AB3444" i="1" a="1"/>
  <c r="AB3444" i="1" s="1"/>
  <c r="AB478" i="1" a="1"/>
  <c r="AB478" i="1" s="1"/>
  <c r="AB3481" i="1" a="1"/>
  <c r="AB3481" i="1" s="1"/>
  <c r="AB2976" i="1" a="1"/>
  <c r="AB2976" i="1" s="1"/>
  <c r="AB3818" i="1" a="1"/>
  <c r="AB3818" i="1" s="1"/>
  <c r="AB713" i="1" a="1"/>
  <c r="AB713" i="1" s="1"/>
  <c r="AB967" i="1" a="1"/>
  <c r="AB967" i="1" s="1"/>
  <c r="AB4456" i="1" a="1"/>
  <c r="AB4456" i="1" s="1"/>
  <c r="AB2674" i="1" a="1"/>
  <c r="AB2674" i="1" s="1"/>
  <c r="AB1531" i="1" a="1"/>
  <c r="AB1531" i="1" s="1"/>
  <c r="AB4003" i="1" a="1"/>
  <c r="AB4003" i="1" s="1"/>
  <c r="AB3885" i="1" a="1"/>
  <c r="AB3885" i="1" s="1"/>
  <c r="AB4120" i="1" a="1"/>
  <c r="AB4120" i="1" s="1"/>
  <c r="AB1885" i="1" a="1"/>
  <c r="AB1885" i="1" s="1"/>
  <c r="AB2409" i="1" a="1"/>
  <c r="AB2409" i="1" s="1"/>
  <c r="AB4675" i="1" a="1"/>
  <c r="AB4675" i="1" s="1"/>
  <c r="AB2308" i="1" a="1"/>
  <c r="AB2308" i="1" s="1"/>
  <c r="AB1886" i="1" a="1"/>
  <c r="AB1886" i="1" s="1"/>
  <c r="AB793" i="1" a="1"/>
  <c r="AB793" i="1" s="1"/>
  <c r="AB3150" i="1" a="1"/>
  <c r="AB3150" i="1" s="1"/>
  <c r="AB3319" i="1" a="1"/>
  <c r="AB3319" i="1" s="1"/>
  <c r="AB1011" i="1" a="1"/>
  <c r="AB1011" i="1" s="1"/>
  <c r="AB3163" i="1" a="1"/>
  <c r="AB3163" i="1" s="1"/>
  <c r="AB362" i="1" a="1"/>
  <c r="AB362" i="1" s="1"/>
  <c r="AB1966" i="1" a="1"/>
  <c r="AB1966" i="1" s="1"/>
  <c r="AB2336" i="1" a="1"/>
  <c r="AB2336" i="1" s="1"/>
  <c r="AB3506" i="1" a="1"/>
  <c r="AB3506" i="1" s="1"/>
  <c r="AB4633" i="1" a="1"/>
  <c r="AB4633" i="1" s="1"/>
  <c r="AB1669" i="1" a="1"/>
  <c r="AB1669" i="1" s="1"/>
  <c r="AB3201" i="1" a="1"/>
  <c r="AB3201" i="1" s="1"/>
  <c r="AB4551" i="1" a="1"/>
  <c r="AB4551" i="1" s="1"/>
  <c r="AB2089" i="1" a="1"/>
  <c r="AB2089" i="1" s="1"/>
  <c r="AB1742" i="1" a="1"/>
  <c r="AB1742" i="1" s="1"/>
  <c r="AB770" i="1" a="1"/>
  <c r="AB770" i="1" s="1"/>
  <c r="AB2035" i="1" a="1"/>
  <c r="AB2035" i="1" s="1"/>
  <c r="AB4221" i="1" a="1"/>
  <c r="AB4221" i="1" s="1"/>
  <c r="AB3656" i="1" a="1"/>
  <c r="AB3656" i="1" s="1"/>
  <c r="AB1364" i="1" a="1"/>
  <c r="AB1364" i="1" s="1"/>
  <c r="AB1367" i="1" a="1"/>
  <c r="AB1367" i="1" s="1"/>
  <c r="AB3417" i="1" a="1"/>
  <c r="AB3417" i="1" s="1"/>
  <c r="AB185" i="1" a="1"/>
  <c r="AB185" i="1" s="1"/>
  <c r="AB4156" i="1" a="1"/>
  <c r="AB4156" i="1" s="1"/>
  <c r="AB21" i="1" a="1"/>
  <c r="AB21" i="1" s="1"/>
  <c r="AB1550" i="1" a="1"/>
  <c r="AB1550" i="1" s="1"/>
  <c r="AB4939" i="1" a="1"/>
  <c r="AB4939" i="1" s="1"/>
  <c r="AB2637" i="1" a="1"/>
  <c r="AB2637" i="1" s="1"/>
  <c r="AB2645" i="1" a="1"/>
  <c r="AB2645" i="1" s="1"/>
  <c r="AB1633" i="1" a="1"/>
  <c r="AB1633" i="1" s="1"/>
  <c r="AB346" i="1" a="1"/>
  <c r="AB346" i="1" s="1"/>
  <c r="AB524" i="1" a="1"/>
  <c r="AB524" i="1" s="1"/>
  <c r="AB2393" i="1" a="1"/>
  <c r="AB2393" i="1" s="1"/>
  <c r="AB4129" i="1" a="1"/>
  <c r="AB4129" i="1" s="1"/>
  <c r="AB3939" i="1" a="1"/>
  <c r="AB3939" i="1" s="1"/>
  <c r="AB2761" i="1" a="1"/>
  <c r="AB2761" i="1" s="1"/>
  <c r="AB15" i="1" a="1"/>
  <c r="AB15" i="1" s="1"/>
  <c r="AB3734" i="1" a="1"/>
  <c r="AB3734" i="1" s="1"/>
  <c r="AB1825" i="1" a="1"/>
  <c r="AB1825" i="1" s="1"/>
  <c r="AB1737" i="1" a="1"/>
  <c r="AB1737" i="1" s="1"/>
  <c r="AB1573" i="1" a="1"/>
  <c r="AB1573" i="1" s="1"/>
  <c r="AB1822" i="1" a="1"/>
  <c r="AB1822" i="1" s="1"/>
  <c r="AB1595" i="1" a="1"/>
  <c r="AB1595" i="1" s="1"/>
  <c r="AB13" i="1" a="1"/>
  <c r="AB13" i="1" s="1"/>
  <c r="AB4424" i="1" a="1"/>
  <c r="AB4424" i="1" s="1"/>
  <c r="AB1099" i="1" a="1"/>
  <c r="AB1099" i="1" s="1"/>
  <c r="AB1923" i="1" a="1"/>
  <c r="AB1923" i="1" s="1"/>
  <c r="AB2053" i="1" a="1"/>
  <c r="AB2053" i="1" s="1"/>
  <c r="AB2942" i="1" a="1"/>
  <c r="AB2942" i="1" s="1"/>
  <c r="AB4504" i="1" a="1"/>
  <c r="AB4504" i="1" s="1"/>
  <c r="AB701" i="1" a="1"/>
  <c r="AB701" i="1" s="1"/>
  <c r="AB4599" i="1" a="1"/>
  <c r="AB4599" i="1" s="1"/>
  <c r="AB3062" i="1" a="1"/>
  <c r="AB3062" i="1" s="1"/>
  <c r="AB1548" i="1" a="1"/>
  <c r="AB1548" i="1" s="1"/>
  <c r="AB3537" i="1" a="1"/>
  <c r="AB3537" i="1" s="1"/>
  <c r="AB4491" i="1" a="1"/>
  <c r="AB4491" i="1" s="1"/>
  <c r="AB1141" i="1" a="1"/>
  <c r="AB1141" i="1" s="1"/>
  <c r="AB124" i="1" a="1"/>
  <c r="AB124" i="1" s="1"/>
  <c r="AB2987" i="1" a="1"/>
  <c r="AB2987" i="1" s="1"/>
  <c r="AB311" i="1" a="1"/>
  <c r="AB311" i="1" s="1"/>
  <c r="AB4141" i="1" a="1"/>
  <c r="AB4141" i="1" s="1"/>
  <c r="AB890" i="1" a="1"/>
  <c r="AB890" i="1" s="1"/>
  <c r="AB4416" i="1" a="1"/>
  <c r="AB4416" i="1" s="1"/>
  <c r="AB4480" i="1" a="1"/>
  <c r="AB4480" i="1" s="1"/>
  <c r="AB3624" i="1" a="1"/>
  <c r="AB3624" i="1" s="1"/>
  <c r="AB1847" i="1" a="1"/>
  <c r="AB1847" i="1" s="1"/>
  <c r="AB1699" i="1" a="1"/>
  <c r="AB1699" i="1" s="1"/>
  <c r="AB669" i="1" a="1"/>
  <c r="AB669" i="1" s="1"/>
  <c r="AB533" i="1" a="1"/>
  <c r="AB533" i="1" s="1"/>
  <c r="AB1932" i="1" a="1"/>
  <c r="AB1932" i="1" s="1"/>
  <c r="AB2282" i="1" a="1"/>
  <c r="AB2282" i="1" s="1"/>
  <c r="AB1976" i="1" a="1"/>
  <c r="AB1976" i="1" s="1"/>
  <c r="AB2768" i="1" a="1"/>
  <c r="AB2768" i="1" s="1"/>
  <c r="AB3277" i="1" a="1"/>
  <c r="AB3277" i="1" s="1"/>
  <c r="AB913" i="1" a="1"/>
  <c r="AB913" i="1" s="1"/>
  <c r="AB4148" i="1" a="1"/>
  <c r="AB4148" i="1" s="1"/>
  <c r="AB4408" i="1" a="1"/>
  <c r="AB4408" i="1" s="1"/>
  <c r="AB3893" i="1" a="1"/>
  <c r="AB3893" i="1" s="1"/>
  <c r="AB1462" i="1" a="1"/>
  <c r="AB1462" i="1" s="1"/>
  <c r="AB1520" i="1" a="1"/>
  <c r="AB1520" i="1" s="1"/>
  <c r="AB4212" i="1" a="1"/>
  <c r="AB4212" i="1" s="1"/>
  <c r="AB694" i="1" a="1"/>
  <c r="AB694" i="1" s="1"/>
  <c r="AB2624" i="1" a="1"/>
  <c r="AB2624" i="1" s="1"/>
  <c r="AB157" i="1" a="1"/>
  <c r="AB157" i="1" s="1"/>
  <c r="AB335" i="1" a="1"/>
  <c r="AB335" i="1" s="1"/>
  <c r="AB1231" i="1" a="1"/>
  <c r="AB1231" i="1" s="1"/>
  <c r="AB3148" i="1" a="1"/>
  <c r="AB3148" i="1" s="1"/>
  <c r="AB1143" i="1" a="1"/>
  <c r="AB1143" i="1" s="1"/>
  <c r="AB1663" i="1" a="1"/>
  <c r="AB1663" i="1" s="1"/>
  <c r="AB3918" i="1" a="1"/>
  <c r="AB3918" i="1" s="1"/>
  <c r="AB1034" i="1" a="1"/>
  <c r="AB1034" i="1" s="1"/>
  <c r="AB3094" i="1" a="1"/>
  <c r="AB3094" i="1" s="1"/>
  <c r="AB1468" i="1" a="1"/>
  <c r="AB1468" i="1" s="1"/>
  <c r="AB3017" i="1" a="1"/>
  <c r="AB3017" i="1" s="1"/>
  <c r="AB2982" i="1" a="1"/>
  <c r="AB2982" i="1" s="1"/>
  <c r="AB4278" i="1" a="1"/>
  <c r="AB4278" i="1" s="1"/>
  <c r="AB1674" i="1" a="1"/>
  <c r="AB1674" i="1" s="1"/>
  <c r="AB1105" i="1" a="1"/>
  <c r="AB1105" i="1" s="1"/>
  <c r="AB4983" i="1" a="1"/>
  <c r="AB4983" i="1" s="1"/>
  <c r="AB3439" i="1" a="1"/>
  <c r="AB3439" i="1" s="1"/>
  <c r="AB4062" i="1" a="1"/>
  <c r="AB4062" i="1" s="1"/>
  <c r="AB1108" i="1" a="1"/>
  <c r="AB1108" i="1" s="1"/>
  <c r="AB3041" i="1" a="1"/>
  <c r="AB3041" i="1" s="1"/>
  <c r="AB2523" i="1" a="1"/>
  <c r="AB2523" i="1" s="1"/>
  <c r="AB2489" i="1" a="1"/>
  <c r="AB2489" i="1" s="1"/>
  <c r="AB3914" i="1" a="1"/>
  <c r="AB3914" i="1" s="1"/>
  <c r="AB2764" i="1" a="1"/>
  <c r="AB2764" i="1" s="1"/>
  <c r="AB1253" i="1" a="1"/>
  <c r="AB1253" i="1" s="1"/>
  <c r="AB2988" i="1" a="1"/>
  <c r="AB2988" i="1" s="1"/>
  <c r="AB4315" i="1" a="1"/>
  <c r="AB4315" i="1" s="1"/>
  <c r="AB912" i="1" a="1"/>
  <c r="AB912" i="1" s="1"/>
  <c r="AB4773" i="1" a="1"/>
  <c r="AB4773" i="1" s="1"/>
  <c r="AB2217" i="1" a="1"/>
  <c r="AB2217" i="1" s="1"/>
  <c r="AB2589" i="1" a="1"/>
  <c r="AB2589" i="1" s="1"/>
  <c r="AB253" i="1" a="1"/>
  <c r="AB253" i="1" s="1"/>
  <c r="AB4381" i="1" a="1"/>
  <c r="AB4381" i="1" s="1"/>
  <c r="AB3606" i="1" a="1"/>
  <c r="AB3606" i="1" s="1"/>
  <c r="AB758" i="1" a="1"/>
  <c r="AB758" i="1" s="1"/>
  <c r="AB3372" i="1" a="1"/>
  <c r="AB3372" i="1" s="1"/>
  <c r="AB2165" i="1" a="1"/>
  <c r="AB2165" i="1" s="1"/>
  <c r="AB2980" i="1" a="1"/>
  <c r="AB2980" i="1" s="1"/>
  <c r="AB3646" i="1" a="1"/>
  <c r="AB3646" i="1" s="1"/>
  <c r="AB459" i="1" a="1"/>
  <c r="AB459" i="1" s="1"/>
  <c r="AB1394" i="1" a="1"/>
  <c r="AB1394" i="1" s="1"/>
  <c r="AB1026" i="1" a="1"/>
  <c r="AB1026" i="1" s="1"/>
  <c r="AB3557" i="1" a="1"/>
  <c r="AB3557" i="1" s="1"/>
  <c r="AB72" i="1" a="1"/>
  <c r="AB72" i="1" s="1"/>
  <c r="AB517" i="1" a="1"/>
  <c r="AB517" i="1" s="1"/>
  <c r="AB1163" i="1" a="1"/>
  <c r="AB1163" i="1" s="1"/>
  <c r="AB4073" i="1" a="1"/>
  <c r="AB4073" i="1" s="1"/>
  <c r="AB4693" i="1" a="1"/>
  <c r="AB4693" i="1" s="1"/>
  <c r="AB2256" i="1" a="1"/>
  <c r="AB2256" i="1" s="1"/>
  <c r="AB3534" i="1" a="1"/>
  <c r="AB3534" i="1" s="1"/>
  <c r="AB415" i="1" a="1"/>
  <c r="AB415" i="1" s="1"/>
  <c r="AB4718" i="1" a="1"/>
  <c r="AB4718" i="1" s="1"/>
  <c r="AB2579" i="1" a="1"/>
  <c r="AB2579" i="1" s="1"/>
  <c r="AB3146" i="1" a="1"/>
  <c r="AB3146" i="1" s="1"/>
  <c r="AB4715" i="1" a="1"/>
  <c r="AB4715" i="1" s="1"/>
  <c r="AB40" i="1" a="1"/>
  <c r="AB40" i="1" s="1"/>
  <c r="AB4072" i="1" a="1"/>
  <c r="AB4072" i="1" s="1"/>
  <c r="AB2330" i="1" a="1"/>
  <c r="AB2330" i="1" s="1"/>
  <c r="AB1199" i="1" a="1"/>
  <c r="AB1199" i="1" s="1"/>
  <c r="AB3681" i="1" a="1"/>
  <c r="AB3681" i="1" s="1"/>
  <c r="AB1843" i="1" a="1"/>
  <c r="AB1843" i="1" s="1"/>
  <c r="AB3504" i="1" a="1"/>
  <c r="AB3504" i="1" s="1"/>
  <c r="AB763" i="1" a="1"/>
  <c r="AB763" i="1" s="1"/>
  <c r="AB2469" i="1" a="1"/>
  <c r="AB2469" i="1" s="1"/>
  <c r="AB193" i="1" a="1"/>
  <c r="AB193" i="1" s="1"/>
  <c r="AB4572" i="1" a="1"/>
  <c r="AB4572" i="1" s="1"/>
  <c r="AB1140" i="1" a="1"/>
  <c r="AB1140" i="1" s="1"/>
  <c r="AB2521" i="1" a="1"/>
  <c r="AB2521" i="1" s="1"/>
  <c r="AB2218" i="1" a="1"/>
  <c r="AB2218" i="1" s="1"/>
  <c r="AB934" i="1" a="1"/>
  <c r="AB934" i="1" s="1"/>
  <c r="AB3168" i="1" a="1"/>
  <c r="AB3168" i="1" s="1"/>
  <c r="AB307" i="1" a="1"/>
  <c r="AB307" i="1" s="1"/>
  <c r="AB4049" i="1" a="1"/>
  <c r="AB4049" i="1" s="1"/>
  <c r="AB1799" i="1" a="1"/>
  <c r="AB1799" i="1" s="1"/>
  <c r="AB4178" i="1" a="1"/>
  <c r="AB4178" i="1" s="1"/>
  <c r="AB3070" i="1" a="1"/>
  <c r="AB3070" i="1" s="1"/>
  <c r="AB1218" i="1" a="1"/>
  <c r="AB1218" i="1" s="1"/>
  <c r="AB2889" i="1" a="1"/>
  <c r="AB2889" i="1" s="1"/>
  <c r="AB4498" i="1" a="1"/>
  <c r="AB4498" i="1" s="1"/>
  <c r="AB1428" i="1" a="1"/>
  <c r="AB1428" i="1" s="1"/>
  <c r="AB206" i="1" a="1"/>
  <c r="AB206" i="1" s="1"/>
  <c r="AB4827" i="1" a="1"/>
  <c r="AB4827" i="1" s="1"/>
  <c r="AB3668" i="1" a="1"/>
  <c r="AB3668" i="1" s="1"/>
  <c r="AB2102" i="1" a="1"/>
  <c r="AB2102" i="1" s="1"/>
  <c r="AB1555" i="1" a="1"/>
  <c r="AB1555" i="1" s="1"/>
  <c r="AB1877" i="1" a="1"/>
  <c r="AB1877" i="1" s="1"/>
  <c r="AB244" i="1" a="1"/>
  <c r="AB244" i="1" s="1"/>
  <c r="AB4550" i="1" a="1"/>
  <c r="AB4550" i="1" s="1"/>
  <c r="AB1854" i="1" a="1"/>
  <c r="AB1854" i="1" s="1"/>
  <c r="AB3692" i="1" a="1"/>
  <c r="AB3692" i="1" s="1"/>
  <c r="AB315" i="1" a="1"/>
  <c r="AB315" i="1" s="1"/>
  <c r="AB246" i="1" a="1"/>
  <c r="AB246" i="1" s="1"/>
  <c r="AB4351" i="1" a="1"/>
  <c r="AB4351" i="1" s="1"/>
  <c r="AB1211" i="1" a="1"/>
  <c r="AB1211" i="1" s="1"/>
  <c r="AB1416" i="1" a="1"/>
  <c r="AB1416" i="1" s="1"/>
  <c r="AB569" i="1" a="1"/>
  <c r="AB569" i="1" s="1"/>
  <c r="AB2263" i="1" a="1"/>
  <c r="AB2263" i="1" s="1"/>
  <c r="AB3548" i="1" a="1"/>
  <c r="AB3548" i="1" s="1"/>
  <c r="AB840" i="1" a="1"/>
  <c r="AB840" i="1" s="1"/>
  <c r="AB2556" i="1" a="1"/>
  <c r="AB2556" i="1" s="1"/>
  <c r="AB2844" i="1" a="1"/>
  <c r="AB2844" i="1" s="1"/>
  <c r="AB2827" i="1" a="1"/>
  <c r="AB2827" i="1" s="1"/>
  <c r="AB2154" i="1" a="1"/>
  <c r="AB2154" i="1" s="1"/>
  <c r="AB568" i="1" a="1"/>
  <c r="AB568" i="1" s="1"/>
  <c r="AB2114" i="1" a="1"/>
  <c r="AB2114" i="1" s="1"/>
  <c r="AB1371" i="1" a="1"/>
  <c r="AB1371" i="1" s="1"/>
  <c r="AB2161" i="1" a="1"/>
  <c r="AB2161" i="1" s="1"/>
  <c r="AB4332" i="1" a="1"/>
  <c r="AB4332" i="1" s="1"/>
  <c r="AB597" i="1" a="1"/>
  <c r="AB597" i="1" s="1"/>
  <c r="AB3324" i="1" a="1"/>
  <c r="AB3324" i="1" s="1"/>
  <c r="AB2709" i="1" a="1"/>
  <c r="AB2709" i="1" s="1"/>
  <c r="AB1324" i="1" a="1"/>
  <c r="AB1324" i="1" s="1"/>
  <c r="AB2047" i="1" a="1"/>
  <c r="AB2047" i="1" s="1"/>
  <c r="AB3844" i="1" a="1"/>
  <c r="AB3844" i="1" s="1"/>
  <c r="AB2253" i="1" a="1"/>
  <c r="AB2253" i="1" s="1"/>
  <c r="AB2156" i="1" a="1"/>
  <c r="AB2156" i="1" s="1"/>
  <c r="AB3874" i="1" a="1"/>
  <c r="AB3874" i="1" s="1"/>
  <c r="AB4534" i="1" a="1"/>
  <c r="AB4534" i="1" s="1"/>
  <c r="AB2610" i="1" a="1"/>
  <c r="AB2610" i="1" s="1"/>
  <c r="AB2852" i="1" a="1"/>
  <c r="AB2852" i="1" s="1"/>
  <c r="AB3415" i="1" a="1"/>
  <c r="AB3415" i="1" s="1"/>
  <c r="AB1078" i="1" a="1"/>
  <c r="AB1078" i="1" s="1"/>
  <c r="AB4204" i="1" a="1"/>
  <c r="AB4204" i="1" s="1"/>
  <c r="AB3969" i="1" a="1"/>
  <c r="AB3969" i="1" s="1"/>
  <c r="AB3200" i="1" a="1"/>
  <c r="AB3200" i="1" s="1"/>
  <c r="AB1616" i="1" a="1"/>
  <c r="AB1616" i="1" s="1"/>
  <c r="AB2187" i="1" a="1"/>
  <c r="AB2187" i="1" s="1"/>
  <c r="AB651" i="1" a="1"/>
  <c r="AB651" i="1" s="1"/>
  <c r="AB1716" i="1" a="1"/>
  <c r="AB1716" i="1" s="1"/>
  <c r="AB3660" i="1" a="1"/>
  <c r="AB3660" i="1" s="1"/>
  <c r="AB56" i="1" a="1"/>
  <c r="AB56" i="1" s="1"/>
  <c r="AB1476" i="1" a="1"/>
  <c r="AB1476" i="1" s="1"/>
  <c r="AB3476" i="1" a="1"/>
  <c r="AB3476" i="1" s="1"/>
  <c r="AB946" i="1" a="1"/>
  <c r="AB946" i="1" s="1"/>
  <c r="AB4590" i="1" a="1"/>
  <c r="AB4590" i="1" s="1"/>
  <c r="AB4886" i="1" a="1"/>
  <c r="AB4886" i="1" s="1"/>
  <c r="AB1291" i="1" a="1"/>
  <c r="AB1291" i="1" s="1"/>
  <c r="AB481" i="1" a="1"/>
  <c r="AB481" i="1" s="1"/>
  <c r="AB3932" i="1" a="1"/>
  <c r="AB3932" i="1" s="1"/>
  <c r="AB5001" i="1" a="1"/>
  <c r="AB5001" i="1" s="1"/>
  <c r="AB2138" i="1" a="1"/>
  <c r="AB2138" i="1" s="1"/>
  <c r="AB3913" i="1" a="1"/>
  <c r="AB3913" i="1" s="1"/>
  <c r="AB811" i="1" a="1"/>
  <c r="AB811" i="1" s="1"/>
  <c r="AB456" i="1" a="1"/>
  <c r="AB456" i="1" s="1"/>
  <c r="AB718" i="1" a="1"/>
  <c r="AB718" i="1" s="1"/>
  <c r="AB1646" i="1" a="1"/>
  <c r="AB1646" i="1" s="1"/>
  <c r="AB948" i="1" a="1"/>
  <c r="AB948" i="1" s="1"/>
  <c r="AB1561" i="1" a="1"/>
  <c r="AB1561" i="1" s="1"/>
  <c r="AB4341" i="1" a="1"/>
  <c r="AB4341" i="1" s="1"/>
  <c r="AB1215" i="1" a="1"/>
  <c r="AB1215" i="1" s="1"/>
  <c r="AB4655" i="1" a="1"/>
  <c r="AB4655" i="1" s="1"/>
  <c r="AB4861" i="1" a="1"/>
  <c r="AB4861" i="1" s="1"/>
  <c r="AB2846" i="1" a="1"/>
  <c r="AB2846" i="1" s="1"/>
  <c r="AB613" i="1" a="1"/>
  <c r="AB613" i="1" s="1"/>
  <c r="AB1359" i="1" a="1"/>
  <c r="AB1359" i="1" s="1"/>
  <c r="AB2135" i="1" a="1"/>
  <c r="AB2135" i="1" s="1"/>
  <c r="AB4170" i="1" a="1"/>
  <c r="AB4170" i="1" s="1"/>
  <c r="AB2786" i="1" a="1"/>
  <c r="AB2786" i="1" s="1"/>
  <c r="AB4758" i="1" a="1"/>
  <c r="AB4758" i="1" s="1"/>
  <c r="AB2860" i="1" a="1"/>
  <c r="AB2860" i="1" s="1"/>
  <c r="AB4929" i="1" a="1"/>
  <c r="AB4929" i="1" s="1"/>
  <c r="AB857" i="1" a="1"/>
  <c r="AB857" i="1" s="1"/>
  <c r="AB1993" i="1" a="1"/>
  <c r="AB1993" i="1" s="1"/>
  <c r="AB2331" i="1" a="1"/>
  <c r="AB2331" i="1" s="1"/>
  <c r="AB4407" i="1" a="1"/>
  <c r="AB4407" i="1" s="1"/>
  <c r="AB1577" i="1" a="1"/>
  <c r="AB1577" i="1" s="1"/>
  <c r="AB4021" i="1" a="1"/>
  <c r="AB4021" i="1" s="1"/>
  <c r="AB4714" i="1" a="1"/>
  <c r="AB4714" i="1" s="1"/>
  <c r="AB4394" i="1" a="1"/>
  <c r="AB4394" i="1" s="1"/>
  <c r="AB453" i="1" a="1"/>
  <c r="AB453" i="1" s="1"/>
  <c r="AB3112" i="1" a="1"/>
  <c r="AB3112" i="1" s="1"/>
  <c r="AB1578" i="1" a="1"/>
  <c r="AB1578" i="1" s="1"/>
  <c r="AB2687" i="1" a="1"/>
  <c r="AB2687" i="1" s="1"/>
  <c r="AB3866" i="1" a="1"/>
  <c r="AB3866" i="1" s="1"/>
  <c r="AB2319" i="1" a="1"/>
  <c r="AB2319" i="1" s="1"/>
  <c r="AB1271" i="1" a="1"/>
  <c r="AB1271" i="1" s="1"/>
  <c r="AB1120" i="1" a="1"/>
  <c r="AB1120" i="1" s="1"/>
  <c r="AB987" i="1" a="1"/>
  <c r="AB987" i="1" s="1"/>
  <c r="AB2935" i="1" a="1"/>
  <c r="AB2935" i="1" s="1"/>
  <c r="AB994" i="1" a="1"/>
  <c r="AB994" i="1" s="1"/>
  <c r="AB2641" i="1" a="1"/>
  <c r="AB2641" i="1" s="1"/>
  <c r="AB3714" i="1" a="1"/>
  <c r="AB3714" i="1" s="1"/>
  <c r="AB4788" i="1" a="1"/>
  <c r="AB4788" i="1" s="1"/>
  <c r="AB4757" i="1" a="1"/>
  <c r="AB4757" i="1" s="1"/>
  <c r="AB3287" i="1" a="1"/>
  <c r="AB3287" i="1" s="1"/>
  <c r="AB2334" i="1" a="1"/>
  <c r="AB2334" i="1" s="1"/>
  <c r="AB1860" i="1" a="1"/>
  <c r="AB1860" i="1" s="1"/>
  <c r="AB3814" i="1" a="1"/>
  <c r="AB3814" i="1" s="1"/>
  <c r="AB3621" i="1" a="1"/>
  <c r="AB3621" i="1" s="1"/>
  <c r="AB4342" i="1" a="1"/>
  <c r="AB4342" i="1" s="1"/>
  <c r="AB1160" i="1" a="1"/>
  <c r="AB1160" i="1" s="1"/>
  <c r="AB1802" i="1" a="1"/>
  <c r="AB1802" i="1" s="1"/>
  <c r="AB3543" i="1" a="1"/>
  <c r="AB3543" i="1" s="1"/>
  <c r="AB4822" i="1" a="1"/>
  <c r="AB4822" i="1" s="1"/>
  <c r="AB2914" i="1" a="1"/>
  <c r="AB2914" i="1" s="1"/>
  <c r="AB1024" i="1" a="1"/>
  <c r="AB1024" i="1" s="1"/>
  <c r="AB2203" i="1" a="1"/>
  <c r="AB2203" i="1" s="1"/>
  <c r="AB4724" i="1" a="1"/>
  <c r="AB4724" i="1" s="1"/>
  <c r="AB4536" i="1" a="1"/>
  <c r="AB4536" i="1" s="1"/>
  <c r="AB2332" i="1" a="1"/>
  <c r="AB2332" i="1" s="1"/>
  <c r="AB2137" i="1" a="1"/>
  <c r="AB2137" i="1" s="1"/>
  <c r="AB4055" i="1" a="1"/>
  <c r="AB4055" i="1" s="1"/>
  <c r="AB3170" i="1" a="1"/>
  <c r="AB3170" i="1" s="1"/>
  <c r="AB1826" i="1" a="1"/>
  <c r="AB1826" i="1" s="1"/>
  <c r="AB290" i="1" a="1"/>
  <c r="AB290" i="1" s="1"/>
  <c r="AB4756" i="1" a="1"/>
  <c r="AB4756" i="1" s="1"/>
  <c r="AB3992" i="1" a="1"/>
  <c r="AB3992" i="1" s="1"/>
  <c r="AB4448" i="1" a="1"/>
  <c r="AB4448" i="1" s="1"/>
  <c r="AB4493" i="1" a="1"/>
  <c r="AB4493" i="1" s="1"/>
  <c r="AB1791" i="1" a="1"/>
  <c r="AB1791" i="1" s="1"/>
  <c r="AB3436" i="1" a="1"/>
  <c r="AB3436" i="1" s="1"/>
  <c r="AB4784" i="1" a="1"/>
  <c r="AB4784" i="1" s="1"/>
  <c r="AB3843" i="1" a="1"/>
  <c r="AB3843" i="1" s="1"/>
  <c r="AB4609" i="1" a="1"/>
  <c r="AB4609" i="1" s="1"/>
  <c r="AB4333" i="1" a="1"/>
  <c r="AB4333" i="1" s="1"/>
  <c r="AB2126" i="1" a="1"/>
  <c r="AB2126" i="1" s="1"/>
  <c r="AB2447" i="1" a="1"/>
  <c r="AB2447" i="1" s="1"/>
  <c r="AB4142" i="1" a="1"/>
  <c r="AB4142" i="1" s="1"/>
  <c r="AB393" i="1" a="1"/>
  <c r="AB393" i="1" s="1"/>
  <c r="AB25" i="1" a="1"/>
  <c r="AB25" i="1" s="1"/>
  <c r="AB349" i="1" a="1"/>
  <c r="AB349" i="1" s="1"/>
  <c r="AB3031" i="1" a="1"/>
  <c r="AB3031" i="1" s="1"/>
  <c r="AB2418" i="1" a="1"/>
  <c r="AB2418" i="1" s="1"/>
  <c r="AB2746" i="1" a="1"/>
  <c r="AB2746" i="1" s="1"/>
  <c r="AB2817" i="1" a="1"/>
  <c r="AB2817" i="1" s="1"/>
  <c r="AB4722" i="1" a="1"/>
  <c r="AB4722" i="1" s="1"/>
  <c r="AB2783" i="1" a="1"/>
  <c r="AB2783" i="1" s="1"/>
  <c r="AB3854" i="1" a="1"/>
  <c r="AB3854" i="1" s="1"/>
  <c r="AB1310" i="1" a="1"/>
  <c r="AB1310" i="1" s="1"/>
  <c r="AB3545" i="1" a="1"/>
  <c r="AB3545" i="1" s="1"/>
  <c r="AB2394" i="1" a="1"/>
  <c r="AB2394" i="1" s="1"/>
  <c r="AB639" i="1" a="1"/>
  <c r="AB639" i="1" s="1"/>
  <c r="AB2452" i="1" a="1"/>
  <c r="AB2452" i="1" s="1"/>
  <c r="AB155" i="1" a="1"/>
  <c r="AB155" i="1" s="1"/>
  <c r="AB74" i="1" a="1"/>
  <c r="AB74" i="1" s="1"/>
  <c r="AB1104" i="1" a="1"/>
  <c r="AB1104" i="1" s="1"/>
  <c r="AB407" i="1" a="1"/>
  <c r="AB407" i="1" s="1"/>
  <c r="AB850" i="1" a="1"/>
  <c r="AB850" i="1" s="1"/>
  <c r="AB2634" i="1" a="1"/>
  <c r="AB2634" i="1" s="1"/>
  <c r="AB4052" i="1" a="1"/>
  <c r="AB4052" i="1" s="1"/>
  <c r="AB1262" i="1" a="1"/>
  <c r="AB1262" i="1" s="1"/>
  <c r="AB1815" i="1" a="1"/>
  <c r="AB1815" i="1" s="1"/>
  <c r="AB3705" i="1" a="1"/>
  <c r="AB3705" i="1" s="1"/>
  <c r="AB3101" i="1" a="1"/>
  <c r="AB3101" i="1" s="1"/>
  <c r="AB1314" i="1" a="1"/>
  <c r="AB1314" i="1" s="1"/>
  <c r="AB3718" i="1" a="1"/>
  <c r="AB3718" i="1" s="1"/>
  <c r="AB671" i="1" a="1"/>
  <c r="AB671" i="1" s="1"/>
  <c r="AB62" i="1" a="1"/>
  <c r="AB62" i="1" s="1"/>
  <c r="AB576" i="1" a="1"/>
  <c r="AB576" i="1" s="1"/>
  <c r="AB4859" i="1" a="1"/>
  <c r="AB4859" i="1" s="1"/>
  <c r="AB2919" i="1" a="1"/>
  <c r="AB2919" i="1" s="1"/>
  <c r="AB3339" i="1" a="1"/>
  <c r="AB3339" i="1" s="1"/>
  <c r="AB4671" i="1" a="1"/>
  <c r="AB4671" i="1" s="1"/>
  <c r="AB3652" i="1" a="1"/>
  <c r="AB3652" i="1" s="1"/>
  <c r="AB1979" i="1" a="1"/>
  <c r="AB1979" i="1" s="1"/>
  <c r="AB4299" i="1" a="1"/>
  <c r="AB4299" i="1" s="1"/>
  <c r="AB1246" i="1" a="1"/>
  <c r="AB1246" i="1" s="1"/>
  <c r="AB4817" i="1" a="1"/>
  <c r="AB4817" i="1" s="1"/>
  <c r="AB4176" i="1" a="1"/>
  <c r="AB4176" i="1" s="1"/>
  <c r="AB2956" i="1" a="1"/>
  <c r="AB2956" i="1" s="1"/>
  <c r="AB256" i="1" a="1"/>
  <c r="AB256" i="1" s="1"/>
  <c r="AB2199" i="1" a="1"/>
  <c r="AB2199" i="1" s="1"/>
  <c r="AB3076" i="1" a="1"/>
  <c r="AB3076" i="1" s="1"/>
  <c r="AB1931" i="1" a="1"/>
  <c r="AB1931" i="1" s="1"/>
  <c r="AB2813" i="1" a="1"/>
  <c r="AB2813" i="1" s="1"/>
  <c r="AB2664" i="1" a="1"/>
  <c r="AB2664" i="1" s="1"/>
  <c r="AB812" i="1" a="1"/>
  <c r="AB812" i="1" s="1"/>
  <c r="AB4958" i="1" a="1"/>
  <c r="AB4958" i="1" s="1"/>
  <c r="AB1582" i="1" a="1"/>
  <c r="AB1582" i="1" s="1"/>
  <c r="AB3190" i="1" a="1"/>
  <c r="AB3190" i="1" s="1"/>
  <c r="AB3434" i="1" a="1"/>
  <c r="AB3434" i="1" s="1"/>
  <c r="AB4654" i="1" a="1"/>
  <c r="AB4654" i="1" s="1"/>
  <c r="AB2296" i="1" a="1"/>
  <c r="AB2296" i="1" s="1"/>
  <c r="AB4499" i="1" a="1"/>
  <c r="AB4499" i="1" s="1"/>
  <c r="AB2300" i="1" a="1"/>
  <c r="AB2300" i="1" s="1"/>
  <c r="AB4372" i="1" a="1"/>
  <c r="AB4372" i="1" s="1"/>
  <c r="AB75" i="1" a="1"/>
  <c r="AB75" i="1" s="1"/>
  <c r="AB4618" i="1" a="1"/>
  <c r="AB4618" i="1" s="1"/>
  <c r="AB4065" i="1" a="1"/>
  <c r="AB4065" i="1" s="1"/>
  <c r="AB2661" i="1" a="1"/>
  <c r="AB2661" i="1" s="1"/>
  <c r="AB3088" i="1" a="1"/>
  <c r="AB3088" i="1" s="1"/>
  <c r="AB1767" i="1" a="1"/>
  <c r="AB1767" i="1" s="1"/>
  <c r="AB225" i="1" a="1"/>
  <c r="AB225" i="1" s="1"/>
  <c r="AB145" i="1" a="1"/>
  <c r="AB145" i="1" s="1"/>
  <c r="AB892" i="1" a="1"/>
  <c r="AB892" i="1" s="1"/>
  <c r="AB51" i="1" a="1"/>
  <c r="AB51" i="1" s="1"/>
  <c r="AB2840" i="1" a="1"/>
  <c r="AB2840" i="1" s="1"/>
  <c r="AB739" i="1" a="1"/>
  <c r="AB739" i="1" s="1"/>
  <c r="AB1002" i="1" a="1"/>
  <c r="AB1002" i="1" s="1"/>
  <c r="AB1121" i="1" a="1"/>
  <c r="AB1121" i="1" s="1"/>
  <c r="AB3458" i="1" a="1"/>
  <c r="AB3458" i="1" s="1"/>
  <c r="AB1608" i="1" a="1"/>
  <c r="AB1608" i="1" s="1"/>
  <c r="AB1248" i="1" a="1"/>
  <c r="AB1248" i="1" s="1"/>
  <c r="AB49" i="1" a="1"/>
  <c r="AB49" i="1" s="1"/>
  <c r="AB2601" i="1" a="1"/>
  <c r="AB2601" i="1" s="1"/>
  <c r="AB4862" i="1" a="1"/>
  <c r="AB4862" i="1" s="1"/>
  <c r="AB3890" i="1" a="1"/>
  <c r="AB3890" i="1" s="1"/>
  <c r="AB1373" i="1" a="1"/>
  <c r="AB1373" i="1" s="1"/>
  <c r="AB686" i="1" a="1"/>
  <c r="AB686" i="1" s="1"/>
  <c r="AB3397" i="1" a="1"/>
  <c r="AB3397" i="1" s="1"/>
  <c r="AB2034" i="1" a="1"/>
  <c r="AB2034" i="1" s="1"/>
  <c r="AB4152" i="1" a="1"/>
  <c r="AB4152" i="1" s="1"/>
  <c r="AB4317" i="1" a="1"/>
  <c r="AB4317" i="1" s="1"/>
  <c r="AB37" i="1" a="1"/>
  <c r="AB37" i="1" s="1"/>
  <c r="AB2353" i="1" a="1"/>
  <c r="AB2353" i="1" s="1"/>
  <c r="AB3819" i="1" a="1"/>
  <c r="AB3819" i="1" s="1"/>
  <c r="AB1258" i="1" a="1"/>
  <c r="AB1258" i="1" s="1"/>
  <c r="AB1299" i="1" a="1"/>
  <c r="AB1299" i="1" s="1"/>
  <c r="AB409" i="1" a="1"/>
  <c r="AB409" i="1" s="1"/>
  <c r="AB4472" i="1" a="1"/>
  <c r="AB4472" i="1" s="1"/>
  <c r="AB534" i="1" a="1"/>
  <c r="AB534" i="1" s="1"/>
  <c r="AB2395" i="1" a="1"/>
  <c r="AB2395" i="1" s="1"/>
  <c r="AB3073" i="1" a="1"/>
  <c r="AB3073" i="1" s="1"/>
  <c r="AB4530" i="1" a="1"/>
  <c r="AB4530" i="1" s="1"/>
  <c r="AB111" i="1" a="1"/>
  <c r="AB111" i="1" s="1"/>
  <c r="AB2258" i="1" a="1"/>
  <c r="AB2258" i="1" s="1"/>
  <c r="AB1607" i="1" a="1"/>
  <c r="AB1607" i="1" s="1"/>
  <c r="AB4791" i="1" a="1"/>
  <c r="AB4791" i="1" s="1"/>
  <c r="AB4459" i="1" a="1"/>
  <c r="AB4459" i="1" s="1"/>
  <c r="AB2895" i="1" a="1"/>
  <c r="AB2895" i="1" s="1"/>
  <c r="AB3943" i="1" a="1"/>
  <c r="AB3943" i="1" s="1"/>
  <c r="AB4823" i="1" a="1"/>
  <c r="AB4823" i="1" s="1"/>
  <c r="AB1123" i="1" a="1"/>
  <c r="AB1123" i="1" s="1"/>
  <c r="AB4597" i="1" a="1"/>
  <c r="AB4597" i="1" s="1"/>
  <c r="AB2455" i="1" a="1"/>
  <c r="AB2455" i="1" s="1"/>
  <c r="AB2528" i="1" a="1"/>
  <c r="AB2528" i="1" s="1"/>
  <c r="AB737" i="1" a="1"/>
  <c r="AB737" i="1" s="1"/>
  <c r="AB505" i="1" a="1"/>
  <c r="AB505" i="1" s="1"/>
  <c r="AB1178" i="1" a="1"/>
  <c r="AB1178" i="1" s="1"/>
  <c r="AB93" i="1" a="1"/>
  <c r="AB93" i="1" s="1"/>
  <c r="AB2948" i="1" a="1"/>
  <c r="AB2948" i="1" s="1"/>
  <c r="AB4829" i="1" a="1"/>
  <c r="AB4829" i="1" s="1"/>
  <c r="AB3880" i="1" a="1"/>
  <c r="AB3880" i="1" s="1"/>
  <c r="AB2038" i="1" a="1"/>
  <c r="AB2038" i="1" s="1"/>
  <c r="AB4002" i="1" a="1"/>
  <c r="AB4002" i="1" s="1"/>
  <c r="AB4195" i="1" a="1"/>
  <c r="AB4195" i="1" s="1"/>
  <c r="AB3940" i="1" a="1"/>
  <c r="AB3940" i="1" s="1"/>
  <c r="AB1597" i="1" a="1"/>
  <c r="AB1597" i="1" s="1"/>
  <c r="AB4044" i="1" a="1"/>
  <c r="AB4044" i="1" s="1"/>
  <c r="AB1457" i="1" a="1"/>
  <c r="AB1457" i="1" s="1"/>
  <c r="AB4092" i="1" a="1"/>
  <c r="AB4092" i="1" s="1"/>
  <c r="AB3511" i="1" a="1"/>
  <c r="AB3511" i="1" s="1"/>
  <c r="AB257" i="1" a="1"/>
  <c r="AB257" i="1" s="1"/>
  <c r="AB824" i="1" a="1"/>
  <c r="AB824" i="1" s="1"/>
  <c r="AB4369" i="1" a="1"/>
  <c r="AB4369" i="1" s="1"/>
  <c r="AB1345" i="1" a="1"/>
  <c r="AB1345" i="1" s="1"/>
  <c r="AB3421" i="1" a="1"/>
  <c r="AB3421" i="1" s="1"/>
  <c r="AB2777" i="1" a="1"/>
  <c r="AB2777" i="1" s="1"/>
  <c r="AB964" i="1" a="1"/>
  <c r="AB964" i="1" s="1"/>
  <c r="AB2121" i="1" a="1"/>
  <c r="AB2121" i="1" s="1"/>
  <c r="AB486" i="1" a="1"/>
  <c r="AB486" i="1" s="1"/>
  <c r="AB3484" i="1" a="1"/>
  <c r="AB3484" i="1" s="1"/>
  <c r="AB4760" i="1" a="1"/>
  <c r="AB4760" i="1" s="1"/>
  <c r="AB2043" i="1" a="1"/>
  <c r="AB2043" i="1" s="1"/>
  <c r="AB2902" i="1" a="1"/>
  <c r="AB2902" i="1" s="1"/>
  <c r="AB1157" i="1" a="1"/>
  <c r="AB1157" i="1" s="1"/>
  <c r="AB4546" i="1" a="1"/>
  <c r="AB4546" i="1" s="1"/>
  <c r="AB3527" i="1" a="1"/>
  <c r="AB3527" i="1" s="1"/>
  <c r="AB2133" i="1" a="1"/>
  <c r="AB2133" i="1" s="1"/>
  <c r="AB4644" i="1" a="1"/>
  <c r="AB4644" i="1" s="1"/>
  <c r="AB2600" i="1" a="1"/>
  <c r="AB2600" i="1" s="1"/>
  <c r="AB3977" i="1" a="1"/>
  <c r="AB3977" i="1" s="1"/>
  <c r="AB4782" i="1" a="1"/>
  <c r="AB4782" i="1" s="1"/>
  <c r="AB1294" i="1" a="1"/>
  <c r="AB1294" i="1" s="1"/>
  <c r="AB2590" i="1" a="1"/>
  <c r="AB2590" i="1" s="1"/>
  <c r="AB2036" i="1" a="1"/>
  <c r="AB2036" i="1" s="1"/>
  <c r="AB4039" i="1" a="1"/>
  <c r="AB4039" i="1" s="1"/>
  <c r="AB511" i="1" a="1"/>
  <c r="AB511" i="1" s="1"/>
  <c r="AB1754" i="1" a="1"/>
  <c r="AB1754" i="1" s="1"/>
  <c r="AB2224" i="1" a="1"/>
  <c r="AB2224" i="1" s="1"/>
  <c r="AB4814" i="1" a="1"/>
  <c r="AB4814" i="1" s="1"/>
  <c r="AB2503" i="1" a="1"/>
  <c r="AB2503" i="1" s="1"/>
  <c r="AB3463" i="1" a="1"/>
  <c r="AB3463" i="1" s="1"/>
  <c r="AB2206" i="1" a="1"/>
  <c r="AB2206" i="1" s="1"/>
  <c r="AB4495" i="1" a="1"/>
  <c r="AB4495" i="1" s="1"/>
  <c r="AB4689" i="1" a="1"/>
  <c r="AB4689" i="1" s="1"/>
  <c r="AB2932" i="1" a="1"/>
  <c r="AB2932" i="1" s="1"/>
  <c r="AB4628" i="1" a="1"/>
  <c r="AB4628" i="1" s="1"/>
  <c r="AB3093" i="1" a="1"/>
  <c r="AB3093" i="1" s="1"/>
  <c r="AB657" i="1" a="1"/>
  <c r="AB657" i="1" s="1"/>
  <c r="AB1427" i="1" a="1"/>
  <c r="AB1427" i="1" s="1"/>
  <c r="AB4575" i="1" a="1"/>
  <c r="AB4575" i="1" s="1"/>
  <c r="AB1119" i="1" a="1"/>
  <c r="AB1119" i="1" s="1"/>
  <c r="AB4349" i="1" a="1"/>
  <c r="AB4349" i="1" s="1"/>
  <c r="AB1584" i="1" a="1"/>
  <c r="AB1584" i="1" s="1"/>
  <c r="AB1076" i="1" a="1"/>
  <c r="AB1076" i="1" s="1"/>
  <c r="AB4544" i="1" a="1"/>
  <c r="AB4544" i="1" s="1"/>
  <c r="AB2861" i="1" a="1"/>
  <c r="AB2861" i="1" s="1"/>
  <c r="AB693" i="1" a="1"/>
  <c r="AB693" i="1" s="1"/>
  <c r="AB3578" i="1" a="1"/>
  <c r="AB3578" i="1" s="1"/>
  <c r="AB3164" i="1" a="1"/>
  <c r="AB3164" i="1" s="1"/>
  <c r="AB2583" i="1" a="1"/>
  <c r="AB2583" i="1" s="1"/>
  <c r="AB2316" i="1" a="1"/>
  <c r="AB2316" i="1" s="1"/>
  <c r="AB2290" i="1" a="1"/>
  <c r="AB2290" i="1" s="1"/>
  <c r="AB1461" i="1" a="1"/>
  <c r="AB1461" i="1" s="1"/>
  <c r="AB1685" i="1" a="1"/>
  <c r="AB1685" i="1" s="1"/>
  <c r="AB2773" i="1" a="1"/>
  <c r="AB2773" i="1" s="1"/>
  <c r="AB1850" i="1" a="1"/>
  <c r="AB1850" i="1" s="1"/>
  <c r="AB1308" i="1" a="1"/>
  <c r="AB1308" i="1" s="1"/>
  <c r="AB3689" i="1" a="1"/>
  <c r="AB3689" i="1" s="1"/>
  <c r="AB2072" i="1" a="1"/>
  <c r="AB2072" i="1" s="1"/>
  <c r="AB1321" i="1" a="1"/>
  <c r="AB1321" i="1" s="1"/>
  <c r="AB3267" i="1" a="1"/>
  <c r="AB3267" i="1" s="1"/>
  <c r="AB4887" i="1" a="1"/>
  <c r="AB4887" i="1" s="1"/>
  <c r="AB3688" i="1" a="1"/>
  <c r="AB3688" i="1" s="1"/>
  <c r="AB1478" i="1" a="1"/>
  <c r="AB1478" i="1" s="1"/>
  <c r="AB4586" i="1" a="1"/>
  <c r="AB4586" i="1" s="1"/>
  <c r="AB3221" i="1" a="1"/>
  <c r="AB3221" i="1" s="1"/>
  <c r="AB3380" i="1" a="1"/>
  <c r="AB3380" i="1" s="1"/>
  <c r="AB1786" i="1" a="1"/>
  <c r="AB1786" i="1" s="1"/>
  <c r="AB2998" i="1" a="1"/>
  <c r="AB2998" i="1" s="1"/>
  <c r="AB83" i="1" a="1"/>
  <c r="AB83" i="1" s="1"/>
  <c r="AB3669" i="1" a="1"/>
  <c r="AB3669" i="1" s="1"/>
  <c r="AB1490" i="1" a="1"/>
  <c r="AB1490" i="1" s="1"/>
  <c r="AB4350" i="1" a="1"/>
  <c r="AB4350" i="1" s="1"/>
  <c r="AB122" i="1" a="1"/>
  <c r="AB122" i="1" s="1"/>
  <c r="AB2236" i="1" a="1"/>
  <c r="AB2236" i="1" s="1"/>
  <c r="AB4896" i="1" a="1"/>
  <c r="AB4896" i="1" s="1"/>
  <c r="AB2372" i="1" a="1"/>
  <c r="AB2372" i="1" s="1"/>
  <c r="AB2346" i="1" a="1"/>
  <c r="AB2346" i="1" s="1"/>
  <c r="AB2226" i="1" a="1"/>
  <c r="AB2226" i="1" s="1"/>
  <c r="AB4677" i="1" a="1"/>
  <c r="AB4677" i="1" s="1"/>
  <c r="AB3855" i="1" a="1"/>
  <c r="AB3855" i="1" s="1"/>
  <c r="AB113" i="1" a="1"/>
  <c r="AB113" i="1" s="1"/>
  <c r="AB2964" i="1" a="1"/>
  <c r="AB2964" i="1" s="1"/>
  <c r="AB2088" i="1" a="1"/>
  <c r="AB2088" i="1" s="1"/>
  <c r="AB4090" i="1" a="1"/>
  <c r="AB4090" i="1" s="1"/>
  <c r="AB1745" i="1" a="1"/>
  <c r="AB1745" i="1" s="1"/>
  <c r="AB2891" i="1" a="1"/>
  <c r="AB2891" i="1" s="1"/>
  <c r="AB1809" i="1" a="1"/>
  <c r="AB1809" i="1" s="1"/>
  <c r="AB846" i="1" a="1"/>
  <c r="AB846" i="1" s="1"/>
  <c r="AB1717" i="1" a="1"/>
  <c r="AB1717" i="1" s="1"/>
  <c r="AB704" i="1" a="1"/>
  <c r="AB704" i="1" s="1"/>
  <c r="AB735" i="1" a="1"/>
  <c r="AB735" i="1" s="1"/>
  <c r="AB1049" i="1" a="1"/>
  <c r="AB1049" i="1" s="1"/>
  <c r="AB3467" i="1" a="1"/>
  <c r="AB3467" i="1" s="1"/>
  <c r="AB1419" i="1" a="1"/>
  <c r="AB1419" i="1" s="1"/>
  <c r="AB277" i="1" a="1"/>
  <c r="AB277" i="1" s="1"/>
  <c r="AB382" i="1" a="1"/>
  <c r="AB382" i="1" s="1"/>
  <c r="AB2018" i="1" a="1"/>
  <c r="AB2018" i="1" s="1"/>
  <c r="AB4344" i="1" a="1"/>
  <c r="AB4344" i="1" s="1"/>
  <c r="AB4490" i="1" a="1"/>
  <c r="AB4490" i="1" s="1"/>
  <c r="AB4529" i="1" a="1"/>
  <c r="AB4529" i="1" s="1"/>
  <c r="AB3604" i="1" a="1"/>
  <c r="AB3604" i="1" s="1"/>
  <c r="AB4458" i="1" a="1"/>
  <c r="AB4458" i="1" s="1"/>
  <c r="AB347" i="1" a="1"/>
  <c r="AB347" i="1" s="1"/>
  <c r="AB4867" i="1" a="1"/>
  <c r="AB4867" i="1" s="1"/>
  <c r="AB537" i="1" a="1"/>
  <c r="AB537" i="1" s="1"/>
  <c r="AB3143" i="1" a="1"/>
  <c r="AB3143" i="1" s="1"/>
  <c r="AB2598" i="1" a="1"/>
  <c r="AB2598" i="1" s="1"/>
  <c r="AB573" i="1" a="1"/>
  <c r="AB573" i="1" s="1"/>
  <c r="AB4552" i="1" a="1"/>
  <c r="AB4552" i="1" s="1"/>
  <c r="AB1696" i="1" a="1"/>
  <c r="AB1696" i="1" s="1"/>
  <c r="AB1806" i="1" a="1"/>
  <c r="AB1806" i="1" s="1"/>
  <c r="AB3374" i="1" a="1"/>
  <c r="AB3374" i="1" s="1"/>
  <c r="AB319" i="1" a="1"/>
  <c r="AB319" i="1" s="1"/>
  <c r="AB759" i="1" a="1"/>
  <c r="AB759" i="1" s="1"/>
  <c r="AB325" i="1" a="1"/>
  <c r="AB325" i="1" s="1"/>
  <c r="AB3289" i="1" a="1"/>
  <c r="AB3289" i="1" s="1"/>
  <c r="AB834" i="1" a="1"/>
  <c r="AB834" i="1" s="1"/>
  <c r="AB3223" i="1" a="1"/>
  <c r="AB3223" i="1" s="1"/>
  <c r="AB1197" i="1" a="1"/>
  <c r="AB1197" i="1" s="1"/>
  <c r="AB4084" i="1" a="1"/>
  <c r="AB4084" i="1" s="1"/>
  <c r="AB2913" i="1" a="1"/>
  <c r="AB2913" i="1" s="1"/>
  <c r="AB1395" i="1" a="1"/>
  <c r="AB1395" i="1" s="1"/>
  <c r="AB2464" i="1" a="1"/>
  <c r="AB2464" i="1" s="1"/>
  <c r="AB3703" i="1" a="1"/>
  <c r="AB3703" i="1" s="1"/>
  <c r="AB2963" i="1" a="1"/>
  <c r="AB2963" i="1" s="1"/>
  <c r="AB4989" i="1" a="1"/>
  <c r="AB4989" i="1" s="1"/>
  <c r="AB1122" i="1" a="1"/>
  <c r="AB1122" i="1" s="1"/>
  <c r="AB3276" i="1" a="1"/>
  <c r="AB3276" i="1" s="1"/>
  <c r="AB1089" i="1" a="1"/>
  <c r="AB1089" i="1" s="1"/>
  <c r="AB3205" i="1" a="1"/>
  <c r="AB3205" i="1" s="1"/>
  <c r="AB673" i="1" a="1"/>
  <c r="AB673" i="1" s="1"/>
  <c r="AB3326" i="1" a="1"/>
  <c r="AB3326" i="1" s="1"/>
  <c r="AB1136" i="1" a="1"/>
  <c r="AB1136" i="1" s="1"/>
  <c r="AB3071" i="1" a="1"/>
  <c r="AB3071" i="1" s="1"/>
  <c r="AB2123" i="1" a="1"/>
  <c r="AB2123" i="1" s="1"/>
  <c r="AB2338" i="1" a="1"/>
  <c r="AB2338" i="1" s="1"/>
  <c r="AB818" i="1" a="1"/>
  <c r="AB818" i="1" s="1"/>
  <c r="AB2374" i="1" a="1"/>
  <c r="AB2374" i="1" s="1"/>
  <c r="AB506" i="1" a="1"/>
  <c r="AB506" i="1" s="1"/>
  <c r="AB848" i="1" a="1"/>
  <c r="AB848" i="1" s="1"/>
  <c r="AB2152" i="1" a="1"/>
  <c r="AB2152" i="1" s="1"/>
  <c r="AB4674" i="1" a="1"/>
  <c r="AB4674" i="1" s="1"/>
  <c r="AB2662" i="1" a="1"/>
  <c r="AB2662" i="1" s="1"/>
  <c r="AB1124" i="1" a="1"/>
  <c r="AB1124" i="1" s="1"/>
  <c r="AB2732" i="1" a="1"/>
  <c r="AB2732" i="1" s="1"/>
  <c r="AB2912" i="1" a="1"/>
  <c r="AB2912" i="1" s="1"/>
  <c r="AB3026" i="1" a="1"/>
  <c r="AB3026" i="1" s="1"/>
  <c r="AB333" i="1" a="1"/>
  <c r="AB333" i="1" s="1"/>
  <c r="AB3998" i="1" a="1"/>
  <c r="AB3998" i="1" s="1"/>
  <c r="AB4348" i="1" a="1"/>
  <c r="AB4348" i="1" s="1"/>
  <c r="AB4650" i="1" a="1"/>
  <c r="AB4650" i="1" s="1"/>
  <c r="AB3862" i="1" a="1"/>
  <c r="AB3862" i="1" s="1"/>
  <c r="AB2247" i="1" a="1"/>
  <c r="AB2247" i="1" s="1"/>
  <c r="AB540" i="1" a="1"/>
  <c r="AB540" i="1" s="1"/>
  <c r="AB2909" i="1" a="1"/>
  <c r="AB2909" i="1" s="1"/>
  <c r="AB2172" i="1" a="1"/>
  <c r="AB2172" i="1" s="1"/>
  <c r="AB4064" i="1" a="1"/>
  <c r="AB4064" i="1" s="1"/>
  <c r="AB4318" i="1" a="1"/>
  <c r="AB4318" i="1" s="1"/>
  <c r="AB3774" i="1" a="1"/>
  <c r="AB3774" i="1" s="1"/>
  <c r="AB995" i="1" a="1"/>
  <c r="AB995" i="1" s="1"/>
  <c r="AB3801" i="1" a="1"/>
  <c r="AB3801" i="1" s="1"/>
  <c r="AB4374" i="1" a="1"/>
  <c r="AB4374" i="1" s="1"/>
  <c r="AB3881" i="1" a="1"/>
  <c r="AB3881" i="1" s="1"/>
  <c r="AB4114" i="1" a="1"/>
  <c r="AB4114" i="1" s="1"/>
  <c r="AB4419" i="1" a="1"/>
  <c r="AB4419" i="1" s="1"/>
  <c r="AB4183" i="1" a="1"/>
  <c r="AB4183" i="1" s="1"/>
  <c r="AB4857" i="1" a="1"/>
  <c r="AB4857" i="1" s="1"/>
  <c r="AB3274" i="1" a="1"/>
  <c r="AB3274" i="1" s="1"/>
  <c r="AB2955" i="1" a="1"/>
  <c r="AB2955" i="1" s="1"/>
  <c r="AB4033" i="1" a="1"/>
  <c r="AB4033" i="1" s="1"/>
  <c r="AB4716" i="1" a="1"/>
  <c r="AB4716" i="1" s="1"/>
  <c r="AB1493" i="1" a="1"/>
  <c r="AB1493" i="1" s="1"/>
  <c r="AB1557" i="1" a="1"/>
  <c r="AB1557" i="1" s="1"/>
  <c r="AB2408" i="1" a="1"/>
  <c r="AB2408" i="1" s="1"/>
  <c r="AB4640" i="1" a="1"/>
  <c r="AB4640" i="1" s="1"/>
  <c r="AB590" i="1" a="1"/>
  <c r="AB590" i="1" s="1"/>
  <c r="AB1236" i="1" a="1"/>
  <c r="AB1236" i="1" s="1"/>
  <c r="AB1525" i="1" a="1"/>
  <c r="AB1525" i="1" s="1"/>
  <c r="AB3820" i="1" a="1"/>
  <c r="AB3820" i="1" s="1"/>
  <c r="AB2118" i="1" a="1"/>
  <c r="AB2118" i="1" s="1"/>
  <c r="AB4145" i="1" a="1"/>
  <c r="AB4145" i="1" s="1"/>
  <c r="AB1195" i="1" a="1"/>
  <c r="AB1195" i="1" s="1"/>
  <c r="AB2811" i="1" a="1"/>
  <c r="AB2811" i="1" s="1"/>
  <c r="AB4181" i="1" a="1"/>
  <c r="AB4181" i="1" s="1"/>
  <c r="AB3418" i="1" a="1"/>
  <c r="AB3418" i="1" s="1"/>
  <c r="AB170" i="1" a="1"/>
  <c r="AB170" i="1" s="1"/>
  <c r="AB2429" i="1" a="1"/>
  <c r="AB2429" i="1" s="1"/>
  <c r="AB303" i="1" a="1"/>
  <c r="AB303" i="1" s="1"/>
  <c r="AB406" i="1" a="1"/>
  <c r="AB406" i="1" s="1"/>
  <c r="AB2007" i="1" a="1"/>
  <c r="AB2007" i="1" s="1"/>
  <c r="AB4229" i="1" a="1"/>
  <c r="AB4229" i="1" s="1"/>
  <c r="AB4383" i="1" a="1"/>
  <c r="AB4383" i="1" s="1"/>
  <c r="AB3580" i="1" a="1"/>
  <c r="AB3580" i="1" s="1"/>
  <c r="AB3231" i="1" a="1"/>
  <c r="AB3231" i="1" s="1"/>
  <c r="AB4478" i="1" a="1"/>
  <c r="AB4478" i="1" s="1"/>
  <c r="AB799" i="1" a="1"/>
  <c r="AB799" i="1" s="1"/>
  <c r="AB2663" i="1" a="1"/>
  <c r="AB2663" i="1" s="1"/>
  <c r="AB291" i="1" a="1"/>
  <c r="AB291" i="1" s="1"/>
  <c r="AB2343" i="1" a="1"/>
  <c r="AB2343" i="1" s="1"/>
  <c r="AB1651" i="1" a="1"/>
  <c r="AB1651" i="1" s="1"/>
  <c r="AB3248" i="1" a="1"/>
  <c r="AB3248" i="1" s="1"/>
  <c r="AB3953" i="1" a="1"/>
  <c r="AB3953" i="1" s="1"/>
  <c r="AB4231" i="1" a="1"/>
  <c r="AB4231" i="1" s="1"/>
  <c r="AB218" i="1" a="1"/>
  <c r="AB218" i="1" s="1"/>
  <c r="AB624" i="1" a="1"/>
  <c r="AB624" i="1" s="1"/>
  <c r="AB676" i="1" a="1"/>
  <c r="AB676" i="1" s="1"/>
  <c r="AB1292" i="1" a="1"/>
  <c r="AB1292" i="1" s="1"/>
  <c r="AB2518" i="1" a="1"/>
  <c r="AB2518" i="1" s="1"/>
  <c r="AB4198" i="1" a="1"/>
  <c r="AB4198" i="1" s="1"/>
  <c r="AB1268" i="1" a="1"/>
  <c r="AB1268" i="1" s="1"/>
  <c r="AB2585" i="1" a="1"/>
  <c r="AB2585" i="1" s="1"/>
  <c r="AB2012" i="1" a="1"/>
  <c r="AB2012" i="1" s="1"/>
  <c r="AB1150" i="1" a="1"/>
  <c r="AB1150" i="1" s="1"/>
  <c r="AB3309" i="1" a="1"/>
  <c r="AB3309" i="1" s="1"/>
  <c r="AB3609" i="1" a="1"/>
  <c r="AB3609" i="1" s="1"/>
  <c r="AB2312" i="1" a="1"/>
  <c r="AB2312" i="1" s="1"/>
  <c r="AB2657" i="1" a="1"/>
  <c r="AB2657" i="1" s="1"/>
  <c r="AB1919" i="1" a="1"/>
  <c r="AB1919" i="1" s="1"/>
  <c r="AB1835" i="1" a="1"/>
  <c r="AB1835" i="1" s="1"/>
  <c r="AB4941" i="1" a="1"/>
  <c r="AB4941" i="1" s="1"/>
  <c r="AB1565" i="1" a="1"/>
  <c r="AB1565" i="1" s="1"/>
  <c r="AB4652" i="1" a="1"/>
  <c r="AB4652" i="1" s="1"/>
  <c r="AB2717" i="1" a="1"/>
  <c r="AB2717" i="1" s="1"/>
  <c r="AB2307" i="1" a="1"/>
  <c r="AB2307" i="1" s="1"/>
  <c r="AB3084" i="1" a="1"/>
  <c r="AB3084" i="1" s="1"/>
  <c r="AB392" i="1" a="1"/>
  <c r="AB392" i="1" s="1"/>
  <c r="AB4746" i="1" a="1"/>
  <c r="AB4746" i="1" s="1"/>
  <c r="AB4918" i="1" a="1"/>
  <c r="AB4918" i="1" s="1"/>
  <c r="AB958" i="1" a="1"/>
  <c r="AB958" i="1" s="1"/>
  <c r="AB2759" i="1" a="1"/>
  <c r="AB2759" i="1" s="1"/>
  <c r="AB2879" i="1" a="1"/>
  <c r="AB2879" i="1" s="1"/>
  <c r="AB632" i="1" a="1"/>
  <c r="AB632" i="1" s="1"/>
  <c r="AB1377" i="1" a="1"/>
  <c r="AB1377" i="1" s="1"/>
  <c r="AB984" i="1" a="1"/>
  <c r="AB984" i="1" s="1"/>
  <c r="AB2994" i="1" a="1"/>
  <c r="AB2994" i="1" s="1"/>
  <c r="AB733" i="1" a="1"/>
  <c r="AB733" i="1" s="1"/>
  <c r="AB1227" i="1" a="1"/>
  <c r="AB1227" i="1" s="1"/>
  <c r="AB4409" i="1" a="1"/>
  <c r="AB4409" i="1" s="1"/>
  <c r="AB717" i="1" a="1"/>
  <c r="AB717" i="1" s="1"/>
  <c r="AB4118" i="1" a="1"/>
  <c r="AB4118" i="1" s="1"/>
  <c r="AB3312" i="1" a="1"/>
  <c r="AB3312" i="1" s="1"/>
  <c r="AB2232" i="1" a="1"/>
  <c r="AB2232" i="1" s="1"/>
  <c r="AB3787" i="1" a="1"/>
  <c r="AB3787" i="1" s="1"/>
  <c r="AB4734" i="1" a="1"/>
  <c r="AB4734" i="1" s="1"/>
  <c r="AB945" i="1" a="1"/>
  <c r="AB945" i="1" s="1"/>
  <c r="AB2413" i="1" a="1"/>
  <c r="AB2413" i="1" s="1"/>
  <c r="AB2466" i="1" a="1"/>
  <c r="AB2466" i="1" s="1"/>
  <c r="AB2704" i="1" a="1"/>
  <c r="AB2704" i="1" s="1"/>
  <c r="AB925" i="1" a="1"/>
  <c r="AB925" i="1" s="1"/>
  <c r="AB4508" i="1" a="1"/>
  <c r="AB4508" i="1" s="1"/>
  <c r="AB2837" i="1" a="1"/>
  <c r="AB2837" i="1" s="1"/>
  <c r="AB1639" i="1" a="1"/>
  <c r="AB1639" i="1" s="1"/>
  <c r="AB1149" i="1" a="1"/>
  <c r="AB1149" i="1" s="1"/>
  <c r="AB92" i="1" a="1"/>
  <c r="AB92" i="1" s="1"/>
  <c r="AB4255" i="1" a="1"/>
  <c r="AB4255" i="1" s="1"/>
  <c r="AB1438" i="1" a="1"/>
  <c r="AB1438" i="1" s="1"/>
  <c r="AB1175" i="1" a="1"/>
  <c r="AB1175" i="1" s="1"/>
  <c r="AB4059" i="1" a="1"/>
  <c r="AB4059" i="1" s="1"/>
  <c r="AB4061" i="1" a="1"/>
  <c r="AB4061" i="1" s="1"/>
  <c r="AB767" i="1" a="1"/>
  <c r="AB767" i="1" s="1"/>
  <c r="AB4569" i="1" a="1"/>
  <c r="AB4569" i="1" s="1"/>
  <c r="AB2575" i="1" a="1"/>
  <c r="AB2575" i="1" s="1"/>
  <c r="AB1039" i="1" a="1"/>
  <c r="AB1039" i="1" s="1"/>
  <c r="AB2074" i="1" a="1"/>
  <c r="AB2074" i="1" s="1"/>
  <c r="AB3716" i="1" a="1"/>
  <c r="AB3716" i="1" s="1"/>
  <c r="AB1189" i="1" a="1"/>
  <c r="AB1189" i="1" s="1"/>
  <c r="AB2355" i="1" a="1"/>
  <c r="AB2355" i="1" s="1"/>
  <c r="AB2498" i="1" a="1"/>
  <c r="AB2498" i="1" s="1"/>
  <c r="AB4160" i="1" a="1"/>
  <c r="AB4160" i="1" s="1"/>
  <c r="AB548" i="1" a="1"/>
  <c r="AB548" i="1" s="1"/>
  <c r="AB1625" i="1" a="1"/>
  <c r="AB1625" i="1" s="1"/>
  <c r="AB4755" i="1" a="1"/>
  <c r="AB4755" i="1" s="1"/>
  <c r="AB2348" i="1" a="1"/>
  <c r="AB2348" i="1" s="1"/>
  <c r="AB4968" i="1" a="1"/>
  <c r="AB4968" i="1" s="1"/>
  <c r="AB3206" i="1" a="1"/>
  <c r="AB3206" i="1" s="1"/>
  <c r="AB4329" i="1" a="1"/>
  <c r="AB4329" i="1" s="1"/>
  <c r="AB1567" i="1" a="1"/>
  <c r="AB1567" i="1" s="1"/>
  <c r="AB4378" i="1" a="1"/>
  <c r="AB4378" i="1" s="1"/>
  <c r="AB2655" i="1" a="1"/>
  <c r="AB2655" i="1" s="1"/>
  <c r="AB341" i="1" a="1"/>
  <c r="AB341" i="1" s="1"/>
  <c r="AB4444" i="1" a="1"/>
  <c r="AB4444" i="1" s="1"/>
  <c r="AB3028" i="1" a="1"/>
  <c r="AB3028" i="1" s="1"/>
  <c r="AB1526" i="1" a="1"/>
  <c r="AB1526" i="1" s="1"/>
  <c r="AB940" i="1" a="1"/>
  <c r="AB940" i="1" s="1"/>
  <c r="AB825" i="1" a="1"/>
  <c r="AB825" i="1" s="1"/>
  <c r="AB129" i="1" a="1"/>
  <c r="AB129" i="1" s="1"/>
  <c r="AB3166" i="1" a="1"/>
  <c r="AB3166" i="1" s="1"/>
  <c r="AB2697" i="1" a="1"/>
  <c r="AB2697" i="1" s="1"/>
  <c r="AB2441" i="1" a="1"/>
  <c r="AB2441" i="1" s="1"/>
  <c r="AB3137" i="1" a="1"/>
  <c r="AB3137" i="1" s="1"/>
  <c r="AB712" i="1" a="1"/>
  <c r="AB712" i="1" s="1"/>
  <c r="AB1728" i="1" a="1"/>
  <c r="AB1728" i="1" s="1"/>
  <c r="AB2500" i="1" a="1"/>
  <c r="AB2500" i="1" s="1"/>
  <c r="AB3923" i="1" a="1"/>
  <c r="AB3923" i="1" s="1"/>
  <c r="AB1382" i="1" a="1"/>
  <c r="AB1382" i="1" s="1"/>
  <c r="AB2183" i="1" a="1"/>
  <c r="AB2183" i="1" s="1"/>
  <c r="AB4202" i="1" a="1"/>
  <c r="AB4202" i="1" s="1"/>
  <c r="AB1827" i="1" a="1"/>
  <c r="AB1827" i="1" s="1"/>
  <c r="AB3008" i="1" a="1"/>
  <c r="AB3008" i="1" s="1"/>
  <c r="AB2863" i="1" a="1"/>
  <c r="AB2863" i="1" s="1"/>
  <c r="AB4580" i="1" a="1"/>
  <c r="AB4580" i="1" s="1"/>
  <c r="AB1744" i="1" a="1"/>
  <c r="AB1744" i="1" s="1"/>
  <c r="AB2354" i="1" a="1"/>
  <c r="AB2354" i="1" s="1"/>
  <c r="AB2474" i="1" a="1"/>
  <c r="AB2474" i="1" s="1"/>
  <c r="AB2604" i="1" a="1"/>
  <c r="AB2604" i="1" s="1"/>
  <c r="AB3224" i="1" a="1"/>
  <c r="AB3224" i="1" s="1"/>
  <c r="AB373" i="1" a="1"/>
  <c r="AB373" i="1" s="1"/>
  <c r="AB4001" i="1" a="1"/>
  <c r="AB4001" i="1" s="1"/>
  <c r="AB4702" i="1" a="1"/>
  <c r="AB4702" i="1" s="1"/>
  <c r="AB4127" i="1" a="1"/>
  <c r="AB4127" i="1" s="1"/>
  <c r="AB2820" i="1" a="1"/>
  <c r="AB2820" i="1" s="1"/>
  <c r="AB989" i="1" a="1"/>
  <c r="AB989" i="1" s="1"/>
  <c r="AB2992" i="1" a="1"/>
  <c r="AB2992" i="1" s="1"/>
  <c r="AB1272" i="1" a="1"/>
  <c r="AB1272" i="1" s="1"/>
  <c r="AB2222" i="1" a="1"/>
  <c r="AB2222" i="1" s="1"/>
  <c r="AB280" i="1" a="1"/>
  <c r="AB280" i="1" s="1"/>
  <c r="AB1131" i="1" a="1"/>
  <c r="AB1131" i="1" s="1"/>
  <c r="AB1241" i="1" a="1"/>
  <c r="AB1241" i="1" s="1"/>
  <c r="AB4138" i="1" a="1"/>
  <c r="AB4138" i="1" s="1"/>
  <c r="AB2656" i="1" a="1"/>
  <c r="AB2656" i="1" s="1"/>
  <c r="AB3509" i="1" a="1"/>
  <c r="AB3509" i="1" s="1"/>
  <c r="AB101" i="1" a="1"/>
  <c r="AB101" i="1" s="1"/>
  <c r="AB637" i="1" a="1"/>
  <c r="AB637" i="1" s="1"/>
  <c r="AB4482" i="1" a="1"/>
  <c r="AB4482" i="1" s="1"/>
  <c r="AB3929" i="1" a="1"/>
  <c r="AB3929" i="1" s="1"/>
  <c r="AB2111" i="1" a="1"/>
  <c r="AB2111" i="1" s="1"/>
  <c r="AB4843" i="1" a="1"/>
  <c r="AB4843" i="1" s="1"/>
  <c r="AB2870" i="1" a="1"/>
  <c r="AB2870" i="1" s="1"/>
  <c r="AB498" i="1" a="1"/>
  <c r="AB498" i="1" s="1"/>
  <c r="AB4778" i="1" a="1"/>
  <c r="AB4778" i="1" s="1"/>
  <c r="AB3005" i="1" a="1"/>
  <c r="AB3005" i="1" s="1"/>
  <c r="AB228" i="1" a="1"/>
  <c r="AB228" i="1" s="1"/>
  <c r="AB629" i="1" a="1"/>
  <c r="AB629" i="1" s="1"/>
  <c r="AB3135" i="1" a="1"/>
  <c r="AB3135" i="1" s="1"/>
  <c r="AB591" i="1" a="1"/>
  <c r="AB591" i="1" s="1"/>
  <c r="AB1313" i="1" a="1"/>
  <c r="AB1313" i="1" s="1"/>
  <c r="AB4761" i="1" a="1"/>
  <c r="AB4761" i="1" s="1"/>
  <c r="AB993" i="1" a="1"/>
  <c r="AB993" i="1" s="1"/>
  <c r="AB3225" i="1" a="1"/>
  <c r="AB3225" i="1" s="1"/>
  <c r="AB4485" i="1" a="1"/>
  <c r="AB4485" i="1" s="1"/>
  <c r="AB278" i="1" a="1"/>
  <c r="AB278" i="1" s="1"/>
  <c r="AB1680" i="1" a="1"/>
  <c r="AB1680" i="1" s="1"/>
  <c r="AB2940" i="1" a="1"/>
  <c r="AB2940" i="1" s="1"/>
  <c r="AB1233" i="1" a="1"/>
  <c r="AB1233" i="1" s="1"/>
  <c r="AB910" i="1" a="1"/>
  <c r="AB910" i="1" s="1"/>
  <c r="AB2723" i="1" a="1"/>
  <c r="AB2723" i="1" s="1"/>
  <c r="AB3856" i="1" a="1"/>
  <c r="AB3856" i="1" s="1"/>
  <c r="AB3697" i="1" a="1"/>
  <c r="AB3697" i="1" s="1"/>
  <c r="AB1638" i="1" a="1"/>
  <c r="AB1638" i="1" s="1"/>
  <c r="AB1590" i="1" a="1"/>
  <c r="AB1590" i="1" s="1"/>
  <c r="AB1955" i="1" a="1"/>
  <c r="AB1955" i="1" s="1"/>
  <c r="AB1186" i="1" a="1"/>
  <c r="AB1186" i="1" s="1"/>
  <c r="AB465" i="1" a="1"/>
  <c r="AB465" i="1" s="1"/>
  <c r="AB3832" i="1" a="1"/>
  <c r="AB3832" i="1" s="1"/>
  <c r="AB3725" i="1" a="1"/>
  <c r="AB3725" i="1" s="1"/>
  <c r="AB1770" i="1" a="1"/>
  <c r="AB1770" i="1" s="1"/>
  <c r="AB968" i="1" a="1"/>
  <c r="AB968" i="1" s="1"/>
  <c r="AB2404" i="1" a="1"/>
  <c r="AB2404" i="1" s="1"/>
  <c r="AB941" i="1" a="1"/>
  <c r="AB941" i="1" s="1"/>
  <c r="AB1343" i="1" a="1"/>
  <c r="AB1343" i="1" s="1"/>
  <c r="AB4071" i="1" a="1"/>
  <c r="AB4071" i="1" s="1"/>
  <c r="AB4171" i="1" a="1"/>
  <c r="AB4171" i="1" s="1"/>
  <c r="AB3045" i="1" a="1"/>
  <c r="AB3045" i="1" s="1"/>
  <c r="AB2071" i="1" a="1"/>
  <c r="AB2071" i="1" s="1"/>
  <c r="AB3522" i="1" a="1"/>
  <c r="AB3522" i="1" s="1"/>
  <c r="AB2377" i="1" a="1"/>
  <c r="AB2377" i="1" s="1"/>
  <c r="AB1145" i="1" a="1"/>
  <c r="AB1145" i="1" s="1"/>
  <c r="AB2928" i="1" a="1"/>
  <c r="AB2928" i="1" s="1"/>
  <c r="AB2789" i="1" a="1"/>
  <c r="AB2789" i="1" s="1"/>
  <c r="AB4953" i="1" a="1"/>
  <c r="AB4953" i="1" s="1"/>
  <c r="AB2995" i="1" a="1"/>
  <c r="AB2995" i="1" s="1"/>
  <c r="AB2432" i="1" a="1"/>
  <c r="AB2432" i="1" s="1"/>
  <c r="AB2473" i="1" a="1"/>
  <c r="AB2473" i="1" s="1"/>
  <c r="AB3858" i="1" a="1"/>
  <c r="AB3858" i="1" s="1"/>
  <c r="AB3056" i="1" a="1"/>
  <c r="AB3056" i="1" s="1"/>
  <c r="AB3539" i="1" a="1"/>
  <c r="AB3539" i="1" s="1"/>
  <c r="AB4047" i="1" a="1"/>
  <c r="AB4047" i="1" s="1"/>
  <c r="AB3749" i="1" a="1"/>
  <c r="AB3749" i="1" s="1"/>
  <c r="AB1337" i="1" a="1"/>
  <c r="AB1337" i="1" s="1"/>
  <c r="AB1658" i="1" a="1"/>
  <c r="AB1658" i="1" s="1"/>
  <c r="AB572" i="1" a="1"/>
  <c r="AB572" i="1" s="1"/>
  <c r="AB4996" i="1" a="1"/>
  <c r="AB4996" i="1" s="1"/>
  <c r="AB1081" i="1" a="1"/>
  <c r="AB1081" i="1" s="1"/>
  <c r="AB2405" i="1" a="1"/>
  <c r="AB2405" i="1" s="1"/>
  <c r="AB1681" i="1" a="1"/>
  <c r="AB1681" i="1" s="1"/>
  <c r="AB3813" i="1" a="1"/>
  <c r="AB3813" i="1" s="1"/>
  <c r="AB4144" i="1" a="1"/>
  <c r="AB4144" i="1" s="1"/>
  <c r="AB2011" i="1" a="1"/>
  <c r="AB2011" i="1" s="1"/>
  <c r="AB1965" i="1" a="1"/>
  <c r="AB1965" i="1" s="1"/>
  <c r="AB2576" i="1" a="1"/>
  <c r="AB2576" i="1" s="1"/>
  <c r="AB2812" i="1" a="1"/>
  <c r="AB2812" i="1" s="1"/>
  <c r="AB2062" i="1" a="1"/>
  <c r="AB2062" i="1" s="1"/>
  <c r="AB1117" i="1" a="1"/>
  <c r="AB1117" i="1" s="1"/>
  <c r="AB4803" i="1" a="1"/>
  <c r="AB4803" i="1" s="1"/>
  <c r="AB2915" i="1" a="1"/>
  <c r="AB2915" i="1" s="1"/>
  <c r="AB4302" i="1" a="1"/>
  <c r="AB4302" i="1" s="1"/>
  <c r="AB730" i="1" a="1"/>
  <c r="AB730" i="1" s="1"/>
  <c r="AB1739" i="1" a="1"/>
  <c r="AB1739" i="1" s="1"/>
  <c r="AB3754" i="1" a="1"/>
  <c r="AB3754" i="1" s="1"/>
  <c r="AB1781" i="1" a="1"/>
  <c r="AB1781" i="1" s="1"/>
  <c r="AB3420" i="1" a="1"/>
  <c r="AB3420" i="1" s="1"/>
  <c r="AB4612" i="1" a="1"/>
  <c r="AB4612" i="1" s="1"/>
  <c r="AB4538" i="1" a="1"/>
  <c r="AB4538" i="1" s="1"/>
  <c r="AB167" i="1" a="1"/>
  <c r="AB167" i="1" s="1"/>
  <c r="AB178" i="1" a="1"/>
  <c r="AB178" i="1" s="1"/>
  <c r="AB3402" i="1" a="1"/>
  <c r="AB3402" i="1" s="1"/>
  <c r="AB4625" i="1" a="1"/>
  <c r="AB4625" i="1" s="1"/>
  <c r="AB2522" i="1" a="1"/>
  <c r="AB2522" i="1" s="1"/>
  <c r="AB4892" i="1" a="1"/>
  <c r="AB4892" i="1" s="1"/>
  <c r="AB2069" i="1" a="1"/>
  <c r="AB2069" i="1" s="1"/>
  <c r="AB2978" i="1" a="1"/>
  <c r="AB2978" i="1" s="1"/>
  <c r="AB783" i="1" a="1"/>
  <c r="AB783" i="1" s="1"/>
  <c r="AB1409" i="1" a="1"/>
  <c r="AB1409" i="1" s="1"/>
  <c r="AB3125" i="1" a="1"/>
  <c r="AB3125" i="1" s="1"/>
  <c r="AB2322" i="1" a="1"/>
  <c r="AB2322" i="1" s="1"/>
  <c r="AB865" i="1" a="1"/>
  <c r="AB865" i="1" s="1"/>
  <c r="AB4269" i="1" a="1"/>
  <c r="AB4269" i="1" s="1"/>
  <c r="AB3803" i="1" a="1"/>
  <c r="AB3803" i="1" s="1"/>
  <c r="AB4774" i="1" a="1"/>
  <c r="AB4774" i="1" s="1"/>
  <c r="AB870" i="1" a="1"/>
  <c r="AB870" i="1" s="1"/>
  <c r="AB4920" i="1" a="1"/>
  <c r="AB4920" i="1" s="1"/>
  <c r="AB2836" i="1" a="1"/>
  <c r="AB2836" i="1" s="1"/>
  <c r="AB1889" i="1" a="1"/>
  <c r="AB1889" i="1" s="1"/>
  <c r="AB2254" i="1" a="1"/>
  <c r="AB2254" i="1" s="1"/>
  <c r="AB588" i="1" a="1"/>
  <c r="AB588" i="1" s="1"/>
  <c r="AB1911" i="1" a="1"/>
  <c r="AB1911" i="1" s="1"/>
  <c r="AB3510" i="1" a="1"/>
  <c r="AB3510" i="1" s="1"/>
  <c r="AB3657" i="1" a="1"/>
  <c r="AB3657" i="1" s="1"/>
  <c r="AB3124" i="1" a="1"/>
  <c r="AB3124" i="1" s="1"/>
  <c r="AB553" i="1" a="1"/>
  <c r="AB553" i="1" s="1"/>
  <c r="AB4711" i="1" a="1"/>
  <c r="AB4711" i="1" s="1"/>
  <c r="AB788" i="1" a="1"/>
  <c r="AB788" i="1" s="1"/>
  <c r="AB2147" i="1" a="1"/>
  <c r="AB2147" i="1" s="1"/>
  <c r="AB1172" i="1" a="1"/>
  <c r="AB1172" i="1" s="1"/>
  <c r="AB924" i="1" a="1"/>
  <c r="AB924" i="1" s="1"/>
  <c r="AB327" i="1" a="1"/>
  <c r="AB327" i="1" s="1"/>
  <c r="AB3690" i="1" a="1"/>
  <c r="AB3690" i="1" s="1"/>
  <c r="AB1619" i="1" a="1"/>
  <c r="AB1619" i="1" s="1"/>
  <c r="AB4549" i="1" a="1"/>
  <c r="AB4549" i="1" s="1"/>
  <c r="AB3095" i="1" a="1"/>
  <c r="AB3095" i="1" s="1"/>
  <c r="AB4585" i="1" a="1"/>
  <c r="AB4585" i="1" s="1"/>
  <c r="AB3515" i="1" a="1"/>
  <c r="AB3515" i="1" s="1"/>
  <c r="AB1944" i="1" a="1"/>
  <c r="AB1944" i="1" s="1"/>
  <c r="AB956" i="1" a="1"/>
  <c r="AB956" i="1" s="1"/>
  <c r="AB3955" i="1" a="1"/>
  <c r="AB3955" i="1" s="1"/>
  <c r="AB641" i="1" a="1"/>
  <c r="AB641" i="1" s="1"/>
  <c r="AB1037" i="1" a="1"/>
  <c r="AB1037" i="1" s="1"/>
  <c r="AB2765" i="1" a="1"/>
  <c r="AB2765" i="1" s="1"/>
  <c r="AB3786" i="1" a="1"/>
  <c r="AB3786" i="1" s="1"/>
  <c r="AB2770" i="1" a="1"/>
  <c r="AB2770" i="1" s="1"/>
  <c r="AB2989" i="1" a="1"/>
  <c r="AB2989" i="1" s="1"/>
  <c r="AB2420" i="1" a="1"/>
  <c r="AB2420" i="1" s="1"/>
  <c r="AB1201" i="1" a="1"/>
  <c r="AB1201" i="1" s="1"/>
  <c r="AB1278" i="1" a="1"/>
  <c r="AB1278" i="1" s="1"/>
  <c r="AB3424" i="1" a="1"/>
  <c r="AB3424" i="1" s="1"/>
  <c r="AB4161" i="1" a="1"/>
  <c r="AB4161" i="1" s="1"/>
  <c r="AB210" i="1" a="1"/>
  <c r="AB210" i="1" s="1"/>
  <c r="AB951" i="1" a="1"/>
  <c r="AB951" i="1" s="1"/>
  <c r="AB2675" i="1" a="1"/>
  <c r="AB2675" i="1" s="1"/>
  <c r="AB1093" i="1" a="1"/>
  <c r="AB1093" i="1" s="1"/>
  <c r="AB3789" i="1" a="1"/>
  <c r="AB3789" i="1" s="1"/>
  <c r="AB1906" i="1" a="1"/>
  <c r="AB1906" i="1" s="1"/>
  <c r="AB3217" i="1" a="1"/>
  <c r="AB3217" i="1" s="1"/>
  <c r="AB4320" i="1" a="1"/>
  <c r="AB4320" i="1" s="1"/>
  <c r="AB1319" i="1" a="1"/>
  <c r="AB1319" i="1" s="1"/>
  <c r="AB757" i="1" a="1"/>
  <c r="AB757" i="1" s="1"/>
  <c r="AB2774" i="1" a="1"/>
  <c r="AB2774" i="1" s="1"/>
  <c r="AB2048" i="1" a="1"/>
  <c r="AB2048" i="1" s="1"/>
  <c r="AB617" i="1" a="1"/>
  <c r="AB617" i="1" s="1"/>
  <c r="AB2706" i="1" a="1"/>
  <c r="AB2706" i="1" s="1"/>
  <c r="AB1810" i="1" a="1"/>
  <c r="AB1810" i="1" s="1"/>
  <c r="AB4437" i="1" a="1"/>
  <c r="AB4437" i="1" s="1"/>
  <c r="AB1516" i="1" a="1"/>
  <c r="AB1516" i="1" s="1"/>
  <c r="AB4873" i="1" a="1"/>
  <c r="AB4873" i="1" s="1"/>
  <c r="AB1570" i="1" a="1"/>
  <c r="AB1570" i="1" s="1"/>
  <c r="AB1402" i="1" a="1"/>
  <c r="AB1402" i="1" s="1"/>
  <c r="AB264" i="1" a="1"/>
  <c r="AB264" i="1" s="1"/>
  <c r="AB521" i="1" a="1"/>
  <c r="AB521" i="1" s="1"/>
  <c r="AB4866" i="1" a="1"/>
  <c r="AB4866" i="1" s="1"/>
  <c r="AB480" i="1" a="1"/>
  <c r="AB480" i="1" s="1"/>
  <c r="AB3132" i="1" a="1"/>
  <c r="AB3132" i="1" s="1"/>
  <c r="AB4860" i="1" a="1"/>
  <c r="AB4860" i="1" s="1"/>
  <c r="AB4916" i="1" a="1"/>
  <c r="AB4916" i="1" s="1"/>
  <c r="AB727" i="1" a="1"/>
  <c r="AB727" i="1" s="1"/>
  <c r="AB1156" i="1" a="1"/>
  <c r="AB1156" i="1" s="1"/>
  <c r="AB678" i="1" a="1"/>
  <c r="AB678" i="1" s="1"/>
  <c r="AB397" i="1" a="1"/>
  <c r="AB397" i="1" s="1"/>
  <c r="AB3145" i="1" a="1"/>
  <c r="AB3145" i="1" s="1"/>
  <c r="AB1084" i="1" a="1"/>
  <c r="AB1084" i="1" s="1"/>
  <c r="AB3521" i="1" a="1"/>
  <c r="AB3521" i="1" s="1"/>
  <c r="AB3712" i="1" a="1"/>
  <c r="AB3712" i="1" s="1"/>
  <c r="AB2213" i="1" a="1"/>
  <c r="AB2213" i="1" s="1"/>
  <c r="AB1912" i="1" a="1"/>
  <c r="AB1912" i="1" s="1"/>
  <c r="AB4079" i="1" a="1"/>
  <c r="AB4079" i="1" s="1"/>
  <c r="AB2398" i="1" a="1"/>
  <c r="AB2398" i="1" s="1"/>
  <c r="AB104" i="1" a="1"/>
  <c r="AB104" i="1" s="1"/>
  <c r="AB1914" i="1" a="1"/>
  <c r="AB1914" i="1" s="1"/>
  <c r="AB3341" i="1" a="1"/>
  <c r="AB3341" i="1" s="1"/>
  <c r="AB777" i="1" a="1"/>
  <c r="AB777" i="1" s="1"/>
  <c r="AB4026" i="1" a="1"/>
  <c r="AB4026" i="1" s="1"/>
  <c r="AB535" i="1" a="1"/>
  <c r="AB535" i="1" s="1"/>
  <c r="AB2569" i="1" a="1"/>
  <c r="AB2569" i="1" s="1"/>
  <c r="AB305" i="1" a="1"/>
  <c r="AB305" i="1" s="1"/>
  <c r="AB389" i="1" a="1"/>
  <c r="AB389" i="1" s="1"/>
  <c r="AB2289" i="1" a="1"/>
  <c r="AB2289" i="1" s="1"/>
  <c r="AB4634" i="1" a="1"/>
  <c r="AB4634" i="1" s="1"/>
  <c r="AB1165" i="1" a="1"/>
  <c r="AB1165" i="1" s="1"/>
  <c r="AB36" i="1" a="1"/>
  <c r="AB36" i="1" s="1"/>
  <c r="AB3519" i="1" a="1"/>
  <c r="AB3519" i="1" s="1"/>
  <c r="AB2758" i="1" a="1"/>
  <c r="AB2758" i="1" s="1"/>
  <c r="AB891" i="1" a="1"/>
  <c r="AB891" i="1" s="1"/>
  <c r="AB4990" i="1" a="1"/>
  <c r="AB4990" i="1" s="1"/>
  <c r="AB3513" i="1" a="1"/>
  <c r="AB3513" i="1" s="1"/>
  <c r="AB3560" i="1" a="1"/>
  <c r="AB3560" i="1" s="1"/>
  <c r="AB322" i="1" a="1"/>
  <c r="AB322" i="1" s="1"/>
  <c r="AB484" i="1" a="1"/>
  <c r="AB484" i="1" s="1"/>
  <c r="AB140" i="1" a="1"/>
  <c r="AB140" i="1" s="1"/>
  <c r="AB719" i="1" a="1"/>
  <c r="AB719" i="1" s="1"/>
  <c r="AB2083" i="1" a="1"/>
  <c r="AB2083" i="1" s="1"/>
  <c r="AB1950" i="1" a="1"/>
  <c r="AB1950" i="1" s="1"/>
  <c r="AB4607" i="1" a="1"/>
  <c r="AB4607" i="1" s="1"/>
  <c r="AB916" i="1" a="1"/>
  <c r="AB916" i="1" s="1"/>
  <c r="AB4188" i="1" a="1"/>
  <c r="AB4188" i="1" s="1"/>
  <c r="AB708" i="1" a="1"/>
  <c r="AB708" i="1" s="1"/>
  <c r="AB3432" i="1" a="1"/>
  <c r="AB3432" i="1" s="1"/>
  <c r="AB2969" i="1" a="1"/>
  <c r="AB2969" i="1" s="1"/>
  <c r="AB2475" i="1" a="1"/>
  <c r="AB2475" i="1" s="1"/>
  <c r="AB2042" i="1" a="1"/>
  <c r="AB2042" i="1" s="1"/>
  <c r="AB839" i="1" a="1"/>
  <c r="AB839" i="1" s="1"/>
  <c r="AB4875" i="1" a="1"/>
  <c r="AB4875" i="1" s="1"/>
  <c r="AB1113" i="1" a="1"/>
  <c r="AB1113" i="1" s="1"/>
  <c r="AB3044" i="1" a="1"/>
  <c r="AB3044" i="1" s="1"/>
  <c r="AB2801" i="1" a="1"/>
  <c r="AB2801" i="1" s="1"/>
  <c r="AB1328" i="1" a="1"/>
  <c r="AB1328" i="1" s="1"/>
  <c r="AB3771" i="1" a="1"/>
  <c r="AB3771" i="1" s="1"/>
  <c r="AB4449" i="1" a="1"/>
  <c r="AB4449" i="1" s="1"/>
  <c r="AB1875" i="1" a="1"/>
  <c r="AB1875" i="1" s="1"/>
  <c r="AB1795" i="1" a="1"/>
  <c r="AB1795" i="1" s="1"/>
  <c r="AB1883" i="1" a="1"/>
  <c r="AB1883" i="1" s="1"/>
  <c r="AB4279" i="1" a="1"/>
  <c r="AB4279" i="1" s="1"/>
  <c r="AB2270" i="1" a="1"/>
  <c r="AB2270" i="1" s="1"/>
  <c r="AB1383" i="1" a="1"/>
  <c r="AB1383" i="1" s="1"/>
  <c r="AB4662" i="1" a="1"/>
  <c r="AB4662" i="1" s="1"/>
  <c r="AB3105" i="1" a="1"/>
  <c r="AB3105" i="1" s="1"/>
  <c r="AB1901" i="1" a="1"/>
  <c r="AB1901" i="1" s="1"/>
  <c r="AB2356" i="1" a="1"/>
  <c r="AB2356" i="1" s="1"/>
  <c r="AB3863" i="1" a="1"/>
  <c r="AB3863" i="1" s="1"/>
  <c r="AB2805" i="1" a="1"/>
  <c r="AB2805" i="1" s="1"/>
  <c r="AB90" i="1" a="1"/>
  <c r="AB90" i="1" s="1"/>
  <c r="AB4289" i="1" a="1"/>
  <c r="AB4289" i="1" s="1"/>
  <c r="AB3860" i="1" a="1"/>
  <c r="AB3860" i="1" s="1"/>
  <c r="AB952" i="1" a="1"/>
  <c r="AB952" i="1" s="1"/>
  <c r="AB648" i="1" a="1"/>
  <c r="AB648" i="1" s="1"/>
  <c r="AB1380" i="1" a="1"/>
  <c r="AB1380" i="1" s="1"/>
  <c r="AB3106" i="1" a="1"/>
  <c r="AB3106" i="1" s="1"/>
  <c r="AB3917" i="1" a="1"/>
  <c r="AB3917" i="1" s="1"/>
  <c r="AB4780" i="1" a="1"/>
  <c r="AB4780" i="1" s="1"/>
  <c r="AB1834" i="1" a="1"/>
  <c r="AB1834" i="1" s="1"/>
  <c r="AB1501" i="1" a="1"/>
  <c r="AB1501" i="1" s="1"/>
  <c r="AB1481" i="1" a="1"/>
  <c r="AB1481" i="1" s="1"/>
  <c r="AB619" i="1" a="1"/>
  <c r="AB619" i="1" s="1"/>
  <c r="AB219" i="1" a="1"/>
  <c r="AB219" i="1" s="1"/>
  <c r="AB2235" i="1" a="1"/>
  <c r="AB2235" i="1" s="1"/>
  <c r="AB1216" i="1" a="1"/>
  <c r="AB1216" i="1" s="1"/>
  <c r="AB353" i="1" a="1"/>
  <c r="AB353" i="1" s="1"/>
  <c r="AB29" i="1" a="1"/>
  <c r="AB29" i="1" s="1"/>
  <c r="AB2538" i="1" a="1"/>
  <c r="AB2538" i="1" s="1"/>
  <c r="AB1134" i="1" a="1"/>
  <c r="AB1134" i="1" s="1"/>
  <c r="AB4436" i="1" a="1"/>
  <c r="AB4436" i="1" s="1"/>
  <c r="AB1601" i="1" a="1"/>
  <c r="AB1601" i="1" s="1"/>
  <c r="AB3678" i="1" a="1"/>
  <c r="AB3678" i="1" s="1"/>
  <c r="AB3541" i="1" a="1"/>
  <c r="AB3541" i="1" s="1"/>
  <c r="AB296" i="1" a="1"/>
  <c r="AB296" i="1" s="1"/>
  <c r="AB622" i="1" a="1"/>
  <c r="AB622" i="1" s="1"/>
  <c r="AB2828" i="1" a="1"/>
  <c r="AB2828" i="1" s="1"/>
  <c r="AB2285" i="1" a="1"/>
  <c r="AB2285" i="1" s="1"/>
  <c r="AB797" i="1" a="1"/>
  <c r="AB797" i="1" s="1"/>
  <c r="AB1480" i="1" a="1"/>
  <c r="AB1480" i="1" s="1"/>
  <c r="AB2606" i="1" a="1"/>
  <c r="AB2606" i="1" s="1"/>
  <c r="AB4414" i="1" a="1"/>
  <c r="AB4414" i="1" s="1"/>
  <c r="AB2241" i="1" a="1"/>
  <c r="AB2241" i="1" s="1"/>
  <c r="AB1672" i="1" a="1"/>
  <c r="AB1672" i="1" s="1"/>
  <c r="AB3474" i="1" a="1"/>
  <c r="AB3474" i="1" s="1"/>
  <c r="AB2767" i="1" a="1"/>
  <c r="AB2767" i="1" s="1"/>
  <c r="AB1954" i="1" a="1"/>
  <c r="AB1954" i="1" s="1"/>
  <c r="AB328" i="1" a="1"/>
  <c r="AB328" i="1" s="1"/>
  <c r="AB677" i="1" a="1"/>
  <c r="AB677" i="1" s="1"/>
  <c r="AB4801" i="1" a="1"/>
  <c r="AB4801" i="1" s="1"/>
  <c r="AB3322" i="1" a="1"/>
  <c r="AB3322" i="1" s="1"/>
  <c r="AB88" i="1" a="1"/>
  <c r="AB88" i="1" s="1"/>
  <c r="AB2699" i="1" a="1"/>
  <c r="AB2699" i="1" s="1"/>
  <c r="AB2903" i="1" a="1"/>
  <c r="AB2903" i="1" s="1"/>
  <c r="AB3579" i="1" a="1"/>
  <c r="AB3579" i="1" s="1"/>
  <c r="AB4421" i="1" a="1"/>
  <c r="AB4421" i="1" s="1"/>
  <c r="AB1538" i="1" a="1"/>
  <c r="AB1538" i="1" s="1"/>
  <c r="AB4088" i="1" a="1"/>
  <c r="AB4088" i="1" s="1"/>
  <c r="AB365" i="1" a="1"/>
  <c r="AB365" i="1" s="1"/>
  <c r="AB2933" i="1" a="1"/>
  <c r="AB2933" i="1" s="1"/>
  <c r="AB3296" i="1" a="1"/>
  <c r="AB3296" i="1" s="1"/>
  <c r="AB4237" i="1" a="1"/>
  <c r="AB4237" i="1" s="1"/>
  <c r="AB2170" i="1" a="1"/>
  <c r="AB2170" i="1" s="1"/>
  <c r="AB1978" i="1" a="1"/>
  <c r="AB1978" i="1" s="1"/>
  <c r="AB2109" i="1" a="1"/>
  <c r="AB2109" i="1" s="1"/>
  <c r="AB1182" i="1" a="1"/>
  <c r="AB1182" i="1" s="1"/>
  <c r="AB2015" i="1" a="1"/>
  <c r="AB2015" i="1" s="1"/>
  <c r="AB1587" i="1" a="1"/>
  <c r="AB1587" i="1" s="1"/>
  <c r="AB442" i="1" a="1"/>
  <c r="AB442" i="1" s="1"/>
  <c r="AB725" i="1" a="1"/>
  <c r="AB725" i="1" s="1"/>
  <c r="AB4094" i="1" a="1"/>
  <c r="AB4094" i="1" s="1"/>
  <c r="AB1881" i="1" a="1"/>
  <c r="AB1881" i="1" s="1"/>
  <c r="AB2636" i="1" a="1"/>
  <c r="AB2636" i="1" s="1"/>
  <c r="AB2496" i="1" a="1"/>
  <c r="AB2496" i="1" s="1"/>
  <c r="AB2829" i="1" a="1"/>
  <c r="AB2829" i="1" s="1"/>
  <c r="AB4205" i="1" a="1"/>
  <c r="AB4205" i="1" s="1"/>
  <c r="AB726" i="1" a="1"/>
  <c r="AB726" i="1" s="1"/>
  <c r="AB4335" i="1" a="1"/>
  <c r="AB4335" i="1" s="1"/>
  <c r="AB48" i="1" a="1"/>
  <c r="AB48" i="1" s="1"/>
  <c r="AB1366" i="1" a="1"/>
  <c r="AB1366" i="1" s="1"/>
  <c r="AB716" i="1" a="1"/>
  <c r="AB716" i="1" s="1"/>
  <c r="AB260" i="1" a="1"/>
  <c r="AB260" i="1" s="1"/>
  <c r="AB4519" i="1" a="1"/>
  <c r="AB4519" i="1" s="1"/>
  <c r="AB1069" i="1" a="1"/>
  <c r="AB1069" i="1" s="1"/>
  <c r="AB1001" i="1" a="1"/>
  <c r="AB1001" i="1" s="1"/>
  <c r="AB4189" i="1" a="1"/>
  <c r="AB4189" i="1" s="1"/>
  <c r="AB3883" i="1" a="1"/>
  <c r="AB3883" i="1" s="1"/>
  <c r="AB1702" i="1" a="1"/>
  <c r="AB1702" i="1" s="1"/>
  <c r="AB3043" i="1" a="1"/>
  <c r="AB3043" i="1" s="1"/>
  <c r="AB3486" i="1" a="1"/>
  <c r="AB3486" i="1" s="1"/>
  <c r="AB592" i="1" a="1"/>
  <c r="AB592" i="1" s="1"/>
  <c r="AB4286" i="1" a="1"/>
  <c r="AB4286" i="1" s="1"/>
  <c r="AB4475" i="1" a="1"/>
  <c r="AB4475" i="1" s="1"/>
  <c r="AB3610" i="1" a="1"/>
  <c r="AB3610" i="1" s="1"/>
  <c r="AB2839" i="1" a="1"/>
  <c r="AB2839" i="1" s="1"/>
  <c r="AB4211" i="1" a="1"/>
  <c r="AB4211" i="1" s="1"/>
  <c r="AB2341" i="1" a="1"/>
  <c r="AB2341" i="1" s="1"/>
  <c r="AB4153" i="1" a="1"/>
  <c r="AB4153" i="1" s="1"/>
  <c r="AB1230" i="1" a="1"/>
  <c r="AB1230" i="1" s="1"/>
  <c r="AB804" i="1" a="1"/>
  <c r="AB804" i="1" s="1"/>
  <c r="AB3852" i="1" a="1"/>
  <c r="AB3852" i="1" s="1"/>
  <c r="AB3944" i="1" a="1"/>
  <c r="AB3944" i="1" s="1"/>
  <c r="AB2215" i="1" a="1"/>
  <c r="AB2215" i="1" s="1"/>
  <c r="AB3696" i="1" a="1"/>
  <c r="AB3696" i="1" s="1"/>
  <c r="AB4210" i="1" a="1"/>
  <c r="AB4210" i="1" s="1"/>
  <c r="AB3851" i="1" a="1"/>
  <c r="AB3851" i="1" s="1"/>
  <c r="AB4140" i="1" a="1"/>
  <c r="AB4140" i="1" s="1"/>
  <c r="AB4557" i="1" a="1"/>
  <c r="AB4557" i="1" s="1"/>
  <c r="AB3979" i="1" a="1"/>
  <c r="AB3979" i="1" s="1"/>
  <c r="AB1890" i="1" a="1"/>
  <c r="AB1890" i="1" s="1"/>
  <c r="AB3889" i="1" a="1"/>
  <c r="AB3889" i="1" s="1"/>
  <c r="AB4555" i="1" a="1"/>
  <c r="AB4555" i="1" s="1"/>
  <c r="AB284" i="1" a="1"/>
  <c r="AB284" i="1" s="1"/>
  <c r="AB1475" i="1" a="1"/>
  <c r="AB1475" i="1" s="1"/>
  <c r="AB138" i="1" a="1"/>
  <c r="AB138" i="1" s="1"/>
  <c r="AB3538" i="1" a="1"/>
  <c r="AB3538" i="1" s="1"/>
  <c r="AB114" i="1" a="1"/>
  <c r="AB114" i="1" s="1"/>
  <c r="AB4185" i="1" a="1"/>
  <c r="AB4185" i="1" s="1"/>
  <c r="AB4387" i="1" a="1"/>
  <c r="AB4387" i="1" s="1"/>
  <c r="AB1225" i="1" a="1"/>
  <c r="AB1225" i="1" s="1"/>
  <c r="AB2970" i="1" a="1"/>
  <c r="AB2970" i="1" s="1"/>
  <c r="AB4751" i="1" a="1"/>
  <c r="AB4751" i="1" s="1"/>
  <c r="AB4532" i="1" a="1"/>
  <c r="AB4532" i="1" s="1"/>
  <c r="AB936" i="1" a="1"/>
  <c r="AB936" i="1" s="1"/>
  <c r="AB3920" i="1" a="1"/>
  <c r="AB3920" i="1" s="1"/>
  <c r="AB1804" i="1" a="1"/>
  <c r="AB1804" i="1" s="1"/>
  <c r="AB2041" i="1" a="1"/>
  <c r="AB2041" i="1" s="1"/>
  <c r="AB3950" i="1" a="1"/>
  <c r="AB3950" i="1" s="1"/>
  <c r="AB3382" i="1" a="1"/>
  <c r="AB3382" i="1" s="1"/>
  <c r="AB223" i="1" a="1"/>
  <c r="AB223" i="1" s="1"/>
  <c r="AB562" i="1" a="1"/>
  <c r="AB562" i="1" s="1"/>
  <c r="AB1370" i="1" a="1"/>
  <c r="AB1370" i="1" s="1"/>
  <c r="AB431" i="1" a="1"/>
  <c r="AB431" i="1" s="1"/>
  <c r="AB4224" i="1" a="1"/>
  <c r="AB4224" i="1" s="1"/>
  <c r="AB4568" i="1" a="1"/>
  <c r="AB4568" i="1" s="1"/>
  <c r="AB4035" i="1" a="1"/>
  <c r="AB4035" i="1" s="1"/>
  <c r="AB4707" i="1" a="1"/>
  <c r="AB4707" i="1" s="1"/>
  <c r="AB1562" i="1" a="1"/>
  <c r="AB1562" i="1" s="1"/>
  <c r="AB3614" i="1" a="1"/>
  <c r="AB3614" i="1" s="1"/>
  <c r="AB4241" i="1" a="1"/>
  <c r="AB4241" i="1" s="1"/>
  <c r="AB3222" i="1" a="1"/>
  <c r="AB3222" i="1" s="1"/>
  <c r="AB4067" i="1" a="1"/>
  <c r="AB4067" i="1" s="1"/>
  <c r="AB4619" i="1" a="1"/>
  <c r="AB4619" i="1" s="1"/>
  <c r="AB2449" i="1" a="1"/>
  <c r="AB2449" i="1" s="1"/>
  <c r="AB26" i="1" a="1"/>
  <c r="AB26" i="1" s="1"/>
  <c r="AB3810" i="1" a="1"/>
  <c r="AB3810" i="1" s="1"/>
  <c r="AB1953" i="1" a="1"/>
  <c r="AB1953" i="1" s="1"/>
  <c r="AB4617" i="1" a="1"/>
  <c r="AB4617" i="1" s="1"/>
  <c r="AB1055" i="1" a="1"/>
  <c r="AB1055" i="1" s="1"/>
  <c r="AB3246" i="1" a="1"/>
  <c r="AB3246" i="1" s="1"/>
  <c r="AB3426" i="1" a="1"/>
  <c r="AB3426" i="1" s="1"/>
  <c r="AB4030" i="1" a="1"/>
  <c r="AB4030" i="1" s="1"/>
  <c r="AB1017" i="1" a="1"/>
  <c r="AB1017" i="1" s="1"/>
  <c r="AB3048" i="1" a="1"/>
  <c r="AB3048" i="1" s="1"/>
  <c r="AB4577" i="1" a="1"/>
  <c r="AB4577" i="1" s="1"/>
  <c r="AB2986" i="1" a="1"/>
  <c r="AB2986" i="1" s="1"/>
  <c r="AB2352" i="1" a="1"/>
  <c r="AB2352" i="1" s="1"/>
  <c r="AB4322" i="1" a="1"/>
  <c r="AB4322" i="1" s="1"/>
  <c r="AB1563" i="1" a="1"/>
  <c r="AB1563" i="1" s="1"/>
  <c r="AB3360" i="1" a="1"/>
  <c r="AB3360" i="1" s="1"/>
  <c r="AB2588" i="1" a="1"/>
  <c r="AB2588" i="1" s="1"/>
  <c r="AB1645" i="1" a="1"/>
  <c r="AB1645" i="1" s="1"/>
  <c r="AB1196" i="1" a="1"/>
  <c r="AB1196" i="1" s="1"/>
  <c r="AB1237" i="1" a="1"/>
  <c r="AB1237" i="1" s="1"/>
  <c r="AB1489" i="1" a="1"/>
  <c r="AB1489" i="1" s="1"/>
  <c r="AB2676" i="1" a="1"/>
  <c r="AB2676" i="1" s="1"/>
  <c r="AB3726" i="1" a="1"/>
  <c r="AB3726" i="1" s="1"/>
  <c r="AB1515" i="1" a="1"/>
  <c r="AB1515" i="1" s="1"/>
  <c r="AB3298" i="1" a="1"/>
  <c r="AB3298" i="1" s="1"/>
  <c r="AB343" i="1" a="1"/>
  <c r="AB343" i="1" s="1"/>
  <c r="AB2718" i="1" a="1"/>
  <c r="AB2718" i="1" s="1"/>
  <c r="AB3331" i="1" a="1"/>
  <c r="AB3331" i="1" s="1"/>
  <c r="AB551" i="1" a="1"/>
  <c r="AB551" i="1" s="1"/>
  <c r="AB404" i="1" a="1"/>
  <c r="AB404" i="1" s="1"/>
  <c r="AB2831" i="1" a="1"/>
  <c r="AB2831" i="1" s="1"/>
  <c r="AB1655" i="1" a="1"/>
  <c r="AB1655" i="1" s="1"/>
  <c r="AB4951" i="1" a="1"/>
  <c r="AB4951" i="1" s="1"/>
  <c r="AB2872" i="1" a="1"/>
  <c r="AB2872" i="1" s="1"/>
  <c r="AB4872" i="1" a="1"/>
  <c r="AB4872" i="1" s="1"/>
  <c r="AB2669" i="1" a="1"/>
  <c r="AB2669" i="1" s="1"/>
  <c r="AB4559" i="1" a="1"/>
  <c r="AB4559" i="1" s="1"/>
  <c r="AB715" i="1" a="1"/>
  <c r="AB715" i="1" s="1"/>
  <c r="AB4691" i="1" a="1"/>
  <c r="AB4691" i="1" s="1"/>
  <c r="AB18" i="1" a="1"/>
  <c r="AB18" i="1" s="1"/>
  <c r="AB445" i="1" a="1"/>
  <c r="AB445" i="1" s="1"/>
  <c r="AB4263" i="1" a="1"/>
  <c r="AB4263" i="1" s="1"/>
  <c r="AB1192" i="1" a="1"/>
  <c r="AB1192" i="1" s="1"/>
  <c r="AB4594" i="1" a="1"/>
  <c r="AB4594" i="1" s="1"/>
  <c r="AB386" i="1" a="1"/>
  <c r="AB386" i="1" s="1"/>
  <c r="AB1085" i="1" a="1"/>
  <c r="AB1085" i="1" s="1"/>
  <c r="AB3235" i="1" a="1"/>
  <c r="AB3235" i="1" s="1"/>
  <c r="AB1342" i="1" a="1"/>
  <c r="AB1342" i="1" s="1"/>
  <c r="AB2365" i="1" a="1"/>
  <c r="AB2365" i="1" s="1"/>
  <c r="AB3067" i="1" a="1"/>
  <c r="AB3067" i="1" s="1"/>
  <c r="AB1009" i="1" a="1"/>
  <c r="AB1009" i="1" s="1"/>
  <c r="AB98" i="1" a="1"/>
  <c r="AB98" i="1" s="1"/>
  <c r="AB4193" i="1" a="1"/>
  <c r="AB4193" i="1" s="1"/>
  <c r="AB2242" i="1" a="1"/>
  <c r="AB2242" i="1" s="1"/>
  <c r="AB1989" i="1" a="1"/>
  <c r="AB1989" i="1" s="1"/>
  <c r="AB2997" i="1" a="1"/>
  <c r="AB2997" i="1" s="1"/>
  <c r="AB4874" i="1" a="1"/>
  <c r="AB4874" i="1" s="1"/>
  <c r="AB3664" i="1" a="1"/>
  <c r="AB3664" i="1" s="1"/>
  <c r="AB1921" i="1" a="1"/>
  <c r="AB1921" i="1" s="1"/>
  <c r="AB27" i="1" a="1"/>
  <c r="AB27" i="1" s="1"/>
  <c r="AB4389" i="1" a="1"/>
  <c r="AB4389" i="1" s="1"/>
  <c r="AB2219" i="1" a="1"/>
  <c r="AB2219" i="1" s="1"/>
  <c r="AB1038" i="1" a="1"/>
  <c r="AB1038" i="1" s="1"/>
  <c r="AB2063" i="1" a="1"/>
  <c r="AB2063" i="1" s="1"/>
  <c r="AB1559" i="1" a="1"/>
  <c r="AB1559" i="1" s="1"/>
  <c r="AB4428" i="1" a="1"/>
  <c r="AB4428" i="1" s="1"/>
  <c r="AB205" i="1" a="1"/>
  <c r="AB205" i="1" s="1"/>
  <c r="AB4217" i="1" a="1"/>
  <c r="AB4217" i="1" s="1"/>
  <c r="AB2278" i="1" a="1"/>
  <c r="AB2278" i="1" s="1"/>
  <c r="AB1927" i="1" a="1"/>
  <c r="AB1927" i="1" s="1"/>
  <c r="AB1973" i="1" a="1"/>
  <c r="AB1973" i="1" s="1"/>
  <c r="AB3229" i="1" a="1"/>
  <c r="AB3229" i="1" s="1"/>
  <c r="AB4984" i="1" a="1"/>
  <c r="AB4984" i="1" s="1"/>
  <c r="AB1249" i="1" a="1"/>
  <c r="AB1249" i="1" s="1"/>
  <c r="AB1514" i="1" a="1"/>
  <c r="AB1514" i="1" s="1"/>
  <c r="AB4914" i="1" a="1"/>
  <c r="AB4914" i="1" s="1"/>
  <c r="AB1283" i="1" a="1"/>
  <c r="AB1283" i="1" s="1"/>
  <c r="AB3413" i="1" a="1"/>
  <c r="AB3413" i="1" s="1"/>
  <c r="AB428" i="1" a="1"/>
  <c r="AB428" i="1" s="1"/>
  <c r="AB2175" i="1" a="1"/>
  <c r="AB2175" i="1" s="1"/>
  <c r="AB2910" i="1" a="1"/>
  <c r="AB2910" i="1" s="1"/>
  <c r="AB78" i="1" a="1"/>
  <c r="AB78" i="1" s="1"/>
  <c r="AB1340" i="1" a="1"/>
  <c r="AB1340" i="1" s="1"/>
  <c r="AB1333" i="1" a="1"/>
  <c r="AB1333" i="1" s="1"/>
  <c r="AB4845" i="1" a="1"/>
  <c r="AB4845" i="1" s="1"/>
  <c r="AB3216" i="1" a="1"/>
  <c r="AB3216" i="1" s="1"/>
  <c r="AB4622" i="1" a="1"/>
  <c r="AB4622" i="1" s="1"/>
  <c r="AB3710" i="1" a="1"/>
  <c r="AB3710" i="1" s="1"/>
  <c r="AB1865" i="1" a="1"/>
  <c r="AB1865" i="1" s="1"/>
  <c r="AB2775" i="1" a="1"/>
  <c r="AB2775" i="1" s="1"/>
  <c r="AB2244" i="1" a="1"/>
  <c r="AB2244" i="1" s="1"/>
  <c r="AB116" i="1" a="1"/>
  <c r="AB116" i="1" s="1"/>
  <c r="AB1851" i="1" a="1"/>
  <c r="AB1851" i="1" s="1"/>
  <c r="AB1309" i="1" a="1"/>
  <c r="AB1309" i="1" s="1"/>
  <c r="AB4169" i="1" a="1"/>
  <c r="AB4169" i="1" s="1"/>
  <c r="AB3337" i="1" a="1"/>
  <c r="AB3337" i="1" s="1"/>
  <c r="AB3370" i="1" a="1"/>
  <c r="AB3370" i="1" s="1"/>
  <c r="AB634" i="1" a="1"/>
  <c r="AB634" i="1" s="1"/>
  <c r="AB3949" i="1" a="1"/>
  <c r="AB3949" i="1" s="1"/>
  <c r="AB1242" i="1" a="1"/>
  <c r="AB1242" i="1" s="1"/>
  <c r="AB3042" i="1" a="1"/>
  <c r="AB3042" i="1" s="1"/>
  <c r="AB2859" i="1" a="1"/>
  <c r="AB2859" i="1" s="1"/>
  <c r="AB1566" i="1" a="1"/>
  <c r="AB1566" i="1" s="1"/>
  <c r="AB1413" i="1" a="1"/>
  <c r="AB1413" i="1" s="1"/>
  <c r="AB4965" i="1" a="1"/>
  <c r="AB4965" i="1" s="1"/>
  <c r="AB1074" i="1" a="1"/>
  <c r="AB1074" i="1" s="1"/>
  <c r="AB3130" i="1" a="1"/>
  <c r="AB3130" i="1" s="1"/>
  <c r="AB1867" i="1" a="1"/>
  <c r="AB1867" i="1" s="1"/>
  <c r="AB457" i="1" a="1"/>
  <c r="AB457" i="1" s="1"/>
  <c r="AB4497" i="1" a="1"/>
  <c r="AB4497" i="1" s="1"/>
  <c r="AB292" i="1" a="1"/>
  <c r="AB292" i="1" s="1"/>
  <c r="AB3416" i="1" a="1"/>
  <c r="AB3416" i="1" s="1"/>
  <c r="AB2284" i="1" a="1"/>
  <c r="AB2284" i="1" s="1"/>
  <c r="AB3385" i="1" a="1"/>
  <c r="AB3385" i="1" s="1"/>
  <c r="AB10" i="1" a="1"/>
  <c r="AB10" i="1" s="1"/>
  <c r="AB3083" i="1" a="1"/>
  <c r="AB3083" i="1" s="1"/>
  <c r="AB1968" i="1" a="1"/>
  <c r="AB1968" i="1" s="1"/>
  <c r="AB2618" i="1" a="1"/>
  <c r="AB2618" i="1" s="1"/>
  <c r="AB3176" i="1" a="1"/>
  <c r="AB3176" i="1" s="1"/>
  <c r="AB889" i="1" a="1"/>
  <c r="AB889" i="1" s="1"/>
  <c r="AB2519" i="1" a="1"/>
  <c r="AB2519" i="1" s="1"/>
  <c r="AB2040" i="1" a="1"/>
  <c r="AB2040" i="1" s="1"/>
  <c r="AB929" i="1" a="1"/>
  <c r="AB929" i="1" s="1"/>
  <c r="AB949" i="1" a="1"/>
  <c r="AB949" i="1" s="1"/>
  <c r="AB2301" i="1" a="1"/>
  <c r="AB2301" i="1" s="1"/>
  <c r="AB4380" i="1" a="1"/>
  <c r="AB4380" i="1" s="1"/>
  <c r="AB4879" i="1" a="1"/>
  <c r="AB4879" i="1" s="1"/>
  <c r="AB1200" i="1" a="1"/>
  <c r="AB1200" i="1" s="1"/>
  <c r="AB1963" i="1" a="1"/>
  <c r="AB1963" i="1" s="1"/>
  <c r="AB1005" i="1" a="1"/>
  <c r="AB1005" i="1" s="1"/>
  <c r="AB4762" i="1" a="1"/>
  <c r="AB4762" i="1" s="1"/>
  <c r="AB4004" i="1" a="1"/>
  <c r="AB4004" i="1" s="1"/>
  <c r="AB4422" i="1" a="1"/>
  <c r="AB4422" i="1" s="1"/>
  <c r="AB3182" i="1" a="1"/>
  <c r="AB3182" i="1" s="1"/>
  <c r="AB2231" i="1" a="1"/>
  <c r="AB2231" i="1" s="1"/>
  <c r="AB1086" i="1" a="1"/>
  <c r="AB1086" i="1" s="1"/>
  <c r="AB909" i="1" a="1"/>
  <c r="AB909" i="1" s="1"/>
  <c r="AB3306" i="1" a="1"/>
  <c r="AB3306" i="1" s="1"/>
  <c r="AB3684" i="1" a="1"/>
  <c r="AB3684" i="1" s="1"/>
  <c r="AB4804" i="1" a="1"/>
  <c r="AB4804" i="1" s="1"/>
  <c r="AB4128" i="1" a="1"/>
  <c r="AB4128" i="1" s="1"/>
  <c r="AB2977" i="1" a="1"/>
  <c r="AB2977" i="1" s="1"/>
  <c r="AB4501" i="1" a="1"/>
  <c r="AB4501" i="1" s="1"/>
  <c r="AB4583" i="1" a="1"/>
  <c r="AB4583" i="1" s="1"/>
  <c r="AB3988" i="1" a="1"/>
  <c r="AB3988" i="1" s="1"/>
  <c r="AB4182" i="1" a="1"/>
  <c r="AB4182" i="1" s="1"/>
  <c r="AB2439" i="1" a="1"/>
  <c r="AB2439" i="1" s="1"/>
  <c r="AB3435" i="1" a="1"/>
  <c r="AB3435" i="1" s="1"/>
  <c r="AB4197" i="1" a="1"/>
  <c r="AB4197" i="1" s="1"/>
  <c r="AB3503" i="1" a="1"/>
  <c r="AB3503" i="1" s="1"/>
  <c r="AB3107" i="1" a="1"/>
  <c r="AB3107" i="1" s="1"/>
  <c r="AB4403" i="1" a="1"/>
  <c r="AB4403" i="1" s="1"/>
  <c r="AB2458" i="1" a="1"/>
  <c r="AB2458" i="1" s="1"/>
  <c r="AB3633" i="1" a="1"/>
  <c r="AB3633" i="1" s="1"/>
  <c r="AB299" i="1" a="1"/>
  <c r="AB299" i="1" s="1"/>
  <c r="AB2045" i="1" a="1"/>
  <c r="AB2045" i="1" s="1"/>
  <c r="AB3747" i="1" a="1"/>
  <c r="AB3747" i="1" s="1"/>
  <c r="AB4749" i="1" a="1"/>
  <c r="AB4749" i="1" s="1"/>
  <c r="AB1050" i="1" a="1"/>
  <c r="AB1050" i="1" s="1"/>
  <c r="AB245" i="1" a="1"/>
  <c r="AB245" i="1" s="1"/>
  <c r="AB182" i="1" a="1"/>
  <c r="AB182" i="1" s="1"/>
  <c r="AB1844" i="1" a="1"/>
  <c r="AB1844" i="1" s="1"/>
  <c r="AB4815" i="1" a="1"/>
  <c r="AB4815" i="1" s="1"/>
  <c r="AB2530" i="1" a="1"/>
  <c r="AB2530" i="1" s="1"/>
  <c r="AB3499" i="1" a="1"/>
  <c r="AB3499" i="1" s="1"/>
  <c r="AB4681" i="1" a="1"/>
  <c r="AB4681" i="1" s="1"/>
  <c r="AB3437" i="1" a="1"/>
  <c r="AB3437" i="1" s="1"/>
  <c r="AB2266" i="1" a="1"/>
  <c r="AB2266" i="1" s="1"/>
  <c r="AB4032" i="1" a="1"/>
  <c r="AB4032" i="1" s="1"/>
  <c r="AB531" i="1" a="1"/>
  <c r="AB531" i="1" s="1"/>
  <c r="AB4392" i="1" a="1"/>
  <c r="AB4392" i="1" s="1"/>
  <c r="AB4050" i="1" a="1"/>
  <c r="AB4050" i="1" s="1"/>
  <c r="AB1167" i="1" a="1"/>
  <c r="AB1167" i="1" s="1"/>
  <c r="AB1267" i="1" a="1"/>
  <c r="AB1267" i="1" s="1"/>
  <c r="AB4024" i="1" a="1"/>
  <c r="AB4024" i="1" s="1"/>
  <c r="AB2453" i="1" a="1"/>
  <c r="AB2453" i="1" s="1"/>
  <c r="AB4294" i="1" a="1"/>
  <c r="AB4294" i="1" s="1"/>
  <c r="AB1503" i="1" a="1"/>
  <c r="AB1503" i="1" s="1"/>
  <c r="AB4162" i="1" a="1"/>
  <c r="AB4162" i="1" s="1"/>
  <c r="AB1431" i="1" a="1"/>
  <c r="AB1431" i="1" s="1"/>
  <c r="AB4426" i="1" a="1"/>
  <c r="AB4426" i="1" s="1"/>
  <c r="AB234" i="1" a="1"/>
  <c r="AB234" i="1" s="1"/>
  <c r="AB1420" i="1" a="1"/>
  <c r="AB1420" i="1" s="1"/>
  <c r="AB4824" i="1" a="1"/>
  <c r="AB4824" i="1" s="1"/>
  <c r="AB3185" i="1" a="1"/>
  <c r="AB3185" i="1" s="1"/>
  <c r="AB773" i="1" a="1"/>
  <c r="AB773" i="1" s="1"/>
  <c r="AB1905" i="1" a="1"/>
  <c r="AB1905" i="1" s="1"/>
  <c r="AB4994" i="1" a="1"/>
  <c r="AB4994" i="1" s="1"/>
  <c r="AB339" i="1" a="1"/>
  <c r="AB339" i="1" s="1"/>
  <c r="AB1097" i="1" a="1"/>
  <c r="AB1097" i="1" s="1"/>
  <c r="AB128" i="1" a="1"/>
  <c r="AB128" i="1" s="1"/>
  <c r="AB4385" i="1" a="1"/>
  <c r="AB4385" i="1" s="1"/>
  <c r="AB467" i="1" a="1"/>
  <c r="AB467" i="1" s="1"/>
  <c r="AB4528" i="1" a="1"/>
  <c r="AB4528" i="1" s="1"/>
  <c r="AB3465" i="1" a="1"/>
  <c r="AB3465" i="1" s="1"/>
  <c r="AB95" i="1" a="1"/>
  <c r="AB95" i="1" s="1"/>
  <c r="AB4831" i="1" a="1"/>
  <c r="AB4831" i="1" s="1"/>
  <c r="AB776" i="1" a="1"/>
  <c r="AB776" i="1" s="1"/>
  <c r="AB4720" i="1" a="1"/>
  <c r="AB4720" i="1" s="1"/>
  <c r="AB2460" i="1" a="1"/>
  <c r="AB2460" i="1" s="1"/>
  <c r="AB3252" i="1" a="1"/>
  <c r="AB3252" i="1" s="1"/>
  <c r="AB1870" i="1" a="1"/>
  <c r="AB1870" i="1" s="1"/>
  <c r="AB636" i="1" a="1"/>
  <c r="AB636" i="1" s="1"/>
  <c r="AB4768" i="1" a="1"/>
  <c r="AB4768" i="1" s="1"/>
  <c r="AB3167" i="1" a="1"/>
  <c r="AB3167" i="1" s="1"/>
  <c r="AB4521" i="1" a="1"/>
  <c r="AB4521" i="1" s="1"/>
  <c r="AB3919" i="1" a="1"/>
  <c r="AB3919" i="1" s="1"/>
  <c r="AB4420" i="1" a="1"/>
  <c r="AB4420" i="1" s="1"/>
  <c r="AB973" i="1" a="1"/>
  <c r="AB973" i="1" s="1"/>
  <c r="AB2110" i="1" a="1"/>
  <c r="AB2110" i="1" s="1"/>
  <c r="AB3256" i="1" a="1"/>
  <c r="AB3256" i="1" s="1"/>
  <c r="AB2075" i="1" a="1"/>
  <c r="AB2075" i="1" s="1"/>
  <c r="AB2459" i="1" a="1"/>
  <c r="AB2459" i="1" s="1"/>
  <c r="AB1045" i="1" a="1"/>
  <c r="AB1045" i="1" s="1"/>
  <c r="AB4651" i="1" a="1"/>
  <c r="AB4651" i="1" s="1"/>
  <c r="AB3628" i="1" a="1"/>
  <c r="AB3628" i="1" s="1"/>
  <c r="AB1245" i="1" a="1"/>
  <c r="AB1245" i="1" s="1"/>
  <c r="AB3257" i="1" a="1"/>
  <c r="AB3257" i="1" s="1"/>
  <c r="AB3299" i="1" a="1"/>
  <c r="AB3299" i="1" s="1"/>
  <c r="AB3313" i="1" a="1"/>
  <c r="AB3313" i="1" s="1"/>
  <c r="AB1554" i="1" a="1"/>
  <c r="AB1554" i="1" s="1"/>
  <c r="AB4399" i="1" a="1"/>
  <c r="AB4399" i="1" s="1"/>
  <c r="AB2112" i="1" a="1"/>
  <c r="AB2112" i="1" s="1"/>
  <c r="AB3959" i="1" a="1"/>
  <c r="AB3959" i="1" s="1"/>
  <c r="AB4201" i="1" a="1"/>
  <c r="AB4201" i="1" s="1"/>
  <c r="AB4883" i="1" a="1"/>
  <c r="AB4883" i="1" s="1"/>
  <c r="AB4943" i="1" a="1"/>
  <c r="AB4943" i="1" s="1"/>
  <c r="AB2440" i="1" a="1"/>
  <c r="AB2440" i="1" s="1"/>
  <c r="AB3249" i="1" a="1"/>
  <c r="AB3249" i="1" s="1"/>
  <c r="AB2711" i="1" a="1"/>
  <c r="AB2711" i="1" s="1"/>
  <c r="AB3393" i="1" a="1"/>
  <c r="AB3393" i="1" s="1"/>
  <c r="AB2678" i="1" a="1"/>
  <c r="AB2678" i="1" s="1"/>
  <c r="AB3830" i="1" a="1"/>
  <c r="AB3830" i="1" s="1"/>
  <c r="AB3332" i="1" a="1"/>
  <c r="AB3332" i="1" s="1"/>
  <c r="AB2190" i="1" a="1"/>
  <c r="AB2190" i="1" s="1"/>
  <c r="AB1707" i="1" a="1"/>
  <c r="AB1707" i="1" s="1"/>
  <c r="AB2342" i="1" a="1"/>
  <c r="AB2342" i="1" s="1"/>
  <c r="AB2603" i="1" a="1"/>
  <c r="AB2603" i="1" s="1"/>
  <c r="AB243" i="1" a="1"/>
  <c r="AB243" i="1" s="1"/>
  <c r="AB1859" i="1" a="1"/>
  <c r="AB1859" i="1" s="1"/>
  <c r="AB2344" i="1" a="1"/>
  <c r="AB2344" i="1" s="1"/>
  <c r="AB3344" i="1" a="1"/>
  <c r="AB3344" i="1" s="1"/>
  <c r="AB2900" i="1" a="1"/>
  <c r="AB2900" i="1" s="1"/>
  <c r="AB2517" i="1" a="1"/>
  <c r="AB2517" i="1" s="1"/>
  <c r="AB3598" i="1" a="1"/>
  <c r="AB3598" i="1" s="1"/>
  <c r="AB610" i="1" a="1"/>
  <c r="AB610" i="1" s="1"/>
  <c r="AB4117" i="1" a="1"/>
  <c r="AB4117" i="1" s="1"/>
  <c r="AB4600" i="1" a="1"/>
  <c r="AB4600" i="1" s="1"/>
  <c r="AB4070" i="1" a="1"/>
  <c r="AB4070" i="1" s="1"/>
  <c r="AB4375" i="1" a="1"/>
  <c r="AB4375" i="1" s="1"/>
  <c r="AB4095" i="1" a="1"/>
  <c r="AB4095" i="1" s="1"/>
  <c r="AB1137" i="1" a="1"/>
  <c r="AB1137" i="1" s="1"/>
  <c r="AB833" i="1" a="1"/>
  <c r="AB833" i="1" s="1"/>
  <c r="AB546" i="1" a="1"/>
  <c r="AB546" i="1" s="1"/>
  <c r="AB3033" i="1" a="1"/>
  <c r="AB3033" i="1" s="1"/>
  <c r="AB1985" i="1" a="1"/>
  <c r="AB1985" i="1" s="1"/>
  <c r="AB1100" i="1" a="1"/>
  <c r="AB1100" i="1" s="1"/>
  <c r="AB3373" i="1" a="1"/>
  <c r="AB3373" i="1" s="1"/>
  <c r="AB4642" i="1" a="1"/>
  <c r="AB4642" i="1" s="1"/>
  <c r="AB410" i="1" a="1"/>
  <c r="AB410" i="1" s="1"/>
  <c r="AB1485" i="1" a="1"/>
  <c r="AB1485" i="1" s="1"/>
  <c r="AB3931" i="1" a="1"/>
  <c r="AB3931" i="1" s="1"/>
  <c r="AB293" i="1" a="1"/>
  <c r="AB293" i="1" s="1"/>
  <c r="AB950" i="1" a="1"/>
  <c r="AB950" i="1" s="1"/>
  <c r="AB1553" i="1" a="1"/>
  <c r="AB1553" i="1" s="1"/>
  <c r="AB4809" i="1" a="1"/>
  <c r="AB4809" i="1" s="1"/>
  <c r="AB4912" i="1" a="1"/>
  <c r="AB4912" i="1" s="1"/>
  <c r="AB4997" i="1" a="1"/>
  <c r="AB4997" i="1" s="1"/>
  <c r="AB4254" i="1" a="1"/>
  <c r="AB4254" i="1" s="1"/>
  <c r="AB981" i="1" a="1"/>
  <c r="AB981" i="1" s="1"/>
  <c r="AB1848" i="1" a="1"/>
  <c r="AB1848" i="1" s="1"/>
  <c r="AB3695" i="1" a="1"/>
  <c r="AB3695" i="1" s="1"/>
  <c r="AB4363" i="1" a="1"/>
  <c r="AB4363" i="1" s="1"/>
  <c r="AB2677" i="1" a="1"/>
  <c r="AB2677" i="1" s="1"/>
  <c r="AB4977" i="1" a="1"/>
  <c r="AB4977" i="1" s="1"/>
  <c r="AB430" i="1" a="1"/>
  <c r="AB430" i="1" s="1"/>
  <c r="AB1837" i="1" a="1"/>
  <c r="AB1837" i="1" s="1"/>
  <c r="AB3954" i="1" a="1"/>
  <c r="AB3954" i="1" s="1"/>
  <c r="AB3727" i="1" a="1"/>
  <c r="AB3727" i="1" s="1"/>
  <c r="AB4699" i="1" a="1"/>
  <c r="AB4699" i="1" s="1"/>
  <c r="AB2875" i="1" a="1"/>
  <c r="AB2875" i="1" s="1"/>
  <c r="AB1703" i="1" a="1"/>
  <c r="AB1703" i="1" s="1"/>
  <c r="AB2535" i="1" a="1"/>
  <c r="AB2535" i="1" s="1"/>
  <c r="AB361" i="1" a="1"/>
  <c r="AB361" i="1" s="1"/>
  <c r="AB3993" i="1" a="1"/>
  <c r="AB3993" i="1" s="1"/>
  <c r="AB2800" i="1" a="1"/>
  <c r="AB2800" i="1" s="1"/>
  <c r="AB1821" i="1" a="1"/>
  <c r="AB1821" i="1" s="1"/>
  <c r="AB3295" i="1" a="1"/>
  <c r="AB3295" i="1" s="1"/>
  <c r="AB3090" i="1" a="1"/>
  <c r="AB3090" i="1" s="1"/>
  <c r="AB207" i="1" a="1"/>
  <c r="AB207" i="1" s="1"/>
  <c r="AB1070" i="1" a="1"/>
  <c r="AB1070" i="1" s="1"/>
  <c r="AB4303" i="1" a="1"/>
  <c r="AB4303" i="1" s="1"/>
  <c r="AB3738" i="1" a="1"/>
  <c r="AB3738" i="1" s="1"/>
  <c r="AB688" i="1" a="1"/>
  <c r="AB688" i="1" s="1"/>
  <c r="AB4888" i="1" a="1"/>
  <c r="AB4888" i="1" s="1"/>
  <c r="AB3662" i="1" a="1"/>
  <c r="AB3662" i="1" s="1"/>
  <c r="AB2098" i="1" a="1"/>
  <c r="AB2098" i="1" s="1"/>
  <c r="AB195" i="1" a="1"/>
  <c r="AB195" i="1" s="1"/>
  <c r="AB3466" i="1" a="1"/>
  <c r="AB3466" i="1" s="1"/>
  <c r="AB1492" i="1" a="1"/>
  <c r="AB1492" i="1" s="1"/>
  <c r="AB3053" i="1" a="1"/>
  <c r="AB3053" i="1" s="1"/>
  <c r="AB314" i="1" a="1"/>
  <c r="AB314" i="1" s="1"/>
  <c r="AB3721" i="1" a="1"/>
  <c r="AB3721" i="1" s="1"/>
  <c r="AB3951" i="1" a="1"/>
  <c r="AB3951" i="1" s="1"/>
  <c r="AB1519" i="1" a="1"/>
  <c r="AB1519" i="1" s="1"/>
  <c r="AB561" i="1" a="1"/>
  <c r="AB561" i="1" s="1"/>
  <c r="AB19" i="1" a="1"/>
  <c r="AB19" i="1" s="1"/>
  <c r="AB2993" i="1" a="1"/>
  <c r="AB2993" i="1" s="1"/>
  <c r="AB1334" i="1" a="1"/>
  <c r="AB1334" i="1" s="1"/>
  <c r="AB1743" i="1" a="1"/>
  <c r="AB1743" i="1" s="1"/>
  <c r="AB4194" i="1" a="1"/>
  <c r="AB4194" i="1" s="1"/>
  <c r="AB4805" i="1" a="1"/>
  <c r="AB4805" i="1" s="1"/>
  <c r="AB880" i="1" a="1"/>
  <c r="AB880" i="1" s="1"/>
  <c r="AB4970" i="1" a="1"/>
  <c r="AB4970" i="1" s="1"/>
  <c r="AB3994" i="1" a="1"/>
  <c r="AB3994" i="1" s="1"/>
  <c r="AB4573" i="1" a="1"/>
  <c r="AB4573" i="1" s="1"/>
  <c r="AB838" i="1" a="1"/>
  <c r="AB838" i="1" s="1"/>
  <c r="AB3126" i="1" a="1"/>
  <c r="AB3126" i="1" s="1"/>
  <c r="AB1273" i="1" a="1"/>
  <c r="AB1273" i="1" s="1"/>
  <c r="AB3175" i="1" a="1"/>
  <c r="AB3175" i="1" s="1"/>
  <c r="AB4101" i="1" a="1"/>
  <c r="AB4101" i="1" s="1"/>
  <c r="AB2084" i="1" a="1"/>
  <c r="AB2084" i="1" s="1"/>
  <c r="AB1549" i="1" a="1"/>
  <c r="AB1549" i="1" s="1"/>
  <c r="AB4316" i="1" a="1"/>
  <c r="AB4316" i="1" s="1"/>
  <c r="AB1722" i="1" a="1"/>
  <c r="AB1722" i="1" s="1"/>
  <c r="AB3169" i="1" a="1"/>
  <c r="AB3169" i="1" s="1"/>
  <c r="AB64" i="1" a="1"/>
  <c r="AB64" i="1" s="1"/>
  <c r="AB285" i="1" a="1"/>
  <c r="AB285" i="1" s="1"/>
  <c r="AB1181" i="1" a="1"/>
  <c r="AB1181" i="1" s="1"/>
  <c r="AB4613" i="1" a="1"/>
  <c r="AB4613" i="1" s="1"/>
  <c r="AB3212" i="1" a="1"/>
  <c r="AB3212" i="1" s="1"/>
  <c r="AB1103" i="1" a="1"/>
  <c r="AB1103" i="1" s="1"/>
  <c r="AB550" i="1" a="1"/>
  <c r="AB550" i="1" s="1"/>
  <c r="AB2200" i="1" a="1"/>
  <c r="AB2200" i="1" s="1"/>
  <c r="AB3477" i="1" a="1"/>
  <c r="AB3477" i="1" s="1"/>
  <c r="AB3061" i="1" a="1"/>
  <c r="AB3061" i="1" s="1"/>
  <c r="AB4930" i="1" a="1"/>
  <c r="AB4930" i="1" s="1"/>
  <c r="AB2329" i="1" a="1"/>
  <c r="AB2329" i="1" s="1"/>
  <c r="AB4346" i="1" a="1"/>
  <c r="AB4346" i="1" s="1"/>
  <c r="AB2646" i="1" a="1"/>
  <c r="AB2646" i="1" s="1"/>
  <c r="AB2139" i="1" a="1"/>
  <c r="AB2139" i="1" s="1"/>
  <c r="AB3103" i="1" a="1"/>
  <c r="AB3103" i="1" s="1"/>
  <c r="AB1161" i="1" a="1"/>
  <c r="AB1161" i="1" s="1"/>
  <c r="AB3211" i="1" a="1"/>
  <c r="AB3211" i="1" s="1"/>
  <c r="AB1148" i="1" a="1"/>
  <c r="AB1148" i="1" s="1"/>
  <c r="AB1676" i="1" a="1"/>
  <c r="AB1676" i="1" s="1"/>
  <c r="AB2058" i="1" a="1"/>
  <c r="AB2058" i="1" s="1"/>
  <c r="AA3872" i="1"/>
  <c r="AA3219" i="1"/>
  <c r="AA4308" i="1"/>
  <c r="AA2898" i="1"/>
  <c r="AA2929" i="1"/>
  <c r="AA3602" i="1"/>
  <c r="AA3895" i="1"/>
  <c r="AA3693" i="1"/>
  <c r="AA2824" i="1"/>
  <c r="AA2280" i="1"/>
  <c r="AA2317" i="1"/>
  <c r="AA3396" i="1"/>
  <c r="AA4406" i="1"/>
  <c r="AA2554" i="1"/>
  <c r="AA1179" i="1"/>
  <c r="AA4267" i="1"/>
  <c r="AA1811" i="1"/>
  <c r="AA692" i="1"/>
  <c r="AA3571" i="1"/>
  <c r="AA43" i="1"/>
  <c r="AA1980" i="1"/>
  <c r="AA4175" i="1"/>
  <c r="AA189" i="1"/>
  <c r="AA3958" i="1"/>
  <c r="AA320" i="1"/>
  <c r="AA4832" i="1"/>
  <c r="AA751" i="1"/>
  <c r="AA3406" i="1"/>
  <c r="AA4147" i="1"/>
  <c r="AA4319" i="1"/>
  <c r="AA3100" i="1"/>
  <c r="AA452" i="1"/>
  <c r="AA3350" i="1"/>
  <c r="AA4657" i="1"/>
  <c r="AA2960" i="1"/>
  <c r="AA2292" i="1"/>
  <c r="AA202" i="1"/>
  <c r="AA3891" i="1"/>
  <c r="AA4345" i="1"/>
  <c r="AA2810" i="1"/>
  <c r="AA4256" i="1"/>
  <c r="AA4068" i="1"/>
  <c r="AA197" i="1"/>
  <c r="AA869" i="1"/>
  <c r="AA4111" i="1"/>
  <c r="AA2340" i="1"/>
  <c r="AA401" i="1"/>
  <c r="AA483" i="1"/>
  <c r="AA405" i="1"/>
  <c r="AA1042" i="1"/>
  <c r="AA3764" i="1"/>
  <c r="AA1407" i="1"/>
  <c r="AA3840" i="1"/>
  <c r="AA254" i="1"/>
  <c r="AA1666" i="1"/>
  <c r="AA3886" i="1"/>
  <c r="AA650" i="1"/>
  <c r="AA2008" i="1"/>
  <c r="AA1868" i="1"/>
  <c r="AA2425" i="1"/>
  <c r="AA4957" i="1"/>
  <c r="AA2002" i="1"/>
  <c r="AA1880" i="1"/>
  <c r="AA4248" i="1"/>
  <c r="AA3279" i="1"/>
  <c r="AA570" i="1"/>
  <c r="AA126" i="1"/>
  <c r="AA647" i="1"/>
  <c r="AA566" i="1"/>
  <c r="AA1746" i="1"/>
  <c r="AA741" i="1"/>
  <c r="AA2854" i="1"/>
  <c r="AA1384" i="1"/>
  <c r="AA512" i="1"/>
  <c r="AA2060" i="1"/>
  <c r="AA707" i="1"/>
  <c r="AA2887" i="1"/>
  <c r="AA685" i="1"/>
  <c r="AA2073" i="1"/>
  <c r="AA250" i="1"/>
  <c r="AA499" i="1"/>
  <c r="AA2207" i="1"/>
  <c r="AA4736" i="1"/>
  <c r="AA1945" i="1"/>
  <c r="AA390" i="1"/>
  <c r="AA3974" i="1"/>
  <c r="AA255" i="1"/>
  <c r="AA2424" i="1"/>
  <c r="AA1675" i="1"/>
  <c r="AA4219" i="1"/>
  <c r="AA176" i="1"/>
  <c r="AA4149" i="1"/>
  <c r="AA208" i="1"/>
  <c r="AA1509" i="1"/>
  <c r="AA2713" i="1"/>
  <c r="AA383" i="1"/>
  <c r="AA706" i="1"/>
  <c r="AA2486" i="1"/>
  <c r="AA1766" i="1"/>
  <c r="AA1126" i="1"/>
  <c r="AA1884" i="1"/>
  <c r="AA4051" i="1"/>
  <c r="AA2283" i="1"/>
  <c r="AA1903" i="1"/>
  <c r="AA684" i="1"/>
  <c r="AA2361" i="1"/>
  <c r="AA1995" i="1"/>
  <c r="AA1116" i="1"/>
  <c r="AA574" i="1"/>
  <c r="AA2080" i="1"/>
  <c r="AA4276" i="1"/>
  <c r="AA2795" i="1"/>
  <c r="AA4566" i="1"/>
  <c r="AA1194" i="1"/>
  <c r="AA2333" i="1"/>
  <c r="AA1787" i="1"/>
  <c r="AA3746" i="1"/>
  <c r="AA523" i="1"/>
  <c r="AA4554" i="1"/>
  <c r="AA1718" i="1"/>
  <c r="AA1862" i="1"/>
  <c r="AA2463" i="1"/>
  <c r="AA4676" i="1"/>
  <c r="AA3766" i="1"/>
  <c r="AA3643" i="1"/>
  <c r="AA4940" i="1"/>
  <c r="AA2311" i="1"/>
  <c r="AA1451" i="1"/>
  <c r="AA4858" i="1"/>
  <c r="AA295" i="1"/>
  <c r="AA313" i="1"/>
  <c r="AA4450" i="1"/>
  <c r="AA4790" i="1"/>
  <c r="AA896" i="1"/>
  <c r="AA872" i="1"/>
  <c r="AA2776" i="1"/>
  <c r="AA3760" i="1"/>
  <c r="AA666" i="1"/>
  <c r="AA3925" i="1"/>
  <c r="AA4139" i="1"/>
  <c r="AA4280" i="1"/>
  <c r="AA4944" i="1"/>
  <c r="AA2417" i="1"/>
  <c r="AA2650" i="1"/>
  <c r="AA2313" i="1"/>
  <c r="AA4297" i="1"/>
  <c r="AA3569" i="1"/>
  <c r="AA1018" i="1"/>
  <c r="AA4743" i="1"/>
  <c r="AA867" i="1"/>
  <c r="AA1560" i="1"/>
  <c r="AA4007" i="1"/>
  <c r="AA1629" i="1"/>
  <c r="AA628" i="1"/>
  <c r="AA3927" i="1"/>
  <c r="AA663" i="1"/>
  <c r="AA1297" i="1"/>
  <c r="AA3740" i="1"/>
  <c r="AA179" i="1"/>
  <c r="AA3608" i="1"/>
  <c r="AA2004" i="1"/>
  <c r="AA1138" i="1"/>
  <c r="AA3142" i="1"/>
  <c r="AA3077" i="1"/>
  <c r="AA1748" i="1"/>
  <c r="AA1902" i="1"/>
  <c r="AA2702" i="1"/>
  <c r="AA4413" i="1"/>
  <c r="AA4889" i="1"/>
  <c r="AA4679" i="1"/>
  <c r="AA4446" i="1"/>
  <c r="AA1082" i="1"/>
  <c r="AA1263" i="1"/>
  <c r="AA3098" i="1"/>
  <c r="AA2243" i="1"/>
  <c r="AA2465" i="1"/>
  <c r="AA2000" i="1"/>
  <c r="AA2921" i="1"/>
  <c r="AA1115" i="1"/>
  <c r="AA1247" i="1"/>
  <c r="AA340" i="1"/>
  <c r="AA731" i="1"/>
  <c r="AA4483" i="1"/>
  <c r="AA2542" i="1"/>
  <c r="AA2358" i="1"/>
  <c r="AA4742" i="1"/>
  <c r="AA3140" i="1"/>
  <c r="AA149" i="1"/>
  <c r="AA3159" i="1"/>
  <c r="AA3209" i="1"/>
  <c r="AA4818" i="1"/>
  <c r="AA4806" i="1"/>
  <c r="AA4172" i="1"/>
  <c r="AA426" i="1"/>
  <c r="AA3561" i="1"/>
  <c r="AA192" i="1"/>
  <c r="AA1284" i="1"/>
  <c r="AA778" i="1"/>
  <c r="AA1938" i="1"/>
  <c r="AA2712" i="1"/>
  <c r="AA3715" i="1"/>
  <c r="AA479" i="1"/>
  <c r="AA4359" i="1"/>
  <c r="AA463" i="1"/>
  <c r="AA2279" i="1"/>
  <c r="AA2146" i="1"/>
  <c r="AA2388" i="1"/>
  <c r="AA3493" i="1"/>
  <c r="AA939" i="1"/>
  <c r="AA82" i="1"/>
  <c r="AA2324" i="1"/>
  <c r="AA3592" i="1"/>
  <c r="AA4545" i="1"/>
  <c r="AA683" i="1"/>
  <c r="AA3233" i="1"/>
  <c r="AA474" i="1"/>
  <c r="AA490" i="1"/>
  <c r="AA1318" i="1"/>
  <c r="AA1556" i="1"/>
  <c r="AA3835" i="1"/>
  <c r="AA2268" i="1"/>
  <c r="AA1302" i="1"/>
  <c r="AA3153" i="1"/>
  <c r="AA3102" i="1"/>
  <c r="AA1083" i="1"/>
  <c r="AA1429" i="1"/>
  <c r="AA3403" i="1"/>
  <c r="AA4130" i="1"/>
  <c r="AA2890" i="1"/>
  <c r="AA4029" i="1"/>
  <c r="AA3751" i="1"/>
  <c r="AA882" i="1"/>
  <c r="AA1634" i="1"/>
  <c r="AA2435" i="1"/>
  <c r="AA1472" i="1"/>
  <c r="AA4352" i="1"/>
  <c r="AA4370" i="1"/>
  <c r="AA2947" i="1"/>
  <c r="AA4096" i="1"/>
  <c r="AA3027" i="1"/>
  <c r="AA4864" i="1"/>
  <c r="AA2257" i="1"/>
  <c r="AA703" i="1"/>
  <c r="AA876" i="1"/>
  <c r="AA422" i="1"/>
  <c r="AA2022" i="1"/>
  <c r="AA957" i="1"/>
  <c r="AA2958" i="1"/>
  <c r="AA4942" i="1"/>
  <c r="AA3551" i="1"/>
  <c r="AA2547" i="1"/>
  <c r="AA3260" i="1"/>
  <c r="AA2602" i="1"/>
  <c r="AA475" i="1"/>
  <c r="AA1326" i="1"/>
  <c r="AA4252" i="1"/>
  <c r="AA1041" i="1"/>
  <c r="AA3004" i="1"/>
  <c r="AA2834" i="1"/>
  <c r="AA345" i="1"/>
  <c r="AA2784" i="1"/>
  <c r="AA3971" i="1"/>
  <c r="AA4340" i="1"/>
  <c r="AA127" i="1"/>
  <c r="AA3873" i="1"/>
  <c r="AA1153" i="1"/>
  <c r="AA4525" i="1"/>
  <c r="AA1913" i="1"/>
  <c r="AA655" i="1"/>
  <c r="AA4697" i="1"/>
  <c r="AA1941" i="1"/>
  <c r="AA557" i="1"/>
  <c r="AA3021" i="1"/>
  <c r="AA4518" i="1"/>
  <c r="AA2744" i="1"/>
  <c r="AA2387" i="1"/>
  <c r="AA4199" i="1"/>
  <c r="AA2412" i="1"/>
  <c r="AA1499" i="1"/>
  <c r="AA827" i="1"/>
  <c r="AA159" i="1"/>
  <c r="AA1863" i="1"/>
  <c r="AA2938" i="1"/>
  <c r="AA3273" i="1"/>
  <c r="AA461" i="1"/>
  <c r="AA3616" i="1"/>
  <c r="AA4227" i="1"/>
  <c r="AA774" i="1"/>
  <c r="AA3378" i="1"/>
  <c r="AA1602" i="1"/>
  <c r="AA1574" i="1"/>
  <c r="AA974" i="1"/>
  <c r="AA1174" i="1"/>
  <c r="AA4510" i="1"/>
  <c r="AA2446" i="1"/>
  <c r="AA2741" i="1"/>
  <c r="AA972" i="1"/>
  <c r="AA4116" i="1"/>
  <c r="AA1063" i="1"/>
  <c r="AA1725" i="1"/>
  <c r="AA2454" i="1"/>
  <c r="AA4108" i="1"/>
  <c r="AA1307" i="1"/>
  <c r="AA3587" i="1"/>
  <c r="AA2750" i="1"/>
  <c r="AA321" i="1"/>
  <c r="AA1471" i="1"/>
  <c r="AA2961" i="1"/>
  <c r="AA4937" i="1"/>
  <c r="AA4794" i="1"/>
  <c r="AA4443" i="1"/>
  <c r="AA4946" i="1"/>
  <c r="AA4086" i="1"/>
  <c r="AA2639" i="1"/>
  <c r="AA388" i="1"/>
  <c r="AA4000" i="1"/>
  <c r="AA3483" i="1"/>
  <c r="AA3250" i="1"/>
  <c r="AA1640" i="1"/>
  <c r="AA1090" i="1"/>
  <c r="AA3490" i="1"/>
  <c r="AA1594" i="1"/>
  <c r="AA1831" i="1"/>
  <c r="AA3910" i="1"/>
  <c r="AA4239" i="1"/>
  <c r="AA3596" i="1"/>
  <c r="AA4696" i="1"/>
  <c r="AA3868" i="1"/>
  <c r="AA4960" i="1"/>
  <c r="AA466" i="1"/>
  <c r="AA3962" i="1"/>
  <c r="AA2972" i="1"/>
  <c r="AA1004" i="1"/>
  <c r="AA4893" i="1"/>
  <c r="AA3375" i="1"/>
  <c r="AA4825" i="1"/>
  <c r="AA625" i="1"/>
  <c r="AA1784" i="1"/>
  <c r="AA4605" i="1"/>
  <c r="AA2056" i="1"/>
  <c r="AA86" i="1"/>
  <c r="AA2077" i="1"/>
  <c r="AA3767" i="1"/>
  <c r="AA2287" i="1"/>
  <c r="AA3213" i="1"/>
  <c r="AA1020" i="1"/>
  <c r="AA3308" i="1"/>
  <c r="AA1112" i="1"/>
  <c r="AA2878" i="1"/>
  <c r="AA1693" i="1"/>
  <c r="AA1452" i="1"/>
  <c r="AA3173" i="1"/>
  <c r="AA2198" i="1"/>
  <c r="AA1446" i="1"/>
  <c r="AA2392" i="1"/>
  <c r="AA4926" i="1"/>
  <c r="AA1951" i="1"/>
  <c r="AA1232" i="1"/>
  <c r="AA2552" i="1"/>
  <c r="AA1025" i="1"/>
  <c r="AA3428" i="1"/>
  <c r="AA2771" i="1"/>
  <c r="AA3792" i="1"/>
  <c r="AA108" i="1"/>
  <c r="AA4537" i="1"/>
  <c r="AA805" i="1"/>
  <c r="AA3911" i="1"/>
  <c r="AA2005" i="1"/>
  <c r="AA173" i="1"/>
  <c r="AA2221" i="1"/>
  <c r="AA3741" i="1"/>
  <c r="AA2862" i="1"/>
  <c r="AA3154" i="1"/>
  <c r="AA4425" i="1"/>
  <c r="AA3859" i="1"/>
  <c r="AA3346" i="1"/>
  <c r="AA4367" i="1"/>
  <c r="AA396" i="1"/>
  <c r="AA2397" i="1"/>
  <c r="AA3617" i="1"/>
  <c r="AA1948" i="1"/>
  <c r="AA835" i="1"/>
  <c r="AA4664" i="1"/>
  <c r="AA4636" i="1"/>
  <c r="AA4740" i="1"/>
  <c r="AA1135" i="1"/>
  <c r="AA2684" i="1"/>
  <c r="AA3793" i="1"/>
  <c r="AA4708" i="1"/>
  <c r="AA12" i="1"/>
  <c r="AA1071" i="1"/>
  <c r="AA3230" i="1"/>
  <c r="AA31" i="1"/>
  <c r="AA2318" i="1"/>
  <c r="AA470" i="1"/>
  <c r="AA3368" i="1"/>
  <c r="AA3251" i="1"/>
  <c r="AA2673" i="1"/>
  <c r="AA1315" i="1"/>
  <c r="AA4384" i="1"/>
  <c r="AA1764" i="1"/>
  <c r="AA1483" i="1"/>
  <c r="AA1749" i="1"/>
  <c r="AA1059" i="1"/>
  <c r="AA1144" i="1"/>
  <c r="AA1542" i="1"/>
  <c r="AA4909" i="1"/>
  <c r="AA4692" i="1"/>
  <c r="AA1185" i="1"/>
  <c r="AA600" i="1"/>
  <c r="AA2751" i="1"/>
  <c r="AA1915" i="1"/>
  <c r="AA4466" i="1"/>
  <c r="AA3904" i="1"/>
  <c r="AA3192" i="1"/>
  <c r="AA4648" i="1"/>
  <c r="AA963" i="1"/>
  <c r="AA3133" i="1"/>
  <c r="AA4225" i="1"/>
  <c r="AA1453" i="1"/>
  <c r="AA3480" i="1"/>
  <c r="AA45" i="1"/>
  <c r="AA3680" i="1"/>
  <c r="AA3841" i="1"/>
  <c r="AA2382" i="1"/>
  <c r="AA3973" i="1"/>
  <c r="AA359" i="1"/>
  <c r="AA3353" i="1"/>
  <c r="AA2368" i="1"/>
  <c r="AA1057" i="1"/>
  <c r="AA2681" i="1"/>
  <c r="AA249" i="1"/>
  <c r="AA791" i="1"/>
  <c r="AA3269" i="1"/>
  <c r="AA1589" i="1"/>
  <c r="AA3986" i="1"/>
  <c r="AA977" i="1"/>
  <c r="AA3574" i="1"/>
  <c r="AA99" i="1"/>
  <c r="AA4735" i="1"/>
  <c r="AA3686" i="1"/>
  <c r="AA54" i="1"/>
  <c r="AA1075" i="1"/>
  <c r="AA658" i="1"/>
  <c r="AA2880" i="1"/>
  <c r="AA1418" i="1"/>
  <c r="AA4904" i="1"/>
  <c r="AA3926" i="1"/>
  <c r="AA1066" i="1"/>
  <c r="AA527" i="1"/>
  <c r="AA412" i="1"/>
  <c r="AA3675" i="1"/>
  <c r="AA3776" i="1"/>
  <c r="AA1014" i="1"/>
  <c r="AA4535" i="1"/>
  <c r="AA1735" i="1"/>
  <c r="AA3454" i="1"/>
  <c r="AA768" i="1"/>
  <c r="AA2375" i="1"/>
  <c r="AA2564" i="1"/>
  <c r="AA920" i="1"/>
  <c r="AA1910" i="1"/>
  <c r="AA3982" i="1"/>
  <c r="AA3065" i="1"/>
  <c r="AA3772" i="1"/>
  <c r="AA1188" i="1"/>
  <c r="AA2205" i="1"/>
  <c r="AA1401" i="1"/>
  <c r="AA3848" i="1"/>
  <c r="AA1281" i="1"/>
  <c r="AA3119" i="1"/>
  <c r="AA742" i="1"/>
  <c r="AA918" i="1"/>
  <c r="AA3965" i="1"/>
  <c r="AA3271" i="1"/>
  <c r="AA526" i="1"/>
  <c r="AA1558" i="1"/>
  <c r="AA3934" i="1"/>
  <c r="AA1228" i="1"/>
  <c r="AA747" i="1"/>
  <c r="AA1460" i="1"/>
  <c r="AA1636" i="1"/>
  <c r="AA316" i="1"/>
  <c r="AA4767" i="1"/>
  <c r="AA3629" i="1"/>
  <c r="AA609" i="1"/>
  <c r="AA2339" i="1"/>
  <c r="AA3909" i="1"/>
  <c r="AA844" i="1"/>
  <c r="AA4623" i="1"/>
  <c r="AA351" i="1"/>
  <c r="AA3394" i="1"/>
  <c r="AA4371" i="1"/>
  <c r="AA4980" i="1"/>
  <c r="AA1454" i="1"/>
  <c r="AA436" i="1"/>
  <c r="AA494" i="1"/>
  <c r="AA4556" i="1"/>
  <c r="AA4870" i="1"/>
  <c r="AA3547" i="1"/>
  <c r="AA1732" i="1"/>
  <c r="AA998" i="1"/>
  <c r="AA3759" i="1"/>
  <c r="AA1226" i="1"/>
  <c r="AA4168" i="1"/>
  <c r="AA1008" i="1"/>
  <c r="AA851" i="1"/>
  <c r="AA4509" i="1"/>
  <c r="AA3060" i="1"/>
  <c r="AA2621" i="1"/>
  <c r="AA3562" i="1"/>
  <c r="AA3009" i="1"/>
  <c r="AA2480" i="1"/>
  <c r="AA3089" i="1"/>
  <c r="AA2027" i="1"/>
  <c r="AA4608" i="1"/>
  <c r="AA2924" i="1"/>
  <c r="AA131" i="1"/>
  <c r="AA1106" i="1"/>
  <c r="AA3408" i="1"/>
  <c r="AA2917" i="1"/>
  <c r="AA779" i="1"/>
  <c r="AA16" i="1"/>
  <c r="AA4713" i="1"/>
  <c r="AA3149" i="1"/>
  <c r="AA4969" i="1"/>
  <c r="AA1690" i="1"/>
  <c r="AA4281" i="1"/>
  <c r="AA2826" i="1"/>
  <c r="AA1207" i="1"/>
  <c r="AA581" i="1"/>
  <c r="AA513" i="1"/>
  <c r="AA3482" i="1"/>
  <c r="AA4401" i="1"/>
  <c r="AA3894" i="1"/>
  <c r="AA871" i="1"/>
  <c r="AA2130" i="1"/>
  <c r="AA2210" i="1"/>
  <c r="AA3180" i="1"/>
  <c r="AA3676" i="1"/>
  <c r="AA4014" i="1"/>
  <c r="AA1338" i="1"/>
  <c r="AA1301" i="1"/>
  <c r="AA764" i="1"/>
  <c r="AA4527" i="1"/>
  <c r="AA2196" i="1"/>
  <c r="AA3195" i="1"/>
  <c r="AA819" i="1"/>
  <c r="AA1648" i="1"/>
  <c r="AA4905" i="1"/>
  <c r="AA656" i="1"/>
  <c r="AA627" i="1"/>
  <c r="AA577" i="1"/>
  <c r="AA3433" i="1"/>
  <c r="AA2981" i="1"/>
  <c r="AA1139" i="1"/>
  <c r="AA1653" i="1"/>
  <c r="AA1765" i="1"/>
  <c r="AA620" i="1"/>
  <c r="AA4620" i="1"/>
  <c r="AA2832" i="1"/>
  <c r="AA4245" i="1"/>
  <c r="AA1952" i="1"/>
  <c r="AA3970" i="1"/>
  <c r="AA2546" i="1"/>
  <c r="AA2683" i="1"/>
  <c r="AA4137" i="1"/>
  <c r="AA4410" i="1"/>
  <c r="AA1535" i="1"/>
  <c r="AA3355" i="1"/>
  <c r="AA1596" i="1"/>
  <c r="AA1166" i="1"/>
  <c r="AA3118" i="1"/>
  <c r="AA3663" i="1"/>
  <c r="AA1644" i="1"/>
  <c r="AA42" i="1"/>
  <c r="AA79" i="1"/>
  <c r="AA3011" i="1"/>
  <c r="AA1346" i="1"/>
  <c r="AA3059" i="1"/>
  <c r="AA894" i="1"/>
  <c r="AA3352" i="1"/>
  <c r="AA582" i="1"/>
  <c r="AA4400" i="1"/>
  <c r="AA3976" i="1"/>
  <c r="AA4503" i="1"/>
  <c r="AA3526" i="1"/>
  <c r="AA1209" i="1"/>
  <c r="AA1255" i="1"/>
  <c r="AA4673" i="1"/>
  <c r="AA1624" i="1"/>
  <c r="AA267" i="1"/>
  <c r="AA4813" i="1"/>
  <c r="AA3842" i="1"/>
  <c r="AA169" i="1"/>
  <c r="AA1713" i="1"/>
  <c r="AA3492" i="1"/>
  <c r="AA3036" i="1"/>
  <c r="AA3899" i="1"/>
  <c r="AA3024" i="1"/>
  <c r="AA4710" i="1"/>
  <c r="AA1652" i="1"/>
  <c r="AA417" i="1"/>
  <c r="AA211" i="1"/>
  <c r="AA2670" i="1"/>
  <c r="AA4481" i="1"/>
  <c r="AA440" i="1"/>
  <c r="AA460" i="1"/>
  <c r="AA664" i="1"/>
  <c r="AA1994" i="1"/>
  <c r="AA3586" i="1"/>
  <c r="AA4166" i="1"/>
  <c r="AA3423" i="1"/>
  <c r="AA2201" i="1"/>
  <c r="AA1432" i="1"/>
  <c r="AA961" i="1"/>
  <c r="AA2701" i="1"/>
  <c r="AA334" i="1"/>
  <c r="AA3291" i="1"/>
  <c r="AA1551" i="1"/>
  <c r="AA990" i="1"/>
  <c r="AA3448" i="1"/>
  <c r="AA3472" i="1"/>
  <c r="AA2722" i="1"/>
  <c r="AA4563" i="1"/>
  <c r="AA4354" i="1"/>
  <c r="AA4907" i="1"/>
  <c r="AA247" i="1"/>
  <c r="AA3805" i="1"/>
  <c r="AA142" i="1"/>
  <c r="AA549" i="1"/>
  <c r="AA3985" i="1"/>
  <c r="AA2482" i="1"/>
  <c r="AA3052" i="1"/>
  <c r="AA1729" i="1"/>
  <c r="AA3846" i="1"/>
  <c r="AA4134" i="1"/>
  <c r="AA4627" i="1"/>
  <c r="AA469" i="1"/>
  <c r="AA4028" i="1"/>
  <c r="AA4949" i="1"/>
  <c r="AA1900" i="1"/>
  <c r="AA2169" i="1"/>
  <c r="AA4979" i="1"/>
  <c r="AA2052" i="1"/>
  <c r="AA2423" i="1"/>
  <c r="AA1775" i="1"/>
  <c r="AA2936" i="1"/>
  <c r="AA1355" i="1"/>
  <c r="AA1992" i="1"/>
  <c r="AA3389" i="1"/>
  <c r="AA3517" i="1"/>
  <c r="AA4616" i="1"/>
  <c r="AA3441" i="1"/>
  <c r="AA3514" i="1"/>
  <c r="AA2638" i="1"/>
  <c r="AA4853" i="1"/>
  <c r="AA1969" i="1"/>
  <c r="AA2608" i="1"/>
  <c r="AA2802" i="1"/>
  <c r="AA3871" i="1"/>
  <c r="AA273" i="1"/>
  <c r="AA4240" i="1"/>
  <c r="AA172" i="1"/>
  <c r="AA518" i="1"/>
  <c r="AA2378" i="1"/>
  <c r="AA845" i="1"/>
  <c r="AA1435" i="1"/>
  <c r="AA3520" i="1"/>
  <c r="AA1736" i="1"/>
  <c r="AA1610" i="1"/>
  <c r="AA4184" i="1"/>
  <c r="AA3494" i="1"/>
  <c r="AA2189" i="1"/>
  <c r="AA3202" i="1"/>
  <c r="AA4985" i="1"/>
  <c r="AA1381" i="1"/>
  <c r="AA1184" i="1"/>
  <c r="AA3386" i="1"/>
  <c r="AA4016" i="1"/>
  <c r="AA3086" i="1"/>
  <c r="AA3323" i="1"/>
  <c r="AA858" i="1"/>
  <c r="AA1146" i="1"/>
  <c r="AA1869" i="1"/>
  <c r="AA886" i="1"/>
  <c r="AA836" i="1"/>
  <c r="AA3455" i="1"/>
  <c r="AA3468" i="1"/>
  <c r="AA4163" i="1"/>
  <c r="AA2716" i="1"/>
  <c r="AA2495" i="1"/>
  <c r="AA734" i="1"/>
  <c r="AA3691" i="1"/>
  <c r="AA1819" i="1"/>
  <c r="AA3501" i="1"/>
  <c r="AA2032" i="1"/>
  <c r="AA3654" i="1"/>
  <c r="AA752" i="1"/>
  <c r="AA4105" i="1"/>
  <c r="AA1580" i="1"/>
  <c r="AA50" i="1"/>
  <c r="AA2630" i="1"/>
  <c r="AA1003" i="1"/>
  <c r="AA2853" i="1"/>
  <c r="AA414" i="1"/>
  <c r="AA2297" i="1"/>
  <c r="AA1244" i="1"/>
  <c r="AA832" i="1"/>
  <c r="AA4582" i="1"/>
  <c r="AA4849" i="1"/>
  <c r="AA4854" i="1"/>
  <c r="AA699" i="1"/>
  <c r="AA3275" i="1"/>
  <c r="AA3451" i="1"/>
  <c r="AA4325" i="1"/>
  <c r="AA3300" i="1"/>
  <c r="AA1533" i="1"/>
  <c r="AA1095" i="1"/>
  <c r="AA552" i="1"/>
  <c r="AA3505" i="1"/>
  <c r="AA955" i="1"/>
  <c r="AA97" i="1"/>
  <c r="AA488" i="1"/>
  <c r="AA2731" i="1"/>
  <c r="AA3400" i="1"/>
  <c r="AA1532" i="1"/>
  <c r="AA2527" i="1"/>
  <c r="AA2234" i="1"/>
  <c r="AA4131" i="1"/>
  <c r="AA862" i="1"/>
  <c r="AA1424" i="1"/>
  <c r="AA3601" i="1"/>
  <c r="AA2472" i="1"/>
  <c r="AA1829" i="1"/>
  <c r="AA468" i="1"/>
  <c r="AA1659" i="1"/>
  <c r="AA3800" i="1"/>
  <c r="AA4587" i="1"/>
  <c r="AA1541" i="1"/>
  <c r="AA3577" i="1"/>
  <c r="AA2643" i="1"/>
  <c r="AA4938" i="1"/>
  <c r="AA3220" i="1"/>
  <c r="AA1092" i="1"/>
  <c r="AA3427" i="1"/>
  <c r="AA1547" i="1"/>
  <c r="AA3582" i="1"/>
  <c r="AA612" i="1"/>
  <c r="AA268" i="1"/>
  <c r="AA402" i="1"/>
  <c r="AA907" i="1"/>
  <c r="AA3706" i="1"/>
  <c r="AA2541" i="1"/>
  <c r="AA1511" i="1"/>
  <c r="AA1164" i="1"/>
  <c r="AA2021" i="1"/>
  <c r="AA1540" i="1"/>
  <c r="AA1897" i="1"/>
  <c r="AA4962" i="1"/>
  <c r="AA2158" i="1"/>
  <c r="AA2104" i="1"/>
  <c r="AA4438" i="1"/>
  <c r="AA4250" i="1"/>
  <c r="AA1500" i="1"/>
  <c r="AA1398" i="1"/>
  <c r="AA2848" i="1"/>
  <c r="AA2510" i="1"/>
  <c r="AA1210" i="1"/>
  <c r="AA216" i="1"/>
  <c r="AA1695" i="1"/>
  <c r="AA1455" i="1"/>
  <c r="AA240" i="1"/>
  <c r="AA2739" i="1"/>
  <c r="AA4222" i="1"/>
  <c r="AA2384" i="1"/>
  <c r="AA4288" i="1"/>
  <c r="AA4880" i="1"/>
  <c r="AA4102" i="1"/>
  <c r="AA2252" i="1"/>
  <c r="AA971" i="1"/>
  <c r="AA2946" i="1"/>
  <c r="AA3034" i="1"/>
  <c r="AA2570" i="1"/>
  <c r="AA3512" i="1"/>
  <c r="AA194" i="1"/>
  <c r="AA2543" i="1"/>
  <c r="AA821" i="1"/>
  <c r="AA154" i="1"/>
  <c r="AA649" i="1"/>
  <c r="AA4661" i="1"/>
  <c r="AA28" i="1"/>
  <c r="AA3305" i="1"/>
  <c r="AA2107" i="1"/>
  <c r="AA580" i="1"/>
  <c r="AA3524" i="1"/>
  <c r="AA2904" i="1"/>
  <c r="AA1212" i="1"/>
  <c r="AA3453" i="1"/>
  <c r="AA2259" i="1"/>
  <c r="AA4669" i="1"/>
  <c r="AA2545" i="1"/>
  <c r="AA1389" i="1"/>
  <c r="AA3672" i="1"/>
  <c r="AA242" i="1"/>
  <c r="AA760" i="1"/>
  <c r="AA2010" i="1"/>
  <c r="AA1021" i="1"/>
  <c r="AA4103" i="1"/>
  <c r="AA3701" i="1"/>
  <c r="AA817" i="1"/>
  <c r="AA354" i="1"/>
  <c r="AA2019" i="1"/>
  <c r="AA908" i="1"/>
  <c r="AA3937" i="1"/>
  <c r="AA2367" i="1"/>
  <c r="AA1937" i="1"/>
  <c r="AA2599" i="1"/>
  <c r="AA1386" i="1"/>
  <c r="AA3347" i="1"/>
  <c r="AA4878" i="1"/>
  <c r="AA3320" i="1"/>
  <c r="AA3729" i="1"/>
  <c r="AA3266" i="1"/>
  <c r="AA1982" i="1"/>
  <c r="AA337" i="1"/>
  <c r="AA4653" i="1"/>
  <c r="AA826" i="1"/>
  <c r="AA2742" i="1"/>
  <c r="AA3757" i="1"/>
  <c r="AA2006" i="1"/>
  <c r="AA1168" i="1"/>
  <c r="AA2559" i="1"/>
  <c r="AA2516" i="1"/>
  <c r="AA3151" i="1"/>
  <c r="AA119" i="1"/>
  <c r="AA318" i="1"/>
  <c r="AA3186" i="1"/>
  <c r="AA2153" i="1"/>
  <c r="AA3318" i="1"/>
  <c r="AA398" i="1"/>
  <c r="AA1752" i="1"/>
  <c r="AA1357" i="1"/>
  <c r="AA1942" i="1"/>
  <c r="AA1895" i="1"/>
  <c r="AA2129" i="1"/>
  <c r="AA89" i="1"/>
  <c r="AA161" i="1"/>
  <c r="AA110" i="1"/>
  <c r="AA1252" i="1"/>
  <c r="AA2562" i="1"/>
  <c r="AA1203" i="1"/>
  <c r="AA4496" i="1"/>
  <c r="AA2029" i="1"/>
  <c r="AA4011" i="1"/>
  <c r="AA34" i="1"/>
  <c r="AA593" i="1"/>
  <c r="AA2416" i="1"/>
  <c r="AA2049" i="1"/>
  <c r="AA586" i="1"/>
  <c r="AA2314" i="1"/>
  <c r="AA1223" i="1"/>
  <c r="AA1836" i="1"/>
  <c r="AA3674" i="1"/>
  <c r="AA3865" i="1"/>
  <c r="AA2707" i="1"/>
  <c r="AA355" i="1"/>
  <c r="AA2419" i="1"/>
  <c r="AA680" i="1"/>
  <c r="AA4313" i="1"/>
  <c r="AA4390" i="1"/>
  <c r="AA1907" i="1"/>
  <c r="AA2843" i="1"/>
  <c r="AA4706" i="1"/>
  <c r="AA2951" i="1"/>
  <c r="AA2735" i="1"/>
  <c r="AA1572" i="1"/>
  <c r="AA897" i="1"/>
  <c r="AA1894" i="1"/>
  <c r="AA1442" i="1"/>
  <c r="AA2457" i="1"/>
  <c r="AA4624" i="1"/>
  <c r="AA2325" i="1"/>
  <c r="AA1530" i="1"/>
  <c r="AA789" i="1"/>
  <c r="AA1922" i="1"/>
  <c r="AA4966" i="1"/>
  <c r="AA61" i="1"/>
  <c r="AA1684" i="1"/>
  <c r="AA2799" i="1"/>
  <c r="AA4338" i="1"/>
  <c r="AA213" i="1"/>
  <c r="AA4687" i="1"/>
  <c r="AA368" i="1"/>
  <c r="AA4091" i="1"/>
  <c r="AA4133" i="1"/>
  <c r="AA3518" i="1"/>
  <c r="AA502" i="1"/>
  <c r="AA2549" i="1"/>
  <c r="AA4869" i="1"/>
  <c r="AA3039" i="1"/>
  <c r="AA164" i="1"/>
  <c r="AA675" i="1"/>
  <c r="AA1960" i="1"/>
  <c r="AA1812" i="1"/>
  <c r="AA3038" i="1"/>
  <c r="AA2185" i="1"/>
  <c r="AA221" i="1"/>
  <c r="AA4358" i="1"/>
  <c r="AA3293" i="1"/>
  <c r="AA3160" i="1"/>
  <c r="AA1077" i="1"/>
  <c r="AA2389" i="1"/>
  <c r="AA4041" i="1"/>
  <c r="AA1015" i="1"/>
  <c r="AA1887" i="1"/>
  <c r="AA1534" i="1"/>
  <c r="AA860" i="1"/>
  <c r="AA1576" i="1"/>
  <c r="AA1507" i="1"/>
  <c r="AA2160" i="1"/>
  <c r="AA4747" i="1"/>
  <c r="AA868" i="1"/>
  <c r="AA3001" i="1"/>
  <c r="AA1234" i="1"/>
  <c r="AA3707" i="1"/>
  <c r="AA5" i="1"/>
  <c r="AA1899" i="1"/>
  <c r="AA2030" i="1"/>
  <c r="AA1571" i="1"/>
  <c r="AA2315" i="1"/>
  <c r="AA148" i="1"/>
  <c r="AA714" i="1"/>
  <c r="AA2698" i="1"/>
  <c r="AA1605" i="1"/>
  <c r="AA3361" i="1"/>
  <c r="AA3906" i="1"/>
  <c r="AA3999" i="1"/>
  <c r="AA258" i="1"/>
  <c r="AA1546" i="1"/>
  <c r="AA1943" i="1"/>
  <c r="AA1866" i="1"/>
  <c r="AA1523" i="1"/>
  <c r="AA3815" i="1"/>
  <c r="AA4531" i="1"/>
  <c r="AA2881" i="1"/>
  <c r="AA802" i="1"/>
  <c r="AA1356" i="1"/>
  <c r="AA563" i="1"/>
  <c r="AA843" i="1"/>
  <c r="AA4637" i="1"/>
  <c r="AA4837" i="1"/>
  <c r="AA4423" i="1"/>
  <c r="AA2229" i="1"/>
  <c r="AA3461" i="1"/>
  <c r="AA4726" i="1"/>
  <c r="AA4031" i="1"/>
  <c r="AA2349" i="1"/>
  <c r="AA1229" i="1"/>
  <c r="AA1306" i="1"/>
  <c r="AA4844" i="1"/>
  <c r="AA1403" i="1"/>
  <c r="AA702" i="1"/>
  <c r="AA4365" i="1"/>
  <c r="AA3831" i="1"/>
  <c r="AA3407" i="1"/>
  <c r="AA2294" i="1"/>
  <c r="AA4208" i="1"/>
  <c r="AA2261" i="1"/>
  <c r="AA2119" i="1"/>
  <c r="AA1714" i="1"/>
  <c r="AA2068" i="1"/>
  <c r="AA348" i="1"/>
  <c r="AA227" i="1"/>
  <c r="AA555" i="1"/>
  <c r="AA1798" i="1"/>
  <c r="AA1158" i="1"/>
  <c r="AA1753" i="1"/>
  <c r="AA1708" i="1"/>
  <c r="AA2037" i="1"/>
  <c r="AA3882" i="1"/>
  <c r="AA4324" i="1"/>
  <c r="AA4987" i="1"/>
  <c r="AA2066" i="1"/>
  <c r="AA419" i="1"/>
  <c r="AA3238" i="1"/>
  <c r="AA2557" i="1"/>
  <c r="AA4511" i="1"/>
  <c r="AA1683" i="1"/>
  <c r="AA2526" i="1"/>
  <c r="AA2445" i="1"/>
  <c r="AA3631" i="1"/>
  <c r="AA2563" i="1"/>
  <c r="AA190" i="1"/>
  <c r="AA1929" i="1"/>
  <c r="AA4447" i="1"/>
  <c r="AA462" i="1"/>
  <c r="AA2016" i="1"/>
  <c r="AA1975" i="1"/>
  <c r="AA107" i="1"/>
  <c r="AA992" i="1"/>
  <c r="AA23" i="1"/>
  <c r="AA4543" i="1"/>
  <c r="AA3245" i="1"/>
  <c r="AA4045" i="1"/>
  <c r="AA4298" i="1"/>
  <c r="AA3783" i="1"/>
  <c r="AA3957" i="1"/>
  <c r="AA2113" i="1"/>
  <c r="AA1035" i="1"/>
  <c r="AA4764" i="1"/>
  <c r="AA2612" i="1"/>
  <c r="AA1575" i="1"/>
  <c r="AA954" i="1"/>
  <c r="AA4512" i="1"/>
  <c r="AA3777" i="1"/>
  <c r="AA1704" i="1"/>
  <c r="AA2529" i="1"/>
  <c r="AA1820" i="1"/>
  <c r="AA3699" i="1"/>
  <c r="AA1502" i="1"/>
  <c r="AA672" i="1"/>
  <c r="AA376" i="1"/>
  <c r="AA3811" i="1"/>
  <c r="AA2616" i="1"/>
  <c r="AA2892" i="1"/>
  <c r="AA1287" i="1"/>
  <c r="AA214" i="1"/>
  <c r="AA519" i="1"/>
  <c r="AA408" i="1"/>
  <c r="AA3040" i="1"/>
  <c r="AA3938" i="1"/>
  <c r="AA1065" i="1"/>
  <c r="AA854" i="1"/>
  <c r="AA2882" i="1"/>
  <c r="AA3797" i="1"/>
  <c r="AA3827" i="1"/>
  <c r="AA3473" i="1"/>
  <c r="AA1466" i="1"/>
  <c r="AA4863" i="1"/>
  <c r="AA1876" i="1"/>
  <c r="AA2985" i="1"/>
  <c r="AA4305" i="1"/>
  <c r="AA4040" i="1"/>
  <c r="AA1940" i="1"/>
  <c r="AA4540" i="1"/>
  <c r="AA3930" i="1"/>
  <c r="AA2306" i="1"/>
  <c r="AA443" i="1"/>
  <c r="AA4234" i="1"/>
  <c r="AA4104" i="1"/>
  <c r="AA4356" i="1"/>
  <c r="AA183" i="1"/>
  <c r="AA3711" i="1"/>
  <c r="AA3383" i="1"/>
  <c r="AA753" i="1"/>
  <c r="AA1358" i="1"/>
  <c r="AA873" i="1"/>
  <c r="AA689" i="1"/>
  <c r="AA2568" i="1"/>
  <c r="AA3594" i="1"/>
  <c r="AA4752" i="1"/>
  <c r="AA4386" i="1"/>
  <c r="AA3365" i="1"/>
  <c r="AA3528" i="1"/>
  <c r="AA3314" i="1"/>
  <c r="AA1488" i="1"/>
  <c r="AA2911" i="1"/>
  <c r="AA775" i="1"/>
  <c r="AA604" i="1"/>
  <c r="AA3630" i="1"/>
  <c r="AA4839" i="1"/>
  <c r="AA3218" i="1"/>
  <c r="AA4956" i="1"/>
  <c r="AA369" i="1"/>
  <c r="AA3864" i="1"/>
  <c r="AA785" i="1"/>
  <c r="AA1487" i="1"/>
  <c r="AA3317" i="1"/>
  <c r="AA3082" i="1"/>
  <c r="AA1496" i="1"/>
  <c r="AA2943" i="1"/>
  <c r="AA3960" i="1"/>
  <c r="AA3498" i="1"/>
  <c r="AA274" i="1"/>
  <c r="AA1101" i="1"/>
  <c r="AA525" i="1"/>
  <c r="AA2192" i="1"/>
  <c r="AA2366" i="1"/>
  <c r="AA4277" i="1"/>
  <c r="AA4924" i="1"/>
  <c r="AA1204" i="1"/>
  <c r="AA903" i="1"/>
  <c r="AA4786" i="1"/>
  <c r="AA3640" i="1"/>
  <c r="AA1406" i="1"/>
  <c r="AA3849" i="1"/>
  <c r="AA1783" i="1"/>
  <c r="AA3549" i="1"/>
  <c r="AA3530" i="1"/>
  <c r="AA3566" i="1"/>
  <c r="AA1412" i="1"/>
  <c r="AA3694" i="1"/>
  <c r="AA2128" i="1"/>
  <c r="AA728" i="1"/>
  <c r="AA2026" i="1"/>
  <c r="AA4754" i="1"/>
  <c r="AA2689" i="1"/>
  <c r="AA2877" i="1"/>
  <c r="AA3981" i="1"/>
  <c r="AA3597" i="1"/>
  <c r="AA1375" i="1"/>
  <c r="AA2359" i="1"/>
  <c r="AA4396" i="1"/>
  <c r="AA4405" i="1"/>
  <c r="AA309" i="1"/>
  <c r="AA2402" i="1"/>
  <c r="AA2046" i="1"/>
  <c r="AA231" i="1"/>
  <c r="AA14" i="1"/>
  <c r="AA3779" i="1"/>
  <c r="AA336" i="1"/>
  <c r="AA3877" i="1"/>
  <c r="AA152" i="1"/>
  <c r="AA1797" i="1"/>
  <c r="AA58" i="1"/>
  <c r="AA4463" i="1"/>
  <c r="AA4283" i="1"/>
  <c r="AA2237" i="1"/>
  <c r="AA1721" i="1"/>
  <c r="AA4972" i="1"/>
  <c r="AA2309" i="1"/>
  <c r="AA2505" i="1"/>
  <c r="AA3745" i="1"/>
  <c r="AA4080" i="1"/>
  <c r="AA4109" i="1"/>
  <c r="AA3304" i="1"/>
  <c r="AA1351" i="1"/>
  <c r="AA3286" i="1"/>
  <c r="AA2708" i="1"/>
  <c r="AA4235" i="1"/>
  <c r="AA435" i="1"/>
  <c r="AA4571" i="1"/>
  <c r="AA3991" i="1"/>
  <c r="AA2847" i="1"/>
  <c r="AA3063" i="1"/>
  <c r="AA1611" i="1"/>
  <c r="AA1205" i="1"/>
  <c r="AA2357" i="1"/>
  <c r="AA2411" i="1"/>
  <c r="AA4719" i="1"/>
  <c r="AA1723" i="1"/>
  <c r="AA375" i="1"/>
  <c r="AA4451" i="1"/>
  <c r="AA978" i="1"/>
  <c r="AA4464" i="1"/>
  <c r="AA3243" i="1"/>
  <c r="AA217" i="1"/>
  <c r="AA4500" i="1"/>
  <c r="AA1983" i="1"/>
  <c r="AA106" i="1"/>
  <c r="AA975" i="1"/>
  <c r="AA3199" i="1"/>
  <c r="AA158" i="1"/>
  <c r="AA1808" i="1"/>
  <c r="AA931" i="1"/>
  <c r="AA2611" i="1"/>
  <c r="AA3845" i="1"/>
  <c r="AA288" i="1"/>
  <c r="AA2092" i="1"/>
  <c r="AA1800" i="1"/>
  <c r="AA1415" i="1"/>
  <c r="AA4417" i="1"/>
  <c r="AA2220" i="1"/>
  <c r="AA2484" i="1"/>
  <c r="AA2396" i="1"/>
  <c r="AA330" i="1"/>
  <c r="AA1022" i="1"/>
  <c r="AA616" i="1"/>
  <c r="AA4434" i="1"/>
  <c r="AA2501" i="1"/>
  <c r="AA1269" i="1"/>
  <c r="AA441" i="1"/>
  <c r="AA276" i="1"/>
  <c r="AA1987" i="1"/>
  <c r="AA1282" i="1"/>
  <c r="AA3828" i="1"/>
  <c r="AA3615" i="1"/>
  <c r="AA2117" i="1"/>
  <c r="AA4431" i="1"/>
  <c r="AA2818" i="1"/>
  <c r="AA1096" i="1"/>
  <c r="AA3758" i="1"/>
  <c r="AA4695" i="1"/>
  <c r="AA2087" i="1"/>
  <c r="AA3007" i="1"/>
  <c r="AA1107" i="1"/>
  <c r="AA4347" i="1"/>
  <c r="AA3556" i="1"/>
  <c r="AA4339" i="1"/>
  <c r="AA281" i="1"/>
  <c r="AA4106" i="1"/>
  <c r="AA3975" i="1"/>
  <c r="AA2451" i="1"/>
  <c r="AA1609" i="1"/>
  <c r="AA3108" i="1"/>
  <c r="AA2930" i="1"/>
  <c r="AA661" i="1"/>
  <c r="AA1393" i="1"/>
  <c r="AA123" i="1"/>
  <c r="AA1726" i="1"/>
  <c r="AA1125" i="1"/>
  <c r="AA3839" i="1"/>
  <c r="AA4591" i="1"/>
  <c r="AA2013" i="1"/>
  <c r="AA3651" i="1"/>
  <c r="AA3014" i="1"/>
  <c r="AA4610" i="1"/>
  <c r="AA3012" i="1"/>
  <c r="AA1626" i="1"/>
  <c r="AA3978" i="1"/>
  <c r="AA1794" i="1"/>
  <c r="AA621" i="1"/>
  <c r="AA1171" i="1"/>
  <c r="AA667" i="1"/>
  <c r="AA807" i="1"/>
  <c r="AA2582" i="1"/>
  <c r="AA3207" i="1"/>
  <c r="AA1094" i="1"/>
  <c r="AA4089" i="1"/>
  <c r="AA3632" i="1"/>
  <c r="AA3825" i="1"/>
  <c r="AA787" i="1"/>
  <c r="AA1618" i="1"/>
  <c r="AA1404" i="1"/>
  <c r="AA53" i="1"/>
  <c r="AA4157" i="1"/>
  <c r="AA3335" i="1"/>
  <c r="AA4759" i="1"/>
  <c r="AA4146" i="1"/>
  <c r="AA2886" i="1"/>
  <c r="AA3945" i="1"/>
  <c r="AA1688" i="1"/>
  <c r="AA4604" i="1"/>
  <c r="AA746" i="1"/>
  <c r="AA1846" i="1"/>
  <c r="AA3457" i="1"/>
  <c r="AA3327" i="1"/>
  <c r="AA3237" i="1"/>
  <c r="AA356" i="1"/>
  <c r="AA4253" i="1"/>
  <c r="AA2696" i="1"/>
  <c r="AA564" i="1"/>
  <c r="AA1603" i="1"/>
  <c r="AA4304" i="1"/>
  <c r="AA652" i="1"/>
  <c r="AA1362" i="1"/>
  <c r="AA3310" i="1"/>
  <c r="AA2076" i="1"/>
  <c r="AA3861" i="1"/>
  <c r="AA2796" i="1"/>
  <c r="AA3647" i="1"/>
  <c r="AA2667" i="1"/>
  <c r="AA120" i="1"/>
  <c r="AA643" i="1"/>
  <c r="AA642" i="1"/>
  <c r="AA1986" i="1"/>
  <c r="AA1719" i="1"/>
  <c r="AA4173" i="1"/>
  <c r="AA2809" i="1"/>
  <c r="AA289" i="1"/>
  <c r="AA4439" i="1"/>
  <c r="AA2793" i="1"/>
  <c r="AA11" i="1"/>
  <c r="AA906" i="1"/>
  <c r="AA1521" i="1"/>
  <c r="AA1585" i="1"/>
  <c r="AA3002" i="1"/>
  <c r="AA3232" i="1"/>
  <c r="AA3019" i="1"/>
  <c r="AA2443" i="1"/>
  <c r="AA1958" i="1"/>
  <c r="AA3010" i="1"/>
  <c r="AA3936" i="1"/>
  <c r="AA4270" i="1"/>
  <c r="AA3765" i="1"/>
  <c r="AA1497" i="1"/>
  <c r="AA700" i="1"/>
  <c r="AA2267" i="1"/>
  <c r="AA2692" i="1"/>
  <c r="AA4074" i="1"/>
  <c r="AA536" i="1"/>
  <c r="AA4811" i="1"/>
  <c r="AA3731" i="1"/>
  <c r="AA4836" i="1"/>
  <c r="AA3431" i="1"/>
  <c r="AA2335" i="1"/>
  <c r="AA1465" i="1"/>
  <c r="AA1317" i="1"/>
  <c r="AA3947" i="1"/>
  <c r="AA898" i="1"/>
  <c r="AA3487" i="1"/>
  <c r="AA2874" i="1"/>
  <c r="AA1990" i="1"/>
  <c r="AA2176" i="1"/>
  <c r="AA3227" i="1"/>
  <c r="AA4432" i="1"/>
  <c r="AA4921" i="1"/>
  <c r="AA1470" i="1"/>
  <c r="AA3301" i="1"/>
  <c r="AA829" i="1"/>
  <c r="AA3879" i="1"/>
  <c r="AA323" i="1"/>
  <c r="AA3708" i="1"/>
  <c r="AA2736" i="1"/>
  <c r="AA1581" i="1"/>
  <c r="AA1111" i="1"/>
  <c r="AA4391" i="1"/>
  <c r="AA2410" i="1"/>
  <c r="AA1154" i="1"/>
  <c r="AA2688" i="1"/>
  <c r="AA1417" i="1"/>
  <c r="AA522" i="1"/>
  <c r="AA188" i="1"/>
  <c r="AA2238" i="1"/>
  <c r="AA2194" i="1"/>
  <c r="AA2734" i="1"/>
  <c r="AA4262" i="1"/>
  <c r="AA3165" i="1"/>
  <c r="AA3079" i="1"/>
  <c r="AA4602" i="1"/>
  <c r="AA3440" i="1"/>
  <c r="AA2173" i="1"/>
  <c r="AA215" i="1"/>
  <c r="AA4135" i="1"/>
  <c r="AA3565" i="1"/>
  <c r="AA2255" i="1"/>
  <c r="AA4611" i="1"/>
  <c r="AA1564" i="1"/>
  <c r="AA2520" i="1"/>
  <c r="AA1061" i="1"/>
  <c r="AA3333" i="1"/>
  <c r="AA1853" i="1"/>
  <c r="AA3687" i="1"/>
  <c r="AA4143" i="1"/>
  <c r="AA4334" i="1"/>
  <c r="AA919" i="1"/>
  <c r="AA2513" i="1"/>
  <c r="AA1920" i="1"/>
  <c r="AA4107" i="1"/>
  <c r="AA209" i="1"/>
  <c r="AA3990" i="1"/>
  <c r="AA2193" i="1"/>
  <c r="AA1222" i="1"/>
  <c r="AA926" i="1"/>
  <c r="AA2614" i="1"/>
  <c r="AA358" i="1"/>
  <c r="AA4698" i="1"/>
  <c r="AA2524" i="1"/>
  <c r="AA2511" i="1"/>
  <c r="AA4913" i="1"/>
  <c r="AA2091" i="1"/>
  <c r="AA3369" i="1"/>
  <c r="AA2065" i="1"/>
  <c r="AA541" i="1"/>
  <c r="AA1513" i="1"/>
  <c r="AA1006" i="1"/>
  <c r="AA4842" i="1"/>
  <c r="AA856" i="1"/>
  <c r="AA508" i="1"/>
  <c r="AA1440" i="1"/>
  <c r="AA2785" i="1"/>
  <c r="AA4606" i="1"/>
  <c r="AA1219" i="1"/>
  <c r="AA121" i="1"/>
  <c r="AA2926" i="1"/>
  <c r="AA1378" i="1"/>
  <c r="AA4397" i="1"/>
  <c r="AA4810" i="1"/>
  <c r="AA4220" i="1"/>
  <c r="AA338" i="1"/>
  <c r="AA3261" i="1"/>
  <c r="AA1173" i="1"/>
  <c r="AA4323" i="1"/>
  <c r="AA2659" i="1"/>
  <c r="AA4686" i="1"/>
  <c r="AA1917" i="1"/>
  <c r="AA589" i="1"/>
  <c r="AA4357" i="1"/>
  <c r="AA434" i="1"/>
  <c r="AA2150" i="1"/>
  <c r="AA3376" i="1"/>
  <c r="AA1183" i="1"/>
  <c r="AA2208" i="1"/>
  <c r="AA1265" i="1"/>
  <c r="AA3850" i="1"/>
  <c r="AA1290" i="1"/>
  <c r="AA2081" i="1"/>
  <c r="AA3542" i="1"/>
  <c r="AA1426" i="1"/>
  <c r="AA372" i="1"/>
  <c r="AA2191" i="1"/>
  <c r="AA4558" i="1"/>
  <c r="AA4928" i="1"/>
  <c r="AA2625" i="1"/>
  <c r="AA2478" i="1"/>
  <c r="AA4223" i="1"/>
  <c r="AA4053" i="1"/>
  <c r="AA472" i="1"/>
  <c r="AA3533" i="1"/>
  <c r="AA3051" i="1"/>
  <c r="AA2833" i="1"/>
  <c r="AA3902" i="1"/>
  <c r="AA2086" i="1"/>
  <c r="AA3713" i="1"/>
  <c r="AA137" i="1"/>
  <c r="AA2849" i="1"/>
  <c r="AA2580" i="1"/>
  <c r="AA615" i="1"/>
  <c r="AA9" i="1"/>
  <c r="AA2622" i="1"/>
  <c r="AA2067" i="1"/>
  <c r="AA1679" i="1"/>
  <c r="AA1673" i="1"/>
  <c r="AA301" i="1"/>
  <c r="AA2566" i="1"/>
  <c r="AA2954" i="1"/>
  <c r="AA2512" i="1"/>
  <c r="AA4282" i="1"/>
  <c r="AA4581" i="1"/>
  <c r="AA3559" i="1"/>
  <c r="AA2971" i="1"/>
  <c r="AA1224" i="1"/>
  <c r="AA2492" i="1"/>
  <c r="AA4995" i="1"/>
  <c r="AA1606" i="1"/>
  <c r="AA691" i="1"/>
  <c r="AA204" i="1"/>
  <c r="AA2497" i="1"/>
  <c r="AA4561" i="1"/>
  <c r="AA2385" i="1"/>
  <c r="AA4215" i="1"/>
  <c r="AA1782" i="1"/>
  <c r="AA4218" i="1"/>
  <c r="AA3285" i="1"/>
  <c r="AA2680" i="1"/>
  <c r="AA184" i="1"/>
  <c r="AA439" i="1"/>
  <c r="AA3591" i="1"/>
  <c r="AA1771" i="1"/>
  <c r="AA1202" i="1"/>
  <c r="AA1159" i="1"/>
  <c r="AA4524" i="1"/>
  <c r="AA2760" i="1"/>
  <c r="AA623" i="1"/>
  <c r="AA1411" i="1"/>
  <c r="AA294" i="1"/>
  <c r="AA2414" i="1"/>
  <c r="AA4993" i="1"/>
  <c r="AA2100" i="1"/>
  <c r="AA3136" i="1"/>
  <c r="AA4258" i="1"/>
  <c r="AA1904" i="1"/>
  <c r="AA2291" i="1"/>
  <c r="AA1751" i="1"/>
  <c r="AA507" i="1"/>
  <c r="AA2" i="1"/>
  <c r="AA4967" i="1"/>
  <c r="AA1379" i="1"/>
  <c r="AA1129" i="1"/>
  <c r="AA2174" i="1"/>
  <c r="AA1079" i="1"/>
  <c r="AA4203" i="1"/>
  <c r="AA4700" i="1"/>
  <c r="AA1650" i="1"/>
  <c r="AA3554" i="1"/>
  <c r="AA3085" i="1"/>
  <c r="AA4271" i="1"/>
  <c r="AA2345" i="1"/>
  <c r="AA437" i="1"/>
  <c r="AA3682" i="1"/>
  <c r="AA3449" i="1"/>
  <c r="AA4596" i="1"/>
  <c r="AA3637" i="1"/>
  <c r="AA3116" i="1"/>
  <c r="AA433" i="1"/>
  <c r="AA2871" i="1"/>
  <c r="AA1491" i="1"/>
  <c r="AA1147" i="1"/>
  <c r="AA2694" i="1"/>
  <c r="AA2627" i="1"/>
  <c r="AA3488" i="1"/>
  <c r="AA1352" i="1"/>
  <c r="AA1067" i="1"/>
  <c r="AA2177" i="1"/>
  <c r="AA2093" i="1"/>
  <c r="AA1305" i="1"/>
  <c r="AA4656" i="1"/>
  <c r="AA1191" i="1"/>
  <c r="AA3802" i="1"/>
  <c r="AA2572" i="1"/>
  <c r="AA762" i="1"/>
  <c r="AA282" i="1"/>
  <c r="AA3188" i="1"/>
  <c r="AA4069" i="1"/>
  <c r="AA3181" i="1"/>
  <c r="AA2260" i="1"/>
  <c r="AA57" i="1"/>
  <c r="AA1677" i="1"/>
  <c r="AA1898" i="1"/>
  <c r="AA4186" i="1"/>
  <c r="AA1474" i="1"/>
  <c r="AA3762" i="1"/>
  <c r="AA646" i="1"/>
  <c r="AA2186" i="1"/>
  <c r="AA224" i="1"/>
  <c r="AA4771" i="1"/>
  <c r="AA1335" i="1"/>
  <c r="AA2064" i="1"/>
  <c r="AA823" i="1"/>
  <c r="AA312" i="1"/>
  <c r="AA3836" i="1"/>
  <c r="AA3785" i="1"/>
  <c r="AA2743" i="1"/>
  <c r="AA1984" i="1"/>
  <c r="AA4826" i="1"/>
  <c r="AA4435" i="1"/>
  <c r="AA1327" i="1"/>
  <c r="AA1661" i="1"/>
  <c r="AA1872" i="1"/>
  <c r="AA3409" i="1"/>
  <c r="AA1962" i="1"/>
  <c r="AA3603" i="1"/>
  <c r="AA3208" i="1"/>
  <c r="AA3905" i="1"/>
  <c r="AA3583" i="1"/>
  <c r="AA3907" i="1"/>
  <c r="AA4251" i="1"/>
  <c r="AA2906" i="1"/>
  <c r="AA921" i="1"/>
  <c r="AA3809" i="1"/>
  <c r="AA3733" i="1"/>
  <c r="AA4441" i="1"/>
  <c r="AA198" i="1"/>
  <c r="AA374" i="1"/>
  <c r="AA2204" i="1"/>
  <c r="AA2851" i="1"/>
  <c r="AA2124" i="1"/>
  <c r="AA1390" i="1"/>
  <c r="AA603" i="1"/>
  <c r="AA331" i="1"/>
  <c r="AA2620" i="1"/>
  <c r="AA3623" i="1"/>
  <c r="AA4787" i="1"/>
  <c r="AA4666" i="1"/>
  <c r="AA578" i="1"/>
  <c r="AA3092" i="1"/>
  <c r="AA2326" i="1"/>
  <c r="AA662" i="1"/>
  <c r="AA2613" i="1"/>
  <c r="AA2033" i="1"/>
  <c r="AA220" i="1"/>
  <c r="AA39" i="1"/>
  <c r="AA2274" i="1"/>
  <c r="AA357" i="1"/>
  <c r="AA3414" i="1"/>
  <c r="AA3127" i="1"/>
  <c r="AA2166" i="1"/>
  <c r="AA3366" i="1"/>
  <c r="AA4603" i="1"/>
  <c r="AA3456" i="1"/>
  <c r="AA3782" i="1"/>
  <c r="AA4922" i="1"/>
  <c r="AA510" i="1"/>
  <c r="AA1369" i="1"/>
  <c r="AA1759" i="1"/>
  <c r="AA3717" i="1"/>
  <c r="AA3046" i="1"/>
  <c r="AA1816" i="1"/>
  <c r="AA3967" i="1"/>
  <c r="AA4884" i="1"/>
  <c r="AA4462" i="1"/>
  <c r="AA3328" i="1"/>
  <c r="AA3412" i="1"/>
  <c r="AA2145" i="1"/>
  <c r="AA794" i="1"/>
  <c r="AA2144" i="1"/>
  <c r="AA2644" i="1"/>
  <c r="AA594" i="1"/>
  <c r="AA3685" i="1"/>
  <c r="AA4950" i="1"/>
  <c r="AA411" i="1"/>
  <c r="AA1789" i="1"/>
  <c r="AA745" i="1"/>
  <c r="AA196" i="1"/>
  <c r="AA3334" i="1"/>
  <c r="AA168" i="1"/>
  <c r="AA3888" i="1"/>
  <c r="AA4155" i="1"/>
  <c r="AA3023" i="1"/>
  <c r="AA1517" i="1"/>
  <c r="AA4902" i="1"/>
  <c r="AA933" i="1"/>
  <c r="AA4312" i="1"/>
  <c r="AA3807" i="1"/>
  <c r="AA2272" i="1"/>
  <c r="AA1776" i="1"/>
  <c r="AA112" i="1"/>
  <c r="AA2607" i="1"/>
  <c r="AA3074" i="1"/>
  <c r="AA983" i="1"/>
  <c r="AA2792" i="1"/>
  <c r="AA3683" i="1"/>
  <c r="AA3641" i="1"/>
  <c r="AA2819" i="1"/>
  <c r="AA2974" i="1"/>
  <c r="AA1251" i="1"/>
  <c r="AA3020" i="1"/>
  <c r="AA399" i="1"/>
  <c r="AA4807" i="1"/>
  <c r="AA448" i="1"/>
  <c r="AA421" i="1"/>
  <c r="AA4850" i="1"/>
  <c r="AA2094" i="1"/>
  <c r="AA4629" i="1"/>
  <c r="AA2920" i="1"/>
  <c r="AA449" i="1"/>
  <c r="AA2097" i="1"/>
  <c r="AA4770" i="1"/>
  <c r="AA1908" i="1"/>
  <c r="AA135" i="1"/>
  <c r="AA1777" i="1"/>
  <c r="AA2363" i="1"/>
  <c r="AA2403" i="1"/>
  <c r="AA798" i="1"/>
  <c r="AA3390" i="1"/>
  <c r="AA2962" i="1"/>
  <c r="AA4150" i="1"/>
  <c r="AA3794" i="1"/>
  <c r="AA3359" i="1"/>
  <c r="AA790" i="1"/>
  <c r="AA4911" i="1"/>
  <c r="AA1785" i="1"/>
  <c r="AA4670" i="1"/>
  <c r="AA1388" i="1"/>
  <c r="AA1738" i="1"/>
  <c r="AA1740" i="1"/>
  <c r="AA3558" i="1"/>
  <c r="AA982" i="1"/>
  <c r="AA450" i="1"/>
  <c r="AA4266" i="1"/>
  <c r="AA2679" i="1"/>
  <c r="AA1410" i="1"/>
  <c r="AA1539" i="1"/>
  <c r="AA530" i="1"/>
  <c r="AA1892" i="1"/>
  <c r="AA3722" i="1"/>
  <c r="AA3281" i="1"/>
  <c r="AA4547" i="1"/>
  <c r="AA4402" i="1"/>
  <c r="AA3723" i="1"/>
  <c r="AA2816" i="1"/>
  <c r="AA1671" i="1"/>
  <c r="AA3104" i="1"/>
  <c r="AA2249" i="1"/>
  <c r="AA2905" i="1"/>
  <c r="AA141" i="1"/>
  <c r="AA3018" i="1"/>
  <c r="AA3203" i="1"/>
  <c r="AA4005" i="1"/>
  <c r="AA2310" i="1"/>
  <c r="AA1997" i="1"/>
  <c r="AA4081" i="1"/>
  <c r="AA1805" i="1"/>
  <c r="AA3131" i="1"/>
  <c r="AA2184" i="1"/>
  <c r="AA611" i="1"/>
  <c r="AA1627" i="1"/>
  <c r="AA1545" i="1"/>
  <c r="AA4668" i="1"/>
  <c r="AA2968" i="1"/>
  <c r="AA1604" i="1"/>
  <c r="AA2225" i="1"/>
  <c r="AA3719" i="1"/>
  <c r="AA455" i="1"/>
  <c r="AA3058" i="1"/>
  <c r="AA3702" i="1"/>
  <c r="AA1918" i="1"/>
  <c r="AA4265" i="1"/>
  <c r="AA150" i="1"/>
  <c r="AA4058" i="1"/>
  <c r="AA1813" i="1"/>
  <c r="AA2245" i="1"/>
  <c r="AA265" i="1"/>
  <c r="AA3442" i="1"/>
  <c r="AA3240" i="1"/>
  <c r="AA1522" i="1"/>
  <c r="AA1599" i="1"/>
  <c r="AA1048" i="1"/>
  <c r="AA2747" i="1"/>
  <c r="AA3553" i="1"/>
  <c r="AA4792" i="1"/>
  <c r="AA986" i="1"/>
  <c r="AA310" i="1"/>
  <c r="AA4331" i="1"/>
  <c r="AA554" i="1"/>
  <c r="AA3469" i="1"/>
  <c r="AA864" i="1"/>
  <c r="AA2399" i="1"/>
  <c r="AA4855" i="1"/>
  <c r="AA3155" i="1"/>
  <c r="AA638" i="1"/>
  <c r="AA3194" i="1"/>
  <c r="AA1741" i="1"/>
  <c r="AA4379" i="1"/>
  <c r="AA3134" i="1"/>
  <c r="AA272" i="1"/>
  <c r="AA4057" i="1"/>
  <c r="AA1339" i="1"/>
  <c r="AA558" i="1"/>
  <c r="AA3336" i="1"/>
  <c r="AA4848" i="1"/>
  <c r="AA2788" i="1"/>
  <c r="AA259" i="1"/>
  <c r="AA4382" i="1"/>
  <c r="AA3600" i="1"/>
  <c r="AA4467" i="1"/>
  <c r="AA4932" i="1"/>
  <c r="AA1344" i="1"/>
  <c r="AA2934" i="1"/>
  <c r="AA4048" i="1"/>
  <c r="AA2666" i="1"/>
  <c r="AA1363" i="1"/>
  <c r="AA4214" i="1"/>
  <c r="AA644" i="1"/>
  <c r="AA724" i="1"/>
  <c r="AA3121" i="1"/>
  <c r="AA4738" i="1"/>
  <c r="AA4228" i="1"/>
  <c r="AA3179" i="1"/>
  <c r="AA2842" i="1"/>
  <c r="AA606" i="1"/>
  <c r="AA1637" i="1"/>
  <c r="AA4865" i="1"/>
  <c r="AA4452" i="1"/>
  <c r="AA705" i="1"/>
  <c r="AA1773" i="1"/>
  <c r="AA2362" i="1"/>
  <c r="AA1858" i="1"/>
  <c r="AA4978" i="1"/>
  <c r="AA645" i="1"/>
  <c r="AA4366" i="1"/>
  <c r="AA4750" i="1"/>
  <c r="AA2592" i="1"/>
  <c r="AA4295" i="1"/>
  <c r="AA4779" i="1"/>
  <c r="AA4196" i="1"/>
  <c r="AA899" i="1"/>
  <c r="AA2433" i="1"/>
  <c r="AA4430" i="1"/>
  <c r="AA1622" i="1"/>
  <c r="AA4564" i="1"/>
  <c r="AA3659" i="1"/>
  <c r="AA162" i="1"/>
  <c r="AA3358" i="1"/>
  <c r="AA4355" i="1"/>
  <c r="AA1924" i="1"/>
  <c r="AA2953" i="1"/>
  <c r="AA4038" i="1"/>
  <c r="AA732" i="1"/>
  <c r="AA91" i="1"/>
  <c r="AA1298" i="1"/>
  <c r="AA4461" i="1"/>
  <c r="AA2807" i="1"/>
  <c r="AA380" i="1"/>
  <c r="AA286" i="1"/>
  <c r="AA1731" i="1"/>
  <c r="AA2897" i="1"/>
  <c r="AA905" i="1"/>
  <c r="AA2931" i="1"/>
  <c r="AA4646" i="1"/>
  <c r="AA4598" i="1"/>
  <c r="AA1830" i="1"/>
  <c r="AA4411" i="1"/>
  <c r="AA3572" i="1"/>
  <c r="AA3307" i="1"/>
  <c r="AA3171" i="1"/>
  <c r="AA596" i="1"/>
  <c r="AA3987" i="1"/>
  <c r="AA815" i="1"/>
  <c r="AA4731" i="1"/>
  <c r="AA4479" i="1"/>
  <c r="AA2873" i="1"/>
  <c r="AA1778" i="1"/>
  <c r="AA1852" i="1"/>
  <c r="AA1839" i="1"/>
  <c r="AA1757" i="1"/>
  <c r="AA3834" i="1"/>
  <c r="AA1600" i="1"/>
  <c r="AA960" i="1"/>
  <c r="AA203" i="1"/>
  <c r="AA4" i="1"/>
  <c r="AA2491" i="1"/>
  <c r="AA2864" i="1"/>
  <c r="AA4268" i="1"/>
  <c r="AA2727" i="1"/>
  <c r="AA1456" i="1"/>
  <c r="AA3670" i="1"/>
  <c r="AA4121" i="1"/>
  <c r="AA1256" i="1"/>
  <c r="AA3450" i="1"/>
  <c r="AA3784" i="1"/>
  <c r="AA1928" i="1"/>
  <c r="AA1508" i="1"/>
  <c r="AA2821" i="1"/>
  <c r="AA2822" i="1"/>
  <c r="AA1425" i="1"/>
  <c r="AA2055" i="1"/>
  <c r="AA447" i="1"/>
  <c r="AA2640" i="1"/>
  <c r="AA2078" i="1"/>
  <c r="AA937" i="1"/>
  <c r="AA1761" i="1"/>
  <c r="AA4570" i="1"/>
  <c r="AA1257" i="1"/>
  <c r="AA1088" i="1"/>
  <c r="AA4660" i="1"/>
  <c r="AA1824" i="1"/>
  <c r="AA3795" i="1"/>
  <c r="AA729" i="1"/>
  <c r="AA1635" i="1"/>
  <c r="AA665" i="1"/>
  <c r="AA1391" i="1"/>
  <c r="AA4614" i="1"/>
  <c r="AA3398" i="1"/>
  <c r="AA2151" i="1"/>
  <c r="AA2594" i="1"/>
  <c r="AA3585" i="1"/>
  <c r="AA117" i="1"/>
  <c r="AA800" i="1"/>
  <c r="AA1238" i="1"/>
  <c r="AA3446" i="1"/>
  <c r="AA4216" i="1"/>
  <c r="AA3704" i="1"/>
  <c r="AA2143" i="1"/>
  <c r="AA2195" i="1"/>
  <c r="AA4484" i="1"/>
  <c r="AA4036" i="1"/>
  <c r="AA3064" i="1"/>
  <c r="AA1361" i="1"/>
  <c r="AA80" i="1"/>
  <c r="AA4753" i="1"/>
  <c r="AA3677" i="1"/>
  <c r="AA883" i="1"/>
  <c r="AA543" i="1"/>
  <c r="AA2471" i="1"/>
  <c r="AA3362" i="1"/>
  <c r="AA3620" i="1"/>
  <c r="AA1239" i="1"/>
  <c r="AA1312" i="1"/>
  <c r="AA3496" i="1"/>
  <c r="AA1591" i="1"/>
  <c r="AA471" i="1"/>
  <c r="AA1750" i="1"/>
  <c r="AA3156" i="1"/>
  <c r="AA2262" i="1"/>
  <c r="AA509" i="1"/>
  <c r="AA1128" i="1"/>
  <c r="AA1498" i="1"/>
  <c r="AA363" i="1"/>
  <c r="AA2596" i="1"/>
  <c r="AA1544" i="1"/>
  <c r="AA3117" i="1"/>
  <c r="AA2923" i="1"/>
  <c r="AA1000" i="1"/>
  <c r="AA4287" i="1"/>
  <c r="AA3399" i="1"/>
  <c r="AA885" i="1"/>
  <c r="AA3183" i="1"/>
  <c r="AA2635" i="1"/>
  <c r="AA180" i="1"/>
  <c r="AA2647" i="1"/>
  <c r="AA2714" i="1"/>
  <c r="AA2949" i="1"/>
  <c r="AA1447" i="1"/>
  <c r="AA520" i="1"/>
  <c r="AA4816" i="1"/>
  <c r="AA3581" i="1"/>
  <c r="AA2373" i="1"/>
  <c r="AA3460" i="1"/>
  <c r="AA4954" i="1"/>
  <c r="AA3661" i="1"/>
  <c r="AA2380" i="1"/>
  <c r="AA2436" i="1"/>
  <c r="AA3241" i="1"/>
  <c r="AA780" i="1"/>
  <c r="AA1275" i="1"/>
  <c r="AA4894" i="1"/>
  <c r="AA4300" i="1"/>
  <c r="AA302" i="1"/>
  <c r="AA1053" i="1"/>
  <c r="AA2009" i="1"/>
  <c r="AA2276" i="1"/>
  <c r="AA103" i="1"/>
  <c r="AA4507" i="1"/>
  <c r="AA3029" i="1"/>
  <c r="AA2023" i="1"/>
  <c r="AA2212" i="1"/>
  <c r="AA3198" i="1"/>
  <c r="AA1620" i="1"/>
  <c r="AA1423" i="1"/>
  <c r="AA771" i="1"/>
  <c r="AA241" i="1"/>
  <c r="AA1977" i="1"/>
  <c r="AA3968" i="1"/>
  <c r="AA4514" i="1"/>
  <c r="AA3655" i="1"/>
  <c r="AA4785" i="1"/>
  <c r="AA308" i="1"/>
  <c r="AA4688" i="1"/>
  <c r="AA2550" i="1"/>
  <c r="AA7" i="1"/>
  <c r="AA4871" i="1"/>
  <c r="AA3284" i="1"/>
  <c r="AA3270" i="1"/>
  <c r="AA1845" i="1"/>
  <c r="AA769" i="1"/>
  <c r="AA4487" i="1"/>
  <c r="AA3812" i="1"/>
  <c r="AA270" i="1"/>
  <c r="AA4098" i="1"/>
  <c r="AA3649" i="1"/>
  <c r="AA4516" i="1"/>
  <c r="AA3611" i="1"/>
  <c r="AA181" i="1"/>
  <c r="AA4964" i="1"/>
  <c r="AA1360" i="1"/>
  <c r="AA4936" i="1"/>
  <c r="AA1032" i="1"/>
  <c r="AA1991" i="1"/>
  <c r="AA4336" i="1"/>
  <c r="AA4851" i="1"/>
  <c r="AA1935" i="1"/>
  <c r="AA2649" i="1"/>
  <c r="AA1768" i="1"/>
  <c r="AA4179" i="1"/>
  <c r="AA1874" i="1"/>
  <c r="AA4206" i="1"/>
  <c r="AA2390" i="1"/>
  <c r="AA2927" i="1"/>
  <c r="AA1087" i="1"/>
  <c r="AA1180" i="1"/>
  <c r="AA852" i="1"/>
  <c r="AA4489" i="1"/>
  <c r="AA2197" i="1"/>
  <c r="AA4515" i="1"/>
  <c r="AA2867" i="1"/>
  <c r="AA100" i="1"/>
  <c r="AA1152" i="1"/>
  <c r="AA3500" i="1"/>
  <c r="AA4244" i="1"/>
  <c r="AA3404" i="1"/>
  <c r="AA177" i="1"/>
  <c r="AA3564" i="1"/>
  <c r="AA1691" i="1"/>
  <c r="AA4046" i="1"/>
  <c r="AA4242" i="1"/>
  <c r="AA2488" i="1"/>
  <c r="AA1033" i="1"/>
  <c r="AA4578" i="1"/>
  <c r="AA917" i="1"/>
  <c r="AA420" i="1"/>
  <c r="AA153" i="1"/>
  <c r="AA979" i="1"/>
  <c r="AA134" i="1"/>
  <c r="AA133" i="1"/>
  <c r="AA2431" i="1"/>
  <c r="AA3268" i="1"/>
  <c r="AA2239" i="1"/>
  <c r="AA3679" i="1"/>
  <c r="AA2122" i="1"/>
  <c r="AA4506" i="1"/>
  <c r="AA1036" i="1"/>
  <c r="AA3003" i="1"/>
  <c r="AA4931" i="1"/>
  <c r="AA2179" i="1"/>
  <c r="AA4412" i="1"/>
  <c r="AA458" i="1"/>
  <c r="AA4469" i="1"/>
  <c r="AA1118" i="1"/>
  <c r="AA2763" i="1"/>
  <c r="AA2350" i="1"/>
  <c r="AA3742" i="1"/>
  <c r="AA863" i="1"/>
  <c r="AA670" i="1"/>
  <c r="AA1052" i="1"/>
  <c r="AA4992" i="1"/>
  <c r="AA3639" i="1"/>
  <c r="AA743" i="1"/>
  <c r="AA2790" i="1"/>
  <c r="AA3096" i="1"/>
  <c r="AA3214" i="1"/>
  <c r="AA1861" i="1"/>
  <c r="AA2476" i="1"/>
  <c r="AA59" i="1"/>
  <c r="AA3948" i="1"/>
  <c r="AA4963" i="1"/>
  <c r="AA3479" i="1"/>
  <c r="AA3570" i="1"/>
  <c r="AA3546" i="1"/>
  <c r="AA1289" i="1"/>
  <c r="AA660" i="1"/>
  <c r="AA3391" i="1"/>
  <c r="AA4615" i="1"/>
  <c r="AA1841" i="1"/>
  <c r="AA2039" i="1"/>
  <c r="AA1818" i="1"/>
  <c r="AA32" i="1"/>
  <c r="AA2772" i="1"/>
  <c r="AA4037" i="1"/>
  <c r="AA2157" i="1"/>
  <c r="AA1686" i="1"/>
  <c r="AA4783" i="1"/>
  <c r="AA1060" i="1"/>
  <c r="AA109" i="1"/>
  <c r="AA1444" i="1"/>
  <c r="AA1849" i="1"/>
  <c r="AA3638" i="1"/>
  <c r="AA1449" i="1"/>
  <c r="AA4733" i="1"/>
  <c r="AA2057" i="1"/>
  <c r="AA1779" i="1"/>
  <c r="AA3128" i="1"/>
  <c r="AA820" i="1"/>
  <c r="AA4973" i="1"/>
  <c r="AA2131" i="1"/>
  <c r="AA425" i="1"/>
  <c r="AA653" i="1"/>
  <c r="AA2766" i="1"/>
  <c r="AA2017" i="1"/>
  <c r="AA736" i="1"/>
  <c r="AA1054" i="1"/>
  <c r="AA4723" i="1"/>
  <c r="AA4307" i="1"/>
  <c r="AA1512" i="1"/>
  <c r="AA1155" i="1"/>
  <c r="AA1694" i="1"/>
  <c r="AA4257" i="1"/>
  <c r="AA2668" i="1"/>
  <c r="AA2493" i="1"/>
  <c r="AA3013" i="1"/>
  <c r="AA1504" i="1"/>
  <c r="AA4113" i="1"/>
  <c r="AA4238" i="1"/>
  <c r="AA4207" i="1"/>
  <c r="AA3837" i="1"/>
  <c r="AA2298" i="1"/>
  <c r="AA3769" i="1"/>
  <c r="AA4311" i="1"/>
  <c r="AA997" i="1"/>
  <c r="AA3272" i="1"/>
  <c r="AA2250" i="1"/>
  <c r="AA81" i="1"/>
  <c r="AA4830" i="1"/>
  <c r="AA1947" i="1"/>
  <c r="AA1871" i="1"/>
  <c r="AA3329" i="1"/>
  <c r="AA3087" i="1"/>
  <c r="AA4502" i="1"/>
  <c r="AA4460" i="1"/>
  <c r="AA3263" i="1"/>
  <c r="AA4158" i="1"/>
  <c r="AA186" i="1"/>
  <c r="AA3516" i="1"/>
  <c r="AA2551" i="1"/>
  <c r="AA4542" i="1"/>
  <c r="AA3288" i="1"/>
  <c r="AA1510" i="1"/>
  <c r="AA73" i="1"/>
  <c r="AA125" i="1"/>
  <c r="AA324" i="1"/>
  <c r="AA1177" i="1"/>
  <c r="AA4903" i="1"/>
  <c r="AA1801" i="1"/>
  <c r="AA3196" i="1"/>
  <c r="AA298" i="1"/>
  <c r="AA4934" i="1"/>
  <c r="AA4075" i="1"/>
  <c r="AA3255" i="1"/>
  <c r="AA4915" i="1"/>
  <c r="AA1044" i="1"/>
  <c r="AA2246" i="1"/>
  <c r="AA942" i="1"/>
  <c r="AA2233" i="1"/>
  <c r="AA679" i="1"/>
  <c r="AA102" i="1"/>
  <c r="AA1882" i="1"/>
  <c r="AA3897" i="1"/>
  <c r="AA4008" i="1"/>
  <c r="AA493" i="1"/>
  <c r="AA4006" i="1"/>
  <c r="AA3720" i="1"/>
  <c r="AA1909" i="1"/>
  <c r="AA966" i="1"/>
  <c r="AA2918" i="1"/>
  <c r="AA696" i="1"/>
  <c r="AA4741" i="1"/>
  <c r="AA750" i="1"/>
  <c r="AA4593" i="1"/>
  <c r="AA3330" i="1"/>
  <c r="AA3983" i="1"/>
  <c r="AA1933" i="1"/>
  <c r="AA1529" i="1"/>
  <c r="AA4097" i="1"/>
  <c r="AA2180" i="1"/>
  <c r="AA2573" i="1"/>
  <c r="AA2653" i="1"/>
  <c r="AA901" i="1"/>
  <c r="AA4513" i="1"/>
  <c r="AA687" i="1"/>
  <c r="AA105" i="1"/>
  <c r="AA3933" i="1"/>
  <c r="AA3508" i="1"/>
  <c r="AA3531" i="1"/>
  <c r="AA251" i="1"/>
  <c r="AA1823" i="1"/>
  <c r="AA2605" i="1"/>
  <c r="AA2321" i="1"/>
  <c r="AA3838" i="1"/>
  <c r="AA2050" i="1"/>
  <c r="AA2427" i="1"/>
  <c r="AA1916" i="1"/>
  <c r="AA2737" i="1"/>
  <c r="AA3187" i="1"/>
  <c r="AA4986" i="1"/>
  <c r="AA4457" i="1"/>
  <c r="AA2487" i="1"/>
  <c r="AA2164" i="1"/>
  <c r="AA4259" i="1"/>
  <c r="AA4010" i="1"/>
  <c r="AA3847" i="1"/>
  <c r="AA1208" i="1"/>
  <c r="AA4085" i="1"/>
  <c r="AA985" i="1"/>
  <c r="AA2059" i="1"/>
  <c r="AA516" i="1"/>
  <c r="AA3781" i="1"/>
  <c r="AA4917" i="1"/>
  <c r="AA4177" i="1"/>
  <c r="AA3700" i="1"/>
  <c r="AA4821" i="1"/>
  <c r="AA174" i="1"/>
  <c r="AA2096" i="1"/>
  <c r="AA4404" i="1"/>
  <c r="AA68" i="1"/>
  <c r="AA887" i="1"/>
  <c r="AA1972" i="1"/>
  <c r="AA3589" i="1"/>
  <c r="AA3197" i="1"/>
  <c r="AA1710" i="1"/>
  <c r="AA2944" i="1"/>
  <c r="AA1072" i="1"/>
  <c r="AA2264" i="1"/>
  <c r="AA1664" i="1"/>
  <c r="AA4895" i="1"/>
  <c r="AA4709" i="1"/>
  <c r="AA690" i="1"/>
  <c r="AA1518" i="1"/>
  <c r="AA4635" i="1"/>
  <c r="AA2939" i="1"/>
  <c r="AA2485" i="1"/>
  <c r="AA4885" i="1"/>
  <c r="AA738" i="1"/>
  <c r="AA1817" i="1"/>
  <c r="AA2061" i="1"/>
  <c r="AA3342" i="1"/>
  <c r="AA2558" i="1"/>
  <c r="AA695" i="1"/>
  <c r="AA828" i="1"/>
  <c r="AA709" i="1"/>
  <c r="AA1214" i="1"/>
  <c r="AA3363" i="1"/>
  <c r="AA529" i="1"/>
  <c r="AA1288" i="1"/>
  <c r="AA2567" i="1"/>
  <c r="AA4293" i="1"/>
  <c r="AA1840" i="1"/>
  <c r="AA2553" i="1"/>
  <c r="AA2798" i="1"/>
  <c r="AA4935" i="1"/>
  <c r="AA2710" i="1"/>
  <c r="AA283" i="1"/>
  <c r="AA1387" i="1"/>
  <c r="AA1046" i="1"/>
  <c r="AA4631" i="1"/>
  <c r="AA4769" i="1"/>
  <c r="AA487" i="1"/>
  <c r="AA1311" i="1"/>
  <c r="AA2168" i="1"/>
  <c r="AA3184" i="1"/>
  <c r="AA1329" i="1"/>
  <c r="AA4019" i="1"/>
  <c r="AA4025" i="1"/>
  <c r="AA370" i="1"/>
  <c r="AA2014" i="1"/>
  <c r="AA4728" i="1"/>
  <c r="AA2591" i="1"/>
  <c r="AA4249" i="1"/>
  <c r="AA2391" i="1"/>
  <c r="AA391" i="1"/>
  <c r="AA2383" i="1"/>
  <c r="AA4373" i="1"/>
  <c r="AA3129" i="1"/>
  <c r="AA4802" i="1"/>
  <c r="AA1193" i="1"/>
  <c r="AA4327" i="1"/>
  <c r="AA2228" i="1"/>
  <c r="AA3568" i="1"/>
  <c r="AA4230" i="1"/>
  <c r="AA3054" i="1"/>
  <c r="AA2719" i="1"/>
  <c r="AA4473" i="1"/>
  <c r="AA3210" i="1"/>
  <c r="AA3540" i="1"/>
  <c r="AA3928" i="1"/>
  <c r="AA1320" i="1"/>
  <c r="AA2755" i="1"/>
  <c r="AA2509" i="1"/>
  <c r="AA841" i="1"/>
  <c r="AA230" i="1"/>
  <c r="AA4777" i="1"/>
  <c r="AA4442" i="1"/>
  <c r="AA1760" i="1"/>
  <c r="AA2975" i="1"/>
  <c r="AA5000" i="1"/>
  <c r="AA2633" i="1"/>
  <c r="AA3804" i="1"/>
  <c r="AA2430" i="1"/>
  <c r="AA3491" i="1"/>
  <c r="AA4672" i="1"/>
  <c r="AA2781" i="1"/>
  <c r="AA4775" i="1"/>
  <c r="AA3634" i="1"/>
  <c r="AA3115" i="1"/>
  <c r="AA1758" i="1"/>
  <c r="AA232" i="1"/>
  <c r="AA1213" i="1"/>
  <c r="AA2277" i="1"/>
  <c r="AA1756" i="1"/>
  <c r="AA3878" i="1"/>
  <c r="AA4314" i="1"/>
  <c r="AA4589" i="1"/>
  <c r="AA755" i="1"/>
  <c r="AA4042" i="1"/>
  <c r="AA795" i="1"/>
  <c r="AA2347" i="1"/>
  <c r="AA1598" i="1"/>
  <c r="AA2652" i="1"/>
  <c r="AA4680" i="1"/>
  <c r="AA1701" i="1"/>
  <c r="AA66" i="1"/>
  <c r="AA3302" i="1"/>
  <c r="AA1073" i="1"/>
  <c r="AA1964" i="1"/>
  <c r="AA4868" i="1"/>
  <c r="AA2426" i="1"/>
  <c r="AA2327" i="1"/>
  <c r="AA2587" i="1"/>
  <c r="AA2609" i="1"/>
  <c r="AA4988" i="1"/>
  <c r="AA2125" i="1"/>
  <c r="AA3593" i="1"/>
  <c r="AA711" i="1"/>
  <c r="AA2103" i="1"/>
  <c r="AA4641" i="1"/>
  <c r="AA4685" i="1"/>
  <c r="AA2149" i="1"/>
  <c r="AA3671" i="1"/>
  <c r="AA2483" i="1"/>
  <c r="AA4562" i="1"/>
  <c r="AA2908" i="1"/>
  <c r="AA877" i="1"/>
  <c r="AA1668" i="1"/>
  <c r="AA24" i="1"/>
  <c r="AA3471" i="1"/>
  <c r="AA2479" i="1"/>
  <c r="AA3122" i="1"/>
  <c r="AA2876" i="1"/>
  <c r="AA96" i="1"/>
  <c r="AA1274" i="1"/>
  <c r="AA608" i="1"/>
  <c r="AA1304" i="1"/>
  <c r="AA4898" i="1"/>
  <c r="AA418" i="1"/>
  <c r="AA1217" i="1"/>
  <c r="AA1649" i="1"/>
  <c r="AA3709" i="1"/>
  <c r="AA659" i="1"/>
  <c r="AA2001" i="1"/>
  <c r="AA962" i="1"/>
  <c r="AA1277" i="1"/>
  <c r="AA1755" i="1"/>
  <c r="AA4847" i="1"/>
  <c r="AA1665" i="1"/>
  <c r="AA1568" i="1"/>
  <c r="AA1430" i="1"/>
  <c r="AA1780" i="1"/>
  <c r="AA2371" i="1"/>
  <c r="AA1657" i="1"/>
  <c r="AA3956" i="1"/>
  <c r="AA3144" i="1"/>
  <c r="AA4891" i="1"/>
  <c r="AA3057" i="1"/>
  <c r="AA4083" i="1"/>
  <c r="AA3555" i="1"/>
  <c r="AA4684" i="1"/>
  <c r="AA4013" i="1"/>
  <c r="AA1477" i="1"/>
  <c r="AA3755" i="1"/>
  <c r="AA1408" i="1"/>
  <c r="AA935" i="1"/>
  <c r="AA1956" i="1"/>
  <c r="AA271" i="1"/>
  <c r="AA4678" i="1"/>
  <c r="AA3823" i="1"/>
  <c r="AA3037" i="1"/>
  <c r="AA1056" i="1"/>
  <c r="AA438" i="1"/>
  <c r="AA2178" i="1"/>
  <c r="AA3495" i="1"/>
  <c r="AA2584" i="1"/>
  <c r="AA1706" i="1"/>
  <c r="AA3761" i="1"/>
  <c r="AA2757" i="1"/>
  <c r="AA3735" i="1"/>
  <c r="AA2275" i="1"/>
  <c r="AA115" i="1"/>
  <c r="AA1162" i="1"/>
  <c r="AA1176" i="1"/>
  <c r="AA2531" i="1"/>
  <c r="AA4900" i="1"/>
  <c r="AA1347" i="1"/>
  <c r="AA1421" i="1"/>
  <c r="AA500" i="1"/>
  <c r="AA1010" i="1"/>
  <c r="AA4643" i="1"/>
  <c r="AA4732" i="1"/>
  <c r="AA514" i="1"/>
  <c r="AA2686" i="1"/>
  <c r="AA3138" i="1"/>
  <c r="AA4486" i="1"/>
  <c r="AA3425" i="1"/>
  <c r="AA3080" i="1"/>
  <c r="AA3984" i="1"/>
  <c r="AA344" i="1"/>
  <c r="AA922" i="1"/>
  <c r="AA379" i="1"/>
  <c r="AA352" i="1"/>
  <c r="AA2101" i="1"/>
  <c r="AA1814" i="1"/>
  <c r="AA497" i="1"/>
  <c r="AA3605" i="1"/>
  <c r="AA3141" i="1"/>
  <c r="AA4388" i="1"/>
  <c r="AA4948" i="1"/>
  <c r="AA2127" i="1"/>
  <c r="AA4737" i="1"/>
  <c r="AA4200" i="1"/>
  <c r="AA2984" i="1"/>
  <c r="AA3239" i="1"/>
  <c r="AA4638" i="1"/>
  <c r="AA781" i="1"/>
  <c r="AA4560" i="1"/>
  <c r="AA3050" i="1"/>
  <c r="AA3091" i="1"/>
  <c r="AA722" i="1"/>
  <c r="AA1613" i="1"/>
  <c r="AA1828" i="1"/>
  <c r="AA4165" i="1"/>
  <c r="AA3743" i="1"/>
  <c r="AA2838" i="1"/>
  <c r="AA4034" i="1"/>
  <c r="AA3875" i="1"/>
  <c r="AA2629" i="1"/>
  <c r="AA1029" i="1"/>
  <c r="AA2448" i="1"/>
  <c r="AA4952" i="1"/>
  <c r="AA3006" i="1"/>
  <c r="AA4236" i="1"/>
  <c r="AA796" i="1"/>
  <c r="AA262" i="1"/>
  <c r="AA2753" i="1"/>
  <c r="AA3158" i="1"/>
  <c r="AA3049" i="1"/>
  <c r="AA4454" i="1"/>
  <c r="AA4433" i="1"/>
  <c r="AA46" i="1"/>
  <c r="AA4468" i="1"/>
  <c r="AA599" i="1"/>
  <c r="AA3113" i="1"/>
  <c r="AA3826" i="1"/>
  <c r="AA2756" i="1"/>
  <c r="AA4009" i="1"/>
  <c r="AA4974" i="1"/>
  <c r="AA859" i="1"/>
  <c r="AA236" i="1"/>
  <c r="AA2797" i="1"/>
  <c r="AA3321" i="1"/>
  <c r="AA3900" i="1"/>
  <c r="AA720" i="1"/>
  <c r="AA556" i="1"/>
  <c r="AA4574" i="1"/>
  <c r="AA71" i="1"/>
  <c r="AA585" i="1"/>
  <c r="AA1998" i="1"/>
  <c r="AA3215" i="1"/>
  <c r="AA4415" i="1"/>
  <c r="AA3367" i="1"/>
  <c r="AA1667" i="1"/>
  <c r="AA2806" i="1"/>
  <c r="AA4852" i="1"/>
  <c r="AA77" i="1"/>
  <c r="AA3535" i="1"/>
  <c r="AA1569" i="1"/>
  <c r="AA3032" i="1"/>
  <c r="AA4337" i="1"/>
  <c r="AA2003" i="1"/>
  <c r="AA4076" i="1"/>
  <c r="AA4712" i="1"/>
  <c r="AA2533" i="1"/>
  <c r="AA3989" i="1"/>
  <c r="AA3497" i="1"/>
  <c r="AA3887" i="1"/>
  <c r="AA1641" i="1"/>
  <c r="AA635" i="1"/>
  <c r="AA1712" i="1"/>
  <c r="AA1437" i="1"/>
  <c r="AA4054" i="1"/>
  <c r="AA1300" i="1"/>
  <c r="AA4882" i="1"/>
  <c r="AA816" i="1"/>
  <c r="AA4877" i="1"/>
  <c r="AA1323" i="1"/>
  <c r="AA1856" i="1"/>
  <c r="AA3525" i="1"/>
  <c r="AA2804" i="1"/>
  <c r="AA3147" i="1"/>
  <c r="AA2973" i="1"/>
  <c r="AA4018" i="1"/>
  <c r="AA2671" i="1"/>
  <c r="AA3912" i="1"/>
  <c r="AA3177" i="1"/>
  <c r="AA532" i="1"/>
  <c r="AA1988" i="1"/>
  <c r="AA1151" i="1"/>
  <c r="AA1893" i="1"/>
  <c r="AA2791" i="1"/>
  <c r="AA4796" i="1"/>
  <c r="AA595" i="1"/>
  <c r="AA2615" i="1"/>
  <c r="AA2937" i="1"/>
  <c r="AA1996" i="1"/>
  <c r="AA947" i="1"/>
  <c r="AA3645" i="1"/>
  <c r="AA1934" i="1"/>
  <c r="AA3648" i="1"/>
  <c r="AA451" i="1"/>
  <c r="AA1612" i="1"/>
  <c r="AA2730" i="1"/>
  <c r="AA2477" i="1"/>
  <c r="AA1873" i="1"/>
  <c r="AA853" i="1"/>
  <c r="AA94" i="1"/>
  <c r="AA4727" i="1"/>
  <c r="AA503" i="1"/>
  <c r="AA1353" i="1"/>
  <c r="AA4470" i="1"/>
  <c r="AA1332" i="1"/>
  <c r="AA2070" i="1"/>
  <c r="AA4838" i="1"/>
  <c r="AA2293" i="1"/>
  <c r="AA2273" i="1"/>
  <c r="AA3157" i="1"/>
  <c r="AA2216" i="1"/>
  <c r="AA3253" i="1"/>
  <c r="AA1206" i="1"/>
  <c r="AA3507" i="1"/>
  <c r="AA473" i="1"/>
  <c r="AA3236" i="1"/>
  <c r="AA4292" i="1"/>
  <c r="AA932" i="1"/>
  <c r="AA4418" i="1"/>
  <c r="AA2437" i="1"/>
  <c r="AA2950" i="1"/>
  <c r="AA3075" i="1"/>
  <c r="AA3896" i="1"/>
  <c r="AA3371" i="1"/>
  <c r="AA2211" i="1"/>
  <c r="AA1617" i="1"/>
  <c r="AA2619" i="1"/>
  <c r="AA385" i="1"/>
  <c r="AA2095" i="1"/>
  <c r="AA3035" i="1"/>
  <c r="AA2738" i="1"/>
  <c r="AA235" i="1"/>
  <c r="AA1040" i="1"/>
  <c r="AA4301" i="1"/>
  <c r="AA1528" i="1"/>
  <c r="AA4488" i="1"/>
  <c r="AA2945" i="1"/>
  <c r="AA1733" i="1"/>
  <c r="AA879" i="1"/>
  <c r="AA4766" i="1"/>
  <c r="AA2470" i="1"/>
  <c r="AA766" i="1"/>
  <c r="AA1261" i="1"/>
  <c r="AA803" i="1"/>
  <c r="AA144" i="1"/>
  <c r="AA146" i="1"/>
  <c r="AA772" i="1"/>
  <c r="AA4721" i="1"/>
  <c r="AA2209" i="1"/>
  <c r="AA4682" i="1"/>
  <c r="AA3941" i="1"/>
  <c r="AA3099" i="1"/>
  <c r="AA3773" i="1"/>
  <c r="AA2907" i="1"/>
  <c r="AA2548" i="1"/>
  <c r="AA4856" i="1"/>
  <c r="AA761" i="1"/>
  <c r="AA1930" i="1"/>
  <c r="AA4906" i="1"/>
  <c r="AA3401" i="1"/>
  <c r="AA866" i="1"/>
  <c r="AA2286" i="1"/>
  <c r="AA2715" i="1"/>
  <c r="AA2376" i="1"/>
  <c r="AA4793" i="1"/>
  <c r="AA4663" i="1"/>
  <c r="AA147" i="1"/>
  <c r="AA953" i="1"/>
  <c r="AA2507" i="1"/>
  <c r="AA4192" i="1"/>
  <c r="AA4729" i="1"/>
  <c r="AA3259" i="1"/>
  <c r="AA130" i="1"/>
  <c r="AA2925" i="1"/>
  <c r="AA2555" i="1"/>
  <c r="AA1494" i="1"/>
  <c r="AA970" i="1"/>
  <c r="AA3799" i="1"/>
  <c r="AA792" i="1"/>
  <c r="AA3590" i="1"/>
  <c r="AA3730" i="1"/>
  <c r="AA2901" i="1"/>
  <c r="AA4082" i="1"/>
  <c r="AA1796" i="1"/>
  <c r="AA1698" i="1"/>
  <c r="AA1169" i="1"/>
  <c r="AA2532" i="1"/>
  <c r="AA980" i="1"/>
  <c r="AA2024" i="1"/>
  <c r="AA874" i="1"/>
  <c r="AA2749" i="1"/>
  <c r="AA1747" i="1"/>
  <c r="AA3618" i="1"/>
  <c r="AA2724" i="1"/>
  <c r="AA3162" i="1"/>
  <c r="AA226" i="1"/>
  <c r="AA2444" i="1"/>
  <c r="AA1536" i="1"/>
  <c r="AA3387" i="1"/>
  <c r="AA1316" i="1"/>
  <c r="AA3595" i="1"/>
  <c r="AA4187" i="1"/>
  <c r="AA2695" i="1"/>
  <c r="AA2857" i="1"/>
  <c r="AA287" i="1"/>
  <c r="AA1692" i="1"/>
  <c r="AA4834" i="1"/>
  <c r="AA4376" i="1"/>
  <c r="AA3204" i="1"/>
  <c r="AA2090" i="1"/>
  <c r="AA1365" i="1"/>
  <c r="AA1051" i="1"/>
  <c r="AA748" i="1"/>
  <c r="AA2351" i="1"/>
  <c r="AA2514" i="1"/>
  <c r="AA806" i="1"/>
  <c r="AA3172" i="1"/>
  <c r="AA4667" i="1"/>
  <c r="AA1946" i="1"/>
  <c r="AA3081" i="1"/>
  <c r="AA4099" i="1"/>
  <c r="AA3315" i="1"/>
  <c r="AA3523" i="1"/>
  <c r="AA1463" i="1"/>
  <c r="AA1259" i="1"/>
  <c r="AA1235" i="1"/>
  <c r="AA3698" i="1"/>
  <c r="AA2508" i="1"/>
  <c r="AA1080" i="1"/>
  <c r="AA1642" i="1"/>
  <c r="AA2721" i="1"/>
  <c r="AA2182" i="1"/>
  <c r="AA4151" i="1"/>
  <c r="AA2856" i="1"/>
  <c r="AA1023" i="1"/>
  <c r="AA4645" i="1"/>
  <c r="AA3788" i="1"/>
  <c r="AA2803" i="1"/>
  <c r="AA491" i="1"/>
  <c r="AA166" i="1"/>
  <c r="AA44" i="1"/>
  <c r="AA2369" i="1"/>
  <c r="AA1127" i="1"/>
  <c r="AA4087" i="1"/>
  <c r="AA3244" i="1"/>
  <c r="AA1864" i="1"/>
  <c r="AA261" i="1"/>
  <c r="AA4362" i="1"/>
  <c r="AA1678" i="1"/>
  <c r="AA1527" i="1"/>
  <c r="AA4093" i="1"/>
  <c r="AA4690" i="1"/>
  <c r="AA1656" i="1"/>
  <c r="AA1614" i="1"/>
  <c r="AA4945" i="1"/>
  <c r="AA538" i="1"/>
  <c r="AA2381" i="1"/>
  <c r="AA1959" i="1"/>
  <c r="AA2779" i="1"/>
  <c r="AA1623" i="1"/>
  <c r="AA4027" i="1"/>
  <c r="AA367" i="1"/>
  <c r="AA2966" i="1"/>
  <c r="AA3264" i="1"/>
  <c r="AA3351" i="1"/>
  <c r="AA2725" i="1"/>
  <c r="AA601" i="1"/>
  <c r="AA3952" i="1"/>
  <c r="AA1832" i="1"/>
  <c r="AA3552" i="1"/>
  <c r="AA633" i="1"/>
  <c r="AA2565" i="1"/>
  <c r="AA4539" i="1"/>
  <c r="AA3961" i="1"/>
  <c r="AA1433" i="1"/>
  <c r="AA1700" i="1"/>
  <c r="AA1336" i="1"/>
  <c r="AA4445" i="1"/>
  <c r="AA3744" i="1"/>
  <c r="AA1970" i="1"/>
  <c r="AA2536" i="1"/>
  <c r="AA1091" i="1"/>
  <c r="AA4056" i="1"/>
  <c r="AA943" i="1"/>
  <c r="AA4261" i="1"/>
  <c r="AA2051" i="1"/>
  <c r="AA1790" i="1"/>
  <c r="AA2360" i="1"/>
  <c r="AA3464" i="1"/>
  <c r="AA2499" i="1"/>
  <c r="AA3915" i="1"/>
  <c r="AA893" i="1"/>
  <c r="AA884" i="1"/>
  <c r="AA1448" i="1"/>
  <c r="AA3750" i="1"/>
  <c r="AA3728" i="1"/>
  <c r="AA4840" i="1"/>
  <c r="AA4226" i="1"/>
  <c r="AA1295" i="1"/>
  <c r="AA4285" i="1"/>
  <c r="AA156" i="1"/>
  <c r="AA539" i="1"/>
  <c r="AA4077" i="1"/>
  <c r="AA915" i="1"/>
  <c r="AA1270" i="1"/>
  <c r="AA3354" i="1"/>
  <c r="AA4360" i="1"/>
  <c r="AA266" i="1"/>
  <c r="AA999" i="1"/>
  <c r="AA4795" i="1"/>
  <c r="AA3338" i="1"/>
  <c r="AA1068" i="1"/>
  <c r="AA1939" i="1"/>
  <c r="AA2597" i="1"/>
  <c r="AA1285" i="1"/>
  <c r="AA413" i="1"/>
  <c r="AA4023" i="1"/>
  <c r="AA2996" i="1"/>
  <c r="AA996" i="1"/>
  <c r="AA1896" i="1"/>
  <c r="AA3152" i="1"/>
  <c r="AA3576" i="1"/>
  <c r="AA1109" i="1"/>
  <c r="AA371" i="1"/>
  <c r="AA4919" i="1"/>
  <c r="AA4126" i="1"/>
  <c r="AA2999" i="1"/>
  <c r="AA1240" i="1"/>
  <c r="AA544" i="1"/>
  <c r="AA4264" i="1"/>
  <c r="AA3584" i="1"/>
  <c r="AA1593" i="1"/>
  <c r="AA911" i="1"/>
  <c r="AA300" i="1"/>
  <c r="AA3770" i="1"/>
  <c r="AA3536" i="1"/>
  <c r="AA464" i="1"/>
  <c r="AA1727" i="1"/>
  <c r="AA810" i="1"/>
  <c r="AA3381" i="1"/>
  <c r="AA4901" i="1"/>
  <c r="AA1967" i="1"/>
  <c r="AA2031" i="1"/>
  <c r="AA3429" i="1"/>
  <c r="AA2515" i="1"/>
  <c r="AA3114" i="1"/>
  <c r="AA782" i="1"/>
  <c r="AA2691" i="1"/>
  <c r="AA4899" i="1"/>
  <c r="AA4100" i="1"/>
  <c r="AA1198" i="1"/>
  <c r="AA3550" i="1"/>
  <c r="AA4167" i="1"/>
  <c r="AA3377" i="1"/>
  <c r="AA861" i="1"/>
  <c r="AA4763" i="1"/>
  <c r="AA163" i="1"/>
  <c r="AA4744" i="1"/>
  <c r="AA4649" i="1"/>
  <c r="AA2983" i="1"/>
  <c r="AA1443" i="1"/>
  <c r="AA85" i="1"/>
  <c r="AA3139" i="1"/>
  <c r="AA3901" i="1"/>
  <c r="AA3650" i="1"/>
  <c r="AA814" i="1"/>
  <c r="AA3234" i="1"/>
  <c r="AA297" i="1"/>
  <c r="AA3768" i="1"/>
  <c r="AA3924" i="1"/>
  <c r="AA1803" i="1"/>
  <c r="AA2223" i="1"/>
  <c r="AA1330" i="1"/>
  <c r="AA2539" i="1"/>
  <c r="AA3563" i="1"/>
  <c r="AA199" i="1"/>
  <c r="AA904" i="1"/>
  <c r="AA263" i="1"/>
  <c r="AA3921" i="1"/>
  <c r="AA4981" i="1"/>
  <c r="AA2808" i="1"/>
  <c r="AA1961" i="1"/>
  <c r="AA2544" i="1"/>
  <c r="AA3000" i="1"/>
  <c r="AA1019" i="1"/>
  <c r="AA3737" i="1"/>
  <c r="AA1724" i="1"/>
  <c r="AA3916" i="1"/>
  <c r="AA504" i="1"/>
  <c r="AA1855" i="1"/>
  <c r="AA587" i="1"/>
  <c r="AA4908" i="1"/>
  <c r="AA400" i="1"/>
  <c r="AA2651" i="1"/>
  <c r="AA191" i="1"/>
  <c r="AA4526" i="1"/>
  <c r="AA3972" i="1"/>
  <c r="AA3658" i="1"/>
  <c r="AA1467" i="1"/>
  <c r="AA2305" i="1"/>
  <c r="AA4306" i="1"/>
  <c r="AA2858" i="1"/>
  <c r="AA3599" i="1"/>
  <c r="AA3340" i="1"/>
  <c r="AA4971" i="1"/>
  <c r="AA1016" i="1"/>
  <c r="AA4022" i="1"/>
  <c r="AA2561" i="1"/>
  <c r="AA560" i="1"/>
  <c r="AA3030" i="1"/>
  <c r="AA4492" i="1"/>
  <c r="AA136" i="1"/>
  <c r="AA1495" i="1"/>
  <c r="AA2595" i="1"/>
  <c r="AA3817" i="1"/>
  <c r="AA1878" i="1"/>
  <c r="AA4125" i="1"/>
  <c r="AA3379" i="1"/>
  <c r="AA3422" i="1"/>
  <c r="AA2364" i="1"/>
  <c r="AA4975" i="1"/>
  <c r="AA3475" i="1"/>
  <c r="AA1187" i="1"/>
  <c r="AA200" i="1"/>
  <c r="AA4328" i="1"/>
  <c r="AA248" i="1"/>
  <c r="AA2461" i="1"/>
  <c r="AA1772" i="1"/>
  <c r="AA2703" i="1"/>
  <c r="AA1293" i="1"/>
  <c r="AA4592" i="1"/>
  <c r="AA4595" i="1"/>
  <c r="AA3174" i="1"/>
  <c r="AA749" i="1"/>
  <c r="AA3644" i="1"/>
  <c r="AA1385" i="1"/>
  <c r="AA2733" i="1"/>
  <c r="AA4730" i="1"/>
  <c r="AA4012" i="1"/>
  <c r="AA3665" i="1"/>
  <c r="AA3364" i="1"/>
  <c r="AA4232" i="1"/>
  <c r="AA4812" i="1"/>
  <c r="AA2155" i="1"/>
  <c r="AA175" i="1"/>
  <c r="AA1296" i="1"/>
  <c r="AA579" i="1"/>
  <c r="AA17" i="1"/>
  <c r="AA1621" i="1"/>
  <c r="AA3445" i="1"/>
  <c r="AA1405" i="1"/>
  <c r="AA3161" i="1"/>
  <c r="AA171" i="1"/>
  <c r="AA4465" i="1"/>
  <c r="AA1303" i="1"/>
  <c r="AA306" i="1"/>
  <c r="AA4275" i="1"/>
  <c r="AA914" i="1"/>
  <c r="AA3573" i="1"/>
  <c r="AA482" i="1"/>
  <c r="AA2281" i="1"/>
  <c r="AA364" i="1"/>
  <c r="AA2965" i="1"/>
  <c r="AA2959" i="1"/>
  <c r="AA4833" i="1"/>
  <c r="AA403" i="1"/>
  <c r="AA1682" i="1"/>
  <c r="AA4841" i="1"/>
  <c r="AA2240" i="1"/>
  <c r="AA1888" i="1"/>
  <c r="AA2728" i="1"/>
  <c r="AA3111" i="1"/>
  <c r="AA41" i="1"/>
  <c r="AA1632" i="1"/>
  <c r="AA784" i="1"/>
  <c r="AA1662" i="1"/>
  <c r="AA2401" i="1"/>
  <c r="AA233" i="1"/>
  <c r="AA3470" i="1"/>
  <c r="AA1047" i="1"/>
  <c r="AA2893" i="1"/>
  <c r="AA2778" i="1"/>
  <c r="AA1464" i="1"/>
  <c r="AA1833" i="1"/>
  <c r="AA618" i="1"/>
  <c r="AA2593" i="1"/>
  <c r="AA269" i="1"/>
  <c r="AA4835" i="1"/>
  <c r="AA2415" i="1"/>
  <c r="AA4910" i="1"/>
  <c r="AA4739" i="1"/>
  <c r="AA1793" i="1"/>
  <c r="AA4112" i="1"/>
  <c r="AA360" i="1"/>
  <c r="AA3345" i="1"/>
  <c r="AA923" i="1"/>
  <c r="AA3097" i="1"/>
  <c r="AA1586" i="1"/>
  <c r="AA744" i="1"/>
  <c r="AA3966" i="1"/>
  <c r="AA2132" i="1"/>
  <c r="AA640" i="1"/>
  <c r="AA3410" i="1"/>
  <c r="AA4927" i="1"/>
  <c r="AA4353" i="1"/>
  <c r="AA63" i="1"/>
  <c r="AA2230" i="1"/>
  <c r="AA2370" i="1"/>
  <c r="AA4991" i="1"/>
  <c r="AA239" i="1"/>
  <c r="AA3459" i="1"/>
  <c r="AA3278" i="1"/>
  <c r="AA4798" i="1"/>
  <c r="AA2328" i="1"/>
  <c r="AA809" i="1"/>
  <c r="AA3626" i="1"/>
  <c r="AA1628" i="1"/>
  <c r="AA4520" i="1"/>
  <c r="AA4132" i="1"/>
  <c r="AA3666" i="1"/>
  <c r="AA76" i="1"/>
  <c r="AA3808" i="1"/>
  <c r="AA831" i="1"/>
  <c r="AA1579" i="1"/>
  <c r="AA4897" i="1"/>
  <c r="AA4601" i="1"/>
  <c r="AA2658" i="1"/>
  <c r="AA927" i="1"/>
  <c r="AA4565" i="1"/>
  <c r="AA387" i="1"/>
  <c r="AA55" i="1"/>
  <c r="AA1734" i="1"/>
  <c r="AA3262" i="1"/>
  <c r="AA1631" i="1"/>
  <c r="AA304" i="1"/>
  <c r="AA495" i="1"/>
  <c r="AA4243" i="1"/>
  <c r="AA1543" i="1"/>
  <c r="AA84" i="1"/>
  <c r="AA4647" i="1"/>
  <c r="AA1643" i="1"/>
  <c r="AA4959" i="1"/>
  <c r="AA3388" i="1"/>
  <c r="AA2504" i="1"/>
  <c r="AA4395" i="1"/>
  <c r="AA2171" i="1"/>
  <c r="AA4955" i="1"/>
  <c r="AA1341" i="1"/>
  <c r="AA4321" i="1"/>
  <c r="AA4776" i="1"/>
  <c r="AA3796" i="1"/>
  <c r="AA3642" i="1"/>
  <c r="AA959" i="1"/>
  <c r="AA3612" i="1"/>
  <c r="AA444" i="1"/>
  <c r="AA1857" i="1"/>
  <c r="AA1114" i="1"/>
  <c r="AA3736" i="1"/>
  <c r="AA1028" i="1"/>
  <c r="AA2748" i="1"/>
  <c r="AA3025" i="1"/>
  <c r="AA3280" i="1"/>
  <c r="AA1720" i="1"/>
  <c r="AA151" i="1"/>
  <c r="AA4291" i="1"/>
  <c r="AA4455" i="1"/>
  <c r="AA69" i="1"/>
  <c r="AA4705" i="1"/>
  <c r="AA3607" i="1"/>
  <c r="AA875" i="1"/>
  <c r="AA2780" i="1"/>
  <c r="AA4296" i="1"/>
  <c r="AA2578" i="1"/>
  <c r="AA2866" i="1"/>
  <c r="AA2320" i="1"/>
  <c r="AA1971" i="1"/>
  <c r="AA2302" i="1"/>
  <c r="AA4659" i="1"/>
  <c r="AA22" i="1"/>
  <c r="AA965" i="1"/>
  <c r="AA2099" i="1"/>
  <c r="AA3824" i="1"/>
  <c r="AA477" i="1"/>
  <c r="AA4164" i="1"/>
  <c r="AA2726" i="1"/>
  <c r="AA4368" i="1"/>
  <c r="AA4427" i="1"/>
  <c r="AA4015" i="1"/>
  <c r="AA1981" i="1"/>
  <c r="AA2967" i="1"/>
  <c r="AA350" i="1"/>
  <c r="AA4947" i="1"/>
  <c r="AA4881" i="1"/>
  <c r="AA4799" i="1"/>
  <c r="AA423" i="1"/>
  <c r="AA4797" i="1"/>
  <c r="AA3343" i="1"/>
  <c r="AA4982" i="1"/>
  <c r="AA630" i="1"/>
  <c r="AA2467" i="1"/>
  <c r="AA2044" i="1"/>
  <c r="AA4310" i="1"/>
  <c r="AA2406" i="1"/>
  <c r="AA237" i="1"/>
  <c r="AA3884" i="1"/>
  <c r="AA3635" i="1"/>
  <c r="AA3297" i="1"/>
  <c r="AA3015" i="1"/>
  <c r="AA4748" i="1"/>
  <c r="AA4876" i="1"/>
  <c r="AA2754" i="1"/>
  <c r="AA2654" i="1"/>
  <c r="AA900" i="1"/>
  <c r="AA2468" i="1"/>
  <c r="AA1479" i="1"/>
  <c r="AA3405" i="1"/>
  <c r="AA1422" i="1"/>
  <c r="AA4630" i="1"/>
  <c r="AA2916" i="1"/>
  <c r="AA1142" i="1"/>
  <c r="AA631" i="1"/>
  <c r="AA4576" i="1"/>
  <c r="AA849" i="1"/>
  <c r="AA329" i="1"/>
  <c r="AA1879" i="1"/>
  <c r="AA2481" i="1"/>
  <c r="AA60" i="1"/>
  <c r="AA1260" i="1"/>
  <c r="AA4190" i="1"/>
  <c r="AA565" i="1"/>
  <c r="AA3193" i="1"/>
  <c r="AA2379" i="1"/>
  <c r="AA454" i="1"/>
  <c r="AA20" i="1"/>
  <c r="AA4233" i="1"/>
  <c r="AA754" i="1"/>
  <c r="AA2632" i="1"/>
  <c r="AA1350" i="1"/>
  <c r="AA4453" i="1"/>
  <c r="AA2304" i="1"/>
  <c r="AA2115" i="1"/>
  <c r="AA3627" i="1"/>
  <c r="AA547" i="1"/>
  <c r="AA2990" i="1"/>
  <c r="AA1436" i="1"/>
  <c r="AA1058" i="1"/>
  <c r="AA3748" i="1"/>
  <c r="AA930" i="1"/>
  <c r="AA3283" i="1"/>
  <c r="AA4361" i="1"/>
  <c r="AA4393" i="1"/>
  <c r="AA1280" i="1"/>
  <c r="AA4110" i="1"/>
  <c r="AA3349" i="1"/>
  <c r="AA902" i="1"/>
  <c r="AA3673" i="1"/>
  <c r="AA4505" i="1"/>
  <c r="AA3778" i="1"/>
  <c r="AA3303" i="1"/>
  <c r="AA1348" i="1"/>
  <c r="AA4180" i="1"/>
  <c r="AA4998" i="1"/>
  <c r="AA3724" i="1"/>
  <c r="AA1949" i="1"/>
  <c r="AA1354" i="1"/>
  <c r="AA4819" i="1"/>
  <c r="AA2490" i="1"/>
  <c r="AA2740" i="1"/>
  <c r="AA2105" i="1"/>
  <c r="AA681" i="1"/>
  <c r="AA6" i="1"/>
  <c r="AA3922" i="1"/>
  <c r="AA1441" i="1"/>
  <c r="AA3066" i="1"/>
  <c r="AA1592" i="1"/>
  <c r="AA1098" i="1"/>
  <c r="AA2888" i="1"/>
  <c r="AA2581" i="1"/>
  <c r="AA366" i="1"/>
  <c r="AA808" i="1"/>
  <c r="AA2214" i="1"/>
  <c r="AA3325" i="1"/>
  <c r="AA4476" i="1"/>
  <c r="AA1031" i="1"/>
  <c r="AA1349" i="1"/>
  <c r="AA1926" i="1"/>
  <c r="AA2540" i="1"/>
  <c r="AA881" i="1"/>
  <c r="AA2227" i="1"/>
  <c r="AA2896" i="1"/>
  <c r="AA837" i="1"/>
  <c r="AA4846" i="1"/>
  <c r="AA394" i="1"/>
  <c r="AA446" i="1"/>
  <c r="AA2762" i="1"/>
  <c r="AA2506" i="1"/>
  <c r="AA4273" i="1"/>
  <c r="AA976" i="1"/>
  <c r="AA528" i="1"/>
  <c r="AA489" i="1"/>
  <c r="AA1376" i="1"/>
  <c r="AA1505" i="1"/>
  <c r="AA4701" i="1"/>
  <c r="AA3292" i="1"/>
  <c r="AA65" i="1"/>
  <c r="AA3022" i="1"/>
  <c r="AA2251" i="1"/>
  <c r="AA1392" i="1"/>
  <c r="AA30" i="1"/>
  <c r="AA2299" i="1"/>
  <c r="AA2631" i="1"/>
  <c r="AA2705" i="1"/>
  <c r="AA2141" i="1"/>
  <c r="AA3775" i="1"/>
  <c r="AA2295" i="1"/>
  <c r="AA3047" i="1"/>
  <c r="AA2136" i="1"/>
  <c r="AA2303" i="1"/>
  <c r="AA1842" i="1"/>
  <c r="AA4789" i="1"/>
  <c r="AA3946" i="1"/>
  <c r="AA1762" i="1"/>
  <c r="AA2626" i="1"/>
  <c r="AA2952" i="1"/>
  <c r="AA160" i="1"/>
  <c r="AA2456" i="1"/>
  <c r="AA605" i="1"/>
  <c r="AA4517" i="1"/>
  <c r="AA1484" i="1"/>
  <c r="AA2181" i="1"/>
  <c r="AA4115" i="1"/>
  <c r="AA3532" i="1"/>
  <c r="AA1027" i="1"/>
  <c r="AA1013" i="1"/>
  <c r="AA3732" i="1"/>
  <c r="AA2462" i="1"/>
  <c r="AA3016" i="1"/>
  <c r="AA4123" i="1"/>
  <c r="AA1434" i="1"/>
  <c r="AA2140" i="1"/>
  <c r="AA1458" i="1"/>
  <c r="AA3869" i="1"/>
  <c r="AA3980" i="1"/>
  <c r="AA1838" i="1"/>
  <c r="AA822" i="1"/>
  <c r="AA2450" i="1"/>
  <c r="AA2868" i="1"/>
  <c r="AA3619" i="1"/>
  <c r="AA2142" i="1"/>
  <c r="AA2782" i="1"/>
  <c r="AA3821" i="1"/>
  <c r="AA1469" i="1"/>
  <c r="AA3753" i="1"/>
  <c r="AA698" i="1"/>
  <c r="AA723" i="1"/>
  <c r="AA4820" i="1"/>
  <c r="AA1397" i="1"/>
  <c r="AA2979" i="1"/>
  <c r="AA1891" i="1"/>
  <c r="AA1774" i="1"/>
  <c r="AA2108" i="1"/>
  <c r="AA2665" i="1"/>
  <c r="AA1689" i="1"/>
  <c r="AA2438" i="1"/>
  <c r="AA4639" i="1"/>
  <c r="AA1730" i="1"/>
  <c r="AA1266" i="1"/>
  <c r="AA47" i="1"/>
  <c r="AA2623" i="1"/>
  <c r="AA2752" i="1"/>
  <c r="AA4377" i="1"/>
  <c r="AA4440" i="1"/>
  <c r="AA1709" i="1"/>
  <c r="AA2148" i="1"/>
  <c r="AA1190" i="1"/>
  <c r="AA2855" i="1"/>
  <c r="AA326" i="1"/>
  <c r="AA52" i="1"/>
  <c r="AA3853" i="1"/>
  <c r="AA2574" i="1"/>
  <c r="AA3258" i="1"/>
  <c r="AA501" i="1"/>
  <c r="AA1769" i="1"/>
  <c r="AA2841" i="1"/>
  <c r="AA1396" i="1"/>
  <c r="AA1552" i="1"/>
  <c r="AA2167" i="1"/>
  <c r="AA3567" i="1"/>
  <c r="AA4523" i="1"/>
  <c r="AA3294" i="1"/>
  <c r="AA801" i="1"/>
  <c r="AA1110" i="1"/>
  <c r="AA4429" i="1"/>
  <c r="AA2941" i="1"/>
  <c r="AA2648" i="1"/>
  <c r="AA878" i="1"/>
  <c r="AA3908" i="1"/>
  <c r="AA2894" i="1"/>
  <c r="AA427" i="1"/>
  <c r="AA342" i="1"/>
  <c r="AA3311" i="1"/>
  <c r="AA3419" i="1"/>
  <c r="AA4961" i="1"/>
  <c r="AA4717" i="1"/>
  <c r="AA1711" i="1"/>
  <c r="AA2494" i="1"/>
  <c r="AA1660" i="1"/>
  <c r="AA4772" i="1"/>
  <c r="AA2025" i="1"/>
  <c r="AA2850" i="1"/>
  <c r="AA33" i="1"/>
  <c r="AA8" i="1"/>
  <c r="AA842" i="1"/>
  <c r="AA1064" i="1"/>
  <c r="AA2869" i="1"/>
  <c r="AA4136" i="1"/>
  <c r="AA3653" i="1"/>
  <c r="AA3178" i="1"/>
  <c r="AA4247" i="1"/>
  <c r="AA4704" i="1"/>
  <c r="AA4066" i="1"/>
  <c r="AA2386" i="1"/>
  <c r="AA1506" i="1"/>
  <c r="AA3247" i="1"/>
  <c r="AA1414" i="1"/>
  <c r="AA4800" i="1"/>
  <c r="AA3996" i="1"/>
  <c r="AA3" i="1"/>
  <c r="AA2835" i="1"/>
  <c r="AA4808" i="1"/>
  <c r="AA1705" i="1"/>
  <c r="AA2693" i="1"/>
  <c r="AA1374" i="1"/>
  <c r="AA626" i="1"/>
  <c r="AA395" i="1"/>
  <c r="AA1130" i="1"/>
  <c r="AA4063" i="1"/>
  <c r="AA3123" i="1"/>
  <c r="AA3798" i="1"/>
  <c r="AA3997" i="1"/>
  <c r="AA1254" i="1"/>
  <c r="AA432" i="1"/>
  <c r="AA2428" i="1"/>
  <c r="AA4703" i="1"/>
  <c r="AA3780" i="1"/>
  <c r="AA3752" i="1"/>
  <c r="AA1450" i="1"/>
  <c r="AA2865" i="1"/>
  <c r="AA252" i="1"/>
  <c r="AA2082" i="1"/>
  <c r="AA2577" i="1"/>
  <c r="AA4923" i="1"/>
  <c r="AA3903" i="1"/>
  <c r="AA3478" i="1"/>
  <c r="AA4494" i="1"/>
  <c r="AA3942" i="1"/>
  <c r="AA1012" i="1"/>
  <c r="AA2407" i="1"/>
  <c r="AA4272" i="1"/>
  <c r="AA3316" i="1"/>
  <c r="AA1473" i="1"/>
  <c r="AA542" i="1"/>
  <c r="AA4154" i="1"/>
  <c r="AA3667" i="1"/>
  <c r="AA1925" i="1"/>
  <c r="AA3191" i="1"/>
  <c r="AA2400" i="1"/>
  <c r="AA3898" i="1"/>
  <c r="AA275" i="1"/>
  <c r="AA3384" i="1"/>
  <c r="AA1286" i="1"/>
  <c r="AA317" i="1"/>
  <c r="AA1221" i="1"/>
  <c r="AA4343" i="1"/>
  <c r="AA4284" i="1"/>
  <c r="AA3430" i="1"/>
  <c r="AA3790" i="1"/>
  <c r="AA2422" i="1"/>
  <c r="AA3622" i="1"/>
  <c r="AA830" i="1"/>
  <c r="AA1588" i="1"/>
  <c r="AA2814" i="1"/>
  <c r="AA1687" i="1"/>
  <c r="AA3870" i="1"/>
  <c r="AA3356" i="1"/>
  <c r="AA1936" i="1"/>
  <c r="AA139" i="1"/>
  <c r="AA377" i="1"/>
  <c r="AA4567" i="1"/>
  <c r="AA4122" i="1"/>
  <c r="AA3867" i="1"/>
  <c r="AA3226" i="1"/>
  <c r="AA4584" i="1"/>
  <c r="AA222" i="1"/>
  <c r="AA4078" i="1"/>
  <c r="AA1486" i="1"/>
  <c r="AA424" i="1"/>
  <c r="AA2899" i="1"/>
  <c r="AA4274" i="1"/>
  <c r="AA895" i="1"/>
  <c r="AA1788" i="1"/>
  <c r="AA2162" i="1"/>
  <c r="AA602" i="1"/>
  <c r="AA1583" i="1"/>
  <c r="AA1697" i="1"/>
  <c r="AA988" i="1"/>
  <c r="AA2525" i="1"/>
  <c r="AA710" i="1"/>
  <c r="AA118" i="1"/>
  <c r="AA2159" i="1"/>
  <c r="AA1654" i="1"/>
  <c r="AA2682" i="1"/>
  <c r="AA4632" i="1"/>
  <c r="AA4725" i="1"/>
  <c r="AA2560" i="1"/>
  <c r="AA1400" i="1"/>
  <c r="AA3228" i="1"/>
  <c r="AA1062" i="1"/>
  <c r="AA813" i="1"/>
  <c r="AA2815" i="1"/>
  <c r="AA229" i="1"/>
  <c r="AA1243" i="1"/>
  <c r="AA3055" i="1"/>
  <c r="AA3254" i="1"/>
  <c r="AA1715" i="1"/>
  <c r="AA583" i="1"/>
  <c r="AA2020" i="1"/>
  <c r="AA3625" i="1"/>
  <c r="AA2248" i="1"/>
  <c r="AA3242" i="1"/>
  <c r="AA3935" i="1"/>
  <c r="AA2672" i="1"/>
  <c r="AA3068" i="1"/>
  <c r="AA3110" i="1"/>
  <c r="AA3963" i="1"/>
  <c r="AA4364" i="1"/>
  <c r="AA3078" i="1"/>
  <c r="AA3544" i="1"/>
  <c r="AA765" i="1"/>
  <c r="AA4290" i="1"/>
  <c r="AA3857" i="1"/>
  <c r="AA1630" i="1"/>
  <c r="AA1459" i="1"/>
  <c r="AA3265" i="1"/>
  <c r="AA4477" i="1"/>
  <c r="AA575" i="1"/>
  <c r="AA3529" i="1"/>
  <c r="AA3763" i="1"/>
  <c r="AA3833" i="1"/>
  <c r="AA4665" i="1"/>
  <c r="AA2787" i="1"/>
  <c r="AA1133" i="1"/>
  <c r="AA4765" i="1"/>
  <c r="AA381" i="1"/>
  <c r="AA4694" i="1"/>
  <c r="AA4326" i="1"/>
  <c r="AA3357" i="1"/>
  <c r="AA3120" i="1"/>
  <c r="AA4683" i="1"/>
  <c r="AA2957" i="1"/>
  <c r="AA1276" i="1"/>
  <c r="AA1250" i="1"/>
  <c r="AA496" i="1"/>
  <c r="AA3964" i="1"/>
  <c r="AA4124" i="1"/>
  <c r="AA4119" i="1"/>
  <c r="AA2571" i="1"/>
  <c r="AA697" i="1"/>
  <c r="AA756" i="1"/>
  <c r="AA4658" i="1"/>
  <c r="AA70" i="1"/>
  <c r="AA2188" i="1"/>
  <c r="AA4999" i="1"/>
  <c r="AA1325" i="1"/>
  <c r="AA2720" i="1"/>
  <c r="AA2642" i="1"/>
  <c r="AA4626" i="1"/>
  <c r="AA2922" i="1"/>
  <c r="AA87" i="1"/>
  <c r="AA4471" i="1"/>
  <c r="AA67" i="1"/>
  <c r="AA4621" i="1"/>
  <c r="AA4191" i="1"/>
  <c r="AA2690" i="1"/>
  <c r="AA3739" i="1"/>
  <c r="AA4474" i="1"/>
  <c r="AA598" i="1"/>
  <c r="AA4553" i="1"/>
  <c r="AA2271" i="1"/>
  <c r="AA3392" i="1"/>
  <c r="AA1439" i="1"/>
  <c r="AA1043" i="1"/>
  <c r="AA3502" i="1"/>
  <c r="AA1763" i="1"/>
  <c r="AA4976" i="1"/>
  <c r="AA1445" i="1"/>
  <c r="AA4548" i="1"/>
  <c r="AA2745" i="1"/>
  <c r="AA4533" i="1"/>
  <c r="AA1279" i="1"/>
  <c r="AA2825" i="1"/>
  <c r="AA928" i="1"/>
  <c r="AA4925" i="1"/>
  <c r="AA1670" i="1"/>
  <c r="AA1974" i="1"/>
  <c r="AA4159" i="1"/>
  <c r="AA515" i="1"/>
  <c r="AA2830" i="1"/>
  <c r="AA2421" i="1"/>
  <c r="AA1007" i="1"/>
  <c r="AA3447" i="1"/>
  <c r="AA4246" i="1"/>
  <c r="AA1807" i="1"/>
  <c r="AA3443" i="1"/>
  <c r="AA3290" i="1"/>
  <c r="AA2617" i="1"/>
  <c r="AA2134" i="1"/>
  <c r="AA4398" i="1"/>
  <c r="AA3395" i="1"/>
  <c r="AA2288" i="1"/>
  <c r="AA682" i="1"/>
  <c r="AA2269" i="1"/>
  <c r="AA4309" i="1"/>
  <c r="AA4933" i="1"/>
  <c r="AA855" i="1"/>
  <c r="AA3575" i="1"/>
  <c r="AA3829" i="1"/>
  <c r="AA969" i="1"/>
  <c r="AA584" i="1"/>
  <c r="AA1792" i="1"/>
  <c r="AA2660" i="1"/>
  <c r="AA740" i="1"/>
  <c r="AA4043" i="1"/>
  <c r="AA1615" i="1"/>
  <c r="AA3189" i="1"/>
  <c r="AA2106" i="1"/>
  <c r="AA238" i="1"/>
  <c r="AA559" i="1"/>
  <c r="AA991" i="1"/>
  <c r="AA3995" i="1"/>
  <c r="AA3109" i="1"/>
  <c r="AA2434" i="1"/>
  <c r="AA2323" i="1"/>
  <c r="AA2202" i="1"/>
  <c r="AA2885" i="1"/>
  <c r="AA3791" i="1"/>
  <c r="AA4579" i="1"/>
  <c r="AA4745" i="1"/>
  <c r="AA847" i="1"/>
  <c r="AA2823" i="1"/>
  <c r="AA4890" i="1"/>
  <c r="AA384" i="1"/>
  <c r="AA485" i="1"/>
  <c r="AA1957" i="1"/>
  <c r="AA4260" i="1"/>
  <c r="AA476" i="1"/>
  <c r="AA1331" i="1"/>
  <c r="AA4209" i="1"/>
  <c r="AA3069" i="1"/>
  <c r="AA1264" i="1"/>
  <c r="AA2729" i="1"/>
  <c r="AA3636" i="1"/>
  <c r="AA2337" i="1"/>
  <c r="AA944" i="1"/>
  <c r="AA2163" i="1"/>
  <c r="AA1647" i="1"/>
  <c r="AA3806" i="1"/>
  <c r="AA3822" i="1"/>
  <c r="AA4522" i="1"/>
  <c r="AA2054" i="1"/>
  <c r="AA38" i="1"/>
  <c r="AA4020" i="1"/>
  <c r="AA2120" i="1"/>
  <c r="AA1220" i="1"/>
  <c r="AA378" i="1"/>
  <c r="AA1399" i="1"/>
  <c r="AA4017" i="1"/>
  <c r="AA1368" i="1"/>
  <c r="AA938" i="1"/>
  <c r="AA2700" i="1"/>
  <c r="AA4060" i="1"/>
  <c r="AA614" i="1"/>
  <c r="AA3411" i="1"/>
  <c r="AA165" i="1"/>
  <c r="AA2628" i="1"/>
  <c r="AA3588" i="1"/>
  <c r="AA2991" i="1"/>
  <c r="AA571" i="1"/>
  <c r="AA2883" i="1"/>
  <c r="AA279" i="1"/>
  <c r="AA4781" i="1"/>
  <c r="AA3282" i="1"/>
  <c r="AA3438" i="1"/>
  <c r="AA132" i="1"/>
  <c r="AA545" i="1"/>
  <c r="AA1132" i="1"/>
  <c r="AA4330" i="1"/>
  <c r="AA2884" i="1"/>
  <c r="AA35" i="1"/>
  <c r="AA2085" i="1"/>
  <c r="AA1524" i="1"/>
  <c r="AA2442" i="1"/>
  <c r="AA567" i="1"/>
  <c r="AA2537" i="1"/>
  <c r="AA3485" i="1"/>
  <c r="AA1999" i="1"/>
  <c r="AA4588" i="1"/>
  <c r="AA492" i="1"/>
  <c r="AA3892" i="1"/>
  <c r="AA3876" i="1"/>
  <c r="AA1537" i="1"/>
  <c r="AA2845" i="1"/>
  <c r="AA888" i="1"/>
  <c r="AA2685" i="1"/>
  <c r="AA2502" i="1"/>
  <c r="AA212" i="1"/>
  <c r="AA1030" i="1"/>
  <c r="AA143" i="1"/>
  <c r="AA786" i="1"/>
  <c r="AA3489" i="1"/>
  <c r="AA2769" i="1"/>
  <c r="AA4213" i="1"/>
  <c r="AA2534" i="1"/>
  <c r="AA201" i="1"/>
  <c r="AA1170" i="1"/>
  <c r="AA2079" i="1"/>
  <c r="AA4828" i="1"/>
  <c r="AA1102" i="1"/>
  <c r="AA1482" i="1"/>
  <c r="AA2116" i="1"/>
  <c r="AA2586" i="1"/>
  <c r="AA668" i="1"/>
  <c r="AA429" i="1"/>
  <c r="AA3816" i="1"/>
  <c r="AA674" i="1"/>
  <c r="AA1372" i="1"/>
  <c r="AA1322" i="1"/>
  <c r="AA3452" i="1"/>
  <c r="AA416" i="1"/>
  <c r="AA187" i="1"/>
  <c r="AA2265" i="1"/>
  <c r="AA2794" i="1"/>
  <c r="AA4174" i="1"/>
  <c r="AA4541" i="1"/>
  <c r="AA3348" i="1"/>
  <c r="AA332" i="1"/>
  <c r="AA3072" i="1"/>
  <c r="AA2028" i="1"/>
  <c r="AA3462" i="1"/>
  <c r="AA607" i="1"/>
  <c r="AA721" i="1"/>
  <c r="AA3756" i="1"/>
  <c r="AA3613" i="1"/>
  <c r="AA654" i="1"/>
  <c r="AA3444" i="1"/>
  <c r="AA478" i="1"/>
  <c r="AA3481" i="1"/>
  <c r="AA2976" i="1"/>
  <c r="AA3818" i="1"/>
  <c r="AA713" i="1"/>
  <c r="AA967" i="1"/>
  <c r="AA4456" i="1"/>
  <c r="AA2674" i="1"/>
  <c r="AA1531" i="1"/>
  <c r="AA4003" i="1"/>
  <c r="AA3885" i="1"/>
  <c r="AA4120" i="1"/>
  <c r="AA1885" i="1"/>
  <c r="AA2409" i="1"/>
  <c r="AA4675" i="1"/>
  <c r="AA2308" i="1"/>
  <c r="AA1886" i="1"/>
  <c r="AA793" i="1"/>
  <c r="AA3150" i="1"/>
  <c r="AA3319" i="1"/>
  <c r="AA1011" i="1"/>
  <c r="AA3163" i="1"/>
  <c r="AA362" i="1"/>
  <c r="AA1966" i="1"/>
  <c r="AA2336" i="1"/>
  <c r="AA3506" i="1"/>
  <c r="AA4633" i="1"/>
  <c r="AA1669" i="1"/>
  <c r="AA3201" i="1"/>
  <c r="AA4551" i="1"/>
  <c r="AA2089" i="1"/>
  <c r="AA1742" i="1"/>
  <c r="AA770" i="1"/>
  <c r="AA2035" i="1"/>
  <c r="AA4221" i="1"/>
  <c r="AA3656" i="1"/>
  <c r="AA1364" i="1"/>
  <c r="AA1367" i="1"/>
  <c r="AA3417" i="1"/>
  <c r="AA185" i="1"/>
  <c r="AA4156" i="1"/>
  <c r="AA21" i="1"/>
  <c r="AA1550" i="1"/>
  <c r="AA4939" i="1"/>
  <c r="AA2637" i="1"/>
  <c r="AA2645" i="1"/>
  <c r="AA1633" i="1"/>
  <c r="AA346" i="1"/>
  <c r="AA524" i="1"/>
  <c r="AA2393" i="1"/>
  <c r="AA4129" i="1"/>
  <c r="AA3939" i="1"/>
  <c r="AA2761" i="1"/>
  <c r="AA15" i="1"/>
  <c r="AA3734" i="1"/>
  <c r="AA1825" i="1"/>
  <c r="AA1737" i="1"/>
  <c r="AA1573" i="1"/>
  <c r="AA1822" i="1"/>
  <c r="AA1595" i="1"/>
  <c r="AA13" i="1"/>
  <c r="AA4424" i="1"/>
  <c r="AA1099" i="1"/>
  <c r="AA1923" i="1"/>
  <c r="AA2053" i="1"/>
  <c r="AA2942" i="1"/>
  <c r="AA4504" i="1"/>
  <c r="AA701" i="1"/>
  <c r="AA4599" i="1"/>
  <c r="AA3062" i="1"/>
  <c r="AA1548" i="1"/>
  <c r="AA3537" i="1"/>
  <c r="AA4491" i="1"/>
  <c r="AA1141" i="1"/>
  <c r="AA124" i="1"/>
  <c r="AA2987" i="1"/>
  <c r="AA311" i="1"/>
  <c r="AA4141" i="1"/>
  <c r="AA890" i="1"/>
  <c r="AA4416" i="1"/>
  <c r="AA4480" i="1"/>
  <c r="AA3624" i="1"/>
  <c r="AA1847" i="1"/>
  <c r="AA1699" i="1"/>
  <c r="AA669" i="1"/>
  <c r="AA533" i="1"/>
  <c r="AA1932" i="1"/>
  <c r="AA2282" i="1"/>
  <c r="AA1976" i="1"/>
  <c r="AA2768" i="1"/>
  <c r="AA3277" i="1"/>
  <c r="AA913" i="1"/>
  <c r="AA4148" i="1"/>
  <c r="AA4408" i="1"/>
  <c r="AA3893" i="1"/>
  <c r="AA1462" i="1"/>
  <c r="AA1520" i="1"/>
  <c r="AA4212" i="1"/>
  <c r="AA694" i="1"/>
  <c r="AA2624" i="1"/>
  <c r="AA157" i="1"/>
  <c r="AA335" i="1"/>
  <c r="AA1231" i="1"/>
  <c r="AA3148" i="1"/>
  <c r="AA1143" i="1"/>
  <c r="AA1663" i="1"/>
  <c r="AA3918" i="1"/>
  <c r="AA1034" i="1"/>
  <c r="AA3094" i="1"/>
  <c r="AA1468" i="1"/>
  <c r="AA3017" i="1"/>
  <c r="AA2982" i="1"/>
  <c r="AA4278" i="1"/>
  <c r="AA1674" i="1"/>
  <c r="AA1105" i="1"/>
  <c r="AA4983" i="1"/>
  <c r="AA3439" i="1"/>
  <c r="AA4062" i="1"/>
  <c r="AA1108" i="1"/>
  <c r="AA3041" i="1"/>
  <c r="AA2523" i="1"/>
  <c r="AA2489" i="1"/>
  <c r="AA3914" i="1"/>
  <c r="AA2764" i="1"/>
  <c r="AA1253" i="1"/>
  <c r="AA2988" i="1"/>
  <c r="AA4315" i="1"/>
  <c r="AA912" i="1"/>
  <c r="AA4773" i="1"/>
  <c r="AA2217" i="1"/>
  <c r="AA2589" i="1"/>
  <c r="AA253" i="1"/>
  <c r="AA4381" i="1"/>
  <c r="AA3606" i="1"/>
  <c r="AA758" i="1"/>
  <c r="AA3372" i="1"/>
  <c r="AA2165" i="1"/>
  <c r="AA2980" i="1"/>
  <c r="AA3646" i="1"/>
  <c r="AA459" i="1"/>
  <c r="AA1394" i="1"/>
  <c r="AA1026" i="1"/>
  <c r="AA3557" i="1"/>
  <c r="AA72" i="1"/>
  <c r="AA517" i="1"/>
  <c r="AA1163" i="1"/>
  <c r="AA4073" i="1"/>
  <c r="AA4693" i="1"/>
  <c r="AA2256" i="1"/>
  <c r="AA3534" i="1"/>
  <c r="AA415" i="1"/>
  <c r="AA4718" i="1"/>
  <c r="AA2579" i="1"/>
  <c r="AA3146" i="1"/>
  <c r="AA4715" i="1"/>
  <c r="AA40" i="1"/>
  <c r="AA4072" i="1"/>
  <c r="AA2330" i="1"/>
  <c r="AA1199" i="1"/>
  <c r="AA3681" i="1"/>
  <c r="AA1843" i="1"/>
  <c r="AA3504" i="1"/>
  <c r="AA763" i="1"/>
  <c r="AA2469" i="1"/>
  <c r="AA193" i="1"/>
  <c r="AA4572" i="1"/>
  <c r="AA1140" i="1"/>
  <c r="AA2521" i="1"/>
  <c r="AA2218" i="1"/>
  <c r="AA934" i="1"/>
  <c r="AA3168" i="1"/>
  <c r="AA307" i="1"/>
  <c r="AA4049" i="1"/>
  <c r="AA1799" i="1"/>
  <c r="AA4178" i="1"/>
  <c r="AA3070" i="1"/>
  <c r="AA1218" i="1"/>
  <c r="AA2889" i="1"/>
  <c r="AA4498" i="1"/>
  <c r="AA1428" i="1"/>
  <c r="AA206" i="1"/>
  <c r="AA4827" i="1"/>
  <c r="AA3668" i="1"/>
  <c r="AA2102" i="1"/>
  <c r="AA1555" i="1"/>
  <c r="AA1877" i="1"/>
  <c r="AA244" i="1"/>
  <c r="AA4550" i="1"/>
  <c r="AA1854" i="1"/>
  <c r="AA3692" i="1"/>
  <c r="AA315" i="1"/>
  <c r="AA246" i="1"/>
  <c r="AA4351" i="1"/>
  <c r="AA1211" i="1"/>
  <c r="AA1416" i="1"/>
  <c r="AA569" i="1"/>
  <c r="AA2263" i="1"/>
  <c r="AA3548" i="1"/>
  <c r="AA840" i="1"/>
  <c r="AA2556" i="1"/>
  <c r="AA2844" i="1"/>
  <c r="AA2827" i="1"/>
  <c r="AA2154" i="1"/>
  <c r="AA568" i="1"/>
  <c r="AA2114" i="1"/>
  <c r="AA1371" i="1"/>
  <c r="AA2161" i="1"/>
  <c r="AA4332" i="1"/>
  <c r="AA597" i="1"/>
  <c r="AA3324" i="1"/>
  <c r="AA2709" i="1"/>
  <c r="AA1324" i="1"/>
  <c r="AA2047" i="1"/>
  <c r="AA3844" i="1"/>
  <c r="AA2253" i="1"/>
  <c r="AA2156" i="1"/>
  <c r="AA3874" i="1"/>
  <c r="AA4534" i="1"/>
  <c r="AA2610" i="1"/>
  <c r="AA2852" i="1"/>
  <c r="AA3415" i="1"/>
  <c r="AA1078" i="1"/>
  <c r="AA4204" i="1"/>
  <c r="AA3969" i="1"/>
  <c r="AA3200" i="1"/>
  <c r="AA1616" i="1"/>
  <c r="AA2187" i="1"/>
  <c r="AA651" i="1"/>
  <c r="AA1716" i="1"/>
  <c r="AA3660" i="1"/>
  <c r="AA56" i="1"/>
  <c r="AA1476" i="1"/>
  <c r="AA3476" i="1"/>
  <c r="AA946" i="1"/>
  <c r="AA4590" i="1"/>
  <c r="AA4886" i="1"/>
  <c r="AA1291" i="1"/>
  <c r="AA481" i="1"/>
  <c r="AA3932" i="1"/>
  <c r="AA5001" i="1"/>
  <c r="AA2138" i="1"/>
  <c r="AA3913" i="1"/>
  <c r="AA811" i="1"/>
  <c r="AA456" i="1"/>
  <c r="AA718" i="1"/>
  <c r="AA1646" i="1"/>
  <c r="AA948" i="1"/>
  <c r="AA1561" i="1"/>
  <c r="AA4341" i="1"/>
  <c r="AA1215" i="1"/>
  <c r="AA4655" i="1"/>
  <c r="AA4861" i="1"/>
  <c r="AA2846" i="1"/>
  <c r="AA613" i="1"/>
  <c r="AA1359" i="1"/>
  <c r="AA2135" i="1"/>
  <c r="AA4170" i="1"/>
  <c r="AA2786" i="1"/>
  <c r="AA4758" i="1"/>
  <c r="AA2860" i="1"/>
  <c r="AA4929" i="1"/>
  <c r="AA857" i="1"/>
  <c r="AA1993" i="1"/>
  <c r="AA2331" i="1"/>
  <c r="AA4407" i="1"/>
  <c r="AA1577" i="1"/>
  <c r="AA4021" i="1"/>
  <c r="AA4714" i="1"/>
  <c r="AA4394" i="1"/>
  <c r="AA453" i="1"/>
  <c r="AA3112" i="1"/>
  <c r="AA1578" i="1"/>
  <c r="AA2687" i="1"/>
  <c r="AA3866" i="1"/>
  <c r="AA2319" i="1"/>
  <c r="AA1271" i="1"/>
  <c r="AA1120" i="1"/>
  <c r="AA987" i="1"/>
  <c r="AA2935" i="1"/>
  <c r="AA994" i="1"/>
  <c r="AA2641" i="1"/>
  <c r="AA3714" i="1"/>
  <c r="AA4788" i="1"/>
  <c r="AA4757" i="1"/>
  <c r="AA3287" i="1"/>
  <c r="AA2334" i="1"/>
  <c r="AA1860" i="1"/>
  <c r="AA3814" i="1"/>
  <c r="AA3621" i="1"/>
  <c r="AA4342" i="1"/>
  <c r="AA1160" i="1"/>
  <c r="AA1802" i="1"/>
  <c r="AA3543" i="1"/>
  <c r="AA4822" i="1"/>
  <c r="AA2914" i="1"/>
  <c r="AA1024" i="1"/>
  <c r="AA2203" i="1"/>
  <c r="AA4724" i="1"/>
  <c r="AA4536" i="1"/>
  <c r="AA2332" i="1"/>
  <c r="AA2137" i="1"/>
  <c r="AA4055" i="1"/>
  <c r="AA3170" i="1"/>
  <c r="AA1826" i="1"/>
  <c r="AA290" i="1"/>
  <c r="AA4756" i="1"/>
  <c r="AA3992" i="1"/>
  <c r="AA4448" i="1"/>
  <c r="AA4493" i="1"/>
  <c r="AA1791" i="1"/>
  <c r="AA3436" i="1"/>
  <c r="AA4784" i="1"/>
  <c r="AA3843" i="1"/>
  <c r="AA4609" i="1"/>
  <c r="AA4333" i="1"/>
  <c r="AA2126" i="1"/>
  <c r="AA2447" i="1"/>
  <c r="AA4142" i="1"/>
  <c r="AA393" i="1"/>
  <c r="AA25" i="1"/>
  <c r="AA349" i="1"/>
  <c r="AA3031" i="1"/>
  <c r="AA2418" i="1"/>
  <c r="AA2746" i="1"/>
  <c r="AA2817" i="1"/>
  <c r="AA4722" i="1"/>
  <c r="AA2783" i="1"/>
  <c r="AA3854" i="1"/>
  <c r="AA1310" i="1"/>
  <c r="AA3545" i="1"/>
  <c r="AA2394" i="1"/>
  <c r="AA639" i="1"/>
  <c r="AA2452" i="1"/>
  <c r="AA155" i="1"/>
  <c r="AA74" i="1"/>
  <c r="AA1104" i="1"/>
  <c r="AA407" i="1"/>
  <c r="AA850" i="1"/>
  <c r="AA2634" i="1"/>
  <c r="AA4052" i="1"/>
  <c r="AA1262" i="1"/>
  <c r="AA1815" i="1"/>
  <c r="AA3705" i="1"/>
  <c r="AA3101" i="1"/>
  <c r="AA1314" i="1"/>
  <c r="AA3718" i="1"/>
  <c r="AA671" i="1"/>
  <c r="AA62" i="1"/>
  <c r="AA576" i="1"/>
  <c r="AA4859" i="1"/>
  <c r="AA2919" i="1"/>
  <c r="AA3339" i="1"/>
  <c r="AA4671" i="1"/>
  <c r="AA3652" i="1"/>
  <c r="AA1979" i="1"/>
  <c r="AA4299" i="1"/>
  <c r="AA1246" i="1"/>
  <c r="AA4817" i="1"/>
  <c r="AA4176" i="1"/>
  <c r="AA2956" i="1"/>
  <c r="AA256" i="1"/>
  <c r="AA2199" i="1"/>
  <c r="AA3076" i="1"/>
  <c r="AA1931" i="1"/>
  <c r="AA2813" i="1"/>
  <c r="AA2664" i="1"/>
  <c r="AA812" i="1"/>
  <c r="AA4958" i="1"/>
  <c r="AA1582" i="1"/>
  <c r="AA3190" i="1"/>
  <c r="AA3434" i="1"/>
  <c r="AA4654" i="1"/>
  <c r="AA2296" i="1"/>
  <c r="AA4499" i="1"/>
  <c r="AA2300" i="1"/>
  <c r="AA4372" i="1"/>
  <c r="AA75" i="1"/>
  <c r="AA4618" i="1"/>
  <c r="AA4065" i="1"/>
  <c r="AA2661" i="1"/>
  <c r="AA3088" i="1"/>
  <c r="AA1767" i="1"/>
  <c r="AA225" i="1"/>
  <c r="AA145" i="1"/>
  <c r="AA892" i="1"/>
  <c r="AA51" i="1"/>
  <c r="AA2840" i="1"/>
  <c r="AA739" i="1"/>
  <c r="AA1002" i="1"/>
  <c r="AA1121" i="1"/>
  <c r="AA3458" i="1"/>
  <c r="AA1608" i="1"/>
  <c r="AA1248" i="1"/>
  <c r="AA49" i="1"/>
  <c r="AA2601" i="1"/>
  <c r="AA4862" i="1"/>
  <c r="AA3890" i="1"/>
  <c r="AA1373" i="1"/>
  <c r="AA686" i="1"/>
  <c r="AA3397" i="1"/>
  <c r="AA2034" i="1"/>
  <c r="AA4152" i="1"/>
  <c r="AA4317" i="1"/>
  <c r="AA37" i="1"/>
  <c r="AA2353" i="1"/>
  <c r="AA3819" i="1"/>
  <c r="AA1258" i="1"/>
  <c r="AA1299" i="1"/>
  <c r="AA409" i="1"/>
  <c r="AA4472" i="1"/>
  <c r="AA534" i="1"/>
  <c r="AA2395" i="1"/>
  <c r="AA3073" i="1"/>
  <c r="AA4530" i="1"/>
  <c r="AA111" i="1"/>
  <c r="AA2258" i="1"/>
  <c r="AA1607" i="1"/>
  <c r="AA4791" i="1"/>
  <c r="AA4459" i="1"/>
  <c r="AA2895" i="1"/>
  <c r="AA3943" i="1"/>
  <c r="AA4823" i="1"/>
  <c r="AA1123" i="1"/>
  <c r="AA4597" i="1"/>
  <c r="AA2455" i="1"/>
  <c r="AA2528" i="1"/>
  <c r="AA737" i="1"/>
  <c r="AA505" i="1"/>
  <c r="AA1178" i="1"/>
  <c r="AA93" i="1"/>
  <c r="AA2948" i="1"/>
  <c r="AA4829" i="1"/>
  <c r="AA3880" i="1"/>
  <c r="AA2038" i="1"/>
  <c r="AA4002" i="1"/>
  <c r="AA4195" i="1"/>
  <c r="AA3940" i="1"/>
  <c r="AA1597" i="1"/>
  <c r="AA4044" i="1"/>
  <c r="AA1457" i="1"/>
  <c r="AA4092" i="1"/>
  <c r="AA3511" i="1"/>
  <c r="AA257" i="1"/>
  <c r="AA824" i="1"/>
  <c r="AA4369" i="1"/>
  <c r="AA1345" i="1"/>
  <c r="AA3421" i="1"/>
  <c r="AA2777" i="1"/>
  <c r="AA964" i="1"/>
  <c r="AA2121" i="1"/>
  <c r="AA486" i="1"/>
  <c r="AA3484" i="1"/>
  <c r="AA4760" i="1"/>
  <c r="AA2043" i="1"/>
  <c r="AA2902" i="1"/>
  <c r="AA1157" i="1"/>
  <c r="AA4546" i="1"/>
  <c r="AA3527" i="1"/>
  <c r="AA2133" i="1"/>
  <c r="AA4644" i="1"/>
  <c r="AA2600" i="1"/>
  <c r="AA3977" i="1"/>
  <c r="AA4782" i="1"/>
  <c r="AA1294" i="1"/>
  <c r="AA2590" i="1"/>
  <c r="AA2036" i="1"/>
  <c r="AA4039" i="1"/>
  <c r="AA511" i="1"/>
  <c r="AA1754" i="1"/>
  <c r="AA2224" i="1"/>
  <c r="AA4814" i="1"/>
  <c r="AA2503" i="1"/>
  <c r="AA3463" i="1"/>
  <c r="AA2206" i="1"/>
  <c r="AA4495" i="1"/>
  <c r="AA4689" i="1"/>
  <c r="AA2932" i="1"/>
  <c r="AA4628" i="1"/>
  <c r="AA3093" i="1"/>
  <c r="AA657" i="1"/>
  <c r="AA1427" i="1"/>
  <c r="AA4575" i="1"/>
  <c r="AA1119" i="1"/>
  <c r="AA4349" i="1"/>
  <c r="AA1584" i="1"/>
  <c r="AA1076" i="1"/>
  <c r="AA4544" i="1"/>
  <c r="AA2861" i="1"/>
  <c r="AA693" i="1"/>
  <c r="AA3578" i="1"/>
  <c r="AA3164" i="1"/>
  <c r="AA2583" i="1"/>
  <c r="AA2316" i="1"/>
  <c r="AA2290" i="1"/>
  <c r="AA1461" i="1"/>
  <c r="AA1685" i="1"/>
  <c r="AA2773" i="1"/>
  <c r="AA1850" i="1"/>
  <c r="AA1308" i="1"/>
  <c r="AA3689" i="1"/>
  <c r="AA2072" i="1"/>
  <c r="AA1321" i="1"/>
  <c r="AA3267" i="1"/>
  <c r="AA4887" i="1"/>
  <c r="AA3688" i="1"/>
  <c r="AA1478" i="1"/>
  <c r="AA4586" i="1"/>
  <c r="AA3221" i="1"/>
  <c r="AA3380" i="1"/>
  <c r="AA1786" i="1"/>
  <c r="AA2998" i="1"/>
  <c r="AA83" i="1"/>
  <c r="AA3669" i="1"/>
  <c r="AA1490" i="1"/>
  <c r="AA4350" i="1"/>
  <c r="AA122" i="1"/>
  <c r="AA2236" i="1"/>
  <c r="AA4896" i="1"/>
  <c r="AA2372" i="1"/>
  <c r="AA2346" i="1"/>
  <c r="AA2226" i="1"/>
  <c r="AA4677" i="1"/>
  <c r="AA3855" i="1"/>
  <c r="AA113" i="1"/>
  <c r="AA2964" i="1"/>
  <c r="AA2088" i="1"/>
  <c r="AA4090" i="1"/>
  <c r="AA1745" i="1"/>
  <c r="AA2891" i="1"/>
  <c r="AA1809" i="1"/>
  <c r="AA846" i="1"/>
  <c r="AA1717" i="1"/>
  <c r="AA704" i="1"/>
  <c r="AA735" i="1"/>
  <c r="AA1049" i="1"/>
  <c r="AA3467" i="1"/>
  <c r="AA1419" i="1"/>
  <c r="AA277" i="1"/>
  <c r="AA382" i="1"/>
  <c r="AA2018" i="1"/>
  <c r="AA4344" i="1"/>
  <c r="AA4490" i="1"/>
  <c r="AA4529" i="1"/>
  <c r="AA3604" i="1"/>
  <c r="AA4458" i="1"/>
  <c r="AA347" i="1"/>
  <c r="AA4867" i="1"/>
  <c r="AA537" i="1"/>
  <c r="AA3143" i="1"/>
  <c r="AA2598" i="1"/>
  <c r="AA573" i="1"/>
  <c r="AA4552" i="1"/>
  <c r="AA1696" i="1"/>
  <c r="AA1806" i="1"/>
  <c r="AA3374" i="1"/>
  <c r="AA319" i="1"/>
  <c r="AA759" i="1"/>
  <c r="AA325" i="1"/>
  <c r="AA3289" i="1"/>
  <c r="AA834" i="1"/>
  <c r="AA3223" i="1"/>
  <c r="AA1197" i="1"/>
  <c r="AA4084" i="1"/>
  <c r="AA2913" i="1"/>
  <c r="AA1395" i="1"/>
  <c r="AA2464" i="1"/>
  <c r="AA3703" i="1"/>
  <c r="AA2963" i="1"/>
  <c r="AA4989" i="1"/>
  <c r="AA1122" i="1"/>
  <c r="AA3276" i="1"/>
  <c r="AA1089" i="1"/>
  <c r="AA3205" i="1"/>
  <c r="AA673" i="1"/>
  <c r="AA3326" i="1"/>
  <c r="AA1136" i="1"/>
  <c r="AA3071" i="1"/>
  <c r="AA2123" i="1"/>
  <c r="AA2338" i="1"/>
  <c r="AA818" i="1"/>
  <c r="AA2374" i="1"/>
  <c r="AA506" i="1"/>
  <c r="AA848" i="1"/>
  <c r="AA2152" i="1"/>
  <c r="AA4674" i="1"/>
  <c r="AA2662" i="1"/>
  <c r="AA1124" i="1"/>
  <c r="AA2732" i="1"/>
  <c r="AA2912" i="1"/>
  <c r="AA3026" i="1"/>
  <c r="AA333" i="1"/>
  <c r="AA3998" i="1"/>
  <c r="AA4348" i="1"/>
  <c r="AA4650" i="1"/>
  <c r="AA3862" i="1"/>
  <c r="AA2247" i="1"/>
  <c r="AA540" i="1"/>
  <c r="AA2909" i="1"/>
  <c r="AA2172" i="1"/>
  <c r="AA4064" i="1"/>
  <c r="AA4318" i="1"/>
  <c r="AA3774" i="1"/>
  <c r="AA995" i="1"/>
  <c r="AA3801" i="1"/>
  <c r="AA4374" i="1"/>
  <c r="AA3881" i="1"/>
  <c r="AA4114" i="1"/>
  <c r="AA4419" i="1"/>
  <c r="AA4183" i="1"/>
  <c r="AA4857" i="1"/>
  <c r="AA3274" i="1"/>
  <c r="AA2955" i="1"/>
  <c r="AA4033" i="1"/>
  <c r="AA4716" i="1"/>
  <c r="AA1493" i="1"/>
  <c r="AA1557" i="1"/>
  <c r="AA2408" i="1"/>
  <c r="AA4640" i="1"/>
  <c r="AA590" i="1"/>
  <c r="AA1236" i="1"/>
  <c r="AA1525" i="1"/>
  <c r="AA3820" i="1"/>
  <c r="AA2118" i="1"/>
  <c r="AA4145" i="1"/>
  <c r="AA1195" i="1"/>
  <c r="AA2811" i="1"/>
  <c r="AA4181" i="1"/>
  <c r="AA3418" i="1"/>
  <c r="AA170" i="1"/>
  <c r="AA2429" i="1"/>
  <c r="AA303" i="1"/>
  <c r="AA406" i="1"/>
  <c r="AA2007" i="1"/>
  <c r="AA4229" i="1"/>
  <c r="AA4383" i="1"/>
  <c r="AA3580" i="1"/>
  <c r="AA3231" i="1"/>
  <c r="AA4478" i="1"/>
  <c r="AA799" i="1"/>
  <c r="AA2663" i="1"/>
  <c r="AA291" i="1"/>
  <c r="AA2343" i="1"/>
  <c r="AA1651" i="1"/>
  <c r="AA3248" i="1"/>
  <c r="AA3953" i="1"/>
  <c r="AA4231" i="1"/>
  <c r="AA218" i="1"/>
  <c r="AA624" i="1"/>
  <c r="AA676" i="1"/>
  <c r="AA1292" i="1"/>
  <c r="AA2518" i="1"/>
  <c r="AA4198" i="1"/>
  <c r="AA1268" i="1"/>
  <c r="AA2585" i="1"/>
  <c r="AA2012" i="1"/>
  <c r="AA1150" i="1"/>
  <c r="AA3309" i="1"/>
  <c r="AA3609" i="1"/>
  <c r="AA2312" i="1"/>
  <c r="AA2657" i="1"/>
  <c r="AA1919" i="1"/>
  <c r="AA1835" i="1"/>
  <c r="AA4941" i="1"/>
  <c r="AA1565" i="1"/>
  <c r="AA4652" i="1"/>
  <c r="AA2717" i="1"/>
  <c r="AA2307" i="1"/>
  <c r="AA3084" i="1"/>
  <c r="AA392" i="1"/>
  <c r="AA4746" i="1"/>
  <c r="AA4918" i="1"/>
  <c r="AA958" i="1"/>
  <c r="AA2759" i="1"/>
  <c r="AA2879" i="1"/>
  <c r="AA632" i="1"/>
  <c r="AA1377" i="1"/>
  <c r="AA984" i="1"/>
  <c r="AA2994" i="1"/>
  <c r="AA733" i="1"/>
  <c r="AA1227" i="1"/>
  <c r="AA4409" i="1"/>
  <c r="AA717" i="1"/>
  <c r="AA4118" i="1"/>
  <c r="AA3312" i="1"/>
  <c r="AA2232" i="1"/>
  <c r="AA3787" i="1"/>
  <c r="AA4734" i="1"/>
  <c r="AA945" i="1"/>
  <c r="AA2413" i="1"/>
  <c r="AA2466" i="1"/>
  <c r="AA2704" i="1"/>
  <c r="AA925" i="1"/>
  <c r="AA4508" i="1"/>
  <c r="AA2837" i="1"/>
  <c r="AA1639" i="1"/>
  <c r="AA1149" i="1"/>
  <c r="AA92" i="1"/>
  <c r="AA4255" i="1"/>
  <c r="AA1438" i="1"/>
  <c r="AA1175" i="1"/>
  <c r="AA4059" i="1"/>
  <c r="AA4061" i="1"/>
  <c r="AA767" i="1"/>
  <c r="AA4569" i="1"/>
  <c r="AA2575" i="1"/>
  <c r="AA1039" i="1"/>
  <c r="AA2074" i="1"/>
  <c r="AA3716" i="1"/>
  <c r="AA1189" i="1"/>
  <c r="AA2355" i="1"/>
  <c r="AA2498" i="1"/>
  <c r="AA4160" i="1"/>
  <c r="AA548" i="1"/>
  <c r="AA1625" i="1"/>
  <c r="AA4755" i="1"/>
  <c r="AA2348" i="1"/>
  <c r="AA4968" i="1"/>
  <c r="AA3206" i="1"/>
  <c r="AA4329" i="1"/>
  <c r="AA1567" i="1"/>
  <c r="AA4378" i="1"/>
  <c r="AA2655" i="1"/>
  <c r="AA341" i="1"/>
  <c r="AA4444" i="1"/>
  <c r="AA3028" i="1"/>
  <c r="AA1526" i="1"/>
  <c r="AA940" i="1"/>
  <c r="AA825" i="1"/>
  <c r="AA129" i="1"/>
  <c r="AA3166" i="1"/>
  <c r="AA2697" i="1"/>
  <c r="AA2441" i="1"/>
  <c r="AA3137" i="1"/>
  <c r="AA712" i="1"/>
  <c r="AA1728" i="1"/>
  <c r="AA2500" i="1"/>
  <c r="AA3923" i="1"/>
  <c r="AA1382" i="1"/>
  <c r="AA2183" i="1"/>
  <c r="AA4202" i="1"/>
  <c r="AA1827" i="1"/>
  <c r="AA3008" i="1"/>
  <c r="AA2863" i="1"/>
  <c r="AA4580" i="1"/>
  <c r="AA1744" i="1"/>
  <c r="AA2354" i="1"/>
  <c r="AA2474" i="1"/>
  <c r="AA2604" i="1"/>
  <c r="AA3224" i="1"/>
  <c r="AA373" i="1"/>
  <c r="AA4001" i="1"/>
  <c r="AA4702" i="1"/>
  <c r="AA4127" i="1"/>
  <c r="AA2820" i="1"/>
  <c r="AA989" i="1"/>
  <c r="AA2992" i="1"/>
  <c r="AA1272" i="1"/>
  <c r="AA2222" i="1"/>
  <c r="AA280" i="1"/>
  <c r="AA1131" i="1"/>
  <c r="AA1241" i="1"/>
  <c r="AA4138" i="1"/>
  <c r="AA2656" i="1"/>
  <c r="AA3509" i="1"/>
  <c r="AA101" i="1"/>
  <c r="AA637" i="1"/>
  <c r="AA4482" i="1"/>
  <c r="AA3929" i="1"/>
  <c r="AA2111" i="1"/>
  <c r="AA4843" i="1"/>
  <c r="AA2870" i="1"/>
  <c r="AA498" i="1"/>
  <c r="AA4778" i="1"/>
  <c r="AA3005" i="1"/>
  <c r="AA228" i="1"/>
  <c r="AA629" i="1"/>
  <c r="AA3135" i="1"/>
  <c r="AA591" i="1"/>
  <c r="AA1313" i="1"/>
  <c r="AA4761" i="1"/>
  <c r="AA993" i="1"/>
  <c r="AA3225" i="1"/>
  <c r="AA4485" i="1"/>
  <c r="AA278" i="1"/>
  <c r="AA1680" i="1"/>
  <c r="AA2940" i="1"/>
  <c r="AA1233" i="1"/>
  <c r="AA910" i="1"/>
  <c r="AA2723" i="1"/>
  <c r="AA3856" i="1"/>
  <c r="AA3697" i="1"/>
  <c r="AA1638" i="1"/>
  <c r="AA1590" i="1"/>
  <c r="AA1955" i="1"/>
  <c r="AA1186" i="1"/>
  <c r="AA465" i="1"/>
  <c r="AA3832" i="1"/>
  <c r="AA3725" i="1"/>
  <c r="AA1770" i="1"/>
  <c r="AA968" i="1"/>
  <c r="AA2404" i="1"/>
  <c r="AA941" i="1"/>
  <c r="AA1343" i="1"/>
  <c r="AA4071" i="1"/>
  <c r="AA4171" i="1"/>
  <c r="AA3045" i="1"/>
  <c r="AA2071" i="1"/>
  <c r="AA3522" i="1"/>
  <c r="AA2377" i="1"/>
  <c r="AA1145" i="1"/>
  <c r="AA2928" i="1"/>
  <c r="AA2789" i="1"/>
  <c r="AA4953" i="1"/>
  <c r="AA2995" i="1"/>
  <c r="AA2432" i="1"/>
  <c r="AA2473" i="1"/>
  <c r="AA3858" i="1"/>
  <c r="AA3056" i="1"/>
  <c r="AA3539" i="1"/>
  <c r="AA4047" i="1"/>
  <c r="AA3749" i="1"/>
  <c r="AA1337" i="1"/>
  <c r="AA1658" i="1"/>
  <c r="AA572" i="1"/>
  <c r="AA4996" i="1"/>
  <c r="AA1081" i="1"/>
  <c r="AA2405" i="1"/>
  <c r="AA1681" i="1"/>
  <c r="AA3813" i="1"/>
  <c r="AA4144" i="1"/>
  <c r="AA2011" i="1"/>
  <c r="AA1965" i="1"/>
  <c r="AA2576" i="1"/>
  <c r="AA2812" i="1"/>
  <c r="AA2062" i="1"/>
  <c r="AA1117" i="1"/>
  <c r="AA4803" i="1"/>
  <c r="AA2915" i="1"/>
  <c r="AA4302" i="1"/>
  <c r="AA730" i="1"/>
  <c r="AA1739" i="1"/>
  <c r="AA3754" i="1"/>
  <c r="AA1781" i="1"/>
  <c r="AA3420" i="1"/>
  <c r="AA4612" i="1"/>
  <c r="AA4538" i="1"/>
  <c r="AA167" i="1"/>
  <c r="AA178" i="1"/>
  <c r="AA3402" i="1"/>
  <c r="AA4625" i="1"/>
  <c r="AA2522" i="1"/>
  <c r="AA4892" i="1"/>
  <c r="AA2069" i="1"/>
  <c r="AA2978" i="1"/>
  <c r="AA783" i="1"/>
  <c r="AA1409" i="1"/>
  <c r="AA3125" i="1"/>
  <c r="AA2322" i="1"/>
  <c r="AA865" i="1"/>
  <c r="AA4269" i="1"/>
  <c r="AA3803" i="1"/>
  <c r="AA4774" i="1"/>
  <c r="AA870" i="1"/>
  <c r="AA4920" i="1"/>
  <c r="AA2836" i="1"/>
  <c r="AA1889" i="1"/>
  <c r="AA2254" i="1"/>
  <c r="AA588" i="1"/>
  <c r="AA1911" i="1"/>
  <c r="AA3510" i="1"/>
  <c r="AA3657" i="1"/>
  <c r="AA3124" i="1"/>
  <c r="AA553" i="1"/>
  <c r="AA4711" i="1"/>
  <c r="AA788" i="1"/>
  <c r="AA2147" i="1"/>
  <c r="AA1172" i="1"/>
  <c r="AA924" i="1"/>
  <c r="AA327" i="1"/>
  <c r="AA3690" i="1"/>
  <c r="AA1619" i="1"/>
  <c r="AA4549" i="1"/>
  <c r="AA3095" i="1"/>
  <c r="AA4585" i="1"/>
  <c r="AA3515" i="1"/>
  <c r="AA1944" i="1"/>
  <c r="AA956" i="1"/>
  <c r="AA3955" i="1"/>
  <c r="AA641" i="1"/>
  <c r="AA1037" i="1"/>
  <c r="AA2765" i="1"/>
  <c r="AA3786" i="1"/>
  <c r="AA2770" i="1"/>
  <c r="AA2989" i="1"/>
  <c r="AA2420" i="1"/>
  <c r="AA1201" i="1"/>
  <c r="AA1278" i="1"/>
  <c r="AA3424" i="1"/>
  <c r="AA4161" i="1"/>
  <c r="AA210" i="1"/>
  <c r="AA951" i="1"/>
  <c r="AA2675" i="1"/>
  <c r="AA1093" i="1"/>
  <c r="AA3789" i="1"/>
  <c r="AA1906" i="1"/>
  <c r="AA3217" i="1"/>
  <c r="AA4320" i="1"/>
  <c r="AA1319" i="1"/>
  <c r="AA757" i="1"/>
  <c r="AA2774" i="1"/>
  <c r="AA2048" i="1"/>
  <c r="AA617" i="1"/>
  <c r="AA2706" i="1"/>
  <c r="AA1810" i="1"/>
  <c r="AA4437" i="1"/>
  <c r="AA1516" i="1"/>
  <c r="AA4873" i="1"/>
  <c r="AA1570" i="1"/>
  <c r="AA1402" i="1"/>
  <c r="AA264" i="1"/>
  <c r="AA521" i="1"/>
  <c r="AA4866" i="1"/>
  <c r="AA480" i="1"/>
  <c r="AA3132" i="1"/>
  <c r="AA4860" i="1"/>
  <c r="AA4916" i="1"/>
  <c r="AA727" i="1"/>
  <c r="AA1156" i="1"/>
  <c r="AA678" i="1"/>
  <c r="AA397" i="1"/>
  <c r="AA3145" i="1"/>
  <c r="AA1084" i="1"/>
  <c r="AA3521" i="1"/>
  <c r="AA3712" i="1"/>
  <c r="AA2213" i="1"/>
  <c r="AA1912" i="1"/>
  <c r="AA4079" i="1"/>
  <c r="AA2398" i="1"/>
  <c r="AA104" i="1"/>
  <c r="AA1914" i="1"/>
  <c r="AA3341" i="1"/>
  <c r="AA777" i="1"/>
  <c r="AA4026" i="1"/>
  <c r="AA535" i="1"/>
  <c r="AA2569" i="1"/>
  <c r="AA305" i="1"/>
  <c r="AA389" i="1"/>
  <c r="AA2289" i="1"/>
  <c r="AA4634" i="1"/>
  <c r="AA1165" i="1"/>
  <c r="AA36" i="1"/>
  <c r="AA3519" i="1"/>
  <c r="AA2758" i="1"/>
  <c r="AA891" i="1"/>
  <c r="AA4990" i="1"/>
  <c r="AA3513" i="1"/>
  <c r="AA3560" i="1"/>
  <c r="AA322" i="1"/>
  <c r="AA484" i="1"/>
  <c r="AA140" i="1"/>
  <c r="AA719" i="1"/>
  <c r="AA2083" i="1"/>
  <c r="AA1950" i="1"/>
  <c r="AA4607" i="1"/>
  <c r="AA916" i="1"/>
  <c r="AA4188" i="1"/>
  <c r="AA708" i="1"/>
  <c r="AA3432" i="1"/>
  <c r="AA2969" i="1"/>
  <c r="AA2475" i="1"/>
  <c r="AA2042" i="1"/>
  <c r="AA839" i="1"/>
  <c r="AA4875" i="1"/>
  <c r="AA1113" i="1"/>
  <c r="AA3044" i="1"/>
  <c r="AA2801" i="1"/>
  <c r="AA1328" i="1"/>
  <c r="AA3771" i="1"/>
  <c r="AA4449" i="1"/>
  <c r="AA1875" i="1"/>
  <c r="AA1795" i="1"/>
  <c r="AA1883" i="1"/>
  <c r="AA4279" i="1"/>
  <c r="AA2270" i="1"/>
  <c r="AA1383" i="1"/>
  <c r="AA4662" i="1"/>
  <c r="AA3105" i="1"/>
  <c r="AA1901" i="1"/>
  <c r="AA2356" i="1"/>
  <c r="AA3863" i="1"/>
  <c r="AA2805" i="1"/>
  <c r="AA90" i="1"/>
  <c r="AA4289" i="1"/>
  <c r="AA3860" i="1"/>
  <c r="AA952" i="1"/>
  <c r="AA648" i="1"/>
  <c r="AA1380" i="1"/>
  <c r="AA3106" i="1"/>
  <c r="AA3917" i="1"/>
  <c r="AA4780" i="1"/>
  <c r="AA1834" i="1"/>
  <c r="AA1501" i="1"/>
  <c r="AA1481" i="1"/>
  <c r="AA619" i="1"/>
  <c r="AA219" i="1"/>
  <c r="AA2235" i="1"/>
  <c r="AA1216" i="1"/>
  <c r="AA353" i="1"/>
  <c r="AA29" i="1"/>
  <c r="AA2538" i="1"/>
  <c r="AA1134" i="1"/>
  <c r="AA4436" i="1"/>
  <c r="AA1601" i="1"/>
  <c r="AA3678" i="1"/>
  <c r="AA3541" i="1"/>
  <c r="AA296" i="1"/>
  <c r="AA622" i="1"/>
  <c r="AA2828" i="1"/>
  <c r="AA2285" i="1"/>
  <c r="AA797" i="1"/>
  <c r="AA1480" i="1"/>
  <c r="AA2606" i="1"/>
  <c r="AA4414" i="1"/>
  <c r="AA2241" i="1"/>
  <c r="AA1672" i="1"/>
  <c r="AA3474" i="1"/>
  <c r="AA2767" i="1"/>
  <c r="AA1954" i="1"/>
  <c r="AA328" i="1"/>
  <c r="AA677" i="1"/>
  <c r="AA4801" i="1"/>
  <c r="AA3322" i="1"/>
  <c r="AA88" i="1"/>
  <c r="AA2699" i="1"/>
  <c r="AA2903" i="1"/>
  <c r="AA3579" i="1"/>
  <c r="AA4421" i="1"/>
  <c r="AA1538" i="1"/>
  <c r="AA4088" i="1"/>
  <c r="AA365" i="1"/>
  <c r="AA2933" i="1"/>
  <c r="AA3296" i="1"/>
  <c r="AA4237" i="1"/>
  <c r="AA2170" i="1"/>
  <c r="AA1978" i="1"/>
  <c r="AA2109" i="1"/>
  <c r="AA1182" i="1"/>
  <c r="AA2015" i="1"/>
  <c r="AA1587" i="1"/>
  <c r="AA442" i="1"/>
  <c r="AA725" i="1"/>
  <c r="AA4094" i="1"/>
  <c r="AA1881" i="1"/>
  <c r="AA2636" i="1"/>
  <c r="AA2496" i="1"/>
  <c r="AA2829" i="1"/>
  <c r="AA4205" i="1"/>
  <c r="AA726" i="1"/>
  <c r="AA4335" i="1"/>
  <c r="AA48" i="1"/>
  <c r="AA1366" i="1"/>
  <c r="AA716" i="1"/>
  <c r="AA260" i="1"/>
  <c r="AA4519" i="1"/>
  <c r="AA1069" i="1"/>
  <c r="AA1001" i="1"/>
  <c r="AA4189" i="1"/>
  <c r="AA3883" i="1"/>
  <c r="AA1702" i="1"/>
  <c r="AA3043" i="1"/>
  <c r="AA3486" i="1"/>
  <c r="AA592" i="1"/>
  <c r="AA4286" i="1"/>
  <c r="AA4475" i="1"/>
  <c r="AA3610" i="1"/>
  <c r="AA2839" i="1"/>
  <c r="AA4211" i="1"/>
  <c r="AA2341" i="1"/>
  <c r="AA4153" i="1"/>
  <c r="AA1230" i="1"/>
  <c r="AA804" i="1"/>
  <c r="AA3852" i="1"/>
  <c r="AA3944" i="1"/>
  <c r="AA2215" i="1"/>
  <c r="AA3696" i="1"/>
  <c r="AA4210" i="1"/>
  <c r="AA3851" i="1"/>
  <c r="AA4140" i="1"/>
  <c r="AA4557" i="1"/>
  <c r="AA3979" i="1"/>
  <c r="AA1890" i="1"/>
  <c r="AA3889" i="1"/>
  <c r="AA4555" i="1"/>
  <c r="AA284" i="1"/>
  <c r="AA1475" i="1"/>
  <c r="AA138" i="1"/>
  <c r="AA3538" i="1"/>
  <c r="AA114" i="1"/>
  <c r="AA4185" i="1"/>
  <c r="AA4387" i="1"/>
  <c r="AA1225" i="1"/>
  <c r="AA2970" i="1"/>
  <c r="AA4751" i="1"/>
  <c r="AA4532" i="1"/>
  <c r="AA936" i="1"/>
  <c r="AA3920" i="1"/>
  <c r="AA1804" i="1"/>
  <c r="AA2041" i="1"/>
  <c r="AA3950" i="1"/>
  <c r="AA3382" i="1"/>
  <c r="AA223" i="1"/>
  <c r="AA562" i="1"/>
  <c r="AA1370" i="1"/>
  <c r="AA431" i="1"/>
  <c r="AA4224" i="1"/>
  <c r="AA4568" i="1"/>
  <c r="AA4035" i="1"/>
  <c r="AA4707" i="1"/>
  <c r="AA1562" i="1"/>
  <c r="AA3614" i="1"/>
  <c r="AA4241" i="1"/>
  <c r="AA3222" i="1"/>
  <c r="AA4067" i="1"/>
  <c r="AA4619" i="1"/>
  <c r="AA2449" i="1"/>
  <c r="AA26" i="1"/>
  <c r="AA3810" i="1"/>
  <c r="AA1953" i="1"/>
  <c r="AA4617" i="1"/>
  <c r="AA1055" i="1"/>
  <c r="AA3246" i="1"/>
  <c r="AA3426" i="1"/>
  <c r="AA4030" i="1"/>
  <c r="AA1017" i="1"/>
  <c r="AA3048" i="1"/>
  <c r="AA4577" i="1"/>
  <c r="AA2986" i="1"/>
  <c r="AA2352" i="1"/>
  <c r="AA4322" i="1"/>
  <c r="AA1563" i="1"/>
  <c r="AA3360" i="1"/>
  <c r="AA2588" i="1"/>
  <c r="AA1645" i="1"/>
  <c r="AA1196" i="1"/>
  <c r="AA1237" i="1"/>
  <c r="AA1489" i="1"/>
  <c r="AA2676" i="1"/>
  <c r="AA3726" i="1"/>
  <c r="AA1515" i="1"/>
  <c r="AA3298" i="1"/>
  <c r="AA343" i="1"/>
  <c r="AA2718" i="1"/>
  <c r="AA3331" i="1"/>
  <c r="AA551" i="1"/>
  <c r="AA404" i="1"/>
  <c r="AA2831" i="1"/>
  <c r="AA1655" i="1"/>
  <c r="AA4951" i="1"/>
  <c r="AA2872" i="1"/>
  <c r="AA4872" i="1"/>
  <c r="AA2669" i="1"/>
  <c r="AA4559" i="1"/>
  <c r="AA715" i="1"/>
  <c r="AA4691" i="1"/>
  <c r="AA18" i="1"/>
  <c r="AA445" i="1"/>
  <c r="AA4263" i="1"/>
  <c r="AA1192" i="1"/>
  <c r="AA4594" i="1"/>
  <c r="AA386" i="1"/>
  <c r="AA1085" i="1"/>
  <c r="AA3235" i="1"/>
  <c r="AA1342" i="1"/>
  <c r="AA2365" i="1"/>
  <c r="AA3067" i="1"/>
  <c r="AA1009" i="1"/>
  <c r="AA98" i="1"/>
  <c r="AA4193" i="1"/>
  <c r="AA2242" i="1"/>
  <c r="AA1989" i="1"/>
  <c r="AA2997" i="1"/>
  <c r="AA4874" i="1"/>
  <c r="AA3664" i="1"/>
  <c r="AA1921" i="1"/>
  <c r="AA27" i="1"/>
  <c r="AA4389" i="1"/>
  <c r="AA2219" i="1"/>
  <c r="AA1038" i="1"/>
  <c r="AA2063" i="1"/>
  <c r="AA1559" i="1"/>
  <c r="AA4428" i="1"/>
  <c r="AA205" i="1"/>
  <c r="AA4217" i="1"/>
  <c r="AA2278" i="1"/>
  <c r="AA1927" i="1"/>
  <c r="AA1973" i="1"/>
  <c r="AA3229" i="1"/>
  <c r="AA4984" i="1"/>
  <c r="AA1249" i="1"/>
  <c r="AA1514" i="1"/>
  <c r="AA4914" i="1"/>
  <c r="AA1283" i="1"/>
  <c r="AA3413" i="1"/>
  <c r="AA428" i="1"/>
  <c r="AA2175" i="1"/>
  <c r="AA2910" i="1"/>
  <c r="AA78" i="1"/>
  <c r="AA1340" i="1"/>
  <c r="AA1333" i="1"/>
  <c r="AA4845" i="1"/>
  <c r="AA3216" i="1"/>
  <c r="AA4622" i="1"/>
  <c r="AA3710" i="1"/>
  <c r="AA1865" i="1"/>
  <c r="AA2775" i="1"/>
  <c r="AA2244" i="1"/>
  <c r="AA116" i="1"/>
  <c r="AA1851" i="1"/>
  <c r="AA1309" i="1"/>
  <c r="AA4169" i="1"/>
  <c r="AA3337" i="1"/>
  <c r="AA3370" i="1"/>
  <c r="AA634" i="1"/>
  <c r="AA3949" i="1"/>
  <c r="AA1242" i="1"/>
  <c r="AA3042" i="1"/>
  <c r="AA2859" i="1"/>
  <c r="AA1566" i="1"/>
  <c r="AA1413" i="1"/>
  <c r="AA4965" i="1"/>
  <c r="AA1074" i="1"/>
  <c r="AA3130" i="1"/>
  <c r="AA1867" i="1"/>
  <c r="AA457" i="1"/>
  <c r="AA4497" i="1"/>
  <c r="AA292" i="1"/>
  <c r="AA3416" i="1"/>
  <c r="AA2284" i="1"/>
  <c r="AA3385" i="1"/>
  <c r="AA10" i="1"/>
  <c r="AA3083" i="1"/>
  <c r="AA1968" i="1"/>
  <c r="AA2618" i="1"/>
  <c r="AA3176" i="1"/>
  <c r="AA889" i="1"/>
  <c r="AA2519" i="1"/>
  <c r="AA2040" i="1"/>
  <c r="AA929" i="1"/>
  <c r="AA949" i="1"/>
  <c r="AA2301" i="1"/>
  <c r="AA4380" i="1"/>
  <c r="AA4879" i="1"/>
  <c r="AA1200" i="1"/>
  <c r="AA1963" i="1"/>
  <c r="AA1005" i="1"/>
  <c r="AA4762" i="1"/>
  <c r="AA4004" i="1"/>
  <c r="AA4422" i="1"/>
  <c r="AA3182" i="1"/>
  <c r="AA2231" i="1"/>
  <c r="AA1086" i="1"/>
  <c r="AA909" i="1"/>
  <c r="AA3306" i="1"/>
  <c r="AA3684" i="1"/>
  <c r="AA4804" i="1"/>
  <c r="AA4128" i="1"/>
  <c r="AA2977" i="1"/>
  <c r="AA4501" i="1"/>
  <c r="AA4583" i="1"/>
  <c r="AA3988" i="1"/>
  <c r="AA4182" i="1"/>
  <c r="AA2439" i="1"/>
  <c r="AA3435" i="1"/>
  <c r="AA4197" i="1"/>
  <c r="AA3503" i="1"/>
  <c r="AA3107" i="1"/>
  <c r="AA4403" i="1"/>
  <c r="AA2458" i="1"/>
  <c r="AA3633" i="1"/>
  <c r="AA299" i="1"/>
  <c r="AA2045" i="1"/>
  <c r="AA3747" i="1"/>
  <c r="AA4749" i="1"/>
  <c r="AA1050" i="1"/>
  <c r="AA245" i="1"/>
  <c r="AA182" i="1"/>
  <c r="AA1844" i="1"/>
  <c r="AA4815" i="1"/>
  <c r="AA2530" i="1"/>
  <c r="AA3499" i="1"/>
  <c r="AA4681" i="1"/>
  <c r="AA3437" i="1"/>
  <c r="AA2266" i="1"/>
  <c r="AA4032" i="1"/>
  <c r="AA531" i="1"/>
  <c r="AA4392" i="1"/>
  <c r="AA4050" i="1"/>
  <c r="AA1167" i="1"/>
  <c r="AA1267" i="1"/>
  <c r="AA4024" i="1"/>
  <c r="AA2453" i="1"/>
  <c r="AA4294" i="1"/>
  <c r="AA1503" i="1"/>
  <c r="AA4162" i="1"/>
  <c r="AA1431" i="1"/>
  <c r="AA4426" i="1"/>
  <c r="AA234" i="1"/>
  <c r="AA1420" i="1"/>
  <c r="AA4824" i="1"/>
  <c r="AA3185" i="1"/>
  <c r="AA773" i="1"/>
  <c r="AA1905" i="1"/>
  <c r="AA4994" i="1"/>
  <c r="AA339" i="1"/>
  <c r="AA1097" i="1"/>
  <c r="AA128" i="1"/>
  <c r="AA4385" i="1"/>
  <c r="AA467" i="1"/>
  <c r="AA4528" i="1"/>
  <c r="AA3465" i="1"/>
  <c r="AA95" i="1"/>
  <c r="AA4831" i="1"/>
  <c r="AA776" i="1"/>
  <c r="AA4720" i="1"/>
  <c r="AA2460" i="1"/>
  <c r="AA3252" i="1"/>
  <c r="AA1870" i="1"/>
  <c r="AA636" i="1"/>
  <c r="AA4768" i="1"/>
  <c r="AA3167" i="1"/>
  <c r="AA4521" i="1"/>
  <c r="AA3919" i="1"/>
  <c r="AA4420" i="1"/>
  <c r="AA973" i="1"/>
  <c r="AA2110" i="1"/>
  <c r="AA3256" i="1"/>
  <c r="AA2075" i="1"/>
  <c r="AA2459" i="1"/>
  <c r="AA1045" i="1"/>
  <c r="AA4651" i="1"/>
  <c r="AA3628" i="1"/>
  <c r="AA1245" i="1"/>
  <c r="AA3257" i="1"/>
  <c r="AA3299" i="1"/>
  <c r="AA3313" i="1"/>
  <c r="AA1554" i="1"/>
  <c r="AA4399" i="1"/>
  <c r="AA2112" i="1"/>
  <c r="AA3959" i="1"/>
  <c r="AA4201" i="1"/>
  <c r="AA4883" i="1"/>
  <c r="AA4943" i="1"/>
  <c r="AA2440" i="1"/>
  <c r="AA3249" i="1"/>
  <c r="AA2711" i="1"/>
  <c r="AA3393" i="1"/>
  <c r="AA2678" i="1"/>
  <c r="AA3830" i="1"/>
  <c r="AA3332" i="1"/>
  <c r="AA2190" i="1"/>
  <c r="AA1707" i="1"/>
  <c r="AA2342" i="1"/>
  <c r="AA2603" i="1"/>
  <c r="AA243" i="1"/>
  <c r="AA1859" i="1"/>
  <c r="AA2344" i="1"/>
  <c r="AA3344" i="1"/>
  <c r="AA2900" i="1"/>
  <c r="AA2517" i="1"/>
  <c r="AA3598" i="1"/>
  <c r="AA610" i="1"/>
  <c r="AA4117" i="1"/>
  <c r="AA4600" i="1"/>
  <c r="AA4070" i="1"/>
  <c r="AA4375" i="1"/>
  <c r="AA4095" i="1"/>
  <c r="AA1137" i="1"/>
  <c r="AA833" i="1"/>
  <c r="AA546" i="1"/>
  <c r="AA3033" i="1"/>
  <c r="AA1985" i="1"/>
  <c r="AA1100" i="1"/>
  <c r="AA3373" i="1"/>
  <c r="AA4642" i="1"/>
  <c r="AA410" i="1"/>
  <c r="AA1485" i="1"/>
  <c r="AA3931" i="1"/>
  <c r="AA293" i="1"/>
  <c r="AA950" i="1"/>
  <c r="AA1553" i="1"/>
  <c r="AA4809" i="1"/>
  <c r="AA4912" i="1"/>
  <c r="AA4997" i="1"/>
  <c r="AA4254" i="1"/>
  <c r="AA981" i="1"/>
  <c r="AA1848" i="1"/>
  <c r="AA3695" i="1"/>
  <c r="AA4363" i="1"/>
  <c r="AA2677" i="1"/>
  <c r="AA4977" i="1"/>
  <c r="AA430" i="1"/>
  <c r="AA1837" i="1"/>
  <c r="AA3954" i="1"/>
  <c r="AA3727" i="1"/>
  <c r="AA4699" i="1"/>
  <c r="AA2875" i="1"/>
  <c r="AA1703" i="1"/>
  <c r="AA2535" i="1"/>
  <c r="AA361" i="1"/>
  <c r="AA3993" i="1"/>
  <c r="AA2800" i="1"/>
  <c r="AA1821" i="1"/>
  <c r="AA3295" i="1"/>
  <c r="AA3090" i="1"/>
  <c r="AA207" i="1"/>
  <c r="AA1070" i="1"/>
  <c r="AA4303" i="1"/>
  <c r="AA3738" i="1"/>
  <c r="AA688" i="1"/>
  <c r="AA4888" i="1"/>
  <c r="AA3662" i="1"/>
  <c r="AA2098" i="1"/>
  <c r="AA195" i="1"/>
  <c r="AA3466" i="1"/>
  <c r="AA1492" i="1"/>
  <c r="AA3053" i="1"/>
  <c r="AA314" i="1"/>
  <c r="AA3721" i="1"/>
  <c r="AA3951" i="1"/>
  <c r="AA1519" i="1"/>
  <c r="AA561" i="1"/>
  <c r="AA19" i="1"/>
  <c r="AA2993" i="1"/>
  <c r="AA1334" i="1"/>
  <c r="AA1743" i="1"/>
  <c r="AA4194" i="1"/>
  <c r="AA4805" i="1"/>
  <c r="AA880" i="1"/>
  <c r="AA4970" i="1"/>
  <c r="AA3994" i="1"/>
  <c r="AA4573" i="1"/>
  <c r="AA838" i="1"/>
  <c r="AA3126" i="1"/>
  <c r="AA1273" i="1"/>
  <c r="AA3175" i="1"/>
  <c r="AA4101" i="1"/>
  <c r="AA2084" i="1"/>
  <c r="AA1549" i="1"/>
  <c r="AA4316" i="1"/>
  <c r="AA1722" i="1"/>
  <c r="AA3169" i="1"/>
  <c r="AA64" i="1"/>
  <c r="AA285" i="1"/>
  <c r="AA1181" i="1"/>
  <c r="AA4613" i="1"/>
  <c r="AA3212" i="1"/>
  <c r="AA1103" i="1"/>
  <c r="AA550" i="1"/>
  <c r="AA2200" i="1"/>
  <c r="AA3477" i="1"/>
  <c r="AA3061" i="1"/>
  <c r="AA4930" i="1"/>
  <c r="AA2329" i="1"/>
  <c r="AA4346" i="1"/>
  <c r="AA2646" i="1"/>
  <c r="AA2139" i="1"/>
  <c r="AA3103" i="1"/>
  <c r="AA1161" i="1"/>
  <c r="AA3211" i="1"/>
  <c r="AA1148" i="1"/>
  <c r="AA1676" i="1"/>
  <c r="AA2058" i="1"/>
  <c r="Z3872" i="1"/>
  <c r="Z3219" i="1"/>
  <c r="Z4308" i="1"/>
  <c r="Z2898" i="1"/>
  <c r="Z2929" i="1"/>
  <c r="Z3602" i="1"/>
  <c r="Z3895" i="1"/>
  <c r="Z3693" i="1"/>
  <c r="Z2824" i="1"/>
  <c r="Z2280" i="1"/>
  <c r="Z2317" i="1"/>
  <c r="Z3396" i="1"/>
  <c r="Z4406" i="1"/>
  <c r="Z2554" i="1"/>
  <c r="Z1179" i="1"/>
  <c r="Z4267" i="1"/>
  <c r="Z1811" i="1"/>
  <c r="Z692" i="1"/>
  <c r="Z3571" i="1"/>
  <c r="Z43" i="1"/>
  <c r="Z1980" i="1"/>
  <c r="Z4175" i="1"/>
  <c r="Z189" i="1"/>
  <c r="Z3958" i="1"/>
  <c r="Z320" i="1"/>
  <c r="Z4832" i="1"/>
  <c r="Z751" i="1"/>
  <c r="Z3406" i="1"/>
  <c r="Z4147" i="1"/>
  <c r="Z4319" i="1"/>
  <c r="Z3100" i="1"/>
  <c r="Z452" i="1"/>
  <c r="Z3350" i="1"/>
  <c r="Z4657" i="1"/>
  <c r="Z2960" i="1"/>
  <c r="Z2292" i="1"/>
  <c r="Z202" i="1"/>
  <c r="Z3891" i="1"/>
  <c r="Z4345" i="1"/>
  <c r="Z2810" i="1"/>
  <c r="Z4256" i="1"/>
  <c r="Z4068" i="1"/>
  <c r="Z197" i="1"/>
  <c r="Z869" i="1"/>
  <c r="Z4111" i="1"/>
  <c r="Z2340" i="1"/>
  <c r="Z401" i="1"/>
  <c r="Z483" i="1"/>
  <c r="Z405" i="1"/>
  <c r="Z1042" i="1"/>
  <c r="Z3764" i="1"/>
  <c r="Z1407" i="1"/>
  <c r="Z3840" i="1"/>
  <c r="Z254" i="1"/>
  <c r="Z1666" i="1"/>
  <c r="Z3886" i="1"/>
  <c r="Z650" i="1"/>
  <c r="Z2008" i="1"/>
  <c r="Z1868" i="1"/>
  <c r="Z2425" i="1"/>
  <c r="Z4957" i="1"/>
  <c r="Z2002" i="1"/>
  <c r="Z1880" i="1"/>
  <c r="Z4248" i="1"/>
  <c r="Z3279" i="1"/>
  <c r="Z570" i="1"/>
  <c r="Z126" i="1"/>
  <c r="Z647" i="1"/>
  <c r="Z566" i="1"/>
  <c r="Z1746" i="1"/>
  <c r="Z741" i="1"/>
  <c r="Z2854" i="1"/>
  <c r="Z1384" i="1"/>
  <c r="Z512" i="1"/>
  <c r="Z2060" i="1"/>
  <c r="Z707" i="1"/>
  <c r="Z2887" i="1"/>
  <c r="Z685" i="1"/>
  <c r="Z2073" i="1"/>
  <c r="Z250" i="1"/>
  <c r="Z499" i="1"/>
  <c r="Z2207" i="1"/>
  <c r="Z4736" i="1"/>
  <c r="Z1945" i="1"/>
  <c r="Z390" i="1"/>
  <c r="Z3974" i="1"/>
  <c r="Z255" i="1"/>
  <c r="Z2424" i="1"/>
  <c r="Z1675" i="1"/>
  <c r="Z4219" i="1"/>
  <c r="Z176" i="1"/>
  <c r="Z4149" i="1"/>
  <c r="Z208" i="1"/>
  <c r="Z1509" i="1"/>
  <c r="Z2713" i="1"/>
  <c r="Z383" i="1"/>
  <c r="Z706" i="1"/>
  <c r="Z2486" i="1"/>
  <c r="Z1766" i="1"/>
  <c r="Z1126" i="1"/>
  <c r="Z1884" i="1"/>
  <c r="Z4051" i="1"/>
  <c r="Z2283" i="1"/>
  <c r="Z1903" i="1"/>
  <c r="Z684" i="1"/>
  <c r="Z2361" i="1"/>
  <c r="Z1995" i="1"/>
  <c r="Z1116" i="1"/>
  <c r="Z574" i="1"/>
  <c r="Z2080" i="1"/>
  <c r="Z4276" i="1"/>
  <c r="Z2795" i="1"/>
  <c r="Z4566" i="1"/>
  <c r="Z1194" i="1"/>
  <c r="Z2333" i="1"/>
  <c r="Z1787" i="1"/>
  <c r="Z3746" i="1"/>
  <c r="Z523" i="1"/>
  <c r="Z4554" i="1"/>
  <c r="Z1718" i="1"/>
  <c r="Z1862" i="1"/>
  <c r="Z2463" i="1"/>
  <c r="Z4676" i="1"/>
  <c r="Z3766" i="1"/>
  <c r="Z3643" i="1"/>
  <c r="Z4940" i="1"/>
  <c r="Z2311" i="1"/>
  <c r="Z1451" i="1"/>
  <c r="Z4858" i="1"/>
  <c r="Z295" i="1"/>
  <c r="Z313" i="1"/>
  <c r="Z4450" i="1"/>
  <c r="Z4790" i="1"/>
  <c r="Z896" i="1"/>
  <c r="Z872" i="1"/>
  <c r="Z2776" i="1"/>
  <c r="Z3760" i="1"/>
  <c r="Z666" i="1"/>
  <c r="Z3925" i="1"/>
  <c r="Z4139" i="1"/>
  <c r="Z4280" i="1"/>
  <c r="Z4944" i="1"/>
  <c r="Z2417" i="1"/>
  <c r="Z2650" i="1"/>
  <c r="Z2313" i="1"/>
  <c r="Z4297" i="1"/>
  <c r="Z3569" i="1"/>
  <c r="Z1018" i="1"/>
  <c r="Z4743" i="1"/>
  <c r="Z867" i="1"/>
  <c r="Z1560" i="1"/>
  <c r="Z4007" i="1"/>
  <c r="Z1629" i="1"/>
  <c r="Z628" i="1"/>
  <c r="Z3927" i="1"/>
  <c r="Z663" i="1"/>
  <c r="Z1297" i="1"/>
  <c r="Z3740" i="1"/>
  <c r="Z179" i="1"/>
  <c r="Z3608" i="1"/>
  <c r="Z2004" i="1"/>
  <c r="Z1138" i="1"/>
  <c r="Z3142" i="1"/>
  <c r="Z3077" i="1"/>
  <c r="Z1748" i="1"/>
  <c r="Z1902" i="1"/>
  <c r="Z2702" i="1"/>
  <c r="Z4413" i="1"/>
  <c r="Z4889" i="1"/>
  <c r="Z4679" i="1"/>
  <c r="Z4446" i="1"/>
  <c r="Z1082" i="1"/>
  <c r="Z1263" i="1"/>
  <c r="Z3098" i="1"/>
  <c r="Z2243" i="1"/>
  <c r="Z2465" i="1"/>
  <c r="Z2000" i="1"/>
  <c r="Z2921" i="1"/>
  <c r="Z1115" i="1"/>
  <c r="Z1247" i="1"/>
  <c r="Z340" i="1"/>
  <c r="Z731" i="1"/>
  <c r="Z4483" i="1"/>
  <c r="Z2542" i="1"/>
  <c r="Z2358" i="1"/>
  <c r="Z4742" i="1"/>
  <c r="Z3140" i="1"/>
  <c r="Z149" i="1"/>
  <c r="Z3159" i="1"/>
  <c r="Z3209" i="1"/>
  <c r="Z4818" i="1"/>
  <c r="Z4806" i="1"/>
  <c r="Z4172" i="1"/>
  <c r="Z426" i="1"/>
  <c r="Z3561" i="1"/>
  <c r="Z192" i="1"/>
  <c r="Z1284" i="1"/>
  <c r="Z778" i="1"/>
  <c r="Z1938" i="1"/>
  <c r="Z2712" i="1"/>
  <c r="Z3715" i="1"/>
  <c r="Z479" i="1"/>
  <c r="Z4359" i="1"/>
  <c r="Z463" i="1"/>
  <c r="Z2279" i="1"/>
  <c r="Z2146" i="1"/>
  <c r="Z2388" i="1"/>
  <c r="Z3493" i="1"/>
  <c r="Z939" i="1"/>
  <c r="Z82" i="1"/>
  <c r="Z2324" i="1"/>
  <c r="Z3592" i="1"/>
  <c r="Z4545" i="1"/>
  <c r="Z683" i="1"/>
  <c r="Z3233" i="1"/>
  <c r="Z474" i="1"/>
  <c r="Z490" i="1"/>
  <c r="Z1318" i="1"/>
  <c r="Z1556" i="1"/>
  <c r="Z3835" i="1"/>
  <c r="Z2268" i="1"/>
  <c r="Z1302" i="1"/>
  <c r="Z3153" i="1"/>
  <c r="Z3102" i="1"/>
  <c r="Z1083" i="1"/>
  <c r="Z1429" i="1"/>
  <c r="Z3403" i="1"/>
  <c r="Z4130" i="1"/>
  <c r="Z2890" i="1"/>
  <c r="Z4029" i="1"/>
  <c r="Z3751" i="1"/>
  <c r="Z882" i="1"/>
  <c r="Z1634" i="1"/>
  <c r="Z2435" i="1"/>
  <c r="Z1472" i="1"/>
  <c r="Z4352" i="1"/>
  <c r="Z4370" i="1"/>
  <c r="Z2947" i="1"/>
  <c r="Z4096" i="1"/>
  <c r="Z3027" i="1"/>
  <c r="Z4864" i="1"/>
  <c r="Z2257" i="1"/>
  <c r="Z703" i="1"/>
  <c r="Z876" i="1"/>
  <c r="Z422" i="1"/>
  <c r="Z2022" i="1"/>
  <c r="Z957" i="1"/>
  <c r="Z2958" i="1"/>
  <c r="Z4942" i="1"/>
  <c r="Z3551" i="1"/>
  <c r="Z2547" i="1"/>
  <c r="Z3260" i="1"/>
  <c r="Z2602" i="1"/>
  <c r="Z475" i="1"/>
  <c r="Z1326" i="1"/>
  <c r="Z4252" i="1"/>
  <c r="Z1041" i="1"/>
  <c r="Z3004" i="1"/>
  <c r="Z2834" i="1"/>
  <c r="Z345" i="1"/>
  <c r="Z2784" i="1"/>
  <c r="Z3971" i="1"/>
  <c r="Z4340" i="1"/>
  <c r="Z127" i="1"/>
  <c r="Z3873" i="1"/>
  <c r="Z1153" i="1"/>
  <c r="Z4525" i="1"/>
  <c r="Z1913" i="1"/>
  <c r="Z655" i="1"/>
  <c r="Z4697" i="1"/>
  <c r="Z1941" i="1"/>
  <c r="Z557" i="1"/>
  <c r="Z3021" i="1"/>
  <c r="Z4518" i="1"/>
  <c r="Z2744" i="1"/>
  <c r="Z2387" i="1"/>
  <c r="Z4199" i="1"/>
  <c r="Z2412" i="1"/>
  <c r="Z1499" i="1"/>
  <c r="Z827" i="1"/>
  <c r="Z159" i="1"/>
  <c r="Z1863" i="1"/>
  <c r="Z2938" i="1"/>
  <c r="Z3273" i="1"/>
  <c r="Z461" i="1"/>
  <c r="Z3616" i="1"/>
  <c r="Z4227" i="1"/>
  <c r="Z774" i="1"/>
  <c r="Z3378" i="1"/>
  <c r="Z1602" i="1"/>
  <c r="Z1574" i="1"/>
  <c r="Z974" i="1"/>
  <c r="Z1174" i="1"/>
  <c r="Z4510" i="1"/>
  <c r="Z2446" i="1"/>
  <c r="Z2741" i="1"/>
  <c r="Z972" i="1"/>
  <c r="Z4116" i="1"/>
  <c r="Z1063" i="1"/>
  <c r="Z1725" i="1"/>
  <c r="Z2454" i="1"/>
  <c r="Z4108" i="1"/>
  <c r="Z1307" i="1"/>
  <c r="Z3587" i="1"/>
  <c r="Z2750" i="1"/>
  <c r="Z321" i="1"/>
  <c r="Z1471" i="1"/>
  <c r="Z2961" i="1"/>
  <c r="Z4937" i="1"/>
  <c r="Z4794" i="1"/>
  <c r="Z4443" i="1"/>
  <c r="Z4946" i="1"/>
  <c r="Z4086" i="1"/>
  <c r="Z2639" i="1"/>
  <c r="Z388" i="1"/>
  <c r="Z4000" i="1"/>
  <c r="Z3483" i="1"/>
  <c r="Z3250" i="1"/>
  <c r="Z1640" i="1"/>
  <c r="Z1090" i="1"/>
  <c r="Z3490" i="1"/>
  <c r="Z1594" i="1"/>
  <c r="Z1831" i="1"/>
  <c r="Z3910" i="1"/>
  <c r="Z4239" i="1"/>
  <c r="Z3596" i="1"/>
  <c r="Z4696" i="1"/>
  <c r="Z3868" i="1"/>
  <c r="Z4960" i="1"/>
  <c r="Z466" i="1"/>
  <c r="Z3962" i="1"/>
  <c r="Z2972" i="1"/>
  <c r="Z1004" i="1"/>
  <c r="Z4893" i="1"/>
  <c r="Z3375" i="1"/>
  <c r="Z4825" i="1"/>
  <c r="Z625" i="1"/>
  <c r="Z1784" i="1"/>
  <c r="Z4605" i="1"/>
  <c r="Z2056" i="1"/>
  <c r="Z86" i="1"/>
  <c r="Z2077" i="1"/>
  <c r="Z3767" i="1"/>
  <c r="Z2287" i="1"/>
  <c r="Z3213" i="1"/>
  <c r="Z1020" i="1"/>
  <c r="Z3308" i="1"/>
  <c r="Z1112" i="1"/>
  <c r="Z2878" i="1"/>
  <c r="Z1693" i="1"/>
  <c r="Z1452" i="1"/>
  <c r="Z3173" i="1"/>
  <c r="Z2198" i="1"/>
  <c r="Z1446" i="1"/>
  <c r="Z2392" i="1"/>
  <c r="Z4926" i="1"/>
  <c r="Z1951" i="1"/>
  <c r="Z1232" i="1"/>
  <c r="Z2552" i="1"/>
  <c r="Z1025" i="1"/>
  <c r="Z3428" i="1"/>
  <c r="Z2771" i="1"/>
  <c r="Z3792" i="1"/>
  <c r="Z108" i="1"/>
  <c r="Z4537" i="1"/>
  <c r="Z805" i="1"/>
  <c r="Z3911" i="1"/>
  <c r="Z2005" i="1"/>
  <c r="Z173" i="1"/>
  <c r="Z2221" i="1"/>
  <c r="Z3741" i="1"/>
  <c r="Z2862" i="1"/>
  <c r="Z3154" i="1"/>
  <c r="Z4425" i="1"/>
  <c r="Z3859" i="1"/>
  <c r="Z3346" i="1"/>
  <c r="Z4367" i="1"/>
  <c r="Z396" i="1"/>
  <c r="Z2397" i="1"/>
  <c r="Z3617" i="1"/>
  <c r="Z1948" i="1"/>
  <c r="Z835" i="1"/>
  <c r="Z4664" i="1"/>
  <c r="Z4636" i="1"/>
  <c r="Z4740" i="1"/>
  <c r="Z1135" i="1"/>
  <c r="Z2684" i="1"/>
  <c r="Z3793" i="1"/>
  <c r="Z4708" i="1"/>
  <c r="Z12" i="1"/>
  <c r="Z1071" i="1"/>
  <c r="Z3230" i="1"/>
  <c r="Z31" i="1"/>
  <c r="Z2318" i="1"/>
  <c r="Z470" i="1"/>
  <c r="Z3368" i="1"/>
  <c r="Z3251" i="1"/>
  <c r="Z2673" i="1"/>
  <c r="Z1315" i="1"/>
  <c r="Z4384" i="1"/>
  <c r="Z1764" i="1"/>
  <c r="Z1483" i="1"/>
  <c r="Z1749" i="1"/>
  <c r="Z1059" i="1"/>
  <c r="Z1144" i="1"/>
  <c r="Z1542" i="1"/>
  <c r="Z4909" i="1"/>
  <c r="Z4692" i="1"/>
  <c r="Z1185" i="1"/>
  <c r="Z600" i="1"/>
  <c r="Z2751" i="1"/>
  <c r="Z1915" i="1"/>
  <c r="Z4466" i="1"/>
  <c r="Z3904" i="1"/>
  <c r="Z3192" i="1"/>
  <c r="Z4648" i="1"/>
  <c r="Z963" i="1"/>
  <c r="Z3133" i="1"/>
  <c r="Z4225" i="1"/>
  <c r="Z1453" i="1"/>
  <c r="Z3480" i="1"/>
  <c r="Z45" i="1"/>
  <c r="Z3680" i="1"/>
  <c r="Z3841" i="1"/>
  <c r="Z2382" i="1"/>
  <c r="Z3973" i="1"/>
  <c r="Z359" i="1"/>
  <c r="Z3353" i="1"/>
  <c r="Z2368" i="1"/>
  <c r="Z1057" i="1"/>
  <c r="Z2681" i="1"/>
  <c r="Z249" i="1"/>
  <c r="Z791" i="1"/>
  <c r="Z3269" i="1"/>
  <c r="Z1589" i="1"/>
  <c r="Z3986" i="1"/>
  <c r="Z977" i="1"/>
  <c r="Z3574" i="1"/>
  <c r="Z99" i="1"/>
  <c r="Z4735" i="1"/>
  <c r="Z3686" i="1"/>
  <c r="Z54" i="1"/>
  <c r="Z1075" i="1"/>
  <c r="Z658" i="1"/>
  <c r="Z2880" i="1"/>
  <c r="Z1418" i="1"/>
  <c r="Z4904" i="1"/>
  <c r="Z3926" i="1"/>
  <c r="Z1066" i="1"/>
  <c r="Z527" i="1"/>
  <c r="Z412" i="1"/>
  <c r="Z3675" i="1"/>
  <c r="Z3776" i="1"/>
  <c r="Z1014" i="1"/>
  <c r="Z4535" i="1"/>
  <c r="Z1735" i="1"/>
  <c r="Z3454" i="1"/>
  <c r="Z768" i="1"/>
  <c r="Z2375" i="1"/>
  <c r="Z2564" i="1"/>
  <c r="Z920" i="1"/>
  <c r="Z1910" i="1"/>
  <c r="Z3982" i="1"/>
  <c r="Z3065" i="1"/>
  <c r="Z3772" i="1"/>
  <c r="Z1188" i="1"/>
  <c r="Z2205" i="1"/>
  <c r="Z1401" i="1"/>
  <c r="Z3848" i="1"/>
  <c r="Z1281" i="1"/>
  <c r="Z3119" i="1"/>
  <c r="Z742" i="1"/>
  <c r="Z918" i="1"/>
  <c r="Z3965" i="1"/>
  <c r="Z3271" i="1"/>
  <c r="Z526" i="1"/>
  <c r="Z1558" i="1"/>
  <c r="Z3934" i="1"/>
  <c r="Z1228" i="1"/>
  <c r="Z747" i="1"/>
  <c r="Z1460" i="1"/>
  <c r="Z1636" i="1"/>
  <c r="Z316" i="1"/>
  <c r="Z4767" i="1"/>
  <c r="Z3629" i="1"/>
  <c r="Z609" i="1"/>
  <c r="Z2339" i="1"/>
  <c r="Z3909" i="1"/>
  <c r="Z844" i="1"/>
  <c r="Z4623" i="1"/>
  <c r="Z351" i="1"/>
  <c r="Z3394" i="1"/>
  <c r="Z4371" i="1"/>
  <c r="Z4980" i="1"/>
  <c r="Z1454" i="1"/>
  <c r="Z436" i="1"/>
  <c r="Z494" i="1"/>
  <c r="Z4556" i="1"/>
  <c r="Z4870" i="1"/>
  <c r="Z3547" i="1"/>
  <c r="Z1732" i="1"/>
  <c r="Z998" i="1"/>
  <c r="Z3759" i="1"/>
  <c r="Z1226" i="1"/>
  <c r="Z4168" i="1"/>
  <c r="Z1008" i="1"/>
  <c r="Z851" i="1"/>
  <c r="Z4509" i="1"/>
  <c r="Z3060" i="1"/>
  <c r="Z2621" i="1"/>
  <c r="Z3562" i="1"/>
  <c r="Z3009" i="1"/>
  <c r="Z2480" i="1"/>
  <c r="Z3089" i="1"/>
  <c r="Z2027" i="1"/>
  <c r="Z4608" i="1"/>
  <c r="Z2924" i="1"/>
  <c r="Z131" i="1"/>
  <c r="Z1106" i="1"/>
  <c r="Z3408" i="1"/>
  <c r="Z2917" i="1"/>
  <c r="Z779" i="1"/>
  <c r="Z16" i="1"/>
  <c r="Z4713" i="1"/>
  <c r="Z3149" i="1"/>
  <c r="Z4969" i="1"/>
  <c r="Z1690" i="1"/>
  <c r="Z4281" i="1"/>
  <c r="Z2826" i="1"/>
  <c r="Z1207" i="1"/>
  <c r="Z581" i="1"/>
  <c r="Z513" i="1"/>
  <c r="Z3482" i="1"/>
  <c r="Z4401" i="1"/>
  <c r="Z3894" i="1"/>
  <c r="Z871" i="1"/>
  <c r="Z2130" i="1"/>
  <c r="Z2210" i="1"/>
  <c r="Z3180" i="1"/>
  <c r="Z3676" i="1"/>
  <c r="Z4014" i="1"/>
  <c r="Z1338" i="1"/>
  <c r="Z1301" i="1"/>
  <c r="Z764" i="1"/>
  <c r="Z4527" i="1"/>
  <c r="Z2196" i="1"/>
  <c r="Z3195" i="1"/>
  <c r="Z819" i="1"/>
  <c r="Z1648" i="1"/>
  <c r="Z4905" i="1"/>
  <c r="Z656" i="1"/>
  <c r="Z627" i="1"/>
  <c r="Z577" i="1"/>
  <c r="Z3433" i="1"/>
  <c r="Z2981" i="1"/>
  <c r="Z1139" i="1"/>
  <c r="Z1653" i="1"/>
  <c r="Z1765" i="1"/>
  <c r="Z620" i="1"/>
  <c r="Z4620" i="1"/>
  <c r="Z2832" i="1"/>
  <c r="Z4245" i="1"/>
  <c r="Z1952" i="1"/>
  <c r="Z3970" i="1"/>
  <c r="Z2546" i="1"/>
  <c r="Z2683" i="1"/>
  <c r="Z4137" i="1"/>
  <c r="Z4410" i="1"/>
  <c r="Z1535" i="1"/>
  <c r="Z3355" i="1"/>
  <c r="Z1596" i="1"/>
  <c r="Z1166" i="1"/>
  <c r="Z3118" i="1"/>
  <c r="Z3663" i="1"/>
  <c r="Z1644" i="1"/>
  <c r="Z42" i="1"/>
  <c r="Z79" i="1"/>
  <c r="Z3011" i="1"/>
  <c r="Z1346" i="1"/>
  <c r="Z3059" i="1"/>
  <c r="Z894" i="1"/>
  <c r="Z3352" i="1"/>
  <c r="Z582" i="1"/>
  <c r="Z4400" i="1"/>
  <c r="Z3976" i="1"/>
  <c r="Z4503" i="1"/>
  <c r="Z3526" i="1"/>
  <c r="Z1209" i="1"/>
  <c r="Z1255" i="1"/>
  <c r="Z4673" i="1"/>
  <c r="Z1624" i="1"/>
  <c r="Z267" i="1"/>
  <c r="Z4813" i="1"/>
  <c r="Z3842" i="1"/>
  <c r="Z169" i="1"/>
  <c r="Z1713" i="1"/>
  <c r="Z3492" i="1"/>
  <c r="Z3036" i="1"/>
  <c r="Z3899" i="1"/>
  <c r="Z3024" i="1"/>
  <c r="Z4710" i="1"/>
  <c r="Z1652" i="1"/>
  <c r="Z417" i="1"/>
  <c r="Z211" i="1"/>
  <c r="Z2670" i="1"/>
  <c r="Z4481" i="1"/>
  <c r="Z440" i="1"/>
  <c r="Z460" i="1"/>
  <c r="Z664" i="1"/>
  <c r="Z1994" i="1"/>
  <c r="Z3586" i="1"/>
  <c r="Z4166" i="1"/>
  <c r="Z3423" i="1"/>
  <c r="Z2201" i="1"/>
  <c r="Z1432" i="1"/>
  <c r="Z961" i="1"/>
  <c r="Z2701" i="1"/>
  <c r="Z334" i="1"/>
  <c r="Z3291" i="1"/>
  <c r="Z1551" i="1"/>
  <c r="Z990" i="1"/>
  <c r="Z3448" i="1"/>
  <c r="Z3472" i="1"/>
  <c r="Z2722" i="1"/>
  <c r="Z4563" i="1"/>
  <c r="Z4354" i="1"/>
  <c r="Z4907" i="1"/>
  <c r="Z247" i="1"/>
  <c r="Z3805" i="1"/>
  <c r="Z142" i="1"/>
  <c r="Z549" i="1"/>
  <c r="Z3985" i="1"/>
  <c r="Z2482" i="1"/>
  <c r="Z3052" i="1"/>
  <c r="Z1729" i="1"/>
  <c r="Z3846" i="1"/>
  <c r="Z4134" i="1"/>
  <c r="Z4627" i="1"/>
  <c r="Z469" i="1"/>
  <c r="Z4028" i="1"/>
  <c r="Z4949" i="1"/>
  <c r="Z1900" i="1"/>
  <c r="Z2169" i="1"/>
  <c r="Z4979" i="1"/>
  <c r="Z2052" i="1"/>
  <c r="Z2423" i="1"/>
  <c r="Z1775" i="1"/>
  <c r="Z2936" i="1"/>
  <c r="Z1355" i="1"/>
  <c r="Z1992" i="1"/>
  <c r="Z3389" i="1"/>
  <c r="Z3517" i="1"/>
  <c r="Z4616" i="1"/>
  <c r="Z3441" i="1"/>
  <c r="Z3514" i="1"/>
  <c r="Z2638" i="1"/>
  <c r="Z4853" i="1"/>
  <c r="Z1969" i="1"/>
  <c r="Z2608" i="1"/>
  <c r="Z2802" i="1"/>
  <c r="Z3871" i="1"/>
  <c r="Z273" i="1"/>
  <c r="Z4240" i="1"/>
  <c r="Z172" i="1"/>
  <c r="Z518" i="1"/>
  <c r="Z2378" i="1"/>
  <c r="Z845" i="1"/>
  <c r="Z1435" i="1"/>
  <c r="Z3520" i="1"/>
  <c r="Z1736" i="1"/>
  <c r="Z1610" i="1"/>
  <c r="Z4184" i="1"/>
  <c r="Z3494" i="1"/>
  <c r="Z2189" i="1"/>
  <c r="Z3202" i="1"/>
  <c r="Z4985" i="1"/>
  <c r="Z1381" i="1"/>
  <c r="Z1184" i="1"/>
  <c r="Z3386" i="1"/>
  <c r="Z4016" i="1"/>
  <c r="Z3086" i="1"/>
  <c r="Z3323" i="1"/>
  <c r="Z858" i="1"/>
  <c r="Z1146" i="1"/>
  <c r="Z1869" i="1"/>
  <c r="Z886" i="1"/>
  <c r="Z836" i="1"/>
  <c r="Z3455" i="1"/>
  <c r="Z3468" i="1"/>
  <c r="Z4163" i="1"/>
  <c r="Z2716" i="1"/>
  <c r="Z2495" i="1"/>
  <c r="Z734" i="1"/>
  <c r="Z3691" i="1"/>
  <c r="Z1819" i="1"/>
  <c r="Z3501" i="1"/>
  <c r="Z2032" i="1"/>
  <c r="Z3654" i="1"/>
  <c r="Z752" i="1"/>
  <c r="Z4105" i="1"/>
  <c r="Z1580" i="1"/>
  <c r="Z50" i="1"/>
  <c r="Z2630" i="1"/>
  <c r="Z1003" i="1"/>
  <c r="Z2853" i="1"/>
  <c r="Z414" i="1"/>
  <c r="Z2297" i="1"/>
  <c r="Z1244" i="1"/>
  <c r="Z832" i="1"/>
  <c r="Z4582" i="1"/>
  <c r="Z4849" i="1"/>
  <c r="Z4854" i="1"/>
  <c r="Z699" i="1"/>
  <c r="Z3275" i="1"/>
  <c r="Z3451" i="1"/>
  <c r="Z4325" i="1"/>
  <c r="Z3300" i="1"/>
  <c r="Z1533" i="1"/>
  <c r="Z1095" i="1"/>
  <c r="Z552" i="1"/>
  <c r="Z3505" i="1"/>
  <c r="Z955" i="1"/>
  <c r="Z97" i="1"/>
  <c r="Z488" i="1"/>
  <c r="Z2731" i="1"/>
  <c r="Z3400" i="1"/>
  <c r="Z1532" i="1"/>
  <c r="Z2527" i="1"/>
  <c r="Z2234" i="1"/>
  <c r="Z4131" i="1"/>
  <c r="Z862" i="1"/>
  <c r="Z1424" i="1"/>
  <c r="Z3601" i="1"/>
  <c r="Z2472" i="1"/>
  <c r="Z1829" i="1"/>
  <c r="Z468" i="1"/>
  <c r="Z1659" i="1"/>
  <c r="Z3800" i="1"/>
  <c r="Z4587" i="1"/>
  <c r="Z1541" i="1"/>
  <c r="Z3577" i="1"/>
  <c r="Z2643" i="1"/>
  <c r="Z4938" i="1"/>
  <c r="Z3220" i="1"/>
  <c r="Z1092" i="1"/>
  <c r="Z3427" i="1"/>
  <c r="Z1547" i="1"/>
  <c r="Z3582" i="1"/>
  <c r="Z612" i="1"/>
  <c r="Z268" i="1"/>
  <c r="Z402" i="1"/>
  <c r="Z907" i="1"/>
  <c r="Z3706" i="1"/>
  <c r="Z2541" i="1"/>
  <c r="Z1511" i="1"/>
  <c r="Z1164" i="1"/>
  <c r="Z2021" i="1"/>
  <c r="Z1540" i="1"/>
  <c r="Z1897" i="1"/>
  <c r="Z4962" i="1"/>
  <c r="Z2158" i="1"/>
  <c r="Z2104" i="1"/>
  <c r="Z4438" i="1"/>
  <c r="Z4250" i="1"/>
  <c r="Z1500" i="1"/>
  <c r="Z1398" i="1"/>
  <c r="Z2848" i="1"/>
  <c r="Z2510" i="1"/>
  <c r="Z1210" i="1"/>
  <c r="Z216" i="1"/>
  <c r="Z1695" i="1"/>
  <c r="Z1455" i="1"/>
  <c r="Z240" i="1"/>
  <c r="Z2739" i="1"/>
  <c r="Z4222" i="1"/>
  <c r="Z2384" i="1"/>
  <c r="Z4288" i="1"/>
  <c r="Z4880" i="1"/>
  <c r="Z4102" i="1"/>
  <c r="Z2252" i="1"/>
  <c r="Z971" i="1"/>
  <c r="Z2946" i="1"/>
  <c r="Z3034" i="1"/>
  <c r="Z2570" i="1"/>
  <c r="Z3512" i="1"/>
  <c r="Z194" i="1"/>
  <c r="Z2543" i="1"/>
  <c r="Z821" i="1"/>
  <c r="Z154" i="1"/>
  <c r="Z649" i="1"/>
  <c r="Z4661" i="1"/>
  <c r="Z28" i="1"/>
  <c r="Z3305" i="1"/>
  <c r="Z2107" i="1"/>
  <c r="Z580" i="1"/>
  <c r="Z3524" i="1"/>
  <c r="Z2904" i="1"/>
  <c r="Z1212" i="1"/>
  <c r="Z3453" i="1"/>
  <c r="Z2259" i="1"/>
  <c r="Z4669" i="1"/>
  <c r="Z2545" i="1"/>
  <c r="Z1389" i="1"/>
  <c r="Z3672" i="1"/>
  <c r="Z242" i="1"/>
  <c r="Z760" i="1"/>
  <c r="Z2010" i="1"/>
  <c r="Z1021" i="1"/>
  <c r="Z4103" i="1"/>
  <c r="Z3701" i="1"/>
  <c r="Z817" i="1"/>
  <c r="Z354" i="1"/>
  <c r="Z2019" i="1"/>
  <c r="Z908" i="1"/>
  <c r="Z3937" i="1"/>
  <c r="Z2367" i="1"/>
  <c r="Z1937" i="1"/>
  <c r="Z2599" i="1"/>
  <c r="Z1386" i="1"/>
  <c r="Z3347" i="1"/>
  <c r="Z4878" i="1"/>
  <c r="Z3320" i="1"/>
  <c r="Z3729" i="1"/>
  <c r="Z3266" i="1"/>
  <c r="Z1982" i="1"/>
  <c r="Z337" i="1"/>
  <c r="Z4653" i="1"/>
  <c r="Z826" i="1"/>
  <c r="Z2742" i="1"/>
  <c r="Z3757" i="1"/>
  <c r="Z2006" i="1"/>
  <c r="Z1168" i="1"/>
  <c r="Z2559" i="1"/>
  <c r="Z2516" i="1"/>
  <c r="Z3151" i="1"/>
  <c r="Z119" i="1"/>
  <c r="Z318" i="1"/>
  <c r="Z3186" i="1"/>
  <c r="Z2153" i="1"/>
  <c r="Z3318" i="1"/>
  <c r="Z398" i="1"/>
  <c r="Z1752" i="1"/>
  <c r="Z1357" i="1"/>
  <c r="Z1942" i="1"/>
  <c r="Z1895" i="1"/>
  <c r="Z2129" i="1"/>
  <c r="Z89" i="1"/>
  <c r="Z161" i="1"/>
  <c r="Z110" i="1"/>
  <c r="Z1252" i="1"/>
  <c r="Z2562" i="1"/>
  <c r="Z1203" i="1"/>
  <c r="Z4496" i="1"/>
  <c r="Z2029" i="1"/>
  <c r="Z4011" i="1"/>
  <c r="Z34" i="1"/>
  <c r="Z593" i="1"/>
  <c r="Z2416" i="1"/>
  <c r="Z2049" i="1"/>
  <c r="Z586" i="1"/>
  <c r="Z2314" i="1"/>
  <c r="Z1223" i="1"/>
  <c r="Z1836" i="1"/>
  <c r="Z3674" i="1"/>
  <c r="Z3865" i="1"/>
  <c r="Z2707" i="1"/>
  <c r="Z355" i="1"/>
  <c r="Z2419" i="1"/>
  <c r="Z680" i="1"/>
  <c r="Z4313" i="1"/>
  <c r="Z4390" i="1"/>
  <c r="Z1907" i="1"/>
  <c r="Z2843" i="1"/>
  <c r="Z4706" i="1"/>
  <c r="Z2951" i="1"/>
  <c r="Z2735" i="1"/>
  <c r="Z1572" i="1"/>
  <c r="Z897" i="1"/>
  <c r="Z1894" i="1"/>
  <c r="Z1442" i="1"/>
  <c r="Z2457" i="1"/>
  <c r="Z4624" i="1"/>
  <c r="Z2325" i="1"/>
  <c r="Z1530" i="1"/>
  <c r="Z789" i="1"/>
  <c r="Z1922" i="1"/>
  <c r="Z4966" i="1"/>
  <c r="Z61" i="1"/>
  <c r="Z1684" i="1"/>
  <c r="Z2799" i="1"/>
  <c r="Z4338" i="1"/>
  <c r="Z213" i="1"/>
  <c r="Z4687" i="1"/>
  <c r="Z368" i="1"/>
  <c r="Z4091" i="1"/>
  <c r="Z4133" i="1"/>
  <c r="Z3518" i="1"/>
  <c r="Z502" i="1"/>
  <c r="Z2549" i="1"/>
  <c r="Z4869" i="1"/>
  <c r="Z3039" i="1"/>
  <c r="Z164" i="1"/>
  <c r="Z675" i="1"/>
  <c r="Z1960" i="1"/>
  <c r="Z1812" i="1"/>
  <c r="Z3038" i="1"/>
  <c r="Z2185" i="1"/>
  <c r="Z221" i="1"/>
  <c r="Z4358" i="1"/>
  <c r="Z3293" i="1"/>
  <c r="Z3160" i="1"/>
  <c r="Z1077" i="1"/>
  <c r="Z2389" i="1"/>
  <c r="Z4041" i="1"/>
  <c r="Z1015" i="1"/>
  <c r="Z1887" i="1"/>
  <c r="Z1534" i="1"/>
  <c r="Z860" i="1"/>
  <c r="Z1576" i="1"/>
  <c r="Z1507" i="1"/>
  <c r="Z2160" i="1"/>
  <c r="Z4747" i="1"/>
  <c r="Z868" i="1"/>
  <c r="Z3001" i="1"/>
  <c r="Z1234" i="1"/>
  <c r="Z3707" i="1"/>
  <c r="Z5" i="1"/>
  <c r="Z1899" i="1"/>
  <c r="Z2030" i="1"/>
  <c r="Z1571" i="1"/>
  <c r="Z2315" i="1"/>
  <c r="Z148" i="1"/>
  <c r="Z714" i="1"/>
  <c r="Z2698" i="1"/>
  <c r="Z1605" i="1"/>
  <c r="Z3361" i="1"/>
  <c r="Z3906" i="1"/>
  <c r="Z3999" i="1"/>
  <c r="Z258" i="1"/>
  <c r="Z1546" i="1"/>
  <c r="Z1943" i="1"/>
  <c r="Z1866" i="1"/>
  <c r="Z1523" i="1"/>
  <c r="Z3815" i="1"/>
  <c r="Z4531" i="1"/>
  <c r="Z2881" i="1"/>
  <c r="Z802" i="1"/>
  <c r="Z1356" i="1"/>
  <c r="Z563" i="1"/>
  <c r="Z843" i="1"/>
  <c r="Z4637" i="1"/>
  <c r="Z4837" i="1"/>
  <c r="Z4423" i="1"/>
  <c r="Z2229" i="1"/>
  <c r="Z3461" i="1"/>
  <c r="Z4726" i="1"/>
  <c r="Z4031" i="1"/>
  <c r="Z2349" i="1"/>
  <c r="Z1229" i="1"/>
  <c r="Z1306" i="1"/>
  <c r="Z4844" i="1"/>
  <c r="Z1403" i="1"/>
  <c r="Z702" i="1"/>
  <c r="Z4365" i="1"/>
  <c r="Z3831" i="1"/>
  <c r="Z3407" i="1"/>
  <c r="Z2294" i="1"/>
  <c r="Z4208" i="1"/>
  <c r="Z2261" i="1"/>
  <c r="Z2119" i="1"/>
  <c r="Z1714" i="1"/>
  <c r="Z2068" i="1"/>
  <c r="Z348" i="1"/>
  <c r="Z227" i="1"/>
  <c r="Z555" i="1"/>
  <c r="Z1798" i="1"/>
  <c r="Z1158" i="1"/>
  <c r="Z1753" i="1"/>
  <c r="Z1708" i="1"/>
  <c r="Z2037" i="1"/>
  <c r="Z3882" i="1"/>
  <c r="Z4324" i="1"/>
  <c r="Z4987" i="1"/>
  <c r="Z2066" i="1"/>
  <c r="Z419" i="1"/>
  <c r="Z3238" i="1"/>
  <c r="Z2557" i="1"/>
  <c r="Z4511" i="1"/>
  <c r="Z1683" i="1"/>
  <c r="Z2526" i="1"/>
  <c r="Z2445" i="1"/>
  <c r="Z3631" i="1"/>
  <c r="Z2563" i="1"/>
  <c r="Z190" i="1"/>
  <c r="Z1929" i="1"/>
  <c r="Z4447" i="1"/>
  <c r="Z462" i="1"/>
  <c r="Z2016" i="1"/>
  <c r="Z1975" i="1"/>
  <c r="Z107" i="1"/>
  <c r="Z992" i="1"/>
  <c r="Z23" i="1"/>
  <c r="Z4543" i="1"/>
  <c r="Z3245" i="1"/>
  <c r="Z4045" i="1"/>
  <c r="Z4298" i="1"/>
  <c r="Z3783" i="1"/>
  <c r="Z3957" i="1"/>
  <c r="Z2113" i="1"/>
  <c r="Z1035" i="1"/>
  <c r="Z4764" i="1"/>
  <c r="Z2612" i="1"/>
  <c r="Z1575" i="1"/>
  <c r="Z954" i="1"/>
  <c r="Z4512" i="1"/>
  <c r="Z3777" i="1"/>
  <c r="Z1704" i="1"/>
  <c r="Z2529" i="1"/>
  <c r="Z1820" i="1"/>
  <c r="Z3699" i="1"/>
  <c r="Z1502" i="1"/>
  <c r="Z672" i="1"/>
  <c r="Z376" i="1"/>
  <c r="Z3811" i="1"/>
  <c r="Z2616" i="1"/>
  <c r="Z2892" i="1"/>
  <c r="Z1287" i="1"/>
  <c r="Z214" i="1"/>
  <c r="Z519" i="1"/>
  <c r="Z408" i="1"/>
  <c r="Z3040" i="1"/>
  <c r="Z3938" i="1"/>
  <c r="Z1065" i="1"/>
  <c r="Z854" i="1"/>
  <c r="Z2882" i="1"/>
  <c r="Z3797" i="1"/>
  <c r="Z3827" i="1"/>
  <c r="Z3473" i="1"/>
  <c r="Z1466" i="1"/>
  <c r="Z4863" i="1"/>
  <c r="Z1876" i="1"/>
  <c r="Z2985" i="1"/>
  <c r="Z4305" i="1"/>
  <c r="Z4040" i="1"/>
  <c r="Z1940" i="1"/>
  <c r="Z4540" i="1"/>
  <c r="Z3930" i="1"/>
  <c r="Z2306" i="1"/>
  <c r="Z443" i="1"/>
  <c r="Z4234" i="1"/>
  <c r="Z4104" i="1"/>
  <c r="Z4356" i="1"/>
  <c r="Z183" i="1"/>
  <c r="Z3711" i="1"/>
  <c r="Z3383" i="1"/>
  <c r="Z753" i="1"/>
  <c r="Z1358" i="1"/>
  <c r="Z873" i="1"/>
  <c r="Z689" i="1"/>
  <c r="Z2568" i="1"/>
  <c r="Z3594" i="1"/>
  <c r="Z4752" i="1"/>
  <c r="Z4386" i="1"/>
  <c r="Z3365" i="1"/>
  <c r="Z3528" i="1"/>
  <c r="Z3314" i="1"/>
  <c r="Z1488" i="1"/>
  <c r="Z2911" i="1"/>
  <c r="Z775" i="1"/>
  <c r="Z604" i="1"/>
  <c r="Z3630" i="1"/>
  <c r="Z4839" i="1"/>
  <c r="Z3218" i="1"/>
  <c r="Z4956" i="1"/>
  <c r="Z369" i="1"/>
  <c r="Z3864" i="1"/>
  <c r="Z785" i="1"/>
  <c r="Z1487" i="1"/>
  <c r="Z3317" i="1"/>
  <c r="Z3082" i="1"/>
  <c r="Z1496" i="1"/>
  <c r="Z2943" i="1"/>
  <c r="Z3960" i="1"/>
  <c r="Z3498" i="1"/>
  <c r="Z274" i="1"/>
  <c r="Z1101" i="1"/>
  <c r="Z525" i="1"/>
  <c r="Z2192" i="1"/>
  <c r="Z2366" i="1"/>
  <c r="Z4277" i="1"/>
  <c r="Z4924" i="1"/>
  <c r="Z1204" i="1"/>
  <c r="Z903" i="1"/>
  <c r="Z4786" i="1"/>
  <c r="Z3640" i="1"/>
  <c r="Z1406" i="1"/>
  <c r="Z3849" i="1"/>
  <c r="Z1783" i="1"/>
  <c r="Z3549" i="1"/>
  <c r="Z3530" i="1"/>
  <c r="Z3566" i="1"/>
  <c r="Z1412" i="1"/>
  <c r="Z3694" i="1"/>
  <c r="Z2128" i="1"/>
  <c r="Z728" i="1"/>
  <c r="Z2026" i="1"/>
  <c r="Z4754" i="1"/>
  <c r="Z2689" i="1"/>
  <c r="Z2877" i="1"/>
  <c r="Z3981" i="1"/>
  <c r="Z3597" i="1"/>
  <c r="Z1375" i="1"/>
  <c r="Z2359" i="1"/>
  <c r="Z4396" i="1"/>
  <c r="Z4405" i="1"/>
  <c r="Z309" i="1"/>
  <c r="Z2402" i="1"/>
  <c r="Z2046" i="1"/>
  <c r="Z231" i="1"/>
  <c r="Z14" i="1"/>
  <c r="Z3779" i="1"/>
  <c r="Z336" i="1"/>
  <c r="Z3877" i="1"/>
  <c r="Z152" i="1"/>
  <c r="Z1797" i="1"/>
  <c r="Z58" i="1"/>
  <c r="Z4463" i="1"/>
  <c r="Z4283" i="1"/>
  <c r="Z2237" i="1"/>
  <c r="Z1721" i="1"/>
  <c r="Z4972" i="1"/>
  <c r="Z2309" i="1"/>
  <c r="Z2505" i="1"/>
  <c r="Z3745" i="1"/>
  <c r="Z4080" i="1"/>
  <c r="Z4109" i="1"/>
  <c r="Z3304" i="1"/>
  <c r="Z1351" i="1"/>
  <c r="Z3286" i="1"/>
  <c r="Z2708" i="1"/>
  <c r="Z4235" i="1"/>
  <c r="Z435" i="1"/>
  <c r="Z4571" i="1"/>
  <c r="Z3991" i="1"/>
  <c r="Z2847" i="1"/>
  <c r="Z3063" i="1"/>
  <c r="Z1611" i="1"/>
  <c r="Z1205" i="1"/>
  <c r="Z2357" i="1"/>
  <c r="Z2411" i="1"/>
  <c r="Z4719" i="1"/>
  <c r="Z1723" i="1"/>
  <c r="Z375" i="1"/>
  <c r="Z4451" i="1"/>
  <c r="Z978" i="1"/>
  <c r="Z4464" i="1"/>
  <c r="Z3243" i="1"/>
  <c r="Z217" i="1"/>
  <c r="Z4500" i="1"/>
  <c r="Z1983" i="1"/>
  <c r="Z106" i="1"/>
  <c r="Z975" i="1"/>
  <c r="Z3199" i="1"/>
  <c r="Z158" i="1"/>
  <c r="Z1808" i="1"/>
  <c r="Z931" i="1"/>
  <c r="Z2611" i="1"/>
  <c r="Z3845" i="1"/>
  <c r="Z288" i="1"/>
  <c r="Z2092" i="1"/>
  <c r="Z1800" i="1"/>
  <c r="Z1415" i="1"/>
  <c r="Z4417" i="1"/>
  <c r="Z2220" i="1"/>
  <c r="Z2484" i="1"/>
  <c r="Z2396" i="1"/>
  <c r="Z330" i="1"/>
  <c r="Z1022" i="1"/>
  <c r="Z616" i="1"/>
  <c r="Z4434" i="1"/>
  <c r="Z2501" i="1"/>
  <c r="Z1269" i="1"/>
  <c r="Z441" i="1"/>
  <c r="Z276" i="1"/>
  <c r="Z1987" i="1"/>
  <c r="Z1282" i="1"/>
  <c r="Z3828" i="1"/>
  <c r="Z3615" i="1"/>
  <c r="Z2117" i="1"/>
  <c r="Z4431" i="1"/>
  <c r="Z2818" i="1"/>
  <c r="Z1096" i="1"/>
  <c r="Z3758" i="1"/>
  <c r="Z4695" i="1"/>
  <c r="Z2087" i="1"/>
  <c r="Z3007" i="1"/>
  <c r="Z1107" i="1"/>
  <c r="Z4347" i="1"/>
  <c r="Z3556" i="1"/>
  <c r="Z4339" i="1"/>
  <c r="Z281" i="1"/>
  <c r="Z4106" i="1"/>
  <c r="Z3975" i="1"/>
  <c r="Z2451" i="1"/>
  <c r="Z1609" i="1"/>
  <c r="Z3108" i="1"/>
  <c r="Z2930" i="1"/>
  <c r="Z661" i="1"/>
  <c r="Z1393" i="1"/>
  <c r="Z123" i="1"/>
  <c r="Z1726" i="1"/>
  <c r="Z1125" i="1"/>
  <c r="Z3839" i="1"/>
  <c r="Z4591" i="1"/>
  <c r="Z2013" i="1"/>
  <c r="Z3651" i="1"/>
  <c r="Z3014" i="1"/>
  <c r="Z4610" i="1"/>
  <c r="Z3012" i="1"/>
  <c r="Z1626" i="1"/>
  <c r="Z3978" i="1"/>
  <c r="Z1794" i="1"/>
  <c r="Z621" i="1"/>
  <c r="Z1171" i="1"/>
  <c r="Z667" i="1"/>
  <c r="Z807" i="1"/>
  <c r="Z2582" i="1"/>
  <c r="Z3207" i="1"/>
  <c r="Z1094" i="1"/>
  <c r="Z4089" i="1"/>
  <c r="Z3632" i="1"/>
  <c r="Z3825" i="1"/>
  <c r="Z787" i="1"/>
  <c r="Z1618" i="1"/>
  <c r="Z1404" i="1"/>
  <c r="Z53" i="1"/>
  <c r="Z4157" i="1"/>
  <c r="Z3335" i="1"/>
  <c r="Z4759" i="1"/>
  <c r="Z4146" i="1"/>
  <c r="Z2886" i="1"/>
  <c r="Z3945" i="1"/>
  <c r="Z1688" i="1"/>
  <c r="Z4604" i="1"/>
  <c r="Z746" i="1"/>
  <c r="Z1846" i="1"/>
  <c r="Z3457" i="1"/>
  <c r="Z3327" i="1"/>
  <c r="Z3237" i="1"/>
  <c r="Z356" i="1"/>
  <c r="Z4253" i="1"/>
  <c r="Z2696" i="1"/>
  <c r="Z564" i="1"/>
  <c r="Z1603" i="1"/>
  <c r="Z4304" i="1"/>
  <c r="Z652" i="1"/>
  <c r="Z1362" i="1"/>
  <c r="Z3310" i="1"/>
  <c r="Z2076" i="1"/>
  <c r="Z3861" i="1"/>
  <c r="Z2796" i="1"/>
  <c r="Z3647" i="1"/>
  <c r="Z2667" i="1"/>
  <c r="Z120" i="1"/>
  <c r="Z643" i="1"/>
  <c r="Z642" i="1"/>
  <c r="Z1986" i="1"/>
  <c r="Z1719" i="1"/>
  <c r="Z4173" i="1"/>
  <c r="Z2809" i="1"/>
  <c r="Z289" i="1"/>
  <c r="Z4439" i="1"/>
  <c r="Z2793" i="1"/>
  <c r="Z11" i="1"/>
  <c r="Z906" i="1"/>
  <c r="Z1521" i="1"/>
  <c r="Z1585" i="1"/>
  <c r="Z3002" i="1"/>
  <c r="Z3232" i="1"/>
  <c r="Z3019" i="1"/>
  <c r="Z2443" i="1"/>
  <c r="Z1958" i="1"/>
  <c r="Z3010" i="1"/>
  <c r="Z3936" i="1"/>
  <c r="Z4270" i="1"/>
  <c r="Z3765" i="1"/>
  <c r="Z1497" i="1"/>
  <c r="Z700" i="1"/>
  <c r="Z2267" i="1"/>
  <c r="Z2692" i="1"/>
  <c r="Z4074" i="1"/>
  <c r="Z536" i="1"/>
  <c r="Z4811" i="1"/>
  <c r="Z3731" i="1"/>
  <c r="Z4836" i="1"/>
  <c r="Z3431" i="1"/>
  <c r="Z2335" i="1"/>
  <c r="Z1465" i="1"/>
  <c r="Z1317" i="1"/>
  <c r="Z3947" i="1"/>
  <c r="Z898" i="1"/>
  <c r="Z3487" i="1"/>
  <c r="Z2874" i="1"/>
  <c r="Z1990" i="1"/>
  <c r="Z2176" i="1"/>
  <c r="Z3227" i="1"/>
  <c r="Z4432" i="1"/>
  <c r="Z4921" i="1"/>
  <c r="Z1470" i="1"/>
  <c r="Z3301" i="1"/>
  <c r="Z829" i="1"/>
  <c r="Z3879" i="1"/>
  <c r="Z323" i="1"/>
  <c r="Z3708" i="1"/>
  <c r="Z2736" i="1"/>
  <c r="Z1581" i="1"/>
  <c r="Z1111" i="1"/>
  <c r="Z4391" i="1"/>
  <c r="Z2410" i="1"/>
  <c r="Z1154" i="1"/>
  <c r="Z2688" i="1"/>
  <c r="Z1417" i="1"/>
  <c r="Z522" i="1"/>
  <c r="Z188" i="1"/>
  <c r="Z2238" i="1"/>
  <c r="Z2194" i="1"/>
  <c r="Z2734" i="1"/>
  <c r="Z4262" i="1"/>
  <c r="Z3165" i="1"/>
  <c r="Z3079" i="1"/>
  <c r="Z4602" i="1"/>
  <c r="Z3440" i="1"/>
  <c r="Z2173" i="1"/>
  <c r="Z215" i="1"/>
  <c r="Z4135" i="1"/>
  <c r="Z3565" i="1"/>
  <c r="Z2255" i="1"/>
  <c r="Z4611" i="1"/>
  <c r="Z1564" i="1"/>
  <c r="Z2520" i="1"/>
  <c r="Z1061" i="1"/>
  <c r="Z3333" i="1"/>
  <c r="Z1853" i="1"/>
  <c r="Z3687" i="1"/>
  <c r="Z4143" i="1"/>
  <c r="Z4334" i="1"/>
  <c r="Z919" i="1"/>
  <c r="Z2513" i="1"/>
  <c r="Z1920" i="1"/>
  <c r="Z4107" i="1"/>
  <c r="Z209" i="1"/>
  <c r="Z3990" i="1"/>
  <c r="Z2193" i="1"/>
  <c r="Z1222" i="1"/>
  <c r="Z926" i="1"/>
  <c r="Z2614" i="1"/>
  <c r="Z358" i="1"/>
  <c r="Z4698" i="1"/>
  <c r="Z2524" i="1"/>
  <c r="Z2511" i="1"/>
  <c r="Z4913" i="1"/>
  <c r="Z2091" i="1"/>
  <c r="Z3369" i="1"/>
  <c r="Z2065" i="1"/>
  <c r="Z541" i="1"/>
  <c r="Z1513" i="1"/>
  <c r="Z1006" i="1"/>
  <c r="Z4842" i="1"/>
  <c r="Z856" i="1"/>
  <c r="Z508" i="1"/>
  <c r="Z1440" i="1"/>
  <c r="Z2785" i="1"/>
  <c r="Z4606" i="1"/>
  <c r="Z1219" i="1"/>
  <c r="Z121" i="1"/>
  <c r="Z2926" i="1"/>
  <c r="Z1378" i="1"/>
  <c r="Z4397" i="1"/>
  <c r="Z4810" i="1"/>
  <c r="Z4220" i="1"/>
  <c r="Z338" i="1"/>
  <c r="Z3261" i="1"/>
  <c r="Z1173" i="1"/>
  <c r="Z4323" i="1"/>
  <c r="Z2659" i="1"/>
  <c r="Z4686" i="1"/>
  <c r="Z1917" i="1"/>
  <c r="Z589" i="1"/>
  <c r="Z4357" i="1"/>
  <c r="Z434" i="1"/>
  <c r="Z2150" i="1"/>
  <c r="Z3376" i="1"/>
  <c r="Z1183" i="1"/>
  <c r="Z2208" i="1"/>
  <c r="Z1265" i="1"/>
  <c r="Z3850" i="1"/>
  <c r="Z1290" i="1"/>
  <c r="Z2081" i="1"/>
  <c r="Z3542" i="1"/>
  <c r="Z1426" i="1"/>
  <c r="Z372" i="1"/>
  <c r="Z2191" i="1"/>
  <c r="Z4558" i="1"/>
  <c r="Z4928" i="1"/>
  <c r="Z2625" i="1"/>
  <c r="Z2478" i="1"/>
  <c r="Z4223" i="1"/>
  <c r="Z4053" i="1"/>
  <c r="Z472" i="1"/>
  <c r="Z3533" i="1"/>
  <c r="Z3051" i="1"/>
  <c r="Z2833" i="1"/>
  <c r="Z3902" i="1"/>
  <c r="Z2086" i="1"/>
  <c r="Z3713" i="1"/>
  <c r="Z137" i="1"/>
  <c r="Z2849" i="1"/>
  <c r="Z2580" i="1"/>
  <c r="Z615" i="1"/>
  <c r="Z9" i="1"/>
  <c r="Z2622" i="1"/>
  <c r="Z2067" i="1"/>
  <c r="Z1679" i="1"/>
  <c r="Z1673" i="1"/>
  <c r="Z301" i="1"/>
  <c r="Z2566" i="1"/>
  <c r="Z2954" i="1"/>
  <c r="Z2512" i="1"/>
  <c r="Z4282" i="1"/>
  <c r="Z4581" i="1"/>
  <c r="Z3559" i="1"/>
  <c r="Z2971" i="1"/>
  <c r="Z1224" i="1"/>
  <c r="Z2492" i="1"/>
  <c r="Z4995" i="1"/>
  <c r="Z1606" i="1"/>
  <c r="Z691" i="1"/>
  <c r="Z204" i="1"/>
  <c r="Z2497" i="1"/>
  <c r="Z4561" i="1"/>
  <c r="Z2385" i="1"/>
  <c r="Z4215" i="1"/>
  <c r="Z1782" i="1"/>
  <c r="Z4218" i="1"/>
  <c r="Z3285" i="1"/>
  <c r="Z2680" i="1"/>
  <c r="Z184" i="1"/>
  <c r="Z439" i="1"/>
  <c r="Z3591" i="1"/>
  <c r="Z1771" i="1"/>
  <c r="Z1202" i="1"/>
  <c r="Z1159" i="1"/>
  <c r="Z4524" i="1"/>
  <c r="Z2760" i="1"/>
  <c r="Z623" i="1"/>
  <c r="Z1411" i="1"/>
  <c r="Z294" i="1"/>
  <c r="Z2414" i="1"/>
  <c r="Z4993" i="1"/>
  <c r="Z2100" i="1"/>
  <c r="Z3136" i="1"/>
  <c r="Z4258" i="1"/>
  <c r="Z1904" i="1"/>
  <c r="Z2291" i="1"/>
  <c r="Z1751" i="1"/>
  <c r="Z507" i="1"/>
  <c r="Z2" i="1"/>
  <c r="Z4967" i="1"/>
  <c r="Z1379" i="1"/>
  <c r="Z1129" i="1"/>
  <c r="Z2174" i="1"/>
  <c r="Z1079" i="1"/>
  <c r="Z4203" i="1"/>
  <c r="Z4700" i="1"/>
  <c r="Z1650" i="1"/>
  <c r="Z3554" i="1"/>
  <c r="Z3085" i="1"/>
  <c r="Z4271" i="1"/>
  <c r="Z2345" i="1"/>
  <c r="Z437" i="1"/>
  <c r="Z3682" i="1"/>
  <c r="Z3449" i="1"/>
  <c r="Z4596" i="1"/>
  <c r="Z3637" i="1"/>
  <c r="Z3116" i="1"/>
  <c r="Z433" i="1"/>
  <c r="Z2871" i="1"/>
  <c r="Z1491" i="1"/>
  <c r="Z1147" i="1"/>
  <c r="Z2694" i="1"/>
  <c r="Z2627" i="1"/>
  <c r="Z3488" i="1"/>
  <c r="Z1352" i="1"/>
  <c r="Z1067" i="1"/>
  <c r="Z2177" i="1"/>
  <c r="Z2093" i="1"/>
  <c r="Z1305" i="1"/>
  <c r="Z4656" i="1"/>
  <c r="Z1191" i="1"/>
  <c r="Z3802" i="1"/>
  <c r="Z2572" i="1"/>
  <c r="Z762" i="1"/>
  <c r="Z282" i="1"/>
  <c r="Z3188" i="1"/>
  <c r="Z4069" i="1"/>
  <c r="Z3181" i="1"/>
  <c r="Z2260" i="1"/>
  <c r="Z57" i="1"/>
  <c r="Z1677" i="1"/>
  <c r="Z1898" i="1"/>
  <c r="Z4186" i="1"/>
  <c r="Z1474" i="1"/>
  <c r="Z3762" i="1"/>
  <c r="Z646" i="1"/>
  <c r="Z2186" i="1"/>
  <c r="Z224" i="1"/>
  <c r="Z4771" i="1"/>
  <c r="Z1335" i="1"/>
  <c r="Z2064" i="1"/>
  <c r="Z823" i="1"/>
  <c r="Z312" i="1"/>
  <c r="Z3836" i="1"/>
  <c r="Z3785" i="1"/>
  <c r="Z2743" i="1"/>
  <c r="Z1984" i="1"/>
  <c r="Z4826" i="1"/>
  <c r="Z4435" i="1"/>
  <c r="Z1327" i="1"/>
  <c r="Z1661" i="1"/>
  <c r="Z1872" i="1"/>
  <c r="Z3409" i="1"/>
  <c r="Z1962" i="1"/>
  <c r="Z3603" i="1"/>
  <c r="Z3208" i="1"/>
  <c r="Z3905" i="1"/>
  <c r="Z3583" i="1"/>
  <c r="Z3907" i="1"/>
  <c r="Z4251" i="1"/>
  <c r="Z2906" i="1"/>
  <c r="Z921" i="1"/>
  <c r="Z3809" i="1"/>
  <c r="Z3733" i="1"/>
  <c r="Z4441" i="1"/>
  <c r="Z198" i="1"/>
  <c r="Z374" i="1"/>
  <c r="Z2204" i="1"/>
  <c r="Z2851" i="1"/>
  <c r="Z2124" i="1"/>
  <c r="Z1390" i="1"/>
  <c r="Z603" i="1"/>
  <c r="Z331" i="1"/>
  <c r="Z2620" i="1"/>
  <c r="Z3623" i="1"/>
  <c r="Z4787" i="1"/>
  <c r="Z4666" i="1"/>
  <c r="Z578" i="1"/>
  <c r="Z3092" i="1"/>
  <c r="Z2326" i="1"/>
  <c r="Z662" i="1"/>
  <c r="Z2613" i="1"/>
  <c r="Z2033" i="1"/>
  <c r="Z220" i="1"/>
  <c r="Z39" i="1"/>
  <c r="Z2274" i="1"/>
  <c r="Z357" i="1"/>
  <c r="Z3414" i="1"/>
  <c r="Z3127" i="1"/>
  <c r="Z2166" i="1"/>
  <c r="Z3366" i="1"/>
  <c r="Z4603" i="1"/>
  <c r="Z3456" i="1"/>
  <c r="Z3782" i="1"/>
  <c r="Z4922" i="1"/>
  <c r="Z510" i="1"/>
  <c r="Z1369" i="1"/>
  <c r="Z1759" i="1"/>
  <c r="Z3717" i="1"/>
  <c r="Z3046" i="1"/>
  <c r="Z1816" i="1"/>
  <c r="Z3967" i="1"/>
  <c r="Z4884" i="1"/>
  <c r="Z4462" i="1"/>
  <c r="Z3328" i="1"/>
  <c r="Z3412" i="1"/>
  <c r="Z2145" i="1"/>
  <c r="Z794" i="1"/>
  <c r="Z2144" i="1"/>
  <c r="Z2644" i="1"/>
  <c r="Z594" i="1"/>
  <c r="Z3685" i="1"/>
  <c r="Z4950" i="1"/>
  <c r="Z411" i="1"/>
  <c r="Z1789" i="1"/>
  <c r="Z745" i="1"/>
  <c r="Z196" i="1"/>
  <c r="Z3334" i="1"/>
  <c r="Z168" i="1"/>
  <c r="Z3888" i="1"/>
  <c r="Z4155" i="1"/>
  <c r="Z3023" i="1"/>
  <c r="Z1517" i="1"/>
  <c r="Z4902" i="1"/>
  <c r="Z933" i="1"/>
  <c r="Z4312" i="1"/>
  <c r="Z3807" i="1"/>
  <c r="Z2272" i="1"/>
  <c r="Z1776" i="1"/>
  <c r="Z112" i="1"/>
  <c r="Z2607" i="1"/>
  <c r="Z3074" i="1"/>
  <c r="Z983" i="1"/>
  <c r="Z2792" i="1"/>
  <c r="Z3683" i="1"/>
  <c r="Z3641" i="1"/>
  <c r="Z2819" i="1"/>
  <c r="Z2974" i="1"/>
  <c r="Z1251" i="1"/>
  <c r="Z3020" i="1"/>
  <c r="Z399" i="1"/>
  <c r="Z4807" i="1"/>
  <c r="Z448" i="1"/>
  <c r="Z421" i="1"/>
  <c r="Z4850" i="1"/>
  <c r="Z2094" i="1"/>
  <c r="Z4629" i="1"/>
  <c r="Z2920" i="1"/>
  <c r="Z449" i="1"/>
  <c r="Z2097" i="1"/>
  <c r="Z4770" i="1"/>
  <c r="Z1908" i="1"/>
  <c r="Z135" i="1"/>
  <c r="Z1777" i="1"/>
  <c r="Z2363" i="1"/>
  <c r="Z2403" i="1"/>
  <c r="Z798" i="1"/>
  <c r="Z3390" i="1"/>
  <c r="Z2962" i="1"/>
  <c r="Z4150" i="1"/>
  <c r="Z3794" i="1"/>
  <c r="Z3359" i="1"/>
  <c r="Z790" i="1"/>
  <c r="Z4911" i="1"/>
  <c r="Z1785" i="1"/>
  <c r="Z4670" i="1"/>
  <c r="Z1388" i="1"/>
  <c r="Z1738" i="1"/>
  <c r="Z1740" i="1"/>
  <c r="Z3558" i="1"/>
  <c r="Z982" i="1"/>
  <c r="Z450" i="1"/>
  <c r="Z4266" i="1"/>
  <c r="Z2679" i="1"/>
  <c r="Z1410" i="1"/>
  <c r="Z1539" i="1"/>
  <c r="Z530" i="1"/>
  <c r="Z1892" i="1"/>
  <c r="Z3722" i="1"/>
  <c r="Z3281" i="1"/>
  <c r="Z4547" i="1"/>
  <c r="Z4402" i="1"/>
  <c r="Z3723" i="1"/>
  <c r="Z2816" i="1"/>
  <c r="Z1671" i="1"/>
  <c r="Z3104" i="1"/>
  <c r="Z2249" i="1"/>
  <c r="Z2905" i="1"/>
  <c r="Z141" i="1"/>
  <c r="Z3018" i="1"/>
  <c r="Z3203" i="1"/>
  <c r="Z4005" i="1"/>
  <c r="Z2310" i="1"/>
  <c r="Z1997" i="1"/>
  <c r="Z4081" i="1"/>
  <c r="Z1805" i="1"/>
  <c r="Z3131" i="1"/>
  <c r="Z2184" i="1"/>
  <c r="Z611" i="1"/>
  <c r="Z1627" i="1"/>
  <c r="Z1545" i="1"/>
  <c r="Z4668" i="1"/>
  <c r="Z2968" i="1"/>
  <c r="Z1604" i="1"/>
  <c r="Z2225" i="1"/>
  <c r="Z3719" i="1"/>
  <c r="Z455" i="1"/>
  <c r="Z3058" i="1"/>
  <c r="Z3702" i="1"/>
  <c r="Z1918" i="1"/>
  <c r="Z4265" i="1"/>
  <c r="Z150" i="1"/>
  <c r="Z4058" i="1"/>
  <c r="Z1813" i="1"/>
  <c r="Z2245" i="1"/>
  <c r="Z265" i="1"/>
  <c r="Z3442" i="1"/>
  <c r="Z3240" i="1"/>
  <c r="Z1522" i="1"/>
  <c r="Z1599" i="1"/>
  <c r="Z1048" i="1"/>
  <c r="Z2747" i="1"/>
  <c r="Z3553" i="1"/>
  <c r="Z4792" i="1"/>
  <c r="Z986" i="1"/>
  <c r="Z310" i="1"/>
  <c r="Z4331" i="1"/>
  <c r="Z554" i="1"/>
  <c r="Z3469" i="1"/>
  <c r="Z864" i="1"/>
  <c r="Z2399" i="1"/>
  <c r="Z4855" i="1"/>
  <c r="Z3155" i="1"/>
  <c r="Z638" i="1"/>
  <c r="Z3194" i="1"/>
  <c r="Z1741" i="1"/>
  <c r="Z4379" i="1"/>
  <c r="Z3134" i="1"/>
  <c r="Z272" i="1"/>
  <c r="Z4057" i="1"/>
  <c r="Z1339" i="1"/>
  <c r="Z558" i="1"/>
  <c r="Z3336" i="1"/>
  <c r="Z4848" i="1"/>
  <c r="Z2788" i="1"/>
  <c r="Z259" i="1"/>
  <c r="Z4382" i="1"/>
  <c r="Z3600" i="1"/>
  <c r="Z4467" i="1"/>
  <c r="Z4932" i="1"/>
  <c r="Z1344" i="1"/>
  <c r="Z2934" i="1"/>
  <c r="Z4048" i="1"/>
  <c r="Z2666" i="1"/>
  <c r="Z1363" i="1"/>
  <c r="Z4214" i="1"/>
  <c r="Z644" i="1"/>
  <c r="Z724" i="1"/>
  <c r="Z3121" i="1"/>
  <c r="Z4738" i="1"/>
  <c r="Z4228" i="1"/>
  <c r="Z3179" i="1"/>
  <c r="Z2842" i="1"/>
  <c r="Z606" i="1"/>
  <c r="Z1637" i="1"/>
  <c r="Z4865" i="1"/>
  <c r="Z4452" i="1"/>
  <c r="Z705" i="1"/>
  <c r="Z1773" i="1"/>
  <c r="Z2362" i="1"/>
  <c r="Z1858" i="1"/>
  <c r="Z4978" i="1"/>
  <c r="Z645" i="1"/>
  <c r="Z4366" i="1"/>
  <c r="Z4750" i="1"/>
  <c r="Z2592" i="1"/>
  <c r="Z4295" i="1"/>
  <c r="Z4779" i="1"/>
  <c r="Z4196" i="1"/>
  <c r="Z899" i="1"/>
  <c r="Z2433" i="1"/>
  <c r="Z4430" i="1"/>
  <c r="Z1622" i="1"/>
  <c r="Z4564" i="1"/>
  <c r="Z3659" i="1"/>
  <c r="Z162" i="1"/>
  <c r="Z3358" i="1"/>
  <c r="Z4355" i="1"/>
  <c r="Z1924" i="1"/>
  <c r="Z2953" i="1"/>
  <c r="Z4038" i="1"/>
  <c r="Z732" i="1"/>
  <c r="Z91" i="1"/>
  <c r="Z1298" i="1"/>
  <c r="Z4461" i="1"/>
  <c r="Z2807" i="1"/>
  <c r="Z380" i="1"/>
  <c r="Z286" i="1"/>
  <c r="Z1731" i="1"/>
  <c r="Z2897" i="1"/>
  <c r="Z905" i="1"/>
  <c r="Z2931" i="1"/>
  <c r="Z4646" i="1"/>
  <c r="Z4598" i="1"/>
  <c r="Z1830" i="1"/>
  <c r="Z4411" i="1"/>
  <c r="Z3572" i="1"/>
  <c r="Z3307" i="1"/>
  <c r="Z3171" i="1"/>
  <c r="Z596" i="1"/>
  <c r="Z3987" i="1"/>
  <c r="Z815" i="1"/>
  <c r="Z4731" i="1"/>
  <c r="Z4479" i="1"/>
  <c r="Z2873" i="1"/>
  <c r="Z1778" i="1"/>
  <c r="Z1852" i="1"/>
  <c r="Z1839" i="1"/>
  <c r="Z1757" i="1"/>
  <c r="Z3834" i="1"/>
  <c r="Z1600" i="1"/>
  <c r="Z960" i="1"/>
  <c r="Z203" i="1"/>
  <c r="Z4" i="1"/>
  <c r="Z2491" i="1"/>
  <c r="Z2864" i="1"/>
  <c r="Z4268" i="1"/>
  <c r="Z2727" i="1"/>
  <c r="Z1456" i="1"/>
  <c r="Z3670" i="1"/>
  <c r="Z4121" i="1"/>
  <c r="Z1256" i="1"/>
  <c r="Z3450" i="1"/>
  <c r="Z3784" i="1"/>
  <c r="Z1928" i="1"/>
  <c r="Z1508" i="1"/>
  <c r="Z2821" i="1"/>
  <c r="Z2822" i="1"/>
  <c r="Z1425" i="1"/>
  <c r="Z2055" i="1"/>
  <c r="Z447" i="1"/>
  <c r="Z2640" i="1"/>
  <c r="Z2078" i="1"/>
  <c r="Z937" i="1"/>
  <c r="Z1761" i="1"/>
  <c r="Z4570" i="1"/>
  <c r="Z1257" i="1"/>
  <c r="Z1088" i="1"/>
  <c r="Z4660" i="1"/>
  <c r="Z1824" i="1"/>
  <c r="Z3795" i="1"/>
  <c r="Z729" i="1"/>
  <c r="Z1635" i="1"/>
  <c r="Z665" i="1"/>
  <c r="Z1391" i="1"/>
  <c r="Z4614" i="1"/>
  <c r="Z3398" i="1"/>
  <c r="Z2151" i="1"/>
  <c r="Z2594" i="1"/>
  <c r="Z3585" i="1"/>
  <c r="Z117" i="1"/>
  <c r="Z800" i="1"/>
  <c r="Z1238" i="1"/>
  <c r="Z3446" i="1"/>
  <c r="Z4216" i="1"/>
  <c r="Z3704" i="1"/>
  <c r="Z2143" i="1"/>
  <c r="Z2195" i="1"/>
  <c r="Z4484" i="1"/>
  <c r="Z4036" i="1"/>
  <c r="Z3064" i="1"/>
  <c r="Z1361" i="1"/>
  <c r="Z80" i="1"/>
  <c r="Z4753" i="1"/>
  <c r="Z3677" i="1"/>
  <c r="Z883" i="1"/>
  <c r="Z543" i="1"/>
  <c r="Z2471" i="1"/>
  <c r="Z3362" i="1"/>
  <c r="Z3620" i="1"/>
  <c r="Z1239" i="1"/>
  <c r="Z1312" i="1"/>
  <c r="Z3496" i="1"/>
  <c r="Z1591" i="1"/>
  <c r="Z471" i="1"/>
  <c r="Z1750" i="1"/>
  <c r="Z3156" i="1"/>
  <c r="Z2262" i="1"/>
  <c r="Z509" i="1"/>
  <c r="Z1128" i="1"/>
  <c r="Z1498" i="1"/>
  <c r="Z363" i="1"/>
  <c r="Z2596" i="1"/>
  <c r="Z1544" i="1"/>
  <c r="Z3117" i="1"/>
  <c r="Z2923" i="1"/>
  <c r="Z1000" i="1"/>
  <c r="Z4287" i="1"/>
  <c r="Z3399" i="1"/>
  <c r="Z885" i="1"/>
  <c r="Z3183" i="1"/>
  <c r="Z2635" i="1"/>
  <c r="Z180" i="1"/>
  <c r="Z2647" i="1"/>
  <c r="Z2714" i="1"/>
  <c r="Z2949" i="1"/>
  <c r="Z1447" i="1"/>
  <c r="Z520" i="1"/>
  <c r="Z4816" i="1"/>
  <c r="Z3581" i="1"/>
  <c r="Z2373" i="1"/>
  <c r="Z3460" i="1"/>
  <c r="Z4954" i="1"/>
  <c r="Z3661" i="1"/>
  <c r="Z2380" i="1"/>
  <c r="Z2436" i="1"/>
  <c r="Z3241" i="1"/>
  <c r="Z780" i="1"/>
  <c r="Z1275" i="1"/>
  <c r="Z4894" i="1"/>
  <c r="Z4300" i="1"/>
  <c r="Z302" i="1"/>
  <c r="Z1053" i="1"/>
  <c r="Z2009" i="1"/>
  <c r="Z2276" i="1"/>
  <c r="Z103" i="1"/>
  <c r="Z4507" i="1"/>
  <c r="Z3029" i="1"/>
  <c r="Z2023" i="1"/>
  <c r="Z2212" i="1"/>
  <c r="Z3198" i="1"/>
  <c r="Z1620" i="1"/>
  <c r="Z1423" i="1"/>
  <c r="Z771" i="1"/>
  <c r="Z241" i="1"/>
  <c r="Z1977" i="1"/>
  <c r="Z3968" i="1"/>
  <c r="Z4514" i="1"/>
  <c r="Z3655" i="1"/>
  <c r="Z4785" i="1"/>
  <c r="Z308" i="1"/>
  <c r="Z4688" i="1"/>
  <c r="Z2550" i="1"/>
  <c r="Z7" i="1"/>
  <c r="Z4871" i="1"/>
  <c r="Z3284" i="1"/>
  <c r="Z3270" i="1"/>
  <c r="Z1845" i="1"/>
  <c r="Z769" i="1"/>
  <c r="Z4487" i="1"/>
  <c r="Z3812" i="1"/>
  <c r="Z270" i="1"/>
  <c r="Z4098" i="1"/>
  <c r="Z3649" i="1"/>
  <c r="Z4516" i="1"/>
  <c r="Z3611" i="1"/>
  <c r="Z181" i="1"/>
  <c r="Z4964" i="1"/>
  <c r="Z1360" i="1"/>
  <c r="Z4936" i="1"/>
  <c r="Z1032" i="1"/>
  <c r="Z1991" i="1"/>
  <c r="Z4336" i="1"/>
  <c r="Z4851" i="1"/>
  <c r="Z1935" i="1"/>
  <c r="Z2649" i="1"/>
  <c r="Z1768" i="1"/>
  <c r="Z4179" i="1"/>
  <c r="Z1874" i="1"/>
  <c r="Z4206" i="1"/>
  <c r="Z2390" i="1"/>
  <c r="Z2927" i="1"/>
  <c r="Z1087" i="1"/>
  <c r="Z1180" i="1"/>
  <c r="Z852" i="1"/>
  <c r="Z4489" i="1"/>
  <c r="Z2197" i="1"/>
  <c r="Z4515" i="1"/>
  <c r="Z2867" i="1"/>
  <c r="Z100" i="1"/>
  <c r="Z1152" i="1"/>
  <c r="Z3500" i="1"/>
  <c r="Z4244" i="1"/>
  <c r="Z3404" i="1"/>
  <c r="Z177" i="1"/>
  <c r="Z3564" i="1"/>
  <c r="Z1691" i="1"/>
  <c r="Z4046" i="1"/>
  <c r="Z4242" i="1"/>
  <c r="Z2488" i="1"/>
  <c r="Z1033" i="1"/>
  <c r="Z4578" i="1"/>
  <c r="Z917" i="1"/>
  <c r="Z420" i="1"/>
  <c r="Z153" i="1"/>
  <c r="Z979" i="1"/>
  <c r="Z134" i="1"/>
  <c r="Z133" i="1"/>
  <c r="Z2431" i="1"/>
  <c r="Z3268" i="1"/>
  <c r="Z2239" i="1"/>
  <c r="Z3679" i="1"/>
  <c r="Z2122" i="1"/>
  <c r="Z4506" i="1"/>
  <c r="Z1036" i="1"/>
  <c r="Z3003" i="1"/>
  <c r="Z4931" i="1"/>
  <c r="Z2179" i="1"/>
  <c r="Z4412" i="1"/>
  <c r="Z458" i="1"/>
  <c r="Z4469" i="1"/>
  <c r="Z1118" i="1"/>
  <c r="Z2763" i="1"/>
  <c r="Z2350" i="1"/>
  <c r="Z3742" i="1"/>
  <c r="Z863" i="1"/>
  <c r="Z670" i="1"/>
  <c r="Z1052" i="1"/>
  <c r="Z4992" i="1"/>
  <c r="Z3639" i="1"/>
  <c r="Z743" i="1"/>
  <c r="Z2790" i="1"/>
  <c r="Z3096" i="1"/>
  <c r="Z3214" i="1"/>
  <c r="Z1861" i="1"/>
  <c r="Z2476" i="1"/>
  <c r="Z59" i="1"/>
  <c r="Z3948" i="1"/>
  <c r="Z4963" i="1"/>
  <c r="Z3479" i="1"/>
  <c r="Z3570" i="1"/>
  <c r="Z3546" i="1"/>
  <c r="Z1289" i="1"/>
  <c r="Z660" i="1"/>
  <c r="Z3391" i="1"/>
  <c r="Z4615" i="1"/>
  <c r="Z1841" i="1"/>
  <c r="Z2039" i="1"/>
  <c r="Z1818" i="1"/>
  <c r="Z32" i="1"/>
  <c r="Z2772" i="1"/>
  <c r="Z4037" i="1"/>
  <c r="Z2157" i="1"/>
  <c r="Z1686" i="1"/>
  <c r="Z4783" i="1"/>
  <c r="Z1060" i="1"/>
  <c r="Z109" i="1"/>
  <c r="Z1444" i="1"/>
  <c r="Z1849" i="1"/>
  <c r="Z3638" i="1"/>
  <c r="Z1449" i="1"/>
  <c r="Z4733" i="1"/>
  <c r="Z2057" i="1"/>
  <c r="Z1779" i="1"/>
  <c r="Z3128" i="1"/>
  <c r="Z820" i="1"/>
  <c r="Z4973" i="1"/>
  <c r="Z2131" i="1"/>
  <c r="Z425" i="1"/>
  <c r="Z653" i="1"/>
  <c r="Z2766" i="1"/>
  <c r="Z2017" i="1"/>
  <c r="Z736" i="1"/>
  <c r="Z1054" i="1"/>
  <c r="Z4723" i="1"/>
  <c r="Z4307" i="1"/>
  <c r="Z1512" i="1"/>
  <c r="Z1155" i="1"/>
  <c r="Z1694" i="1"/>
  <c r="Z4257" i="1"/>
  <c r="Z2668" i="1"/>
  <c r="Z2493" i="1"/>
  <c r="Z3013" i="1"/>
  <c r="Z1504" i="1"/>
  <c r="Z4113" i="1"/>
  <c r="Z4238" i="1"/>
  <c r="Z4207" i="1"/>
  <c r="Z3837" i="1"/>
  <c r="Z2298" i="1"/>
  <c r="Z3769" i="1"/>
  <c r="Z4311" i="1"/>
  <c r="Z997" i="1"/>
  <c r="Z3272" i="1"/>
  <c r="Z2250" i="1"/>
  <c r="Z81" i="1"/>
  <c r="Z4830" i="1"/>
  <c r="Z1947" i="1"/>
  <c r="Z1871" i="1"/>
  <c r="Z3329" i="1"/>
  <c r="Z3087" i="1"/>
  <c r="Z4502" i="1"/>
  <c r="Z4460" i="1"/>
  <c r="Z3263" i="1"/>
  <c r="Z4158" i="1"/>
  <c r="Z186" i="1"/>
  <c r="Z3516" i="1"/>
  <c r="Z2551" i="1"/>
  <c r="Z4542" i="1"/>
  <c r="Z3288" i="1"/>
  <c r="Z1510" i="1"/>
  <c r="Z73" i="1"/>
  <c r="Z125" i="1"/>
  <c r="Z324" i="1"/>
  <c r="Z1177" i="1"/>
  <c r="Z4903" i="1"/>
  <c r="Z1801" i="1"/>
  <c r="Z3196" i="1"/>
  <c r="Z298" i="1"/>
  <c r="Z4934" i="1"/>
  <c r="Z4075" i="1"/>
  <c r="Z3255" i="1"/>
  <c r="Z4915" i="1"/>
  <c r="Z1044" i="1"/>
  <c r="Z2246" i="1"/>
  <c r="Z942" i="1"/>
  <c r="Z2233" i="1"/>
  <c r="Z679" i="1"/>
  <c r="Z102" i="1"/>
  <c r="Z1882" i="1"/>
  <c r="Z3897" i="1"/>
  <c r="Z4008" i="1"/>
  <c r="Z493" i="1"/>
  <c r="Z4006" i="1"/>
  <c r="Z3720" i="1"/>
  <c r="Z1909" i="1"/>
  <c r="Z966" i="1"/>
  <c r="Z2918" i="1"/>
  <c r="Z696" i="1"/>
  <c r="Z4741" i="1"/>
  <c r="Z750" i="1"/>
  <c r="Z4593" i="1"/>
  <c r="Z3330" i="1"/>
  <c r="Z3983" i="1"/>
  <c r="Z1933" i="1"/>
  <c r="Z1529" i="1"/>
  <c r="Z4097" i="1"/>
  <c r="Z2180" i="1"/>
  <c r="Z2573" i="1"/>
  <c r="Z2653" i="1"/>
  <c r="Z901" i="1"/>
  <c r="Z4513" i="1"/>
  <c r="Z687" i="1"/>
  <c r="Z105" i="1"/>
  <c r="Z3933" i="1"/>
  <c r="Z3508" i="1"/>
  <c r="Z3531" i="1"/>
  <c r="Z251" i="1"/>
  <c r="Z1823" i="1"/>
  <c r="Z2605" i="1"/>
  <c r="Z2321" i="1"/>
  <c r="Z3838" i="1"/>
  <c r="Z2050" i="1"/>
  <c r="Z2427" i="1"/>
  <c r="Z1916" i="1"/>
  <c r="Z2737" i="1"/>
  <c r="Z3187" i="1"/>
  <c r="Z4986" i="1"/>
  <c r="Z4457" i="1"/>
  <c r="Z2487" i="1"/>
  <c r="Z2164" i="1"/>
  <c r="Z4259" i="1"/>
  <c r="Z4010" i="1"/>
  <c r="Z3847" i="1"/>
  <c r="Z1208" i="1"/>
  <c r="Z4085" i="1"/>
  <c r="Z985" i="1"/>
  <c r="Z2059" i="1"/>
  <c r="Z516" i="1"/>
  <c r="Z3781" i="1"/>
  <c r="Z4917" i="1"/>
  <c r="Z4177" i="1"/>
  <c r="Z3700" i="1"/>
  <c r="Z4821" i="1"/>
  <c r="Z174" i="1"/>
  <c r="Z2096" i="1"/>
  <c r="Z4404" i="1"/>
  <c r="Z68" i="1"/>
  <c r="Z887" i="1"/>
  <c r="Z1972" i="1"/>
  <c r="Z3589" i="1"/>
  <c r="Z3197" i="1"/>
  <c r="Z1710" i="1"/>
  <c r="Z2944" i="1"/>
  <c r="Z1072" i="1"/>
  <c r="Z2264" i="1"/>
  <c r="Z1664" i="1"/>
  <c r="Z4895" i="1"/>
  <c r="Z4709" i="1"/>
  <c r="Z690" i="1"/>
  <c r="Z1518" i="1"/>
  <c r="Z4635" i="1"/>
  <c r="Z2939" i="1"/>
  <c r="Z2485" i="1"/>
  <c r="Z4885" i="1"/>
  <c r="Z738" i="1"/>
  <c r="Z1817" i="1"/>
  <c r="Z2061" i="1"/>
  <c r="Z3342" i="1"/>
  <c r="Z2558" i="1"/>
  <c r="Z695" i="1"/>
  <c r="Z828" i="1"/>
  <c r="Z709" i="1"/>
  <c r="Z1214" i="1"/>
  <c r="Z3363" i="1"/>
  <c r="Z529" i="1"/>
  <c r="Z1288" i="1"/>
  <c r="Z2567" i="1"/>
  <c r="Z4293" i="1"/>
  <c r="Z1840" i="1"/>
  <c r="Z2553" i="1"/>
  <c r="Z2798" i="1"/>
  <c r="Z4935" i="1"/>
  <c r="Z2710" i="1"/>
  <c r="Z283" i="1"/>
  <c r="Z1387" i="1"/>
  <c r="Z1046" i="1"/>
  <c r="Z4631" i="1"/>
  <c r="Z4769" i="1"/>
  <c r="Z487" i="1"/>
  <c r="Z1311" i="1"/>
  <c r="Z2168" i="1"/>
  <c r="Z3184" i="1"/>
  <c r="Z1329" i="1"/>
  <c r="Z4019" i="1"/>
  <c r="Z4025" i="1"/>
  <c r="Z370" i="1"/>
  <c r="Z2014" i="1"/>
  <c r="Z4728" i="1"/>
  <c r="Z2591" i="1"/>
  <c r="Z4249" i="1"/>
  <c r="Z2391" i="1"/>
  <c r="Z391" i="1"/>
  <c r="Z2383" i="1"/>
  <c r="Z4373" i="1"/>
  <c r="Z3129" i="1"/>
  <c r="Z4802" i="1"/>
  <c r="Z1193" i="1"/>
  <c r="Z4327" i="1"/>
  <c r="Z2228" i="1"/>
  <c r="Z3568" i="1"/>
  <c r="Z4230" i="1"/>
  <c r="Z3054" i="1"/>
  <c r="Z2719" i="1"/>
  <c r="Z4473" i="1"/>
  <c r="Z3210" i="1"/>
  <c r="Z3540" i="1"/>
  <c r="Z3928" i="1"/>
  <c r="Z1320" i="1"/>
  <c r="Z2755" i="1"/>
  <c r="Z2509" i="1"/>
  <c r="Z841" i="1"/>
  <c r="Z230" i="1"/>
  <c r="Z4777" i="1"/>
  <c r="Z4442" i="1"/>
  <c r="Z1760" i="1"/>
  <c r="Z2975" i="1"/>
  <c r="Z5000" i="1"/>
  <c r="Z2633" i="1"/>
  <c r="Z3804" i="1"/>
  <c r="Z2430" i="1"/>
  <c r="Z3491" i="1"/>
  <c r="Z4672" i="1"/>
  <c r="Z2781" i="1"/>
  <c r="Z4775" i="1"/>
  <c r="Z3634" i="1"/>
  <c r="Z3115" i="1"/>
  <c r="Z1758" i="1"/>
  <c r="Z232" i="1"/>
  <c r="Z1213" i="1"/>
  <c r="Z2277" i="1"/>
  <c r="Z1756" i="1"/>
  <c r="Z3878" i="1"/>
  <c r="Z4314" i="1"/>
  <c r="Z4589" i="1"/>
  <c r="Z755" i="1"/>
  <c r="Z4042" i="1"/>
  <c r="Z795" i="1"/>
  <c r="Z2347" i="1"/>
  <c r="Z1598" i="1"/>
  <c r="Z2652" i="1"/>
  <c r="Z4680" i="1"/>
  <c r="Z1701" i="1"/>
  <c r="Z66" i="1"/>
  <c r="Z3302" i="1"/>
  <c r="Z1073" i="1"/>
  <c r="Z1964" i="1"/>
  <c r="Z4868" i="1"/>
  <c r="Z2426" i="1"/>
  <c r="Z2327" i="1"/>
  <c r="Z2587" i="1"/>
  <c r="Z2609" i="1"/>
  <c r="Z4988" i="1"/>
  <c r="Z2125" i="1"/>
  <c r="Z3593" i="1"/>
  <c r="Z711" i="1"/>
  <c r="Z2103" i="1"/>
  <c r="Z4641" i="1"/>
  <c r="Z4685" i="1"/>
  <c r="Z2149" i="1"/>
  <c r="Z3671" i="1"/>
  <c r="Z2483" i="1"/>
  <c r="Z4562" i="1"/>
  <c r="Z2908" i="1"/>
  <c r="Z877" i="1"/>
  <c r="Z1668" i="1"/>
  <c r="Z24" i="1"/>
  <c r="Z3471" i="1"/>
  <c r="Z2479" i="1"/>
  <c r="Z3122" i="1"/>
  <c r="Z2876" i="1"/>
  <c r="Z96" i="1"/>
  <c r="Z1274" i="1"/>
  <c r="Z608" i="1"/>
  <c r="Z1304" i="1"/>
  <c r="Z4898" i="1"/>
  <c r="Z418" i="1"/>
  <c r="Z1217" i="1"/>
  <c r="Z1649" i="1"/>
  <c r="Z3709" i="1"/>
  <c r="Z659" i="1"/>
  <c r="Z2001" i="1"/>
  <c r="Z962" i="1"/>
  <c r="Z1277" i="1"/>
  <c r="Z1755" i="1"/>
  <c r="Z4847" i="1"/>
  <c r="Z1665" i="1"/>
  <c r="Z1568" i="1"/>
  <c r="Z1430" i="1"/>
  <c r="Z1780" i="1"/>
  <c r="Z2371" i="1"/>
  <c r="Z1657" i="1"/>
  <c r="Z3956" i="1"/>
  <c r="Z3144" i="1"/>
  <c r="Z4891" i="1"/>
  <c r="Z3057" i="1"/>
  <c r="Z4083" i="1"/>
  <c r="Z3555" i="1"/>
  <c r="Z4684" i="1"/>
  <c r="Z4013" i="1"/>
  <c r="Z1477" i="1"/>
  <c r="Z3755" i="1"/>
  <c r="Z1408" i="1"/>
  <c r="Z935" i="1"/>
  <c r="Z1956" i="1"/>
  <c r="Z271" i="1"/>
  <c r="Z4678" i="1"/>
  <c r="Z3823" i="1"/>
  <c r="Z3037" i="1"/>
  <c r="Z1056" i="1"/>
  <c r="Z438" i="1"/>
  <c r="Z2178" i="1"/>
  <c r="Z3495" i="1"/>
  <c r="Z2584" i="1"/>
  <c r="Z1706" i="1"/>
  <c r="Z3761" i="1"/>
  <c r="Z2757" i="1"/>
  <c r="Z3735" i="1"/>
  <c r="Z2275" i="1"/>
  <c r="Z115" i="1"/>
  <c r="Z1162" i="1"/>
  <c r="Z1176" i="1"/>
  <c r="Z2531" i="1"/>
  <c r="Z4900" i="1"/>
  <c r="Z1347" i="1"/>
  <c r="Z1421" i="1"/>
  <c r="Z500" i="1"/>
  <c r="Z1010" i="1"/>
  <c r="Z4643" i="1"/>
  <c r="Z4732" i="1"/>
  <c r="Z514" i="1"/>
  <c r="Z2686" i="1"/>
  <c r="Z3138" i="1"/>
  <c r="Z4486" i="1"/>
  <c r="Z3425" i="1"/>
  <c r="Z3080" i="1"/>
  <c r="Z3984" i="1"/>
  <c r="Z344" i="1"/>
  <c r="Z922" i="1"/>
  <c r="Z379" i="1"/>
  <c r="Z352" i="1"/>
  <c r="Z2101" i="1"/>
  <c r="Z1814" i="1"/>
  <c r="Z497" i="1"/>
  <c r="Z3605" i="1"/>
  <c r="Z3141" i="1"/>
  <c r="Z4388" i="1"/>
  <c r="Z4948" i="1"/>
  <c r="Z2127" i="1"/>
  <c r="Z4737" i="1"/>
  <c r="Z4200" i="1"/>
  <c r="Z2984" i="1"/>
  <c r="Z3239" i="1"/>
  <c r="Z4638" i="1"/>
  <c r="Z781" i="1"/>
  <c r="Z4560" i="1"/>
  <c r="Z3050" i="1"/>
  <c r="Z3091" i="1"/>
  <c r="Z722" i="1"/>
  <c r="Z1613" i="1"/>
  <c r="Z1828" i="1"/>
  <c r="Z4165" i="1"/>
  <c r="Z3743" i="1"/>
  <c r="Z2838" i="1"/>
  <c r="Z4034" i="1"/>
  <c r="Z3875" i="1"/>
  <c r="Z2629" i="1"/>
  <c r="Z1029" i="1"/>
  <c r="Z2448" i="1"/>
  <c r="Z4952" i="1"/>
  <c r="Z3006" i="1"/>
  <c r="Z4236" i="1"/>
  <c r="Z796" i="1"/>
  <c r="Z262" i="1"/>
  <c r="Z2753" i="1"/>
  <c r="Z3158" i="1"/>
  <c r="Z3049" i="1"/>
  <c r="Z4454" i="1"/>
  <c r="Z4433" i="1"/>
  <c r="Z46" i="1"/>
  <c r="Z4468" i="1"/>
  <c r="Z599" i="1"/>
  <c r="Z3113" i="1"/>
  <c r="Z3826" i="1"/>
  <c r="Z2756" i="1"/>
  <c r="Z4009" i="1"/>
  <c r="Z4974" i="1"/>
  <c r="Z859" i="1"/>
  <c r="Z236" i="1"/>
  <c r="Z2797" i="1"/>
  <c r="Z3321" i="1"/>
  <c r="Z3900" i="1"/>
  <c r="Z720" i="1"/>
  <c r="Z556" i="1"/>
  <c r="Z4574" i="1"/>
  <c r="Z71" i="1"/>
  <c r="Z585" i="1"/>
  <c r="Z1998" i="1"/>
  <c r="Z3215" i="1"/>
  <c r="Z4415" i="1"/>
  <c r="Z3367" i="1"/>
  <c r="Z1667" i="1"/>
  <c r="Z2806" i="1"/>
  <c r="Z4852" i="1"/>
  <c r="Z77" i="1"/>
  <c r="Z3535" i="1"/>
  <c r="Z1569" i="1"/>
  <c r="Z3032" i="1"/>
  <c r="Z4337" i="1"/>
  <c r="Z2003" i="1"/>
  <c r="Z4076" i="1"/>
  <c r="Z4712" i="1"/>
  <c r="Z2533" i="1"/>
  <c r="Z3989" i="1"/>
  <c r="Z3497" i="1"/>
  <c r="Z3887" i="1"/>
  <c r="Z1641" i="1"/>
  <c r="Z635" i="1"/>
  <c r="Z1712" i="1"/>
  <c r="Z1437" i="1"/>
  <c r="Z4054" i="1"/>
  <c r="Z1300" i="1"/>
  <c r="Z4882" i="1"/>
  <c r="Z816" i="1"/>
  <c r="Z4877" i="1"/>
  <c r="Z1323" i="1"/>
  <c r="Z1856" i="1"/>
  <c r="Z3525" i="1"/>
  <c r="Z2804" i="1"/>
  <c r="Z3147" i="1"/>
  <c r="Z2973" i="1"/>
  <c r="Z4018" i="1"/>
  <c r="Z2671" i="1"/>
  <c r="Z3912" i="1"/>
  <c r="Z3177" i="1"/>
  <c r="Z532" i="1"/>
  <c r="Z1988" i="1"/>
  <c r="Z1151" i="1"/>
  <c r="Z1893" i="1"/>
  <c r="Z2791" i="1"/>
  <c r="Z4796" i="1"/>
  <c r="Z595" i="1"/>
  <c r="Z2615" i="1"/>
  <c r="Z2937" i="1"/>
  <c r="Z1996" i="1"/>
  <c r="Z947" i="1"/>
  <c r="Z3645" i="1"/>
  <c r="Z1934" i="1"/>
  <c r="Z3648" i="1"/>
  <c r="Z451" i="1"/>
  <c r="Z1612" i="1"/>
  <c r="Z2730" i="1"/>
  <c r="Z2477" i="1"/>
  <c r="Z1873" i="1"/>
  <c r="Z853" i="1"/>
  <c r="Z94" i="1"/>
  <c r="Z4727" i="1"/>
  <c r="Z503" i="1"/>
  <c r="Z1353" i="1"/>
  <c r="Z4470" i="1"/>
  <c r="Z1332" i="1"/>
  <c r="Z2070" i="1"/>
  <c r="Z4838" i="1"/>
  <c r="Z2293" i="1"/>
  <c r="Z2273" i="1"/>
  <c r="Z3157" i="1"/>
  <c r="Z2216" i="1"/>
  <c r="Z3253" i="1"/>
  <c r="Z1206" i="1"/>
  <c r="Z3507" i="1"/>
  <c r="Z473" i="1"/>
  <c r="Z3236" i="1"/>
  <c r="Z4292" i="1"/>
  <c r="Z932" i="1"/>
  <c r="Z4418" i="1"/>
  <c r="Z2437" i="1"/>
  <c r="Z2950" i="1"/>
  <c r="Z3075" i="1"/>
  <c r="Z3896" i="1"/>
  <c r="Z3371" i="1"/>
  <c r="Z2211" i="1"/>
  <c r="Z1617" i="1"/>
  <c r="Z2619" i="1"/>
  <c r="Z385" i="1"/>
  <c r="Z2095" i="1"/>
  <c r="Z3035" i="1"/>
  <c r="Z2738" i="1"/>
  <c r="Z235" i="1"/>
  <c r="Z1040" i="1"/>
  <c r="Z4301" i="1"/>
  <c r="Z1528" i="1"/>
  <c r="Z4488" i="1"/>
  <c r="Z2945" i="1"/>
  <c r="Z1733" i="1"/>
  <c r="Z879" i="1"/>
  <c r="Z4766" i="1"/>
  <c r="Z2470" i="1"/>
  <c r="Z766" i="1"/>
  <c r="Z1261" i="1"/>
  <c r="Z803" i="1"/>
  <c r="Z144" i="1"/>
  <c r="Z146" i="1"/>
  <c r="Z772" i="1"/>
  <c r="Z4721" i="1"/>
  <c r="Z2209" i="1"/>
  <c r="Z4682" i="1"/>
  <c r="Z3941" i="1"/>
  <c r="Z3099" i="1"/>
  <c r="Z3773" i="1"/>
  <c r="Z2907" i="1"/>
  <c r="Z2548" i="1"/>
  <c r="Z4856" i="1"/>
  <c r="Z761" i="1"/>
  <c r="Z1930" i="1"/>
  <c r="Z4906" i="1"/>
  <c r="Z3401" i="1"/>
  <c r="Z866" i="1"/>
  <c r="Z2286" i="1"/>
  <c r="Z2715" i="1"/>
  <c r="Z2376" i="1"/>
  <c r="Z4793" i="1"/>
  <c r="Z4663" i="1"/>
  <c r="Z147" i="1"/>
  <c r="Z953" i="1"/>
  <c r="Z2507" i="1"/>
  <c r="Z4192" i="1"/>
  <c r="Z4729" i="1"/>
  <c r="Z3259" i="1"/>
  <c r="Z130" i="1"/>
  <c r="Z2925" i="1"/>
  <c r="Z2555" i="1"/>
  <c r="Z1494" i="1"/>
  <c r="Z970" i="1"/>
  <c r="Z3799" i="1"/>
  <c r="Z792" i="1"/>
  <c r="Z3590" i="1"/>
  <c r="Z3730" i="1"/>
  <c r="Z2901" i="1"/>
  <c r="Z4082" i="1"/>
  <c r="Z1796" i="1"/>
  <c r="Z1698" i="1"/>
  <c r="Z1169" i="1"/>
  <c r="Z2532" i="1"/>
  <c r="Z980" i="1"/>
  <c r="Z2024" i="1"/>
  <c r="Z874" i="1"/>
  <c r="Z2749" i="1"/>
  <c r="Z1747" i="1"/>
  <c r="Z3618" i="1"/>
  <c r="Z2724" i="1"/>
  <c r="Z3162" i="1"/>
  <c r="Z226" i="1"/>
  <c r="Z2444" i="1"/>
  <c r="Z1536" i="1"/>
  <c r="Z3387" i="1"/>
  <c r="Z1316" i="1"/>
  <c r="Z3595" i="1"/>
  <c r="Z4187" i="1"/>
  <c r="Z2695" i="1"/>
  <c r="Z2857" i="1"/>
  <c r="Z287" i="1"/>
  <c r="Z1692" i="1"/>
  <c r="Z4834" i="1"/>
  <c r="Z4376" i="1"/>
  <c r="Z3204" i="1"/>
  <c r="Z2090" i="1"/>
  <c r="Z1365" i="1"/>
  <c r="Z1051" i="1"/>
  <c r="Z748" i="1"/>
  <c r="Z2351" i="1"/>
  <c r="Z2514" i="1"/>
  <c r="Z806" i="1"/>
  <c r="Z3172" i="1"/>
  <c r="Z4667" i="1"/>
  <c r="Z1946" i="1"/>
  <c r="Z3081" i="1"/>
  <c r="Z4099" i="1"/>
  <c r="Z3315" i="1"/>
  <c r="Z3523" i="1"/>
  <c r="Z1463" i="1"/>
  <c r="Z1259" i="1"/>
  <c r="Z1235" i="1"/>
  <c r="Z3698" i="1"/>
  <c r="Z2508" i="1"/>
  <c r="Z1080" i="1"/>
  <c r="Z1642" i="1"/>
  <c r="Z2721" i="1"/>
  <c r="Z2182" i="1"/>
  <c r="Z4151" i="1"/>
  <c r="Z2856" i="1"/>
  <c r="Z1023" i="1"/>
  <c r="Z4645" i="1"/>
  <c r="Z3788" i="1"/>
  <c r="Z2803" i="1"/>
  <c r="Z491" i="1"/>
  <c r="Z166" i="1"/>
  <c r="Z44" i="1"/>
  <c r="Z2369" i="1"/>
  <c r="Z1127" i="1"/>
  <c r="Z4087" i="1"/>
  <c r="Z3244" i="1"/>
  <c r="Z1864" i="1"/>
  <c r="Z261" i="1"/>
  <c r="Z4362" i="1"/>
  <c r="Z1678" i="1"/>
  <c r="Z1527" i="1"/>
  <c r="Z4093" i="1"/>
  <c r="Z4690" i="1"/>
  <c r="Z1656" i="1"/>
  <c r="Z1614" i="1"/>
  <c r="Z4945" i="1"/>
  <c r="Z538" i="1"/>
  <c r="Z2381" i="1"/>
  <c r="Z1959" i="1"/>
  <c r="Z2779" i="1"/>
  <c r="Z1623" i="1"/>
  <c r="Z4027" i="1"/>
  <c r="Z367" i="1"/>
  <c r="Z2966" i="1"/>
  <c r="Z3264" i="1"/>
  <c r="Z3351" i="1"/>
  <c r="Z2725" i="1"/>
  <c r="Z601" i="1"/>
  <c r="Z3952" i="1"/>
  <c r="Z1832" i="1"/>
  <c r="Z3552" i="1"/>
  <c r="Z633" i="1"/>
  <c r="Z2565" i="1"/>
  <c r="Z4539" i="1"/>
  <c r="Z3961" i="1"/>
  <c r="Z1433" i="1"/>
  <c r="Z1700" i="1"/>
  <c r="Z1336" i="1"/>
  <c r="Z4445" i="1"/>
  <c r="Z3744" i="1"/>
  <c r="Z1970" i="1"/>
  <c r="Z2536" i="1"/>
  <c r="Z1091" i="1"/>
  <c r="Z4056" i="1"/>
  <c r="Z943" i="1"/>
  <c r="Z4261" i="1"/>
  <c r="Z2051" i="1"/>
  <c r="Z1790" i="1"/>
  <c r="Z2360" i="1"/>
  <c r="Z3464" i="1"/>
  <c r="Z2499" i="1"/>
  <c r="Z3915" i="1"/>
  <c r="Z893" i="1"/>
  <c r="Z884" i="1"/>
  <c r="Z1448" i="1"/>
  <c r="Z3750" i="1"/>
  <c r="Z3728" i="1"/>
  <c r="Z4840" i="1"/>
  <c r="Z4226" i="1"/>
  <c r="Z1295" i="1"/>
  <c r="Z4285" i="1"/>
  <c r="Z156" i="1"/>
  <c r="Z539" i="1"/>
  <c r="Z4077" i="1"/>
  <c r="Z915" i="1"/>
  <c r="Z1270" i="1"/>
  <c r="Z3354" i="1"/>
  <c r="Z4360" i="1"/>
  <c r="Z266" i="1"/>
  <c r="Z999" i="1"/>
  <c r="Z4795" i="1"/>
  <c r="Z3338" i="1"/>
  <c r="Z1068" i="1"/>
  <c r="Z1939" i="1"/>
  <c r="Z2597" i="1"/>
  <c r="Z1285" i="1"/>
  <c r="Z413" i="1"/>
  <c r="Z4023" i="1"/>
  <c r="Z2996" i="1"/>
  <c r="Z996" i="1"/>
  <c r="Z1896" i="1"/>
  <c r="Z3152" i="1"/>
  <c r="Z3576" i="1"/>
  <c r="Z1109" i="1"/>
  <c r="Z371" i="1"/>
  <c r="Z4919" i="1"/>
  <c r="Z4126" i="1"/>
  <c r="Z2999" i="1"/>
  <c r="Z1240" i="1"/>
  <c r="Z544" i="1"/>
  <c r="Z4264" i="1"/>
  <c r="Z3584" i="1"/>
  <c r="Z1593" i="1"/>
  <c r="Z911" i="1"/>
  <c r="Z300" i="1"/>
  <c r="Z3770" i="1"/>
  <c r="Z3536" i="1"/>
  <c r="Z464" i="1"/>
  <c r="Z1727" i="1"/>
  <c r="Z810" i="1"/>
  <c r="Z3381" i="1"/>
  <c r="Z4901" i="1"/>
  <c r="Z1967" i="1"/>
  <c r="Z2031" i="1"/>
  <c r="Z3429" i="1"/>
  <c r="Z2515" i="1"/>
  <c r="Z3114" i="1"/>
  <c r="Z782" i="1"/>
  <c r="Z2691" i="1"/>
  <c r="Z4899" i="1"/>
  <c r="Z4100" i="1"/>
  <c r="Z1198" i="1"/>
  <c r="Z3550" i="1"/>
  <c r="Z4167" i="1"/>
  <c r="Z3377" i="1"/>
  <c r="Z861" i="1"/>
  <c r="Z4763" i="1"/>
  <c r="Z163" i="1"/>
  <c r="Z4744" i="1"/>
  <c r="Z4649" i="1"/>
  <c r="Z2983" i="1"/>
  <c r="Z1443" i="1"/>
  <c r="Z85" i="1"/>
  <c r="Z3139" i="1"/>
  <c r="Z3901" i="1"/>
  <c r="Z3650" i="1"/>
  <c r="Z814" i="1"/>
  <c r="Z3234" i="1"/>
  <c r="Z297" i="1"/>
  <c r="Z3768" i="1"/>
  <c r="Z3924" i="1"/>
  <c r="Z1803" i="1"/>
  <c r="Z2223" i="1"/>
  <c r="Z1330" i="1"/>
  <c r="Z2539" i="1"/>
  <c r="Z3563" i="1"/>
  <c r="Z199" i="1"/>
  <c r="Z904" i="1"/>
  <c r="Z263" i="1"/>
  <c r="Z3921" i="1"/>
  <c r="Z4981" i="1"/>
  <c r="Z2808" i="1"/>
  <c r="Z1961" i="1"/>
  <c r="Z2544" i="1"/>
  <c r="Z3000" i="1"/>
  <c r="Z1019" i="1"/>
  <c r="Z3737" i="1"/>
  <c r="Z1724" i="1"/>
  <c r="Z3916" i="1"/>
  <c r="Z504" i="1"/>
  <c r="Z1855" i="1"/>
  <c r="Z587" i="1"/>
  <c r="Z4908" i="1"/>
  <c r="Z400" i="1"/>
  <c r="Z2651" i="1"/>
  <c r="Z191" i="1"/>
  <c r="Z4526" i="1"/>
  <c r="Z3972" i="1"/>
  <c r="Z3658" i="1"/>
  <c r="Z1467" i="1"/>
  <c r="Z2305" i="1"/>
  <c r="Z4306" i="1"/>
  <c r="Z2858" i="1"/>
  <c r="Z3599" i="1"/>
  <c r="Z3340" i="1"/>
  <c r="Z4971" i="1"/>
  <c r="Z1016" i="1"/>
  <c r="Z4022" i="1"/>
  <c r="Z2561" i="1"/>
  <c r="Z560" i="1"/>
  <c r="Z3030" i="1"/>
  <c r="Z4492" i="1"/>
  <c r="Z136" i="1"/>
  <c r="Z1495" i="1"/>
  <c r="Z2595" i="1"/>
  <c r="Z3817" i="1"/>
  <c r="Z1878" i="1"/>
  <c r="Z4125" i="1"/>
  <c r="Z3379" i="1"/>
  <c r="Z3422" i="1"/>
  <c r="Z2364" i="1"/>
  <c r="Z4975" i="1"/>
  <c r="Z3475" i="1"/>
  <c r="Z1187" i="1"/>
  <c r="Z200" i="1"/>
  <c r="Z4328" i="1"/>
  <c r="Z248" i="1"/>
  <c r="Z2461" i="1"/>
  <c r="Z1772" i="1"/>
  <c r="Z2703" i="1"/>
  <c r="Z1293" i="1"/>
  <c r="Z4592" i="1"/>
  <c r="Z4595" i="1"/>
  <c r="Z3174" i="1"/>
  <c r="Z749" i="1"/>
  <c r="Z3644" i="1"/>
  <c r="Z1385" i="1"/>
  <c r="Z2733" i="1"/>
  <c r="Z4730" i="1"/>
  <c r="Z4012" i="1"/>
  <c r="Z3665" i="1"/>
  <c r="Z3364" i="1"/>
  <c r="Z4232" i="1"/>
  <c r="Z4812" i="1"/>
  <c r="Z2155" i="1"/>
  <c r="Z175" i="1"/>
  <c r="Z1296" i="1"/>
  <c r="Z579" i="1"/>
  <c r="Z17" i="1"/>
  <c r="Z1621" i="1"/>
  <c r="Z3445" i="1"/>
  <c r="Z1405" i="1"/>
  <c r="Z3161" i="1"/>
  <c r="Z171" i="1"/>
  <c r="Z4465" i="1"/>
  <c r="Z1303" i="1"/>
  <c r="Z306" i="1"/>
  <c r="Z4275" i="1"/>
  <c r="Z914" i="1"/>
  <c r="Z3573" i="1"/>
  <c r="Z482" i="1"/>
  <c r="Z2281" i="1"/>
  <c r="Z364" i="1"/>
  <c r="Z2965" i="1"/>
  <c r="Z2959" i="1"/>
  <c r="Z4833" i="1"/>
  <c r="Z403" i="1"/>
  <c r="Z1682" i="1"/>
  <c r="Z4841" i="1"/>
  <c r="Z2240" i="1"/>
  <c r="Z1888" i="1"/>
  <c r="Z2728" i="1"/>
  <c r="Z3111" i="1"/>
  <c r="Z41" i="1"/>
  <c r="Z1632" i="1"/>
  <c r="Z784" i="1"/>
  <c r="Z1662" i="1"/>
  <c r="Z2401" i="1"/>
  <c r="Z233" i="1"/>
  <c r="Z3470" i="1"/>
  <c r="Z1047" i="1"/>
  <c r="Z2893" i="1"/>
  <c r="Z2778" i="1"/>
  <c r="Z1464" i="1"/>
  <c r="Z1833" i="1"/>
  <c r="Z618" i="1"/>
  <c r="Z2593" i="1"/>
  <c r="Z269" i="1"/>
  <c r="Z4835" i="1"/>
  <c r="Z2415" i="1"/>
  <c r="Z4910" i="1"/>
  <c r="Z4739" i="1"/>
  <c r="Z1793" i="1"/>
  <c r="Z4112" i="1"/>
  <c r="Z360" i="1"/>
  <c r="Z3345" i="1"/>
  <c r="Z923" i="1"/>
  <c r="Z3097" i="1"/>
  <c r="Z1586" i="1"/>
  <c r="Z744" i="1"/>
  <c r="Z3966" i="1"/>
  <c r="Z2132" i="1"/>
  <c r="Z640" i="1"/>
  <c r="Z3410" i="1"/>
  <c r="Z4927" i="1"/>
  <c r="Z4353" i="1"/>
  <c r="Z63" i="1"/>
  <c r="Z2230" i="1"/>
  <c r="Z2370" i="1"/>
  <c r="Z4991" i="1"/>
  <c r="Z239" i="1"/>
  <c r="Z3459" i="1"/>
  <c r="Z3278" i="1"/>
  <c r="Z4798" i="1"/>
  <c r="Z2328" i="1"/>
  <c r="Z809" i="1"/>
  <c r="Z3626" i="1"/>
  <c r="Z1628" i="1"/>
  <c r="Z4520" i="1"/>
  <c r="Z4132" i="1"/>
  <c r="Z3666" i="1"/>
  <c r="Z76" i="1"/>
  <c r="Z3808" i="1"/>
  <c r="Z831" i="1"/>
  <c r="Z1579" i="1"/>
  <c r="Z4897" i="1"/>
  <c r="Z4601" i="1"/>
  <c r="Z2658" i="1"/>
  <c r="Z927" i="1"/>
  <c r="Z4565" i="1"/>
  <c r="Z387" i="1"/>
  <c r="Z55" i="1"/>
  <c r="Z1734" i="1"/>
  <c r="Z3262" i="1"/>
  <c r="Z1631" i="1"/>
  <c r="Z304" i="1"/>
  <c r="Z495" i="1"/>
  <c r="Z4243" i="1"/>
  <c r="Z1543" i="1"/>
  <c r="Z84" i="1"/>
  <c r="Z4647" i="1"/>
  <c r="Z1643" i="1"/>
  <c r="Z4959" i="1"/>
  <c r="Z3388" i="1"/>
  <c r="Z2504" i="1"/>
  <c r="Z4395" i="1"/>
  <c r="Z2171" i="1"/>
  <c r="Z4955" i="1"/>
  <c r="Z1341" i="1"/>
  <c r="Z4321" i="1"/>
  <c r="Z4776" i="1"/>
  <c r="Z3796" i="1"/>
  <c r="Z3642" i="1"/>
  <c r="Z959" i="1"/>
  <c r="Z3612" i="1"/>
  <c r="Z444" i="1"/>
  <c r="Z1857" i="1"/>
  <c r="Z1114" i="1"/>
  <c r="Z3736" i="1"/>
  <c r="Z1028" i="1"/>
  <c r="Z2748" i="1"/>
  <c r="Z3025" i="1"/>
  <c r="Z3280" i="1"/>
  <c r="Z1720" i="1"/>
  <c r="Z151" i="1"/>
  <c r="Z4291" i="1"/>
  <c r="Z4455" i="1"/>
  <c r="Z69" i="1"/>
  <c r="Z4705" i="1"/>
  <c r="Z3607" i="1"/>
  <c r="Z875" i="1"/>
  <c r="Z2780" i="1"/>
  <c r="Z4296" i="1"/>
  <c r="Z2578" i="1"/>
  <c r="Z2866" i="1"/>
  <c r="Z2320" i="1"/>
  <c r="Z1971" i="1"/>
  <c r="Z2302" i="1"/>
  <c r="Z4659" i="1"/>
  <c r="Z22" i="1"/>
  <c r="Z965" i="1"/>
  <c r="Z2099" i="1"/>
  <c r="Z3824" i="1"/>
  <c r="Z477" i="1"/>
  <c r="Z4164" i="1"/>
  <c r="Z2726" i="1"/>
  <c r="Z4368" i="1"/>
  <c r="Z4427" i="1"/>
  <c r="Z4015" i="1"/>
  <c r="Z1981" i="1"/>
  <c r="Z2967" i="1"/>
  <c r="Z350" i="1"/>
  <c r="Z4947" i="1"/>
  <c r="Z4881" i="1"/>
  <c r="Z4799" i="1"/>
  <c r="Z423" i="1"/>
  <c r="Z4797" i="1"/>
  <c r="Z3343" i="1"/>
  <c r="Z4982" i="1"/>
  <c r="Z630" i="1"/>
  <c r="Z2467" i="1"/>
  <c r="Z2044" i="1"/>
  <c r="Z4310" i="1"/>
  <c r="Z2406" i="1"/>
  <c r="Z237" i="1"/>
  <c r="Z3884" i="1"/>
  <c r="Z3635" i="1"/>
  <c r="Z3297" i="1"/>
  <c r="Z3015" i="1"/>
  <c r="Z4748" i="1"/>
  <c r="Z4876" i="1"/>
  <c r="Z2754" i="1"/>
  <c r="Z2654" i="1"/>
  <c r="Z900" i="1"/>
  <c r="Z2468" i="1"/>
  <c r="Z1479" i="1"/>
  <c r="Z3405" i="1"/>
  <c r="Z1422" i="1"/>
  <c r="Z4630" i="1"/>
  <c r="Z2916" i="1"/>
  <c r="Z1142" i="1"/>
  <c r="Z631" i="1"/>
  <c r="Z4576" i="1"/>
  <c r="Z849" i="1"/>
  <c r="Z329" i="1"/>
  <c r="Z1879" i="1"/>
  <c r="Z2481" i="1"/>
  <c r="Z60" i="1"/>
  <c r="Z1260" i="1"/>
  <c r="Z4190" i="1"/>
  <c r="Z565" i="1"/>
  <c r="Z3193" i="1"/>
  <c r="Z2379" i="1"/>
  <c r="Z454" i="1"/>
  <c r="Z20" i="1"/>
  <c r="Z4233" i="1"/>
  <c r="Z754" i="1"/>
  <c r="Z2632" i="1"/>
  <c r="Z1350" i="1"/>
  <c r="Z4453" i="1"/>
  <c r="Z2304" i="1"/>
  <c r="Z2115" i="1"/>
  <c r="Z3627" i="1"/>
  <c r="Z547" i="1"/>
  <c r="Z2990" i="1"/>
  <c r="Z1436" i="1"/>
  <c r="Z1058" i="1"/>
  <c r="Z3748" i="1"/>
  <c r="Z930" i="1"/>
  <c r="Z3283" i="1"/>
  <c r="Z4361" i="1"/>
  <c r="Z4393" i="1"/>
  <c r="Z1280" i="1"/>
  <c r="Z4110" i="1"/>
  <c r="Z3349" i="1"/>
  <c r="Z902" i="1"/>
  <c r="Z3673" i="1"/>
  <c r="Z4505" i="1"/>
  <c r="Z3778" i="1"/>
  <c r="Z3303" i="1"/>
  <c r="Z1348" i="1"/>
  <c r="Z4180" i="1"/>
  <c r="Z4998" i="1"/>
  <c r="Z3724" i="1"/>
  <c r="Z1949" i="1"/>
  <c r="Z1354" i="1"/>
  <c r="Z4819" i="1"/>
  <c r="Z2490" i="1"/>
  <c r="Z2740" i="1"/>
  <c r="Z2105" i="1"/>
  <c r="Z681" i="1"/>
  <c r="Z6" i="1"/>
  <c r="Z3922" i="1"/>
  <c r="Z1441" i="1"/>
  <c r="Z3066" i="1"/>
  <c r="Z1592" i="1"/>
  <c r="Z1098" i="1"/>
  <c r="Z2888" i="1"/>
  <c r="Z2581" i="1"/>
  <c r="Z366" i="1"/>
  <c r="Z808" i="1"/>
  <c r="Z2214" i="1"/>
  <c r="Z3325" i="1"/>
  <c r="Z4476" i="1"/>
  <c r="Z1031" i="1"/>
  <c r="Z1349" i="1"/>
  <c r="Z1926" i="1"/>
  <c r="Z2540" i="1"/>
  <c r="Z881" i="1"/>
  <c r="Z2227" i="1"/>
  <c r="Z2896" i="1"/>
  <c r="Z837" i="1"/>
  <c r="Z4846" i="1"/>
  <c r="Z394" i="1"/>
  <c r="Z446" i="1"/>
  <c r="Z2762" i="1"/>
  <c r="Z2506" i="1"/>
  <c r="Z4273" i="1"/>
  <c r="Z976" i="1"/>
  <c r="Z528" i="1"/>
  <c r="Z489" i="1"/>
  <c r="Z1376" i="1"/>
  <c r="Z1505" i="1"/>
  <c r="Z4701" i="1"/>
  <c r="Z3292" i="1"/>
  <c r="Z65" i="1"/>
  <c r="Z3022" i="1"/>
  <c r="Z2251" i="1"/>
  <c r="Z1392" i="1"/>
  <c r="Z30" i="1"/>
  <c r="Z2299" i="1"/>
  <c r="Z2631" i="1"/>
  <c r="Z2705" i="1"/>
  <c r="Z2141" i="1"/>
  <c r="Z3775" i="1"/>
  <c r="Z2295" i="1"/>
  <c r="Z3047" i="1"/>
  <c r="Z2136" i="1"/>
  <c r="Z2303" i="1"/>
  <c r="Z1842" i="1"/>
  <c r="Z4789" i="1"/>
  <c r="Z3946" i="1"/>
  <c r="Z1762" i="1"/>
  <c r="Z2626" i="1"/>
  <c r="Z2952" i="1"/>
  <c r="Z160" i="1"/>
  <c r="Z2456" i="1"/>
  <c r="Z605" i="1"/>
  <c r="Z4517" i="1"/>
  <c r="Z1484" i="1"/>
  <c r="Z2181" i="1"/>
  <c r="Z4115" i="1"/>
  <c r="Z3532" i="1"/>
  <c r="Z1027" i="1"/>
  <c r="Z1013" i="1"/>
  <c r="Z3732" i="1"/>
  <c r="Z2462" i="1"/>
  <c r="Z3016" i="1"/>
  <c r="Z4123" i="1"/>
  <c r="Z1434" i="1"/>
  <c r="Z2140" i="1"/>
  <c r="Z1458" i="1"/>
  <c r="Z3869" i="1"/>
  <c r="Z3980" i="1"/>
  <c r="Z1838" i="1"/>
  <c r="Z822" i="1"/>
  <c r="Z2450" i="1"/>
  <c r="Z2868" i="1"/>
  <c r="Z3619" i="1"/>
  <c r="Z2142" i="1"/>
  <c r="Z2782" i="1"/>
  <c r="Z3821" i="1"/>
  <c r="Z1469" i="1"/>
  <c r="Z3753" i="1"/>
  <c r="Z698" i="1"/>
  <c r="Z723" i="1"/>
  <c r="Z4820" i="1"/>
  <c r="Z1397" i="1"/>
  <c r="Z2979" i="1"/>
  <c r="Z1891" i="1"/>
  <c r="Z1774" i="1"/>
  <c r="Z2108" i="1"/>
  <c r="Z2665" i="1"/>
  <c r="Z1689" i="1"/>
  <c r="Z2438" i="1"/>
  <c r="Z4639" i="1"/>
  <c r="Z1730" i="1"/>
  <c r="Z1266" i="1"/>
  <c r="Z47" i="1"/>
  <c r="Z2623" i="1"/>
  <c r="Z2752" i="1"/>
  <c r="Z4377" i="1"/>
  <c r="Z4440" i="1"/>
  <c r="Z1709" i="1"/>
  <c r="Z2148" i="1"/>
  <c r="Z1190" i="1"/>
  <c r="Z2855" i="1"/>
  <c r="Z326" i="1"/>
  <c r="Z52" i="1"/>
  <c r="Z3853" i="1"/>
  <c r="Z2574" i="1"/>
  <c r="Z3258" i="1"/>
  <c r="Z501" i="1"/>
  <c r="Z1769" i="1"/>
  <c r="Z2841" i="1"/>
  <c r="Z1396" i="1"/>
  <c r="Z1552" i="1"/>
  <c r="Z2167" i="1"/>
  <c r="Z3567" i="1"/>
  <c r="Z4523" i="1"/>
  <c r="Z3294" i="1"/>
  <c r="Z801" i="1"/>
  <c r="Z1110" i="1"/>
  <c r="Z4429" i="1"/>
  <c r="Z2941" i="1"/>
  <c r="Z2648" i="1"/>
  <c r="Z878" i="1"/>
  <c r="Z3908" i="1"/>
  <c r="Z2894" i="1"/>
  <c r="Z427" i="1"/>
  <c r="Z342" i="1"/>
  <c r="Z3311" i="1"/>
  <c r="Z3419" i="1"/>
  <c r="Z4961" i="1"/>
  <c r="Z4717" i="1"/>
  <c r="Z1711" i="1"/>
  <c r="Z2494" i="1"/>
  <c r="Z1660" i="1"/>
  <c r="Z4772" i="1"/>
  <c r="Z2025" i="1"/>
  <c r="Z2850" i="1"/>
  <c r="Z33" i="1"/>
  <c r="Z8" i="1"/>
  <c r="Z842" i="1"/>
  <c r="Z1064" i="1"/>
  <c r="Z2869" i="1"/>
  <c r="Z4136" i="1"/>
  <c r="Z3653" i="1"/>
  <c r="Z3178" i="1"/>
  <c r="Z4247" i="1"/>
  <c r="Z4704" i="1"/>
  <c r="Z4066" i="1"/>
  <c r="Z2386" i="1"/>
  <c r="Z1506" i="1"/>
  <c r="Z3247" i="1"/>
  <c r="Z1414" i="1"/>
  <c r="Z4800" i="1"/>
  <c r="Z3996" i="1"/>
  <c r="Z3" i="1"/>
  <c r="Z2835" i="1"/>
  <c r="Z4808" i="1"/>
  <c r="Z1705" i="1"/>
  <c r="Z2693" i="1"/>
  <c r="Z1374" i="1"/>
  <c r="Z626" i="1"/>
  <c r="Z395" i="1"/>
  <c r="Z1130" i="1"/>
  <c r="Z4063" i="1"/>
  <c r="Z3123" i="1"/>
  <c r="Z3798" i="1"/>
  <c r="Z3997" i="1"/>
  <c r="Z1254" i="1"/>
  <c r="Z432" i="1"/>
  <c r="Z2428" i="1"/>
  <c r="Z4703" i="1"/>
  <c r="Z3780" i="1"/>
  <c r="Z3752" i="1"/>
  <c r="Z1450" i="1"/>
  <c r="Z2865" i="1"/>
  <c r="Z252" i="1"/>
  <c r="Z2082" i="1"/>
  <c r="Z2577" i="1"/>
  <c r="Z4923" i="1"/>
  <c r="Z3903" i="1"/>
  <c r="Z3478" i="1"/>
  <c r="Z4494" i="1"/>
  <c r="Z3942" i="1"/>
  <c r="Z1012" i="1"/>
  <c r="Z2407" i="1"/>
  <c r="Z4272" i="1"/>
  <c r="Z3316" i="1"/>
  <c r="Z1473" i="1"/>
  <c r="Z542" i="1"/>
  <c r="Z4154" i="1"/>
  <c r="Z3667" i="1"/>
  <c r="Z1925" i="1"/>
  <c r="Z3191" i="1"/>
  <c r="Z2400" i="1"/>
  <c r="Z3898" i="1"/>
  <c r="Z275" i="1"/>
  <c r="Z3384" i="1"/>
  <c r="Z1286" i="1"/>
  <c r="Z317" i="1"/>
  <c r="Z1221" i="1"/>
  <c r="Z4343" i="1"/>
  <c r="Z4284" i="1"/>
  <c r="Z3430" i="1"/>
  <c r="Z3790" i="1"/>
  <c r="Z2422" i="1"/>
  <c r="Z3622" i="1"/>
  <c r="Z830" i="1"/>
  <c r="Z1588" i="1"/>
  <c r="Z2814" i="1"/>
  <c r="Z1687" i="1"/>
  <c r="Z3870" i="1"/>
  <c r="Z3356" i="1"/>
  <c r="Z1936" i="1"/>
  <c r="Z139" i="1"/>
  <c r="Z377" i="1"/>
  <c r="Z4567" i="1"/>
  <c r="Z4122" i="1"/>
  <c r="Z3867" i="1"/>
  <c r="Z3226" i="1"/>
  <c r="Z4584" i="1"/>
  <c r="Z222" i="1"/>
  <c r="Z4078" i="1"/>
  <c r="Z1486" i="1"/>
  <c r="Z424" i="1"/>
  <c r="Z2899" i="1"/>
  <c r="Z4274" i="1"/>
  <c r="Z895" i="1"/>
  <c r="Z1788" i="1"/>
  <c r="Z2162" i="1"/>
  <c r="Z602" i="1"/>
  <c r="Z1583" i="1"/>
  <c r="Z1697" i="1"/>
  <c r="Z988" i="1"/>
  <c r="Z2525" i="1"/>
  <c r="Z710" i="1"/>
  <c r="Z118" i="1"/>
  <c r="Z2159" i="1"/>
  <c r="Z1654" i="1"/>
  <c r="Z2682" i="1"/>
  <c r="Z4632" i="1"/>
  <c r="Z4725" i="1"/>
  <c r="Z2560" i="1"/>
  <c r="Z1400" i="1"/>
  <c r="Z3228" i="1"/>
  <c r="Z1062" i="1"/>
  <c r="Z813" i="1"/>
  <c r="Z2815" i="1"/>
  <c r="Z229" i="1"/>
  <c r="Z1243" i="1"/>
  <c r="Z3055" i="1"/>
  <c r="Z3254" i="1"/>
  <c r="Z1715" i="1"/>
  <c r="Z583" i="1"/>
  <c r="Z2020" i="1"/>
  <c r="Z3625" i="1"/>
  <c r="Z2248" i="1"/>
  <c r="Z3242" i="1"/>
  <c r="Z3935" i="1"/>
  <c r="Z2672" i="1"/>
  <c r="Z3068" i="1"/>
  <c r="Z3110" i="1"/>
  <c r="Z3963" i="1"/>
  <c r="Z4364" i="1"/>
  <c r="Z3078" i="1"/>
  <c r="Z3544" i="1"/>
  <c r="Z765" i="1"/>
  <c r="Z4290" i="1"/>
  <c r="Z3857" i="1"/>
  <c r="Z1630" i="1"/>
  <c r="Z1459" i="1"/>
  <c r="Z3265" i="1"/>
  <c r="Z4477" i="1"/>
  <c r="Z575" i="1"/>
  <c r="Z3529" i="1"/>
  <c r="Z3763" i="1"/>
  <c r="Z3833" i="1"/>
  <c r="Z4665" i="1"/>
  <c r="Z2787" i="1"/>
  <c r="Z1133" i="1"/>
  <c r="Z4765" i="1"/>
  <c r="Z381" i="1"/>
  <c r="Z4694" i="1"/>
  <c r="Z4326" i="1"/>
  <c r="Z3357" i="1"/>
  <c r="Z3120" i="1"/>
  <c r="Z4683" i="1"/>
  <c r="Z2957" i="1"/>
  <c r="Z1276" i="1"/>
  <c r="Z1250" i="1"/>
  <c r="Z496" i="1"/>
  <c r="Z3964" i="1"/>
  <c r="Z4124" i="1"/>
  <c r="Z4119" i="1"/>
  <c r="Z2571" i="1"/>
  <c r="Z697" i="1"/>
  <c r="Z756" i="1"/>
  <c r="Z4658" i="1"/>
  <c r="Z70" i="1"/>
  <c r="Z2188" i="1"/>
  <c r="Z4999" i="1"/>
  <c r="Z1325" i="1"/>
  <c r="Z2720" i="1"/>
  <c r="Z2642" i="1"/>
  <c r="Z4626" i="1"/>
  <c r="Z2922" i="1"/>
  <c r="Z87" i="1"/>
  <c r="Z4471" i="1"/>
  <c r="Z67" i="1"/>
  <c r="Z4621" i="1"/>
  <c r="Z4191" i="1"/>
  <c r="Z2690" i="1"/>
  <c r="Z3739" i="1"/>
  <c r="Z4474" i="1"/>
  <c r="Z598" i="1"/>
  <c r="Z4553" i="1"/>
  <c r="Z2271" i="1"/>
  <c r="Z3392" i="1"/>
  <c r="Z1439" i="1"/>
  <c r="Z1043" i="1"/>
  <c r="Z3502" i="1"/>
  <c r="Z1763" i="1"/>
  <c r="Z4976" i="1"/>
  <c r="Z1445" i="1"/>
  <c r="Z4548" i="1"/>
  <c r="Z2745" i="1"/>
  <c r="Z4533" i="1"/>
  <c r="Z1279" i="1"/>
  <c r="Z2825" i="1"/>
  <c r="Z928" i="1"/>
  <c r="Z4925" i="1"/>
  <c r="Z1670" i="1"/>
  <c r="Z1974" i="1"/>
  <c r="Z4159" i="1"/>
  <c r="Z515" i="1"/>
  <c r="Z2830" i="1"/>
  <c r="Z2421" i="1"/>
  <c r="Z1007" i="1"/>
  <c r="Z3447" i="1"/>
  <c r="Z4246" i="1"/>
  <c r="Z1807" i="1"/>
  <c r="Z3443" i="1"/>
  <c r="Z3290" i="1"/>
  <c r="Z2617" i="1"/>
  <c r="Z2134" i="1"/>
  <c r="Z4398" i="1"/>
  <c r="Z3395" i="1"/>
  <c r="Z2288" i="1"/>
  <c r="Z682" i="1"/>
  <c r="Z2269" i="1"/>
  <c r="Z4309" i="1"/>
  <c r="Z4933" i="1"/>
  <c r="Z855" i="1"/>
  <c r="Z3575" i="1"/>
  <c r="Z3829" i="1"/>
  <c r="Z969" i="1"/>
  <c r="Z584" i="1"/>
  <c r="Z1792" i="1"/>
  <c r="Z2660" i="1"/>
  <c r="Z740" i="1"/>
  <c r="Z4043" i="1"/>
  <c r="Z1615" i="1"/>
  <c r="Z3189" i="1"/>
  <c r="Z2106" i="1"/>
  <c r="Z238" i="1"/>
  <c r="Z559" i="1"/>
  <c r="Z991" i="1"/>
  <c r="Z3995" i="1"/>
  <c r="Z3109" i="1"/>
  <c r="Z2434" i="1"/>
  <c r="Z2323" i="1"/>
  <c r="Z2202" i="1"/>
  <c r="Z2885" i="1"/>
  <c r="Z3791" i="1"/>
  <c r="Z4579" i="1"/>
  <c r="Z4745" i="1"/>
  <c r="Z847" i="1"/>
  <c r="Z2823" i="1"/>
  <c r="Z4890" i="1"/>
  <c r="Z384" i="1"/>
  <c r="Z485" i="1"/>
  <c r="Z1957" i="1"/>
  <c r="Z4260" i="1"/>
  <c r="Z476" i="1"/>
  <c r="Z1331" i="1"/>
  <c r="Z4209" i="1"/>
  <c r="Z3069" i="1"/>
  <c r="Z1264" i="1"/>
  <c r="Z2729" i="1"/>
  <c r="Z3636" i="1"/>
  <c r="Z2337" i="1"/>
  <c r="Z944" i="1"/>
  <c r="Z2163" i="1"/>
  <c r="Z1647" i="1"/>
  <c r="Z3806" i="1"/>
  <c r="Z3822" i="1"/>
  <c r="Z4522" i="1"/>
  <c r="Z2054" i="1"/>
  <c r="Z38" i="1"/>
  <c r="Z4020" i="1"/>
  <c r="Z2120" i="1"/>
  <c r="Z1220" i="1"/>
  <c r="Z378" i="1"/>
  <c r="Z1399" i="1"/>
  <c r="Z4017" i="1"/>
  <c r="Z1368" i="1"/>
  <c r="Z938" i="1"/>
  <c r="Z2700" i="1"/>
  <c r="Z4060" i="1"/>
  <c r="Z614" i="1"/>
  <c r="Z3411" i="1"/>
  <c r="Z165" i="1"/>
  <c r="Z2628" i="1"/>
  <c r="Z3588" i="1"/>
  <c r="Z2991" i="1"/>
  <c r="Z571" i="1"/>
  <c r="Z2883" i="1"/>
  <c r="Z279" i="1"/>
  <c r="Z4781" i="1"/>
  <c r="Z3282" i="1"/>
  <c r="Z3438" i="1"/>
  <c r="Z132" i="1"/>
  <c r="Z545" i="1"/>
  <c r="Z1132" i="1"/>
  <c r="Z4330" i="1"/>
  <c r="Z2884" i="1"/>
  <c r="Z35" i="1"/>
  <c r="Z2085" i="1"/>
  <c r="Z1524" i="1"/>
  <c r="Z2442" i="1"/>
  <c r="Z567" i="1"/>
  <c r="Z2537" i="1"/>
  <c r="Z3485" i="1"/>
  <c r="Z1999" i="1"/>
  <c r="Z4588" i="1"/>
  <c r="Z492" i="1"/>
  <c r="Z3892" i="1"/>
  <c r="Z3876" i="1"/>
  <c r="Z1537" i="1"/>
  <c r="Z2845" i="1"/>
  <c r="Z888" i="1"/>
  <c r="Z2685" i="1"/>
  <c r="Z2502" i="1"/>
  <c r="Z212" i="1"/>
  <c r="Z1030" i="1"/>
  <c r="Z143" i="1"/>
  <c r="Z786" i="1"/>
  <c r="Z3489" i="1"/>
  <c r="Z2769" i="1"/>
  <c r="Z4213" i="1"/>
  <c r="Z2534" i="1"/>
  <c r="Z201" i="1"/>
  <c r="Z1170" i="1"/>
  <c r="Z2079" i="1"/>
  <c r="Z4828" i="1"/>
  <c r="Z1102" i="1"/>
  <c r="Z1482" i="1"/>
  <c r="Z2116" i="1"/>
  <c r="Z2586" i="1"/>
  <c r="Z668" i="1"/>
  <c r="Z429" i="1"/>
  <c r="Z3816" i="1"/>
  <c r="Z674" i="1"/>
  <c r="Z1372" i="1"/>
  <c r="Z1322" i="1"/>
  <c r="Z3452" i="1"/>
  <c r="Z416" i="1"/>
  <c r="Z187" i="1"/>
  <c r="Z2265" i="1"/>
  <c r="Z2794" i="1"/>
  <c r="Z4174" i="1"/>
  <c r="Z4541" i="1"/>
  <c r="Z3348" i="1"/>
  <c r="Z332" i="1"/>
  <c r="Z3072" i="1"/>
  <c r="Z2028" i="1"/>
  <c r="Z3462" i="1"/>
  <c r="Z607" i="1"/>
  <c r="Z721" i="1"/>
  <c r="Z3756" i="1"/>
  <c r="Z3613" i="1"/>
  <c r="Z654" i="1"/>
  <c r="Z3444" i="1"/>
  <c r="Z478" i="1"/>
  <c r="Z3481" i="1"/>
  <c r="Z2976" i="1"/>
  <c r="Z3818" i="1"/>
  <c r="Z713" i="1"/>
  <c r="Z967" i="1"/>
  <c r="Z4456" i="1"/>
  <c r="Z2674" i="1"/>
  <c r="Z1531" i="1"/>
  <c r="Z4003" i="1"/>
  <c r="Z3885" i="1"/>
  <c r="Z4120" i="1"/>
  <c r="Z1885" i="1"/>
  <c r="Z2409" i="1"/>
  <c r="Z4675" i="1"/>
  <c r="Z2308" i="1"/>
  <c r="Z1886" i="1"/>
  <c r="Z793" i="1"/>
  <c r="Z3150" i="1"/>
  <c r="Z3319" i="1"/>
  <c r="Z1011" i="1"/>
  <c r="Z3163" i="1"/>
  <c r="Z362" i="1"/>
  <c r="Z1966" i="1"/>
  <c r="Z2336" i="1"/>
  <c r="Z3506" i="1"/>
  <c r="Z4633" i="1"/>
  <c r="Z1669" i="1"/>
  <c r="Z3201" i="1"/>
  <c r="Z4551" i="1"/>
  <c r="Z2089" i="1"/>
  <c r="Z1742" i="1"/>
  <c r="Z770" i="1"/>
  <c r="Z2035" i="1"/>
  <c r="Z4221" i="1"/>
  <c r="Z3656" i="1"/>
  <c r="Z1364" i="1"/>
  <c r="Z1367" i="1"/>
  <c r="Z3417" i="1"/>
  <c r="Z185" i="1"/>
  <c r="Z4156" i="1"/>
  <c r="Z21" i="1"/>
  <c r="Z1550" i="1"/>
  <c r="Z4939" i="1"/>
  <c r="Z2637" i="1"/>
  <c r="Z2645" i="1"/>
  <c r="Z1633" i="1"/>
  <c r="Z346" i="1"/>
  <c r="Z524" i="1"/>
  <c r="Z2393" i="1"/>
  <c r="Z4129" i="1"/>
  <c r="Z3939" i="1"/>
  <c r="Z2761" i="1"/>
  <c r="Z15" i="1"/>
  <c r="Z3734" i="1"/>
  <c r="Z1825" i="1"/>
  <c r="Z1737" i="1"/>
  <c r="Z1573" i="1"/>
  <c r="Z1822" i="1"/>
  <c r="Z1595" i="1"/>
  <c r="Z13" i="1"/>
  <c r="Z4424" i="1"/>
  <c r="Z1099" i="1"/>
  <c r="Z1923" i="1"/>
  <c r="Z2053" i="1"/>
  <c r="Z2942" i="1"/>
  <c r="Z4504" i="1"/>
  <c r="Z701" i="1"/>
  <c r="Z4599" i="1"/>
  <c r="Z3062" i="1"/>
  <c r="Z1548" i="1"/>
  <c r="Z3537" i="1"/>
  <c r="Z4491" i="1"/>
  <c r="Z1141" i="1"/>
  <c r="Z124" i="1"/>
  <c r="Z2987" i="1"/>
  <c r="Z311" i="1"/>
  <c r="Z4141" i="1"/>
  <c r="Z890" i="1"/>
  <c r="Z4416" i="1"/>
  <c r="Z4480" i="1"/>
  <c r="Z3624" i="1"/>
  <c r="Z1847" i="1"/>
  <c r="Z1699" i="1"/>
  <c r="Z669" i="1"/>
  <c r="Z533" i="1"/>
  <c r="Z1932" i="1"/>
  <c r="Z2282" i="1"/>
  <c r="Z1976" i="1"/>
  <c r="Z2768" i="1"/>
  <c r="Z3277" i="1"/>
  <c r="Z913" i="1"/>
  <c r="Z4148" i="1"/>
  <c r="Z4408" i="1"/>
  <c r="Z3893" i="1"/>
  <c r="Z1462" i="1"/>
  <c r="Z1520" i="1"/>
  <c r="Z4212" i="1"/>
  <c r="Z694" i="1"/>
  <c r="Z2624" i="1"/>
  <c r="Z157" i="1"/>
  <c r="Z335" i="1"/>
  <c r="Z1231" i="1"/>
  <c r="Z3148" i="1"/>
  <c r="Z1143" i="1"/>
  <c r="Z1663" i="1"/>
  <c r="Z3918" i="1"/>
  <c r="Z1034" i="1"/>
  <c r="Z3094" i="1"/>
  <c r="Z1468" i="1"/>
  <c r="Z3017" i="1"/>
  <c r="Z2982" i="1"/>
  <c r="Z4278" i="1"/>
  <c r="Z1674" i="1"/>
  <c r="Z1105" i="1"/>
  <c r="Z4983" i="1"/>
  <c r="Z3439" i="1"/>
  <c r="Z4062" i="1"/>
  <c r="Z1108" i="1"/>
  <c r="Z3041" i="1"/>
  <c r="Z2523" i="1"/>
  <c r="Z2489" i="1"/>
  <c r="Z3914" i="1"/>
  <c r="Z2764" i="1"/>
  <c r="Z1253" i="1"/>
  <c r="Z2988" i="1"/>
  <c r="Z4315" i="1"/>
  <c r="Z912" i="1"/>
  <c r="Z4773" i="1"/>
  <c r="Z2217" i="1"/>
  <c r="Z2589" i="1"/>
  <c r="Z253" i="1"/>
  <c r="Z4381" i="1"/>
  <c r="Z3606" i="1"/>
  <c r="Z758" i="1"/>
  <c r="Z3372" i="1"/>
  <c r="Z2165" i="1"/>
  <c r="Z2980" i="1"/>
  <c r="Z3646" i="1"/>
  <c r="Z459" i="1"/>
  <c r="Z1394" i="1"/>
  <c r="Z1026" i="1"/>
  <c r="Z3557" i="1"/>
  <c r="Z72" i="1"/>
  <c r="Z517" i="1"/>
  <c r="Z1163" i="1"/>
  <c r="Z4073" i="1"/>
  <c r="Z4693" i="1"/>
  <c r="Z2256" i="1"/>
  <c r="Z3534" i="1"/>
  <c r="Z415" i="1"/>
  <c r="Z4718" i="1"/>
  <c r="Z2579" i="1"/>
  <c r="Z3146" i="1"/>
  <c r="Z4715" i="1"/>
  <c r="Z40" i="1"/>
  <c r="Z4072" i="1"/>
  <c r="Z2330" i="1"/>
  <c r="Z1199" i="1"/>
  <c r="Z3681" i="1"/>
  <c r="Z1843" i="1"/>
  <c r="Z3504" i="1"/>
  <c r="Z763" i="1"/>
  <c r="Z2469" i="1"/>
  <c r="Z193" i="1"/>
  <c r="Z4572" i="1"/>
  <c r="Z1140" i="1"/>
  <c r="Z2521" i="1"/>
  <c r="Z2218" i="1"/>
  <c r="Z934" i="1"/>
  <c r="Z3168" i="1"/>
  <c r="Z307" i="1"/>
  <c r="Z4049" i="1"/>
  <c r="Z1799" i="1"/>
  <c r="Z4178" i="1"/>
  <c r="Z3070" i="1"/>
  <c r="Z1218" i="1"/>
  <c r="Z2889" i="1"/>
  <c r="Z4498" i="1"/>
  <c r="Z1428" i="1"/>
  <c r="Z206" i="1"/>
  <c r="Z4827" i="1"/>
  <c r="Z3668" i="1"/>
  <c r="Z2102" i="1"/>
  <c r="Z1555" i="1"/>
  <c r="Z1877" i="1"/>
  <c r="Z244" i="1"/>
  <c r="Z4550" i="1"/>
  <c r="Z1854" i="1"/>
  <c r="Z3692" i="1"/>
  <c r="Z315" i="1"/>
  <c r="Z246" i="1"/>
  <c r="Z4351" i="1"/>
  <c r="Z1211" i="1"/>
  <c r="Z1416" i="1"/>
  <c r="Z569" i="1"/>
  <c r="Z2263" i="1"/>
  <c r="Z3548" i="1"/>
  <c r="Z840" i="1"/>
  <c r="Z2556" i="1"/>
  <c r="Z2844" i="1"/>
  <c r="Z2827" i="1"/>
  <c r="Z2154" i="1"/>
  <c r="Z568" i="1"/>
  <c r="Z2114" i="1"/>
  <c r="Z1371" i="1"/>
  <c r="Z2161" i="1"/>
  <c r="Z4332" i="1"/>
  <c r="Z597" i="1"/>
  <c r="Z3324" i="1"/>
  <c r="Z2709" i="1"/>
  <c r="Z1324" i="1"/>
  <c r="Z2047" i="1"/>
  <c r="Z3844" i="1"/>
  <c r="Z2253" i="1"/>
  <c r="Z2156" i="1"/>
  <c r="Z3874" i="1"/>
  <c r="Z4534" i="1"/>
  <c r="Z2610" i="1"/>
  <c r="Z2852" i="1"/>
  <c r="Z3415" i="1"/>
  <c r="Z1078" i="1"/>
  <c r="Z4204" i="1"/>
  <c r="Z3969" i="1"/>
  <c r="Z3200" i="1"/>
  <c r="Z1616" i="1"/>
  <c r="Z2187" i="1"/>
  <c r="Z651" i="1"/>
  <c r="Z1716" i="1"/>
  <c r="Z3660" i="1"/>
  <c r="Z56" i="1"/>
  <c r="Z1476" i="1"/>
  <c r="Z3476" i="1"/>
  <c r="Z946" i="1"/>
  <c r="Z4590" i="1"/>
  <c r="Z4886" i="1"/>
  <c r="Z1291" i="1"/>
  <c r="Z481" i="1"/>
  <c r="Z3932" i="1"/>
  <c r="Z5001" i="1"/>
  <c r="Z2138" i="1"/>
  <c r="Z3913" i="1"/>
  <c r="Z811" i="1"/>
  <c r="Z456" i="1"/>
  <c r="Z718" i="1"/>
  <c r="Z1646" i="1"/>
  <c r="Z948" i="1"/>
  <c r="Z1561" i="1"/>
  <c r="Z4341" i="1"/>
  <c r="Z1215" i="1"/>
  <c r="Z4655" i="1"/>
  <c r="Z4861" i="1"/>
  <c r="Z2846" i="1"/>
  <c r="Z613" i="1"/>
  <c r="Z1359" i="1"/>
  <c r="Z2135" i="1"/>
  <c r="Z4170" i="1"/>
  <c r="Z2786" i="1"/>
  <c r="Z4758" i="1"/>
  <c r="Z2860" i="1"/>
  <c r="Z4929" i="1"/>
  <c r="Z857" i="1"/>
  <c r="Z1993" i="1"/>
  <c r="Z2331" i="1"/>
  <c r="Z4407" i="1"/>
  <c r="Z1577" i="1"/>
  <c r="Z4021" i="1"/>
  <c r="Z4714" i="1"/>
  <c r="Z4394" i="1"/>
  <c r="Z453" i="1"/>
  <c r="Z3112" i="1"/>
  <c r="Z1578" i="1"/>
  <c r="Z2687" i="1"/>
  <c r="Z3866" i="1"/>
  <c r="Z2319" i="1"/>
  <c r="Z1271" i="1"/>
  <c r="Z1120" i="1"/>
  <c r="Z987" i="1"/>
  <c r="Z2935" i="1"/>
  <c r="Z994" i="1"/>
  <c r="Z2641" i="1"/>
  <c r="Z3714" i="1"/>
  <c r="Z4788" i="1"/>
  <c r="Z4757" i="1"/>
  <c r="Z3287" i="1"/>
  <c r="Z2334" i="1"/>
  <c r="Z1860" i="1"/>
  <c r="Z3814" i="1"/>
  <c r="Z3621" i="1"/>
  <c r="Z4342" i="1"/>
  <c r="Z1160" i="1"/>
  <c r="Z1802" i="1"/>
  <c r="Z3543" i="1"/>
  <c r="Z4822" i="1"/>
  <c r="Z2914" i="1"/>
  <c r="Z1024" i="1"/>
  <c r="Z2203" i="1"/>
  <c r="Z4724" i="1"/>
  <c r="Z4536" i="1"/>
  <c r="Z2332" i="1"/>
  <c r="Z2137" i="1"/>
  <c r="Z4055" i="1"/>
  <c r="Z3170" i="1"/>
  <c r="Z1826" i="1"/>
  <c r="Z290" i="1"/>
  <c r="Z4756" i="1"/>
  <c r="Z3992" i="1"/>
  <c r="Z4448" i="1"/>
  <c r="Z4493" i="1"/>
  <c r="Z1791" i="1"/>
  <c r="Z3436" i="1"/>
  <c r="Z4784" i="1"/>
  <c r="Z3843" i="1"/>
  <c r="Z4609" i="1"/>
  <c r="Z4333" i="1"/>
  <c r="Z2126" i="1"/>
  <c r="Z2447" i="1"/>
  <c r="Z4142" i="1"/>
  <c r="Z393" i="1"/>
  <c r="Z25" i="1"/>
  <c r="Z349" i="1"/>
  <c r="Z3031" i="1"/>
  <c r="Z2418" i="1"/>
  <c r="Z2746" i="1"/>
  <c r="Z2817" i="1"/>
  <c r="Z4722" i="1"/>
  <c r="Z2783" i="1"/>
  <c r="Z3854" i="1"/>
  <c r="Z1310" i="1"/>
  <c r="Z3545" i="1"/>
  <c r="Z2394" i="1"/>
  <c r="Z639" i="1"/>
  <c r="Z2452" i="1"/>
  <c r="Z155" i="1"/>
  <c r="Z74" i="1"/>
  <c r="Z1104" i="1"/>
  <c r="Z407" i="1"/>
  <c r="Z850" i="1"/>
  <c r="Z2634" i="1"/>
  <c r="Z4052" i="1"/>
  <c r="Z1262" i="1"/>
  <c r="Z1815" i="1"/>
  <c r="Z3705" i="1"/>
  <c r="Z3101" i="1"/>
  <c r="Z1314" i="1"/>
  <c r="Z3718" i="1"/>
  <c r="Z671" i="1"/>
  <c r="Z62" i="1"/>
  <c r="Z576" i="1"/>
  <c r="Z4859" i="1"/>
  <c r="Z2919" i="1"/>
  <c r="Z3339" i="1"/>
  <c r="Z4671" i="1"/>
  <c r="Z3652" i="1"/>
  <c r="Z1979" i="1"/>
  <c r="Z4299" i="1"/>
  <c r="Z1246" i="1"/>
  <c r="Z4817" i="1"/>
  <c r="Z4176" i="1"/>
  <c r="Z2956" i="1"/>
  <c r="Z256" i="1"/>
  <c r="Z2199" i="1"/>
  <c r="Z3076" i="1"/>
  <c r="Z1931" i="1"/>
  <c r="Z2813" i="1"/>
  <c r="Z2664" i="1"/>
  <c r="Z812" i="1"/>
  <c r="Z4958" i="1"/>
  <c r="Z1582" i="1"/>
  <c r="Z3190" i="1"/>
  <c r="Z3434" i="1"/>
  <c r="Z4654" i="1"/>
  <c r="Z2296" i="1"/>
  <c r="Z4499" i="1"/>
  <c r="Z2300" i="1"/>
  <c r="Z4372" i="1"/>
  <c r="Z75" i="1"/>
  <c r="Z4618" i="1"/>
  <c r="Z4065" i="1"/>
  <c r="Z2661" i="1"/>
  <c r="Z3088" i="1"/>
  <c r="Z1767" i="1"/>
  <c r="Z225" i="1"/>
  <c r="Z145" i="1"/>
  <c r="Z892" i="1"/>
  <c r="Z51" i="1"/>
  <c r="Z2840" i="1"/>
  <c r="Z739" i="1"/>
  <c r="Z1002" i="1"/>
  <c r="Z1121" i="1"/>
  <c r="Z3458" i="1"/>
  <c r="Z1608" i="1"/>
  <c r="Z1248" i="1"/>
  <c r="Z49" i="1"/>
  <c r="Z2601" i="1"/>
  <c r="Z4862" i="1"/>
  <c r="Z3890" i="1"/>
  <c r="Z1373" i="1"/>
  <c r="Z686" i="1"/>
  <c r="Z3397" i="1"/>
  <c r="Z2034" i="1"/>
  <c r="Z4152" i="1"/>
  <c r="Z4317" i="1"/>
  <c r="Z37" i="1"/>
  <c r="Z2353" i="1"/>
  <c r="Z3819" i="1"/>
  <c r="Z1258" i="1"/>
  <c r="Z1299" i="1"/>
  <c r="Z409" i="1"/>
  <c r="Z4472" i="1"/>
  <c r="Z534" i="1"/>
  <c r="Z2395" i="1"/>
  <c r="Z3073" i="1"/>
  <c r="Z4530" i="1"/>
  <c r="Z111" i="1"/>
  <c r="Z2258" i="1"/>
  <c r="Z1607" i="1"/>
  <c r="Z4791" i="1"/>
  <c r="Z4459" i="1"/>
  <c r="Z2895" i="1"/>
  <c r="Z3943" i="1"/>
  <c r="Z4823" i="1"/>
  <c r="Z1123" i="1"/>
  <c r="Z4597" i="1"/>
  <c r="Z2455" i="1"/>
  <c r="Z2528" i="1"/>
  <c r="Z737" i="1"/>
  <c r="Z505" i="1"/>
  <c r="Z1178" i="1"/>
  <c r="Z93" i="1"/>
  <c r="Z2948" i="1"/>
  <c r="Z4829" i="1"/>
  <c r="Z3880" i="1"/>
  <c r="Z2038" i="1"/>
  <c r="Z4002" i="1"/>
  <c r="Z4195" i="1"/>
  <c r="Z3940" i="1"/>
  <c r="Z1597" i="1"/>
  <c r="Z4044" i="1"/>
  <c r="Z1457" i="1"/>
  <c r="Z4092" i="1"/>
  <c r="Z3511" i="1"/>
  <c r="Z257" i="1"/>
  <c r="Z824" i="1"/>
  <c r="Z4369" i="1"/>
  <c r="Z1345" i="1"/>
  <c r="Z3421" i="1"/>
  <c r="Z2777" i="1"/>
  <c r="Z964" i="1"/>
  <c r="Z2121" i="1"/>
  <c r="Z486" i="1"/>
  <c r="Z3484" i="1"/>
  <c r="Z4760" i="1"/>
  <c r="Z2043" i="1"/>
  <c r="Z2902" i="1"/>
  <c r="Z1157" i="1"/>
  <c r="Z4546" i="1"/>
  <c r="Z3527" i="1"/>
  <c r="Z2133" i="1"/>
  <c r="Z4644" i="1"/>
  <c r="Z2600" i="1"/>
  <c r="Z3977" i="1"/>
  <c r="Z4782" i="1"/>
  <c r="Z1294" i="1"/>
  <c r="Z2590" i="1"/>
  <c r="Z2036" i="1"/>
  <c r="Z4039" i="1"/>
  <c r="Z511" i="1"/>
  <c r="Z1754" i="1"/>
  <c r="Z2224" i="1"/>
  <c r="Z4814" i="1"/>
  <c r="Z2503" i="1"/>
  <c r="Z3463" i="1"/>
  <c r="Z2206" i="1"/>
  <c r="Z4495" i="1"/>
  <c r="Z4689" i="1"/>
  <c r="Z2932" i="1"/>
  <c r="Z4628" i="1"/>
  <c r="Z3093" i="1"/>
  <c r="Z657" i="1"/>
  <c r="Z1427" i="1"/>
  <c r="Z4575" i="1"/>
  <c r="Z1119" i="1"/>
  <c r="Z4349" i="1"/>
  <c r="Z1584" i="1"/>
  <c r="Z1076" i="1"/>
  <c r="Z4544" i="1"/>
  <c r="Z2861" i="1"/>
  <c r="Z693" i="1"/>
  <c r="Z3578" i="1"/>
  <c r="Z3164" i="1"/>
  <c r="Z2583" i="1"/>
  <c r="Z2316" i="1"/>
  <c r="Z2290" i="1"/>
  <c r="Z1461" i="1"/>
  <c r="Z1685" i="1"/>
  <c r="Z2773" i="1"/>
  <c r="Z1850" i="1"/>
  <c r="Z1308" i="1"/>
  <c r="Z3689" i="1"/>
  <c r="Z2072" i="1"/>
  <c r="Z1321" i="1"/>
  <c r="Z3267" i="1"/>
  <c r="Z4887" i="1"/>
  <c r="Z3688" i="1"/>
  <c r="Z1478" i="1"/>
  <c r="Z4586" i="1"/>
  <c r="Z3221" i="1"/>
  <c r="Z3380" i="1"/>
  <c r="Z1786" i="1"/>
  <c r="Z2998" i="1"/>
  <c r="Z83" i="1"/>
  <c r="Z3669" i="1"/>
  <c r="Z1490" i="1"/>
  <c r="Z4350" i="1"/>
  <c r="Z122" i="1"/>
  <c r="Z2236" i="1"/>
  <c r="Z4896" i="1"/>
  <c r="Z2372" i="1"/>
  <c r="Z2346" i="1"/>
  <c r="Z2226" i="1"/>
  <c r="Z4677" i="1"/>
  <c r="Z3855" i="1"/>
  <c r="Z113" i="1"/>
  <c r="Z2964" i="1"/>
  <c r="Z2088" i="1"/>
  <c r="Z4090" i="1"/>
  <c r="Z1745" i="1"/>
  <c r="Z2891" i="1"/>
  <c r="Z1809" i="1"/>
  <c r="Z846" i="1"/>
  <c r="Z1717" i="1"/>
  <c r="Z704" i="1"/>
  <c r="Z735" i="1"/>
  <c r="Z1049" i="1"/>
  <c r="Z3467" i="1"/>
  <c r="Z1419" i="1"/>
  <c r="Z277" i="1"/>
  <c r="Z382" i="1"/>
  <c r="Z2018" i="1"/>
  <c r="Z4344" i="1"/>
  <c r="Z4490" i="1"/>
  <c r="Z4529" i="1"/>
  <c r="Z3604" i="1"/>
  <c r="Z4458" i="1"/>
  <c r="Z347" i="1"/>
  <c r="Z4867" i="1"/>
  <c r="Z537" i="1"/>
  <c r="Z3143" i="1"/>
  <c r="Z2598" i="1"/>
  <c r="Z573" i="1"/>
  <c r="Z4552" i="1"/>
  <c r="Z1696" i="1"/>
  <c r="Z1806" i="1"/>
  <c r="Z3374" i="1"/>
  <c r="Z319" i="1"/>
  <c r="Z759" i="1"/>
  <c r="Z325" i="1"/>
  <c r="Z3289" i="1"/>
  <c r="Z834" i="1"/>
  <c r="Z3223" i="1"/>
  <c r="Z1197" i="1"/>
  <c r="Z4084" i="1"/>
  <c r="Z2913" i="1"/>
  <c r="Z1395" i="1"/>
  <c r="Z2464" i="1"/>
  <c r="Z3703" i="1"/>
  <c r="Z2963" i="1"/>
  <c r="Z4989" i="1"/>
  <c r="Z1122" i="1"/>
  <c r="Z3276" i="1"/>
  <c r="Z1089" i="1"/>
  <c r="Z3205" i="1"/>
  <c r="Z673" i="1"/>
  <c r="Z3326" i="1"/>
  <c r="Z1136" i="1"/>
  <c r="Z3071" i="1"/>
  <c r="Z2123" i="1"/>
  <c r="Z2338" i="1"/>
  <c r="Z818" i="1"/>
  <c r="Z2374" i="1"/>
  <c r="Z506" i="1"/>
  <c r="Z848" i="1"/>
  <c r="Z2152" i="1"/>
  <c r="Z4674" i="1"/>
  <c r="Z2662" i="1"/>
  <c r="Z1124" i="1"/>
  <c r="Z2732" i="1"/>
  <c r="Z2912" i="1"/>
  <c r="Z3026" i="1"/>
  <c r="Z333" i="1"/>
  <c r="Z3998" i="1"/>
  <c r="Z4348" i="1"/>
  <c r="Z4650" i="1"/>
  <c r="Z3862" i="1"/>
  <c r="Z2247" i="1"/>
  <c r="Z540" i="1"/>
  <c r="Z2909" i="1"/>
  <c r="Z2172" i="1"/>
  <c r="Z4064" i="1"/>
  <c r="Z4318" i="1"/>
  <c r="Z3774" i="1"/>
  <c r="Z995" i="1"/>
  <c r="Z3801" i="1"/>
  <c r="Z4374" i="1"/>
  <c r="Z3881" i="1"/>
  <c r="Z4114" i="1"/>
  <c r="Z4419" i="1"/>
  <c r="Z4183" i="1"/>
  <c r="Z4857" i="1"/>
  <c r="Z3274" i="1"/>
  <c r="Z2955" i="1"/>
  <c r="Z4033" i="1"/>
  <c r="Z4716" i="1"/>
  <c r="Z1493" i="1"/>
  <c r="Z1557" i="1"/>
  <c r="Z2408" i="1"/>
  <c r="Z4640" i="1"/>
  <c r="Z590" i="1"/>
  <c r="Z1236" i="1"/>
  <c r="Z1525" i="1"/>
  <c r="Z3820" i="1"/>
  <c r="Z2118" i="1"/>
  <c r="Z4145" i="1"/>
  <c r="Z1195" i="1"/>
  <c r="Z2811" i="1"/>
  <c r="Z4181" i="1"/>
  <c r="Z3418" i="1"/>
  <c r="Z170" i="1"/>
  <c r="Z2429" i="1"/>
  <c r="Z303" i="1"/>
  <c r="Z406" i="1"/>
  <c r="Z2007" i="1"/>
  <c r="Z4229" i="1"/>
  <c r="Z4383" i="1"/>
  <c r="Z3580" i="1"/>
  <c r="Z3231" i="1"/>
  <c r="Z4478" i="1"/>
  <c r="Z799" i="1"/>
  <c r="Z2663" i="1"/>
  <c r="Z291" i="1"/>
  <c r="Z2343" i="1"/>
  <c r="Z1651" i="1"/>
  <c r="Z3248" i="1"/>
  <c r="Z3953" i="1"/>
  <c r="Z4231" i="1"/>
  <c r="Z218" i="1"/>
  <c r="Z624" i="1"/>
  <c r="Z676" i="1"/>
  <c r="Z1292" i="1"/>
  <c r="Z2518" i="1"/>
  <c r="Z4198" i="1"/>
  <c r="Z1268" i="1"/>
  <c r="Z2585" i="1"/>
  <c r="Z2012" i="1"/>
  <c r="Z1150" i="1"/>
  <c r="Z3309" i="1"/>
  <c r="Z3609" i="1"/>
  <c r="Z2312" i="1"/>
  <c r="Z2657" i="1"/>
  <c r="Z1919" i="1"/>
  <c r="Z1835" i="1"/>
  <c r="Z4941" i="1"/>
  <c r="Z1565" i="1"/>
  <c r="Z4652" i="1"/>
  <c r="Z2717" i="1"/>
  <c r="Z2307" i="1"/>
  <c r="Z3084" i="1"/>
  <c r="Z392" i="1"/>
  <c r="Z4746" i="1"/>
  <c r="Z4918" i="1"/>
  <c r="Z958" i="1"/>
  <c r="Z2759" i="1"/>
  <c r="Z2879" i="1"/>
  <c r="Z632" i="1"/>
  <c r="Z1377" i="1"/>
  <c r="Z984" i="1"/>
  <c r="Z2994" i="1"/>
  <c r="Z733" i="1"/>
  <c r="Z1227" i="1"/>
  <c r="Z4409" i="1"/>
  <c r="Z717" i="1"/>
  <c r="Z4118" i="1"/>
  <c r="Z3312" i="1"/>
  <c r="Z2232" i="1"/>
  <c r="Z3787" i="1"/>
  <c r="Z4734" i="1"/>
  <c r="Z945" i="1"/>
  <c r="Z2413" i="1"/>
  <c r="Z2466" i="1"/>
  <c r="Z2704" i="1"/>
  <c r="Z925" i="1"/>
  <c r="Z4508" i="1"/>
  <c r="Z2837" i="1"/>
  <c r="Z1639" i="1"/>
  <c r="Z1149" i="1"/>
  <c r="Z92" i="1"/>
  <c r="Z4255" i="1"/>
  <c r="Z1438" i="1"/>
  <c r="Z1175" i="1"/>
  <c r="Z4059" i="1"/>
  <c r="Z4061" i="1"/>
  <c r="Z767" i="1"/>
  <c r="Z4569" i="1"/>
  <c r="Z2575" i="1"/>
  <c r="Z1039" i="1"/>
  <c r="Z2074" i="1"/>
  <c r="Z3716" i="1"/>
  <c r="Z1189" i="1"/>
  <c r="Z2355" i="1"/>
  <c r="Z2498" i="1"/>
  <c r="Z4160" i="1"/>
  <c r="Z548" i="1"/>
  <c r="Z1625" i="1"/>
  <c r="Z4755" i="1"/>
  <c r="Z2348" i="1"/>
  <c r="Z4968" i="1"/>
  <c r="Z3206" i="1"/>
  <c r="Z4329" i="1"/>
  <c r="Z1567" i="1"/>
  <c r="Z4378" i="1"/>
  <c r="Z2655" i="1"/>
  <c r="Z341" i="1"/>
  <c r="Z4444" i="1"/>
  <c r="Z3028" i="1"/>
  <c r="Z1526" i="1"/>
  <c r="Z940" i="1"/>
  <c r="Z825" i="1"/>
  <c r="Z129" i="1"/>
  <c r="Z3166" i="1"/>
  <c r="Z2697" i="1"/>
  <c r="Z2441" i="1"/>
  <c r="Z3137" i="1"/>
  <c r="Z712" i="1"/>
  <c r="Z1728" i="1"/>
  <c r="Z2500" i="1"/>
  <c r="Z3923" i="1"/>
  <c r="Z1382" i="1"/>
  <c r="Z2183" i="1"/>
  <c r="Z4202" i="1"/>
  <c r="Z1827" i="1"/>
  <c r="Z3008" i="1"/>
  <c r="Z2863" i="1"/>
  <c r="Z4580" i="1"/>
  <c r="Z1744" i="1"/>
  <c r="Z2354" i="1"/>
  <c r="Z2474" i="1"/>
  <c r="Z2604" i="1"/>
  <c r="Z3224" i="1"/>
  <c r="Z373" i="1"/>
  <c r="Z4001" i="1"/>
  <c r="Z4702" i="1"/>
  <c r="Z4127" i="1"/>
  <c r="Z2820" i="1"/>
  <c r="Z989" i="1"/>
  <c r="Z2992" i="1"/>
  <c r="Z1272" i="1"/>
  <c r="Z2222" i="1"/>
  <c r="Z280" i="1"/>
  <c r="Z1131" i="1"/>
  <c r="Z1241" i="1"/>
  <c r="Z4138" i="1"/>
  <c r="Z2656" i="1"/>
  <c r="Z3509" i="1"/>
  <c r="Z101" i="1"/>
  <c r="Z637" i="1"/>
  <c r="Z4482" i="1"/>
  <c r="Z3929" i="1"/>
  <c r="Z2111" i="1"/>
  <c r="Z4843" i="1"/>
  <c r="Z2870" i="1"/>
  <c r="Z498" i="1"/>
  <c r="Z4778" i="1"/>
  <c r="Z3005" i="1"/>
  <c r="Z228" i="1"/>
  <c r="Z629" i="1"/>
  <c r="Z3135" i="1"/>
  <c r="Z591" i="1"/>
  <c r="Z1313" i="1"/>
  <c r="Z4761" i="1"/>
  <c r="Z993" i="1"/>
  <c r="Z3225" i="1"/>
  <c r="Z4485" i="1"/>
  <c r="Z278" i="1"/>
  <c r="Z1680" i="1"/>
  <c r="Z2940" i="1"/>
  <c r="Z1233" i="1"/>
  <c r="Z910" i="1"/>
  <c r="Z2723" i="1"/>
  <c r="Z3856" i="1"/>
  <c r="Z3697" i="1"/>
  <c r="Z1638" i="1"/>
  <c r="Z1590" i="1"/>
  <c r="Z1955" i="1"/>
  <c r="Z1186" i="1"/>
  <c r="Z465" i="1"/>
  <c r="Z3832" i="1"/>
  <c r="Z3725" i="1"/>
  <c r="Z1770" i="1"/>
  <c r="Z968" i="1"/>
  <c r="Z2404" i="1"/>
  <c r="Z941" i="1"/>
  <c r="Z1343" i="1"/>
  <c r="Z4071" i="1"/>
  <c r="Z4171" i="1"/>
  <c r="Z3045" i="1"/>
  <c r="Z2071" i="1"/>
  <c r="Z3522" i="1"/>
  <c r="Z2377" i="1"/>
  <c r="Z1145" i="1"/>
  <c r="Z2928" i="1"/>
  <c r="Z2789" i="1"/>
  <c r="Z4953" i="1"/>
  <c r="Z2995" i="1"/>
  <c r="Z2432" i="1"/>
  <c r="Z2473" i="1"/>
  <c r="Z3858" i="1"/>
  <c r="Z3056" i="1"/>
  <c r="Z3539" i="1"/>
  <c r="Z4047" i="1"/>
  <c r="Z3749" i="1"/>
  <c r="Z1337" i="1"/>
  <c r="Z1658" i="1"/>
  <c r="Z572" i="1"/>
  <c r="Z4996" i="1"/>
  <c r="Z1081" i="1"/>
  <c r="Z2405" i="1"/>
  <c r="Z1681" i="1"/>
  <c r="Z3813" i="1"/>
  <c r="Z4144" i="1"/>
  <c r="Z2011" i="1"/>
  <c r="Z1965" i="1"/>
  <c r="Z2576" i="1"/>
  <c r="Z2812" i="1"/>
  <c r="Z2062" i="1"/>
  <c r="Z1117" i="1"/>
  <c r="Z4803" i="1"/>
  <c r="Z2915" i="1"/>
  <c r="Z4302" i="1"/>
  <c r="Z730" i="1"/>
  <c r="Z1739" i="1"/>
  <c r="Z3754" i="1"/>
  <c r="Z1781" i="1"/>
  <c r="Z3420" i="1"/>
  <c r="Z4612" i="1"/>
  <c r="Z4538" i="1"/>
  <c r="Z167" i="1"/>
  <c r="Z178" i="1"/>
  <c r="Z3402" i="1"/>
  <c r="Z4625" i="1"/>
  <c r="Z2522" i="1"/>
  <c r="Z4892" i="1"/>
  <c r="Z2069" i="1"/>
  <c r="Z2978" i="1"/>
  <c r="Z783" i="1"/>
  <c r="Z1409" i="1"/>
  <c r="Z3125" i="1"/>
  <c r="Z2322" i="1"/>
  <c r="Z865" i="1"/>
  <c r="Z4269" i="1"/>
  <c r="Z3803" i="1"/>
  <c r="Z4774" i="1"/>
  <c r="Z870" i="1"/>
  <c r="Z4920" i="1"/>
  <c r="Z2836" i="1"/>
  <c r="Z1889" i="1"/>
  <c r="Z2254" i="1"/>
  <c r="Z588" i="1"/>
  <c r="Z1911" i="1"/>
  <c r="Z3510" i="1"/>
  <c r="Z3657" i="1"/>
  <c r="Z3124" i="1"/>
  <c r="Z553" i="1"/>
  <c r="Z4711" i="1"/>
  <c r="Z788" i="1"/>
  <c r="Z2147" i="1"/>
  <c r="Z1172" i="1"/>
  <c r="Z924" i="1"/>
  <c r="Z327" i="1"/>
  <c r="Z3690" i="1"/>
  <c r="Z1619" i="1"/>
  <c r="Z4549" i="1"/>
  <c r="Z3095" i="1"/>
  <c r="Z4585" i="1"/>
  <c r="Z3515" i="1"/>
  <c r="Z1944" i="1"/>
  <c r="Z956" i="1"/>
  <c r="Z3955" i="1"/>
  <c r="Z641" i="1"/>
  <c r="Z1037" i="1"/>
  <c r="Z2765" i="1"/>
  <c r="Z3786" i="1"/>
  <c r="Z2770" i="1"/>
  <c r="Z2989" i="1"/>
  <c r="Z2420" i="1"/>
  <c r="Z1201" i="1"/>
  <c r="Z1278" i="1"/>
  <c r="Z3424" i="1"/>
  <c r="Z4161" i="1"/>
  <c r="Z210" i="1"/>
  <c r="Z951" i="1"/>
  <c r="Z2675" i="1"/>
  <c r="Z1093" i="1"/>
  <c r="Z3789" i="1"/>
  <c r="Z1906" i="1"/>
  <c r="Z3217" i="1"/>
  <c r="Z4320" i="1"/>
  <c r="Z1319" i="1"/>
  <c r="Z757" i="1"/>
  <c r="Z2774" i="1"/>
  <c r="Z2048" i="1"/>
  <c r="Z617" i="1"/>
  <c r="Z2706" i="1"/>
  <c r="Z1810" i="1"/>
  <c r="Z4437" i="1"/>
  <c r="Z1516" i="1"/>
  <c r="Z4873" i="1"/>
  <c r="Z1570" i="1"/>
  <c r="Z1402" i="1"/>
  <c r="Z264" i="1"/>
  <c r="Z521" i="1"/>
  <c r="Z4866" i="1"/>
  <c r="Z480" i="1"/>
  <c r="Z3132" i="1"/>
  <c r="Z4860" i="1"/>
  <c r="Z4916" i="1"/>
  <c r="Z727" i="1"/>
  <c r="Z1156" i="1"/>
  <c r="Z678" i="1"/>
  <c r="Z397" i="1"/>
  <c r="Z3145" i="1"/>
  <c r="Z1084" i="1"/>
  <c r="Z3521" i="1"/>
  <c r="Z3712" i="1"/>
  <c r="Z2213" i="1"/>
  <c r="Z1912" i="1"/>
  <c r="Z4079" i="1"/>
  <c r="Z2398" i="1"/>
  <c r="Z104" i="1"/>
  <c r="Z1914" i="1"/>
  <c r="Z3341" i="1"/>
  <c r="Z777" i="1"/>
  <c r="Z4026" i="1"/>
  <c r="Z535" i="1"/>
  <c r="Z2569" i="1"/>
  <c r="Z305" i="1"/>
  <c r="Z389" i="1"/>
  <c r="Z2289" i="1"/>
  <c r="Z4634" i="1"/>
  <c r="Z1165" i="1"/>
  <c r="Z36" i="1"/>
  <c r="Z3519" i="1"/>
  <c r="Z2758" i="1"/>
  <c r="Z891" i="1"/>
  <c r="Z4990" i="1"/>
  <c r="Z3513" i="1"/>
  <c r="Z3560" i="1"/>
  <c r="Z322" i="1"/>
  <c r="Z484" i="1"/>
  <c r="Z140" i="1"/>
  <c r="Z719" i="1"/>
  <c r="Z2083" i="1"/>
  <c r="Z1950" i="1"/>
  <c r="Z4607" i="1"/>
  <c r="Z916" i="1"/>
  <c r="Z4188" i="1"/>
  <c r="Z708" i="1"/>
  <c r="Z3432" i="1"/>
  <c r="Z2969" i="1"/>
  <c r="Z2475" i="1"/>
  <c r="Z2042" i="1"/>
  <c r="Z839" i="1"/>
  <c r="Z4875" i="1"/>
  <c r="Z1113" i="1"/>
  <c r="Z3044" i="1"/>
  <c r="Z2801" i="1"/>
  <c r="Z1328" i="1"/>
  <c r="Z3771" i="1"/>
  <c r="Z4449" i="1"/>
  <c r="Z1875" i="1"/>
  <c r="Z1795" i="1"/>
  <c r="Z1883" i="1"/>
  <c r="Z4279" i="1"/>
  <c r="Z2270" i="1"/>
  <c r="Z1383" i="1"/>
  <c r="Z4662" i="1"/>
  <c r="Z3105" i="1"/>
  <c r="Z1901" i="1"/>
  <c r="Z2356" i="1"/>
  <c r="Z3863" i="1"/>
  <c r="Z2805" i="1"/>
  <c r="Z90" i="1"/>
  <c r="Z4289" i="1"/>
  <c r="Z3860" i="1"/>
  <c r="Z952" i="1"/>
  <c r="Z648" i="1"/>
  <c r="Z1380" i="1"/>
  <c r="Z3106" i="1"/>
  <c r="Z3917" i="1"/>
  <c r="Z4780" i="1"/>
  <c r="Z1834" i="1"/>
  <c r="Z1501" i="1"/>
  <c r="Z1481" i="1"/>
  <c r="Z619" i="1"/>
  <c r="Z219" i="1"/>
  <c r="Z2235" i="1"/>
  <c r="Z1216" i="1"/>
  <c r="Z353" i="1"/>
  <c r="Z29" i="1"/>
  <c r="Z2538" i="1"/>
  <c r="Z1134" i="1"/>
  <c r="Z4436" i="1"/>
  <c r="Z1601" i="1"/>
  <c r="Z3678" i="1"/>
  <c r="Z3541" i="1"/>
  <c r="Z296" i="1"/>
  <c r="Z622" i="1"/>
  <c r="Z2828" i="1"/>
  <c r="Z2285" i="1"/>
  <c r="Z797" i="1"/>
  <c r="Z1480" i="1"/>
  <c r="Z2606" i="1"/>
  <c r="Z4414" i="1"/>
  <c r="Z2241" i="1"/>
  <c r="Z1672" i="1"/>
  <c r="Z3474" i="1"/>
  <c r="Z2767" i="1"/>
  <c r="Z1954" i="1"/>
  <c r="Z328" i="1"/>
  <c r="Z677" i="1"/>
  <c r="Z4801" i="1"/>
  <c r="Z3322" i="1"/>
  <c r="Z88" i="1"/>
  <c r="Z2699" i="1"/>
  <c r="Z2903" i="1"/>
  <c r="Z3579" i="1"/>
  <c r="Z4421" i="1"/>
  <c r="Z1538" i="1"/>
  <c r="Z4088" i="1"/>
  <c r="Z365" i="1"/>
  <c r="Z2933" i="1"/>
  <c r="Z3296" i="1"/>
  <c r="Z4237" i="1"/>
  <c r="Z2170" i="1"/>
  <c r="Z1978" i="1"/>
  <c r="Z2109" i="1"/>
  <c r="Z1182" i="1"/>
  <c r="Z2015" i="1"/>
  <c r="Z1587" i="1"/>
  <c r="Z442" i="1"/>
  <c r="Z725" i="1"/>
  <c r="Z4094" i="1"/>
  <c r="Z1881" i="1"/>
  <c r="Z2636" i="1"/>
  <c r="Z2496" i="1"/>
  <c r="Z2829" i="1"/>
  <c r="Z4205" i="1"/>
  <c r="Z726" i="1"/>
  <c r="Z4335" i="1"/>
  <c r="Z48" i="1"/>
  <c r="Z1366" i="1"/>
  <c r="Z716" i="1"/>
  <c r="Z260" i="1"/>
  <c r="Z4519" i="1"/>
  <c r="Z1069" i="1"/>
  <c r="Z1001" i="1"/>
  <c r="Z4189" i="1"/>
  <c r="Z3883" i="1"/>
  <c r="Z1702" i="1"/>
  <c r="Z3043" i="1"/>
  <c r="Z3486" i="1"/>
  <c r="Z592" i="1"/>
  <c r="Z4286" i="1"/>
  <c r="Z4475" i="1"/>
  <c r="Z3610" i="1"/>
  <c r="Z2839" i="1"/>
  <c r="Z4211" i="1"/>
  <c r="Z2341" i="1"/>
  <c r="Z4153" i="1"/>
  <c r="Z1230" i="1"/>
  <c r="Z804" i="1"/>
  <c r="Z3852" i="1"/>
  <c r="Z3944" i="1"/>
  <c r="Z2215" i="1"/>
  <c r="Z3696" i="1"/>
  <c r="Z4210" i="1"/>
  <c r="Z3851" i="1"/>
  <c r="Z4140" i="1"/>
  <c r="Z4557" i="1"/>
  <c r="Z3979" i="1"/>
  <c r="Z1890" i="1"/>
  <c r="Z3889" i="1"/>
  <c r="Z4555" i="1"/>
  <c r="Z284" i="1"/>
  <c r="Z1475" i="1"/>
  <c r="Z138" i="1"/>
  <c r="Z3538" i="1"/>
  <c r="Z114" i="1"/>
  <c r="Z4185" i="1"/>
  <c r="Z4387" i="1"/>
  <c r="Z1225" i="1"/>
  <c r="Z2970" i="1"/>
  <c r="Z4751" i="1"/>
  <c r="Z4532" i="1"/>
  <c r="Z936" i="1"/>
  <c r="Z3920" i="1"/>
  <c r="Z1804" i="1"/>
  <c r="Z2041" i="1"/>
  <c r="Z3950" i="1"/>
  <c r="Z3382" i="1"/>
  <c r="Z223" i="1"/>
  <c r="Z562" i="1"/>
  <c r="Z1370" i="1"/>
  <c r="Z431" i="1"/>
  <c r="Z4224" i="1"/>
  <c r="Z4568" i="1"/>
  <c r="Z4035" i="1"/>
  <c r="Z4707" i="1"/>
  <c r="Z1562" i="1"/>
  <c r="Z3614" i="1"/>
  <c r="Z4241" i="1"/>
  <c r="Z3222" i="1"/>
  <c r="Z4067" i="1"/>
  <c r="Z4619" i="1"/>
  <c r="Z2449" i="1"/>
  <c r="Z26" i="1"/>
  <c r="Z3810" i="1"/>
  <c r="Z1953" i="1"/>
  <c r="Z4617" i="1"/>
  <c r="Z1055" i="1"/>
  <c r="Z3246" i="1"/>
  <c r="Z3426" i="1"/>
  <c r="Z4030" i="1"/>
  <c r="Z1017" i="1"/>
  <c r="Z3048" i="1"/>
  <c r="Z4577" i="1"/>
  <c r="Z2986" i="1"/>
  <c r="Z2352" i="1"/>
  <c r="Z4322" i="1"/>
  <c r="Z1563" i="1"/>
  <c r="Z3360" i="1"/>
  <c r="Z2588" i="1"/>
  <c r="Z1645" i="1"/>
  <c r="Z1196" i="1"/>
  <c r="Z1237" i="1"/>
  <c r="Z1489" i="1"/>
  <c r="Z2676" i="1"/>
  <c r="Z3726" i="1"/>
  <c r="Z1515" i="1"/>
  <c r="Z3298" i="1"/>
  <c r="Z343" i="1"/>
  <c r="Z2718" i="1"/>
  <c r="Z3331" i="1"/>
  <c r="Z551" i="1"/>
  <c r="Z404" i="1"/>
  <c r="Z2831" i="1"/>
  <c r="Z1655" i="1"/>
  <c r="Z4951" i="1"/>
  <c r="Z2872" i="1"/>
  <c r="Z4872" i="1"/>
  <c r="Z2669" i="1"/>
  <c r="Z4559" i="1"/>
  <c r="Z715" i="1"/>
  <c r="Z4691" i="1"/>
  <c r="Z18" i="1"/>
  <c r="Z445" i="1"/>
  <c r="Z4263" i="1"/>
  <c r="Z1192" i="1"/>
  <c r="Z4594" i="1"/>
  <c r="Z386" i="1"/>
  <c r="Z1085" i="1"/>
  <c r="Z3235" i="1"/>
  <c r="Z1342" i="1"/>
  <c r="Z2365" i="1"/>
  <c r="Z3067" i="1"/>
  <c r="Z1009" i="1"/>
  <c r="Z98" i="1"/>
  <c r="Z4193" i="1"/>
  <c r="Z2242" i="1"/>
  <c r="Z1989" i="1"/>
  <c r="Z2997" i="1"/>
  <c r="Z4874" i="1"/>
  <c r="Z3664" i="1"/>
  <c r="Z1921" i="1"/>
  <c r="Z27" i="1"/>
  <c r="Z4389" i="1"/>
  <c r="Z2219" i="1"/>
  <c r="Z1038" i="1"/>
  <c r="Z2063" i="1"/>
  <c r="Z1559" i="1"/>
  <c r="Z4428" i="1"/>
  <c r="Z205" i="1"/>
  <c r="Z4217" i="1"/>
  <c r="Z2278" i="1"/>
  <c r="Z1927" i="1"/>
  <c r="Z1973" i="1"/>
  <c r="Z3229" i="1"/>
  <c r="Z4984" i="1"/>
  <c r="Z1249" i="1"/>
  <c r="Z1514" i="1"/>
  <c r="Z4914" i="1"/>
  <c r="Z1283" i="1"/>
  <c r="Z3413" i="1"/>
  <c r="Z428" i="1"/>
  <c r="Z2175" i="1"/>
  <c r="Z2910" i="1"/>
  <c r="Z78" i="1"/>
  <c r="Z1340" i="1"/>
  <c r="Z1333" i="1"/>
  <c r="Z4845" i="1"/>
  <c r="Z3216" i="1"/>
  <c r="Z4622" i="1"/>
  <c r="Z3710" i="1"/>
  <c r="Z1865" i="1"/>
  <c r="Z2775" i="1"/>
  <c r="Z2244" i="1"/>
  <c r="Z116" i="1"/>
  <c r="Z1851" i="1"/>
  <c r="Z1309" i="1"/>
  <c r="Z4169" i="1"/>
  <c r="Z3337" i="1"/>
  <c r="Z3370" i="1"/>
  <c r="Z634" i="1"/>
  <c r="Z3949" i="1"/>
  <c r="Z1242" i="1"/>
  <c r="Z3042" i="1"/>
  <c r="Z2859" i="1"/>
  <c r="Z1566" i="1"/>
  <c r="Z1413" i="1"/>
  <c r="Z4965" i="1"/>
  <c r="Z1074" i="1"/>
  <c r="Z3130" i="1"/>
  <c r="Z1867" i="1"/>
  <c r="Z457" i="1"/>
  <c r="Z4497" i="1"/>
  <c r="Z292" i="1"/>
  <c r="Z3416" i="1"/>
  <c r="Z2284" i="1"/>
  <c r="Z3385" i="1"/>
  <c r="Z10" i="1"/>
  <c r="Z3083" i="1"/>
  <c r="Z1968" i="1"/>
  <c r="Z2618" i="1"/>
  <c r="Z3176" i="1"/>
  <c r="Z889" i="1"/>
  <c r="Z2519" i="1"/>
  <c r="Z2040" i="1"/>
  <c r="Z929" i="1"/>
  <c r="Z949" i="1"/>
  <c r="Z2301" i="1"/>
  <c r="Z4380" i="1"/>
  <c r="Z4879" i="1"/>
  <c r="Z1200" i="1"/>
  <c r="Z1963" i="1"/>
  <c r="Z1005" i="1"/>
  <c r="Z4762" i="1"/>
  <c r="Z4004" i="1"/>
  <c r="Z4422" i="1"/>
  <c r="Z3182" i="1"/>
  <c r="Z2231" i="1"/>
  <c r="Z1086" i="1"/>
  <c r="Z909" i="1"/>
  <c r="Z3306" i="1"/>
  <c r="Z3684" i="1"/>
  <c r="Z4804" i="1"/>
  <c r="Z4128" i="1"/>
  <c r="Z2977" i="1"/>
  <c r="Z4501" i="1"/>
  <c r="Z4583" i="1"/>
  <c r="Z3988" i="1"/>
  <c r="Z4182" i="1"/>
  <c r="Z2439" i="1"/>
  <c r="Z3435" i="1"/>
  <c r="Z4197" i="1"/>
  <c r="Z3503" i="1"/>
  <c r="Z3107" i="1"/>
  <c r="Z4403" i="1"/>
  <c r="Z2458" i="1"/>
  <c r="Z3633" i="1"/>
  <c r="Z299" i="1"/>
  <c r="Z2045" i="1"/>
  <c r="Z3747" i="1"/>
  <c r="Z4749" i="1"/>
  <c r="Z1050" i="1"/>
  <c r="Z245" i="1"/>
  <c r="Z182" i="1"/>
  <c r="Z1844" i="1"/>
  <c r="Z4815" i="1"/>
  <c r="Z2530" i="1"/>
  <c r="Z3499" i="1"/>
  <c r="Z4681" i="1"/>
  <c r="Z3437" i="1"/>
  <c r="Z2266" i="1"/>
  <c r="Z4032" i="1"/>
  <c r="Z531" i="1"/>
  <c r="Z4392" i="1"/>
  <c r="Z4050" i="1"/>
  <c r="Z1167" i="1"/>
  <c r="Z1267" i="1"/>
  <c r="Z4024" i="1"/>
  <c r="Z2453" i="1"/>
  <c r="Z4294" i="1"/>
  <c r="Z1503" i="1"/>
  <c r="Z4162" i="1"/>
  <c r="Z1431" i="1"/>
  <c r="Z4426" i="1"/>
  <c r="Z234" i="1"/>
  <c r="Z1420" i="1"/>
  <c r="Z4824" i="1"/>
  <c r="Z3185" i="1"/>
  <c r="Z773" i="1"/>
  <c r="Z1905" i="1"/>
  <c r="Z4994" i="1"/>
  <c r="Z339" i="1"/>
  <c r="Z1097" i="1"/>
  <c r="Z128" i="1"/>
  <c r="Z4385" i="1"/>
  <c r="Z467" i="1"/>
  <c r="Z4528" i="1"/>
  <c r="Z3465" i="1"/>
  <c r="Z95" i="1"/>
  <c r="Z4831" i="1"/>
  <c r="Z776" i="1"/>
  <c r="Z4720" i="1"/>
  <c r="Z2460" i="1"/>
  <c r="Z3252" i="1"/>
  <c r="Z1870" i="1"/>
  <c r="Z636" i="1"/>
  <c r="Z4768" i="1"/>
  <c r="Z3167" i="1"/>
  <c r="Z4521" i="1"/>
  <c r="Z3919" i="1"/>
  <c r="Z4420" i="1"/>
  <c r="Z973" i="1"/>
  <c r="Z2110" i="1"/>
  <c r="Z3256" i="1"/>
  <c r="Z2075" i="1"/>
  <c r="Z2459" i="1"/>
  <c r="Z1045" i="1"/>
  <c r="Z4651" i="1"/>
  <c r="Z3628" i="1"/>
  <c r="Z1245" i="1"/>
  <c r="Z3257" i="1"/>
  <c r="Z3299" i="1"/>
  <c r="Z3313" i="1"/>
  <c r="Z1554" i="1"/>
  <c r="Z4399" i="1"/>
  <c r="Z2112" i="1"/>
  <c r="Z3959" i="1"/>
  <c r="Z4201" i="1"/>
  <c r="Z4883" i="1"/>
  <c r="Z4943" i="1"/>
  <c r="Z2440" i="1"/>
  <c r="Z3249" i="1"/>
  <c r="Z2711" i="1"/>
  <c r="Z3393" i="1"/>
  <c r="Z2678" i="1"/>
  <c r="Z3830" i="1"/>
  <c r="Z3332" i="1"/>
  <c r="Z2190" i="1"/>
  <c r="Z1707" i="1"/>
  <c r="Z2342" i="1"/>
  <c r="Z2603" i="1"/>
  <c r="Z243" i="1"/>
  <c r="Z1859" i="1"/>
  <c r="Z2344" i="1"/>
  <c r="Z3344" i="1"/>
  <c r="Z2900" i="1"/>
  <c r="Z2517" i="1"/>
  <c r="Z3598" i="1"/>
  <c r="Z610" i="1"/>
  <c r="Z4117" i="1"/>
  <c r="Z4600" i="1"/>
  <c r="Z4070" i="1"/>
  <c r="Z4375" i="1"/>
  <c r="Z4095" i="1"/>
  <c r="Z1137" i="1"/>
  <c r="Z833" i="1"/>
  <c r="Z546" i="1"/>
  <c r="Z3033" i="1"/>
  <c r="Z1985" i="1"/>
  <c r="Z1100" i="1"/>
  <c r="Z3373" i="1"/>
  <c r="Z4642" i="1"/>
  <c r="Z410" i="1"/>
  <c r="Z1485" i="1"/>
  <c r="Z3931" i="1"/>
  <c r="Z293" i="1"/>
  <c r="Z950" i="1"/>
  <c r="Z1553" i="1"/>
  <c r="Z4809" i="1"/>
  <c r="Z4912" i="1"/>
  <c r="Z4997" i="1"/>
  <c r="Z4254" i="1"/>
  <c r="Z981" i="1"/>
  <c r="Z1848" i="1"/>
  <c r="Z3695" i="1"/>
  <c r="Z4363" i="1"/>
  <c r="Z2677" i="1"/>
  <c r="Z4977" i="1"/>
  <c r="Z430" i="1"/>
  <c r="Z1837" i="1"/>
  <c r="Z3954" i="1"/>
  <c r="Z3727" i="1"/>
  <c r="Z4699" i="1"/>
  <c r="Z2875" i="1"/>
  <c r="Z1703" i="1"/>
  <c r="Z2535" i="1"/>
  <c r="Z361" i="1"/>
  <c r="Z3993" i="1"/>
  <c r="Z2800" i="1"/>
  <c r="Z1821" i="1"/>
  <c r="Z3295" i="1"/>
  <c r="Z3090" i="1"/>
  <c r="Z207" i="1"/>
  <c r="Z1070" i="1"/>
  <c r="Z4303" i="1"/>
  <c r="Z3738" i="1"/>
  <c r="Z688" i="1"/>
  <c r="Z4888" i="1"/>
  <c r="Z3662" i="1"/>
  <c r="Z2098" i="1"/>
  <c r="Z195" i="1"/>
  <c r="Z3466" i="1"/>
  <c r="Z1492" i="1"/>
  <c r="Z3053" i="1"/>
  <c r="Z314" i="1"/>
  <c r="Z3721" i="1"/>
  <c r="Z3951" i="1"/>
  <c r="Z1519" i="1"/>
  <c r="Z561" i="1"/>
  <c r="Z19" i="1"/>
  <c r="Z2993" i="1"/>
  <c r="Z1334" i="1"/>
  <c r="Z1743" i="1"/>
  <c r="Z4194" i="1"/>
  <c r="Z4805" i="1"/>
  <c r="Z880" i="1"/>
  <c r="Z4970" i="1"/>
  <c r="Z3994" i="1"/>
  <c r="Z4573" i="1"/>
  <c r="Z838" i="1"/>
  <c r="Z3126" i="1"/>
  <c r="Z1273" i="1"/>
  <c r="Z3175" i="1"/>
  <c r="Z4101" i="1"/>
  <c r="Z2084" i="1"/>
  <c r="Z1549" i="1"/>
  <c r="Z4316" i="1"/>
  <c r="Z1722" i="1"/>
  <c r="Z3169" i="1"/>
  <c r="Z64" i="1"/>
  <c r="Z285" i="1"/>
  <c r="Z1181" i="1"/>
  <c r="Z4613" i="1"/>
  <c r="Z3212" i="1"/>
  <c r="Z1103" i="1"/>
  <c r="Z550" i="1"/>
  <c r="Z2200" i="1"/>
  <c r="Z3477" i="1"/>
  <c r="Z3061" i="1"/>
  <c r="Z4930" i="1"/>
  <c r="Z2329" i="1"/>
  <c r="Z4346" i="1"/>
  <c r="Z2646" i="1"/>
  <c r="Z2139" i="1"/>
  <c r="Z3103" i="1"/>
  <c r="Z1161" i="1"/>
  <c r="Z3211" i="1"/>
  <c r="Z1148" i="1"/>
  <c r="Z1676" i="1"/>
  <c r="Z2058" i="1"/>
  <c r="Y3872" i="1"/>
  <c r="Y3219" i="1"/>
  <c r="Y4308" i="1"/>
  <c r="Y2898" i="1"/>
  <c r="Y2929" i="1"/>
  <c r="Y3602" i="1"/>
  <c r="Y3895" i="1"/>
  <c r="Y3693" i="1"/>
  <c r="Y2824" i="1"/>
  <c r="Y2280" i="1"/>
  <c r="Y2317" i="1"/>
  <c r="Y3396" i="1"/>
  <c r="Y4406" i="1"/>
  <c r="Y2554" i="1"/>
  <c r="Y1179" i="1"/>
  <c r="Y4267" i="1"/>
  <c r="Y1811" i="1"/>
  <c r="Y692" i="1"/>
  <c r="Y3571" i="1"/>
  <c r="Y43" i="1"/>
  <c r="Y1980" i="1"/>
  <c r="Y4175" i="1"/>
  <c r="Y189" i="1"/>
  <c r="Y3958" i="1"/>
  <c r="Y320" i="1"/>
  <c r="Y4832" i="1"/>
  <c r="Y751" i="1"/>
  <c r="Y3406" i="1"/>
  <c r="Y4147" i="1"/>
  <c r="Y4319" i="1"/>
  <c r="Y3100" i="1"/>
  <c r="Y452" i="1"/>
  <c r="Y3350" i="1"/>
  <c r="Y4657" i="1"/>
  <c r="Y2960" i="1"/>
  <c r="Y2292" i="1"/>
  <c r="Y202" i="1"/>
  <c r="Y3891" i="1"/>
  <c r="Y4345" i="1"/>
  <c r="Y2810" i="1"/>
  <c r="Y4256" i="1"/>
  <c r="Y4068" i="1"/>
  <c r="Y197" i="1"/>
  <c r="Y869" i="1"/>
  <c r="Y4111" i="1"/>
  <c r="Y2340" i="1"/>
  <c r="Y401" i="1"/>
  <c r="Y483" i="1"/>
  <c r="Y405" i="1"/>
  <c r="Y1042" i="1"/>
  <c r="Y3764" i="1"/>
  <c r="Y1407" i="1"/>
  <c r="Y3840" i="1"/>
  <c r="Y254" i="1"/>
  <c r="Y1666" i="1"/>
  <c r="Y3886" i="1"/>
  <c r="Y650" i="1"/>
  <c r="Y2008" i="1"/>
  <c r="Y1868" i="1"/>
  <c r="Y2425" i="1"/>
  <c r="Y4957" i="1"/>
  <c r="Y2002" i="1"/>
  <c r="Y1880" i="1"/>
  <c r="Y4248" i="1"/>
  <c r="Y3279" i="1"/>
  <c r="Y570" i="1"/>
  <c r="Y126" i="1"/>
  <c r="Y647" i="1"/>
  <c r="Y566" i="1"/>
  <c r="Y1746" i="1"/>
  <c r="Y741" i="1"/>
  <c r="Y2854" i="1"/>
  <c r="Y1384" i="1"/>
  <c r="Y512" i="1"/>
  <c r="Y2060" i="1"/>
  <c r="Y707" i="1"/>
  <c r="Y2887" i="1"/>
  <c r="Y685" i="1"/>
  <c r="Y2073" i="1"/>
  <c r="Y250" i="1"/>
  <c r="Y499" i="1"/>
  <c r="Y2207" i="1"/>
  <c r="Y4736" i="1"/>
  <c r="Y1945" i="1"/>
  <c r="Y390" i="1"/>
  <c r="Y3974" i="1"/>
  <c r="Y255" i="1"/>
  <c r="Y2424" i="1"/>
  <c r="Y1675" i="1"/>
  <c r="Y4219" i="1"/>
  <c r="Y176" i="1"/>
  <c r="Y4149" i="1"/>
  <c r="Y208" i="1"/>
  <c r="Y1509" i="1"/>
  <c r="Y2713" i="1"/>
  <c r="Y383" i="1"/>
  <c r="Y706" i="1"/>
  <c r="Y2486" i="1"/>
  <c r="Y1766" i="1"/>
  <c r="Y1126" i="1"/>
  <c r="Y1884" i="1"/>
  <c r="Y4051" i="1"/>
  <c r="Y2283" i="1"/>
  <c r="Y1903" i="1"/>
  <c r="Y684" i="1"/>
  <c r="Y2361" i="1"/>
  <c r="Y1995" i="1"/>
  <c r="Y1116" i="1"/>
  <c r="Y574" i="1"/>
  <c r="Y2080" i="1"/>
  <c r="Y4276" i="1"/>
  <c r="Y2795" i="1"/>
  <c r="Y4566" i="1"/>
  <c r="Y1194" i="1"/>
  <c r="Y2333" i="1"/>
  <c r="Y1787" i="1"/>
  <c r="Y3746" i="1"/>
  <c r="Y523" i="1"/>
  <c r="Y4554" i="1"/>
  <c r="Y1718" i="1"/>
  <c r="Y1862" i="1"/>
  <c r="Y2463" i="1"/>
  <c r="Y4676" i="1"/>
  <c r="Y3766" i="1"/>
  <c r="Y3643" i="1"/>
  <c r="Y4940" i="1"/>
  <c r="Y2311" i="1"/>
  <c r="Y1451" i="1"/>
  <c r="Y4858" i="1"/>
  <c r="Y295" i="1"/>
  <c r="Y313" i="1"/>
  <c r="Y4450" i="1"/>
  <c r="Y4790" i="1"/>
  <c r="Y896" i="1"/>
  <c r="Y872" i="1"/>
  <c r="Y2776" i="1"/>
  <c r="Y3760" i="1"/>
  <c r="Y666" i="1"/>
  <c r="Y3925" i="1"/>
  <c r="Y4139" i="1"/>
  <c r="Y4280" i="1"/>
  <c r="Y4944" i="1"/>
  <c r="Y2417" i="1"/>
  <c r="Y2650" i="1"/>
  <c r="Y2313" i="1"/>
  <c r="Y4297" i="1"/>
  <c r="Y3569" i="1"/>
  <c r="Y1018" i="1"/>
  <c r="Y4743" i="1"/>
  <c r="Y867" i="1"/>
  <c r="Y1560" i="1"/>
  <c r="Y4007" i="1"/>
  <c r="Y1629" i="1"/>
  <c r="Y628" i="1"/>
  <c r="Y3927" i="1"/>
  <c r="Y663" i="1"/>
  <c r="Y1297" i="1"/>
  <c r="Y3740" i="1"/>
  <c r="Y179" i="1"/>
  <c r="Y3608" i="1"/>
  <c r="Y2004" i="1"/>
  <c r="Y1138" i="1"/>
  <c r="Y3142" i="1"/>
  <c r="Y3077" i="1"/>
  <c r="Y1748" i="1"/>
  <c r="Y1902" i="1"/>
  <c r="Y2702" i="1"/>
  <c r="Y4413" i="1"/>
  <c r="Y4889" i="1"/>
  <c r="Y4679" i="1"/>
  <c r="Y4446" i="1"/>
  <c r="Y1082" i="1"/>
  <c r="Y1263" i="1"/>
  <c r="Y3098" i="1"/>
  <c r="Y2243" i="1"/>
  <c r="Y2465" i="1"/>
  <c r="Y2000" i="1"/>
  <c r="Y2921" i="1"/>
  <c r="Y1115" i="1"/>
  <c r="Y1247" i="1"/>
  <c r="Y340" i="1"/>
  <c r="Y731" i="1"/>
  <c r="Y4483" i="1"/>
  <c r="Y2542" i="1"/>
  <c r="Y2358" i="1"/>
  <c r="Y4742" i="1"/>
  <c r="Y3140" i="1"/>
  <c r="Y149" i="1"/>
  <c r="Y3159" i="1"/>
  <c r="Y3209" i="1"/>
  <c r="Y4818" i="1"/>
  <c r="Y4806" i="1"/>
  <c r="Y4172" i="1"/>
  <c r="Y426" i="1"/>
  <c r="Y3561" i="1"/>
  <c r="Y192" i="1"/>
  <c r="Y1284" i="1"/>
  <c r="Y778" i="1"/>
  <c r="Y1938" i="1"/>
  <c r="Y2712" i="1"/>
  <c r="Y3715" i="1"/>
  <c r="Y479" i="1"/>
  <c r="Y4359" i="1"/>
  <c r="Y463" i="1"/>
  <c r="Y2279" i="1"/>
  <c r="Y2146" i="1"/>
  <c r="Y2388" i="1"/>
  <c r="Y3493" i="1"/>
  <c r="Y939" i="1"/>
  <c r="Y82" i="1"/>
  <c r="Y2324" i="1"/>
  <c r="Y3592" i="1"/>
  <c r="Y4545" i="1"/>
  <c r="Y683" i="1"/>
  <c r="Y3233" i="1"/>
  <c r="Y474" i="1"/>
  <c r="Y490" i="1"/>
  <c r="Y1318" i="1"/>
  <c r="Y1556" i="1"/>
  <c r="Y3835" i="1"/>
  <c r="Y2268" i="1"/>
  <c r="Y1302" i="1"/>
  <c r="Y3153" i="1"/>
  <c r="Y3102" i="1"/>
  <c r="Y1083" i="1"/>
  <c r="Y1429" i="1"/>
  <c r="Y3403" i="1"/>
  <c r="Y4130" i="1"/>
  <c r="Y2890" i="1"/>
  <c r="Y4029" i="1"/>
  <c r="Y3751" i="1"/>
  <c r="Y882" i="1"/>
  <c r="Y1634" i="1"/>
  <c r="Y2435" i="1"/>
  <c r="Y1472" i="1"/>
  <c r="Y4352" i="1"/>
  <c r="Y4370" i="1"/>
  <c r="Y2947" i="1"/>
  <c r="Y4096" i="1"/>
  <c r="Y3027" i="1"/>
  <c r="Y4864" i="1"/>
  <c r="Y2257" i="1"/>
  <c r="Y703" i="1"/>
  <c r="Y876" i="1"/>
  <c r="Y422" i="1"/>
  <c r="Y2022" i="1"/>
  <c r="Y957" i="1"/>
  <c r="Y2958" i="1"/>
  <c r="Y4942" i="1"/>
  <c r="Y3551" i="1"/>
  <c r="Y2547" i="1"/>
  <c r="Y3260" i="1"/>
  <c r="Y2602" i="1"/>
  <c r="Y475" i="1"/>
  <c r="Y1326" i="1"/>
  <c r="Y4252" i="1"/>
  <c r="Y1041" i="1"/>
  <c r="Y3004" i="1"/>
  <c r="Y2834" i="1"/>
  <c r="Y345" i="1"/>
  <c r="Y2784" i="1"/>
  <c r="Y3971" i="1"/>
  <c r="Y4340" i="1"/>
  <c r="Y127" i="1"/>
  <c r="Y3873" i="1"/>
  <c r="Y1153" i="1"/>
  <c r="Y4525" i="1"/>
  <c r="Y1913" i="1"/>
  <c r="Y655" i="1"/>
  <c r="Y4697" i="1"/>
  <c r="Y1941" i="1"/>
  <c r="Y557" i="1"/>
  <c r="Y3021" i="1"/>
  <c r="Y4518" i="1"/>
  <c r="Y2744" i="1"/>
  <c r="Y2387" i="1"/>
  <c r="Y4199" i="1"/>
  <c r="Y2412" i="1"/>
  <c r="Y1499" i="1"/>
  <c r="Y827" i="1"/>
  <c r="Y159" i="1"/>
  <c r="Y1863" i="1"/>
  <c r="Y2938" i="1"/>
  <c r="Y3273" i="1"/>
  <c r="Y461" i="1"/>
  <c r="Y3616" i="1"/>
  <c r="Y4227" i="1"/>
  <c r="Y774" i="1"/>
  <c r="Y3378" i="1"/>
  <c r="Y1602" i="1"/>
  <c r="Y1574" i="1"/>
  <c r="Y974" i="1"/>
  <c r="Y1174" i="1"/>
  <c r="Y4510" i="1"/>
  <c r="Y2446" i="1"/>
  <c r="Y2741" i="1"/>
  <c r="Y972" i="1"/>
  <c r="Y4116" i="1"/>
  <c r="Y1063" i="1"/>
  <c r="Y1725" i="1"/>
  <c r="Y2454" i="1"/>
  <c r="Y4108" i="1"/>
  <c r="Y1307" i="1"/>
  <c r="Y3587" i="1"/>
  <c r="Y2750" i="1"/>
  <c r="Y321" i="1"/>
  <c r="Y1471" i="1"/>
  <c r="Y2961" i="1"/>
  <c r="Y4937" i="1"/>
  <c r="Y4794" i="1"/>
  <c r="Y4443" i="1"/>
  <c r="Y4946" i="1"/>
  <c r="Y4086" i="1"/>
  <c r="Y2639" i="1"/>
  <c r="Y388" i="1"/>
  <c r="Y4000" i="1"/>
  <c r="Y3483" i="1"/>
  <c r="Y3250" i="1"/>
  <c r="Y1640" i="1"/>
  <c r="Y1090" i="1"/>
  <c r="Y3490" i="1"/>
  <c r="Y1594" i="1"/>
  <c r="Y1831" i="1"/>
  <c r="Y3910" i="1"/>
  <c r="Y4239" i="1"/>
  <c r="Y3596" i="1"/>
  <c r="Y4696" i="1"/>
  <c r="Y3868" i="1"/>
  <c r="Y4960" i="1"/>
  <c r="Y466" i="1"/>
  <c r="Y3962" i="1"/>
  <c r="Y2972" i="1"/>
  <c r="Y1004" i="1"/>
  <c r="Y4893" i="1"/>
  <c r="Y3375" i="1"/>
  <c r="Y4825" i="1"/>
  <c r="Y625" i="1"/>
  <c r="Y1784" i="1"/>
  <c r="Y4605" i="1"/>
  <c r="Y2056" i="1"/>
  <c r="Y86" i="1"/>
  <c r="Y2077" i="1"/>
  <c r="Y3767" i="1"/>
  <c r="Y2287" i="1"/>
  <c r="Y3213" i="1"/>
  <c r="Y1020" i="1"/>
  <c r="Y3308" i="1"/>
  <c r="Y1112" i="1"/>
  <c r="Y2878" i="1"/>
  <c r="Y1693" i="1"/>
  <c r="Y1452" i="1"/>
  <c r="Y3173" i="1"/>
  <c r="Y2198" i="1"/>
  <c r="Y1446" i="1"/>
  <c r="Y2392" i="1"/>
  <c r="Y4926" i="1"/>
  <c r="Y1951" i="1"/>
  <c r="Y1232" i="1"/>
  <c r="Y2552" i="1"/>
  <c r="Y1025" i="1"/>
  <c r="Y3428" i="1"/>
  <c r="Y2771" i="1"/>
  <c r="Y3792" i="1"/>
  <c r="Y108" i="1"/>
  <c r="Y4537" i="1"/>
  <c r="Y805" i="1"/>
  <c r="Y3911" i="1"/>
  <c r="Y2005" i="1"/>
  <c r="Y173" i="1"/>
  <c r="Y2221" i="1"/>
  <c r="Y3741" i="1"/>
  <c r="Y2862" i="1"/>
  <c r="Y3154" i="1"/>
  <c r="Y4425" i="1"/>
  <c r="Y3859" i="1"/>
  <c r="Y3346" i="1"/>
  <c r="Y4367" i="1"/>
  <c r="Y396" i="1"/>
  <c r="Y2397" i="1"/>
  <c r="Y3617" i="1"/>
  <c r="Y1948" i="1"/>
  <c r="Y835" i="1"/>
  <c r="Y4664" i="1"/>
  <c r="Y4636" i="1"/>
  <c r="Y4740" i="1"/>
  <c r="Y1135" i="1"/>
  <c r="Y2684" i="1"/>
  <c r="Y3793" i="1"/>
  <c r="Y4708" i="1"/>
  <c r="Y12" i="1"/>
  <c r="Y1071" i="1"/>
  <c r="Y3230" i="1"/>
  <c r="Y31" i="1"/>
  <c r="Y2318" i="1"/>
  <c r="Y470" i="1"/>
  <c r="Y3368" i="1"/>
  <c r="Y3251" i="1"/>
  <c r="Y2673" i="1"/>
  <c r="Y1315" i="1"/>
  <c r="Y4384" i="1"/>
  <c r="Y1764" i="1"/>
  <c r="Y1483" i="1"/>
  <c r="Y1749" i="1"/>
  <c r="Y1059" i="1"/>
  <c r="Y1144" i="1"/>
  <c r="Y1542" i="1"/>
  <c r="Y4909" i="1"/>
  <c r="Y4692" i="1"/>
  <c r="Y1185" i="1"/>
  <c r="Y600" i="1"/>
  <c r="Y2751" i="1"/>
  <c r="Y1915" i="1"/>
  <c r="Y4466" i="1"/>
  <c r="Y3904" i="1"/>
  <c r="Y3192" i="1"/>
  <c r="Y4648" i="1"/>
  <c r="Y963" i="1"/>
  <c r="Y3133" i="1"/>
  <c r="Y4225" i="1"/>
  <c r="Y1453" i="1"/>
  <c r="Y3480" i="1"/>
  <c r="Y45" i="1"/>
  <c r="Y3680" i="1"/>
  <c r="Y3841" i="1"/>
  <c r="Y2382" i="1"/>
  <c r="Y3973" i="1"/>
  <c r="Y359" i="1"/>
  <c r="Y3353" i="1"/>
  <c r="Y2368" i="1"/>
  <c r="Y1057" i="1"/>
  <c r="Y2681" i="1"/>
  <c r="Y249" i="1"/>
  <c r="Y791" i="1"/>
  <c r="Y3269" i="1"/>
  <c r="Y1589" i="1"/>
  <c r="Y3986" i="1"/>
  <c r="Y977" i="1"/>
  <c r="Y3574" i="1"/>
  <c r="Y99" i="1"/>
  <c r="Y4735" i="1"/>
  <c r="Y3686" i="1"/>
  <c r="Y54" i="1"/>
  <c r="Y1075" i="1"/>
  <c r="Y658" i="1"/>
  <c r="Y2880" i="1"/>
  <c r="Y1418" i="1"/>
  <c r="Y4904" i="1"/>
  <c r="Y3926" i="1"/>
  <c r="Y1066" i="1"/>
  <c r="Y527" i="1"/>
  <c r="Y412" i="1"/>
  <c r="Y3675" i="1"/>
  <c r="Y3776" i="1"/>
  <c r="Y1014" i="1"/>
  <c r="Y4535" i="1"/>
  <c r="Y1735" i="1"/>
  <c r="Y3454" i="1"/>
  <c r="Y768" i="1"/>
  <c r="Y2375" i="1"/>
  <c r="Y2564" i="1"/>
  <c r="Y920" i="1"/>
  <c r="Y1910" i="1"/>
  <c r="Y3982" i="1"/>
  <c r="Y3065" i="1"/>
  <c r="Y3772" i="1"/>
  <c r="Y1188" i="1"/>
  <c r="Y2205" i="1"/>
  <c r="Y1401" i="1"/>
  <c r="Y3848" i="1"/>
  <c r="Y1281" i="1"/>
  <c r="Y3119" i="1"/>
  <c r="Y742" i="1"/>
  <c r="Y918" i="1"/>
  <c r="Y3965" i="1"/>
  <c r="Y3271" i="1"/>
  <c r="Y526" i="1"/>
  <c r="Y1558" i="1"/>
  <c r="Y3934" i="1"/>
  <c r="Y1228" i="1"/>
  <c r="Y747" i="1"/>
  <c r="Y1460" i="1"/>
  <c r="Y1636" i="1"/>
  <c r="Y316" i="1"/>
  <c r="Y4767" i="1"/>
  <c r="Y3629" i="1"/>
  <c r="Y609" i="1"/>
  <c r="Y2339" i="1"/>
  <c r="Y3909" i="1"/>
  <c r="Y844" i="1"/>
  <c r="Y4623" i="1"/>
  <c r="Y351" i="1"/>
  <c r="Y3394" i="1"/>
  <c r="Y4371" i="1"/>
  <c r="Y4980" i="1"/>
  <c r="Y1454" i="1"/>
  <c r="Y436" i="1"/>
  <c r="Y494" i="1"/>
  <c r="Y4556" i="1"/>
  <c r="Y4870" i="1"/>
  <c r="Y3547" i="1"/>
  <c r="Y1732" i="1"/>
  <c r="Y998" i="1"/>
  <c r="Y3759" i="1"/>
  <c r="Y1226" i="1"/>
  <c r="Y4168" i="1"/>
  <c r="Y1008" i="1"/>
  <c r="Y851" i="1"/>
  <c r="Y4509" i="1"/>
  <c r="Y3060" i="1"/>
  <c r="Y2621" i="1"/>
  <c r="Y3562" i="1"/>
  <c r="Y3009" i="1"/>
  <c r="Y2480" i="1"/>
  <c r="Y3089" i="1"/>
  <c r="Y2027" i="1"/>
  <c r="Y4608" i="1"/>
  <c r="Y2924" i="1"/>
  <c r="Y131" i="1"/>
  <c r="Y1106" i="1"/>
  <c r="Y3408" i="1"/>
  <c r="Y2917" i="1"/>
  <c r="Y779" i="1"/>
  <c r="Y16" i="1"/>
  <c r="Y4713" i="1"/>
  <c r="Y3149" i="1"/>
  <c r="Y4969" i="1"/>
  <c r="Y1690" i="1"/>
  <c r="Y4281" i="1"/>
  <c r="Y2826" i="1"/>
  <c r="Y1207" i="1"/>
  <c r="Y581" i="1"/>
  <c r="Y513" i="1"/>
  <c r="Y3482" i="1"/>
  <c r="Y4401" i="1"/>
  <c r="Y3894" i="1"/>
  <c r="Y871" i="1"/>
  <c r="Y2130" i="1"/>
  <c r="Y2210" i="1"/>
  <c r="Y3180" i="1"/>
  <c r="Y3676" i="1"/>
  <c r="Y4014" i="1"/>
  <c r="Y1338" i="1"/>
  <c r="Y1301" i="1"/>
  <c r="Y764" i="1"/>
  <c r="Y4527" i="1"/>
  <c r="Y2196" i="1"/>
  <c r="Y3195" i="1"/>
  <c r="Y819" i="1"/>
  <c r="Y1648" i="1"/>
  <c r="Y4905" i="1"/>
  <c r="Y656" i="1"/>
  <c r="Y627" i="1"/>
  <c r="Y577" i="1"/>
  <c r="Y3433" i="1"/>
  <c r="Y2981" i="1"/>
  <c r="Y1139" i="1"/>
  <c r="Y1653" i="1"/>
  <c r="Y1765" i="1"/>
  <c r="Y620" i="1"/>
  <c r="Y4620" i="1"/>
  <c r="Y2832" i="1"/>
  <c r="Y4245" i="1"/>
  <c r="Y1952" i="1"/>
  <c r="Y3970" i="1"/>
  <c r="Y2546" i="1"/>
  <c r="Y2683" i="1"/>
  <c r="Y4137" i="1"/>
  <c r="Y4410" i="1"/>
  <c r="Y1535" i="1"/>
  <c r="Y3355" i="1"/>
  <c r="Y1596" i="1"/>
  <c r="Y1166" i="1"/>
  <c r="Y3118" i="1"/>
  <c r="Y3663" i="1"/>
  <c r="Y1644" i="1"/>
  <c r="Y42" i="1"/>
  <c r="Y79" i="1"/>
  <c r="Y3011" i="1"/>
  <c r="Y1346" i="1"/>
  <c r="Y3059" i="1"/>
  <c r="Y894" i="1"/>
  <c r="Y3352" i="1"/>
  <c r="Y582" i="1"/>
  <c r="Y4400" i="1"/>
  <c r="Y3976" i="1"/>
  <c r="Y4503" i="1"/>
  <c r="Y3526" i="1"/>
  <c r="Y1209" i="1"/>
  <c r="Y1255" i="1"/>
  <c r="Y4673" i="1"/>
  <c r="Y1624" i="1"/>
  <c r="Y267" i="1"/>
  <c r="Y4813" i="1"/>
  <c r="Y3842" i="1"/>
  <c r="Y169" i="1"/>
  <c r="Y1713" i="1"/>
  <c r="Y3492" i="1"/>
  <c r="Y3036" i="1"/>
  <c r="Y3899" i="1"/>
  <c r="Y3024" i="1"/>
  <c r="Y4710" i="1"/>
  <c r="Y1652" i="1"/>
  <c r="Y417" i="1"/>
  <c r="Y211" i="1"/>
  <c r="Y2670" i="1"/>
  <c r="Y4481" i="1"/>
  <c r="Y440" i="1"/>
  <c r="Y460" i="1"/>
  <c r="Y664" i="1"/>
  <c r="Y1994" i="1"/>
  <c r="Y3586" i="1"/>
  <c r="Y4166" i="1"/>
  <c r="Y3423" i="1"/>
  <c r="Y2201" i="1"/>
  <c r="Y1432" i="1"/>
  <c r="Y961" i="1"/>
  <c r="Y2701" i="1"/>
  <c r="Y334" i="1"/>
  <c r="Y3291" i="1"/>
  <c r="Y1551" i="1"/>
  <c r="Y990" i="1"/>
  <c r="Y3448" i="1"/>
  <c r="Y3472" i="1"/>
  <c r="Y2722" i="1"/>
  <c r="Y4563" i="1"/>
  <c r="Y4354" i="1"/>
  <c r="Y4907" i="1"/>
  <c r="Y247" i="1"/>
  <c r="Y3805" i="1"/>
  <c r="Y142" i="1"/>
  <c r="Y549" i="1"/>
  <c r="Y3985" i="1"/>
  <c r="Y2482" i="1"/>
  <c r="Y3052" i="1"/>
  <c r="Y1729" i="1"/>
  <c r="Y3846" i="1"/>
  <c r="Y4134" i="1"/>
  <c r="Y4627" i="1"/>
  <c r="Y469" i="1"/>
  <c r="Y4028" i="1"/>
  <c r="Y4949" i="1"/>
  <c r="Y1900" i="1"/>
  <c r="Y2169" i="1"/>
  <c r="Y4979" i="1"/>
  <c r="Y2052" i="1"/>
  <c r="Y2423" i="1"/>
  <c r="Y1775" i="1"/>
  <c r="Y2936" i="1"/>
  <c r="Y1355" i="1"/>
  <c r="Y1992" i="1"/>
  <c r="Y3389" i="1"/>
  <c r="Y3517" i="1"/>
  <c r="Y4616" i="1"/>
  <c r="Y3441" i="1"/>
  <c r="Y3514" i="1"/>
  <c r="Y2638" i="1"/>
  <c r="Y4853" i="1"/>
  <c r="Y1969" i="1"/>
  <c r="Y2608" i="1"/>
  <c r="Y2802" i="1"/>
  <c r="Y3871" i="1"/>
  <c r="Y273" i="1"/>
  <c r="Y4240" i="1"/>
  <c r="Y172" i="1"/>
  <c r="Y518" i="1"/>
  <c r="Y2378" i="1"/>
  <c r="Y845" i="1"/>
  <c r="Y1435" i="1"/>
  <c r="Y3520" i="1"/>
  <c r="Y1736" i="1"/>
  <c r="Y1610" i="1"/>
  <c r="Y4184" i="1"/>
  <c r="Y3494" i="1"/>
  <c r="Y2189" i="1"/>
  <c r="Y3202" i="1"/>
  <c r="Y4985" i="1"/>
  <c r="Y1381" i="1"/>
  <c r="Y1184" i="1"/>
  <c r="Y3386" i="1"/>
  <c r="Y4016" i="1"/>
  <c r="Y3086" i="1"/>
  <c r="Y3323" i="1"/>
  <c r="Y858" i="1"/>
  <c r="Y1146" i="1"/>
  <c r="Y1869" i="1"/>
  <c r="Y886" i="1"/>
  <c r="Y836" i="1"/>
  <c r="Y3455" i="1"/>
  <c r="Y3468" i="1"/>
  <c r="Y4163" i="1"/>
  <c r="Y2716" i="1"/>
  <c r="Y2495" i="1"/>
  <c r="Y734" i="1"/>
  <c r="Y3691" i="1"/>
  <c r="Y1819" i="1"/>
  <c r="Y3501" i="1"/>
  <c r="Y2032" i="1"/>
  <c r="Y3654" i="1"/>
  <c r="Y752" i="1"/>
  <c r="Y4105" i="1"/>
  <c r="Y1580" i="1"/>
  <c r="Y50" i="1"/>
  <c r="Y2630" i="1"/>
  <c r="Y1003" i="1"/>
  <c r="Y2853" i="1"/>
  <c r="Y414" i="1"/>
  <c r="Y2297" i="1"/>
  <c r="Y1244" i="1"/>
  <c r="Y832" i="1"/>
  <c r="Y4582" i="1"/>
  <c r="Y4849" i="1"/>
  <c r="Y4854" i="1"/>
  <c r="Y699" i="1"/>
  <c r="Y3275" i="1"/>
  <c r="Y3451" i="1"/>
  <c r="Y4325" i="1"/>
  <c r="Y3300" i="1"/>
  <c r="Y1533" i="1"/>
  <c r="Y1095" i="1"/>
  <c r="Y552" i="1"/>
  <c r="Y3505" i="1"/>
  <c r="Y955" i="1"/>
  <c r="Y97" i="1"/>
  <c r="Y488" i="1"/>
  <c r="Y2731" i="1"/>
  <c r="Y3400" i="1"/>
  <c r="Y1532" i="1"/>
  <c r="Y2527" i="1"/>
  <c r="Y2234" i="1"/>
  <c r="Y4131" i="1"/>
  <c r="Y862" i="1"/>
  <c r="Y1424" i="1"/>
  <c r="Y3601" i="1"/>
  <c r="Y2472" i="1"/>
  <c r="Y1829" i="1"/>
  <c r="Y468" i="1"/>
  <c r="Y1659" i="1"/>
  <c r="Y3800" i="1"/>
  <c r="Y4587" i="1"/>
  <c r="Y1541" i="1"/>
  <c r="Y3577" i="1"/>
  <c r="Y2643" i="1"/>
  <c r="Y4938" i="1"/>
  <c r="Y3220" i="1"/>
  <c r="Y1092" i="1"/>
  <c r="Y3427" i="1"/>
  <c r="Y1547" i="1"/>
  <c r="Y3582" i="1"/>
  <c r="Y612" i="1"/>
  <c r="Y268" i="1"/>
  <c r="Y402" i="1"/>
  <c r="Y907" i="1"/>
  <c r="Y3706" i="1"/>
  <c r="Y2541" i="1"/>
  <c r="Y1511" i="1"/>
  <c r="Y1164" i="1"/>
  <c r="Y2021" i="1"/>
  <c r="Y1540" i="1"/>
  <c r="Y1897" i="1"/>
  <c r="Y4962" i="1"/>
  <c r="Y2158" i="1"/>
  <c r="Y2104" i="1"/>
  <c r="Y4438" i="1"/>
  <c r="Y4250" i="1"/>
  <c r="Y1500" i="1"/>
  <c r="Y1398" i="1"/>
  <c r="Y2848" i="1"/>
  <c r="Y2510" i="1"/>
  <c r="Y1210" i="1"/>
  <c r="Y216" i="1"/>
  <c r="Y1695" i="1"/>
  <c r="Y1455" i="1"/>
  <c r="Y240" i="1"/>
  <c r="Y2739" i="1"/>
  <c r="Y4222" i="1"/>
  <c r="Y2384" i="1"/>
  <c r="Y4288" i="1"/>
  <c r="Y4880" i="1"/>
  <c r="Y4102" i="1"/>
  <c r="Y2252" i="1"/>
  <c r="Y971" i="1"/>
  <c r="Y2946" i="1"/>
  <c r="Y3034" i="1"/>
  <c r="Y2570" i="1"/>
  <c r="Y3512" i="1"/>
  <c r="Y194" i="1"/>
  <c r="Y2543" i="1"/>
  <c r="Y821" i="1"/>
  <c r="Y154" i="1"/>
  <c r="Y649" i="1"/>
  <c r="Y4661" i="1"/>
  <c r="Y28" i="1"/>
  <c r="Y3305" i="1"/>
  <c r="Y2107" i="1"/>
  <c r="Y580" i="1"/>
  <c r="Y3524" i="1"/>
  <c r="Y2904" i="1"/>
  <c r="Y1212" i="1"/>
  <c r="Y3453" i="1"/>
  <c r="Y2259" i="1"/>
  <c r="Y4669" i="1"/>
  <c r="Y2545" i="1"/>
  <c r="Y1389" i="1"/>
  <c r="Y3672" i="1"/>
  <c r="Y242" i="1"/>
  <c r="Y760" i="1"/>
  <c r="Y2010" i="1"/>
  <c r="Y1021" i="1"/>
  <c r="Y4103" i="1"/>
  <c r="Y3701" i="1"/>
  <c r="Y817" i="1"/>
  <c r="Y354" i="1"/>
  <c r="Y2019" i="1"/>
  <c r="Y908" i="1"/>
  <c r="Y3937" i="1"/>
  <c r="Y2367" i="1"/>
  <c r="Y1937" i="1"/>
  <c r="Y2599" i="1"/>
  <c r="Y1386" i="1"/>
  <c r="Y3347" i="1"/>
  <c r="Y4878" i="1"/>
  <c r="Y3320" i="1"/>
  <c r="Y3729" i="1"/>
  <c r="Y3266" i="1"/>
  <c r="Y1982" i="1"/>
  <c r="Y337" i="1"/>
  <c r="Y4653" i="1"/>
  <c r="Y826" i="1"/>
  <c r="Y2742" i="1"/>
  <c r="Y3757" i="1"/>
  <c r="Y2006" i="1"/>
  <c r="Y1168" i="1"/>
  <c r="Y2559" i="1"/>
  <c r="Y2516" i="1"/>
  <c r="Y3151" i="1"/>
  <c r="Y119" i="1"/>
  <c r="Y318" i="1"/>
  <c r="Y3186" i="1"/>
  <c r="Y2153" i="1"/>
  <c r="Y3318" i="1"/>
  <c r="Y398" i="1"/>
  <c r="Y1752" i="1"/>
  <c r="Y1357" i="1"/>
  <c r="Y1942" i="1"/>
  <c r="Y1895" i="1"/>
  <c r="Y2129" i="1"/>
  <c r="Y89" i="1"/>
  <c r="Y161" i="1"/>
  <c r="Y110" i="1"/>
  <c r="Y1252" i="1"/>
  <c r="Y2562" i="1"/>
  <c r="Y1203" i="1"/>
  <c r="Y4496" i="1"/>
  <c r="Y2029" i="1"/>
  <c r="Y4011" i="1"/>
  <c r="Y34" i="1"/>
  <c r="Y593" i="1"/>
  <c r="Y2416" i="1"/>
  <c r="Y2049" i="1"/>
  <c r="Y586" i="1"/>
  <c r="Y2314" i="1"/>
  <c r="Y1223" i="1"/>
  <c r="Y1836" i="1"/>
  <c r="Y3674" i="1"/>
  <c r="Y3865" i="1"/>
  <c r="Y2707" i="1"/>
  <c r="Y355" i="1"/>
  <c r="Y2419" i="1"/>
  <c r="Y680" i="1"/>
  <c r="Y4313" i="1"/>
  <c r="Y4390" i="1"/>
  <c r="Y1907" i="1"/>
  <c r="Y2843" i="1"/>
  <c r="Y4706" i="1"/>
  <c r="Y2951" i="1"/>
  <c r="Y2735" i="1"/>
  <c r="Y1572" i="1"/>
  <c r="Y897" i="1"/>
  <c r="Y1894" i="1"/>
  <c r="Y1442" i="1"/>
  <c r="Y2457" i="1"/>
  <c r="Y4624" i="1"/>
  <c r="Y2325" i="1"/>
  <c r="Y1530" i="1"/>
  <c r="Y789" i="1"/>
  <c r="Y1922" i="1"/>
  <c r="Y4966" i="1"/>
  <c r="Y61" i="1"/>
  <c r="Y1684" i="1"/>
  <c r="Y2799" i="1"/>
  <c r="Y4338" i="1"/>
  <c r="Y213" i="1"/>
  <c r="Y4687" i="1"/>
  <c r="Y368" i="1"/>
  <c r="Y4091" i="1"/>
  <c r="Y4133" i="1"/>
  <c r="Y3518" i="1"/>
  <c r="Y502" i="1"/>
  <c r="Y2549" i="1"/>
  <c r="Y4869" i="1"/>
  <c r="Y3039" i="1"/>
  <c r="Y164" i="1"/>
  <c r="Y675" i="1"/>
  <c r="Y1960" i="1"/>
  <c r="Y1812" i="1"/>
  <c r="Y3038" i="1"/>
  <c r="Y2185" i="1"/>
  <c r="Y221" i="1"/>
  <c r="Y4358" i="1"/>
  <c r="Y3293" i="1"/>
  <c r="Y3160" i="1"/>
  <c r="Y1077" i="1"/>
  <c r="Y2389" i="1"/>
  <c r="Y4041" i="1"/>
  <c r="Y1015" i="1"/>
  <c r="Y1887" i="1"/>
  <c r="Y1534" i="1"/>
  <c r="Y860" i="1"/>
  <c r="Y1576" i="1"/>
  <c r="Y1507" i="1"/>
  <c r="Y2160" i="1"/>
  <c r="Y4747" i="1"/>
  <c r="Y868" i="1"/>
  <c r="Y3001" i="1"/>
  <c r="Y1234" i="1"/>
  <c r="Y3707" i="1"/>
  <c r="Y5" i="1"/>
  <c r="Y1899" i="1"/>
  <c r="Y2030" i="1"/>
  <c r="Y1571" i="1"/>
  <c r="Y2315" i="1"/>
  <c r="Y148" i="1"/>
  <c r="Y714" i="1"/>
  <c r="Y2698" i="1"/>
  <c r="Y1605" i="1"/>
  <c r="Y3361" i="1"/>
  <c r="Y3906" i="1"/>
  <c r="Y3999" i="1"/>
  <c r="Y258" i="1"/>
  <c r="Y1546" i="1"/>
  <c r="Y1943" i="1"/>
  <c r="Y1866" i="1"/>
  <c r="Y1523" i="1"/>
  <c r="Y3815" i="1"/>
  <c r="Y4531" i="1"/>
  <c r="Y2881" i="1"/>
  <c r="Y802" i="1"/>
  <c r="Y1356" i="1"/>
  <c r="Y563" i="1"/>
  <c r="Y843" i="1"/>
  <c r="Y4637" i="1"/>
  <c r="Y4837" i="1"/>
  <c r="Y4423" i="1"/>
  <c r="Y2229" i="1"/>
  <c r="Y3461" i="1"/>
  <c r="Y4726" i="1"/>
  <c r="Y4031" i="1"/>
  <c r="Y2349" i="1"/>
  <c r="Y1229" i="1"/>
  <c r="Y1306" i="1"/>
  <c r="Y4844" i="1"/>
  <c r="Y1403" i="1"/>
  <c r="Y702" i="1"/>
  <c r="Y4365" i="1"/>
  <c r="Y3831" i="1"/>
  <c r="Y3407" i="1"/>
  <c r="Y2294" i="1"/>
  <c r="Y4208" i="1"/>
  <c r="Y2261" i="1"/>
  <c r="Y2119" i="1"/>
  <c r="Y1714" i="1"/>
  <c r="Y2068" i="1"/>
  <c r="Y348" i="1"/>
  <c r="Y227" i="1"/>
  <c r="Y555" i="1"/>
  <c r="Y1798" i="1"/>
  <c r="Y1158" i="1"/>
  <c r="Y1753" i="1"/>
  <c r="Y1708" i="1"/>
  <c r="Y2037" i="1"/>
  <c r="Y3882" i="1"/>
  <c r="Y4324" i="1"/>
  <c r="Y4987" i="1"/>
  <c r="Y2066" i="1"/>
  <c r="Y419" i="1"/>
  <c r="Y3238" i="1"/>
  <c r="Y2557" i="1"/>
  <c r="Y4511" i="1"/>
  <c r="Y1683" i="1"/>
  <c r="Y2526" i="1"/>
  <c r="Y2445" i="1"/>
  <c r="Y3631" i="1"/>
  <c r="Y2563" i="1"/>
  <c r="Y190" i="1"/>
  <c r="Y1929" i="1"/>
  <c r="Y4447" i="1"/>
  <c r="Y462" i="1"/>
  <c r="Y2016" i="1"/>
  <c r="Y1975" i="1"/>
  <c r="Y107" i="1"/>
  <c r="Y992" i="1"/>
  <c r="Y23" i="1"/>
  <c r="Y4543" i="1"/>
  <c r="Y3245" i="1"/>
  <c r="Y4045" i="1"/>
  <c r="Y4298" i="1"/>
  <c r="Y3783" i="1"/>
  <c r="Y3957" i="1"/>
  <c r="Y2113" i="1"/>
  <c r="Y1035" i="1"/>
  <c r="Y4764" i="1"/>
  <c r="Y2612" i="1"/>
  <c r="Y1575" i="1"/>
  <c r="Y954" i="1"/>
  <c r="Y4512" i="1"/>
  <c r="Y3777" i="1"/>
  <c r="Y1704" i="1"/>
  <c r="Y2529" i="1"/>
  <c r="Y1820" i="1"/>
  <c r="Y3699" i="1"/>
  <c r="Y1502" i="1"/>
  <c r="Y672" i="1"/>
  <c r="Y376" i="1"/>
  <c r="Y3811" i="1"/>
  <c r="Y2616" i="1"/>
  <c r="Y2892" i="1"/>
  <c r="Y1287" i="1"/>
  <c r="Y214" i="1"/>
  <c r="Y519" i="1"/>
  <c r="Y408" i="1"/>
  <c r="Y3040" i="1"/>
  <c r="Y3938" i="1"/>
  <c r="Y1065" i="1"/>
  <c r="Y854" i="1"/>
  <c r="Y2882" i="1"/>
  <c r="Y3797" i="1"/>
  <c r="Y3827" i="1"/>
  <c r="Y3473" i="1"/>
  <c r="Y1466" i="1"/>
  <c r="Y4863" i="1"/>
  <c r="Y1876" i="1"/>
  <c r="Y2985" i="1"/>
  <c r="Y4305" i="1"/>
  <c r="Y4040" i="1"/>
  <c r="Y1940" i="1"/>
  <c r="Y4540" i="1"/>
  <c r="Y3930" i="1"/>
  <c r="Y2306" i="1"/>
  <c r="Y443" i="1"/>
  <c r="Y4234" i="1"/>
  <c r="Y4104" i="1"/>
  <c r="Y4356" i="1"/>
  <c r="Y183" i="1"/>
  <c r="Y3711" i="1"/>
  <c r="Y3383" i="1"/>
  <c r="Y753" i="1"/>
  <c r="Y1358" i="1"/>
  <c r="Y873" i="1"/>
  <c r="Y689" i="1"/>
  <c r="Y2568" i="1"/>
  <c r="Y3594" i="1"/>
  <c r="Y4752" i="1"/>
  <c r="Y4386" i="1"/>
  <c r="Y3365" i="1"/>
  <c r="Y3528" i="1"/>
  <c r="Y3314" i="1"/>
  <c r="Y1488" i="1"/>
  <c r="Y2911" i="1"/>
  <c r="Y775" i="1"/>
  <c r="Y604" i="1"/>
  <c r="Y3630" i="1"/>
  <c r="Y4839" i="1"/>
  <c r="Y3218" i="1"/>
  <c r="Y4956" i="1"/>
  <c r="Y369" i="1"/>
  <c r="Y3864" i="1"/>
  <c r="Y785" i="1"/>
  <c r="Y1487" i="1"/>
  <c r="Y3317" i="1"/>
  <c r="Y3082" i="1"/>
  <c r="Y1496" i="1"/>
  <c r="Y2943" i="1"/>
  <c r="Y3960" i="1"/>
  <c r="Y3498" i="1"/>
  <c r="Y274" i="1"/>
  <c r="Y1101" i="1"/>
  <c r="Y525" i="1"/>
  <c r="Y2192" i="1"/>
  <c r="Y2366" i="1"/>
  <c r="Y4277" i="1"/>
  <c r="Y4924" i="1"/>
  <c r="Y1204" i="1"/>
  <c r="Y903" i="1"/>
  <c r="Y4786" i="1"/>
  <c r="Y3640" i="1"/>
  <c r="Y1406" i="1"/>
  <c r="Y3849" i="1"/>
  <c r="Y1783" i="1"/>
  <c r="Y3549" i="1"/>
  <c r="Y3530" i="1"/>
  <c r="Y3566" i="1"/>
  <c r="Y1412" i="1"/>
  <c r="Y3694" i="1"/>
  <c r="Y2128" i="1"/>
  <c r="Y728" i="1"/>
  <c r="Y2026" i="1"/>
  <c r="Y4754" i="1"/>
  <c r="Y2689" i="1"/>
  <c r="Y2877" i="1"/>
  <c r="Y3981" i="1"/>
  <c r="Y3597" i="1"/>
  <c r="Y1375" i="1"/>
  <c r="Y2359" i="1"/>
  <c r="Y4396" i="1"/>
  <c r="Y4405" i="1"/>
  <c r="Y309" i="1"/>
  <c r="Y2402" i="1"/>
  <c r="Y2046" i="1"/>
  <c r="Y231" i="1"/>
  <c r="Y14" i="1"/>
  <c r="Y3779" i="1"/>
  <c r="Y336" i="1"/>
  <c r="Y3877" i="1"/>
  <c r="Y152" i="1"/>
  <c r="Y1797" i="1"/>
  <c r="Y58" i="1"/>
  <c r="Y4463" i="1"/>
  <c r="Y4283" i="1"/>
  <c r="Y2237" i="1"/>
  <c r="Y1721" i="1"/>
  <c r="Y4972" i="1"/>
  <c r="Y2309" i="1"/>
  <c r="Y2505" i="1"/>
  <c r="Y3745" i="1"/>
  <c r="Y4080" i="1"/>
  <c r="Y4109" i="1"/>
  <c r="Y3304" i="1"/>
  <c r="Y1351" i="1"/>
  <c r="Y3286" i="1"/>
  <c r="Y2708" i="1"/>
  <c r="Y4235" i="1"/>
  <c r="Y435" i="1"/>
  <c r="Y4571" i="1"/>
  <c r="Y3991" i="1"/>
  <c r="Y2847" i="1"/>
  <c r="Y3063" i="1"/>
  <c r="Y1611" i="1"/>
  <c r="Y1205" i="1"/>
  <c r="Y2357" i="1"/>
  <c r="Y2411" i="1"/>
  <c r="Y4719" i="1"/>
  <c r="Y1723" i="1"/>
  <c r="Y375" i="1"/>
  <c r="Y4451" i="1"/>
  <c r="Y978" i="1"/>
  <c r="Y4464" i="1"/>
  <c r="Y3243" i="1"/>
  <c r="Y217" i="1"/>
  <c r="Y4500" i="1"/>
  <c r="Y1983" i="1"/>
  <c r="Y106" i="1"/>
  <c r="Y975" i="1"/>
  <c r="Y3199" i="1"/>
  <c r="Y158" i="1"/>
  <c r="Y1808" i="1"/>
  <c r="Y931" i="1"/>
  <c r="Y2611" i="1"/>
  <c r="Y3845" i="1"/>
  <c r="Y288" i="1"/>
  <c r="Y2092" i="1"/>
  <c r="Y1800" i="1"/>
  <c r="Y1415" i="1"/>
  <c r="Y4417" i="1"/>
  <c r="Y2220" i="1"/>
  <c r="Y2484" i="1"/>
  <c r="Y2396" i="1"/>
  <c r="Y330" i="1"/>
  <c r="Y1022" i="1"/>
  <c r="Y616" i="1"/>
  <c r="Y4434" i="1"/>
  <c r="Y2501" i="1"/>
  <c r="Y1269" i="1"/>
  <c r="Y441" i="1"/>
  <c r="Y276" i="1"/>
  <c r="Y1987" i="1"/>
  <c r="Y1282" i="1"/>
  <c r="Y3828" i="1"/>
  <c r="Y3615" i="1"/>
  <c r="Y2117" i="1"/>
  <c r="Y4431" i="1"/>
  <c r="Y2818" i="1"/>
  <c r="Y1096" i="1"/>
  <c r="Y3758" i="1"/>
  <c r="Y4695" i="1"/>
  <c r="Y2087" i="1"/>
  <c r="Y3007" i="1"/>
  <c r="Y1107" i="1"/>
  <c r="Y4347" i="1"/>
  <c r="Y3556" i="1"/>
  <c r="Y4339" i="1"/>
  <c r="Y281" i="1"/>
  <c r="Y4106" i="1"/>
  <c r="Y3975" i="1"/>
  <c r="Y2451" i="1"/>
  <c r="Y1609" i="1"/>
  <c r="Y3108" i="1"/>
  <c r="Y2930" i="1"/>
  <c r="Y661" i="1"/>
  <c r="Y1393" i="1"/>
  <c r="Y123" i="1"/>
  <c r="Y1726" i="1"/>
  <c r="Y1125" i="1"/>
  <c r="Y3839" i="1"/>
  <c r="Y4591" i="1"/>
  <c r="Y2013" i="1"/>
  <c r="Y3651" i="1"/>
  <c r="Y3014" i="1"/>
  <c r="Y4610" i="1"/>
  <c r="Y3012" i="1"/>
  <c r="Y1626" i="1"/>
  <c r="Y3978" i="1"/>
  <c r="Y1794" i="1"/>
  <c r="Y621" i="1"/>
  <c r="Y1171" i="1"/>
  <c r="Y667" i="1"/>
  <c r="Y807" i="1"/>
  <c r="Y2582" i="1"/>
  <c r="Y3207" i="1"/>
  <c r="Y1094" i="1"/>
  <c r="Y4089" i="1"/>
  <c r="Y3632" i="1"/>
  <c r="Y3825" i="1"/>
  <c r="Y787" i="1"/>
  <c r="Y1618" i="1"/>
  <c r="Y1404" i="1"/>
  <c r="Y53" i="1"/>
  <c r="Y4157" i="1"/>
  <c r="Y3335" i="1"/>
  <c r="Y4759" i="1"/>
  <c r="Y4146" i="1"/>
  <c r="Y2886" i="1"/>
  <c r="Y3945" i="1"/>
  <c r="Y1688" i="1"/>
  <c r="Y4604" i="1"/>
  <c r="Y746" i="1"/>
  <c r="Y1846" i="1"/>
  <c r="Y3457" i="1"/>
  <c r="Y3327" i="1"/>
  <c r="Y3237" i="1"/>
  <c r="Y356" i="1"/>
  <c r="Y4253" i="1"/>
  <c r="Y2696" i="1"/>
  <c r="Y564" i="1"/>
  <c r="Y1603" i="1"/>
  <c r="Y4304" i="1"/>
  <c r="Y652" i="1"/>
  <c r="Y1362" i="1"/>
  <c r="Y3310" i="1"/>
  <c r="Y2076" i="1"/>
  <c r="Y3861" i="1"/>
  <c r="Y2796" i="1"/>
  <c r="Y3647" i="1"/>
  <c r="Y2667" i="1"/>
  <c r="Y120" i="1"/>
  <c r="Y643" i="1"/>
  <c r="Y642" i="1"/>
  <c r="Y1986" i="1"/>
  <c r="Y1719" i="1"/>
  <c r="Y4173" i="1"/>
  <c r="Y2809" i="1"/>
  <c r="Y289" i="1"/>
  <c r="Y4439" i="1"/>
  <c r="Y2793" i="1"/>
  <c r="Y11" i="1"/>
  <c r="Y906" i="1"/>
  <c r="Y1521" i="1"/>
  <c r="Y1585" i="1"/>
  <c r="Y3002" i="1"/>
  <c r="Y3232" i="1"/>
  <c r="Y3019" i="1"/>
  <c r="Y2443" i="1"/>
  <c r="Y1958" i="1"/>
  <c r="Y3010" i="1"/>
  <c r="Y3936" i="1"/>
  <c r="Y4270" i="1"/>
  <c r="Y3765" i="1"/>
  <c r="Y1497" i="1"/>
  <c r="Y700" i="1"/>
  <c r="Y2267" i="1"/>
  <c r="Y2692" i="1"/>
  <c r="Y4074" i="1"/>
  <c r="Y536" i="1"/>
  <c r="Y4811" i="1"/>
  <c r="Y3731" i="1"/>
  <c r="Y4836" i="1"/>
  <c r="Y3431" i="1"/>
  <c r="Y2335" i="1"/>
  <c r="Y1465" i="1"/>
  <c r="Y1317" i="1"/>
  <c r="Y3947" i="1"/>
  <c r="Y898" i="1"/>
  <c r="Y3487" i="1"/>
  <c r="Y2874" i="1"/>
  <c r="Y1990" i="1"/>
  <c r="Y2176" i="1"/>
  <c r="Y3227" i="1"/>
  <c r="Y4432" i="1"/>
  <c r="Y4921" i="1"/>
  <c r="Y1470" i="1"/>
  <c r="Y3301" i="1"/>
  <c r="Y829" i="1"/>
  <c r="Y3879" i="1"/>
  <c r="Y323" i="1"/>
  <c r="Y3708" i="1"/>
  <c r="Y2736" i="1"/>
  <c r="Y1581" i="1"/>
  <c r="Y1111" i="1"/>
  <c r="Y4391" i="1"/>
  <c r="Y2410" i="1"/>
  <c r="Y1154" i="1"/>
  <c r="Y2688" i="1"/>
  <c r="Y1417" i="1"/>
  <c r="Y522" i="1"/>
  <c r="Y188" i="1"/>
  <c r="Y2238" i="1"/>
  <c r="Y2194" i="1"/>
  <c r="Y2734" i="1"/>
  <c r="Y4262" i="1"/>
  <c r="Y3165" i="1"/>
  <c r="Y3079" i="1"/>
  <c r="Y4602" i="1"/>
  <c r="Y3440" i="1"/>
  <c r="Y2173" i="1"/>
  <c r="Y215" i="1"/>
  <c r="Y4135" i="1"/>
  <c r="Y3565" i="1"/>
  <c r="Y2255" i="1"/>
  <c r="Y4611" i="1"/>
  <c r="Y1564" i="1"/>
  <c r="Y2520" i="1"/>
  <c r="Y1061" i="1"/>
  <c r="Y3333" i="1"/>
  <c r="Y1853" i="1"/>
  <c r="Y3687" i="1"/>
  <c r="Y4143" i="1"/>
  <c r="Y4334" i="1"/>
  <c r="Y919" i="1"/>
  <c r="Y2513" i="1"/>
  <c r="Y1920" i="1"/>
  <c r="Y4107" i="1"/>
  <c r="Y209" i="1"/>
  <c r="Y3990" i="1"/>
  <c r="Y2193" i="1"/>
  <c r="Y1222" i="1"/>
  <c r="Y926" i="1"/>
  <c r="Y2614" i="1"/>
  <c r="Y358" i="1"/>
  <c r="Y4698" i="1"/>
  <c r="Y2524" i="1"/>
  <c r="Y2511" i="1"/>
  <c r="Y4913" i="1"/>
  <c r="Y2091" i="1"/>
  <c r="Y3369" i="1"/>
  <c r="Y2065" i="1"/>
  <c r="Y541" i="1"/>
  <c r="Y1513" i="1"/>
  <c r="Y1006" i="1"/>
  <c r="Y4842" i="1"/>
  <c r="Y856" i="1"/>
  <c r="Y508" i="1"/>
  <c r="Y1440" i="1"/>
  <c r="Y2785" i="1"/>
  <c r="Y4606" i="1"/>
  <c r="Y1219" i="1"/>
  <c r="Y121" i="1"/>
  <c r="Y2926" i="1"/>
  <c r="Y1378" i="1"/>
  <c r="Y4397" i="1"/>
  <c r="Y4810" i="1"/>
  <c r="Y4220" i="1"/>
  <c r="Y338" i="1"/>
  <c r="Y3261" i="1"/>
  <c r="Y1173" i="1"/>
  <c r="Y4323" i="1"/>
  <c r="Y2659" i="1"/>
  <c r="Y4686" i="1"/>
  <c r="Y1917" i="1"/>
  <c r="Y589" i="1"/>
  <c r="Y4357" i="1"/>
  <c r="Y434" i="1"/>
  <c r="Y2150" i="1"/>
  <c r="Y3376" i="1"/>
  <c r="Y1183" i="1"/>
  <c r="Y2208" i="1"/>
  <c r="Y1265" i="1"/>
  <c r="Y3850" i="1"/>
  <c r="Y1290" i="1"/>
  <c r="Y2081" i="1"/>
  <c r="Y3542" i="1"/>
  <c r="Y1426" i="1"/>
  <c r="Y372" i="1"/>
  <c r="Y2191" i="1"/>
  <c r="Y4558" i="1"/>
  <c r="Y4928" i="1"/>
  <c r="Y2625" i="1"/>
  <c r="Y2478" i="1"/>
  <c r="Y4223" i="1"/>
  <c r="Y4053" i="1"/>
  <c r="Y472" i="1"/>
  <c r="Y3533" i="1"/>
  <c r="Y3051" i="1"/>
  <c r="Y2833" i="1"/>
  <c r="Y3902" i="1"/>
  <c r="Y2086" i="1"/>
  <c r="Y3713" i="1"/>
  <c r="Y137" i="1"/>
  <c r="Y2849" i="1"/>
  <c r="Y2580" i="1"/>
  <c r="Y615" i="1"/>
  <c r="Y9" i="1"/>
  <c r="Y2622" i="1"/>
  <c r="Y2067" i="1"/>
  <c r="Y1679" i="1"/>
  <c r="Y1673" i="1"/>
  <c r="Y301" i="1"/>
  <c r="Y2566" i="1"/>
  <c r="Y2954" i="1"/>
  <c r="Y2512" i="1"/>
  <c r="Y4282" i="1"/>
  <c r="Y4581" i="1"/>
  <c r="Y3559" i="1"/>
  <c r="Y2971" i="1"/>
  <c r="Y1224" i="1"/>
  <c r="Y2492" i="1"/>
  <c r="Y4995" i="1"/>
  <c r="Y1606" i="1"/>
  <c r="Y691" i="1"/>
  <c r="Y204" i="1"/>
  <c r="Y2497" i="1"/>
  <c r="Y4561" i="1"/>
  <c r="Y2385" i="1"/>
  <c r="Y4215" i="1"/>
  <c r="Y1782" i="1"/>
  <c r="Y4218" i="1"/>
  <c r="Y3285" i="1"/>
  <c r="Y2680" i="1"/>
  <c r="Y184" i="1"/>
  <c r="Y439" i="1"/>
  <c r="Y3591" i="1"/>
  <c r="Y1771" i="1"/>
  <c r="Y1202" i="1"/>
  <c r="Y1159" i="1"/>
  <c r="Y4524" i="1"/>
  <c r="Y2760" i="1"/>
  <c r="Y623" i="1"/>
  <c r="Y1411" i="1"/>
  <c r="Y294" i="1"/>
  <c r="Y2414" i="1"/>
  <c r="Y4993" i="1"/>
  <c r="Y2100" i="1"/>
  <c r="Y3136" i="1"/>
  <c r="Y4258" i="1"/>
  <c r="Y1904" i="1"/>
  <c r="Y2291" i="1"/>
  <c r="Y1751" i="1"/>
  <c r="Y507" i="1"/>
  <c r="Y2" i="1"/>
  <c r="Y4967" i="1"/>
  <c r="Y1379" i="1"/>
  <c r="Y1129" i="1"/>
  <c r="Y2174" i="1"/>
  <c r="Y1079" i="1"/>
  <c r="Y4203" i="1"/>
  <c r="Y4700" i="1"/>
  <c r="Y1650" i="1"/>
  <c r="Y3554" i="1"/>
  <c r="Y3085" i="1"/>
  <c r="Y4271" i="1"/>
  <c r="Y2345" i="1"/>
  <c r="Y437" i="1"/>
  <c r="Y3682" i="1"/>
  <c r="Y3449" i="1"/>
  <c r="Y4596" i="1"/>
  <c r="Y3637" i="1"/>
  <c r="Y3116" i="1"/>
  <c r="Y433" i="1"/>
  <c r="Y2871" i="1"/>
  <c r="Y1491" i="1"/>
  <c r="Y1147" i="1"/>
  <c r="Y2694" i="1"/>
  <c r="Y2627" i="1"/>
  <c r="Y3488" i="1"/>
  <c r="Y1352" i="1"/>
  <c r="Y1067" i="1"/>
  <c r="Y2177" i="1"/>
  <c r="Y2093" i="1"/>
  <c r="Y1305" i="1"/>
  <c r="Y4656" i="1"/>
  <c r="Y1191" i="1"/>
  <c r="Y3802" i="1"/>
  <c r="Y2572" i="1"/>
  <c r="Y762" i="1"/>
  <c r="Y282" i="1"/>
  <c r="Y3188" i="1"/>
  <c r="Y4069" i="1"/>
  <c r="Y3181" i="1"/>
  <c r="Y2260" i="1"/>
  <c r="Y57" i="1"/>
  <c r="Y1677" i="1"/>
  <c r="Y1898" i="1"/>
  <c r="Y4186" i="1"/>
  <c r="Y1474" i="1"/>
  <c r="Y3762" i="1"/>
  <c r="Y646" i="1"/>
  <c r="Y2186" i="1"/>
  <c r="Y224" i="1"/>
  <c r="Y4771" i="1"/>
  <c r="Y1335" i="1"/>
  <c r="Y2064" i="1"/>
  <c r="Y823" i="1"/>
  <c r="Y312" i="1"/>
  <c r="Y3836" i="1"/>
  <c r="Y3785" i="1"/>
  <c r="Y2743" i="1"/>
  <c r="Y1984" i="1"/>
  <c r="Y4826" i="1"/>
  <c r="Y4435" i="1"/>
  <c r="Y1327" i="1"/>
  <c r="Y1661" i="1"/>
  <c r="Y1872" i="1"/>
  <c r="Y3409" i="1"/>
  <c r="Y1962" i="1"/>
  <c r="Y3603" i="1"/>
  <c r="Y3208" i="1"/>
  <c r="Y3905" i="1"/>
  <c r="Y3583" i="1"/>
  <c r="Y3907" i="1"/>
  <c r="Y4251" i="1"/>
  <c r="Y2906" i="1"/>
  <c r="Y921" i="1"/>
  <c r="Y3809" i="1"/>
  <c r="Y3733" i="1"/>
  <c r="Y4441" i="1"/>
  <c r="Y198" i="1"/>
  <c r="Y374" i="1"/>
  <c r="Y2204" i="1"/>
  <c r="Y2851" i="1"/>
  <c r="Y2124" i="1"/>
  <c r="Y1390" i="1"/>
  <c r="Y603" i="1"/>
  <c r="Y331" i="1"/>
  <c r="Y2620" i="1"/>
  <c r="Y3623" i="1"/>
  <c r="Y4787" i="1"/>
  <c r="Y4666" i="1"/>
  <c r="Y578" i="1"/>
  <c r="Y3092" i="1"/>
  <c r="Y2326" i="1"/>
  <c r="Y662" i="1"/>
  <c r="Y2613" i="1"/>
  <c r="Y2033" i="1"/>
  <c r="Y220" i="1"/>
  <c r="Y39" i="1"/>
  <c r="Y2274" i="1"/>
  <c r="Y357" i="1"/>
  <c r="Y3414" i="1"/>
  <c r="Y3127" i="1"/>
  <c r="Y2166" i="1"/>
  <c r="Y3366" i="1"/>
  <c r="Y4603" i="1"/>
  <c r="Y3456" i="1"/>
  <c r="Y3782" i="1"/>
  <c r="Y4922" i="1"/>
  <c r="Y510" i="1"/>
  <c r="Y1369" i="1"/>
  <c r="Y1759" i="1"/>
  <c r="Y3717" i="1"/>
  <c r="Y3046" i="1"/>
  <c r="Y1816" i="1"/>
  <c r="Y3967" i="1"/>
  <c r="Y4884" i="1"/>
  <c r="Y4462" i="1"/>
  <c r="Y3328" i="1"/>
  <c r="Y3412" i="1"/>
  <c r="Y2145" i="1"/>
  <c r="Y794" i="1"/>
  <c r="Y2144" i="1"/>
  <c r="Y2644" i="1"/>
  <c r="Y594" i="1"/>
  <c r="Y3685" i="1"/>
  <c r="Y4950" i="1"/>
  <c r="Y411" i="1"/>
  <c r="Y1789" i="1"/>
  <c r="Y745" i="1"/>
  <c r="Y196" i="1"/>
  <c r="Y3334" i="1"/>
  <c r="Y168" i="1"/>
  <c r="Y3888" i="1"/>
  <c r="Y4155" i="1"/>
  <c r="Y3023" i="1"/>
  <c r="Y1517" i="1"/>
  <c r="Y4902" i="1"/>
  <c r="Y933" i="1"/>
  <c r="Y4312" i="1"/>
  <c r="Y3807" i="1"/>
  <c r="Y2272" i="1"/>
  <c r="Y1776" i="1"/>
  <c r="Y112" i="1"/>
  <c r="Y2607" i="1"/>
  <c r="Y3074" i="1"/>
  <c r="Y983" i="1"/>
  <c r="Y2792" i="1"/>
  <c r="Y3683" i="1"/>
  <c r="Y3641" i="1"/>
  <c r="Y2819" i="1"/>
  <c r="Y2974" i="1"/>
  <c r="Y1251" i="1"/>
  <c r="Y3020" i="1"/>
  <c r="Y399" i="1"/>
  <c r="Y4807" i="1"/>
  <c r="Y448" i="1"/>
  <c r="Y421" i="1"/>
  <c r="Y4850" i="1"/>
  <c r="Y2094" i="1"/>
  <c r="Y4629" i="1"/>
  <c r="Y2920" i="1"/>
  <c r="Y449" i="1"/>
  <c r="Y2097" i="1"/>
  <c r="Y4770" i="1"/>
  <c r="Y1908" i="1"/>
  <c r="Y135" i="1"/>
  <c r="Y1777" i="1"/>
  <c r="Y2363" i="1"/>
  <c r="Y2403" i="1"/>
  <c r="Y798" i="1"/>
  <c r="Y3390" i="1"/>
  <c r="Y2962" i="1"/>
  <c r="Y4150" i="1"/>
  <c r="Y3794" i="1"/>
  <c r="Y3359" i="1"/>
  <c r="Y790" i="1"/>
  <c r="Y4911" i="1"/>
  <c r="Y1785" i="1"/>
  <c r="Y4670" i="1"/>
  <c r="Y1388" i="1"/>
  <c r="Y1738" i="1"/>
  <c r="Y1740" i="1"/>
  <c r="Y3558" i="1"/>
  <c r="Y982" i="1"/>
  <c r="Y450" i="1"/>
  <c r="Y4266" i="1"/>
  <c r="Y2679" i="1"/>
  <c r="Y1410" i="1"/>
  <c r="Y1539" i="1"/>
  <c r="Y530" i="1"/>
  <c r="Y1892" i="1"/>
  <c r="Y3722" i="1"/>
  <c r="Y3281" i="1"/>
  <c r="Y4547" i="1"/>
  <c r="Y4402" i="1"/>
  <c r="Y3723" i="1"/>
  <c r="Y2816" i="1"/>
  <c r="Y1671" i="1"/>
  <c r="Y3104" i="1"/>
  <c r="Y2249" i="1"/>
  <c r="Y2905" i="1"/>
  <c r="Y141" i="1"/>
  <c r="Y3018" i="1"/>
  <c r="Y3203" i="1"/>
  <c r="Y4005" i="1"/>
  <c r="Y2310" i="1"/>
  <c r="Y1997" i="1"/>
  <c r="Y4081" i="1"/>
  <c r="Y1805" i="1"/>
  <c r="Y3131" i="1"/>
  <c r="Y2184" i="1"/>
  <c r="Y611" i="1"/>
  <c r="Y1627" i="1"/>
  <c r="Y1545" i="1"/>
  <c r="Y4668" i="1"/>
  <c r="Y2968" i="1"/>
  <c r="Y1604" i="1"/>
  <c r="Y2225" i="1"/>
  <c r="Y3719" i="1"/>
  <c r="Y455" i="1"/>
  <c r="Y3058" i="1"/>
  <c r="Y3702" i="1"/>
  <c r="Y1918" i="1"/>
  <c r="Y4265" i="1"/>
  <c r="Y150" i="1"/>
  <c r="Y4058" i="1"/>
  <c r="Y1813" i="1"/>
  <c r="Y2245" i="1"/>
  <c r="Y265" i="1"/>
  <c r="Y3442" i="1"/>
  <c r="Y3240" i="1"/>
  <c r="Y1522" i="1"/>
  <c r="Y1599" i="1"/>
  <c r="Y1048" i="1"/>
  <c r="Y2747" i="1"/>
  <c r="Y3553" i="1"/>
  <c r="Y4792" i="1"/>
  <c r="Y986" i="1"/>
  <c r="Y310" i="1"/>
  <c r="Y4331" i="1"/>
  <c r="Y554" i="1"/>
  <c r="Y3469" i="1"/>
  <c r="Y864" i="1"/>
  <c r="Y2399" i="1"/>
  <c r="Y4855" i="1"/>
  <c r="Y3155" i="1"/>
  <c r="Y638" i="1"/>
  <c r="Y3194" i="1"/>
  <c r="Y1741" i="1"/>
  <c r="Y4379" i="1"/>
  <c r="Y3134" i="1"/>
  <c r="Y272" i="1"/>
  <c r="Y4057" i="1"/>
  <c r="Y1339" i="1"/>
  <c r="Y558" i="1"/>
  <c r="Y3336" i="1"/>
  <c r="Y4848" i="1"/>
  <c r="Y2788" i="1"/>
  <c r="Y259" i="1"/>
  <c r="Y4382" i="1"/>
  <c r="Y3600" i="1"/>
  <c r="Y4467" i="1"/>
  <c r="Y4932" i="1"/>
  <c r="Y1344" i="1"/>
  <c r="Y2934" i="1"/>
  <c r="Y4048" i="1"/>
  <c r="Y2666" i="1"/>
  <c r="Y1363" i="1"/>
  <c r="Y4214" i="1"/>
  <c r="Y644" i="1"/>
  <c r="Y724" i="1"/>
  <c r="Y3121" i="1"/>
  <c r="Y4738" i="1"/>
  <c r="Y4228" i="1"/>
  <c r="Y3179" i="1"/>
  <c r="Y2842" i="1"/>
  <c r="Y606" i="1"/>
  <c r="Y1637" i="1"/>
  <c r="Y4865" i="1"/>
  <c r="Y4452" i="1"/>
  <c r="Y705" i="1"/>
  <c r="Y1773" i="1"/>
  <c r="Y2362" i="1"/>
  <c r="Y1858" i="1"/>
  <c r="Y4978" i="1"/>
  <c r="Y645" i="1"/>
  <c r="Y4366" i="1"/>
  <c r="Y4750" i="1"/>
  <c r="Y2592" i="1"/>
  <c r="Y4295" i="1"/>
  <c r="Y4779" i="1"/>
  <c r="Y4196" i="1"/>
  <c r="Y899" i="1"/>
  <c r="Y2433" i="1"/>
  <c r="Y4430" i="1"/>
  <c r="Y1622" i="1"/>
  <c r="Y4564" i="1"/>
  <c r="Y3659" i="1"/>
  <c r="Y162" i="1"/>
  <c r="Y3358" i="1"/>
  <c r="Y4355" i="1"/>
  <c r="Y1924" i="1"/>
  <c r="Y2953" i="1"/>
  <c r="Y4038" i="1"/>
  <c r="Y732" i="1"/>
  <c r="Y91" i="1"/>
  <c r="Y1298" i="1"/>
  <c r="Y4461" i="1"/>
  <c r="Y2807" i="1"/>
  <c r="Y380" i="1"/>
  <c r="Y286" i="1"/>
  <c r="Y1731" i="1"/>
  <c r="Y2897" i="1"/>
  <c r="Y905" i="1"/>
  <c r="Y2931" i="1"/>
  <c r="Y4646" i="1"/>
  <c r="Y4598" i="1"/>
  <c r="Y1830" i="1"/>
  <c r="Y4411" i="1"/>
  <c r="Y3572" i="1"/>
  <c r="Y3307" i="1"/>
  <c r="Y3171" i="1"/>
  <c r="Y596" i="1"/>
  <c r="Y3987" i="1"/>
  <c r="Y815" i="1"/>
  <c r="Y4731" i="1"/>
  <c r="Y4479" i="1"/>
  <c r="Y2873" i="1"/>
  <c r="Y1778" i="1"/>
  <c r="Y1852" i="1"/>
  <c r="Y1839" i="1"/>
  <c r="Y1757" i="1"/>
  <c r="Y3834" i="1"/>
  <c r="Y1600" i="1"/>
  <c r="Y960" i="1"/>
  <c r="Y203" i="1"/>
  <c r="Y4" i="1"/>
  <c r="Y2491" i="1"/>
  <c r="Y2864" i="1"/>
  <c r="Y4268" i="1"/>
  <c r="Y2727" i="1"/>
  <c r="Y1456" i="1"/>
  <c r="Y3670" i="1"/>
  <c r="Y4121" i="1"/>
  <c r="Y1256" i="1"/>
  <c r="Y3450" i="1"/>
  <c r="Y3784" i="1"/>
  <c r="Y1928" i="1"/>
  <c r="Y1508" i="1"/>
  <c r="Y2821" i="1"/>
  <c r="Y2822" i="1"/>
  <c r="Y1425" i="1"/>
  <c r="Y2055" i="1"/>
  <c r="Y447" i="1"/>
  <c r="Y2640" i="1"/>
  <c r="Y2078" i="1"/>
  <c r="Y937" i="1"/>
  <c r="Y1761" i="1"/>
  <c r="Y4570" i="1"/>
  <c r="Y1257" i="1"/>
  <c r="Y1088" i="1"/>
  <c r="Y4660" i="1"/>
  <c r="Y1824" i="1"/>
  <c r="Y3795" i="1"/>
  <c r="Y729" i="1"/>
  <c r="Y1635" i="1"/>
  <c r="Y665" i="1"/>
  <c r="Y1391" i="1"/>
  <c r="Y4614" i="1"/>
  <c r="Y3398" i="1"/>
  <c r="Y2151" i="1"/>
  <c r="Y2594" i="1"/>
  <c r="Y3585" i="1"/>
  <c r="Y117" i="1"/>
  <c r="Y800" i="1"/>
  <c r="Y1238" i="1"/>
  <c r="Y3446" i="1"/>
  <c r="Y4216" i="1"/>
  <c r="Y3704" i="1"/>
  <c r="Y2143" i="1"/>
  <c r="Y2195" i="1"/>
  <c r="Y4484" i="1"/>
  <c r="Y4036" i="1"/>
  <c r="Y3064" i="1"/>
  <c r="Y1361" i="1"/>
  <c r="Y80" i="1"/>
  <c r="Y4753" i="1"/>
  <c r="Y3677" i="1"/>
  <c r="Y883" i="1"/>
  <c r="Y543" i="1"/>
  <c r="Y2471" i="1"/>
  <c r="Y3362" i="1"/>
  <c r="Y3620" i="1"/>
  <c r="Y1239" i="1"/>
  <c r="Y1312" i="1"/>
  <c r="Y3496" i="1"/>
  <c r="Y1591" i="1"/>
  <c r="Y471" i="1"/>
  <c r="Y1750" i="1"/>
  <c r="Y3156" i="1"/>
  <c r="Y2262" i="1"/>
  <c r="Y509" i="1"/>
  <c r="Y1128" i="1"/>
  <c r="Y1498" i="1"/>
  <c r="Y363" i="1"/>
  <c r="Y2596" i="1"/>
  <c r="Y1544" i="1"/>
  <c r="Y3117" i="1"/>
  <c r="Y2923" i="1"/>
  <c r="Y1000" i="1"/>
  <c r="Y4287" i="1"/>
  <c r="Y3399" i="1"/>
  <c r="Y885" i="1"/>
  <c r="Y3183" i="1"/>
  <c r="Y2635" i="1"/>
  <c r="Y180" i="1"/>
  <c r="Y2647" i="1"/>
  <c r="Y2714" i="1"/>
  <c r="Y2949" i="1"/>
  <c r="Y1447" i="1"/>
  <c r="Y520" i="1"/>
  <c r="Y4816" i="1"/>
  <c r="Y3581" i="1"/>
  <c r="Y2373" i="1"/>
  <c r="Y3460" i="1"/>
  <c r="Y4954" i="1"/>
  <c r="Y3661" i="1"/>
  <c r="Y2380" i="1"/>
  <c r="Y2436" i="1"/>
  <c r="Y3241" i="1"/>
  <c r="Y780" i="1"/>
  <c r="Y1275" i="1"/>
  <c r="Y4894" i="1"/>
  <c r="Y4300" i="1"/>
  <c r="Y302" i="1"/>
  <c r="Y1053" i="1"/>
  <c r="Y2009" i="1"/>
  <c r="Y2276" i="1"/>
  <c r="Y103" i="1"/>
  <c r="Y4507" i="1"/>
  <c r="Y3029" i="1"/>
  <c r="Y2023" i="1"/>
  <c r="Y2212" i="1"/>
  <c r="Y3198" i="1"/>
  <c r="Y1620" i="1"/>
  <c r="Y1423" i="1"/>
  <c r="Y771" i="1"/>
  <c r="Y241" i="1"/>
  <c r="Y1977" i="1"/>
  <c r="Y3968" i="1"/>
  <c r="Y4514" i="1"/>
  <c r="Y3655" i="1"/>
  <c r="Y4785" i="1"/>
  <c r="Y308" i="1"/>
  <c r="Y4688" i="1"/>
  <c r="Y2550" i="1"/>
  <c r="Y7" i="1"/>
  <c r="Y4871" i="1"/>
  <c r="Y3284" i="1"/>
  <c r="Y3270" i="1"/>
  <c r="Y1845" i="1"/>
  <c r="Y769" i="1"/>
  <c r="Y4487" i="1"/>
  <c r="Y3812" i="1"/>
  <c r="Y270" i="1"/>
  <c r="Y4098" i="1"/>
  <c r="Y3649" i="1"/>
  <c r="Y4516" i="1"/>
  <c r="Y3611" i="1"/>
  <c r="Y181" i="1"/>
  <c r="Y4964" i="1"/>
  <c r="Y1360" i="1"/>
  <c r="Y4936" i="1"/>
  <c r="Y1032" i="1"/>
  <c r="Y1991" i="1"/>
  <c r="Y4336" i="1"/>
  <c r="Y4851" i="1"/>
  <c r="Y1935" i="1"/>
  <c r="Y2649" i="1"/>
  <c r="Y1768" i="1"/>
  <c r="Y4179" i="1"/>
  <c r="Y1874" i="1"/>
  <c r="Y4206" i="1"/>
  <c r="Y2390" i="1"/>
  <c r="Y2927" i="1"/>
  <c r="Y1087" i="1"/>
  <c r="Y1180" i="1"/>
  <c r="Y852" i="1"/>
  <c r="Y4489" i="1"/>
  <c r="Y2197" i="1"/>
  <c r="Y4515" i="1"/>
  <c r="Y2867" i="1"/>
  <c r="Y100" i="1"/>
  <c r="Y1152" i="1"/>
  <c r="Y3500" i="1"/>
  <c r="Y4244" i="1"/>
  <c r="Y3404" i="1"/>
  <c r="Y177" i="1"/>
  <c r="Y3564" i="1"/>
  <c r="Y1691" i="1"/>
  <c r="Y4046" i="1"/>
  <c r="Y4242" i="1"/>
  <c r="Y2488" i="1"/>
  <c r="Y1033" i="1"/>
  <c r="Y4578" i="1"/>
  <c r="Y917" i="1"/>
  <c r="Y420" i="1"/>
  <c r="Y153" i="1"/>
  <c r="Y979" i="1"/>
  <c r="Y134" i="1"/>
  <c r="Y133" i="1"/>
  <c r="Y2431" i="1"/>
  <c r="Y3268" i="1"/>
  <c r="Y2239" i="1"/>
  <c r="Y3679" i="1"/>
  <c r="Y2122" i="1"/>
  <c r="Y4506" i="1"/>
  <c r="Y1036" i="1"/>
  <c r="Y3003" i="1"/>
  <c r="Y4931" i="1"/>
  <c r="Y2179" i="1"/>
  <c r="Y4412" i="1"/>
  <c r="Y458" i="1"/>
  <c r="Y4469" i="1"/>
  <c r="Y1118" i="1"/>
  <c r="Y2763" i="1"/>
  <c r="Y2350" i="1"/>
  <c r="Y3742" i="1"/>
  <c r="Y863" i="1"/>
  <c r="Y670" i="1"/>
  <c r="Y1052" i="1"/>
  <c r="Y4992" i="1"/>
  <c r="Y3639" i="1"/>
  <c r="Y743" i="1"/>
  <c r="Y2790" i="1"/>
  <c r="Y3096" i="1"/>
  <c r="Y3214" i="1"/>
  <c r="Y1861" i="1"/>
  <c r="Y2476" i="1"/>
  <c r="Y59" i="1"/>
  <c r="Y3948" i="1"/>
  <c r="Y4963" i="1"/>
  <c r="Y3479" i="1"/>
  <c r="Y3570" i="1"/>
  <c r="Y3546" i="1"/>
  <c r="Y1289" i="1"/>
  <c r="Y660" i="1"/>
  <c r="Y3391" i="1"/>
  <c r="Y4615" i="1"/>
  <c r="Y1841" i="1"/>
  <c r="Y2039" i="1"/>
  <c r="Y1818" i="1"/>
  <c r="Y32" i="1"/>
  <c r="Y2772" i="1"/>
  <c r="Y4037" i="1"/>
  <c r="Y2157" i="1"/>
  <c r="Y1686" i="1"/>
  <c r="Y4783" i="1"/>
  <c r="Y1060" i="1"/>
  <c r="Y109" i="1"/>
  <c r="Y1444" i="1"/>
  <c r="Y1849" i="1"/>
  <c r="Y3638" i="1"/>
  <c r="Y1449" i="1"/>
  <c r="Y4733" i="1"/>
  <c r="Y2057" i="1"/>
  <c r="Y1779" i="1"/>
  <c r="Y3128" i="1"/>
  <c r="Y820" i="1"/>
  <c r="Y4973" i="1"/>
  <c r="Y2131" i="1"/>
  <c r="Y425" i="1"/>
  <c r="Y653" i="1"/>
  <c r="Y2766" i="1"/>
  <c r="Y2017" i="1"/>
  <c r="Y736" i="1"/>
  <c r="Y1054" i="1"/>
  <c r="Y4723" i="1"/>
  <c r="Y4307" i="1"/>
  <c r="Y1512" i="1"/>
  <c r="Y1155" i="1"/>
  <c r="Y1694" i="1"/>
  <c r="Y4257" i="1"/>
  <c r="Y2668" i="1"/>
  <c r="Y2493" i="1"/>
  <c r="Y3013" i="1"/>
  <c r="Y1504" i="1"/>
  <c r="Y4113" i="1"/>
  <c r="Y4238" i="1"/>
  <c r="Y4207" i="1"/>
  <c r="Y3837" i="1"/>
  <c r="Y2298" i="1"/>
  <c r="Y3769" i="1"/>
  <c r="Y4311" i="1"/>
  <c r="Y997" i="1"/>
  <c r="Y3272" i="1"/>
  <c r="Y2250" i="1"/>
  <c r="Y81" i="1"/>
  <c r="Y4830" i="1"/>
  <c r="Y1947" i="1"/>
  <c r="Y1871" i="1"/>
  <c r="Y3329" i="1"/>
  <c r="Y3087" i="1"/>
  <c r="Y4502" i="1"/>
  <c r="Y4460" i="1"/>
  <c r="Y3263" i="1"/>
  <c r="Y4158" i="1"/>
  <c r="Y186" i="1"/>
  <c r="Y3516" i="1"/>
  <c r="Y2551" i="1"/>
  <c r="Y4542" i="1"/>
  <c r="Y3288" i="1"/>
  <c r="Y1510" i="1"/>
  <c r="Y73" i="1"/>
  <c r="Y125" i="1"/>
  <c r="Y324" i="1"/>
  <c r="Y1177" i="1"/>
  <c r="Y4903" i="1"/>
  <c r="Y1801" i="1"/>
  <c r="Y3196" i="1"/>
  <c r="Y298" i="1"/>
  <c r="Y4934" i="1"/>
  <c r="Y4075" i="1"/>
  <c r="Y3255" i="1"/>
  <c r="Y4915" i="1"/>
  <c r="Y1044" i="1"/>
  <c r="Y2246" i="1"/>
  <c r="Y942" i="1"/>
  <c r="Y2233" i="1"/>
  <c r="Y679" i="1"/>
  <c r="Y102" i="1"/>
  <c r="Y1882" i="1"/>
  <c r="Y3897" i="1"/>
  <c r="Y4008" i="1"/>
  <c r="Y493" i="1"/>
  <c r="Y4006" i="1"/>
  <c r="Y3720" i="1"/>
  <c r="Y1909" i="1"/>
  <c r="Y966" i="1"/>
  <c r="Y2918" i="1"/>
  <c r="Y696" i="1"/>
  <c r="Y4741" i="1"/>
  <c r="Y750" i="1"/>
  <c r="Y4593" i="1"/>
  <c r="Y3330" i="1"/>
  <c r="Y3983" i="1"/>
  <c r="Y1933" i="1"/>
  <c r="Y1529" i="1"/>
  <c r="Y4097" i="1"/>
  <c r="Y2180" i="1"/>
  <c r="Y2573" i="1"/>
  <c r="Y2653" i="1"/>
  <c r="Y901" i="1"/>
  <c r="Y4513" i="1"/>
  <c r="Y687" i="1"/>
  <c r="Y105" i="1"/>
  <c r="Y3933" i="1"/>
  <c r="Y3508" i="1"/>
  <c r="Y3531" i="1"/>
  <c r="Y251" i="1"/>
  <c r="Y1823" i="1"/>
  <c r="Y2605" i="1"/>
  <c r="Y2321" i="1"/>
  <c r="Y3838" i="1"/>
  <c r="Y2050" i="1"/>
  <c r="Y2427" i="1"/>
  <c r="Y1916" i="1"/>
  <c r="Y2737" i="1"/>
  <c r="Y3187" i="1"/>
  <c r="Y4986" i="1"/>
  <c r="Y4457" i="1"/>
  <c r="Y2487" i="1"/>
  <c r="Y2164" i="1"/>
  <c r="Y4259" i="1"/>
  <c r="Y4010" i="1"/>
  <c r="Y3847" i="1"/>
  <c r="Y1208" i="1"/>
  <c r="Y4085" i="1"/>
  <c r="Y985" i="1"/>
  <c r="Y2059" i="1"/>
  <c r="Y516" i="1"/>
  <c r="Y3781" i="1"/>
  <c r="Y4917" i="1"/>
  <c r="Y4177" i="1"/>
  <c r="Y3700" i="1"/>
  <c r="Y4821" i="1"/>
  <c r="Y174" i="1"/>
  <c r="Y2096" i="1"/>
  <c r="Y4404" i="1"/>
  <c r="Y68" i="1"/>
  <c r="Y887" i="1"/>
  <c r="Y1972" i="1"/>
  <c r="Y3589" i="1"/>
  <c r="Y3197" i="1"/>
  <c r="Y1710" i="1"/>
  <c r="Y2944" i="1"/>
  <c r="Y1072" i="1"/>
  <c r="Y2264" i="1"/>
  <c r="Y1664" i="1"/>
  <c r="Y4895" i="1"/>
  <c r="Y4709" i="1"/>
  <c r="Y690" i="1"/>
  <c r="Y1518" i="1"/>
  <c r="Y4635" i="1"/>
  <c r="Y2939" i="1"/>
  <c r="Y2485" i="1"/>
  <c r="Y4885" i="1"/>
  <c r="Y738" i="1"/>
  <c r="Y1817" i="1"/>
  <c r="Y2061" i="1"/>
  <c r="Y3342" i="1"/>
  <c r="Y2558" i="1"/>
  <c r="Y695" i="1"/>
  <c r="Y828" i="1"/>
  <c r="Y709" i="1"/>
  <c r="Y1214" i="1"/>
  <c r="Y3363" i="1"/>
  <c r="Y529" i="1"/>
  <c r="Y1288" i="1"/>
  <c r="Y2567" i="1"/>
  <c r="Y4293" i="1"/>
  <c r="Y1840" i="1"/>
  <c r="Y2553" i="1"/>
  <c r="Y2798" i="1"/>
  <c r="Y4935" i="1"/>
  <c r="Y2710" i="1"/>
  <c r="Y283" i="1"/>
  <c r="Y1387" i="1"/>
  <c r="Y1046" i="1"/>
  <c r="Y4631" i="1"/>
  <c r="Y4769" i="1"/>
  <c r="Y487" i="1"/>
  <c r="Y1311" i="1"/>
  <c r="Y2168" i="1"/>
  <c r="Y3184" i="1"/>
  <c r="Y1329" i="1"/>
  <c r="Y4019" i="1"/>
  <c r="Y4025" i="1"/>
  <c r="Y370" i="1"/>
  <c r="Y2014" i="1"/>
  <c r="Y4728" i="1"/>
  <c r="Y2591" i="1"/>
  <c r="Y4249" i="1"/>
  <c r="Y2391" i="1"/>
  <c r="Y391" i="1"/>
  <c r="Y2383" i="1"/>
  <c r="Y4373" i="1"/>
  <c r="Y3129" i="1"/>
  <c r="Y4802" i="1"/>
  <c r="Y1193" i="1"/>
  <c r="Y4327" i="1"/>
  <c r="Y2228" i="1"/>
  <c r="Y3568" i="1"/>
  <c r="Y4230" i="1"/>
  <c r="Y3054" i="1"/>
  <c r="Y2719" i="1"/>
  <c r="Y4473" i="1"/>
  <c r="Y3210" i="1"/>
  <c r="Y3540" i="1"/>
  <c r="Y3928" i="1"/>
  <c r="Y1320" i="1"/>
  <c r="Y2755" i="1"/>
  <c r="Y2509" i="1"/>
  <c r="Y841" i="1"/>
  <c r="Y230" i="1"/>
  <c r="Y4777" i="1"/>
  <c r="Y4442" i="1"/>
  <c r="Y1760" i="1"/>
  <c r="Y2975" i="1"/>
  <c r="Y5000" i="1"/>
  <c r="Y2633" i="1"/>
  <c r="Y3804" i="1"/>
  <c r="Y2430" i="1"/>
  <c r="Y3491" i="1"/>
  <c r="Y4672" i="1"/>
  <c r="Y2781" i="1"/>
  <c r="Y4775" i="1"/>
  <c r="Y3634" i="1"/>
  <c r="Y3115" i="1"/>
  <c r="Y1758" i="1"/>
  <c r="Y232" i="1"/>
  <c r="Y1213" i="1"/>
  <c r="Y2277" i="1"/>
  <c r="Y1756" i="1"/>
  <c r="Y3878" i="1"/>
  <c r="Y4314" i="1"/>
  <c r="Y4589" i="1"/>
  <c r="Y755" i="1"/>
  <c r="Y4042" i="1"/>
  <c r="Y795" i="1"/>
  <c r="Y2347" i="1"/>
  <c r="Y1598" i="1"/>
  <c r="Y2652" i="1"/>
  <c r="Y4680" i="1"/>
  <c r="Y1701" i="1"/>
  <c r="Y66" i="1"/>
  <c r="Y3302" i="1"/>
  <c r="Y1073" i="1"/>
  <c r="Y1964" i="1"/>
  <c r="Y4868" i="1"/>
  <c r="Y2426" i="1"/>
  <c r="Y2327" i="1"/>
  <c r="Y2587" i="1"/>
  <c r="Y2609" i="1"/>
  <c r="Y4988" i="1"/>
  <c r="Y2125" i="1"/>
  <c r="Y3593" i="1"/>
  <c r="Y711" i="1"/>
  <c r="Y2103" i="1"/>
  <c r="Y4641" i="1"/>
  <c r="Y4685" i="1"/>
  <c r="Y2149" i="1"/>
  <c r="Y3671" i="1"/>
  <c r="Y2483" i="1"/>
  <c r="Y4562" i="1"/>
  <c r="Y2908" i="1"/>
  <c r="Y877" i="1"/>
  <c r="Y1668" i="1"/>
  <c r="Y24" i="1"/>
  <c r="Y3471" i="1"/>
  <c r="Y2479" i="1"/>
  <c r="Y3122" i="1"/>
  <c r="Y2876" i="1"/>
  <c r="Y96" i="1"/>
  <c r="Y1274" i="1"/>
  <c r="Y608" i="1"/>
  <c r="Y1304" i="1"/>
  <c r="Y4898" i="1"/>
  <c r="Y418" i="1"/>
  <c r="Y1217" i="1"/>
  <c r="Y1649" i="1"/>
  <c r="Y3709" i="1"/>
  <c r="Y659" i="1"/>
  <c r="Y2001" i="1"/>
  <c r="Y962" i="1"/>
  <c r="Y1277" i="1"/>
  <c r="Y1755" i="1"/>
  <c r="Y4847" i="1"/>
  <c r="Y1665" i="1"/>
  <c r="Y1568" i="1"/>
  <c r="Y1430" i="1"/>
  <c r="Y1780" i="1"/>
  <c r="Y2371" i="1"/>
  <c r="Y1657" i="1"/>
  <c r="Y3956" i="1"/>
  <c r="Y3144" i="1"/>
  <c r="Y4891" i="1"/>
  <c r="Y3057" i="1"/>
  <c r="Y4083" i="1"/>
  <c r="Y3555" i="1"/>
  <c r="Y4684" i="1"/>
  <c r="Y4013" i="1"/>
  <c r="Y1477" i="1"/>
  <c r="Y3755" i="1"/>
  <c r="Y1408" i="1"/>
  <c r="Y935" i="1"/>
  <c r="Y1956" i="1"/>
  <c r="Y271" i="1"/>
  <c r="Y4678" i="1"/>
  <c r="Y3823" i="1"/>
  <c r="Y3037" i="1"/>
  <c r="Y1056" i="1"/>
  <c r="Y438" i="1"/>
  <c r="Y2178" i="1"/>
  <c r="Y3495" i="1"/>
  <c r="Y2584" i="1"/>
  <c r="Y1706" i="1"/>
  <c r="Y3761" i="1"/>
  <c r="Y2757" i="1"/>
  <c r="Y3735" i="1"/>
  <c r="Y2275" i="1"/>
  <c r="Y115" i="1"/>
  <c r="Y1162" i="1"/>
  <c r="Y1176" i="1"/>
  <c r="Y2531" i="1"/>
  <c r="Y4900" i="1"/>
  <c r="Y1347" i="1"/>
  <c r="Y1421" i="1"/>
  <c r="Y500" i="1"/>
  <c r="Y1010" i="1"/>
  <c r="Y4643" i="1"/>
  <c r="Y4732" i="1"/>
  <c r="Y514" i="1"/>
  <c r="Y2686" i="1"/>
  <c r="Y3138" i="1"/>
  <c r="Y4486" i="1"/>
  <c r="Y3425" i="1"/>
  <c r="Y3080" i="1"/>
  <c r="Y3984" i="1"/>
  <c r="Y344" i="1"/>
  <c r="Y922" i="1"/>
  <c r="Y379" i="1"/>
  <c r="Y352" i="1"/>
  <c r="Y2101" i="1"/>
  <c r="Y1814" i="1"/>
  <c r="Y497" i="1"/>
  <c r="Y3605" i="1"/>
  <c r="Y3141" i="1"/>
  <c r="Y4388" i="1"/>
  <c r="Y4948" i="1"/>
  <c r="Y2127" i="1"/>
  <c r="Y4737" i="1"/>
  <c r="Y4200" i="1"/>
  <c r="Y2984" i="1"/>
  <c r="Y3239" i="1"/>
  <c r="Y4638" i="1"/>
  <c r="Y781" i="1"/>
  <c r="Y4560" i="1"/>
  <c r="Y3050" i="1"/>
  <c r="Y3091" i="1"/>
  <c r="Y722" i="1"/>
  <c r="Y1613" i="1"/>
  <c r="Y1828" i="1"/>
  <c r="Y4165" i="1"/>
  <c r="Y3743" i="1"/>
  <c r="Y2838" i="1"/>
  <c r="Y4034" i="1"/>
  <c r="Y3875" i="1"/>
  <c r="Y2629" i="1"/>
  <c r="Y1029" i="1"/>
  <c r="Y2448" i="1"/>
  <c r="Y4952" i="1"/>
  <c r="Y3006" i="1"/>
  <c r="Y4236" i="1"/>
  <c r="Y796" i="1"/>
  <c r="Y262" i="1"/>
  <c r="Y2753" i="1"/>
  <c r="Y3158" i="1"/>
  <c r="Y3049" i="1"/>
  <c r="Y4454" i="1"/>
  <c r="Y4433" i="1"/>
  <c r="Y46" i="1"/>
  <c r="Y4468" i="1"/>
  <c r="Y599" i="1"/>
  <c r="Y3113" i="1"/>
  <c r="Y3826" i="1"/>
  <c r="Y2756" i="1"/>
  <c r="Y4009" i="1"/>
  <c r="Y4974" i="1"/>
  <c r="Y859" i="1"/>
  <c r="Y236" i="1"/>
  <c r="Y2797" i="1"/>
  <c r="Y3321" i="1"/>
  <c r="Y3900" i="1"/>
  <c r="Y720" i="1"/>
  <c r="Y556" i="1"/>
  <c r="Y4574" i="1"/>
  <c r="Y71" i="1"/>
  <c r="Y585" i="1"/>
  <c r="Y1998" i="1"/>
  <c r="Y3215" i="1"/>
  <c r="Y4415" i="1"/>
  <c r="Y3367" i="1"/>
  <c r="Y1667" i="1"/>
  <c r="Y2806" i="1"/>
  <c r="Y4852" i="1"/>
  <c r="Y77" i="1"/>
  <c r="Y3535" i="1"/>
  <c r="Y1569" i="1"/>
  <c r="Y3032" i="1"/>
  <c r="Y4337" i="1"/>
  <c r="Y2003" i="1"/>
  <c r="Y4076" i="1"/>
  <c r="Y4712" i="1"/>
  <c r="Y2533" i="1"/>
  <c r="Y3989" i="1"/>
  <c r="Y3497" i="1"/>
  <c r="Y3887" i="1"/>
  <c r="Y1641" i="1"/>
  <c r="Y635" i="1"/>
  <c r="Y1712" i="1"/>
  <c r="Y1437" i="1"/>
  <c r="Y4054" i="1"/>
  <c r="Y1300" i="1"/>
  <c r="Y4882" i="1"/>
  <c r="Y816" i="1"/>
  <c r="Y4877" i="1"/>
  <c r="Y1323" i="1"/>
  <c r="Y1856" i="1"/>
  <c r="Y3525" i="1"/>
  <c r="Y2804" i="1"/>
  <c r="Y3147" i="1"/>
  <c r="Y2973" i="1"/>
  <c r="Y4018" i="1"/>
  <c r="Y2671" i="1"/>
  <c r="Y3912" i="1"/>
  <c r="Y3177" i="1"/>
  <c r="Y532" i="1"/>
  <c r="Y1988" i="1"/>
  <c r="Y1151" i="1"/>
  <c r="Y1893" i="1"/>
  <c r="Y2791" i="1"/>
  <c r="Y4796" i="1"/>
  <c r="Y595" i="1"/>
  <c r="Y2615" i="1"/>
  <c r="Y2937" i="1"/>
  <c r="Y1996" i="1"/>
  <c r="Y947" i="1"/>
  <c r="Y3645" i="1"/>
  <c r="Y1934" i="1"/>
  <c r="Y3648" i="1"/>
  <c r="Y451" i="1"/>
  <c r="Y1612" i="1"/>
  <c r="Y2730" i="1"/>
  <c r="Y2477" i="1"/>
  <c r="Y1873" i="1"/>
  <c r="Y853" i="1"/>
  <c r="Y94" i="1"/>
  <c r="Y4727" i="1"/>
  <c r="Y503" i="1"/>
  <c r="Y1353" i="1"/>
  <c r="Y4470" i="1"/>
  <c r="Y1332" i="1"/>
  <c r="Y2070" i="1"/>
  <c r="Y4838" i="1"/>
  <c r="Y2293" i="1"/>
  <c r="Y2273" i="1"/>
  <c r="Y3157" i="1"/>
  <c r="Y2216" i="1"/>
  <c r="Y3253" i="1"/>
  <c r="Y1206" i="1"/>
  <c r="Y3507" i="1"/>
  <c r="Y473" i="1"/>
  <c r="Y3236" i="1"/>
  <c r="Y4292" i="1"/>
  <c r="Y932" i="1"/>
  <c r="Y4418" i="1"/>
  <c r="Y2437" i="1"/>
  <c r="Y2950" i="1"/>
  <c r="Y3075" i="1"/>
  <c r="Y3896" i="1"/>
  <c r="Y3371" i="1"/>
  <c r="Y2211" i="1"/>
  <c r="Y1617" i="1"/>
  <c r="Y2619" i="1"/>
  <c r="Y385" i="1"/>
  <c r="Y2095" i="1"/>
  <c r="Y3035" i="1"/>
  <c r="Y2738" i="1"/>
  <c r="Y235" i="1"/>
  <c r="Y1040" i="1"/>
  <c r="Y4301" i="1"/>
  <c r="Y1528" i="1"/>
  <c r="Y4488" i="1"/>
  <c r="Y2945" i="1"/>
  <c r="Y1733" i="1"/>
  <c r="Y879" i="1"/>
  <c r="Y4766" i="1"/>
  <c r="Y2470" i="1"/>
  <c r="Y766" i="1"/>
  <c r="Y1261" i="1"/>
  <c r="Y803" i="1"/>
  <c r="Y144" i="1"/>
  <c r="Y146" i="1"/>
  <c r="Y772" i="1"/>
  <c r="Y4721" i="1"/>
  <c r="Y2209" i="1"/>
  <c r="Y4682" i="1"/>
  <c r="Y3941" i="1"/>
  <c r="Y3099" i="1"/>
  <c r="Y3773" i="1"/>
  <c r="Y2907" i="1"/>
  <c r="Y2548" i="1"/>
  <c r="Y4856" i="1"/>
  <c r="Y761" i="1"/>
  <c r="Y1930" i="1"/>
  <c r="Y4906" i="1"/>
  <c r="Y3401" i="1"/>
  <c r="Y866" i="1"/>
  <c r="Y2286" i="1"/>
  <c r="Y2715" i="1"/>
  <c r="Y2376" i="1"/>
  <c r="Y4793" i="1"/>
  <c r="Y4663" i="1"/>
  <c r="Y147" i="1"/>
  <c r="Y953" i="1"/>
  <c r="Y2507" i="1"/>
  <c r="Y4192" i="1"/>
  <c r="Y4729" i="1"/>
  <c r="Y3259" i="1"/>
  <c r="Y130" i="1"/>
  <c r="Y2925" i="1"/>
  <c r="Y2555" i="1"/>
  <c r="Y1494" i="1"/>
  <c r="Y970" i="1"/>
  <c r="Y3799" i="1"/>
  <c r="Y792" i="1"/>
  <c r="Y3590" i="1"/>
  <c r="Y3730" i="1"/>
  <c r="Y2901" i="1"/>
  <c r="Y4082" i="1"/>
  <c r="Y1796" i="1"/>
  <c r="Y1698" i="1"/>
  <c r="Y1169" i="1"/>
  <c r="Y2532" i="1"/>
  <c r="Y980" i="1"/>
  <c r="Y2024" i="1"/>
  <c r="Y874" i="1"/>
  <c r="Y2749" i="1"/>
  <c r="Y1747" i="1"/>
  <c r="Y3618" i="1"/>
  <c r="Y2724" i="1"/>
  <c r="Y3162" i="1"/>
  <c r="Y226" i="1"/>
  <c r="Y2444" i="1"/>
  <c r="Y1536" i="1"/>
  <c r="Y3387" i="1"/>
  <c r="Y1316" i="1"/>
  <c r="Y3595" i="1"/>
  <c r="Y4187" i="1"/>
  <c r="Y2695" i="1"/>
  <c r="Y2857" i="1"/>
  <c r="Y287" i="1"/>
  <c r="Y1692" i="1"/>
  <c r="Y4834" i="1"/>
  <c r="Y4376" i="1"/>
  <c r="Y3204" i="1"/>
  <c r="Y2090" i="1"/>
  <c r="Y1365" i="1"/>
  <c r="Y1051" i="1"/>
  <c r="Y748" i="1"/>
  <c r="Y2351" i="1"/>
  <c r="Y2514" i="1"/>
  <c r="Y806" i="1"/>
  <c r="Y3172" i="1"/>
  <c r="Y4667" i="1"/>
  <c r="Y1946" i="1"/>
  <c r="Y3081" i="1"/>
  <c r="Y4099" i="1"/>
  <c r="Y3315" i="1"/>
  <c r="Y3523" i="1"/>
  <c r="Y1463" i="1"/>
  <c r="Y1259" i="1"/>
  <c r="Y1235" i="1"/>
  <c r="Y3698" i="1"/>
  <c r="Y2508" i="1"/>
  <c r="Y1080" i="1"/>
  <c r="Y1642" i="1"/>
  <c r="Y2721" i="1"/>
  <c r="Y2182" i="1"/>
  <c r="Y4151" i="1"/>
  <c r="Y2856" i="1"/>
  <c r="Y1023" i="1"/>
  <c r="Y4645" i="1"/>
  <c r="Y3788" i="1"/>
  <c r="Y2803" i="1"/>
  <c r="Y491" i="1"/>
  <c r="Y166" i="1"/>
  <c r="Y44" i="1"/>
  <c r="Y2369" i="1"/>
  <c r="Y1127" i="1"/>
  <c r="Y4087" i="1"/>
  <c r="Y3244" i="1"/>
  <c r="Y1864" i="1"/>
  <c r="Y261" i="1"/>
  <c r="Y4362" i="1"/>
  <c r="Y1678" i="1"/>
  <c r="Y1527" i="1"/>
  <c r="Y4093" i="1"/>
  <c r="Y4690" i="1"/>
  <c r="Y1656" i="1"/>
  <c r="Y1614" i="1"/>
  <c r="Y4945" i="1"/>
  <c r="Y538" i="1"/>
  <c r="Y2381" i="1"/>
  <c r="Y1959" i="1"/>
  <c r="Y2779" i="1"/>
  <c r="Y1623" i="1"/>
  <c r="Y4027" i="1"/>
  <c r="Y367" i="1"/>
  <c r="Y2966" i="1"/>
  <c r="Y3264" i="1"/>
  <c r="Y3351" i="1"/>
  <c r="Y2725" i="1"/>
  <c r="Y601" i="1"/>
  <c r="Y3952" i="1"/>
  <c r="Y1832" i="1"/>
  <c r="Y3552" i="1"/>
  <c r="Y633" i="1"/>
  <c r="Y2565" i="1"/>
  <c r="Y4539" i="1"/>
  <c r="Y3961" i="1"/>
  <c r="Y1433" i="1"/>
  <c r="Y1700" i="1"/>
  <c r="Y1336" i="1"/>
  <c r="Y4445" i="1"/>
  <c r="Y3744" i="1"/>
  <c r="Y1970" i="1"/>
  <c r="Y2536" i="1"/>
  <c r="Y1091" i="1"/>
  <c r="Y4056" i="1"/>
  <c r="Y943" i="1"/>
  <c r="Y4261" i="1"/>
  <c r="Y2051" i="1"/>
  <c r="Y1790" i="1"/>
  <c r="Y2360" i="1"/>
  <c r="Y3464" i="1"/>
  <c r="Y2499" i="1"/>
  <c r="Y3915" i="1"/>
  <c r="Y893" i="1"/>
  <c r="Y884" i="1"/>
  <c r="Y1448" i="1"/>
  <c r="Y3750" i="1"/>
  <c r="Y3728" i="1"/>
  <c r="Y4840" i="1"/>
  <c r="Y4226" i="1"/>
  <c r="Y1295" i="1"/>
  <c r="Y4285" i="1"/>
  <c r="Y156" i="1"/>
  <c r="Y539" i="1"/>
  <c r="Y4077" i="1"/>
  <c r="Y915" i="1"/>
  <c r="Y1270" i="1"/>
  <c r="Y3354" i="1"/>
  <c r="Y4360" i="1"/>
  <c r="Y266" i="1"/>
  <c r="Y999" i="1"/>
  <c r="Y4795" i="1"/>
  <c r="Y3338" i="1"/>
  <c r="Y1068" i="1"/>
  <c r="Y1939" i="1"/>
  <c r="Y2597" i="1"/>
  <c r="Y1285" i="1"/>
  <c r="Y413" i="1"/>
  <c r="Y4023" i="1"/>
  <c r="Y2996" i="1"/>
  <c r="Y996" i="1"/>
  <c r="Y1896" i="1"/>
  <c r="Y3152" i="1"/>
  <c r="Y3576" i="1"/>
  <c r="Y1109" i="1"/>
  <c r="Y371" i="1"/>
  <c r="Y4919" i="1"/>
  <c r="Y4126" i="1"/>
  <c r="Y2999" i="1"/>
  <c r="Y1240" i="1"/>
  <c r="Y544" i="1"/>
  <c r="Y4264" i="1"/>
  <c r="Y3584" i="1"/>
  <c r="Y1593" i="1"/>
  <c r="Y911" i="1"/>
  <c r="Y300" i="1"/>
  <c r="Y3770" i="1"/>
  <c r="Y3536" i="1"/>
  <c r="Y464" i="1"/>
  <c r="Y1727" i="1"/>
  <c r="Y810" i="1"/>
  <c r="Y3381" i="1"/>
  <c r="Y4901" i="1"/>
  <c r="Y1967" i="1"/>
  <c r="Y2031" i="1"/>
  <c r="Y3429" i="1"/>
  <c r="Y2515" i="1"/>
  <c r="Y3114" i="1"/>
  <c r="Y782" i="1"/>
  <c r="Y2691" i="1"/>
  <c r="Y4899" i="1"/>
  <c r="Y4100" i="1"/>
  <c r="Y1198" i="1"/>
  <c r="Y3550" i="1"/>
  <c r="Y4167" i="1"/>
  <c r="Y3377" i="1"/>
  <c r="Y861" i="1"/>
  <c r="Y4763" i="1"/>
  <c r="Y163" i="1"/>
  <c r="Y4744" i="1"/>
  <c r="Y4649" i="1"/>
  <c r="Y2983" i="1"/>
  <c r="Y1443" i="1"/>
  <c r="Y85" i="1"/>
  <c r="Y3139" i="1"/>
  <c r="Y3901" i="1"/>
  <c r="Y3650" i="1"/>
  <c r="Y814" i="1"/>
  <c r="Y3234" i="1"/>
  <c r="Y297" i="1"/>
  <c r="Y3768" i="1"/>
  <c r="Y3924" i="1"/>
  <c r="Y1803" i="1"/>
  <c r="Y2223" i="1"/>
  <c r="Y1330" i="1"/>
  <c r="Y2539" i="1"/>
  <c r="Y3563" i="1"/>
  <c r="Y199" i="1"/>
  <c r="Y904" i="1"/>
  <c r="Y263" i="1"/>
  <c r="Y3921" i="1"/>
  <c r="Y4981" i="1"/>
  <c r="Y2808" i="1"/>
  <c r="Y1961" i="1"/>
  <c r="Y2544" i="1"/>
  <c r="Y3000" i="1"/>
  <c r="Y1019" i="1"/>
  <c r="Y3737" i="1"/>
  <c r="Y1724" i="1"/>
  <c r="Y3916" i="1"/>
  <c r="Y504" i="1"/>
  <c r="Y1855" i="1"/>
  <c r="Y587" i="1"/>
  <c r="Y4908" i="1"/>
  <c r="Y400" i="1"/>
  <c r="Y2651" i="1"/>
  <c r="Y191" i="1"/>
  <c r="Y4526" i="1"/>
  <c r="Y3972" i="1"/>
  <c r="Y3658" i="1"/>
  <c r="Y1467" i="1"/>
  <c r="Y2305" i="1"/>
  <c r="Y4306" i="1"/>
  <c r="Y2858" i="1"/>
  <c r="Y3599" i="1"/>
  <c r="Y3340" i="1"/>
  <c r="Y4971" i="1"/>
  <c r="Y1016" i="1"/>
  <c r="Y4022" i="1"/>
  <c r="Y2561" i="1"/>
  <c r="Y560" i="1"/>
  <c r="Y3030" i="1"/>
  <c r="Y4492" i="1"/>
  <c r="Y136" i="1"/>
  <c r="Y1495" i="1"/>
  <c r="Y2595" i="1"/>
  <c r="Y3817" i="1"/>
  <c r="Y1878" i="1"/>
  <c r="Y4125" i="1"/>
  <c r="Y3379" i="1"/>
  <c r="Y3422" i="1"/>
  <c r="Y2364" i="1"/>
  <c r="Y4975" i="1"/>
  <c r="Y3475" i="1"/>
  <c r="Y1187" i="1"/>
  <c r="Y200" i="1"/>
  <c r="Y4328" i="1"/>
  <c r="Y248" i="1"/>
  <c r="Y2461" i="1"/>
  <c r="Y1772" i="1"/>
  <c r="Y2703" i="1"/>
  <c r="Y1293" i="1"/>
  <c r="Y4592" i="1"/>
  <c r="Y4595" i="1"/>
  <c r="Y3174" i="1"/>
  <c r="Y749" i="1"/>
  <c r="Y3644" i="1"/>
  <c r="Y1385" i="1"/>
  <c r="Y2733" i="1"/>
  <c r="Y4730" i="1"/>
  <c r="Y4012" i="1"/>
  <c r="Y3665" i="1"/>
  <c r="Y3364" i="1"/>
  <c r="Y4232" i="1"/>
  <c r="Y4812" i="1"/>
  <c r="Y2155" i="1"/>
  <c r="Y175" i="1"/>
  <c r="Y1296" i="1"/>
  <c r="Y579" i="1"/>
  <c r="Y17" i="1"/>
  <c r="Y1621" i="1"/>
  <c r="Y3445" i="1"/>
  <c r="Y1405" i="1"/>
  <c r="Y3161" i="1"/>
  <c r="Y171" i="1"/>
  <c r="Y4465" i="1"/>
  <c r="Y1303" i="1"/>
  <c r="Y306" i="1"/>
  <c r="Y4275" i="1"/>
  <c r="Y914" i="1"/>
  <c r="Y3573" i="1"/>
  <c r="Y482" i="1"/>
  <c r="Y2281" i="1"/>
  <c r="Y364" i="1"/>
  <c r="Y2965" i="1"/>
  <c r="Y2959" i="1"/>
  <c r="Y4833" i="1"/>
  <c r="Y403" i="1"/>
  <c r="Y1682" i="1"/>
  <c r="Y4841" i="1"/>
  <c r="Y2240" i="1"/>
  <c r="Y1888" i="1"/>
  <c r="Y2728" i="1"/>
  <c r="Y3111" i="1"/>
  <c r="Y41" i="1"/>
  <c r="Y1632" i="1"/>
  <c r="Y784" i="1"/>
  <c r="Y1662" i="1"/>
  <c r="Y2401" i="1"/>
  <c r="Y233" i="1"/>
  <c r="Y3470" i="1"/>
  <c r="Y1047" i="1"/>
  <c r="Y2893" i="1"/>
  <c r="Y2778" i="1"/>
  <c r="Y1464" i="1"/>
  <c r="Y1833" i="1"/>
  <c r="Y618" i="1"/>
  <c r="Y2593" i="1"/>
  <c r="Y269" i="1"/>
  <c r="Y4835" i="1"/>
  <c r="Y2415" i="1"/>
  <c r="Y4910" i="1"/>
  <c r="Y4739" i="1"/>
  <c r="Y1793" i="1"/>
  <c r="Y4112" i="1"/>
  <c r="Y360" i="1"/>
  <c r="Y3345" i="1"/>
  <c r="Y923" i="1"/>
  <c r="Y3097" i="1"/>
  <c r="Y1586" i="1"/>
  <c r="Y744" i="1"/>
  <c r="Y3966" i="1"/>
  <c r="Y2132" i="1"/>
  <c r="Y640" i="1"/>
  <c r="Y3410" i="1"/>
  <c r="Y4927" i="1"/>
  <c r="Y4353" i="1"/>
  <c r="Y63" i="1"/>
  <c r="Y2230" i="1"/>
  <c r="Y2370" i="1"/>
  <c r="Y4991" i="1"/>
  <c r="Y239" i="1"/>
  <c r="Y3459" i="1"/>
  <c r="Y3278" i="1"/>
  <c r="Y4798" i="1"/>
  <c r="Y2328" i="1"/>
  <c r="Y809" i="1"/>
  <c r="Y3626" i="1"/>
  <c r="Y1628" i="1"/>
  <c r="Y4520" i="1"/>
  <c r="Y4132" i="1"/>
  <c r="Y3666" i="1"/>
  <c r="Y76" i="1"/>
  <c r="Y3808" i="1"/>
  <c r="Y831" i="1"/>
  <c r="Y1579" i="1"/>
  <c r="Y4897" i="1"/>
  <c r="Y4601" i="1"/>
  <c r="Y2658" i="1"/>
  <c r="Y927" i="1"/>
  <c r="Y4565" i="1"/>
  <c r="Y387" i="1"/>
  <c r="Y55" i="1"/>
  <c r="Y1734" i="1"/>
  <c r="Y3262" i="1"/>
  <c r="Y1631" i="1"/>
  <c r="Y304" i="1"/>
  <c r="Y495" i="1"/>
  <c r="Y4243" i="1"/>
  <c r="Y1543" i="1"/>
  <c r="Y84" i="1"/>
  <c r="Y4647" i="1"/>
  <c r="Y1643" i="1"/>
  <c r="Y4959" i="1"/>
  <c r="Y3388" i="1"/>
  <c r="Y2504" i="1"/>
  <c r="Y4395" i="1"/>
  <c r="Y2171" i="1"/>
  <c r="Y4955" i="1"/>
  <c r="Y1341" i="1"/>
  <c r="Y4321" i="1"/>
  <c r="Y4776" i="1"/>
  <c r="Y3796" i="1"/>
  <c r="Y3642" i="1"/>
  <c r="Y959" i="1"/>
  <c r="Y3612" i="1"/>
  <c r="Y444" i="1"/>
  <c r="Y1857" i="1"/>
  <c r="Y1114" i="1"/>
  <c r="Y3736" i="1"/>
  <c r="Y1028" i="1"/>
  <c r="Y2748" i="1"/>
  <c r="Y3025" i="1"/>
  <c r="Y3280" i="1"/>
  <c r="Y1720" i="1"/>
  <c r="Y151" i="1"/>
  <c r="Y4291" i="1"/>
  <c r="Y4455" i="1"/>
  <c r="Y69" i="1"/>
  <c r="Y4705" i="1"/>
  <c r="Y3607" i="1"/>
  <c r="Y875" i="1"/>
  <c r="Y2780" i="1"/>
  <c r="Y4296" i="1"/>
  <c r="Y2578" i="1"/>
  <c r="Y2866" i="1"/>
  <c r="Y2320" i="1"/>
  <c r="Y1971" i="1"/>
  <c r="Y2302" i="1"/>
  <c r="Y4659" i="1"/>
  <c r="Y22" i="1"/>
  <c r="Y965" i="1"/>
  <c r="Y2099" i="1"/>
  <c r="Y3824" i="1"/>
  <c r="Y477" i="1"/>
  <c r="Y4164" i="1"/>
  <c r="Y2726" i="1"/>
  <c r="Y4368" i="1"/>
  <c r="Y4427" i="1"/>
  <c r="Y4015" i="1"/>
  <c r="Y1981" i="1"/>
  <c r="Y2967" i="1"/>
  <c r="Y350" i="1"/>
  <c r="Y4947" i="1"/>
  <c r="Y4881" i="1"/>
  <c r="Y4799" i="1"/>
  <c r="Y423" i="1"/>
  <c r="Y4797" i="1"/>
  <c r="Y3343" i="1"/>
  <c r="Y4982" i="1"/>
  <c r="Y630" i="1"/>
  <c r="Y2467" i="1"/>
  <c r="Y2044" i="1"/>
  <c r="Y4310" i="1"/>
  <c r="Y2406" i="1"/>
  <c r="Y237" i="1"/>
  <c r="Y3884" i="1"/>
  <c r="Y3635" i="1"/>
  <c r="Y3297" i="1"/>
  <c r="Y3015" i="1"/>
  <c r="Y4748" i="1"/>
  <c r="Y4876" i="1"/>
  <c r="Y2754" i="1"/>
  <c r="Y2654" i="1"/>
  <c r="Y900" i="1"/>
  <c r="Y2468" i="1"/>
  <c r="Y1479" i="1"/>
  <c r="Y3405" i="1"/>
  <c r="Y1422" i="1"/>
  <c r="Y4630" i="1"/>
  <c r="Y2916" i="1"/>
  <c r="Y1142" i="1"/>
  <c r="Y631" i="1"/>
  <c r="Y4576" i="1"/>
  <c r="Y849" i="1"/>
  <c r="Y329" i="1"/>
  <c r="Y1879" i="1"/>
  <c r="Y2481" i="1"/>
  <c r="Y60" i="1"/>
  <c r="Y1260" i="1"/>
  <c r="Y4190" i="1"/>
  <c r="Y565" i="1"/>
  <c r="Y3193" i="1"/>
  <c r="Y2379" i="1"/>
  <c r="Y454" i="1"/>
  <c r="Y20" i="1"/>
  <c r="Y4233" i="1"/>
  <c r="Y754" i="1"/>
  <c r="Y2632" i="1"/>
  <c r="Y1350" i="1"/>
  <c r="Y4453" i="1"/>
  <c r="Y2304" i="1"/>
  <c r="Y2115" i="1"/>
  <c r="Y3627" i="1"/>
  <c r="Y547" i="1"/>
  <c r="Y2990" i="1"/>
  <c r="Y1436" i="1"/>
  <c r="Y1058" i="1"/>
  <c r="Y3748" i="1"/>
  <c r="Y930" i="1"/>
  <c r="Y3283" i="1"/>
  <c r="Y4361" i="1"/>
  <c r="Y4393" i="1"/>
  <c r="Y1280" i="1"/>
  <c r="Y4110" i="1"/>
  <c r="Y3349" i="1"/>
  <c r="Y902" i="1"/>
  <c r="Y3673" i="1"/>
  <c r="Y4505" i="1"/>
  <c r="Y3778" i="1"/>
  <c r="Y3303" i="1"/>
  <c r="Y1348" i="1"/>
  <c r="Y4180" i="1"/>
  <c r="Y4998" i="1"/>
  <c r="Y3724" i="1"/>
  <c r="Y1949" i="1"/>
  <c r="Y1354" i="1"/>
  <c r="Y4819" i="1"/>
  <c r="Y2490" i="1"/>
  <c r="Y2740" i="1"/>
  <c r="Y2105" i="1"/>
  <c r="Y681" i="1"/>
  <c r="Y6" i="1"/>
  <c r="Y3922" i="1"/>
  <c r="Y1441" i="1"/>
  <c r="Y3066" i="1"/>
  <c r="Y1592" i="1"/>
  <c r="Y1098" i="1"/>
  <c r="Y2888" i="1"/>
  <c r="Y2581" i="1"/>
  <c r="Y366" i="1"/>
  <c r="Y808" i="1"/>
  <c r="Y2214" i="1"/>
  <c r="Y3325" i="1"/>
  <c r="Y4476" i="1"/>
  <c r="Y1031" i="1"/>
  <c r="Y1349" i="1"/>
  <c r="Y1926" i="1"/>
  <c r="Y2540" i="1"/>
  <c r="Y881" i="1"/>
  <c r="Y2227" i="1"/>
  <c r="Y2896" i="1"/>
  <c r="Y837" i="1"/>
  <c r="Y4846" i="1"/>
  <c r="Y394" i="1"/>
  <c r="Y446" i="1"/>
  <c r="Y2762" i="1"/>
  <c r="Y2506" i="1"/>
  <c r="Y4273" i="1"/>
  <c r="Y976" i="1"/>
  <c r="Y528" i="1"/>
  <c r="Y489" i="1"/>
  <c r="Y1376" i="1"/>
  <c r="Y1505" i="1"/>
  <c r="Y4701" i="1"/>
  <c r="Y3292" i="1"/>
  <c r="Y65" i="1"/>
  <c r="Y3022" i="1"/>
  <c r="Y2251" i="1"/>
  <c r="Y1392" i="1"/>
  <c r="Y30" i="1"/>
  <c r="Y2299" i="1"/>
  <c r="Y2631" i="1"/>
  <c r="Y2705" i="1"/>
  <c r="Y2141" i="1"/>
  <c r="Y3775" i="1"/>
  <c r="Y2295" i="1"/>
  <c r="Y3047" i="1"/>
  <c r="Y2136" i="1"/>
  <c r="Y2303" i="1"/>
  <c r="Y1842" i="1"/>
  <c r="Y4789" i="1"/>
  <c r="Y3946" i="1"/>
  <c r="Y1762" i="1"/>
  <c r="Y2626" i="1"/>
  <c r="Y2952" i="1"/>
  <c r="Y160" i="1"/>
  <c r="Y2456" i="1"/>
  <c r="Y605" i="1"/>
  <c r="Y4517" i="1"/>
  <c r="Y1484" i="1"/>
  <c r="Y2181" i="1"/>
  <c r="Y4115" i="1"/>
  <c r="Y3532" i="1"/>
  <c r="Y1027" i="1"/>
  <c r="Y1013" i="1"/>
  <c r="Y3732" i="1"/>
  <c r="Y2462" i="1"/>
  <c r="Y3016" i="1"/>
  <c r="Y4123" i="1"/>
  <c r="Y1434" i="1"/>
  <c r="Y2140" i="1"/>
  <c r="Y1458" i="1"/>
  <c r="Y3869" i="1"/>
  <c r="Y3980" i="1"/>
  <c r="Y1838" i="1"/>
  <c r="Y822" i="1"/>
  <c r="Y2450" i="1"/>
  <c r="Y2868" i="1"/>
  <c r="Y3619" i="1"/>
  <c r="Y2142" i="1"/>
  <c r="Y2782" i="1"/>
  <c r="Y3821" i="1"/>
  <c r="Y1469" i="1"/>
  <c r="Y3753" i="1"/>
  <c r="Y698" i="1"/>
  <c r="Y723" i="1"/>
  <c r="Y4820" i="1"/>
  <c r="Y1397" i="1"/>
  <c r="Y2979" i="1"/>
  <c r="Y1891" i="1"/>
  <c r="Y1774" i="1"/>
  <c r="Y2108" i="1"/>
  <c r="Y2665" i="1"/>
  <c r="Y1689" i="1"/>
  <c r="Y2438" i="1"/>
  <c r="Y4639" i="1"/>
  <c r="Y1730" i="1"/>
  <c r="Y1266" i="1"/>
  <c r="Y47" i="1"/>
  <c r="Y2623" i="1"/>
  <c r="Y2752" i="1"/>
  <c r="Y4377" i="1"/>
  <c r="Y4440" i="1"/>
  <c r="Y1709" i="1"/>
  <c r="Y2148" i="1"/>
  <c r="Y1190" i="1"/>
  <c r="Y2855" i="1"/>
  <c r="Y326" i="1"/>
  <c r="Y52" i="1"/>
  <c r="Y3853" i="1"/>
  <c r="Y2574" i="1"/>
  <c r="Y3258" i="1"/>
  <c r="Y501" i="1"/>
  <c r="Y1769" i="1"/>
  <c r="Y2841" i="1"/>
  <c r="Y1396" i="1"/>
  <c r="Y1552" i="1"/>
  <c r="Y2167" i="1"/>
  <c r="Y3567" i="1"/>
  <c r="Y4523" i="1"/>
  <c r="Y3294" i="1"/>
  <c r="Y801" i="1"/>
  <c r="Y1110" i="1"/>
  <c r="Y4429" i="1"/>
  <c r="Y2941" i="1"/>
  <c r="Y2648" i="1"/>
  <c r="Y878" i="1"/>
  <c r="Y3908" i="1"/>
  <c r="Y2894" i="1"/>
  <c r="Y427" i="1"/>
  <c r="Y342" i="1"/>
  <c r="Y3311" i="1"/>
  <c r="Y3419" i="1"/>
  <c r="Y4961" i="1"/>
  <c r="Y4717" i="1"/>
  <c r="Y1711" i="1"/>
  <c r="Y2494" i="1"/>
  <c r="Y1660" i="1"/>
  <c r="Y4772" i="1"/>
  <c r="Y2025" i="1"/>
  <c r="Y2850" i="1"/>
  <c r="Y33" i="1"/>
  <c r="Y8" i="1"/>
  <c r="Y842" i="1"/>
  <c r="Y1064" i="1"/>
  <c r="Y2869" i="1"/>
  <c r="Y4136" i="1"/>
  <c r="Y3653" i="1"/>
  <c r="Y3178" i="1"/>
  <c r="Y4247" i="1"/>
  <c r="Y4704" i="1"/>
  <c r="Y4066" i="1"/>
  <c r="Y2386" i="1"/>
  <c r="Y1506" i="1"/>
  <c r="Y3247" i="1"/>
  <c r="Y1414" i="1"/>
  <c r="Y4800" i="1"/>
  <c r="Y3996" i="1"/>
  <c r="Y3" i="1"/>
  <c r="Y2835" i="1"/>
  <c r="Y4808" i="1"/>
  <c r="Y1705" i="1"/>
  <c r="Y2693" i="1"/>
  <c r="Y1374" i="1"/>
  <c r="Y626" i="1"/>
  <c r="Y395" i="1"/>
  <c r="Y1130" i="1"/>
  <c r="Y4063" i="1"/>
  <c r="Y3123" i="1"/>
  <c r="Y3798" i="1"/>
  <c r="Y3997" i="1"/>
  <c r="Y1254" i="1"/>
  <c r="Y432" i="1"/>
  <c r="Y2428" i="1"/>
  <c r="Y4703" i="1"/>
  <c r="Y3780" i="1"/>
  <c r="Y3752" i="1"/>
  <c r="Y1450" i="1"/>
  <c r="Y2865" i="1"/>
  <c r="Y252" i="1"/>
  <c r="Y2082" i="1"/>
  <c r="Y2577" i="1"/>
  <c r="Y4923" i="1"/>
  <c r="Y3903" i="1"/>
  <c r="Y3478" i="1"/>
  <c r="Y4494" i="1"/>
  <c r="Y3942" i="1"/>
  <c r="Y1012" i="1"/>
  <c r="Y2407" i="1"/>
  <c r="Y4272" i="1"/>
  <c r="Y3316" i="1"/>
  <c r="Y1473" i="1"/>
  <c r="Y542" i="1"/>
  <c r="Y4154" i="1"/>
  <c r="Y3667" i="1"/>
  <c r="Y1925" i="1"/>
  <c r="Y3191" i="1"/>
  <c r="Y2400" i="1"/>
  <c r="Y3898" i="1"/>
  <c r="Y275" i="1"/>
  <c r="Y3384" i="1"/>
  <c r="Y1286" i="1"/>
  <c r="Y317" i="1"/>
  <c r="Y1221" i="1"/>
  <c r="Y4343" i="1"/>
  <c r="Y4284" i="1"/>
  <c r="Y3430" i="1"/>
  <c r="Y3790" i="1"/>
  <c r="Y2422" i="1"/>
  <c r="Y3622" i="1"/>
  <c r="Y830" i="1"/>
  <c r="Y1588" i="1"/>
  <c r="Y2814" i="1"/>
  <c r="Y1687" i="1"/>
  <c r="Y3870" i="1"/>
  <c r="Y3356" i="1"/>
  <c r="Y1936" i="1"/>
  <c r="Y139" i="1"/>
  <c r="Y377" i="1"/>
  <c r="Y4567" i="1"/>
  <c r="Y4122" i="1"/>
  <c r="Y3867" i="1"/>
  <c r="Y3226" i="1"/>
  <c r="Y4584" i="1"/>
  <c r="Y222" i="1"/>
  <c r="Y4078" i="1"/>
  <c r="Y1486" i="1"/>
  <c r="Y424" i="1"/>
  <c r="Y2899" i="1"/>
  <c r="Y4274" i="1"/>
  <c r="Y895" i="1"/>
  <c r="Y1788" i="1"/>
  <c r="Y2162" i="1"/>
  <c r="Y602" i="1"/>
  <c r="Y1583" i="1"/>
  <c r="Y1697" i="1"/>
  <c r="Y988" i="1"/>
  <c r="Y2525" i="1"/>
  <c r="Y710" i="1"/>
  <c r="Y118" i="1"/>
  <c r="Y2159" i="1"/>
  <c r="Y1654" i="1"/>
  <c r="Y2682" i="1"/>
  <c r="Y4632" i="1"/>
  <c r="Y4725" i="1"/>
  <c r="Y2560" i="1"/>
  <c r="Y1400" i="1"/>
  <c r="Y3228" i="1"/>
  <c r="Y1062" i="1"/>
  <c r="Y813" i="1"/>
  <c r="Y2815" i="1"/>
  <c r="Y229" i="1"/>
  <c r="Y1243" i="1"/>
  <c r="Y3055" i="1"/>
  <c r="Y3254" i="1"/>
  <c r="Y1715" i="1"/>
  <c r="Y583" i="1"/>
  <c r="Y2020" i="1"/>
  <c r="Y3625" i="1"/>
  <c r="Y2248" i="1"/>
  <c r="Y3242" i="1"/>
  <c r="Y3935" i="1"/>
  <c r="Y2672" i="1"/>
  <c r="Y3068" i="1"/>
  <c r="Y3110" i="1"/>
  <c r="Y3963" i="1"/>
  <c r="Y4364" i="1"/>
  <c r="Y3078" i="1"/>
  <c r="Y3544" i="1"/>
  <c r="Y765" i="1"/>
  <c r="Y4290" i="1"/>
  <c r="Y3857" i="1"/>
  <c r="Y1630" i="1"/>
  <c r="Y1459" i="1"/>
  <c r="Y3265" i="1"/>
  <c r="Y4477" i="1"/>
  <c r="Y575" i="1"/>
  <c r="Y3529" i="1"/>
  <c r="Y3763" i="1"/>
  <c r="Y3833" i="1"/>
  <c r="Y4665" i="1"/>
  <c r="Y2787" i="1"/>
  <c r="Y1133" i="1"/>
  <c r="Y4765" i="1"/>
  <c r="Y381" i="1"/>
  <c r="Y4694" i="1"/>
  <c r="Y4326" i="1"/>
  <c r="Y3357" i="1"/>
  <c r="Y3120" i="1"/>
  <c r="Y4683" i="1"/>
  <c r="Y2957" i="1"/>
  <c r="Y1276" i="1"/>
  <c r="Y1250" i="1"/>
  <c r="Y496" i="1"/>
  <c r="Y3964" i="1"/>
  <c r="Y4124" i="1"/>
  <c r="Y4119" i="1"/>
  <c r="Y2571" i="1"/>
  <c r="Y697" i="1"/>
  <c r="Y756" i="1"/>
  <c r="Y4658" i="1"/>
  <c r="Y70" i="1"/>
  <c r="Y2188" i="1"/>
  <c r="Y4999" i="1"/>
  <c r="Y1325" i="1"/>
  <c r="Y2720" i="1"/>
  <c r="Y2642" i="1"/>
  <c r="Y4626" i="1"/>
  <c r="Y2922" i="1"/>
  <c r="Y87" i="1"/>
  <c r="Y4471" i="1"/>
  <c r="Y67" i="1"/>
  <c r="Y4621" i="1"/>
  <c r="Y4191" i="1"/>
  <c r="Y2690" i="1"/>
  <c r="Y3739" i="1"/>
  <c r="Y4474" i="1"/>
  <c r="Y598" i="1"/>
  <c r="Y4553" i="1"/>
  <c r="Y2271" i="1"/>
  <c r="Y3392" i="1"/>
  <c r="Y1439" i="1"/>
  <c r="Y1043" i="1"/>
  <c r="Y3502" i="1"/>
  <c r="Y1763" i="1"/>
  <c r="Y4976" i="1"/>
  <c r="Y1445" i="1"/>
  <c r="Y4548" i="1"/>
  <c r="Y2745" i="1"/>
  <c r="Y4533" i="1"/>
  <c r="Y1279" i="1"/>
  <c r="Y2825" i="1"/>
  <c r="Y928" i="1"/>
  <c r="Y4925" i="1"/>
  <c r="Y1670" i="1"/>
  <c r="Y1974" i="1"/>
  <c r="Y4159" i="1"/>
  <c r="Y515" i="1"/>
  <c r="Y2830" i="1"/>
  <c r="Y2421" i="1"/>
  <c r="Y1007" i="1"/>
  <c r="Y3447" i="1"/>
  <c r="Y4246" i="1"/>
  <c r="Y1807" i="1"/>
  <c r="Y3443" i="1"/>
  <c r="Y3290" i="1"/>
  <c r="Y2617" i="1"/>
  <c r="Y2134" i="1"/>
  <c r="Y4398" i="1"/>
  <c r="Y3395" i="1"/>
  <c r="Y2288" i="1"/>
  <c r="Y682" i="1"/>
  <c r="Y2269" i="1"/>
  <c r="Y4309" i="1"/>
  <c r="Y4933" i="1"/>
  <c r="Y855" i="1"/>
  <c r="Y3575" i="1"/>
  <c r="Y3829" i="1"/>
  <c r="Y969" i="1"/>
  <c r="Y584" i="1"/>
  <c r="Y1792" i="1"/>
  <c r="Y2660" i="1"/>
  <c r="Y740" i="1"/>
  <c r="Y4043" i="1"/>
  <c r="Y1615" i="1"/>
  <c r="Y3189" i="1"/>
  <c r="Y2106" i="1"/>
  <c r="Y238" i="1"/>
  <c r="Y559" i="1"/>
  <c r="Y991" i="1"/>
  <c r="Y3995" i="1"/>
  <c r="Y3109" i="1"/>
  <c r="Y2434" i="1"/>
  <c r="Y2323" i="1"/>
  <c r="Y2202" i="1"/>
  <c r="Y2885" i="1"/>
  <c r="Y3791" i="1"/>
  <c r="Y4579" i="1"/>
  <c r="Y4745" i="1"/>
  <c r="Y847" i="1"/>
  <c r="Y2823" i="1"/>
  <c r="Y4890" i="1"/>
  <c r="Y384" i="1"/>
  <c r="Y485" i="1"/>
  <c r="Y1957" i="1"/>
  <c r="Y4260" i="1"/>
  <c r="Y476" i="1"/>
  <c r="Y1331" i="1"/>
  <c r="Y4209" i="1"/>
  <c r="Y3069" i="1"/>
  <c r="Y1264" i="1"/>
  <c r="Y2729" i="1"/>
  <c r="Y3636" i="1"/>
  <c r="Y2337" i="1"/>
  <c r="Y944" i="1"/>
  <c r="Y2163" i="1"/>
  <c r="Y1647" i="1"/>
  <c r="Y3806" i="1"/>
  <c r="Y3822" i="1"/>
  <c r="Y4522" i="1"/>
  <c r="Y2054" i="1"/>
  <c r="Y38" i="1"/>
  <c r="Y4020" i="1"/>
  <c r="Y2120" i="1"/>
  <c r="Y1220" i="1"/>
  <c r="Y378" i="1"/>
  <c r="Y1399" i="1"/>
  <c r="Y4017" i="1"/>
  <c r="Y1368" i="1"/>
  <c r="Y938" i="1"/>
  <c r="Y2700" i="1"/>
  <c r="Y4060" i="1"/>
  <c r="Y614" i="1"/>
  <c r="Y3411" i="1"/>
  <c r="Y165" i="1"/>
  <c r="Y2628" i="1"/>
  <c r="Y3588" i="1"/>
  <c r="Y2991" i="1"/>
  <c r="Y571" i="1"/>
  <c r="Y2883" i="1"/>
  <c r="Y279" i="1"/>
  <c r="Y4781" i="1"/>
  <c r="Y3282" i="1"/>
  <c r="Y3438" i="1"/>
  <c r="Y132" i="1"/>
  <c r="Y545" i="1"/>
  <c r="Y1132" i="1"/>
  <c r="Y4330" i="1"/>
  <c r="Y2884" i="1"/>
  <c r="Y35" i="1"/>
  <c r="Y2085" i="1"/>
  <c r="Y1524" i="1"/>
  <c r="Y2442" i="1"/>
  <c r="Y567" i="1"/>
  <c r="Y2537" i="1"/>
  <c r="Y3485" i="1"/>
  <c r="Y1999" i="1"/>
  <c r="Y4588" i="1"/>
  <c r="Y492" i="1"/>
  <c r="Y3892" i="1"/>
  <c r="Y3876" i="1"/>
  <c r="Y1537" i="1"/>
  <c r="Y2845" i="1"/>
  <c r="Y888" i="1"/>
  <c r="Y2685" i="1"/>
  <c r="Y2502" i="1"/>
  <c r="Y212" i="1"/>
  <c r="Y1030" i="1"/>
  <c r="Y143" i="1"/>
  <c r="Y786" i="1"/>
  <c r="Y3489" i="1"/>
  <c r="Y2769" i="1"/>
  <c r="Y4213" i="1"/>
  <c r="Y2534" i="1"/>
  <c r="Y201" i="1"/>
  <c r="Y1170" i="1"/>
  <c r="Y2079" i="1"/>
  <c r="Y4828" i="1"/>
  <c r="Y1102" i="1"/>
  <c r="Y1482" i="1"/>
  <c r="Y2116" i="1"/>
  <c r="Y2586" i="1"/>
  <c r="Y668" i="1"/>
  <c r="Y429" i="1"/>
  <c r="Y3816" i="1"/>
  <c r="Y674" i="1"/>
  <c r="Y1372" i="1"/>
  <c r="Y1322" i="1"/>
  <c r="Y3452" i="1"/>
  <c r="Y416" i="1"/>
  <c r="Y187" i="1"/>
  <c r="Y2265" i="1"/>
  <c r="Y2794" i="1"/>
  <c r="Y4174" i="1"/>
  <c r="Y4541" i="1"/>
  <c r="Y3348" i="1"/>
  <c r="Y332" i="1"/>
  <c r="Y3072" i="1"/>
  <c r="Y2028" i="1"/>
  <c r="Y3462" i="1"/>
  <c r="Y607" i="1"/>
  <c r="Y721" i="1"/>
  <c r="Y3756" i="1"/>
  <c r="Y3613" i="1"/>
  <c r="Y654" i="1"/>
  <c r="Y3444" i="1"/>
  <c r="Y478" i="1"/>
  <c r="Y3481" i="1"/>
  <c r="Y2976" i="1"/>
  <c r="Y3818" i="1"/>
  <c r="Y713" i="1"/>
  <c r="Y967" i="1"/>
  <c r="Y4456" i="1"/>
  <c r="Y2674" i="1"/>
  <c r="Y1531" i="1"/>
  <c r="Y4003" i="1"/>
  <c r="Y3885" i="1"/>
  <c r="Y4120" i="1"/>
  <c r="Y1885" i="1"/>
  <c r="Y2409" i="1"/>
  <c r="Y4675" i="1"/>
  <c r="Y2308" i="1"/>
  <c r="Y1886" i="1"/>
  <c r="Y793" i="1"/>
  <c r="Y3150" i="1"/>
  <c r="Y3319" i="1"/>
  <c r="Y1011" i="1"/>
  <c r="Y3163" i="1"/>
  <c r="Y362" i="1"/>
  <c r="Y1966" i="1"/>
  <c r="Y2336" i="1"/>
  <c r="Y3506" i="1"/>
  <c r="Y4633" i="1"/>
  <c r="Y1669" i="1"/>
  <c r="Y3201" i="1"/>
  <c r="Y4551" i="1"/>
  <c r="Y2089" i="1"/>
  <c r="Y1742" i="1"/>
  <c r="Y770" i="1"/>
  <c r="Y2035" i="1"/>
  <c r="Y4221" i="1"/>
  <c r="Y3656" i="1"/>
  <c r="Y1364" i="1"/>
  <c r="Y1367" i="1"/>
  <c r="Y3417" i="1"/>
  <c r="Y185" i="1"/>
  <c r="Y4156" i="1"/>
  <c r="Y21" i="1"/>
  <c r="Y1550" i="1"/>
  <c r="Y4939" i="1"/>
  <c r="Y2637" i="1"/>
  <c r="Y2645" i="1"/>
  <c r="Y1633" i="1"/>
  <c r="Y346" i="1"/>
  <c r="Y524" i="1"/>
  <c r="Y2393" i="1"/>
  <c r="Y4129" i="1"/>
  <c r="Y3939" i="1"/>
  <c r="Y2761" i="1"/>
  <c r="Y15" i="1"/>
  <c r="Y3734" i="1"/>
  <c r="Y1825" i="1"/>
  <c r="Y1737" i="1"/>
  <c r="Y1573" i="1"/>
  <c r="Y1822" i="1"/>
  <c r="Y1595" i="1"/>
  <c r="Y13" i="1"/>
  <c r="Y4424" i="1"/>
  <c r="Y1099" i="1"/>
  <c r="Y1923" i="1"/>
  <c r="Y2053" i="1"/>
  <c r="Y2942" i="1"/>
  <c r="Y4504" i="1"/>
  <c r="Y701" i="1"/>
  <c r="Y4599" i="1"/>
  <c r="Y3062" i="1"/>
  <c r="Y1548" i="1"/>
  <c r="Y3537" i="1"/>
  <c r="Y4491" i="1"/>
  <c r="Y1141" i="1"/>
  <c r="Y124" i="1"/>
  <c r="Y2987" i="1"/>
  <c r="Y311" i="1"/>
  <c r="Y4141" i="1"/>
  <c r="Y890" i="1"/>
  <c r="Y4416" i="1"/>
  <c r="Y4480" i="1"/>
  <c r="Y3624" i="1"/>
  <c r="Y1847" i="1"/>
  <c r="Y1699" i="1"/>
  <c r="Y669" i="1"/>
  <c r="Y533" i="1"/>
  <c r="Y1932" i="1"/>
  <c r="Y2282" i="1"/>
  <c r="Y1976" i="1"/>
  <c r="Y2768" i="1"/>
  <c r="Y3277" i="1"/>
  <c r="Y913" i="1"/>
  <c r="Y4148" i="1"/>
  <c r="Y4408" i="1"/>
  <c r="Y3893" i="1"/>
  <c r="Y1462" i="1"/>
  <c r="Y1520" i="1"/>
  <c r="Y4212" i="1"/>
  <c r="Y694" i="1"/>
  <c r="Y2624" i="1"/>
  <c r="Y157" i="1"/>
  <c r="Y335" i="1"/>
  <c r="Y1231" i="1"/>
  <c r="Y3148" i="1"/>
  <c r="Y1143" i="1"/>
  <c r="Y1663" i="1"/>
  <c r="Y3918" i="1"/>
  <c r="Y1034" i="1"/>
  <c r="Y3094" i="1"/>
  <c r="Y1468" i="1"/>
  <c r="Y3017" i="1"/>
  <c r="Y2982" i="1"/>
  <c r="Y4278" i="1"/>
  <c r="Y1674" i="1"/>
  <c r="Y1105" i="1"/>
  <c r="Y4983" i="1"/>
  <c r="Y3439" i="1"/>
  <c r="Y4062" i="1"/>
  <c r="Y1108" i="1"/>
  <c r="Y3041" i="1"/>
  <c r="Y2523" i="1"/>
  <c r="Y2489" i="1"/>
  <c r="Y3914" i="1"/>
  <c r="Y2764" i="1"/>
  <c r="Y1253" i="1"/>
  <c r="Y2988" i="1"/>
  <c r="Y4315" i="1"/>
  <c r="Y912" i="1"/>
  <c r="Y4773" i="1"/>
  <c r="Y2217" i="1"/>
  <c r="Y2589" i="1"/>
  <c r="Y253" i="1"/>
  <c r="Y4381" i="1"/>
  <c r="Y3606" i="1"/>
  <c r="Y758" i="1"/>
  <c r="Y3372" i="1"/>
  <c r="Y2165" i="1"/>
  <c r="Y2980" i="1"/>
  <c r="Y3646" i="1"/>
  <c r="Y459" i="1"/>
  <c r="Y1394" i="1"/>
  <c r="Y1026" i="1"/>
  <c r="Y3557" i="1"/>
  <c r="Y72" i="1"/>
  <c r="Y517" i="1"/>
  <c r="Y1163" i="1"/>
  <c r="Y4073" i="1"/>
  <c r="Y4693" i="1"/>
  <c r="Y2256" i="1"/>
  <c r="Y3534" i="1"/>
  <c r="Y415" i="1"/>
  <c r="Y4718" i="1"/>
  <c r="Y2579" i="1"/>
  <c r="Y3146" i="1"/>
  <c r="Y4715" i="1"/>
  <c r="Y40" i="1"/>
  <c r="Y4072" i="1"/>
  <c r="Y2330" i="1"/>
  <c r="Y1199" i="1"/>
  <c r="Y3681" i="1"/>
  <c r="Y1843" i="1"/>
  <c r="Y3504" i="1"/>
  <c r="Y763" i="1"/>
  <c r="Y2469" i="1"/>
  <c r="Y193" i="1"/>
  <c r="Y4572" i="1"/>
  <c r="Y1140" i="1"/>
  <c r="Y2521" i="1"/>
  <c r="Y2218" i="1"/>
  <c r="Y934" i="1"/>
  <c r="Y3168" i="1"/>
  <c r="Y307" i="1"/>
  <c r="Y4049" i="1"/>
  <c r="Y1799" i="1"/>
  <c r="Y4178" i="1"/>
  <c r="Y3070" i="1"/>
  <c r="Y1218" i="1"/>
  <c r="Y2889" i="1"/>
  <c r="Y4498" i="1"/>
  <c r="Y1428" i="1"/>
  <c r="Y206" i="1"/>
  <c r="Y4827" i="1"/>
  <c r="Y3668" i="1"/>
  <c r="Y2102" i="1"/>
  <c r="Y1555" i="1"/>
  <c r="Y1877" i="1"/>
  <c r="Y244" i="1"/>
  <c r="Y4550" i="1"/>
  <c r="Y1854" i="1"/>
  <c r="Y3692" i="1"/>
  <c r="Y315" i="1"/>
  <c r="Y246" i="1"/>
  <c r="Y4351" i="1"/>
  <c r="Y1211" i="1"/>
  <c r="Y1416" i="1"/>
  <c r="Y569" i="1"/>
  <c r="Y2263" i="1"/>
  <c r="Y3548" i="1"/>
  <c r="Y840" i="1"/>
  <c r="Y2556" i="1"/>
  <c r="Y2844" i="1"/>
  <c r="Y2827" i="1"/>
  <c r="Y2154" i="1"/>
  <c r="Y568" i="1"/>
  <c r="Y2114" i="1"/>
  <c r="Y1371" i="1"/>
  <c r="Y2161" i="1"/>
  <c r="Y4332" i="1"/>
  <c r="Y597" i="1"/>
  <c r="Y3324" i="1"/>
  <c r="Y2709" i="1"/>
  <c r="Y1324" i="1"/>
  <c r="Y2047" i="1"/>
  <c r="Y3844" i="1"/>
  <c r="Y2253" i="1"/>
  <c r="Y2156" i="1"/>
  <c r="Y3874" i="1"/>
  <c r="Y4534" i="1"/>
  <c r="Y2610" i="1"/>
  <c r="Y2852" i="1"/>
  <c r="Y3415" i="1"/>
  <c r="Y1078" i="1"/>
  <c r="Y4204" i="1"/>
  <c r="Y3969" i="1"/>
  <c r="Y3200" i="1"/>
  <c r="Y1616" i="1"/>
  <c r="Y2187" i="1"/>
  <c r="Y651" i="1"/>
  <c r="Y1716" i="1"/>
  <c r="Y3660" i="1"/>
  <c r="Y56" i="1"/>
  <c r="Y1476" i="1"/>
  <c r="Y3476" i="1"/>
  <c r="Y946" i="1"/>
  <c r="Y4590" i="1"/>
  <c r="Y4886" i="1"/>
  <c r="Y1291" i="1"/>
  <c r="Y481" i="1"/>
  <c r="Y3932" i="1"/>
  <c r="Y5001" i="1"/>
  <c r="Y2138" i="1"/>
  <c r="Y3913" i="1"/>
  <c r="Y811" i="1"/>
  <c r="Y456" i="1"/>
  <c r="Y718" i="1"/>
  <c r="Y1646" i="1"/>
  <c r="Y948" i="1"/>
  <c r="Y1561" i="1"/>
  <c r="Y4341" i="1"/>
  <c r="Y1215" i="1"/>
  <c r="Y4655" i="1"/>
  <c r="Y4861" i="1"/>
  <c r="Y2846" i="1"/>
  <c r="Y613" i="1"/>
  <c r="Y1359" i="1"/>
  <c r="Y2135" i="1"/>
  <c r="Y4170" i="1"/>
  <c r="Y2786" i="1"/>
  <c r="Y4758" i="1"/>
  <c r="Y2860" i="1"/>
  <c r="Y4929" i="1"/>
  <c r="Y857" i="1"/>
  <c r="Y1993" i="1"/>
  <c r="Y2331" i="1"/>
  <c r="Y4407" i="1"/>
  <c r="Y1577" i="1"/>
  <c r="Y4021" i="1"/>
  <c r="Y4714" i="1"/>
  <c r="Y4394" i="1"/>
  <c r="Y453" i="1"/>
  <c r="Y3112" i="1"/>
  <c r="Y1578" i="1"/>
  <c r="Y2687" i="1"/>
  <c r="Y3866" i="1"/>
  <c r="Y2319" i="1"/>
  <c r="Y1271" i="1"/>
  <c r="Y1120" i="1"/>
  <c r="Y987" i="1"/>
  <c r="Y2935" i="1"/>
  <c r="Y994" i="1"/>
  <c r="Y2641" i="1"/>
  <c r="Y3714" i="1"/>
  <c r="Y4788" i="1"/>
  <c r="Y4757" i="1"/>
  <c r="Y3287" i="1"/>
  <c r="Y2334" i="1"/>
  <c r="Y1860" i="1"/>
  <c r="Y3814" i="1"/>
  <c r="Y3621" i="1"/>
  <c r="Y4342" i="1"/>
  <c r="Y1160" i="1"/>
  <c r="Y1802" i="1"/>
  <c r="Y3543" i="1"/>
  <c r="Y4822" i="1"/>
  <c r="Y2914" i="1"/>
  <c r="Y1024" i="1"/>
  <c r="Y2203" i="1"/>
  <c r="Y4724" i="1"/>
  <c r="Y4536" i="1"/>
  <c r="Y2332" i="1"/>
  <c r="Y2137" i="1"/>
  <c r="Y4055" i="1"/>
  <c r="Y3170" i="1"/>
  <c r="Y1826" i="1"/>
  <c r="Y290" i="1"/>
  <c r="Y4756" i="1"/>
  <c r="Y3992" i="1"/>
  <c r="Y4448" i="1"/>
  <c r="Y4493" i="1"/>
  <c r="Y1791" i="1"/>
  <c r="Y3436" i="1"/>
  <c r="Y4784" i="1"/>
  <c r="Y3843" i="1"/>
  <c r="Y4609" i="1"/>
  <c r="Y4333" i="1"/>
  <c r="Y2126" i="1"/>
  <c r="Y2447" i="1"/>
  <c r="Y4142" i="1"/>
  <c r="Y393" i="1"/>
  <c r="Y25" i="1"/>
  <c r="Y349" i="1"/>
  <c r="Y3031" i="1"/>
  <c r="Y2418" i="1"/>
  <c r="Y2746" i="1"/>
  <c r="Y2817" i="1"/>
  <c r="Y4722" i="1"/>
  <c r="Y2783" i="1"/>
  <c r="Y3854" i="1"/>
  <c r="Y1310" i="1"/>
  <c r="Y3545" i="1"/>
  <c r="Y2394" i="1"/>
  <c r="Y639" i="1"/>
  <c r="Y2452" i="1"/>
  <c r="Y155" i="1"/>
  <c r="Y74" i="1"/>
  <c r="Y1104" i="1"/>
  <c r="Y407" i="1"/>
  <c r="Y850" i="1"/>
  <c r="Y2634" i="1"/>
  <c r="Y4052" i="1"/>
  <c r="Y1262" i="1"/>
  <c r="Y1815" i="1"/>
  <c r="Y3705" i="1"/>
  <c r="Y3101" i="1"/>
  <c r="Y1314" i="1"/>
  <c r="Y3718" i="1"/>
  <c r="Y671" i="1"/>
  <c r="Y62" i="1"/>
  <c r="Y576" i="1"/>
  <c r="Y4859" i="1"/>
  <c r="Y2919" i="1"/>
  <c r="Y3339" i="1"/>
  <c r="Y4671" i="1"/>
  <c r="Y3652" i="1"/>
  <c r="Y1979" i="1"/>
  <c r="Y4299" i="1"/>
  <c r="Y1246" i="1"/>
  <c r="Y4817" i="1"/>
  <c r="Y4176" i="1"/>
  <c r="Y2956" i="1"/>
  <c r="Y256" i="1"/>
  <c r="Y2199" i="1"/>
  <c r="Y3076" i="1"/>
  <c r="Y1931" i="1"/>
  <c r="Y2813" i="1"/>
  <c r="Y2664" i="1"/>
  <c r="Y812" i="1"/>
  <c r="Y4958" i="1"/>
  <c r="Y1582" i="1"/>
  <c r="Y3190" i="1"/>
  <c r="Y3434" i="1"/>
  <c r="Y4654" i="1"/>
  <c r="Y2296" i="1"/>
  <c r="Y4499" i="1"/>
  <c r="Y2300" i="1"/>
  <c r="Y4372" i="1"/>
  <c r="Y75" i="1"/>
  <c r="Y4618" i="1"/>
  <c r="Y4065" i="1"/>
  <c r="Y2661" i="1"/>
  <c r="Y3088" i="1"/>
  <c r="Y1767" i="1"/>
  <c r="Y225" i="1"/>
  <c r="Y145" i="1"/>
  <c r="Y892" i="1"/>
  <c r="Y51" i="1"/>
  <c r="Y2840" i="1"/>
  <c r="Y739" i="1"/>
  <c r="Y1002" i="1"/>
  <c r="Y1121" i="1"/>
  <c r="Y3458" i="1"/>
  <c r="Y1608" i="1"/>
  <c r="Y1248" i="1"/>
  <c r="Y49" i="1"/>
  <c r="Y2601" i="1"/>
  <c r="Y4862" i="1"/>
  <c r="Y3890" i="1"/>
  <c r="Y1373" i="1"/>
  <c r="Y686" i="1"/>
  <c r="Y3397" i="1"/>
  <c r="Y2034" i="1"/>
  <c r="Y4152" i="1"/>
  <c r="Y4317" i="1"/>
  <c r="Y37" i="1"/>
  <c r="Y2353" i="1"/>
  <c r="Y3819" i="1"/>
  <c r="Y1258" i="1"/>
  <c r="Y1299" i="1"/>
  <c r="Y409" i="1"/>
  <c r="Y4472" i="1"/>
  <c r="Y534" i="1"/>
  <c r="Y2395" i="1"/>
  <c r="Y3073" i="1"/>
  <c r="Y4530" i="1"/>
  <c r="Y111" i="1"/>
  <c r="Y2258" i="1"/>
  <c r="Y1607" i="1"/>
  <c r="Y4791" i="1"/>
  <c r="Y4459" i="1"/>
  <c r="Y2895" i="1"/>
  <c r="Y3943" i="1"/>
  <c r="Y4823" i="1"/>
  <c r="Y1123" i="1"/>
  <c r="Y4597" i="1"/>
  <c r="Y2455" i="1"/>
  <c r="Y2528" i="1"/>
  <c r="Y737" i="1"/>
  <c r="Y505" i="1"/>
  <c r="Y1178" i="1"/>
  <c r="Y93" i="1"/>
  <c r="Y2948" i="1"/>
  <c r="Y4829" i="1"/>
  <c r="Y3880" i="1"/>
  <c r="Y2038" i="1"/>
  <c r="Y4002" i="1"/>
  <c r="Y4195" i="1"/>
  <c r="Y3940" i="1"/>
  <c r="Y1597" i="1"/>
  <c r="Y4044" i="1"/>
  <c r="Y1457" i="1"/>
  <c r="Y4092" i="1"/>
  <c r="Y3511" i="1"/>
  <c r="Y257" i="1"/>
  <c r="Y824" i="1"/>
  <c r="Y4369" i="1"/>
  <c r="Y1345" i="1"/>
  <c r="Y3421" i="1"/>
  <c r="Y2777" i="1"/>
  <c r="Y964" i="1"/>
  <c r="Y2121" i="1"/>
  <c r="Y486" i="1"/>
  <c r="Y3484" i="1"/>
  <c r="Y4760" i="1"/>
  <c r="Y2043" i="1"/>
  <c r="Y2902" i="1"/>
  <c r="Y1157" i="1"/>
  <c r="Y4546" i="1"/>
  <c r="Y3527" i="1"/>
  <c r="Y2133" i="1"/>
  <c r="Y4644" i="1"/>
  <c r="Y2600" i="1"/>
  <c r="Y3977" i="1"/>
  <c r="Y4782" i="1"/>
  <c r="Y1294" i="1"/>
  <c r="Y2590" i="1"/>
  <c r="Y2036" i="1"/>
  <c r="Y4039" i="1"/>
  <c r="Y511" i="1"/>
  <c r="Y1754" i="1"/>
  <c r="Y2224" i="1"/>
  <c r="Y4814" i="1"/>
  <c r="Y2503" i="1"/>
  <c r="Y3463" i="1"/>
  <c r="Y2206" i="1"/>
  <c r="Y4495" i="1"/>
  <c r="Y4689" i="1"/>
  <c r="Y2932" i="1"/>
  <c r="Y4628" i="1"/>
  <c r="Y3093" i="1"/>
  <c r="Y657" i="1"/>
  <c r="Y1427" i="1"/>
  <c r="Y4575" i="1"/>
  <c r="Y1119" i="1"/>
  <c r="Y4349" i="1"/>
  <c r="Y1584" i="1"/>
  <c r="Y1076" i="1"/>
  <c r="Y4544" i="1"/>
  <c r="Y2861" i="1"/>
  <c r="Y693" i="1"/>
  <c r="Y3578" i="1"/>
  <c r="Y3164" i="1"/>
  <c r="Y2583" i="1"/>
  <c r="Y2316" i="1"/>
  <c r="Y2290" i="1"/>
  <c r="Y1461" i="1"/>
  <c r="Y1685" i="1"/>
  <c r="Y2773" i="1"/>
  <c r="Y1850" i="1"/>
  <c r="Y1308" i="1"/>
  <c r="Y3689" i="1"/>
  <c r="Y2072" i="1"/>
  <c r="Y1321" i="1"/>
  <c r="Y3267" i="1"/>
  <c r="Y4887" i="1"/>
  <c r="Y3688" i="1"/>
  <c r="Y1478" i="1"/>
  <c r="Y4586" i="1"/>
  <c r="Y3221" i="1"/>
  <c r="Y3380" i="1"/>
  <c r="Y1786" i="1"/>
  <c r="Y2998" i="1"/>
  <c r="Y83" i="1"/>
  <c r="Y3669" i="1"/>
  <c r="Y1490" i="1"/>
  <c r="Y4350" i="1"/>
  <c r="Y122" i="1"/>
  <c r="Y2236" i="1"/>
  <c r="Y4896" i="1"/>
  <c r="Y2372" i="1"/>
  <c r="Y2346" i="1"/>
  <c r="Y2226" i="1"/>
  <c r="Y4677" i="1"/>
  <c r="Y3855" i="1"/>
  <c r="Y113" i="1"/>
  <c r="Y2964" i="1"/>
  <c r="Y2088" i="1"/>
  <c r="Y4090" i="1"/>
  <c r="Y1745" i="1"/>
  <c r="Y2891" i="1"/>
  <c r="Y1809" i="1"/>
  <c r="Y846" i="1"/>
  <c r="Y1717" i="1"/>
  <c r="Y704" i="1"/>
  <c r="Y735" i="1"/>
  <c r="Y1049" i="1"/>
  <c r="Y3467" i="1"/>
  <c r="Y1419" i="1"/>
  <c r="Y277" i="1"/>
  <c r="Y382" i="1"/>
  <c r="Y2018" i="1"/>
  <c r="Y4344" i="1"/>
  <c r="Y4490" i="1"/>
  <c r="Y4529" i="1"/>
  <c r="Y3604" i="1"/>
  <c r="Y4458" i="1"/>
  <c r="Y347" i="1"/>
  <c r="Y4867" i="1"/>
  <c r="Y537" i="1"/>
  <c r="Y3143" i="1"/>
  <c r="Y2598" i="1"/>
  <c r="Y573" i="1"/>
  <c r="Y4552" i="1"/>
  <c r="Y1696" i="1"/>
  <c r="Y1806" i="1"/>
  <c r="Y3374" i="1"/>
  <c r="Y319" i="1"/>
  <c r="Y759" i="1"/>
  <c r="Y325" i="1"/>
  <c r="Y3289" i="1"/>
  <c r="Y834" i="1"/>
  <c r="Y3223" i="1"/>
  <c r="Y1197" i="1"/>
  <c r="Y4084" i="1"/>
  <c r="Y2913" i="1"/>
  <c r="Y1395" i="1"/>
  <c r="Y2464" i="1"/>
  <c r="Y3703" i="1"/>
  <c r="Y2963" i="1"/>
  <c r="Y4989" i="1"/>
  <c r="Y1122" i="1"/>
  <c r="Y3276" i="1"/>
  <c r="Y1089" i="1"/>
  <c r="Y3205" i="1"/>
  <c r="Y673" i="1"/>
  <c r="Y3326" i="1"/>
  <c r="Y1136" i="1"/>
  <c r="Y3071" i="1"/>
  <c r="Y2123" i="1"/>
  <c r="Y2338" i="1"/>
  <c r="Y818" i="1"/>
  <c r="Y2374" i="1"/>
  <c r="Y506" i="1"/>
  <c r="Y848" i="1"/>
  <c r="Y2152" i="1"/>
  <c r="Y4674" i="1"/>
  <c r="Y2662" i="1"/>
  <c r="Y1124" i="1"/>
  <c r="Y2732" i="1"/>
  <c r="Y2912" i="1"/>
  <c r="Y3026" i="1"/>
  <c r="Y333" i="1"/>
  <c r="Y3998" i="1"/>
  <c r="Y4348" i="1"/>
  <c r="Y4650" i="1"/>
  <c r="Y3862" i="1"/>
  <c r="Y2247" i="1"/>
  <c r="Y540" i="1"/>
  <c r="Y2909" i="1"/>
  <c r="Y2172" i="1"/>
  <c r="Y4064" i="1"/>
  <c r="Y4318" i="1"/>
  <c r="Y3774" i="1"/>
  <c r="Y995" i="1"/>
  <c r="Y3801" i="1"/>
  <c r="Y4374" i="1"/>
  <c r="Y3881" i="1"/>
  <c r="Y4114" i="1"/>
  <c r="Y4419" i="1"/>
  <c r="Y4183" i="1"/>
  <c r="Y4857" i="1"/>
  <c r="Y3274" i="1"/>
  <c r="Y2955" i="1"/>
  <c r="Y4033" i="1"/>
  <c r="Y4716" i="1"/>
  <c r="Y1493" i="1"/>
  <c r="Y1557" i="1"/>
  <c r="Y2408" i="1"/>
  <c r="Y4640" i="1"/>
  <c r="Y590" i="1"/>
  <c r="Y1236" i="1"/>
  <c r="Y1525" i="1"/>
  <c r="Y3820" i="1"/>
  <c r="Y2118" i="1"/>
  <c r="Y4145" i="1"/>
  <c r="Y1195" i="1"/>
  <c r="Y2811" i="1"/>
  <c r="Y4181" i="1"/>
  <c r="Y3418" i="1"/>
  <c r="Y170" i="1"/>
  <c r="Y2429" i="1"/>
  <c r="Y303" i="1"/>
  <c r="Y406" i="1"/>
  <c r="Y2007" i="1"/>
  <c r="Y4229" i="1"/>
  <c r="Y4383" i="1"/>
  <c r="Y3580" i="1"/>
  <c r="Y3231" i="1"/>
  <c r="Y4478" i="1"/>
  <c r="Y799" i="1"/>
  <c r="Y2663" i="1"/>
  <c r="Y291" i="1"/>
  <c r="Y2343" i="1"/>
  <c r="Y1651" i="1"/>
  <c r="Y3248" i="1"/>
  <c r="Y3953" i="1"/>
  <c r="Y4231" i="1"/>
  <c r="Y218" i="1"/>
  <c r="Y624" i="1"/>
  <c r="Y676" i="1"/>
  <c r="Y1292" i="1"/>
  <c r="Y2518" i="1"/>
  <c r="Y4198" i="1"/>
  <c r="Y1268" i="1"/>
  <c r="Y2585" i="1"/>
  <c r="Y2012" i="1"/>
  <c r="Y1150" i="1"/>
  <c r="Y3309" i="1"/>
  <c r="Y3609" i="1"/>
  <c r="Y2312" i="1"/>
  <c r="Y2657" i="1"/>
  <c r="Y1919" i="1"/>
  <c r="Y1835" i="1"/>
  <c r="Y4941" i="1"/>
  <c r="Y1565" i="1"/>
  <c r="Y4652" i="1"/>
  <c r="Y2717" i="1"/>
  <c r="Y2307" i="1"/>
  <c r="Y3084" i="1"/>
  <c r="Y392" i="1"/>
  <c r="Y4746" i="1"/>
  <c r="Y4918" i="1"/>
  <c r="Y958" i="1"/>
  <c r="Y2759" i="1"/>
  <c r="Y2879" i="1"/>
  <c r="Y632" i="1"/>
  <c r="Y1377" i="1"/>
  <c r="Y984" i="1"/>
  <c r="Y2994" i="1"/>
  <c r="Y733" i="1"/>
  <c r="Y1227" i="1"/>
  <c r="Y4409" i="1"/>
  <c r="Y717" i="1"/>
  <c r="Y4118" i="1"/>
  <c r="Y3312" i="1"/>
  <c r="Y2232" i="1"/>
  <c r="Y3787" i="1"/>
  <c r="Y4734" i="1"/>
  <c r="Y945" i="1"/>
  <c r="Y2413" i="1"/>
  <c r="Y2466" i="1"/>
  <c r="Y2704" i="1"/>
  <c r="Y925" i="1"/>
  <c r="Y4508" i="1"/>
  <c r="Y2837" i="1"/>
  <c r="Y1639" i="1"/>
  <c r="Y1149" i="1"/>
  <c r="Y92" i="1"/>
  <c r="Y4255" i="1"/>
  <c r="Y1438" i="1"/>
  <c r="Y1175" i="1"/>
  <c r="Y4059" i="1"/>
  <c r="Y4061" i="1"/>
  <c r="Y767" i="1"/>
  <c r="Y4569" i="1"/>
  <c r="Y2575" i="1"/>
  <c r="Y1039" i="1"/>
  <c r="Y2074" i="1"/>
  <c r="Y3716" i="1"/>
  <c r="Y1189" i="1"/>
  <c r="Y2355" i="1"/>
  <c r="Y2498" i="1"/>
  <c r="Y4160" i="1"/>
  <c r="Y548" i="1"/>
  <c r="Y1625" i="1"/>
  <c r="Y4755" i="1"/>
  <c r="Y2348" i="1"/>
  <c r="Y4968" i="1"/>
  <c r="Y3206" i="1"/>
  <c r="Y4329" i="1"/>
  <c r="Y1567" i="1"/>
  <c r="Y4378" i="1"/>
  <c r="Y2655" i="1"/>
  <c r="Y341" i="1"/>
  <c r="Y4444" i="1"/>
  <c r="Y3028" i="1"/>
  <c r="Y1526" i="1"/>
  <c r="Y940" i="1"/>
  <c r="Y825" i="1"/>
  <c r="Y129" i="1"/>
  <c r="Y3166" i="1"/>
  <c r="Y2697" i="1"/>
  <c r="Y2441" i="1"/>
  <c r="Y3137" i="1"/>
  <c r="Y712" i="1"/>
  <c r="Y1728" i="1"/>
  <c r="Y2500" i="1"/>
  <c r="Y3923" i="1"/>
  <c r="Y1382" i="1"/>
  <c r="Y2183" i="1"/>
  <c r="Y4202" i="1"/>
  <c r="Y1827" i="1"/>
  <c r="Y3008" i="1"/>
  <c r="Y2863" i="1"/>
  <c r="Y4580" i="1"/>
  <c r="Y1744" i="1"/>
  <c r="Y2354" i="1"/>
  <c r="Y2474" i="1"/>
  <c r="Y2604" i="1"/>
  <c r="Y3224" i="1"/>
  <c r="Y373" i="1"/>
  <c r="Y4001" i="1"/>
  <c r="Y4702" i="1"/>
  <c r="Y4127" i="1"/>
  <c r="Y2820" i="1"/>
  <c r="Y989" i="1"/>
  <c r="Y2992" i="1"/>
  <c r="Y1272" i="1"/>
  <c r="Y2222" i="1"/>
  <c r="Y280" i="1"/>
  <c r="Y1131" i="1"/>
  <c r="Y1241" i="1"/>
  <c r="Y4138" i="1"/>
  <c r="Y2656" i="1"/>
  <c r="Y3509" i="1"/>
  <c r="Y101" i="1"/>
  <c r="Y637" i="1"/>
  <c r="Y4482" i="1"/>
  <c r="Y3929" i="1"/>
  <c r="Y2111" i="1"/>
  <c r="Y4843" i="1"/>
  <c r="Y2870" i="1"/>
  <c r="Y498" i="1"/>
  <c r="Y4778" i="1"/>
  <c r="Y3005" i="1"/>
  <c r="Y228" i="1"/>
  <c r="Y629" i="1"/>
  <c r="Y3135" i="1"/>
  <c r="Y591" i="1"/>
  <c r="Y1313" i="1"/>
  <c r="Y4761" i="1"/>
  <c r="Y993" i="1"/>
  <c r="Y3225" i="1"/>
  <c r="Y4485" i="1"/>
  <c r="Y278" i="1"/>
  <c r="Y1680" i="1"/>
  <c r="Y2940" i="1"/>
  <c r="Y1233" i="1"/>
  <c r="Y910" i="1"/>
  <c r="Y2723" i="1"/>
  <c r="Y3856" i="1"/>
  <c r="Y3697" i="1"/>
  <c r="Y1638" i="1"/>
  <c r="Y1590" i="1"/>
  <c r="Y1955" i="1"/>
  <c r="Y1186" i="1"/>
  <c r="Y465" i="1"/>
  <c r="Y3832" i="1"/>
  <c r="Y3725" i="1"/>
  <c r="Y1770" i="1"/>
  <c r="Y968" i="1"/>
  <c r="Y2404" i="1"/>
  <c r="Y941" i="1"/>
  <c r="Y1343" i="1"/>
  <c r="Y4071" i="1"/>
  <c r="Y4171" i="1"/>
  <c r="Y3045" i="1"/>
  <c r="Y2071" i="1"/>
  <c r="Y3522" i="1"/>
  <c r="Y2377" i="1"/>
  <c r="Y1145" i="1"/>
  <c r="Y2928" i="1"/>
  <c r="Y2789" i="1"/>
  <c r="Y4953" i="1"/>
  <c r="Y2995" i="1"/>
  <c r="Y2432" i="1"/>
  <c r="Y2473" i="1"/>
  <c r="Y3858" i="1"/>
  <c r="Y3056" i="1"/>
  <c r="Y3539" i="1"/>
  <c r="Y4047" i="1"/>
  <c r="Y3749" i="1"/>
  <c r="Y1337" i="1"/>
  <c r="Y1658" i="1"/>
  <c r="Y572" i="1"/>
  <c r="Y4996" i="1"/>
  <c r="Y1081" i="1"/>
  <c r="Y2405" i="1"/>
  <c r="Y1681" i="1"/>
  <c r="Y3813" i="1"/>
  <c r="Y4144" i="1"/>
  <c r="Y2011" i="1"/>
  <c r="Y1965" i="1"/>
  <c r="Y2576" i="1"/>
  <c r="Y2812" i="1"/>
  <c r="Y2062" i="1"/>
  <c r="Y1117" i="1"/>
  <c r="Y4803" i="1"/>
  <c r="Y2915" i="1"/>
  <c r="Y4302" i="1"/>
  <c r="Y730" i="1"/>
  <c r="Y1739" i="1"/>
  <c r="Y3754" i="1"/>
  <c r="Y1781" i="1"/>
  <c r="Y3420" i="1"/>
  <c r="Y4612" i="1"/>
  <c r="Y4538" i="1"/>
  <c r="Y167" i="1"/>
  <c r="Y178" i="1"/>
  <c r="Y3402" i="1"/>
  <c r="Y4625" i="1"/>
  <c r="Y2522" i="1"/>
  <c r="Y4892" i="1"/>
  <c r="Y2069" i="1"/>
  <c r="Y2978" i="1"/>
  <c r="Y783" i="1"/>
  <c r="Y1409" i="1"/>
  <c r="Y3125" i="1"/>
  <c r="Y2322" i="1"/>
  <c r="Y865" i="1"/>
  <c r="Y4269" i="1"/>
  <c r="Y3803" i="1"/>
  <c r="Y4774" i="1"/>
  <c r="Y870" i="1"/>
  <c r="Y4920" i="1"/>
  <c r="Y2836" i="1"/>
  <c r="Y1889" i="1"/>
  <c r="Y2254" i="1"/>
  <c r="Y588" i="1"/>
  <c r="Y1911" i="1"/>
  <c r="Y3510" i="1"/>
  <c r="Y3657" i="1"/>
  <c r="Y3124" i="1"/>
  <c r="Y553" i="1"/>
  <c r="Y4711" i="1"/>
  <c r="Y788" i="1"/>
  <c r="Y2147" i="1"/>
  <c r="Y1172" i="1"/>
  <c r="Y924" i="1"/>
  <c r="Y327" i="1"/>
  <c r="Y3690" i="1"/>
  <c r="Y1619" i="1"/>
  <c r="Y4549" i="1"/>
  <c r="Y3095" i="1"/>
  <c r="Y4585" i="1"/>
  <c r="Y3515" i="1"/>
  <c r="Y1944" i="1"/>
  <c r="Y956" i="1"/>
  <c r="Y3955" i="1"/>
  <c r="Y641" i="1"/>
  <c r="Y1037" i="1"/>
  <c r="Y2765" i="1"/>
  <c r="Y3786" i="1"/>
  <c r="Y2770" i="1"/>
  <c r="Y2989" i="1"/>
  <c r="Y2420" i="1"/>
  <c r="Y1201" i="1"/>
  <c r="Y1278" i="1"/>
  <c r="Y3424" i="1"/>
  <c r="Y4161" i="1"/>
  <c r="Y210" i="1"/>
  <c r="Y951" i="1"/>
  <c r="Y2675" i="1"/>
  <c r="Y1093" i="1"/>
  <c r="Y3789" i="1"/>
  <c r="Y1906" i="1"/>
  <c r="Y3217" i="1"/>
  <c r="Y4320" i="1"/>
  <c r="Y1319" i="1"/>
  <c r="Y757" i="1"/>
  <c r="Y2774" i="1"/>
  <c r="Y2048" i="1"/>
  <c r="Y617" i="1"/>
  <c r="Y2706" i="1"/>
  <c r="Y1810" i="1"/>
  <c r="Y4437" i="1"/>
  <c r="Y1516" i="1"/>
  <c r="Y4873" i="1"/>
  <c r="Y1570" i="1"/>
  <c r="Y1402" i="1"/>
  <c r="Y264" i="1"/>
  <c r="Y521" i="1"/>
  <c r="Y4866" i="1"/>
  <c r="Y480" i="1"/>
  <c r="Y3132" i="1"/>
  <c r="Y4860" i="1"/>
  <c r="Y4916" i="1"/>
  <c r="Y727" i="1"/>
  <c r="Y1156" i="1"/>
  <c r="Y678" i="1"/>
  <c r="Y397" i="1"/>
  <c r="Y3145" i="1"/>
  <c r="Y1084" i="1"/>
  <c r="Y3521" i="1"/>
  <c r="Y3712" i="1"/>
  <c r="Y2213" i="1"/>
  <c r="Y1912" i="1"/>
  <c r="Y4079" i="1"/>
  <c r="Y2398" i="1"/>
  <c r="Y104" i="1"/>
  <c r="Y1914" i="1"/>
  <c r="Y3341" i="1"/>
  <c r="Y777" i="1"/>
  <c r="Y4026" i="1"/>
  <c r="Y535" i="1"/>
  <c r="Y2569" i="1"/>
  <c r="Y305" i="1"/>
  <c r="Y389" i="1"/>
  <c r="Y2289" i="1"/>
  <c r="Y4634" i="1"/>
  <c r="Y1165" i="1"/>
  <c r="Y36" i="1"/>
  <c r="Y3519" i="1"/>
  <c r="Y2758" i="1"/>
  <c r="Y891" i="1"/>
  <c r="Y4990" i="1"/>
  <c r="Y3513" i="1"/>
  <c r="Y3560" i="1"/>
  <c r="Y322" i="1"/>
  <c r="Y484" i="1"/>
  <c r="Y140" i="1"/>
  <c r="Y719" i="1"/>
  <c r="Y2083" i="1"/>
  <c r="Y1950" i="1"/>
  <c r="Y4607" i="1"/>
  <c r="Y916" i="1"/>
  <c r="Y4188" i="1"/>
  <c r="Y708" i="1"/>
  <c r="Y3432" i="1"/>
  <c r="Y2969" i="1"/>
  <c r="Y2475" i="1"/>
  <c r="Y2042" i="1"/>
  <c r="Y839" i="1"/>
  <c r="Y4875" i="1"/>
  <c r="Y1113" i="1"/>
  <c r="Y3044" i="1"/>
  <c r="Y2801" i="1"/>
  <c r="Y1328" i="1"/>
  <c r="Y3771" i="1"/>
  <c r="Y4449" i="1"/>
  <c r="Y1875" i="1"/>
  <c r="Y1795" i="1"/>
  <c r="Y1883" i="1"/>
  <c r="Y4279" i="1"/>
  <c r="Y2270" i="1"/>
  <c r="Y1383" i="1"/>
  <c r="Y4662" i="1"/>
  <c r="Y3105" i="1"/>
  <c r="Y1901" i="1"/>
  <c r="Y2356" i="1"/>
  <c r="Y3863" i="1"/>
  <c r="Y2805" i="1"/>
  <c r="Y90" i="1"/>
  <c r="Y4289" i="1"/>
  <c r="Y3860" i="1"/>
  <c r="Y952" i="1"/>
  <c r="Y648" i="1"/>
  <c r="Y1380" i="1"/>
  <c r="Y3106" i="1"/>
  <c r="Y3917" i="1"/>
  <c r="Y4780" i="1"/>
  <c r="Y1834" i="1"/>
  <c r="Y1501" i="1"/>
  <c r="Y1481" i="1"/>
  <c r="Y619" i="1"/>
  <c r="Y219" i="1"/>
  <c r="Y2235" i="1"/>
  <c r="Y1216" i="1"/>
  <c r="Y353" i="1"/>
  <c r="Y29" i="1"/>
  <c r="Y2538" i="1"/>
  <c r="Y1134" i="1"/>
  <c r="Y4436" i="1"/>
  <c r="Y1601" i="1"/>
  <c r="Y3678" i="1"/>
  <c r="Y3541" i="1"/>
  <c r="Y296" i="1"/>
  <c r="Y622" i="1"/>
  <c r="Y2828" i="1"/>
  <c r="Y2285" i="1"/>
  <c r="Y797" i="1"/>
  <c r="Y1480" i="1"/>
  <c r="Y2606" i="1"/>
  <c r="Y4414" i="1"/>
  <c r="Y2241" i="1"/>
  <c r="Y1672" i="1"/>
  <c r="Y3474" i="1"/>
  <c r="Y2767" i="1"/>
  <c r="Y1954" i="1"/>
  <c r="Y328" i="1"/>
  <c r="Y677" i="1"/>
  <c r="Y4801" i="1"/>
  <c r="Y3322" i="1"/>
  <c r="Y88" i="1"/>
  <c r="Y2699" i="1"/>
  <c r="Y2903" i="1"/>
  <c r="Y3579" i="1"/>
  <c r="Y4421" i="1"/>
  <c r="Y1538" i="1"/>
  <c r="Y4088" i="1"/>
  <c r="Y365" i="1"/>
  <c r="Y2933" i="1"/>
  <c r="Y3296" i="1"/>
  <c r="Y4237" i="1"/>
  <c r="Y2170" i="1"/>
  <c r="Y1978" i="1"/>
  <c r="Y2109" i="1"/>
  <c r="Y1182" i="1"/>
  <c r="Y2015" i="1"/>
  <c r="Y1587" i="1"/>
  <c r="Y442" i="1"/>
  <c r="Y725" i="1"/>
  <c r="Y4094" i="1"/>
  <c r="Y1881" i="1"/>
  <c r="Y2636" i="1"/>
  <c r="Y2496" i="1"/>
  <c r="Y2829" i="1"/>
  <c r="Y4205" i="1"/>
  <c r="Y726" i="1"/>
  <c r="Y4335" i="1"/>
  <c r="Y48" i="1"/>
  <c r="Y1366" i="1"/>
  <c r="Y716" i="1"/>
  <c r="Y260" i="1"/>
  <c r="Y4519" i="1"/>
  <c r="Y1069" i="1"/>
  <c r="Y1001" i="1"/>
  <c r="Y4189" i="1"/>
  <c r="Y3883" i="1"/>
  <c r="Y1702" i="1"/>
  <c r="Y3043" i="1"/>
  <c r="Y3486" i="1"/>
  <c r="Y592" i="1"/>
  <c r="Y4286" i="1"/>
  <c r="Y4475" i="1"/>
  <c r="Y3610" i="1"/>
  <c r="Y2839" i="1"/>
  <c r="Y4211" i="1"/>
  <c r="Y2341" i="1"/>
  <c r="Y4153" i="1"/>
  <c r="Y1230" i="1"/>
  <c r="Y804" i="1"/>
  <c r="Y3852" i="1"/>
  <c r="Y3944" i="1"/>
  <c r="Y2215" i="1"/>
  <c r="Y3696" i="1"/>
  <c r="Y4210" i="1"/>
  <c r="Y3851" i="1"/>
  <c r="Y4140" i="1"/>
  <c r="Y4557" i="1"/>
  <c r="Y3979" i="1"/>
  <c r="Y1890" i="1"/>
  <c r="Y3889" i="1"/>
  <c r="Y4555" i="1"/>
  <c r="Y284" i="1"/>
  <c r="Y1475" i="1"/>
  <c r="Y138" i="1"/>
  <c r="Y3538" i="1"/>
  <c r="Y114" i="1"/>
  <c r="Y4185" i="1"/>
  <c r="Y4387" i="1"/>
  <c r="Y1225" i="1"/>
  <c r="Y2970" i="1"/>
  <c r="Y4751" i="1"/>
  <c r="Y4532" i="1"/>
  <c r="Y936" i="1"/>
  <c r="Y3920" i="1"/>
  <c r="Y1804" i="1"/>
  <c r="Y2041" i="1"/>
  <c r="Y3950" i="1"/>
  <c r="Y3382" i="1"/>
  <c r="Y223" i="1"/>
  <c r="Y562" i="1"/>
  <c r="Y1370" i="1"/>
  <c r="Y431" i="1"/>
  <c r="Y4224" i="1"/>
  <c r="Y4568" i="1"/>
  <c r="Y4035" i="1"/>
  <c r="Y4707" i="1"/>
  <c r="Y1562" i="1"/>
  <c r="Y3614" i="1"/>
  <c r="Y4241" i="1"/>
  <c r="Y3222" i="1"/>
  <c r="Y4067" i="1"/>
  <c r="Y4619" i="1"/>
  <c r="Y2449" i="1"/>
  <c r="Y26" i="1"/>
  <c r="Y3810" i="1"/>
  <c r="Y1953" i="1"/>
  <c r="Y4617" i="1"/>
  <c r="Y1055" i="1"/>
  <c r="Y3246" i="1"/>
  <c r="Y3426" i="1"/>
  <c r="Y4030" i="1"/>
  <c r="Y1017" i="1"/>
  <c r="Y3048" i="1"/>
  <c r="Y4577" i="1"/>
  <c r="Y2986" i="1"/>
  <c r="Y2352" i="1"/>
  <c r="Y4322" i="1"/>
  <c r="Y1563" i="1"/>
  <c r="Y3360" i="1"/>
  <c r="Y2588" i="1"/>
  <c r="Y1645" i="1"/>
  <c r="Y1196" i="1"/>
  <c r="Y1237" i="1"/>
  <c r="Y1489" i="1"/>
  <c r="Y2676" i="1"/>
  <c r="Y3726" i="1"/>
  <c r="Y1515" i="1"/>
  <c r="Y3298" i="1"/>
  <c r="Y343" i="1"/>
  <c r="Y2718" i="1"/>
  <c r="Y3331" i="1"/>
  <c r="Y551" i="1"/>
  <c r="Y404" i="1"/>
  <c r="Y2831" i="1"/>
  <c r="Y1655" i="1"/>
  <c r="Y4951" i="1"/>
  <c r="Y2872" i="1"/>
  <c r="Y4872" i="1"/>
  <c r="Y2669" i="1"/>
  <c r="Y4559" i="1"/>
  <c r="Y715" i="1"/>
  <c r="Y4691" i="1"/>
  <c r="Y18" i="1"/>
  <c r="Y445" i="1"/>
  <c r="Y4263" i="1"/>
  <c r="Y1192" i="1"/>
  <c r="Y4594" i="1"/>
  <c r="Y386" i="1"/>
  <c r="Y1085" i="1"/>
  <c r="Y3235" i="1"/>
  <c r="Y1342" i="1"/>
  <c r="Y2365" i="1"/>
  <c r="Y3067" i="1"/>
  <c r="Y1009" i="1"/>
  <c r="Y98" i="1"/>
  <c r="Y4193" i="1"/>
  <c r="Y2242" i="1"/>
  <c r="Y1989" i="1"/>
  <c r="Y2997" i="1"/>
  <c r="Y4874" i="1"/>
  <c r="Y3664" i="1"/>
  <c r="Y1921" i="1"/>
  <c r="Y27" i="1"/>
  <c r="Y4389" i="1"/>
  <c r="Y2219" i="1"/>
  <c r="Y1038" i="1"/>
  <c r="Y2063" i="1"/>
  <c r="Y1559" i="1"/>
  <c r="Y4428" i="1"/>
  <c r="Y205" i="1"/>
  <c r="Y4217" i="1"/>
  <c r="Y2278" i="1"/>
  <c r="Y1927" i="1"/>
  <c r="Y1973" i="1"/>
  <c r="Y3229" i="1"/>
  <c r="Y4984" i="1"/>
  <c r="Y1249" i="1"/>
  <c r="Y1514" i="1"/>
  <c r="Y4914" i="1"/>
  <c r="Y1283" i="1"/>
  <c r="Y3413" i="1"/>
  <c r="Y428" i="1"/>
  <c r="Y2175" i="1"/>
  <c r="Y2910" i="1"/>
  <c r="Y78" i="1"/>
  <c r="Y1340" i="1"/>
  <c r="Y1333" i="1"/>
  <c r="Y4845" i="1"/>
  <c r="Y3216" i="1"/>
  <c r="Y4622" i="1"/>
  <c r="Y3710" i="1"/>
  <c r="Y1865" i="1"/>
  <c r="Y2775" i="1"/>
  <c r="Y2244" i="1"/>
  <c r="Y116" i="1"/>
  <c r="Y1851" i="1"/>
  <c r="Y1309" i="1"/>
  <c r="Y4169" i="1"/>
  <c r="Y3337" i="1"/>
  <c r="Y3370" i="1"/>
  <c r="Y634" i="1"/>
  <c r="Y3949" i="1"/>
  <c r="Y1242" i="1"/>
  <c r="Y3042" i="1"/>
  <c r="Y2859" i="1"/>
  <c r="Y1566" i="1"/>
  <c r="Y1413" i="1"/>
  <c r="Y4965" i="1"/>
  <c r="Y1074" i="1"/>
  <c r="Y3130" i="1"/>
  <c r="Y1867" i="1"/>
  <c r="Y457" i="1"/>
  <c r="Y4497" i="1"/>
  <c r="Y292" i="1"/>
  <c r="Y3416" i="1"/>
  <c r="Y2284" i="1"/>
  <c r="Y3385" i="1"/>
  <c r="Y10" i="1"/>
  <c r="Y3083" i="1"/>
  <c r="Y1968" i="1"/>
  <c r="Y2618" i="1"/>
  <c r="Y3176" i="1"/>
  <c r="Y889" i="1"/>
  <c r="Y2519" i="1"/>
  <c r="Y2040" i="1"/>
  <c r="Y929" i="1"/>
  <c r="Y949" i="1"/>
  <c r="Y2301" i="1"/>
  <c r="Y4380" i="1"/>
  <c r="Y4879" i="1"/>
  <c r="Y1200" i="1"/>
  <c r="Y1963" i="1"/>
  <c r="Y1005" i="1"/>
  <c r="Y4762" i="1"/>
  <c r="Y4004" i="1"/>
  <c r="Y4422" i="1"/>
  <c r="Y3182" i="1"/>
  <c r="Y2231" i="1"/>
  <c r="Y1086" i="1"/>
  <c r="Y909" i="1"/>
  <c r="Y3306" i="1"/>
  <c r="Y3684" i="1"/>
  <c r="Y4804" i="1"/>
  <c r="Y4128" i="1"/>
  <c r="Y2977" i="1"/>
  <c r="Y4501" i="1"/>
  <c r="Y4583" i="1"/>
  <c r="Y3988" i="1"/>
  <c r="Y4182" i="1"/>
  <c r="Y2439" i="1"/>
  <c r="Y3435" i="1"/>
  <c r="Y4197" i="1"/>
  <c r="Y3503" i="1"/>
  <c r="Y3107" i="1"/>
  <c r="Y4403" i="1"/>
  <c r="Y2458" i="1"/>
  <c r="Y3633" i="1"/>
  <c r="Y299" i="1"/>
  <c r="Y2045" i="1"/>
  <c r="Y3747" i="1"/>
  <c r="Y4749" i="1"/>
  <c r="Y1050" i="1"/>
  <c r="Y245" i="1"/>
  <c r="Y182" i="1"/>
  <c r="Y1844" i="1"/>
  <c r="Y4815" i="1"/>
  <c r="Y2530" i="1"/>
  <c r="Y3499" i="1"/>
  <c r="Y4681" i="1"/>
  <c r="Y3437" i="1"/>
  <c r="Y2266" i="1"/>
  <c r="Y4032" i="1"/>
  <c r="Y531" i="1"/>
  <c r="Y4392" i="1"/>
  <c r="Y4050" i="1"/>
  <c r="Y1167" i="1"/>
  <c r="Y1267" i="1"/>
  <c r="Y4024" i="1"/>
  <c r="Y2453" i="1"/>
  <c r="Y4294" i="1"/>
  <c r="Y1503" i="1"/>
  <c r="Y4162" i="1"/>
  <c r="Y1431" i="1"/>
  <c r="Y4426" i="1"/>
  <c r="Y234" i="1"/>
  <c r="Y1420" i="1"/>
  <c r="Y4824" i="1"/>
  <c r="Y3185" i="1"/>
  <c r="Y773" i="1"/>
  <c r="Y1905" i="1"/>
  <c r="Y4994" i="1"/>
  <c r="Y339" i="1"/>
  <c r="Y1097" i="1"/>
  <c r="Y128" i="1"/>
  <c r="Y4385" i="1"/>
  <c r="Y467" i="1"/>
  <c r="Y4528" i="1"/>
  <c r="Y3465" i="1"/>
  <c r="Y95" i="1"/>
  <c r="Y4831" i="1"/>
  <c r="Y776" i="1"/>
  <c r="Y4720" i="1"/>
  <c r="Y2460" i="1"/>
  <c r="Y3252" i="1"/>
  <c r="Y1870" i="1"/>
  <c r="Y636" i="1"/>
  <c r="Y4768" i="1"/>
  <c r="Y3167" i="1"/>
  <c r="Y4521" i="1"/>
  <c r="Y3919" i="1"/>
  <c r="Y4420" i="1"/>
  <c r="Y973" i="1"/>
  <c r="Y2110" i="1"/>
  <c r="Y3256" i="1"/>
  <c r="Y2075" i="1"/>
  <c r="Y2459" i="1"/>
  <c r="Y1045" i="1"/>
  <c r="Y4651" i="1"/>
  <c r="Y3628" i="1"/>
  <c r="Y1245" i="1"/>
  <c r="Y3257" i="1"/>
  <c r="Y3299" i="1"/>
  <c r="Y3313" i="1"/>
  <c r="Y1554" i="1"/>
  <c r="Y4399" i="1"/>
  <c r="Y2112" i="1"/>
  <c r="Y3959" i="1"/>
  <c r="Y4201" i="1"/>
  <c r="Y4883" i="1"/>
  <c r="Y4943" i="1"/>
  <c r="Y2440" i="1"/>
  <c r="Y3249" i="1"/>
  <c r="Y2711" i="1"/>
  <c r="Y3393" i="1"/>
  <c r="Y2678" i="1"/>
  <c r="Y3830" i="1"/>
  <c r="Y3332" i="1"/>
  <c r="Y2190" i="1"/>
  <c r="Y1707" i="1"/>
  <c r="Y2342" i="1"/>
  <c r="Y2603" i="1"/>
  <c r="Y243" i="1"/>
  <c r="Y1859" i="1"/>
  <c r="Y2344" i="1"/>
  <c r="Y3344" i="1"/>
  <c r="Y2900" i="1"/>
  <c r="Y2517" i="1"/>
  <c r="Y3598" i="1"/>
  <c r="Y610" i="1"/>
  <c r="Y4117" i="1"/>
  <c r="Y4600" i="1"/>
  <c r="Y4070" i="1"/>
  <c r="Y4375" i="1"/>
  <c r="Y4095" i="1"/>
  <c r="Y1137" i="1"/>
  <c r="Y833" i="1"/>
  <c r="Y546" i="1"/>
  <c r="Y3033" i="1"/>
  <c r="Y1985" i="1"/>
  <c r="Y1100" i="1"/>
  <c r="Y3373" i="1"/>
  <c r="Y4642" i="1"/>
  <c r="Y410" i="1"/>
  <c r="Y1485" i="1"/>
  <c r="Y3931" i="1"/>
  <c r="Y293" i="1"/>
  <c r="Y950" i="1"/>
  <c r="Y1553" i="1"/>
  <c r="Y4809" i="1"/>
  <c r="Y4912" i="1"/>
  <c r="Y4997" i="1"/>
  <c r="Y4254" i="1"/>
  <c r="Y981" i="1"/>
  <c r="Y1848" i="1"/>
  <c r="Y3695" i="1"/>
  <c r="Y4363" i="1"/>
  <c r="Y2677" i="1"/>
  <c r="Y4977" i="1"/>
  <c r="Y430" i="1"/>
  <c r="Y1837" i="1"/>
  <c r="Y3954" i="1"/>
  <c r="Y3727" i="1"/>
  <c r="Y4699" i="1"/>
  <c r="Y2875" i="1"/>
  <c r="Y1703" i="1"/>
  <c r="Y2535" i="1"/>
  <c r="Y361" i="1"/>
  <c r="Y3993" i="1"/>
  <c r="Y2800" i="1"/>
  <c r="Y1821" i="1"/>
  <c r="Y3295" i="1"/>
  <c r="Y3090" i="1"/>
  <c r="Y207" i="1"/>
  <c r="Y1070" i="1"/>
  <c r="Y4303" i="1"/>
  <c r="Y3738" i="1"/>
  <c r="Y688" i="1"/>
  <c r="Y4888" i="1"/>
  <c r="Y3662" i="1"/>
  <c r="Y2098" i="1"/>
  <c r="Y195" i="1"/>
  <c r="Y3466" i="1"/>
  <c r="Y1492" i="1"/>
  <c r="Y3053" i="1"/>
  <c r="Y314" i="1"/>
  <c r="Y3721" i="1"/>
  <c r="Y3951" i="1"/>
  <c r="Y1519" i="1"/>
  <c r="Y561" i="1"/>
  <c r="Y19" i="1"/>
  <c r="Y2993" i="1"/>
  <c r="Y1334" i="1"/>
  <c r="Y1743" i="1"/>
  <c r="Y4194" i="1"/>
  <c r="Y4805" i="1"/>
  <c r="Y880" i="1"/>
  <c r="Y4970" i="1"/>
  <c r="Y3994" i="1"/>
  <c r="Y4573" i="1"/>
  <c r="Y838" i="1"/>
  <c r="Y3126" i="1"/>
  <c r="Y1273" i="1"/>
  <c r="Y3175" i="1"/>
  <c r="Y4101" i="1"/>
  <c r="Y2084" i="1"/>
  <c r="Y1549" i="1"/>
  <c r="Y4316" i="1"/>
  <c r="Y1722" i="1"/>
  <c r="Y3169" i="1"/>
  <c r="Y64" i="1"/>
  <c r="Y285" i="1"/>
  <c r="Y1181" i="1"/>
  <c r="Y4613" i="1"/>
  <c r="Y3212" i="1"/>
  <c r="Y1103" i="1"/>
  <c r="Y550" i="1"/>
  <c r="Y2200" i="1"/>
  <c r="Y3477" i="1"/>
  <c r="Y3061" i="1"/>
  <c r="Y4930" i="1"/>
  <c r="Y2329" i="1"/>
  <c r="Y4346" i="1"/>
  <c r="Y2646" i="1"/>
  <c r="Y2139" i="1"/>
  <c r="Y3103" i="1"/>
  <c r="Y1161" i="1"/>
  <c r="Y3211" i="1"/>
  <c r="Y1148" i="1"/>
  <c r="Y1676" i="1"/>
  <c r="Y2058" i="1"/>
  <c r="X3872" i="1"/>
  <c r="X3219" i="1"/>
  <c r="X4308" i="1"/>
  <c r="X2898" i="1"/>
  <c r="X2929" i="1"/>
  <c r="X3602" i="1"/>
  <c r="X3895" i="1"/>
  <c r="X3693" i="1"/>
  <c r="X2824" i="1"/>
  <c r="X2280" i="1"/>
  <c r="X2317" i="1"/>
  <c r="X3396" i="1"/>
  <c r="X4406" i="1"/>
  <c r="X2554" i="1"/>
  <c r="X1179" i="1"/>
  <c r="X4267" i="1"/>
  <c r="X1811" i="1"/>
  <c r="X692" i="1"/>
  <c r="X3571" i="1"/>
  <c r="X43" i="1"/>
  <c r="X1980" i="1"/>
  <c r="X4175" i="1"/>
  <c r="X189" i="1"/>
  <c r="X3958" i="1"/>
  <c r="X320" i="1"/>
  <c r="X4832" i="1"/>
  <c r="X751" i="1"/>
  <c r="X3406" i="1"/>
  <c r="X4147" i="1"/>
  <c r="X4319" i="1"/>
  <c r="X3100" i="1"/>
  <c r="X452" i="1"/>
  <c r="X3350" i="1"/>
  <c r="X4657" i="1"/>
  <c r="X2960" i="1"/>
  <c r="X2292" i="1"/>
  <c r="X202" i="1"/>
  <c r="X3891" i="1"/>
  <c r="X4345" i="1"/>
  <c r="X2810" i="1"/>
  <c r="X4256" i="1"/>
  <c r="X4068" i="1"/>
  <c r="X197" i="1"/>
  <c r="X869" i="1"/>
  <c r="X4111" i="1"/>
  <c r="X2340" i="1"/>
  <c r="X401" i="1"/>
  <c r="X483" i="1"/>
  <c r="X405" i="1"/>
  <c r="X1042" i="1"/>
  <c r="X3764" i="1"/>
  <c r="X1407" i="1"/>
  <c r="X3840" i="1"/>
  <c r="X254" i="1"/>
  <c r="X1666" i="1"/>
  <c r="X3886" i="1"/>
  <c r="X650" i="1"/>
  <c r="X2008" i="1"/>
  <c r="X1868" i="1"/>
  <c r="X2425" i="1"/>
  <c r="X4957" i="1"/>
  <c r="X2002" i="1"/>
  <c r="X1880" i="1"/>
  <c r="X4248" i="1"/>
  <c r="X3279" i="1"/>
  <c r="X570" i="1"/>
  <c r="X126" i="1"/>
  <c r="X647" i="1"/>
  <c r="X566" i="1"/>
  <c r="X1746" i="1"/>
  <c r="X741" i="1"/>
  <c r="X2854" i="1"/>
  <c r="X1384" i="1"/>
  <c r="X512" i="1"/>
  <c r="X2060" i="1"/>
  <c r="X707" i="1"/>
  <c r="X2887" i="1"/>
  <c r="X685" i="1"/>
  <c r="X2073" i="1"/>
  <c r="X250" i="1"/>
  <c r="X499" i="1"/>
  <c r="X2207" i="1"/>
  <c r="X4736" i="1"/>
  <c r="X1945" i="1"/>
  <c r="X390" i="1"/>
  <c r="X3974" i="1"/>
  <c r="X255" i="1"/>
  <c r="X2424" i="1"/>
  <c r="X1675" i="1"/>
  <c r="X4219" i="1"/>
  <c r="X176" i="1"/>
  <c r="X4149" i="1"/>
  <c r="X208" i="1"/>
  <c r="X1509" i="1"/>
  <c r="X2713" i="1"/>
  <c r="X383" i="1"/>
  <c r="X706" i="1"/>
  <c r="X2486" i="1"/>
  <c r="X1766" i="1"/>
  <c r="X1126" i="1"/>
  <c r="X1884" i="1"/>
  <c r="X4051" i="1"/>
  <c r="X2283" i="1"/>
  <c r="X1903" i="1"/>
  <c r="X684" i="1"/>
  <c r="X2361" i="1"/>
  <c r="X1995" i="1"/>
  <c r="X1116" i="1"/>
  <c r="X574" i="1"/>
  <c r="X2080" i="1"/>
  <c r="X4276" i="1"/>
  <c r="X2795" i="1"/>
  <c r="X4566" i="1"/>
  <c r="X1194" i="1"/>
  <c r="X2333" i="1"/>
  <c r="X1787" i="1"/>
  <c r="X3746" i="1"/>
  <c r="X523" i="1"/>
  <c r="X4554" i="1"/>
  <c r="X1718" i="1"/>
  <c r="X1862" i="1"/>
  <c r="X2463" i="1"/>
  <c r="X4676" i="1"/>
  <c r="X3766" i="1"/>
  <c r="X3643" i="1"/>
  <c r="X4940" i="1"/>
  <c r="X2311" i="1"/>
  <c r="X1451" i="1"/>
  <c r="X4858" i="1"/>
  <c r="X295" i="1"/>
  <c r="X313" i="1"/>
  <c r="X4450" i="1"/>
  <c r="X4790" i="1"/>
  <c r="X896" i="1"/>
  <c r="X872" i="1"/>
  <c r="X2776" i="1"/>
  <c r="X3760" i="1"/>
  <c r="X666" i="1"/>
  <c r="X3925" i="1"/>
  <c r="X4139" i="1"/>
  <c r="X4280" i="1"/>
  <c r="X4944" i="1"/>
  <c r="X2417" i="1"/>
  <c r="X2650" i="1"/>
  <c r="X2313" i="1"/>
  <c r="X4297" i="1"/>
  <c r="X3569" i="1"/>
  <c r="X1018" i="1"/>
  <c r="X4743" i="1"/>
  <c r="X867" i="1"/>
  <c r="X1560" i="1"/>
  <c r="X4007" i="1"/>
  <c r="X1629" i="1"/>
  <c r="X628" i="1"/>
  <c r="X3927" i="1"/>
  <c r="X663" i="1"/>
  <c r="X1297" i="1"/>
  <c r="X3740" i="1"/>
  <c r="X179" i="1"/>
  <c r="X3608" i="1"/>
  <c r="X2004" i="1"/>
  <c r="X1138" i="1"/>
  <c r="X3142" i="1"/>
  <c r="X3077" i="1"/>
  <c r="X1748" i="1"/>
  <c r="X1902" i="1"/>
  <c r="X2702" i="1"/>
  <c r="X4413" i="1"/>
  <c r="X4889" i="1"/>
  <c r="X4679" i="1"/>
  <c r="X4446" i="1"/>
  <c r="X1082" i="1"/>
  <c r="X1263" i="1"/>
  <c r="X3098" i="1"/>
  <c r="X2243" i="1"/>
  <c r="X2465" i="1"/>
  <c r="X2000" i="1"/>
  <c r="X2921" i="1"/>
  <c r="X1115" i="1"/>
  <c r="X1247" i="1"/>
  <c r="X340" i="1"/>
  <c r="X731" i="1"/>
  <c r="X4483" i="1"/>
  <c r="X2542" i="1"/>
  <c r="X2358" i="1"/>
  <c r="X4742" i="1"/>
  <c r="X3140" i="1"/>
  <c r="X149" i="1"/>
  <c r="X3159" i="1"/>
  <c r="X3209" i="1"/>
  <c r="X4818" i="1"/>
  <c r="X4806" i="1"/>
  <c r="X4172" i="1"/>
  <c r="X426" i="1"/>
  <c r="X3561" i="1"/>
  <c r="X192" i="1"/>
  <c r="X1284" i="1"/>
  <c r="X778" i="1"/>
  <c r="X1938" i="1"/>
  <c r="X2712" i="1"/>
  <c r="X3715" i="1"/>
  <c r="X479" i="1"/>
  <c r="X4359" i="1"/>
  <c r="X463" i="1"/>
  <c r="X2279" i="1"/>
  <c r="X2146" i="1"/>
  <c r="X2388" i="1"/>
  <c r="X3493" i="1"/>
  <c r="X939" i="1"/>
  <c r="X82" i="1"/>
  <c r="X2324" i="1"/>
  <c r="X3592" i="1"/>
  <c r="X4545" i="1"/>
  <c r="X683" i="1"/>
  <c r="X3233" i="1"/>
  <c r="X474" i="1"/>
  <c r="X490" i="1"/>
  <c r="X1318" i="1"/>
  <c r="X1556" i="1"/>
  <c r="X3835" i="1"/>
  <c r="X2268" i="1"/>
  <c r="X1302" i="1"/>
  <c r="X3153" i="1"/>
  <c r="X3102" i="1"/>
  <c r="X1083" i="1"/>
  <c r="X1429" i="1"/>
  <c r="X3403" i="1"/>
  <c r="X4130" i="1"/>
  <c r="X2890" i="1"/>
  <c r="X4029" i="1"/>
  <c r="X3751" i="1"/>
  <c r="X882" i="1"/>
  <c r="X1634" i="1"/>
  <c r="X2435" i="1"/>
  <c r="X1472" i="1"/>
  <c r="X4352" i="1"/>
  <c r="X4370" i="1"/>
  <c r="X2947" i="1"/>
  <c r="X4096" i="1"/>
  <c r="X3027" i="1"/>
  <c r="X4864" i="1"/>
  <c r="X2257" i="1"/>
  <c r="X703" i="1"/>
  <c r="X876" i="1"/>
  <c r="X422" i="1"/>
  <c r="X2022" i="1"/>
  <c r="X957" i="1"/>
  <c r="X2958" i="1"/>
  <c r="X4942" i="1"/>
  <c r="X3551" i="1"/>
  <c r="X2547" i="1"/>
  <c r="X3260" i="1"/>
  <c r="X2602" i="1"/>
  <c r="X475" i="1"/>
  <c r="X1326" i="1"/>
  <c r="X4252" i="1"/>
  <c r="X1041" i="1"/>
  <c r="X3004" i="1"/>
  <c r="X2834" i="1"/>
  <c r="X345" i="1"/>
  <c r="X2784" i="1"/>
  <c r="X3971" i="1"/>
  <c r="X4340" i="1"/>
  <c r="X127" i="1"/>
  <c r="X3873" i="1"/>
  <c r="X1153" i="1"/>
  <c r="X4525" i="1"/>
  <c r="X1913" i="1"/>
  <c r="X655" i="1"/>
  <c r="X4697" i="1"/>
  <c r="X1941" i="1"/>
  <c r="X557" i="1"/>
  <c r="X3021" i="1"/>
  <c r="X4518" i="1"/>
  <c r="X2744" i="1"/>
  <c r="X2387" i="1"/>
  <c r="X4199" i="1"/>
  <c r="X2412" i="1"/>
  <c r="X1499" i="1"/>
  <c r="X827" i="1"/>
  <c r="X159" i="1"/>
  <c r="X1863" i="1"/>
  <c r="X2938" i="1"/>
  <c r="X3273" i="1"/>
  <c r="X461" i="1"/>
  <c r="X3616" i="1"/>
  <c r="X4227" i="1"/>
  <c r="X774" i="1"/>
  <c r="X3378" i="1"/>
  <c r="X1602" i="1"/>
  <c r="X1574" i="1"/>
  <c r="X974" i="1"/>
  <c r="X1174" i="1"/>
  <c r="X4510" i="1"/>
  <c r="X2446" i="1"/>
  <c r="X2741" i="1"/>
  <c r="X972" i="1"/>
  <c r="X4116" i="1"/>
  <c r="X1063" i="1"/>
  <c r="X1725" i="1"/>
  <c r="X2454" i="1"/>
  <c r="X4108" i="1"/>
  <c r="X1307" i="1"/>
  <c r="X3587" i="1"/>
  <c r="X2750" i="1"/>
  <c r="X321" i="1"/>
  <c r="X1471" i="1"/>
  <c r="X2961" i="1"/>
  <c r="X4937" i="1"/>
  <c r="X4794" i="1"/>
  <c r="X4443" i="1"/>
  <c r="X4946" i="1"/>
  <c r="X4086" i="1"/>
  <c r="X2639" i="1"/>
  <c r="X388" i="1"/>
  <c r="X4000" i="1"/>
  <c r="X3483" i="1"/>
  <c r="X3250" i="1"/>
  <c r="X1640" i="1"/>
  <c r="X1090" i="1"/>
  <c r="X3490" i="1"/>
  <c r="X1594" i="1"/>
  <c r="X1831" i="1"/>
  <c r="X3910" i="1"/>
  <c r="X4239" i="1"/>
  <c r="X3596" i="1"/>
  <c r="X4696" i="1"/>
  <c r="X3868" i="1"/>
  <c r="X4960" i="1"/>
  <c r="X466" i="1"/>
  <c r="X3962" i="1"/>
  <c r="X2972" i="1"/>
  <c r="X1004" i="1"/>
  <c r="X4893" i="1"/>
  <c r="X3375" i="1"/>
  <c r="X4825" i="1"/>
  <c r="X625" i="1"/>
  <c r="X1784" i="1"/>
  <c r="X4605" i="1"/>
  <c r="X2056" i="1"/>
  <c r="X86" i="1"/>
  <c r="X2077" i="1"/>
  <c r="X3767" i="1"/>
  <c r="X2287" i="1"/>
  <c r="X3213" i="1"/>
  <c r="X1020" i="1"/>
  <c r="X3308" i="1"/>
  <c r="X1112" i="1"/>
  <c r="X2878" i="1"/>
  <c r="X1693" i="1"/>
  <c r="X1452" i="1"/>
  <c r="X3173" i="1"/>
  <c r="X2198" i="1"/>
  <c r="X1446" i="1"/>
  <c r="X2392" i="1"/>
  <c r="X4926" i="1"/>
  <c r="X1951" i="1"/>
  <c r="X1232" i="1"/>
  <c r="X2552" i="1"/>
  <c r="X1025" i="1"/>
  <c r="X3428" i="1"/>
  <c r="X2771" i="1"/>
  <c r="X3792" i="1"/>
  <c r="X108" i="1"/>
  <c r="X4537" i="1"/>
  <c r="X805" i="1"/>
  <c r="X3911" i="1"/>
  <c r="X2005" i="1"/>
  <c r="X173" i="1"/>
  <c r="X2221" i="1"/>
  <c r="X3741" i="1"/>
  <c r="X2862" i="1"/>
  <c r="X3154" i="1"/>
  <c r="X4425" i="1"/>
  <c r="X3859" i="1"/>
  <c r="X3346" i="1"/>
  <c r="X4367" i="1"/>
  <c r="X396" i="1"/>
  <c r="X2397" i="1"/>
  <c r="X3617" i="1"/>
  <c r="X1948" i="1"/>
  <c r="X835" i="1"/>
  <c r="X4664" i="1"/>
  <c r="X4636" i="1"/>
  <c r="X4740" i="1"/>
  <c r="X1135" i="1"/>
  <c r="X2684" i="1"/>
  <c r="X3793" i="1"/>
  <c r="X4708" i="1"/>
  <c r="X12" i="1"/>
  <c r="X1071" i="1"/>
  <c r="X3230" i="1"/>
  <c r="X31" i="1"/>
  <c r="X2318" i="1"/>
  <c r="X470" i="1"/>
  <c r="X3368" i="1"/>
  <c r="X3251" i="1"/>
  <c r="X2673" i="1"/>
  <c r="X1315" i="1"/>
  <c r="X4384" i="1"/>
  <c r="X1764" i="1"/>
  <c r="X1483" i="1"/>
  <c r="X1749" i="1"/>
  <c r="X1059" i="1"/>
  <c r="X1144" i="1"/>
  <c r="X1542" i="1"/>
  <c r="X4909" i="1"/>
  <c r="X4692" i="1"/>
  <c r="X1185" i="1"/>
  <c r="X600" i="1"/>
  <c r="X2751" i="1"/>
  <c r="X1915" i="1"/>
  <c r="X4466" i="1"/>
  <c r="X3904" i="1"/>
  <c r="X3192" i="1"/>
  <c r="X4648" i="1"/>
  <c r="X963" i="1"/>
  <c r="X3133" i="1"/>
  <c r="X4225" i="1"/>
  <c r="X1453" i="1"/>
  <c r="X3480" i="1"/>
  <c r="X45" i="1"/>
  <c r="X3680" i="1"/>
  <c r="X3841" i="1"/>
  <c r="X2382" i="1"/>
  <c r="X3973" i="1"/>
  <c r="X359" i="1"/>
  <c r="X3353" i="1"/>
  <c r="X2368" i="1"/>
  <c r="X1057" i="1"/>
  <c r="X2681" i="1"/>
  <c r="X249" i="1"/>
  <c r="X791" i="1"/>
  <c r="X3269" i="1"/>
  <c r="X1589" i="1"/>
  <c r="X3986" i="1"/>
  <c r="X977" i="1"/>
  <c r="X3574" i="1"/>
  <c r="X99" i="1"/>
  <c r="X4735" i="1"/>
  <c r="X3686" i="1"/>
  <c r="X54" i="1"/>
  <c r="X1075" i="1"/>
  <c r="X658" i="1"/>
  <c r="X2880" i="1"/>
  <c r="X1418" i="1"/>
  <c r="X4904" i="1"/>
  <c r="X3926" i="1"/>
  <c r="X1066" i="1"/>
  <c r="X527" i="1"/>
  <c r="X412" i="1"/>
  <c r="X3675" i="1"/>
  <c r="X3776" i="1"/>
  <c r="X1014" i="1"/>
  <c r="X4535" i="1"/>
  <c r="X1735" i="1"/>
  <c r="X3454" i="1"/>
  <c r="X768" i="1"/>
  <c r="X2375" i="1"/>
  <c r="X2564" i="1"/>
  <c r="X920" i="1"/>
  <c r="X1910" i="1"/>
  <c r="X3982" i="1"/>
  <c r="X3065" i="1"/>
  <c r="X3772" i="1"/>
  <c r="X1188" i="1"/>
  <c r="X2205" i="1"/>
  <c r="X1401" i="1"/>
  <c r="X3848" i="1"/>
  <c r="X1281" i="1"/>
  <c r="X3119" i="1"/>
  <c r="X742" i="1"/>
  <c r="X918" i="1"/>
  <c r="X3965" i="1"/>
  <c r="X3271" i="1"/>
  <c r="X526" i="1"/>
  <c r="X1558" i="1"/>
  <c r="X3934" i="1"/>
  <c r="X1228" i="1"/>
  <c r="X747" i="1"/>
  <c r="X1460" i="1"/>
  <c r="X1636" i="1"/>
  <c r="X316" i="1"/>
  <c r="X4767" i="1"/>
  <c r="X3629" i="1"/>
  <c r="X609" i="1"/>
  <c r="X2339" i="1"/>
  <c r="X3909" i="1"/>
  <c r="X844" i="1"/>
  <c r="X4623" i="1"/>
  <c r="X351" i="1"/>
  <c r="X3394" i="1"/>
  <c r="X4371" i="1"/>
  <c r="X4980" i="1"/>
  <c r="X1454" i="1"/>
  <c r="X436" i="1"/>
  <c r="X494" i="1"/>
  <c r="X4556" i="1"/>
  <c r="X4870" i="1"/>
  <c r="X3547" i="1"/>
  <c r="X1732" i="1"/>
  <c r="X998" i="1"/>
  <c r="X3759" i="1"/>
  <c r="X1226" i="1"/>
  <c r="X4168" i="1"/>
  <c r="X1008" i="1"/>
  <c r="X851" i="1"/>
  <c r="X4509" i="1"/>
  <c r="X3060" i="1"/>
  <c r="X2621" i="1"/>
  <c r="X3562" i="1"/>
  <c r="X3009" i="1"/>
  <c r="X2480" i="1"/>
  <c r="X3089" i="1"/>
  <c r="X2027" i="1"/>
  <c r="X4608" i="1"/>
  <c r="X2924" i="1"/>
  <c r="X131" i="1"/>
  <c r="X1106" i="1"/>
  <c r="X3408" i="1"/>
  <c r="X2917" i="1"/>
  <c r="X779" i="1"/>
  <c r="X16" i="1"/>
  <c r="X4713" i="1"/>
  <c r="X3149" i="1"/>
  <c r="X4969" i="1"/>
  <c r="X1690" i="1"/>
  <c r="X4281" i="1"/>
  <c r="X2826" i="1"/>
  <c r="X1207" i="1"/>
  <c r="X581" i="1"/>
  <c r="X513" i="1"/>
  <c r="X3482" i="1"/>
  <c r="X4401" i="1"/>
  <c r="X3894" i="1"/>
  <c r="X871" i="1"/>
  <c r="X2130" i="1"/>
  <c r="X2210" i="1"/>
  <c r="X3180" i="1"/>
  <c r="X3676" i="1"/>
  <c r="X4014" i="1"/>
  <c r="X1338" i="1"/>
  <c r="X1301" i="1"/>
  <c r="X764" i="1"/>
  <c r="X4527" i="1"/>
  <c r="X2196" i="1"/>
  <c r="X3195" i="1"/>
  <c r="X819" i="1"/>
  <c r="X1648" i="1"/>
  <c r="X4905" i="1"/>
  <c r="X656" i="1"/>
  <c r="X627" i="1"/>
  <c r="X577" i="1"/>
  <c r="X3433" i="1"/>
  <c r="X2981" i="1"/>
  <c r="X1139" i="1"/>
  <c r="X1653" i="1"/>
  <c r="X1765" i="1"/>
  <c r="X620" i="1"/>
  <c r="X4620" i="1"/>
  <c r="X2832" i="1"/>
  <c r="X4245" i="1"/>
  <c r="X1952" i="1"/>
  <c r="X3970" i="1"/>
  <c r="X2546" i="1"/>
  <c r="X2683" i="1"/>
  <c r="X4137" i="1"/>
  <c r="X4410" i="1"/>
  <c r="X1535" i="1"/>
  <c r="X3355" i="1"/>
  <c r="X1596" i="1"/>
  <c r="X1166" i="1"/>
  <c r="X3118" i="1"/>
  <c r="X3663" i="1"/>
  <c r="X1644" i="1"/>
  <c r="X42" i="1"/>
  <c r="X79" i="1"/>
  <c r="X3011" i="1"/>
  <c r="X1346" i="1"/>
  <c r="X3059" i="1"/>
  <c r="X894" i="1"/>
  <c r="X3352" i="1"/>
  <c r="X582" i="1"/>
  <c r="X4400" i="1"/>
  <c r="X3976" i="1"/>
  <c r="X4503" i="1"/>
  <c r="X3526" i="1"/>
  <c r="X1209" i="1"/>
  <c r="X1255" i="1"/>
  <c r="X4673" i="1"/>
  <c r="X1624" i="1"/>
  <c r="X267" i="1"/>
  <c r="X4813" i="1"/>
  <c r="X3842" i="1"/>
  <c r="X169" i="1"/>
  <c r="X1713" i="1"/>
  <c r="X3492" i="1"/>
  <c r="X3036" i="1"/>
  <c r="X3899" i="1"/>
  <c r="X3024" i="1"/>
  <c r="X4710" i="1"/>
  <c r="X1652" i="1"/>
  <c r="X417" i="1"/>
  <c r="X211" i="1"/>
  <c r="X2670" i="1"/>
  <c r="X4481" i="1"/>
  <c r="X440" i="1"/>
  <c r="X460" i="1"/>
  <c r="X664" i="1"/>
  <c r="X1994" i="1"/>
  <c r="X3586" i="1"/>
  <c r="X4166" i="1"/>
  <c r="X3423" i="1"/>
  <c r="X2201" i="1"/>
  <c r="X1432" i="1"/>
  <c r="X961" i="1"/>
  <c r="X2701" i="1"/>
  <c r="X334" i="1"/>
  <c r="X3291" i="1"/>
  <c r="X1551" i="1"/>
  <c r="X990" i="1"/>
  <c r="X3448" i="1"/>
  <c r="X3472" i="1"/>
  <c r="X2722" i="1"/>
  <c r="X4563" i="1"/>
  <c r="X4354" i="1"/>
  <c r="X4907" i="1"/>
  <c r="X247" i="1"/>
  <c r="X3805" i="1"/>
  <c r="X142" i="1"/>
  <c r="X549" i="1"/>
  <c r="X3985" i="1"/>
  <c r="X2482" i="1"/>
  <c r="X3052" i="1"/>
  <c r="X1729" i="1"/>
  <c r="X3846" i="1"/>
  <c r="X4134" i="1"/>
  <c r="X4627" i="1"/>
  <c r="X469" i="1"/>
  <c r="X4028" i="1"/>
  <c r="X4949" i="1"/>
  <c r="X1900" i="1"/>
  <c r="X2169" i="1"/>
  <c r="X4979" i="1"/>
  <c r="X2052" i="1"/>
  <c r="X2423" i="1"/>
  <c r="X1775" i="1"/>
  <c r="X2936" i="1"/>
  <c r="X1355" i="1"/>
  <c r="X1992" i="1"/>
  <c r="X3389" i="1"/>
  <c r="X3517" i="1"/>
  <c r="X4616" i="1"/>
  <c r="X3441" i="1"/>
  <c r="X3514" i="1"/>
  <c r="X2638" i="1"/>
  <c r="X4853" i="1"/>
  <c r="X1969" i="1"/>
  <c r="X2608" i="1"/>
  <c r="X2802" i="1"/>
  <c r="X3871" i="1"/>
  <c r="X273" i="1"/>
  <c r="X4240" i="1"/>
  <c r="X172" i="1"/>
  <c r="X518" i="1"/>
  <c r="X2378" i="1"/>
  <c r="X845" i="1"/>
  <c r="X1435" i="1"/>
  <c r="X3520" i="1"/>
  <c r="X1736" i="1"/>
  <c r="X1610" i="1"/>
  <c r="X4184" i="1"/>
  <c r="X3494" i="1"/>
  <c r="X2189" i="1"/>
  <c r="X3202" i="1"/>
  <c r="X4985" i="1"/>
  <c r="X1381" i="1"/>
  <c r="X1184" i="1"/>
  <c r="X3386" i="1"/>
  <c r="X4016" i="1"/>
  <c r="X3086" i="1"/>
  <c r="X3323" i="1"/>
  <c r="X858" i="1"/>
  <c r="X1146" i="1"/>
  <c r="X1869" i="1"/>
  <c r="X886" i="1"/>
  <c r="X836" i="1"/>
  <c r="X3455" i="1"/>
  <c r="X3468" i="1"/>
  <c r="X4163" i="1"/>
  <c r="X2716" i="1"/>
  <c r="X2495" i="1"/>
  <c r="X734" i="1"/>
  <c r="X3691" i="1"/>
  <c r="X1819" i="1"/>
  <c r="X3501" i="1"/>
  <c r="X2032" i="1"/>
  <c r="X3654" i="1"/>
  <c r="X752" i="1"/>
  <c r="X4105" i="1"/>
  <c r="X1580" i="1"/>
  <c r="X50" i="1"/>
  <c r="X2630" i="1"/>
  <c r="X1003" i="1"/>
  <c r="X2853" i="1"/>
  <c r="X414" i="1"/>
  <c r="X2297" i="1"/>
  <c r="X1244" i="1"/>
  <c r="X832" i="1"/>
  <c r="X4582" i="1"/>
  <c r="X4849" i="1"/>
  <c r="X4854" i="1"/>
  <c r="X699" i="1"/>
  <c r="X3275" i="1"/>
  <c r="X3451" i="1"/>
  <c r="X4325" i="1"/>
  <c r="X3300" i="1"/>
  <c r="X1533" i="1"/>
  <c r="X1095" i="1"/>
  <c r="X552" i="1"/>
  <c r="X3505" i="1"/>
  <c r="X955" i="1"/>
  <c r="X97" i="1"/>
  <c r="X488" i="1"/>
  <c r="X2731" i="1"/>
  <c r="X3400" i="1"/>
  <c r="X1532" i="1"/>
  <c r="X2527" i="1"/>
  <c r="X2234" i="1"/>
  <c r="X4131" i="1"/>
  <c r="X862" i="1"/>
  <c r="X1424" i="1"/>
  <c r="X3601" i="1"/>
  <c r="X2472" i="1"/>
  <c r="X1829" i="1"/>
  <c r="X468" i="1"/>
  <c r="X1659" i="1"/>
  <c r="X3800" i="1"/>
  <c r="X4587" i="1"/>
  <c r="X1541" i="1"/>
  <c r="X3577" i="1"/>
  <c r="X2643" i="1"/>
  <c r="X4938" i="1"/>
  <c r="X3220" i="1"/>
  <c r="X1092" i="1"/>
  <c r="X3427" i="1"/>
  <c r="X1547" i="1"/>
  <c r="X3582" i="1"/>
  <c r="X612" i="1"/>
  <c r="X268" i="1"/>
  <c r="X402" i="1"/>
  <c r="X907" i="1"/>
  <c r="X3706" i="1"/>
  <c r="X2541" i="1"/>
  <c r="X1511" i="1"/>
  <c r="X1164" i="1"/>
  <c r="X2021" i="1"/>
  <c r="X1540" i="1"/>
  <c r="X1897" i="1"/>
  <c r="X4962" i="1"/>
  <c r="X2158" i="1"/>
  <c r="X2104" i="1"/>
  <c r="X4438" i="1"/>
  <c r="X4250" i="1"/>
  <c r="X1500" i="1"/>
  <c r="X1398" i="1"/>
  <c r="X2848" i="1"/>
  <c r="X2510" i="1"/>
  <c r="X1210" i="1"/>
  <c r="X216" i="1"/>
  <c r="X1695" i="1"/>
  <c r="X1455" i="1"/>
  <c r="X240" i="1"/>
  <c r="X2739" i="1"/>
  <c r="X4222" i="1"/>
  <c r="X2384" i="1"/>
  <c r="X4288" i="1"/>
  <c r="X4880" i="1"/>
  <c r="X4102" i="1"/>
  <c r="X2252" i="1"/>
  <c r="X971" i="1"/>
  <c r="X2946" i="1"/>
  <c r="X3034" i="1"/>
  <c r="X2570" i="1"/>
  <c r="X3512" i="1"/>
  <c r="X194" i="1"/>
  <c r="X2543" i="1"/>
  <c r="X821" i="1"/>
  <c r="X154" i="1"/>
  <c r="X649" i="1"/>
  <c r="X4661" i="1"/>
  <c r="X28" i="1"/>
  <c r="X3305" i="1"/>
  <c r="X2107" i="1"/>
  <c r="X580" i="1"/>
  <c r="X3524" i="1"/>
  <c r="X2904" i="1"/>
  <c r="X1212" i="1"/>
  <c r="X3453" i="1"/>
  <c r="X2259" i="1"/>
  <c r="X4669" i="1"/>
  <c r="X2545" i="1"/>
  <c r="X1389" i="1"/>
  <c r="X3672" i="1"/>
  <c r="X242" i="1"/>
  <c r="X760" i="1"/>
  <c r="X2010" i="1"/>
  <c r="X1021" i="1"/>
  <c r="X4103" i="1"/>
  <c r="X3701" i="1"/>
  <c r="X817" i="1"/>
  <c r="X354" i="1"/>
  <c r="X2019" i="1"/>
  <c r="X908" i="1"/>
  <c r="X3937" i="1"/>
  <c r="X2367" i="1"/>
  <c r="X1937" i="1"/>
  <c r="X2599" i="1"/>
  <c r="X1386" i="1"/>
  <c r="X3347" i="1"/>
  <c r="X4878" i="1"/>
  <c r="X3320" i="1"/>
  <c r="X3729" i="1"/>
  <c r="X3266" i="1"/>
  <c r="X1982" i="1"/>
  <c r="X337" i="1"/>
  <c r="X4653" i="1"/>
  <c r="X826" i="1"/>
  <c r="X2742" i="1"/>
  <c r="X3757" i="1"/>
  <c r="X2006" i="1"/>
  <c r="X1168" i="1"/>
  <c r="X2559" i="1"/>
  <c r="X2516" i="1"/>
  <c r="X3151" i="1"/>
  <c r="X119" i="1"/>
  <c r="X318" i="1"/>
  <c r="X3186" i="1"/>
  <c r="X2153" i="1"/>
  <c r="X3318" i="1"/>
  <c r="X398" i="1"/>
  <c r="X1752" i="1"/>
  <c r="X1357" i="1"/>
  <c r="X1942" i="1"/>
  <c r="X1895" i="1"/>
  <c r="X2129" i="1"/>
  <c r="X89" i="1"/>
  <c r="X161" i="1"/>
  <c r="X110" i="1"/>
  <c r="X1252" i="1"/>
  <c r="X2562" i="1"/>
  <c r="X1203" i="1"/>
  <c r="X4496" i="1"/>
  <c r="X2029" i="1"/>
  <c r="X4011" i="1"/>
  <c r="X34" i="1"/>
  <c r="X593" i="1"/>
  <c r="X2416" i="1"/>
  <c r="X2049" i="1"/>
  <c r="X586" i="1"/>
  <c r="X2314" i="1"/>
  <c r="X1223" i="1"/>
  <c r="X1836" i="1"/>
  <c r="X3674" i="1"/>
  <c r="X3865" i="1"/>
  <c r="X2707" i="1"/>
  <c r="X355" i="1"/>
  <c r="X2419" i="1"/>
  <c r="X680" i="1"/>
  <c r="X4313" i="1"/>
  <c r="X4390" i="1"/>
  <c r="X1907" i="1"/>
  <c r="X2843" i="1"/>
  <c r="X4706" i="1"/>
  <c r="X2951" i="1"/>
  <c r="X2735" i="1"/>
  <c r="X1572" i="1"/>
  <c r="X897" i="1"/>
  <c r="X1894" i="1"/>
  <c r="X1442" i="1"/>
  <c r="X2457" i="1"/>
  <c r="X4624" i="1"/>
  <c r="X2325" i="1"/>
  <c r="X1530" i="1"/>
  <c r="X789" i="1"/>
  <c r="X1922" i="1"/>
  <c r="X4966" i="1"/>
  <c r="X61" i="1"/>
  <c r="X1684" i="1"/>
  <c r="X2799" i="1"/>
  <c r="X4338" i="1"/>
  <c r="X213" i="1"/>
  <c r="X4687" i="1"/>
  <c r="X368" i="1"/>
  <c r="X4091" i="1"/>
  <c r="X4133" i="1"/>
  <c r="X3518" i="1"/>
  <c r="X502" i="1"/>
  <c r="X2549" i="1"/>
  <c r="X4869" i="1"/>
  <c r="X3039" i="1"/>
  <c r="X164" i="1"/>
  <c r="X675" i="1"/>
  <c r="X1960" i="1"/>
  <c r="X1812" i="1"/>
  <c r="X3038" i="1"/>
  <c r="X2185" i="1"/>
  <c r="X221" i="1"/>
  <c r="X4358" i="1"/>
  <c r="X3293" i="1"/>
  <c r="X3160" i="1"/>
  <c r="X1077" i="1"/>
  <c r="X2389" i="1"/>
  <c r="X4041" i="1"/>
  <c r="X1015" i="1"/>
  <c r="X1887" i="1"/>
  <c r="X1534" i="1"/>
  <c r="X860" i="1"/>
  <c r="X1576" i="1"/>
  <c r="X1507" i="1"/>
  <c r="X2160" i="1"/>
  <c r="X4747" i="1"/>
  <c r="X868" i="1"/>
  <c r="X3001" i="1"/>
  <c r="X1234" i="1"/>
  <c r="X3707" i="1"/>
  <c r="X5" i="1"/>
  <c r="X1899" i="1"/>
  <c r="X2030" i="1"/>
  <c r="X1571" i="1"/>
  <c r="X2315" i="1"/>
  <c r="X148" i="1"/>
  <c r="X714" i="1"/>
  <c r="X2698" i="1"/>
  <c r="X1605" i="1"/>
  <c r="X3361" i="1"/>
  <c r="X3906" i="1"/>
  <c r="X3999" i="1"/>
  <c r="X258" i="1"/>
  <c r="X1546" i="1"/>
  <c r="X1943" i="1"/>
  <c r="X1866" i="1"/>
  <c r="X1523" i="1"/>
  <c r="X3815" i="1"/>
  <c r="X4531" i="1"/>
  <c r="X2881" i="1"/>
  <c r="X802" i="1"/>
  <c r="X1356" i="1"/>
  <c r="X563" i="1"/>
  <c r="X843" i="1"/>
  <c r="X4637" i="1"/>
  <c r="X4837" i="1"/>
  <c r="X4423" i="1"/>
  <c r="X2229" i="1"/>
  <c r="X3461" i="1"/>
  <c r="X4726" i="1"/>
  <c r="X4031" i="1"/>
  <c r="X2349" i="1"/>
  <c r="X1229" i="1"/>
  <c r="X1306" i="1"/>
  <c r="X4844" i="1"/>
  <c r="X1403" i="1"/>
  <c r="X702" i="1"/>
  <c r="X4365" i="1"/>
  <c r="X3831" i="1"/>
  <c r="X3407" i="1"/>
  <c r="X2294" i="1"/>
  <c r="X4208" i="1"/>
  <c r="X2261" i="1"/>
  <c r="X2119" i="1"/>
  <c r="X1714" i="1"/>
  <c r="X2068" i="1"/>
  <c r="X348" i="1"/>
  <c r="X227" i="1"/>
  <c r="X555" i="1"/>
  <c r="X1798" i="1"/>
  <c r="X1158" i="1"/>
  <c r="X1753" i="1"/>
  <c r="X1708" i="1"/>
  <c r="X2037" i="1"/>
  <c r="X3882" i="1"/>
  <c r="X4324" i="1"/>
  <c r="X4987" i="1"/>
  <c r="X2066" i="1"/>
  <c r="X419" i="1"/>
  <c r="X3238" i="1"/>
  <c r="X2557" i="1"/>
  <c r="X4511" i="1"/>
  <c r="X1683" i="1"/>
  <c r="X2526" i="1"/>
  <c r="X2445" i="1"/>
  <c r="X3631" i="1"/>
  <c r="X2563" i="1"/>
  <c r="X190" i="1"/>
  <c r="X1929" i="1"/>
  <c r="X4447" i="1"/>
  <c r="X462" i="1"/>
  <c r="X2016" i="1"/>
  <c r="X1975" i="1"/>
  <c r="X107" i="1"/>
  <c r="X992" i="1"/>
  <c r="X23" i="1"/>
  <c r="X4543" i="1"/>
  <c r="X3245" i="1"/>
  <c r="X4045" i="1"/>
  <c r="X4298" i="1"/>
  <c r="X3783" i="1"/>
  <c r="X3957" i="1"/>
  <c r="X2113" i="1"/>
  <c r="X1035" i="1"/>
  <c r="X4764" i="1"/>
  <c r="X2612" i="1"/>
  <c r="X1575" i="1"/>
  <c r="X954" i="1"/>
  <c r="X4512" i="1"/>
  <c r="X3777" i="1"/>
  <c r="X1704" i="1"/>
  <c r="X2529" i="1"/>
  <c r="X1820" i="1"/>
  <c r="X3699" i="1"/>
  <c r="X1502" i="1"/>
  <c r="X672" i="1"/>
  <c r="X376" i="1"/>
  <c r="X3811" i="1"/>
  <c r="X2616" i="1"/>
  <c r="X2892" i="1"/>
  <c r="X1287" i="1"/>
  <c r="X214" i="1"/>
  <c r="X519" i="1"/>
  <c r="X408" i="1"/>
  <c r="X3040" i="1"/>
  <c r="X3938" i="1"/>
  <c r="X1065" i="1"/>
  <c r="X854" i="1"/>
  <c r="X2882" i="1"/>
  <c r="X3797" i="1"/>
  <c r="X3827" i="1"/>
  <c r="X3473" i="1"/>
  <c r="X1466" i="1"/>
  <c r="X4863" i="1"/>
  <c r="X1876" i="1"/>
  <c r="X2985" i="1"/>
  <c r="X4305" i="1"/>
  <c r="X4040" i="1"/>
  <c r="X1940" i="1"/>
  <c r="X4540" i="1"/>
  <c r="X3930" i="1"/>
  <c r="X2306" i="1"/>
  <c r="X443" i="1"/>
  <c r="X4234" i="1"/>
  <c r="X4104" i="1"/>
  <c r="X4356" i="1"/>
  <c r="X183" i="1"/>
  <c r="X3711" i="1"/>
  <c r="X3383" i="1"/>
  <c r="X753" i="1"/>
  <c r="X1358" i="1"/>
  <c r="X873" i="1"/>
  <c r="X689" i="1"/>
  <c r="X2568" i="1"/>
  <c r="X3594" i="1"/>
  <c r="X4752" i="1"/>
  <c r="X4386" i="1"/>
  <c r="X3365" i="1"/>
  <c r="X3528" i="1"/>
  <c r="X3314" i="1"/>
  <c r="X1488" i="1"/>
  <c r="X2911" i="1"/>
  <c r="X775" i="1"/>
  <c r="X604" i="1"/>
  <c r="X3630" i="1"/>
  <c r="X4839" i="1"/>
  <c r="X3218" i="1"/>
  <c r="X4956" i="1"/>
  <c r="X369" i="1"/>
  <c r="X3864" i="1"/>
  <c r="X785" i="1"/>
  <c r="X1487" i="1"/>
  <c r="X3317" i="1"/>
  <c r="X3082" i="1"/>
  <c r="X1496" i="1"/>
  <c r="X2943" i="1"/>
  <c r="X3960" i="1"/>
  <c r="X3498" i="1"/>
  <c r="X274" i="1"/>
  <c r="X1101" i="1"/>
  <c r="X525" i="1"/>
  <c r="X2192" i="1"/>
  <c r="X2366" i="1"/>
  <c r="X4277" i="1"/>
  <c r="X4924" i="1"/>
  <c r="X1204" i="1"/>
  <c r="X903" i="1"/>
  <c r="X4786" i="1"/>
  <c r="X3640" i="1"/>
  <c r="X1406" i="1"/>
  <c r="X3849" i="1"/>
  <c r="X1783" i="1"/>
  <c r="X3549" i="1"/>
  <c r="X3530" i="1"/>
  <c r="X3566" i="1"/>
  <c r="X1412" i="1"/>
  <c r="X3694" i="1"/>
  <c r="X2128" i="1"/>
  <c r="X728" i="1"/>
  <c r="X2026" i="1"/>
  <c r="X4754" i="1"/>
  <c r="X2689" i="1"/>
  <c r="X2877" i="1"/>
  <c r="X3981" i="1"/>
  <c r="X3597" i="1"/>
  <c r="X1375" i="1"/>
  <c r="X2359" i="1"/>
  <c r="X4396" i="1"/>
  <c r="X4405" i="1"/>
  <c r="X309" i="1"/>
  <c r="X2402" i="1"/>
  <c r="X2046" i="1"/>
  <c r="X231" i="1"/>
  <c r="X14" i="1"/>
  <c r="X3779" i="1"/>
  <c r="X336" i="1"/>
  <c r="X3877" i="1"/>
  <c r="X152" i="1"/>
  <c r="X1797" i="1"/>
  <c r="X58" i="1"/>
  <c r="X4463" i="1"/>
  <c r="X4283" i="1"/>
  <c r="X2237" i="1"/>
  <c r="X1721" i="1"/>
  <c r="X4972" i="1"/>
  <c r="X2309" i="1"/>
  <c r="X2505" i="1"/>
  <c r="X3745" i="1"/>
  <c r="X4080" i="1"/>
  <c r="X4109" i="1"/>
  <c r="X3304" i="1"/>
  <c r="X1351" i="1"/>
  <c r="X3286" i="1"/>
  <c r="X2708" i="1"/>
  <c r="X4235" i="1"/>
  <c r="X435" i="1"/>
  <c r="X4571" i="1"/>
  <c r="X3991" i="1"/>
  <c r="X2847" i="1"/>
  <c r="X3063" i="1"/>
  <c r="X1611" i="1"/>
  <c r="X1205" i="1"/>
  <c r="X2357" i="1"/>
  <c r="X2411" i="1"/>
  <c r="X4719" i="1"/>
  <c r="X1723" i="1"/>
  <c r="X375" i="1"/>
  <c r="X4451" i="1"/>
  <c r="X978" i="1"/>
  <c r="X4464" i="1"/>
  <c r="X3243" i="1"/>
  <c r="X217" i="1"/>
  <c r="X4500" i="1"/>
  <c r="X1983" i="1"/>
  <c r="X106" i="1"/>
  <c r="X975" i="1"/>
  <c r="X3199" i="1"/>
  <c r="X158" i="1"/>
  <c r="X1808" i="1"/>
  <c r="X931" i="1"/>
  <c r="X2611" i="1"/>
  <c r="X3845" i="1"/>
  <c r="X288" i="1"/>
  <c r="X2092" i="1"/>
  <c r="X1800" i="1"/>
  <c r="X1415" i="1"/>
  <c r="X4417" i="1"/>
  <c r="X2220" i="1"/>
  <c r="X2484" i="1"/>
  <c r="X2396" i="1"/>
  <c r="X330" i="1"/>
  <c r="X1022" i="1"/>
  <c r="X616" i="1"/>
  <c r="X4434" i="1"/>
  <c r="X2501" i="1"/>
  <c r="X1269" i="1"/>
  <c r="X441" i="1"/>
  <c r="X276" i="1"/>
  <c r="X1987" i="1"/>
  <c r="X1282" i="1"/>
  <c r="X3828" i="1"/>
  <c r="X3615" i="1"/>
  <c r="X2117" i="1"/>
  <c r="X4431" i="1"/>
  <c r="X2818" i="1"/>
  <c r="X1096" i="1"/>
  <c r="X3758" i="1"/>
  <c r="X4695" i="1"/>
  <c r="X2087" i="1"/>
  <c r="X3007" i="1"/>
  <c r="X1107" i="1"/>
  <c r="X4347" i="1"/>
  <c r="X3556" i="1"/>
  <c r="X4339" i="1"/>
  <c r="X281" i="1"/>
  <c r="X4106" i="1"/>
  <c r="X3975" i="1"/>
  <c r="X2451" i="1"/>
  <c r="X1609" i="1"/>
  <c r="X3108" i="1"/>
  <c r="X2930" i="1"/>
  <c r="X661" i="1"/>
  <c r="X1393" i="1"/>
  <c r="X123" i="1"/>
  <c r="X1726" i="1"/>
  <c r="X1125" i="1"/>
  <c r="X3839" i="1"/>
  <c r="X4591" i="1"/>
  <c r="X2013" i="1"/>
  <c r="X3651" i="1"/>
  <c r="X3014" i="1"/>
  <c r="X4610" i="1"/>
  <c r="X3012" i="1"/>
  <c r="X1626" i="1"/>
  <c r="X3978" i="1"/>
  <c r="X1794" i="1"/>
  <c r="X621" i="1"/>
  <c r="X1171" i="1"/>
  <c r="X667" i="1"/>
  <c r="X807" i="1"/>
  <c r="X2582" i="1"/>
  <c r="X3207" i="1"/>
  <c r="X1094" i="1"/>
  <c r="X4089" i="1"/>
  <c r="X3632" i="1"/>
  <c r="X3825" i="1"/>
  <c r="X787" i="1"/>
  <c r="X1618" i="1"/>
  <c r="X1404" i="1"/>
  <c r="X53" i="1"/>
  <c r="X4157" i="1"/>
  <c r="X3335" i="1"/>
  <c r="X4759" i="1"/>
  <c r="X4146" i="1"/>
  <c r="X2886" i="1"/>
  <c r="X3945" i="1"/>
  <c r="X1688" i="1"/>
  <c r="X4604" i="1"/>
  <c r="X746" i="1"/>
  <c r="X1846" i="1"/>
  <c r="X3457" i="1"/>
  <c r="X3327" i="1"/>
  <c r="X3237" i="1"/>
  <c r="X356" i="1"/>
  <c r="X4253" i="1"/>
  <c r="X2696" i="1"/>
  <c r="X564" i="1"/>
  <c r="X1603" i="1"/>
  <c r="X4304" i="1"/>
  <c r="X652" i="1"/>
  <c r="X1362" i="1"/>
  <c r="X3310" i="1"/>
  <c r="X2076" i="1"/>
  <c r="X3861" i="1"/>
  <c r="X2796" i="1"/>
  <c r="X3647" i="1"/>
  <c r="X2667" i="1"/>
  <c r="X120" i="1"/>
  <c r="X643" i="1"/>
  <c r="X642" i="1"/>
  <c r="X1986" i="1"/>
  <c r="X1719" i="1"/>
  <c r="X4173" i="1"/>
  <c r="X2809" i="1"/>
  <c r="X289" i="1"/>
  <c r="X4439" i="1"/>
  <c r="X2793" i="1"/>
  <c r="X11" i="1"/>
  <c r="X906" i="1"/>
  <c r="X1521" i="1"/>
  <c r="X1585" i="1"/>
  <c r="X3002" i="1"/>
  <c r="X3232" i="1"/>
  <c r="X3019" i="1"/>
  <c r="X2443" i="1"/>
  <c r="X1958" i="1"/>
  <c r="X3010" i="1"/>
  <c r="X3936" i="1"/>
  <c r="X4270" i="1"/>
  <c r="X3765" i="1"/>
  <c r="X1497" i="1"/>
  <c r="X700" i="1"/>
  <c r="X2267" i="1"/>
  <c r="X2692" i="1"/>
  <c r="X4074" i="1"/>
  <c r="X536" i="1"/>
  <c r="X4811" i="1"/>
  <c r="X3731" i="1"/>
  <c r="X4836" i="1"/>
  <c r="X3431" i="1"/>
  <c r="X2335" i="1"/>
  <c r="X1465" i="1"/>
  <c r="X1317" i="1"/>
  <c r="X3947" i="1"/>
  <c r="X898" i="1"/>
  <c r="X3487" i="1"/>
  <c r="X2874" i="1"/>
  <c r="X1990" i="1"/>
  <c r="X2176" i="1"/>
  <c r="X3227" i="1"/>
  <c r="X4432" i="1"/>
  <c r="X4921" i="1"/>
  <c r="X1470" i="1"/>
  <c r="X3301" i="1"/>
  <c r="X829" i="1"/>
  <c r="X3879" i="1"/>
  <c r="X323" i="1"/>
  <c r="X3708" i="1"/>
  <c r="X2736" i="1"/>
  <c r="X1581" i="1"/>
  <c r="X1111" i="1"/>
  <c r="X4391" i="1"/>
  <c r="X2410" i="1"/>
  <c r="X1154" i="1"/>
  <c r="X2688" i="1"/>
  <c r="X1417" i="1"/>
  <c r="X522" i="1"/>
  <c r="X188" i="1"/>
  <c r="X2238" i="1"/>
  <c r="X2194" i="1"/>
  <c r="X2734" i="1"/>
  <c r="X4262" i="1"/>
  <c r="X3165" i="1"/>
  <c r="X3079" i="1"/>
  <c r="X4602" i="1"/>
  <c r="X3440" i="1"/>
  <c r="X2173" i="1"/>
  <c r="X215" i="1"/>
  <c r="X4135" i="1"/>
  <c r="X3565" i="1"/>
  <c r="X2255" i="1"/>
  <c r="X4611" i="1"/>
  <c r="X1564" i="1"/>
  <c r="X2520" i="1"/>
  <c r="X1061" i="1"/>
  <c r="X3333" i="1"/>
  <c r="X1853" i="1"/>
  <c r="X3687" i="1"/>
  <c r="X4143" i="1"/>
  <c r="X4334" i="1"/>
  <c r="X919" i="1"/>
  <c r="X2513" i="1"/>
  <c r="X1920" i="1"/>
  <c r="X4107" i="1"/>
  <c r="X209" i="1"/>
  <c r="X3990" i="1"/>
  <c r="X2193" i="1"/>
  <c r="X1222" i="1"/>
  <c r="X926" i="1"/>
  <c r="X2614" i="1"/>
  <c r="X358" i="1"/>
  <c r="X4698" i="1"/>
  <c r="X2524" i="1"/>
  <c r="X2511" i="1"/>
  <c r="X4913" i="1"/>
  <c r="X2091" i="1"/>
  <c r="X3369" i="1"/>
  <c r="X2065" i="1"/>
  <c r="X541" i="1"/>
  <c r="X1513" i="1"/>
  <c r="X1006" i="1"/>
  <c r="X4842" i="1"/>
  <c r="X856" i="1"/>
  <c r="X508" i="1"/>
  <c r="X1440" i="1"/>
  <c r="X2785" i="1"/>
  <c r="X4606" i="1"/>
  <c r="X1219" i="1"/>
  <c r="X121" i="1"/>
  <c r="X2926" i="1"/>
  <c r="X1378" i="1"/>
  <c r="X4397" i="1"/>
  <c r="X4810" i="1"/>
  <c r="X4220" i="1"/>
  <c r="X338" i="1"/>
  <c r="X3261" i="1"/>
  <c r="X1173" i="1"/>
  <c r="X4323" i="1"/>
  <c r="X2659" i="1"/>
  <c r="X4686" i="1"/>
  <c r="X1917" i="1"/>
  <c r="X589" i="1"/>
  <c r="X4357" i="1"/>
  <c r="X434" i="1"/>
  <c r="X2150" i="1"/>
  <c r="X3376" i="1"/>
  <c r="X1183" i="1"/>
  <c r="X2208" i="1"/>
  <c r="X1265" i="1"/>
  <c r="X3850" i="1"/>
  <c r="X1290" i="1"/>
  <c r="X2081" i="1"/>
  <c r="X3542" i="1"/>
  <c r="X1426" i="1"/>
  <c r="X372" i="1"/>
  <c r="X2191" i="1"/>
  <c r="X4558" i="1"/>
  <c r="X4928" i="1"/>
  <c r="X2625" i="1"/>
  <c r="X2478" i="1"/>
  <c r="X4223" i="1"/>
  <c r="X4053" i="1"/>
  <c r="X472" i="1"/>
  <c r="X3533" i="1"/>
  <c r="X3051" i="1"/>
  <c r="X2833" i="1"/>
  <c r="X3902" i="1"/>
  <c r="X2086" i="1"/>
  <c r="X3713" i="1"/>
  <c r="X137" i="1"/>
  <c r="X2849" i="1"/>
  <c r="X2580" i="1"/>
  <c r="X615" i="1"/>
  <c r="X9" i="1"/>
  <c r="X2622" i="1"/>
  <c r="X2067" i="1"/>
  <c r="X1679" i="1"/>
  <c r="X1673" i="1"/>
  <c r="X301" i="1"/>
  <c r="X2566" i="1"/>
  <c r="X2954" i="1"/>
  <c r="X2512" i="1"/>
  <c r="X4282" i="1"/>
  <c r="X4581" i="1"/>
  <c r="X3559" i="1"/>
  <c r="X2971" i="1"/>
  <c r="X1224" i="1"/>
  <c r="X2492" i="1"/>
  <c r="X4995" i="1"/>
  <c r="X1606" i="1"/>
  <c r="X691" i="1"/>
  <c r="X204" i="1"/>
  <c r="X2497" i="1"/>
  <c r="X4561" i="1"/>
  <c r="X2385" i="1"/>
  <c r="X4215" i="1"/>
  <c r="X1782" i="1"/>
  <c r="X4218" i="1"/>
  <c r="X3285" i="1"/>
  <c r="X2680" i="1"/>
  <c r="X184" i="1"/>
  <c r="X439" i="1"/>
  <c r="X3591" i="1"/>
  <c r="X1771" i="1"/>
  <c r="X1202" i="1"/>
  <c r="X1159" i="1"/>
  <c r="X4524" i="1"/>
  <c r="X2760" i="1"/>
  <c r="X623" i="1"/>
  <c r="X1411" i="1"/>
  <c r="X294" i="1"/>
  <c r="X2414" i="1"/>
  <c r="X4993" i="1"/>
  <c r="X2100" i="1"/>
  <c r="X3136" i="1"/>
  <c r="X4258" i="1"/>
  <c r="X1904" i="1"/>
  <c r="X2291" i="1"/>
  <c r="X1751" i="1"/>
  <c r="X507" i="1"/>
  <c r="X2" i="1"/>
  <c r="X4967" i="1"/>
  <c r="X1379" i="1"/>
  <c r="X1129" i="1"/>
  <c r="X2174" i="1"/>
  <c r="X1079" i="1"/>
  <c r="X4203" i="1"/>
  <c r="X4700" i="1"/>
  <c r="X1650" i="1"/>
  <c r="X3554" i="1"/>
  <c r="X3085" i="1"/>
  <c r="X4271" i="1"/>
  <c r="X2345" i="1"/>
  <c r="X437" i="1"/>
  <c r="X3682" i="1"/>
  <c r="X3449" i="1"/>
  <c r="X4596" i="1"/>
  <c r="X3637" i="1"/>
  <c r="X3116" i="1"/>
  <c r="X433" i="1"/>
  <c r="X2871" i="1"/>
  <c r="X1491" i="1"/>
  <c r="X1147" i="1"/>
  <c r="X2694" i="1"/>
  <c r="X2627" i="1"/>
  <c r="X3488" i="1"/>
  <c r="X1352" i="1"/>
  <c r="X1067" i="1"/>
  <c r="X2177" i="1"/>
  <c r="X2093" i="1"/>
  <c r="X1305" i="1"/>
  <c r="X4656" i="1"/>
  <c r="X1191" i="1"/>
  <c r="X3802" i="1"/>
  <c r="X2572" i="1"/>
  <c r="X762" i="1"/>
  <c r="X282" i="1"/>
  <c r="X3188" i="1"/>
  <c r="X4069" i="1"/>
  <c r="X3181" i="1"/>
  <c r="X2260" i="1"/>
  <c r="X57" i="1"/>
  <c r="X1677" i="1"/>
  <c r="X1898" i="1"/>
  <c r="X4186" i="1"/>
  <c r="X1474" i="1"/>
  <c r="X3762" i="1"/>
  <c r="X646" i="1"/>
  <c r="X2186" i="1"/>
  <c r="X224" i="1"/>
  <c r="X4771" i="1"/>
  <c r="X1335" i="1"/>
  <c r="X2064" i="1"/>
  <c r="X823" i="1"/>
  <c r="X312" i="1"/>
  <c r="X3836" i="1"/>
  <c r="X3785" i="1"/>
  <c r="X2743" i="1"/>
  <c r="X1984" i="1"/>
  <c r="X4826" i="1"/>
  <c r="X4435" i="1"/>
  <c r="X1327" i="1"/>
  <c r="X1661" i="1"/>
  <c r="X1872" i="1"/>
  <c r="X3409" i="1"/>
  <c r="X1962" i="1"/>
  <c r="X3603" i="1"/>
  <c r="X3208" i="1"/>
  <c r="X3905" i="1"/>
  <c r="X3583" i="1"/>
  <c r="X3907" i="1"/>
  <c r="X4251" i="1"/>
  <c r="X2906" i="1"/>
  <c r="X921" i="1"/>
  <c r="X3809" i="1"/>
  <c r="X3733" i="1"/>
  <c r="X4441" i="1"/>
  <c r="X198" i="1"/>
  <c r="X374" i="1"/>
  <c r="X2204" i="1"/>
  <c r="X2851" i="1"/>
  <c r="X2124" i="1"/>
  <c r="X1390" i="1"/>
  <c r="X603" i="1"/>
  <c r="X331" i="1"/>
  <c r="X2620" i="1"/>
  <c r="X3623" i="1"/>
  <c r="X4787" i="1"/>
  <c r="X4666" i="1"/>
  <c r="X578" i="1"/>
  <c r="X3092" i="1"/>
  <c r="X2326" i="1"/>
  <c r="X662" i="1"/>
  <c r="X2613" i="1"/>
  <c r="X2033" i="1"/>
  <c r="X220" i="1"/>
  <c r="X39" i="1"/>
  <c r="X2274" i="1"/>
  <c r="X357" i="1"/>
  <c r="X3414" i="1"/>
  <c r="X3127" i="1"/>
  <c r="X2166" i="1"/>
  <c r="X3366" i="1"/>
  <c r="X4603" i="1"/>
  <c r="X3456" i="1"/>
  <c r="X3782" i="1"/>
  <c r="X4922" i="1"/>
  <c r="X510" i="1"/>
  <c r="X1369" i="1"/>
  <c r="X1759" i="1"/>
  <c r="X3717" i="1"/>
  <c r="X3046" i="1"/>
  <c r="X1816" i="1"/>
  <c r="X3967" i="1"/>
  <c r="X4884" i="1"/>
  <c r="X4462" i="1"/>
  <c r="X3328" i="1"/>
  <c r="X3412" i="1"/>
  <c r="X2145" i="1"/>
  <c r="X794" i="1"/>
  <c r="X2144" i="1"/>
  <c r="X2644" i="1"/>
  <c r="X594" i="1"/>
  <c r="X3685" i="1"/>
  <c r="X4950" i="1"/>
  <c r="X411" i="1"/>
  <c r="X1789" i="1"/>
  <c r="X745" i="1"/>
  <c r="X196" i="1"/>
  <c r="X3334" i="1"/>
  <c r="X168" i="1"/>
  <c r="X3888" i="1"/>
  <c r="X4155" i="1"/>
  <c r="X3023" i="1"/>
  <c r="X1517" i="1"/>
  <c r="X4902" i="1"/>
  <c r="X933" i="1"/>
  <c r="X4312" i="1"/>
  <c r="X3807" i="1"/>
  <c r="X2272" i="1"/>
  <c r="X1776" i="1"/>
  <c r="X112" i="1"/>
  <c r="X2607" i="1"/>
  <c r="X3074" i="1"/>
  <c r="X983" i="1"/>
  <c r="X2792" i="1"/>
  <c r="X3683" i="1"/>
  <c r="X3641" i="1"/>
  <c r="X2819" i="1"/>
  <c r="X2974" i="1"/>
  <c r="X1251" i="1"/>
  <c r="X3020" i="1"/>
  <c r="X399" i="1"/>
  <c r="X4807" i="1"/>
  <c r="X448" i="1"/>
  <c r="X421" i="1"/>
  <c r="X4850" i="1"/>
  <c r="X2094" i="1"/>
  <c r="X4629" i="1"/>
  <c r="X2920" i="1"/>
  <c r="X449" i="1"/>
  <c r="X2097" i="1"/>
  <c r="X4770" i="1"/>
  <c r="X1908" i="1"/>
  <c r="X135" i="1"/>
  <c r="X1777" i="1"/>
  <c r="X2363" i="1"/>
  <c r="X2403" i="1"/>
  <c r="X798" i="1"/>
  <c r="X3390" i="1"/>
  <c r="X2962" i="1"/>
  <c r="X4150" i="1"/>
  <c r="X3794" i="1"/>
  <c r="X3359" i="1"/>
  <c r="X790" i="1"/>
  <c r="X4911" i="1"/>
  <c r="X1785" i="1"/>
  <c r="X4670" i="1"/>
  <c r="X1388" i="1"/>
  <c r="X1738" i="1"/>
  <c r="X1740" i="1"/>
  <c r="X3558" i="1"/>
  <c r="X982" i="1"/>
  <c r="X450" i="1"/>
  <c r="X4266" i="1"/>
  <c r="X2679" i="1"/>
  <c r="X1410" i="1"/>
  <c r="X1539" i="1"/>
  <c r="X530" i="1"/>
  <c r="X1892" i="1"/>
  <c r="X3722" i="1"/>
  <c r="X3281" i="1"/>
  <c r="X4547" i="1"/>
  <c r="X4402" i="1"/>
  <c r="X3723" i="1"/>
  <c r="X2816" i="1"/>
  <c r="X1671" i="1"/>
  <c r="X3104" i="1"/>
  <c r="X2249" i="1"/>
  <c r="X2905" i="1"/>
  <c r="X141" i="1"/>
  <c r="X3018" i="1"/>
  <c r="X3203" i="1"/>
  <c r="X4005" i="1"/>
  <c r="X2310" i="1"/>
  <c r="X1997" i="1"/>
  <c r="X4081" i="1"/>
  <c r="X1805" i="1"/>
  <c r="X3131" i="1"/>
  <c r="X2184" i="1"/>
  <c r="X611" i="1"/>
  <c r="X1627" i="1"/>
  <c r="X1545" i="1"/>
  <c r="X4668" i="1"/>
  <c r="X2968" i="1"/>
  <c r="X1604" i="1"/>
  <c r="X2225" i="1"/>
  <c r="X3719" i="1"/>
  <c r="X455" i="1"/>
  <c r="X3058" i="1"/>
  <c r="X3702" i="1"/>
  <c r="X1918" i="1"/>
  <c r="X4265" i="1"/>
  <c r="X150" i="1"/>
  <c r="X4058" i="1"/>
  <c r="X1813" i="1"/>
  <c r="X2245" i="1"/>
  <c r="X265" i="1"/>
  <c r="X3442" i="1"/>
  <c r="X3240" i="1"/>
  <c r="X1522" i="1"/>
  <c r="X1599" i="1"/>
  <c r="X1048" i="1"/>
  <c r="X2747" i="1"/>
  <c r="X3553" i="1"/>
  <c r="X4792" i="1"/>
  <c r="X986" i="1"/>
  <c r="X310" i="1"/>
  <c r="X4331" i="1"/>
  <c r="X554" i="1"/>
  <c r="X3469" i="1"/>
  <c r="X864" i="1"/>
  <c r="X2399" i="1"/>
  <c r="X4855" i="1"/>
  <c r="X3155" i="1"/>
  <c r="X638" i="1"/>
  <c r="X3194" i="1"/>
  <c r="X1741" i="1"/>
  <c r="X4379" i="1"/>
  <c r="X3134" i="1"/>
  <c r="X272" i="1"/>
  <c r="X4057" i="1"/>
  <c r="X1339" i="1"/>
  <c r="X558" i="1"/>
  <c r="X3336" i="1"/>
  <c r="X4848" i="1"/>
  <c r="X2788" i="1"/>
  <c r="X259" i="1"/>
  <c r="X4382" i="1"/>
  <c r="X3600" i="1"/>
  <c r="X4467" i="1"/>
  <c r="X4932" i="1"/>
  <c r="X1344" i="1"/>
  <c r="X2934" i="1"/>
  <c r="X4048" i="1"/>
  <c r="X2666" i="1"/>
  <c r="X1363" i="1"/>
  <c r="X4214" i="1"/>
  <c r="X644" i="1"/>
  <c r="X724" i="1"/>
  <c r="X3121" i="1"/>
  <c r="X4738" i="1"/>
  <c r="X4228" i="1"/>
  <c r="X3179" i="1"/>
  <c r="X2842" i="1"/>
  <c r="X606" i="1"/>
  <c r="X1637" i="1"/>
  <c r="X4865" i="1"/>
  <c r="X4452" i="1"/>
  <c r="X705" i="1"/>
  <c r="X1773" i="1"/>
  <c r="X2362" i="1"/>
  <c r="X1858" i="1"/>
  <c r="X4978" i="1"/>
  <c r="X645" i="1"/>
  <c r="X4366" i="1"/>
  <c r="X4750" i="1"/>
  <c r="X2592" i="1"/>
  <c r="X4295" i="1"/>
  <c r="X4779" i="1"/>
  <c r="X4196" i="1"/>
  <c r="X899" i="1"/>
  <c r="X2433" i="1"/>
  <c r="X4430" i="1"/>
  <c r="X1622" i="1"/>
  <c r="X4564" i="1"/>
  <c r="X3659" i="1"/>
  <c r="X162" i="1"/>
  <c r="X3358" i="1"/>
  <c r="X4355" i="1"/>
  <c r="X1924" i="1"/>
  <c r="X2953" i="1"/>
  <c r="X4038" i="1"/>
  <c r="X732" i="1"/>
  <c r="X91" i="1"/>
  <c r="X1298" i="1"/>
  <c r="X4461" i="1"/>
  <c r="X2807" i="1"/>
  <c r="X380" i="1"/>
  <c r="X286" i="1"/>
  <c r="X1731" i="1"/>
  <c r="X2897" i="1"/>
  <c r="X905" i="1"/>
  <c r="X2931" i="1"/>
  <c r="X4646" i="1"/>
  <c r="X4598" i="1"/>
  <c r="X1830" i="1"/>
  <c r="X4411" i="1"/>
  <c r="X3572" i="1"/>
  <c r="X3307" i="1"/>
  <c r="X3171" i="1"/>
  <c r="X596" i="1"/>
  <c r="X3987" i="1"/>
  <c r="X815" i="1"/>
  <c r="X4731" i="1"/>
  <c r="X4479" i="1"/>
  <c r="X2873" i="1"/>
  <c r="X1778" i="1"/>
  <c r="X1852" i="1"/>
  <c r="X1839" i="1"/>
  <c r="X1757" i="1"/>
  <c r="X3834" i="1"/>
  <c r="X1600" i="1"/>
  <c r="X960" i="1"/>
  <c r="X203" i="1"/>
  <c r="X4" i="1"/>
  <c r="X2491" i="1"/>
  <c r="X2864" i="1"/>
  <c r="X4268" i="1"/>
  <c r="X2727" i="1"/>
  <c r="X1456" i="1"/>
  <c r="X3670" i="1"/>
  <c r="X4121" i="1"/>
  <c r="X1256" i="1"/>
  <c r="X3450" i="1"/>
  <c r="X3784" i="1"/>
  <c r="X1928" i="1"/>
  <c r="X1508" i="1"/>
  <c r="X2821" i="1"/>
  <c r="X2822" i="1"/>
  <c r="X1425" i="1"/>
  <c r="X2055" i="1"/>
  <c r="X447" i="1"/>
  <c r="X2640" i="1"/>
  <c r="X2078" i="1"/>
  <c r="X937" i="1"/>
  <c r="X1761" i="1"/>
  <c r="X4570" i="1"/>
  <c r="X1257" i="1"/>
  <c r="X1088" i="1"/>
  <c r="X4660" i="1"/>
  <c r="X1824" i="1"/>
  <c r="X3795" i="1"/>
  <c r="X729" i="1"/>
  <c r="X1635" i="1"/>
  <c r="X665" i="1"/>
  <c r="X1391" i="1"/>
  <c r="X4614" i="1"/>
  <c r="X3398" i="1"/>
  <c r="X2151" i="1"/>
  <c r="X2594" i="1"/>
  <c r="X3585" i="1"/>
  <c r="X117" i="1"/>
  <c r="X800" i="1"/>
  <c r="X1238" i="1"/>
  <c r="X3446" i="1"/>
  <c r="X4216" i="1"/>
  <c r="X3704" i="1"/>
  <c r="X2143" i="1"/>
  <c r="X2195" i="1"/>
  <c r="X4484" i="1"/>
  <c r="X4036" i="1"/>
  <c r="X3064" i="1"/>
  <c r="X1361" i="1"/>
  <c r="X80" i="1"/>
  <c r="X4753" i="1"/>
  <c r="X3677" i="1"/>
  <c r="X883" i="1"/>
  <c r="X543" i="1"/>
  <c r="X2471" i="1"/>
  <c r="X3362" i="1"/>
  <c r="X3620" i="1"/>
  <c r="X1239" i="1"/>
  <c r="X1312" i="1"/>
  <c r="X3496" i="1"/>
  <c r="X1591" i="1"/>
  <c r="X471" i="1"/>
  <c r="X1750" i="1"/>
  <c r="X3156" i="1"/>
  <c r="X2262" i="1"/>
  <c r="X509" i="1"/>
  <c r="X1128" i="1"/>
  <c r="X1498" i="1"/>
  <c r="X363" i="1"/>
  <c r="X2596" i="1"/>
  <c r="X1544" i="1"/>
  <c r="X3117" i="1"/>
  <c r="X2923" i="1"/>
  <c r="X1000" i="1"/>
  <c r="X4287" i="1"/>
  <c r="X3399" i="1"/>
  <c r="X885" i="1"/>
  <c r="X3183" i="1"/>
  <c r="X2635" i="1"/>
  <c r="X180" i="1"/>
  <c r="X2647" i="1"/>
  <c r="X2714" i="1"/>
  <c r="X2949" i="1"/>
  <c r="X1447" i="1"/>
  <c r="X520" i="1"/>
  <c r="X4816" i="1"/>
  <c r="X3581" i="1"/>
  <c r="X2373" i="1"/>
  <c r="X3460" i="1"/>
  <c r="X4954" i="1"/>
  <c r="X3661" i="1"/>
  <c r="X2380" i="1"/>
  <c r="X2436" i="1"/>
  <c r="X3241" i="1"/>
  <c r="X780" i="1"/>
  <c r="X1275" i="1"/>
  <c r="X4894" i="1"/>
  <c r="X4300" i="1"/>
  <c r="X302" i="1"/>
  <c r="X1053" i="1"/>
  <c r="X2009" i="1"/>
  <c r="X2276" i="1"/>
  <c r="X103" i="1"/>
  <c r="X4507" i="1"/>
  <c r="X3029" i="1"/>
  <c r="X2023" i="1"/>
  <c r="X2212" i="1"/>
  <c r="X3198" i="1"/>
  <c r="X1620" i="1"/>
  <c r="X1423" i="1"/>
  <c r="X771" i="1"/>
  <c r="X241" i="1"/>
  <c r="X1977" i="1"/>
  <c r="X3968" i="1"/>
  <c r="X4514" i="1"/>
  <c r="X3655" i="1"/>
  <c r="X4785" i="1"/>
  <c r="X308" i="1"/>
  <c r="X4688" i="1"/>
  <c r="X2550" i="1"/>
  <c r="X7" i="1"/>
  <c r="X4871" i="1"/>
  <c r="X3284" i="1"/>
  <c r="X3270" i="1"/>
  <c r="X1845" i="1"/>
  <c r="X769" i="1"/>
  <c r="X4487" i="1"/>
  <c r="X3812" i="1"/>
  <c r="X270" i="1"/>
  <c r="X4098" i="1"/>
  <c r="X3649" i="1"/>
  <c r="X4516" i="1"/>
  <c r="X3611" i="1"/>
  <c r="X181" i="1"/>
  <c r="X4964" i="1"/>
  <c r="X1360" i="1"/>
  <c r="X4936" i="1"/>
  <c r="X1032" i="1"/>
  <c r="X1991" i="1"/>
  <c r="X4336" i="1"/>
  <c r="X4851" i="1"/>
  <c r="X1935" i="1"/>
  <c r="X2649" i="1"/>
  <c r="X1768" i="1"/>
  <c r="X4179" i="1"/>
  <c r="X1874" i="1"/>
  <c r="X4206" i="1"/>
  <c r="X2390" i="1"/>
  <c r="X2927" i="1"/>
  <c r="X1087" i="1"/>
  <c r="X1180" i="1"/>
  <c r="X852" i="1"/>
  <c r="X4489" i="1"/>
  <c r="X2197" i="1"/>
  <c r="X4515" i="1"/>
  <c r="X2867" i="1"/>
  <c r="X100" i="1"/>
  <c r="X1152" i="1"/>
  <c r="X3500" i="1"/>
  <c r="X4244" i="1"/>
  <c r="X3404" i="1"/>
  <c r="X177" i="1"/>
  <c r="X3564" i="1"/>
  <c r="X1691" i="1"/>
  <c r="X4046" i="1"/>
  <c r="X4242" i="1"/>
  <c r="X2488" i="1"/>
  <c r="X1033" i="1"/>
  <c r="X4578" i="1"/>
  <c r="X917" i="1"/>
  <c r="X420" i="1"/>
  <c r="X153" i="1"/>
  <c r="X979" i="1"/>
  <c r="X134" i="1"/>
  <c r="X133" i="1"/>
  <c r="X2431" i="1"/>
  <c r="X3268" i="1"/>
  <c r="X2239" i="1"/>
  <c r="X3679" i="1"/>
  <c r="X2122" i="1"/>
  <c r="X4506" i="1"/>
  <c r="X1036" i="1"/>
  <c r="X3003" i="1"/>
  <c r="X4931" i="1"/>
  <c r="X2179" i="1"/>
  <c r="X4412" i="1"/>
  <c r="X458" i="1"/>
  <c r="X4469" i="1"/>
  <c r="X1118" i="1"/>
  <c r="X2763" i="1"/>
  <c r="X2350" i="1"/>
  <c r="X3742" i="1"/>
  <c r="X863" i="1"/>
  <c r="X670" i="1"/>
  <c r="X1052" i="1"/>
  <c r="X4992" i="1"/>
  <c r="X3639" i="1"/>
  <c r="X743" i="1"/>
  <c r="X2790" i="1"/>
  <c r="X3096" i="1"/>
  <c r="X3214" i="1"/>
  <c r="X1861" i="1"/>
  <c r="X2476" i="1"/>
  <c r="X59" i="1"/>
  <c r="X3948" i="1"/>
  <c r="X4963" i="1"/>
  <c r="X3479" i="1"/>
  <c r="X3570" i="1"/>
  <c r="X3546" i="1"/>
  <c r="X1289" i="1"/>
  <c r="X660" i="1"/>
  <c r="X3391" i="1"/>
  <c r="X4615" i="1"/>
  <c r="X1841" i="1"/>
  <c r="X2039" i="1"/>
  <c r="X1818" i="1"/>
  <c r="X32" i="1"/>
  <c r="X2772" i="1"/>
  <c r="X4037" i="1"/>
  <c r="X2157" i="1"/>
  <c r="X1686" i="1"/>
  <c r="X4783" i="1"/>
  <c r="X1060" i="1"/>
  <c r="X109" i="1"/>
  <c r="X1444" i="1"/>
  <c r="X1849" i="1"/>
  <c r="X3638" i="1"/>
  <c r="X1449" i="1"/>
  <c r="X4733" i="1"/>
  <c r="X2057" i="1"/>
  <c r="X1779" i="1"/>
  <c r="X3128" i="1"/>
  <c r="X820" i="1"/>
  <c r="X4973" i="1"/>
  <c r="X2131" i="1"/>
  <c r="X425" i="1"/>
  <c r="X653" i="1"/>
  <c r="X2766" i="1"/>
  <c r="X2017" i="1"/>
  <c r="X736" i="1"/>
  <c r="X1054" i="1"/>
  <c r="X4723" i="1"/>
  <c r="X4307" i="1"/>
  <c r="X1512" i="1"/>
  <c r="X1155" i="1"/>
  <c r="X1694" i="1"/>
  <c r="X4257" i="1"/>
  <c r="X2668" i="1"/>
  <c r="X2493" i="1"/>
  <c r="X3013" i="1"/>
  <c r="X1504" i="1"/>
  <c r="X4113" i="1"/>
  <c r="X4238" i="1"/>
  <c r="X4207" i="1"/>
  <c r="X3837" i="1"/>
  <c r="X2298" i="1"/>
  <c r="X3769" i="1"/>
  <c r="X4311" i="1"/>
  <c r="X997" i="1"/>
  <c r="X3272" i="1"/>
  <c r="X2250" i="1"/>
  <c r="X81" i="1"/>
  <c r="X4830" i="1"/>
  <c r="X1947" i="1"/>
  <c r="X1871" i="1"/>
  <c r="X3329" i="1"/>
  <c r="X3087" i="1"/>
  <c r="X4502" i="1"/>
  <c r="X4460" i="1"/>
  <c r="X3263" i="1"/>
  <c r="X4158" i="1"/>
  <c r="X186" i="1"/>
  <c r="X3516" i="1"/>
  <c r="X2551" i="1"/>
  <c r="X4542" i="1"/>
  <c r="X3288" i="1"/>
  <c r="X1510" i="1"/>
  <c r="X73" i="1"/>
  <c r="X125" i="1"/>
  <c r="X324" i="1"/>
  <c r="X1177" i="1"/>
  <c r="X4903" i="1"/>
  <c r="X1801" i="1"/>
  <c r="X3196" i="1"/>
  <c r="X298" i="1"/>
  <c r="X4934" i="1"/>
  <c r="X4075" i="1"/>
  <c r="X3255" i="1"/>
  <c r="X4915" i="1"/>
  <c r="X1044" i="1"/>
  <c r="X2246" i="1"/>
  <c r="X942" i="1"/>
  <c r="X2233" i="1"/>
  <c r="X679" i="1"/>
  <c r="X102" i="1"/>
  <c r="X1882" i="1"/>
  <c r="X3897" i="1"/>
  <c r="X4008" i="1"/>
  <c r="X493" i="1"/>
  <c r="X4006" i="1"/>
  <c r="X3720" i="1"/>
  <c r="X1909" i="1"/>
  <c r="X966" i="1"/>
  <c r="X2918" i="1"/>
  <c r="X696" i="1"/>
  <c r="X4741" i="1"/>
  <c r="X750" i="1"/>
  <c r="X4593" i="1"/>
  <c r="X3330" i="1"/>
  <c r="X3983" i="1"/>
  <c r="X1933" i="1"/>
  <c r="X1529" i="1"/>
  <c r="X4097" i="1"/>
  <c r="X2180" i="1"/>
  <c r="X2573" i="1"/>
  <c r="X2653" i="1"/>
  <c r="X901" i="1"/>
  <c r="X4513" i="1"/>
  <c r="X687" i="1"/>
  <c r="X105" i="1"/>
  <c r="X3933" i="1"/>
  <c r="X3508" i="1"/>
  <c r="X3531" i="1"/>
  <c r="X251" i="1"/>
  <c r="X1823" i="1"/>
  <c r="X2605" i="1"/>
  <c r="X2321" i="1"/>
  <c r="X3838" i="1"/>
  <c r="X2050" i="1"/>
  <c r="X2427" i="1"/>
  <c r="X1916" i="1"/>
  <c r="X2737" i="1"/>
  <c r="X3187" i="1"/>
  <c r="X4986" i="1"/>
  <c r="X4457" i="1"/>
  <c r="X2487" i="1"/>
  <c r="X2164" i="1"/>
  <c r="X4259" i="1"/>
  <c r="X4010" i="1"/>
  <c r="X3847" i="1"/>
  <c r="X1208" i="1"/>
  <c r="X4085" i="1"/>
  <c r="X985" i="1"/>
  <c r="X2059" i="1"/>
  <c r="X516" i="1"/>
  <c r="X3781" i="1"/>
  <c r="X4917" i="1"/>
  <c r="X4177" i="1"/>
  <c r="X3700" i="1"/>
  <c r="X4821" i="1"/>
  <c r="X174" i="1"/>
  <c r="X2096" i="1"/>
  <c r="X4404" i="1"/>
  <c r="X68" i="1"/>
  <c r="X887" i="1"/>
  <c r="X1972" i="1"/>
  <c r="X3589" i="1"/>
  <c r="X3197" i="1"/>
  <c r="X1710" i="1"/>
  <c r="X2944" i="1"/>
  <c r="X1072" i="1"/>
  <c r="X2264" i="1"/>
  <c r="X1664" i="1"/>
  <c r="X4895" i="1"/>
  <c r="X4709" i="1"/>
  <c r="X690" i="1"/>
  <c r="X1518" i="1"/>
  <c r="X4635" i="1"/>
  <c r="X2939" i="1"/>
  <c r="X2485" i="1"/>
  <c r="X4885" i="1"/>
  <c r="X738" i="1"/>
  <c r="X1817" i="1"/>
  <c r="X2061" i="1"/>
  <c r="X3342" i="1"/>
  <c r="X2558" i="1"/>
  <c r="X695" i="1"/>
  <c r="X828" i="1"/>
  <c r="X709" i="1"/>
  <c r="X1214" i="1"/>
  <c r="X3363" i="1"/>
  <c r="X529" i="1"/>
  <c r="X1288" i="1"/>
  <c r="X2567" i="1"/>
  <c r="X4293" i="1"/>
  <c r="X1840" i="1"/>
  <c r="X2553" i="1"/>
  <c r="X2798" i="1"/>
  <c r="X4935" i="1"/>
  <c r="X2710" i="1"/>
  <c r="X283" i="1"/>
  <c r="X1387" i="1"/>
  <c r="X1046" i="1"/>
  <c r="X4631" i="1"/>
  <c r="X4769" i="1"/>
  <c r="X487" i="1"/>
  <c r="X1311" i="1"/>
  <c r="X2168" i="1"/>
  <c r="X3184" i="1"/>
  <c r="X1329" i="1"/>
  <c r="X4019" i="1"/>
  <c r="X4025" i="1"/>
  <c r="X370" i="1"/>
  <c r="X2014" i="1"/>
  <c r="X4728" i="1"/>
  <c r="X2591" i="1"/>
  <c r="X4249" i="1"/>
  <c r="X2391" i="1"/>
  <c r="X391" i="1"/>
  <c r="X2383" i="1"/>
  <c r="X4373" i="1"/>
  <c r="X3129" i="1"/>
  <c r="X4802" i="1"/>
  <c r="X1193" i="1"/>
  <c r="X4327" i="1"/>
  <c r="X2228" i="1"/>
  <c r="X3568" i="1"/>
  <c r="X4230" i="1"/>
  <c r="X3054" i="1"/>
  <c r="X2719" i="1"/>
  <c r="X4473" i="1"/>
  <c r="X3210" i="1"/>
  <c r="X3540" i="1"/>
  <c r="X3928" i="1"/>
  <c r="X1320" i="1"/>
  <c r="X2755" i="1"/>
  <c r="X2509" i="1"/>
  <c r="X841" i="1"/>
  <c r="X230" i="1"/>
  <c r="X4777" i="1"/>
  <c r="X4442" i="1"/>
  <c r="X1760" i="1"/>
  <c r="X2975" i="1"/>
  <c r="X5000" i="1"/>
  <c r="X2633" i="1"/>
  <c r="X3804" i="1"/>
  <c r="X2430" i="1"/>
  <c r="X3491" i="1"/>
  <c r="X4672" i="1"/>
  <c r="X2781" i="1"/>
  <c r="X4775" i="1"/>
  <c r="X3634" i="1"/>
  <c r="X3115" i="1"/>
  <c r="X1758" i="1"/>
  <c r="X232" i="1"/>
  <c r="X1213" i="1"/>
  <c r="X2277" i="1"/>
  <c r="X1756" i="1"/>
  <c r="X3878" i="1"/>
  <c r="X4314" i="1"/>
  <c r="X4589" i="1"/>
  <c r="X755" i="1"/>
  <c r="X4042" i="1"/>
  <c r="X795" i="1"/>
  <c r="X2347" i="1"/>
  <c r="X1598" i="1"/>
  <c r="X2652" i="1"/>
  <c r="X4680" i="1"/>
  <c r="X1701" i="1"/>
  <c r="X66" i="1"/>
  <c r="X3302" i="1"/>
  <c r="X1073" i="1"/>
  <c r="X1964" i="1"/>
  <c r="X4868" i="1"/>
  <c r="X2426" i="1"/>
  <c r="X2327" i="1"/>
  <c r="X2587" i="1"/>
  <c r="X2609" i="1"/>
  <c r="X4988" i="1"/>
  <c r="X2125" i="1"/>
  <c r="X3593" i="1"/>
  <c r="X711" i="1"/>
  <c r="X2103" i="1"/>
  <c r="X4641" i="1"/>
  <c r="X4685" i="1"/>
  <c r="X2149" i="1"/>
  <c r="X3671" i="1"/>
  <c r="X2483" i="1"/>
  <c r="X4562" i="1"/>
  <c r="X2908" i="1"/>
  <c r="X877" i="1"/>
  <c r="X1668" i="1"/>
  <c r="X24" i="1"/>
  <c r="X3471" i="1"/>
  <c r="X2479" i="1"/>
  <c r="X3122" i="1"/>
  <c r="X2876" i="1"/>
  <c r="X96" i="1"/>
  <c r="X1274" i="1"/>
  <c r="X608" i="1"/>
  <c r="X1304" i="1"/>
  <c r="X4898" i="1"/>
  <c r="X418" i="1"/>
  <c r="X1217" i="1"/>
  <c r="X1649" i="1"/>
  <c r="X3709" i="1"/>
  <c r="X659" i="1"/>
  <c r="X2001" i="1"/>
  <c r="X962" i="1"/>
  <c r="X1277" i="1"/>
  <c r="X1755" i="1"/>
  <c r="X4847" i="1"/>
  <c r="X1665" i="1"/>
  <c r="X1568" i="1"/>
  <c r="X1430" i="1"/>
  <c r="X1780" i="1"/>
  <c r="X2371" i="1"/>
  <c r="X1657" i="1"/>
  <c r="X3956" i="1"/>
  <c r="X3144" i="1"/>
  <c r="X4891" i="1"/>
  <c r="X3057" i="1"/>
  <c r="X4083" i="1"/>
  <c r="X3555" i="1"/>
  <c r="X4684" i="1"/>
  <c r="X4013" i="1"/>
  <c r="X1477" i="1"/>
  <c r="X3755" i="1"/>
  <c r="X1408" i="1"/>
  <c r="X935" i="1"/>
  <c r="X1956" i="1"/>
  <c r="X271" i="1"/>
  <c r="X4678" i="1"/>
  <c r="X3823" i="1"/>
  <c r="X3037" i="1"/>
  <c r="X1056" i="1"/>
  <c r="X438" i="1"/>
  <c r="X2178" i="1"/>
  <c r="X3495" i="1"/>
  <c r="X2584" i="1"/>
  <c r="X1706" i="1"/>
  <c r="X3761" i="1"/>
  <c r="X2757" i="1"/>
  <c r="X3735" i="1"/>
  <c r="X2275" i="1"/>
  <c r="X115" i="1"/>
  <c r="X1162" i="1"/>
  <c r="X1176" i="1"/>
  <c r="X2531" i="1"/>
  <c r="X4900" i="1"/>
  <c r="X1347" i="1"/>
  <c r="X1421" i="1"/>
  <c r="X500" i="1"/>
  <c r="X1010" i="1"/>
  <c r="X4643" i="1"/>
  <c r="X4732" i="1"/>
  <c r="X514" i="1"/>
  <c r="X2686" i="1"/>
  <c r="X3138" i="1"/>
  <c r="X4486" i="1"/>
  <c r="X3425" i="1"/>
  <c r="X3080" i="1"/>
  <c r="X3984" i="1"/>
  <c r="X344" i="1"/>
  <c r="X922" i="1"/>
  <c r="X379" i="1"/>
  <c r="X352" i="1"/>
  <c r="X2101" i="1"/>
  <c r="X1814" i="1"/>
  <c r="X497" i="1"/>
  <c r="X3605" i="1"/>
  <c r="X3141" i="1"/>
  <c r="X4388" i="1"/>
  <c r="X4948" i="1"/>
  <c r="X2127" i="1"/>
  <c r="X4737" i="1"/>
  <c r="X4200" i="1"/>
  <c r="X2984" i="1"/>
  <c r="X3239" i="1"/>
  <c r="X4638" i="1"/>
  <c r="X781" i="1"/>
  <c r="X4560" i="1"/>
  <c r="X3050" i="1"/>
  <c r="X3091" i="1"/>
  <c r="X722" i="1"/>
  <c r="X1613" i="1"/>
  <c r="X1828" i="1"/>
  <c r="X4165" i="1"/>
  <c r="X3743" i="1"/>
  <c r="X2838" i="1"/>
  <c r="X4034" i="1"/>
  <c r="X3875" i="1"/>
  <c r="X2629" i="1"/>
  <c r="X1029" i="1"/>
  <c r="X2448" i="1"/>
  <c r="X4952" i="1"/>
  <c r="X3006" i="1"/>
  <c r="X4236" i="1"/>
  <c r="X796" i="1"/>
  <c r="X262" i="1"/>
  <c r="X2753" i="1"/>
  <c r="X3158" i="1"/>
  <c r="X3049" i="1"/>
  <c r="X4454" i="1"/>
  <c r="X4433" i="1"/>
  <c r="X46" i="1"/>
  <c r="X4468" i="1"/>
  <c r="X599" i="1"/>
  <c r="X3113" i="1"/>
  <c r="X3826" i="1"/>
  <c r="X2756" i="1"/>
  <c r="X4009" i="1"/>
  <c r="X4974" i="1"/>
  <c r="X859" i="1"/>
  <c r="X236" i="1"/>
  <c r="X2797" i="1"/>
  <c r="X3321" i="1"/>
  <c r="X3900" i="1"/>
  <c r="X720" i="1"/>
  <c r="X556" i="1"/>
  <c r="X4574" i="1"/>
  <c r="X71" i="1"/>
  <c r="X585" i="1"/>
  <c r="X1998" i="1"/>
  <c r="X3215" i="1"/>
  <c r="X4415" i="1"/>
  <c r="X3367" i="1"/>
  <c r="X1667" i="1"/>
  <c r="X2806" i="1"/>
  <c r="X4852" i="1"/>
  <c r="X77" i="1"/>
  <c r="X3535" i="1"/>
  <c r="X1569" i="1"/>
  <c r="X3032" i="1"/>
  <c r="X4337" i="1"/>
  <c r="X2003" i="1"/>
  <c r="X4076" i="1"/>
  <c r="X4712" i="1"/>
  <c r="X2533" i="1"/>
  <c r="X3989" i="1"/>
  <c r="X3497" i="1"/>
  <c r="X3887" i="1"/>
  <c r="X1641" i="1"/>
  <c r="X635" i="1"/>
  <c r="X1712" i="1"/>
  <c r="X1437" i="1"/>
  <c r="X4054" i="1"/>
  <c r="X1300" i="1"/>
  <c r="X4882" i="1"/>
  <c r="X816" i="1"/>
  <c r="X4877" i="1"/>
  <c r="X1323" i="1"/>
  <c r="X1856" i="1"/>
  <c r="X3525" i="1"/>
  <c r="X2804" i="1"/>
  <c r="X3147" i="1"/>
  <c r="X2973" i="1"/>
  <c r="X4018" i="1"/>
  <c r="X2671" i="1"/>
  <c r="X3912" i="1"/>
  <c r="X3177" i="1"/>
  <c r="X532" i="1"/>
  <c r="X1988" i="1"/>
  <c r="X1151" i="1"/>
  <c r="X1893" i="1"/>
  <c r="X2791" i="1"/>
  <c r="X4796" i="1"/>
  <c r="X595" i="1"/>
  <c r="X2615" i="1"/>
  <c r="X2937" i="1"/>
  <c r="X1996" i="1"/>
  <c r="X947" i="1"/>
  <c r="X3645" i="1"/>
  <c r="X1934" i="1"/>
  <c r="X3648" i="1"/>
  <c r="X451" i="1"/>
  <c r="X1612" i="1"/>
  <c r="X2730" i="1"/>
  <c r="X2477" i="1"/>
  <c r="X1873" i="1"/>
  <c r="X853" i="1"/>
  <c r="X94" i="1"/>
  <c r="X4727" i="1"/>
  <c r="X503" i="1"/>
  <c r="X1353" i="1"/>
  <c r="X4470" i="1"/>
  <c r="X1332" i="1"/>
  <c r="X2070" i="1"/>
  <c r="X4838" i="1"/>
  <c r="X2293" i="1"/>
  <c r="X2273" i="1"/>
  <c r="X3157" i="1"/>
  <c r="X2216" i="1"/>
  <c r="X3253" i="1"/>
  <c r="X1206" i="1"/>
  <c r="X3507" i="1"/>
  <c r="X473" i="1"/>
  <c r="X3236" i="1"/>
  <c r="X4292" i="1"/>
  <c r="X932" i="1"/>
  <c r="X4418" i="1"/>
  <c r="X2437" i="1"/>
  <c r="X2950" i="1"/>
  <c r="X3075" i="1"/>
  <c r="X3896" i="1"/>
  <c r="X3371" i="1"/>
  <c r="X2211" i="1"/>
  <c r="X1617" i="1"/>
  <c r="X2619" i="1"/>
  <c r="X385" i="1"/>
  <c r="X2095" i="1"/>
  <c r="X3035" i="1"/>
  <c r="X2738" i="1"/>
  <c r="X235" i="1"/>
  <c r="X1040" i="1"/>
  <c r="X4301" i="1"/>
  <c r="X1528" i="1"/>
  <c r="X4488" i="1"/>
  <c r="X2945" i="1"/>
  <c r="X1733" i="1"/>
  <c r="X879" i="1"/>
  <c r="X4766" i="1"/>
  <c r="X2470" i="1"/>
  <c r="X766" i="1"/>
  <c r="X1261" i="1"/>
  <c r="X803" i="1"/>
  <c r="X144" i="1"/>
  <c r="X146" i="1"/>
  <c r="X772" i="1"/>
  <c r="X4721" i="1"/>
  <c r="X2209" i="1"/>
  <c r="X4682" i="1"/>
  <c r="X3941" i="1"/>
  <c r="X3099" i="1"/>
  <c r="X3773" i="1"/>
  <c r="X2907" i="1"/>
  <c r="X2548" i="1"/>
  <c r="X4856" i="1"/>
  <c r="X761" i="1"/>
  <c r="X1930" i="1"/>
  <c r="X4906" i="1"/>
  <c r="X3401" i="1"/>
  <c r="X866" i="1"/>
  <c r="X2286" i="1"/>
  <c r="X2715" i="1"/>
  <c r="X2376" i="1"/>
  <c r="X4793" i="1"/>
  <c r="X4663" i="1"/>
  <c r="X147" i="1"/>
  <c r="X953" i="1"/>
  <c r="X2507" i="1"/>
  <c r="X4192" i="1"/>
  <c r="X4729" i="1"/>
  <c r="X3259" i="1"/>
  <c r="X130" i="1"/>
  <c r="X2925" i="1"/>
  <c r="X2555" i="1"/>
  <c r="X1494" i="1"/>
  <c r="X970" i="1"/>
  <c r="X3799" i="1"/>
  <c r="X792" i="1"/>
  <c r="X3590" i="1"/>
  <c r="X3730" i="1"/>
  <c r="X2901" i="1"/>
  <c r="X4082" i="1"/>
  <c r="X1796" i="1"/>
  <c r="X1698" i="1"/>
  <c r="X1169" i="1"/>
  <c r="X2532" i="1"/>
  <c r="X980" i="1"/>
  <c r="X2024" i="1"/>
  <c r="X874" i="1"/>
  <c r="X2749" i="1"/>
  <c r="X1747" i="1"/>
  <c r="X3618" i="1"/>
  <c r="X2724" i="1"/>
  <c r="X3162" i="1"/>
  <c r="X226" i="1"/>
  <c r="X2444" i="1"/>
  <c r="X1536" i="1"/>
  <c r="X3387" i="1"/>
  <c r="X1316" i="1"/>
  <c r="X3595" i="1"/>
  <c r="X4187" i="1"/>
  <c r="X2695" i="1"/>
  <c r="X2857" i="1"/>
  <c r="X287" i="1"/>
  <c r="X1692" i="1"/>
  <c r="X4834" i="1"/>
  <c r="X4376" i="1"/>
  <c r="X3204" i="1"/>
  <c r="X2090" i="1"/>
  <c r="X1365" i="1"/>
  <c r="X1051" i="1"/>
  <c r="X748" i="1"/>
  <c r="X2351" i="1"/>
  <c r="X2514" i="1"/>
  <c r="X806" i="1"/>
  <c r="X3172" i="1"/>
  <c r="X4667" i="1"/>
  <c r="X1946" i="1"/>
  <c r="X3081" i="1"/>
  <c r="X4099" i="1"/>
  <c r="X3315" i="1"/>
  <c r="X3523" i="1"/>
  <c r="X1463" i="1"/>
  <c r="X1259" i="1"/>
  <c r="X1235" i="1"/>
  <c r="X3698" i="1"/>
  <c r="X2508" i="1"/>
  <c r="X1080" i="1"/>
  <c r="X1642" i="1"/>
  <c r="X2721" i="1"/>
  <c r="X2182" i="1"/>
  <c r="X4151" i="1"/>
  <c r="X2856" i="1"/>
  <c r="X1023" i="1"/>
  <c r="X4645" i="1"/>
  <c r="X3788" i="1"/>
  <c r="X2803" i="1"/>
  <c r="X491" i="1"/>
  <c r="X166" i="1"/>
  <c r="X44" i="1"/>
  <c r="X2369" i="1"/>
  <c r="X1127" i="1"/>
  <c r="X4087" i="1"/>
  <c r="X3244" i="1"/>
  <c r="X1864" i="1"/>
  <c r="X261" i="1"/>
  <c r="X4362" i="1"/>
  <c r="X1678" i="1"/>
  <c r="X1527" i="1"/>
  <c r="X4093" i="1"/>
  <c r="X4690" i="1"/>
  <c r="X1656" i="1"/>
  <c r="X1614" i="1"/>
  <c r="X4945" i="1"/>
  <c r="X538" i="1"/>
  <c r="X2381" i="1"/>
  <c r="X1959" i="1"/>
  <c r="X2779" i="1"/>
  <c r="X1623" i="1"/>
  <c r="X4027" i="1"/>
  <c r="X367" i="1"/>
  <c r="X2966" i="1"/>
  <c r="X3264" i="1"/>
  <c r="X3351" i="1"/>
  <c r="X2725" i="1"/>
  <c r="X601" i="1"/>
  <c r="X3952" i="1"/>
  <c r="X1832" i="1"/>
  <c r="X3552" i="1"/>
  <c r="X633" i="1"/>
  <c r="X2565" i="1"/>
  <c r="X4539" i="1"/>
  <c r="X3961" i="1"/>
  <c r="X1433" i="1"/>
  <c r="X1700" i="1"/>
  <c r="X1336" i="1"/>
  <c r="X4445" i="1"/>
  <c r="X3744" i="1"/>
  <c r="X1970" i="1"/>
  <c r="X2536" i="1"/>
  <c r="X1091" i="1"/>
  <c r="X4056" i="1"/>
  <c r="X943" i="1"/>
  <c r="X4261" i="1"/>
  <c r="X2051" i="1"/>
  <c r="X1790" i="1"/>
  <c r="X2360" i="1"/>
  <c r="X3464" i="1"/>
  <c r="X2499" i="1"/>
  <c r="X3915" i="1"/>
  <c r="X893" i="1"/>
  <c r="X884" i="1"/>
  <c r="X1448" i="1"/>
  <c r="X3750" i="1"/>
  <c r="X3728" i="1"/>
  <c r="X4840" i="1"/>
  <c r="X4226" i="1"/>
  <c r="X1295" i="1"/>
  <c r="X4285" i="1"/>
  <c r="X156" i="1"/>
  <c r="X539" i="1"/>
  <c r="X4077" i="1"/>
  <c r="X915" i="1"/>
  <c r="X1270" i="1"/>
  <c r="X3354" i="1"/>
  <c r="X4360" i="1"/>
  <c r="X266" i="1"/>
  <c r="X999" i="1"/>
  <c r="X4795" i="1"/>
  <c r="X3338" i="1"/>
  <c r="X1068" i="1"/>
  <c r="X1939" i="1"/>
  <c r="X2597" i="1"/>
  <c r="X1285" i="1"/>
  <c r="X413" i="1"/>
  <c r="X4023" i="1"/>
  <c r="X2996" i="1"/>
  <c r="X996" i="1"/>
  <c r="X1896" i="1"/>
  <c r="X3152" i="1"/>
  <c r="X3576" i="1"/>
  <c r="X1109" i="1"/>
  <c r="X371" i="1"/>
  <c r="X4919" i="1"/>
  <c r="X4126" i="1"/>
  <c r="X2999" i="1"/>
  <c r="X1240" i="1"/>
  <c r="X544" i="1"/>
  <c r="X4264" i="1"/>
  <c r="X3584" i="1"/>
  <c r="X1593" i="1"/>
  <c r="X911" i="1"/>
  <c r="X300" i="1"/>
  <c r="X3770" i="1"/>
  <c r="X3536" i="1"/>
  <c r="X464" i="1"/>
  <c r="X1727" i="1"/>
  <c r="X810" i="1"/>
  <c r="X3381" i="1"/>
  <c r="X4901" i="1"/>
  <c r="X1967" i="1"/>
  <c r="X2031" i="1"/>
  <c r="X3429" i="1"/>
  <c r="X2515" i="1"/>
  <c r="X3114" i="1"/>
  <c r="X782" i="1"/>
  <c r="X2691" i="1"/>
  <c r="X4899" i="1"/>
  <c r="X4100" i="1"/>
  <c r="X1198" i="1"/>
  <c r="X3550" i="1"/>
  <c r="X4167" i="1"/>
  <c r="X3377" i="1"/>
  <c r="X861" i="1"/>
  <c r="X4763" i="1"/>
  <c r="X163" i="1"/>
  <c r="X4744" i="1"/>
  <c r="X4649" i="1"/>
  <c r="X2983" i="1"/>
  <c r="X1443" i="1"/>
  <c r="X85" i="1"/>
  <c r="X3139" i="1"/>
  <c r="X3901" i="1"/>
  <c r="X3650" i="1"/>
  <c r="X814" i="1"/>
  <c r="X3234" i="1"/>
  <c r="X297" i="1"/>
  <c r="X3768" i="1"/>
  <c r="X3924" i="1"/>
  <c r="X1803" i="1"/>
  <c r="X2223" i="1"/>
  <c r="X1330" i="1"/>
  <c r="X2539" i="1"/>
  <c r="X3563" i="1"/>
  <c r="X199" i="1"/>
  <c r="X904" i="1"/>
  <c r="X263" i="1"/>
  <c r="X3921" i="1"/>
  <c r="X4981" i="1"/>
  <c r="X2808" i="1"/>
  <c r="X1961" i="1"/>
  <c r="X2544" i="1"/>
  <c r="X3000" i="1"/>
  <c r="X1019" i="1"/>
  <c r="X3737" i="1"/>
  <c r="X1724" i="1"/>
  <c r="X3916" i="1"/>
  <c r="X504" i="1"/>
  <c r="X1855" i="1"/>
  <c r="X587" i="1"/>
  <c r="X4908" i="1"/>
  <c r="X400" i="1"/>
  <c r="X2651" i="1"/>
  <c r="X191" i="1"/>
  <c r="X4526" i="1"/>
  <c r="X3972" i="1"/>
  <c r="X3658" i="1"/>
  <c r="X1467" i="1"/>
  <c r="X2305" i="1"/>
  <c r="X4306" i="1"/>
  <c r="X2858" i="1"/>
  <c r="X3599" i="1"/>
  <c r="X3340" i="1"/>
  <c r="X4971" i="1"/>
  <c r="X1016" i="1"/>
  <c r="X4022" i="1"/>
  <c r="X2561" i="1"/>
  <c r="X560" i="1"/>
  <c r="X3030" i="1"/>
  <c r="X4492" i="1"/>
  <c r="X136" i="1"/>
  <c r="X1495" i="1"/>
  <c r="X2595" i="1"/>
  <c r="X3817" i="1"/>
  <c r="X1878" i="1"/>
  <c r="X4125" i="1"/>
  <c r="X3379" i="1"/>
  <c r="X3422" i="1"/>
  <c r="X2364" i="1"/>
  <c r="X4975" i="1"/>
  <c r="X3475" i="1"/>
  <c r="X1187" i="1"/>
  <c r="X200" i="1"/>
  <c r="X4328" i="1"/>
  <c r="X248" i="1"/>
  <c r="X2461" i="1"/>
  <c r="X1772" i="1"/>
  <c r="X2703" i="1"/>
  <c r="X1293" i="1"/>
  <c r="X4592" i="1"/>
  <c r="X4595" i="1"/>
  <c r="X3174" i="1"/>
  <c r="X749" i="1"/>
  <c r="X3644" i="1"/>
  <c r="X1385" i="1"/>
  <c r="X2733" i="1"/>
  <c r="X4730" i="1"/>
  <c r="X4012" i="1"/>
  <c r="X3665" i="1"/>
  <c r="X3364" i="1"/>
  <c r="X4232" i="1"/>
  <c r="X4812" i="1"/>
  <c r="X2155" i="1"/>
  <c r="X175" i="1"/>
  <c r="X1296" i="1"/>
  <c r="X579" i="1"/>
  <c r="X17" i="1"/>
  <c r="X1621" i="1"/>
  <c r="X3445" i="1"/>
  <c r="X1405" i="1"/>
  <c r="X3161" i="1"/>
  <c r="X171" i="1"/>
  <c r="X4465" i="1"/>
  <c r="X1303" i="1"/>
  <c r="X306" i="1"/>
  <c r="X4275" i="1"/>
  <c r="X914" i="1"/>
  <c r="X3573" i="1"/>
  <c r="X482" i="1"/>
  <c r="X2281" i="1"/>
  <c r="X364" i="1"/>
  <c r="X2965" i="1"/>
  <c r="X2959" i="1"/>
  <c r="X4833" i="1"/>
  <c r="X403" i="1"/>
  <c r="X1682" i="1"/>
  <c r="X4841" i="1"/>
  <c r="X2240" i="1"/>
  <c r="X1888" i="1"/>
  <c r="X2728" i="1"/>
  <c r="X3111" i="1"/>
  <c r="X41" i="1"/>
  <c r="X1632" i="1"/>
  <c r="X784" i="1"/>
  <c r="X1662" i="1"/>
  <c r="X2401" i="1"/>
  <c r="X233" i="1"/>
  <c r="X3470" i="1"/>
  <c r="X1047" i="1"/>
  <c r="X2893" i="1"/>
  <c r="X2778" i="1"/>
  <c r="X1464" i="1"/>
  <c r="X1833" i="1"/>
  <c r="X618" i="1"/>
  <c r="X2593" i="1"/>
  <c r="X269" i="1"/>
  <c r="X4835" i="1"/>
  <c r="X2415" i="1"/>
  <c r="X4910" i="1"/>
  <c r="X4739" i="1"/>
  <c r="X1793" i="1"/>
  <c r="X4112" i="1"/>
  <c r="X360" i="1"/>
  <c r="X3345" i="1"/>
  <c r="X923" i="1"/>
  <c r="X3097" i="1"/>
  <c r="X1586" i="1"/>
  <c r="X744" i="1"/>
  <c r="X3966" i="1"/>
  <c r="X2132" i="1"/>
  <c r="X640" i="1"/>
  <c r="X3410" i="1"/>
  <c r="X4927" i="1"/>
  <c r="X4353" i="1"/>
  <c r="X63" i="1"/>
  <c r="X2230" i="1"/>
  <c r="X2370" i="1"/>
  <c r="X4991" i="1"/>
  <c r="X239" i="1"/>
  <c r="X3459" i="1"/>
  <c r="X3278" i="1"/>
  <c r="X4798" i="1"/>
  <c r="X2328" i="1"/>
  <c r="X809" i="1"/>
  <c r="X3626" i="1"/>
  <c r="X1628" i="1"/>
  <c r="X4520" i="1"/>
  <c r="X4132" i="1"/>
  <c r="X3666" i="1"/>
  <c r="X76" i="1"/>
  <c r="X3808" i="1"/>
  <c r="X831" i="1"/>
  <c r="X1579" i="1"/>
  <c r="X4897" i="1"/>
  <c r="X4601" i="1"/>
  <c r="X2658" i="1"/>
  <c r="X927" i="1"/>
  <c r="X4565" i="1"/>
  <c r="X387" i="1"/>
  <c r="X55" i="1"/>
  <c r="X1734" i="1"/>
  <c r="X3262" i="1"/>
  <c r="X1631" i="1"/>
  <c r="X304" i="1"/>
  <c r="X495" i="1"/>
  <c r="X4243" i="1"/>
  <c r="X1543" i="1"/>
  <c r="X84" i="1"/>
  <c r="X4647" i="1"/>
  <c r="X1643" i="1"/>
  <c r="X4959" i="1"/>
  <c r="X3388" i="1"/>
  <c r="X2504" i="1"/>
  <c r="X4395" i="1"/>
  <c r="X2171" i="1"/>
  <c r="X4955" i="1"/>
  <c r="X1341" i="1"/>
  <c r="X4321" i="1"/>
  <c r="X4776" i="1"/>
  <c r="X3796" i="1"/>
  <c r="X3642" i="1"/>
  <c r="X959" i="1"/>
  <c r="X3612" i="1"/>
  <c r="X444" i="1"/>
  <c r="X1857" i="1"/>
  <c r="X1114" i="1"/>
  <c r="X3736" i="1"/>
  <c r="X1028" i="1"/>
  <c r="X2748" i="1"/>
  <c r="X3025" i="1"/>
  <c r="X3280" i="1"/>
  <c r="X1720" i="1"/>
  <c r="X151" i="1"/>
  <c r="X4291" i="1"/>
  <c r="X4455" i="1"/>
  <c r="X69" i="1"/>
  <c r="X4705" i="1"/>
  <c r="X3607" i="1"/>
  <c r="X875" i="1"/>
  <c r="X2780" i="1"/>
  <c r="X4296" i="1"/>
  <c r="X2578" i="1"/>
  <c r="X2866" i="1"/>
  <c r="X2320" i="1"/>
  <c r="X1971" i="1"/>
  <c r="X2302" i="1"/>
  <c r="X4659" i="1"/>
  <c r="X22" i="1"/>
  <c r="X965" i="1"/>
  <c r="X2099" i="1"/>
  <c r="X3824" i="1"/>
  <c r="X477" i="1"/>
  <c r="X4164" i="1"/>
  <c r="X2726" i="1"/>
  <c r="X4368" i="1"/>
  <c r="X4427" i="1"/>
  <c r="X4015" i="1"/>
  <c r="X1981" i="1"/>
  <c r="X2967" i="1"/>
  <c r="X350" i="1"/>
  <c r="X4947" i="1"/>
  <c r="X4881" i="1"/>
  <c r="X4799" i="1"/>
  <c r="X423" i="1"/>
  <c r="X4797" i="1"/>
  <c r="X3343" i="1"/>
  <c r="X4982" i="1"/>
  <c r="X630" i="1"/>
  <c r="X2467" i="1"/>
  <c r="X2044" i="1"/>
  <c r="X4310" i="1"/>
  <c r="X2406" i="1"/>
  <c r="X237" i="1"/>
  <c r="X3884" i="1"/>
  <c r="X3635" i="1"/>
  <c r="X3297" i="1"/>
  <c r="X3015" i="1"/>
  <c r="X4748" i="1"/>
  <c r="X4876" i="1"/>
  <c r="X2754" i="1"/>
  <c r="X2654" i="1"/>
  <c r="X900" i="1"/>
  <c r="X2468" i="1"/>
  <c r="X1479" i="1"/>
  <c r="X3405" i="1"/>
  <c r="X1422" i="1"/>
  <c r="X4630" i="1"/>
  <c r="X2916" i="1"/>
  <c r="X1142" i="1"/>
  <c r="X631" i="1"/>
  <c r="X4576" i="1"/>
  <c r="X849" i="1"/>
  <c r="X329" i="1"/>
  <c r="X1879" i="1"/>
  <c r="X2481" i="1"/>
  <c r="X60" i="1"/>
  <c r="X1260" i="1"/>
  <c r="X4190" i="1"/>
  <c r="X565" i="1"/>
  <c r="X3193" i="1"/>
  <c r="X2379" i="1"/>
  <c r="X454" i="1"/>
  <c r="X20" i="1"/>
  <c r="X4233" i="1"/>
  <c r="X754" i="1"/>
  <c r="X2632" i="1"/>
  <c r="X1350" i="1"/>
  <c r="X4453" i="1"/>
  <c r="X2304" i="1"/>
  <c r="X2115" i="1"/>
  <c r="X3627" i="1"/>
  <c r="X547" i="1"/>
  <c r="X2990" i="1"/>
  <c r="X1436" i="1"/>
  <c r="X1058" i="1"/>
  <c r="X3748" i="1"/>
  <c r="X930" i="1"/>
  <c r="X3283" i="1"/>
  <c r="X4361" i="1"/>
  <c r="X4393" i="1"/>
  <c r="X1280" i="1"/>
  <c r="X4110" i="1"/>
  <c r="X3349" i="1"/>
  <c r="X902" i="1"/>
  <c r="X3673" i="1"/>
  <c r="X4505" i="1"/>
  <c r="X3778" i="1"/>
  <c r="X3303" i="1"/>
  <c r="X1348" i="1"/>
  <c r="X4180" i="1"/>
  <c r="X4998" i="1"/>
  <c r="X3724" i="1"/>
  <c r="X1949" i="1"/>
  <c r="X1354" i="1"/>
  <c r="X4819" i="1"/>
  <c r="X2490" i="1"/>
  <c r="X2740" i="1"/>
  <c r="X2105" i="1"/>
  <c r="X681" i="1"/>
  <c r="X6" i="1"/>
  <c r="X3922" i="1"/>
  <c r="X1441" i="1"/>
  <c r="X3066" i="1"/>
  <c r="X1592" i="1"/>
  <c r="X1098" i="1"/>
  <c r="X2888" i="1"/>
  <c r="X2581" i="1"/>
  <c r="X366" i="1"/>
  <c r="X808" i="1"/>
  <c r="X2214" i="1"/>
  <c r="X3325" i="1"/>
  <c r="X4476" i="1"/>
  <c r="X1031" i="1"/>
  <c r="X1349" i="1"/>
  <c r="X1926" i="1"/>
  <c r="X2540" i="1"/>
  <c r="X881" i="1"/>
  <c r="X2227" i="1"/>
  <c r="X2896" i="1"/>
  <c r="X837" i="1"/>
  <c r="X4846" i="1"/>
  <c r="X394" i="1"/>
  <c r="X446" i="1"/>
  <c r="X2762" i="1"/>
  <c r="X2506" i="1"/>
  <c r="X4273" i="1"/>
  <c r="X976" i="1"/>
  <c r="X528" i="1"/>
  <c r="X489" i="1"/>
  <c r="X1376" i="1"/>
  <c r="X1505" i="1"/>
  <c r="X4701" i="1"/>
  <c r="X3292" i="1"/>
  <c r="X65" i="1"/>
  <c r="X3022" i="1"/>
  <c r="X2251" i="1"/>
  <c r="X1392" i="1"/>
  <c r="X30" i="1"/>
  <c r="X2299" i="1"/>
  <c r="X2631" i="1"/>
  <c r="X2705" i="1"/>
  <c r="X2141" i="1"/>
  <c r="X3775" i="1"/>
  <c r="X2295" i="1"/>
  <c r="X3047" i="1"/>
  <c r="X2136" i="1"/>
  <c r="X2303" i="1"/>
  <c r="X1842" i="1"/>
  <c r="X4789" i="1"/>
  <c r="X3946" i="1"/>
  <c r="X1762" i="1"/>
  <c r="X2626" i="1"/>
  <c r="X2952" i="1"/>
  <c r="X160" i="1"/>
  <c r="X2456" i="1"/>
  <c r="X605" i="1"/>
  <c r="X4517" i="1"/>
  <c r="X1484" i="1"/>
  <c r="X2181" i="1"/>
  <c r="X4115" i="1"/>
  <c r="X3532" i="1"/>
  <c r="X1027" i="1"/>
  <c r="X1013" i="1"/>
  <c r="X3732" i="1"/>
  <c r="X2462" i="1"/>
  <c r="X3016" i="1"/>
  <c r="X4123" i="1"/>
  <c r="X1434" i="1"/>
  <c r="X2140" i="1"/>
  <c r="X1458" i="1"/>
  <c r="X3869" i="1"/>
  <c r="X3980" i="1"/>
  <c r="X1838" i="1"/>
  <c r="X822" i="1"/>
  <c r="X2450" i="1"/>
  <c r="X2868" i="1"/>
  <c r="X3619" i="1"/>
  <c r="X2142" i="1"/>
  <c r="X2782" i="1"/>
  <c r="X3821" i="1"/>
  <c r="X1469" i="1"/>
  <c r="X3753" i="1"/>
  <c r="X698" i="1"/>
  <c r="X723" i="1"/>
  <c r="X4820" i="1"/>
  <c r="X1397" i="1"/>
  <c r="X2979" i="1"/>
  <c r="X1891" i="1"/>
  <c r="X1774" i="1"/>
  <c r="X2108" i="1"/>
  <c r="X2665" i="1"/>
  <c r="X1689" i="1"/>
  <c r="X2438" i="1"/>
  <c r="X4639" i="1"/>
  <c r="X1730" i="1"/>
  <c r="X1266" i="1"/>
  <c r="X47" i="1"/>
  <c r="X2623" i="1"/>
  <c r="X2752" i="1"/>
  <c r="X4377" i="1"/>
  <c r="X4440" i="1"/>
  <c r="X1709" i="1"/>
  <c r="X2148" i="1"/>
  <c r="X1190" i="1"/>
  <c r="X2855" i="1"/>
  <c r="X326" i="1"/>
  <c r="X52" i="1"/>
  <c r="X3853" i="1"/>
  <c r="X2574" i="1"/>
  <c r="X3258" i="1"/>
  <c r="X501" i="1"/>
  <c r="X1769" i="1"/>
  <c r="X2841" i="1"/>
  <c r="X1396" i="1"/>
  <c r="X1552" i="1"/>
  <c r="X2167" i="1"/>
  <c r="X3567" i="1"/>
  <c r="X4523" i="1"/>
  <c r="X3294" i="1"/>
  <c r="X801" i="1"/>
  <c r="X1110" i="1"/>
  <c r="X4429" i="1"/>
  <c r="X2941" i="1"/>
  <c r="X2648" i="1"/>
  <c r="X878" i="1"/>
  <c r="X3908" i="1"/>
  <c r="X2894" i="1"/>
  <c r="X427" i="1"/>
  <c r="X342" i="1"/>
  <c r="X3311" i="1"/>
  <c r="X3419" i="1"/>
  <c r="X4961" i="1"/>
  <c r="X4717" i="1"/>
  <c r="X1711" i="1"/>
  <c r="X2494" i="1"/>
  <c r="X1660" i="1"/>
  <c r="X4772" i="1"/>
  <c r="X2025" i="1"/>
  <c r="X2850" i="1"/>
  <c r="X33" i="1"/>
  <c r="X8" i="1"/>
  <c r="X842" i="1"/>
  <c r="X1064" i="1"/>
  <c r="X2869" i="1"/>
  <c r="X4136" i="1"/>
  <c r="X3653" i="1"/>
  <c r="X3178" i="1"/>
  <c r="X4247" i="1"/>
  <c r="X4704" i="1"/>
  <c r="X4066" i="1"/>
  <c r="X2386" i="1"/>
  <c r="X1506" i="1"/>
  <c r="X3247" i="1"/>
  <c r="X1414" i="1"/>
  <c r="X4800" i="1"/>
  <c r="X3996" i="1"/>
  <c r="X3" i="1"/>
  <c r="X2835" i="1"/>
  <c r="X4808" i="1"/>
  <c r="X1705" i="1"/>
  <c r="X2693" i="1"/>
  <c r="X1374" i="1"/>
  <c r="X626" i="1"/>
  <c r="X395" i="1"/>
  <c r="X1130" i="1"/>
  <c r="X4063" i="1"/>
  <c r="X3123" i="1"/>
  <c r="X3798" i="1"/>
  <c r="X3997" i="1"/>
  <c r="X1254" i="1"/>
  <c r="X432" i="1"/>
  <c r="X2428" i="1"/>
  <c r="X4703" i="1"/>
  <c r="X3780" i="1"/>
  <c r="X3752" i="1"/>
  <c r="X1450" i="1"/>
  <c r="X2865" i="1"/>
  <c r="X252" i="1"/>
  <c r="X2082" i="1"/>
  <c r="X2577" i="1"/>
  <c r="X4923" i="1"/>
  <c r="X3903" i="1"/>
  <c r="X3478" i="1"/>
  <c r="X4494" i="1"/>
  <c r="X3942" i="1"/>
  <c r="X1012" i="1"/>
  <c r="X2407" i="1"/>
  <c r="X4272" i="1"/>
  <c r="X3316" i="1"/>
  <c r="X1473" i="1"/>
  <c r="X542" i="1"/>
  <c r="X4154" i="1"/>
  <c r="X3667" i="1"/>
  <c r="X1925" i="1"/>
  <c r="X3191" i="1"/>
  <c r="X2400" i="1"/>
  <c r="X3898" i="1"/>
  <c r="X275" i="1"/>
  <c r="X3384" i="1"/>
  <c r="X1286" i="1"/>
  <c r="X317" i="1"/>
  <c r="X1221" i="1"/>
  <c r="X4343" i="1"/>
  <c r="X4284" i="1"/>
  <c r="X3430" i="1"/>
  <c r="X3790" i="1"/>
  <c r="X2422" i="1"/>
  <c r="X3622" i="1"/>
  <c r="X830" i="1"/>
  <c r="X1588" i="1"/>
  <c r="X2814" i="1"/>
  <c r="X1687" i="1"/>
  <c r="X3870" i="1"/>
  <c r="X3356" i="1"/>
  <c r="X1936" i="1"/>
  <c r="X139" i="1"/>
  <c r="X377" i="1"/>
  <c r="X4567" i="1"/>
  <c r="X4122" i="1"/>
  <c r="X3867" i="1"/>
  <c r="X3226" i="1"/>
  <c r="X4584" i="1"/>
  <c r="X222" i="1"/>
  <c r="X4078" i="1"/>
  <c r="X1486" i="1"/>
  <c r="X424" i="1"/>
  <c r="X2899" i="1"/>
  <c r="X4274" i="1"/>
  <c r="X895" i="1"/>
  <c r="X1788" i="1"/>
  <c r="X2162" i="1"/>
  <c r="X602" i="1"/>
  <c r="X1583" i="1"/>
  <c r="X1697" i="1"/>
  <c r="X988" i="1"/>
  <c r="X2525" i="1"/>
  <c r="X710" i="1"/>
  <c r="X118" i="1"/>
  <c r="X2159" i="1"/>
  <c r="X1654" i="1"/>
  <c r="X2682" i="1"/>
  <c r="X4632" i="1"/>
  <c r="X4725" i="1"/>
  <c r="X2560" i="1"/>
  <c r="X1400" i="1"/>
  <c r="X3228" i="1"/>
  <c r="X1062" i="1"/>
  <c r="X813" i="1"/>
  <c r="X2815" i="1"/>
  <c r="X229" i="1"/>
  <c r="X1243" i="1"/>
  <c r="X3055" i="1"/>
  <c r="X3254" i="1"/>
  <c r="X1715" i="1"/>
  <c r="X583" i="1"/>
  <c r="X2020" i="1"/>
  <c r="X3625" i="1"/>
  <c r="X2248" i="1"/>
  <c r="X3242" i="1"/>
  <c r="X3935" i="1"/>
  <c r="X2672" i="1"/>
  <c r="X3068" i="1"/>
  <c r="X3110" i="1"/>
  <c r="X3963" i="1"/>
  <c r="X4364" i="1"/>
  <c r="X3078" i="1"/>
  <c r="X3544" i="1"/>
  <c r="X765" i="1"/>
  <c r="X4290" i="1"/>
  <c r="X3857" i="1"/>
  <c r="X1630" i="1"/>
  <c r="X1459" i="1"/>
  <c r="X3265" i="1"/>
  <c r="X4477" i="1"/>
  <c r="X575" i="1"/>
  <c r="X3529" i="1"/>
  <c r="X3763" i="1"/>
  <c r="X3833" i="1"/>
  <c r="X4665" i="1"/>
  <c r="X2787" i="1"/>
  <c r="X1133" i="1"/>
  <c r="X4765" i="1"/>
  <c r="X381" i="1"/>
  <c r="X4694" i="1"/>
  <c r="X4326" i="1"/>
  <c r="X3357" i="1"/>
  <c r="X3120" i="1"/>
  <c r="X4683" i="1"/>
  <c r="X2957" i="1"/>
  <c r="X1276" i="1"/>
  <c r="X1250" i="1"/>
  <c r="X496" i="1"/>
  <c r="X3964" i="1"/>
  <c r="X4124" i="1"/>
  <c r="X4119" i="1"/>
  <c r="X2571" i="1"/>
  <c r="X697" i="1"/>
  <c r="X756" i="1"/>
  <c r="X4658" i="1"/>
  <c r="X70" i="1"/>
  <c r="X2188" i="1"/>
  <c r="X4999" i="1"/>
  <c r="X1325" i="1"/>
  <c r="X2720" i="1"/>
  <c r="X2642" i="1"/>
  <c r="X4626" i="1"/>
  <c r="X2922" i="1"/>
  <c r="X87" i="1"/>
  <c r="X4471" i="1"/>
  <c r="X67" i="1"/>
  <c r="X4621" i="1"/>
  <c r="X4191" i="1"/>
  <c r="X2690" i="1"/>
  <c r="X3739" i="1"/>
  <c r="X4474" i="1"/>
  <c r="X598" i="1"/>
  <c r="X4553" i="1"/>
  <c r="X2271" i="1"/>
  <c r="X3392" i="1"/>
  <c r="X1439" i="1"/>
  <c r="X1043" i="1"/>
  <c r="X3502" i="1"/>
  <c r="X1763" i="1"/>
  <c r="X4976" i="1"/>
  <c r="X1445" i="1"/>
  <c r="X4548" i="1"/>
  <c r="X2745" i="1"/>
  <c r="X4533" i="1"/>
  <c r="X1279" i="1"/>
  <c r="X2825" i="1"/>
  <c r="X928" i="1"/>
  <c r="X4925" i="1"/>
  <c r="X1670" i="1"/>
  <c r="X1974" i="1"/>
  <c r="X4159" i="1"/>
  <c r="X515" i="1"/>
  <c r="X2830" i="1"/>
  <c r="X2421" i="1"/>
  <c r="X1007" i="1"/>
  <c r="X3447" i="1"/>
  <c r="X4246" i="1"/>
  <c r="X1807" i="1"/>
  <c r="X3443" i="1"/>
  <c r="X3290" i="1"/>
  <c r="X2617" i="1"/>
  <c r="X2134" i="1"/>
  <c r="X4398" i="1"/>
  <c r="X3395" i="1"/>
  <c r="X2288" i="1"/>
  <c r="X682" i="1"/>
  <c r="X2269" i="1"/>
  <c r="X4309" i="1"/>
  <c r="X4933" i="1"/>
  <c r="X855" i="1"/>
  <c r="X3575" i="1"/>
  <c r="X3829" i="1"/>
  <c r="X969" i="1"/>
  <c r="X584" i="1"/>
  <c r="X1792" i="1"/>
  <c r="X2660" i="1"/>
  <c r="X740" i="1"/>
  <c r="X4043" i="1"/>
  <c r="X1615" i="1"/>
  <c r="X3189" i="1"/>
  <c r="X2106" i="1"/>
  <c r="X238" i="1"/>
  <c r="X559" i="1"/>
  <c r="X991" i="1"/>
  <c r="X3995" i="1"/>
  <c r="X3109" i="1"/>
  <c r="X2434" i="1"/>
  <c r="X2323" i="1"/>
  <c r="X2202" i="1"/>
  <c r="X2885" i="1"/>
  <c r="X3791" i="1"/>
  <c r="X4579" i="1"/>
  <c r="X4745" i="1"/>
  <c r="X847" i="1"/>
  <c r="X2823" i="1"/>
  <c r="X4890" i="1"/>
  <c r="X384" i="1"/>
  <c r="X485" i="1"/>
  <c r="X1957" i="1"/>
  <c r="X4260" i="1"/>
  <c r="X476" i="1"/>
  <c r="X1331" i="1"/>
  <c r="X4209" i="1"/>
  <c r="X3069" i="1"/>
  <c r="X1264" i="1"/>
  <c r="X2729" i="1"/>
  <c r="X3636" i="1"/>
  <c r="X2337" i="1"/>
  <c r="X944" i="1"/>
  <c r="X2163" i="1"/>
  <c r="X1647" i="1"/>
  <c r="X3806" i="1"/>
  <c r="X3822" i="1"/>
  <c r="X4522" i="1"/>
  <c r="X2054" i="1"/>
  <c r="X38" i="1"/>
  <c r="X4020" i="1"/>
  <c r="X2120" i="1"/>
  <c r="X1220" i="1"/>
  <c r="X378" i="1"/>
  <c r="X1399" i="1"/>
  <c r="X4017" i="1"/>
  <c r="X1368" i="1"/>
  <c r="X938" i="1"/>
  <c r="X2700" i="1"/>
  <c r="X4060" i="1"/>
  <c r="X614" i="1"/>
  <c r="X3411" i="1"/>
  <c r="X165" i="1"/>
  <c r="X2628" i="1"/>
  <c r="X3588" i="1"/>
  <c r="X2991" i="1"/>
  <c r="X571" i="1"/>
  <c r="X2883" i="1"/>
  <c r="X279" i="1"/>
  <c r="X4781" i="1"/>
  <c r="X3282" i="1"/>
  <c r="X3438" i="1"/>
  <c r="X132" i="1"/>
  <c r="X545" i="1"/>
  <c r="X1132" i="1"/>
  <c r="X4330" i="1"/>
  <c r="X2884" i="1"/>
  <c r="X35" i="1"/>
  <c r="X2085" i="1"/>
  <c r="X1524" i="1"/>
  <c r="X2442" i="1"/>
  <c r="X567" i="1"/>
  <c r="X2537" i="1"/>
  <c r="X3485" i="1"/>
  <c r="X1999" i="1"/>
  <c r="X4588" i="1"/>
  <c r="X492" i="1"/>
  <c r="X3892" i="1"/>
  <c r="X3876" i="1"/>
  <c r="X1537" i="1"/>
  <c r="X2845" i="1"/>
  <c r="X888" i="1"/>
  <c r="X2685" i="1"/>
  <c r="X2502" i="1"/>
  <c r="X212" i="1"/>
  <c r="X1030" i="1"/>
  <c r="X143" i="1"/>
  <c r="X786" i="1"/>
  <c r="X3489" i="1"/>
  <c r="X2769" i="1"/>
  <c r="X4213" i="1"/>
  <c r="X2534" i="1"/>
  <c r="X201" i="1"/>
  <c r="X1170" i="1"/>
  <c r="X2079" i="1"/>
  <c r="X4828" i="1"/>
  <c r="X1102" i="1"/>
  <c r="X1482" i="1"/>
  <c r="X2116" i="1"/>
  <c r="X2586" i="1"/>
  <c r="X668" i="1"/>
  <c r="X429" i="1"/>
  <c r="X3816" i="1"/>
  <c r="X674" i="1"/>
  <c r="X1372" i="1"/>
  <c r="X1322" i="1"/>
  <c r="X3452" i="1"/>
  <c r="X416" i="1"/>
  <c r="X187" i="1"/>
  <c r="X2265" i="1"/>
  <c r="X2794" i="1"/>
  <c r="X4174" i="1"/>
  <c r="X4541" i="1"/>
  <c r="X3348" i="1"/>
  <c r="X332" i="1"/>
  <c r="X3072" i="1"/>
  <c r="X2028" i="1"/>
  <c r="X3462" i="1"/>
  <c r="X607" i="1"/>
  <c r="X721" i="1"/>
  <c r="X3756" i="1"/>
  <c r="X3613" i="1"/>
  <c r="X654" i="1"/>
  <c r="X3444" i="1"/>
  <c r="X478" i="1"/>
  <c r="X3481" i="1"/>
  <c r="X2976" i="1"/>
  <c r="X3818" i="1"/>
  <c r="X713" i="1"/>
  <c r="X967" i="1"/>
  <c r="X4456" i="1"/>
  <c r="X2674" i="1"/>
  <c r="X1531" i="1"/>
  <c r="X4003" i="1"/>
  <c r="X3885" i="1"/>
  <c r="X4120" i="1"/>
  <c r="X1885" i="1"/>
  <c r="X2409" i="1"/>
  <c r="X4675" i="1"/>
  <c r="X2308" i="1"/>
  <c r="X1886" i="1"/>
  <c r="X793" i="1"/>
  <c r="X3150" i="1"/>
  <c r="X3319" i="1"/>
  <c r="X1011" i="1"/>
  <c r="X3163" i="1"/>
  <c r="X362" i="1"/>
  <c r="X1966" i="1"/>
  <c r="X2336" i="1"/>
  <c r="X3506" i="1"/>
  <c r="X4633" i="1"/>
  <c r="X1669" i="1"/>
  <c r="X3201" i="1"/>
  <c r="X4551" i="1"/>
  <c r="X2089" i="1"/>
  <c r="X1742" i="1"/>
  <c r="X770" i="1"/>
  <c r="X2035" i="1"/>
  <c r="X4221" i="1"/>
  <c r="X3656" i="1"/>
  <c r="X1364" i="1"/>
  <c r="X1367" i="1"/>
  <c r="X3417" i="1"/>
  <c r="X185" i="1"/>
  <c r="X4156" i="1"/>
  <c r="X21" i="1"/>
  <c r="X1550" i="1"/>
  <c r="X4939" i="1"/>
  <c r="X2637" i="1"/>
  <c r="X2645" i="1"/>
  <c r="X1633" i="1"/>
  <c r="X346" i="1"/>
  <c r="X524" i="1"/>
  <c r="X2393" i="1"/>
  <c r="X4129" i="1"/>
  <c r="X3939" i="1"/>
  <c r="X2761" i="1"/>
  <c r="X15" i="1"/>
  <c r="X3734" i="1"/>
  <c r="X1825" i="1"/>
  <c r="X1737" i="1"/>
  <c r="X1573" i="1"/>
  <c r="X1822" i="1"/>
  <c r="X1595" i="1"/>
  <c r="X13" i="1"/>
  <c r="X4424" i="1"/>
  <c r="X1099" i="1"/>
  <c r="X1923" i="1"/>
  <c r="X2053" i="1"/>
  <c r="X2942" i="1"/>
  <c r="X4504" i="1"/>
  <c r="X701" i="1"/>
  <c r="X4599" i="1"/>
  <c r="X3062" i="1"/>
  <c r="X1548" i="1"/>
  <c r="X3537" i="1"/>
  <c r="X4491" i="1"/>
  <c r="X1141" i="1"/>
  <c r="X124" i="1"/>
  <c r="X2987" i="1"/>
  <c r="X311" i="1"/>
  <c r="X4141" i="1"/>
  <c r="X890" i="1"/>
  <c r="X4416" i="1"/>
  <c r="X4480" i="1"/>
  <c r="X3624" i="1"/>
  <c r="X1847" i="1"/>
  <c r="X1699" i="1"/>
  <c r="X669" i="1"/>
  <c r="X533" i="1"/>
  <c r="X1932" i="1"/>
  <c r="X2282" i="1"/>
  <c r="X1976" i="1"/>
  <c r="X2768" i="1"/>
  <c r="X3277" i="1"/>
  <c r="X913" i="1"/>
  <c r="X4148" i="1"/>
  <c r="X4408" i="1"/>
  <c r="X3893" i="1"/>
  <c r="X1462" i="1"/>
  <c r="X1520" i="1"/>
  <c r="X4212" i="1"/>
  <c r="X694" i="1"/>
  <c r="X2624" i="1"/>
  <c r="X157" i="1"/>
  <c r="X335" i="1"/>
  <c r="X1231" i="1"/>
  <c r="X3148" i="1"/>
  <c r="X1143" i="1"/>
  <c r="X1663" i="1"/>
  <c r="X3918" i="1"/>
  <c r="X1034" i="1"/>
  <c r="X3094" i="1"/>
  <c r="X1468" i="1"/>
  <c r="X3017" i="1"/>
  <c r="X2982" i="1"/>
  <c r="X4278" i="1"/>
  <c r="X1674" i="1"/>
  <c r="X1105" i="1"/>
  <c r="X4983" i="1"/>
  <c r="X3439" i="1"/>
  <c r="X4062" i="1"/>
  <c r="X1108" i="1"/>
  <c r="X3041" i="1"/>
  <c r="X2523" i="1"/>
  <c r="X2489" i="1"/>
  <c r="X3914" i="1"/>
  <c r="X2764" i="1"/>
  <c r="X1253" i="1"/>
  <c r="X2988" i="1"/>
  <c r="X4315" i="1"/>
  <c r="X912" i="1"/>
  <c r="X4773" i="1"/>
  <c r="X2217" i="1"/>
  <c r="X2589" i="1"/>
  <c r="X253" i="1"/>
  <c r="X4381" i="1"/>
  <c r="X3606" i="1"/>
  <c r="X758" i="1"/>
  <c r="X3372" i="1"/>
  <c r="X2165" i="1"/>
  <c r="X2980" i="1"/>
  <c r="X3646" i="1"/>
  <c r="X459" i="1"/>
  <c r="X1394" i="1"/>
  <c r="X1026" i="1"/>
  <c r="X3557" i="1"/>
  <c r="X72" i="1"/>
  <c r="X517" i="1"/>
  <c r="X1163" i="1"/>
  <c r="X4073" i="1"/>
  <c r="X4693" i="1"/>
  <c r="X2256" i="1"/>
  <c r="X3534" i="1"/>
  <c r="X415" i="1"/>
  <c r="X4718" i="1"/>
  <c r="X2579" i="1"/>
  <c r="X3146" i="1"/>
  <c r="X4715" i="1"/>
  <c r="X40" i="1"/>
  <c r="X4072" i="1"/>
  <c r="X2330" i="1"/>
  <c r="X1199" i="1"/>
  <c r="X3681" i="1"/>
  <c r="X1843" i="1"/>
  <c r="X3504" i="1"/>
  <c r="X763" i="1"/>
  <c r="X2469" i="1"/>
  <c r="X193" i="1"/>
  <c r="X4572" i="1"/>
  <c r="X1140" i="1"/>
  <c r="X2521" i="1"/>
  <c r="X2218" i="1"/>
  <c r="X934" i="1"/>
  <c r="X3168" i="1"/>
  <c r="X307" i="1"/>
  <c r="X4049" i="1"/>
  <c r="X1799" i="1"/>
  <c r="X4178" i="1"/>
  <c r="X3070" i="1"/>
  <c r="X1218" i="1"/>
  <c r="X2889" i="1"/>
  <c r="X4498" i="1"/>
  <c r="X1428" i="1"/>
  <c r="X206" i="1"/>
  <c r="X4827" i="1"/>
  <c r="X3668" i="1"/>
  <c r="X2102" i="1"/>
  <c r="X1555" i="1"/>
  <c r="X1877" i="1"/>
  <c r="X244" i="1"/>
  <c r="X4550" i="1"/>
  <c r="X1854" i="1"/>
  <c r="X3692" i="1"/>
  <c r="X315" i="1"/>
  <c r="X246" i="1"/>
  <c r="X4351" i="1"/>
  <c r="X1211" i="1"/>
  <c r="X1416" i="1"/>
  <c r="X569" i="1"/>
  <c r="X2263" i="1"/>
  <c r="X3548" i="1"/>
  <c r="X840" i="1"/>
  <c r="X2556" i="1"/>
  <c r="X2844" i="1"/>
  <c r="X2827" i="1"/>
  <c r="X2154" i="1"/>
  <c r="X568" i="1"/>
  <c r="X2114" i="1"/>
  <c r="X1371" i="1"/>
  <c r="X2161" i="1"/>
  <c r="X4332" i="1"/>
  <c r="X597" i="1"/>
  <c r="X3324" i="1"/>
  <c r="X2709" i="1"/>
  <c r="X1324" i="1"/>
  <c r="X2047" i="1"/>
  <c r="X3844" i="1"/>
  <c r="X2253" i="1"/>
  <c r="X2156" i="1"/>
  <c r="X3874" i="1"/>
  <c r="X4534" i="1"/>
  <c r="X2610" i="1"/>
  <c r="X2852" i="1"/>
  <c r="X3415" i="1"/>
  <c r="X1078" i="1"/>
  <c r="X4204" i="1"/>
  <c r="X3969" i="1"/>
  <c r="X3200" i="1"/>
  <c r="X1616" i="1"/>
  <c r="X2187" i="1"/>
  <c r="X651" i="1"/>
  <c r="X1716" i="1"/>
  <c r="X3660" i="1"/>
  <c r="X56" i="1"/>
  <c r="X1476" i="1"/>
  <c r="X3476" i="1"/>
  <c r="X946" i="1"/>
  <c r="X4590" i="1"/>
  <c r="X4886" i="1"/>
  <c r="X1291" i="1"/>
  <c r="X481" i="1"/>
  <c r="X3932" i="1"/>
  <c r="X5001" i="1"/>
  <c r="X2138" i="1"/>
  <c r="X3913" i="1"/>
  <c r="X811" i="1"/>
  <c r="X456" i="1"/>
  <c r="X718" i="1"/>
  <c r="X1646" i="1"/>
  <c r="X948" i="1"/>
  <c r="X1561" i="1"/>
  <c r="X4341" i="1"/>
  <c r="X1215" i="1"/>
  <c r="X4655" i="1"/>
  <c r="X4861" i="1"/>
  <c r="X2846" i="1"/>
  <c r="X613" i="1"/>
  <c r="X1359" i="1"/>
  <c r="X2135" i="1"/>
  <c r="X4170" i="1"/>
  <c r="X2786" i="1"/>
  <c r="X4758" i="1"/>
  <c r="X2860" i="1"/>
  <c r="X4929" i="1"/>
  <c r="X857" i="1"/>
  <c r="X1993" i="1"/>
  <c r="X2331" i="1"/>
  <c r="X4407" i="1"/>
  <c r="X1577" i="1"/>
  <c r="X4021" i="1"/>
  <c r="X4714" i="1"/>
  <c r="X4394" i="1"/>
  <c r="X453" i="1"/>
  <c r="X3112" i="1"/>
  <c r="X1578" i="1"/>
  <c r="X2687" i="1"/>
  <c r="X3866" i="1"/>
  <c r="X2319" i="1"/>
  <c r="X1271" i="1"/>
  <c r="X1120" i="1"/>
  <c r="X987" i="1"/>
  <c r="X2935" i="1"/>
  <c r="X994" i="1"/>
  <c r="X2641" i="1"/>
  <c r="X3714" i="1"/>
  <c r="X4788" i="1"/>
  <c r="X4757" i="1"/>
  <c r="X3287" i="1"/>
  <c r="X2334" i="1"/>
  <c r="X1860" i="1"/>
  <c r="X3814" i="1"/>
  <c r="X3621" i="1"/>
  <c r="X4342" i="1"/>
  <c r="X1160" i="1"/>
  <c r="X1802" i="1"/>
  <c r="X3543" i="1"/>
  <c r="X4822" i="1"/>
  <c r="X2914" i="1"/>
  <c r="X1024" i="1"/>
  <c r="X2203" i="1"/>
  <c r="X4724" i="1"/>
  <c r="X4536" i="1"/>
  <c r="X2332" i="1"/>
  <c r="X2137" i="1"/>
  <c r="X4055" i="1"/>
  <c r="X3170" i="1"/>
  <c r="X1826" i="1"/>
  <c r="X290" i="1"/>
  <c r="X4756" i="1"/>
  <c r="X3992" i="1"/>
  <c r="X4448" i="1"/>
  <c r="X4493" i="1"/>
  <c r="X1791" i="1"/>
  <c r="X3436" i="1"/>
  <c r="X4784" i="1"/>
  <c r="X3843" i="1"/>
  <c r="X4609" i="1"/>
  <c r="X4333" i="1"/>
  <c r="X2126" i="1"/>
  <c r="X2447" i="1"/>
  <c r="X4142" i="1"/>
  <c r="X393" i="1"/>
  <c r="X25" i="1"/>
  <c r="X349" i="1"/>
  <c r="X3031" i="1"/>
  <c r="X2418" i="1"/>
  <c r="X2746" i="1"/>
  <c r="X2817" i="1"/>
  <c r="X4722" i="1"/>
  <c r="X2783" i="1"/>
  <c r="X3854" i="1"/>
  <c r="X1310" i="1"/>
  <c r="X3545" i="1"/>
  <c r="X2394" i="1"/>
  <c r="X639" i="1"/>
  <c r="X2452" i="1"/>
  <c r="X155" i="1"/>
  <c r="X74" i="1"/>
  <c r="X1104" i="1"/>
  <c r="X407" i="1"/>
  <c r="X850" i="1"/>
  <c r="X2634" i="1"/>
  <c r="X4052" i="1"/>
  <c r="X1262" i="1"/>
  <c r="X1815" i="1"/>
  <c r="X3705" i="1"/>
  <c r="X3101" i="1"/>
  <c r="X1314" i="1"/>
  <c r="X3718" i="1"/>
  <c r="X671" i="1"/>
  <c r="X62" i="1"/>
  <c r="X576" i="1"/>
  <c r="X4859" i="1"/>
  <c r="X2919" i="1"/>
  <c r="X3339" i="1"/>
  <c r="X4671" i="1"/>
  <c r="X3652" i="1"/>
  <c r="X1979" i="1"/>
  <c r="X4299" i="1"/>
  <c r="X1246" i="1"/>
  <c r="X4817" i="1"/>
  <c r="X4176" i="1"/>
  <c r="X2956" i="1"/>
  <c r="X256" i="1"/>
  <c r="X2199" i="1"/>
  <c r="X3076" i="1"/>
  <c r="X1931" i="1"/>
  <c r="X2813" i="1"/>
  <c r="X2664" i="1"/>
  <c r="X812" i="1"/>
  <c r="X4958" i="1"/>
  <c r="X1582" i="1"/>
  <c r="X3190" i="1"/>
  <c r="X3434" i="1"/>
  <c r="X4654" i="1"/>
  <c r="X2296" i="1"/>
  <c r="X4499" i="1"/>
  <c r="X2300" i="1"/>
  <c r="X4372" i="1"/>
  <c r="X75" i="1"/>
  <c r="X4618" i="1"/>
  <c r="X4065" i="1"/>
  <c r="X2661" i="1"/>
  <c r="X3088" i="1"/>
  <c r="X1767" i="1"/>
  <c r="X225" i="1"/>
  <c r="X145" i="1"/>
  <c r="X892" i="1"/>
  <c r="X51" i="1"/>
  <c r="X2840" i="1"/>
  <c r="X739" i="1"/>
  <c r="X1002" i="1"/>
  <c r="X1121" i="1"/>
  <c r="X3458" i="1"/>
  <c r="X1608" i="1"/>
  <c r="X1248" i="1"/>
  <c r="X49" i="1"/>
  <c r="X2601" i="1"/>
  <c r="X4862" i="1"/>
  <c r="X3890" i="1"/>
  <c r="X1373" i="1"/>
  <c r="X686" i="1"/>
  <c r="X3397" i="1"/>
  <c r="X2034" i="1"/>
  <c r="X4152" i="1"/>
  <c r="X4317" i="1"/>
  <c r="X37" i="1"/>
  <c r="X2353" i="1"/>
  <c r="X3819" i="1"/>
  <c r="X1258" i="1"/>
  <c r="X1299" i="1"/>
  <c r="X409" i="1"/>
  <c r="X4472" i="1"/>
  <c r="X534" i="1"/>
  <c r="X2395" i="1"/>
  <c r="X3073" i="1"/>
  <c r="X4530" i="1"/>
  <c r="X111" i="1"/>
  <c r="X2258" i="1"/>
  <c r="X1607" i="1"/>
  <c r="X4791" i="1"/>
  <c r="X4459" i="1"/>
  <c r="X2895" i="1"/>
  <c r="X3943" i="1"/>
  <c r="X4823" i="1"/>
  <c r="X1123" i="1"/>
  <c r="X4597" i="1"/>
  <c r="X2455" i="1"/>
  <c r="X2528" i="1"/>
  <c r="X737" i="1"/>
  <c r="X505" i="1"/>
  <c r="X1178" i="1"/>
  <c r="X93" i="1"/>
  <c r="X2948" i="1"/>
  <c r="X4829" i="1"/>
  <c r="X3880" i="1"/>
  <c r="X2038" i="1"/>
  <c r="X4002" i="1"/>
  <c r="X4195" i="1"/>
  <c r="X3940" i="1"/>
  <c r="X1597" i="1"/>
  <c r="X4044" i="1"/>
  <c r="X1457" i="1"/>
  <c r="X4092" i="1"/>
  <c r="X3511" i="1"/>
  <c r="X257" i="1"/>
  <c r="X824" i="1"/>
  <c r="X4369" i="1"/>
  <c r="X1345" i="1"/>
  <c r="X3421" i="1"/>
  <c r="X2777" i="1"/>
  <c r="X964" i="1"/>
  <c r="X2121" i="1"/>
  <c r="X486" i="1"/>
  <c r="X3484" i="1"/>
  <c r="X4760" i="1"/>
  <c r="X2043" i="1"/>
  <c r="X2902" i="1"/>
  <c r="X1157" i="1"/>
  <c r="X4546" i="1"/>
  <c r="X3527" i="1"/>
  <c r="X2133" i="1"/>
  <c r="X4644" i="1"/>
  <c r="X2600" i="1"/>
  <c r="X3977" i="1"/>
  <c r="X4782" i="1"/>
  <c r="X1294" i="1"/>
  <c r="X2590" i="1"/>
  <c r="X2036" i="1"/>
  <c r="X4039" i="1"/>
  <c r="X511" i="1"/>
  <c r="X1754" i="1"/>
  <c r="X2224" i="1"/>
  <c r="X4814" i="1"/>
  <c r="X2503" i="1"/>
  <c r="X3463" i="1"/>
  <c r="X2206" i="1"/>
  <c r="X4495" i="1"/>
  <c r="X4689" i="1"/>
  <c r="X2932" i="1"/>
  <c r="X4628" i="1"/>
  <c r="X3093" i="1"/>
  <c r="X657" i="1"/>
  <c r="X1427" i="1"/>
  <c r="X4575" i="1"/>
  <c r="X1119" i="1"/>
  <c r="X4349" i="1"/>
  <c r="X1584" i="1"/>
  <c r="X1076" i="1"/>
  <c r="X4544" i="1"/>
  <c r="X2861" i="1"/>
  <c r="X693" i="1"/>
  <c r="X3578" i="1"/>
  <c r="X3164" i="1"/>
  <c r="X2583" i="1"/>
  <c r="X2316" i="1"/>
  <c r="X2290" i="1"/>
  <c r="X1461" i="1"/>
  <c r="X1685" i="1"/>
  <c r="X2773" i="1"/>
  <c r="X1850" i="1"/>
  <c r="X1308" i="1"/>
  <c r="X3689" i="1"/>
  <c r="X2072" i="1"/>
  <c r="X1321" i="1"/>
  <c r="X3267" i="1"/>
  <c r="X4887" i="1"/>
  <c r="X3688" i="1"/>
  <c r="X1478" i="1"/>
  <c r="X4586" i="1"/>
  <c r="X3221" i="1"/>
  <c r="X3380" i="1"/>
  <c r="X1786" i="1"/>
  <c r="X2998" i="1"/>
  <c r="X83" i="1"/>
  <c r="X3669" i="1"/>
  <c r="X1490" i="1"/>
  <c r="X4350" i="1"/>
  <c r="X122" i="1"/>
  <c r="X2236" i="1"/>
  <c r="X4896" i="1"/>
  <c r="X2372" i="1"/>
  <c r="X2346" i="1"/>
  <c r="X2226" i="1"/>
  <c r="X4677" i="1"/>
  <c r="X3855" i="1"/>
  <c r="X113" i="1"/>
  <c r="X2964" i="1"/>
  <c r="X2088" i="1"/>
  <c r="X4090" i="1"/>
  <c r="X1745" i="1"/>
  <c r="X2891" i="1"/>
  <c r="X1809" i="1"/>
  <c r="X846" i="1"/>
  <c r="X1717" i="1"/>
  <c r="X704" i="1"/>
  <c r="X735" i="1"/>
  <c r="X1049" i="1"/>
  <c r="X3467" i="1"/>
  <c r="X1419" i="1"/>
  <c r="X277" i="1"/>
  <c r="X382" i="1"/>
  <c r="X2018" i="1"/>
  <c r="X4344" i="1"/>
  <c r="X4490" i="1"/>
  <c r="X4529" i="1"/>
  <c r="X3604" i="1"/>
  <c r="X4458" i="1"/>
  <c r="X347" i="1"/>
  <c r="X4867" i="1"/>
  <c r="X537" i="1"/>
  <c r="X3143" i="1"/>
  <c r="X2598" i="1"/>
  <c r="X573" i="1"/>
  <c r="X4552" i="1"/>
  <c r="X1696" i="1"/>
  <c r="X1806" i="1"/>
  <c r="X3374" i="1"/>
  <c r="X319" i="1"/>
  <c r="X759" i="1"/>
  <c r="X325" i="1"/>
  <c r="X3289" i="1"/>
  <c r="X834" i="1"/>
  <c r="X3223" i="1"/>
  <c r="X1197" i="1"/>
  <c r="X4084" i="1"/>
  <c r="X2913" i="1"/>
  <c r="X1395" i="1"/>
  <c r="X2464" i="1"/>
  <c r="X3703" i="1"/>
  <c r="X2963" i="1"/>
  <c r="X4989" i="1"/>
  <c r="X1122" i="1"/>
  <c r="X3276" i="1"/>
  <c r="X1089" i="1"/>
  <c r="X3205" i="1"/>
  <c r="X673" i="1"/>
  <c r="X3326" i="1"/>
  <c r="X1136" i="1"/>
  <c r="X3071" i="1"/>
  <c r="X2123" i="1"/>
  <c r="X2338" i="1"/>
  <c r="X818" i="1"/>
  <c r="X2374" i="1"/>
  <c r="X506" i="1"/>
  <c r="X848" i="1"/>
  <c r="X2152" i="1"/>
  <c r="X4674" i="1"/>
  <c r="X2662" i="1"/>
  <c r="X1124" i="1"/>
  <c r="X2732" i="1"/>
  <c r="X2912" i="1"/>
  <c r="X3026" i="1"/>
  <c r="X333" i="1"/>
  <c r="X3998" i="1"/>
  <c r="X4348" i="1"/>
  <c r="X4650" i="1"/>
  <c r="X3862" i="1"/>
  <c r="X2247" i="1"/>
  <c r="X540" i="1"/>
  <c r="X2909" i="1"/>
  <c r="X2172" i="1"/>
  <c r="X4064" i="1"/>
  <c r="X4318" i="1"/>
  <c r="X3774" i="1"/>
  <c r="X995" i="1"/>
  <c r="X3801" i="1"/>
  <c r="X4374" i="1"/>
  <c r="X3881" i="1"/>
  <c r="X4114" i="1"/>
  <c r="X4419" i="1"/>
  <c r="X4183" i="1"/>
  <c r="X4857" i="1"/>
  <c r="X3274" i="1"/>
  <c r="X2955" i="1"/>
  <c r="X4033" i="1"/>
  <c r="X4716" i="1"/>
  <c r="X1493" i="1"/>
  <c r="X1557" i="1"/>
  <c r="X2408" i="1"/>
  <c r="X4640" i="1"/>
  <c r="X590" i="1"/>
  <c r="X1236" i="1"/>
  <c r="X1525" i="1"/>
  <c r="X3820" i="1"/>
  <c r="X2118" i="1"/>
  <c r="X4145" i="1"/>
  <c r="X1195" i="1"/>
  <c r="X2811" i="1"/>
  <c r="X4181" i="1"/>
  <c r="X3418" i="1"/>
  <c r="X170" i="1"/>
  <c r="X2429" i="1"/>
  <c r="X303" i="1"/>
  <c r="X406" i="1"/>
  <c r="X2007" i="1"/>
  <c r="X4229" i="1"/>
  <c r="X4383" i="1"/>
  <c r="X3580" i="1"/>
  <c r="X3231" i="1"/>
  <c r="X4478" i="1"/>
  <c r="X799" i="1"/>
  <c r="X2663" i="1"/>
  <c r="X291" i="1"/>
  <c r="X2343" i="1"/>
  <c r="X1651" i="1"/>
  <c r="X3248" i="1"/>
  <c r="X3953" i="1"/>
  <c r="X4231" i="1"/>
  <c r="X218" i="1"/>
  <c r="X624" i="1"/>
  <c r="X676" i="1"/>
  <c r="X1292" i="1"/>
  <c r="X2518" i="1"/>
  <c r="X4198" i="1"/>
  <c r="X1268" i="1"/>
  <c r="X2585" i="1"/>
  <c r="X2012" i="1"/>
  <c r="X1150" i="1"/>
  <c r="X3309" i="1"/>
  <c r="X3609" i="1"/>
  <c r="X2312" i="1"/>
  <c r="X2657" i="1"/>
  <c r="X1919" i="1"/>
  <c r="X1835" i="1"/>
  <c r="X4941" i="1"/>
  <c r="X1565" i="1"/>
  <c r="X4652" i="1"/>
  <c r="X2717" i="1"/>
  <c r="X2307" i="1"/>
  <c r="X3084" i="1"/>
  <c r="X392" i="1"/>
  <c r="X4746" i="1"/>
  <c r="X4918" i="1"/>
  <c r="X958" i="1"/>
  <c r="X2759" i="1"/>
  <c r="X2879" i="1"/>
  <c r="X632" i="1"/>
  <c r="X1377" i="1"/>
  <c r="X984" i="1"/>
  <c r="X2994" i="1"/>
  <c r="X733" i="1"/>
  <c r="X1227" i="1"/>
  <c r="X4409" i="1"/>
  <c r="X717" i="1"/>
  <c r="X4118" i="1"/>
  <c r="X3312" i="1"/>
  <c r="X2232" i="1"/>
  <c r="X3787" i="1"/>
  <c r="X4734" i="1"/>
  <c r="X945" i="1"/>
  <c r="X2413" i="1"/>
  <c r="X2466" i="1"/>
  <c r="X2704" i="1"/>
  <c r="X925" i="1"/>
  <c r="X4508" i="1"/>
  <c r="X2837" i="1"/>
  <c r="X1639" i="1"/>
  <c r="X1149" i="1"/>
  <c r="X92" i="1"/>
  <c r="X4255" i="1"/>
  <c r="X1438" i="1"/>
  <c r="X1175" i="1"/>
  <c r="X4059" i="1"/>
  <c r="X4061" i="1"/>
  <c r="X767" i="1"/>
  <c r="X4569" i="1"/>
  <c r="X2575" i="1"/>
  <c r="X1039" i="1"/>
  <c r="X2074" i="1"/>
  <c r="X3716" i="1"/>
  <c r="X1189" i="1"/>
  <c r="X2355" i="1"/>
  <c r="X2498" i="1"/>
  <c r="X4160" i="1"/>
  <c r="X548" i="1"/>
  <c r="X1625" i="1"/>
  <c r="X4755" i="1"/>
  <c r="X2348" i="1"/>
  <c r="X4968" i="1"/>
  <c r="X3206" i="1"/>
  <c r="X4329" i="1"/>
  <c r="X1567" i="1"/>
  <c r="X4378" i="1"/>
  <c r="X2655" i="1"/>
  <c r="X341" i="1"/>
  <c r="X4444" i="1"/>
  <c r="X3028" i="1"/>
  <c r="X1526" i="1"/>
  <c r="X940" i="1"/>
  <c r="X825" i="1"/>
  <c r="X129" i="1"/>
  <c r="X3166" i="1"/>
  <c r="X2697" i="1"/>
  <c r="X2441" i="1"/>
  <c r="X3137" i="1"/>
  <c r="X712" i="1"/>
  <c r="X1728" i="1"/>
  <c r="X2500" i="1"/>
  <c r="X3923" i="1"/>
  <c r="X1382" i="1"/>
  <c r="X2183" i="1"/>
  <c r="X4202" i="1"/>
  <c r="X1827" i="1"/>
  <c r="X3008" i="1"/>
  <c r="X2863" i="1"/>
  <c r="X4580" i="1"/>
  <c r="X1744" i="1"/>
  <c r="X2354" i="1"/>
  <c r="X2474" i="1"/>
  <c r="X2604" i="1"/>
  <c r="X3224" i="1"/>
  <c r="X373" i="1"/>
  <c r="X4001" i="1"/>
  <c r="X4702" i="1"/>
  <c r="X4127" i="1"/>
  <c r="X2820" i="1"/>
  <c r="X989" i="1"/>
  <c r="X2992" i="1"/>
  <c r="X1272" i="1"/>
  <c r="X2222" i="1"/>
  <c r="X280" i="1"/>
  <c r="X1131" i="1"/>
  <c r="X1241" i="1"/>
  <c r="X4138" i="1"/>
  <c r="X2656" i="1"/>
  <c r="X3509" i="1"/>
  <c r="X101" i="1"/>
  <c r="X637" i="1"/>
  <c r="X4482" i="1"/>
  <c r="X3929" i="1"/>
  <c r="X2111" i="1"/>
  <c r="X4843" i="1"/>
  <c r="X2870" i="1"/>
  <c r="X498" i="1"/>
  <c r="X4778" i="1"/>
  <c r="X3005" i="1"/>
  <c r="X228" i="1"/>
  <c r="X629" i="1"/>
  <c r="X3135" i="1"/>
  <c r="X591" i="1"/>
  <c r="X1313" i="1"/>
  <c r="X4761" i="1"/>
  <c r="X993" i="1"/>
  <c r="X3225" i="1"/>
  <c r="X4485" i="1"/>
  <c r="X278" i="1"/>
  <c r="X1680" i="1"/>
  <c r="X2940" i="1"/>
  <c r="X1233" i="1"/>
  <c r="X910" i="1"/>
  <c r="X2723" i="1"/>
  <c r="X3856" i="1"/>
  <c r="X3697" i="1"/>
  <c r="X1638" i="1"/>
  <c r="X1590" i="1"/>
  <c r="X1955" i="1"/>
  <c r="X1186" i="1"/>
  <c r="X465" i="1"/>
  <c r="X3832" i="1"/>
  <c r="X3725" i="1"/>
  <c r="X1770" i="1"/>
  <c r="X968" i="1"/>
  <c r="X2404" i="1"/>
  <c r="X941" i="1"/>
  <c r="X1343" i="1"/>
  <c r="X4071" i="1"/>
  <c r="X4171" i="1"/>
  <c r="X3045" i="1"/>
  <c r="X2071" i="1"/>
  <c r="X3522" i="1"/>
  <c r="X2377" i="1"/>
  <c r="X1145" i="1"/>
  <c r="X2928" i="1"/>
  <c r="X2789" i="1"/>
  <c r="X4953" i="1"/>
  <c r="X2995" i="1"/>
  <c r="X2432" i="1"/>
  <c r="X2473" i="1"/>
  <c r="X3858" i="1"/>
  <c r="X3056" i="1"/>
  <c r="X3539" i="1"/>
  <c r="X4047" i="1"/>
  <c r="X3749" i="1"/>
  <c r="X1337" i="1"/>
  <c r="X1658" i="1"/>
  <c r="X572" i="1"/>
  <c r="X4996" i="1"/>
  <c r="X1081" i="1"/>
  <c r="X2405" i="1"/>
  <c r="X1681" i="1"/>
  <c r="X3813" i="1"/>
  <c r="X4144" i="1"/>
  <c r="X2011" i="1"/>
  <c r="X1965" i="1"/>
  <c r="X2576" i="1"/>
  <c r="X2812" i="1"/>
  <c r="X2062" i="1"/>
  <c r="X1117" i="1"/>
  <c r="X4803" i="1"/>
  <c r="X2915" i="1"/>
  <c r="X4302" i="1"/>
  <c r="X730" i="1"/>
  <c r="X1739" i="1"/>
  <c r="X3754" i="1"/>
  <c r="X1781" i="1"/>
  <c r="X3420" i="1"/>
  <c r="X4612" i="1"/>
  <c r="X4538" i="1"/>
  <c r="X167" i="1"/>
  <c r="X178" i="1"/>
  <c r="X3402" i="1"/>
  <c r="X4625" i="1"/>
  <c r="X2522" i="1"/>
  <c r="X4892" i="1"/>
  <c r="X2069" i="1"/>
  <c r="X2978" i="1"/>
  <c r="X783" i="1"/>
  <c r="X1409" i="1"/>
  <c r="X3125" i="1"/>
  <c r="X2322" i="1"/>
  <c r="X865" i="1"/>
  <c r="X4269" i="1"/>
  <c r="X3803" i="1"/>
  <c r="X4774" i="1"/>
  <c r="X870" i="1"/>
  <c r="X4920" i="1"/>
  <c r="X2836" i="1"/>
  <c r="X1889" i="1"/>
  <c r="X2254" i="1"/>
  <c r="X588" i="1"/>
  <c r="X1911" i="1"/>
  <c r="X3510" i="1"/>
  <c r="X3657" i="1"/>
  <c r="X3124" i="1"/>
  <c r="X553" i="1"/>
  <c r="X4711" i="1"/>
  <c r="X788" i="1"/>
  <c r="X2147" i="1"/>
  <c r="X1172" i="1"/>
  <c r="X924" i="1"/>
  <c r="X327" i="1"/>
  <c r="X3690" i="1"/>
  <c r="X1619" i="1"/>
  <c r="X4549" i="1"/>
  <c r="X3095" i="1"/>
  <c r="X4585" i="1"/>
  <c r="X3515" i="1"/>
  <c r="X1944" i="1"/>
  <c r="X956" i="1"/>
  <c r="X3955" i="1"/>
  <c r="X641" i="1"/>
  <c r="X1037" i="1"/>
  <c r="X2765" i="1"/>
  <c r="X3786" i="1"/>
  <c r="X2770" i="1"/>
  <c r="X2989" i="1"/>
  <c r="X2420" i="1"/>
  <c r="X1201" i="1"/>
  <c r="X1278" i="1"/>
  <c r="X3424" i="1"/>
  <c r="X4161" i="1"/>
  <c r="X210" i="1"/>
  <c r="X951" i="1"/>
  <c r="X2675" i="1"/>
  <c r="X1093" i="1"/>
  <c r="X3789" i="1"/>
  <c r="X1906" i="1"/>
  <c r="X3217" i="1"/>
  <c r="X4320" i="1"/>
  <c r="X1319" i="1"/>
  <c r="X757" i="1"/>
  <c r="X2774" i="1"/>
  <c r="X2048" i="1"/>
  <c r="X617" i="1"/>
  <c r="X2706" i="1"/>
  <c r="X1810" i="1"/>
  <c r="X4437" i="1"/>
  <c r="X1516" i="1"/>
  <c r="X4873" i="1"/>
  <c r="X1570" i="1"/>
  <c r="X1402" i="1"/>
  <c r="X264" i="1"/>
  <c r="X521" i="1"/>
  <c r="X4866" i="1"/>
  <c r="X480" i="1"/>
  <c r="X3132" i="1"/>
  <c r="X4860" i="1"/>
  <c r="X4916" i="1"/>
  <c r="X727" i="1"/>
  <c r="X1156" i="1"/>
  <c r="X678" i="1"/>
  <c r="X397" i="1"/>
  <c r="X3145" i="1"/>
  <c r="X1084" i="1"/>
  <c r="X3521" i="1"/>
  <c r="X3712" i="1"/>
  <c r="X2213" i="1"/>
  <c r="X1912" i="1"/>
  <c r="X4079" i="1"/>
  <c r="X2398" i="1"/>
  <c r="X104" i="1"/>
  <c r="X1914" i="1"/>
  <c r="X3341" i="1"/>
  <c r="X777" i="1"/>
  <c r="X4026" i="1"/>
  <c r="X535" i="1"/>
  <c r="X2569" i="1"/>
  <c r="X305" i="1"/>
  <c r="X389" i="1"/>
  <c r="X2289" i="1"/>
  <c r="X4634" i="1"/>
  <c r="X1165" i="1"/>
  <c r="X36" i="1"/>
  <c r="X3519" i="1"/>
  <c r="X2758" i="1"/>
  <c r="X891" i="1"/>
  <c r="X4990" i="1"/>
  <c r="X3513" i="1"/>
  <c r="X3560" i="1"/>
  <c r="X322" i="1"/>
  <c r="X484" i="1"/>
  <c r="X140" i="1"/>
  <c r="X719" i="1"/>
  <c r="X2083" i="1"/>
  <c r="X1950" i="1"/>
  <c r="X4607" i="1"/>
  <c r="X916" i="1"/>
  <c r="X4188" i="1"/>
  <c r="X708" i="1"/>
  <c r="X3432" i="1"/>
  <c r="X2969" i="1"/>
  <c r="X2475" i="1"/>
  <c r="X2042" i="1"/>
  <c r="X839" i="1"/>
  <c r="X4875" i="1"/>
  <c r="X1113" i="1"/>
  <c r="X3044" i="1"/>
  <c r="X2801" i="1"/>
  <c r="X1328" i="1"/>
  <c r="X3771" i="1"/>
  <c r="X4449" i="1"/>
  <c r="X1875" i="1"/>
  <c r="X1795" i="1"/>
  <c r="X1883" i="1"/>
  <c r="X4279" i="1"/>
  <c r="X2270" i="1"/>
  <c r="X1383" i="1"/>
  <c r="X4662" i="1"/>
  <c r="X3105" i="1"/>
  <c r="X1901" i="1"/>
  <c r="X2356" i="1"/>
  <c r="X3863" i="1"/>
  <c r="X2805" i="1"/>
  <c r="X90" i="1"/>
  <c r="X4289" i="1"/>
  <c r="X3860" i="1"/>
  <c r="X952" i="1"/>
  <c r="X648" i="1"/>
  <c r="X1380" i="1"/>
  <c r="X3106" i="1"/>
  <c r="X3917" i="1"/>
  <c r="X4780" i="1"/>
  <c r="X1834" i="1"/>
  <c r="X1501" i="1"/>
  <c r="X1481" i="1"/>
  <c r="X619" i="1"/>
  <c r="X219" i="1"/>
  <c r="X2235" i="1"/>
  <c r="X1216" i="1"/>
  <c r="X353" i="1"/>
  <c r="X29" i="1"/>
  <c r="X2538" i="1"/>
  <c r="X1134" i="1"/>
  <c r="X4436" i="1"/>
  <c r="X1601" i="1"/>
  <c r="X3678" i="1"/>
  <c r="X3541" i="1"/>
  <c r="X296" i="1"/>
  <c r="X622" i="1"/>
  <c r="X2828" i="1"/>
  <c r="X2285" i="1"/>
  <c r="X797" i="1"/>
  <c r="X1480" i="1"/>
  <c r="X2606" i="1"/>
  <c r="X4414" i="1"/>
  <c r="X2241" i="1"/>
  <c r="X1672" i="1"/>
  <c r="X3474" i="1"/>
  <c r="X2767" i="1"/>
  <c r="X1954" i="1"/>
  <c r="X328" i="1"/>
  <c r="X677" i="1"/>
  <c r="X4801" i="1"/>
  <c r="X3322" i="1"/>
  <c r="X88" i="1"/>
  <c r="X2699" i="1"/>
  <c r="X2903" i="1"/>
  <c r="X3579" i="1"/>
  <c r="X4421" i="1"/>
  <c r="X1538" i="1"/>
  <c r="X4088" i="1"/>
  <c r="X365" i="1"/>
  <c r="X2933" i="1"/>
  <c r="X3296" i="1"/>
  <c r="X4237" i="1"/>
  <c r="X2170" i="1"/>
  <c r="X1978" i="1"/>
  <c r="X2109" i="1"/>
  <c r="X1182" i="1"/>
  <c r="X2015" i="1"/>
  <c r="X1587" i="1"/>
  <c r="X442" i="1"/>
  <c r="X725" i="1"/>
  <c r="X4094" i="1"/>
  <c r="X1881" i="1"/>
  <c r="X2636" i="1"/>
  <c r="X2496" i="1"/>
  <c r="X2829" i="1"/>
  <c r="X4205" i="1"/>
  <c r="X726" i="1"/>
  <c r="X4335" i="1"/>
  <c r="X48" i="1"/>
  <c r="X1366" i="1"/>
  <c r="X716" i="1"/>
  <c r="X260" i="1"/>
  <c r="X4519" i="1"/>
  <c r="X1069" i="1"/>
  <c r="X1001" i="1"/>
  <c r="X4189" i="1"/>
  <c r="X3883" i="1"/>
  <c r="X1702" i="1"/>
  <c r="X3043" i="1"/>
  <c r="X3486" i="1"/>
  <c r="X592" i="1"/>
  <c r="X4286" i="1"/>
  <c r="X4475" i="1"/>
  <c r="X3610" i="1"/>
  <c r="X2839" i="1"/>
  <c r="X4211" i="1"/>
  <c r="X2341" i="1"/>
  <c r="X4153" i="1"/>
  <c r="X1230" i="1"/>
  <c r="X804" i="1"/>
  <c r="X3852" i="1"/>
  <c r="X3944" i="1"/>
  <c r="X2215" i="1"/>
  <c r="X3696" i="1"/>
  <c r="X4210" i="1"/>
  <c r="X3851" i="1"/>
  <c r="X4140" i="1"/>
  <c r="X4557" i="1"/>
  <c r="X3979" i="1"/>
  <c r="X1890" i="1"/>
  <c r="X3889" i="1"/>
  <c r="X4555" i="1"/>
  <c r="X284" i="1"/>
  <c r="X1475" i="1"/>
  <c r="X138" i="1"/>
  <c r="X3538" i="1"/>
  <c r="X114" i="1"/>
  <c r="X4185" i="1"/>
  <c r="X4387" i="1"/>
  <c r="X1225" i="1"/>
  <c r="X2970" i="1"/>
  <c r="X4751" i="1"/>
  <c r="X4532" i="1"/>
  <c r="X936" i="1"/>
  <c r="X3920" i="1"/>
  <c r="X1804" i="1"/>
  <c r="X2041" i="1"/>
  <c r="X3950" i="1"/>
  <c r="X3382" i="1"/>
  <c r="X223" i="1"/>
  <c r="X562" i="1"/>
  <c r="X1370" i="1"/>
  <c r="X431" i="1"/>
  <c r="X4224" i="1"/>
  <c r="X4568" i="1"/>
  <c r="X4035" i="1"/>
  <c r="X4707" i="1"/>
  <c r="X1562" i="1"/>
  <c r="X3614" i="1"/>
  <c r="X4241" i="1"/>
  <c r="X3222" i="1"/>
  <c r="X4067" i="1"/>
  <c r="X4619" i="1"/>
  <c r="X2449" i="1"/>
  <c r="X26" i="1"/>
  <c r="X3810" i="1"/>
  <c r="X1953" i="1"/>
  <c r="X4617" i="1"/>
  <c r="X1055" i="1"/>
  <c r="X3246" i="1"/>
  <c r="X3426" i="1"/>
  <c r="X4030" i="1"/>
  <c r="X1017" i="1"/>
  <c r="X3048" i="1"/>
  <c r="X4577" i="1"/>
  <c r="X2986" i="1"/>
  <c r="X2352" i="1"/>
  <c r="X4322" i="1"/>
  <c r="X1563" i="1"/>
  <c r="X3360" i="1"/>
  <c r="X2588" i="1"/>
  <c r="X1645" i="1"/>
  <c r="X1196" i="1"/>
  <c r="X1237" i="1"/>
  <c r="X1489" i="1"/>
  <c r="X2676" i="1"/>
  <c r="X3726" i="1"/>
  <c r="X1515" i="1"/>
  <c r="X3298" i="1"/>
  <c r="X343" i="1"/>
  <c r="X2718" i="1"/>
  <c r="X3331" i="1"/>
  <c r="X551" i="1"/>
  <c r="X404" i="1"/>
  <c r="X2831" i="1"/>
  <c r="X1655" i="1"/>
  <c r="X4951" i="1"/>
  <c r="X2872" i="1"/>
  <c r="X4872" i="1"/>
  <c r="X2669" i="1"/>
  <c r="X4559" i="1"/>
  <c r="X715" i="1"/>
  <c r="X4691" i="1"/>
  <c r="X18" i="1"/>
  <c r="X445" i="1"/>
  <c r="X4263" i="1"/>
  <c r="X1192" i="1"/>
  <c r="X4594" i="1"/>
  <c r="X386" i="1"/>
  <c r="X1085" i="1"/>
  <c r="X3235" i="1"/>
  <c r="X1342" i="1"/>
  <c r="X2365" i="1"/>
  <c r="X3067" i="1"/>
  <c r="X1009" i="1"/>
  <c r="X98" i="1"/>
  <c r="X4193" i="1"/>
  <c r="X2242" i="1"/>
  <c r="X1989" i="1"/>
  <c r="X2997" i="1"/>
  <c r="X4874" i="1"/>
  <c r="X3664" i="1"/>
  <c r="X1921" i="1"/>
  <c r="X27" i="1"/>
  <c r="X4389" i="1"/>
  <c r="X2219" i="1"/>
  <c r="X1038" i="1"/>
  <c r="X2063" i="1"/>
  <c r="X1559" i="1"/>
  <c r="X4428" i="1"/>
  <c r="X205" i="1"/>
  <c r="X4217" i="1"/>
  <c r="X2278" i="1"/>
  <c r="X1927" i="1"/>
  <c r="X1973" i="1"/>
  <c r="X3229" i="1"/>
  <c r="X4984" i="1"/>
  <c r="X1249" i="1"/>
  <c r="X1514" i="1"/>
  <c r="X4914" i="1"/>
  <c r="X1283" i="1"/>
  <c r="X3413" i="1"/>
  <c r="X428" i="1"/>
  <c r="X2175" i="1"/>
  <c r="X2910" i="1"/>
  <c r="X78" i="1"/>
  <c r="X1340" i="1"/>
  <c r="X1333" i="1"/>
  <c r="X4845" i="1"/>
  <c r="X3216" i="1"/>
  <c r="X4622" i="1"/>
  <c r="X3710" i="1"/>
  <c r="X1865" i="1"/>
  <c r="X2775" i="1"/>
  <c r="X2244" i="1"/>
  <c r="X116" i="1"/>
  <c r="X1851" i="1"/>
  <c r="X1309" i="1"/>
  <c r="X4169" i="1"/>
  <c r="X3337" i="1"/>
  <c r="X3370" i="1"/>
  <c r="X634" i="1"/>
  <c r="X3949" i="1"/>
  <c r="X1242" i="1"/>
  <c r="X3042" i="1"/>
  <c r="X2859" i="1"/>
  <c r="X1566" i="1"/>
  <c r="X1413" i="1"/>
  <c r="X4965" i="1"/>
  <c r="X1074" i="1"/>
  <c r="X3130" i="1"/>
  <c r="X1867" i="1"/>
  <c r="X457" i="1"/>
  <c r="X4497" i="1"/>
  <c r="X292" i="1"/>
  <c r="X3416" i="1"/>
  <c r="X2284" i="1"/>
  <c r="X3385" i="1"/>
  <c r="X10" i="1"/>
  <c r="X3083" i="1"/>
  <c r="X1968" i="1"/>
  <c r="X2618" i="1"/>
  <c r="X3176" i="1"/>
  <c r="X889" i="1"/>
  <c r="X2519" i="1"/>
  <c r="X2040" i="1"/>
  <c r="X929" i="1"/>
  <c r="X949" i="1"/>
  <c r="X2301" i="1"/>
  <c r="X4380" i="1"/>
  <c r="X4879" i="1"/>
  <c r="X1200" i="1"/>
  <c r="X1963" i="1"/>
  <c r="X1005" i="1"/>
  <c r="X4762" i="1"/>
  <c r="X4004" i="1"/>
  <c r="X4422" i="1"/>
  <c r="X3182" i="1"/>
  <c r="X2231" i="1"/>
  <c r="X1086" i="1"/>
  <c r="X909" i="1"/>
  <c r="X3306" i="1"/>
  <c r="X3684" i="1"/>
  <c r="X4804" i="1"/>
  <c r="X4128" i="1"/>
  <c r="X2977" i="1"/>
  <c r="X4501" i="1"/>
  <c r="X4583" i="1"/>
  <c r="X3988" i="1"/>
  <c r="X4182" i="1"/>
  <c r="X2439" i="1"/>
  <c r="X3435" i="1"/>
  <c r="X4197" i="1"/>
  <c r="X3503" i="1"/>
  <c r="X3107" i="1"/>
  <c r="X4403" i="1"/>
  <c r="X2458" i="1"/>
  <c r="X3633" i="1"/>
  <c r="X299" i="1"/>
  <c r="X2045" i="1"/>
  <c r="X3747" i="1"/>
  <c r="X4749" i="1"/>
  <c r="X1050" i="1"/>
  <c r="X245" i="1"/>
  <c r="X182" i="1"/>
  <c r="X1844" i="1"/>
  <c r="X4815" i="1"/>
  <c r="X2530" i="1"/>
  <c r="X3499" i="1"/>
  <c r="X4681" i="1"/>
  <c r="X3437" i="1"/>
  <c r="X2266" i="1"/>
  <c r="X4032" i="1"/>
  <c r="X531" i="1"/>
  <c r="X4392" i="1"/>
  <c r="X4050" i="1"/>
  <c r="X1167" i="1"/>
  <c r="X1267" i="1"/>
  <c r="X4024" i="1"/>
  <c r="X2453" i="1"/>
  <c r="X4294" i="1"/>
  <c r="X1503" i="1"/>
  <c r="X4162" i="1"/>
  <c r="X1431" i="1"/>
  <c r="X4426" i="1"/>
  <c r="X234" i="1"/>
  <c r="X1420" i="1"/>
  <c r="X4824" i="1"/>
  <c r="X3185" i="1"/>
  <c r="X773" i="1"/>
  <c r="X1905" i="1"/>
  <c r="X4994" i="1"/>
  <c r="X339" i="1"/>
  <c r="X1097" i="1"/>
  <c r="X128" i="1"/>
  <c r="X4385" i="1"/>
  <c r="X467" i="1"/>
  <c r="X4528" i="1"/>
  <c r="X3465" i="1"/>
  <c r="X95" i="1"/>
  <c r="X4831" i="1"/>
  <c r="X776" i="1"/>
  <c r="X4720" i="1"/>
  <c r="X2460" i="1"/>
  <c r="X3252" i="1"/>
  <c r="X1870" i="1"/>
  <c r="X636" i="1"/>
  <c r="X4768" i="1"/>
  <c r="X3167" i="1"/>
  <c r="X4521" i="1"/>
  <c r="X3919" i="1"/>
  <c r="X4420" i="1"/>
  <c r="X973" i="1"/>
  <c r="X2110" i="1"/>
  <c r="X3256" i="1"/>
  <c r="X2075" i="1"/>
  <c r="X2459" i="1"/>
  <c r="X1045" i="1"/>
  <c r="X4651" i="1"/>
  <c r="X3628" i="1"/>
  <c r="X1245" i="1"/>
  <c r="X3257" i="1"/>
  <c r="X3299" i="1"/>
  <c r="X3313" i="1"/>
  <c r="X1554" i="1"/>
  <c r="X4399" i="1"/>
  <c r="X2112" i="1"/>
  <c r="X3959" i="1"/>
  <c r="X4201" i="1"/>
  <c r="X4883" i="1"/>
  <c r="X4943" i="1"/>
  <c r="X2440" i="1"/>
  <c r="X3249" i="1"/>
  <c r="X2711" i="1"/>
  <c r="X3393" i="1"/>
  <c r="X2678" i="1"/>
  <c r="X3830" i="1"/>
  <c r="X3332" i="1"/>
  <c r="X2190" i="1"/>
  <c r="X1707" i="1"/>
  <c r="X2342" i="1"/>
  <c r="X2603" i="1"/>
  <c r="X243" i="1"/>
  <c r="X1859" i="1"/>
  <c r="X2344" i="1"/>
  <c r="X3344" i="1"/>
  <c r="X2900" i="1"/>
  <c r="X2517" i="1"/>
  <c r="X3598" i="1"/>
  <c r="X610" i="1"/>
  <c r="X4117" i="1"/>
  <c r="X4600" i="1"/>
  <c r="X4070" i="1"/>
  <c r="X4375" i="1"/>
  <c r="X4095" i="1"/>
  <c r="X1137" i="1"/>
  <c r="X833" i="1"/>
  <c r="X546" i="1"/>
  <c r="X3033" i="1"/>
  <c r="X1985" i="1"/>
  <c r="X1100" i="1"/>
  <c r="X3373" i="1"/>
  <c r="X4642" i="1"/>
  <c r="X410" i="1"/>
  <c r="X1485" i="1"/>
  <c r="X3931" i="1"/>
  <c r="X293" i="1"/>
  <c r="X950" i="1"/>
  <c r="X1553" i="1"/>
  <c r="X4809" i="1"/>
  <c r="X4912" i="1"/>
  <c r="X4997" i="1"/>
  <c r="X4254" i="1"/>
  <c r="X981" i="1"/>
  <c r="X1848" i="1"/>
  <c r="X3695" i="1"/>
  <c r="X4363" i="1"/>
  <c r="X2677" i="1"/>
  <c r="X4977" i="1"/>
  <c r="X430" i="1"/>
  <c r="X1837" i="1"/>
  <c r="X3954" i="1"/>
  <c r="X3727" i="1"/>
  <c r="X4699" i="1"/>
  <c r="X2875" i="1"/>
  <c r="X1703" i="1"/>
  <c r="X2535" i="1"/>
  <c r="X361" i="1"/>
  <c r="X3993" i="1"/>
  <c r="X2800" i="1"/>
  <c r="X1821" i="1"/>
  <c r="X3295" i="1"/>
  <c r="X3090" i="1"/>
  <c r="X207" i="1"/>
  <c r="X1070" i="1"/>
  <c r="X4303" i="1"/>
  <c r="X3738" i="1"/>
  <c r="X688" i="1"/>
  <c r="X4888" i="1"/>
  <c r="X3662" i="1"/>
  <c r="X2098" i="1"/>
  <c r="X195" i="1"/>
  <c r="X3466" i="1"/>
  <c r="X1492" i="1"/>
  <c r="X3053" i="1"/>
  <c r="X314" i="1"/>
  <c r="X3721" i="1"/>
  <c r="X3951" i="1"/>
  <c r="X1519" i="1"/>
  <c r="X561" i="1"/>
  <c r="X19" i="1"/>
  <c r="X2993" i="1"/>
  <c r="X1334" i="1"/>
  <c r="X1743" i="1"/>
  <c r="X4194" i="1"/>
  <c r="X4805" i="1"/>
  <c r="X880" i="1"/>
  <c r="X4970" i="1"/>
  <c r="X3994" i="1"/>
  <c r="X4573" i="1"/>
  <c r="X838" i="1"/>
  <c r="X3126" i="1"/>
  <c r="X1273" i="1"/>
  <c r="X3175" i="1"/>
  <c r="X4101" i="1"/>
  <c r="X2084" i="1"/>
  <c r="X1549" i="1"/>
  <c r="X4316" i="1"/>
  <c r="X1722" i="1"/>
  <c r="X3169" i="1"/>
  <c r="X64" i="1"/>
  <c r="X285" i="1"/>
  <c r="X1181" i="1"/>
  <c r="X4613" i="1"/>
  <c r="X3212" i="1"/>
  <c r="X1103" i="1"/>
  <c r="X550" i="1"/>
  <c r="X2200" i="1"/>
  <c r="X3477" i="1"/>
  <c r="X3061" i="1"/>
  <c r="X4930" i="1"/>
  <c r="X2329" i="1"/>
  <c r="X4346" i="1"/>
  <c r="X2646" i="1"/>
  <c r="X2139" i="1"/>
  <c r="X3103" i="1"/>
  <c r="X1161" i="1"/>
  <c r="X3211" i="1"/>
  <c r="X1148" i="1"/>
  <c r="X1676" i="1"/>
  <c r="X2058" i="1"/>
  <c r="W3872" i="1"/>
  <c r="W3219" i="1"/>
  <c r="W4308" i="1"/>
  <c r="W2898" i="1"/>
  <c r="W2929" i="1"/>
  <c r="W3602" i="1"/>
  <c r="W3895" i="1"/>
  <c r="W3693" i="1"/>
  <c r="W2824" i="1"/>
  <c r="W2280" i="1"/>
  <c r="W2317" i="1"/>
  <c r="W3396" i="1"/>
  <c r="W4406" i="1"/>
  <c r="W2554" i="1"/>
  <c r="W1179" i="1"/>
  <c r="W4267" i="1"/>
  <c r="W1811" i="1"/>
  <c r="W692" i="1"/>
  <c r="W3571" i="1"/>
  <c r="W43" i="1"/>
  <c r="W1980" i="1"/>
  <c r="W4175" i="1"/>
  <c r="W189" i="1"/>
  <c r="W3958" i="1"/>
  <c r="W320" i="1"/>
  <c r="W4832" i="1"/>
  <c r="W751" i="1"/>
  <c r="W3406" i="1"/>
  <c r="W4147" i="1"/>
  <c r="W4319" i="1"/>
  <c r="W3100" i="1"/>
  <c r="W452" i="1"/>
  <c r="W3350" i="1"/>
  <c r="W4657" i="1"/>
  <c r="W2960" i="1"/>
  <c r="W2292" i="1"/>
  <c r="W202" i="1"/>
  <c r="W3891" i="1"/>
  <c r="W4345" i="1"/>
  <c r="W2810" i="1"/>
  <c r="W4256" i="1"/>
  <c r="W4068" i="1"/>
  <c r="W197" i="1"/>
  <c r="W869" i="1"/>
  <c r="W4111" i="1"/>
  <c r="W2340" i="1"/>
  <c r="W401" i="1"/>
  <c r="W483" i="1"/>
  <c r="W405" i="1"/>
  <c r="W1042" i="1"/>
  <c r="W3764" i="1"/>
  <c r="W1407" i="1"/>
  <c r="W3840" i="1"/>
  <c r="W254" i="1"/>
  <c r="W1666" i="1"/>
  <c r="W3886" i="1"/>
  <c r="W650" i="1"/>
  <c r="W2008" i="1"/>
  <c r="W1868" i="1"/>
  <c r="W2425" i="1"/>
  <c r="W4957" i="1"/>
  <c r="W2002" i="1"/>
  <c r="W1880" i="1"/>
  <c r="W4248" i="1"/>
  <c r="W3279" i="1"/>
  <c r="W570" i="1"/>
  <c r="W126" i="1"/>
  <c r="W647" i="1"/>
  <c r="W566" i="1"/>
  <c r="W1746" i="1"/>
  <c r="W741" i="1"/>
  <c r="W2854" i="1"/>
  <c r="W1384" i="1"/>
  <c r="W512" i="1"/>
  <c r="W2060" i="1"/>
  <c r="W707" i="1"/>
  <c r="W2887" i="1"/>
  <c r="W685" i="1"/>
  <c r="W2073" i="1"/>
  <c r="W250" i="1"/>
  <c r="W499" i="1"/>
  <c r="W2207" i="1"/>
  <c r="W4736" i="1"/>
  <c r="W1945" i="1"/>
  <c r="W390" i="1"/>
  <c r="W3974" i="1"/>
  <c r="W255" i="1"/>
  <c r="W2424" i="1"/>
  <c r="W1675" i="1"/>
  <c r="W4219" i="1"/>
  <c r="W176" i="1"/>
  <c r="W4149" i="1"/>
  <c r="W208" i="1"/>
  <c r="W1509" i="1"/>
  <c r="W2713" i="1"/>
  <c r="W383" i="1"/>
  <c r="W706" i="1"/>
  <c r="W2486" i="1"/>
  <c r="W1766" i="1"/>
  <c r="W1126" i="1"/>
  <c r="W1884" i="1"/>
  <c r="W4051" i="1"/>
  <c r="W2283" i="1"/>
  <c r="W1903" i="1"/>
  <c r="W684" i="1"/>
  <c r="W2361" i="1"/>
  <c r="W1995" i="1"/>
  <c r="W1116" i="1"/>
  <c r="W574" i="1"/>
  <c r="W2080" i="1"/>
  <c r="W4276" i="1"/>
  <c r="W2795" i="1"/>
  <c r="W4566" i="1"/>
  <c r="W1194" i="1"/>
  <c r="W2333" i="1"/>
  <c r="W1787" i="1"/>
  <c r="W3746" i="1"/>
  <c r="W523" i="1"/>
  <c r="W4554" i="1"/>
  <c r="W1718" i="1"/>
  <c r="W1862" i="1"/>
  <c r="W2463" i="1"/>
  <c r="W4676" i="1"/>
  <c r="W3766" i="1"/>
  <c r="W3643" i="1"/>
  <c r="W4940" i="1"/>
  <c r="W2311" i="1"/>
  <c r="W1451" i="1"/>
  <c r="W4858" i="1"/>
  <c r="W295" i="1"/>
  <c r="W313" i="1"/>
  <c r="W4450" i="1"/>
  <c r="W4790" i="1"/>
  <c r="W896" i="1"/>
  <c r="W872" i="1"/>
  <c r="W2776" i="1"/>
  <c r="W3760" i="1"/>
  <c r="W666" i="1"/>
  <c r="W3925" i="1"/>
  <c r="W4139" i="1"/>
  <c r="W4280" i="1"/>
  <c r="W4944" i="1"/>
  <c r="W2417" i="1"/>
  <c r="W2650" i="1"/>
  <c r="W2313" i="1"/>
  <c r="W4297" i="1"/>
  <c r="W3569" i="1"/>
  <c r="W1018" i="1"/>
  <c r="W4743" i="1"/>
  <c r="W867" i="1"/>
  <c r="W1560" i="1"/>
  <c r="W4007" i="1"/>
  <c r="W1629" i="1"/>
  <c r="W628" i="1"/>
  <c r="W3927" i="1"/>
  <c r="W663" i="1"/>
  <c r="W1297" i="1"/>
  <c r="W3740" i="1"/>
  <c r="W179" i="1"/>
  <c r="W3608" i="1"/>
  <c r="W2004" i="1"/>
  <c r="W1138" i="1"/>
  <c r="W3142" i="1"/>
  <c r="W3077" i="1"/>
  <c r="W1748" i="1"/>
  <c r="W1902" i="1"/>
  <c r="W2702" i="1"/>
  <c r="W4413" i="1"/>
  <c r="W4889" i="1"/>
  <c r="W4679" i="1"/>
  <c r="W4446" i="1"/>
  <c r="W1082" i="1"/>
  <c r="W1263" i="1"/>
  <c r="W3098" i="1"/>
  <c r="W2243" i="1"/>
  <c r="W2465" i="1"/>
  <c r="W2000" i="1"/>
  <c r="W2921" i="1"/>
  <c r="W1115" i="1"/>
  <c r="W1247" i="1"/>
  <c r="W340" i="1"/>
  <c r="W731" i="1"/>
  <c r="W4483" i="1"/>
  <c r="W2542" i="1"/>
  <c r="W2358" i="1"/>
  <c r="W4742" i="1"/>
  <c r="W3140" i="1"/>
  <c r="W149" i="1"/>
  <c r="W3159" i="1"/>
  <c r="W3209" i="1"/>
  <c r="W4818" i="1"/>
  <c r="W4806" i="1"/>
  <c r="W4172" i="1"/>
  <c r="W426" i="1"/>
  <c r="W3561" i="1"/>
  <c r="W192" i="1"/>
  <c r="W1284" i="1"/>
  <c r="W778" i="1"/>
  <c r="W1938" i="1"/>
  <c r="W2712" i="1"/>
  <c r="W3715" i="1"/>
  <c r="W479" i="1"/>
  <c r="W4359" i="1"/>
  <c r="W463" i="1"/>
  <c r="W2279" i="1"/>
  <c r="W2146" i="1"/>
  <c r="W2388" i="1"/>
  <c r="W3493" i="1"/>
  <c r="W939" i="1"/>
  <c r="W82" i="1"/>
  <c r="W2324" i="1"/>
  <c r="W3592" i="1"/>
  <c r="W4545" i="1"/>
  <c r="W683" i="1"/>
  <c r="W3233" i="1"/>
  <c r="W474" i="1"/>
  <c r="W490" i="1"/>
  <c r="W1318" i="1"/>
  <c r="W1556" i="1"/>
  <c r="W3835" i="1"/>
  <c r="W2268" i="1"/>
  <c r="W1302" i="1"/>
  <c r="W3153" i="1"/>
  <c r="W3102" i="1"/>
  <c r="W1083" i="1"/>
  <c r="W1429" i="1"/>
  <c r="W3403" i="1"/>
  <c r="W4130" i="1"/>
  <c r="W2890" i="1"/>
  <c r="W4029" i="1"/>
  <c r="W3751" i="1"/>
  <c r="W882" i="1"/>
  <c r="W1634" i="1"/>
  <c r="W2435" i="1"/>
  <c r="W1472" i="1"/>
  <c r="W4352" i="1"/>
  <c r="W4370" i="1"/>
  <c r="W2947" i="1"/>
  <c r="W4096" i="1"/>
  <c r="W3027" i="1"/>
  <c r="W4864" i="1"/>
  <c r="W2257" i="1"/>
  <c r="W703" i="1"/>
  <c r="W876" i="1"/>
  <c r="W422" i="1"/>
  <c r="W2022" i="1"/>
  <c r="W957" i="1"/>
  <c r="W2958" i="1"/>
  <c r="W4942" i="1"/>
  <c r="W3551" i="1"/>
  <c r="W2547" i="1"/>
  <c r="W3260" i="1"/>
  <c r="W2602" i="1"/>
  <c r="W475" i="1"/>
  <c r="W1326" i="1"/>
  <c r="W4252" i="1"/>
  <c r="W1041" i="1"/>
  <c r="W3004" i="1"/>
  <c r="W2834" i="1"/>
  <c r="W345" i="1"/>
  <c r="W2784" i="1"/>
  <c r="W3971" i="1"/>
  <c r="W4340" i="1"/>
  <c r="W127" i="1"/>
  <c r="W3873" i="1"/>
  <c r="W1153" i="1"/>
  <c r="W4525" i="1"/>
  <c r="W1913" i="1"/>
  <c r="W655" i="1"/>
  <c r="W4697" i="1"/>
  <c r="W1941" i="1"/>
  <c r="W557" i="1"/>
  <c r="W3021" i="1"/>
  <c r="W4518" i="1"/>
  <c r="W2744" i="1"/>
  <c r="W2387" i="1"/>
  <c r="W4199" i="1"/>
  <c r="W2412" i="1"/>
  <c r="W1499" i="1"/>
  <c r="W827" i="1"/>
  <c r="W159" i="1"/>
  <c r="W1863" i="1"/>
  <c r="W2938" i="1"/>
  <c r="W3273" i="1"/>
  <c r="W461" i="1"/>
  <c r="W3616" i="1"/>
  <c r="W4227" i="1"/>
  <c r="W774" i="1"/>
  <c r="W3378" i="1"/>
  <c r="W1602" i="1"/>
  <c r="W1574" i="1"/>
  <c r="W974" i="1"/>
  <c r="W1174" i="1"/>
  <c r="W4510" i="1"/>
  <c r="W2446" i="1"/>
  <c r="W2741" i="1"/>
  <c r="W972" i="1"/>
  <c r="W4116" i="1"/>
  <c r="W1063" i="1"/>
  <c r="W1725" i="1"/>
  <c r="W2454" i="1"/>
  <c r="W4108" i="1"/>
  <c r="W1307" i="1"/>
  <c r="W3587" i="1"/>
  <c r="W2750" i="1"/>
  <c r="W321" i="1"/>
  <c r="W1471" i="1"/>
  <c r="W2961" i="1"/>
  <c r="W4937" i="1"/>
  <c r="W4794" i="1"/>
  <c r="W4443" i="1"/>
  <c r="W4946" i="1"/>
  <c r="W4086" i="1"/>
  <c r="W2639" i="1"/>
  <c r="W388" i="1"/>
  <c r="W4000" i="1"/>
  <c r="W3483" i="1"/>
  <c r="W3250" i="1"/>
  <c r="W1640" i="1"/>
  <c r="W1090" i="1"/>
  <c r="W3490" i="1"/>
  <c r="W1594" i="1"/>
  <c r="W1831" i="1"/>
  <c r="W3910" i="1"/>
  <c r="W4239" i="1"/>
  <c r="W3596" i="1"/>
  <c r="W4696" i="1"/>
  <c r="W3868" i="1"/>
  <c r="W4960" i="1"/>
  <c r="W466" i="1"/>
  <c r="W3962" i="1"/>
  <c r="W2972" i="1"/>
  <c r="W1004" i="1"/>
  <c r="W4893" i="1"/>
  <c r="W3375" i="1"/>
  <c r="W4825" i="1"/>
  <c r="W625" i="1"/>
  <c r="W1784" i="1"/>
  <c r="W4605" i="1"/>
  <c r="W2056" i="1"/>
  <c r="W86" i="1"/>
  <c r="W2077" i="1"/>
  <c r="W3767" i="1"/>
  <c r="W2287" i="1"/>
  <c r="W3213" i="1"/>
  <c r="W1020" i="1"/>
  <c r="W3308" i="1"/>
  <c r="W1112" i="1"/>
  <c r="W2878" i="1"/>
  <c r="W1693" i="1"/>
  <c r="W1452" i="1"/>
  <c r="W3173" i="1"/>
  <c r="W2198" i="1"/>
  <c r="W1446" i="1"/>
  <c r="W2392" i="1"/>
  <c r="W4926" i="1"/>
  <c r="W1951" i="1"/>
  <c r="W1232" i="1"/>
  <c r="W2552" i="1"/>
  <c r="W1025" i="1"/>
  <c r="W3428" i="1"/>
  <c r="W2771" i="1"/>
  <c r="W3792" i="1"/>
  <c r="W108" i="1"/>
  <c r="W4537" i="1"/>
  <c r="W805" i="1"/>
  <c r="W3911" i="1"/>
  <c r="W2005" i="1"/>
  <c r="W173" i="1"/>
  <c r="W2221" i="1"/>
  <c r="W3741" i="1"/>
  <c r="W2862" i="1"/>
  <c r="W3154" i="1"/>
  <c r="W4425" i="1"/>
  <c r="W3859" i="1"/>
  <c r="W3346" i="1"/>
  <c r="W4367" i="1"/>
  <c r="W396" i="1"/>
  <c r="W2397" i="1"/>
  <c r="W3617" i="1"/>
  <c r="W1948" i="1"/>
  <c r="W835" i="1"/>
  <c r="W4664" i="1"/>
  <c r="W4636" i="1"/>
  <c r="W4740" i="1"/>
  <c r="W1135" i="1"/>
  <c r="W2684" i="1"/>
  <c r="W3793" i="1"/>
  <c r="W4708" i="1"/>
  <c r="W12" i="1"/>
  <c r="W1071" i="1"/>
  <c r="W3230" i="1"/>
  <c r="W31" i="1"/>
  <c r="W2318" i="1"/>
  <c r="W470" i="1"/>
  <c r="W3368" i="1"/>
  <c r="W3251" i="1"/>
  <c r="W2673" i="1"/>
  <c r="W1315" i="1"/>
  <c r="W4384" i="1"/>
  <c r="W1764" i="1"/>
  <c r="W1483" i="1"/>
  <c r="W1749" i="1"/>
  <c r="W1059" i="1"/>
  <c r="W1144" i="1"/>
  <c r="W1542" i="1"/>
  <c r="W4909" i="1"/>
  <c r="W4692" i="1"/>
  <c r="W1185" i="1"/>
  <c r="W600" i="1"/>
  <c r="W2751" i="1"/>
  <c r="W1915" i="1"/>
  <c r="W4466" i="1"/>
  <c r="W3904" i="1"/>
  <c r="W3192" i="1"/>
  <c r="W4648" i="1"/>
  <c r="W963" i="1"/>
  <c r="W3133" i="1"/>
  <c r="W4225" i="1"/>
  <c r="W1453" i="1"/>
  <c r="W3480" i="1"/>
  <c r="W45" i="1"/>
  <c r="W3680" i="1"/>
  <c r="W3841" i="1"/>
  <c r="W2382" i="1"/>
  <c r="W3973" i="1"/>
  <c r="W359" i="1"/>
  <c r="W3353" i="1"/>
  <c r="W2368" i="1"/>
  <c r="W1057" i="1"/>
  <c r="W2681" i="1"/>
  <c r="W249" i="1"/>
  <c r="W791" i="1"/>
  <c r="W3269" i="1"/>
  <c r="W1589" i="1"/>
  <c r="W3986" i="1"/>
  <c r="W977" i="1"/>
  <c r="W3574" i="1"/>
  <c r="W99" i="1"/>
  <c r="W4735" i="1"/>
  <c r="W3686" i="1"/>
  <c r="W54" i="1"/>
  <c r="W1075" i="1"/>
  <c r="W658" i="1"/>
  <c r="W2880" i="1"/>
  <c r="W1418" i="1"/>
  <c r="W4904" i="1"/>
  <c r="W3926" i="1"/>
  <c r="W1066" i="1"/>
  <c r="W527" i="1"/>
  <c r="W412" i="1"/>
  <c r="W3675" i="1"/>
  <c r="W3776" i="1"/>
  <c r="W1014" i="1"/>
  <c r="W4535" i="1"/>
  <c r="W1735" i="1"/>
  <c r="W3454" i="1"/>
  <c r="W768" i="1"/>
  <c r="W2375" i="1"/>
  <c r="W2564" i="1"/>
  <c r="W920" i="1"/>
  <c r="W1910" i="1"/>
  <c r="W3982" i="1"/>
  <c r="W3065" i="1"/>
  <c r="W3772" i="1"/>
  <c r="W1188" i="1"/>
  <c r="W2205" i="1"/>
  <c r="W1401" i="1"/>
  <c r="W3848" i="1"/>
  <c r="W1281" i="1"/>
  <c r="W3119" i="1"/>
  <c r="W742" i="1"/>
  <c r="W918" i="1"/>
  <c r="W3965" i="1"/>
  <c r="W3271" i="1"/>
  <c r="W526" i="1"/>
  <c r="W1558" i="1"/>
  <c r="W3934" i="1"/>
  <c r="W1228" i="1"/>
  <c r="W747" i="1"/>
  <c r="W1460" i="1"/>
  <c r="W1636" i="1"/>
  <c r="W316" i="1"/>
  <c r="W4767" i="1"/>
  <c r="W3629" i="1"/>
  <c r="W609" i="1"/>
  <c r="W2339" i="1"/>
  <c r="W3909" i="1"/>
  <c r="W844" i="1"/>
  <c r="W4623" i="1"/>
  <c r="W351" i="1"/>
  <c r="W3394" i="1"/>
  <c r="W4371" i="1"/>
  <c r="W4980" i="1"/>
  <c r="W1454" i="1"/>
  <c r="W436" i="1"/>
  <c r="W494" i="1"/>
  <c r="W4556" i="1"/>
  <c r="W4870" i="1"/>
  <c r="W3547" i="1"/>
  <c r="W1732" i="1"/>
  <c r="W998" i="1"/>
  <c r="W3759" i="1"/>
  <c r="W1226" i="1"/>
  <c r="W4168" i="1"/>
  <c r="W1008" i="1"/>
  <c r="W851" i="1"/>
  <c r="W4509" i="1"/>
  <c r="W3060" i="1"/>
  <c r="W2621" i="1"/>
  <c r="W3562" i="1"/>
  <c r="W3009" i="1"/>
  <c r="W2480" i="1"/>
  <c r="W3089" i="1"/>
  <c r="W2027" i="1"/>
  <c r="W4608" i="1"/>
  <c r="W2924" i="1"/>
  <c r="W131" i="1"/>
  <c r="W1106" i="1"/>
  <c r="W3408" i="1"/>
  <c r="W2917" i="1"/>
  <c r="W779" i="1"/>
  <c r="W16" i="1"/>
  <c r="W4713" i="1"/>
  <c r="W3149" i="1"/>
  <c r="W4969" i="1"/>
  <c r="W1690" i="1"/>
  <c r="W4281" i="1"/>
  <c r="W2826" i="1"/>
  <c r="W1207" i="1"/>
  <c r="W581" i="1"/>
  <c r="W513" i="1"/>
  <c r="W3482" i="1"/>
  <c r="W4401" i="1"/>
  <c r="W3894" i="1"/>
  <c r="W871" i="1"/>
  <c r="W2130" i="1"/>
  <c r="W2210" i="1"/>
  <c r="W3180" i="1"/>
  <c r="W3676" i="1"/>
  <c r="W4014" i="1"/>
  <c r="W1338" i="1"/>
  <c r="W1301" i="1"/>
  <c r="W764" i="1"/>
  <c r="W4527" i="1"/>
  <c r="W2196" i="1"/>
  <c r="W3195" i="1"/>
  <c r="W819" i="1"/>
  <c r="W1648" i="1"/>
  <c r="W4905" i="1"/>
  <c r="W656" i="1"/>
  <c r="W627" i="1"/>
  <c r="W577" i="1"/>
  <c r="W3433" i="1"/>
  <c r="W2981" i="1"/>
  <c r="W1139" i="1"/>
  <c r="W1653" i="1"/>
  <c r="W1765" i="1"/>
  <c r="W620" i="1"/>
  <c r="W4620" i="1"/>
  <c r="W2832" i="1"/>
  <c r="W4245" i="1"/>
  <c r="W1952" i="1"/>
  <c r="W3970" i="1"/>
  <c r="W2546" i="1"/>
  <c r="W2683" i="1"/>
  <c r="W4137" i="1"/>
  <c r="W4410" i="1"/>
  <c r="W1535" i="1"/>
  <c r="W3355" i="1"/>
  <c r="W1596" i="1"/>
  <c r="W1166" i="1"/>
  <c r="W3118" i="1"/>
  <c r="W3663" i="1"/>
  <c r="W1644" i="1"/>
  <c r="W42" i="1"/>
  <c r="W79" i="1"/>
  <c r="W3011" i="1"/>
  <c r="W1346" i="1"/>
  <c r="W3059" i="1"/>
  <c r="W894" i="1"/>
  <c r="W3352" i="1"/>
  <c r="W582" i="1"/>
  <c r="W4400" i="1"/>
  <c r="W3976" i="1"/>
  <c r="W4503" i="1"/>
  <c r="W3526" i="1"/>
  <c r="W1209" i="1"/>
  <c r="W1255" i="1"/>
  <c r="W4673" i="1"/>
  <c r="W1624" i="1"/>
  <c r="W267" i="1"/>
  <c r="W4813" i="1"/>
  <c r="W3842" i="1"/>
  <c r="W169" i="1"/>
  <c r="W1713" i="1"/>
  <c r="W3492" i="1"/>
  <c r="W3036" i="1"/>
  <c r="W3899" i="1"/>
  <c r="W3024" i="1"/>
  <c r="W4710" i="1"/>
  <c r="W1652" i="1"/>
  <c r="W417" i="1"/>
  <c r="W211" i="1"/>
  <c r="W2670" i="1"/>
  <c r="W4481" i="1"/>
  <c r="W440" i="1"/>
  <c r="W460" i="1"/>
  <c r="W664" i="1"/>
  <c r="W1994" i="1"/>
  <c r="W3586" i="1"/>
  <c r="W4166" i="1"/>
  <c r="W3423" i="1"/>
  <c r="W2201" i="1"/>
  <c r="W1432" i="1"/>
  <c r="W961" i="1"/>
  <c r="W2701" i="1"/>
  <c r="W334" i="1"/>
  <c r="W3291" i="1"/>
  <c r="W1551" i="1"/>
  <c r="W990" i="1"/>
  <c r="W3448" i="1"/>
  <c r="W3472" i="1"/>
  <c r="W2722" i="1"/>
  <c r="W4563" i="1"/>
  <c r="W4354" i="1"/>
  <c r="W4907" i="1"/>
  <c r="W247" i="1"/>
  <c r="W3805" i="1"/>
  <c r="W142" i="1"/>
  <c r="W549" i="1"/>
  <c r="W3985" i="1"/>
  <c r="W2482" i="1"/>
  <c r="W3052" i="1"/>
  <c r="W1729" i="1"/>
  <c r="W3846" i="1"/>
  <c r="W4134" i="1"/>
  <c r="W4627" i="1"/>
  <c r="W469" i="1"/>
  <c r="W4028" i="1"/>
  <c r="W4949" i="1"/>
  <c r="W1900" i="1"/>
  <c r="W2169" i="1"/>
  <c r="W4979" i="1"/>
  <c r="W2052" i="1"/>
  <c r="W2423" i="1"/>
  <c r="W1775" i="1"/>
  <c r="W2936" i="1"/>
  <c r="W1355" i="1"/>
  <c r="W1992" i="1"/>
  <c r="W3389" i="1"/>
  <c r="W3517" i="1"/>
  <c r="W4616" i="1"/>
  <c r="W3441" i="1"/>
  <c r="W3514" i="1"/>
  <c r="W2638" i="1"/>
  <c r="W4853" i="1"/>
  <c r="W1969" i="1"/>
  <c r="W2608" i="1"/>
  <c r="W2802" i="1"/>
  <c r="W3871" i="1"/>
  <c r="W273" i="1"/>
  <c r="W4240" i="1"/>
  <c r="W172" i="1"/>
  <c r="W518" i="1"/>
  <c r="W2378" i="1"/>
  <c r="W845" i="1"/>
  <c r="W1435" i="1"/>
  <c r="W3520" i="1"/>
  <c r="W1736" i="1"/>
  <c r="W1610" i="1"/>
  <c r="W4184" i="1"/>
  <c r="W3494" i="1"/>
  <c r="W2189" i="1"/>
  <c r="W3202" i="1"/>
  <c r="W4985" i="1"/>
  <c r="W1381" i="1"/>
  <c r="W1184" i="1"/>
  <c r="W3386" i="1"/>
  <c r="W4016" i="1"/>
  <c r="W3086" i="1"/>
  <c r="W3323" i="1"/>
  <c r="W858" i="1"/>
  <c r="W1146" i="1"/>
  <c r="W1869" i="1"/>
  <c r="W886" i="1"/>
  <c r="W836" i="1"/>
  <c r="W3455" i="1"/>
  <c r="W3468" i="1"/>
  <c r="W4163" i="1"/>
  <c r="W2716" i="1"/>
  <c r="W2495" i="1"/>
  <c r="W734" i="1"/>
  <c r="W3691" i="1"/>
  <c r="W1819" i="1"/>
  <c r="W3501" i="1"/>
  <c r="W2032" i="1"/>
  <c r="W3654" i="1"/>
  <c r="W752" i="1"/>
  <c r="W4105" i="1"/>
  <c r="W1580" i="1"/>
  <c r="W50" i="1"/>
  <c r="W2630" i="1"/>
  <c r="W1003" i="1"/>
  <c r="W2853" i="1"/>
  <c r="W414" i="1"/>
  <c r="W2297" i="1"/>
  <c r="W1244" i="1"/>
  <c r="W832" i="1"/>
  <c r="W4582" i="1"/>
  <c r="W4849" i="1"/>
  <c r="W4854" i="1"/>
  <c r="W699" i="1"/>
  <c r="W3275" i="1"/>
  <c r="W3451" i="1"/>
  <c r="W4325" i="1"/>
  <c r="W3300" i="1"/>
  <c r="W1533" i="1"/>
  <c r="W1095" i="1"/>
  <c r="W552" i="1"/>
  <c r="W3505" i="1"/>
  <c r="W955" i="1"/>
  <c r="W97" i="1"/>
  <c r="W488" i="1"/>
  <c r="W2731" i="1"/>
  <c r="W3400" i="1"/>
  <c r="W1532" i="1"/>
  <c r="W2527" i="1"/>
  <c r="W2234" i="1"/>
  <c r="W4131" i="1"/>
  <c r="W862" i="1"/>
  <c r="W1424" i="1"/>
  <c r="W3601" i="1"/>
  <c r="W2472" i="1"/>
  <c r="W1829" i="1"/>
  <c r="W468" i="1"/>
  <c r="W1659" i="1"/>
  <c r="W3800" i="1"/>
  <c r="W4587" i="1"/>
  <c r="W1541" i="1"/>
  <c r="W3577" i="1"/>
  <c r="W2643" i="1"/>
  <c r="W4938" i="1"/>
  <c r="W3220" i="1"/>
  <c r="W1092" i="1"/>
  <c r="W3427" i="1"/>
  <c r="W1547" i="1"/>
  <c r="W3582" i="1"/>
  <c r="W612" i="1"/>
  <c r="W268" i="1"/>
  <c r="W402" i="1"/>
  <c r="W907" i="1"/>
  <c r="W3706" i="1"/>
  <c r="W2541" i="1"/>
  <c r="W1511" i="1"/>
  <c r="W1164" i="1"/>
  <c r="W2021" i="1"/>
  <c r="W1540" i="1"/>
  <c r="W1897" i="1"/>
  <c r="W4962" i="1"/>
  <c r="W2158" i="1"/>
  <c r="W2104" i="1"/>
  <c r="W4438" i="1"/>
  <c r="W4250" i="1"/>
  <c r="W1500" i="1"/>
  <c r="W1398" i="1"/>
  <c r="W2848" i="1"/>
  <c r="W2510" i="1"/>
  <c r="W1210" i="1"/>
  <c r="W216" i="1"/>
  <c r="W1695" i="1"/>
  <c r="W1455" i="1"/>
  <c r="W240" i="1"/>
  <c r="W2739" i="1"/>
  <c r="W4222" i="1"/>
  <c r="W2384" i="1"/>
  <c r="W4288" i="1"/>
  <c r="W4880" i="1"/>
  <c r="W4102" i="1"/>
  <c r="W2252" i="1"/>
  <c r="W971" i="1"/>
  <c r="W2946" i="1"/>
  <c r="W3034" i="1"/>
  <c r="W2570" i="1"/>
  <c r="W3512" i="1"/>
  <c r="W194" i="1"/>
  <c r="W2543" i="1"/>
  <c r="W821" i="1"/>
  <c r="W154" i="1"/>
  <c r="W649" i="1"/>
  <c r="W4661" i="1"/>
  <c r="W28" i="1"/>
  <c r="W3305" i="1"/>
  <c r="W2107" i="1"/>
  <c r="W580" i="1"/>
  <c r="W3524" i="1"/>
  <c r="W2904" i="1"/>
  <c r="W1212" i="1"/>
  <c r="W3453" i="1"/>
  <c r="W2259" i="1"/>
  <c r="W4669" i="1"/>
  <c r="W2545" i="1"/>
  <c r="W1389" i="1"/>
  <c r="W3672" i="1"/>
  <c r="W242" i="1"/>
  <c r="W760" i="1"/>
  <c r="W2010" i="1"/>
  <c r="W1021" i="1"/>
  <c r="W4103" i="1"/>
  <c r="W3701" i="1"/>
  <c r="W817" i="1"/>
  <c r="W354" i="1"/>
  <c r="W2019" i="1"/>
  <c r="W908" i="1"/>
  <c r="W3937" i="1"/>
  <c r="W2367" i="1"/>
  <c r="W1937" i="1"/>
  <c r="W2599" i="1"/>
  <c r="W1386" i="1"/>
  <c r="W3347" i="1"/>
  <c r="W4878" i="1"/>
  <c r="W3320" i="1"/>
  <c r="W3729" i="1"/>
  <c r="W3266" i="1"/>
  <c r="W1982" i="1"/>
  <c r="W337" i="1"/>
  <c r="W4653" i="1"/>
  <c r="W826" i="1"/>
  <c r="W2742" i="1"/>
  <c r="W3757" i="1"/>
  <c r="W2006" i="1"/>
  <c r="W1168" i="1"/>
  <c r="W2559" i="1"/>
  <c r="W2516" i="1"/>
  <c r="W3151" i="1"/>
  <c r="W119" i="1"/>
  <c r="W318" i="1"/>
  <c r="W3186" i="1"/>
  <c r="W2153" i="1"/>
  <c r="W3318" i="1"/>
  <c r="W398" i="1"/>
  <c r="W1752" i="1"/>
  <c r="W1357" i="1"/>
  <c r="W1942" i="1"/>
  <c r="W1895" i="1"/>
  <c r="W2129" i="1"/>
  <c r="W89" i="1"/>
  <c r="W161" i="1"/>
  <c r="W110" i="1"/>
  <c r="W1252" i="1"/>
  <c r="W2562" i="1"/>
  <c r="W1203" i="1"/>
  <c r="W4496" i="1"/>
  <c r="W2029" i="1"/>
  <c r="W4011" i="1"/>
  <c r="W34" i="1"/>
  <c r="W593" i="1"/>
  <c r="W2416" i="1"/>
  <c r="W2049" i="1"/>
  <c r="W586" i="1"/>
  <c r="W2314" i="1"/>
  <c r="W1223" i="1"/>
  <c r="W1836" i="1"/>
  <c r="W3674" i="1"/>
  <c r="W3865" i="1"/>
  <c r="W2707" i="1"/>
  <c r="W355" i="1"/>
  <c r="W2419" i="1"/>
  <c r="W680" i="1"/>
  <c r="W4313" i="1"/>
  <c r="W4390" i="1"/>
  <c r="W1907" i="1"/>
  <c r="W2843" i="1"/>
  <c r="W4706" i="1"/>
  <c r="W2951" i="1"/>
  <c r="W2735" i="1"/>
  <c r="W1572" i="1"/>
  <c r="W897" i="1"/>
  <c r="W1894" i="1"/>
  <c r="W1442" i="1"/>
  <c r="W2457" i="1"/>
  <c r="W4624" i="1"/>
  <c r="W2325" i="1"/>
  <c r="W1530" i="1"/>
  <c r="W789" i="1"/>
  <c r="W1922" i="1"/>
  <c r="W4966" i="1"/>
  <c r="W61" i="1"/>
  <c r="W1684" i="1"/>
  <c r="W2799" i="1"/>
  <c r="W4338" i="1"/>
  <c r="W213" i="1"/>
  <c r="W4687" i="1"/>
  <c r="W368" i="1"/>
  <c r="W4091" i="1"/>
  <c r="W4133" i="1"/>
  <c r="W3518" i="1"/>
  <c r="W502" i="1"/>
  <c r="W2549" i="1"/>
  <c r="W4869" i="1"/>
  <c r="W3039" i="1"/>
  <c r="W164" i="1"/>
  <c r="W675" i="1"/>
  <c r="W1960" i="1"/>
  <c r="W1812" i="1"/>
  <c r="W3038" i="1"/>
  <c r="W2185" i="1"/>
  <c r="W221" i="1"/>
  <c r="W4358" i="1"/>
  <c r="W3293" i="1"/>
  <c r="W3160" i="1"/>
  <c r="W1077" i="1"/>
  <c r="W2389" i="1"/>
  <c r="W4041" i="1"/>
  <c r="W1015" i="1"/>
  <c r="W1887" i="1"/>
  <c r="W1534" i="1"/>
  <c r="W860" i="1"/>
  <c r="W1576" i="1"/>
  <c r="W1507" i="1"/>
  <c r="W2160" i="1"/>
  <c r="W4747" i="1"/>
  <c r="W868" i="1"/>
  <c r="W3001" i="1"/>
  <c r="W1234" i="1"/>
  <c r="W3707" i="1"/>
  <c r="W5" i="1"/>
  <c r="W1899" i="1"/>
  <c r="W2030" i="1"/>
  <c r="W1571" i="1"/>
  <c r="W2315" i="1"/>
  <c r="W148" i="1"/>
  <c r="W714" i="1"/>
  <c r="W2698" i="1"/>
  <c r="W1605" i="1"/>
  <c r="W3361" i="1"/>
  <c r="W3906" i="1"/>
  <c r="W3999" i="1"/>
  <c r="W258" i="1"/>
  <c r="W1546" i="1"/>
  <c r="W1943" i="1"/>
  <c r="W1866" i="1"/>
  <c r="W1523" i="1"/>
  <c r="W3815" i="1"/>
  <c r="W4531" i="1"/>
  <c r="W2881" i="1"/>
  <c r="W802" i="1"/>
  <c r="W1356" i="1"/>
  <c r="W563" i="1"/>
  <c r="W843" i="1"/>
  <c r="W4637" i="1"/>
  <c r="W4837" i="1"/>
  <c r="W4423" i="1"/>
  <c r="W2229" i="1"/>
  <c r="W3461" i="1"/>
  <c r="W4726" i="1"/>
  <c r="W4031" i="1"/>
  <c r="W2349" i="1"/>
  <c r="W1229" i="1"/>
  <c r="W1306" i="1"/>
  <c r="W4844" i="1"/>
  <c r="W1403" i="1"/>
  <c r="W702" i="1"/>
  <c r="W4365" i="1"/>
  <c r="W3831" i="1"/>
  <c r="W3407" i="1"/>
  <c r="W2294" i="1"/>
  <c r="W4208" i="1"/>
  <c r="W2261" i="1"/>
  <c r="W2119" i="1"/>
  <c r="W1714" i="1"/>
  <c r="W2068" i="1"/>
  <c r="W348" i="1"/>
  <c r="W227" i="1"/>
  <c r="W555" i="1"/>
  <c r="W1798" i="1"/>
  <c r="W1158" i="1"/>
  <c r="W1753" i="1"/>
  <c r="W1708" i="1"/>
  <c r="W2037" i="1"/>
  <c r="W3882" i="1"/>
  <c r="W4324" i="1"/>
  <c r="W4987" i="1"/>
  <c r="W2066" i="1"/>
  <c r="W419" i="1"/>
  <c r="W3238" i="1"/>
  <c r="W2557" i="1"/>
  <c r="W4511" i="1"/>
  <c r="W1683" i="1"/>
  <c r="W2526" i="1"/>
  <c r="W2445" i="1"/>
  <c r="W3631" i="1"/>
  <c r="W2563" i="1"/>
  <c r="W190" i="1"/>
  <c r="W1929" i="1"/>
  <c r="W4447" i="1"/>
  <c r="W462" i="1"/>
  <c r="W2016" i="1"/>
  <c r="W1975" i="1"/>
  <c r="W107" i="1"/>
  <c r="W992" i="1"/>
  <c r="W23" i="1"/>
  <c r="W4543" i="1"/>
  <c r="W3245" i="1"/>
  <c r="W4045" i="1"/>
  <c r="W4298" i="1"/>
  <c r="W3783" i="1"/>
  <c r="W3957" i="1"/>
  <c r="W2113" i="1"/>
  <c r="W1035" i="1"/>
  <c r="W4764" i="1"/>
  <c r="W2612" i="1"/>
  <c r="W1575" i="1"/>
  <c r="W954" i="1"/>
  <c r="W4512" i="1"/>
  <c r="W3777" i="1"/>
  <c r="W1704" i="1"/>
  <c r="W2529" i="1"/>
  <c r="W1820" i="1"/>
  <c r="W3699" i="1"/>
  <c r="W1502" i="1"/>
  <c r="W672" i="1"/>
  <c r="W376" i="1"/>
  <c r="W3811" i="1"/>
  <c r="W2616" i="1"/>
  <c r="W2892" i="1"/>
  <c r="W1287" i="1"/>
  <c r="W214" i="1"/>
  <c r="W519" i="1"/>
  <c r="W408" i="1"/>
  <c r="W3040" i="1"/>
  <c r="W3938" i="1"/>
  <c r="W1065" i="1"/>
  <c r="W854" i="1"/>
  <c r="W2882" i="1"/>
  <c r="W3797" i="1"/>
  <c r="W3827" i="1"/>
  <c r="W3473" i="1"/>
  <c r="W1466" i="1"/>
  <c r="W4863" i="1"/>
  <c r="W1876" i="1"/>
  <c r="W2985" i="1"/>
  <c r="W4305" i="1"/>
  <c r="W4040" i="1"/>
  <c r="W1940" i="1"/>
  <c r="W4540" i="1"/>
  <c r="W3930" i="1"/>
  <c r="W2306" i="1"/>
  <c r="W443" i="1"/>
  <c r="W4234" i="1"/>
  <c r="W4104" i="1"/>
  <c r="W4356" i="1"/>
  <c r="W183" i="1"/>
  <c r="W3711" i="1"/>
  <c r="W3383" i="1"/>
  <c r="W753" i="1"/>
  <c r="W1358" i="1"/>
  <c r="W873" i="1"/>
  <c r="W689" i="1"/>
  <c r="W2568" i="1"/>
  <c r="W3594" i="1"/>
  <c r="W4752" i="1"/>
  <c r="W4386" i="1"/>
  <c r="W3365" i="1"/>
  <c r="W3528" i="1"/>
  <c r="W3314" i="1"/>
  <c r="W1488" i="1"/>
  <c r="W2911" i="1"/>
  <c r="W775" i="1"/>
  <c r="W604" i="1"/>
  <c r="W3630" i="1"/>
  <c r="W4839" i="1"/>
  <c r="W3218" i="1"/>
  <c r="W4956" i="1"/>
  <c r="W369" i="1"/>
  <c r="W3864" i="1"/>
  <c r="W785" i="1"/>
  <c r="W1487" i="1"/>
  <c r="W3317" i="1"/>
  <c r="W3082" i="1"/>
  <c r="W1496" i="1"/>
  <c r="W2943" i="1"/>
  <c r="W3960" i="1"/>
  <c r="W3498" i="1"/>
  <c r="W274" i="1"/>
  <c r="W1101" i="1"/>
  <c r="W525" i="1"/>
  <c r="W2192" i="1"/>
  <c r="W2366" i="1"/>
  <c r="W4277" i="1"/>
  <c r="W4924" i="1"/>
  <c r="W1204" i="1"/>
  <c r="W903" i="1"/>
  <c r="W4786" i="1"/>
  <c r="W3640" i="1"/>
  <c r="W1406" i="1"/>
  <c r="W3849" i="1"/>
  <c r="W1783" i="1"/>
  <c r="W3549" i="1"/>
  <c r="W3530" i="1"/>
  <c r="W3566" i="1"/>
  <c r="W1412" i="1"/>
  <c r="W3694" i="1"/>
  <c r="W2128" i="1"/>
  <c r="W728" i="1"/>
  <c r="W2026" i="1"/>
  <c r="W4754" i="1"/>
  <c r="W2689" i="1"/>
  <c r="W2877" i="1"/>
  <c r="W3981" i="1"/>
  <c r="W3597" i="1"/>
  <c r="W1375" i="1"/>
  <c r="W2359" i="1"/>
  <c r="W4396" i="1"/>
  <c r="W4405" i="1"/>
  <c r="W309" i="1"/>
  <c r="W2402" i="1"/>
  <c r="W2046" i="1"/>
  <c r="W231" i="1"/>
  <c r="W14" i="1"/>
  <c r="W3779" i="1"/>
  <c r="W336" i="1"/>
  <c r="W3877" i="1"/>
  <c r="W152" i="1"/>
  <c r="W1797" i="1"/>
  <c r="W58" i="1"/>
  <c r="W4463" i="1"/>
  <c r="W4283" i="1"/>
  <c r="W2237" i="1"/>
  <c r="W1721" i="1"/>
  <c r="W4972" i="1"/>
  <c r="W2309" i="1"/>
  <c r="W2505" i="1"/>
  <c r="W3745" i="1"/>
  <c r="W4080" i="1"/>
  <c r="W4109" i="1"/>
  <c r="W3304" i="1"/>
  <c r="W1351" i="1"/>
  <c r="W3286" i="1"/>
  <c r="W2708" i="1"/>
  <c r="W4235" i="1"/>
  <c r="W435" i="1"/>
  <c r="W4571" i="1"/>
  <c r="W3991" i="1"/>
  <c r="W2847" i="1"/>
  <c r="W3063" i="1"/>
  <c r="W1611" i="1"/>
  <c r="W1205" i="1"/>
  <c r="W2357" i="1"/>
  <c r="W2411" i="1"/>
  <c r="W4719" i="1"/>
  <c r="W1723" i="1"/>
  <c r="W375" i="1"/>
  <c r="W4451" i="1"/>
  <c r="W978" i="1"/>
  <c r="W4464" i="1"/>
  <c r="W3243" i="1"/>
  <c r="W217" i="1"/>
  <c r="W4500" i="1"/>
  <c r="W1983" i="1"/>
  <c r="W106" i="1"/>
  <c r="W975" i="1"/>
  <c r="W3199" i="1"/>
  <c r="W158" i="1"/>
  <c r="W1808" i="1"/>
  <c r="W931" i="1"/>
  <c r="W2611" i="1"/>
  <c r="W3845" i="1"/>
  <c r="W288" i="1"/>
  <c r="W2092" i="1"/>
  <c r="W1800" i="1"/>
  <c r="W1415" i="1"/>
  <c r="W4417" i="1"/>
  <c r="W2220" i="1"/>
  <c r="W2484" i="1"/>
  <c r="W2396" i="1"/>
  <c r="W330" i="1"/>
  <c r="W1022" i="1"/>
  <c r="W616" i="1"/>
  <c r="W4434" i="1"/>
  <c r="W2501" i="1"/>
  <c r="W1269" i="1"/>
  <c r="W441" i="1"/>
  <c r="W276" i="1"/>
  <c r="W1987" i="1"/>
  <c r="W1282" i="1"/>
  <c r="W3828" i="1"/>
  <c r="W3615" i="1"/>
  <c r="W2117" i="1"/>
  <c r="W4431" i="1"/>
  <c r="W2818" i="1"/>
  <c r="W1096" i="1"/>
  <c r="W3758" i="1"/>
  <c r="W4695" i="1"/>
  <c r="W2087" i="1"/>
  <c r="W3007" i="1"/>
  <c r="W1107" i="1"/>
  <c r="W4347" i="1"/>
  <c r="W3556" i="1"/>
  <c r="W4339" i="1"/>
  <c r="W281" i="1"/>
  <c r="W4106" i="1"/>
  <c r="W3975" i="1"/>
  <c r="W2451" i="1"/>
  <c r="W1609" i="1"/>
  <c r="W3108" i="1"/>
  <c r="W2930" i="1"/>
  <c r="W661" i="1"/>
  <c r="W1393" i="1"/>
  <c r="W123" i="1"/>
  <c r="W1726" i="1"/>
  <c r="W1125" i="1"/>
  <c r="W3839" i="1"/>
  <c r="W4591" i="1"/>
  <c r="W2013" i="1"/>
  <c r="W3651" i="1"/>
  <c r="W3014" i="1"/>
  <c r="W4610" i="1"/>
  <c r="W3012" i="1"/>
  <c r="W1626" i="1"/>
  <c r="W3978" i="1"/>
  <c r="W1794" i="1"/>
  <c r="W621" i="1"/>
  <c r="W1171" i="1"/>
  <c r="W667" i="1"/>
  <c r="W807" i="1"/>
  <c r="W2582" i="1"/>
  <c r="W3207" i="1"/>
  <c r="W1094" i="1"/>
  <c r="W4089" i="1"/>
  <c r="W3632" i="1"/>
  <c r="W3825" i="1"/>
  <c r="W787" i="1"/>
  <c r="W1618" i="1"/>
  <c r="W1404" i="1"/>
  <c r="W53" i="1"/>
  <c r="W4157" i="1"/>
  <c r="W3335" i="1"/>
  <c r="W4759" i="1"/>
  <c r="W4146" i="1"/>
  <c r="W2886" i="1"/>
  <c r="W3945" i="1"/>
  <c r="W1688" i="1"/>
  <c r="W4604" i="1"/>
  <c r="W746" i="1"/>
  <c r="W1846" i="1"/>
  <c r="W3457" i="1"/>
  <c r="W3327" i="1"/>
  <c r="W3237" i="1"/>
  <c r="W356" i="1"/>
  <c r="W4253" i="1"/>
  <c r="W2696" i="1"/>
  <c r="W564" i="1"/>
  <c r="W1603" i="1"/>
  <c r="W4304" i="1"/>
  <c r="W652" i="1"/>
  <c r="W1362" i="1"/>
  <c r="W3310" i="1"/>
  <c r="W2076" i="1"/>
  <c r="W3861" i="1"/>
  <c r="W2796" i="1"/>
  <c r="W3647" i="1"/>
  <c r="W2667" i="1"/>
  <c r="W120" i="1"/>
  <c r="W643" i="1"/>
  <c r="W642" i="1"/>
  <c r="W1986" i="1"/>
  <c r="W1719" i="1"/>
  <c r="W4173" i="1"/>
  <c r="W2809" i="1"/>
  <c r="W289" i="1"/>
  <c r="W4439" i="1"/>
  <c r="W2793" i="1"/>
  <c r="W11" i="1"/>
  <c r="W906" i="1"/>
  <c r="W1521" i="1"/>
  <c r="W1585" i="1"/>
  <c r="W3002" i="1"/>
  <c r="W3232" i="1"/>
  <c r="W3019" i="1"/>
  <c r="W2443" i="1"/>
  <c r="W1958" i="1"/>
  <c r="W3010" i="1"/>
  <c r="W3936" i="1"/>
  <c r="W4270" i="1"/>
  <c r="W3765" i="1"/>
  <c r="W1497" i="1"/>
  <c r="W700" i="1"/>
  <c r="W2267" i="1"/>
  <c r="W2692" i="1"/>
  <c r="W4074" i="1"/>
  <c r="W536" i="1"/>
  <c r="W4811" i="1"/>
  <c r="W3731" i="1"/>
  <c r="W4836" i="1"/>
  <c r="W3431" i="1"/>
  <c r="W2335" i="1"/>
  <c r="W1465" i="1"/>
  <c r="W1317" i="1"/>
  <c r="W3947" i="1"/>
  <c r="W898" i="1"/>
  <c r="W3487" i="1"/>
  <c r="W2874" i="1"/>
  <c r="W1990" i="1"/>
  <c r="W2176" i="1"/>
  <c r="W3227" i="1"/>
  <c r="W4432" i="1"/>
  <c r="W4921" i="1"/>
  <c r="W1470" i="1"/>
  <c r="W3301" i="1"/>
  <c r="W829" i="1"/>
  <c r="W3879" i="1"/>
  <c r="W323" i="1"/>
  <c r="W3708" i="1"/>
  <c r="W2736" i="1"/>
  <c r="W1581" i="1"/>
  <c r="W1111" i="1"/>
  <c r="W4391" i="1"/>
  <c r="W2410" i="1"/>
  <c r="W1154" i="1"/>
  <c r="W2688" i="1"/>
  <c r="W1417" i="1"/>
  <c r="W522" i="1"/>
  <c r="W188" i="1"/>
  <c r="W2238" i="1"/>
  <c r="W2194" i="1"/>
  <c r="W2734" i="1"/>
  <c r="W4262" i="1"/>
  <c r="W3165" i="1"/>
  <c r="W3079" i="1"/>
  <c r="W4602" i="1"/>
  <c r="W3440" i="1"/>
  <c r="W2173" i="1"/>
  <c r="W215" i="1"/>
  <c r="W4135" i="1"/>
  <c r="W3565" i="1"/>
  <c r="W2255" i="1"/>
  <c r="W4611" i="1"/>
  <c r="W1564" i="1"/>
  <c r="W2520" i="1"/>
  <c r="W1061" i="1"/>
  <c r="W3333" i="1"/>
  <c r="W1853" i="1"/>
  <c r="W3687" i="1"/>
  <c r="W4143" i="1"/>
  <c r="W4334" i="1"/>
  <c r="W919" i="1"/>
  <c r="W2513" i="1"/>
  <c r="W1920" i="1"/>
  <c r="W4107" i="1"/>
  <c r="W209" i="1"/>
  <c r="W3990" i="1"/>
  <c r="W2193" i="1"/>
  <c r="W1222" i="1"/>
  <c r="W926" i="1"/>
  <c r="W2614" i="1"/>
  <c r="W358" i="1"/>
  <c r="W4698" i="1"/>
  <c r="W2524" i="1"/>
  <c r="W2511" i="1"/>
  <c r="W4913" i="1"/>
  <c r="W2091" i="1"/>
  <c r="W3369" i="1"/>
  <c r="W2065" i="1"/>
  <c r="W541" i="1"/>
  <c r="W1513" i="1"/>
  <c r="W1006" i="1"/>
  <c r="W4842" i="1"/>
  <c r="W856" i="1"/>
  <c r="W508" i="1"/>
  <c r="W1440" i="1"/>
  <c r="W2785" i="1"/>
  <c r="W4606" i="1"/>
  <c r="W1219" i="1"/>
  <c r="W121" i="1"/>
  <c r="W2926" i="1"/>
  <c r="W1378" i="1"/>
  <c r="W4397" i="1"/>
  <c r="W4810" i="1"/>
  <c r="W4220" i="1"/>
  <c r="W338" i="1"/>
  <c r="W3261" i="1"/>
  <c r="W1173" i="1"/>
  <c r="W4323" i="1"/>
  <c r="W2659" i="1"/>
  <c r="W4686" i="1"/>
  <c r="W1917" i="1"/>
  <c r="W589" i="1"/>
  <c r="W4357" i="1"/>
  <c r="W434" i="1"/>
  <c r="W2150" i="1"/>
  <c r="W3376" i="1"/>
  <c r="W1183" i="1"/>
  <c r="W2208" i="1"/>
  <c r="W1265" i="1"/>
  <c r="W3850" i="1"/>
  <c r="W1290" i="1"/>
  <c r="W2081" i="1"/>
  <c r="W3542" i="1"/>
  <c r="W1426" i="1"/>
  <c r="W372" i="1"/>
  <c r="W2191" i="1"/>
  <c r="W4558" i="1"/>
  <c r="W4928" i="1"/>
  <c r="W2625" i="1"/>
  <c r="W2478" i="1"/>
  <c r="W4223" i="1"/>
  <c r="W4053" i="1"/>
  <c r="W472" i="1"/>
  <c r="W3533" i="1"/>
  <c r="W3051" i="1"/>
  <c r="W2833" i="1"/>
  <c r="W3902" i="1"/>
  <c r="W2086" i="1"/>
  <c r="W3713" i="1"/>
  <c r="W137" i="1"/>
  <c r="W2849" i="1"/>
  <c r="W2580" i="1"/>
  <c r="W615" i="1"/>
  <c r="W9" i="1"/>
  <c r="W2622" i="1"/>
  <c r="W2067" i="1"/>
  <c r="W1679" i="1"/>
  <c r="W1673" i="1"/>
  <c r="W301" i="1"/>
  <c r="W2566" i="1"/>
  <c r="W2954" i="1"/>
  <c r="W2512" i="1"/>
  <c r="W4282" i="1"/>
  <c r="W4581" i="1"/>
  <c r="W3559" i="1"/>
  <c r="W2971" i="1"/>
  <c r="W1224" i="1"/>
  <c r="W2492" i="1"/>
  <c r="W4995" i="1"/>
  <c r="W1606" i="1"/>
  <c r="W691" i="1"/>
  <c r="W204" i="1"/>
  <c r="W2497" i="1"/>
  <c r="W4561" i="1"/>
  <c r="W2385" i="1"/>
  <c r="W4215" i="1"/>
  <c r="W1782" i="1"/>
  <c r="W4218" i="1"/>
  <c r="W3285" i="1"/>
  <c r="W2680" i="1"/>
  <c r="W184" i="1"/>
  <c r="W439" i="1"/>
  <c r="W3591" i="1"/>
  <c r="W1771" i="1"/>
  <c r="W1202" i="1"/>
  <c r="W1159" i="1"/>
  <c r="W4524" i="1"/>
  <c r="W2760" i="1"/>
  <c r="W623" i="1"/>
  <c r="W1411" i="1"/>
  <c r="W294" i="1"/>
  <c r="W2414" i="1"/>
  <c r="W4993" i="1"/>
  <c r="W2100" i="1"/>
  <c r="W3136" i="1"/>
  <c r="W4258" i="1"/>
  <c r="W1904" i="1"/>
  <c r="W2291" i="1"/>
  <c r="W1751" i="1"/>
  <c r="W507" i="1"/>
  <c r="W2" i="1"/>
  <c r="W4967" i="1"/>
  <c r="W1379" i="1"/>
  <c r="W1129" i="1"/>
  <c r="W2174" i="1"/>
  <c r="W1079" i="1"/>
  <c r="W4203" i="1"/>
  <c r="W4700" i="1"/>
  <c r="W1650" i="1"/>
  <c r="W3554" i="1"/>
  <c r="W3085" i="1"/>
  <c r="W4271" i="1"/>
  <c r="W2345" i="1"/>
  <c r="W437" i="1"/>
  <c r="W3682" i="1"/>
  <c r="W3449" i="1"/>
  <c r="W4596" i="1"/>
  <c r="W3637" i="1"/>
  <c r="W3116" i="1"/>
  <c r="W433" i="1"/>
  <c r="W2871" i="1"/>
  <c r="W1491" i="1"/>
  <c r="W1147" i="1"/>
  <c r="W2694" i="1"/>
  <c r="W2627" i="1"/>
  <c r="W3488" i="1"/>
  <c r="W1352" i="1"/>
  <c r="W1067" i="1"/>
  <c r="W2177" i="1"/>
  <c r="W2093" i="1"/>
  <c r="W1305" i="1"/>
  <c r="W4656" i="1"/>
  <c r="W1191" i="1"/>
  <c r="W3802" i="1"/>
  <c r="W2572" i="1"/>
  <c r="W762" i="1"/>
  <c r="W282" i="1"/>
  <c r="W3188" i="1"/>
  <c r="W4069" i="1"/>
  <c r="W3181" i="1"/>
  <c r="W2260" i="1"/>
  <c r="W57" i="1"/>
  <c r="W1677" i="1"/>
  <c r="W1898" i="1"/>
  <c r="W4186" i="1"/>
  <c r="W1474" i="1"/>
  <c r="W3762" i="1"/>
  <c r="W646" i="1"/>
  <c r="W2186" i="1"/>
  <c r="W224" i="1"/>
  <c r="W4771" i="1"/>
  <c r="W1335" i="1"/>
  <c r="W2064" i="1"/>
  <c r="W823" i="1"/>
  <c r="W312" i="1"/>
  <c r="W3836" i="1"/>
  <c r="W3785" i="1"/>
  <c r="W2743" i="1"/>
  <c r="W1984" i="1"/>
  <c r="W4826" i="1"/>
  <c r="W4435" i="1"/>
  <c r="W1327" i="1"/>
  <c r="W1661" i="1"/>
  <c r="W1872" i="1"/>
  <c r="W3409" i="1"/>
  <c r="W1962" i="1"/>
  <c r="W3603" i="1"/>
  <c r="W3208" i="1"/>
  <c r="W3905" i="1"/>
  <c r="W3583" i="1"/>
  <c r="W3907" i="1"/>
  <c r="W4251" i="1"/>
  <c r="W2906" i="1"/>
  <c r="W921" i="1"/>
  <c r="W3809" i="1"/>
  <c r="W3733" i="1"/>
  <c r="W4441" i="1"/>
  <c r="W198" i="1"/>
  <c r="W374" i="1"/>
  <c r="W2204" i="1"/>
  <c r="W2851" i="1"/>
  <c r="W2124" i="1"/>
  <c r="W1390" i="1"/>
  <c r="W603" i="1"/>
  <c r="W331" i="1"/>
  <c r="W2620" i="1"/>
  <c r="W3623" i="1"/>
  <c r="W4787" i="1"/>
  <c r="W4666" i="1"/>
  <c r="W578" i="1"/>
  <c r="W3092" i="1"/>
  <c r="W2326" i="1"/>
  <c r="W662" i="1"/>
  <c r="W2613" i="1"/>
  <c r="W2033" i="1"/>
  <c r="W220" i="1"/>
  <c r="W39" i="1"/>
  <c r="W2274" i="1"/>
  <c r="W357" i="1"/>
  <c r="W3414" i="1"/>
  <c r="W3127" i="1"/>
  <c r="W2166" i="1"/>
  <c r="W3366" i="1"/>
  <c r="W4603" i="1"/>
  <c r="W3456" i="1"/>
  <c r="W3782" i="1"/>
  <c r="W4922" i="1"/>
  <c r="W510" i="1"/>
  <c r="W1369" i="1"/>
  <c r="W1759" i="1"/>
  <c r="W3717" i="1"/>
  <c r="W3046" i="1"/>
  <c r="W1816" i="1"/>
  <c r="W3967" i="1"/>
  <c r="W4884" i="1"/>
  <c r="W4462" i="1"/>
  <c r="W3328" i="1"/>
  <c r="W3412" i="1"/>
  <c r="W2145" i="1"/>
  <c r="W794" i="1"/>
  <c r="W2144" i="1"/>
  <c r="W2644" i="1"/>
  <c r="W594" i="1"/>
  <c r="W3685" i="1"/>
  <c r="W4950" i="1"/>
  <c r="W411" i="1"/>
  <c r="W1789" i="1"/>
  <c r="W745" i="1"/>
  <c r="W196" i="1"/>
  <c r="W3334" i="1"/>
  <c r="W168" i="1"/>
  <c r="W3888" i="1"/>
  <c r="W4155" i="1"/>
  <c r="W3023" i="1"/>
  <c r="W1517" i="1"/>
  <c r="W4902" i="1"/>
  <c r="W933" i="1"/>
  <c r="W4312" i="1"/>
  <c r="W3807" i="1"/>
  <c r="W2272" i="1"/>
  <c r="W1776" i="1"/>
  <c r="W112" i="1"/>
  <c r="W2607" i="1"/>
  <c r="W3074" i="1"/>
  <c r="W983" i="1"/>
  <c r="W2792" i="1"/>
  <c r="W3683" i="1"/>
  <c r="W3641" i="1"/>
  <c r="W2819" i="1"/>
  <c r="W2974" i="1"/>
  <c r="W1251" i="1"/>
  <c r="W3020" i="1"/>
  <c r="W399" i="1"/>
  <c r="W4807" i="1"/>
  <c r="W448" i="1"/>
  <c r="W421" i="1"/>
  <c r="W4850" i="1"/>
  <c r="W2094" i="1"/>
  <c r="W4629" i="1"/>
  <c r="W2920" i="1"/>
  <c r="W449" i="1"/>
  <c r="W2097" i="1"/>
  <c r="W4770" i="1"/>
  <c r="W1908" i="1"/>
  <c r="W135" i="1"/>
  <c r="W1777" i="1"/>
  <c r="W2363" i="1"/>
  <c r="W2403" i="1"/>
  <c r="W798" i="1"/>
  <c r="W3390" i="1"/>
  <c r="W2962" i="1"/>
  <c r="W4150" i="1"/>
  <c r="W3794" i="1"/>
  <c r="W3359" i="1"/>
  <c r="W790" i="1"/>
  <c r="W4911" i="1"/>
  <c r="W1785" i="1"/>
  <c r="W4670" i="1"/>
  <c r="W1388" i="1"/>
  <c r="W1738" i="1"/>
  <c r="W1740" i="1"/>
  <c r="W3558" i="1"/>
  <c r="W982" i="1"/>
  <c r="W450" i="1"/>
  <c r="W4266" i="1"/>
  <c r="W2679" i="1"/>
  <c r="W1410" i="1"/>
  <c r="W1539" i="1"/>
  <c r="W530" i="1"/>
  <c r="W1892" i="1"/>
  <c r="W3722" i="1"/>
  <c r="W3281" i="1"/>
  <c r="W4547" i="1"/>
  <c r="W4402" i="1"/>
  <c r="W3723" i="1"/>
  <c r="W2816" i="1"/>
  <c r="W1671" i="1"/>
  <c r="W3104" i="1"/>
  <c r="W2249" i="1"/>
  <c r="W2905" i="1"/>
  <c r="W141" i="1"/>
  <c r="W3018" i="1"/>
  <c r="W3203" i="1"/>
  <c r="W4005" i="1"/>
  <c r="W2310" i="1"/>
  <c r="W1997" i="1"/>
  <c r="W4081" i="1"/>
  <c r="W1805" i="1"/>
  <c r="W3131" i="1"/>
  <c r="W2184" i="1"/>
  <c r="W611" i="1"/>
  <c r="W1627" i="1"/>
  <c r="W1545" i="1"/>
  <c r="W4668" i="1"/>
  <c r="W2968" i="1"/>
  <c r="W1604" i="1"/>
  <c r="W2225" i="1"/>
  <c r="W3719" i="1"/>
  <c r="W455" i="1"/>
  <c r="W3058" i="1"/>
  <c r="W3702" i="1"/>
  <c r="W1918" i="1"/>
  <c r="W4265" i="1"/>
  <c r="W150" i="1"/>
  <c r="W4058" i="1"/>
  <c r="W1813" i="1"/>
  <c r="W2245" i="1"/>
  <c r="W265" i="1"/>
  <c r="W3442" i="1"/>
  <c r="W3240" i="1"/>
  <c r="W1522" i="1"/>
  <c r="W1599" i="1"/>
  <c r="W1048" i="1"/>
  <c r="W2747" i="1"/>
  <c r="W3553" i="1"/>
  <c r="W4792" i="1"/>
  <c r="W986" i="1"/>
  <c r="W310" i="1"/>
  <c r="W4331" i="1"/>
  <c r="W554" i="1"/>
  <c r="W3469" i="1"/>
  <c r="W864" i="1"/>
  <c r="W2399" i="1"/>
  <c r="W4855" i="1"/>
  <c r="W3155" i="1"/>
  <c r="W638" i="1"/>
  <c r="W3194" i="1"/>
  <c r="W1741" i="1"/>
  <c r="W4379" i="1"/>
  <c r="W3134" i="1"/>
  <c r="W272" i="1"/>
  <c r="W4057" i="1"/>
  <c r="W1339" i="1"/>
  <c r="W558" i="1"/>
  <c r="W3336" i="1"/>
  <c r="W4848" i="1"/>
  <c r="W2788" i="1"/>
  <c r="W259" i="1"/>
  <c r="W4382" i="1"/>
  <c r="W3600" i="1"/>
  <c r="W4467" i="1"/>
  <c r="W4932" i="1"/>
  <c r="W1344" i="1"/>
  <c r="W2934" i="1"/>
  <c r="W4048" i="1"/>
  <c r="W2666" i="1"/>
  <c r="W1363" i="1"/>
  <c r="W4214" i="1"/>
  <c r="W644" i="1"/>
  <c r="W724" i="1"/>
  <c r="W3121" i="1"/>
  <c r="W4738" i="1"/>
  <c r="W4228" i="1"/>
  <c r="W3179" i="1"/>
  <c r="W2842" i="1"/>
  <c r="W606" i="1"/>
  <c r="W1637" i="1"/>
  <c r="W4865" i="1"/>
  <c r="W4452" i="1"/>
  <c r="W705" i="1"/>
  <c r="W1773" i="1"/>
  <c r="W2362" i="1"/>
  <c r="W1858" i="1"/>
  <c r="W4978" i="1"/>
  <c r="W645" i="1"/>
  <c r="W4366" i="1"/>
  <c r="W4750" i="1"/>
  <c r="W2592" i="1"/>
  <c r="W4295" i="1"/>
  <c r="W4779" i="1"/>
  <c r="W4196" i="1"/>
  <c r="W899" i="1"/>
  <c r="W2433" i="1"/>
  <c r="W4430" i="1"/>
  <c r="W1622" i="1"/>
  <c r="W4564" i="1"/>
  <c r="W3659" i="1"/>
  <c r="W162" i="1"/>
  <c r="W3358" i="1"/>
  <c r="W4355" i="1"/>
  <c r="W1924" i="1"/>
  <c r="W2953" i="1"/>
  <c r="W4038" i="1"/>
  <c r="W732" i="1"/>
  <c r="W91" i="1"/>
  <c r="W1298" i="1"/>
  <c r="W4461" i="1"/>
  <c r="W2807" i="1"/>
  <c r="W380" i="1"/>
  <c r="W286" i="1"/>
  <c r="W1731" i="1"/>
  <c r="W2897" i="1"/>
  <c r="W905" i="1"/>
  <c r="W2931" i="1"/>
  <c r="W4646" i="1"/>
  <c r="W4598" i="1"/>
  <c r="W1830" i="1"/>
  <c r="W4411" i="1"/>
  <c r="W3572" i="1"/>
  <c r="W3307" i="1"/>
  <c r="W3171" i="1"/>
  <c r="W596" i="1"/>
  <c r="W3987" i="1"/>
  <c r="W815" i="1"/>
  <c r="W4731" i="1"/>
  <c r="W4479" i="1"/>
  <c r="W2873" i="1"/>
  <c r="W1778" i="1"/>
  <c r="W1852" i="1"/>
  <c r="W1839" i="1"/>
  <c r="W1757" i="1"/>
  <c r="W3834" i="1"/>
  <c r="W1600" i="1"/>
  <c r="W960" i="1"/>
  <c r="W203" i="1"/>
  <c r="W4" i="1"/>
  <c r="W2491" i="1"/>
  <c r="W2864" i="1"/>
  <c r="W4268" i="1"/>
  <c r="W2727" i="1"/>
  <c r="W1456" i="1"/>
  <c r="W3670" i="1"/>
  <c r="W4121" i="1"/>
  <c r="W1256" i="1"/>
  <c r="W3450" i="1"/>
  <c r="W3784" i="1"/>
  <c r="W1928" i="1"/>
  <c r="W1508" i="1"/>
  <c r="W2821" i="1"/>
  <c r="W2822" i="1"/>
  <c r="W1425" i="1"/>
  <c r="W2055" i="1"/>
  <c r="W447" i="1"/>
  <c r="W2640" i="1"/>
  <c r="W2078" i="1"/>
  <c r="W937" i="1"/>
  <c r="W1761" i="1"/>
  <c r="W4570" i="1"/>
  <c r="W1257" i="1"/>
  <c r="W1088" i="1"/>
  <c r="W4660" i="1"/>
  <c r="W1824" i="1"/>
  <c r="W3795" i="1"/>
  <c r="W729" i="1"/>
  <c r="W1635" i="1"/>
  <c r="W665" i="1"/>
  <c r="W1391" i="1"/>
  <c r="W4614" i="1"/>
  <c r="W3398" i="1"/>
  <c r="W2151" i="1"/>
  <c r="W2594" i="1"/>
  <c r="W3585" i="1"/>
  <c r="W117" i="1"/>
  <c r="W800" i="1"/>
  <c r="W1238" i="1"/>
  <c r="W3446" i="1"/>
  <c r="W4216" i="1"/>
  <c r="W3704" i="1"/>
  <c r="W2143" i="1"/>
  <c r="W2195" i="1"/>
  <c r="W4484" i="1"/>
  <c r="W4036" i="1"/>
  <c r="W3064" i="1"/>
  <c r="W1361" i="1"/>
  <c r="W80" i="1"/>
  <c r="W4753" i="1"/>
  <c r="W3677" i="1"/>
  <c r="W883" i="1"/>
  <c r="W543" i="1"/>
  <c r="W2471" i="1"/>
  <c r="W3362" i="1"/>
  <c r="W3620" i="1"/>
  <c r="W1239" i="1"/>
  <c r="W1312" i="1"/>
  <c r="W3496" i="1"/>
  <c r="W1591" i="1"/>
  <c r="W471" i="1"/>
  <c r="W1750" i="1"/>
  <c r="W3156" i="1"/>
  <c r="W2262" i="1"/>
  <c r="W509" i="1"/>
  <c r="W1128" i="1"/>
  <c r="W1498" i="1"/>
  <c r="W363" i="1"/>
  <c r="W2596" i="1"/>
  <c r="W1544" i="1"/>
  <c r="W3117" i="1"/>
  <c r="W2923" i="1"/>
  <c r="W1000" i="1"/>
  <c r="W4287" i="1"/>
  <c r="W3399" i="1"/>
  <c r="W885" i="1"/>
  <c r="W3183" i="1"/>
  <c r="W2635" i="1"/>
  <c r="W180" i="1"/>
  <c r="W2647" i="1"/>
  <c r="W2714" i="1"/>
  <c r="W2949" i="1"/>
  <c r="W1447" i="1"/>
  <c r="W520" i="1"/>
  <c r="W4816" i="1"/>
  <c r="W3581" i="1"/>
  <c r="W2373" i="1"/>
  <c r="W3460" i="1"/>
  <c r="W4954" i="1"/>
  <c r="W3661" i="1"/>
  <c r="W2380" i="1"/>
  <c r="W2436" i="1"/>
  <c r="W3241" i="1"/>
  <c r="W780" i="1"/>
  <c r="W1275" i="1"/>
  <c r="W4894" i="1"/>
  <c r="W4300" i="1"/>
  <c r="W302" i="1"/>
  <c r="W1053" i="1"/>
  <c r="W2009" i="1"/>
  <c r="W2276" i="1"/>
  <c r="W103" i="1"/>
  <c r="W4507" i="1"/>
  <c r="W3029" i="1"/>
  <c r="W2023" i="1"/>
  <c r="W2212" i="1"/>
  <c r="W3198" i="1"/>
  <c r="W1620" i="1"/>
  <c r="W1423" i="1"/>
  <c r="W771" i="1"/>
  <c r="W241" i="1"/>
  <c r="W1977" i="1"/>
  <c r="W3968" i="1"/>
  <c r="W4514" i="1"/>
  <c r="W3655" i="1"/>
  <c r="W4785" i="1"/>
  <c r="W308" i="1"/>
  <c r="W4688" i="1"/>
  <c r="W2550" i="1"/>
  <c r="W7" i="1"/>
  <c r="W4871" i="1"/>
  <c r="W3284" i="1"/>
  <c r="W3270" i="1"/>
  <c r="W1845" i="1"/>
  <c r="W769" i="1"/>
  <c r="W4487" i="1"/>
  <c r="W3812" i="1"/>
  <c r="W270" i="1"/>
  <c r="W4098" i="1"/>
  <c r="W3649" i="1"/>
  <c r="W4516" i="1"/>
  <c r="W3611" i="1"/>
  <c r="W181" i="1"/>
  <c r="W4964" i="1"/>
  <c r="W1360" i="1"/>
  <c r="W4936" i="1"/>
  <c r="W1032" i="1"/>
  <c r="W1991" i="1"/>
  <c r="W4336" i="1"/>
  <c r="W4851" i="1"/>
  <c r="W1935" i="1"/>
  <c r="W2649" i="1"/>
  <c r="W1768" i="1"/>
  <c r="W4179" i="1"/>
  <c r="W1874" i="1"/>
  <c r="W4206" i="1"/>
  <c r="W2390" i="1"/>
  <c r="W2927" i="1"/>
  <c r="W1087" i="1"/>
  <c r="W1180" i="1"/>
  <c r="W852" i="1"/>
  <c r="W4489" i="1"/>
  <c r="W2197" i="1"/>
  <c r="W4515" i="1"/>
  <c r="W2867" i="1"/>
  <c r="W100" i="1"/>
  <c r="W1152" i="1"/>
  <c r="W3500" i="1"/>
  <c r="W4244" i="1"/>
  <c r="W3404" i="1"/>
  <c r="W177" i="1"/>
  <c r="W3564" i="1"/>
  <c r="W1691" i="1"/>
  <c r="W4046" i="1"/>
  <c r="W4242" i="1"/>
  <c r="W2488" i="1"/>
  <c r="W1033" i="1"/>
  <c r="W4578" i="1"/>
  <c r="W917" i="1"/>
  <c r="W420" i="1"/>
  <c r="W153" i="1"/>
  <c r="W979" i="1"/>
  <c r="W134" i="1"/>
  <c r="W133" i="1"/>
  <c r="W2431" i="1"/>
  <c r="W3268" i="1"/>
  <c r="W2239" i="1"/>
  <c r="W3679" i="1"/>
  <c r="W2122" i="1"/>
  <c r="W4506" i="1"/>
  <c r="W1036" i="1"/>
  <c r="W3003" i="1"/>
  <c r="W4931" i="1"/>
  <c r="W2179" i="1"/>
  <c r="W4412" i="1"/>
  <c r="W458" i="1"/>
  <c r="W4469" i="1"/>
  <c r="W1118" i="1"/>
  <c r="W2763" i="1"/>
  <c r="W2350" i="1"/>
  <c r="W3742" i="1"/>
  <c r="W863" i="1"/>
  <c r="W670" i="1"/>
  <c r="W1052" i="1"/>
  <c r="W4992" i="1"/>
  <c r="W3639" i="1"/>
  <c r="W743" i="1"/>
  <c r="W2790" i="1"/>
  <c r="W3096" i="1"/>
  <c r="W3214" i="1"/>
  <c r="W1861" i="1"/>
  <c r="W2476" i="1"/>
  <c r="W59" i="1"/>
  <c r="W3948" i="1"/>
  <c r="W4963" i="1"/>
  <c r="W3479" i="1"/>
  <c r="W3570" i="1"/>
  <c r="W3546" i="1"/>
  <c r="W1289" i="1"/>
  <c r="W660" i="1"/>
  <c r="W3391" i="1"/>
  <c r="W4615" i="1"/>
  <c r="W1841" i="1"/>
  <c r="W2039" i="1"/>
  <c r="W1818" i="1"/>
  <c r="W32" i="1"/>
  <c r="W2772" i="1"/>
  <c r="W4037" i="1"/>
  <c r="W2157" i="1"/>
  <c r="W1686" i="1"/>
  <c r="W4783" i="1"/>
  <c r="W1060" i="1"/>
  <c r="W109" i="1"/>
  <c r="W1444" i="1"/>
  <c r="W1849" i="1"/>
  <c r="W3638" i="1"/>
  <c r="W1449" i="1"/>
  <c r="W4733" i="1"/>
  <c r="W2057" i="1"/>
  <c r="W1779" i="1"/>
  <c r="W3128" i="1"/>
  <c r="W820" i="1"/>
  <c r="W4973" i="1"/>
  <c r="W2131" i="1"/>
  <c r="W425" i="1"/>
  <c r="W653" i="1"/>
  <c r="W2766" i="1"/>
  <c r="W2017" i="1"/>
  <c r="W736" i="1"/>
  <c r="W1054" i="1"/>
  <c r="W4723" i="1"/>
  <c r="W4307" i="1"/>
  <c r="W1512" i="1"/>
  <c r="W1155" i="1"/>
  <c r="W1694" i="1"/>
  <c r="W4257" i="1"/>
  <c r="W2668" i="1"/>
  <c r="W2493" i="1"/>
  <c r="W3013" i="1"/>
  <c r="W1504" i="1"/>
  <c r="W4113" i="1"/>
  <c r="W4238" i="1"/>
  <c r="W4207" i="1"/>
  <c r="W3837" i="1"/>
  <c r="W2298" i="1"/>
  <c r="W3769" i="1"/>
  <c r="W4311" i="1"/>
  <c r="W997" i="1"/>
  <c r="W3272" i="1"/>
  <c r="W2250" i="1"/>
  <c r="W81" i="1"/>
  <c r="W4830" i="1"/>
  <c r="W1947" i="1"/>
  <c r="W1871" i="1"/>
  <c r="W3329" i="1"/>
  <c r="W3087" i="1"/>
  <c r="W4502" i="1"/>
  <c r="W4460" i="1"/>
  <c r="W3263" i="1"/>
  <c r="W4158" i="1"/>
  <c r="W186" i="1"/>
  <c r="W3516" i="1"/>
  <c r="W2551" i="1"/>
  <c r="W4542" i="1"/>
  <c r="W3288" i="1"/>
  <c r="W1510" i="1"/>
  <c r="W73" i="1"/>
  <c r="W125" i="1"/>
  <c r="W324" i="1"/>
  <c r="W1177" i="1"/>
  <c r="W4903" i="1"/>
  <c r="W1801" i="1"/>
  <c r="W3196" i="1"/>
  <c r="W298" i="1"/>
  <c r="W4934" i="1"/>
  <c r="W4075" i="1"/>
  <c r="W3255" i="1"/>
  <c r="W4915" i="1"/>
  <c r="W1044" i="1"/>
  <c r="W2246" i="1"/>
  <c r="W942" i="1"/>
  <c r="W2233" i="1"/>
  <c r="W679" i="1"/>
  <c r="W102" i="1"/>
  <c r="W1882" i="1"/>
  <c r="W3897" i="1"/>
  <c r="W4008" i="1"/>
  <c r="W493" i="1"/>
  <c r="W4006" i="1"/>
  <c r="W3720" i="1"/>
  <c r="W1909" i="1"/>
  <c r="W966" i="1"/>
  <c r="W2918" i="1"/>
  <c r="W696" i="1"/>
  <c r="W4741" i="1"/>
  <c r="W750" i="1"/>
  <c r="W4593" i="1"/>
  <c r="W3330" i="1"/>
  <c r="W3983" i="1"/>
  <c r="W1933" i="1"/>
  <c r="W1529" i="1"/>
  <c r="W4097" i="1"/>
  <c r="W2180" i="1"/>
  <c r="W2573" i="1"/>
  <c r="W2653" i="1"/>
  <c r="W901" i="1"/>
  <c r="W4513" i="1"/>
  <c r="W687" i="1"/>
  <c r="W105" i="1"/>
  <c r="W3933" i="1"/>
  <c r="W3508" i="1"/>
  <c r="W3531" i="1"/>
  <c r="W251" i="1"/>
  <c r="W1823" i="1"/>
  <c r="W2605" i="1"/>
  <c r="W2321" i="1"/>
  <c r="W3838" i="1"/>
  <c r="W2050" i="1"/>
  <c r="W2427" i="1"/>
  <c r="W1916" i="1"/>
  <c r="W2737" i="1"/>
  <c r="W3187" i="1"/>
  <c r="W4986" i="1"/>
  <c r="W4457" i="1"/>
  <c r="W2487" i="1"/>
  <c r="W2164" i="1"/>
  <c r="W4259" i="1"/>
  <c r="W4010" i="1"/>
  <c r="W3847" i="1"/>
  <c r="W1208" i="1"/>
  <c r="W4085" i="1"/>
  <c r="W985" i="1"/>
  <c r="W2059" i="1"/>
  <c r="W516" i="1"/>
  <c r="W3781" i="1"/>
  <c r="W4917" i="1"/>
  <c r="W4177" i="1"/>
  <c r="W3700" i="1"/>
  <c r="W4821" i="1"/>
  <c r="W174" i="1"/>
  <c r="W2096" i="1"/>
  <c r="W4404" i="1"/>
  <c r="W68" i="1"/>
  <c r="W887" i="1"/>
  <c r="W1972" i="1"/>
  <c r="W3589" i="1"/>
  <c r="W3197" i="1"/>
  <c r="W1710" i="1"/>
  <c r="W2944" i="1"/>
  <c r="W1072" i="1"/>
  <c r="W2264" i="1"/>
  <c r="W1664" i="1"/>
  <c r="W4895" i="1"/>
  <c r="W4709" i="1"/>
  <c r="W690" i="1"/>
  <c r="W1518" i="1"/>
  <c r="W4635" i="1"/>
  <c r="W2939" i="1"/>
  <c r="W2485" i="1"/>
  <c r="W4885" i="1"/>
  <c r="W738" i="1"/>
  <c r="W1817" i="1"/>
  <c r="W2061" i="1"/>
  <c r="W3342" i="1"/>
  <c r="W2558" i="1"/>
  <c r="W695" i="1"/>
  <c r="W828" i="1"/>
  <c r="W709" i="1"/>
  <c r="W1214" i="1"/>
  <c r="W3363" i="1"/>
  <c r="W529" i="1"/>
  <c r="W1288" i="1"/>
  <c r="W2567" i="1"/>
  <c r="W4293" i="1"/>
  <c r="W1840" i="1"/>
  <c r="W2553" i="1"/>
  <c r="W2798" i="1"/>
  <c r="W4935" i="1"/>
  <c r="W2710" i="1"/>
  <c r="W283" i="1"/>
  <c r="W1387" i="1"/>
  <c r="W1046" i="1"/>
  <c r="W4631" i="1"/>
  <c r="W4769" i="1"/>
  <c r="W487" i="1"/>
  <c r="W1311" i="1"/>
  <c r="W2168" i="1"/>
  <c r="W3184" i="1"/>
  <c r="W1329" i="1"/>
  <c r="W4019" i="1"/>
  <c r="W4025" i="1"/>
  <c r="W370" i="1"/>
  <c r="W2014" i="1"/>
  <c r="W4728" i="1"/>
  <c r="W2591" i="1"/>
  <c r="W4249" i="1"/>
  <c r="W2391" i="1"/>
  <c r="W391" i="1"/>
  <c r="W2383" i="1"/>
  <c r="W4373" i="1"/>
  <c r="W3129" i="1"/>
  <c r="W4802" i="1"/>
  <c r="W1193" i="1"/>
  <c r="W4327" i="1"/>
  <c r="W2228" i="1"/>
  <c r="W3568" i="1"/>
  <c r="W4230" i="1"/>
  <c r="W3054" i="1"/>
  <c r="W2719" i="1"/>
  <c r="W4473" i="1"/>
  <c r="W3210" i="1"/>
  <c r="W3540" i="1"/>
  <c r="W3928" i="1"/>
  <c r="W1320" i="1"/>
  <c r="W2755" i="1"/>
  <c r="W2509" i="1"/>
  <c r="W841" i="1"/>
  <c r="W230" i="1"/>
  <c r="W4777" i="1"/>
  <c r="W4442" i="1"/>
  <c r="W1760" i="1"/>
  <c r="W2975" i="1"/>
  <c r="W5000" i="1"/>
  <c r="W2633" i="1"/>
  <c r="W3804" i="1"/>
  <c r="W2430" i="1"/>
  <c r="W3491" i="1"/>
  <c r="W4672" i="1"/>
  <c r="W2781" i="1"/>
  <c r="W4775" i="1"/>
  <c r="W3634" i="1"/>
  <c r="W3115" i="1"/>
  <c r="W1758" i="1"/>
  <c r="W232" i="1"/>
  <c r="W1213" i="1"/>
  <c r="W2277" i="1"/>
  <c r="W1756" i="1"/>
  <c r="W3878" i="1"/>
  <c r="W4314" i="1"/>
  <c r="W4589" i="1"/>
  <c r="W755" i="1"/>
  <c r="W4042" i="1"/>
  <c r="W795" i="1"/>
  <c r="W2347" i="1"/>
  <c r="W1598" i="1"/>
  <c r="W2652" i="1"/>
  <c r="W4680" i="1"/>
  <c r="W1701" i="1"/>
  <c r="W66" i="1"/>
  <c r="W3302" i="1"/>
  <c r="W1073" i="1"/>
  <c r="W1964" i="1"/>
  <c r="W4868" i="1"/>
  <c r="W2426" i="1"/>
  <c r="W2327" i="1"/>
  <c r="W2587" i="1"/>
  <c r="W2609" i="1"/>
  <c r="W4988" i="1"/>
  <c r="W2125" i="1"/>
  <c r="W3593" i="1"/>
  <c r="W711" i="1"/>
  <c r="W2103" i="1"/>
  <c r="W4641" i="1"/>
  <c r="W4685" i="1"/>
  <c r="W2149" i="1"/>
  <c r="W3671" i="1"/>
  <c r="W2483" i="1"/>
  <c r="W4562" i="1"/>
  <c r="W2908" i="1"/>
  <c r="W877" i="1"/>
  <c r="W1668" i="1"/>
  <c r="W24" i="1"/>
  <c r="W3471" i="1"/>
  <c r="W2479" i="1"/>
  <c r="W3122" i="1"/>
  <c r="W2876" i="1"/>
  <c r="W96" i="1"/>
  <c r="W1274" i="1"/>
  <c r="W608" i="1"/>
  <c r="W1304" i="1"/>
  <c r="W4898" i="1"/>
  <c r="W418" i="1"/>
  <c r="W1217" i="1"/>
  <c r="W1649" i="1"/>
  <c r="W3709" i="1"/>
  <c r="W659" i="1"/>
  <c r="W2001" i="1"/>
  <c r="W962" i="1"/>
  <c r="W1277" i="1"/>
  <c r="W1755" i="1"/>
  <c r="W4847" i="1"/>
  <c r="W1665" i="1"/>
  <c r="W1568" i="1"/>
  <c r="W1430" i="1"/>
  <c r="W1780" i="1"/>
  <c r="W2371" i="1"/>
  <c r="W1657" i="1"/>
  <c r="W3956" i="1"/>
  <c r="W3144" i="1"/>
  <c r="W4891" i="1"/>
  <c r="W3057" i="1"/>
  <c r="W4083" i="1"/>
  <c r="W3555" i="1"/>
  <c r="W4684" i="1"/>
  <c r="W4013" i="1"/>
  <c r="W1477" i="1"/>
  <c r="W3755" i="1"/>
  <c r="W1408" i="1"/>
  <c r="W935" i="1"/>
  <c r="W1956" i="1"/>
  <c r="W271" i="1"/>
  <c r="W4678" i="1"/>
  <c r="W3823" i="1"/>
  <c r="W3037" i="1"/>
  <c r="W1056" i="1"/>
  <c r="W438" i="1"/>
  <c r="W2178" i="1"/>
  <c r="W3495" i="1"/>
  <c r="W2584" i="1"/>
  <c r="W1706" i="1"/>
  <c r="W3761" i="1"/>
  <c r="W2757" i="1"/>
  <c r="W3735" i="1"/>
  <c r="W2275" i="1"/>
  <c r="W115" i="1"/>
  <c r="W1162" i="1"/>
  <c r="W1176" i="1"/>
  <c r="W2531" i="1"/>
  <c r="W4900" i="1"/>
  <c r="W1347" i="1"/>
  <c r="W1421" i="1"/>
  <c r="W500" i="1"/>
  <c r="W1010" i="1"/>
  <c r="W4643" i="1"/>
  <c r="W4732" i="1"/>
  <c r="W514" i="1"/>
  <c r="W2686" i="1"/>
  <c r="W3138" i="1"/>
  <c r="W4486" i="1"/>
  <c r="W3425" i="1"/>
  <c r="W3080" i="1"/>
  <c r="W3984" i="1"/>
  <c r="W344" i="1"/>
  <c r="W922" i="1"/>
  <c r="W379" i="1"/>
  <c r="W352" i="1"/>
  <c r="W2101" i="1"/>
  <c r="W1814" i="1"/>
  <c r="W497" i="1"/>
  <c r="W3605" i="1"/>
  <c r="W3141" i="1"/>
  <c r="W4388" i="1"/>
  <c r="W4948" i="1"/>
  <c r="W2127" i="1"/>
  <c r="W4737" i="1"/>
  <c r="W4200" i="1"/>
  <c r="W2984" i="1"/>
  <c r="W3239" i="1"/>
  <c r="W4638" i="1"/>
  <c r="W781" i="1"/>
  <c r="W4560" i="1"/>
  <c r="W3050" i="1"/>
  <c r="W3091" i="1"/>
  <c r="W722" i="1"/>
  <c r="W1613" i="1"/>
  <c r="W1828" i="1"/>
  <c r="W4165" i="1"/>
  <c r="W3743" i="1"/>
  <c r="W2838" i="1"/>
  <c r="W4034" i="1"/>
  <c r="W3875" i="1"/>
  <c r="W2629" i="1"/>
  <c r="W1029" i="1"/>
  <c r="W2448" i="1"/>
  <c r="W4952" i="1"/>
  <c r="W3006" i="1"/>
  <c r="W4236" i="1"/>
  <c r="W796" i="1"/>
  <c r="W262" i="1"/>
  <c r="W2753" i="1"/>
  <c r="W3158" i="1"/>
  <c r="W3049" i="1"/>
  <c r="W4454" i="1"/>
  <c r="W4433" i="1"/>
  <c r="W46" i="1"/>
  <c r="W4468" i="1"/>
  <c r="W599" i="1"/>
  <c r="W3113" i="1"/>
  <c r="W3826" i="1"/>
  <c r="W2756" i="1"/>
  <c r="W4009" i="1"/>
  <c r="W4974" i="1"/>
  <c r="W859" i="1"/>
  <c r="W236" i="1"/>
  <c r="W2797" i="1"/>
  <c r="W3321" i="1"/>
  <c r="W3900" i="1"/>
  <c r="W720" i="1"/>
  <c r="W556" i="1"/>
  <c r="W4574" i="1"/>
  <c r="W71" i="1"/>
  <c r="W585" i="1"/>
  <c r="W1998" i="1"/>
  <c r="W3215" i="1"/>
  <c r="W4415" i="1"/>
  <c r="W3367" i="1"/>
  <c r="W1667" i="1"/>
  <c r="W2806" i="1"/>
  <c r="W4852" i="1"/>
  <c r="W77" i="1"/>
  <c r="W3535" i="1"/>
  <c r="W1569" i="1"/>
  <c r="W3032" i="1"/>
  <c r="W4337" i="1"/>
  <c r="W2003" i="1"/>
  <c r="W4076" i="1"/>
  <c r="W4712" i="1"/>
  <c r="W2533" i="1"/>
  <c r="W3989" i="1"/>
  <c r="W3497" i="1"/>
  <c r="W3887" i="1"/>
  <c r="W1641" i="1"/>
  <c r="W635" i="1"/>
  <c r="W1712" i="1"/>
  <c r="W1437" i="1"/>
  <c r="W4054" i="1"/>
  <c r="W1300" i="1"/>
  <c r="W4882" i="1"/>
  <c r="W816" i="1"/>
  <c r="W4877" i="1"/>
  <c r="W1323" i="1"/>
  <c r="W1856" i="1"/>
  <c r="W3525" i="1"/>
  <c r="W2804" i="1"/>
  <c r="W3147" i="1"/>
  <c r="W2973" i="1"/>
  <c r="W4018" i="1"/>
  <c r="W2671" i="1"/>
  <c r="W3912" i="1"/>
  <c r="W3177" i="1"/>
  <c r="W532" i="1"/>
  <c r="W1988" i="1"/>
  <c r="W1151" i="1"/>
  <c r="W1893" i="1"/>
  <c r="W2791" i="1"/>
  <c r="W4796" i="1"/>
  <c r="W595" i="1"/>
  <c r="W2615" i="1"/>
  <c r="W2937" i="1"/>
  <c r="W1996" i="1"/>
  <c r="W947" i="1"/>
  <c r="W3645" i="1"/>
  <c r="W1934" i="1"/>
  <c r="W3648" i="1"/>
  <c r="W451" i="1"/>
  <c r="W1612" i="1"/>
  <c r="W2730" i="1"/>
  <c r="W2477" i="1"/>
  <c r="W1873" i="1"/>
  <c r="W853" i="1"/>
  <c r="W94" i="1"/>
  <c r="W4727" i="1"/>
  <c r="W503" i="1"/>
  <c r="W1353" i="1"/>
  <c r="W4470" i="1"/>
  <c r="W1332" i="1"/>
  <c r="W2070" i="1"/>
  <c r="W4838" i="1"/>
  <c r="W2293" i="1"/>
  <c r="W2273" i="1"/>
  <c r="W3157" i="1"/>
  <c r="W2216" i="1"/>
  <c r="W3253" i="1"/>
  <c r="W1206" i="1"/>
  <c r="W3507" i="1"/>
  <c r="W473" i="1"/>
  <c r="W3236" i="1"/>
  <c r="W4292" i="1"/>
  <c r="W932" i="1"/>
  <c r="W4418" i="1"/>
  <c r="W2437" i="1"/>
  <c r="W2950" i="1"/>
  <c r="W3075" i="1"/>
  <c r="W3896" i="1"/>
  <c r="W3371" i="1"/>
  <c r="W2211" i="1"/>
  <c r="W1617" i="1"/>
  <c r="W2619" i="1"/>
  <c r="W385" i="1"/>
  <c r="W2095" i="1"/>
  <c r="W3035" i="1"/>
  <c r="W2738" i="1"/>
  <c r="W235" i="1"/>
  <c r="W1040" i="1"/>
  <c r="W4301" i="1"/>
  <c r="W1528" i="1"/>
  <c r="W4488" i="1"/>
  <c r="W2945" i="1"/>
  <c r="W1733" i="1"/>
  <c r="W879" i="1"/>
  <c r="W4766" i="1"/>
  <c r="W2470" i="1"/>
  <c r="W766" i="1"/>
  <c r="W1261" i="1"/>
  <c r="W803" i="1"/>
  <c r="W144" i="1"/>
  <c r="W146" i="1"/>
  <c r="W772" i="1"/>
  <c r="W4721" i="1"/>
  <c r="W2209" i="1"/>
  <c r="W4682" i="1"/>
  <c r="W3941" i="1"/>
  <c r="W3099" i="1"/>
  <c r="W3773" i="1"/>
  <c r="W2907" i="1"/>
  <c r="W2548" i="1"/>
  <c r="W4856" i="1"/>
  <c r="W761" i="1"/>
  <c r="W1930" i="1"/>
  <c r="W4906" i="1"/>
  <c r="W3401" i="1"/>
  <c r="W866" i="1"/>
  <c r="W2286" i="1"/>
  <c r="W2715" i="1"/>
  <c r="W2376" i="1"/>
  <c r="W4793" i="1"/>
  <c r="W4663" i="1"/>
  <c r="W147" i="1"/>
  <c r="W953" i="1"/>
  <c r="W2507" i="1"/>
  <c r="W4192" i="1"/>
  <c r="W4729" i="1"/>
  <c r="W3259" i="1"/>
  <c r="W130" i="1"/>
  <c r="W2925" i="1"/>
  <c r="W2555" i="1"/>
  <c r="W1494" i="1"/>
  <c r="W970" i="1"/>
  <c r="W3799" i="1"/>
  <c r="W792" i="1"/>
  <c r="W3590" i="1"/>
  <c r="W3730" i="1"/>
  <c r="W2901" i="1"/>
  <c r="W4082" i="1"/>
  <c r="W1796" i="1"/>
  <c r="W1698" i="1"/>
  <c r="W1169" i="1"/>
  <c r="W2532" i="1"/>
  <c r="W980" i="1"/>
  <c r="W2024" i="1"/>
  <c r="W874" i="1"/>
  <c r="W2749" i="1"/>
  <c r="W1747" i="1"/>
  <c r="W3618" i="1"/>
  <c r="W2724" i="1"/>
  <c r="W3162" i="1"/>
  <c r="W226" i="1"/>
  <c r="W2444" i="1"/>
  <c r="W1536" i="1"/>
  <c r="W3387" i="1"/>
  <c r="W1316" i="1"/>
  <c r="W3595" i="1"/>
  <c r="W4187" i="1"/>
  <c r="W2695" i="1"/>
  <c r="W2857" i="1"/>
  <c r="W287" i="1"/>
  <c r="W1692" i="1"/>
  <c r="W4834" i="1"/>
  <c r="W4376" i="1"/>
  <c r="W3204" i="1"/>
  <c r="W2090" i="1"/>
  <c r="W1365" i="1"/>
  <c r="W1051" i="1"/>
  <c r="W748" i="1"/>
  <c r="W2351" i="1"/>
  <c r="W2514" i="1"/>
  <c r="W806" i="1"/>
  <c r="W3172" i="1"/>
  <c r="W4667" i="1"/>
  <c r="W1946" i="1"/>
  <c r="W3081" i="1"/>
  <c r="W4099" i="1"/>
  <c r="W3315" i="1"/>
  <c r="W3523" i="1"/>
  <c r="W1463" i="1"/>
  <c r="W1259" i="1"/>
  <c r="W1235" i="1"/>
  <c r="W3698" i="1"/>
  <c r="W2508" i="1"/>
  <c r="W1080" i="1"/>
  <c r="W1642" i="1"/>
  <c r="W2721" i="1"/>
  <c r="W2182" i="1"/>
  <c r="W4151" i="1"/>
  <c r="W2856" i="1"/>
  <c r="W1023" i="1"/>
  <c r="W4645" i="1"/>
  <c r="W3788" i="1"/>
  <c r="W2803" i="1"/>
  <c r="W491" i="1"/>
  <c r="W166" i="1"/>
  <c r="W44" i="1"/>
  <c r="W2369" i="1"/>
  <c r="W1127" i="1"/>
  <c r="W4087" i="1"/>
  <c r="W3244" i="1"/>
  <c r="W1864" i="1"/>
  <c r="W261" i="1"/>
  <c r="W4362" i="1"/>
  <c r="W1678" i="1"/>
  <c r="W1527" i="1"/>
  <c r="W4093" i="1"/>
  <c r="W4690" i="1"/>
  <c r="W1656" i="1"/>
  <c r="W1614" i="1"/>
  <c r="W4945" i="1"/>
  <c r="W538" i="1"/>
  <c r="W2381" i="1"/>
  <c r="W1959" i="1"/>
  <c r="W2779" i="1"/>
  <c r="W1623" i="1"/>
  <c r="W4027" i="1"/>
  <c r="W367" i="1"/>
  <c r="W2966" i="1"/>
  <c r="W3264" i="1"/>
  <c r="W3351" i="1"/>
  <c r="W2725" i="1"/>
  <c r="W601" i="1"/>
  <c r="W3952" i="1"/>
  <c r="W1832" i="1"/>
  <c r="W3552" i="1"/>
  <c r="W633" i="1"/>
  <c r="W2565" i="1"/>
  <c r="W4539" i="1"/>
  <c r="W3961" i="1"/>
  <c r="W1433" i="1"/>
  <c r="W1700" i="1"/>
  <c r="W1336" i="1"/>
  <c r="W4445" i="1"/>
  <c r="W3744" i="1"/>
  <c r="W1970" i="1"/>
  <c r="W2536" i="1"/>
  <c r="W1091" i="1"/>
  <c r="W4056" i="1"/>
  <c r="W943" i="1"/>
  <c r="W4261" i="1"/>
  <c r="W2051" i="1"/>
  <c r="W1790" i="1"/>
  <c r="W2360" i="1"/>
  <c r="W3464" i="1"/>
  <c r="W2499" i="1"/>
  <c r="W3915" i="1"/>
  <c r="W893" i="1"/>
  <c r="W884" i="1"/>
  <c r="W1448" i="1"/>
  <c r="W3750" i="1"/>
  <c r="W3728" i="1"/>
  <c r="W4840" i="1"/>
  <c r="W4226" i="1"/>
  <c r="W1295" i="1"/>
  <c r="W4285" i="1"/>
  <c r="W156" i="1"/>
  <c r="W539" i="1"/>
  <c r="W4077" i="1"/>
  <c r="W915" i="1"/>
  <c r="W1270" i="1"/>
  <c r="W3354" i="1"/>
  <c r="W4360" i="1"/>
  <c r="W266" i="1"/>
  <c r="W999" i="1"/>
  <c r="W4795" i="1"/>
  <c r="W3338" i="1"/>
  <c r="W1068" i="1"/>
  <c r="W1939" i="1"/>
  <c r="W2597" i="1"/>
  <c r="W1285" i="1"/>
  <c r="W413" i="1"/>
  <c r="W4023" i="1"/>
  <c r="W2996" i="1"/>
  <c r="W996" i="1"/>
  <c r="W1896" i="1"/>
  <c r="W3152" i="1"/>
  <c r="W3576" i="1"/>
  <c r="W1109" i="1"/>
  <c r="W371" i="1"/>
  <c r="W4919" i="1"/>
  <c r="W4126" i="1"/>
  <c r="W2999" i="1"/>
  <c r="W1240" i="1"/>
  <c r="W544" i="1"/>
  <c r="W4264" i="1"/>
  <c r="W3584" i="1"/>
  <c r="W1593" i="1"/>
  <c r="W911" i="1"/>
  <c r="W300" i="1"/>
  <c r="W3770" i="1"/>
  <c r="W3536" i="1"/>
  <c r="W464" i="1"/>
  <c r="W1727" i="1"/>
  <c r="W810" i="1"/>
  <c r="W3381" i="1"/>
  <c r="W4901" i="1"/>
  <c r="W1967" i="1"/>
  <c r="W2031" i="1"/>
  <c r="W3429" i="1"/>
  <c r="W2515" i="1"/>
  <c r="W3114" i="1"/>
  <c r="W782" i="1"/>
  <c r="W2691" i="1"/>
  <c r="W4899" i="1"/>
  <c r="W4100" i="1"/>
  <c r="W1198" i="1"/>
  <c r="W3550" i="1"/>
  <c r="W4167" i="1"/>
  <c r="W3377" i="1"/>
  <c r="W861" i="1"/>
  <c r="W4763" i="1"/>
  <c r="W163" i="1"/>
  <c r="W4744" i="1"/>
  <c r="W4649" i="1"/>
  <c r="W2983" i="1"/>
  <c r="W1443" i="1"/>
  <c r="W85" i="1"/>
  <c r="W3139" i="1"/>
  <c r="W3901" i="1"/>
  <c r="W3650" i="1"/>
  <c r="W814" i="1"/>
  <c r="W3234" i="1"/>
  <c r="W297" i="1"/>
  <c r="W3768" i="1"/>
  <c r="W3924" i="1"/>
  <c r="W1803" i="1"/>
  <c r="W2223" i="1"/>
  <c r="W1330" i="1"/>
  <c r="W2539" i="1"/>
  <c r="W3563" i="1"/>
  <c r="W199" i="1"/>
  <c r="W904" i="1"/>
  <c r="W263" i="1"/>
  <c r="W3921" i="1"/>
  <c r="W4981" i="1"/>
  <c r="W2808" i="1"/>
  <c r="W1961" i="1"/>
  <c r="W2544" i="1"/>
  <c r="W3000" i="1"/>
  <c r="W1019" i="1"/>
  <c r="W3737" i="1"/>
  <c r="W1724" i="1"/>
  <c r="W3916" i="1"/>
  <c r="W504" i="1"/>
  <c r="W1855" i="1"/>
  <c r="W587" i="1"/>
  <c r="W4908" i="1"/>
  <c r="W400" i="1"/>
  <c r="W2651" i="1"/>
  <c r="W191" i="1"/>
  <c r="W4526" i="1"/>
  <c r="W3972" i="1"/>
  <c r="W3658" i="1"/>
  <c r="W1467" i="1"/>
  <c r="W2305" i="1"/>
  <c r="W4306" i="1"/>
  <c r="W2858" i="1"/>
  <c r="W3599" i="1"/>
  <c r="W3340" i="1"/>
  <c r="W4971" i="1"/>
  <c r="W1016" i="1"/>
  <c r="W4022" i="1"/>
  <c r="W2561" i="1"/>
  <c r="W560" i="1"/>
  <c r="W3030" i="1"/>
  <c r="W4492" i="1"/>
  <c r="W136" i="1"/>
  <c r="W1495" i="1"/>
  <c r="W2595" i="1"/>
  <c r="W3817" i="1"/>
  <c r="W1878" i="1"/>
  <c r="W4125" i="1"/>
  <c r="W3379" i="1"/>
  <c r="W3422" i="1"/>
  <c r="W2364" i="1"/>
  <c r="W4975" i="1"/>
  <c r="W3475" i="1"/>
  <c r="W1187" i="1"/>
  <c r="W200" i="1"/>
  <c r="W4328" i="1"/>
  <c r="W248" i="1"/>
  <c r="W2461" i="1"/>
  <c r="W1772" i="1"/>
  <c r="W2703" i="1"/>
  <c r="W1293" i="1"/>
  <c r="W4592" i="1"/>
  <c r="W4595" i="1"/>
  <c r="W3174" i="1"/>
  <c r="W749" i="1"/>
  <c r="W3644" i="1"/>
  <c r="W1385" i="1"/>
  <c r="W2733" i="1"/>
  <c r="W4730" i="1"/>
  <c r="W4012" i="1"/>
  <c r="W3665" i="1"/>
  <c r="W3364" i="1"/>
  <c r="W4232" i="1"/>
  <c r="W4812" i="1"/>
  <c r="W2155" i="1"/>
  <c r="W175" i="1"/>
  <c r="W1296" i="1"/>
  <c r="W579" i="1"/>
  <c r="W17" i="1"/>
  <c r="W1621" i="1"/>
  <c r="W3445" i="1"/>
  <c r="W1405" i="1"/>
  <c r="W3161" i="1"/>
  <c r="W171" i="1"/>
  <c r="W4465" i="1"/>
  <c r="W1303" i="1"/>
  <c r="W306" i="1"/>
  <c r="W4275" i="1"/>
  <c r="W914" i="1"/>
  <c r="W3573" i="1"/>
  <c r="W482" i="1"/>
  <c r="W2281" i="1"/>
  <c r="W364" i="1"/>
  <c r="W2965" i="1"/>
  <c r="W2959" i="1"/>
  <c r="W4833" i="1"/>
  <c r="W403" i="1"/>
  <c r="W1682" i="1"/>
  <c r="W4841" i="1"/>
  <c r="W2240" i="1"/>
  <c r="W1888" i="1"/>
  <c r="W2728" i="1"/>
  <c r="W3111" i="1"/>
  <c r="W41" i="1"/>
  <c r="W1632" i="1"/>
  <c r="W784" i="1"/>
  <c r="W1662" i="1"/>
  <c r="W2401" i="1"/>
  <c r="W233" i="1"/>
  <c r="W3470" i="1"/>
  <c r="W1047" i="1"/>
  <c r="W2893" i="1"/>
  <c r="W2778" i="1"/>
  <c r="W1464" i="1"/>
  <c r="W1833" i="1"/>
  <c r="W618" i="1"/>
  <c r="W2593" i="1"/>
  <c r="W269" i="1"/>
  <c r="W4835" i="1"/>
  <c r="W2415" i="1"/>
  <c r="W4910" i="1"/>
  <c r="W4739" i="1"/>
  <c r="W1793" i="1"/>
  <c r="W4112" i="1"/>
  <c r="W360" i="1"/>
  <c r="W3345" i="1"/>
  <c r="W923" i="1"/>
  <c r="W3097" i="1"/>
  <c r="W1586" i="1"/>
  <c r="W744" i="1"/>
  <c r="W3966" i="1"/>
  <c r="W2132" i="1"/>
  <c r="W640" i="1"/>
  <c r="W3410" i="1"/>
  <c r="W4927" i="1"/>
  <c r="W4353" i="1"/>
  <c r="W63" i="1"/>
  <c r="W2230" i="1"/>
  <c r="W2370" i="1"/>
  <c r="W4991" i="1"/>
  <c r="W239" i="1"/>
  <c r="W3459" i="1"/>
  <c r="W3278" i="1"/>
  <c r="W4798" i="1"/>
  <c r="W2328" i="1"/>
  <c r="W809" i="1"/>
  <c r="W3626" i="1"/>
  <c r="W1628" i="1"/>
  <c r="W4520" i="1"/>
  <c r="W4132" i="1"/>
  <c r="W3666" i="1"/>
  <c r="W76" i="1"/>
  <c r="W3808" i="1"/>
  <c r="W831" i="1"/>
  <c r="W1579" i="1"/>
  <c r="W4897" i="1"/>
  <c r="W4601" i="1"/>
  <c r="W2658" i="1"/>
  <c r="W927" i="1"/>
  <c r="W4565" i="1"/>
  <c r="W387" i="1"/>
  <c r="W55" i="1"/>
  <c r="W1734" i="1"/>
  <c r="W3262" i="1"/>
  <c r="W1631" i="1"/>
  <c r="W304" i="1"/>
  <c r="W495" i="1"/>
  <c r="W4243" i="1"/>
  <c r="W1543" i="1"/>
  <c r="W84" i="1"/>
  <c r="W4647" i="1"/>
  <c r="W1643" i="1"/>
  <c r="W4959" i="1"/>
  <c r="W3388" i="1"/>
  <c r="W2504" i="1"/>
  <c r="W4395" i="1"/>
  <c r="W2171" i="1"/>
  <c r="W4955" i="1"/>
  <c r="W1341" i="1"/>
  <c r="W4321" i="1"/>
  <c r="W4776" i="1"/>
  <c r="W3796" i="1"/>
  <c r="W3642" i="1"/>
  <c r="W959" i="1"/>
  <c r="W3612" i="1"/>
  <c r="W444" i="1"/>
  <c r="W1857" i="1"/>
  <c r="W1114" i="1"/>
  <c r="W3736" i="1"/>
  <c r="W1028" i="1"/>
  <c r="W2748" i="1"/>
  <c r="W3025" i="1"/>
  <c r="W3280" i="1"/>
  <c r="W1720" i="1"/>
  <c r="W151" i="1"/>
  <c r="W4291" i="1"/>
  <c r="W4455" i="1"/>
  <c r="W69" i="1"/>
  <c r="W4705" i="1"/>
  <c r="W3607" i="1"/>
  <c r="W875" i="1"/>
  <c r="W2780" i="1"/>
  <c r="W4296" i="1"/>
  <c r="W2578" i="1"/>
  <c r="W2866" i="1"/>
  <c r="W2320" i="1"/>
  <c r="W1971" i="1"/>
  <c r="W2302" i="1"/>
  <c r="W4659" i="1"/>
  <c r="W22" i="1"/>
  <c r="W965" i="1"/>
  <c r="W2099" i="1"/>
  <c r="W3824" i="1"/>
  <c r="W477" i="1"/>
  <c r="W4164" i="1"/>
  <c r="W2726" i="1"/>
  <c r="W4368" i="1"/>
  <c r="W4427" i="1"/>
  <c r="W4015" i="1"/>
  <c r="W1981" i="1"/>
  <c r="W2967" i="1"/>
  <c r="W350" i="1"/>
  <c r="W4947" i="1"/>
  <c r="W4881" i="1"/>
  <c r="W4799" i="1"/>
  <c r="W423" i="1"/>
  <c r="W4797" i="1"/>
  <c r="W3343" i="1"/>
  <c r="W4982" i="1"/>
  <c r="W630" i="1"/>
  <c r="W2467" i="1"/>
  <c r="W2044" i="1"/>
  <c r="W4310" i="1"/>
  <c r="W2406" i="1"/>
  <c r="W237" i="1"/>
  <c r="W3884" i="1"/>
  <c r="W3635" i="1"/>
  <c r="W3297" i="1"/>
  <c r="W3015" i="1"/>
  <c r="W4748" i="1"/>
  <c r="W4876" i="1"/>
  <c r="W2754" i="1"/>
  <c r="W2654" i="1"/>
  <c r="W900" i="1"/>
  <c r="W2468" i="1"/>
  <c r="W1479" i="1"/>
  <c r="W3405" i="1"/>
  <c r="W1422" i="1"/>
  <c r="W4630" i="1"/>
  <c r="W2916" i="1"/>
  <c r="W1142" i="1"/>
  <c r="W631" i="1"/>
  <c r="W4576" i="1"/>
  <c r="W849" i="1"/>
  <c r="W329" i="1"/>
  <c r="W1879" i="1"/>
  <c r="W2481" i="1"/>
  <c r="W60" i="1"/>
  <c r="W1260" i="1"/>
  <c r="W4190" i="1"/>
  <c r="W565" i="1"/>
  <c r="W3193" i="1"/>
  <c r="W2379" i="1"/>
  <c r="W454" i="1"/>
  <c r="W20" i="1"/>
  <c r="W4233" i="1"/>
  <c r="W754" i="1"/>
  <c r="W2632" i="1"/>
  <c r="W1350" i="1"/>
  <c r="W4453" i="1"/>
  <c r="W2304" i="1"/>
  <c r="W2115" i="1"/>
  <c r="W3627" i="1"/>
  <c r="W547" i="1"/>
  <c r="W2990" i="1"/>
  <c r="W1436" i="1"/>
  <c r="W1058" i="1"/>
  <c r="W3748" i="1"/>
  <c r="W930" i="1"/>
  <c r="W3283" i="1"/>
  <c r="W4361" i="1"/>
  <c r="W4393" i="1"/>
  <c r="W1280" i="1"/>
  <c r="W4110" i="1"/>
  <c r="W3349" i="1"/>
  <c r="W902" i="1"/>
  <c r="W3673" i="1"/>
  <c r="W4505" i="1"/>
  <c r="W3778" i="1"/>
  <c r="W3303" i="1"/>
  <c r="W1348" i="1"/>
  <c r="W4180" i="1"/>
  <c r="W4998" i="1"/>
  <c r="W3724" i="1"/>
  <c r="W1949" i="1"/>
  <c r="W1354" i="1"/>
  <c r="W4819" i="1"/>
  <c r="W2490" i="1"/>
  <c r="W2740" i="1"/>
  <c r="W2105" i="1"/>
  <c r="W681" i="1"/>
  <c r="W6" i="1"/>
  <c r="W3922" i="1"/>
  <c r="W1441" i="1"/>
  <c r="W3066" i="1"/>
  <c r="W1592" i="1"/>
  <c r="W1098" i="1"/>
  <c r="W2888" i="1"/>
  <c r="W2581" i="1"/>
  <c r="W366" i="1"/>
  <c r="W808" i="1"/>
  <c r="W2214" i="1"/>
  <c r="W3325" i="1"/>
  <c r="W4476" i="1"/>
  <c r="W1031" i="1"/>
  <c r="W1349" i="1"/>
  <c r="W1926" i="1"/>
  <c r="W2540" i="1"/>
  <c r="W881" i="1"/>
  <c r="W2227" i="1"/>
  <c r="W2896" i="1"/>
  <c r="W837" i="1"/>
  <c r="W4846" i="1"/>
  <c r="W394" i="1"/>
  <c r="W446" i="1"/>
  <c r="W2762" i="1"/>
  <c r="W2506" i="1"/>
  <c r="W4273" i="1"/>
  <c r="W976" i="1"/>
  <c r="W528" i="1"/>
  <c r="W489" i="1"/>
  <c r="W1376" i="1"/>
  <c r="W1505" i="1"/>
  <c r="W4701" i="1"/>
  <c r="W3292" i="1"/>
  <c r="W65" i="1"/>
  <c r="W3022" i="1"/>
  <c r="W2251" i="1"/>
  <c r="W1392" i="1"/>
  <c r="W30" i="1"/>
  <c r="W2299" i="1"/>
  <c r="W2631" i="1"/>
  <c r="W2705" i="1"/>
  <c r="W2141" i="1"/>
  <c r="W3775" i="1"/>
  <c r="W2295" i="1"/>
  <c r="W3047" i="1"/>
  <c r="W2136" i="1"/>
  <c r="W2303" i="1"/>
  <c r="W1842" i="1"/>
  <c r="W4789" i="1"/>
  <c r="W3946" i="1"/>
  <c r="W1762" i="1"/>
  <c r="W2626" i="1"/>
  <c r="W2952" i="1"/>
  <c r="W160" i="1"/>
  <c r="W2456" i="1"/>
  <c r="W605" i="1"/>
  <c r="W4517" i="1"/>
  <c r="W1484" i="1"/>
  <c r="W2181" i="1"/>
  <c r="W4115" i="1"/>
  <c r="W3532" i="1"/>
  <c r="W1027" i="1"/>
  <c r="W1013" i="1"/>
  <c r="W3732" i="1"/>
  <c r="W2462" i="1"/>
  <c r="W3016" i="1"/>
  <c r="W4123" i="1"/>
  <c r="W1434" i="1"/>
  <c r="W2140" i="1"/>
  <c r="W1458" i="1"/>
  <c r="W3869" i="1"/>
  <c r="W3980" i="1"/>
  <c r="W1838" i="1"/>
  <c r="W822" i="1"/>
  <c r="W2450" i="1"/>
  <c r="W2868" i="1"/>
  <c r="W3619" i="1"/>
  <c r="W2142" i="1"/>
  <c r="W2782" i="1"/>
  <c r="W3821" i="1"/>
  <c r="W1469" i="1"/>
  <c r="W3753" i="1"/>
  <c r="W698" i="1"/>
  <c r="W723" i="1"/>
  <c r="W4820" i="1"/>
  <c r="W1397" i="1"/>
  <c r="W2979" i="1"/>
  <c r="W1891" i="1"/>
  <c r="W1774" i="1"/>
  <c r="W2108" i="1"/>
  <c r="W2665" i="1"/>
  <c r="W1689" i="1"/>
  <c r="W2438" i="1"/>
  <c r="W4639" i="1"/>
  <c r="W1730" i="1"/>
  <c r="W1266" i="1"/>
  <c r="W47" i="1"/>
  <c r="W2623" i="1"/>
  <c r="W2752" i="1"/>
  <c r="W4377" i="1"/>
  <c r="W4440" i="1"/>
  <c r="W1709" i="1"/>
  <c r="W2148" i="1"/>
  <c r="W1190" i="1"/>
  <c r="W2855" i="1"/>
  <c r="W326" i="1"/>
  <c r="W52" i="1"/>
  <c r="W3853" i="1"/>
  <c r="W2574" i="1"/>
  <c r="W3258" i="1"/>
  <c r="W501" i="1"/>
  <c r="W1769" i="1"/>
  <c r="W2841" i="1"/>
  <c r="W1396" i="1"/>
  <c r="W1552" i="1"/>
  <c r="W2167" i="1"/>
  <c r="W3567" i="1"/>
  <c r="W4523" i="1"/>
  <c r="W3294" i="1"/>
  <c r="W801" i="1"/>
  <c r="W1110" i="1"/>
  <c r="W4429" i="1"/>
  <c r="W2941" i="1"/>
  <c r="W2648" i="1"/>
  <c r="W878" i="1"/>
  <c r="W3908" i="1"/>
  <c r="W2894" i="1"/>
  <c r="W427" i="1"/>
  <c r="W342" i="1"/>
  <c r="W3311" i="1"/>
  <c r="W3419" i="1"/>
  <c r="W4961" i="1"/>
  <c r="W4717" i="1"/>
  <c r="W1711" i="1"/>
  <c r="W2494" i="1"/>
  <c r="W1660" i="1"/>
  <c r="W4772" i="1"/>
  <c r="W2025" i="1"/>
  <c r="W2850" i="1"/>
  <c r="W33" i="1"/>
  <c r="W8" i="1"/>
  <c r="W842" i="1"/>
  <c r="W1064" i="1"/>
  <c r="W2869" i="1"/>
  <c r="W4136" i="1"/>
  <c r="W3653" i="1"/>
  <c r="W3178" i="1"/>
  <c r="W4247" i="1"/>
  <c r="W4704" i="1"/>
  <c r="W4066" i="1"/>
  <c r="W2386" i="1"/>
  <c r="W1506" i="1"/>
  <c r="W3247" i="1"/>
  <c r="W1414" i="1"/>
  <c r="W4800" i="1"/>
  <c r="W3996" i="1"/>
  <c r="W3" i="1"/>
  <c r="W2835" i="1"/>
  <c r="W4808" i="1"/>
  <c r="W1705" i="1"/>
  <c r="W2693" i="1"/>
  <c r="W1374" i="1"/>
  <c r="W626" i="1"/>
  <c r="W395" i="1"/>
  <c r="W1130" i="1"/>
  <c r="W4063" i="1"/>
  <c r="W3123" i="1"/>
  <c r="W3798" i="1"/>
  <c r="W3997" i="1"/>
  <c r="W1254" i="1"/>
  <c r="W432" i="1"/>
  <c r="W2428" i="1"/>
  <c r="W4703" i="1"/>
  <c r="W3780" i="1"/>
  <c r="W3752" i="1"/>
  <c r="W1450" i="1"/>
  <c r="W2865" i="1"/>
  <c r="W252" i="1"/>
  <c r="W2082" i="1"/>
  <c r="W2577" i="1"/>
  <c r="W4923" i="1"/>
  <c r="W3903" i="1"/>
  <c r="W3478" i="1"/>
  <c r="W4494" i="1"/>
  <c r="W3942" i="1"/>
  <c r="W1012" i="1"/>
  <c r="W2407" i="1"/>
  <c r="W4272" i="1"/>
  <c r="W3316" i="1"/>
  <c r="W1473" i="1"/>
  <c r="W542" i="1"/>
  <c r="W4154" i="1"/>
  <c r="W3667" i="1"/>
  <c r="W1925" i="1"/>
  <c r="W3191" i="1"/>
  <c r="W2400" i="1"/>
  <c r="W3898" i="1"/>
  <c r="W275" i="1"/>
  <c r="W3384" i="1"/>
  <c r="W1286" i="1"/>
  <c r="W317" i="1"/>
  <c r="W1221" i="1"/>
  <c r="W4343" i="1"/>
  <c r="W4284" i="1"/>
  <c r="W3430" i="1"/>
  <c r="W3790" i="1"/>
  <c r="W2422" i="1"/>
  <c r="W3622" i="1"/>
  <c r="W830" i="1"/>
  <c r="W1588" i="1"/>
  <c r="W2814" i="1"/>
  <c r="W1687" i="1"/>
  <c r="W3870" i="1"/>
  <c r="W3356" i="1"/>
  <c r="W1936" i="1"/>
  <c r="W139" i="1"/>
  <c r="W377" i="1"/>
  <c r="W4567" i="1"/>
  <c r="W4122" i="1"/>
  <c r="W3867" i="1"/>
  <c r="W3226" i="1"/>
  <c r="W4584" i="1"/>
  <c r="W222" i="1"/>
  <c r="W4078" i="1"/>
  <c r="W1486" i="1"/>
  <c r="W424" i="1"/>
  <c r="W2899" i="1"/>
  <c r="W4274" i="1"/>
  <c r="W895" i="1"/>
  <c r="W1788" i="1"/>
  <c r="W2162" i="1"/>
  <c r="W602" i="1"/>
  <c r="W1583" i="1"/>
  <c r="W1697" i="1"/>
  <c r="W988" i="1"/>
  <c r="W2525" i="1"/>
  <c r="W710" i="1"/>
  <c r="W118" i="1"/>
  <c r="W2159" i="1"/>
  <c r="W1654" i="1"/>
  <c r="W2682" i="1"/>
  <c r="W4632" i="1"/>
  <c r="W4725" i="1"/>
  <c r="W2560" i="1"/>
  <c r="W1400" i="1"/>
  <c r="W3228" i="1"/>
  <c r="W1062" i="1"/>
  <c r="W813" i="1"/>
  <c r="W2815" i="1"/>
  <c r="W229" i="1"/>
  <c r="W1243" i="1"/>
  <c r="W3055" i="1"/>
  <c r="W3254" i="1"/>
  <c r="W1715" i="1"/>
  <c r="W583" i="1"/>
  <c r="W2020" i="1"/>
  <c r="W3625" i="1"/>
  <c r="W2248" i="1"/>
  <c r="W3242" i="1"/>
  <c r="W3935" i="1"/>
  <c r="W2672" i="1"/>
  <c r="W3068" i="1"/>
  <c r="W3110" i="1"/>
  <c r="W3963" i="1"/>
  <c r="W4364" i="1"/>
  <c r="W3078" i="1"/>
  <c r="W3544" i="1"/>
  <c r="W765" i="1"/>
  <c r="W4290" i="1"/>
  <c r="W3857" i="1"/>
  <c r="W1630" i="1"/>
  <c r="W1459" i="1"/>
  <c r="W3265" i="1"/>
  <c r="W4477" i="1"/>
  <c r="W575" i="1"/>
  <c r="W3529" i="1"/>
  <c r="W3763" i="1"/>
  <c r="W3833" i="1"/>
  <c r="W4665" i="1"/>
  <c r="W2787" i="1"/>
  <c r="W1133" i="1"/>
  <c r="W4765" i="1"/>
  <c r="W381" i="1"/>
  <c r="W4694" i="1"/>
  <c r="W4326" i="1"/>
  <c r="W3357" i="1"/>
  <c r="W3120" i="1"/>
  <c r="W4683" i="1"/>
  <c r="W2957" i="1"/>
  <c r="W1276" i="1"/>
  <c r="W1250" i="1"/>
  <c r="W496" i="1"/>
  <c r="W3964" i="1"/>
  <c r="W4124" i="1"/>
  <c r="W4119" i="1"/>
  <c r="W2571" i="1"/>
  <c r="W697" i="1"/>
  <c r="W756" i="1"/>
  <c r="W4658" i="1"/>
  <c r="W70" i="1"/>
  <c r="W2188" i="1"/>
  <c r="W4999" i="1"/>
  <c r="W1325" i="1"/>
  <c r="W2720" i="1"/>
  <c r="W2642" i="1"/>
  <c r="W4626" i="1"/>
  <c r="W2922" i="1"/>
  <c r="W87" i="1"/>
  <c r="W4471" i="1"/>
  <c r="W67" i="1"/>
  <c r="W4621" i="1"/>
  <c r="W4191" i="1"/>
  <c r="W2690" i="1"/>
  <c r="W3739" i="1"/>
  <c r="W4474" i="1"/>
  <c r="W598" i="1"/>
  <c r="W4553" i="1"/>
  <c r="W2271" i="1"/>
  <c r="W3392" i="1"/>
  <c r="W1439" i="1"/>
  <c r="W1043" i="1"/>
  <c r="W3502" i="1"/>
  <c r="W1763" i="1"/>
  <c r="W4976" i="1"/>
  <c r="W1445" i="1"/>
  <c r="W4548" i="1"/>
  <c r="W2745" i="1"/>
  <c r="W4533" i="1"/>
  <c r="W1279" i="1"/>
  <c r="W2825" i="1"/>
  <c r="W928" i="1"/>
  <c r="W4925" i="1"/>
  <c r="W1670" i="1"/>
  <c r="W1974" i="1"/>
  <c r="W4159" i="1"/>
  <c r="W515" i="1"/>
  <c r="W2830" i="1"/>
  <c r="W2421" i="1"/>
  <c r="W1007" i="1"/>
  <c r="W3447" i="1"/>
  <c r="W4246" i="1"/>
  <c r="W1807" i="1"/>
  <c r="W3443" i="1"/>
  <c r="W3290" i="1"/>
  <c r="W2617" i="1"/>
  <c r="W2134" i="1"/>
  <c r="W4398" i="1"/>
  <c r="W3395" i="1"/>
  <c r="W2288" i="1"/>
  <c r="W682" i="1"/>
  <c r="W2269" i="1"/>
  <c r="W4309" i="1"/>
  <c r="W4933" i="1"/>
  <c r="W855" i="1"/>
  <c r="W3575" i="1"/>
  <c r="W3829" i="1"/>
  <c r="W969" i="1"/>
  <c r="W584" i="1"/>
  <c r="W1792" i="1"/>
  <c r="W2660" i="1"/>
  <c r="W740" i="1"/>
  <c r="W4043" i="1"/>
  <c r="W1615" i="1"/>
  <c r="W3189" i="1"/>
  <c r="W2106" i="1"/>
  <c r="W238" i="1"/>
  <c r="W559" i="1"/>
  <c r="W991" i="1"/>
  <c r="W3995" i="1"/>
  <c r="W3109" i="1"/>
  <c r="W2434" i="1"/>
  <c r="W2323" i="1"/>
  <c r="W2202" i="1"/>
  <c r="W2885" i="1"/>
  <c r="W3791" i="1"/>
  <c r="W4579" i="1"/>
  <c r="W4745" i="1"/>
  <c r="W847" i="1"/>
  <c r="W2823" i="1"/>
  <c r="W4890" i="1"/>
  <c r="W384" i="1"/>
  <c r="W485" i="1"/>
  <c r="W1957" i="1"/>
  <c r="W4260" i="1"/>
  <c r="W476" i="1"/>
  <c r="W1331" i="1"/>
  <c r="W4209" i="1"/>
  <c r="W3069" i="1"/>
  <c r="W1264" i="1"/>
  <c r="W2729" i="1"/>
  <c r="W3636" i="1"/>
  <c r="W2337" i="1"/>
  <c r="W944" i="1"/>
  <c r="W2163" i="1"/>
  <c r="W1647" i="1"/>
  <c r="W3806" i="1"/>
  <c r="W3822" i="1"/>
  <c r="W4522" i="1"/>
  <c r="W2054" i="1"/>
  <c r="W38" i="1"/>
  <c r="W4020" i="1"/>
  <c r="W2120" i="1"/>
  <c r="W1220" i="1"/>
  <c r="W378" i="1"/>
  <c r="W1399" i="1"/>
  <c r="W4017" i="1"/>
  <c r="W1368" i="1"/>
  <c r="W938" i="1"/>
  <c r="W2700" i="1"/>
  <c r="W4060" i="1"/>
  <c r="W614" i="1"/>
  <c r="W3411" i="1"/>
  <c r="W165" i="1"/>
  <c r="W2628" i="1"/>
  <c r="W3588" i="1"/>
  <c r="W2991" i="1"/>
  <c r="W571" i="1"/>
  <c r="W2883" i="1"/>
  <c r="W279" i="1"/>
  <c r="W4781" i="1"/>
  <c r="W3282" i="1"/>
  <c r="W3438" i="1"/>
  <c r="W132" i="1"/>
  <c r="W545" i="1"/>
  <c r="W1132" i="1"/>
  <c r="W4330" i="1"/>
  <c r="W2884" i="1"/>
  <c r="W35" i="1"/>
  <c r="W2085" i="1"/>
  <c r="W1524" i="1"/>
  <c r="W2442" i="1"/>
  <c r="W567" i="1"/>
  <c r="W2537" i="1"/>
  <c r="W3485" i="1"/>
  <c r="W1999" i="1"/>
  <c r="W4588" i="1"/>
  <c r="W492" i="1"/>
  <c r="W3892" i="1"/>
  <c r="W3876" i="1"/>
  <c r="W1537" i="1"/>
  <c r="W2845" i="1"/>
  <c r="W888" i="1"/>
  <c r="W2685" i="1"/>
  <c r="W2502" i="1"/>
  <c r="W212" i="1"/>
  <c r="W1030" i="1"/>
  <c r="W143" i="1"/>
  <c r="W786" i="1"/>
  <c r="W3489" i="1"/>
  <c r="W2769" i="1"/>
  <c r="W4213" i="1"/>
  <c r="W2534" i="1"/>
  <c r="W201" i="1"/>
  <c r="W1170" i="1"/>
  <c r="W2079" i="1"/>
  <c r="W4828" i="1"/>
  <c r="W1102" i="1"/>
  <c r="W1482" i="1"/>
  <c r="W2116" i="1"/>
  <c r="W2586" i="1"/>
  <c r="W668" i="1"/>
  <c r="W429" i="1"/>
  <c r="W3816" i="1"/>
  <c r="W674" i="1"/>
  <c r="W1372" i="1"/>
  <c r="W1322" i="1"/>
  <c r="W3452" i="1"/>
  <c r="W416" i="1"/>
  <c r="W187" i="1"/>
  <c r="W2265" i="1"/>
  <c r="W2794" i="1"/>
  <c r="W4174" i="1"/>
  <c r="W4541" i="1"/>
  <c r="W3348" i="1"/>
  <c r="W332" i="1"/>
  <c r="W3072" i="1"/>
  <c r="W2028" i="1"/>
  <c r="W3462" i="1"/>
  <c r="W607" i="1"/>
  <c r="W721" i="1"/>
  <c r="W3756" i="1"/>
  <c r="W3613" i="1"/>
  <c r="W654" i="1"/>
  <c r="W3444" i="1"/>
  <c r="W478" i="1"/>
  <c r="W3481" i="1"/>
  <c r="W2976" i="1"/>
  <c r="W3818" i="1"/>
  <c r="W713" i="1"/>
  <c r="W967" i="1"/>
  <c r="W4456" i="1"/>
  <c r="W2674" i="1"/>
  <c r="W1531" i="1"/>
  <c r="W4003" i="1"/>
  <c r="W3885" i="1"/>
  <c r="W4120" i="1"/>
  <c r="W1885" i="1"/>
  <c r="W2409" i="1"/>
  <c r="W4675" i="1"/>
  <c r="W2308" i="1"/>
  <c r="W1886" i="1"/>
  <c r="W793" i="1"/>
  <c r="W3150" i="1"/>
  <c r="W3319" i="1"/>
  <c r="W1011" i="1"/>
  <c r="W3163" i="1"/>
  <c r="W362" i="1"/>
  <c r="W1966" i="1"/>
  <c r="W2336" i="1"/>
  <c r="W3506" i="1"/>
  <c r="W4633" i="1"/>
  <c r="W1669" i="1"/>
  <c r="W3201" i="1"/>
  <c r="W4551" i="1"/>
  <c r="W2089" i="1"/>
  <c r="W1742" i="1"/>
  <c r="W770" i="1"/>
  <c r="W2035" i="1"/>
  <c r="W4221" i="1"/>
  <c r="W3656" i="1"/>
  <c r="W1364" i="1"/>
  <c r="W1367" i="1"/>
  <c r="W3417" i="1"/>
  <c r="W185" i="1"/>
  <c r="W4156" i="1"/>
  <c r="W21" i="1"/>
  <c r="W1550" i="1"/>
  <c r="W4939" i="1"/>
  <c r="W2637" i="1"/>
  <c r="W2645" i="1"/>
  <c r="W1633" i="1"/>
  <c r="W346" i="1"/>
  <c r="W524" i="1"/>
  <c r="W2393" i="1"/>
  <c r="W4129" i="1"/>
  <c r="W3939" i="1"/>
  <c r="W2761" i="1"/>
  <c r="W15" i="1"/>
  <c r="W3734" i="1"/>
  <c r="W1825" i="1"/>
  <c r="W1737" i="1"/>
  <c r="W1573" i="1"/>
  <c r="W1822" i="1"/>
  <c r="W1595" i="1"/>
  <c r="W13" i="1"/>
  <c r="W4424" i="1"/>
  <c r="W1099" i="1"/>
  <c r="W1923" i="1"/>
  <c r="W2053" i="1"/>
  <c r="W2942" i="1"/>
  <c r="W4504" i="1"/>
  <c r="W701" i="1"/>
  <c r="W4599" i="1"/>
  <c r="W3062" i="1"/>
  <c r="W1548" i="1"/>
  <c r="W3537" i="1"/>
  <c r="W4491" i="1"/>
  <c r="W1141" i="1"/>
  <c r="W124" i="1"/>
  <c r="W2987" i="1"/>
  <c r="W311" i="1"/>
  <c r="W4141" i="1"/>
  <c r="W890" i="1"/>
  <c r="W4416" i="1"/>
  <c r="W4480" i="1"/>
  <c r="W3624" i="1"/>
  <c r="W1847" i="1"/>
  <c r="W1699" i="1"/>
  <c r="W669" i="1"/>
  <c r="W533" i="1"/>
  <c r="W1932" i="1"/>
  <c r="W2282" i="1"/>
  <c r="W1976" i="1"/>
  <c r="W2768" i="1"/>
  <c r="W3277" i="1"/>
  <c r="W913" i="1"/>
  <c r="W4148" i="1"/>
  <c r="W4408" i="1"/>
  <c r="W3893" i="1"/>
  <c r="W1462" i="1"/>
  <c r="W1520" i="1"/>
  <c r="W4212" i="1"/>
  <c r="W694" i="1"/>
  <c r="W2624" i="1"/>
  <c r="W157" i="1"/>
  <c r="W335" i="1"/>
  <c r="W1231" i="1"/>
  <c r="W3148" i="1"/>
  <c r="W1143" i="1"/>
  <c r="W1663" i="1"/>
  <c r="W3918" i="1"/>
  <c r="W1034" i="1"/>
  <c r="W3094" i="1"/>
  <c r="W1468" i="1"/>
  <c r="W3017" i="1"/>
  <c r="W2982" i="1"/>
  <c r="W4278" i="1"/>
  <c r="W1674" i="1"/>
  <c r="W1105" i="1"/>
  <c r="W4983" i="1"/>
  <c r="W3439" i="1"/>
  <c r="W4062" i="1"/>
  <c r="W1108" i="1"/>
  <c r="W3041" i="1"/>
  <c r="W2523" i="1"/>
  <c r="W2489" i="1"/>
  <c r="W3914" i="1"/>
  <c r="W2764" i="1"/>
  <c r="W1253" i="1"/>
  <c r="W2988" i="1"/>
  <c r="W4315" i="1"/>
  <c r="W912" i="1"/>
  <c r="W4773" i="1"/>
  <c r="W2217" i="1"/>
  <c r="W2589" i="1"/>
  <c r="W253" i="1"/>
  <c r="W4381" i="1"/>
  <c r="W3606" i="1"/>
  <c r="W758" i="1"/>
  <c r="W3372" i="1"/>
  <c r="W2165" i="1"/>
  <c r="W2980" i="1"/>
  <c r="W3646" i="1"/>
  <c r="W459" i="1"/>
  <c r="W1394" i="1"/>
  <c r="W1026" i="1"/>
  <c r="W3557" i="1"/>
  <c r="W72" i="1"/>
  <c r="W517" i="1"/>
  <c r="W1163" i="1"/>
  <c r="W4073" i="1"/>
  <c r="W4693" i="1"/>
  <c r="W2256" i="1"/>
  <c r="W3534" i="1"/>
  <c r="W415" i="1"/>
  <c r="W4718" i="1"/>
  <c r="W2579" i="1"/>
  <c r="W3146" i="1"/>
  <c r="W4715" i="1"/>
  <c r="W40" i="1"/>
  <c r="W4072" i="1"/>
  <c r="W2330" i="1"/>
  <c r="W1199" i="1"/>
  <c r="W3681" i="1"/>
  <c r="W1843" i="1"/>
  <c r="W3504" i="1"/>
  <c r="W763" i="1"/>
  <c r="W2469" i="1"/>
  <c r="W193" i="1"/>
  <c r="W4572" i="1"/>
  <c r="W1140" i="1"/>
  <c r="W2521" i="1"/>
  <c r="W2218" i="1"/>
  <c r="W934" i="1"/>
  <c r="W3168" i="1"/>
  <c r="W307" i="1"/>
  <c r="W4049" i="1"/>
  <c r="W1799" i="1"/>
  <c r="W4178" i="1"/>
  <c r="W3070" i="1"/>
  <c r="W1218" i="1"/>
  <c r="W2889" i="1"/>
  <c r="W4498" i="1"/>
  <c r="W1428" i="1"/>
  <c r="W206" i="1"/>
  <c r="W4827" i="1"/>
  <c r="W3668" i="1"/>
  <c r="W2102" i="1"/>
  <c r="W1555" i="1"/>
  <c r="W1877" i="1"/>
  <c r="W244" i="1"/>
  <c r="W4550" i="1"/>
  <c r="W1854" i="1"/>
  <c r="W3692" i="1"/>
  <c r="W315" i="1"/>
  <c r="W246" i="1"/>
  <c r="W4351" i="1"/>
  <c r="W1211" i="1"/>
  <c r="W1416" i="1"/>
  <c r="W569" i="1"/>
  <c r="W2263" i="1"/>
  <c r="W3548" i="1"/>
  <c r="W840" i="1"/>
  <c r="W2556" i="1"/>
  <c r="W2844" i="1"/>
  <c r="W2827" i="1"/>
  <c r="W2154" i="1"/>
  <c r="W568" i="1"/>
  <c r="W2114" i="1"/>
  <c r="W1371" i="1"/>
  <c r="W2161" i="1"/>
  <c r="W4332" i="1"/>
  <c r="W597" i="1"/>
  <c r="W3324" i="1"/>
  <c r="W2709" i="1"/>
  <c r="W1324" i="1"/>
  <c r="W2047" i="1"/>
  <c r="W3844" i="1"/>
  <c r="W2253" i="1"/>
  <c r="W2156" i="1"/>
  <c r="W3874" i="1"/>
  <c r="W4534" i="1"/>
  <c r="W2610" i="1"/>
  <c r="W2852" i="1"/>
  <c r="W3415" i="1"/>
  <c r="W1078" i="1"/>
  <c r="W4204" i="1"/>
  <c r="W3969" i="1"/>
  <c r="W3200" i="1"/>
  <c r="W1616" i="1"/>
  <c r="W2187" i="1"/>
  <c r="W651" i="1"/>
  <c r="W1716" i="1"/>
  <c r="W3660" i="1"/>
  <c r="W56" i="1"/>
  <c r="W1476" i="1"/>
  <c r="W3476" i="1"/>
  <c r="W946" i="1"/>
  <c r="W4590" i="1"/>
  <c r="W4886" i="1"/>
  <c r="W1291" i="1"/>
  <c r="W481" i="1"/>
  <c r="W3932" i="1"/>
  <c r="W5001" i="1"/>
  <c r="W2138" i="1"/>
  <c r="W3913" i="1"/>
  <c r="W811" i="1"/>
  <c r="W456" i="1"/>
  <c r="W718" i="1"/>
  <c r="W1646" i="1"/>
  <c r="W948" i="1"/>
  <c r="W1561" i="1"/>
  <c r="W4341" i="1"/>
  <c r="W1215" i="1"/>
  <c r="W4655" i="1"/>
  <c r="W4861" i="1"/>
  <c r="W2846" i="1"/>
  <c r="W613" i="1"/>
  <c r="W1359" i="1"/>
  <c r="W2135" i="1"/>
  <c r="W4170" i="1"/>
  <c r="W2786" i="1"/>
  <c r="W4758" i="1"/>
  <c r="W2860" i="1"/>
  <c r="W4929" i="1"/>
  <c r="W857" i="1"/>
  <c r="W1993" i="1"/>
  <c r="W2331" i="1"/>
  <c r="W4407" i="1"/>
  <c r="W1577" i="1"/>
  <c r="W4021" i="1"/>
  <c r="W4714" i="1"/>
  <c r="W4394" i="1"/>
  <c r="W453" i="1"/>
  <c r="W3112" i="1"/>
  <c r="W1578" i="1"/>
  <c r="W2687" i="1"/>
  <c r="W3866" i="1"/>
  <c r="W2319" i="1"/>
  <c r="W1271" i="1"/>
  <c r="W1120" i="1"/>
  <c r="W987" i="1"/>
  <c r="W2935" i="1"/>
  <c r="W994" i="1"/>
  <c r="W2641" i="1"/>
  <c r="W3714" i="1"/>
  <c r="W4788" i="1"/>
  <c r="W4757" i="1"/>
  <c r="W3287" i="1"/>
  <c r="W2334" i="1"/>
  <c r="W1860" i="1"/>
  <c r="W3814" i="1"/>
  <c r="W3621" i="1"/>
  <c r="W4342" i="1"/>
  <c r="W1160" i="1"/>
  <c r="W1802" i="1"/>
  <c r="W3543" i="1"/>
  <c r="W4822" i="1"/>
  <c r="W2914" i="1"/>
  <c r="W1024" i="1"/>
  <c r="W2203" i="1"/>
  <c r="W4724" i="1"/>
  <c r="W4536" i="1"/>
  <c r="W2332" i="1"/>
  <c r="W2137" i="1"/>
  <c r="W4055" i="1"/>
  <c r="W3170" i="1"/>
  <c r="W1826" i="1"/>
  <c r="W290" i="1"/>
  <c r="W4756" i="1"/>
  <c r="W3992" i="1"/>
  <c r="W4448" i="1"/>
  <c r="W4493" i="1"/>
  <c r="W1791" i="1"/>
  <c r="W3436" i="1"/>
  <c r="W4784" i="1"/>
  <c r="W3843" i="1"/>
  <c r="W4609" i="1"/>
  <c r="W4333" i="1"/>
  <c r="W2126" i="1"/>
  <c r="W2447" i="1"/>
  <c r="W4142" i="1"/>
  <c r="W393" i="1"/>
  <c r="W25" i="1"/>
  <c r="W349" i="1"/>
  <c r="W3031" i="1"/>
  <c r="W2418" i="1"/>
  <c r="W2746" i="1"/>
  <c r="W2817" i="1"/>
  <c r="W4722" i="1"/>
  <c r="W2783" i="1"/>
  <c r="W3854" i="1"/>
  <c r="W1310" i="1"/>
  <c r="W3545" i="1"/>
  <c r="W2394" i="1"/>
  <c r="W639" i="1"/>
  <c r="W2452" i="1"/>
  <c r="W155" i="1"/>
  <c r="W74" i="1"/>
  <c r="W1104" i="1"/>
  <c r="W407" i="1"/>
  <c r="W850" i="1"/>
  <c r="W2634" i="1"/>
  <c r="W4052" i="1"/>
  <c r="W1262" i="1"/>
  <c r="W1815" i="1"/>
  <c r="W3705" i="1"/>
  <c r="W3101" i="1"/>
  <c r="W1314" i="1"/>
  <c r="W3718" i="1"/>
  <c r="W671" i="1"/>
  <c r="W62" i="1"/>
  <c r="W576" i="1"/>
  <c r="W4859" i="1"/>
  <c r="W2919" i="1"/>
  <c r="W3339" i="1"/>
  <c r="W4671" i="1"/>
  <c r="W3652" i="1"/>
  <c r="W1979" i="1"/>
  <c r="W4299" i="1"/>
  <c r="W1246" i="1"/>
  <c r="W4817" i="1"/>
  <c r="W4176" i="1"/>
  <c r="W2956" i="1"/>
  <c r="W256" i="1"/>
  <c r="W2199" i="1"/>
  <c r="W3076" i="1"/>
  <c r="W1931" i="1"/>
  <c r="W2813" i="1"/>
  <c r="W2664" i="1"/>
  <c r="W812" i="1"/>
  <c r="W4958" i="1"/>
  <c r="W1582" i="1"/>
  <c r="W3190" i="1"/>
  <c r="W3434" i="1"/>
  <c r="W4654" i="1"/>
  <c r="W2296" i="1"/>
  <c r="W4499" i="1"/>
  <c r="W2300" i="1"/>
  <c r="W4372" i="1"/>
  <c r="W75" i="1"/>
  <c r="W4618" i="1"/>
  <c r="W4065" i="1"/>
  <c r="W2661" i="1"/>
  <c r="W3088" i="1"/>
  <c r="W1767" i="1"/>
  <c r="W225" i="1"/>
  <c r="W145" i="1"/>
  <c r="W892" i="1"/>
  <c r="W51" i="1"/>
  <c r="W2840" i="1"/>
  <c r="W739" i="1"/>
  <c r="W1002" i="1"/>
  <c r="W1121" i="1"/>
  <c r="W3458" i="1"/>
  <c r="W1608" i="1"/>
  <c r="W1248" i="1"/>
  <c r="W49" i="1"/>
  <c r="W2601" i="1"/>
  <c r="W4862" i="1"/>
  <c r="W3890" i="1"/>
  <c r="W1373" i="1"/>
  <c r="W686" i="1"/>
  <c r="W3397" i="1"/>
  <c r="W2034" i="1"/>
  <c r="W4152" i="1"/>
  <c r="W4317" i="1"/>
  <c r="W37" i="1"/>
  <c r="W2353" i="1"/>
  <c r="W3819" i="1"/>
  <c r="W1258" i="1"/>
  <c r="W1299" i="1"/>
  <c r="W409" i="1"/>
  <c r="W4472" i="1"/>
  <c r="W534" i="1"/>
  <c r="W2395" i="1"/>
  <c r="W3073" i="1"/>
  <c r="W4530" i="1"/>
  <c r="W111" i="1"/>
  <c r="W2258" i="1"/>
  <c r="W1607" i="1"/>
  <c r="W4791" i="1"/>
  <c r="W4459" i="1"/>
  <c r="W2895" i="1"/>
  <c r="W3943" i="1"/>
  <c r="W4823" i="1"/>
  <c r="W1123" i="1"/>
  <c r="W4597" i="1"/>
  <c r="W2455" i="1"/>
  <c r="W2528" i="1"/>
  <c r="W737" i="1"/>
  <c r="W505" i="1"/>
  <c r="W1178" i="1"/>
  <c r="W93" i="1"/>
  <c r="W2948" i="1"/>
  <c r="W4829" i="1"/>
  <c r="W3880" i="1"/>
  <c r="W2038" i="1"/>
  <c r="W4002" i="1"/>
  <c r="W4195" i="1"/>
  <c r="W3940" i="1"/>
  <c r="W1597" i="1"/>
  <c r="W4044" i="1"/>
  <c r="W1457" i="1"/>
  <c r="W4092" i="1"/>
  <c r="W3511" i="1"/>
  <c r="W257" i="1"/>
  <c r="W824" i="1"/>
  <c r="W4369" i="1"/>
  <c r="W1345" i="1"/>
  <c r="W3421" i="1"/>
  <c r="W2777" i="1"/>
  <c r="W964" i="1"/>
  <c r="W2121" i="1"/>
  <c r="W486" i="1"/>
  <c r="W3484" i="1"/>
  <c r="W4760" i="1"/>
  <c r="W2043" i="1"/>
  <c r="W2902" i="1"/>
  <c r="W1157" i="1"/>
  <c r="W4546" i="1"/>
  <c r="W3527" i="1"/>
  <c r="W2133" i="1"/>
  <c r="W4644" i="1"/>
  <c r="W2600" i="1"/>
  <c r="W3977" i="1"/>
  <c r="W4782" i="1"/>
  <c r="W1294" i="1"/>
  <c r="W2590" i="1"/>
  <c r="W2036" i="1"/>
  <c r="W4039" i="1"/>
  <c r="W511" i="1"/>
  <c r="W1754" i="1"/>
  <c r="W2224" i="1"/>
  <c r="W4814" i="1"/>
  <c r="W2503" i="1"/>
  <c r="W3463" i="1"/>
  <c r="W2206" i="1"/>
  <c r="W4495" i="1"/>
  <c r="W4689" i="1"/>
  <c r="W2932" i="1"/>
  <c r="W4628" i="1"/>
  <c r="W3093" i="1"/>
  <c r="W657" i="1"/>
  <c r="W1427" i="1"/>
  <c r="W4575" i="1"/>
  <c r="W1119" i="1"/>
  <c r="W4349" i="1"/>
  <c r="W1584" i="1"/>
  <c r="W1076" i="1"/>
  <c r="W4544" i="1"/>
  <c r="W2861" i="1"/>
  <c r="W693" i="1"/>
  <c r="W3578" i="1"/>
  <c r="W3164" i="1"/>
  <c r="W2583" i="1"/>
  <c r="W2316" i="1"/>
  <c r="W2290" i="1"/>
  <c r="W1461" i="1"/>
  <c r="W1685" i="1"/>
  <c r="W2773" i="1"/>
  <c r="W1850" i="1"/>
  <c r="W1308" i="1"/>
  <c r="W3689" i="1"/>
  <c r="W2072" i="1"/>
  <c r="W1321" i="1"/>
  <c r="W3267" i="1"/>
  <c r="W4887" i="1"/>
  <c r="W3688" i="1"/>
  <c r="W1478" i="1"/>
  <c r="W4586" i="1"/>
  <c r="W3221" i="1"/>
  <c r="W3380" i="1"/>
  <c r="W1786" i="1"/>
  <c r="W2998" i="1"/>
  <c r="W83" i="1"/>
  <c r="W3669" i="1"/>
  <c r="W1490" i="1"/>
  <c r="W4350" i="1"/>
  <c r="W122" i="1"/>
  <c r="W2236" i="1"/>
  <c r="W4896" i="1"/>
  <c r="W2372" i="1"/>
  <c r="W2346" i="1"/>
  <c r="W2226" i="1"/>
  <c r="W4677" i="1"/>
  <c r="W3855" i="1"/>
  <c r="W113" i="1"/>
  <c r="W2964" i="1"/>
  <c r="W2088" i="1"/>
  <c r="W4090" i="1"/>
  <c r="W1745" i="1"/>
  <c r="W2891" i="1"/>
  <c r="W1809" i="1"/>
  <c r="W846" i="1"/>
  <c r="W1717" i="1"/>
  <c r="W704" i="1"/>
  <c r="W735" i="1"/>
  <c r="W1049" i="1"/>
  <c r="W3467" i="1"/>
  <c r="W1419" i="1"/>
  <c r="W277" i="1"/>
  <c r="W382" i="1"/>
  <c r="W2018" i="1"/>
  <c r="W4344" i="1"/>
  <c r="W4490" i="1"/>
  <c r="W4529" i="1"/>
  <c r="W3604" i="1"/>
  <c r="W4458" i="1"/>
  <c r="W347" i="1"/>
  <c r="W4867" i="1"/>
  <c r="W537" i="1"/>
  <c r="W3143" i="1"/>
  <c r="W2598" i="1"/>
  <c r="W573" i="1"/>
  <c r="W4552" i="1"/>
  <c r="W1696" i="1"/>
  <c r="W1806" i="1"/>
  <c r="W3374" i="1"/>
  <c r="W319" i="1"/>
  <c r="W759" i="1"/>
  <c r="W325" i="1"/>
  <c r="W3289" i="1"/>
  <c r="W834" i="1"/>
  <c r="W3223" i="1"/>
  <c r="W1197" i="1"/>
  <c r="W4084" i="1"/>
  <c r="W2913" i="1"/>
  <c r="W1395" i="1"/>
  <c r="W2464" i="1"/>
  <c r="W3703" i="1"/>
  <c r="W2963" i="1"/>
  <c r="W4989" i="1"/>
  <c r="W1122" i="1"/>
  <c r="W3276" i="1"/>
  <c r="W1089" i="1"/>
  <c r="W3205" i="1"/>
  <c r="W673" i="1"/>
  <c r="W3326" i="1"/>
  <c r="W1136" i="1"/>
  <c r="W3071" i="1"/>
  <c r="W2123" i="1"/>
  <c r="W2338" i="1"/>
  <c r="W818" i="1"/>
  <c r="W2374" i="1"/>
  <c r="W506" i="1"/>
  <c r="W848" i="1"/>
  <c r="W2152" i="1"/>
  <c r="W4674" i="1"/>
  <c r="W2662" i="1"/>
  <c r="W1124" i="1"/>
  <c r="W2732" i="1"/>
  <c r="W2912" i="1"/>
  <c r="W3026" i="1"/>
  <c r="W333" i="1"/>
  <c r="W3998" i="1"/>
  <c r="W4348" i="1"/>
  <c r="W4650" i="1"/>
  <c r="W3862" i="1"/>
  <c r="W2247" i="1"/>
  <c r="W540" i="1"/>
  <c r="W2909" i="1"/>
  <c r="W2172" i="1"/>
  <c r="W4064" i="1"/>
  <c r="W4318" i="1"/>
  <c r="W3774" i="1"/>
  <c r="W995" i="1"/>
  <c r="W3801" i="1"/>
  <c r="W4374" i="1"/>
  <c r="W3881" i="1"/>
  <c r="W4114" i="1"/>
  <c r="W4419" i="1"/>
  <c r="W4183" i="1"/>
  <c r="W4857" i="1"/>
  <c r="W3274" i="1"/>
  <c r="W2955" i="1"/>
  <c r="W4033" i="1"/>
  <c r="W4716" i="1"/>
  <c r="W1493" i="1"/>
  <c r="W1557" i="1"/>
  <c r="W2408" i="1"/>
  <c r="W4640" i="1"/>
  <c r="W590" i="1"/>
  <c r="W1236" i="1"/>
  <c r="W1525" i="1"/>
  <c r="W3820" i="1"/>
  <c r="W2118" i="1"/>
  <c r="W4145" i="1"/>
  <c r="W1195" i="1"/>
  <c r="W2811" i="1"/>
  <c r="W4181" i="1"/>
  <c r="W3418" i="1"/>
  <c r="W170" i="1"/>
  <c r="W2429" i="1"/>
  <c r="W303" i="1"/>
  <c r="W406" i="1"/>
  <c r="W2007" i="1"/>
  <c r="W4229" i="1"/>
  <c r="W4383" i="1"/>
  <c r="W3580" i="1"/>
  <c r="W3231" i="1"/>
  <c r="W4478" i="1"/>
  <c r="W799" i="1"/>
  <c r="W2663" i="1"/>
  <c r="W291" i="1"/>
  <c r="W2343" i="1"/>
  <c r="W1651" i="1"/>
  <c r="W3248" i="1"/>
  <c r="W3953" i="1"/>
  <c r="W4231" i="1"/>
  <c r="W218" i="1"/>
  <c r="W624" i="1"/>
  <c r="W676" i="1"/>
  <c r="W1292" i="1"/>
  <c r="W2518" i="1"/>
  <c r="W4198" i="1"/>
  <c r="W1268" i="1"/>
  <c r="W2585" i="1"/>
  <c r="W2012" i="1"/>
  <c r="W1150" i="1"/>
  <c r="W3309" i="1"/>
  <c r="W3609" i="1"/>
  <c r="W2312" i="1"/>
  <c r="W2657" i="1"/>
  <c r="W1919" i="1"/>
  <c r="W1835" i="1"/>
  <c r="W4941" i="1"/>
  <c r="W1565" i="1"/>
  <c r="W4652" i="1"/>
  <c r="W2717" i="1"/>
  <c r="W2307" i="1"/>
  <c r="W3084" i="1"/>
  <c r="W392" i="1"/>
  <c r="W4746" i="1"/>
  <c r="W4918" i="1"/>
  <c r="W958" i="1"/>
  <c r="W2759" i="1"/>
  <c r="W2879" i="1"/>
  <c r="W632" i="1"/>
  <c r="W1377" i="1"/>
  <c r="W984" i="1"/>
  <c r="W2994" i="1"/>
  <c r="W733" i="1"/>
  <c r="W1227" i="1"/>
  <c r="W4409" i="1"/>
  <c r="W717" i="1"/>
  <c r="W4118" i="1"/>
  <c r="W3312" i="1"/>
  <c r="W2232" i="1"/>
  <c r="W3787" i="1"/>
  <c r="W4734" i="1"/>
  <c r="W945" i="1"/>
  <c r="W2413" i="1"/>
  <c r="W2466" i="1"/>
  <c r="W2704" i="1"/>
  <c r="W925" i="1"/>
  <c r="W4508" i="1"/>
  <c r="W2837" i="1"/>
  <c r="W1639" i="1"/>
  <c r="W1149" i="1"/>
  <c r="W92" i="1"/>
  <c r="W4255" i="1"/>
  <c r="W1438" i="1"/>
  <c r="W1175" i="1"/>
  <c r="W4059" i="1"/>
  <c r="W4061" i="1"/>
  <c r="W767" i="1"/>
  <c r="W4569" i="1"/>
  <c r="W2575" i="1"/>
  <c r="W1039" i="1"/>
  <c r="W2074" i="1"/>
  <c r="W3716" i="1"/>
  <c r="W1189" i="1"/>
  <c r="W2355" i="1"/>
  <c r="W2498" i="1"/>
  <c r="W4160" i="1"/>
  <c r="W548" i="1"/>
  <c r="W1625" i="1"/>
  <c r="W4755" i="1"/>
  <c r="W2348" i="1"/>
  <c r="W4968" i="1"/>
  <c r="W3206" i="1"/>
  <c r="W4329" i="1"/>
  <c r="W1567" i="1"/>
  <c r="W4378" i="1"/>
  <c r="W2655" i="1"/>
  <c r="W341" i="1"/>
  <c r="W4444" i="1"/>
  <c r="W3028" i="1"/>
  <c r="W1526" i="1"/>
  <c r="W940" i="1"/>
  <c r="W825" i="1"/>
  <c r="W129" i="1"/>
  <c r="W3166" i="1"/>
  <c r="W2697" i="1"/>
  <c r="W2441" i="1"/>
  <c r="W3137" i="1"/>
  <c r="W712" i="1"/>
  <c r="W1728" i="1"/>
  <c r="W2500" i="1"/>
  <c r="W3923" i="1"/>
  <c r="W1382" i="1"/>
  <c r="W2183" i="1"/>
  <c r="W4202" i="1"/>
  <c r="W1827" i="1"/>
  <c r="W3008" i="1"/>
  <c r="W2863" i="1"/>
  <c r="W4580" i="1"/>
  <c r="W1744" i="1"/>
  <c r="W2354" i="1"/>
  <c r="W2474" i="1"/>
  <c r="W2604" i="1"/>
  <c r="W3224" i="1"/>
  <c r="W373" i="1"/>
  <c r="W4001" i="1"/>
  <c r="W4702" i="1"/>
  <c r="W4127" i="1"/>
  <c r="W2820" i="1"/>
  <c r="W989" i="1"/>
  <c r="W2992" i="1"/>
  <c r="W1272" i="1"/>
  <c r="W2222" i="1"/>
  <c r="W280" i="1"/>
  <c r="W1131" i="1"/>
  <c r="W1241" i="1"/>
  <c r="W4138" i="1"/>
  <c r="W2656" i="1"/>
  <c r="W3509" i="1"/>
  <c r="W101" i="1"/>
  <c r="W637" i="1"/>
  <c r="W4482" i="1"/>
  <c r="W3929" i="1"/>
  <c r="W2111" i="1"/>
  <c r="W4843" i="1"/>
  <c r="W2870" i="1"/>
  <c r="W498" i="1"/>
  <c r="W4778" i="1"/>
  <c r="W3005" i="1"/>
  <c r="W228" i="1"/>
  <c r="W629" i="1"/>
  <c r="W3135" i="1"/>
  <c r="W591" i="1"/>
  <c r="W1313" i="1"/>
  <c r="W4761" i="1"/>
  <c r="W993" i="1"/>
  <c r="W3225" i="1"/>
  <c r="W4485" i="1"/>
  <c r="W278" i="1"/>
  <c r="W1680" i="1"/>
  <c r="W2940" i="1"/>
  <c r="W1233" i="1"/>
  <c r="W910" i="1"/>
  <c r="W2723" i="1"/>
  <c r="W3856" i="1"/>
  <c r="W3697" i="1"/>
  <c r="W1638" i="1"/>
  <c r="W1590" i="1"/>
  <c r="W1955" i="1"/>
  <c r="W1186" i="1"/>
  <c r="W465" i="1"/>
  <c r="W3832" i="1"/>
  <c r="W3725" i="1"/>
  <c r="W1770" i="1"/>
  <c r="W968" i="1"/>
  <c r="W2404" i="1"/>
  <c r="W941" i="1"/>
  <c r="W1343" i="1"/>
  <c r="W4071" i="1"/>
  <c r="W4171" i="1"/>
  <c r="W3045" i="1"/>
  <c r="W2071" i="1"/>
  <c r="W3522" i="1"/>
  <c r="W2377" i="1"/>
  <c r="W1145" i="1"/>
  <c r="W2928" i="1"/>
  <c r="W2789" i="1"/>
  <c r="W4953" i="1"/>
  <c r="W2995" i="1"/>
  <c r="W2432" i="1"/>
  <c r="W2473" i="1"/>
  <c r="W3858" i="1"/>
  <c r="W3056" i="1"/>
  <c r="W3539" i="1"/>
  <c r="W4047" i="1"/>
  <c r="W3749" i="1"/>
  <c r="W1337" i="1"/>
  <c r="W1658" i="1"/>
  <c r="W572" i="1"/>
  <c r="W4996" i="1"/>
  <c r="W1081" i="1"/>
  <c r="W2405" i="1"/>
  <c r="W1681" i="1"/>
  <c r="W3813" i="1"/>
  <c r="W4144" i="1"/>
  <c r="W2011" i="1"/>
  <c r="W1965" i="1"/>
  <c r="W2576" i="1"/>
  <c r="W2812" i="1"/>
  <c r="W2062" i="1"/>
  <c r="W1117" i="1"/>
  <c r="W4803" i="1"/>
  <c r="W2915" i="1"/>
  <c r="W4302" i="1"/>
  <c r="W730" i="1"/>
  <c r="W1739" i="1"/>
  <c r="W3754" i="1"/>
  <c r="W1781" i="1"/>
  <c r="W3420" i="1"/>
  <c r="W4612" i="1"/>
  <c r="W4538" i="1"/>
  <c r="W167" i="1"/>
  <c r="W178" i="1"/>
  <c r="W3402" i="1"/>
  <c r="W4625" i="1"/>
  <c r="W2522" i="1"/>
  <c r="W4892" i="1"/>
  <c r="W2069" i="1"/>
  <c r="W2978" i="1"/>
  <c r="W783" i="1"/>
  <c r="W1409" i="1"/>
  <c r="W3125" i="1"/>
  <c r="W2322" i="1"/>
  <c r="W865" i="1"/>
  <c r="W4269" i="1"/>
  <c r="W3803" i="1"/>
  <c r="W4774" i="1"/>
  <c r="W870" i="1"/>
  <c r="W4920" i="1"/>
  <c r="W2836" i="1"/>
  <c r="W1889" i="1"/>
  <c r="W2254" i="1"/>
  <c r="W588" i="1"/>
  <c r="W1911" i="1"/>
  <c r="W3510" i="1"/>
  <c r="W3657" i="1"/>
  <c r="W3124" i="1"/>
  <c r="W553" i="1"/>
  <c r="W4711" i="1"/>
  <c r="W788" i="1"/>
  <c r="W2147" i="1"/>
  <c r="W1172" i="1"/>
  <c r="W924" i="1"/>
  <c r="W327" i="1"/>
  <c r="W3690" i="1"/>
  <c r="W1619" i="1"/>
  <c r="W4549" i="1"/>
  <c r="W3095" i="1"/>
  <c r="W4585" i="1"/>
  <c r="W3515" i="1"/>
  <c r="W1944" i="1"/>
  <c r="W956" i="1"/>
  <c r="W3955" i="1"/>
  <c r="W641" i="1"/>
  <c r="W1037" i="1"/>
  <c r="W2765" i="1"/>
  <c r="W3786" i="1"/>
  <c r="W2770" i="1"/>
  <c r="W2989" i="1"/>
  <c r="W2420" i="1"/>
  <c r="W1201" i="1"/>
  <c r="W1278" i="1"/>
  <c r="W3424" i="1"/>
  <c r="W4161" i="1"/>
  <c r="W210" i="1"/>
  <c r="W951" i="1"/>
  <c r="W2675" i="1"/>
  <c r="W1093" i="1"/>
  <c r="W3789" i="1"/>
  <c r="W1906" i="1"/>
  <c r="W3217" i="1"/>
  <c r="W4320" i="1"/>
  <c r="W1319" i="1"/>
  <c r="W757" i="1"/>
  <c r="W2774" i="1"/>
  <c r="W2048" i="1"/>
  <c r="W617" i="1"/>
  <c r="W2706" i="1"/>
  <c r="W1810" i="1"/>
  <c r="W4437" i="1"/>
  <c r="W1516" i="1"/>
  <c r="W4873" i="1"/>
  <c r="W1570" i="1"/>
  <c r="W1402" i="1"/>
  <c r="W264" i="1"/>
  <c r="W521" i="1"/>
  <c r="W4866" i="1"/>
  <c r="W480" i="1"/>
  <c r="W3132" i="1"/>
  <c r="W4860" i="1"/>
  <c r="W4916" i="1"/>
  <c r="W727" i="1"/>
  <c r="W1156" i="1"/>
  <c r="W678" i="1"/>
  <c r="W397" i="1"/>
  <c r="W3145" i="1"/>
  <c r="W1084" i="1"/>
  <c r="W3521" i="1"/>
  <c r="W3712" i="1"/>
  <c r="W2213" i="1"/>
  <c r="W1912" i="1"/>
  <c r="W4079" i="1"/>
  <c r="W2398" i="1"/>
  <c r="W104" i="1"/>
  <c r="W1914" i="1"/>
  <c r="W3341" i="1"/>
  <c r="W777" i="1"/>
  <c r="W4026" i="1"/>
  <c r="W535" i="1"/>
  <c r="W2569" i="1"/>
  <c r="W305" i="1"/>
  <c r="W389" i="1"/>
  <c r="W2289" i="1"/>
  <c r="W4634" i="1"/>
  <c r="W1165" i="1"/>
  <c r="W36" i="1"/>
  <c r="W3519" i="1"/>
  <c r="W2758" i="1"/>
  <c r="W891" i="1"/>
  <c r="W4990" i="1"/>
  <c r="W3513" i="1"/>
  <c r="W3560" i="1"/>
  <c r="W322" i="1"/>
  <c r="W484" i="1"/>
  <c r="W140" i="1"/>
  <c r="W719" i="1"/>
  <c r="W2083" i="1"/>
  <c r="W1950" i="1"/>
  <c r="W4607" i="1"/>
  <c r="W916" i="1"/>
  <c r="W4188" i="1"/>
  <c r="W708" i="1"/>
  <c r="W3432" i="1"/>
  <c r="W2969" i="1"/>
  <c r="W2475" i="1"/>
  <c r="W2042" i="1"/>
  <c r="W839" i="1"/>
  <c r="W4875" i="1"/>
  <c r="W1113" i="1"/>
  <c r="W3044" i="1"/>
  <c r="W2801" i="1"/>
  <c r="W1328" i="1"/>
  <c r="W3771" i="1"/>
  <c r="W4449" i="1"/>
  <c r="W1875" i="1"/>
  <c r="W1795" i="1"/>
  <c r="W1883" i="1"/>
  <c r="W4279" i="1"/>
  <c r="W2270" i="1"/>
  <c r="W1383" i="1"/>
  <c r="W4662" i="1"/>
  <c r="W3105" i="1"/>
  <c r="W1901" i="1"/>
  <c r="W2356" i="1"/>
  <c r="W3863" i="1"/>
  <c r="W2805" i="1"/>
  <c r="W90" i="1"/>
  <c r="W4289" i="1"/>
  <c r="W3860" i="1"/>
  <c r="W952" i="1"/>
  <c r="W648" i="1"/>
  <c r="W1380" i="1"/>
  <c r="W3106" i="1"/>
  <c r="W3917" i="1"/>
  <c r="W4780" i="1"/>
  <c r="W1834" i="1"/>
  <c r="W1501" i="1"/>
  <c r="W1481" i="1"/>
  <c r="W619" i="1"/>
  <c r="W219" i="1"/>
  <c r="W2235" i="1"/>
  <c r="W1216" i="1"/>
  <c r="W353" i="1"/>
  <c r="W29" i="1"/>
  <c r="W2538" i="1"/>
  <c r="W1134" i="1"/>
  <c r="W4436" i="1"/>
  <c r="W1601" i="1"/>
  <c r="W3678" i="1"/>
  <c r="W3541" i="1"/>
  <c r="W296" i="1"/>
  <c r="W622" i="1"/>
  <c r="W2828" i="1"/>
  <c r="W2285" i="1"/>
  <c r="W797" i="1"/>
  <c r="W1480" i="1"/>
  <c r="W2606" i="1"/>
  <c r="W4414" i="1"/>
  <c r="W2241" i="1"/>
  <c r="W1672" i="1"/>
  <c r="W3474" i="1"/>
  <c r="W2767" i="1"/>
  <c r="W1954" i="1"/>
  <c r="W328" i="1"/>
  <c r="W677" i="1"/>
  <c r="W4801" i="1"/>
  <c r="W3322" i="1"/>
  <c r="W88" i="1"/>
  <c r="W2699" i="1"/>
  <c r="W2903" i="1"/>
  <c r="W3579" i="1"/>
  <c r="W4421" i="1"/>
  <c r="W1538" i="1"/>
  <c r="W4088" i="1"/>
  <c r="W365" i="1"/>
  <c r="W2933" i="1"/>
  <c r="W3296" i="1"/>
  <c r="W4237" i="1"/>
  <c r="W2170" i="1"/>
  <c r="W1978" i="1"/>
  <c r="W2109" i="1"/>
  <c r="W1182" i="1"/>
  <c r="W2015" i="1"/>
  <c r="W1587" i="1"/>
  <c r="W442" i="1"/>
  <c r="W725" i="1"/>
  <c r="W4094" i="1"/>
  <c r="W1881" i="1"/>
  <c r="W2636" i="1"/>
  <c r="W2496" i="1"/>
  <c r="W2829" i="1"/>
  <c r="W4205" i="1"/>
  <c r="W726" i="1"/>
  <c r="W4335" i="1"/>
  <c r="W48" i="1"/>
  <c r="W1366" i="1"/>
  <c r="W716" i="1"/>
  <c r="W260" i="1"/>
  <c r="W4519" i="1"/>
  <c r="W1069" i="1"/>
  <c r="W1001" i="1"/>
  <c r="W4189" i="1"/>
  <c r="W3883" i="1"/>
  <c r="W1702" i="1"/>
  <c r="W3043" i="1"/>
  <c r="W3486" i="1"/>
  <c r="W592" i="1"/>
  <c r="W4286" i="1"/>
  <c r="W4475" i="1"/>
  <c r="W3610" i="1"/>
  <c r="W2839" i="1"/>
  <c r="W4211" i="1"/>
  <c r="W2341" i="1"/>
  <c r="W4153" i="1"/>
  <c r="W1230" i="1"/>
  <c r="W804" i="1"/>
  <c r="W3852" i="1"/>
  <c r="W3944" i="1"/>
  <c r="W2215" i="1"/>
  <c r="W3696" i="1"/>
  <c r="W4210" i="1"/>
  <c r="W3851" i="1"/>
  <c r="W4140" i="1"/>
  <c r="W4557" i="1"/>
  <c r="W3979" i="1"/>
  <c r="W1890" i="1"/>
  <c r="W3889" i="1"/>
  <c r="W4555" i="1"/>
  <c r="W284" i="1"/>
  <c r="W1475" i="1"/>
  <c r="W138" i="1"/>
  <c r="W3538" i="1"/>
  <c r="W114" i="1"/>
  <c r="W4185" i="1"/>
  <c r="W4387" i="1"/>
  <c r="W1225" i="1"/>
  <c r="W2970" i="1"/>
  <c r="W4751" i="1"/>
  <c r="W4532" i="1"/>
  <c r="W936" i="1"/>
  <c r="W3920" i="1"/>
  <c r="W1804" i="1"/>
  <c r="W2041" i="1"/>
  <c r="W3950" i="1"/>
  <c r="W3382" i="1"/>
  <c r="W223" i="1"/>
  <c r="W562" i="1"/>
  <c r="W1370" i="1"/>
  <c r="W431" i="1"/>
  <c r="W4224" i="1"/>
  <c r="W4568" i="1"/>
  <c r="W4035" i="1"/>
  <c r="W4707" i="1"/>
  <c r="W1562" i="1"/>
  <c r="W3614" i="1"/>
  <c r="W4241" i="1"/>
  <c r="W3222" i="1"/>
  <c r="W4067" i="1"/>
  <c r="W4619" i="1"/>
  <c r="W2449" i="1"/>
  <c r="W26" i="1"/>
  <c r="W3810" i="1"/>
  <c r="W1953" i="1"/>
  <c r="W4617" i="1"/>
  <c r="W1055" i="1"/>
  <c r="W3246" i="1"/>
  <c r="W3426" i="1"/>
  <c r="W4030" i="1"/>
  <c r="W1017" i="1"/>
  <c r="W3048" i="1"/>
  <c r="W4577" i="1"/>
  <c r="W2986" i="1"/>
  <c r="W2352" i="1"/>
  <c r="W4322" i="1"/>
  <c r="W1563" i="1"/>
  <c r="W3360" i="1"/>
  <c r="W2588" i="1"/>
  <c r="W1645" i="1"/>
  <c r="W1196" i="1"/>
  <c r="W1237" i="1"/>
  <c r="W1489" i="1"/>
  <c r="W2676" i="1"/>
  <c r="W3726" i="1"/>
  <c r="W1515" i="1"/>
  <c r="W3298" i="1"/>
  <c r="W343" i="1"/>
  <c r="W2718" i="1"/>
  <c r="W3331" i="1"/>
  <c r="W551" i="1"/>
  <c r="W404" i="1"/>
  <c r="W2831" i="1"/>
  <c r="W1655" i="1"/>
  <c r="W4951" i="1"/>
  <c r="W2872" i="1"/>
  <c r="W4872" i="1"/>
  <c r="W2669" i="1"/>
  <c r="W4559" i="1"/>
  <c r="W715" i="1"/>
  <c r="W4691" i="1"/>
  <c r="W18" i="1"/>
  <c r="W445" i="1"/>
  <c r="W4263" i="1"/>
  <c r="W1192" i="1"/>
  <c r="W4594" i="1"/>
  <c r="W386" i="1"/>
  <c r="W1085" i="1"/>
  <c r="W3235" i="1"/>
  <c r="W1342" i="1"/>
  <c r="W2365" i="1"/>
  <c r="W3067" i="1"/>
  <c r="W1009" i="1"/>
  <c r="W98" i="1"/>
  <c r="W4193" i="1"/>
  <c r="W2242" i="1"/>
  <c r="W1989" i="1"/>
  <c r="W2997" i="1"/>
  <c r="W4874" i="1"/>
  <c r="W3664" i="1"/>
  <c r="W1921" i="1"/>
  <c r="W27" i="1"/>
  <c r="W4389" i="1"/>
  <c r="W2219" i="1"/>
  <c r="W1038" i="1"/>
  <c r="W2063" i="1"/>
  <c r="W1559" i="1"/>
  <c r="W4428" i="1"/>
  <c r="W205" i="1"/>
  <c r="W4217" i="1"/>
  <c r="W2278" i="1"/>
  <c r="W1927" i="1"/>
  <c r="W1973" i="1"/>
  <c r="W3229" i="1"/>
  <c r="W4984" i="1"/>
  <c r="W1249" i="1"/>
  <c r="W1514" i="1"/>
  <c r="W4914" i="1"/>
  <c r="W1283" i="1"/>
  <c r="W3413" i="1"/>
  <c r="W428" i="1"/>
  <c r="W2175" i="1"/>
  <c r="W2910" i="1"/>
  <c r="W78" i="1"/>
  <c r="W1340" i="1"/>
  <c r="W1333" i="1"/>
  <c r="W4845" i="1"/>
  <c r="W3216" i="1"/>
  <c r="W4622" i="1"/>
  <c r="W3710" i="1"/>
  <c r="W1865" i="1"/>
  <c r="W2775" i="1"/>
  <c r="W2244" i="1"/>
  <c r="W116" i="1"/>
  <c r="W1851" i="1"/>
  <c r="W1309" i="1"/>
  <c r="W4169" i="1"/>
  <c r="W3337" i="1"/>
  <c r="W3370" i="1"/>
  <c r="W634" i="1"/>
  <c r="W3949" i="1"/>
  <c r="W1242" i="1"/>
  <c r="W3042" i="1"/>
  <c r="W2859" i="1"/>
  <c r="W1566" i="1"/>
  <c r="W1413" i="1"/>
  <c r="W4965" i="1"/>
  <c r="W1074" i="1"/>
  <c r="W3130" i="1"/>
  <c r="W1867" i="1"/>
  <c r="W457" i="1"/>
  <c r="W4497" i="1"/>
  <c r="W292" i="1"/>
  <c r="W3416" i="1"/>
  <c r="W2284" i="1"/>
  <c r="W3385" i="1"/>
  <c r="W10" i="1"/>
  <c r="W3083" i="1"/>
  <c r="W1968" i="1"/>
  <c r="W2618" i="1"/>
  <c r="W3176" i="1"/>
  <c r="W889" i="1"/>
  <c r="W2519" i="1"/>
  <c r="W2040" i="1"/>
  <c r="W929" i="1"/>
  <c r="W949" i="1"/>
  <c r="W2301" i="1"/>
  <c r="W4380" i="1"/>
  <c r="W4879" i="1"/>
  <c r="W1200" i="1"/>
  <c r="W1963" i="1"/>
  <c r="W1005" i="1"/>
  <c r="W4762" i="1"/>
  <c r="W4004" i="1"/>
  <c r="W4422" i="1"/>
  <c r="W3182" i="1"/>
  <c r="W2231" i="1"/>
  <c r="W1086" i="1"/>
  <c r="W909" i="1"/>
  <c r="W3306" i="1"/>
  <c r="W3684" i="1"/>
  <c r="W4804" i="1"/>
  <c r="W4128" i="1"/>
  <c r="W2977" i="1"/>
  <c r="W4501" i="1"/>
  <c r="W4583" i="1"/>
  <c r="W3988" i="1"/>
  <c r="W4182" i="1"/>
  <c r="W2439" i="1"/>
  <c r="W3435" i="1"/>
  <c r="W4197" i="1"/>
  <c r="W3503" i="1"/>
  <c r="W3107" i="1"/>
  <c r="W4403" i="1"/>
  <c r="W2458" i="1"/>
  <c r="W3633" i="1"/>
  <c r="W299" i="1"/>
  <c r="W2045" i="1"/>
  <c r="W3747" i="1"/>
  <c r="W4749" i="1"/>
  <c r="W1050" i="1"/>
  <c r="W245" i="1"/>
  <c r="W182" i="1"/>
  <c r="W1844" i="1"/>
  <c r="W4815" i="1"/>
  <c r="W2530" i="1"/>
  <c r="W3499" i="1"/>
  <c r="W4681" i="1"/>
  <c r="W3437" i="1"/>
  <c r="W2266" i="1"/>
  <c r="W4032" i="1"/>
  <c r="W531" i="1"/>
  <c r="W4392" i="1"/>
  <c r="W4050" i="1"/>
  <c r="W1167" i="1"/>
  <c r="W1267" i="1"/>
  <c r="W4024" i="1"/>
  <c r="W2453" i="1"/>
  <c r="W4294" i="1"/>
  <c r="W1503" i="1"/>
  <c r="W4162" i="1"/>
  <c r="W1431" i="1"/>
  <c r="W4426" i="1"/>
  <c r="W234" i="1"/>
  <c r="W1420" i="1"/>
  <c r="W4824" i="1"/>
  <c r="W3185" i="1"/>
  <c r="W773" i="1"/>
  <c r="W1905" i="1"/>
  <c r="W4994" i="1"/>
  <c r="W339" i="1"/>
  <c r="W1097" i="1"/>
  <c r="W128" i="1"/>
  <c r="W4385" i="1"/>
  <c r="W467" i="1"/>
  <c r="W4528" i="1"/>
  <c r="W3465" i="1"/>
  <c r="W95" i="1"/>
  <c r="W4831" i="1"/>
  <c r="W776" i="1"/>
  <c r="W4720" i="1"/>
  <c r="W2460" i="1"/>
  <c r="W3252" i="1"/>
  <c r="W1870" i="1"/>
  <c r="W636" i="1"/>
  <c r="W4768" i="1"/>
  <c r="W3167" i="1"/>
  <c r="W4521" i="1"/>
  <c r="W3919" i="1"/>
  <c r="W4420" i="1"/>
  <c r="W973" i="1"/>
  <c r="W2110" i="1"/>
  <c r="W3256" i="1"/>
  <c r="W2075" i="1"/>
  <c r="W2459" i="1"/>
  <c r="W1045" i="1"/>
  <c r="W4651" i="1"/>
  <c r="W3628" i="1"/>
  <c r="W1245" i="1"/>
  <c r="W3257" i="1"/>
  <c r="W3299" i="1"/>
  <c r="W3313" i="1"/>
  <c r="W1554" i="1"/>
  <c r="W4399" i="1"/>
  <c r="W2112" i="1"/>
  <c r="W3959" i="1"/>
  <c r="W4201" i="1"/>
  <c r="W4883" i="1"/>
  <c r="W4943" i="1"/>
  <c r="W2440" i="1"/>
  <c r="W3249" i="1"/>
  <c r="W2711" i="1"/>
  <c r="W3393" i="1"/>
  <c r="W2678" i="1"/>
  <c r="W3830" i="1"/>
  <c r="W3332" i="1"/>
  <c r="W2190" i="1"/>
  <c r="W1707" i="1"/>
  <c r="W2342" i="1"/>
  <c r="W2603" i="1"/>
  <c r="W243" i="1"/>
  <c r="W1859" i="1"/>
  <c r="W2344" i="1"/>
  <c r="W3344" i="1"/>
  <c r="W2900" i="1"/>
  <c r="W2517" i="1"/>
  <c r="W3598" i="1"/>
  <c r="W610" i="1"/>
  <c r="W4117" i="1"/>
  <c r="W4600" i="1"/>
  <c r="W4070" i="1"/>
  <c r="W4375" i="1"/>
  <c r="W4095" i="1"/>
  <c r="W1137" i="1"/>
  <c r="W833" i="1"/>
  <c r="W546" i="1"/>
  <c r="W3033" i="1"/>
  <c r="W1985" i="1"/>
  <c r="W1100" i="1"/>
  <c r="W3373" i="1"/>
  <c r="W4642" i="1"/>
  <c r="W410" i="1"/>
  <c r="W1485" i="1"/>
  <c r="W3931" i="1"/>
  <c r="W293" i="1"/>
  <c r="W950" i="1"/>
  <c r="W1553" i="1"/>
  <c r="W4809" i="1"/>
  <c r="W4912" i="1"/>
  <c r="W4997" i="1"/>
  <c r="W4254" i="1"/>
  <c r="W981" i="1"/>
  <c r="W1848" i="1"/>
  <c r="W3695" i="1"/>
  <c r="W4363" i="1"/>
  <c r="W2677" i="1"/>
  <c r="W4977" i="1"/>
  <c r="W430" i="1"/>
  <c r="W1837" i="1"/>
  <c r="W3954" i="1"/>
  <c r="W3727" i="1"/>
  <c r="W4699" i="1"/>
  <c r="W2875" i="1"/>
  <c r="W1703" i="1"/>
  <c r="W2535" i="1"/>
  <c r="W361" i="1"/>
  <c r="W3993" i="1"/>
  <c r="W2800" i="1"/>
  <c r="W1821" i="1"/>
  <c r="W3295" i="1"/>
  <c r="W3090" i="1"/>
  <c r="W207" i="1"/>
  <c r="W1070" i="1"/>
  <c r="W4303" i="1"/>
  <c r="W3738" i="1"/>
  <c r="W688" i="1"/>
  <c r="W4888" i="1"/>
  <c r="W3662" i="1"/>
  <c r="W2098" i="1"/>
  <c r="W195" i="1"/>
  <c r="W3466" i="1"/>
  <c r="W1492" i="1"/>
  <c r="W3053" i="1"/>
  <c r="W314" i="1"/>
  <c r="W3721" i="1"/>
  <c r="W3951" i="1"/>
  <c r="W1519" i="1"/>
  <c r="W561" i="1"/>
  <c r="W19" i="1"/>
  <c r="W2993" i="1"/>
  <c r="W1334" i="1"/>
  <c r="W1743" i="1"/>
  <c r="W4194" i="1"/>
  <c r="W4805" i="1"/>
  <c r="W880" i="1"/>
  <c r="W4970" i="1"/>
  <c r="W3994" i="1"/>
  <c r="W4573" i="1"/>
  <c r="W838" i="1"/>
  <c r="W3126" i="1"/>
  <c r="W1273" i="1"/>
  <c r="W3175" i="1"/>
  <c r="W4101" i="1"/>
  <c r="W2084" i="1"/>
  <c r="W1549" i="1"/>
  <c r="W4316" i="1"/>
  <c r="W1722" i="1"/>
  <c r="W3169" i="1"/>
  <c r="W64" i="1"/>
  <c r="W285" i="1"/>
  <c r="W1181" i="1"/>
  <c r="W4613" i="1"/>
  <c r="W3212" i="1"/>
  <c r="W1103" i="1"/>
  <c r="W550" i="1"/>
  <c r="W2200" i="1"/>
  <c r="W3477" i="1"/>
  <c r="W3061" i="1"/>
  <c r="W4930" i="1"/>
  <c r="W2329" i="1"/>
  <c r="W4346" i="1"/>
  <c r="W2646" i="1"/>
  <c r="W2139" i="1"/>
  <c r="W3103" i="1"/>
  <c r="W1161" i="1"/>
  <c r="W3211" i="1"/>
  <c r="W1148" i="1"/>
  <c r="W1676" i="1"/>
  <c r="W2058" i="1"/>
  <c r="V3872" i="1"/>
  <c r="V3219" i="1"/>
  <c r="V4308" i="1"/>
  <c r="V2898" i="1"/>
  <c r="V2929" i="1"/>
  <c r="V3602" i="1"/>
  <c r="V3895" i="1"/>
  <c r="V3693" i="1"/>
  <c r="V2824" i="1"/>
  <c r="V2280" i="1"/>
  <c r="V2317" i="1"/>
  <c r="V3396" i="1"/>
  <c r="V4406" i="1"/>
  <c r="V2554" i="1"/>
  <c r="V1179" i="1"/>
  <c r="V4267" i="1"/>
  <c r="V1811" i="1"/>
  <c r="V692" i="1"/>
  <c r="V3571" i="1"/>
  <c r="V43" i="1"/>
  <c r="V1980" i="1"/>
  <c r="V4175" i="1"/>
  <c r="V189" i="1"/>
  <c r="V3958" i="1"/>
  <c r="V320" i="1"/>
  <c r="V4832" i="1"/>
  <c r="V751" i="1"/>
  <c r="V3406" i="1"/>
  <c r="V4147" i="1"/>
  <c r="V4319" i="1"/>
  <c r="V3100" i="1"/>
  <c r="V452" i="1"/>
  <c r="V3350" i="1"/>
  <c r="V4657" i="1"/>
  <c r="V2960" i="1"/>
  <c r="V2292" i="1"/>
  <c r="V202" i="1"/>
  <c r="V3891" i="1"/>
  <c r="V4345" i="1"/>
  <c r="V2810" i="1"/>
  <c r="V4256" i="1"/>
  <c r="V4068" i="1"/>
  <c r="V197" i="1"/>
  <c r="V869" i="1"/>
  <c r="V4111" i="1"/>
  <c r="V2340" i="1"/>
  <c r="V401" i="1"/>
  <c r="V483" i="1"/>
  <c r="V405" i="1"/>
  <c r="V1042" i="1"/>
  <c r="V3764" i="1"/>
  <c r="V1407" i="1"/>
  <c r="V3840" i="1"/>
  <c r="V254" i="1"/>
  <c r="V1666" i="1"/>
  <c r="V3886" i="1"/>
  <c r="V650" i="1"/>
  <c r="V2008" i="1"/>
  <c r="V1868" i="1"/>
  <c r="V2425" i="1"/>
  <c r="V4957" i="1"/>
  <c r="V2002" i="1"/>
  <c r="V1880" i="1"/>
  <c r="V4248" i="1"/>
  <c r="V3279" i="1"/>
  <c r="V570" i="1"/>
  <c r="V126" i="1"/>
  <c r="V647" i="1"/>
  <c r="V566" i="1"/>
  <c r="V1746" i="1"/>
  <c r="V741" i="1"/>
  <c r="V2854" i="1"/>
  <c r="V1384" i="1"/>
  <c r="V512" i="1"/>
  <c r="V2060" i="1"/>
  <c r="V707" i="1"/>
  <c r="V2887" i="1"/>
  <c r="V685" i="1"/>
  <c r="V2073" i="1"/>
  <c r="V250" i="1"/>
  <c r="V499" i="1"/>
  <c r="V2207" i="1"/>
  <c r="V4736" i="1"/>
  <c r="V1945" i="1"/>
  <c r="V390" i="1"/>
  <c r="V3974" i="1"/>
  <c r="V255" i="1"/>
  <c r="V2424" i="1"/>
  <c r="V1675" i="1"/>
  <c r="V4219" i="1"/>
  <c r="V176" i="1"/>
  <c r="V4149" i="1"/>
  <c r="V208" i="1"/>
  <c r="V1509" i="1"/>
  <c r="V2713" i="1"/>
  <c r="V383" i="1"/>
  <c r="V706" i="1"/>
  <c r="V2486" i="1"/>
  <c r="V1766" i="1"/>
  <c r="V1126" i="1"/>
  <c r="V1884" i="1"/>
  <c r="V4051" i="1"/>
  <c r="V2283" i="1"/>
  <c r="V1903" i="1"/>
  <c r="V684" i="1"/>
  <c r="V2361" i="1"/>
  <c r="V1995" i="1"/>
  <c r="V1116" i="1"/>
  <c r="V574" i="1"/>
  <c r="V2080" i="1"/>
  <c r="V4276" i="1"/>
  <c r="V2795" i="1"/>
  <c r="V4566" i="1"/>
  <c r="V1194" i="1"/>
  <c r="V2333" i="1"/>
  <c r="V1787" i="1"/>
  <c r="V3746" i="1"/>
  <c r="V523" i="1"/>
  <c r="V4554" i="1"/>
  <c r="V1718" i="1"/>
  <c r="V1862" i="1"/>
  <c r="V2463" i="1"/>
  <c r="V4676" i="1"/>
  <c r="V3766" i="1"/>
  <c r="V3643" i="1"/>
  <c r="V4940" i="1"/>
  <c r="V2311" i="1"/>
  <c r="V1451" i="1"/>
  <c r="V4858" i="1"/>
  <c r="V295" i="1"/>
  <c r="V313" i="1"/>
  <c r="V4450" i="1"/>
  <c r="V4790" i="1"/>
  <c r="V896" i="1"/>
  <c r="V872" i="1"/>
  <c r="V2776" i="1"/>
  <c r="V3760" i="1"/>
  <c r="V666" i="1"/>
  <c r="V3925" i="1"/>
  <c r="V4139" i="1"/>
  <c r="V4280" i="1"/>
  <c r="V4944" i="1"/>
  <c r="V2417" i="1"/>
  <c r="V2650" i="1"/>
  <c r="V2313" i="1"/>
  <c r="V4297" i="1"/>
  <c r="V3569" i="1"/>
  <c r="V1018" i="1"/>
  <c r="V4743" i="1"/>
  <c r="V867" i="1"/>
  <c r="V1560" i="1"/>
  <c r="V4007" i="1"/>
  <c r="V1629" i="1"/>
  <c r="V628" i="1"/>
  <c r="V3927" i="1"/>
  <c r="V663" i="1"/>
  <c r="V1297" i="1"/>
  <c r="V3740" i="1"/>
  <c r="V179" i="1"/>
  <c r="V3608" i="1"/>
  <c r="V2004" i="1"/>
  <c r="V1138" i="1"/>
  <c r="V3142" i="1"/>
  <c r="V3077" i="1"/>
  <c r="V1748" i="1"/>
  <c r="V1902" i="1"/>
  <c r="V2702" i="1"/>
  <c r="V4413" i="1"/>
  <c r="V4889" i="1"/>
  <c r="V4679" i="1"/>
  <c r="V4446" i="1"/>
  <c r="V1082" i="1"/>
  <c r="V1263" i="1"/>
  <c r="V3098" i="1"/>
  <c r="V2243" i="1"/>
  <c r="V2465" i="1"/>
  <c r="V2000" i="1"/>
  <c r="V2921" i="1"/>
  <c r="V1115" i="1"/>
  <c r="V1247" i="1"/>
  <c r="V340" i="1"/>
  <c r="V731" i="1"/>
  <c r="V4483" i="1"/>
  <c r="V2542" i="1"/>
  <c r="V2358" i="1"/>
  <c r="V4742" i="1"/>
  <c r="V3140" i="1"/>
  <c r="V149" i="1"/>
  <c r="V3159" i="1"/>
  <c r="V3209" i="1"/>
  <c r="V4818" i="1"/>
  <c r="V4806" i="1"/>
  <c r="V4172" i="1"/>
  <c r="V426" i="1"/>
  <c r="V3561" i="1"/>
  <c r="V192" i="1"/>
  <c r="V1284" i="1"/>
  <c r="V778" i="1"/>
  <c r="V1938" i="1"/>
  <c r="V2712" i="1"/>
  <c r="V3715" i="1"/>
  <c r="V479" i="1"/>
  <c r="V4359" i="1"/>
  <c r="V463" i="1"/>
  <c r="V2279" i="1"/>
  <c r="V2146" i="1"/>
  <c r="V2388" i="1"/>
  <c r="V3493" i="1"/>
  <c r="V939" i="1"/>
  <c r="V82" i="1"/>
  <c r="V2324" i="1"/>
  <c r="V3592" i="1"/>
  <c r="V4545" i="1"/>
  <c r="V683" i="1"/>
  <c r="V3233" i="1"/>
  <c r="V474" i="1"/>
  <c r="V490" i="1"/>
  <c r="V1318" i="1"/>
  <c r="V1556" i="1"/>
  <c r="V3835" i="1"/>
  <c r="V2268" i="1"/>
  <c r="V1302" i="1"/>
  <c r="V3153" i="1"/>
  <c r="V3102" i="1"/>
  <c r="V1083" i="1"/>
  <c r="V1429" i="1"/>
  <c r="V3403" i="1"/>
  <c r="V4130" i="1"/>
  <c r="V2890" i="1"/>
  <c r="V4029" i="1"/>
  <c r="V3751" i="1"/>
  <c r="V882" i="1"/>
  <c r="V1634" i="1"/>
  <c r="V2435" i="1"/>
  <c r="V1472" i="1"/>
  <c r="V4352" i="1"/>
  <c r="V4370" i="1"/>
  <c r="V2947" i="1"/>
  <c r="V4096" i="1"/>
  <c r="V3027" i="1"/>
  <c r="V4864" i="1"/>
  <c r="V2257" i="1"/>
  <c r="V703" i="1"/>
  <c r="V876" i="1"/>
  <c r="V422" i="1"/>
  <c r="V2022" i="1"/>
  <c r="V957" i="1"/>
  <c r="V2958" i="1"/>
  <c r="V4942" i="1"/>
  <c r="V3551" i="1"/>
  <c r="V2547" i="1"/>
  <c r="V3260" i="1"/>
  <c r="V2602" i="1"/>
  <c r="V475" i="1"/>
  <c r="V1326" i="1"/>
  <c r="V4252" i="1"/>
  <c r="V1041" i="1"/>
  <c r="V3004" i="1"/>
  <c r="V2834" i="1"/>
  <c r="V345" i="1"/>
  <c r="V2784" i="1"/>
  <c r="V3971" i="1"/>
  <c r="V4340" i="1"/>
  <c r="V127" i="1"/>
  <c r="V3873" i="1"/>
  <c r="V1153" i="1"/>
  <c r="V4525" i="1"/>
  <c r="V1913" i="1"/>
  <c r="V655" i="1"/>
  <c r="V4697" i="1"/>
  <c r="V1941" i="1"/>
  <c r="V557" i="1"/>
  <c r="V3021" i="1"/>
  <c r="V4518" i="1"/>
  <c r="V2744" i="1"/>
  <c r="V2387" i="1"/>
  <c r="V4199" i="1"/>
  <c r="V2412" i="1"/>
  <c r="V1499" i="1"/>
  <c r="V827" i="1"/>
  <c r="V159" i="1"/>
  <c r="V1863" i="1"/>
  <c r="V2938" i="1"/>
  <c r="V3273" i="1"/>
  <c r="V461" i="1"/>
  <c r="V3616" i="1"/>
  <c r="V4227" i="1"/>
  <c r="V774" i="1"/>
  <c r="V3378" i="1"/>
  <c r="V1602" i="1"/>
  <c r="V1574" i="1"/>
  <c r="V974" i="1"/>
  <c r="V1174" i="1"/>
  <c r="V4510" i="1"/>
  <c r="V2446" i="1"/>
  <c r="V2741" i="1"/>
  <c r="V972" i="1"/>
  <c r="V4116" i="1"/>
  <c r="V1063" i="1"/>
  <c r="V1725" i="1"/>
  <c r="V2454" i="1"/>
  <c r="V4108" i="1"/>
  <c r="V1307" i="1"/>
  <c r="V3587" i="1"/>
  <c r="V2750" i="1"/>
  <c r="V321" i="1"/>
  <c r="V1471" i="1"/>
  <c r="V2961" i="1"/>
  <c r="V4937" i="1"/>
  <c r="V4794" i="1"/>
  <c r="V4443" i="1"/>
  <c r="V4946" i="1"/>
  <c r="V4086" i="1"/>
  <c r="V2639" i="1"/>
  <c r="V388" i="1"/>
  <c r="V4000" i="1"/>
  <c r="V3483" i="1"/>
  <c r="V3250" i="1"/>
  <c r="V1640" i="1"/>
  <c r="V1090" i="1"/>
  <c r="V3490" i="1"/>
  <c r="V1594" i="1"/>
  <c r="V1831" i="1"/>
  <c r="V3910" i="1"/>
  <c r="V4239" i="1"/>
  <c r="V3596" i="1"/>
  <c r="V4696" i="1"/>
  <c r="V3868" i="1"/>
  <c r="V4960" i="1"/>
  <c r="V466" i="1"/>
  <c r="V3962" i="1"/>
  <c r="V2972" i="1"/>
  <c r="V1004" i="1"/>
  <c r="V4893" i="1"/>
  <c r="V3375" i="1"/>
  <c r="V4825" i="1"/>
  <c r="V625" i="1"/>
  <c r="V1784" i="1"/>
  <c r="V4605" i="1"/>
  <c r="V2056" i="1"/>
  <c r="V86" i="1"/>
  <c r="V2077" i="1"/>
  <c r="V3767" i="1"/>
  <c r="V2287" i="1"/>
  <c r="V3213" i="1"/>
  <c r="V1020" i="1"/>
  <c r="V3308" i="1"/>
  <c r="V1112" i="1"/>
  <c r="V2878" i="1"/>
  <c r="V1693" i="1"/>
  <c r="V1452" i="1"/>
  <c r="V3173" i="1"/>
  <c r="V2198" i="1"/>
  <c r="V1446" i="1"/>
  <c r="V2392" i="1"/>
  <c r="V4926" i="1"/>
  <c r="V1951" i="1"/>
  <c r="V1232" i="1"/>
  <c r="V2552" i="1"/>
  <c r="V1025" i="1"/>
  <c r="V3428" i="1"/>
  <c r="V2771" i="1"/>
  <c r="V3792" i="1"/>
  <c r="V108" i="1"/>
  <c r="V4537" i="1"/>
  <c r="V805" i="1"/>
  <c r="V3911" i="1"/>
  <c r="V2005" i="1"/>
  <c r="V173" i="1"/>
  <c r="V2221" i="1"/>
  <c r="V3741" i="1"/>
  <c r="V2862" i="1"/>
  <c r="V3154" i="1"/>
  <c r="V4425" i="1"/>
  <c r="V3859" i="1"/>
  <c r="V3346" i="1"/>
  <c r="V4367" i="1"/>
  <c r="V396" i="1"/>
  <c r="V2397" i="1"/>
  <c r="V3617" i="1"/>
  <c r="V1948" i="1"/>
  <c r="V835" i="1"/>
  <c r="V4664" i="1"/>
  <c r="V4636" i="1"/>
  <c r="V4740" i="1"/>
  <c r="V1135" i="1"/>
  <c r="V2684" i="1"/>
  <c r="V3793" i="1"/>
  <c r="V4708" i="1"/>
  <c r="V12" i="1"/>
  <c r="V1071" i="1"/>
  <c r="V3230" i="1"/>
  <c r="V31" i="1"/>
  <c r="V2318" i="1"/>
  <c r="V470" i="1"/>
  <c r="V3368" i="1"/>
  <c r="V3251" i="1"/>
  <c r="V2673" i="1"/>
  <c r="V1315" i="1"/>
  <c r="V4384" i="1"/>
  <c r="V1764" i="1"/>
  <c r="V1483" i="1"/>
  <c r="V1749" i="1"/>
  <c r="V1059" i="1"/>
  <c r="V1144" i="1"/>
  <c r="V1542" i="1"/>
  <c r="V4909" i="1"/>
  <c r="V4692" i="1"/>
  <c r="V1185" i="1"/>
  <c r="V600" i="1"/>
  <c r="V2751" i="1"/>
  <c r="V1915" i="1"/>
  <c r="V4466" i="1"/>
  <c r="V3904" i="1"/>
  <c r="V3192" i="1"/>
  <c r="V4648" i="1"/>
  <c r="V963" i="1"/>
  <c r="V3133" i="1"/>
  <c r="V4225" i="1"/>
  <c r="V1453" i="1"/>
  <c r="V3480" i="1"/>
  <c r="V45" i="1"/>
  <c r="V3680" i="1"/>
  <c r="V3841" i="1"/>
  <c r="V2382" i="1"/>
  <c r="V3973" i="1"/>
  <c r="V359" i="1"/>
  <c r="V3353" i="1"/>
  <c r="V2368" i="1"/>
  <c r="V1057" i="1"/>
  <c r="V2681" i="1"/>
  <c r="V249" i="1"/>
  <c r="V791" i="1"/>
  <c r="V3269" i="1"/>
  <c r="V1589" i="1"/>
  <c r="V3986" i="1"/>
  <c r="V977" i="1"/>
  <c r="V3574" i="1"/>
  <c r="V99" i="1"/>
  <c r="V4735" i="1"/>
  <c r="V3686" i="1"/>
  <c r="V54" i="1"/>
  <c r="V1075" i="1"/>
  <c r="V658" i="1"/>
  <c r="V2880" i="1"/>
  <c r="V1418" i="1"/>
  <c r="V4904" i="1"/>
  <c r="V3926" i="1"/>
  <c r="V1066" i="1"/>
  <c r="V527" i="1"/>
  <c r="V412" i="1"/>
  <c r="V3675" i="1"/>
  <c r="V3776" i="1"/>
  <c r="V1014" i="1"/>
  <c r="V4535" i="1"/>
  <c r="V1735" i="1"/>
  <c r="V3454" i="1"/>
  <c r="V768" i="1"/>
  <c r="V2375" i="1"/>
  <c r="V2564" i="1"/>
  <c r="V920" i="1"/>
  <c r="V1910" i="1"/>
  <c r="V3982" i="1"/>
  <c r="V3065" i="1"/>
  <c r="V3772" i="1"/>
  <c r="V1188" i="1"/>
  <c r="V2205" i="1"/>
  <c r="V1401" i="1"/>
  <c r="V3848" i="1"/>
  <c r="V1281" i="1"/>
  <c r="V3119" i="1"/>
  <c r="V742" i="1"/>
  <c r="V918" i="1"/>
  <c r="V3965" i="1"/>
  <c r="V3271" i="1"/>
  <c r="V526" i="1"/>
  <c r="V1558" i="1"/>
  <c r="V3934" i="1"/>
  <c r="V1228" i="1"/>
  <c r="V747" i="1"/>
  <c r="V1460" i="1"/>
  <c r="V1636" i="1"/>
  <c r="V316" i="1"/>
  <c r="V4767" i="1"/>
  <c r="V3629" i="1"/>
  <c r="V609" i="1"/>
  <c r="V2339" i="1"/>
  <c r="V3909" i="1"/>
  <c r="V844" i="1"/>
  <c r="V4623" i="1"/>
  <c r="V351" i="1"/>
  <c r="V3394" i="1"/>
  <c r="V4371" i="1"/>
  <c r="V4980" i="1"/>
  <c r="V1454" i="1"/>
  <c r="V436" i="1"/>
  <c r="V494" i="1"/>
  <c r="V4556" i="1"/>
  <c r="V4870" i="1"/>
  <c r="V3547" i="1"/>
  <c r="V1732" i="1"/>
  <c r="V998" i="1"/>
  <c r="V3759" i="1"/>
  <c r="V1226" i="1"/>
  <c r="V4168" i="1"/>
  <c r="V1008" i="1"/>
  <c r="V851" i="1"/>
  <c r="V4509" i="1"/>
  <c r="V3060" i="1"/>
  <c r="V2621" i="1"/>
  <c r="V3562" i="1"/>
  <c r="V3009" i="1"/>
  <c r="V2480" i="1"/>
  <c r="V3089" i="1"/>
  <c r="V2027" i="1"/>
  <c r="V4608" i="1"/>
  <c r="V2924" i="1"/>
  <c r="V131" i="1"/>
  <c r="V1106" i="1"/>
  <c r="V3408" i="1"/>
  <c r="V2917" i="1"/>
  <c r="V779" i="1"/>
  <c r="V16" i="1"/>
  <c r="V4713" i="1"/>
  <c r="V3149" i="1"/>
  <c r="V4969" i="1"/>
  <c r="V1690" i="1"/>
  <c r="V4281" i="1"/>
  <c r="V2826" i="1"/>
  <c r="V1207" i="1"/>
  <c r="V581" i="1"/>
  <c r="V513" i="1"/>
  <c r="V3482" i="1"/>
  <c r="V4401" i="1"/>
  <c r="V3894" i="1"/>
  <c r="V871" i="1"/>
  <c r="V2130" i="1"/>
  <c r="V2210" i="1"/>
  <c r="V3180" i="1"/>
  <c r="V3676" i="1"/>
  <c r="V4014" i="1"/>
  <c r="V1338" i="1"/>
  <c r="V1301" i="1"/>
  <c r="V764" i="1"/>
  <c r="V4527" i="1"/>
  <c r="V2196" i="1"/>
  <c r="V3195" i="1"/>
  <c r="V819" i="1"/>
  <c r="V1648" i="1"/>
  <c r="V4905" i="1"/>
  <c r="V656" i="1"/>
  <c r="V627" i="1"/>
  <c r="V577" i="1"/>
  <c r="V3433" i="1"/>
  <c r="V2981" i="1"/>
  <c r="V1139" i="1"/>
  <c r="V1653" i="1"/>
  <c r="V1765" i="1"/>
  <c r="V620" i="1"/>
  <c r="V4620" i="1"/>
  <c r="V2832" i="1"/>
  <c r="V4245" i="1"/>
  <c r="V1952" i="1"/>
  <c r="V3970" i="1"/>
  <c r="V2546" i="1"/>
  <c r="V2683" i="1"/>
  <c r="V4137" i="1"/>
  <c r="V4410" i="1"/>
  <c r="V1535" i="1"/>
  <c r="V3355" i="1"/>
  <c r="V1596" i="1"/>
  <c r="V1166" i="1"/>
  <c r="V3118" i="1"/>
  <c r="V3663" i="1"/>
  <c r="V1644" i="1"/>
  <c r="V42" i="1"/>
  <c r="V79" i="1"/>
  <c r="V3011" i="1"/>
  <c r="V1346" i="1"/>
  <c r="V3059" i="1"/>
  <c r="V894" i="1"/>
  <c r="V3352" i="1"/>
  <c r="V582" i="1"/>
  <c r="V4400" i="1"/>
  <c r="V3976" i="1"/>
  <c r="V4503" i="1"/>
  <c r="V3526" i="1"/>
  <c r="V1209" i="1"/>
  <c r="V1255" i="1"/>
  <c r="V4673" i="1"/>
  <c r="V1624" i="1"/>
  <c r="V267" i="1"/>
  <c r="V4813" i="1"/>
  <c r="V3842" i="1"/>
  <c r="V169" i="1"/>
  <c r="V1713" i="1"/>
  <c r="V3492" i="1"/>
  <c r="V3036" i="1"/>
  <c r="V3899" i="1"/>
  <c r="V3024" i="1"/>
  <c r="V4710" i="1"/>
  <c r="V1652" i="1"/>
  <c r="V417" i="1"/>
  <c r="V211" i="1"/>
  <c r="V2670" i="1"/>
  <c r="V4481" i="1"/>
  <c r="V440" i="1"/>
  <c r="V460" i="1"/>
  <c r="V664" i="1"/>
  <c r="V1994" i="1"/>
  <c r="V3586" i="1"/>
  <c r="V4166" i="1"/>
  <c r="V3423" i="1"/>
  <c r="V2201" i="1"/>
  <c r="V1432" i="1"/>
  <c r="V961" i="1"/>
  <c r="V2701" i="1"/>
  <c r="V334" i="1"/>
  <c r="V3291" i="1"/>
  <c r="V1551" i="1"/>
  <c r="V990" i="1"/>
  <c r="V3448" i="1"/>
  <c r="V3472" i="1"/>
  <c r="V2722" i="1"/>
  <c r="V4563" i="1"/>
  <c r="V4354" i="1"/>
  <c r="V4907" i="1"/>
  <c r="V247" i="1"/>
  <c r="V3805" i="1"/>
  <c r="V142" i="1"/>
  <c r="V549" i="1"/>
  <c r="V3985" i="1"/>
  <c r="V2482" i="1"/>
  <c r="V3052" i="1"/>
  <c r="V1729" i="1"/>
  <c r="V3846" i="1"/>
  <c r="V4134" i="1"/>
  <c r="V4627" i="1"/>
  <c r="V469" i="1"/>
  <c r="V4028" i="1"/>
  <c r="V4949" i="1"/>
  <c r="V1900" i="1"/>
  <c r="V2169" i="1"/>
  <c r="V4979" i="1"/>
  <c r="V2052" i="1"/>
  <c r="V2423" i="1"/>
  <c r="V1775" i="1"/>
  <c r="V2936" i="1"/>
  <c r="V1355" i="1"/>
  <c r="V1992" i="1"/>
  <c r="V3389" i="1"/>
  <c r="V3517" i="1"/>
  <c r="V4616" i="1"/>
  <c r="V3441" i="1"/>
  <c r="V3514" i="1"/>
  <c r="V2638" i="1"/>
  <c r="V4853" i="1"/>
  <c r="V1969" i="1"/>
  <c r="V2608" i="1"/>
  <c r="V2802" i="1"/>
  <c r="V3871" i="1"/>
  <c r="V273" i="1"/>
  <c r="V4240" i="1"/>
  <c r="V172" i="1"/>
  <c r="V518" i="1"/>
  <c r="V2378" i="1"/>
  <c r="V845" i="1"/>
  <c r="V1435" i="1"/>
  <c r="V3520" i="1"/>
  <c r="V1736" i="1"/>
  <c r="V1610" i="1"/>
  <c r="V4184" i="1"/>
  <c r="V3494" i="1"/>
  <c r="V2189" i="1"/>
  <c r="V3202" i="1"/>
  <c r="V4985" i="1"/>
  <c r="V1381" i="1"/>
  <c r="V1184" i="1"/>
  <c r="V3386" i="1"/>
  <c r="V4016" i="1"/>
  <c r="V3086" i="1"/>
  <c r="V3323" i="1"/>
  <c r="V858" i="1"/>
  <c r="V1146" i="1"/>
  <c r="V1869" i="1"/>
  <c r="V886" i="1"/>
  <c r="V836" i="1"/>
  <c r="V3455" i="1"/>
  <c r="V3468" i="1"/>
  <c r="V4163" i="1"/>
  <c r="V2716" i="1"/>
  <c r="V2495" i="1"/>
  <c r="V734" i="1"/>
  <c r="V3691" i="1"/>
  <c r="V1819" i="1"/>
  <c r="V3501" i="1"/>
  <c r="V2032" i="1"/>
  <c r="V3654" i="1"/>
  <c r="V752" i="1"/>
  <c r="V4105" i="1"/>
  <c r="V1580" i="1"/>
  <c r="V50" i="1"/>
  <c r="V2630" i="1"/>
  <c r="V1003" i="1"/>
  <c r="V2853" i="1"/>
  <c r="V414" i="1"/>
  <c r="V2297" i="1"/>
  <c r="V1244" i="1"/>
  <c r="V832" i="1"/>
  <c r="V4582" i="1"/>
  <c r="V4849" i="1"/>
  <c r="V4854" i="1"/>
  <c r="V699" i="1"/>
  <c r="V3275" i="1"/>
  <c r="V3451" i="1"/>
  <c r="V4325" i="1"/>
  <c r="V3300" i="1"/>
  <c r="V1533" i="1"/>
  <c r="V1095" i="1"/>
  <c r="V552" i="1"/>
  <c r="V3505" i="1"/>
  <c r="V955" i="1"/>
  <c r="V97" i="1"/>
  <c r="V488" i="1"/>
  <c r="V2731" i="1"/>
  <c r="V3400" i="1"/>
  <c r="V1532" i="1"/>
  <c r="V2527" i="1"/>
  <c r="V2234" i="1"/>
  <c r="V4131" i="1"/>
  <c r="V862" i="1"/>
  <c r="V1424" i="1"/>
  <c r="V3601" i="1"/>
  <c r="V2472" i="1"/>
  <c r="V1829" i="1"/>
  <c r="V468" i="1"/>
  <c r="V1659" i="1"/>
  <c r="V3800" i="1"/>
  <c r="V4587" i="1"/>
  <c r="V1541" i="1"/>
  <c r="V3577" i="1"/>
  <c r="V2643" i="1"/>
  <c r="V4938" i="1"/>
  <c r="V3220" i="1"/>
  <c r="V1092" i="1"/>
  <c r="V3427" i="1"/>
  <c r="V1547" i="1"/>
  <c r="V3582" i="1"/>
  <c r="V612" i="1"/>
  <c r="V268" i="1"/>
  <c r="V402" i="1"/>
  <c r="V907" i="1"/>
  <c r="V3706" i="1"/>
  <c r="V2541" i="1"/>
  <c r="V1511" i="1"/>
  <c r="V1164" i="1"/>
  <c r="V2021" i="1"/>
  <c r="V1540" i="1"/>
  <c r="V1897" i="1"/>
  <c r="V4962" i="1"/>
  <c r="V2158" i="1"/>
  <c r="V2104" i="1"/>
  <c r="V4438" i="1"/>
  <c r="V4250" i="1"/>
  <c r="V1500" i="1"/>
  <c r="V1398" i="1"/>
  <c r="V2848" i="1"/>
  <c r="V2510" i="1"/>
  <c r="V1210" i="1"/>
  <c r="V216" i="1"/>
  <c r="V1695" i="1"/>
  <c r="V1455" i="1"/>
  <c r="V240" i="1"/>
  <c r="V2739" i="1"/>
  <c r="V4222" i="1"/>
  <c r="V2384" i="1"/>
  <c r="V4288" i="1"/>
  <c r="V4880" i="1"/>
  <c r="V4102" i="1"/>
  <c r="V2252" i="1"/>
  <c r="V971" i="1"/>
  <c r="V2946" i="1"/>
  <c r="V3034" i="1"/>
  <c r="V2570" i="1"/>
  <c r="V3512" i="1"/>
  <c r="V194" i="1"/>
  <c r="V2543" i="1"/>
  <c r="V821" i="1"/>
  <c r="V154" i="1"/>
  <c r="V649" i="1"/>
  <c r="V4661" i="1"/>
  <c r="V28" i="1"/>
  <c r="V3305" i="1"/>
  <c r="V2107" i="1"/>
  <c r="V580" i="1"/>
  <c r="V3524" i="1"/>
  <c r="V2904" i="1"/>
  <c r="V1212" i="1"/>
  <c r="V3453" i="1"/>
  <c r="V2259" i="1"/>
  <c r="V4669" i="1"/>
  <c r="V2545" i="1"/>
  <c r="V1389" i="1"/>
  <c r="V3672" i="1"/>
  <c r="V242" i="1"/>
  <c r="V760" i="1"/>
  <c r="V2010" i="1"/>
  <c r="V1021" i="1"/>
  <c r="V4103" i="1"/>
  <c r="V3701" i="1"/>
  <c r="V817" i="1"/>
  <c r="V354" i="1"/>
  <c r="V2019" i="1"/>
  <c r="V908" i="1"/>
  <c r="V3937" i="1"/>
  <c r="V2367" i="1"/>
  <c r="V1937" i="1"/>
  <c r="V2599" i="1"/>
  <c r="V1386" i="1"/>
  <c r="V3347" i="1"/>
  <c r="V4878" i="1"/>
  <c r="V3320" i="1"/>
  <c r="V3729" i="1"/>
  <c r="V3266" i="1"/>
  <c r="V1982" i="1"/>
  <c r="V337" i="1"/>
  <c r="V4653" i="1"/>
  <c r="V826" i="1"/>
  <c r="V2742" i="1"/>
  <c r="V3757" i="1"/>
  <c r="V2006" i="1"/>
  <c r="V1168" i="1"/>
  <c r="V2559" i="1"/>
  <c r="V2516" i="1"/>
  <c r="V3151" i="1"/>
  <c r="V119" i="1"/>
  <c r="V318" i="1"/>
  <c r="V3186" i="1"/>
  <c r="V2153" i="1"/>
  <c r="V3318" i="1"/>
  <c r="V398" i="1"/>
  <c r="V1752" i="1"/>
  <c r="V1357" i="1"/>
  <c r="V1942" i="1"/>
  <c r="V1895" i="1"/>
  <c r="V2129" i="1"/>
  <c r="V89" i="1"/>
  <c r="V161" i="1"/>
  <c r="V110" i="1"/>
  <c r="V1252" i="1"/>
  <c r="V2562" i="1"/>
  <c r="V1203" i="1"/>
  <c r="V4496" i="1"/>
  <c r="V2029" i="1"/>
  <c r="V4011" i="1"/>
  <c r="V34" i="1"/>
  <c r="V593" i="1"/>
  <c r="V2416" i="1"/>
  <c r="V2049" i="1"/>
  <c r="V586" i="1"/>
  <c r="V2314" i="1"/>
  <c r="V1223" i="1"/>
  <c r="V1836" i="1"/>
  <c r="V3674" i="1"/>
  <c r="V3865" i="1"/>
  <c r="V2707" i="1"/>
  <c r="V355" i="1"/>
  <c r="V2419" i="1"/>
  <c r="V680" i="1"/>
  <c r="V4313" i="1"/>
  <c r="V4390" i="1"/>
  <c r="V1907" i="1"/>
  <c r="V2843" i="1"/>
  <c r="V4706" i="1"/>
  <c r="V2951" i="1"/>
  <c r="V2735" i="1"/>
  <c r="V1572" i="1"/>
  <c r="V897" i="1"/>
  <c r="V1894" i="1"/>
  <c r="V1442" i="1"/>
  <c r="V2457" i="1"/>
  <c r="V4624" i="1"/>
  <c r="V2325" i="1"/>
  <c r="V1530" i="1"/>
  <c r="V789" i="1"/>
  <c r="V1922" i="1"/>
  <c r="V4966" i="1"/>
  <c r="V61" i="1"/>
  <c r="V1684" i="1"/>
  <c r="V2799" i="1"/>
  <c r="V4338" i="1"/>
  <c r="V213" i="1"/>
  <c r="V4687" i="1"/>
  <c r="V368" i="1"/>
  <c r="V4091" i="1"/>
  <c r="V4133" i="1"/>
  <c r="V3518" i="1"/>
  <c r="V502" i="1"/>
  <c r="V2549" i="1"/>
  <c r="V4869" i="1"/>
  <c r="V3039" i="1"/>
  <c r="V164" i="1"/>
  <c r="V675" i="1"/>
  <c r="V1960" i="1"/>
  <c r="V1812" i="1"/>
  <c r="V3038" i="1"/>
  <c r="V2185" i="1"/>
  <c r="V221" i="1"/>
  <c r="V4358" i="1"/>
  <c r="V3293" i="1"/>
  <c r="V3160" i="1"/>
  <c r="V1077" i="1"/>
  <c r="V2389" i="1"/>
  <c r="V4041" i="1"/>
  <c r="V1015" i="1"/>
  <c r="V1887" i="1"/>
  <c r="V1534" i="1"/>
  <c r="V860" i="1"/>
  <c r="V1576" i="1"/>
  <c r="V1507" i="1"/>
  <c r="V2160" i="1"/>
  <c r="V4747" i="1"/>
  <c r="V868" i="1"/>
  <c r="V3001" i="1"/>
  <c r="V1234" i="1"/>
  <c r="V3707" i="1"/>
  <c r="V5" i="1"/>
  <c r="V1899" i="1"/>
  <c r="V2030" i="1"/>
  <c r="V1571" i="1"/>
  <c r="V2315" i="1"/>
  <c r="V148" i="1"/>
  <c r="V714" i="1"/>
  <c r="V2698" i="1"/>
  <c r="V1605" i="1"/>
  <c r="V3361" i="1"/>
  <c r="V3906" i="1"/>
  <c r="V3999" i="1"/>
  <c r="V258" i="1"/>
  <c r="V1546" i="1"/>
  <c r="V1943" i="1"/>
  <c r="V1866" i="1"/>
  <c r="V1523" i="1"/>
  <c r="V3815" i="1"/>
  <c r="V4531" i="1"/>
  <c r="V2881" i="1"/>
  <c r="V802" i="1"/>
  <c r="V1356" i="1"/>
  <c r="V563" i="1"/>
  <c r="V843" i="1"/>
  <c r="V4637" i="1"/>
  <c r="V4837" i="1"/>
  <c r="V4423" i="1"/>
  <c r="V2229" i="1"/>
  <c r="V3461" i="1"/>
  <c r="V4726" i="1"/>
  <c r="V4031" i="1"/>
  <c r="V2349" i="1"/>
  <c r="V1229" i="1"/>
  <c r="V1306" i="1"/>
  <c r="V4844" i="1"/>
  <c r="V1403" i="1"/>
  <c r="V702" i="1"/>
  <c r="V4365" i="1"/>
  <c r="V3831" i="1"/>
  <c r="V3407" i="1"/>
  <c r="V2294" i="1"/>
  <c r="V4208" i="1"/>
  <c r="V2261" i="1"/>
  <c r="V2119" i="1"/>
  <c r="V1714" i="1"/>
  <c r="V2068" i="1"/>
  <c r="V348" i="1"/>
  <c r="V227" i="1"/>
  <c r="V555" i="1"/>
  <c r="V1798" i="1"/>
  <c r="V1158" i="1"/>
  <c r="V1753" i="1"/>
  <c r="V1708" i="1"/>
  <c r="V2037" i="1"/>
  <c r="V3882" i="1"/>
  <c r="V4324" i="1"/>
  <c r="V4987" i="1"/>
  <c r="V2066" i="1"/>
  <c r="V419" i="1"/>
  <c r="V3238" i="1"/>
  <c r="V2557" i="1"/>
  <c r="V4511" i="1"/>
  <c r="V1683" i="1"/>
  <c r="V2526" i="1"/>
  <c r="V2445" i="1"/>
  <c r="V3631" i="1"/>
  <c r="V2563" i="1"/>
  <c r="V190" i="1"/>
  <c r="V1929" i="1"/>
  <c r="V4447" i="1"/>
  <c r="V462" i="1"/>
  <c r="V2016" i="1"/>
  <c r="V1975" i="1"/>
  <c r="V107" i="1"/>
  <c r="V992" i="1"/>
  <c r="V23" i="1"/>
  <c r="V4543" i="1"/>
  <c r="V3245" i="1"/>
  <c r="V4045" i="1"/>
  <c r="V4298" i="1"/>
  <c r="V3783" i="1"/>
  <c r="V3957" i="1"/>
  <c r="V2113" i="1"/>
  <c r="V1035" i="1"/>
  <c r="V4764" i="1"/>
  <c r="V2612" i="1"/>
  <c r="V1575" i="1"/>
  <c r="V954" i="1"/>
  <c r="V4512" i="1"/>
  <c r="V3777" i="1"/>
  <c r="V1704" i="1"/>
  <c r="V2529" i="1"/>
  <c r="V1820" i="1"/>
  <c r="V3699" i="1"/>
  <c r="V1502" i="1"/>
  <c r="V672" i="1"/>
  <c r="V376" i="1"/>
  <c r="V3811" i="1"/>
  <c r="V2616" i="1"/>
  <c r="V2892" i="1"/>
  <c r="V1287" i="1"/>
  <c r="V214" i="1"/>
  <c r="V519" i="1"/>
  <c r="V408" i="1"/>
  <c r="V3040" i="1"/>
  <c r="V3938" i="1"/>
  <c r="V1065" i="1"/>
  <c r="V854" i="1"/>
  <c r="V2882" i="1"/>
  <c r="V3797" i="1"/>
  <c r="V3827" i="1"/>
  <c r="V3473" i="1"/>
  <c r="V1466" i="1"/>
  <c r="V4863" i="1"/>
  <c r="V1876" i="1"/>
  <c r="V2985" i="1"/>
  <c r="V4305" i="1"/>
  <c r="V4040" i="1"/>
  <c r="V1940" i="1"/>
  <c r="V4540" i="1"/>
  <c r="V3930" i="1"/>
  <c r="V2306" i="1"/>
  <c r="V443" i="1"/>
  <c r="V4234" i="1"/>
  <c r="V4104" i="1"/>
  <c r="V4356" i="1"/>
  <c r="V183" i="1"/>
  <c r="V3711" i="1"/>
  <c r="V3383" i="1"/>
  <c r="V753" i="1"/>
  <c r="V1358" i="1"/>
  <c r="V873" i="1"/>
  <c r="V689" i="1"/>
  <c r="V2568" i="1"/>
  <c r="V3594" i="1"/>
  <c r="V4752" i="1"/>
  <c r="V4386" i="1"/>
  <c r="V3365" i="1"/>
  <c r="V3528" i="1"/>
  <c r="V3314" i="1"/>
  <c r="V1488" i="1"/>
  <c r="V2911" i="1"/>
  <c r="V775" i="1"/>
  <c r="V604" i="1"/>
  <c r="V3630" i="1"/>
  <c r="V4839" i="1"/>
  <c r="V3218" i="1"/>
  <c r="V4956" i="1"/>
  <c r="V369" i="1"/>
  <c r="V3864" i="1"/>
  <c r="V785" i="1"/>
  <c r="V1487" i="1"/>
  <c r="V3317" i="1"/>
  <c r="V3082" i="1"/>
  <c r="V1496" i="1"/>
  <c r="V2943" i="1"/>
  <c r="V3960" i="1"/>
  <c r="V3498" i="1"/>
  <c r="V274" i="1"/>
  <c r="V1101" i="1"/>
  <c r="V525" i="1"/>
  <c r="V2192" i="1"/>
  <c r="V2366" i="1"/>
  <c r="V4277" i="1"/>
  <c r="V4924" i="1"/>
  <c r="V1204" i="1"/>
  <c r="V903" i="1"/>
  <c r="V4786" i="1"/>
  <c r="V3640" i="1"/>
  <c r="V1406" i="1"/>
  <c r="V3849" i="1"/>
  <c r="V1783" i="1"/>
  <c r="V3549" i="1"/>
  <c r="V3530" i="1"/>
  <c r="V3566" i="1"/>
  <c r="V1412" i="1"/>
  <c r="V3694" i="1"/>
  <c r="V2128" i="1"/>
  <c r="V728" i="1"/>
  <c r="V2026" i="1"/>
  <c r="V4754" i="1"/>
  <c r="V2689" i="1"/>
  <c r="V2877" i="1"/>
  <c r="V3981" i="1"/>
  <c r="V3597" i="1"/>
  <c r="V1375" i="1"/>
  <c r="V2359" i="1"/>
  <c r="V4396" i="1"/>
  <c r="V4405" i="1"/>
  <c r="V309" i="1"/>
  <c r="V2402" i="1"/>
  <c r="V2046" i="1"/>
  <c r="V231" i="1"/>
  <c r="V14" i="1"/>
  <c r="V3779" i="1"/>
  <c r="V336" i="1"/>
  <c r="V3877" i="1"/>
  <c r="V152" i="1"/>
  <c r="V1797" i="1"/>
  <c r="V58" i="1"/>
  <c r="V4463" i="1"/>
  <c r="V4283" i="1"/>
  <c r="V2237" i="1"/>
  <c r="V1721" i="1"/>
  <c r="V4972" i="1"/>
  <c r="V2309" i="1"/>
  <c r="V2505" i="1"/>
  <c r="V3745" i="1"/>
  <c r="V4080" i="1"/>
  <c r="V4109" i="1"/>
  <c r="V3304" i="1"/>
  <c r="V1351" i="1"/>
  <c r="V3286" i="1"/>
  <c r="V2708" i="1"/>
  <c r="V4235" i="1"/>
  <c r="V435" i="1"/>
  <c r="V4571" i="1"/>
  <c r="V3991" i="1"/>
  <c r="V2847" i="1"/>
  <c r="V3063" i="1"/>
  <c r="V1611" i="1"/>
  <c r="V1205" i="1"/>
  <c r="V2357" i="1"/>
  <c r="V2411" i="1"/>
  <c r="V4719" i="1"/>
  <c r="V1723" i="1"/>
  <c r="V375" i="1"/>
  <c r="V4451" i="1"/>
  <c r="V978" i="1"/>
  <c r="V4464" i="1"/>
  <c r="V3243" i="1"/>
  <c r="V217" i="1"/>
  <c r="V4500" i="1"/>
  <c r="V1983" i="1"/>
  <c r="V106" i="1"/>
  <c r="V975" i="1"/>
  <c r="V3199" i="1"/>
  <c r="V158" i="1"/>
  <c r="V1808" i="1"/>
  <c r="V931" i="1"/>
  <c r="V2611" i="1"/>
  <c r="V3845" i="1"/>
  <c r="V288" i="1"/>
  <c r="V2092" i="1"/>
  <c r="V1800" i="1"/>
  <c r="V1415" i="1"/>
  <c r="V4417" i="1"/>
  <c r="V2220" i="1"/>
  <c r="V2484" i="1"/>
  <c r="V2396" i="1"/>
  <c r="V330" i="1"/>
  <c r="V1022" i="1"/>
  <c r="V616" i="1"/>
  <c r="V4434" i="1"/>
  <c r="V2501" i="1"/>
  <c r="V1269" i="1"/>
  <c r="V441" i="1"/>
  <c r="V276" i="1"/>
  <c r="V1987" i="1"/>
  <c r="V1282" i="1"/>
  <c r="V3828" i="1"/>
  <c r="V3615" i="1"/>
  <c r="V2117" i="1"/>
  <c r="V4431" i="1"/>
  <c r="V2818" i="1"/>
  <c r="V1096" i="1"/>
  <c r="V3758" i="1"/>
  <c r="V4695" i="1"/>
  <c r="V2087" i="1"/>
  <c r="V3007" i="1"/>
  <c r="V1107" i="1"/>
  <c r="V4347" i="1"/>
  <c r="V3556" i="1"/>
  <c r="V4339" i="1"/>
  <c r="V281" i="1"/>
  <c r="V4106" i="1"/>
  <c r="V3975" i="1"/>
  <c r="V2451" i="1"/>
  <c r="V1609" i="1"/>
  <c r="V3108" i="1"/>
  <c r="V2930" i="1"/>
  <c r="V661" i="1"/>
  <c r="V1393" i="1"/>
  <c r="V123" i="1"/>
  <c r="V1726" i="1"/>
  <c r="V1125" i="1"/>
  <c r="V3839" i="1"/>
  <c r="V4591" i="1"/>
  <c r="V2013" i="1"/>
  <c r="V3651" i="1"/>
  <c r="V3014" i="1"/>
  <c r="V4610" i="1"/>
  <c r="V3012" i="1"/>
  <c r="V1626" i="1"/>
  <c r="V3978" i="1"/>
  <c r="V1794" i="1"/>
  <c r="V621" i="1"/>
  <c r="V1171" i="1"/>
  <c r="V667" i="1"/>
  <c r="V807" i="1"/>
  <c r="V2582" i="1"/>
  <c r="V3207" i="1"/>
  <c r="V1094" i="1"/>
  <c r="V4089" i="1"/>
  <c r="V3632" i="1"/>
  <c r="V3825" i="1"/>
  <c r="V787" i="1"/>
  <c r="V1618" i="1"/>
  <c r="V1404" i="1"/>
  <c r="V53" i="1"/>
  <c r="V4157" i="1"/>
  <c r="V3335" i="1"/>
  <c r="V4759" i="1"/>
  <c r="V4146" i="1"/>
  <c r="V2886" i="1"/>
  <c r="V3945" i="1"/>
  <c r="V1688" i="1"/>
  <c r="V4604" i="1"/>
  <c r="V746" i="1"/>
  <c r="V1846" i="1"/>
  <c r="V3457" i="1"/>
  <c r="V3327" i="1"/>
  <c r="V3237" i="1"/>
  <c r="V356" i="1"/>
  <c r="V4253" i="1"/>
  <c r="V2696" i="1"/>
  <c r="V564" i="1"/>
  <c r="V1603" i="1"/>
  <c r="V4304" i="1"/>
  <c r="V652" i="1"/>
  <c r="V1362" i="1"/>
  <c r="V3310" i="1"/>
  <c r="V2076" i="1"/>
  <c r="V3861" i="1"/>
  <c r="V2796" i="1"/>
  <c r="V3647" i="1"/>
  <c r="V2667" i="1"/>
  <c r="V120" i="1"/>
  <c r="V643" i="1"/>
  <c r="V642" i="1"/>
  <c r="V1986" i="1"/>
  <c r="V1719" i="1"/>
  <c r="V4173" i="1"/>
  <c r="V2809" i="1"/>
  <c r="V289" i="1"/>
  <c r="V4439" i="1"/>
  <c r="V2793" i="1"/>
  <c r="V11" i="1"/>
  <c r="V906" i="1"/>
  <c r="V1521" i="1"/>
  <c r="V1585" i="1"/>
  <c r="V3002" i="1"/>
  <c r="V3232" i="1"/>
  <c r="V3019" i="1"/>
  <c r="V2443" i="1"/>
  <c r="V1958" i="1"/>
  <c r="V3010" i="1"/>
  <c r="V3936" i="1"/>
  <c r="V4270" i="1"/>
  <c r="V3765" i="1"/>
  <c r="V1497" i="1"/>
  <c r="V700" i="1"/>
  <c r="V2267" i="1"/>
  <c r="V2692" i="1"/>
  <c r="V4074" i="1"/>
  <c r="V536" i="1"/>
  <c r="V4811" i="1"/>
  <c r="V3731" i="1"/>
  <c r="V4836" i="1"/>
  <c r="V3431" i="1"/>
  <c r="V2335" i="1"/>
  <c r="V1465" i="1"/>
  <c r="V1317" i="1"/>
  <c r="V3947" i="1"/>
  <c r="V898" i="1"/>
  <c r="V3487" i="1"/>
  <c r="V2874" i="1"/>
  <c r="V1990" i="1"/>
  <c r="V2176" i="1"/>
  <c r="V3227" i="1"/>
  <c r="V4432" i="1"/>
  <c r="V4921" i="1"/>
  <c r="V1470" i="1"/>
  <c r="V3301" i="1"/>
  <c r="V829" i="1"/>
  <c r="V3879" i="1"/>
  <c r="V323" i="1"/>
  <c r="V3708" i="1"/>
  <c r="V2736" i="1"/>
  <c r="V1581" i="1"/>
  <c r="V1111" i="1"/>
  <c r="V4391" i="1"/>
  <c r="V2410" i="1"/>
  <c r="V1154" i="1"/>
  <c r="V2688" i="1"/>
  <c r="V1417" i="1"/>
  <c r="V522" i="1"/>
  <c r="V188" i="1"/>
  <c r="V2238" i="1"/>
  <c r="V2194" i="1"/>
  <c r="V2734" i="1"/>
  <c r="V4262" i="1"/>
  <c r="V3165" i="1"/>
  <c r="V3079" i="1"/>
  <c r="V4602" i="1"/>
  <c r="V3440" i="1"/>
  <c r="V2173" i="1"/>
  <c r="V215" i="1"/>
  <c r="V4135" i="1"/>
  <c r="V3565" i="1"/>
  <c r="V2255" i="1"/>
  <c r="V4611" i="1"/>
  <c r="V1564" i="1"/>
  <c r="V2520" i="1"/>
  <c r="V1061" i="1"/>
  <c r="V3333" i="1"/>
  <c r="V1853" i="1"/>
  <c r="V3687" i="1"/>
  <c r="V4143" i="1"/>
  <c r="V4334" i="1"/>
  <c r="V919" i="1"/>
  <c r="V2513" i="1"/>
  <c r="V1920" i="1"/>
  <c r="V4107" i="1"/>
  <c r="V209" i="1"/>
  <c r="V3990" i="1"/>
  <c r="V2193" i="1"/>
  <c r="V1222" i="1"/>
  <c r="V926" i="1"/>
  <c r="V2614" i="1"/>
  <c r="V358" i="1"/>
  <c r="V4698" i="1"/>
  <c r="V2524" i="1"/>
  <c r="V2511" i="1"/>
  <c r="V4913" i="1"/>
  <c r="V2091" i="1"/>
  <c r="V3369" i="1"/>
  <c r="V2065" i="1"/>
  <c r="V541" i="1"/>
  <c r="V1513" i="1"/>
  <c r="V1006" i="1"/>
  <c r="V4842" i="1"/>
  <c r="V856" i="1"/>
  <c r="V508" i="1"/>
  <c r="V1440" i="1"/>
  <c r="V2785" i="1"/>
  <c r="V4606" i="1"/>
  <c r="V1219" i="1"/>
  <c r="V121" i="1"/>
  <c r="V2926" i="1"/>
  <c r="V1378" i="1"/>
  <c r="V4397" i="1"/>
  <c r="V4810" i="1"/>
  <c r="V4220" i="1"/>
  <c r="V338" i="1"/>
  <c r="V3261" i="1"/>
  <c r="V1173" i="1"/>
  <c r="V4323" i="1"/>
  <c r="V2659" i="1"/>
  <c r="V4686" i="1"/>
  <c r="V1917" i="1"/>
  <c r="V589" i="1"/>
  <c r="V4357" i="1"/>
  <c r="V434" i="1"/>
  <c r="V2150" i="1"/>
  <c r="V3376" i="1"/>
  <c r="V1183" i="1"/>
  <c r="V2208" i="1"/>
  <c r="V1265" i="1"/>
  <c r="V3850" i="1"/>
  <c r="V1290" i="1"/>
  <c r="V2081" i="1"/>
  <c r="V3542" i="1"/>
  <c r="V1426" i="1"/>
  <c r="V372" i="1"/>
  <c r="V2191" i="1"/>
  <c r="V4558" i="1"/>
  <c r="V4928" i="1"/>
  <c r="V2625" i="1"/>
  <c r="V2478" i="1"/>
  <c r="V4223" i="1"/>
  <c r="V4053" i="1"/>
  <c r="V472" i="1"/>
  <c r="V3533" i="1"/>
  <c r="V3051" i="1"/>
  <c r="V2833" i="1"/>
  <c r="V3902" i="1"/>
  <c r="V2086" i="1"/>
  <c r="V3713" i="1"/>
  <c r="V137" i="1"/>
  <c r="V2849" i="1"/>
  <c r="V2580" i="1"/>
  <c r="V615" i="1"/>
  <c r="V9" i="1"/>
  <c r="V2622" i="1"/>
  <c r="V2067" i="1"/>
  <c r="V1679" i="1"/>
  <c r="V1673" i="1"/>
  <c r="V301" i="1"/>
  <c r="V2566" i="1"/>
  <c r="V2954" i="1"/>
  <c r="V2512" i="1"/>
  <c r="V4282" i="1"/>
  <c r="V4581" i="1"/>
  <c r="V3559" i="1"/>
  <c r="V2971" i="1"/>
  <c r="V1224" i="1"/>
  <c r="V2492" i="1"/>
  <c r="V4995" i="1"/>
  <c r="V1606" i="1"/>
  <c r="V691" i="1"/>
  <c r="V204" i="1"/>
  <c r="V2497" i="1"/>
  <c r="V4561" i="1"/>
  <c r="V2385" i="1"/>
  <c r="V4215" i="1"/>
  <c r="V1782" i="1"/>
  <c r="V4218" i="1"/>
  <c r="V3285" i="1"/>
  <c r="V2680" i="1"/>
  <c r="V184" i="1"/>
  <c r="V439" i="1"/>
  <c r="V3591" i="1"/>
  <c r="V1771" i="1"/>
  <c r="V1202" i="1"/>
  <c r="V1159" i="1"/>
  <c r="V4524" i="1"/>
  <c r="V2760" i="1"/>
  <c r="V623" i="1"/>
  <c r="V1411" i="1"/>
  <c r="V294" i="1"/>
  <c r="V2414" i="1"/>
  <c r="V4993" i="1"/>
  <c r="V2100" i="1"/>
  <c r="V3136" i="1"/>
  <c r="V4258" i="1"/>
  <c r="V1904" i="1"/>
  <c r="V2291" i="1"/>
  <c r="V1751" i="1"/>
  <c r="V507" i="1"/>
  <c r="V2" i="1"/>
  <c r="V4967" i="1"/>
  <c r="V1379" i="1"/>
  <c r="V1129" i="1"/>
  <c r="V2174" i="1"/>
  <c r="V1079" i="1"/>
  <c r="V4203" i="1"/>
  <c r="V4700" i="1"/>
  <c r="V1650" i="1"/>
  <c r="V3554" i="1"/>
  <c r="V3085" i="1"/>
  <c r="V4271" i="1"/>
  <c r="V2345" i="1"/>
  <c r="V437" i="1"/>
  <c r="V3682" i="1"/>
  <c r="V3449" i="1"/>
  <c r="V4596" i="1"/>
  <c r="V3637" i="1"/>
  <c r="V3116" i="1"/>
  <c r="V433" i="1"/>
  <c r="V2871" i="1"/>
  <c r="V1491" i="1"/>
  <c r="V1147" i="1"/>
  <c r="V2694" i="1"/>
  <c r="V2627" i="1"/>
  <c r="V3488" i="1"/>
  <c r="V1352" i="1"/>
  <c r="V1067" i="1"/>
  <c r="V2177" i="1"/>
  <c r="V2093" i="1"/>
  <c r="V1305" i="1"/>
  <c r="V4656" i="1"/>
  <c r="V1191" i="1"/>
  <c r="V3802" i="1"/>
  <c r="V2572" i="1"/>
  <c r="V762" i="1"/>
  <c r="V282" i="1"/>
  <c r="V3188" i="1"/>
  <c r="V4069" i="1"/>
  <c r="V3181" i="1"/>
  <c r="V2260" i="1"/>
  <c r="V57" i="1"/>
  <c r="V1677" i="1"/>
  <c r="V1898" i="1"/>
  <c r="V4186" i="1"/>
  <c r="V1474" i="1"/>
  <c r="V3762" i="1"/>
  <c r="V646" i="1"/>
  <c r="V2186" i="1"/>
  <c r="V224" i="1"/>
  <c r="V4771" i="1"/>
  <c r="V1335" i="1"/>
  <c r="V2064" i="1"/>
  <c r="V823" i="1"/>
  <c r="V312" i="1"/>
  <c r="V3836" i="1"/>
  <c r="V3785" i="1"/>
  <c r="V2743" i="1"/>
  <c r="V1984" i="1"/>
  <c r="V4826" i="1"/>
  <c r="V4435" i="1"/>
  <c r="V1327" i="1"/>
  <c r="V1661" i="1"/>
  <c r="V1872" i="1"/>
  <c r="V3409" i="1"/>
  <c r="V1962" i="1"/>
  <c r="V3603" i="1"/>
  <c r="V3208" i="1"/>
  <c r="V3905" i="1"/>
  <c r="V3583" i="1"/>
  <c r="V3907" i="1"/>
  <c r="V4251" i="1"/>
  <c r="V2906" i="1"/>
  <c r="V921" i="1"/>
  <c r="V3809" i="1"/>
  <c r="V3733" i="1"/>
  <c r="V4441" i="1"/>
  <c r="V198" i="1"/>
  <c r="V374" i="1"/>
  <c r="V2204" i="1"/>
  <c r="V2851" i="1"/>
  <c r="V2124" i="1"/>
  <c r="V1390" i="1"/>
  <c r="V603" i="1"/>
  <c r="V331" i="1"/>
  <c r="V2620" i="1"/>
  <c r="V3623" i="1"/>
  <c r="V4787" i="1"/>
  <c r="V4666" i="1"/>
  <c r="V578" i="1"/>
  <c r="V3092" i="1"/>
  <c r="V2326" i="1"/>
  <c r="V662" i="1"/>
  <c r="V2613" i="1"/>
  <c r="V2033" i="1"/>
  <c r="V220" i="1"/>
  <c r="V39" i="1"/>
  <c r="V2274" i="1"/>
  <c r="V357" i="1"/>
  <c r="V3414" i="1"/>
  <c r="V3127" i="1"/>
  <c r="V2166" i="1"/>
  <c r="V3366" i="1"/>
  <c r="V4603" i="1"/>
  <c r="V3456" i="1"/>
  <c r="V3782" i="1"/>
  <c r="V4922" i="1"/>
  <c r="V510" i="1"/>
  <c r="V1369" i="1"/>
  <c r="V1759" i="1"/>
  <c r="V3717" i="1"/>
  <c r="V3046" i="1"/>
  <c r="V1816" i="1"/>
  <c r="V3967" i="1"/>
  <c r="V4884" i="1"/>
  <c r="V4462" i="1"/>
  <c r="V3328" i="1"/>
  <c r="V3412" i="1"/>
  <c r="V2145" i="1"/>
  <c r="V794" i="1"/>
  <c r="V2144" i="1"/>
  <c r="V2644" i="1"/>
  <c r="V594" i="1"/>
  <c r="V3685" i="1"/>
  <c r="V4950" i="1"/>
  <c r="V411" i="1"/>
  <c r="V1789" i="1"/>
  <c r="V745" i="1"/>
  <c r="V196" i="1"/>
  <c r="V3334" i="1"/>
  <c r="V168" i="1"/>
  <c r="V3888" i="1"/>
  <c r="V4155" i="1"/>
  <c r="V3023" i="1"/>
  <c r="V1517" i="1"/>
  <c r="V4902" i="1"/>
  <c r="V933" i="1"/>
  <c r="V4312" i="1"/>
  <c r="V3807" i="1"/>
  <c r="V2272" i="1"/>
  <c r="V1776" i="1"/>
  <c r="V112" i="1"/>
  <c r="V2607" i="1"/>
  <c r="V3074" i="1"/>
  <c r="V983" i="1"/>
  <c r="V2792" i="1"/>
  <c r="V3683" i="1"/>
  <c r="V3641" i="1"/>
  <c r="V2819" i="1"/>
  <c r="V2974" i="1"/>
  <c r="V1251" i="1"/>
  <c r="V3020" i="1"/>
  <c r="V399" i="1"/>
  <c r="V4807" i="1"/>
  <c r="V448" i="1"/>
  <c r="V421" i="1"/>
  <c r="V4850" i="1"/>
  <c r="V2094" i="1"/>
  <c r="V4629" i="1"/>
  <c r="V2920" i="1"/>
  <c r="V449" i="1"/>
  <c r="V2097" i="1"/>
  <c r="V4770" i="1"/>
  <c r="V1908" i="1"/>
  <c r="V135" i="1"/>
  <c r="V1777" i="1"/>
  <c r="V2363" i="1"/>
  <c r="V2403" i="1"/>
  <c r="V798" i="1"/>
  <c r="V3390" i="1"/>
  <c r="V2962" i="1"/>
  <c r="V4150" i="1"/>
  <c r="V3794" i="1"/>
  <c r="V3359" i="1"/>
  <c r="V790" i="1"/>
  <c r="V4911" i="1"/>
  <c r="V1785" i="1"/>
  <c r="V4670" i="1"/>
  <c r="V1388" i="1"/>
  <c r="V1738" i="1"/>
  <c r="V1740" i="1"/>
  <c r="V3558" i="1"/>
  <c r="V982" i="1"/>
  <c r="V450" i="1"/>
  <c r="V4266" i="1"/>
  <c r="V2679" i="1"/>
  <c r="V1410" i="1"/>
  <c r="V1539" i="1"/>
  <c r="V530" i="1"/>
  <c r="V1892" i="1"/>
  <c r="V3722" i="1"/>
  <c r="V3281" i="1"/>
  <c r="V4547" i="1"/>
  <c r="V4402" i="1"/>
  <c r="V3723" i="1"/>
  <c r="V2816" i="1"/>
  <c r="V1671" i="1"/>
  <c r="V3104" i="1"/>
  <c r="V2249" i="1"/>
  <c r="V2905" i="1"/>
  <c r="V141" i="1"/>
  <c r="V3018" i="1"/>
  <c r="V3203" i="1"/>
  <c r="V4005" i="1"/>
  <c r="V2310" i="1"/>
  <c r="V1997" i="1"/>
  <c r="V4081" i="1"/>
  <c r="V1805" i="1"/>
  <c r="V3131" i="1"/>
  <c r="V2184" i="1"/>
  <c r="V611" i="1"/>
  <c r="V1627" i="1"/>
  <c r="V1545" i="1"/>
  <c r="V4668" i="1"/>
  <c r="V2968" i="1"/>
  <c r="V1604" i="1"/>
  <c r="V2225" i="1"/>
  <c r="V3719" i="1"/>
  <c r="V455" i="1"/>
  <c r="V3058" i="1"/>
  <c r="V3702" i="1"/>
  <c r="V1918" i="1"/>
  <c r="V4265" i="1"/>
  <c r="V150" i="1"/>
  <c r="V4058" i="1"/>
  <c r="V1813" i="1"/>
  <c r="V2245" i="1"/>
  <c r="V265" i="1"/>
  <c r="V3442" i="1"/>
  <c r="V3240" i="1"/>
  <c r="V1522" i="1"/>
  <c r="V1599" i="1"/>
  <c r="V1048" i="1"/>
  <c r="V2747" i="1"/>
  <c r="V3553" i="1"/>
  <c r="V4792" i="1"/>
  <c r="V986" i="1"/>
  <c r="V310" i="1"/>
  <c r="V4331" i="1"/>
  <c r="V554" i="1"/>
  <c r="V3469" i="1"/>
  <c r="V864" i="1"/>
  <c r="V2399" i="1"/>
  <c r="V4855" i="1"/>
  <c r="V3155" i="1"/>
  <c r="V638" i="1"/>
  <c r="V3194" i="1"/>
  <c r="V1741" i="1"/>
  <c r="V4379" i="1"/>
  <c r="V3134" i="1"/>
  <c r="V272" i="1"/>
  <c r="V4057" i="1"/>
  <c r="V1339" i="1"/>
  <c r="V558" i="1"/>
  <c r="V3336" i="1"/>
  <c r="V4848" i="1"/>
  <c r="V2788" i="1"/>
  <c r="V259" i="1"/>
  <c r="V4382" i="1"/>
  <c r="V3600" i="1"/>
  <c r="V4467" i="1"/>
  <c r="V4932" i="1"/>
  <c r="V1344" i="1"/>
  <c r="V2934" i="1"/>
  <c r="V4048" i="1"/>
  <c r="V2666" i="1"/>
  <c r="V1363" i="1"/>
  <c r="V4214" i="1"/>
  <c r="V644" i="1"/>
  <c r="V724" i="1"/>
  <c r="V3121" i="1"/>
  <c r="V4738" i="1"/>
  <c r="V4228" i="1"/>
  <c r="V3179" i="1"/>
  <c r="V2842" i="1"/>
  <c r="V606" i="1"/>
  <c r="V1637" i="1"/>
  <c r="V4865" i="1"/>
  <c r="V4452" i="1"/>
  <c r="V705" i="1"/>
  <c r="V1773" i="1"/>
  <c r="V2362" i="1"/>
  <c r="V1858" i="1"/>
  <c r="V4978" i="1"/>
  <c r="V645" i="1"/>
  <c r="V4366" i="1"/>
  <c r="V4750" i="1"/>
  <c r="V2592" i="1"/>
  <c r="V4295" i="1"/>
  <c r="V4779" i="1"/>
  <c r="V4196" i="1"/>
  <c r="V899" i="1"/>
  <c r="V2433" i="1"/>
  <c r="V4430" i="1"/>
  <c r="V1622" i="1"/>
  <c r="V4564" i="1"/>
  <c r="V3659" i="1"/>
  <c r="V162" i="1"/>
  <c r="V3358" i="1"/>
  <c r="V4355" i="1"/>
  <c r="V1924" i="1"/>
  <c r="V2953" i="1"/>
  <c r="V4038" i="1"/>
  <c r="V732" i="1"/>
  <c r="V91" i="1"/>
  <c r="V1298" i="1"/>
  <c r="V4461" i="1"/>
  <c r="V2807" i="1"/>
  <c r="V380" i="1"/>
  <c r="V286" i="1"/>
  <c r="V1731" i="1"/>
  <c r="V2897" i="1"/>
  <c r="V905" i="1"/>
  <c r="V2931" i="1"/>
  <c r="V4646" i="1"/>
  <c r="V4598" i="1"/>
  <c r="V1830" i="1"/>
  <c r="V4411" i="1"/>
  <c r="V3572" i="1"/>
  <c r="V3307" i="1"/>
  <c r="V3171" i="1"/>
  <c r="V596" i="1"/>
  <c r="V3987" i="1"/>
  <c r="V815" i="1"/>
  <c r="V4731" i="1"/>
  <c r="V4479" i="1"/>
  <c r="V2873" i="1"/>
  <c r="V1778" i="1"/>
  <c r="V1852" i="1"/>
  <c r="V1839" i="1"/>
  <c r="V1757" i="1"/>
  <c r="V3834" i="1"/>
  <c r="V1600" i="1"/>
  <c r="V960" i="1"/>
  <c r="V203" i="1"/>
  <c r="V4" i="1"/>
  <c r="V2491" i="1"/>
  <c r="V2864" i="1"/>
  <c r="V4268" i="1"/>
  <c r="V2727" i="1"/>
  <c r="V1456" i="1"/>
  <c r="V3670" i="1"/>
  <c r="V4121" i="1"/>
  <c r="V1256" i="1"/>
  <c r="V3450" i="1"/>
  <c r="V3784" i="1"/>
  <c r="V1928" i="1"/>
  <c r="V1508" i="1"/>
  <c r="V2821" i="1"/>
  <c r="V2822" i="1"/>
  <c r="V1425" i="1"/>
  <c r="V2055" i="1"/>
  <c r="V447" i="1"/>
  <c r="V2640" i="1"/>
  <c r="V2078" i="1"/>
  <c r="V937" i="1"/>
  <c r="V1761" i="1"/>
  <c r="V4570" i="1"/>
  <c r="V1257" i="1"/>
  <c r="V1088" i="1"/>
  <c r="V4660" i="1"/>
  <c r="V1824" i="1"/>
  <c r="V3795" i="1"/>
  <c r="V729" i="1"/>
  <c r="V1635" i="1"/>
  <c r="V665" i="1"/>
  <c r="V1391" i="1"/>
  <c r="V4614" i="1"/>
  <c r="V3398" i="1"/>
  <c r="V2151" i="1"/>
  <c r="V2594" i="1"/>
  <c r="V3585" i="1"/>
  <c r="V117" i="1"/>
  <c r="V800" i="1"/>
  <c r="V1238" i="1"/>
  <c r="V3446" i="1"/>
  <c r="V4216" i="1"/>
  <c r="V3704" i="1"/>
  <c r="V2143" i="1"/>
  <c r="V2195" i="1"/>
  <c r="V4484" i="1"/>
  <c r="V4036" i="1"/>
  <c r="V3064" i="1"/>
  <c r="V1361" i="1"/>
  <c r="V80" i="1"/>
  <c r="V4753" i="1"/>
  <c r="V3677" i="1"/>
  <c r="V883" i="1"/>
  <c r="V543" i="1"/>
  <c r="V2471" i="1"/>
  <c r="V3362" i="1"/>
  <c r="V3620" i="1"/>
  <c r="V1239" i="1"/>
  <c r="V1312" i="1"/>
  <c r="V3496" i="1"/>
  <c r="V1591" i="1"/>
  <c r="V471" i="1"/>
  <c r="V1750" i="1"/>
  <c r="V3156" i="1"/>
  <c r="V2262" i="1"/>
  <c r="V509" i="1"/>
  <c r="V1128" i="1"/>
  <c r="V1498" i="1"/>
  <c r="V363" i="1"/>
  <c r="V2596" i="1"/>
  <c r="V1544" i="1"/>
  <c r="V3117" i="1"/>
  <c r="V2923" i="1"/>
  <c r="V1000" i="1"/>
  <c r="V4287" i="1"/>
  <c r="V3399" i="1"/>
  <c r="V885" i="1"/>
  <c r="V3183" i="1"/>
  <c r="V2635" i="1"/>
  <c r="V180" i="1"/>
  <c r="V2647" i="1"/>
  <c r="V2714" i="1"/>
  <c r="V2949" i="1"/>
  <c r="V1447" i="1"/>
  <c r="V520" i="1"/>
  <c r="V4816" i="1"/>
  <c r="V3581" i="1"/>
  <c r="V2373" i="1"/>
  <c r="V3460" i="1"/>
  <c r="V4954" i="1"/>
  <c r="V3661" i="1"/>
  <c r="V2380" i="1"/>
  <c r="V2436" i="1"/>
  <c r="V3241" i="1"/>
  <c r="V780" i="1"/>
  <c r="V1275" i="1"/>
  <c r="V4894" i="1"/>
  <c r="V4300" i="1"/>
  <c r="V302" i="1"/>
  <c r="V1053" i="1"/>
  <c r="V2009" i="1"/>
  <c r="V2276" i="1"/>
  <c r="V103" i="1"/>
  <c r="V4507" i="1"/>
  <c r="V3029" i="1"/>
  <c r="V2023" i="1"/>
  <c r="V2212" i="1"/>
  <c r="V3198" i="1"/>
  <c r="V1620" i="1"/>
  <c r="V1423" i="1"/>
  <c r="V771" i="1"/>
  <c r="V241" i="1"/>
  <c r="V1977" i="1"/>
  <c r="V3968" i="1"/>
  <c r="V4514" i="1"/>
  <c r="V3655" i="1"/>
  <c r="V4785" i="1"/>
  <c r="V308" i="1"/>
  <c r="V4688" i="1"/>
  <c r="V2550" i="1"/>
  <c r="V7" i="1"/>
  <c r="V4871" i="1"/>
  <c r="V3284" i="1"/>
  <c r="V3270" i="1"/>
  <c r="V1845" i="1"/>
  <c r="V769" i="1"/>
  <c r="V4487" i="1"/>
  <c r="V3812" i="1"/>
  <c r="V270" i="1"/>
  <c r="V4098" i="1"/>
  <c r="V3649" i="1"/>
  <c r="V4516" i="1"/>
  <c r="V3611" i="1"/>
  <c r="V181" i="1"/>
  <c r="V4964" i="1"/>
  <c r="V1360" i="1"/>
  <c r="V4936" i="1"/>
  <c r="V1032" i="1"/>
  <c r="V1991" i="1"/>
  <c r="V4336" i="1"/>
  <c r="V4851" i="1"/>
  <c r="V1935" i="1"/>
  <c r="V2649" i="1"/>
  <c r="V1768" i="1"/>
  <c r="V4179" i="1"/>
  <c r="V1874" i="1"/>
  <c r="V4206" i="1"/>
  <c r="V2390" i="1"/>
  <c r="V2927" i="1"/>
  <c r="V1087" i="1"/>
  <c r="V1180" i="1"/>
  <c r="V852" i="1"/>
  <c r="V4489" i="1"/>
  <c r="V2197" i="1"/>
  <c r="V4515" i="1"/>
  <c r="V2867" i="1"/>
  <c r="V100" i="1"/>
  <c r="V1152" i="1"/>
  <c r="V3500" i="1"/>
  <c r="V4244" i="1"/>
  <c r="V3404" i="1"/>
  <c r="V177" i="1"/>
  <c r="V3564" i="1"/>
  <c r="V1691" i="1"/>
  <c r="V4046" i="1"/>
  <c r="V4242" i="1"/>
  <c r="V2488" i="1"/>
  <c r="V1033" i="1"/>
  <c r="V4578" i="1"/>
  <c r="V917" i="1"/>
  <c r="V420" i="1"/>
  <c r="V153" i="1"/>
  <c r="V979" i="1"/>
  <c r="V134" i="1"/>
  <c r="V133" i="1"/>
  <c r="V2431" i="1"/>
  <c r="V3268" i="1"/>
  <c r="V2239" i="1"/>
  <c r="V3679" i="1"/>
  <c r="V2122" i="1"/>
  <c r="V4506" i="1"/>
  <c r="V1036" i="1"/>
  <c r="V3003" i="1"/>
  <c r="V4931" i="1"/>
  <c r="V2179" i="1"/>
  <c r="V4412" i="1"/>
  <c r="V458" i="1"/>
  <c r="V4469" i="1"/>
  <c r="V1118" i="1"/>
  <c r="V2763" i="1"/>
  <c r="V2350" i="1"/>
  <c r="V3742" i="1"/>
  <c r="V863" i="1"/>
  <c r="V670" i="1"/>
  <c r="V1052" i="1"/>
  <c r="V4992" i="1"/>
  <c r="V3639" i="1"/>
  <c r="V743" i="1"/>
  <c r="V2790" i="1"/>
  <c r="V3096" i="1"/>
  <c r="V3214" i="1"/>
  <c r="V1861" i="1"/>
  <c r="V2476" i="1"/>
  <c r="V59" i="1"/>
  <c r="V3948" i="1"/>
  <c r="V4963" i="1"/>
  <c r="V3479" i="1"/>
  <c r="V3570" i="1"/>
  <c r="V3546" i="1"/>
  <c r="V1289" i="1"/>
  <c r="V660" i="1"/>
  <c r="V3391" i="1"/>
  <c r="V4615" i="1"/>
  <c r="V1841" i="1"/>
  <c r="V2039" i="1"/>
  <c r="V1818" i="1"/>
  <c r="V32" i="1"/>
  <c r="V2772" i="1"/>
  <c r="V4037" i="1"/>
  <c r="V2157" i="1"/>
  <c r="V1686" i="1"/>
  <c r="V4783" i="1"/>
  <c r="V1060" i="1"/>
  <c r="V109" i="1"/>
  <c r="V1444" i="1"/>
  <c r="V1849" i="1"/>
  <c r="V3638" i="1"/>
  <c r="V1449" i="1"/>
  <c r="V4733" i="1"/>
  <c r="V2057" i="1"/>
  <c r="V1779" i="1"/>
  <c r="V3128" i="1"/>
  <c r="V820" i="1"/>
  <c r="V4973" i="1"/>
  <c r="V2131" i="1"/>
  <c r="V425" i="1"/>
  <c r="V653" i="1"/>
  <c r="V2766" i="1"/>
  <c r="V2017" i="1"/>
  <c r="V736" i="1"/>
  <c r="V1054" i="1"/>
  <c r="V4723" i="1"/>
  <c r="V4307" i="1"/>
  <c r="V1512" i="1"/>
  <c r="V1155" i="1"/>
  <c r="V1694" i="1"/>
  <c r="V4257" i="1"/>
  <c r="V2668" i="1"/>
  <c r="V2493" i="1"/>
  <c r="V3013" i="1"/>
  <c r="V1504" i="1"/>
  <c r="V4113" i="1"/>
  <c r="V4238" i="1"/>
  <c r="V4207" i="1"/>
  <c r="V3837" i="1"/>
  <c r="V2298" i="1"/>
  <c r="V3769" i="1"/>
  <c r="V4311" i="1"/>
  <c r="V997" i="1"/>
  <c r="V3272" i="1"/>
  <c r="V2250" i="1"/>
  <c r="V81" i="1"/>
  <c r="V4830" i="1"/>
  <c r="V1947" i="1"/>
  <c r="V1871" i="1"/>
  <c r="V3329" i="1"/>
  <c r="V3087" i="1"/>
  <c r="V4502" i="1"/>
  <c r="V4460" i="1"/>
  <c r="V3263" i="1"/>
  <c r="V4158" i="1"/>
  <c r="V186" i="1"/>
  <c r="V3516" i="1"/>
  <c r="V2551" i="1"/>
  <c r="V4542" i="1"/>
  <c r="V3288" i="1"/>
  <c r="V1510" i="1"/>
  <c r="V73" i="1"/>
  <c r="V125" i="1"/>
  <c r="V324" i="1"/>
  <c r="V1177" i="1"/>
  <c r="V4903" i="1"/>
  <c r="V1801" i="1"/>
  <c r="V3196" i="1"/>
  <c r="V298" i="1"/>
  <c r="V4934" i="1"/>
  <c r="V4075" i="1"/>
  <c r="V3255" i="1"/>
  <c r="V4915" i="1"/>
  <c r="V1044" i="1"/>
  <c r="V2246" i="1"/>
  <c r="V942" i="1"/>
  <c r="V2233" i="1"/>
  <c r="V679" i="1"/>
  <c r="V102" i="1"/>
  <c r="V1882" i="1"/>
  <c r="V3897" i="1"/>
  <c r="V4008" i="1"/>
  <c r="V493" i="1"/>
  <c r="V4006" i="1"/>
  <c r="V3720" i="1"/>
  <c r="V1909" i="1"/>
  <c r="V966" i="1"/>
  <c r="V2918" i="1"/>
  <c r="V696" i="1"/>
  <c r="V4741" i="1"/>
  <c r="V750" i="1"/>
  <c r="V4593" i="1"/>
  <c r="V3330" i="1"/>
  <c r="V3983" i="1"/>
  <c r="V1933" i="1"/>
  <c r="V1529" i="1"/>
  <c r="V4097" i="1"/>
  <c r="V2180" i="1"/>
  <c r="V2573" i="1"/>
  <c r="V2653" i="1"/>
  <c r="V901" i="1"/>
  <c r="V4513" i="1"/>
  <c r="V687" i="1"/>
  <c r="V105" i="1"/>
  <c r="V3933" i="1"/>
  <c r="V3508" i="1"/>
  <c r="V3531" i="1"/>
  <c r="V251" i="1"/>
  <c r="V1823" i="1"/>
  <c r="V2605" i="1"/>
  <c r="V2321" i="1"/>
  <c r="V3838" i="1"/>
  <c r="V2050" i="1"/>
  <c r="V2427" i="1"/>
  <c r="V1916" i="1"/>
  <c r="V2737" i="1"/>
  <c r="V3187" i="1"/>
  <c r="V4986" i="1"/>
  <c r="V4457" i="1"/>
  <c r="V2487" i="1"/>
  <c r="V2164" i="1"/>
  <c r="V4259" i="1"/>
  <c r="V4010" i="1"/>
  <c r="V3847" i="1"/>
  <c r="V1208" i="1"/>
  <c r="V4085" i="1"/>
  <c r="V985" i="1"/>
  <c r="V2059" i="1"/>
  <c r="V516" i="1"/>
  <c r="V3781" i="1"/>
  <c r="V4917" i="1"/>
  <c r="V4177" i="1"/>
  <c r="V3700" i="1"/>
  <c r="V4821" i="1"/>
  <c r="V174" i="1"/>
  <c r="V2096" i="1"/>
  <c r="V4404" i="1"/>
  <c r="V68" i="1"/>
  <c r="V887" i="1"/>
  <c r="V1972" i="1"/>
  <c r="V3589" i="1"/>
  <c r="V3197" i="1"/>
  <c r="V1710" i="1"/>
  <c r="V2944" i="1"/>
  <c r="V1072" i="1"/>
  <c r="V2264" i="1"/>
  <c r="V1664" i="1"/>
  <c r="V4895" i="1"/>
  <c r="V4709" i="1"/>
  <c r="V690" i="1"/>
  <c r="V1518" i="1"/>
  <c r="V4635" i="1"/>
  <c r="V2939" i="1"/>
  <c r="V2485" i="1"/>
  <c r="V4885" i="1"/>
  <c r="V738" i="1"/>
  <c r="V1817" i="1"/>
  <c r="V2061" i="1"/>
  <c r="V3342" i="1"/>
  <c r="V2558" i="1"/>
  <c r="V695" i="1"/>
  <c r="V828" i="1"/>
  <c r="V709" i="1"/>
  <c r="V1214" i="1"/>
  <c r="V3363" i="1"/>
  <c r="V529" i="1"/>
  <c r="V1288" i="1"/>
  <c r="V2567" i="1"/>
  <c r="V4293" i="1"/>
  <c r="V1840" i="1"/>
  <c r="V2553" i="1"/>
  <c r="V2798" i="1"/>
  <c r="V4935" i="1"/>
  <c r="V2710" i="1"/>
  <c r="V283" i="1"/>
  <c r="V1387" i="1"/>
  <c r="V1046" i="1"/>
  <c r="V4631" i="1"/>
  <c r="V4769" i="1"/>
  <c r="V487" i="1"/>
  <c r="V1311" i="1"/>
  <c r="V2168" i="1"/>
  <c r="V3184" i="1"/>
  <c r="V1329" i="1"/>
  <c r="V4019" i="1"/>
  <c r="V4025" i="1"/>
  <c r="V370" i="1"/>
  <c r="V2014" i="1"/>
  <c r="V4728" i="1"/>
  <c r="V2591" i="1"/>
  <c r="V4249" i="1"/>
  <c r="V2391" i="1"/>
  <c r="V391" i="1"/>
  <c r="V2383" i="1"/>
  <c r="V4373" i="1"/>
  <c r="V3129" i="1"/>
  <c r="V4802" i="1"/>
  <c r="V1193" i="1"/>
  <c r="V4327" i="1"/>
  <c r="V2228" i="1"/>
  <c r="V3568" i="1"/>
  <c r="V4230" i="1"/>
  <c r="V3054" i="1"/>
  <c r="V2719" i="1"/>
  <c r="V4473" i="1"/>
  <c r="V3210" i="1"/>
  <c r="V3540" i="1"/>
  <c r="V3928" i="1"/>
  <c r="V1320" i="1"/>
  <c r="V2755" i="1"/>
  <c r="V2509" i="1"/>
  <c r="V841" i="1"/>
  <c r="V230" i="1"/>
  <c r="V4777" i="1"/>
  <c r="V4442" i="1"/>
  <c r="V1760" i="1"/>
  <c r="V2975" i="1"/>
  <c r="V5000" i="1"/>
  <c r="V2633" i="1"/>
  <c r="V3804" i="1"/>
  <c r="V2430" i="1"/>
  <c r="V3491" i="1"/>
  <c r="V4672" i="1"/>
  <c r="V2781" i="1"/>
  <c r="V4775" i="1"/>
  <c r="V3634" i="1"/>
  <c r="V3115" i="1"/>
  <c r="V1758" i="1"/>
  <c r="V232" i="1"/>
  <c r="V1213" i="1"/>
  <c r="V2277" i="1"/>
  <c r="V1756" i="1"/>
  <c r="V3878" i="1"/>
  <c r="V4314" i="1"/>
  <c r="V4589" i="1"/>
  <c r="V755" i="1"/>
  <c r="V4042" i="1"/>
  <c r="V795" i="1"/>
  <c r="V2347" i="1"/>
  <c r="V1598" i="1"/>
  <c r="V2652" i="1"/>
  <c r="V4680" i="1"/>
  <c r="V1701" i="1"/>
  <c r="V66" i="1"/>
  <c r="V3302" i="1"/>
  <c r="V1073" i="1"/>
  <c r="V1964" i="1"/>
  <c r="V4868" i="1"/>
  <c r="V2426" i="1"/>
  <c r="V2327" i="1"/>
  <c r="V2587" i="1"/>
  <c r="V2609" i="1"/>
  <c r="V4988" i="1"/>
  <c r="V2125" i="1"/>
  <c r="V3593" i="1"/>
  <c r="V711" i="1"/>
  <c r="V2103" i="1"/>
  <c r="V4641" i="1"/>
  <c r="V4685" i="1"/>
  <c r="V2149" i="1"/>
  <c r="V3671" i="1"/>
  <c r="V2483" i="1"/>
  <c r="V4562" i="1"/>
  <c r="V2908" i="1"/>
  <c r="V877" i="1"/>
  <c r="V1668" i="1"/>
  <c r="V24" i="1"/>
  <c r="V3471" i="1"/>
  <c r="V2479" i="1"/>
  <c r="V3122" i="1"/>
  <c r="V2876" i="1"/>
  <c r="V96" i="1"/>
  <c r="V1274" i="1"/>
  <c r="V608" i="1"/>
  <c r="V1304" i="1"/>
  <c r="V4898" i="1"/>
  <c r="V418" i="1"/>
  <c r="V1217" i="1"/>
  <c r="V1649" i="1"/>
  <c r="V3709" i="1"/>
  <c r="V659" i="1"/>
  <c r="V2001" i="1"/>
  <c r="V962" i="1"/>
  <c r="V1277" i="1"/>
  <c r="V1755" i="1"/>
  <c r="V4847" i="1"/>
  <c r="V1665" i="1"/>
  <c r="V1568" i="1"/>
  <c r="V1430" i="1"/>
  <c r="V1780" i="1"/>
  <c r="V2371" i="1"/>
  <c r="V1657" i="1"/>
  <c r="V3956" i="1"/>
  <c r="V3144" i="1"/>
  <c r="V4891" i="1"/>
  <c r="V3057" i="1"/>
  <c r="V4083" i="1"/>
  <c r="V3555" i="1"/>
  <c r="V4684" i="1"/>
  <c r="V4013" i="1"/>
  <c r="V1477" i="1"/>
  <c r="V3755" i="1"/>
  <c r="V1408" i="1"/>
  <c r="V935" i="1"/>
  <c r="V1956" i="1"/>
  <c r="V271" i="1"/>
  <c r="V4678" i="1"/>
  <c r="V3823" i="1"/>
  <c r="V3037" i="1"/>
  <c r="V1056" i="1"/>
  <c r="V438" i="1"/>
  <c r="V2178" i="1"/>
  <c r="V3495" i="1"/>
  <c r="V2584" i="1"/>
  <c r="V1706" i="1"/>
  <c r="V3761" i="1"/>
  <c r="V2757" i="1"/>
  <c r="V3735" i="1"/>
  <c r="V2275" i="1"/>
  <c r="V115" i="1"/>
  <c r="V1162" i="1"/>
  <c r="V1176" i="1"/>
  <c r="V2531" i="1"/>
  <c r="V4900" i="1"/>
  <c r="V1347" i="1"/>
  <c r="V1421" i="1"/>
  <c r="V500" i="1"/>
  <c r="V1010" i="1"/>
  <c r="V4643" i="1"/>
  <c r="V4732" i="1"/>
  <c r="V514" i="1"/>
  <c r="V2686" i="1"/>
  <c r="V3138" i="1"/>
  <c r="V4486" i="1"/>
  <c r="V3425" i="1"/>
  <c r="V3080" i="1"/>
  <c r="V3984" i="1"/>
  <c r="V344" i="1"/>
  <c r="V922" i="1"/>
  <c r="V379" i="1"/>
  <c r="V352" i="1"/>
  <c r="V2101" i="1"/>
  <c r="V1814" i="1"/>
  <c r="V497" i="1"/>
  <c r="V3605" i="1"/>
  <c r="V3141" i="1"/>
  <c r="V4388" i="1"/>
  <c r="V4948" i="1"/>
  <c r="V2127" i="1"/>
  <c r="V4737" i="1"/>
  <c r="V4200" i="1"/>
  <c r="V2984" i="1"/>
  <c r="V3239" i="1"/>
  <c r="V4638" i="1"/>
  <c r="V781" i="1"/>
  <c r="V4560" i="1"/>
  <c r="V3050" i="1"/>
  <c r="V3091" i="1"/>
  <c r="V722" i="1"/>
  <c r="V1613" i="1"/>
  <c r="V1828" i="1"/>
  <c r="V4165" i="1"/>
  <c r="V3743" i="1"/>
  <c r="V2838" i="1"/>
  <c r="V4034" i="1"/>
  <c r="V3875" i="1"/>
  <c r="V2629" i="1"/>
  <c r="V1029" i="1"/>
  <c r="V2448" i="1"/>
  <c r="V4952" i="1"/>
  <c r="V3006" i="1"/>
  <c r="V4236" i="1"/>
  <c r="V796" i="1"/>
  <c r="V262" i="1"/>
  <c r="V2753" i="1"/>
  <c r="V3158" i="1"/>
  <c r="V3049" i="1"/>
  <c r="V4454" i="1"/>
  <c r="V4433" i="1"/>
  <c r="V46" i="1"/>
  <c r="V4468" i="1"/>
  <c r="V599" i="1"/>
  <c r="V3113" i="1"/>
  <c r="V3826" i="1"/>
  <c r="V2756" i="1"/>
  <c r="V4009" i="1"/>
  <c r="V4974" i="1"/>
  <c r="V859" i="1"/>
  <c r="V236" i="1"/>
  <c r="V2797" i="1"/>
  <c r="V3321" i="1"/>
  <c r="V3900" i="1"/>
  <c r="V720" i="1"/>
  <c r="V556" i="1"/>
  <c r="V4574" i="1"/>
  <c r="V71" i="1"/>
  <c r="V585" i="1"/>
  <c r="V1998" i="1"/>
  <c r="V3215" i="1"/>
  <c r="V4415" i="1"/>
  <c r="V3367" i="1"/>
  <c r="V1667" i="1"/>
  <c r="V2806" i="1"/>
  <c r="V4852" i="1"/>
  <c r="V77" i="1"/>
  <c r="V3535" i="1"/>
  <c r="V1569" i="1"/>
  <c r="V3032" i="1"/>
  <c r="V4337" i="1"/>
  <c r="V2003" i="1"/>
  <c r="V4076" i="1"/>
  <c r="V4712" i="1"/>
  <c r="V2533" i="1"/>
  <c r="V3989" i="1"/>
  <c r="V3497" i="1"/>
  <c r="V3887" i="1"/>
  <c r="V1641" i="1"/>
  <c r="V635" i="1"/>
  <c r="V1712" i="1"/>
  <c r="V1437" i="1"/>
  <c r="V4054" i="1"/>
  <c r="V1300" i="1"/>
  <c r="V4882" i="1"/>
  <c r="V816" i="1"/>
  <c r="V4877" i="1"/>
  <c r="V1323" i="1"/>
  <c r="V1856" i="1"/>
  <c r="V3525" i="1"/>
  <c r="V2804" i="1"/>
  <c r="V3147" i="1"/>
  <c r="V2973" i="1"/>
  <c r="V4018" i="1"/>
  <c r="V2671" i="1"/>
  <c r="V3912" i="1"/>
  <c r="V3177" i="1"/>
  <c r="V532" i="1"/>
  <c r="V1988" i="1"/>
  <c r="V1151" i="1"/>
  <c r="V1893" i="1"/>
  <c r="V2791" i="1"/>
  <c r="V4796" i="1"/>
  <c r="V595" i="1"/>
  <c r="V2615" i="1"/>
  <c r="V2937" i="1"/>
  <c r="V1996" i="1"/>
  <c r="V947" i="1"/>
  <c r="V3645" i="1"/>
  <c r="V1934" i="1"/>
  <c r="V3648" i="1"/>
  <c r="V451" i="1"/>
  <c r="V1612" i="1"/>
  <c r="V2730" i="1"/>
  <c r="V2477" i="1"/>
  <c r="V1873" i="1"/>
  <c r="V853" i="1"/>
  <c r="V94" i="1"/>
  <c r="V4727" i="1"/>
  <c r="V503" i="1"/>
  <c r="V1353" i="1"/>
  <c r="V4470" i="1"/>
  <c r="V1332" i="1"/>
  <c r="V2070" i="1"/>
  <c r="V4838" i="1"/>
  <c r="V2293" i="1"/>
  <c r="V2273" i="1"/>
  <c r="V3157" i="1"/>
  <c r="V2216" i="1"/>
  <c r="V3253" i="1"/>
  <c r="V1206" i="1"/>
  <c r="V3507" i="1"/>
  <c r="V473" i="1"/>
  <c r="V3236" i="1"/>
  <c r="V4292" i="1"/>
  <c r="V932" i="1"/>
  <c r="V4418" i="1"/>
  <c r="V2437" i="1"/>
  <c r="V2950" i="1"/>
  <c r="V3075" i="1"/>
  <c r="V3896" i="1"/>
  <c r="V3371" i="1"/>
  <c r="V2211" i="1"/>
  <c r="V1617" i="1"/>
  <c r="V2619" i="1"/>
  <c r="V385" i="1"/>
  <c r="V2095" i="1"/>
  <c r="V3035" i="1"/>
  <c r="V2738" i="1"/>
  <c r="V235" i="1"/>
  <c r="V1040" i="1"/>
  <c r="V4301" i="1"/>
  <c r="V1528" i="1"/>
  <c r="V4488" i="1"/>
  <c r="V2945" i="1"/>
  <c r="V1733" i="1"/>
  <c r="V879" i="1"/>
  <c r="V4766" i="1"/>
  <c r="V2470" i="1"/>
  <c r="V766" i="1"/>
  <c r="V1261" i="1"/>
  <c r="V803" i="1"/>
  <c r="V144" i="1"/>
  <c r="V146" i="1"/>
  <c r="V772" i="1"/>
  <c r="V4721" i="1"/>
  <c r="V2209" i="1"/>
  <c r="V4682" i="1"/>
  <c r="V3941" i="1"/>
  <c r="V3099" i="1"/>
  <c r="V3773" i="1"/>
  <c r="V2907" i="1"/>
  <c r="V2548" i="1"/>
  <c r="V4856" i="1"/>
  <c r="V761" i="1"/>
  <c r="V1930" i="1"/>
  <c r="V4906" i="1"/>
  <c r="V3401" i="1"/>
  <c r="V866" i="1"/>
  <c r="V2286" i="1"/>
  <c r="V2715" i="1"/>
  <c r="V2376" i="1"/>
  <c r="V4793" i="1"/>
  <c r="V4663" i="1"/>
  <c r="V147" i="1"/>
  <c r="V953" i="1"/>
  <c r="V2507" i="1"/>
  <c r="V4192" i="1"/>
  <c r="V4729" i="1"/>
  <c r="V3259" i="1"/>
  <c r="V130" i="1"/>
  <c r="V2925" i="1"/>
  <c r="V2555" i="1"/>
  <c r="V1494" i="1"/>
  <c r="V970" i="1"/>
  <c r="V3799" i="1"/>
  <c r="V792" i="1"/>
  <c r="V3590" i="1"/>
  <c r="V3730" i="1"/>
  <c r="V2901" i="1"/>
  <c r="V4082" i="1"/>
  <c r="V1796" i="1"/>
  <c r="V1698" i="1"/>
  <c r="V1169" i="1"/>
  <c r="V2532" i="1"/>
  <c r="V980" i="1"/>
  <c r="V2024" i="1"/>
  <c r="V874" i="1"/>
  <c r="V2749" i="1"/>
  <c r="V1747" i="1"/>
  <c r="V3618" i="1"/>
  <c r="V2724" i="1"/>
  <c r="V3162" i="1"/>
  <c r="V226" i="1"/>
  <c r="V2444" i="1"/>
  <c r="V1536" i="1"/>
  <c r="V3387" i="1"/>
  <c r="V1316" i="1"/>
  <c r="V3595" i="1"/>
  <c r="V4187" i="1"/>
  <c r="V2695" i="1"/>
  <c r="V2857" i="1"/>
  <c r="V287" i="1"/>
  <c r="V1692" i="1"/>
  <c r="V4834" i="1"/>
  <c r="V4376" i="1"/>
  <c r="V3204" i="1"/>
  <c r="V2090" i="1"/>
  <c r="V1365" i="1"/>
  <c r="V1051" i="1"/>
  <c r="V748" i="1"/>
  <c r="V2351" i="1"/>
  <c r="V2514" i="1"/>
  <c r="V806" i="1"/>
  <c r="V3172" i="1"/>
  <c r="V4667" i="1"/>
  <c r="V1946" i="1"/>
  <c r="V3081" i="1"/>
  <c r="V4099" i="1"/>
  <c r="V3315" i="1"/>
  <c r="V3523" i="1"/>
  <c r="V1463" i="1"/>
  <c r="V1259" i="1"/>
  <c r="V1235" i="1"/>
  <c r="V3698" i="1"/>
  <c r="V2508" i="1"/>
  <c r="V1080" i="1"/>
  <c r="V1642" i="1"/>
  <c r="V2721" i="1"/>
  <c r="V2182" i="1"/>
  <c r="V4151" i="1"/>
  <c r="V2856" i="1"/>
  <c r="V1023" i="1"/>
  <c r="V4645" i="1"/>
  <c r="V3788" i="1"/>
  <c r="V2803" i="1"/>
  <c r="V491" i="1"/>
  <c r="V166" i="1"/>
  <c r="V44" i="1"/>
  <c r="V2369" i="1"/>
  <c r="V1127" i="1"/>
  <c r="V4087" i="1"/>
  <c r="V3244" i="1"/>
  <c r="V1864" i="1"/>
  <c r="V261" i="1"/>
  <c r="V4362" i="1"/>
  <c r="V1678" i="1"/>
  <c r="V1527" i="1"/>
  <c r="V4093" i="1"/>
  <c r="V4690" i="1"/>
  <c r="V1656" i="1"/>
  <c r="V1614" i="1"/>
  <c r="V4945" i="1"/>
  <c r="V538" i="1"/>
  <c r="V2381" i="1"/>
  <c r="V1959" i="1"/>
  <c r="V2779" i="1"/>
  <c r="V1623" i="1"/>
  <c r="V4027" i="1"/>
  <c r="V367" i="1"/>
  <c r="V2966" i="1"/>
  <c r="V3264" i="1"/>
  <c r="V3351" i="1"/>
  <c r="V2725" i="1"/>
  <c r="V601" i="1"/>
  <c r="V3952" i="1"/>
  <c r="V1832" i="1"/>
  <c r="V3552" i="1"/>
  <c r="V633" i="1"/>
  <c r="V2565" i="1"/>
  <c r="V4539" i="1"/>
  <c r="V3961" i="1"/>
  <c r="V1433" i="1"/>
  <c r="V1700" i="1"/>
  <c r="V1336" i="1"/>
  <c r="V4445" i="1"/>
  <c r="V3744" i="1"/>
  <c r="V1970" i="1"/>
  <c r="V2536" i="1"/>
  <c r="V1091" i="1"/>
  <c r="V4056" i="1"/>
  <c r="V943" i="1"/>
  <c r="V4261" i="1"/>
  <c r="V2051" i="1"/>
  <c r="V1790" i="1"/>
  <c r="V2360" i="1"/>
  <c r="V3464" i="1"/>
  <c r="V2499" i="1"/>
  <c r="V3915" i="1"/>
  <c r="V893" i="1"/>
  <c r="V884" i="1"/>
  <c r="V1448" i="1"/>
  <c r="V3750" i="1"/>
  <c r="V3728" i="1"/>
  <c r="V4840" i="1"/>
  <c r="V4226" i="1"/>
  <c r="V1295" i="1"/>
  <c r="V4285" i="1"/>
  <c r="V156" i="1"/>
  <c r="V539" i="1"/>
  <c r="V4077" i="1"/>
  <c r="V915" i="1"/>
  <c r="V1270" i="1"/>
  <c r="V3354" i="1"/>
  <c r="V4360" i="1"/>
  <c r="V266" i="1"/>
  <c r="V999" i="1"/>
  <c r="V4795" i="1"/>
  <c r="V3338" i="1"/>
  <c r="V1068" i="1"/>
  <c r="V1939" i="1"/>
  <c r="V2597" i="1"/>
  <c r="V1285" i="1"/>
  <c r="V413" i="1"/>
  <c r="V4023" i="1"/>
  <c r="V2996" i="1"/>
  <c r="V996" i="1"/>
  <c r="V1896" i="1"/>
  <c r="V3152" i="1"/>
  <c r="V3576" i="1"/>
  <c r="V1109" i="1"/>
  <c r="V371" i="1"/>
  <c r="V4919" i="1"/>
  <c r="V4126" i="1"/>
  <c r="V2999" i="1"/>
  <c r="V1240" i="1"/>
  <c r="V544" i="1"/>
  <c r="V4264" i="1"/>
  <c r="V3584" i="1"/>
  <c r="V1593" i="1"/>
  <c r="V911" i="1"/>
  <c r="V300" i="1"/>
  <c r="V3770" i="1"/>
  <c r="V3536" i="1"/>
  <c r="V464" i="1"/>
  <c r="V1727" i="1"/>
  <c r="V810" i="1"/>
  <c r="V3381" i="1"/>
  <c r="V4901" i="1"/>
  <c r="V1967" i="1"/>
  <c r="V2031" i="1"/>
  <c r="V3429" i="1"/>
  <c r="V2515" i="1"/>
  <c r="V3114" i="1"/>
  <c r="V782" i="1"/>
  <c r="V2691" i="1"/>
  <c r="V4899" i="1"/>
  <c r="V4100" i="1"/>
  <c r="V1198" i="1"/>
  <c r="V3550" i="1"/>
  <c r="V4167" i="1"/>
  <c r="V3377" i="1"/>
  <c r="V861" i="1"/>
  <c r="V4763" i="1"/>
  <c r="V163" i="1"/>
  <c r="V4744" i="1"/>
  <c r="V4649" i="1"/>
  <c r="V2983" i="1"/>
  <c r="V1443" i="1"/>
  <c r="V85" i="1"/>
  <c r="V3139" i="1"/>
  <c r="V3901" i="1"/>
  <c r="V3650" i="1"/>
  <c r="V814" i="1"/>
  <c r="V3234" i="1"/>
  <c r="V297" i="1"/>
  <c r="V3768" i="1"/>
  <c r="V3924" i="1"/>
  <c r="V1803" i="1"/>
  <c r="V2223" i="1"/>
  <c r="V1330" i="1"/>
  <c r="V2539" i="1"/>
  <c r="V3563" i="1"/>
  <c r="V199" i="1"/>
  <c r="V904" i="1"/>
  <c r="V263" i="1"/>
  <c r="V3921" i="1"/>
  <c r="V4981" i="1"/>
  <c r="V2808" i="1"/>
  <c r="V1961" i="1"/>
  <c r="V2544" i="1"/>
  <c r="V3000" i="1"/>
  <c r="V1019" i="1"/>
  <c r="V3737" i="1"/>
  <c r="V1724" i="1"/>
  <c r="V3916" i="1"/>
  <c r="V504" i="1"/>
  <c r="V1855" i="1"/>
  <c r="V587" i="1"/>
  <c r="V4908" i="1"/>
  <c r="V400" i="1"/>
  <c r="V2651" i="1"/>
  <c r="V191" i="1"/>
  <c r="V4526" i="1"/>
  <c r="V3972" i="1"/>
  <c r="V3658" i="1"/>
  <c r="V1467" i="1"/>
  <c r="V2305" i="1"/>
  <c r="V4306" i="1"/>
  <c r="V2858" i="1"/>
  <c r="V3599" i="1"/>
  <c r="V3340" i="1"/>
  <c r="V4971" i="1"/>
  <c r="V1016" i="1"/>
  <c r="V4022" i="1"/>
  <c r="V2561" i="1"/>
  <c r="V560" i="1"/>
  <c r="V3030" i="1"/>
  <c r="V4492" i="1"/>
  <c r="V136" i="1"/>
  <c r="V1495" i="1"/>
  <c r="V2595" i="1"/>
  <c r="V3817" i="1"/>
  <c r="V1878" i="1"/>
  <c r="V4125" i="1"/>
  <c r="V3379" i="1"/>
  <c r="V3422" i="1"/>
  <c r="V2364" i="1"/>
  <c r="V4975" i="1"/>
  <c r="V3475" i="1"/>
  <c r="V1187" i="1"/>
  <c r="V200" i="1"/>
  <c r="V4328" i="1"/>
  <c r="V248" i="1"/>
  <c r="V2461" i="1"/>
  <c r="V1772" i="1"/>
  <c r="V2703" i="1"/>
  <c r="V1293" i="1"/>
  <c r="V4592" i="1"/>
  <c r="V4595" i="1"/>
  <c r="V3174" i="1"/>
  <c r="V749" i="1"/>
  <c r="V3644" i="1"/>
  <c r="V1385" i="1"/>
  <c r="V2733" i="1"/>
  <c r="V4730" i="1"/>
  <c r="V4012" i="1"/>
  <c r="V3665" i="1"/>
  <c r="V3364" i="1"/>
  <c r="V4232" i="1"/>
  <c r="V4812" i="1"/>
  <c r="V2155" i="1"/>
  <c r="V175" i="1"/>
  <c r="V1296" i="1"/>
  <c r="V579" i="1"/>
  <c r="V17" i="1"/>
  <c r="V1621" i="1"/>
  <c r="V3445" i="1"/>
  <c r="V1405" i="1"/>
  <c r="V3161" i="1"/>
  <c r="V171" i="1"/>
  <c r="V4465" i="1"/>
  <c r="V1303" i="1"/>
  <c r="V306" i="1"/>
  <c r="V4275" i="1"/>
  <c r="V914" i="1"/>
  <c r="V3573" i="1"/>
  <c r="V482" i="1"/>
  <c r="V2281" i="1"/>
  <c r="V364" i="1"/>
  <c r="V2965" i="1"/>
  <c r="V2959" i="1"/>
  <c r="V4833" i="1"/>
  <c r="V403" i="1"/>
  <c r="V1682" i="1"/>
  <c r="V4841" i="1"/>
  <c r="V2240" i="1"/>
  <c r="V1888" i="1"/>
  <c r="V2728" i="1"/>
  <c r="V3111" i="1"/>
  <c r="V41" i="1"/>
  <c r="V1632" i="1"/>
  <c r="V784" i="1"/>
  <c r="V1662" i="1"/>
  <c r="V2401" i="1"/>
  <c r="V233" i="1"/>
  <c r="V3470" i="1"/>
  <c r="V1047" i="1"/>
  <c r="V2893" i="1"/>
  <c r="V2778" i="1"/>
  <c r="V1464" i="1"/>
  <c r="V1833" i="1"/>
  <c r="V618" i="1"/>
  <c r="V2593" i="1"/>
  <c r="V269" i="1"/>
  <c r="V4835" i="1"/>
  <c r="V2415" i="1"/>
  <c r="V4910" i="1"/>
  <c r="V4739" i="1"/>
  <c r="V1793" i="1"/>
  <c r="V4112" i="1"/>
  <c r="V360" i="1"/>
  <c r="V3345" i="1"/>
  <c r="V923" i="1"/>
  <c r="V3097" i="1"/>
  <c r="V1586" i="1"/>
  <c r="V744" i="1"/>
  <c r="V3966" i="1"/>
  <c r="V2132" i="1"/>
  <c r="V640" i="1"/>
  <c r="V3410" i="1"/>
  <c r="V4927" i="1"/>
  <c r="V4353" i="1"/>
  <c r="V63" i="1"/>
  <c r="V2230" i="1"/>
  <c r="V2370" i="1"/>
  <c r="V4991" i="1"/>
  <c r="V239" i="1"/>
  <c r="V3459" i="1"/>
  <c r="V3278" i="1"/>
  <c r="V4798" i="1"/>
  <c r="V2328" i="1"/>
  <c r="V809" i="1"/>
  <c r="V3626" i="1"/>
  <c r="V1628" i="1"/>
  <c r="V4520" i="1"/>
  <c r="V4132" i="1"/>
  <c r="V3666" i="1"/>
  <c r="V76" i="1"/>
  <c r="V3808" i="1"/>
  <c r="V831" i="1"/>
  <c r="V1579" i="1"/>
  <c r="V4897" i="1"/>
  <c r="V4601" i="1"/>
  <c r="V2658" i="1"/>
  <c r="V927" i="1"/>
  <c r="V4565" i="1"/>
  <c r="V387" i="1"/>
  <c r="V55" i="1"/>
  <c r="V1734" i="1"/>
  <c r="V3262" i="1"/>
  <c r="V1631" i="1"/>
  <c r="V304" i="1"/>
  <c r="V495" i="1"/>
  <c r="V4243" i="1"/>
  <c r="V1543" i="1"/>
  <c r="V84" i="1"/>
  <c r="V4647" i="1"/>
  <c r="V1643" i="1"/>
  <c r="V4959" i="1"/>
  <c r="V3388" i="1"/>
  <c r="V2504" i="1"/>
  <c r="V4395" i="1"/>
  <c r="V2171" i="1"/>
  <c r="V4955" i="1"/>
  <c r="V1341" i="1"/>
  <c r="V4321" i="1"/>
  <c r="V4776" i="1"/>
  <c r="V3796" i="1"/>
  <c r="V3642" i="1"/>
  <c r="V959" i="1"/>
  <c r="V3612" i="1"/>
  <c r="V444" i="1"/>
  <c r="V1857" i="1"/>
  <c r="V1114" i="1"/>
  <c r="V3736" i="1"/>
  <c r="V1028" i="1"/>
  <c r="V2748" i="1"/>
  <c r="V3025" i="1"/>
  <c r="V3280" i="1"/>
  <c r="V1720" i="1"/>
  <c r="V151" i="1"/>
  <c r="V4291" i="1"/>
  <c r="V4455" i="1"/>
  <c r="V69" i="1"/>
  <c r="V4705" i="1"/>
  <c r="V3607" i="1"/>
  <c r="V875" i="1"/>
  <c r="V2780" i="1"/>
  <c r="V4296" i="1"/>
  <c r="V2578" i="1"/>
  <c r="V2866" i="1"/>
  <c r="V2320" i="1"/>
  <c r="V1971" i="1"/>
  <c r="V2302" i="1"/>
  <c r="V4659" i="1"/>
  <c r="V22" i="1"/>
  <c r="V965" i="1"/>
  <c r="V2099" i="1"/>
  <c r="V3824" i="1"/>
  <c r="V477" i="1"/>
  <c r="V4164" i="1"/>
  <c r="V2726" i="1"/>
  <c r="V4368" i="1"/>
  <c r="V4427" i="1"/>
  <c r="V4015" i="1"/>
  <c r="V1981" i="1"/>
  <c r="V2967" i="1"/>
  <c r="V350" i="1"/>
  <c r="V4947" i="1"/>
  <c r="V4881" i="1"/>
  <c r="V4799" i="1"/>
  <c r="V423" i="1"/>
  <c r="V4797" i="1"/>
  <c r="V3343" i="1"/>
  <c r="V4982" i="1"/>
  <c r="V630" i="1"/>
  <c r="V2467" i="1"/>
  <c r="V2044" i="1"/>
  <c r="V4310" i="1"/>
  <c r="V2406" i="1"/>
  <c r="V237" i="1"/>
  <c r="V3884" i="1"/>
  <c r="V3635" i="1"/>
  <c r="V3297" i="1"/>
  <c r="V3015" i="1"/>
  <c r="V4748" i="1"/>
  <c r="V4876" i="1"/>
  <c r="V2754" i="1"/>
  <c r="V2654" i="1"/>
  <c r="V900" i="1"/>
  <c r="V2468" i="1"/>
  <c r="V1479" i="1"/>
  <c r="V3405" i="1"/>
  <c r="V1422" i="1"/>
  <c r="V4630" i="1"/>
  <c r="V2916" i="1"/>
  <c r="V1142" i="1"/>
  <c r="V631" i="1"/>
  <c r="V4576" i="1"/>
  <c r="V849" i="1"/>
  <c r="V329" i="1"/>
  <c r="V1879" i="1"/>
  <c r="V2481" i="1"/>
  <c r="V60" i="1"/>
  <c r="V1260" i="1"/>
  <c r="V4190" i="1"/>
  <c r="V565" i="1"/>
  <c r="V3193" i="1"/>
  <c r="V2379" i="1"/>
  <c r="V454" i="1"/>
  <c r="V20" i="1"/>
  <c r="V4233" i="1"/>
  <c r="V754" i="1"/>
  <c r="V2632" i="1"/>
  <c r="V1350" i="1"/>
  <c r="V4453" i="1"/>
  <c r="V2304" i="1"/>
  <c r="V2115" i="1"/>
  <c r="V3627" i="1"/>
  <c r="V547" i="1"/>
  <c r="V2990" i="1"/>
  <c r="V1436" i="1"/>
  <c r="V1058" i="1"/>
  <c r="V3748" i="1"/>
  <c r="V930" i="1"/>
  <c r="V3283" i="1"/>
  <c r="V4361" i="1"/>
  <c r="V4393" i="1"/>
  <c r="V1280" i="1"/>
  <c r="V4110" i="1"/>
  <c r="V3349" i="1"/>
  <c r="V902" i="1"/>
  <c r="V3673" i="1"/>
  <c r="V4505" i="1"/>
  <c r="V3778" i="1"/>
  <c r="V3303" i="1"/>
  <c r="V1348" i="1"/>
  <c r="V4180" i="1"/>
  <c r="V4998" i="1"/>
  <c r="V3724" i="1"/>
  <c r="V1949" i="1"/>
  <c r="V1354" i="1"/>
  <c r="V4819" i="1"/>
  <c r="V2490" i="1"/>
  <c r="V2740" i="1"/>
  <c r="V2105" i="1"/>
  <c r="V681" i="1"/>
  <c r="V6" i="1"/>
  <c r="V3922" i="1"/>
  <c r="V1441" i="1"/>
  <c r="V3066" i="1"/>
  <c r="V1592" i="1"/>
  <c r="V1098" i="1"/>
  <c r="V2888" i="1"/>
  <c r="V2581" i="1"/>
  <c r="V366" i="1"/>
  <c r="V808" i="1"/>
  <c r="V2214" i="1"/>
  <c r="V3325" i="1"/>
  <c r="V4476" i="1"/>
  <c r="V1031" i="1"/>
  <c r="V1349" i="1"/>
  <c r="V1926" i="1"/>
  <c r="V2540" i="1"/>
  <c r="V881" i="1"/>
  <c r="V2227" i="1"/>
  <c r="V2896" i="1"/>
  <c r="V837" i="1"/>
  <c r="V4846" i="1"/>
  <c r="V394" i="1"/>
  <c r="V446" i="1"/>
  <c r="V2762" i="1"/>
  <c r="V2506" i="1"/>
  <c r="V4273" i="1"/>
  <c r="V976" i="1"/>
  <c r="V528" i="1"/>
  <c r="V489" i="1"/>
  <c r="V1376" i="1"/>
  <c r="V1505" i="1"/>
  <c r="V4701" i="1"/>
  <c r="V3292" i="1"/>
  <c r="V65" i="1"/>
  <c r="V3022" i="1"/>
  <c r="V2251" i="1"/>
  <c r="V1392" i="1"/>
  <c r="V30" i="1"/>
  <c r="V2299" i="1"/>
  <c r="V2631" i="1"/>
  <c r="V2705" i="1"/>
  <c r="V2141" i="1"/>
  <c r="V3775" i="1"/>
  <c r="V2295" i="1"/>
  <c r="V3047" i="1"/>
  <c r="V2136" i="1"/>
  <c r="V2303" i="1"/>
  <c r="V1842" i="1"/>
  <c r="V4789" i="1"/>
  <c r="V3946" i="1"/>
  <c r="V1762" i="1"/>
  <c r="V2626" i="1"/>
  <c r="V2952" i="1"/>
  <c r="V160" i="1"/>
  <c r="V2456" i="1"/>
  <c r="V605" i="1"/>
  <c r="V4517" i="1"/>
  <c r="V1484" i="1"/>
  <c r="V2181" i="1"/>
  <c r="V4115" i="1"/>
  <c r="V3532" i="1"/>
  <c r="V1027" i="1"/>
  <c r="V1013" i="1"/>
  <c r="V3732" i="1"/>
  <c r="V2462" i="1"/>
  <c r="V3016" i="1"/>
  <c r="V4123" i="1"/>
  <c r="V1434" i="1"/>
  <c r="V2140" i="1"/>
  <c r="V1458" i="1"/>
  <c r="V3869" i="1"/>
  <c r="V3980" i="1"/>
  <c r="V1838" i="1"/>
  <c r="V822" i="1"/>
  <c r="V2450" i="1"/>
  <c r="V2868" i="1"/>
  <c r="V3619" i="1"/>
  <c r="V2142" i="1"/>
  <c r="V2782" i="1"/>
  <c r="V3821" i="1"/>
  <c r="V1469" i="1"/>
  <c r="V3753" i="1"/>
  <c r="V698" i="1"/>
  <c r="V723" i="1"/>
  <c r="V4820" i="1"/>
  <c r="V1397" i="1"/>
  <c r="V2979" i="1"/>
  <c r="V1891" i="1"/>
  <c r="V1774" i="1"/>
  <c r="V2108" i="1"/>
  <c r="V2665" i="1"/>
  <c r="V1689" i="1"/>
  <c r="V2438" i="1"/>
  <c r="V4639" i="1"/>
  <c r="V1730" i="1"/>
  <c r="V1266" i="1"/>
  <c r="V47" i="1"/>
  <c r="V2623" i="1"/>
  <c r="V2752" i="1"/>
  <c r="V4377" i="1"/>
  <c r="V4440" i="1"/>
  <c r="V1709" i="1"/>
  <c r="V2148" i="1"/>
  <c r="V1190" i="1"/>
  <c r="V2855" i="1"/>
  <c r="V326" i="1"/>
  <c r="V52" i="1"/>
  <c r="V3853" i="1"/>
  <c r="V2574" i="1"/>
  <c r="V3258" i="1"/>
  <c r="V501" i="1"/>
  <c r="V1769" i="1"/>
  <c r="V2841" i="1"/>
  <c r="V1396" i="1"/>
  <c r="V1552" i="1"/>
  <c r="V2167" i="1"/>
  <c r="V3567" i="1"/>
  <c r="V4523" i="1"/>
  <c r="V3294" i="1"/>
  <c r="V801" i="1"/>
  <c r="V1110" i="1"/>
  <c r="V4429" i="1"/>
  <c r="V2941" i="1"/>
  <c r="V2648" i="1"/>
  <c r="V878" i="1"/>
  <c r="V3908" i="1"/>
  <c r="V2894" i="1"/>
  <c r="V427" i="1"/>
  <c r="V342" i="1"/>
  <c r="V3311" i="1"/>
  <c r="V3419" i="1"/>
  <c r="V4961" i="1"/>
  <c r="V4717" i="1"/>
  <c r="V1711" i="1"/>
  <c r="V2494" i="1"/>
  <c r="V1660" i="1"/>
  <c r="V4772" i="1"/>
  <c r="V2025" i="1"/>
  <c r="V2850" i="1"/>
  <c r="V33" i="1"/>
  <c r="V8" i="1"/>
  <c r="V842" i="1"/>
  <c r="V1064" i="1"/>
  <c r="V2869" i="1"/>
  <c r="V4136" i="1"/>
  <c r="V3653" i="1"/>
  <c r="V3178" i="1"/>
  <c r="V4247" i="1"/>
  <c r="V4704" i="1"/>
  <c r="V4066" i="1"/>
  <c r="V2386" i="1"/>
  <c r="V1506" i="1"/>
  <c r="V3247" i="1"/>
  <c r="V1414" i="1"/>
  <c r="V4800" i="1"/>
  <c r="V3996" i="1"/>
  <c r="V3" i="1"/>
  <c r="V2835" i="1"/>
  <c r="V4808" i="1"/>
  <c r="V1705" i="1"/>
  <c r="V2693" i="1"/>
  <c r="V1374" i="1"/>
  <c r="V626" i="1"/>
  <c r="V395" i="1"/>
  <c r="V1130" i="1"/>
  <c r="V4063" i="1"/>
  <c r="V3123" i="1"/>
  <c r="V3798" i="1"/>
  <c r="V3997" i="1"/>
  <c r="V1254" i="1"/>
  <c r="V432" i="1"/>
  <c r="V2428" i="1"/>
  <c r="V4703" i="1"/>
  <c r="V3780" i="1"/>
  <c r="V3752" i="1"/>
  <c r="V1450" i="1"/>
  <c r="V2865" i="1"/>
  <c r="V252" i="1"/>
  <c r="V2082" i="1"/>
  <c r="V2577" i="1"/>
  <c r="V4923" i="1"/>
  <c r="V3903" i="1"/>
  <c r="V3478" i="1"/>
  <c r="V4494" i="1"/>
  <c r="V3942" i="1"/>
  <c r="V1012" i="1"/>
  <c r="V2407" i="1"/>
  <c r="V4272" i="1"/>
  <c r="V3316" i="1"/>
  <c r="V1473" i="1"/>
  <c r="V542" i="1"/>
  <c r="V4154" i="1"/>
  <c r="V3667" i="1"/>
  <c r="V1925" i="1"/>
  <c r="V3191" i="1"/>
  <c r="V2400" i="1"/>
  <c r="V3898" i="1"/>
  <c r="V275" i="1"/>
  <c r="V3384" i="1"/>
  <c r="V1286" i="1"/>
  <c r="V317" i="1"/>
  <c r="V1221" i="1"/>
  <c r="V4343" i="1"/>
  <c r="V4284" i="1"/>
  <c r="V3430" i="1"/>
  <c r="V3790" i="1"/>
  <c r="V2422" i="1"/>
  <c r="V3622" i="1"/>
  <c r="V830" i="1"/>
  <c r="V1588" i="1"/>
  <c r="V2814" i="1"/>
  <c r="V1687" i="1"/>
  <c r="V3870" i="1"/>
  <c r="V3356" i="1"/>
  <c r="V1936" i="1"/>
  <c r="V139" i="1"/>
  <c r="V377" i="1"/>
  <c r="V4567" i="1"/>
  <c r="V4122" i="1"/>
  <c r="V3867" i="1"/>
  <c r="V3226" i="1"/>
  <c r="V4584" i="1"/>
  <c r="V222" i="1"/>
  <c r="V4078" i="1"/>
  <c r="V1486" i="1"/>
  <c r="V424" i="1"/>
  <c r="V2899" i="1"/>
  <c r="V4274" i="1"/>
  <c r="V895" i="1"/>
  <c r="V1788" i="1"/>
  <c r="V2162" i="1"/>
  <c r="V602" i="1"/>
  <c r="V1583" i="1"/>
  <c r="V1697" i="1"/>
  <c r="V988" i="1"/>
  <c r="V2525" i="1"/>
  <c r="V710" i="1"/>
  <c r="V118" i="1"/>
  <c r="V2159" i="1"/>
  <c r="V1654" i="1"/>
  <c r="V2682" i="1"/>
  <c r="V4632" i="1"/>
  <c r="V4725" i="1"/>
  <c r="V2560" i="1"/>
  <c r="V1400" i="1"/>
  <c r="V3228" i="1"/>
  <c r="V1062" i="1"/>
  <c r="V813" i="1"/>
  <c r="V2815" i="1"/>
  <c r="V229" i="1"/>
  <c r="V1243" i="1"/>
  <c r="V3055" i="1"/>
  <c r="V3254" i="1"/>
  <c r="V1715" i="1"/>
  <c r="V583" i="1"/>
  <c r="V2020" i="1"/>
  <c r="V3625" i="1"/>
  <c r="V2248" i="1"/>
  <c r="V3242" i="1"/>
  <c r="V3935" i="1"/>
  <c r="V2672" i="1"/>
  <c r="V3068" i="1"/>
  <c r="V3110" i="1"/>
  <c r="V3963" i="1"/>
  <c r="V4364" i="1"/>
  <c r="V3078" i="1"/>
  <c r="V3544" i="1"/>
  <c r="V765" i="1"/>
  <c r="V4290" i="1"/>
  <c r="V3857" i="1"/>
  <c r="V1630" i="1"/>
  <c r="V1459" i="1"/>
  <c r="V3265" i="1"/>
  <c r="V4477" i="1"/>
  <c r="V575" i="1"/>
  <c r="V3529" i="1"/>
  <c r="V3763" i="1"/>
  <c r="V3833" i="1"/>
  <c r="V4665" i="1"/>
  <c r="V2787" i="1"/>
  <c r="V1133" i="1"/>
  <c r="V4765" i="1"/>
  <c r="V381" i="1"/>
  <c r="V4694" i="1"/>
  <c r="V4326" i="1"/>
  <c r="V3357" i="1"/>
  <c r="V3120" i="1"/>
  <c r="V4683" i="1"/>
  <c r="V2957" i="1"/>
  <c r="V1276" i="1"/>
  <c r="V1250" i="1"/>
  <c r="V496" i="1"/>
  <c r="V3964" i="1"/>
  <c r="V4124" i="1"/>
  <c r="V4119" i="1"/>
  <c r="V2571" i="1"/>
  <c r="V697" i="1"/>
  <c r="V756" i="1"/>
  <c r="V4658" i="1"/>
  <c r="V70" i="1"/>
  <c r="V2188" i="1"/>
  <c r="V4999" i="1"/>
  <c r="V1325" i="1"/>
  <c r="V2720" i="1"/>
  <c r="V2642" i="1"/>
  <c r="V4626" i="1"/>
  <c r="V2922" i="1"/>
  <c r="V87" i="1"/>
  <c r="V4471" i="1"/>
  <c r="V67" i="1"/>
  <c r="V4621" i="1"/>
  <c r="V4191" i="1"/>
  <c r="V2690" i="1"/>
  <c r="V3739" i="1"/>
  <c r="V4474" i="1"/>
  <c r="V598" i="1"/>
  <c r="V4553" i="1"/>
  <c r="V2271" i="1"/>
  <c r="V3392" i="1"/>
  <c r="V1439" i="1"/>
  <c r="V1043" i="1"/>
  <c r="V3502" i="1"/>
  <c r="V1763" i="1"/>
  <c r="V4976" i="1"/>
  <c r="V1445" i="1"/>
  <c r="V4548" i="1"/>
  <c r="V2745" i="1"/>
  <c r="V4533" i="1"/>
  <c r="V1279" i="1"/>
  <c r="V2825" i="1"/>
  <c r="V928" i="1"/>
  <c r="V4925" i="1"/>
  <c r="V1670" i="1"/>
  <c r="V1974" i="1"/>
  <c r="V4159" i="1"/>
  <c r="V515" i="1"/>
  <c r="V2830" i="1"/>
  <c r="V2421" i="1"/>
  <c r="V1007" i="1"/>
  <c r="V3447" i="1"/>
  <c r="V4246" i="1"/>
  <c r="V1807" i="1"/>
  <c r="V3443" i="1"/>
  <c r="V3290" i="1"/>
  <c r="V2617" i="1"/>
  <c r="V2134" i="1"/>
  <c r="V4398" i="1"/>
  <c r="V3395" i="1"/>
  <c r="V2288" i="1"/>
  <c r="V682" i="1"/>
  <c r="V2269" i="1"/>
  <c r="V4309" i="1"/>
  <c r="V4933" i="1"/>
  <c r="V855" i="1"/>
  <c r="V3575" i="1"/>
  <c r="V3829" i="1"/>
  <c r="V969" i="1"/>
  <c r="V584" i="1"/>
  <c r="V1792" i="1"/>
  <c r="V2660" i="1"/>
  <c r="V740" i="1"/>
  <c r="V4043" i="1"/>
  <c r="V1615" i="1"/>
  <c r="V3189" i="1"/>
  <c r="V2106" i="1"/>
  <c r="V238" i="1"/>
  <c r="V559" i="1"/>
  <c r="V991" i="1"/>
  <c r="V3995" i="1"/>
  <c r="V3109" i="1"/>
  <c r="V2434" i="1"/>
  <c r="V2323" i="1"/>
  <c r="V2202" i="1"/>
  <c r="V2885" i="1"/>
  <c r="V3791" i="1"/>
  <c r="V4579" i="1"/>
  <c r="V4745" i="1"/>
  <c r="V847" i="1"/>
  <c r="V2823" i="1"/>
  <c r="V4890" i="1"/>
  <c r="V384" i="1"/>
  <c r="V485" i="1"/>
  <c r="V1957" i="1"/>
  <c r="V4260" i="1"/>
  <c r="V476" i="1"/>
  <c r="V1331" i="1"/>
  <c r="V4209" i="1"/>
  <c r="V3069" i="1"/>
  <c r="V1264" i="1"/>
  <c r="V2729" i="1"/>
  <c r="V3636" i="1"/>
  <c r="V2337" i="1"/>
  <c r="V944" i="1"/>
  <c r="V2163" i="1"/>
  <c r="V1647" i="1"/>
  <c r="V3806" i="1"/>
  <c r="V3822" i="1"/>
  <c r="V4522" i="1"/>
  <c r="V2054" i="1"/>
  <c r="V38" i="1"/>
  <c r="V4020" i="1"/>
  <c r="V2120" i="1"/>
  <c r="V1220" i="1"/>
  <c r="V378" i="1"/>
  <c r="V1399" i="1"/>
  <c r="V4017" i="1"/>
  <c r="V1368" i="1"/>
  <c r="V938" i="1"/>
  <c r="V2700" i="1"/>
  <c r="V4060" i="1"/>
  <c r="V614" i="1"/>
  <c r="V3411" i="1"/>
  <c r="V165" i="1"/>
  <c r="V2628" i="1"/>
  <c r="V3588" i="1"/>
  <c r="V2991" i="1"/>
  <c r="V571" i="1"/>
  <c r="V2883" i="1"/>
  <c r="V279" i="1"/>
  <c r="V4781" i="1"/>
  <c r="V3282" i="1"/>
  <c r="V3438" i="1"/>
  <c r="V132" i="1"/>
  <c r="V545" i="1"/>
  <c r="V1132" i="1"/>
  <c r="V4330" i="1"/>
  <c r="V2884" i="1"/>
  <c r="V35" i="1"/>
  <c r="V2085" i="1"/>
  <c r="V1524" i="1"/>
  <c r="V2442" i="1"/>
  <c r="V567" i="1"/>
  <c r="V2537" i="1"/>
  <c r="V3485" i="1"/>
  <c r="V1999" i="1"/>
  <c r="V4588" i="1"/>
  <c r="V492" i="1"/>
  <c r="V3892" i="1"/>
  <c r="V3876" i="1"/>
  <c r="V1537" i="1"/>
  <c r="V2845" i="1"/>
  <c r="V888" i="1"/>
  <c r="V2685" i="1"/>
  <c r="V2502" i="1"/>
  <c r="V212" i="1"/>
  <c r="V1030" i="1"/>
  <c r="V143" i="1"/>
  <c r="V786" i="1"/>
  <c r="V3489" i="1"/>
  <c r="V2769" i="1"/>
  <c r="V4213" i="1"/>
  <c r="V2534" i="1"/>
  <c r="V201" i="1"/>
  <c r="V1170" i="1"/>
  <c r="V2079" i="1"/>
  <c r="V4828" i="1"/>
  <c r="V1102" i="1"/>
  <c r="V1482" i="1"/>
  <c r="V2116" i="1"/>
  <c r="V2586" i="1"/>
  <c r="V668" i="1"/>
  <c r="V429" i="1"/>
  <c r="V3816" i="1"/>
  <c r="V674" i="1"/>
  <c r="V1372" i="1"/>
  <c r="V1322" i="1"/>
  <c r="V3452" i="1"/>
  <c r="V416" i="1"/>
  <c r="V187" i="1"/>
  <c r="V2265" i="1"/>
  <c r="V2794" i="1"/>
  <c r="V4174" i="1"/>
  <c r="V4541" i="1"/>
  <c r="V3348" i="1"/>
  <c r="V332" i="1"/>
  <c r="V3072" i="1"/>
  <c r="V2028" i="1"/>
  <c r="V3462" i="1"/>
  <c r="V607" i="1"/>
  <c r="V721" i="1"/>
  <c r="V3756" i="1"/>
  <c r="V3613" i="1"/>
  <c r="V654" i="1"/>
  <c r="V3444" i="1"/>
  <c r="V478" i="1"/>
  <c r="V3481" i="1"/>
  <c r="V2976" i="1"/>
  <c r="V3818" i="1"/>
  <c r="V713" i="1"/>
  <c r="V967" i="1"/>
  <c r="V4456" i="1"/>
  <c r="V2674" i="1"/>
  <c r="V1531" i="1"/>
  <c r="V4003" i="1"/>
  <c r="V3885" i="1"/>
  <c r="V4120" i="1"/>
  <c r="V1885" i="1"/>
  <c r="V2409" i="1"/>
  <c r="V4675" i="1"/>
  <c r="V2308" i="1"/>
  <c r="V1886" i="1"/>
  <c r="V793" i="1"/>
  <c r="V3150" i="1"/>
  <c r="V3319" i="1"/>
  <c r="V1011" i="1"/>
  <c r="V3163" i="1"/>
  <c r="V362" i="1"/>
  <c r="V1966" i="1"/>
  <c r="V2336" i="1"/>
  <c r="V3506" i="1"/>
  <c r="V4633" i="1"/>
  <c r="V1669" i="1"/>
  <c r="V3201" i="1"/>
  <c r="V4551" i="1"/>
  <c r="V2089" i="1"/>
  <c r="V1742" i="1"/>
  <c r="V770" i="1"/>
  <c r="V2035" i="1"/>
  <c r="V4221" i="1"/>
  <c r="V3656" i="1"/>
  <c r="V1364" i="1"/>
  <c r="V1367" i="1"/>
  <c r="V3417" i="1"/>
  <c r="V185" i="1"/>
  <c r="V4156" i="1"/>
  <c r="V21" i="1"/>
  <c r="V1550" i="1"/>
  <c r="V4939" i="1"/>
  <c r="V2637" i="1"/>
  <c r="V2645" i="1"/>
  <c r="V1633" i="1"/>
  <c r="V346" i="1"/>
  <c r="V524" i="1"/>
  <c r="V2393" i="1"/>
  <c r="V4129" i="1"/>
  <c r="V3939" i="1"/>
  <c r="V2761" i="1"/>
  <c r="V15" i="1"/>
  <c r="V3734" i="1"/>
  <c r="V1825" i="1"/>
  <c r="V1737" i="1"/>
  <c r="V1573" i="1"/>
  <c r="V1822" i="1"/>
  <c r="V1595" i="1"/>
  <c r="V13" i="1"/>
  <c r="V4424" i="1"/>
  <c r="V1099" i="1"/>
  <c r="V1923" i="1"/>
  <c r="V2053" i="1"/>
  <c r="V2942" i="1"/>
  <c r="V4504" i="1"/>
  <c r="V701" i="1"/>
  <c r="V4599" i="1"/>
  <c r="V3062" i="1"/>
  <c r="V1548" i="1"/>
  <c r="V3537" i="1"/>
  <c r="V4491" i="1"/>
  <c r="V1141" i="1"/>
  <c r="V124" i="1"/>
  <c r="V2987" i="1"/>
  <c r="V311" i="1"/>
  <c r="V4141" i="1"/>
  <c r="V890" i="1"/>
  <c r="V4416" i="1"/>
  <c r="V4480" i="1"/>
  <c r="V3624" i="1"/>
  <c r="V1847" i="1"/>
  <c r="V1699" i="1"/>
  <c r="V669" i="1"/>
  <c r="V533" i="1"/>
  <c r="V1932" i="1"/>
  <c r="V2282" i="1"/>
  <c r="V1976" i="1"/>
  <c r="V2768" i="1"/>
  <c r="V3277" i="1"/>
  <c r="V913" i="1"/>
  <c r="V4148" i="1"/>
  <c r="V4408" i="1"/>
  <c r="V3893" i="1"/>
  <c r="V1462" i="1"/>
  <c r="V1520" i="1"/>
  <c r="V4212" i="1"/>
  <c r="V694" i="1"/>
  <c r="V2624" i="1"/>
  <c r="V157" i="1"/>
  <c r="V335" i="1"/>
  <c r="V1231" i="1"/>
  <c r="V3148" i="1"/>
  <c r="V1143" i="1"/>
  <c r="V1663" i="1"/>
  <c r="V3918" i="1"/>
  <c r="V1034" i="1"/>
  <c r="V3094" i="1"/>
  <c r="V1468" i="1"/>
  <c r="V3017" i="1"/>
  <c r="V2982" i="1"/>
  <c r="V4278" i="1"/>
  <c r="V1674" i="1"/>
  <c r="V1105" i="1"/>
  <c r="V4983" i="1"/>
  <c r="V3439" i="1"/>
  <c r="V4062" i="1"/>
  <c r="V1108" i="1"/>
  <c r="V3041" i="1"/>
  <c r="V2523" i="1"/>
  <c r="V2489" i="1"/>
  <c r="V3914" i="1"/>
  <c r="V2764" i="1"/>
  <c r="V1253" i="1"/>
  <c r="V2988" i="1"/>
  <c r="V4315" i="1"/>
  <c r="V912" i="1"/>
  <c r="V4773" i="1"/>
  <c r="V2217" i="1"/>
  <c r="V2589" i="1"/>
  <c r="V253" i="1"/>
  <c r="V4381" i="1"/>
  <c r="V3606" i="1"/>
  <c r="V758" i="1"/>
  <c r="V3372" i="1"/>
  <c r="V2165" i="1"/>
  <c r="V2980" i="1"/>
  <c r="V3646" i="1"/>
  <c r="V459" i="1"/>
  <c r="V1394" i="1"/>
  <c r="V1026" i="1"/>
  <c r="V3557" i="1"/>
  <c r="V72" i="1"/>
  <c r="V517" i="1"/>
  <c r="V1163" i="1"/>
  <c r="V4073" i="1"/>
  <c r="V4693" i="1"/>
  <c r="V2256" i="1"/>
  <c r="V3534" i="1"/>
  <c r="V415" i="1"/>
  <c r="V4718" i="1"/>
  <c r="V2579" i="1"/>
  <c r="V3146" i="1"/>
  <c r="V4715" i="1"/>
  <c r="V40" i="1"/>
  <c r="V4072" i="1"/>
  <c r="V2330" i="1"/>
  <c r="V1199" i="1"/>
  <c r="V3681" i="1"/>
  <c r="V1843" i="1"/>
  <c r="V3504" i="1"/>
  <c r="V763" i="1"/>
  <c r="V2469" i="1"/>
  <c r="V193" i="1"/>
  <c r="V4572" i="1"/>
  <c r="V1140" i="1"/>
  <c r="V2521" i="1"/>
  <c r="V2218" i="1"/>
  <c r="V934" i="1"/>
  <c r="V3168" i="1"/>
  <c r="V307" i="1"/>
  <c r="V4049" i="1"/>
  <c r="V1799" i="1"/>
  <c r="V4178" i="1"/>
  <c r="V3070" i="1"/>
  <c r="V1218" i="1"/>
  <c r="V2889" i="1"/>
  <c r="V4498" i="1"/>
  <c r="V1428" i="1"/>
  <c r="V206" i="1"/>
  <c r="V4827" i="1"/>
  <c r="V3668" i="1"/>
  <c r="V2102" i="1"/>
  <c r="V1555" i="1"/>
  <c r="V1877" i="1"/>
  <c r="V244" i="1"/>
  <c r="V4550" i="1"/>
  <c r="V1854" i="1"/>
  <c r="V3692" i="1"/>
  <c r="V315" i="1"/>
  <c r="V246" i="1"/>
  <c r="V4351" i="1"/>
  <c r="V1211" i="1"/>
  <c r="V1416" i="1"/>
  <c r="V569" i="1"/>
  <c r="V2263" i="1"/>
  <c r="V3548" i="1"/>
  <c r="V840" i="1"/>
  <c r="V2556" i="1"/>
  <c r="V2844" i="1"/>
  <c r="V2827" i="1"/>
  <c r="V2154" i="1"/>
  <c r="V568" i="1"/>
  <c r="V2114" i="1"/>
  <c r="V1371" i="1"/>
  <c r="V2161" i="1"/>
  <c r="V4332" i="1"/>
  <c r="V597" i="1"/>
  <c r="V3324" i="1"/>
  <c r="V2709" i="1"/>
  <c r="V1324" i="1"/>
  <c r="V2047" i="1"/>
  <c r="V3844" i="1"/>
  <c r="V2253" i="1"/>
  <c r="V2156" i="1"/>
  <c r="V3874" i="1"/>
  <c r="V4534" i="1"/>
  <c r="V2610" i="1"/>
  <c r="V2852" i="1"/>
  <c r="V3415" i="1"/>
  <c r="V1078" i="1"/>
  <c r="V4204" i="1"/>
  <c r="V3969" i="1"/>
  <c r="V3200" i="1"/>
  <c r="V1616" i="1"/>
  <c r="V2187" i="1"/>
  <c r="V651" i="1"/>
  <c r="V1716" i="1"/>
  <c r="V3660" i="1"/>
  <c r="V56" i="1"/>
  <c r="V1476" i="1"/>
  <c r="V3476" i="1"/>
  <c r="V946" i="1"/>
  <c r="V4590" i="1"/>
  <c r="V4886" i="1"/>
  <c r="V1291" i="1"/>
  <c r="V481" i="1"/>
  <c r="V3932" i="1"/>
  <c r="V5001" i="1"/>
  <c r="V2138" i="1"/>
  <c r="V3913" i="1"/>
  <c r="V811" i="1"/>
  <c r="V456" i="1"/>
  <c r="V718" i="1"/>
  <c r="V1646" i="1"/>
  <c r="V948" i="1"/>
  <c r="V1561" i="1"/>
  <c r="V4341" i="1"/>
  <c r="V1215" i="1"/>
  <c r="V4655" i="1"/>
  <c r="V4861" i="1"/>
  <c r="V2846" i="1"/>
  <c r="V613" i="1"/>
  <c r="V1359" i="1"/>
  <c r="V2135" i="1"/>
  <c r="V4170" i="1"/>
  <c r="V2786" i="1"/>
  <c r="V4758" i="1"/>
  <c r="V2860" i="1"/>
  <c r="V4929" i="1"/>
  <c r="V857" i="1"/>
  <c r="V1993" i="1"/>
  <c r="V2331" i="1"/>
  <c r="V4407" i="1"/>
  <c r="V1577" i="1"/>
  <c r="V4021" i="1"/>
  <c r="V4714" i="1"/>
  <c r="V4394" i="1"/>
  <c r="V453" i="1"/>
  <c r="V3112" i="1"/>
  <c r="V1578" i="1"/>
  <c r="V2687" i="1"/>
  <c r="V3866" i="1"/>
  <c r="V2319" i="1"/>
  <c r="V1271" i="1"/>
  <c r="V1120" i="1"/>
  <c r="V987" i="1"/>
  <c r="V2935" i="1"/>
  <c r="V994" i="1"/>
  <c r="V2641" i="1"/>
  <c r="V3714" i="1"/>
  <c r="V4788" i="1"/>
  <c r="V4757" i="1"/>
  <c r="V3287" i="1"/>
  <c r="V2334" i="1"/>
  <c r="V1860" i="1"/>
  <c r="V3814" i="1"/>
  <c r="V3621" i="1"/>
  <c r="V4342" i="1"/>
  <c r="V1160" i="1"/>
  <c r="V1802" i="1"/>
  <c r="V3543" i="1"/>
  <c r="V4822" i="1"/>
  <c r="V2914" i="1"/>
  <c r="V1024" i="1"/>
  <c r="V2203" i="1"/>
  <c r="V4724" i="1"/>
  <c r="V4536" i="1"/>
  <c r="V2332" i="1"/>
  <c r="V2137" i="1"/>
  <c r="V4055" i="1"/>
  <c r="V3170" i="1"/>
  <c r="V1826" i="1"/>
  <c r="V290" i="1"/>
  <c r="V4756" i="1"/>
  <c r="V3992" i="1"/>
  <c r="V4448" i="1"/>
  <c r="V4493" i="1"/>
  <c r="V1791" i="1"/>
  <c r="V3436" i="1"/>
  <c r="V4784" i="1"/>
  <c r="V3843" i="1"/>
  <c r="V4609" i="1"/>
  <c r="V4333" i="1"/>
  <c r="V2126" i="1"/>
  <c r="V2447" i="1"/>
  <c r="V4142" i="1"/>
  <c r="V393" i="1"/>
  <c r="V25" i="1"/>
  <c r="V349" i="1"/>
  <c r="V3031" i="1"/>
  <c r="V2418" i="1"/>
  <c r="V2746" i="1"/>
  <c r="V2817" i="1"/>
  <c r="V4722" i="1"/>
  <c r="V2783" i="1"/>
  <c r="V3854" i="1"/>
  <c r="V1310" i="1"/>
  <c r="V3545" i="1"/>
  <c r="V2394" i="1"/>
  <c r="V639" i="1"/>
  <c r="V2452" i="1"/>
  <c r="V155" i="1"/>
  <c r="V74" i="1"/>
  <c r="V1104" i="1"/>
  <c r="V407" i="1"/>
  <c r="V850" i="1"/>
  <c r="V2634" i="1"/>
  <c r="V4052" i="1"/>
  <c r="V1262" i="1"/>
  <c r="V1815" i="1"/>
  <c r="V3705" i="1"/>
  <c r="V3101" i="1"/>
  <c r="V1314" i="1"/>
  <c r="V3718" i="1"/>
  <c r="V671" i="1"/>
  <c r="V62" i="1"/>
  <c r="V576" i="1"/>
  <c r="V4859" i="1"/>
  <c r="V2919" i="1"/>
  <c r="V3339" i="1"/>
  <c r="V4671" i="1"/>
  <c r="V3652" i="1"/>
  <c r="V1979" i="1"/>
  <c r="V4299" i="1"/>
  <c r="V1246" i="1"/>
  <c r="V4817" i="1"/>
  <c r="V4176" i="1"/>
  <c r="V2956" i="1"/>
  <c r="V256" i="1"/>
  <c r="V2199" i="1"/>
  <c r="V3076" i="1"/>
  <c r="V1931" i="1"/>
  <c r="V2813" i="1"/>
  <c r="V2664" i="1"/>
  <c r="V812" i="1"/>
  <c r="V4958" i="1"/>
  <c r="V1582" i="1"/>
  <c r="V3190" i="1"/>
  <c r="V3434" i="1"/>
  <c r="V4654" i="1"/>
  <c r="V2296" i="1"/>
  <c r="V4499" i="1"/>
  <c r="V2300" i="1"/>
  <c r="V4372" i="1"/>
  <c r="V75" i="1"/>
  <c r="V4618" i="1"/>
  <c r="V4065" i="1"/>
  <c r="V2661" i="1"/>
  <c r="V3088" i="1"/>
  <c r="V1767" i="1"/>
  <c r="V225" i="1"/>
  <c r="V145" i="1"/>
  <c r="V892" i="1"/>
  <c r="V51" i="1"/>
  <c r="V2840" i="1"/>
  <c r="V739" i="1"/>
  <c r="V1002" i="1"/>
  <c r="V1121" i="1"/>
  <c r="V3458" i="1"/>
  <c r="V1608" i="1"/>
  <c r="V1248" i="1"/>
  <c r="V49" i="1"/>
  <c r="V2601" i="1"/>
  <c r="V4862" i="1"/>
  <c r="V3890" i="1"/>
  <c r="V1373" i="1"/>
  <c r="V686" i="1"/>
  <c r="V3397" i="1"/>
  <c r="V2034" i="1"/>
  <c r="V4152" i="1"/>
  <c r="V4317" i="1"/>
  <c r="V37" i="1"/>
  <c r="V2353" i="1"/>
  <c r="V3819" i="1"/>
  <c r="V1258" i="1"/>
  <c r="V1299" i="1"/>
  <c r="V409" i="1"/>
  <c r="V4472" i="1"/>
  <c r="V534" i="1"/>
  <c r="V2395" i="1"/>
  <c r="V3073" i="1"/>
  <c r="V4530" i="1"/>
  <c r="V111" i="1"/>
  <c r="V2258" i="1"/>
  <c r="V1607" i="1"/>
  <c r="V4791" i="1"/>
  <c r="V4459" i="1"/>
  <c r="V2895" i="1"/>
  <c r="V3943" i="1"/>
  <c r="V4823" i="1"/>
  <c r="V1123" i="1"/>
  <c r="V4597" i="1"/>
  <c r="V2455" i="1"/>
  <c r="V2528" i="1"/>
  <c r="V737" i="1"/>
  <c r="V505" i="1"/>
  <c r="V1178" i="1"/>
  <c r="V93" i="1"/>
  <c r="V2948" i="1"/>
  <c r="V4829" i="1"/>
  <c r="V3880" i="1"/>
  <c r="V2038" i="1"/>
  <c r="V4002" i="1"/>
  <c r="V4195" i="1"/>
  <c r="V3940" i="1"/>
  <c r="V1597" i="1"/>
  <c r="V4044" i="1"/>
  <c r="V1457" i="1"/>
  <c r="V4092" i="1"/>
  <c r="V3511" i="1"/>
  <c r="V257" i="1"/>
  <c r="V824" i="1"/>
  <c r="V4369" i="1"/>
  <c r="V1345" i="1"/>
  <c r="V3421" i="1"/>
  <c r="V2777" i="1"/>
  <c r="V964" i="1"/>
  <c r="V2121" i="1"/>
  <c r="V486" i="1"/>
  <c r="V3484" i="1"/>
  <c r="V4760" i="1"/>
  <c r="V2043" i="1"/>
  <c r="V2902" i="1"/>
  <c r="V1157" i="1"/>
  <c r="V4546" i="1"/>
  <c r="V3527" i="1"/>
  <c r="V2133" i="1"/>
  <c r="V4644" i="1"/>
  <c r="V2600" i="1"/>
  <c r="V3977" i="1"/>
  <c r="V4782" i="1"/>
  <c r="V1294" i="1"/>
  <c r="V2590" i="1"/>
  <c r="V2036" i="1"/>
  <c r="V4039" i="1"/>
  <c r="V511" i="1"/>
  <c r="V1754" i="1"/>
  <c r="V2224" i="1"/>
  <c r="V4814" i="1"/>
  <c r="V2503" i="1"/>
  <c r="V3463" i="1"/>
  <c r="V2206" i="1"/>
  <c r="V4495" i="1"/>
  <c r="V4689" i="1"/>
  <c r="V2932" i="1"/>
  <c r="V4628" i="1"/>
  <c r="V3093" i="1"/>
  <c r="V657" i="1"/>
  <c r="V1427" i="1"/>
  <c r="V4575" i="1"/>
  <c r="V1119" i="1"/>
  <c r="V4349" i="1"/>
  <c r="V1584" i="1"/>
  <c r="V1076" i="1"/>
  <c r="V4544" i="1"/>
  <c r="V2861" i="1"/>
  <c r="V693" i="1"/>
  <c r="V3578" i="1"/>
  <c r="V3164" i="1"/>
  <c r="V2583" i="1"/>
  <c r="V2316" i="1"/>
  <c r="V2290" i="1"/>
  <c r="V1461" i="1"/>
  <c r="V1685" i="1"/>
  <c r="V2773" i="1"/>
  <c r="V1850" i="1"/>
  <c r="V1308" i="1"/>
  <c r="V3689" i="1"/>
  <c r="V2072" i="1"/>
  <c r="V1321" i="1"/>
  <c r="V3267" i="1"/>
  <c r="V4887" i="1"/>
  <c r="V3688" i="1"/>
  <c r="V1478" i="1"/>
  <c r="V4586" i="1"/>
  <c r="V3221" i="1"/>
  <c r="V3380" i="1"/>
  <c r="V1786" i="1"/>
  <c r="V2998" i="1"/>
  <c r="V83" i="1"/>
  <c r="V3669" i="1"/>
  <c r="V1490" i="1"/>
  <c r="V4350" i="1"/>
  <c r="V122" i="1"/>
  <c r="V2236" i="1"/>
  <c r="V4896" i="1"/>
  <c r="V2372" i="1"/>
  <c r="V2346" i="1"/>
  <c r="V2226" i="1"/>
  <c r="V4677" i="1"/>
  <c r="V3855" i="1"/>
  <c r="V113" i="1"/>
  <c r="V2964" i="1"/>
  <c r="V2088" i="1"/>
  <c r="V4090" i="1"/>
  <c r="V1745" i="1"/>
  <c r="V2891" i="1"/>
  <c r="V1809" i="1"/>
  <c r="V846" i="1"/>
  <c r="V1717" i="1"/>
  <c r="V704" i="1"/>
  <c r="V735" i="1"/>
  <c r="V1049" i="1"/>
  <c r="V3467" i="1"/>
  <c r="V1419" i="1"/>
  <c r="V277" i="1"/>
  <c r="V382" i="1"/>
  <c r="V2018" i="1"/>
  <c r="V4344" i="1"/>
  <c r="V4490" i="1"/>
  <c r="V4529" i="1"/>
  <c r="V3604" i="1"/>
  <c r="V4458" i="1"/>
  <c r="V347" i="1"/>
  <c r="V4867" i="1"/>
  <c r="V537" i="1"/>
  <c r="V3143" i="1"/>
  <c r="V2598" i="1"/>
  <c r="V573" i="1"/>
  <c r="V4552" i="1"/>
  <c r="V1696" i="1"/>
  <c r="V1806" i="1"/>
  <c r="V3374" i="1"/>
  <c r="V319" i="1"/>
  <c r="V759" i="1"/>
  <c r="V325" i="1"/>
  <c r="V3289" i="1"/>
  <c r="V834" i="1"/>
  <c r="V3223" i="1"/>
  <c r="V1197" i="1"/>
  <c r="V4084" i="1"/>
  <c r="V2913" i="1"/>
  <c r="V1395" i="1"/>
  <c r="V2464" i="1"/>
  <c r="V3703" i="1"/>
  <c r="V2963" i="1"/>
  <c r="V4989" i="1"/>
  <c r="V1122" i="1"/>
  <c r="V3276" i="1"/>
  <c r="V1089" i="1"/>
  <c r="V3205" i="1"/>
  <c r="V673" i="1"/>
  <c r="V3326" i="1"/>
  <c r="V1136" i="1"/>
  <c r="V3071" i="1"/>
  <c r="V2123" i="1"/>
  <c r="V2338" i="1"/>
  <c r="V818" i="1"/>
  <c r="V2374" i="1"/>
  <c r="V506" i="1"/>
  <c r="V848" i="1"/>
  <c r="V2152" i="1"/>
  <c r="V4674" i="1"/>
  <c r="V2662" i="1"/>
  <c r="V1124" i="1"/>
  <c r="V2732" i="1"/>
  <c r="V2912" i="1"/>
  <c r="V3026" i="1"/>
  <c r="V333" i="1"/>
  <c r="V3998" i="1"/>
  <c r="V4348" i="1"/>
  <c r="V4650" i="1"/>
  <c r="V3862" i="1"/>
  <c r="V2247" i="1"/>
  <c r="V540" i="1"/>
  <c r="V2909" i="1"/>
  <c r="V2172" i="1"/>
  <c r="V4064" i="1"/>
  <c r="V4318" i="1"/>
  <c r="V3774" i="1"/>
  <c r="V995" i="1"/>
  <c r="V3801" i="1"/>
  <c r="V4374" i="1"/>
  <c r="V3881" i="1"/>
  <c r="V4114" i="1"/>
  <c r="V4419" i="1"/>
  <c r="V4183" i="1"/>
  <c r="V4857" i="1"/>
  <c r="V3274" i="1"/>
  <c r="V2955" i="1"/>
  <c r="V4033" i="1"/>
  <c r="V4716" i="1"/>
  <c r="V1493" i="1"/>
  <c r="V1557" i="1"/>
  <c r="V2408" i="1"/>
  <c r="V4640" i="1"/>
  <c r="V590" i="1"/>
  <c r="V1236" i="1"/>
  <c r="V1525" i="1"/>
  <c r="V3820" i="1"/>
  <c r="V2118" i="1"/>
  <c r="V4145" i="1"/>
  <c r="V1195" i="1"/>
  <c r="V2811" i="1"/>
  <c r="V4181" i="1"/>
  <c r="V3418" i="1"/>
  <c r="V170" i="1"/>
  <c r="V2429" i="1"/>
  <c r="V303" i="1"/>
  <c r="V406" i="1"/>
  <c r="V2007" i="1"/>
  <c r="V4229" i="1"/>
  <c r="V4383" i="1"/>
  <c r="V3580" i="1"/>
  <c r="V3231" i="1"/>
  <c r="V4478" i="1"/>
  <c r="V799" i="1"/>
  <c r="V2663" i="1"/>
  <c r="V291" i="1"/>
  <c r="V2343" i="1"/>
  <c r="V1651" i="1"/>
  <c r="V3248" i="1"/>
  <c r="V3953" i="1"/>
  <c r="V4231" i="1"/>
  <c r="V218" i="1"/>
  <c r="V624" i="1"/>
  <c r="V676" i="1"/>
  <c r="V1292" i="1"/>
  <c r="V2518" i="1"/>
  <c r="V4198" i="1"/>
  <c r="V1268" i="1"/>
  <c r="V2585" i="1"/>
  <c r="V2012" i="1"/>
  <c r="V1150" i="1"/>
  <c r="V3309" i="1"/>
  <c r="V3609" i="1"/>
  <c r="V2312" i="1"/>
  <c r="V2657" i="1"/>
  <c r="V1919" i="1"/>
  <c r="V1835" i="1"/>
  <c r="V4941" i="1"/>
  <c r="V1565" i="1"/>
  <c r="V4652" i="1"/>
  <c r="V2717" i="1"/>
  <c r="V2307" i="1"/>
  <c r="V3084" i="1"/>
  <c r="V392" i="1"/>
  <c r="V4746" i="1"/>
  <c r="V4918" i="1"/>
  <c r="V958" i="1"/>
  <c r="V2759" i="1"/>
  <c r="V2879" i="1"/>
  <c r="V632" i="1"/>
  <c r="V1377" i="1"/>
  <c r="V984" i="1"/>
  <c r="V2994" i="1"/>
  <c r="V733" i="1"/>
  <c r="V1227" i="1"/>
  <c r="V4409" i="1"/>
  <c r="V717" i="1"/>
  <c r="V4118" i="1"/>
  <c r="V3312" i="1"/>
  <c r="V2232" i="1"/>
  <c r="V3787" i="1"/>
  <c r="V4734" i="1"/>
  <c r="V945" i="1"/>
  <c r="V2413" i="1"/>
  <c r="V2466" i="1"/>
  <c r="V2704" i="1"/>
  <c r="V925" i="1"/>
  <c r="V4508" i="1"/>
  <c r="V2837" i="1"/>
  <c r="V1639" i="1"/>
  <c r="V1149" i="1"/>
  <c r="V92" i="1"/>
  <c r="V4255" i="1"/>
  <c r="V1438" i="1"/>
  <c r="V1175" i="1"/>
  <c r="V4059" i="1"/>
  <c r="V4061" i="1"/>
  <c r="V767" i="1"/>
  <c r="V4569" i="1"/>
  <c r="V2575" i="1"/>
  <c r="V1039" i="1"/>
  <c r="V2074" i="1"/>
  <c r="V3716" i="1"/>
  <c r="V1189" i="1"/>
  <c r="V2355" i="1"/>
  <c r="V2498" i="1"/>
  <c r="V4160" i="1"/>
  <c r="V548" i="1"/>
  <c r="V1625" i="1"/>
  <c r="V4755" i="1"/>
  <c r="V2348" i="1"/>
  <c r="V4968" i="1"/>
  <c r="V3206" i="1"/>
  <c r="V4329" i="1"/>
  <c r="V1567" i="1"/>
  <c r="V4378" i="1"/>
  <c r="V2655" i="1"/>
  <c r="V341" i="1"/>
  <c r="V4444" i="1"/>
  <c r="V3028" i="1"/>
  <c r="V1526" i="1"/>
  <c r="V940" i="1"/>
  <c r="V825" i="1"/>
  <c r="V129" i="1"/>
  <c r="V3166" i="1"/>
  <c r="V2697" i="1"/>
  <c r="V2441" i="1"/>
  <c r="V3137" i="1"/>
  <c r="V712" i="1"/>
  <c r="V1728" i="1"/>
  <c r="V2500" i="1"/>
  <c r="V3923" i="1"/>
  <c r="V1382" i="1"/>
  <c r="V2183" i="1"/>
  <c r="V4202" i="1"/>
  <c r="V1827" i="1"/>
  <c r="V3008" i="1"/>
  <c r="V2863" i="1"/>
  <c r="V4580" i="1"/>
  <c r="V1744" i="1"/>
  <c r="V2354" i="1"/>
  <c r="V2474" i="1"/>
  <c r="V2604" i="1"/>
  <c r="V3224" i="1"/>
  <c r="V373" i="1"/>
  <c r="V4001" i="1"/>
  <c r="V4702" i="1"/>
  <c r="V4127" i="1"/>
  <c r="V2820" i="1"/>
  <c r="V989" i="1"/>
  <c r="V2992" i="1"/>
  <c r="V1272" i="1"/>
  <c r="V2222" i="1"/>
  <c r="V280" i="1"/>
  <c r="V1131" i="1"/>
  <c r="V1241" i="1"/>
  <c r="V4138" i="1"/>
  <c r="V2656" i="1"/>
  <c r="V3509" i="1"/>
  <c r="V101" i="1"/>
  <c r="V637" i="1"/>
  <c r="V4482" i="1"/>
  <c r="V3929" i="1"/>
  <c r="V2111" i="1"/>
  <c r="V4843" i="1"/>
  <c r="V2870" i="1"/>
  <c r="V498" i="1"/>
  <c r="V4778" i="1"/>
  <c r="V3005" i="1"/>
  <c r="V228" i="1"/>
  <c r="V629" i="1"/>
  <c r="V3135" i="1"/>
  <c r="V591" i="1"/>
  <c r="V1313" i="1"/>
  <c r="V4761" i="1"/>
  <c r="V993" i="1"/>
  <c r="V3225" i="1"/>
  <c r="V4485" i="1"/>
  <c r="V278" i="1"/>
  <c r="V1680" i="1"/>
  <c r="V2940" i="1"/>
  <c r="V1233" i="1"/>
  <c r="V910" i="1"/>
  <c r="V2723" i="1"/>
  <c r="V3856" i="1"/>
  <c r="V3697" i="1"/>
  <c r="V1638" i="1"/>
  <c r="V1590" i="1"/>
  <c r="V1955" i="1"/>
  <c r="V1186" i="1"/>
  <c r="V465" i="1"/>
  <c r="V3832" i="1"/>
  <c r="V3725" i="1"/>
  <c r="V1770" i="1"/>
  <c r="V968" i="1"/>
  <c r="V2404" i="1"/>
  <c r="V941" i="1"/>
  <c r="V1343" i="1"/>
  <c r="V4071" i="1"/>
  <c r="V4171" i="1"/>
  <c r="V3045" i="1"/>
  <c r="V2071" i="1"/>
  <c r="V3522" i="1"/>
  <c r="V2377" i="1"/>
  <c r="V1145" i="1"/>
  <c r="V2928" i="1"/>
  <c r="V2789" i="1"/>
  <c r="V4953" i="1"/>
  <c r="V2995" i="1"/>
  <c r="V2432" i="1"/>
  <c r="V2473" i="1"/>
  <c r="V3858" i="1"/>
  <c r="V3056" i="1"/>
  <c r="V3539" i="1"/>
  <c r="V4047" i="1"/>
  <c r="V3749" i="1"/>
  <c r="V1337" i="1"/>
  <c r="V1658" i="1"/>
  <c r="V572" i="1"/>
  <c r="V4996" i="1"/>
  <c r="V1081" i="1"/>
  <c r="V2405" i="1"/>
  <c r="V1681" i="1"/>
  <c r="V3813" i="1"/>
  <c r="V4144" i="1"/>
  <c r="V2011" i="1"/>
  <c r="V1965" i="1"/>
  <c r="V2576" i="1"/>
  <c r="V2812" i="1"/>
  <c r="V2062" i="1"/>
  <c r="V1117" i="1"/>
  <c r="V4803" i="1"/>
  <c r="V2915" i="1"/>
  <c r="V4302" i="1"/>
  <c r="V730" i="1"/>
  <c r="V1739" i="1"/>
  <c r="V3754" i="1"/>
  <c r="V1781" i="1"/>
  <c r="V3420" i="1"/>
  <c r="V4612" i="1"/>
  <c r="V4538" i="1"/>
  <c r="V167" i="1"/>
  <c r="V178" i="1"/>
  <c r="V3402" i="1"/>
  <c r="V4625" i="1"/>
  <c r="V2522" i="1"/>
  <c r="V4892" i="1"/>
  <c r="V2069" i="1"/>
  <c r="V2978" i="1"/>
  <c r="V783" i="1"/>
  <c r="V1409" i="1"/>
  <c r="V3125" i="1"/>
  <c r="V2322" i="1"/>
  <c r="V865" i="1"/>
  <c r="V4269" i="1"/>
  <c r="V3803" i="1"/>
  <c r="V4774" i="1"/>
  <c r="V870" i="1"/>
  <c r="V4920" i="1"/>
  <c r="V2836" i="1"/>
  <c r="V1889" i="1"/>
  <c r="V2254" i="1"/>
  <c r="V588" i="1"/>
  <c r="V1911" i="1"/>
  <c r="V3510" i="1"/>
  <c r="V3657" i="1"/>
  <c r="V3124" i="1"/>
  <c r="V553" i="1"/>
  <c r="V4711" i="1"/>
  <c r="V788" i="1"/>
  <c r="V2147" i="1"/>
  <c r="V1172" i="1"/>
  <c r="V924" i="1"/>
  <c r="V327" i="1"/>
  <c r="V3690" i="1"/>
  <c r="V1619" i="1"/>
  <c r="V4549" i="1"/>
  <c r="V3095" i="1"/>
  <c r="V4585" i="1"/>
  <c r="V3515" i="1"/>
  <c r="V1944" i="1"/>
  <c r="V956" i="1"/>
  <c r="V3955" i="1"/>
  <c r="V641" i="1"/>
  <c r="V1037" i="1"/>
  <c r="V2765" i="1"/>
  <c r="V3786" i="1"/>
  <c r="V2770" i="1"/>
  <c r="V2989" i="1"/>
  <c r="V2420" i="1"/>
  <c r="V1201" i="1"/>
  <c r="V1278" i="1"/>
  <c r="V3424" i="1"/>
  <c r="V4161" i="1"/>
  <c r="V210" i="1"/>
  <c r="V951" i="1"/>
  <c r="V2675" i="1"/>
  <c r="V1093" i="1"/>
  <c r="V3789" i="1"/>
  <c r="V1906" i="1"/>
  <c r="V3217" i="1"/>
  <c r="V4320" i="1"/>
  <c r="V1319" i="1"/>
  <c r="V757" i="1"/>
  <c r="V2774" i="1"/>
  <c r="V2048" i="1"/>
  <c r="V617" i="1"/>
  <c r="V2706" i="1"/>
  <c r="V1810" i="1"/>
  <c r="V4437" i="1"/>
  <c r="V1516" i="1"/>
  <c r="V4873" i="1"/>
  <c r="V1570" i="1"/>
  <c r="V1402" i="1"/>
  <c r="V264" i="1"/>
  <c r="V521" i="1"/>
  <c r="V4866" i="1"/>
  <c r="V480" i="1"/>
  <c r="V3132" i="1"/>
  <c r="V4860" i="1"/>
  <c r="V4916" i="1"/>
  <c r="V727" i="1"/>
  <c r="V1156" i="1"/>
  <c r="V678" i="1"/>
  <c r="V397" i="1"/>
  <c r="V3145" i="1"/>
  <c r="V1084" i="1"/>
  <c r="V3521" i="1"/>
  <c r="V3712" i="1"/>
  <c r="V2213" i="1"/>
  <c r="V1912" i="1"/>
  <c r="V4079" i="1"/>
  <c r="V2398" i="1"/>
  <c r="V104" i="1"/>
  <c r="V1914" i="1"/>
  <c r="V3341" i="1"/>
  <c r="V777" i="1"/>
  <c r="V4026" i="1"/>
  <c r="V535" i="1"/>
  <c r="V2569" i="1"/>
  <c r="V305" i="1"/>
  <c r="V389" i="1"/>
  <c r="V2289" i="1"/>
  <c r="V4634" i="1"/>
  <c r="V1165" i="1"/>
  <c r="V36" i="1"/>
  <c r="V3519" i="1"/>
  <c r="V2758" i="1"/>
  <c r="V891" i="1"/>
  <c r="V4990" i="1"/>
  <c r="V3513" i="1"/>
  <c r="V3560" i="1"/>
  <c r="V322" i="1"/>
  <c r="V484" i="1"/>
  <c r="V140" i="1"/>
  <c r="V719" i="1"/>
  <c r="V2083" i="1"/>
  <c r="V1950" i="1"/>
  <c r="V4607" i="1"/>
  <c r="V916" i="1"/>
  <c r="V4188" i="1"/>
  <c r="V708" i="1"/>
  <c r="V3432" i="1"/>
  <c r="V2969" i="1"/>
  <c r="V2475" i="1"/>
  <c r="V2042" i="1"/>
  <c r="V839" i="1"/>
  <c r="V4875" i="1"/>
  <c r="V1113" i="1"/>
  <c r="V3044" i="1"/>
  <c r="V2801" i="1"/>
  <c r="V1328" i="1"/>
  <c r="V3771" i="1"/>
  <c r="V4449" i="1"/>
  <c r="V1875" i="1"/>
  <c r="V1795" i="1"/>
  <c r="V1883" i="1"/>
  <c r="V4279" i="1"/>
  <c r="V2270" i="1"/>
  <c r="V1383" i="1"/>
  <c r="V4662" i="1"/>
  <c r="V3105" i="1"/>
  <c r="V1901" i="1"/>
  <c r="V2356" i="1"/>
  <c r="V3863" i="1"/>
  <c r="V2805" i="1"/>
  <c r="V90" i="1"/>
  <c r="V4289" i="1"/>
  <c r="V3860" i="1"/>
  <c r="V952" i="1"/>
  <c r="V648" i="1"/>
  <c r="V1380" i="1"/>
  <c r="V3106" i="1"/>
  <c r="V3917" i="1"/>
  <c r="V4780" i="1"/>
  <c r="V1834" i="1"/>
  <c r="V1501" i="1"/>
  <c r="V1481" i="1"/>
  <c r="V619" i="1"/>
  <c r="V219" i="1"/>
  <c r="V2235" i="1"/>
  <c r="V1216" i="1"/>
  <c r="V353" i="1"/>
  <c r="V29" i="1"/>
  <c r="V2538" i="1"/>
  <c r="V1134" i="1"/>
  <c r="V4436" i="1"/>
  <c r="V1601" i="1"/>
  <c r="V3678" i="1"/>
  <c r="V3541" i="1"/>
  <c r="V296" i="1"/>
  <c r="V622" i="1"/>
  <c r="V2828" i="1"/>
  <c r="V2285" i="1"/>
  <c r="V797" i="1"/>
  <c r="V1480" i="1"/>
  <c r="V2606" i="1"/>
  <c r="V4414" i="1"/>
  <c r="V2241" i="1"/>
  <c r="V1672" i="1"/>
  <c r="V3474" i="1"/>
  <c r="V2767" i="1"/>
  <c r="V1954" i="1"/>
  <c r="V328" i="1"/>
  <c r="V677" i="1"/>
  <c r="V4801" i="1"/>
  <c r="V3322" i="1"/>
  <c r="V88" i="1"/>
  <c r="V2699" i="1"/>
  <c r="V2903" i="1"/>
  <c r="V3579" i="1"/>
  <c r="V4421" i="1"/>
  <c r="V1538" i="1"/>
  <c r="V4088" i="1"/>
  <c r="V365" i="1"/>
  <c r="V2933" i="1"/>
  <c r="V3296" i="1"/>
  <c r="V4237" i="1"/>
  <c r="V2170" i="1"/>
  <c r="V1978" i="1"/>
  <c r="V2109" i="1"/>
  <c r="V1182" i="1"/>
  <c r="V2015" i="1"/>
  <c r="V1587" i="1"/>
  <c r="V442" i="1"/>
  <c r="V725" i="1"/>
  <c r="V4094" i="1"/>
  <c r="V1881" i="1"/>
  <c r="V2636" i="1"/>
  <c r="V2496" i="1"/>
  <c r="V2829" i="1"/>
  <c r="V4205" i="1"/>
  <c r="V726" i="1"/>
  <c r="V4335" i="1"/>
  <c r="V48" i="1"/>
  <c r="V1366" i="1"/>
  <c r="V716" i="1"/>
  <c r="V260" i="1"/>
  <c r="V4519" i="1"/>
  <c r="V1069" i="1"/>
  <c r="V1001" i="1"/>
  <c r="V4189" i="1"/>
  <c r="V3883" i="1"/>
  <c r="V1702" i="1"/>
  <c r="V3043" i="1"/>
  <c r="V3486" i="1"/>
  <c r="V592" i="1"/>
  <c r="V4286" i="1"/>
  <c r="V4475" i="1"/>
  <c r="V3610" i="1"/>
  <c r="V2839" i="1"/>
  <c r="V4211" i="1"/>
  <c r="V2341" i="1"/>
  <c r="V4153" i="1"/>
  <c r="V1230" i="1"/>
  <c r="V804" i="1"/>
  <c r="V3852" i="1"/>
  <c r="V3944" i="1"/>
  <c r="V2215" i="1"/>
  <c r="V3696" i="1"/>
  <c r="V4210" i="1"/>
  <c r="V3851" i="1"/>
  <c r="V4140" i="1"/>
  <c r="V4557" i="1"/>
  <c r="V3979" i="1"/>
  <c r="V1890" i="1"/>
  <c r="V3889" i="1"/>
  <c r="V4555" i="1"/>
  <c r="V284" i="1"/>
  <c r="V1475" i="1"/>
  <c r="V138" i="1"/>
  <c r="V3538" i="1"/>
  <c r="V114" i="1"/>
  <c r="V4185" i="1"/>
  <c r="V4387" i="1"/>
  <c r="V1225" i="1"/>
  <c r="V2970" i="1"/>
  <c r="V4751" i="1"/>
  <c r="V4532" i="1"/>
  <c r="V936" i="1"/>
  <c r="V3920" i="1"/>
  <c r="V1804" i="1"/>
  <c r="V2041" i="1"/>
  <c r="V3950" i="1"/>
  <c r="V3382" i="1"/>
  <c r="V223" i="1"/>
  <c r="V562" i="1"/>
  <c r="V1370" i="1"/>
  <c r="V431" i="1"/>
  <c r="V4224" i="1"/>
  <c r="V4568" i="1"/>
  <c r="V4035" i="1"/>
  <c r="V4707" i="1"/>
  <c r="V1562" i="1"/>
  <c r="V3614" i="1"/>
  <c r="V4241" i="1"/>
  <c r="V3222" i="1"/>
  <c r="V4067" i="1"/>
  <c r="V4619" i="1"/>
  <c r="V2449" i="1"/>
  <c r="V26" i="1"/>
  <c r="V3810" i="1"/>
  <c r="V1953" i="1"/>
  <c r="V4617" i="1"/>
  <c r="V1055" i="1"/>
  <c r="V3246" i="1"/>
  <c r="V3426" i="1"/>
  <c r="V4030" i="1"/>
  <c r="V1017" i="1"/>
  <c r="V3048" i="1"/>
  <c r="V4577" i="1"/>
  <c r="V2986" i="1"/>
  <c r="V2352" i="1"/>
  <c r="V4322" i="1"/>
  <c r="V1563" i="1"/>
  <c r="V3360" i="1"/>
  <c r="V2588" i="1"/>
  <c r="V1645" i="1"/>
  <c r="V1196" i="1"/>
  <c r="V1237" i="1"/>
  <c r="V1489" i="1"/>
  <c r="V2676" i="1"/>
  <c r="V3726" i="1"/>
  <c r="V1515" i="1"/>
  <c r="V3298" i="1"/>
  <c r="V343" i="1"/>
  <c r="V2718" i="1"/>
  <c r="V3331" i="1"/>
  <c r="V551" i="1"/>
  <c r="V404" i="1"/>
  <c r="V2831" i="1"/>
  <c r="V1655" i="1"/>
  <c r="V4951" i="1"/>
  <c r="V2872" i="1"/>
  <c r="V4872" i="1"/>
  <c r="V2669" i="1"/>
  <c r="V4559" i="1"/>
  <c r="V715" i="1"/>
  <c r="V4691" i="1"/>
  <c r="V18" i="1"/>
  <c r="V445" i="1"/>
  <c r="V4263" i="1"/>
  <c r="V1192" i="1"/>
  <c r="V4594" i="1"/>
  <c r="V386" i="1"/>
  <c r="V1085" i="1"/>
  <c r="V3235" i="1"/>
  <c r="V1342" i="1"/>
  <c r="V2365" i="1"/>
  <c r="V3067" i="1"/>
  <c r="V1009" i="1"/>
  <c r="V98" i="1"/>
  <c r="V4193" i="1"/>
  <c r="V2242" i="1"/>
  <c r="V1989" i="1"/>
  <c r="V2997" i="1"/>
  <c r="V4874" i="1"/>
  <c r="V3664" i="1"/>
  <c r="V1921" i="1"/>
  <c r="V27" i="1"/>
  <c r="V4389" i="1"/>
  <c r="V2219" i="1"/>
  <c r="V1038" i="1"/>
  <c r="V2063" i="1"/>
  <c r="V1559" i="1"/>
  <c r="V4428" i="1"/>
  <c r="V205" i="1"/>
  <c r="V4217" i="1"/>
  <c r="V2278" i="1"/>
  <c r="V1927" i="1"/>
  <c r="V1973" i="1"/>
  <c r="V3229" i="1"/>
  <c r="V4984" i="1"/>
  <c r="V1249" i="1"/>
  <c r="V1514" i="1"/>
  <c r="V4914" i="1"/>
  <c r="V1283" i="1"/>
  <c r="V3413" i="1"/>
  <c r="V428" i="1"/>
  <c r="V2175" i="1"/>
  <c r="V2910" i="1"/>
  <c r="V78" i="1"/>
  <c r="V1340" i="1"/>
  <c r="V1333" i="1"/>
  <c r="V4845" i="1"/>
  <c r="V3216" i="1"/>
  <c r="V4622" i="1"/>
  <c r="V3710" i="1"/>
  <c r="V1865" i="1"/>
  <c r="V2775" i="1"/>
  <c r="V2244" i="1"/>
  <c r="V116" i="1"/>
  <c r="V1851" i="1"/>
  <c r="V1309" i="1"/>
  <c r="V4169" i="1"/>
  <c r="V3337" i="1"/>
  <c r="V3370" i="1"/>
  <c r="V634" i="1"/>
  <c r="V3949" i="1"/>
  <c r="V1242" i="1"/>
  <c r="V3042" i="1"/>
  <c r="V2859" i="1"/>
  <c r="V1566" i="1"/>
  <c r="V1413" i="1"/>
  <c r="V4965" i="1"/>
  <c r="V1074" i="1"/>
  <c r="V3130" i="1"/>
  <c r="V1867" i="1"/>
  <c r="V457" i="1"/>
  <c r="V4497" i="1"/>
  <c r="V292" i="1"/>
  <c r="V3416" i="1"/>
  <c r="V2284" i="1"/>
  <c r="V3385" i="1"/>
  <c r="V10" i="1"/>
  <c r="V3083" i="1"/>
  <c r="V1968" i="1"/>
  <c r="V2618" i="1"/>
  <c r="V3176" i="1"/>
  <c r="V889" i="1"/>
  <c r="V2519" i="1"/>
  <c r="V2040" i="1"/>
  <c r="V929" i="1"/>
  <c r="V949" i="1"/>
  <c r="V2301" i="1"/>
  <c r="V4380" i="1"/>
  <c r="V4879" i="1"/>
  <c r="V1200" i="1"/>
  <c r="V1963" i="1"/>
  <c r="V1005" i="1"/>
  <c r="V4762" i="1"/>
  <c r="V4004" i="1"/>
  <c r="V4422" i="1"/>
  <c r="V3182" i="1"/>
  <c r="V2231" i="1"/>
  <c r="V1086" i="1"/>
  <c r="V909" i="1"/>
  <c r="V3306" i="1"/>
  <c r="V3684" i="1"/>
  <c r="V4804" i="1"/>
  <c r="V4128" i="1"/>
  <c r="V2977" i="1"/>
  <c r="V4501" i="1"/>
  <c r="V4583" i="1"/>
  <c r="V3988" i="1"/>
  <c r="V4182" i="1"/>
  <c r="V2439" i="1"/>
  <c r="V3435" i="1"/>
  <c r="V4197" i="1"/>
  <c r="V3503" i="1"/>
  <c r="V3107" i="1"/>
  <c r="V4403" i="1"/>
  <c r="V2458" i="1"/>
  <c r="V3633" i="1"/>
  <c r="V299" i="1"/>
  <c r="V2045" i="1"/>
  <c r="V3747" i="1"/>
  <c r="V4749" i="1"/>
  <c r="V1050" i="1"/>
  <c r="V245" i="1"/>
  <c r="V182" i="1"/>
  <c r="V1844" i="1"/>
  <c r="V4815" i="1"/>
  <c r="V2530" i="1"/>
  <c r="V3499" i="1"/>
  <c r="V4681" i="1"/>
  <c r="V3437" i="1"/>
  <c r="V2266" i="1"/>
  <c r="V4032" i="1"/>
  <c r="V531" i="1"/>
  <c r="V4392" i="1"/>
  <c r="V4050" i="1"/>
  <c r="V1167" i="1"/>
  <c r="V1267" i="1"/>
  <c r="V4024" i="1"/>
  <c r="V2453" i="1"/>
  <c r="V4294" i="1"/>
  <c r="V1503" i="1"/>
  <c r="V4162" i="1"/>
  <c r="V1431" i="1"/>
  <c r="V4426" i="1"/>
  <c r="V234" i="1"/>
  <c r="V1420" i="1"/>
  <c r="V4824" i="1"/>
  <c r="V3185" i="1"/>
  <c r="V773" i="1"/>
  <c r="V1905" i="1"/>
  <c r="V4994" i="1"/>
  <c r="V339" i="1"/>
  <c r="V1097" i="1"/>
  <c r="V128" i="1"/>
  <c r="V4385" i="1"/>
  <c r="V467" i="1"/>
  <c r="V4528" i="1"/>
  <c r="V3465" i="1"/>
  <c r="V95" i="1"/>
  <c r="V4831" i="1"/>
  <c r="V776" i="1"/>
  <c r="V4720" i="1"/>
  <c r="V2460" i="1"/>
  <c r="V3252" i="1"/>
  <c r="V1870" i="1"/>
  <c r="V636" i="1"/>
  <c r="V4768" i="1"/>
  <c r="V3167" i="1"/>
  <c r="V4521" i="1"/>
  <c r="V3919" i="1"/>
  <c r="V4420" i="1"/>
  <c r="V973" i="1"/>
  <c r="V2110" i="1"/>
  <c r="V3256" i="1"/>
  <c r="V2075" i="1"/>
  <c r="V2459" i="1"/>
  <c r="V1045" i="1"/>
  <c r="V4651" i="1"/>
  <c r="V3628" i="1"/>
  <c r="V1245" i="1"/>
  <c r="V3257" i="1"/>
  <c r="V3299" i="1"/>
  <c r="V3313" i="1"/>
  <c r="V1554" i="1"/>
  <c r="V4399" i="1"/>
  <c r="V2112" i="1"/>
  <c r="V3959" i="1"/>
  <c r="V4201" i="1"/>
  <c r="V4883" i="1"/>
  <c r="V4943" i="1"/>
  <c r="V2440" i="1"/>
  <c r="V3249" i="1"/>
  <c r="V2711" i="1"/>
  <c r="V3393" i="1"/>
  <c r="V2678" i="1"/>
  <c r="V3830" i="1"/>
  <c r="V3332" i="1"/>
  <c r="V2190" i="1"/>
  <c r="V1707" i="1"/>
  <c r="V2342" i="1"/>
  <c r="V2603" i="1"/>
  <c r="V243" i="1"/>
  <c r="V1859" i="1"/>
  <c r="V2344" i="1"/>
  <c r="V3344" i="1"/>
  <c r="V2900" i="1"/>
  <c r="V2517" i="1"/>
  <c r="V3598" i="1"/>
  <c r="V610" i="1"/>
  <c r="V4117" i="1"/>
  <c r="V4600" i="1"/>
  <c r="V4070" i="1"/>
  <c r="V4375" i="1"/>
  <c r="V4095" i="1"/>
  <c r="V1137" i="1"/>
  <c r="V833" i="1"/>
  <c r="V546" i="1"/>
  <c r="V3033" i="1"/>
  <c r="V1985" i="1"/>
  <c r="V1100" i="1"/>
  <c r="V3373" i="1"/>
  <c r="V4642" i="1"/>
  <c r="V410" i="1"/>
  <c r="V1485" i="1"/>
  <c r="V3931" i="1"/>
  <c r="V293" i="1"/>
  <c r="V950" i="1"/>
  <c r="V1553" i="1"/>
  <c r="V4809" i="1"/>
  <c r="V4912" i="1"/>
  <c r="V4997" i="1"/>
  <c r="V4254" i="1"/>
  <c r="V981" i="1"/>
  <c r="V1848" i="1"/>
  <c r="V3695" i="1"/>
  <c r="V4363" i="1"/>
  <c r="V2677" i="1"/>
  <c r="V4977" i="1"/>
  <c r="V430" i="1"/>
  <c r="V1837" i="1"/>
  <c r="V3954" i="1"/>
  <c r="V3727" i="1"/>
  <c r="V4699" i="1"/>
  <c r="V2875" i="1"/>
  <c r="V1703" i="1"/>
  <c r="V2535" i="1"/>
  <c r="V361" i="1"/>
  <c r="V3993" i="1"/>
  <c r="V2800" i="1"/>
  <c r="V1821" i="1"/>
  <c r="V3295" i="1"/>
  <c r="V3090" i="1"/>
  <c r="V207" i="1"/>
  <c r="V1070" i="1"/>
  <c r="V4303" i="1"/>
  <c r="V3738" i="1"/>
  <c r="V688" i="1"/>
  <c r="V4888" i="1"/>
  <c r="V3662" i="1"/>
  <c r="V2098" i="1"/>
  <c r="V195" i="1"/>
  <c r="V3466" i="1"/>
  <c r="V1492" i="1"/>
  <c r="V3053" i="1"/>
  <c r="V314" i="1"/>
  <c r="V3721" i="1"/>
  <c r="V3951" i="1"/>
  <c r="V1519" i="1"/>
  <c r="V561" i="1"/>
  <c r="V19" i="1"/>
  <c r="V2993" i="1"/>
  <c r="V1334" i="1"/>
  <c r="V1743" i="1"/>
  <c r="V4194" i="1"/>
  <c r="V4805" i="1"/>
  <c r="V880" i="1"/>
  <c r="V4970" i="1"/>
  <c r="V3994" i="1"/>
  <c r="V4573" i="1"/>
  <c r="V838" i="1"/>
  <c r="V3126" i="1"/>
  <c r="V1273" i="1"/>
  <c r="V3175" i="1"/>
  <c r="V4101" i="1"/>
  <c r="V2084" i="1"/>
  <c r="V1549" i="1"/>
  <c r="V4316" i="1"/>
  <c r="V1722" i="1"/>
  <c r="V3169" i="1"/>
  <c r="V64" i="1"/>
  <c r="V285" i="1"/>
  <c r="V1181" i="1"/>
  <c r="V4613" i="1"/>
  <c r="V3212" i="1"/>
  <c r="V1103" i="1"/>
  <c r="V550" i="1"/>
  <c r="V2200" i="1"/>
  <c r="V3477" i="1"/>
  <c r="V3061" i="1"/>
  <c r="V4930" i="1"/>
  <c r="V2329" i="1"/>
  <c r="V4346" i="1"/>
  <c r="V2646" i="1"/>
  <c r="V2139" i="1"/>
  <c r="V3103" i="1"/>
  <c r="V1161" i="1"/>
  <c r="V3211" i="1"/>
  <c r="V1148" i="1"/>
  <c r="V1676" i="1"/>
  <c r="V2058" i="1"/>
  <c r="T3872" i="1"/>
  <c r="T3219" i="1"/>
  <c r="T4308" i="1"/>
  <c r="T2898" i="1"/>
  <c r="T2929" i="1"/>
  <c r="T3602" i="1"/>
  <c r="T3895" i="1"/>
  <c r="T3693" i="1"/>
  <c r="T2824" i="1"/>
  <c r="T2280" i="1"/>
  <c r="T2317" i="1"/>
  <c r="T3396" i="1"/>
  <c r="T4406" i="1"/>
  <c r="T2554" i="1"/>
  <c r="T1179" i="1"/>
  <c r="T4267" i="1"/>
  <c r="T1811" i="1"/>
  <c r="T692" i="1"/>
  <c r="T3571" i="1"/>
  <c r="T43" i="1"/>
  <c r="T1980" i="1"/>
  <c r="T4175" i="1"/>
  <c r="T189" i="1"/>
  <c r="T3958" i="1"/>
  <c r="T320" i="1"/>
  <c r="T4832" i="1"/>
  <c r="T751" i="1"/>
  <c r="T3406" i="1"/>
  <c r="T4147" i="1"/>
  <c r="T4319" i="1"/>
  <c r="T3100" i="1"/>
  <c r="T452" i="1"/>
  <c r="T3350" i="1"/>
  <c r="T4657" i="1"/>
  <c r="T2960" i="1"/>
  <c r="T2292" i="1"/>
  <c r="T202" i="1"/>
  <c r="T3891" i="1"/>
  <c r="T4345" i="1"/>
  <c r="T2810" i="1"/>
  <c r="T4256" i="1"/>
  <c r="T4068" i="1"/>
  <c r="T197" i="1"/>
  <c r="T869" i="1"/>
  <c r="T4111" i="1"/>
  <c r="T2340" i="1"/>
  <c r="T401" i="1"/>
  <c r="T483" i="1"/>
  <c r="T405" i="1"/>
  <c r="T1042" i="1"/>
  <c r="T3764" i="1"/>
  <c r="T1407" i="1"/>
  <c r="T3840" i="1"/>
  <c r="T254" i="1"/>
  <c r="T1666" i="1"/>
  <c r="T3886" i="1"/>
  <c r="T650" i="1"/>
  <c r="T2008" i="1"/>
  <c r="T1868" i="1"/>
  <c r="T2425" i="1"/>
  <c r="T4957" i="1"/>
  <c r="T2002" i="1"/>
  <c r="T1880" i="1"/>
  <c r="T4248" i="1"/>
  <c r="T3279" i="1"/>
  <c r="T570" i="1"/>
  <c r="T126" i="1"/>
  <c r="T647" i="1"/>
  <c r="T566" i="1"/>
  <c r="T1746" i="1"/>
  <c r="T741" i="1"/>
  <c r="T2854" i="1"/>
  <c r="T1384" i="1"/>
  <c r="T512" i="1"/>
  <c r="T2060" i="1"/>
  <c r="T707" i="1"/>
  <c r="T2887" i="1"/>
  <c r="T685" i="1"/>
  <c r="T2073" i="1"/>
  <c r="T250" i="1"/>
  <c r="T499" i="1"/>
  <c r="T2207" i="1"/>
  <c r="T4736" i="1"/>
  <c r="T1945" i="1"/>
  <c r="T390" i="1"/>
  <c r="T3974" i="1"/>
  <c r="T255" i="1"/>
  <c r="T2424" i="1"/>
  <c r="T1675" i="1"/>
  <c r="T4219" i="1"/>
  <c r="T176" i="1"/>
  <c r="T4149" i="1"/>
  <c r="T208" i="1"/>
  <c r="T1509" i="1"/>
  <c r="T2713" i="1"/>
  <c r="T383" i="1"/>
  <c r="T706" i="1"/>
  <c r="T2486" i="1"/>
  <c r="T1766" i="1"/>
  <c r="T1126" i="1"/>
  <c r="T1884" i="1"/>
  <c r="T4051" i="1"/>
  <c r="T2283" i="1"/>
  <c r="T1903" i="1"/>
  <c r="T684" i="1"/>
  <c r="T2361" i="1"/>
  <c r="T1995" i="1"/>
  <c r="T1116" i="1"/>
  <c r="T574" i="1"/>
  <c r="T2080" i="1"/>
  <c r="T4276" i="1"/>
  <c r="T2795" i="1"/>
  <c r="T4566" i="1"/>
  <c r="T1194" i="1"/>
  <c r="T2333" i="1"/>
  <c r="T1787" i="1"/>
  <c r="T3746" i="1"/>
  <c r="T523" i="1"/>
  <c r="T4554" i="1"/>
  <c r="T1718" i="1"/>
  <c r="T1862" i="1"/>
  <c r="T2463" i="1"/>
  <c r="T4676" i="1"/>
  <c r="T3766" i="1"/>
  <c r="T3643" i="1"/>
  <c r="T4940" i="1"/>
  <c r="T2311" i="1"/>
  <c r="T1451" i="1"/>
  <c r="T4858" i="1"/>
  <c r="T295" i="1"/>
  <c r="T313" i="1"/>
  <c r="T4450" i="1"/>
  <c r="T4790" i="1"/>
  <c r="T896" i="1"/>
  <c r="T872" i="1"/>
  <c r="T2776" i="1"/>
  <c r="T3760" i="1"/>
  <c r="T666" i="1"/>
  <c r="T3925" i="1"/>
  <c r="T4139" i="1"/>
  <c r="T4280" i="1"/>
  <c r="T4944" i="1"/>
  <c r="T2417" i="1"/>
  <c r="T2650" i="1"/>
  <c r="T2313" i="1"/>
  <c r="T4297" i="1"/>
  <c r="T3569" i="1"/>
  <c r="T1018" i="1"/>
  <c r="T4743" i="1"/>
  <c r="T867" i="1"/>
  <c r="T1560" i="1"/>
  <c r="T4007" i="1"/>
  <c r="T1629" i="1"/>
  <c r="T628" i="1"/>
  <c r="T3927" i="1"/>
  <c r="T663" i="1"/>
  <c r="T1297" i="1"/>
  <c r="T3740" i="1"/>
  <c r="T179" i="1"/>
  <c r="T3608" i="1"/>
  <c r="T2004" i="1"/>
  <c r="T1138" i="1"/>
  <c r="T3142" i="1"/>
  <c r="T3077" i="1"/>
  <c r="T1748" i="1"/>
  <c r="T1902" i="1"/>
  <c r="T2702" i="1"/>
  <c r="T4413" i="1"/>
  <c r="T4889" i="1"/>
  <c r="T4679" i="1"/>
  <c r="T4446" i="1"/>
  <c r="T1082" i="1"/>
  <c r="T1263" i="1"/>
  <c r="T3098" i="1"/>
  <c r="T2243" i="1"/>
  <c r="T2465" i="1"/>
  <c r="T2000" i="1"/>
  <c r="T2921" i="1"/>
  <c r="T1115" i="1"/>
  <c r="T1247" i="1"/>
  <c r="T340" i="1"/>
  <c r="T731" i="1"/>
  <c r="T4483" i="1"/>
  <c r="T2542" i="1"/>
  <c r="T2358" i="1"/>
  <c r="T4742" i="1"/>
  <c r="T3140" i="1"/>
  <c r="T149" i="1"/>
  <c r="T3159" i="1"/>
  <c r="T3209" i="1"/>
  <c r="T4818" i="1"/>
  <c r="T4806" i="1"/>
  <c r="T4172" i="1"/>
  <c r="T426" i="1"/>
  <c r="T3561" i="1"/>
  <c r="T192" i="1"/>
  <c r="T1284" i="1"/>
  <c r="T778" i="1"/>
  <c r="T1938" i="1"/>
  <c r="T2712" i="1"/>
  <c r="T3715" i="1"/>
  <c r="T479" i="1"/>
  <c r="T4359" i="1"/>
  <c r="T463" i="1"/>
  <c r="T2279" i="1"/>
  <c r="T2146" i="1"/>
  <c r="T2388" i="1"/>
  <c r="T3493" i="1"/>
  <c r="T939" i="1"/>
  <c r="T82" i="1"/>
  <c r="T2324" i="1"/>
  <c r="T3592" i="1"/>
  <c r="T4545" i="1"/>
  <c r="T683" i="1"/>
  <c r="T3233" i="1"/>
  <c r="T474" i="1"/>
  <c r="T490" i="1"/>
  <c r="T1318" i="1"/>
  <c r="T1556" i="1"/>
  <c r="T3835" i="1"/>
  <c r="T2268" i="1"/>
  <c r="T1302" i="1"/>
  <c r="T3153" i="1"/>
  <c r="T3102" i="1"/>
  <c r="T1083" i="1"/>
  <c r="T1429" i="1"/>
  <c r="T3403" i="1"/>
  <c r="T4130" i="1"/>
  <c r="T2890" i="1"/>
  <c r="T4029" i="1"/>
  <c r="T3751" i="1"/>
  <c r="T882" i="1"/>
  <c r="T1634" i="1"/>
  <c r="T2435" i="1"/>
  <c r="T1472" i="1"/>
  <c r="T4352" i="1"/>
  <c r="T4370" i="1"/>
  <c r="T2947" i="1"/>
  <c r="T4096" i="1"/>
  <c r="T3027" i="1"/>
  <c r="T4864" i="1"/>
  <c r="T2257" i="1"/>
  <c r="T703" i="1"/>
  <c r="T876" i="1"/>
  <c r="T422" i="1"/>
  <c r="T2022" i="1"/>
  <c r="T957" i="1"/>
  <c r="T2958" i="1"/>
  <c r="T4942" i="1"/>
  <c r="T3551" i="1"/>
  <c r="T2547" i="1"/>
  <c r="T3260" i="1"/>
  <c r="T2602" i="1"/>
  <c r="T475" i="1"/>
  <c r="T1326" i="1"/>
  <c r="T4252" i="1"/>
  <c r="T1041" i="1"/>
  <c r="T3004" i="1"/>
  <c r="T2834" i="1"/>
  <c r="T345" i="1"/>
  <c r="T2784" i="1"/>
  <c r="T3971" i="1"/>
  <c r="T4340" i="1"/>
  <c r="T127" i="1"/>
  <c r="T3873" i="1"/>
  <c r="T1153" i="1"/>
  <c r="T4525" i="1"/>
  <c r="T1913" i="1"/>
  <c r="T655" i="1"/>
  <c r="T4697" i="1"/>
  <c r="T1941" i="1"/>
  <c r="T557" i="1"/>
  <c r="T3021" i="1"/>
  <c r="T4518" i="1"/>
  <c r="T2744" i="1"/>
  <c r="T2387" i="1"/>
  <c r="T4199" i="1"/>
  <c r="T2412" i="1"/>
  <c r="T1499" i="1"/>
  <c r="T827" i="1"/>
  <c r="T159" i="1"/>
  <c r="T1863" i="1"/>
  <c r="T2938" i="1"/>
  <c r="T3273" i="1"/>
  <c r="T461" i="1"/>
  <c r="T3616" i="1"/>
  <c r="T4227" i="1"/>
  <c r="T774" i="1"/>
  <c r="T3378" i="1"/>
  <c r="T1602" i="1"/>
  <c r="T1574" i="1"/>
  <c r="T974" i="1"/>
  <c r="T1174" i="1"/>
  <c r="T4510" i="1"/>
  <c r="T2446" i="1"/>
  <c r="T2741" i="1"/>
  <c r="T972" i="1"/>
  <c r="T4116" i="1"/>
  <c r="T1063" i="1"/>
  <c r="T1725" i="1"/>
  <c r="T2454" i="1"/>
  <c r="T4108" i="1"/>
  <c r="T1307" i="1"/>
  <c r="T3587" i="1"/>
  <c r="T2750" i="1"/>
  <c r="T321" i="1"/>
  <c r="T1471" i="1"/>
  <c r="T2961" i="1"/>
  <c r="T4937" i="1"/>
  <c r="T4794" i="1"/>
  <c r="T4443" i="1"/>
  <c r="T4946" i="1"/>
  <c r="T4086" i="1"/>
  <c r="T2639" i="1"/>
  <c r="T388" i="1"/>
  <c r="T4000" i="1"/>
  <c r="T3483" i="1"/>
  <c r="T3250" i="1"/>
  <c r="T1640" i="1"/>
  <c r="T1090" i="1"/>
  <c r="T3490" i="1"/>
  <c r="T1594" i="1"/>
  <c r="T1831" i="1"/>
  <c r="T3910" i="1"/>
  <c r="T4239" i="1"/>
  <c r="T3596" i="1"/>
  <c r="T4696" i="1"/>
  <c r="T3868" i="1"/>
  <c r="T4960" i="1"/>
  <c r="T466" i="1"/>
  <c r="T3962" i="1"/>
  <c r="T2972" i="1"/>
  <c r="T1004" i="1"/>
  <c r="T4893" i="1"/>
  <c r="T3375" i="1"/>
  <c r="T4825" i="1"/>
  <c r="T625" i="1"/>
  <c r="T1784" i="1"/>
  <c r="T4605" i="1"/>
  <c r="T2056" i="1"/>
  <c r="T86" i="1"/>
  <c r="T2077" i="1"/>
  <c r="T3767" i="1"/>
  <c r="T2287" i="1"/>
  <c r="T3213" i="1"/>
  <c r="T1020" i="1"/>
  <c r="T3308" i="1"/>
  <c r="T1112" i="1"/>
  <c r="T2878" i="1"/>
  <c r="T1693" i="1"/>
  <c r="T1452" i="1"/>
  <c r="T3173" i="1"/>
  <c r="T2198" i="1"/>
  <c r="T1446" i="1"/>
  <c r="T2392" i="1"/>
  <c r="T4926" i="1"/>
  <c r="T1951" i="1"/>
  <c r="T1232" i="1"/>
  <c r="T2552" i="1"/>
  <c r="T1025" i="1"/>
  <c r="T3428" i="1"/>
  <c r="T2771" i="1"/>
  <c r="T3792" i="1"/>
  <c r="T108" i="1"/>
  <c r="T4537" i="1"/>
  <c r="T805" i="1"/>
  <c r="T3911" i="1"/>
  <c r="T2005" i="1"/>
  <c r="T173" i="1"/>
  <c r="T2221" i="1"/>
  <c r="T3741" i="1"/>
  <c r="T2862" i="1"/>
  <c r="T3154" i="1"/>
  <c r="T4425" i="1"/>
  <c r="T3859" i="1"/>
  <c r="T3346" i="1"/>
  <c r="T4367" i="1"/>
  <c r="T396" i="1"/>
  <c r="T2397" i="1"/>
  <c r="T3617" i="1"/>
  <c r="T1948" i="1"/>
  <c r="T835" i="1"/>
  <c r="T4664" i="1"/>
  <c r="T4636" i="1"/>
  <c r="T4740" i="1"/>
  <c r="T1135" i="1"/>
  <c r="T2684" i="1"/>
  <c r="T3793" i="1"/>
  <c r="T4708" i="1"/>
  <c r="T12" i="1"/>
  <c r="T1071" i="1"/>
  <c r="T3230" i="1"/>
  <c r="T31" i="1"/>
  <c r="T2318" i="1"/>
  <c r="T470" i="1"/>
  <c r="T3368" i="1"/>
  <c r="T3251" i="1"/>
  <c r="T2673" i="1"/>
  <c r="T1315" i="1"/>
  <c r="T4384" i="1"/>
  <c r="T1764" i="1"/>
  <c r="T1483" i="1"/>
  <c r="T1749" i="1"/>
  <c r="T1059" i="1"/>
  <c r="T1144" i="1"/>
  <c r="T1542" i="1"/>
  <c r="T4909" i="1"/>
  <c r="T4692" i="1"/>
  <c r="T1185" i="1"/>
  <c r="T600" i="1"/>
  <c r="T2751" i="1"/>
  <c r="T1915" i="1"/>
  <c r="T4466" i="1"/>
  <c r="T3904" i="1"/>
  <c r="T3192" i="1"/>
  <c r="T4648" i="1"/>
  <c r="T963" i="1"/>
  <c r="T3133" i="1"/>
  <c r="T4225" i="1"/>
  <c r="T1453" i="1"/>
  <c r="T3480" i="1"/>
  <c r="T45" i="1"/>
  <c r="T3680" i="1"/>
  <c r="T3841" i="1"/>
  <c r="T2382" i="1"/>
  <c r="T3973" i="1"/>
  <c r="T359" i="1"/>
  <c r="T3353" i="1"/>
  <c r="T2368" i="1"/>
  <c r="T1057" i="1"/>
  <c r="T2681" i="1"/>
  <c r="T249" i="1"/>
  <c r="T791" i="1"/>
  <c r="T3269" i="1"/>
  <c r="T1589" i="1"/>
  <c r="T3986" i="1"/>
  <c r="T977" i="1"/>
  <c r="T3574" i="1"/>
  <c r="T99" i="1"/>
  <c r="T4735" i="1"/>
  <c r="T3686" i="1"/>
  <c r="T54" i="1"/>
  <c r="T1075" i="1"/>
  <c r="T658" i="1"/>
  <c r="T2880" i="1"/>
  <c r="T1418" i="1"/>
  <c r="T4904" i="1"/>
  <c r="T3926" i="1"/>
  <c r="T1066" i="1"/>
  <c r="T527" i="1"/>
  <c r="T412" i="1"/>
  <c r="T3675" i="1"/>
  <c r="T3776" i="1"/>
  <c r="T1014" i="1"/>
  <c r="T4535" i="1"/>
  <c r="T1735" i="1"/>
  <c r="T3454" i="1"/>
  <c r="T768" i="1"/>
  <c r="T2375" i="1"/>
  <c r="T2564" i="1"/>
  <c r="T920" i="1"/>
  <c r="T1910" i="1"/>
  <c r="T3982" i="1"/>
  <c r="T3065" i="1"/>
  <c r="T3772" i="1"/>
  <c r="T1188" i="1"/>
  <c r="T2205" i="1"/>
  <c r="T1401" i="1"/>
  <c r="T3848" i="1"/>
  <c r="T1281" i="1"/>
  <c r="T3119" i="1"/>
  <c r="T742" i="1"/>
  <c r="T918" i="1"/>
  <c r="T3965" i="1"/>
  <c r="T3271" i="1"/>
  <c r="T526" i="1"/>
  <c r="T1558" i="1"/>
  <c r="T3934" i="1"/>
  <c r="T1228" i="1"/>
  <c r="T747" i="1"/>
  <c r="T1460" i="1"/>
  <c r="T1636" i="1"/>
  <c r="T316" i="1"/>
  <c r="T4767" i="1"/>
  <c r="T3629" i="1"/>
  <c r="T609" i="1"/>
  <c r="T2339" i="1"/>
  <c r="T3909" i="1"/>
  <c r="T844" i="1"/>
  <c r="T4623" i="1"/>
  <c r="T351" i="1"/>
  <c r="T3394" i="1"/>
  <c r="T4371" i="1"/>
  <c r="T4980" i="1"/>
  <c r="T1454" i="1"/>
  <c r="T436" i="1"/>
  <c r="T494" i="1"/>
  <c r="T4556" i="1"/>
  <c r="T4870" i="1"/>
  <c r="T3547" i="1"/>
  <c r="T1732" i="1"/>
  <c r="T998" i="1"/>
  <c r="T3759" i="1"/>
  <c r="T1226" i="1"/>
  <c r="T4168" i="1"/>
  <c r="T1008" i="1"/>
  <c r="T851" i="1"/>
  <c r="T4509" i="1"/>
  <c r="T3060" i="1"/>
  <c r="T2621" i="1"/>
  <c r="T3562" i="1"/>
  <c r="T3009" i="1"/>
  <c r="T2480" i="1"/>
  <c r="T3089" i="1"/>
  <c r="T2027" i="1"/>
  <c r="T4608" i="1"/>
  <c r="T2924" i="1"/>
  <c r="T131" i="1"/>
  <c r="T1106" i="1"/>
  <c r="T3408" i="1"/>
  <c r="T2917" i="1"/>
  <c r="T779" i="1"/>
  <c r="T16" i="1"/>
  <c r="T4713" i="1"/>
  <c r="T3149" i="1"/>
  <c r="T4969" i="1"/>
  <c r="T1690" i="1"/>
  <c r="T4281" i="1"/>
  <c r="T2826" i="1"/>
  <c r="T1207" i="1"/>
  <c r="T581" i="1"/>
  <c r="T513" i="1"/>
  <c r="T3482" i="1"/>
  <c r="T4401" i="1"/>
  <c r="T3894" i="1"/>
  <c r="T871" i="1"/>
  <c r="T2130" i="1"/>
  <c r="T2210" i="1"/>
  <c r="T3180" i="1"/>
  <c r="T3676" i="1"/>
  <c r="T4014" i="1"/>
  <c r="T1338" i="1"/>
  <c r="T1301" i="1"/>
  <c r="T764" i="1"/>
  <c r="T4527" i="1"/>
  <c r="T2196" i="1"/>
  <c r="T3195" i="1"/>
  <c r="T819" i="1"/>
  <c r="T1648" i="1"/>
  <c r="T4905" i="1"/>
  <c r="T656" i="1"/>
  <c r="T627" i="1"/>
  <c r="T577" i="1"/>
  <c r="T3433" i="1"/>
  <c r="T2981" i="1"/>
  <c r="T1139" i="1"/>
  <c r="T1653" i="1"/>
  <c r="T1765" i="1"/>
  <c r="T620" i="1"/>
  <c r="T4620" i="1"/>
  <c r="T2832" i="1"/>
  <c r="T4245" i="1"/>
  <c r="T1952" i="1"/>
  <c r="T3970" i="1"/>
  <c r="T2546" i="1"/>
  <c r="T2683" i="1"/>
  <c r="T4137" i="1"/>
  <c r="T4410" i="1"/>
  <c r="T1535" i="1"/>
  <c r="T3355" i="1"/>
  <c r="T1596" i="1"/>
  <c r="T1166" i="1"/>
  <c r="T3118" i="1"/>
  <c r="T3663" i="1"/>
  <c r="T1644" i="1"/>
  <c r="T42" i="1"/>
  <c r="T79" i="1"/>
  <c r="T3011" i="1"/>
  <c r="T1346" i="1"/>
  <c r="T3059" i="1"/>
  <c r="T894" i="1"/>
  <c r="T3352" i="1"/>
  <c r="T582" i="1"/>
  <c r="T4400" i="1"/>
  <c r="T3976" i="1"/>
  <c r="T4503" i="1"/>
  <c r="T3526" i="1"/>
  <c r="T1209" i="1"/>
  <c r="T1255" i="1"/>
  <c r="T4673" i="1"/>
  <c r="T1624" i="1"/>
  <c r="T267" i="1"/>
  <c r="T4813" i="1"/>
  <c r="T3842" i="1"/>
  <c r="T169" i="1"/>
  <c r="T1713" i="1"/>
  <c r="T3492" i="1"/>
  <c r="T3036" i="1"/>
  <c r="T3899" i="1"/>
  <c r="T3024" i="1"/>
  <c r="T4710" i="1"/>
  <c r="T1652" i="1"/>
  <c r="T417" i="1"/>
  <c r="T211" i="1"/>
  <c r="T2670" i="1"/>
  <c r="T4481" i="1"/>
  <c r="T440" i="1"/>
  <c r="T460" i="1"/>
  <c r="T664" i="1"/>
  <c r="T1994" i="1"/>
  <c r="T3586" i="1"/>
  <c r="T4166" i="1"/>
  <c r="T3423" i="1"/>
  <c r="T2201" i="1"/>
  <c r="T1432" i="1"/>
  <c r="T961" i="1"/>
  <c r="T2701" i="1"/>
  <c r="T334" i="1"/>
  <c r="T3291" i="1"/>
  <c r="T1551" i="1"/>
  <c r="T990" i="1"/>
  <c r="T3448" i="1"/>
  <c r="T3472" i="1"/>
  <c r="T2722" i="1"/>
  <c r="T4563" i="1"/>
  <c r="T4354" i="1"/>
  <c r="T4907" i="1"/>
  <c r="T247" i="1"/>
  <c r="T3805" i="1"/>
  <c r="T142" i="1"/>
  <c r="T549" i="1"/>
  <c r="T3985" i="1"/>
  <c r="T2482" i="1"/>
  <c r="T3052" i="1"/>
  <c r="T1729" i="1"/>
  <c r="T3846" i="1"/>
  <c r="T4134" i="1"/>
  <c r="T4627" i="1"/>
  <c r="T469" i="1"/>
  <c r="T4028" i="1"/>
  <c r="T4949" i="1"/>
  <c r="T1900" i="1"/>
  <c r="T2169" i="1"/>
  <c r="T4979" i="1"/>
  <c r="T2052" i="1"/>
  <c r="T2423" i="1"/>
  <c r="T1775" i="1"/>
  <c r="T2936" i="1"/>
  <c r="T1355" i="1"/>
  <c r="T1992" i="1"/>
  <c r="T3389" i="1"/>
  <c r="T3517" i="1"/>
  <c r="T4616" i="1"/>
  <c r="T3441" i="1"/>
  <c r="T3514" i="1"/>
  <c r="T2638" i="1"/>
  <c r="T4853" i="1"/>
  <c r="T1969" i="1"/>
  <c r="T2608" i="1"/>
  <c r="T2802" i="1"/>
  <c r="T3871" i="1"/>
  <c r="T273" i="1"/>
  <c r="T4240" i="1"/>
  <c r="T172" i="1"/>
  <c r="T518" i="1"/>
  <c r="T2378" i="1"/>
  <c r="T845" i="1"/>
  <c r="T1435" i="1"/>
  <c r="T3520" i="1"/>
  <c r="T1736" i="1"/>
  <c r="T1610" i="1"/>
  <c r="T4184" i="1"/>
  <c r="T3494" i="1"/>
  <c r="T2189" i="1"/>
  <c r="T3202" i="1"/>
  <c r="T4985" i="1"/>
  <c r="T1381" i="1"/>
  <c r="T1184" i="1"/>
  <c r="T3386" i="1"/>
  <c r="T4016" i="1"/>
  <c r="T3086" i="1"/>
  <c r="T3323" i="1"/>
  <c r="T858" i="1"/>
  <c r="T1146" i="1"/>
  <c r="T1869" i="1"/>
  <c r="T886" i="1"/>
  <c r="T836" i="1"/>
  <c r="T3455" i="1"/>
  <c r="T3468" i="1"/>
  <c r="T4163" i="1"/>
  <c r="T2716" i="1"/>
  <c r="T2495" i="1"/>
  <c r="T734" i="1"/>
  <c r="T3691" i="1"/>
  <c r="T1819" i="1"/>
  <c r="T3501" i="1"/>
  <c r="T2032" i="1"/>
  <c r="T3654" i="1"/>
  <c r="T752" i="1"/>
  <c r="T4105" i="1"/>
  <c r="T1580" i="1"/>
  <c r="T50" i="1"/>
  <c r="T2630" i="1"/>
  <c r="T1003" i="1"/>
  <c r="T2853" i="1"/>
  <c r="T414" i="1"/>
  <c r="T2297" i="1"/>
  <c r="T1244" i="1"/>
  <c r="T832" i="1"/>
  <c r="T4582" i="1"/>
  <c r="T4849" i="1"/>
  <c r="T4854" i="1"/>
  <c r="T699" i="1"/>
  <c r="T3275" i="1"/>
  <c r="T3451" i="1"/>
  <c r="T4325" i="1"/>
  <c r="T3300" i="1"/>
  <c r="T1533" i="1"/>
  <c r="T1095" i="1"/>
  <c r="T552" i="1"/>
  <c r="T3505" i="1"/>
  <c r="T955" i="1"/>
  <c r="T97" i="1"/>
  <c r="T488" i="1"/>
  <c r="T2731" i="1"/>
  <c r="T3400" i="1"/>
  <c r="T1532" i="1"/>
  <c r="T2527" i="1"/>
  <c r="T2234" i="1"/>
  <c r="T4131" i="1"/>
  <c r="T862" i="1"/>
  <c r="T1424" i="1"/>
  <c r="T3601" i="1"/>
  <c r="T2472" i="1"/>
  <c r="T1829" i="1"/>
  <c r="T468" i="1"/>
  <c r="T1659" i="1"/>
  <c r="T3800" i="1"/>
  <c r="T4587" i="1"/>
  <c r="T1541" i="1"/>
  <c r="T3577" i="1"/>
  <c r="T2643" i="1"/>
  <c r="T4938" i="1"/>
  <c r="T3220" i="1"/>
  <c r="T1092" i="1"/>
  <c r="T3427" i="1"/>
  <c r="T1547" i="1"/>
  <c r="T3582" i="1"/>
  <c r="T612" i="1"/>
  <c r="T268" i="1"/>
  <c r="T402" i="1"/>
  <c r="T907" i="1"/>
  <c r="T3706" i="1"/>
  <c r="T2541" i="1"/>
  <c r="T1511" i="1"/>
  <c r="T1164" i="1"/>
  <c r="T2021" i="1"/>
  <c r="T1540" i="1"/>
  <c r="T1897" i="1"/>
  <c r="T4962" i="1"/>
  <c r="T2158" i="1"/>
  <c r="T2104" i="1"/>
  <c r="T4438" i="1"/>
  <c r="T4250" i="1"/>
  <c r="T1500" i="1"/>
  <c r="T1398" i="1"/>
  <c r="T2848" i="1"/>
  <c r="T2510" i="1"/>
  <c r="T1210" i="1"/>
  <c r="T216" i="1"/>
  <c r="T1695" i="1"/>
  <c r="T1455" i="1"/>
  <c r="T240" i="1"/>
  <c r="T2739" i="1"/>
  <c r="T4222" i="1"/>
  <c r="T2384" i="1"/>
  <c r="T4288" i="1"/>
  <c r="T4880" i="1"/>
  <c r="T4102" i="1"/>
  <c r="T2252" i="1"/>
  <c r="T971" i="1"/>
  <c r="T2946" i="1"/>
  <c r="T3034" i="1"/>
  <c r="T2570" i="1"/>
  <c r="T3512" i="1"/>
  <c r="T194" i="1"/>
  <c r="T2543" i="1"/>
  <c r="T821" i="1"/>
  <c r="T154" i="1"/>
  <c r="T649" i="1"/>
  <c r="T4661" i="1"/>
  <c r="T28" i="1"/>
  <c r="T3305" i="1"/>
  <c r="T2107" i="1"/>
  <c r="T580" i="1"/>
  <c r="T3524" i="1"/>
  <c r="T2904" i="1"/>
  <c r="T1212" i="1"/>
  <c r="T3453" i="1"/>
  <c r="T2259" i="1"/>
  <c r="T4669" i="1"/>
  <c r="T2545" i="1"/>
  <c r="T1389" i="1"/>
  <c r="T3672" i="1"/>
  <c r="T242" i="1"/>
  <c r="T760" i="1"/>
  <c r="T2010" i="1"/>
  <c r="T1021" i="1"/>
  <c r="T4103" i="1"/>
  <c r="T3701" i="1"/>
  <c r="T817" i="1"/>
  <c r="T354" i="1"/>
  <c r="T2019" i="1"/>
  <c r="T908" i="1"/>
  <c r="T3937" i="1"/>
  <c r="T2367" i="1"/>
  <c r="T1937" i="1"/>
  <c r="T2599" i="1"/>
  <c r="T1386" i="1"/>
  <c r="T3347" i="1"/>
  <c r="T4878" i="1"/>
  <c r="T3320" i="1"/>
  <c r="T3729" i="1"/>
  <c r="T3266" i="1"/>
  <c r="T1982" i="1"/>
  <c r="T337" i="1"/>
  <c r="T4653" i="1"/>
  <c r="T826" i="1"/>
  <c r="T2742" i="1"/>
  <c r="T3757" i="1"/>
  <c r="T2006" i="1"/>
  <c r="T1168" i="1"/>
  <c r="T2559" i="1"/>
  <c r="T2516" i="1"/>
  <c r="T3151" i="1"/>
  <c r="T119" i="1"/>
  <c r="T318" i="1"/>
  <c r="T3186" i="1"/>
  <c r="T2153" i="1"/>
  <c r="T3318" i="1"/>
  <c r="T398" i="1"/>
  <c r="T1752" i="1"/>
  <c r="T1357" i="1"/>
  <c r="T1942" i="1"/>
  <c r="T1895" i="1"/>
  <c r="T2129" i="1"/>
  <c r="T89" i="1"/>
  <c r="T161" i="1"/>
  <c r="T110" i="1"/>
  <c r="T1252" i="1"/>
  <c r="T2562" i="1"/>
  <c r="T1203" i="1"/>
  <c r="T4496" i="1"/>
  <c r="T2029" i="1"/>
  <c r="T4011" i="1"/>
  <c r="T34" i="1"/>
  <c r="T593" i="1"/>
  <c r="T2416" i="1"/>
  <c r="T2049" i="1"/>
  <c r="T586" i="1"/>
  <c r="T2314" i="1"/>
  <c r="T1223" i="1"/>
  <c r="T1836" i="1"/>
  <c r="T3674" i="1"/>
  <c r="T3865" i="1"/>
  <c r="T2707" i="1"/>
  <c r="T355" i="1"/>
  <c r="T2419" i="1"/>
  <c r="T680" i="1"/>
  <c r="T4313" i="1"/>
  <c r="T4390" i="1"/>
  <c r="T1907" i="1"/>
  <c r="T2843" i="1"/>
  <c r="T4706" i="1"/>
  <c r="T2951" i="1"/>
  <c r="T2735" i="1"/>
  <c r="T1572" i="1"/>
  <c r="T897" i="1"/>
  <c r="T1894" i="1"/>
  <c r="T1442" i="1"/>
  <c r="T2457" i="1"/>
  <c r="T4624" i="1"/>
  <c r="T2325" i="1"/>
  <c r="T1530" i="1"/>
  <c r="T789" i="1"/>
  <c r="T1922" i="1"/>
  <c r="T4966" i="1"/>
  <c r="T61" i="1"/>
  <c r="T1684" i="1"/>
  <c r="T2799" i="1"/>
  <c r="T4338" i="1"/>
  <c r="T213" i="1"/>
  <c r="T4687" i="1"/>
  <c r="T368" i="1"/>
  <c r="T4091" i="1"/>
  <c r="T4133" i="1"/>
  <c r="T3518" i="1"/>
  <c r="T502" i="1"/>
  <c r="T2549" i="1"/>
  <c r="T4869" i="1"/>
  <c r="T3039" i="1"/>
  <c r="T164" i="1"/>
  <c r="T675" i="1"/>
  <c r="T1960" i="1"/>
  <c r="T1812" i="1"/>
  <c r="T3038" i="1"/>
  <c r="T2185" i="1"/>
  <c r="T221" i="1"/>
  <c r="T4358" i="1"/>
  <c r="T3293" i="1"/>
  <c r="T3160" i="1"/>
  <c r="T1077" i="1"/>
  <c r="T2389" i="1"/>
  <c r="T4041" i="1"/>
  <c r="T1015" i="1"/>
  <c r="T1887" i="1"/>
  <c r="T1534" i="1"/>
  <c r="T860" i="1"/>
  <c r="T1576" i="1"/>
  <c r="T1507" i="1"/>
  <c r="T2160" i="1"/>
  <c r="T4747" i="1"/>
  <c r="T868" i="1"/>
  <c r="T3001" i="1"/>
  <c r="T1234" i="1"/>
  <c r="T3707" i="1"/>
  <c r="T5" i="1"/>
  <c r="T1899" i="1"/>
  <c r="T2030" i="1"/>
  <c r="T1571" i="1"/>
  <c r="T2315" i="1"/>
  <c r="T148" i="1"/>
  <c r="T714" i="1"/>
  <c r="T2698" i="1"/>
  <c r="T1605" i="1"/>
  <c r="T3361" i="1"/>
  <c r="T3906" i="1"/>
  <c r="T3999" i="1"/>
  <c r="T258" i="1"/>
  <c r="T1546" i="1"/>
  <c r="T1943" i="1"/>
  <c r="T1866" i="1"/>
  <c r="T1523" i="1"/>
  <c r="T3815" i="1"/>
  <c r="T4531" i="1"/>
  <c r="T2881" i="1"/>
  <c r="T802" i="1"/>
  <c r="T1356" i="1"/>
  <c r="T563" i="1"/>
  <c r="T843" i="1"/>
  <c r="T4637" i="1"/>
  <c r="T4837" i="1"/>
  <c r="T4423" i="1"/>
  <c r="T2229" i="1"/>
  <c r="T3461" i="1"/>
  <c r="T4726" i="1"/>
  <c r="T4031" i="1"/>
  <c r="T2349" i="1"/>
  <c r="T1229" i="1"/>
  <c r="T1306" i="1"/>
  <c r="T4844" i="1"/>
  <c r="T1403" i="1"/>
  <c r="T702" i="1"/>
  <c r="T4365" i="1"/>
  <c r="T3831" i="1"/>
  <c r="T3407" i="1"/>
  <c r="T2294" i="1"/>
  <c r="T4208" i="1"/>
  <c r="T2261" i="1"/>
  <c r="T2119" i="1"/>
  <c r="T1714" i="1"/>
  <c r="T2068" i="1"/>
  <c r="T348" i="1"/>
  <c r="T227" i="1"/>
  <c r="T555" i="1"/>
  <c r="T1798" i="1"/>
  <c r="T1158" i="1"/>
  <c r="T1753" i="1"/>
  <c r="T1708" i="1"/>
  <c r="T2037" i="1"/>
  <c r="T3882" i="1"/>
  <c r="T4324" i="1"/>
  <c r="T4987" i="1"/>
  <c r="T2066" i="1"/>
  <c r="T419" i="1"/>
  <c r="T3238" i="1"/>
  <c r="T2557" i="1"/>
  <c r="T4511" i="1"/>
  <c r="T1683" i="1"/>
  <c r="T2526" i="1"/>
  <c r="T2445" i="1"/>
  <c r="T3631" i="1"/>
  <c r="T2563" i="1"/>
  <c r="T190" i="1"/>
  <c r="T1929" i="1"/>
  <c r="T4447" i="1"/>
  <c r="T462" i="1"/>
  <c r="T2016" i="1"/>
  <c r="T1975" i="1"/>
  <c r="T107" i="1"/>
  <c r="T992" i="1"/>
  <c r="T23" i="1"/>
  <c r="T4543" i="1"/>
  <c r="T3245" i="1"/>
  <c r="T4045" i="1"/>
  <c r="T4298" i="1"/>
  <c r="T3783" i="1"/>
  <c r="T3957" i="1"/>
  <c r="T2113" i="1"/>
  <c r="T1035" i="1"/>
  <c r="T4764" i="1"/>
  <c r="T2612" i="1"/>
  <c r="T1575" i="1"/>
  <c r="T954" i="1"/>
  <c r="T4512" i="1"/>
  <c r="T3777" i="1"/>
  <c r="T1704" i="1"/>
  <c r="T2529" i="1"/>
  <c r="T1820" i="1"/>
  <c r="T3699" i="1"/>
  <c r="T1502" i="1"/>
  <c r="T672" i="1"/>
  <c r="T376" i="1"/>
  <c r="T3811" i="1"/>
  <c r="T2616" i="1"/>
  <c r="T2892" i="1"/>
  <c r="T1287" i="1"/>
  <c r="T214" i="1"/>
  <c r="T519" i="1"/>
  <c r="T408" i="1"/>
  <c r="T3040" i="1"/>
  <c r="T3938" i="1"/>
  <c r="T1065" i="1"/>
  <c r="T854" i="1"/>
  <c r="T2882" i="1"/>
  <c r="T3797" i="1"/>
  <c r="T3827" i="1"/>
  <c r="T3473" i="1"/>
  <c r="T1466" i="1"/>
  <c r="T4863" i="1"/>
  <c r="T1876" i="1"/>
  <c r="T2985" i="1"/>
  <c r="T4305" i="1"/>
  <c r="T4040" i="1"/>
  <c r="T1940" i="1"/>
  <c r="T4540" i="1"/>
  <c r="T3930" i="1"/>
  <c r="T2306" i="1"/>
  <c r="T443" i="1"/>
  <c r="T4234" i="1"/>
  <c r="T4104" i="1"/>
  <c r="T4356" i="1"/>
  <c r="T183" i="1"/>
  <c r="T3711" i="1"/>
  <c r="T3383" i="1"/>
  <c r="T753" i="1"/>
  <c r="T1358" i="1"/>
  <c r="T873" i="1"/>
  <c r="T689" i="1"/>
  <c r="T2568" i="1"/>
  <c r="T3594" i="1"/>
  <c r="T4752" i="1"/>
  <c r="T4386" i="1"/>
  <c r="T3365" i="1"/>
  <c r="T3528" i="1"/>
  <c r="T3314" i="1"/>
  <c r="T1488" i="1"/>
  <c r="T2911" i="1"/>
  <c r="T775" i="1"/>
  <c r="T604" i="1"/>
  <c r="T3630" i="1"/>
  <c r="T4839" i="1"/>
  <c r="T3218" i="1"/>
  <c r="T4956" i="1"/>
  <c r="T369" i="1"/>
  <c r="T3864" i="1"/>
  <c r="T785" i="1"/>
  <c r="T1487" i="1"/>
  <c r="T3317" i="1"/>
  <c r="T3082" i="1"/>
  <c r="T1496" i="1"/>
  <c r="T2943" i="1"/>
  <c r="T3960" i="1"/>
  <c r="T3498" i="1"/>
  <c r="T274" i="1"/>
  <c r="T1101" i="1"/>
  <c r="T525" i="1"/>
  <c r="T2192" i="1"/>
  <c r="T2366" i="1"/>
  <c r="T4277" i="1"/>
  <c r="T4924" i="1"/>
  <c r="T1204" i="1"/>
  <c r="T903" i="1"/>
  <c r="T4786" i="1"/>
  <c r="T3640" i="1"/>
  <c r="T1406" i="1"/>
  <c r="T3849" i="1"/>
  <c r="T1783" i="1"/>
  <c r="T3549" i="1"/>
  <c r="T3530" i="1"/>
  <c r="T3566" i="1"/>
  <c r="T1412" i="1"/>
  <c r="T3694" i="1"/>
  <c r="T2128" i="1"/>
  <c r="T728" i="1"/>
  <c r="T2026" i="1"/>
  <c r="T4754" i="1"/>
  <c r="T2689" i="1"/>
  <c r="T2877" i="1"/>
  <c r="T3981" i="1"/>
  <c r="T3597" i="1"/>
  <c r="T1375" i="1"/>
  <c r="T2359" i="1"/>
  <c r="T4396" i="1"/>
  <c r="T4405" i="1"/>
  <c r="T309" i="1"/>
  <c r="T2402" i="1"/>
  <c r="T2046" i="1"/>
  <c r="T231" i="1"/>
  <c r="T14" i="1"/>
  <c r="T3779" i="1"/>
  <c r="T336" i="1"/>
  <c r="T3877" i="1"/>
  <c r="T152" i="1"/>
  <c r="T1797" i="1"/>
  <c r="T58" i="1"/>
  <c r="T4463" i="1"/>
  <c r="T4283" i="1"/>
  <c r="T2237" i="1"/>
  <c r="T1721" i="1"/>
  <c r="T4972" i="1"/>
  <c r="T2309" i="1"/>
  <c r="T2505" i="1"/>
  <c r="T3745" i="1"/>
  <c r="T4080" i="1"/>
  <c r="T4109" i="1"/>
  <c r="T3304" i="1"/>
  <c r="T1351" i="1"/>
  <c r="T3286" i="1"/>
  <c r="T2708" i="1"/>
  <c r="T4235" i="1"/>
  <c r="T435" i="1"/>
  <c r="T4571" i="1"/>
  <c r="T3991" i="1"/>
  <c r="T2847" i="1"/>
  <c r="T3063" i="1"/>
  <c r="T1611" i="1"/>
  <c r="T1205" i="1"/>
  <c r="T2357" i="1"/>
  <c r="T2411" i="1"/>
  <c r="T4719" i="1"/>
  <c r="T1723" i="1"/>
  <c r="T375" i="1"/>
  <c r="T4451" i="1"/>
  <c r="T978" i="1"/>
  <c r="T4464" i="1"/>
  <c r="T3243" i="1"/>
  <c r="T217" i="1"/>
  <c r="T4500" i="1"/>
  <c r="T1983" i="1"/>
  <c r="T106" i="1"/>
  <c r="T975" i="1"/>
  <c r="T3199" i="1"/>
  <c r="T158" i="1"/>
  <c r="T1808" i="1"/>
  <c r="T931" i="1"/>
  <c r="T2611" i="1"/>
  <c r="T3845" i="1"/>
  <c r="T288" i="1"/>
  <c r="T2092" i="1"/>
  <c r="T1800" i="1"/>
  <c r="T1415" i="1"/>
  <c r="T4417" i="1"/>
  <c r="T2220" i="1"/>
  <c r="T2484" i="1"/>
  <c r="T2396" i="1"/>
  <c r="T330" i="1"/>
  <c r="T1022" i="1"/>
  <c r="T616" i="1"/>
  <c r="T4434" i="1"/>
  <c r="T2501" i="1"/>
  <c r="T1269" i="1"/>
  <c r="T441" i="1"/>
  <c r="T276" i="1"/>
  <c r="T1987" i="1"/>
  <c r="T1282" i="1"/>
  <c r="T3828" i="1"/>
  <c r="T3615" i="1"/>
  <c r="T2117" i="1"/>
  <c r="T4431" i="1"/>
  <c r="T2818" i="1"/>
  <c r="T1096" i="1"/>
  <c r="T3758" i="1"/>
  <c r="T4695" i="1"/>
  <c r="T2087" i="1"/>
  <c r="T3007" i="1"/>
  <c r="T1107" i="1"/>
  <c r="T4347" i="1"/>
  <c r="T3556" i="1"/>
  <c r="T4339" i="1"/>
  <c r="T281" i="1"/>
  <c r="T4106" i="1"/>
  <c r="T3975" i="1"/>
  <c r="T2451" i="1"/>
  <c r="T1609" i="1"/>
  <c r="T3108" i="1"/>
  <c r="T2930" i="1"/>
  <c r="T661" i="1"/>
  <c r="T1393" i="1"/>
  <c r="T123" i="1"/>
  <c r="T1726" i="1"/>
  <c r="T1125" i="1"/>
  <c r="T3839" i="1"/>
  <c r="T4591" i="1"/>
  <c r="T2013" i="1"/>
  <c r="T3651" i="1"/>
  <c r="T3014" i="1"/>
  <c r="T4610" i="1"/>
  <c r="T3012" i="1"/>
  <c r="T1626" i="1"/>
  <c r="T3978" i="1"/>
  <c r="T1794" i="1"/>
  <c r="T621" i="1"/>
  <c r="T1171" i="1"/>
  <c r="T667" i="1"/>
  <c r="T807" i="1"/>
  <c r="T2582" i="1"/>
  <c r="T3207" i="1"/>
  <c r="T1094" i="1"/>
  <c r="T4089" i="1"/>
  <c r="T3632" i="1"/>
  <c r="T3825" i="1"/>
  <c r="T787" i="1"/>
  <c r="T1618" i="1"/>
  <c r="T1404" i="1"/>
  <c r="T53" i="1"/>
  <c r="T4157" i="1"/>
  <c r="T3335" i="1"/>
  <c r="T4759" i="1"/>
  <c r="T4146" i="1"/>
  <c r="T2886" i="1"/>
  <c r="T3945" i="1"/>
  <c r="T1688" i="1"/>
  <c r="T4604" i="1"/>
  <c r="T746" i="1"/>
  <c r="T1846" i="1"/>
  <c r="T3457" i="1"/>
  <c r="T3327" i="1"/>
  <c r="T3237" i="1"/>
  <c r="T356" i="1"/>
  <c r="T4253" i="1"/>
  <c r="T2696" i="1"/>
  <c r="T564" i="1"/>
  <c r="T1603" i="1"/>
  <c r="T4304" i="1"/>
  <c r="T652" i="1"/>
  <c r="T1362" i="1"/>
  <c r="T3310" i="1"/>
  <c r="T2076" i="1"/>
  <c r="T3861" i="1"/>
  <c r="T2796" i="1"/>
  <c r="T3647" i="1"/>
  <c r="T2667" i="1"/>
  <c r="T120" i="1"/>
  <c r="T643" i="1"/>
  <c r="T642" i="1"/>
  <c r="T1986" i="1"/>
  <c r="T1719" i="1"/>
  <c r="T4173" i="1"/>
  <c r="T2809" i="1"/>
  <c r="T289" i="1"/>
  <c r="T4439" i="1"/>
  <c r="T2793" i="1"/>
  <c r="T11" i="1"/>
  <c r="T906" i="1"/>
  <c r="T1521" i="1"/>
  <c r="T1585" i="1"/>
  <c r="T3002" i="1"/>
  <c r="T3232" i="1"/>
  <c r="T3019" i="1"/>
  <c r="T2443" i="1"/>
  <c r="T1958" i="1"/>
  <c r="T3010" i="1"/>
  <c r="T3936" i="1"/>
  <c r="T4270" i="1"/>
  <c r="T3765" i="1"/>
  <c r="T1497" i="1"/>
  <c r="T700" i="1"/>
  <c r="T2267" i="1"/>
  <c r="T2692" i="1"/>
  <c r="T4074" i="1"/>
  <c r="T536" i="1"/>
  <c r="T4811" i="1"/>
  <c r="T3731" i="1"/>
  <c r="T4836" i="1"/>
  <c r="T3431" i="1"/>
  <c r="T2335" i="1"/>
  <c r="T1465" i="1"/>
  <c r="T1317" i="1"/>
  <c r="T3947" i="1"/>
  <c r="T898" i="1"/>
  <c r="T3487" i="1"/>
  <c r="T2874" i="1"/>
  <c r="T1990" i="1"/>
  <c r="T2176" i="1"/>
  <c r="T3227" i="1"/>
  <c r="T4432" i="1"/>
  <c r="T4921" i="1"/>
  <c r="T1470" i="1"/>
  <c r="T3301" i="1"/>
  <c r="T829" i="1"/>
  <c r="T3879" i="1"/>
  <c r="T323" i="1"/>
  <c r="T3708" i="1"/>
  <c r="T2736" i="1"/>
  <c r="T1581" i="1"/>
  <c r="T1111" i="1"/>
  <c r="T4391" i="1"/>
  <c r="T2410" i="1"/>
  <c r="T1154" i="1"/>
  <c r="T2688" i="1"/>
  <c r="T1417" i="1"/>
  <c r="T522" i="1"/>
  <c r="T188" i="1"/>
  <c r="T2238" i="1"/>
  <c r="T2194" i="1"/>
  <c r="T2734" i="1"/>
  <c r="T4262" i="1"/>
  <c r="T3165" i="1"/>
  <c r="T3079" i="1"/>
  <c r="T4602" i="1"/>
  <c r="T3440" i="1"/>
  <c r="T2173" i="1"/>
  <c r="T215" i="1"/>
  <c r="T4135" i="1"/>
  <c r="T3565" i="1"/>
  <c r="T2255" i="1"/>
  <c r="T4611" i="1"/>
  <c r="T1564" i="1"/>
  <c r="T2520" i="1"/>
  <c r="T1061" i="1"/>
  <c r="T3333" i="1"/>
  <c r="T1853" i="1"/>
  <c r="T3687" i="1"/>
  <c r="T4143" i="1"/>
  <c r="T4334" i="1"/>
  <c r="T919" i="1"/>
  <c r="T2513" i="1"/>
  <c r="T1920" i="1"/>
  <c r="T4107" i="1"/>
  <c r="T209" i="1"/>
  <c r="T3990" i="1"/>
  <c r="T2193" i="1"/>
  <c r="T1222" i="1"/>
  <c r="T926" i="1"/>
  <c r="T2614" i="1"/>
  <c r="T358" i="1"/>
  <c r="T4698" i="1"/>
  <c r="T2524" i="1"/>
  <c r="T2511" i="1"/>
  <c r="T4913" i="1"/>
  <c r="T2091" i="1"/>
  <c r="T3369" i="1"/>
  <c r="T2065" i="1"/>
  <c r="T541" i="1"/>
  <c r="T1513" i="1"/>
  <c r="T1006" i="1"/>
  <c r="T4842" i="1"/>
  <c r="T856" i="1"/>
  <c r="T508" i="1"/>
  <c r="T1440" i="1"/>
  <c r="T2785" i="1"/>
  <c r="T4606" i="1"/>
  <c r="T1219" i="1"/>
  <c r="T121" i="1"/>
  <c r="T2926" i="1"/>
  <c r="T1378" i="1"/>
  <c r="T4397" i="1"/>
  <c r="T4810" i="1"/>
  <c r="T4220" i="1"/>
  <c r="T338" i="1"/>
  <c r="T3261" i="1"/>
  <c r="T1173" i="1"/>
  <c r="T4323" i="1"/>
  <c r="T2659" i="1"/>
  <c r="T4686" i="1"/>
  <c r="T1917" i="1"/>
  <c r="T589" i="1"/>
  <c r="T4357" i="1"/>
  <c r="T434" i="1"/>
  <c r="T2150" i="1"/>
  <c r="T3376" i="1"/>
  <c r="T1183" i="1"/>
  <c r="T2208" i="1"/>
  <c r="T1265" i="1"/>
  <c r="T3850" i="1"/>
  <c r="T1290" i="1"/>
  <c r="T2081" i="1"/>
  <c r="T3542" i="1"/>
  <c r="T1426" i="1"/>
  <c r="T372" i="1"/>
  <c r="T2191" i="1"/>
  <c r="T4558" i="1"/>
  <c r="T4928" i="1"/>
  <c r="T2625" i="1"/>
  <c r="T2478" i="1"/>
  <c r="T4223" i="1"/>
  <c r="T4053" i="1"/>
  <c r="T472" i="1"/>
  <c r="T3533" i="1"/>
  <c r="T3051" i="1"/>
  <c r="T2833" i="1"/>
  <c r="T3902" i="1"/>
  <c r="T2086" i="1"/>
  <c r="T3713" i="1"/>
  <c r="T137" i="1"/>
  <c r="T2849" i="1"/>
  <c r="T2580" i="1"/>
  <c r="T615" i="1"/>
  <c r="T9" i="1"/>
  <c r="T2622" i="1"/>
  <c r="T2067" i="1"/>
  <c r="T1679" i="1"/>
  <c r="T1673" i="1"/>
  <c r="T301" i="1"/>
  <c r="T2566" i="1"/>
  <c r="T2954" i="1"/>
  <c r="T2512" i="1"/>
  <c r="T4282" i="1"/>
  <c r="T4581" i="1"/>
  <c r="T3559" i="1"/>
  <c r="T2971" i="1"/>
  <c r="T1224" i="1"/>
  <c r="T2492" i="1"/>
  <c r="T4995" i="1"/>
  <c r="T1606" i="1"/>
  <c r="T691" i="1"/>
  <c r="T204" i="1"/>
  <c r="T2497" i="1"/>
  <c r="T4561" i="1"/>
  <c r="T2385" i="1"/>
  <c r="T4215" i="1"/>
  <c r="T1782" i="1"/>
  <c r="T4218" i="1"/>
  <c r="T3285" i="1"/>
  <c r="T2680" i="1"/>
  <c r="T184" i="1"/>
  <c r="T439" i="1"/>
  <c r="T3591" i="1"/>
  <c r="T1771" i="1"/>
  <c r="T1202" i="1"/>
  <c r="T1159" i="1"/>
  <c r="T4524" i="1"/>
  <c r="T2760" i="1"/>
  <c r="T623" i="1"/>
  <c r="T1411" i="1"/>
  <c r="T294" i="1"/>
  <c r="T2414" i="1"/>
  <c r="T4993" i="1"/>
  <c r="T2100" i="1"/>
  <c r="T3136" i="1"/>
  <c r="T4258" i="1"/>
  <c r="T1904" i="1"/>
  <c r="T2291" i="1"/>
  <c r="T1751" i="1"/>
  <c r="T507" i="1"/>
  <c r="T2" i="1"/>
  <c r="T4967" i="1"/>
  <c r="T1379" i="1"/>
  <c r="T1129" i="1"/>
  <c r="T2174" i="1"/>
  <c r="T1079" i="1"/>
  <c r="T4203" i="1"/>
  <c r="T4700" i="1"/>
  <c r="T1650" i="1"/>
  <c r="T3554" i="1"/>
  <c r="T3085" i="1"/>
  <c r="T4271" i="1"/>
  <c r="T2345" i="1"/>
  <c r="T437" i="1"/>
  <c r="T3682" i="1"/>
  <c r="T3449" i="1"/>
  <c r="T4596" i="1"/>
  <c r="T3637" i="1"/>
  <c r="T3116" i="1"/>
  <c r="T433" i="1"/>
  <c r="T2871" i="1"/>
  <c r="T1491" i="1"/>
  <c r="T1147" i="1"/>
  <c r="T2694" i="1"/>
  <c r="T2627" i="1"/>
  <c r="T3488" i="1"/>
  <c r="T1352" i="1"/>
  <c r="T1067" i="1"/>
  <c r="T2177" i="1"/>
  <c r="T2093" i="1"/>
  <c r="T1305" i="1"/>
  <c r="T4656" i="1"/>
  <c r="T1191" i="1"/>
  <c r="T3802" i="1"/>
  <c r="T2572" i="1"/>
  <c r="T762" i="1"/>
  <c r="T282" i="1"/>
  <c r="T3188" i="1"/>
  <c r="T4069" i="1"/>
  <c r="T3181" i="1"/>
  <c r="T2260" i="1"/>
  <c r="T57" i="1"/>
  <c r="T1677" i="1"/>
  <c r="T1898" i="1"/>
  <c r="T4186" i="1"/>
  <c r="T1474" i="1"/>
  <c r="T3762" i="1"/>
  <c r="T646" i="1"/>
  <c r="T2186" i="1"/>
  <c r="T224" i="1"/>
  <c r="T4771" i="1"/>
  <c r="T1335" i="1"/>
  <c r="T2064" i="1"/>
  <c r="T823" i="1"/>
  <c r="T312" i="1"/>
  <c r="T3836" i="1"/>
  <c r="T3785" i="1"/>
  <c r="T2743" i="1"/>
  <c r="T1984" i="1"/>
  <c r="T4826" i="1"/>
  <c r="T4435" i="1"/>
  <c r="T1327" i="1"/>
  <c r="T1661" i="1"/>
  <c r="T1872" i="1"/>
  <c r="T3409" i="1"/>
  <c r="T1962" i="1"/>
  <c r="T3603" i="1"/>
  <c r="T3208" i="1"/>
  <c r="T3905" i="1"/>
  <c r="T3583" i="1"/>
  <c r="T3907" i="1"/>
  <c r="T4251" i="1"/>
  <c r="T2906" i="1"/>
  <c r="T921" i="1"/>
  <c r="T3809" i="1"/>
  <c r="T3733" i="1"/>
  <c r="T4441" i="1"/>
  <c r="T198" i="1"/>
  <c r="T374" i="1"/>
  <c r="T2204" i="1"/>
  <c r="T2851" i="1"/>
  <c r="T2124" i="1"/>
  <c r="T1390" i="1"/>
  <c r="T603" i="1"/>
  <c r="T331" i="1"/>
  <c r="T2620" i="1"/>
  <c r="T3623" i="1"/>
  <c r="T4787" i="1"/>
  <c r="T4666" i="1"/>
  <c r="T578" i="1"/>
  <c r="T3092" i="1"/>
  <c r="T2326" i="1"/>
  <c r="T662" i="1"/>
  <c r="T2613" i="1"/>
  <c r="T2033" i="1"/>
  <c r="T220" i="1"/>
  <c r="T39" i="1"/>
  <c r="T2274" i="1"/>
  <c r="T357" i="1"/>
  <c r="T3414" i="1"/>
  <c r="T3127" i="1"/>
  <c r="T2166" i="1"/>
  <c r="T3366" i="1"/>
  <c r="T4603" i="1"/>
  <c r="T3456" i="1"/>
  <c r="T3782" i="1"/>
  <c r="T4922" i="1"/>
  <c r="T510" i="1"/>
  <c r="T1369" i="1"/>
  <c r="T1759" i="1"/>
  <c r="T3717" i="1"/>
  <c r="T3046" i="1"/>
  <c r="T1816" i="1"/>
  <c r="T3967" i="1"/>
  <c r="T4884" i="1"/>
  <c r="T4462" i="1"/>
  <c r="T3328" i="1"/>
  <c r="T3412" i="1"/>
  <c r="T2145" i="1"/>
  <c r="T794" i="1"/>
  <c r="T2144" i="1"/>
  <c r="T2644" i="1"/>
  <c r="T594" i="1"/>
  <c r="T3685" i="1"/>
  <c r="T4950" i="1"/>
  <c r="T411" i="1"/>
  <c r="T1789" i="1"/>
  <c r="T745" i="1"/>
  <c r="T196" i="1"/>
  <c r="T3334" i="1"/>
  <c r="T168" i="1"/>
  <c r="T3888" i="1"/>
  <c r="T4155" i="1"/>
  <c r="T3023" i="1"/>
  <c r="T1517" i="1"/>
  <c r="T4902" i="1"/>
  <c r="T933" i="1"/>
  <c r="T4312" i="1"/>
  <c r="T3807" i="1"/>
  <c r="T2272" i="1"/>
  <c r="T1776" i="1"/>
  <c r="T112" i="1"/>
  <c r="T2607" i="1"/>
  <c r="T3074" i="1"/>
  <c r="T983" i="1"/>
  <c r="T2792" i="1"/>
  <c r="T3683" i="1"/>
  <c r="T3641" i="1"/>
  <c r="T2819" i="1"/>
  <c r="T2974" i="1"/>
  <c r="T1251" i="1"/>
  <c r="T3020" i="1"/>
  <c r="T399" i="1"/>
  <c r="T4807" i="1"/>
  <c r="T448" i="1"/>
  <c r="T421" i="1"/>
  <c r="T4850" i="1"/>
  <c r="T2094" i="1"/>
  <c r="T4629" i="1"/>
  <c r="T2920" i="1"/>
  <c r="T449" i="1"/>
  <c r="T2097" i="1"/>
  <c r="T4770" i="1"/>
  <c r="T1908" i="1"/>
  <c r="T135" i="1"/>
  <c r="T1777" i="1"/>
  <c r="T2363" i="1"/>
  <c r="T2403" i="1"/>
  <c r="T798" i="1"/>
  <c r="T3390" i="1"/>
  <c r="T2962" i="1"/>
  <c r="T4150" i="1"/>
  <c r="T3794" i="1"/>
  <c r="T3359" i="1"/>
  <c r="T790" i="1"/>
  <c r="T4911" i="1"/>
  <c r="T1785" i="1"/>
  <c r="T4670" i="1"/>
  <c r="T1388" i="1"/>
  <c r="T1738" i="1"/>
  <c r="T1740" i="1"/>
  <c r="T3558" i="1"/>
  <c r="T982" i="1"/>
  <c r="T450" i="1"/>
  <c r="T4266" i="1"/>
  <c r="T2679" i="1"/>
  <c r="T1410" i="1"/>
  <c r="T1539" i="1"/>
  <c r="T530" i="1"/>
  <c r="T1892" i="1"/>
  <c r="T3722" i="1"/>
  <c r="T3281" i="1"/>
  <c r="T4547" i="1"/>
  <c r="T4402" i="1"/>
  <c r="T3723" i="1"/>
  <c r="T2816" i="1"/>
  <c r="T1671" i="1"/>
  <c r="T3104" i="1"/>
  <c r="T2249" i="1"/>
  <c r="T2905" i="1"/>
  <c r="T141" i="1"/>
  <c r="T3018" i="1"/>
  <c r="T3203" i="1"/>
  <c r="T4005" i="1"/>
  <c r="T2310" i="1"/>
  <c r="T1997" i="1"/>
  <c r="T4081" i="1"/>
  <c r="T1805" i="1"/>
  <c r="T3131" i="1"/>
  <c r="T2184" i="1"/>
  <c r="T611" i="1"/>
  <c r="T1627" i="1"/>
  <c r="T1545" i="1"/>
  <c r="T4668" i="1"/>
  <c r="T2968" i="1"/>
  <c r="T1604" i="1"/>
  <c r="T2225" i="1"/>
  <c r="T3719" i="1"/>
  <c r="T455" i="1"/>
  <c r="T3058" i="1"/>
  <c r="T3702" i="1"/>
  <c r="T1918" i="1"/>
  <c r="T4265" i="1"/>
  <c r="T150" i="1"/>
  <c r="T4058" i="1"/>
  <c r="T1813" i="1"/>
  <c r="T2245" i="1"/>
  <c r="T265" i="1"/>
  <c r="T3442" i="1"/>
  <c r="T3240" i="1"/>
  <c r="T1522" i="1"/>
  <c r="T1599" i="1"/>
  <c r="T1048" i="1"/>
  <c r="T2747" i="1"/>
  <c r="T3553" i="1"/>
  <c r="T4792" i="1"/>
  <c r="T986" i="1"/>
  <c r="T310" i="1"/>
  <c r="T4331" i="1"/>
  <c r="T554" i="1"/>
  <c r="T3469" i="1"/>
  <c r="T864" i="1"/>
  <c r="T2399" i="1"/>
  <c r="T4855" i="1"/>
  <c r="T3155" i="1"/>
  <c r="T638" i="1"/>
  <c r="T3194" i="1"/>
  <c r="T1741" i="1"/>
  <c r="T4379" i="1"/>
  <c r="T3134" i="1"/>
  <c r="T272" i="1"/>
  <c r="T4057" i="1"/>
  <c r="T1339" i="1"/>
  <c r="T558" i="1"/>
  <c r="T3336" i="1"/>
  <c r="T4848" i="1"/>
  <c r="T2788" i="1"/>
  <c r="T259" i="1"/>
  <c r="T4382" i="1"/>
  <c r="T3600" i="1"/>
  <c r="T4467" i="1"/>
  <c r="T4932" i="1"/>
  <c r="T1344" i="1"/>
  <c r="T2934" i="1"/>
  <c r="T4048" i="1"/>
  <c r="T2666" i="1"/>
  <c r="T1363" i="1"/>
  <c r="T4214" i="1"/>
  <c r="T644" i="1"/>
  <c r="T724" i="1"/>
  <c r="T3121" i="1"/>
  <c r="T4738" i="1"/>
  <c r="T4228" i="1"/>
  <c r="T3179" i="1"/>
  <c r="T2842" i="1"/>
  <c r="T606" i="1"/>
  <c r="T1637" i="1"/>
  <c r="T4865" i="1"/>
  <c r="T4452" i="1"/>
  <c r="T705" i="1"/>
  <c r="T1773" i="1"/>
  <c r="T2362" i="1"/>
  <c r="T1858" i="1"/>
  <c r="T4978" i="1"/>
  <c r="T645" i="1"/>
  <c r="T4366" i="1"/>
  <c r="T4750" i="1"/>
  <c r="T2592" i="1"/>
  <c r="T4295" i="1"/>
  <c r="T4779" i="1"/>
  <c r="T4196" i="1"/>
  <c r="T899" i="1"/>
  <c r="T2433" i="1"/>
  <c r="T4430" i="1"/>
  <c r="T1622" i="1"/>
  <c r="T4564" i="1"/>
  <c r="T3659" i="1"/>
  <c r="T162" i="1"/>
  <c r="T3358" i="1"/>
  <c r="T4355" i="1"/>
  <c r="T1924" i="1"/>
  <c r="T2953" i="1"/>
  <c r="T4038" i="1"/>
  <c r="T732" i="1"/>
  <c r="T91" i="1"/>
  <c r="T1298" i="1"/>
  <c r="T4461" i="1"/>
  <c r="T2807" i="1"/>
  <c r="T380" i="1"/>
  <c r="T286" i="1"/>
  <c r="T1731" i="1"/>
  <c r="T2897" i="1"/>
  <c r="T905" i="1"/>
  <c r="T2931" i="1"/>
  <c r="T4646" i="1"/>
  <c r="T4598" i="1"/>
  <c r="T1830" i="1"/>
  <c r="T4411" i="1"/>
  <c r="T3572" i="1"/>
  <c r="T3307" i="1"/>
  <c r="T3171" i="1"/>
  <c r="T596" i="1"/>
  <c r="T3987" i="1"/>
  <c r="T815" i="1"/>
  <c r="T4731" i="1"/>
  <c r="T4479" i="1"/>
  <c r="T2873" i="1"/>
  <c r="T1778" i="1"/>
  <c r="T1852" i="1"/>
  <c r="T1839" i="1"/>
  <c r="T1757" i="1"/>
  <c r="T3834" i="1"/>
  <c r="T1600" i="1"/>
  <c r="T960" i="1"/>
  <c r="T203" i="1"/>
  <c r="T4" i="1"/>
  <c r="T2491" i="1"/>
  <c r="T2864" i="1"/>
  <c r="T4268" i="1"/>
  <c r="T2727" i="1"/>
  <c r="T1456" i="1"/>
  <c r="T3670" i="1"/>
  <c r="T4121" i="1"/>
  <c r="T1256" i="1"/>
  <c r="T3450" i="1"/>
  <c r="T3784" i="1"/>
  <c r="T1928" i="1"/>
  <c r="T1508" i="1"/>
  <c r="T2821" i="1"/>
  <c r="T2822" i="1"/>
  <c r="T1425" i="1"/>
  <c r="T2055" i="1"/>
  <c r="T447" i="1"/>
  <c r="T2640" i="1"/>
  <c r="T2078" i="1"/>
  <c r="T937" i="1"/>
  <c r="T1761" i="1"/>
  <c r="T4570" i="1"/>
  <c r="T1257" i="1"/>
  <c r="T1088" i="1"/>
  <c r="T4660" i="1"/>
  <c r="T1824" i="1"/>
  <c r="T3795" i="1"/>
  <c r="T729" i="1"/>
  <c r="T1635" i="1"/>
  <c r="T665" i="1"/>
  <c r="T1391" i="1"/>
  <c r="T4614" i="1"/>
  <c r="T3398" i="1"/>
  <c r="T2151" i="1"/>
  <c r="T2594" i="1"/>
  <c r="T3585" i="1"/>
  <c r="T117" i="1"/>
  <c r="T800" i="1"/>
  <c r="T1238" i="1"/>
  <c r="T3446" i="1"/>
  <c r="T4216" i="1"/>
  <c r="T3704" i="1"/>
  <c r="T2143" i="1"/>
  <c r="T2195" i="1"/>
  <c r="T4484" i="1"/>
  <c r="T4036" i="1"/>
  <c r="T3064" i="1"/>
  <c r="T1361" i="1"/>
  <c r="T80" i="1"/>
  <c r="T4753" i="1"/>
  <c r="T3677" i="1"/>
  <c r="T883" i="1"/>
  <c r="T543" i="1"/>
  <c r="T2471" i="1"/>
  <c r="T3362" i="1"/>
  <c r="T3620" i="1"/>
  <c r="T1239" i="1"/>
  <c r="T1312" i="1"/>
  <c r="T3496" i="1"/>
  <c r="T1591" i="1"/>
  <c r="T471" i="1"/>
  <c r="T1750" i="1"/>
  <c r="T3156" i="1"/>
  <c r="T2262" i="1"/>
  <c r="T509" i="1"/>
  <c r="T1128" i="1"/>
  <c r="T1498" i="1"/>
  <c r="T363" i="1"/>
  <c r="T2596" i="1"/>
  <c r="T1544" i="1"/>
  <c r="T3117" i="1"/>
  <c r="T2923" i="1"/>
  <c r="T1000" i="1"/>
  <c r="T4287" i="1"/>
  <c r="T3399" i="1"/>
  <c r="T885" i="1"/>
  <c r="T3183" i="1"/>
  <c r="T2635" i="1"/>
  <c r="T180" i="1"/>
  <c r="T2647" i="1"/>
  <c r="T2714" i="1"/>
  <c r="T2949" i="1"/>
  <c r="T1447" i="1"/>
  <c r="T520" i="1"/>
  <c r="T4816" i="1"/>
  <c r="T3581" i="1"/>
  <c r="T2373" i="1"/>
  <c r="T3460" i="1"/>
  <c r="T4954" i="1"/>
  <c r="T3661" i="1"/>
  <c r="T2380" i="1"/>
  <c r="T2436" i="1"/>
  <c r="T3241" i="1"/>
  <c r="T780" i="1"/>
  <c r="T1275" i="1"/>
  <c r="T4894" i="1"/>
  <c r="T4300" i="1"/>
  <c r="T302" i="1"/>
  <c r="T1053" i="1"/>
  <c r="T2009" i="1"/>
  <c r="T2276" i="1"/>
  <c r="T103" i="1"/>
  <c r="T4507" i="1"/>
  <c r="T3029" i="1"/>
  <c r="T2023" i="1"/>
  <c r="T2212" i="1"/>
  <c r="T3198" i="1"/>
  <c r="T1620" i="1"/>
  <c r="T1423" i="1"/>
  <c r="T771" i="1"/>
  <c r="T241" i="1"/>
  <c r="T1977" i="1"/>
  <c r="T3968" i="1"/>
  <c r="T4514" i="1"/>
  <c r="T3655" i="1"/>
  <c r="T4785" i="1"/>
  <c r="T308" i="1"/>
  <c r="T4688" i="1"/>
  <c r="T2550" i="1"/>
  <c r="T7" i="1"/>
  <c r="T4871" i="1"/>
  <c r="T3284" i="1"/>
  <c r="T3270" i="1"/>
  <c r="T1845" i="1"/>
  <c r="T769" i="1"/>
  <c r="T4487" i="1"/>
  <c r="T3812" i="1"/>
  <c r="T270" i="1"/>
  <c r="T4098" i="1"/>
  <c r="T3649" i="1"/>
  <c r="T4516" i="1"/>
  <c r="T3611" i="1"/>
  <c r="T181" i="1"/>
  <c r="T4964" i="1"/>
  <c r="T1360" i="1"/>
  <c r="T4936" i="1"/>
  <c r="T1032" i="1"/>
  <c r="T1991" i="1"/>
  <c r="T4336" i="1"/>
  <c r="T4851" i="1"/>
  <c r="T1935" i="1"/>
  <c r="T2649" i="1"/>
  <c r="T1768" i="1"/>
  <c r="T4179" i="1"/>
  <c r="T1874" i="1"/>
  <c r="T4206" i="1"/>
  <c r="T2390" i="1"/>
  <c r="T2927" i="1"/>
  <c r="T1087" i="1"/>
  <c r="T1180" i="1"/>
  <c r="T852" i="1"/>
  <c r="T4489" i="1"/>
  <c r="T2197" i="1"/>
  <c r="T4515" i="1"/>
  <c r="T2867" i="1"/>
  <c r="T100" i="1"/>
  <c r="T1152" i="1"/>
  <c r="T3500" i="1"/>
  <c r="T4244" i="1"/>
  <c r="T3404" i="1"/>
  <c r="T177" i="1"/>
  <c r="T3564" i="1"/>
  <c r="T1691" i="1"/>
  <c r="T4046" i="1"/>
  <c r="T4242" i="1"/>
  <c r="T2488" i="1"/>
  <c r="T1033" i="1"/>
  <c r="T4578" i="1"/>
  <c r="T917" i="1"/>
  <c r="T420" i="1"/>
  <c r="T153" i="1"/>
  <c r="T979" i="1"/>
  <c r="T134" i="1"/>
  <c r="T133" i="1"/>
  <c r="T2431" i="1"/>
  <c r="T3268" i="1"/>
  <c r="T2239" i="1"/>
  <c r="T3679" i="1"/>
  <c r="T2122" i="1"/>
  <c r="T4506" i="1"/>
  <c r="T1036" i="1"/>
  <c r="T3003" i="1"/>
  <c r="T4931" i="1"/>
  <c r="T2179" i="1"/>
  <c r="T4412" i="1"/>
  <c r="T458" i="1"/>
  <c r="T4469" i="1"/>
  <c r="T1118" i="1"/>
  <c r="T2763" i="1"/>
  <c r="T2350" i="1"/>
  <c r="T3742" i="1"/>
  <c r="T863" i="1"/>
  <c r="T670" i="1"/>
  <c r="T1052" i="1"/>
  <c r="T4992" i="1"/>
  <c r="T3639" i="1"/>
  <c r="T743" i="1"/>
  <c r="T2790" i="1"/>
  <c r="T3096" i="1"/>
  <c r="T3214" i="1"/>
  <c r="T1861" i="1"/>
  <c r="T2476" i="1"/>
  <c r="T59" i="1"/>
  <c r="T3948" i="1"/>
  <c r="T4963" i="1"/>
  <c r="T3479" i="1"/>
  <c r="T3570" i="1"/>
  <c r="T3546" i="1"/>
  <c r="T1289" i="1"/>
  <c r="T660" i="1"/>
  <c r="T3391" i="1"/>
  <c r="T4615" i="1"/>
  <c r="T1841" i="1"/>
  <c r="T2039" i="1"/>
  <c r="T1818" i="1"/>
  <c r="T32" i="1"/>
  <c r="T2772" i="1"/>
  <c r="T4037" i="1"/>
  <c r="T2157" i="1"/>
  <c r="T1686" i="1"/>
  <c r="T4783" i="1"/>
  <c r="T1060" i="1"/>
  <c r="T109" i="1"/>
  <c r="T1444" i="1"/>
  <c r="T1849" i="1"/>
  <c r="T3638" i="1"/>
  <c r="T1449" i="1"/>
  <c r="T4733" i="1"/>
  <c r="T2057" i="1"/>
  <c r="T1779" i="1"/>
  <c r="T3128" i="1"/>
  <c r="T820" i="1"/>
  <c r="T4973" i="1"/>
  <c r="T2131" i="1"/>
  <c r="T425" i="1"/>
  <c r="T653" i="1"/>
  <c r="T2766" i="1"/>
  <c r="T2017" i="1"/>
  <c r="T736" i="1"/>
  <c r="T1054" i="1"/>
  <c r="T4723" i="1"/>
  <c r="T4307" i="1"/>
  <c r="T1512" i="1"/>
  <c r="T1155" i="1"/>
  <c r="T1694" i="1"/>
  <c r="T4257" i="1"/>
  <c r="T2668" i="1"/>
  <c r="T2493" i="1"/>
  <c r="T3013" i="1"/>
  <c r="T1504" i="1"/>
  <c r="T4113" i="1"/>
  <c r="T4238" i="1"/>
  <c r="T4207" i="1"/>
  <c r="T3837" i="1"/>
  <c r="T2298" i="1"/>
  <c r="T3769" i="1"/>
  <c r="T4311" i="1"/>
  <c r="T997" i="1"/>
  <c r="T3272" i="1"/>
  <c r="T2250" i="1"/>
  <c r="T81" i="1"/>
  <c r="T4830" i="1"/>
  <c r="T1947" i="1"/>
  <c r="T1871" i="1"/>
  <c r="T3329" i="1"/>
  <c r="T3087" i="1"/>
  <c r="T4502" i="1"/>
  <c r="T4460" i="1"/>
  <c r="T3263" i="1"/>
  <c r="T4158" i="1"/>
  <c r="T186" i="1"/>
  <c r="T3516" i="1"/>
  <c r="T2551" i="1"/>
  <c r="T4542" i="1"/>
  <c r="T3288" i="1"/>
  <c r="T1510" i="1"/>
  <c r="T73" i="1"/>
  <c r="T125" i="1"/>
  <c r="T324" i="1"/>
  <c r="T1177" i="1"/>
  <c r="T4903" i="1"/>
  <c r="T1801" i="1"/>
  <c r="T3196" i="1"/>
  <c r="T298" i="1"/>
  <c r="T4934" i="1"/>
  <c r="T4075" i="1"/>
  <c r="T3255" i="1"/>
  <c r="T4915" i="1"/>
  <c r="T1044" i="1"/>
  <c r="T2246" i="1"/>
  <c r="T942" i="1"/>
  <c r="T2233" i="1"/>
  <c r="T679" i="1"/>
  <c r="T102" i="1"/>
  <c r="T1882" i="1"/>
  <c r="T3897" i="1"/>
  <c r="T4008" i="1"/>
  <c r="T493" i="1"/>
  <c r="T4006" i="1"/>
  <c r="T3720" i="1"/>
  <c r="T1909" i="1"/>
  <c r="T966" i="1"/>
  <c r="T2918" i="1"/>
  <c r="T696" i="1"/>
  <c r="T4741" i="1"/>
  <c r="T750" i="1"/>
  <c r="T4593" i="1"/>
  <c r="T3330" i="1"/>
  <c r="T3983" i="1"/>
  <c r="T1933" i="1"/>
  <c r="T1529" i="1"/>
  <c r="T4097" i="1"/>
  <c r="T2180" i="1"/>
  <c r="T2573" i="1"/>
  <c r="T2653" i="1"/>
  <c r="T901" i="1"/>
  <c r="T4513" i="1"/>
  <c r="T687" i="1"/>
  <c r="T105" i="1"/>
  <c r="T3933" i="1"/>
  <c r="T3508" i="1"/>
  <c r="T3531" i="1"/>
  <c r="T251" i="1"/>
  <c r="T1823" i="1"/>
  <c r="T2605" i="1"/>
  <c r="T2321" i="1"/>
  <c r="T3838" i="1"/>
  <c r="T2050" i="1"/>
  <c r="T2427" i="1"/>
  <c r="T1916" i="1"/>
  <c r="T2737" i="1"/>
  <c r="T3187" i="1"/>
  <c r="T4986" i="1"/>
  <c r="T4457" i="1"/>
  <c r="T2487" i="1"/>
  <c r="T2164" i="1"/>
  <c r="T4259" i="1"/>
  <c r="T4010" i="1"/>
  <c r="T3847" i="1"/>
  <c r="T1208" i="1"/>
  <c r="T4085" i="1"/>
  <c r="T985" i="1"/>
  <c r="T2059" i="1"/>
  <c r="T516" i="1"/>
  <c r="T3781" i="1"/>
  <c r="T4917" i="1"/>
  <c r="T4177" i="1"/>
  <c r="T3700" i="1"/>
  <c r="T4821" i="1"/>
  <c r="T174" i="1"/>
  <c r="T2096" i="1"/>
  <c r="T4404" i="1"/>
  <c r="T68" i="1"/>
  <c r="T887" i="1"/>
  <c r="T1972" i="1"/>
  <c r="T3589" i="1"/>
  <c r="T3197" i="1"/>
  <c r="T1710" i="1"/>
  <c r="T2944" i="1"/>
  <c r="T1072" i="1"/>
  <c r="T2264" i="1"/>
  <c r="T1664" i="1"/>
  <c r="T4895" i="1"/>
  <c r="T4709" i="1"/>
  <c r="T690" i="1"/>
  <c r="T1518" i="1"/>
  <c r="T4635" i="1"/>
  <c r="T2939" i="1"/>
  <c r="T2485" i="1"/>
  <c r="T4885" i="1"/>
  <c r="T738" i="1"/>
  <c r="T1817" i="1"/>
  <c r="T2061" i="1"/>
  <c r="T3342" i="1"/>
  <c r="T2558" i="1"/>
  <c r="T695" i="1"/>
  <c r="T828" i="1"/>
  <c r="T709" i="1"/>
  <c r="T1214" i="1"/>
  <c r="T3363" i="1"/>
  <c r="T529" i="1"/>
  <c r="T1288" i="1"/>
  <c r="T2567" i="1"/>
  <c r="T4293" i="1"/>
  <c r="T1840" i="1"/>
  <c r="T2553" i="1"/>
  <c r="T2798" i="1"/>
  <c r="T4935" i="1"/>
  <c r="T2710" i="1"/>
  <c r="T283" i="1"/>
  <c r="T1387" i="1"/>
  <c r="T1046" i="1"/>
  <c r="T4631" i="1"/>
  <c r="T4769" i="1"/>
  <c r="T487" i="1"/>
  <c r="T1311" i="1"/>
  <c r="T2168" i="1"/>
  <c r="T3184" i="1"/>
  <c r="T1329" i="1"/>
  <c r="T4019" i="1"/>
  <c r="T4025" i="1"/>
  <c r="T370" i="1"/>
  <c r="T2014" i="1"/>
  <c r="T4728" i="1"/>
  <c r="T2591" i="1"/>
  <c r="T4249" i="1"/>
  <c r="T2391" i="1"/>
  <c r="T391" i="1"/>
  <c r="T2383" i="1"/>
  <c r="T4373" i="1"/>
  <c r="T3129" i="1"/>
  <c r="T4802" i="1"/>
  <c r="T1193" i="1"/>
  <c r="T4327" i="1"/>
  <c r="T2228" i="1"/>
  <c r="T3568" i="1"/>
  <c r="T4230" i="1"/>
  <c r="T3054" i="1"/>
  <c r="T2719" i="1"/>
  <c r="T4473" i="1"/>
  <c r="T3210" i="1"/>
  <c r="T3540" i="1"/>
  <c r="T3928" i="1"/>
  <c r="T1320" i="1"/>
  <c r="T2755" i="1"/>
  <c r="T2509" i="1"/>
  <c r="T841" i="1"/>
  <c r="T230" i="1"/>
  <c r="T4777" i="1"/>
  <c r="T4442" i="1"/>
  <c r="T1760" i="1"/>
  <c r="T2975" i="1"/>
  <c r="T5000" i="1"/>
  <c r="T2633" i="1"/>
  <c r="T3804" i="1"/>
  <c r="T2430" i="1"/>
  <c r="T3491" i="1"/>
  <c r="T4672" i="1"/>
  <c r="T2781" i="1"/>
  <c r="T4775" i="1"/>
  <c r="T3634" i="1"/>
  <c r="T3115" i="1"/>
  <c r="T1758" i="1"/>
  <c r="T232" i="1"/>
  <c r="T1213" i="1"/>
  <c r="T2277" i="1"/>
  <c r="T1756" i="1"/>
  <c r="T3878" i="1"/>
  <c r="T4314" i="1"/>
  <c r="T4589" i="1"/>
  <c r="T755" i="1"/>
  <c r="T4042" i="1"/>
  <c r="T795" i="1"/>
  <c r="T2347" i="1"/>
  <c r="T1598" i="1"/>
  <c r="T2652" i="1"/>
  <c r="T4680" i="1"/>
  <c r="T1701" i="1"/>
  <c r="T66" i="1"/>
  <c r="T3302" i="1"/>
  <c r="T1073" i="1"/>
  <c r="T1964" i="1"/>
  <c r="T4868" i="1"/>
  <c r="T2426" i="1"/>
  <c r="T2327" i="1"/>
  <c r="T2587" i="1"/>
  <c r="T2609" i="1"/>
  <c r="T4988" i="1"/>
  <c r="T2125" i="1"/>
  <c r="T3593" i="1"/>
  <c r="T711" i="1"/>
  <c r="T2103" i="1"/>
  <c r="T4641" i="1"/>
  <c r="T4685" i="1"/>
  <c r="T2149" i="1"/>
  <c r="T3671" i="1"/>
  <c r="T2483" i="1"/>
  <c r="T4562" i="1"/>
  <c r="T2908" i="1"/>
  <c r="T877" i="1"/>
  <c r="T1668" i="1"/>
  <c r="T24" i="1"/>
  <c r="T3471" i="1"/>
  <c r="T2479" i="1"/>
  <c r="T3122" i="1"/>
  <c r="T2876" i="1"/>
  <c r="T96" i="1"/>
  <c r="T1274" i="1"/>
  <c r="T608" i="1"/>
  <c r="T1304" i="1"/>
  <c r="T4898" i="1"/>
  <c r="T418" i="1"/>
  <c r="T1217" i="1"/>
  <c r="T1649" i="1"/>
  <c r="T3709" i="1"/>
  <c r="T659" i="1"/>
  <c r="T2001" i="1"/>
  <c r="T962" i="1"/>
  <c r="T1277" i="1"/>
  <c r="T1755" i="1"/>
  <c r="T4847" i="1"/>
  <c r="T1665" i="1"/>
  <c r="T1568" i="1"/>
  <c r="T1430" i="1"/>
  <c r="T1780" i="1"/>
  <c r="T2371" i="1"/>
  <c r="T1657" i="1"/>
  <c r="T3956" i="1"/>
  <c r="T3144" i="1"/>
  <c r="T4891" i="1"/>
  <c r="T3057" i="1"/>
  <c r="T4083" i="1"/>
  <c r="T3555" i="1"/>
  <c r="T4684" i="1"/>
  <c r="T4013" i="1"/>
  <c r="T1477" i="1"/>
  <c r="T3755" i="1"/>
  <c r="T1408" i="1"/>
  <c r="T935" i="1"/>
  <c r="T1956" i="1"/>
  <c r="T271" i="1"/>
  <c r="T4678" i="1"/>
  <c r="T3823" i="1"/>
  <c r="T3037" i="1"/>
  <c r="T1056" i="1"/>
  <c r="T438" i="1"/>
  <c r="T2178" i="1"/>
  <c r="T3495" i="1"/>
  <c r="T2584" i="1"/>
  <c r="T1706" i="1"/>
  <c r="T3761" i="1"/>
  <c r="T2757" i="1"/>
  <c r="T3735" i="1"/>
  <c r="T2275" i="1"/>
  <c r="T115" i="1"/>
  <c r="T1162" i="1"/>
  <c r="T1176" i="1"/>
  <c r="T2531" i="1"/>
  <c r="T4900" i="1"/>
  <c r="T1347" i="1"/>
  <c r="T1421" i="1"/>
  <c r="T500" i="1"/>
  <c r="T1010" i="1"/>
  <c r="T4643" i="1"/>
  <c r="T4732" i="1"/>
  <c r="T514" i="1"/>
  <c r="T2686" i="1"/>
  <c r="T3138" i="1"/>
  <c r="T4486" i="1"/>
  <c r="T3425" i="1"/>
  <c r="T3080" i="1"/>
  <c r="T3984" i="1"/>
  <c r="T344" i="1"/>
  <c r="T922" i="1"/>
  <c r="T379" i="1"/>
  <c r="T352" i="1"/>
  <c r="T2101" i="1"/>
  <c r="T1814" i="1"/>
  <c r="T497" i="1"/>
  <c r="T3605" i="1"/>
  <c r="T3141" i="1"/>
  <c r="T4388" i="1"/>
  <c r="T4948" i="1"/>
  <c r="T2127" i="1"/>
  <c r="T4737" i="1"/>
  <c r="T4200" i="1"/>
  <c r="T2984" i="1"/>
  <c r="T3239" i="1"/>
  <c r="T4638" i="1"/>
  <c r="T781" i="1"/>
  <c r="T4560" i="1"/>
  <c r="T3050" i="1"/>
  <c r="T3091" i="1"/>
  <c r="T722" i="1"/>
  <c r="T1613" i="1"/>
  <c r="T1828" i="1"/>
  <c r="T4165" i="1"/>
  <c r="T3743" i="1"/>
  <c r="T2838" i="1"/>
  <c r="T4034" i="1"/>
  <c r="T3875" i="1"/>
  <c r="T2629" i="1"/>
  <c r="T1029" i="1"/>
  <c r="T2448" i="1"/>
  <c r="T4952" i="1"/>
  <c r="T3006" i="1"/>
  <c r="T4236" i="1"/>
  <c r="T796" i="1"/>
  <c r="T262" i="1"/>
  <c r="T2753" i="1"/>
  <c r="T3158" i="1"/>
  <c r="T3049" i="1"/>
  <c r="T4454" i="1"/>
  <c r="T4433" i="1"/>
  <c r="T46" i="1"/>
  <c r="T4468" i="1"/>
  <c r="T599" i="1"/>
  <c r="T3113" i="1"/>
  <c r="T3826" i="1"/>
  <c r="T2756" i="1"/>
  <c r="T4009" i="1"/>
  <c r="T4974" i="1"/>
  <c r="T859" i="1"/>
  <c r="T236" i="1"/>
  <c r="T2797" i="1"/>
  <c r="T3321" i="1"/>
  <c r="T3900" i="1"/>
  <c r="T720" i="1"/>
  <c r="T556" i="1"/>
  <c r="T4574" i="1"/>
  <c r="T71" i="1"/>
  <c r="T585" i="1"/>
  <c r="T1998" i="1"/>
  <c r="T3215" i="1"/>
  <c r="T4415" i="1"/>
  <c r="T3367" i="1"/>
  <c r="T1667" i="1"/>
  <c r="T2806" i="1"/>
  <c r="T4852" i="1"/>
  <c r="T77" i="1"/>
  <c r="T3535" i="1"/>
  <c r="T1569" i="1"/>
  <c r="T3032" i="1"/>
  <c r="T4337" i="1"/>
  <c r="T2003" i="1"/>
  <c r="T4076" i="1"/>
  <c r="T4712" i="1"/>
  <c r="T2533" i="1"/>
  <c r="T3989" i="1"/>
  <c r="T3497" i="1"/>
  <c r="T3887" i="1"/>
  <c r="T1641" i="1"/>
  <c r="T635" i="1"/>
  <c r="T1712" i="1"/>
  <c r="T1437" i="1"/>
  <c r="T4054" i="1"/>
  <c r="T1300" i="1"/>
  <c r="T4882" i="1"/>
  <c r="T816" i="1"/>
  <c r="T4877" i="1"/>
  <c r="T1323" i="1"/>
  <c r="T1856" i="1"/>
  <c r="T3525" i="1"/>
  <c r="T2804" i="1"/>
  <c r="T3147" i="1"/>
  <c r="T2973" i="1"/>
  <c r="T4018" i="1"/>
  <c r="T2671" i="1"/>
  <c r="T3912" i="1"/>
  <c r="T3177" i="1"/>
  <c r="T532" i="1"/>
  <c r="T1988" i="1"/>
  <c r="T1151" i="1"/>
  <c r="T1893" i="1"/>
  <c r="T2791" i="1"/>
  <c r="T4796" i="1"/>
  <c r="T595" i="1"/>
  <c r="T2615" i="1"/>
  <c r="T2937" i="1"/>
  <c r="T1996" i="1"/>
  <c r="T947" i="1"/>
  <c r="T3645" i="1"/>
  <c r="T1934" i="1"/>
  <c r="T3648" i="1"/>
  <c r="T451" i="1"/>
  <c r="T1612" i="1"/>
  <c r="T2730" i="1"/>
  <c r="T2477" i="1"/>
  <c r="T1873" i="1"/>
  <c r="T853" i="1"/>
  <c r="T94" i="1"/>
  <c r="T4727" i="1"/>
  <c r="T503" i="1"/>
  <c r="T1353" i="1"/>
  <c r="T4470" i="1"/>
  <c r="T1332" i="1"/>
  <c r="T2070" i="1"/>
  <c r="T4838" i="1"/>
  <c r="T2293" i="1"/>
  <c r="T2273" i="1"/>
  <c r="T3157" i="1"/>
  <c r="T2216" i="1"/>
  <c r="T3253" i="1"/>
  <c r="T1206" i="1"/>
  <c r="T3507" i="1"/>
  <c r="T473" i="1"/>
  <c r="T3236" i="1"/>
  <c r="T4292" i="1"/>
  <c r="T932" i="1"/>
  <c r="T4418" i="1"/>
  <c r="T2437" i="1"/>
  <c r="T2950" i="1"/>
  <c r="T3075" i="1"/>
  <c r="T3896" i="1"/>
  <c r="T3371" i="1"/>
  <c r="T2211" i="1"/>
  <c r="T1617" i="1"/>
  <c r="T2619" i="1"/>
  <c r="T385" i="1"/>
  <c r="T2095" i="1"/>
  <c r="T3035" i="1"/>
  <c r="T2738" i="1"/>
  <c r="T235" i="1"/>
  <c r="T1040" i="1"/>
  <c r="T4301" i="1"/>
  <c r="T1528" i="1"/>
  <c r="T4488" i="1"/>
  <c r="T2945" i="1"/>
  <c r="T1733" i="1"/>
  <c r="T879" i="1"/>
  <c r="T4766" i="1"/>
  <c r="T2470" i="1"/>
  <c r="T766" i="1"/>
  <c r="T1261" i="1"/>
  <c r="T803" i="1"/>
  <c r="T144" i="1"/>
  <c r="T146" i="1"/>
  <c r="T772" i="1"/>
  <c r="T4721" i="1"/>
  <c r="T2209" i="1"/>
  <c r="T4682" i="1"/>
  <c r="T3941" i="1"/>
  <c r="T3099" i="1"/>
  <c r="T3773" i="1"/>
  <c r="T2907" i="1"/>
  <c r="T2548" i="1"/>
  <c r="T4856" i="1"/>
  <c r="T761" i="1"/>
  <c r="T1930" i="1"/>
  <c r="T4906" i="1"/>
  <c r="T3401" i="1"/>
  <c r="T866" i="1"/>
  <c r="T2286" i="1"/>
  <c r="T2715" i="1"/>
  <c r="T2376" i="1"/>
  <c r="T4793" i="1"/>
  <c r="T4663" i="1"/>
  <c r="T147" i="1"/>
  <c r="T953" i="1"/>
  <c r="T2507" i="1"/>
  <c r="T4192" i="1"/>
  <c r="T4729" i="1"/>
  <c r="T3259" i="1"/>
  <c r="T130" i="1"/>
  <c r="T2925" i="1"/>
  <c r="T2555" i="1"/>
  <c r="T1494" i="1"/>
  <c r="T970" i="1"/>
  <c r="T3799" i="1"/>
  <c r="T792" i="1"/>
  <c r="T3590" i="1"/>
  <c r="T3730" i="1"/>
  <c r="T2901" i="1"/>
  <c r="T4082" i="1"/>
  <c r="T1796" i="1"/>
  <c r="T1698" i="1"/>
  <c r="T1169" i="1"/>
  <c r="T2532" i="1"/>
  <c r="T980" i="1"/>
  <c r="T2024" i="1"/>
  <c r="T874" i="1"/>
  <c r="T2749" i="1"/>
  <c r="T1747" i="1"/>
  <c r="T3618" i="1"/>
  <c r="T2724" i="1"/>
  <c r="T3162" i="1"/>
  <c r="T226" i="1"/>
  <c r="T2444" i="1"/>
  <c r="T1536" i="1"/>
  <c r="T3387" i="1"/>
  <c r="T1316" i="1"/>
  <c r="T3595" i="1"/>
  <c r="T4187" i="1"/>
  <c r="T2695" i="1"/>
  <c r="T2857" i="1"/>
  <c r="T287" i="1"/>
  <c r="T1692" i="1"/>
  <c r="T4834" i="1"/>
  <c r="T4376" i="1"/>
  <c r="T3204" i="1"/>
  <c r="T2090" i="1"/>
  <c r="T1365" i="1"/>
  <c r="T1051" i="1"/>
  <c r="T748" i="1"/>
  <c r="T2351" i="1"/>
  <c r="T2514" i="1"/>
  <c r="T806" i="1"/>
  <c r="T3172" i="1"/>
  <c r="T4667" i="1"/>
  <c r="T1946" i="1"/>
  <c r="T3081" i="1"/>
  <c r="T4099" i="1"/>
  <c r="T3315" i="1"/>
  <c r="T3523" i="1"/>
  <c r="T1463" i="1"/>
  <c r="T1259" i="1"/>
  <c r="T1235" i="1"/>
  <c r="T3698" i="1"/>
  <c r="T2508" i="1"/>
  <c r="T1080" i="1"/>
  <c r="T1642" i="1"/>
  <c r="T2721" i="1"/>
  <c r="T2182" i="1"/>
  <c r="T4151" i="1"/>
  <c r="T2856" i="1"/>
  <c r="T1023" i="1"/>
  <c r="T4645" i="1"/>
  <c r="T3788" i="1"/>
  <c r="T2803" i="1"/>
  <c r="T491" i="1"/>
  <c r="T166" i="1"/>
  <c r="T44" i="1"/>
  <c r="T2369" i="1"/>
  <c r="T1127" i="1"/>
  <c r="T4087" i="1"/>
  <c r="T3244" i="1"/>
  <c r="T1864" i="1"/>
  <c r="T261" i="1"/>
  <c r="T4362" i="1"/>
  <c r="T1678" i="1"/>
  <c r="T1527" i="1"/>
  <c r="T4093" i="1"/>
  <c r="T4690" i="1"/>
  <c r="T1656" i="1"/>
  <c r="T1614" i="1"/>
  <c r="T4945" i="1"/>
  <c r="T538" i="1"/>
  <c r="T2381" i="1"/>
  <c r="T1959" i="1"/>
  <c r="T2779" i="1"/>
  <c r="T1623" i="1"/>
  <c r="T4027" i="1"/>
  <c r="T367" i="1"/>
  <c r="T2966" i="1"/>
  <c r="T3264" i="1"/>
  <c r="T3351" i="1"/>
  <c r="T2725" i="1"/>
  <c r="T601" i="1"/>
  <c r="T3952" i="1"/>
  <c r="T1832" i="1"/>
  <c r="T3552" i="1"/>
  <c r="T633" i="1"/>
  <c r="T2565" i="1"/>
  <c r="T4539" i="1"/>
  <c r="T3961" i="1"/>
  <c r="T1433" i="1"/>
  <c r="T1700" i="1"/>
  <c r="T1336" i="1"/>
  <c r="T4445" i="1"/>
  <c r="T3744" i="1"/>
  <c r="T1970" i="1"/>
  <c r="T2536" i="1"/>
  <c r="T1091" i="1"/>
  <c r="T4056" i="1"/>
  <c r="T943" i="1"/>
  <c r="T4261" i="1"/>
  <c r="T2051" i="1"/>
  <c r="T1790" i="1"/>
  <c r="T2360" i="1"/>
  <c r="T3464" i="1"/>
  <c r="T2499" i="1"/>
  <c r="T3915" i="1"/>
  <c r="T893" i="1"/>
  <c r="T884" i="1"/>
  <c r="T1448" i="1"/>
  <c r="T3750" i="1"/>
  <c r="T3728" i="1"/>
  <c r="T4840" i="1"/>
  <c r="T4226" i="1"/>
  <c r="T1295" i="1"/>
  <c r="T4285" i="1"/>
  <c r="T156" i="1"/>
  <c r="T539" i="1"/>
  <c r="T4077" i="1"/>
  <c r="T915" i="1"/>
  <c r="T1270" i="1"/>
  <c r="T3354" i="1"/>
  <c r="T4360" i="1"/>
  <c r="T266" i="1"/>
  <c r="T999" i="1"/>
  <c r="T4795" i="1"/>
  <c r="T3338" i="1"/>
  <c r="T1068" i="1"/>
  <c r="T1939" i="1"/>
  <c r="T2597" i="1"/>
  <c r="T1285" i="1"/>
  <c r="T413" i="1"/>
  <c r="T4023" i="1"/>
  <c r="T2996" i="1"/>
  <c r="T996" i="1"/>
  <c r="T1896" i="1"/>
  <c r="T3152" i="1"/>
  <c r="T3576" i="1"/>
  <c r="T1109" i="1"/>
  <c r="T371" i="1"/>
  <c r="T4919" i="1"/>
  <c r="T4126" i="1"/>
  <c r="T2999" i="1"/>
  <c r="T1240" i="1"/>
  <c r="T544" i="1"/>
  <c r="T4264" i="1"/>
  <c r="T3584" i="1"/>
  <c r="T1593" i="1"/>
  <c r="T911" i="1"/>
  <c r="T300" i="1"/>
  <c r="T3770" i="1"/>
  <c r="T3536" i="1"/>
  <c r="T464" i="1"/>
  <c r="T1727" i="1"/>
  <c r="T810" i="1"/>
  <c r="T3381" i="1"/>
  <c r="T4901" i="1"/>
  <c r="T1967" i="1"/>
  <c r="T2031" i="1"/>
  <c r="T3429" i="1"/>
  <c r="T2515" i="1"/>
  <c r="T3114" i="1"/>
  <c r="T782" i="1"/>
  <c r="T2691" i="1"/>
  <c r="T4899" i="1"/>
  <c r="T4100" i="1"/>
  <c r="T1198" i="1"/>
  <c r="T3550" i="1"/>
  <c r="T4167" i="1"/>
  <c r="T3377" i="1"/>
  <c r="T861" i="1"/>
  <c r="T4763" i="1"/>
  <c r="T163" i="1"/>
  <c r="T4744" i="1"/>
  <c r="T4649" i="1"/>
  <c r="T2983" i="1"/>
  <c r="T1443" i="1"/>
  <c r="T85" i="1"/>
  <c r="T3139" i="1"/>
  <c r="T3901" i="1"/>
  <c r="T3650" i="1"/>
  <c r="T814" i="1"/>
  <c r="T3234" i="1"/>
  <c r="T297" i="1"/>
  <c r="T3768" i="1"/>
  <c r="T3924" i="1"/>
  <c r="T1803" i="1"/>
  <c r="T2223" i="1"/>
  <c r="T1330" i="1"/>
  <c r="T2539" i="1"/>
  <c r="T3563" i="1"/>
  <c r="T199" i="1"/>
  <c r="T904" i="1"/>
  <c r="T263" i="1"/>
  <c r="T3921" i="1"/>
  <c r="T4981" i="1"/>
  <c r="T2808" i="1"/>
  <c r="T1961" i="1"/>
  <c r="T2544" i="1"/>
  <c r="T3000" i="1"/>
  <c r="T1019" i="1"/>
  <c r="T3737" i="1"/>
  <c r="T1724" i="1"/>
  <c r="T3916" i="1"/>
  <c r="T504" i="1"/>
  <c r="T1855" i="1"/>
  <c r="T587" i="1"/>
  <c r="T4908" i="1"/>
  <c r="T400" i="1"/>
  <c r="T2651" i="1"/>
  <c r="T191" i="1"/>
  <c r="T4526" i="1"/>
  <c r="T3972" i="1"/>
  <c r="T3658" i="1"/>
  <c r="T1467" i="1"/>
  <c r="T2305" i="1"/>
  <c r="T4306" i="1"/>
  <c r="T2858" i="1"/>
  <c r="T3599" i="1"/>
  <c r="T3340" i="1"/>
  <c r="T4971" i="1"/>
  <c r="T1016" i="1"/>
  <c r="T4022" i="1"/>
  <c r="T2561" i="1"/>
  <c r="T560" i="1"/>
  <c r="T3030" i="1"/>
  <c r="T4492" i="1"/>
  <c r="T136" i="1"/>
  <c r="T1495" i="1"/>
  <c r="T2595" i="1"/>
  <c r="T3817" i="1"/>
  <c r="T1878" i="1"/>
  <c r="T4125" i="1"/>
  <c r="T3379" i="1"/>
  <c r="T3422" i="1"/>
  <c r="T2364" i="1"/>
  <c r="T4975" i="1"/>
  <c r="T3475" i="1"/>
  <c r="T1187" i="1"/>
  <c r="T200" i="1"/>
  <c r="T4328" i="1"/>
  <c r="T248" i="1"/>
  <c r="T2461" i="1"/>
  <c r="T1772" i="1"/>
  <c r="T2703" i="1"/>
  <c r="T1293" i="1"/>
  <c r="T4592" i="1"/>
  <c r="T4595" i="1"/>
  <c r="T3174" i="1"/>
  <c r="T749" i="1"/>
  <c r="T3644" i="1"/>
  <c r="T1385" i="1"/>
  <c r="T2733" i="1"/>
  <c r="T4730" i="1"/>
  <c r="T4012" i="1"/>
  <c r="T3665" i="1"/>
  <c r="T3364" i="1"/>
  <c r="T4232" i="1"/>
  <c r="T4812" i="1"/>
  <c r="T2155" i="1"/>
  <c r="T175" i="1"/>
  <c r="T1296" i="1"/>
  <c r="T579" i="1"/>
  <c r="T17" i="1"/>
  <c r="T1621" i="1"/>
  <c r="T3445" i="1"/>
  <c r="T1405" i="1"/>
  <c r="T3161" i="1"/>
  <c r="T171" i="1"/>
  <c r="T4465" i="1"/>
  <c r="T1303" i="1"/>
  <c r="T306" i="1"/>
  <c r="T4275" i="1"/>
  <c r="T914" i="1"/>
  <c r="T3573" i="1"/>
  <c r="T482" i="1"/>
  <c r="T2281" i="1"/>
  <c r="T364" i="1"/>
  <c r="T2965" i="1"/>
  <c r="T2959" i="1"/>
  <c r="T4833" i="1"/>
  <c r="T403" i="1"/>
  <c r="T1682" i="1"/>
  <c r="T4841" i="1"/>
  <c r="T2240" i="1"/>
  <c r="T1888" i="1"/>
  <c r="T2728" i="1"/>
  <c r="T3111" i="1"/>
  <c r="T41" i="1"/>
  <c r="T1632" i="1"/>
  <c r="T784" i="1"/>
  <c r="T1662" i="1"/>
  <c r="T2401" i="1"/>
  <c r="T233" i="1"/>
  <c r="T3470" i="1"/>
  <c r="T1047" i="1"/>
  <c r="T2893" i="1"/>
  <c r="T2778" i="1"/>
  <c r="T1464" i="1"/>
  <c r="T1833" i="1"/>
  <c r="T618" i="1"/>
  <c r="T2593" i="1"/>
  <c r="T269" i="1"/>
  <c r="T4835" i="1"/>
  <c r="T2415" i="1"/>
  <c r="T4910" i="1"/>
  <c r="T4739" i="1"/>
  <c r="T1793" i="1"/>
  <c r="T4112" i="1"/>
  <c r="T360" i="1"/>
  <c r="T3345" i="1"/>
  <c r="T923" i="1"/>
  <c r="T3097" i="1"/>
  <c r="T1586" i="1"/>
  <c r="T744" i="1"/>
  <c r="T3966" i="1"/>
  <c r="T2132" i="1"/>
  <c r="T640" i="1"/>
  <c r="T3410" i="1"/>
  <c r="T4927" i="1"/>
  <c r="T4353" i="1"/>
  <c r="T63" i="1"/>
  <c r="T2230" i="1"/>
  <c r="T2370" i="1"/>
  <c r="T4991" i="1"/>
  <c r="T239" i="1"/>
  <c r="T3459" i="1"/>
  <c r="T3278" i="1"/>
  <c r="T4798" i="1"/>
  <c r="T2328" i="1"/>
  <c r="T809" i="1"/>
  <c r="T3626" i="1"/>
  <c r="T1628" i="1"/>
  <c r="T4520" i="1"/>
  <c r="T4132" i="1"/>
  <c r="T3666" i="1"/>
  <c r="T76" i="1"/>
  <c r="T3808" i="1"/>
  <c r="T831" i="1"/>
  <c r="T1579" i="1"/>
  <c r="T4897" i="1"/>
  <c r="T4601" i="1"/>
  <c r="T2658" i="1"/>
  <c r="T927" i="1"/>
  <c r="T4565" i="1"/>
  <c r="T387" i="1"/>
  <c r="T55" i="1"/>
  <c r="T1734" i="1"/>
  <c r="T3262" i="1"/>
  <c r="T1631" i="1"/>
  <c r="T304" i="1"/>
  <c r="T495" i="1"/>
  <c r="T4243" i="1"/>
  <c r="T1543" i="1"/>
  <c r="T84" i="1"/>
  <c r="T4647" i="1"/>
  <c r="T1643" i="1"/>
  <c r="T4959" i="1"/>
  <c r="T3388" i="1"/>
  <c r="T2504" i="1"/>
  <c r="T4395" i="1"/>
  <c r="T2171" i="1"/>
  <c r="T4955" i="1"/>
  <c r="T1341" i="1"/>
  <c r="T4321" i="1"/>
  <c r="T4776" i="1"/>
  <c r="T3796" i="1"/>
  <c r="T3642" i="1"/>
  <c r="T959" i="1"/>
  <c r="T3612" i="1"/>
  <c r="T444" i="1"/>
  <c r="T1857" i="1"/>
  <c r="T1114" i="1"/>
  <c r="T3736" i="1"/>
  <c r="T1028" i="1"/>
  <c r="T2748" i="1"/>
  <c r="T3025" i="1"/>
  <c r="T3280" i="1"/>
  <c r="T1720" i="1"/>
  <c r="T151" i="1"/>
  <c r="T4291" i="1"/>
  <c r="T4455" i="1"/>
  <c r="T69" i="1"/>
  <c r="T4705" i="1"/>
  <c r="T3607" i="1"/>
  <c r="T875" i="1"/>
  <c r="T2780" i="1"/>
  <c r="T4296" i="1"/>
  <c r="T2578" i="1"/>
  <c r="T2866" i="1"/>
  <c r="T2320" i="1"/>
  <c r="T1971" i="1"/>
  <c r="T2302" i="1"/>
  <c r="T4659" i="1"/>
  <c r="T22" i="1"/>
  <c r="T965" i="1"/>
  <c r="T2099" i="1"/>
  <c r="T3824" i="1"/>
  <c r="T477" i="1"/>
  <c r="T4164" i="1"/>
  <c r="T2726" i="1"/>
  <c r="T4368" i="1"/>
  <c r="T4427" i="1"/>
  <c r="T4015" i="1"/>
  <c r="T1981" i="1"/>
  <c r="T2967" i="1"/>
  <c r="T350" i="1"/>
  <c r="T4947" i="1"/>
  <c r="T4881" i="1"/>
  <c r="T4799" i="1"/>
  <c r="T423" i="1"/>
  <c r="T4797" i="1"/>
  <c r="T3343" i="1"/>
  <c r="T4982" i="1"/>
  <c r="T630" i="1"/>
  <c r="T2467" i="1"/>
  <c r="T2044" i="1"/>
  <c r="T4310" i="1"/>
  <c r="T2406" i="1"/>
  <c r="T237" i="1"/>
  <c r="T3884" i="1"/>
  <c r="T3635" i="1"/>
  <c r="T3297" i="1"/>
  <c r="T3015" i="1"/>
  <c r="T4748" i="1"/>
  <c r="T4876" i="1"/>
  <c r="T2754" i="1"/>
  <c r="T2654" i="1"/>
  <c r="T900" i="1"/>
  <c r="T2468" i="1"/>
  <c r="T1479" i="1"/>
  <c r="T3405" i="1"/>
  <c r="T1422" i="1"/>
  <c r="T4630" i="1"/>
  <c r="T2916" i="1"/>
  <c r="T1142" i="1"/>
  <c r="T631" i="1"/>
  <c r="T4576" i="1"/>
  <c r="T849" i="1"/>
  <c r="T329" i="1"/>
  <c r="T1879" i="1"/>
  <c r="T2481" i="1"/>
  <c r="T60" i="1"/>
  <c r="T1260" i="1"/>
  <c r="T4190" i="1"/>
  <c r="T565" i="1"/>
  <c r="T3193" i="1"/>
  <c r="T2379" i="1"/>
  <c r="T454" i="1"/>
  <c r="T20" i="1"/>
  <c r="T4233" i="1"/>
  <c r="T754" i="1"/>
  <c r="T2632" i="1"/>
  <c r="T1350" i="1"/>
  <c r="T4453" i="1"/>
  <c r="T2304" i="1"/>
  <c r="T2115" i="1"/>
  <c r="T3627" i="1"/>
  <c r="T547" i="1"/>
  <c r="T2990" i="1"/>
  <c r="T1436" i="1"/>
  <c r="T1058" i="1"/>
  <c r="T3748" i="1"/>
  <c r="T930" i="1"/>
  <c r="T3283" i="1"/>
  <c r="T4361" i="1"/>
  <c r="T4393" i="1"/>
  <c r="T1280" i="1"/>
  <c r="T4110" i="1"/>
  <c r="T3349" i="1"/>
  <c r="T902" i="1"/>
  <c r="T3673" i="1"/>
  <c r="T4505" i="1"/>
  <c r="T3778" i="1"/>
  <c r="T3303" i="1"/>
  <c r="T1348" i="1"/>
  <c r="T4180" i="1"/>
  <c r="T4998" i="1"/>
  <c r="T3724" i="1"/>
  <c r="T1949" i="1"/>
  <c r="T1354" i="1"/>
  <c r="T4819" i="1"/>
  <c r="T2490" i="1"/>
  <c r="T2740" i="1"/>
  <c r="T2105" i="1"/>
  <c r="T681" i="1"/>
  <c r="T6" i="1"/>
  <c r="T3922" i="1"/>
  <c r="T1441" i="1"/>
  <c r="T3066" i="1"/>
  <c r="T1592" i="1"/>
  <c r="T1098" i="1"/>
  <c r="T2888" i="1"/>
  <c r="T2581" i="1"/>
  <c r="T366" i="1"/>
  <c r="T808" i="1"/>
  <c r="T2214" i="1"/>
  <c r="T3325" i="1"/>
  <c r="T4476" i="1"/>
  <c r="T1031" i="1"/>
  <c r="T1349" i="1"/>
  <c r="T1926" i="1"/>
  <c r="T2540" i="1"/>
  <c r="T881" i="1"/>
  <c r="T2227" i="1"/>
  <c r="T2896" i="1"/>
  <c r="T837" i="1"/>
  <c r="T4846" i="1"/>
  <c r="T394" i="1"/>
  <c r="T446" i="1"/>
  <c r="T2762" i="1"/>
  <c r="T2506" i="1"/>
  <c r="T4273" i="1"/>
  <c r="T976" i="1"/>
  <c r="T528" i="1"/>
  <c r="T489" i="1"/>
  <c r="T1376" i="1"/>
  <c r="T1505" i="1"/>
  <c r="T4701" i="1"/>
  <c r="T3292" i="1"/>
  <c r="T65" i="1"/>
  <c r="T3022" i="1"/>
  <c r="T2251" i="1"/>
  <c r="T1392" i="1"/>
  <c r="T30" i="1"/>
  <c r="T2299" i="1"/>
  <c r="T2631" i="1"/>
  <c r="T2705" i="1"/>
  <c r="T2141" i="1"/>
  <c r="T3775" i="1"/>
  <c r="T2295" i="1"/>
  <c r="T3047" i="1"/>
  <c r="T2136" i="1"/>
  <c r="T2303" i="1"/>
  <c r="T1842" i="1"/>
  <c r="T4789" i="1"/>
  <c r="T3946" i="1"/>
  <c r="T1762" i="1"/>
  <c r="T2626" i="1"/>
  <c r="T2952" i="1"/>
  <c r="T160" i="1"/>
  <c r="T2456" i="1"/>
  <c r="T605" i="1"/>
  <c r="T4517" i="1"/>
  <c r="T1484" i="1"/>
  <c r="T2181" i="1"/>
  <c r="T4115" i="1"/>
  <c r="T3532" i="1"/>
  <c r="T1027" i="1"/>
  <c r="T1013" i="1"/>
  <c r="T3732" i="1"/>
  <c r="T2462" i="1"/>
  <c r="T3016" i="1"/>
  <c r="T4123" i="1"/>
  <c r="T1434" i="1"/>
  <c r="T2140" i="1"/>
  <c r="T1458" i="1"/>
  <c r="T3869" i="1"/>
  <c r="T3980" i="1"/>
  <c r="T1838" i="1"/>
  <c r="T822" i="1"/>
  <c r="T2450" i="1"/>
  <c r="T2868" i="1"/>
  <c r="T3619" i="1"/>
  <c r="T2142" i="1"/>
  <c r="T2782" i="1"/>
  <c r="T3821" i="1"/>
  <c r="T1469" i="1"/>
  <c r="T3753" i="1"/>
  <c r="T698" i="1"/>
  <c r="T723" i="1"/>
  <c r="T4820" i="1"/>
  <c r="T1397" i="1"/>
  <c r="T2979" i="1"/>
  <c r="T1891" i="1"/>
  <c r="T1774" i="1"/>
  <c r="T2108" i="1"/>
  <c r="T2665" i="1"/>
  <c r="T1689" i="1"/>
  <c r="T2438" i="1"/>
  <c r="T4639" i="1"/>
  <c r="T1730" i="1"/>
  <c r="T1266" i="1"/>
  <c r="T47" i="1"/>
  <c r="T2623" i="1"/>
  <c r="T2752" i="1"/>
  <c r="T4377" i="1"/>
  <c r="T4440" i="1"/>
  <c r="T1709" i="1"/>
  <c r="T2148" i="1"/>
  <c r="T1190" i="1"/>
  <c r="T2855" i="1"/>
  <c r="T326" i="1"/>
  <c r="T52" i="1"/>
  <c r="T3853" i="1"/>
  <c r="T2574" i="1"/>
  <c r="T3258" i="1"/>
  <c r="T501" i="1"/>
  <c r="T1769" i="1"/>
  <c r="T2841" i="1"/>
  <c r="T1396" i="1"/>
  <c r="T1552" i="1"/>
  <c r="T2167" i="1"/>
  <c r="T3567" i="1"/>
  <c r="T4523" i="1"/>
  <c r="T3294" i="1"/>
  <c r="T801" i="1"/>
  <c r="T1110" i="1"/>
  <c r="T4429" i="1"/>
  <c r="T2941" i="1"/>
  <c r="T2648" i="1"/>
  <c r="T878" i="1"/>
  <c r="T3908" i="1"/>
  <c r="T2894" i="1"/>
  <c r="T427" i="1"/>
  <c r="T342" i="1"/>
  <c r="T3311" i="1"/>
  <c r="T3419" i="1"/>
  <c r="T4961" i="1"/>
  <c r="T4717" i="1"/>
  <c r="T1711" i="1"/>
  <c r="T2494" i="1"/>
  <c r="T1660" i="1"/>
  <c r="T4772" i="1"/>
  <c r="T2025" i="1"/>
  <c r="T2850" i="1"/>
  <c r="T33" i="1"/>
  <c r="T8" i="1"/>
  <c r="T842" i="1"/>
  <c r="T1064" i="1"/>
  <c r="T2869" i="1"/>
  <c r="T4136" i="1"/>
  <c r="T3653" i="1"/>
  <c r="T3178" i="1"/>
  <c r="T4247" i="1"/>
  <c r="T4704" i="1"/>
  <c r="T4066" i="1"/>
  <c r="T2386" i="1"/>
  <c r="T1506" i="1"/>
  <c r="T3247" i="1"/>
  <c r="T1414" i="1"/>
  <c r="T4800" i="1"/>
  <c r="T3996" i="1"/>
  <c r="T3" i="1"/>
  <c r="T2835" i="1"/>
  <c r="T4808" i="1"/>
  <c r="T1705" i="1"/>
  <c r="T2693" i="1"/>
  <c r="T1374" i="1"/>
  <c r="T626" i="1"/>
  <c r="T395" i="1"/>
  <c r="T1130" i="1"/>
  <c r="T4063" i="1"/>
  <c r="T3123" i="1"/>
  <c r="T3798" i="1"/>
  <c r="T3997" i="1"/>
  <c r="T1254" i="1"/>
  <c r="T432" i="1"/>
  <c r="T2428" i="1"/>
  <c r="T4703" i="1"/>
  <c r="T3780" i="1"/>
  <c r="T3752" i="1"/>
  <c r="T1450" i="1"/>
  <c r="T2865" i="1"/>
  <c r="T252" i="1"/>
  <c r="T2082" i="1"/>
  <c r="T2577" i="1"/>
  <c r="T4923" i="1"/>
  <c r="T3903" i="1"/>
  <c r="T3478" i="1"/>
  <c r="T4494" i="1"/>
  <c r="T3942" i="1"/>
  <c r="T1012" i="1"/>
  <c r="T2407" i="1"/>
  <c r="T4272" i="1"/>
  <c r="T3316" i="1"/>
  <c r="T1473" i="1"/>
  <c r="T542" i="1"/>
  <c r="T4154" i="1"/>
  <c r="T3667" i="1"/>
  <c r="T1925" i="1"/>
  <c r="T3191" i="1"/>
  <c r="T2400" i="1"/>
  <c r="T3898" i="1"/>
  <c r="T275" i="1"/>
  <c r="T3384" i="1"/>
  <c r="T1286" i="1"/>
  <c r="T317" i="1"/>
  <c r="T1221" i="1"/>
  <c r="T4343" i="1"/>
  <c r="T4284" i="1"/>
  <c r="T3430" i="1"/>
  <c r="T3790" i="1"/>
  <c r="T2422" i="1"/>
  <c r="T3622" i="1"/>
  <c r="T830" i="1"/>
  <c r="T1588" i="1"/>
  <c r="T2814" i="1"/>
  <c r="T1687" i="1"/>
  <c r="T3870" i="1"/>
  <c r="T3356" i="1"/>
  <c r="T1936" i="1"/>
  <c r="T139" i="1"/>
  <c r="T377" i="1"/>
  <c r="T4567" i="1"/>
  <c r="T4122" i="1"/>
  <c r="T3867" i="1"/>
  <c r="T3226" i="1"/>
  <c r="T4584" i="1"/>
  <c r="T222" i="1"/>
  <c r="T4078" i="1"/>
  <c r="T1486" i="1"/>
  <c r="T424" i="1"/>
  <c r="T2899" i="1"/>
  <c r="T4274" i="1"/>
  <c r="T895" i="1"/>
  <c r="T1788" i="1"/>
  <c r="T2162" i="1"/>
  <c r="T602" i="1"/>
  <c r="T1583" i="1"/>
  <c r="T1697" i="1"/>
  <c r="T988" i="1"/>
  <c r="T2525" i="1"/>
  <c r="T710" i="1"/>
  <c r="T118" i="1"/>
  <c r="T2159" i="1"/>
  <c r="T1654" i="1"/>
  <c r="T2682" i="1"/>
  <c r="T4632" i="1"/>
  <c r="T4725" i="1"/>
  <c r="T2560" i="1"/>
  <c r="T1400" i="1"/>
  <c r="T3228" i="1"/>
  <c r="T1062" i="1"/>
  <c r="T813" i="1"/>
  <c r="T2815" i="1"/>
  <c r="T229" i="1"/>
  <c r="T1243" i="1"/>
  <c r="T3055" i="1"/>
  <c r="T3254" i="1"/>
  <c r="T1715" i="1"/>
  <c r="T583" i="1"/>
  <c r="T2020" i="1"/>
  <c r="T3625" i="1"/>
  <c r="T2248" i="1"/>
  <c r="T3242" i="1"/>
  <c r="T3935" i="1"/>
  <c r="T2672" i="1"/>
  <c r="T3068" i="1"/>
  <c r="T3110" i="1"/>
  <c r="T3963" i="1"/>
  <c r="T4364" i="1"/>
  <c r="T3078" i="1"/>
  <c r="T3544" i="1"/>
  <c r="T765" i="1"/>
  <c r="T4290" i="1"/>
  <c r="T3857" i="1"/>
  <c r="T1630" i="1"/>
  <c r="T1459" i="1"/>
  <c r="T3265" i="1"/>
  <c r="T4477" i="1"/>
  <c r="T575" i="1"/>
  <c r="T3529" i="1"/>
  <c r="T3763" i="1"/>
  <c r="T3833" i="1"/>
  <c r="T4665" i="1"/>
  <c r="T2787" i="1"/>
  <c r="T1133" i="1"/>
  <c r="T4765" i="1"/>
  <c r="T381" i="1"/>
  <c r="T4694" i="1"/>
  <c r="T4326" i="1"/>
  <c r="T3357" i="1"/>
  <c r="T3120" i="1"/>
  <c r="T4683" i="1"/>
  <c r="T2957" i="1"/>
  <c r="T1276" i="1"/>
  <c r="T1250" i="1"/>
  <c r="T496" i="1"/>
  <c r="T3964" i="1"/>
  <c r="T4124" i="1"/>
  <c r="T4119" i="1"/>
  <c r="T2571" i="1"/>
  <c r="T697" i="1"/>
  <c r="T756" i="1"/>
  <c r="T4658" i="1"/>
  <c r="T70" i="1"/>
  <c r="T2188" i="1"/>
  <c r="T4999" i="1"/>
  <c r="T1325" i="1"/>
  <c r="T2720" i="1"/>
  <c r="T2642" i="1"/>
  <c r="T4626" i="1"/>
  <c r="T2922" i="1"/>
  <c r="T87" i="1"/>
  <c r="T4471" i="1"/>
  <c r="T67" i="1"/>
  <c r="T4621" i="1"/>
  <c r="T4191" i="1"/>
  <c r="T2690" i="1"/>
  <c r="T3739" i="1"/>
  <c r="T4474" i="1"/>
  <c r="T598" i="1"/>
  <c r="T4553" i="1"/>
  <c r="T2271" i="1"/>
  <c r="T3392" i="1"/>
  <c r="T1439" i="1"/>
  <c r="T1043" i="1"/>
  <c r="T3502" i="1"/>
  <c r="T1763" i="1"/>
  <c r="T4976" i="1"/>
  <c r="T1445" i="1"/>
  <c r="T4548" i="1"/>
  <c r="T2745" i="1"/>
  <c r="T4533" i="1"/>
  <c r="T1279" i="1"/>
  <c r="T2825" i="1"/>
  <c r="T928" i="1"/>
  <c r="T4925" i="1"/>
  <c r="T1670" i="1"/>
  <c r="T1974" i="1"/>
  <c r="T4159" i="1"/>
  <c r="T515" i="1"/>
  <c r="T2830" i="1"/>
  <c r="T2421" i="1"/>
  <c r="T1007" i="1"/>
  <c r="T3447" i="1"/>
  <c r="T4246" i="1"/>
  <c r="T1807" i="1"/>
  <c r="T3443" i="1"/>
  <c r="T3290" i="1"/>
  <c r="T2617" i="1"/>
  <c r="T2134" i="1"/>
  <c r="T4398" i="1"/>
  <c r="T3395" i="1"/>
  <c r="T2288" i="1"/>
  <c r="T682" i="1"/>
  <c r="T2269" i="1"/>
  <c r="T4309" i="1"/>
  <c r="T4933" i="1"/>
  <c r="T855" i="1"/>
  <c r="T3575" i="1"/>
  <c r="T3829" i="1"/>
  <c r="T969" i="1"/>
  <c r="T584" i="1"/>
  <c r="T1792" i="1"/>
  <c r="T2660" i="1"/>
  <c r="T740" i="1"/>
  <c r="T4043" i="1"/>
  <c r="T1615" i="1"/>
  <c r="T3189" i="1"/>
  <c r="T2106" i="1"/>
  <c r="T238" i="1"/>
  <c r="T559" i="1"/>
  <c r="T991" i="1"/>
  <c r="T3995" i="1"/>
  <c r="T3109" i="1"/>
  <c r="T2434" i="1"/>
  <c r="T2323" i="1"/>
  <c r="T2202" i="1"/>
  <c r="T2885" i="1"/>
  <c r="T3791" i="1"/>
  <c r="T4579" i="1"/>
  <c r="T4745" i="1"/>
  <c r="T847" i="1"/>
  <c r="T2823" i="1"/>
  <c r="T4890" i="1"/>
  <c r="T384" i="1"/>
  <c r="T485" i="1"/>
  <c r="T1957" i="1"/>
  <c r="T4260" i="1"/>
  <c r="T476" i="1"/>
  <c r="T1331" i="1"/>
  <c r="T4209" i="1"/>
  <c r="T3069" i="1"/>
  <c r="T1264" i="1"/>
  <c r="T2729" i="1"/>
  <c r="T3636" i="1"/>
  <c r="T2337" i="1"/>
  <c r="T944" i="1"/>
  <c r="T2163" i="1"/>
  <c r="T1647" i="1"/>
  <c r="T3806" i="1"/>
  <c r="T3822" i="1"/>
  <c r="T4522" i="1"/>
  <c r="T2054" i="1"/>
  <c r="T38" i="1"/>
  <c r="T4020" i="1"/>
  <c r="T2120" i="1"/>
  <c r="T1220" i="1"/>
  <c r="T378" i="1"/>
  <c r="T1399" i="1"/>
  <c r="T4017" i="1"/>
  <c r="T1368" i="1"/>
  <c r="T938" i="1"/>
  <c r="T2700" i="1"/>
  <c r="T4060" i="1"/>
  <c r="T614" i="1"/>
  <c r="T3411" i="1"/>
  <c r="T165" i="1"/>
  <c r="T2628" i="1"/>
  <c r="T3588" i="1"/>
  <c r="T2991" i="1"/>
  <c r="T571" i="1"/>
  <c r="T2883" i="1"/>
  <c r="T279" i="1"/>
  <c r="T4781" i="1"/>
  <c r="T3282" i="1"/>
  <c r="T3438" i="1"/>
  <c r="T132" i="1"/>
  <c r="T545" i="1"/>
  <c r="T1132" i="1"/>
  <c r="T4330" i="1"/>
  <c r="T2884" i="1"/>
  <c r="T35" i="1"/>
  <c r="T2085" i="1"/>
  <c r="T1524" i="1"/>
  <c r="T2442" i="1"/>
  <c r="T567" i="1"/>
  <c r="T2537" i="1"/>
  <c r="T3485" i="1"/>
  <c r="T1999" i="1"/>
  <c r="T4588" i="1"/>
  <c r="T492" i="1"/>
  <c r="T3892" i="1"/>
  <c r="T3876" i="1"/>
  <c r="T1537" i="1"/>
  <c r="T2845" i="1"/>
  <c r="T888" i="1"/>
  <c r="T2685" i="1"/>
  <c r="T2502" i="1"/>
  <c r="T212" i="1"/>
  <c r="T1030" i="1"/>
  <c r="T143" i="1"/>
  <c r="T786" i="1"/>
  <c r="T3489" i="1"/>
  <c r="T2769" i="1"/>
  <c r="T4213" i="1"/>
  <c r="T2534" i="1"/>
  <c r="T201" i="1"/>
  <c r="T1170" i="1"/>
  <c r="T2079" i="1"/>
  <c r="T4828" i="1"/>
  <c r="T1102" i="1"/>
  <c r="T1482" i="1"/>
  <c r="T2116" i="1"/>
  <c r="T2586" i="1"/>
  <c r="T668" i="1"/>
  <c r="T429" i="1"/>
  <c r="T3816" i="1"/>
  <c r="T674" i="1"/>
  <c r="T1372" i="1"/>
  <c r="T1322" i="1"/>
  <c r="T3452" i="1"/>
  <c r="T416" i="1"/>
  <c r="T187" i="1"/>
  <c r="T2265" i="1"/>
  <c r="T2794" i="1"/>
  <c r="T4174" i="1"/>
  <c r="T4541" i="1"/>
  <c r="T3348" i="1"/>
  <c r="T332" i="1"/>
  <c r="T3072" i="1"/>
  <c r="T2028" i="1"/>
  <c r="T3462" i="1"/>
  <c r="T607" i="1"/>
  <c r="T721" i="1"/>
  <c r="T3756" i="1"/>
  <c r="T3613" i="1"/>
  <c r="T654" i="1"/>
  <c r="T3444" i="1"/>
  <c r="T478" i="1"/>
  <c r="T3481" i="1"/>
  <c r="T2976" i="1"/>
  <c r="T3818" i="1"/>
  <c r="T713" i="1"/>
  <c r="T967" i="1"/>
  <c r="T4456" i="1"/>
  <c r="T2674" i="1"/>
  <c r="T1531" i="1"/>
  <c r="T4003" i="1"/>
  <c r="T3885" i="1"/>
  <c r="T4120" i="1"/>
  <c r="T1885" i="1"/>
  <c r="T2409" i="1"/>
  <c r="T4675" i="1"/>
  <c r="T2308" i="1"/>
  <c r="T1886" i="1"/>
  <c r="T793" i="1"/>
  <c r="T3150" i="1"/>
  <c r="T3319" i="1"/>
  <c r="T1011" i="1"/>
  <c r="T3163" i="1"/>
  <c r="T362" i="1"/>
  <c r="T1966" i="1"/>
  <c r="T2336" i="1"/>
  <c r="T3506" i="1"/>
  <c r="T4633" i="1"/>
  <c r="T1669" i="1"/>
  <c r="T3201" i="1"/>
  <c r="T4551" i="1"/>
  <c r="T2089" i="1"/>
  <c r="T1742" i="1"/>
  <c r="T770" i="1"/>
  <c r="T2035" i="1"/>
  <c r="T4221" i="1"/>
  <c r="T3656" i="1"/>
  <c r="T1364" i="1"/>
  <c r="T1367" i="1"/>
  <c r="T3417" i="1"/>
  <c r="T185" i="1"/>
  <c r="T4156" i="1"/>
  <c r="T21" i="1"/>
  <c r="T1550" i="1"/>
  <c r="T4939" i="1"/>
  <c r="T2637" i="1"/>
  <c r="T2645" i="1"/>
  <c r="T1633" i="1"/>
  <c r="T346" i="1"/>
  <c r="T524" i="1"/>
  <c r="T2393" i="1"/>
  <c r="T4129" i="1"/>
  <c r="T3939" i="1"/>
  <c r="T2761" i="1"/>
  <c r="T15" i="1"/>
  <c r="T3734" i="1"/>
  <c r="T1825" i="1"/>
  <c r="T1737" i="1"/>
  <c r="T1573" i="1"/>
  <c r="T1822" i="1"/>
  <c r="T1595" i="1"/>
  <c r="T13" i="1"/>
  <c r="T4424" i="1"/>
  <c r="T1099" i="1"/>
  <c r="T1923" i="1"/>
  <c r="T2053" i="1"/>
  <c r="T2942" i="1"/>
  <c r="T4504" i="1"/>
  <c r="T701" i="1"/>
  <c r="T4599" i="1"/>
  <c r="T3062" i="1"/>
  <c r="T1548" i="1"/>
  <c r="T3537" i="1"/>
  <c r="T4491" i="1"/>
  <c r="T1141" i="1"/>
  <c r="T124" i="1"/>
  <c r="T2987" i="1"/>
  <c r="T311" i="1"/>
  <c r="T4141" i="1"/>
  <c r="T890" i="1"/>
  <c r="T4416" i="1"/>
  <c r="T4480" i="1"/>
  <c r="T3624" i="1"/>
  <c r="T1847" i="1"/>
  <c r="T1699" i="1"/>
  <c r="T669" i="1"/>
  <c r="T533" i="1"/>
  <c r="T1932" i="1"/>
  <c r="T2282" i="1"/>
  <c r="T1976" i="1"/>
  <c r="T2768" i="1"/>
  <c r="T3277" i="1"/>
  <c r="T913" i="1"/>
  <c r="T4148" i="1"/>
  <c r="T4408" i="1"/>
  <c r="T3893" i="1"/>
  <c r="T1462" i="1"/>
  <c r="T1520" i="1"/>
  <c r="T4212" i="1"/>
  <c r="T694" i="1"/>
  <c r="T2624" i="1"/>
  <c r="T157" i="1"/>
  <c r="T335" i="1"/>
  <c r="T1231" i="1"/>
  <c r="T3148" i="1"/>
  <c r="T1143" i="1"/>
  <c r="T1663" i="1"/>
  <c r="T3918" i="1"/>
  <c r="T1034" i="1"/>
  <c r="T3094" i="1"/>
  <c r="T1468" i="1"/>
  <c r="T3017" i="1"/>
  <c r="T2982" i="1"/>
  <c r="T4278" i="1"/>
  <c r="T1674" i="1"/>
  <c r="T1105" i="1"/>
  <c r="T4983" i="1"/>
  <c r="T3439" i="1"/>
  <c r="T4062" i="1"/>
  <c r="T1108" i="1"/>
  <c r="T3041" i="1"/>
  <c r="T2523" i="1"/>
  <c r="T2489" i="1"/>
  <c r="T3914" i="1"/>
  <c r="T2764" i="1"/>
  <c r="T1253" i="1"/>
  <c r="T2988" i="1"/>
  <c r="T4315" i="1"/>
  <c r="T912" i="1"/>
  <c r="T4773" i="1"/>
  <c r="T2217" i="1"/>
  <c r="T2589" i="1"/>
  <c r="T253" i="1"/>
  <c r="T4381" i="1"/>
  <c r="T3606" i="1"/>
  <c r="T758" i="1"/>
  <c r="T3372" i="1"/>
  <c r="T2165" i="1"/>
  <c r="T2980" i="1"/>
  <c r="T3646" i="1"/>
  <c r="T459" i="1"/>
  <c r="T1394" i="1"/>
  <c r="T1026" i="1"/>
  <c r="T3557" i="1"/>
  <c r="T72" i="1"/>
  <c r="T517" i="1"/>
  <c r="T1163" i="1"/>
  <c r="T4073" i="1"/>
  <c r="T4693" i="1"/>
  <c r="T2256" i="1"/>
  <c r="T3534" i="1"/>
  <c r="T415" i="1"/>
  <c r="T4718" i="1"/>
  <c r="T2579" i="1"/>
  <c r="T3146" i="1"/>
  <c r="T4715" i="1"/>
  <c r="T40" i="1"/>
  <c r="T4072" i="1"/>
  <c r="T2330" i="1"/>
  <c r="T1199" i="1"/>
  <c r="T3681" i="1"/>
  <c r="T1843" i="1"/>
  <c r="T3504" i="1"/>
  <c r="T763" i="1"/>
  <c r="T2469" i="1"/>
  <c r="T193" i="1"/>
  <c r="T4572" i="1"/>
  <c r="T1140" i="1"/>
  <c r="T2521" i="1"/>
  <c r="T2218" i="1"/>
  <c r="T934" i="1"/>
  <c r="T3168" i="1"/>
  <c r="T307" i="1"/>
  <c r="T4049" i="1"/>
  <c r="T1799" i="1"/>
  <c r="T4178" i="1"/>
  <c r="T3070" i="1"/>
  <c r="T1218" i="1"/>
  <c r="T2889" i="1"/>
  <c r="T4498" i="1"/>
  <c r="T1428" i="1"/>
  <c r="T206" i="1"/>
  <c r="T4827" i="1"/>
  <c r="T3668" i="1"/>
  <c r="T2102" i="1"/>
  <c r="T1555" i="1"/>
  <c r="T1877" i="1"/>
  <c r="T244" i="1"/>
  <c r="T4550" i="1"/>
  <c r="T1854" i="1"/>
  <c r="T3692" i="1"/>
  <c r="T315" i="1"/>
  <c r="T246" i="1"/>
  <c r="T4351" i="1"/>
  <c r="T1211" i="1"/>
  <c r="T1416" i="1"/>
  <c r="T569" i="1"/>
  <c r="T2263" i="1"/>
  <c r="T3548" i="1"/>
  <c r="T840" i="1"/>
  <c r="T2556" i="1"/>
  <c r="T2844" i="1"/>
  <c r="T2827" i="1"/>
  <c r="T2154" i="1"/>
  <c r="T568" i="1"/>
  <c r="T2114" i="1"/>
  <c r="T1371" i="1"/>
  <c r="T2161" i="1"/>
  <c r="T4332" i="1"/>
  <c r="T597" i="1"/>
  <c r="T3324" i="1"/>
  <c r="T2709" i="1"/>
  <c r="T1324" i="1"/>
  <c r="T2047" i="1"/>
  <c r="T3844" i="1"/>
  <c r="T2253" i="1"/>
  <c r="T2156" i="1"/>
  <c r="T3874" i="1"/>
  <c r="T4534" i="1"/>
  <c r="T2610" i="1"/>
  <c r="T2852" i="1"/>
  <c r="T3415" i="1"/>
  <c r="T1078" i="1"/>
  <c r="T4204" i="1"/>
  <c r="T3969" i="1"/>
  <c r="T3200" i="1"/>
  <c r="T1616" i="1"/>
  <c r="T2187" i="1"/>
  <c r="T651" i="1"/>
  <c r="T1716" i="1"/>
  <c r="T3660" i="1"/>
  <c r="T56" i="1"/>
  <c r="T1476" i="1"/>
  <c r="T3476" i="1"/>
  <c r="T946" i="1"/>
  <c r="T4590" i="1"/>
  <c r="T4886" i="1"/>
  <c r="T1291" i="1"/>
  <c r="T481" i="1"/>
  <c r="T3932" i="1"/>
  <c r="T5001" i="1"/>
  <c r="T2138" i="1"/>
  <c r="T3913" i="1"/>
  <c r="T811" i="1"/>
  <c r="T456" i="1"/>
  <c r="T718" i="1"/>
  <c r="T1646" i="1"/>
  <c r="T948" i="1"/>
  <c r="T1561" i="1"/>
  <c r="T4341" i="1"/>
  <c r="T1215" i="1"/>
  <c r="T4655" i="1"/>
  <c r="T4861" i="1"/>
  <c r="T2846" i="1"/>
  <c r="T613" i="1"/>
  <c r="T1359" i="1"/>
  <c r="T2135" i="1"/>
  <c r="T4170" i="1"/>
  <c r="T2786" i="1"/>
  <c r="T4758" i="1"/>
  <c r="T2860" i="1"/>
  <c r="T4929" i="1"/>
  <c r="T857" i="1"/>
  <c r="T1993" i="1"/>
  <c r="T2331" i="1"/>
  <c r="T4407" i="1"/>
  <c r="T1577" i="1"/>
  <c r="T4021" i="1"/>
  <c r="T4714" i="1"/>
  <c r="T4394" i="1"/>
  <c r="T453" i="1"/>
  <c r="T3112" i="1"/>
  <c r="T1578" i="1"/>
  <c r="T2687" i="1"/>
  <c r="T3866" i="1"/>
  <c r="T2319" i="1"/>
  <c r="T1271" i="1"/>
  <c r="T1120" i="1"/>
  <c r="T987" i="1"/>
  <c r="T2935" i="1"/>
  <c r="T994" i="1"/>
  <c r="T2641" i="1"/>
  <c r="T3714" i="1"/>
  <c r="T4788" i="1"/>
  <c r="T4757" i="1"/>
  <c r="T3287" i="1"/>
  <c r="T2334" i="1"/>
  <c r="T1860" i="1"/>
  <c r="T3814" i="1"/>
  <c r="T3621" i="1"/>
  <c r="T4342" i="1"/>
  <c r="T1160" i="1"/>
  <c r="T1802" i="1"/>
  <c r="T3543" i="1"/>
  <c r="T4822" i="1"/>
  <c r="T2914" i="1"/>
  <c r="T1024" i="1"/>
  <c r="T2203" i="1"/>
  <c r="T4724" i="1"/>
  <c r="T4536" i="1"/>
  <c r="T2332" i="1"/>
  <c r="T2137" i="1"/>
  <c r="T4055" i="1"/>
  <c r="T3170" i="1"/>
  <c r="T1826" i="1"/>
  <c r="T290" i="1"/>
  <c r="T4756" i="1"/>
  <c r="T3992" i="1"/>
  <c r="T4448" i="1"/>
  <c r="T4493" i="1"/>
  <c r="T1791" i="1"/>
  <c r="T3436" i="1"/>
  <c r="T4784" i="1"/>
  <c r="T3843" i="1"/>
  <c r="T4609" i="1"/>
  <c r="T4333" i="1"/>
  <c r="T2126" i="1"/>
  <c r="T2447" i="1"/>
  <c r="T4142" i="1"/>
  <c r="T393" i="1"/>
  <c r="T25" i="1"/>
  <c r="T349" i="1"/>
  <c r="T3031" i="1"/>
  <c r="T2418" i="1"/>
  <c r="T2746" i="1"/>
  <c r="T2817" i="1"/>
  <c r="T4722" i="1"/>
  <c r="T2783" i="1"/>
  <c r="T3854" i="1"/>
  <c r="T1310" i="1"/>
  <c r="T3545" i="1"/>
  <c r="T2394" i="1"/>
  <c r="T639" i="1"/>
  <c r="T2452" i="1"/>
  <c r="T155" i="1"/>
  <c r="T74" i="1"/>
  <c r="T1104" i="1"/>
  <c r="T407" i="1"/>
  <c r="T850" i="1"/>
  <c r="T2634" i="1"/>
  <c r="T4052" i="1"/>
  <c r="T1262" i="1"/>
  <c r="T1815" i="1"/>
  <c r="T3705" i="1"/>
  <c r="T3101" i="1"/>
  <c r="T1314" i="1"/>
  <c r="T3718" i="1"/>
  <c r="T671" i="1"/>
  <c r="T62" i="1"/>
  <c r="T576" i="1"/>
  <c r="T4859" i="1"/>
  <c r="T2919" i="1"/>
  <c r="T3339" i="1"/>
  <c r="T4671" i="1"/>
  <c r="T3652" i="1"/>
  <c r="T1979" i="1"/>
  <c r="T4299" i="1"/>
  <c r="T1246" i="1"/>
  <c r="T4817" i="1"/>
  <c r="T4176" i="1"/>
  <c r="T2956" i="1"/>
  <c r="T256" i="1"/>
  <c r="T2199" i="1"/>
  <c r="T3076" i="1"/>
  <c r="T1931" i="1"/>
  <c r="T2813" i="1"/>
  <c r="T2664" i="1"/>
  <c r="T812" i="1"/>
  <c r="T4958" i="1"/>
  <c r="T1582" i="1"/>
  <c r="T3190" i="1"/>
  <c r="T3434" i="1"/>
  <c r="T4654" i="1"/>
  <c r="T2296" i="1"/>
  <c r="T4499" i="1"/>
  <c r="T2300" i="1"/>
  <c r="T4372" i="1"/>
  <c r="T75" i="1"/>
  <c r="T4618" i="1"/>
  <c r="T4065" i="1"/>
  <c r="T2661" i="1"/>
  <c r="T3088" i="1"/>
  <c r="T1767" i="1"/>
  <c r="T225" i="1"/>
  <c r="T145" i="1"/>
  <c r="T892" i="1"/>
  <c r="T51" i="1"/>
  <c r="T2840" i="1"/>
  <c r="T739" i="1"/>
  <c r="T1002" i="1"/>
  <c r="T1121" i="1"/>
  <c r="T3458" i="1"/>
  <c r="T1608" i="1"/>
  <c r="T1248" i="1"/>
  <c r="T49" i="1"/>
  <c r="T2601" i="1"/>
  <c r="T4862" i="1"/>
  <c r="T3890" i="1"/>
  <c r="T1373" i="1"/>
  <c r="T686" i="1"/>
  <c r="T3397" i="1"/>
  <c r="T2034" i="1"/>
  <c r="T4152" i="1"/>
  <c r="T4317" i="1"/>
  <c r="T37" i="1"/>
  <c r="T2353" i="1"/>
  <c r="T3819" i="1"/>
  <c r="T1258" i="1"/>
  <c r="T1299" i="1"/>
  <c r="T409" i="1"/>
  <c r="T4472" i="1"/>
  <c r="T534" i="1"/>
  <c r="T2395" i="1"/>
  <c r="T3073" i="1"/>
  <c r="T4530" i="1"/>
  <c r="T111" i="1"/>
  <c r="T2258" i="1"/>
  <c r="T1607" i="1"/>
  <c r="T4791" i="1"/>
  <c r="T4459" i="1"/>
  <c r="T2895" i="1"/>
  <c r="T3943" i="1"/>
  <c r="T4823" i="1"/>
  <c r="T1123" i="1"/>
  <c r="T4597" i="1"/>
  <c r="T2455" i="1"/>
  <c r="T2528" i="1"/>
  <c r="T737" i="1"/>
  <c r="T505" i="1"/>
  <c r="T1178" i="1"/>
  <c r="T93" i="1"/>
  <c r="T2948" i="1"/>
  <c r="T4829" i="1"/>
  <c r="T3880" i="1"/>
  <c r="T2038" i="1"/>
  <c r="T4002" i="1"/>
  <c r="T4195" i="1"/>
  <c r="T3940" i="1"/>
  <c r="T1597" i="1"/>
  <c r="T4044" i="1"/>
  <c r="T1457" i="1"/>
  <c r="T4092" i="1"/>
  <c r="T3511" i="1"/>
  <c r="T257" i="1"/>
  <c r="T824" i="1"/>
  <c r="T4369" i="1"/>
  <c r="T1345" i="1"/>
  <c r="T3421" i="1"/>
  <c r="T2777" i="1"/>
  <c r="T964" i="1"/>
  <c r="T2121" i="1"/>
  <c r="T486" i="1"/>
  <c r="T3484" i="1"/>
  <c r="T4760" i="1"/>
  <c r="T2043" i="1"/>
  <c r="T2902" i="1"/>
  <c r="T1157" i="1"/>
  <c r="T4546" i="1"/>
  <c r="T3527" i="1"/>
  <c r="T2133" i="1"/>
  <c r="T4644" i="1"/>
  <c r="T2600" i="1"/>
  <c r="T3977" i="1"/>
  <c r="T4782" i="1"/>
  <c r="T1294" i="1"/>
  <c r="T2590" i="1"/>
  <c r="T2036" i="1"/>
  <c r="T4039" i="1"/>
  <c r="T511" i="1"/>
  <c r="T1754" i="1"/>
  <c r="T2224" i="1"/>
  <c r="T4814" i="1"/>
  <c r="T2503" i="1"/>
  <c r="T3463" i="1"/>
  <c r="T2206" i="1"/>
  <c r="T4495" i="1"/>
  <c r="T4689" i="1"/>
  <c r="T2932" i="1"/>
  <c r="T4628" i="1"/>
  <c r="T3093" i="1"/>
  <c r="T657" i="1"/>
  <c r="T1427" i="1"/>
  <c r="T4575" i="1"/>
  <c r="T1119" i="1"/>
  <c r="T4349" i="1"/>
  <c r="T1584" i="1"/>
  <c r="T1076" i="1"/>
  <c r="T4544" i="1"/>
  <c r="T2861" i="1"/>
  <c r="T693" i="1"/>
  <c r="T3578" i="1"/>
  <c r="T3164" i="1"/>
  <c r="T2583" i="1"/>
  <c r="T2316" i="1"/>
  <c r="T2290" i="1"/>
  <c r="T1461" i="1"/>
  <c r="T1685" i="1"/>
  <c r="T2773" i="1"/>
  <c r="T1850" i="1"/>
  <c r="T1308" i="1"/>
  <c r="T3689" i="1"/>
  <c r="T2072" i="1"/>
  <c r="T1321" i="1"/>
  <c r="T3267" i="1"/>
  <c r="T4887" i="1"/>
  <c r="T3688" i="1"/>
  <c r="T1478" i="1"/>
  <c r="T4586" i="1"/>
  <c r="T3221" i="1"/>
  <c r="T3380" i="1"/>
  <c r="T1786" i="1"/>
  <c r="T2998" i="1"/>
  <c r="T83" i="1"/>
  <c r="T3669" i="1"/>
  <c r="T1490" i="1"/>
  <c r="T4350" i="1"/>
  <c r="T122" i="1"/>
  <c r="T2236" i="1"/>
  <c r="T4896" i="1"/>
  <c r="T2372" i="1"/>
  <c r="T2346" i="1"/>
  <c r="T2226" i="1"/>
  <c r="T4677" i="1"/>
  <c r="T3855" i="1"/>
  <c r="T113" i="1"/>
  <c r="T2964" i="1"/>
  <c r="T2088" i="1"/>
  <c r="T4090" i="1"/>
  <c r="T1745" i="1"/>
  <c r="T2891" i="1"/>
  <c r="T1809" i="1"/>
  <c r="T846" i="1"/>
  <c r="T1717" i="1"/>
  <c r="T704" i="1"/>
  <c r="T735" i="1"/>
  <c r="T1049" i="1"/>
  <c r="T3467" i="1"/>
  <c r="T1419" i="1"/>
  <c r="T277" i="1"/>
  <c r="T382" i="1"/>
  <c r="T2018" i="1"/>
  <c r="T4344" i="1"/>
  <c r="T4490" i="1"/>
  <c r="T4529" i="1"/>
  <c r="T3604" i="1"/>
  <c r="T4458" i="1"/>
  <c r="T347" i="1"/>
  <c r="T4867" i="1"/>
  <c r="T537" i="1"/>
  <c r="T3143" i="1"/>
  <c r="T2598" i="1"/>
  <c r="T573" i="1"/>
  <c r="T4552" i="1"/>
  <c r="T1696" i="1"/>
  <c r="T1806" i="1"/>
  <c r="T3374" i="1"/>
  <c r="T319" i="1"/>
  <c r="T759" i="1"/>
  <c r="T325" i="1"/>
  <c r="T3289" i="1"/>
  <c r="T834" i="1"/>
  <c r="T3223" i="1"/>
  <c r="T1197" i="1"/>
  <c r="T4084" i="1"/>
  <c r="T2913" i="1"/>
  <c r="T1395" i="1"/>
  <c r="T2464" i="1"/>
  <c r="T3703" i="1"/>
  <c r="T2963" i="1"/>
  <c r="T4989" i="1"/>
  <c r="T1122" i="1"/>
  <c r="T3276" i="1"/>
  <c r="T1089" i="1"/>
  <c r="T3205" i="1"/>
  <c r="T673" i="1"/>
  <c r="T3326" i="1"/>
  <c r="T1136" i="1"/>
  <c r="T3071" i="1"/>
  <c r="T2123" i="1"/>
  <c r="T2338" i="1"/>
  <c r="T818" i="1"/>
  <c r="T2374" i="1"/>
  <c r="T506" i="1"/>
  <c r="T848" i="1"/>
  <c r="T2152" i="1"/>
  <c r="T4674" i="1"/>
  <c r="T2662" i="1"/>
  <c r="T1124" i="1"/>
  <c r="T2732" i="1"/>
  <c r="T2912" i="1"/>
  <c r="T3026" i="1"/>
  <c r="T333" i="1"/>
  <c r="T3998" i="1"/>
  <c r="T4348" i="1"/>
  <c r="T4650" i="1"/>
  <c r="T3862" i="1"/>
  <c r="T2247" i="1"/>
  <c r="T540" i="1"/>
  <c r="T2909" i="1"/>
  <c r="T2172" i="1"/>
  <c r="T4064" i="1"/>
  <c r="T4318" i="1"/>
  <c r="T3774" i="1"/>
  <c r="T995" i="1"/>
  <c r="T3801" i="1"/>
  <c r="T4374" i="1"/>
  <c r="T3881" i="1"/>
  <c r="T4114" i="1"/>
  <c r="T4419" i="1"/>
  <c r="T4183" i="1"/>
  <c r="T4857" i="1"/>
  <c r="T3274" i="1"/>
  <c r="T2955" i="1"/>
  <c r="T4033" i="1"/>
  <c r="T4716" i="1"/>
  <c r="T1493" i="1"/>
  <c r="T1557" i="1"/>
  <c r="T2408" i="1"/>
  <c r="T4640" i="1"/>
  <c r="T590" i="1"/>
  <c r="T1236" i="1"/>
  <c r="T1525" i="1"/>
  <c r="T3820" i="1"/>
  <c r="T2118" i="1"/>
  <c r="T4145" i="1"/>
  <c r="T1195" i="1"/>
  <c r="T2811" i="1"/>
  <c r="T4181" i="1"/>
  <c r="T3418" i="1"/>
  <c r="T170" i="1"/>
  <c r="T2429" i="1"/>
  <c r="T303" i="1"/>
  <c r="T406" i="1"/>
  <c r="T2007" i="1"/>
  <c r="T4229" i="1"/>
  <c r="T4383" i="1"/>
  <c r="T3580" i="1"/>
  <c r="T3231" i="1"/>
  <c r="T4478" i="1"/>
  <c r="T799" i="1"/>
  <c r="T2663" i="1"/>
  <c r="T291" i="1"/>
  <c r="T2343" i="1"/>
  <c r="T1651" i="1"/>
  <c r="T3248" i="1"/>
  <c r="T3953" i="1"/>
  <c r="T4231" i="1"/>
  <c r="T218" i="1"/>
  <c r="T624" i="1"/>
  <c r="T676" i="1"/>
  <c r="T1292" i="1"/>
  <c r="T2518" i="1"/>
  <c r="T4198" i="1"/>
  <c r="T1268" i="1"/>
  <c r="T2585" i="1"/>
  <c r="T2012" i="1"/>
  <c r="T1150" i="1"/>
  <c r="T3309" i="1"/>
  <c r="T3609" i="1"/>
  <c r="T2312" i="1"/>
  <c r="T2657" i="1"/>
  <c r="T1919" i="1"/>
  <c r="T1835" i="1"/>
  <c r="T4941" i="1"/>
  <c r="T1565" i="1"/>
  <c r="T4652" i="1"/>
  <c r="T2717" i="1"/>
  <c r="T2307" i="1"/>
  <c r="T3084" i="1"/>
  <c r="T392" i="1"/>
  <c r="T4746" i="1"/>
  <c r="T4918" i="1"/>
  <c r="T958" i="1"/>
  <c r="T2759" i="1"/>
  <c r="T2879" i="1"/>
  <c r="T632" i="1"/>
  <c r="T1377" i="1"/>
  <c r="T984" i="1"/>
  <c r="T2994" i="1"/>
  <c r="T733" i="1"/>
  <c r="T1227" i="1"/>
  <c r="T4409" i="1"/>
  <c r="T717" i="1"/>
  <c r="T4118" i="1"/>
  <c r="T3312" i="1"/>
  <c r="T2232" i="1"/>
  <c r="T3787" i="1"/>
  <c r="T4734" i="1"/>
  <c r="T945" i="1"/>
  <c r="T2413" i="1"/>
  <c r="T2466" i="1"/>
  <c r="T2704" i="1"/>
  <c r="T925" i="1"/>
  <c r="T4508" i="1"/>
  <c r="T2837" i="1"/>
  <c r="T1639" i="1"/>
  <c r="T1149" i="1"/>
  <c r="T92" i="1"/>
  <c r="T4255" i="1"/>
  <c r="T1438" i="1"/>
  <c r="T1175" i="1"/>
  <c r="T4059" i="1"/>
  <c r="T4061" i="1"/>
  <c r="T767" i="1"/>
  <c r="T4569" i="1"/>
  <c r="T2575" i="1"/>
  <c r="T1039" i="1"/>
  <c r="T2074" i="1"/>
  <c r="T3716" i="1"/>
  <c r="T1189" i="1"/>
  <c r="T2355" i="1"/>
  <c r="T2498" i="1"/>
  <c r="T4160" i="1"/>
  <c r="T548" i="1"/>
  <c r="T1625" i="1"/>
  <c r="T4755" i="1"/>
  <c r="T2348" i="1"/>
  <c r="T4968" i="1"/>
  <c r="T3206" i="1"/>
  <c r="T4329" i="1"/>
  <c r="T1567" i="1"/>
  <c r="T4378" i="1"/>
  <c r="T2655" i="1"/>
  <c r="T341" i="1"/>
  <c r="T4444" i="1"/>
  <c r="T3028" i="1"/>
  <c r="T1526" i="1"/>
  <c r="T940" i="1"/>
  <c r="T825" i="1"/>
  <c r="T129" i="1"/>
  <c r="T3166" i="1"/>
  <c r="T2697" i="1"/>
  <c r="T2441" i="1"/>
  <c r="T3137" i="1"/>
  <c r="T712" i="1"/>
  <c r="T1728" i="1"/>
  <c r="T2500" i="1"/>
  <c r="T3923" i="1"/>
  <c r="T1382" i="1"/>
  <c r="T2183" i="1"/>
  <c r="T4202" i="1"/>
  <c r="T1827" i="1"/>
  <c r="T3008" i="1"/>
  <c r="T2863" i="1"/>
  <c r="T4580" i="1"/>
  <c r="T1744" i="1"/>
  <c r="T2354" i="1"/>
  <c r="T2474" i="1"/>
  <c r="T2604" i="1"/>
  <c r="T3224" i="1"/>
  <c r="T373" i="1"/>
  <c r="T4001" i="1"/>
  <c r="T4702" i="1"/>
  <c r="T4127" i="1"/>
  <c r="T2820" i="1"/>
  <c r="T989" i="1"/>
  <c r="T2992" i="1"/>
  <c r="T1272" i="1"/>
  <c r="T2222" i="1"/>
  <c r="T280" i="1"/>
  <c r="T1131" i="1"/>
  <c r="T1241" i="1"/>
  <c r="T4138" i="1"/>
  <c r="T2656" i="1"/>
  <c r="T3509" i="1"/>
  <c r="T101" i="1"/>
  <c r="T637" i="1"/>
  <c r="T4482" i="1"/>
  <c r="T3929" i="1"/>
  <c r="T2111" i="1"/>
  <c r="T4843" i="1"/>
  <c r="T2870" i="1"/>
  <c r="T498" i="1"/>
  <c r="T4778" i="1"/>
  <c r="T3005" i="1"/>
  <c r="T228" i="1"/>
  <c r="T629" i="1"/>
  <c r="T3135" i="1"/>
  <c r="T591" i="1"/>
  <c r="T1313" i="1"/>
  <c r="T4761" i="1"/>
  <c r="T993" i="1"/>
  <c r="T3225" i="1"/>
  <c r="T4485" i="1"/>
  <c r="T278" i="1"/>
  <c r="T1680" i="1"/>
  <c r="T2940" i="1"/>
  <c r="T1233" i="1"/>
  <c r="T910" i="1"/>
  <c r="T2723" i="1"/>
  <c r="T3856" i="1"/>
  <c r="T3697" i="1"/>
  <c r="T1638" i="1"/>
  <c r="T1590" i="1"/>
  <c r="T1955" i="1"/>
  <c r="T1186" i="1"/>
  <c r="T465" i="1"/>
  <c r="T3832" i="1"/>
  <c r="T3725" i="1"/>
  <c r="T1770" i="1"/>
  <c r="T968" i="1"/>
  <c r="T2404" i="1"/>
  <c r="T941" i="1"/>
  <c r="T1343" i="1"/>
  <c r="T4071" i="1"/>
  <c r="T4171" i="1"/>
  <c r="T3045" i="1"/>
  <c r="T2071" i="1"/>
  <c r="T3522" i="1"/>
  <c r="T2377" i="1"/>
  <c r="T1145" i="1"/>
  <c r="T2928" i="1"/>
  <c r="T2789" i="1"/>
  <c r="T4953" i="1"/>
  <c r="T2995" i="1"/>
  <c r="T2432" i="1"/>
  <c r="T2473" i="1"/>
  <c r="T3858" i="1"/>
  <c r="T3056" i="1"/>
  <c r="T3539" i="1"/>
  <c r="T4047" i="1"/>
  <c r="T3749" i="1"/>
  <c r="T1337" i="1"/>
  <c r="T1658" i="1"/>
  <c r="T572" i="1"/>
  <c r="T4996" i="1"/>
  <c r="T1081" i="1"/>
  <c r="T2405" i="1"/>
  <c r="T1681" i="1"/>
  <c r="T3813" i="1"/>
  <c r="T4144" i="1"/>
  <c r="T2011" i="1"/>
  <c r="T1965" i="1"/>
  <c r="T2576" i="1"/>
  <c r="T2812" i="1"/>
  <c r="T2062" i="1"/>
  <c r="T1117" i="1"/>
  <c r="T4803" i="1"/>
  <c r="T2915" i="1"/>
  <c r="T4302" i="1"/>
  <c r="T730" i="1"/>
  <c r="T1739" i="1"/>
  <c r="T3754" i="1"/>
  <c r="T1781" i="1"/>
  <c r="T3420" i="1"/>
  <c r="T4612" i="1"/>
  <c r="T4538" i="1"/>
  <c r="T167" i="1"/>
  <c r="T178" i="1"/>
  <c r="T3402" i="1"/>
  <c r="T4625" i="1"/>
  <c r="T2522" i="1"/>
  <c r="T4892" i="1"/>
  <c r="T2069" i="1"/>
  <c r="T2978" i="1"/>
  <c r="T783" i="1"/>
  <c r="T1409" i="1"/>
  <c r="T3125" i="1"/>
  <c r="T2322" i="1"/>
  <c r="T865" i="1"/>
  <c r="T4269" i="1"/>
  <c r="T3803" i="1"/>
  <c r="T4774" i="1"/>
  <c r="T870" i="1"/>
  <c r="T4920" i="1"/>
  <c r="T2836" i="1"/>
  <c r="T1889" i="1"/>
  <c r="T2254" i="1"/>
  <c r="T588" i="1"/>
  <c r="T1911" i="1"/>
  <c r="T3510" i="1"/>
  <c r="T3657" i="1"/>
  <c r="T3124" i="1"/>
  <c r="T553" i="1"/>
  <c r="T4711" i="1"/>
  <c r="T788" i="1"/>
  <c r="T2147" i="1"/>
  <c r="T1172" i="1"/>
  <c r="T924" i="1"/>
  <c r="T327" i="1"/>
  <c r="T3690" i="1"/>
  <c r="T1619" i="1"/>
  <c r="T4549" i="1"/>
  <c r="T3095" i="1"/>
  <c r="T4585" i="1"/>
  <c r="T3515" i="1"/>
  <c r="T1944" i="1"/>
  <c r="T956" i="1"/>
  <c r="T3955" i="1"/>
  <c r="T641" i="1"/>
  <c r="T1037" i="1"/>
  <c r="T2765" i="1"/>
  <c r="T3786" i="1"/>
  <c r="T2770" i="1"/>
  <c r="T2989" i="1"/>
  <c r="T2420" i="1"/>
  <c r="T1201" i="1"/>
  <c r="T1278" i="1"/>
  <c r="T3424" i="1"/>
  <c r="T4161" i="1"/>
  <c r="T210" i="1"/>
  <c r="T951" i="1"/>
  <c r="T2675" i="1"/>
  <c r="T1093" i="1"/>
  <c r="T3789" i="1"/>
  <c r="T1906" i="1"/>
  <c r="T3217" i="1"/>
  <c r="T4320" i="1"/>
  <c r="T1319" i="1"/>
  <c r="T757" i="1"/>
  <c r="T2774" i="1"/>
  <c r="T2048" i="1"/>
  <c r="T617" i="1"/>
  <c r="T2706" i="1"/>
  <c r="T1810" i="1"/>
  <c r="T4437" i="1"/>
  <c r="T1516" i="1"/>
  <c r="T4873" i="1"/>
  <c r="T1570" i="1"/>
  <c r="T1402" i="1"/>
  <c r="T264" i="1"/>
  <c r="T521" i="1"/>
  <c r="T4866" i="1"/>
  <c r="T480" i="1"/>
  <c r="T3132" i="1"/>
  <c r="T4860" i="1"/>
  <c r="T4916" i="1"/>
  <c r="T727" i="1"/>
  <c r="T1156" i="1"/>
  <c r="T678" i="1"/>
  <c r="T397" i="1"/>
  <c r="T3145" i="1"/>
  <c r="T1084" i="1"/>
  <c r="T3521" i="1"/>
  <c r="T3712" i="1"/>
  <c r="T2213" i="1"/>
  <c r="T1912" i="1"/>
  <c r="T4079" i="1"/>
  <c r="T2398" i="1"/>
  <c r="T104" i="1"/>
  <c r="T1914" i="1"/>
  <c r="T3341" i="1"/>
  <c r="T777" i="1"/>
  <c r="T4026" i="1"/>
  <c r="T535" i="1"/>
  <c r="T2569" i="1"/>
  <c r="T305" i="1"/>
  <c r="T389" i="1"/>
  <c r="T2289" i="1"/>
  <c r="T4634" i="1"/>
  <c r="T1165" i="1"/>
  <c r="T36" i="1"/>
  <c r="T3519" i="1"/>
  <c r="T2758" i="1"/>
  <c r="T891" i="1"/>
  <c r="T4990" i="1"/>
  <c r="T3513" i="1"/>
  <c r="T3560" i="1"/>
  <c r="T322" i="1"/>
  <c r="T484" i="1"/>
  <c r="T140" i="1"/>
  <c r="T719" i="1"/>
  <c r="T2083" i="1"/>
  <c r="T1950" i="1"/>
  <c r="T4607" i="1"/>
  <c r="T916" i="1"/>
  <c r="T4188" i="1"/>
  <c r="T708" i="1"/>
  <c r="T3432" i="1"/>
  <c r="T2969" i="1"/>
  <c r="T2475" i="1"/>
  <c r="T2042" i="1"/>
  <c r="T839" i="1"/>
  <c r="T4875" i="1"/>
  <c r="T1113" i="1"/>
  <c r="T3044" i="1"/>
  <c r="T2801" i="1"/>
  <c r="T1328" i="1"/>
  <c r="T3771" i="1"/>
  <c r="T4449" i="1"/>
  <c r="T1875" i="1"/>
  <c r="T1795" i="1"/>
  <c r="T1883" i="1"/>
  <c r="T4279" i="1"/>
  <c r="T2270" i="1"/>
  <c r="T1383" i="1"/>
  <c r="T4662" i="1"/>
  <c r="T3105" i="1"/>
  <c r="T1901" i="1"/>
  <c r="T2356" i="1"/>
  <c r="T3863" i="1"/>
  <c r="T2805" i="1"/>
  <c r="T90" i="1"/>
  <c r="T4289" i="1"/>
  <c r="T3860" i="1"/>
  <c r="T952" i="1"/>
  <c r="T648" i="1"/>
  <c r="T1380" i="1"/>
  <c r="T3106" i="1"/>
  <c r="T3917" i="1"/>
  <c r="T4780" i="1"/>
  <c r="T1834" i="1"/>
  <c r="T1501" i="1"/>
  <c r="T1481" i="1"/>
  <c r="T619" i="1"/>
  <c r="T219" i="1"/>
  <c r="T2235" i="1"/>
  <c r="T1216" i="1"/>
  <c r="T353" i="1"/>
  <c r="T29" i="1"/>
  <c r="T2538" i="1"/>
  <c r="T1134" i="1"/>
  <c r="T4436" i="1"/>
  <c r="T1601" i="1"/>
  <c r="T3678" i="1"/>
  <c r="T3541" i="1"/>
  <c r="T296" i="1"/>
  <c r="T622" i="1"/>
  <c r="T2828" i="1"/>
  <c r="T2285" i="1"/>
  <c r="T797" i="1"/>
  <c r="T1480" i="1"/>
  <c r="T2606" i="1"/>
  <c r="T4414" i="1"/>
  <c r="T2241" i="1"/>
  <c r="T1672" i="1"/>
  <c r="T3474" i="1"/>
  <c r="T2767" i="1"/>
  <c r="T1954" i="1"/>
  <c r="T328" i="1"/>
  <c r="T677" i="1"/>
  <c r="T4801" i="1"/>
  <c r="T3322" i="1"/>
  <c r="T88" i="1"/>
  <c r="T2699" i="1"/>
  <c r="T2903" i="1"/>
  <c r="T3579" i="1"/>
  <c r="T4421" i="1"/>
  <c r="T1538" i="1"/>
  <c r="T4088" i="1"/>
  <c r="T365" i="1"/>
  <c r="T2933" i="1"/>
  <c r="T3296" i="1"/>
  <c r="T4237" i="1"/>
  <c r="T2170" i="1"/>
  <c r="T1978" i="1"/>
  <c r="T2109" i="1"/>
  <c r="T1182" i="1"/>
  <c r="T2015" i="1"/>
  <c r="T1587" i="1"/>
  <c r="T442" i="1"/>
  <c r="T725" i="1"/>
  <c r="T4094" i="1"/>
  <c r="T1881" i="1"/>
  <c r="T2636" i="1"/>
  <c r="T2496" i="1"/>
  <c r="T2829" i="1"/>
  <c r="T4205" i="1"/>
  <c r="T726" i="1"/>
  <c r="T4335" i="1"/>
  <c r="T48" i="1"/>
  <c r="T1366" i="1"/>
  <c r="T716" i="1"/>
  <c r="T260" i="1"/>
  <c r="T4519" i="1"/>
  <c r="T1069" i="1"/>
  <c r="T1001" i="1"/>
  <c r="T4189" i="1"/>
  <c r="T3883" i="1"/>
  <c r="T1702" i="1"/>
  <c r="T3043" i="1"/>
  <c r="T3486" i="1"/>
  <c r="T592" i="1"/>
  <c r="T4286" i="1"/>
  <c r="T4475" i="1"/>
  <c r="T3610" i="1"/>
  <c r="T2839" i="1"/>
  <c r="T4211" i="1"/>
  <c r="T2341" i="1"/>
  <c r="T4153" i="1"/>
  <c r="T1230" i="1"/>
  <c r="T804" i="1"/>
  <c r="T3852" i="1"/>
  <c r="T3944" i="1"/>
  <c r="T2215" i="1"/>
  <c r="T3696" i="1"/>
  <c r="T4210" i="1"/>
  <c r="T3851" i="1"/>
  <c r="T4140" i="1"/>
  <c r="T4557" i="1"/>
  <c r="T3979" i="1"/>
  <c r="T1890" i="1"/>
  <c r="T3889" i="1"/>
  <c r="T4555" i="1"/>
  <c r="T284" i="1"/>
  <c r="T1475" i="1"/>
  <c r="T138" i="1"/>
  <c r="T3538" i="1"/>
  <c r="T114" i="1"/>
  <c r="T4185" i="1"/>
  <c r="T4387" i="1"/>
  <c r="T1225" i="1"/>
  <c r="T2970" i="1"/>
  <c r="T4751" i="1"/>
  <c r="T4532" i="1"/>
  <c r="T936" i="1"/>
  <c r="T3920" i="1"/>
  <c r="T1804" i="1"/>
  <c r="T2041" i="1"/>
  <c r="T3950" i="1"/>
  <c r="T3382" i="1"/>
  <c r="T223" i="1"/>
  <c r="T562" i="1"/>
  <c r="T1370" i="1"/>
  <c r="T431" i="1"/>
  <c r="T4224" i="1"/>
  <c r="T4568" i="1"/>
  <c r="T4035" i="1"/>
  <c r="T4707" i="1"/>
  <c r="T1562" i="1"/>
  <c r="T3614" i="1"/>
  <c r="T4241" i="1"/>
  <c r="T3222" i="1"/>
  <c r="T4067" i="1"/>
  <c r="T4619" i="1"/>
  <c r="T2449" i="1"/>
  <c r="T26" i="1"/>
  <c r="T3810" i="1"/>
  <c r="T1953" i="1"/>
  <c r="T4617" i="1"/>
  <c r="T1055" i="1"/>
  <c r="T3246" i="1"/>
  <c r="T3426" i="1"/>
  <c r="T4030" i="1"/>
  <c r="T1017" i="1"/>
  <c r="T3048" i="1"/>
  <c r="T4577" i="1"/>
  <c r="T2986" i="1"/>
  <c r="T2352" i="1"/>
  <c r="T4322" i="1"/>
  <c r="T1563" i="1"/>
  <c r="T3360" i="1"/>
  <c r="T2588" i="1"/>
  <c r="T1645" i="1"/>
  <c r="T1196" i="1"/>
  <c r="T1237" i="1"/>
  <c r="T1489" i="1"/>
  <c r="T2676" i="1"/>
  <c r="T3726" i="1"/>
  <c r="T1515" i="1"/>
  <c r="T3298" i="1"/>
  <c r="T343" i="1"/>
  <c r="T2718" i="1"/>
  <c r="T3331" i="1"/>
  <c r="T551" i="1"/>
  <c r="T404" i="1"/>
  <c r="T2831" i="1"/>
  <c r="T1655" i="1"/>
  <c r="T4951" i="1"/>
  <c r="T2872" i="1"/>
  <c r="T4872" i="1"/>
  <c r="T2669" i="1"/>
  <c r="T4559" i="1"/>
  <c r="T715" i="1"/>
  <c r="T4691" i="1"/>
  <c r="T18" i="1"/>
  <c r="T445" i="1"/>
  <c r="T4263" i="1"/>
  <c r="T1192" i="1"/>
  <c r="T4594" i="1"/>
  <c r="T386" i="1"/>
  <c r="T1085" i="1"/>
  <c r="T3235" i="1"/>
  <c r="T1342" i="1"/>
  <c r="T2365" i="1"/>
  <c r="T3067" i="1"/>
  <c r="T1009" i="1"/>
  <c r="T98" i="1"/>
  <c r="T4193" i="1"/>
  <c r="T2242" i="1"/>
  <c r="T1989" i="1"/>
  <c r="T2997" i="1"/>
  <c r="T4874" i="1"/>
  <c r="T3664" i="1"/>
  <c r="T1921" i="1"/>
  <c r="T27" i="1"/>
  <c r="T4389" i="1"/>
  <c r="T2219" i="1"/>
  <c r="T1038" i="1"/>
  <c r="T2063" i="1"/>
  <c r="T1559" i="1"/>
  <c r="T4428" i="1"/>
  <c r="T205" i="1"/>
  <c r="T4217" i="1"/>
  <c r="T2278" i="1"/>
  <c r="T1927" i="1"/>
  <c r="T1973" i="1"/>
  <c r="T3229" i="1"/>
  <c r="T4984" i="1"/>
  <c r="T1249" i="1"/>
  <c r="T1514" i="1"/>
  <c r="T4914" i="1"/>
  <c r="T1283" i="1"/>
  <c r="T3413" i="1"/>
  <c r="T428" i="1"/>
  <c r="T2175" i="1"/>
  <c r="T2910" i="1"/>
  <c r="T78" i="1"/>
  <c r="T1340" i="1"/>
  <c r="T1333" i="1"/>
  <c r="T4845" i="1"/>
  <c r="T3216" i="1"/>
  <c r="T4622" i="1"/>
  <c r="T3710" i="1"/>
  <c r="T1865" i="1"/>
  <c r="T2775" i="1"/>
  <c r="T2244" i="1"/>
  <c r="T116" i="1"/>
  <c r="T1851" i="1"/>
  <c r="T1309" i="1"/>
  <c r="T4169" i="1"/>
  <c r="T3337" i="1"/>
  <c r="T3370" i="1"/>
  <c r="T634" i="1"/>
  <c r="T3949" i="1"/>
  <c r="T1242" i="1"/>
  <c r="T3042" i="1"/>
  <c r="T2859" i="1"/>
  <c r="T1566" i="1"/>
  <c r="T1413" i="1"/>
  <c r="T4965" i="1"/>
  <c r="T1074" i="1"/>
  <c r="T3130" i="1"/>
  <c r="T1867" i="1"/>
  <c r="T457" i="1"/>
  <c r="T4497" i="1"/>
  <c r="T292" i="1"/>
  <c r="T3416" i="1"/>
  <c r="T2284" i="1"/>
  <c r="T3385" i="1"/>
  <c r="T10" i="1"/>
  <c r="T3083" i="1"/>
  <c r="T1968" i="1"/>
  <c r="T2618" i="1"/>
  <c r="T3176" i="1"/>
  <c r="T889" i="1"/>
  <c r="T2519" i="1"/>
  <c r="T2040" i="1"/>
  <c r="T929" i="1"/>
  <c r="T949" i="1"/>
  <c r="T2301" i="1"/>
  <c r="T4380" i="1"/>
  <c r="T4879" i="1"/>
  <c r="T1200" i="1"/>
  <c r="T1963" i="1"/>
  <c r="T1005" i="1"/>
  <c r="T4762" i="1"/>
  <c r="T4004" i="1"/>
  <c r="T4422" i="1"/>
  <c r="T3182" i="1"/>
  <c r="T2231" i="1"/>
  <c r="T1086" i="1"/>
  <c r="T909" i="1"/>
  <c r="T3306" i="1"/>
  <c r="T3684" i="1"/>
  <c r="T4804" i="1"/>
  <c r="T4128" i="1"/>
  <c r="T2977" i="1"/>
  <c r="T4501" i="1"/>
  <c r="T4583" i="1"/>
  <c r="T3988" i="1"/>
  <c r="T4182" i="1"/>
  <c r="T2439" i="1"/>
  <c r="T3435" i="1"/>
  <c r="T4197" i="1"/>
  <c r="T3503" i="1"/>
  <c r="T3107" i="1"/>
  <c r="T4403" i="1"/>
  <c r="T2458" i="1"/>
  <c r="T3633" i="1"/>
  <c r="T299" i="1"/>
  <c r="T2045" i="1"/>
  <c r="T3747" i="1"/>
  <c r="T4749" i="1"/>
  <c r="T1050" i="1"/>
  <c r="T245" i="1"/>
  <c r="T182" i="1"/>
  <c r="T1844" i="1"/>
  <c r="T4815" i="1"/>
  <c r="T2530" i="1"/>
  <c r="T3499" i="1"/>
  <c r="T4681" i="1"/>
  <c r="T3437" i="1"/>
  <c r="T2266" i="1"/>
  <c r="T4032" i="1"/>
  <c r="T531" i="1"/>
  <c r="T4392" i="1"/>
  <c r="T4050" i="1"/>
  <c r="T1167" i="1"/>
  <c r="T1267" i="1"/>
  <c r="T4024" i="1"/>
  <c r="T2453" i="1"/>
  <c r="T4294" i="1"/>
  <c r="T1503" i="1"/>
  <c r="T4162" i="1"/>
  <c r="T1431" i="1"/>
  <c r="T4426" i="1"/>
  <c r="T234" i="1"/>
  <c r="T1420" i="1"/>
  <c r="T4824" i="1"/>
  <c r="T3185" i="1"/>
  <c r="T773" i="1"/>
  <c r="T1905" i="1"/>
  <c r="T4994" i="1"/>
  <c r="T339" i="1"/>
  <c r="T1097" i="1"/>
  <c r="T128" i="1"/>
  <c r="T4385" i="1"/>
  <c r="T467" i="1"/>
  <c r="T4528" i="1"/>
  <c r="T3465" i="1"/>
  <c r="T95" i="1"/>
  <c r="T4831" i="1"/>
  <c r="T776" i="1"/>
  <c r="T4720" i="1"/>
  <c r="T2460" i="1"/>
  <c r="T3252" i="1"/>
  <c r="T1870" i="1"/>
  <c r="T636" i="1"/>
  <c r="T4768" i="1"/>
  <c r="T3167" i="1"/>
  <c r="T4521" i="1"/>
  <c r="T3919" i="1"/>
  <c r="T4420" i="1"/>
  <c r="T973" i="1"/>
  <c r="T2110" i="1"/>
  <c r="T3256" i="1"/>
  <c r="T2075" i="1"/>
  <c r="T2459" i="1"/>
  <c r="T1045" i="1"/>
  <c r="T4651" i="1"/>
  <c r="T3628" i="1"/>
  <c r="T1245" i="1"/>
  <c r="T3257" i="1"/>
  <c r="T3299" i="1"/>
  <c r="T3313" i="1"/>
  <c r="T1554" i="1"/>
  <c r="T4399" i="1"/>
  <c r="T2112" i="1"/>
  <c r="T3959" i="1"/>
  <c r="T4201" i="1"/>
  <c r="T4883" i="1"/>
  <c r="T4943" i="1"/>
  <c r="T2440" i="1"/>
  <c r="T3249" i="1"/>
  <c r="T2711" i="1"/>
  <c r="T3393" i="1"/>
  <c r="T2678" i="1"/>
  <c r="T3830" i="1"/>
  <c r="T3332" i="1"/>
  <c r="T2190" i="1"/>
  <c r="T1707" i="1"/>
  <c r="T2342" i="1"/>
  <c r="T2603" i="1"/>
  <c r="T243" i="1"/>
  <c r="T1859" i="1"/>
  <c r="T2344" i="1"/>
  <c r="T3344" i="1"/>
  <c r="T2900" i="1"/>
  <c r="T2517" i="1"/>
  <c r="T3598" i="1"/>
  <c r="T610" i="1"/>
  <c r="T4117" i="1"/>
  <c r="T4600" i="1"/>
  <c r="T4070" i="1"/>
  <c r="T4375" i="1"/>
  <c r="T4095" i="1"/>
  <c r="T1137" i="1"/>
  <c r="T833" i="1"/>
  <c r="T546" i="1"/>
  <c r="T3033" i="1"/>
  <c r="T1985" i="1"/>
  <c r="T1100" i="1"/>
  <c r="T3373" i="1"/>
  <c r="T4642" i="1"/>
  <c r="T410" i="1"/>
  <c r="T1485" i="1"/>
  <c r="T3931" i="1"/>
  <c r="T293" i="1"/>
  <c r="T950" i="1"/>
  <c r="T1553" i="1"/>
  <c r="T4809" i="1"/>
  <c r="T4912" i="1"/>
  <c r="T4997" i="1"/>
  <c r="T4254" i="1"/>
  <c r="T981" i="1"/>
  <c r="T1848" i="1"/>
  <c r="T3695" i="1"/>
  <c r="T4363" i="1"/>
  <c r="T2677" i="1"/>
  <c r="T4977" i="1"/>
  <c r="T430" i="1"/>
  <c r="T1837" i="1"/>
  <c r="T3954" i="1"/>
  <c r="T3727" i="1"/>
  <c r="T4699" i="1"/>
  <c r="T2875" i="1"/>
  <c r="T1703" i="1"/>
  <c r="T2535" i="1"/>
  <c r="T361" i="1"/>
  <c r="T3993" i="1"/>
  <c r="T2800" i="1"/>
  <c r="T1821" i="1"/>
  <c r="T3295" i="1"/>
  <c r="T3090" i="1"/>
  <c r="T207" i="1"/>
  <c r="T1070" i="1"/>
  <c r="T4303" i="1"/>
  <c r="T3738" i="1"/>
  <c r="T688" i="1"/>
  <c r="T4888" i="1"/>
  <c r="T3662" i="1"/>
  <c r="T2098" i="1"/>
  <c r="T195" i="1"/>
  <c r="T3466" i="1"/>
  <c r="T1492" i="1"/>
  <c r="T3053" i="1"/>
  <c r="T314" i="1"/>
  <c r="T3721" i="1"/>
  <c r="T3951" i="1"/>
  <c r="T1519" i="1"/>
  <c r="T561" i="1"/>
  <c r="T19" i="1"/>
  <c r="T2993" i="1"/>
  <c r="T1334" i="1"/>
  <c r="T1743" i="1"/>
  <c r="T4194" i="1"/>
  <c r="T4805" i="1"/>
  <c r="T880" i="1"/>
  <c r="T4970" i="1"/>
  <c r="T3994" i="1"/>
  <c r="T4573" i="1"/>
  <c r="T838" i="1"/>
  <c r="T3126" i="1"/>
  <c r="T1273" i="1"/>
  <c r="T3175" i="1"/>
  <c r="T4101" i="1"/>
  <c r="T2084" i="1"/>
  <c r="T1549" i="1"/>
  <c r="T4316" i="1"/>
  <c r="T1722" i="1"/>
  <c r="T3169" i="1"/>
  <c r="T64" i="1"/>
  <c r="T285" i="1"/>
  <c r="T1181" i="1"/>
  <c r="T4613" i="1"/>
  <c r="T3212" i="1"/>
  <c r="T1103" i="1"/>
  <c r="T550" i="1"/>
  <c r="T2200" i="1"/>
  <c r="T3477" i="1"/>
  <c r="T3061" i="1"/>
  <c r="T4930" i="1"/>
  <c r="T2329" i="1"/>
  <c r="T4346" i="1"/>
  <c r="T2646" i="1"/>
  <c r="T2139" i="1"/>
  <c r="T3103" i="1"/>
  <c r="T1161" i="1"/>
  <c r="T3211" i="1"/>
  <c r="T1148" i="1"/>
  <c r="T1676" i="1"/>
  <c r="T2058" i="1"/>
  <c r="U3872" i="1"/>
  <c r="U3219" i="1"/>
  <c r="U4308" i="1"/>
  <c r="U2898" i="1"/>
  <c r="U2929" i="1"/>
  <c r="U3602" i="1"/>
  <c r="U3895" i="1"/>
  <c r="U3693" i="1"/>
  <c r="U2824" i="1"/>
  <c r="U2280" i="1"/>
  <c r="U2317" i="1"/>
  <c r="U3396" i="1"/>
  <c r="U4406" i="1"/>
  <c r="U2554" i="1"/>
  <c r="U1179" i="1"/>
  <c r="U4267" i="1"/>
  <c r="U1811" i="1"/>
  <c r="U692" i="1"/>
  <c r="U3571" i="1"/>
  <c r="U43" i="1"/>
  <c r="U1980" i="1"/>
  <c r="U4175" i="1"/>
  <c r="U189" i="1"/>
  <c r="U3958" i="1"/>
  <c r="U320" i="1"/>
  <c r="U4832" i="1"/>
  <c r="U751" i="1"/>
  <c r="U3406" i="1"/>
  <c r="U4147" i="1"/>
  <c r="U4319" i="1"/>
  <c r="U3100" i="1"/>
  <c r="U452" i="1"/>
  <c r="U3350" i="1"/>
  <c r="U4657" i="1"/>
  <c r="U2960" i="1"/>
  <c r="U2292" i="1"/>
  <c r="U202" i="1"/>
  <c r="U3891" i="1"/>
  <c r="U4345" i="1"/>
  <c r="U2810" i="1"/>
  <c r="U4256" i="1"/>
  <c r="U4068" i="1"/>
  <c r="U197" i="1"/>
  <c r="U869" i="1"/>
  <c r="U4111" i="1"/>
  <c r="U2340" i="1"/>
  <c r="U401" i="1"/>
  <c r="U483" i="1"/>
  <c r="U405" i="1"/>
  <c r="U1042" i="1"/>
  <c r="U3764" i="1"/>
  <c r="U1407" i="1"/>
  <c r="U3840" i="1"/>
  <c r="U254" i="1"/>
  <c r="U1666" i="1"/>
  <c r="U3886" i="1"/>
  <c r="U650" i="1"/>
  <c r="U2008" i="1"/>
  <c r="U1868" i="1"/>
  <c r="U2425" i="1"/>
  <c r="U4957" i="1"/>
  <c r="U2002" i="1"/>
  <c r="U1880" i="1"/>
  <c r="U4248" i="1"/>
  <c r="U3279" i="1"/>
  <c r="U570" i="1"/>
  <c r="U126" i="1"/>
  <c r="U647" i="1"/>
  <c r="U566" i="1"/>
  <c r="U1746" i="1"/>
  <c r="U741" i="1"/>
  <c r="U2854" i="1"/>
  <c r="U1384" i="1"/>
  <c r="U512" i="1"/>
  <c r="U2060" i="1"/>
  <c r="U707" i="1"/>
  <c r="U2887" i="1"/>
  <c r="U685" i="1"/>
  <c r="U2073" i="1"/>
  <c r="U250" i="1"/>
  <c r="U499" i="1"/>
  <c r="U2207" i="1"/>
  <c r="U4736" i="1"/>
  <c r="U1945" i="1"/>
  <c r="U390" i="1"/>
  <c r="U3974" i="1"/>
  <c r="U255" i="1"/>
  <c r="U2424" i="1"/>
  <c r="U1675" i="1"/>
  <c r="U4219" i="1"/>
  <c r="U176" i="1"/>
  <c r="U4149" i="1"/>
  <c r="U208" i="1"/>
  <c r="U1509" i="1"/>
  <c r="U2713" i="1"/>
  <c r="U383" i="1"/>
  <c r="U706" i="1"/>
  <c r="U2486" i="1"/>
  <c r="U1766" i="1"/>
  <c r="U1126" i="1"/>
  <c r="U1884" i="1"/>
  <c r="U4051" i="1"/>
  <c r="U2283" i="1"/>
  <c r="U1903" i="1"/>
  <c r="U684" i="1"/>
  <c r="U2361" i="1"/>
  <c r="U1995" i="1"/>
  <c r="U1116" i="1"/>
  <c r="U574" i="1"/>
  <c r="U2080" i="1"/>
  <c r="U4276" i="1"/>
  <c r="U2795" i="1"/>
  <c r="U4566" i="1"/>
  <c r="U1194" i="1"/>
  <c r="U2333" i="1"/>
  <c r="U1787" i="1"/>
  <c r="U3746" i="1"/>
  <c r="U523" i="1"/>
  <c r="U4554" i="1"/>
  <c r="U1718" i="1"/>
  <c r="U1862" i="1"/>
  <c r="U2463" i="1"/>
  <c r="U4676" i="1"/>
  <c r="U3766" i="1"/>
  <c r="U3643" i="1"/>
  <c r="U4940" i="1"/>
  <c r="U2311" i="1"/>
  <c r="U1451" i="1"/>
  <c r="U4858" i="1"/>
  <c r="U295" i="1"/>
  <c r="U313" i="1"/>
  <c r="U4450" i="1"/>
  <c r="U4790" i="1"/>
  <c r="U896" i="1"/>
  <c r="U872" i="1"/>
  <c r="U2776" i="1"/>
  <c r="U3760" i="1"/>
  <c r="U666" i="1"/>
  <c r="U3925" i="1"/>
  <c r="U4139" i="1"/>
  <c r="U4280" i="1"/>
  <c r="U4944" i="1"/>
  <c r="U2417" i="1"/>
  <c r="U2650" i="1"/>
  <c r="U2313" i="1"/>
  <c r="U4297" i="1"/>
  <c r="U3569" i="1"/>
  <c r="U1018" i="1"/>
  <c r="U4743" i="1"/>
  <c r="U867" i="1"/>
  <c r="U1560" i="1"/>
  <c r="U4007" i="1"/>
  <c r="U1629" i="1"/>
  <c r="U628" i="1"/>
  <c r="U3927" i="1"/>
  <c r="U663" i="1"/>
  <c r="U1297" i="1"/>
  <c r="U3740" i="1"/>
  <c r="U179" i="1"/>
  <c r="U3608" i="1"/>
  <c r="U2004" i="1"/>
  <c r="U1138" i="1"/>
  <c r="U3142" i="1"/>
  <c r="U3077" i="1"/>
  <c r="U1748" i="1"/>
  <c r="U1902" i="1"/>
  <c r="U2702" i="1"/>
  <c r="U4413" i="1"/>
  <c r="U4889" i="1"/>
  <c r="U4679" i="1"/>
  <c r="U4446" i="1"/>
  <c r="U1082" i="1"/>
  <c r="U1263" i="1"/>
  <c r="U3098" i="1"/>
  <c r="U2243" i="1"/>
  <c r="U2465" i="1"/>
  <c r="U2000" i="1"/>
  <c r="U2921" i="1"/>
  <c r="U1115" i="1"/>
  <c r="U1247" i="1"/>
  <c r="U340" i="1"/>
  <c r="U731" i="1"/>
  <c r="U4483" i="1"/>
  <c r="U2542" i="1"/>
  <c r="U2358" i="1"/>
  <c r="U4742" i="1"/>
  <c r="U3140" i="1"/>
  <c r="U149" i="1"/>
  <c r="U3159" i="1"/>
  <c r="U3209" i="1"/>
  <c r="U4818" i="1"/>
  <c r="U4806" i="1"/>
  <c r="U4172" i="1"/>
  <c r="U426" i="1"/>
  <c r="U3561" i="1"/>
  <c r="U192" i="1"/>
  <c r="U1284" i="1"/>
  <c r="U778" i="1"/>
  <c r="U1938" i="1"/>
  <c r="U2712" i="1"/>
  <c r="U3715" i="1"/>
  <c r="U479" i="1"/>
  <c r="U4359" i="1"/>
  <c r="U463" i="1"/>
  <c r="U2279" i="1"/>
  <c r="U2146" i="1"/>
  <c r="U2388" i="1"/>
  <c r="U3493" i="1"/>
  <c r="U939" i="1"/>
  <c r="U82" i="1"/>
  <c r="U2324" i="1"/>
  <c r="U3592" i="1"/>
  <c r="U4545" i="1"/>
  <c r="U683" i="1"/>
  <c r="U3233" i="1"/>
  <c r="U474" i="1"/>
  <c r="U490" i="1"/>
  <c r="U1318" i="1"/>
  <c r="U1556" i="1"/>
  <c r="U3835" i="1"/>
  <c r="U2268" i="1"/>
  <c r="U1302" i="1"/>
  <c r="U3153" i="1"/>
  <c r="U3102" i="1"/>
  <c r="U1083" i="1"/>
  <c r="U1429" i="1"/>
  <c r="U3403" i="1"/>
  <c r="U4130" i="1"/>
  <c r="U2890" i="1"/>
  <c r="U4029" i="1"/>
  <c r="U3751" i="1"/>
  <c r="U882" i="1"/>
  <c r="U1634" i="1"/>
  <c r="U2435" i="1"/>
  <c r="U1472" i="1"/>
  <c r="U4352" i="1"/>
  <c r="U4370" i="1"/>
  <c r="U2947" i="1"/>
  <c r="U4096" i="1"/>
  <c r="U3027" i="1"/>
  <c r="U4864" i="1"/>
  <c r="U2257" i="1"/>
  <c r="U703" i="1"/>
  <c r="U876" i="1"/>
  <c r="U422" i="1"/>
  <c r="U2022" i="1"/>
  <c r="U957" i="1"/>
  <c r="U2958" i="1"/>
  <c r="U4942" i="1"/>
  <c r="U3551" i="1"/>
  <c r="U2547" i="1"/>
  <c r="U3260" i="1"/>
  <c r="U2602" i="1"/>
  <c r="U475" i="1"/>
  <c r="U1326" i="1"/>
  <c r="U4252" i="1"/>
  <c r="U1041" i="1"/>
  <c r="U3004" i="1"/>
  <c r="U2834" i="1"/>
  <c r="U345" i="1"/>
  <c r="U2784" i="1"/>
  <c r="U3971" i="1"/>
  <c r="U4340" i="1"/>
  <c r="U127" i="1"/>
  <c r="U3873" i="1"/>
  <c r="U1153" i="1"/>
  <c r="U4525" i="1"/>
  <c r="U1913" i="1"/>
  <c r="U655" i="1"/>
  <c r="U4697" i="1"/>
  <c r="U1941" i="1"/>
  <c r="U557" i="1"/>
  <c r="U3021" i="1"/>
  <c r="U4518" i="1"/>
  <c r="U2744" i="1"/>
  <c r="U2387" i="1"/>
  <c r="U4199" i="1"/>
  <c r="U2412" i="1"/>
  <c r="U1499" i="1"/>
  <c r="U827" i="1"/>
  <c r="U159" i="1"/>
  <c r="U1863" i="1"/>
  <c r="U2938" i="1"/>
  <c r="U3273" i="1"/>
  <c r="U461" i="1"/>
  <c r="U3616" i="1"/>
  <c r="U4227" i="1"/>
  <c r="U774" i="1"/>
  <c r="U3378" i="1"/>
  <c r="U1602" i="1"/>
  <c r="U1574" i="1"/>
  <c r="U974" i="1"/>
  <c r="U1174" i="1"/>
  <c r="U4510" i="1"/>
  <c r="U2446" i="1"/>
  <c r="U2741" i="1"/>
  <c r="U972" i="1"/>
  <c r="U4116" i="1"/>
  <c r="U1063" i="1"/>
  <c r="U1725" i="1"/>
  <c r="U2454" i="1"/>
  <c r="U4108" i="1"/>
  <c r="U1307" i="1"/>
  <c r="U3587" i="1"/>
  <c r="U2750" i="1"/>
  <c r="U321" i="1"/>
  <c r="U1471" i="1"/>
  <c r="U2961" i="1"/>
  <c r="U4937" i="1"/>
  <c r="U4794" i="1"/>
  <c r="U4443" i="1"/>
  <c r="U4946" i="1"/>
  <c r="U4086" i="1"/>
  <c r="U2639" i="1"/>
  <c r="U388" i="1"/>
  <c r="U4000" i="1"/>
  <c r="U3483" i="1"/>
  <c r="U3250" i="1"/>
  <c r="U1640" i="1"/>
  <c r="U1090" i="1"/>
  <c r="U3490" i="1"/>
  <c r="U1594" i="1"/>
  <c r="U1831" i="1"/>
  <c r="U3910" i="1"/>
  <c r="U4239" i="1"/>
  <c r="U3596" i="1"/>
  <c r="U4696" i="1"/>
  <c r="U3868" i="1"/>
  <c r="U4960" i="1"/>
  <c r="U466" i="1"/>
  <c r="U3962" i="1"/>
  <c r="U2972" i="1"/>
  <c r="U1004" i="1"/>
  <c r="U4893" i="1"/>
  <c r="U3375" i="1"/>
  <c r="U4825" i="1"/>
  <c r="U625" i="1"/>
  <c r="U1784" i="1"/>
  <c r="U4605" i="1"/>
  <c r="U2056" i="1"/>
  <c r="U86" i="1"/>
  <c r="U2077" i="1"/>
  <c r="U3767" i="1"/>
  <c r="U2287" i="1"/>
  <c r="U3213" i="1"/>
  <c r="U1020" i="1"/>
  <c r="U3308" i="1"/>
  <c r="U1112" i="1"/>
  <c r="U2878" i="1"/>
  <c r="U1693" i="1"/>
  <c r="U1452" i="1"/>
  <c r="U3173" i="1"/>
  <c r="U2198" i="1"/>
  <c r="U1446" i="1"/>
  <c r="U2392" i="1"/>
  <c r="U4926" i="1"/>
  <c r="U1951" i="1"/>
  <c r="U1232" i="1"/>
  <c r="U2552" i="1"/>
  <c r="U1025" i="1"/>
  <c r="U3428" i="1"/>
  <c r="U2771" i="1"/>
  <c r="U3792" i="1"/>
  <c r="U108" i="1"/>
  <c r="U4537" i="1"/>
  <c r="U805" i="1"/>
  <c r="U3911" i="1"/>
  <c r="U2005" i="1"/>
  <c r="U173" i="1"/>
  <c r="U2221" i="1"/>
  <c r="U3741" i="1"/>
  <c r="U2862" i="1"/>
  <c r="U3154" i="1"/>
  <c r="U4425" i="1"/>
  <c r="U3859" i="1"/>
  <c r="U3346" i="1"/>
  <c r="U4367" i="1"/>
  <c r="U396" i="1"/>
  <c r="U2397" i="1"/>
  <c r="U3617" i="1"/>
  <c r="U1948" i="1"/>
  <c r="U835" i="1"/>
  <c r="U4664" i="1"/>
  <c r="U4636" i="1"/>
  <c r="U4740" i="1"/>
  <c r="U1135" i="1"/>
  <c r="U2684" i="1"/>
  <c r="U3793" i="1"/>
  <c r="U4708" i="1"/>
  <c r="U12" i="1"/>
  <c r="U1071" i="1"/>
  <c r="U3230" i="1"/>
  <c r="U31" i="1"/>
  <c r="U2318" i="1"/>
  <c r="U470" i="1"/>
  <c r="U3368" i="1"/>
  <c r="U3251" i="1"/>
  <c r="U2673" i="1"/>
  <c r="U1315" i="1"/>
  <c r="U4384" i="1"/>
  <c r="U1764" i="1"/>
  <c r="U1483" i="1"/>
  <c r="U1749" i="1"/>
  <c r="U1059" i="1"/>
  <c r="U1144" i="1"/>
  <c r="U1542" i="1"/>
  <c r="U4909" i="1"/>
  <c r="U4692" i="1"/>
  <c r="U1185" i="1"/>
  <c r="U600" i="1"/>
  <c r="U2751" i="1"/>
  <c r="U1915" i="1"/>
  <c r="U4466" i="1"/>
  <c r="U3904" i="1"/>
  <c r="U3192" i="1"/>
  <c r="U4648" i="1"/>
  <c r="U963" i="1"/>
  <c r="U3133" i="1"/>
  <c r="U4225" i="1"/>
  <c r="U1453" i="1"/>
  <c r="U3480" i="1"/>
  <c r="U45" i="1"/>
  <c r="U3680" i="1"/>
  <c r="U3841" i="1"/>
  <c r="U2382" i="1"/>
  <c r="U3973" i="1"/>
  <c r="U359" i="1"/>
  <c r="U3353" i="1"/>
  <c r="U2368" i="1"/>
  <c r="U1057" i="1"/>
  <c r="U2681" i="1"/>
  <c r="U249" i="1"/>
  <c r="U791" i="1"/>
  <c r="U3269" i="1"/>
  <c r="U1589" i="1"/>
  <c r="U3986" i="1"/>
  <c r="U977" i="1"/>
  <c r="U3574" i="1"/>
  <c r="U99" i="1"/>
  <c r="U4735" i="1"/>
  <c r="U3686" i="1"/>
  <c r="U54" i="1"/>
  <c r="U1075" i="1"/>
  <c r="U658" i="1"/>
  <c r="U2880" i="1"/>
  <c r="U1418" i="1"/>
  <c r="U4904" i="1"/>
  <c r="U3926" i="1"/>
  <c r="U1066" i="1"/>
  <c r="U527" i="1"/>
  <c r="U412" i="1"/>
  <c r="U3675" i="1"/>
  <c r="U3776" i="1"/>
  <c r="U1014" i="1"/>
  <c r="U4535" i="1"/>
  <c r="U1735" i="1"/>
  <c r="U3454" i="1"/>
  <c r="U768" i="1"/>
  <c r="U2375" i="1"/>
  <c r="U2564" i="1"/>
  <c r="U920" i="1"/>
  <c r="U1910" i="1"/>
  <c r="U3982" i="1"/>
  <c r="U3065" i="1"/>
  <c r="U3772" i="1"/>
  <c r="U1188" i="1"/>
  <c r="U2205" i="1"/>
  <c r="U1401" i="1"/>
  <c r="U3848" i="1"/>
  <c r="U1281" i="1"/>
  <c r="U3119" i="1"/>
  <c r="U742" i="1"/>
  <c r="U918" i="1"/>
  <c r="U3965" i="1"/>
  <c r="U3271" i="1"/>
  <c r="U526" i="1"/>
  <c r="U1558" i="1"/>
  <c r="U3934" i="1"/>
  <c r="U1228" i="1"/>
  <c r="U747" i="1"/>
  <c r="U1460" i="1"/>
  <c r="U1636" i="1"/>
  <c r="U316" i="1"/>
  <c r="U4767" i="1"/>
  <c r="U3629" i="1"/>
  <c r="U609" i="1"/>
  <c r="U2339" i="1"/>
  <c r="U3909" i="1"/>
  <c r="U844" i="1"/>
  <c r="U4623" i="1"/>
  <c r="U351" i="1"/>
  <c r="U3394" i="1"/>
  <c r="U4371" i="1"/>
  <c r="U4980" i="1"/>
  <c r="U1454" i="1"/>
  <c r="U436" i="1"/>
  <c r="U494" i="1"/>
  <c r="U4556" i="1"/>
  <c r="U4870" i="1"/>
  <c r="U3547" i="1"/>
  <c r="U1732" i="1"/>
  <c r="U998" i="1"/>
  <c r="U3759" i="1"/>
  <c r="U1226" i="1"/>
  <c r="U4168" i="1"/>
  <c r="U1008" i="1"/>
  <c r="U851" i="1"/>
  <c r="U4509" i="1"/>
  <c r="U3060" i="1"/>
  <c r="U2621" i="1"/>
  <c r="U3562" i="1"/>
  <c r="U3009" i="1"/>
  <c r="U2480" i="1"/>
  <c r="U3089" i="1"/>
  <c r="U2027" i="1"/>
  <c r="U4608" i="1"/>
  <c r="U2924" i="1"/>
  <c r="U131" i="1"/>
  <c r="U1106" i="1"/>
  <c r="U3408" i="1"/>
  <c r="U2917" i="1"/>
  <c r="U779" i="1"/>
  <c r="U16" i="1"/>
  <c r="U4713" i="1"/>
  <c r="U3149" i="1"/>
  <c r="U4969" i="1"/>
  <c r="U1690" i="1"/>
  <c r="U4281" i="1"/>
  <c r="U2826" i="1"/>
  <c r="U1207" i="1"/>
  <c r="U581" i="1"/>
  <c r="U513" i="1"/>
  <c r="U3482" i="1"/>
  <c r="U4401" i="1"/>
  <c r="U3894" i="1"/>
  <c r="U871" i="1"/>
  <c r="U2130" i="1"/>
  <c r="U2210" i="1"/>
  <c r="U3180" i="1"/>
  <c r="U3676" i="1"/>
  <c r="U4014" i="1"/>
  <c r="U1338" i="1"/>
  <c r="U1301" i="1"/>
  <c r="U764" i="1"/>
  <c r="U4527" i="1"/>
  <c r="U2196" i="1"/>
  <c r="U3195" i="1"/>
  <c r="U819" i="1"/>
  <c r="U1648" i="1"/>
  <c r="U4905" i="1"/>
  <c r="U656" i="1"/>
  <c r="U627" i="1"/>
  <c r="U577" i="1"/>
  <c r="U3433" i="1"/>
  <c r="U2981" i="1"/>
  <c r="U1139" i="1"/>
  <c r="U1653" i="1"/>
  <c r="U1765" i="1"/>
  <c r="U620" i="1"/>
  <c r="U4620" i="1"/>
  <c r="U2832" i="1"/>
  <c r="U4245" i="1"/>
  <c r="U1952" i="1"/>
  <c r="U3970" i="1"/>
  <c r="U2546" i="1"/>
  <c r="U2683" i="1"/>
  <c r="U4137" i="1"/>
  <c r="U4410" i="1"/>
  <c r="U1535" i="1"/>
  <c r="U3355" i="1"/>
  <c r="U1596" i="1"/>
  <c r="U1166" i="1"/>
  <c r="U3118" i="1"/>
  <c r="U3663" i="1"/>
  <c r="U1644" i="1"/>
  <c r="U42" i="1"/>
  <c r="U79" i="1"/>
  <c r="U3011" i="1"/>
  <c r="U1346" i="1"/>
  <c r="U3059" i="1"/>
  <c r="U894" i="1"/>
  <c r="U3352" i="1"/>
  <c r="U582" i="1"/>
  <c r="U4400" i="1"/>
  <c r="U3976" i="1"/>
  <c r="U4503" i="1"/>
  <c r="U3526" i="1"/>
  <c r="U1209" i="1"/>
  <c r="U1255" i="1"/>
  <c r="U4673" i="1"/>
  <c r="U1624" i="1"/>
  <c r="U267" i="1"/>
  <c r="U4813" i="1"/>
  <c r="U3842" i="1"/>
  <c r="U169" i="1"/>
  <c r="U1713" i="1"/>
  <c r="U3492" i="1"/>
  <c r="U3036" i="1"/>
  <c r="U3899" i="1"/>
  <c r="U3024" i="1"/>
  <c r="U4710" i="1"/>
  <c r="U1652" i="1"/>
  <c r="U417" i="1"/>
  <c r="U211" i="1"/>
  <c r="U2670" i="1"/>
  <c r="U4481" i="1"/>
  <c r="U440" i="1"/>
  <c r="U460" i="1"/>
  <c r="U664" i="1"/>
  <c r="U1994" i="1"/>
  <c r="U3586" i="1"/>
  <c r="U4166" i="1"/>
  <c r="U3423" i="1"/>
  <c r="U2201" i="1"/>
  <c r="U1432" i="1"/>
  <c r="U961" i="1"/>
  <c r="U2701" i="1"/>
  <c r="U334" i="1"/>
  <c r="U3291" i="1"/>
  <c r="U1551" i="1"/>
  <c r="U990" i="1"/>
  <c r="U3448" i="1"/>
  <c r="U3472" i="1"/>
  <c r="U2722" i="1"/>
  <c r="U4563" i="1"/>
  <c r="U4354" i="1"/>
  <c r="U4907" i="1"/>
  <c r="U247" i="1"/>
  <c r="U3805" i="1"/>
  <c r="U142" i="1"/>
  <c r="U549" i="1"/>
  <c r="U3985" i="1"/>
  <c r="U2482" i="1"/>
  <c r="U3052" i="1"/>
  <c r="U1729" i="1"/>
  <c r="U3846" i="1"/>
  <c r="U4134" i="1"/>
  <c r="U4627" i="1"/>
  <c r="U469" i="1"/>
  <c r="U4028" i="1"/>
  <c r="U4949" i="1"/>
  <c r="U1900" i="1"/>
  <c r="U2169" i="1"/>
  <c r="U4979" i="1"/>
  <c r="U2052" i="1"/>
  <c r="U2423" i="1"/>
  <c r="U1775" i="1"/>
  <c r="U2936" i="1"/>
  <c r="U1355" i="1"/>
  <c r="U1992" i="1"/>
  <c r="U3389" i="1"/>
  <c r="U3517" i="1"/>
  <c r="U4616" i="1"/>
  <c r="U3441" i="1"/>
  <c r="U3514" i="1"/>
  <c r="U2638" i="1"/>
  <c r="U4853" i="1"/>
  <c r="U1969" i="1"/>
  <c r="U2608" i="1"/>
  <c r="U2802" i="1"/>
  <c r="U3871" i="1"/>
  <c r="U273" i="1"/>
  <c r="U4240" i="1"/>
  <c r="U172" i="1"/>
  <c r="U518" i="1"/>
  <c r="U2378" i="1"/>
  <c r="U845" i="1"/>
  <c r="U1435" i="1"/>
  <c r="U3520" i="1"/>
  <c r="U1736" i="1"/>
  <c r="U1610" i="1"/>
  <c r="U4184" i="1"/>
  <c r="U3494" i="1"/>
  <c r="U2189" i="1"/>
  <c r="U3202" i="1"/>
  <c r="U4985" i="1"/>
  <c r="U1381" i="1"/>
  <c r="U1184" i="1"/>
  <c r="U3386" i="1"/>
  <c r="U4016" i="1"/>
  <c r="U3086" i="1"/>
  <c r="U3323" i="1"/>
  <c r="U858" i="1"/>
  <c r="U1146" i="1"/>
  <c r="U1869" i="1"/>
  <c r="U886" i="1"/>
  <c r="U836" i="1"/>
  <c r="U3455" i="1"/>
  <c r="U3468" i="1"/>
  <c r="U4163" i="1"/>
  <c r="U2716" i="1"/>
  <c r="U2495" i="1"/>
  <c r="U734" i="1"/>
  <c r="U3691" i="1"/>
  <c r="U1819" i="1"/>
  <c r="U3501" i="1"/>
  <c r="U2032" i="1"/>
  <c r="U3654" i="1"/>
  <c r="U752" i="1"/>
  <c r="U4105" i="1"/>
  <c r="U1580" i="1"/>
  <c r="U50" i="1"/>
  <c r="U2630" i="1"/>
  <c r="U1003" i="1"/>
  <c r="U2853" i="1"/>
  <c r="U414" i="1"/>
  <c r="U2297" i="1"/>
  <c r="U1244" i="1"/>
  <c r="U832" i="1"/>
  <c r="U4582" i="1"/>
  <c r="U4849" i="1"/>
  <c r="U4854" i="1"/>
  <c r="U699" i="1"/>
  <c r="U3275" i="1"/>
  <c r="U3451" i="1"/>
  <c r="U4325" i="1"/>
  <c r="U3300" i="1"/>
  <c r="U1533" i="1"/>
  <c r="U1095" i="1"/>
  <c r="U552" i="1"/>
  <c r="U3505" i="1"/>
  <c r="U955" i="1"/>
  <c r="U97" i="1"/>
  <c r="U488" i="1"/>
  <c r="U2731" i="1"/>
  <c r="U3400" i="1"/>
  <c r="U1532" i="1"/>
  <c r="U2527" i="1"/>
  <c r="U2234" i="1"/>
  <c r="U4131" i="1"/>
  <c r="U862" i="1"/>
  <c r="U1424" i="1"/>
  <c r="U3601" i="1"/>
  <c r="U2472" i="1"/>
  <c r="U1829" i="1"/>
  <c r="U468" i="1"/>
  <c r="U1659" i="1"/>
  <c r="U3800" i="1"/>
  <c r="U4587" i="1"/>
  <c r="U1541" i="1"/>
  <c r="U3577" i="1"/>
  <c r="U2643" i="1"/>
  <c r="U4938" i="1"/>
  <c r="U3220" i="1"/>
  <c r="U1092" i="1"/>
  <c r="U3427" i="1"/>
  <c r="U1547" i="1"/>
  <c r="U3582" i="1"/>
  <c r="U612" i="1"/>
  <c r="U268" i="1"/>
  <c r="U402" i="1"/>
  <c r="U907" i="1"/>
  <c r="U3706" i="1"/>
  <c r="U2541" i="1"/>
  <c r="U1511" i="1"/>
  <c r="U1164" i="1"/>
  <c r="U2021" i="1"/>
  <c r="U1540" i="1"/>
  <c r="U1897" i="1"/>
  <c r="U4962" i="1"/>
  <c r="U2158" i="1"/>
  <c r="U2104" i="1"/>
  <c r="U4438" i="1"/>
  <c r="U4250" i="1"/>
  <c r="U1500" i="1"/>
  <c r="U1398" i="1"/>
  <c r="U2848" i="1"/>
  <c r="U2510" i="1"/>
  <c r="U1210" i="1"/>
  <c r="U216" i="1"/>
  <c r="U1695" i="1"/>
  <c r="U1455" i="1"/>
  <c r="U240" i="1"/>
  <c r="U2739" i="1"/>
  <c r="U4222" i="1"/>
  <c r="U2384" i="1"/>
  <c r="U4288" i="1"/>
  <c r="U4880" i="1"/>
  <c r="U4102" i="1"/>
  <c r="U2252" i="1"/>
  <c r="U971" i="1"/>
  <c r="U2946" i="1"/>
  <c r="U3034" i="1"/>
  <c r="U2570" i="1"/>
  <c r="U3512" i="1"/>
  <c r="U194" i="1"/>
  <c r="U2543" i="1"/>
  <c r="U821" i="1"/>
  <c r="U154" i="1"/>
  <c r="U649" i="1"/>
  <c r="U4661" i="1"/>
  <c r="U28" i="1"/>
  <c r="U3305" i="1"/>
  <c r="U2107" i="1"/>
  <c r="U580" i="1"/>
  <c r="U3524" i="1"/>
  <c r="U2904" i="1"/>
  <c r="U1212" i="1"/>
  <c r="U3453" i="1"/>
  <c r="U2259" i="1"/>
  <c r="U4669" i="1"/>
  <c r="U2545" i="1"/>
  <c r="U1389" i="1"/>
  <c r="U3672" i="1"/>
  <c r="U242" i="1"/>
  <c r="U760" i="1"/>
  <c r="U2010" i="1"/>
  <c r="U1021" i="1"/>
  <c r="U4103" i="1"/>
  <c r="U3701" i="1"/>
  <c r="U817" i="1"/>
  <c r="U354" i="1"/>
  <c r="U2019" i="1"/>
  <c r="U908" i="1"/>
  <c r="U3937" i="1"/>
  <c r="U2367" i="1"/>
  <c r="U1937" i="1"/>
  <c r="U2599" i="1"/>
  <c r="U1386" i="1"/>
  <c r="U3347" i="1"/>
  <c r="U4878" i="1"/>
  <c r="U3320" i="1"/>
  <c r="U3729" i="1"/>
  <c r="U3266" i="1"/>
  <c r="U1982" i="1"/>
  <c r="U337" i="1"/>
  <c r="U4653" i="1"/>
  <c r="U826" i="1"/>
  <c r="U2742" i="1"/>
  <c r="U3757" i="1"/>
  <c r="U2006" i="1"/>
  <c r="U1168" i="1"/>
  <c r="U2559" i="1"/>
  <c r="U2516" i="1"/>
  <c r="U3151" i="1"/>
  <c r="U119" i="1"/>
  <c r="U318" i="1"/>
  <c r="U3186" i="1"/>
  <c r="U2153" i="1"/>
  <c r="U3318" i="1"/>
  <c r="U398" i="1"/>
  <c r="U1752" i="1"/>
  <c r="U1357" i="1"/>
  <c r="U1942" i="1"/>
  <c r="U1895" i="1"/>
  <c r="U2129" i="1"/>
  <c r="U89" i="1"/>
  <c r="U161" i="1"/>
  <c r="U110" i="1"/>
  <c r="U1252" i="1"/>
  <c r="U2562" i="1"/>
  <c r="U1203" i="1"/>
  <c r="U4496" i="1"/>
  <c r="U2029" i="1"/>
  <c r="U4011" i="1"/>
  <c r="U34" i="1"/>
  <c r="U593" i="1"/>
  <c r="U2416" i="1"/>
  <c r="U2049" i="1"/>
  <c r="U586" i="1"/>
  <c r="U2314" i="1"/>
  <c r="U1223" i="1"/>
  <c r="U1836" i="1"/>
  <c r="U3674" i="1"/>
  <c r="U3865" i="1"/>
  <c r="U2707" i="1"/>
  <c r="U355" i="1"/>
  <c r="U2419" i="1"/>
  <c r="U680" i="1"/>
  <c r="U4313" i="1"/>
  <c r="U4390" i="1"/>
  <c r="U1907" i="1"/>
  <c r="U2843" i="1"/>
  <c r="U4706" i="1"/>
  <c r="U2951" i="1"/>
  <c r="U2735" i="1"/>
  <c r="U1572" i="1"/>
  <c r="U897" i="1"/>
  <c r="U1894" i="1"/>
  <c r="U1442" i="1"/>
  <c r="U2457" i="1"/>
  <c r="U4624" i="1"/>
  <c r="U2325" i="1"/>
  <c r="U1530" i="1"/>
  <c r="U789" i="1"/>
  <c r="U1922" i="1"/>
  <c r="U4966" i="1"/>
  <c r="U61" i="1"/>
  <c r="U1684" i="1"/>
  <c r="U2799" i="1"/>
  <c r="U4338" i="1"/>
  <c r="U213" i="1"/>
  <c r="U4687" i="1"/>
  <c r="U368" i="1"/>
  <c r="U4091" i="1"/>
  <c r="U4133" i="1"/>
  <c r="U3518" i="1"/>
  <c r="U502" i="1"/>
  <c r="U2549" i="1"/>
  <c r="U4869" i="1"/>
  <c r="U3039" i="1"/>
  <c r="U164" i="1"/>
  <c r="U675" i="1"/>
  <c r="U1960" i="1"/>
  <c r="U1812" i="1"/>
  <c r="U3038" i="1"/>
  <c r="U2185" i="1"/>
  <c r="U221" i="1"/>
  <c r="U4358" i="1"/>
  <c r="U3293" i="1"/>
  <c r="U3160" i="1"/>
  <c r="U1077" i="1"/>
  <c r="U2389" i="1"/>
  <c r="U4041" i="1"/>
  <c r="U1015" i="1"/>
  <c r="U1887" i="1"/>
  <c r="U1534" i="1"/>
  <c r="U860" i="1"/>
  <c r="U1576" i="1"/>
  <c r="U1507" i="1"/>
  <c r="U2160" i="1"/>
  <c r="U4747" i="1"/>
  <c r="U868" i="1"/>
  <c r="U3001" i="1"/>
  <c r="U1234" i="1"/>
  <c r="U3707" i="1"/>
  <c r="U5" i="1"/>
  <c r="U1899" i="1"/>
  <c r="U2030" i="1"/>
  <c r="U1571" i="1"/>
  <c r="U2315" i="1"/>
  <c r="U148" i="1"/>
  <c r="U714" i="1"/>
  <c r="U2698" i="1"/>
  <c r="U1605" i="1"/>
  <c r="U3361" i="1"/>
  <c r="U3906" i="1"/>
  <c r="U3999" i="1"/>
  <c r="U258" i="1"/>
  <c r="U1546" i="1"/>
  <c r="U1943" i="1"/>
  <c r="U1866" i="1"/>
  <c r="U1523" i="1"/>
  <c r="U3815" i="1"/>
  <c r="U4531" i="1"/>
  <c r="U2881" i="1"/>
  <c r="U802" i="1"/>
  <c r="U1356" i="1"/>
  <c r="U563" i="1"/>
  <c r="U843" i="1"/>
  <c r="U4637" i="1"/>
  <c r="U4837" i="1"/>
  <c r="U4423" i="1"/>
  <c r="U2229" i="1"/>
  <c r="U3461" i="1"/>
  <c r="U4726" i="1"/>
  <c r="U4031" i="1"/>
  <c r="U2349" i="1"/>
  <c r="U1229" i="1"/>
  <c r="U1306" i="1"/>
  <c r="U4844" i="1"/>
  <c r="U1403" i="1"/>
  <c r="U702" i="1"/>
  <c r="U4365" i="1"/>
  <c r="U3831" i="1"/>
  <c r="U3407" i="1"/>
  <c r="U2294" i="1"/>
  <c r="U4208" i="1"/>
  <c r="U2261" i="1"/>
  <c r="U2119" i="1"/>
  <c r="U1714" i="1"/>
  <c r="U2068" i="1"/>
  <c r="U348" i="1"/>
  <c r="U227" i="1"/>
  <c r="U555" i="1"/>
  <c r="U1798" i="1"/>
  <c r="U1158" i="1"/>
  <c r="U1753" i="1"/>
  <c r="U1708" i="1"/>
  <c r="U2037" i="1"/>
  <c r="U3882" i="1"/>
  <c r="U4324" i="1"/>
  <c r="U4987" i="1"/>
  <c r="U2066" i="1"/>
  <c r="U419" i="1"/>
  <c r="U3238" i="1"/>
  <c r="U2557" i="1"/>
  <c r="U4511" i="1"/>
  <c r="U1683" i="1"/>
  <c r="U2526" i="1"/>
  <c r="U2445" i="1"/>
  <c r="U3631" i="1"/>
  <c r="U2563" i="1"/>
  <c r="U190" i="1"/>
  <c r="U1929" i="1"/>
  <c r="U4447" i="1"/>
  <c r="U462" i="1"/>
  <c r="U2016" i="1"/>
  <c r="U1975" i="1"/>
  <c r="U107" i="1"/>
  <c r="U992" i="1"/>
  <c r="U23" i="1"/>
  <c r="U4543" i="1"/>
  <c r="U3245" i="1"/>
  <c r="U4045" i="1"/>
  <c r="U4298" i="1"/>
  <c r="U3783" i="1"/>
  <c r="U3957" i="1"/>
  <c r="U2113" i="1"/>
  <c r="U1035" i="1"/>
  <c r="U4764" i="1"/>
  <c r="U2612" i="1"/>
  <c r="U1575" i="1"/>
  <c r="U954" i="1"/>
  <c r="U4512" i="1"/>
  <c r="U3777" i="1"/>
  <c r="U1704" i="1"/>
  <c r="U2529" i="1"/>
  <c r="U1820" i="1"/>
  <c r="U3699" i="1"/>
  <c r="U1502" i="1"/>
  <c r="U672" i="1"/>
  <c r="U376" i="1"/>
  <c r="U3811" i="1"/>
  <c r="U2616" i="1"/>
  <c r="U2892" i="1"/>
  <c r="U1287" i="1"/>
  <c r="U214" i="1"/>
  <c r="U519" i="1"/>
  <c r="U408" i="1"/>
  <c r="U3040" i="1"/>
  <c r="U3938" i="1"/>
  <c r="U1065" i="1"/>
  <c r="U854" i="1"/>
  <c r="U2882" i="1"/>
  <c r="U3797" i="1"/>
  <c r="U3827" i="1"/>
  <c r="U3473" i="1"/>
  <c r="U1466" i="1"/>
  <c r="U4863" i="1"/>
  <c r="U1876" i="1"/>
  <c r="U2985" i="1"/>
  <c r="U4305" i="1"/>
  <c r="U4040" i="1"/>
  <c r="U1940" i="1"/>
  <c r="U4540" i="1"/>
  <c r="U3930" i="1"/>
  <c r="U2306" i="1"/>
  <c r="U443" i="1"/>
  <c r="U4234" i="1"/>
  <c r="U4104" i="1"/>
  <c r="U4356" i="1"/>
  <c r="U183" i="1"/>
  <c r="U3711" i="1"/>
  <c r="U3383" i="1"/>
  <c r="U753" i="1"/>
  <c r="U1358" i="1"/>
  <c r="U873" i="1"/>
  <c r="U689" i="1"/>
  <c r="U2568" i="1"/>
  <c r="U3594" i="1"/>
  <c r="U4752" i="1"/>
  <c r="U4386" i="1"/>
  <c r="U3365" i="1"/>
  <c r="U3528" i="1"/>
  <c r="U3314" i="1"/>
  <c r="U1488" i="1"/>
  <c r="U2911" i="1"/>
  <c r="U775" i="1"/>
  <c r="U604" i="1"/>
  <c r="U3630" i="1"/>
  <c r="U4839" i="1"/>
  <c r="U3218" i="1"/>
  <c r="U4956" i="1"/>
  <c r="U369" i="1"/>
  <c r="U3864" i="1"/>
  <c r="U785" i="1"/>
  <c r="U1487" i="1"/>
  <c r="U3317" i="1"/>
  <c r="U3082" i="1"/>
  <c r="U1496" i="1"/>
  <c r="U2943" i="1"/>
  <c r="U3960" i="1"/>
  <c r="U3498" i="1"/>
  <c r="U274" i="1"/>
  <c r="U1101" i="1"/>
  <c r="U525" i="1"/>
  <c r="U2192" i="1"/>
  <c r="U2366" i="1"/>
  <c r="U4277" i="1"/>
  <c r="U4924" i="1"/>
  <c r="U1204" i="1"/>
  <c r="U903" i="1"/>
  <c r="U4786" i="1"/>
  <c r="U3640" i="1"/>
  <c r="U1406" i="1"/>
  <c r="U3849" i="1"/>
  <c r="U1783" i="1"/>
  <c r="U3549" i="1"/>
  <c r="U3530" i="1"/>
  <c r="U3566" i="1"/>
  <c r="U1412" i="1"/>
  <c r="U3694" i="1"/>
  <c r="U2128" i="1"/>
  <c r="U728" i="1"/>
  <c r="U2026" i="1"/>
  <c r="U4754" i="1"/>
  <c r="U2689" i="1"/>
  <c r="U2877" i="1"/>
  <c r="U3981" i="1"/>
  <c r="U3597" i="1"/>
  <c r="U1375" i="1"/>
  <c r="U2359" i="1"/>
  <c r="U4396" i="1"/>
  <c r="U4405" i="1"/>
  <c r="U309" i="1"/>
  <c r="U2402" i="1"/>
  <c r="U2046" i="1"/>
  <c r="U231" i="1"/>
  <c r="U14" i="1"/>
  <c r="U3779" i="1"/>
  <c r="U336" i="1"/>
  <c r="U3877" i="1"/>
  <c r="U152" i="1"/>
  <c r="U1797" i="1"/>
  <c r="U58" i="1"/>
  <c r="U4463" i="1"/>
  <c r="U4283" i="1"/>
  <c r="U2237" i="1"/>
  <c r="U1721" i="1"/>
  <c r="U4972" i="1"/>
  <c r="U2309" i="1"/>
  <c r="U2505" i="1"/>
  <c r="U3745" i="1"/>
  <c r="U4080" i="1"/>
  <c r="U4109" i="1"/>
  <c r="U3304" i="1"/>
  <c r="U1351" i="1"/>
  <c r="U3286" i="1"/>
  <c r="U2708" i="1"/>
  <c r="U4235" i="1"/>
  <c r="U435" i="1"/>
  <c r="U4571" i="1"/>
  <c r="U3991" i="1"/>
  <c r="U2847" i="1"/>
  <c r="U3063" i="1"/>
  <c r="U1611" i="1"/>
  <c r="U1205" i="1"/>
  <c r="U2357" i="1"/>
  <c r="U2411" i="1"/>
  <c r="U4719" i="1"/>
  <c r="U1723" i="1"/>
  <c r="U375" i="1"/>
  <c r="U4451" i="1"/>
  <c r="U978" i="1"/>
  <c r="U4464" i="1"/>
  <c r="U3243" i="1"/>
  <c r="U217" i="1"/>
  <c r="U4500" i="1"/>
  <c r="U1983" i="1"/>
  <c r="U106" i="1"/>
  <c r="U975" i="1"/>
  <c r="U3199" i="1"/>
  <c r="U158" i="1"/>
  <c r="U1808" i="1"/>
  <c r="U931" i="1"/>
  <c r="U2611" i="1"/>
  <c r="U3845" i="1"/>
  <c r="U288" i="1"/>
  <c r="U2092" i="1"/>
  <c r="U1800" i="1"/>
  <c r="U1415" i="1"/>
  <c r="U4417" i="1"/>
  <c r="U2220" i="1"/>
  <c r="U2484" i="1"/>
  <c r="U2396" i="1"/>
  <c r="U330" i="1"/>
  <c r="U1022" i="1"/>
  <c r="U616" i="1"/>
  <c r="U4434" i="1"/>
  <c r="U2501" i="1"/>
  <c r="U1269" i="1"/>
  <c r="U441" i="1"/>
  <c r="U276" i="1"/>
  <c r="U1987" i="1"/>
  <c r="U1282" i="1"/>
  <c r="U3828" i="1"/>
  <c r="U3615" i="1"/>
  <c r="U2117" i="1"/>
  <c r="U4431" i="1"/>
  <c r="U2818" i="1"/>
  <c r="U1096" i="1"/>
  <c r="U3758" i="1"/>
  <c r="U4695" i="1"/>
  <c r="U2087" i="1"/>
  <c r="U3007" i="1"/>
  <c r="U1107" i="1"/>
  <c r="U4347" i="1"/>
  <c r="U3556" i="1"/>
  <c r="U4339" i="1"/>
  <c r="U281" i="1"/>
  <c r="U4106" i="1"/>
  <c r="U3975" i="1"/>
  <c r="U2451" i="1"/>
  <c r="U1609" i="1"/>
  <c r="U3108" i="1"/>
  <c r="U2930" i="1"/>
  <c r="U661" i="1"/>
  <c r="U1393" i="1"/>
  <c r="U123" i="1"/>
  <c r="U1726" i="1"/>
  <c r="U1125" i="1"/>
  <c r="U3839" i="1"/>
  <c r="U4591" i="1"/>
  <c r="U2013" i="1"/>
  <c r="U3651" i="1"/>
  <c r="U3014" i="1"/>
  <c r="U4610" i="1"/>
  <c r="U3012" i="1"/>
  <c r="U1626" i="1"/>
  <c r="U3978" i="1"/>
  <c r="U1794" i="1"/>
  <c r="U621" i="1"/>
  <c r="U1171" i="1"/>
  <c r="U667" i="1"/>
  <c r="U807" i="1"/>
  <c r="U2582" i="1"/>
  <c r="U3207" i="1"/>
  <c r="U1094" i="1"/>
  <c r="U4089" i="1"/>
  <c r="U3632" i="1"/>
  <c r="U3825" i="1"/>
  <c r="U787" i="1"/>
  <c r="U1618" i="1"/>
  <c r="U1404" i="1"/>
  <c r="U53" i="1"/>
  <c r="U4157" i="1"/>
  <c r="U3335" i="1"/>
  <c r="U4759" i="1"/>
  <c r="U4146" i="1"/>
  <c r="U2886" i="1"/>
  <c r="U3945" i="1"/>
  <c r="U1688" i="1"/>
  <c r="U4604" i="1"/>
  <c r="U746" i="1"/>
  <c r="U1846" i="1"/>
  <c r="U3457" i="1"/>
  <c r="U3327" i="1"/>
  <c r="U3237" i="1"/>
  <c r="U356" i="1"/>
  <c r="U4253" i="1"/>
  <c r="U2696" i="1"/>
  <c r="U564" i="1"/>
  <c r="U1603" i="1"/>
  <c r="U4304" i="1"/>
  <c r="U652" i="1"/>
  <c r="U1362" i="1"/>
  <c r="U3310" i="1"/>
  <c r="U2076" i="1"/>
  <c r="U3861" i="1"/>
  <c r="U2796" i="1"/>
  <c r="U3647" i="1"/>
  <c r="U2667" i="1"/>
  <c r="U120" i="1"/>
  <c r="U643" i="1"/>
  <c r="U642" i="1"/>
  <c r="U1986" i="1"/>
  <c r="U1719" i="1"/>
  <c r="U4173" i="1"/>
  <c r="U2809" i="1"/>
  <c r="U289" i="1"/>
  <c r="U4439" i="1"/>
  <c r="U2793" i="1"/>
  <c r="U11" i="1"/>
  <c r="U906" i="1"/>
  <c r="U1521" i="1"/>
  <c r="U1585" i="1"/>
  <c r="U3002" i="1"/>
  <c r="U3232" i="1"/>
  <c r="U3019" i="1"/>
  <c r="U2443" i="1"/>
  <c r="U1958" i="1"/>
  <c r="U3010" i="1"/>
  <c r="U3936" i="1"/>
  <c r="U4270" i="1"/>
  <c r="U3765" i="1"/>
  <c r="U1497" i="1"/>
  <c r="U700" i="1"/>
  <c r="U2267" i="1"/>
  <c r="U2692" i="1"/>
  <c r="U4074" i="1"/>
  <c r="U536" i="1"/>
  <c r="U4811" i="1"/>
  <c r="U3731" i="1"/>
  <c r="U4836" i="1"/>
  <c r="U3431" i="1"/>
  <c r="U2335" i="1"/>
  <c r="U1465" i="1"/>
  <c r="U1317" i="1"/>
  <c r="U3947" i="1"/>
  <c r="U898" i="1"/>
  <c r="U3487" i="1"/>
  <c r="U2874" i="1"/>
  <c r="U1990" i="1"/>
  <c r="U2176" i="1"/>
  <c r="U3227" i="1"/>
  <c r="U4432" i="1"/>
  <c r="U4921" i="1"/>
  <c r="U1470" i="1"/>
  <c r="U3301" i="1"/>
  <c r="U829" i="1"/>
  <c r="U3879" i="1"/>
  <c r="U323" i="1"/>
  <c r="U3708" i="1"/>
  <c r="U2736" i="1"/>
  <c r="U1581" i="1"/>
  <c r="U1111" i="1"/>
  <c r="U4391" i="1"/>
  <c r="U2410" i="1"/>
  <c r="U1154" i="1"/>
  <c r="U2688" i="1"/>
  <c r="U1417" i="1"/>
  <c r="U522" i="1"/>
  <c r="U188" i="1"/>
  <c r="U2238" i="1"/>
  <c r="U2194" i="1"/>
  <c r="U2734" i="1"/>
  <c r="U4262" i="1"/>
  <c r="U3165" i="1"/>
  <c r="U3079" i="1"/>
  <c r="U4602" i="1"/>
  <c r="U3440" i="1"/>
  <c r="U2173" i="1"/>
  <c r="U215" i="1"/>
  <c r="U4135" i="1"/>
  <c r="U3565" i="1"/>
  <c r="U2255" i="1"/>
  <c r="U4611" i="1"/>
  <c r="U1564" i="1"/>
  <c r="U2520" i="1"/>
  <c r="U1061" i="1"/>
  <c r="U3333" i="1"/>
  <c r="U1853" i="1"/>
  <c r="U3687" i="1"/>
  <c r="U4143" i="1"/>
  <c r="U4334" i="1"/>
  <c r="U919" i="1"/>
  <c r="U2513" i="1"/>
  <c r="U1920" i="1"/>
  <c r="U4107" i="1"/>
  <c r="U209" i="1"/>
  <c r="U3990" i="1"/>
  <c r="U2193" i="1"/>
  <c r="U1222" i="1"/>
  <c r="U926" i="1"/>
  <c r="U2614" i="1"/>
  <c r="U358" i="1"/>
  <c r="U4698" i="1"/>
  <c r="U2524" i="1"/>
  <c r="U2511" i="1"/>
  <c r="U4913" i="1"/>
  <c r="U2091" i="1"/>
  <c r="U3369" i="1"/>
  <c r="U2065" i="1"/>
  <c r="U541" i="1"/>
  <c r="U1513" i="1"/>
  <c r="U1006" i="1"/>
  <c r="U4842" i="1"/>
  <c r="U856" i="1"/>
  <c r="U508" i="1"/>
  <c r="U1440" i="1"/>
  <c r="U2785" i="1"/>
  <c r="U4606" i="1"/>
  <c r="U1219" i="1"/>
  <c r="U121" i="1"/>
  <c r="U2926" i="1"/>
  <c r="U1378" i="1"/>
  <c r="U4397" i="1"/>
  <c r="U4810" i="1"/>
  <c r="U4220" i="1"/>
  <c r="U338" i="1"/>
  <c r="U3261" i="1"/>
  <c r="U1173" i="1"/>
  <c r="U4323" i="1"/>
  <c r="U2659" i="1"/>
  <c r="U4686" i="1"/>
  <c r="U1917" i="1"/>
  <c r="U589" i="1"/>
  <c r="U4357" i="1"/>
  <c r="U434" i="1"/>
  <c r="U2150" i="1"/>
  <c r="U3376" i="1"/>
  <c r="U1183" i="1"/>
  <c r="U2208" i="1"/>
  <c r="U1265" i="1"/>
  <c r="U3850" i="1"/>
  <c r="U1290" i="1"/>
  <c r="U2081" i="1"/>
  <c r="U3542" i="1"/>
  <c r="U1426" i="1"/>
  <c r="U372" i="1"/>
  <c r="U2191" i="1"/>
  <c r="U4558" i="1"/>
  <c r="U4928" i="1"/>
  <c r="U2625" i="1"/>
  <c r="U2478" i="1"/>
  <c r="U4223" i="1"/>
  <c r="U4053" i="1"/>
  <c r="U472" i="1"/>
  <c r="U3533" i="1"/>
  <c r="U3051" i="1"/>
  <c r="U2833" i="1"/>
  <c r="U3902" i="1"/>
  <c r="U2086" i="1"/>
  <c r="U3713" i="1"/>
  <c r="U137" i="1"/>
  <c r="U2849" i="1"/>
  <c r="U2580" i="1"/>
  <c r="U615" i="1"/>
  <c r="U9" i="1"/>
  <c r="U2622" i="1"/>
  <c r="U2067" i="1"/>
  <c r="U1679" i="1"/>
  <c r="U1673" i="1"/>
  <c r="U301" i="1"/>
  <c r="U2566" i="1"/>
  <c r="U2954" i="1"/>
  <c r="U2512" i="1"/>
  <c r="U4282" i="1"/>
  <c r="U4581" i="1"/>
  <c r="U3559" i="1"/>
  <c r="U2971" i="1"/>
  <c r="U1224" i="1"/>
  <c r="U2492" i="1"/>
  <c r="U4995" i="1"/>
  <c r="U1606" i="1"/>
  <c r="U691" i="1"/>
  <c r="U204" i="1"/>
  <c r="U2497" i="1"/>
  <c r="U4561" i="1"/>
  <c r="U2385" i="1"/>
  <c r="U4215" i="1"/>
  <c r="U1782" i="1"/>
  <c r="U4218" i="1"/>
  <c r="U3285" i="1"/>
  <c r="U2680" i="1"/>
  <c r="U184" i="1"/>
  <c r="U439" i="1"/>
  <c r="U3591" i="1"/>
  <c r="U1771" i="1"/>
  <c r="U1202" i="1"/>
  <c r="U1159" i="1"/>
  <c r="U4524" i="1"/>
  <c r="U2760" i="1"/>
  <c r="U623" i="1"/>
  <c r="U1411" i="1"/>
  <c r="U294" i="1"/>
  <c r="U2414" i="1"/>
  <c r="U4993" i="1"/>
  <c r="U2100" i="1"/>
  <c r="U3136" i="1"/>
  <c r="U4258" i="1"/>
  <c r="U1904" i="1"/>
  <c r="U2291" i="1"/>
  <c r="U1751" i="1"/>
  <c r="U507" i="1"/>
  <c r="U2" i="1"/>
  <c r="U4967" i="1"/>
  <c r="U1379" i="1"/>
  <c r="U1129" i="1"/>
  <c r="U2174" i="1"/>
  <c r="U1079" i="1"/>
  <c r="U4203" i="1"/>
  <c r="U4700" i="1"/>
  <c r="U1650" i="1"/>
  <c r="U3554" i="1"/>
  <c r="U3085" i="1"/>
  <c r="U4271" i="1"/>
  <c r="U2345" i="1"/>
  <c r="U437" i="1"/>
  <c r="U3682" i="1"/>
  <c r="U3449" i="1"/>
  <c r="U4596" i="1"/>
  <c r="U3637" i="1"/>
  <c r="U3116" i="1"/>
  <c r="U433" i="1"/>
  <c r="U2871" i="1"/>
  <c r="U1491" i="1"/>
  <c r="U1147" i="1"/>
  <c r="U2694" i="1"/>
  <c r="U2627" i="1"/>
  <c r="U3488" i="1"/>
  <c r="U1352" i="1"/>
  <c r="U1067" i="1"/>
  <c r="U2177" i="1"/>
  <c r="U2093" i="1"/>
  <c r="U1305" i="1"/>
  <c r="U4656" i="1"/>
  <c r="U1191" i="1"/>
  <c r="U3802" i="1"/>
  <c r="U2572" i="1"/>
  <c r="U762" i="1"/>
  <c r="U282" i="1"/>
  <c r="U3188" i="1"/>
  <c r="U4069" i="1"/>
  <c r="U3181" i="1"/>
  <c r="U2260" i="1"/>
  <c r="U57" i="1"/>
  <c r="U1677" i="1"/>
  <c r="U1898" i="1"/>
  <c r="U4186" i="1"/>
  <c r="U1474" i="1"/>
  <c r="U3762" i="1"/>
  <c r="U646" i="1"/>
  <c r="U2186" i="1"/>
  <c r="U224" i="1"/>
  <c r="U4771" i="1"/>
  <c r="U1335" i="1"/>
  <c r="U2064" i="1"/>
  <c r="U823" i="1"/>
  <c r="U312" i="1"/>
  <c r="U3836" i="1"/>
  <c r="U3785" i="1"/>
  <c r="U2743" i="1"/>
  <c r="U1984" i="1"/>
  <c r="U4826" i="1"/>
  <c r="U4435" i="1"/>
  <c r="U1327" i="1"/>
  <c r="U1661" i="1"/>
  <c r="U1872" i="1"/>
  <c r="U3409" i="1"/>
  <c r="U1962" i="1"/>
  <c r="U3603" i="1"/>
  <c r="U3208" i="1"/>
  <c r="U3905" i="1"/>
  <c r="U3583" i="1"/>
  <c r="U3907" i="1"/>
  <c r="U4251" i="1"/>
  <c r="U2906" i="1"/>
  <c r="U921" i="1"/>
  <c r="U3809" i="1"/>
  <c r="U3733" i="1"/>
  <c r="U4441" i="1"/>
  <c r="U198" i="1"/>
  <c r="U374" i="1"/>
  <c r="U2204" i="1"/>
  <c r="U2851" i="1"/>
  <c r="U2124" i="1"/>
  <c r="U1390" i="1"/>
  <c r="U603" i="1"/>
  <c r="U331" i="1"/>
  <c r="U2620" i="1"/>
  <c r="U3623" i="1"/>
  <c r="U4787" i="1"/>
  <c r="U4666" i="1"/>
  <c r="U578" i="1"/>
  <c r="U3092" i="1"/>
  <c r="U2326" i="1"/>
  <c r="U662" i="1"/>
  <c r="U2613" i="1"/>
  <c r="U2033" i="1"/>
  <c r="U220" i="1"/>
  <c r="U39" i="1"/>
  <c r="U2274" i="1"/>
  <c r="U357" i="1"/>
  <c r="U3414" i="1"/>
  <c r="U3127" i="1"/>
  <c r="U2166" i="1"/>
  <c r="U3366" i="1"/>
  <c r="U4603" i="1"/>
  <c r="U3456" i="1"/>
  <c r="U3782" i="1"/>
  <c r="U4922" i="1"/>
  <c r="U510" i="1"/>
  <c r="U1369" i="1"/>
  <c r="U1759" i="1"/>
  <c r="U3717" i="1"/>
  <c r="U3046" i="1"/>
  <c r="U1816" i="1"/>
  <c r="U3967" i="1"/>
  <c r="U4884" i="1"/>
  <c r="U4462" i="1"/>
  <c r="U3328" i="1"/>
  <c r="U3412" i="1"/>
  <c r="U2145" i="1"/>
  <c r="U794" i="1"/>
  <c r="U2144" i="1"/>
  <c r="U2644" i="1"/>
  <c r="U594" i="1"/>
  <c r="U3685" i="1"/>
  <c r="U4950" i="1"/>
  <c r="U411" i="1"/>
  <c r="U1789" i="1"/>
  <c r="U745" i="1"/>
  <c r="U196" i="1"/>
  <c r="U3334" i="1"/>
  <c r="U168" i="1"/>
  <c r="U3888" i="1"/>
  <c r="U4155" i="1"/>
  <c r="U3023" i="1"/>
  <c r="U1517" i="1"/>
  <c r="U4902" i="1"/>
  <c r="U933" i="1"/>
  <c r="U4312" i="1"/>
  <c r="U3807" i="1"/>
  <c r="U2272" i="1"/>
  <c r="U1776" i="1"/>
  <c r="U112" i="1"/>
  <c r="U2607" i="1"/>
  <c r="U3074" i="1"/>
  <c r="U983" i="1"/>
  <c r="U2792" i="1"/>
  <c r="U3683" i="1"/>
  <c r="U3641" i="1"/>
  <c r="U2819" i="1"/>
  <c r="U2974" i="1"/>
  <c r="U1251" i="1"/>
  <c r="U3020" i="1"/>
  <c r="U399" i="1"/>
  <c r="U4807" i="1"/>
  <c r="U448" i="1"/>
  <c r="U421" i="1"/>
  <c r="U4850" i="1"/>
  <c r="U2094" i="1"/>
  <c r="U4629" i="1"/>
  <c r="U2920" i="1"/>
  <c r="U449" i="1"/>
  <c r="U2097" i="1"/>
  <c r="U4770" i="1"/>
  <c r="U1908" i="1"/>
  <c r="U135" i="1"/>
  <c r="U1777" i="1"/>
  <c r="U2363" i="1"/>
  <c r="U2403" i="1"/>
  <c r="U798" i="1"/>
  <c r="U3390" i="1"/>
  <c r="U2962" i="1"/>
  <c r="U4150" i="1"/>
  <c r="U3794" i="1"/>
  <c r="U3359" i="1"/>
  <c r="U790" i="1"/>
  <c r="U4911" i="1"/>
  <c r="U1785" i="1"/>
  <c r="U4670" i="1"/>
  <c r="U1388" i="1"/>
  <c r="U1738" i="1"/>
  <c r="U1740" i="1"/>
  <c r="U3558" i="1"/>
  <c r="U982" i="1"/>
  <c r="U450" i="1"/>
  <c r="U4266" i="1"/>
  <c r="U2679" i="1"/>
  <c r="U1410" i="1"/>
  <c r="U1539" i="1"/>
  <c r="U530" i="1"/>
  <c r="U1892" i="1"/>
  <c r="U3722" i="1"/>
  <c r="U3281" i="1"/>
  <c r="U4547" i="1"/>
  <c r="U4402" i="1"/>
  <c r="U3723" i="1"/>
  <c r="U2816" i="1"/>
  <c r="U1671" i="1"/>
  <c r="U3104" i="1"/>
  <c r="U2249" i="1"/>
  <c r="U2905" i="1"/>
  <c r="U141" i="1"/>
  <c r="U3018" i="1"/>
  <c r="U3203" i="1"/>
  <c r="U4005" i="1"/>
  <c r="U2310" i="1"/>
  <c r="U1997" i="1"/>
  <c r="U4081" i="1"/>
  <c r="U1805" i="1"/>
  <c r="U3131" i="1"/>
  <c r="U2184" i="1"/>
  <c r="U611" i="1"/>
  <c r="U1627" i="1"/>
  <c r="U1545" i="1"/>
  <c r="U4668" i="1"/>
  <c r="U2968" i="1"/>
  <c r="U1604" i="1"/>
  <c r="U2225" i="1"/>
  <c r="U3719" i="1"/>
  <c r="U455" i="1"/>
  <c r="U3058" i="1"/>
  <c r="U3702" i="1"/>
  <c r="U1918" i="1"/>
  <c r="U4265" i="1"/>
  <c r="U150" i="1"/>
  <c r="U4058" i="1"/>
  <c r="U1813" i="1"/>
  <c r="U2245" i="1"/>
  <c r="U265" i="1"/>
  <c r="U3442" i="1"/>
  <c r="U3240" i="1"/>
  <c r="U1522" i="1"/>
  <c r="U1599" i="1"/>
  <c r="U1048" i="1"/>
  <c r="U2747" i="1"/>
  <c r="U3553" i="1"/>
  <c r="U4792" i="1"/>
  <c r="U986" i="1"/>
  <c r="U310" i="1"/>
  <c r="U4331" i="1"/>
  <c r="U554" i="1"/>
  <c r="U3469" i="1"/>
  <c r="U864" i="1"/>
  <c r="U2399" i="1"/>
  <c r="U4855" i="1"/>
  <c r="U3155" i="1"/>
  <c r="U638" i="1"/>
  <c r="U3194" i="1"/>
  <c r="U1741" i="1"/>
  <c r="U4379" i="1"/>
  <c r="U3134" i="1"/>
  <c r="U272" i="1"/>
  <c r="U4057" i="1"/>
  <c r="U1339" i="1"/>
  <c r="U558" i="1"/>
  <c r="U3336" i="1"/>
  <c r="U4848" i="1"/>
  <c r="U2788" i="1"/>
  <c r="U259" i="1"/>
  <c r="U4382" i="1"/>
  <c r="U3600" i="1"/>
  <c r="U4467" i="1"/>
  <c r="U4932" i="1"/>
  <c r="U1344" i="1"/>
  <c r="U2934" i="1"/>
  <c r="U4048" i="1"/>
  <c r="U2666" i="1"/>
  <c r="U1363" i="1"/>
  <c r="U4214" i="1"/>
  <c r="U644" i="1"/>
  <c r="U724" i="1"/>
  <c r="U3121" i="1"/>
  <c r="U4738" i="1"/>
  <c r="U4228" i="1"/>
  <c r="U3179" i="1"/>
  <c r="U2842" i="1"/>
  <c r="U606" i="1"/>
  <c r="U1637" i="1"/>
  <c r="U4865" i="1"/>
  <c r="U4452" i="1"/>
  <c r="U705" i="1"/>
  <c r="U1773" i="1"/>
  <c r="U2362" i="1"/>
  <c r="U1858" i="1"/>
  <c r="U4978" i="1"/>
  <c r="U645" i="1"/>
  <c r="U4366" i="1"/>
  <c r="U4750" i="1"/>
  <c r="U2592" i="1"/>
  <c r="U4295" i="1"/>
  <c r="U4779" i="1"/>
  <c r="U4196" i="1"/>
  <c r="U899" i="1"/>
  <c r="U2433" i="1"/>
  <c r="U4430" i="1"/>
  <c r="U1622" i="1"/>
  <c r="U4564" i="1"/>
  <c r="U3659" i="1"/>
  <c r="U162" i="1"/>
  <c r="U3358" i="1"/>
  <c r="U4355" i="1"/>
  <c r="U1924" i="1"/>
  <c r="U2953" i="1"/>
  <c r="U4038" i="1"/>
  <c r="U732" i="1"/>
  <c r="U91" i="1"/>
  <c r="U1298" i="1"/>
  <c r="U4461" i="1"/>
  <c r="U2807" i="1"/>
  <c r="U380" i="1"/>
  <c r="U286" i="1"/>
  <c r="U1731" i="1"/>
  <c r="U2897" i="1"/>
  <c r="U905" i="1"/>
  <c r="U2931" i="1"/>
  <c r="U4646" i="1"/>
  <c r="U4598" i="1"/>
  <c r="U1830" i="1"/>
  <c r="U4411" i="1"/>
  <c r="U3572" i="1"/>
  <c r="U3307" i="1"/>
  <c r="U3171" i="1"/>
  <c r="U596" i="1"/>
  <c r="U3987" i="1"/>
  <c r="U815" i="1"/>
  <c r="U4731" i="1"/>
  <c r="U4479" i="1"/>
  <c r="U2873" i="1"/>
  <c r="U1778" i="1"/>
  <c r="U1852" i="1"/>
  <c r="U1839" i="1"/>
  <c r="U1757" i="1"/>
  <c r="U3834" i="1"/>
  <c r="U1600" i="1"/>
  <c r="U960" i="1"/>
  <c r="U203" i="1"/>
  <c r="U4" i="1"/>
  <c r="U2491" i="1"/>
  <c r="U2864" i="1"/>
  <c r="U4268" i="1"/>
  <c r="U2727" i="1"/>
  <c r="U1456" i="1"/>
  <c r="U3670" i="1"/>
  <c r="U4121" i="1"/>
  <c r="U1256" i="1"/>
  <c r="U3450" i="1"/>
  <c r="U3784" i="1"/>
  <c r="U1928" i="1"/>
  <c r="U1508" i="1"/>
  <c r="U2821" i="1"/>
  <c r="U2822" i="1"/>
  <c r="U1425" i="1"/>
  <c r="U2055" i="1"/>
  <c r="U447" i="1"/>
  <c r="U2640" i="1"/>
  <c r="U2078" i="1"/>
  <c r="U937" i="1"/>
  <c r="U1761" i="1"/>
  <c r="U4570" i="1"/>
  <c r="U1257" i="1"/>
  <c r="U1088" i="1"/>
  <c r="U4660" i="1"/>
  <c r="U1824" i="1"/>
  <c r="U3795" i="1"/>
  <c r="U729" i="1"/>
  <c r="U1635" i="1"/>
  <c r="U665" i="1"/>
  <c r="U1391" i="1"/>
  <c r="U4614" i="1"/>
  <c r="U3398" i="1"/>
  <c r="U2151" i="1"/>
  <c r="U2594" i="1"/>
  <c r="U3585" i="1"/>
  <c r="U117" i="1"/>
  <c r="U800" i="1"/>
  <c r="U1238" i="1"/>
  <c r="U3446" i="1"/>
  <c r="U4216" i="1"/>
  <c r="U3704" i="1"/>
  <c r="U2143" i="1"/>
  <c r="U2195" i="1"/>
  <c r="U4484" i="1"/>
  <c r="U4036" i="1"/>
  <c r="U3064" i="1"/>
  <c r="U1361" i="1"/>
  <c r="U80" i="1"/>
  <c r="U4753" i="1"/>
  <c r="U3677" i="1"/>
  <c r="U883" i="1"/>
  <c r="U543" i="1"/>
  <c r="U2471" i="1"/>
  <c r="U3362" i="1"/>
  <c r="U3620" i="1"/>
  <c r="U1239" i="1"/>
  <c r="U1312" i="1"/>
  <c r="U3496" i="1"/>
  <c r="U1591" i="1"/>
  <c r="U471" i="1"/>
  <c r="U1750" i="1"/>
  <c r="U3156" i="1"/>
  <c r="U2262" i="1"/>
  <c r="U509" i="1"/>
  <c r="U1128" i="1"/>
  <c r="U1498" i="1"/>
  <c r="U363" i="1"/>
  <c r="U2596" i="1"/>
  <c r="U1544" i="1"/>
  <c r="U3117" i="1"/>
  <c r="U2923" i="1"/>
  <c r="U1000" i="1"/>
  <c r="U4287" i="1"/>
  <c r="U3399" i="1"/>
  <c r="U885" i="1"/>
  <c r="U3183" i="1"/>
  <c r="U2635" i="1"/>
  <c r="U180" i="1"/>
  <c r="U2647" i="1"/>
  <c r="U2714" i="1"/>
  <c r="U2949" i="1"/>
  <c r="U1447" i="1"/>
  <c r="U520" i="1"/>
  <c r="U4816" i="1"/>
  <c r="U3581" i="1"/>
  <c r="U2373" i="1"/>
  <c r="U3460" i="1"/>
  <c r="U4954" i="1"/>
  <c r="U3661" i="1"/>
  <c r="U2380" i="1"/>
  <c r="U2436" i="1"/>
  <c r="U3241" i="1"/>
  <c r="U780" i="1"/>
  <c r="U1275" i="1"/>
  <c r="U4894" i="1"/>
  <c r="U4300" i="1"/>
  <c r="U302" i="1"/>
  <c r="U1053" i="1"/>
  <c r="U2009" i="1"/>
  <c r="U2276" i="1"/>
  <c r="U103" i="1"/>
  <c r="U4507" i="1"/>
  <c r="U3029" i="1"/>
  <c r="U2023" i="1"/>
  <c r="U2212" i="1"/>
  <c r="U3198" i="1"/>
  <c r="U1620" i="1"/>
  <c r="U1423" i="1"/>
  <c r="U771" i="1"/>
  <c r="U241" i="1"/>
  <c r="U1977" i="1"/>
  <c r="U3968" i="1"/>
  <c r="U4514" i="1"/>
  <c r="U3655" i="1"/>
  <c r="U4785" i="1"/>
  <c r="U308" i="1"/>
  <c r="U4688" i="1"/>
  <c r="U2550" i="1"/>
  <c r="U7" i="1"/>
  <c r="U4871" i="1"/>
  <c r="U3284" i="1"/>
  <c r="U3270" i="1"/>
  <c r="U1845" i="1"/>
  <c r="U769" i="1"/>
  <c r="U4487" i="1"/>
  <c r="U3812" i="1"/>
  <c r="U270" i="1"/>
  <c r="U4098" i="1"/>
  <c r="U3649" i="1"/>
  <c r="U4516" i="1"/>
  <c r="U3611" i="1"/>
  <c r="U181" i="1"/>
  <c r="U4964" i="1"/>
  <c r="U1360" i="1"/>
  <c r="U4936" i="1"/>
  <c r="U1032" i="1"/>
  <c r="U1991" i="1"/>
  <c r="U4336" i="1"/>
  <c r="U4851" i="1"/>
  <c r="U1935" i="1"/>
  <c r="U2649" i="1"/>
  <c r="U1768" i="1"/>
  <c r="U4179" i="1"/>
  <c r="U1874" i="1"/>
  <c r="U4206" i="1"/>
  <c r="U2390" i="1"/>
  <c r="U2927" i="1"/>
  <c r="U1087" i="1"/>
  <c r="U1180" i="1"/>
  <c r="U852" i="1"/>
  <c r="U4489" i="1"/>
  <c r="U2197" i="1"/>
  <c r="U4515" i="1"/>
  <c r="U2867" i="1"/>
  <c r="U100" i="1"/>
  <c r="U1152" i="1"/>
  <c r="U3500" i="1"/>
  <c r="U4244" i="1"/>
  <c r="U3404" i="1"/>
  <c r="U177" i="1"/>
  <c r="U3564" i="1"/>
  <c r="U1691" i="1"/>
  <c r="U4046" i="1"/>
  <c r="U4242" i="1"/>
  <c r="U2488" i="1"/>
  <c r="U1033" i="1"/>
  <c r="U4578" i="1"/>
  <c r="U917" i="1"/>
  <c r="U420" i="1"/>
  <c r="U153" i="1"/>
  <c r="U979" i="1"/>
  <c r="U134" i="1"/>
  <c r="U133" i="1"/>
  <c r="U2431" i="1"/>
  <c r="U3268" i="1"/>
  <c r="U2239" i="1"/>
  <c r="U3679" i="1"/>
  <c r="U2122" i="1"/>
  <c r="U4506" i="1"/>
  <c r="U1036" i="1"/>
  <c r="U3003" i="1"/>
  <c r="U4931" i="1"/>
  <c r="U2179" i="1"/>
  <c r="U4412" i="1"/>
  <c r="U458" i="1"/>
  <c r="U4469" i="1"/>
  <c r="U1118" i="1"/>
  <c r="U2763" i="1"/>
  <c r="U2350" i="1"/>
  <c r="U3742" i="1"/>
  <c r="U863" i="1"/>
  <c r="U670" i="1"/>
  <c r="U1052" i="1"/>
  <c r="U4992" i="1"/>
  <c r="U3639" i="1"/>
  <c r="U743" i="1"/>
  <c r="U2790" i="1"/>
  <c r="U3096" i="1"/>
  <c r="U3214" i="1"/>
  <c r="U1861" i="1"/>
  <c r="U2476" i="1"/>
  <c r="U59" i="1"/>
  <c r="U3948" i="1"/>
  <c r="U4963" i="1"/>
  <c r="U3479" i="1"/>
  <c r="U3570" i="1"/>
  <c r="U3546" i="1"/>
  <c r="U1289" i="1"/>
  <c r="U660" i="1"/>
  <c r="U3391" i="1"/>
  <c r="U4615" i="1"/>
  <c r="U1841" i="1"/>
  <c r="U2039" i="1"/>
  <c r="U1818" i="1"/>
  <c r="U32" i="1"/>
  <c r="U2772" i="1"/>
  <c r="U4037" i="1"/>
  <c r="U2157" i="1"/>
  <c r="U1686" i="1"/>
  <c r="U4783" i="1"/>
  <c r="U1060" i="1"/>
  <c r="U109" i="1"/>
  <c r="U1444" i="1"/>
  <c r="U1849" i="1"/>
  <c r="U3638" i="1"/>
  <c r="U1449" i="1"/>
  <c r="U4733" i="1"/>
  <c r="U2057" i="1"/>
  <c r="U1779" i="1"/>
  <c r="U3128" i="1"/>
  <c r="U820" i="1"/>
  <c r="U4973" i="1"/>
  <c r="U2131" i="1"/>
  <c r="U425" i="1"/>
  <c r="U653" i="1"/>
  <c r="U2766" i="1"/>
  <c r="U2017" i="1"/>
  <c r="U736" i="1"/>
  <c r="U1054" i="1"/>
  <c r="U4723" i="1"/>
  <c r="U4307" i="1"/>
  <c r="U1512" i="1"/>
  <c r="U1155" i="1"/>
  <c r="U1694" i="1"/>
  <c r="U4257" i="1"/>
  <c r="U2668" i="1"/>
  <c r="U2493" i="1"/>
  <c r="U3013" i="1"/>
  <c r="U1504" i="1"/>
  <c r="U4113" i="1"/>
  <c r="U4238" i="1"/>
  <c r="U4207" i="1"/>
  <c r="U3837" i="1"/>
  <c r="U2298" i="1"/>
  <c r="U3769" i="1"/>
  <c r="U4311" i="1"/>
  <c r="U997" i="1"/>
  <c r="U3272" i="1"/>
  <c r="U2250" i="1"/>
  <c r="U81" i="1"/>
  <c r="U4830" i="1"/>
  <c r="U1947" i="1"/>
  <c r="U1871" i="1"/>
  <c r="U3329" i="1"/>
  <c r="U3087" i="1"/>
  <c r="U4502" i="1"/>
  <c r="U4460" i="1"/>
  <c r="U3263" i="1"/>
  <c r="U4158" i="1"/>
  <c r="U186" i="1"/>
  <c r="U3516" i="1"/>
  <c r="U2551" i="1"/>
  <c r="U4542" i="1"/>
  <c r="U3288" i="1"/>
  <c r="U1510" i="1"/>
  <c r="U73" i="1"/>
  <c r="U125" i="1"/>
  <c r="U324" i="1"/>
  <c r="U1177" i="1"/>
  <c r="U4903" i="1"/>
  <c r="U1801" i="1"/>
  <c r="U3196" i="1"/>
  <c r="U298" i="1"/>
  <c r="U4934" i="1"/>
  <c r="U4075" i="1"/>
  <c r="U3255" i="1"/>
  <c r="U4915" i="1"/>
  <c r="U1044" i="1"/>
  <c r="U2246" i="1"/>
  <c r="U942" i="1"/>
  <c r="U2233" i="1"/>
  <c r="U679" i="1"/>
  <c r="U102" i="1"/>
  <c r="U1882" i="1"/>
  <c r="U3897" i="1"/>
  <c r="U4008" i="1"/>
  <c r="U493" i="1"/>
  <c r="U4006" i="1"/>
  <c r="U3720" i="1"/>
  <c r="U1909" i="1"/>
  <c r="U966" i="1"/>
  <c r="U2918" i="1"/>
  <c r="U696" i="1"/>
  <c r="U4741" i="1"/>
  <c r="U750" i="1"/>
  <c r="U4593" i="1"/>
  <c r="U3330" i="1"/>
  <c r="U3983" i="1"/>
  <c r="U1933" i="1"/>
  <c r="U1529" i="1"/>
  <c r="U4097" i="1"/>
  <c r="U2180" i="1"/>
  <c r="U2573" i="1"/>
  <c r="U2653" i="1"/>
  <c r="U901" i="1"/>
  <c r="U4513" i="1"/>
  <c r="U687" i="1"/>
  <c r="U105" i="1"/>
  <c r="U3933" i="1"/>
  <c r="U3508" i="1"/>
  <c r="U3531" i="1"/>
  <c r="U251" i="1"/>
  <c r="U1823" i="1"/>
  <c r="U2605" i="1"/>
  <c r="U2321" i="1"/>
  <c r="U3838" i="1"/>
  <c r="U2050" i="1"/>
  <c r="U2427" i="1"/>
  <c r="U1916" i="1"/>
  <c r="U2737" i="1"/>
  <c r="U3187" i="1"/>
  <c r="U4986" i="1"/>
  <c r="U4457" i="1"/>
  <c r="U2487" i="1"/>
  <c r="U2164" i="1"/>
  <c r="U4259" i="1"/>
  <c r="U4010" i="1"/>
  <c r="U3847" i="1"/>
  <c r="U1208" i="1"/>
  <c r="U4085" i="1"/>
  <c r="U985" i="1"/>
  <c r="U2059" i="1"/>
  <c r="U516" i="1"/>
  <c r="U3781" i="1"/>
  <c r="U4917" i="1"/>
  <c r="U4177" i="1"/>
  <c r="U3700" i="1"/>
  <c r="U4821" i="1"/>
  <c r="U174" i="1"/>
  <c r="U2096" i="1"/>
  <c r="U4404" i="1"/>
  <c r="U68" i="1"/>
  <c r="U887" i="1"/>
  <c r="U1972" i="1"/>
  <c r="U3589" i="1"/>
  <c r="U3197" i="1"/>
  <c r="U1710" i="1"/>
  <c r="U2944" i="1"/>
  <c r="U1072" i="1"/>
  <c r="U2264" i="1"/>
  <c r="U1664" i="1"/>
  <c r="U4895" i="1"/>
  <c r="U4709" i="1"/>
  <c r="U690" i="1"/>
  <c r="U1518" i="1"/>
  <c r="U4635" i="1"/>
  <c r="U2939" i="1"/>
  <c r="U2485" i="1"/>
  <c r="U4885" i="1"/>
  <c r="U738" i="1"/>
  <c r="U1817" i="1"/>
  <c r="U2061" i="1"/>
  <c r="U3342" i="1"/>
  <c r="U2558" i="1"/>
  <c r="U695" i="1"/>
  <c r="U828" i="1"/>
  <c r="U709" i="1"/>
  <c r="U1214" i="1"/>
  <c r="U3363" i="1"/>
  <c r="U529" i="1"/>
  <c r="U1288" i="1"/>
  <c r="U2567" i="1"/>
  <c r="U4293" i="1"/>
  <c r="U1840" i="1"/>
  <c r="U2553" i="1"/>
  <c r="U2798" i="1"/>
  <c r="U4935" i="1"/>
  <c r="U2710" i="1"/>
  <c r="U283" i="1"/>
  <c r="U1387" i="1"/>
  <c r="U1046" i="1"/>
  <c r="U4631" i="1"/>
  <c r="U4769" i="1"/>
  <c r="U487" i="1"/>
  <c r="U1311" i="1"/>
  <c r="U2168" i="1"/>
  <c r="U3184" i="1"/>
  <c r="U1329" i="1"/>
  <c r="U4019" i="1"/>
  <c r="U4025" i="1"/>
  <c r="U370" i="1"/>
  <c r="U2014" i="1"/>
  <c r="U4728" i="1"/>
  <c r="U2591" i="1"/>
  <c r="U4249" i="1"/>
  <c r="U2391" i="1"/>
  <c r="U391" i="1"/>
  <c r="U2383" i="1"/>
  <c r="U4373" i="1"/>
  <c r="U3129" i="1"/>
  <c r="U4802" i="1"/>
  <c r="U1193" i="1"/>
  <c r="U4327" i="1"/>
  <c r="U2228" i="1"/>
  <c r="U3568" i="1"/>
  <c r="U4230" i="1"/>
  <c r="U3054" i="1"/>
  <c r="U2719" i="1"/>
  <c r="U4473" i="1"/>
  <c r="U3210" i="1"/>
  <c r="U3540" i="1"/>
  <c r="U3928" i="1"/>
  <c r="U1320" i="1"/>
  <c r="U2755" i="1"/>
  <c r="U2509" i="1"/>
  <c r="U841" i="1"/>
  <c r="U230" i="1"/>
  <c r="U4777" i="1"/>
  <c r="U4442" i="1"/>
  <c r="U1760" i="1"/>
  <c r="U2975" i="1"/>
  <c r="U5000" i="1"/>
  <c r="U2633" i="1"/>
  <c r="U3804" i="1"/>
  <c r="U2430" i="1"/>
  <c r="U3491" i="1"/>
  <c r="U4672" i="1"/>
  <c r="U2781" i="1"/>
  <c r="U4775" i="1"/>
  <c r="U3634" i="1"/>
  <c r="U3115" i="1"/>
  <c r="U1758" i="1"/>
  <c r="U232" i="1"/>
  <c r="U1213" i="1"/>
  <c r="U2277" i="1"/>
  <c r="U1756" i="1"/>
  <c r="U3878" i="1"/>
  <c r="U4314" i="1"/>
  <c r="U4589" i="1"/>
  <c r="U755" i="1"/>
  <c r="U4042" i="1"/>
  <c r="U795" i="1"/>
  <c r="U2347" i="1"/>
  <c r="U1598" i="1"/>
  <c r="U2652" i="1"/>
  <c r="U4680" i="1"/>
  <c r="U1701" i="1"/>
  <c r="U66" i="1"/>
  <c r="U3302" i="1"/>
  <c r="U1073" i="1"/>
  <c r="U1964" i="1"/>
  <c r="U4868" i="1"/>
  <c r="U2426" i="1"/>
  <c r="U2327" i="1"/>
  <c r="U2587" i="1"/>
  <c r="U2609" i="1"/>
  <c r="U4988" i="1"/>
  <c r="U2125" i="1"/>
  <c r="U3593" i="1"/>
  <c r="U711" i="1"/>
  <c r="U2103" i="1"/>
  <c r="U4641" i="1"/>
  <c r="U4685" i="1"/>
  <c r="U2149" i="1"/>
  <c r="U3671" i="1"/>
  <c r="U2483" i="1"/>
  <c r="U4562" i="1"/>
  <c r="U2908" i="1"/>
  <c r="U877" i="1"/>
  <c r="U1668" i="1"/>
  <c r="U24" i="1"/>
  <c r="U3471" i="1"/>
  <c r="U2479" i="1"/>
  <c r="U3122" i="1"/>
  <c r="U2876" i="1"/>
  <c r="U96" i="1"/>
  <c r="U1274" i="1"/>
  <c r="U608" i="1"/>
  <c r="U1304" i="1"/>
  <c r="U4898" i="1"/>
  <c r="U418" i="1"/>
  <c r="U1217" i="1"/>
  <c r="U1649" i="1"/>
  <c r="U3709" i="1"/>
  <c r="U659" i="1"/>
  <c r="U2001" i="1"/>
  <c r="U962" i="1"/>
  <c r="U1277" i="1"/>
  <c r="U1755" i="1"/>
  <c r="U4847" i="1"/>
  <c r="U1665" i="1"/>
  <c r="U1568" i="1"/>
  <c r="U1430" i="1"/>
  <c r="U1780" i="1"/>
  <c r="U2371" i="1"/>
  <c r="U1657" i="1"/>
  <c r="U3956" i="1"/>
  <c r="U3144" i="1"/>
  <c r="U4891" i="1"/>
  <c r="U3057" i="1"/>
  <c r="U4083" i="1"/>
  <c r="U3555" i="1"/>
  <c r="U4684" i="1"/>
  <c r="U4013" i="1"/>
  <c r="U1477" i="1"/>
  <c r="U3755" i="1"/>
  <c r="U1408" i="1"/>
  <c r="U935" i="1"/>
  <c r="U1956" i="1"/>
  <c r="U271" i="1"/>
  <c r="U4678" i="1"/>
  <c r="U3823" i="1"/>
  <c r="U3037" i="1"/>
  <c r="U1056" i="1"/>
  <c r="U438" i="1"/>
  <c r="U2178" i="1"/>
  <c r="U3495" i="1"/>
  <c r="U2584" i="1"/>
  <c r="U1706" i="1"/>
  <c r="U3761" i="1"/>
  <c r="U2757" i="1"/>
  <c r="U3735" i="1"/>
  <c r="U2275" i="1"/>
  <c r="U115" i="1"/>
  <c r="U1162" i="1"/>
  <c r="U1176" i="1"/>
  <c r="U2531" i="1"/>
  <c r="U4900" i="1"/>
  <c r="U1347" i="1"/>
  <c r="U1421" i="1"/>
  <c r="U500" i="1"/>
  <c r="U1010" i="1"/>
  <c r="U4643" i="1"/>
  <c r="U4732" i="1"/>
  <c r="U514" i="1"/>
  <c r="U2686" i="1"/>
  <c r="U3138" i="1"/>
  <c r="U4486" i="1"/>
  <c r="U3425" i="1"/>
  <c r="U3080" i="1"/>
  <c r="U3984" i="1"/>
  <c r="U344" i="1"/>
  <c r="U922" i="1"/>
  <c r="U379" i="1"/>
  <c r="U352" i="1"/>
  <c r="U2101" i="1"/>
  <c r="U1814" i="1"/>
  <c r="U497" i="1"/>
  <c r="U3605" i="1"/>
  <c r="U3141" i="1"/>
  <c r="U4388" i="1"/>
  <c r="U4948" i="1"/>
  <c r="U2127" i="1"/>
  <c r="U4737" i="1"/>
  <c r="U4200" i="1"/>
  <c r="U2984" i="1"/>
  <c r="U3239" i="1"/>
  <c r="U4638" i="1"/>
  <c r="U781" i="1"/>
  <c r="U4560" i="1"/>
  <c r="U3050" i="1"/>
  <c r="U3091" i="1"/>
  <c r="U722" i="1"/>
  <c r="U1613" i="1"/>
  <c r="U1828" i="1"/>
  <c r="U4165" i="1"/>
  <c r="U3743" i="1"/>
  <c r="U2838" i="1"/>
  <c r="U4034" i="1"/>
  <c r="U3875" i="1"/>
  <c r="U2629" i="1"/>
  <c r="U1029" i="1"/>
  <c r="U2448" i="1"/>
  <c r="U4952" i="1"/>
  <c r="U3006" i="1"/>
  <c r="U4236" i="1"/>
  <c r="U796" i="1"/>
  <c r="U262" i="1"/>
  <c r="U2753" i="1"/>
  <c r="U3158" i="1"/>
  <c r="U3049" i="1"/>
  <c r="U4454" i="1"/>
  <c r="U4433" i="1"/>
  <c r="U46" i="1"/>
  <c r="U4468" i="1"/>
  <c r="U599" i="1"/>
  <c r="U3113" i="1"/>
  <c r="U3826" i="1"/>
  <c r="U2756" i="1"/>
  <c r="U4009" i="1"/>
  <c r="U4974" i="1"/>
  <c r="U859" i="1"/>
  <c r="U236" i="1"/>
  <c r="U2797" i="1"/>
  <c r="U3321" i="1"/>
  <c r="U3900" i="1"/>
  <c r="U720" i="1"/>
  <c r="U556" i="1"/>
  <c r="U4574" i="1"/>
  <c r="U71" i="1"/>
  <c r="U585" i="1"/>
  <c r="U1998" i="1"/>
  <c r="U3215" i="1"/>
  <c r="U4415" i="1"/>
  <c r="U3367" i="1"/>
  <c r="U1667" i="1"/>
  <c r="U2806" i="1"/>
  <c r="U4852" i="1"/>
  <c r="U77" i="1"/>
  <c r="U3535" i="1"/>
  <c r="U1569" i="1"/>
  <c r="U3032" i="1"/>
  <c r="U4337" i="1"/>
  <c r="U2003" i="1"/>
  <c r="U4076" i="1"/>
  <c r="U4712" i="1"/>
  <c r="U2533" i="1"/>
  <c r="U3989" i="1"/>
  <c r="U3497" i="1"/>
  <c r="U3887" i="1"/>
  <c r="U1641" i="1"/>
  <c r="U635" i="1"/>
  <c r="U1712" i="1"/>
  <c r="U1437" i="1"/>
  <c r="U4054" i="1"/>
  <c r="U1300" i="1"/>
  <c r="U4882" i="1"/>
  <c r="U816" i="1"/>
  <c r="U4877" i="1"/>
  <c r="U1323" i="1"/>
  <c r="U1856" i="1"/>
  <c r="U3525" i="1"/>
  <c r="U2804" i="1"/>
  <c r="U3147" i="1"/>
  <c r="U2973" i="1"/>
  <c r="U4018" i="1"/>
  <c r="U2671" i="1"/>
  <c r="U3912" i="1"/>
  <c r="U3177" i="1"/>
  <c r="U532" i="1"/>
  <c r="U1988" i="1"/>
  <c r="U1151" i="1"/>
  <c r="U1893" i="1"/>
  <c r="U2791" i="1"/>
  <c r="U4796" i="1"/>
  <c r="U595" i="1"/>
  <c r="U2615" i="1"/>
  <c r="U2937" i="1"/>
  <c r="U1996" i="1"/>
  <c r="U947" i="1"/>
  <c r="U3645" i="1"/>
  <c r="U1934" i="1"/>
  <c r="U3648" i="1"/>
  <c r="U451" i="1"/>
  <c r="U1612" i="1"/>
  <c r="U2730" i="1"/>
  <c r="U2477" i="1"/>
  <c r="U1873" i="1"/>
  <c r="U853" i="1"/>
  <c r="U94" i="1"/>
  <c r="U4727" i="1"/>
  <c r="U503" i="1"/>
  <c r="U1353" i="1"/>
  <c r="U4470" i="1"/>
  <c r="U1332" i="1"/>
  <c r="U2070" i="1"/>
  <c r="U4838" i="1"/>
  <c r="U2293" i="1"/>
  <c r="U2273" i="1"/>
  <c r="U3157" i="1"/>
  <c r="U2216" i="1"/>
  <c r="U3253" i="1"/>
  <c r="U1206" i="1"/>
  <c r="U3507" i="1"/>
  <c r="U473" i="1"/>
  <c r="U3236" i="1"/>
  <c r="U4292" i="1"/>
  <c r="U932" i="1"/>
  <c r="U4418" i="1"/>
  <c r="U2437" i="1"/>
  <c r="U2950" i="1"/>
  <c r="U3075" i="1"/>
  <c r="U3896" i="1"/>
  <c r="U3371" i="1"/>
  <c r="U2211" i="1"/>
  <c r="U1617" i="1"/>
  <c r="U2619" i="1"/>
  <c r="U385" i="1"/>
  <c r="U2095" i="1"/>
  <c r="U3035" i="1"/>
  <c r="U2738" i="1"/>
  <c r="U235" i="1"/>
  <c r="U1040" i="1"/>
  <c r="U4301" i="1"/>
  <c r="U1528" i="1"/>
  <c r="U4488" i="1"/>
  <c r="U2945" i="1"/>
  <c r="U1733" i="1"/>
  <c r="U879" i="1"/>
  <c r="U4766" i="1"/>
  <c r="U2470" i="1"/>
  <c r="U766" i="1"/>
  <c r="U1261" i="1"/>
  <c r="U803" i="1"/>
  <c r="U144" i="1"/>
  <c r="U146" i="1"/>
  <c r="U772" i="1"/>
  <c r="U4721" i="1"/>
  <c r="U2209" i="1"/>
  <c r="U4682" i="1"/>
  <c r="U3941" i="1"/>
  <c r="U3099" i="1"/>
  <c r="U3773" i="1"/>
  <c r="U2907" i="1"/>
  <c r="U2548" i="1"/>
  <c r="U4856" i="1"/>
  <c r="U761" i="1"/>
  <c r="U1930" i="1"/>
  <c r="U4906" i="1"/>
  <c r="U3401" i="1"/>
  <c r="U866" i="1"/>
  <c r="U2286" i="1"/>
  <c r="U2715" i="1"/>
  <c r="U2376" i="1"/>
  <c r="U4793" i="1"/>
  <c r="U4663" i="1"/>
  <c r="U147" i="1"/>
  <c r="U953" i="1"/>
  <c r="U2507" i="1"/>
  <c r="U4192" i="1"/>
  <c r="U4729" i="1"/>
  <c r="U3259" i="1"/>
  <c r="U130" i="1"/>
  <c r="U2925" i="1"/>
  <c r="U2555" i="1"/>
  <c r="U1494" i="1"/>
  <c r="U970" i="1"/>
  <c r="U3799" i="1"/>
  <c r="U792" i="1"/>
  <c r="U3590" i="1"/>
  <c r="U3730" i="1"/>
  <c r="U2901" i="1"/>
  <c r="U4082" i="1"/>
  <c r="U1796" i="1"/>
  <c r="U1698" i="1"/>
  <c r="U1169" i="1"/>
  <c r="U2532" i="1"/>
  <c r="U980" i="1"/>
  <c r="U2024" i="1"/>
  <c r="U874" i="1"/>
  <c r="U2749" i="1"/>
  <c r="U1747" i="1"/>
  <c r="U3618" i="1"/>
  <c r="U2724" i="1"/>
  <c r="U3162" i="1"/>
  <c r="U226" i="1"/>
  <c r="U2444" i="1"/>
  <c r="U1536" i="1"/>
  <c r="U3387" i="1"/>
  <c r="U1316" i="1"/>
  <c r="U3595" i="1"/>
  <c r="U4187" i="1"/>
  <c r="U2695" i="1"/>
  <c r="U2857" i="1"/>
  <c r="U287" i="1"/>
  <c r="U1692" i="1"/>
  <c r="U4834" i="1"/>
  <c r="U4376" i="1"/>
  <c r="U3204" i="1"/>
  <c r="U2090" i="1"/>
  <c r="U1365" i="1"/>
  <c r="U1051" i="1"/>
  <c r="U748" i="1"/>
  <c r="U2351" i="1"/>
  <c r="U2514" i="1"/>
  <c r="U806" i="1"/>
  <c r="U3172" i="1"/>
  <c r="U4667" i="1"/>
  <c r="U1946" i="1"/>
  <c r="U3081" i="1"/>
  <c r="U4099" i="1"/>
  <c r="U3315" i="1"/>
  <c r="U3523" i="1"/>
  <c r="U1463" i="1"/>
  <c r="U1259" i="1"/>
  <c r="U1235" i="1"/>
  <c r="U3698" i="1"/>
  <c r="U2508" i="1"/>
  <c r="U1080" i="1"/>
  <c r="U1642" i="1"/>
  <c r="U2721" i="1"/>
  <c r="U2182" i="1"/>
  <c r="U4151" i="1"/>
  <c r="U2856" i="1"/>
  <c r="U1023" i="1"/>
  <c r="U4645" i="1"/>
  <c r="U3788" i="1"/>
  <c r="U2803" i="1"/>
  <c r="U491" i="1"/>
  <c r="U166" i="1"/>
  <c r="U44" i="1"/>
  <c r="U2369" i="1"/>
  <c r="U1127" i="1"/>
  <c r="U4087" i="1"/>
  <c r="U3244" i="1"/>
  <c r="U1864" i="1"/>
  <c r="U261" i="1"/>
  <c r="U4362" i="1"/>
  <c r="U1678" i="1"/>
  <c r="U1527" i="1"/>
  <c r="U4093" i="1"/>
  <c r="U4690" i="1"/>
  <c r="U1656" i="1"/>
  <c r="U1614" i="1"/>
  <c r="U4945" i="1"/>
  <c r="U538" i="1"/>
  <c r="U2381" i="1"/>
  <c r="U1959" i="1"/>
  <c r="U2779" i="1"/>
  <c r="U1623" i="1"/>
  <c r="U4027" i="1"/>
  <c r="U367" i="1"/>
  <c r="U2966" i="1"/>
  <c r="U3264" i="1"/>
  <c r="U3351" i="1"/>
  <c r="U2725" i="1"/>
  <c r="U601" i="1"/>
  <c r="U3952" i="1"/>
  <c r="U1832" i="1"/>
  <c r="U3552" i="1"/>
  <c r="U633" i="1"/>
  <c r="U2565" i="1"/>
  <c r="U4539" i="1"/>
  <c r="U3961" i="1"/>
  <c r="U1433" i="1"/>
  <c r="U1700" i="1"/>
  <c r="U1336" i="1"/>
  <c r="U4445" i="1"/>
  <c r="U3744" i="1"/>
  <c r="U1970" i="1"/>
  <c r="U2536" i="1"/>
  <c r="U1091" i="1"/>
  <c r="U4056" i="1"/>
  <c r="U943" i="1"/>
  <c r="U4261" i="1"/>
  <c r="U2051" i="1"/>
  <c r="U1790" i="1"/>
  <c r="U2360" i="1"/>
  <c r="U3464" i="1"/>
  <c r="U2499" i="1"/>
  <c r="U3915" i="1"/>
  <c r="U893" i="1"/>
  <c r="U884" i="1"/>
  <c r="U1448" i="1"/>
  <c r="U3750" i="1"/>
  <c r="U3728" i="1"/>
  <c r="U4840" i="1"/>
  <c r="U4226" i="1"/>
  <c r="U1295" i="1"/>
  <c r="U4285" i="1"/>
  <c r="U156" i="1"/>
  <c r="U539" i="1"/>
  <c r="U4077" i="1"/>
  <c r="U915" i="1"/>
  <c r="U1270" i="1"/>
  <c r="U3354" i="1"/>
  <c r="U4360" i="1"/>
  <c r="U266" i="1"/>
  <c r="U999" i="1"/>
  <c r="U4795" i="1"/>
  <c r="U3338" i="1"/>
  <c r="U1068" i="1"/>
  <c r="U1939" i="1"/>
  <c r="U2597" i="1"/>
  <c r="U1285" i="1"/>
  <c r="U413" i="1"/>
  <c r="U4023" i="1"/>
  <c r="U2996" i="1"/>
  <c r="U996" i="1"/>
  <c r="U1896" i="1"/>
  <c r="U3152" i="1"/>
  <c r="U3576" i="1"/>
  <c r="U1109" i="1"/>
  <c r="U371" i="1"/>
  <c r="U4919" i="1"/>
  <c r="U4126" i="1"/>
  <c r="U2999" i="1"/>
  <c r="U1240" i="1"/>
  <c r="U544" i="1"/>
  <c r="U4264" i="1"/>
  <c r="U3584" i="1"/>
  <c r="U1593" i="1"/>
  <c r="U911" i="1"/>
  <c r="U300" i="1"/>
  <c r="U3770" i="1"/>
  <c r="U3536" i="1"/>
  <c r="U464" i="1"/>
  <c r="U1727" i="1"/>
  <c r="U810" i="1"/>
  <c r="U3381" i="1"/>
  <c r="U4901" i="1"/>
  <c r="U1967" i="1"/>
  <c r="U2031" i="1"/>
  <c r="U3429" i="1"/>
  <c r="U2515" i="1"/>
  <c r="U3114" i="1"/>
  <c r="U782" i="1"/>
  <c r="U2691" i="1"/>
  <c r="U4899" i="1"/>
  <c r="U4100" i="1"/>
  <c r="U1198" i="1"/>
  <c r="U3550" i="1"/>
  <c r="U4167" i="1"/>
  <c r="U3377" i="1"/>
  <c r="U861" i="1"/>
  <c r="U4763" i="1"/>
  <c r="U163" i="1"/>
  <c r="U4744" i="1"/>
  <c r="U4649" i="1"/>
  <c r="U2983" i="1"/>
  <c r="U1443" i="1"/>
  <c r="U85" i="1"/>
  <c r="U3139" i="1"/>
  <c r="U3901" i="1"/>
  <c r="U3650" i="1"/>
  <c r="U814" i="1"/>
  <c r="U3234" i="1"/>
  <c r="U297" i="1"/>
  <c r="U3768" i="1"/>
  <c r="U3924" i="1"/>
  <c r="U1803" i="1"/>
  <c r="U2223" i="1"/>
  <c r="U1330" i="1"/>
  <c r="U2539" i="1"/>
  <c r="U3563" i="1"/>
  <c r="U199" i="1"/>
  <c r="U904" i="1"/>
  <c r="U263" i="1"/>
  <c r="U3921" i="1"/>
  <c r="U4981" i="1"/>
  <c r="U2808" i="1"/>
  <c r="U1961" i="1"/>
  <c r="U2544" i="1"/>
  <c r="U3000" i="1"/>
  <c r="U1019" i="1"/>
  <c r="U3737" i="1"/>
  <c r="U1724" i="1"/>
  <c r="U3916" i="1"/>
  <c r="U504" i="1"/>
  <c r="U1855" i="1"/>
  <c r="U587" i="1"/>
  <c r="U4908" i="1"/>
  <c r="U400" i="1"/>
  <c r="U2651" i="1"/>
  <c r="U191" i="1"/>
  <c r="U4526" i="1"/>
  <c r="U3972" i="1"/>
  <c r="U3658" i="1"/>
  <c r="U1467" i="1"/>
  <c r="U2305" i="1"/>
  <c r="U4306" i="1"/>
  <c r="U2858" i="1"/>
  <c r="U3599" i="1"/>
  <c r="U3340" i="1"/>
  <c r="U4971" i="1"/>
  <c r="U1016" i="1"/>
  <c r="U4022" i="1"/>
  <c r="U2561" i="1"/>
  <c r="U560" i="1"/>
  <c r="U3030" i="1"/>
  <c r="U4492" i="1"/>
  <c r="U136" i="1"/>
  <c r="U1495" i="1"/>
  <c r="U2595" i="1"/>
  <c r="U3817" i="1"/>
  <c r="U1878" i="1"/>
  <c r="U4125" i="1"/>
  <c r="U3379" i="1"/>
  <c r="U3422" i="1"/>
  <c r="U2364" i="1"/>
  <c r="U4975" i="1"/>
  <c r="U3475" i="1"/>
  <c r="U1187" i="1"/>
  <c r="U200" i="1"/>
  <c r="U4328" i="1"/>
  <c r="U248" i="1"/>
  <c r="U2461" i="1"/>
  <c r="U1772" i="1"/>
  <c r="U2703" i="1"/>
  <c r="U1293" i="1"/>
  <c r="U4592" i="1"/>
  <c r="U4595" i="1"/>
  <c r="U3174" i="1"/>
  <c r="U749" i="1"/>
  <c r="U3644" i="1"/>
  <c r="U1385" i="1"/>
  <c r="U2733" i="1"/>
  <c r="U4730" i="1"/>
  <c r="U4012" i="1"/>
  <c r="U3665" i="1"/>
  <c r="U3364" i="1"/>
  <c r="U4232" i="1"/>
  <c r="U4812" i="1"/>
  <c r="U2155" i="1"/>
  <c r="U175" i="1"/>
  <c r="U1296" i="1"/>
  <c r="U579" i="1"/>
  <c r="U17" i="1"/>
  <c r="U1621" i="1"/>
  <c r="U3445" i="1"/>
  <c r="U1405" i="1"/>
  <c r="U3161" i="1"/>
  <c r="U171" i="1"/>
  <c r="U4465" i="1"/>
  <c r="U1303" i="1"/>
  <c r="U306" i="1"/>
  <c r="U4275" i="1"/>
  <c r="U914" i="1"/>
  <c r="U3573" i="1"/>
  <c r="U482" i="1"/>
  <c r="U2281" i="1"/>
  <c r="U364" i="1"/>
  <c r="U2965" i="1"/>
  <c r="U2959" i="1"/>
  <c r="U4833" i="1"/>
  <c r="U403" i="1"/>
  <c r="U1682" i="1"/>
  <c r="U4841" i="1"/>
  <c r="U2240" i="1"/>
  <c r="U1888" i="1"/>
  <c r="U2728" i="1"/>
  <c r="U3111" i="1"/>
  <c r="U41" i="1"/>
  <c r="U1632" i="1"/>
  <c r="U784" i="1"/>
  <c r="U1662" i="1"/>
  <c r="U2401" i="1"/>
  <c r="U233" i="1"/>
  <c r="U3470" i="1"/>
  <c r="U1047" i="1"/>
  <c r="U2893" i="1"/>
  <c r="U2778" i="1"/>
  <c r="U1464" i="1"/>
  <c r="U1833" i="1"/>
  <c r="U618" i="1"/>
  <c r="U2593" i="1"/>
  <c r="U269" i="1"/>
  <c r="U4835" i="1"/>
  <c r="U2415" i="1"/>
  <c r="U4910" i="1"/>
  <c r="U4739" i="1"/>
  <c r="U1793" i="1"/>
  <c r="U4112" i="1"/>
  <c r="U360" i="1"/>
  <c r="U3345" i="1"/>
  <c r="U923" i="1"/>
  <c r="U3097" i="1"/>
  <c r="U1586" i="1"/>
  <c r="U744" i="1"/>
  <c r="U3966" i="1"/>
  <c r="U2132" i="1"/>
  <c r="U640" i="1"/>
  <c r="U3410" i="1"/>
  <c r="U4927" i="1"/>
  <c r="U4353" i="1"/>
  <c r="U63" i="1"/>
  <c r="U2230" i="1"/>
  <c r="U2370" i="1"/>
  <c r="U4991" i="1"/>
  <c r="U239" i="1"/>
  <c r="U3459" i="1"/>
  <c r="U3278" i="1"/>
  <c r="U4798" i="1"/>
  <c r="U2328" i="1"/>
  <c r="U809" i="1"/>
  <c r="U3626" i="1"/>
  <c r="U1628" i="1"/>
  <c r="U4520" i="1"/>
  <c r="U4132" i="1"/>
  <c r="U3666" i="1"/>
  <c r="U76" i="1"/>
  <c r="U3808" i="1"/>
  <c r="U831" i="1"/>
  <c r="U1579" i="1"/>
  <c r="U4897" i="1"/>
  <c r="U4601" i="1"/>
  <c r="U2658" i="1"/>
  <c r="U927" i="1"/>
  <c r="U4565" i="1"/>
  <c r="U387" i="1"/>
  <c r="U55" i="1"/>
  <c r="U1734" i="1"/>
  <c r="U3262" i="1"/>
  <c r="U1631" i="1"/>
  <c r="U304" i="1"/>
  <c r="U495" i="1"/>
  <c r="U4243" i="1"/>
  <c r="U1543" i="1"/>
  <c r="U84" i="1"/>
  <c r="U4647" i="1"/>
  <c r="U1643" i="1"/>
  <c r="U4959" i="1"/>
  <c r="U3388" i="1"/>
  <c r="U2504" i="1"/>
  <c r="U4395" i="1"/>
  <c r="U2171" i="1"/>
  <c r="U4955" i="1"/>
  <c r="U1341" i="1"/>
  <c r="U4321" i="1"/>
  <c r="U4776" i="1"/>
  <c r="U3796" i="1"/>
  <c r="U3642" i="1"/>
  <c r="U959" i="1"/>
  <c r="U3612" i="1"/>
  <c r="U444" i="1"/>
  <c r="U1857" i="1"/>
  <c r="U1114" i="1"/>
  <c r="U3736" i="1"/>
  <c r="U1028" i="1"/>
  <c r="U2748" i="1"/>
  <c r="U3025" i="1"/>
  <c r="U3280" i="1"/>
  <c r="U1720" i="1"/>
  <c r="U151" i="1"/>
  <c r="U4291" i="1"/>
  <c r="U4455" i="1"/>
  <c r="U69" i="1"/>
  <c r="U4705" i="1"/>
  <c r="U3607" i="1"/>
  <c r="U875" i="1"/>
  <c r="U2780" i="1"/>
  <c r="U4296" i="1"/>
  <c r="U2578" i="1"/>
  <c r="U2866" i="1"/>
  <c r="U2320" i="1"/>
  <c r="U1971" i="1"/>
  <c r="U2302" i="1"/>
  <c r="U4659" i="1"/>
  <c r="U22" i="1"/>
  <c r="U965" i="1"/>
  <c r="U2099" i="1"/>
  <c r="U3824" i="1"/>
  <c r="U477" i="1"/>
  <c r="U4164" i="1"/>
  <c r="U2726" i="1"/>
  <c r="U4368" i="1"/>
  <c r="U4427" i="1"/>
  <c r="U4015" i="1"/>
  <c r="U1981" i="1"/>
  <c r="U2967" i="1"/>
  <c r="U350" i="1"/>
  <c r="U4947" i="1"/>
  <c r="U4881" i="1"/>
  <c r="U4799" i="1"/>
  <c r="U423" i="1"/>
  <c r="U4797" i="1"/>
  <c r="U3343" i="1"/>
  <c r="U4982" i="1"/>
  <c r="U630" i="1"/>
  <c r="U2467" i="1"/>
  <c r="U2044" i="1"/>
  <c r="U4310" i="1"/>
  <c r="U2406" i="1"/>
  <c r="U237" i="1"/>
  <c r="U3884" i="1"/>
  <c r="U3635" i="1"/>
  <c r="U3297" i="1"/>
  <c r="U3015" i="1"/>
  <c r="U4748" i="1"/>
  <c r="U4876" i="1"/>
  <c r="U2754" i="1"/>
  <c r="U2654" i="1"/>
  <c r="U900" i="1"/>
  <c r="U2468" i="1"/>
  <c r="U1479" i="1"/>
  <c r="U3405" i="1"/>
  <c r="U1422" i="1"/>
  <c r="U4630" i="1"/>
  <c r="U2916" i="1"/>
  <c r="U1142" i="1"/>
  <c r="U631" i="1"/>
  <c r="U4576" i="1"/>
  <c r="U849" i="1"/>
  <c r="U329" i="1"/>
  <c r="U1879" i="1"/>
  <c r="U2481" i="1"/>
  <c r="U60" i="1"/>
  <c r="U1260" i="1"/>
  <c r="U4190" i="1"/>
  <c r="U565" i="1"/>
  <c r="U3193" i="1"/>
  <c r="U2379" i="1"/>
  <c r="U454" i="1"/>
  <c r="U20" i="1"/>
  <c r="U4233" i="1"/>
  <c r="U754" i="1"/>
  <c r="U2632" i="1"/>
  <c r="U1350" i="1"/>
  <c r="U4453" i="1"/>
  <c r="U2304" i="1"/>
  <c r="U2115" i="1"/>
  <c r="U3627" i="1"/>
  <c r="U547" i="1"/>
  <c r="U2990" i="1"/>
  <c r="U1436" i="1"/>
  <c r="U1058" i="1"/>
  <c r="U3748" i="1"/>
  <c r="U930" i="1"/>
  <c r="U3283" i="1"/>
  <c r="U4361" i="1"/>
  <c r="U4393" i="1"/>
  <c r="U1280" i="1"/>
  <c r="U4110" i="1"/>
  <c r="U3349" i="1"/>
  <c r="U902" i="1"/>
  <c r="U3673" i="1"/>
  <c r="U4505" i="1"/>
  <c r="U3778" i="1"/>
  <c r="U3303" i="1"/>
  <c r="U1348" i="1"/>
  <c r="U4180" i="1"/>
  <c r="U4998" i="1"/>
  <c r="U3724" i="1"/>
  <c r="U1949" i="1"/>
  <c r="U1354" i="1"/>
  <c r="U4819" i="1"/>
  <c r="U2490" i="1"/>
  <c r="U2740" i="1"/>
  <c r="U2105" i="1"/>
  <c r="U681" i="1"/>
  <c r="U6" i="1"/>
  <c r="U3922" i="1"/>
  <c r="U1441" i="1"/>
  <c r="U3066" i="1"/>
  <c r="U1592" i="1"/>
  <c r="U1098" i="1"/>
  <c r="U2888" i="1"/>
  <c r="U2581" i="1"/>
  <c r="U366" i="1"/>
  <c r="U808" i="1"/>
  <c r="U2214" i="1"/>
  <c r="U3325" i="1"/>
  <c r="U4476" i="1"/>
  <c r="U1031" i="1"/>
  <c r="U1349" i="1"/>
  <c r="U1926" i="1"/>
  <c r="U2540" i="1"/>
  <c r="U881" i="1"/>
  <c r="U2227" i="1"/>
  <c r="U2896" i="1"/>
  <c r="U837" i="1"/>
  <c r="U4846" i="1"/>
  <c r="U394" i="1"/>
  <c r="U446" i="1"/>
  <c r="U2762" i="1"/>
  <c r="U2506" i="1"/>
  <c r="U4273" i="1"/>
  <c r="U976" i="1"/>
  <c r="U528" i="1"/>
  <c r="U489" i="1"/>
  <c r="U1376" i="1"/>
  <c r="U1505" i="1"/>
  <c r="U4701" i="1"/>
  <c r="U3292" i="1"/>
  <c r="U65" i="1"/>
  <c r="U3022" i="1"/>
  <c r="U2251" i="1"/>
  <c r="U1392" i="1"/>
  <c r="U30" i="1"/>
  <c r="U2299" i="1"/>
  <c r="U2631" i="1"/>
  <c r="U2705" i="1"/>
  <c r="U2141" i="1"/>
  <c r="U3775" i="1"/>
  <c r="U2295" i="1"/>
  <c r="U3047" i="1"/>
  <c r="U2136" i="1"/>
  <c r="U2303" i="1"/>
  <c r="U1842" i="1"/>
  <c r="U4789" i="1"/>
  <c r="U3946" i="1"/>
  <c r="U1762" i="1"/>
  <c r="U2626" i="1"/>
  <c r="U2952" i="1"/>
  <c r="U160" i="1"/>
  <c r="U2456" i="1"/>
  <c r="U605" i="1"/>
  <c r="U4517" i="1"/>
  <c r="U1484" i="1"/>
  <c r="U2181" i="1"/>
  <c r="U4115" i="1"/>
  <c r="U3532" i="1"/>
  <c r="U1027" i="1"/>
  <c r="U1013" i="1"/>
  <c r="U3732" i="1"/>
  <c r="U2462" i="1"/>
  <c r="U3016" i="1"/>
  <c r="U4123" i="1"/>
  <c r="U1434" i="1"/>
  <c r="U2140" i="1"/>
  <c r="U1458" i="1"/>
  <c r="U3869" i="1"/>
  <c r="U3980" i="1"/>
  <c r="U1838" i="1"/>
  <c r="U822" i="1"/>
  <c r="U2450" i="1"/>
  <c r="U2868" i="1"/>
  <c r="U3619" i="1"/>
  <c r="U2142" i="1"/>
  <c r="U2782" i="1"/>
  <c r="U3821" i="1"/>
  <c r="U1469" i="1"/>
  <c r="U3753" i="1"/>
  <c r="U698" i="1"/>
  <c r="U723" i="1"/>
  <c r="U4820" i="1"/>
  <c r="U1397" i="1"/>
  <c r="U2979" i="1"/>
  <c r="U1891" i="1"/>
  <c r="U1774" i="1"/>
  <c r="U2108" i="1"/>
  <c r="U2665" i="1"/>
  <c r="U1689" i="1"/>
  <c r="U2438" i="1"/>
  <c r="U4639" i="1"/>
  <c r="U1730" i="1"/>
  <c r="U1266" i="1"/>
  <c r="U47" i="1"/>
  <c r="U2623" i="1"/>
  <c r="U2752" i="1"/>
  <c r="U4377" i="1"/>
  <c r="U4440" i="1"/>
  <c r="U1709" i="1"/>
  <c r="U2148" i="1"/>
  <c r="U1190" i="1"/>
  <c r="U2855" i="1"/>
  <c r="U326" i="1"/>
  <c r="U52" i="1"/>
  <c r="U3853" i="1"/>
  <c r="U2574" i="1"/>
  <c r="U3258" i="1"/>
  <c r="U501" i="1"/>
  <c r="U1769" i="1"/>
  <c r="U2841" i="1"/>
  <c r="U1396" i="1"/>
  <c r="U1552" i="1"/>
  <c r="U2167" i="1"/>
  <c r="U3567" i="1"/>
  <c r="U4523" i="1"/>
  <c r="U3294" i="1"/>
  <c r="U801" i="1"/>
  <c r="U1110" i="1"/>
  <c r="U4429" i="1"/>
  <c r="U2941" i="1"/>
  <c r="U2648" i="1"/>
  <c r="U878" i="1"/>
  <c r="U3908" i="1"/>
  <c r="U2894" i="1"/>
  <c r="U427" i="1"/>
  <c r="U342" i="1"/>
  <c r="U3311" i="1"/>
  <c r="U3419" i="1"/>
  <c r="U4961" i="1"/>
  <c r="U4717" i="1"/>
  <c r="U1711" i="1"/>
  <c r="U2494" i="1"/>
  <c r="U1660" i="1"/>
  <c r="U4772" i="1"/>
  <c r="U2025" i="1"/>
  <c r="U2850" i="1"/>
  <c r="U33" i="1"/>
  <c r="U8" i="1"/>
  <c r="U842" i="1"/>
  <c r="U1064" i="1"/>
  <c r="U2869" i="1"/>
  <c r="U4136" i="1"/>
  <c r="U3653" i="1"/>
  <c r="U3178" i="1"/>
  <c r="U4247" i="1"/>
  <c r="U4704" i="1"/>
  <c r="U4066" i="1"/>
  <c r="U2386" i="1"/>
  <c r="U1506" i="1"/>
  <c r="U3247" i="1"/>
  <c r="U1414" i="1"/>
  <c r="U4800" i="1"/>
  <c r="U3996" i="1"/>
  <c r="U3" i="1"/>
  <c r="U2835" i="1"/>
  <c r="U4808" i="1"/>
  <c r="U1705" i="1"/>
  <c r="U2693" i="1"/>
  <c r="U1374" i="1"/>
  <c r="U626" i="1"/>
  <c r="U395" i="1"/>
  <c r="U1130" i="1"/>
  <c r="U4063" i="1"/>
  <c r="U3123" i="1"/>
  <c r="U3798" i="1"/>
  <c r="U3997" i="1"/>
  <c r="U1254" i="1"/>
  <c r="U432" i="1"/>
  <c r="U2428" i="1"/>
  <c r="U4703" i="1"/>
  <c r="U3780" i="1"/>
  <c r="U3752" i="1"/>
  <c r="U1450" i="1"/>
  <c r="U2865" i="1"/>
  <c r="U252" i="1"/>
  <c r="U2082" i="1"/>
  <c r="U2577" i="1"/>
  <c r="U4923" i="1"/>
  <c r="U3903" i="1"/>
  <c r="U3478" i="1"/>
  <c r="U4494" i="1"/>
  <c r="U3942" i="1"/>
  <c r="U1012" i="1"/>
  <c r="U2407" i="1"/>
  <c r="U4272" i="1"/>
  <c r="U3316" i="1"/>
  <c r="U1473" i="1"/>
  <c r="U542" i="1"/>
  <c r="U4154" i="1"/>
  <c r="U3667" i="1"/>
  <c r="U1925" i="1"/>
  <c r="U3191" i="1"/>
  <c r="U2400" i="1"/>
  <c r="U3898" i="1"/>
  <c r="U275" i="1"/>
  <c r="U3384" i="1"/>
  <c r="U1286" i="1"/>
  <c r="U317" i="1"/>
  <c r="U1221" i="1"/>
  <c r="U4343" i="1"/>
  <c r="U4284" i="1"/>
  <c r="U3430" i="1"/>
  <c r="U3790" i="1"/>
  <c r="U2422" i="1"/>
  <c r="U3622" i="1"/>
  <c r="U830" i="1"/>
  <c r="U1588" i="1"/>
  <c r="U2814" i="1"/>
  <c r="U1687" i="1"/>
  <c r="U3870" i="1"/>
  <c r="U3356" i="1"/>
  <c r="U1936" i="1"/>
  <c r="U139" i="1"/>
  <c r="U377" i="1"/>
  <c r="U4567" i="1"/>
  <c r="U4122" i="1"/>
  <c r="U3867" i="1"/>
  <c r="U3226" i="1"/>
  <c r="U4584" i="1"/>
  <c r="U222" i="1"/>
  <c r="U4078" i="1"/>
  <c r="U1486" i="1"/>
  <c r="U424" i="1"/>
  <c r="U2899" i="1"/>
  <c r="U4274" i="1"/>
  <c r="U895" i="1"/>
  <c r="U1788" i="1"/>
  <c r="U2162" i="1"/>
  <c r="U602" i="1"/>
  <c r="U1583" i="1"/>
  <c r="U1697" i="1"/>
  <c r="U988" i="1"/>
  <c r="U2525" i="1"/>
  <c r="U710" i="1"/>
  <c r="U118" i="1"/>
  <c r="U2159" i="1"/>
  <c r="U1654" i="1"/>
  <c r="U2682" i="1"/>
  <c r="U4632" i="1"/>
  <c r="U4725" i="1"/>
  <c r="U2560" i="1"/>
  <c r="U1400" i="1"/>
  <c r="U3228" i="1"/>
  <c r="U1062" i="1"/>
  <c r="U813" i="1"/>
  <c r="U2815" i="1"/>
  <c r="U229" i="1"/>
  <c r="U1243" i="1"/>
  <c r="U3055" i="1"/>
  <c r="U3254" i="1"/>
  <c r="U1715" i="1"/>
  <c r="U583" i="1"/>
  <c r="U2020" i="1"/>
  <c r="U3625" i="1"/>
  <c r="U2248" i="1"/>
  <c r="U3242" i="1"/>
  <c r="U3935" i="1"/>
  <c r="U2672" i="1"/>
  <c r="U3068" i="1"/>
  <c r="U3110" i="1"/>
  <c r="U3963" i="1"/>
  <c r="U4364" i="1"/>
  <c r="U3078" i="1"/>
  <c r="U3544" i="1"/>
  <c r="U765" i="1"/>
  <c r="U4290" i="1"/>
  <c r="U3857" i="1"/>
  <c r="U1630" i="1"/>
  <c r="U1459" i="1"/>
  <c r="U3265" i="1"/>
  <c r="U4477" i="1"/>
  <c r="U575" i="1"/>
  <c r="U3529" i="1"/>
  <c r="U3763" i="1"/>
  <c r="U3833" i="1"/>
  <c r="U4665" i="1"/>
  <c r="U2787" i="1"/>
  <c r="U1133" i="1"/>
  <c r="U4765" i="1"/>
  <c r="U381" i="1"/>
  <c r="U4694" i="1"/>
  <c r="U4326" i="1"/>
  <c r="U3357" i="1"/>
  <c r="U3120" i="1"/>
  <c r="U4683" i="1"/>
  <c r="U2957" i="1"/>
  <c r="U1276" i="1"/>
  <c r="U1250" i="1"/>
  <c r="U496" i="1"/>
  <c r="U3964" i="1"/>
  <c r="U4124" i="1"/>
  <c r="U4119" i="1"/>
  <c r="U2571" i="1"/>
  <c r="U697" i="1"/>
  <c r="U756" i="1"/>
  <c r="U4658" i="1"/>
  <c r="U70" i="1"/>
  <c r="U2188" i="1"/>
  <c r="U4999" i="1"/>
  <c r="U1325" i="1"/>
  <c r="U2720" i="1"/>
  <c r="U2642" i="1"/>
  <c r="U4626" i="1"/>
  <c r="U2922" i="1"/>
  <c r="U87" i="1"/>
  <c r="U4471" i="1"/>
  <c r="U67" i="1"/>
  <c r="U4621" i="1"/>
  <c r="U4191" i="1"/>
  <c r="U2690" i="1"/>
  <c r="U3739" i="1"/>
  <c r="U4474" i="1"/>
  <c r="U598" i="1"/>
  <c r="U4553" i="1"/>
  <c r="U2271" i="1"/>
  <c r="U3392" i="1"/>
  <c r="U1439" i="1"/>
  <c r="U1043" i="1"/>
  <c r="U3502" i="1"/>
  <c r="U1763" i="1"/>
  <c r="U4976" i="1"/>
  <c r="U1445" i="1"/>
  <c r="U4548" i="1"/>
  <c r="U2745" i="1"/>
  <c r="U4533" i="1"/>
  <c r="U1279" i="1"/>
  <c r="U2825" i="1"/>
  <c r="U928" i="1"/>
  <c r="U4925" i="1"/>
  <c r="U1670" i="1"/>
  <c r="U1974" i="1"/>
  <c r="U4159" i="1"/>
  <c r="U515" i="1"/>
  <c r="U2830" i="1"/>
  <c r="U2421" i="1"/>
  <c r="U1007" i="1"/>
  <c r="U3447" i="1"/>
  <c r="U4246" i="1"/>
  <c r="U1807" i="1"/>
  <c r="U3443" i="1"/>
  <c r="U3290" i="1"/>
  <c r="U2617" i="1"/>
  <c r="U2134" i="1"/>
  <c r="U4398" i="1"/>
  <c r="U3395" i="1"/>
  <c r="U2288" i="1"/>
  <c r="U682" i="1"/>
  <c r="U2269" i="1"/>
  <c r="U4309" i="1"/>
  <c r="U4933" i="1"/>
  <c r="U855" i="1"/>
  <c r="U3575" i="1"/>
  <c r="U3829" i="1"/>
  <c r="U969" i="1"/>
  <c r="U584" i="1"/>
  <c r="U1792" i="1"/>
  <c r="U2660" i="1"/>
  <c r="U740" i="1"/>
  <c r="U4043" i="1"/>
  <c r="U1615" i="1"/>
  <c r="U3189" i="1"/>
  <c r="U2106" i="1"/>
  <c r="U238" i="1"/>
  <c r="U559" i="1"/>
  <c r="U991" i="1"/>
  <c r="U3995" i="1"/>
  <c r="U3109" i="1"/>
  <c r="U2434" i="1"/>
  <c r="U2323" i="1"/>
  <c r="U2202" i="1"/>
  <c r="U2885" i="1"/>
  <c r="U3791" i="1"/>
  <c r="U4579" i="1"/>
  <c r="U4745" i="1"/>
  <c r="U847" i="1"/>
  <c r="U2823" i="1"/>
  <c r="U4890" i="1"/>
  <c r="U384" i="1"/>
  <c r="U485" i="1"/>
  <c r="U1957" i="1"/>
  <c r="U4260" i="1"/>
  <c r="U476" i="1"/>
  <c r="U1331" i="1"/>
  <c r="U4209" i="1"/>
  <c r="U3069" i="1"/>
  <c r="U1264" i="1"/>
  <c r="U2729" i="1"/>
  <c r="U3636" i="1"/>
  <c r="U2337" i="1"/>
  <c r="U944" i="1"/>
  <c r="U2163" i="1"/>
  <c r="U1647" i="1"/>
  <c r="U3806" i="1"/>
  <c r="U3822" i="1"/>
  <c r="U4522" i="1"/>
  <c r="U2054" i="1"/>
  <c r="U38" i="1"/>
  <c r="U4020" i="1"/>
  <c r="U2120" i="1"/>
  <c r="U1220" i="1"/>
  <c r="U378" i="1"/>
  <c r="U1399" i="1"/>
  <c r="U4017" i="1"/>
  <c r="U1368" i="1"/>
  <c r="U938" i="1"/>
  <c r="U2700" i="1"/>
  <c r="U4060" i="1"/>
  <c r="U614" i="1"/>
  <c r="U3411" i="1"/>
  <c r="U165" i="1"/>
  <c r="U2628" i="1"/>
  <c r="U3588" i="1"/>
  <c r="U2991" i="1"/>
  <c r="U571" i="1"/>
  <c r="U2883" i="1"/>
  <c r="U279" i="1"/>
  <c r="U4781" i="1"/>
  <c r="U3282" i="1"/>
  <c r="U3438" i="1"/>
  <c r="U132" i="1"/>
  <c r="U545" i="1"/>
  <c r="U1132" i="1"/>
  <c r="U4330" i="1"/>
  <c r="U2884" i="1"/>
  <c r="U35" i="1"/>
  <c r="U2085" i="1"/>
  <c r="U1524" i="1"/>
  <c r="U2442" i="1"/>
  <c r="U567" i="1"/>
  <c r="U2537" i="1"/>
  <c r="U3485" i="1"/>
  <c r="U1999" i="1"/>
  <c r="U4588" i="1"/>
  <c r="U492" i="1"/>
  <c r="U3892" i="1"/>
  <c r="U3876" i="1"/>
  <c r="U1537" i="1"/>
  <c r="U2845" i="1"/>
  <c r="U888" i="1"/>
  <c r="U2685" i="1"/>
  <c r="U2502" i="1"/>
  <c r="U212" i="1"/>
  <c r="U1030" i="1"/>
  <c r="U143" i="1"/>
  <c r="U786" i="1"/>
  <c r="U3489" i="1"/>
  <c r="U2769" i="1"/>
  <c r="U4213" i="1"/>
  <c r="U2534" i="1"/>
  <c r="U201" i="1"/>
  <c r="U1170" i="1"/>
  <c r="U2079" i="1"/>
  <c r="U4828" i="1"/>
  <c r="U1102" i="1"/>
  <c r="U1482" i="1"/>
  <c r="U2116" i="1"/>
  <c r="U2586" i="1"/>
  <c r="U668" i="1"/>
  <c r="U429" i="1"/>
  <c r="U3816" i="1"/>
  <c r="U674" i="1"/>
  <c r="U1372" i="1"/>
  <c r="U1322" i="1"/>
  <c r="U3452" i="1"/>
  <c r="U416" i="1"/>
  <c r="U187" i="1"/>
  <c r="U2265" i="1"/>
  <c r="U2794" i="1"/>
  <c r="U4174" i="1"/>
  <c r="U4541" i="1"/>
  <c r="U3348" i="1"/>
  <c r="U332" i="1"/>
  <c r="U3072" i="1"/>
  <c r="U2028" i="1"/>
  <c r="U3462" i="1"/>
  <c r="U607" i="1"/>
  <c r="U721" i="1"/>
  <c r="U3756" i="1"/>
  <c r="U3613" i="1"/>
  <c r="U654" i="1"/>
  <c r="U3444" i="1"/>
  <c r="U478" i="1"/>
  <c r="U3481" i="1"/>
  <c r="U2976" i="1"/>
  <c r="U3818" i="1"/>
  <c r="U713" i="1"/>
  <c r="U967" i="1"/>
  <c r="U4456" i="1"/>
  <c r="U2674" i="1"/>
  <c r="U1531" i="1"/>
  <c r="U4003" i="1"/>
  <c r="U3885" i="1"/>
  <c r="U4120" i="1"/>
  <c r="U1885" i="1"/>
  <c r="U2409" i="1"/>
  <c r="U4675" i="1"/>
  <c r="U2308" i="1"/>
  <c r="U1886" i="1"/>
  <c r="U793" i="1"/>
  <c r="U3150" i="1"/>
  <c r="U3319" i="1"/>
  <c r="U1011" i="1"/>
  <c r="U3163" i="1"/>
  <c r="U362" i="1"/>
  <c r="U1966" i="1"/>
  <c r="U2336" i="1"/>
  <c r="U3506" i="1"/>
  <c r="U4633" i="1"/>
  <c r="U1669" i="1"/>
  <c r="U3201" i="1"/>
  <c r="U4551" i="1"/>
  <c r="U2089" i="1"/>
  <c r="U1742" i="1"/>
  <c r="U770" i="1"/>
  <c r="U2035" i="1"/>
  <c r="U4221" i="1"/>
  <c r="U3656" i="1"/>
  <c r="U1364" i="1"/>
  <c r="U1367" i="1"/>
  <c r="U3417" i="1"/>
  <c r="U185" i="1"/>
  <c r="U4156" i="1"/>
  <c r="U21" i="1"/>
  <c r="U1550" i="1"/>
  <c r="U4939" i="1"/>
  <c r="U2637" i="1"/>
  <c r="U2645" i="1"/>
  <c r="U1633" i="1"/>
  <c r="U346" i="1"/>
  <c r="U524" i="1"/>
  <c r="U2393" i="1"/>
  <c r="U4129" i="1"/>
  <c r="U3939" i="1"/>
  <c r="U2761" i="1"/>
  <c r="U15" i="1"/>
  <c r="U3734" i="1"/>
  <c r="U1825" i="1"/>
  <c r="U1737" i="1"/>
  <c r="U1573" i="1"/>
  <c r="U1822" i="1"/>
  <c r="U1595" i="1"/>
  <c r="U13" i="1"/>
  <c r="U4424" i="1"/>
  <c r="U1099" i="1"/>
  <c r="U1923" i="1"/>
  <c r="U2053" i="1"/>
  <c r="U2942" i="1"/>
  <c r="U4504" i="1"/>
  <c r="U701" i="1"/>
  <c r="U4599" i="1"/>
  <c r="U3062" i="1"/>
  <c r="U1548" i="1"/>
  <c r="U3537" i="1"/>
  <c r="U4491" i="1"/>
  <c r="U1141" i="1"/>
  <c r="U124" i="1"/>
  <c r="U2987" i="1"/>
  <c r="U311" i="1"/>
  <c r="U4141" i="1"/>
  <c r="U890" i="1"/>
  <c r="U4416" i="1"/>
  <c r="U4480" i="1"/>
  <c r="U3624" i="1"/>
  <c r="U1847" i="1"/>
  <c r="U1699" i="1"/>
  <c r="U669" i="1"/>
  <c r="U533" i="1"/>
  <c r="U1932" i="1"/>
  <c r="U2282" i="1"/>
  <c r="U1976" i="1"/>
  <c r="U2768" i="1"/>
  <c r="U3277" i="1"/>
  <c r="U913" i="1"/>
  <c r="U4148" i="1"/>
  <c r="U4408" i="1"/>
  <c r="U3893" i="1"/>
  <c r="U1462" i="1"/>
  <c r="U1520" i="1"/>
  <c r="U4212" i="1"/>
  <c r="U694" i="1"/>
  <c r="U2624" i="1"/>
  <c r="U157" i="1"/>
  <c r="U335" i="1"/>
  <c r="U1231" i="1"/>
  <c r="U3148" i="1"/>
  <c r="U1143" i="1"/>
  <c r="U1663" i="1"/>
  <c r="U3918" i="1"/>
  <c r="U1034" i="1"/>
  <c r="U3094" i="1"/>
  <c r="U1468" i="1"/>
  <c r="U3017" i="1"/>
  <c r="U2982" i="1"/>
  <c r="U4278" i="1"/>
  <c r="U1674" i="1"/>
  <c r="U1105" i="1"/>
  <c r="U4983" i="1"/>
  <c r="U3439" i="1"/>
  <c r="U4062" i="1"/>
  <c r="U1108" i="1"/>
  <c r="U3041" i="1"/>
  <c r="U2523" i="1"/>
  <c r="U2489" i="1"/>
  <c r="U3914" i="1"/>
  <c r="U2764" i="1"/>
  <c r="U1253" i="1"/>
  <c r="U2988" i="1"/>
  <c r="U4315" i="1"/>
  <c r="U912" i="1"/>
  <c r="U4773" i="1"/>
  <c r="U2217" i="1"/>
  <c r="U2589" i="1"/>
  <c r="U253" i="1"/>
  <c r="U4381" i="1"/>
  <c r="U3606" i="1"/>
  <c r="U758" i="1"/>
  <c r="U3372" i="1"/>
  <c r="U2165" i="1"/>
  <c r="U2980" i="1"/>
  <c r="U3646" i="1"/>
  <c r="U459" i="1"/>
  <c r="U1394" i="1"/>
  <c r="U1026" i="1"/>
  <c r="U3557" i="1"/>
  <c r="U72" i="1"/>
  <c r="U517" i="1"/>
  <c r="U1163" i="1"/>
  <c r="U4073" i="1"/>
  <c r="U4693" i="1"/>
  <c r="U2256" i="1"/>
  <c r="U3534" i="1"/>
  <c r="U415" i="1"/>
  <c r="U4718" i="1"/>
  <c r="U2579" i="1"/>
  <c r="U3146" i="1"/>
  <c r="U4715" i="1"/>
  <c r="U40" i="1"/>
  <c r="U4072" i="1"/>
  <c r="U2330" i="1"/>
  <c r="U1199" i="1"/>
  <c r="U3681" i="1"/>
  <c r="U1843" i="1"/>
  <c r="U3504" i="1"/>
  <c r="U763" i="1"/>
  <c r="U2469" i="1"/>
  <c r="U193" i="1"/>
  <c r="U4572" i="1"/>
  <c r="U1140" i="1"/>
  <c r="U2521" i="1"/>
  <c r="U2218" i="1"/>
  <c r="U934" i="1"/>
  <c r="U3168" i="1"/>
  <c r="U307" i="1"/>
  <c r="U4049" i="1"/>
  <c r="U1799" i="1"/>
  <c r="U4178" i="1"/>
  <c r="U3070" i="1"/>
  <c r="U1218" i="1"/>
  <c r="U2889" i="1"/>
  <c r="U4498" i="1"/>
  <c r="U1428" i="1"/>
  <c r="U206" i="1"/>
  <c r="U4827" i="1"/>
  <c r="U3668" i="1"/>
  <c r="U2102" i="1"/>
  <c r="U1555" i="1"/>
  <c r="U1877" i="1"/>
  <c r="U244" i="1"/>
  <c r="U4550" i="1"/>
  <c r="U1854" i="1"/>
  <c r="U3692" i="1"/>
  <c r="U315" i="1"/>
  <c r="U246" i="1"/>
  <c r="U4351" i="1"/>
  <c r="U1211" i="1"/>
  <c r="U1416" i="1"/>
  <c r="U569" i="1"/>
  <c r="U2263" i="1"/>
  <c r="U3548" i="1"/>
  <c r="U840" i="1"/>
  <c r="U2556" i="1"/>
  <c r="U2844" i="1"/>
  <c r="U2827" i="1"/>
  <c r="U2154" i="1"/>
  <c r="U568" i="1"/>
  <c r="U2114" i="1"/>
  <c r="U1371" i="1"/>
  <c r="U2161" i="1"/>
  <c r="U4332" i="1"/>
  <c r="U597" i="1"/>
  <c r="U3324" i="1"/>
  <c r="U2709" i="1"/>
  <c r="U1324" i="1"/>
  <c r="U2047" i="1"/>
  <c r="U3844" i="1"/>
  <c r="U2253" i="1"/>
  <c r="U2156" i="1"/>
  <c r="U3874" i="1"/>
  <c r="U4534" i="1"/>
  <c r="U2610" i="1"/>
  <c r="U2852" i="1"/>
  <c r="U3415" i="1"/>
  <c r="U1078" i="1"/>
  <c r="U4204" i="1"/>
  <c r="U3969" i="1"/>
  <c r="U3200" i="1"/>
  <c r="U1616" i="1"/>
  <c r="U2187" i="1"/>
  <c r="U651" i="1"/>
  <c r="U1716" i="1"/>
  <c r="U3660" i="1"/>
  <c r="U56" i="1"/>
  <c r="U1476" i="1"/>
  <c r="U3476" i="1"/>
  <c r="U946" i="1"/>
  <c r="U4590" i="1"/>
  <c r="U4886" i="1"/>
  <c r="U1291" i="1"/>
  <c r="U481" i="1"/>
  <c r="U3932" i="1"/>
  <c r="U5001" i="1"/>
  <c r="U2138" i="1"/>
  <c r="U3913" i="1"/>
  <c r="U811" i="1"/>
  <c r="U456" i="1"/>
  <c r="U718" i="1"/>
  <c r="U1646" i="1"/>
  <c r="U948" i="1"/>
  <c r="U1561" i="1"/>
  <c r="U4341" i="1"/>
  <c r="U1215" i="1"/>
  <c r="U4655" i="1"/>
  <c r="U4861" i="1"/>
  <c r="U2846" i="1"/>
  <c r="U613" i="1"/>
  <c r="U1359" i="1"/>
  <c r="U2135" i="1"/>
  <c r="U4170" i="1"/>
  <c r="U2786" i="1"/>
  <c r="U4758" i="1"/>
  <c r="U2860" i="1"/>
  <c r="U4929" i="1"/>
  <c r="U857" i="1"/>
  <c r="U1993" i="1"/>
  <c r="U2331" i="1"/>
  <c r="U4407" i="1"/>
  <c r="U1577" i="1"/>
  <c r="U4021" i="1"/>
  <c r="U4714" i="1"/>
  <c r="U4394" i="1"/>
  <c r="U453" i="1"/>
  <c r="U3112" i="1"/>
  <c r="U1578" i="1"/>
  <c r="U2687" i="1"/>
  <c r="U3866" i="1"/>
  <c r="U2319" i="1"/>
  <c r="U1271" i="1"/>
  <c r="U1120" i="1"/>
  <c r="U987" i="1"/>
  <c r="U2935" i="1"/>
  <c r="U994" i="1"/>
  <c r="U2641" i="1"/>
  <c r="U3714" i="1"/>
  <c r="U4788" i="1"/>
  <c r="U4757" i="1"/>
  <c r="U3287" i="1"/>
  <c r="U2334" i="1"/>
  <c r="U1860" i="1"/>
  <c r="U3814" i="1"/>
  <c r="U3621" i="1"/>
  <c r="U4342" i="1"/>
  <c r="U1160" i="1"/>
  <c r="U1802" i="1"/>
  <c r="U3543" i="1"/>
  <c r="U4822" i="1"/>
  <c r="U2914" i="1"/>
  <c r="U1024" i="1"/>
  <c r="U2203" i="1"/>
  <c r="U4724" i="1"/>
  <c r="U4536" i="1"/>
  <c r="U2332" i="1"/>
  <c r="U2137" i="1"/>
  <c r="U4055" i="1"/>
  <c r="U3170" i="1"/>
  <c r="U1826" i="1"/>
  <c r="U290" i="1"/>
  <c r="U4756" i="1"/>
  <c r="U3992" i="1"/>
  <c r="U4448" i="1"/>
  <c r="U4493" i="1"/>
  <c r="U1791" i="1"/>
  <c r="U3436" i="1"/>
  <c r="U4784" i="1"/>
  <c r="U3843" i="1"/>
  <c r="U4609" i="1"/>
  <c r="U4333" i="1"/>
  <c r="U2126" i="1"/>
  <c r="U2447" i="1"/>
  <c r="U4142" i="1"/>
  <c r="U393" i="1"/>
  <c r="U25" i="1"/>
  <c r="U349" i="1"/>
  <c r="U3031" i="1"/>
  <c r="U2418" i="1"/>
  <c r="U2746" i="1"/>
  <c r="U2817" i="1"/>
  <c r="U4722" i="1"/>
  <c r="U2783" i="1"/>
  <c r="U3854" i="1"/>
  <c r="U1310" i="1"/>
  <c r="U3545" i="1"/>
  <c r="U2394" i="1"/>
  <c r="U639" i="1"/>
  <c r="U2452" i="1"/>
  <c r="U155" i="1"/>
  <c r="U74" i="1"/>
  <c r="U1104" i="1"/>
  <c r="U407" i="1"/>
  <c r="U850" i="1"/>
  <c r="U2634" i="1"/>
  <c r="U4052" i="1"/>
  <c r="U1262" i="1"/>
  <c r="U1815" i="1"/>
  <c r="U3705" i="1"/>
  <c r="U3101" i="1"/>
  <c r="U1314" i="1"/>
  <c r="U3718" i="1"/>
  <c r="U671" i="1"/>
  <c r="U62" i="1"/>
  <c r="U576" i="1"/>
  <c r="U4859" i="1"/>
  <c r="U2919" i="1"/>
  <c r="U3339" i="1"/>
  <c r="U4671" i="1"/>
  <c r="U3652" i="1"/>
  <c r="U1979" i="1"/>
  <c r="U4299" i="1"/>
  <c r="U1246" i="1"/>
  <c r="U4817" i="1"/>
  <c r="U4176" i="1"/>
  <c r="U2956" i="1"/>
  <c r="U256" i="1"/>
  <c r="U2199" i="1"/>
  <c r="U3076" i="1"/>
  <c r="U1931" i="1"/>
  <c r="U2813" i="1"/>
  <c r="U2664" i="1"/>
  <c r="U812" i="1"/>
  <c r="U4958" i="1"/>
  <c r="U1582" i="1"/>
  <c r="U3190" i="1"/>
  <c r="U3434" i="1"/>
  <c r="U4654" i="1"/>
  <c r="U2296" i="1"/>
  <c r="U4499" i="1"/>
  <c r="U2300" i="1"/>
  <c r="U4372" i="1"/>
  <c r="U75" i="1"/>
  <c r="U4618" i="1"/>
  <c r="U4065" i="1"/>
  <c r="U2661" i="1"/>
  <c r="U3088" i="1"/>
  <c r="U1767" i="1"/>
  <c r="U225" i="1"/>
  <c r="U145" i="1"/>
  <c r="U892" i="1"/>
  <c r="U51" i="1"/>
  <c r="U2840" i="1"/>
  <c r="U739" i="1"/>
  <c r="U1002" i="1"/>
  <c r="U1121" i="1"/>
  <c r="U3458" i="1"/>
  <c r="U1608" i="1"/>
  <c r="U1248" i="1"/>
  <c r="U49" i="1"/>
  <c r="U2601" i="1"/>
  <c r="U4862" i="1"/>
  <c r="U3890" i="1"/>
  <c r="U1373" i="1"/>
  <c r="U686" i="1"/>
  <c r="U3397" i="1"/>
  <c r="U2034" i="1"/>
  <c r="U4152" i="1"/>
  <c r="U4317" i="1"/>
  <c r="U37" i="1"/>
  <c r="U2353" i="1"/>
  <c r="U3819" i="1"/>
  <c r="U1258" i="1"/>
  <c r="U1299" i="1"/>
  <c r="U409" i="1"/>
  <c r="U4472" i="1"/>
  <c r="U534" i="1"/>
  <c r="U2395" i="1"/>
  <c r="U3073" i="1"/>
  <c r="U4530" i="1"/>
  <c r="U111" i="1"/>
  <c r="U2258" i="1"/>
  <c r="U1607" i="1"/>
  <c r="U4791" i="1"/>
  <c r="U4459" i="1"/>
  <c r="U2895" i="1"/>
  <c r="U3943" i="1"/>
  <c r="U4823" i="1"/>
  <c r="U1123" i="1"/>
  <c r="U4597" i="1"/>
  <c r="U2455" i="1"/>
  <c r="U2528" i="1"/>
  <c r="U737" i="1"/>
  <c r="U505" i="1"/>
  <c r="U1178" i="1"/>
  <c r="U93" i="1"/>
  <c r="U2948" i="1"/>
  <c r="U4829" i="1"/>
  <c r="U3880" i="1"/>
  <c r="U2038" i="1"/>
  <c r="U4002" i="1"/>
  <c r="U4195" i="1"/>
  <c r="U3940" i="1"/>
  <c r="U1597" i="1"/>
  <c r="U4044" i="1"/>
  <c r="U1457" i="1"/>
  <c r="U4092" i="1"/>
  <c r="U3511" i="1"/>
  <c r="U257" i="1"/>
  <c r="U824" i="1"/>
  <c r="U4369" i="1"/>
  <c r="U1345" i="1"/>
  <c r="U3421" i="1"/>
  <c r="U2777" i="1"/>
  <c r="U964" i="1"/>
  <c r="U2121" i="1"/>
  <c r="U486" i="1"/>
  <c r="U3484" i="1"/>
  <c r="U4760" i="1"/>
  <c r="U2043" i="1"/>
  <c r="U2902" i="1"/>
  <c r="U1157" i="1"/>
  <c r="U4546" i="1"/>
  <c r="U3527" i="1"/>
  <c r="U2133" i="1"/>
  <c r="U4644" i="1"/>
  <c r="U2600" i="1"/>
  <c r="U3977" i="1"/>
  <c r="U4782" i="1"/>
  <c r="U1294" i="1"/>
  <c r="U2590" i="1"/>
  <c r="U2036" i="1"/>
  <c r="U4039" i="1"/>
  <c r="U511" i="1"/>
  <c r="U1754" i="1"/>
  <c r="U2224" i="1"/>
  <c r="U4814" i="1"/>
  <c r="U2503" i="1"/>
  <c r="U3463" i="1"/>
  <c r="U2206" i="1"/>
  <c r="U4495" i="1"/>
  <c r="U4689" i="1"/>
  <c r="U2932" i="1"/>
  <c r="U4628" i="1"/>
  <c r="U3093" i="1"/>
  <c r="U657" i="1"/>
  <c r="U1427" i="1"/>
  <c r="U4575" i="1"/>
  <c r="U1119" i="1"/>
  <c r="U4349" i="1"/>
  <c r="U1584" i="1"/>
  <c r="U1076" i="1"/>
  <c r="U4544" i="1"/>
  <c r="U2861" i="1"/>
  <c r="U693" i="1"/>
  <c r="U3578" i="1"/>
  <c r="U3164" i="1"/>
  <c r="U2583" i="1"/>
  <c r="U2316" i="1"/>
  <c r="U2290" i="1"/>
  <c r="U1461" i="1"/>
  <c r="U1685" i="1"/>
  <c r="U2773" i="1"/>
  <c r="U1850" i="1"/>
  <c r="U1308" i="1"/>
  <c r="U3689" i="1"/>
  <c r="U2072" i="1"/>
  <c r="U1321" i="1"/>
  <c r="U3267" i="1"/>
  <c r="U4887" i="1"/>
  <c r="U3688" i="1"/>
  <c r="U1478" i="1"/>
  <c r="U4586" i="1"/>
  <c r="U3221" i="1"/>
  <c r="U3380" i="1"/>
  <c r="U1786" i="1"/>
  <c r="U2998" i="1"/>
  <c r="U83" i="1"/>
  <c r="U3669" i="1"/>
  <c r="U1490" i="1"/>
  <c r="U4350" i="1"/>
  <c r="U122" i="1"/>
  <c r="U2236" i="1"/>
  <c r="U4896" i="1"/>
  <c r="U2372" i="1"/>
  <c r="U2346" i="1"/>
  <c r="U2226" i="1"/>
  <c r="U4677" i="1"/>
  <c r="U3855" i="1"/>
  <c r="U113" i="1"/>
  <c r="U2964" i="1"/>
  <c r="U2088" i="1"/>
  <c r="U4090" i="1"/>
  <c r="U1745" i="1"/>
  <c r="U2891" i="1"/>
  <c r="U1809" i="1"/>
  <c r="U846" i="1"/>
  <c r="U1717" i="1"/>
  <c r="U704" i="1"/>
  <c r="U735" i="1"/>
  <c r="U1049" i="1"/>
  <c r="U3467" i="1"/>
  <c r="U1419" i="1"/>
  <c r="U277" i="1"/>
  <c r="U382" i="1"/>
  <c r="U2018" i="1"/>
  <c r="U4344" i="1"/>
  <c r="U4490" i="1"/>
  <c r="U4529" i="1"/>
  <c r="U3604" i="1"/>
  <c r="U4458" i="1"/>
  <c r="U347" i="1"/>
  <c r="U4867" i="1"/>
  <c r="U537" i="1"/>
  <c r="U3143" i="1"/>
  <c r="U2598" i="1"/>
  <c r="U573" i="1"/>
  <c r="U4552" i="1"/>
  <c r="U1696" i="1"/>
  <c r="U1806" i="1"/>
  <c r="U3374" i="1"/>
  <c r="U319" i="1"/>
  <c r="U759" i="1"/>
  <c r="U325" i="1"/>
  <c r="U3289" i="1"/>
  <c r="U834" i="1"/>
  <c r="U3223" i="1"/>
  <c r="U1197" i="1"/>
  <c r="U4084" i="1"/>
  <c r="U2913" i="1"/>
  <c r="U1395" i="1"/>
  <c r="U2464" i="1"/>
  <c r="U3703" i="1"/>
  <c r="U2963" i="1"/>
  <c r="U4989" i="1"/>
  <c r="U1122" i="1"/>
  <c r="U3276" i="1"/>
  <c r="U1089" i="1"/>
  <c r="U3205" i="1"/>
  <c r="U673" i="1"/>
  <c r="U3326" i="1"/>
  <c r="U1136" i="1"/>
  <c r="U3071" i="1"/>
  <c r="U2123" i="1"/>
  <c r="U2338" i="1"/>
  <c r="U818" i="1"/>
  <c r="U2374" i="1"/>
  <c r="U506" i="1"/>
  <c r="U848" i="1"/>
  <c r="U2152" i="1"/>
  <c r="U4674" i="1"/>
  <c r="U2662" i="1"/>
  <c r="U1124" i="1"/>
  <c r="U2732" i="1"/>
  <c r="U2912" i="1"/>
  <c r="U3026" i="1"/>
  <c r="U333" i="1"/>
  <c r="U3998" i="1"/>
  <c r="U4348" i="1"/>
  <c r="U4650" i="1"/>
  <c r="U3862" i="1"/>
  <c r="U2247" i="1"/>
  <c r="U540" i="1"/>
  <c r="U2909" i="1"/>
  <c r="U2172" i="1"/>
  <c r="U4064" i="1"/>
  <c r="U4318" i="1"/>
  <c r="U3774" i="1"/>
  <c r="U995" i="1"/>
  <c r="U3801" i="1"/>
  <c r="U4374" i="1"/>
  <c r="U3881" i="1"/>
  <c r="U4114" i="1"/>
  <c r="U4419" i="1"/>
  <c r="U4183" i="1"/>
  <c r="U4857" i="1"/>
  <c r="U3274" i="1"/>
  <c r="U2955" i="1"/>
  <c r="U4033" i="1"/>
  <c r="U4716" i="1"/>
  <c r="U1493" i="1"/>
  <c r="U1557" i="1"/>
  <c r="U2408" i="1"/>
  <c r="U4640" i="1"/>
  <c r="U590" i="1"/>
  <c r="U1236" i="1"/>
  <c r="U1525" i="1"/>
  <c r="U3820" i="1"/>
  <c r="U2118" i="1"/>
  <c r="U4145" i="1"/>
  <c r="U1195" i="1"/>
  <c r="U2811" i="1"/>
  <c r="U4181" i="1"/>
  <c r="U3418" i="1"/>
  <c r="U170" i="1"/>
  <c r="U2429" i="1"/>
  <c r="U303" i="1"/>
  <c r="U406" i="1"/>
  <c r="U2007" i="1"/>
  <c r="U4229" i="1"/>
  <c r="U4383" i="1"/>
  <c r="U3580" i="1"/>
  <c r="U3231" i="1"/>
  <c r="U4478" i="1"/>
  <c r="U799" i="1"/>
  <c r="U2663" i="1"/>
  <c r="U291" i="1"/>
  <c r="U2343" i="1"/>
  <c r="U1651" i="1"/>
  <c r="U3248" i="1"/>
  <c r="U3953" i="1"/>
  <c r="U4231" i="1"/>
  <c r="U218" i="1"/>
  <c r="U624" i="1"/>
  <c r="U676" i="1"/>
  <c r="U1292" i="1"/>
  <c r="U2518" i="1"/>
  <c r="U4198" i="1"/>
  <c r="U1268" i="1"/>
  <c r="U2585" i="1"/>
  <c r="U2012" i="1"/>
  <c r="U1150" i="1"/>
  <c r="U3309" i="1"/>
  <c r="U3609" i="1"/>
  <c r="U2312" i="1"/>
  <c r="U2657" i="1"/>
  <c r="U1919" i="1"/>
  <c r="U1835" i="1"/>
  <c r="U4941" i="1"/>
  <c r="U1565" i="1"/>
  <c r="U4652" i="1"/>
  <c r="U2717" i="1"/>
  <c r="U2307" i="1"/>
  <c r="U3084" i="1"/>
  <c r="U392" i="1"/>
  <c r="U4746" i="1"/>
  <c r="U4918" i="1"/>
  <c r="U958" i="1"/>
  <c r="U2759" i="1"/>
  <c r="U2879" i="1"/>
  <c r="U632" i="1"/>
  <c r="U1377" i="1"/>
  <c r="U984" i="1"/>
  <c r="U2994" i="1"/>
  <c r="U733" i="1"/>
  <c r="U1227" i="1"/>
  <c r="U4409" i="1"/>
  <c r="U717" i="1"/>
  <c r="U4118" i="1"/>
  <c r="U3312" i="1"/>
  <c r="U2232" i="1"/>
  <c r="U3787" i="1"/>
  <c r="U4734" i="1"/>
  <c r="U945" i="1"/>
  <c r="U2413" i="1"/>
  <c r="U2466" i="1"/>
  <c r="U2704" i="1"/>
  <c r="U925" i="1"/>
  <c r="U4508" i="1"/>
  <c r="U2837" i="1"/>
  <c r="U1639" i="1"/>
  <c r="U1149" i="1"/>
  <c r="U92" i="1"/>
  <c r="U4255" i="1"/>
  <c r="U1438" i="1"/>
  <c r="U1175" i="1"/>
  <c r="U4059" i="1"/>
  <c r="U4061" i="1"/>
  <c r="U767" i="1"/>
  <c r="U4569" i="1"/>
  <c r="U2575" i="1"/>
  <c r="U1039" i="1"/>
  <c r="U2074" i="1"/>
  <c r="U3716" i="1"/>
  <c r="U1189" i="1"/>
  <c r="U2355" i="1"/>
  <c r="U2498" i="1"/>
  <c r="U4160" i="1"/>
  <c r="U548" i="1"/>
  <c r="U1625" i="1"/>
  <c r="U4755" i="1"/>
  <c r="U2348" i="1"/>
  <c r="U4968" i="1"/>
  <c r="U3206" i="1"/>
  <c r="U4329" i="1"/>
  <c r="U1567" i="1"/>
  <c r="U4378" i="1"/>
  <c r="U2655" i="1"/>
  <c r="U341" i="1"/>
  <c r="U4444" i="1"/>
  <c r="U3028" i="1"/>
  <c r="U1526" i="1"/>
  <c r="U940" i="1"/>
  <c r="U825" i="1"/>
  <c r="U129" i="1"/>
  <c r="U3166" i="1"/>
  <c r="U2697" i="1"/>
  <c r="U2441" i="1"/>
  <c r="U3137" i="1"/>
  <c r="U712" i="1"/>
  <c r="U1728" i="1"/>
  <c r="U2500" i="1"/>
  <c r="U3923" i="1"/>
  <c r="U1382" i="1"/>
  <c r="U2183" i="1"/>
  <c r="U4202" i="1"/>
  <c r="U1827" i="1"/>
  <c r="U3008" i="1"/>
  <c r="U2863" i="1"/>
  <c r="U4580" i="1"/>
  <c r="U1744" i="1"/>
  <c r="U2354" i="1"/>
  <c r="U2474" i="1"/>
  <c r="U2604" i="1"/>
  <c r="U3224" i="1"/>
  <c r="U373" i="1"/>
  <c r="U4001" i="1"/>
  <c r="U4702" i="1"/>
  <c r="U4127" i="1"/>
  <c r="U2820" i="1"/>
  <c r="U989" i="1"/>
  <c r="U2992" i="1"/>
  <c r="U1272" i="1"/>
  <c r="U2222" i="1"/>
  <c r="U280" i="1"/>
  <c r="U1131" i="1"/>
  <c r="U1241" i="1"/>
  <c r="U4138" i="1"/>
  <c r="U2656" i="1"/>
  <c r="U3509" i="1"/>
  <c r="U101" i="1"/>
  <c r="U637" i="1"/>
  <c r="U4482" i="1"/>
  <c r="U3929" i="1"/>
  <c r="U2111" i="1"/>
  <c r="U4843" i="1"/>
  <c r="U2870" i="1"/>
  <c r="U498" i="1"/>
  <c r="U4778" i="1"/>
  <c r="U3005" i="1"/>
  <c r="U228" i="1"/>
  <c r="U629" i="1"/>
  <c r="U3135" i="1"/>
  <c r="U591" i="1"/>
  <c r="U1313" i="1"/>
  <c r="U4761" i="1"/>
  <c r="U993" i="1"/>
  <c r="U3225" i="1"/>
  <c r="U4485" i="1"/>
  <c r="U278" i="1"/>
  <c r="U1680" i="1"/>
  <c r="U2940" i="1"/>
  <c r="U1233" i="1"/>
  <c r="U910" i="1"/>
  <c r="U2723" i="1"/>
  <c r="U3856" i="1"/>
  <c r="U3697" i="1"/>
  <c r="U1638" i="1"/>
  <c r="U1590" i="1"/>
  <c r="U1955" i="1"/>
  <c r="U1186" i="1"/>
  <c r="U465" i="1"/>
  <c r="U3832" i="1"/>
  <c r="U3725" i="1"/>
  <c r="U1770" i="1"/>
  <c r="U968" i="1"/>
  <c r="U2404" i="1"/>
  <c r="U941" i="1"/>
  <c r="U1343" i="1"/>
  <c r="U4071" i="1"/>
  <c r="U4171" i="1"/>
  <c r="U3045" i="1"/>
  <c r="U2071" i="1"/>
  <c r="U3522" i="1"/>
  <c r="U2377" i="1"/>
  <c r="U1145" i="1"/>
  <c r="U2928" i="1"/>
  <c r="U2789" i="1"/>
  <c r="U4953" i="1"/>
  <c r="U2995" i="1"/>
  <c r="U2432" i="1"/>
  <c r="U2473" i="1"/>
  <c r="U3858" i="1"/>
  <c r="U3056" i="1"/>
  <c r="U3539" i="1"/>
  <c r="U4047" i="1"/>
  <c r="U3749" i="1"/>
  <c r="U1337" i="1"/>
  <c r="U1658" i="1"/>
  <c r="U572" i="1"/>
  <c r="U4996" i="1"/>
  <c r="U1081" i="1"/>
  <c r="U2405" i="1"/>
  <c r="U1681" i="1"/>
  <c r="U3813" i="1"/>
  <c r="U4144" i="1"/>
  <c r="U2011" i="1"/>
  <c r="U1965" i="1"/>
  <c r="U2576" i="1"/>
  <c r="U2812" i="1"/>
  <c r="U2062" i="1"/>
  <c r="U1117" i="1"/>
  <c r="U4803" i="1"/>
  <c r="U2915" i="1"/>
  <c r="U4302" i="1"/>
  <c r="U730" i="1"/>
  <c r="U1739" i="1"/>
  <c r="U3754" i="1"/>
  <c r="U1781" i="1"/>
  <c r="U3420" i="1"/>
  <c r="U4612" i="1"/>
  <c r="U4538" i="1"/>
  <c r="U167" i="1"/>
  <c r="U178" i="1"/>
  <c r="U3402" i="1"/>
  <c r="U4625" i="1"/>
  <c r="U2522" i="1"/>
  <c r="U4892" i="1"/>
  <c r="U2069" i="1"/>
  <c r="U2978" i="1"/>
  <c r="U783" i="1"/>
  <c r="U1409" i="1"/>
  <c r="U3125" i="1"/>
  <c r="U2322" i="1"/>
  <c r="U865" i="1"/>
  <c r="U4269" i="1"/>
  <c r="U3803" i="1"/>
  <c r="U4774" i="1"/>
  <c r="U870" i="1"/>
  <c r="U4920" i="1"/>
  <c r="U2836" i="1"/>
  <c r="U1889" i="1"/>
  <c r="U2254" i="1"/>
  <c r="U588" i="1"/>
  <c r="U1911" i="1"/>
  <c r="U3510" i="1"/>
  <c r="U3657" i="1"/>
  <c r="U3124" i="1"/>
  <c r="U553" i="1"/>
  <c r="U4711" i="1"/>
  <c r="U788" i="1"/>
  <c r="U2147" i="1"/>
  <c r="U1172" i="1"/>
  <c r="U924" i="1"/>
  <c r="U327" i="1"/>
  <c r="U3690" i="1"/>
  <c r="U1619" i="1"/>
  <c r="U4549" i="1"/>
  <c r="U3095" i="1"/>
  <c r="U4585" i="1"/>
  <c r="U3515" i="1"/>
  <c r="U1944" i="1"/>
  <c r="U956" i="1"/>
  <c r="U3955" i="1"/>
  <c r="U641" i="1"/>
  <c r="U1037" i="1"/>
  <c r="U2765" i="1"/>
  <c r="U3786" i="1"/>
  <c r="U2770" i="1"/>
  <c r="U2989" i="1"/>
  <c r="U2420" i="1"/>
  <c r="U1201" i="1"/>
  <c r="U1278" i="1"/>
  <c r="U3424" i="1"/>
  <c r="U4161" i="1"/>
  <c r="U210" i="1"/>
  <c r="U951" i="1"/>
  <c r="U2675" i="1"/>
  <c r="U1093" i="1"/>
  <c r="U3789" i="1"/>
  <c r="U1906" i="1"/>
  <c r="U3217" i="1"/>
  <c r="U4320" i="1"/>
  <c r="U1319" i="1"/>
  <c r="U757" i="1"/>
  <c r="U2774" i="1"/>
  <c r="U2048" i="1"/>
  <c r="U617" i="1"/>
  <c r="U2706" i="1"/>
  <c r="U1810" i="1"/>
  <c r="U4437" i="1"/>
  <c r="U1516" i="1"/>
  <c r="U4873" i="1"/>
  <c r="U1570" i="1"/>
  <c r="U1402" i="1"/>
  <c r="U264" i="1"/>
  <c r="U521" i="1"/>
  <c r="U4866" i="1"/>
  <c r="U480" i="1"/>
  <c r="U3132" i="1"/>
  <c r="U4860" i="1"/>
  <c r="U4916" i="1"/>
  <c r="U727" i="1"/>
  <c r="U1156" i="1"/>
  <c r="U678" i="1"/>
  <c r="U397" i="1"/>
  <c r="U3145" i="1"/>
  <c r="U1084" i="1"/>
  <c r="U3521" i="1"/>
  <c r="U3712" i="1"/>
  <c r="U2213" i="1"/>
  <c r="U1912" i="1"/>
  <c r="U4079" i="1"/>
  <c r="U2398" i="1"/>
  <c r="U104" i="1"/>
  <c r="U1914" i="1"/>
  <c r="U3341" i="1"/>
  <c r="U777" i="1"/>
  <c r="U4026" i="1"/>
  <c r="U535" i="1"/>
  <c r="U2569" i="1"/>
  <c r="U305" i="1"/>
  <c r="U389" i="1"/>
  <c r="U2289" i="1"/>
  <c r="U4634" i="1"/>
  <c r="U1165" i="1"/>
  <c r="U36" i="1"/>
  <c r="U3519" i="1"/>
  <c r="U2758" i="1"/>
  <c r="U891" i="1"/>
  <c r="U4990" i="1"/>
  <c r="U3513" i="1"/>
  <c r="U3560" i="1"/>
  <c r="U322" i="1"/>
  <c r="U484" i="1"/>
  <c r="U140" i="1"/>
  <c r="U719" i="1"/>
  <c r="U2083" i="1"/>
  <c r="U1950" i="1"/>
  <c r="U4607" i="1"/>
  <c r="U916" i="1"/>
  <c r="U4188" i="1"/>
  <c r="U708" i="1"/>
  <c r="U3432" i="1"/>
  <c r="U2969" i="1"/>
  <c r="U2475" i="1"/>
  <c r="U2042" i="1"/>
  <c r="U839" i="1"/>
  <c r="U4875" i="1"/>
  <c r="U1113" i="1"/>
  <c r="U3044" i="1"/>
  <c r="U2801" i="1"/>
  <c r="U1328" i="1"/>
  <c r="U3771" i="1"/>
  <c r="U4449" i="1"/>
  <c r="U1875" i="1"/>
  <c r="U1795" i="1"/>
  <c r="U1883" i="1"/>
  <c r="U4279" i="1"/>
  <c r="U2270" i="1"/>
  <c r="U1383" i="1"/>
  <c r="U4662" i="1"/>
  <c r="U3105" i="1"/>
  <c r="U1901" i="1"/>
  <c r="U2356" i="1"/>
  <c r="U3863" i="1"/>
  <c r="U2805" i="1"/>
  <c r="U90" i="1"/>
  <c r="U4289" i="1"/>
  <c r="U3860" i="1"/>
  <c r="U952" i="1"/>
  <c r="U648" i="1"/>
  <c r="U1380" i="1"/>
  <c r="U3106" i="1"/>
  <c r="U3917" i="1"/>
  <c r="U4780" i="1"/>
  <c r="U1834" i="1"/>
  <c r="U1501" i="1"/>
  <c r="U1481" i="1"/>
  <c r="U619" i="1"/>
  <c r="U219" i="1"/>
  <c r="U2235" i="1"/>
  <c r="U1216" i="1"/>
  <c r="U353" i="1"/>
  <c r="U29" i="1"/>
  <c r="U2538" i="1"/>
  <c r="U1134" i="1"/>
  <c r="U4436" i="1"/>
  <c r="U1601" i="1"/>
  <c r="U3678" i="1"/>
  <c r="U3541" i="1"/>
  <c r="U296" i="1"/>
  <c r="U622" i="1"/>
  <c r="U2828" i="1"/>
  <c r="U2285" i="1"/>
  <c r="U797" i="1"/>
  <c r="U1480" i="1"/>
  <c r="U2606" i="1"/>
  <c r="U4414" i="1"/>
  <c r="U2241" i="1"/>
  <c r="U1672" i="1"/>
  <c r="U3474" i="1"/>
  <c r="U2767" i="1"/>
  <c r="U1954" i="1"/>
  <c r="U328" i="1"/>
  <c r="U677" i="1"/>
  <c r="U4801" i="1"/>
  <c r="U3322" i="1"/>
  <c r="U88" i="1"/>
  <c r="U2699" i="1"/>
  <c r="U2903" i="1"/>
  <c r="U3579" i="1"/>
  <c r="U4421" i="1"/>
  <c r="U1538" i="1"/>
  <c r="U4088" i="1"/>
  <c r="U365" i="1"/>
  <c r="U2933" i="1"/>
  <c r="U3296" i="1"/>
  <c r="U4237" i="1"/>
  <c r="U2170" i="1"/>
  <c r="U1978" i="1"/>
  <c r="U2109" i="1"/>
  <c r="U1182" i="1"/>
  <c r="U2015" i="1"/>
  <c r="U1587" i="1"/>
  <c r="U442" i="1"/>
  <c r="U725" i="1"/>
  <c r="U4094" i="1"/>
  <c r="U1881" i="1"/>
  <c r="U2636" i="1"/>
  <c r="U2496" i="1"/>
  <c r="U2829" i="1"/>
  <c r="U4205" i="1"/>
  <c r="U726" i="1"/>
  <c r="U4335" i="1"/>
  <c r="U48" i="1"/>
  <c r="U1366" i="1"/>
  <c r="U716" i="1"/>
  <c r="U260" i="1"/>
  <c r="U4519" i="1"/>
  <c r="U1069" i="1"/>
  <c r="U1001" i="1"/>
  <c r="U4189" i="1"/>
  <c r="U3883" i="1"/>
  <c r="U1702" i="1"/>
  <c r="U3043" i="1"/>
  <c r="U3486" i="1"/>
  <c r="U592" i="1"/>
  <c r="U4286" i="1"/>
  <c r="U4475" i="1"/>
  <c r="U3610" i="1"/>
  <c r="U2839" i="1"/>
  <c r="U4211" i="1"/>
  <c r="U2341" i="1"/>
  <c r="U4153" i="1"/>
  <c r="U1230" i="1"/>
  <c r="U804" i="1"/>
  <c r="U3852" i="1"/>
  <c r="U3944" i="1"/>
  <c r="U2215" i="1"/>
  <c r="U3696" i="1"/>
  <c r="U4210" i="1"/>
  <c r="U3851" i="1"/>
  <c r="U4140" i="1"/>
  <c r="U4557" i="1"/>
  <c r="U3979" i="1"/>
  <c r="U1890" i="1"/>
  <c r="U3889" i="1"/>
  <c r="U4555" i="1"/>
  <c r="U284" i="1"/>
  <c r="U1475" i="1"/>
  <c r="U138" i="1"/>
  <c r="U3538" i="1"/>
  <c r="U114" i="1"/>
  <c r="U4185" i="1"/>
  <c r="U4387" i="1"/>
  <c r="U1225" i="1"/>
  <c r="U2970" i="1"/>
  <c r="U4751" i="1"/>
  <c r="U4532" i="1"/>
  <c r="U936" i="1"/>
  <c r="U3920" i="1"/>
  <c r="U1804" i="1"/>
  <c r="U2041" i="1"/>
  <c r="U3950" i="1"/>
  <c r="U3382" i="1"/>
  <c r="U223" i="1"/>
  <c r="U562" i="1"/>
  <c r="U1370" i="1"/>
  <c r="U431" i="1"/>
  <c r="U4224" i="1"/>
  <c r="U4568" i="1"/>
  <c r="U4035" i="1"/>
  <c r="U4707" i="1"/>
  <c r="U1562" i="1"/>
  <c r="U3614" i="1"/>
  <c r="U4241" i="1"/>
  <c r="U3222" i="1"/>
  <c r="U4067" i="1"/>
  <c r="U4619" i="1"/>
  <c r="U2449" i="1"/>
  <c r="U26" i="1"/>
  <c r="U3810" i="1"/>
  <c r="U1953" i="1"/>
  <c r="U4617" i="1"/>
  <c r="U1055" i="1"/>
  <c r="U3246" i="1"/>
  <c r="U3426" i="1"/>
  <c r="U4030" i="1"/>
  <c r="U1017" i="1"/>
  <c r="U3048" i="1"/>
  <c r="U4577" i="1"/>
  <c r="U2986" i="1"/>
  <c r="U2352" i="1"/>
  <c r="U4322" i="1"/>
  <c r="U1563" i="1"/>
  <c r="U3360" i="1"/>
  <c r="U2588" i="1"/>
  <c r="U1645" i="1"/>
  <c r="U1196" i="1"/>
  <c r="U1237" i="1"/>
  <c r="U1489" i="1"/>
  <c r="U2676" i="1"/>
  <c r="U3726" i="1"/>
  <c r="U1515" i="1"/>
  <c r="U3298" i="1"/>
  <c r="U343" i="1"/>
  <c r="U2718" i="1"/>
  <c r="U3331" i="1"/>
  <c r="U551" i="1"/>
  <c r="U404" i="1"/>
  <c r="U2831" i="1"/>
  <c r="U1655" i="1"/>
  <c r="U4951" i="1"/>
  <c r="U2872" i="1"/>
  <c r="U4872" i="1"/>
  <c r="U2669" i="1"/>
  <c r="U4559" i="1"/>
  <c r="U715" i="1"/>
  <c r="U4691" i="1"/>
  <c r="U18" i="1"/>
  <c r="U445" i="1"/>
  <c r="U4263" i="1"/>
  <c r="U1192" i="1"/>
  <c r="U4594" i="1"/>
  <c r="U386" i="1"/>
  <c r="U1085" i="1"/>
  <c r="U3235" i="1"/>
  <c r="U1342" i="1"/>
  <c r="U2365" i="1"/>
  <c r="U3067" i="1"/>
  <c r="U1009" i="1"/>
  <c r="U98" i="1"/>
  <c r="U4193" i="1"/>
  <c r="U2242" i="1"/>
  <c r="U1989" i="1"/>
  <c r="U2997" i="1"/>
  <c r="U4874" i="1"/>
  <c r="U3664" i="1"/>
  <c r="U1921" i="1"/>
  <c r="U27" i="1"/>
  <c r="U4389" i="1"/>
  <c r="U2219" i="1"/>
  <c r="U1038" i="1"/>
  <c r="U2063" i="1"/>
  <c r="U1559" i="1"/>
  <c r="U4428" i="1"/>
  <c r="U205" i="1"/>
  <c r="U4217" i="1"/>
  <c r="U2278" i="1"/>
  <c r="U1927" i="1"/>
  <c r="U1973" i="1"/>
  <c r="U3229" i="1"/>
  <c r="U4984" i="1"/>
  <c r="U1249" i="1"/>
  <c r="U1514" i="1"/>
  <c r="U4914" i="1"/>
  <c r="U1283" i="1"/>
  <c r="U3413" i="1"/>
  <c r="U428" i="1"/>
  <c r="U2175" i="1"/>
  <c r="U2910" i="1"/>
  <c r="U78" i="1"/>
  <c r="U1340" i="1"/>
  <c r="U1333" i="1"/>
  <c r="U4845" i="1"/>
  <c r="U3216" i="1"/>
  <c r="U4622" i="1"/>
  <c r="U3710" i="1"/>
  <c r="U1865" i="1"/>
  <c r="U2775" i="1"/>
  <c r="U2244" i="1"/>
  <c r="U116" i="1"/>
  <c r="U1851" i="1"/>
  <c r="U1309" i="1"/>
  <c r="U4169" i="1"/>
  <c r="U3337" i="1"/>
  <c r="U3370" i="1"/>
  <c r="U634" i="1"/>
  <c r="U3949" i="1"/>
  <c r="U1242" i="1"/>
  <c r="U3042" i="1"/>
  <c r="U2859" i="1"/>
  <c r="U1566" i="1"/>
  <c r="U1413" i="1"/>
  <c r="U4965" i="1"/>
  <c r="U1074" i="1"/>
  <c r="U3130" i="1"/>
  <c r="U1867" i="1"/>
  <c r="U457" i="1"/>
  <c r="U4497" i="1"/>
  <c r="U292" i="1"/>
  <c r="U3416" i="1"/>
  <c r="U2284" i="1"/>
  <c r="U3385" i="1"/>
  <c r="U10" i="1"/>
  <c r="U3083" i="1"/>
  <c r="U1968" i="1"/>
  <c r="U2618" i="1"/>
  <c r="U3176" i="1"/>
  <c r="U889" i="1"/>
  <c r="U2519" i="1"/>
  <c r="U2040" i="1"/>
  <c r="U929" i="1"/>
  <c r="U949" i="1"/>
  <c r="U2301" i="1"/>
  <c r="U4380" i="1"/>
  <c r="U4879" i="1"/>
  <c r="U1200" i="1"/>
  <c r="U1963" i="1"/>
  <c r="U1005" i="1"/>
  <c r="U4762" i="1"/>
  <c r="U4004" i="1"/>
  <c r="U4422" i="1"/>
  <c r="U3182" i="1"/>
  <c r="U2231" i="1"/>
  <c r="U1086" i="1"/>
  <c r="U909" i="1"/>
  <c r="U3306" i="1"/>
  <c r="U3684" i="1"/>
  <c r="U4804" i="1"/>
  <c r="U4128" i="1"/>
  <c r="U2977" i="1"/>
  <c r="U4501" i="1"/>
  <c r="U4583" i="1"/>
  <c r="U3988" i="1"/>
  <c r="U4182" i="1"/>
  <c r="U2439" i="1"/>
  <c r="U3435" i="1"/>
  <c r="U4197" i="1"/>
  <c r="U3503" i="1"/>
  <c r="U3107" i="1"/>
  <c r="U4403" i="1"/>
  <c r="U2458" i="1"/>
  <c r="U3633" i="1"/>
  <c r="U299" i="1"/>
  <c r="U2045" i="1"/>
  <c r="U3747" i="1"/>
  <c r="U4749" i="1"/>
  <c r="U1050" i="1"/>
  <c r="U245" i="1"/>
  <c r="U182" i="1"/>
  <c r="U1844" i="1"/>
  <c r="U4815" i="1"/>
  <c r="U2530" i="1"/>
  <c r="U3499" i="1"/>
  <c r="U4681" i="1"/>
  <c r="U3437" i="1"/>
  <c r="U2266" i="1"/>
  <c r="U4032" i="1"/>
  <c r="U531" i="1"/>
  <c r="U4392" i="1"/>
  <c r="U4050" i="1"/>
  <c r="U1167" i="1"/>
  <c r="U1267" i="1"/>
  <c r="U4024" i="1"/>
  <c r="U2453" i="1"/>
  <c r="U4294" i="1"/>
  <c r="U1503" i="1"/>
  <c r="U4162" i="1"/>
  <c r="U1431" i="1"/>
  <c r="U4426" i="1"/>
  <c r="U234" i="1"/>
  <c r="U1420" i="1"/>
  <c r="U4824" i="1"/>
  <c r="U3185" i="1"/>
  <c r="U773" i="1"/>
  <c r="U1905" i="1"/>
  <c r="U4994" i="1"/>
  <c r="U339" i="1"/>
  <c r="U1097" i="1"/>
  <c r="U128" i="1"/>
  <c r="U4385" i="1"/>
  <c r="U467" i="1"/>
  <c r="U4528" i="1"/>
  <c r="U3465" i="1"/>
  <c r="U95" i="1"/>
  <c r="U4831" i="1"/>
  <c r="U776" i="1"/>
  <c r="U4720" i="1"/>
  <c r="U2460" i="1"/>
  <c r="U3252" i="1"/>
  <c r="U1870" i="1"/>
  <c r="U636" i="1"/>
  <c r="U4768" i="1"/>
  <c r="U3167" i="1"/>
  <c r="U4521" i="1"/>
  <c r="U3919" i="1"/>
  <c r="U4420" i="1"/>
  <c r="U973" i="1"/>
  <c r="U2110" i="1"/>
  <c r="U3256" i="1"/>
  <c r="U2075" i="1"/>
  <c r="U2459" i="1"/>
  <c r="U1045" i="1"/>
  <c r="U4651" i="1"/>
  <c r="U3628" i="1"/>
  <c r="U1245" i="1"/>
  <c r="U3257" i="1"/>
  <c r="U3299" i="1"/>
  <c r="U3313" i="1"/>
  <c r="U1554" i="1"/>
  <c r="U4399" i="1"/>
  <c r="U2112" i="1"/>
  <c r="U3959" i="1"/>
  <c r="U4201" i="1"/>
  <c r="U4883" i="1"/>
  <c r="U4943" i="1"/>
  <c r="U2440" i="1"/>
  <c r="U3249" i="1"/>
  <c r="U2711" i="1"/>
  <c r="U3393" i="1"/>
  <c r="U2678" i="1"/>
  <c r="U3830" i="1"/>
  <c r="U3332" i="1"/>
  <c r="U2190" i="1"/>
  <c r="U1707" i="1"/>
  <c r="U2342" i="1"/>
  <c r="U2603" i="1"/>
  <c r="U243" i="1"/>
  <c r="U1859" i="1"/>
  <c r="U2344" i="1"/>
  <c r="U3344" i="1"/>
  <c r="U2900" i="1"/>
  <c r="U2517" i="1"/>
  <c r="U3598" i="1"/>
  <c r="U610" i="1"/>
  <c r="U4117" i="1"/>
  <c r="U4600" i="1"/>
  <c r="U4070" i="1"/>
  <c r="U4375" i="1"/>
  <c r="U4095" i="1"/>
  <c r="U1137" i="1"/>
  <c r="U833" i="1"/>
  <c r="U546" i="1"/>
  <c r="U3033" i="1"/>
  <c r="U1985" i="1"/>
  <c r="U1100" i="1"/>
  <c r="U3373" i="1"/>
  <c r="U4642" i="1"/>
  <c r="U410" i="1"/>
  <c r="U1485" i="1"/>
  <c r="U3931" i="1"/>
  <c r="U293" i="1"/>
  <c r="U950" i="1"/>
  <c r="U1553" i="1"/>
  <c r="U4809" i="1"/>
  <c r="U4912" i="1"/>
  <c r="U4997" i="1"/>
  <c r="U4254" i="1"/>
  <c r="U981" i="1"/>
  <c r="U1848" i="1"/>
  <c r="U3695" i="1"/>
  <c r="U4363" i="1"/>
  <c r="U2677" i="1"/>
  <c r="U4977" i="1"/>
  <c r="U430" i="1"/>
  <c r="U1837" i="1"/>
  <c r="U3954" i="1"/>
  <c r="U3727" i="1"/>
  <c r="U4699" i="1"/>
  <c r="U2875" i="1"/>
  <c r="U1703" i="1"/>
  <c r="U2535" i="1"/>
  <c r="U361" i="1"/>
  <c r="U3993" i="1"/>
  <c r="U2800" i="1"/>
  <c r="U1821" i="1"/>
  <c r="U3295" i="1"/>
  <c r="U3090" i="1"/>
  <c r="U207" i="1"/>
  <c r="U1070" i="1"/>
  <c r="U4303" i="1"/>
  <c r="U3738" i="1"/>
  <c r="U688" i="1"/>
  <c r="U4888" i="1"/>
  <c r="U3662" i="1"/>
  <c r="U2098" i="1"/>
  <c r="U195" i="1"/>
  <c r="U3466" i="1"/>
  <c r="U1492" i="1"/>
  <c r="U3053" i="1"/>
  <c r="U314" i="1"/>
  <c r="U3721" i="1"/>
  <c r="U3951" i="1"/>
  <c r="U1519" i="1"/>
  <c r="U561" i="1"/>
  <c r="U19" i="1"/>
  <c r="U2993" i="1"/>
  <c r="U1334" i="1"/>
  <c r="U1743" i="1"/>
  <c r="U4194" i="1"/>
  <c r="U4805" i="1"/>
  <c r="U880" i="1"/>
  <c r="U4970" i="1"/>
  <c r="U3994" i="1"/>
  <c r="U4573" i="1"/>
  <c r="U838" i="1"/>
  <c r="U3126" i="1"/>
  <c r="U1273" i="1"/>
  <c r="U3175" i="1"/>
  <c r="U4101" i="1"/>
  <c r="U2084" i="1"/>
  <c r="U1549" i="1"/>
  <c r="U4316" i="1"/>
  <c r="U1722" i="1"/>
  <c r="U3169" i="1"/>
  <c r="U64" i="1"/>
  <c r="U285" i="1"/>
  <c r="U1181" i="1"/>
  <c r="U4613" i="1"/>
  <c r="U3212" i="1"/>
  <c r="U1103" i="1"/>
  <c r="U550" i="1"/>
  <c r="U2200" i="1"/>
  <c r="U3477" i="1"/>
  <c r="U3061" i="1"/>
  <c r="U4930" i="1"/>
  <c r="U2329" i="1"/>
  <c r="U4346" i="1"/>
  <c r="U2646" i="1"/>
  <c r="U2139" i="1"/>
  <c r="U3103" i="1"/>
  <c r="U1161" i="1"/>
  <c r="U3211" i="1"/>
  <c r="U1148" i="1"/>
  <c r="U1676" i="1"/>
  <c r="U2058" i="1"/>
  <c r="R3872" i="1"/>
  <c r="R3219" i="1"/>
  <c r="R4308" i="1"/>
  <c r="R2898" i="1"/>
  <c r="R2929" i="1"/>
  <c r="R3602" i="1"/>
  <c r="R3895" i="1"/>
  <c r="R3693" i="1"/>
  <c r="R2824" i="1"/>
  <c r="R2280" i="1"/>
  <c r="R2317" i="1"/>
  <c r="R3396" i="1"/>
  <c r="R4406" i="1"/>
  <c r="R2554" i="1"/>
  <c r="R1179" i="1"/>
  <c r="R4267" i="1"/>
  <c r="R1811" i="1"/>
  <c r="R692" i="1"/>
  <c r="R3571" i="1"/>
  <c r="R43" i="1"/>
  <c r="R1980" i="1"/>
  <c r="R4175" i="1"/>
  <c r="R189" i="1"/>
  <c r="R3958" i="1"/>
  <c r="R320" i="1"/>
  <c r="R4832" i="1"/>
  <c r="R751" i="1"/>
  <c r="R3406" i="1"/>
  <c r="R4147" i="1"/>
  <c r="R4319" i="1"/>
  <c r="R3100" i="1"/>
  <c r="R452" i="1"/>
  <c r="R3350" i="1"/>
  <c r="R4657" i="1"/>
  <c r="R2960" i="1"/>
  <c r="R2292" i="1"/>
  <c r="R202" i="1"/>
  <c r="R3891" i="1"/>
  <c r="R4345" i="1"/>
  <c r="R2810" i="1"/>
  <c r="R4256" i="1"/>
  <c r="R4068" i="1"/>
  <c r="R197" i="1"/>
  <c r="R869" i="1"/>
  <c r="R4111" i="1"/>
  <c r="R2340" i="1"/>
  <c r="R401" i="1"/>
  <c r="R483" i="1"/>
  <c r="R405" i="1"/>
  <c r="R1042" i="1"/>
  <c r="R3764" i="1"/>
  <c r="R1407" i="1"/>
  <c r="R3840" i="1"/>
  <c r="R254" i="1"/>
  <c r="R1666" i="1"/>
  <c r="R3886" i="1"/>
  <c r="R650" i="1"/>
  <c r="R2008" i="1"/>
  <c r="R1868" i="1"/>
  <c r="R2425" i="1"/>
  <c r="R4957" i="1"/>
  <c r="R2002" i="1"/>
  <c r="R1880" i="1"/>
  <c r="R4248" i="1"/>
  <c r="R3279" i="1"/>
  <c r="R570" i="1"/>
  <c r="R126" i="1"/>
  <c r="R647" i="1"/>
  <c r="R566" i="1"/>
  <c r="R1746" i="1"/>
  <c r="R741" i="1"/>
  <c r="R2854" i="1"/>
  <c r="R1384" i="1"/>
  <c r="R512" i="1"/>
  <c r="R2060" i="1"/>
  <c r="R707" i="1"/>
  <c r="R2887" i="1"/>
  <c r="R685" i="1"/>
  <c r="R2073" i="1"/>
  <c r="R250" i="1"/>
  <c r="R499" i="1"/>
  <c r="R2207" i="1"/>
  <c r="R4736" i="1"/>
  <c r="R1945" i="1"/>
  <c r="R390" i="1"/>
  <c r="R3974" i="1"/>
  <c r="R255" i="1"/>
  <c r="R2424" i="1"/>
  <c r="R1675" i="1"/>
  <c r="R4219" i="1"/>
  <c r="R176" i="1"/>
  <c r="R4149" i="1"/>
  <c r="R208" i="1"/>
  <c r="R1509" i="1"/>
  <c r="R2713" i="1"/>
  <c r="R383" i="1"/>
  <c r="R706" i="1"/>
  <c r="R2486" i="1"/>
  <c r="R1766" i="1"/>
  <c r="R1126" i="1"/>
  <c r="R1884" i="1"/>
  <c r="R4051" i="1"/>
  <c r="R2283" i="1"/>
  <c r="R1903" i="1"/>
  <c r="R684" i="1"/>
  <c r="R2361" i="1"/>
  <c r="R1995" i="1"/>
  <c r="R1116" i="1"/>
  <c r="R574" i="1"/>
  <c r="R2080" i="1"/>
  <c r="R4276" i="1"/>
  <c r="R2795" i="1"/>
  <c r="R4566" i="1"/>
  <c r="R1194" i="1"/>
  <c r="R2333" i="1"/>
  <c r="R1787" i="1"/>
  <c r="R3746" i="1"/>
  <c r="R523" i="1"/>
  <c r="R4554" i="1"/>
  <c r="R1718" i="1"/>
  <c r="R1862" i="1"/>
  <c r="R2463" i="1"/>
  <c r="R4676" i="1"/>
  <c r="R3766" i="1"/>
  <c r="R3643" i="1"/>
  <c r="R4940" i="1"/>
  <c r="R2311" i="1"/>
  <c r="R1451" i="1"/>
  <c r="R4858" i="1"/>
  <c r="R295" i="1"/>
  <c r="R313" i="1"/>
  <c r="R4450" i="1"/>
  <c r="R4790" i="1"/>
  <c r="R896" i="1"/>
  <c r="R872" i="1"/>
  <c r="R2776" i="1"/>
  <c r="R3760" i="1"/>
  <c r="R666" i="1"/>
  <c r="R3925" i="1"/>
  <c r="R4139" i="1"/>
  <c r="R4280" i="1"/>
  <c r="R4944" i="1"/>
  <c r="R2417" i="1"/>
  <c r="R2650" i="1"/>
  <c r="R2313" i="1"/>
  <c r="R4297" i="1"/>
  <c r="R3569" i="1"/>
  <c r="R1018" i="1"/>
  <c r="R4743" i="1"/>
  <c r="R867" i="1"/>
  <c r="R1560" i="1"/>
  <c r="R4007" i="1"/>
  <c r="R1629" i="1"/>
  <c r="R628" i="1"/>
  <c r="R3927" i="1"/>
  <c r="R663" i="1"/>
  <c r="R1297" i="1"/>
  <c r="R3740" i="1"/>
  <c r="R179" i="1"/>
  <c r="R3608" i="1"/>
  <c r="R2004" i="1"/>
  <c r="R1138" i="1"/>
  <c r="R3142" i="1"/>
  <c r="R3077" i="1"/>
  <c r="R1748" i="1"/>
  <c r="R1902" i="1"/>
  <c r="R2702" i="1"/>
  <c r="R4413" i="1"/>
  <c r="R4889" i="1"/>
  <c r="R4679" i="1"/>
  <c r="R4446" i="1"/>
  <c r="R1082" i="1"/>
  <c r="R1263" i="1"/>
  <c r="R3098" i="1"/>
  <c r="R2243" i="1"/>
  <c r="R2465" i="1"/>
  <c r="R2000" i="1"/>
  <c r="R2921" i="1"/>
  <c r="R1115" i="1"/>
  <c r="R1247" i="1"/>
  <c r="R340" i="1"/>
  <c r="R731" i="1"/>
  <c r="R4483" i="1"/>
  <c r="R2542" i="1"/>
  <c r="R2358" i="1"/>
  <c r="R4742" i="1"/>
  <c r="R3140" i="1"/>
  <c r="R149" i="1"/>
  <c r="R3159" i="1"/>
  <c r="R3209" i="1"/>
  <c r="R4818" i="1"/>
  <c r="R4806" i="1"/>
  <c r="R4172" i="1"/>
  <c r="R426" i="1"/>
  <c r="R3561" i="1"/>
  <c r="R192" i="1"/>
  <c r="R1284" i="1"/>
  <c r="R778" i="1"/>
  <c r="R1938" i="1"/>
  <c r="R2712" i="1"/>
  <c r="R3715" i="1"/>
  <c r="R479" i="1"/>
  <c r="R4359" i="1"/>
  <c r="R463" i="1"/>
  <c r="R2279" i="1"/>
  <c r="R2146" i="1"/>
  <c r="R2388" i="1"/>
  <c r="R3493" i="1"/>
  <c r="R939" i="1"/>
  <c r="R82" i="1"/>
  <c r="R2324" i="1"/>
  <c r="R3592" i="1"/>
  <c r="R4545" i="1"/>
  <c r="R683" i="1"/>
  <c r="R3233" i="1"/>
  <c r="R474" i="1"/>
  <c r="R490" i="1"/>
  <c r="R1318" i="1"/>
  <c r="R1556" i="1"/>
  <c r="R3835" i="1"/>
  <c r="R2268" i="1"/>
  <c r="R1302" i="1"/>
  <c r="R3153" i="1"/>
  <c r="R3102" i="1"/>
  <c r="R1083" i="1"/>
  <c r="R1429" i="1"/>
  <c r="R3403" i="1"/>
  <c r="R4130" i="1"/>
  <c r="R2890" i="1"/>
  <c r="R4029" i="1"/>
  <c r="R3751" i="1"/>
  <c r="R882" i="1"/>
  <c r="R1634" i="1"/>
  <c r="R2435" i="1"/>
  <c r="R1472" i="1"/>
  <c r="R4352" i="1"/>
  <c r="R4370" i="1"/>
  <c r="R2947" i="1"/>
  <c r="R4096" i="1"/>
  <c r="R3027" i="1"/>
  <c r="R4864" i="1"/>
  <c r="R2257" i="1"/>
  <c r="R703" i="1"/>
  <c r="R876" i="1"/>
  <c r="R422" i="1"/>
  <c r="R2022" i="1"/>
  <c r="R957" i="1"/>
  <c r="R2958" i="1"/>
  <c r="R4942" i="1"/>
  <c r="R3551" i="1"/>
  <c r="R2547" i="1"/>
  <c r="R3260" i="1"/>
  <c r="R2602" i="1"/>
  <c r="R475" i="1"/>
  <c r="R1326" i="1"/>
  <c r="R4252" i="1"/>
  <c r="R1041" i="1"/>
  <c r="R3004" i="1"/>
  <c r="R2834" i="1"/>
  <c r="R345" i="1"/>
  <c r="R2784" i="1"/>
  <c r="R3971" i="1"/>
  <c r="R4340" i="1"/>
  <c r="R127" i="1"/>
  <c r="R3873" i="1"/>
  <c r="R1153" i="1"/>
  <c r="R4525" i="1"/>
  <c r="R1913" i="1"/>
  <c r="R655" i="1"/>
  <c r="R4697" i="1"/>
  <c r="R1941" i="1"/>
  <c r="R557" i="1"/>
  <c r="R3021" i="1"/>
  <c r="R4518" i="1"/>
  <c r="R2744" i="1"/>
  <c r="R2387" i="1"/>
  <c r="R4199" i="1"/>
  <c r="R2412" i="1"/>
  <c r="R1499" i="1"/>
  <c r="R827" i="1"/>
  <c r="R159" i="1"/>
  <c r="R1863" i="1"/>
  <c r="R2938" i="1"/>
  <c r="R3273" i="1"/>
  <c r="R461" i="1"/>
  <c r="R3616" i="1"/>
  <c r="R4227" i="1"/>
  <c r="R774" i="1"/>
  <c r="R3378" i="1"/>
  <c r="R1602" i="1"/>
  <c r="R1574" i="1"/>
  <c r="R974" i="1"/>
  <c r="R1174" i="1"/>
  <c r="R4510" i="1"/>
  <c r="R2446" i="1"/>
  <c r="R2741" i="1"/>
  <c r="R972" i="1"/>
  <c r="R4116" i="1"/>
  <c r="R1063" i="1"/>
  <c r="R1725" i="1"/>
  <c r="R2454" i="1"/>
  <c r="R4108" i="1"/>
  <c r="R1307" i="1"/>
  <c r="R3587" i="1"/>
  <c r="R2750" i="1"/>
  <c r="R321" i="1"/>
  <c r="R1471" i="1"/>
  <c r="R2961" i="1"/>
  <c r="R4937" i="1"/>
  <c r="R4794" i="1"/>
  <c r="R4443" i="1"/>
  <c r="R4946" i="1"/>
  <c r="R4086" i="1"/>
  <c r="R2639" i="1"/>
  <c r="R388" i="1"/>
  <c r="R4000" i="1"/>
  <c r="R3483" i="1"/>
  <c r="R3250" i="1"/>
  <c r="R1640" i="1"/>
  <c r="R1090" i="1"/>
  <c r="R3490" i="1"/>
  <c r="R1594" i="1"/>
  <c r="R1831" i="1"/>
  <c r="R3910" i="1"/>
  <c r="R4239" i="1"/>
  <c r="R3596" i="1"/>
  <c r="R4696" i="1"/>
  <c r="R3868" i="1"/>
  <c r="R4960" i="1"/>
  <c r="R466" i="1"/>
  <c r="R3962" i="1"/>
  <c r="R2972" i="1"/>
  <c r="R1004" i="1"/>
  <c r="R4893" i="1"/>
  <c r="R3375" i="1"/>
  <c r="R4825" i="1"/>
  <c r="R625" i="1"/>
  <c r="R1784" i="1"/>
  <c r="R4605" i="1"/>
  <c r="R2056" i="1"/>
  <c r="R86" i="1"/>
  <c r="R2077" i="1"/>
  <c r="R3767" i="1"/>
  <c r="R2287" i="1"/>
  <c r="R3213" i="1"/>
  <c r="R1020" i="1"/>
  <c r="R3308" i="1"/>
  <c r="R1112" i="1"/>
  <c r="R2878" i="1"/>
  <c r="R1693" i="1"/>
  <c r="R1452" i="1"/>
  <c r="R3173" i="1"/>
  <c r="R2198" i="1"/>
  <c r="R1446" i="1"/>
  <c r="R2392" i="1"/>
  <c r="R4926" i="1"/>
  <c r="R1951" i="1"/>
  <c r="R1232" i="1"/>
  <c r="R2552" i="1"/>
  <c r="R1025" i="1"/>
  <c r="R3428" i="1"/>
  <c r="R2771" i="1"/>
  <c r="R3792" i="1"/>
  <c r="R108" i="1"/>
  <c r="R4537" i="1"/>
  <c r="R805" i="1"/>
  <c r="R3911" i="1"/>
  <c r="R2005" i="1"/>
  <c r="R173" i="1"/>
  <c r="R2221" i="1"/>
  <c r="R3741" i="1"/>
  <c r="R2862" i="1"/>
  <c r="R3154" i="1"/>
  <c r="R4425" i="1"/>
  <c r="R3859" i="1"/>
  <c r="R3346" i="1"/>
  <c r="R4367" i="1"/>
  <c r="R396" i="1"/>
  <c r="R2397" i="1"/>
  <c r="R3617" i="1"/>
  <c r="R1948" i="1"/>
  <c r="R835" i="1"/>
  <c r="R4664" i="1"/>
  <c r="R4636" i="1"/>
  <c r="R4740" i="1"/>
  <c r="R1135" i="1"/>
  <c r="R2684" i="1"/>
  <c r="R3793" i="1"/>
  <c r="R4708" i="1"/>
  <c r="R12" i="1"/>
  <c r="R1071" i="1"/>
  <c r="R3230" i="1"/>
  <c r="R31" i="1"/>
  <c r="R2318" i="1"/>
  <c r="R470" i="1"/>
  <c r="R3368" i="1"/>
  <c r="R3251" i="1"/>
  <c r="R2673" i="1"/>
  <c r="R1315" i="1"/>
  <c r="R4384" i="1"/>
  <c r="R1764" i="1"/>
  <c r="R1483" i="1"/>
  <c r="R1749" i="1"/>
  <c r="R1059" i="1"/>
  <c r="R1144" i="1"/>
  <c r="R1542" i="1"/>
  <c r="R4909" i="1"/>
  <c r="R4692" i="1"/>
  <c r="R1185" i="1"/>
  <c r="R600" i="1"/>
  <c r="R2751" i="1"/>
  <c r="R1915" i="1"/>
  <c r="R4466" i="1"/>
  <c r="R3904" i="1"/>
  <c r="R3192" i="1"/>
  <c r="R4648" i="1"/>
  <c r="R963" i="1"/>
  <c r="R3133" i="1"/>
  <c r="R4225" i="1"/>
  <c r="R1453" i="1"/>
  <c r="R3480" i="1"/>
  <c r="R45" i="1"/>
  <c r="R3680" i="1"/>
  <c r="R3841" i="1"/>
  <c r="R2382" i="1"/>
  <c r="R3973" i="1"/>
  <c r="R359" i="1"/>
  <c r="R3353" i="1"/>
  <c r="R2368" i="1"/>
  <c r="R1057" i="1"/>
  <c r="R2681" i="1"/>
  <c r="R249" i="1"/>
  <c r="R791" i="1"/>
  <c r="R3269" i="1"/>
  <c r="R1589" i="1"/>
  <c r="R3986" i="1"/>
  <c r="R977" i="1"/>
  <c r="R3574" i="1"/>
  <c r="R99" i="1"/>
  <c r="R4735" i="1"/>
  <c r="R3686" i="1"/>
  <c r="R54" i="1"/>
  <c r="R1075" i="1"/>
  <c r="R658" i="1"/>
  <c r="R2880" i="1"/>
  <c r="R1418" i="1"/>
  <c r="R4904" i="1"/>
  <c r="R3926" i="1"/>
  <c r="R1066" i="1"/>
  <c r="R527" i="1"/>
  <c r="R412" i="1"/>
  <c r="R3675" i="1"/>
  <c r="R3776" i="1"/>
  <c r="R1014" i="1"/>
  <c r="R4535" i="1"/>
  <c r="R1735" i="1"/>
  <c r="R3454" i="1"/>
  <c r="R768" i="1"/>
  <c r="R2375" i="1"/>
  <c r="R2564" i="1"/>
  <c r="R920" i="1"/>
  <c r="R1910" i="1"/>
  <c r="R3982" i="1"/>
  <c r="R3065" i="1"/>
  <c r="R3772" i="1"/>
  <c r="R1188" i="1"/>
  <c r="R2205" i="1"/>
  <c r="R1401" i="1"/>
  <c r="R3848" i="1"/>
  <c r="R1281" i="1"/>
  <c r="R3119" i="1"/>
  <c r="R742" i="1"/>
  <c r="R918" i="1"/>
  <c r="R3965" i="1"/>
  <c r="R3271" i="1"/>
  <c r="R526" i="1"/>
  <c r="R1558" i="1"/>
  <c r="R3934" i="1"/>
  <c r="R1228" i="1"/>
  <c r="R747" i="1"/>
  <c r="R1460" i="1"/>
  <c r="R1636" i="1"/>
  <c r="R316" i="1"/>
  <c r="R4767" i="1"/>
  <c r="R3629" i="1"/>
  <c r="R609" i="1"/>
  <c r="R2339" i="1"/>
  <c r="R3909" i="1"/>
  <c r="R844" i="1"/>
  <c r="R4623" i="1"/>
  <c r="R351" i="1"/>
  <c r="R3394" i="1"/>
  <c r="R4371" i="1"/>
  <c r="R4980" i="1"/>
  <c r="R1454" i="1"/>
  <c r="R436" i="1"/>
  <c r="R494" i="1"/>
  <c r="R4556" i="1"/>
  <c r="R4870" i="1"/>
  <c r="R3547" i="1"/>
  <c r="R1732" i="1"/>
  <c r="R998" i="1"/>
  <c r="R3759" i="1"/>
  <c r="R1226" i="1"/>
  <c r="R4168" i="1"/>
  <c r="R1008" i="1"/>
  <c r="R851" i="1"/>
  <c r="R4509" i="1"/>
  <c r="R3060" i="1"/>
  <c r="R2621" i="1"/>
  <c r="R3562" i="1"/>
  <c r="R3009" i="1"/>
  <c r="R2480" i="1"/>
  <c r="R3089" i="1"/>
  <c r="R2027" i="1"/>
  <c r="R4608" i="1"/>
  <c r="R2924" i="1"/>
  <c r="R131" i="1"/>
  <c r="R1106" i="1"/>
  <c r="R3408" i="1"/>
  <c r="R2917" i="1"/>
  <c r="R779" i="1"/>
  <c r="R16" i="1"/>
  <c r="R4713" i="1"/>
  <c r="R3149" i="1"/>
  <c r="R4969" i="1"/>
  <c r="R1690" i="1"/>
  <c r="R4281" i="1"/>
  <c r="R2826" i="1"/>
  <c r="R1207" i="1"/>
  <c r="R581" i="1"/>
  <c r="R513" i="1"/>
  <c r="R3482" i="1"/>
  <c r="R4401" i="1"/>
  <c r="R3894" i="1"/>
  <c r="R871" i="1"/>
  <c r="R2130" i="1"/>
  <c r="R2210" i="1"/>
  <c r="R3180" i="1"/>
  <c r="R3676" i="1"/>
  <c r="R4014" i="1"/>
  <c r="R1338" i="1"/>
  <c r="R1301" i="1"/>
  <c r="R764" i="1"/>
  <c r="R4527" i="1"/>
  <c r="R2196" i="1"/>
  <c r="R3195" i="1"/>
  <c r="R819" i="1"/>
  <c r="R1648" i="1"/>
  <c r="R4905" i="1"/>
  <c r="R656" i="1"/>
  <c r="R627" i="1"/>
  <c r="R577" i="1"/>
  <c r="R3433" i="1"/>
  <c r="R2981" i="1"/>
  <c r="R1139" i="1"/>
  <c r="R1653" i="1"/>
  <c r="R1765" i="1"/>
  <c r="R620" i="1"/>
  <c r="R4620" i="1"/>
  <c r="R2832" i="1"/>
  <c r="R4245" i="1"/>
  <c r="R1952" i="1"/>
  <c r="R3970" i="1"/>
  <c r="R2546" i="1"/>
  <c r="R2683" i="1"/>
  <c r="R4137" i="1"/>
  <c r="R4410" i="1"/>
  <c r="R1535" i="1"/>
  <c r="R3355" i="1"/>
  <c r="R1596" i="1"/>
  <c r="R1166" i="1"/>
  <c r="R3118" i="1"/>
  <c r="R3663" i="1"/>
  <c r="R1644" i="1"/>
  <c r="R42" i="1"/>
  <c r="R79" i="1"/>
  <c r="R3011" i="1"/>
  <c r="R1346" i="1"/>
  <c r="R3059" i="1"/>
  <c r="R894" i="1"/>
  <c r="R3352" i="1"/>
  <c r="R582" i="1"/>
  <c r="R4400" i="1"/>
  <c r="R3976" i="1"/>
  <c r="R4503" i="1"/>
  <c r="R3526" i="1"/>
  <c r="R1209" i="1"/>
  <c r="R1255" i="1"/>
  <c r="R4673" i="1"/>
  <c r="R1624" i="1"/>
  <c r="R267" i="1"/>
  <c r="R4813" i="1"/>
  <c r="R3842" i="1"/>
  <c r="R169" i="1"/>
  <c r="R1713" i="1"/>
  <c r="R3492" i="1"/>
  <c r="R3036" i="1"/>
  <c r="R3899" i="1"/>
  <c r="R3024" i="1"/>
  <c r="R4710" i="1"/>
  <c r="R1652" i="1"/>
  <c r="R417" i="1"/>
  <c r="R211" i="1"/>
  <c r="R2670" i="1"/>
  <c r="R4481" i="1"/>
  <c r="R440" i="1"/>
  <c r="R460" i="1"/>
  <c r="R664" i="1"/>
  <c r="R1994" i="1"/>
  <c r="R3586" i="1"/>
  <c r="R4166" i="1"/>
  <c r="R3423" i="1"/>
  <c r="R2201" i="1"/>
  <c r="R1432" i="1"/>
  <c r="R961" i="1"/>
  <c r="R2701" i="1"/>
  <c r="R334" i="1"/>
  <c r="R3291" i="1"/>
  <c r="R1551" i="1"/>
  <c r="R990" i="1"/>
  <c r="R3448" i="1"/>
  <c r="R3472" i="1"/>
  <c r="R2722" i="1"/>
  <c r="R4563" i="1"/>
  <c r="R4354" i="1"/>
  <c r="R4907" i="1"/>
  <c r="R247" i="1"/>
  <c r="R3805" i="1"/>
  <c r="R142" i="1"/>
  <c r="R549" i="1"/>
  <c r="R3985" i="1"/>
  <c r="R2482" i="1"/>
  <c r="R3052" i="1"/>
  <c r="R1729" i="1"/>
  <c r="R3846" i="1"/>
  <c r="R4134" i="1"/>
  <c r="R4627" i="1"/>
  <c r="R469" i="1"/>
  <c r="R4028" i="1"/>
  <c r="R4949" i="1"/>
  <c r="R1900" i="1"/>
  <c r="R2169" i="1"/>
  <c r="R4979" i="1"/>
  <c r="R2052" i="1"/>
  <c r="R2423" i="1"/>
  <c r="R1775" i="1"/>
  <c r="R2936" i="1"/>
  <c r="R1355" i="1"/>
  <c r="R1992" i="1"/>
  <c r="R3389" i="1"/>
  <c r="R3517" i="1"/>
  <c r="R4616" i="1"/>
  <c r="R3441" i="1"/>
  <c r="R3514" i="1"/>
  <c r="R2638" i="1"/>
  <c r="R4853" i="1"/>
  <c r="R1969" i="1"/>
  <c r="R2608" i="1"/>
  <c r="R2802" i="1"/>
  <c r="R3871" i="1"/>
  <c r="R273" i="1"/>
  <c r="R4240" i="1"/>
  <c r="R172" i="1"/>
  <c r="R518" i="1"/>
  <c r="R2378" i="1"/>
  <c r="R845" i="1"/>
  <c r="R1435" i="1"/>
  <c r="R3520" i="1"/>
  <c r="R1736" i="1"/>
  <c r="R1610" i="1"/>
  <c r="R4184" i="1"/>
  <c r="R3494" i="1"/>
  <c r="R2189" i="1"/>
  <c r="R3202" i="1"/>
  <c r="R4985" i="1"/>
  <c r="R1381" i="1"/>
  <c r="R1184" i="1"/>
  <c r="R3386" i="1"/>
  <c r="R4016" i="1"/>
  <c r="R3086" i="1"/>
  <c r="R3323" i="1"/>
  <c r="R858" i="1"/>
  <c r="R1146" i="1"/>
  <c r="R1869" i="1"/>
  <c r="R886" i="1"/>
  <c r="R836" i="1"/>
  <c r="R3455" i="1"/>
  <c r="R3468" i="1"/>
  <c r="R4163" i="1"/>
  <c r="R2716" i="1"/>
  <c r="R2495" i="1"/>
  <c r="R734" i="1"/>
  <c r="R3691" i="1"/>
  <c r="R1819" i="1"/>
  <c r="R3501" i="1"/>
  <c r="R2032" i="1"/>
  <c r="R3654" i="1"/>
  <c r="R752" i="1"/>
  <c r="R4105" i="1"/>
  <c r="R1580" i="1"/>
  <c r="R50" i="1"/>
  <c r="R2630" i="1"/>
  <c r="R1003" i="1"/>
  <c r="R2853" i="1"/>
  <c r="R414" i="1"/>
  <c r="R2297" i="1"/>
  <c r="R1244" i="1"/>
  <c r="R832" i="1"/>
  <c r="R4582" i="1"/>
  <c r="R4849" i="1"/>
  <c r="R4854" i="1"/>
  <c r="R699" i="1"/>
  <c r="R3275" i="1"/>
  <c r="R3451" i="1"/>
  <c r="R4325" i="1"/>
  <c r="R3300" i="1"/>
  <c r="R1533" i="1"/>
  <c r="R1095" i="1"/>
  <c r="R552" i="1"/>
  <c r="R3505" i="1"/>
  <c r="R955" i="1"/>
  <c r="R97" i="1"/>
  <c r="R488" i="1"/>
  <c r="R2731" i="1"/>
  <c r="R3400" i="1"/>
  <c r="R1532" i="1"/>
  <c r="R2527" i="1"/>
  <c r="R2234" i="1"/>
  <c r="R4131" i="1"/>
  <c r="R862" i="1"/>
  <c r="R1424" i="1"/>
  <c r="R3601" i="1"/>
  <c r="R2472" i="1"/>
  <c r="R1829" i="1"/>
  <c r="R468" i="1"/>
  <c r="R1659" i="1"/>
  <c r="R3800" i="1"/>
  <c r="R4587" i="1"/>
  <c r="R1541" i="1"/>
  <c r="R3577" i="1"/>
  <c r="R2643" i="1"/>
  <c r="R4938" i="1"/>
  <c r="R3220" i="1"/>
  <c r="R1092" i="1"/>
  <c r="R3427" i="1"/>
  <c r="R1547" i="1"/>
  <c r="R3582" i="1"/>
  <c r="R612" i="1"/>
  <c r="R268" i="1"/>
  <c r="R402" i="1"/>
  <c r="R907" i="1"/>
  <c r="R3706" i="1"/>
  <c r="R2541" i="1"/>
  <c r="R1511" i="1"/>
  <c r="R1164" i="1"/>
  <c r="R2021" i="1"/>
  <c r="R1540" i="1"/>
  <c r="R1897" i="1"/>
  <c r="R4962" i="1"/>
  <c r="R2158" i="1"/>
  <c r="R2104" i="1"/>
  <c r="R4438" i="1"/>
  <c r="R4250" i="1"/>
  <c r="R1500" i="1"/>
  <c r="R1398" i="1"/>
  <c r="R2848" i="1"/>
  <c r="R2510" i="1"/>
  <c r="R1210" i="1"/>
  <c r="R216" i="1"/>
  <c r="R1695" i="1"/>
  <c r="R1455" i="1"/>
  <c r="R240" i="1"/>
  <c r="R2739" i="1"/>
  <c r="R4222" i="1"/>
  <c r="R2384" i="1"/>
  <c r="R4288" i="1"/>
  <c r="R4880" i="1"/>
  <c r="R4102" i="1"/>
  <c r="R2252" i="1"/>
  <c r="R971" i="1"/>
  <c r="R2946" i="1"/>
  <c r="R3034" i="1"/>
  <c r="R2570" i="1"/>
  <c r="R3512" i="1"/>
  <c r="R194" i="1"/>
  <c r="R2543" i="1"/>
  <c r="R821" i="1"/>
  <c r="R154" i="1"/>
  <c r="R649" i="1"/>
  <c r="R4661" i="1"/>
  <c r="R28" i="1"/>
  <c r="R3305" i="1"/>
  <c r="R2107" i="1"/>
  <c r="R580" i="1"/>
  <c r="R3524" i="1"/>
  <c r="R2904" i="1"/>
  <c r="R1212" i="1"/>
  <c r="R3453" i="1"/>
  <c r="R2259" i="1"/>
  <c r="R4669" i="1"/>
  <c r="R2545" i="1"/>
  <c r="R1389" i="1"/>
  <c r="R3672" i="1"/>
  <c r="R242" i="1"/>
  <c r="R760" i="1"/>
  <c r="R2010" i="1"/>
  <c r="R1021" i="1"/>
  <c r="R4103" i="1"/>
  <c r="R3701" i="1"/>
  <c r="R817" i="1"/>
  <c r="R354" i="1"/>
  <c r="R2019" i="1"/>
  <c r="R908" i="1"/>
  <c r="R3937" i="1"/>
  <c r="R2367" i="1"/>
  <c r="R1937" i="1"/>
  <c r="R2599" i="1"/>
  <c r="R1386" i="1"/>
  <c r="R3347" i="1"/>
  <c r="R4878" i="1"/>
  <c r="R3320" i="1"/>
  <c r="R3729" i="1"/>
  <c r="R3266" i="1"/>
  <c r="R1982" i="1"/>
  <c r="R337" i="1"/>
  <c r="R4653" i="1"/>
  <c r="R826" i="1"/>
  <c r="R2742" i="1"/>
  <c r="R3757" i="1"/>
  <c r="R2006" i="1"/>
  <c r="R1168" i="1"/>
  <c r="R2559" i="1"/>
  <c r="R2516" i="1"/>
  <c r="R3151" i="1"/>
  <c r="R119" i="1"/>
  <c r="R318" i="1"/>
  <c r="R3186" i="1"/>
  <c r="R2153" i="1"/>
  <c r="R3318" i="1"/>
  <c r="R398" i="1"/>
  <c r="R1752" i="1"/>
  <c r="R1357" i="1"/>
  <c r="R1942" i="1"/>
  <c r="R1895" i="1"/>
  <c r="R2129" i="1"/>
  <c r="R89" i="1"/>
  <c r="R161" i="1"/>
  <c r="R110" i="1"/>
  <c r="R1252" i="1"/>
  <c r="R2562" i="1"/>
  <c r="R1203" i="1"/>
  <c r="R4496" i="1"/>
  <c r="R2029" i="1"/>
  <c r="R4011" i="1"/>
  <c r="R34" i="1"/>
  <c r="R593" i="1"/>
  <c r="R2416" i="1"/>
  <c r="R2049" i="1"/>
  <c r="R586" i="1"/>
  <c r="R2314" i="1"/>
  <c r="R1223" i="1"/>
  <c r="R1836" i="1"/>
  <c r="R3674" i="1"/>
  <c r="R3865" i="1"/>
  <c r="R2707" i="1"/>
  <c r="R355" i="1"/>
  <c r="R2419" i="1"/>
  <c r="R680" i="1"/>
  <c r="R4313" i="1"/>
  <c r="R4390" i="1"/>
  <c r="R1907" i="1"/>
  <c r="R2843" i="1"/>
  <c r="R4706" i="1"/>
  <c r="R2951" i="1"/>
  <c r="R2735" i="1"/>
  <c r="R1572" i="1"/>
  <c r="R897" i="1"/>
  <c r="R1894" i="1"/>
  <c r="R1442" i="1"/>
  <c r="R2457" i="1"/>
  <c r="R4624" i="1"/>
  <c r="R2325" i="1"/>
  <c r="R1530" i="1"/>
  <c r="R789" i="1"/>
  <c r="R1922" i="1"/>
  <c r="R4966" i="1"/>
  <c r="R61" i="1"/>
  <c r="R1684" i="1"/>
  <c r="R2799" i="1"/>
  <c r="R4338" i="1"/>
  <c r="R213" i="1"/>
  <c r="R4687" i="1"/>
  <c r="R368" i="1"/>
  <c r="R4091" i="1"/>
  <c r="R4133" i="1"/>
  <c r="R3518" i="1"/>
  <c r="R502" i="1"/>
  <c r="R2549" i="1"/>
  <c r="R4869" i="1"/>
  <c r="R3039" i="1"/>
  <c r="R164" i="1"/>
  <c r="R675" i="1"/>
  <c r="R1960" i="1"/>
  <c r="R1812" i="1"/>
  <c r="R3038" i="1"/>
  <c r="R2185" i="1"/>
  <c r="R221" i="1"/>
  <c r="R4358" i="1"/>
  <c r="R3293" i="1"/>
  <c r="R3160" i="1"/>
  <c r="R1077" i="1"/>
  <c r="R2389" i="1"/>
  <c r="R4041" i="1"/>
  <c r="R1015" i="1"/>
  <c r="R1887" i="1"/>
  <c r="R1534" i="1"/>
  <c r="R860" i="1"/>
  <c r="R1576" i="1"/>
  <c r="R1507" i="1"/>
  <c r="R2160" i="1"/>
  <c r="R4747" i="1"/>
  <c r="R868" i="1"/>
  <c r="R3001" i="1"/>
  <c r="R1234" i="1"/>
  <c r="R3707" i="1"/>
  <c r="R5" i="1"/>
  <c r="R1899" i="1"/>
  <c r="R2030" i="1"/>
  <c r="R1571" i="1"/>
  <c r="R2315" i="1"/>
  <c r="R148" i="1"/>
  <c r="R714" i="1"/>
  <c r="R2698" i="1"/>
  <c r="R1605" i="1"/>
  <c r="R3361" i="1"/>
  <c r="R3906" i="1"/>
  <c r="R3999" i="1"/>
  <c r="R258" i="1"/>
  <c r="R1546" i="1"/>
  <c r="R1943" i="1"/>
  <c r="R1866" i="1"/>
  <c r="R1523" i="1"/>
  <c r="R3815" i="1"/>
  <c r="R4531" i="1"/>
  <c r="R2881" i="1"/>
  <c r="R802" i="1"/>
  <c r="R1356" i="1"/>
  <c r="R563" i="1"/>
  <c r="R843" i="1"/>
  <c r="R4637" i="1"/>
  <c r="R4837" i="1"/>
  <c r="R4423" i="1"/>
  <c r="R2229" i="1"/>
  <c r="R3461" i="1"/>
  <c r="R4726" i="1"/>
  <c r="R4031" i="1"/>
  <c r="R2349" i="1"/>
  <c r="R1229" i="1"/>
  <c r="R1306" i="1"/>
  <c r="R4844" i="1"/>
  <c r="R1403" i="1"/>
  <c r="R702" i="1"/>
  <c r="R4365" i="1"/>
  <c r="R3831" i="1"/>
  <c r="R3407" i="1"/>
  <c r="R2294" i="1"/>
  <c r="R4208" i="1"/>
  <c r="R2261" i="1"/>
  <c r="R2119" i="1"/>
  <c r="R1714" i="1"/>
  <c r="R2068" i="1"/>
  <c r="R348" i="1"/>
  <c r="R227" i="1"/>
  <c r="R555" i="1"/>
  <c r="R1798" i="1"/>
  <c r="R1158" i="1"/>
  <c r="R1753" i="1"/>
  <c r="R1708" i="1"/>
  <c r="R2037" i="1"/>
  <c r="R3882" i="1"/>
  <c r="R4324" i="1"/>
  <c r="R4987" i="1"/>
  <c r="R2066" i="1"/>
  <c r="R419" i="1"/>
  <c r="R3238" i="1"/>
  <c r="R2557" i="1"/>
  <c r="R4511" i="1"/>
  <c r="R1683" i="1"/>
  <c r="R2526" i="1"/>
  <c r="R2445" i="1"/>
  <c r="R3631" i="1"/>
  <c r="R2563" i="1"/>
  <c r="R190" i="1"/>
  <c r="R1929" i="1"/>
  <c r="R4447" i="1"/>
  <c r="R462" i="1"/>
  <c r="R2016" i="1"/>
  <c r="R1975" i="1"/>
  <c r="R107" i="1"/>
  <c r="R992" i="1"/>
  <c r="R23" i="1"/>
  <c r="R4543" i="1"/>
  <c r="R3245" i="1"/>
  <c r="R4045" i="1"/>
  <c r="R4298" i="1"/>
  <c r="R3783" i="1"/>
  <c r="R3957" i="1"/>
  <c r="R2113" i="1"/>
  <c r="R1035" i="1"/>
  <c r="R4764" i="1"/>
  <c r="R2612" i="1"/>
  <c r="R1575" i="1"/>
  <c r="R954" i="1"/>
  <c r="R4512" i="1"/>
  <c r="R3777" i="1"/>
  <c r="R1704" i="1"/>
  <c r="R2529" i="1"/>
  <c r="R1820" i="1"/>
  <c r="R3699" i="1"/>
  <c r="R1502" i="1"/>
  <c r="R672" i="1"/>
  <c r="R376" i="1"/>
  <c r="R3811" i="1"/>
  <c r="R2616" i="1"/>
  <c r="R2892" i="1"/>
  <c r="R1287" i="1"/>
  <c r="R214" i="1"/>
  <c r="R519" i="1"/>
  <c r="R408" i="1"/>
  <c r="R3040" i="1"/>
  <c r="R3938" i="1"/>
  <c r="R1065" i="1"/>
  <c r="R854" i="1"/>
  <c r="R2882" i="1"/>
  <c r="R3797" i="1"/>
  <c r="R3827" i="1"/>
  <c r="R3473" i="1"/>
  <c r="R1466" i="1"/>
  <c r="R4863" i="1"/>
  <c r="R1876" i="1"/>
  <c r="R2985" i="1"/>
  <c r="R4305" i="1"/>
  <c r="R4040" i="1"/>
  <c r="R1940" i="1"/>
  <c r="R4540" i="1"/>
  <c r="R3930" i="1"/>
  <c r="R2306" i="1"/>
  <c r="R443" i="1"/>
  <c r="R4234" i="1"/>
  <c r="R4104" i="1"/>
  <c r="R4356" i="1"/>
  <c r="R183" i="1"/>
  <c r="R3711" i="1"/>
  <c r="R3383" i="1"/>
  <c r="R753" i="1"/>
  <c r="R1358" i="1"/>
  <c r="R873" i="1"/>
  <c r="R689" i="1"/>
  <c r="R2568" i="1"/>
  <c r="R3594" i="1"/>
  <c r="R4752" i="1"/>
  <c r="R4386" i="1"/>
  <c r="R3365" i="1"/>
  <c r="R3528" i="1"/>
  <c r="R3314" i="1"/>
  <c r="R1488" i="1"/>
  <c r="R2911" i="1"/>
  <c r="R775" i="1"/>
  <c r="R604" i="1"/>
  <c r="R3630" i="1"/>
  <c r="R4839" i="1"/>
  <c r="R3218" i="1"/>
  <c r="R4956" i="1"/>
  <c r="R369" i="1"/>
  <c r="R3864" i="1"/>
  <c r="R785" i="1"/>
  <c r="R1487" i="1"/>
  <c r="R3317" i="1"/>
  <c r="R3082" i="1"/>
  <c r="R1496" i="1"/>
  <c r="R2943" i="1"/>
  <c r="R3960" i="1"/>
  <c r="R3498" i="1"/>
  <c r="R274" i="1"/>
  <c r="R1101" i="1"/>
  <c r="R525" i="1"/>
  <c r="R2192" i="1"/>
  <c r="R2366" i="1"/>
  <c r="R4277" i="1"/>
  <c r="R4924" i="1"/>
  <c r="R1204" i="1"/>
  <c r="R903" i="1"/>
  <c r="R4786" i="1"/>
  <c r="R3640" i="1"/>
  <c r="R1406" i="1"/>
  <c r="R3849" i="1"/>
  <c r="R1783" i="1"/>
  <c r="R3549" i="1"/>
  <c r="R3530" i="1"/>
  <c r="R3566" i="1"/>
  <c r="R1412" i="1"/>
  <c r="R3694" i="1"/>
  <c r="R2128" i="1"/>
  <c r="R728" i="1"/>
  <c r="R2026" i="1"/>
  <c r="R4754" i="1"/>
  <c r="R2689" i="1"/>
  <c r="R2877" i="1"/>
  <c r="R3981" i="1"/>
  <c r="R3597" i="1"/>
  <c r="R1375" i="1"/>
  <c r="R2359" i="1"/>
  <c r="R4396" i="1"/>
  <c r="R4405" i="1"/>
  <c r="R309" i="1"/>
  <c r="R2402" i="1"/>
  <c r="R2046" i="1"/>
  <c r="R231" i="1"/>
  <c r="R14" i="1"/>
  <c r="R3779" i="1"/>
  <c r="R336" i="1"/>
  <c r="R3877" i="1"/>
  <c r="R152" i="1"/>
  <c r="R1797" i="1"/>
  <c r="R58" i="1"/>
  <c r="R4463" i="1"/>
  <c r="R4283" i="1"/>
  <c r="R2237" i="1"/>
  <c r="R1721" i="1"/>
  <c r="R4972" i="1"/>
  <c r="R2309" i="1"/>
  <c r="R2505" i="1"/>
  <c r="R3745" i="1"/>
  <c r="R4080" i="1"/>
  <c r="R4109" i="1"/>
  <c r="R3304" i="1"/>
  <c r="R1351" i="1"/>
  <c r="R3286" i="1"/>
  <c r="R2708" i="1"/>
  <c r="R4235" i="1"/>
  <c r="R435" i="1"/>
  <c r="R4571" i="1"/>
  <c r="R3991" i="1"/>
  <c r="R2847" i="1"/>
  <c r="R3063" i="1"/>
  <c r="R1611" i="1"/>
  <c r="R1205" i="1"/>
  <c r="R2357" i="1"/>
  <c r="R2411" i="1"/>
  <c r="R4719" i="1"/>
  <c r="R1723" i="1"/>
  <c r="R375" i="1"/>
  <c r="R4451" i="1"/>
  <c r="R978" i="1"/>
  <c r="R4464" i="1"/>
  <c r="R3243" i="1"/>
  <c r="R217" i="1"/>
  <c r="R4500" i="1"/>
  <c r="R1983" i="1"/>
  <c r="R106" i="1"/>
  <c r="R975" i="1"/>
  <c r="R3199" i="1"/>
  <c r="R158" i="1"/>
  <c r="R1808" i="1"/>
  <c r="R931" i="1"/>
  <c r="R2611" i="1"/>
  <c r="R3845" i="1"/>
  <c r="R288" i="1"/>
  <c r="R2092" i="1"/>
  <c r="R1800" i="1"/>
  <c r="R1415" i="1"/>
  <c r="R4417" i="1"/>
  <c r="R2220" i="1"/>
  <c r="R2484" i="1"/>
  <c r="R2396" i="1"/>
  <c r="R330" i="1"/>
  <c r="R1022" i="1"/>
  <c r="R616" i="1"/>
  <c r="R4434" i="1"/>
  <c r="R2501" i="1"/>
  <c r="R1269" i="1"/>
  <c r="R441" i="1"/>
  <c r="R276" i="1"/>
  <c r="R1987" i="1"/>
  <c r="R1282" i="1"/>
  <c r="R3828" i="1"/>
  <c r="R3615" i="1"/>
  <c r="R2117" i="1"/>
  <c r="R4431" i="1"/>
  <c r="R2818" i="1"/>
  <c r="R1096" i="1"/>
  <c r="R3758" i="1"/>
  <c r="R4695" i="1"/>
  <c r="R2087" i="1"/>
  <c r="R3007" i="1"/>
  <c r="R1107" i="1"/>
  <c r="R4347" i="1"/>
  <c r="R3556" i="1"/>
  <c r="R4339" i="1"/>
  <c r="R281" i="1"/>
  <c r="R4106" i="1"/>
  <c r="R3975" i="1"/>
  <c r="R2451" i="1"/>
  <c r="R1609" i="1"/>
  <c r="R3108" i="1"/>
  <c r="R2930" i="1"/>
  <c r="R661" i="1"/>
  <c r="R1393" i="1"/>
  <c r="R123" i="1"/>
  <c r="R1726" i="1"/>
  <c r="R1125" i="1"/>
  <c r="R3839" i="1"/>
  <c r="R4591" i="1"/>
  <c r="R2013" i="1"/>
  <c r="R3651" i="1"/>
  <c r="R3014" i="1"/>
  <c r="R4610" i="1"/>
  <c r="R3012" i="1"/>
  <c r="R1626" i="1"/>
  <c r="R3978" i="1"/>
  <c r="R1794" i="1"/>
  <c r="R621" i="1"/>
  <c r="R1171" i="1"/>
  <c r="R667" i="1"/>
  <c r="R807" i="1"/>
  <c r="R2582" i="1"/>
  <c r="R3207" i="1"/>
  <c r="R1094" i="1"/>
  <c r="R4089" i="1"/>
  <c r="R3632" i="1"/>
  <c r="R3825" i="1"/>
  <c r="R787" i="1"/>
  <c r="R1618" i="1"/>
  <c r="R1404" i="1"/>
  <c r="R53" i="1"/>
  <c r="R4157" i="1"/>
  <c r="R3335" i="1"/>
  <c r="R4759" i="1"/>
  <c r="R4146" i="1"/>
  <c r="R2886" i="1"/>
  <c r="R3945" i="1"/>
  <c r="R1688" i="1"/>
  <c r="R4604" i="1"/>
  <c r="R746" i="1"/>
  <c r="R1846" i="1"/>
  <c r="R3457" i="1"/>
  <c r="R3327" i="1"/>
  <c r="R3237" i="1"/>
  <c r="R356" i="1"/>
  <c r="R4253" i="1"/>
  <c r="R2696" i="1"/>
  <c r="R564" i="1"/>
  <c r="R1603" i="1"/>
  <c r="R4304" i="1"/>
  <c r="R652" i="1"/>
  <c r="R1362" i="1"/>
  <c r="R3310" i="1"/>
  <c r="R2076" i="1"/>
  <c r="R3861" i="1"/>
  <c r="R2796" i="1"/>
  <c r="R3647" i="1"/>
  <c r="R2667" i="1"/>
  <c r="R120" i="1"/>
  <c r="R643" i="1"/>
  <c r="R642" i="1"/>
  <c r="R1986" i="1"/>
  <c r="R1719" i="1"/>
  <c r="R4173" i="1"/>
  <c r="R2809" i="1"/>
  <c r="R289" i="1"/>
  <c r="R4439" i="1"/>
  <c r="R2793" i="1"/>
  <c r="R11" i="1"/>
  <c r="R906" i="1"/>
  <c r="R1521" i="1"/>
  <c r="R1585" i="1"/>
  <c r="R3002" i="1"/>
  <c r="R3232" i="1"/>
  <c r="R3019" i="1"/>
  <c r="R2443" i="1"/>
  <c r="R1958" i="1"/>
  <c r="R3010" i="1"/>
  <c r="R3936" i="1"/>
  <c r="R4270" i="1"/>
  <c r="R3765" i="1"/>
  <c r="R1497" i="1"/>
  <c r="R700" i="1"/>
  <c r="R2267" i="1"/>
  <c r="R2692" i="1"/>
  <c r="R4074" i="1"/>
  <c r="R536" i="1"/>
  <c r="R4811" i="1"/>
  <c r="R3731" i="1"/>
  <c r="R4836" i="1"/>
  <c r="R3431" i="1"/>
  <c r="R2335" i="1"/>
  <c r="R1465" i="1"/>
  <c r="R1317" i="1"/>
  <c r="R3947" i="1"/>
  <c r="R898" i="1"/>
  <c r="R3487" i="1"/>
  <c r="R2874" i="1"/>
  <c r="R1990" i="1"/>
  <c r="R2176" i="1"/>
  <c r="R3227" i="1"/>
  <c r="R4432" i="1"/>
  <c r="R4921" i="1"/>
  <c r="R1470" i="1"/>
  <c r="R3301" i="1"/>
  <c r="R829" i="1"/>
  <c r="R3879" i="1"/>
  <c r="R323" i="1"/>
  <c r="R3708" i="1"/>
  <c r="R2736" i="1"/>
  <c r="R1581" i="1"/>
  <c r="R1111" i="1"/>
  <c r="R4391" i="1"/>
  <c r="R2410" i="1"/>
  <c r="R1154" i="1"/>
  <c r="R2688" i="1"/>
  <c r="R1417" i="1"/>
  <c r="R522" i="1"/>
  <c r="R188" i="1"/>
  <c r="R2238" i="1"/>
  <c r="R2194" i="1"/>
  <c r="R2734" i="1"/>
  <c r="R4262" i="1"/>
  <c r="R3165" i="1"/>
  <c r="R3079" i="1"/>
  <c r="R4602" i="1"/>
  <c r="R3440" i="1"/>
  <c r="R2173" i="1"/>
  <c r="R215" i="1"/>
  <c r="R4135" i="1"/>
  <c r="R3565" i="1"/>
  <c r="R2255" i="1"/>
  <c r="R4611" i="1"/>
  <c r="R1564" i="1"/>
  <c r="R2520" i="1"/>
  <c r="R1061" i="1"/>
  <c r="R3333" i="1"/>
  <c r="R1853" i="1"/>
  <c r="R3687" i="1"/>
  <c r="R4143" i="1"/>
  <c r="R4334" i="1"/>
  <c r="R919" i="1"/>
  <c r="R2513" i="1"/>
  <c r="R1920" i="1"/>
  <c r="R4107" i="1"/>
  <c r="R209" i="1"/>
  <c r="R3990" i="1"/>
  <c r="R2193" i="1"/>
  <c r="R1222" i="1"/>
  <c r="R926" i="1"/>
  <c r="R2614" i="1"/>
  <c r="R358" i="1"/>
  <c r="R4698" i="1"/>
  <c r="R2524" i="1"/>
  <c r="R2511" i="1"/>
  <c r="R4913" i="1"/>
  <c r="R2091" i="1"/>
  <c r="R3369" i="1"/>
  <c r="R2065" i="1"/>
  <c r="R541" i="1"/>
  <c r="R1513" i="1"/>
  <c r="R1006" i="1"/>
  <c r="R4842" i="1"/>
  <c r="R856" i="1"/>
  <c r="R508" i="1"/>
  <c r="R1440" i="1"/>
  <c r="R2785" i="1"/>
  <c r="R4606" i="1"/>
  <c r="R1219" i="1"/>
  <c r="R121" i="1"/>
  <c r="R2926" i="1"/>
  <c r="R1378" i="1"/>
  <c r="R4397" i="1"/>
  <c r="R4810" i="1"/>
  <c r="R4220" i="1"/>
  <c r="R338" i="1"/>
  <c r="R3261" i="1"/>
  <c r="R1173" i="1"/>
  <c r="R4323" i="1"/>
  <c r="R2659" i="1"/>
  <c r="R4686" i="1"/>
  <c r="R1917" i="1"/>
  <c r="R589" i="1"/>
  <c r="R4357" i="1"/>
  <c r="R434" i="1"/>
  <c r="R2150" i="1"/>
  <c r="R3376" i="1"/>
  <c r="R1183" i="1"/>
  <c r="R2208" i="1"/>
  <c r="R1265" i="1"/>
  <c r="R3850" i="1"/>
  <c r="R1290" i="1"/>
  <c r="R2081" i="1"/>
  <c r="R3542" i="1"/>
  <c r="R1426" i="1"/>
  <c r="R372" i="1"/>
  <c r="R2191" i="1"/>
  <c r="R4558" i="1"/>
  <c r="R4928" i="1"/>
  <c r="R2625" i="1"/>
  <c r="R2478" i="1"/>
  <c r="R4223" i="1"/>
  <c r="R4053" i="1"/>
  <c r="R472" i="1"/>
  <c r="R3533" i="1"/>
  <c r="R3051" i="1"/>
  <c r="R2833" i="1"/>
  <c r="R3902" i="1"/>
  <c r="R2086" i="1"/>
  <c r="R3713" i="1"/>
  <c r="R137" i="1"/>
  <c r="R2849" i="1"/>
  <c r="R2580" i="1"/>
  <c r="R615" i="1"/>
  <c r="R9" i="1"/>
  <c r="R2622" i="1"/>
  <c r="R2067" i="1"/>
  <c r="R1679" i="1"/>
  <c r="R1673" i="1"/>
  <c r="R301" i="1"/>
  <c r="R2566" i="1"/>
  <c r="R2954" i="1"/>
  <c r="R2512" i="1"/>
  <c r="R4282" i="1"/>
  <c r="R4581" i="1"/>
  <c r="R3559" i="1"/>
  <c r="R2971" i="1"/>
  <c r="R1224" i="1"/>
  <c r="R2492" i="1"/>
  <c r="R4995" i="1"/>
  <c r="R1606" i="1"/>
  <c r="R691" i="1"/>
  <c r="R204" i="1"/>
  <c r="R2497" i="1"/>
  <c r="R4561" i="1"/>
  <c r="R2385" i="1"/>
  <c r="R4215" i="1"/>
  <c r="R1782" i="1"/>
  <c r="R4218" i="1"/>
  <c r="R3285" i="1"/>
  <c r="R2680" i="1"/>
  <c r="R184" i="1"/>
  <c r="R439" i="1"/>
  <c r="R3591" i="1"/>
  <c r="R1771" i="1"/>
  <c r="R1202" i="1"/>
  <c r="R1159" i="1"/>
  <c r="R4524" i="1"/>
  <c r="R2760" i="1"/>
  <c r="R623" i="1"/>
  <c r="R1411" i="1"/>
  <c r="R294" i="1"/>
  <c r="R2414" i="1"/>
  <c r="R4993" i="1"/>
  <c r="R2100" i="1"/>
  <c r="R3136" i="1"/>
  <c r="R4258" i="1"/>
  <c r="R1904" i="1"/>
  <c r="R2291" i="1"/>
  <c r="R1751" i="1"/>
  <c r="R507" i="1"/>
  <c r="R2" i="1"/>
  <c r="R4967" i="1"/>
  <c r="R1379" i="1"/>
  <c r="R1129" i="1"/>
  <c r="R2174" i="1"/>
  <c r="R1079" i="1"/>
  <c r="R4203" i="1"/>
  <c r="R4700" i="1"/>
  <c r="R1650" i="1"/>
  <c r="R3554" i="1"/>
  <c r="R3085" i="1"/>
  <c r="R4271" i="1"/>
  <c r="R2345" i="1"/>
  <c r="R437" i="1"/>
  <c r="R3682" i="1"/>
  <c r="R3449" i="1"/>
  <c r="R4596" i="1"/>
  <c r="R3637" i="1"/>
  <c r="R3116" i="1"/>
  <c r="R433" i="1"/>
  <c r="R2871" i="1"/>
  <c r="R1491" i="1"/>
  <c r="R1147" i="1"/>
  <c r="R2694" i="1"/>
  <c r="R2627" i="1"/>
  <c r="R3488" i="1"/>
  <c r="R1352" i="1"/>
  <c r="R1067" i="1"/>
  <c r="R2177" i="1"/>
  <c r="R2093" i="1"/>
  <c r="R1305" i="1"/>
  <c r="R4656" i="1"/>
  <c r="R1191" i="1"/>
  <c r="R3802" i="1"/>
  <c r="R2572" i="1"/>
  <c r="R762" i="1"/>
  <c r="R282" i="1"/>
  <c r="R3188" i="1"/>
  <c r="R4069" i="1"/>
  <c r="R3181" i="1"/>
  <c r="R2260" i="1"/>
  <c r="R57" i="1"/>
  <c r="R1677" i="1"/>
  <c r="R1898" i="1"/>
  <c r="R4186" i="1"/>
  <c r="R1474" i="1"/>
  <c r="R3762" i="1"/>
  <c r="R646" i="1"/>
  <c r="R2186" i="1"/>
  <c r="R224" i="1"/>
  <c r="R4771" i="1"/>
  <c r="R1335" i="1"/>
  <c r="R2064" i="1"/>
  <c r="R823" i="1"/>
  <c r="R312" i="1"/>
  <c r="R3836" i="1"/>
  <c r="R3785" i="1"/>
  <c r="R2743" i="1"/>
  <c r="R1984" i="1"/>
  <c r="R4826" i="1"/>
  <c r="R4435" i="1"/>
  <c r="R1327" i="1"/>
  <c r="R1661" i="1"/>
  <c r="R1872" i="1"/>
  <c r="R3409" i="1"/>
  <c r="R1962" i="1"/>
  <c r="R3603" i="1"/>
  <c r="R3208" i="1"/>
  <c r="R3905" i="1"/>
  <c r="R3583" i="1"/>
  <c r="R3907" i="1"/>
  <c r="R4251" i="1"/>
  <c r="R2906" i="1"/>
  <c r="R921" i="1"/>
  <c r="R3809" i="1"/>
  <c r="R3733" i="1"/>
  <c r="R4441" i="1"/>
  <c r="R198" i="1"/>
  <c r="R374" i="1"/>
  <c r="R2204" i="1"/>
  <c r="R2851" i="1"/>
  <c r="R2124" i="1"/>
  <c r="R1390" i="1"/>
  <c r="R603" i="1"/>
  <c r="R331" i="1"/>
  <c r="R2620" i="1"/>
  <c r="R3623" i="1"/>
  <c r="R4787" i="1"/>
  <c r="R4666" i="1"/>
  <c r="R578" i="1"/>
  <c r="R3092" i="1"/>
  <c r="R2326" i="1"/>
  <c r="R662" i="1"/>
  <c r="R2613" i="1"/>
  <c r="R2033" i="1"/>
  <c r="R220" i="1"/>
  <c r="R39" i="1"/>
  <c r="R2274" i="1"/>
  <c r="R357" i="1"/>
  <c r="R3414" i="1"/>
  <c r="R3127" i="1"/>
  <c r="R2166" i="1"/>
  <c r="R3366" i="1"/>
  <c r="R4603" i="1"/>
  <c r="R3456" i="1"/>
  <c r="R3782" i="1"/>
  <c r="R4922" i="1"/>
  <c r="R510" i="1"/>
  <c r="R1369" i="1"/>
  <c r="R1759" i="1"/>
  <c r="R3717" i="1"/>
  <c r="R3046" i="1"/>
  <c r="R1816" i="1"/>
  <c r="R3967" i="1"/>
  <c r="R4884" i="1"/>
  <c r="R4462" i="1"/>
  <c r="R3328" i="1"/>
  <c r="R3412" i="1"/>
  <c r="R2145" i="1"/>
  <c r="R794" i="1"/>
  <c r="R2144" i="1"/>
  <c r="R2644" i="1"/>
  <c r="R594" i="1"/>
  <c r="R3685" i="1"/>
  <c r="R4950" i="1"/>
  <c r="R411" i="1"/>
  <c r="R1789" i="1"/>
  <c r="R745" i="1"/>
  <c r="R196" i="1"/>
  <c r="R3334" i="1"/>
  <c r="R168" i="1"/>
  <c r="R3888" i="1"/>
  <c r="R4155" i="1"/>
  <c r="R3023" i="1"/>
  <c r="R1517" i="1"/>
  <c r="R4902" i="1"/>
  <c r="R933" i="1"/>
  <c r="R4312" i="1"/>
  <c r="R3807" i="1"/>
  <c r="R2272" i="1"/>
  <c r="R1776" i="1"/>
  <c r="R112" i="1"/>
  <c r="R2607" i="1"/>
  <c r="R3074" i="1"/>
  <c r="R983" i="1"/>
  <c r="R2792" i="1"/>
  <c r="R3683" i="1"/>
  <c r="R3641" i="1"/>
  <c r="R2819" i="1"/>
  <c r="R2974" i="1"/>
  <c r="R1251" i="1"/>
  <c r="R3020" i="1"/>
  <c r="R399" i="1"/>
  <c r="R4807" i="1"/>
  <c r="R448" i="1"/>
  <c r="R421" i="1"/>
  <c r="R4850" i="1"/>
  <c r="R2094" i="1"/>
  <c r="R4629" i="1"/>
  <c r="R2920" i="1"/>
  <c r="R449" i="1"/>
  <c r="R2097" i="1"/>
  <c r="R4770" i="1"/>
  <c r="R1908" i="1"/>
  <c r="R135" i="1"/>
  <c r="R1777" i="1"/>
  <c r="R2363" i="1"/>
  <c r="R2403" i="1"/>
  <c r="R798" i="1"/>
  <c r="R3390" i="1"/>
  <c r="R2962" i="1"/>
  <c r="R4150" i="1"/>
  <c r="R3794" i="1"/>
  <c r="R3359" i="1"/>
  <c r="R790" i="1"/>
  <c r="R4911" i="1"/>
  <c r="R1785" i="1"/>
  <c r="R4670" i="1"/>
  <c r="R1388" i="1"/>
  <c r="R1738" i="1"/>
  <c r="R1740" i="1"/>
  <c r="R3558" i="1"/>
  <c r="R982" i="1"/>
  <c r="R450" i="1"/>
  <c r="R4266" i="1"/>
  <c r="R2679" i="1"/>
  <c r="R1410" i="1"/>
  <c r="R1539" i="1"/>
  <c r="R530" i="1"/>
  <c r="R1892" i="1"/>
  <c r="R3722" i="1"/>
  <c r="R3281" i="1"/>
  <c r="R4547" i="1"/>
  <c r="R4402" i="1"/>
  <c r="R3723" i="1"/>
  <c r="R2816" i="1"/>
  <c r="R1671" i="1"/>
  <c r="R3104" i="1"/>
  <c r="R2249" i="1"/>
  <c r="R2905" i="1"/>
  <c r="R141" i="1"/>
  <c r="R3018" i="1"/>
  <c r="R3203" i="1"/>
  <c r="R4005" i="1"/>
  <c r="R2310" i="1"/>
  <c r="R1997" i="1"/>
  <c r="R4081" i="1"/>
  <c r="R1805" i="1"/>
  <c r="R3131" i="1"/>
  <c r="R2184" i="1"/>
  <c r="R611" i="1"/>
  <c r="R1627" i="1"/>
  <c r="R1545" i="1"/>
  <c r="R4668" i="1"/>
  <c r="R2968" i="1"/>
  <c r="R1604" i="1"/>
  <c r="R2225" i="1"/>
  <c r="R3719" i="1"/>
  <c r="R455" i="1"/>
  <c r="R3058" i="1"/>
  <c r="R3702" i="1"/>
  <c r="R1918" i="1"/>
  <c r="R4265" i="1"/>
  <c r="R150" i="1"/>
  <c r="R4058" i="1"/>
  <c r="R1813" i="1"/>
  <c r="R2245" i="1"/>
  <c r="R265" i="1"/>
  <c r="R3442" i="1"/>
  <c r="R3240" i="1"/>
  <c r="R1522" i="1"/>
  <c r="R1599" i="1"/>
  <c r="R1048" i="1"/>
  <c r="R2747" i="1"/>
  <c r="R3553" i="1"/>
  <c r="R4792" i="1"/>
  <c r="R986" i="1"/>
  <c r="R310" i="1"/>
  <c r="R4331" i="1"/>
  <c r="R554" i="1"/>
  <c r="R3469" i="1"/>
  <c r="R864" i="1"/>
  <c r="R2399" i="1"/>
  <c r="R4855" i="1"/>
  <c r="R3155" i="1"/>
  <c r="R638" i="1"/>
  <c r="R3194" i="1"/>
  <c r="R1741" i="1"/>
  <c r="R4379" i="1"/>
  <c r="R3134" i="1"/>
  <c r="R272" i="1"/>
  <c r="R4057" i="1"/>
  <c r="R1339" i="1"/>
  <c r="R558" i="1"/>
  <c r="R3336" i="1"/>
  <c r="R4848" i="1"/>
  <c r="R2788" i="1"/>
  <c r="R259" i="1"/>
  <c r="R4382" i="1"/>
  <c r="R3600" i="1"/>
  <c r="R4467" i="1"/>
  <c r="R4932" i="1"/>
  <c r="R1344" i="1"/>
  <c r="R2934" i="1"/>
  <c r="R4048" i="1"/>
  <c r="R2666" i="1"/>
  <c r="R1363" i="1"/>
  <c r="R4214" i="1"/>
  <c r="R644" i="1"/>
  <c r="R724" i="1"/>
  <c r="R3121" i="1"/>
  <c r="R4738" i="1"/>
  <c r="R4228" i="1"/>
  <c r="R3179" i="1"/>
  <c r="R2842" i="1"/>
  <c r="R606" i="1"/>
  <c r="R1637" i="1"/>
  <c r="R4865" i="1"/>
  <c r="R4452" i="1"/>
  <c r="R705" i="1"/>
  <c r="R1773" i="1"/>
  <c r="R2362" i="1"/>
  <c r="R1858" i="1"/>
  <c r="R4978" i="1"/>
  <c r="R645" i="1"/>
  <c r="R4366" i="1"/>
  <c r="R4750" i="1"/>
  <c r="R2592" i="1"/>
  <c r="R4295" i="1"/>
  <c r="R4779" i="1"/>
  <c r="R4196" i="1"/>
  <c r="R899" i="1"/>
  <c r="R2433" i="1"/>
  <c r="R4430" i="1"/>
  <c r="R1622" i="1"/>
  <c r="R4564" i="1"/>
  <c r="R3659" i="1"/>
  <c r="R162" i="1"/>
  <c r="R3358" i="1"/>
  <c r="R4355" i="1"/>
  <c r="R1924" i="1"/>
  <c r="R2953" i="1"/>
  <c r="R4038" i="1"/>
  <c r="R732" i="1"/>
  <c r="R91" i="1"/>
  <c r="R1298" i="1"/>
  <c r="R4461" i="1"/>
  <c r="R2807" i="1"/>
  <c r="R380" i="1"/>
  <c r="R286" i="1"/>
  <c r="R1731" i="1"/>
  <c r="R2897" i="1"/>
  <c r="R905" i="1"/>
  <c r="R2931" i="1"/>
  <c r="R4646" i="1"/>
  <c r="R4598" i="1"/>
  <c r="R1830" i="1"/>
  <c r="R4411" i="1"/>
  <c r="R3572" i="1"/>
  <c r="R3307" i="1"/>
  <c r="R3171" i="1"/>
  <c r="R596" i="1"/>
  <c r="R3987" i="1"/>
  <c r="R815" i="1"/>
  <c r="R4731" i="1"/>
  <c r="R4479" i="1"/>
  <c r="R2873" i="1"/>
  <c r="R1778" i="1"/>
  <c r="R1852" i="1"/>
  <c r="R1839" i="1"/>
  <c r="R1757" i="1"/>
  <c r="R3834" i="1"/>
  <c r="R1600" i="1"/>
  <c r="R960" i="1"/>
  <c r="R203" i="1"/>
  <c r="R4" i="1"/>
  <c r="R2491" i="1"/>
  <c r="R2864" i="1"/>
  <c r="R4268" i="1"/>
  <c r="R2727" i="1"/>
  <c r="R1456" i="1"/>
  <c r="R3670" i="1"/>
  <c r="R4121" i="1"/>
  <c r="R1256" i="1"/>
  <c r="R3450" i="1"/>
  <c r="R3784" i="1"/>
  <c r="R1928" i="1"/>
  <c r="R1508" i="1"/>
  <c r="R2821" i="1"/>
  <c r="R2822" i="1"/>
  <c r="R1425" i="1"/>
  <c r="R2055" i="1"/>
  <c r="R447" i="1"/>
  <c r="R2640" i="1"/>
  <c r="R2078" i="1"/>
  <c r="R937" i="1"/>
  <c r="R1761" i="1"/>
  <c r="R4570" i="1"/>
  <c r="R1257" i="1"/>
  <c r="R1088" i="1"/>
  <c r="R4660" i="1"/>
  <c r="R1824" i="1"/>
  <c r="R3795" i="1"/>
  <c r="R729" i="1"/>
  <c r="R1635" i="1"/>
  <c r="R665" i="1"/>
  <c r="R1391" i="1"/>
  <c r="R4614" i="1"/>
  <c r="R3398" i="1"/>
  <c r="R2151" i="1"/>
  <c r="R2594" i="1"/>
  <c r="R3585" i="1"/>
  <c r="R117" i="1"/>
  <c r="R800" i="1"/>
  <c r="R1238" i="1"/>
  <c r="R3446" i="1"/>
  <c r="R4216" i="1"/>
  <c r="R3704" i="1"/>
  <c r="R2143" i="1"/>
  <c r="R2195" i="1"/>
  <c r="R4484" i="1"/>
  <c r="R4036" i="1"/>
  <c r="R3064" i="1"/>
  <c r="R1361" i="1"/>
  <c r="R80" i="1"/>
  <c r="R4753" i="1"/>
  <c r="R3677" i="1"/>
  <c r="R883" i="1"/>
  <c r="R543" i="1"/>
  <c r="R2471" i="1"/>
  <c r="R3362" i="1"/>
  <c r="R3620" i="1"/>
  <c r="R1239" i="1"/>
  <c r="R1312" i="1"/>
  <c r="R3496" i="1"/>
  <c r="R1591" i="1"/>
  <c r="R471" i="1"/>
  <c r="R1750" i="1"/>
  <c r="R3156" i="1"/>
  <c r="R2262" i="1"/>
  <c r="R509" i="1"/>
  <c r="R1128" i="1"/>
  <c r="R1498" i="1"/>
  <c r="R363" i="1"/>
  <c r="R2596" i="1"/>
  <c r="R1544" i="1"/>
  <c r="R3117" i="1"/>
  <c r="R2923" i="1"/>
  <c r="R1000" i="1"/>
  <c r="R4287" i="1"/>
  <c r="R3399" i="1"/>
  <c r="R885" i="1"/>
  <c r="R3183" i="1"/>
  <c r="R2635" i="1"/>
  <c r="R180" i="1"/>
  <c r="R2647" i="1"/>
  <c r="R2714" i="1"/>
  <c r="R2949" i="1"/>
  <c r="R1447" i="1"/>
  <c r="R520" i="1"/>
  <c r="R4816" i="1"/>
  <c r="R3581" i="1"/>
  <c r="R2373" i="1"/>
  <c r="R3460" i="1"/>
  <c r="R4954" i="1"/>
  <c r="R3661" i="1"/>
  <c r="R2380" i="1"/>
  <c r="R2436" i="1"/>
  <c r="R3241" i="1"/>
  <c r="R780" i="1"/>
  <c r="R1275" i="1"/>
  <c r="R4894" i="1"/>
  <c r="R4300" i="1"/>
  <c r="R302" i="1"/>
  <c r="R1053" i="1"/>
  <c r="R2009" i="1"/>
  <c r="R2276" i="1"/>
  <c r="R103" i="1"/>
  <c r="R4507" i="1"/>
  <c r="R3029" i="1"/>
  <c r="R2023" i="1"/>
  <c r="R2212" i="1"/>
  <c r="R3198" i="1"/>
  <c r="R1620" i="1"/>
  <c r="R1423" i="1"/>
  <c r="R771" i="1"/>
  <c r="R241" i="1"/>
  <c r="R1977" i="1"/>
  <c r="R3968" i="1"/>
  <c r="R4514" i="1"/>
  <c r="R3655" i="1"/>
  <c r="R4785" i="1"/>
  <c r="R308" i="1"/>
  <c r="R4688" i="1"/>
  <c r="R2550" i="1"/>
  <c r="R7" i="1"/>
  <c r="R4871" i="1"/>
  <c r="R3284" i="1"/>
  <c r="R3270" i="1"/>
  <c r="R1845" i="1"/>
  <c r="R769" i="1"/>
  <c r="R4487" i="1"/>
  <c r="R3812" i="1"/>
  <c r="R270" i="1"/>
  <c r="R4098" i="1"/>
  <c r="R3649" i="1"/>
  <c r="R4516" i="1"/>
  <c r="R3611" i="1"/>
  <c r="R181" i="1"/>
  <c r="R4964" i="1"/>
  <c r="R1360" i="1"/>
  <c r="R4936" i="1"/>
  <c r="R1032" i="1"/>
  <c r="R1991" i="1"/>
  <c r="R4336" i="1"/>
  <c r="R4851" i="1"/>
  <c r="R1935" i="1"/>
  <c r="R2649" i="1"/>
  <c r="R1768" i="1"/>
  <c r="R4179" i="1"/>
  <c r="R1874" i="1"/>
  <c r="R4206" i="1"/>
  <c r="R2390" i="1"/>
  <c r="R2927" i="1"/>
  <c r="R1087" i="1"/>
  <c r="R1180" i="1"/>
  <c r="R852" i="1"/>
  <c r="R4489" i="1"/>
  <c r="R2197" i="1"/>
  <c r="R4515" i="1"/>
  <c r="R2867" i="1"/>
  <c r="R100" i="1"/>
  <c r="R1152" i="1"/>
  <c r="R3500" i="1"/>
  <c r="R4244" i="1"/>
  <c r="R3404" i="1"/>
  <c r="R177" i="1"/>
  <c r="R3564" i="1"/>
  <c r="R1691" i="1"/>
  <c r="R4046" i="1"/>
  <c r="R4242" i="1"/>
  <c r="R2488" i="1"/>
  <c r="R1033" i="1"/>
  <c r="R4578" i="1"/>
  <c r="R917" i="1"/>
  <c r="R420" i="1"/>
  <c r="R153" i="1"/>
  <c r="R979" i="1"/>
  <c r="R134" i="1"/>
  <c r="R133" i="1"/>
  <c r="R2431" i="1"/>
  <c r="R3268" i="1"/>
  <c r="R2239" i="1"/>
  <c r="R3679" i="1"/>
  <c r="R2122" i="1"/>
  <c r="R4506" i="1"/>
  <c r="R1036" i="1"/>
  <c r="R3003" i="1"/>
  <c r="R4931" i="1"/>
  <c r="R2179" i="1"/>
  <c r="R4412" i="1"/>
  <c r="R458" i="1"/>
  <c r="R4469" i="1"/>
  <c r="R1118" i="1"/>
  <c r="R2763" i="1"/>
  <c r="R2350" i="1"/>
  <c r="R3742" i="1"/>
  <c r="R863" i="1"/>
  <c r="R670" i="1"/>
  <c r="R1052" i="1"/>
  <c r="R4992" i="1"/>
  <c r="R3639" i="1"/>
  <c r="R743" i="1"/>
  <c r="R2790" i="1"/>
  <c r="R3096" i="1"/>
  <c r="R3214" i="1"/>
  <c r="R1861" i="1"/>
  <c r="R2476" i="1"/>
  <c r="R59" i="1"/>
  <c r="R3948" i="1"/>
  <c r="R4963" i="1"/>
  <c r="R3479" i="1"/>
  <c r="R3570" i="1"/>
  <c r="R3546" i="1"/>
  <c r="R1289" i="1"/>
  <c r="R660" i="1"/>
  <c r="R3391" i="1"/>
  <c r="R4615" i="1"/>
  <c r="R1841" i="1"/>
  <c r="R2039" i="1"/>
  <c r="R1818" i="1"/>
  <c r="R32" i="1"/>
  <c r="R2772" i="1"/>
  <c r="R4037" i="1"/>
  <c r="R2157" i="1"/>
  <c r="R1686" i="1"/>
  <c r="R4783" i="1"/>
  <c r="R1060" i="1"/>
  <c r="R109" i="1"/>
  <c r="R1444" i="1"/>
  <c r="R1849" i="1"/>
  <c r="R3638" i="1"/>
  <c r="R1449" i="1"/>
  <c r="R4733" i="1"/>
  <c r="R2057" i="1"/>
  <c r="R1779" i="1"/>
  <c r="R3128" i="1"/>
  <c r="R820" i="1"/>
  <c r="R4973" i="1"/>
  <c r="R2131" i="1"/>
  <c r="R425" i="1"/>
  <c r="R653" i="1"/>
  <c r="R2766" i="1"/>
  <c r="R2017" i="1"/>
  <c r="R736" i="1"/>
  <c r="R1054" i="1"/>
  <c r="R4723" i="1"/>
  <c r="R4307" i="1"/>
  <c r="R1512" i="1"/>
  <c r="R1155" i="1"/>
  <c r="R1694" i="1"/>
  <c r="R4257" i="1"/>
  <c r="R2668" i="1"/>
  <c r="R2493" i="1"/>
  <c r="R3013" i="1"/>
  <c r="R1504" i="1"/>
  <c r="R4113" i="1"/>
  <c r="R4238" i="1"/>
  <c r="R4207" i="1"/>
  <c r="R3837" i="1"/>
  <c r="R2298" i="1"/>
  <c r="R3769" i="1"/>
  <c r="R4311" i="1"/>
  <c r="R997" i="1"/>
  <c r="R3272" i="1"/>
  <c r="R2250" i="1"/>
  <c r="R81" i="1"/>
  <c r="R4830" i="1"/>
  <c r="R1947" i="1"/>
  <c r="R1871" i="1"/>
  <c r="R3329" i="1"/>
  <c r="R3087" i="1"/>
  <c r="R4502" i="1"/>
  <c r="R4460" i="1"/>
  <c r="R3263" i="1"/>
  <c r="R4158" i="1"/>
  <c r="R186" i="1"/>
  <c r="R3516" i="1"/>
  <c r="R2551" i="1"/>
  <c r="R4542" i="1"/>
  <c r="R3288" i="1"/>
  <c r="R1510" i="1"/>
  <c r="R73" i="1"/>
  <c r="R125" i="1"/>
  <c r="R324" i="1"/>
  <c r="R1177" i="1"/>
  <c r="R4903" i="1"/>
  <c r="R1801" i="1"/>
  <c r="R3196" i="1"/>
  <c r="R298" i="1"/>
  <c r="R4934" i="1"/>
  <c r="R4075" i="1"/>
  <c r="R3255" i="1"/>
  <c r="R4915" i="1"/>
  <c r="R1044" i="1"/>
  <c r="R2246" i="1"/>
  <c r="R942" i="1"/>
  <c r="R2233" i="1"/>
  <c r="R679" i="1"/>
  <c r="R102" i="1"/>
  <c r="R1882" i="1"/>
  <c r="R3897" i="1"/>
  <c r="R4008" i="1"/>
  <c r="R493" i="1"/>
  <c r="R4006" i="1"/>
  <c r="R3720" i="1"/>
  <c r="R1909" i="1"/>
  <c r="R966" i="1"/>
  <c r="R2918" i="1"/>
  <c r="R696" i="1"/>
  <c r="R4741" i="1"/>
  <c r="R750" i="1"/>
  <c r="R4593" i="1"/>
  <c r="R3330" i="1"/>
  <c r="R3983" i="1"/>
  <c r="R1933" i="1"/>
  <c r="R1529" i="1"/>
  <c r="R4097" i="1"/>
  <c r="R2180" i="1"/>
  <c r="R2573" i="1"/>
  <c r="R2653" i="1"/>
  <c r="R901" i="1"/>
  <c r="R4513" i="1"/>
  <c r="R687" i="1"/>
  <c r="R105" i="1"/>
  <c r="R3933" i="1"/>
  <c r="R3508" i="1"/>
  <c r="R3531" i="1"/>
  <c r="R251" i="1"/>
  <c r="R1823" i="1"/>
  <c r="R2605" i="1"/>
  <c r="R2321" i="1"/>
  <c r="R3838" i="1"/>
  <c r="R2050" i="1"/>
  <c r="R2427" i="1"/>
  <c r="R1916" i="1"/>
  <c r="R2737" i="1"/>
  <c r="R3187" i="1"/>
  <c r="R4986" i="1"/>
  <c r="R4457" i="1"/>
  <c r="R2487" i="1"/>
  <c r="R2164" i="1"/>
  <c r="R4259" i="1"/>
  <c r="R4010" i="1"/>
  <c r="R3847" i="1"/>
  <c r="R1208" i="1"/>
  <c r="R4085" i="1"/>
  <c r="R985" i="1"/>
  <c r="R2059" i="1"/>
  <c r="R516" i="1"/>
  <c r="R3781" i="1"/>
  <c r="R4917" i="1"/>
  <c r="R4177" i="1"/>
  <c r="R3700" i="1"/>
  <c r="R4821" i="1"/>
  <c r="R174" i="1"/>
  <c r="R2096" i="1"/>
  <c r="R4404" i="1"/>
  <c r="R68" i="1"/>
  <c r="R887" i="1"/>
  <c r="R1972" i="1"/>
  <c r="R3589" i="1"/>
  <c r="R3197" i="1"/>
  <c r="R1710" i="1"/>
  <c r="R2944" i="1"/>
  <c r="R1072" i="1"/>
  <c r="R2264" i="1"/>
  <c r="R1664" i="1"/>
  <c r="R4895" i="1"/>
  <c r="R4709" i="1"/>
  <c r="R690" i="1"/>
  <c r="R1518" i="1"/>
  <c r="R4635" i="1"/>
  <c r="R2939" i="1"/>
  <c r="R2485" i="1"/>
  <c r="R4885" i="1"/>
  <c r="R738" i="1"/>
  <c r="R1817" i="1"/>
  <c r="R2061" i="1"/>
  <c r="R3342" i="1"/>
  <c r="R2558" i="1"/>
  <c r="R695" i="1"/>
  <c r="R828" i="1"/>
  <c r="R709" i="1"/>
  <c r="R1214" i="1"/>
  <c r="R3363" i="1"/>
  <c r="R529" i="1"/>
  <c r="R1288" i="1"/>
  <c r="R2567" i="1"/>
  <c r="R4293" i="1"/>
  <c r="R1840" i="1"/>
  <c r="R2553" i="1"/>
  <c r="R2798" i="1"/>
  <c r="R4935" i="1"/>
  <c r="R2710" i="1"/>
  <c r="R283" i="1"/>
  <c r="R1387" i="1"/>
  <c r="R1046" i="1"/>
  <c r="R4631" i="1"/>
  <c r="R4769" i="1"/>
  <c r="R487" i="1"/>
  <c r="R1311" i="1"/>
  <c r="R2168" i="1"/>
  <c r="R3184" i="1"/>
  <c r="R1329" i="1"/>
  <c r="R4019" i="1"/>
  <c r="R4025" i="1"/>
  <c r="R370" i="1"/>
  <c r="R2014" i="1"/>
  <c r="R4728" i="1"/>
  <c r="R2591" i="1"/>
  <c r="R4249" i="1"/>
  <c r="R2391" i="1"/>
  <c r="R391" i="1"/>
  <c r="R2383" i="1"/>
  <c r="R4373" i="1"/>
  <c r="R3129" i="1"/>
  <c r="R4802" i="1"/>
  <c r="R1193" i="1"/>
  <c r="R4327" i="1"/>
  <c r="R2228" i="1"/>
  <c r="R3568" i="1"/>
  <c r="R4230" i="1"/>
  <c r="R3054" i="1"/>
  <c r="R2719" i="1"/>
  <c r="R4473" i="1"/>
  <c r="R3210" i="1"/>
  <c r="R3540" i="1"/>
  <c r="R3928" i="1"/>
  <c r="R1320" i="1"/>
  <c r="R2755" i="1"/>
  <c r="R2509" i="1"/>
  <c r="R841" i="1"/>
  <c r="R230" i="1"/>
  <c r="R4777" i="1"/>
  <c r="R4442" i="1"/>
  <c r="R1760" i="1"/>
  <c r="R2975" i="1"/>
  <c r="R5000" i="1"/>
  <c r="R2633" i="1"/>
  <c r="R3804" i="1"/>
  <c r="R2430" i="1"/>
  <c r="R3491" i="1"/>
  <c r="R4672" i="1"/>
  <c r="R2781" i="1"/>
  <c r="R4775" i="1"/>
  <c r="R3634" i="1"/>
  <c r="R3115" i="1"/>
  <c r="R1758" i="1"/>
  <c r="R232" i="1"/>
  <c r="R1213" i="1"/>
  <c r="R2277" i="1"/>
  <c r="R1756" i="1"/>
  <c r="R3878" i="1"/>
  <c r="R4314" i="1"/>
  <c r="R4589" i="1"/>
  <c r="R755" i="1"/>
  <c r="R4042" i="1"/>
  <c r="R795" i="1"/>
  <c r="R2347" i="1"/>
  <c r="R1598" i="1"/>
  <c r="R2652" i="1"/>
  <c r="R4680" i="1"/>
  <c r="R1701" i="1"/>
  <c r="R66" i="1"/>
  <c r="R3302" i="1"/>
  <c r="R1073" i="1"/>
  <c r="R1964" i="1"/>
  <c r="R4868" i="1"/>
  <c r="R2426" i="1"/>
  <c r="R2327" i="1"/>
  <c r="R2587" i="1"/>
  <c r="R2609" i="1"/>
  <c r="R4988" i="1"/>
  <c r="R2125" i="1"/>
  <c r="R3593" i="1"/>
  <c r="R711" i="1"/>
  <c r="R2103" i="1"/>
  <c r="R4641" i="1"/>
  <c r="R4685" i="1"/>
  <c r="R2149" i="1"/>
  <c r="R3671" i="1"/>
  <c r="R2483" i="1"/>
  <c r="R4562" i="1"/>
  <c r="R2908" i="1"/>
  <c r="R877" i="1"/>
  <c r="R1668" i="1"/>
  <c r="R24" i="1"/>
  <c r="R3471" i="1"/>
  <c r="R2479" i="1"/>
  <c r="R3122" i="1"/>
  <c r="R2876" i="1"/>
  <c r="R96" i="1"/>
  <c r="R1274" i="1"/>
  <c r="R608" i="1"/>
  <c r="R1304" i="1"/>
  <c r="R4898" i="1"/>
  <c r="R418" i="1"/>
  <c r="R1217" i="1"/>
  <c r="R1649" i="1"/>
  <c r="R3709" i="1"/>
  <c r="R659" i="1"/>
  <c r="R2001" i="1"/>
  <c r="R962" i="1"/>
  <c r="R1277" i="1"/>
  <c r="R1755" i="1"/>
  <c r="R4847" i="1"/>
  <c r="R1665" i="1"/>
  <c r="R1568" i="1"/>
  <c r="R1430" i="1"/>
  <c r="R1780" i="1"/>
  <c r="R2371" i="1"/>
  <c r="R1657" i="1"/>
  <c r="R3956" i="1"/>
  <c r="R3144" i="1"/>
  <c r="R4891" i="1"/>
  <c r="R3057" i="1"/>
  <c r="R4083" i="1"/>
  <c r="R3555" i="1"/>
  <c r="R4684" i="1"/>
  <c r="R4013" i="1"/>
  <c r="R1477" i="1"/>
  <c r="R3755" i="1"/>
  <c r="R1408" i="1"/>
  <c r="R935" i="1"/>
  <c r="R1956" i="1"/>
  <c r="R271" i="1"/>
  <c r="R4678" i="1"/>
  <c r="R3823" i="1"/>
  <c r="R3037" i="1"/>
  <c r="R1056" i="1"/>
  <c r="R438" i="1"/>
  <c r="R2178" i="1"/>
  <c r="R3495" i="1"/>
  <c r="R2584" i="1"/>
  <c r="R1706" i="1"/>
  <c r="R3761" i="1"/>
  <c r="R2757" i="1"/>
  <c r="R3735" i="1"/>
  <c r="R2275" i="1"/>
  <c r="R115" i="1"/>
  <c r="R1162" i="1"/>
  <c r="R1176" i="1"/>
  <c r="R2531" i="1"/>
  <c r="R4900" i="1"/>
  <c r="R1347" i="1"/>
  <c r="R1421" i="1"/>
  <c r="R500" i="1"/>
  <c r="R1010" i="1"/>
  <c r="R4643" i="1"/>
  <c r="R4732" i="1"/>
  <c r="R514" i="1"/>
  <c r="R2686" i="1"/>
  <c r="R3138" i="1"/>
  <c r="R4486" i="1"/>
  <c r="R3425" i="1"/>
  <c r="R3080" i="1"/>
  <c r="R3984" i="1"/>
  <c r="R344" i="1"/>
  <c r="R922" i="1"/>
  <c r="R379" i="1"/>
  <c r="R352" i="1"/>
  <c r="R2101" i="1"/>
  <c r="R1814" i="1"/>
  <c r="R497" i="1"/>
  <c r="R3605" i="1"/>
  <c r="R3141" i="1"/>
  <c r="R4388" i="1"/>
  <c r="R4948" i="1"/>
  <c r="R2127" i="1"/>
  <c r="R4737" i="1"/>
  <c r="R4200" i="1"/>
  <c r="R2984" i="1"/>
  <c r="R3239" i="1"/>
  <c r="R4638" i="1"/>
  <c r="R781" i="1"/>
  <c r="R4560" i="1"/>
  <c r="R3050" i="1"/>
  <c r="R3091" i="1"/>
  <c r="R722" i="1"/>
  <c r="R1613" i="1"/>
  <c r="R1828" i="1"/>
  <c r="R4165" i="1"/>
  <c r="R3743" i="1"/>
  <c r="R2838" i="1"/>
  <c r="R4034" i="1"/>
  <c r="R3875" i="1"/>
  <c r="R2629" i="1"/>
  <c r="R1029" i="1"/>
  <c r="R2448" i="1"/>
  <c r="R4952" i="1"/>
  <c r="R3006" i="1"/>
  <c r="R4236" i="1"/>
  <c r="R796" i="1"/>
  <c r="R262" i="1"/>
  <c r="R2753" i="1"/>
  <c r="R3158" i="1"/>
  <c r="R3049" i="1"/>
  <c r="R4454" i="1"/>
  <c r="R4433" i="1"/>
  <c r="R46" i="1"/>
  <c r="R4468" i="1"/>
  <c r="R599" i="1"/>
  <c r="R3113" i="1"/>
  <c r="R3826" i="1"/>
  <c r="R2756" i="1"/>
  <c r="R4009" i="1"/>
  <c r="R4974" i="1"/>
  <c r="R859" i="1"/>
  <c r="R236" i="1"/>
  <c r="R2797" i="1"/>
  <c r="R3321" i="1"/>
  <c r="R3900" i="1"/>
  <c r="R720" i="1"/>
  <c r="R556" i="1"/>
  <c r="R4574" i="1"/>
  <c r="R71" i="1"/>
  <c r="R585" i="1"/>
  <c r="R1998" i="1"/>
  <c r="R3215" i="1"/>
  <c r="R4415" i="1"/>
  <c r="R3367" i="1"/>
  <c r="R1667" i="1"/>
  <c r="R2806" i="1"/>
  <c r="R4852" i="1"/>
  <c r="R77" i="1"/>
  <c r="R3535" i="1"/>
  <c r="R1569" i="1"/>
  <c r="R3032" i="1"/>
  <c r="R4337" i="1"/>
  <c r="R2003" i="1"/>
  <c r="R4076" i="1"/>
  <c r="R4712" i="1"/>
  <c r="R2533" i="1"/>
  <c r="R3989" i="1"/>
  <c r="R3497" i="1"/>
  <c r="R3887" i="1"/>
  <c r="R1641" i="1"/>
  <c r="R635" i="1"/>
  <c r="R1712" i="1"/>
  <c r="R1437" i="1"/>
  <c r="R4054" i="1"/>
  <c r="R1300" i="1"/>
  <c r="R4882" i="1"/>
  <c r="R816" i="1"/>
  <c r="R4877" i="1"/>
  <c r="R1323" i="1"/>
  <c r="R1856" i="1"/>
  <c r="R3525" i="1"/>
  <c r="R2804" i="1"/>
  <c r="R3147" i="1"/>
  <c r="R2973" i="1"/>
  <c r="R4018" i="1"/>
  <c r="R2671" i="1"/>
  <c r="R3912" i="1"/>
  <c r="R3177" i="1"/>
  <c r="R532" i="1"/>
  <c r="R1988" i="1"/>
  <c r="R1151" i="1"/>
  <c r="R1893" i="1"/>
  <c r="R2791" i="1"/>
  <c r="R4796" i="1"/>
  <c r="R595" i="1"/>
  <c r="R2615" i="1"/>
  <c r="R2937" i="1"/>
  <c r="R1996" i="1"/>
  <c r="R947" i="1"/>
  <c r="R3645" i="1"/>
  <c r="R1934" i="1"/>
  <c r="R3648" i="1"/>
  <c r="R451" i="1"/>
  <c r="R1612" i="1"/>
  <c r="R2730" i="1"/>
  <c r="R2477" i="1"/>
  <c r="R1873" i="1"/>
  <c r="R853" i="1"/>
  <c r="R94" i="1"/>
  <c r="R4727" i="1"/>
  <c r="R503" i="1"/>
  <c r="R1353" i="1"/>
  <c r="R4470" i="1"/>
  <c r="R1332" i="1"/>
  <c r="R2070" i="1"/>
  <c r="R4838" i="1"/>
  <c r="R2293" i="1"/>
  <c r="R2273" i="1"/>
  <c r="R3157" i="1"/>
  <c r="R2216" i="1"/>
  <c r="R3253" i="1"/>
  <c r="R1206" i="1"/>
  <c r="R3507" i="1"/>
  <c r="R473" i="1"/>
  <c r="R3236" i="1"/>
  <c r="R4292" i="1"/>
  <c r="R932" i="1"/>
  <c r="R4418" i="1"/>
  <c r="R2437" i="1"/>
  <c r="R2950" i="1"/>
  <c r="R3075" i="1"/>
  <c r="R3896" i="1"/>
  <c r="R3371" i="1"/>
  <c r="R2211" i="1"/>
  <c r="R1617" i="1"/>
  <c r="R2619" i="1"/>
  <c r="R385" i="1"/>
  <c r="R2095" i="1"/>
  <c r="R3035" i="1"/>
  <c r="R2738" i="1"/>
  <c r="R235" i="1"/>
  <c r="R1040" i="1"/>
  <c r="R4301" i="1"/>
  <c r="R1528" i="1"/>
  <c r="R4488" i="1"/>
  <c r="R2945" i="1"/>
  <c r="R1733" i="1"/>
  <c r="R879" i="1"/>
  <c r="R4766" i="1"/>
  <c r="R2470" i="1"/>
  <c r="R766" i="1"/>
  <c r="R1261" i="1"/>
  <c r="R803" i="1"/>
  <c r="R144" i="1"/>
  <c r="R146" i="1"/>
  <c r="R772" i="1"/>
  <c r="R4721" i="1"/>
  <c r="R2209" i="1"/>
  <c r="R4682" i="1"/>
  <c r="R3941" i="1"/>
  <c r="R3099" i="1"/>
  <c r="R3773" i="1"/>
  <c r="R2907" i="1"/>
  <c r="R2548" i="1"/>
  <c r="R4856" i="1"/>
  <c r="R761" i="1"/>
  <c r="R1930" i="1"/>
  <c r="R4906" i="1"/>
  <c r="R3401" i="1"/>
  <c r="R866" i="1"/>
  <c r="R2286" i="1"/>
  <c r="R2715" i="1"/>
  <c r="R2376" i="1"/>
  <c r="R4793" i="1"/>
  <c r="R4663" i="1"/>
  <c r="R147" i="1"/>
  <c r="R953" i="1"/>
  <c r="R2507" i="1"/>
  <c r="R4192" i="1"/>
  <c r="R4729" i="1"/>
  <c r="R3259" i="1"/>
  <c r="R130" i="1"/>
  <c r="R2925" i="1"/>
  <c r="R2555" i="1"/>
  <c r="R1494" i="1"/>
  <c r="R970" i="1"/>
  <c r="R3799" i="1"/>
  <c r="R792" i="1"/>
  <c r="R3590" i="1"/>
  <c r="R3730" i="1"/>
  <c r="R2901" i="1"/>
  <c r="R4082" i="1"/>
  <c r="R1796" i="1"/>
  <c r="R1698" i="1"/>
  <c r="R1169" i="1"/>
  <c r="R2532" i="1"/>
  <c r="R980" i="1"/>
  <c r="R2024" i="1"/>
  <c r="R874" i="1"/>
  <c r="R2749" i="1"/>
  <c r="R1747" i="1"/>
  <c r="R3618" i="1"/>
  <c r="R2724" i="1"/>
  <c r="R3162" i="1"/>
  <c r="R226" i="1"/>
  <c r="R2444" i="1"/>
  <c r="R1536" i="1"/>
  <c r="R3387" i="1"/>
  <c r="R1316" i="1"/>
  <c r="R3595" i="1"/>
  <c r="R4187" i="1"/>
  <c r="R2695" i="1"/>
  <c r="R2857" i="1"/>
  <c r="R287" i="1"/>
  <c r="R1692" i="1"/>
  <c r="R4834" i="1"/>
  <c r="R4376" i="1"/>
  <c r="R3204" i="1"/>
  <c r="R2090" i="1"/>
  <c r="R1365" i="1"/>
  <c r="R1051" i="1"/>
  <c r="R748" i="1"/>
  <c r="R2351" i="1"/>
  <c r="R2514" i="1"/>
  <c r="R806" i="1"/>
  <c r="R3172" i="1"/>
  <c r="R4667" i="1"/>
  <c r="R1946" i="1"/>
  <c r="R3081" i="1"/>
  <c r="R4099" i="1"/>
  <c r="R3315" i="1"/>
  <c r="R3523" i="1"/>
  <c r="R1463" i="1"/>
  <c r="R1259" i="1"/>
  <c r="R1235" i="1"/>
  <c r="R3698" i="1"/>
  <c r="R2508" i="1"/>
  <c r="R1080" i="1"/>
  <c r="R1642" i="1"/>
  <c r="R2721" i="1"/>
  <c r="R2182" i="1"/>
  <c r="R4151" i="1"/>
  <c r="R2856" i="1"/>
  <c r="R1023" i="1"/>
  <c r="R4645" i="1"/>
  <c r="R3788" i="1"/>
  <c r="R2803" i="1"/>
  <c r="R491" i="1"/>
  <c r="R166" i="1"/>
  <c r="R44" i="1"/>
  <c r="R2369" i="1"/>
  <c r="R1127" i="1"/>
  <c r="R4087" i="1"/>
  <c r="R3244" i="1"/>
  <c r="R1864" i="1"/>
  <c r="R261" i="1"/>
  <c r="R4362" i="1"/>
  <c r="R1678" i="1"/>
  <c r="R1527" i="1"/>
  <c r="R4093" i="1"/>
  <c r="R4690" i="1"/>
  <c r="R1656" i="1"/>
  <c r="R1614" i="1"/>
  <c r="R4945" i="1"/>
  <c r="R538" i="1"/>
  <c r="R2381" i="1"/>
  <c r="R1959" i="1"/>
  <c r="R2779" i="1"/>
  <c r="R1623" i="1"/>
  <c r="R4027" i="1"/>
  <c r="R367" i="1"/>
  <c r="R2966" i="1"/>
  <c r="R3264" i="1"/>
  <c r="R3351" i="1"/>
  <c r="R2725" i="1"/>
  <c r="R601" i="1"/>
  <c r="R3952" i="1"/>
  <c r="R1832" i="1"/>
  <c r="R3552" i="1"/>
  <c r="R633" i="1"/>
  <c r="R2565" i="1"/>
  <c r="R4539" i="1"/>
  <c r="R3961" i="1"/>
  <c r="R1433" i="1"/>
  <c r="R1700" i="1"/>
  <c r="R1336" i="1"/>
  <c r="R4445" i="1"/>
  <c r="R3744" i="1"/>
  <c r="R1970" i="1"/>
  <c r="R2536" i="1"/>
  <c r="R1091" i="1"/>
  <c r="R4056" i="1"/>
  <c r="R943" i="1"/>
  <c r="R4261" i="1"/>
  <c r="R2051" i="1"/>
  <c r="R1790" i="1"/>
  <c r="R2360" i="1"/>
  <c r="R3464" i="1"/>
  <c r="R2499" i="1"/>
  <c r="R3915" i="1"/>
  <c r="R893" i="1"/>
  <c r="R884" i="1"/>
  <c r="R1448" i="1"/>
  <c r="R3750" i="1"/>
  <c r="R3728" i="1"/>
  <c r="R4840" i="1"/>
  <c r="R4226" i="1"/>
  <c r="R1295" i="1"/>
  <c r="R4285" i="1"/>
  <c r="R156" i="1"/>
  <c r="R539" i="1"/>
  <c r="R4077" i="1"/>
  <c r="R915" i="1"/>
  <c r="R1270" i="1"/>
  <c r="R3354" i="1"/>
  <c r="R4360" i="1"/>
  <c r="R266" i="1"/>
  <c r="R999" i="1"/>
  <c r="R4795" i="1"/>
  <c r="R3338" i="1"/>
  <c r="R1068" i="1"/>
  <c r="R1939" i="1"/>
  <c r="R2597" i="1"/>
  <c r="R1285" i="1"/>
  <c r="R413" i="1"/>
  <c r="R4023" i="1"/>
  <c r="R2996" i="1"/>
  <c r="R996" i="1"/>
  <c r="R1896" i="1"/>
  <c r="R3152" i="1"/>
  <c r="R3576" i="1"/>
  <c r="R1109" i="1"/>
  <c r="R371" i="1"/>
  <c r="R4919" i="1"/>
  <c r="R4126" i="1"/>
  <c r="R2999" i="1"/>
  <c r="R1240" i="1"/>
  <c r="R544" i="1"/>
  <c r="R4264" i="1"/>
  <c r="R3584" i="1"/>
  <c r="R1593" i="1"/>
  <c r="R911" i="1"/>
  <c r="R300" i="1"/>
  <c r="R3770" i="1"/>
  <c r="R3536" i="1"/>
  <c r="R464" i="1"/>
  <c r="R1727" i="1"/>
  <c r="R810" i="1"/>
  <c r="R3381" i="1"/>
  <c r="R4901" i="1"/>
  <c r="R1967" i="1"/>
  <c r="R2031" i="1"/>
  <c r="R3429" i="1"/>
  <c r="R2515" i="1"/>
  <c r="R3114" i="1"/>
  <c r="R782" i="1"/>
  <c r="R2691" i="1"/>
  <c r="R4899" i="1"/>
  <c r="R4100" i="1"/>
  <c r="R1198" i="1"/>
  <c r="R3550" i="1"/>
  <c r="R4167" i="1"/>
  <c r="R3377" i="1"/>
  <c r="R861" i="1"/>
  <c r="R4763" i="1"/>
  <c r="R163" i="1"/>
  <c r="R4744" i="1"/>
  <c r="R4649" i="1"/>
  <c r="R2983" i="1"/>
  <c r="R1443" i="1"/>
  <c r="R85" i="1"/>
  <c r="R3139" i="1"/>
  <c r="R3901" i="1"/>
  <c r="R3650" i="1"/>
  <c r="R814" i="1"/>
  <c r="R3234" i="1"/>
  <c r="R297" i="1"/>
  <c r="R3768" i="1"/>
  <c r="R3924" i="1"/>
  <c r="R1803" i="1"/>
  <c r="R2223" i="1"/>
  <c r="R1330" i="1"/>
  <c r="R2539" i="1"/>
  <c r="R3563" i="1"/>
  <c r="R199" i="1"/>
  <c r="R904" i="1"/>
  <c r="R263" i="1"/>
  <c r="R3921" i="1"/>
  <c r="R4981" i="1"/>
  <c r="R2808" i="1"/>
  <c r="R1961" i="1"/>
  <c r="R2544" i="1"/>
  <c r="R3000" i="1"/>
  <c r="R1019" i="1"/>
  <c r="R3737" i="1"/>
  <c r="R1724" i="1"/>
  <c r="R3916" i="1"/>
  <c r="R504" i="1"/>
  <c r="R1855" i="1"/>
  <c r="R587" i="1"/>
  <c r="R4908" i="1"/>
  <c r="R400" i="1"/>
  <c r="R2651" i="1"/>
  <c r="R191" i="1"/>
  <c r="R4526" i="1"/>
  <c r="R3972" i="1"/>
  <c r="R3658" i="1"/>
  <c r="R1467" i="1"/>
  <c r="R2305" i="1"/>
  <c r="R4306" i="1"/>
  <c r="R2858" i="1"/>
  <c r="R3599" i="1"/>
  <c r="R3340" i="1"/>
  <c r="R4971" i="1"/>
  <c r="R1016" i="1"/>
  <c r="R4022" i="1"/>
  <c r="R2561" i="1"/>
  <c r="R560" i="1"/>
  <c r="R3030" i="1"/>
  <c r="R4492" i="1"/>
  <c r="R136" i="1"/>
  <c r="R1495" i="1"/>
  <c r="R2595" i="1"/>
  <c r="R3817" i="1"/>
  <c r="R1878" i="1"/>
  <c r="R4125" i="1"/>
  <c r="R3379" i="1"/>
  <c r="R3422" i="1"/>
  <c r="R2364" i="1"/>
  <c r="R4975" i="1"/>
  <c r="R3475" i="1"/>
  <c r="R1187" i="1"/>
  <c r="R200" i="1"/>
  <c r="R4328" i="1"/>
  <c r="R248" i="1"/>
  <c r="R2461" i="1"/>
  <c r="R1772" i="1"/>
  <c r="R2703" i="1"/>
  <c r="R1293" i="1"/>
  <c r="R4592" i="1"/>
  <c r="R4595" i="1"/>
  <c r="R3174" i="1"/>
  <c r="R749" i="1"/>
  <c r="R3644" i="1"/>
  <c r="R1385" i="1"/>
  <c r="R2733" i="1"/>
  <c r="R4730" i="1"/>
  <c r="R4012" i="1"/>
  <c r="R3665" i="1"/>
  <c r="R3364" i="1"/>
  <c r="R4232" i="1"/>
  <c r="R4812" i="1"/>
  <c r="R2155" i="1"/>
  <c r="R175" i="1"/>
  <c r="R1296" i="1"/>
  <c r="R579" i="1"/>
  <c r="R17" i="1"/>
  <c r="R1621" i="1"/>
  <c r="R3445" i="1"/>
  <c r="R1405" i="1"/>
  <c r="R3161" i="1"/>
  <c r="R171" i="1"/>
  <c r="R4465" i="1"/>
  <c r="R1303" i="1"/>
  <c r="R306" i="1"/>
  <c r="R4275" i="1"/>
  <c r="R914" i="1"/>
  <c r="R3573" i="1"/>
  <c r="R482" i="1"/>
  <c r="R2281" i="1"/>
  <c r="R364" i="1"/>
  <c r="R2965" i="1"/>
  <c r="R2959" i="1"/>
  <c r="R4833" i="1"/>
  <c r="R403" i="1"/>
  <c r="R1682" i="1"/>
  <c r="R4841" i="1"/>
  <c r="R2240" i="1"/>
  <c r="R1888" i="1"/>
  <c r="R2728" i="1"/>
  <c r="R3111" i="1"/>
  <c r="R41" i="1"/>
  <c r="R1632" i="1"/>
  <c r="R784" i="1"/>
  <c r="R1662" i="1"/>
  <c r="R2401" i="1"/>
  <c r="R233" i="1"/>
  <c r="R3470" i="1"/>
  <c r="R1047" i="1"/>
  <c r="R2893" i="1"/>
  <c r="R2778" i="1"/>
  <c r="R1464" i="1"/>
  <c r="R1833" i="1"/>
  <c r="R618" i="1"/>
  <c r="R2593" i="1"/>
  <c r="R269" i="1"/>
  <c r="R4835" i="1"/>
  <c r="R2415" i="1"/>
  <c r="R4910" i="1"/>
  <c r="R4739" i="1"/>
  <c r="R1793" i="1"/>
  <c r="R4112" i="1"/>
  <c r="R360" i="1"/>
  <c r="R3345" i="1"/>
  <c r="R923" i="1"/>
  <c r="R3097" i="1"/>
  <c r="R1586" i="1"/>
  <c r="R744" i="1"/>
  <c r="R3966" i="1"/>
  <c r="R2132" i="1"/>
  <c r="R640" i="1"/>
  <c r="R3410" i="1"/>
  <c r="R4927" i="1"/>
  <c r="R4353" i="1"/>
  <c r="R63" i="1"/>
  <c r="R2230" i="1"/>
  <c r="R2370" i="1"/>
  <c r="R4991" i="1"/>
  <c r="R239" i="1"/>
  <c r="R3459" i="1"/>
  <c r="R3278" i="1"/>
  <c r="R4798" i="1"/>
  <c r="R2328" i="1"/>
  <c r="R809" i="1"/>
  <c r="R3626" i="1"/>
  <c r="R1628" i="1"/>
  <c r="R4520" i="1"/>
  <c r="R4132" i="1"/>
  <c r="R3666" i="1"/>
  <c r="R76" i="1"/>
  <c r="R3808" i="1"/>
  <c r="R831" i="1"/>
  <c r="R1579" i="1"/>
  <c r="R4897" i="1"/>
  <c r="R4601" i="1"/>
  <c r="R2658" i="1"/>
  <c r="R927" i="1"/>
  <c r="R4565" i="1"/>
  <c r="R387" i="1"/>
  <c r="R55" i="1"/>
  <c r="R1734" i="1"/>
  <c r="R3262" i="1"/>
  <c r="R1631" i="1"/>
  <c r="R304" i="1"/>
  <c r="R495" i="1"/>
  <c r="R4243" i="1"/>
  <c r="R1543" i="1"/>
  <c r="R84" i="1"/>
  <c r="R4647" i="1"/>
  <c r="R1643" i="1"/>
  <c r="R4959" i="1"/>
  <c r="R3388" i="1"/>
  <c r="R2504" i="1"/>
  <c r="R4395" i="1"/>
  <c r="R2171" i="1"/>
  <c r="R4955" i="1"/>
  <c r="R1341" i="1"/>
  <c r="R4321" i="1"/>
  <c r="R4776" i="1"/>
  <c r="R3796" i="1"/>
  <c r="R3642" i="1"/>
  <c r="R959" i="1"/>
  <c r="R3612" i="1"/>
  <c r="R444" i="1"/>
  <c r="R1857" i="1"/>
  <c r="R1114" i="1"/>
  <c r="R3736" i="1"/>
  <c r="R1028" i="1"/>
  <c r="R2748" i="1"/>
  <c r="R3025" i="1"/>
  <c r="R3280" i="1"/>
  <c r="R1720" i="1"/>
  <c r="R151" i="1"/>
  <c r="R4291" i="1"/>
  <c r="R4455" i="1"/>
  <c r="R69" i="1"/>
  <c r="R4705" i="1"/>
  <c r="R3607" i="1"/>
  <c r="R875" i="1"/>
  <c r="R2780" i="1"/>
  <c r="R4296" i="1"/>
  <c r="R2578" i="1"/>
  <c r="R2866" i="1"/>
  <c r="R2320" i="1"/>
  <c r="R1971" i="1"/>
  <c r="R2302" i="1"/>
  <c r="R4659" i="1"/>
  <c r="R22" i="1"/>
  <c r="R965" i="1"/>
  <c r="R2099" i="1"/>
  <c r="R3824" i="1"/>
  <c r="R477" i="1"/>
  <c r="R4164" i="1"/>
  <c r="R2726" i="1"/>
  <c r="R4368" i="1"/>
  <c r="R4427" i="1"/>
  <c r="R4015" i="1"/>
  <c r="R1981" i="1"/>
  <c r="R2967" i="1"/>
  <c r="R350" i="1"/>
  <c r="R4947" i="1"/>
  <c r="R4881" i="1"/>
  <c r="R4799" i="1"/>
  <c r="R423" i="1"/>
  <c r="R4797" i="1"/>
  <c r="R3343" i="1"/>
  <c r="R4982" i="1"/>
  <c r="R630" i="1"/>
  <c r="R2467" i="1"/>
  <c r="R2044" i="1"/>
  <c r="R4310" i="1"/>
  <c r="R2406" i="1"/>
  <c r="R237" i="1"/>
  <c r="R3884" i="1"/>
  <c r="R3635" i="1"/>
  <c r="R3297" i="1"/>
  <c r="R3015" i="1"/>
  <c r="R4748" i="1"/>
  <c r="R4876" i="1"/>
  <c r="R2754" i="1"/>
  <c r="R2654" i="1"/>
  <c r="R900" i="1"/>
  <c r="R2468" i="1"/>
  <c r="R1479" i="1"/>
  <c r="R3405" i="1"/>
  <c r="R1422" i="1"/>
  <c r="R4630" i="1"/>
  <c r="R2916" i="1"/>
  <c r="R1142" i="1"/>
  <c r="R631" i="1"/>
  <c r="R4576" i="1"/>
  <c r="R849" i="1"/>
  <c r="R329" i="1"/>
  <c r="R1879" i="1"/>
  <c r="R2481" i="1"/>
  <c r="R60" i="1"/>
  <c r="R1260" i="1"/>
  <c r="R4190" i="1"/>
  <c r="R565" i="1"/>
  <c r="R3193" i="1"/>
  <c r="R2379" i="1"/>
  <c r="R454" i="1"/>
  <c r="R20" i="1"/>
  <c r="R4233" i="1"/>
  <c r="R754" i="1"/>
  <c r="R2632" i="1"/>
  <c r="R1350" i="1"/>
  <c r="R4453" i="1"/>
  <c r="R2304" i="1"/>
  <c r="R2115" i="1"/>
  <c r="R3627" i="1"/>
  <c r="R547" i="1"/>
  <c r="R2990" i="1"/>
  <c r="R1436" i="1"/>
  <c r="R1058" i="1"/>
  <c r="R3748" i="1"/>
  <c r="R930" i="1"/>
  <c r="R3283" i="1"/>
  <c r="R4361" i="1"/>
  <c r="R4393" i="1"/>
  <c r="R1280" i="1"/>
  <c r="R4110" i="1"/>
  <c r="R3349" i="1"/>
  <c r="R902" i="1"/>
  <c r="R3673" i="1"/>
  <c r="R4505" i="1"/>
  <c r="R3778" i="1"/>
  <c r="R3303" i="1"/>
  <c r="R1348" i="1"/>
  <c r="R4180" i="1"/>
  <c r="R4998" i="1"/>
  <c r="R3724" i="1"/>
  <c r="R1949" i="1"/>
  <c r="R1354" i="1"/>
  <c r="R4819" i="1"/>
  <c r="R2490" i="1"/>
  <c r="R2740" i="1"/>
  <c r="R2105" i="1"/>
  <c r="R681" i="1"/>
  <c r="R6" i="1"/>
  <c r="R3922" i="1"/>
  <c r="R1441" i="1"/>
  <c r="R3066" i="1"/>
  <c r="R1592" i="1"/>
  <c r="R1098" i="1"/>
  <c r="R2888" i="1"/>
  <c r="R2581" i="1"/>
  <c r="R366" i="1"/>
  <c r="R808" i="1"/>
  <c r="R2214" i="1"/>
  <c r="R3325" i="1"/>
  <c r="R4476" i="1"/>
  <c r="R1031" i="1"/>
  <c r="R1349" i="1"/>
  <c r="R1926" i="1"/>
  <c r="R2540" i="1"/>
  <c r="R881" i="1"/>
  <c r="R2227" i="1"/>
  <c r="R2896" i="1"/>
  <c r="R837" i="1"/>
  <c r="R4846" i="1"/>
  <c r="R394" i="1"/>
  <c r="R446" i="1"/>
  <c r="R2762" i="1"/>
  <c r="R2506" i="1"/>
  <c r="R4273" i="1"/>
  <c r="R976" i="1"/>
  <c r="R528" i="1"/>
  <c r="R489" i="1"/>
  <c r="R1376" i="1"/>
  <c r="R1505" i="1"/>
  <c r="R4701" i="1"/>
  <c r="R3292" i="1"/>
  <c r="R65" i="1"/>
  <c r="R3022" i="1"/>
  <c r="R2251" i="1"/>
  <c r="R1392" i="1"/>
  <c r="R30" i="1"/>
  <c r="R2299" i="1"/>
  <c r="R2631" i="1"/>
  <c r="R2705" i="1"/>
  <c r="R2141" i="1"/>
  <c r="R3775" i="1"/>
  <c r="R2295" i="1"/>
  <c r="R3047" i="1"/>
  <c r="R2136" i="1"/>
  <c r="R2303" i="1"/>
  <c r="R1842" i="1"/>
  <c r="R4789" i="1"/>
  <c r="R3946" i="1"/>
  <c r="R1762" i="1"/>
  <c r="R2626" i="1"/>
  <c r="R2952" i="1"/>
  <c r="R160" i="1"/>
  <c r="R2456" i="1"/>
  <c r="R605" i="1"/>
  <c r="R4517" i="1"/>
  <c r="R1484" i="1"/>
  <c r="R2181" i="1"/>
  <c r="R4115" i="1"/>
  <c r="R3532" i="1"/>
  <c r="R1027" i="1"/>
  <c r="R1013" i="1"/>
  <c r="R3732" i="1"/>
  <c r="R2462" i="1"/>
  <c r="R3016" i="1"/>
  <c r="R4123" i="1"/>
  <c r="R1434" i="1"/>
  <c r="R2140" i="1"/>
  <c r="R1458" i="1"/>
  <c r="R3869" i="1"/>
  <c r="R3980" i="1"/>
  <c r="R1838" i="1"/>
  <c r="R822" i="1"/>
  <c r="R2450" i="1"/>
  <c r="R2868" i="1"/>
  <c r="R3619" i="1"/>
  <c r="R2142" i="1"/>
  <c r="R2782" i="1"/>
  <c r="R3821" i="1"/>
  <c r="R1469" i="1"/>
  <c r="R3753" i="1"/>
  <c r="R698" i="1"/>
  <c r="R723" i="1"/>
  <c r="R4820" i="1"/>
  <c r="R1397" i="1"/>
  <c r="R2979" i="1"/>
  <c r="R1891" i="1"/>
  <c r="R1774" i="1"/>
  <c r="R2108" i="1"/>
  <c r="R2665" i="1"/>
  <c r="R1689" i="1"/>
  <c r="R2438" i="1"/>
  <c r="R4639" i="1"/>
  <c r="R1730" i="1"/>
  <c r="R1266" i="1"/>
  <c r="R47" i="1"/>
  <c r="R2623" i="1"/>
  <c r="R2752" i="1"/>
  <c r="R4377" i="1"/>
  <c r="R4440" i="1"/>
  <c r="R1709" i="1"/>
  <c r="R2148" i="1"/>
  <c r="R1190" i="1"/>
  <c r="R2855" i="1"/>
  <c r="R326" i="1"/>
  <c r="R52" i="1"/>
  <c r="R3853" i="1"/>
  <c r="R2574" i="1"/>
  <c r="R3258" i="1"/>
  <c r="R501" i="1"/>
  <c r="R1769" i="1"/>
  <c r="R2841" i="1"/>
  <c r="R1396" i="1"/>
  <c r="R1552" i="1"/>
  <c r="R2167" i="1"/>
  <c r="R3567" i="1"/>
  <c r="R4523" i="1"/>
  <c r="R3294" i="1"/>
  <c r="R801" i="1"/>
  <c r="R1110" i="1"/>
  <c r="R4429" i="1"/>
  <c r="R2941" i="1"/>
  <c r="R2648" i="1"/>
  <c r="R878" i="1"/>
  <c r="R3908" i="1"/>
  <c r="R2894" i="1"/>
  <c r="R427" i="1"/>
  <c r="R342" i="1"/>
  <c r="R3311" i="1"/>
  <c r="R3419" i="1"/>
  <c r="R4961" i="1"/>
  <c r="R4717" i="1"/>
  <c r="R1711" i="1"/>
  <c r="R2494" i="1"/>
  <c r="R1660" i="1"/>
  <c r="R4772" i="1"/>
  <c r="R2025" i="1"/>
  <c r="R2850" i="1"/>
  <c r="R33" i="1"/>
  <c r="R8" i="1"/>
  <c r="R842" i="1"/>
  <c r="R1064" i="1"/>
  <c r="R2869" i="1"/>
  <c r="R4136" i="1"/>
  <c r="R3653" i="1"/>
  <c r="R3178" i="1"/>
  <c r="R4247" i="1"/>
  <c r="R4704" i="1"/>
  <c r="R4066" i="1"/>
  <c r="R2386" i="1"/>
  <c r="R1506" i="1"/>
  <c r="R3247" i="1"/>
  <c r="R1414" i="1"/>
  <c r="R4800" i="1"/>
  <c r="R3996" i="1"/>
  <c r="R3" i="1"/>
  <c r="R2835" i="1"/>
  <c r="R4808" i="1"/>
  <c r="R1705" i="1"/>
  <c r="R2693" i="1"/>
  <c r="R1374" i="1"/>
  <c r="R626" i="1"/>
  <c r="R395" i="1"/>
  <c r="R1130" i="1"/>
  <c r="R4063" i="1"/>
  <c r="R3123" i="1"/>
  <c r="R3798" i="1"/>
  <c r="R3997" i="1"/>
  <c r="R1254" i="1"/>
  <c r="R432" i="1"/>
  <c r="R2428" i="1"/>
  <c r="R4703" i="1"/>
  <c r="R3780" i="1"/>
  <c r="R3752" i="1"/>
  <c r="R1450" i="1"/>
  <c r="R2865" i="1"/>
  <c r="R252" i="1"/>
  <c r="R2082" i="1"/>
  <c r="R2577" i="1"/>
  <c r="R4923" i="1"/>
  <c r="R3903" i="1"/>
  <c r="R3478" i="1"/>
  <c r="R4494" i="1"/>
  <c r="R3942" i="1"/>
  <c r="R1012" i="1"/>
  <c r="R2407" i="1"/>
  <c r="R4272" i="1"/>
  <c r="R3316" i="1"/>
  <c r="R1473" i="1"/>
  <c r="R542" i="1"/>
  <c r="R4154" i="1"/>
  <c r="R3667" i="1"/>
  <c r="R1925" i="1"/>
  <c r="R3191" i="1"/>
  <c r="R2400" i="1"/>
  <c r="R3898" i="1"/>
  <c r="R275" i="1"/>
  <c r="R3384" i="1"/>
  <c r="R1286" i="1"/>
  <c r="R317" i="1"/>
  <c r="R1221" i="1"/>
  <c r="R4343" i="1"/>
  <c r="R4284" i="1"/>
  <c r="R3430" i="1"/>
  <c r="R3790" i="1"/>
  <c r="R2422" i="1"/>
  <c r="R3622" i="1"/>
  <c r="R830" i="1"/>
  <c r="R1588" i="1"/>
  <c r="R2814" i="1"/>
  <c r="R1687" i="1"/>
  <c r="R3870" i="1"/>
  <c r="R3356" i="1"/>
  <c r="R1936" i="1"/>
  <c r="R139" i="1"/>
  <c r="R377" i="1"/>
  <c r="R4567" i="1"/>
  <c r="R4122" i="1"/>
  <c r="R3867" i="1"/>
  <c r="R3226" i="1"/>
  <c r="R4584" i="1"/>
  <c r="R222" i="1"/>
  <c r="R4078" i="1"/>
  <c r="R1486" i="1"/>
  <c r="R424" i="1"/>
  <c r="R2899" i="1"/>
  <c r="R4274" i="1"/>
  <c r="R895" i="1"/>
  <c r="R1788" i="1"/>
  <c r="R2162" i="1"/>
  <c r="R602" i="1"/>
  <c r="R1583" i="1"/>
  <c r="R1697" i="1"/>
  <c r="R988" i="1"/>
  <c r="R2525" i="1"/>
  <c r="R710" i="1"/>
  <c r="R118" i="1"/>
  <c r="R2159" i="1"/>
  <c r="R1654" i="1"/>
  <c r="R2682" i="1"/>
  <c r="R4632" i="1"/>
  <c r="R4725" i="1"/>
  <c r="R2560" i="1"/>
  <c r="R1400" i="1"/>
  <c r="R3228" i="1"/>
  <c r="R1062" i="1"/>
  <c r="R813" i="1"/>
  <c r="R2815" i="1"/>
  <c r="R229" i="1"/>
  <c r="R1243" i="1"/>
  <c r="R3055" i="1"/>
  <c r="R3254" i="1"/>
  <c r="R1715" i="1"/>
  <c r="R583" i="1"/>
  <c r="R2020" i="1"/>
  <c r="R3625" i="1"/>
  <c r="R2248" i="1"/>
  <c r="R3242" i="1"/>
  <c r="R3935" i="1"/>
  <c r="R2672" i="1"/>
  <c r="R3068" i="1"/>
  <c r="R3110" i="1"/>
  <c r="R3963" i="1"/>
  <c r="R4364" i="1"/>
  <c r="R3078" i="1"/>
  <c r="R3544" i="1"/>
  <c r="R765" i="1"/>
  <c r="R4290" i="1"/>
  <c r="R3857" i="1"/>
  <c r="R1630" i="1"/>
  <c r="R1459" i="1"/>
  <c r="R3265" i="1"/>
  <c r="R4477" i="1"/>
  <c r="R575" i="1"/>
  <c r="R3529" i="1"/>
  <c r="R3763" i="1"/>
  <c r="R3833" i="1"/>
  <c r="R4665" i="1"/>
  <c r="R2787" i="1"/>
  <c r="R1133" i="1"/>
  <c r="R4765" i="1"/>
  <c r="R381" i="1"/>
  <c r="R4694" i="1"/>
  <c r="R4326" i="1"/>
  <c r="R3357" i="1"/>
  <c r="R3120" i="1"/>
  <c r="R4683" i="1"/>
  <c r="R2957" i="1"/>
  <c r="R1276" i="1"/>
  <c r="R1250" i="1"/>
  <c r="R496" i="1"/>
  <c r="R3964" i="1"/>
  <c r="R4124" i="1"/>
  <c r="R4119" i="1"/>
  <c r="R2571" i="1"/>
  <c r="R697" i="1"/>
  <c r="R756" i="1"/>
  <c r="R4658" i="1"/>
  <c r="R70" i="1"/>
  <c r="R2188" i="1"/>
  <c r="R4999" i="1"/>
  <c r="R1325" i="1"/>
  <c r="R2720" i="1"/>
  <c r="R2642" i="1"/>
  <c r="R4626" i="1"/>
  <c r="R2922" i="1"/>
  <c r="R87" i="1"/>
  <c r="R4471" i="1"/>
  <c r="R67" i="1"/>
  <c r="R4621" i="1"/>
  <c r="R4191" i="1"/>
  <c r="R2690" i="1"/>
  <c r="R3739" i="1"/>
  <c r="R4474" i="1"/>
  <c r="R598" i="1"/>
  <c r="R4553" i="1"/>
  <c r="R2271" i="1"/>
  <c r="R3392" i="1"/>
  <c r="R1439" i="1"/>
  <c r="R1043" i="1"/>
  <c r="R3502" i="1"/>
  <c r="R1763" i="1"/>
  <c r="R4976" i="1"/>
  <c r="R1445" i="1"/>
  <c r="R4548" i="1"/>
  <c r="R2745" i="1"/>
  <c r="R4533" i="1"/>
  <c r="R1279" i="1"/>
  <c r="R2825" i="1"/>
  <c r="R928" i="1"/>
  <c r="R4925" i="1"/>
  <c r="R1670" i="1"/>
  <c r="R1974" i="1"/>
  <c r="R4159" i="1"/>
  <c r="R515" i="1"/>
  <c r="R2830" i="1"/>
  <c r="R2421" i="1"/>
  <c r="R1007" i="1"/>
  <c r="R3447" i="1"/>
  <c r="R4246" i="1"/>
  <c r="R1807" i="1"/>
  <c r="R3443" i="1"/>
  <c r="R3290" i="1"/>
  <c r="R2617" i="1"/>
  <c r="R2134" i="1"/>
  <c r="R4398" i="1"/>
  <c r="R3395" i="1"/>
  <c r="R2288" i="1"/>
  <c r="R682" i="1"/>
  <c r="R2269" i="1"/>
  <c r="R4309" i="1"/>
  <c r="R4933" i="1"/>
  <c r="R855" i="1"/>
  <c r="R3575" i="1"/>
  <c r="R3829" i="1"/>
  <c r="R969" i="1"/>
  <c r="R584" i="1"/>
  <c r="R1792" i="1"/>
  <c r="R2660" i="1"/>
  <c r="R740" i="1"/>
  <c r="R4043" i="1"/>
  <c r="R1615" i="1"/>
  <c r="R3189" i="1"/>
  <c r="R2106" i="1"/>
  <c r="R238" i="1"/>
  <c r="R559" i="1"/>
  <c r="R991" i="1"/>
  <c r="R3995" i="1"/>
  <c r="R3109" i="1"/>
  <c r="R2434" i="1"/>
  <c r="R2323" i="1"/>
  <c r="R2202" i="1"/>
  <c r="R2885" i="1"/>
  <c r="R3791" i="1"/>
  <c r="R4579" i="1"/>
  <c r="R4745" i="1"/>
  <c r="R847" i="1"/>
  <c r="R2823" i="1"/>
  <c r="R4890" i="1"/>
  <c r="R384" i="1"/>
  <c r="R485" i="1"/>
  <c r="R1957" i="1"/>
  <c r="R4260" i="1"/>
  <c r="R476" i="1"/>
  <c r="R1331" i="1"/>
  <c r="R4209" i="1"/>
  <c r="R3069" i="1"/>
  <c r="R1264" i="1"/>
  <c r="R2729" i="1"/>
  <c r="R3636" i="1"/>
  <c r="R2337" i="1"/>
  <c r="R944" i="1"/>
  <c r="R2163" i="1"/>
  <c r="R1647" i="1"/>
  <c r="R3806" i="1"/>
  <c r="R3822" i="1"/>
  <c r="R4522" i="1"/>
  <c r="R2054" i="1"/>
  <c r="R38" i="1"/>
  <c r="R4020" i="1"/>
  <c r="R2120" i="1"/>
  <c r="R1220" i="1"/>
  <c r="R378" i="1"/>
  <c r="R1399" i="1"/>
  <c r="R4017" i="1"/>
  <c r="R1368" i="1"/>
  <c r="R938" i="1"/>
  <c r="R2700" i="1"/>
  <c r="R4060" i="1"/>
  <c r="R614" i="1"/>
  <c r="R3411" i="1"/>
  <c r="R165" i="1"/>
  <c r="R2628" i="1"/>
  <c r="R3588" i="1"/>
  <c r="R2991" i="1"/>
  <c r="R571" i="1"/>
  <c r="R2883" i="1"/>
  <c r="R279" i="1"/>
  <c r="R4781" i="1"/>
  <c r="R3282" i="1"/>
  <c r="R3438" i="1"/>
  <c r="R132" i="1"/>
  <c r="R545" i="1"/>
  <c r="R1132" i="1"/>
  <c r="R4330" i="1"/>
  <c r="R2884" i="1"/>
  <c r="R35" i="1"/>
  <c r="R2085" i="1"/>
  <c r="R1524" i="1"/>
  <c r="R2442" i="1"/>
  <c r="R567" i="1"/>
  <c r="R2537" i="1"/>
  <c r="R3485" i="1"/>
  <c r="R1999" i="1"/>
  <c r="R4588" i="1"/>
  <c r="R492" i="1"/>
  <c r="R3892" i="1"/>
  <c r="R3876" i="1"/>
  <c r="R1537" i="1"/>
  <c r="R2845" i="1"/>
  <c r="R888" i="1"/>
  <c r="R2685" i="1"/>
  <c r="R2502" i="1"/>
  <c r="R212" i="1"/>
  <c r="R1030" i="1"/>
  <c r="R143" i="1"/>
  <c r="R786" i="1"/>
  <c r="R3489" i="1"/>
  <c r="R2769" i="1"/>
  <c r="R4213" i="1"/>
  <c r="R2534" i="1"/>
  <c r="R201" i="1"/>
  <c r="R1170" i="1"/>
  <c r="R2079" i="1"/>
  <c r="R4828" i="1"/>
  <c r="R1102" i="1"/>
  <c r="R1482" i="1"/>
  <c r="R2116" i="1"/>
  <c r="R2586" i="1"/>
  <c r="R668" i="1"/>
  <c r="R429" i="1"/>
  <c r="R3816" i="1"/>
  <c r="R674" i="1"/>
  <c r="R1372" i="1"/>
  <c r="R1322" i="1"/>
  <c r="R3452" i="1"/>
  <c r="R416" i="1"/>
  <c r="R187" i="1"/>
  <c r="R2265" i="1"/>
  <c r="R2794" i="1"/>
  <c r="R4174" i="1"/>
  <c r="R4541" i="1"/>
  <c r="R3348" i="1"/>
  <c r="R332" i="1"/>
  <c r="R3072" i="1"/>
  <c r="R2028" i="1"/>
  <c r="R3462" i="1"/>
  <c r="R607" i="1"/>
  <c r="R721" i="1"/>
  <c r="R3756" i="1"/>
  <c r="R3613" i="1"/>
  <c r="R654" i="1"/>
  <c r="R3444" i="1"/>
  <c r="R478" i="1"/>
  <c r="R3481" i="1"/>
  <c r="R2976" i="1"/>
  <c r="R3818" i="1"/>
  <c r="R713" i="1"/>
  <c r="R967" i="1"/>
  <c r="R4456" i="1"/>
  <c r="R2674" i="1"/>
  <c r="R1531" i="1"/>
  <c r="R4003" i="1"/>
  <c r="R3885" i="1"/>
  <c r="R4120" i="1"/>
  <c r="R1885" i="1"/>
  <c r="R2409" i="1"/>
  <c r="R4675" i="1"/>
  <c r="R2308" i="1"/>
  <c r="R1886" i="1"/>
  <c r="R793" i="1"/>
  <c r="R3150" i="1"/>
  <c r="R3319" i="1"/>
  <c r="R1011" i="1"/>
  <c r="R3163" i="1"/>
  <c r="R362" i="1"/>
  <c r="R1966" i="1"/>
  <c r="R2336" i="1"/>
  <c r="R3506" i="1"/>
  <c r="R4633" i="1"/>
  <c r="R1669" i="1"/>
  <c r="R3201" i="1"/>
  <c r="R4551" i="1"/>
  <c r="R2089" i="1"/>
  <c r="R1742" i="1"/>
  <c r="R770" i="1"/>
  <c r="R2035" i="1"/>
  <c r="R4221" i="1"/>
  <c r="R3656" i="1"/>
  <c r="R1364" i="1"/>
  <c r="R1367" i="1"/>
  <c r="R3417" i="1"/>
  <c r="R185" i="1"/>
  <c r="R4156" i="1"/>
  <c r="R21" i="1"/>
  <c r="R1550" i="1"/>
  <c r="R4939" i="1"/>
  <c r="R2637" i="1"/>
  <c r="R2645" i="1"/>
  <c r="R1633" i="1"/>
  <c r="R346" i="1"/>
  <c r="R524" i="1"/>
  <c r="R2393" i="1"/>
  <c r="R4129" i="1"/>
  <c r="R3939" i="1"/>
  <c r="R2761" i="1"/>
  <c r="R15" i="1"/>
  <c r="R3734" i="1"/>
  <c r="R1825" i="1"/>
  <c r="R1737" i="1"/>
  <c r="R1573" i="1"/>
  <c r="R1822" i="1"/>
  <c r="R1595" i="1"/>
  <c r="R13" i="1"/>
  <c r="R4424" i="1"/>
  <c r="R1099" i="1"/>
  <c r="R1923" i="1"/>
  <c r="R2053" i="1"/>
  <c r="R2942" i="1"/>
  <c r="R4504" i="1"/>
  <c r="R701" i="1"/>
  <c r="R4599" i="1"/>
  <c r="R3062" i="1"/>
  <c r="R1548" i="1"/>
  <c r="R3537" i="1"/>
  <c r="R4491" i="1"/>
  <c r="R1141" i="1"/>
  <c r="R124" i="1"/>
  <c r="R2987" i="1"/>
  <c r="R311" i="1"/>
  <c r="R4141" i="1"/>
  <c r="R890" i="1"/>
  <c r="R4416" i="1"/>
  <c r="R4480" i="1"/>
  <c r="R3624" i="1"/>
  <c r="R1847" i="1"/>
  <c r="R1699" i="1"/>
  <c r="R669" i="1"/>
  <c r="R533" i="1"/>
  <c r="R1932" i="1"/>
  <c r="R2282" i="1"/>
  <c r="R1976" i="1"/>
  <c r="R2768" i="1"/>
  <c r="R3277" i="1"/>
  <c r="R913" i="1"/>
  <c r="R4148" i="1"/>
  <c r="R4408" i="1"/>
  <c r="R3893" i="1"/>
  <c r="R1462" i="1"/>
  <c r="R1520" i="1"/>
  <c r="R4212" i="1"/>
  <c r="R694" i="1"/>
  <c r="R2624" i="1"/>
  <c r="R157" i="1"/>
  <c r="R335" i="1"/>
  <c r="R1231" i="1"/>
  <c r="R3148" i="1"/>
  <c r="R1143" i="1"/>
  <c r="R1663" i="1"/>
  <c r="R3918" i="1"/>
  <c r="R1034" i="1"/>
  <c r="R3094" i="1"/>
  <c r="R1468" i="1"/>
  <c r="R3017" i="1"/>
  <c r="R2982" i="1"/>
  <c r="R4278" i="1"/>
  <c r="R1674" i="1"/>
  <c r="R1105" i="1"/>
  <c r="R4983" i="1"/>
  <c r="R3439" i="1"/>
  <c r="R4062" i="1"/>
  <c r="R1108" i="1"/>
  <c r="R3041" i="1"/>
  <c r="R2523" i="1"/>
  <c r="R2489" i="1"/>
  <c r="R3914" i="1"/>
  <c r="R2764" i="1"/>
  <c r="R1253" i="1"/>
  <c r="R2988" i="1"/>
  <c r="R4315" i="1"/>
  <c r="R912" i="1"/>
  <c r="R4773" i="1"/>
  <c r="R2217" i="1"/>
  <c r="R2589" i="1"/>
  <c r="R253" i="1"/>
  <c r="R4381" i="1"/>
  <c r="R3606" i="1"/>
  <c r="R758" i="1"/>
  <c r="R3372" i="1"/>
  <c r="R2165" i="1"/>
  <c r="R2980" i="1"/>
  <c r="R3646" i="1"/>
  <c r="R459" i="1"/>
  <c r="R1394" i="1"/>
  <c r="R1026" i="1"/>
  <c r="R3557" i="1"/>
  <c r="R72" i="1"/>
  <c r="R517" i="1"/>
  <c r="R1163" i="1"/>
  <c r="R4073" i="1"/>
  <c r="R4693" i="1"/>
  <c r="R2256" i="1"/>
  <c r="R3534" i="1"/>
  <c r="R415" i="1"/>
  <c r="R4718" i="1"/>
  <c r="R2579" i="1"/>
  <c r="R3146" i="1"/>
  <c r="R4715" i="1"/>
  <c r="R40" i="1"/>
  <c r="R4072" i="1"/>
  <c r="R2330" i="1"/>
  <c r="R1199" i="1"/>
  <c r="R3681" i="1"/>
  <c r="R1843" i="1"/>
  <c r="R3504" i="1"/>
  <c r="R763" i="1"/>
  <c r="R2469" i="1"/>
  <c r="R193" i="1"/>
  <c r="R4572" i="1"/>
  <c r="R1140" i="1"/>
  <c r="R2521" i="1"/>
  <c r="R2218" i="1"/>
  <c r="R934" i="1"/>
  <c r="R3168" i="1"/>
  <c r="R307" i="1"/>
  <c r="R4049" i="1"/>
  <c r="R1799" i="1"/>
  <c r="R4178" i="1"/>
  <c r="R3070" i="1"/>
  <c r="R1218" i="1"/>
  <c r="R2889" i="1"/>
  <c r="R4498" i="1"/>
  <c r="R1428" i="1"/>
  <c r="R206" i="1"/>
  <c r="R4827" i="1"/>
  <c r="R3668" i="1"/>
  <c r="R2102" i="1"/>
  <c r="R1555" i="1"/>
  <c r="R1877" i="1"/>
  <c r="R244" i="1"/>
  <c r="R4550" i="1"/>
  <c r="R1854" i="1"/>
  <c r="R3692" i="1"/>
  <c r="R315" i="1"/>
  <c r="R246" i="1"/>
  <c r="R4351" i="1"/>
  <c r="R1211" i="1"/>
  <c r="R1416" i="1"/>
  <c r="R569" i="1"/>
  <c r="R2263" i="1"/>
  <c r="R3548" i="1"/>
  <c r="R840" i="1"/>
  <c r="R2556" i="1"/>
  <c r="R2844" i="1"/>
  <c r="R2827" i="1"/>
  <c r="R2154" i="1"/>
  <c r="R568" i="1"/>
  <c r="R2114" i="1"/>
  <c r="R1371" i="1"/>
  <c r="R2161" i="1"/>
  <c r="R4332" i="1"/>
  <c r="R597" i="1"/>
  <c r="R3324" i="1"/>
  <c r="R2709" i="1"/>
  <c r="R1324" i="1"/>
  <c r="R2047" i="1"/>
  <c r="R3844" i="1"/>
  <c r="R2253" i="1"/>
  <c r="R2156" i="1"/>
  <c r="R3874" i="1"/>
  <c r="R4534" i="1"/>
  <c r="R2610" i="1"/>
  <c r="R2852" i="1"/>
  <c r="R3415" i="1"/>
  <c r="R1078" i="1"/>
  <c r="R4204" i="1"/>
  <c r="R3969" i="1"/>
  <c r="R3200" i="1"/>
  <c r="R1616" i="1"/>
  <c r="R2187" i="1"/>
  <c r="R651" i="1"/>
  <c r="R1716" i="1"/>
  <c r="R3660" i="1"/>
  <c r="R56" i="1"/>
  <c r="R1476" i="1"/>
  <c r="R3476" i="1"/>
  <c r="R946" i="1"/>
  <c r="R4590" i="1"/>
  <c r="R4886" i="1"/>
  <c r="R1291" i="1"/>
  <c r="R481" i="1"/>
  <c r="R3932" i="1"/>
  <c r="R5001" i="1"/>
  <c r="R2138" i="1"/>
  <c r="R3913" i="1"/>
  <c r="R811" i="1"/>
  <c r="R456" i="1"/>
  <c r="R718" i="1"/>
  <c r="R1646" i="1"/>
  <c r="R948" i="1"/>
  <c r="R1561" i="1"/>
  <c r="R4341" i="1"/>
  <c r="R1215" i="1"/>
  <c r="R4655" i="1"/>
  <c r="R4861" i="1"/>
  <c r="R2846" i="1"/>
  <c r="R613" i="1"/>
  <c r="R1359" i="1"/>
  <c r="R2135" i="1"/>
  <c r="R4170" i="1"/>
  <c r="R2786" i="1"/>
  <c r="R4758" i="1"/>
  <c r="R2860" i="1"/>
  <c r="R4929" i="1"/>
  <c r="R857" i="1"/>
  <c r="R1993" i="1"/>
  <c r="R2331" i="1"/>
  <c r="R4407" i="1"/>
  <c r="R1577" i="1"/>
  <c r="R4021" i="1"/>
  <c r="R4714" i="1"/>
  <c r="R4394" i="1"/>
  <c r="R453" i="1"/>
  <c r="R3112" i="1"/>
  <c r="R1578" i="1"/>
  <c r="R2687" i="1"/>
  <c r="R3866" i="1"/>
  <c r="R2319" i="1"/>
  <c r="R1271" i="1"/>
  <c r="R1120" i="1"/>
  <c r="R987" i="1"/>
  <c r="R2935" i="1"/>
  <c r="R994" i="1"/>
  <c r="R2641" i="1"/>
  <c r="R3714" i="1"/>
  <c r="R4788" i="1"/>
  <c r="R4757" i="1"/>
  <c r="R3287" i="1"/>
  <c r="R2334" i="1"/>
  <c r="R1860" i="1"/>
  <c r="R3814" i="1"/>
  <c r="R3621" i="1"/>
  <c r="R4342" i="1"/>
  <c r="R1160" i="1"/>
  <c r="R1802" i="1"/>
  <c r="R3543" i="1"/>
  <c r="R4822" i="1"/>
  <c r="R2914" i="1"/>
  <c r="R1024" i="1"/>
  <c r="R2203" i="1"/>
  <c r="R4724" i="1"/>
  <c r="R4536" i="1"/>
  <c r="R2332" i="1"/>
  <c r="R2137" i="1"/>
  <c r="R4055" i="1"/>
  <c r="R3170" i="1"/>
  <c r="R1826" i="1"/>
  <c r="R290" i="1"/>
  <c r="R4756" i="1"/>
  <c r="R3992" i="1"/>
  <c r="R4448" i="1"/>
  <c r="R4493" i="1"/>
  <c r="R1791" i="1"/>
  <c r="R3436" i="1"/>
  <c r="R4784" i="1"/>
  <c r="R3843" i="1"/>
  <c r="R4609" i="1"/>
  <c r="R4333" i="1"/>
  <c r="R2126" i="1"/>
  <c r="R2447" i="1"/>
  <c r="R4142" i="1"/>
  <c r="R393" i="1"/>
  <c r="R25" i="1"/>
  <c r="R349" i="1"/>
  <c r="R3031" i="1"/>
  <c r="R2418" i="1"/>
  <c r="R2746" i="1"/>
  <c r="R2817" i="1"/>
  <c r="R4722" i="1"/>
  <c r="R2783" i="1"/>
  <c r="R3854" i="1"/>
  <c r="R1310" i="1"/>
  <c r="R3545" i="1"/>
  <c r="R2394" i="1"/>
  <c r="R639" i="1"/>
  <c r="R2452" i="1"/>
  <c r="R155" i="1"/>
  <c r="R74" i="1"/>
  <c r="R1104" i="1"/>
  <c r="R407" i="1"/>
  <c r="R850" i="1"/>
  <c r="R2634" i="1"/>
  <c r="R4052" i="1"/>
  <c r="R1262" i="1"/>
  <c r="R1815" i="1"/>
  <c r="R3705" i="1"/>
  <c r="R3101" i="1"/>
  <c r="R1314" i="1"/>
  <c r="R3718" i="1"/>
  <c r="R671" i="1"/>
  <c r="R62" i="1"/>
  <c r="R576" i="1"/>
  <c r="R4859" i="1"/>
  <c r="R2919" i="1"/>
  <c r="R3339" i="1"/>
  <c r="R4671" i="1"/>
  <c r="R3652" i="1"/>
  <c r="R1979" i="1"/>
  <c r="R4299" i="1"/>
  <c r="R1246" i="1"/>
  <c r="R4817" i="1"/>
  <c r="R4176" i="1"/>
  <c r="R2956" i="1"/>
  <c r="R256" i="1"/>
  <c r="R2199" i="1"/>
  <c r="R3076" i="1"/>
  <c r="R1931" i="1"/>
  <c r="R2813" i="1"/>
  <c r="R2664" i="1"/>
  <c r="R812" i="1"/>
  <c r="R4958" i="1"/>
  <c r="R1582" i="1"/>
  <c r="R3190" i="1"/>
  <c r="R3434" i="1"/>
  <c r="R4654" i="1"/>
  <c r="R2296" i="1"/>
  <c r="R4499" i="1"/>
  <c r="R2300" i="1"/>
  <c r="R4372" i="1"/>
  <c r="R75" i="1"/>
  <c r="R4618" i="1"/>
  <c r="R4065" i="1"/>
  <c r="R2661" i="1"/>
  <c r="R3088" i="1"/>
  <c r="R1767" i="1"/>
  <c r="R225" i="1"/>
  <c r="R145" i="1"/>
  <c r="R892" i="1"/>
  <c r="R51" i="1"/>
  <c r="R2840" i="1"/>
  <c r="R739" i="1"/>
  <c r="R1002" i="1"/>
  <c r="R1121" i="1"/>
  <c r="R3458" i="1"/>
  <c r="R1608" i="1"/>
  <c r="R1248" i="1"/>
  <c r="R49" i="1"/>
  <c r="R2601" i="1"/>
  <c r="R4862" i="1"/>
  <c r="R3890" i="1"/>
  <c r="R1373" i="1"/>
  <c r="R686" i="1"/>
  <c r="R3397" i="1"/>
  <c r="R2034" i="1"/>
  <c r="R4152" i="1"/>
  <c r="R4317" i="1"/>
  <c r="R37" i="1"/>
  <c r="R2353" i="1"/>
  <c r="R3819" i="1"/>
  <c r="R1258" i="1"/>
  <c r="R1299" i="1"/>
  <c r="R409" i="1"/>
  <c r="R4472" i="1"/>
  <c r="R534" i="1"/>
  <c r="R2395" i="1"/>
  <c r="R3073" i="1"/>
  <c r="R4530" i="1"/>
  <c r="R111" i="1"/>
  <c r="R2258" i="1"/>
  <c r="R1607" i="1"/>
  <c r="R4791" i="1"/>
  <c r="R4459" i="1"/>
  <c r="R2895" i="1"/>
  <c r="R3943" i="1"/>
  <c r="R4823" i="1"/>
  <c r="R1123" i="1"/>
  <c r="R4597" i="1"/>
  <c r="R2455" i="1"/>
  <c r="R2528" i="1"/>
  <c r="R737" i="1"/>
  <c r="R505" i="1"/>
  <c r="R1178" i="1"/>
  <c r="R93" i="1"/>
  <c r="R2948" i="1"/>
  <c r="R4829" i="1"/>
  <c r="R3880" i="1"/>
  <c r="R2038" i="1"/>
  <c r="R4002" i="1"/>
  <c r="R4195" i="1"/>
  <c r="R3940" i="1"/>
  <c r="R1597" i="1"/>
  <c r="R4044" i="1"/>
  <c r="R1457" i="1"/>
  <c r="R4092" i="1"/>
  <c r="R3511" i="1"/>
  <c r="R257" i="1"/>
  <c r="R824" i="1"/>
  <c r="R4369" i="1"/>
  <c r="R1345" i="1"/>
  <c r="R3421" i="1"/>
  <c r="R2777" i="1"/>
  <c r="R964" i="1"/>
  <c r="R2121" i="1"/>
  <c r="R486" i="1"/>
  <c r="R3484" i="1"/>
  <c r="R4760" i="1"/>
  <c r="R2043" i="1"/>
  <c r="R2902" i="1"/>
  <c r="R1157" i="1"/>
  <c r="R4546" i="1"/>
  <c r="R3527" i="1"/>
  <c r="R2133" i="1"/>
  <c r="R4644" i="1"/>
  <c r="R2600" i="1"/>
  <c r="R3977" i="1"/>
  <c r="R4782" i="1"/>
  <c r="R1294" i="1"/>
  <c r="R2590" i="1"/>
  <c r="R2036" i="1"/>
  <c r="R4039" i="1"/>
  <c r="R511" i="1"/>
  <c r="R1754" i="1"/>
  <c r="R2224" i="1"/>
  <c r="R4814" i="1"/>
  <c r="R2503" i="1"/>
  <c r="R3463" i="1"/>
  <c r="R2206" i="1"/>
  <c r="R4495" i="1"/>
  <c r="R4689" i="1"/>
  <c r="R2932" i="1"/>
  <c r="R4628" i="1"/>
  <c r="R3093" i="1"/>
  <c r="R657" i="1"/>
  <c r="R1427" i="1"/>
  <c r="R4575" i="1"/>
  <c r="R1119" i="1"/>
  <c r="R4349" i="1"/>
  <c r="R1584" i="1"/>
  <c r="R1076" i="1"/>
  <c r="R4544" i="1"/>
  <c r="R2861" i="1"/>
  <c r="R693" i="1"/>
  <c r="R3578" i="1"/>
  <c r="R3164" i="1"/>
  <c r="R2583" i="1"/>
  <c r="R2316" i="1"/>
  <c r="R2290" i="1"/>
  <c r="R1461" i="1"/>
  <c r="R1685" i="1"/>
  <c r="R2773" i="1"/>
  <c r="R1850" i="1"/>
  <c r="R1308" i="1"/>
  <c r="R3689" i="1"/>
  <c r="R2072" i="1"/>
  <c r="R1321" i="1"/>
  <c r="R3267" i="1"/>
  <c r="R4887" i="1"/>
  <c r="R3688" i="1"/>
  <c r="R1478" i="1"/>
  <c r="R4586" i="1"/>
  <c r="R3221" i="1"/>
  <c r="R3380" i="1"/>
  <c r="R1786" i="1"/>
  <c r="R2998" i="1"/>
  <c r="R83" i="1"/>
  <c r="R3669" i="1"/>
  <c r="R1490" i="1"/>
  <c r="R4350" i="1"/>
  <c r="R122" i="1"/>
  <c r="R2236" i="1"/>
  <c r="R4896" i="1"/>
  <c r="R2372" i="1"/>
  <c r="R2346" i="1"/>
  <c r="R2226" i="1"/>
  <c r="R4677" i="1"/>
  <c r="R3855" i="1"/>
  <c r="R113" i="1"/>
  <c r="R2964" i="1"/>
  <c r="R2088" i="1"/>
  <c r="R4090" i="1"/>
  <c r="R1745" i="1"/>
  <c r="R2891" i="1"/>
  <c r="R1809" i="1"/>
  <c r="R846" i="1"/>
  <c r="R1717" i="1"/>
  <c r="R704" i="1"/>
  <c r="R735" i="1"/>
  <c r="R1049" i="1"/>
  <c r="R3467" i="1"/>
  <c r="R1419" i="1"/>
  <c r="R277" i="1"/>
  <c r="R382" i="1"/>
  <c r="R2018" i="1"/>
  <c r="R4344" i="1"/>
  <c r="R4490" i="1"/>
  <c r="R4529" i="1"/>
  <c r="R3604" i="1"/>
  <c r="R4458" i="1"/>
  <c r="R347" i="1"/>
  <c r="R4867" i="1"/>
  <c r="R537" i="1"/>
  <c r="R3143" i="1"/>
  <c r="R2598" i="1"/>
  <c r="R573" i="1"/>
  <c r="R4552" i="1"/>
  <c r="R1696" i="1"/>
  <c r="R1806" i="1"/>
  <c r="R3374" i="1"/>
  <c r="R319" i="1"/>
  <c r="R759" i="1"/>
  <c r="R325" i="1"/>
  <c r="R3289" i="1"/>
  <c r="R834" i="1"/>
  <c r="R3223" i="1"/>
  <c r="R1197" i="1"/>
  <c r="R4084" i="1"/>
  <c r="R2913" i="1"/>
  <c r="R1395" i="1"/>
  <c r="R2464" i="1"/>
  <c r="R3703" i="1"/>
  <c r="R2963" i="1"/>
  <c r="R4989" i="1"/>
  <c r="R1122" i="1"/>
  <c r="R3276" i="1"/>
  <c r="R1089" i="1"/>
  <c r="R3205" i="1"/>
  <c r="R673" i="1"/>
  <c r="R3326" i="1"/>
  <c r="R1136" i="1"/>
  <c r="R3071" i="1"/>
  <c r="R2123" i="1"/>
  <c r="R2338" i="1"/>
  <c r="R818" i="1"/>
  <c r="R2374" i="1"/>
  <c r="R506" i="1"/>
  <c r="R848" i="1"/>
  <c r="R2152" i="1"/>
  <c r="R4674" i="1"/>
  <c r="R2662" i="1"/>
  <c r="R1124" i="1"/>
  <c r="R2732" i="1"/>
  <c r="R2912" i="1"/>
  <c r="R3026" i="1"/>
  <c r="R333" i="1"/>
  <c r="R3998" i="1"/>
  <c r="R4348" i="1"/>
  <c r="R4650" i="1"/>
  <c r="R3862" i="1"/>
  <c r="R2247" i="1"/>
  <c r="R540" i="1"/>
  <c r="R2909" i="1"/>
  <c r="R2172" i="1"/>
  <c r="R4064" i="1"/>
  <c r="R4318" i="1"/>
  <c r="R3774" i="1"/>
  <c r="R995" i="1"/>
  <c r="R3801" i="1"/>
  <c r="R4374" i="1"/>
  <c r="R3881" i="1"/>
  <c r="R4114" i="1"/>
  <c r="R4419" i="1"/>
  <c r="R4183" i="1"/>
  <c r="R4857" i="1"/>
  <c r="R3274" i="1"/>
  <c r="R2955" i="1"/>
  <c r="R4033" i="1"/>
  <c r="R4716" i="1"/>
  <c r="R1493" i="1"/>
  <c r="R1557" i="1"/>
  <c r="R2408" i="1"/>
  <c r="R4640" i="1"/>
  <c r="R590" i="1"/>
  <c r="R1236" i="1"/>
  <c r="R1525" i="1"/>
  <c r="R3820" i="1"/>
  <c r="R2118" i="1"/>
  <c r="R4145" i="1"/>
  <c r="R1195" i="1"/>
  <c r="R2811" i="1"/>
  <c r="R4181" i="1"/>
  <c r="R3418" i="1"/>
  <c r="R170" i="1"/>
  <c r="R2429" i="1"/>
  <c r="R303" i="1"/>
  <c r="R406" i="1"/>
  <c r="R2007" i="1"/>
  <c r="R4229" i="1"/>
  <c r="R4383" i="1"/>
  <c r="R3580" i="1"/>
  <c r="R3231" i="1"/>
  <c r="R4478" i="1"/>
  <c r="R799" i="1"/>
  <c r="R2663" i="1"/>
  <c r="R291" i="1"/>
  <c r="R2343" i="1"/>
  <c r="R1651" i="1"/>
  <c r="R3248" i="1"/>
  <c r="R3953" i="1"/>
  <c r="R4231" i="1"/>
  <c r="R218" i="1"/>
  <c r="R624" i="1"/>
  <c r="R676" i="1"/>
  <c r="R1292" i="1"/>
  <c r="R2518" i="1"/>
  <c r="R4198" i="1"/>
  <c r="R1268" i="1"/>
  <c r="R2585" i="1"/>
  <c r="R2012" i="1"/>
  <c r="R1150" i="1"/>
  <c r="R3309" i="1"/>
  <c r="R3609" i="1"/>
  <c r="R2312" i="1"/>
  <c r="R2657" i="1"/>
  <c r="R1919" i="1"/>
  <c r="R1835" i="1"/>
  <c r="R4941" i="1"/>
  <c r="R1565" i="1"/>
  <c r="R4652" i="1"/>
  <c r="R2717" i="1"/>
  <c r="R2307" i="1"/>
  <c r="R3084" i="1"/>
  <c r="R392" i="1"/>
  <c r="R4746" i="1"/>
  <c r="R4918" i="1"/>
  <c r="R958" i="1"/>
  <c r="R2759" i="1"/>
  <c r="R2879" i="1"/>
  <c r="R632" i="1"/>
  <c r="R1377" i="1"/>
  <c r="R984" i="1"/>
  <c r="R2994" i="1"/>
  <c r="R733" i="1"/>
  <c r="R1227" i="1"/>
  <c r="R4409" i="1"/>
  <c r="R717" i="1"/>
  <c r="R4118" i="1"/>
  <c r="R3312" i="1"/>
  <c r="R2232" i="1"/>
  <c r="R3787" i="1"/>
  <c r="R4734" i="1"/>
  <c r="R945" i="1"/>
  <c r="R2413" i="1"/>
  <c r="R2466" i="1"/>
  <c r="R2704" i="1"/>
  <c r="R925" i="1"/>
  <c r="R4508" i="1"/>
  <c r="R2837" i="1"/>
  <c r="R1639" i="1"/>
  <c r="R1149" i="1"/>
  <c r="R92" i="1"/>
  <c r="R4255" i="1"/>
  <c r="R1438" i="1"/>
  <c r="R1175" i="1"/>
  <c r="R4059" i="1"/>
  <c r="R4061" i="1"/>
  <c r="R767" i="1"/>
  <c r="R4569" i="1"/>
  <c r="R2575" i="1"/>
  <c r="R1039" i="1"/>
  <c r="R2074" i="1"/>
  <c r="R3716" i="1"/>
  <c r="R1189" i="1"/>
  <c r="R2355" i="1"/>
  <c r="R2498" i="1"/>
  <c r="R4160" i="1"/>
  <c r="R548" i="1"/>
  <c r="R1625" i="1"/>
  <c r="R4755" i="1"/>
  <c r="R2348" i="1"/>
  <c r="R4968" i="1"/>
  <c r="R3206" i="1"/>
  <c r="R4329" i="1"/>
  <c r="R1567" i="1"/>
  <c r="R4378" i="1"/>
  <c r="R2655" i="1"/>
  <c r="R341" i="1"/>
  <c r="R4444" i="1"/>
  <c r="R3028" i="1"/>
  <c r="R1526" i="1"/>
  <c r="R940" i="1"/>
  <c r="R825" i="1"/>
  <c r="R129" i="1"/>
  <c r="R3166" i="1"/>
  <c r="R2697" i="1"/>
  <c r="R2441" i="1"/>
  <c r="R3137" i="1"/>
  <c r="R712" i="1"/>
  <c r="R1728" i="1"/>
  <c r="R2500" i="1"/>
  <c r="R3923" i="1"/>
  <c r="R1382" i="1"/>
  <c r="R2183" i="1"/>
  <c r="R4202" i="1"/>
  <c r="R1827" i="1"/>
  <c r="R3008" i="1"/>
  <c r="R2863" i="1"/>
  <c r="R4580" i="1"/>
  <c r="R1744" i="1"/>
  <c r="R2354" i="1"/>
  <c r="R2474" i="1"/>
  <c r="R2604" i="1"/>
  <c r="R3224" i="1"/>
  <c r="R373" i="1"/>
  <c r="R4001" i="1"/>
  <c r="R4702" i="1"/>
  <c r="R4127" i="1"/>
  <c r="R2820" i="1"/>
  <c r="R989" i="1"/>
  <c r="R2992" i="1"/>
  <c r="R1272" i="1"/>
  <c r="R2222" i="1"/>
  <c r="R280" i="1"/>
  <c r="R1131" i="1"/>
  <c r="R1241" i="1"/>
  <c r="R4138" i="1"/>
  <c r="R2656" i="1"/>
  <c r="R3509" i="1"/>
  <c r="R101" i="1"/>
  <c r="R637" i="1"/>
  <c r="R4482" i="1"/>
  <c r="R3929" i="1"/>
  <c r="R2111" i="1"/>
  <c r="R4843" i="1"/>
  <c r="R2870" i="1"/>
  <c r="R498" i="1"/>
  <c r="R4778" i="1"/>
  <c r="R3005" i="1"/>
  <c r="R228" i="1"/>
  <c r="R629" i="1"/>
  <c r="R3135" i="1"/>
  <c r="R591" i="1"/>
  <c r="R1313" i="1"/>
  <c r="R4761" i="1"/>
  <c r="R993" i="1"/>
  <c r="R3225" i="1"/>
  <c r="R4485" i="1"/>
  <c r="R278" i="1"/>
  <c r="R1680" i="1"/>
  <c r="R2940" i="1"/>
  <c r="R1233" i="1"/>
  <c r="R910" i="1"/>
  <c r="R2723" i="1"/>
  <c r="R3856" i="1"/>
  <c r="R3697" i="1"/>
  <c r="R1638" i="1"/>
  <c r="R1590" i="1"/>
  <c r="R1955" i="1"/>
  <c r="R1186" i="1"/>
  <c r="R465" i="1"/>
  <c r="R3832" i="1"/>
  <c r="R3725" i="1"/>
  <c r="R1770" i="1"/>
  <c r="R968" i="1"/>
  <c r="R2404" i="1"/>
  <c r="R941" i="1"/>
  <c r="R1343" i="1"/>
  <c r="R4071" i="1"/>
  <c r="R4171" i="1"/>
  <c r="R3045" i="1"/>
  <c r="R2071" i="1"/>
  <c r="R3522" i="1"/>
  <c r="R2377" i="1"/>
  <c r="R1145" i="1"/>
  <c r="R2928" i="1"/>
  <c r="R2789" i="1"/>
  <c r="R4953" i="1"/>
  <c r="R2995" i="1"/>
  <c r="R2432" i="1"/>
  <c r="R2473" i="1"/>
  <c r="R3858" i="1"/>
  <c r="R3056" i="1"/>
  <c r="R3539" i="1"/>
  <c r="R4047" i="1"/>
  <c r="R3749" i="1"/>
  <c r="R1337" i="1"/>
  <c r="R1658" i="1"/>
  <c r="R572" i="1"/>
  <c r="R4996" i="1"/>
  <c r="R1081" i="1"/>
  <c r="R2405" i="1"/>
  <c r="R1681" i="1"/>
  <c r="R3813" i="1"/>
  <c r="R4144" i="1"/>
  <c r="R2011" i="1"/>
  <c r="R1965" i="1"/>
  <c r="R2576" i="1"/>
  <c r="R2812" i="1"/>
  <c r="R2062" i="1"/>
  <c r="R1117" i="1"/>
  <c r="R4803" i="1"/>
  <c r="R2915" i="1"/>
  <c r="R4302" i="1"/>
  <c r="R730" i="1"/>
  <c r="R1739" i="1"/>
  <c r="R3754" i="1"/>
  <c r="R1781" i="1"/>
  <c r="R3420" i="1"/>
  <c r="R4612" i="1"/>
  <c r="R4538" i="1"/>
  <c r="R167" i="1"/>
  <c r="R178" i="1"/>
  <c r="R3402" i="1"/>
  <c r="R4625" i="1"/>
  <c r="R2522" i="1"/>
  <c r="R4892" i="1"/>
  <c r="R2069" i="1"/>
  <c r="R2978" i="1"/>
  <c r="R783" i="1"/>
  <c r="R1409" i="1"/>
  <c r="R3125" i="1"/>
  <c r="R2322" i="1"/>
  <c r="R865" i="1"/>
  <c r="R4269" i="1"/>
  <c r="R3803" i="1"/>
  <c r="R4774" i="1"/>
  <c r="R870" i="1"/>
  <c r="R4920" i="1"/>
  <c r="R2836" i="1"/>
  <c r="R1889" i="1"/>
  <c r="R2254" i="1"/>
  <c r="R588" i="1"/>
  <c r="R1911" i="1"/>
  <c r="R3510" i="1"/>
  <c r="R3657" i="1"/>
  <c r="R3124" i="1"/>
  <c r="R553" i="1"/>
  <c r="R4711" i="1"/>
  <c r="R788" i="1"/>
  <c r="R2147" i="1"/>
  <c r="R1172" i="1"/>
  <c r="R924" i="1"/>
  <c r="R327" i="1"/>
  <c r="R3690" i="1"/>
  <c r="R1619" i="1"/>
  <c r="R4549" i="1"/>
  <c r="R3095" i="1"/>
  <c r="R4585" i="1"/>
  <c r="R3515" i="1"/>
  <c r="R1944" i="1"/>
  <c r="R956" i="1"/>
  <c r="R3955" i="1"/>
  <c r="R641" i="1"/>
  <c r="R1037" i="1"/>
  <c r="R2765" i="1"/>
  <c r="R3786" i="1"/>
  <c r="R2770" i="1"/>
  <c r="R2989" i="1"/>
  <c r="R2420" i="1"/>
  <c r="R1201" i="1"/>
  <c r="R1278" i="1"/>
  <c r="R3424" i="1"/>
  <c r="R4161" i="1"/>
  <c r="R210" i="1"/>
  <c r="R951" i="1"/>
  <c r="R2675" i="1"/>
  <c r="R1093" i="1"/>
  <c r="R3789" i="1"/>
  <c r="R1906" i="1"/>
  <c r="R3217" i="1"/>
  <c r="R4320" i="1"/>
  <c r="R1319" i="1"/>
  <c r="R757" i="1"/>
  <c r="R2774" i="1"/>
  <c r="R2048" i="1"/>
  <c r="R617" i="1"/>
  <c r="R2706" i="1"/>
  <c r="R1810" i="1"/>
  <c r="R4437" i="1"/>
  <c r="R1516" i="1"/>
  <c r="R4873" i="1"/>
  <c r="R1570" i="1"/>
  <c r="R1402" i="1"/>
  <c r="R264" i="1"/>
  <c r="R521" i="1"/>
  <c r="R4866" i="1"/>
  <c r="R480" i="1"/>
  <c r="R3132" i="1"/>
  <c r="R4860" i="1"/>
  <c r="R4916" i="1"/>
  <c r="R727" i="1"/>
  <c r="R1156" i="1"/>
  <c r="R678" i="1"/>
  <c r="R397" i="1"/>
  <c r="R3145" i="1"/>
  <c r="R1084" i="1"/>
  <c r="R3521" i="1"/>
  <c r="R3712" i="1"/>
  <c r="R2213" i="1"/>
  <c r="R1912" i="1"/>
  <c r="R4079" i="1"/>
  <c r="R2398" i="1"/>
  <c r="R104" i="1"/>
  <c r="R1914" i="1"/>
  <c r="R3341" i="1"/>
  <c r="R777" i="1"/>
  <c r="R4026" i="1"/>
  <c r="R535" i="1"/>
  <c r="R2569" i="1"/>
  <c r="R305" i="1"/>
  <c r="R389" i="1"/>
  <c r="R2289" i="1"/>
  <c r="R4634" i="1"/>
  <c r="R1165" i="1"/>
  <c r="R36" i="1"/>
  <c r="R3519" i="1"/>
  <c r="R2758" i="1"/>
  <c r="R891" i="1"/>
  <c r="R4990" i="1"/>
  <c r="R3513" i="1"/>
  <c r="R3560" i="1"/>
  <c r="R322" i="1"/>
  <c r="R484" i="1"/>
  <c r="R140" i="1"/>
  <c r="R719" i="1"/>
  <c r="R2083" i="1"/>
  <c r="R1950" i="1"/>
  <c r="R4607" i="1"/>
  <c r="R916" i="1"/>
  <c r="R4188" i="1"/>
  <c r="R708" i="1"/>
  <c r="R3432" i="1"/>
  <c r="R2969" i="1"/>
  <c r="R2475" i="1"/>
  <c r="R2042" i="1"/>
  <c r="R839" i="1"/>
  <c r="R4875" i="1"/>
  <c r="R1113" i="1"/>
  <c r="R3044" i="1"/>
  <c r="R2801" i="1"/>
  <c r="R1328" i="1"/>
  <c r="R3771" i="1"/>
  <c r="R4449" i="1"/>
  <c r="R1875" i="1"/>
  <c r="R1795" i="1"/>
  <c r="R1883" i="1"/>
  <c r="R4279" i="1"/>
  <c r="R2270" i="1"/>
  <c r="R1383" i="1"/>
  <c r="R4662" i="1"/>
  <c r="R3105" i="1"/>
  <c r="R1901" i="1"/>
  <c r="R2356" i="1"/>
  <c r="R3863" i="1"/>
  <c r="R2805" i="1"/>
  <c r="R90" i="1"/>
  <c r="R4289" i="1"/>
  <c r="R3860" i="1"/>
  <c r="R952" i="1"/>
  <c r="R648" i="1"/>
  <c r="R1380" i="1"/>
  <c r="R3106" i="1"/>
  <c r="R3917" i="1"/>
  <c r="R4780" i="1"/>
  <c r="R1834" i="1"/>
  <c r="R1501" i="1"/>
  <c r="R1481" i="1"/>
  <c r="R619" i="1"/>
  <c r="R219" i="1"/>
  <c r="R2235" i="1"/>
  <c r="R1216" i="1"/>
  <c r="R353" i="1"/>
  <c r="R29" i="1"/>
  <c r="R2538" i="1"/>
  <c r="R1134" i="1"/>
  <c r="R4436" i="1"/>
  <c r="R1601" i="1"/>
  <c r="R3678" i="1"/>
  <c r="R3541" i="1"/>
  <c r="R296" i="1"/>
  <c r="R622" i="1"/>
  <c r="R2828" i="1"/>
  <c r="R2285" i="1"/>
  <c r="R797" i="1"/>
  <c r="R1480" i="1"/>
  <c r="R2606" i="1"/>
  <c r="R4414" i="1"/>
  <c r="R2241" i="1"/>
  <c r="R1672" i="1"/>
  <c r="R3474" i="1"/>
  <c r="R2767" i="1"/>
  <c r="R1954" i="1"/>
  <c r="R328" i="1"/>
  <c r="R677" i="1"/>
  <c r="R4801" i="1"/>
  <c r="R3322" i="1"/>
  <c r="R88" i="1"/>
  <c r="R2699" i="1"/>
  <c r="R2903" i="1"/>
  <c r="R3579" i="1"/>
  <c r="R4421" i="1"/>
  <c r="R1538" i="1"/>
  <c r="R4088" i="1"/>
  <c r="R365" i="1"/>
  <c r="R2933" i="1"/>
  <c r="R3296" i="1"/>
  <c r="R4237" i="1"/>
  <c r="R2170" i="1"/>
  <c r="R1978" i="1"/>
  <c r="R2109" i="1"/>
  <c r="R1182" i="1"/>
  <c r="R2015" i="1"/>
  <c r="R1587" i="1"/>
  <c r="R442" i="1"/>
  <c r="R725" i="1"/>
  <c r="R4094" i="1"/>
  <c r="R1881" i="1"/>
  <c r="R2636" i="1"/>
  <c r="R2496" i="1"/>
  <c r="R2829" i="1"/>
  <c r="R4205" i="1"/>
  <c r="R726" i="1"/>
  <c r="R4335" i="1"/>
  <c r="R48" i="1"/>
  <c r="R1366" i="1"/>
  <c r="R716" i="1"/>
  <c r="R260" i="1"/>
  <c r="R4519" i="1"/>
  <c r="R1069" i="1"/>
  <c r="R1001" i="1"/>
  <c r="R4189" i="1"/>
  <c r="R3883" i="1"/>
  <c r="R1702" i="1"/>
  <c r="R3043" i="1"/>
  <c r="R3486" i="1"/>
  <c r="R592" i="1"/>
  <c r="R4286" i="1"/>
  <c r="R4475" i="1"/>
  <c r="R3610" i="1"/>
  <c r="R2839" i="1"/>
  <c r="R4211" i="1"/>
  <c r="R2341" i="1"/>
  <c r="R4153" i="1"/>
  <c r="R1230" i="1"/>
  <c r="R804" i="1"/>
  <c r="R3852" i="1"/>
  <c r="R3944" i="1"/>
  <c r="R2215" i="1"/>
  <c r="R3696" i="1"/>
  <c r="R4210" i="1"/>
  <c r="R3851" i="1"/>
  <c r="R4140" i="1"/>
  <c r="R4557" i="1"/>
  <c r="R3979" i="1"/>
  <c r="R1890" i="1"/>
  <c r="R3889" i="1"/>
  <c r="R4555" i="1"/>
  <c r="R284" i="1"/>
  <c r="R1475" i="1"/>
  <c r="R138" i="1"/>
  <c r="R3538" i="1"/>
  <c r="R114" i="1"/>
  <c r="R4185" i="1"/>
  <c r="R4387" i="1"/>
  <c r="R1225" i="1"/>
  <c r="R2970" i="1"/>
  <c r="R4751" i="1"/>
  <c r="R4532" i="1"/>
  <c r="R936" i="1"/>
  <c r="R3920" i="1"/>
  <c r="R1804" i="1"/>
  <c r="R2041" i="1"/>
  <c r="R3950" i="1"/>
  <c r="R3382" i="1"/>
  <c r="R223" i="1"/>
  <c r="R562" i="1"/>
  <c r="R1370" i="1"/>
  <c r="R431" i="1"/>
  <c r="R4224" i="1"/>
  <c r="R4568" i="1"/>
  <c r="R4035" i="1"/>
  <c r="R4707" i="1"/>
  <c r="R1562" i="1"/>
  <c r="R3614" i="1"/>
  <c r="R4241" i="1"/>
  <c r="R3222" i="1"/>
  <c r="R4067" i="1"/>
  <c r="R4619" i="1"/>
  <c r="R2449" i="1"/>
  <c r="R26" i="1"/>
  <c r="R3810" i="1"/>
  <c r="R1953" i="1"/>
  <c r="R4617" i="1"/>
  <c r="R1055" i="1"/>
  <c r="R3246" i="1"/>
  <c r="R3426" i="1"/>
  <c r="R4030" i="1"/>
  <c r="R1017" i="1"/>
  <c r="R3048" i="1"/>
  <c r="R4577" i="1"/>
  <c r="R2986" i="1"/>
  <c r="R2352" i="1"/>
  <c r="R4322" i="1"/>
  <c r="R1563" i="1"/>
  <c r="R3360" i="1"/>
  <c r="R2588" i="1"/>
  <c r="R1645" i="1"/>
  <c r="R1196" i="1"/>
  <c r="R1237" i="1"/>
  <c r="R1489" i="1"/>
  <c r="R2676" i="1"/>
  <c r="R3726" i="1"/>
  <c r="R1515" i="1"/>
  <c r="R3298" i="1"/>
  <c r="R343" i="1"/>
  <c r="R2718" i="1"/>
  <c r="R3331" i="1"/>
  <c r="R551" i="1"/>
  <c r="R404" i="1"/>
  <c r="R2831" i="1"/>
  <c r="R1655" i="1"/>
  <c r="R4951" i="1"/>
  <c r="R2872" i="1"/>
  <c r="R4872" i="1"/>
  <c r="R2669" i="1"/>
  <c r="R4559" i="1"/>
  <c r="R715" i="1"/>
  <c r="R4691" i="1"/>
  <c r="R18" i="1"/>
  <c r="R445" i="1"/>
  <c r="R4263" i="1"/>
  <c r="R1192" i="1"/>
  <c r="R4594" i="1"/>
  <c r="R386" i="1"/>
  <c r="R1085" i="1"/>
  <c r="R3235" i="1"/>
  <c r="R1342" i="1"/>
  <c r="R2365" i="1"/>
  <c r="R3067" i="1"/>
  <c r="R1009" i="1"/>
  <c r="R98" i="1"/>
  <c r="R4193" i="1"/>
  <c r="R2242" i="1"/>
  <c r="R1989" i="1"/>
  <c r="R2997" i="1"/>
  <c r="R4874" i="1"/>
  <c r="R3664" i="1"/>
  <c r="R1921" i="1"/>
  <c r="R27" i="1"/>
  <c r="R4389" i="1"/>
  <c r="R2219" i="1"/>
  <c r="R1038" i="1"/>
  <c r="R2063" i="1"/>
  <c r="R1559" i="1"/>
  <c r="R4428" i="1"/>
  <c r="R205" i="1"/>
  <c r="R4217" i="1"/>
  <c r="R2278" i="1"/>
  <c r="R1927" i="1"/>
  <c r="R1973" i="1"/>
  <c r="R3229" i="1"/>
  <c r="R4984" i="1"/>
  <c r="R1249" i="1"/>
  <c r="R1514" i="1"/>
  <c r="R4914" i="1"/>
  <c r="R1283" i="1"/>
  <c r="R3413" i="1"/>
  <c r="R428" i="1"/>
  <c r="R2175" i="1"/>
  <c r="R2910" i="1"/>
  <c r="R78" i="1"/>
  <c r="R1340" i="1"/>
  <c r="R1333" i="1"/>
  <c r="R4845" i="1"/>
  <c r="R3216" i="1"/>
  <c r="R4622" i="1"/>
  <c r="R3710" i="1"/>
  <c r="R1865" i="1"/>
  <c r="R2775" i="1"/>
  <c r="R2244" i="1"/>
  <c r="R116" i="1"/>
  <c r="R1851" i="1"/>
  <c r="R1309" i="1"/>
  <c r="R4169" i="1"/>
  <c r="R3337" i="1"/>
  <c r="R3370" i="1"/>
  <c r="R634" i="1"/>
  <c r="R3949" i="1"/>
  <c r="R1242" i="1"/>
  <c r="R3042" i="1"/>
  <c r="R2859" i="1"/>
  <c r="R1566" i="1"/>
  <c r="R1413" i="1"/>
  <c r="R4965" i="1"/>
  <c r="R1074" i="1"/>
  <c r="R3130" i="1"/>
  <c r="R1867" i="1"/>
  <c r="R457" i="1"/>
  <c r="R4497" i="1"/>
  <c r="R292" i="1"/>
  <c r="R3416" i="1"/>
  <c r="R2284" i="1"/>
  <c r="R3385" i="1"/>
  <c r="R10" i="1"/>
  <c r="R3083" i="1"/>
  <c r="R1968" i="1"/>
  <c r="R2618" i="1"/>
  <c r="R3176" i="1"/>
  <c r="R889" i="1"/>
  <c r="R2519" i="1"/>
  <c r="R2040" i="1"/>
  <c r="R929" i="1"/>
  <c r="R949" i="1"/>
  <c r="R2301" i="1"/>
  <c r="R4380" i="1"/>
  <c r="R4879" i="1"/>
  <c r="R1200" i="1"/>
  <c r="R1963" i="1"/>
  <c r="R1005" i="1"/>
  <c r="R4762" i="1"/>
  <c r="R4004" i="1"/>
  <c r="R4422" i="1"/>
  <c r="R3182" i="1"/>
  <c r="R2231" i="1"/>
  <c r="R1086" i="1"/>
  <c r="R909" i="1"/>
  <c r="R3306" i="1"/>
  <c r="R3684" i="1"/>
  <c r="R4804" i="1"/>
  <c r="R4128" i="1"/>
  <c r="R2977" i="1"/>
  <c r="R4501" i="1"/>
  <c r="R4583" i="1"/>
  <c r="R3988" i="1"/>
  <c r="R4182" i="1"/>
  <c r="R2439" i="1"/>
  <c r="R3435" i="1"/>
  <c r="R4197" i="1"/>
  <c r="R3503" i="1"/>
  <c r="R3107" i="1"/>
  <c r="R4403" i="1"/>
  <c r="R2458" i="1"/>
  <c r="R3633" i="1"/>
  <c r="R299" i="1"/>
  <c r="R2045" i="1"/>
  <c r="R3747" i="1"/>
  <c r="R4749" i="1"/>
  <c r="R1050" i="1"/>
  <c r="R245" i="1"/>
  <c r="R182" i="1"/>
  <c r="R1844" i="1"/>
  <c r="R4815" i="1"/>
  <c r="R2530" i="1"/>
  <c r="R3499" i="1"/>
  <c r="R4681" i="1"/>
  <c r="R3437" i="1"/>
  <c r="R2266" i="1"/>
  <c r="R4032" i="1"/>
  <c r="R531" i="1"/>
  <c r="R4392" i="1"/>
  <c r="R4050" i="1"/>
  <c r="R1167" i="1"/>
  <c r="R1267" i="1"/>
  <c r="R4024" i="1"/>
  <c r="R2453" i="1"/>
  <c r="R4294" i="1"/>
  <c r="R1503" i="1"/>
  <c r="R4162" i="1"/>
  <c r="R1431" i="1"/>
  <c r="R4426" i="1"/>
  <c r="R234" i="1"/>
  <c r="R1420" i="1"/>
  <c r="R4824" i="1"/>
  <c r="R3185" i="1"/>
  <c r="R773" i="1"/>
  <c r="R1905" i="1"/>
  <c r="R4994" i="1"/>
  <c r="R339" i="1"/>
  <c r="R1097" i="1"/>
  <c r="R128" i="1"/>
  <c r="R4385" i="1"/>
  <c r="R467" i="1"/>
  <c r="R4528" i="1"/>
  <c r="R3465" i="1"/>
  <c r="R95" i="1"/>
  <c r="R4831" i="1"/>
  <c r="R776" i="1"/>
  <c r="R4720" i="1"/>
  <c r="R2460" i="1"/>
  <c r="R3252" i="1"/>
  <c r="R1870" i="1"/>
  <c r="R636" i="1"/>
  <c r="R4768" i="1"/>
  <c r="R3167" i="1"/>
  <c r="R4521" i="1"/>
  <c r="R3919" i="1"/>
  <c r="R4420" i="1"/>
  <c r="R973" i="1"/>
  <c r="R2110" i="1"/>
  <c r="R3256" i="1"/>
  <c r="R2075" i="1"/>
  <c r="R2459" i="1"/>
  <c r="R1045" i="1"/>
  <c r="R4651" i="1"/>
  <c r="R3628" i="1"/>
  <c r="R1245" i="1"/>
  <c r="R3257" i="1"/>
  <c r="R3299" i="1"/>
  <c r="R3313" i="1"/>
  <c r="R1554" i="1"/>
  <c r="R4399" i="1"/>
  <c r="R2112" i="1"/>
  <c r="R3959" i="1"/>
  <c r="R4201" i="1"/>
  <c r="R4883" i="1"/>
  <c r="R4943" i="1"/>
  <c r="R2440" i="1"/>
  <c r="R3249" i="1"/>
  <c r="R2711" i="1"/>
  <c r="R3393" i="1"/>
  <c r="R2678" i="1"/>
  <c r="R3830" i="1"/>
  <c r="R3332" i="1"/>
  <c r="R2190" i="1"/>
  <c r="R1707" i="1"/>
  <c r="R2342" i="1"/>
  <c r="R2603" i="1"/>
  <c r="R243" i="1"/>
  <c r="R1859" i="1"/>
  <c r="R2344" i="1"/>
  <c r="R3344" i="1"/>
  <c r="R2900" i="1"/>
  <c r="R2517" i="1"/>
  <c r="R3598" i="1"/>
  <c r="R610" i="1"/>
  <c r="R4117" i="1"/>
  <c r="R4600" i="1"/>
  <c r="R4070" i="1"/>
  <c r="R4375" i="1"/>
  <c r="R4095" i="1"/>
  <c r="R1137" i="1"/>
  <c r="R833" i="1"/>
  <c r="R546" i="1"/>
  <c r="R3033" i="1"/>
  <c r="R1985" i="1"/>
  <c r="R1100" i="1"/>
  <c r="R3373" i="1"/>
  <c r="R4642" i="1"/>
  <c r="R410" i="1"/>
  <c r="R1485" i="1"/>
  <c r="R3931" i="1"/>
  <c r="R293" i="1"/>
  <c r="R950" i="1"/>
  <c r="R1553" i="1"/>
  <c r="R4809" i="1"/>
  <c r="R4912" i="1"/>
  <c r="R4997" i="1"/>
  <c r="R4254" i="1"/>
  <c r="R981" i="1"/>
  <c r="R1848" i="1"/>
  <c r="R3695" i="1"/>
  <c r="R4363" i="1"/>
  <c r="R2677" i="1"/>
  <c r="R4977" i="1"/>
  <c r="R430" i="1"/>
  <c r="R1837" i="1"/>
  <c r="R3954" i="1"/>
  <c r="R3727" i="1"/>
  <c r="R4699" i="1"/>
  <c r="R2875" i="1"/>
  <c r="R1703" i="1"/>
  <c r="R2535" i="1"/>
  <c r="R361" i="1"/>
  <c r="R3993" i="1"/>
  <c r="R2800" i="1"/>
  <c r="R1821" i="1"/>
  <c r="R3295" i="1"/>
  <c r="R3090" i="1"/>
  <c r="R207" i="1"/>
  <c r="R1070" i="1"/>
  <c r="R4303" i="1"/>
  <c r="R3738" i="1"/>
  <c r="R688" i="1"/>
  <c r="R4888" i="1"/>
  <c r="R3662" i="1"/>
  <c r="R2098" i="1"/>
  <c r="R195" i="1"/>
  <c r="R3466" i="1"/>
  <c r="R1492" i="1"/>
  <c r="R3053" i="1"/>
  <c r="R314" i="1"/>
  <c r="R3721" i="1"/>
  <c r="R3951" i="1"/>
  <c r="R1519" i="1"/>
  <c r="R561" i="1"/>
  <c r="R19" i="1"/>
  <c r="R2993" i="1"/>
  <c r="R1334" i="1"/>
  <c r="R1743" i="1"/>
  <c r="R4194" i="1"/>
  <c r="R4805" i="1"/>
  <c r="R880" i="1"/>
  <c r="R4970" i="1"/>
  <c r="R3994" i="1"/>
  <c r="R4573" i="1"/>
  <c r="R838" i="1"/>
  <c r="R3126" i="1"/>
  <c r="R1273" i="1"/>
  <c r="R3175" i="1"/>
  <c r="R4101" i="1"/>
  <c r="R2084" i="1"/>
  <c r="R1549" i="1"/>
  <c r="R4316" i="1"/>
  <c r="R1722" i="1"/>
  <c r="R3169" i="1"/>
  <c r="R64" i="1"/>
  <c r="R285" i="1"/>
  <c r="R1181" i="1"/>
  <c r="R4613" i="1"/>
  <c r="R3212" i="1"/>
  <c r="R1103" i="1"/>
  <c r="R550" i="1"/>
  <c r="R2200" i="1"/>
  <c r="R3477" i="1"/>
  <c r="R3061" i="1"/>
  <c r="R4930" i="1"/>
  <c r="R2329" i="1"/>
  <c r="R4346" i="1"/>
  <c r="R2646" i="1"/>
  <c r="R2139" i="1"/>
  <c r="R3103" i="1"/>
  <c r="R1161" i="1"/>
  <c r="R3211" i="1"/>
  <c r="R1148" i="1"/>
  <c r="R1676" i="1"/>
  <c r="R2058" i="1"/>
  <c r="Q3872" i="1"/>
  <c r="Q3219" i="1"/>
  <c r="Q4308" i="1"/>
  <c r="Q2898" i="1"/>
  <c r="Q2929" i="1"/>
  <c r="Q3602" i="1"/>
  <c r="Q3895" i="1"/>
  <c r="Q3693" i="1"/>
  <c r="Q2824" i="1"/>
  <c r="Q2280" i="1"/>
  <c r="Q2317" i="1"/>
  <c r="Q3396" i="1"/>
  <c r="Q4406" i="1"/>
  <c r="Q2554" i="1"/>
  <c r="Q1179" i="1"/>
  <c r="Q4267" i="1"/>
  <c r="Q1811" i="1"/>
  <c r="Q692" i="1"/>
  <c r="Q3571" i="1"/>
  <c r="Q43" i="1"/>
  <c r="Q1980" i="1"/>
  <c r="Q4175" i="1"/>
  <c r="Q189" i="1"/>
  <c r="Q3958" i="1"/>
  <c r="Q320" i="1"/>
  <c r="Q4832" i="1"/>
  <c r="Q751" i="1"/>
  <c r="Q3406" i="1"/>
  <c r="Q4147" i="1"/>
  <c r="Q4319" i="1"/>
  <c r="Q3100" i="1"/>
  <c r="Q452" i="1"/>
  <c r="Q3350" i="1"/>
  <c r="Q4657" i="1"/>
  <c r="Q2960" i="1"/>
  <c r="Q2292" i="1"/>
  <c r="Q202" i="1"/>
  <c r="Q3891" i="1"/>
  <c r="Q4345" i="1"/>
  <c r="Q2810" i="1"/>
  <c r="Q4256" i="1"/>
  <c r="Q4068" i="1"/>
  <c r="Q197" i="1"/>
  <c r="Q869" i="1"/>
  <c r="Q4111" i="1"/>
  <c r="Q2340" i="1"/>
  <c r="Q401" i="1"/>
  <c r="Q483" i="1"/>
  <c r="Q405" i="1"/>
  <c r="Q1042" i="1"/>
  <c r="Q3764" i="1"/>
  <c r="Q1407" i="1"/>
  <c r="Q3840" i="1"/>
  <c r="Q254" i="1"/>
  <c r="Q1666" i="1"/>
  <c r="Q3886" i="1"/>
  <c r="Q650" i="1"/>
  <c r="Q2008" i="1"/>
  <c r="Q1868" i="1"/>
  <c r="Q2425" i="1"/>
  <c r="Q4957" i="1"/>
  <c r="Q2002" i="1"/>
  <c r="Q1880" i="1"/>
  <c r="Q4248" i="1"/>
  <c r="Q3279" i="1"/>
  <c r="Q570" i="1"/>
  <c r="Q126" i="1"/>
  <c r="Q647" i="1"/>
  <c r="Q566" i="1"/>
  <c r="Q1746" i="1"/>
  <c r="Q741" i="1"/>
  <c r="Q2854" i="1"/>
  <c r="Q1384" i="1"/>
  <c r="Q512" i="1"/>
  <c r="Q2060" i="1"/>
  <c r="Q707" i="1"/>
  <c r="Q2887" i="1"/>
  <c r="Q685" i="1"/>
  <c r="Q2073" i="1"/>
  <c r="Q250" i="1"/>
  <c r="Q499" i="1"/>
  <c r="Q2207" i="1"/>
  <c r="Q4736" i="1"/>
  <c r="Q1945" i="1"/>
  <c r="Q390" i="1"/>
  <c r="Q3974" i="1"/>
  <c r="Q255" i="1"/>
  <c r="Q2424" i="1"/>
  <c r="Q1675" i="1"/>
  <c r="Q4219" i="1"/>
  <c r="Q176" i="1"/>
  <c r="Q4149" i="1"/>
  <c r="Q208" i="1"/>
  <c r="Q1509" i="1"/>
  <c r="Q2713" i="1"/>
  <c r="Q383" i="1"/>
  <c r="Q706" i="1"/>
  <c r="Q2486" i="1"/>
  <c r="Q1766" i="1"/>
  <c r="Q1126" i="1"/>
  <c r="Q1884" i="1"/>
  <c r="Q4051" i="1"/>
  <c r="Q2283" i="1"/>
  <c r="Q1903" i="1"/>
  <c r="Q684" i="1"/>
  <c r="Q2361" i="1"/>
  <c r="Q1995" i="1"/>
  <c r="Q1116" i="1"/>
  <c r="Q574" i="1"/>
  <c r="Q2080" i="1"/>
  <c r="Q4276" i="1"/>
  <c r="Q2795" i="1"/>
  <c r="Q4566" i="1"/>
  <c r="Q1194" i="1"/>
  <c r="Q2333" i="1"/>
  <c r="Q1787" i="1"/>
  <c r="Q3746" i="1"/>
  <c r="Q523" i="1"/>
  <c r="Q4554" i="1"/>
  <c r="Q1718" i="1"/>
  <c r="Q1862" i="1"/>
  <c r="Q2463" i="1"/>
  <c r="Q4676" i="1"/>
  <c r="Q3766" i="1"/>
  <c r="Q3643" i="1"/>
  <c r="Q4940" i="1"/>
  <c r="Q2311" i="1"/>
  <c r="Q1451" i="1"/>
  <c r="Q4858" i="1"/>
  <c r="Q295" i="1"/>
  <c r="Q313" i="1"/>
  <c r="Q4450" i="1"/>
  <c r="Q4790" i="1"/>
  <c r="Q896" i="1"/>
  <c r="Q872" i="1"/>
  <c r="Q2776" i="1"/>
  <c r="Q3760" i="1"/>
  <c r="Q666" i="1"/>
  <c r="Q3925" i="1"/>
  <c r="Q4139" i="1"/>
  <c r="Q4280" i="1"/>
  <c r="Q4944" i="1"/>
  <c r="Q2417" i="1"/>
  <c r="Q2650" i="1"/>
  <c r="Q2313" i="1"/>
  <c r="Q4297" i="1"/>
  <c r="Q3569" i="1"/>
  <c r="Q1018" i="1"/>
  <c r="Q4743" i="1"/>
  <c r="Q867" i="1"/>
  <c r="Q1560" i="1"/>
  <c r="Q4007" i="1"/>
  <c r="Q1629" i="1"/>
  <c r="Q628" i="1"/>
  <c r="Q3927" i="1"/>
  <c r="Q663" i="1"/>
  <c r="Q1297" i="1"/>
  <c r="Q3740" i="1"/>
  <c r="Q179" i="1"/>
  <c r="Q3608" i="1"/>
  <c r="Q2004" i="1"/>
  <c r="Q1138" i="1"/>
  <c r="Q3142" i="1"/>
  <c r="Q3077" i="1"/>
  <c r="Q1748" i="1"/>
  <c r="Q1902" i="1"/>
  <c r="Q2702" i="1"/>
  <c r="Q4413" i="1"/>
  <c r="Q4889" i="1"/>
  <c r="Q4679" i="1"/>
  <c r="Q4446" i="1"/>
  <c r="Q1082" i="1"/>
  <c r="Q1263" i="1"/>
  <c r="Q3098" i="1"/>
  <c r="Q2243" i="1"/>
  <c r="Q2465" i="1"/>
  <c r="Q2000" i="1"/>
  <c r="Q2921" i="1"/>
  <c r="Q1115" i="1"/>
  <c r="Q1247" i="1"/>
  <c r="Q340" i="1"/>
  <c r="Q731" i="1"/>
  <c r="Q4483" i="1"/>
  <c r="Q2542" i="1"/>
  <c r="Q2358" i="1"/>
  <c r="Q4742" i="1"/>
  <c r="Q3140" i="1"/>
  <c r="Q149" i="1"/>
  <c r="Q3159" i="1"/>
  <c r="Q3209" i="1"/>
  <c r="Q4818" i="1"/>
  <c r="Q4806" i="1"/>
  <c r="Q4172" i="1"/>
  <c r="Q426" i="1"/>
  <c r="Q3561" i="1"/>
  <c r="Q192" i="1"/>
  <c r="Q1284" i="1"/>
  <c r="Q778" i="1"/>
  <c r="Q1938" i="1"/>
  <c r="Q2712" i="1"/>
  <c r="Q3715" i="1"/>
  <c r="Q479" i="1"/>
  <c r="Q4359" i="1"/>
  <c r="Q463" i="1"/>
  <c r="Q2279" i="1"/>
  <c r="Q2146" i="1"/>
  <c r="Q2388" i="1"/>
  <c r="Q3493" i="1"/>
  <c r="Q939" i="1"/>
  <c r="Q82" i="1"/>
  <c r="Q2324" i="1"/>
  <c r="Q3592" i="1"/>
  <c r="Q4545" i="1"/>
  <c r="Q683" i="1"/>
  <c r="Q3233" i="1"/>
  <c r="Q474" i="1"/>
  <c r="Q490" i="1"/>
  <c r="Q1318" i="1"/>
  <c r="Q1556" i="1"/>
  <c r="Q3835" i="1"/>
  <c r="Q2268" i="1"/>
  <c r="Q1302" i="1"/>
  <c r="Q3153" i="1"/>
  <c r="Q3102" i="1"/>
  <c r="Q1083" i="1"/>
  <c r="Q1429" i="1"/>
  <c r="Q3403" i="1"/>
  <c r="Q4130" i="1"/>
  <c r="Q2890" i="1"/>
  <c r="Q4029" i="1"/>
  <c r="Q3751" i="1"/>
  <c r="Q882" i="1"/>
  <c r="Q1634" i="1"/>
  <c r="Q2435" i="1"/>
  <c r="Q1472" i="1"/>
  <c r="Q4352" i="1"/>
  <c r="Q4370" i="1"/>
  <c r="Q2947" i="1"/>
  <c r="Q4096" i="1"/>
  <c r="Q3027" i="1"/>
  <c r="Q4864" i="1"/>
  <c r="Q2257" i="1"/>
  <c r="Q703" i="1"/>
  <c r="Q876" i="1"/>
  <c r="Q422" i="1"/>
  <c r="Q2022" i="1"/>
  <c r="Q957" i="1"/>
  <c r="Q2958" i="1"/>
  <c r="Q4942" i="1"/>
  <c r="Q3551" i="1"/>
  <c r="Q2547" i="1"/>
  <c r="Q3260" i="1"/>
  <c r="Q2602" i="1"/>
  <c r="Q475" i="1"/>
  <c r="Q1326" i="1"/>
  <c r="Q4252" i="1"/>
  <c r="Q1041" i="1"/>
  <c r="Q3004" i="1"/>
  <c r="Q2834" i="1"/>
  <c r="Q345" i="1"/>
  <c r="Q2784" i="1"/>
  <c r="Q3971" i="1"/>
  <c r="Q4340" i="1"/>
  <c r="Q127" i="1"/>
  <c r="Q3873" i="1"/>
  <c r="Q1153" i="1"/>
  <c r="Q4525" i="1"/>
  <c r="Q1913" i="1"/>
  <c r="Q655" i="1"/>
  <c r="Q4697" i="1"/>
  <c r="Q1941" i="1"/>
  <c r="Q557" i="1"/>
  <c r="Q3021" i="1"/>
  <c r="Q4518" i="1"/>
  <c r="Q2744" i="1"/>
  <c r="Q2387" i="1"/>
  <c r="Q4199" i="1"/>
  <c r="Q2412" i="1"/>
  <c r="Q1499" i="1"/>
  <c r="Q827" i="1"/>
  <c r="Q159" i="1"/>
  <c r="Q1863" i="1"/>
  <c r="Q2938" i="1"/>
  <c r="Q3273" i="1"/>
  <c r="Q461" i="1"/>
  <c r="Q3616" i="1"/>
  <c r="Q4227" i="1"/>
  <c r="Q774" i="1"/>
  <c r="Q3378" i="1"/>
  <c r="Q1602" i="1"/>
  <c r="Q1574" i="1"/>
  <c r="Q974" i="1"/>
  <c r="Q1174" i="1"/>
  <c r="Q4510" i="1"/>
  <c r="Q2446" i="1"/>
  <c r="Q2741" i="1"/>
  <c r="Q972" i="1"/>
  <c r="Q4116" i="1"/>
  <c r="Q1063" i="1"/>
  <c r="Q1725" i="1"/>
  <c r="Q2454" i="1"/>
  <c r="Q4108" i="1"/>
  <c r="Q1307" i="1"/>
  <c r="Q3587" i="1"/>
  <c r="Q2750" i="1"/>
  <c r="Q321" i="1"/>
  <c r="Q1471" i="1"/>
  <c r="Q2961" i="1"/>
  <c r="Q4937" i="1"/>
  <c r="Q4794" i="1"/>
  <c r="Q4443" i="1"/>
  <c r="Q4946" i="1"/>
  <c r="Q4086" i="1"/>
  <c r="Q2639" i="1"/>
  <c r="Q388" i="1"/>
  <c r="Q4000" i="1"/>
  <c r="Q3483" i="1"/>
  <c r="Q3250" i="1"/>
  <c r="Q1640" i="1"/>
  <c r="Q1090" i="1"/>
  <c r="Q3490" i="1"/>
  <c r="Q1594" i="1"/>
  <c r="Q1831" i="1"/>
  <c r="Q3910" i="1"/>
  <c r="Q4239" i="1"/>
  <c r="Q3596" i="1"/>
  <c r="Q4696" i="1"/>
  <c r="Q3868" i="1"/>
  <c r="Q4960" i="1"/>
  <c r="Q466" i="1"/>
  <c r="Q3962" i="1"/>
  <c r="Q2972" i="1"/>
  <c r="Q1004" i="1"/>
  <c r="Q4893" i="1"/>
  <c r="Q3375" i="1"/>
  <c r="Q4825" i="1"/>
  <c r="Q625" i="1"/>
  <c r="Q1784" i="1"/>
  <c r="Q4605" i="1"/>
  <c r="Q2056" i="1"/>
  <c r="Q86" i="1"/>
  <c r="Q2077" i="1"/>
  <c r="Q3767" i="1"/>
  <c r="Q2287" i="1"/>
  <c r="Q3213" i="1"/>
  <c r="Q1020" i="1"/>
  <c r="Q3308" i="1"/>
  <c r="Q1112" i="1"/>
  <c r="Q2878" i="1"/>
  <c r="Q1693" i="1"/>
  <c r="Q1452" i="1"/>
  <c r="Q3173" i="1"/>
  <c r="Q2198" i="1"/>
  <c r="Q1446" i="1"/>
  <c r="Q2392" i="1"/>
  <c r="Q4926" i="1"/>
  <c r="Q1951" i="1"/>
  <c r="Q1232" i="1"/>
  <c r="Q2552" i="1"/>
  <c r="Q1025" i="1"/>
  <c r="Q3428" i="1"/>
  <c r="Q2771" i="1"/>
  <c r="Q3792" i="1"/>
  <c r="Q108" i="1"/>
  <c r="Q4537" i="1"/>
  <c r="Q805" i="1"/>
  <c r="Q3911" i="1"/>
  <c r="Q2005" i="1"/>
  <c r="Q173" i="1"/>
  <c r="Q2221" i="1"/>
  <c r="Q3741" i="1"/>
  <c r="Q2862" i="1"/>
  <c r="Q3154" i="1"/>
  <c r="Q4425" i="1"/>
  <c r="Q3859" i="1"/>
  <c r="Q3346" i="1"/>
  <c r="Q4367" i="1"/>
  <c r="Q396" i="1"/>
  <c r="Q2397" i="1"/>
  <c r="Q3617" i="1"/>
  <c r="Q1948" i="1"/>
  <c r="Q835" i="1"/>
  <c r="Q4664" i="1"/>
  <c r="Q4636" i="1"/>
  <c r="Q4740" i="1"/>
  <c r="Q1135" i="1"/>
  <c r="Q2684" i="1"/>
  <c r="Q3793" i="1"/>
  <c r="Q4708" i="1"/>
  <c r="Q12" i="1"/>
  <c r="Q1071" i="1"/>
  <c r="Q3230" i="1"/>
  <c r="Q31" i="1"/>
  <c r="Q2318" i="1"/>
  <c r="Q470" i="1"/>
  <c r="Q3368" i="1"/>
  <c r="Q3251" i="1"/>
  <c r="Q2673" i="1"/>
  <c r="Q1315" i="1"/>
  <c r="Q4384" i="1"/>
  <c r="Q1764" i="1"/>
  <c r="Q1483" i="1"/>
  <c r="Q1749" i="1"/>
  <c r="Q1059" i="1"/>
  <c r="Q1144" i="1"/>
  <c r="Q1542" i="1"/>
  <c r="Q4909" i="1"/>
  <c r="Q4692" i="1"/>
  <c r="Q1185" i="1"/>
  <c r="Q600" i="1"/>
  <c r="Q2751" i="1"/>
  <c r="Q1915" i="1"/>
  <c r="Q4466" i="1"/>
  <c r="Q3904" i="1"/>
  <c r="Q3192" i="1"/>
  <c r="Q4648" i="1"/>
  <c r="Q963" i="1"/>
  <c r="Q3133" i="1"/>
  <c r="Q4225" i="1"/>
  <c r="Q1453" i="1"/>
  <c r="Q3480" i="1"/>
  <c r="Q45" i="1"/>
  <c r="Q3680" i="1"/>
  <c r="Q3841" i="1"/>
  <c r="Q2382" i="1"/>
  <c r="Q3973" i="1"/>
  <c r="Q359" i="1"/>
  <c r="Q3353" i="1"/>
  <c r="Q2368" i="1"/>
  <c r="Q1057" i="1"/>
  <c r="Q2681" i="1"/>
  <c r="Q249" i="1"/>
  <c r="Q791" i="1"/>
  <c r="Q3269" i="1"/>
  <c r="Q1589" i="1"/>
  <c r="Q3986" i="1"/>
  <c r="Q977" i="1"/>
  <c r="Q3574" i="1"/>
  <c r="Q99" i="1"/>
  <c r="Q4735" i="1"/>
  <c r="Q3686" i="1"/>
  <c r="Q54" i="1"/>
  <c r="Q1075" i="1"/>
  <c r="Q658" i="1"/>
  <c r="Q2880" i="1"/>
  <c r="Q1418" i="1"/>
  <c r="Q4904" i="1"/>
  <c r="Q3926" i="1"/>
  <c r="Q1066" i="1"/>
  <c r="Q527" i="1"/>
  <c r="Q412" i="1"/>
  <c r="Q3675" i="1"/>
  <c r="Q3776" i="1"/>
  <c r="Q1014" i="1"/>
  <c r="Q4535" i="1"/>
  <c r="Q1735" i="1"/>
  <c r="Q3454" i="1"/>
  <c r="Q768" i="1"/>
  <c r="Q2375" i="1"/>
  <c r="Q2564" i="1"/>
  <c r="Q920" i="1"/>
  <c r="Q1910" i="1"/>
  <c r="Q3982" i="1"/>
  <c r="Q3065" i="1"/>
  <c r="Q3772" i="1"/>
  <c r="Q1188" i="1"/>
  <c r="Q2205" i="1"/>
  <c r="Q1401" i="1"/>
  <c r="Q3848" i="1"/>
  <c r="Q1281" i="1"/>
  <c r="Q3119" i="1"/>
  <c r="Q742" i="1"/>
  <c r="Q918" i="1"/>
  <c r="Q3965" i="1"/>
  <c r="Q3271" i="1"/>
  <c r="Q526" i="1"/>
  <c r="Q1558" i="1"/>
  <c r="Q3934" i="1"/>
  <c r="Q1228" i="1"/>
  <c r="Q747" i="1"/>
  <c r="Q1460" i="1"/>
  <c r="Q1636" i="1"/>
  <c r="Q316" i="1"/>
  <c r="Q4767" i="1"/>
  <c r="Q3629" i="1"/>
  <c r="Q609" i="1"/>
  <c r="Q2339" i="1"/>
  <c r="Q3909" i="1"/>
  <c r="Q844" i="1"/>
  <c r="Q4623" i="1"/>
  <c r="Q351" i="1"/>
  <c r="Q3394" i="1"/>
  <c r="Q4371" i="1"/>
  <c r="Q4980" i="1"/>
  <c r="Q1454" i="1"/>
  <c r="Q436" i="1"/>
  <c r="Q494" i="1"/>
  <c r="Q4556" i="1"/>
  <c r="Q4870" i="1"/>
  <c r="Q3547" i="1"/>
  <c r="Q1732" i="1"/>
  <c r="Q998" i="1"/>
  <c r="Q3759" i="1"/>
  <c r="Q1226" i="1"/>
  <c r="Q4168" i="1"/>
  <c r="Q1008" i="1"/>
  <c r="Q851" i="1"/>
  <c r="Q4509" i="1"/>
  <c r="Q3060" i="1"/>
  <c r="Q2621" i="1"/>
  <c r="Q3562" i="1"/>
  <c r="Q3009" i="1"/>
  <c r="Q2480" i="1"/>
  <c r="Q3089" i="1"/>
  <c r="Q2027" i="1"/>
  <c r="Q4608" i="1"/>
  <c r="Q2924" i="1"/>
  <c r="Q131" i="1"/>
  <c r="Q1106" i="1"/>
  <c r="Q3408" i="1"/>
  <c r="Q2917" i="1"/>
  <c r="Q779" i="1"/>
  <c r="Q16" i="1"/>
  <c r="Q4713" i="1"/>
  <c r="Q3149" i="1"/>
  <c r="Q4969" i="1"/>
  <c r="Q1690" i="1"/>
  <c r="Q4281" i="1"/>
  <c r="Q2826" i="1"/>
  <c r="Q1207" i="1"/>
  <c r="Q581" i="1"/>
  <c r="Q513" i="1"/>
  <c r="Q3482" i="1"/>
  <c r="Q4401" i="1"/>
  <c r="Q3894" i="1"/>
  <c r="Q871" i="1"/>
  <c r="Q2130" i="1"/>
  <c r="Q2210" i="1"/>
  <c r="Q3180" i="1"/>
  <c r="Q3676" i="1"/>
  <c r="Q4014" i="1"/>
  <c r="Q1338" i="1"/>
  <c r="Q1301" i="1"/>
  <c r="Q764" i="1"/>
  <c r="Q4527" i="1"/>
  <c r="Q2196" i="1"/>
  <c r="Q3195" i="1"/>
  <c r="Q819" i="1"/>
  <c r="Q1648" i="1"/>
  <c r="Q4905" i="1"/>
  <c r="Q656" i="1"/>
  <c r="Q627" i="1"/>
  <c r="Q577" i="1"/>
  <c r="Q3433" i="1"/>
  <c r="Q2981" i="1"/>
  <c r="Q1139" i="1"/>
  <c r="Q1653" i="1"/>
  <c r="Q1765" i="1"/>
  <c r="Q620" i="1"/>
  <c r="Q4620" i="1"/>
  <c r="Q2832" i="1"/>
  <c r="Q4245" i="1"/>
  <c r="Q1952" i="1"/>
  <c r="Q3970" i="1"/>
  <c r="Q2546" i="1"/>
  <c r="Q2683" i="1"/>
  <c r="Q4137" i="1"/>
  <c r="Q4410" i="1"/>
  <c r="Q1535" i="1"/>
  <c r="Q3355" i="1"/>
  <c r="Q1596" i="1"/>
  <c r="Q1166" i="1"/>
  <c r="Q3118" i="1"/>
  <c r="Q3663" i="1"/>
  <c r="Q1644" i="1"/>
  <c r="Q42" i="1"/>
  <c r="Q79" i="1"/>
  <c r="Q3011" i="1"/>
  <c r="Q1346" i="1"/>
  <c r="Q3059" i="1"/>
  <c r="Q894" i="1"/>
  <c r="Q3352" i="1"/>
  <c r="Q582" i="1"/>
  <c r="Q4400" i="1"/>
  <c r="Q3976" i="1"/>
  <c r="Q4503" i="1"/>
  <c r="Q3526" i="1"/>
  <c r="Q1209" i="1"/>
  <c r="Q1255" i="1"/>
  <c r="Q4673" i="1"/>
  <c r="Q1624" i="1"/>
  <c r="Q267" i="1"/>
  <c r="Q4813" i="1"/>
  <c r="Q3842" i="1"/>
  <c r="Q169" i="1"/>
  <c r="Q1713" i="1"/>
  <c r="Q3492" i="1"/>
  <c r="Q3036" i="1"/>
  <c r="Q3899" i="1"/>
  <c r="Q3024" i="1"/>
  <c r="Q4710" i="1"/>
  <c r="Q1652" i="1"/>
  <c r="Q417" i="1"/>
  <c r="Q211" i="1"/>
  <c r="Q2670" i="1"/>
  <c r="Q4481" i="1"/>
  <c r="Q440" i="1"/>
  <c r="Q460" i="1"/>
  <c r="Q664" i="1"/>
  <c r="Q1994" i="1"/>
  <c r="Q3586" i="1"/>
  <c r="Q4166" i="1"/>
  <c r="Q3423" i="1"/>
  <c r="Q2201" i="1"/>
  <c r="Q1432" i="1"/>
  <c r="Q961" i="1"/>
  <c r="Q2701" i="1"/>
  <c r="Q334" i="1"/>
  <c r="Q3291" i="1"/>
  <c r="Q1551" i="1"/>
  <c r="Q990" i="1"/>
  <c r="Q3448" i="1"/>
  <c r="Q3472" i="1"/>
  <c r="Q2722" i="1"/>
  <c r="Q4563" i="1"/>
  <c r="Q4354" i="1"/>
  <c r="Q4907" i="1"/>
  <c r="Q247" i="1"/>
  <c r="Q3805" i="1"/>
  <c r="Q142" i="1"/>
  <c r="Q549" i="1"/>
  <c r="Q3985" i="1"/>
  <c r="Q2482" i="1"/>
  <c r="Q3052" i="1"/>
  <c r="Q1729" i="1"/>
  <c r="Q3846" i="1"/>
  <c r="Q4134" i="1"/>
  <c r="Q4627" i="1"/>
  <c r="Q469" i="1"/>
  <c r="Q4028" i="1"/>
  <c r="Q4949" i="1"/>
  <c r="Q1900" i="1"/>
  <c r="Q2169" i="1"/>
  <c r="Q4979" i="1"/>
  <c r="Q2052" i="1"/>
  <c r="Q2423" i="1"/>
  <c r="Q1775" i="1"/>
  <c r="Q2936" i="1"/>
  <c r="Q1355" i="1"/>
  <c r="Q1992" i="1"/>
  <c r="Q3389" i="1"/>
  <c r="Q3517" i="1"/>
  <c r="Q4616" i="1"/>
  <c r="Q3441" i="1"/>
  <c r="Q3514" i="1"/>
  <c r="Q2638" i="1"/>
  <c r="Q4853" i="1"/>
  <c r="Q1969" i="1"/>
  <c r="Q2608" i="1"/>
  <c r="Q2802" i="1"/>
  <c r="Q3871" i="1"/>
  <c r="Q273" i="1"/>
  <c r="Q4240" i="1"/>
  <c r="Q172" i="1"/>
  <c r="Q518" i="1"/>
  <c r="Q2378" i="1"/>
  <c r="Q845" i="1"/>
  <c r="Q1435" i="1"/>
  <c r="Q3520" i="1"/>
  <c r="Q1736" i="1"/>
  <c r="Q1610" i="1"/>
  <c r="Q4184" i="1"/>
  <c r="Q3494" i="1"/>
  <c r="Q2189" i="1"/>
  <c r="Q3202" i="1"/>
  <c r="Q4985" i="1"/>
  <c r="Q1381" i="1"/>
  <c r="Q1184" i="1"/>
  <c r="Q3386" i="1"/>
  <c r="Q4016" i="1"/>
  <c r="Q3086" i="1"/>
  <c r="Q3323" i="1"/>
  <c r="Q858" i="1"/>
  <c r="Q1146" i="1"/>
  <c r="Q1869" i="1"/>
  <c r="Q886" i="1"/>
  <c r="Q836" i="1"/>
  <c r="Q3455" i="1"/>
  <c r="Q3468" i="1"/>
  <c r="Q4163" i="1"/>
  <c r="Q2716" i="1"/>
  <c r="Q2495" i="1"/>
  <c r="Q734" i="1"/>
  <c r="Q3691" i="1"/>
  <c r="Q1819" i="1"/>
  <c r="Q3501" i="1"/>
  <c r="Q2032" i="1"/>
  <c r="Q3654" i="1"/>
  <c r="Q752" i="1"/>
  <c r="Q4105" i="1"/>
  <c r="Q1580" i="1"/>
  <c r="Q50" i="1"/>
  <c r="Q2630" i="1"/>
  <c r="Q1003" i="1"/>
  <c r="Q2853" i="1"/>
  <c r="Q414" i="1"/>
  <c r="Q2297" i="1"/>
  <c r="Q1244" i="1"/>
  <c r="Q832" i="1"/>
  <c r="Q4582" i="1"/>
  <c r="Q4849" i="1"/>
  <c r="Q4854" i="1"/>
  <c r="Q699" i="1"/>
  <c r="Q3275" i="1"/>
  <c r="Q3451" i="1"/>
  <c r="Q4325" i="1"/>
  <c r="Q3300" i="1"/>
  <c r="Q1533" i="1"/>
  <c r="Q1095" i="1"/>
  <c r="Q552" i="1"/>
  <c r="Q3505" i="1"/>
  <c r="Q955" i="1"/>
  <c r="Q97" i="1"/>
  <c r="Q488" i="1"/>
  <c r="Q2731" i="1"/>
  <c r="Q3400" i="1"/>
  <c r="Q1532" i="1"/>
  <c r="Q2527" i="1"/>
  <c r="Q2234" i="1"/>
  <c r="Q4131" i="1"/>
  <c r="Q862" i="1"/>
  <c r="Q1424" i="1"/>
  <c r="Q3601" i="1"/>
  <c r="Q2472" i="1"/>
  <c r="Q1829" i="1"/>
  <c r="Q468" i="1"/>
  <c r="Q1659" i="1"/>
  <c r="Q3800" i="1"/>
  <c r="Q4587" i="1"/>
  <c r="Q1541" i="1"/>
  <c r="Q3577" i="1"/>
  <c r="Q2643" i="1"/>
  <c r="Q4938" i="1"/>
  <c r="Q3220" i="1"/>
  <c r="Q1092" i="1"/>
  <c r="Q3427" i="1"/>
  <c r="Q1547" i="1"/>
  <c r="Q3582" i="1"/>
  <c r="Q612" i="1"/>
  <c r="Q268" i="1"/>
  <c r="Q402" i="1"/>
  <c r="Q907" i="1"/>
  <c r="Q3706" i="1"/>
  <c r="Q2541" i="1"/>
  <c r="Q1511" i="1"/>
  <c r="Q1164" i="1"/>
  <c r="Q2021" i="1"/>
  <c r="Q1540" i="1"/>
  <c r="Q1897" i="1"/>
  <c r="Q4962" i="1"/>
  <c r="Q2158" i="1"/>
  <c r="Q2104" i="1"/>
  <c r="Q4438" i="1"/>
  <c r="Q4250" i="1"/>
  <c r="Q1500" i="1"/>
  <c r="Q1398" i="1"/>
  <c r="Q2848" i="1"/>
  <c r="Q2510" i="1"/>
  <c r="Q1210" i="1"/>
  <c r="Q216" i="1"/>
  <c r="Q1695" i="1"/>
  <c r="Q1455" i="1"/>
  <c r="Q240" i="1"/>
  <c r="Q2739" i="1"/>
  <c r="Q4222" i="1"/>
  <c r="Q2384" i="1"/>
  <c r="Q4288" i="1"/>
  <c r="Q4880" i="1"/>
  <c r="Q4102" i="1"/>
  <c r="Q2252" i="1"/>
  <c r="Q971" i="1"/>
  <c r="Q2946" i="1"/>
  <c r="Q3034" i="1"/>
  <c r="Q2570" i="1"/>
  <c r="Q3512" i="1"/>
  <c r="Q194" i="1"/>
  <c r="Q2543" i="1"/>
  <c r="Q821" i="1"/>
  <c r="Q154" i="1"/>
  <c r="Q649" i="1"/>
  <c r="Q4661" i="1"/>
  <c r="Q28" i="1"/>
  <c r="Q3305" i="1"/>
  <c r="Q2107" i="1"/>
  <c r="Q580" i="1"/>
  <c r="Q3524" i="1"/>
  <c r="Q2904" i="1"/>
  <c r="Q1212" i="1"/>
  <c r="Q3453" i="1"/>
  <c r="Q2259" i="1"/>
  <c r="Q4669" i="1"/>
  <c r="Q2545" i="1"/>
  <c r="Q1389" i="1"/>
  <c r="Q3672" i="1"/>
  <c r="Q242" i="1"/>
  <c r="Q760" i="1"/>
  <c r="Q2010" i="1"/>
  <c r="Q1021" i="1"/>
  <c r="Q4103" i="1"/>
  <c r="Q3701" i="1"/>
  <c r="Q817" i="1"/>
  <c r="Q354" i="1"/>
  <c r="Q2019" i="1"/>
  <c r="Q908" i="1"/>
  <c r="Q3937" i="1"/>
  <c r="Q2367" i="1"/>
  <c r="Q1937" i="1"/>
  <c r="Q2599" i="1"/>
  <c r="Q1386" i="1"/>
  <c r="Q3347" i="1"/>
  <c r="Q4878" i="1"/>
  <c r="Q3320" i="1"/>
  <c r="Q3729" i="1"/>
  <c r="Q3266" i="1"/>
  <c r="Q1982" i="1"/>
  <c r="Q337" i="1"/>
  <c r="Q4653" i="1"/>
  <c r="Q826" i="1"/>
  <c r="Q2742" i="1"/>
  <c r="Q3757" i="1"/>
  <c r="Q2006" i="1"/>
  <c r="Q1168" i="1"/>
  <c r="Q2559" i="1"/>
  <c r="Q2516" i="1"/>
  <c r="Q3151" i="1"/>
  <c r="Q119" i="1"/>
  <c r="Q318" i="1"/>
  <c r="Q3186" i="1"/>
  <c r="Q2153" i="1"/>
  <c r="Q3318" i="1"/>
  <c r="Q398" i="1"/>
  <c r="Q1752" i="1"/>
  <c r="Q1357" i="1"/>
  <c r="Q1942" i="1"/>
  <c r="Q1895" i="1"/>
  <c r="Q2129" i="1"/>
  <c r="Q89" i="1"/>
  <c r="Q161" i="1"/>
  <c r="Q110" i="1"/>
  <c r="Q1252" i="1"/>
  <c r="Q2562" i="1"/>
  <c r="Q1203" i="1"/>
  <c r="Q4496" i="1"/>
  <c r="Q2029" i="1"/>
  <c r="Q4011" i="1"/>
  <c r="Q34" i="1"/>
  <c r="Q593" i="1"/>
  <c r="Q2416" i="1"/>
  <c r="Q2049" i="1"/>
  <c r="Q586" i="1"/>
  <c r="Q2314" i="1"/>
  <c r="Q1223" i="1"/>
  <c r="Q1836" i="1"/>
  <c r="Q3674" i="1"/>
  <c r="Q3865" i="1"/>
  <c r="Q2707" i="1"/>
  <c r="Q355" i="1"/>
  <c r="Q2419" i="1"/>
  <c r="Q680" i="1"/>
  <c r="Q4313" i="1"/>
  <c r="Q4390" i="1"/>
  <c r="Q1907" i="1"/>
  <c r="Q2843" i="1"/>
  <c r="Q4706" i="1"/>
  <c r="Q2951" i="1"/>
  <c r="Q2735" i="1"/>
  <c r="Q1572" i="1"/>
  <c r="Q897" i="1"/>
  <c r="Q1894" i="1"/>
  <c r="Q1442" i="1"/>
  <c r="Q2457" i="1"/>
  <c r="Q4624" i="1"/>
  <c r="Q2325" i="1"/>
  <c r="Q1530" i="1"/>
  <c r="Q789" i="1"/>
  <c r="Q1922" i="1"/>
  <c r="Q4966" i="1"/>
  <c r="Q61" i="1"/>
  <c r="Q1684" i="1"/>
  <c r="Q2799" i="1"/>
  <c r="Q4338" i="1"/>
  <c r="Q213" i="1"/>
  <c r="Q4687" i="1"/>
  <c r="Q368" i="1"/>
  <c r="Q4091" i="1"/>
  <c r="Q4133" i="1"/>
  <c r="Q3518" i="1"/>
  <c r="Q502" i="1"/>
  <c r="Q2549" i="1"/>
  <c r="Q4869" i="1"/>
  <c r="Q3039" i="1"/>
  <c r="Q164" i="1"/>
  <c r="Q675" i="1"/>
  <c r="Q1960" i="1"/>
  <c r="Q1812" i="1"/>
  <c r="Q3038" i="1"/>
  <c r="Q2185" i="1"/>
  <c r="Q221" i="1"/>
  <c r="S221" i="1" s="1"/>
  <c r="Q4358" i="1"/>
  <c r="Q3293" i="1"/>
  <c r="Q3160" i="1"/>
  <c r="Q1077" i="1"/>
  <c r="Q2389" i="1"/>
  <c r="Q4041" i="1"/>
  <c r="Q1015" i="1"/>
  <c r="Q1887" i="1"/>
  <c r="Q1534" i="1"/>
  <c r="Q860" i="1"/>
  <c r="Q1576" i="1"/>
  <c r="Q1507" i="1"/>
  <c r="Q2160" i="1"/>
  <c r="Q4747" i="1"/>
  <c r="Q868" i="1"/>
  <c r="Q3001" i="1"/>
  <c r="Q1234" i="1"/>
  <c r="Q3707" i="1"/>
  <c r="Q5" i="1"/>
  <c r="Q1899" i="1"/>
  <c r="Q2030" i="1"/>
  <c r="Q1571" i="1"/>
  <c r="Q2315" i="1"/>
  <c r="Q148" i="1"/>
  <c r="Q714" i="1"/>
  <c r="Q2698" i="1"/>
  <c r="Q1605" i="1"/>
  <c r="Q3361" i="1"/>
  <c r="Q3906" i="1"/>
  <c r="Q3999" i="1"/>
  <c r="Q258" i="1"/>
  <c r="Q1546" i="1"/>
  <c r="Q1943" i="1"/>
  <c r="Q1866" i="1"/>
  <c r="Q1523" i="1"/>
  <c r="Q3815" i="1"/>
  <c r="Q4531" i="1"/>
  <c r="Q2881" i="1"/>
  <c r="Q802" i="1"/>
  <c r="Q1356" i="1"/>
  <c r="Q563" i="1"/>
  <c r="Q843" i="1"/>
  <c r="Q4637" i="1"/>
  <c r="Q4837" i="1"/>
  <c r="Q4423" i="1"/>
  <c r="Q2229" i="1"/>
  <c r="Q3461" i="1"/>
  <c r="Q4726" i="1"/>
  <c r="Q4031" i="1"/>
  <c r="Q2349" i="1"/>
  <c r="Q1229" i="1"/>
  <c r="Q1306" i="1"/>
  <c r="Q4844" i="1"/>
  <c r="Q1403" i="1"/>
  <c r="Q702" i="1"/>
  <c r="Q4365" i="1"/>
  <c r="Q3831" i="1"/>
  <c r="Q3407" i="1"/>
  <c r="Q2294" i="1"/>
  <c r="Q4208" i="1"/>
  <c r="Q2261" i="1"/>
  <c r="Q2119" i="1"/>
  <c r="Q1714" i="1"/>
  <c r="Q2068" i="1"/>
  <c r="Q348" i="1"/>
  <c r="Q227" i="1"/>
  <c r="Q555" i="1"/>
  <c r="Q1798" i="1"/>
  <c r="Q1158" i="1"/>
  <c r="Q1753" i="1"/>
  <c r="Q1708" i="1"/>
  <c r="Q2037" i="1"/>
  <c r="Q3882" i="1"/>
  <c r="Q4324" i="1"/>
  <c r="Q4987" i="1"/>
  <c r="Q2066" i="1"/>
  <c r="Q419" i="1"/>
  <c r="Q3238" i="1"/>
  <c r="Q2557" i="1"/>
  <c r="Q4511" i="1"/>
  <c r="Q1683" i="1"/>
  <c r="Q2526" i="1"/>
  <c r="Q2445" i="1"/>
  <c r="Q3631" i="1"/>
  <c r="Q2563" i="1"/>
  <c r="Q190" i="1"/>
  <c r="Q1929" i="1"/>
  <c r="Q4447" i="1"/>
  <c r="Q462" i="1"/>
  <c r="Q2016" i="1"/>
  <c r="Q1975" i="1"/>
  <c r="Q107" i="1"/>
  <c r="Q992" i="1"/>
  <c r="Q23" i="1"/>
  <c r="Q4543" i="1"/>
  <c r="Q3245" i="1"/>
  <c r="Q4045" i="1"/>
  <c r="Q4298" i="1"/>
  <c r="Q3783" i="1"/>
  <c r="Q3957" i="1"/>
  <c r="Q2113" i="1"/>
  <c r="Q1035" i="1"/>
  <c r="Q4764" i="1"/>
  <c r="Q2612" i="1"/>
  <c r="Q1575" i="1"/>
  <c r="Q954" i="1"/>
  <c r="Q4512" i="1"/>
  <c r="Q3777" i="1"/>
  <c r="Q1704" i="1"/>
  <c r="Q2529" i="1"/>
  <c r="Q1820" i="1"/>
  <c r="Q3699" i="1"/>
  <c r="Q1502" i="1"/>
  <c r="Q672" i="1"/>
  <c r="Q376" i="1"/>
  <c r="Q3811" i="1"/>
  <c r="Q2616" i="1"/>
  <c r="Q2892" i="1"/>
  <c r="Q1287" i="1"/>
  <c r="Q214" i="1"/>
  <c r="Q519" i="1"/>
  <c r="Q408" i="1"/>
  <c r="Q3040" i="1"/>
  <c r="Q3938" i="1"/>
  <c r="Q1065" i="1"/>
  <c r="Q854" i="1"/>
  <c r="Q2882" i="1"/>
  <c r="Q3797" i="1"/>
  <c r="Q3827" i="1"/>
  <c r="Q3473" i="1"/>
  <c r="Q1466" i="1"/>
  <c r="Q4863" i="1"/>
  <c r="Q1876" i="1"/>
  <c r="Q2985" i="1"/>
  <c r="Q4305" i="1"/>
  <c r="Q4040" i="1"/>
  <c r="Q1940" i="1"/>
  <c r="Q4540" i="1"/>
  <c r="Q3930" i="1"/>
  <c r="Q2306" i="1"/>
  <c r="Q443" i="1"/>
  <c r="Q4234" i="1"/>
  <c r="Q4104" i="1"/>
  <c r="Q4356" i="1"/>
  <c r="Q183" i="1"/>
  <c r="Q3711" i="1"/>
  <c r="Q3383" i="1"/>
  <c r="Q753" i="1"/>
  <c r="Q1358" i="1"/>
  <c r="Q873" i="1"/>
  <c r="Q689" i="1"/>
  <c r="Q2568" i="1"/>
  <c r="Q3594" i="1"/>
  <c r="Q4752" i="1"/>
  <c r="Q4386" i="1"/>
  <c r="Q3365" i="1"/>
  <c r="Q3528" i="1"/>
  <c r="Q3314" i="1"/>
  <c r="Q1488" i="1"/>
  <c r="Q2911" i="1"/>
  <c r="Q775" i="1"/>
  <c r="Q604" i="1"/>
  <c r="Q3630" i="1"/>
  <c r="Q4839" i="1"/>
  <c r="Q3218" i="1"/>
  <c r="Q4956" i="1"/>
  <c r="Q369" i="1"/>
  <c r="Q3864" i="1"/>
  <c r="Q785" i="1"/>
  <c r="Q1487" i="1"/>
  <c r="Q3317" i="1"/>
  <c r="Q3082" i="1"/>
  <c r="Q1496" i="1"/>
  <c r="Q2943" i="1"/>
  <c r="Q3960" i="1"/>
  <c r="Q3498" i="1"/>
  <c r="Q274" i="1"/>
  <c r="Q1101" i="1"/>
  <c r="Q525" i="1"/>
  <c r="Q2192" i="1"/>
  <c r="Q2366" i="1"/>
  <c r="Q4277" i="1"/>
  <c r="Q4924" i="1"/>
  <c r="Q1204" i="1"/>
  <c r="Q903" i="1"/>
  <c r="Q4786" i="1"/>
  <c r="Q3640" i="1"/>
  <c r="Q1406" i="1"/>
  <c r="Q3849" i="1"/>
  <c r="Q1783" i="1"/>
  <c r="Q3549" i="1"/>
  <c r="Q3530" i="1"/>
  <c r="Q3566" i="1"/>
  <c r="Q1412" i="1"/>
  <c r="Q3694" i="1"/>
  <c r="Q2128" i="1"/>
  <c r="Q728" i="1"/>
  <c r="Q2026" i="1"/>
  <c r="Q4754" i="1"/>
  <c r="Q2689" i="1"/>
  <c r="Q2877" i="1"/>
  <c r="Q3981" i="1"/>
  <c r="Q3597" i="1"/>
  <c r="Q1375" i="1"/>
  <c r="Q2359" i="1"/>
  <c r="Q4396" i="1"/>
  <c r="Q4405" i="1"/>
  <c r="Q309" i="1"/>
  <c r="Q2402" i="1"/>
  <c r="Q2046" i="1"/>
  <c r="Q231" i="1"/>
  <c r="Q14" i="1"/>
  <c r="Q3779" i="1"/>
  <c r="Q336" i="1"/>
  <c r="Q3877" i="1"/>
  <c r="Q152" i="1"/>
  <c r="Q1797" i="1"/>
  <c r="Q58" i="1"/>
  <c r="Q4463" i="1"/>
  <c r="Q4283" i="1"/>
  <c r="Q2237" i="1"/>
  <c r="Q1721" i="1"/>
  <c r="Q4972" i="1"/>
  <c r="Q2309" i="1"/>
  <c r="Q2505" i="1"/>
  <c r="Q3745" i="1"/>
  <c r="Q4080" i="1"/>
  <c r="Q4109" i="1"/>
  <c r="Q3304" i="1"/>
  <c r="Q1351" i="1"/>
  <c r="Q3286" i="1"/>
  <c r="Q2708" i="1"/>
  <c r="Q4235" i="1"/>
  <c r="Q435" i="1"/>
  <c r="Q4571" i="1"/>
  <c r="Q3991" i="1"/>
  <c r="Q2847" i="1"/>
  <c r="Q3063" i="1"/>
  <c r="Q1611" i="1"/>
  <c r="Q1205" i="1"/>
  <c r="Q2357" i="1"/>
  <c r="Q2411" i="1"/>
  <c r="Q4719" i="1"/>
  <c r="Q1723" i="1"/>
  <c r="Q375" i="1"/>
  <c r="Q4451" i="1"/>
  <c r="Q978" i="1"/>
  <c r="Q4464" i="1"/>
  <c r="Q3243" i="1"/>
  <c r="Q217" i="1"/>
  <c r="Q4500" i="1"/>
  <c r="Q1983" i="1"/>
  <c r="Q106" i="1"/>
  <c r="Q975" i="1"/>
  <c r="Q3199" i="1"/>
  <c r="Q158" i="1"/>
  <c r="Q1808" i="1"/>
  <c r="Q931" i="1"/>
  <c r="Q2611" i="1"/>
  <c r="Q3845" i="1"/>
  <c r="Q288" i="1"/>
  <c r="Q2092" i="1"/>
  <c r="Q1800" i="1"/>
  <c r="Q1415" i="1"/>
  <c r="Q4417" i="1"/>
  <c r="Q2220" i="1"/>
  <c r="Q2484" i="1"/>
  <c r="Q2396" i="1"/>
  <c r="Q330" i="1"/>
  <c r="Q1022" i="1"/>
  <c r="Q616" i="1"/>
  <c r="Q4434" i="1"/>
  <c r="Q2501" i="1"/>
  <c r="Q1269" i="1"/>
  <c r="Q441" i="1"/>
  <c r="Q276" i="1"/>
  <c r="Q1987" i="1"/>
  <c r="Q1282" i="1"/>
  <c r="Q3828" i="1"/>
  <c r="Q3615" i="1"/>
  <c r="Q2117" i="1"/>
  <c r="Q4431" i="1"/>
  <c r="Q2818" i="1"/>
  <c r="Q1096" i="1"/>
  <c r="Q3758" i="1"/>
  <c r="Q4695" i="1"/>
  <c r="Q2087" i="1"/>
  <c r="Q3007" i="1"/>
  <c r="Q1107" i="1"/>
  <c r="Q4347" i="1"/>
  <c r="Q3556" i="1"/>
  <c r="Q4339" i="1"/>
  <c r="Q281" i="1"/>
  <c r="Q4106" i="1"/>
  <c r="Q3975" i="1"/>
  <c r="Q2451" i="1"/>
  <c r="Q1609" i="1"/>
  <c r="Q3108" i="1"/>
  <c r="Q2930" i="1"/>
  <c r="Q661" i="1"/>
  <c r="Q1393" i="1"/>
  <c r="Q123" i="1"/>
  <c r="Q1726" i="1"/>
  <c r="Q1125" i="1"/>
  <c r="Q3839" i="1"/>
  <c r="Q4591" i="1"/>
  <c r="Q2013" i="1"/>
  <c r="Q3651" i="1"/>
  <c r="Q3014" i="1"/>
  <c r="Q4610" i="1"/>
  <c r="Q3012" i="1"/>
  <c r="Q1626" i="1"/>
  <c r="Q3978" i="1"/>
  <c r="Q1794" i="1"/>
  <c r="Q621" i="1"/>
  <c r="Q1171" i="1"/>
  <c r="Q667" i="1"/>
  <c r="Q807" i="1"/>
  <c r="Q2582" i="1"/>
  <c r="Q3207" i="1"/>
  <c r="Q1094" i="1"/>
  <c r="Q4089" i="1"/>
  <c r="Q3632" i="1"/>
  <c r="Q3825" i="1"/>
  <c r="Q787" i="1"/>
  <c r="Q1618" i="1"/>
  <c r="Q1404" i="1"/>
  <c r="Q53" i="1"/>
  <c r="Q4157" i="1"/>
  <c r="Q3335" i="1"/>
  <c r="Q4759" i="1"/>
  <c r="Q4146" i="1"/>
  <c r="Q2886" i="1"/>
  <c r="Q3945" i="1"/>
  <c r="Q1688" i="1"/>
  <c r="Q4604" i="1"/>
  <c r="Q746" i="1"/>
  <c r="Q1846" i="1"/>
  <c r="Q3457" i="1"/>
  <c r="Q3327" i="1"/>
  <c r="Q3237" i="1"/>
  <c r="Q356" i="1"/>
  <c r="Q4253" i="1"/>
  <c r="Q2696" i="1"/>
  <c r="Q564" i="1"/>
  <c r="Q1603" i="1"/>
  <c r="Q4304" i="1"/>
  <c r="Q652" i="1"/>
  <c r="Q1362" i="1"/>
  <c r="Q3310" i="1"/>
  <c r="Q2076" i="1"/>
  <c r="Q3861" i="1"/>
  <c r="Q2796" i="1"/>
  <c r="Q3647" i="1"/>
  <c r="Q2667" i="1"/>
  <c r="Q120" i="1"/>
  <c r="Q643" i="1"/>
  <c r="Q642" i="1"/>
  <c r="Q1986" i="1"/>
  <c r="Q1719" i="1"/>
  <c r="Q4173" i="1"/>
  <c r="Q2809" i="1"/>
  <c r="Q289" i="1"/>
  <c r="Q4439" i="1"/>
  <c r="Q2793" i="1"/>
  <c r="Q11" i="1"/>
  <c r="Q906" i="1"/>
  <c r="Q1521" i="1"/>
  <c r="Q1585" i="1"/>
  <c r="Q3002" i="1"/>
  <c r="Q3232" i="1"/>
  <c r="Q3019" i="1"/>
  <c r="Q2443" i="1"/>
  <c r="Q1958" i="1"/>
  <c r="Q3010" i="1"/>
  <c r="Q3936" i="1"/>
  <c r="Q4270" i="1"/>
  <c r="Q3765" i="1"/>
  <c r="Q1497" i="1"/>
  <c r="Q700" i="1"/>
  <c r="Q2267" i="1"/>
  <c r="Q2692" i="1"/>
  <c r="Q4074" i="1"/>
  <c r="Q536" i="1"/>
  <c r="Q4811" i="1"/>
  <c r="Q3731" i="1"/>
  <c r="Q4836" i="1"/>
  <c r="Q3431" i="1"/>
  <c r="Q2335" i="1"/>
  <c r="Q1465" i="1"/>
  <c r="Q1317" i="1"/>
  <c r="Q3947" i="1"/>
  <c r="Q898" i="1"/>
  <c r="Q3487" i="1"/>
  <c r="Q2874" i="1"/>
  <c r="Q1990" i="1"/>
  <c r="S1990" i="1" s="1"/>
  <c r="Q2176" i="1"/>
  <c r="Q3227" i="1"/>
  <c r="Q4432" i="1"/>
  <c r="Q4921" i="1"/>
  <c r="Q1470" i="1"/>
  <c r="Q3301" i="1"/>
  <c r="Q829" i="1"/>
  <c r="Q3879" i="1"/>
  <c r="Q323" i="1"/>
  <c r="Q3708" i="1"/>
  <c r="Q2736" i="1"/>
  <c r="Q1581" i="1"/>
  <c r="Q1111" i="1"/>
  <c r="Q4391" i="1"/>
  <c r="Q2410" i="1"/>
  <c r="Q1154" i="1"/>
  <c r="Q2688" i="1"/>
  <c r="Q1417" i="1"/>
  <c r="Q522" i="1"/>
  <c r="Q188" i="1"/>
  <c r="Q2238" i="1"/>
  <c r="Q2194" i="1"/>
  <c r="Q2734" i="1"/>
  <c r="Q4262" i="1"/>
  <c r="Q3165" i="1"/>
  <c r="Q3079" i="1"/>
  <c r="Q4602" i="1"/>
  <c r="Q3440" i="1"/>
  <c r="Q2173" i="1"/>
  <c r="Q215" i="1"/>
  <c r="Q4135" i="1"/>
  <c r="Q3565" i="1"/>
  <c r="Q2255" i="1"/>
  <c r="Q4611" i="1"/>
  <c r="Q1564" i="1"/>
  <c r="Q2520" i="1"/>
  <c r="Q1061" i="1"/>
  <c r="Q3333" i="1"/>
  <c r="Q1853" i="1"/>
  <c r="Q3687" i="1"/>
  <c r="Q4143" i="1"/>
  <c r="Q4334" i="1"/>
  <c r="Q919" i="1"/>
  <c r="Q2513" i="1"/>
  <c r="Q1920" i="1"/>
  <c r="Q4107" i="1"/>
  <c r="Q209" i="1"/>
  <c r="Q3990" i="1"/>
  <c r="Q2193" i="1"/>
  <c r="Q1222" i="1"/>
  <c r="Q926" i="1"/>
  <c r="Q2614" i="1"/>
  <c r="Q358" i="1"/>
  <c r="Q4698" i="1"/>
  <c r="Q2524" i="1"/>
  <c r="Q2511" i="1"/>
  <c r="Q4913" i="1"/>
  <c r="Q2091" i="1"/>
  <c r="Q3369" i="1"/>
  <c r="Q2065" i="1"/>
  <c r="Q541" i="1"/>
  <c r="Q1513" i="1"/>
  <c r="Q1006" i="1"/>
  <c r="Q4842" i="1"/>
  <c r="Q856" i="1"/>
  <c r="Q508" i="1"/>
  <c r="Q1440" i="1"/>
  <c r="Q2785" i="1"/>
  <c r="Q4606" i="1"/>
  <c r="Q1219" i="1"/>
  <c r="Q121" i="1"/>
  <c r="Q2926" i="1"/>
  <c r="Q1378" i="1"/>
  <c r="Q4397" i="1"/>
  <c r="Q4810" i="1"/>
  <c r="S4810" i="1" s="1"/>
  <c r="Q4220" i="1"/>
  <c r="Q338" i="1"/>
  <c r="Q3261" i="1"/>
  <c r="Q1173" i="1"/>
  <c r="Q4323" i="1"/>
  <c r="Q2659" i="1"/>
  <c r="Q4686" i="1"/>
  <c r="Q1917" i="1"/>
  <c r="Q589" i="1"/>
  <c r="Q4357" i="1"/>
  <c r="Q434" i="1"/>
  <c r="Q2150" i="1"/>
  <c r="Q3376" i="1"/>
  <c r="Q1183" i="1"/>
  <c r="Q2208" i="1"/>
  <c r="Q1265" i="1"/>
  <c r="Q3850" i="1"/>
  <c r="Q1290" i="1"/>
  <c r="Q2081" i="1"/>
  <c r="Q3542" i="1"/>
  <c r="Q1426" i="1"/>
  <c r="Q372" i="1"/>
  <c r="Q2191" i="1"/>
  <c r="Q4558" i="1"/>
  <c r="Q4928" i="1"/>
  <c r="Q2625" i="1"/>
  <c r="Q2478" i="1"/>
  <c r="Q4223" i="1"/>
  <c r="Q4053" i="1"/>
  <c r="Q472" i="1"/>
  <c r="Q3533" i="1"/>
  <c r="Q3051" i="1"/>
  <c r="Q2833" i="1"/>
  <c r="Q3902" i="1"/>
  <c r="Q2086" i="1"/>
  <c r="Q3713" i="1"/>
  <c r="Q137" i="1"/>
  <c r="Q2849" i="1"/>
  <c r="Q2580" i="1"/>
  <c r="Q615" i="1"/>
  <c r="Q9" i="1"/>
  <c r="Q2622" i="1"/>
  <c r="Q2067" i="1"/>
  <c r="Q1679" i="1"/>
  <c r="Q1673" i="1"/>
  <c r="Q301" i="1"/>
  <c r="Q2566" i="1"/>
  <c r="Q2954" i="1"/>
  <c r="Q2512" i="1"/>
  <c r="Q4282" i="1"/>
  <c r="Q4581" i="1"/>
  <c r="Q3559" i="1"/>
  <c r="Q2971" i="1"/>
  <c r="Q1224" i="1"/>
  <c r="Q2492" i="1"/>
  <c r="Q4995" i="1"/>
  <c r="Q1606" i="1"/>
  <c r="Q691" i="1"/>
  <c r="Q204" i="1"/>
  <c r="Q2497" i="1"/>
  <c r="Q4561" i="1"/>
  <c r="Q2385" i="1"/>
  <c r="Q4215" i="1"/>
  <c r="Q1782" i="1"/>
  <c r="Q4218" i="1"/>
  <c r="Q3285" i="1"/>
  <c r="Q2680" i="1"/>
  <c r="Q184" i="1"/>
  <c r="Q439" i="1"/>
  <c r="Q3591" i="1"/>
  <c r="Q1771" i="1"/>
  <c r="Q1202" i="1"/>
  <c r="Q1159" i="1"/>
  <c r="Q4524" i="1"/>
  <c r="Q2760" i="1"/>
  <c r="Q623" i="1"/>
  <c r="Q1411" i="1"/>
  <c r="Q294" i="1"/>
  <c r="Q2414" i="1"/>
  <c r="Q4993" i="1"/>
  <c r="Q2100" i="1"/>
  <c r="Q3136" i="1"/>
  <c r="Q4258" i="1"/>
  <c r="Q1904" i="1"/>
  <c r="Q2291" i="1"/>
  <c r="Q1751" i="1"/>
  <c r="Q507" i="1"/>
  <c r="Q2" i="1"/>
  <c r="Q4967" i="1"/>
  <c r="Q1379" i="1"/>
  <c r="Q1129" i="1"/>
  <c r="Q2174" i="1"/>
  <c r="Q1079" i="1"/>
  <c r="Q4203" i="1"/>
  <c r="Q4700" i="1"/>
  <c r="Q1650" i="1"/>
  <c r="Q3554" i="1"/>
  <c r="Q3085" i="1"/>
  <c r="Q4271" i="1"/>
  <c r="Q2345" i="1"/>
  <c r="Q437" i="1"/>
  <c r="Q3682" i="1"/>
  <c r="Q3449" i="1"/>
  <c r="Q4596" i="1"/>
  <c r="Q3637" i="1"/>
  <c r="Q3116" i="1"/>
  <c r="Q433" i="1"/>
  <c r="Q2871" i="1"/>
  <c r="Q1491" i="1"/>
  <c r="Q1147" i="1"/>
  <c r="Q2694" i="1"/>
  <c r="Q2627" i="1"/>
  <c r="Q3488" i="1"/>
  <c r="Q1352" i="1"/>
  <c r="Q1067" i="1"/>
  <c r="Q2177" i="1"/>
  <c r="Q2093" i="1"/>
  <c r="Q1305" i="1"/>
  <c r="Q4656" i="1"/>
  <c r="Q1191" i="1"/>
  <c r="Q3802" i="1"/>
  <c r="Q2572" i="1"/>
  <c r="Q762" i="1"/>
  <c r="Q282" i="1"/>
  <c r="Q3188" i="1"/>
  <c r="Q4069" i="1"/>
  <c r="Q3181" i="1"/>
  <c r="Q2260" i="1"/>
  <c r="Q57" i="1"/>
  <c r="Q1677" i="1"/>
  <c r="Q1898" i="1"/>
  <c r="Q4186" i="1"/>
  <c r="Q1474" i="1"/>
  <c r="Q3762" i="1"/>
  <c r="Q646" i="1"/>
  <c r="Q2186" i="1"/>
  <c r="Q224" i="1"/>
  <c r="Q4771" i="1"/>
  <c r="Q1335" i="1"/>
  <c r="Q2064" i="1"/>
  <c r="Q823" i="1"/>
  <c r="Q312" i="1"/>
  <c r="Q3836" i="1"/>
  <c r="Q3785" i="1"/>
  <c r="Q2743" i="1"/>
  <c r="Q1984" i="1"/>
  <c r="Q4826" i="1"/>
  <c r="Q4435" i="1"/>
  <c r="Q1327" i="1"/>
  <c r="Q1661" i="1"/>
  <c r="Q1872" i="1"/>
  <c r="Q3409" i="1"/>
  <c r="Q1962" i="1"/>
  <c r="Q3603" i="1"/>
  <c r="Q3208" i="1"/>
  <c r="Q3905" i="1"/>
  <c r="Q3583" i="1"/>
  <c r="Q3907" i="1"/>
  <c r="Q4251" i="1"/>
  <c r="Q2906" i="1"/>
  <c r="Q921" i="1"/>
  <c r="Q3809" i="1"/>
  <c r="Q3733" i="1"/>
  <c r="Q4441" i="1"/>
  <c r="Q198" i="1"/>
  <c r="Q374" i="1"/>
  <c r="Q2204" i="1"/>
  <c r="Q2851" i="1"/>
  <c r="Q2124" i="1"/>
  <c r="Q1390" i="1"/>
  <c r="Q603" i="1"/>
  <c r="Q331" i="1"/>
  <c r="Q2620" i="1"/>
  <c r="Q3623" i="1"/>
  <c r="Q4787" i="1"/>
  <c r="Q4666" i="1"/>
  <c r="Q578" i="1"/>
  <c r="Q3092" i="1"/>
  <c r="Q2326" i="1"/>
  <c r="Q662" i="1"/>
  <c r="Q2613" i="1"/>
  <c r="Q2033" i="1"/>
  <c r="Q220" i="1"/>
  <c r="Q39" i="1"/>
  <c r="Q2274" i="1"/>
  <c r="Q357" i="1"/>
  <c r="Q3414" i="1"/>
  <c r="Q3127" i="1"/>
  <c r="Q2166" i="1"/>
  <c r="Q3366" i="1"/>
  <c r="Q4603" i="1"/>
  <c r="Q3456" i="1"/>
  <c r="Q3782" i="1"/>
  <c r="Q4922" i="1"/>
  <c r="Q510" i="1"/>
  <c r="Q1369" i="1"/>
  <c r="Q1759" i="1"/>
  <c r="Q3717" i="1"/>
  <c r="Q3046" i="1"/>
  <c r="Q1816" i="1"/>
  <c r="Q3967" i="1"/>
  <c r="Q4884" i="1"/>
  <c r="Q4462" i="1"/>
  <c r="Q3328" i="1"/>
  <c r="Q3412" i="1"/>
  <c r="Q2145" i="1"/>
  <c r="Q794" i="1"/>
  <c r="Q2144" i="1"/>
  <c r="Q2644" i="1"/>
  <c r="Q594" i="1"/>
  <c r="Q3685" i="1"/>
  <c r="Q4950" i="1"/>
  <c r="Q411" i="1"/>
  <c r="Q1789" i="1"/>
  <c r="Q745" i="1"/>
  <c r="Q196" i="1"/>
  <c r="Q3334" i="1"/>
  <c r="Q168" i="1"/>
  <c r="Q3888" i="1"/>
  <c r="Q4155" i="1"/>
  <c r="Q3023" i="1"/>
  <c r="Q1517" i="1"/>
  <c r="Q4902" i="1"/>
  <c r="Q933" i="1"/>
  <c r="Q4312" i="1"/>
  <c r="Q3807" i="1"/>
  <c r="Q2272" i="1"/>
  <c r="Q1776" i="1"/>
  <c r="S1776" i="1" s="1"/>
  <c r="Q112" i="1"/>
  <c r="Q2607" i="1"/>
  <c r="Q3074" i="1"/>
  <c r="Q983" i="1"/>
  <c r="Q2792" i="1"/>
  <c r="Q3683" i="1"/>
  <c r="Q3641" i="1"/>
  <c r="Q2819" i="1"/>
  <c r="Q2974" i="1"/>
  <c r="Q1251" i="1"/>
  <c r="Q3020" i="1"/>
  <c r="Q399" i="1"/>
  <c r="Q4807" i="1"/>
  <c r="Q448" i="1"/>
  <c r="Q421" i="1"/>
  <c r="Q4850" i="1"/>
  <c r="Q2094" i="1"/>
  <c r="Q4629" i="1"/>
  <c r="Q2920" i="1"/>
  <c r="Q449" i="1"/>
  <c r="Q2097" i="1"/>
  <c r="Q4770" i="1"/>
  <c r="Q1908" i="1"/>
  <c r="Q135" i="1"/>
  <c r="Q1777" i="1"/>
  <c r="Q2363" i="1"/>
  <c r="Q2403" i="1"/>
  <c r="Q798" i="1"/>
  <c r="Q3390" i="1"/>
  <c r="Q2962" i="1"/>
  <c r="Q4150" i="1"/>
  <c r="Q3794" i="1"/>
  <c r="Q3359" i="1"/>
  <c r="Q790" i="1"/>
  <c r="Q4911" i="1"/>
  <c r="Q1785" i="1"/>
  <c r="Q4670" i="1"/>
  <c r="Q1388" i="1"/>
  <c r="Q1738" i="1"/>
  <c r="Q1740" i="1"/>
  <c r="Q3558" i="1"/>
  <c r="Q982" i="1"/>
  <c r="Q450" i="1"/>
  <c r="Q4266" i="1"/>
  <c r="Q2679" i="1"/>
  <c r="Q1410" i="1"/>
  <c r="Q1539" i="1"/>
  <c r="Q530" i="1"/>
  <c r="Q1892" i="1"/>
  <c r="Q3722" i="1"/>
  <c r="Q3281" i="1"/>
  <c r="Q4547" i="1"/>
  <c r="Q4402" i="1"/>
  <c r="Q3723" i="1"/>
  <c r="Q2816" i="1"/>
  <c r="Q1671" i="1"/>
  <c r="Q3104" i="1"/>
  <c r="Q2249" i="1"/>
  <c r="Q2905" i="1"/>
  <c r="Q141" i="1"/>
  <c r="Q3018" i="1"/>
  <c r="Q3203" i="1"/>
  <c r="Q4005" i="1"/>
  <c r="Q2310" i="1"/>
  <c r="Q1997" i="1"/>
  <c r="Q4081" i="1"/>
  <c r="Q1805" i="1"/>
  <c r="Q3131" i="1"/>
  <c r="Q2184" i="1"/>
  <c r="Q611" i="1"/>
  <c r="Q1627" i="1"/>
  <c r="Q1545" i="1"/>
  <c r="Q4668" i="1"/>
  <c r="Q2968" i="1"/>
  <c r="Q1604" i="1"/>
  <c r="Q2225" i="1"/>
  <c r="Q3719" i="1"/>
  <c r="Q455" i="1"/>
  <c r="Q3058" i="1"/>
  <c r="Q3702" i="1"/>
  <c r="Q1918" i="1"/>
  <c r="Q4265" i="1"/>
  <c r="Q150" i="1"/>
  <c r="Q4058" i="1"/>
  <c r="Q1813" i="1"/>
  <c r="Q2245" i="1"/>
  <c r="Q265" i="1"/>
  <c r="Q3442" i="1"/>
  <c r="Q3240" i="1"/>
  <c r="Q1522" i="1"/>
  <c r="Q1599" i="1"/>
  <c r="Q1048" i="1"/>
  <c r="Q2747" i="1"/>
  <c r="Q3553" i="1"/>
  <c r="Q4792" i="1"/>
  <c r="Q986" i="1"/>
  <c r="Q310" i="1"/>
  <c r="Q4331" i="1"/>
  <c r="Q554" i="1"/>
  <c r="Q3469" i="1"/>
  <c r="Q864" i="1"/>
  <c r="Q2399" i="1"/>
  <c r="Q4855" i="1"/>
  <c r="Q3155" i="1"/>
  <c r="Q638" i="1"/>
  <c r="Q3194" i="1"/>
  <c r="Q1741" i="1"/>
  <c r="Q4379" i="1"/>
  <c r="Q3134" i="1"/>
  <c r="Q272" i="1"/>
  <c r="Q4057" i="1"/>
  <c r="Q1339" i="1"/>
  <c r="Q558" i="1"/>
  <c r="S558" i="1" s="1"/>
  <c r="Q3336" i="1"/>
  <c r="Q4848" i="1"/>
  <c r="Q2788" i="1"/>
  <c r="Q259" i="1"/>
  <c r="Q4382" i="1"/>
  <c r="Q3600" i="1"/>
  <c r="Q4467" i="1"/>
  <c r="Q4932" i="1"/>
  <c r="Q1344" i="1"/>
  <c r="Q2934" i="1"/>
  <c r="Q4048" i="1"/>
  <c r="Q2666" i="1"/>
  <c r="Q1363" i="1"/>
  <c r="Q4214" i="1"/>
  <c r="Q644" i="1"/>
  <c r="Q724" i="1"/>
  <c r="Q3121" i="1"/>
  <c r="Q4738" i="1"/>
  <c r="Q4228" i="1"/>
  <c r="Q3179" i="1"/>
  <c r="Q2842" i="1"/>
  <c r="Q606" i="1"/>
  <c r="Q1637" i="1"/>
  <c r="Q4865" i="1"/>
  <c r="Q4452" i="1"/>
  <c r="Q705" i="1"/>
  <c r="Q1773" i="1"/>
  <c r="Q2362" i="1"/>
  <c r="Q1858" i="1"/>
  <c r="Q4978" i="1"/>
  <c r="Q645" i="1"/>
  <c r="Q4366" i="1"/>
  <c r="Q4750" i="1"/>
  <c r="Q2592" i="1"/>
  <c r="Q4295" i="1"/>
  <c r="Q4779" i="1"/>
  <c r="Q4196" i="1"/>
  <c r="Q899" i="1"/>
  <c r="Q2433" i="1"/>
  <c r="Q4430" i="1"/>
  <c r="Q1622" i="1"/>
  <c r="Q4564" i="1"/>
  <c r="Q3659" i="1"/>
  <c r="Q162" i="1"/>
  <c r="Q3358" i="1"/>
  <c r="Q4355" i="1"/>
  <c r="Q1924" i="1"/>
  <c r="Q2953" i="1"/>
  <c r="Q4038" i="1"/>
  <c r="Q732" i="1"/>
  <c r="Q91" i="1"/>
  <c r="Q1298" i="1"/>
  <c r="Q4461" i="1"/>
  <c r="Q2807" i="1"/>
  <c r="Q380" i="1"/>
  <c r="Q286" i="1"/>
  <c r="Q1731" i="1"/>
  <c r="Q2897" i="1"/>
  <c r="Q905" i="1"/>
  <c r="Q2931" i="1"/>
  <c r="Q4646" i="1"/>
  <c r="Q4598" i="1"/>
  <c r="Q1830" i="1"/>
  <c r="Q4411" i="1"/>
  <c r="Q3572" i="1"/>
  <c r="Q3307" i="1"/>
  <c r="Q3171" i="1"/>
  <c r="Q596" i="1"/>
  <c r="Q3987" i="1"/>
  <c r="Q815" i="1"/>
  <c r="Q4731" i="1"/>
  <c r="Q4479" i="1"/>
  <c r="Q2873" i="1"/>
  <c r="Q1778" i="1"/>
  <c r="Q1852" i="1"/>
  <c r="Q1839" i="1"/>
  <c r="Q1757" i="1"/>
  <c r="Q3834" i="1"/>
  <c r="Q1600" i="1"/>
  <c r="Q960" i="1"/>
  <c r="Q203" i="1"/>
  <c r="Q4" i="1"/>
  <c r="Q2491" i="1"/>
  <c r="Q2864" i="1"/>
  <c r="Q4268" i="1"/>
  <c r="Q2727" i="1"/>
  <c r="Q1456" i="1"/>
  <c r="Q3670" i="1"/>
  <c r="Q4121" i="1"/>
  <c r="Q1256" i="1"/>
  <c r="Q3450" i="1"/>
  <c r="Q3784" i="1"/>
  <c r="Q1928" i="1"/>
  <c r="Q1508" i="1"/>
  <c r="Q2821" i="1"/>
  <c r="Q2822" i="1"/>
  <c r="Q1425" i="1"/>
  <c r="Q2055" i="1"/>
  <c r="Q447" i="1"/>
  <c r="Q2640" i="1"/>
  <c r="Q2078" i="1"/>
  <c r="Q937" i="1"/>
  <c r="Q1761" i="1"/>
  <c r="Q4570" i="1"/>
  <c r="Q1257" i="1"/>
  <c r="Q1088" i="1"/>
  <c r="Q4660" i="1"/>
  <c r="Q1824" i="1"/>
  <c r="Q3795" i="1"/>
  <c r="Q729" i="1"/>
  <c r="Q1635" i="1"/>
  <c r="Q665" i="1"/>
  <c r="Q1391" i="1"/>
  <c r="Q4614" i="1"/>
  <c r="Q3398" i="1"/>
  <c r="Q2151" i="1"/>
  <c r="Q2594" i="1"/>
  <c r="Q3585" i="1"/>
  <c r="Q117" i="1"/>
  <c r="Q800" i="1"/>
  <c r="Q1238" i="1"/>
  <c r="Q3446" i="1"/>
  <c r="Q4216" i="1"/>
  <c r="Q3704" i="1"/>
  <c r="Q2143" i="1"/>
  <c r="Q2195" i="1"/>
  <c r="Q4484" i="1"/>
  <c r="Q4036" i="1"/>
  <c r="Q3064" i="1"/>
  <c r="Q1361" i="1"/>
  <c r="Q80" i="1"/>
  <c r="Q4753" i="1"/>
  <c r="Q3677" i="1"/>
  <c r="Q883" i="1"/>
  <c r="Q543" i="1"/>
  <c r="Q2471" i="1"/>
  <c r="Q3362" i="1"/>
  <c r="Q3620" i="1"/>
  <c r="Q1239" i="1"/>
  <c r="Q1312" i="1"/>
  <c r="Q3496" i="1"/>
  <c r="Q1591" i="1"/>
  <c r="Q471" i="1"/>
  <c r="Q1750" i="1"/>
  <c r="Q3156" i="1"/>
  <c r="Q2262" i="1"/>
  <c r="Q509" i="1"/>
  <c r="Q1128" i="1"/>
  <c r="Q1498" i="1"/>
  <c r="Q363" i="1"/>
  <c r="Q2596" i="1"/>
  <c r="Q1544" i="1"/>
  <c r="Q3117" i="1"/>
  <c r="Q2923" i="1"/>
  <c r="Q1000" i="1"/>
  <c r="Q4287" i="1"/>
  <c r="Q3399" i="1"/>
  <c r="Q885" i="1"/>
  <c r="Q3183" i="1"/>
  <c r="Q2635" i="1"/>
  <c r="Q180" i="1"/>
  <c r="Q2647" i="1"/>
  <c r="Q2714" i="1"/>
  <c r="Q2949" i="1"/>
  <c r="Q1447" i="1"/>
  <c r="Q520" i="1"/>
  <c r="Q4816" i="1"/>
  <c r="Q3581" i="1"/>
  <c r="Q2373" i="1"/>
  <c r="Q3460" i="1"/>
  <c r="Q4954" i="1"/>
  <c r="Q3661" i="1"/>
  <c r="Q2380" i="1"/>
  <c r="Q2436" i="1"/>
  <c r="Q3241" i="1"/>
  <c r="Q780" i="1"/>
  <c r="Q1275" i="1"/>
  <c r="Q4894" i="1"/>
  <c r="Q4300" i="1"/>
  <c r="Q302" i="1"/>
  <c r="Q1053" i="1"/>
  <c r="Q2009" i="1"/>
  <c r="Q2276" i="1"/>
  <c r="Q103" i="1"/>
  <c r="Q4507" i="1"/>
  <c r="Q3029" i="1"/>
  <c r="Q2023" i="1"/>
  <c r="Q2212" i="1"/>
  <c r="Q3198" i="1"/>
  <c r="Q1620" i="1"/>
  <c r="Q1423" i="1"/>
  <c r="Q771" i="1"/>
  <c r="Q241" i="1"/>
  <c r="Q1977" i="1"/>
  <c r="Q3968" i="1"/>
  <c r="Q4514" i="1"/>
  <c r="Q3655" i="1"/>
  <c r="Q4785" i="1"/>
  <c r="Q308" i="1"/>
  <c r="Q4688" i="1"/>
  <c r="Q2550" i="1"/>
  <c r="Q7" i="1"/>
  <c r="Q4871" i="1"/>
  <c r="Q3284" i="1"/>
  <c r="Q3270" i="1"/>
  <c r="Q1845" i="1"/>
  <c r="Q769" i="1"/>
  <c r="Q4487" i="1"/>
  <c r="Q3812" i="1"/>
  <c r="Q270" i="1"/>
  <c r="Q4098" i="1"/>
  <c r="Q3649" i="1"/>
  <c r="Q4516" i="1"/>
  <c r="Q3611" i="1"/>
  <c r="Q181" i="1"/>
  <c r="Q4964" i="1"/>
  <c r="Q1360" i="1"/>
  <c r="Q4936" i="1"/>
  <c r="Q1032" i="1"/>
  <c r="Q1991" i="1"/>
  <c r="Q4336" i="1"/>
  <c r="Q4851" i="1"/>
  <c r="Q1935" i="1"/>
  <c r="Q2649" i="1"/>
  <c r="Q1768" i="1"/>
  <c r="Q4179" i="1"/>
  <c r="Q1874" i="1"/>
  <c r="Q4206" i="1"/>
  <c r="Q2390" i="1"/>
  <c r="Q2927" i="1"/>
  <c r="Q1087" i="1"/>
  <c r="Q1180" i="1"/>
  <c r="Q852" i="1"/>
  <c r="Q4489" i="1"/>
  <c r="Q2197" i="1"/>
  <c r="Q4515" i="1"/>
  <c r="Q2867" i="1"/>
  <c r="Q100" i="1"/>
  <c r="Q1152" i="1"/>
  <c r="Q3500" i="1"/>
  <c r="Q4244" i="1"/>
  <c r="Q3404" i="1"/>
  <c r="Q177" i="1"/>
  <c r="Q3564" i="1"/>
  <c r="Q1691" i="1"/>
  <c r="Q4046" i="1"/>
  <c r="Q4242" i="1"/>
  <c r="Q2488" i="1"/>
  <c r="Q1033" i="1"/>
  <c r="Q4578" i="1"/>
  <c r="Q917" i="1"/>
  <c r="Q420" i="1"/>
  <c r="Q153" i="1"/>
  <c r="Q979" i="1"/>
  <c r="Q134" i="1"/>
  <c r="Q133" i="1"/>
  <c r="Q2431" i="1"/>
  <c r="Q3268" i="1"/>
  <c r="Q2239" i="1"/>
  <c r="Q3679" i="1"/>
  <c r="Q2122" i="1"/>
  <c r="Q4506" i="1"/>
  <c r="Q1036" i="1"/>
  <c r="Q3003" i="1"/>
  <c r="Q4931" i="1"/>
  <c r="Q2179" i="1"/>
  <c r="Q4412" i="1"/>
  <c r="Q458" i="1"/>
  <c r="S458" i="1" s="1"/>
  <c r="Q4469" i="1"/>
  <c r="Q1118" i="1"/>
  <c r="Q2763" i="1"/>
  <c r="Q2350" i="1"/>
  <c r="Q3742" i="1"/>
  <c r="Q863" i="1"/>
  <c r="Q670" i="1"/>
  <c r="Q1052" i="1"/>
  <c r="Q4992" i="1"/>
  <c r="Q3639" i="1"/>
  <c r="Q743" i="1"/>
  <c r="Q2790" i="1"/>
  <c r="Q3096" i="1"/>
  <c r="Q3214" i="1"/>
  <c r="Q1861" i="1"/>
  <c r="Q2476" i="1"/>
  <c r="Q59" i="1"/>
  <c r="Q3948" i="1"/>
  <c r="Q4963" i="1"/>
  <c r="Q3479" i="1"/>
  <c r="Q3570" i="1"/>
  <c r="Q3546" i="1"/>
  <c r="Q1289" i="1"/>
  <c r="Q660" i="1"/>
  <c r="Q3391" i="1"/>
  <c r="Q4615" i="1"/>
  <c r="Q1841" i="1"/>
  <c r="Q2039" i="1"/>
  <c r="Q1818" i="1"/>
  <c r="Q32" i="1"/>
  <c r="Q2772" i="1"/>
  <c r="Q4037" i="1"/>
  <c r="Q2157" i="1"/>
  <c r="Q1686" i="1"/>
  <c r="Q4783" i="1"/>
  <c r="Q1060" i="1"/>
  <c r="Q109" i="1"/>
  <c r="Q1444" i="1"/>
  <c r="Q1849" i="1"/>
  <c r="Q3638" i="1"/>
  <c r="Q1449" i="1"/>
  <c r="Q4733" i="1"/>
  <c r="Q2057" i="1"/>
  <c r="Q1779" i="1"/>
  <c r="Q3128" i="1"/>
  <c r="Q820" i="1"/>
  <c r="Q4973" i="1"/>
  <c r="Q2131" i="1"/>
  <c r="Q425" i="1"/>
  <c r="Q653" i="1"/>
  <c r="Q2766" i="1"/>
  <c r="Q2017" i="1"/>
  <c r="Q736" i="1"/>
  <c r="Q1054" i="1"/>
  <c r="Q4723" i="1"/>
  <c r="Q4307" i="1"/>
  <c r="Q1512" i="1"/>
  <c r="Q1155" i="1"/>
  <c r="Q1694" i="1"/>
  <c r="Q4257" i="1"/>
  <c r="S4257" i="1" s="1"/>
  <c r="Q2668" i="1"/>
  <c r="Q2493" i="1"/>
  <c r="Q3013" i="1"/>
  <c r="Q1504" i="1"/>
  <c r="Q4113" i="1"/>
  <c r="Q4238" i="1"/>
  <c r="Q4207" i="1"/>
  <c r="Q3837" i="1"/>
  <c r="Q2298" i="1"/>
  <c r="Q3769" i="1"/>
  <c r="Q4311" i="1"/>
  <c r="Q997" i="1"/>
  <c r="Q3272" i="1"/>
  <c r="Q2250" i="1"/>
  <c r="Q81" i="1"/>
  <c r="Q4830" i="1"/>
  <c r="Q1947" i="1"/>
  <c r="Q1871" i="1"/>
  <c r="Q3329" i="1"/>
  <c r="Q3087" i="1"/>
  <c r="Q4502" i="1"/>
  <c r="Q4460" i="1"/>
  <c r="Q3263" i="1"/>
  <c r="Q4158" i="1"/>
  <c r="Q186" i="1"/>
  <c r="Q3516" i="1"/>
  <c r="Q2551" i="1"/>
  <c r="Q4542" i="1"/>
  <c r="Q3288" i="1"/>
  <c r="Q1510" i="1"/>
  <c r="Q73" i="1"/>
  <c r="Q125" i="1"/>
  <c r="Q324" i="1"/>
  <c r="Q1177" i="1"/>
  <c r="Q4903" i="1"/>
  <c r="Q1801" i="1"/>
  <c r="Q3196" i="1"/>
  <c r="Q298" i="1"/>
  <c r="Q4934" i="1"/>
  <c r="Q4075" i="1"/>
  <c r="Q3255" i="1"/>
  <c r="Q4915" i="1"/>
  <c r="Q1044" i="1"/>
  <c r="Q2246" i="1"/>
  <c r="Q942" i="1"/>
  <c r="Q2233" i="1"/>
  <c r="Q679" i="1"/>
  <c r="Q102" i="1"/>
  <c r="Q1882" i="1"/>
  <c r="Q3897" i="1"/>
  <c r="Q4008" i="1"/>
  <c r="Q493" i="1"/>
  <c r="Q4006" i="1"/>
  <c r="Q3720" i="1"/>
  <c r="Q1909" i="1"/>
  <c r="Q966" i="1"/>
  <c r="Q2918" i="1"/>
  <c r="Q696" i="1"/>
  <c r="Q4741" i="1"/>
  <c r="Q750" i="1"/>
  <c r="Q4593" i="1"/>
  <c r="Q3330" i="1"/>
  <c r="Q3983" i="1"/>
  <c r="Q1933" i="1"/>
  <c r="Q1529" i="1"/>
  <c r="Q4097" i="1"/>
  <c r="Q2180" i="1"/>
  <c r="Q2573" i="1"/>
  <c r="Q2653" i="1"/>
  <c r="Q901" i="1"/>
  <c r="Q4513" i="1"/>
  <c r="Q687" i="1"/>
  <c r="Q105" i="1"/>
  <c r="Q3933" i="1"/>
  <c r="Q3508" i="1"/>
  <c r="Q3531" i="1"/>
  <c r="Q251" i="1"/>
  <c r="Q1823" i="1"/>
  <c r="Q2605" i="1"/>
  <c r="Q2321" i="1"/>
  <c r="Q3838" i="1"/>
  <c r="Q2050" i="1"/>
  <c r="Q2427" i="1"/>
  <c r="Q1916" i="1"/>
  <c r="Q2737" i="1"/>
  <c r="Q3187" i="1"/>
  <c r="Q4986" i="1"/>
  <c r="Q4457" i="1"/>
  <c r="Q2487" i="1"/>
  <c r="Q2164" i="1"/>
  <c r="Q4259" i="1"/>
  <c r="Q4010" i="1"/>
  <c r="Q3847" i="1"/>
  <c r="Q1208" i="1"/>
  <c r="Q4085" i="1"/>
  <c r="Q985" i="1"/>
  <c r="Q2059" i="1"/>
  <c r="Q516" i="1"/>
  <c r="Q3781" i="1"/>
  <c r="Q4917" i="1"/>
  <c r="Q4177" i="1"/>
  <c r="Q3700" i="1"/>
  <c r="Q4821" i="1"/>
  <c r="Q174" i="1"/>
  <c r="Q2096" i="1"/>
  <c r="Q4404" i="1"/>
  <c r="Q68" i="1"/>
  <c r="Q887" i="1"/>
  <c r="Q1972" i="1"/>
  <c r="Q3589" i="1"/>
  <c r="Q3197" i="1"/>
  <c r="Q1710" i="1"/>
  <c r="Q2944" i="1"/>
  <c r="Q1072" i="1"/>
  <c r="Q2264" i="1"/>
  <c r="Q1664" i="1"/>
  <c r="Q4895" i="1"/>
  <c r="Q4709" i="1"/>
  <c r="Q690" i="1"/>
  <c r="Q1518" i="1"/>
  <c r="Q4635" i="1"/>
  <c r="Q2939" i="1"/>
  <c r="Q2485" i="1"/>
  <c r="Q4885" i="1"/>
  <c r="Q738" i="1"/>
  <c r="Q1817" i="1"/>
  <c r="Q2061" i="1"/>
  <c r="Q3342" i="1"/>
  <c r="Q2558" i="1"/>
  <c r="Q695" i="1"/>
  <c r="Q828" i="1"/>
  <c r="Q709" i="1"/>
  <c r="Q1214" i="1"/>
  <c r="Q3363" i="1"/>
  <c r="Q529" i="1"/>
  <c r="Q1288" i="1"/>
  <c r="Q2567" i="1"/>
  <c r="Q4293" i="1"/>
  <c r="Q1840" i="1"/>
  <c r="Q2553" i="1"/>
  <c r="Q2798" i="1"/>
  <c r="Q4935" i="1"/>
  <c r="Q2710" i="1"/>
  <c r="Q283" i="1"/>
  <c r="Q1387" i="1"/>
  <c r="Q1046" i="1"/>
  <c r="Q4631" i="1"/>
  <c r="Q4769" i="1"/>
  <c r="Q487" i="1"/>
  <c r="Q1311" i="1"/>
  <c r="Q2168" i="1"/>
  <c r="Q3184" i="1"/>
  <c r="Q1329" i="1"/>
  <c r="Q4019" i="1"/>
  <c r="Q4025" i="1"/>
  <c r="Q370" i="1"/>
  <c r="Q2014" i="1"/>
  <c r="Q4728" i="1"/>
  <c r="Q2591" i="1"/>
  <c r="Q4249" i="1"/>
  <c r="Q2391" i="1"/>
  <c r="Q391" i="1"/>
  <c r="Q2383" i="1"/>
  <c r="Q4373" i="1"/>
  <c r="Q3129" i="1"/>
  <c r="Q4802" i="1"/>
  <c r="Q1193" i="1"/>
  <c r="Q4327" i="1"/>
  <c r="Q2228" i="1"/>
  <c r="Q3568" i="1"/>
  <c r="Q4230" i="1"/>
  <c r="Q3054" i="1"/>
  <c r="Q2719" i="1"/>
  <c r="Q4473" i="1"/>
  <c r="Q3210" i="1"/>
  <c r="Q3540" i="1"/>
  <c r="Q3928" i="1"/>
  <c r="Q1320" i="1"/>
  <c r="Q2755" i="1"/>
  <c r="Q2509" i="1"/>
  <c r="Q841" i="1"/>
  <c r="Q230" i="1"/>
  <c r="Q4777" i="1"/>
  <c r="Q4442" i="1"/>
  <c r="Q1760" i="1"/>
  <c r="Q2975" i="1"/>
  <c r="Q5000" i="1"/>
  <c r="Q2633" i="1"/>
  <c r="Q3804" i="1"/>
  <c r="Q2430" i="1"/>
  <c r="Q3491" i="1"/>
  <c r="Q4672" i="1"/>
  <c r="Q2781" i="1"/>
  <c r="Q4775" i="1"/>
  <c r="Q3634" i="1"/>
  <c r="Q3115" i="1"/>
  <c r="Q1758" i="1"/>
  <c r="Q232" i="1"/>
  <c r="Q1213" i="1"/>
  <c r="Q2277" i="1"/>
  <c r="Q1756" i="1"/>
  <c r="Q3878" i="1"/>
  <c r="Q4314" i="1"/>
  <c r="Q4589" i="1"/>
  <c r="Q755" i="1"/>
  <c r="Q4042" i="1"/>
  <c r="Q795" i="1"/>
  <c r="Q2347" i="1"/>
  <c r="Q1598" i="1"/>
  <c r="Q2652" i="1"/>
  <c r="Q4680" i="1"/>
  <c r="Q1701" i="1"/>
  <c r="Q66" i="1"/>
  <c r="Q3302" i="1"/>
  <c r="Q1073" i="1"/>
  <c r="Q1964" i="1"/>
  <c r="Q4868" i="1"/>
  <c r="Q2426" i="1"/>
  <c r="Q2327" i="1"/>
  <c r="Q2587" i="1"/>
  <c r="Q2609" i="1"/>
  <c r="Q4988" i="1"/>
  <c r="Q2125" i="1"/>
  <c r="Q3593" i="1"/>
  <c r="Q711" i="1"/>
  <c r="Q2103" i="1"/>
  <c r="Q4641" i="1"/>
  <c r="Q4685" i="1"/>
  <c r="Q2149" i="1"/>
  <c r="Q3671" i="1"/>
  <c r="Q2483" i="1"/>
  <c r="Q4562" i="1"/>
  <c r="Q2908" i="1"/>
  <c r="Q877" i="1"/>
  <c r="Q1668" i="1"/>
  <c r="Q24" i="1"/>
  <c r="Q3471" i="1"/>
  <c r="Q2479" i="1"/>
  <c r="Q3122" i="1"/>
  <c r="Q2876" i="1"/>
  <c r="Q96" i="1"/>
  <c r="Q1274" i="1"/>
  <c r="Q608" i="1"/>
  <c r="Q1304" i="1"/>
  <c r="Q4898" i="1"/>
  <c r="Q418" i="1"/>
  <c r="Q1217" i="1"/>
  <c r="Q1649" i="1"/>
  <c r="Q3709" i="1"/>
  <c r="Q659" i="1"/>
  <c r="Q2001" i="1"/>
  <c r="Q962" i="1"/>
  <c r="Q1277" i="1"/>
  <c r="Q1755" i="1"/>
  <c r="Q4847" i="1"/>
  <c r="Q1665" i="1"/>
  <c r="Q1568" i="1"/>
  <c r="Q1430" i="1"/>
  <c r="Q1780" i="1"/>
  <c r="Q2371" i="1"/>
  <c r="Q1657" i="1"/>
  <c r="Q3956" i="1"/>
  <c r="Q3144" i="1"/>
  <c r="Q4891" i="1"/>
  <c r="Q3057" i="1"/>
  <c r="Q4083" i="1"/>
  <c r="Q3555" i="1"/>
  <c r="Q4684" i="1"/>
  <c r="Q4013" i="1"/>
  <c r="Q1477" i="1"/>
  <c r="Q3755" i="1"/>
  <c r="Q1408" i="1"/>
  <c r="Q935" i="1"/>
  <c r="Q1956" i="1"/>
  <c r="Q271" i="1"/>
  <c r="Q4678" i="1"/>
  <c r="Q3823" i="1"/>
  <c r="Q3037" i="1"/>
  <c r="Q1056" i="1"/>
  <c r="Q438" i="1"/>
  <c r="Q2178" i="1"/>
  <c r="Q3495" i="1"/>
  <c r="Q2584" i="1"/>
  <c r="Q1706" i="1"/>
  <c r="Q3761" i="1"/>
  <c r="Q2757" i="1"/>
  <c r="Q3735" i="1"/>
  <c r="Q2275" i="1"/>
  <c r="Q115" i="1"/>
  <c r="Q1162" i="1"/>
  <c r="Q1176" i="1"/>
  <c r="Q2531" i="1"/>
  <c r="Q4900" i="1"/>
  <c r="Q1347" i="1"/>
  <c r="Q1421" i="1"/>
  <c r="Q500" i="1"/>
  <c r="Q1010" i="1"/>
  <c r="Q4643" i="1"/>
  <c r="Q4732" i="1"/>
  <c r="Q514" i="1"/>
  <c r="Q2686" i="1"/>
  <c r="Q3138" i="1"/>
  <c r="Q4486" i="1"/>
  <c r="Q3425" i="1"/>
  <c r="Q3080" i="1"/>
  <c r="Q3984" i="1"/>
  <c r="Q344" i="1"/>
  <c r="Q922" i="1"/>
  <c r="Q379" i="1"/>
  <c r="Q352" i="1"/>
  <c r="Q2101" i="1"/>
  <c r="Q1814" i="1"/>
  <c r="Q497" i="1"/>
  <c r="Q3605" i="1"/>
  <c r="Q3141" i="1"/>
  <c r="Q4388" i="1"/>
  <c r="Q4948" i="1"/>
  <c r="Q2127" i="1"/>
  <c r="Q4737" i="1"/>
  <c r="Q4200" i="1"/>
  <c r="Q2984" i="1"/>
  <c r="Q3239" i="1"/>
  <c r="Q4638" i="1"/>
  <c r="Q781" i="1"/>
  <c r="Q4560" i="1"/>
  <c r="Q3050" i="1"/>
  <c r="Q3091" i="1"/>
  <c r="Q722" i="1"/>
  <c r="Q1613" i="1"/>
  <c r="Q1828" i="1"/>
  <c r="Q4165" i="1"/>
  <c r="Q3743" i="1"/>
  <c r="Q2838" i="1"/>
  <c r="Q4034" i="1"/>
  <c r="Q3875" i="1"/>
  <c r="Q2629" i="1"/>
  <c r="Q1029" i="1"/>
  <c r="Q2448" i="1"/>
  <c r="Q4952" i="1"/>
  <c r="Q3006" i="1"/>
  <c r="Q4236" i="1"/>
  <c r="Q796" i="1"/>
  <c r="Q262" i="1"/>
  <c r="Q2753" i="1"/>
  <c r="Q3158" i="1"/>
  <c r="Q3049" i="1"/>
  <c r="Q4454" i="1"/>
  <c r="Q4433" i="1"/>
  <c r="Q46" i="1"/>
  <c r="Q4468" i="1"/>
  <c r="Q599" i="1"/>
  <c r="Q3113" i="1"/>
  <c r="Q3826" i="1"/>
  <c r="Q2756" i="1"/>
  <c r="Q4009" i="1"/>
  <c r="Q4974" i="1"/>
  <c r="Q859" i="1"/>
  <c r="Q236" i="1"/>
  <c r="Q2797" i="1"/>
  <c r="Q3321" i="1"/>
  <c r="Q3900" i="1"/>
  <c r="Q720" i="1"/>
  <c r="Q556" i="1"/>
  <c r="Q4574" i="1"/>
  <c r="Q71" i="1"/>
  <c r="Q585" i="1"/>
  <c r="Q1998" i="1"/>
  <c r="Q3215" i="1"/>
  <c r="Q4415" i="1"/>
  <c r="Q3367" i="1"/>
  <c r="Q1667" i="1"/>
  <c r="Q2806" i="1"/>
  <c r="Q4852" i="1"/>
  <c r="Q77" i="1"/>
  <c r="Q3535" i="1"/>
  <c r="Q1569" i="1"/>
  <c r="Q3032" i="1"/>
  <c r="Q4337" i="1"/>
  <c r="Q2003" i="1"/>
  <c r="Q4076" i="1"/>
  <c r="Q4712" i="1"/>
  <c r="Q2533" i="1"/>
  <c r="Q3989" i="1"/>
  <c r="Q3497" i="1"/>
  <c r="S3497" i="1" s="1"/>
  <c r="Q3887" i="1"/>
  <c r="Q1641" i="1"/>
  <c r="Q635" i="1"/>
  <c r="Q1712" i="1"/>
  <c r="Q1437" i="1"/>
  <c r="Q4054" i="1"/>
  <c r="Q1300" i="1"/>
  <c r="Q4882" i="1"/>
  <c r="Q816" i="1"/>
  <c r="Q4877" i="1"/>
  <c r="Q1323" i="1"/>
  <c r="Q1856" i="1"/>
  <c r="Q3525" i="1"/>
  <c r="Q2804" i="1"/>
  <c r="Q3147" i="1"/>
  <c r="Q2973" i="1"/>
  <c r="Q4018" i="1"/>
  <c r="Q2671" i="1"/>
  <c r="Q3912" i="1"/>
  <c r="Q3177" i="1"/>
  <c r="Q532" i="1"/>
  <c r="Q1988" i="1"/>
  <c r="Q1151" i="1"/>
  <c r="Q1893" i="1"/>
  <c r="Q2791" i="1"/>
  <c r="Q4796" i="1"/>
  <c r="Q595" i="1"/>
  <c r="Q2615" i="1"/>
  <c r="Q2937" i="1"/>
  <c r="Q1996" i="1"/>
  <c r="Q947" i="1"/>
  <c r="Q3645" i="1"/>
  <c r="Q1934" i="1"/>
  <c r="Q3648" i="1"/>
  <c r="Q451" i="1"/>
  <c r="Q1612" i="1"/>
  <c r="Q2730" i="1"/>
  <c r="Q2477" i="1"/>
  <c r="Q1873" i="1"/>
  <c r="Q853" i="1"/>
  <c r="Q94" i="1"/>
  <c r="Q4727" i="1"/>
  <c r="Q503" i="1"/>
  <c r="Q1353" i="1"/>
  <c r="Q4470" i="1"/>
  <c r="Q1332" i="1"/>
  <c r="Q2070" i="1"/>
  <c r="Q4838" i="1"/>
  <c r="Q2293" i="1"/>
  <c r="Q2273" i="1"/>
  <c r="Q3157" i="1"/>
  <c r="Q2216" i="1"/>
  <c r="Q3253" i="1"/>
  <c r="Q1206" i="1"/>
  <c r="Q3507" i="1"/>
  <c r="Q473" i="1"/>
  <c r="Q3236" i="1"/>
  <c r="Q4292" i="1"/>
  <c r="Q932" i="1"/>
  <c r="Q4418" i="1"/>
  <c r="Q2437" i="1"/>
  <c r="Q2950" i="1"/>
  <c r="Q3075" i="1"/>
  <c r="Q3896" i="1"/>
  <c r="Q3371" i="1"/>
  <c r="Q2211" i="1"/>
  <c r="Q1617" i="1"/>
  <c r="Q2619" i="1"/>
  <c r="Q385" i="1"/>
  <c r="Q2095" i="1"/>
  <c r="Q3035" i="1"/>
  <c r="Q2738" i="1"/>
  <c r="Q235" i="1"/>
  <c r="Q1040" i="1"/>
  <c r="Q4301" i="1"/>
  <c r="Q1528" i="1"/>
  <c r="Q4488" i="1"/>
  <c r="Q2945" i="1"/>
  <c r="Q1733" i="1"/>
  <c r="Q879" i="1"/>
  <c r="Q4766" i="1"/>
  <c r="Q2470" i="1"/>
  <c r="Q766" i="1"/>
  <c r="Q1261" i="1"/>
  <c r="Q803" i="1"/>
  <c r="Q144" i="1"/>
  <c r="Q146" i="1"/>
  <c r="Q772" i="1"/>
  <c r="Q4721" i="1"/>
  <c r="Q2209" i="1"/>
  <c r="Q4682" i="1"/>
  <c r="Q3941" i="1"/>
  <c r="Q3099" i="1"/>
  <c r="Q3773" i="1"/>
  <c r="Q2907" i="1"/>
  <c r="Q2548" i="1"/>
  <c r="Q4856" i="1"/>
  <c r="Q761" i="1"/>
  <c r="Q1930" i="1"/>
  <c r="Q4906" i="1"/>
  <c r="Q3401" i="1"/>
  <c r="Q866" i="1"/>
  <c r="Q2286" i="1"/>
  <c r="Q2715" i="1"/>
  <c r="Q2376" i="1"/>
  <c r="Q4793" i="1"/>
  <c r="Q4663" i="1"/>
  <c r="Q147" i="1"/>
  <c r="Q953" i="1"/>
  <c r="Q2507" i="1"/>
  <c r="Q4192" i="1"/>
  <c r="Q4729" i="1"/>
  <c r="Q3259" i="1"/>
  <c r="Q130" i="1"/>
  <c r="Q2925" i="1"/>
  <c r="Q2555" i="1"/>
  <c r="Q1494" i="1"/>
  <c r="Q970" i="1"/>
  <c r="Q3799" i="1"/>
  <c r="Q792" i="1"/>
  <c r="Q3590" i="1"/>
  <c r="Q3730" i="1"/>
  <c r="Q2901" i="1"/>
  <c r="Q4082" i="1"/>
  <c r="Q1796" i="1"/>
  <c r="Q1698" i="1"/>
  <c r="Q1169" i="1"/>
  <c r="Q2532" i="1"/>
  <c r="Q980" i="1"/>
  <c r="Q2024" i="1"/>
  <c r="Q874" i="1"/>
  <c r="Q2749" i="1"/>
  <c r="Q1747" i="1"/>
  <c r="Q3618" i="1"/>
  <c r="Q2724" i="1"/>
  <c r="S2724" i="1" s="1"/>
  <c r="Q3162" i="1"/>
  <c r="Q226" i="1"/>
  <c r="Q2444" i="1"/>
  <c r="Q1536" i="1"/>
  <c r="Q3387" i="1"/>
  <c r="Q1316" i="1"/>
  <c r="Q3595" i="1"/>
  <c r="Q4187" i="1"/>
  <c r="Q2695" i="1"/>
  <c r="Q2857" i="1"/>
  <c r="Q287" i="1"/>
  <c r="Q1692" i="1"/>
  <c r="Q4834" i="1"/>
  <c r="Q4376" i="1"/>
  <c r="Q3204" i="1"/>
  <c r="Q2090" i="1"/>
  <c r="Q1365" i="1"/>
  <c r="Q1051" i="1"/>
  <c r="Q748" i="1"/>
  <c r="Q2351" i="1"/>
  <c r="Q2514" i="1"/>
  <c r="Q806" i="1"/>
  <c r="Q3172" i="1"/>
  <c r="Q4667" i="1"/>
  <c r="Q1946" i="1"/>
  <c r="Q3081" i="1"/>
  <c r="Q4099" i="1"/>
  <c r="Q3315" i="1"/>
  <c r="Q3523" i="1"/>
  <c r="Q1463" i="1"/>
  <c r="Q1259" i="1"/>
  <c r="Q1235" i="1"/>
  <c r="Q3698" i="1"/>
  <c r="Q2508" i="1"/>
  <c r="Q1080" i="1"/>
  <c r="Q1642" i="1"/>
  <c r="Q2721" i="1"/>
  <c r="Q2182" i="1"/>
  <c r="Q4151" i="1"/>
  <c r="Q2856" i="1"/>
  <c r="Q1023" i="1"/>
  <c r="Q4645" i="1"/>
  <c r="Q3788" i="1"/>
  <c r="Q2803" i="1"/>
  <c r="Q491" i="1"/>
  <c r="Q166" i="1"/>
  <c r="Q44" i="1"/>
  <c r="Q2369" i="1"/>
  <c r="Q1127" i="1"/>
  <c r="Q4087" i="1"/>
  <c r="Q3244" i="1"/>
  <c r="Q1864" i="1"/>
  <c r="Q261" i="1"/>
  <c r="Q4362" i="1"/>
  <c r="Q1678" i="1"/>
  <c r="Q1527" i="1"/>
  <c r="Q4093" i="1"/>
  <c r="Q4690" i="1"/>
  <c r="Q1656" i="1"/>
  <c r="Q1614" i="1"/>
  <c r="Q4945" i="1"/>
  <c r="Q538" i="1"/>
  <c r="Q2381" i="1"/>
  <c r="Q1959" i="1"/>
  <c r="Q2779" i="1"/>
  <c r="Q1623" i="1"/>
  <c r="Q4027" i="1"/>
  <c r="Q367" i="1"/>
  <c r="Q2966" i="1"/>
  <c r="S2966" i="1" s="1"/>
  <c r="Q3264" i="1"/>
  <c r="Q3351" i="1"/>
  <c r="Q2725" i="1"/>
  <c r="Q601" i="1"/>
  <c r="Q3952" i="1"/>
  <c r="Q1832" i="1"/>
  <c r="Q3552" i="1"/>
  <c r="Q633" i="1"/>
  <c r="Q2565" i="1"/>
  <c r="Q4539" i="1"/>
  <c r="Q3961" i="1"/>
  <c r="Q1433" i="1"/>
  <c r="Q1700" i="1"/>
  <c r="Q1336" i="1"/>
  <c r="Q4445" i="1"/>
  <c r="Q3744" i="1"/>
  <c r="Q1970" i="1"/>
  <c r="Q2536" i="1"/>
  <c r="Q1091" i="1"/>
  <c r="Q4056" i="1"/>
  <c r="Q943" i="1"/>
  <c r="Q4261" i="1"/>
  <c r="Q2051" i="1"/>
  <c r="Q1790" i="1"/>
  <c r="Q2360" i="1"/>
  <c r="S2360" i="1" s="1"/>
  <c r="Q3464" i="1"/>
  <c r="Q2499" i="1"/>
  <c r="Q3915" i="1"/>
  <c r="Q893" i="1"/>
  <c r="Q884" i="1"/>
  <c r="Q1448" i="1"/>
  <c r="Q3750" i="1"/>
  <c r="Q3728" i="1"/>
  <c r="Q4840" i="1"/>
  <c r="Q4226" i="1"/>
  <c r="Q1295" i="1"/>
  <c r="Q4285" i="1"/>
  <c r="Q156" i="1"/>
  <c r="Q539" i="1"/>
  <c r="Q4077" i="1"/>
  <c r="Q915" i="1"/>
  <c r="Q1270" i="1"/>
  <c r="Q3354" i="1"/>
  <c r="Q4360" i="1"/>
  <c r="Q266" i="1"/>
  <c r="Q999" i="1"/>
  <c r="Q4795" i="1"/>
  <c r="Q3338" i="1"/>
  <c r="Q1068" i="1"/>
  <c r="Q1939" i="1"/>
  <c r="Q2597" i="1"/>
  <c r="Q1285" i="1"/>
  <c r="Q413" i="1"/>
  <c r="Q4023" i="1"/>
  <c r="Q2996" i="1"/>
  <c r="Q996" i="1"/>
  <c r="Q1896" i="1"/>
  <c r="Q3152" i="1"/>
  <c r="Q3576" i="1"/>
  <c r="Q1109" i="1"/>
  <c r="Q371" i="1"/>
  <c r="Q4919" i="1"/>
  <c r="Q4126" i="1"/>
  <c r="Q2999" i="1"/>
  <c r="Q1240" i="1"/>
  <c r="Q544" i="1"/>
  <c r="Q4264" i="1"/>
  <c r="Q3584" i="1"/>
  <c r="Q1593" i="1"/>
  <c r="Q911" i="1"/>
  <c r="Q300" i="1"/>
  <c r="Q3770" i="1"/>
  <c r="Q3536" i="1"/>
  <c r="Q464" i="1"/>
  <c r="Q1727" i="1"/>
  <c r="Q810" i="1"/>
  <c r="Q3381" i="1"/>
  <c r="Q4901" i="1"/>
  <c r="Q1967" i="1"/>
  <c r="Q2031" i="1"/>
  <c r="Q3429" i="1"/>
  <c r="Q2515" i="1"/>
  <c r="Q3114" i="1"/>
  <c r="Q782" i="1"/>
  <c r="Q2691" i="1"/>
  <c r="Q4899" i="1"/>
  <c r="Q4100" i="1"/>
  <c r="S4100" i="1" s="1"/>
  <c r="Q1198" i="1"/>
  <c r="Q3550" i="1"/>
  <c r="Q4167" i="1"/>
  <c r="Q3377" i="1"/>
  <c r="Q861" i="1"/>
  <c r="Q4763" i="1"/>
  <c r="Q163" i="1"/>
  <c r="Q4744" i="1"/>
  <c r="Q4649" i="1"/>
  <c r="Q2983" i="1"/>
  <c r="Q1443" i="1"/>
  <c r="Q85" i="1"/>
  <c r="Q3139" i="1"/>
  <c r="Q3901" i="1"/>
  <c r="Q3650" i="1"/>
  <c r="Q814" i="1"/>
  <c r="Q3234" i="1"/>
  <c r="Q297" i="1"/>
  <c r="Q3768" i="1"/>
  <c r="Q3924" i="1"/>
  <c r="Q1803" i="1"/>
  <c r="Q2223" i="1"/>
  <c r="Q1330" i="1"/>
  <c r="Q2539" i="1"/>
  <c r="Q3563" i="1"/>
  <c r="Q199" i="1"/>
  <c r="Q904" i="1"/>
  <c r="Q263" i="1"/>
  <c r="Q3921" i="1"/>
  <c r="Q4981" i="1"/>
  <c r="Q2808" i="1"/>
  <c r="Q1961" i="1"/>
  <c r="Q2544" i="1"/>
  <c r="Q3000" i="1"/>
  <c r="Q1019" i="1"/>
  <c r="Q3737" i="1"/>
  <c r="Q1724" i="1"/>
  <c r="Q3916" i="1"/>
  <c r="Q504" i="1"/>
  <c r="Q1855" i="1"/>
  <c r="Q587" i="1"/>
  <c r="Q4908" i="1"/>
  <c r="Q400" i="1"/>
  <c r="Q2651" i="1"/>
  <c r="Q191" i="1"/>
  <c r="Q4526" i="1"/>
  <c r="S4526" i="1" s="1"/>
  <c r="Q3972" i="1"/>
  <c r="Q3658" i="1"/>
  <c r="Q1467" i="1"/>
  <c r="Q2305" i="1"/>
  <c r="Q4306" i="1"/>
  <c r="Q2858" i="1"/>
  <c r="Q3599" i="1"/>
  <c r="Q3340" i="1"/>
  <c r="Q4971" i="1"/>
  <c r="Q1016" i="1"/>
  <c r="Q4022" i="1"/>
  <c r="Q2561" i="1"/>
  <c r="Q560" i="1"/>
  <c r="Q3030" i="1"/>
  <c r="Q4492" i="1"/>
  <c r="Q136" i="1"/>
  <c r="Q1495" i="1"/>
  <c r="Q2595" i="1"/>
  <c r="Q3817" i="1"/>
  <c r="Q1878" i="1"/>
  <c r="Q4125" i="1"/>
  <c r="Q3379" i="1"/>
  <c r="Q3422" i="1"/>
  <c r="Q2364" i="1"/>
  <c r="Q4975" i="1"/>
  <c r="Q3475" i="1"/>
  <c r="Q1187" i="1"/>
  <c r="Q200" i="1"/>
  <c r="Q4328" i="1"/>
  <c r="Q248" i="1"/>
  <c r="Q2461" i="1"/>
  <c r="Q1772" i="1"/>
  <c r="Q2703" i="1"/>
  <c r="Q1293" i="1"/>
  <c r="Q4592" i="1"/>
  <c r="Q4595" i="1"/>
  <c r="Q3174" i="1"/>
  <c r="Q749" i="1"/>
  <c r="Q3644" i="1"/>
  <c r="Q1385" i="1"/>
  <c r="Q2733" i="1"/>
  <c r="Q4730" i="1"/>
  <c r="Q4012" i="1"/>
  <c r="Q3665" i="1"/>
  <c r="Q3364" i="1"/>
  <c r="Q4232" i="1"/>
  <c r="Q4812" i="1"/>
  <c r="Q2155" i="1"/>
  <c r="Q175" i="1"/>
  <c r="Q1296" i="1"/>
  <c r="Q579" i="1"/>
  <c r="Q17" i="1"/>
  <c r="Q1621" i="1"/>
  <c r="Q3445" i="1"/>
  <c r="Q1405" i="1"/>
  <c r="Q3161" i="1"/>
  <c r="Q171" i="1"/>
  <c r="Q4465" i="1"/>
  <c r="Q1303" i="1"/>
  <c r="Q306" i="1"/>
  <c r="Q4275" i="1"/>
  <c r="Q914" i="1"/>
  <c r="Q3573" i="1"/>
  <c r="Q482" i="1"/>
  <c r="Q2281" i="1"/>
  <c r="Q364" i="1"/>
  <c r="Q2965" i="1"/>
  <c r="Q2959" i="1"/>
  <c r="Q4833" i="1"/>
  <c r="Q403" i="1"/>
  <c r="Q1682" i="1"/>
  <c r="Q4841" i="1"/>
  <c r="Q2240" i="1"/>
  <c r="Q1888" i="1"/>
  <c r="Q2728" i="1"/>
  <c r="Q3111" i="1"/>
  <c r="Q41" i="1"/>
  <c r="Q1632" i="1"/>
  <c r="Q784" i="1"/>
  <c r="Q1662" i="1"/>
  <c r="Q2401" i="1"/>
  <c r="Q233" i="1"/>
  <c r="Q3470" i="1"/>
  <c r="Q1047" i="1"/>
  <c r="Q2893" i="1"/>
  <c r="Q2778" i="1"/>
  <c r="Q1464" i="1"/>
  <c r="Q1833" i="1"/>
  <c r="Q618" i="1"/>
  <c r="Q2593" i="1"/>
  <c r="Q269" i="1"/>
  <c r="Q4835" i="1"/>
  <c r="Q2415" i="1"/>
  <c r="Q4910" i="1"/>
  <c r="Q4739" i="1"/>
  <c r="Q1793" i="1"/>
  <c r="Q4112" i="1"/>
  <c r="Q360" i="1"/>
  <c r="Q3345" i="1"/>
  <c r="Q923" i="1"/>
  <c r="Q3097" i="1"/>
  <c r="Q1586" i="1"/>
  <c r="Q744" i="1"/>
  <c r="Q3966" i="1"/>
  <c r="Q2132" i="1"/>
  <c r="Q640" i="1"/>
  <c r="Q3410" i="1"/>
  <c r="Q4927" i="1"/>
  <c r="Q4353" i="1"/>
  <c r="Q63" i="1"/>
  <c r="Q2230" i="1"/>
  <c r="Q2370" i="1"/>
  <c r="Q4991" i="1"/>
  <c r="Q239" i="1"/>
  <c r="Q3459" i="1"/>
  <c r="Q3278" i="1"/>
  <c r="Q4798" i="1"/>
  <c r="Q2328" i="1"/>
  <c r="Q809" i="1"/>
  <c r="Q3626" i="1"/>
  <c r="Q1628" i="1"/>
  <c r="Q4520" i="1"/>
  <c r="Q4132" i="1"/>
  <c r="Q3666" i="1"/>
  <c r="Q76" i="1"/>
  <c r="Q3808" i="1"/>
  <c r="Q831" i="1"/>
  <c r="Q1579" i="1"/>
  <c r="Q4897" i="1"/>
  <c r="Q4601" i="1"/>
  <c r="Q2658" i="1"/>
  <c r="Q927" i="1"/>
  <c r="Q4565" i="1"/>
  <c r="Q387" i="1"/>
  <c r="Q55" i="1"/>
  <c r="Q1734" i="1"/>
  <c r="Q3262" i="1"/>
  <c r="Q1631" i="1"/>
  <c r="Q304" i="1"/>
  <c r="Q495" i="1"/>
  <c r="Q4243" i="1"/>
  <c r="Q1543" i="1"/>
  <c r="Q84" i="1"/>
  <c r="Q4647" i="1"/>
  <c r="Q1643" i="1"/>
  <c r="Q4959" i="1"/>
  <c r="Q3388" i="1"/>
  <c r="Q2504" i="1"/>
  <c r="Q4395" i="1"/>
  <c r="Q2171" i="1"/>
  <c r="Q4955" i="1"/>
  <c r="Q1341" i="1"/>
  <c r="Q4321" i="1"/>
  <c r="Q4776" i="1"/>
  <c r="Q3796" i="1"/>
  <c r="Q3642" i="1"/>
  <c r="Q959" i="1"/>
  <c r="Q3612" i="1"/>
  <c r="S3612" i="1" s="1"/>
  <c r="Q444" i="1"/>
  <c r="Q1857" i="1"/>
  <c r="Q1114" i="1"/>
  <c r="Q3736" i="1"/>
  <c r="Q1028" i="1"/>
  <c r="Q2748" i="1"/>
  <c r="Q3025" i="1"/>
  <c r="Q3280" i="1"/>
  <c r="Q1720" i="1"/>
  <c r="Q151" i="1"/>
  <c r="Q4291" i="1"/>
  <c r="Q4455" i="1"/>
  <c r="Q69" i="1"/>
  <c r="Q4705" i="1"/>
  <c r="Q3607" i="1"/>
  <c r="Q875" i="1"/>
  <c r="Q2780" i="1"/>
  <c r="Q4296" i="1"/>
  <c r="Q2578" i="1"/>
  <c r="Q2866" i="1"/>
  <c r="Q2320" i="1"/>
  <c r="Q1971" i="1"/>
  <c r="Q2302" i="1"/>
  <c r="Q4659" i="1"/>
  <c r="Q22" i="1"/>
  <c r="Q965" i="1"/>
  <c r="Q2099" i="1"/>
  <c r="Q3824" i="1"/>
  <c r="Q477" i="1"/>
  <c r="Q4164" i="1"/>
  <c r="Q2726" i="1"/>
  <c r="Q4368" i="1"/>
  <c r="Q4427" i="1"/>
  <c r="Q4015" i="1"/>
  <c r="Q1981" i="1"/>
  <c r="Q2967" i="1"/>
  <c r="Q350" i="1"/>
  <c r="Q4947" i="1"/>
  <c r="Q4881" i="1"/>
  <c r="Q4799" i="1"/>
  <c r="Q423" i="1"/>
  <c r="Q4797" i="1"/>
  <c r="Q3343" i="1"/>
  <c r="Q4982" i="1"/>
  <c r="Q630" i="1"/>
  <c r="Q2467" i="1"/>
  <c r="Q2044" i="1"/>
  <c r="Q4310" i="1"/>
  <c r="Q2406" i="1"/>
  <c r="Q237" i="1"/>
  <c r="Q3884" i="1"/>
  <c r="Q3635" i="1"/>
  <c r="Q3297" i="1"/>
  <c r="Q3015" i="1"/>
  <c r="Q4748" i="1"/>
  <c r="Q4876" i="1"/>
  <c r="Q2754" i="1"/>
  <c r="Q2654" i="1"/>
  <c r="Q900" i="1"/>
  <c r="Q2468" i="1"/>
  <c r="Q1479" i="1"/>
  <c r="Q3405" i="1"/>
  <c r="Q1422" i="1"/>
  <c r="Q4630" i="1"/>
  <c r="Q2916" i="1"/>
  <c r="Q1142" i="1"/>
  <c r="Q631" i="1"/>
  <c r="Q4576" i="1"/>
  <c r="Q849" i="1"/>
  <c r="Q329" i="1"/>
  <c r="Q1879" i="1"/>
  <c r="Q2481" i="1"/>
  <c r="Q60" i="1"/>
  <c r="Q1260" i="1"/>
  <c r="Q4190" i="1"/>
  <c r="Q565" i="1"/>
  <c r="Q3193" i="1"/>
  <c r="Q2379" i="1"/>
  <c r="Q454" i="1"/>
  <c r="Q20" i="1"/>
  <c r="Q4233" i="1"/>
  <c r="Q754" i="1"/>
  <c r="Q2632" i="1"/>
  <c r="Q1350" i="1"/>
  <c r="Q4453" i="1"/>
  <c r="Q2304" i="1"/>
  <c r="Q2115" i="1"/>
  <c r="Q3627" i="1"/>
  <c r="Q547" i="1"/>
  <c r="Q2990" i="1"/>
  <c r="Q1436" i="1"/>
  <c r="Q1058" i="1"/>
  <c r="Q3748" i="1"/>
  <c r="Q930" i="1"/>
  <c r="Q3283" i="1"/>
  <c r="Q4361" i="1"/>
  <c r="Q4393" i="1"/>
  <c r="Q1280" i="1"/>
  <c r="Q4110" i="1"/>
  <c r="Q3349" i="1"/>
  <c r="Q902" i="1"/>
  <c r="Q3673" i="1"/>
  <c r="Q4505" i="1"/>
  <c r="Q3778" i="1"/>
  <c r="Q3303" i="1"/>
  <c r="Q1348" i="1"/>
  <c r="Q4180" i="1"/>
  <c r="Q4998" i="1"/>
  <c r="Q3724" i="1"/>
  <c r="Q1949" i="1"/>
  <c r="Q1354" i="1"/>
  <c r="Q4819" i="1"/>
  <c r="Q2490" i="1"/>
  <c r="Q2740" i="1"/>
  <c r="Q2105" i="1"/>
  <c r="Q681" i="1"/>
  <c r="Q6" i="1"/>
  <c r="Q3922" i="1"/>
  <c r="Q1441" i="1"/>
  <c r="Q3066" i="1"/>
  <c r="Q1592" i="1"/>
  <c r="Q1098" i="1"/>
  <c r="Q2888" i="1"/>
  <c r="Q2581" i="1"/>
  <c r="Q366" i="1"/>
  <c r="Q808" i="1"/>
  <c r="Q2214" i="1"/>
  <c r="Q3325" i="1"/>
  <c r="Q4476" i="1"/>
  <c r="Q1031" i="1"/>
  <c r="Q1349" i="1"/>
  <c r="Q1926" i="1"/>
  <c r="Q2540" i="1"/>
  <c r="Q881" i="1"/>
  <c r="Q2227" i="1"/>
  <c r="Q2896" i="1"/>
  <c r="Q837" i="1"/>
  <c r="Q4846" i="1"/>
  <c r="Q394" i="1"/>
  <c r="Q446" i="1"/>
  <c r="Q2762" i="1"/>
  <c r="Q2506" i="1"/>
  <c r="Q4273" i="1"/>
  <c r="Q976" i="1"/>
  <c r="Q528" i="1"/>
  <c r="Q489" i="1"/>
  <c r="Q1376" i="1"/>
  <c r="Q1505" i="1"/>
  <c r="Q4701" i="1"/>
  <c r="Q3292" i="1"/>
  <c r="Q65" i="1"/>
  <c r="Q3022" i="1"/>
  <c r="Q2251" i="1"/>
  <c r="Q1392" i="1"/>
  <c r="S1392" i="1" s="1"/>
  <c r="Q30" i="1"/>
  <c r="Q2299" i="1"/>
  <c r="Q2631" i="1"/>
  <c r="Q2705" i="1"/>
  <c r="Q2141" i="1"/>
  <c r="Q3775" i="1"/>
  <c r="Q2295" i="1"/>
  <c r="Q3047" i="1"/>
  <c r="Q2136" i="1"/>
  <c r="Q2303" i="1"/>
  <c r="Q1842" i="1"/>
  <c r="Q4789" i="1"/>
  <c r="Q3946" i="1"/>
  <c r="Q1762" i="1"/>
  <c r="Q2626" i="1"/>
  <c r="Q2952" i="1"/>
  <c r="Q160" i="1"/>
  <c r="Q2456" i="1"/>
  <c r="Q605" i="1"/>
  <c r="Q4517" i="1"/>
  <c r="Q1484" i="1"/>
  <c r="Q2181" i="1"/>
  <c r="Q4115" i="1"/>
  <c r="Q3532" i="1"/>
  <c r="Q1027" i="1"/>
  <c r="Q1013" i="1"/>
  <c r="Q3732" i="1"/>
  <c r="Q2462" i="1"/>
  <c r="Q3016" i="1"/>
  <c r="Q4123" i="1"/>
  <c r="Q1434" i="1"/>
  <c r="Q2140" i="1"/>
  <c r="Q1458" i="1"/>
  <c r="Q3869" i="1"/>
  <c r="Q3980" i="1"/>
  <c r="S3980" i="1" s="1"/>
  <c r="Q1838" i="1"/>
  <c r="Q822" i="1"/>
  <c r="Q2450" i="1"/>
  <c r="Q2868" i="1"/>
  <c r="Q3619" i="1"/>
  <c r="Q2142" i="1"/>
  <c r="Q2782" i="1"/>
  <c r="Q3821" i="1"/>
  <c r="Q1469" i="1"/>
  <c r="Q3753" i="1"/>
  <c r="Q698" i="1"/>
  <c r="Q723" i="1"/>
  <c r="Q4820" i="1"/>
  <c r="Q1397" i="1"/>
  <c r="Q2979" i="1"/>
  <c r="Q1891" i="1"/>
  <c r="Q1774" i="1"/>
  <c r="Q2108" i="1"/>
  <c r="Q2665" i="1"/>
  <c r="Q1689" i="1"/>
  <c r="Q2438" i="1"/>
  <c r="Q4639" i="1"/>
  <c r="Q1730" i="1"/>
  <c r="Q1266" i="1"/>
  <c r="Q47" i="1"/>
  <c r="Q2623" i="1"/>
  <c r="Q2752" i="1"/>
  <c r="Q4377" i="1"/>
  <c r="Q4440" i="1"/>
  <c r="Q1709" i="1"/>
  <c r="Q2148" i="1"/>
  <c r="Q1190" i="1"/>
  <c r="Q2855" i="1"/>
  <c r="Q326" i="1"/>
  <c r="Q52" i="1"/>
  <c r="Q3853" i="1"/>
  <c r="Q2574" i="1"/>
  <c r="Q3258" i="1"/>
  <c r="Q501" i="1"/>
  <c r="Q1769" i="1"/>
  <c r="Q2841" i="1"/>
  <c r="Q1396" i="1"/>
  <c r="Q1552" i="1"/>
  <c r="Q2167" i="1"/>
  <c r="Q3567" i="1"/>
  <c r="Q4523" i="1"/>
  <c r="Q3294" i="1"/>
  <c r="Q801" i="1"/>
  <c r="Q1110" i="1"/>
  <c r="Q4429" i="1"/>
  <c r="Q2941" i="1"/>
  <c r="Q2648" i="1"/>
  <c r="Q878" i="1"/>
  <c r="Q3908" i="1"/>
  <c r="Q2894" i="1"/>
  <c r="Q427" i="1"/>
  <c r="Q342" i="1"/>
  <c r="Q3311" i="1"/>
  <c r="Q3419" i="1"/>
  <c r="Q4961" i="1"/>
  <c r="Q4717" i="1"/>
  <c r="Q1711" i="1"/>
  <c r="Q2494" i="1"/>
  <c r="Q1660" i="1"/>
  <c r="Q4772" i="1"/>
  <c r="Q2025" i="1"/>
  <c r="Q2850" i="1"/>
  <c r="Q33" i="1"/>
  <c r="Q8" i="1"/>
  <c r="Q842" i="1"/>
  <c r="Q1064" i="1"/>
  <c r="Q2869" i="1"/>
  <c r="Q4136" i="1"/>
  <c r="Q3653" i="1"/>
  <c r="Q3178" i="1"/>
  <c r="Q4247" i="1"/>
  <c r="Q4704" i="1"/>
  <c r="Q4066" i="1"/>
  <c r="Q2386" i="1"/>
  <c r="Q1506" i="1"/>
  <c r="Q3247" i="1"/>
  <c r="Q1414" i="1"/>
  <c r="Q4800" i="1"/>
  <c r="Q3996" i="1"/>
  <c r="Q3" i="1"/>
  <c r="Q2835" i="1"/>
  <c r="Q4808" i="1"/>
  <c r="Q1705" i="1"/>
  <c r="Q2693" i="1"/>
  <c r="Q1374" i="1"/>
  <c r="Q626" i="1"/>
  <c r="Q395" i="1"/>
  <c r="Q1130" i="1"/>
  <c r="Q4063" i="1"/>
  <c r="Q3123" i="1"/>
  <c r="Q3798" i="1"/>
  <c r="Q3997" i="1"/>
  <c r="Q1254" i="1"/>
  <c r="Q432" i="1"/>
  <c r="Q2428" i="1"/>
  <c r="Q4703" i="1"/>
  <c r="Q3780" i="1"/>
  <c r="Q3752" i="1"/>
  <c r="Q1450" i="1"/>
  <c r="Q2865" i="1"/>
  <c r="Q252" i="1"/>
  <c r="Q2082" i="1"/>
  <c r="Q2577" i="1"/>
  <c r="Q4923" i="1"/>
  <c r="Q3903" i="1"/>
  <c r="Q3478" i="1"/>
  <c r="Q4494" i="1"/>
  <c r="Q3942" i="1"/>
  <c r="Q1012" i="1"/>
  <c r="Q2407" i="1"/>
  <c r="Q4272" i="1"/>
  <c r="Q3316" i="1"/>
  <c r="Q1473" i="1"/>
  <c r="Q542" i="1"/>
  <c r="Q4154" i="1"/>
  <c r="Q3667" i="1"/>
  <c r="Q1925" i="1"/>
  <c r="Q3191" i="1"/>
  <c r="Q2400" i="1"/>
  <c r="Q3898" i="1"/>
  <c r="Q275" i="1"/>
  <c r="Q3384" i="1"/>
  <c r="Q1286" i="1"/>
  <c r="Q317" i="1"/>
  <c r="Q1221" i="1"/>
  <c r="Q4343" i="1"/>
  <c r="Q4284" i="1"/>
  <c r="Q3430" i="1"/>
  <c r="Q3790" i="1"/>
  <c r="Q2422" i="1"/>
  <c r="Q3622" i="1"/>
  <c r="Q830" i="1"/>
  <c r="Q1588" i="1"/>
  <c r="Q2814" i="1"/>
  <c r="Q1687" i="1"/>
  <c r="Q3870" i="1"/>
  <c r="Q3356" i="1"/>
  <c r="Q1936" i="1"/>
  <c r="Q139" i="1"/>
  <c r="S139" i="1" s="1"/>
  <c r="Q377" i="1"/>
  <c r="Q4567" i="1"/>
  <c r="Q4122" i="1"/>
  <c r="Q3867" i="1"/>
  <c r="Q3226" i="1"/>
  <c r="Q4584" i="1"/>
  <c r="Q222" i="1"/>
  <c r="Q4078" i="1"/>
  <c r="Q1486" i="1"/>
  <c r="Q424" i="1"/>
  <c r="Q2899" i="1"/>
  <c r="Q4274" i="1"/>
  <c r="Q895" i="1"/>
  <c r="Q1788" i="1"/>
  <c r="Q2162" i="1"/>
  <c r="Q602" i="1"/>
  <c r="Q1583" i="1"/>
  <c r="Q1697" i="1"/>
  <c r="Q988" i="1"/>
  <c r="Q2525" i="1"/>
  <c r="Q710" i="1"/>
  <c r="Q118" i="1"/>
  <c r="Q2159" i="1"/>
  <c r="Q1654" i="1"/>
  <c r="Q2682" i="1"/>
  <c r="Q4632" i="1"/>
  <c r="Q4725" i="1"/>
  <c r="Q2560" i="1"/>
  <c r="Q1400" i="1"/>
  <c r="Q3228" i="1"/>
  <c r="Q1062" i="1"/>
  <c r="Q813" i="1"/>
  <c r="Q2815" i="1"/>
  <c r="Q229" i="1"/>
  <c r="Q1243" i="1"/>
  <c r="Q3055" i="1"/>
  <c r="Q3254" i="1"/>
  <c r="Q1715" i="1"/>
  <c r="Q583" i="1"/>
  <c r="Q2020" i="1"/>
  <c r="Q3625" i="1"/>
  <c r="Q2248" i="1"/>
  <c r="Q3242" i="1"/>
  <c r="Q3935" i="1"/>
  <c r="Q2672" i="1"/>
  <c r="Q3068" i="1"/>
  <c r="Q3110" i="1"/>
  <c r="Q3963" i="1"/>
  <c r="S3963" i="1" s="1"/>
  <c r="Q4364" i="1"/>
  <c r="Q3078" i="1"/>
  <c r="Q3544" i="1"/>
  <c r="Q765" i="1"/>
  <c r="Q4290" i="1"/>
  <c r="Q3857" i="1"/>
  <c r="Q1630" i="1"/>
  <c r="Q1459" i="1"/>
  <c r="Q3265" i="1"/>
  <c r="Q4477" i="1"/>
  <c r="Q575" i="1"/>
  <c r="Q3529" i="1"/>
  <c r="Q3763" i="1"/>
  <c r="Q3833" i="1"/>
  <c r="Q4665" i="1"/>
  <c r="S4665" i="1" s="1"/>
  <c r="Q2787" i="1"/>
  <c r="Q1133" i="1"/>
  <c r="Q4765" i="1"/>
  <c r="Q381" i="1"/>
  <c r="Q4694" i="1"/>
  <c r="Q4326" i="1"/>
  <c r="Q3357" i="1"/>
  <c r="Q3120" i="1"/>
  <c r="Q4683" i="1"/>
  <c r="S4683" i="1" s="1"/>
  <c r="Q2957" i="1"/>
  <c r="Q1276" i="1"/>
  <c r="Q1250" i="1"/>
  <c r="Q496" i="1"/>
  <c r="Q3964" i="1"/>
  <c r="Q4124" i="1"/>
  <c r="Q4119" i="1"/>
  <c r="Q2571" i="1"/>
  <c r="Q697" i="1"/>
  <c r="Q756" i="1"/>
  <c r="Q4658" i="1"/>
  <c r="Q70" i="1"/>
  <c r="S70" i="1" s="1"/>
  <c r="Q2188" i="1"/>
  <c r="Q4999" i="1"/>
  <c r="Q1325" i="1"/>
  <c r="Q2720" i="1"/>
  <c r="Q2642" i="1"/>
  <c r="Q4626" i="1"/>
  <c r="Q2922" i="1"/>
  <c r="Q87" i="1"/>
  <c r="Q4471" i="1"/>
  <c r="Q67" i="1"/>
  <c r="Q4621" i="1"/>
  <c r="Q4191" i="1"/>
  <c r="Q2690" i="1"/>
  <c r="Q3739" i="1"/>
  <c r="Q4474" i="1"/>
  <c r="Q598" i="1"/>
  <c r="Q4553" i="1"/>
  <c r="Q2271" i="1"/>
  <c r="Q3392" i="1"/>
  <c r="Q1439" i="1"/>
  <c r="Q1043" i="1"/>
  <c r="Q3502" i="1"/>
  <c r="Q1763" i="1"/>
  <c r="Q4976" i="1"/>
  <c r="Q1445" i="1"/>
  <c r="Q4548" i="1"/>
  <c r="Q2745" i="1"/>
  <c r="Q4533" i="1"/>
  <c r="Q1279" i="1"/>
  <c r="Q2825" i="1"/>
  <c r="Q928" i="1"/>
  <c r="Q4925" i="1"/>
  <c r="Q1670" i="1"/>
  <c r="Q1974" i="1"/>
  <c r="Q4159" i="1"/>
  <c r="Q515" i="1"/>
  <c r="Q2830" i="1"/>
  <c r="Q2421" i="1"/>
  <c r="Q1007" i="1"/>
  <c r="Q3447" i="1"/>
  <c r="Q4246" i="1"/>
  <c r="Q1807" i="1"/>
  <c r="Q3443" i="1"/>
  <c r="Q3290" i="1"/>
  <c r="Q2617" i="1"/>
  <c r="Q2134" i="1"/>
  <c r="Q4398" i="1"/>
  <c r="Q3395" i="1"/>
  <c r="Q2288" i="1"/>
  <c r="S2288" i="1" s="1"/>
  <c r="Q682" i="1"/>
  <c r="Q2269" i="1"/>
  <c r="S2269" i="1" s="1"/>
  <c r="Q4309" i="1"/>
  <c r="Q4933" i="1"/>
  <c r="Q855" i="1"/>
  <c r="Q3575" i="1"/>
  <c r="Q3829" i="1"/>
  <c r="Q969" i="1"/>
  <c r="Q584" i="1"/>
  <c r="Q1792" i="1"/>
  <c r="Q2660" i="1"/>
  <c r="Q740" i="1"/>
  <c r="Q4043" i="1"/>
  <c r="Q1615" i="1"/>
  <c r="Q3189" i="1"/>
  <c r="Q2106" i="1"/>
  <c r="Q238" i="1"/>
  <c r="Q559" i="1"/>
  <c r="Q991" i="1"/>
  <c r="Q3995" i="1"/>
  <c r="Q3109" i="1"/>
  <c r="Q2434" i="1"/>
  <c r="Q2323" i="1"/>
  <c r="Q2202" i="1"/>
  <c r="Q2885" i="1"/>
  <c r="Q3791" i="1"/>
  <c r="Q4579" i="1"/>
  <c r="Q4745" i="1"/>
  <c r="Q847" i="1"/>
  <c r="Q2823" i="1"/>
  <c r="Q4890" i="1"/>
  <c r="Q384" i="1"/>
  <c r="Q485" i="1"/>
  <c r="Q1957" i="1"/>
  <c r="Q4260" i="1"/>
  <c r="Q476" i="1"/>
  <c r="Q1331" i="1"/>
  <c r="Q4209" i="1"/>
  <c r="Q3069" i="1"/>
  <c r="Q1264" i="1"/>
  <c r="Q2729" i="1"/>
  <c r="Q3636" i="1"/>
  <c r="Q2337" i="1"/>
  <c r="Q944" i="1"/>
  <c r="Q2163" i="1"/>
  <c r="Q1647" i="1"/>
  <c r="Q3806" i="1"/>
  <c r="Q3822" i="1"/>
  <c r="Q4522" i="1"/>
  <c r="Q2054" i="1"/>
  <c r="Q38" i="1"/>
  <c r="Q4020" i="1"/>
  <c r="Q2120" i="1"/>
  <c r="Q1220" i="1"/>
  <c r="Q378" i="1"/>
  <c r="Q1399" i="1"/>
  <c r="Q4017" i="1"/>
  <c r="Q1368" i="1"/>
  <c r="Q938" i="1"/>
  <c r="Q2700" i="1"/>
  <c r="Q4060" i="1"/>
  <c r="Q614" i="1"/>
  <c r="Q3411" i="1"/>
  <c r="Q165" i="1"/>
  <c r="Q2628" i="1"/>
  <c r="Q3588" i="1"/>
  <c r="Q2991" i="1"/>
  <c r="Q571" i="1"/>
  <c r="Q2883" i="1"/>
  <c r="Q279" i="1"/>
  <c r="Q4781" i="1"/>
  <c r="Q3282" i="1"/>
  <c r="Q3438" i="1"/>
  <c r="Q132" i="1"/>
  <c r="Q545" i="1"/>
  <c r="Q1132" i="1"/>
  <c r="Q4330" i="1"/>
  <c r="Q2884" i="1"/>
  <c r="Q35" i="1"/>
  <c r="Q2085" i="1"/>
  <c r="Q1524" i="1"/>
  <c r="Q2442" i="1"/>
  <c r="Q567" i="1"/>
  <c r="Q2537" i="1"/>
  <c r="Q3485" i="1"/>
  <c r="Q1999" i="1"/>
  <c r="Q4588" i="1"/>
  <c r="Q492" i="1"/>
  <c r="Q3892" i="1"/>
  <c r="Q3876" i="1"/>
  <c r="Q1537" i="1"/>
  <c r="Q2845" i="1"/>
  <c r="Q888" i="1"/>
  <c r="Q2685" i="1"/>
  <c r="Q2502" i="1"/>
  <c r="Q212" i="1"/>
  <c r="Q1030" i="1"/>
  <c r="Q143" i="1"/>
  <c r="Q786" i="1"/>
  <c r="Q3489" i="1"/>
  <c r="Q2769" i="1"/>
  <c r="Q4213" i="1"/>
  <c r="Q2534" i="1"/>
  <c r="Q201" i="1"/>
  <c r="Q1170" i="1"/>
  <c r="Q2079" i="1"/>
  <c r="Q4828" i="1"/>
  <c r="Q1102" i="1"/>
  <c r="Q1482" i="1"/>
  <c r="Q2116" i="1"/>
  <c r="Q2586" i="1"/>
  <c r="Q668" i="1"/>
  <c r="Q429" i="1"/>
  <c r="Q3816" i="1"/>
  <c r="Q674" i="1"/>
  <c r="Q1372" i="1"/>
  <c r="Q1322" i="1"/>
  <c r="Q3452" i="1"/>
  <c r="Q416" i="1"/>
  <c r="Q187" i="1"/>
  <c r="Q2265" i="1"/>
  <c r="Q2794" i="1"/>
  <c r="Q4174" i="1"/>
  <c r="Q4541" i="1"/>
  <c r="Q3348" i="1"/>
  <c r="Q332" i="1"/>
  <c r="Q3072" i="1"/>
  <c r="Q2028" i="1"/>
  <c r="Q3462" i="1"/>
  <c r="Q607" i="1"/>
  <c r="Q721" i="1"/>
  <c r="Q3756" i="1"/>
  <c r="Q3613" i="1"/>
  <c r="Q654" i="1"/>
  <c r="Q3444" i="1"/>
  <c r="Q478" i="1"/>
  <c r="Q3481" i="1"/>
  <c r="Q2976" i="1"/>
  <c r="Q3818" i="1"/>
  <c r="Q713" i="1"/>
  <c r="Q967" i="1"/>
  <c r="Q4456" i="1"/>
  <c r="Q2674" i="1"/>
  <c r="Q1531" i="1"/>
  <c r="Q4003" i="1"/>
  <c r="Q3885" i="1"/>
  <c r="Q4120" i="1"/>
  <c r="Q1885" i="1"/>
  <c r="Q2409" i="1"/>
  <c r="Q4675" i="1"/>
  <c r="Q2308" i="1"/>
  <c r="Q1886" i="1"/>
  <c r="Q793" i="1"/>
  <c r="Q3150" i="1"/>
  <c r="Q3319" i="1"/>
  <c r="Q1011" i="1"/>
  <c r="Q3163" i="1"/>
  <c r="Q362" i="1"/>
  <c r="Q1966" i="1"/>
  <c r="Q2336" i="1"/>
  <c r="Q3506" i="1"/>
  <c r="Q4633" i="1"/>
  <c r="Q1669" i="1"/>
  <c r="Q3201" i="1"/>
  <c r="Q4551" i="1"/>
  <c r="Q2089" i="1"/>
  <c r="Q1742" i="1"/>
  <c r="Q770" i="1"/>
  <c r="Q2035" i="1"/>
  <c r="Q4221" i="1"/>
  <c r="Q3656" i="1"/>
  <c r="Q1364" i="1"/>
  <c r="Q1367" i="1"/>
  <c r="Q3417" i="1"/>
  <c r="Q185" i="1"/>
  <c r="Q4156" i="1"/>
  <c r="Q21" i="1"/>
  <c r="Q1550" i="1"/>
  <c r="Q4939" i="1"/>
  <c r="Q2637" i="1"/>
  <c r="Q2645" i="1"/>
  <c r="Q1633" i="1"/>
  <c r="Q346" i="1"/>
  <c r="Q524" i="1"/>
  <c r="Q2393" i="1"/>
  <c r="Q4129" i="1"/>
  <c r="Q3939" i="1"/>
  <c r="Q2761" i="1"/>
  <c r="Q15" i="1"/>
  <c r="Q3734" i="1"/>
  <c r="Q1825" i="1"/>
  <c r="Q1737" i="1"/>
  <c r="Q1573" i="1"/>
  <c r="Q1822" i="1"/>
  <c r="Q1595" i="1"/>
  <c r="Q13" i="1"/>
  <c r="Q4424" i="1"/>
  <c r="Q1099" i="1"/>
  <c r="Q1923" i="1"/>
  <c r="Q2053" i="1"/>
  <c r="Q2942" i="1"/>
  <c r="Q4504" i="1"/>
  <c r="Q701" i="1"/>
  <c r="S701" i="1" s="1"/>
  <c r="Q4599" i="1"/>
  <c r="Q3062" i="1"/>
  <c r="Q1548" i="1"/>
  <c r="Q3537" i="1"/>
  <c r="Q4491" i="1"/>
  <c r="Q1141" i="1"/>
  <c r="Q124" i="1"/>
  <c r="Q2987" i="1"/>
  <c r="Q311" i="1"/>
  <c r="Q4141" i="1"/>
  <c r="Q890" i="1"/>
  <c r="Q4416" i="1"/>
  <c r="Q4480" i="1"/>
  <c r="Q3624" i="1"/>
  <c r="Q1847" i="1"/>
  <c r="Q1699" i="1"/>
  <c r="Q669" i="1"/>
  <c r="Q533" i="1"/>
  <c r="Q1932" i="1"/>
  <c r="Q2282" i="1"/>
  <c r="Q1976" i="1"/>
  <c r="Q2768" i="1"/>
  <c r="Q3277" i="1"/>
  <c r="Q913" i="1"/>
  <c r="Q4148" i="1"/>
  <c r="Q4408" i="1"/>
  <c r="Q3893" i="1"/>
  <c r="Q1462" i="1"/>
  <c r="Q1520" i="1"/>
  <c r="Q4212" i="1"/>
  <c r="Q694" i="1"/>
  <c r="Q2624" i="1"/>
  <c r="Q157" i="1"/>
  <c r="Q335" i="1"/>
  <c r="Q1231" i="1"/>
  <c r="Q3148" i="1"/>
  <c r="Q1143" i="1"/>
  <c r="Q1663" i="1"/>
  <c r="Q3918" i="1"/>
  <c r="Q1034" i="1"/>
  <c r="Q3094" i="1"/>
  <c r="Q1468" i="1"/>
  <c r="Q3017" i="1"/>
  <c r="Q2982" i="1"/>
  <c r="Q4278" i="1"/>
  <c r="Q1674" i="1"/>
  <c r="Q1105" i="1"/>
  <c r="Q4983" i="1"/>
  <c r="Q3439" i="1"/>
  <c r="Q4062" i="1"/>
  <c r="Q1108" i="1"/>
  <c r="Q3041" i="1"/>
  <c r="Q2523" i="1"/>
  <c r="Q2489" i="1"/>
  <c r="Q3914" i="1"/>
  <c r="Q2764" i="1"/>
  <c r="Q1253" i="1"/>
  <c r="Q2988" i="1"/>
  <c r="Q4315" i="1"/>
  <c r="Q912" i="1"/>
  <c r="Q4773" i="1"/>
  <c r="Q2217" i="1"/>
  <c r="Q2589" i="1"/>
  <c r="Q253" i="1"/>
  <c r="Q4381" i="1"/>
  <c r="Q3606" i="1"/>
  <c r="Q758" i="1"/>
  <c r="Q3372" i="1"/>
  <c r="Q2165" i="1"/>
  <c r="Q2980" i="1"/>
  <c r="Q3646" i="1"/>
  <c r="Q459" i="1"/>
  <c r="Q1394" i="1"/>
  <c r="Q1026" i="1"/>
  <c r="Q3557" i="1"/>
  <c r="Q72" i="1"/>
  <c r="Q517" i="1"/>
  <c r="Q1163" i="1"/>
  <c r="Q4073" i="1"/>
  <c r="Q4693" i="1"/>
  <c r="Q2256" i="1"/>
  <c r="Q3534" i="1"/>
  <c r="Q415" i="1"/>
  <c r="Q4718" i="1"/>
  <c r="Q2579" i="1"/>
  <c r="Q3146" i="1"/>
  <c r="Q4715" i="1"/>
  <c r="Q40" i="1"/>
  <c r="Q4072" i="1"/>
  <c r="Q2330" i="1"/>
  <c r="Q1199" i="1"/>
  <c r="Q3681" i="1"/>
  <c r="Q1843" i="1"/>
  <c r="Q3504" i="1"/>
  <c r="Q763" i="1"/>
  <c r="Q2469" i="1"/>
  <c r="Q193" i="1"/>
  <c r="Q4572" i="1"/>
  <c r="Q1140" i="1"/>
  <c r="Q2521" i="1"/>
  <c r="Q2218" i="1"/>
  <c r="Q934" i="1"/>
  <c r="Q3168" i="1"/>
  <c r="Q307" i="1"/>
  <c r="Q4049" i="1"/>
  <c r="Q1799" i="1"/>
  <c r="Q4178" i="1"/>
  <c r="Q3070" i="1"/>
  <c r="Q1218" i="1"/>
  <c r="Q2889" i="1"/>
  <c r="Q4498" i="1"/>
  <c r="Q1428" i="1"/>
  <c r="Q206" i="1"/>
  <c r="Q4827" i="1"/>
  <c r="Q3668" i="1"/>
  <c r="Q2102" i="1"/>
  <c r="Q1555" i="1"/>
  <c r="Q1877" i="1"/>
  <c r="Q244" i="1"/>
  <c r="Q4550" i="1"/>
  <c r="Q1854" i="1"/>
  <c r="Q3692" i="1"/>
  <c r="Q315" i="1"/>
  <c r="Q246" i="1"/>
  <c r="Q4351" i="1"/>
  <c r="Q1211" i="1"/>
  <c r="Q1416" i="1"/>
  <c r="Q569" i="1"/>
  <c r="Q2263" i="1"/>
  <c r="Q3548" i="1"/>
  <c r="Q840" i="1"/>
  <c r="Q2556" i="1"/>
  <c r="Q2844" i="1"/>
  <c r="Q2827" i="1"/>
  <c r="Q2154" i="1"/>
  <c r="Q568" i="1"/>
  <c r="Q2114" i="1"/>
  <c r="Q1371" i="1"/>
  <c r="Q2161" i="1"/>
  <c r="Q4332" i="1"/>
  <c r="Q597" i="1"/>
  <c r="Q3324" i="1"/>
  <c r="Q2709" i="1"/>
  <c r="Q1324" i="1"/>
  <c r="Q2047" i="1"/>
  <c r="Q3844" i="1"/>
  <c r="Q2253" i="1"/>
  <c r="S2253" i="1" s="1"/>
  <c r="Q2156" i="1"/>
  <c r="Q3874" i="1"/>
  <c r="Q4534" i="1"/>
  <c r="Q2610" i="1"/>
  <c r="Q2852" i="1"/>
  <c r="Q3415" i="1"/>
  <c r="Q1078" i="1"/>
  <c r="Q4204" i="1"/>
  <c r="Q3969" i="1"/>
  <c r="Q3200" i="1"/>
  <c r="Q1616" i="1"/>
  <c r="Q2187" i="1"/>
  <c r="Q651" i="1"/>
  <c r="Q1716" i="1"/>
  <c r="Q3660" i="1"/>
  <c r="Q56" i="1"/>
  <c r="Q1476" i="1"/>
  <c r="Q3476" i="1"/>
  <c r="Q946" i="1"/>
  <c r="Q4590" i="1"/>
  <c r="Q4886" i="1"/>
  <c r="Q1291" i="1"/>
  <c r="Q481" i="1"/>
  <c r="Q3932" i="1"/>
  <c r="Q5001" i="1"/>
  <c r="Q2138" i="1"/>
  <c r="Q3913" i="1"/>
  <c r="Q811" i="1"/>
  <c r="Q456" i="1"/>
  <c r="Q718" i="1"/>
  <c r="Q1646" i="1"/>
  <c r="Q948" i="1"/>
  <c r="Q1561" i="1"/>
  <c r="Q4341" i="1"/>
  <c r="Q1215" i="1"/>
  <c r="Q4655" i="1"/>
  <c r="Q4861" i="1"/>
  <c r="Q2846" i="1"/>
  <c r="Q613" i="1"/>
  <c r="Q1359" i="1"/>
  <c r="Q2135" i="1"/>
  <c r="Q4170" i="1"/>
  <c r="Q2786" i="1"/>
  <c r="Q4758" i="1"/>
  <c r="Q2860" i="1"/>
  <c r="Q4929" i="1"/>
  <c r="Q857" i="1"/>
  <c r="Q1993" i="1"/>
  <c r="Q2331" i="1"/>
  <c r="Q4407" i="1"/>
  <c r="Q1577" i="1"/>
  <c r="Q4021" i="1"/>
  <c r="Q4714" i="1"/>
  <c r="Q4394" i="1"/>
  <c r="Q453" i="1"/>
  <c r="Q3112" i="1"/>
  <c r="Q1578" i="1"/>
  <c r="Q2687" i="1"/>
  <c r="Q3866" i="1"/>
  <c r="Q2319" i="1"/>
  <c r="Q1271" i="1"/>
  <c r="Q1120" i="1"/>
  <c r="Q987" i="1"/>
  <c r="Q2935" i="1"/>
  <c r="Q994" i="1"/>
  <c r="Q2641" i="1"/>
  <c r="Q3714" i="1"/>
  <c r="Q4788" i="1"/>
  <c r="Q4757" i="1"/>
  <c r="Q3287" i="1"/>
  <c r="Q2334" i="1"/>
  <c r="Q1860" i="1"/>
  <c r="Q3814" i="1"/>
  <c r="Q3621" i="1"/>
  <c r="Q4342" i="1"/>
  <c r="Q1160" i="1"/>
  <c r="Q1802" i="1"/>
  <c r="Q3543" i="1"/>
  <c r="Q4822" i="1"/>
  <c r="Q2914" i="1"/>
  <c r="Q1024" i="1"/>
  <c r="Q2203" i="1"/>
  <c r="Q4724" i="1"/>
  <c r="Q4536" i="1"/>
  <c r="Q2332" i="1"/>
  <c r="Q2137" i="1"/>
  <c r="Q4055" i="1"/>
  <c r="Q3170" i="1"/>
  <c r="Q1826" i="1"/>
  <c r="Q290" i="1"/>
  <c r="Q4756" i="1"/>
  <c r="Q3992" i="1"/>
  <c r="Q4448" i="1"/>
  <c r="Q4493" i="1"/>
  <c r="Q1791" i="1"/>
  <c r="Q3436" i="1"/>
  <c r="Q4784" i="1"/>
  <c r="Q3843" i="1"/>
  <c r="Q4609" i="1"/>
  <c r="Q4333" i="1"/>
  <c r="Q2126" i="1"/>
  <c r="Q2447" i="1"/>
  <c r="Q4142" i="1"/>
  <c r="Q393" i="1"/>
  <c r="Q25" i="1"/>
  <c r="Q349" i="1"/>
  <c r="Q3031" i="1"/>
  <c r="Q2418" i="1"/>
  <c r="S2418" i="1" s="1"/>
  <c r="Q2746" i="1"/>
  <c r="Q2817" i="1"/>
  <c r="Q4722" i="1"/>
  <c r="Q2783" i="1"/>
  <c r="Q3854" i="1"/>
  <c r="Q1310" i="1"/>
  <c r="Q3545" i="1"/>
  <c r="Q2394" i="1"/>
  <c r="Q639" i="1"/>
  <c r="Q2452" i="1"/>
  <c r="Q155" i="1"/>
  <c r="Q74" i="1"/>
  <c r="Q1104" i="1"/>
  <c r="Q407" i="1"/>
  <c r="Q850" i="1"/>
  <c r="Q2634" i="1"/>
  <c r="Q4052" i="1"/>
  <c r="Q1262" i="1"/>
  <c r="Q1815" i="1"/>
  <c r="Q3705" i="1"/>
  <c r="Q3101" i="1"/>
  <c r="S3101" i="1" s="1"/>
  <c r="Q1314" i="1"/>
  <c r="Q3718" i="1"/>
  <c r="Q671" i="1"/>
  <c r="Q62" i="1"/>
  <c r="Q576" i="1"/>
  <c r="Q4859" i="1"/>
  <c r="Q2919" i="1"/>
  <c r="Q3339" i="1"/>
  <c r="Q4671" i="1"/>
  <c r="Q3652" i="1"/>
  <c r="Q1979" i="1"/>
  <c r="Q4299" i="1"/>
  <c r="Q1246" i="1"/>
  <c r="Q4817" i="1"/>
  <c r="Q4176" i="1"/>
  <c r="Q2956" i="1"/>
  <c r="Q256" i="1"/>
  <c r="Q2199" i="1"/>
  <c r="Q3076" i="1"/>
  <c r="Q1931" i="1"/>
  <c r="Q2813" i="1"/>
  <c r="Q2664" i="1"/>
  <c r="Q812" i="1"/>
  <c r="Q4958" i="1"/>
  <c r="S4958" i="1" s="1"/>
  <c r="Q1582" i="1"/>
  <c r="Q3190" i="1"/>
  <c r="Q3434" i="1"/>
  <c r="Q4654" i="1"/>
  <c r="Q2296" i="1"/>
  <c r="Q4499" i="1"/>
  <c r="Q2300" i="1"/>
  <c r="Q4372" i="1"/>
  <c r="Q75" i="1"/>
  <c r="Q4618" i="1"/>
  <c r="Q4065" i="1"/>
  <c r="Q2661" i="1"/>
  <c r="Q3088" i="1"/>
  <c r="Q1767" i="1"/>
  <c r="Q225" i="1"/>
  <c r="Q145" i="1"/>
  <c r="Q892" i="1"/>
  <c r="Q51" i="1"/>
  <c r="Q2840" i="1"/>
  <c r="Q739" i="1"/>
  <c r="Q1002" i="1"/>
  <c r="Q1121" i="1"/>
  <c r="Q3458" i="1"/>
  <c r="Q1608" i="1"/>
  <c r="Q1248" i="1"/>
  <c r="Q49" i="1"/>
  <c r="Q2601" i="1"/>
  <c r="Q4862" i="1"/>
  <c r="Q3890" i="1"/>
  <c r="Q1373" i="1"/>
  <c r="Q686" i="1"/>
  <c r="Q3397" i="1"/>
  <c r="Q2034" i="1"/>
  <c r="Q4152" i="1"/>
  <c r="Q4317" i="1"/>
  <c r="Q37" i="1"/>
  <c r="Q2353" i="1"/>
  <c r="Q3819" i="1"/>
  <c r="Q1258" i="1"/>
  <c r="Q1299" i="1"/>
  <c r="Q409" i="1"/>
  <c r="Q4472" i="1"/>
  <c r="Q534" i="1"/>
  <c r="Q2395" i="1"/>
  <c r="Q3073" i="1"/>
  <c r="Q4530" i="1"/>
  <c r="Q111" i="1"/>
  <c r="Q2258" i="1"/>
  <c r="S2258" i="1" s="1"/>
  <c r="Q1607" i="1"/>
  <c r="Q4791" i="1"/>
  <c r="Q4459" i="1"/>
  <c r="Q2895" i="1"/>
  <c r="Q3943" i="1"/>
  <c r="Q4823" i="1"/>
  <c r="Q1123" i="1"/>
  <c r="Q4597" i="1"/>
  <c r="Q2455" i="1"/>
  <c r="Q2528" i="1"/>
  <c r="Q737" i="1"/>
  <c r="Q505" i="1"/>
  <c r="Q1178" i="1"/>
  <c r="Q93" i="1"/>
  <c r="Q2948" i="1"/>
  <c r="Q4829" i="1"/>
  <c r="Q3880" i="1"/>
  <c r="Q2038" i="1"/>
  <c r="Q4002" i="1"/>
  <c r="Q4195" i="1"/>
  <c r="Q3940" i="1"/>
  <c r="Q1597" i="1"/>
  <c r="Q4044" i="1"/>
  <c r="Q1457" i="1"/>
  <c r="Q4092" i="1"/>
  <c r="Q3511" i="1"/>
  <c r="Q257" i="1"/>
  <c r="Q824" i="1"/>
  <c r="Q4369" i="1"/>
  <c r="Q1345" i="1"/>
  <c r="Q3421" i="1"/>
  <c r="Q2777" i="1"/>
  <c r="Q964" i="1"/>
  <c r="Q2121" i="1"/>
  <c r="Q486" i="1"/>
  <c r="Q3484" i="1"/>
  <c r="Q4760" i="1"/>
  <c r="Q2043" i="1"/>
  <c r="Q2902" i="1"/>
  <c r="Q1157" i="1"/>
  <c r="Q4546" i="1"/>
  <c r="Q3527" i="1"/>
  <c r="Q2133" i="1"/>
  <c r="Q4644" i="1"/>
  <c r="Q2600" i="1"/>
  <c r="Q3977" i="1"/>
  <c r="Q4782" i="1"/>
  <c r="Q1294" i="1"/>
  <c r="Q2590" i="1"/>
  <c r="Q2036" i="1"/>
  <c r="Q4039" i="1"/>
  <c r="Q511" i="1"/>
  <c r="Q1754" i="1"/>
  <c r="Q2224" i="1"/>
  <c r="Q4814" i="1"/>
  <c r="Q2503" i="1"/>
  <c r="Q3463" i="1"/>
  <c r="Q2206" i="1"/>
  <c r="Q4495" i="1"/>
  <c r="Q4689" i="1"/>
  <c r="Q2932" i="1"/>
  <c r="Q4628" i="1"/>
  <c r="Q3093" i="1"/>
  <c r="Q657" i="1"/>
  <c r="Q1427" i="1"/>
  <c r="Q4575" i="1"/>
  <c r="Q1119" i="1"/>
  <c r="Q4349" i="1"/>
  <c r="Q1584" i="1"/>
  <c r="Q1076" i="1"/>
  <c r="Q4544" i="1"/>
  <c r="Q2861" i="1"/>
  <c r="S2861" i="1" s="1"/>
  <c r="Q693" i="1"/>
  <c r="Q3578" i="1"/>
  <c r="Q3164" i="1"/>
  <c r="Q2583" i="1"/>
  <c r="Q2316" i="1"/>
  <c r="Q2290" i="1"/>
  <c r="Q1461" i="1"/>
  <c r="Q1685" i="1"/>
  <c r="Q2773" i="1"/>
  <c r="Q1850" i="1"/>
  <c r="Q1308" i="1"/>
  <c r="Q3689" i="1"/>
  <c r="Q2072" i="1"/>
  <c r="Q1321" i="1"/>
  <c r="Q3267" i="1"/>
  <c r="Q4887" i="1"/>
  <c r="Q3688" i="1"/>
  <c r="Q1478" i="1"/>
  <c r="Q4586" i="1"/>
  <c r="Q3221" i="1"/>
  <c r="Q3380" i="1"/>
  <c r="Q1786" i="1"/>
  <c r="Q2998" i="1"/>
  <c r="Q83" i="1"/>
  <c r="Q3669" i="1"/>
  <c r="Q1490" i="1"/>
  <c r="Q4350" i="1"/>
  <c r="Q122" i="1"/>
  <c r="Q2236" i="1"/>
  <c r="Q4896" i="1"/>
  <c r="Q2372" i="1"/>
  <c r="Q2346" i="1"/>
  <c r="Q2226" i="1"/>
  <c r="Q4677" i="1"/>
  <c r="Q3855" i="1"/>
  <c r="Q113" i="1"/>
  <c r="S113" i="1" s="1"/>
  <c r="Q2964" i="1"/>
  <c r="Q2088" i="1"/>
  <c r="Q4090" i="1"/>
  <c r="Q1745" i="1"/>
  <c r="Q2891" i="1"/>
  <c r="Q1809" i="1"/>
  <c r="Q846" i="1"/>
  <c r="Q1717" i="1"/>
  <c r="Q704" i="1"/>
  <c r="Q735" i="1"/>
  <c r="Q1049" i="1"/>
  <c r="Q3467" i="1"/>
  <c r="Q1419" i="1"/>
  <c r="Q277" i="1"/>
  <c r="Q382" i="1"/>
  <c r="Q2018" i="1"/>
  <c r="Q4344" i="1"/>
  <c r="Q4490" i="1"/>
  <c r="Q4529" i="1"/>
  <c r="Q3604" i="1"/>
  <c r="Q4458" i="1"/>
  <c r="Q347" i="1"/>
  <c r="Q4867" i="1"/>
  <c r="Q537" i="1"/>
  <c r="Q3143" i="1"/>
  <c r="Q2598" i="1"/>
  <c r="Q573" i="1"/>
  <c r="Q4552" i="1"/>
  <c r="Q1696" i="1"/>
  <c r="Q1806" i="1"/>
  <c r="Q3374" i="1"/>
  <c r="Q319" i="1"/>
  <c r="Q759" i="1"/>
  <c r="Q325" i="1"/>
  <c r="Q3289" i="1"/>
  <c r="Q834" i="1"/>
  <c r="Q3223" i="1"/>
  <c r="Q1197" i="1"/>
  <c r="Q4084" i="1"/>
  <c r="Q2913" i="1"/>
  <c r="Q1395" i="1"/>
  <c r="Q2464" i="1"/>
  <c r="Q3703" i="1"/>
  <c r="Q2963" i="1"/>
  <c r="Q4989" i="1"/>
  <c r="Q1122" i="1"/>
  <c r="Q3276" i="1"/>
  <c r="Q1089" i="1"/>
  <c r="Q3205" i="1"/>
  <c r="Q673" i="1"/>
  <c r="Q3326" i="1"/>
  <c r="Q1136" i="1"/>
  <c r="Q3071" i="1"/>
  <c r="Q2123" i="1"/>
  <c r="Q2338" i="1"/>
  <c r="Q818" i="1"/>
  <c r="Q2374" i="1"/>
  <c r="Q506" i="1"/>
  <c r="Q848" i="1"/>
  <c r="Q2152" i="1"/>
  <c r="Q4674" i="1"/>
  <c r="Q2662" i="1"/>
  <c r="Q1124" i="1"/>
  <c r="Q2732" i="1"/>
  <c r="Q2912" i="1"/>
  <c r="Q3026" i="1"/>
  <c r="Q333" i="1"/>
  <c r="Q3998" i="1"/>
  <c r="Q4348" i="1"/>
  <c r="Q4650" i="1"/>
  <c r="Q3862" i="1"/>
  <c r="Q2247" i="1"/>
  <c r="Q540" i="1"/>
  <c r="Q2909" i="1"/>
  <c r="Q2172" i="1"/>
  <c r="Q4064" i="1"/>
  <c r="Q4318" i="1"/>
  <c r="Q3774" i="1"/>
  <c r="Q995" i="1"/>
  <c r="Q3801" i="1"/>
  <c r="Q4374" i="1"/>
  <c r="Q3881" i="1"/>
  <c r="Q4114" i="1"/>
  <c r="Q4419" i="1"/>
  <c r="Q4183" i="1"/>
  <c r="Q4857" i="1"/>
  <c r="Q3274" i="1"/>
  <c r="Q2955" i="1"/>
  <c r="Q4033" i="1"/>
  <c r="Q4716" i="1"/>
  <c r="Q1493" i="1"/>
  <c r="Q1557" i="1"/>
  <c r="Q2408" i="1"/>
  <c r="Q4640" i="1"/>
  <c r="Q590" i="1"/>
  <c r="Q1236" i="1"/>
  <c r="Q1525" i="1"/>
  <c r="Q3820" i="1"/>
  <c r="Q2118" i="1"/>
  <c r="Q4145" i="1"/>
  <c r="Q1195" i="1"/>
  <c r="Q2811" i="1"/>
  <c r="Q4181" i="1"/>
  <c r="Q3418" i="1"/>
  <c r="Q170" i="1"/>
  <c r="Q2429" i="1"/>
  <c r="Q303" i="1"/>
  <c r="Q406" i="1"/>
  <c r="Q2007" i="1"/>
  <c r="Q4229" i="1"/>
  <c r="Q4383" i="1"/>
  <c r="Q3580" i="1"/>
  <c r="Q3231" i="1"/>
  <c r="Q4478" i="1"/>
  <c r="Q799" i="1"/>
  <c r="Q2663" i="1"/>
  <c r="Q291" i="1"/>
  <c r="Q2343" i="1"/>
  <c r="Q1651" i="1"/>
  <c r="Q3248" i="1"/>
  <c r="S3248" i="1" s="1"/>
  <c r="Q3953" i="1"/>
  <c r="Q4231" i="1"/>
  <c r="Q218" i="1"/>
  <c r="Q624" i="1"/>
  <c r="Q676" i="1"/>
  <c r="Q1292" i="1"/>
  <c r="Q2518" i="1"/>
  <c r="Q4198" i="1"/>
  <c r="Q1268" i="1"/>
  <c r="Q2585" i="1"/>
  <c r="Q2012" i="1"/>
  <c r="Q1150" i="1"/>
  <c r="Q3309" i="1"/>
  <c r="Q3609" i="1"/>
  <c r="Q2312" i="1"/>
  <c r="Q2657" i="1"/>
  <c r="Q1919" i="1"/>
  <c r="Q1835" i="1"/>
  <c r="Q4941" i="1"/>
  <c r="Q1565" i="1"/>
  <c r="Q4652" i="1"/>
  <c r="Q2717" i="1"/>
  <c r="Q2307" i="1"/>
  <c r="Q3084" i="1"/>
  <c r="Q392" i="1"/>
  <c r="Q4746" i="1"/>
  <c r="Q4918" i="1"/>
  <c r="Q958" i="1"/>
  <c r="Q2759" i="1"/>
  <c r="Q2879" i="1"/>
  <c r="Q632" i="1"/>
  <c r="Q1377" i="1"/>
  <c r="Q984" i="1"/>
  <c r="Q2994" i="1"/>
  <c r="Q733" i="1"/>
  <c r="Q1227" i="1"/>
  <c r="S1227" i="1" s="1"/>
  <c r="Q4409" i="1"/>
  <c r="Q717" i="1"/>
  <c r="Q4118" i="1"/>
  <c r="Q3312" i="1"/>
  <c r="Q2232" i="1"/>
  <c r="Q3787" i="1"/>
  <c r="Q4734" i="1"/>
  <c r="Q945" i="1"/>
  <c r="Q2413" i="1"/>
  <c r="Q2466" i="1"/>
  <c r="Q2704" i="1"/>
  <c r="Q925" i="1"/>
  <c r="Q4508" i="1"/>
  <c r="Q2837" i="1"/>
  <c r="Q1639" i="1"/>
  <c r="Q1149" i="1"/>
  <c r="Q92" i="1"/>
  <c r="Q4255" i="1"/>
  <c r="Q1438" i="1"/>
  <c r="Q1175" i="1"/>
  <c r="Q4059" i="1"/>
  <c r="Q4061" i="1"/>
  <c r="Q767" i="1"/>
  <c r="Q4569" i="1"/>
  <c r="Q2575" i="1"/>
  <c r="Q1039" i="1"/>
  <c r="Q2074" i="1"/>
  <c r="Q3716" i="1"/>
  <c r="Q1189" i="1"/>
  <c r="Q2355" i="1"/>
  <c r="Q2498" i="1"/>
  <c r="Q4160" i="1"/>
  <c r="Q548" i="1"/>
  <c r="Q1625" i="1"/>
  <c r="Q4755" i="1"/>
  <c r="Q2348" i="1"/>
  <c r="S2348" i="1" s="1"/>
  <c r="Q4968" i="1"/>
  <c r="Q3206" i="1"/>
  <c r="Q4329" i="1"/>
  <c r="Q1567" i="1"/>
  <c r="Q4378" i="1"/>
  <c r="Q2655" i="1"/>
  <c r="Q341" i="1"/>
  <c r="Q4444" i="1"/>
  <c r="Q3028" i="1"/>
  <c r="Q1526" i="1"/>
  <c r="Q940" i="1"/>
  <c r="Q825" i="1"/>
  <c r="Q129" i="1"/>
  <c r="Q3166" i="1"/>
  <c r="Q2697" i="1"/>
  <c r="Q2441" i="1"/>
  <c r="Q3137" i="1"/>
  <c r="Q712" i="1"/>
  <c r="Q1728" i="1"/>
  <c r="Q2500" i="1"/>
  <c r="Q3923" i="1"/>
  <c r="Q1382" i="1"/>
  <c r="Q2183" i="1"/>
  <c r="Q4202" i="1"/>
  <c r="Q1827" i="1"/>
  <c r="Q3008" i="1"/>
  <c r="Q2863" i="1"/>
  <c r="Q4580" i="1"/>
  <c r="Q1744" i="1"/>
  <c r="Q2354" i="1"/>
  <c r="Q2474" i="1"/>
  <c r="Q2604" i="1"/>
  <c r="Q3224" i="1"/>
  <c r="Q373" i="1"/>
  <c r="Q4001" i="1"/>
  <c r="Q4702" i="1"/>
  <c r="Q4127" i="1"/>
  <c r="Q2820" i="1"/>
  <c r="Q989" i="1"/>
  <c r="Q2992" i="1"/>
  <c r="Q1272" i="1"/>
  <c r="Q2222" i="1"/>
  <c r="Q280" i="1"/>
  <c r="Q1131" i="1"/>
  <c r="Q1241" i="1"/>
  <c r="Q4138" i="1"/>
  <c r="Q2656" i="1"/>
  <c r="Q3509" i="1"/>
  <c r="Q101" i="1"/>
  <c r="Q637" i="1"/>
  <c r="Q4482" i="1"/>
  <c r="Q3929" i="1"/>
  <c r="Q2111" i="1"/>
  <c r="Q4843" i="1"/>
  <c r="Q2870" i="1"/>
  <c r="Q498" i="1"/>
  <c r="Q4778" i="1"/>
  <c r="Q3005" i="1"/>
  <c r="Q228" i="1"/>
  <c r="Q629" i="1"/>
  <c r="Q3135" i="1"/>
  <c r="Q591" i="1"/>
  <c r="Q1313" i="1"/>
  <c r="Q4761" i="1"/>
  <c r="Q993" i="1"/>
  <c r="Q3225" i="1"/>
  <c r="Q4485" i="1"/>
  <c r="Q278" i="1"/>
  <c r="Q1680" i="1"/>
  <c r="Q2940" i="1"/>
  <c r="Q1233" i="1"/>
  <c r="Q910" i="1"/>
  <c r="Q2723" i="1"/>
  <c r="Q3856" i="1"/>
  <c r="Q3697" i="1"/>
  <c r="Q1638" i="1"/>
  <c r="Q1590" i="1"/>
  <c r="Q1955" i="1"/>
  <c r="Q1186" i="1"/>
  <c r="Q465" i="1"/>
  <c r="Q3832" i="1"/>
  <c r="Q3725" i="1"/>
  <c r="Q1770" i="1"/>
  <c r="Q968" i="1"/>
  <c r="Q2404" i="1"/>
  <c r="Q941" i="1"/>
  <c r="Q1343" i="1"/>
  <c r="Q4071" i="1"/>
  <c r="Q4171" i="1"/>
  <c r="Q3045" i="1"/>
  <c r="Q2071" i="1"/>
  <c r="Q3522" i="1"/>
  <c r="Q2377" i="1"/>
  <c r="Q1145" i="1"/>
  <c r="Q2928" i="1"/>
  <c r="Q2789" i="1"/>
  <c r="Q4953" i="1"/>
  <c r="Q2995" i="1"/>
  <c r="Q2432" i="1"/>
  <c r="Q2473" i="1"/>
  <c r="Q3858" i="1"/>
  <c r="Q3056" i="1"/>
  <c r="Q3539" i="1"/>
  <c r="Q4047" i="1"/>
  <c r="Q3749" i="1"/>
  <c r="Q1337" i="1"/>
  <c r="Q1658" i="1"/>
  <c r="Q572" i="1"/>
  <c r="Q4996" i="1"/>
  <c r="Q1081" i="1"/>
  <c r="Q2405" i="1"/>
  <c r="Q1681" i="1"/>
  <c r="Q3813" i="1"/>
  <c r="Q4144" i="1"/>
  <c r="Q2011" i="1"/>
  <c r="Q1965" i="1"/>
  <c r="Q2576" i="1"/>
  <c r="Q2812" i="1"/>
  <c r="Q2062" i="1"/>
  <c r="Q1117" i="1"/>
  <c r="Q4803" i="1"/>
  <c r="Q2915" i="1"/>
  <c r="Q4302" i="1"/>
  <c r="Q730" i="1"/>
  <c r="Q1739" i="1"/>
  <c r="Q3754" i="1"/>
  <c r="Q1781" i="1"/>
  <c r="Q3420" i="1"/>
  <c r="Q4612" i="1"/>
  <c r="Q4538" i="1"/>
  <c r="Q167" i="1"/>
  <c r="Q178" i="1"/>
  <c r="Q3402" i="1"/>
  <c r="Q4625" i="1"/>
  <c r="Q2522" i="1"/>
  <c r="Q4892" i="1"/>
  <c r="Q2069" i="1"/>
  <c r="Q2978" i="1"/>
  <c r="Q783" i="1"/>
  <c r="Q1409" i="1"/>
  <c r="Q3125" i="1"/>
  <c r="Q2322" i="1"/>
  <c r="Q865" i="1"/>
  <c r="Q4269" i="1"/>
  <c r="Q3803" i="1"/>
  <c r="Q4774" i="1"/>
  <c r="Q870" i="1"/>
  <c r="Q4920" i="1"/>
  <c r="Q2836" i="1"/>
  <c r="Q1889" i="1"/>
  <c r="Q2254" i="1"/>
  <c r="Q588" i="1"/>
  <c r="Q1911" i="1"/>
  <c r="Q3510" i="1"/>
  <c r="Q3657" i="1"/>
  <c r="Q3124" i="1"/>
  <c r="Q553" i="1"/>
  <c r="Q4711" i="1"/>
  <c r="Q788" i="1"/>
  <c r="Q2147" i="1"/>
  <c r="Q1172" i="1"/>
  <c r="Q924" i="1"/>
  <c r="Q327" i="1"/>
  <c r="Q3690" i="1"/>
  <c r="Q1619" i="1"/>
  <c r="Q4549" i="1"/>
  <c r="Q3095" i="1"/>
  <c r="Q4585" i="1"/>
  <c r="Q3515" i="1"/>
  <c r="Q1944" i="1"/>
  <c r="Q956" i="1"/>
  <c r="Q3955" i="1"/>
  <c r="Q641" i="1"/>
  <c r="Q1037" i="1"/>
  <c r="Q2765" i="1"/>
  <c r="Q3786" i="1"/>
  <c r="Q2770" i="1"/>
  <c r="Q2989" i="1"/>
  <c r="Q2420" i="1"/>
  <c r="Q1201" i="1"/>
  <c r="Q1278" i="1"/>
  <c r="Q3424" i="1"/>
  <c r="Q4161" i="1"/>
  <c r="Q210" i="1"/>
  <c r="Q951" i="1"/>
  <c r="Q2675" i="1"/>
  <c r="Q1093" i="1"/>
  <c r="Q3789" i="1"/>
  <c r="Q1906" i="1"/>
  <c r="Q3217" i="1"/>
  <c r="Q4320" i="1"/>
  <c r="Q1319" i="1"/>
  <c r="Q757" i="1"/>
  <c r="Q2774" i="1"/>
  <c r="Q2048" i="1"/>
  <c r="Q617" i="1"/>
  <c r="Q2706" i="1"/>
  <c r="Q1810" i="1"/>
  <c r="Q4437" i="1"/>
  <c r="Q1516" i="1"/>
  <c r="Q4873" i="1"/>
  <c r="Q1570" i="1"/>
  <c r="Q1402" i="1"/>
  <c r="Q264" i="1"/>
  <c r="Q521" i="1"/>
  <c r="Q4866" i="1"/>
  <c r="Q480" i="1"/>
  <c r="Q3132" i="1"/>
  <c r="Q4860" i="1"/>
  <c r="Q4916" i="1"/>
  <c r="Q727" i="1"/>
  <c r="Q1156" i="1"/>
  <c r="Q678" i="1"/>
  <c r="Q397" i="1"/>
  <c r="Q3145" i="1"/>
  <c r="Q1084" i="1"/>
  <c r="Q3521" i="1"/>
  <c r="Q3712" i="1"/>
  <c r="Q2213" i="1"/>
  <c r="S2213" i="1" s="1"/>
  <c r="Q1912" i="1"/>
  <c r="Q4079" i="1"/>
  <c r="Q2398" i="1"/>
  <c r="Q104" i="1"/>
  <c r="Q1914" i="1"/>
  <c r="Q3341" i="1"/>
  <c r="Q777" i="1"/>
  <c r="Q4026" i="1"/>
  <c r="Q535" i="1"/>
  <c r="Q2569" i="1"/>
  <c r="Q305" i="1"/>
  <c r="Q389" i="1"/>
  <c r="Q2289" i="1"/>
  <c r="Q4634" i="1"/>
  <c r="Q1165" i="1"/>
  <c r="Q36" i="1"/>
  <c r="Q3519" i="1"/>
  <c r="Q2758" i="1"/>
  <c r="Q891" i="1"/>
  <c r="Q4990" i="1"/>
  <c r="Q3513" i="1"/>
  <c r="Q3560" i="1"/>
  <c r="Q322" i="1"/>
  <c r="Q484" i="1"/>
  <c r="S484" i="1" s="1"/>
  <c r="Q140" i="1"/>
  <c r="Q719" i="1"/>
  <c r="Q2083" i="1"/>
  <c r="Q1950" i="1"/>
  <c r="Q4607" i="1"/>
  <c r="Q916" i="1"/>
  <c r="Q4188" i="1"/>
  <c r="Q708" i="1"/>
  <c r="Q3432" i="1"/>
  <c r="Q2969" i="1"/>
  <c r="Q2475" i="1"/>
  <c r="Q2042" i="1"/>
  <c r="Q839" i="1"/>
  <c r="Q4875" i="1"/>
  <c r="Q1113" i="1"/>
  <c r="Q3044" i="1"/>
  <c r="Q2801" i="1"/>
  <c r="Q1328" i="1"/>
  <c r="Q3771" i="1"/>
  <c r="Q4449" i="1"/>
  <c r="Q1875" i="1"/>
  <c r="Q1795" i="1"/>
  <c r="Q1883" i="1"/>
  <c r="Q4279" i="1"/>
  <c r="Q2270" i="1"/>
  <c r="Q1383" i="1"/>
  <c r="Q4662" i="1"/>
  <c r="Q3105" i="1"/>
  <c r="Q1901" i="1"/>
  <c r="Q2356" i="1"/>
  <c r="Q3863" i="1"/>
  <c r="Q2805" i="1"/>
  <c r="Q90" i="1"/>
  <c r="S90" i="1" s="1"/>
  <c r="Q4289" i="1"/>
  <c r="Q3860" i="1"/>
  <c r="Q952" i="1"/>
  <c r="Q648" i="1"/>
  <c r="Q1380" i="1"/>
  <c r="Q3106" i="1"/>
  <c r="Q3917" i="1"/>
  <c r="Q4780" i="1"/>
  <c r="Q1834" i="1"/>
  <c r="Q1501" i="1"/>
  <c r="Q1481" i="1"/>
  <c r="Q619" i="1"/>
  <c r="Q219" i="1"/>
  <c r="Q2235" i="1"/>
  <c r="Q1216" i="1"/>
  <c r="S1216" i="1" s="1"/>
  <c r="Q353" i="1"/>
  <c r="Q29" i="1"/>
  <c r="Q2538" i="1"/>
  <c r="Q1134" i="1"/>
  <c r="Q4436" i="1"/>
  <c r="Q1601" i="1"/>
  <c r="Q3678" i="1"/>
  <c r="Q3541" i="1"/>
  <c r="Q296" i="1"/>
  <c r="Q622" i="1"/>
  <c r="Q2828" i="1"/>
  <c r="Q2285" i="1"/>
  <c r="Q797" i="1"/>
  <c r="Q1480" i="1"/>
  <c r="Q2606" i="1"/>
  <c r="Q4414" i="1"/>
  <c r="Q2241" i="1"/>
  <c r="Q1672" i="1"/>
  <c r="Q3474" i="1"/>
  <c r="Q2767" i="1"/>
  <c r="Q1954" i="1"/>
  <c r="Q328" i="1"/>
  <c r="Q677" i="1"/>
  <c r="Q4801" i="1"/>
  <c r="Q3322" i="1"/>
  <c r="Q88" i="1"/>
  <c r="Q2699" i="1"/>
  <c r="Q2903" i="1"/>
  <c r="Q3579" i="1"/>
  <c r="Q4421" i="1"/>
  <c r="Q1538" i="1"/>
  <c r="Q4088" i="1"/>
  <c r="Q365" i="1"/>
  <c r="Q2933" i="1"/>
  <c r="Q3296" i="1"/>
  <c r="Q4237" i="1"/>
  <c r="Q2170" i="1"/>
  <c r="Q1978" i="1"/>
  <c r="Q2109" i="1"/>
  <c r="Q1182" i="1"/>
  <c r="Q2015" i="1"/>
  <c r="Q1587" i="1"/>
  <c r="Q442" i="1"/>
  <c r="Q725" i="1"/>
  <c r="Q4094" i="1"/>
  <c r="Q1881" i="1"/>
  <c r="Q2636" i="1"/>
  <c r="Q2496" i="1"/>
  <c r="Q2829" i="1"/>
  <c r="Q4205" i="1"/>
  <c r="Q726" i="1"/>
  <c r="Q4335" i="1"/>
  <c r="Q48" i="1"/>
  <c r="Q1366" i="1"/>
  <c r="Q716" i="1"/>
  <c r="Q260" i="1"/>
  <c r="Q4519" i="1"/>
  <c r="Q1069" i="1"/>
  <c r="Q1001" i="1"/>
  <c r="Q4189" i="1"/>
  <c r="Q3883" i="1"/>
  <c r="Q1702" i="1"/>
  <c r="Q3043" i="1"/>
  <c r="Q3486" i="1"/>
  <c r="Q592" i="1"/>
  <c r="Q4286" i="1"/>
  <c r="Q4475" i="1"/>
  <c r="Q3610" i="1"/>
  <c r="Q2839" i="1"/>
  <c r="Q4211" i="1"/>
  <c r="Q2341" i="1"/>
  <c r="Q4153" i="1"/>
  <c r="S4153" i="1" s="1"/>
  <c r="Q1230" i="1"/>
  <c r="Q804" i="1"/>
  <c r="Q3852" i="1"/>
  <c r="Q3944" i="1"/>
  <c r="Q2215" i="1"/>
  <c r="Q3696" i="1"/>
  <c r="Q4210" i="1"/>
  <c r="Q3851" i="1"/>
  <c r="Q4140" i="1"/>
  <c r="Q4557" i="1"/>
  <c r="Q3979" i="1"/>
  <c r="Q1890" i="1"/>
  <c r="Q3889" i="1"/>
  <c r="Q4555" i="1"/>
  <c r="Q284" i="1"/>
  <c r="Q1475" i="1"/>
  <c r="Q138" i="1"/>
  <c r="Q3538" i="1"/>
  <c r="Q114" i="1"/>
  <c r="Q4185" i="1"/>
  <c r="Q4387" i="1"/>
  <c r="Q1225" i="1"/>
  <c r="Q2970" i="1"/>
  <c r="Q4751" i="1"/>
  <c r="S4751" i="1" s="1"/>
  <c r="Q4532" i="1"/>
  <c r="Q936" i="1"/>
  <c r="Q3920" i="1"/>
  <c r="Q1804" i="1"/>
  <c r="Q2041" i="1"/>
  <c r="Q3950" i="1"/>
  <c r="Q3382" i="1"/>
  <c r="Q223" i="1"/>
  <c r="Q562" i="1"/>
  <c r="Q1370" i="1"/>
  <c r="Q431" i="1"/>
  <c r="Q4224" i="1"/>
  <c r="Q4568" i="1"/>
  <c r="Q4035" i="1"/>
  <c r="Q4707" i="1"/>
  <c r="Q1562" i="1"/>
  <c r="Q3614" i="1"/>
  <c r="Q4241" i="1"/>
  <c r="Q3222" i="1"/>
  <c r="Q4067" i="1"/>
  <c r="Q4619" i="1"/>
  <c r="Q2449" i="1"/>
  <c r="Q26" i="1"/>
  <c r="Q3810" i="1"/>
  <c r="S3810" i="1" s="1"/>
  <c r="Q1953" i="1"/>
  <c r="Q4617" i="1"/>
  <c r="Q1055" i="1"/>
  <c r="Q3246" i="1"/>
  <c r="Q3426" i="1"/>
  <c r="Q4030" i="1"/>
  <c r="Q1017" i="1"/>
  <c r="Q3048" i="1"/>
  <c r="Q4577" i="1"/>
  <c r="Q2986" i="1"/>
  <c r="Q2352" i="1"/>
  <c r="Q4322" i="1"/>
  <c r="Q1563" i="1"/>
  <c r="Q3360" i="1"/>
  <c r="Q2588" i="1"/>
  <c r="Q1645" i="1"/>
  <c r="Q1196" i="1"/>
  <c r="Q1237" i="1"/>
  <c r="Q1489" i="1"/>
  <c r="Q2676" i="1"/>
  <c r="Q3726" i="1"/>
  <c r="Q1515" i="1"/>
  <c r="Q3298" i="1"/>
  <c r="Q343" i="1"/>
  <c r="S343" i="1" s="1"/>
  <c r="Q2718" i="1"/>
  <c r="Q3331" i="1"/>
  <c r="Q551" i="1"/>
  <c r="Q404" i="1"/>
  <c r="Q2831" i="1"/>
  <c r="Q1655" i="1"/>
  <c r="Q4951" i="1"/>
  <c r="Q2872" i="1"/>
  <c r="Q4872" i="1"/>
  <c r="Q2669" i="1"/>
  <c r="Q4559" i="1"/>
  <c r="Q715" i="1"/>
  <c r="Q4691" i="1"/>
  <c r="Q18" i="1"/>
  <c r="Q445" i="1"/>
  <c r="Q4263" i="1"/>
  <c r="Q1192" i="1"/>
  <c r="Q4594" i="1"/>
  <c r="Q386" i="1"/>
  <c r="Q1085" i="1"/>
  <c r="Q3235" i="1"/>
  <c r="Q1342" i="1"/>
  <c r="Q2365" i="1"/>
  <c r="Q3067" i="1"/>
  <c r="S3067" i="1" s="1"/>
  <c r="Q1009" i="1"/>
  <c r="Q98" i="1"/>
  <c r="Q4193" i="1"/>
  <c r="Q2242" i="1"/>
  <c r="Q1989" i="1"/>
  <c r="Q2997" i="1"/>
  <c r="Q4874" i="1"/>
  <c r="Q3664" i="1"/>
  <c r="Q1921" i="1"/>
  <c r="Q27" i="1"/>
  <c r="Q4389" i="1"/>
  <c r="Q2219" i="1"/>
  <c r="Q1038" i="1"/>
  <c r="Q2063" i="1"/>
  <c r="Q1559" i="1"/>
  <c r="Q4428" i="1"/>
  <c r="Q205" i="1"/>
  <c r="Q4217" i="1"/>
  <c r="Q2278" i="1"/>
  <c r="Q1927" i="1"/>
  <c r="Q1973" i="1"/>
  <c r="Q3229" i="1"/>
  <c r="Q4984" i="1"/>
  <c r="Q1249" i="1"/>
  <c r="S1249" i="1" s="1"/>
  <c r="Q1514" i="1"/>
  <c r="Q4914" i="1"/>
  <c r="Q1283" i="1"/>
  <c r="Q3413" i="1"/>
  <c r="Q428" i="1"/>
  <c r="Q2175" i="1"/>
  <c r="Q2910" i="1"/>
  <c r="Q78" i="1"/>
  <c r="Q1340" i="1"/>
  <c r="Q1333" i="1"/>
  <c r="Q4845" i="1"/>
  <c r="Q3216" i="1"/>
  <c r="Q4622" i="1"/>
  <c r="Q3710" i="1"/>
  <c r="Q1865" i="1"/>
  <c r="Q2775" i="1"/>
  <c r="Q2244" i="1"/>
  <c r="Q116" i="1"/>
  <c r="Q1851" i="1"/>
  <c r="Q1309" i="1"/>
  <c r="Q4169" i="1"/>
  <c r="Q3337" i="1"/>
  <c r="Q3370" i="1"/>
  <c r="Q634" i="1"/>
  <c r="S634" i="1" s="1"/>
  <c r="Q3949" i="1"/>
  <c r="Q1242" i="1"/>
  <c r="Q3042" i="1"/>
  <c r="Q2859" i="1"/>
  <c r="Q1566" i="1"/>
  <c r="Q1413" i="1"/>
  <c r="Q4965" i="1"/>
  <c r="Q1074" i="1"/>
  <c r="Q3130" i="1"/>
  <c r="Q1867" i="1"/>
  <c r="Q457" i="1"/>
  <c r="Q4497" i="1"/>
  <c r="Q292" i="1"/>
  <c r="Q3416" i="1"/>
  <c r="Q2284" i="1"/>
  <c r="Q3385" i="1"/>
  <c r="Q10" i="1"/>
  <c r="Q3083" i="1"/>
  <c r="Q1968" i="1"/>
  <c r="Q2618" i="1"/>
  <c r="Q3176" i="1"/>
  <c r="Q889" i="1"/>
  <c r="Q2519" i="1"/>
  <c r="Q2040" i="1"/>
  <c r="S2040" i="1" s="1"/>
  <c r="Q929" i="1"/>
  <c r="Q949" i="1"/>
  <c r="Q2301" i="1"/>
  <c r="Q4380" i="1"/>
  <c r="Q4879" i="1"/>
  <c r="Q1200" i="1"/>
  <c r="Q1963" i="1"/>
  <c r="Q1005" i="1"/>
  <c r="Q4762" i="1"/>
  <c r="Q4004" i="1"/>
  <c r="Q4422" i="1"/>
  <c r="Q3182" i="1"/>
  <c r="Q2231" i="1"/>
  <c r="Q1086" i="1"/>
  <c r="Q909" i="1"/>
  <c r="Q3306" i="1"/>
  <c r="Q3684" i="1"/>
  <c r="Q4804" i="1"/>
  <c r="Q4128" i="1"/>
  <c r="Q2977" i="1"/>
  <c r="Q4501" i="1"/>
  <c r="Q4583" i="1"/>
  <c r="Q3988" i="1"/>
  <c r="Q4182" i="1"/>
  <c r="S4182" i="1" s="1"/>
  <c r="Q2439" i="1"/>
  <c r="Q3435" i="1"/>
  <c r="Q4197" i="1"/>
  <c r="Q3503" i="1"/>
  <c r="Q3107" i="1"/>
  <c r="Q4403" i="1"/>
  <c r="Q2458" i="1"/>
  <c r="Q3633" i="1"/>
  <c r="Q299" i="1"/>
  <c r="Q2045" i="1"/>
  <c r="Q3747" i="1"/>
  <c r="Q4749" i="1"/>
  <c r="Q1050" i="1"/>
  <c r="Q245" i="1"/>
  <c r="Q182" i="1"/>
  <c r="Q1844" i="1"/>
  <c r="Q4815" i="1"/>
  <c r="Q2530" i="1"/>
  <c r="Q3499" i="1"/>
  <c r="Q4681" i="1"/>
  <c r="Q3437" i="1"/>
  <c r="Q2266" i="1"/>
  <c r="Q4032" i="1"/>
  <c r="Q531" i="1"/>
  <c r="Q4392" i="1"/>
  <c r="Q4050" i="1"/>
  <c r="Q1167" i="1"/>
  <c r="Q1267" i="1"/>
  <c r="Q4024" i="1"/>
  <c r="Q2453" i="1"/>
  <c r="Q4294" i="1"/>
  <c r="Q1503" i="1"/>
  <c r="Q4162" i="1"/>
  <c r="Q1431" i="1"/>
  <c r="Q4426" i="1"/>
  <c r="Q234" i="1"/>
  <c r="Q1420" i="1"/>
  <c r="Q4824" i="1"/>
  <c r="Q3185" i="1"/>
  <c r="Q773" i="1"/>
  <c r="Q1905" i="1"/>
  <c r="Q4994" i="1"/>
  <c r="Q339" i="1"/>
  <c r="Q1097" i="1"/>
  <c r="Q128" i="1"/>
  <c r="Q4385" i="1"/>
  <c r="Q467" i="1"/>
  <c r="Q4528" i="1"/>
  <c r="Q3465" i="1"/>
  <c r="Q95" i="1"/>
  <c r="Q4831" i="1"/>
  <c r="Q776" i="1"/>
  <c r="Q4720" i="1"/>
  <c r="Q2460" i="1"/>
  <c r="Q3252" i="1"/>
  <c r="Q1870" i="1"/>
  <c r="Q636" i="1"/>
  <c r="Q4768" i="1"/>
  <c r="Q3167" i="1"/>
  <c r="Q4521" i="1"/>
  <c r="Q3919" i="1"/>
  <c r="Q4420" i="1"/>
  <c r="Q973" i="1"/>
  <c r="Q2110" i="1"/>
  <c r="Q3256" i="1"/>
  <c r="Q2075" i="1"/>
  <c r="Q2459" i="1"/>
  <c r="Q1045" i="1"/>
  <c r="Q4651" i="1"/>
  <c r="Q3628" i="1"/>
  <c r="Q1245" i="1"/>
  <c r="Q3257" i="1"/>
  <c r="Q3299" i="1"/>
  <c r="Q3313" i="1"/>
  <c r="Q1554" i="1"/>
  <c r="Q4399" i="1"/>
  <c r="Q2112" i="1"/>
  <c r="Q3959" i="1"/>
  <c r="Q4201" i="1"/>
  <c r="Q4883" i="1"/>
  <c r="Q4943" i="1"/>
  <c r="Q2440" i="1"/>
  <c r="Q3249" i="1"/>
  <c r="Q2711" i="1"/>
  <c r="Q3393" i="1"/>
  <c r="Q2678" i="1"/>
  <c r="Q3830" i="1"/>
  <c r="Q3332" i="1"/>
  <c r="Q2190" i="1"/>
  <c r="Q1707" i="1"/>
  <c r="Q2342" i="1"/>
  <c r="Q2603" i="1"/>
  <c r="Q243" i="1"/>
  <c r="Q1859" i="1"/>
  <c r="Q2344" i="1"/>
  <c r="Q3344" i="1"/>
  <c r="Q2900" i="1"/>
  <c r="Q2517" i="1"/>
  <c r="Q3598" i="1"/>
  <c r="Q610" i="1"/>
  <c r="Q4117" i="1"/>
  <c r="Q4600" i="1"/>
  <c r="Q4070" i="1"/>
  <c r="Q4375" i="1"/>
  <c r="Q4095" i="1"/>
  <c r="Q1137" i="1"/>
  <c r="Q833" i="1"/>
  <c r="Q546" i="1"/>
  <c r="Q3033" i="1"/>
  <c r="Q1985" i="1"/>
  <c r="Q1100" i="1"/>
  <c r="Q3373" i="1"/>
  <c r="Q4642" i="1"/>
  <c r="Q410" i="1"/>
  <c r="Q1485" i="1"/>
  <c r="Q3931" i="1"/>
  <c r="Q293" i="1"/>
  <c r="Q950" i="1"/>
  <c r="Q1553" i="1"/>
  <c r="Q4809" i="1"/>
  <c r="Q4912" i="1"/>
  <c r="Q4997" i="1"/>
  <c r="Q4254" i="1"/>
  <c r="Q981" i="1"/>
  <c r="Q1848" i="1"/>
  <c r="Q3695" i="1"/>
  <c r="Q4363" i="1"/>
  <c r="Q2677" i="1"/>
  <c r="Q4977" i="1"/>
  <c r="Q430" i="1"/>
  <c r="Q1837" i="1"/>
  <c r="Q3954" i="1"/>
  <c r="Q3727" i="1"/>
  <c r="Q4699" i="1"/>
  <c r="Q2875" i="1"/>
  <c r="Q1703" i="1"/>
  <c r="Q2535" i="1"/>
  <c r="Q361" i="1"/>
  <c r="Q3993" i="1"/>
  <c r="Q2800" i="1"/>
  <c r="Q1821" i="1"/>
  <c r="Q3295" i="1"/>
  <c r="Q3090" i="1"/>
  <c r="Q207" i="1"/>
  <c r="Q1070" i="1"/>
  <c r="Q4303" i="1"/>
  <c r="Q3738" i="1"/>
  <c r="Q688" i="1"/>
  <c r="Q4888" i="1"/>
  <c r="Q3662" i="1"/>
  <c r="Q2098" i="1"/>
  <c r="Q195" i="1"/>
  <c r="Q3466" i="1"/>
  <c r="Q1492" i="1"/>
  <c r="Q3053" i="1"/>
  <c r="Q314" i="1"/>
  <c r="Q3721" i="1"/>
  <c r="Q3951" i="1"/>
  <c r="Q1519" i="1"/>
  <c r="Q561" i="1"/>
  <c r="Q19" i="1"/>
  <c r="Q2993" i="1"/>
  <c r="Q1334" i="1"/>
  <c r="Q1743" i="1"/>
  <c r="Q4194" i="1"/>
  <c r="Q4805" i="1"/>
  <c r="Q880" i="1"/>
  <c r="Q4970" i="1"/>
  <c r="Q3994" i="1"/>
  <c r="Q4573" i="1"/>
  <c r="Q838" i="1"/>
  <c r="Q3126" i="1"/>
  <c r="Q1273" i="1"/>
  <c r="Q3175" i="1"/>
  <c r="Q4101" i="1"/>
  <c r="Q2084" i="1"/>
  <c r="Q1549" i="1"/>
  <c r="Q4316" i="1"/>
  <c r="Q1722" i="1"/>
  <c r="Q3169" i="1"/>
  <c r="Q64" i="1"/>
  <c r="Q285" i="1"/>
  <c r="Q1181" i="1"/>
  <c r="Q4613" i="1"/>
  <c r="Q3212" i="1"/>
  <c r="Q1103" i="1"/>
  <c r="Q550" i="1"/>
  <c r="Q2200" i="1"/>
  <c r="Q3477" i="1"/>
  <c r="Q3061" i="1"/>
  <c r="Q4930" i="1"/>
  <c r="Q2329" i="1"/>
  <c r="Q4346" i="1"/>
  <c r="Q2646" i="1"/>
  <c r="Q2139" i="1"/>
  <c r="Q3103" i="1"/>
  <c r="Q1161" i="1"/>
  <c r="Q3211" i="1"/>
  <c r="Q1148" i="1"/>
  <c r="Q1676" i="1"/>
  <c r="Q2058" i="1"/>
  <c r="P3872" i="1"/>
  <c r="P3219" i="1"/>
  <c r="P4308" i="1"/>
  <c r="P2898" i="1"/>
  <c r="P2929" i="1"/>
  <c r="P3602" i="1"/>
  <c r="P3895" i="1"/>
  <c r="P3693" i="1"/>
  <c r="P2824" i="1"/>
  <c r="P2280" i="1"/>
  <c r="P2317" i="1"/>
  <c r="P3396" i="1"/>
  <c r="P4406" i="1"/>
  <c r="P2554" i="1"/>
  <c r="P1179" i="1"/>
  <c r="P4267" i="1"/>
  <c r="P1811" i="1"/>
  <c r="P692" i="1"/>
  <c r="P3571" i="1"/>
  <c r="P43" i="1"/>
  <c r="P1980" i="1"/>
  <c r="P4175" i="1"/>
  <c r="P189" i="1"/>
  <c r="P3958" i="1"/>
  <c r="P320" i="1"/>
  <c r="P4832" i="1"/>
  <c r="P751" i="1"/>
  <c r="P3406" i="1"/>
  <c r="P4147" i="1"/>
  <c r="P4319" i="1"/>
  <c r="P3100" i="1"/>
  <c r="P452" i="1"/>
  <c r="P3350" i="1"/>
  <c r="P4657" i="1"/>
  <c r="P2960" i="1"/>
  <c r="P2292" i="1"/>
  <c r="P202" i="1"/>
  <c r="P3891" i="1"/>
  <c r="P4345" i="1"/>
  <c r="P2810" i="1"/>
  <c r="P4256" i="1"/>
  <c r="P4068" i="1"/>
  <c r="P197" i="1"/>
  <c r="P869" i="1"/>
  <c r="P4111" i="1"/>
  <c r="P2340" i="1"/>
  <c r="P401" i="1"/>
  <c r="P483" i="1"/>
  <c r="P405" i="1"/>
  <c r="P1042" i="1"/>
  <c r="P3764" i="1"/>
  <c r="P1407" i="1"/>
  <c r="P3840" i="1"/>
  <c r="P254" i="1"/>
  <c r="P1666" i="1"/>
  <c r="P3886" i="1"/>
  <c r="P650" i="1"/>
  <c r="P2008" i="1"/>
  <c r="P1868" i="1"/>
  <c r="P2425" i="1"/>
  <c r="P4957" i="1"/>
  <c r="P2002" i="1"/>
  <c r="P1880" i="1"/>
  <c r="P4248" i="1"/>
  <c r="P3279" i="1"/>
  <c r="P570" i="1"/>
  <c r="P126" i="1"/>
  <c r="P647" i="1"/>
  <c r="P566" i="1"/>
  <c r="P1746" i="1"/>
  <c r="P741" i="1"/>
  <c r="P2854" i="1"/>
  <c r="P1384" i="1"/>
  <c r="P512" i="1"/>
  <c r="P2060" i="1"/>
  <c r="P707" i="1"/>
  <c r="P2887" i="1"/>
  <c r="P685" i="1"/>
  <c r="P2073" i="1"/>
  <c r="P250" i="1"/>
  <c r="P499" i="1"/>
  <c r="P2207" i="1"/>
  <c r="P4736" i="1"/>
  <c r="P1945" i="1"/>
  <c r="P390" i="1"/>
  <c r="P3974" i="1"/>
  <c r="P255" i="1"/>
  <c r="P2424" i="1"/>
  <c r="P1675" i="1"/>
  <c r="P4219" i="1"/>
  <c r="P176" i="1"/>
  <c r="P4149" i="1"/>
  <c r="P208" i="1"/>
  <c r="P1509" i="1"/>
  <c r="P2713" i="1"/>
  <c r="P383" i="1"/>
  <c r="P706" i="1"/>
  <c r="P2486" i="1"/>
  <c r="P1766" i="1"/>
  <c r="P1126" i="1"/>
  <c r="P1884" i="1"/>
  <c r="P4051" i="1"/>
  <c r="P2283" i="1"/>
  <c r="P1903" i="1"/>
  <c r="P684" i="1"/>
  <c r="P2361" i="1"/>
  <c r="P1995" i="1"/>
  <c r="P1116" i="1"/>
  <c r="P574" i="1"/>
  <c r="P2080" i="1"/>
  <c r="P4276" i="1"/>
  <c r="P2795" i="1"/>
  <c r="P4566" i="1"/>
  <c r="P1194" i="1"/>
  <c r="P2333" i="1"/>
  <c r="P1787" i="1"/>
  <c r="P3746" i="1"/>
  <c r="P523" i="1"/>
  <c r="P4554" i="1"/>
  <c r="P1718" i="1"/>
  <c r="P1862" i="1"/>
  <c r="P2463" i="1"/>
  <c r="P4676" i="1"/>
  <c r="P3766" i="1"/>
  <c r="P3643" i="1"/>
  <c r="P4940" i="1"/>
  <c r="P2311" i="1"/>
  <c r="P1451" i="1"/>
  <c r="P4858" i="1"/>
  <c r="P295" i="1"/>
  <c r="P313" i="1"/>
  <c r="P4450" i="1"/>
  <c r="P4790" i="1"/>
  <c r="P896" i="1"/>
  <c r="P872" i="1"/>
  <c r="P2776" i="1"/>
  <c r="P3760" i="1"/>
  <c r="P666" i="1"/>
  <c r="P3925" i="1"/>
  <c r="P4139" i="1"/>
  <c r="P4280" i="1"/>
  <c r="P4944" i="1"/>
  <c r="P2417" i="1"/>
  <c r="P2650" i="1"/>
  <c r="P2313" i="1"/>
  <c r="P4297" i="1"/>
  <c r="P3569" i="1"/>
  <c r="P1018" i="1"/>
  <c r="P4743" i="1"/>
  <c r="P867" i="1"/>
  <c r="P1560" i="1"/>
  <c r="P4007" i="1"/>
  <c r="P1629" i="1"/>
  <c r="P628" i="1"/>
  <c r="P3927" i="1"/>
  <c r="P663" i="1"/>
  <c r="P1297" i="1"/>
  <c r="P3740" i="1"/>
  <c r="P179" i="1"/>
  <c r="P3608" i="1"/>
  <c r="P2004" i="1"/>
  <c r="P1138" i="1"/>
  <c r="P3142" i="1"/>
  <c r="P3077" i="1"/>
  <c r="P1748" i="1"/>
  <c r="P1902" i="1"/>
  <c r="P2702" i="1"/>
  <c r="P4413" i="1"/>
  <c r="P4889" i="1"/>
  <c r="P4679" i="1"/>
  <c r="P4446" i="1"/>
  <c r="P1082" i="1"/>
  <c r="P1263" i="1"/>
  <c r="P3098" i="1"/>
  <c r="P2243" i="1"/>
  <c r="P2465" i="1"/>
  <c r="P2000" i="1"/>
  <c r="P2921" i="1"/>
  <c r="P1115" i="1"/>
  <c r="P1247" i="1"/>
  <c r="P340" i="1"/>
  <c r="P731" i="1"/>
  <c r="P4483" i="1"/>
  <c r="P2542" i="1"/>
  <c r="P2358" i="1"/>
  <c r="P4742" i="1"/>
  <c r="P3140" i="1"/>
  <c r="P149" i="1"/>
  <c r="P3159" i="1"/>
  <c r="P3209" i="1"/>
  <c r="P4818" i="1"/>
  <c r="P4806" i="1"/>
  <c r="P4172" i="1"/>
  <c r="P426" i="1"/>
  <c r="P3561" i="1"/>
  <c r="P192" i="1"/>
  <c r="P1284" i="1"/>
  <c r="P778" i="1"/>
  <c r="P1938" i="1"/>
  <c r="P2712" i="1"/>
  <c r="P3715" i="1"/>
  <c r="P479" i="1"/>
  <c r="P4359" i="1"/>
  <c r="P463" i="1"/>
  <c r="P2279" i="1"/>
  <c r="P2146" i="1"/>
  <c r="P2388" i="1"/>
  <c r="P3493" i="1"/>
  <c r="P939" i="1"/>
  <c r="P82" i="1"/>
  <c r="P2324" i="1"/>
  <c r="P3592" i="1"/>
  <c r="P4545" i="1"/>
  <c r="P683" i="1"/>
  <c r="P3233" i="1"/>
  <c r="P474" i="1"/>
  <c r="P490" i="1"/>
  <c r="P1318" i="1"/>
  <c r="P1556" i="1"/>
  <c r="P3835" i="1"/>
  <c r="P2268" i="1"/>
  <c r="P1302" i="1"/>
  <c r="P3153" i="1"/>
  <c r="P3102" i="1"/>
  <c r="P1083" i="1"/>
  <c r="P1429" i="1"/>
  <c r="P3403" i="1"/>
  <c r="P4130" i="1"/>
  <c r="P2890" i="1"/>
  <c r="P4029" i="1"/>
  <c r="P3751" i="1"/>
  <c r="P882" i="1"/>
  <c r="P1634" i="1"/>
  <c r="P2435" i="1"/>
  <c r="P1472" i="1"/>
  <c r="P4352" i="1"/>
  <c r="P4370" i="1"/>
  <c r="P2947" i="1"/>
  <c r="P4096" i="1"/>
  <c r="P3027" i="1"/>
  <c r="P4864" i="1"/>
  <c r="P2257" i="1"/>
  <c r="P703" i="1"/>
  <c r="P876" i="1"/>
  <c r="P422" i="1"/>
  <c r="P2022" i="1"/>
  <c r="P957" i="1"/>
  <c r="P2958" i="1"/>
  <c r="P4942" i="1"/>
  <c r="P3551" i="1"/>
  <c r="P2547" i="1"/>
  <c r="P3260" i="1"/>
  <c r="P2602" i="1"/>
  <c r="P475" i="1"/>
  <c r="P1326" i="1"/>
  <c r="P4252" i="1"/>
  <c r="P1041" i="1"/>
  <c r="P3004" i="1"/>
  <c r="P2834" i="1"/>
  <c r="P345" i="1"/>
  <c r="P2784" i="1"/>
  <c r="P3971" i="1"/>
  <c r="P4340" i="1"/>
  <c r="P127" i="1"/>
  <c r="P3873" i="1"/>
  <c r="P1153" i="1"/>
  <c r="P4525" i="1"/>
  <c r="P1913" i="1"/>
  <c r="P655" i="1"/>
  <c r="P4697" i="1"/>
  <c r="P1941" i="1"/>
  <c r="P557" i="1"/>
  <c r="P3021" i="1"/>
  <c r="P4518" i="1"/>
  <c r="P2744" i="1"/>
  <c r="P2387" i="1"/>
  <c r="P4199" i="1"/>
  <c r="P2412" i="1"/>
  <c r="P1499" i="1"/>
  <c r="P827" i="1"/>
  <c r="P159" i="1"/>
  <c r="P1863" i="1"/>
  <c r="P2938" i="1"/>
  <c r="P3273" i="1"/>
  <c r="P461" i="1"/>
  <c r="P3616" i="1"/>
  <c r="P4227" i="1"/>
  <c r="P774" i="1"/>
  <c r="P3378" i="1"/>
  <c r="P1602" i="1"/>
  <c r="P1574" i="1"/>
  <c r="P974" i="1"/>
  <c r="P1174" i="1"/>
  <c r="P4510" i="1"/>
  <c r="P2446" i="1"/>
  <c r="P2741" i="1"/>
  <c r="P972" i="1"/>
  <c r="P4116" i="1"/>
  <c r="P1063" i="1"/>
  <c r="P1725" i="1"/>
  <c r="P2454" i="1"/>
  <c r="P4108" i="1"/>
  <c r="P1307" i="1"/>
  <c r="P3587" i="1"/>
  <c r="P2750" i="1"/>
  <c r="P321" i="1"/>
  <c r="P1471" i="1"/>
  <c r="P2961" i="1"/>
  <c r="P4937" i="1"/>
  <c r="P4794" i="1"/>
  <c r="P4443" i="1"/>
  <c r="P4946" i="1"/>
  <c r="P4086" i="1"/>
  <c r="P2639" i="1"/>
  <c r="P388" i="1"/>
  <c r="P4000" i="1"/>
  <c r="P3483" i="1"/>
  <c r="P3250" i="1"/>
  <c r="P1640" i="1"/>
  <c r="P1090" i="1"/>
  <c r="P3490" i="1"/>
  <c r="P1594" i="1"/>
  <c r="P1831" i="1"/>
  <c r="P3910" i="1"/>
  <c r="P4239" i="1"/>
  <c r="P3596" i="1"/>
  <c r="P4696" i="1"/>
  <c r="P3868" i="1"/>
  <c r="P4960" i="1"/>
  <c r="P466" i="1"/>
  <c r="P3962" i="1"/>
  <c r="P2972" i="1"/>
  <c r="P1004" i="1"/>
  <c r="P4893" i="1"/>
  <c r="P3375" i="1"/>
  <c r="P4825" i="1"/>
  <c r="P625" i="1"/>
  <c r="P1784" i="1"/>
  <c r="P4605" i="1"/>
  <c r="P2056" i="1"/>
  <c r="P86" i="1"/>
  <c r="P2077" i="1"/>
  <c r="P3767" i="1"/>
  <c r="P2287" i="1"/>
  <c r="P3213" i="1"/>
  <c r="P1020" i="1"/>
  <c r="P3308" i="1"/>
  <c r="P1112" i="1"/>
  <c r="P2878" i="1"/>
  <c r="P1693" i="1"/>
  <c r="P1452" i="1"/>
  <c r="P3173" i="1"/>
  <c r="P2198" i="1"/>
  <c r="P1446" i="1"/>
  <c r="P2392" i="1"/>
  <c r="P4926" i="1"/>
  <c r="P1951" i="1"/>
  <c r="P1232" i="1"/>
  <c r="P2552" i="1"/>
  <c r="P1025" i="1"/>
  <c r="P3428" i="1"/>
  <c r="P2771" i="1"/>
  <c r="P3792" i="1"/>
  <c r="P108" i="1"/>
  <c r="P4537" i="1"/>
  <c r="P805" i="1"/>
  <c r="P3911" i="1"/>
  <c r="P2005" i="1"/>
  <c r="P173" i="1"/>
  <c r="P2221" i="1"/>
  <c r="P3741" i="1"/>
  <c r="P2862" i="1"/>
  <c r="P3154" i="1"/>
  <c r="P4425" i="1"/>
  <c r="P3859" i="1"/>
  <c r="P3346" i="1"/>
  <c r="P4367" i="1"/>
  <c r="P396" i="1"/>
  <c r="P2397" i="1"/>
  <c r="P3617" i="1"/>
  <c r="P1948" i="1"/>
  <c r="P835" i="1"/>
  <c r="P4664" i="1"/>
  <c r="P4636" i="1"/>
  <c r="P4740" i="1"/>
  <c r="P1135" i="1"/>
  <c r="P2684" i="1"/>
  <c r="P3793" i="1"/>
  <c r="P4708" i="1"/>
  <c r="P12" i="1"/>
  <c r="P1071" i="1"/>
  <c r="P3230" i="1"/>
  <c r="P31" i="1"/>
  <c r="P2318" i="1"/>
  <c r="P470" i="1"/>
  <c r="P3368" i="1"/>
  <c r="P3251" i="1"/>
  <c r="P2673" i="1"/>
  <c r="P1315" i="1"/>
  <c r="P4384" i="1"/>
  <c r="P1764" i="1"/>
  <c r="P1483" i="1"/>
  <c r="P1749" i="1"/>
  <c r="P1059" i="1"/>
  <c r="P1144" i="1"/>
  <c r="P1542" i="1"/>
  <c r="P4909" i="1"/>
  <c r="P4692" i="1"/>
  <c r="P1185" i="1"/>
  <c r="P600" i="1"/>
  <c r="P2751" i="1"/>
  <c r="P1915" i="1"/>
  <c r="P4466" i="1"/>
  <c r="P3904" i="1"/>
  <c r="P3192" i="1"/>
  <c r="P4648" i="1"/>
  <c r="P963" i="1"/>
  <c r="P3133" i="1"/>
  <c r="P4225" i="1"/>
  <c r="P1453" i="1"/>
  <c r="P3480" i="1"/>
  <c r="P45" i="1"/>
  <c r="P3680" i="1"/>
  <c r="P3841" i="1"/>
  <c r="P2382" i="1"/>
  <c r="P3973" i="1"/>
  <c r="P359" i="1"/>
  <c r="P3353" i="1"/>
  <c r="P2368" i="1"/>
  <c r="P1057" i="1"/>
  <c r="P2681" i="1"/>
  <c r="P249" i="1"/>
  <c r="P791" i="1"/>
  <c r="P3269" i="1"/>
  <c r="P1589" i="1"/>
  <c r="P3986" i="1"/>
  <c r="P977" i="1"/>
  <c r="P3574" i="1"/>
  <c r="P99" i="1"/>
  <c r="P4735" i="1"/>
  <c r="P3686" i="1"/>
  <c r="P54" i="1"/>
  <c r="P1075" i="1"/>
  <c r="P658" i="1"/>
  <c r="P2880" i="1"/>
  <c r="P1418" i="1"/>
  <c r="P4904" i="1"/>
  <c r="P3926" i="1"/>
  <c r="P1066" i="1"/>
  <c r="P527" i="1"/>
  <c r="P412" i="1"/>
  <c r="P3675" i="1"/>
  <c r="P3776" i="1"/>
  <c r="P1014" i="1"/>
  <c r="P4535" i="1"/>
  <c r="P1735" i="1"/>
  <c r="P3454" i="1"/>
  <c r="P768" i="1"/>
  <c r="P2375" i="1"/>
  <c r="P2564" i="1"/>
  <c r="P920" i="1"/>
  <c r="P1910" i="1"/>
  <c r="P3982" i="1"/>
  <c r="P3065" i="1"/>
  <c r="P3772" i="1"/>
  <c r="P1188" i="1"/>
  <c r="P2205" i="1"/>
  <c r="P1401" i="1"/>
  <c r="P3848" i="1"/>
  <c r="P1281" i="1"/>
  <c r="P3119" i="1"/>
  <c r="P742" i="1"/>
  <c r="P918" i="1"/>
  <c r="P3965" i="1"/>
  <c r="P3271" i="1"/>
  <c r="P526" i="1"/>
  <c r="P1558" i="1"/>
  <c r="P3934" i="1"/>
  <c r="P1228" i="1"/>
  <c r="P747" i="1"/>
  <c r="P1460" i="1"/>
  <c r="P1636" i="1"/>
  <c r="P316" i="1"/>
  <c r="P4767" i="1"/>
  <c r="P3629" i="1"/>
  <c r="P609" i="1"/>
  <c r="P2339" i="1"/>
  <c r="P3909" i="1"/>
  <c r="P844" i="1"/>
  <c r="P4623" i="1"/>
  <c r="P351" i="1"/>
  <c r="P3394" i="1"/>
  <c r="P4371" i="1"/>
  <c r="P4980" i="1"/>
  <c r="P1454" i="1"/>
  <c r="P436" i="1"/>
  <c r="P494" i="1"/>
  <c r="P4556" i="1"/>
  <c r="P4870" i="1"/>
  <c r="P3547" i="1"/>
  <c r="P1732" i="1"/>
  <c r="P998" i="1"/>
  <c r="P3759" i="1"/>
  <c r="P1226" i="1"/>
  <c r="P4168" i="1"/>
  <c r="P1008" i="1"/>
  <c r="P851" i="1"/>
  <c r="P4509" i="1"/>
  <c r="P3060" i="1"/>
  <c r="P2621" i="1"/>
  <c r="P3562" i="1"/>
  <c r="P3009" i="1"/>
  <c r="P2480" i="1"/>
  <c r="P3089" i="1"/>
  <c r="P2027" i="1"/>
  <c r="P4608" i="1"/>
  <c r="P2924" i="1"/>
  <c r="P131" i="1"/>
  <c r="P1106" i="1"/>
  <c r="P3408" i="1"/>
  <c r="P2917" i="1"/>
  <c r="P779" i="1"/>
  <c r="P16" i="1"/>
  <c r="P4713" i="1"/>
  <c r="P3149" i="1"/>
  <c r="P4969" i="1"/>
  <c r="P1690" i="1"/>
  <c r="P4281" i="1"/>
  <c r="P2826" i="1"/>
  <c r="P1207" i="1"/>
  <c r="P581" i="1"/>
  <c r="P513" i="1"/>
  <c r="P3482" i="1"/>
  <c r="P4401" i="1"/>
  <c r="P3894" i="1"/>
  <c r="P871" i="1"/>
  <c r="P2130" i="1"/>
  <c r="P2210" i="1"/>
  <c r="P3180" i="1"/>
  <c r="P3676" i="1"/>
  <c r="P4014" i="1"/>
  <c r="P1338" i="1"/>
  <c r="P1301" i="1"/>
  <c r="P764" i="1"/>
  <c r="P4527" i="1"/>
  <c r="P2196" i="1"/>
  <c r="P3195" i="1"/>
  <c r="P819" i="1"/>
  <c r="P1648" i="1"/>
  <c r="P4905" i="1"/>
  <c r="P656" i="1"/>
  <c r="P627" i="1"/>
  <c r="P577" i="1"/>
  <c r="P3433" i="1"/>
  <c r="P2981" i="1"/>
  <c r="P1139" i="1"/>
  <c r="P1653" i="1"/>
  <c r="P1765" i="1"/>
  <c r="P620" i="1"/>
  <c r="P4620" i="1"/>
  <c r="P2832" i="1"/>
  <c r="P4245" i="1"/>
  <c r="P1952" i="1"/>
  <c r="P3970" i="1"/>
  <c r="P2546" i="1"/>
  <c r="P2683" i="1"/>
  <c r="P4137" i="1"/>
  <c r="P4410" i="1"/>
  <c r="P1535" i="1"/>
  <c r="P3355" i="1"/>
  <c r="P1596" i="1"/>
  <c r="P1166" i="1"/>
  <c r="P3118" i="1"/>
  <c r="P3663" i="1"/>
  <c r="P1644" i="1"/>
  <c r="P42" i="1"/>
  <c r="P79" i="1"/>
  <c r="P3011" i="1"/>
  <c r="P1346" i="1"/>
  <c r="P3059" i="1"/>
  <c r="P894" i="1"/>
  <c r="P3352" i="1"/>
  <c r="P582" i="1"/>
  <c r="P4400" i="1"/>
  <c r="P3976" i="1"/>
  <c r="P4503" i="1"/>
  <c r="P3526" i="1"/>
  <c r="P1209" i="1"/>
  <c r="P1255" i="1"/>
  <c r="P4673" i="1"/>
  <c r="P1624" i="1"/>
  <c r="P267" i="1"/>
  <c r="P4813" i="1"/>
  <c r="P3842" i="1"/>
  <c r="P169" i="1"/>
  <c r="P1713" i="1"/>
  <c r="P3492" i="1"/>
  <c r="P3036" i="1"/>
  <c r="P3899" i="1"/>
  <c r="P3024" i="1"/>
  <c r="P4710" i="1"/>
  <c r="P1652" i="1"/>
  <c r="P417" i="1"/>
  <c r="P211" i="1"/>
  <c r="P2670" i="1"/>
  <c r="P4481" i="1"/>
  <c r="P440" i="1"/>
  <c r="P460" i="1"/>
  <c r="P664" i="1"/>
  <c r="P1994" i="1"/>
  <c r="P3586" i="1"/>
  <c r="P4166" i="1"/>
  <c r="P3423" i="1"/>
  <c r="P2201" i="1"/>
  <c r="P1432" i="1"/>
  <c r="P961" i="1"/>
  <c r="P2701" i="1"/>
  <c r="P334" i="1"/>
  <c r="P3291" i="1"/>
  <c r="P1551" i="1"/>
  <c r="P990" i="1"/>
  <c r="P3448" i="1"/>
  <c r="P3472" i="1"/>
  <c r="P2722" i="1"/>
  <c r="P4563" i="1"/>
  <c r="P4354" i="1"/>
  <c r="P4907" i="1"/>
  <c r="P247" i="1"/>
  <c r="P3805" i="1"/>
  <c r="P142" i="1"/>
  <c r="P549" i="1"/>
  <c r="P3985" i="1"/>
  <c r="P2482" i="1"/>
  <c r="P3052" i="1"/>
  <c r="P1729" i="1"/>
  <c r="P3846" i="1"/>
  <c r="P4134" i="1"/>
  <c r="P4627" i="1"/>
  <c r="P469" i="1"/>
  <c r="P4028" i="1"/>
  <c r="P4949" i="1"/>
  <c r="P1900" i="1"/>
  <c r="P2169" i="1"/>
  <c r="P4979" i="1"/>
  <c r="P2052" i="1"/>
  <c r="P2423" i="1"/>
  <c r="P1775" i="1"/>
  <c r="P2936" i="1"/>
  <c r="P1355" i="1"/>
  <c r="P1992" i="1"/>
  <c r="P3389" i="1"/>
  <c r="P3517" i="1"/>
  <c r="P4616" i="1"/>
  <c r="P3441" i="1"/>
  <c r="P3514" i="1"/>
  <c r="P2638" i="1"/>
  <c r="P4853" i="1"/>
  <c r="P1969" i="1"/>
  <c r="P2608" i="1"/>
  <c r="P2802" i="1"/>
  <c r="P3871" i="1"/>
  <c r="P273" i="1"/>
  <c r="P4240" i="1"/>
  <c r="P172" i="1"/>
  <c r="P518" i="1"/>
  <c r="P2378" i="1"/>
  <c r="P845" i="1"/>
  <c r="P1435" i="1"/>
  <c r="P3520" i="1"/>
  <c r="P1736" i="1"/>
  <c r="P1610" i="1"/>
  <c r="P4184" i="1"/>
  <c r="P3494" i="1"/>
  <c r="P2189" i="1"/>
  <c r="P3202" i="1"/>
  <c r="P4985" i="1"/>
  <c r="P1381" i="1"/>
  <c r="P1184" i="1"/>
  <c r="P3386" i="1"/>
  <c r="P4016" i="1"/>
  <c r="P3086" i="1"/>
  <c r="P3323" i="1"/>
  <c r="P858" i="1"/>
  <c r="P1146" i="1"/>
  <c r="P1869" i="1"/>
  <c r="P886" i="1"/>
  <c r="P836" i="1"/>
  <c r="P3455" i="1"/>
  <c r="P3468" i="1"/>
  <c r="P4163" i="1"/>
  <c r="P2716" i="1"/>
  <c r="P2495" i="1"/>
  <c r="P734" i="1"/>
  <c r="P3691" i="1"/>
  <c r="P1819" i="1"/>
  <c r="P3501" i="1"/>
  <c r="P2032" i="1"/>
  <c r="P3654" i="1"/>
  <c r="P752" i="1"/>
  <c r="P4105" i="1"/>
  <c r="P1580" i="1"/>
  <c r="P50" i="1"/>
  <c r="P2630" i="1"/>
  <c r="P1003" i="1"/>
  <c r="P2853" i="1"/>
  <c r="P414" i="1"/>
  <c r="P2297" i="1"/>
  <c r="P1244" i="1"/>
  <c r="P832" i="1"/>
  <c r="P4582" i="1"/>
  <c r="P4849" i="1"/>
  <c r="P4854" i="1"/>
  <c r="P699" i="1"/>
  <c r="P3275" i="1"/>
  <c r="P3451" i="1"/>
  <c r="P4325" i="1"/>
  <c r="P3300" i="1"/>
  <c r="P1533" i="1"/>
  <c r="P1095" i="1"/>
  <c r="P552" i="1"/>
  <c r="P3505" i="1"/>
  <c r="P955" i="1"/>
  <c r="P97" i="1"/>
  <c r="P488" i="1"/>
  <c r="P2731" i="1"/>
  <c r="P3400" i="1"/>
  <c r="P1532" i="1"/>
  <c r="P2527" i="1"/>
  <c r="P2234" i="1"/>
  <c r="P4131" i="1"/>
  <c r="P862" i="1"/>
  <c r="P1424" i="1"/>
  <c r="P3601" i="1"/>
  <c r="P2472" i="1"/>
  <c r="P1829" i="1"/>
  <c r="P468" i="1"/>
  <c r="P1659" i="1"/>
  <c r="P3800" i="1"/>
  <c r="P4587" i="1"/>
  <c r="P1541" i="1"/>
  <c r="P3577" i="1"/>
  <c r="P2643" i="1"/>
  <c r="P4938" i="1"/>
  <c r="P3220" i="1"/>
  <c r="P1092" i="1"/>
  <c r="P3427" i="1"/>
  <c r="P1547" i="1"/>
  <c r="P3582" i="1"/>
  <c r="P612" i="1"/>
  <c r="P268" i="1"/>
  <c r="P402" i="1"/>
  <c r="P907" i="1"/>
  <c r="P3706" i="1"/>
  <c r="P2541" i="1"/>
  <c r="P1511" i="1"/>
  <c r="P1164" i="1"/>
  <c r="P2021" i="1"/>
  <c r="P1540" i="1"/>
  <c r="P1897" i="1"/>
  <c r="P4962" i="1"/>
  <c r="P2158" i="1"/>
  <c r="P2104" i="1"/>
  <c r="P4438" i="1"/>
  <c r="P4250" i="1"/>
  <c r="P1500" i="1"/>
  <c r="P1398" i="1"/>
  <c r="P2848" i="1"/>
  <c r="P2510" i="1"/>
  <c r="P1210" i="1"/>
  <c r="P216" i="1"/>
  <c r="P1695" i="1"/>
  <c r="P1455" i="1"/>
  <c r="P240" i="1"/>
  <c r="P2739" i="1"/>
  <c r="P4222" i="1"/>
  <c r="P2384" i="1"/>
  <c r="P4288" i="1"/>
  <c r="P4880" i="1"/>
  <c r="P4102" i="1"/>
  <c r="P2252" i="1"/>
  <c r="P971" i="1"/>
  <c r="P2946" i="1"/>
  <c r="P3034" i="1"/>
  <c r="P2570" i="1"/>
  <c r="P3512" i="1"/>
  <c r="P194" i="1"/>
  <c r="P2543" i="1"/>
  <c r="P821" i="1"/>
  <c r="P154" i="1"/>
  <c r="P649" i="1"/>
  <c r="P4661" i="1"/>
  <c r="P28" i="1"/>
  <c r="P3305" i="1"/>
  <c r="P2107" i="1"/>
  <c r="P580" i="1"/>
  <c r="P3524" i="1"/>
  <c r="P2904" i="1"/>
  <c r="P1212" i="1"/>
  <c r="P3453" i="1"/>
  <c r="P2259" i="1"/>
  <c r="P4669" i="1"/>
  <c r="P2545" i="1"/>
  <c r="P1389" i="1"/>
  <c r="P3672" i="1"/>
  <c r="P242" i="1"/>
  <c r="P760" i="1"/>
  <c r="P2010" i="1"/>
  <c r="P1021" i="1"/>
  <c r="P4103" i="1"/>
  <c r="P3701" i="1"/>
  <c r="P817" i="1"/>
  <c r="P354" i="1"/>
  <c r="P2019" i="1"/>
  <c r="P908" i="1"/>
  <c r="P3937" i="1"/>
  <c r="P2367" i="1"/>
  <c r="P1937" i="1"/>
  <c r="P2599" i="1"/>
  <c r="P1386" i="1"/>
  <c r="P3347" i="1"/>
  <c r="P4878" i="1"/>
  <c r="P3320" i="1"/>
  <c r="P3729" i="1"/>
  <c r="P3266" i="1"/>
  <c r="P1982" i="1"/>
  <c r="P337" i="1"/>
  <c r="P4653" i="1"/>
  <c r="P826" i="1"/>
  <c r="P2742" i="1"/>
  <c r="P3757" i="1"/>
  <c r="P2006" i="1"/>
  <c r="P1168" i="1"/>
  <c r="P2559" i="1"/>
  <c r="P2516" i="1"/>
  <c r="P3151" i="1"/>
  <c r="P119" i="1"/>
  <c r="P318" i="1"/>
  <c r="P3186" i="1"/>
  <c r="P2153" i="1"/>
  <c r="P3318" i="1"/>
  <c r="P398" i="1"/>
  <c r="P1752" i="1"/>
  <c r="P1357" i="1"/>
  <c r="P1942" i="1"/>
  <c r="P1895" i="1"/>
  <c r="P2129" i="1"/>
  <c r="P89" i="1"/>
  <c r="P161" i="1"/>
  <c r="P110" i="1"/>
  <c r="P1252" i="1"/>
  <c r="P2562" i="1"/>
  <c r="P1203" i="1"/>
  <c r="P4496" i="1"/>
  <c r="P2029" i="1"/>
  <c r="P4011" i="1"/>
  <c r="P34" i="1"/>
  <c r="P593" i="1"/>
  <c r="P2416" i="1"/>
  <c r="P2049" i="1"/>
  <c r="P586" i="1"/>
  <c r="P2314" i="1"/>
  <c r="P1223" i="1"/>
  <c r="P1836" i="1"/>
  <c r="P3674" i="1"/>
  <c r="P3865" i="1"/>
  <c r="P2707" i="1"/>
  <c r="P355" i="1"/>
  <c r="P2419" i="1"/>
  <c r="P680" i="1"/>
  <c r="P4313" i="1"/>
  <c r="P4390" i="1"/>
  <c r="P1907" i="1"/>
  <c r="P2843" i="1"/>
  <c r="P4706" i="1"/>
  <c r="P2951" i="1"/>
  <c r="P2735" i="1"/>
  <c r="P1572" i="1"/>
  <c r="P897" i="1"/>
  <c r="P1894" i="1"/>
  <c r="P1442" i="1"/>
  <c r="P2457" i="1"/>
  <c r="P4624" i="1"/>
  <c r="P2325" i="1"/>
  <c r="P1530" i="1"/>
  <c r="P789" i="1"/>
  <c r="P1922" i="1"/>
  <c r="P4966" i="1"/>
  <c r="P61" i="1"/>
  <c r="P1684" i="1"/>
  <c r="P2799" i="1"/>
  <c r="P4338" i="1"/>
  <c r="P213" i="1"/>
  <c r="P4687" i="1"/>
  <c r="P368" i="1"/>
  <c r="P4091" i="1"/>
  <c r="P4133" i="1"/>
  <c r="P3518" i="1"/>
  <c r="P502" i="1"/>
  <c r="P2549" i="1"/>
  <c r="P4869" i="1"/>
  <c r="P3039" i="1"/>
  <c r="P164" i="1"/>
  <c r="P675" i="1"/>
  <c r="P1960" i="1"/>
  <c r="P1812" i="1"/>
  <c r="P3038" i="1"/>
  <c r="P2185" i="1"/>
  <c r="P221" i="1"/>
  <c r="P4358" i="1"/>
  <c r="P3293" i="1"/>
  <c r="P3160" i="1"/>
  <c r="P1077" i="1"/>
  <c r="P2389" i="1"/>
  <c r="P4041" i="1"/>
  <c r="P1015" i="1"/>
  <c r="P1887" i="1"/>
  <c r="P1534" i="1"/>
  <c r="P860" i="1"/>
  <c r="P1576" i="1"/>
  <c r="P1507" i="1"/>
  <c r="P2160" i="1"/>
  <c r="P4747" i="1"/>
  <c r="P868" i="1"/>
  <c r="P3001" i="1"/>
  <c r="P1234" i="1"/>
  <c r="P3707" i="1"/>
  <c r="P5" i="1"/>
  <c r="P1899" i="1"/>
  <c r="P2030" i="1"/>
  <c r="P1571" i="1"/>
  <c r="P2315" i="1"/>
  <c r="P148" i="1"/>
  <c r="P714" i="1"/>
  <c r="P2698" i="1"/>
  <c r="P1605" i="1"/>
  <c r="P3361" i="1"/>
  <c r="P3906" i="1"/>
  <c r="P3999" i="1"/>
  <c r="P258" i="1"/>
  <c r="P1546" i="1"/>
  <c r="P1943" i="1"/>
  <c r="P1866" i="1"/>
  <c r="P1523" i="1"/>
  <c r="P3815" i="1"/>
  <c r="P4531" i="1"/>
  <c r="P2881" i="1"/>
  <c r="P802" i="1"/>
  <c r="P1356" i="1"/>
  <c r="P563" i="1"/>
  <c r="P843" i="1"/>
  <c r="P4637" i="1"/>
  <c r="P4837" i="1"/>
  <c r="P4423" i="1"/>
  <c r="P2229" i="1"/>
  <c r="P3461" i="1"/>
  <c r="P4726" i="1"/>
  <c r="P4031" i="1"/>
  <c r="P2349" i="1"/>
  <c r="P1229" i="1"/>
  <c r="P1306" i="1"/>
  <c r="P4844" i="1"/>
  <c r="P1403" i="1"/>
  <c r="P702" i="1"/>
  <c r="P4365" i="1"/>
  <c r="P3831" i="1"/>
  <c r="P3407" i="1"/>
  <c r="P2294" i="1"/>
  <c r="P4208" i="1"/>
  <c r="P2261" i="1"/>
  <c r="P2119" i="1"/>
  <c r="P1714" i="1"/>
  <c r="P2068" i="1"/>
  <c r="P348" i="1"/>
  <c r="P227" i="1"/>
  <c r="P555" i="1"/>
  <c r="P1798" i="1"/>
  <c r="P1158" i="1"/>
  <c r="P1753" i="1"/>
  <c r="P1708" i="1"/>
  <c r="P2037" i="1"/>
  <c r="P3882" i="1"/>
  <c r="P4324" i="1"/>
  <c r="P4987" i="1"/>
  <c r="P2066" i="1"/>
  <c r="P419" i="1"/>
  <c r="P3238" i="1"/>
  <c r="P2557" i="1"/>
  <c r="P4511" i="1"/>
  <c r="P1683" i="1"/>
  <c r="P2526" i="1"/>
  <c r="P2445" i="1"/>
  <c r="P3631" i="1"/>
  <c r="P2563" i="1"/>
  <c r="P190" i="1"/>
  <c r="P1929" i="1"/>
  <c r="P4447" i="1"/>
  <c r="P462" i="1"/>
  <c r="P2016" i="1"/>
  <c r="P1975" i="1"/>
  <c r="P107" i="1"/>
  <c r="P992" i="1"/>
  <c r="P23" i="1"/>
  <c r="P4543" i="1"/>
  <c r="P3245" i="1"/>
  <c r="P4045" i="1"/>
  <c r="P4298" i="1"/>
  <c r="P3783" i="1"/>
  <c r="P3957" i="1"/>
  <c r="P2113" i="1"/>
  <c r="P1035" i="1"/>
  <c r="P4764" i="1"/>
  <c r="P2612" i="1"/>
  <c r="P1575" i="1"/>
  <c r="P954" i="1"/>
  <c r="P4512" i="1"/>
  <c r="P3777" i="1"/>
  <c r="P1704" i="1"/>
  <c r="P2529" i="1"/>
  <c r="P1820" i="1"/>
  <c r="P3699" i="1"/>
  <c r="P1502" i="1"/>
  <c r="P672" i="1"/>
  <c r="P376" i="1"/>
  <c r="P3811" i="1"/>
  <c r="P2616" i="1"/>
  <c r="P2892" i="1"/>
  <c r="P1287" i="1"/>
  <c r="P214" i="1"/>
  <c r="P519" i="1"/>
  <c r="P408" i="1"/>
  <c r="P3040" i="1"/>
  <c r="P3938" i="1"/>
  <c r="P1065" i="1"/>
  <c r="P854" i="1"/>
  <c r="P2882" i="1"/>
  <c r="P3797" i="1"/>
  <c r="P3827" i="1"/>
  <c r="P3473" i="1"/>
  <c r="P1466" i="1"/>
  <c r="P4863" i="1"/>
  <c r="P1876" i="1"/>
  <c r="P2985" i="1"/>
  <c r="P4305" i="1"/>
  <c r="P4040" i="1"/>
  <c r="P1940" i="1"/>
  <c r="P4540" i="1"/>
  <c r="P3930" i="1"/>
  <c r="P2306" i="1"/>
  <c r="P443" i="1"/>
  <c r="P4234" i="1"/>
  <c r="P4104" i="1"/>
  <c r="P4356" i="1"/>
  <c r="P183" i="1"/>
  <c r="P3711" i="1"/>
  <c r="P3383" i="1"/>
  <c r="P753" i="1"/>
  <c r="P1358" i="1"/>
  <c r="P873" i="1"/>
  <c r="P689" i="1"/>
  <c r="P2568" i="1"/>
  <c r="P3594" i="1"/>
  <c r="P4752" i="1"/>
  <c r="P4386" i="1"/>
  <c r="P3365" i="1"/>
  <c r="P3528" i="1"/>
  <c r="P3314" i="1"/>
  <c r="P1488" i="1"/>
  <c r="P2911" i="1"/>
  <c r="P775" i="1"/>
  <c r="P604" i="1"/>
  <c r="P3630" i="1"/>
  <c r="P4839" i="1"/>
  <c r="P3218" i="1"/>
  <c r="P4956" i="1"/>
  <c r="P369" i="1"/>
  <c r="P3864" i="1"/>
  <c r="P785" i="1"/>
  <c r="P1487" i="1"/>
  <c r="P3317" i="1"/>
  <c r="P3082" i="1"/>
  <c r="P1496" i="1"/>
  <c r="P2943" i="1"/>
  <c r="P3960" i="1"/>
  <c r="P3498" i="1"/>
  <c r="P274" i="1"/>
  <c r="P1101" i="1"/>
  <c r="P525" i="1"/>
  <c r="P2192" i="1"/>
  <c r="P2366" i="1"/>
  <c r="P4277" i="1"/>
  <c r="P4924" i="1"/>
  <c r="P1204" i="1"/>
  <c r="P903" i="1"/>
  <c r="P4786" i="1"/>
  <c r="P3640" i="1"/>
  <c r="P1406" i="1"/>
  <c r="P3849" i="1"/>
  <c r="P1783" i="1"/>
  <c r="P3549" i="1"/>
  <c r="P3530" i="1"/>
  <c r="P3566" i="1"/>
  <c r="P1412" i="1"/>
  <c r="P3694" i="1"/>
  <c r="P2128" i="1"/>
  <c r="P728" i="1"/>
  <c r="P2026" i="1"/>
  <c r="P4754" i="1"/>
  <c r="P2689" i="1"/>
  <c r="P2877" i="1"/>
  <c r="P3981" i="1"/>
  <c r="P3597" i="1"/>
  <c r="P1375" i="1"/>
  <c r="P2359" i="1"/>
  <c r="P4396" i="1"/>
  <c r="P4405" i="1"/>
  <c r="P309" i="1"/>
  <c r="P2402" i="1"/>
  <c r="P2046" i="1"/>
  <c r="P231" i="1"/>
  <c r="P14" i="1"/>
  <c r="P3779" i="1"/>
  <c r="P336" i="1"/>
  <c r="P3877" i="1"/>
  <c r="P152" i="1"/>
  <c r="P1797" i="1"/>
  <c r="P58" i="1"/>
  <c r="P4463" i="1"/>
  <c r="P4283" i="1"/>
  <c r="P2237" i="1"/>
  <c r="P1721" i="1"/>
  <c r="P4972" i="1"/>
  <c r="P2309" i="1"/>
  <c r="P2505" i="1"/>
  <c r="P3745" i="1"/>
  <c r="P4080" i="1"/>
  <c r="P4109" i="1"/>
  <c r="P3304" i="1"/>
  <c r="P1351" i="1"/>
  <c r="P3286" i="1"/>
  <c r="P2708" i="1"/>
  <c r="P4235" i="1"/>
  <c r="P435" i="1"/>
  <c r="P4571" i="1"/>
  <c r="P3991" i="1"/>
  <c r="P2847" i="1"/>
  <c r="P3063" i="1"/>
  <c r="P1611" i="1"/>
  <c r="P1205" i="1"/>
  <c r="P2357" i="1"/>
  <c r="P2411" i="1"/>
  <c r="P4719" i="1"/>
  <c r="P1723" i="1"/>
  <c r="P375" i="1"/>
  <c r="P4451" i="1"/>
  <c r="P978" i="1"/>
  <c r="P4464" i="1"/>
  <c r="P3243" i="1"/>
  <c r="P217" i="1"/>
  <c r="P4500" i="1"/>
  <c r="P1983" i="1"/>
  <c r="P106" i="1"/>
  <c r="P975" i="1"/>
  <c r="P3199" i="1"/>
  <c r="P158" i="1"/>
  <c r="P1808" i="1"/>
  <c r="P931" i="1"/>
  <c r="P2611" i="1"/>
  <c r="P3845" i="1"/>
  <c r="P288" i="1"/>
  <c r="P2092" i="1"/>
  <c r="P1800" i="1"/>
  <c r="P1415" i="1"/>
  <c r="P4417" i="1"/>
  <c r="P2220" i="1"/>
  <c r="P2484" i="1"/>
  <c r="P2396" i="1"/>
  <c r="P330" i="1"/>
  <c r="P1022" i="1"/>
  <c r="P616" i="1"/>
  <c r="P4434" i="1"/>
  <c r="P2501" i="1"/>
  <c r="P1269" i="1"/>
  <c r="P441" i="1"/>
  <c r="P276" i="1"/>
  <c r="P1987" i="1"/>
  <c r="P1282" i="1"/>
  <c r="P3828" i="1"/>
  <c r="P3615" i="1"/>
  <c r="P2117" i="1"/>
  <c r="P4431" i="1"/>
  <c r="P2818" i="1"/>
  <c r="P1096" i="1"/>
  <c r="P3758" i="1"/>
  <c r="P4695" i="1"/>
  <c r="P2087" i="1"/>
  <c r="P3007" i="1"/>
  <c r="P1107" i="1"/>
  <c r="P4347" i="1"/>
  <c r="P3556" i="1"/>
  <c r="P4339" i="1"/>
  <c r="P281" i="1"/>
  <c r="P4106" i="1"/>
  <c r="P3975" i="1"/>
  <c r="P2451" i="1"/>
  <c r="P1609" i="1"/>
  <c r="P3108" i="1"/>
  <c r="P2930" i="1"/>
  <c r="P661" i="1"/>
  <c r="P1393" i="1"/>
  <c r="P123" i="1"/>
  <c r="P1726" i="1"/>
  <c r="P1125" i="1"/>
  <c r="P3839" i="1"/>
  <c r="P4591" i="1"/>
  <c r="P2013" i="1"/>
  <c r="P3651" i="1"/>
  <c r="P3014" i="1"/>
  <c r="P4610" i="1"/>
  <c r="P3012" i="1"/>
  <c r="P1626" i="1"/>
  <c r="P3978" i="1"/>
  <c r="P1794" i="1"/>
  <c r="P621" i="1"/>
  <c r="P1171" i="1"/>
  <c r="P667" i="1"/>
  <c r="P807" i="1"/>
  <c r="P2582" i="1"/>
  <c r="P3207" i="1"/>
  <c r="P1094" i="1"/>
  <c r="P4089" i="1"/>
  <c r="P3632" i="1"/>
  <c r="P3825" i="1"/>
  <c r="P787" i="1"/>
  <c r="P1618" i="1"/>
  <c r="P1404" i="1"/>
  <c r="P53" i="1"/>
  <c r="P4157" i="1"/>
  <c r="P3335" i="1"/>
  <c r="P4759" i="1"/>
  <c r="P4146" i="1"/>
  <c r="P2886" i="1"/>
  <c r="P3945" i="1"/>
  <c r="P1688" i="1"/>
  <c r="P4604" i="1"/>
  <c r="P746" i="1"/>
  <c r="P1846" i="1"/>
  <c r="P3457" i="1"/>
  <c r="P3327" i="1"/>
  <c r="P3237" i="1"/>
  <c r="P356" i="1"/>
  <c r="P4253" i="1"/>
  <c r="P2696" i="1"/>
  <c r="P564" i="1"/>
  <c r="P1603" i="1"/>
  <c r="P4304" i="1"/>
  <c r="P652" i="1"/>
  <c r="P1362" i="1"/>
  <c r="P3310" i="1"/>
  <c r="P2076" i="1"/>
  <c r="P3861" i="1"/>
  <c r="P2796" i="1"/>
  <c r="P3647" i="1"/>
  <c r="P2667" i="1"/>
  <c r="P120" i="1"/>
  <c r="P643" i="1"/>
  <c r="P642" i="1"/>
  <c r="P1986" i="1"/>
  <c r="P1719" i="1"/>
  <c r="P4173" i="1"/>
  <c r="P2809" i="1"/>
  <c r="P289" i="1"/>
  <c r="P4439" i="1"/>
  <c r="P2793" i="1"/>
  <c r="P11" i="1"/>
  <c r="P906" i="1"/>
  <c r="P1521" i="1"/>
  <c r="P1585" i="1"/>
  <c r="P3002" i="1"/>
  <c r="P3232" i="1"/>
  <c r="P3019" i="1"/>
  <c r="P2443" i="1"/>
  <c r="P1958" i="1"/>
  <c r="P3010" i="1"/>
  <c r="P3936" i="1"/>
  <c r="P4270" i="1"/>
  <c r="P3765" i="1"/>
  <c r="P1497" i="1"/>
  <c r="P700" i="1"/>
  <c r="P2267" i="1"/>
  <c r="P2692" i="1"/>
  <c r="P4074" i="1"/>
  <c r="P536" i="1"/>
  <c r="P4811" i="1"/>
  <c r="P3731" i="1"/>
  <c r="P4836" i="1"/>
  <c r="P3431" i="1"/>
  <c r="P2335" i="1"/>
  <c r="P1465" i="1"/>
  <c r="P1317" i="1"/>
  <c r="P3947" i="1"/>
  <c r="P898" i="1"/>
  <c r="P3487" i="1"/>
  <c r="P2874" i="1"/>
  <c r="P1990" i="1"/>
  <c r="P2176" i="1"/>
  <c r="P3227" i="1"/>
  <c r="P4432" i="1"/>
  <c r="P4921" i="1"/>
  <c r="P1470" i="1"/>
  <c r="P3301" i="1"/>
  <c r="P829" i="1"/>
  <c r="P3879" i="1"/>
  <c r="P323" i="1"/>
  <c r="P3708" i="1"/>
  <c r="P2736" i="1"/>
  <c r="P1581" i="1"/>
  <c r="P1111" i="1"/>
  <c r="P4391" i="1"/>
  <c r="P2410" i="1"/>
  <c r="P1154" i="1"/>
  <c r="P2688" i="1"/>
  <c r="P1417" i="1"/>
  <c r="P522" i="1"/>
  <c r="P188" i="1"/>
  <c r="P2238" i="1"/>
  <c r="P2194" i="1"/>
  <c r="P2734" i="1"/>
  <c r="P4262" i="1"/>
  <c r="P3165" i="1"/>
  <c r="P3079" i="1"/>
  <c r="P4602" i="1"/>
  <c r="P3440" i="1"/>
  <c r="P2173" i="1"/>
  <c r="P215" i="1"/>
  <c r="P4135" i="1"/>
  <c r="P3565" i="1"/>
  <c r="P2255" i="1"/>
  <c r="P4611" i="1"/>
  <c r="P1564" i="1"/>
  <c r="P2520" i="1"/>
  <c r="P1061" i="1"/>
  <c r="P3333" i="1"/>
  <c r="P1853" i="1"/>
  <c r="P3687" i="1"/>
  <c r="P4143" i="1"/>
  <c r="P4334" i="1"/>
  <c r="P919" i="1"/>
  <c r="P2513" i="1"/>
  <c r="P1920" i="1"/>
  <c r="P4107" i="1"/>
  <c r="P209" i="1"/>
  <c r="P3990" i="1"/>
  <c r="P2193" i="1"/>
  <c r="P1222" i="1"/>
  <c r="P926" i="1"/>
  <c r="P2614" i="1"/>
  <c r="P358" i="1"/>
  <c r="P4698" i="1"/>
  <c r="P2524" i="1"/>
  <c r="P2511" i="1"/>
  <c r="P4913" i="1"/>
  <c r="P2091" i="1"/>
  <c r="P3369" i="1"/>
  <c r="P2065" i="1"/>
  <c r="P541" i="1"/>
  <c r="P1513" i="1"/>
  <c r="P1006" i="1"/>
  <c r="P4842" i="1"/>
  <c r="P856" i="1"/>
  <c r="P508" i="1"/>
  <c r="P1440" i="1"/>
  <c r="P2785" i="1"/>
  <c r="P4606" i="1"/>
  <c r="P1219" i="1"/>
  <c r="P121" i="1"/>
  <c r="P2926" i="1"/>
  <c r="P1378" i="1"/>
  <c r="P4397" i="1"/>
  <c r="P4810" i="1"/>
  <c r="P4220" i="1"/>
  <c r="P338" i="1"/>
  <c r="P3261" i="1"/>
  <c r="P1173" i="1"/>
  <c r="P4323" i="1"/>
  <c r="P2659" i="1"/>
  <c r="P4686" i="1"/>
  <c r="P1917" i="1"/>
  <c r="P589" i="1"/>
  <c r="P4357" i="1"/>
  <c r="P434" i="1"/>
  <c r="P2150" i="1"/>
  <c r="P3376" i="1"/>
  <c r="P1183" i="1"/>
  <c r="P2208" i="1"/>
  <c r="P1265" i="1"/>
  <c r="P3850" i="1"/>
  <c r="P1290" i="1"/>
  <c r="P2081" i="1"/>
  <c r="P3542" i="1"/>
  <c r="P1426" i="1"/>
  <c r="P372" i="1"/>
  <c r="P2191" i="1"/>
  <c r="P4558" i="1"/>
  <c r="P4928" i="1"/>
  <c r="P2625" i="1"/>
  <c r="P2478" i="1"/>
  <c r="P4223" i="1"/>
  <c r="P4053" i="1"/>
  <c r="P472" i="1"/>
  <c r="P3533" i="1"/>
  <c r="P3051" i="1"/>
  <c r="P2833" i="1"/>
  <c r="P3902" i="1"/>
  <c r="P2086" i="1"/>
  <c r="P3713" i="1"/>
  <c r="P137" i="1"/>
  <c r="P2849" i="1"/>
  <c r="P2580" i="1"/>
  <c r="P615" i="1"/>
  <c r="P9" i="1"/>
  <c r="P2622" i="1"/>
  <c r="P2067" i="1"/>
  <c r="P1679" i="1"/>
  <c r="P1673" i="1"/>
  <c r="P301" i="1"/>
  <c r="P2566" i="1"/>
  <c r="P2954" i="1"/>
  <c r="P2512" i="1"/>
  <c r="P4282" i="1"/>
  <c r="P4581" i="1"/>
  <c r="P3559" i="1"/>
  <c r="P2971" i="1"/>
  <c r="P1224" i="1"/>
  <c r="P2492" i="1"/>
  <c r="P4995" i="1"/>
  <c r="P1606" i="1"/>
  <c r="P691" i="1"/>
  <c r="P204" i="1"/>
  <c r="P2497" i="1"/>
  <c r="P4561" i="1"/>
  <c r="P2385" i="1"/>
  <c r="P4215" i="1"/>
  <c r="P1782" i="1"/>
  <c r="P4218" i="1"/>
  <c r="P3285" i="1"/>
  <c r="P2680" i="1"/>
  <c r="P184" i="1"/>
  <c r="P439" i="1"/>
  <c r="P3591" i="1"/>
  <c r="P1771" i="1"/>
  <c r="P1202" i="1"/>
  <c r="P1159" i="1"/>
  <c r="P4524" i="1"/>
  <c r="P2760" i="1"/>
  <c r="P623" i="1"/>
  <c r="P1411" i="1"/>
  <c r="P294" i="1"/>
  <c r="P2414" i="1"/>
  <c r="P4993" i="1"/>
  <c r="P2100" i="1"/>
  <c r="P3136" i="1"/>
  <c r="P4258" i="1"/>
  <c r="P1904" i="1"/>
  <c r="P2291" i="1"/>
  <c r="P1751" i="1"/>
  <c r="P507" i="1"/>
  <c r="P2" i="1"/>
  <c r="P4967" i="1"/>
  <c r="P1379" i="1"/>
  <c r="P1129" i="1"/>
  <c r="P2174" i="1"/>
  <c r="P1079" i="1"/>
  <c r="P4203" i="1"/>
  <c r="P4700" i="1"/>
  <c r="P1650" i="1"/>
  <c r="P3554" i="1"/>
  <c r="P3085" i="1"/>
  <c r="P4271" i="1"/>
  <c r="P2345" i="1"/>
  <c r="P437" i="1"/>
  <c r="P3682" i="1"/>
  <c r="P3449" i="1"/>
  <c r="P4596" i="1"/>
  <c r="P3637" i="1"/>
  <c r="P3116" i="1"/>
  <c r="P433" i="1"/>
  <c r="P2871" i="1"/>
  <c r="P1491" i="1"/>
  <c r="P1147" i="1"/>
  <c r="P2694" i="1"/>
  <c r="P2627" i="1"/>
  <c r="P3488" i="1"/>
  <c r="P1352" i="1"/>
  <c r="P1067" i="1"/>
  <c r="P2177" i="1"/>
  <c r="P2093" i="1"/>
  <c r="P1305" i="1"/>
  <c r="P4656" i="1"/>
  <c r="P1191" i="1"/>
  <c r="P3802" i="1"/>
  <c r="P2572" i="1"/>
  <c r="P762" i="1"/>
  <c r="P282" i="1"/>
  <c r="P3188" i="1"/>
  <c r="P4069" i="1"/>
  <c r="P3181" i="1"/>
  <c r="P2260" i="1"/>
  <c r="P57" i="1"/>
  <c r="P1677" i="1"/>
  <c r="P1898" i="1"/>
  <c r="P4186" i="1"/>
  <c r="P1474" i="1"/>
  <c r="P3762" i="1"/>
  <c r="P646" i="1"/>
  <c r="P2186" i="1"/>
  <c r="P224" i="1"/>
  <c r="P4771" i="1"/>
  <c r="P1335" i="1"/>
  <c r="P2064" i="1"/>
  <c r="P823" i="1"/>
  <c r="P312" i="1"/>
  <c r="P3836" i="1"/>
  <c r="P3785" i="1"/>
  <c r="P2743" i="1"/>
  <c r="P1984" i="1"/>
  <c r="P4826" i="1"/>
  <c r="P4435" i="1"/>
  <c r="P1327" i="1"/>
  <c r="P1661" i="1"/>
  <c r="P1872" i="1"/>
  <c r="P3409" i="1"/>
  <c r="P1962" i="1"/>
  <c r="P3603" i="1"/>
  <c r="P3208" i="1"/>
  <c r="P3905" i="1"/>
  <c r="P3583" i="1"/>
  <c r="P3907" i="1"/>
  <c r="P4251" i="1"/>
  <c r="P2906" i="1"/>
  <c r="P921" i="1"/>
  <c r="P3809" i="1"/>
  <c r="P3733" i="1"/>
  <c r="P4441" i="1"/>
  <c r="P198" i="1"/>
  <c r="P374" i="1"/>
  <c r="P2204" i="1"/>
  <c r="P2851" i="1"/>
  <c r="P2124" i="1"/>
  <c r="P1390" i="1"/>
  <c r="P603" i="1"/>
  <c r="P331" i="1"/>
  <c r="P2620" i="1"/>
  <c r="P3623" i="1"/>
  <c r="P4787" i="1"/>
  <c r="P4666" i="1"/>
  <c r="P578" i="1"/>
  <c r="P3092" i="1"/>
  <c r="P2326" i="1"/>
  <c r="P662" i="1"/>
  <c r="P2613" i="1"/>
  <c r="P2033" i="1"/>
  <c r="P220" i="1"/>
  <c r="P39" i="1"/>
  <c r="P2274" i="1"/>
  <c r="P357" i="1"/>
  <c r="P3414" i="1"/>
  <c r="P3127" i="1"/>
  <c r="P2166" i="1"/>
  <c r="P3366" i="1"/>
  <c r="P4603" i="1"/>
  <c r="P3456" i="1"/>
  <c r="P3782" i="1"/>
  <c r="P4922" i="1"/>
  <c r="P510" i="1"/>
  <c r="P1369" i="1"/>
  <c r="P1759" i="1"/>
  <c r="P3717" i="1"/>
  <c r="P3046" i="1"/>
  <c r="P1816" i="1"/>
  <c r="P3967" i="1"/>
  <c r="P4884" i="1"/>
  <c r="P4462" i="1"/>
  <c r="P3328" i="1"/>
  <c r="P3412" i="1"/>
  <c r="P2145" i="1"/>
  <c r="P794" i="1"/>
  <c r="P2144" i="1"/>
  <c r="P2644" i="1"/>
  <c r="P594" i="1"/>
  <c r="P3685" i="1"/>
  <c r="P4950" i="1"/>
  <c r="P411" i="1"/>
  <c r="P1789" i="1"/>
  <c r="P745" i="1"/>
  <c r="P196" i="1"/>
  <c r="P3334" i="1"/>
  <c r="P168" i="1"/>
  <c r="P3888" i="1"/>
  <c r="P4155" i="1"/>
  <c r="P3023" i="1"/>
  <c r="P1517" i="1"/>
  <c r="P4902" i="1"/>
  <c r="P933" i="1"/>
  <c r="P4312" i="1"/>
  <c r="P3807" i="1"/>
  <c r="P2272" i="1"/>
  <c r="P1776" i="1"/>
  <c r="P112" i="1"/>
  <c r="P2607" i="1"/>
  <c r="P3074" i="1"/>
  <c r="P983" i="1"/>
  <c r="P2792" i="1"/>
  <c r="P3683" i="1"/>
  <c r="P3641" i="1"/>
  <c r="P2819" i="1"/>
  <c r="P2974" i="1"/>
  <c r="P1251" i="1"/>
  <c r="P3020" i="1"/>
  <c r="P399" i="1"/>
  <c r="P4807" i="1"/>
  <c r="P448" i="1"/>
  <c r="P421" i="1"/>
  <c r="P4850" i="1"/>
  <c r="P2094" i="1"/>
  <c r="P4629" i="1"/>
  <c r="P2920" i="1"/>
  <c r="P449" i="1"/>
  <c r="P2097" i="1"/>
  <c r="P4770" i="1"/>
  <c r="P1908" i="1"/>
  <c r="P135" i="1"/>
  <c r="P1777" i="1"/>
  <c r="P2363" i="1"/>
  <c r="P2403" i="1"/>
  <c r="P798" i="1"/>
  <c r="P3390" i="1"/>
  <c r="P2962" i="1"/>
  <c r="P4150" i="1"/>
  <c r="P3794" i="1"/>
  <c r="P3359" i="1"/>
  <c r="P790" i="1"/>
  <c r="P4911" i="1"/>
  <c r="P1785" i="1"/>
  <c r="P4670" i="1"/>
  <c r="P1388" i="1"/>
  <c r="P1738" i="1"/>
  <c r="P1740" i="1"/>
  <c r="P3558" i="1"/>
  <c r="P982" i="1"/>
  <c r="P450" i="1"/>
  <c r="P4266" i="1"/>
  <c r="P2679" i="1"/>
  <c r="P1410" i="1"/>
  <c r="P1539" i="1"/>
  <c r="P530" i="1"/>
  <c r="P1892" i="1"/>
  <c r="P3722" i="1"/>
  <c r="P3281" i="1"/>
  <c r="P4547" i="1"/>
  <c r="P4402" i="1"/>
  <c r="P3723" i="1"/>
  <c r="P2816" i="1"/>
  <c r="P1671" i="1"/>
  <c r="P3104" i="1"/>
  <c r="P2249" i="1"/>
  <c r="P2905" i="1"/>
  <c r="P141" i="1"/>
  <c r="P3018" i="1"/>
  <c r="P3203" i="1"/>
  <c r="P4005" i="1"/>
  <c r="P2310" i="1"/>
  <c r="P1997" i="1"/>
  <c r="P4081" i="1"/>
  <c r="P1805" i="1"/>
  <c r="P3131" i="1"/>
  <c r="P2184" i="1"/>
  <c r="P611" i="1"/>
  <c r="P1627" i="1"/>
  <c r="P1545" i="1"/>
  <c r="P4668" i="1"/>
  <c r="P2968" i="1"/>
  <c r="P1604" i="1"/>
  <c r="P2225" i="1"/>
  <c r="P3719" i="1"/>
  <c r="P455" i="1"/>
  <c r="P3058" i="1"/>
  <c r="P3702" i="1"/>
  <c r="P1918" i="1"/>
  <c r="P4265" i="1"/>
  <c r="P150" i="1"/>
  <c r="P4058" i="1"/>
  <c r="P1813" i="1"/>
  <c r="P2245" i="1"/>
  <c r="P265" i="1"/>
  <c r="P3442" i="1"/>
  <c r="P3240" i="1"/>
  <c r="P1522" i="1"/>
  <c r="P1599" i="1"/>
  <c r="P1048" i="1"/>
  <c r="P2747" i="1"/>
  <c r="P3553" i="1"/>
  <c r="P4792" i="1"/>
  <c r="P986" i="1"/>
  <c r="P310" i="1"/>
  <c r="P4331" i="1"/>
  <c r="P554" i="1"/>
  <c r="P3469" i="1"/>
  <c r="P864" i="1"/>
  <c r="P2399" i="1"/>
  <c r="P4855" i="1"/>
  <c r="P3155" i="1"/>
  <c r="P638" i="1"/>
  <c r="P3194" i="1"/>
  <c r="P1741" i="1"/>
  <c r="P4379" i="1"/>
  <c r="P3134" i="1"/>
  <c r="P272" i="1"/>
  <c r="P4057" i="1"/>
  <c r="P1339" i="1"/>
  <c r="P558" i="1"/>
  <c r="P3336" i="1"/>
  <c r="P4848" i="1"/>
  <c r="P2788" i="1"/>
  <c r="P259" i="1"/>
  <c r="P4382" i="1"/>
  <c r="P3600" i="1"/>
  <c r="P4467" i="1"/>
  <c r="P4932" i="1"/>
  <c r="P1344" i="1"/>
  <c r="P2934" i="1"/>
  <c r="P4048" i="1"/>
  <c r="P2666" i="1"/>
  <c r="P1363" i="1"/>
  <c r="P4214" i="1"/>
  <c r="P644" i="1"/>
  <c r="P724" i="1"/>
  <c r="P3121" i="1"/>
  <c r="P4738" i="1"/>
  <c r="P4228" i="1"/>
  <c r="P3179" i="1"/>
  <c r="P2842" i="1"/>
  <c r="P606" i="1"/>
  <c r="P1637" i="1"/>
  <c r="P4865" i="1"/>
  <c r="P4452" i="1"/>
  <c r="P705" i="1"/>
  <c r="P1773" i="1"/>
  <c r="P2362" i="1"/>
  <c r="P1858" i="1"/>
  <c r="P4978" i="1"/>
  <c r="P645" i="1"/>
  <c r="P4366" i="1"/>
  <c r="P4750" i="1"/>
  <c r="P2592" i="1"/>
  <c r="P4295" i="1"/>
  <c r="P4779" i="1"/>
  <c r="P4196" i="1"/>
  <c r="P899" i="1"/>
  <c r="P2433" i="1"/>
  <c r="P4430" i="1"/>
  <c r="P1622" i="1"/>
  <c r="P4564" i="1"/>
  <c r="P3659" i="1"/>
  <c r="P162" i="1"/>
  <c r="P3358" i="1"/>
  <c r="P4355" i="1"/>
  <c r="P1924" i="1"/>
  <c r="P2953" i="1"/>
  <c r="P4038" i="1"/>
  <c r="P732" i="1"/>
  <c r="P91" i="1"/>
  <c r="P1298" i="1"/>
  <c r="P4461" i="1"/>
  <c r="P2807" i="1"/>
  <c r="P380" i="1"/>
  <c r="P286" i="1"/>
  <c r="P1731" i="1"/>
  <c r="P2897" i="1"/>
  <c r="P905" i="1"/>
  <c r="P2931" i="1"/>
  <c r="P4646" i="1"/>
  <c r="P4598" i="1"/>
  <c r="P1830" i="1"/>
  <c r="P4411" i="1"/>
  <c r="P3572" i="1"/>
  <c r="P3307" i="1"/>
  <c r="P3171" i="1"/>
  <c r="P596" i="1"/>
  <c r="P3987" i="1"/>
  <c r="P815" i="1"/>
  <c r="P4731" i="1"/>
  <c r="P4479" i="1"/>
  <c r="P2873" i="1"/>
  <c r="P1778" i="1"/>
  <c r="P1852" i="1"/>
  <c r="P1839" i="1"/>
  <c r="P1757" i="1"/>
  <c r="P3834" i="1"/>
  <c r="P1600" i="1"/>
  <c r="P960" i="1"/>
  <c r="P203" i="1"/>
  <c r="P4" i="1"/>
  <c r="P2491" i="1"/>
  <c r="P2864" i="1"/>
  <c r="P4268" i="1"/>
  <c r="P2727" i="1"/>
  <c r="P1456" i="1"/>
  <c r="P3670" i="1"/>
  <c r="P4121" i="1"/>
  <c r="P1256" i="1"/>
  <c r="P3450" i="1"/>
  <c r="P3784" i="1"/>
  <c r="P1928" i="1"/>
  <c r="P1508" i="1"/>
  <c r="P2821" i="1"/>
  <c r="P2822" i="1"/>
  <c r="P1425" i="1"/>
  <c r="P2055" i="1"/>
  <c r="P447" i="1"/>
  <c r="P2640" i="1"/>
  <c r="P2078" i="1"/>
  <c r="P937" i="1"/>
  <c r="P1761" i="1"/>
  <c r="P4570" i="1"/>
  <c r="P1257" i="1"/>
  <c r="P1088" i="1"/>
  <c r="P4660" i="1"/>
  <c r="P1824" i="1"/>
  <c r="P3795" i="1"/>
  <c r="P729" i="1"/>
  <c r="P1635" i="1"/>
  <c r="P665" i="1"/>
  <c r="P1391" i="1"/>
  <c r="P4614" i="1"/>
  <c r="P3398" i="1"/>
  <c r="P2151" i="1"/>
  <c r="P2594" i="1"/>
  <c r="P3585" i="1"/>
  <c r="P117" i="1"/>
  <c r="P800" i="1"/>
  <c r="P1238" i="1"/>
  <c r="P3446" i="1"/>
  <c r="P4216" i="1"/>
  <c r="P3704" i="1"/>
  <c r="P2143" i="1"/>
  <c r="P2195" i="1"/>
  <c r="P4484" i="1"/>
  <c r="P4036" i="1"/>
  <c r="P3064" i="1"/>
  <c r="P1361" i="1"/>
  <c r="P80" i="1"/>
  <c r="P4753" i="1"/>
  <c r="P3677" i="1"/>
  <c r="P883" i="1"/>
  <c r="P543" i="1"/>
  <c r="P2471" i="1"/>
  <c r="P3362" i="1"/>
  <c r="P3620" i="1"/>
  <c r="P1239" i="1"/>
  <c r="P1312" i="1"/>
  <c r="P3496" i="1"/>
  <c r="P1591" i="1"/>
  <c r="P471" i="1"/>
  <c r="P1750" i="1"/>
  <c r="P3156" i="1"/>
  <c r="P2262" i="1"/>
  <c r="P509" i="1"/>
  <c r="P1128" i="1"/>
  <c r="P1498" i="1"/>
  <c r="P363" i="1"/>
  <c r="P2596" i="1"/>
  <c r="P1544" i="1"/>
  <c r="P3117" i="1"/>
  <c r="P2923" i="1"/>
  <c r="P1000" i="1"/>
  <c r="P4287" i="1"/>
  <c r="P3399" i="1"/>
  <c r="P885" i="1"/>
  <c r="P3183" i="1"/>
  <c r="P2635" i="1"/>
  <c r="P180" i="1"/>
  <c r="P2647" i="1"/>
  <c r="P2714" i="1"/>
  <c r="P2949" i="1"/>
  <c r="P1447" i="1"/>
  <c r="P520" i="1"/>
  <c r="P4816" i="1"/>
  <c r="P3581" i="1"/>
  <c r="P2373" i="1"/>
  <c r="P3460" i="1"/>
  <c r="P4954" i="1"/>
  <c r="P3661" i="1"/>
  <c r="P2380" i="1"/>
  <c r="P2436" i="1"/>
  <c r="P3241" i="1"/>
  <c r="P780" i="1"/>
  <c r="P1275" i="1"/>
  <c r="P4894" i="1"/>
  <c r="P4300" i="1"/>
  <c r="P302" i="1"/>
  <c r="P1053" i="1"/>
  <c r="P2009" i="1"/>
  <c r="P2276" i="1"/>
  <c r="P103" i="1"/>
  <c r="P4507" i="1"/>
  <c r="P3029" i="1"/>
  <c r="P2023" i="1"/>
  <c r="P2212" i="1"/>
  <c r="P3198" i="1"/>
  <c r="P1620" i="1"/>
  <c r="P1423" i="1"/>
  <c r="P771" i="1"/>
  <c r="P241" i="1"/>
  <c r="P1977" i="1"/>
  <c r="P3968" i="1"/>
  <c r="P4514" i="1"/>
  <c r="P3655" i="1"/>
  <c r="P4785" i="1"/>
  <c r="P308" i="1"/>
  <c r="P4688" i="1"/>
  <c r="P2550" i="1"/>
  <c r="P7" i="1"/>
  <c r="P4871" i="1"/>
  <c r="P3284" i="1"/>
  <c r="P3270" i="1"/>
  <c r="P1845" i="1"/>
  <c r="P769" i="1"/>
  <c r="P4487" i="1"/>
  <c r="P3812" i="1"/>
  <c r="P270" i="1"/>
  <c r="P4098" i="1"/>
  <c r="P3649" i="1"/>
  <c r="P4516" i="1"/>
  <c r="P3611" i="1"/>
  <c r="P181" i="1"/>
  <c r="P4964" i="1"/>
  <c r="P1360" i="1"/>
  <c r="P4936" i="1"/>
  <c r="P1032" i="1"/>
  <c r="P1991" i="1"/>
  <c r="P4336" i="1"/>
  <c r="P4851" i="1"/>
  <c r="P1935" i="1"/>
  <c r="P2649" i="1"/>
  <c r="P1768" i="1"/>
  <c r="P4179" i="1"/>
  <c r="P1874" i="1"/>
  <c r="P4206" i="1"/>
  <c r="P2390" i="1"/>
  <c r="P2927" i="1"/>
  <c r="P1087" i="1"/>
  <c r="P1180" i="1"/>
  <c r="P852" i="1"/>
  <c r="P4489" i="1"/>
  <c r="P2197" i="1"/>
  <c r="P4515" i="1"/>
  <c r="P2867" i="1"/>
  <c r="P100" i="1"/>
  <c r="P1152" i="1"/>
  <c r="P3500" i="1"/>
  <c r="P4244" i="1"/>
  <c r="P3404" i="1"/>
  <c r="P177" i="1"/>
  <c r="P3564" i="1"/>
  <c r="P1691" i="1"/>
  <c r="P4046" i="1"/>
  <c r="P4242" i="1"/>
  <c r="P2488" i="1"/>
  <c r="P1033" i="1"/>
  <c r="P4578" i="1"/>
  <c r="P917" i="1"/>
  <c r="P420" i="1"/>
  <c r="P153" i="1"/>
  <c r="P979" i="1"/>
  <c r="P134" i="1"/>
  <c r="P133" i="1"/>
  <c r="P2431" i="1"/>
  <c r="P3268" i="1"/>
  <c r="P2239" i="1"/>
  <c r="P3679" i="1"/>
  <c r="P2122" i="1"/>
  <c r="P4506" i="1"/>
  <c r="P1036" i="1"/>
  <c r="P3003" i="1"/>
  <c r="P4931" i="1"/>
  <c r="P2179" i="1"/>
  <c r="P4412" i="1"/>
  <c r="P458" i="1"/>
  <c r="P4469" i="1"/>
  <c r="P1118" i="1"/>
  <c r="P2763" i="1"/>
  <c r="P2350" i="1"/>
  <c r="P3742" i="1"/>
  <c r="P863" i="1"/>
  <c r="P670" i="1"/>
  <c r="P1052" i="1"/>
  <c r="P4992" i="1"/>
  <c r="P3639" i="1"/>
  <c r="P743" i="1"/>
  <c r="P2790" i="1"/>
  <c r="P3096" i="1"/>
  <c r="P3214" i="1"/>
  <c r="P1861" i="1"/>
  <c r="P2476" i="1"/>
  <c r="P59" i="1"/>
  <c r="P3948" i="1"/>
  <c r="P4963" i="1"/>
  <c r="P3479" i="1"/>
  <c r="P3570" i="1"/>
  <c r="P3546" i="1"/>
  <c r="P1289" i="1"/>
  <c r="P660" i="1"/>
  <c r="P3391" i="1"/>
  <c r="P4615" i="1"/>
  <c r="P1841" i="1"/>
  <c r="P2039" i="1"/>
  <c r="P1818" i="1"/>
  <c r="P32" i="1"/>
  <c r="P2772" i="1"/>
  <c r="P4037" i="1"/>
  <c r="P2157" i="1"/>
  <c r="P1686" i="1"/>
  <c r="P4783" i="1"/>
  <c r="P1060" i="1"/>
  <c r="P109" i="1"/>
  <c r="P1444" i="1"/>
  <c r="P1849" i="1"/>
  <c r="P3638" i="1"/>
  <c r="P1449" i="1"/>
  <c r="P4733" i="1"/>
  <c r="P2057" i="1"/>
  <c r="P1779" i="1"/>
  <c r="P3128" i="1"/>
  <c r="P820" i="1"/>
  <c r="P4973" i="1"/>
  <c r="P2131" i="1"/>
  <c r="P425" i="1"/>
  <c r="P653" i="1"/>
  <c r="P2766" i="1"/>
  <c r="P2017" i="1"/>
  <c r="P736" i="1"/>
  <c r="P1054" i="1"/>
  <c r="P4723" i="1"/>
  <c r="P4307" i="1"/>
  <c r="P1512" i="1"/>
  <c r="P1155" i="1"/>
  <c r="P1694" i="1"/>
  <c r="P4257" i="1"/>
  <c r="P2668" i="1"/>
  <c r="P2493" i="1"/>
  <c r="P3013" i="1"/>
  <c r="P1504" i="1"/>
  <c r="P4113" i="1"/>
  <c r="P4238" i="1"/>
  <c r="P4207" i="1"/>
  <c r="P3837" i="1"/>
  <c r="P2298" i="1"/>
  <c r="P3769" i="1"/>
  <c r="P4311" i="1"/>
  <c r="P997" i="1"/>
  <c r="P3272" i="1"/>
  <c r="P2250" i="1"/>
  <c r="P81" i="1"/>
  <c r="P4830" i="1"/>
  <c r="P1947" i="1"/>
  <c r="P1871" i="1"/>
  <c r="P3329" i="1"/>
  <c r="P3087" i="1"/>
  <c r="P4502" i="1"/>
  <c r="P4460" i="1"/>
  <c r="P3263" i="1"/>
  <c r="P4158" i="1"/>
  <c r="P186" i="1"/>
  <c r="P3516" i="1"/>
  <c r="P2551" i="1"/>
  <c r="P4542" i="1"/>
  <c r="P3288" i="1"/>
  <c r="P1510" i="1"/>
  <c r="P73" i="1"/>
  <c r="P125" i="1"/>
  <c r="P324" i="1"/>
  <c r="P1177" i="1"/>
  <c r="P4903" i="1"/>
  <c r="P1801" i="1"/>
  <c r="P3196" i="1"/>
  <c r="P298" i="1"/>
  <c r="P4934" i="1"/>
  <c r="P4075" i="1"/>
  <c r="P3255" i="1"/>
  <c r="P4915" i="1"/>
  <c r="P1044" i="1"/>
  <c r="P2246" i="1"/>
  <c r="P942" i="1"/>
  <c r="P2233" i="1"/>
  <c r="P679" i="1"/>
  <c r="P102" i="1"/>
  <c r="P1882" i="1"/>
  <c r="P3897" i="1"/>
  <c r="P4008" i="1"/>
  <c r="P493" i="1"/>
  <c r="P4006" i="1"/>
  <c r="P3720" i="1"/>
  <c r="P1909" i="1"/>
  <c r="P966" i="1"/>
  <c r="P2918" i="1"/>
  <c r="P696" i="1"/>
  <c r="P4741" i="1"/>
  <c r="P750" i="1"/>
  <c r="P4593" i="1"/>
  <c r="P3330" i="1"/>
  <c r="P3983" i="1"/>
  <c r="P1933" i="1"/>
  <c r="P1529" i="1"/>
  <c r="P4097" i="1"/>
  <c r="P2180" i="1"/>
  <c r="P2573" i="1"/>
  <c r="P2653" i="1"/>
  <c r="P901" i="1"/>
  <c r="P4513" i="1"/>
  <c r="P687" i="1"/>
  <c r="P105" i="1"/>
  <c r="P3933" i="1"/>
  <c r="P3508" i="1"/>
  <c r="P3531" i="1"/>
  <c r="P251" i="1"/>
  <c r="P1823" i="1"/>
  <c r="P2605" i="1"/>
  <c r="P2321" i="1"/>
  <c r="P3838" i="1"/>
  <c r="P2050" i="1"/>
  <c r="P2427" i="1"/>
  <c r="P1916" i="1"/>
  <c r="P2737" i="1"/>
  <c r="P3187" i="1"/>
  <c r="P4986" i="1"/>
  <c r="P4457" i="1"/>
  <c r="P2487" i="1"/>
  <c r="P2164" i="1"/>
  <c r="P4259" i="1"/>
  <c r="P4010" i="1"/>
  <c r="P3847" i="1"/>
  <c r="P1208" i="1"/>
  <c r="P4085" i="1"/>
  <c r="P985" i="1"/>
  <c r="P2059" i="1"/>
  <c r="P516" i="1"/>
  <c r="P3781" i="1"/>
  <c r="P4917" i="1"/>
  <c r="P4177" i="1"/>
  <c r="P3700" i="1"/>
  <c r="P4821" i="1"/>
  <c r="P174" i="1"/>
  <c r="P2096" i="1"/>
  <c r="P4404" i="1"/>
  <c r="P68" i="1"/>
  <c r="P887" i="1"/>
  <c r="P1972" i="1"/>
  <c r="P3589" i="1"/>
  <c r="P3197" i="1"/>
  <c r="P1710" i="1"/>
  <c r="P2944" i="1"/>
  <c r="P1072" i="1"/>
  <c r="P2264" i="1"/>
  <c r="P1664" i="1"/>
  <c r="P4895" i="1"/>
  <c r="P4709" i="1"/>
  <c r="P690" i="1"/>
  <c r="P1518" i="1"/>
  <c r="P4635" i="1"/>
  <c r="P2939" i="1"/>
  <c r="P2485" i="1"/>
  <c r="P4885" i="1"/>
  <c r="P738" i="1"/>
  <c r="P1817" i="1"/>
  <c r="P2061" i="1"/>
  <c r="P3342" i="1"/>
  <c r="P2558" i="1"/>
  <c r="P695" i="1"/>
  <c r="P828" i="1"/>
  <c r="P709" i="1"/>
  <c r="P1214" i="1"/>
  <c r="P3363" i="1"/>
  <c r="P529" i="1"/>
  <c r="P1288" i="1"/>
  <c r="P2567" i="1"/>
  <c r="P4293" i="1"/>
  <c r="P1840" i="1"/>
  <c r="P2553" i="1"/>
  <c r="P2798" i="1"/>
  <c r="P4935" i="1"/>
  <c r="P2710" i="1"/>
  <c r="P283" i="1"/>
  <c r="P1387" i="1"/>
  <c r="P1046" i="1"/>
  <c r="P4631" i="1"/>
  <c r="P4769" i="1"/>
  <c r="P487" i="1"/>
  <c r="P1311" i="1"/>
  <c r="P2168" i="1"/>
  <c r="P3184" i="1"/>
  <c r="P1329" i="1"/>
  <c r="P4019" i="1"/>
  <c r="P4025" i="1"/>
  <c r="P370" i="1"/>
  <c r="P2014" i="1"/>
  <c r="P4728" i="1"/>
  <c r="P2591" i="1"/>
  <c r="P4249" i="1"/>
  <c r="P2391" i="1"/>
  <c r="P391" i="1"/>
  <c r="P2383" i="1"/>
  <c r="P4373" i="1"/>
  <c r="P3129" i="1"/>
  <c r="P4802" i="1"/>
  <c r="P1193" i="1"/>
  <c r="P4327" i="1"/>
  <c r="P2228" i="1"/>
  <c r="P3568" i="1"/>
  <c r="P4230" i="1"/>
  <c r="P3054" i="1"/>
  <c r="P2719" i="1"/>
  <c r="P4473" i="1"/>
  <c r="P3210" i="1"/>
  <c r="P3540" i="1"/>
  <c r="P3928" i="1"/>
  <c r="P1320" i="1"/>
  <c r="P2755" i="1"/>
  <c r="P2509" i="1"/>
  <c r="P841" i="1"/>
  <c r="P230" i="1"/>
  <c r="P4777" i="1"/>
  <c r="P4442" i="1"/>
  <c r="P1760" i="1"/>
  <c r="P2975" i="1"/>
  <c r="P5000" i="1"/>
  <c r="P2633" i="1"/>
  <c r="P3804" i="1"/>
  <c r="P2430" i="1"/>
  <c r="P3491" i="1"/>
  <c r="P4672" i="1"/>
  <c r="P2781" i="1"/>
  <c r="P4775" i="1"/>
  <c r="P3634" i="1"/>
  <c r="P3115" i="1"/>
  <c r="P1758" i="1"/>
  <c r="P232" i="1"/>
  <c r="P1213" i="1"/>
  <c r="P2277" i="1"/>
  <c r="P1756" i="1"/>
  <c r="P3878" i="1"/>
  <c r="P4314" i="1"/>
  <c r="P4589" i="1"/>
  <c r="P755" i="1"/>
  <c r="P4042" i="1"/>
  <c r="P795" i="1"/>
  <c r="P2347" i="1"/>
  <c r="P1598" i="1"/>
  <c r="P2652" i="1"/>
  <c r="P4680" i="1"/>
  <c r="P1701" i="1"/>
  <c r="P66" i="1"/>
  <c r="P3302" i="1"/>
  <c r="P1073" i="1"/>
  <c r="P1964" i="1"/>
  <c r="P4868" i="1"/>
  <c r="P2426" i="1"/>
  <c r="P2327" i="1"/>
  <c r="P2587" i="1"/>
  <c r="P2609" i="1"/>
  <c r="P4988" i="1"/>
  <c r="P2125" i="1"/>
  <c r="P3593" i="1"/>
  <c r="P711" i="1"/>
  <c r="P2103" i="1"/>
  <c r="P4641" i="1"/>
  <c r="P4685" i="1"/>
  <c r="P2149" i="1"/>
  <c r="P3671" i="1"/>
  <c r="P2483" i="1"/>
  <c r="P4562" i="1"/>
  <c r="P2908" i="1"/>
  <c r="P877" i="1"/>
  <c r="P1668" i="1"/>
  <c r="P24" i="1"/>
  <c r="P3471" i="1"/>
  <c r="P2479" i="1"/>
  <c r="P3122" i="1"/>
  <c r="P2876" i="1"/>
  <c r="P96" i="1"/>
  <c r="P1274" i="1"/>
  <c r="P608" i="1"/>
  <c r="P1304" i="1"/>
  <c r="P4898" i="1"/>
  <c r="P418" i="1"/>
  <c r="P1217" i="1"/>
  <c r="P1649" i="1"/>
  <c r="P3709" i="1"/>
  <c r="P659" i="1"/>
  <c r="P2001" i="1"/>
  <c r="P962" i="1"/>
  <c r="P1277" i="1"/>
  <c r="P1755" i="1"/>
  <c r="P4847" i="1"/>
  <c r="P1665" i="1"/>
  <c r="P1568" i="1"/>
  <c r="P1430" i="1"/>
  <c r="P1780" i="1"/>
  <c r="P2371" i="1"/>
  <c r="P1657" i="1"/>
  <c r="P3956" i="1"/>
  <c r="P3144" i="1"/>
  <c r="P4891" i="1"/>
  <c r="P3057" i="1"/>
  <c r="P4083" i="1"/>
  <c r="P3555" i="1"/>
  <c r="P4684" i="1"/>
  <c r="P4013" i="1"/>
  <c r="P1477" i="1"/>
  <c r="P3755" i="1"/>
  <c r="P1408" i="1"/>
  <c r="P935" i="1"/>
  <c r="P1956" i="1"/>
  <c r="P271" i="1"/>
  <c r="P4678" i="1"/>
  <c r="P3823" i="1"/>
  <c r="P3037" i="1"/>
  <c r="P1056" i="1"/>
  <c r="P438" i="1"/>
  <c r="P2178" i="1"/>
  <c r="P3495" i="1"/>
  <c r="P2584" i="1"/>
  <c r="P1706" i="1"/>
  <c r="P3761" i="1"/>
  <c r="P2757" i="1"/>
  <c r="P3735" i="1"/>
  <c r="P2275" i="1"/>
  <c r="P115" i="1"/>
  <c r="P1162" i="1"/>
  <c r="P1176" i="1"/>
  <c r="P2531" i="1"/>
  <c r="P4900" i="1"/>
  <c r="P1347" i="1"/>
  <c r="P1421" i="1"/>
  <c r="P500" i="1"/>
  <c r="P1010" i="1"/>
  <c r="P4643" i="1"/>
  <c r="P4732" i="1"/>
  <c r="P514" i="1"/>
  <c r="P2686" i="1"/>
  <c r="P3138" i="1"/>
  <c r="P4486" i="1"/>
  <c r="P3425" i="1"/>
  <c r="P3080" i="1"/>
  <c r="P3984" i="1"/>
  <c r="P344" i="1"/>
  <c r="P922" i="1"/>
  <c r="P379" i="1"/>
  <c r="P352" i="1"/>
  <c r="P2101" i="1"/>
  <c r="P1814" i="1"/>
  <c r="P497" i="1"/>
  <c r="P3605" i="1"/>
  <c r="P3141" i="1"/>
  <c r="P4388" i="1"/>
  <c r="P4948" i="1"/>
  <c r="P2127" i="1"/>
  <c r="P4737" i="1"/>
  <c r="P4200" i="1"/>
  <c r="P2984" i="1"/>
  <c r="P3239" i="1"/>
  <c r="P4638" i="1"/>
  <c r="P781" i="1"/>
  <c r="P4560" i="1"/>
  <c r="P3050" i="1"/>
  <c r="P3091" i="1"/>
  <c r="P722" i="1"/>
  <c r="P1613" i="1"/>
  <c r="P1828" i="1"/>
  <c r="P4165" i="1"/>
  <c r="P3743" i="1"/>
  <c r="P2838" i="1"/>
  <c r="P4034" i="1"/>
  <c r="P3875" i="1"/>
  <c r="P2629" i="1"/>
  <c r="P1029" i="1"/>
  <c r="P2448" i="1"/>
  <c r="P4952" i="1"/>
  <c r="P3006" i="1"/>
  <c r="P4236" i="1"/>
  <c r="P796" i="1"/>
  <c r="P262" i="1"/>
  <c r="P2753" i="1"/>
  <c r="P3158" i="1"/>
  <c r="P3049" i="1"/>
  <c r="P4454" i="1"/>
  <c r="P4433" i="1"/>
  <c r="P46" i="1"/>
  <c r="P4468" i="1"/>
  <c r="P599" i="1"/>
  <c r="P3113" i="1"/>
  <c r="P3826" i="1"/>
  <c r="P2756" i="1"/>
  <c r="P4009" i="1"/>
  <c r="P4974" i="1"/>
  <c r="P859" i="1"/>
  <c r="P236" i="1"/>
  <c r="P2797" i="1"/>
  <c r="P3321" i="1"/>
  <c r="P3900" i="1"/>
  <c r="P720" i="1"/>
  <c r="P556" i="1"/>
  <c r="P4574" i="1"/>
  <c r="P71" i="1"/>
  <c r="P585" i="1"/>
  <c r="P1998" i="1"/>
  <c r="P3215" i="1"/>
  <c r="P4415" i="1"/>
  <c r="P3367" i="1"/>
  <c r="P1667" i="1"/>
  <c r="P2806" i="1"/>
  <c r="P4852" i="1"/>
  <c r="P77" i="1"/>
  <c r="P3535" i="1"/>
  <c r="P1569" i="1"/>
  <c r="P3032" i="1"/>
  <c r="P4337" i="1"/>
  <c r="P2003" i="1"/>
  <c r="P4076" i="1"/>
  <c r="P4712" i="1"/>
  <c r="P2533" i="1"/>
  <c r="P3989" i="1"/>
  <c r="P3497" i="1"/>
  <c r="P3887" i="1"/>
  <c r="P1641" i="1"/>
  <c r="P635" i="1"/>
  <c r="P1712" i="1"/>
  <c r="P1437" i="1"/>
  <c r="P4054" i="1"/>
  <c r="P1300" i="1"/>
  <c r="P4882" i="1"/>
  <c r="P816" i="1"/>
  <c r="P4877" i="1"/>
  <c r="P1323" i="1"/>
  <c r="P1856" i="1"/>
  <c r="P3525" i="1"/>
  <c r="P2804" i="1"/>
  <c r="P3147" i="1"/>
  <c r="P2973" i="1"/>
  <c r="P4018" i="1"/>
  <c r="P2671" i="1"/>
  <c r="P3912" i="1"/>
  <c r="P3177" i="1"/>
  <c r="P532" i="1"/>
  <c r="P1988" i="1"/>
  <c r="P1151" i="1"/>
  <c r="P1893" i="1"/>
  <c r="P2791" i="1"/>
  <c r="P4796" i="1"/>
  <c r="P595" i="1"/>
  <c r="P2615" i="1"/>
  <c r="P2937" i="1"/>
  <c r="P1996" i="1"/>
  <c r="P947" i="1"/>
  <c r="P3645" i="1"/>
  <c r="P1934" i="1"/>
  <c r="P3648" i="1"/>
  <c r="P451" i="1"/>
  <c r="P1612" i="1"/>
  <c r="P2730" i="1"/>
  <c r="P2477" i="1"/>
  <c r="P1873" i="1"/>
  <c r="P853" i="1"/>
  <c r="P94" i="1"/>
  <c r="P4727" i="1"/>
  <c r="P503" i="1"/>
  <c r="P1353" i="1"/>
  <c r="P4470" i="1"/>
  <c r="P1332" i="1"/>
  <c r="P2070" i="1"/>
  <c r="P4838" i="1"/>
  <c r="P2293" i="1"/>
  <c r="P2273" i="1"/>
  <c r="P3157" i="1"/>
  <c r="P2216" i="1"/>
  <c r="P3253" i="1"/>
  <c r="P1206" i="1"/>
  <c r="P3507" i="1"/>
  <c r="P473" i="1"/>
  <c r="P3236" i="1"/>
  <c r="P4292" i="1"/>
  <c r="P932" i="1"/>
  <c r="P4418" i="1"/>
  <c r="P2437" i="1"/>
  <c r="P2950" i="1"/>
  <c r="P3075" i="1"/>
  <c r="P3896" i="1"/>
  <c r="P3371" i="1"/>
  <c r="P2211" i="1"/>
  <c r="P1617" i="1"/>
  <c r="P2619" i="1"/>
  <c r="P385" i="1"/>
  <c r="P2095" i="1"/>
  <c r="P3035" i="1"/>
  <c r="P2738" i="1"/>
  <c r="P235" i="1"/>
  <c r="P1040" i="1"/>
  <c r="P4301" i="1"/>
  <c r="P1528" i="1"/>
  <c r="P4488" i="1"/>
  <c r="P2945" i="1"/>
  <c r="P1733" i="1"/>
  <c r="P879" i="1"/>
  <c r="P4766" i="1"/>
  <c r="P2470" i="1"/>
  <c r="P766" i="1"/>
  <c r="P1261" i="1"/>
  <c r="P803" i="1"/>
  <c r="P144" i="1"/>
  <c r="P146" i="1"/>
  <c r="P772" i="1"/>
  <c r="P4721" i="1"/>
  <c r="P2209" i="1"/>
  <c r="P4682" i="1"/>
  <c r="P3941" i="1"/>
  <c r="P3099" i="1"/>
  <c r="P3773" i="1"/>
  <c r="P2907" i="1"/>
  <c r="P2548" i="1"/>
  <c r="P4856" i="1"/>
  <c r="P761" i="1"/>
  <c r="P1930" i="1"/>
  <c r="P4906" i="1"/>
  <c r="P3401" i="1"/>
  <c r="P866" i="1"/>
  <c r="P2286" i="1"/>
  <c r="P2715" i="1"/>
  <c r="P2376" i="1"/>
  <c r="P4793" i="1"/>
  <c r="P4663" i="1"/>
  <c r="P147" i="1"/>
  <c r="P953" i="1"/>
  <c r="P2507" i="1"/>
  <c r="P4192" i="1"/>
  <c r="P4729" i="1"/>
  <c r="P3259" i="1"/>
  <c r="P130" i="1"/>
  <c r="P2925" i="1"/>
  <c r="P2555" i="1"/>
  <c r="P1494" i="1"/>
  <c r="P970" i="1"/>
  <c r="P3799" i="1"/>
  <c r="P792" i="1"/>
  <c r="P3590" i="1"/>
  <c r="P3730" i="1"/>
  <c r="P2901" i="1"/>
  <c r="P4082" i="1"/>
  <c r="P1796" i="1"/>
  <c r="P1698" i="1"/>
  <c r="P1169" i="1"/>
  <c r="P2532" i="1"/>
  <c r="P980" i="1"/>
  <c r="P2024" i="1"/>
  <c r="P874" i="1"/>
  <c r="P2749" i="1"/>
  <c r="P1747" i="1"/>
  <c r="P3618" i="1"/>
  <c r="P2724" i="1"/>
  <c r="P3162" i="1"/>
  <c r="P226" i="1"/>
  <c r="P2444" i="1"/>
  <c r="P1536" i="1"/>
  <c r="P3387" i="1"/>
  <c r="P1316" i="1"/>
  <c r="P3595" i="1"/>
  <c r="P4187" i="1"/>
  <c r="P2695" i="1"/>
  <c r="P2857" i="1"/>
  <c r="P287" i="1"/>
  <c r="P1692" i="1"/>
  <c r="P4834" i="1"/>
  <c r="P4376" i="1"/>
  <c r="P3204" i="1"/>
  <c r="P2090" i="1"/>
  <c r="P1365" i="1"/>
  <c r="P1051" i="1"/>
  <c r="P748" i="1"/>
  <c r="P2351" i="1"/>
  <c r="P2514" i="1"/>
  <c r="P806" i="1"/>
  <c r="P3172" i="1"/>
  <c r="P4667" i="1"/>
  <c r="P1946" i="1"/>
  <c r="P3081" i="1"/>
  <c r="P4099" i="1"/>
  <c r="P3315" i="1"/>
  <c r="P3523" i="1"/>
  <c r="P1463" i="1"/>
  <c r="P1259" i="1"/>
  <c r="P1235" i="1"/>
  <c r="P3698" i="1"/>
  <c r="P2508" i="1"/>
  <c r="P1080" i="1"/>
  <c r="P1642" i="1"/>
  <c r="P2721" i="1"/>
  <c r="P2182" i="1"/>
  <c r="P4151" i="1"/>
  <c r="P2856" i="1"/>
  <c r="P1023" i="1"/>
  <c r="P4645" i="1"/>
  <c r="P3788" i="1"/>
  <c r="P2803" i="1"/>
  <c r="P491" i="1"/>
  <c r="P166" i="1"/>
  <c r="P44" i="1"/>
  <c r="P2369" i="1"/>
  <c r="P1127" i="1"/>
  <c r="P4087" i="1"/>
  <c r="P3244" i="1"/>
  <c r="P1864" i="1"/>
  <c r="P261" i="1"/>
  <c r="P4362" i="1"/>
  <c r="P1678" i="1"/>
  <c r="P1527" i="1"/>
  <c r="P4093" i="1"/>
  <c r="P4690" i="1"/>
  <c r="P1656" i="1"/>
  <c r="P1614" i="1"/>
  <c r="P4945" i="1"/>
  <c r="P538" i="1"/>
  <c r="P2381" i="1"/>
  <c r="P1959" i="1"/>
  <c r="P2779" i="1"/>
  <c r="P1623" i="1"/>
  <c r="P4027" i="1"/>
  <c r="P367" i="1"/>
  <c r="P2966" i="1"/>
  <c r="P3264" i="1"/>
  <c r="P3351" i="1"/>
  <c r="P2725" i="1"/>
  <c r="P601" i="1"/>
  <c r="P3952" i="1"/>
  <c r="P1832" i="1"/>
  <c r="P3552" i="1"/>
  <c r="P633" i="1"/>
  <c r="P2565" i="1"/>
  <c r="P4539" i="1"/>
  <c r="P3961" i="1"/>
  <c r="P1433" i="1"/>
  <c r="P1700" i="1"/>
  <c r="P1336" i="1"/>
  <c r="P4445" i="1"/>
  <c r="P3744" i="1"/>
  <c r="P1970" i="1"/>
  <c r="P2536" i="1"/>
  <c r="P1091" i="1"/>
  <c r="P4056" i="1"/>
  <c r="P943" i="1"/>
  <c r="P4261" i="1"/>
  <c r="P2051" i="1"/>
  <c r="P1790" i="1"/>
  <c r="P2360" i="1"/>
  <c r="P3464" i="1"/>
  <c r="P2499" i="1"/>
  <c r="P3915" i="1"/>
  <c r="P893" i="1"/>
  <c r="P884" i="1"/>
  <c r="P1448" i="1"/>
  <c r="P3750" i="1"/>
  <c r="P3728" i="1"/>
  <c r="P4840" i="1"/>
  <c r="P4226" i="1"/>
  <c r="P1295" i="1"/>
  <c r="P4285" i="1"/>
  <c r="P156" i="1"/>
  <c r="P539" i="1"/>
  <c r="P4077" i="1"/>
  <c r="P915" i="1"/>
  <c r="P1270" i="1"/>
  <c r="P3354" i="1"/>
  <c r="P4360" i="1"/>
  <c r="P266" i="1"/>
  <c r="P999" i="1"/>
  <c r="P4795" i="1"/>
  <c r="P3338" i="1"/>
  <c r="P1068" i="1"/>
  <c r="P1939" i="1"/>
  <c r="P2597" i="1"/>
  <c r="P1285" i="1"/>
  <c r="P413" i="1"/>
  <c r="P4023" i="1"/>
  <c r="P2996" i="1"/>
  <c r="P996" i="1"/>
  <c r="P1896" i="1"/>
  <c r="P3152" i="1"/>
  <c r="P3576" i="1"/>
  <c r="P1109" i="1"/>
  <c r="P371" i="1"/>
  <c r="P4919" i="1"/>
  <c r="P4126" i="1"/>
  <c r="P2999" i="1"/>
  <c r="P1240" i="1"/>
  <c r="P544" i="1"/>
  <c r="P4264" i="1"/>
  <c r="P3584" i="1"/>
  <c r="P1593" i="1"/>
  <c r="P911" i="1"/>
  <c r="P300" i="1"/>
  <c r="P3770" i="1"/>
  <c r="P3536" i="1"/>
  <c r="P464" i="1"/>
  <c r="P1727" i="1"/>
  <c r="P810" i="1"/>
  <c r="P3381" i="1"/>
  <c r="P4901" i="1"/>
  <c r="P1967" i="1"/>
  <c r="P2031" i="1"/>
  <c r="P3429" i="1"/>
  <c r="P2515" i="1"/>
  <c r="P3114" i="1"/>
  <c r="P782" i="1"/>
  <c r="P2691" i="1"/>
  <c r="P4899" i="1"/>
  <c r="P4100" i="1"/>
  <c r="P1198" i="1"/>
  <c r="P3550" i="1"/>
  <c r="P4167" i="1"/>
  <c r="P3377" i="1"/>
  <c r="P861" i="1"/>
  <c r="P4763" i="1"/>
  <c r="P163" i="1"/>
  <c r="P4744" i="1"/>
  <c r="P4649" i="1"/>
  <c r="P2983" i="1"/>
  <c r="P1443" i="1"/>
  <c r="P85" i="1"/>
  <c r="P3139" i="1"/>
  <c r="P3901" i="1"/>
  <c r="P3650" i="1"/>
  <c r="P814" i="1"/>
  <c r="P3234" i="1"/>
  <c r="P297" i="1"/>
  <c r="P3768" i="1"/>
  <c r="P3924" i="1"/>
  <c r="P1803" i="1"/>
  <c r="P2223" i="1"/>
  <c r="P1330" i="1"/>
  <c r="P2539" i="1"/>
  <c r="P3563" i="1"/>
  <c r="P199" i="1"/>
  <c r="P904" i="1"/>
  <c r="P263" i="1"/>
  <c r="P3921" i="1"/>
  <c r="P4981" i="1"/>
  <c r="P2808" i="1"/>
  <c r="P1961" i="1"/>
  <c r="P2544" i="1"/>
  <c r="P3000" i="1"/>
  <c r="P1019" i="1"/>
  <c r="P3737" i="1"/>
  <c r="P1724" i="1"/>
  <c r="P3916" i="1"/>
  <c r="P504" i="1"/>
  <c r="P1855" i="1"/>
  <c r="P587" i="1"/>
  <c r="P4908" i="1"/>
  <c r="P400" i="1"/>
  <c r="P2651" i="1"/>
  <c r="P191" i="1"/>
  <c r="P4526" i="1"/>
  <c r="P3972" i="1"/>
  <c r="P3658" i="1"/>
  <c r="P1467" i="1"/>
  <c r="P2305" i="1"/>
  <c r="P4306" i="1"/>
  <c r="P2858" i="1"/>
  <c r="P3599" i="1"/>
  <c r="P3340" i="1"/>
  <c r="P4971" i="1"/>
  <c r="P1016" i="1"/>
  <c r="P4022" i="1"/>
  <c r="P2561" i="1"/>
  <c r="P560" i="1"/>
  <c r="P3030" i="1"/>
  <c r="P4492" i="1"/>
  <c r="P136" i="1"/>
  <c r="P1495" i="1"/>
  <c r="P2595" i="1"/>
  <c r="P3817" i="1"/>
  <c r="P1878" i="1"/>
  <c r="P4125" i="1"/>
  <c r="P3379" i="1"/>
  <c r="P3422" i="1"/>
  <c r="P2364" i="1"/>
  <c r="P4975" i="1"/>
  <c r="P3475" i="1"/>
  <c r="P1187" i="1"/>
  <c r="P200" i="1"/>
  <c r="P4328" i="1"/>
  <c r="P248" i="1"/>
  <c r="P2461" i="1"/>
  <c r="P1772" i="1"/>
  <c r="P2703" i="1"/>
  <c r="P1293" i="1"/>
  <c r="P4592" i="1"/>
  <c r="P4595" i="1"/>
  <c r="P3174" i="1"/>
  <c r="P749" i="1"/>
  <c r="P3644" i="1"/>
  <c r="P1385" i="1"/>
  <c r="P2733" i="1"/>
  <c r="P4730" i="1"/>
  <c r="P4012" i="1"/>
  <c r="P3665" i="1"/>
  <c r="P3364" i="1"/>
  <c r="P4232" i="1"/>
  <c r="P4812" i="1"/>
  <c r="P2155" i="1"/>
  <c r="P175" i="1"/>
  <c r="P1296" i="1"/>
  <c r="P579" i="1"/>
  <c r="P17" i="1"/>
  <c r="P1621" i="1"/>
  <c r="P3445" i="1"/>
  <c r="P1405" i="1"/>
  <c r="P3161" i="1"/>
  <c r="P171" i="1"/>
  <c r="P4465" i="1"/>
  <c r="P1303" i="1"/>
  <c r="P306" i="1"/>
  <c r="P4275" i="1"/>
  <c r="P914" i="1"/>
  <c r="P3573" i="1"/>
  <c r="P482" i="1"/>
  <c r="P2281" i="1"/>
  <c r="P364" i="1"/>
  <c r="P2965" i="1"/>
  <c r="P2959" i="1"/>
  <c r="P4833" i="1"/>
  <c r="P403" i="1"/>
  <c r="P1682" i="1"/>
  <c r="P4841" i="1"/>
  <c r="P2240" i="1"/>
  <c r="P1888" i="1"/>
  <c r="P2728" i="1"/>
  <c r="P3111" i="1"/>
  <c r="P41" i="1"/>
  <c r="P1632" i="1"/>
  <c r="P784" i="1"/>
  <c r="P1662" i="1"/>
  <c r="P2401" i="1"/>
  <c r="P233" i="1"/>
  <c r="P3470" i="1"/>
  <c r="P1047" i="1"/>
  <c r="P2893" i="1"/>
  <c r="P2778" i="1"/>
  <c r="P1464" i="1"/>
  <c r="P1833" i="1"/>
  <c r="P618" i="1"/>
  <c r="P2593" i="1"/>
  <c r="P269" i="1"/>
  <c r="P4835" i="1"/>
  <c r="P2415" i="1"/>
  <c r="P4910" i="1"/>
  <c r="P4739" i="1"/>
  <c r="P1793" i="1"/>
  <c r="P4112" i="1"/>
  <c r="P360" i="1"/>
  <c r="P3345" i="1"/>
  <c r="P923" i="1"/>
  <c r="P3097" i="1"/>
  <c r="P1586" i="1"/>
  <c r="P744" i="1"/>
  <c r="P3966" i="1"/>
  <c r="P2132" i="1"/>
  <c r="P640" i="1"/>
  <c r="P3410" i="1"/>
  <c r="P4927" i="1"/>
  <c r="P4353" i="1"/>
  <c r="P63" i="1"/>
  <c r="P2230" i="1"/>
  <c r="P2370" i="1"/>
  <c r="P4991" i="1"/>
  <c r="P239" i="1"/>
  <c r="P3459" i="1"/>
  <c r="P3278" i="1"/>
  <c r="P4798" i="1"/>
  <c r="P2328" i="1"/>
  <c r="P809" i="1"/>
  <c r="P3626" i="1"/>
  <c r="P1628" i="1"/>
  <c r="P4520" i="1"/>
  <c r="P4132" i="1"/>
  <c r="P3666" i="1"/>
  <c r="P76" i="1"/>
  <c r="P3808" i="1"/>
  <c r="P831" i="1"/>
  <c r="P1579" i="1"/>
  <c r="P4897" i="1"/>
  <c r="P4601" i="1"/>
  <c r="P2658" i="1"/>
  <c r="P927" i="1"/>
  <c r="P4565" i="1"/>
  <c r="P387" i="1"/>
  <c r="P55" i="1"/>
  <c r="P1734" i="1"/>
  <c r="P3262" i="1"/>
  <c r="P1631" i="1"/>
  <c r="P304" i="1"/>
  <c r="P495" i="1"/>
  <c r="P4243" i="1"/>
  <c r="P1543" i="1"/>
  <c r="P84" i="1"/>
  <c r="P4647" i="1"/>
  <c r="P1643" i="1"/>
  <c r="P4959" i="1"/>
  <c r="P3388" i="1"/>
  <c r="P2504" i="1"/>
  <c r="P4395" i="1"/>
  <c r="P2171" i="1"/>
  <c r="P4955" i="1"/>
  <c r="P1341" i="1"/>
  <c r="P4321" i="1"/>
  <c r="P4776" i="1"/>
  <c r="P3796" i="1"/>
  <c r="P3642" i="1"/>
  <c r="P959" i="1"/>
  <c r="P3612" i="1"/>
  <c r="P444" i="1"/>
  <c r="P1857" i="1"/>
  <c r="P1114" i="1"/>
  <c r="P3736" i="1"/>
  <c r="P1028" i="1"/>
  <c r="P2748" i="1"/>
  <c r="P3025" i="1"/>
  <c r="P3280" i="1"/>
  <c r="P1720" i="1"/>
  <c r="P151" i="1"/>
  <c r="P4291" i="1"/>
  <c r="P4455" i="1"/>
  <c r="P69" i="1"/>
  <c r="P4705" i="1"/>
  <c r="P3607" i="1"/>
  <c r="P875" i="1"/>
  <c r="P2780" i="1"/>
  <c r="P4296" i="1"/>
  <c r="P2578" i="1"/>
  <c r="P2866" i="1"/>
  <c r="P2320" i="1"/>
  <c r="P1971" i="1"/>
  <c r="P2302" i="1"/>
  <c r="P4659" i="1"/>
  <c r="P22" i="1"/>
  <c r="P965" i="1"/>
  <c r="P2099" i="1"/>
  <c r="P3824" i="1"/>
  <c r="P477" i="1"/>
  <c r="P4164" i="1"/>
  <c r="P2726" i="1"/>
  <c r="P4368" i="1"/>
  <c r="P4427" i="1"/>
  <c r="P4015" i="1"/>
  <c r="P1981" i="1"/>
  <c r="P2967" i="1"/>
  <c r="P350" i="1"/>
  <c r="P4947" i="1"/>
  <c r="P4881" i="1"/>
  <c r="P4799" i="1"/>
  <c r="P423" i="1"/>
  <c r="P4797" i="1"/>
  <c r="P3343" i="1"/>
  <c r="P4982" i="1"/>
  <c r="P630" i="1"/>
  <c r="P2467" i="1"/>
  <c r="P2044" i="1"/>
  <c r="P4310" i="1"/>
  <c r="P2406" i="1"/>
  <c r="P237" i="1"/>
  <c r="P3884" i="1"/>
  <c r="P3635" i="1"/>
  <c r="P3297" i="1"/>
  <c r="P3015" i="1"/>
  <c r="P4748" i="1"/>
  <c r="P4876" i="1"/>
  <c r="P2754" i="1"/>
  <c r="P2654" i="1"/>
  <c r="P900" i="1"/>
  <c r="P2468" i="1"/>
  <c r="P1479" i="1"/>
  <c r="P3405" i="1"/>
  <c r="P1422" i="1"/>
  <c r="P4630" i="1"/>
  <c r="P2916" i="1"/>
  <c r="P1142" i="1"/>
  <c r="P631" i="1"/>
  <c r="P4576" i="1"/>
  <c r="P849" i="1"/>
  <c r="P329" i="1"/>
  <c r="P1879" i="1"/>
  <c r="P2481" i="1"/>
  <c r="P60" i="1"/>
  <c r="P1260" i="1"/>
  <c r="P4190" i="1"/>
  <c r="P565" i="1"/>
  <c r="P3193" i="1"/>
  <c r="P2379" i="1"/>
  <c r="P454" i="1"/>
  <c r="P20" i="1"/>
  <c r="P4233" i="1"/>
  <c r="P754" i="1"/>
  <c r="P2632" i="1"/>
  <c r="P1350" i="1"/>
  <c r="P4453" i="1"/>
  <c r="P2304" i="1"/>
  <c r="P2115" i="1"/>
  <c r="P3627" i="1"/>
  <c r="P547" i="1"/>
  <c r="P2990" i="1"/>
  <c r="P1436" i="1"/>
  <c r="P1058" i="1"/>
  <c r="P3748" i="1"/>
  <c r="P930" i="1"/>
  <c r="P3283" i="1"/>
  <c r="P4361" i="1"/>
  <c r="P4393" i="1"/>
  <c r="P1280" i="1"/>
  <c r="P4110" i="1"/>
  <c r="P3349" i="1"/>
  <c r="P902" i="1"/>
  <c r="P3673" i="1"/>
  <c r="P4505" i="1"/>
  <c r="P3778" i="1"/>
  <c r="P3303" i="1"/>
  <c r="P1348" i="1"/>
  <c r="P4180" i="1"/>
  <c r="P4998" i="1"/>
  <c r="P3724" i="1"/>
  <c r="P1949" i="1"/>
  <c r="P1354" i="1"/>
  <c r="P4819" i="1"/>
  <c r="P2490" i="1"/>
  <c r="P2740" i="1"/>
  <c r="P2105" i="1"/>
  <c r="P681" i="1"/>
  <c r="P6" i="1"/>
  <c r="P3922" i="1"/>
  <c r="P1441" i="1"/>
  <c r="P3066" i="1"/>
  <c r="P1592" i="1"/>
  <c r="P1098" i="1"/>
  <c r="P2888" i="1"/>
  <c r="P2581" i="1"/>
  <c r="P366" i="1"/>
  <c r="P808" i="1"/>
  <c r="P2214" i="1"/>
  <c r="P3325" i="1"/>
  <c r="P4476" i="1"/>
  <c r="P1031" i="1"/>
  <c r="P1349" i="1"/>
  <c r="P1926" i="1"/>
  <c r="P2540" i="1"/>
  <c r="P881" i="1"/>
  <c r="P2227" i="1"/>
  <c r="P2896" i="1"/>
  <c r="P837" i="1"/>
  <c r="P4846" i="1"/>
  <c r="P394" i="1"/>
  <c r="P446" i="1"/>
  <c r="P2762" i="1"/>
  <c r="P2506" i="1"/>
  <c r="P4273" i="1"/>
  <c r="P976" i="1"/>
  <c r="P528" i="1"/>
  <c r="P489" i="1"/>
  <c r="P1376" i="1"/>
  <c r="P1505" i="1"/>
  <c r="P4701" i="1"/>
  <c r="P3292" i="1"/>
  <c r="P65" i="1"/>
  <c r="P3022" i="1"/>
  <c r="P2251" i="1"/>
  <c r="P1392" i="1"/>
  <c r="P30" i="1"/>
  <c r="P2299" i="1"/>
  <c r="P2631" i="1"/>
  <c r="P2705" i="1"/>
  <c r="P2141" i="1"/>
  <c r="P3775" i="1"/>
  <c r="P2295" i="1"/>
  <c r="P3047" i="1"/>
  <c r="P2136" i="1"/>
  <c r="P2303" i="1"/>
  <c r="P1842" i="1"/>
  <c r="P4789" i="1"/>
  <c r="P3946" i="1"/>
  <c r="P1762" i="1"/>
  <c r="P2626" i="1"/>
  <c r="P2952" i="1"/>
  <c r="P160" i="1"/>
  <c r="P2456" i="1"/>
  <c r="P605" i="1"/>
  <c r="P4517" i="1"/>
  <c r="P1484" i="1"/>
  <c r="P2181" i="1"/>
  <c r="P4115" i="1"/>
  <c r="P3532" i="1"/>
  <c r="P1027" i="1"/>
  <c r="P1013" i="1"/>
  <c r="P3732" i="1"/>
  <c r="P2462" i="1"/>
  <c r="P3016" i="1"/>
  <c r="P4123" i="1"/>
  <c r="P1434" i="1"/>
  <c r="P2140" i="1"/>
  <c r="P1458" i="1"/>
  <c r="P3869" i="1"/>
  <c r="P3980" i="1"/>
  <c r="P1838" i="1"/>
  <c r="P822" i="1"/>
  <c r="P2450" i="1"/>
  <c r="P2868" i="1"/>
  <c r="P3619" i="1"/>
  <c r="P2142" i="1"/>
  <c r="P2782" i="1"/>
  <c r="P3821" i="1"/>
  <c r="P1469" i="1"/>
  <c r="P3753" i="1"/>
  <c r="P698" i="1"/>
  <c r="P723" i="1"/>
  <c r="P4820" i="1"/>
  <c r="P1397" i="1"/>
  <c r="P2979" i="1"/>
  <c r="P1891" i="1"/>
  <c r="P1774" i="1"/>
  <c r="P2108" i="1"/>
  <c r="P2665" i="1"/>
  <c r="P1689" i="1"/>
  <c r="P2438" i="1"/>
  <c r="P4639" i="1"/>
  <c r="P1730" i="1"/>
  <c r="P1266" i="1"/>
  <c r="P47" i="1"/>
  <c r="P2623" i="1"/>
  <c r="P2752" i="1"/>
  <c r="P4377" i="1"/>
  <c r="P4440" i="1"/>
  <c r="P1709" i="1"/>
  <c r="P2148" i="1"/>
  <c r="P1190" i="1"/>
  <c r="P2855" i="1"/>
  <c r="P326" i="1"/>
  <c r="P52" i="1"/>
  <c r="P3853" i="1"/>
  <c r="P2574" i="1"/>
  <c r="P3258" i="1"/>
  <c r="P501" i="1"/>
  <c r="P1769" i="1"/>
  <c r="P2841" i="1"/>
  <c r="P1396" i="1"/>
  <c r="P1552" i="1"/>
  <c r="P2167" i="1"/>
  <c r="P3567" i="1"/>
  <c r="P4523" i="1"/>
  <c r="P3294" i="1"/>
  <c r="P801" i="1"/>
  <c r="P1110" i="1"/>
  <c r="P4429" i="1"/>
  <c r="P2941" i="1"/>
  <c r="P2648" i="1"/>
  <c r="P878" i="1"/>
  <c r="P3908" i="1"/>
  <c r="P2894" i="1"/>
  <c r="P427" i="1"/>
  <c r="P342" i="1"/>
  <c r="P3311" i="1"/>
  <c r="P3419" i="1"/>
  <c r="P4961" i="1"/>
  <c r="P4717" i="1"/>
  <c r="P1711" i="1"/>
  <c r="P2494" i="1"/>
  <c r="P1660" i="1"/>
  <c r="P4772" i="1"/>
  <c r="P2025" i="1"/>
  <c r="P2850" i="1"/>
  <c r="P33" i="1"/>
  <c r="P8" i="1"/>
  <c r="P842" i="1"/>
  <c r="P1064" i="1"/>
  <c r="P2869" i="1"/>
  <c r="P4136" i="1"/>
  <c r="P3653" i="1"/>
  <c r="P3178" i="1"/>
  <c r="P4247" i="1"/>
  <c r="P4704" i="1"/>
  <c r="P4066" i="1"/>
  <c r="P2386" i="1"/>
  <c r="P1506" i="1"/>
  <c r="P3247" i="1"/>
  <c r="P1414" i="1"/>
  <c r="P4800" i="1"/>
  <c r="P3996" i="1"/>
  <c r="P3" i="1"/>
  <c r="P2835" i="1"/>
  <c r="P4808" i="1"/>
  <c r="P1705" i="1"/>
  <c r="P2693" i="1"/>
  <c r="P1374" i="1"/>
  <c r="P626" i="1"/>
  <c r="P395" i="1"/>
  <c r="P1130" i="1"/>
  <c r="P4063" i="1"/>
  <c r="P3123" i="1"/>
  <c r="P3798" i="1"/>
  <c r="P3997" i="1"/>
  <c r="P1254" i="1"/>
  <c r="P432" i="1"/>
  <c r="P2428" i="1"/>
  <c r="P4703" i="1"/>
  <c r="P3780" i="1"/>
  <c r="P3752" i="1"/>
  <c r="P1450" i="1"/>
  <c r="P2865" i="1"/>
  <c r="P252" i="1"/>
  <c r="P2082" i="1"/>
  <c r="P2577" i="1"/>
  <c r="P4923" i="1"/>
  <c r="P3903" i="1"/>
  <c r="P3478" i="1"/>
  <c r="P4494" i="1"/>
  <c r="P3942" i="1"/>
  <c r="P1012" i="1"/>
  <c r="P2407" i="1"/>
  <c r="P4272" i="1"/>
  <c r="P3316" i="1"/>
  <c r="P1473" i="1"/>
  <c r="P542" i="1"/>
  <c r="P4154" i="1"/>
  <c r="P3667" i="1"/>
  <c r="P1925" i="1"/>
  <c r="P3191" i="1"/>
  <c r="P2400" i="1"/>
  <c r="P3898" i="1"/>
  <c r="P275" i="1"/>
  <c r="P3384" i="1"/>
  <c r="P1286" i="1"/>
  <c r="P317" i="1"/>
  <c r="P1221" i="1"/>
  <c r="P4343" i="1"/>
  <c r="P4284" i="1"/>
  <c r="P3430" i="1"/>
  <c r="P3790" i="1"/>
  <c r="P2422" i="1"/>
  <c r="P3622" i="1"/>
  <c r="P830" i="1"/>
  <c r="P1588" i="1"/>
  <c r="P2814" i="1"/>
  <c r="P1687" i="1"/>
  <c r="P3870" i="1"/>
  <c r="P3356" i="1"/>
  <c r="P1936" i="1"/>
  <c r="P139" i="1"/>
  <c r="P377" i="1"/>
  <c r="P4567" i="1"/>
  <c r="P4122" i="1"/>
  <c r="P3867" i="1"/>
  <c r="P3226" i="1"/>
  <c r="P4584" i="1"/>
  <c r="P222" i="1"/>
  <c r="P4078" i="1"/>
  <c r="P1486" i="1"/>
  <c r="P424" i="1"/>
  <c r="P2899" i="1"/>
  <c r="P4274" i="1"/>
  <c r="P895" i="1"/>
  <c r="P1788" i="1"/>
  <c r="P2162" i="1"/>
  <c r="P602" i="1"/>
  <c r="P1583" i="1"/>
  <c r="P1697" i="1"/>
  <c r="P988" i="1"/>
  <c r="P2525" i="1"/>
  <c r="P710" i="1"/>
  <c r="P118" i="1"/>
  <c r="P2159" i="1"/>
  <c r="P1654" i="1"/>
  <c r="P2682" i="1"/>
  <c r="P4632" i="1"/>
  <c r="P4725" i="1"/>
  <c r="P2560" i="1"/>
  <c r="P1400" i="1"/>
  <c r="P3228" i="1"/>
  <c r="P1062" i="1"/>
  <c r="P813" i="1"/>
  <c r="P2815" i="1"/>
  <c r="P229" i="1"/>
  <c r="P1243" i="1"/>
  <c r="P3055" i="1"/>
  <c r="P3254" i="1"/>
  <c r="P1715" i="1"/>
  <c r="P583" i="1"/>
  <c r="P2020" i="1"/>
  <c r="P3625" i="1"/>
  <c r="P2248" i="1"/>
  <c r="P3242" i="1"/>
  <c r="P3935" i="1"/>
  <c r="P2672" i="1"/>
  <c r="P3068" i="1"/>
  <c r="P3110" i="1"/>
  <c r="P3963" i="1"/>
  <c r="P4364" i="1"/>
  <c r="P3078" i="1"/>
  <c r="P3544" i="1"/>
  <c r="P765" i="1"/>
  <c r="P4290" i="1"/>
  <c r="P3857" i="1"/>
  <c r="P1630" i="1"/>
  <c r="P1459" i="1"/>
  <c r="P3265" i="1"/>
  <c r="P4477" i="1"/>
  <c r="P575" i="1"/>
  <c r="P3529" i="1"/>
  <c r="P3763" i="1"/>
  <c r="P3833" i="1"/>
  <c r="P4665" i="1"/>
  <c r="P2787" i="1"/>
  <c r="P1133" i="1"/>
  <c r="P4765" i="1"/>
  <c r="P381" i="1"/>
  <c r="P4694" i="1"/>
  <c r="P4326" i="1"/>
  <c r="P3357" i="1"/>
  <c r="P3120" i="1"/>
  <c r="P4683" i="1"/>
  <c r="P2957" i="1"/>
  <c r="P1276" i="1"/>
  <c r="P1250" i="1"/>
  <c r="P496" i="1"/>
  <c r="P3964" i="1"/>
  <c r="P4124" i="1"/>
  <c r="P4119" i="1"/>
  <c r="P2571" i="1"/>
  <c r="P697" i="1"/>
  <c r="P756" i="1"/>
  <c r="P4658" i="1"/>
  <c r="P70" i="1"/>
  <c r="P2188" i="1"/>
  <c r="P4999" i="1"/>
  <c r="P1325" i="1"/>
  <c r="P2720" i="1"/>
  <c r="P2642" i="1"/>
  <c r="P4626" i="1"/>
  <c r="P2922" i="1"/>
  <c r="P87" i="1"/>
  <c r="P4471" i="1"/>
  <c r="P67" i="1"/>
  <c r="P4621" i="1"/>
  <c r="P4191" i="1"/>
  <c r="P2690" i="1"/>
  <c r="P3739" i="1"/>
  <c r="P4474" i="1"/>
  <c r="P598" i="1"/>
  <c r="P4553" i="1"/>
  <c r="P2271" i="1"/>
  <c r="P3392" i="1"/>
  <c r="P1439" i="1"/>
  <c r="P1043" i="1"/>
  <c r="P3502" i="1"/>
  <c r="P1763" i="1"/>
  <c r="P4976" i="1"/>
  <c r="P1445" i="1"/>
  <c r="P4548" i="1"/>
  <c r="P2745" i="1"/>
  <c r="P4533" i="1"/>
  <c r="P1279" i="1"/>
  <c r="P2825" i="1"/>
  <c r="P928" i="1"/>
  <c r="P4925" i="1"/>
  <c r="P1670" i="1"/>
  <c r="P1974" i="1"/>
  <c r="P4159" i="1"/>
  <c r="P515" i="1"/>
  <c r="P2830" i="1"/>
  <c r="P2421" i="1"/>
  <c r="P1007" i="1"/>
  <c r="P3447" i="1"/>
  <c r="P4246" i="1"/>
  <c r="P1807" i="1"/>
  <c r="P3443" i="1"/>
  <c r="P3290" i="1"/>
  <c r="P2617" i="1"/>
  <c r="P2134" i="1"/>
  <c r="P4398" i="1"/>
  <c r="P3395" i="1"/>
  <c r="P2288" i="1"/>
  <c r="P682" i="1"/>
  <c r="P2269" i="1"/>
  <c r="P4309" i="1"/>
  <c r="P4933" i="1"/>
  <c r="P855" i="1"/>
  <c r="P3575" i="1"/>
  <c r="P3829" i="1"/>
  <c r="P969" i="1"/>
  <c r="P584" i="1"/>
  <c r="P1792" i="1"/>
  <c r="P2660" i="1"/>
  <c r="P740" i="1"/>
  <c r="P4043" i="1"/>
  <c r="P1615" i="1"/>
  <c r="P3189" i="1"/>
  <c r="P2106" i="1"/>
  <c r="P238" i="1"/>
  <c r="P559" i="1"/>
  <c r="P991" i="1"/>
  <c r="P3995" i="1"/>
  <c r="P3109" i="1"/>
  <c r="P2434" i="1"/>
  <c r="P2323" i="1"/>
  <c r="P2202" i="1"/>
  <c r="P2885" i="1"/>
  <c r="P3791" i="1"/>
  <c r="P4579" i="1"/>
  <c r="P4745" i="1"/>
  <c r="P847" i="1"/>
  <c r="P2823" i="1"/>
  <c r="P4890" i="1"/>
  <c r="P384" i="1"/>
  <c r="P485" i="1"/>
  <c r="P1957" i="1"/>
  <c r="P4260" i="1"/>
  <c r="P476" i="1"/>
  <c r="P1331" i="1"/>
  <c r="P4209" i="1"/>
  <c r="P3069" i="1"/>
  <c r="P1264" i="1"/>
  <c r="P2729" i="1"/>
  <c r="P3636" i="1"/>
  <c r="P2337" i="1"/>
  <c r="P944" i="1"/>
  <c r="P2163" i="1"/>
  <c r="P1647" i="1"/>
  <c r="P3806" i="1"/>
  <c r="P3822" i="1"/>
  <c r="P4522" i="1"/>
  <c r="P2054" i="1"/>
  <c r="P38" i="1"/>
  <c r="P4020" i="1"/>
  <c r="P2120" i="1"/>
  <c r="P1220" i="1"/>
  <c r="P378" i="1"/>
  <c r="P1399" i="1"/>
  <c r="P4017" i="1"/>
  <c r="P1368" i="1"/>
  <c r="P938" i="1"/>
  <c r="P2700" i="1"/>
  <c r="P4060" i="1"/>
  <c r="P614" i="1"/>
  <c r="P3411" i="1"/>
  <c r="P165" i="1"/>
  <c r="P2628" i="1"/>
  <c r="P3588" i="1"/>
  <c r="P2991" i="1"/>
  <c r="P571" i="1"/>
  <c r="P2883" i="1"/>
  <c r="P279" i="1"/>
  <c r="P4781" i="1"/>
  <c r="P3282" i="1"/>
  <c r="P3438" i="1"/>
  <c r="P132" i="1"/>
  <c r="P545" i="1"/>
  <c r="P1132" i="1"/>
  <c r="P4330" i="1"/>
  <c r="P2884" i="1"/>
  <c r="P35" i="1"/>
  <c r="P2085" i="1"/>
  <c r="P1524" i="1"/>
  <c r="P2442" i="1"/>
  <c r="P567" i="1"/>
  <c r="P2537" i="1"/>
  <c r="P3485" i="1"/>
  <c r="P1999" i="1"/>
  <c r="P4588" i="1"/>
  <c r="P492" i="1"/>
  <c r="P3892" i="1"/>
  <c r="P3876" i="1"/>
  <c r="P1537" i="1"/>
  <c r="P2845" i="1"/>
  <c r="P888" i="1"/>
  <c r="P2685" i="1"/>
  <c r="P2502" i="1"/>
  <c r="P212" i="1"/>
  <c r="P1030" i="1"/>
  <c r="P143" i="1"/>
  <c r="P786" i="1"/>
  <c r="P3489" i="1"/>
  <c r="P2769" i="1"/>
  <c r="P4213" i="1"/>
  <c r="P2534" i="1"/>
  <c r="P201" i="1"/>
  <c r="P1170" i="1"/>
  <c r="P2079" i="1"/>
  <c r="P4828" i="1"/>
  <c r="P1102" i="1"/>
  <c r="P1482" i="1"/>
  <c r="P2116" i="1"/>
  <c r="P2586" i="1"/>
  <c r="P668" i="1"/>
  <c r="P429" i="1"/>
  <c r="P3816" i="1"/>
  <c r="P674" i="1"/>
  <c r="P1372" i="1"/>
  <c r="P1322" i="1"/>
  <c r="P3452" i="1"/>
  <c r="P416" i="1"/>
  <c r="P187" i="1"/>
  <c r="P2265" i="1"/>
  <c r="P2794" i="1"/>
  <c r="P4174" i="1"/>
  <c r="P4541" i="1"/>
  <c r="P3348" i="1"/>
  <c r="P332" i="1"/>
  <c r="P3072" i="1"/>
  <c r="P2028" i="1"/>
  <c r="P3462" i="1"/>
  <c r="P607" i="1"/>
  <c r="P721" i="1"/>
  <c r="P3756" i="1"/>
  <c r="P3613" i="1"/>
  <c r="P654" i="1"/>
  <c r="P3444" i="1"/>
  <c r="P478" i="1"/>
  <c r="P3481" i="1"/>
  <c r="P2976" i="1"/>
  <c r="P3818" i="1"/>
  <c r="P713" i="1"/>
  <c r="P967" i="1"/>
  <c r="P4456" i="1"/>
  <c r="P2674" i="1"/>
  <c r="P1531" i="1"/>
  <c r="P4003" i="1"/>
  <c r="P3885" i="1"/>
  <c r="P4120" i="1"/>
  <c r="P1885" i="1"/>
  <c r="P2409" i="1"/>
  <c r="P4675" i="1"/>
  <c r="P2308" i="1"/>
  <c r="P1886" i="1"/>
  <c r="P793" i="1"/>
  <c r="P3150" i="1"/>
  <c r="P3319" i="1"/>
  <c r="P1011" i="1"/>
  <c r="P3163" i="1"/>
  <c r="P362" i="1"/>
  <c r="P1966" i="1"/>
  <c r="P2336" i="1"/>
  <c r="P3506" i="1"/>
  <c r="P4633" i="1"/>
  <c r="P1669" i="1"/>
  <c r="P3201" i="1"/>
  <c r="P4551" i="1"/>
  <c r="P2089" i="1"/>
  <c r="P1742" i="1"/>
  <c r="P770" i="1"/>
  <c r="P2035" i="1"/>
  <c r="P4221" i="1"/>
  <c r="P3656" i="1"/>
  <c r="P1364" i="1"/>
  <c r="P1367" i="1"/>
  <c r="P3417" i="1"/>
  <c r="P185" i="1"/>
  <c r="P4156" i="1"/>
  <c r="P21" i="1"/>
  <c r="P1550" i="1"/>
  <c r="P4939" i="1"/>
  <c r="P2637" i="1"/>
  <c r="P2645" i="1"/>
  <c r="P1633" i="1"/>
  <c r="P346" i="1"/>
  <c r="P524" i="1"/>
  <c r="P2393" i="1"/>
  <c r="P4129" i="1"/>
  <c r="P3939" i="1"/>
  <c r="P2761" i="1"/>
  <c r="P15" i="1"/>
  <c r="P3734" i="1"/>
  <c r="P1825" i="1"/>
  <c r="P1737" i="1"/>
  <c r="P1573" i="1"/>
  <c r="P1822" i="1"/>
  <c r="P1595" i="1"/>
  <c r="P13" i="1"/>
  <c r="P4424" i="1"/>
  <c r="P1099" i="1"/>
  <c r="P1923" i="1"/>
  <c r="P2053" i="1"/>
  <c r="P2942" i="1"/>
  <c r="P4504" i="1"/>
  <c r="P701" i="1"/>
  <c r="P4599" i="1"/>
  <c r="P3062" i="1"/>
  <c r="P1548" i="1"/>
  <c r="P3537" i="1"/>
  <c r="P4491" i="1"/>
  <c r="P1141" i="1"/>
  <c r="P124" i="1"/>
  <c r="P2987" i="1"/>
  <c r="P311" i="1"/>
  <c r="P4141" i="1"/>
  <c r="P890" i="1"/>
  <c r="P4416" i="1"/>
  <c r="P4480" i="1"/>
  <c r="P3624" i="1"/>
  <c r="P1847" i="1"/>
  <c r="P1699" i="1"/>
  <c r="P669" i="1"/>
  <c r="P533" i="1"/>
  <c r="P1932" i="1"/>
  <c r="P2282" i="1"/>
  <c r="P1976" i="1"/>
  <c r="P2768" i="1"/>
  <c r="P3277" i="1"/>
  <c r="P913" i="1"/>
  <c r="P4148" i="1"/>
  <c r="P4408" i="1"/>
  <c r="P3893" i="1"/>
  <c r="P1462" i="1"/>
  <c r="P1520" i="1"/>
  <c r="P4212" i="1"/>
  <c r="P694" i="1"/>
  <c r="P2624" i="1"/>
  <c r="P157" i="1"/>
  <c r="P335" i="1"/>
  <c r="P1231" i="1"/>
  <c r="P3148" i="1"/>
  <c r="P1143" i="1"/>
  <c r="P1663" i="1"/>
  <c r="P3918" i="1"/>
  <c r="P1034" i="1"/>
  <c r="P3094" i="1"/>
  <c r="P1468" i="1"/>
  <c r="P3017" i="1"/>
  <c r="P2982" i="1"/>
  <c r="P4278" i="1"/>
  <c r="P1674" i="1"/>
  <c r="P1105" i="1"/>
  <c r="P4983" i="1"/>
  <c r="P3439" i="1"/>
  <c r="P4062" i="1"/>
  <c r="P1108" i="1"/>
  <c r="P3041" i="1"/>
  <c r="P2523" i="1"/>
  <c r="P2489" i="1"/>
  <c r="P3914" i="1"/>
  <c r="P2764" i="1"/>
  <c r="P1253" i="1"/>
  <c r="P2988" i="1"/>
  <c r="P4315" i="1"/>
  <c r="P912" i="1"/>
  <c r="P4773" i="1"/>
  <c r="P2217" i="1"/>
  <c r="P2589" i="1"/>
  <c r="P253" i="1"/>
  <c r="P4381" i="1"/>
  <c r="P3606" i="1"/>
  <c r="P758" i="1"/>
  <c r="P3372" i="1"/>
  <c r="P2165" i="1"/>
  <c r="P2980" i="1"/>
  <c r="P3646" i="1"/>
  <c r="P459" i="1"/>
  <c r="P1394" i="1"/>
  <c r="P1026" i="1"/>
  <c r="P3557" i="1"/>
  <c r="P72" i="1"/>
  <c r="P517" i="1"/>
  <c r="P1163" i="1"/>
  <c r="P4073" i="1"/>
  <c r="P4693" i="1"/>
  <c r="P2256" i="1"/>
  <c r="P3534" i="1"/>
  <c r="P415" i="1"/>
  <c r="P4718" i="1"/>
  <c r="P2579" i="1"/>
  <c r="P3146" i="1"/>
  <c r="P4715" i="1"/>
  <c r="P40" i="1"/>
  <c r="P4072" i="1"/>
  <c r="P2330" i="1"/>
  <c r="P1199" i="1"/>
  <c r="P3681" i="1"/>
  <c r="P1843" i="1"/>
  <c r="P3504" i="1"/>
  <c r="P763" i="1"/>
  <c r="P2469" i="1"/>
  <c r="P193" i="1"/>
  <c r="P4572" i="1"/>
  <c r="P1140" i="1"/>
  <c r="P2521" i="1"/>
  <c r="P2218" i="1"/>
  <c r="P934" i="1"/>
  <c r="P3168" i="1"/>
  <c r="P307" i="1"/>
  <c r="P4049" i="1"/>
  <c r="P1799" i="1"/>
  <c r="P4178" i="1"/>
  <c r="P3070" i="1"/>
  <c r="P1218" i="1"/>
  <c r="P2889" i="1"/>
  <c r="P4498" i="1"/>
  <c r="P1428" i="1"/>
  <c r="P206" i="1"/>
  <c r="P4827" i="1"/>
  <c r="P3668" i="1"/>
  <c r="P2102" i="1"/>
  <c r="P1555" i="1"/>
  <c r="P1877" i="1"/>
  <c r="P244" i="1"/>
  <c r="P4550" i="1"/>
  <c r="P1854" i="1"/>
  <c r="P3692" i="1"/>
  <c r="P315" i="1"/>
  <c r="P246" i="1"/>
  <c r="P4351" i="1"/>
  <c r="P1211" i="1"/>
  <c r="P1416" i="1"/>
  <c r="P569" i="1"/>
  <c r="P2263" i="1"/>
  <c r="P3548" i="1"/>
  <c r="P840" i="1"/>
  <c r="P2556" i="1"/>
  <c r="P2844" i="1"/>
  <c r="P2827" i="1"/>
  <c r="P2154" i="1"/>
  <c r="P568" i="1"/>
  <c r="P2114" i="1"/>
  <c r="P1371" i="1"/>
  <c r="P2161" i="1"/>
  <c r="P4332" i="1"/>
  <c r="P597" i="1"/>
  <c r="P3324" i="1"/>
  <c r="P2709" i="1"/>
  <c r="P1324" i="1"/>
  <c r="P2047" i="1"/>
  <c r="P3844" i="1"/>
  <c r="P2253" i="1"/>
  <c r="P2156" i="1"/>
  <c r="P3874" i="1"/>
  <c r="P4534" i="1"/>
  <c r="P2610" i="1"/>
  <c r="P2852" i="1"/>
  <c r="P3415" i="1"/>
  <c r="P1078" i="1"/>
  <c r="P4204" i="1"/>
  <c r="P3969" i="1"/>
  <c r="P3200" i="1"/>
  <c r="P1616" i="1"/>
  <c r="P2187" i="1"/>
  <c r="P651" i="1"/>
  <c r="P1716" i="1"/>
  <c r="P3660" i="1"/>
  <c r="P56" i="1"/>
  <c r="P1476" i="1"/>
  <c r="P3476" i="1"/>
  <c r="P946" i="1"/>
  <c r="P4590" i="1"/>
  <c r="P4886" i="1"/>
  <c r="P1291" i="1"/>
  <c r="P481" i="1"/>
  <c r="P3932" i="1"/>
  <c r="P5001" i="1"/>
  <c r="P2138" i="1"/>
  <c r="P3913" i="1"/>
  <c r="P811" i="1"/>
  <c r="P456" i="1"/>
  <c r="P718" i="1"/>
  <c r="P1646" i="1"/>
  <c r="P948" i="1"/>
  <c r="P1561" i="1"/>
  <c r="P4341" i="1"/>
  <c r="P1215" i="1"/>
  <c r="P4655" i="1"/>
  <c r="P4861" i="1"/>
  <c r="P2846" i="1"/>
  <c r="P613" i="1"/>
  <c r="P1359" i="1"/>
  <c r="P2135" i="1"/>
  <c r="P4170" i="1"/>
  <c r="P2786" i="1"/>
  <c r="P4758" i="1"/>
  <c r="P2860" i="1"/>
  <c r="P4929" i="1"/>
  <c r="P857" i="1"/>
  <c r="P1993" i="1"/>
  <c r="P2331" i="1"/>
  <c r="P4407" i="1"/>
  <c r="P1577" i="1"/>
  <c r="P4021" i="1"/>
  <c r="P4714" i="1"/>
  <c r="P4394" i="1"/>
  <c r="P453" i="1"/>
  <c r="P3112" i="1"/>
  <c r="P1578" i="1"/>
  <c r="P2687" i="1"/>
  <c r="P3866" i="1"/>
  <c r="P2319" i="1"/>
  <c r="P1271" i="1"/>
  <c r="P1120" i="1"/>
  <c r="P987" i="1"/>
  <c r="P2935" i="1"/>
  <c r="P994" i="1"/>
  <c r="P2641" i="1"/>
  <c r="P3714" i="1"/>
  <c r="P4788" i="1"/>
  <c r="P4757" i="1"/>
  <c r="P3287" i="1"/>
  <c r="P2334" i="1"/>
  <c r="P1860" i="1"/>
  <c r="P3814" i="1"/>
  <c r="P3621" i="1"/>
  <c r="P4342" i="1"/>
  <c r="P1160" i="1"/>
  <c r="P1802" i="1"/>
  <c r="P3543" i="1"/>
  <c r="P4822" i="1"/>
  <c r="P2914" i="1"/>
  <c r="P1024" i="1"/>
  <c r="P2203" i="1"/>
  <c r="P4724" i="1"/>
  <c r="P4536" i="1"/>
  <c r="P2332" i="1"/>
  <c r="P2137" i="1"/>
  <c r="P4055" i="1"/>
  <c r="P3170" i="1"/>
  <c r="P1826" i="1"/>
  <c r="P290" i="1"/>
  <c r="P4756" i="1"/>
  <c r="P3992" i="1"/>
  <c r="P4448" i="1"/>
  <c r="P4493" i="1"/>
  <c r="P1791" i="1"/>
  <c r="P3436" i="1"/>
  <c r="P4784" i="1"/>
  <c r="P3843" i="1"/>
  <c r="P4609" i="1"/>
  <c r="P4333" i="1"/>
  <c r="P2126" i="1"/>
  <c r="P2447" i="1"/>
  <c r="P4142" i="1"/>
  <c r="P393" i="1"/>
  <c r="P25" i="1"/>
  <c r="P349" i="1"/>
  <c r="P3031" i="1"/>
  <c r="P2418" i="1"/>
  <c r="P2746" i="1"/>
  <c r="P2817" i="1"/>
  <c r="P4722" i="1"/>
  <c r="P2783" i="1"/>
  <c r="P3854" i="1"/>
  <c r="P1310" i="1"/>
  <c r="P3545" i="1"/>
  <c r="P2394" i="1"/>
  <c r="P639" i="1"/>
  <c r="P2452" i="1"/>
  <c r="P155" i="1"/>
  <c r="P74" i="1"/>
  <c r="P1104" i="1"/>
  <c r="P407" i="1"/>
  <c r="P850" i="1"/>
  <c r="P2634" i="1"/>
  <c r="P4052" i="1"/>
  <c r="P1262" i="1"/>
  <c r="P1815" i="1"/>
  <c r="P3705" i="1"/>
  <c r="P3101" i="1"/>
  <c r="P1314" i="1"/>
  <c r="P3718" i="1"/>
  <c r="P671" i="1"/>
  <c r="P62" i="1"/>
  <c r="P576" i="1"/>
  <c r="P4859" i="1"/>
  <c r="P2919" i="1"/>
  <c r="P3339" i="1"/>
  <c r="P4671" i="1"/>
  <c r="P3652" i="1"/>
  <c r="P1979" i="1"/>
  <c r="P4299" i="1"/>
  <c r="P1246" i="1"/>
  <c r="P4817" i="1"/>
  <c r="P4176" i="1"/>
  <c r="P2956" i="1"/>
  <c r="P256" i="1"/>
  <c r="P2199" i="1"/>
  <c r="P3076" i="1"/>
  <c r="P1931" i="1"/>
  <c r="P2813" i="1"/>
  <c r="P2664" i="1"/>
  <c r="P812" i="1"/>
  <c r="P4958" i="1"/>
  <c r="P1582" i="1"/>
  <c r="P3190" i="1"/>
  <c r="P3434" i="1"/>
  <c r="P4654" i="1"/>
  <c r="P2296" i="1"/>
  <c r="P4499" i="1"/>
  <c r="P2300" i="1"/>
  <c r="P4372" i="1"/>
  <c r="P75" i="1"/>
  <c r="P4618" i="1"/>
  <c r="P4065" i="1"/>
  <c r="P2661" i="1"/>
  <c r="P3088" i="1"/>
  <c r="P1767" i="1"/>
  <c r="P225" i="1"/>
  <c r="P145" i="1"/>
  <c r="P892" i="1"/>
  <c r="P51" i="1"/>
  <c r="P2840" i="1"/>
  <c r="P739" i="1"/>
  <c r="P1002" i="1"/>
  <c r="P1121" i="1"/>
  <c r="P3458" i="1"/>
  <c r="P1608" i="1"/>
  <c r="P1248" i="1"/>
  <c r="P49" i="1"/>
  <c r="P2601" i="1"/>
  <c r="P4862" i="1"/>
  <c r="P3890" i="1"/>
  <c r="P1373" i="1"/>
  <c r="P686" i="1"/>
  <c r="P3397" i="1"/>
  <c r="P2034" i="1"/>
  <c r="P4152" i="1"/>
  <c r="P4317" i="1"/>
  <c r="P37" i="1"/>
  <c r="P2353" i="1"/>
  <c r="P3819" i="1"/>
  <c r="P1258" i="1"/>
  <c r="P1299" i="1"/>
  <c r="P409" i="1"/>
  <c r="P4472" i="1"/>
  <c r="P534" i="1"/>
  <c r="P2395" i="1"/>
  <c r="P3073" i="1"/>
  <c r="P4530" i="1"/>
  <c r="P111" i="1"/>
  <c r="P2258" i="1"/>
  <c r="P1607" i="1"/>
  <c r="P4791" i="1"/>
  <c r="P4459" i="1"/>
  <c r="P2895" i="1"/>
  <c r="P3943" i="1"/>
  <c r="P4823" i="1"/>
  <c r="P1123" i="1"/>
  <c r="P4597" i="1"/>
  <c r="P2455" i="1"/>
  <c r="P2528" i="1"/>
  <c r="P737" i="1"/>
  <c r="P505" i="1"/>
  <c r="P1178" i="1"/>
  <c r="P93" i="1"/>
  <c r="P2948" i="1"/>
  <c r="P4829" i="1"/>
  <c r="P3880" i="1"/>
  <c r="P2038" i="1"/>
  <c r="P4002" i="1"/>
  <c r="P4195" i="1"/>
  <c r="P3940" i="1"/>
  <c r="P1597" i="1"/>
  <c r="P4044" i="1"/>
  <c r="P1457" i="1"/>
  <c r="P4092" i="1"/>
  <c r="P3511" i="1"/>
  <c r="P257" i="1"/>
  <c r="P824" i="1"/>
  <c r="P4369" i="1"/>
  <c r="P1345" i="1"/>
  <c r="P3421" i="1"/>
  <c r="P2777" i="1"/>
  <c r="P964" i="1"/>
  <c r="P2121" i="1"/>
  <c r="P486" i="1"/>
  <c r="P3484" i="1"/>
  <c r="P4760" i="1"/>
  <c r="P2043" i="1"/>
  <c r="P2902" i="1"/>
  <c r="P1157" i="1"/>
  <c r="P4546" i="1"/>
  <c r="P3527" i="1"/>
  <c r="P2133" i="1"/>
  <c r="P4644" i="1"/>
  <c r="P2600" i="1"/>
  <c r="P3977" i="1"/>
  <c r="P4782" i="1"/>
  <c r="P1294" i="1"/>
  <c r="P2590" i="1"/>
  <c r="P2036" i="1"/>
  <c r="P4039" i="1"/>
  <c r="P511" i="1"/>
  <c r="P1754" i="1"/>
  <c r="P2224" i="1"/>
  <c r="P4814" i="1"/>
  <c r="P2503" i="1"/>
  <c r="P3463" i="1"/>
  <c r="P2206" i="1"/>
  <c r="P4495" i="1"/>
  <c r="P4689" i="1"/>
  <c r="P2932" i="1"/>
  <c r="P4628" i="1"/>
  <c r="P3093" i="1"/>
  <c r="P657" i="1"/>
  <c r="P1427" i="1"/>
  <c r="P4575" i="1"/>
  <c r="P1119" i="1"/>
  <c r="P4349" i="1"/>
  <c r="P1584" i="1"/>
  <c r="P1076" i="1"/>
  <c r="P4544" i="1"/>
  <c r="P2861" i="1"/>
  <c r="P693" i="1"/>
  <c r="P3578" i="1"/>
  <c r="P3164" i="1"/>
  <c r="P2583" i="1"/>
  <c r="P2316" i="1"/>
  <c r="P2290" i="1"/>
  <c r="P1461" i="1"/>
  <c r="P1685" i="1"/>
  <c r="P2773" i="1"/>
  <c r="P1850" i="1"/>
  <c r="P1308" i="1"/>
  <c r="P3689" i="1"/>
  <c r="P2072" i="1"/>
  <c r="P1321" i="1"/>
  <c r="P3267" i="1"/>
  <c r="P4887" i="1"/>
  <c r="P3688" i="1"/>
  <c r="P1478" i="1"/>
  <c r="P4586" i="1"/>
  <c r="P3221" i="1"/>
  <c r="P3380" i="1"/>
  <c r="P1786" i="1"/>
  <c r="P2998" i="1"/>
  <c r="P83" i="1"/>
  <c r="P3669" i="1"/>
  <c r="P1490" i="1"/>
  <c r="P4350" i="1"/>
  <c r="P122" i="1"/>
  <c r="P2236" i="1"/>
  <c r="P4896" i="1"/>
  <c r="P2372" i="1"/>
  <c r="P2346" i="1"/>
  <c r="P2226" i="1"/>
  <c r="P4677" i="1"/>
  <c r="P3855" i="1"/>
  <c r="P113" i="1"/>
  <c r="P2964" i="1"/>
  <c r="P2088" i="1"/>
  <c r="P4090" i="1"/>
  <c r="P1745" i="1"/>
  <c r="P2891" i="1"/>
  <c r="P1809" i="1"/>
  <c r="P846" i="1"/>
  <c r="P1717" i="1"/>
  <c r="P704" i="1"/>
  <c r="P735" i="1"/>
  <c r="P1049" i="1"/>
  <c r="P3467" i="1"/>
  <c r="P1419" i="1"/>
  <c r="P277" i="1"/>
  <c r="P382" i="1"/>
  <c r="P2018" i="1"/>
  <c r="P4344" i="1"/>
  <c r="P4490" i="1"/>
  <c r="P4529" i="1"/>
  <c r="P3604" i="1"/>
  <c r="P4458" i="1"/>
  <c r="P347" i="1"/>
  <c r="P4867" i="1"/>
  <c r="P537" i="1"/>
  <c r="P3143" i="1"/>
  <c r="P2598" i="1"/>
  <c r="P573" i="1"/>
  <c r="P4552" i="1"/>
  <c r="P1696" i="1"/>
  <c r="P1806" i="1"/>
  <c r="P3374" i="1"/>
  <c r="P319" i="1"/>
  <c r="P759" i="1"/>
  <c r="P325" i="1"/>
  <c r="P3289" i="1"/>
  <c r="P834" i="1"/>
  <c r="P3223" i="1"/>
  <c r="P1197" i="1"/>
  <c r="P4084" i="1"/>
  <c r="P2913" i="1"/>
  <c r="P1395" i="1"/>
  <c r="P2464" i="1"/>
  <c r="P3703" i="1"/>
  <c r="P2963" i="1"/>
  <c r="P4989" i="1"/>
  <c r="P1122" i="1"/>
  <c r="P3276" i="1"/>
  <c r="P1089" i="1"/>
  <c r="P3205" i="1"/>
  <c r="P673" i="1"/>
  <c r="P3326" i="1"/>
  <c r="P1136" i="1"/>
  <c r="P3071" i="1"/>
  <c r="P2123" i="1"/>
  <c r="P2338" i="1"/>
  <c r="P818" i="1"/>
  <c r="P2374" i="1"/>
  <c r="P506" i="1"/>
  <c r="P848" i="1"/>
  <c r="P2152" i="1"/>
  <c r="P4674" i="1"/>
  <c r="P2662" i="1"/>
  <c r="P1124" i="1"/>
  <c r="P2732" i="1"/>
  <c r="P2912" i="1"/>
  <c r="P3026" i="1"/>
  <c r="P333" i="1"/>
  <c r="P3998" i="1"/>
  <c r="P4348" i="1"/>
  <c r="P4650" i="1"/>
  <c r="P3862" i="1"/>
  <c r="P2247" i="1"/>
  <c r="P540" i="1"/>
  <c r="P2909" i="1"/>
  <c r="P2172" i="1"/>
  <c r="P4064" i="1"/>
  <c r="P4318" i="1"/>
  <c r="P3774" i="1"/>
  <c r="P995" i="1"/>
  <c r="P3801" i="1"/>
  <c r="P4374" i="1"/>
  <c r="P3881" i="1"/>
  <c r="P4114" i="1"/>
  <c r="P4419" i="1"/>
  <c r="P4183" i="1"/>
  <c r="P4857" i="1"/>
  <c r="P3274" i="1"/>
  <c r="P2955" i="1"/>
  <c r="P4033" i="1"/>
  <c r="P4716" i="1"/>
  <c r="P1493" i="1"/>
  <c r="P1557" i="1"/>
  <c r="P2408" i="1"/>
  <c r="P4640" i="1"/>
  <c r="P590" i="1"/>
  <c r="P1236" i="1"/>
  <c r="P1525" i="1"/>
  <c r="P3820" i="1"/>
  <c r="P2118" i="1"/>
  <c r="P4145" i="1"/>
  <c r="P1195" i="1"/>
  <c r="P2811" i="1"/>
  <c r="P4181" i="1"/>
  <c r="P3418" i="1"/>
  <c r="P170" i="1"/>
  <c r="P2429" i="1"/>
  <c r="P303" i="1"/>
  <c r="P406" i="1"/>
  <c r="P2007" i="1"/>
  <c r="P4229" i="1"/>
  <c r="P4383" i="1"/>
  <c r="P3580" i="1"/>
  <c r="P3231" i="1"/>
  <c r="P4478" i="1"/>
  <c r="P799" i="1"/>
  <c r="P2663" i="1"/>
  <c r="P291" i="1"/>
  <c r="P2343" i="1"/>
  <c r="P1651" i="1"/>
  <c r="P3248" i="1"/>
  <c r="P3953" i="1"/>
  <c r="P4231" i="1"/>
  <c r="P218" i="1"/>
  <c r="P624" i="1"/>
  <c r="P676" i="1"/>
  <c r="P1292" i="1"/>
  <c r="P2518" i="1"/>
  <c r="P4198" i="1"/>
  <c r="P1268" i="1"/>
  <c r="P2585" i="1"/>
  <c r="P2012" i="1"/>
  <c r="P1150" i="1"/>
  <c r="P3309" i="1"/>
  <c r="P3609" i="1"/>
  <c r="P2312" i="1"/>
  <c r="P2657" i="1"/>
  <c r="P1919" i="1"/>
  <c r="P1835" i="1"/>
  <c r="P4941" i="1"/>
  <c r="P1565" i="1"/>
  <c r="P4652" i="1"/>
  <c r="P2717" i="1"/>
  <c r="P2307" i="1"/>
  <c r="P3084" i="1"/>
  <c r="P392" i="1"/>
  <c r="P4746" i="1"/>
  <c r="P4918" i="1"/>
  <c r="P958" i="1"/>
  <c r="P2759" i="1"/>
  <c r="P2879" i="1"/>
  <c r="P632" i="1"/>
  <c r="P1377" i="1"/>
  <c r="P984" i="1"/>
  <c r="P2994" i="1"/>
  <c r="P733" i="1"/>
  <c r="P1227" i="1"/>
  <c r="P4409" i="1"/>
  <c r="P717" i="1"/>
  <c r="P4118" i="1"/>
  <c r="P3312" i="1"/>
  <c r="P2232" i="1"/>
  <c r="P3787" i="1"/>
  <c r="P4734" i="1"/>
  <c r="P945" i="1"/>
  <c r="P2413" i="1"/>
  <c r="P2466" i="1"/>
  <c r="P2704" i="1"/>
  <c r="P925" i="1"/>
  <c r="P4508" i="1"/>
  <c r="P2837" i="1"/>
  <c r="P1639" i="1"/>
  <c r="P1149" i="1"/>
  <c r="P92" i="1"/>
  <c r="P4255" i="1"/>
  <c r="P1438" i="1"/>
  <c r="P1175" i="1"/>
  <c r="P4059" i="1"/>
  <c r="P4061" i="1"/>
  <c r="P767" i="1"/>
  <c r="P4569" i="1"/>
  <c r="P2575" i="1"/>
  <c r="P1039" i="1"/>
  <c r="P2074" i="1"/>
  <c r="P3716" i="1"/>
  <c r="P1189" i="1"/>
  <c r="P2355" i="1"/>
  <c r="P2498" i="1"/>
  <c r="P4160" i="1"/>
  <c r="P548" i="1"/>
  <c r="P1625" i="1"/>
  <c r="P4755" i="1"/>
  <c r="P2348" i="1"/>
  <c r="P4968" i="1"/>
  <c r="P3206" i="1"/>
  <c r="P4329" i="1"/>
  <c r="P1567" i="1"/>
  <c r="P4378" i="1"/>
  <c r="P2655" i="1"/>
  <c r="P341" i="1"/>
  <c r="P4444" i="1"/>
  <c r="P3028" i="1"/>
  <c r="P1526" i="1"/>
  <c r="P940" i="1"/>
  <c r="P825" i="1"/>
  <c r="P129" i="1"/>
  <c r="P3166" i="1"/>
  <c r="P2697" i="1"/>
  <c r="P2441" i="1"/>
  <c r="P3137" i="1"/>
  <c r="P712" i="1"/>
  <c r="P1728" i="1"/>
  <c r="P2500" i="1"/>
  <c r="P3923" i="1"/>
  <c r="P1382" i="1"/>
  <c r="P2183" i="1"/>
  <c r="P4202" i="1"/>
  <c r="P1827" i="1"/>
  <c r="P3008" i="1"/>
  <c r="P2863" i="1"/>
  <c r="P4580" i="1"/>
  <c r="P1744" i="1"/>
  <c r="P2354" i="1"/>
  <c r="P2474" i="1"/>
  <c r="P2604" i="1"/>
  <c r="P3224" i="1"/>
  <c r="P373" i="1"/>
  <c r="P4001" i="1"/>
  <c r="P4702" i="1"/>
  <c r="P4127" i="1"/>
  <c r="P2820" i="1"/>
  <c r="P989" i="1"/>
  <c r="P2992" i="1"/>
  <c r="P1272" i="1"/>
  <c r="P2222" i="1"/>
  <c r="P280" i="1"/>
  <c r="P1131" i="1"/>
  <c r="P1241" i="1"/>
  <c r="P4138" i="1"/>
  <c r="P2656" i="1"/>
  <c r="P3509" i="1"/>
  <c r="P101" i="1"/>
  <c r="P637" i="1"/>
  <c r="P4482" i="1"/>
  <c r="P3929" i="1"/>
  <c r="P2111" i="1"/>
  <c r="P4843" i="1"/>
  <c r="P2870" i="1"/>
  <c r="P498" i="1"/>
  <c r="P4778" i="1"/>
  <c r="P3005" i="1"/>
  <c r="P228" i="1"/>
  <c r="P629" i="1"/>
  <c r="P3135" i="1"/>
  <c r="P591" i="1"/>
  <c r="P1313" i="1"/>
  <c r="P4761" i="1"/>
  <c r="P993" i="1"/>
  <c r="P3225" i="1"/>
  <c r="P4485" i="1"/>
  <c r="P278" i="1"/>
  <c r="P1680" i="1"/>
  <c r="P2940" i="1"/>
  <c r="P1233" i="1"/>
  <c r="P910" i="1"/>
  <c r="P2723" i="1"/>
  <c r="P3856" i="1"/>
  <c r="P3697" i="1"/>
  <c r="P1638" i="1"/>
  <c r="P1590" i="1"/>
  <c r="P1955" i="1"/>
  <c r="P1186" i="1"/>
  <c r="P465" i="1"/>
  <c r="P3832" i="1"/>
  <c r="P3725" i="1"/>
  <c r="P1770" i="1"/>
  <c r="P968" i="1"/>
  <c r="P2404" i="1"/>
  <c r="P941" i="1"/>
  <c r="P1343" i="1"/>
  <c r="P4071" i="1"/>
  <c r="P4171" i="1"/>
  <c r="P3045" i="1"/>
  <c r="P2071" i="1"/>
  <c r="P3522" i="1"/>
  <c r="P2377" i="1"/>
  <c r="P1145" i="1"/>
  <c r="P2928" i="1"/>
  <c r="P2789" i="1"/>
  <c r="P4953" i="1"/>
  <c r="P2995" i="1"/>
  <c r="P2432" i="1"/>
  <c r="P2473" i="1"/>
  <c r="P3858" i="1"/>
  <c r="P3056" i="1"/>
  <c r="P3539" i="1"/>
  <c r="P4047" i="1"/>
  <c r="P3749" i="1"/>
  <c r="P1337" i="1"/>
  <c r="P1658" i="1"/>
  <c r="P572" i="1"/>
  <c r="P4996" i="1"/>
  <c r="P1081" i="1"/>
  <c r="P2405" i="1"/>
  <c r="P1681" i="1"/>
  <c r="P3813" i="1"/>
  <c r="P4144" i="1"/>
  <c r="P2011" i="1"/>
  <c r="P1965" i="1"/>
  <c r="P2576" i="1"/>
  <c r="P2812" i="1"/>
  <c r="P2062" i="1"/>
  <c r="P1117" i="1"/>
  <c r="P4803" i="1"/>
  <c r="P2915" i="1"/>
  <c r="P4302" i="1"/>
  <c r="P730" i="1"/>
  <c r="P1739" i="1"/>
  <c r="P3754" i="1"/>
  <c r="P1781" i="1"/>
  <c r="P3420" i="1"/>
  <c r="P4612" i="1"/>
  <c r="P4538" i="1"/>
  <c r="P167" i="1"/>
  <c r="P178" i="1"/>
  <c r="P3402" i="1"/>
  <c r="P4625" i="1"/>
  <c r="P2522" i="1"/>
  <c r="P4892" i="1"/>
  <c r="P2069" i="1"/>
  <c r="P2978" i="1"/>
  <c r="P783" i="1"/>
  <c r="P1409" i="1"/>
  <c r="P3125" i="1"/>
  <c r="P2322" i="1"/>
  <c r="P865" i="1"/>
  <c r="P4269" i="1"/>
  <c r="P3803" i="1"/>
  <c r="P4774" i="1"/>
  <c r="P870" i="1"/>
  <c r="P4920" i="1"/>
  <c r="P2836" i="1"/>
  <c r="P1889" i="1"/>
  <c r="P2254" i="1"/>
  <c r="P588" i="1"/>
  <c r="P1911" i="1"/>
  <c r="P3510" i="1"/>
  <c r="P3657" i="1"/>
  <c r="P3124" i="1"/>
  <c r="P553" i="1"/>
  <c r="P4711" i="1"/>
  <c r="P788" i="1"/>
  <c r="P2147" i="1"/>
  <c r="P1172" i="1"/>
  <c r="P924" i="1"/>
  <c r="P327" i="1"/>
  <c r="P3690" i="1"/>
  <c r="P1619" i="1"/>
  <c r="P4549" i="1"/>
  <c r="P3095" i="1"/>
  <c r="P4585" i="1"/>
  <c r="P3515" i="1"/>
  <c r="P1944" i="1"/>
  <c r="P956" i="1"/>
  <c r="P3955" i="1"/>
  <c r="P641" i="1"/>
  <c r="P1037" i="1"/>
  <c r="P2765" i="1"/>
  <c r="P3786" i="1"/>
  <c r="P2770" i="1"/>
  <c r="P2989" i="1"/>
  <c r="P2420" i="1"/>
  <c r="P1201" i="1"/>
  <c r="P1278" i="1"/>
  <c r="P3424" i="1"/>
  <c r="P4161" i="1"/>
  <c r="P210" i="1"/>
  <c r="P951" i="1"/>
  <c r="P2675" i="1"/>
  <c r="P1093" i="1"/>
  <c r="P3789" i="1"/>
  <c r="P1906" i="1"/>
  <c r="P3217" i="1"/>
  <c r="P4320" i="1"/>
  <c r="P1319" i="1"/>
  <c r="P757" i="1"/>
  <c r="P2774" i="1"/>
  <c r="P2048" i="1"/>
  <c r="P617" i="1"/>
  <c r="P2706" i="1"/>
  <c r="P1810" i="1"/>
  <c r="P4437" i="1"/>
  <c r="P1516" i="1"/>
  <c r="P4873" i="1"/>
  <c r="P1570" i="1"/>
  <c r="P1402" i="1"/>
  <c r="P264" i="1"/>
  <c r="P521" i="1"/>
  <c r="P4866" i="1"/>
  <c r="P480" i="1"/>
  <c r="P3132" i="1"/>
  <c r="P4860" i="1"/>
  <c r="P4916" i="1"/>
  <c r="P727" i="1"/>
  <c r="P1156" i="1"/>
  <c r="P678" i="1"/>
  <c r="P397" i="1"/>
  <c r="P3145" i="1"/>
  <c r="P1084" i="1"/>
  <c r="P3521" i="1"/>
  <c r="P3712" i="1"/>
  <c r="P2213" i="1"/>
  <c r="P1912" i="1"/>
  <c r="P4079" i="1"/>
  <c r="P2398" i="1"/>
  <c r="P104" i="1"/>
  <c r="P1914" i="1"/>
  <c r="P3341" i="1"/>
  <c r="P777" i="1"/>
  <c r="P4026" i="1"/>
  <c r="P535" i="1"/>
  <c r="P2569" i="1"/>
  <c r="P305" i="1"/>
  <c r="P389" i="1"/>
  <c r="P2289" i="1"/>
  <c r="P4634" i="1"/>
  <c r="P1165" i="1"/>
  <c r="P36" i="1"/>
  <c r="P3519" i="1"/>
  <c r="P2758" i="1"/>
  <c r="P891" i="1"/>
  <c r="P4990" i="1"/>
  <c r="P3513" i="1"/>
  <c r="P3560" i="1"/>
  <c r="P322" i="1"/>
  <c r="P484" i="1"/>
  <c r="P140" i="1"/>
  <c r="P719" i="1"/>
  <c r="P2083" i="1"/>
  <c r="P1950" i="1"/>
  <c r="P4607" i="1"/>
  <c r="P916" i="1"/>
  <c r="P4188" i="1"/>
  <c r="P708" i="1"/>
  <c r="P3432" i="1"/>
  <c r="P2969" i="1"/>
  <c r="P2475" i="1"/>
  <c r="P2042" i="1"/>
  <c r="P839" i="1"/>
  <c r="P4875" i="1"/>
  <c r="P1113" i="1"/>
  <c r="P3044" i="1"/>
  <c r="P2801" i="1"/>
  <c r="P1328" i="1"/>
  <c r="P3771" i="1"/>
  <c r="P4449" i="1"/>
  <c r="P1875" i="1"/>
  <c r="P1795" i="1"/>
  <c r="P1883" i="1"/>
  <c r="P4279" i="1"/>
  <c r="P2270" i="1"/>
  <c r="P1383" i="1"/>
  <c r="P4662" i="1"/>
  <c r="P3105" i="1"/>
  <c r="P1901" i="1"/>
  <c r="P2356" i="1"/>
  <c r="P3863" i="1"/>
  <c r="P2805" i="1"/>
  <c r="P90" i="1"/>
  <c r="P4289" i="1"/>
  <c r="P3860" i="1"/>
  <c r="P952" i="1"/>
  <c r="P648" i="1"/>
  <c r="P1380" i="1"/>
  <c r="P3106" i="1"/>
  <c r="P3917" i="1"/>
  <c r="P4780" i="1"/>
  <c r="P1834" i="1"/>
  <c r="P1501" i="1"/>
  <c r="P1481" i="1"/>
  <c r="P619" i="1"/>
  <c r="P219" i="1"/>
  <c r="P2235" i="1"/>
  <c r="P1216" i="1"/>
  <c r="P353" i="1"/>
  <c r="P29" i="1"/>
  <c r="P2538" i="1"/>
  <c r="P1134" i="1"/>
  <c r="P4436" i="1"/>
  <c r="P1601" i="1"/>
  <c r="P3678" i="1"/>
  <c r="P3541" i="1"/>
  <c r="P296" i="1"/>
  <c r="P622" i="1"/>
  <c r="P2828" i="1"/>
  <c r="P2285" i="1"/>
  <c r="P797" i="1"/>
  <c r="P1480" i="1"/>
  <c r="P2606" i="1"/>
  <c r="P4414" i="1"/>
  <c r="P2241" i="1"/>
  <c r="P1672" i="1"/>
  <c r="P3474" i="1"/>
  <c r="P2767" i="1"/>
  <c r="P1954" i="1"/>
  <c r="P328" i="1"/>
  <c r="P677" i="1"/>
  <c r="P4801" i="1"/>
  <c r="P3322" i="1"/>
  <c r="P88" i="1"/>
  <c r="P2699" i="1"/>
  <c r="P2903" i="1"/>
  <c r="P3579" i="1"/>
  <c r="P4421" i="1"/>
  <c r="P1538" i="1"/>
  <c r="P4088" i="1"/>
  <c r="P365" i="1"/>
  <c r="P2933" i="1"/>
  <c r="P3296" i="1"/>
  <c r="P4237" i="1"/>
  <c r="P2170" i="1"/>
  <c r="P1978" i="1"/>
  <c r="P2109" i="1"/>
  <c r="P1182" i="1"/>
  <c r="P2015" i="1"/>
  <c r="P1587" i="1"/>
  <c r="P442" i="1"/>
  <c r="P725" i="1"/>
  <c r="P4094" i="1"/>
  <c r="P1881" i="1"/>
  <c r="P2636" i="1"/>
  <c r="P2496" i="1"/>
  <c r="P2829" i="1"/>
  <c r="P4205" i="1"/>
  <c r="P726" i="1"/>
  <c r="P4335" i="1"/>
  <c r="P48" i="1"/>
  <c r="P1366" i="1"/>
  <c r="P716" i="1"/>
  <c r="P260" i="1"/>
  <c r="P4519" i="1"/>
  <c r="P1069" i="1"/>
  <c r="P1001" i="1"/>
  <c r="P4189" i="1"/>
  <c r="P3883" i="1"/>
  <c r="P1702" i="1"/>
  <c r="P3043" i="1"/>
  <c r="P3486" i="1"/>
  <c r="P592" i="1"/>
  <c r="P4286" i="1"/>
  <c r="P4475" i="1"/>
  <c r="P3610" i="1"/>
  <c r="P2839" i="1"/>
  <c r="P4211" i="1"/>
  <c r="P2341" i="1"/>
  <c r="P4153" i="1"/>
  <c r="P1230" i="1"/>
  <c r="P804" i="1"/>
  <c r="P3852" i="1"/>
  <c r="P3944" i="1"/>
  <c r="P2215" i="1"/>
  <c r="P3696" i="1"/>
  <c r="P4210" i="1"/>
  <c r="P3851" i="1"/>
  <c r="P4140" i="1"/>
  <c r="P4557" i="1"/>
  <c r="P3979" i="1"/>
  <c r="P1890" i="1"/>
  <c r="P3889" i="1"/>
  <c r="P4555" i="1"/>
  <c r="P284" i="1"/>
  <c r="P1475" i="1"/>
  <c r="P138" i="1"/>
  <c r="P3538" i="1"/>
  <c r="P114" i="1"/>
  <c r="P4185" i="1"/>
  <c r="P4387" i="1"/>
  <c r="P1225" i="1"/>
  <c r="P2970" i="1"/>
  <c r="P4751" i="1"/>
  <c r="P4532" i="1"/>
  <c r="P936" i="1"/>
  <c r="P3920" i="1"/>
  <c r="P1804" i="1"/>
  <c r="P2041" i="1"/>
  <c r="P3950" i="1"/>
  <c r="P3382" i="1"/>
  <c r="P223" i="1"/>
  <c r="P562" i="1"/>
  <c r="P1370" i="1"/>
  <c r="P431" i="1"/>
  <c r="P4224" i="1"/>
  <c r="P4568" i="1"/>
  <c r="P4035" i="1"/>
  <c r="P4707" i="1"/>
  <c r="P1562" i="1"/>
  <c r="P3614" i="1"/>
  <c r="P4241" i="1"/>
  <c r="P3222" i="1"/>
  <c r="P4067" i="1"/>
  <c r="P4619" i="1"/>
  <c r="P2449" i="1"/>
  <c r="P26" i="1"/>
  <c r="P3810" i="1"/>
  <c r="P1953" i="1"/>
  <c r="P4617" i="1"/>
  <c r="P1055" i="1"/>
  <c r="P3246" i="1"/>
  <c r="P3426" i="1"/>
  <c r="P4030" i="1"/>
  <c r="P1017" i="1"/>
  <c r="P3048" i="1"/>
  <c r="P4577" i="1"/>
  <c r="P2986" i="1"/>
  <c r="P2352" i="1"/>
  <c r="P4322" i="1"/>
  <c r="P1563" i="1"/>
  <c r="P3360" i="1"/>
  <c r="P2588" i="1"/>
  <c r="P1645" i="1"/>
  <c r="P1196" i="1"/>
  <c r="P1237" i="1"/>
  <c r="P1489" i="1"/>
  <c r="P2676" i="1"/>
  <c r="P3726" i="1"/>
  <c r="P1515" i="1"/>
  <c r="P3298" i="1"/>
  <c r="P343" i="1"/>
  <c r="P2718" i="1"/>
  <c r="P3331" i="1"/>
  <c r="P551" i="1"/>
  <c r="P404" i="1"/>
  <c r="P2831" i="1"/>
  <c r="P1655" i="1"/>
  <c r="P4951" i="1"/>
  <c r="P2872" i="1"/>
  <c r="P4872" i="1"/>
  <c r="P2669" i="1"/>
  <c r="P4559" i="1"/>
  <c r="P715" i="1"/>
  <c r="P4691" i="1"/>
  <c r="P18" i="1"/>
  <c r="P445" i="1"/>
  <c r="P4263" i="1"/>
  <c r="P1192" i="1"/>
  <c r="P4594" i="1"/>
  <c r="P386" i="1"/>
  <c r="P1085" i="1"/>
  <c r="P3235" i="1"/>
  <c r="P1342" i="1"/>
  <c r="P2365" i="1"/>
  <c r="P3067" i="1"/>
  <c r="P1009" i="1"/>
  <c r="P98" i="1"/>
  <c r="P4193" i="1"/>
  <c r="P2242" i="1"/>
  <c r="P1989" i="1"/>
  <c r="P2997" i="1"/>
  <c r="P4874" i="1"/>
  <c r="P3664" i="1"/>
  <c r="P1921" i="1"/>
  <c r="P27" i="1"/>
  <c r="P4389" i="1"/>
  <c r="P2219" i="1"/>
  <c r="P1038" i="1"/>
  <c r="P2063" i="1"/>
  <c r="P1559" i="1"/>
  <c r="P4428" i="1"/>
  <c r="P205" i="1"/>
  <c r="P4217" i="1"/>
  <c r="P2278" i="1"/>
  <c r="P1927" i="1"/>
  <c r="P1973" i="1"/>
  <c r="P3229" i="1"/>
  <c r="P4984" i="1"/>
  <c r="P1249" i="1"/>
  <c r="P1514" i="1"/>
  <c r="P4914" i="1"/>
  <c r="P1283" i="1"/>
  <c r="P3413" i="1"/>
  <c r="P428" i="1"/>
  <c r="P2175" i="1"/>
  <c r="P2910" i="1"/>
  <c r="P78" i="1"/>
  <c r="P1340" i="1"/>
  <c r="P1333" i="1"/>
  <c r="P4845" i="1"/>
  <c r="P3216" i="1"/>
  <c r="P4622" i="1"/>
  <c r="P3710" i="1"/>
  <c r="P1865" i="1"/>
  <c r="P2775" i="1"/>
  <c r="P2244" i="1"/>
  <c r="P116" i="1"/>
  <c r="P1851" i="1"/>
  <c r="P1309" i="1"/>
  <c r="P4169" i="1"/>
  <c r="P3337" i="1"/>
  <c r="P3370" i="1"/>
  <c r="P634" i="1"/>
  <c r="P3949" i="1"/>
  <c r="P1242" i="1"/>
  <c r="P3042" i="1"/>
  <c r="P2859" i="1"/>
  <c r="P1566" i="1"/>
  <c r="P1413" i="1"/>
  <c r="P4965" i="1"/>
  <c r="P1074" i="1"/>
  <c r="P3130" i="1"/>
  <c r="P1867" i="1"/>
  <c r="P457" i="1"/>
  <c r="P4497" i="1"/>
  <c r="P292" i="1"/>
  <c r="P3416" i="1"/>
  <c r="P2284" i="1"/>
  <c r="P3385" i="1"/>
  <c r="P10" i="1"/>
  <c r="P3083" i="1"/>
  <c r="P1968" i="1"/>
  <c r="P2618" i="1"/>
  <c r="P3176" i="1"/>
  <c r="P889" i="1"/>
  <c r="P2519" i="1"/>
  <c r="P2040" i="1"/>
  <c r="P929" i="1"/>
  <c r="P949" i="1"/>
  <c r="P2301" i="1"/>
  <c r="P4380" i="1"/>
  <c r="P4879" i="1"/>
  <c r="P1200" i="1"/>
  <c r="P1963" i="1"/>
  <c r="P1005" i="1"/>
  <c r="P4762" i="1"/>
  <c r="P4004" i="1"/>
  <c r="P4422" i="1"/>
  <c r="P3182" i="1"/>
  <c r="P2231" i="1"/>
  <c r="P1086" i="1"/>
  <c r="P909" i="1"/>
  <c r="P3306" i="1"/>
  <c r="P3684" i="1"/>
  <c r="P4804" i="1"/>
  <c r="P4128" i="1"/>
  <c r="P2977" i="1"/>
  <c r="P4501" i="1"/>
  <c r="P4583" i="1"/>
  <c r="P3988" i="1"/>
  <c r="P4182" i="1"/>
  <c r="P2439" i="1"/>
  <c r="P3435" i="1"/>
  <c r="P4197" i="1"/>
  <c r="P3503" i="1"/>
  <c r="P3107" i="1"/>
  <c r="P4403" i="1"/>
  <c r="P2458" i="1"/>
  <c r="P3633" i="1"/>
  <c r="P299" i="1"/>
  <c r="P2045" i="1"/>
  <c r="P3747" i="1"/>
  <c r="P4749" i="1"/>
  <c r="P1050" i="1"/>
  <c r="P245" i="1"/>
  <c r="P182" i="1"/>
  <c r="P1844" i="1"/>
  <c r="P4815" i="1"/>
  <c r="P2530" i="1"/>
  <c r="P3499" i="1"/>
  <c r="P4681" i="1"/>
  <c r="P3437" i="1"/>
  <c r="P2266" i="1"/>
  <c r="P4032" i="1"/>
  <c r="P531" i="1"/>
  <c r="P4392" i="1"/>
  <c r="P4050" i="1"/>
  <c r="P1167" i="1"/>
  <c r="P1267" i="1"/>
  <c r="P4024" i="1"/>
  <c r="P2453" i="1"/>
  <c r="P4294" i="1"/>
  <c r="P1503" i="1"/>
  <c r="P4162" i="1"/>
  <c r="P1431" i="1"/>
  <c r="P4426" i="1"/>
  <c r="P234" i="1"/>
  <c r="P1420" i="1"/>
  <c r="P4824" i="1"/>
  <c r="P3185" i="1"/>
  <c r="P773" i="1"/>
  <c r="P1905" i="1"/>
  <c r="P4994" i="1"/>
  <c r="P339" i="1"/>
  <c r="P1097" i="1"/>
  <c r="P128" i="1"/>
  <c r="P4385" i="1"/>
  <c r="P467" i="1"/>
  <c r="P4528" i="1"/>
  <c r="P3465" i="1"/>
  <c r="P95" i="1"/>
  <c r="P4831" i="1"/>
  <c r="P776" i="1"/>
  <c r="P4720" i="1"/>
  <c r="P2460" i="1"/>
  <c r="P3252" i="1"/>
  <c r="P1870" i="1"/>
  <c r="P636" i="1"/>
  <c r="P4768" i="1"/>
  <c r="P3167" i="1"/>
  <c r="P4521" i="1"/>
  <c r="P3919" i="1"/>
  <c r="P4420" i="1"/>
  <c r="P973" i="1"/>
  <c r="P2110" i="1"/>
  <c r="P3256" i="1"/>
  <c r="P2075" i="1"/>
  <c r="P2459" i="1"/>
  <c r="P1045" i="1"/>
  <c r="P4651" i="1"/>
  <c r="P3628" i="1"/>
  <c r="P1245" i="1"/>
  <c r="P3257" i="1"/>
  <c r="P3299" i="1"/>
  <c r="P3313" i="1"/>
  <c r="P1554" i="1"/>
  <c r="P4399" i="1"/>
  <c r="P2112" i="1"/>
  <c r="P3959" i="1"/>
  <c r="P4201" i="1"/>
  <c r="P4883" i="1"/>
  <c r="P4943" i="1"/>
  <c r="P2440" i="1"/>
  <c r="P3249" i="1"/>
  <c r="P2711" i="1"/>
  <c r="P3393" i="1"/>
  <c r="P2678" i="1"/>
  <c r="P3830" i="1"/>
  <c r="P3332" i="1"/>
  <c r="P2190" i="1"/>
  <c r="P1707" i="1"/>
  <c r="P2342" i="1"/>
  <c r="P2603" i="1"/>
  <c r="P243" i="1"/>
  <c r="P1859" i="1"/>
  <c r="P2344" i="1"/>
  <c r="P3344" i="1"/>
  <c r="P2900" i="1"/>
  <c r="P2517" i="1"/>
  <c r="P3598" i="1"/>
  <c r="P610" i="1"/>
  <c r="P4117" i="1"/>
  <c r="P4600" i="1"/>
  <c r="P4070" i="1"/>
  <c r="P4375" i="1"/>
  <c r="P4095" i="1"/>
  <c r="P1137" i="1"/>
  <c r="P833" i="1"/>
  <c r="P546" i="1"/>
  <c r="P3033" i="1"/>
  <c r="P1985" i="1"/>
  <c r="P1100" i="1"/>
  <c r="P3373" i="1"/>
  <c r="P4642" i="1"/>
  <c r="P410" i="1"/>
  <c r="P1485" i="1"/>
  <c r="P3931" i="1"/>
  <c r="P293" i="1"/>
  <c r="P950" i="1"/>
  <c r="P1553" i="1"/>
  <c r="P4809" i="1"/>
  <c r="P4912" i="1"/>
  <c r="P4997" i="1"/>
  <c r="P4254" i="1"/>
  <c r="P981" i="1"/>
  <c r="P1848" i="1"/>
  <c r="P3695" i="1"/>
  <c r="P4363" i="1"/>
  <c r="P2677" i="1"/>
  <c r="P4977" i="1"/>
  <c r="P430" i="1"/>
  <c r="P1837" i="1"/>
  <c r="P3954" i="1"/>
  <c r="P3727" i="1"/>
  <c r="P4699" i="1"/>
  <c r="P2875" i="1"/>
  <c r="P1703" i="1"/>
  <c r="P2535" i="1"/>
  <c r="P361" i="1"/>
  <c r="P3993" i="1"/>
  <c r="P2800" i="1"/>
  <c r="P1821" i="1"/>
  <c r="P3295" i="1"/>
  <c r="P3090" i="1"/>
  <c r="P207" i="1"/>
  <c r="P1070" i="1"/>
  <c r="P4303" i="1"/>
  <c r="P3738" i="1"/>
  <c r="P688" i="1"/>
  <c r="P4888" i="1"/>
  <c r="P3662" i="1"/>
  <c r="P2098" i="1"/>
  <c r="P195" i="1"/>
  <c r="P3466" i="1"/>
  <c r="P1492" i="1"/>
  <c r="P3053" i="1"/>
  <c r="P314" i="1"/>
  <c r="P3721" i="1"/>
  <c r="P3951" i="1"/>
  <c r="P1519" i="1"/>
  <c r="P561" i="1"/>
  <c r="P19" i="1"/>
  <c r="P2993" i="1"/>
  <c r="P1334" i="1"/>
  <c r="P1743" i="1"/>
  <c r="P4194" i="1"/>
  <c r="P4805" i="1"/>
  <c r="P880" i="1"/>
  <c r="P4970" i="1"/>
  <c r="P3994" i="1"/>
  <c r="P4573" i="1"/>
  <c r="P838" i="1"/>
  <c r="P3126" i="1"/>
  <c r="P1273" i="1"/>
  <c r="P3175" i="1"/>
  <c r="P4101" i="1"/>
  <c r="P2084" i="1"/>
  <c r="P1549" i="1"/>
  <c r="P4316" i="1"/>
  <c r="P1722" i="1"/>
  <c r="P3169" i="1"/>
  <c r="P64" i="1"/>
  <c r="P285" i="1"/>
  <c r="P1181" i="1"/>
  <c r="P4613" i="1"/>
  <c r="P3212" i="1"/>
  <c r="P1103" i="1"/>
  <c r="P550" i="1"/>
  <c r="P2200" i="1"/>
  <c r="P3477" i="1"/>
  <c r="P3061" i="1"/>
  <c r="P4930" i="1"/>
  <c r="P2329" i="1"/>
  <c r="P4346" i="1"/>
  <c r="P2646" i="1"/>
  <c r="P2139" i="1"/>
  <c r="P3103" i="1"/>
  <c r="P1161" i="1"/>
  <c r="P3211" i="1"/>
  <c r="P1148" i="1"/>
  <c r="P1676" i="1"/>
  <c r="P2058" i="1"/>
  <c r="O3219" i="1"/>
  <c r="O4308" i="1"/>
  <c r="O2898" i="1"/>
  <c r="O2929" i="1"/>
  <c r="O3602" i="1"/>
  <c r="O3895" i="1"/>
  <c r="O3693" i="1"/>
  <c r="O2824" i="1"/>
  <c r="O2280" i="1"/>
  <c r="O2317" i="1"/>
  <c r="O3396" i="1"/>
  <c r="O4406" i="1"/>
  <c r="O2554" i="1"/>
  <c r="O1179" i="1"/>
  <c r="O4267" i="1"/>
  <c r="O1811" i="1"/>
  <c r="O692" i="1"/>
  <c r="O3571" i="1"/>
  <c r="O43" i="1"/>
  <c r="O1980" i="1"/>
  <c r="O4175" i="1"/>
  <c r="O189" i="1"/>
  <c r="O3958" i="1"/>
  <c r="O320" i="1"/>
  <c r="O4832" i="1"/>
  <c r="O751" i="1"/>
  <c r="O3406" i="1"/>
  <c r="O4147" i="1"/>
  <c r="O4319" i="1"/>
  <c r="O3100" i="1"/>
  <c r="O452" i="1"/>
  <c r="O3350" i="1"/>
  <c r="O4657" i="1"/>
  <c r="O2960" i="1"/>
  <c r="O2292" i="1"/>
  <c r="O202" i="1"/>
  <c r="O3891" i="1"/>
  <c r="O4345" i="1"/>
  <c r="O2810" i="1"/>
  <c r="O4256" i="1"/>
  <c r="O4068" i="1"/>
  <c r="O197" i="1"/>
  <c r="O869" i="1"/>
  <c r="O4111" i="1"/>
  <c r="O2340" i="1"/>
  <c r="O401" i="1"/>
  <c r="O483" i="1"/>
  <c r="O405" i="1"/>
  <c r="O1042" i="1"/>
  <c r="O3764" i="1"/>
  <c r="O1407" i="1"/>
  <c r="O3840" i="1"/>
  <c r="O254" i="1"/>
  <c r="O1666" i="1"/>
  <c r="O3886" i="1"/>
  <c r="O650" i="1"/>
  <c r="O2008" i="1"/>
  <c r="O1868" i="1"/>
  <c r="O2425" i="1"/>
  <c r="O4957" i="1"/>
  <c r="O2002" i="1"/>
  <c r="O1880" i="1"/>
  <c r="O4248" i="1"/>
  <c r="O3279" i="1"/>
  <c r="O570" i="1"/>
  <c r="O126" i="1"/>
  <c r="O647" i="1"/>
  <c r="O566" i="1"/>
  <c r="O1746" i="1"/>
  <c r="O741" i="1"/>
  <c r="O2854" i="1"/>
  <c r="O1384" i="1"/>
  <c r="O512" i="1"/>
  <c r="O2060" i="1"/>
  <c r="O707" i="1"/>
  <c r="O2887" i="1"/>
  <c r="O685" i="1"/>
  <c r="O2073" i="1"/>
  <c r="O250" i="1"/>
  <c r="O499" i="1"/>
  <c r="O2207" i="1"/>
  <c r="O4736" i="1"/>
  <c r="O1945" i="1"/>
  <c r="O390" i="1"/>
  <c r="O3974" i="1"/>
  <c r="O255" i="1"/>
  <c r="O2424" i="1"/>
  <c r="O1675" i="1"/>
  <c r="O4219" i="1"/>
  <c r="O176" i="1"/>
  <c r="O4149" i="1"/>
  <c r="O208" i="1"/>
  <c r="O1509" i="1"/>
  <c r="O2713" i="1"/>
  <c r="O383" i="1"/>
  <c r="O706" i="1"/>
  <c r="O2486" i="1"/>
  <c r="O1766" i="1"/>
  <c r="O1126" i="1"/>
  <c r="O1884" i="1"/>
  <c r="O4051" i="1"/>
  <c r="O2283" i="1"/>
  <c r="O1903" i="1"/>
  <c r="O684" i="1"/>
  <c r="O2361" i="1"/>
  <c r="O1995" i="1"/>
  <c r="O1116" i="1"/>
  <c r="O574" i="1"/>
  <c r="O2080" i="1"/>
  <c r="O4276" i="1"/>
  <c r="O2795" i="1"/>
  <c r="O4566" i="1"/>
  <c r="O1194" i="1"/>
  <c r="O2333" i="1"/>
  <c r="O1787" i="1"/>
  <c r="O3746" i="1"/>
  <c r="O523" i="1"/>
  <c r="O4554" i="1"/>
  <c r="O1718" i="1"/>
  <c r="O1862" i="1"/>
  <c r="O2463" i="1"/>
  <c r="O4676" i="1"/>
  <c r="O3766" i="1"/>
  <c r="O3643" i="1"/>
  <c r="O4940" i="1"/>
  <c r="O2311" i="1"/>
  <c r="O1451" i="1"/>
  <c r="O4858" i="1"/>
  <c r="O295" i="1"/>
  <c r="O313" i="1"/>
  <c r="O4450" i="1"/>
  <c r="O4790" i="1"/>
  <c r="O896" i="1"/>
  <c r="O872" i="1"/>
  <c r="O2776" i="1"/>
  <c r="O3760" i="1"/>
  <c r="O666" i="1"/>
  <c r="O3925" i="1"/>
  <c r="O4139" i="1"/>
  <c r="O4280" i="1"/>
  <c r="O4944" i="1"/>
  <c r="O2417" i="1"/>
  <c r="O2650" i="1"/>
  <c r="O2313" i="1"/>
  <c r="O4297" i="1"/>
  <c r="O3569" i="1"/>
  <c r="O1018" i="1"/>
  <c r="O4743" i="1"/>
  <c r="O867" i="1"/>
  <c r="O1560" i="1"/>
  <c r="O4007" i="1"/>
  <c r="O1629" i="1"/>
  <c r="O628" i="1"/>
  <c r="O3927" i="1"/>
  <c r="O663" i="1"/>
  <c r="O1297" i="1"/>
  <c r="O3740" i="1"/>
  <c r="O179" i="1"/>
  <c r="O3608" i="1"/>
  <c r="O2004" i="1"/>
  <c r="O1138" i="1"/>
  <c r="O3142" i="1"/>
  <c r="O3077" i="1"/>
  <c r="O1748" i="1"/>
  <c r="O1902" i="1"/>
  <c r="O2702" i="1"/>
  <c r="O4413" i="1"/>
  <c r="O4889" i="1"/>
  <c r="O4679" i="1"/>
  <c r="O4446" i="1"/>
  <c r="O1082" i="1"/>
  <c r="O1263" i="1"/>
  <c r="O3098" i="1"/>
  <c r="O2243" i="1"/>
  <c r="O2465" i="1"/>
  <c r="O2000" i="1"/>
  <c r="O2921" i="1"/>
  <c r="O1115" i="1"/>
  <c r="O1247" i="1"/>
  <c r="O340" i="1"/>
  <c r="O731" i="1"/>
  <c r="O4483" i="1"/>
  <c r="O2542" i="1"/>
  <c r="O2358" i="1"/>
  <c r="O4742" i="1"/>
  <c r="O3140" i="1"/>
  <c r="O149" i="1"/>
  <c r="O3159" i="1"/>
  <c r="O3209" i="1"/>
  <c r="O4818" i="1"/>
  <c r="O4806" i="1"/>
  <c r="O4172" i="1"/>
  <c r="O426" i="1"/>
  <c r="O3561" i="1"/>
  <c r="O192" i="1"/>
  <c r="O1284" i="1"/>
  <c r="O778" i="1"/>
  <c r="O1938" i="1"/>
  <c r="O2712" i="1"/>
  <c r="O3715" i="1"/>
  <c r="O479" i="1"/>
  <c r="O4359" i="1"/>
  <c r="O463" i="1"/>
  <c r="O2279" i="1"/>
  <c r="O2146" i="1"/>
  <c r="O2388" i="1"/>
  <c r="O3493" i="1"/>
  <c r="O939" i="1"/>
  <c r="O82" i="1"/>
  <c r="O2324" i="1"/>
  <c r="O3592" i="1"/>
  <c r="O4545" i="1"/>
  <c r="O683" i="1"/>
  <c r="O3233" i="1"/>
  <c r="O474" i="1"/>
  <c r="O490" i="1"/>
  <c r="O1318" i="1"/>
  <c r="O1556" i="1"/>
  <c r="O3835" i="1"/>
  <c r="O2268" i="1"/>
  <c r="O1302" i="1"/>
  <c r="O3153" i="1"/>
  <c r="O3102" i="1"/>
  <c r="O1083" i="1"/>
  <c r="O1429" i="1"/>
  <c r="O3403" i="1"/>
  <c r="O4130" i="1"/>
  <c r="O2890" i="1"/>
  <c r="O4029" i="1"/>
  <c r="O3751" i="1"/>
  <c r="O882" i="1"/>
  <c r="O1634" i="1"/>
  <c r="O2435" i="1"/>
  <c r="O1472" i="1"/>
  <c r="O4352" i="1"/>
  <c r="O4370" i="1"/>
  <c r="O2947" i="1"/>
  <c r="O4096" i="1"/>
  <c r="O3027" i="1"/>
  <c r="O4864" i="1"/>
  <c r="O2257" i="1"/>
  <c r="O703" i="1"/>
  <c r="O876" i="1"/>
  <c r="O422" i="1"/>
  <c r="O2022" i="1"/>
  <c r="O957" i="1"/>
  <c r="O2958" i="1"/>
  <c r="O4942" i="1"/>
  <c r="O3551" i="1"/>
  <c r="O2547" i="1"/>
  <c r="O3260" i="1"/>
  <c r="O2602" i="1"/>
  <c r="O475" i="1"/>
  <c r="O1326" i="1"/>
  <c r="O4252" i="1"/>
  <c r="O1041" i="1"/>
  <c r="O3004" i="1"/>
  <c r="O2834" i="1"/>
  <c r="O345" i="1"/>
  <c r="O2784" i="1"/>
  <c r="O3971" i="1"/>
  <c r="O4340" i="1"/>
  <c r="O127" i="1"/>
  <c r="O3873" i="1"/>
  <c r="O1153" i="1"/>
  <c r="O4525" i="1"/>
  <c r="O1913" i="1"/>
  <c r="O655" i="1"/>
  <c r="O4697" i="1"/>
  <c r="O1941" i="1"/>
  <c r="O557" i="1"/>
  <c r="O3021" i="1"/>
  <c r="O4518" i="1"/>
  <c r="O2744" i="1"/>
  <c r="O2387" i="1"/>
  <c r="O4199" i="1"/>
  <c r="O2412" i="1"/>
  <c r="O1499" i="1"/>
  <c r="O827" i="1"/>
  <c r="O159" i="1"/>
  <c r="O1863" i="1"/>
  <c r="O2938" i="1"/>
  <c r="O3273" i="1"/>
  <c r="O461" i="1"/>
  <c r="O3616" i="1"/>
  <c r="O4227" i="1"/>
  <c r="O774" i="1"/>
  <c r="O3378" i="1"/>
  <c r="O1602" i="1"/>
  <c r="O1574" i="1"/>
  <c r="O974" i="1"/>
  <c r="O1174" i="1"/>
  <c r="O4510" i="1"/>
  <c r="O2446" i="1"/>
  <c r="O2741" i="1"/>
  <c r="O972" i="1"/>
  <c r="O4116" i="1"/>
  <c r="O1063" i="1"/>
  <c r="O1725" i="1"/>
  <c r="O2454" i="1"/>
  <c r="O4108" i="1"/>
  <c r="O1307" i="1"/>
  <c r="O3587" i="1"/>
  <c r="O2750" i="1"/>
  <c r="O321" i="1"/>
  <c r="O1471" i="1"/>
  <c r="O2961" i="1"/>
  <c r="O4937" i="1"/>
  <c r="O4794" i="1"/>
  <c r="O4443" i="1"/>
  <c r="O4946" i="1"/>
  <c r="O4086" i="1"/>
  <c r="O2639" i="1"/>
  <c r="O388" i="1"/>
  <c r="O4000" i="1"/>
  <c r="O3483" i="1"/>
  <c r="O3250" i="1"/>
  <c r="O1640" i="1"/>
  <c r="O1090" i="1"/>
  <c r="O3490" i="1"/>
  <c r="O1594" i="1"/>
  <c r="O1831" i="1"/>
  <c r="O3910" i="1"/>
  <c r="O4239" i="1"/>
  <c r="O3596" i="1"/>
  <c r="O4696" i="1"/>
  <c r="O3868" i="1"/>
  <c r="O4960" i="1"/>
  <c r="O466" i="1"/>
  <c r="O3962" i="1"/>
  <c r="O2972" i="1"/>
  <c r="O1004" i="1"/>
  <c r="O4893" i="1"/>
  <c r="O3375" i="1"/>
  <c r="O4825" i="1"/>
  <c r="O625" i="1"/>
  <c r="O1784" i="1"/>
  <c r="O4605" i="1"/>
  <c r="O2056" i="1"/>
  <c r="O86" i="1"/>
  <c r="O2077" i="1"/>
  <c r="O3767" i="1"/>
  <c r="O2287" i="1"/>
  <c r="O3213" i="1"/>
  <c r="O1020" i="1"/>
  <c r="O3308" i="1"/>
  <c r="O1112" i="1"/>
  <c r="O2878" i="1"/>
  <c r="O1693" i="1"/>
  <c r="O1452" i="1"/>
  <c r="O3173" i="1"/>
  <c r="O2198" i="1"/>
  <c r="O1446" i="1"/>
  <c r="O2392" i="1"/>
  <c r="O4926" i="1"/>
  <c r="O1951" i="1"/>
  <c r="O1232" i="1"/>
  <c r="O2552" i="1"/>
  <c r="O1025" i="1"/>
  <c r="O3428" i="1"/>
  <c r="O2771" i="1"/>
  <c r="O3792" i="1"/>
  <c r="O108" i="1"/>
  <c r="O4537" i="1"/>
  <c r="O805" i="1"/>
  <c r="O3911" i="1"/>
  <c r="O2005" i="1"/>
  <c r="O173" i="1"/>
  <c r="O2221" i="1"/>
  <c r="O3741" i="1"/>
  <c r="O2862" i="1"/>
  <c r="O3154" i="1"/>
  <c r="O4425" i="1"/>
  <c r="O3859" i="1"/>
  <c r="O3346" i="1"/>
  <c r="O4367" i="1"/>
  <c r="O396" i="1"/>
  <c r="O2397" i="1"/>
  <c r="O3617" i="1"/>
  <c r="O1948" i="1"/>
  <c r="O835" i="1"/>
  <c r="O4664" i="1"/>
  <c r="O4636" i="1"/>
  <c r="O4740" i="1"/>
  <c r="O1135" i="1"/>
  <c r="O2684" i="1"/>
  <c r="O3793" i="1"/>
  <c r="O4708" i="1"/>
  <c r="O12" i="1"/>
  <c r="O1071" i="1"/>
  <c r="O3230" i="1"/>
  <c r="O31" i="1"/>
  <c r="O2318" i="1"/>
  <c r="O470" i="1"/>
  <c r="O3368" i="1"/>
  <c r="O3251" i="1"/>
  <c r="O2673" i="1"/>
  <c r="O1315" i="1"/>
  <c r="O4384" i="1"/>
  <c r="O1764" i="1"/>
  <c r="O1483" i="1"/>
  <c r="O1749" i="1"/>
  <c r="O1059" i="1"/>
  <c r="O1144" i="1"/>
  <c r="O1542" i="1"/>
  <c r="O4909" i="1"/>
  <c r="O4692" i="1"/>
  <c r="O1185" i="1"/>
  <c r="O600" i="1"/>
  <c r="O2751" i="1"/>
  <c r="O1915" i="1"/>
  <c r="O4466" i="1"/>
  <c r="O3904" i="1"/>
  <c r="O3192" i="1"/>
  <c r="O4648" i="1"/>
  <c r="O963" i="1"/>
  <c r="O3133" i="1"/>
  <c r="O4225" i="1"/>
  <c r="O1453" i="1"/>
  <c r="O3480" i="1"/>
  <c r="O45" i="1"/>
  <c r="O3680" i="1"/>
  <c r="O3841" i="1"/>
  <c r="O2382" i="1"/>
  <c r="O3973" i="1"/>
  <c r="O359" i="1"/>
  <c r="O3353" i="1"/>
  <c r="O2368" i="1"/>
  <c r="O1057" i="1"/>
  <c r="O2681" i="1"/>
  <c r="O249" i="1"/>
  <c r="O791" i="1"/>
  <c r="O3269" i="1"/>
  <c r="O1589" i="1"/>
  <c r="O3986" i="1"/>
  <c r="O977" i="1"/>
  <c r="O3574" i="1"/>
  <c r="O99" i="1"/>
  <c r="O4735" i="1"/>
  <c r="O3686" i="1"/>
  <c r="O54" i="1"/>
  <c r="O1075" i="1"/>
  <c r="O658" i="1"/>
  <c r="O2880" i="1"/>
  <c r="O1418" i="1"/>
  <c r="O4904" i="1"/>
  <c r="O3926" i="1"/>
  <c r="O1066" i="1"/>
  <c r="O527" i="1"/>
  <c r="O412" i="1"/>
  <c r="O3675" i="1"/>
  <c r="O3776" i="1"/>
  <c r="O1014" i="1"/>
  <c r="O4535" i="1"/>
  <c r="O1735" i="1"/>
  <c r="O3454" i="1"/>
  <c r="O768" i="1"/>
  <c r="O2375" i="1"/>
  <c r="O2564" i="1"/>
  <c r="O920" i="1"/>
  <c r="O1910" i="1"/>
  <c r="O3982" i="1"/>
  <c r="O3065" i="1"/>
  <c r="O3772" i="1"/>
  <c r="O1188" i="1"/>
  <c r="O2205" i="1"/>
  <c r="O1401" i="1"/>
  <c r="O3848" i="1"/>
  <c r="O1281" i="1"/>
  <c r="O3119" i="1"/>
  <c r="O742" i="1"/>
  <c r="O918" i="1"/>
  <c r="O3965" i="1"/>
  <c r="O3271" i="1"/>
  <c r="O526" i="1"/>
  <c r="O1558" i="1"/>
  <c r="O3934" i="1"/>
  <c r="O1228" i="1"/>
  <c r="O747" i="1"/>
  <c r="O1460" i="1"/>
  <c r="O1636" i="1"/>
  <c r="O316" i="1"/>
  <c r="O4767" i="1"/>
  <c r="O3629" i="1"/>
  <c r="O609" i="1"/>
  <c r="O2339" i="1"/>
  <c r="O3909" i="1"/>
  <c r="O844" i="1"/>
  <c r="O4623" i="1"/>
  <c r="O351" i="1"/>
  <c r="O3394" i="1"/>
  <c r="O4371" i="1"/>
  <c r="O4980" i="1"/>
  <c r="O1454" i="1"/>
  <c r="O436" i="1"/>
  <c r="O494" i="1"/>
  <c r="O4556" i="1"/>
  <c r="O4870" i="1"/>
  <c r="O3547" i="1"/>
  <c r="O1732" i="1"/>
  <c r="O998" i="1"/>
  <c r="O3759" i="1"/>
  <c r="O1226" i="1"/>
  <c r="O4168" i="1"/>
  <c r="O1008" i="1"/>
  <c r="O851" i="1"/>
  <c r="O4509" i="1"/>
  <c r="O3060" i="1"/>
  <c r="O2621" i="1"/>
  <c r="O3562" i="1"/>
  <c r="O3009" i="1"/>
  <c r="O2480" i="1"/>
  <c r="O3089" i="1"/>
  <c r="O2027" i="1"/>
  <c r="O4608" i="1"/>
  <c r="O2924" i="1"/>
  <c r="O131" i="1"/>
  <c r="O1106" i="1"/>
  <c r="O3408" i="1"/>
  <c r="O2917" i="1"/>
  <c r="O779" i="1"/>
  <c r="O16" i="1"/>
  <c r="O4713" i="1"/>
  <c r="O3149" i="1"/>
  <c r="O4969" i="1"/>
  <c r="O1690" i="1"/>
  <c r="O4281" i="1"/>
  <c r="O2826" i="1"/>
  <c r="O1207" i="1"/>
  <c r="O581" i="1"/>
  <c r="O513" i="1"/>
  <c r="O3482" i="1"/>
  <c r="O4401" i="1"/>
  <c r="O3894" i="1"/>
  <c r="O871" i="1"/>
  <c r="O2130" i="1"/>
  <c r="O2210" i="1"/>
  <c r="O3180" i="1"/>
  <c r="O3676" i="1"/>
  <c r="O4014" i="1"/>
  <c r="O1338" i="1"/>
  <c r="O1301" i="1"/>
  <c r="O764" i="1"/>
  <c r="O4527" i="1"/>
  <c r="O2196" i="1"/>
  <c r="O3195" i="1"/>
  <c r="O819" i="1"/>
  <c r="O1648" i="1"/>
  <c r="O4905" i="1"/>
  <c r="O656" i="1"/>
  <c r="O627" i="1"/>
  <c r="O577" i="1"/>
  <c r="O3433" i="1"/>
  <c r="O2981" i="1"/>
  <c r="O1139" i="1"/>
  <c r="O1653" i="1"/>
  <c r="O1765" i="1"/>
  <c r="O620" i="1"/>
  <c r="O4620" i="1"/>
  <c r="O2832" i="1"/>
  <c r="O4245" i="1"/>
  <c r="O1952" i="1"/>
  <c r="O3970" i="1"/>
  <c r="O2546" i="1"/>
  <c r="O2683" i="1"/>
  <c r="O4137" i="1"/>
  <c r="O4410" i="1"/>
  <c r="O1535" i="1"/>
  <c r="O3355" i="1"/>
  <c r="O1596" i="1"/>
  <c r="O1166" i="1"/>
  <c r="O3118" i="1"/>
  <c r="O3663" i="1"/>
  <c r="O1644" i="1"/>
  <c r="O42" i="1"/>
  <c r="O79" i="1"/>
  <c r="O3011" i="1"/>
  <c r="O1346" i="1"/>
  <c r="O3059" i="1"/>
  <c r="O894" i="1"/>
  <c r="O3352" i="1"/>
  <c r="O582" i="1"/>
  <c r="O4400" i="1"/>
  <c r="O3976" i="1"/>
  <c r="O4503" i="1"/>
  <c r="O3526" i="1"/>
  <c r="O1209" i="1"/>
  <c r="O1255" i="1"/>
  <c r="O4673" i="1"/>
  <c r="O1624" i="1"/>
  <c r="O267" i="1"/>
  <c r="O4813" i="1"/>
  <c r="O3842" i="1"/>
  <c r="O169" i="1"/>
  <c r="O1713" i="1"/>
  <c r="O3492" i="1"/>
  <c r="O3036" i="1"/>
  <c r="O3899" i="1"/>
  <c r="O3024" i="1"/>
  <c r="O4710" i="1"/>
  <c r="O1652" i="1"/>
  <c r="O417" i="1"/>
  <c r="O211" i="1"/>
  <c r="O2670" i="1"/>
  <c r="O4481" i="1"/>
  <c r="O440" i="1"/>
  <c r="O460" i="1"/>
  <c r="O664" i="1"/>
  <c r="O1994" i="1"/>
  <c r="O3586" i="1"/>
  <c r="O4166" i="1"/>
  <c r="O3423" i="1"/>
  <c r="O2201" i="1"/>
  <c r="O1432" i="1"/>
  <c r="O961" i="1"/>
  <c r="O2701" i="1"/>
  <c r="O334" i="1"/>
  <c r="O3291" i="1"/>
  <c r="O1551" i="1"/>
  <c r="O990" i="1"/>
  <c r="O3448" i="1"/>
  <c r="O3472" i="1"/>
  <c r="O2722" i="1"/>
  <c r="O4563" i="1"/>
  <c r="O4354" i="1"/>
  <c r="O4907" i="1"/>
  <c r="O247" i="1"/>
  <c r="O3805" i="1"/>
  <c r="O142" i="1"/>
  <c r="O549" i="1"/>
  <c r="O3985" i="1"/>
  <c r="O2482" i="1"/>
  <c r="O3052" i="1"/>
  <c r="O1729" i="1"/>
  <c r="O3846" i="1"/>
  <c r="O4134" i="1"/>
  <c r="O4627" i="1"/>
  <c r="O469" i="1"/>
  <c r="O4028" i="1"/>
  <c r="O4949" i="1"/>
  <c r="O1900" i="1"/>
  <c r="O2169" i="1"/>
  <c r="O4979" i="1"/>
  <c r="O2052" i="1"/>
  <c r="O2423" i="1"/>
  <c r="O1775" i="1"/>
  <c r="O2936" i="1"/>
  <c r="O1355" i="1"/>
  <c r="O1992" i="1"/>
  <c r="O3389" i="1"/>
  <c r="O3517" i="1"/>
  <c r="O4616" i="1"/>
  <c r="O3441" i="1"/>
  <c r="O3514" i="1"/>
  <c r="O2638" i="1"/>
  <c r="O4853" i="1"/>
  <c r="O1969" i="1"/>
  <c r="O2608" i="1"/>
  <c r="O2802" i="1"/>
  <c r="O3871" i="1"/>
  <c r="O273" i="1"/>
  <c r="O4240" i="1"/>
  <c r="O172" i="1"/>
  <c r="O518" i="1"/>
  <c r="O2378" i="1"/>
  <c r="O845" i="1"/>
  <c r="O1435" i="1"/>
  <c r="O3520" i="1"/>
  <c r="O1736" i="1"/>
  <c r="O1610" i="1"/>
  <c r="O4184" i="1"/>
  <c r="O3494" i="1"/>
  <c r="O2189" i="1"/>
  <c r="O3202" i="1"/>
  <c r="O4985" i="1"/>
  <c r="O1381" i="1"/>
  <c r="O1184" i="1"/>
  <c r="O3386" i="1"/>
  <c r="O4016" i="1"/>
  <c r="O3086" i="1"/>
  <c r="O3323" i="1"/>
  <c r="O858" i="1"/>
  <c r="O1146" i="1"/>
  <c r="O1869" i="1"/>
  <c r="O886" i="1"/>
  <c r="O836" i="1"/>
  <c r="O3455" i="1"/>
  <c r="O3468" i="1"/>
  <c r="O4163" i="1"/>
  <c r="O2716" i="1"/>
  <c r="O2495" i="1"/>
  <c r="O734" i="1"/>
  <c r="O3691" i="1"/>
  <c r="O1819" i="1"/>
  <c r="O3501" i="1"/>
  <c r="O2032" i="1"/>
  <c r="O3654" i="1"/>
  <c r="O752" i="1"/>
  <c r="O4105" i="1"/>
  <c r="O1580" i="1"/>
  <c r="O50" i="1"/>
  <c r="O2630" i="1"/>
  <c r="O1003" i="1"/>
  <c r="O2853" i="1"/>
  <c r="O414" i="1"/>
  <c r="O2297" i="1"/>
  <c r="O1244" i="1"/>
  <c r="O832" i="1"/>
  <c r="O4582" i="1"/>
  <c r="O4849" i="1"/>
  <c r="O4854" i="1"/>
  <c r="O699" i="1"/>
  <c r="O3275" i="1"/>
  <c r="O3451" i="1"/>
  <c r="O4325" i="1"/>
  <c r="O3300" i="1"/>
  <c r="O1533" i="1"/>
  <c r="O1095" i="1"/>
  <c r="O552" i="1"/>
  <c r="O3505" i="1"/>
  <c r="O955" i="1"/>
  <c r="O97" i="1"/>
  <c r="O488" i="1"/>
  <c r="O2731" i="1"/>
  <c r="O3400" i="1"/>
  <c r="O1532" i="1"/>
  <c r="O2527" i="1"/>
  <c r="O2234" i="1"/>
  <c r="O4131" i="1"/>
  <c r="O862" i="1"/>
  <c r="O1424" i="1"/>
  <c r="O3601" i="1"/>
  <c r="O2472" i="1"/>
  <c r="O1829" i="1"/>
  <c r="O468" i="1"/>
  <c r="O1659" i="1"/>
  <c r="O3800" i="1"/>
  <c r="O4587" i="1"/>
  <c r="O1541" i="1"/>
  <c r="O3577" i="1"/>
  <c r="O2643" i="1"/>
  <c r="O4938" i="1"/>
  <c r="O3220" i="1"/>
  <c r="O1092" i="1"/>
  <c r="O3427" i="1"/>
  <c r="O1547" i="1"/>
  <c r="O3582" i="1"/>
  <c r="O612" i="1"/>
  <c r="O268" i="1"/>
  <c r="O402" i="1"/>
  <c r="O907" i="1"/>
  <c r="O3706" i="1"/>
  <c r="O2541" i="1"/>
  <c r="O1511" i="1"/>
  <c r="O1164" i="1"/>
  <c r="O2021" i="1"/>
  <c r="O1540" i="1"/>
  <c r="O1897" i="1"/>
  <c r="O4962" i="1"/>
  <c r="O2158" i="1"/>
  <c r="O2104" i="1"/>
  <c r="O4438" i="1"/>
  <c r="O4250" i="1"/>
  <c r="O1500" i="1"/>
  <c r="O1398" i="1"/>
  <c r="O2848" i="1"/>
  <c r="O2510" i="1"/>
  <c r="O1210" i="1"/>
  <c r="O216" i="1"/>
  <c r="O1695" i="1"/>
  <c r="O1455" i="1"/>
  <c r="O240" i="1"/>
  <c r="O2739" i="1"/>
  <c r="O4222" i="1"/>
  <c r="O2384" i="1"/>
  <c r="O4288" i="1"/>
  <c r="O4880" i="1"/>
  <c r="O4102" i="1"/>
  <c r="O2252" i="1"/>
  <c r="O971" i="1"/>
  <c r="O2946" i="1"/>
  <c r="O3034" i="1"/>
  <c r="O2570" i="1"/>
  <c r="O3512" i="1"/>
  <c r="O194" i="1"/>
  <c r="O2543" i="1"/>
  <c r="O821" i="1"/>
  <c r="O154" i="1"/>
  <c r="O649" i="1"/>
  <c r="O4661" i="1"/>
  <c r="O28" i="1"/>
  <c r="O3305" i="1"/>
  <c r="O2107" i="1"/>
  <c r="O580" i="1"/>
  <c r="O3524" i="1"/>
  <c r="O2904" i="1"/>
  <c r="O1212" i="1"/>
  <c r="O3453" i="1"/>
  <c r="O2259" i="1"/>
  <c r="O4669" i="1"/>
  <c r="O2545" i="1"/>
  <c r="O1389" i="1"/>
  <c r="O3672" i="1"/>
  <c r="O242" i="1"/>
  <c r="O760" i="1"/>
  <c r="O2010" i="1"/>
  <c r="O1021" i="1"/>
  <c r="O4103" i="1"/>
  <c r="O3701" i="1"/>
  <c r="O817" i="1"/>
  <c r="O354" i="1"/>
  <c r="O2019" i="1"/>
  <c r="O908" i="1"/>
  <c r="O3937" i="1"/>
  <c r="O2367" i="1"/>
  <c r="O1937" i="1"/>
  <c r="O2599" i="1"/>
  <c r="O1386" i="1"/>
  <c r="O3347" i="1"/>
  <c r="O4878" i="1"/>
  <c r="O3320" i="1"/>
  <c r="O3729" i="1"/>
  <c r="O3266" i="1"/>
  <c r="O1982" i="1"/>
  <c r="O337" i="1"/>
  <c r="O4653" i="1"/>
  <c r="O826" i="1"/>
  <c r="O2742" i="1"/>
  <c r="O3757" i="1"/>
  <c r="O2006" i="1"/>
  <c r="O1168" i="1"/>
  <c r="O2559" i="1"/>
  <c r="O2516" i="1"/>
  <c r="O3151" i="1"/>
  <c r="O119" i="1"/>
  <c r="O318" i="1"/>
  <c r="O3186" i="1"/>
  <c r="O2153" i="1"/>
  <c r="O3318" i="1"/>
  <c r="O398" i="1"/>
  <c r="O1752" i="1"/>
  <c r="O1357" i="1"/>
  <c r="O1942" i="1"/>
  <c r="O1895" i="1"/>
  <c r="O2129" i="1"/>
  <c r="O89" i="1"/>
  <c r="O161" i="1"/>
  <c r="O110" i="1"/>
  <c r="O1252" i="1"/>
  <c r="O2562" i="1"/>
  <c r="O1203" i="1"/>
  <c r="O4496" i="1"/>
  <c r="O2029" i="1"/>
  <c r="O4011" i="1"/>
  <c r="O34" i="1"/>
  <c r="O593" i="1"/>
  <c r="O2416" i="1"/>
  <c r="O2049" i="1"/>
  <c r="O586" i="1"/>
  <c r="O2314" i="1"/>
  <c r="O1223" i="1"/>
  <c r="O1836" i="1"/>
  <c r="O3674" i="1"/>
  <c r="O3865" i="1"/>
  <c r="O2707" i="1"/>
  <c r="O355" i="1"/>
  <c r="O2419" i="1"/>
  <c r="O680" i="1"/>
  <c r="O4313" i="1"/>
  <c r="O4390" i="1"/>
  <c r="O1907" i="1"/>
  <c r="O2843" i="1"/>
  <c r="O4706" i="1"/>
  <c r="O2951" i="1"/>
  <c r="O2735" i="1"/>
  <c r="O1572" i="1"/>
  <c r="O897" i="1"/>
  <c r="O1894" i="1"/>
  <c r="O1442" i="1"/>
  <c r="O2457" i="1"/>
  <c r="O4624" i="1"/>
  <c r="O2325" i="1"/>
  <c r="O1530" i="1"/>
  <c r="O789" i="1"/>
  <c r="O1922" i="1"/>
  <c r="O4966" i="1"/>
  <c r="O61" i="1"/>
  <c r="O1684" i="1"/>
  <c r="O2799" i="1"/>
  <c r="O4338" i="1"/>
  <c r="O213" i="1"/>
  <c r="O4687" i="1"/>
  <c r="O368" i="1"/>
  <c r="O4091" i="1"/>
  <c r="O4133" i="1"/>
  <c r="O3518" i="1"/>
  <c r="O502" i="1"/>
  <c r="O2549" i="1"/>
  <c r="O4869" i="1"/>
  <c r="O3039" i="1"/>
  <c r="O164" i="1"/>
  <c r="O675" i="1"/>
  <c r="O1960" i="1"/>
  <c r="O1812" i="1"/>
  <c r="O3038" i="1"/>
  <c r="O2185" i="1"/>
  <c r="O221" i="1"/>
  <c r="O4358" i="1"/>
  <c r="O3293" i="1"/>
  <c r="O3160" i="1"/>
  <c r="O1077" i="1"/>
  <c r="O2389" i="1"/>
  <c r="O4041" i="1"/>
  <c r="O1015" i="1"/>
  <c r="O1887" i="1"/>
  <c r="O1534" i="1"/>
  <c r="O860" i="1"/>
  <c r="O1576" i="1"/>
  <c r="O1507" i="1"/>
  <c r="O2160" i="1"/>
  <c r="O4747" i="1"/>
  <c r="O868" i="1"/>
  <c r="O3001" i="1"/>
  <c r="O1234" i="1"/>
  <c r="O3707" i="1"/>
  <c r="O5" i="1"/>
  <c r="O1899" i="1"/>
  <c r="O2030" i="1"/>
  <c r="O1571" i="1"/>
  <c r="O2315" i="1"/>
  <c r="O148" i="1"/>
  <c r="O714" i="1"/>
  <c r="O2698" i="1"/>
  <c r="O1605" i="1"/>
  <c r="O3361" i="1"/>
  <c r="O3906" i="1"/>
  <c r="O3999" i="1"/>
  <c r="O258" i="1"/>
  <c r="O1546" i="1"/>
  <c r="O1943" i="1"/>
  <c r="O1866" i="1"/>
  <c r="O1523" i="1"/>
  <c r="O3815" i="1"/>
  <c r="O4531" i="1"/>
  <c r="O2881" i="1"/>
  <c r="O802" i="1"/>
  <c r="O1356" i="1"/>
  <c r="O563" i="1"/>
  <c r="O843" i="1"/>
  <c r="O4637" i="1"/>
  <c r="O4837" i="1"/>
  <c r="O4423" i="1"/>
  <c r="O2229" i="1"/>
  <c r="O3461" i="1"/>
  <c r="O4726" i="1"/>
  <c r="O4031" i="1"/>
  <c r="O2349" i="1"/>
  <c r="O1229" i="1"/>
  <c r="O1306" i="1"/>
  <c r="O4844" i="1"/>
  <c r="O1403" i="1"/>
  <c r="O702" i="1"/>
  <c r="O4365" i="1"/>
  <c r="O3831" i="1"/>
  <c r="O3407" i="1"/>
  <c r="O2294" i="1"/>
  <c r="O4208" i="1"/>
  <c r="O2261" i="1"/>
  <c r="O2119" i="1"/>
  <c r="O1714" i="1"/>
  <c r="O2068" i="1"/>
  <c r="O348" i="1"/>
  <c r="O227" i="1"/>
  <c r="O555" i="1"/>
  <c r="O1798" i="1"/>
  <c r="O1158" i="1"/>
  <c r="O1753" i="1"/>
  <c r="O1708" i="1"/>
  <c r="O2037" i="1"/>
  <c r="O3882" i="1"/>
  <c r="O4324" i="1"/>
  <c r="O4987" i="1"/>
  <c r="O2066" i="1"/>
  <c r="O419" i="1"/>
  <c r="O3238" i="1"/>
  <c r="O2557" i="1"/>
  <c r="O4511" i="1"/>
  <c r="O1683" i="1"/>
  <c r="O2526" i="1"/>
  <c r="O2445" i="1"/>
  <c r="O3631" i="1"/>
  <c r="O2563" i="1"/>
  <c r="O190" i="1"/>
  <c r="O1929" i="1"/>
  <c r="O4447" i="1"/>
  <c r="O462" i="1"/>
  <c r="O2016" i="1"/>
  <c r="O1975" i="1"/>
  <c r="O107" i="1"/>
  <c r="O992" i="1"/>
  <c r="O23" i="1"/>
  <c r="O4543" i="1"/>
  <c r="O3245" i="1"/>
  <c r="O4045" i="1"/>
  <c r="O4298" i="1"/>
  <c r="O3783" i="1"/>
  <c r="O3957" i="1"/>
  <c r="O2113" i="1"/>
  <c r="O1035" i="1"/>
  <c r="O4764" i="1"/>
  <c r="O2612" i="1"/>
  <c r="O1575" i="1"/>
  <c r="O954" i="1"/>
  <c r="O4512" i="1"/>
  <c r="O3777" i="1"/>
  <c r="O1704" i="1"/>
  <c r="O2529" i="1"/>
  <c r="O1820" i="1"/>
  <c r="O3699" i="1"/>
  <c r="O1502" i="1"/>
  <c r="O672" i="1"/>
  <c r="O376" i="1"/>
  <c r="O3811" i="1"/>
  <c r="O2616" i="1"/>
  <c r="O2892" i="1"/>
  <c r="O1287" i="1"/>
  <c r="O214" i="1"/>
  <c r="O519" i="1"/>
  <c r="O408" i="1"/>
  <c r="O3040" i="1"/>
  <c r="O3938" i="1"/>
  <c r="O1065" i="1"/>
  <c r="O854" i="1"/>
  <c r="O2882" i="1"/>
  <c r="O3797" i="1"/>
  <c r="O3827" i="1"/>
  <c r="O3473" i="1"/>
  <c r="O1466" i="1"/>
  <c r="O4863" i="1"/>
  <c r="O1876" i="1"/>
  <c r="O2985" i="1"/>
  <c r="O4305" i="1"/>
  <c r="O4040" i="1"/>
  <c r="O1940" i="1"/>
  <c r="O4540" i="1"/>
  <c r="O3930" i="1"/>
  <c r="O2306" i="1"/>
  <c r="O443" i="1"/>
  <c r="O4234" i="1"/>
  <c r="O4104" i="1"/>
  <c r="O4356" i="1"/>
  <c r="O183" i="1"/>
  <c r="O3711" i="1"/>
  <c r="O3383" i="1"/>
  <c r="O753" i="1"/>
  <c r="O1358" i="1"/>
  <c r="O873" i="1"/>
  <c r="O689" i="1"/>
  <c r="O2568" i="1"/>
  <c r="O3594" i="1"/>
  <c r="O4752" i="1"/>
  <c r="O4386" i="1"/>
  <c r="O3365" i="1"/>
  <c r="O3528" i="1"/>
  <c r="O3314" i="1"/>
  <c r="O1488" i="1"/>
  <c r="O2911" i="1"/>
  <c r="O775" i="1"/>
  <c r="O604" i="1"/>
  <c r="O3630" i="1"/>
  <c r="O4839" i="1"/>
  <c r="O3218" i="1"/>
  <c r="O4956" i="1"/>
  <c r="O369" i="1"/>
  <c r="O3864" i="1"/>
  <c r="O785" i="1"/>
  <c r="O1487" i="1"/>
  <c r="O3317" i="1"/>
  <c r="O3082" i="1"/>
  <c r="O1496" i="1"/>
  <c r="O2943" i="1"/>
  <c r="O3960" i="1"/>
  <c r="O3498" i="1"/>
  <c r="O274" i="1"/>
  <c r="O1101" i="1"/>
  <c r="O525" i="1"/>
  <c r="O2192" i="1"/>
  <c r="O2366" i="1"/>
  <c r="O4277" i="1"/>
  <c r="O4924" i="1"/>
  <c r="O1204" i="1"/>
  <c r="O903" i="1"/>
  <c r="O4786" i="1"/>
  <c r="O3640" i="1"/>
  <c r="O1406" i="1"/>
  <c r="O3849" i="1"/>
  <c r="O1783" i="1"/>
  <c r="O3549" i="1"/>
  <c r="O3530" i="1"/>
  <c r="O3566" i="1"/>
  <c r="O1412" i="1"/>
  <c r="O3694" i="1"/>
  <c r="O2128" i="1"/>
  <c r="O728" i="1"/>
  <c r="O2026" i="1"/>
  <c r="O4754" i="1"/>
  <c r="O2689" i="1"/>
  <c r="O2877" i="1"/>
  <c r="O3981" i="1"/>
  <c r="O3597" i="1"/>
  <c r="O1375" i="1"/>
  <c r="O2359" i="1"/>
  <c r="O4396" i="1"/>
  <c r="O4405" i="1"/>
  <c r="O309" i="1"/>
  <c r="O2402" i="1"/>
  <c r="O2046" i="1"/>
  <c r="O231" i="1"/>
  <c r="O14" i="1"/>
  <c r="O3779" i="1"/>
  <c r="O336" i="1"/>
  <c r="O3877" i="1"/>
  <c r="O152" i="1"/>
  <c r="O1797" i="1"/>
  <c r="O58" i="1"/>
  <c r="O4463" i="1"/>
  <c r="O4283" i="1"/>
  <c r="O2237" i="1"/>
  <c r="O1721" i="1"/>
  <c r="O4972" i="1"/>
  <c r="O2309" i="1"/>
  <c r="O2505" i="1"/>
  <c r="O3745" i="1"/>
  <c r="O4080" i="1"/>
  <c r="O4109" i="1"/>
  <c r="O3304" i="1"/>
  <c r="O1351" i="1"/>
  <c r="O3286" i="1"/>
  <c r="O2708" i="1"/>
  <c r="O4235" i="1"/>
  <c r="O435" i="1"/>
  <c r="O4571" i="1"/>
  <c r="O3991" i="1"/>
  <c r="O2847" i="1"/>
  <c r="O3063" i="1"/>
  <c r="O1611" i="1"/>
  <c r="O1205" i="1"/>
  <c r="O2357" i="1"/>
  <c r="O2411" i="1"/>
  <c r="O4719" i="1"/>
  <c r="O1723" i="1"/>
  <c r="O375" i="1"/>
  <c r="O4451" i="1"/>
  <c r="O978" i="1"/>
  <c r="O4464" i="1"/>
  <c r="O3243" i="1"/>
  <c r="O217" i="1"/>
  <c r="O4500" i="1"/>
  <c r="O1983" i="1"/>
  <c r="O106" i="1"/>
  <c r="O975" i="1"/>
  <c r="O3199" i="1"/>
  <c r="O158" i="1"/>
  <c r="O1808" i="1"/>
  <c r="O931" i="1"/>
  <c r="O2611" i="1"/>
  <c r="O3845" i="1"/>
  <c r="O288" i="1"/>
  <c r="O2092" i="1"/>
  <c r="O1800" i="1"/>
  <c r="O1415" i="1"/>
  <c r="O4417" i="1"/>
  <c r="O2220" i="1"/>
  <c r="O2484" i="1"/>
  <c r="O2396" i="1"/>
  <c r="O330" i="1"/>
  <c r="O1022" i="1"/>
  <c r="O616" i="1"/>
  <c r="O4434" i="1"/>
  <c r="O2501" i="1"/>
  <c r="O1269" i="1"/>
  <c r="O441" i="1"/>
  <c r="O276" i="1"/>
  <c r="O1987" i="1"/>
  <c r="O1282" i="1"/>
  <c r="O3828" i="1"/>
  <c r="O3615" i="1"/>
  <c r="O2117" i="1"/>
  <c r="O4431" i="1"/>
  <c r="O2818" i="1"/>
  <c r="O1096" i="1"/>
  <c r="O3758" i="1"/>
  <c r="O4695" i="1"/>
  <c r="O2087" i="1"/>
  <c r="O3007" i="1"/>
  <c r="O1107" i="1"/>
  <c r="O4347" i="1"/>
  <c r="O3556" i="1"/>
  <c r="O4339" i="1"/>
  <c r="O281" i="1"/>
  <c r="O4106" i="1"/>
  <c r="O3975" i="1"/>
  <c r="O2451" i="1"/>
  <c r="O1609" i="1"/>
  <c r="O3108" i="1"/>
  <c r="O2930" i="1"/>
  <c r="O661" i="1"/>
  <c r="O1393" i="1"/>
  <c r="O123" i="1"/>
  <c r="O1726" i="1"/>
  <c r="O1125" i="1"/>
  <c r="O3839" i="1"/>
  <c r="O4591" i="1"/>
  <c r="O2013" i="1"/>
  <c r="O3651" i="1"/>
  <c r="O3014" i="1"/>
  <c r="O4610" i="1"/>
  <c r="O3012" i="1"/>
  <c r="O1626" i="1"/>
  <c r="O3978" i="1"/>
  <c r="O1794" i="1"/>
  <c r="O621" i="1"/>
  <c r="O1171" i="1"/>
  <c r="O667" i="1"/>
  <c r="O807" i="1"/>
  <c r="O2582" i="1"/>
  <c r="O3207" i="1"/>
  <c r="O1094" i="1"/>
  <c r="O4089" i="1"/>
  <c r="O3632" i="1"/>
  <c r="O3825" i="1"/>
  <c r="O787" i="1"/>
  <c r="O1618" i="1"/>
  <c r="O1404" i="1"/>
  <c r="O53" i="1"/>
  <c r="O4157" i="1"/>
  <c r="O3335" i="1"/>
  <c r="O4759" i="1"/>
  <c r="O4146" i="1"/>
  <c r="O2886" i="1"/>
  <c r="O3945" i="1"/>
  <c r="O1688" i="1"/>
  <c r="O4604" i="1"/>
  <c r="O746" i="1"/>
  <c r="O1846" i="1"/>
  <c r="O3457" i="1"/>
  <c r="O3327" i="1"/>
  <c r="O3237" i="1"/>
  <c r="O356" i="1"/>
  <c r="O4253" i="1"/>
  <c r="O2696" i="1"/>
  <c r="O564" i="1"/>
  <c r="O1603" i="1"/>
  <c r="O4304" i="1"/>
  <c r="O652" i="1"/>
  <c r="O1362" i="1"/>
  <c r="O3310" i="1"/>
  <c r="O2076" i="1"/>
  <c r="O3861" i="1"/>
  <c r="O2796" i="1"/>
  <c r="O3647" i="1"/>
  <c r="O2667" i="1"/>
  <c r="O120" i="1"/>
  <c r="O643" i="1"/>
  <c r="O642" i="1"/>
  <c r="O1986" i="1"/>
  <c r="O1719" i="1"/>
  <c r="O4173" i="1"/>
  <c r="O2809" i="1"/>
  <c r="O289" i="1"/>
  <c r="O4439" i="1"/>
  <c r="O2793" i="1"/>
  <c r="O11" i="1"/>
  <c r="O906" i="1"/>
  <c r="O1521" i="1"/>
  <c r="O1585" i="1"/>
  <c r="O3002" i="1"/>
  <c r="O3232" i="1"/>
  <c r="O3019" i="1"/>
  <c r="O2443" i="1"/>
  <c r="O1958" i="1"/>
  <c r="O3010" i="1"/>
  <c r="O3936" i="1"/>
  <c r="O4270" i="1"/>
  <c r="O3765" i="1"/>
  <c r="O1497" i="1"/>
  <c r="O700" i="1"/>
  <c r="O2267" i="1"/>
  <c r="O2692" i="1"/>
  <c r="O4074" i="1"/>
  <c r="O536" i="1"/>
  <c r="O4811" i="1"/>
  <c r="O3731" i="1"/>
  <c r="O4836" i="1"/>
  <c r="O3431" i="1"/>
  <c r="O2335" i="1"/>
  <c r="O1465" i="1"/>
  <c r="O1317" i="1"/>
  <c r="O3947" i="1"/>
  <c r="O898" i="1"/>
  <c r="O3487" i="1"/>
  <c r="O2874" i="1"/>
  <c r="O1990" i="1"/>
  <c r="O2176" i="1"/>
  <c r="O3227" i="1"/>
  <c r="O4432" i="1"/>
  <c r="O4921" i="1"/>
  <c r="O1470" i="1"/>
  <c r="O3301" i="1"/>
  <c r="O829" i="1"/>
  <c r="O3879" i="1"/>
  <c r="O323" i="1"/>
  <c r="O3708" i="1"/>
  <c r="O2736" i="1"/>
  <c r="O1581" i="1"/>
  <c r="O1111" i="1"/>
  <c r="O4391" i="1"/>
  <c r="O2410" i="1"/>
  <c r="O1154" i="1"/>
  <c r="O2688" i="1"/>
  <c r="O1417" i="1"/>
  <c r="O522" i="1"/>
  <c r="O188" i="1"/>
  <c r="O2238" i="1"/>
  <c r="O2194" i="1"/>
  <c r="O2734" i="1"/>
  <c r="O4262" i="1"/>
  <c r="O3165" i="1"/>
  <c r="O3079" i="1"/>
  <c r="O4602" i="1"/>
  <c r="O3440" i="1"/>
  <c r="O2173" i="1"/>
  <c r="O215" i="1"/>
  <c r="O4135" i="1"/>
  <c r="O3565" i="1"/>
  <c r="O2255" i="1"/>
  <c r="O4611" i="1"/>
  <c r="O1564" i="1"/>
  <c r="O2520" i="1"/>
  <c r="O1061" i="1"/>
  <c r="O3333" i="1"/>
  <c r="O1853" i="1"/>
  <c r="O3687" i="1"/>
  <c r="O4143" i="1"/>
  <c r="O4334" i="1"/>
  <c r="O919" i="1"/>
  <c r="O2513" i="1"/>
  <c r="O1920" i="1"/>
  <c r="O4107" i="1"/>
  <c r="O209" i="1"/>
  <c r="O3990" i="1"/>
  <c r="O2193" i="1"/>
  <c r="O1222" i="1"/>
  <c r="O926" i="1"/>
  <c r="O2614" i="1"/>
  <c r="O358" i="1"/>
  <c r="O4698" i="1"/>
  <c r="O2524" i="1"/>
  <c r="O2511" i="1"/>
  <c r="O4913" i="1"/>
  <c r="O2091" i="1"/>
  <c r="O3369" i="1"/>
  <c r="O2065" i="1"/>
  <c r="O541" i="1"/>
  <c r="O1513" i="1"/>
  <c r="O1006" i="1"/>
  <c r="O4842" i="1"/>
  <c r="O856" i="1"/>
  <c r="O508" i="1"/>
  <c r="O1440" i="1"/>
  <c r="O2785" i="1"/>
  <c r="O4606" i="1"/>
  <c r="O1219" i="1"/>
  <c r="O121" i="1"/>
  <c r="O2926" i="1"/>
  <c r="O1378" i="1"/>
  <c r="O4397" i="1"/>
  <c r="O4810" i="1"/>
  <c r="O4220" i="1"/>
  <c r="O338" i="1"/>
  <c r="O3261" i="1"/>
  <c r="O1173" i="1"/>
  <c r="O4323" i="1"/>
  <c r="O2659" i="1"/>
  <c r="O4686" i="1"/>
  <c r="O1917" i="1"/>
  <c r="O589" i="1"/>
  <c r="O4357" i="1"/>
  <c r="O434" i="1"/>
  <c r="O2150" i="1"/>
  <c r="O3376" i="1"/>
  <c r="O1183" i="1"/>
  <c r="O2208" i="1"/>
  <c r="O1265" i="1"/>
  <c r="O3850" i="1"/>
  <c r="O1290" i="1"/>
  <c r="O2081" i="1"/>
  <c r="O3542" i="1"/>
  <c r="O1426" i="1"/>
  <c r="O372" i="1"/>
  <c r="O2191" i="1"/>
  <c r="O4558" i="1"/>
  <c r="O4928" i="1"/>
  <c r="O2625" i="1"/>
  <c r="O2478" i="1"/>
  <c r="O4223" i="1"/>
  <c r="O4053" i="1"/>
  <c r="O472" i="1"/>
  <c r="O3533" i="1"/>
  <c r="O3051" i="1"/>
  <c r="O2833" i="1"/>
  <c r="O3902" i="1"/>
  <c r="O2086" i="1"/>
  <c r="O3713" i="1"/>
  <c r="O137" i="1"/>
  <c r="O2849" i="1"/>
  <c r="O2580" i="1"/>
  <c r="O615" i="1"/>
  <c r="O9" i="1"/>
  <c r="O2622" i="1"/>
  <c r="O2067" i="1"/>
  <c r="O1679" i="1"/>
  <c r="O1673" i="1"/>
  <c r="O301" i="1"/>
  <c r="O2566" i="1"/>
  <c r="O2954" i="1"/>
  <c r="O2512" i="1"/>
  <c r="O4282" i="1"/>
  <c r="O4581" i="1"/>
  <c r="O3559" i="1"/>
  <c r="O2971" i="1"/>
  <c r="O1224" i="1"/>
  <c r="O2492" i="1"/>
  <c r="O4995" i="1"/>
  <c r="O1606" i="1"/>
  <c r="O691" i="1"/>
  <c r="O204" i="1"/>
  <c r="O2497" i="1"/>
  <c r="O4561" i="1"/>
  <c r="O2385" i="1"/>
  <c r="O4215" i="1"/>
  <c r="O1782" i="1"/>
  <c r="O4218" i="1"/>
  <c r="O3285" i="1"/>
  <c r="O2680" i="1"/>
  <c r="O184" i="1"/>
  <c r="O439" i="1"/>
  <c r="O3591" i="1"/>
  <c r="O1771" i="1"/>
  <c r="O1202" i="1"/>
  <c r="O1159" i="1"/>
  <c r="O4524" i="1"/>
  <c r="O2760" i="1"/>
  <c r="O623" i="1"/>
  <c r="O1411" i="1"/>
  <c r="O294" i="1"/>
  <c r="O2414" i="1"/>
  <c r="O4993" i="1"/>
  <c r="O2100" i="1"/>
  <c r="O3136" i="1"/>
  <c r="O4258" i="1"/>
  <c r="O1904" i="1"/>
  <c r="O2291" i="1"/>
  <c r="O1751" i="1"/>
  <c r="O507" i="1"/>
  <c r="O2" i="1"/>
  <c r="O4967" i="1"/>
  <c r="O1379" i="1"/>
  <c r="O1129" i="1"/>
  <c r="O2174" i="1"/>
  <c r="O1079" i="1"/>
  <c r="O4203" i="1"/>
  <c r="O4700" i="1"/>
  <c r="O1650" i="1"/>
  <c r="O3554" i="1"/>
  <c r="O3085" i="1"/>
  <c r="O4271" i="1"/>
  <c r="O2345" i="1"/>
  <c r="O437" i="1"/>
  <c r="O3682" i="1"/>
  <c r="O3449" i="1"/>
  <c r="O4596" i="1"/>
  <c r="O3637" i="1"/>
  <c r="O3116" i="1"/>
  <c r="O433" i="1"/>
  <c r="O2871" i="1"/>
  <c r="O1491" i="1"/>
  <c r="O1147" i="1"/>
  <c r="O2694" i="1"/>
  <c r="O2627" i="1"/>
  <c r="O3488" i="1"/>
  <c r="O1352" i="1"/>
  <c r="O1067" i="1"/>
  <c r="O2177" i="1"/>
  <c r="O2093" i="1"/>
  <c r="O1305" i="1"/>
  <c r="O4656" i="1"/>
  <c r="O1191" i="1"/>
  <c r="O3802" i="1"/>
  <c r="O2572" i="1"/>
  <c r="O762" i="1"/>
  <c r="O282" i="1"/>
  <c r="O3188" i="1"/>
  <c r="O4069" i="1"/>
  <c r="O3181" i="1"/>
  <c r="O2260" i="1"/>
  <c r="O57" i="1"/>
  <c r="O1677" i="1"/>
  <c r="O1898" i="1"/>
  <c r="O4186" i="1"/>
  <c r="O1474" i="1"/>
  <c r="O3762" i="1"/>
  <c r="O646" i="1"/>
  <c r="O2186" i="1"/>
  <c r="O224" i="1"/>
  <c r="O4771" i="1"/>
  <c r="O1335" i="1"/>
  <c r="O2064" i="1"/>
  <c r="O823" i="1"/>
  <c r="O312" i="1"/>
  <c r="O3836" i="1"/>
  <c r="O3785" i="1"/>
  <c r="O2743" i="1"/>
  <c r="O1984" i="1"/>
  <c r="O4826" i="1"/>
  <c r="O4435" i="1"/>
  <c r="O1327" i="1"/>
  <c r="O1661" i="1"/>
  <c r="O1872" i="1"/>
  <c r="O3409" i="1"/>
  <c r="O1962" i="1"/>
  <c r="O3603" i="1"/>
  <c r="O3208" i="1"/>
  <c r="O3905" i="1"/>
  <c r="O3583" i="1"/>
  <c r="O3907" i="1"/>
  <c r="O4251" i="1"/>
  <c r="O2906" i="1"/>
  <c r="O921" i="1"/>
  <c r="O3809" i="1"/>
  <c r="O3733" i="1"/>
  <c r="O4441" i="1"/>
  <c r="O198" i="1"/>
  <c r="O374" i="1"/>
  <c r="O2204" i="1"/>
  <c r="O2851" i="1"/>
  <c r="O2124" i="1"/>
  <c r="O1390" i="1"/>
  <c r="O603" i="1"/>
  <c r="O331" i="1"/>
  <c r="O2620" i="1"/>
  <c r="O3623" i="1"/>
  <c r="O4787" i="1"/>
  <c r="O4666" i="1"/>
  <c r="O578" i="1"/>
  <c r="O3092" i="1"/>
  <c r="O2326" i="1"/>
  <c r="O662" i="1"/>
  <c r="O2613" i="1"/>
  <c r="O2033" i="1"/>
  <c r="O220" i="1"/>
  <c r="O39" i="1"/>
  <c r="O2274" i="1"/>
  <c r="O357" i="1"/>
  <c r="O3414" i="1"/>
  <c r="O3127" i="1"/>
  <c r="O2166" i="1"/>
  <c r="O3366" i="1"/>
  <c r="O4603" i="1"/>
  <c r="O3456" i="1"/>
  <c r="O3782" i="1"/>
  <c r="O4922" i="1"/>
  <c r="O510" i="1"/>
  <c r="O1369" i="1"/>
  <c r="O1759" i="1"/>
  <c r="O3717" i="1"/>
  <c r="O3046" i="1"/>
  <c r="O1816" i="1"/>
  <c r="O3967" i="1"/>
  <c r="O4884" i="1"/>
  <c r="O4462" i="1"/>
  <c r="O3328" i="1"/>
  <c r="O3412" i="1"/>
  <c r="O2145" i="1"/>
  <c r="O794" i="1"/>
  <c r="O2144" i="1"/>
  <c r="O2644" i="1"/>
  <c r="O594" i="1"/>
  <c r="O3685" i="1"/>
  <c r="O4950" i="1"/>
  <c r="O411" i="1"/>
  <c r="O1789" i="1"/>
  <c r="O745" i="1"/>
  <c r="O196" i="1"/>
  <c r="O3334" i="1"/>
  <c r="O168" i="1"/>
  <c r="O3888" i="1"/>
  <c r="O4155" i="1"/>
  <c r="O3023" i="1"/>
  <c r="O1517" i="1"/>
  <c r="O4902" i="1"/>
  <c r="O933" i="1"/>
  <c r="O4312" i="1"/>
  <c r="O3807" i="1"/>
  <c r="O2272" i="1"/>
  <c r="O1776" i="1"/>
  <c r="O112" i="1"/>
  <c r="O2607" i="1"/>
  <c r="O3074" i="1"/>
  <c r="O983" i="1"/>
  <c r="O2792" i="1"/>
  <c r="O3683" i="1"/>
  <c r="O3641" i="1"/>
  <c r="O2819" i="1"/>
  <c r="O2974" i="1"/>
  <c r="O1251" i="1"/>
  <c r="O3020" i="1"/>
  <c r="O399" i="1"/>
  <c r="O4807" i="1"/>
  <c r="O448" i="1"/>
  <c r="O421" i="1"/>
  <c r="O4850" i="1"/>
  <c r="O2094" i="1"/>
  <c r="O4629" i="1"/>
  <c r="O2920" i="1"/>
  <c r="O449" i="1"/>
  <c r="O2097" i="1"/>
  <c r="O4770" i="1"/>
  <c r="O1908" i="1"/>
  <c r="O135" i="1"/>
  <c r="O1777" i="1"/>
  <c r="O2363" i="1"/>
  <c r="O2403" i="1"/>
  <c r="O798" i="1"/>
  <c r="O3390" i="1"/>
  <c r="O2962" i="1"/>
  <c r="O4150" i="1"/>
  <c r="O3794" i="1"/>
  <c r="O3359" i="1"/>
  <c r="O790" i="1"/>
  <c r="O4911" i="1"/>
  <c r="O1785" i="1"/>
  <c r="O4670" i="1"/>
  <c r="O1388" i="1"/>
  <c r="O1738" i="1"/>
  <c r="O1740" i="1"/>
  <c r="O3558" i="1"/>
  <c r="O982" i="1"/>
  <c r="O450" i="1"/>
  <c r="O4266" i="1"/>
  <c r="O2679" i="1"/>
  <c r="O1410" i="1"/>
  <c r="O1539" i="1"/>
  <c r="O530" i="1"/>
  <c r="O1892" i="1"/>
  <c r="O3722" i="1"/>
  <c r="O3281" i="1"/>
  <c r="O4547" i="1"/>
  <c r="O4402" i="1"/>
  <c r="O3723" i="1"/>
  <c r="O2816" i="1"/>
  <c r="O1671" i="1"/>
  <c r="O3104" i="1"/>
  <c r="O2249" i="1"/>
  <c r="O2905" i="1"/>
  <c r="O141" i="1"/>
  <c r="O3018" i="1"/>
  <c r="O3203" i="1"/>
  <c r="O4005" i="1"/>
  <c r="O2310" i="1"/>
  <c r="O1997" i="1"/>
  <c r="O4081" i="1"/>
  <c r="O1805" i="1"/>
  <c r="O3131" i="1"/>
  <c r="O2184" i="1"/>
  <c r="O611" i="1"/>
  <c r="O1627" i="1"/>
  <c r="O1545" i="1"/>
  <c r="O4668" i="1"/>
  <c r="O2968" i="1"/>
  <c r="O1604" i="1"/>
  <c r="O2225" i="1"/>
  <c r="O3719" i="1"/>
  <c r="O455" i="1"/>
  <c r="O3058" i="1"/>
  <c r="O3702" i="1"/>
  <c r="O1918" i="1"/>
  <c r="O4265" i="1"/>
  <c r="O150" i="1"/>
  <c r="O4058" i="1"/>
  <c r="O1813" i="1"/>
  <c r="O2245" i="1"/>
  <c r="O265" i="1"/>
  <c r="O3442" i="1"/>
  <c r="O3240" i="1"/>
  <c r="O1522" i="1"/>
  <c r="O1599" i="1"/>
  <c r="O1048" i="1"/>
  <c r="O2747" i="1"/>
  <c r="O3553" i="1"/>
  <c r="O4792" i="1"/>
  <c r="O986" i="1"/>
  <c r="O310" i="1"/>
  <c r="O4331" i="1"/>
  <c r="O554" i="1"/>
  <c r="O3469" i="1"/>
  <c r="O864" i="1"/>
  <c r="O2399" i="1"/>
  <c r="O4855" i="1"/>
  <c r="O3155" i="1"/>
  <c r="O638" i="1"/>
  <c r="O3194" i="1"/>
  <c r="O1741" i="1"/>
  <c r="O4379" i="1"/>
  <c r="O3134" i="1"/>
  <c r="O272" i="1"/>
  <c r="O4057" i="1"/>
  <c r="O1339" i="1"/>
  <c r="O558" i="1"/>
  <c r="O3336" i="1"/>
  <c r="O4848" i="1"/>
  <c r="O2788" i="1"/>
  <c r="O259" i="1"/>
  <c r="O4382" i="1"/>
  <c r="O3600" i="1"/>
  <c r="O4467" i="1"/>
  <c r="O4932" i="1"/>
  <c r="O1344" i="1"/>
  <c r="O2934" i="1"/>
  <c r="O4048" i="1"/>
  <c r="O2666" i="1"/>
  <c r="O1363" i="1"/>
  <c r="O4214" i="1"/>
  <c r="O644" i="1"/>
  <c r="O724" i="1"/>
  <c r="O3121" i="1"/>
  <c r="O4738" i="1"/>
  <c r="O4228" i="1"/>
  <c r="O3179" i="1"/>
  <c r="O2842" i="1"/>
  <c r="O606" i="1"/>
  <c r="O1637" i="1"/>
  <c r="O4865" i="1"/>
  <c r="O4452" i="1"/>
  <c r="O705" i="1"/>
  <c r="O1773" i="1"/>
  <c r="O2362" i="1"/>
  <c r="O1858" i="1"/>
  <c r="O4978" i="1"/>
  <c r="O645" i="1"/>
  <c r="O4366" i="1"/>
  <c r="O4750" i="1"/>
  <c r="O2592" i="1"/>
  <c r="O4295" i="1"/>
  <c r="O4779" i="1"/>
  <c r="O4196" i="1"/>
  <c r="O899" i="1"/>
  <c r="O2433" i="1"/>
  <c r="O4430" i="1"/>
  <c r="O1622" i="1"/>
  <c r="O4564" i="1"/>
  <c r="O3659" i="1"/>
  <c r="O162" i="1"/>
  <c r="O3358" i="1"/>
  <c r="O4355" i="1"/>
  <c r="O1924" i="1"/>
  <c r="O2953" i="1"/>
  <c r="O4038" i="1"/>
  <c r="O732" i="1"/>
  <c r="O91" i="1"/>
  <c r="O1298" i="1"/>
  <c r="O4461" i="1"/>
  <c r="O2807" i="1"/>
  <c r="O380" i="1"/>
  <c r="O286" i="1"/>
  <c r="O1731" i="1"/>
  <c r="O2897" i="1"/>
  <c r="O905" i="1"/>
  <c r="O2931" i="1"/>
  <c r="O4646" i="1"/>
  <c r="O4598" i="1"/>
  <c r="O1830" i="1"/>
  <c r="O4411" i="1"/>
  <c r="O3572" i="1"/>
  <c r="O3307" i="1"/>
  <c r="O3171" i="1"/>
  <c r="O596" i="1"/>
  <c r="O3987" i="1"/>
  <c r="O815" i="1"/>
  <c r="O4731" i="1"/>
  <c r="O4479" i="1"/>
  <c r="O2873" i="1"/>
  <c r="O1778" i="1"/>
  <c r="O1852" i="1"/>
  <c r="O1839" i="1"/>
  <c r="O1757" i="1"/>
  <c r="O3834" i="1"/>
  <c r="O1600" i="1"/>
  <c r="O960" i="1"/>
  <c r="O203" i="1"/>
  <c r="O4" i="1"/>
  <c r="O2491" i="1"/>
  <c r="O2864" i="1"/>
  <c r="O4268" i="1"/>
  <c r="O2727" i="1"/>
  <c r="O1456" i="1"/>
  <c r="O3670" i="1"/>
  <c r="O4121" i="1"/>
  <c r="O1256" i="1"/>
  <c r="O3450" i="1"/>
  <c r="O3784" i="1"/>
  <c r="O1928" i="1"/>
  <c r="O1508" i="1"/>
  <c r="O2821" i="1"/>
  <c r="O2822" i="1"/>
  <c r="O1425" i="1"/>
  <c r="O2055" i="1"/>
  <c r="O447" i="1"/>
  <c r="O2640" i="1"/>
  <c r="O2078" i="1"/>
  <c r="O937" i="1"/>
  <c r="O1761" i="1"/>
  <c r="O4570" i="1"/>
  <c r="O1257" i="1"/>
  <c r="O1088" i="1"/>
  <c r="O4660" i="1"/>
  <c r="O1824" i="1"/>
  <c r="O3795" i="1"/>
  <c r="O729" i="1"/>
  <c r="O1635" i="1"/>
  <c r="O665" i="1"/>
  <c r="O1391" i="1"/>
  <c r="O4614" i="1"/>
  <c r="O3398" i="1"/>
  <c r="O2151" i="1"/>
  <c r="O2594" i="1"/>
  <c r="O3585" i="1"/>
  <c r="O117" i="1"/>
  <c r="O800" i="1"/>
  <c r="O1238" i="1"/>
  <c r="O3446" i="1"/>
  <c r="O4216" i="1"/>
  <c r="O3704" i="1"/>
  <c r="O2143" i="1"/>
  <c r="O2195" i="1"/>
  <c r="O4484" i="1"/>
  <c r="O4036" i="1"/>
  <c r="O3064" i="1"/>
  <c r="O1361" i="1"/>
  <c r="O80" i="1"/>
  <c r="O4753" i="1"/>
  <c r="O3677" i="1"/>
  <c r="O883" i="1"/>
  <c r="O543" i="1"/>
  <c r="O2471" i="1"/>
  <c r="O3362" i="1"/>
  <c r="O3620" i="1"/>
  <c r="O1239" i="1"/>
  <c r="O1312" i="1"/>
  <c r="O3496" i="1"/>
  <c r="O1591" i="1"/>
  <c r="O471" i="1"/>
  <c r="O1750" i="1"/>
  <c r="O3156" i="1"/>
  <c r="O2262" i="1"/>
  <c r="O509" i="1"/>
  <c r="O1128" i="1"/>
  <c r="O1498" i="1"/>
  <c r="O363" i="1"/>
  <c r="O2596" i="1"/>
  <c r="O1544" i="1"/>
  <c r="O3117" i="1"/>
  <c r="O2923" i="1"/>
  <c r="O1000" i="1"/>
  <c r="O4287" i="1"/>
  <c r="O3399" i="1"/>
  <c r="O885" i="1"/>
  <c r="O3183" i="1"/>
  <c r="O2635" i="1"/>
  <c r="O180" i="1"/>
  <c r="O2647" i="1"/>
  <c r="O2714" i="1"/>
  <c r="O2949" i="1"/>
  <c r="O1447" i="1"/>
  <c r="O520" i="1"/>
  <c r="O4816" i="1"/>
  <c r="O3581" i="1"/>
  <c r="O2373" i="1"/>
  <c r="O3460" i="1"/>
  <c r="O4954" i="1"/>
  <c r="O3661" i="1"/>
  <c r="O2380" i="1"/>
  <c r="O2436" i="1"/>
  <c r="O3241" i="1"/>
  <c r="O780" i="1"/>
  <c r="O1275" i="1"/>
  <c r="O4894" i="1"/>
  <c r="O4300" i="1"/>
  <c r="O302" i="1"/>
  <c r="O1053" i="1"/>
  <c r="O2009" i="1"/>
  <c r="O2276" i="1"/>
  <c r="O103" i="1"/>
  <c r="O4507" i="1"/>
  <c r="O3029" i="1"/>
  <c r="O2023" i="1"/>
  <c r="O2212" i="1"/>
  <c r="O3198" i="1"/>
  <c r="O1620" i="1"/>
  <c r="O1423" i="1"/>
  <c r="O771" i="1"/>
  <c r="O241" i="1"/>
  <c r="O1977" i="1"/>
  <c r="O3968" i="1"/>
  <c r="O4514" i="1"/>
  <c r="O3655" i="1"/>
  <c r="O4785" i="1"/>
  <c r="O308" i="1"/>
  <c r="O4688" i="1"/>
  <c r="O2550" i="1"/>
  <c r="O7" i="1"/>
  <c r="O4871" i="1"/>
  <c r="O3284" i="1"/>
  <c r="O3270" i="1"/>
  <c r="O1845" i="1"/>
  <c r="O769" i="1"/>
  <c r="O4487" i="1"/>
  <c r="O3812" i="1"/>
  <c r="O270" i="1"/>
  <c r="O4098" i="1"/>
  <c r="O3649" i="1"/>
  <c r="O4516" i="1"/>
  <c r="O3611" i="1"/>
  <c r="O181" i="1"/>
  <c r="O4964" i="1"/>
  <c r="O1360" i="1"/>
  <c r="O4936" i="1"/>
  <c r="O1032" i="1"/>
  <c r="O1991" i="1"/>
  <c r="O4336" i="1"/>
  <c r="O4851" i="1"/>
  <c r="O1935" i="1"/>
  <c r="O2649" i="1"/>
  <c r="O1768" i="1"/>
  <c r="O4179" i="1"/>
  <c r="O1874" i="1"/>
  <c r="O4206" i="1"/>
  <c r="O2390" i="1"/>
  <c r="O2927" i="1"/>
  <c r="O1087" i="1"/>
  <c r="O1180" i="1"/>
  <c r="O852" i="1"/>
  <c r="O4489" i="1"/>
  <c r="O2197" i="1"/>
  <c r="O4515" i="1"/>
  <c r="O2867" i="1"/>
  <c r="O100" i="1"/>
  <c r="O1152" i="1"/>
  <c r="O3500" i="1"/>
  <c r="O4244" i="1"/>
  <c r="O3404" i="1"/>
  <c r="O177" i="1"/>
  <c r="O3564" i="1"/>
  <c r="O1691" i="1"/>
  <c r="O4046" i="1"/>
  <c r="O4242" i="1"/>
  <c r="O2488" i="1"/>
  <c r="O1033" i="1"/>
  <c r="O4578" i="1"/>
  <c r="O917" i="1"/>
  <c r="O420" i="1"/>
  <c r="O153" i="1"/>
  <c r="O979" i="1"/>
  <c r="O134" i="1"/>
  <c r="O133" i="1"/>
  <c r="O2431" i="1"/>
  <c r="O3268" i="1"/>
  <c r="O2239" i="1"/>
  <c r="O3679" i="1"/>
  <c r="O2122" i="1"/>
  <c r="O4506" i="1"/>
  <c r="O1036" i="1"/>
  <c r="O3003" i="1"/>
  <c r="O4931" i="1"/>
  <c r="O2179" i="1"/>
  <c r="O4412" i="1"/>
  <c r="O458" i="1"/>
  <c r="O4469" i="1"/>
  <c r="O1118" i="1"/>
  <c r="O2763" i="1"/>
  <c r="O2350" i="1"/>
  <c r="O3742" i="1"/>
  <c r="O863" i="1"/>
  <c r="O670" i="1"/>
  <c r="O1052" i="1"/>
  <c r="O4992" i="1"/>
  <c r="O3639" i="1"/>
  <c r="O743" i="1"/>
  <c r="O2790" i="1"/>
  <c r="O3096" i="1"/>
  <c r="O3214" i="1"/>
  <c r="O1861" i="1"/>
  <c r="O2476" i="1"/>
  <c r="O59" i="1"/>
  <c r="O3948" i="1"/>
  <c r="O4963" i="1"/>
  <c r="O3479" i="1"/>
  <c r="O3570" i="1"/>
  <c r="O3546" i="1"/>
  <c r="O1289" i="1"/>
  <c r="O660" i="1"/>
  <c r="O3391" i="1"/>
  <c r="O4615" i="1"/>
  <c r="O1841" i="1"/>
  <c r="O2039" i="1"/>
  <c r="O1818" i="1"/>
  <c r="O32" i="1"/>
  <c r="O2772" i="1"/>
  <c r="O4037" i="1"/>
  <c r="O2157" i="1"/>
  <c r="O1686" i="1"/>
  <c r="O4783" i="1"/>
  <c r="O1060" i="1"/>
  <c r="O109" i="1"/>
  <c r="O1444" i="1"/>
  <c r="O1849" i="1"/>
  <c r="O3638" i="1"/>
  <c r="O1449" i="1"/>
  <c r="O4733" i="1"/>
  <c r="O2057" i="1"/>
  <c r="O1779" i="1"/>
  <c r="O3128" i="1"/>
  <c r="O820" i="1"/>
  <c r="O4973" i="1"/>
  <c r="O2131" i="1"/>
  <c r="O425" i="1"/>
  <c r="O653" i="1"/>
  <c r="O2766" i="1"/>
  <c r="O2017" i="1"/>
  <c r="O736" i="1"/>
  <c r="O1054" i="1"/>
  <c r="O4723" i="1"/>
  <c r="O4307" i="1"/>
  <c r="O1512" i="1"/>
  <c r="O1155" i="1"/>
  <c r="O1694" i="1"/>
  <c r="O4257" i="1"/>
  <c r="O2668" i="1"/>
  <c r="O2493" i="1"/>
  <c r="O3013" i="1"/>
  <c r="O1504" i="1"/>
  <c r="O4113" i="1"/>
  <c r="O4238" i="1"/>
  <c r="O4207" i="1"/>
  <c r="O3837" i="1"/>
  <c r="O2298" i="1"/>
  <c r="O3769" i="1"/>
  <c r="O4311" i="1"/>
  <c r="O997" i="1"/>
  <c r="O3272" i="1"/>
  <c r="O2250" i="1"/>
  <c r="O81" i="1"/>
  <c r="O4830" i="1"/>
  <c r="O1947" i="1"/>
  <c r="O1871" i="1"/>
  <c r="O3329" i="1"/>
  <c r="O3087" i="1"/>
  <c r="O4502" i="1"/>
  <c r="O4460" i="1"/>
  <c r="O3263" i="1"/>
  <c r="O4158" i="1"/>
  <c r="O186" i="1"/>
  <c r="O3516" i="1"/>
  <c r="O2551" i="1"/>
  <c r="O4542" i="1"/>
  <c r="O3288" i="1"/>
  <c r="O1510" i="1"/>
  <c r="O73" i="1"/>
  <c r="O125" i="1"/>
  <c r="O324" i="1"/>
  <c r="O1177" i="1"/>
  <c r="O4903" i="1"/>
  <c r="O1801" i="1"/>
  <c r="O3196" i="1"/>
  <c r="O298" i="1"/>
  <c r="O4934" i="1"/>
  <c r="O4075" i="1"/>
  <c r="O3255" i="1"/>
  <c r="O4915" i="1"/>
  <c r="O1044" i="1"/>
  <c r="O2246" i="1"/>
  <c r="O942" i="1"/>
  <c r="O2233" i="1"/>
  <c r="O679" i="1"/>
  <c r="O102" i="1"/>
  <c r="O1882" i="1"/>
  <c r="O3897" i="1"/>
  <c r="O4008" i="1"/>
  <c r="O493" i="1"/>
  <c r="O4006" i="1"/>
  <c r="O3720" i="1"/>
  <c r="O1909" i="1"/>
  <c r="O966" i="1"/>
  <c r="O2918" i="1"/>
  <c r="O696" i="1"/>
  <c r="O4741" i="1"/>
  <c r="O750" i="1"/>
  <c r="O4593" i="1"/>
  <c r="O3330" i="1"/>
  <c r="O3983" i="1"/>
  <c r="O1933" i="1"/>
  <c r="O1529" i="1"/>
  <c r="O4097" i="1"/>
  <c r="O2180" i="1"/>
  <c r="O2573" i="1"/>
  <c r="O2653" i="1"/>
  <c r="O901" i="1"/>
  <c r="O4513" i="1"/>
  <c r="O687" i="1"/>
  <c r="O105" i="1"/>
  <c r="O3933" i="1"/>
  <c r="O3508" i="1"/>
  <c r="O3531" i="1"/>
  <c r="O251" i="1"/>
  <c r="O1823" i="1"/>
  <c r="O2605" i="1"/>
  <c r="O2321" i="1"/>
  <c r="O3838" i="1"/>
  <c r="O2050" i="1"/>
  <c r="O2427" i="1"/>
  <c r="O1916" i="1"/>
  <c r="O2737" i="1"/>
  <c r="O3187" i="1"/>
  <c r="O4986" i="1"/>
  <c r="O4457" i="1"/>
  <c r="O2487" i="1"/>
  <c r="O2164" i="1"/>
  <c r="O4259" i="1"/>
  <c r="O4010" i="1"/>
  <c r="O3847" i="1"/>
  <c r="O1208" i="1"/>
  <c r="O4085" i="1"/>
  <c r="O985" i="1"/>
  <c r="O2059" i="1"/>
  <c r="O516" i="1"/>
  <c r="O3781" i="1"/>
  <c r="O4917" i="1"/>
  <c r="O4177" i="1"/>
  <c r="O3700" i="1"/>
  <c r="O4821" i="1"/>
  <c r="O174" i="1"/>
  <c r="O2096" i="1"/>
  <c r="O4404" i="1"/>
  <c r="O68" i="1"/>
  <c r="O887" i="1"/>
  <c r="O1972" i="1"/>
  <c r="O3589" i="1"/>
  <c r="O3197" i="1"/>
  <c r="O1710" i="1"/>
  <c r="O2944" i="1"/>
  <c r="O1072" i="1"/>
  <c r="O2264" i="1"/>
  <c r="O1664" i="1"/>
  <c r="O4895" i="1"/>
  <c r="O4709" i="1"/>
  <c r="O690" i="1"/>
  <c r="O1518" i="1"/>
  <c r="O4635" i="1"/>
  <c r="O2939" i="1"/>
  <c r="O2485" i="1"/>
  <c r="O4885" i="1"/>
  <c r="O738" i="1"/>
  <c r="O1817" i="1"/>
  <c r="O2061" i="1"/>
  <c r="O3342" i="1"/>
  <c r="O2558" i="1"/>
  <c r="O695" i="1"/>
  <c r="O828" i="1"/>
  <c r="O709" i="1"/>
  <c r="O1214" i="1"/>
  <c r="O3363" i="1"/>
  <c r="O529" i="1"/>
  <c r="O1288" i="1"/>
  <c r="O2567" i="1"/>
  <c r="O4293" i="1"/>
  <c r="O1840" i="1"/>
  <c r="O2553" i="1"/>
  <c r="O2798" i="1"/>
  <c r="O4935" i="1"/>
  <c r="O2710" i="1"/>
  <c r="O283" i="1"/>
  <c r="O1387" i="1"/>
  <c r="O1046" i="1"/>
  <c r="O4631" i="1"/>
  <c r="O4769" i="1"/>
  <c r="O487" i="1"/>
  <c r="O1311" i="1"/>
  <c r="O2168" i="1"/>
  <c r="O3184" i="1"/>
  <c r="O1329" i="1"/>
  <c r="O4019" i="1"/>
  <c r="O4025" i="1"/>
  <c r="O370" i="1"/>
  <c r="O2014" i="1"/>
  <c r="O4728" i="1"/>
  <c r="O2591" i="1"/>
  <c r="O4249" i="1"/>
  <c r="O2391" i="1"/>
  <c r="O391" i="1"/>
  <c r="O2383" i="1"/>
  <c r="O4373" i="1"/>
  <c r="O3129" i="1"/>
  <c r="O4802" i="1"/>
  <c r="O1193" i="1"/>
  <c r="O4327" i="1"/>
  <c r="O2228" i="1"/>
  <c r="O3568" i="1"/>
  <c r="O4230" i="1"/>
  <c r="O3054" i="1"/>
  <c r="O2719" i="1"/>
  <c r="O4473" i="1"/>
  <c r="O3210" i="1"/>
  <c r="O3540" i="1"/>
  <c r="O3928" i="1"/>
  <c r="O1320" i="1"/>
  <c r="O2755" i="1"/>
  <c r="O2509" i="1"/>
  <c r="O841" i="1"/>
  <c r="O230" i="1"/>
  <c r="O4777" i="1"/>
  <c r="O4442" i="1"/>
  <c r="O1760" i="1"/>
  <c r="O2975" i="1"/>
  <c r="O5000" i="1"/>
  <c r="O2633" i="1"/>
  <c r="O3804" i="1"/>
  <c r="O2430" i="1"/>
  <c r="O3491" i="1"/>
  <c r="O4672" i="1"/>
  <c r="O2781" i="1"/>
  <c r="O4775" i="1"/>
  <c r="O3634" i="1"/>
  <c r="O3115" i="1"/>
  <c r="O1758" i="1"/>
  <c r="O232" i="1"/>
  <c r="O1213" i="1"/>
  <c r="O2277" i="1"/>
  <c r="O1756" i="1"/>
  <c r="O3878" i="1"/>
  <c r="O4314" i="1"/>
  <c r="O4589" i="1"/>
  <c r="O755" i="1"/>
  <c r="O4042" i="1"/>
  <c r="O795" i="1"/>
  <c r="O2347" i="1"/>
  <c r="O1598" i="1"/>
  <c r="O2652" i="1"/>
  <c r="O4680" i="1"/>
  <c r="O1701" i="1"/>
  <c r="O66" i="1"/>
  <c r="O3302" i="1"/>
  <c r="O1073" i="1"/>
  <c r="O1964" i="1"/>
  <c r="O4868" i="1"/>
  <c r="O2426" i="1"/>
  <c r="O2327" i="1"/>
  <c r="O2587" i="1"/>
  <c r="O2609" i="1"/>
  <c r="O4988" i="1"/>
  <c r="O2125" i="1"/>
  <c r="O3593" i="1"/>
  <c r="O711" i="1"/>
  <c r="O2103" i="1"/>
  <c r="O4641" i="1"/>
  <c r="O4685" i="1"/>
  <c r="O2149" i="1"/>
  <c r="O3671" i="1"/>
  <c r="O2483" i="1"/>
  <c r="O4562" i="1"/>
  <c r="O2908" i="1"/>
  <c r="O877" i="1"/>
  <c r="O1668" i="1"/>
  <c r="O24" i="1"/>
  <c r="O3471" i="1"/>
  <c r="O2479" i="1"/>
  <c r="O3122" i="1"/>
  <c r="O2876" i="1"/>
  <c r="O96" i="1"/>
  <c r="O1274" i="1"/>
  <c r="O608" i="1"/>
  <c r="O1304" i="1"/>
  <c r="O4898" i="1"/>
  <c r="O418" i="1"/>
  <c r="O1217" i="1"/>
  <c r="O1649" i="1"/>
  <c r="O3709" i="1"/>
  <c r="O659" i="1"/>
  <c r="O2001" i="1"/>
  <c r="O962" i="1"/>
  <c r="O1277" i="1"/>
  <c r="O1755" i="1"/>
  <c r="O4847" i="1"/>
  <c r="O1665" i="1"/>
  <c r="O1568" i="1"/>
  <c r="O1430" i="1"/>
  <c r="O1780" i="1"/>
  <c r="O2371" i="1"/>
  <c r="O1657" i="1"/>
  <c r="O3956" i="1"/>
  <c r="O3144" i="1"/>
  <c r="O4891" i="1"/>
  <c r="O3057" i="1"/>
  <c r="O4083" i="1"/>
  <c r="O3555" i="1"/>
  <c r="O4684" i="1"/>
  <c r="O4013" i="1"/>
  <c r="O1477" i="1"/>
  <c r="O3755" i="1"/>
  <c r="O1408" i="1"/>
  <c r="O935" i="1"/>
  <c r="O1956" i="1"/>
  <c r="O271" i="1"/>
  <c r="O4678" i="1"/>
  <c r="O3823" i="1"/>
  <c r="O3037" i="1"/>
  <c r="O1056" i="1"/>
  <c r="O438" i="1"/>
  <c r="O2178" i="1"/>
  <c r="O3495" i="1"/>
  <c r="O2584" i="1"/>
  <c r="O1706" i="1"/>
  <c r="O3761" i="1"/>
  <c r="O2757" i="1"/>
  <c r="O3735" i="1"/>
  <c r="O2275" i="1"/>
  <c r="O115" i="1"/>
  <c r="O1162" i="1"/>
  <c r="O1176" i="1"/>
  <c r="O2531" i="1"/>
  <c r="O4900" i="1"/>
  <c r="O1347" i="1"/>
  <c r="O1421" i="1"/>
  <c r="O500" i="1"/>
  <c r="O1010" i="1"/>
  <c r="O4643" i="1"/>
  <c r="O4732" i="1"/>
  <c r="O514" i="1"/>
  <c r="O2686" i="1"/>
  <c r="O3138" i="1"/>
  <c r="O4486" i="1"/>
  <c r="O3425" i="1"/>
  <c r="O3080" i="1"/>
  <c r="O3984" i="1"/>
  <c r="O344" i="1"/>
  <c r="O922" i="1"/>
  <c r="O379" i="1"/>
  <c r="O352" i="1"/>
  <c r="O2101" i="1"/>
  <c r="O1814" i="1"/>
  <c r="O497" i="1"/>
  <c r="O3605" i="1"/>
  <c r="O3141" i="1"/>
  <c r="O4388" i="1"/>
  <c r="O4948" i="1"/>
  <c r="O2127" i="1"/>
  <c r="O4737" i="1"/>
  <c r="O4200" i="1"/>
  <c r="O2984" i="1"/>
  <c r="O3239" i="1"/>
  <c r="O4638" i="1"/>
  <c r="O781" i="1"/>
  <c r="O4560" i="1"/>
  <c r="O3050" i="1"/>
  <c r="O3091" i="1"/>
  <c r="O722" i="1"/>
  <c r="O1613" i="1"/>
  <c r="O1828" i="1"/>
  <c r="O4165" i="1"/>
  <c r="O3743" i="1"/>
  <c r="O2838" i="1"/>
  <c r="O4034" i="1"/>
  <c r="O3875" i="1"/>
  <c r="O2629" i="1"/>
  <c r="O1029" i="1"/>
  <c r="O2448" i="1"/>
  <c r="O4952" i="1"/>
  <c r="O3006" i="1"/>
  <c r="O4236" i="1"/>
  <c r="O796" i="1"/>
  <c r="O262" i="1"/>
  <c r="O2753" i="1"/>
  <c r="O3158" i="1"/>
  <c r="O3049" i="1"/>
  <c r="O4454" i="1"/>
  <c r="O4433" i="1"/>
  <c r="O46" i="1"/>
  <c r="O4468" i="1"/>
  <c r="O599" i="1"/>
  <c r="O3113" i="1"/>
  <c r="O3826" i="1"/>
  <c r="O2756" i="1"/>
  <c r="O4009" i="1"/>
  <c r="O4974" i="1"/>
  <c r="O859" i="1"/>
  <c r="O236" i="1"/>
  <c r="O2797" i="1"/>
  <c r="O3321" i="1"/>
  <c r="O3900" i="1"/>
  <c r="O720" i="1"/>
  <c r="O556" i="1"/>
  <c r="O4574" i="1"/>
  <c r="O71" i="1"/>
  <c r="O585" i="1"/>
  <c r="O1998" i="1"/>
  <c r="O3215" i="1"/>
  <c r="O4415" i="1"/>
  <c r="O3367" i="1"/>
  <c r="O1667" i="1"/>
  <c r="O2806" i="1"/>
  <c r="O4852" i="1"/>
  <c r="O77" i="1"/>
  <c r="O3535" i="1"/>
  <c r="O1569" i="1"/>
  <c r="O3032" i="1"/>
  <c r="O4337" i="1"/>
  <c r="O2003" i="1"/>
  <c r="O4076" i="1"/>
  <c r="O4712" i="1"/>
  <c r="O2533" i="1"/>
  <c r="O3989" i="1"/>
  <c r="O3497" i="1"/>
  <c r="O3887" i="1"/>
  <c r="O1641" i="1"/>
  <c r="O635" i="1"/>
  <c r="O1712" i="1"/>
  <c r="O1437" i="1"/>
  <c r="O4054" i="1"/>
  <c r="O1300" i="1"/>
  <c r="O4882" i="1"/>
  <c r="O816" i="1"/>
  <c r="O4877" i="1"/>
  <c r="O1323" i="1"/>
  <c r="O1856" i="1"/>
  <c r="O3525" i="1"/>
  <c r="O2804" i="1"/>
  <c r="O3147" i="1"/>
  <c r="O2973" i="1"/>
  <c r="O4018" i="1"/>
  <c r="O2671" i="1"/>
  <c r="O3912" i="1"/>
  <c r="O3177" i="1"/>
  <c r="O532" i="1"/>
  <c r="O1988" i="1"/>
  <c r="O1151" i="1"/>
  <c r="O1893" i="1"/>
  <c r="O2791" i="1"/>
  <c r="O4796" i="1"/>
  <c r="O595" i="1"/>
  <c r="O2615" i="1"/>
  <c r="O2937" i="1"/>
  <c r="O1996" i="1"/>
  <c r="O947" i="1"/>
  <c r="O3645" i="1"/>
  <c r="O1934" i="1"/>
  <c r="O3648" i="1"/>
  <c r="O451" i="1"/>
  <c r="O1612" i="1"/>
  <c r="O2730" i="1"/>
  <c r="O2477" i="1"/>
  <c r="O1873" i="1"/>
  <c r="O853" i="1"/>
  <c r="O94" i="1"/>
  <c r="O4727" i="1"/>
  <c r="O503" i="1"/>
  <c r="O1353" i="1"/>
  <c r="O4470" i="1"/>
  <c r="O1332" i="1"/>
  <c r="O2070" i="1"/>
  <c r="O4838" i="1"/>
  <c r="O2293" i="1"/>
  <c r="O2273" i="1"/>
  <c r="O3157" i="1"/>
  <c r="O2216" i="1"/>
  <c r="O3253" i="1"/>
  <c r="O1206" i="1"/>
  <c r="O3507" i="1"/>
  <c r="O473" i="1"/>
  <c r="O3236" i="1"/>
  <c r="O4292" i="1"/>
  <c r="O932" i="1"/>
  <c r="O4418" i="1"/>
  <c r="O2437" i="1"/>
  <c r="O2950" i="1"/>
  <c r="O3075" i="1"/>
  <c r="O3896" i="1"/>
  <c r="O3371" i="1"/>
  <c r="O2211" i="1"/>
  <c r="O1617" i="1"/>
  <c r="O2619" i="1"/>
  <c r="O385" i="1"/>
  <c r="O2095" i="1"/>
  <c r="O3035" i="1"/>
  <c r="O2738" i="1"/>
  <c r="O235" i="1"/>
  <c r="O1040" i="1"/>
  <c r="O4301" i="1"/>
  <c r="O1528" i="1"/>
  <c r="O4488" i="1"/>
  <c r="O2945" i="1"/>
  <c r="O1733" i="1"/>
  <c r="O879" i="1"/>
  <c r="O4766" i="1"/>
  <c r="O2470" i="1"/>
  <c r="O766" i="1"/>
  <c r="O1261" i="1"/>
  <c r="O803" i="1"/>
  <c r="O144" i="1"/>
  <c r="O146" i="1"/>
  <c r="O772" i="1"/>
  <c r="O4721" i="1"/>
  <c r="O2209" i="1"/>
  <c r="O4682" i="1"/>
  <c r="O3941" i="1"/>
  <c r="O3099" i="1"/>
  <c r="O3773" i="1"/>
  <c r="O2907" i="1"/>
  <c r="O2548" i="1"/>
  <c r="O4856" i="1"/>
  <c r="O761" i="1"/>
  <c r="O1930" i="1"/>
  <c r="O4906" i="1"/>
  <c r="O3401" i="1"/>
  <c r="O866" i="1"/>
  <c r="O2286" i="1"/>
  <c r="O2715" i="1"/>
  <c r="O2376" i="1"/>
  <c r="O4793" i="1"/>
  <c r="O4663" i="1"/>
  <c r="O147" i="1"/>
  <c r="O953" i="1"/>
  <c r="O2507" i="1"/>
  <c r="O4192" i="1"/>
  <c r="O4729" i="1"/>
  <c r="O3259" i="1"/>
  <c r="O130" i="1"/>
  <c r="O2925" i="1"/>
  <c r="O2555" i="1"/>
  <c r="O1494" i="1"/>
  <c r="O970" i="1"/>
  <c r="O3799" i="1"/>
  <c r="O792" i="1"/>
  <c r="O3590" i="1"/>
  <c r="O3730" i="1"/>
  <c r="O2901" i="1"/>
  <c r="O4082" i="1"/>
  <c r="O1796" i="1"/>
  <c r="O1698" i="1"/>
  <c r="O1169" i="1"/>
  <c r="O2532" i="1"/>
  <c r="O980" i="1"/>
  <c r="O2024" i="1"/>
  <c r="O874" i="1"/>
  <c r="O2749" i="1"/>
  <c r="O1747" i="1"/>
  <c r="O3618" i="1"/>
  <c r="O2724" i="1"/>
  <c r="O3162" i="1"/>
  <c r="O226" i="1"/>
  <c r="O2444" i="1"/>
  <c r="O1536" i="1"/>
  <c r="O3387" i="1"/>
  <c r="O1316" i="1"/>
  <c r="O3595" i="1"/>
  <c r="O4187" i="1"/>
  <c r="O2695" i="1"/>
  <c r="O2857" i="1"/>
  <c r="O287" i="1"/>
  <c r="O1692" i="1"/>
  <c r="O4834" i="1"/>
  <c r="O4376" i="1"/>
  <c r="O3204" i="1"/>
  <c r="O2090" i="1"/>
  <c r="O1365" i="1"/>
  <c r="O1051" i="1"/>
  <c r="O748" i="1"/>
  <c r="O2351" i="1"/>
  <c r="O2514" i="1"/>
  <c r="O806" i="1"/>
  <c r="O3172" i="1"/>
  <c r="O4667" i="1"/>
  <c r="O1946" i="1"/>
  <c r="O3081" i="1"/>
  <c r="O4099" i="1"/>
  <c r="O3315" i="1"/>
  <c r="O3523" i="1"/>
  <c r="O1463" i="1"/>
  <c r="O1259" i="1"/>
  <c r="O1235" i="1"/>
  <c r="O3698" i="1"/>
  <c r="O2508" i="1"/>
  <c r="O1080" i="1"/>
  <c r="O1642" i="1"/>
  <c r="O2721" i="1"/>
  <c r="O2182" i="1"/>
  <c r="O4151" i="1"/>
  <c r="O2856" i="1"/>
  <c r="O1023" i="1"/>
  <c r="O4645" i="1"/>
  <c r="O3788" i="1"/>
  <c r="O2803" i="1"/>
  <c r="O491" i="1"/>
  <c r="O166" i="1"/>
  <c r="O44" i="1"/>
  <c r="O2369" i="1"/>
  <c r="O1127" i="1"/>
  <c r="O4087" i="1"/>
  <c r="O3244" i="1"/>
  <c r="O1864" i="1"/>
  <c r="O261" i="1"/>
  <c r="O4362" i="1"/>
  <c r="O1678" i="1"/>
  <c r="O1527" i="1"/>
  <c r="O4093" i="1"/>
  <c r="O4690" i="1"/>
  <c r="O1656" i="1"/>
  <c r="O1614" i="1"/>
  <c r="O4945" i="1"/>
  <c r="O538" i="1"/>
  <c r="O2381" i="1"/>
  <c r="O1959" i="1"/>
  <c r="O2779" i="1"/>
  <c r="O1623" i="1"/>
  <c r="O4027" i="1"/>
  <c r="O367" i="1"/>
  <c r="O2966" i="1"/>
  <c r="O3264" i="1"/>
  <c r="O3351" i="1"/>
  <c r="O2725" i="1"/>
  <c r="O601" i="1"/>
  <c r="O3952" i="1"/>
  <c r="O1832" i="1"/>
  <c r="O3552" i="1"/>
  <c r="O633" i="1"/>
  <c r="O2565" i="1"/>
  <c r="O4539" i="1"/>
  <c r="O3961" i="1"/>
  <c r="O1433" i="1"/>
  <c r="O1700" i="1"/>
  <c r="O1336" i="1"/>
  <c r="O4445" i="1"/>
  <c r="O3744" i="1"/>
  <c r="O1970" i="1"/>
  <c r="O2536" i="1"/>
  <c r="O1091" i="1"/>
  <c r="O4056" i="1"/>
  <c r="O943" i="1"/>
  <c r="O4261" i="1"/>
  <c r="O2051" i="1"/>
  <c r="O1790" i="1"/>
  <c r="O2360" i="1"/>
  <c r="O3464" i="1"/>
  <c r="O2499" i="1"/>
  <c r="O3915" i="1"/>
  <c r="O893" i="1"/>
  <c r="O884" i="1"/>
  <c r="O1448" i="1"/>
  <c r="O3750" i="1"/>
  <c r="O3728" i="1"/>
  <c r="O4840" i="1"/>
  <c r="O4226" i="1"/>
  <c r="O1295" i="1"/>
  <c r="O4285" i="1"/>
  <c r="O156" i="1"/>
  <c r="O539" i="1"/>
  <c r="O4077" i="1"/>
  <c r="O915" i="1"/>
  <c r="O1270" i="1"/>
  <c r="O3354" i="1"/>
  <c r="O4360" i="1"/>
  <c r="O266" i="1"/>
  <c r="O999" i="1"/>
  <c r="O4795" i="1"/>
  <c r="O3338" i="1"/>
  <c r="O1068" i="1"/>
  <c r="O1939" i="1"/>
  <c r="O2597" i="1"/>
  <c r="O1285" i="1"/>
  <c r="O413" i="1"/>
  <c r="O4023" i="1"/>
  <c r="O2996" i="1"/>
  <c r="O996" i="1"/>
  <c r="O1896" i="1"/>
  <c r="O3152" i="1"/>
  <c r="O3576" i="1"/>
  <c r="O1109" i="1"/>
  <c r="O371" i="1"/>
  <c r="O4919" i="1"/>
  <c r="O4126" i="1"/>
  <c r="O2999" i="1"/>
  <c r="O1240" i="1"/>
  <c r="O544" i="1"/>
  <c r="O4264" i="1"/>
  <c r="O3584" i="1"/>
  <c r="O1593" i="1"/>
  <c r="O911" i="1"/>
  <c r="O300" i="1"/>
  <c r="O3770" i="1"/>
  <c r="O3536" i="1"/>
  <c r="O464" i="1"/>
  <c r="O1727" i="1"/>
  <c r="O810" i="1"/>
  <c r="O3381" i="1"/>
  <c r="O4901" i="1"/>
  <c r="O1967" i="1"/>
  <c r="O2031" i="1"/>
  <c r="O3429" i="1"/>
  <c r="O2515" i="1"/>
  <c r="O3114" i="1"/>
  <c r="O782" i="1"/>
  <c r="O2691" i="1"/>
  <c r="O4899" i="1"/>
  <c r="O4100" i="1"/>
  <c r="O1198" i="1"/>
  <c r="O3550" i="1"/>
  <c r="O4167" i="1"/>
  <c r="O3377" i="1"/>
  <c r="O861" i="1"/>
  <c r="O4763" i="1"/>
  <c r="O163" i="1"/>
  <c r="O4744" i="1"/>
  <c r="O4649" i="1"/>
  <c r="O2983" i="1"/>
  <c r="O1443" i="1"/>
  <c r="O85" i="1"/>
  <c r="O3139" i="1"/>
  <c r="O3901" i="1"/>
  <c r="O3650" i="1"/>
  <c r="O814" i="1"/>
  <c r="O3234" i="1"/>
  <c r="O297" i="1"/>
  <c r="O3768" i="1"/>
  <c r="O3924" i="1"/>
  <c r="O1803" i="1"/>
  <c r="O2223" i="1"/>
  <c r="O1330" i="1"/>
  <c r="O2539" i="1"/>
  <c r="O3563" i="1"/>
  <c r="O199" i="1"/>
  <c r="O904" i="1"/>
  <c r="O263" i="1"/>
  <c r="O3921" i="1"/>
  <c r="O4981" i="1"/>
  <c r="O2808" i="1"/>
  <c r="O1961" i="1"/>
  <c r="O2544" i="1"/>
  <c r="O3000" i="1"/>
  <c r="O1019" i="1"/>
  <c r="O3737" i="1"/>
  <c r="O1724" i="1"/>
  <c r="O3916" i="1"/>
  <c r="O504" i="1"/>
  <c r="O1855" i="1"/>
  <c r="O587" i="1"/>
  <c r="O4908" i="1"/>
  <c r="O400" i="1"/>
  <c r="O2651" i="1"/>
  <c r="O191" i="1"/>
  <c r="O4526" i="1"/>
  <c r="O3972" i="1"/>
  <c r="O3658" i="1"/>
  <c r="O1467" i="1"/>
  <c r="O2305" i="1"/>
  <c r="O4306" i="1"/>
  <c r="O2858" i="1"/>
  <c r="O3599" i="1"/>
  <c r="O3340" i="1"/>
  <c r="O4971" i="1"/>
  <c r="O1016" i="1"/>
  <c r="O4022" i="1"/>
  <c r="O2561" i="1"/>
  <c r="O560" i="1"/>
  <c r="O3030" i="1"/>
  <c r="O4492" i="1"/>
  <c r="O136" i="1"/>
  <c r="O1495" i="1"/>
  <c r="O2595" i="1"/>
  <c r="O3817" i="1"/>
  <c r="O1878" i="1"/>
  <c r="O4125" i="1"/>
  <c r="O3379" i="1"/>
  <c r="O3422" i="1"/>
  <c r="O2364" i="1"/>
  <c r="O4975" i="1"/>
  <c r="O3475" i="1"/>
  <c r="O1187" i="1"/>
  <c r="O200" i="1"/>
  <c r="O4328" i="1"/>
  <c r="O248" i="1"/>
  <c r="O2461" i="1"/>
  <c r="O1772" i="1"/>
  <c r="O2703" i="1"/>
  <c r="O1293" i="1"/>
  <c r="O4592" i="1"/>
  <c r="O4595" i="1"/>
  <c r="O3174" i="1"/>
  <c r="O749" i="1"/>
  <c r="O3644" i="1"/>
  <c r="O1385" i="1"/>
  <c r="O2733" i="1"/>
  <c r="O4730" i="1"/>
  <c r="O4012" i="1"/>
  <c r="O3665" i="1"/>
  <c r="O3364" i="1"/>
  <c r="O4232" i="1"/>
  <c r="O4812" i="1"/>
  <c r="O2155" i="1"/>
  <c r="O175" i="1"/>
  <c r="O1296" i="1"/>
  <c r="O579" i="1"/>
  <c r="O17" i="1"/>
  <c r="O1621" i="1"/>
  <c r="O3445" i="1"/>
  <c r="O1405" i="1"/>
  <c r="O3161" i="1"/>
  <c r="O171" i="1"/>
  <c r="O4465" i="1"/>
  <c r="O1303" i="1"/>
  <c r="O306" i="1"/>
  <c r="O4275" i="1"/>
  <c r="O914" i="1"/>
  <c r="O3573" i="1"/>
  <c r="O482" i="1"/>
  <c r="O2281" i="1"/>
  <c r="O364" i="1"/>
  <c r="O2965" i="1"/>
  <c r="O2959" i="1"/>
  <c r="O4833" i="1"/>
  <c r="O403" i="1"/>
  <c r="O1682" i="1"/>
  <c r="O4841" i="1"/>
  <c r="O2240" i="1"/>
  <c r="O1888" i="1"/>
  <c r="O2728" i="1"/>
  <c r="O3111" i="1"/>
  <c r="O41" i="1"/>
  <c r="O1632" i="1"/>
  <c r="O784" i="1"/>
  <c r="O1662" i="1"/>
  <c r="O2401" i="1"/>
  <c r="O233" i="1"/>
  <c r="O3470" i="1"/>
  <c r="O1047" i="1"/>
  <c r="O2893" i="1"/>
  <c r="O2778" i="1"/>
  <c r="O1464" i="1"/>
  <c r="O1833" i="1"/>
  <c r="O618" i="1"/>
  <c r="O2593" i="1"/>
  <c r="O269" i="1"/>
  <c r="O4835" i="1"/>
  <c r="O2415" i="1"/>
  <c r="O4910" i="1"/>
  <c r="O4739" i="1"/>
  <c r="O1793" i="1"/>
  <c r="O4112" i="1"/>
  <c r="O360" i="1"/>
  <c r="O3345" i="1"/>
  <c r="O923" i="1"/>
  <c r="O3097" i="1"/>
  <c r="O1586" i="1"/>
  <c r="O744" i="1"/>
  <c r="O3966" i="1"/>
  <c r="O2132" i="1"/>
  <c r="O640" i="1"/>
  <c r="O3410" i="1"/>
  <c r="O4927" i="1"/>
  <c r="O4353" i="1"/>
  <c r="O63" i="1"/>
  <c r="O2230" i="1"/>
  <c r="O2370" i="1"/>
  <c r="O4991" i="1"/>
  <c r="O239" i="1"/>
  <c r="O3459" i="1"/>
  <c r="O3278" i="1"/>
  <c r="O4798" i="1"/>
  <c r="O2328" i="1"/>
  <c r="O809" i="1"/>
  <c r="O3626" i="1"/>
  <c r="O1628" i="1"/>
  <c r="O4520" i="1"/>
  <c r="O4132" i="1"/>
  <c r="O3666" i="1"/>
  <c r="O76" i="1"/>
  <c r="O3808" i="1"/>
  <c r="O831" i="1"/>
  <c r="O1579" i="1"/>
  <c r="O4897" i="1"/>
  <c r="O4601" i="1"/>
  <c r="O2658" i="1"/>
  <c r="O927" i="1"/>
  <c r="O4565" i="1"/>
  <c r="O387" i="1"/>
  <c r="O55" i="1"/>
  <c r="O1734" i="1"/>
  <c r="O3262" i="1"/>
  <c r="O1631" i="1"/>
  <c r="O304" i="1"/>
  <c r="O495" i="1"/>
  <c r="O4243" i="1"/>
  <c r="O1543" i="1"/>
  <c r="O84" i="1"/>
  <c r="O4647" i="1"/>
  <c r="O1643" i="1"/>
  <c r="O4959" i="1"/>
  <c r="O3388" i="1"/>
  <c r="O2504" i="1"/>
  <c r="O4395" i="1"/>
  <c r="O2171" i="1"/>
  <c r="O4955" i="1"/>
  <c r="O1341" i="1"/>
  <c r="O4321" i="1"/>
  <c r="O4776" i="1"/>
  <c r="O3796" i="1"/>
  <c r="O3642" i="1"/>
  <c r="O959" i="1"/>
  <c r="O3612" i="1"/>
  <c r="O444" i="1"/>
  <c r="O1857" i="1"/>
  <c r="O1114" i="1"/>
  <c r="O3736" i="1"/>
  <c r="O1028" i="1"/>
  <c r="O2748" i="1"/>
  <c r="O3025" i="1"/>
  <c r="O3280" i="1"/>
  <c r="O1720" i="1"/>
  <c r="O151" i="1"/>
  <c r="O4291" i="1"/>
  <c r="O4455" i="1"/>
  <c r="O69" i="1"/>
  <c r="O4705" i="1"/>
  <c r="O3607" i="1"/>
  <c r="O875" i="1"/>
  <c r="O2780" i="1"/>
  <c r="O4296" i="1"/>
  <c r="O2578" i="1"/>
  <c r="O2866" i="1"/>
  <c r="O2320" i="1"/>
  <c r="O1971" i="1"/>
  <c r="O2302" i="1"/>
  <c r="O4659" i="1"/>
  <c r="O22" i="1"/>
  <c r="O965" i="1"/>
  <c r="O2099" i="1"/>
  <c r="O3824" i="1"/>
  <c r="O477" i="1"/>
  <c r="O4164" i="1"/>
  <c r="O2726" i="1"/>
  <c r="O4368" i="1"/>
  <c r="O4427" i="1"/>
  <c r="O4015" i="1"/>
  <c r="O1981" i="1"/>
  <c r="O2967" i="1"/>
  <c r="O350" i="1"/>
  <c r="O4947" i="1"/>
  <c r="O4881" i="1"/>
  <c r="O4799" i="1"/>
  <c r="O423" i="1"/>
  <c r="O4797" i="1"/>
  <c r="O3343" i="1"/>
  <c r="O4982" i="1"/>
  <c r="O630" i="1"/>
  <c r="O2467" i="1"/>
  <c r="O2044" i="1"/>
  <c r="O4310" i="1"/>
  <c r="O2406" i="1"/>
  <c r="O237" i="1"/>
  <c r="O3884" i="1"/>
  <c r="O3635" i="1"/>
  <c r="O3297" i="1"/>
  <c r="O3015" i="1"/>
  <c r="O4748" i="1"/>
  <c r="O4876" i="1"/>
  <c r="O2754" i="1"/>
  <c r="O2654" i="1"/>
  <c r="O900" i="1"/>
  <c r="O2468" i="1"/>
  <c r="O1479" i="1"/>
  <c r="O3405" i="1"/>
  <c r="O1422" i="1"/>
  <c r="O4630" i="1"/>
  <c r="O2916" i="1"/>
  <c r="O1142" i="1"/>
  <c r="O631" i="1"/>
  <c r="O4576" i="1"/>
  <c r="O849" i="1"/>
  <c r="O329" i="1"/>
  <c r="O1879" i="1"/>
  <c r="O2481" i="1"/>
  <c r="O60" i="1"/>
  <c r="O1260" i="1"/>
  <c r="O4190" i="1"/>
  <c r="O565" i="1"/>
  <c r="O3193" i="1"/>
  <c r="O2379" i="1"/>
  <c r="O454" i="1"/>
  <c r="O20" i="1"/>
  <c r="O4233" i="1"/>
  <c r="O754" i="1"/>
  <c r="O2632" i="1"/>
  <c r="O1350" i="1"/>
  <c r="O4453" i="1"/>
  <c r="O2304" i="1"/>
  <c r="O2115" i="1"/>
  <c r="O3627" i="1"/>
  <c r="O547" i="1"/>
  <c r="O2990" i="1"/>
  <c r="O1436" i="1"/>
  <c r="O1058" i="1"/>
  <c r="O3748" i="1"/>
  <c r="O930" i="1"/>
  <c r="O3283" i="1"/>
  <c r="O4361" i="1"/>
  <c r="O4393" i="1"/>
  <c r="O1280" i="1"/>
  <c r="O4110" i="1"/>
  <c r="O3349" i="1"/>
  <c r="O902" i="1"/>
  <c r="O3673" i="1"/>
  <c r="O4505" i="1"/>
  <c r="O3778" i="1"/>
  <c r="O3303" i="1"/>
  <c r="O1348" i="1"/>
  <c r="O4180" i="1"/>
  <c r="O4998" i="1"/>
  <c r="O3724" i="1"/>
  <c r="O1949" i="1"/>
  <c r="O1354" i="1"/>
  <c r="O4819" i="1"/>
  <c r="O2490" i="1"/>
  <c r="O2740" i="1"/>
  <c r="O2105" i="1"/>
  <c r="O681" i="1"/>
  <c r="O6" i="1"/>
  <c r="O3922" i="1"/>
  <c r="O1441" i="1"/>
  <c r="O3066" i="1"/>
  <c r="O1592" i="1"/>
  <c r="O1098" i="1"/>
  <c r="O2888" i="1"/>
  <c r="O2581" i="1"/>
  <c r="O366" i="1"/>
  <c r="O808" i="1"/>
  <c r="O2214" i="1"/>
  <c r="O3325" i="1"/>
  <c r="O4476" i="1"/>
  <c r="O1031" i="1"/>
  <c r="O1349" i="1"/>
  <c r="O1926" i="1"/>
  <c r="O2540" i="1"/>
  <c r="O881" i="1"/>
  <c r="O2227" i="1"/>
  <c r="O2896" i="1"/>
  <c r="O837" i="1"/>
  <c r="O4846" i="1"/>
  <c r="O394" i="1"/>
  <c r="O446" i="1"/>
  <c r="O2762" i="1"/>
  <c r="O2506" i="1"/>
  <c r="O4273" i="1"/>
  <c r="O976" i="1"/>
  <c r="O528" i="1"/>
  <c r="O489" i="1"/>
  <c r="O1376" i="1"/>
  <c r="O1505" i="1"/>
  <c r="O4701" i="1"/>
  <c r="O3292" i="1"/>
  <c r="O65" i="1"/>
  <c r="O3022" i="1"/>
  <c r="O2251" i="1"/>
  <c r="O1392" i="1"/>
  <c r="O30" i="1"/>
  <c r="O2299" i="1"/>
  <c r="O2631" i="1"/>
  <c r="O2705" i="1"/>
  <c r="O2141" i="1"/>
  <c r="O3775" i="1"/>
  <c r="O2295" i="1"/>
  <c r="O3047" i="1"/>
  <c r="O2136" i="1"/>
  <c r="O2303" i="1"/>
  <c r="O1842" i="1"/>
  <c r="O4789" i="1"/>
  <c r="O3946" i="1"/>
  <c r="O1762" i="1"/>
  <c r="O2626" i="1"/>
  <c r="O2952" i="1"/>
  <c r="O160" i="1"/>
  <c r="O2456" i="1"/>
  <c r="O605" i="1"/>
  <c r="O4517" i="1"/>
  <c r="O1484" i="1"/>
  <c r="O2181" i="1"/>
  <c r="O4115" i="1"/>
  <c r="O3532" i="1"/>
  <c r="O1027" i="1"/>
  <c r="O1013" i="1"/>
  <c r="O3732" i="1"/>
  <c r="O2462" i="1"/>
  <c r="O3016" i="1"/>
  <c r="O4123" i="1"/>
  <c r="O1434" i="1"/>
  <c r="O2140" i="1"/>
  <c r="O1458" i="1"/>
  <c r="O3869" i="1"/>
  <c r="O3980" i="1"/>
  <c r="O1838" i="1"/>
  <c r="O822" i="1"/>
  <c r="O2450" i="1"/>
  <c r="O2868" i="1"/>
  <c r="O3619" i="1"/>
  <c r="O2142" i="1"/>
  <c r="O2782" i="1"/>
  <c r="O3821" i="1"/>
  <c r="O1469" i="1"/>
  <c r="O3753" i="1"/>
  <c r="O698" i="1"/>
  <c r="O723" i="1"/>
  <c r="O4820" i="1"/>
  <c r="O1397" i="1"/>
  <c r="O2979" i="1"/>
  <c r="O1891" i="1"/>
  <c r="O1774" i="1"/>
  <c r="O2108" i="1"/>
  <c r="O2665" i="1"/>
  <c r="O1689" i="1"/>
  <c r="O2438" i="1"/>
  <c r="O4639" i="1"/>
  <c r="O1730" i="1"/>
  <c r="O1266" i="1"/>
  <c r="O47" i="1"/>
  <c r="O2623" i="1"/>
  <c r="O2752" i="1"/>
  <c r="O4377" i="1"/>
  <c r="O4440" i="1"/>
  <c r="O1709" i="1"/>
  <c r="O2148" i="1"/>
  <c r="O1190" i="1"/>
  <c r="O2855" i="1"/>
  <c r="O326" i="1"/>
  <c r="O52" i="1"/>
  <c r="O3853" i="1"/>
  <c r="O2574" i="1"/>
  <c r="O3258" i="1"/>
  <c r="O501" i="1"/>
  <c r="O1769" i="1"/>
  <c r="O2841" i="1"/>
  <c r="O1396" i="1"/>
  <c r="O1552" i="1"/>
  <c r="O2167" i="1"/>
  <c r="O3567" i="1"/>
  <c r="O4523" i="1"/>
  <c r="O3294" i="1"/>
  <c r="O801" i="1"/>
  <c r="O1110" i="1"/>
  <c r="O4429" i="1"/>
  <c r="O2941" i="1"/>
  <c r="O2648" i="1"/>
  <c r="O878" i="1"/>
  <c r="O3908" i="1"/>
  <c r="O2894" i="1"/>
  <c r="O427" i="1"/>
  <c r="O342" i="1"/>
  <c r="O3311" i="1"/>
  <c r="O3419" i="1"/>
  <c r="O4961" i="1"/>
  <c r="O4717" i="1"/>
  <c r="O1711" i="1"/>
  <c r="O2494" i="1"/>
  <c r="O1660" i="1"/>
  <c r="O4772" i="1"/>
  <c r="O2025" i="1"/>
  <c r="O2850" i="1"/>
  <c r="O33" i="1"/>
  <c r="O8" i="1"/>
  <c r="O842" i="1"/>
  <c r="O1064" i="1"/>
  <c r="O2869" i="1"/>
  <c r="O4136" i="1"/>
  <c r="O3653" i="1"/>
  <c r="O3178" i="1"/>
  <c r="O4247" i="1"/>
  <c r="O4704" i="1"/>
  <c r="O4066" i="1"/>
  <c r="O2386" i="1"/>
  <c r="O1506" i="1"/>
  <c r="O3247" i="1"/>
  <c r="O1414" i="1"/>
  <c r="O4800" i="1"/>
  <c r="O3996" i="1"/>
  <c r="O3" i="1"/>
  <c r="O2835" i="1"/>
  <c r="O4808" i="1"/>
  <c r="O1705" i="1"/>
  <c r="O2693" i="1"/>
  <c r="O1374" i="1"/>
  <c r="O626" i="1"/>
  <c r="O395" i="1"/>
  <c r="O1130" i="1"/>
  <c r="O4063" i="1"/>
  <c r="O3123" i="1"/>
  <c r="O3798" i="1"/>
  <c r="O3997" i="1"/>
  <c r="O1254" i="1"/>
  <c r="O432" i="1"/>
  <c r="O2428" i="1"/>
  <c r="O4703" i="1"/>
  <c r="O3780" i="1"/>
  <c r="O3752" i="1"/>
  <c r="O1450" i="1"/>
  <c r="O2865" i="1"/>
  <c r="O252" i="1"/>
  <c r="O2082" i="1"/>
  <c r="O2577" i="1"/>
  <c r="O4923" i="1"/>
  <c r="O3903" i="1"/>
  <c r="O3478" i="1"/>
  <c r="O4494" i="1"/>
  <c r="O3942" i="1"/>
  <c r="O1012" i="1"/>
  <c r="O2407" i="1"/>
  <c r="O4272" i="1"/>
  <c r="O3316" i="1"/>
  <c r="O1473" i="1"/>
  <c r="O542" i="1"/>
  <c r="O4154" i="1"/>
  <c r="O3667" i="1"/>
  <c r="O1925" i="1"/>
  <c r="O3191" i="1"/>
  <c r="O2400" i="1"/>
  <c r="O3898" i="1"/>
  <c r="O275" i="1"/>
  <c r="O3384" i="1"/>
  <c r="O1286" i="1"/>
  <c r="O317" i="1"/>
  <c r="O1221" i="1"/>
  <c r="O4343" i="1"/>
  <c r="O4284" i="1"/>
  <c r="O3430" i="1"/>
  <c r="O3790" i="1"/>
  <c r="O2422" i="1"/>
  <c r="O3622" i="1"/>
  <c r="O830" i="1"/>
  <c r="O1588" i="1"/>
  <c r="O2814" i="1"/>
  <c r="O1687" i="1"/>
  <c r="O3870" i="1"/>
  <c r="O3356" i="1"/>
  <c r="O1936" i="1"/>
  <c r="O139" i="1"/>
  <c r="O377" i="1"/>
  <c r="O4567" i="1"/>
  <c r="O4122" i="1"/>
  <c r="O3867" i="1"/>
  <c r="O3226" i="1"/>
  <c r="O4584" i="1"/>
  <c r="O222" i="1"/>
  <c r="O4078" i="1"/>
  <c r="O1486" i="1"/>
  <c r="O424" i="1"/>
  <c r="O2899" i="1"/>
  <c r="O4274" i="1"/>
  <c r="O895" i="1"/>
  <c r="O1788" i="1"/>
  <c r="O2162" i="1"/>
  <c r="O602" i="1"/>
  <c r="O1583" i="1"/>
  <c r="O1697" i="1"/>
  <c r="O988" i="1"/>
  <c r="O2525" i="1"/>
  <c r="O710" i="1"/>
  <c r="O118" i="1"/>
  <c r="O2159" i="1"/>
  <c r="O1654" i="1"/>
  <c r="O2682" i="1"/>
  <c r="O4632" i="1"/>
  <c r="O4725" i="1"/>
  <c r="O2560" i="1"/>
  <c r="O1400" i="1"/>
  <c r="O3228" i="1"/>
  <c r="O1062" i="1"/>
  <c r="O813" i="1"/>
  <c r="O2815" i="1"/>
  <c r="O229" i="1"/>
  <c r="O1243" i="1"/>
  <c r="O3055" i="1"/>
  <c r="O3254" i="1"/>
  <c r="O1715" i="1"/>
  <c r="O583" i="1"/>
  <c r="O2020" i="1"/>
  <c r="O3625" i="1"/>
  <c r="O2248" i="1"/>
  <c r="O3242" i="1"/>
  <c r="O3935" i="1"/>
  <c r="O2672" i="1"/>
  <c r="O3068" i="1"/>
  <c r="O3110" i="1"/>
  <c r="O3963" i="1"/>
  <c r="O4364" i="1"/>
  <c r="O3078" i="1"/>
  <c r="O3544" i="1"/>
  <c r="O765" i="1"/>
  <c r="O4290" i="1"/>
  <c r="O3857" i="1"/>
  <c r="O1630" i="1"/>
  <c r="O1459" i="1"/>
  <c r="O3265" i="1"/>
  <c r="O4477" i="1"/>
  <c r="O575" i="1"/>
  <c r="O3529" i="1"/>
  <c r="O3763" i="1"/>
  <c r="O3833" i="1"/>
  <c r="O4665" i="1"/>
  <c r="O2787" i="1"/>
  <c r="O1133" i="1"/>
  <c r="O4765" i="1"/>
  <c r="O381" i="1"/>
  <c r="O4694" i="1"/>
  <c r="O4326" i="1"/>
  <c r="O3357" i="1"/>
  <c r="O3120" i="1"/>
  <c r="O4683" i="1"/>
  <c r="O2957" i="1"/>
  <c r="O1276" i="1"/>
  <c r="O1250" i="1"/>
  <c r="O496" i="1"/>
  <c r="O3964" i="1"/>
  <c r="O4124" i="1"/>
  <c r="O4119" i="1"/>
  <c r="O2571" i="1"/>
  <c r="O697" i="1"/>
  <c r="O756" i="1"/>
  <c r="O4658" i="1"/>
  <c r="O70" i="1"/>
  <c r="O2188" i="1"/>
  <c r="O4999" i="1"/>
  <c r="O1325" i="1"/>
  <c r="O2720" i="1"/>
  <c r="O2642" i="1"/>
  <c r="O4626" i="1"/>
  <c r="O2922" i="1"/>
  <c r="O87" i="1"/>
  <c r="O4471" i="1"/>
  <c r="O67" i="1"/>
  <c r="O4621" i="1"/>
  <c r="O4191" i="1"/>
  <c r="O2690" i="1"/>
  <c r="O3739" i="1"/>
  <c r="O4474" i="1"/>
  <c r="O598" i="1"/>
  <c r="O4553" i="1"/>
  <c r="O2271" i="1"/>
  <c r="O3392" i="1"/>
  <c r="O1439" i="1"/>
  <c r="O1043" i="1"/>
  <c r="O3502" i="1"/>
  <c r="O1763" i="1"/>
  <c r="O4976" i="1"/>
  <c r="O1445" i="1"/>
  <c r="O4548" i="1"/>
  <c r="O2745" i="1"/>
  <c r="O4533" i="1"/>
  <c r="O1279" i="1"/>
  <c r="O2825" i="1"/>
  <c r="O928" i="1"/>
  <c r="O4925" i="1"/>
  <c r="O1670" i="1"/>
  <c r="O1974" i="1"/>
  <c r="O4159" i="1"/>
  <c r="O515" i="1"/>
  <c r="O2830" i="1"/>
  <c r="O2421" i="1"/>
  <c r="O1007" i="1"/>
  <c r="O3447" i="1"/>
  <c r="O4246" i="1"/>
  <c r="O1807" i="1"/>
  <c r="O3443" i="1"/>
  <c r="O3290" i="1"/>
  <c r="O2617" i="1"/>
  <c r="O2134" i="1"/>
  <c r="O4398" i="1"/>
  <c r="O3395" i="1"/>
  <c r="O2288" i="1"/>
  <c r="O682" i="1"/>
  <c r="O2269" i="1"/>
  <c r="O4309" i="1"/>
  <c r="O4933" i="1"/>
  <c r="O855" i="1"/>
  <c r="O3575" i="1"/>
  <c r="O3829" i="1"/>
  <c r="O969" i="1"/>
  <c r="O584" i="1"/>
  <c r="O1792" i="1"/>
  <c r="O2660" i="1"/>
  <c r="O740" i="1"/>
  <c r="O4043" i="1"/>
  <c r="O1615" i="1"/>
  <c r="O3189" i="1"/>
  <c r="O2106" i="1"/>
  <c r="O238" i="1"/>
  <c r="O559" i="1"/>
  <c r="O991" i="1"/>
  <c r="O3995" i="1"/>
  <c r="O3109" i="1"/>
  <c r="O2434" i="1"/>
  <c r="O2323" i="1"/>
  <c r="O2202" i="1"/>
  <c r="O2885" i="1"/>
  <c r="O3791" i="1"/>
  <c r="O4579" i="1"/>
  <c r="O4745" i="1"/>
  <c r="O847" i="1"/>
  <c r="O2823" i="1"/>
  <c r="O4890" i="1"/>
  <c r="O384" i="1"/>
  <c r="O485" i="1"/>
  <c r="O1957" i="1"/>
  <c r="O4260" i="1"/>
  <c r="O476" i="1"/>
  <c r="O1331" i="1"/>
  <c r="O4209" i="1"/>
  <c r="O3069" i="1"/>
  <c r="O1264" i="1"/>
  <c r="O2729" i="1"/>
  <c r="O3636" i="1"/>
  <c r="O2337" i="1"/>
  <c r="O944" i="1"/>
  <c r="O2163" i="1"/>
  <c r="O1647" i="1"/>
  <c r="O3806" i="1"/>
  <c r="O3822" i="1"/>
  <c r="O4522" i="1"/>
  <c r="O2054" i="1"/>
  <c r="O38" i="1"/>
  <c r="O4020" i="1"/>
  <c r="O2120" i="1"/>
  <c r="O1220" i="1"/>
  <c r="O378" i="1"/>
  <c r="O1399" i="1"/>
  <c r="O4017" i="1"/>
  <c r="O1368" i="1"/>
  <c r="O938" i="1"/>
  <c r="O2700" i="1"/>
  <c r="O4060" i="1"/>
  <c r="O614" i="1"/>
  <c r="O3411" i="1"/>
  <c r="O165" i="1"/>
  <c r="O2628" i="1"/>
  <c r="O3588" i="1"/>
  <c r="O2991" i="1"/>
  <c r="O571" i="1"/>
  <c r="O2883" i="1"/>
  <c r="O279" i="1"/>
  <c r="O4781" i="1"/>
  <c r="O3282" i="1"/>
  <c r="O3438" i="1"/>
  <c r="O132" i="1"/>
  <c r="O545" i="1"/>
  <c r="O1132" i="1"/>
  <c r="O4330" i="1"/>
  <c r="O2884" i="1"/>
  <c r="O35" i="1"/>
  <c r="O2085" i="1"/>
  <c r="O1524" i="1"/>
  <c r="O2442" i="1"/>
  <c r="O567" i="1"/>
  <c r="O2537" i="1"/>
  <c r="O3485" i="1"/>
  <c r="O1999" i="1"/>
  <c r="O4588" i="1"/>
  <c r="O492" i="1"/>
  <c r="O3892" i="1"/>
  <c r="O3876" i="1"/>
  <c r="O1537" i="1"/>
  <c r="O2845" i="1"/>
  <c r="O888" i="1"/>
  <c r="O2685" i="1"/>
  <c r="O2502" i="1"/>
  <c r="O212" i="1"/>
  <c r="O1030" i="1"/>
  <c r="O143" i="1"/>
  <c r="O786" i="1"/>
  <c r="O3489" i="1"/>
  <c r="O2769" i="1"/>
  <c r="O4213" i="1"/>
  <c r="O2534" i="1"/>
  <c r="O201" i="1"/>
  <c r="O1170" i="1"/>
  <c r="O2079" i="1"/>
  <c r="O4828" i="1"/>
  <c r="O1102" i="1"/>
  <c r="O1482" i="1"/>
  <c r="O2116" i="1"/>
  <c r="O2586" i="1"/>
  <c r="O668" i="1"/>
  <c r="O429" i="1"/>
  <c r="O3816" i="1"/>
  <c r="O674" i="1"/>
  <c r="O1372" i="1"/>
  <c r="O1322" i="1"/>
  <c r="O3452" i="1"/>
  <c r="O416" i="1"/>
  <c r="O187" i="1"/>
  <c r="O2265" i="1"/>
  <c r="O2794" i="1"/>
  <c r="O4174" i="1"/>
  <c r="O4541" i="1"/>
  <c r="O3348" i="1"/>
  <c r="O332" i="1"/>
  <c r="O3072" i="1"/>
  <c r="O2028" i="1"/>
  <c r="O3462" i="1"/>
  <c r="O607" i="1"/>
  <c r="O721" i="1"/>
  <c r="O3756" i="1"/>
  <c r="O3613" i="1"/>
  <c r="O654" i="1"/>
  <c r="O3444" i="1"/>
  <c r="O478" i="1"/>
  <c r="O3481" i="1"/>
  <c r="O2976" i="1"/>
  <c r="O3818" i="1"/>
  <c r="O713" i="1"/>
  <c r="O967" i="1"/>
  <c r="O4456" i="1"/>
  <c r="O2674" i="1"/>
  <c r="O1531" i="1"/>
  <c r="O4003" i="1"/>
  <c r="O3885" i="1"/>
  <c r="O4120" i="1"/>
  <c r="O1885" i="1"/>
  <c r="O2409" i="1"/>
  <c r="O4675" i="1"/>
  <c r="O2308" i="1"/>
  <c r="O1886" i="1"/>
  <c r="O793" i="1"/>
  <c r="O3150" i="1"/>
  <c r="O3319" i="1"/>
  <c r="O1011" i="1"/>
  <c r="O3163" i="1"/>
  <c r="O362" i="1"/>
  <c r="O1966" i="1"/>
  <c r="O2336" i="1"/>
  <c r="O3506" i="1"/>
  <c r="O4633" i="1"/>
  <c r="O1669" i="1"/>
  <c r="O3201" i="1"/>
  <c r="O4551" i="1"/>
  <c r="O2089" i="1"/>
  <c r="O1742" i="1"/>
  <c r="O770" i="1"/>
  <c r="O2035" i="1"/>
  <c r="O4221" i="1"/>
  <c r="O3656" i="1"/>
  <c r="O1364" i="1"/>
  <c r="O1367" i="1"/>
  <c r="O3417" i="1"/>
  <c r="O185" i="1"/>
  <c r="O4156" i="1"/>
  <c r="O21" i="1"/>
  <c r="O1550" i="1"/>
  <c r="O4939" i="1"/>
  <c r="O2637" i="1"/>
  <c r="O2645" i="1"/>
  <c r="O1633" i="1"/>
  <c r="O346" i="1"/>
  <c r="O524" i="1"/>
  <c r="O2393" i="1"/>
  <c r="O4129" i="1"/>
  <c r="O3939" i="1"/>
  <c r="O2761" i="1"/>
  <c r="O15" i="1"/>
  <c r="O3734" i="1"/>
  <c r="O1825" i="1"/>
  <c r="O1737" i="1"/>
  <c r="O1573" i="1"/>
  <c r="O1822" i="1"/>
  <c r="O1595" i="1"/>
  <c r="O13" i="1"/>
  <c r="O4424" i="1"/>
  <c r="O1099" i="1"/>
  <c r="O1923" i="1"/>
  <c r="O2053" i="1"/>
  <c r="O2942" i="1"/>
  <c r="O4504" i="1"/>
  <c r="O701" i="1"/>
  <c r="O4599" i="1"/>
  <c r="O3062" i="1"/>
  <c r="O1548" i="1"/>
  <c r="O3537" i="1"/>
  <c r="O4491" i="1"/>
  <c r="O1141" i="1"/>
  <c r="O124" i="1"/>
  <c r="O2987" i="1"/>
  <c r="O311" i="1"/>
  <c r="O4141" i="1"/>
  <c r="O890" i="1"/>
  <c r="O4416" i="1"/>
  <c r="O4480" i="1"/>
  <c r="O3624" i="1"/>
  <c r="O1847" i="1"/>
  <c r="O1699" i="1"/>
  <c r="O669" i="1"/>
  <c r="O533" i="1"/>
  <c r="O1932" i="1"/>
  <c r="O2282" i="1"/>
  <c r="O1976" i="1"/>
  <c r="O2768" i="1"/>
  <c r="O3277" i="1"/>
  <c r="O913" i="1"/>
  <c r="O4148" i="1"/>
  <c r="O4408" i="1"/>
  <c r="O3893" i="1"/>
  <c r="O1462" i="1"/>
  <c r="O1520" i="1"/>
  <c r="O4212" i="1"/>
  <c r="O694" i="1"/>
  <c r="O2624" i="1"/>
  <c r="O157" i="1"/>
  <c r="O335" i="1"/>
  <c r="O1231" i="1"/>
  <c r="O3148" i="1"/>
  <c r="O1143" i="1"/>
  <c r="O1663" i="1"/>
  <c r="O3918" i="1"/>
  <c r="O1034" i="1"/>
  <c r="O3094" i="1"/>
  <c r="O1468" i="1"/>
  <c r="O3017" i="1"/>
  <c r="O2982" i="1"/>
  <c r="O4278" i="1"/>
  <c r="O1674" i="1"/>
  <c r="O1105" i="1"/>
  <c r="O4983" i="1"/>
  <c r="O3439" i="1"/>
  <c r="O4062" i="1"/>
  <c r="O1108" i="1"/>
  <c r="O3041" i="1"/>
  <c r="O2523" i="1"/>
  <c r="O2489" i="1"/>
  <c r="O3914" i="1"/>
  <c r="O2764" i="1"/>
  <c r="O1253" i="1"/>
  <c r="O2988" i="1"/>
  <c r="O4315" i="1"/>
  <c r="O912" i="1"/>
  <c r="O4773" i="1"/>
  <c r="O2217" i="1"/>
  <c r="O2589" i="1"/>
  <c r="O253" i="1"/>
  <c r="O4381" i="1"/>
  <c r="O3606" i="1"/>
  <c r="O758" i="1"/>
  <c r="O3372" i="1"/>
  <c r="O2165" i="1"/>
  <c r="O2980" i="1"/>
  <c r="O3646" i="1"/>
  <c r="O459" i="1"/>
  <c r="O1394" i="1"/>
  <c r="O1026" i="1"/>
  <c r="O3557" i="1"/>
  <c r="O72" i="1"/>
  <c r="O517" i="1"/>
  <c r="O1163" i="1"/>
  <c r="O4073" i="1"/>
  <c r="O4693" i="1"/>
  <c r="O2256" i="1"/>
  <c r="O3534" i="1"/>
  <c r="O415" i="1"/>
  <c r="O4718" i="1"/>
  <c r="O2579" i="1"/>
  <c r="O3146" i="1"/>
  <c r="O4715" i="1"/>
  <c r="O40" i="1"/>
  <c r="O4072" i="1"/>
  <c r="O2330" i="1"/>
  <c r="O1199" i="1"/>
  <c r="O3681" i="1"/>
  <c r="O1843" i="1"/>
  <c r="O3504" i="1"/>
  <c r="O763" i="1"/>
  <c r="O2469" i="1"/>
  <c r="O193" i="1"/>
  <c r="O4572" i="1"/>
  <c r="O1140" i="1"/>
  <c r="O2521" i="1"/>
  <c r="O2218" i="1"/>
  <c r="O934" i="1"/>
  <c r="O3168" i="1"/>
  <c r="O307" i="1"/>
  <c r="O4049" i="1"/>
  <c r="O1799" i="1"/>
  <c r="O4178" i="1"/>
  <c r="O3070" i="1"/>
  <c r="O1218" i="1"/>
  <c r="O2889" i="1"/>
  <c r="O4498" i="1"/>
  <c r="O1428" i="1"/>
  <c r="O206" i="1"/>
  <c r="O4827" i="1"/>
  <c r="O3668" i="1"/>
  <c r="O2102" i="1"/>
  <c r="O1555" i="1"/>
  <c r="O1877" i="1"/>
  <c r="O244" i="1"/>
  <c r="O4550" i="1"/>
  <c r="O1854" i="1"/>
  <c r="O3692" i="1"/>
  <c r="O315" i="1"/>
  <c r="O246" i="1"/>
  <c r="O4351" i="1"/>
  <c r="O1211" i="1"/>
  <c r="O1416" i="1"/>
  <c r="O569" i="1"/>
  <c r="O2263" i="1"/>
  <c r="O3548" i="1"/>
  <c r="O840" i="1"/>
  <c r="O2556" i="1"/>
  <c r="O2844" i="1"/>
  <c r="O2827" i="1"/>
  <c r="O2154" i="1"/>
  <c r="O568" i="1"/>
  <c r="O2114" i="1"/>
  <c r="O1371" i="1"/>
  <c r="O2161" i="1"/>
  <c r="O4332" i="1"/>
  <c r="O597" i="1"/>
  <c r="O3324" i="1"/>
  <c r="O2709" i="1"/>
  <c r="O1324" i="1"/>
  <c r="O2047" i="1"/>
  <c r="O3844" i="1"/>
  <c r="O2253" i="1"/>
  <c r="O2156" i="1"/>
  <c r="O3874" i="1"/>
  <c r="O4534" i="1"/>
  <c r="O2610" i="1"/>
  <c r="O2852" i="1"/>
  <c r="O3415" i="1"/>
  <c r="O1078" i="1"/>
  <c r="O4204" i="1"/>
  <c r="O3969" i="1"/>
  <c r="O3200" i="1"/>
  <c r="O1616" i="1"/>
  <c r="O2187" i="1"/>
  <c r="O651" i="1"/>
  <c r="O1716" i="1"/>
  <c r="O3660" i="1"/>
  <c r="O56" i="1"/>
  <c r="O1476" i="1"/>
  <c r="O3476" i="1"/>
  <c r="O946" i="1"/>
  <c r="O4590" i="1"/>
  <c r="O4886" i="1"/>
  <c r="O1291" i="1"/>
  <c r="O481" i="1"/>
  <c r="O3932" i="1"/>
  <c r="O5001" i="1"/>
  <c r="O2138" i="1"/>
  <c r="O3913" i="1"/>
  <c r="O811" i="1"/>
  <c r="O456" i="1"/>
  <c r="O718" i="1"/>
  <c r="O1646" i="1"/>
  <c r="O948" i="1"/>
  <c r="O1561" i="1"/>
  <c r="O4341" i="1"/>
  <c r="O1215" i="1"/>
  <c r="O4655" i="1"/>
  <c r="O4861" i="1"/>
  <c r="O2846" i="1"/>
  <c r="O613" i="1"/>
  <c r="O1359" i="1"/>
  <c r="O2135" i="1"/>
  <c r="O4170" i="1"/>
  <c r="O2786" i="1"/>
  <c r="O4758" i="1"/>
  <c r="O2860" i="1"/>
  <c r="O4929" i="1"/>
  <c r="O857" i="1"/>
  <c r="O1993" i="1"/>
  <c r="O2331" i="1"/>
  <c r="O4407" i="1"/>
  <c r="O1577" i="1"/>
  <c r="O4021" i="1"/>
  <c r="O4714" i="1"/>
  <c r="O4394" i="1"/>
  <c r="O453" i="1"/>
  <c r="O3112" i="1"/>
  <c r="O1578" i="1"/>
  <c r="O2687" i="1"/>
  <c r="O3866" i="1"/>
  <c r="O2319" i="1"/>
  <c r="O1271" i="1"/>
  <c r="O1120" i="1"/>
  <c r="O987" i="1"/>
  <c r="O2935" i="1"/>
  <c r="O994" i="1"/>
  <c r="O2641" i="1"/>
  <c r="O3714" i="1"/>
  <c r="O4788" i="1"/>
  <c r="O4757" i="1"/>
  <c r="O3287" i="1"/>
  <c r="O2334" i="1"/>
  <c r="O1860" i="1"/>
  <c r="O3814" i="1"/>
  <c r="O3621" i="1"/>
  <c r="O4342" i="1"/>
  <c r="O1160" i="1"/>
  <c r="O1802" i="1"/>
  <c r="O3543" i="1"/>
  <c r="O4822" i="1"/>
  <c r="O2914" i="1"/>
  <c r="O1024" i="1"/>
  <c r="O2203" i="1"/>
  <c r="O4724" i="1"/>
  <c r="O4536" i="1"/>
  <c r="O2332" i="1"/>
  <c r="O2137" i="1"/>
  <c r="O4055" i="1"/>
  <c r="O3170" i="1"/>
  <c r="O1826" i="1"/>
  <c r="O290" i="1"/>
  <c r="O4756" i="1"/>
  <c r="O3992" i="1"/>
  <c r="O4448" i="1"/>
  <c r="O4493" i="1"/>
  <c r="O1791" i="1"/>
  <c r="O3436" i="1"/>
  <c r="O4784" i="1"/>
  <c r="O3843" i="1"/>
  <c r="O4609" i="1"/>
  <c r="O4333" i="1"/>
  <c r="O2126" i="1"/>
  <c r="O2447" i="1"/>
  <c r="O4142" i="1"/>
  <c r="O393" i="1"/>
  <c r="O25" i="1"/>
  <c r="O349" i="1"/>
  <c r="O3031" i="1"/>
  <c r="O2418" i="1"/>
  <c r="O2746" i="1"/>
  <c r="O2817" i="1"/>
  <c r="O4722" i="1"/>
  <c r="O2783" i="1"/>
  <c r="O3854" i="1"/>
  <c r="O1310" i="1"/>
  <c r="O3545" i="1"/>
  <c r="O2394" i="1"/>
  <c r="O639" i="1"/>
  <c r="O2452" i="1"/>
  <c r="O155" i="1"/>
  <c r="O74" i="1"/>
  <c r="O1104" i="1"/>
  <c r="O407" i="1"/>
  <c r="O850" i="1"/>
  <c r="O2634" i="1"/>
  <c r="O4052" i="1"/>
  <c r="O1262" i="1"/>
  <c r="O1815" i="1"/>
  <c r="O3705" i="1"/>
  <c r="O3101" i="1"/>
  <c r="O1314" i="1"/>
  <c r="O3718" i="1"/>
  <c r="O671" i="1"/>
  <c r="O62" i="1"/>
  <c r="O576" i="1"/>
  <c r="O4859" i="1"/>
  <c r="O2919" i="1"/>
  <c r="O3339" i="1"/>
  <c r="O4671" i="1"/>
  <c r="O3652" i="1"/>
  <c r="O1979" i="1"/>
  <c r="O4299" i="1"/>
  <c r="O1246" i="1"/>
  <c r="O4817" i="1"/>
  <c r="O4176" i="1"/>
  <c r="O2956" i="1"/>
  <c r="O256" i="1"/>
  <c r="O2199" i="1"/>
  <c r="O3076" i="1"/>
  <c r="O1931" i="1"/>
  <c r="O2813" i="1"/>
  <c r="O2664" i="1"/>
  <c r="O812" i="1"/>
  <c r="O4958" i="1"/>
  <c r="O1582" i="1"/>
  <c r="O3190" i="1"/>
  <c r="O3434" i="1"/>
  <c r="O4654" i="1"/>
  <c r="O2296" i="1"/>
  <c r="O4499" i="1"/>
  <c r="O2300" i="1"/>
  <c r="O4372" i="1"/>
  <c r="O75" i="1"/>
  <c r="O4618" i="1"/>
  <c r="O4065" i="1"/>
  <c r="O2661" i="1"/>
  <c r="O3088" i="1"/>
  <c r="O1767" i="1"/>
  <c r="O225" i="1"/>
  <c r="O145" i="1"/>
  <c r="O892" i="1"/>
  <c r="O51" i="1"/>
  <c r="O2840" i="1"/>
  <c r="O739" i="1"/>
  <c r="O1002" i="1"/>
  <c r="O1121" i="1"/>
  <c r="O3458" i="1"/>
  <c r="O1608" i="1"/>
  <c r="O1248" i="1"/>
  <c r="O49" i="1"/>
  <c r="O2601" i="1"/>
  <c r="O4862" i="1"/>
  <c r="O3890" i="1"/>
  <c r="O1373" i="1"/>
  <c r="O686" i="1"/>
  <c r="O3397" i="1"/>
  <c r="O2034" i="1"/>
  <c r="O4152" i="1"/>
  <c r="O4317" i="1"/>
  <c r="O37" i="1"/>
  <c r="O2353" i="1"/>
  <c r="O3819" i="1"/>
  <c r="O1258" i="1"/>
  <c r="O1299" i="1"/>
  <c r="O409" i="1"/>
  <c r="O4472" i="1"/>
  <c r="O534" i="1"/>
  <c r="O2395" i="1"/>
  <c r="O3073" i="1"/>
  <c r="O4530" i="1"/>
  <c r="O111" i="1"/>
  <c r="O2258" i="1"/>
  <c r="O1607" i="1"/>
  <c r="O4791" i="1"/>
  <c r="O4459" i="1"/>
  <c r="O2895" i="1"/>
  <c r="O3943" i="1"/>
  <c r="O4823" i="1"/>
  <c r="O1123" i="1"/>
  <c r="O4597" i="1"/>
  <c r="O2455" i="1"/>
  <c r="O2528" i="1"/>
  <c r="O737" i="1"/>
  <c r="O505" i="1"/>
  <c r="O1178" i="1"/>
  <c r="O93" i="1"/>
  <c r="O2948" i="1"/>
  <c r="O4829" i="1"/>
  <c r="O3880" i="1"/>
  <c r="O2038" i="1"/>
  <c r="O4002" i="1"/>
  <c r="O4195" i="1"/>
  <c r="O3940" i="1"/>
  <c r="O1597" i="1"/>
  <c r="O4044" i="1"/>
  <c r="O1457" i="1"/>
  <c r="O4092" i="1"/>
  <c r="O3511" i="1"/>
  <c r="O257" i="1"/>
  <c r="O824" i="1"/>
  <c r="O4369" i="1"/>
  <c r="O1345" i="1"/>
  <c r="O3421" i="1"/>
  <c r="O2777" i="1"/>
  <c r="O964" i="1"/>
  <c r="O2121" i="1"/>
  <c r="O486" i="1"/>
  <c r="O3484" i="1"/>
  <c r="O4760" i="1"/>
  <c r="O2043" i="1"/>
  <c r="O2902" i="1"/>
  <c r="O1157" i="1"/>
  <c r="O4546" i="1"/>
  <c r="O3527" i="1"/>
  <c r="O2133" i="1"/>
  <c r="O4644" i="1"/>
  <c r="O2600" i="1"/>
  <c r="O3977" i="1"/>
  <c r="O4782" i="1"/>
  <c r="O1294" i="1"/>
  <c r="O2590" i="1"/>
  <c r="O2036" i="1"/>
  <c r="O4039" i="1"/>
  <c r="O511" i="1"/>
  <c r="O1754" i="1"/>
  <c r="O2224" i="1"/>
  <c r="O4814" i="1"/>
  <c r="O2503" i="1"/>
  <c r="O3463" i="1"/>
  <c r="O2206" i="1"/>
  <c r="O4495" i="1"/>
  <c r="O4689" i="1"/>
  <c r="O2932" i="1"/>
  <c r="O4628" i="1"/>
  <c r="O3093" i="1"/>
  <c r="O657" i="1"/>
  <c r="O1427" i="1"/>
  <c r="O4575" i="1"/>
  <c r="O1119" i="1"/>
  <c r="O4349" i="1"/>
  <c r="O1584" i="1"/>
  <c r="O1076" i="1"/>
  <c r="O4544" i="1"/>
  <c r="O2861" i="1"/>
  <c r="O693" i="1"/>
  <c r="O3578" i="1"/>
  <c r="O3164" i="1"/>
  <c r="O2583" i="1"/>
  <c r="O2316" i="1"/>
  <c r="O2290" i="1"/>
  <c r="O1461" i="1"/>
  <c r="O1685" i="1"/>
  <c r="O2773" i="1"/>
  <c r="O1850" i="1"/>
  <c r="O1308" i="1"/>
  <c r="O3689" i="1"/>
  <c r="O2072" i="1"/>
  <c r="O1321" i="1"/>
  <c r="O3267" i="1"/>
  <c r="O4887" i="1"/>
  <c r="O3688" i="1"/>
  <c r="O1478" i="1"/>
  <c r="O4586" i="1"/>
  <c r="O3221" i="1"/>
  <c r="O3380" i="1"/>
  <c r="O1786" i="1"/>
  <c r="O2998" i="1"/>
  <c r="O83" i="1"/>
  <c r="O3669" i="1"/>
  <c r="O1490" i="1"/>
  <c r="O4350" i="1"/>
  <c r="O122" i="1"/>
  <c r="O2236" i="1"/>
  <c r="O4896" i="1"/>
  <c r="O2372" i="1"/>
  <c r="O2346" i="1"/>
  <c r="O2226" i="1"/>
  <c r="O4677" i="1"/>
  <c r="O3855" i="1"/>
  <c r="O113" i="1"/>
  <c r="O2964" i="1"/>
  <c r="O2088" i="1"/>
  <c r="O4090" i="1"/>
  <c r="O1745" i="1"/>
  <c r="O2891" i="1"/>
  <c r="O1809" i="1"/>
  <c r="O846" i="1"/>
  <c r="O1717" i="1"/>
  <c r="O704" i="1"/>
  <c r="O735" i="1"/>
  <c r="O1049" i="1"/>
  <c r="O3467" i="1"/>
  <c r="O1419" i="1"/>
  <c r="O277" i="1"/>
  <c r="O382" i="1"/>
  <c r="O2018" i="1"/>
  <c r="O4344" i="1"/>
  <c r="O4490" i="1"/>
  <c r="O4529" i="1"/>
  <c r="O3604" i="1"/>
  <c r="O4458" i="1"/>
  <c r="O347" i="1"/>
  <c r="O4867" i="1"/>
  <c r="O537" i="1"/>
  <c r="O3143" i="1"/>
  <c r="O2598" i="1"/>
  <c r="O573" i="1"/>
  <c r="O4552" i="1"/>
  <c r="O1696" i="1"/>
  <c r="O1806" i="1"/>
  <c r="O3374" i="1"/>
  <c r="O319" i="1"/>
  <c r="O759" i="1"/>
  <c r="O325" i="1"/>
  <c r="O3289" i="1"/>
  <c r="O834" i="1"/>
  <c r="O3223" i="1"/>
  <c r="O1197" i="1"/>
  <c r="O4084" i="1"/>
  <c r="O2913" i="1"/>
  <c r="O1395" i="1"/>
  <c r="O2464" i="1"/>
  <c r="O3703" i="1"/>
  <c r="O2963" i="1"/>
  <c r="O4989" i="1"/>
  <c r="O1122" i="1"/>
  <c r="O3276" i="1"/>
  <c r="O1089" i="1"/>
  <c r="O3205" i="1"/>
  <c r="O673" i="1"/>
  <c r="O3326" i="1"/>
  <c r="O1136" i="1"/>
  <c r="O3071" i="1"/>
  <c r="O2123" i="1"/>
  <c r="O2338" i="1"/>
  <c r="O818" i="1"/>
  <c r="O2374" i="1"/>
  <c r="O506" i="1"/>
  <c r="O848" i="1"/>
  <c r="O2152" i="1"/>
  <c r="O4674" i="1"/>
  <c r="O2662" i="1"/>
  <c r="O1124" i="1"/>
  <c r="O2732" i="1"/>
  <c r="O2912" i="1"/>
  <c r="O3026" i="1"/>
  <c r="O333" i="1"/>
  <c r="O3998" i="1"/>
  <c r="O4348" i="1"/>
  <c r="O4650" i="1"/>
  <c r="O3862" i="1"/>
  <c r="O2247" i="1"/>
  <c r="O540" i="1"/>
  <c r="O2909" i="1"/>
  <c r="O2172" i="1"/>
  <c r="O4064" i="1"/>
  <c r="O4318" i="1"/>
  <c r="O3774" i="1"/>
  <c r="O995" i="1"/>
  <c r="O3801" i="1"/>
  <c r="O4374" i="1"/>
  <c r="O3881" i="1"/>
  <c r="O4114" i="1"/>
  <c r="O4419" i="1"/>
  <c r="O4183" i="1"/>
  <c r="O4857" i="1"/>
  <c r="O3274" i="1"/>
  <c r="O2955" i="1"/>
  <c r="O4033" i="1"/>
  <c r="O4716" i="1"/>
  <c r="O1493" i="1"/>
  <c r="O1557" i="1"/>
  <c r="O2408" i="1"/>
  <c r="O4640" i="1"/>
  <c r="O590" i="1"/>
  <c r="O1236" i="1"/>
  <c r="O1525" i="1"/>
  <c r="O3820" i="1"/>
  <c r="O2118" i="1"/>
  <c r="O4145" i="1"/>
  <c r="O1195" i="1"/>
  <c r="O2811" i="1"/>
  <c r="O4181" i="1"/>
  <c r="O3418" i="1"/>
  <c r="O170" i="1"/>
  <c r="O2429" i="1"/>
  <c r="O303" i="1"/>
  <c r="O406" i="1"/>
  <c r="O2007" i="1"/>
  <c r="O4229" i="1"/>
  <c r="O4383" i="1"/>
  <c r="O3580" i="1"/>
  <c r="O3231" i="1"/>
  <c r="O4478" i="1"/>
  <c r="O799" i="1"/>
  <c r="O2663" i="1"/>
  <c r="O291" i="1"/>
  <c r="O2343" i="1"/>
  <c r="O1651" i="1"/>
  <c r="O3248" i="1"/>
  <c r="O3953" i="1"/>
  <c r="O4231" i="1"/>
  <c r="O218" i="1"/>
  <c r="O624" i="1"/>
  <c r="O676" i="1"/>
  <c r="O1292" i="1"/>
  <c r="O2518" i="1"/>
  <c r="O4198" i="1"/>
  <c r="O1268" i="1"/>
  <c r="O2585" i="1"/>
  <c r="O2012" i="1"/>
  <c r="O1150" i="1"/>
  <c r="O3309" i="1"/>
  <c r="O3609" i="1"/>
  <c r="O2312" i="1"/>
  <c r="O2657" i="1"/>
  <c r="O1919" i="1"/>
  <c r="O1835" i="1"/>
  <c r="O4941" i="1"/>
  <c r="O1565" i="1"/>
  <c r="O4652" i="1"/>
  <c r="O2717" i="1"/>
  <c r="O2307" i="1"/>
  <c r="O3084" i="1"/>
  <c r="O392" i="1"/>
  <c r="O4746" i="1"/>
  <c r="O4918" i="1"/>
  <c r="O958" i="1"/>
  <c r="O2759" i="1"/>
  <c r="O2879" i="1"/>
  <c r="O632" i="1"/>
  <c r="O1377" i="1"/>
  <c r="O984" i="1"/>
  <c r="O2994" i="1"/>
  <c r="O733" i="1"/>
  <c r="O1227" i="1"/>
  <c r="O4409" i="1"/>
  <c r="O717" i="1"/>
  <c r="O4118" i="1"/>
  <c r="O3312" i="1"/>
  <c r="O2232" i="1"/>
  <c r="O3787" i="1"/>
  <c r="O4734" i="1"/>
  <c r="O945" i="1"/>
  <c r="O2413" i="1"/>
  <c r="O2466" i="1"/>
  <c r="O2704" i="1"/>
  <c r="O925" i="1"/>
  <c r="O4508" i="1"/>
  <c r="O2837" i="1"/>
  <c r="O1639" i="1"/>
  <c r="O1149" i="1"/>
  <c r="O92" i="1"/>
  <c r="O4255" i="1"/>
  <c r="O1438" i="1"/>
  <c r="O1175" i="1"/>
  <c r="O4059" i="1"/>
  <c r="O4061" i="1"/>
  <c r="O767" i="1"/>
  <c r="O4569" i="1"/>
  <c r="O2575" i="1"/>
  <c r="O1039" i="1"/>
  <c r="O2074" i="1"/>
  <c r="O3716" i="1"/>
  <c r="O1189" i="1"/>
  <c r="O2355" i="1"/>
  <c r="O2498" i="1"/>
  <c r="O4160" i="1"/>
  <c r="O548" i="1"/>
  <c r="O1625" i="1"/>
  <c r="O4755" i="1"/>
  <c r="O2348" i="1"/>
  <c r="O4968" i="1"/>
  <c r="O3206" i="1"/>
  <c r="O4329" i="1"/>
  <c r="O1567" i="1"/>
  <c r="O4378" i="1"/>
  <c r="O2655" i="1"/>
  <c r="O341" i="1"/>
  <c r="O4444" i="1"/>
  <c r="O3028" i="1"/>
  <c r="O1526" i="1"/>
  <c r="O940" i="1"/>
  <c r="O825" i="1"/>
  <c r="O129" i="1"/>
  <c r="O3166" i="1"/>
  <c r="O2697" i="1"/>
  <c r="O2441" i="1"/>
  <c r="O3137" i="1"/>
  <c r="O712" i="1"/>
  <c r="O1728" i="1"/>
  <c r="O2500" i="1"/>
  <c r="O3923" i="1"/>
  <c r="O1382" i="1"/>
  <c r="O2183" i="1"/>
  <c r="O4202" i="1"/>
  <c r="O1827" i="1"/>
  <c r="O3008" i="1"/>
  <c r="O2863" i="1"/>
  <c r="O4580" i="1"/>
  <c r="O1744" i="1"/>
  <c r="O2354" i="1"/>
  <c r="O2474" i="1"/>
  <c r="O2604" i="1"/>
  <c r="O3224" i="1"/>
  <c r="O373" i="1"/>
  <c r="O4001" i="1"/>
  <c r="O4702" i="1"/>
  <c r="O4127" i="1"/>
  <c r="O2820" i="1"/>
  <c r="O989" i="1"/>
  <c r="O2992" i="1"/>
  <c r="O1272" i="1"/>
  <c r="O2222" i="1"/>
  <c r="O280" i="1"/>
  <c r="O1131" i="1"/>
  <c r="O1241" i="1"/>
  <c r="O4138" i="1"/>
  <c r="O2656" i="1"/>
  <c r="O3509" i="1"/>
  <c r="O101" i="1"/>
  <c r="O637" i="1"/>
  <c r="O4482" i="1"/>
  <c r="O3929" i="1"/>
  <c r="O2111" i="1"/>
  <c r="O4843" i="1"/>
  <c r="O2870" i="1"/>
  <c r="O498" i="1"/>
  <c r="O4778" i="1"/>
  <c r="O3005" i="1"/>
  <c r="O228" i="1"/>
  <c r="O629" i="1"/>
  <c r="O3135" i="1"/>
  <c r="O591" i="1"/>
  <c r="O1313" i="1"/>
  <c r="O4761" i="1"/>
  <c r="O993" i="1"/>
  <c r="O3225" i="1"/>
  <c r="O4485" i="1"/>
  <c r="O278" i="1"/>
  <c r="O1680" i="1"/>
  <c r="O2940" i="1"/>
  <c r="O1233" i="1"/>
  <c r="O910" i="1"/>
  <c r="O2723" i="1"/>
  <c r="O3856" i="1"/>
  <c r="O3697" i="1"/>
  <c r="O1638" i="1"/>
  <c r="O1590" i="1"/>
  <c r="O1955" i="1"/>
  <c r="O1186" i="1"/>
  <c r="O465" i="1"/>
  <c r="O3832" i="1"/>
  <c r="O3725" i="1"/>
  <c r="O1770" i="1"/>
  <c r="O968" i="1"/>
  <c r="O2404" i="1"/>
  <c r="O941" i="1"/>
  <c r="O1343" i="1"/>
  <c r="O4071" i="1"/>
  <c r="O4171" i="1"/>
  <c r="O3045" i="1"/>
  <c r="O2071" i="1"/>
  <c r="O3522" i="1"/>
  <c r="O2377" i="1"/>
  <c r="O1145" i="1"/>
  <c r="O2928" i="1"/>
  <c r="O2789" i="1"/>
  <c r="O4953" i="1"/>
  <c r="O2995" i="1"/>
  <c r="O2432" i="1"/>
  <c r="O2473" i="1"/>
  <c r="O3858" i="1"/>
  <c r="O3056" i="1"/>
  <c r="O3539" i="1"/>
  <c r="O4047" i="1"/>
  <c r="O3749" i="1"/>
  <c r="O1337" i="1"/>
  <c r="O1658" i="1"/>
  <c r="O572" i="1"/>
  <c r="O4996" i="1"/>
  <c r="O1081" i="1"/>
  <c r="O2405" i="1"/>
  <c r="O1681" i="1"/>
  <c r="O3813" i="1"/>
  <c r="O4144" i="1"/>
  <c r="O2011" i="1"/>
  <c r="O1965" i="1"/>
  <c r="O2576" i="1"/>
  <c r="O2812" i="1"/>
  <c r="O2062" i="1"/>
  <c r="O1117" i="1"/>
  <c r="O4803" i="1"/>
  <c r="O2915" i="1"/>
  <c r="O4302" i="1"/>
  <c r="O730" i="1"/>
  <c r="O1739" i="1"/>
  <c r="O3754" i="1"/>
  <c r="O1781" i="1"/>
  <c r="O3420" i="1"/>
  <c r="O4612" i="1"/>
  <c r="O4538" i="1"/>
  <c r="O167" i="1"/>
  <c r="O178" i="1"/>
  <c r="O3402" i="1"/>
  <c r="O4625" i="1"/>
  <c r="O2522" i="1"/>
  <c r="O4892" i="1"/>
  <c r="O2069" i="1"/>
  <c r="O2978" i="1"/>
  <c r="O783" i="1"/>
  <c r="O1409" i="1"/>
  <c r="O3125" i="1"/>
  <c r="O2322" i="1"/>
  <c r="O865" i="1"/>
  <c r="O4269" i="1"/>
  <c r="O3803" i="1"/>
  <c r="O4774" i="1"/>
  <c r="O870" i="1"/>
  <c r="O4920" i="1"/>
  <c r="O2836" i="1"/>
  <c r="O1889" i="1"/>
  <c r="O2254" i="1"/>
  <c r="O588" i="1"/>
  <c r="O1911" i="1"/>
  <c r="O3510" i="1"/>
  <c r="O3657" i="1"/>
  <c r="O3124" i="1"/>
  <c r="O553" i="1"/>
  <c r="O4711" i="1"/>
  <c r="O788" i="1"/>
  <c r="O2147" i="1"/>
  <c r="O1172" i="1"/>
  <c r="O924" i="1"/>
  <c r="O327" i="1"/>
  <c r="O3690" i="1"/>
  <c r="O1619" i="1"/>
  <c r="O4549" i="1"/>
  <c r="O3095" i="1"/>
  <c r="O4585" i="1"/>
  <c r="O3515" i="1"/>
  <c r="O1944" i="1"/>
  <c r="O956" i="1"/>
  <c r="O3955" i="1"/>
  <c r="O641" i="1"/>
  <c r="O1037" i="1"/>
  <c r="O2765" i="1"/>
  <c r="O3786" i="1"/>
  <c r="O2770" i="1"/>
  <c r="O2989" i="1"/>
  <c r="O2420" i="1"/>
  <c r="O1201" i="1"/>
  <c r="O1278" i="1"/>
  <c r="O3424" i="1"/>
  <c r="O4161" i="1"/>
  <c r="O210" i="1"/>
  <c r="O951" i="1"/>
  <c r="O2675" i="1"/>
  <c r="O1093" i="1"/>
  <c r="O3789" i="1"/>
  <c r="O1906" i="1"/>
  <c r="O3217" i="1"/>
  <c r="O4320" i="1"/>
  <c r="O1319" i="1"/>
  <c r="O757" i="1"/>
  <c r="O2774" i="1"/>
  <c r="O2048" i="1"/>
  <c r="O617" i="1"/>
  <c r="O2706" i="1"/>
  <c r="O1810" i="1"/>
  <c r="O4437" i="1"/>
  <c r="O1516" i="1"/>
  <c r="O4873" i="1"/>
  <c r="O1570" i="1"/>
  <c r="O1402" i="1"/>
  <c r="O264" i="1"/>
  <c r="O521" i="1"/>
  <c r="O4866" i="1"/>
  <c r="O480" i="1"/>
  <c r="O3132" i="1"/>
  <c r="O4860" i="1"/>
  <c r="O4916" i="1"/>
  <c r="O727" i="1"/>
  <c r="O1156" i="1"/>
  <c r="O678" i="1"/>
  <c r="O397" i="1"/>
  <c r="O3145" i="1"/>
  <c r="O1084" i="1"/>
  <c r="O3521" i="1"/>
  <c r="O3712" i="1"/>
  <c r="O2213" i="1"/>
  <c r="O1912" i="1"/>
  <c r="O4079" i="1"/>
  <c r="O2398" i="1"/>
  <c r="O104" i="1"/>
  <c r="O1914" i="1"/>
  <c r="O3341" i="1"/>
  <c r="O777" i="1"/>
  <c r="O4026" i="1"/>
  <c r="O535" i="1"/>
  <c r="O2569" i="1"/>
  <c r="O305" i="1"/>
  <c r="O389" i="1"/>
  <c r="O2289" i="1"/>
  <c r="O4634" i="1"/>
  <c r="O1165" i="1"/>
  <c r="O36" i="1"/>
  <c r="O3519" i="1"/>
  <c r="O2758" i="1"/>
  <c r="O891" i="1"/>
  <c r="O4990" i="1"/>
  <c r="O3513" i="1"/>
  <c r="O3560" i="1"/>
  <c r="O322" i="1"/>
  <c r="O484" i="1"/>
  <c r="O140" i="1"/>
  <c r="O719" i="1"/>
  <c r="O2083" i="1"/>
  <c r="O1950" i="1"/>
  <c r="O4607" i="1"/>
  <c r="O916" i="1"/>
  <c r="O4188" i="1"/>
  <c r="O708" i="1"/>
  <c r="O3432" i="1"/>
  <c r="O2969" i="1"/>
  <c r="O2475" i="1"/>
  <c r="O2042" i="1"/>
  <c r="O839" i="1"/>
  <c r="O4875" i="1"/>
  <c r="O1113" i="1"/>
  <c r="O3044" i="1"/>
  <c r="O2801" i="1"/>
  <c r="O1328" i="1"/>
  <c r="O3771" i="1"/>
  <c r="O4449" i="1"/>
  <c r="O1875" i="1"/>
  <c r="O1795" i="1"/>
  <c r="O1883" i="1"/>
  <c r="O4279" i="1"/>
  <c r="O2270" i="1"/>
  <c r="O1383" i="1"/>
  <c r="O4662" i="1"/>
  <c r="O3105" i="1"/>
  <c r="O1901" i="1"/>
  <c r="O2356" i="1"/>
  <c r="O3863" i="1"/>
  <c r="O2805" i="1"/>
  <c r="O90" i="1"/>
  <c r="O4289" i="1"/>
  <c r="O3860" i="1"/>
  <c r="O952" i="1"/>
  <c r="O648" i="1"/>
  <c r="O1380" i="1"/>
  <c r="O3106" i="1"/>
  <c r="O3917" i="1"/>
  <c r="O4780" i="1"/>
  <c r="O1834" i="1"/>
  <c r="O1501" i="1"/>
  <c r="O1481" i="1"/>
  <c r="O619" i="1"/>
  <c r="O219" i="1"/>
  <c r="O2235" i="1"/>
  <c r="O1216" i="1"/>
  <c r="O353" i="1"/>
  <c r="O29" i="1"/>
  <c r="O2538" i="1"/>
  <c r="O1134" i="1"/>
  <c r="O4436" i="1"/>
  <c r="O1601" i="1"/>
  <c r="O3678" i="1"/>
  <c r="O3541" i="1"/>
  <c r="O296" i="1"/>
  <c r="O622" i="1"/>
  <c r="O2828" i="1"/>
  <c r="O2285" i="1"/>
  <c r="O797" i="1"/>
  <c r="O1480" i="1"/>
  <c r="O2606" i="1"/>
  <c r="O4414" i="1"/>
  <c r="O2241" i="1"/>
  <c r="O1672" i="1"/>
  <c r="O3474" i="1"/>
  <c r="O2767" i="1"/>
  <c r="O1954" i="1"/>
  <c r="O328" i="1"/>
  <c r="O677" i="1"/>
  <c r="O4801" i="1"/>
  <c r="O3322" i="1"/>
  <c r="O88" i="1"/>
  <c r="O2699" i="1"/>
  <c r="O2903" i="1"/>
  <c r="O3579" i="1"/>
  <c r="O4421" i="1"/>
  <c r="O1538" i="1"/>
  <c r="O4088" i="1"/>
  <c r="O365" i="1"/>
  <c r="O2933" i="1"/>
  <c r="O3296" i="1"/>
  <c r="O4237" i="1"/>
  <c r="O2170" i="1"/>
  <c r="O1978" i="1"/>
  <c r="O2109" i="1"/>
  <c r="O1182" i="1"/>
  <c r="O2015" i="1"/>
  <c r="O1587" i="1"/>
  <c r="O442" i="1"/>
  <c r="O725" i="1"/>
  <c r="O4094" i="1"/>
  <c r="O1881" i="1"/>
  <c r="O2636" i="1"/>
  <c r="O2496" i="1"/>
  <c r="O2829" i="1"/>
  <c r="O4205" i="1"/>
  <c r="O726" i="1"/>
  <c r="O4335" i="1"/>
  <c r="O48" i="1"/>
  <c r="O1366" i="1"/>
  <c r="O716" i="1"/>
  <c r="O260" i="1"/>
  <c r="O4519" i="1"/>
  <c r="O1069" i="1"/>
  <c r="O1001" i="1"/>
  <c r="O4189" i="1"/>
  <c r="O3883" i="1"/>
  <c r="O1702" i="1"/>
  <c r="O3043" i="1"/>
  <c r="O3486" i="1"/>
  <c r="O592" i="1"/>
  <c r="O4286" i="1"/>
  <c r="O4475" i="1"/>
  <c r="O3610" i="1"/>
  <c r="O2839" i="1"/>
  <c r="O4211" i="1"/>
  <c r="O2341" i="1"/>
  <c r="O4153" i="1"/>
  <c r="O1230" i="1"/>
  <c r="O804" i="1"/>
  <c r="O3852" i="1"/>
  <c r="O3944" i="1"/>
  <c r="O2215" i="1"/>
  <c r="O3696" i="1"/>
  <c r="O4210" i="1"/>
  <c r="O3851" i="1"/>
  <c r="O4140" i="1"/>
  <c r="O4557" i="1"/>
  <c r="O3979" i="1"/>
  <c r="O1890" i="1"/>
  <c r="O3889" i="1"/>
  <c r="O4555" i="1"/>
  <c r="O284" i="1"/>
  <c r="O1475" i="1"/>
  <c r="O138" i="1"/>
  <c r="O3538" i="1"/>
  <c r="O114" i="1"/>
  <c r="O4185" i="1"/>
  <c r="O4387" i="1"/>
  <c r="O1225" i="1"/>
  <c r="O2970" i="1"/>
  <c r="O4751" i="1"/>
  <c r="O4532" i="1"/>
  <c r="O936" i="1"/>
  <c r="O3920" i="1"/>
  <c r="O1804" i="1"/>
  <c r="O2041" i="1"/>
  <c r="O3950" i="1"/>
  <c r="O3382" i="1"/>
  <c r="O223" i="1"/>
  <c r="O562" i="1"/>
  <c r="O1370" i="1"/>
  <c r="O431" i="1"/>
  <c r="O4224" i="1"/>
  <c r="O4568" i="1"/>
  <c r="O4035" i="1"/>
  <c r="O4707" i="1"/>
  <c r="O1562" i="1"/>
  <c r="O3614" i="1"/>
  <c r="O4241" i="1"/>
  <c r="O3222" i="1"/>
  <c r="O4067" i="1"/>
  <c r="O4619" i="1"/>
  <c r="O2449" i="1"/>
  <c r="O26" i="1"/>
  <c r="O3810" i="1"/>
  <c r="O1953" i="1"/>
  <c r="O4617" i="1"/>
  <c r="O1055" i="1"/>
  <c r="O3246" i="1"/>
  <c r="O3426" i="1"/>
  <c r="O4030" i="1"/>
  <c r="O1017" i="1"/>
  <c r="O3048" i="1"/>
  <c r="O4577" i="1"/>
  <c r="O2986" i="1"/>
  <c r="O2352" i="1"/>
  <c r="O4322" i="1"/>
  <c r="O1563" i="1"/>
  <c r="O3360" i="1"/>
  <c r="O2588" i="1"/>
  <c r="O1645" i="1"/>
  <c r="O1196" i="1"/>
  <c r="O1237" i="1"/>
  <c r="O1489" i="1"/>
  <c r="O2676" i="1"/>
  <c r="O3726" i="1"/>
  <c r="O1515" i="1"/>
  <c r="O3298" i="1"/>
  <c r="O343" i="1"/>
  <c r="O2718" i="1"/>
  <c r="O3331" i="1"/>
  <c r="O551" i="1"/>
  <c r="O404" i="1"/>
  <c r="O2831" i="1"/>
  <c r="O1655" i="1"/>
  <c r="O4951" i="1"/>
  <c r="O2872" i="1"/>
  <c r="O4872" i="1"/>
  <c r="O2669" i="1"/>
  <c r="O4559" i="1"/>
  <c r="O715" i="1"/>
  <c r="O4691" i="1"/>
  <c r="O18" i="1"/>
  <c r="O445" i="1"/>
  <c r="O4263" i="1"/>
  <c r="O1192" i="1"/>
  <c r="O4594" i="1"/>
  <c r="O386" i="1"/>
  <c r="O1085" i="1"/>
  <c r="O3235" i="1"/>
  <c r="O1342" i="1"/>
  <c r="O2365" i="1"/>
  <c r="O3067" i="1"/>
  <c r="O1009" i="1"/>
  <c r="O98" i="1"/>
  <c r="O4193" i="1"/>
  <c r="O2242" i="1"/>
  <c r="O1989" i="1"/>
  <c r="O2997" i="1"/>
  <c r="O4874" i="1"/>
  <c r="O3664" i="1"/>
  <c r="O1921" i="1"/>
  <c r="O27" i="1"/>
  <c r="O4389" i="1"/>
  <c r="O2219" i="1"/>
  <c r="O1038" i="1"/>
  <c r="O2063" i="1"/>
  <c r="O1559" i="1"/>
  <c r="O4428" i="1"/>
  <c r="O205" i="1"/>
  <c r="O4217" i="1"/>
  <c r="O2278" i="1"/>
  <c r="O1927" i="1"/>
  <c r="O1973" i="1"/>
  <c r="O3229" i="1"/>
  <c r="O4984" i="1"/>
  <c r="O1249" i="1"/>
  <c r="O1514" i="1"/>
  <c r="O4914" i="1"/>
  <c r="O1283" i="1"/>
  <c r="O3413" i="1"/>
  <c r="O428" i="1"/>
  <c r="O2175" i="1"/>
  <c r="O2910" i="1"/>
  <c r="O78" i="1"/>
  <c r="O1340" i="1"/>
  <c r="O1333" i="1"/>
  <c r="O4845" i="1"/>
  <c r="O3216" i="1"/>
  <c r="O4622" i="1"/>
  <c r="O3710" i="1"/>
  <c r="O1865" i="1"/>
  <c r="O2775" i="1"/>
  <c r="O2244" i="1"/>
  <c r="O116" i="1"/>
  <c r="O1851" i="1"/>
  <c r="O1309" i="1"/>
  <c r="O4169" i="1"/>
  <c r="O3337" i="1"/>
  <c r="O3370" i="1"/>
  <c r="O634" i="1"/>
  <c r="O3949" i="1"/>
  <c r="O1242" i="1"/>
  <c r="O3042" i="1"/>
  <c r="O2859" i="1"/>
  <c r="O1566" i="1"/>
  <c r="O1413" i="1"/>
  <c r="O4965" i="1"/>
  <c r="O1074" i="1"/>
  <c r="O3130" i="1"/>
  <c r="O1867" i="1"/>
  <c r="O457" i="1"/>
  <c r="O4497" i="1"/>
  <c r="O292" i="1"/>
  <c r="O3416" i="1"/>
  <c r="O2284" i="1"/>
  <c r="O3385" i="1"/>
  <c r="O10" i="1"/>
  <c r="O3083" i="1"/>
  <c r="O1968" i="1"/>
  <c r="O2618" i="1"/>
  <c r="O3176" i="1"/>
  <c r="O889" i="1"/>
  <c r="O2519" i="1"/>
  <c r="O2040" i="1"/>
  <c r="O929" i="1"/>
  <c r="O949" i="1"/>
  <c r="O2301" i="1"/>
  <c r="O4380" i="1"/>
  <c r="O4879" i="1"/>
  <c r="O1200" i="1"/>
  <c r="O1963" i="1"/>
  <c r="O1005" i="1"/>
  <c r="O4762" i="1"/>
  <c r="O4004" i="1"/>
  <c r="O4422" i="1"/>
  <c r="O3182" i="1"/>
  <c r="O2231" i="1"/>
  <c r="O1086" i="1"/>
  <c r="O909" i="1"/>
  <c r="O3306" i="1"/>
  <c r="O3684" i="1"/>
  <c r="O4804" i="1"/>
  <c r="O4128" i="1"/>
  <c r="O2977" i="1"/>
  <c r="O4501" i="1"/>
  <c r="O4583" i="1"/>
  <c r="O3988" i="1"/>
  <c r="O4182" i="1"/>
  <c r="O2439" i="1"/>
  <c r="O3435" i="1"/>
  <c r="O4197" i="1"/>
  <c r="O3503" i="1"/>
  <c r="O3107" i="1"/>
  <c r="O4403" i="1"/>
  <c r="O2458" i="1"/>
  <c r="O3633" i="1"/>
  <c r="O299" i="1"/>
  <c r="O2045" i="1"/>
  <c r="O3747" i="1"/>
  <c r="O4749" i="1"/>
  <c r="O1050" i="1"/>
  <c r="O245" i="1"/>
  <c r="O182" i="1"/>
  <c r="O1844" i="1"/>
  <c r="O4815" i="1"/>
  <c r="O2530" i="1"/>
  <c r="O3499" i="1"/>
  <c r="O4681" i="1"/>
  <c r="O3437" i="1"/>
  <c r="O2266" i="1"/>
  <c r="O4032" i="1"/>
  <c r="O531" i="1"/>
  <c r="O4392" i="1"/>
  <c r="O4050" i="1"/>
  <c r="O1167" i="1"/>
  <c r="O1267" i="1"/>
  <c r="O4024" i="1"/>
  <c r="O2453" i="1"/>
  <c r="O4294" i="1"/>
  <c r="O1503" i="1"/>
  <c r="O4162" i="1"/>
  <c r="O1431" i="1"/>
  <c r="O4426" i="1"/>
  <c r="O234" i="1"/>
  <c r="O1420" i="1"/>
  <c r="O4824" i="1"/>
  <c r="O3185" i="1"/>
  <c r="O773" i="1"/>
  <c r="O1905" i="1"/>
  <c r="O4994" i="1"/>
  <c r="O339" i="1"/>
  <c r="O1097" i="1"/>
  <c r="O128" i="1"/>
  <c r="O4385" i="1"/>
  <c r="O467" i="1"/>
  <c r="O4528" i="1"/>
  <c r="O3465" i="1"/>
  <c r="O95" i="1"/>
  <c r="O4831" i="1"/>
  <c r="O776" i="1"/>
  <c r="O4720" i="1"/>
  <c r="O2460" i="1"/>
  <c r="O3252" i="1"/>
  <c r="O1870" i="1"/>
  <c r="O636" i="1"/>
  <c r="O4768" i="1"/>
  <c r="O3167" i="1"/>
  <c r="O4521" i="1"/>
  <c r="O3919" i="1"/>
  <c r="O4420" i="1"/>
  <c r="O973" i="1"/>
  <c r="O2110" i="1"/>
  <c r="O3256" i="1"/>
  <c r="O2075" i="1"/>
  <c r="O2459" i="1"/>
  <c r="O1045" i="1"/>
  <c r="O4651" i="1"/>
  <c r="O3628" i="1"/>
  <c r="O1245" i="1"/>
  <c r="O3257" i="1"/>
  <c r="O3299" i="1"/>
  <c r="O3313" i="1"/>
  <c r="O1554" i="1"/>
  <c r="O4399" i="1"/>
  <c r="O2112" i="1"/>
  <c r="O3959" i="1"/>
  <c r="O4201" i="1"/>
  <c r="O4883" i="1"/>
  <c r="O4943" i="1"/>
  <c r="O2440" i="1"/>
  <c r="O3249" i="1"/>
  <c r="O2711" i="1"/>
  <c r="O3393" i="1"/>
  <c r="O2678" i="1"/>
  <c r="O3830" i="1"/>
  <c r="O3332" i="1"/>
  <c r="O2190" i="1"/>
  <c r="O1707" i="1"/>
  <c r="O2342" i="1"/>
  <c r="O2603" i="1"/>
  <c r="O243" i="1"/>
  <c r="O1859" i="1"/>
  <c r="O2344" i="1"/>
  <c r="O3344" i="1"/>
  <c r="O2900" i="1"/>
  <c r="O2517" i="1"/>
  <c r="O3598" i="1"/>
  <c r="O610" i="1"/>
  <c r="O4117" i="1"/>
  <c r="O4600" i="1"/>
  <c r="O4070" i="1"/>
  <c r="O4375" i="1"/>
  <c r="O4095" i="1"/>
  <c r="O1137" i="1"/>
  <c r="O833" i="1"/>
  <c r="O546" i="1"/>
  <c r="O3033" i="1"/>
  <c r="O1985" i="1"/>
  <c r="O1100" i="1"/>
  <c r="O3373" i="1"/>
  <c r="O4642" i="1"/>
  <c r="O410" i="1"/>
  <c r="O1485" i="1"/>
  <c r="O3931" i="1"/>
  <c r="O293" i="1"/>
  <c r="O950" i="1"/>
  <c r="O1553" i="1"/>
  <c r="O4809" i="1"/>
  <c r="O4912" i="1"/>
  <c r="O4997" i="1"/>
  <c r="O4254" i="1"/>
  <c r="O981" i="1"/>
  <c r="O1848" i="1"/>
  <c r="O3695" i="1"/>
  <c r="O4363" i="1"/>
  <c r="O2677" i="1"/>
  <c r="O4977" i="1"/>
  <c r="O430" i="1"/>
  <c r="O1837" i="1"/>
  <c r="O3954" i="1"/>
  <c r="O3727" i="1"/>
  <c r="O4699" i="1"/>
  <c r="O2875" i="1"/>
  <c r="O1703" i="1"/>
  <c r="O2535" i="1"/>
  <c r="O361" i="1"/>
  <c r="O3993" i="1"/>
  <c r="O2800" i="1"/>
  <c r="O1821" i="1"/>
  <c r="O3295" i="1"/>
  <c r="O3090" i="1"/>
  <c r="O207" i="1"/>
  <c r="O1070" i="1"/>
  <c r="O4303" i="1"/>
  <c r="O3738" i="1"/>
  <c r="O688" i="1"/>
  <c r="O4888" i="1"/>
  <c r="O3662" i="1"/>
  <c r="O2098" i="1"/>
  <c r="O195" i="1"/>
  <c r="O3466" i="1"/>
  <c r="O1492" i="1"/>
  <c r="O3053" i="1"/>
  <c r="O314" i="1"/>
  <c r="O3721" i="1"/>
  <c r="O3951" i="1"/>
  <c r="O1519" i="1"/>
  <c r="O561" i="1"/>
  <c r="O19" i="1"/>
  <c r="O2993" i="1"/>
  <c r="O1334" i="1"/>
  <c r="O1743" i="1"/>
  <c r="O4194" i="1"/>
  <c r="O4805" i="1"/>
  <c r="O880" i="1"/>
  <c r="O4970" i="1"/>
  <c r="O3994" i="1"/>
  <c r="O4573" i="1"/>
  <c r="O838" i="1"/>
  <c r="O3126" i="1"/>
  <c r="O1273" i="1"/>
  <c r="O3175" i="1"/>
  <c r="O4101" i="1"/>
  <c r="O2084" i="1"/>
  <c r="O1549" i="1"/>
  <c r="O4316" i="1"/>
  <c r="O1722" i="1"/>
  <c r="O3169" i="1"/>
  <c r="O64" i="1"/>
  <c r="O285" i="1"/>
  <c r="O1181" i="1"/>
  <c r="O4613" i="1"/>
  <c r="O3212" i="1"/>
  <c r="O1103" i="1"/>
  <c r="O550" i="1"/>
  <c r="O2200" i="1"/>
  <c r="O3477" i="1"/>
  <c r="O3061" i="1"/>
  <c r="O4930" i="1"/>
  <c r="O2329" i="1"/>
  <c r="O4346" i="1"/>
  <c r="O2646" i="1"/>
  <c r="O2139" i="1"/>
  <c r="O3103" i="1"/>
  <c r="O1161" i="1"/>
  <c r="O3211" i="1"/>
  <c r="O1148" i="1"/>
  <c r="O1676" i="1"/>
  <c r="O2058" i="1"/>
  <c r="O3872" i="1"/>
  <c r="N3219" i="1"/>
  <c r="AJ3219" i="1" s="1"/>
  <c r="N4308" i="1"/>
  <c r="AJ4308" i="1" s="1"/>
  <c r="N2898" i="1"/>
  <c r="AJ2898" i="1" s="1"/>
  <c r="N2929" i="1"/>
  <c r="AJ2929" i="1" s="1"/>
  <c r="N3602" i="1"/>
  <c r="AJ3602" i="1" s="1"/>
  <c r="N3895" i="1"/>
  <c r="AJ3895" i="1" s="1"/>
  <c r="N3693" i="1"/>
  <c r="AJ3693" i="1" s="1"/>
  <c r="N2824" i="1"/>
  <c r="AJ2824" i="1" s="1"/>
  <c r="N2280" i="1"/>
  <c r="AJ2280" i="1" s="1"/>
  <c r="N2317" i="1"/>
  <c r="AJ2317" i="1" s="1"/>
  <c r="N3396" i="1"/>
  <c r="AJ3396" i="1" s="1"/>
  <c r="N4406" i="1"/>
  <c r="AJ4406" i="1" s="1"/>
  <c r="N2554" i="1"/>
  <c r="AJ2554" i="1" s="1"/>
  <c r="N1179" i="1"/>
  <c r="AJ1179" i="1" s="1"/>
  <c r="N4267" i="1"/>
  <c r="AJ4267" i="1" s="1"/>
  <c r="N1811" i="1"/>
  <c r="AJ1811" i="1" s="1"/>
  <c r="N692" i="1"/>
  <c r="AJ692" i="1" s="1"/>
  <c r="N3571" i="1"/>
  <c r="AJ3571" i="1" s="1"/>
  <c r="N43" i="1"/>
  <c r="AJ43" i="1" s="1"/>
  <c r="N1980" i="1"/>
  <c r="AJ1980" i="1" s="1"/>
  <c r="N4175" i="1"/>
  <c r="AJ4175" i="1" s="1"/>
  <c r="N189" i="1"/>
  <c r="AJ189" i="1" s="1"/>
  <c r="N3958" i="1"/>
  <c r="AJ3958" i="1" s="1"/>
  <c r="N320" i="1"/>
  <c r="AJ320" i="1" s="1"/>
  <c r="N4832" i="1"/>
  <c r="AJ4832" i="1" s="1"/>
  <c r="N751" i="1"/>
  <c r="AJ751" i="1" s="1"/>
  <c r="N3406" i="1"/>
  <c r="AJ3406" i="1" s="1"/>
  <c r="N4147" i="1"/>
  <c r="AJ4147" i="1" s="1"/>
  <c r="N4319" i="1"/>
  <c r="AJ4319" i="1" s="1"/>
  <c r="N3100" i="1"/>
  <c r="AJ3100" i="1" s="1"/>
  <c r="N452" i="1"/>
  <c r="AJ452" i="1" s="1"/>
  <c r="N3350" i="1"/>
  <c r="AJ3350" i="1" s="1"/>
  <c r="N4657" i="1"/>
  <c r="AJ4657" i="1" s="1"/>
  <c r="N2960" i="1"/>
  <c r="AJ2960" i="1" s="1"/>
  <c r="N2292" i="1"/>
  <c r="AJ2292" i="1" s="1"/>
  <c r="N202" i="1"/>
  <c r="AJ202" i="1" s="1"/>
  <c r="N3891" i="1"/>
  <c r="AJ3891" i="1" s="1"/>
  <c r="N4345" i="1"/>
  <c r="AJ4345" i="1" s="1"/>
  <c r="N2810" i="1"/>
  <c r="AJ2810" i="1" s="1"/>
  <c r="N4256" i="1"/>
  <c r="AJ4256" i="1" s="1"/>
  <c r="N4068" i="1"/>
  <c r="AJ4068" i="1" s="1"/>
  <c r="N197" i="1"/>
  <c r="AJ197" i="1" s="1"/>
  <c r="N869" i="1"/>
  <c r="AJ869" i="1" s="1"/>
  <c r="N4111" i="1"/>
  <c r="AJ4111" i="1" s="1"/>
  <c r="N2340" i="1"/>
  <c r="AJ2340" i="1" s="1"/>
  <c r="N401" i="1"/>
  <c r="AJ401" i="1" s="1"/>
  <c r="N483" i="1"/>
  <c r="AJ483" i="1" s="1"/>
  <c r="N405" i="1"/>
  <c r="AJ405" i="1" s="1"/>
  <c r="N1042" i="1"/>
  <c r="AJ1042" i="1" s="1"/>
  <c r="N3764" i="1"/>
  <c r="AJ3764" i="1" s="1"/>
  <c r="N1407" i="1"/>
  <c r="AJ1407" i="1" s="1"/>
  <c r="N3840" i="1"/>
  <c r="AJ3840" i="1" s="1"/>
  <c r="N254" i="1"/>
  <c r="AJ254" i="1" s="1"/>
  <c r="N1666" i="1"/>
  <c r="AJ1666" i="1" s="1"/>
  <c r="N3886" i="1"/>
  <c r="AJ3886" i="1" s="1"/>
  <c r="N650" i="1"/>
  <c r="AJ650" i="1" s="1"/>
  <c r="N2008" i="1"/>
  <c r="AJ2008" i="1" s="1"/>
  <c r="N1868" i="1"/>
  <c r="AJ1868" i="1" s="1"/>
  <c r="N2425" i="1"/>
  <c r="AJ2425" i="1" s="1"/>
  <c r="N4957" i="1"/>
  <c r="AJ4957" i="1" s="1"/>
  <c r="N2002" i="1"/>
  <c r="AJ2002" i="1" s="1"/>
  <c r="N1880" i="1"/>
  <c r="AJ1880" i="1" s="1"/>
  <c r="N4248" i="1"/>
  <c r="AJ4248" i="1" s="1"/>
  <c r="N3279" i="1"/>
  <c r="AJ3279" i="1" s="1"/>
  <c r="N570" i="1"/>
  <c r="AJ570" i="1" s="1"/>
  <c r="N126" i="1"/>
  <c r="AJ126" i="1" s="1"/>
  <c r="N647" i="1"/>
  <c r="AJ647" i="1" s="1"/>
  <c r="N566" i="1"/>
  <c r="AJ566" i="1" s="1"/>
  <c r="N1746" i="1"/>
  <c r="AJ1746" i="1" s="1"/>
  <c r="N741" i="1"/>
  <c r="AJ741" i="1" s="1"/>
  <c r="N2854" i="1"/>
  <c r="AJ2854" i="1" s="1"/>
  <c r="N1384" i="1"/>
  <c r="AJ1384" i="1" s="1"/>
  <c r="N512" i="1"/>
  <c r="AJ512" i="1" s="1"/>
  <c r="N2060" i="1"/>
  <c r="AJ2060" i="1" s="1"/>
  <c r="N707" i="1"/>
  <c r="AJ707" i="1" s="1"/>
  <c r="N2887" i="1"/>
  <c r="AJ2887" i="1" s="1"/>
  <c r="N685" i="1"/>
  <c r="AJ685" i="1" s="1"/>
  <c r="N2073" i="1"/>
  <c r="AJ2073" i="1" s="1"/>
  <c r="N250" i="1"/>
  <c r="AJ250" i="1" s="1"/>
  <c r="N499" i="1"/>
  <c r="AJ499" i="1" s="1"/>
  <c r="N2207" i="1"/>
  <c r="AJ2207" i="1" s="1"/>
  <c r="N4736" i="1"/>
  <c r="AJ4736" i="1" s="1"/>
  <c r="N1945" i="1"/>
  <c r="AJ1945" i="1" s="1"/>
  <c r="N390" i="1"/>
  <c r="AJ390" i="1" s="1"/>
  <c r="N3974" i="1"/>
  <c r="AJ3974" i="1" s="1"/>
  <c r="N255" i="1"/>
  <c r="AJ255" i="1" s="1"/>
  <c r="N2424" i="1"/>
  <c r="AJ2424" i="1" s="1"/>
  <c r="N1675" i="1"/>
  <c r="AJ1675" i="1" s="1"/>
  <c r="N4219" i="1"/>
  <c r="AJ4219" i="1" s="1"/>
  <c r="N176" i="1"/>
  <c r="AJ176" i="1" s="1"/>
  <c r="N4149" i="1"/>
  <c r="AJ4149" i="1" s="1"/>
  <c r="N208" i="1"/>
  <c r="AJ208" i="1" s="1"/>
  <c r="N1509" i="1"/>
  <c r="AJ1509" i="1" s="1"/>
  <c r="N2713" i="1"/>
  <c r="AJ2713" i="1" s="1"/>
  <c r="N383" i="1"/>
  <c r="AJ383" i="1" s="1"/>
  <c r="N706" i="1"/>
  <c r="AJ706" i="1" s="1"/>
  <c r="N2486" i="1"/>
  <c r="AJ2486" i="1" s="1"/>
  <c r="N1766" i="1"/>
  <c r="AJ1766" i="1" s="1"/>
  <c r="N1126" i="1"/>
  <c r="AJ1126" i="1" s="1"/>
  <c r="N1884" i="1"/>
  <c r="AJ1884" i="1" s="1"/>
  <c r="N4051" i="1"/>
  <c r="AJ4051" i="1" s="1"/>
  <c r="N2283" i="1"/>
  <c r="AJ2283" i="1" s="1"/>
  <c r="N1903" i="1"/>
  <c r="AJ1903" i="1" s="1"/>
  <c r="N684" i="1"/>
  <c r="AJ684" i="1" s="1"/>
  <c r="N2361" i="1"/>
  <c r="AJ2361" i="1" s="1"/>
  <c r="N1995" i="1"/>
  <c r="AJ1995" i="1" s="1"/>
  <c r="N1116" i="1"/>
  <c r="AJ1116" i="1" s="1"/>
  <c r="N574" i="1"/>
  <c r="AJ574" i="1" s="1"/>
  <c r="N2080" i="1"/>
  <c r="AJ2080" i="1" s="1"/>
  <c r="N4276" i="1"/>
  <c r="AJ4276" i="1" s="1"/>
  <c r="N2795" i="1"/>
  <c r="AJ2795" i="1" s="1"/>
  <c r="N4566" i="1"/>
  <c r="AJ4566" i="1" s="1"/>
  <c r="N1194" i="1"/>
  <c r="AJ1194" i="1" s="1"/>
  <c r="N2333" i="1"/>
  <c r="AJ2333" i="1" s="1"/>
  <c r="N1787" i="1"/>
  <c r="AJ1787" i="1" s="1"/>
  <c r="N3746" i="1"/>
  <c r="AJ3746" i="1" s="1"/>
  <c r="N523" i="1"/>
  <c r="AJ523" i="1" s="1"/>
  <c r="N4554" i="1"/>
  <c r="AJ4554" i="1" s="1"/>
  <c r="N1718" i="1"/>
  <c r="AJ1718" i="1" s="1"/>
  <c r="N1862" i="1"/>
  <c r="AJ1862" i="1" s="1"/>
  <c r="N2463" i="1"/>
  <c r="AJ2463" i="1" s="1"/>
  <c r="N4676" i="1"/>
  <c r="AJ4676" i="1" s="1"/>
  <c r="N3766" i="1"/>
  <c r="AJ3766" i="1" s="1"/>
  <c r="N3643" i="1"/>
  <c r="AJ3643" i="1" s="1"/>
  <c r="N4940" i="1"/>
  <c r="AJ4940" i="1" s="1"/>
  <c r="N2311" i="1"/>
  <c r="AJ2311" i="1" s="1"/>
  <c r="N1451" i="1"/>
  <c r="AJ1451" i="1" s="1"/>
  <c r="N4858" i="1"/>
  <c r="AJ4858" i="1" s="1"/>
  <c r="N295" i="1"/>
  <c r="AJ295" i="1" s="1"/>
  <c r="N313" i="1"/>
  <c r="AJ313" i="1" s="1"/>
  <c r="N4450" i="1"/>
  <c r="AJ4450" i="1" s="1"/>
  <c r="N4790" i="1"/>
  <c r="AJ4790" i="1" s="1"/>
  <c r="N896" i="1"/>
  <c r="AJ896" i="1" s="1"/>
  <c r="N872" i="1"/>
  <c r="AJ872" i="1" s="1"/>
  <c r="N2776" i="1"/>
  <c r="AJ2776" i="1" s="1"/>
  <c r="N3760" i="1"/>
  <c r="AJ3760" i="1" s="1"/>
  <c r="N666" i="1"/>
  <c r="AJ666" i="1" s="1"/>
  <c r="N3925" i="1"/>
  <c r="AJ3925" i="1" s="1"/>
  <c r="N4139" i="1"/>
  <c r="AJ4139" i="1" s="1"/>
  <c r="N4280" i="1"/>
  <c r="AJ4280" i="1" s="1"/>
  <c r="N4944" i="1"/>
  <c r="AJ4944" i="1" s="1"/>
  <c r="N2417" i="1"/>
  <c r="AJ2417" i="1" s="1"/>
  <c r="N2650" i="1"/>
  <c r="AJ2650" i="1" s="1"/>
  <c r="N2313" i="1"/>
  <c r="AJ2313" i="1" s="1"/>
  <c r="N4297" i="1"/>
  <c r="AJ4297" i="1" s="1"/>
  <c r="N3569" i="1"/>
  <c r="AJ3569" i="1" s="1"/>
  <c r="N1018" i="1"/>
  <c r="AJ1018" i="1" s="1"/>
  <c r="N4743" i="1"/>
  <c r="AJ4743" i="1" s="1"/>
  <c r="N867" i="1"/>
  <c r="AJ867" i="1" s="1"/>
  <c r="N1560" i="1"/>
  <c r="AJ1560" i="1" s="1"/>
  <c r="N4007" i="1"/>
  <c r="AJ4007" i="1" s="1"/>
  <c r="N1629" i="1"/>
  <c r="AJ1629" i="1" s="1"/>
  <c r="N628" i="1"/>
  <c r="AJ628" i="1" s="1"/>
  <c r="N3927" i="1"/>
  <c r="AJ3927" i="1" s="1"/>
  <c r="N663" i="1"/>
  <c r="AJ663" i="1" s="1"/>
  <c r="N1297" i="1"/>
  <c r="AJ1297" i="1" s="1"/>
  <c r="N3740" i="1"/>
  <c r="AJ3740" i="1" s="1"/>
  <c r="N179" i="1"/>
  <c r="AJ179" i="1" s="1"/>
  <c r="N3608" i="1"/>
  <c r="AJ3608" i="1" s="1"/>
  <c r="N2004" i="1"/>
  <c r="AJ2004" i="1" s="1"/>
  <c r="N1138" i="1"/>
  <c r="AJ1138" i="1" s="1"/>
  <c r="N3142" i="1"/>
  <c r="AJ3142" i="1" s="1"/>
  <c r="N3077" i="1"/>
  <c r="AJ3077" i="1" s="1"/>
  <c r="N1748" i="1"/>
  <c r="AJ1748" i="1" s="1"/>
  <c r="N1902" i="1"/>
  <c r="AJ1902" i="1" s="1"/>
  <c r="N2702" i="1"/>
  <c r="AJ2702" i="1" s="1"/>
  <c r="N4413" i="1"/>
  <c r="AJ4413" i="1" s="1"/>
  <c r="N4889" i="1"/>
  <c r="AJ4889" i="1" s="1"/>
  <c r="N4679" i="1"/>
  <c r="AJ4679" i="1" s="1"/>
  <c r="N4446" i="1"/>
  <c r="AJ4446" i="1" s="1"/>
  <c r="N1082" i="1"/>
  <c r="AJ1082" i="1" s="1"/>
  <c r="N1263" i="1"/>
  <c r="AJ1263" i="1" s="1"/>
  <c r="N3098" i="1"/>
  <c r="AJ3098" i="1" s="1"/>
  <c r="N2243" i="1"/>
  <c r="AJ2243" i="1" s="1"/>
  <c r="N2465" i="1"/>
  <c r="AJ2465" i="1" s="1"/>
  <c r="N2000" i="1"/>
  <c r="AJ2000" i="1" s="1"/>
  <c r="N2921" i="1"/>
  <c r="AJ2921" i="1" s="1"/>
  <c r="N1115" i="1"/>
  <c r="AJ1115" i="1" s="1"/>
  <c r="N1247" i="1"/>
  <c r="AJ1247" i="1" s="1"/>
  <c r="N340" i="1"/>
  <c r="AJ340" i="1" s="1"/>
  <c r="N731" i="1"/>
  <c r="AJ731" i="1" s="1"/>
  <c r="N4483" i="1"/>
  <c r="AJ4483" i="1" s="1"/>
  <c r="N2542" i="1"/>
  <c r="AJ2542" i="1" s="1"/>
  <c r="N2358" i="1"/>
  <c r="AJ2358" i="1" s="1"/>
  <c r="N4742" i="1"/>
  <c r="AJ4742" i="1" s="1"/>
  <c r="N3140" i="1"/>
  <c r="AJ3140" i="1" s="1"/>
  <c r="N149" i="1"/>
  <c r="AJ149" i="1" s="1"/>
  <c r="N3159" i="1"/>
  <c r="AJ3159" i="1" s="1"/>
  <c r="N3209" i="1"/>
  <c r="AJ3209" i="1" s="1"/>
  <c r="N4818" i="1"/>
  <c r="AJ4818" i="1" s="1"/>
  <c r="N4806" i="1"/>
  <c r="AJ4806" i="1" s="1"/>
  <c r="N4172" i="1"/>
  <c r="AJ4172" i="1" s="1"/>
  <c r="N426" i="1"/>
  <c r="AJ426" i="1" s="1"/>
  <c r="N3561" i="1"/>
  <c r="AJ3561" i="1" s="1"/>
  <c r="N192" i="1"/>
  <c r="AJ192" i="1" s="1"/>
  <c r="N1284" i="1"/>
  <c r="AJ1284" i="1" s="1"/>
  <c r="N778" i="1"/>
  <c r="AJ778" i="1" s="1"/>
  <c r="N1938" i="1"/>
  <c r="AJ1938" i="1" s="1"/>
  <c r="N2712" i="1"/>
  <c r="AJ2712" i="1" s="1"/>
  <c r="N3715" i="1"/>
  <c r="AJ3715" i="1" s="1"/>
  <c r="N479" i="1"/>
  <c r="AJ479" i="1" s="1"/>
  <c r="N4359" i="1"/>
  <c r="AJ4359" i="1" s="1"/>
  <c r="N463" i="1"/>
  <c r="AJ463" i="1" s="1"/>
  <c r="N2279" i="1"/>
  <c r="AJ2279" i="1" s="1"/>
  <c r="N2146" i="1"/>
  <c r="AJ2146" i="1" s="1"/>
  <c r="N2388" i="1"/>
  <c r="AJ2388" i="1" s="1"/>
  <c r="N3493" i="1"/>
  <c r="AJ3493" i="1" s="1"/>
  <c r="N939" i="1"/>
  <c r="AJ939" i="1" s="1"/>
  <c r="N82" i="1"/>
  <c r="AJ82" i="1" s="1"/>
  <c r="N2324" i="1"/>
  <c r="AJ2324" i="1" s="1"/>
  <c r="N3592" i="1"/>
  <c r="AJ3592" i="1" s="1"/>
  <c r="N4545" i="1"/>
  <c r="AJ4545" i="1" s="1"/>
  <c r="N683" i="1"/>
  <c r="AJ683" i="1" s="1"/>
  <c r="N3233" i="1"/>
  <c r="AJ3233" i="1" s="1"/>
  <c r="N474" i="1"/>
  <c r="AJ474" i="1" s="1"/>
  <c r="N490" i="1"/>
  <c r="AJ490" i="1" s="1"/>
  <c r="N1318" i="1"/>
  <c r="AJ1318" i="1" s="1"/>
  <c r="N1556" i="1"/>
  <c r="AJ1556" i="1" s="1"/>
  <c r="N3835" i="1"/>
  <c r="AJ3835" i="1" s="1"/>
  <c r="N2268" i="1"/>
  <c r="AJ2268" i="1" s="1"/>
  <c r="N1302" i="1"/>
  <c r="AJ1302" i="1" s="1"/>
  <c r="N3153" i="1"/>
  <c r="AJ3153" i="1" s="1"/>
  <c r="N3102" i="1"/>
  <c r="AJ3102" i="1" s="1"/>
  <c r="N1083" i="1"/>
  <c r="AJ1083" i="1" s="1"/>
  <c r="N1429" i="1"/>
  <c r="AJ1429" i="1" s="1"/>
  <c r="N3403" i="1"/>
  <c r="AJ3403" i="1" s="1"/>
  <c r="N4130" i="1"/>
  <c r="AJ4130" i="1" s="1"/>
  <c r="N2890" i="1"/>
  <c r="AJ2890" i="1" s="1"/>
  <c r="N4029" i="1"/>
  <c r="AJ4029" i="1" s="1"/>
  <c r="N3751" i="1"/>
  <c r="AJ3751" i="1" s="1"/>
  <c r="N882" i="1"/>
  <c r="AJ882" i="1" s="1"/>
  <c r="N1634" i="1"/>
  <c r="AJ1634" i="1" s="1"/>
  <c r="N2435" i="1"/>
  <c r="AJ2435" i="1" s="1"/>
  <c r="N1472" i="1"/>
  <c r="AJ1472" i="1" s="1"/>
  <c r="N4352" i="1"/>
  <c r="AJ4352" i="1" s="1"/>
  <c r="N4370" i="1"/>
  <c r="AJ4370" i="1" s="1"/>
  <c r="N2947" i="1"/>
  <c r="AJ2947" i="1" s="1"/>
  <c r="N4096" i="1"/>
  <c r="AJ4096" i="1" s="1"/>
  <c r="N3027" i="1"/>
  <c r="AJ3027" i="1" s="1"/>
  <c r="N4864" i="1"/>
  <c r="AJ4864" i="1" s="1"/>
  <c r="N2257" i="1"/>
  <c r="AJ2257" i="1" s="1"/>
  <c r="N703" i="1"/>
  <c r="AJ703" i="1" s="1"/>
  <c r="N876" i="1"/>
  <c r="AJ876" i="1" s="1"/>
  <c r="N422" i="1"/>
  <c r="AJ422" i="1" s="1"/>
  <c r="N2022" i="1"/>
  <c r="AJ2022" i="1" s="1"/>
  <c r="N957" i="1"/>
  <c r="AJ957" i="1" s="1"/>
  <c r="N2958" i="1"/>
  <c r="AJ2958" i="1" s="1"/>
  <c r="N4942" i="1"/>
  <c r="AJ4942" i="1" s="1"/>
  <c r="N3551" i="1"/>
  <c r="AJ3551" i="1" s="1"/>
  <c r="N2547" i="1"/>
  <c r="AJ2547" i="1" s="1"/>
  <c r="N3260" i="1"/>
  <c r="AJ3260" i="1" s="1"/>
  <c r="N2602" i="1"/>
  <c r="AJ2602" i="1" s="1"/>
  <c r="N475" i="1"/>
  <c r="AJ475" i="1" s="1"/>
  <c r="N1326" i="1"/>
  <c r="AJ1326" i="1" s="1"/>
  <c r="N4252" i="1"/>
  <c r="AJ4252" i="1" s="1"/>
  <c r="N1041" i="1"/>
  <c r="AJ1041" i="1" s="1"/>
  <c r="N3004" i="1"/>
  <c r="AJ3004" i="1" s="1"/>
  <c r="N2834" i="1"/>
  <c r="AJ2834" i="1" s="1"/>
  <c r="N345" i="1"/>
  <c r="AJ345" i="1" s="1"/>
  <c r="N2784" i="1"/>
  <c r="AJ2784" i="1" s="1"/>
  <c r="N3971" i="1"/>
  <c r="AJ3971" i="1" s="1"/>
  <c r="N4340" i="1"/>
  <c r="AJ4340" i="1" s="1"/>
  <c r="N127" i="1"/>
  <c r="AJ127" i="1" s="1"/>
  <c r="N3873" i="1"/>
  <c r="AJ3873" i="1" s="1"/>
  <c r="N1153" i="1"/>
  <c r="AJ1153" i="1" s="1"/>
  <c r="N4525" i="1"/>
  <c r="AJ4525" i="1" s="1"/>
  <c r="N1913" i="1"/>
  <c r="AJ1913" i="1" s="1"/>
  <c r="N655" i="1"/>
  <c r="AJ655" i="1" s="1"/>
  <c r="N4697" i="1"/>
  <c r="AJ4697" i="1" s="1"/>
  <c r="N1941" i="1"/>
  <c r="AJ1941" i="1" s="1"/>
  <c r="N557" i="1"/>
  <c r="AJ557" i="1" s="1"/>
  <c r="N3021" i="1"/>
  <c r="AJ3021" i="1" s="1"/>
  <c r="N4518" i="1"/>
  <c r="AJ4518" i="1" s="1"/>
  <c r="N2744" i="1"/>
  <c r="AJ2744" i="1" s="1"/>
  <c r="N2387" i="1"/>
  <c r="AJ2387" i="1" s="1"/>
  <c r="N4199" i="1"/>
  <c r="AJ4199" i="1" s="1"/>
  <c r="N2412" i="1"/>
  <c r="AJ2412" i="1" s="1"/>
  <c r="N1499" i="1"/>
  <c r="AJ1499" i="1" s="1"/>
  <c r="N827" i="1"/>
  <c r="AJ827" i="1" s="1"/>
  <c r="N159" i="1"/>
  <c r="AJ159" i="1" s="1"/>
  <c r="N1863" i="1"/>
  <c r="AJ1863" i="1" s="1"/>
  <c r="N2938" i="1"/>
  <c r="AJ2938" i="1" s="1"/>
  <c r="N3273" i="1"/>
  <c r="AJ3273" i="1" s="1"/>
  <c r="N461" i="1"/>
  <c r="AJ461" i="1" s="1"/>
  <c r="N3616" i="1"/>
  <c r="AJ3616" i="1" s="1"/>
  <c r="N4227" i="1"/>
  <c r="AJ4227" i="1" s="1"/>
  <c r="N774" i="1"/>
  <c r="AJ774" i="1" s="1"/>
  <c r="N3378" i="1"/>
  <c r="AJ3378" i="1" s="1"/>
  <c r="N1602" i="1"/>
  <c r="AJ1602" i="1" s="1"/>
  <c r="N1574" i="1"/>
  <c r="AJ1574" i="1" s="1"/>
  <c r="N974" i="1"/>
  <c r="AJ974" i="1" s="1"/>
  <c r="N1174" i="1"/>
  <c r="AJ1174" i="1" s="1"/>
  <c r="N4510" i="1"/>
  <c r="AJ4510" i="1" s="1"/>
  <c r="N2446" i="1"/>
  <c r="AJ2446" i="1" s="1"/>
  <c r="N2741" i="1"/>
  <c r="AJ2741" i="1" s="1"/>
  <c r="N972" i="1"/>
  <c r="AJ972" i="1" s="1"/>
  <c r="N4116" i="1"/>
  <c r="AJ4116" i="1" s="1"/>
  <c r="N1063" i="1"/>
  <c r="AJ1063" i="1" s="1"/>
  <c r="N1725" i="1"/>
  <c r="AJ1725" i="1" s="1"/>
  <c r="N2454" i="1"/>
  <c r="AJ2454" i="1" s="1"/>
  <c r="N4108" i="1"/>
  <c r="AJ4108" i="1" s="1"/>
  <c r="N1307" i="1"/>
  <c r="AJ1307" i="1" s="1"/>
  <c r="N3587" i="1"/>
  <c r="AJ3587" i="1" s="1"/>
  <c r="N2750" i="1"/>
  <c r="AJ2750" i="1" s="1"/>
  <c r="N321" i="1"/>
  <c r="AJ321" i="1" s="1"/>
  <c r="N1471" i="1"/>
  <c r="AJ1471" i="1" s="1"/>
  <c r="N2961" i="1"/>
  <c r="AJ2961" i="1" s="1"/>
  <c r="N4937" i="1"/>
  <c r="AJ4937" i="1" s="1"/>
  <c r="N4794" i="1"/>
  <c r="AJ4794" i="1" s="1"/>
  <c r="N4443" i="1"/>
  <c r="AJ4443" i="1" s="1"/>
  <c r="N4946" i="1"/>
  <c r="AJ4946" i="1" s="1"/>
  <c r="N4086" i="1"/>
  <c r="AJ4086" i="1" s="1"/>
  <c r="N2639" i="1"/>
  <c r="AJ2639" i="1" s="1"/>
  <c r="N388" i="1"/>
  <c r="AJ388" i="1" s="1"/>
  <c r="N4000" i="1"/>
  <c r="AJ4000" i="1" s="1"/>
  <c r="N3483" i="1"/>
  <c r="AJ3483" i="1" s="1"/>
  <c r="N3250" i="1"/>
  <c r="AJ3250" i="1" s="1"/>
  <c r="N1640" i="1"/>
  <c r="AJ1640" i="1" s="1"/>
  <c r="N1090" i="1"/>
  <c r="AJ1090" i="1" s="1"/>
  <c r="N3490" i="1"/>
  <c r="AJ3490" i="1" s="1"/>
  <c r="N1594" i="1"/>
  <c r="AJ1594" i="1" s="1"/>
  <c r="N1831" i="1"/>
  <c r="AJ1831" i="1" s="1"/>
  <c r="N3910" i="1"/>
  <c r="AJ3910" i="1" s="1"/>
  <c r="N4239" i="1"/>
  <c r="AJ4239" i="1" s="1"/>
  <c r="N3596" i="1"/>
  <c r="AJ3596" i="1" s="1"/>
  <c r="N4696" i="1"/>
  <c r="AJ4696" i="1" s="1"/>
  <c r="N3868" i="1"/>
  <c r="AJ3868" i="1" s="1"/>
  <c r="N4960" i="1"/>
  <c r="AJ4960" i="1" s="1"/>
  <c r="N466" i="1"/>
  <c r="AJ466" i="1" s="1"/>
  <c r="N3962" i="1"/>
  <c r="AJ3962" i="1" s="1"/>
  <c r="N2972" i="1"/>
  <c r="AJ2972" i="1" s="1"/>
  <c r="N1004" i="1"/>
  <c r="AJ1004" i="1" s="1"/>
  <c r="N4893" i="1"/>
  <c r="AJ4893" i="1" s="1"/>
  <c r="N3375" i="1"/>
  <c r="AJ3375" i="1" s="1"/>
  <c r="N4825" i="1"/>
  <c r="AJ4825" i="1" s="1"/>
  <c r="N625" i="1"/>
  <c r="AJ625" i="1" s="1"/>
  <c r="N1784" i="1"/>
  <c r="AJ1784" i="1" s="1"/>
  <c r="N4605" i="1"/>
  <c r="AJ4605" i="1" s="1"/>
  <c r="N2056" i="1"/>
  <c r="AJ2056" i="1" s="1"/>
  <c r="N86" i="1"/>
  <c r="AJ86" i="1" s="1"/>
  <c r="N2077" i="1"/>
  <c r="AJ2077" i="1" s="1"/>
  <c r="N3767" i="1"/>
  <c r="AJ3767" i="1" s="1"/>
  <c r="N2287" i="1"/>
  <c r="AJ2287" i="1" s="1"/>
  <c r="N3213" i="1"/>
  <c r="AJ3213" i="1" s="1"/>
  <c r="N1020" i="1"/>
  <c r="AJ1020" i="1" s="1"/>
  <c r="N3308" i="1"/>
  <c r="AJ3308" i="1" s="1"/>
  <c r="N1112" i="1"/>
  <c r="AJ1112" i="1" s="1"/>
  <c r="N2878" i="1"/>
  <c r="AJ2878" i="1" s="1"/>
  <c r="N1693" i="1"/>
  <c r="AJ1693" i="1" s="1"/>
  <c r="N1452" i="1"/>
  <c r="AJ1452" i="1" s="1"/>
  <c r="N3173" i="1"/>
  <c r="AJ3173" i="1" s="1"/>
  <c r="N2198" i="1"/>
  <c r="AJ2198" i="1" s="1"/>
  <c r="N1446" i="1"/>
  <c r="AJ1446" i="1" s="1"/>
  <c r="N2392" i="1"/>
  <c r="AJ2392" i="1" s="1"/>
  <c r="N4926" i="1"/>
  <c r="AJ4926" i="1" s="1"/>
  <c r="N1951" i="1"/>
  <c r="AJ1951" i="1" s="1"/>
  <c r="N1232" i="1"/>
  <c r="AJ1232" i="1" s="1"/>
  <c r="N2552" i="1"/>
  <c r="AJ2552" i="1" s="1"/>
  <c r="N1025" i="1"/>
  <c r="AJ1025" i="1" s="1"/>
  <c r="N3428" i="1"/>
  <c r="AJ3428" i="1" s="1"/>
  <c r="N2771" i="1"/>
  <c r="AJ2771" i="1" s="1"/>
  <c r="N3792" i="1"/>
  <c r="AJ3792" i="1" s="1"/>
  <c r="N108" i="1"/>
  <c r="AJ108" i="1" s="1"/>
  <c r="N4537" i="1"/>
  <c r="AJ4537" i="1" s="1"/>
  <c r="N805" i="1"/>
  <c r="AJ805" i="1" s="1"/>
  <c r="N3911" i="1"/>
  <c r="AJ3911" i="1" s="1"/>
  <c r="N2005" i="1"/>
  <c r="AJ2005" i="1" s="1"/>
  <c r="N173" i="1"/>
  <c r="AJ173" i="1" s="1"/>
  <c r="N2221" i="1"/>
  <c r="AJ2221" i="1" s="1"/>
  <c r="N3741" i="1"/>
  <c r="AJ3741" i="1" s="1"/>
  <c r="N2862" i="1"/>
  <c r="AJ2862" i="1" s="1"/>
  <c r="N3154" i="1"/>
  <c r="AJ3154" i="1" s="1"/>
  <c r="N4425" i="1"/>
  <c r="AJ4425" i="1" s="1"/>
  <c r="N3859" i="1"/>
  <c r="AJ3859" i="1" s="1"/>
  <c r="N3346" i="1"/>
  <c r="AJ3346" i="1" s="1"/>
  <c r="N4367" i="1"/>
  <c r="AJ4367" i="1" s="1"/>
  <c r="N396" i="1"/>
  <c r="AJ396" i="1" s="1"/>
  <c r="N2397" i="1"/>
  <c r="AJ2397" i="1" s="1"/>
  <c r="N3617" i="1"/>
  <c r="AJ3617" i="1" s="1"/>
  <c r="N1948" i="1"/>
  <c r="AJ1948" i="1" s="1"/>
  <c r="N835" i="1"/>
  <c r="AJ835" i="1" s="1"/>
  <c r="N4664" i="1"/>
  <c r="AJ4664" i="1" s="1"/>
  <c r="N4636" i="1"/>
  <c r="AJ4636" i="1" s="1"/>
  <c r="N4740" i="1"/>
  <c r="AJ4740" i="1" s="1"/>
  <c r="N1135" i="1"/>
  <c r="AJ1135" i="1" s="1"/>
  <c r="N2684" i="1"/>
  <c r="AJ2684" i="1" s="1"/>
  <c r="N3793" i="1"/>
  <c r="AJ3793" i="1" s="1"/>
  <c r="N4708" i="1"/>
  <c r="AJ4708" i="1" s="1"/>
  <c r="N12" i="1"/>
  <c r="AJ12" i="1" s="1"/>
  <c r="N1071" i="1"/>
  <c r="AJ1071" i="1" s="1"/>
  <c r="N3230" i="1"/>
  <c r="AJ3230" i="1" s="1"/>
  <c r="N31" i="1"/>
  <c r="AJ31" i="1" s="1"/>
  <c r="N2318" i="1"/>
  <c r="AJ2318" i="1" s="1"/>
  <c r="N470" i="1"/>
  <c r="AJ470" i="1" s="1"/>
  <c r="N3368" i="1"/>
  <c r="AJ3368" i="1" s="1"/>
  <c r="N3251" i="1"/>
  <c r="AJ3251" i="1" s="1"/>
  <c r="N2673" i="1"/>
  <c r="AJ2673" i="1" s="1"/>
  <c r="N1315" i="1"/>
  <c r="AJ1315" i="1" s="1"/>
  <c r="N4384" i="1"/>
  <c r="AJ4384" i="1" s="1"/>
  <c r="N1764" i="1"/>
  <c r="AJ1764" i="1" s="1"/>
  <c r="N1483" i="1"/>
  <c r="AJ1483" i="1" s="1"/>
  <c r="N1749" i="1"/>
  <c r="AJ1749" i="1" s="1"/>
  <c r="N1059" i="1"/>
  <c r="AJ1059" i="1" s="1"/>
  <c r="N1144" i="1"/>
  <c r="AJ1144" i="1" s="1"/>
  <c r="N1542" i="1"/>
  <c r="AJ1542" i="1" s="1"/>
  <c r="N4909" i="1"/>
  <c r="AJ4909" i="1" s="1"/>
  <c r="N4692" i="1"/>
  <c r="AJ4692" i="1" s="1"/>
  <c r="N1185" i="1"/>
  <c r="AJ1185" i="1" s="1"/>
  <c r="N600" i="1"/>
  <c r="AJ600" i="1" s="1"/>
  <c r="N2751" i="1"/>
  <c r="AJ2751" i="1" s="1"/>
  <c r="N1915" i="1"/>
  <c r="AJ1915" i="1" s="1"/>
  <c r="N4466" i="1"/>
  <c r="AJ4466" i="1" s="1"/>
  <c r="N3904" i="1"/>
  <c r="AJ3904" i="1" s="1"/>
  <c r="N3192" i="1"/>
  <c r="AJ3192" i="1" s="1"/>
  <c r="N4648" i="1"/>
  <c r="AJ4648" i="1" s="1"/>
  <c r="N963" i="1"/>
  <c r="AJ963" i="1" s="1"/>
  <c r="N3133" i="1"/>
  <c r="AJ3133" i="1" s="1"/>
  <c r="N4225" i="1"/>
  <c r="AJ4225" i="1" s="1"/>
  <c r="N1453" i="1"/>
  <c r="AJ1453" i="1" s="1"/>
  <c r="N3480" i="1"/>
  <c r="AJ3480" i="1" s="1"/>
  <c r="N45" i="1"/>
  <c r="AJ45" i="1" s="1"/>
  <c r="N3680" i="1"/>
  <c r="AJ3680" i="1" s="1"/>
  <c r="N3841" i="1"/>
  <c r="AJ3841" i="1" s="1"/>
  <c r="N2382" i="1"/>
  <c r="AJ2382" i="1" s="1"/>
  <c r="N3973" i="1"/>
  <c r="AJ3973" i="1" s="1"/>
  <c r="N359" i="1"/>
  <c r="AJ359" i="1" s="1"/>
  <c r="N3353" i="1"/>
  <c r="AJ3353" i="1" s="1"/>
  <c r="N2368" i="1"/>
  <c r="AJ2368" i="1" s="1"/>
  <c r="N1057" i="1"/>
  <c r="AJ1057" i="1" s="1"/>
  <c r="N2681" i="1"/>
  <c r="AJ2681" i="1" s="1"/>
  <c r="N249" i="1"/>
  <c r="AJ249" i="1" s="1"/>
  <c r="N791" i="1"/>
  <c r="AJ791" i="1" s="1"/>
  <c r="N3269" i="1"/>
  <c r="AJ3269" i="1" s="1"/>
  <c r="N1589" i="1"/>
  <c r="AJ1589" i="1" s="1"/>
  <c r="N3986" i="1"/>
  <c r="AJ3986" i="1" s="1"/>
  <c r="N977" i="1"/>
  <c r="AJ977" i="1" s="1"/>
  <c r="N3574" i="1"/>
  <c r="AJ3574" i="1" s="1"/>
  <c r="N99" i="1"/>
  <c r="AJ99" i="1" s="1"/>
  <c r="N4735" i="1"/>
  <c r="AJ4735" i="1" s="1"/>
  <c r="N3686" i="1"/>
  <c r="AJ3686" i="1" s="1"/>
  <c r="N54" i="1"/>
  <c r="AJ54" i="1" s="1"/>
  <c r="N1075" i="1"/>
  <c r="AJ1075" i="1" s="1"/>
  <c r="N658" i="1"/>
  <c r="AJ658" i="1" s="1"/>
  <c r="N2880" i="1"/>
  <c r="AJ2880" i="1" s="1"/>
  <c r="N1418" i="1"/>
  <c r="AJ1418" i="1" s="1"/>
  <c r="N4904" i="1"/>
  <c r="AJ4904" i="1" s="1"/>
  <c r="N3926" i="1"/>
  <c r="AJ3926" i="1" s="1"/>
  <c r="N1066" i="1"/>
  <c r="AJ1066" i="1" s="1"/>
  <c r="N527" i="1"/>
  <c r="AJ527" i="1" s="1"/>
  <c r="N412" i="1"/>
  <c r="AJ412" i="1" s="1"/>
  <c r="N3675" i="1"/>
  <c r="AJ3675" i="1" s="1"/>
  <c r="N3776" i="1"/>
  <c r="AJ3776" i="1" s="1"/>
  <c r="N1014" i="1"/>
  <c r="AJ1014" i="1" s="1"/>
  <c r="N4535" i="1"/>
  <c r="AJ4535" i="1" s="1"/>
  <c r="N1735" i="1"/>
  <c r="AJ1735" i="1" s="1"/>
  <c r="N3454" i="1"/>
  <c r="AJ3454" i="1" s="1"/>
  <c r="N768" i="1"/>
  <c r="AJ768" i="1" s="1"/>
  <c r="N2375" i="1"/>
  <c r="AJ2375" i="1" s="1"/>
  <c r="N2564" i="1"/>
  <c r="AJ2564" i="1" s="1"/>
  <c r="N920" i="1"/>
  <c r="AJ920" i="1" s="1"/>
  <c r="N1910" i="1"/>
  <c r="AJ1910" i="1" s="1"/>
  <c r="N3982" i="1"/>
  <c r="AJ3982" i="1" s="1"/>
  <c r="N3065" i="1"/>
  <c r="AJ3065" i="1" s="1"/>
  <c r="N3772" i="1"/>
  <c r="AJ3772" i="1" s="1"/>
  <c r="N1188" i="1"/>
  <c r="AJ1188" i="1" s="1"/>
  <c r="N2205" i="1"/>
  <c r="AJ2205" i="1" s="1"/>
  <c r="N1401" i="1"/>
  <c r="AJ1401" i="1" s="1"/>
  <c r="N3848" i="1"/>
  <c r="AJ3848" i="1" s="1"/>
  <c r="N1281" i="1"/>
  <c r="AJ1281" i="1" s="1"/>
  <c r="N3119" i="1"/>
  <c r="AJ3119" i="1" s="1"/>
  <c r="N742" i="1"/>
  <c r="AJ742" i="1" s="1"/>
  <c r="N918" i="1"/>
  <c r="AJ918" i="1" s="1"/>
  <c r="N3965" i="1"/>
  <c r="AJ3965" i="1" s="1"/>
  <c r="N3271" i="1"/>
  <c r="AJ3271" i="1" s="1"/>
  <c r="N526" i="1"/>
  <c r="AJ526" i="1" s="1"/>
  <c r="N1558" i="1"/>
  <c r="AJ1558" i="1" s="1"/>
  <c r="N3934" i="1"/>
  <c r="AJ3934" i="1" s="1"/>
  <c r="N1228" i="1"/>
  <c r="AJ1228" i="1" s="1"/>
  <c r="N747" i="1"/>
  <c r="AJ747" i="1" s="1"/>
  <c r="N1460" i="1"/>
  <c r="AJ1460" i="1" s="1"/>
  <c r="N1636" i="1"/>
  <c r="AJ1636" i="1" s="1"/>
  <c r="N316" i="1"/>
  <c r="AJ316" i="1" s="1"/>
  <c r="N4767" i="1"/>
  <c r="AJ4767" i="1" s="1"/>
  <c r="N3629" i="1"/>
  <c r="AJ3629" i="1" s="1"/>
  <c r="N609" i="1"/>
  <c r="AJ609" i="1" s="1"/>
  <c r="N2339" i="1"/>
  <c r="AJ2339" i="1" s="1"/>
  <c r="N3909" i="1"/>
  <c r="AJ3909" i="1" s="1"/>
  <c r="N844" i="1"/>
  <c r="AJ844" i="1" s="1"/>
  <c r="N4623" i="1"/>
  <c r="AJ4623" i="1" s="1"/>
  <c r="N351" i="1"/>
  <c r="AJ351" i="1" s="1"/>
  <c r="N3394" i="1"/>
  <c r="AJ3394" i="1" s="1"/>
  <c r="N4371" i="1"/>
  <c r="AJ4371" i="1" s="1"/>
  <c r="N4980" i="1"/>
  <c r="AJ4980" i="1" s="1"/>
  <c r="N1454" i="1"/>
  <c r="AJ1454" i="1" s="1"/>
  <c r="N436" i="1"/>
  <c r="AJ436" i="1" s="1"/>
  <c r="N494" i="1"/>
  <c r="AJ494" i="1" s="1"/>
  <c r="N4556" i="1"/>
  <c r="AJ4556" i="1" s="1"/>
  <c r="N4870" i="1"/>
  <c r="AJ4870" i="1" s="1"/>
  <c r="N3547" i="1"/>
  <c r="AJ3547" i="1" s="1"/>
  <c r="N1732" i="1"/>
  <c r="AJ1732" i="1" s="1"/>
  <c r="N998" i="1"/>
  <c r="AJ998" i="1" s="1"/>
  <c r="N3759" i="1"/>
  <c r="AJ3759" i="1" s="1"/>
  <c r="N1226" i="1"/>
  <c r="AJ1226" i="1" s="1"/>
  <c r="N4168" i="1"/>
  <c r="AJ4168" i="1" s="1"/>
  <c r="N1008" i="1"/>
  <c r="AJ1008" i="1" s="1"/>
  <c r="N851" i="1"/>
  <c r="AJ851" i="1" s="1"/>
  <c r="N4509" i="1"/>
  <c r="AJ4509" i="1" s="1"/>
  <c r="N3060" i="1"/>
  <c r="AJ3060" i="1" s="1"/>
  <c r="N2621" i="1"/>
  <c r="AJ2621" i="1" s="1"/>
  <c r="N3562" i="1"/>
  <c r="AJ3562" i="1" s="1"/>
  <c r="N3009" i="1"/>
  <c r="AJ3009" i="1" s="1"/>
  <c r="N2480" i="1"/>
  <c r="AJ2480" i="1" s="1"/>
  <c r="N3089" i="1"/>
  <c r="AJ3089" i="1" s="1"/>
  <c r="N2027" i="1"/>
  <c r="AJ2027" i="1" s="1"/>
  <c r="N4608" i="1"/>
  <c r="AJ4608" i="1" s="1"/>
  <c r="N2924" i="1"/>
  <c r="AJ2924" i="1" s="1"/>
  <c r="N131" i="1"/>
  <c r="AJ131" i="1" s="1"/>
  <c r="N1106" i="1"/>
  <c r="AJ1106" i="1" s="1"/>
  <c r="N3408" i="1"/>
  <c r="AJ3408" i="1" s="1"/>
  <c r="N2917" i="1"/>
  <c r="AJ2917" i="1" s="1"/>
  <c r="N779" i="1"/>
  <c r="AJ779" i="1" s="1"/>
  <c r="N16" i="1"/>
  <c r="AJ16" i="1" s="1"/>
  <c r="N4713" i="1"/>
  <c r="AJ4713" i="1" s="1"/>
  <c r="N3149" i="1"/>
  <c r="AJ3149" i="1" s="1"/>
  <c r="N4969" i="1"/>
  <c r="AJ4969" i="1" s="1"/>
  <c r="N1690" i="1"/>
  <c r="AJ1690" i="1" s="1"/>
  <c r="N4281" i="1"/>
  <c r="AJ4281" i="1" s="1"/>
  <c r="N2826" i="1"/>
  <c r="AJ2826" i="1" s="1"/>
  <c r="N1207" i="1"/>
  <c r="AJ1207" i="1" s="1"/>
  <c r="N581" i="1"/>
  <c r="AJ581" i="1" s="1"/>
  <c r="N513" i="1"/>
  <c r="AJ513" i="1" s="1"/>
  <c r="N3482" i="1"/>
  <c r="AJ3482" i="1" s="1"/>
  <c r="N4401" i="1"/>
  <c r="AJ4401" i="1" s="1"/>
  <c r="N3894" i="1"/>
  <c r="AJ3894" i="1" s="1"/>
  <c r="N871" i="1"/>
  <c r="AJ871" i="1" s="1"/>
  <c r="N2130" i="1"/>
  <c r="AJ2130" i="1" s="1"/>
  <c r="N2210" i="1"/>
  <c r="AJ2210" i="1" s="1"/>
  <c r="N3180" i="1"/>
  <c r="AJ3180" i="1" s="1"/>
  <c r="N3676" i="1"/>
  <c r="AJ3676" i="1" s="1"/>
  <c r="N4014" i="1"/>
  <c r="AJ4014" i="1" s="1"/>
  <c r="N1338" i="1"/>
  <c r="AJ1338" i="1" s="1"/>
  <c r="N1301" i="1"/>
  <c r="AJ1301" i="1" s="1"/>
  <c r="N764" i="1"/>
  <c r="AJ764" i="1" s="1"/>
  <c r="N4527" i="1"/>
  <c r="AJ4527" i="1" s="1"/>
  <c r="N2196" i="1"/>
  <c r="AJ2196" i="1" s="1"/>
  <c r="N3195" i="1"/>
  <c r="AJ3195" i="1" s="1"/>
  <c r="N819" i="1"/>
  <c r="AJ819" i="1" s="1"/>
  <c r="N1648" i="1"/>
  <c r="AJ1648" i="1" s="1"/>
  <c r="N4905" i="1"/>
  <c r="AJ4905" i="1" s="1"/>
  <c r="N656" i="1"/>
  <c r="AJ656" i="1" s="1"/>
  <c r="N627" i="1"/>
  <c r="AJ627" i="1" s="1"/>
  <c r="N577" i="1"/>
  <c r="AJ577" i="1" s="1"/>
  <c r="N3433" i="1"/>
  <c r="AJ3433" i="1" s="1"/>
  <c r="N2981" i="1"/>
  <c r="AJ2981" i="1" s="1"/>
  <c r="N1139" i="1"/>
  <c r="AJ1139" i="1" s="1"/>
  <c r="N1653" i="1"/>
  <c r="AJ1653" i="1" s="1"/>
  <c r="N1765" i="1"/>
  <c r="AJ1765" i="1" s="1"/>
  <c r="N620" i="1"/>
  <c r="AJ620" i="1" s="1"/>
  <c r="N4620" i="1"/>
  <c r="AJ4620" i="1" s="1"/>
  <c r="N2832" i="1"/>
  <c r="AJ2832" i="1" s="1"/>
  <c r="N4245" i="1"/>
  <c r="AJ4245" i="1" s="1"/>
  <c r="N1952" i="1"/>
  <c r="AJ1952" i="1" s="1"/>
  <c r="N3970" i="1"/>
  <c r="AJ3970" i="1" s="1"/>
  <c r="N2546" i="1"/>
  <c r="AJ2546" i="1" s="1"/>
  <c r="N2683" i="1"/>
  <c r="AJ2683" i="1" s="1"/>
  <c r="N4137" i="1"/>
  <c r="AJ4137" i="1" s="1"/>
  <c r="N4410" i="1"/>
  <c r="AJ4410" i="1" s="1"/>
  <c r="N1535" i="1"/>
  <c r="AJ1535" i="1" s="1"/>
  <c r="N3355" i="1"/>
  <c r="AJ3355" i="1" s="1"/>
  <c r="N1596" i="1"/>
  <c r="AJ1596" i="1" s="1"/>
  <c r="N1166" i="1"/>
  <c r="AJ1166" i="1" s="1"/>
  <c r="N3118" i="1"/>
  <c r="AJ3118" i="1" s="1"/>
  <c r="N3663" i="1"/>
  <c r="AJ3663" i="1" s="1"/>
  <c r="N1644" i="1"/>
  <c r="AJ1644" i="1" s="1"/>
  <c r="N42" i="1"/>
  <c r="AJ42" i="1" s="1"/>
  <c r="N79" i="1"/>
  <c r="AJ79" i="1" s="1"/>
  <c r="N3011" i="1"/>
  <c r="AJ3011" i="1" s="1"/>
  <c r="N1346" i="1"/>
  <c r="AJ1346" i="1" s="1"/>
  <c r="N3059" i="1"/>
  <c r="AJ3059" i="1" s="1"/>
  <c r="N894" i="1"/>
  <c r="AJ894" i="1" s="1"/>
  <c r="N3352" i="1"/>
  <c r="AJ3352" i="1" s="1"/>
  <c r="N582" i="1"/>
  <c r="AJ582" i="1" s="1"/>
  <c r="N4400" i="1"/>
  <c r="AJ4400" i="1" s="1"/>
  <c r="N3976" i="1"/>
  <c r="AJ3976" i="1" s="1"/>
  <c r="N4503" i="1"/>
  <c r="AJ4503" i="1" s="1"/>
  <c r="N3526" i="1"/>
  <c r="AJ3526" i="1" s="1"/>
  <c r="N1209" i="1"/>
  <c r="AJ1209" i="1" s="1"/>
  <c r="N1255" i="1"/>
  <c r="AJ1255" i="1" s="1"/>
  <c r="N4673" i="1"/>
  <c r="AJ4673" i="1" s="1"/>
  <c r="N1624" i="1"/>
  <c r="AJ1624" i="1" s="1"/>
  <c r="N267" i="1"/>
  <c r="AJ267" i="1" s="1"/>
  <c r="N4813" i="1"/>
  <c r="AJ4813" i="1" s="1"/>
  <c r="N3842" i="1"/>
  <c r="AJ3842" i="1" s="1"/>
  <c r="N169" i="1"/>
  <c r="AJ169" i="1" s="1"/>
  <c r="N1713" i="1"/>
  <c r="AJ1713" i="1" s="1"/>
  <c r="N3492" i="1"/>
  <c r="AJ3492" i="1" s="1"/>
  <c r="N3036" i="1"/>
  <c r="AJ3036" i="1" s="1"/>
  <c r="N3899" i="1"/>
  <c r="AJ3899" i="1" s="1"/>
  <c r="N3024" i="1"/>
  <c r="AJ3024" i="1" s="1"/>
  <c r="N4710" i="1"/>
  <c r="AJ4710" i="1" s="1"/>
  <c r="N1652" i="1"/>
  <c r="AJ1652" i="1" s="1"/>
  <c r="N417" i="1"/>
  <c r="AJ417" i="1" s="1"/>
  <c r="N211" i="1"/>
  <c r="AJ211" i="1" s="1"/>
  <c r="N2670" i="1"/>
  <c r="AJ2670" i="1" s="1"/>
  <c r="N4481" i="1"/>
  <c r="AJ4481" i="1" s="1"/>
  <c r="N440" i="1"/>
  <c r="AJ440" i="1" s="1"/>
  <c r="N460" i="1"/>
  <c r="AJ460" i="1" s="1"/>
  <c r="N664" i="1"/>
  <c r="AJ664" i="1" s="1"/>
  <c r="N1994" i="1"/>
  <c r="AJ1994" i="1" s="1"/>
  <c r="N3586" i="1"/>
  <c r="AJ3586" i="1" s="1"/>
  <c r="N4166" i="1"/>
  <c r="AJ4166" i="1" s="1"/>
  <c r="N3423" i="1"/>
  <c r="AJ3423" i="1" s="1"/>
  <c r="N2201" i="1"/>
  <c r="AJ2201" i="1" s="1"/>
  <c r="N1432" i="1"/>
  <c r="AJ1432" i="1" s="1"/>
  <c r="N961" i="1"/>
  <c r="AJ961" i="1" s="1"/>
  <c r="N2701" i="1"/>
  <c r="AJ2701" i="1" s="1"/>
  <c r="N334" i="1"/>
  <c r="AJ334" i="1" s="1"/>
  <c r="N3291" i="1"/>
  <c r="AJ3291" i="1" s="1"/>
  <c r="N1551" i="1"/>
  <c r="AJ1551" i="1" s="1"/>
  <c r="N990" i="1"/>
  <c r="AJ990" i="1" s="1"/>
  <c r="N3448" i="1"/>
  <c r="AJ3448" i="1" s="1"/>
  <c r="N3472" i="1"/>
  <c r="AJ3472" i="1" s="1"/>
  <c r="N2722" i="1"/>
  <c r="AJ2722" i="1" s="1"/>
  <c r="N4563" i="1"/>
  <c r="AJ4563" i="1" s="1"/>
  <c r="N4354" i="1"/>
  <c r="AJ4354" i="1" s="1"/>
  <c r="N4907" i="1"/>
  <c r="AJ4907" i="1" s="1"/>
  <c r="N247" i="1"/>
  <c r="AJ247" i="1" s="1"/>
  <c r="N3805" i="1"/>
  <c r="AJ3805" i="1" s="1"/>
  <c r="N142" i="1"/>
  <c r="AJ142" i="1" s="1"/>
  <c r="N549" i="1"/>
  <c r="AJ549" i="1" s="1"/>
  <c r="N3985" i="1"/>
  <c r="AJ3985" i="1" s="1"/>
  <c r="N2482" i="1"/>
  <c r="AJ2482" i="1" s="1"/>
  <c r="N3052" i="1"/>
  <c r="AJ3052" i="1" s="1"/>
  <c r="N1729" i="1"/>
  <c r="AJ1729" i="1" s="1"/>
  <c r="N3846" i="1"/>
  <c r="AJ3846" i="1" s="1"/>
  <c r="N4134" i="1"/>
  <c r="AJ4134" i="1" s="1"/>
  <c r="N4627" i="1"/>
  <c r="AJ4627" i="1" s="1"/>
  <c r="N469" i="1"/>
  <c r="AJ469" i="1" s="1"/>
  <c r="N4028" i="1"/>
  <c r="AJ4028" i="1" s="1"/>
  <c r="N4949" i="1"/>
  <c r="AJ4949" i="1" s="1"/>
  <c r="N1900" i="1"/>
  <c r="AJ1900" i="1" s="1"/>
  <c r="N2169" i="1"/>
  <c r="AJ2169" i="1" s="1"/>
  <c r="N4979" i="1"/>
  <c r="AJ4979" i="1" s="1"/>
  <c r="N2052" i="1"/>
  <c r="AJ2052" i="1" s="1"/>
  <c r="N2423" i="1"/>
  <c r="AJ2423" i="1" s="1"/>
  <c r="N1775" i="1"/>
  <c r="AJ1775" i="1" s="1"/>
  <c r="N2936" i="1"/>
  <c r="AJ2936" i="1" s="1"/>
  <c r="N1355" i="1"/>
  <c r="AJ1355" i="1" s="1"/>
  <c r="N1992" i="1"/>
  <c r="AJ1992" i="1" s="1"/>
  <c r="N3389" i="1"/>
  <c r="AJ3389" i="1" s="1"/>
  <c r="N3517" i="1"/>
  <c r="AJ3517" i="1" s="1"/>
  <c r="N4616" i="1"/>
  <c r="AJ4616" i="1" s="1"/>
  <c r="N3441" i="1"/>
  <c r="AJ3441" i="1" s="1"/>
  <c r="N3514" i="1"/>
  <c r="AJ3514" i="1" s="1"/>
  <c r="N2638" i="1"/>
  <c r="AJ2638" i="1" s="1"/>
  <c r="N4853" i="1"/>
  <c r="AJ4853" i="1" s="1"/>
  <c r="N1969" i="1"/>
  <c r="AJ1969" i="1" s="1"/>
  <c r="N2608" i="1"/>
  <c r="AJ2608" i="1" s="1"/>
  <c r="N2802" i="1"/>
  <c r="AJ2802" i="1" s="1"/>
  <c r="N3871" i="1"/>
  <c r="AJ3871" i="1" s="1"/>
  <c r="N273" i="1"/>
  <c r="AJ273" i="1" s="1"/>
  <c r="N4240" i="1"/>
  <c r="AJ4240" i="1" s="1"/>
  <c r="N172" i="1"/>
  <c r="AJ172" i="1" s="1"/>
  <c r="N518" i="1"/>
  <c r="AJ518" i="1" s="1"/>
  <c r="N2378" i="1"/>
  <c r="AJ2378" i="1" s="1"/>
  <c r="N845" i="1"/>
  <c r="AJ845" i="1" s="1"/>
  <c r="N1435" i="1"/>
  <c r="AJ1435" i="1" s="1"/>
  <c r="N3520" i="1"/>
  <c r="AJ3520" i="1" s="1"/>
  <c r="N1736" i="1"/>
  <c r="AJ1736" i="1" s="1"/>
  <c r="N1610" i="1"/>
  <c r="AJ1610" i="1" s="1"/>
  <c r="N4184" i="1"/>
  <c r="AJ4184" i="1" s="1"/>
  <c r="N3494" i="1"/>
  <c r="AJ3494" i="1" s="1"/>
  <c r="N2189" i="1"/>
  <c r="AJ2189" i="1" s="1"/>
  <c r="N3202" i="1"/>
  <c r="AJ3202" i="1" s="1"/>
  <c r="N4985" i="1"/>
  <c r="AJ4985" i="1" s="1"/>
  <c r="N1381" i="1"/>
  <c r="AJ1381" i="1" s="1"/>
  <c r="N1184" i="1"/>
  <c r="AJ1184" i="1" s="1"/>
  <c r="N3386" i="1"/>
  <c r="AJ3386" i="1" s="1"/>
  <c r="N4016" i="1"/>
  <c r="AJ4016" i="1" s="1"/>
  <c r="N3086" i="1"/>
  <c r="AJ3086" i="1" s="1"/>
  <c r="N3323" i="1"/>
  <c r="AJ3323" i="1" s="1"/>
  <c r="N858" i="1"/>
  <c r="AJ858" i="1" s="1"/>
  <c r="N1146" i="1"/>
  <c r="AJ1146" i="1" s="1"/>
  <c r="N1869" i="1"/>
  <c r="AJ1869" i="1" s="1"/>
  <c r="N886" i="1"/>
  <c r="AJ886" i="1" s="1"/>
  <c r="N836" i="1"/>
  <c r="AJ836" i="1" s="1"/>
  <c r="N3455" i="1"/>
  <c r="AJ3455" i="1" s="1"/>
  <c r="N3468" i="1"/>
  <c r="AJ3468" i="1" s="1"/>
  <c r="N4163" i="1"/>
  <c r="AJ4163" i="1" s="1"/>
  <c r="N2716" i="1"/>
  <c r="AJ2716" i="1" s="1"/>
  <c r="N2495" i="1"/>
  <c r="AJ2495" i="1" s="1"/>
  <c r="N734" i="1"/>
  <c r="AJ734" i="1" s="1"/>
  <c r="N3691" i="1"/>
  <c r="AJ3691" i="1" s="1"/>
  <c r="N1819" i="1"/>
  <c r="AJ1819" i="1" s="1"/>
  <c r="N3501" i="1"/>
  <c r="AJ3501" i="1" s="1"/>
  <c r="N2032" i="1"/>
  <c r="AJ2032" i="1" s="1"/>
  <c r="N3654" i="1"/>
  <c r="AJ3654" i="1" s="1"/>
  <c r="N752" i="1"/>
  <c r="AJ752" i="1" s="1"/>
  <c r="N4105" i="1"/>
  <c r="AJ4105" i="1" s="1"/>
  <c r="N1580" i="1"/>
  <c r="AJ1580" i="1" s="1"/>
  <c r="N50" i="1"/>
  <c r="AJ50" i="1" s="1"/>
  <c r="N2630" i="1"/>
  <c r="AJ2630" i="1" s="1"/>
  <c r="N1003" i="1"/>
  <c r="AJ1003" i="1" s="1"/>
  <c r="N2853" i="1"/>
  <c r="AJ2853" i="1" s="1"/>
  <c r="N414" i="1"/>
  <c r="AJ414" i="1" s="1"/>
  <c r="N2297" i="1"/>
  <c r="AJ2297" i="1" s="1"/>
  <c r="N1244" i="1"/>
  <c r="AJ1244" i="1" s="1"/>
  <c r="N832" i="1"/>
  <c r="AJ832" i="1" s="1"/>
  <c r="N4582" i="1"/>
  <c r="AJ4582" i="1" s="1"/>
  <c r="N4849" i="1"/>
  <c r="AJ4849" i="1" s="1"/>
  <c r="N4854" i="1"/>
  <c r="AJ4854" i="1" s="1"/>
  <c r="N699" i="1"/>
  <c r="AJ699" i="1" s="1"/>
  <c r="N3275" i="1"/>
  <c r="AJ3275" i="1" s="1"/>
  <c r="N3451" i="1"/>
  <c r="AJ3451" i="1" s="1"/>
  <c r="N4325" i="1"/>
  <c r="AJ4325" i="1" s="1"/>
  <c r="N3300" i="1"/>
  <c r="AJ3300" i="1" s="1"/>
  <c r="N1533" i="1"/>
  <c r="AJ1533" i="1" s="1"/>
  <c r="N1095" i="1"/>
  <c r="AJ1095" i="1" s="1"/>
  <c r="N552" i="1"/>
  <c r="AJ552" i="1" s="1"/>
  <c r="N3505" i="1"/>
  <c r="AJ3505" i="1" s="1"/>
  <c r="N955" i="1"/>
  <c r="AJ955" i="1" s="1"/>
  <c r="N97" i="1"/>
  <c r="AJ97" i="1" s="1"/>
  <c r="N488" i="1"/>
  <c r="AJ488" i="1" s="1"/>
  <c r="N2731" i="1"/>
  <c r="AJ2731" i="1" s="1"/>
  <c r="N3400" i="1"/>
  <c r="AJ3400" i="1" s="1"/>
  <c r="N1532" i="1"/>
  <c r="AJ1532" i="1" s="1"/>
  <c r="N2527" i="1"/>
  <c r="AJ2527" i="1" s="1"/>
  <c r="N2234" i="1"/>
  <c r="AJ2234" i="1" s="1"/>
  <c r="N4131" i="1"/>
  <c r="AJ4131" i="1" s="1"/>
  <c r="N862" i="1"/>
  <c r="AJ862" i="1" s="1"/>
  <c r="N1424" i="1"/>
  <c r="AJ1424" i="1" s="1"/>
  <c r="N3601" i="1"/>
  <c r="AJ3601" i="1" s="1"/>
  <c r="N2472" i="1"/>
  <c r="AJ2472" i="1" s="1"/>
  <c r="N1829" i="1"/>
  <c r="AJ1829" i="1" s="1"/>
  <c r="N468" i="1"/>
  <c r="AJ468" i="1" s="1"/>
  <c r="N1659" i="1"/>
  <c r="AJ1659" i="1" s="1"/>
  <c r="N3800" i="1"/>
  <c r="AJ3800" i="1" s="1"/>
  <c r="N4587" i="1"/>
  <c r="AJ4587" i="1" s="1"/>
  <c r="N1541" i="1"/>
  <c r="AJ1541" i="1" s="1"/>
  <c r="N3577" i="1"/>
  <c r="AJ3577" i="1" s="1"/>
  <c r="N2643" i="1"/>
  <c r="AJ2643" i="1" s="1"/>
  <c r="N4938" i="1"/>
  <c r="AJ4938" i="1" s="1"/>
  <c r="N3220" i="1"/>
  <c r="AJ3220" i="1" s="1"/>
  <c r="N1092" i="1"/>
  <c r="AJ1092" i="1" s="1"/>
  <c r="N3427" i="1"/>
  <c r="AJ3427" i="1" s="1"/>
  <c r="N1547" i="1"/>
  <c r="AJ1547" i="1" s="1"/>
  <c r="N3582" i="1"/>
  <c r="AJ3582" i="1" s="1"/>
  <c r="N612" i="1"/>
  <c r="AJ612" i="1" s="1"/>
  <c r="N268" i="1"/>
  <c r="AJ268" i="1" s="1"/>
  <c r="N402" i="1"/>
  <c r="AJ402" i="1" s="1"/>
  <c r="N907" i="1"/>
  <c r="AJ907" i="1" s="1"/>
  <c r="N3706" i="1"/>
  <c r="AJ3706" i="1" s="1"/>
  <c r="N2541" i="1"/>
  <c r="AJ2541" i="1" s="1"/>
  <c r="N1511" i="1"/>
  <c r="AJ1511" i="1" s="1"/>
  <c r="N1164" i="1"/>
  <c r="AJ1164" i="1" s="1"/>
  <c r="N2021" i="1"/>
  <c r="AJ2021" i="1" s="1"/>
  <c r="N1540" i="1"/>
  <c r="AJ1540" i="1" s="1"/>
  <c r="N1897" i="1"/>
  <c r="AJ1897" i="1" s="1"/>
  <c r="N4962" i="1"/>
  <c r="AJ4962" i="1" s="1"/>
  <c r="N2158" i="1"/>
  <c r="AJ2158" i="1" s="1"/>
  <c r="N2104" i="1"/>
  <c r="AJ2104" i="1" s="1"/>
  <c r="N4438" i="1"/>
  <c r="AJ4438" i="1" s="1"/>
  <c r="N4250" i="1"/>
  <c r="AJ4250" i="1" s="1"/>
  <c r="N1500" i="1"/>
  <c r="AJ1500" i="1" s="1"/>
  <c r="N1398" i="1"/>
  <c r="AJ1398" i="1" s="1"/>
  <c r="N2848" i="1"/>
  <c r="AJ2848" i="1" s="1"/>
  <c r="N2510" i="1"/>
  <c r="AJ2510" i="1" s="1"/>
  <c r="N1210" i="1"/>
  <c r="AJ1210" i="1" s="1"/>
  <c r="N216" i="1"/>
  <c r="AJ216" i="1" s="1"/>
  <c r="N1695" i="1"/>
  <c r="AJ1695" i="1" s="1"/>
  <c r="N1455" i="1"/>
  <c r="AJ1455" i="1" s="1"/>
  <c r="N240" i="1"/>
  <c r="AJ240" i="1" s="1"/>
  <c r="N2739" i="1"/>
  <c r="AJ2739" i="1" s="1"/>
  <c r="N4222" i="1"/>
  <c r="AJ4222" i="1" s="1"/>
  <c r="N2384" i="1"/>
  <c r="AJ2384" i="1" s="1"/>
  <c r="N4288" i="1"/>
  <c r="AJ4288" i="1" s="1"/>
  <c r="N4880" i="1"/>
  <c r="AJ4880" i="1" s="1"/>
  <c r="N4102" i="1"/>
  <c r="AJ4102" i="1" s="1"/>
  <c r="N2252" i="1"/>
  <c r="AJ2252" i="1" s="1"/>
  <c r="N971" i="1"/>
  <c r="AJ971" i="1" s="1"/>
  <c r="N2946" i="1"/>
  <c r="AJ2946" i="1" s="1"/>
  <c r="N3034" i="1"/>
  <c r="AJ3034" i="1" s="1"/>
  <c r="N2570" i="1"/>
  <c r="AJ2570" i="1" s="1"/>
  <c r="N3512" i="1"/>
  <c r="AJ3512" i="1" s="1"/>
  <c r="N194" i="1"/>
  <c r="AJ194" i="1" s="1"/>
  <c r="N2543" i="1"/>
  <c r="AJ2543" i="1" s="1"/>
  <c r="N821" i="1"/>
  <c r="AJ821" i="1" s="1"/>
  <c r="N154" i="1"/>
  <c r="AJ154" i="1" s="1"/>
  <c r="N649" i="1"/>
  <c r="AJ649" i="1" s="1"/>
  <c r="N4661" i="1"/>
  <c r="AJ4661" i="1" s="1"/>
  <c r="N28" i="1"/>
  <c r="AJ28" i="1" s="1"/>
  <c r="N3305" i="1"/>
  <c r="AJ3305" i="1" s="1"/>
  <c r="N2107" i="1"/>
  <c r="AJ2107" i="1" s="1"/>
  <c r="N580" i="1"/>
  <c r="AJ580" i="1" s="1"/>
  <c r="N3524" i="1"/>
  <c r="AJ3524" i="1" s="1"/>
  <c r="N2904" i="1"/>
  <c r="AJ2904" i="1" s="1"/>
  <c r="N1212" i="1"/>
  <c r="AJ1212" i="1" s="1"/>
  <c r="N3453" i="1"/>
  <c r="AJ3453" i="1" s="1"/>
  <c r="N2259" i="1"/>
  <c r="AJ2259" i="1" s="1"/>
  <c r="N4669" i="1"/>
  <c r="AJ4669" i="1" s="1"/>
  <c r="N2545" i="1"/>
  <c r="AJ2545" i="1" s="1"/>
  <c r="N1389" i="1"/>
  <c r="AJ1389" i="1" s="1"/>
  <c r="N3672" i="1"/>
  <c r="AJ3672" i="1" s="1"/>
  <c r="N242" i="1"/>
  <c r="AJ242" i="1" s="1"/>
  <c r="N760" i="1"/>
  <c r="AJ760" i="1" s="1"/>
  <c r="N2010" i="1"/>
  <c r="AJ2010" i="1" s="1"/>
  <c r="N1021" i="1"/>
  <c r="AJ1021" i="1" s="1"/>
  <c r="N4103" i="1"/>
  <c r="AJ4103" i="1" s="1"/>
  <c r="N3701" i="1"/>
  <c r="AJ3701" i="1" s="1"/>
  <c r="N817" i="1"/>
  <c r="AJ817" i="1" s="1"/>
  <c r="N354" i="1"/>
  <c r="AJ354" i="1" s="1"/>
  <c r="N2019" i="1"/>
  <c r="AJ2019" i="1" s="1"/>
  <c r="N908" i="1"/>
  <c r="AJ908" i="1" s="1"/>
  <c r="N3937" i="1"/>
  <c r="AJ3937" i="1" s="1"/>
  <c r="N2367" i="1"/>
  <c r="AJ2367" i="1" s="1"/>
  <c r="N1937" i="1"/>
  <c r="AJ1937" i="1" s="1"/>
  <c r="N2599" i="1"/>
  <c r="AJ2599" i="1" s="1"/>
  <c r="N1386" i="1"/>
  <c r="AJ1386" i="1" s="1"/>
  <c r="N3347" i="1"/>
  <c r="AJ3347" i="1" s="1"/>
  <c r="N4878" i="1"/>
  <c r="AJ4878" i="1" s="1"/>
  <c r="N3320" i="1"/>
  <c r="AJ3320" i="1" s="1"/>
  <c r="N3729" i="1"/>
  <c r="AJ3729" i="1" s="1"/>
  <c r="N3266" i="1"/>
  <c r="AJ3266" i="1" s="1"/>
  <c r="N1982" i="1"/>
  <c r="AJ1982" i="1" s="1"/>
  <c r="N337" i="1"/>
  <c r="AJ337" i="1" s="1"/>
  <c r="N4653" i="1"/>
  <c r="AJ4653" i="1" s="1"/>
  <c r="N826" i="1"/>
  <c r="AJ826" i="1" s="1"/>
  <c r="N2742" i="1"/>
  <c r="AJ2742" i="1" s="1"/>
  <c r="N3757" i="1"/>
  <c r="AJ3757" i="1" s="1"/>
  <c r="N2006" i="1"/>
  <c r="AJ2006" i="1" s="1"/>
  <c r="N1168" i="1"/>
  <c r="AJ1168" i="1" s="1"/>
  <c r="N2559" i="1"/>
  <c r="AJ2559" i="1" s="1"/>
  <c r="N2516" i="1"/>
  <c r="AJ2516" i="1" s="1"/>
  <c r="N3151" i="1"/>
  <c r="AJ3151" i="1" s="1"/>
  <c r="N119" i="1"/>
  <c r="AJ119" i="1" s="1"/>
  <c r="N318" i="1"/>
  <c r="AJ318" i="1" s="1"/>
  <c r="N3186" i="1"/>
  <c r="AJ3186" i="1" s="1"/>
  <c r="N2153" i="1"/>
  <c r="AJ2153" i="1" s="1"/>
  <c r="N3318" i="1"/>
  <c r="AJ3318" i="1" s="1"/>
  <c r="N398" i="1"/>
  <c r="AJ398" i="1" s="1"/>
  <c r="N1752" i="1"/>
  <c r="AJ1752" i="1" s="1"/>
  <c r="N1357" i="1"/>
  <c r="AJ1357" i="1" s="1"/>
  <c r="N1942" i="1"/>
  <c r="AJ1942" i="1" s="1"/>
  <c r="N1895" i="1"/>
  <c r="AJ1895" i="1" s="1"/>
  <c r="N2129" i="1"/>
  <c r="AJ2129" i="1" s="1"/>
  <c r="N89" i="1"/>
  <c r="AJ89" i="1" s="1"/>
  <c r="N161" i="1"/>
  <c r="AJ161" i="1" s="1"/>
  <c r="N110" i="1"/>
  <c r="AJ110" i="1" s="1"/>
  <c r="N1252" i="1"/>
  <c r="AJ1252" i="1" s="1"/>
  <c r="N2562" i="1"/>
  <c r="AJ2562" i="1" s="1"/>
  <c r="N1203" i="1"/>
  <c r="AJ1203" i="1" s="1"/>
  <c r="N4496" i="1"/>
  <c r="AJ4496" i="1" s="1"/>
  <c r="N2029" i="1"/>
  <c r="AJ2029" i="1" s="1"/>
  <c r="N4011" i="1"/>
  <c r="AJ4011" i="1" s="1"/>
  <c r="N34" i="1"/>
  <c r="AJ34" i="1" s="1"/>
  <c r="N593" i="1"/>
  <c r="AJ593" i="1" s="1"/>
  <c r="N2416" i="1"/>
  <c r="AJ2416" i="1" s="1"/>
  <c r="N2049" i="1"/>
  <c r="AJ2049" i="1" s="1"/>
  <c r="N586" i="1"/>
  <c r="AJ586" i="1" s="1"/>
  <c r="N2314" i="1"/>
  <c r="AJ2314" i="1" s="1"/>
  <c r="N1223" i="1"/>
  <c r="AJ1223" i="1" s="1"/>
  <c r="N1836" i="1"/>
  <c r="AJ1836" i="1" s="1"/>
  <c r="N3674" i="1"/>
  <c r="AJ3674" i="1" s="1"/>
  <c r="N3865" i="1"/>
  <c r="AJ3865" i="1" s="1"/>
  <c r="N2707" i="1"/>
  <c r="AJ2707" i="1" s="1"/>
  <c r="N355" i="1"/>
  <c r="AJ355" i="1" s="1"/>
  <c r="N2419" i="1"/>
  <c r="AJ2419" i="1" s="1"/>
  <c r="N680" i="1"/>
  <c r="AJ680" i="1" s="1"/>
  <c r="N4313" i="1"/>
  <c r="AJ4313" i="1" s="1"/>
  <c r="N4390" i="1"/>
  <c r="AJ4390" i="1" s="1"/>
  <c r="N1907" i="1"/>
  <c r="AJ1907" i="1" s="1"/>
  <c r="N2843" i="1"/>
  <c r="AJ2843" i="1" s="1"/>
  <c r="N4706" i="1"/>
  <c r="AJ4706" i="1" s="1"/>
  <c r="N2951" i="1"/>
  <c r="AJ2951" i="1" s="1"/>
  <c r="N2735" i="1"/>
  <c r="AJ2735" i="1" s="1"/>
  <c r="N1572" i="1"/>
  <c r="AJ1572" i="1" s="1"/>
  <c r="N897" i="1"/>
  <c r="AJ897" i="1" s="1"/>
  <c r="N1894" i="1"/>
  <c r="AJ1894" i="1" s="1"/>
  <c r="N1442" i="1"/>
  <c r="AJ1442" i="1" s="1"/>
  <c r="N2457" i="1"/>
  <c r="AJ2457" i="1" s="1"/>
  <c r="N4624" i="1"/>
  <c r="AJ4624" i="1" s="1"/>
  <c r="N2325" i="1"/>
  <c r="AJ2325" i="1" s="1"/>
  <c r="N1530" i="1"/>
  <c r="AJ1530" i="1" s="1"/>
  <c r="N789" i="1"/>
  <c r="AJ789" i="1" s="1"/>
  <c r="N1922" i="1"/>
  <c r="AJ1922" i="1" s="1"/>
  <c r="N4966" i="1"/>
  <c r="AJ4966" i="1" s="1"/>
  <c r="N61" i="1"/>
  <c r="AJ61" i="1" s="1"/>
  <c r="N1684" i="1"/>
  <c r="AJ1684" i="1" s="1"/>
  <c r="N2799" i="1"/>
  <c r="AJ2799" i="1" s="1"/>
  <c r="N4338" i="1"/>
  <c r="AJ4338" i="1" s="1"/>
  <c r="N213" i="1"/>
  <c r="AJ213" i="1" s="1"/>
  <c r="N4687" i="1"/>
  <c r="AJ4687" i="1" s="1"/>
  <c r="N368" i="1"/>
  <c r="AJ368" i="1" s="1"/>
  <c r="N4091" i="1"/>
  <c r="AJ4091" i="1" s="1"/>
  <c r="N4133" i="1"/>
  <c r="AJ4133" i="1" s="1"/>
  <c r="N3518" i="1"/>
  <c r="AJ3518" i="1" s="1"/>
  <c r="N502" i="1"/>
  <c r="AJ502" i="1" s="1"/>
  <c r="N2549" i="1"/>
  <c r="AJ2549" i="1" s="1"/>
  <c r="N4869" i="1"/>
  <c r="AJ4869" i="1" s="1"/>
  <c r="N3039" i="1"/>
  <c r="AJ3039" i="1" s="1"/>
  <c r="N164" i="1"/>
  <c r="AJ164" i="1" s="1"/>
  <c r="N675" i="1"/>
  <c r="AJ675" i="1" s="1"/>
  <c r="N1960" i="1"/>
  <c r="AJ1960" i="1" s="1"/>
  <c r="N1812" i="1"/>
  <c r="AJ1812" i="1" s="1"/>
  <c r="N3038" i="1"/>
  <c r="AJ3038" i="1" s="1"/>
  <c r="N2185" i="1"/>
  <c r="AJ2185" i="1" s="1"/>
  <c r="N221" i="1"/>
  <c r="AJ221" i="1" s="1"/>
  <c r="N4358" i="1"/>
  <c r="AJ4358" i="1" s="1"/>
  <c r="N3293" i="1"/>
  <c r="AJ3293" i="1" s="1"/>
  <c r="N3160" i="1"/>
  <c r="AJ3160" i="1" s="1"/>
  <c r="N1077" i="1"/>
  <c r="AJ1077" i="1" s="1"/>
  <c r="N2389" i="1"/>
  <c r="AJ2389" i="1" s="1"/>
  <c r="N4041" i="1"/>
  <c r="AJ4041" i="1" s="1"/>
  <c r="N1015" i="1"/>
  <c r="AJ1015" i="1" s="1"/>
  <c r="N1887" i="1"/>
  <c r="AJ1887" i="1" s="1"/>
  <c r="N1534" i="1"/>
  <c r="AJ1534" i="1" s="1"/>
  <c r="N860" i="1"/>
  <c r="AJ860" i="1" s="1"/>
  <c r="N1576" i="1"/>
  <c r="AJ1576" i="1" s="1"/>
  <c r="N1507" i="1"/>
  <c r="AJ1507" i="1" s="1"/>
  <c r="N2160" i="1"/>
  <c r="AJ2160" i="1" s="1"/>
  <c r="N4747" i="1"/>
  <c r="AJ4747" i="1" s="1"/>
  <c r="N868" i="1"/>
  <c r="AJ868" i="1" s="1"/>
  <c r="N3001" i="1"/>
  <c r="AJ3001" i="1" s="1"/>
  <c r="N1234" i="1"/>
  <c r="AJ1234" i="1" s="1"/>
  <c r="N3707" i="1"/>
  <c r="AJ3707" i="1" s="1"/>
  <c r="N5" i="1"/>
  <c r="AJ5" i="1" s="1"/>
  <c r="N1899" i="1"/>
  <c r="AJ1899" i="1" s="1"/>
  <c r="N2030" i="1"/>
  <c r="AJ2030" i="1" s="1"/>
  <c r="N1571" i="1"/>
  <c r="AJ1571" i="1" s="1"/>
  <c r="N2315" i="1"/>
  <c r="AJ2315" i="1" s="1"/>
  <c r="N148" i="1"/>
  <c r="AJ148" i="1" s="1"/>
  <c r="N714" i="1"/>
  <c r="AJ714" i="1" s="1"/>
  <c r="N2698" i="1"/>
  <c r="AJ2698" i="1" s="1"/>
  <c r="N1605" i="1"/>
  <c r="AJ1605" i="1" s="1"/>
  <c r="N3361" i="1"/>
  <c r="AJ3361" i="1" s="1"/>
  <c r="N3906" i="1"/>
  <c r="AJ3906" i="1" s="1"/>
  <c r="N3999" i="1"/>
  <c r="AJ3999" i="1" s="1"/>
  <c r="N258" i="1"/>
  <c r="AJ258" i="1" s="1"/>
  <c r="N1546" i="1"/>
  <c r="AJ1546" i="1" s="1"/>
  <c r="N1943" i="1"/>
  <c r="AJ1943" i="1" s="1"/>
  <c r="N1866" i="1"/>
  <c r="AJ1866" i="1" s="1"/>
  <c r="N1523" i="1"/>
  <c r="AJ1523" i="1" s="1"/>
  <c r="N3815" i="1"/>
  <c r="AJ3815" i="1" s="1"/>
  <c r="N4531" i="1"/>
  <c r="AJ4531" i="1" s="1"/>
  <c r="N2881" i="1"/>
  <c r="AJ2881" i="1" s="1"/>
  <c r="N802" i="1"/>
  <c r="AJ802" i="1" s="1"/>
  <c r="N1356" i="1"/>
  <c r="AJ1356" i="1" s="1"/>
  <c r="N563" i="1"/>
  <c r="AJ563" i="1" s="1"/>
  <c r="N843" i="1"/>
  <c r="AJ843" i="1" s="1"/>
  <c r="N4637" i="1"/>
  <c r="AJ4637" i="1" s="1"/>
  <c r="N4837" i="1"/>
  <c r="AJ4837" i="1" s="1"/>
  <c r="N4423" i="1"/>
  <c r="AJ4423" i="1" s="1"/>
  <c r="N2229" i="1"/>
  <c r="AJ2229" i="1" s="1"/>
  <c r="N3461" i="1"/>
  <c r="AJ3461" i="1" s="1"/>
  <c r="N4726" i="1"/>
  <c r="AJ4726" i="1" s="1"/>
  <c r="N4031" i="1"/>
  <c r="AJ4031" i="1" s="1"/>
  <c r="N2349" i="1"/>
  <c r="AJ2349" i="1" s="1"/>
  <c r="N1229" i="1"/>
  <c r="AJ1229" i="1" s="1"/>
  <c r="N1306" i="1"/>
  <c r="AJ1306" i="1" s="1"/>
  <c r="N4844" i="1"/>
  <c r="AJ4844" i="1" s="1"/>
  <c r="N1403" i="1"/>
  <c r="AJ1403" i="1" s="1"/>
  <c r="N702" i="1"/>
  <c r="AJ702" i="1" s="1"/>
  <c r="N4365" i="1"/>
  <c r="AJ4365" i="1" s="1"/>
  <c r="N3831" i="1"/>
  <c r="AJ3831" i="1" s="1"/>
  <c r="N3407" i="1"/>
  <c r="AJ3407" i="1" s="1"/>
  <c r="N2294" i="1"/>
  <c r="AJ2294" i="1" s="1"/>
  <c r="N4208" i="1"/>
  <c r="AJ4208" i="1" s="1"/>
  <c r="N2261" i="1"/>
  <c r="AJ2261" i="1" s="1"/>
  <c r="N2119" i="1"/>
  <c r="AJ2119" i="1" s="1"/>
  <c r="N1714" i="1"/>
  <c r="AJ1714" i="1" s="1"/>
  <c r="N2068" i="1"/>
  <c r="AJ2068" i="1" s="1"/>
  <c r="N348" i="1"/>
  <c r="AJ348" i="1" s="1"/>
  <c r="N227" i="1"/>
  <c r="AJ227" i="1" s="1"/>
  <c r="N555" i="1"/>
  <c r="AJ555" i="1" s="1"/>
  <c r="N1798" i="1"/>
  <c r="AJ1798" i="1" s="1"/>
  <c r="N1158" i="1"/>
  <c r="AJ1158" i="1" s="1"/>
  <c r="N1753" i="1"/>
  <c r="AJ1753" i="1" s="1"/>
  <c r="N1708" i="1"/>
  <c r="AJ1708" i="1" s="1"/>
  <c r="N2037" i="1"/>
  <c r="AJ2037" i="1" s="1"/>
  <c r="N3882" i="1"/>
  <c r="AJ3882" i="1" s="1"/>
  <c r="N4324" i="1"/>
  <c r="AJ4324" i="1" s="1"/>
  <c r="N4987" i="1"/>
  <c r="AJ4987" i="1" s="1"/>
  <c r="N2066" i="1"/>
  <c r="AJ2066" i="1" s="1"/>
  <c r="N419" i="1"/>
  <c r="AJ419" i="1" s="1"/>
  <c r="N3238" i="1"/>
  <c r="AJ3238" i="1" s="1"/>
  <c r="N2557" i="1"/>
  <c r="AJ2557" i="1" s="1"/>
  <c r="N4511" i="1"/>
  <c r="AJ4511" i="1" s="1"/>
  <c r="N1683" i="1"/>
  <c r="AJ1683" i="1" s="1"/>
  <c r="N2526" i="1"/>
  <c r="AJ2526" i="1" s="1"/>
  <c r="N2445" i="1"/>
  <c r="AJ2445" i="1" s="1"/>
  <c r="N3631" i="1"/>
  <c r="AJ3631" i="1" s="1"/>
  <c r="N2563" i="1"/>
  <c r="AJ2563" i="1" s="1"/>
  <c r="N190" i="1"/>
  <c r="AJ190" i="1" s="1"/>
  <c r="N1929" i="1"/>
  <c r="AJ1929" i="1" s="1"/>
  <c r="N4447" i="1"/>
  <c r="AJ4447" i="1" s="1"/>
  <c r="N462" i="1"/>
  <c r="AJ462" i="1" s="1"/>
  <c r="N2016" i="1"/>
  <c r="AJ2016" i="1" s="1"/>
  <c r="N1975" i="1"/>
  <c r="AJ1975" i="1" s="1"/>
  <c r="N107" i="1"/>
  <c r="AJ107" i="1" s="1"/>
  <c r="N992" i="1"/>
  <c r="AJ992" i="1" s="1"/>
  <c r="N23" i="1"/>
  <c r="AJ23" i="1" s="1"/>
  <c r="N4543" i="1"/>
  <c r="AJ4543" i="1" s="1"/>
  <c r="N3245" i="1"/>
  <c r="AJ3245" i="1" s="1"/>
  <c r="N4045" i="1"/>
  <c r="AJ4045" i="1" s="1"/>
  <c r="N4298" i="1"/>
  <c r="AJ4298" i="1" s="1"/>
  <c r="N3783" i="1"/>
  <c r="AJ3783" i="1" s="1"/>
  <c r="N3957" i="1"/>
  <c r="AJ3957" i="1" s="1"/>
  <c r="N2113" i="1"/>
  <c r="AJ2113" i="1" s="1"/>
  <c r="N1035" i="1"/>
  <c r="AJ1035" i="1" s="1"/>
  <c r="N4764" i="1"/>
  <c r="AJ4764" i="1" s="1"/>
  <c r="N2612" i="1"/>
  <c r="AJ2612" i="1" s="1"/>
  <c r="N1575" i="1"/>
  <c r="AJ1575" i="1" s="1"/>
  <c r="N954" i="1"/>
  <c r="AJ954" i="1" s="1"/>
  <c r="N4512" i="1"/>
  <c r="AJ4512" i="1" s="1"/>
  <c r="N3777" i="1"/>
  <c r="AJ3777" i="1" s="1"/>
  <c r="N1704" i="1"/>
  <c r="AJ1704" i="1" s="1"/>
  <c r="N2529" i="1"/>
  <c r="AJ2529" i="1" s="1"/>
  <c r="N1820" i="1"/>
  <c r="AJ1820" i="1" s="1"/>
  <c r="N3699" i="1"/>
  <c r="AJ3699" i="1" s="1"/>
  <c r="N1502" i="1"/>
  <c r="AJ1502" i="1" s="1"/>
  <c r="N672" i="1"/>
  <c r="AJ672" i="1" s="1"/>
  <c r="N376" i="1"/>
  <c r="AJ376" i="1" s="1"/>
  <c r="N3811" i="1"/>
  <c r="AJ3811" i="1" s="1"/>
  <c r="N2616" i="1"/>
  <c r="AJ2616" i="1" s="1"/>
  <c r="N2892" i="1"/>
  <c r="AJ2892" i="1" s="1"/>
  <c r="N1287" i="1"/>
  <c r="AJ1287" i="1" s="1"/>
  <c r="N214" i="1"/>
  <c r="AJ214" i="1" s="1"/>
  <c r="N519" i="1"/>
  <c r="AJ519" i="1" s="1"/>
  <c r="N408" i="1"/>
  <c r="AJ408" i="1" s="1"/>
  <c r="N3040" i="1"/>
  <c r="AJ3040" i="1" s="1"/>
  <c r="N3938" i="1"/>
  <c r="AJ3938" i="1" s="1"/>
  <c r="N1065" i="1"/>
  <c r="AJ1065" i="1" s="1"/>
  <c r="N854" i="1"/>
  <c r="AJ854" i="1" s="1"/>
  <c r="N2882" i="1"/>
  <c r="AJ2882" i="1" s="1"/>
  <c r="N3797" i="1"/>
  <c r="AJ3797" i="1" s="1"/>
  <c r="N3827" i="1"/>
  <c r="AJ3827" i="1" s="1"/>
  <c r="N3473" i="1"/>
  <c r="AJ3473" i="1" s="1"/>
  <c r="N1466" i="1"/>
  <c r="AJ1466" i="1" s="1"/>
  <c r="N4863" i="1"/>
  <c r="AJ4863" i="1" s="1"/>
  <c r="N1876" i="1"/>
  <c r="AJ1876" i="1" s="1"/>
  <c r="N2985" i="1"/>
  <c r="AJ2985" i="1" s="1"/>
  <c r="N4305" i="1"/>
  <c r="AJ4305" i="1" s="1"/>
  <c r="N4040" i="1"/>
  <c r="AJ4040" i="1" s="1"/>
  <c r="N1940" i="1"/>
  <c r="AJ1940" i="1" s="1"/>
  <c r="N4540" i="1"/>
  <c r="AJ4540" i="1" s="1"/>
  <c r="N3930" i="1"/>
  <c r="AJ3930" i="1" s="1"/>
  <c r="N2306" i="1"/>
  <c r="AJ2306" i="1" s="1"/>
  <c r="N443" i="1"/>
  <c r="AJ443" i="1" s="1"/>
  <c r="N4234" i="1"/>
  <c r="AJ4234" i="1" s="1"/>
  <c r="N4104" i="1"/>
  <c r="AJ4104" i="1" s="1"/>
  <c r="N4356" i="1"/>
  <c r="AJ4356" i="1" s="1"/>
  <c r="N183" i="1"/>
  <c r="AJ183" i="1" s="1"/>
  <c r="N3711" i="1"/>
  <c r="AJ3711" i="1" s="1"/>
  <c r="N3383" i="1"/>
  <c r="AJ3383" i="1" s="1"/>
  <c r="N753" i="1"/>
  <c r="AJ753" i="1" s="1"/>
  <c r="N1358" i="1"/>
  <c r="AJ1358" i="1" s="1"/>
  <c r="N873" i="1"/>
  <c r="AJ873" i="1" s="1"/>
  <c r="N689" i="1"/>
  <c r="AJ689" i="1" s="1"/>
  <c r="N2568" i="1"/>
  <c r="AJ2568" i="1" s="1"/>
  <c r="N3594" i="1"/>
  <c r="AJ3594" i="1" s="1"/>
  <c r="N4752" i="1"/>
  <c r="AJ4752" i="1" s="1"/>
  <c r="N4386" i="1"/>
  <c r="AJ4386" i="1" s="1"/>
  <c r="N3365" i="1"/>
  <c r="AJ3365" i="1" s="1"/>
  <c r="N3528" i="1"/>
  <c r="AJ3528" i="1" s="1"/>
  <c r="N3314" i="1"/>
  <c r="AJ3314" i="1" s="1"/>
  <c r="N1488" i="1"/>
  <c r="AJ1488" i="1" s="1"/>
  <c r="N2911" i="1"/>
  <c r="AJ2911" i="1" s="1"/>
  <c r="N775" i="1"/>
  <c r="AJ775" i="1" s="1"/>
  <c r="N604" i="1"/>
  <c r="AJ604" i="1" s="1"/>
  <c r="N3630" i="1"/>
  <c r="AJ3630" i="1" s="1"/>
  <c r="N4839" i="1"/>
  <c r="AJ4839" i="1" s="1"/>
  <c r="N3218" i="1"/>
  <c r="AJ3218" i="1" s="1"/>
  <c r="N4956" i="1"/>
  <c r="AJ4956" i="1" s="1"/>
  <c r="N369" i="1"/>
  <c r="AJ369" i="1" s="1"/>
  <c r="N3864" i="1"/>
  <c r="AJ3864" i="1" s="1"/>
  <c r="N785" i="1"/>
  <c r="AJ785" i="1" s="1"/>
  <c r="N1487" i="1"/>
  <c r="AJ1487" i="1" s="1"/>
  <c r="N3317" i="1"/>
  <c r="AJ3317" i="1" s="1"/>
  <c r="N3082" i="1"/>
  <c r="AJ3082" i="1" s="1"/>
  <c r="N1496" i="1"/>
  <c r="AJ1496" i="1" s="1"/>
  <c r="N2943" i="1"/>
  <c r="AJ2943" i="1" s="1"/>
  <c r="N3960" i="1"/>
  <c r="AJ3960" i="1" s="1"/>
  <c r="N3498" i="1"/>
  <c r="AJ3498" i="1" s="1"/>
  <c r="N274" i="1"/>
  <c r="AJ274" i="1" s="1"/>
  <c r="N1101" i="1"/>
  <c r="AJ1101" i="1" s="1"/>
  <c r="N525" i="1"/>
  <c r="AJ525" i="1" s="1"/>
  <c r="N2192" i="1"/>
  <c r="AJ2192" i="1" s="1"/>
  <c r="N2366" i="1"/>
  <c r="AJ2366" i="1" s="1"/>
  <c r="N4277" i="1"/>
  <c r="AJ4277" i="1" s="1"/>
  <c r="N4924" i="1"/>
  <c r="AJ4924" i="1" s="1"/>
  <c r="N1204" i="1"/>
  <c r="AJ1204" i="1" s="1"/>
  <c r="N903" i="1"/>
  <c r="AJ903" i="1" s="1"/>
  <c r="N4786" i="1"/>
  <c r="AJ4786" i="1" s="1"/>
  <c r="N3640" i="1"/>
  <c r="AJ3640" i="1" s="1"/>
  <c r="N1406" i="1"/>
  <c r="AJ1406" i="1" s="1"/>
  <c r="N3849" i="1"/>
  <c r="AJ3849" i="1" s="1"/>
  <c r="N1783" i="1"/>
  <c r="AJ1783" i="1" s="1"/>
  <c r="N3549" i="1"/>
  <c r="AJ3549" i="1" s="1"/>
  <c r="N3530" i="1"/>
  <c r="AJ3530" i="1" s="1"/>
  <c r="N3566" i="1"/>
  <c r="AJ3566" i="1" s="1"/>
  <c r="N1412" i="1"/>
  <c r="AJ1412" i="1" s="1"/>
  <c r="N3694" i="1"/>
  <c r="AJ3694" i="1" s="1"/>
  <c r="N2128" i="1"/>
  <c r="AJ2128" i="1" s="1"/>
  <c r="N728" i="1"/>
  <c r="AJ728" i="1" s="1"/>
  <c r="N2026" i="1"/>
  <c r="AJ2026" i="1" s="1"/>
  <c r="N4754" i="1"/>
  <c r="AJ4754" i="1" s="1"/>
  <c r="N2689" i="1"/>
  <c r="AJ2689" i="1" s="1"/>
  <c r="N2877" i="1"/>
  <c r="AJ2877" i="1" s="1"/>
  <c r="N3981" i="1"/>
  <c r="AJ3981" i="1" s="1"/>
  <c r="N3597" i="1"/>
  <c r="AJ3597" i="1" s="1"/>
  <c r="N1375" i="1"/>
  <c r="AJ1375" i="1" s="1"/>
  <c r="N2359" i="1"/>
  <c r="AJ2359" i="1" s="1"/>
  <c r="N4396" i="1"/>
  <c r="AJ4396" i="1" s="1"/>
  <c r="N4405" i="1"/>
  <c r="AJ4405" i="1" s="1"/>
  <c r="N309" i="1"/>
  <c r="AJ309" i="1" s="1"/>
  <c r="N2402" i="1"/>
  <c r="AJ2402" i="1" s="1"/>
  <c r="N2046" i="1"/>
  <c r="AJ2046" i="1" s="1"/>
  <c r="N231" i="1"/>
  <c r="AJ231" i="1" s="1"/>
  <c r="N14" i="1"/>
  <c r="AJ14" i="1" s="1"/>
  <c r="N3779" i="1"/>
  <c r="AJ3779" i="1" s="1"/>
  <c r="N336" i="1"/>
  <c r="AJ336" i="1" s="1"/>
  <c r="N3877" i="1"/>
  <c r="AJ3877" i="1" s="1"/>
  <c r="N152" i="1"/>
  <c r="AJ152" i="1" s="1"/>
  <c r="N1797" i="1"/>
  <c r="AJ1797" i="1" s="1"/>
  <c r="N58" i="1"/>
  <c r="AJ58" i="1" s="1"/>
  <c r="N4463" i="1"/>
  <c r="AJ4463" i="1" s="1"/>
  <c r="N4283" i="1"/>
  <c r="AJ4283" i="1" s="1"/>
  <c r="N2237" i="1"/>
  <c r="AJ2237" i="1" s="1"/>
  <c r="N1721" i="1"/>
  <c r="AJ1721" i="1" s="1"/>
  <c r="N4972" i="1"/>
  <c r="AJ4972" i="1" s="1"/>
  <c r="N2309" i="1"/>
  <c r="AJ2309" i="1" s="1"/>
  <c r="N2505" i="1"/>
  <c r="AJ2505" i="1" s="1"/>
  <c r="N3745" i="1"/>
  <c r="AJ3745" i="1" s="1"/>
  <c r="N4080" i="1"/>
  <c r="AJ4080" i="1" s="1"/>
  <c r="N4109" i="1"/>
  <c r="AJ4109" i="1" s="1"/>
  <c r="N3304" i="1"/>
  <c r="AJ3304" i="1" s="1"/>
  <c r="N1351" i="1"/>
  <c r="AJ1351" i="1" s="1"/>
  <c r="N3286" i="1"/>
  <c r="AJ3286" i="1" s="1"/>
  <c r="N2708" i="1"/>
  <c r="AJ2708" i="1" s="1"/>
  <c r="N4235" i="1"/>
  <c r="AJ4235" i="1" s="1"/>
  <c r="N435" i="1"/>
  <c r="AJ435" i="1" s="1"/>
  <c r="N4571" i="1"/>
  <c r="AJ4571" i="1" s="1"/>
  <c r="N3991" i="1"/>
  <c r="AJ3991" i="1" s="1"/>
  <c r="N2847" i="1"/>
  <c r="AJ2847" i="1" s="1"/>
  <c r="N3063" i="1"/>
  <c r="AJ3063" i="1" s="1"/>
  <c r="N1611" i="1"/>
  <c r="AJ1611" i="1" s="1"/>
  <c r="N1205" i="1"/>
  <c r="AJ1205" i="1" s="1"/>
  <c r="N2357" i="1"/>
  <c r="AJ2357" i="1" s="1"/>
  <c r="N2411" i="1"/>
  <c r="AJ2411" i="1" s="1"/>
  <c r="N4719" i="1"/>
  <c r="AJ4719" i="1" s="1"/>
  <c r="N1723" i="1"/>
  <c r="AJ1723" i="1" s="1"/>
  <c r="N375" i="1"/>
  <c r="AJ375" i="1" s="1"/>
  <c r="N4451" i="1"/>
  <c r="AJ4451" i="1" s="1"/>
  <c r="N978" i="1"/>
  <c r="AJ978" i="1" s="1"/>
  <c r="N4464" i="1"/>
  <c r="AJ4464" i="1" s="1"/>
  <c r="N3243" i="1"/>
  <c r="AJ3243" i="1" s="1"/>
  <c r="N217" i="1"/>
  <c r="AJ217" i="1" s="1"/>
  <c r="N4500" i="1"/>
  <c r="AJ4500" i="1" s="1"/>
  <c r="N1983" i="1"/>
  <c r="AJ1983" i="1" s="1"/>
  <c r="N106" i="1"/>
  <c r="AJ106" i="1" s="1"/>
  <c r="N975" i="1"/>
  <c r="AJ975" i="1" s="1"/>
  <c r="N3199" i="1"/>
  <c r="AJ3199" i="1" s="1"/>
  <c r="N158" i="1"/>
  <c r="AJ158" i="1" s="1"/>
  <c r="N1808" i="1"/>
  <c r="AJ1808" i="1" s="1"/>
  <c r="N931" i="1"/>
  <c r="AJ931" i="1" s="1"/>
  <c r="N2611" i="1"/>
  <c r="AJ2611" i="1" s="1"/>
  <c r="N3845" i="1"/>
  <c r="AJ3845" i="1" s="1"/>
  <c r="N288" i="1"/>
  <c r="AJ288" i="1" s="1"/>
  <c r="N2092" i="1"/>
  <c r="AJ2092" i="1" s="1"/>
  <c r="N1800" i="1"/>
  <c r="AJ1800" i="1" s="1"/>
  <c r="N1415" i="1"/>
  <c r="AJ1415" i="1" s="1"/>
  <c r="N4417" i="1"/>
  <c r="AJ4417" i="1" s="1"/>
  <c r="N2220" i="1"/>
  <c r="AJ2220" i="1" s="1"/>
  <c r="N2484" i="1"/>
  <c r="AJ2484" i="1" s="1"/>
  <c r="N2396" i="1"/>
  <c r="AJ2396" i="1" s="1"/>
  <c r="N330" i="1"/>
  <c r="AJ330" i="1" s="1"/>
  <c r="N1022" i="1"/>
  <c r="AJ1022" i="1" s="1"/>
  <c r="N616" i="1"/>
  <c r="AJ616" i="1" s="1"/>
  <c r="N4434" i="1"/>
  <c r="AJ4434" i="1" s="1"/>
  <c r="N2501" i="1"/>
  <c r="AJ2501" i="1" s="1"/>
  <c r="N1269" i="1"/>
  <c r="AJ1269" i="1" s="1"/>
  <c r="N441" i="1"/>
  <c r="AJ441" i="1" s="1"/>
  <c r="N276" i="1"/>
  <c r="AJ276" i="1" s="1"/>
  <c r="N1987" i="1"/>
  <c r="AJ1987" i="1" s="1"/>
  <c r="N1282" i="1"/>
  <c r="AJ1282" i="1" s="1"/>
  <c r="N3828" i="1"/>
  <c r="AJ3828" i="1" s="1"/>
  <c r="N3615" i="1"/>
  <c r="AJ3615" i="1" s="1"/>
  <c r="N2117" i="1"/>
  <c r="AJ2117" i="1" s="1"/>
  <c r="N4431" i="1"/>
  <c r="AJ4431" i="1" s="1"/>
  <c r="N2818" i="1"/>
  <c r="AJ2818" i="1" s="1"/>
  <c r="N1096" i="1"/>
  <c r="AJ1096" i="1" s="1"/>
  <c r="N3758" i="1"/>
  <c r="AJ3758" i="1" s="1"/>
  <c r="N4695" i="1"/>
  <c r="AJ4695" i="1" s="1"/>
  <c r="N2087" i="1"/>
  <c r="AJ2087" i="1" s="1"/>
  <c r="N3007" i="1"/>
  <c r="AJ3007" i="1" s="1"/>
  <c r="N1107" i="1"/>
  <c r="AJ1107" i="1" s="1"/>
  <c r="N4347" i="1"/>
  <c r="AJ4347" i="1" s="1"/>
  <c r="N3556" i="1"/>
  <c r="AJ3556" i="1" s="1"/>
  <c r="N4339" i="1"/>
  <c r="AJ4339" i="1" s="1"/>
  <c r="N281" i="1"/>
  <c r="AJ281" i="1" s="1"/>
  <c r="N4106" i="1"/>
  <c r="AJ4106" i="1" s="1"/>
  <c r="N3975" i="1"/>
  <c r="AJ3975" i="1" s="1"/>
  <c r="N2451" i="1"/>
  <c r="AJ2451" i="1" s="1"/>
  <c r="N1609" i="1"/>
  <c r="AJ1609" i="1" s="1"/>
  <c r="N3108" i="1"/>
  <c r="AJ3108" i="1" s="1"/>
  <c r="N2930" i="1"/>
  <c r="AJ2930" i="1" s="1"/>
  <c r="N661" i="1"/>
  <c r="AJ661" i="1" s="1"/>
  <c r="N1393" i="1"/>
  <c r="AJ1393" i="1" s="1"/>
  <c r="N123" i="1"/>
  <c r="AJ123" i="1" s="1"/>
  <c r="N1726" i="1"/>
  <c r="AJ1726" i="1" s="1"/>
  <c r="N1125" i="1"/>
  <c r="AJ1125" i="1" s="1"/>
  <c r="N3839" i="1"/>
  <c r="AJ3839" i="1" s="1"/>
  <c r="N4591" i="1"/>
  <c r="AJ4591" i="1" s="1"/>
  <c r="N2013" i="1"/>
  <c r="AJ2013" i="1" s="1"/>
  <c r="N3651" i="1"/>
  <c r="AJ3651" i="1" s="1"/>
  <c r="N3014" i="1"/>
  <c r="AJ3014" i="1" s="1"/>
  <c r="N4610" i="1"/>
  <c r="AJ4610" i="1" s="1"/>
  <c r="N3012" i="1"/>
  <c r="AJ3012" i="1" s="1"/>
  <c r="N1626" i="1"/>
  <c r="AJ1626" i="1" s="1"/>
  <c r="N3978" i="1"/>
  <c r="AJ3978" i="1" s="1"/>
  <c r="N1794" i="1"/>
  <c r="AJ1794" i="1" s="1"/>
  <c r="N621" i="1"/>
  <c r="AJ621" i="1" s="1"/>
  <c r="N1171" i="1"/>
  <c r="AJ1171" i="1" s="1"/>
  <c r="N667" i="1"/>
  <c r="AJ667" i="1" s="1"/>
  <c r="N807" i="1"/>
  <c r="AJ807" i="1" s="1"/>
  <c r="N2582" i="1"/>
  <c r="AJ2582" i="1" s="1"/>
  <c r="N3207" i="1"/>
  <c r="AJ3207" i="1" s="1"/>
  <c r="N1094" i="1"/>
  <c r="AJ1094" i="1" s="1"/>
  <c r="N4089" i="1"/>
  <c r="AJ4089" i="1" s="1"/>
  <c r="N3632" i="1"/>
  <c r="AJ3632" i="1" s="1"/>
  <c r="N3825" i="1"/>
  <c r="AJ3825" i="1" s="1"/>
  <c r="N787" i="1"/>
  <c r="AJ787" i="1" s="1"/>
  <c r="N1618" i="1"/>
  <c r="AJ1618" i="1" s="1"/>
  <c r="N1404" i="1"/>
  <c r="AJ1404" i="1" s="1"/>
  <c r="N53" i="1"/>
  <c r="AJ53" i="1" s="1"/>
  <c r="N4157" i="1"/>
  <c r="AJ4157" i="1" s="1"/>
  <c r="N3335" i="1"/>
  <c r="AJ3335" i="1" s="1"/>
  <c r="N4759" i="1"/>
  <c r="AJ4759" i="1" s="1"/>
  <c r="N4146" i="1"/>
  <c r="AJ4146" i="1" s="1"/>
  <c r="N2886" i="1"/>
  <c r="AJ2886" i="1" s="1"/>
  <c r="N3945" i="1"/>
  <c r="AJ3945" i="1" s="1"/>
  <c r="N1688" i="1"/>
  <c r="AJ1688" i="1" s="1"/>
  <c r="N4604" i="1"/>
  <c r="AJ4604" i="1" s="1"/>
  <c r="N746" i="1"/>
  <c r="AJ746" i="1" s="1"/>
  <c r="N1846" i="1"/>
  <c r="AJ1846" i="1" s="1"/>
  <c r="N3457" i="1"/>
  <c r="AJ3457" i="1" s="1"/>
  <c r="N3327" i="1"/>
  <c r="AJ3327" i="1" s="1"/>
  <c r="N3237" i="1"/>
  <c r="AJ3237" i="1" s="1"/>
  <c r="N356" i="1"/>
  <c r="AJ356" i="1" s="1"/>
  <c r="N4253" i="1"/>
  <c r="AJ4253" i="1" s="1"/>
  <c r="N2696" i="1"/>
  <c r="AJ2696" i="1" s="1"/>
  <c r="N564" i="1"/>
  <c r="AJ564" i="1" s="1"/>
  <c r="N1603" i="1"/>
  <c r="AJ1603" i="1" s="1"/>
  <c r="N4304" i="1"/>
  <c r="AJ4304" i="1" s="1"/>
  <c r="N652" i="1"/>
  <c r="AJ652" i="1" s="1"/>
  <c r="N1362" i="1"/>
  <c r="AJ1362" i="1" s="1"/>
  <c r="N3310" i="1"/>
  <c r="AJ3310" i="1" s="1"/>
  <c r="N2076" i="1"/>
  <c r="AJ2076" i="1" s="1"/>
  <c r="N3861" i="1"/>
  <c r="AJ3861" i="1" s="1"/>
  <c r="N2796" i="1"/>
  <c r="AJ2796" i="1" s="1"/>
  <c r="N3647" i="1"/>
  <c r="AJ3647" i="1" s="1"/>
  <c r="N2667" i="1"/>
  <c r="AJ2667" i="1" s="1"/>
  <c r="N120" i="1"/>
  <c r="AJ120" i="1" s="1"/>
  <c r="N643" i="1"/>
  <c r="AJ643" i="1" s="1"/>
  <c r="N642" i="1"/>
  <c r="AJ642" i="1" s="1"/>
  <c r="N1986" i="1"/>
  <c r="AJ1986" i="1" s="1"/>
  <c r="N1719" i="1"/>
  <c r="AJ1719" i="1" s="1"/>
  <c r="N4173" i="1"/>
  <c r="AJ4173" i="1" s="1"/>
  <c r="N2809" i="1"/>
  <c r="AJ2809" i="1" s="1"/>
  <c r="N289" i="1"/>
  <c r="AJ289" i="1" s="1"/>
  <c r="N4439" i="1"/>
  <c r="AJ4439" i="1" s="1"/>
  <c r="N2793" i="1"/>
  <c r="AJ2793" i="1" s="1"/>
  <c r="N11" i="1"/>
  <c r="AJ11" i="1" s="1"/>
  <c r="N906" i="1"/>
  <c r="AJ906" i="1" s="1"/>
  <c r="N1521" i="1"/>
  <c r="AJ1521" i="1" s="1"/>
  <c r="N1585" i="1"/>
  <c r="AJ1585" i="1" s="1"/>
  <c r="N3002" i="1"/>
  <c r="AJ3002" i="1" s="1"/>
  <c r="N3232" i="1"/>
  <c r="AJ3232" i="1" s="1"/>
  <c r="N3019" i="1"/>
  <c r="AJ3019" i="1" s="1"/>
  <c r="N2443" i="1"/>
  <c r="AJ2443" i="1" s="1"/>
  <c r="N1958" i="1"/>
  <c r="AJ1958" i="1" s="1"/>
  <c r="N3010" i="1"/>
  <c r="AJ3010" i="1" s="1"/>
  <c r="N3936" i="1"/>
  <c r="AJ3936" i="1" s="1"/>
  <c r="N4270" i="1"/>
  <c r="AJ4270" i="1" s="1"/>
  <c r="N3765" i="1"/>
  <c r="AJ3765" i="1" s="1"/>
  <c r="N1497" i="1"/>
  <c r="AJ1497" i="1" s="1"/>
  <c r="N700" i="1"/>
  <c r="AJ700" i="1" s="1"/>
  <c r="N2267" i="1"/>
  <c r="AJ2267" i="1" s="1"/>
  <c r="N2692" i="1"/>
  <c r="AJ2692" i="1" s="1"/>
  <c r="N4074" i="1"/>
  <c r="AJ4074" i="1" s="1"/>
  <c r="N536" i="1"/>
  <c r="AJ536" i="1" s="1"/>
  <c r="N4811" i="1"/>
  <c r="AJ4811" i="1" s="1"/>
  <c r="N3731" i="1"/>
  <c r="AJ3731" i="1" s="1"/>
  <c r="N4836" i="1"/>
  <c r="AJ4836" i="1" s="1"/>
  <c r="N3431" i="1"/>
  <c r="AJ3431" i="1" s="1"/>
  <c r="N2335" i="1"/>
  <c r="AJ2335" i="1" s="1"/>
  <c r="N1465" i="1"/>
  <c r="AJ1465" i="1" s="1"/>
  <c r="N1317" i="1"/>
  <c r="AJ1317" i="1" s="1"/>
  <c r="N3947" i="1"/>
  <c r="AJ3947" i="1" s="1"/>
  <c r="N898" i="1"/>
  <c r="AJ898" i="1" s="1"/>
  <c r="N3487" i="1"/>
  <c r="AJ3487" i="1" s="1"/>
  <c r="N2874" i="1"/>
  <c r="AJ2874" i="1" s="1"/>
  <c r="N1990" i="1"/>
  <c r="AJ1990" i="1" s="1"/>
  <c r="N2176" i="1"/>
  <c r="AJ2176" i="1" s="1"/>
  <c r="N3227" i="1"/>
  <c r="AJ3227" i="1" s="1"/>
  <c r="N4432" i="1"/>
  <c r="AJ4432" i="1" s="1"/>
  <c r="N4921" i="1"/>
  <c r="AJ4921" i="1" s="1"/>
  <c r="N1470" i="1"/>
  <c r="AJ1470" i="1" s="1"/>
  <c r="N3301" i="1"/>
  <c r="AJ3301" i="1" s="1"/>
  <c r="N829" i="1"/>
  <c r="AJ829" i="1" s="1"/>
  <c r="N3879" i="1"/>
  <c r="AJ3879" i="1" s="1"/>
  <c r="N323" i="1"/>
  <c r="AJ323" i="1" s="1"/>
  <c r="N3708" i="1"/>
  <c r="AJ3708" i="1" s="1"/>
  <c r="N2736" i="1"/>
  <c r="AJ2736" i="1" s="1"/>
  <c r="N1581" i="1"/>
  <c r="AJ1581" i="1" s="1"/>
  <c r="N1111" i="1"/>
  <c r="AJ1111" i="1" s="1"/>
  <c r="N4391" i="1"/>
  <c r="AJ4391" i="1" s="1"/>
  <c r="N2410" i="1"/>
  <c r="AJ2410" i="1" s="1"/>
  <c r="N1154" i="1"/>
  <c r="AJ1154" i="1" s="1"/>
  <c r="N2688" i="1"/>
  <c r="AJ2688" i="1" s="1"/>
  <c r="N1417" i="1"/>
  <c r="AJ1417" i="1" s="1"/>
  <c r="N522" i="1"/>
  <c r="AJ522" i="1" s="1"/>
  <c r="N188" i="1"/>
  <c r="AJ188" i="1" s="1"/>
  <c r="N2238" i="1"/>
  <c r="AJ2238" i="1" s="1"/>
  <c r="N2194" i="1"/>
  <c r="AJ2194" i="1" s="1"/>
  <c r="N2734" i="1"/>
  <c r="AJ2734" i="1" s="1"/>
  <c r="N4262" i="1"/>
  <c r="AJ4262" i="1" s="1"/>
  <c r="N3165" i="1"/>
  <c r="AJ3165" i="1" s="1"/>
  <c r="N3079" i="1"/>
  <c r="AJ3079" i="1" s="1"/>
  <c r="N4602" i="1"/>
  <c r="AJ4602" i="1" s="1"/>
  <c r="N3440" i="1"/>
  <c r="AJ3440" i="1" s="1"/>
  <c r="N2173" i="1"/>
  <c r="AJ2173" i="1" s="1"/>
  <c r="N215" i="1"/>
  <c r="AJ215" i="1" s="1"/>
  <c r="N4135" i="1"/>
  <c r="AJ4135" i="1" s="1"/>
  <c r="N3565" i="1"/>
  <c r="AJ3565" i="1" s="1"/>
  <c r="N2255" i="1"/>
  <c r="AJ2255" i="1" s="1"/>
  <c r="N4611" i="1"/>
  <c r="AJ4611" i="1" s="1"/>
  <c r="N1564" i="1"/>
  <c r="AJ1564" i="1" s="1"/>
  <c r="N2520" i="1"/>
  <c r="AJ2520" i="1" s="1"/>
  <c r="N1061" i="1"/>
  <c r="AJ1061" i="1" s="1"/>
  <c r="N3333" i="1"/>
  <c r="AJ3333" i="1" s="1"/>
  <c r="N1853" i="1"/>
  <c r="AJ1853" i="1" s="1"/>
  <c r="N3687" i="1"/>
  <c r="AJ3687" i="1" s="1"/>
  <c r="N4143" i="1"/>
  <c r="AJ4143" i="1" s="1"/>
  <c r="N4334" i="1"/>
  <c r="AJ4334" i="1" s="1"/>
  <c r="N919" i="1"/>
  <c r="AJ919" i="1" s="1"/>
  <c r="N2513" i="1"/>
  <c r="AJ2513" i="1" s="1"/>
  <c r="N1920" i="1"/>
  <c r="AJ1920" i="1" s="1"/>
  <c r="N4107" i="1"/>
  <c r="AJ4107" i="1" s="1"/>
  <c r="N209" i="1"/>
  <c r="AJ209" i="1" s="1"/>
  <c r="N3990" i="1"/>
  <c r="AJ3990" i="1" s="1"/>
  <c r="N2193" i="1"/>
  <c r="AJ2193" i="1" s="1"/>
  <c r="N1222" i="1"/>
  <c r="AJ1222" i="1" s="1"/>
  <c r="N926" i="1"/>
  <c r="AJ926" i="1" s="1"/>
  <c r="N2614" i="1"/>
  <c r="AJ2614" i="1" s="1"/>
  <c r="N358" i="1"/>
  <c r="AJ358" i="1" s="1"/>
  <c r="N4698" i="1"/>
  <c r="AJ4698" i="1" s="1"/>
  <c r="N2524" i="1"/>
  <c r="AJ2524" i="1" s="1"/>
  <c r="N2511" i="1"/>
  <c r="AJ2511" i="1" s="1"/>
  <c r="N4913" i="1"/>
  <c r="AJ4913" i="1" s="1"/>
  <c r="N2091" i="1"/>
  <c r="AJ2091" i="1" s="1"/>
  <c r="N3369" i="1"/>
  <c r="AJ3369" i="1" s="1"/>
  <c r="N2065" i="1"/>
  <c r="AJ2065" i="1" s="1"/>
  <c r="N541" i="1"/>
  <c r="AJ541" i="1" s="1"/>
  <c r="N1513" i="1"/>
  <c r="AJ1513" i="1" s="1"/>
  <c r="N1006" i="1"/>
  <c r="AJ1006" i="1" s="1"/>
  <c r="N4842" i="1"/>
  <c r="AJ4842" i="1" s="1"/>
  <c r="N856" i="1"/>
  <c r="AJ856" i="1" s="1"/>
  <c r="N508" i="1"/>
  <c r="AJ508" i="1" s="1"/>
  <c r="N1440" i="1"/>
  <c r="AJ1440" i="1" s="1"/>
  <c r="N2785" i="1"/>
  <c r="AJ2785" i="1" s="1"/>
  <c r="N4606" i="1"/>
  <c r="AJ4606" i="1" s="1"/>
  <c r="N1219" i="1"/>
  <c r="AJ1219" i="1" s="1"/>
  <c r="N121" i="1"/>
  <c r="AJ121" i="1" s="1"/>
  <c r="N2926" i="1"/>
  <c r="AJ2926" i="1" s="1"/>
  <c r="N1378" i="1"/>
  <c r="AJ1378" i="1" s="1"/>
  <c r="N4397" i="1"/>
  <c r="AJ4397" i="1" s="1"/>
  <c r="N4810" i="1"/>
  <c r="AJ4810" i="1" s="1"/>
  <c r="N4220" i="1"/>
  <c r="AJ4220" i="1" s="1"/>
  <c r="N338" i="1"/>
  <c r="AJ338" i="1" s="1"/>
  <c r="N3261" i="1"/>
  <c r="AJ3261" i="1" s="1"/>
  <c r="N1173" i="1"/>
  <c r="AJ1173" i="1" s="1"/>
  <c r="N4323" i="1"/>
  <c r="AJ4323" i="1" s="1"/>
  <c r="N2659" i="1"/>
  <c r="AJ2659" i="1" s="1"/>
  <c r="N4686" i="1"/>
  <c r="AJ4686" i="1" s="1"/>
  <c r="N1917" i="1"/>
  <c r="AJ1917" i="1" s="1"/>
  <c r="N589" i="1"/>
  <c r="AJ589" i="1" s="1"/>
  <c r="N4357" i="1"/>
  <c r="AJ4357" i="1" s="1"/>
  <c r="N434" i="1"/>
  <c r="AJ434" i="1" s="1"/>
  <c r="N2150" i="1"/>
  <c r="AJ2150" i="1" s="1"/>
  <c r="N3376" i="1"/>
  <c r="AJ3376" i="1" s="1"/>
  <c r="N1183" i="1"/>
  <c r="AJ1183" i="1" s="1"/>
  <c r="N2208" i="1"/>
  <c r="AJ2208" i="1" s="1"/>
  <c r="N1265" i="1"/>
  <c r="AJ1265" i="1" s="1"/>
  <c r="N3850" i="1"/>
  <c r="AJ3850" i="1" s="1"/>
  <c r="N1290" i="1"/>
  <c r="AJ1290" i="1" s="1"/>
  <c r="N2081" i="1"/>
  <c r="AJ2081" i="1" s="1"/>
  <c r="N3542" i="1"/>
  <c r="AJ3542" i="1" s="1"/>
  <c r="N1426" i="1"/>
  <c r="AJ1426" i="1" s="1"/>
  <c r="N372" i="1"/>
  <c r="AJ372" i="1" s="1"/>
  <c r="N2191" i="1"/>
  <c r="AJ2191" i="1" s="1"/>
  <c r="N4558" i="1"/>
  <c r="AJ4558" i="1" s="1"/>
  <c r="N4928" i="1"/>
  <c r="AJ4928" i="1" s="1"/>
  <c r="N2625" i="1"/>
  <c r="AJ2625" i="1" s="1"/>
  <c r="N2478" i="1"/>
  <c r="AJ2478" i="1" s="1"/>
  <c r="N4223" i="1"/>
  <c r="AJ4223" i="1" s="1"/>
  <c r="N4053" i="1"/>
  <c r="AJ4053" i="1" s="1"/>
  <c r="N472" i="1"/>
  <c r="AJ472" i="1" s="1"/>
  <c r="N3533" i="1"/>
  <c r="AJ3533" i="1" s="1"/>
  <c r="N3051" i="1"/>
  <c r="AJ3051" i="1" s="1"/>
  <c r="N2833" i="1"/>
  <c r="AJ2833" i="1" s="1"/>
  <c r="N3902" i="1"/>
  <c r="AJ3902" i="1" s="1"/>
  <c r="N2086" i="1"/>
  <c r="AJ2086" i="1" s="1"/>
  <c r="N3713" i="1"/>
  <c r="AJ3713" i="1" s="1"/>
  <c r="N137" i="1"/>
  <c r="AJ137" i="1" s="1"/>
  <c r="N2849" i="1"/>
  <c r="AJ2849" i="1" s="1"/>
  <c r="N2580" i="1"/>
  <c r="AJ2580" i="1" s="1"/>
  <c r="N615" i="1"/>
  <c r="AJ615" i="1" s="1"/>
  <c r="N9" i="1"/>
  <c r="AJ9" i="1" s="1"/>
  <c r="N2622" i="1"/>
  <c r="AJ2622" i="1" s="1"/>
  <c r="N2067" i="1"/>
  <c r="AJ2067" i="1" s="1"/>
  <c r="N1679" i="1"/>
  <c r="AJ1679" i="1" s="1"/>
  <c r="N1673" i="1"/>
  <c r="AJ1673" i="1" s="1"/>
  <c r="N301" i="1"/>
  <c r="AJ301" i="1" s="1"/>
  <c r="N2566" i="1"/>
  <c r="AJ2566" i="1" s="1"/>
  <c r="N2954" i="1"/>
  <c r="AJ2954" i="1" s="1"/>
  <c r="N2512" i="1"/>
  <c r="AJ2512" i="1" s="1"/>
  <c r="N4282" i="1"/>
  <c r="AJ4282" i="1" s="1"/>
  <c r="N4581" i="1"/>
  <c r="AJ4581" i="1" s="1"/>
  <c r="N3559" i="1"/>
  <c r="AJ3559" i="1" s="1"/>
  <c r="N2971" i="1"/>
  <c r="AJ2971" i="1" s="1"/>
  <c r="N1224" i="1"/>
  <c r="AJ1224" i="1" s="1"/>
  <c r="N2492" i="1"/>
  <c r="AJ2492" i="1" s="1"/>
  <c r="N4995" i="1"/>
  <c r="AJ4995" i="1" s="1"/>
  <c r="N1606" i="1"/>
  <c r="AJ1606" i="1" s="1"/>
  <c r="N691" i="1"/>
  <c r="AJ691" i="1" s="1"/>
  <c r="N204" i="1"/>
  <c r="AJ204" i="1" s="1"/>
  <c r="N2497" i="1"/>
  <c r="AJ2497" i="1" s="1"/>
  <c r="N4561" i="1"/>
  <c r="AJ4561" i="1" s="1"/>
  <c r="N2385" i="1"/>
  <c r="AJ2385" i="1" s="1"/>
  <c r="N4215" i="1"/>
  <c r="AJ4215" i="1" s="1"/>
  <c r="N1782" i="1"/>
  <c r="AJ1782" i="1" s="1"/>
  <c r="N4218" i="1"/>
  <c r="AJ4218" i="1" s="1"/>
  <c r="N3285" i="1"/>
  <c r="AJ3285" i="1" s="1"/>
  <c r="N2680" i="1"/>
  <c r="AJ2680" i="1" s="1"/>
  <c r="N184" i="1"/>
  <c r="AJ184" i="1" s="1"/>
  <c r="N439" i="1"/>
  <c r="AJ439" i="1" s="1"/>
  <c r="N3591" i="1"/>
  <c r="AJ3591" i="1" s="1"/>
  <c r="N1771" i="1"/>
  <c r="AJ1771" i="1" s="1"/>
  <c r="N1202" i="1"/>
  <c r="AJ1202" i="1" s="1"/>
  <c r="N1159" i="1"/>
  <c r="AJ1159" i="1" s="1"/>
  <c r="N4524" i="1"/>
  <c r="AJ4524" i="1" s="1"/>
  <c r="N2760" i="1"/>
  <c r="AJ2760" i="1" s="1"/>
  <c r="N623" i="1"/>
  <c r="AJ623" i="1" s="1"/>
  <c r="N1411" i="1"/>
  <c r="AJ1411" i="1" s="1"/>
  <c r="N294" i="1"/>
  <c r="AJ294" i="1" s="1"/>
  <c r="N2414" i="1"/>
  <c r="AJ2414" i="1" s="1"/>
  <c r="N4993" i="1"/>
  <c r="AJ4993" i="1" s="1"/>
  <c r="N2100" i="1"/>
  <c r="AJ2100" i="1" s="1"/>
  <c r="N3136" i="1"/>
  <c r="AJ3136" i="1" s="1"/>
  <c r="N4258" i="1"/>
  <c r="AJ4258" i="1" s="1"/>
  <c r="N1904" i="1"/>
  <c r="AJ1904" i="1" s="1"/>
  <c r="N2291" i="1"/>
  <c r="AJ2291" i="1" s="1"/>
  <c r="N1751" i="1"/>
  <c r="AJ1751" i="1" s="1"/>
  <c r="N507" i="1"/>
  <c r="AJ507" i="1" s="1"/>
  <c r="N2" i="1"/>
  <c r="AJ2" i="1" s="1"/>
  <c r="N4967" i="1"/>
  <c r="AJ4967" i="1" s="1"/>
  <c r="N1379" i="1"/>
  <c r="AJ1379" i="1" s="1"/>
  <c r="N1129" i="1"/>
  <c r="AJ1129" i="1" s="1"/>
  <c r="N2174" i="1"/>
  <c r="AJ2174" i="1" s="1"/>
  <c r="N1079" i="1"/>
  <c r="AJ1079" i="1" s="1"/>
  <c r="N4203" i="1"/>
  <c r="AJ4203" i="1" s="1"/>
  <c r="N4700" i="1"/>
  <c r="AJ4700" i="1" s="1"/>
  <c r="N1650" i="1"/>
  <c r="AJ1650" i="1" s="1"/>
  <c r="N3554" i="1"/>
  <c r="AJ3554" i="1" s="1"/>
  <c r="N3085" i="1"/>
  <c r="AJ3085" i="1" s="1"/>
  <c r="N4271" i="1"/>
  <c r="AJ4271" i="1" s="1"/>
  <c r="N2345" i="1"/>
  <c r="AJ2345" i="1" s="1"/>
  <c r="N437" i="1"/>
  <c r="AJ437" i="1" s="1"/>
  <c r="N3682" i="1"/>
  <c r="AJ3682" i="1" s="1"/>
  <c r="N3449" i="1"/>
  <c r="AJ3449" i="1" s="1"/>
  <c r="N4596" i="1"/>
  <c r="AJ4596" i="1" s="1"/>
  <c r="N3637" i="1"/>
  <c r="AJ3637" i="1" s="1"/>
  <c r="N3116" i="1"/>
  <c r="AJ3116" i="1" s="1"/>
  <c r="N433" i="1"/>
  <c r="AJ433" i="1" s="1"/>
  <c r="N2871" i="1"/>
  <c r="AJ2871" i="1" s="1"/>
  <c r="N1491" i="1"/>
  <c r="AJ1491" i="1" s="1"/>
  <c r="N1147" i="1"/>
  <c r="AJ1147" i="1" s="1"/>
  <c r="N2694" i="1"/>
  <c r="AJ2694" i="1" s="1"/>
  <c r="N2627" i="1"/>
  <c r="AJ2627" i="1" s="1"/>
  <c r="N3488" i="1"/>
  <c r="AJ3488" i="1" s="1"/>
  <c r="N1352" i="1"/>
  <c r="AJ1352" i="1" s="1"/>
  <c r="N1067" i="1"/>
  <c r="AJ1067" i="1" s="1"/>
  <c r="N2177" i="1"/>
  <c r="AJ2177" i="1" s="1"/>
  <c r="N2093" i="1"/>
  <c r="AJ2093" i="1" s="1"/>
  <c r="N1305" i="1"/>
  <c r="AJ1305" i="1" s="1"/>
  <c r="N4656" i="1"/>
  <c r="AJ4656" i="1" s="1"/>
  <c r="N1191" i="1"/>
  <c r="AJ1191" i="1" s="1"/>
  <c r="N3802" i="1"/>
  <c r="AJ3802" i="1" s="1"/>
  <c r="N2572" i="1"/>
  <c r="AJ2572" i="1" s="1"/>
  <c r="N762" i="1"/>
  <c r="AJ762" i="1" s="1"/>
  <c r="N282" i="1"/>
  <c r="AJ282" i="1" s="1"/>
  <c r="N3188" i="1"/>
  <c r="AJ3188" i="1" s="1"/>
  <c r="N4069" i="1"/>
  <c r="AJ4069" i="1" s="1"/>
  <c r="N3181" i="1"/>
  <c r="AJ3181" i="1" s="1"/>
  <c r="N2260" i="1"/>
  <c r="AJ2260" i="1" s="1"/>
  <c r="N57" i="1"/>
  <c r="AJ57" i="1" s="1"/>
  <c r="N1677" i="1"/>
  <c r="AJ1677" i="1" s="1"/>
  <c r="N1898" i="1"/>
  <c r="AJ1898" i="1" s="1"/>
  <c r="N4186" i="1"/>
  <c r="AJ4186" i="1" s="1"/>
  <c r="N1474" i="1"/>
  <c r="AJ1474" i="1" s="1"/>
  <c r="N3762" i="1"/>
  <c r="AJ3762" i="1" s="1"/>
  <c r="N646" i="1"/>
  <c r="AJ646" i="1" s="1"/>
  <c r="N2186" i="1"/>
  <c r="AJ2186" i="1" s="1"/>
  <c r="N224" i="1"/>
  <c r="AJ224" i="1" s="1"/>
  <c r="N4771" i="1"/>
  <c r="AJ4771" i="1" s="1"/>
  <c r="N1335" i="1"/>
  <c r="AJ1335" i="1" s="1"/>
  <c r="N2064" i="1"/>
  <c r="AJ2064" i="1" s="1"/>
  <c r="N823" i="1"/>
  <c r="AJ823" i="1" s="1"/>
  <c r="N312" i="1"/>
  <c r="AJ312" i="1" s="1"/>
  <c r="N3836" i="1"/>
  <c r="AJ3836" i="1" s="1"/>
  <c r="N3785" i="1"/>
  <c r="AJ3785" i="1" s="1"/>
  <c r="N2743" i="1"/>
  <c r="AJ2743" i="1" s="1"/>
  <c r="N1984" i="1"/>
  <c r="AJ1984" i="1" s="1"/>
  <c r="N4826" i="1"/>
  <c r="AJ4826" i="1" s="1"/>
  <c r="N4435" i="1"/>
  <c r="AJ4435" i="1" s="1"/>
  <c r="N1327" i="1"/>
  <c r="AJ1327" i="1" s="1"/>
  <c r="N1661" i="1"/>
  <c r="AJ1661" i="1" s="1"/>
  <c r="N1872" i="1"/>
  <c r="AJ1872" i="1" s="1"/>
  <c r="N3409" i="1"/>
  <c r="AJ3409" i="1" s="1"/>
  <c r="N1962" i="1"/>
  <c r="AJ1962" i="1" s="1"/>
  <c r="N3603" i="1"/>
  <c r="AJ3603" i="1" s="1"/>
  <c r="N3208" i="1"/>
  <c r="AJ3208" i="1" s="1"/>
  <c r="N3905" i="1"/>
  <c r="AJ3905" i="1" s="1"/>
  <c r="N3583" i="1"/>
  <c r="AJ3583" i="1" s="1"/>
  <c r="N3907" i="1"/>
  <c r="AJ3907" i="1" s="1"/>
  <c r="N4251" i="1"/>
  <c r="AJ4251" i="1" s="1"/>
  <c r="N2906" i="1"/>
  <c r="AJ2906" i="1" s="1"/>
  <c r="N921" i="1"/>
  <c r="AJ921" i="1" s="1"/>
  <c r="N3809" i="1"/>
  <c r="AJ3809" i="1" s="1"/>
  <c r="N3733" i="1"/>
  <c r="AJ3733" i="1" s="1"/>
  <c r="N4441" i="1"/>
  <c r="AJ4441" i="1" s="1"/>
  <c r="N198" i="1"/>
  <c r="AJ198" i="1" s="1"/>
  <c r="N374" i="1"/>
  <c r="AJ374" i="1" s="1"/>
  <c r="N2204" i="1"/>
  <c r="AJ2204" i="1" s="1"/>
  <c r="N2851" i="1"/>
  <c r="AJ2851" i="1" s="1"/>
  <c r="N2124" i="1"/>
  <c r="AJ2124" i="1" s="1"/>
  <c r="N1390" i="1"/>
  <c r="AJ1390" i="1" s="1"/>
  <c r="N603" i="1"/>
  <c r="AJ603" i="1" s="1"/>
  <c r="N331" i="1"/>
  <c r="AJ331" i="1" s="1"/>
  <c r="N2620" i="1"/>
  <c r="AJ2620" i="1" s="1"/>
  <c r="N3623" i="1"/>
  <c r="AJ3623" i="1" s="1"/>
  <c r="N4787" i="1"/>
  <c r="AJ4787" i="1" s="1"/>
  <c r="N4666" i="1"/>
  <c r="AJ4666" i="1" s="1"/>
  <c r="N578" i="1"/>
  <c r="AJ578" i="1" s="1"/>
  <c r="N3092" i="1"/>
  <c r="AJ3092" i="1" s="1"/>
  <c r="N2326" i="1"/>
  <c r="AJ2326" i="1" s="1"/>
  <c r="N662" i="1"/>
  <c r="AJ662" i="1" s="1"/>
  <c r="N2613" i="1"/>
  <c r="AJ2613" i="1" s="1"/>
  <c r="N2033" i="1"/>
  <c r="AJ2033" i="1" s="1"/>
  <c r="N220" i="1"/>
  <c r="AJ220" i="1" s="1"/>
  <c r="N39" i="1"/>
  <c r="AJ39" i="1" s="1"/>
  <c r="N2274" i="1"/>
  <c r="AJ2274" i="1" s="1"/>
  <c r="N357" i="1"/>
  <c r="AJ357" i="1" s="1"/>
  <c r="N3414" i="1"/>
  <c r="AJ3414" i="1" s="1"/>
  <c r="N3127" i="1"/>
  <c r="AJ3127" i="1" s="1"/>
  <c r="N2166" i="1"/>
  <c r="AJ2166" i="1" s="1"/>
  <c r="N3366" i="1"/>
  <c r="AJ3366" i="1" s="1"/>
  <c r="N4603" i="1"/>
  <c r="AJ4603" i="1" s="1"/>
  <c r="N3456" i="1"/>
  <c r="AJ3456" i="1" s="1"/>
  <c r="N3782" i="1"/>
  <c r="AJ3782" i="1" s="1"/>
  <c r="N4922" i="1"/>
  <c r="AJ4922" i="1" s="1"/>
  <c r="N510" i="1"/>
  <c r="AJ510" i="1" s="1"/>
  <c r="N1369" i="1"/>
  <c r="AJ1369" i="1" s="1"/>
  <c r="N1759" i="1"/>
  <c r="AJ1759" i="1" s="1"/>
  <c r="N3717" i="1"/>
  <c r="AJ3717" i="1" s="1"/>
  <c r="N3046" i="1"/>
  <c r="AJ3046" i="1" s="1"/>
  <c r="N1816" i="1"/>
  <c r="AJ1816" i="1" s="1"/>
  <c r="N3967" i="1"/>
  <c r="AJ3967" i="1" s="1"/>
  <c r="N4884" i="1"/>
  <c r="AJ4884" i="1" s="1"/>
  <c r="N4462" i="1"/>
  <c r="AJ4462" i="1" s="1"/>
  <c r="N3328" i="1"/>
  <c r="AJ3328" i="1" s="1"/>
  <c r="N3412" i="1"/>
  <c r="AJ3412" i="1" s="1"/>
  <c r="N2145" i="1"/>
  <c r="AJ2145" i="1" s="1"/>
  <c r="N794" i="1"/>
  <c r="AJ794" i="1" s="1"/>
  <c r="N2144" i="1"/>
  <c r="AJ2144" i="1" s="1"/>
  <c r="N2644" i="1"/>
  <c r="AJ2644" i="1" s="1"/>
  <c r="N594" i="1"/>
  <c r="AJ594" i="1" s="1"/>
  <c r="N3685" i="1"/>
  <c r="AJ3685" i="1" s="1"/>
  <c r="N4950" i="1"/>
  <c r="AJ4950" i="1" s="1"/>
  <c r="N411" i="1"/>
  <c r="AJ411" i="1" s="1"/>
  <c r="N1789" i="1"/>
  <c r="AJ1789" i="1" s="1"/>
  <c r="N745" i="1"/>
  <c r="AJ745" i="1" s="1"/>
  <c r="N196" i="1"/>
  <c r="AJ196" i="1" s="1"/>
  <c r="N3334" i="1"/>
  <c r="AJ3334" i="1" s="1"/>
  <c r="N168" i="1"/>
  <c r="AJ168" i="1" s="1"/>
  <c r="N3888" i="1"/>
  <c r="AJ3888" i="1" s="1"/>
  <c r="N4155" i="1"/>
  <c r="AJ4155" i="1" s="1"/>
  <c r="N3023" i="1"/>
  <c r="AJ3023" i="1" s="1"/>
  <c r="N1517" i="1"/>
  <c r="AJ1517" i="1" s="1"/>
  <c r="N4902" i="1"/>
  <c r="AJ4902" i="1" s="1"/>
  <c r="N933" i="1"/>
  <c r="AJ933" i="1" s="1"/>
  <c r="N4312" i="1"/>
  <c r="AJ4312" i="1" s="1"/>
  <c r="N3807" i="1"/>
  <c r="AJ3807" i="1" s="1"/>
  <c r="N2272" i="1"/>
  <c r="AJ2272" i="1" s="1"/>
  <c r="N1776" i="1"/>
  <c r="AJ1776" i="1" s="1"/>
  <c r="N112" i="1"/>
  <c r="AJ112" i="1" s="1"/>
  <c r="N2607" i="1"/>
  <c r="AJ2607" i="1" s="1"/>
  <c r="N3074" i="1"/>
  <c r="AJ3074" i="1" s="1"/>
  <c r="N983" i="1"/>
  <c r="AJ983" i="1" s="1"/>
  <c r="N2792" i="1"/>
  <c r="AJ2792" i="1" s="1"/>
  <c r="N3683" i="1"/>
  <c r="AJ3683" i="1" s="1"/>
  <c r="N3641" i="1"/>
  <c r="AJ3641" i="1" s="1"/>
  <c r="N2819" i="1"/>
  <c r="AJ2819" i="1" s="1"/>
  <c r="N2974" i="1"/>
  <c r="AJ2974" i="1" s="1"/>
  <c r="N1251" i="1"/>
  <c r="AJ1251" i="1" s="1"/>
  <c r="N3020" i="1"/>
  <c r="AJ3020" i="1" s="1"/>
  <c r="N399" i="1"/>
  <c r="AJ399" i="1" s="1"/>
  <c r="N4807" i="1"/>
  <c r="AJ4807" i="1" s="1"/>
  <c r="N448" i="1"/>
  <c r="AJ448" i="1" s="1"/>
  <c r="N421" i="1"/>
  <c r="AJ421" i="1" s="1"/>
  <c r="N4850" i="1"/>
  <c r="AJ4850" i="1" s="1"/>
  <c r="N2094" i="1"/>
  <c r="AJ2094" i="1" s="1"/>
  <c r="N4629" i="1"/>
  <c r="AJ4629" i="1" s="1"/>
  <c r="N2920" i="1"/>
  <c r="AJ2920" i="1" s="1"/>
  <c r="N449" i="1"/>
  <c r="AJ449" i="1" s="1"/>
  <c r="N2097" i="1"/>
  <c r="AJ2097" i="1" s="1"/>
  <c r="N4770" i="1"/>
  <c r="AJ4770" i="1" s="1"/>
  <c r="N1908" i="1"/>
  <c r="AJ1908" i="1" s="1"/>
  <c r="N135" i="1"/>
  <c r="AJ135" i="1" s="1"/>
  <c r="N1777" i="1"/>
  <c r="AJ1777" i="1" s="1"/>
  <c r="N2363" i="1"/>
  <c r="AJ2363" i="1" s="1"/>
  <c r="N2403" i="1"/>
  <c r="AJ2403" i="1" s="1"/>
  <c r="N798" i="1"/>
  <c r="AJ798" i="1" s="1"/>
  <c r="N3390" i="1"/>
  <c r="AJ3390" i="1" s="1"/>
  <c r="N2962" i="1"/>
  <c r="AJ2962" i="1" s="1"/>
  <c r="N4150" i="1"/>
  <c r="AJ4150" i="1" s="1"/>
  <c r="N3794" i="1"/>
  <c r="AJ3794" i="1" s="1"/>
  <c r="N3359" i="1"/>
  <c r="AJ3359" i="1" s="1"/>
  <c r="N790" i="1"/>
  <c r="AJ790" i="1" s="1"/>
  <c r="N4911" i="1"/>
  <c r="AJ4911" i="1" s="1"/>
  <c r="N1785" i="1"/>
  <c r="AJ1785" i="1" s="1"/>
  <c r="N4670" i="1"/>
  <c r="AJ4670" i="1" s="1"/>
  <c r="N1388" i="1"/>
  <c r="AJ1388" i="1" s="1"/>
  <c r="N1738" i="1"/>
  <c r="AJ1738" i="1" s="1"/>
  <c r="N1740" i="1"/>
  <c r="AJ1740" i="1" s="1"/>
  <c r="N3558" i="1"/>
  <c r="AJ3558" i="1" s="1"/>
  <c r="N982" i="1"/>
  <c r="AJ982" i="1" s="1"/>
  <c r="N450" i="1"/>
  <c r="AJ450" i="1" s="1"/>
  <c r="N4266" i="1"/>
  <c r="AJ4266" i="1" s="1"/>
  <c r="N2679" i="1"/>
  <c r="AJ2679" i="1" s="1"/>
  <c r="N1410" i="1"/>
  <c r="AJ1410" i="1" s="1"/>
  <c r="N1539" i="1"/>
  <c r="AJ1539" i="1" s="1"/>
  <c r="N530" i="1"/>
  <c r="AJ530" i="1" s="1"/>
  <c r="N1892" i="1"/>
  <c r="AJ1892" i="1" s="1"/>
  <c r="N3722" i="1"/>
  <c r="AJ3722" i="1" s="1"/>
  <c r="N3281" i="1"/>
  <c r="AJ3281" i="1" s="1"/>
  <c r="N4547" i="1"/>
  <c r="AJ4547" i="1" s="1"/>
  <c r="N4402" i="1"/>
  <c r="AJ4402" i="1" s="1"/>
  <c r="N3723" i="1"/>
  <c r="AJ3723" i="1" s="1"/>
  <c r="N2816" i="1"/>
  <c r="AJ2816" i="1" s="1"/>
  <c r="N1671" i="1"/>
  <c r="AJ1671" i="1" s="1"/>
  <c r="N3104" i="1"/>
  <c r="AJ3104" i="1" s="1"/>
  <c r="N2249" i="1"/>
  <c r="AJ2249" i="1" s="1"/>
  <c r="N2905" i="1"/>
  <c r="AJ2905" i="1" s="1"/>
  <c r="N141" i="1"/>
  <c r="AJ141" i="1" s="1"/>
  <c r="N3018" i="1"/>
  <c r="AJ3018" i="1" s="1"/>
  <c r="N3203" i="1"/>
  <c r="AJ3203" i="1" s="1"/>
  <c r="N4005" i="1"/>
  <c r="AJ4005" i="1" s="1"/>
  <c r="N2310" i="1"/>
  <c r="AJ2310" i="1" s="1"/>
  <c r="N1997" i="1"/>
  <c r="AJ1997" i="1" s="1"/>
  <c r="N4081" i="1"/>
  <c r="AJ4081" i="1" s="1"/>
  <c r="N1805" i="1"/>
  <c r="AJ1805" i="1" s="1"/>
  <c r="N3131" i="1"/>
  <c r="AJ3131" i="1" s="1"/>
  <c r="N2184" i="1"/>
  <c r="AJ2184" i="1" s="1"/>
  <c r="N611" i="1"/>
  <c r="AJ611" i="1" s="1"/>
  <c r="N1627" i="1"/>
  <c r="AJ1627" i="1" s="1"/>
  <c r="N1545" i="1"/>
  <c r="AJ1545" i="1" s="1"/>
  <c r="N4668" i="1"/>
  <c r="AJ4668" i="1" s="1"/>
  <c r="N2968" i="1"/>
  <c r="AJ2968" i="1" s="1"/>
  <c r="N1604" i="1"/>
  <c r="AJ1604" i="1" s="1"/>
  <c r="N2225" i="1"/>
  <c r="AJ2225" i="1" s="1"/>
  <c r="N3719" i="1"/>
  <c r="AJ3719" i="1" s="1"/>
  <c r="N455" i="1"/>
  <c r="AJ455" i="1" s="1"/>
  <c r="N3058" i="1"/>
  <c r="AJ3058" i="1" s="1"/>
  <c r="N3702" i="1"/>
  <c r="AJ3702" i="1" s="1"/>
  <c r="N1918" i="1"/>
  <c r="AJ1918" i="1" s="1"/>
  <c r="N4265" i="1"/>
  <c r="AJ4265" i="1" s="1"/>
  <c r="N150" i="1"/>
  <c r="AJ150" i="1" s="1"/>
  <c r="N4058" i="1"/>
  <c r="AJ4058" i="1" s="1"/>
  <c r="N1813" i="1"/>
  <c r="AJ1813" i="1" s="1"/>
  <c r="N2245" i="1"/>
  <c r="AJ2245" i="1" s="1"/>
  <c r="N265" i="1"/>
  <c r="AJ265" i="1" s="1"/>
  <c r="N3442" i="1"/>
  <c r="AJ3442" i="1" s="1"/>
  <c r="N3240" i="1"/>
  <c r="AJ3240" i="1" s="1"/>
  <c r="N1522" i="1"/>
  <c r="AJ1522" i="1" s="1"/>
  <c r="N1599" i="1"/>
  <c r="AJ1599" i="1" s="1"/>
  <c r="N1048" i="1"/>
  <c r="AJ1048" i="1" s="1"/>
  <c r="N2747" i="1"/>
  <c r="AJ2747" i="1" s="1"/>
  <c r="N3553" i="1"/>
  <c r="AJ3553" i="1" s="1"/>
  <c r="N4792" i="1"/>
  <c r="AJ4792" i="1" s="1"/>
  <c r="N986" i="1"/>
  <c r="AJ986" i="1" s="1"/>
  <c r="N310" i="1"/>
  <c r="AJ310" i="1" s="1"/>
  <c r="N4331" i="1"/>
  <c r="AJ4331" i="1" s="1"/>
  <c r="N554" i="1"/>
  <c r="AJ554" i="1" s="1"/>
  <c r="N3469" i="1"/>
  <c r="AJ3469" i="1" s="1"/>
  <c r="N864" i="1"/>
  <c r="AJ864" i="1" s="1"/>
  <c r="N2399" i="1"/>
  <c r="AJ2399" i="1" s="1"/>
  <c r="N4855" i="1"/>
  <c r="AJ4855" i="1" s="1"/>
  <c r="N3155" i="1"/>
  <c r="AJ3155" i="1" s="1"/>
  <c r="N638" i="1"/>
  <c r="AJ638" i="1" s="1"/>
  <c r="N3194" i="1"/>
  <c r="AJ3194" i="1" s="1"/>
  <c r="N1741" i="1"/>
  <c r="AJ1741" i="1" s="1"/>
  <c r="N4379" i="1"/>
  <c r="AJ4379" i="1" s="1"/>
  <c r="N3134" i="1"/>
  <c r="AJ3134" i="1" s="1"/>
  <c r="N272" i="1"/>
  <c r="AJ272" i="1" s="1"/>
  <c r="N4057" i="1"/>
  <c r="AJ4057" i="1" s="1"/>
  <c r="N1339" i="1"/>
  <c r="AJ1339" i="1" s="1"/>
  <c r="N558" i="1"/>
  <c r="AJ558" i="1" s="1"/>
  <c r="N3336" i="1"/>
  <c r="AJ3336" i="1" s="1"/>
  <c r="N4848" i="1"/>
  <c r="AJ4848" i="1" s="1"/>
  <c r="N2788" i="1"/>
  <c r="AJ2788" i="1" s="1"/>
  <c r="N259" i="1"/>
  <c r="AJ259" i="1" s="1"/>
  <c r="N4382" i="1"/>
  <c r="AJ4382" i="1" s="1"/>
  <c r="N3600" i="1"/>
  <c r="AJ3600" i="1" s="1"/>
  <c r="N4467" i="1"/>
  <c r="AJ4467" i="1" s="1"/>
  <c r="N4932" i="1"/>
  <c r="AJ4932" i="1" s="1"/>
  <c r="N1344" i="1"/>
  <c r="AJ1344" i="1" s="1"/>
  <c r="N2934" i="1"/>
  <c r="AJ2934" i="1" s="1"/>
  <c r="N4048" i="1"/>
  <c r="AJ4048" i="1" s="1"/>
  <c r="N2666" i="1"/>
  <c r="AJ2666" i="1" s="1"/>
  <c r="N1363" i="1"/>
  <c r="AJ1363" i="1" s="1"/>
  <c r="N4214" i="1"/>
  <c r="AJ4214" i="1" s="1"/>
  <c r="N644" i="1"/>
  <c r="AJ644" i="1" s="1"/>
  <c r="N724" i="1"/>
  <c r="AJ724" i="1" s="1"/>
  <c r="N3121" i="1"/>
  <c r="AJ3121" i="1" s="1"/>
  <c r="N4738" i="1"/>
  <c r="AJ4738" i="1" s="1"/>
  <c r="N4228" i="1"/>
  <c r="AJ4228" i="1" s="1"/>
  <c r="N3179" i="1"/>
  <c r="AJ3179" i="1" s="1"/>
  <c r="N2842" i="1"/>
  <c r="AJ2842" i="1" s="1"/>
  <c r="N606" i="1"/>
  <c r="AJ606" i="1" s="1"/>
  <c r="N1637" i="1"/>
  <c r="AJ1637" i="1" s="1"/>
  <c r="N4865" i="1"/>
  <c r="AJ4865" i="1" s="1"/>
  <c r="N4452" i="1"/>
  <c r="AJ4452" i="1" s="1"/>
  <c r="N705" i="1"/>
  <c r="AJ705" i="1" s="1"/>
  <c r="N1773" i="1"/>
  <c r="AJ1773" i="1" s="1"/>
  <c r="N2362" i="1"/>
  <c r="AJ2362" i="1" s="1"/>
  <c r="N1858" i="1"/>
  <c r="AJ1858" i="1" s="1"/>
  <c r="N4978" i="1"/>
  <c r="AJ4978" i="1" s="1"/>
  <c r="N645" i="1"/>
  <c r="AJ645" i="1" s="1"/>
  <c r="N4366" i="1"/>
  <c r="AJ4366" i="1" s="1"/>
  <c r="N4750" i="1"/>
  <c r="AJ4750" i="1" s="1"/>
  <c r="N2592" i="1"/>
  <c r="AJ2592" i="1" s="1"/>
  <c r="N4295" i="1"/>
  <c r="AJ4295" i="1" s="1"/>
  <c r="N4779" i="1"/>
  <c r="AJ4779" i="1" s="1"/>
  <c r="N4196" i="1"/>
  <c r="AJ4196" i="1" s="1"/>
  <c r="N899" i="1"/>
  <c r="AJ899" i="1" s="1"/>
  <c r="N2433" i="1"/>
  <c r="AJ2433" i="1" s="1"/>
  <c r="N4430" i="1"/>
  <c r="AJ4430" i="1" s="1"/>
  <c r="N1622" i="1"/>
  <c r="AJ1622" i="1" s="1"/>
  <c r="N4564" i="1"/>
  <c r="AJ4564" i="1" s="1"/>
  <c r="N3659" i="1"/>
  <c r="AJ3659" i="1" s="1"/>
  <c r="N162" i="1"/>
  <c r="AJ162" i="1" s="1"/>
  <c r="N3358" i="1"/>
  <c r="AJ3358" i="1" s="1"/>
  <c r="N4355" i="1"/>
  <c r="AJ4355" i="1" s="1"/>
  <c r="N1924" i="1"/>
  <c r="AJ1924" i="1" s="1"/>
  <c r="N2953" i="1"/>
  <c r="AJ2953" i="1" s="1"/>
  <c r="N4038" i="1"/>
  <c r="AJ4038" i="1" s="1"/>
  <c r="N732" i="1"/>
  <c r="AJ732" i="1" s="1"/>
  <c r="N91" i="1"/>
  <c r="AJ91" i="1" s="1"/>
  <c r="N1298" i="1"/>
  <c r="AJ1298" i="1" s="1"/>
  <c r="N4461" i="1"/>
  <c r="AJ4461" i="1" s="1"/>
  <c r="N2807" i="1"/>
  <c r="AJ2807" i="1" s="1"/>
  <c r="N380" i="1"/>
  <c r="AJ380" i="1" s="1"/>
  <c r="N286" i="1"/>
  <c r="AJ286" i="1" s="1"/>
  <c r="N1731" i="1"/>
  <c r="AJ1731" i="1" s="1"/>
  <c r="N2897" i="1"/>
  <c r="AJ2897" i="1" s="1"/>
  <c r="N905" i="1"/>
  <c r="AJ905" i="1" s="1"/>
  <c r="N2931" i="1"/>
  <c r="AJ2931" i="1" s="1"/>
  <c r="N4646" i="1"/>
  <c r="AJ4646" i="1" s="1"/>
  <c r="N4598" i="1"/>
  <c r="AJ4598" i="1" s="1"/>
  <c r="N1830" i="1"/>
  <c r="AJ1830" i="1" s="1"/>
  <c r="N4411" i="1"/>
  <c r="AJ4411" i="1" s="1"/>
  <c r="N3572" i="1"/>
  <c r="AJ3572" i="1" s="1"/>
  <c r="N3307" i="1"/>
  <c r="AJ3307" i="1" s="1"/>
  <c r="N3171" i="1"/>
  <c r="AJ3171" i="1" s="1"/>
  <c r="N596" i="1"/>
  <c r="AJ596" i="1" s="1"/>
  <c r="N3987" i="1"/>
  <c r="AJ3987" i="1" s="1"/>
  <c r="N815" i="1"/>
  <c r="AJ815" i="1" s="1"/>
  <c r="N4731" i="1"/>
  <c r="AJ4731" i="1" s="1"/>
  <c r="N4479" i="1"/>
  <c r="AJ4479" i="1" s="1"/>
  <c r="N2873" i="1"/>
  <c r="AJ2873" i="1" s="1"/>
  <c r="N1778" i="1"/>
  <c r="AJ1778" i="1" s="1"/>
  <c r="N1852" i="1"/>
  <c r="AJ1852" i="1" s="1"/>
  <c r="N1839" i="1"/>
  <c r="AJ1839" i="1" s="1"/>
  <c r="N1757" i="1"/>
  <c r="AJ1757" i="1" s="1"/>
  <c r="N3834" i="1"/>
  <c r="AJ3834" i="1" s="1"/>
  <c r="N1600" i="1"/>
  <c r="AJ1600" i="1" s="1"/>
  <c r="N960" i="1"/>
  <c r="AJ960" i="1" s="1"/>
  <c r="N203" i="1"/>
  <c r="AJ203" i="1" s="1"/>
  <c r="N4" i="1"/>
  <c r="AJ4" i="1" s="1"/>
  <c r="N2491" i="1"/>
  <c r="AJ2491" i="1" s="1"/>
  <c r="N2864" i="1"/>
  <c r="AJ2864" i="1" s="1"/>
  <c r="N4268" i="1"/>
  <c r="AJ4268" i="1" s="1"/>
  <c r="N2727" i="1"/>
  <c r="AJ2727" i="1" s="1"/>
  <c r="N1456" i="1"/>
  <c r="AJ1456" i="1" s="1"/>
  <c r="N3670" i="1"/>
  <c r="AJ3670" i="1" s="1"/>
  <c r="N4121" i="1"/>
  <c r="AJ4121" i="1" s="1"/>
  <c r="N1256" i="1"/>
  <c r="AJ1256" i="1" s="1"/>
  <c r="N3450" i="1"/>
  <c r="AJ3450" i="1" s="1"/>
  <c r="N3784" i="1"/>
  <c r="AJ3784" i="1" s="1"/>
  <c r="N1928" i="1"/>
  <c r="AJ1928" i="1" s="1"/>
  <c r="N1508" i="1"/>
  <c r="AJ1508" i="1" s="1"/>
  <c r="N2821" i="1"/>
  <c r="AJ2821" i="1" s="1"/>
  <c r="N2822" i="1"/>
  <c r="AJ2822" i="1" s="1"/>
  <c r="N1425" i="1"/>
  <c r="AJ1425" i="1" s="1"/>
  <c r="N2055" i="1"/>
  <c r="AJ2055" i="1" s="1"/>
  <c r="N447" i="1"/>
  <c r="AJ447" i="1" s="1"/>
  <c r="N2640" i="1"/>
  <c r="AJ2640" i="1" s="1"/>
  <c r="N2078" i="1"/>
  <c r="AJ2078" i="1" s="1"/>
  <c r="N937" i="1"/>
  <c r="AJ937" i="1" s="1"/>
  <c r="N1761" i="1"/>
  <c r="AJ1761" i="1" s="1"/>
  <c r="N4570" i="1"/>
  <c r="AJ4570" i="1" s="1"/>
  <c r="N1257" i="1"/>
  <c r="AJ1257" i="1" s="1"/>
  <c r="N1088" i="1"/>
  <c r="AJ1088" i="1" s="1"/>
  <c r="N4660" i="1"/>
  <c r="AJ4660" i="1" s="1"/>
  <c r="N1824" i="1"/>
  <c r="AJ1824" i="1" s="1"/>
  <c r="N3795" i="1"/>
  <c r="AJ3795" i="1" s="1"/>
  <c r="N729" i="1"/>
  <c r="AJ729" i="1" s="1"/>
  <c r="N1635" i="1"/>
  <c r="AJ1635" i="1" s="1"/>
  <c r="N665" i="1"/>
  <c r="AJ665" i="1" s="1"/>
  <c r="N1391" i="1"/>
  <c r="AJ1391" i="1" s="1"/>
  <c r="N4614" i="1"/>
  <c r="AJ4614" i="1" s="1"/>
  <c r="N3398" i="1"/>
  <c r="AJ3398" i="1" s="1"/>
  <c r="N2151" i="1"/>
  <c r="AJ2151" i="1" s="1"/>
  <c r="N2594" i="1"/>
  <c r="AJ2594" i="1" s="1"/>
  <c r="N3585" i="1"/>
  <c r="AJ3585" i="1" s="1"/>
  <c r="N117" i="1"/>
  <c r="AJ117" i="1" s="1"/>
  <c r="N800" i="1"/>
  <c r="AJ800" i="1" s="1"/>
  <c r="N1238" i="1"/>
  <c r="AJ1238" i="1" s="1"/>
  <c r="N3446" i="1"/>
  <c r="AJ3446" i="1" s="1"/>
  <c r="N4216" i="1"/>
  <c r="AJ4216" i="1" s="1"/>
  <c r="N3704" i="1"/>
  <c r="AJ3704" i="1" s="1"/>
  <c r="N2143" i="1"/>
  <c r="AJ2143" i="1" s="1"/>
  <c r="N2195" i="1"/>
  <c r="AJ2195" i="1" s="1"/>
  <c r="N4484" i="1"/>
  <c r="AJ4484" i="1" s="1"/>
  <c r="N4036" i="1"/>
  <c r="AJ4036" i="1" s="1"/>
  <c r="N3064" i="1"/>
  <c r="AJ3064" i="1" s="1"/>
  <c r="N1361" i="1"/>
  <c r="AJ1361" i="1" s="1"/>
  <c r="N80" i="1"/>
  <c r="AJ80" i="1" s="1"/>
  <c r="N4753" i="1"/>
  <c r="AJ4753" i="1" s="1"/>
  <c r="N3677" i="1"/>
  <c r="AJ3677" i="1" s="1"/>
  <c r="N883" i="1"/>
  <c r="AJ883" i="1" s="1"/>
  <c r="N543" i="1"/>
  <c r="AJ543" i="1" s="1"/>
  <c r="N2471" i="1"/>
  <c r="AJ2471" i="1" s="1"/>
  <c r="N3362" i="1"/>
  <c r="AJ3362" i="1" s="1"/>
  <c r="N3620" i="1"/>
  <c r="AJ3620" i="1" s="1"/>
  <c r="N1239" i="1"/>
  <c r="AJ1239" i="1" s="1"/>
  <c r="N1312" i="1"/>
  <c r="AJ1312" i="1" s="1"/>
  <c r="N3496" i="1"/>
  <c r="AJ3496" i="1" s="1"/>
  <c r="N1591" i="1"/>
  <c r="AJ1591" i="1" s="1"/>
  <c r="N471" i="1"/>
  <c r="AJ471" i="1" s="1"/>
  <c r="N1750" i="1"/>
  <c r="AJ1750" i="1" s="1"/>
  <c r="N3156" i="1"/>
  <c r="AJ3156" i="1" s="1"/>
  <c r="N2262" i="1"/>
  <c r="AJ2262" i="1" s="1"/>
  <c r="N509" i="1"/>
  <c r="AJ509" i="1" s="1"/>
  <c r="N1128" i="1"/>
  <c r="AJ1128" i="1" s="1"/>
  <c r="N1498" i="1"/>
  <c r="AJ1498" i="1" s="1"/>
  <c r="N363" i="1"/>
  <c r="AJ363" i="1" s="1"/>
  <c r="N2596" i="1"/>
  <c r="AJ2596" i="1" s="1"/>
  <c r="N1544" i="1"/>
  <c r="AJ1544" i="1" s="1"/>
  <c r="N3117" i="1"/>
  <c r="AJ3117" i="1" s="1"/>
  <c r="N2923" i="1"/>
  <c r="AJ2923" i="1" s="1"/>
  <c r="N1000" i="1"/>
  <c r="AJ1000" i="1" s="1"/>
  <c r="N4287" i="1"/>
  <c r="AJ4287" i="1" s="1"/>
  <c r="N3399" i="1"/>
  <c r="AJ3399" i="1" s="1"/>
  <c r="N885" i="1"/>
  <c r="AJ885" i="1" s="1"/>
  <c r="N3183" i="1"/>
  <c r="AJ3183" i="1" s="1"/>
  <c r="N2635" i="1"/>
  <c r="AJ2635" i="1" s="1"/>
  <c r="N180" i="1"/>
  <c r="AJ180" i="1" s="1"/>
  <c r="N2647" i="1"/>
  <c r="AJ2647" i="1" s="1"/>
  <c r="N2714" i="1"/>
  <c r="AJ2714" i="1" s="1"/>
  <c r="N2949" i="1"/>
  <c r="AJ2949" i="1" s="1"/>
  <c r="N1447" i="1"/>
  <c r="AJ1447" i="1" s="1"/>
  <c r="N520" i="1"/>
  <c r="AJ520" i="1" s="1"/>
  <c r="N4816" i="1"/>
  <c r="AJ4816" i="1" s="1"/>
  <c r="N3581" i="1"/>
  <c r="AJ3581" i="1" s="1"/>
  <c r="N2373" i="1"/>
  <c r="AJ2373" i="1" s="1"/>
  <c r="N3460" i="1"/>
  <c r="AJ3460" i="1" s="1"/>
  <c r="N4954" i="1"/>
  <c r="AJ4954" i="1" s="1"/>
  <c r="N3661" i="1"/>
  <c r="AJ3661" i="1" s="1"/>
  <c r="N2380" i="1"/>
  <c r="AJ2380" i="1" s="1"/>
  <c r="N2436" i="1"/>
  <c r="AJ2436" i="1" s="1"/>
  <c r="N3241" i="1"/>
  <c r="AJ3241" i="1" s="1"/>
  <c r="N780" i="1"/>
  <c r="AJ780" i="1" s="1"/>
  <c r="N1275" i="1"/>
  <c r="AJ1275" i="1" s="1"/>
  <c r="N4894" i="1"/>
  <c r="AJ4894" i="1" s="1"/>
  <c r="N4300" i="1"/>
  <c r="AJ4300" i="1" s="1"/>
  <c r="N302" i="1"/>
  <c r="AJ302" i="1" s="1"/>
  <c r="N1053" i="1"/>
  <c r="AJ1053" i="1" s="1"/>
  <c r="N2009" i="1"/>
  <c r="AJ2009" i="1" s="1"/>
  <c r="N2276" i="1"/>
  <c r="AJ2276" i="1" s="1"/>
  <c r="N103" i="1"/>
  <c r="AJ103" i="1" s="1"/>
  <c r="N4507" i="1"/>
  <c r="AJ4507" i="1" s="1"/>
  <c r="N3029" i="1"/>
  <c r="AJ3029" i="1" s="1"/>
  <c r="N2023" i="1"/>
  <c r="AJ2023" i="1" s="1"/>
  <c r="N2212" i="1"/>
  <c r="AJ2212" i="1" s="1"/>
  <c r="N3198" i="1"/>
  <c r="AJ3198" i="1" s="1"/>
  <c r="N1620" i="1"/>
  <c r="AJ1620" i="1" s="1"/>
  <c r="N1423" i="1"/>
  <c r="AJ1423" i="1" s="1"/>
  <c r="N771" i="1"/>
  <c r="AJ771" i="1" s="1"/>
  <c r="N241" i="1"/>
  <c r="AJ241" i="1" s="1"/>
  <c r="N1977" i="1"/>
  <c r="AJ1977" i="1" s="1"/>
  <c r="N3968" i="1"/>
  <c r="AJ3968" i="1" s="1"/>
  <c r="N4514" i="1"/>
  <c r="AJ4514" i="1" s="1"/>
  <c r="N3655" i="1"/>
  <c r="AJ3655" i="1" s="1"/>
  <c r="N4785" i="1"/>
  <c r="AJ4785" i="1" s="1"/>
  <c r="N308" i="1"/>
  <c r="AJ308" i="1" s="1"/>
  <c r="N4688" i="1"/>
  <c r="AJ4688" i="1" s="1"/>
  <c r="N2550" i="1"/>
  <c r="AJ2550" i="1" s="1"/>
  <c r="N7" i="1"/>
  <c r="AJ7" i="1" s="1"/>
  <c r="N4871" i="1"/>
  <c r="AJ4871" i="1" s="1"/>
  <c r="N3284" i="1"/>
  <c r="AJ3284" i="1" s="1"/>
  <c r="N3270" i="1"/>
  <c r="AJ3270" i="1" s="1"/>
  <c r="N1845" i="1"/>
  <c r="AJ1845" i="1" s="1"/>
  <c r="N769" i="1"/>
  <c r="AJ769" i="1" s="1"/>
  <c r="N4487" i="1"/>
  <c r="AJ4487" i="1" s="1"/>
  <c r="N3812" i="1"/>
  <c r="AJ3812" i="1" s="1"/>
  <c r="N270" i="1"/>
  <c r="AJ270" i="1" s="1"/>
  <c r="N4098" i="1"/>
  <c r="AJ4098" i="1" s="1"/>
  <c r="N3649" i="1"/>
  <c r="AJ3649" i="1" s="1"/>
  <c r="N4516" i="1"/>
  <c r="AJ4516" i="1" s="1"/>
  <c r="N3611" i="1"/>
  <c r="AJ3611" i="1" s="1"/>
  <c r="N181" i="1"/>
  <c r="AJ181" i="1" s="1"/>
  <c r="N4964" i="1"/>
  <c r="AJ4964" i="1" s="1"/>
  <c r="N1360" i="1"/>
  <c r="AJ1360" i="1" s="1"/>
  <c r="N4936" i="1"/>
  <c r="AJ4936" i="1" s="1"/>
  <c r="N1032" i="1"/>
  <c r="AJ1032" i="1" s="1"/>
  <c r="N1991" i="1"/>
  <c r="AJ1991" i="1" s="1"/>
  <c r="N4336" i="1"/>
  <c r="AJ4336" i="1" s="1"/>
  <c r="N4851" i="1"/>
  <c r="AJ4851" i="1" s="1"/>
  <c r="N1935" i="1"/>
  <c r="AJ1935" i="1" s="1"/>
  <c r="N2649" i="1"/>
  <c r="AJ2649" i="1" s="1"/>
  <c r="N1768" i="1"/>
  <c r="AJ1768" i="1" s="1"/>
  <c r="N4179" i="1"/>
  <c r="AJ4179" i="1" s="1"/>
  <c r="N1874" i="1"/>
  <c r="AJ1874" i="1" s="1"/>
  <c r="N4206" i="1"/>
  <c r="AJ4206" i="1" s="1"/>
  <c r="N2390" i="1"/>
  <c r="AJ2390" i="1" s="1"/>
  <c r="N2927" i="1"/>
  <c r="AJ2927" i="1" s="1"/>
  <c r="N1087" i="1"/>
  <c r="AJ1087" i="1" s="1"/>
  <c r="N1180" i="1"/>
  <c r="AJ1180" i="1" s="1"/>
  <c r="N852" i="1"/>
  <c r="AJ852" i="1" s="1"/>
  <c r="N4489" i="1"/>
  <c r="AJ4489" i="1" s="1"/>
  <c r="N2197" i="1"/>
  <c r="AJ2197" i="1" s="1"/>
  <c r="N4515" i="1"/>
  <c r="AJ4515" i="1" s="1"/>
  <c r="N2867" i="1"/>
  <c r="AJ2867" i="1" s="1"/>
  <c r="N100" i="1"/>
  <c r="AJ100" i="1" s="1"/>
  <c r="N1152" i="1"/>
  <c r="AJ1152" i="1" s="1"/>
  <c r="N3500" i="1"/>
  <c r="AJ3500" i="1" s="1"/>
  <c r="N4244" i="1"/>
  <c r="AJ4244" i="1" s="1"/>
  <c r="N3404" i="1"/>
  <c r="AJ3404" i="1" s="1"/>
  <c r="N177" i="1"/>
  <c r="AJ177" i="1" s="1"/>
  <c r="N3564" i="1"/>
  <c r="AJ3564" i="1" s="1"/>
  <c r="N1691" i="1"/>
  <c r="AJ1691" i="1" s="1"/>
  <c r="N4046" i="1"/>
  <c r="AJ4046" i="1" s="1"/>
  <c r="N4242" i="1"/>
  <c r="AJ4242" i="1" s="1"/>
  <c r="N2488" i="1"/>
  <c r="AJ2488" i="1" s="1"/>
  <c r="N1033" i="1"/>
  <c r="AJ1033" i="1" s="1"/>
  <c r="N4578" i="1"/>
  <c r="AJ4578" i="1" s="1"/>
  <c r="N917" i="1"/>
  <c r="AJ917" i="1" s="1"/>
  <c r="N420" i="1"/>
  <c r="AJ420" i="1" s="1"/>
  <c r="N153" i="1"/>
  <c r="AJ153" i="1" s="1"/>
  <c r="N979" i="1"/>
  <c r="AJ979" i="1" s="1"/>
  <c r="N134" i="1"/>
  <c r="AJ134" i="1" s="1"/>
  <c r="N133" i="1"/>
  <c r="AJ133" i="1" s="1"/>
  <c r="N2431" i="1"/>
  <c r="AJ2431" i="1" s="1"/>
  <c r="N3268" i="1"/>
  <c r="AJ3268" i="1" s="1"/>
  <c r="N2239" i="1"/>
  <c r="AJ2239" i="1" s="1"/>
  <c r="N3679" i="1"/>
  <c r="AJ3679" i="1" s="1"/>
  <c r="N2122" i="1"/>
  <c r="AJ2122" i="1" s="1"/>
  <c r="N4506" i="1"/>
  <c r="AJ4506" i="1" s="1"/>
  <c r="N1036" i="1"/>
  <c r="AJ1036" i="1" s="1"/>
  <c r="N3003" i="1"/>
  <c r="AJ3003" i="1" s="1"/>
  <c r="N4931" i="1"/>
  <c r="AJ4931" i="1" s="1"/>
  <c r="N2179" i="1"/>
  <c r="AJ2179" i="1" s="1"/>
  <c r="N4412" i="1"/>
  <c r="AJ4412" i="1" s="1"/>
  <c r="N458" i="1"/>
  <c r="AJ458" i="1" s="1"/>
  <c r="N4469" i="1"/>
  <c r="AJ4469" i="1" s="1"/>
  <c r="N1118" i="1"/>
  <c r="AJ1118" i="1" s="1"/>
  <c r="N2763" i="1"/>
  <c r="AJ2763" i="1" s="1"/>
  <c r="N2350" i="1"/>
  <c r="AJ2350" i="1" s="1"/>
  <c r="N3742" i="1"/>
  <c r="AJ3742" i="1" s="1"/>
  <c r="N863" i="1"/>
  <c r="AJ863" i="1" s="1"/>
  <c r="N670" i="1"/>
  <c r="AJ670" i="1" s="1"/>
  <c r="N1052" i="1"/>
  <c r="AJ1052" i="1" s="1"/>
  <c r="N4992" i="1"/>
  <c r="AJ4992" i="1" s="1"/>
  <c r="N3639" i="1"/>
  <c r="AJ3639" i="1" s="1"/>
  <c r="N743" i="1"/>
  <c r="AJ743" i="1" s="1"/>
  <c r="N2790" i="1"/>
  <c r="AJ2790" i="1" s="1"/>
  <c r="N3096" i="1"/>
  <c r="AJ3096" i="1" s="1"/>
  <c r="N3214" i="1"/>
  <c r="AJ3214" i="1" s="1"/>
  <c r="N1861" i="1"/>
  <c r="AJ1861" i="1" s="1"/>
  <c r="N2476" i="1"/>
  <c r="AJ2476" i="1" s="1"/>
  <c r="N59" i="1"/>
  <c r="AJ59" i="1" s="1"/>
  <c r="N3948" i="1"/>
  <c r="AJ3948" i="1" s="1"/>
  <c r="N4963" i="1"/>
  <c r="AJ4963" i="1" s="1"/>
  <c r="N3479" i="1"/>
  <c r="AJ3479" i="1" s="1"/>
  <c r="N3570" i="1"/>
  <c r="AJ3570" i="1" s="1"/>
  <c r="N3546" i="1"/>
  <c r="AJ3546" i="1" s="1"/>
  <c r="N1289" i="1"/>
  <c r="AJ1289" i="1" s="1"/>
  <c r="N660" i="1"/>
  <c r="AJ660" i="1" s="1"/>
  <c r="N3391" i="1"/>
  <c r="AJ3391" i="1" s="1"/>
  <c r="N4615" i="1"/>
  <c r="AJ4615" i="1" s="1"/>
  <c r="N1841" i="1"/>
  <c r="AJ1841" i="1" s="1"/>
  <c r="N2039" i="1"/>
  <c r="AJ2039" i="1" s="1"/>
  <c r="N1818" i="1"/>
  <c r="AJ1818" i="1" s="1"/>
  <c r="N32" i="1"/>
  <c r="AJ32" i="1" s="1"/>
  <c r="N2772" i="1"/>
  <c r="AJ2772" i="1" s="1"/>
  <c r="N4037" i="1"/>
  <c r="AJ4037" i="1" s="1"/>
  <c r="N2157" i="1"/>
  <c r="AJ2157" i="1" s="1"/>
  <c r="N1686" i="1"/>
  <c r="AJ1686" i="1" s="1"/>
  <c r="N4783" i="1"/>
  <c r="AJ4783" i="1" s="1"/>
  <c r="N1060" i="1"/>
  <c r="AJ1060" i="1" s="1"/>
  <c r="N109" i="1"/>
  <c r="AJ109" i="1" s="1"/>
  <c r="N1444" i="1"/>
  <c r="AJ1444" i="1" s="1"/>
  <c r="N1849" i="1"/>
  <c r="AJ1849" i="1" s="1"/>
  <c r="N3638" i="1"/>
  <c r="AJ3638" i="1" s="1"/>
  <c r="N1449" i="1"/>
  <c r="AJ1449" i="1" s="1"/>
  <c r="N4733" i="1"/>
  <c r="AJ4733" i="1" s="1"/>
  <c r="N2057" i="1"/>
  <c r="AJ2057" i="1" s="1"/>
  <c r="N1779" i="1"/>
  <c r="AJ1779" i="1" s="1"/>
  <c r="N3128" i="1"/>
  <c r="AJ3128" i="1" s="1"/>
  <c r="N820" i="1"/>
  <c r="AJ820" i="1" s="1"/>
  <c r="N4973" i="1"/>
  <c r="AJ4973" i="1" s="1"/>
  <c r="N2131" i="1"/>
  <c r="AJ2131" i="1" s="1"/>
  <c r="N425" i="1"/>
  <c r="AJ425" i="1" s="1"/>
  <c r="N653" i="1"/>
  <c r="AJ653" i="1" s="1"/>
  <c r="N2766" i="1"/>
  <c r="AJ2766" i="1" s="1"/>
  <c r="N2017" i="1"/>
  <c r="AJ2017" i="1" s="1"/>
  <c r="N736" i="1"/>
  <c r="AJ736" i="1" s="1"/>
  <c r="N1054" i="1"/>
  <c r="AJ1054" i="1" s="1"/>
  <c r="N4723" i="1"/>
  <c r="AJ4723" i="1" s="1"/>
  <c r="N4307" i="1"/>
  <c r="AJ4307" i="1" s="1"/>
  <c r="N1512" i="1"/>
  <c r="AJ1512" i="1" s="1"/>
  <c r="N1155" i="1"/>
  <c r="AJ1155" i="1" s="1"/>
  <c r="N1694" i="1"/>
  <c r="AJ1694" i="1" s="1"/>
  <c r="N4257" i="1"/>
  <c r="AJ4257" i="1" s="1"/>
  <c r="N2668" i="1"/>
  <c r="AJ2668" i="1" s="1"/>
  <c r="N2493" i="1"/>
  <c r="AJ2493" i="1" s="1"/>
  <c r="N3013" i="1"/>
  <c r="AJ3013" i="1" s="1"/>
  <c r="N1504" i="1"/>
  <c r="AJ1504" i="1" s="1"/>
  <c r="N4113" i="1"/>
  <c r="AJ4113" i="1" s="1"/>
  <c r="N4238" i="1"/>
  <c r="AJ4238" i="1" s="1"/>
  <c r="N4207" i="1"/>
  <c r="AJ4207" i="1" s="1"/>
  <c r="N3837" i="1"/>
  <c r="AJ3837" i="1" s="1"/>
  <c r="N2298" i="1"/>
  <c r="AJ2298" i="1" s="1"/>
  <c r="N3769" i="1"/>
  <c r="AJ3769" i="1" s="1"/>
  <c r="N4311" i="1"/>
  <c r="AJ4311" i="1" s="1"/>
  <c r="N997" i="1"/>
  <c r="AJ997" i="1" s="1"/>
  <c r="N3272" i="1"/>
  <c r="AJ3272" i="1" s="1"/>
  <c r="N2250" i="1"/>
  <c r="AJ2250" i="1" s="1"/>
  <c r="N81" i="1"/>
  <c r="AJ81" i="1" s="1"/>
  <c r="N4830" i="1"/>
  <c r="AJ4830" i="1" s="1"/>
  <c r="N1947" i="1"/>
  <c r="AJ1947" i="1" s="1"/>
  <c r="N1871" i="1"/>
  <c r="AJ1871" i="1" s="1"/>
  <c r="N3329" i="1"/>
  <c r="AJ3329" i="1" s="1"/>
  <c r="N3087" i="1"/>
  <c r="AJ3087" i="1" s="1"/>
  <c r="N4502" i="1"/>
  <c r="AJ4502" i="1" s="1"/>
  <c r="N4460" i="1"/>
  <c r="AJ4460" i="1" s="1"/>
  <c r="N3263" i="1"/>
  <c r="AJ3263" i="1" s="1"/>
  <c r="N4158" i="1"/>
  <c r="AJ4158" i="1" s="1"/>
  <c r="N186" i="1"/>
  <c r="AJ186" i="1" s="1"/>
  <c r="N3516" i="1"/>
  <c r="AJ3516" i="1" s="1"/>
  <c r="N2551" i="1"/>
  <c r="AJ2551" i="1" s="1"/>
  <c r="N4542" i="1"/>
  <c r="AJ4542" i="1" s="1"/>
  <c r="N3288" i="1"/>
  <c r="AJ3288" i="1" s="1"/>
  <c r="N1510" i="1"/>
  <c r="AJ1510" i="1" s="1"/>
  <c r="N73" i="1"/>
  <c r="AJ73" i="1" s="1"/>
  <c r="N125" i="1"/>
  <c r="AJ125" i="1" s="1"/>
  <c r="N324" i="1"/>
  <c r="AJ324" i="1" s="1"/>
  <c r="N1177" i="1"/>
  <c r="AJ1177" i="1" s="1"/>
  <c r="N4903" i="1"/>
  <c r="AJ4903" i="1" s="1"/>
  <c r="N1801" i="1"/>
  <c r="AJ1801" i="1" s="1"/>
  <c r="N3196" i="1"/>
  <c r="AJ3196" i="1" s="1"/>
  <c r="N298" i="1"/>
  <c r="AJ298" i="1" s="1"/>
  <c r="N4934" i="1"/>
  <c r="AJ4934" i="1" s="1"/>
  <c r="N4075" i="1"/>
  <c r="AJ4075" i="1" s="1"/>
  <c r="N3255" i="1"/>
  <c r="AJ3255" i="1" s="1"/>
  <c r="N4915" i="1"/>
  <c r="AJ4915" i="1" s="1"/>
  <c r="N1044" i="1"/>
  <c r="AJ1044" i="1" s="1"/>
  <c r="N2246" i="1"/>
  <c r="AJ2246" i="1" s="1"/>
  <c r="N942" i="1"/>
  <c r="AJ942" i="1" s="1"/>
  <c r="N2233" i="1"/>
  <c r="AJ2233" i="1" s="1"/>
  <c r="N679" i="1"/>
  <c r="AJ679" i="1" s="1"/>
  <c r="N102" i="1"/>
  <c r="AJ102" i="1" s="1"/>
  <c r="N1882" i="1"/>
  <c r="AJ1882" i="1" s="1"/>
  <c r="N3897" i="1"/>
  <c r="AJ3897" i="1" s="1"/>
  <c r="N4008" i="1"/>
  <c r="AJ4008" i="1" s="1"/>
  <c r="N493" i="1"/>
  <c r="AJ493" i="1" s="1"/>
  <c r="N4006" i="1"/>
  <c r="AJ4006" i="1" s="1"/>
  <c r="N3720" i="1"/>
  <c r="AJ3720" i="1" s="1"/>
  <c r="N1909" i="1"/>
  <c r="AJ1909" i="1" s="1"/>
  <c r="N966" i="1"/>
  <c r="AJ966" i="1" s="1"/>
  <c r="N2918" i="1"/>
  <c r="AJ2918" i="1" s="1"/>
  <c r="N696" i="1"/>
  <c r="AJ696" i="1" s="1"/>
  <c r="N4741" i="1"/>
  <c r="AJ4741" i="1" s="1"/>
  <c r="N750" i="1"/>
  <c r="AJ750" i="1" s="1"/>
  <c r="N4593" i="1"/>
  <c r="AJ4593" i="1" s="1"/>
  <c r="N3330" i="1"/>
  <c r="AJ3330" i="1" s="1"/>
  <c r="N3983" i="1"/>
  <c r="AJ3983" i="1" s="1"/>
  <c r="N1933" i="1"/>
  <c r="AJ1933" i="1" s="1"/>
  <c r="N1529" i="1"/>
  <c r="AJ1529" i="1" s="1"/>
  <c r="N4097" i="1"/>
  <c r="AJ4097" i="1" s="1"/>
  <c r="N2180" i="1"/>
  <c r="AJ2180" i="1" s="1"/>
  <c r="N2573" i="1"/>
  <c r="AJ2573" i="1" s="1"/>
  <c r="N2653" i="1"/>
  <c r="AJ2653" i="1" s="1"/>
  <c r="N901" i="1"/>
  <c r="AJ901" i="1" s="1"/>
  <c r="N4513" i="1"/>
  <c r="AJ4513" i="1" s="1"/>
  <c r="N687" i="1"/>
  <c r="AJ687" i="1" s="1"/>
  <c r="N105" i="1"/>
  <c r="AJ105" i="1" s="1"/>
  <c r="N3933" i="1"/>
  <c r="AJ3933" i="1" s="1"/>
  <c r="N3508" i="1"/>
  <c r="AJ3508" i="1" s="1"/>
  <c r="N3531" i="1"/>
  <c r="AJ3531" i="1" s="1"/>
  <c r="N251" i="1"/>
  <c r="AJ251" i="1" s="1"/>
  <c r="N1823" i="1"/>
  <c r="AJ1823" i="1" s="1"/>
  <c r="N2605" i="1"/>
  <c r="AJ2605" i="1" s="1"/>
  <c r="N2321" i="1"/>
  <c r="AJ2321" i="1" s="1"/>
  <c r="N3838" i="1"/>
  <c r="AJ3838" i="1" s="1"/>
  <c r="N2050" i="1"/>
  <c r="AJ2050" i="1" s="1"/>
  <c r="N2427" i="1"/>
  <c r="AJ2427" i="1" s="1"/>
  <c r="N1916" i="1"/>
  <c r="AJ1916" i="1" s="1"/>
  <c r="N2737" i="1"/>
  <c r="AJ2737" i="1" s="1"/>
  <c r="N3187" i="1"/>
  <c r="AJ3187" i="1" s="1"/>
  <c r="N4986" i="1"/>
  <c r="AJ4986" i="1" s="1"/>
  <c r="N4457" i="1"/>
  <c r="AJ4457" i="1" s="1"/>
  <c r="N2487" i="1"/>
  <c r="AJ2487" i="1" s="1"/>
  <c r="N2164" i="1"/>
  <c r="AJ2164" i="1" s="1"/>
  <c r="N4259" i="1"/>
  <c r="AJ4259" i="1" s="1"/>
  <c r="N4010" i="1"/>
  <c r="AJ4010" i="1" s="1"/>
  <c r="N3847" i="1"/>
  <c r="AJ3847" i="1" s="1"/>
  <c r="N1208" i="1"/>
  <c r="AJ1208" i="1" s="1"/>
  <c r="N4085" i="1"/>
  <c r="AJ4085" i="1" s="1"/>
  <c r="N985" i="1"/>
  <c r="AJ985" i="1" s="1"/>
  <c r="N2059" i="1"/>
  <c r="AJ2059" i="1" s="1"/>
  <c r="N516" i="1"/>
  <c r="AJ516" i="1" s="1"/>
  <c r="N3781" i="1"/>
  <c r="AJ3781" i="1" s="1"/>
  <c r="N4917" i="1"/>
  <c r="AJ4917" i="1" s="1"/>
  <c r="N4177" i="1"/>
  <c r="AJ4177" i="1" s="1"/>
  <c r="N3700" i="1"/>
  <c r="AJ3700" i="1" s="1"/>
  <c r="N4821" i="1"/>
  <c r="AJ4821" i="1" s="1"/>
  <c r="N174" i="1"/>
  <c r="AJ174" i="1" s="1"/>
  <c r="N2096" i="1"/>
  <c r="AJ2096" i="1" s="1"/>
  <c r="N4404" i="1"/>
  <c r="AJ4404" i="1" s="1"/>
  <c r="N68" i="1"/>
  <c r="AJ68" i="1" s="1"/>
  <c r="N887" i="1"/>
  <c r="AJ887" i="1" s="1"/>
  <c r="N1972" i="1"/>
  <c r="AJ1972" i="1" s="1"/>
  <c r="N3589" i="1"/>
  <c r="AJ3589" i="1" s="1"/>
  <c r="N3197" i="1"/>
  <c r="AJ3197" i="1" s="1"/>
  <c r="N1710" i="1"/>
  <c r="AJ1710" i="1" s="1"/>
  <c r="N2944" i="1"/>
  <c r="AJ2944" i="1" s="1"/>
  <c r="N1072" i="1"/>
  <c r="AJ1072" i="1" s="1"/>
  <c r="N2264" i="1"/>
  <c r="AJ2264" i="1" s="1"/>
  <c r="N1664" i="1"/>
  <c r="AJ1664" i="1" s="1"/>
  <c r="N4895" i="1"/>
  <c r="AJ4895" i="1" s="1"/>
  <c r="N4709" i="1"/>
  <c r="AJ4709" i="1" s="1"/>
  <c r="N690" i="1"/>
  <c r="AJ690" i="1" s="1"/>
  <c r="N1518" i="1"/>
  <c r="AJ1518" i="1" s="1"/>
  <c r="N4635" i="1"/>
  <c r="AJ4635" i="1" s="1"/>
  <c r="N2939" i="1"/>
  <c r="AJ2939" i="1" s="1"/>
  <c r="N2485" i="1"/>
  <c r="AJ2485" i="1" s="1"/>
  <c r="N4885" i="1"/>
  <c r="AJ4885" i="1" s="1"/>
  <c r="N738" i="1"/>
  <c r="AJ738" i="1" s="1"/>
  <c r="N1817" i="1"/>
  <c r="AJ1817" i="1" s="1"/>
  <c r="N2061" i="1"/>
  <c r="AJ2061" i="1" s="1"/>
  <c r="N3342" i="1"/>
  <c r="AJ3342" i="1" s="1"/>
  <c r="N2558" i="1"/>
  <c r="AJ2558" i="1" s="1"/>
  <c r="N695" i="1"/>
  <c r="AJ695" i="1" s="1"/>
  <c r="N828" i="1"/>
  <c r="AJ828" i="1" s="1"/>
  <c r="N709" i="1"/>
  <c r="AJ709" i="1" s="1"/>
  <c r="N1214" i="1"/>
  <c r="AJ1214" i="1" s="1"/>
  <c r="N3363" i="1"/>
  <c r="AJ3363" i="1" s="1"/>
  <c r="N529" i="1"/>
  <c r="AJ529" i="1" s="1"/>
  <c r="N1288" i="1"/>
  <c r="AJ1288" i="1" s="1"/>
  <c r="N2567" i="1"/>
  <c r="AJ2567" i="1" s="1"/>
  <c r="N4293" i="1"/>
  <c r="AJ4293" i="1" s="1"/>
  <c r="N1840" i="1"/>
  <c r="AJ1840" i="1" s="1"/>
  <c r="N2553" i="1"/>
  <c r="AJ2553" i="1" s="1"/>
  <c r="N2798" i="1"/>
  <c r="AJ2798" i="1" s="1"/>
  <c r="N4935" i="1"/>
  <c r="AJ4935" i="1" s="1"/>
  <c r="N2710" i="1"/>
  <c r="AJ2710" i="1" s="1"/>
  <c r="N283" i="1"/>
  <c r="AJ283" i="1" s="1"/>
  <c r="N1387" i="1"/>
  <c r="AJ1387" i="1" s="1"/>
  <c r="N1046" i="1"/>
  <c r="AJ1046" i="1" s="1"/>
  <c r="N4631" i="1"/>
  <c r="AJ4631" i="1" s="1"/>
  <c r="N4769" i="1"/>
  <c r="AJ4769" i="1" s="1"/>
  <c r="N487" i="1"/>
  <c r="AJ487" i="1" s="1"/>
  <c r="N1311" i="1"/>
  <c r="AJ1311" i="1" s="1"/>
  <c r="N2168" i="1"/>
  <c r="AJ2168" i="1" s="1"/>
  <c r="N3184" i="1"/>
  <c r="AJ3184" i="1" s="1"/>
  <c r="N1329" i="1"/>
  <c r="AJ1329" i="1" s="1"/>
  <c r="N4019" i="1"/>
  <c r="AJ4019" i="1" s="1"/>
  <c r="N4025" i="1"/>
  <c r="AJ4025" i="1" s="1"/>
  <c r="N370" i="1"/>
  <c r="AJ370" i="1" s="1"/>
  <c r="N2014" i="1"/>
  <c r="AJ2014" i="1" s="1"/>
  <c r="N4728" i="1"/>
  <c r="AJ4728" i="1" s="1"/>
  <c r="N2591" i="1"/>
  <c r="AJ2591" i="1" s="1"/>
  <c r="N4249" i="1"/>
  <c r="AJ4249" i="1" s="1"/>
  <c r="N2391" i="1"/>
  <c r="AJ2391" i="1" s="1"/>
  <c r="N391" i="1"/>
  <c r="AJ391" i="1" s="1"/>
  <c r="N2383" i="1"/>
  <c r="AJ2383" i="1" s="1"/>
  <c r="N4373" i="1"/>
  <c r="AJ4373" i="1" s="1"/>
  <c r="N3129" i="1"/>
  <c r="AJ3129" i="1" s="1"/>
  <c r="N4802" i="1"/>
  <c r="AJ4802" i="1" s="1"/>
  <c r="N1193" i="1"/>
  <c r="AJ1193" i="1" s="1"/>
  <c r="N4327" i="1"/>
  <c r="AJ4327" i="1" s="1"/>
  <c r="N2228" i="1"/>
  <c r="AJ2228" i="1" s="1"/>
  <c r="N3568" i="1"/>
  <c r="AJ3568" i="1" s="1"/>
  <c r="N4230" i="1"/>
  <c r="AJ4230" i="1" s="1"/>
  <c r="N3054" i="1"/>
  <c r="AJ3054" i="1" s="1"/>
  <c r="N2719" i="1"/>
  <c r="AJ2719" i="1" s="1"/>
  <c r="N4473" i="1"/>
  <c r="AJ4473" i="1" s="1"/>
  <c r="N3210" i="1"/>
  <c r="AJ3210" i="1" s="1"/>
  <c r="N3540" i="1"/>
  <c r="AJ3540" i="1" s="1"/>
  <c r="N3928" i="1"/>
  <c r="AJ3928" i="1" s="1"/>
  <c r="N1320" i="1"/>
  <c r="AJ1320" i="1" s="1"/>
  <c r="N2755" i="1"/>
  <c r="AJ2755" i="1" s="1"/>
  <c r="N2509" i="1"/>
  <c r="AJ2509" i="1" s="1"/>
  <c r="N841" i="1"/>
  <c r="AJ841" i="1" s="1"/>
  <c r="N230" i="1"/>
  <c r="AJ230" i="1" s="1"/>
  <c r="N4777" i="1"/>
  <c r="AJ4777" i="1" s="1"/>
  <c r="N4442" i="1"/>
  <c r="AJ4442" i="1" s="1"/>
  <c r="N1760" i="1"/>
  <c r="AJ1760" i="1" s="1"/>
  <c r="N2975" i="1"/>
  <c r="AJ2975" i="1" s="1"/>
  <c r="N5000" i="1"/>
  <c r="AJ5000" i="1" s="1"/>
  <c r="N2633" i="1"/>
  <c r="AJ2633" i="1" s="1"/>
  <c r="N3804" i="1"/>
  <c r="AJ3804" i="1" s="1"/>
  <c r="N2430" i="1"/>
  <c r="AJ2430" i="1" s="1"/>
  <c r="N3491" i="1"/>
  <c r="AJ3491" i="1" s="1"/>
  <c r="N4672" i="1"/>
  <c r="AJ4672" i="1" s="1"/>
  <c r="N2781" i="1"/>
  <c r="AJ2781" i="1" s="1"/>
  <c r="N4775" i="1"/>
  <c r="AJ4775" i="1" s="1"/>
  <c r="N3634" i="1"/>
  <c r="AJ3634" i="1" s="1"/>
  <c r="N3115" i="1"/>
  <c r="AJ3115" i="1" s="1"/>
  <c r="N1758" i="1"/>
  <c r="AJ1758" i="1" s="1"/>
  <c r="N232" i="1"/>
  <c r="AJ232" i="1" s="1"/>
  <c r="N1213" i="1"/>
  <c r="AJ1213" i="1" s="1"/>
  <c r="N2277" i="1"/>
  <c r="AJ2277" i="1" s="1"/>
  <c r="N1756" i="1"/>
  <c r="AJ1756" i="1" s="1"/>
  <c r="N3878" i="1"/>
  <c r="AJ3878" i="1" s="1"/>
  <c r="N4314" i="1"/>
  <c r="AJ4314" i="1" s="1"/>
  <c r="N4589" i="1"/>
  <c r="AJ4589" i="1" s="1"/>
  <c r="N755" i="1"/>
  <c r="AJ755" i="1" s="1"/>
  <c r="N4042" i="1"/>
  <c r="AJ4042" i="1" s="1"/>
  <c r="N795" i="1"/>
  <c r="AJ795" i="1" s="1"/>
  <c r="N2347" i="1"/>
  <c r="AJ2347" i="1" s="1"/>
  <c r="N1598" i="1"/>
  <c r="AJ1598" i="1" s="1"/>
  <c r="N2652" i="1"/>
  <c r="AJ2652" i="1" s="1"/>
  <c r="N4680" i="1"/>
  <c r="AJ4680" i="1" s="1"/>
  <c r="N1701" i="1"/>
  <c r="AJ1701" i="1" s="1"/>
  <c r="N66" i="1"/>
  <c r="AJ66" i="1" s="1"/>
  <c r="N3302" i="1"/>
  <c r="AJ3302" i="1" s="1"/>
  <c r="N1073" i="1"/>
  <c r="AJ1073" i="1" s="1"/>
  <c r="N1964" i="1"/>
  <c r="AJ1964" i="1" s="1"/>
  <c r="N4868" i="1"/>
  <c r="AJ4868" i="1" s="1"/>
  <c r="N2426" i="1"/>
  <c r="AJ2426" i="1" s="1"/>
  <c r="N2327" i="1"/>
  <c r="AJ2327" i="1" s="1"/>
  <c r="N2587" i="1"/>
  <c r="AJ2587" i="1" s="1"/>
  <c r="N2609" i="1"/>
  <c r="AJ2609" i="1" s="1"/>
  <c r="N4988" i="1"/>
  <c r="AJ4988" i="1" s="1"/>
  <c r="N2125" i="1"/>
  <c r="AJ2125" i="1" s="1"/>
  <c r="N3593" i="1"/>
  <c r="AJ3593" i="1" s="1"/>
  <c r="N711" i="1"/>
  <c r="AJ711" i="1" s="1"/>
  <c r="N2103" i="1"/>
  <c r="AJ2103" i="1" s="1"/>
  <c r="N4641" i="1"/>
  <c r="AJ4641" i="1" s="1"/>
  <c r="N4685" i="1"/>
  <c r="AJ4685" i="1" s="1"/>
  <c r="N2149" i="1"/>
  <c r="AJ2149" i="1" s="1"/>
  <c r="N3671" i="1"/>
  <c r="AJ3671" i="1" s="1"/>
  <c r="N2483" i="1"/>
  <c r="AJ2483" i="1" s="1"/>
  <c r="N4562" i="1"/>
  <c r="AJ4562" i="1" s="1"/>
  <c r="N2908" i="1"/>
  <c r="AJ2908" i="1" s="1"/>
  <c r="N877" i="1"/>
  <c r="AJ877" i="1" s="1"/>
  <c r="N1668" i="1"/>
  <c r="AJ1668" i="1" s="1"/>
  <c r="N24" i="1"/>
  <c r="AJ24" i="1" s="1"/>
  <c r="N3471" i="1"/>
  <c r="AJ3471" i="1" s="1"/>
  <c r="N2479" i="1"/>
  <c r="AJ2479" i="1" s="1"/>
  <c r="N3122" i="1"/>
  <c r="AJ3122" i="1" s="1"/>
  <c r="N2876" i="1"/>
  <c r="AJ2876" i="1" s="1"/>
  <c r="N96" i="1"/>
  <c r="AJ96" i="1" s="1"/>
  <c r="N1274" i="1"/>
  <c r="AJ1274" i="1" s="1"/>
  <c r="N608" i="1"/>
  <c r="AJ608" i="1" s="1"/>
  <c r="N1304" i="1"/>
  <c r="AJ1304" i="1" s="1"/>
  <c r="N4898" i="1"/>
  <c r="AJ4898" i="1" s="1"/>
  <c r="N418" i="1"/>
  <c r="AJ418" i="1" s="1"/>
  <c r="N1217" i="1"/>
  <c r="AJ1217" i="1" s="1"/>
  <c r="N1649" i="1"/>
  <c r="AJ1649" i="1" s="1"/>
  <c r="N3709" i="1"/>
  <c r="AJ3709" i="1" s="1"/>
  <c r="N659" i="1"/>
  <c r="AJ659" i="1" s="1"/>
  <c r="N2001" i="1"/>
  <c r="AJ2001" i="1" s="1"/>
  <c r="N962" i="1"/>
  <c r="AJ962" i="1" s="1"/>
  <c r="N1277" i="1"/>
  <c r="AJ1277" i="1" s="1"/>
  <c r="N1755" i="1"/>
  <c r="AJ1755" i="1" s="1"/>
  <c r="N4847" i="1"/>
  <c r="AJ4847" i="1" s="1"/>
  <c r="N1665" i="1"/>
  <c r="AJ1665" i="1" s="1"/>
  <c r="N1568" i="1"/>
  <c r="AJ1568" i="1" s="1"/>
  <c r="N1430" i="1"/>
  <c r="AJ1430" i="1" s="1"/>
  <c r="N1780" i="1"/>
  <c r="AJ1780" i="1" s="1"/>
  <c r="N2371" i="1"/>
  <c r="AJ2371" i="1" s="1"/>
  <c r="N1657" i="1"/>
  <c r="AJ1657" i="1" s="1"/>
  <c r="N3956" i="1"/>
  <c r="AJ3956" i="1" s="1"/>
  <c r="N3144" i="1"/>
  <c r="AJ3144" i="1" s="1"/>
  <c r="N4891" i="1"/>
  <c r="AJ4891" i="1" s="1"/>
  <c r="N3057" i="1"/>
  <c r="AJ3057" i="1" s="1"/>
  <c r="N4083" i="1"/>
  <c r="AJ4083" i="1" s="1"/>
  <c r="N3555" i="1"/>
  <c r="AJ3555" i="1" s="1"/>
  <c r="N4684" i="1"/>
  <c r="AJ4684" i="1" s="1"/>
  <c r="N4013" i="1"/>
  <c r="AJ4013" i="1" s="1"/>
  <c r="N1477" i="1"/>
  <c r="AJ1477" i="1" s="1"/>
  <c r="N3755" i="1"/>
  <c r="AJ3755" i="1" s="1"/>
  <c r="N1408" i="1"/>
  <c r="AJ1408" i="1" s="1"/>
  <c r="N935" i="1"/>
  <c r="AJ935" i="1" s="1"/>
  <c r="N1956" i="1"/>
  <c r="AJ1956" i="1" s="1"/>
  <c r="N271" i="1"/>
  <c r="AJ271" i="1" s="1"/>
  <c r="N4678" i="1"/>
  <c r="AJ4678" i="1" s="1"/>
  <c r="N3823" i="1"/>
  <c r="AJ3823" i="1" s="1"/>
  <c r="N3037" i="1"/>
  <c r="AJ3037" i="1" s="1"/>
  <c r="N1056" i="1"/>
  <c r="AJ1056" i="1" s="1"/>
  <c r="N438" i="1"/>
  <c r="AJ438" i="1" s="1"/>
  <c r="N2178" i="1"/>
  <c r="AJ2178" i="1" s="1"/>
  <c r="N3495" i="1"/>
  <c r="AJ3495" i="1" s="1"/>
  <c r="N2584" i="1"/>
  <c r="AJ2584" i="1" s="1"/>
  <c r="N1706" i="1"/>
  <c r="AJ1706" i="1" s="1"/>
  <c r="N3761" i="1"/>
  <c r="AJ3761" i="1" s="1"/>
  <c r="N2757" i="1"/>
  <c r="AJ2757" i="1" s="1"/>
  <c r="N3735" i="1"/>
  <c r="AJ3735" i="1" s="1"/>
  <c r="N2275" i="1"/>
  <c r="AJ2275" i="1" s="1"/>
  <c r="N115" i="1"/>
  <c r="AJ115" i="1" s="1"/>
  <c r="N1162" i="1"/>
  <c r="AJ1162" i="1" s="1"/>
  <c r="N1176" i="1"/>
  <c r="AJ1176" i="1" s="1"/>
  <c r="N2531" i="1"/>
  <c r="AJ2531" i="1" s="1"/>
  <c r="N4900" i="1"/>
  <c r="AJ4900" i="1" s="1"/>
  <c r="N1347" i="1"/>
  <c r="AJ1347" i="1" s="1"/>
  <c r="N1421" i="1"/>
  <c r="AJ1421" i="1" s="1"/>
  <c r="N500" i="1"/>
  <c r="AJ500" i="1" s="1"/>
  <c r="N1010" i="1"/>
  <c r="AJ1010" i="1" s="1"/>
  <c r="N4643" i="1"/>
  <c r="AJ4643" i="1" s="1"/>
  <c r="N4732" i="1"/>
  <c r="AJ4732" i="1" s="1"/>
  <c r="N514" i="1"/>
  <c r="AJ514" i="1" s="1"/>
  <c r="N2686" i="1"/>
  <c r="AJ2686" i="1" s="1"/>
  <c r="N3138" i="1"/>
  <c r="AJ3138" i="1" s="1"/>
  <c r="N4486" i="1"/>
  <c r="AJ4486" i="1" s="1"/>
  <c r="N3425" i="1"/>
  <c r="AJ3425" i="1" s="1"/>
  <c r="N3080" i="1"/>
  <c r="AJ3080" i="1" s="1"/>
  <c r="N3984" i="1"/>
  <c r="AJ3984" i="1" s="1"/>
  <c r="N344" i="1"/>
  <c r="AJ344" i="1" s="1"/>
  <c r="N922" i="1"/>
  <c r="AJ922" i="1" s="1"/>
  <c r="N379" i="1"/>
  <c r="AJ379" i="1" s="1"/>
  <c r="N352" i="1"/>
  <c r="AJ352" i="1" s="1"/>
  <c r="N2101" i="1"/>
  <c r="AJ2101" i="1" s="1"/>
  <c r="N1814" i="1"/>
  <c r="AJ1814" i="1" s="1"/>
  <c r="N497" i="1"/>
  <c r="AJ497" i="1" s="1"/>
  <c r="N3605" i="1"/>
  <c r="AJ3605" i="1" s="1"/>
  <c r="N3141" i="1"/>
  <c r="AJ3141" i="1" s="1"/>
  <c r="N4388" i="1"/>
  <c r="AJ4388" i="1" s="1"/>
  <c r="N4948" i="1"/>
  <c r="AJ4948" i="1" s="1"/>
  <c r="N2127" i="1"/>
  <c r="AJ2127" i="1" s="1"/>
  <c r="N4737" i="1"/>
  <c r="AJ4737" i="1" s="1"/>
  <c r="N4200" i="1"/>
  <c r="AJ4200" i="1" s="1"/>
  <c r="N2984" i="1"/>
  <c r="AJ2984" i="1" s="1"/>
  <c r="N3239" i="1"/>
  <c r="AJ3239" i="1" s="1"/>
  <c r="N4638" i="1"/>
  <c r="AJ4638" i="1" s="1"/>
  <c r="N781" i="1"/>
  <c r="AJ781" i="1" s="1"/>
  <c r="N4560" i="1"/>
  <c r="AJ4560" i="1" s="1"/>
  <c r="N3050" i="1"/>
  <c r="AJ3050" i="1" s="1"/>
  <c r="N3091" i="1"/>
  <c r="AJ3091" i="1" s="1"/>
  <c r="N722" i="1"/>
  <c r="AJ722" i="1" s="1"/>
  <c r="N1613" i="1"/>
  <c r="AJ1613" i="1" s="1"/>
  <c r="N1828" i="1"/>
  <c r="AJ1828" i="1" s="1"/>
  <c r="N4165" i="1"/>
  <c r="AJ4165" i="1" s="1"/>
  <c r="N3743" i="1"/>
  <c r="AJ3743" i="1" s="1"/>
  <c r="N2838" i="1"/>
  <c r="AJ2838" i="1" s="1"/>
  <c r="N4034" i="1"/>
  <c r="AJ4034" i="1" s="1"/>
  <c r="N3875" i="1"/>
  <c r="AJ3875" i="1" s="1"/>
  <c r="N2629" i="1"/>
  <c r="AJ2629" i="1" s="1"/>
  <c r="N1029" i="1"/>
  <c r="AJ1029" i="1" s="1"/>
  <c r="N2448" i="1"/>
  <c r="AJ2448" i="1" s="1"/>
  <c r="N4952" i="1"/>
  <c r="AJ4952" i="1" s="1"/>
  <c r="N3006" i="1"/>
  <c r="AJ3006" i="1" s="1"/>
  <c r="N4236" i="1"/>
  <c r="AJ4236" i="1" s="1"/>
  <c r="N796" i="1"/>
  <c r="AJ796" i="1" s="1"/>
  <c r="N262" i="1"/>
  <c r="AJ262" i="1" s="1"/>
  <c r="N2753" i="1"/>
  <c r="AJ2753" i="1" s="1"/>
  <c r="N3158" i="1"/>
  <c r="AJ3158" i="1" s="1"/>
  <c r="N3049" i="1"/>
  <c r="AJ3049" i="1" s="1"/>
  <c r="N4454" i="1"/>
  <c r="AJ4454" i="1" s="1"/>
  <c r="N4433" i="1"/>
  <c r="AJ4433" i="1" s="1"/>
  <c r="N46" i="1"/>
  <c r="AJ46" i="1" s="1"/>
  <c r="N4468" i="1"/>
  <c r="AJ4468" i="1" s="1"/>
  <c r="N599" i="1"/>
  <c r="AJ599" i="1" s="1"/>
  <c r="N3113" i="1"/>
  <c r="AJ3113" i="1" s="1"/>
  <c r="N3826" i="1"/>
  <c r="AJ3826" i="1" s="1"/>
  <c r="N2756" i="1"/>
  <c r="AJ2756" i="1" s="1"/>
  <c r="N4009" i="1"/>
  <c r="AJ4009" i="1" s="1"/>
  <c r="N4974" i="1"/>
  <c r="AJ4974" i="1" s="1"/>
  <c r="N859" i="1"/>
  <c r="AJ859" i="1" s="1"/>
  <c r="N236" i="1"/>
  <c r="AJ236" i="1" s="1"/>
  <c r="N2797" i="1"/>
  <c r="AJ2797" i="1" s="1"/>
  <c r="N3321" i="1"/>
  <c r="AJ3321" i="1" s="1"/>
  <c r="N3900" i="1"/>
  <c r="AJ3900" i="1" s="1"/>
  <c r="N720" i="1"/>
  <c r="AJ720" i="1" s="1"/>
  <c r="N556" i="1"/>
  <c r="AJ556" i="1" s="1"/>
  <c r="N4574" i="1"/>
  <c r="AJ4574" i="1" s="1"/>
  <c r="N71" i="1"/>
  <c r="AJ71" i="1" s="1"/>
  <c r="N585" i="1"/>
  <c r="AJ585" i="1" s="1"/>
  <c r="N1998" i="1"/>
  <c r="AJ1998" i="1" s="1"/>
  <c r="N3215" i="1"/>
  <c r="AJ3215" i="1" s="1"/>
  <c r="N4415" i="1"/>
  <c r="AJ4415" i="1" s="1"/>
  <c r="N3367" i="1"/>
  <c r="AJ3367" i="1" s="1"/>
  <c r="N1667" i="1"/>
  <c r="AJ1667" i="1" s="1"/>
  <c r="N2806" i="1"/>
  <c r="AJ2806" i="1" s="1"/>
  <c r="N4852" i="1"/>
  <c r="AJ4852" i="1" s="1"/>
  <c r="N77" i="1"/>
  <c r="AJ77" i="1" s="1"/>
  <c r="N3535" i="1"/>
  <c r="AJ3535" i="1" s="1"/>
  <c r="N1569" i="1"/>
  <c r="AJ1569" i="1" s="1"/>
  <c r="N3032" i="1"/>
  <c r="AJ3032" i="1" s="1"/>
  <c r="N4337" i="1"/>
  <c r="AJ4337" i="1" s="1"/>
  <c r="N2003" i="1"/>
  <c r="AJ2003" i="1" s="1"/>
  <c r="N4076" i="1"/>
  <c r="AJ4076" i="1" s="1"/>
  <c r="N4712" i="1"/>
  <c r="AJ4712" i="1" s="1"/>
  <c r="N2533" i="1"/>
  <c r="AJ2533" i="1" s="1"/>
  <c r="N3989" i="1"/>
  <c r="AJ3989" i="1" s="1"/>
  <c r="N3497" i="1"/>
  <c r="AJ3497" i="1" s="1"/>
  <c r="N3887" i="1"/>
  <c r="AJ3887" i="1" s="1"/>
  <c r="N1641" i="1"/>
  <c r="AJ1641" i="1" s="1"/>
  <c r="N635" i="1"/>
  <c r="AJ635" i="1" s="1"/>
  <c r="N1712" i="1"/>
  <c r="AJ1712" i="1" s="1"/>
  <c r="N1437" i="1"/>
  <c r="AJ1437" i="1" s="1"/>
  <c r="N4054" i="1"/>
  <c r="AJ4054" i="1" s="1"/>
  <c r="N1300" i="1"/>
  <c r="AJ1300" i="1" s="1"/>
  <c r="N4882" i="1"/>
  <c r="AJ4882" i="1" s="1"/>
  <c r="N816" i="1"/>
  <c r="AJ816" i="1" s="1"/>
  <c r="N4877" i="1"/>
  <c r="AJ4877" i="1" s="1"/>
  <c r="N1323" i="1"/>
  <c r="AJ1323" i="1" s="1"/>
  <c r="N1856" i="1"/>
  <c r="AJ1856" i="1" s="1"/>
  <c r="N3525" i="1"/>
  <c r="AJ3525" i="1" s="1"/>
  <c r="N2804" i="1"/>
  <c r="AJ2804" i="1" s="1"/>
  <c r="N3147" i="1"/>
  <c r="AJ3147" i="1" s="1"/>
  <c r="N2973" i="1"/>
  <c r="AJ2973" i="1" s="1"/>
  <c r="N4018" i="1"/>
  <c r="AJ4018" i="1" s="1"/>
  <c r="N2671" i="1"/>
  <c r="AJ2671" i="1" s="1"/>
  <c r="N3912" i="1"/>
  <c r="AJ3912" i="1" s="1"/>
  <c r="N3177" i="1"/>
  <c r="AJ3177" i="1" s="1"/>
  <c r="N532" i="1"/>
  <c r="AJ532" i="1" s="1"/>
  <c r="N1988" i="1"/>
  <c r="AJ1988" i="1" s="1"/>
  <c r="N1151" i="1"/>
  <c r="AJ1151" i="1" s="1"/>
  <c r="N1893" i="1"/>
  <c r="AJ1893" i="1" s="1"/>
  <c r="N2791" i="1"/>
  <c r="AJ2791" i="1" s="1"/>
  <c r="N4796" i="1"/>
  <c r="AJ4796" i="1" s="1"/>
  <c r="N595" i="1"/>
  <c r="AJ595" i="1" s="1"/>
  <c r="N2615" i="1"/>
  <c r="AJ2615" i="1" s="1"/>
  <c r="N2937" i="1"/>
  <c r="AJ2937" i="1" s="1"/>
  <c r="N1996" i="1"/>
  <c r="AJ1996" i="1" s="1"/>
  <c r="N947" i="1"/>
  <c r="AJ947" i="1" s="1"/>
  <c r="N3645" i="1"/>
  <c r="AJ3645" i="1" s="1"/>
  <c r="N1934" i="1"/>
  <c r="AJ1934" i="1" s="1"/>
  <c r="N3648" i="1"/>
  <c r="AJ3648" i="1" s="1"/>
  <c r="N451" i="1"/>
  <c r="AJ451" i="1" s="1"/>
  <c r="N1612" i="1"/>
  <c r="AJ1612" i="1" s="1"/>
  <c r="N2730" i="1"/>
  <c r="AJ2730" i="1" s="1"/>
  <c r="N2477" i="1"/>
  <c r="AJ2477" i="1" s="1"/>
  <c r="N1873" i="1"/>
  <c r="AJ1873" i="1" s="1"/>
  <c r="N853" i="1"/>
  <c r="AJ853" i="1" s="1"/>
  <c r="N94" i="1"/>
  <c r="AJ94" i="1" s="1"/>
  <c r="N4727" i="1"/>
  <c r="AJ4727" i="1" s="1"/>
  <c r="N503" i="1"/>
  <c r="AJ503" i="1" s="1"/>
  <c r="N1353" i="1"/>
  <c r="AJ1353" i="1" s="1"/>
  <c r="N4470" i="1"/>
  <c r="AJ4470" i="1" s="1"/>
  <c r="N1332" i="1"/>
  <c r="AJ1332" i="1" s="1"/>
  <c r="N2070" i="1"/>
  <c r="AJ2070" i="1" s="1"/>
  <c r="N4838" i="1"/>
  <c r="AJ4838" i="1" s="1"/>
  <c r="N2293" i="1"/>
  <c r="AJ2293" i="1" s="1"/>
  <c r="N2273" i="1"/>
  <c r="AJ2273" i="1" s="1"/>
  <c r="N3157" i="1"/>
  <c r="AJ3157" i="1" s="1"/>
  <c r="N2216" i="1"/>
  <c r="AJ2216" i="1" s="1"/>
  <c r="N3253" i="1"/>
  <c r="AJ3253" i="1" s="1"/>
  <c r="N1206" i="1"/>
  <c r="AJ1206" i="1" s="1"/>
  <c r="N3507" i="1"/>
  <c r="AJ3507" i="1" s="1"/>
  <c r="N473" i="1"/>
  <c r="AJ473" i="1" s="1"/>
  <c r="N3236" i="1"/>
  <c r="AJ3236" i="1" s="1"/>
  <c r="N4292" i="1"/>
  <c r="AJ4292" i="1" s="1"/>
  <c r="N932" i="1"/>
  <c r="AJ932" i="1" s="1"/>
  <c r="N4418" i="1"/>
  <c r="AJ4418" i="1" s="1"/>
  <c r="N2437" i="1"/>
  <c r="AJ2437" i="1" s="1"/>
  <c r="N2950" i="1"/>
  <c r="AJ2950" i="1" s="1"/>
  <c r="N3075" i="1"/>
  <c r="AJ3075" i="1" s="1"/>
  <c r="N3896" i="1"/>
  <c r="AJ3896" i="1" s="1"/>
  <c r="N3371" i="1"/>
  <c r="AJ3371" i="1" s="1"/>
  <c r="N2211" i="1"/>
  <c r="AJ2211" i="1" s="1"/>
  <c r="N1617" i="1"/>
  <c r="AJ1617" i="1" s="1"/>
  <c r="N2619" i="1"/>
  <c r="AJ2619" i="1" s="1"/>
  <c r="N385" i="1"/>
  <c r="AJ385" i="1" s="1"/>
  <c r="N2095" i="1"/>
  <c r="AJ2095" i="1" s="1"/>
  <c r="N3035" i="1"/>
  <c r="AJ3035" i="1" s="1"/>
  <c r="N2738" i="1"/>
  <c r="AJ2738" i="1" s="1"/>
  <c r="N235" i="1"/>
  <c r="AJ235" i="1" s="1"/>
  <c r="N1040" i="1"/>
  <c r="AJ1040" i="1" s="1"/>
  <c r="N4301" i="1"/>
  <c r="AJ4301" i="1" s="1"/>
  <c r="N1528" i="1"/>
  <c r="AJ1528" i="1" s="1"/>
  <c r="N4488" i="1"/>
  <c r="AJ4488" i="1" s="1"/>
  <c r="N2945" i="1"/>
  <c r="AJ2945" i="1" s="1"/>
  <c r="N1733" i="1"/>
  <c r="AJ1733" i="1" s="1"/>
  <c r="N879" i="1"/>
  <c r="AJ879" i="1" s="1"/>
  <c r="N4766" i="1"/>
  <c r="AJ4766" i="1" s="1"/>
  <c r="N2470" i="1"/>
  <c r="AJ2470" i="1" s="1"/>
  <c r="N766" i="1"/>
  <c r="AJ766" i="1" s="1"/>
  <c r="N1261" i="1"/>
  <c r="AJ1261" i="1" s="1"/>
  <c r="N803" i="1"/>
  <c r="AJ803" i="1" s="1"/>
  <c r="N144" i="1"/>
  <c r="AJ144" i="1" s="1"/>
  <c r="N146" i="1"/>
  <c r="AJ146" i="1" s="1"/>
  <c r="N772" i="1"/>
  <c r="AJ772" i="1" s="1"/>
  <c r="N4721" i="1"/>
  <c r="AJ4721" i="1" s="1"/>
  <c r="N2209" i="1"/>
  <c r="AJ2209" i="1" s="1"/>
  <c r="N4682" i="1"/>
  <c r="AJ4682" i="1" s="1"/>
  <c r="N3941" i="1"/>
  <c r="AJ3941" i="1" s="1"/>
  <c r="N3099" i="1"/>
  <c r="AJ3099" i="1" s="1"/>
  <c r="N3773" i="1"/>
  <c r="AJ3773" i="1" s="1"/>
  <c r="N2907" i="1"/>
  <c r="AJ2907" i="1" s="1"/>
  <c r="N2548" i="1"/>
  <c r="AJ2548" i="1" s="1"/>
  <c r="N4856" i="1"/>
  <c r="AJ4856" i="1" s="1"/>
  <c r="N761" i="1"/>
  <c r="AJ761" i="1" s="1"/>
  <c r="N1930" i="1"/>
  <c r="AJ1930" i="1" s="1"/>
  <c r="N4906" i="1"/>
  <c r="AJ4906" i="1" s="1"/>
  <c r="N3401" i="1"/>
  <c r="AJ3401" i="1" s="1"/>
  <c r="N866" i="1"/>
  <c r="AJ866" i="1" s="1"/>
  <c r="N2286" i="1"/>
  <c r="AJ2286" i="1" s="1"/>
  <c r="N2715" i="1"/>
  <c r="AJ2715" i="1" s="1"/>
  <c r="N2376" i="1"/>
  <c r="AJ2376" i="1" s="1"/>
  <c r="N4793" i="1"/>
  <c r="AJ4793" i="1" s="1"/>
  <c r="N4663" i="1"/>
  <c r="AJ4663" i="1" s="1"/>
  <c r="N147" i="1"/>
  <c r="AJ147" i="1" s="1"/>
  <c r="N953" i="1"/>
  <c r="AJ953" i="1" s="1"/>
  <c r="N2507" i="1"/>
  <c r="AJ2507" i="1" s="1"/>
  <c r="N4192" i="1"/>
  <c r="AJ4192" i="1" s="1"/>
  <c r="N4729" i="1"/>
  <c r="AJ4729" i="1" s="1"/>
  <c r="N3259" i="1"/>
  <c r="AJ3259" i="1" s="1"/>
  <c r="N130" i="1"/>
  <c r="AJ130" i="1" s="1"/>
  <c r="N2925" i="1"/>
  <c r="AJ2925" i="1" s="1"/>
  <c r="N2555" i="1"/>
  <c r="AJ2555" i="1" s="1"/>
  <c r="N1494" i="1"/>
  <c r="AJ1494" i="1" s="1"/>
  <c r="N970" i="1"/>
  <c r="AJ970" i="1" s="1"/>
  <c r="N3799" i="1"/>
  <c r="AJ3799" i="1" s="1"/>
  <c r="N792" i="1"/>
  <c r="AJ792" i="1" s="1"/>
  <c r="N3590" i="1"/>
  <c r="AJ3590" i="1" s="1"/>
  <c r="N3730" i="1"/>
  <c r="AJ3730" i="1" s="1"/>
  <c r="N2901" i="1"/>
  <c r="AJ2901" i="1" s="1"/>
  <c r="N4082" i="1"/>
  <c r="AJ4082" i="1" s="1"/>
  <c r="N1796" i="1"/>
  <c r="AJ1796" i="1" s="1"/>
  <c r="N1698" i="1"/>
  <c r="AJ1698" i="1" s="1"/>
  <c r="N1169" i="1"/>
  <c r="AJ1169" i="1" s="1"/>
  <c r="N2532" i="1"/>
  <c r="AJ2532" i="1" s="1"/>
  <c r="N980" i="1"/>
  <c r="AJ980" i="1" s="1"/>
  <c r="N2024" i="1"/>
  <c r="AJ2024" i="1" s="1"/>
  <c r="N874" i="1"/>
  <c r="AJ874" i="1" s="1"/>
  <c r="N2749" i="1"/>
  <c r="AJ2749" i="1" s="1"/>
  <c r="N1747" i="1"/>
  <c r="AJ1747" i="1" s="1"/>
  <c r="N3618" i="1"/>
  <c r="AJ3618" i="1" s="1"/>
  <c r="N2724" i="1"/>
  <c r="AJ2724" i="1" s="1"/>
  <c r="N3162" i="1"/>
  <c r="AJ3162" i="1" s="1"/>
  <c r="N226" i="1"/>
  <c r="AJ226" i="1" s="1"/>
  <c r="N2444" i="1"/>
  <c r="AJ2444" i="1" s="1"/>
  <c r="N1536" i="1"/>
  <c r="AJ1536" i="1" s="1"/>
  <c r="N3387" i="1"/>
  <c r="AJ3387" i="1" s="1"/>
  <c r="N1316" i="1"/>
  <c r="AJ1316" i="1" s="1"/>
  <c r="N3595" i="1"/>
  <c r="AJ3595" i="1" s="1"/>
  <c r="N4187" i="1"/>
  <c r="AJ4187" i="1" s="1"/>
  <c r="N2695" i="1"/>
  <c r="AJ2695" i="1" s="1"/>
  <c r="N2857" i="1"/>
  <c r="AJ2857" i="1" s="1"/>
  <c r="N287" i="1"/>
  <c r="AJ287" i="1" s="1"/>
  <c r="N1692" i="1"/>
  <c r="AJ1692" i="1" s="1"/>
  <c r="N4834" i="1"/>
  <c r="AJ4834" i="1" s="1"/>
  <c r="N4376" i="1"/>
  <c r="AJ4376" i="1" s="1"/>
  <c r="N3204" i="1"/>
  <c r="AJ3204" i="1" s="1"/>
  <c r="N2090" i="1"/>
  <c r="AJ2090" i="1" s="1"/>
  <c r="N1365" i="1"/>
  <c r="AJ1365" i="1" s="1"/>
  <c r="N1051" i="1"/>
  <c r="AJ1051" i="1" s="1"/>
  <c r="N748" i="1"/>
  <c r="AJ748" i="1" s="1"/>
  <c r="N2351" i="1"/>
  <c r="AJ2351" i="1" s="1"/>
  <c r="N2514" i="1"/>
  <c r="AJ2514" i="1" s="1"/>
  <c r="N806" i="1"/>
  <c r="AJ806" i="1" s="1"/>
  <c r="N3172" i="1"/>
  <c r="AJ3172" i="1" s="1"/>
  <c r="N4667" i="1"/>
  <c r="AJ4667" i="1" s="1"/>
  <c r="N1946" i="1"/>
  <c r="AJ1946" i="1" s="1"/>
  <c r="N3081" i="1"/>
  <c r="AJ3081" i="1" s="1"/>
  <c r="N4099" i="1"/>
  <c r="AJ4099" i="1" s="1"/>
  <c r="N3315" i="1"/>
  <c r="AJ3315" i="1" s="1"/>
  <c r="N3523" i="1"/>
  <c r="AJ3523" i="1" s="1"/>
  <c r="N1463" i="1"/>
  <c r="AJ1463" i="1" s="1"/>
  <c r="N1259" i="1"/>
  <c r="AJ1259" i="1" s="1"/>
  <c r="N1235" i="1"/>
  <c r="AJ1235" i="1" s="1"/>
  <c r="N3698" i="1"/>
  <c r="AJ3698" i="1" s="1"/>
  <c r="N2508" i="1"/>
  <c r="AJ2508" i="1" s="1"/>
  <c r="N1080" i="1"/>
  <c r="AJ1080" i="1" s="1"/>
  <c r="N1642" i="1"/>
  <c r="AJ1642" i="1" s="1"/>
  <c r="N2721" i="1"/>
  <c r="AJ2721" i="1" s="1"/>
  <c r="N2182" i="1"/>
  <c r="AJ2182" i="1" s="1"/>
  <c r="N4151" i="1"/>
  <c r="AJ4151" i="1" s="1"/>
  <c r="N2856" i="1"/>
  <c r="AJ2856" i="1" s="1"/>
  <c r="N1023" i="1"/>
  <c r="AJ1023" i="1" s="1"/>
  <c r="N4645" i="1"/>
  <c r="AJ4645" i="1" s="1"/>
  <c r="N3788" i="1"/>
  <c r="AJ3788" i="1" s="1"/>
  <c r="N2803" i="1"/>
  <c r="AJ2803" i="1" s="1"/>
  <c r="N491" i="1"/>
  <c r="AJ491" i="1" s="1"/>
  <c r="N166" i="1"/>
  <c r="AJ166" i="1" s="1"/>
  <c r="N44" i="1"/>
  <c r="AJ44" i="1" s="1"/>
  <c r="N2369" i="1"/>
  <c r="AJ2369" i="1" s="1"/>
  <c r="N1127" i="1"/>
  <c r="AJ1127" i="1" s="1"/>
  <c r="N4087" i="1"/>
  <c r="AJ4087" i="1" s="1"/>
  <c r="N3244" i="1"/>
  <c r="AJ3244" i="1" s="1"/>
  <c r="N1864" i="1"/>
  <c r="AJ1864" i="1" s="1"/>
  <c r="N261" i="1"/>
  <c r="AJ261" i="1" s="1"/>
  <c r="N4362" i="1"/>
  <c r="AJ4362" i="1" s="1"/>
  <c r="N1678" i="1"/>
  <c r="AJ1678" i="1" s="1"/>
  <c r="N1527" i="1"/>
  <c r="AJ1527" i="1" s="1"/>
  <c r="N4093" i="1"/>
  <c r="AJ4093" i="1" s="1"/>
  <c r="N4690" i="1"/>
  <c r="AJ4690" i="1" s="1"/>
  <c r="N1656" i="1"/>
  <c r="AJ1656" i="1" s="1"/>
  <c r="N1614" i="1"/>
  <c r="AJ1614" i="1" s="1"/>
  <c r="N4945" i="1"/>
  <c r="AJ4945" i="1" s="1"/>
  <c r="N538" i="1"/>
  <c r="AJ538" i="1" s="1"/>
  <c r="N2381" i="1"/>
  <c r="AJ2381" i="1" s="1"/>
  <c r="N1959" i="1"/>
  <c r="AJ1959" i="1" s="1"/>
  <c r="N2779" i="1"/>
  <c r="AJ2779" i="1" s="1"/>
  <c r="N1623" i="1"/>
  <c r="AJ1623" i="1" s="1"/>
  <c r="N4027" i="1"/>
  <c r="AJ4027" i="1" s="1"/>
  <c r="N367" i="1"/>
  <c r="AJ367" i="1" s="1"/>
  <c r="N2966" i="1"/>
  <c r="AJ2966" i="1" s="1"/>
  <c r="N3264" i="1"/>
  <c r="AJ3264" i="1" s="1"/>
  <c r="N3351" i="1"/>
  <c r="AJ3351" i="1" s="1"/>
  <c r="N2725" i="1"/>
  <c r="AJ2725" i="1" s="1"/>
  <c r="N601" i="1"/>
  <c r="AJ601" i="1" s="1"/>
  <c r="N3952" i="1"/>
  <c r="AJ3952" i="1" s="1"/>
  <c r="N1832" i="1"/>
  <c r="AJ1832" i="1" s="1"/>
  <c r="N3552" i="1"/>
  <c r="AJ3552" i="1" s="1"/>
  <c r="N633" i="1"/>
  <c r="AJ633" i="1" s="1"/>
  <c r="N2565" i="1"/>
  <c r="AJ2565" i="1" s="1"/>
  <c r="N4539" i="1"/>
  <c r="AJ4539" i="1" s="1"/>
  <c r="N3961" i="1"/>
  <c r="AJ3961" i="1" s="1"/>
  <c r="N1433" i="1"/>
  <c r="AJ1433" i="1" s="1"/>
  <c r="N1700" i="1"/>
  <c r="AJ1700" i="1" s="1"/>
  <c r="N1336" i="1"/>
  <c r="AJ1336" i="1" s="1"/>
  <c r="N4445" i="1"/>
  <c r="AJ4445" i="1" s="1"/>
  <c r="N3744" i="1"/>
  <c r="AJ3744" i="1" s="1"/>
  <c r="N1970" i="1"/>
  <c r="AJ1970" i="1" s="1"/>
  <c r="N2536" i="1"/>
  <c r="AJ2536" i="1" s="1"/>
  <c r="N1091" i="1"/>
  <c r="AJ1091" i="1" s="1"/>
  <c r="N4056" i="1"/>
  <c r="AJ4056" i="1" s="1"/>
  <c r="N943" i="1"/>
  <c r="AJ943" i="1" s="1"/>
  <c r="N4261" i="1"/>
  <c r="AJ4261" i="1" s="1"/>
  <c r="N2051" i="1"/>
  <c r="AJ2051" i="1" s="1"/>
  <c r="N1790" i="1"/>
  <c r="AJ1790" i="1" s="1"/>
  <c r="N2360" i="1"/>
  <c r="AJ2360" i="1" s="1"/>
  <c r="N3464" i="1"/>
  <c r="AJ3464" i="1" s="1"/>
  <c r="N2499" i="1"/>
  <c r="AJ2499" i="1" s="1"/>
  <c r="N3915" i="1"/>
  <c r="AJ3915" i="1" s="1"/>
  <c r="N893" i="1"/>
  <c r="AJ893" i="1" s="1"/>
  <c r="N884" i="1"/>
  <c r="AJ884" i="1" s="1"/>
  <c r="N1448" i="1"/>
  <c r="AJ1448" i="1" s="1"/>
  <c r="N3750" i="1"/>
  <c r="AJ3750" i="1" s="1"/>
  <c r="N3728" i="1"/>
  <c r="AJ3728" i="1" s="1"/>
  <c r="N4840" i="1"/>
  <c r="AJ4840" i="1" s="1"/>
  <c r="N4226" i="1"/>
  <c r="AJ4226" i="1" s="1"/>
  <c r="N1295" i="1"/>
  <c r="AJ1295" i="1" s="1"/>
  <c r="N4285" i="1"/>
  <c r="AJ4285" i="1" s="1"/>
  <c r="N156" i="1"/>
  <c r="AJ156" i="1" s="1"/>
  <c r="N539" i="1"/>
  <c r="AJ539" i="1" s="1"/>
  <c r="N4077" i="1"/>
  <c r="AJ4077" i="1" s="1"/>
  <c r="N915" i="1"/>
  <c r="AJ915" i="1" s="1"/>
  <c r="N1270" i="1"/>
  <c r="AJ1270" i="1" s="1"/>
  <c r="N3354" i="1"/>
  <c r="AJ3354" i="1" s="1"/>
  <c r="N4360" i="1"/>
  <c r="AJ4360" i="1" s="1"/>
  <c r="N266" i="1"/>
  <c r="AJ266" i="1" s="1"/>
  <c r="N999" i="1"/>
  <c r="AJ999" i="1" s="1"/>
  <c r="N4795" i="1"/>
  <c r="AJ4795" i="1" s="1"/>
  <c r="N3338" i="1"/>
  <c r="AJ3338" i="1" s="1"/>
  <c r="N1068" i="1"/>
  <c r="AJ1068" i="1" s="1"/>
  <c r="N1939" i="1"/>
  <c r="AJ1939" i="1" s="1"/>
  <c r="N2597" i="1"/>
  <c r="AJ2597" i="1" s="1"/>
  <c r="N1285" i="1"/>
  <c r="AJ1285" i="1" s="1"/>
  <c r="N413" i="1"/>
  <c r="AJ413" i="1" s="1"/>
  <c r="N4023" i="1"/>
  <c r="AJ4023" i="1" s="1"/>
  <c r="N2996" i="1"/>
  <c r="AJ2996" i="1" s="1"/>
  <c r="N996" i="1"/>
  <c r="AJ996" i="1" s="1"/>
  <c r="N1896" i="1"/>
  <c r="AJ1896" i="1" s="1"/>
  <c r="N3152" i="1"/>
  <c r="AJ3152" i="1" s="1"/>
  <c r="N3576" i="1"/>
  <c r="AJ3576" i="1" s="1"/>
  <c r="N1109" i="1"/>
  <c r="AJ1109" i="1" s="1"/>
  <c r="N371" i="1"/>
  <c r="AJ371" i="1" s="1"/>
  <c r="N4919" i="1"/>
  <c r="AJ4919" i="1" s="1"/>
  <c r="N4126" i="1"/>
  <c r="AJ4126" i="1" s="1"/>
  <c r="N2999" i="1"/>
  <c r="AJ2999" i="1" s="1"/>
  <c r="N1240" i="1"/>
  <c r="AJ1240" i="1" s="1"/>
  <c r="N544" i="1"/>
  <c r="AJ544" i="1" s="1"/>
  <c r="N4264" i="1"/>
  <c r="AJ4264" i="1" s="1"/>
  <c r="N3584" i="1"/>
  <c r="AJ3584" i="1" s="1"/>
  <c r="N1593" i="1"/>
  <c r="AJ1593" i="1" s="1"/>
  <c r="N911" i="1"/>
  <c r="AJ911" i="1" s="1"/>
  <c r="N300" i="1"/>
  <c r="AJ300" i="1" s="1"/>
  <c r="N3770" i="1"/>
  <c r="AJ3770" i="1" s="1"/>
  <c r="N3536" i="1"/>
  <c r="AJ3536" i="1" s="1"/>
  <c r="N464" i="1"/>
  <c r="AJ464" i="1" s="1"/>
  <c r="N1727" i="1"/>
  <c r="AJ1727" i="1" s="1"/>
  <c r="N810" i="1"/>
  <c r="AJ810" i="1" s="1"/>
  <c r="N3381" i="1"/>
  <c r="AJ3381" i="1" s="1"/>
  <c r="N4901" i="1"/>
  <c r="AJ4901" i="1" s="1"/>
  <c r="N1967" i="1"/>
  <c r="AJ1967" i="1" s="1"/>
  <c r="N2031" i="1"/>
  <c r="AJ2031" i="1" s="1"/>
  <c r="N3429" i="1"/>
  <c r="AJ3429" i="1" s="1"/>
  <c r="N2515" i="1"/>
  <c r="AJ2515" i="1" s="1"/>
  <c r="N3114" i="1"/>
  <c r="AJ3114" i="1" s="1"/>
  <c r="N782" i="1"/>
  <c r="AJ782" i="1" s="1"/>
  <c r="N2691" i="1"/>
  <c r="AJ2691" i="1" s="1"/>
  <c r="N4899" i="1"/>
  <c r="AJ4899" i="1" s="1"/>
  <c r="N4100" i="1"/>
  <c r="AJ4100" i="1" s="1"/>
  <c r="N1198" i="1"/>
  <c r="AJ1198" i="1" s="1"/>
  <c r="N3550" i="1"/>
  <c r="AJ3550" i="1" s="1"/>
  <c r="N4167" i="1"/>
  <c r="AJ4167" i="1" s="1"/>
  <c r="N3377" i="1"/>
  <c r="AJ3377" i="1" s="1"/>
  <c r="N861" i="1"/>
  <c r="AJ861" i="1" s="1"/>
  <c r="N4763" i="1"/>
  <c r="AJ4763" i="1" s="1"/>
  <c r="N163" i="1"/>
  <c r="AJ163" i="1" s="1"/>
  <c r="N4744" i="1"/>
  <c r="AJ4744" i="1" s="1"/>
  <c r="N4649" i="1"/>
  <c r="AJ4649" i="1" s="1"/>
  <c r="N2983" i="1"/>
  <c r="AJ2983" i="1" s="1"/>
  <c r="N1443" i="1"/>
  <c r="AJ1443" i="1" s="1"/>
  <c r="N85" i="1"/>
  <c r="AJ85" i="1" s="1"/>
  <c r="N3139" i="1"/>
  <c r="AJ3139" i="1" s="1"/>
  <c r="N3901" i="1"/>
  <c r="AJ3901" i="1" s="1"/>
  <c r="N3650" i="1"/>
  <c r="AJ3650" i="1" s="1"/>
  <c r="N814" i="1"/>
  <c r="AJ814" i="1" s="1"/>
  <c r="N3234" i="1"/>
  <c r="AJ3234" i="1" s="1"/>
  <c r="N297" i="1"/>
  <c r="AJ297" i="1" s="1"/>
  <c r="N3768" i="1"/>
  <c r="AJ3768" i="1" s="1"/>
  <c r="N3924" i="1"/>
  <c r="AJ3924" i="1" s="1"/>
  <c r="N1803" i="1"/>
  <c r="AJ1803" i="1" s="1"/>
  <c r="N2223" i="1"/>
  <c r="AJ2223" i="1" s="1"/>
  <c r="N1330" i="1"/>
  <c r="AJ1330" i="1" s="1"/>
  <c r="N2539" i="1"/>
  <c r="AJ2539" i="1" s="1"/>
  <c r="N3563" i="1"/>
  <c r="AJ3563" i="1" s="1"/>
  <c r="N199" i="1"/>
  <c r="AJ199" i="1" s="1"/>
  <c r="N904" i="1"/>
  <c r="AJ904" i="1" s="1"/>
  <c r="N263" i="1"/>
  <c r="AJ263" i="1" s="1"/>
  <c r="N3921" i="1"/>
  <c r="AJ3921" i="1" s="1"/>
  <c r="N4981" i="1"/>
  <c r="AJ4981" i="1" s="1"/>
  <c r="N2808" i="1"/>
  <c r="AJ2808" i="1" s="1"/>
  <c r="N1961" i="1"/>
  <c r="AJ1961" i="1" s="1"/>
  <c r="N2544" i="1"/>
  <c r="AJ2544" i="1" s="1"/>
  <c r="N3000" i="1"/>
  <c r="AJ3000" i="1" s="1"/>
  <c r="N1019" i="1"/>
  <c r="AJ1019" i="1" s="1"/>
  <c r="N3737" i="1"/>
  <c r="AJ3737" i="1" s="1"/>
  <c r="N1724" i="1"/>
  <c r="AJ1724" i="1" s="1"/>
  <c r="N3916" i="1"/>
  <c r="AJ3916" i="1" s="1"/>
  <c r="N504" i="1"/>
  <c r="AJ504" i="1" s="1"/>
  <c r="N1855" i="1"/>
  <c r="AJ1855" i="1" s="1"/>
  <c r="N587" i="1"/>
  <c r="AJ587" i="1" s="1"/>
  <c r="N4908" i="1"/>
  <c r="AJ4908" i="1" s="1"/>
  <c r="N400" i="1"/>
  <c r="AJ400" i="1" s="1"/>
  <c r="N2651" i="1"/>
  <c r="AJ2651" i="1" s="1"/>
  <c r="N191" i="1"/>
  <c r="AJ191" i="1" s="1"/>
  <c r="N4526" i="1"/>
  <c r="AJ4526" i="1" s="1"/>
  <c r="N3972" i="1"/>
  <c r="AJ3972" i="1" s="1"/>
  <c r="N3658" i="1"/>
  <c r="AJ3658" i="1" s="1"/>
  <c r="N1467" i="1"/>
  <c r="AJ1467" i="1" s="1"/>
  <c r="N2305" i="1"/>
  <c r="AJ2305" i="1" s="1"/>
  <c r="N4306" i="1"/>
  <c r="AJ4306" i="1" s="1"/>
  <c r="N2858" i="1"/>
  <c r="AJ2858" i="1" s="1"/>
  <c r="N3599" i="1"/>
  <c r="AJ3599" i="1" s="1"/>
  <c r="N3340" i="1"/>
  <c r="AJ3340" i="1" s="1"/>
  <c r="N4971" i="1"/>
  <c r="AJ4971" i="1" s="1"/>
  <c r="N1016" i="1"/>
  <c r="AJ1016" i="1" s="1"/>
  <c r="N4022" i="1"/>
  <c r="AJ4022" i="1" s="1"/>
  <c r="N2561" i="1"/>
  <c r="AJ2561" i="1" s="1"/>
  <c r="N560" i="1"/>
  <c r="AJ560" i="1" s="1"/>
  <c r="N3030" i="1"/>
  <c r="AJ3030" i="1" s="1"/>
  <c r="N4492" i="1"/>
  <c r="AJ4492" i="1" s="1"/>
  <c r="N136" i="1"/>
  <c r="AJ136" i="1" s="1"/>
  <c r="N1495" i="1"/>
  <c r="AJ1495" i="1" s="1"/>
  <c r="N2595" i="1"/>
  <c r="AJ2595" i="1" s="1"/>
  <c r="N3817" i="1"/>
  <c r="AJ3817" i="1" s="1"/>
  <c r="N1878" i="1"/>
  <c r="AJ1878" i="1" s="1"/>
  <c r="N4125" i="1"/>
  <c r="AJ4125" i="1" s="1"/>
  <c r="N3379" i="1"/>
  <c r="AJ3379" i="1" s="1"/>
  <c r="N3422" i="1"/>
  <c r="AJ3422" i="1" s="1"/>
  <c r="N2364" i="1"/>
  <c r="AJ2364" i="1" s="1"/>
  <c r="N4975" i="1"/>
  <c r="AJ4975" i="1" s="1"/>
  <c r="N3475" i="1"/>
  <c r="AJ3475" i="1" s="1"/>
  <c r="N1187" i="1"/>
  <c r="AJ1187" i="1" s="1"/>
  <c r="N200" i="1"/>
  <c r="AJ200" i="1" s="1"/>
  <c r="N4328" i="1"/>
  <c r="AJ4328" i="1" s="1"/>
  <c r="N248" i="1"/>
  <c r="AJ248" i="1" s="1"/>
  <c r="N2461" i="1"/>
  <c r="AJ2461" i="1" s="1"/>
  <c r="N1772" i="1"/>
  <c r="AJ1772" i="1" s="1"/>
  <c r="N2703" i="1"/>
  <c r="AJ2703" i="1" s="1"/>
  <c r="N1293" i="1"/>
  <c r="AJ1293" i="1" s="1"/>
  <c r="N4592" i="1"/>
  <c r="AJ4592" i="1" s="1"/>
  <c r="N4595" i="1"/>
  <c r="AJ4595" i="1" s="1"/>
  <c r="N3174" i="1"/>
  <c r="AJ3174" i="1" s="1"/>
  <c r="N749" i="1"/>
  <c r="AJ749" i="1" s="1"/>
  <c r="N3644" i="1"/>
  <c r="AJ3644" i="1" s="1"/>
  <c r="N1385" i="1"/>
  <c r="AJ1385" i="1" s="1"/>
  <c r="N2733" i="1"/>
  <c r="AJ2733" i="1" s="1"/>
  <c r="N4730" i="1"/>
  <c r="AJ4730" i="1" s="1"/>
  <c r="N4012" i="1"/>
  <c r="AJ4012" i="1" s="1"/>
  <c r="N3665" i="1"/>
  <c r="AJ3665" i="1" s="1"/>
  <c r="N3364" i="1"/>
  <c r="AJ3364" i="1" s="1"/>
  <c r="N4232" i="1"/>
  <c r="AJ4232" i="1" s="1"/>
  <c r="N4812" i="1"/>
  <c r="AJ4812" i="1" s="1"/>
  <c r="N2155" i="1"/>
  <c r="AJ2155" i="1" s="1"/>
  <c r="N175" i="1"/>
  <c r="AJ175" i="1" s="1"/>
  <c r="N1296" i="1"/>
  <c r="AJ1296" i="1" s="1"/>
  <c r="N579" i="1"/>
  <c r="AJ579" i="1" s="1"/>
  <c r="N17" i="1"/>
  <c r="AJ17" i="1" s="1"/>
  <c r="N1621" i="1"/>
  <c r="AJ1621" i="1" s="1"/>
  <c r="N3445" i="1"/>
  <c r="AJ3445" i="1" s="1"/>
  <c r="N1405" i="1"/>
  <c r="AJ1405" i="1" s="1"/>
  <c r="N3161" i="1"/>
  <c r="AJ3161" i="1" s="1"/>
  <c r="N171" i="1"/>
  <c r="AJ171" i="1" s="1"/>
  <c r="N4465" i="1"/>
  <c r="AJ4465" i="1" s="1"/>
  <c r="N1303" i="1"/>
  <c r="AJ1303" i="1" s="1"/>
  <c r="N306" i="1"/>
  <c r="AJ306" i="1" s="1"/>
  <c r="N4275" i="1"/>
  <c r="AJ4275" i="1" s="1"/>
  <c r="N914" i="1"/>
  <c r="AJ914" i="1" s="1"/>
  <c r="N3573" i="1"/>
  <c r="AJ3573" i="1" s="1"/>
  <c r="N482" i="1"/>
  <c r="AJ482" i="1" s="1"/>
  <c r="N2281" i="1"/>
  <c r="AJ2281" i="1" s="1"/>
  <c r="N364" i="1"/>
  <c r="AJ364" i="1" s="1"/>
  <c r="N2965" i="1"/>
  <c r="AJ2965" i="1" s="1"/>
  <c r="N2959" i="1"/>
  <c r="AJ2959" i="1" s="1"/>
  <c r="N4833" i="1"/>
  <c r="AJ4833" i="1" s="1"/>
  <c r="N403" i="1"/>
  <c r="AJ403" i="1" s="1"/>
  <c r="N1682" i="1"/>
  <c r="AJ1682" i="1" s="1"/>
  <c r="N4841" i="1"/>
  <c r="AJ4841" i="1" s="1"/>
  <c r="N2240" i="1"/>
  <c r="AJ2240" i="1" s="1"/>
  <c r="N1888" i="1"/>
  <c r="AJ1888" i="1" s="1"/>
  <c r="N2728" i="1"/>
  <c r="AJ2728" i="1" s="1"/>
  <c r="N3111" i="1"/>
  <c r="AJ3111" i="1" s="1"/>
  <c r="N41" i="1"/>
  <c r="AJ41" i="1" s="1"/>
  <c r="N1632" i="1"/>
  <c r="AJ1632" i="1" s="1"/>
  <c r="N784" i="1"/>
  <c r="AJ784" i="1" s="1"/>
  <c r="N1662" i="1"/>
  <c r="AJ1662" i="1" s="1"/>
  <c r="N2401" i="1"/>
  <c r="AJ2401" i="1" s="1"/>
  <c r="N233" i="1"/>
  <c r="AJ233" i="1" s="1"/>
  <c r="N3470" i="1"/>
  <c r="AJ3470" i="1" s="1"/>
  <c r="N1047" i="1"/>
  <c r="AJ1047" i="1" s="1"/>
  <c r="N2893" i="1"/>
  <c r="AJ2893" i="1" s="1"/>
  <c r="N2778" i="1"/>
  <c r="AJ2778" i="1" s="1"/>
  <c r="N1464" i="1"/>
  <c r="AJ1464" i="1" s="1"/>
  <c r="N1833" i="1"/>
  <c r="AJ1833" i="1" s="1"/>
  <c r="N618" i="1"/>
  <c r="AJ618" i="1" s="1"/>
  <c r="N2593" i="1"/>
  <c r="AJ2593" i="1" s="1"/>
  <c r="N269" i="1"/>
  <c r="AJ269" i="1" s="1"/>
  <c r="N4835" i="1"/>
  <c r="AJ4835" i="1" s="1"/>
  <c r="N2415" i="1"/>
  <c r="AJ2415" i="1" s="1"/>
  <c r="N4910" i="1"/>
  <c r="AJ4910" i="1" s="1"/>
  <c r="N4739" i="1"/>
  <c r="AJ4739" i="1" s="1"/>
  <c r="N1793" i="1"/>
  <c r="AJ1793" i="1" s="1"/>
  <c r="N4112" i="1"/>
  <c r="AJ4112" i="1" s="1"/>
  <c r="N360" i="1"/>
  <c r="AJ360" i="1" s="1"/>
  <c r="N3345" i="1"/>
  <c r="AJ3345" i="1" s="1"/>
  <c r="N923" i="1"/>
  <c r="AJ923" i="1" s="1"/>
  <c r="N3097" i="1"/>
  <c r="AJ3097" i="1" s="1"/>
  <c r="N1586" i="1"/>
  <c r="AJ1586" i="1" s="1"/>
  <c r="N744" i="1"/>
  <c r="AJ744" i="1" s="1"/>
  <c r="N3966" i="1"/>
  <c r="AJ3966" i="1" s="1"/>
  <c r="N2132" i="1"/>
  <c r="AJ2132" i="1" s="1"/>
  <c r="N640" i="1"/>
  <c r="AJ640" i="1" s="1"/>
  <c r="N3410" i="1"/>
  <c r="AJ3410" i="1" s="1"/>
  <c r="N4927" i="1"/>
  <c r="AJ4927" i="1" s="1"/>
  <c r="N4353" i="1"/>
  <c r="AJ4353" i="1" s="1"/>
  <c r="N63" i="1"/>
  <c r="AJ63" i="1" s="1"/>
  <c r="N2230" i="1"/>
  <c r="AJ2230" i="1" s="1"/>
  <c r="N2370" i="1"/>
  <c r="AJ2370" i="1" s="1"/>
  <c r="N4991" i="1"/>
  <c r="AJ4991" i="1" s="1"/>
  <c r="N239" i="1"/>
  <c r="AJ239" i="1" s="1"/>
  <c r="N3459" i="1"/>
  <c r="AJ3459" i="1" s="1"/>
  <c r="N3278" i="1"/>
  <c r="AJ3278" i="1" s="1"/>
  <c r="N4798" i="1"/>
  <c r="AJ4798" i="1" s="1"/>
  <c r="N2328" i="1"/>
  <c r="AJ2328" i="1" s="1"/>
  <c r="N809" i="1"/>
  <c r="AJ809" i="1" s="1"/>
  <c r="N3626" i="1"/>
  <c r="AJ3626" i="1" s="1"/>
  <c r="N1628" i="1"/>
  <c r="AJ1628" i="1" s="1"/>
  <c r="N4520" i="1"/>
  <c r="AJ4520" i="1" s="1"/>
  <c r="N4132" i="1"/>
  <c r="AJ4132" i="1" s="1"/>
  <c r="N3666" i="1"/>
  <c r="AJ3666" i="1" s="1"/>
  <c r="N76" i="1"/>
  <c r="AJ76" i="1" s="1"/>
  <c r="N3808" i="1"/>
  <c r="AJ3808" i="1" s="1"/>
  <c r="N831" i="1"/>
  <c r="AJ831" i="1" s="1"/>
  <c r="N1579" i="1"/>
  <c r="AJ1579" i="1" s="1"/>
  <c r="N4897" i="1"/>
  <c r="AJ4897" i="1" s="1"/>
  <c r="N4601" i="1"/>
  <c r="AJ4601" i="1" s="1"/>
  <c r="N2658" i="1"/>
  <c r="AJ2658" i="1" s="1"/>
  <c r="N927" i="1"/>
  <c r="AJ927" i="1" s="1"/>
  <c r="N4565" i="1"/>
  <c r="AJ4565" i="1" s="1"/>
  <c r="N387" i="1"/>
  <c r="AJ387" i="1" s="1"/>
  <c r="N55" i="1"/>
  <c r="AJ55" i="1" s="1"/>
  <c r="N1734" i="1"/>
  <c r="AJ1734" i="1" s="1"/>
  <c r="N3262" i="1"/>
  <c r="AJ3262" i="1" s="1"/>
  <c r="N1631" i="1"/>
  <c r="AJ1631" i="1" s="1"/>
  <c r="N304" i="1"/>
  <c r="AJ304" i="1" s="1"/>
  <c r="N495" i="1"/>
  <c r="AJ495" i="1" s="1"/>
  <c r="N4243" i="1"/>
  <c r="AJ4243" i="1" s="1"/>
  <c r="N1543" i="1"/>
  <c r="AJ1543" i="1" s="1"/>
  <c r="N84" i="1"/>
  <c r="AJ84" i="1" s="1"/>
  <c r="N4647" i="1"/>
  <c r="AJ4647" i="1" s="1"/>
  <c r="N1643" i="1"/>
  <c r="AJ1643" i="1" s="1"/>
  <c r="N4959" i="1"/>
  <c r="AJ4959" i="1" s="1"/>
  <c r="N3388" i="1"/>
  <c r="AJ3388" i="1" s="1"/>
  <c r="N2504" i="1"/>
  <c r="AJ2504" i="1" s="1"/>
  <c r="N4395" i="1"/>
  <c r="AJ4395" i="1" s="1"/>
  <c r="N2171" i="1"/>
  <c r="AJ2171" i="1" s="1"/>
  <c r="N4955" i="1"/>
  <c r="AJ4955" i="1" s="1"/>
  <c r="N1341" i="1"/>
  <c r="AJ1341" i="1" s="1"/>
  <c r="N4321" i="1"/>
  <c r="AJ4321" i="1" s="1"/>
  <c r="N4776" i="1"/>
  <c r="AJ4776" i="1" s="1"/>
  <c r="N3796" i="1"/>
  <c r="AJ3796" i="1" s="1"/>
  <c r="N3642" i="1"/>
  <c r="AJ3642" i="1" s="1"/>
  <c r="N959" i="1"/>
  <c r="AJ959" i="1" s="1"/>
  <c r="N3612" i="1"/>
  <c r="AJ3612" i="1" s="1"/>
  <c r="N444" i="1"/>
  <c r="AJ444" i="1" s="1"/>
  <c r="N1857" i="1"/>
  <c r="AJ1857" i="1" s="1"/>
  <c r="N1114" i="1"/>
  <c r="AJ1114" i="1" s="1"/>
  <c r="N3736" i="1"/>
  <c r="AJ3736" i="1" s="1"/>
  <c r="N1028" i="1"/>
  <c r="AJ1028" i="1" s="1"/>
  <c r="N2748" i="1"/>
  <c r="AJ2748" i="1" s="1"/>
  <c r="N3025" i="1"/>
  <c r="AJ3025" i="1" s="1"/>
  <c r="N3280" i="1"/>
  <c r="AJ3280" i="1" s="1"/>
  <c r="N1720" i="1"/>
  <c r="AJ1720" i="1" s="1"/>
  <c r="N151" i="1"/>
  <c r="AJ151" i="1" s="1"/>
  <c r="N4291" i="1"/>
  <c r="AJ4291" i="1" s="1"/>
  <c r="N4455" i="1"/>
  <c r="AJ4455" i="1" s="1"/>
  <c r="N69" i="1"/>
  <c r="AJ69" i="1" s="1"/>
  <c r="N4705" i="1"/>
  <c r="AJ4705" i="1" s="1"/>
  <c r="N3607" i="1"/>
  <c r="AJ3607" i="1" s="1"/>
  <c r="N875" i="1"/>
  <c r="AJ875" i="1" s="1"/>
  <c r="N2780" i="1"/>
  <c r="AJ2780" i="1" s="1"/>
  <c r="N4296" i="1"/>
  <c r="AJ4296" i="1" s="1"/>
  <c r="N2578" i="1"/>
  <c r="AJ2578" i="1" s="1"/>
  <c r="N2866" i="1"/>
  <c r="AJ2866" i="1" s="1"/>
  <c r="N2320" i="1"/>
  <c r="AJ2320" i="1" s="1"/>
  <c r="N1971" i="1"/>
  <c r="AJ1971" i="1" s="1"/>
  <c r="N2302" i="1"/>
  <c r="AJ2302" i="1" s="1"/>
  <c r="N4659" i="1"/>
  <c r="AJ4659" i="1" s="1"/>
  <c r="N22" i="1"/>
  <c r="AJ22" i="1" s="1"/>
  <c r="N965" i="1"/>
  <c r="AJ965" i="1" s="1"/>
  <c r="N2099" i="1"/>
  <c r="AJ2099" i="1" s="1"/>
  <c r="N3824" i="1"/>
  <c r="AJ3824" i="1" s="1"/>
  <c r="N477" i="1"/>
  <c r="AJ477" i="1" s="1"/>
  <c r="N4164" i="1"/>
  <c r="AJ4164" i="1" s="1"/>
  <c r="N2726" i="1"/>
  <c r="AJ2726" i="1" s="1"/>
  <c r="N4368" i="1"/>
  <c r="AJ4368" i="1" s="1"/>
  <c r="N4427" i="1"/>
  <c r="AJ4427" i="1" s="1"/>
  <c r="N4015" i="1"/>
  <c r="AJ4015" i="1" s="1"/>
  <c r="N1981" i="1"/>
  <c r="AJ1981" i="1" s="1"/>
  <c r="N2967" i="1"/>
  <c r="AJ2967" i="1" s="1"/>
  <c r="N350" i="1"/>
  <c r="AJ350" i="1" s="1"/>
  <c r="N4947" i="1"/>
  <c r="AJ4947" i="1" s="1"/>
  <c r="N4881" i="1"/>
  <c r="AJ4881" i="1" s="1"/>
  <c r="N4799" i="1"/>
  <c r="AJ4799" i="1" s="1"/>
  <c r="N423" i="1"/>
  <c r="AJ423" i="1" s="1"/>
  <c r="N4797" i="1"/>
  <c r="AJ4797" i="1" s="1"/>
  <c r="N3343" i="1"/>
  <c r="AJ3343" i="1" s="1"/>
  <c r="N4982" i="1"/>
  <c r="AJ4982" i="1" s="1"/>
  <c r="N630" i="1"/>
  <c r="AJ630" i="1" s="1"/>
  <c r="N2467" i="1"/>
  <c r="AJ2467" i="1" s="1"/>
  <c r="N2044" i="1"/>
  <c r="AJ2044" i="1" s="1"/>
  <c r="N4310" i="1"/>
  <c r="AJ4310" i="1" s="1"/>
  <c r="N2406" i="1"/>
  <c r="AJ2406" i="1" s="1"/>
  <c r="N237" i="1"/>
  <c r="AJ237" i="1" s="1"/>
  <c r="N3884" i="1"/>
  <c r="AJ3884" i="1" s="1"/>
  <c r="N3635" i="1"/>
  <c r="AJ3635" i="1" s="1"/>
  <c r="N3297" i="1"/>
  <c r="AJ3297" i="1" s="1"/>
  <c r="N3015" i="1"/>
  <c r="AJ3015" i="1" s="1"/>
  <c r="N4748" i="1"/>
  <c r="AJ4748" i="1" s="1"/>
  <c r="N4876" i="1"/>
  <c r="AJ4876" i="1" s="1"/>
  <c r="N2754" i="1"/>
  <c r="AJ2754" i="1" s="1"/>
  <c r="N2654" i="1"/>
  <c r="AJ2654" i="1" s="1"/>
  <c r="N900" i="1"/>
  <c r="AJ900" i="1" s="1"/>
  <c r="N2468" i="1"/>
  <c r="AJ2468" i="1" s="1"/>
  <c r="N1479" i="1"/>
  <c r="AJ1479" i="1" s="1"/>
  <c r="N3405" i="1"/>
  <c r="AJ3405" i="1" s="1"/>
  <c r="N1422" i="1"/>
  <c r="AJ1422" i="1" s="1"/>
  <c r="N4630" i="1"/>
  <c r="AJ4630" i="1" s="1"/>
  <c r="N2916" i="1"/>
  <c r="AJ2916" i="1" s="1"/>
  <c r="N1142" i="1"/>
  <c r="AJ1142" i="1" s="1"/>
  <c r="N631" i="1"/>
  <c r="AJ631" i="1" s="1"/>
  <c r="N4576" i="1"/>
  <c r="AJ4576" i="1" s="1"/>
  <c r="N849" i="1"/>
  <c r="AJ849" i="1" s="1"/>
  <c r="N329" i="1"/>
  <c r="AJ329" i="1" s="1"/>
  <c r="N1879" i="1"/>
  <c r="AJ1879" i="1" s="1"/>
  <c r="N2481" i="1"/>
  <c r="AJ2481" i="1" s="1"/>
  <c r="N60" i="1"/>
  <c r="AJ60" i="1" s="1"/>
  <c r="N1260" i="1"/>
  <c r="AJ1260" i="1" s="1"/>
  <c r="N4190" i="1"/>
  <c r="AJ4190" i="1" s="1"/>
  <c r="N565" i="1"/>
  <c r="AJ565" i="1" s="1"/>
  <c r="N3193" i="1"/>
  <c r="AJ3193" i="1" s="1"/>
  <c r="N2379" i="1"/>
  <c r="AJ2379" i="1" s="1"/>
  <c r="N454" i="1"/>
  <c r="AJ454" i="1" s="1"/>
  <c r="N20" i="1"/>
  <c r="AJ20" i="1" s="1"/>
  <c r="N4233" i="1"/>
  <c r="AJ4233" i="1" s="1"/>
  <c r="N754" i="1"/>
  <c r="AJ754" i="1" s="1"/>
  <c r="N2632" i="1"/>
  <c r="AJ2632" i="1" s="1"/>
  <c r="N1350" i="1"/>
  <c r="AJ1350" i="1" s="1"/>
  <c r="N4453" i="1"/>
  <c r="AJ4453" i="1" s="1"/>
  <c r="N2304" i="1"/>
  <c r="AJ2304" i="1" s="1"/>
  <c r="N2115" i="1"/>
  <c r="AJ2115" i="1" s="1"/>
  <c r="N3627" i="1"/>
  <c r="AJ3627" i="1" s="1"/>
  <c r="N547" i="1"/>
  <c r="AJ547" i="1" s="1"/>
  <c r="N2990" i="1"/>
  <c r="AJ2990" i="1" s="1"/>
  <c r="N1436" i="1"/>
  <c r="AJ1436" i="1" s="1"/>
  <c r="N1058" i="1"/>
  <c r="AJ1058" i="1" s="1"/>
  <c r="N3748" i="1"/>
  <c r="AJ3748" i="1" s="1"/>
  <c r="N930" i="1"/>
  <c r="AJ930" i="1" s="1"/>
  <c r="N3283" i="1"/>
  <c r="AJ3283" i="1" s="1"/>
  <c r="N4361" i="1"/>
  <c r="AJ4361" i="1" s="1"/>
  <c r="N4393" i="1"/>
  <c r="AJ4393" i="1" s="1"/>
  <c r="N1280" i="1"/>
  <c r="AJ1280" i="1" s="1"/>
  <c r="N4110" i="1"/>
  <c r="AJ4110" i="1" s="1"/>
  <c r="N3349" i="1"/>
  <c r="AJ3349" i="1" s="1"/>
  <c r="N902" i="1"/>
  <c r="AJ902" i="1" s="1"/>
  <c r="N3673" i="1"/>
  <c r="AJ3673" i="1" s="1"/>
  <c r="N4505" i="1"/>
  <c r="AJ4505" i="1" s="1"/>
  <c r="N3778" i="1"/>
  <c r="AJ3778" i="1" s="1"/>
  <c r="N3303" i="1"/>
  <c r="AJ3303" i="1" s="1"/>
  <c r="N1348" i="1"/>
  <c r="AJ1348" i="1" s="1"/>
  <c r="N4180" i="1"/>
  <c r="AJ4180" i="1" s="1"/>
  <c r="N4998" i="1"/>
  <c r="AJ4998" i="1" s="1"/>
  <c r="N3724" i="1"/>
  <c r="AJ3724" i="1" s="1"/>
  <c r="N1949" i="1"/>
  <c r="AJ1949" i="1" s="1"/>
  <c r="N1354" i="1"/>
  <c r="AJ1354" i="1" s="1"/>
  <c r="N4819" i="1"/>
  <c r="AJ4819" i="1" s="1"/>
  <c r="N2490" i="1"/>
  <c r="AJ2490" i="1" s="1"/>
  <c r="N2740" i="1"/>
  <c r="AJ2740" i="1" s="1"/>
  <c r="N2105" i="1"/>
  <c r="AJ2105" i="1" s="1"/>
  <c r="N681" i="1"/>
  <c r="AJ681" i="1" s="1"/>
  <c r="N6" i="1"/>
  <c r="AJ6" i="1" s="1"/>
  <c r="N3922" i="1"/>
  <c r="AJ3922" i="1" s="1"/>
  <c r="N1441" i="1"/>
  <c r="AJ1441" i="1" s="1"/>
  <c r="N3066" i="1"/>
  <c r="AJ3066" i="1" s="1"/>
  <c r="N1592" i="1"/>
  <c r="AJ1592" i="1" s="1"/>
  <c r="N1098" i="1"/>
  <c r="AJ1098" i="1" s="1"/>
  <c r="N2888" i="1"/>
  <c r="AJ2888" i="1" s="1"/>
  <c r="N2581" i="1"/>
  <c r="AJ2581" i="1" s="1"/>
  <c r="N366" i="1"/>
  <c r="AJ366" i="1" s="1"/>
  <c r="N808" i="1"/>
  <c r="AJ808" i="1" s="1"/>
  <c r="N2214" i="1"/>
  <c r="AJ2214" i="1" s="1"/>
  <c r="N3325" i="1"/>
  <c r="AJ3325" i="1" s="1"/>
  <c r="N4476" i="1"/>
  <c r="AJ4476" i="1" s="1"/>
  <c r="N1031" i="1"/>
  <c r="AJ1031" i="1" s="1"/>
  <c r="N1349" i="1"/>
  <c r="AJ1349" i="1" s="1"/>
  <c r="N1926" i="1"/>
  <c r="AJ1926" i="1" s="1"/>
  <c r="N2540" i="1"/>
  <c r="AJ2540" i="1" s="1"/>
  <c r="N881" i="1"/>
  <c r="AJ881" i="1" s="1"/>
  <c r="N2227" i="1"/>
  <c r="AJ2227" i="1" s="1"/>
  <c r="N2896" i="1"/>
  <c r="AJ2896" i="1" s="1"/>
  <c r="N837" i="1"/>
  <c r="AJ837" i="1" s="1"/>
  <c r="N4846" i="1"/>
  <c r="AJ4846" i="1" s="1"/>
  <c r="N394" i="1"/>
  <c r="AJ394" i="1" s="1"/>
  <c r="N446" i="1"/>
  <c r="AJ446" i="1" s="1"/>
  <c r="N2762" i="1"/>
  <c r="AJ2762" i="1" s="1"/>
  <c r="N2506" i="1"/>
  <c r="AJ2506" i="1" s="1"/>
  <c r="N4273" i="1"/>
  <c r="AJ4273" i="1" s="1"/>
  <c r="N976" i="1"/>
  <c r="AJ976" i="1" s="1"/>
  <c r="N528" i="1"/>
  <c r="AJ528" i="1" s="1"/>
  <c r="N489" i="1"/>
  <c r="AJ489" i="1" s="1"/>
  <c r="N1376" i="1"/>
  <c r="AJ1376" i="1" s="1"/>
  <c r="N1505" i="1"/>
  <c r="AJ1505" i="1" s="1"/>
  <c r="N4701" i="1"/>
  <c r="AJ4701" i="1" s="1"/>
  <c r="N3292" i="1"/>
  <c r="AJ3292" i="1" s="1"/>
  <c r="N65" i="1"/>
  <c r="AJ65" i="1" s="1"/>
  <c r="N3022" i="1"/>
  <c r="AJ3022" i="1" s="1"/>
  <c r="N2251" i="1"/>
  <c r="AJ2251" i="1" s="1"/>
  <c r="N1392" i="1"/>
  <c r="AJ1392" i="1" s="1"/>
  <c r="N30" i="1"/>
  <c r="AJ30" i="1" s="1"/>
  <c r="N2299" i="1"/>
  <c r="AJ2299" i="1" s="1"/>
  <c r="N2631" i="1"/>
  <c r="AJ2631" i="1" s="1"/>
  <c r="N2705" i="1"/>
  <c r="AJ2705" i="1" s="1"/>
  <c r="N2141" i="1"/>
  <c r="AJ2141" i="1" s="1"/>
  <c r="N3775" i="1"/>
  <c r="AJ3775" i="1" s="1"/>
  <c r="N2295" i="1"/>
  <c r="AJ2295" i="1" s="1"/>
  <c r="N3047" i="1"/>
  <c r="AJ3047" i="1" s="1"/>
  <c r="N2136" i="1"/>
  <c r="AJ2136" i="1" s="1"/>
  <c r="N2303" i="1"/>
  <c r="AJ2303" i="1" s="1"/>
  <c r="N1842" i="1"/>
  <c r="AJ1842" i="1" s="1"/>
  <c r="N4789" i="1"/>
  <c r="AJ4789" i="1" s="1"/>
  <c r="N3946" i="1"/>
  <c r="AJ3946" i="1" s="1"/>
  <c r="N1762" i="1"/>
  <c r="AJ1762" i="1" s="1"/>
  <c r="N2626" i="1"/>
  <c r="AJ2626" i="1" s="1"/>
  <c r="N2952" i="1"/>
  <c r="AJ2952" i="1" s="1"/>
  <c r="N160" i="1"/>
  <c r="AJ160" i="1" s="1"/>
  <c r="N2456" i="1"/>
  <c r="AJ2456" i="1" s="1"/>
  <c r="N605" i="1"/>
  <c r="AJ605" i="1" s="1"/>
  <c r="N4517" i="1"/>
  <c r="AJ4517" i="1" s="1"/>
  <c r="N1484" i="1"/>
  <c r="AJ1484" i="1" s="1"/>
  <c r="N2181" i="1"/>
  <c r="AJ2181" i="1" s="1"/>
  <c r="N4115" i="1"/>
  <c r="AJ4115" i="1" s="1"/>
  <c r="N3532" i="1"/>
  <c r="AJ3532" i="1" s="1"/>
  <c r="N1027" i="1"/>
  <c r="AJ1027" i="1" s="1"/>
  <c r="N1013" i="1"/>
  <c r="AJ1013" i="1" s="1"/>
  <c r="N3732" i="1"/>
  <c r="AJ3732" i="1" s="1"/>
  <c r="N2462" i="1"/>
  <c r="AJ2462" i="1" s="1"/>
  <c r="N3016" i="1"/>
  <c r="AJ3016" i="1" s="1"/>
  <c r="N4123" i="1"/>
  <c r="AJ4123" i="1" s="1"/>
  <c r="N1434" i="1"/>
  <c r="AJ1434" i="1" s="1"/>
  <c r="N2140" i="1"/>
  <c r="AJ2140" i="1" s="1"/>
  <c r="N1458" i="1"/>
  <c r="AJ1458" i="1" s="1"/>
  <c r="N3869" i="1"/>
  <c r="AJ3869" i="1" s="1"/>
  <c r="N3980" i="1"/>
  <c r="AJ3980" i="1" s="1"/>
  <c r="N1838" i="1"/>
  <c r="AJ1838" i="1" s="1"/>
  <c r="N822" i="1"/>
  <c r="AJ822" i="1" s="1"/>
  <c r="N2450" i="1"/>
  <c r="AJ2450" i="1" s="1"/>
  <c r="N2868" i="1"/>
  <c r="AJ2868" i="1" s="1"/>
  <c r="N3619" i="1"/>
  <c r="AJ3619" i="1" s="1"/>
  <c r="N2142" i="1"/>
  <c r="AJ2142" i="1" s="1"/>
  <c r="N2782" i="1"/>
  <c r="AJ2782" i="1" s="1"/>
  <c r="N3821" i="1"/>
  <c r="AJ3821" i="1" s="1"/>
  <c r="N1469" i="1"/>
  <c r="AJ1469" i="1" s="1"/>
  <c r="N3753" i="1"/>
  <c r="AJ3753" i="1" s="1"/>
  <c r="N698" i="1"/>
  <c r="AJ698" i="1" s="1"/>
  <c r="N723" i="1"/>
  <c r="AJ723" i="1" s="1"/>
  <c r="N4820" i="1"/>
  <c r="AJ4820" i="1" s="1"/>
  <c r="N1397" i="1"/>
  <c r="AJ1397" i="1" s="1"/>
  <c r="N2979" i="1"/>
  <c r="AJ2979" i="1" s="1"/>
  <c r="N1891" i="1"/>
  <c r="AJ1891" i="1" s="1"/>
  <c r="N1774" i="1"/>
  <c r="AJ1774" i="1" s="1"/>
  <c r="N2108" i="1"/>
  <c r="AJ2108" i="1" s="1"/>
  <c r="N2665" i="1"/>
  <c r="AJ2665" i="1" s="1"/>
  <c r="N1689" i="1"/>
  <c r="AJ1689" i="1" s="1"/>
  <c r="N2438" i="1"/>
  <c r="AJ2438" i="1" s="1"/>
  <c r="N4639" i="1"/>
  <c r="AJ4639" i="1" s="1"/>
  <c r="N1730" i="1"/>
  <c r="AJ1730" i="1" s="1"/>
  <c r="N1266" i="1"/>
  <c r="AJ1266" i="1" s="1"/>
  <c r="N47" i="1"/>
  <c r="AJ47" i="1" s="1"/>
  <c r="N2623" i="1"/>
  <c r="AJ2623" i="1" s="1"/>
  <c r="N2752" i="1"/>
  <c r="AJ2752" i="1" s="1"/>
  <c r="N4377" i="1"/>
  <c r="AJ4377" i="1" s="1"/>
  <c r="N4440" i="1"/>
  <c r="AJ4440" i="1" s="1"/>
  <c r="N1709" i="1"/>
  <c r="AJ1709" i="1" s="1"/>
  <c r="N2148" i="1"/>
  <c r="AJ2148" i="1" s="1"/>
  <c r="N1190" i="1"/>
  <c r="AJ1190" i="1" s="1"/>
  <c r="N2855" i="1"/>
  <c r="AJ2855" i="1" s="1"/>
  <c r="N326" i="1"/>
  <c r="AJ326" i="1" s="1"/>
  <c r="N52" i="1"/>
  <c r="AJ52" i="1" s="1"/>
  <c r="N3853" i="1"/>
  <c r="AJ3853" i="1" s="1"/>
  <c r="N2574" i="1"/>
  <c r="AJ2574" i="1" s="1"/>
  <c r="N3258" i="1"/>
  <c r="AJ3258" i="1" s="1"/>
  <c r="N501" i="1"/>
  <c r="AJ501" i="1" s="1"/>
  <c r="N1769" i="1"/>
  <c r="AJ1769" i="1" s="1"/>
  <c r="N2841" i="1"/>
  <c r="AJ2841" i="1" s="1"/>
  <c r="N1396" i="1"/>
  <c r="AJ1396" i="1" s="1"/>
  <c r="N1552" i="1"/>
  <c r="AJ1552" i="1" s="1"/>
  <c r="N2167" i="1"/>
  <c r="AJ2167" i="1" s="1"/>
  <c r="N3567" i="1"/>
  <c r="AJ3567" i="1" s="1"/>
  <c r="N4523" i="1"/>
  <c r="AJ4523" i="1" s="1"/>
  <c r="N3294" i="1"/>
  <c r="AJ3294" i="1" s="1"/>
  <c r="N801" i="1"/>
  <c r="AJ801" i="1" s="1"/>
  <c r="N1110" i="1"/>
  <c r="AJ1110" i="1" s="1"/>
  <c r="N4429" i="1"/>
  <c r="AJ4429" i="1" s="1"/>
  <c r="N2941" i="1"/>
  <c r="AJ2941" i="1" s="1"/>
  <c r="N2648" i="1"/>
  <c r="AJ2648" i="1" s="1"/>
  <c r="N878" i="1"/>
  <c r="AJ878" i="1" s="1"/>
  <c r="N3908" i="1"/>
  <c r="AJ3908" i="1" s="1"/>
  <c r="N2894" i="1"/>
  <c r="AJ2894" i="1" s="1"/>
  <c r="N427" i="1"/>
  <c r="AJ427" i="1" s="1"/>
  <c r="N342" i="1"/>
  <c r="AJ342" i="1" s="1"/>
  <c r="N3311" i="1"/>
  <c r="AJ3311" i="1" s="1"/>
  <c r="N3419" i="1"/>
  <c r="AJ3419" i="1" s="1"/>
  <c r="N4961" i="1"/>
  <c r="AJ4961" i="1" s="1"/>
  <c r="N4717" i="1"/>
  <c r="AJ4717" i="1" s="1"/>
  <c r="N1711" i="1"/>
  <c r="AJ1711" i="1" s="1"/>
  <c r="N2494" i="1"/>
  <c r="AJ2494" i="1" s="1"/>
  <c r="N1660" i="1"/>
  <c r="AJ1660" i="1" s="1"/>
  <c r="N4772" i="1"/>
  <c r="AJ4772" i="1" s="1"/>
  <c r="N2025" i="1"/>
  <c r="AJ2025" i="1" s="1"/>
  <c r="N2850" i="1"/>
  <c r="AJ2850" i="1" s="1"/>
  <c r="N33" i="1"/>
  <c r="AJ33" i="1" s="1"/>
  <c r="N8" i="1"/>
  <c r="AJ8" i="1" s="1"/>
  <c r="N842" i="1"/>
  <c r="AJ842" i="1" s="1"/>
  <c r="N1064" i="1"/>
  <c r="AJ1064" i="1" s="1"/>
  <c r="N2869" i="1"/>
  <c r="AJ2869" i="1" s="1"/>
  <c r="N4136" i="1"/>
  <c r="AJ4136" i="1" s="1"/>
  <c r="N3653" i="1"/>
  <c r="AJ3653" i="1" s="1"/>
  <c r="N3178" i="1"/>
  <c r="AJ3178" i="1" s="1"/>
  <c r="N4247" i="1"/>
  <c r="AJ4247" i="1" s="1"/>
  <c r="N4704" i="1"/>
  <c r="AJ4704" i="1" s="1"/>
  <c r="N4066" i="1"/>
  <c r="AJ4066" i="1" s="1"/>
  <c r="N2386" i="1"/>
  <c r="AJ2386" i="1" s="1"/>
  <c r="N1506" i="1"/>
  <c r="AJ1506" i="1" s="1"/>
  <c r="N3247" i="1"/>
  <c r="AJ3247" i="1" s="1"/>
  <c r="N1414" i="1"/>
  <c r="AJ1414" i="1" s="1"/>
  <c r="N4800" i="1"/>
  <c r="AJ4800" i="1" s="1"/>
  <c r="N3996" i="1"/>
  <c r="AJ3996" i="1" s="1"/>
  <c r="N3" i="1"/>
  <c r="AJ3" i="1" s="1"/>
  <c r="N2835" i="1"/>
  <c r="AJ2835" i="1" s="1"/>
  <c r="N4808" i="1"/>
  <c r="AJ4808" i="1" s="1"/>
  <c r="N1705" i="1"/>
  <c r="AJ1705" i="1" s="1"/>
  <c r="N2693" i="1"/>
  <c r="AJ2693" i="1" s="1"/>
  <c r="N1374" i="1"/>
  <c r="AJ1374" i="1" s="1"/>
  <c r="N626" i="1"/>
  <c r="AJ626" i="1" s="1"/>
  <c r="N395" i="1"/>
  <c r="AJ395" i="1" s="1"/>
  <c r="N1130" i="1"/>
  <c r="AJ1130" i="1" s="1"/>
  <c r="N4063" i="1"/>
  <c r="AJ4063" i="1" s="1"/>
  <c r="N3123" i="1"/>
  <c r="AJ3123" i="1" s="1"/>
  <c r="N3798" i="1"/>
  <c r="AJ3798" i="1" s="1"/>
  <c r="N3997" i="1"/>
  <c r="AJ3997" i="1" s="1"/>
  <c r="N1254" i="1"/>
  <c r="AJ1254" i="1" s="1"/>
  <c r="N432" i="1"/>
  <c r="AJ432" i="1" s="1"/>
  <c r="N2428" i="1"/>
  <c r="AJ2428" i="1" s="1"/>
  <c r="N4703" i="1"/>
  <c r="AJ4703" i="1" s="1"/>
  <c r="N3780" i="1"/>
  <c r="AJ3780" i="1" s="1"/>
  <c r="N3752" i="1"/>
  <c r="AJ3752" i="1" s="1"/>
  <c r="N1450" i="1"/>
  <c r="AJ1450" i="1" s="1"/>
  <c r="N2865" i="1"/>
  <c r="AJ2865" i="1" s="1"/>
  <c r="N252" i="1"/>
  <c r="AJ252" i="1" s="1"/>
  <c r="N2082" i="1"/>
  <c r="AJ2082" i="1" s="1"/>
  <c r="N2577" i="1"/>
  <c r="AJ2577" i="1" s="1"/>
  <c r="N4923" i="1"/>
  <c r="AJ4923" i="1" s="1"/>
  <c r="N3903" i="1"/>
  <c r="AJ3903" i="1" s="1"/>
  <c r="N3478" i="1"/>
  <c r="AJ3478" i="1" s="1"/>
  <c r="N4494" i="1"/>
  <c r="AJ4494" i="1" s="1"/>
  <c r="N3942" i="1"/>
  <c r="AJ3942" i="1" s="1"/>
  <c r="N1012" i="1"/>
  <c r="AJ1012" i="1" s="1"/>
  <c r="N2407" i="1"/>
  <c r="AJ2407" i="1" s="1"/>
  <c r="N4272" i="1"/>
  <c r="AJ4272" i="1" s="1"/>
  <c r="N3316" i="1"/>
  <c r="AJ3316" i="1" s="1"/>
  <c r="N1473" i="1"/>
  <c r="AJ1473" i="1" s="1"/>
  <c r="N542" i="1"/>
  <c r="AJ542" i="1" s="1"/>
  <c r="N4154" i="1"/>
  <c r="AJ4154" i="1" s="1"/>
  <c r="N3667" i="1"/>
  <c r="AJ3667" i="1" s="1"/>
  <c r="N1925" i="1"/>
  <c r="AJ1925" i="1" s="1"/>
  <c r="N3191" i="1"/>
  <c r="AJ3191" i="1" s="1"/>
  <c r="N2400" i="1"/>
  <c r="AJ2400" i="1" s="1"/>
  <c r="N3898" i="1"/>
  <c r="AJ3898" i="1" s="1"/>
  <c r="N275" i="1"/>
  <c r="AJ275" i="1" s="1"/>
  <c r="N3384" i="1"/>
  <c r="AJ3384" i="1" s="1"/>
  <c r="N1286" i="1"/>
  <c r="AJ1286" i="1" s="1"/>
  <c r="N317" i="1"/>
  <c r="AJ317" i="1" s="1"/>
  <c r="N1221" i="1"/>
  <c r="AJ1221" i="1" s="1"/>
  <c r="N4343" i="1"/>
  <c r="AJ4343" i="1" s="1"/>
  <c r="N4284" i="1"/>
  <c r="AJ4284" i="1" s="1"/>
  <c r="N3430" i="1"/>
  <c r="AJ3430" i="1" s="1"/>
  <c r="N3790" i="1"/>
  <c r="AJ3790" i="1" s="1"/>
  <c r="N2422" i="1"/>
  <c r="AJ2422" i="1" s="1"/>
  <c r="N3622" i="1"/>
  <c r="AJ3622" i="1" s="1"/>
  <c r="N830" i="1"/>
  <c r="AJ830" i="1" s="1"/>
  <c r="N1588" i="1"/>
  <c r="AJ1588" i="1" s="1"/>
  <c r="N2814" i="1"/>
  <c r="AJ2814" i="1" s="1"/>
  <c r="N1687" i="1"/>
  <c r="AJ1687" i="1" s="1"/>
  <c r="N3870" i="1"/>
  <c r="AJ3870" i="1" s="1"/>
  <c r="N3356" i="1"/>
  <c r="AJ3356" i="1" s="1"/>
  <c r="N1936" i="1"/>
  <c r="AJ1936" i="1" s="1"/>
  <c r="N139" i="1"/>
  <c r="AJ139" i="1" s="1"/>
  <c r="N377" i="1"/>
  <c r="AJ377" i="1" s="1"/>
  <c r="N4567" i="1"/>
  <c r="AJ4567" i="1" s="1"/>
  <c r="N4122" i="1"/>
  <c r="AJ4122" i="1" s="1"/>
  <c r="N3867" i="1"/>
  <c r="AJ3867" i="1" s="1"/>
  <c r="N3226" i="1"/>
  <c r="AJ3226" i="1" s="1"/>
  <c r="N4584" i="1"/>
  <c r="AJ4584" i="1" s="1"/>
  <c r="N222" i="1"/>
  <c r="AJ222" i="1" s="1"/>
  <c r="N4078" i="1"/>
  <c r="AJ4078" i="1" s="1"/>
  <c r="N1486" i="1"/>
  <c r="AJ1486" i="1" s="1"/>
  <c r="N424" i="1"/>
  <c r="AJ424" i="1" s="1"/>
  <c r="N2899" i="1"/>
  <c r="AJ2899" i="1" s="1"/>
  <c r="N4274" i="1"/>
  <c r="AJ4274" i="1" s="1"/>
  <c r="N895" i="1"/>
  <c r="AJ895" i="1" s="1"/>
  <c r="N1788" i="1"/>
  <c r="AJ1788" i="1" s="1"/>
  <c r="N2162" i="1"/>
  <c r="AJ2162" i="1" s="1"/>
  <c r="N602" i="1"/>
  <c r="AJ602" i="1" s="1"/>
  <c r="N1583" i="1"/>
  <c r="AJ1583" i="1" s="1"/>
  <c r="N1697" i="1"/>
  <c r="AJ1697" i="1" s="1"/>
  <c r="N988" i="1"/>
  <c r="AJ988" i="1" s="1"/>
  <c r="N2525" i="1"/>
  <c r="AJ2525" i="1" s="1"/>
  <c r="N710" i="1"/>
  <c r="AJ710" i="1" s="1"/>
  <c r="N118" i="1"/>
  <c r="AJ118" i="1" s="1"/>
  <c r="N2159" i="1"/>
  <c r="AJ2159" i="1" s="1"/>
  <c r="N1654" i="1"/>
  <c r="AJ1654" i="1" s="1"/>
  <c r="N2682" i="1"/>
  <c r="AJ2682" i="1" s="1"/>
  <c r="N4632" i="1"/>
  <c r="AJ4632" i="1" s="1"/>
  <c r="N4725" i="1"/>
  <c r="AJ4725" i="1" s="1"/>
  <c r="N2560" i="1"/>
  <c r="AJ2560" i="1" s="1"/>
  <c r="N1400" i="1"/>
  <c r="AJ1400" i="1" s="1"/>
  <c r="N3228" i="1"/>
  <c r="AJ3228" i="1" s="1"/>
  <c r="N1062" i="1"/>
  <c r="AJ1062" i="1" s="1"/>
  <c r="N813" i="1"/>
  <c r="AJ813" i="1" s="1"/>
  <c r="N2815" i="1"/>
  <c r="AJ2815" i="1" s="1"/>
  <c r="N229" i="1"/>
  <c r="AJ229" i="1" s="1"/>
  <c r="N1243" i="1"/>
  <c r="AJ1243" i="1" s="1"/>
  <c r="N3055" i="1"/>
  <c r="AJ3055" i="1" s="1"/>
  <c r="N3254" i="1"/>
  <c r="AJ3254" i="1" s="1"/>
  <c r="N1715" i="1"/>
  <c r="AJ1715" i="1" s="1"/>
  <c r="N583" i="1"/>
  <c r="AJ583" i="1" s="1"/>
  <c r="N2020" i="1"/>
  <c r="AJ2020" i="1" s="1"/>
  <c r="N3625" i="1"/>
  <c r="AJ3625" i="1" s="1"/>
  <c r="N2248" i="1"/>
  <c r="AJ2248" i="1" s="1"/>
  <c r="N3242" i="1"/>
  <c r="AJ3242" i="1" s="1"/>
  <c r="N3935" i="1"/>
  <c r="AJ3935" i="1" s="1"/>
  <c r="N2672" i="1"/>
  <c r="AJ2672" i="1" s="1"/>
  <c r="N3068" i="1"/>
  <c r="AJ3068" i="1" s="1"/>
  <c r="N3110" i="1"/>
  <c r="AJ3110" i="1" s="1"/>
  <c r="N3963" i="1"/>
  <c r="AJ3963" i="1" s="1"/>
  <c r="N4364" i="1"/>
  <c r="AJ4364" i="1" s="1"/>
  <c r="N3078" i="1"/>
  <c r="AJ3078" i="1" s="1"/>
  <c r="N3544" i="1"/>
  <c r="AJ3544" i="1" s="1"/>
  <c r="N765" i="1"/>
  <c r="AJ765" i="1" s="1"/>
  <c r="N4290" i="1"/>
  <c r="AJ4290" i="1" s="1"/>
  <c r="N3857" i="1"/>
  <c r="AJ3857" i="1" s="1"/>
  <c r="N1630" i="1"/>
  <c r="AJ1630" i="1" s="1"/>
  <c r="N1459" i="1"/>
  <c r="AJ1459" i="1" s="1"/>
  <c r="N3265" i="1"/>
  <c r="AJ3265" i="1" s="1"/>
  <c r="N4477" i="1"/>
  <c r="AJ4477" i="1" s="1"/>
  <c r="N575" i="1"/>
  <c r="AJ575" i="1" s="1"/>
  <c r="N3529" i="1"/>
  <c r="AJ3529" i="1" s="1"/>
  <c r="N3763" i="1"/>
  <c r="AJ3763" i="1" s="1"/>
  <c r="N3833" i="1"/>
  <c r="AJ3833" i="1" s="1"/>
  <c r="N4665" i="1"/>
  <c r="AJ4665" i="1" s="1"/>
  <c r="N2787" i="1"/>
  <c r="AJ2787" i="1" s="1"/>
  <c r="N1133" i="1"/>
  <c r="AJ1133" i="1" s="1"/>
  <c r="N4765" i="1"/>
  <c r="AJ4765" i="1" s="1"/>
  <c r="N381" i="1"/>
  <c r="AJ381" i="1" s="1"/>
  <c r="N4694" i="1"/>
  <c r="AJ4694" i="1" s="1"/>
  <c r="N4326" i="1"/>
  <c r="AJ4326" i="1" s="1"/>
  <c r="N3357" i="1"/>
  <c r="AJ3357" i="1" s="1"/>
  <c r="N3120" i="1"/>
  <c r="AJ3120" i="1" s="1"/>
  <c r="N4683" i="1"/>
  <c r="AJ4683" i="1" s="1"/>
  <c r="N2957" i="1"/>
  <c r="AJ2957" i="1" s="1"/>
  <c r="N1276" i="1"/>
  <c r="AJ1276" i="1" s="1"/>
  <c r="N1250" i="1"/>
  <c r="AJ1250" i="1" s="1"/>
  <c r="N496" i="1"/>
  <c r="AJ496" i="1" s="1"/>
  <c r="N3964" i="1"/>
  <c r="AJ3964" i="1" s="1"/>
  <c r="N4124" i="1"/>
  <c r="AJ4124" i="1" s="1"/>
  <c r="N4119" i="1"/>
  <c r="AJ4119" i="1" s="1"/>
  <c r="N2571" i="1"/>
  <c r="AJ2571" i="1" s="1"/>
  <c r="N697" i="1"/>
  <c r="AJ697" i="1" s="1"/>
  <c r="N756" i="1"/>
  <c r="AJ756" i="1" s="1"/>
  <c r="N4658" i="1"/>
  <c r="AJ4658" i="1" s="1"/>
  <c r="N70" i="1"/>
  <c r="AJ70" i="1" s="1"/>
  <c r="N2188" i="1"/>
  <c r="AJ2188" i="1" s="1"/>
  <c r="N4999" i="1"/>
  <c r="AJ4999" i="1" s="1"/>
  <c r="N1325" i="1"/>
  <c r="AJ1325" i="1" s="1"/>
  <c r="N2720" i="1"/>
  <c r="AJ2720" i="1" s="1"/>
  <c r="N2642" i="1"/>
  <c r="AJ2642" i="1" s="1"/>
  <c r="N4626" i="1"/>
  <c r="AJ4626" i="1" s="1"/>
  <c r="N2922" i="1"/>
  <c r="AJ2922" i="1" s="1"/>
  <c r="N87" i="1"/>
  <c r="AJ87" i="1" s="1"/>
  <c r="N4471" i="1"/>
  <c r="AJ4471" i="1" s="1"/>
  <c r="N67" i="1"/>
  <c r="AJ67" i="1" s="1"/>
  <c r="N4621" i="1"/>
  <c r="AJ4621" i="1" s="1"/>
  <c r="N4191" i="1"/>
  <c r="AJ4191" i="1" s="1"/>
  <c r="N2690" i="1"/>
  <c r="AJ2690" i="1" s="1"/>
  <c r="N3739" i="1"/>
  <c r="AJ3739" i="1" s="1"/>
  <c r="N4474" i="1"/>
  <c r="AJ4474" i="1" s="1"/>
  <c r="N598" i="1"/>
  <c r="AJ598" i="1" s="1"/>
  <c r="N4553" i="1"/>
  <c r="AJ4553" i="1" s="1"/>
  <c r="N2271" i="1"/>
  <c r="AJ2271" i="1" s="1"/>
  <c r="N3392" i="1"/>
  <c r="AJ3392" i="1" s="1"/>
  <c r="N1439" i="1"/>
  <c r="AJ1439" i="1" s="1"/>
  <c r="N1043" i="1"/>
  <c r="AJ1043" i="1" s="1"/>
  <c r="N3502" i="1"/>
  <c r="AJ3502" i="1" s="1"/>
  <c r="N1763" i="1"/>
  <c r="AJ1763" i="1" s="1"/>
  <c r="N4976" i="1"/>
  <c r="AJ4976" i="1" s="1"/>
  <c r="N1445" i="1"/>
  <c r="AJ1445" i="1" s="1"/>
  <c r="N4548" i="1"/>
  <c r="AJ4548" i="1" s="1"/>
  <c r="N2745" i="1"/>
  <c r="AJ2745" i="1" s="1"/>
  <c r="N4533" i="1"/>
  <c r="AJ4533" i="1" s="1"/>
  <c r="N1279" i="1"/>
  <c r="AJ1279" i="1" s="1"/>
  <c r="N2825" i="1"/>
  <c r="AJ2825" i="1" s="1"/>
  <c r="N928" i="1"/>
  <c r="AJ928" i="1" s="1"/>
  <c r="N4925" i="1"/>
  <c r="AJ4925" i="1" s="1"/>
  <c r="N1670" i="1"/>
  <c r="AJ1670" i="1" s="1"/>
  <c r="N1974" i="1"/>
  <c r="AJ1974" i="1" s="1"/>
  <c r="N4159" i="1"/>
  <c r="AJ4159" i="1" s="1"/>
  <c r="N515" i="1"/>
  <c r="AJ515" i="1" s="1"/>
  <c r="N2830" i="1"/>
  <c r="AJ2830" i="1" s="1"/>
  <c r="N2421" i="1"/>
  <c r="AJ2421" i="1" s="1"/>
  <c r="N1007" i="1"/>
  <c r="AJ1007" i="1" s="1"/>
  <c r="N3447" i="1"/>
  <c r="AJ3447" i="1" s="1"/>
  <c r="N4246" i="1"/>
  <c r="AJ4246" i="1" s="1"/>
  <c r="N1807" i="1"/>
  <c r="AJ1807" i="1" s="1"/>
  <c r="N3443" i="1"/>
  <c r="AJ3443" i="1" s="1"/>
  <c r="N3290" i="1"/>
  <c r="AJ3290" i="1" s="1"/>
  <c r="N2617" i="1"/>
  <c r="AJ2617" i="1" s="1"/>
  <c r="N2134" i="1"/>
  <c r="AJ2134" i="1" s="1"/>
  <c r="N4398" i="1"/>
  <c r="AJ4398" i="1" s="1"/>
  <c r="N3395" i="1"/>
  <c r="AJ3395" i="1" s="1"/>
  <c r="N2288" i="1"/>
  <c r="AJ2288" i="1" s="1"/>
  <c r="N682" i="1"/>
  <c r="AJ682" i="1" s="1"/>
  <c r="N2269" i="1"/>
  <c r="AJ2269" i="1" s="1"/>
  <c r="N4309" i="1"/>
  <c r="AJ4309" i="1" s="1"/>
  <c r="N4933" i="1"/>
  <c r="AJ4933" i="1" s="1"/>
  <c r="N855" i="1"/>
  <c r="AJ855" i="1" s="1"/>
  <c r="N3575" i="1"/>
  <c r="AJ3575" i="1" s="1"/>
  <c r="N3829" i="1"/>
  <c r="AJ3829" i="1" s="1"/>
  <c r="N969" i="1"/>
  <c r="AJ969" i="1" s="1"/>
  <c r="N584" i="1"/>
  <c r="AJ584" i="1" s="1"/>
  <c r="N1792" i="1"/>
  <c r="AJ1792" i="1" s="1"/>
  <c r="N2660" i="1"/>
  <c r="AJ2660" i="1" s="1"/>
  <c r="N740" i="1"/>
  <c r="AJ740" i="1" s="1"/>
  <c r="N4043" i="1"/>
  <c r="AJ4043" i="1" s="1"/>
  <c r="N1615" i="1"/>
  <c r="AJ1615" i="1" s="1"/>
  <c r="N3189" i="1"/>
  <c r="AJ3189" i="1" s="1"/>
  <c r="N2106" i="1"/>
  <c r="AJ2106" i="1" s="1"/>
  <c r="N238" i="1"/>
  <c r="AJ238" i="1" s="1"/>
  <c r="N559" i="1"/>
  <c r="AJ559" i="1" s="1"/>
  <c r="N991" i="1"/>
  <c r="AJ991" i="1" s="1"/>
  <c r="N3995" i="1"/>
  <c r="AJ3995" i="1" s="1"/>
  <c r="N3109" i="1"/>
  <c r="AJ3109" i="1" s="1"/>
  <c r="N2434" i="1"/>
  <c r="AJ2434" i="1" s="1"/>
  <c r="N2323" i="1"/>
  <c r="AJ2323" i="1" s="1"/>
  <c r="N2202" i="1"/>
  <c r="AJ2202" i="1" s="1"/>
  <c r="N2885" i="1"/>
  <c r="AJ2885" i="1" s="1"/>
  <c r="N3791" i="1"/>
  <c r="AJ3791" i="1" s="1"/>
  <c r="N4579" i="1"/>
  <c r="AJ4579" i="1" s="1"/>
  <c r="N4745" i="1"/>
  <c r="AJ4745" i="1" s="1"/>
  <c r="N847" i="1"/>
  <c r="AJ847" i="1" s="1"/>
  <c r="N2823" i="1"/>
  <c r="AJ2823" i="1" s="1"/>
  <c r="N4890" i="1"/>
  <c r="AJ4890" i="1" s="1"/>
  <c r="N384" i="1"/>
  <c r="AJ384" i="1" s="1"/>
  <c r="N485" i="1"/>
  <c r="AJ485" i="1" s="1"/>
  <c r="N1957" i="1"/>
  <c r="AJ1957" i="1" s="1"/>
  <c r="N4260" i="1"/>
  <c r="AJ4260" i="1" s="1"/>
  <c r="N476" i="1"/>
  <c r="AJ476" i="1" s="1"/>
  <c r="N1331" i="1"/>
  <c r="AJ1331" i="1" s="1"/>
  <c r="N4209" i="1"/>
  <c r="AJ4209" i="1" s="1"/>
  <c r="N3069" i="1"/>
  <c r="AJ3069" i="1" s="1"/>
  <c r="N1264" i="1"/>
  <c r="AJ1264" i="1" s="1"/>
  <c r="N2729" i="1"/>
  <c r="AJ2729" i="1" s="1"/>
  <c r="N3636" i="1"/>
  <c r="AJ3636" i="1" s="1"/>
  <c r="N2337" i="1"/>
  <c r="AJ2337" i="1" s="1"/>
  <c r="N944" i="1"/>
  <c r="AJ944" i="1" s="1"/>
  <c r="N2163" i="1"/>
  <c r="AJ2163" i="1" s="1"/>
  <c r="N1647" i="1"/>
  <c r="AJ1647" i="1" s="1"/>
  <c r="N3806" i="1"/>
  <c r="AJ3806" i="1" s="1"/>
  <c r="N3822" i="1"/>
  <c r="AJ3822" i="1" s="1"/>
  <c r="N4522" i="1"/>
  <c r="AJ4522" i="1" s="1"/>
  <c r="N2054" i="1"/>
  <c r="AJ2054" i="1" s="1"/>
  <c r="N38" i="1"/>
  <c r="AJ38" i="1" s="1"/>
  <c r="N4020" i="1"/>
  <c r="AJ4020" i="1" s="1"/>
  <c r="N2120" i="1"/>
  <c r="AJ2120" i="1" s="1"/>
  <c r="N1220" i="1"/>
  <c r="AJ1220" i="1" s="1"/>
  <c r="N378" i="1"/>
  <c r="AJ378" i="1" s="1"/>
  <c r="N1399" i="1"/>
  <c r="AJ1399" i="1" s="1"/>
  <c r="N4017" i="1"/>
  <c r="AJ4017" i="1" s="1"/>
  <c r="N1368" i="1"/>
  <c r="AJ1368" i="1" s="1"/>
  <c r="N938" i="1"/>
  <c r="AJ938" i="1" s="1"/>
  <c r="N2700" i="1"/>
  <c r="AJ2700" i="1" s="1"/>
  <c r="N4060" i="1"/>
  <c r="AJ4060" i="1" s="1"/>
  <c r="N614" i="1"/>
  <c r="AJ614" i="1" s="1"/>
  <c r="N3411" i="1"/>
  <c r="AJ3411" i="1" s="1"/>
  <c r="N165" i="1"/>
  <c r="AJ165" i="1" s="1"/>
  <c r="N2628" i="1"/>
  <c r="AJ2628" i="1" s="1"/>
  <c r="N3588" i="1"/>
  <c r="AJ3588" i="1" s="1"/>
  <c r="N2991" i="1"/>
  <c r="AJ2991" i="1" s="1"/>
  <c r="N571" i="1"/>
  <c r="AJ571" i="1" s="1"/>
  <c r="N2883" i="1"/>
  <c r="AJ2883" i="1" s="1"/>
  <c r="N279" i="1"/>
  <c r="AJ279" i="1" s="1"/>
  <c r="N4781" i="1"/>
  <c r="AJ4781" i="1" s="1"/>
  <c r="N3282" i="1"/>
  <c r="AJ3282" i="1" s="1"/>
  <c r="N3438" i="1"/>
  <c r="AJ3438" i="1" s="1"/>
  <c r="N132" i="1"/>
  <c r="AJ132" i="1" s="1"/>
  <c r="N545" i="1"/>
  <c r="AJ545" i="1" s="1"/>
  <c r="N1132" i="1"/>
  <c r="AJ1132" i="1" s="1"/>
  <c r="N4330" i="1"/>
  <c r="AJ4330" i="1" s="1"/>
  <c r="N2884" i="1"/>
  <c r="AJ2884" i="1" s="1"/>
  <c r="N35" i="1"/>
  <c r="AJ35" i="1" s="1"/>
  <c r="N2085" i="1"/>
  <c r="AJ2085" i="1" s="1"/>
  <c r="N1524" i="1"/>
  <c r="AJ1524" i="1" s="1"/>
  <c r="N2442" i="1"/>
  <c r="AJ2442" i="1" s="1"/>
  <c r="N567" i="1"/>
  <c r="AJ567" i="1" s="1"/>
  <c r="N2537" i="1"/>
  <c r="AJ2537" i="1" s="1"/>
  <c r="N3485" i="1"/>
  <c r="AJ3485" i="1" s="1"/>
  <c r="N1999" i="1"/>
  <c r="AJ1999" i="1" s="1"/>
  <c r="N4588" i="1"/>
  <c r="AJ4588" i="1" s="1"/>
  <c r="N492" i="1"/>
  <c r="AJ492" i="1" s="1"/>
  <c r="N3892" i="1"/>
  <c r="AJ3892" i="1" s="1"/>
  <c r="N3876" i="1"/>
  <c r="AJ3876" i="1" s="1"/>
  <c r="N1537" i="1"/>
  <c r="AJ1537" i="1" s="1"/>
  <c r="N2845" i="1"/>
  <c r="AJ2845" i="1" s="1"/>
  <c r="N888" i="1"/>
  <c r="AJ888" i="1" s="1"/>
  <c r="N2685" i="1"/>
  <c r="AJ2685" i="1" s="1"/>
  <c r="N2502" i="1"/>
  <c r="AJ2502" i="1" s="1"/>
  <c r="N212" i="1"/>
  <c r="AJ212" i="1" s="1"/>
  <c r="N1030" i="1"/>
  <c r="AJ1030" i="1" s="1"/>
  <c r="N143" i="1"/>
  <c r="AJ143" i="1" s="1"/>
  <c r="N786" i="1"/>
  <c r="AJ786" i="1" s="1"/>
  <c r="N3489" i="1"/>
  <c r="AJ3489" i="1" s="1"/>
  <c r="N2769" i="1"/>
  <c r="AJ2769" i="1" s="1"/>
  <c r="N4213" i="1"/>
  <c r="AJ4213" i="1" s="1"/>
  <c r="N2534" i="1"/>
  <c r="AJ2534" i="1" s="1"/>
  <c r="N201" i="1"/>
  <c r="AJ201" i="1" s="1"/>
  <c r="N1170" i="1"/>
  <c r="AJ1170" i="1" s="1"/>
  <c r="N2079" i="1"/>
  <c r="AJ2079" i="1" s="1"/>
  <c r="N4828" i="1"/>
  <c r="AJ4828" i="1" s="1"/>
  <c r="N1102" i="1"/>
  <c r="AJ1102" i="1" s="1"/>
  <c r="N1482" i="1"/>
  <c r="AJ1482" i="1" s="1"/>
  <c r="N2116" i="1"/>
  <c r="AJ2116" i="1" s="1"/>
  <c r="N2586" i="1"/>
  <c r="AJ2586" i="1" s="1"/>
  <c r="N668" i="1"/>
  <c r="AJ668" i="1" s="1"/>
  <c r="N429" i="1"/>
  <c r="AJ429" i="1" s="1"/>
  <c r="N3816" i="1"/>
  <c r="AJ3816" i="1" s="1"/>
  <c r="N674" i="1"/>
  <c r="AJ674" i="1" s="1"/>
  <c r="N1372" i="1"/>
  <c r="AJ1372" i="1" s="1"/>
  <c r="N1322" i="1"/>
  <c r="AJ1322" i="1" s="1"/>
  <c r="N3452" i="1"/>
  <c r="AJ3452" i="1" s="1"/>
  <c r="N416" i="1"/>
  <c r="AJ416" i="1" s="1"/>
  <c r="N187" i="1"/>
  <c r="AJ187" i="1" s="1"/>
  <c r="N2265" i="1"/>
  <c r="AJ2265" i="1" s="1"/>
  <c r="N2794" i="1"/>
  <c r="AJ2794" i="1" s="1"/>
  <c r="N4174" i="1"/>
  <c r="AJ4174" i="1" s="1"/>
  <c r="N4541" i="1"/>
  <c r="AJ4541" i="1" s="1"/>
  <c r="N3348" i="1"/>
  <c r="AJ3348" i="1" s="1"/>
  <c r="N332" i="1"/>
  <c r="AJ332" i="1" s="1"/>
  <c r="N3072" i="1"/>
  <c r="AJ3072" i="1" s="1"/>
  <c r="N2028" i="1"/>
  <c r="AJ2028" i="1" s="1"/>
  <c r="N3462" i="1"/>
  <c r="AJ3462" i="1" s="1"/>
  <c r="N607" i="1"/>
  <c r="AJ607" i="1" s="1"/>
  <c r="N721" i="1"/>
  <c r="AJ721" i="1" s="1"/>
  <c r="N3756" i="1"/>
  <c r="AJ3756" i="1" s="1"/>
  <c r="N3613" i="1"/>
  <c r="AJ3613" i="1" s="1"/>
  <c r="N654" i="1"/>
  <c r="AJ654" i="1" s="1"/>
  <c r="N3444" i="1"/>
  <c r="AJ3444" i="1" s="1"/>
  <c r="N478" i="1"/>
  <c r="AJ478" i="1" s="1"/>
  <c r="N3481" i="1"/>
  <c r="AJ3481" i="1" s="1"/>
  <c r="N2976" i="1"/>
  <c r="AJ2976" i="1" s="1"/>
  <c r="N3818" i="1"/>
  <c r="AJ3818" i="1" s="1"/>
  <c r="N713" i="1"/>
  <c r="AJ713" i="1" s="1"/>
  <c r="N967" i="1"/>
  <c r="AJ967" i="1" s="1"/>
  <c r="N4456" i="1"/>
  <c r="AJ4456" i="1" s="1"/>
  <c r="N2674" i="1"/>
  <c r="AJ2674" i="1" s="1"/>
  <c r="N1531" i="1"/>
  <c r="AJ1531" i="1" s="1"/>
  <c r="N4003" i="1"/>
  <c r="AJ4003" i="1" s="1"/>
  <c r="N3885" i="1"/>
  <c r="AJ3885" i="1" s="1"/>
  <c r="N4120" i="1"/>
  <c r="AJ4120" i="1" s="1"/>
  <c r="N1885" i="1"/>
  <c r="AJ1885" i="1" s="1"/>
  <c r="N2409" i="1"/>
  <c r="AJ2409" i="1" s="1"/>
  <c r="N4675" i="1"/>
  <c r="AJ4675" i="1" s="1"/>
  <c r="N2308" i="1"/>
  <c r="AJ2308" i="1" s="1"/>
  <c r="N1886" i="1"/>
  <c r="AJ1886" i="1" s="1"/>
  <c r="N793" i="1"/>
  <c r="AJ793" i="1" s="1"/>
  <c r="N3150" i="1"/>
  <c r="AJ3150" i="1" s="1"/>
  <c r="N3319" i="1"/>
  <c r="AJ3319" i="1" s="1"/>
  <c r="N1011" i="1"/>
  <c r="AJ1011" i="1" s="1"/>
  <c r="N3163" i="1"/>
  <c r="AJ3163" i="1" s="1"/>
  <c r="N362" i="1"/>
  <c r="AJ362" i="1" s="1"/>
  <c r="N1966" i="1"/>
  <c r="AJ1966" i="1" s="1"/>
  <c r="N2336" i="1"/>
  <c r="AJ2336" i="1" s="1"/>
  <c r="N3506" i="1"/>
  <c r="AJ3506" i="1" s="1"/>
  <c r="N4633" i="1"/>
  <c r="AJ4633" i="1" s="1"/>
  <c r="N1669" i="1"/>
  <c r="AJ1669" i="1" s="1"/>
  <c r="N3201" i="1"/>
  <c r="AJ3201" i="1" s="1"/>
  <c r="N4551" i="1"/>
  <c r="AJ4551" i="1" s="1"/>
  <c r="N2089" i="1"/>
  <c r="AJ2089" i="1" s="1"/>
  <c r="N1742" i="1"/>
  <c r="AJ1742" i="1" s="1"/>
  <c r="N770" i="1"/>
  <c r="AJ770" i="1" s="1"/>
  <c r="N2035" i="1"/>
  <c r="AJ2035" i="1" s="1"/>
  <c r="N4221" i="1"/>
  <c r="AJ4221" i="1" s="1"/>
  <c r="N3656" i="1"/>
  <c r="AJ3656" i="1" s="1"/>
  <c r="N1364" i="1"/>
  <c r="AJ1364" i="1" s="1"/>
  <c r="N1367" i="1"/>
  <c r="AJ1367" i="1" s="1"/>
  <c r="N3417" i="1"/>
  <c r="AJ3417" i="1" s="1"/>
  <c r="N185" i="1"/>
  <c r="AJ185" i="1" s="1"/>
  <c r="N4156" i="1"/>
  <c r="AJ4156" i="1" s="1"/>
  <c r="N21" i="1"/>
  <c r="AJ21" i="1" s="1"/>
  <c r="N1550" i="1"/>
  <c r="AJ1550" i="1" s="1"/>
  <c r="N4939" i="1"/>
  <c r="AJ4939" i="1" s="1"/>
  <c r="N2637" i="1"/>
  <c r="AJ2637" i="1" s="1"/>
  <c r="N2645" i="1"/>
  <c r="AJ2645" i="1" s="1"/>
  <c r="N1633" i="1"/>
  <c r="AJ1633" i="1" s="1"/>
  <c r="N346" i="1"/>
  <c r="AJ346" i="1" s="1"/>
  <c r="N524" i="1"/>
  <c r="AJ524" i="1" s="1"/>
  <c r="N2393" i="1"/>
  <c r="AJ2393" i="1" s="1"/>
  <c r="N4129" i="1"/>
  <c r="AJ4129" i="1" s="1"/>
  <c r="N3939" i="1"/>
  <c r="AJ3939" i="1" s="1"/>
  <c r="N2761" i="1"/>
  <c r="AJ2761" i="1" s="1"/>
  <c r="N15" i="1"/>
  <c r="AJ15" i="1" s="1"/>
  <c r="N3734" i="1"/>
  <c r="AJ3734" i="1" s="1"/>
  <c r="N1825" i="1"/>
  <c r="AJ1825" i="1" s="1"/>
  <c r="N1737" i="1"/>
  <c r="AJ1737" i="1" s="1"/>
  <c r="N1573" i="1"/>
  <c r="AJ1573" i="1" s="1"/>
  <c r="N1822" i="1"/>
  <c r="AJ1822" i="1" s="1"/>
  <c r="N1595" i="1"/>
  <c r="AJ1595" i="1" s="1"/>
  <c r="N13" i="1"/>
  <c r="AJ13" i="1" s="1"/>
  <c r="N4424" i="1"/>
  <c r="AJ4424" i="1" s="1"/>
  <c r="N1099" i="1"/>
  <c r="AJ1099" i="1" s="1"/>
  <c r="N1923" i="1"/>
  <c r="AJ1923" i="1" s="1"/>
  <c r="N2053" i="1"/>
  <c r="AJ2053" i="1" s="1"/>
  <c r="N2942" i="1"/>
  <c r="AJ2942" i="1" s="1"/>
  <c r="N4504" i="1"/>
  <c r="AJ4504" i="1" s="1"/>
  <c r="N701" i="1"/>
  <c r="AJ701" i="1" s="1"/>
  <c r="N4599" i="1"/>
  <c r="AJ4599" i="1" s="1"/>
  <c r="N3062" i="1"/>
  <c r="AJ3062" i="1" s="1"/>
  <c r="N1548" i="1"/>
  <c r="AJ1548" i="1" s="1"/>
  <c r="N3537" i="1"/>
  <c r="AJ3537" i="1" s="1"/>
  <c r="N4491" i="1"/>
  <c r="AJ4491" i="1" s="1"/>
  <c r="N1141" i="1"/>
  <c r="AJ1141" i="1" s="1"/>
  <c r="N124" i="1"/>
  <c r="AJ124" i="1" s="1"/>
  <c r="N2987" i="1"/>
  <c r="AJ2987" i="1" s="1"/>
  <c r="N311" i="1"/>
  <c r="AJ311" i="1" s="1"/>
  <c r="N4141" i="1"/>
  <c r="AJ4141" i="1" s="1"/>
  <c r="N890" i="1"/>
  <c r="AJ890" i="1" s="1"/>
  <c r="N4416" i="1"/>
  <c r="AJ4416" i="1" s="1"/>
  <c r="N4480" i="1"/>
  <c r="AJ4480" i="1" s="1"/>
  <c r="N3624" i="1"/>
  <c r="AJ3624" i="1" s="1"/>
  <c r="N1847" i="1"/>
  <c r="AJ1847" i="1" s="1"/>
  <c r="N1699" i="1"/>
  <c r="AJ1699" i="1" s="1"/>
  <c r="N669" i="1"/>
  <c r="AJ669" i="1" s="1"/>
  <c r="N533" i="1"/>
  <c r="AJ533" i="1" s="1"/>
  <c r="N1932" i="1"/>
  <c r="AJ1932" i="1" s="1"/>
  <c r="N2282" i="1"/>
  <c r="AJ2282" i="1" s="1"/>
  <c r="N1976" i="1"/>
  <c r="AJ1976" i="1" s="1"/>
  <c r="N2768" i="1"/>
  <c r="AJ2768" i="1" s="1"/>
  <c r="N3277" i="1"/>
  <c r="AJ3277" i="1" s="1"/>
  <c r="N913" i="1"/>
  <c r="AJ913" i="1" s="1"/>
  <c r="N4148" i="1"/>
  <c r="AJ4148" i="1" s="1"/>
  <c r="N4408" i="1"/>
  <c r="AJ4408" i="1" s="1"/>
  <c r="N3893" i="1"/>
  <c r="AJ3893" i="1" s="1"/>
  <c r="N1462" i="1"/>
  <c r="AJ1462" i="1" s="1"/>
  <c r="N1520" i="1"/>
  <c r="AJ1520" i="1" s="1"/>
  <c r="N4212" i="1"/>
  <c r="AJ4212" i="1" s="1"/>
  <c r="N694" i="1"/>
  <c r="AJ694" i="1" s="1"/>
  <c r="N2624" i="1"/>
  <c r="AJ2624" i="1" s="1"/>
  <c r="N157" i="1"/>
  <c r="AJ157" i="1" s="1"/>
  <c r="N335" i="1"/>
  <c r="AJ335" i="1" s="1"/>
  <c r="N1231" i="1"/>
  <c r="AJ1231" i="1" s="1"/>
  <c r="N3148" i="1"/>
  <c r="AJ3148" i="1" s="1"/>
  <c r="N1143" i="1"/>
  <c r="AJ1143" i="1" s="1"/>
  <c r="N1663" i="1"/>
  <c r="AJ1663" i="1" s="1"/>
  <c r="N3918" i="1"/>
  <c r="AJ3918" i="1" s="1"/>
  <c r="N1034" i="1"/>
  <c r="AJ1034" i="1" s="1"/>
  <c r="N3094" i="1"/>
  <c r="AJ3094" i="1" s="1"/>
  <c r="N1468" i="1"/>
  <c r="AJ1468" i="1" s="1"/>
  <c r="N3017" i="1"/>
  <c r="AJ3017" i="1" s="1"/>
  <c r="N2982" i="1"/>
  <c r="AJ2982" i="1" s="1"/>
  <c r="N4278" i="1"/>
  <c r="AJ4278" i="1" s="1"/>
  <c r="N1674" i="1"/>
  <c r="AJ1674" i="1" s="1"/>
  <c r="N1105" i="1"/>
  <c r="AJ1105" i="1" s="1"/>
  <c r="N4983" i="1"/>
  <c r="AJ4983" i="1" s="1"/>
  <c r="N3439" i="1"/>
  <c r="AJ3439" i="1" s="1"/>
  <c r="N4062" i="1"/>
  <c r="AJ4062" i="1" s="1"/>
  <c r="N1108" i="1"/>
  <c r="AJ1108" i="1" s="1"/>
  <c r="N3041" i="1"/>
  <c r="AJ3041" i="1" s="1"/>
  <c r="N2523" i="1"/>
  <c r="AJ2523" i="1" s="1"/>
  <c r="N2489" i="1"/>
  <c r="AJ2489" i="1" s="1"/>
  <c r="N3914" i="1"/>
  <c r="AJ3914" i="1" s="1"/>
  <c r="N2764" i="1"/>
  <c r="AJ2764" i="1" s="1"/>
  <c r="N1253" i="1"/>
  <c r="AJ1253" i="1" s="1"/>
  <c r="N2988" i="1"/>
  <c r="AJ2988" i="1" s="1"/>
  <c r="N4315" i="1"/>
  <c r="AJ4315" i="1" s="1"/>
  <c r="N912" i="1"/>
  <c r="AJ912" i="1" s="1"/>
  <c r="N4773" i="1"/>
  <c r="AJ4773" i="1" s="1"/>
  <c r="N2217" i="1"/>
  <c r="AJ2217" i="1" s="1"/>
  <c r="N2589" i="1"/>
  <c r="AJ2589" i="1" s="1"/>
  <c r="N253" i="1"/>
  <c r="AJ253" i="1" s="1"/>
  <c r="N4381" i="1"/>
  <c r="AJ4381" i="1" s="1"/>
  <c r="N3606" i="1"/>
  <c r="AJ3606" i="1" s="1"/>
  <c r="N758" i="1"/>
  <c r="AJ758" i="1" s="1"/>
  <c r="N3372" i="1"/>
  <c r="AJ3372" i="1" s="1"/>
  <c r="N2165" i="1"/>
  <c r="AJ2165" i="1" s="1"/>
  <c r="N2980" i="1"/>
  <c r="AJ2980" i="1" s="1"/>
  <c r="N3646" i="1"/>
  <c r="AJ3646" i="1" s="1"/>
  <c r="N459" i="1"/>
  <c r="AJ459" i="1" s="1"/>
  <c r="N1394" i="1"/>
  <c r="AJ1394" i="1" s="1"/>
  <c r="N1026" i="1"/>
  <c r="AJ1026" i="1" s="1"/>
  <c r="N3557" i="1"/>
  <c r="AJ3557" i="1" s="1"/>
  <c r="N72" i="1"/>
  <c r="AJ72" i="1" s="1"/>
  <c r="N517" i="1"/>
  <c r="AJ517" i="1" s="1"/>
  <c r="N1163" i="1"/>
  <c r="AJ1163" i="1" s="1"/>
  <c r="N4073" i="1"/>
  <c r="AJ4073" i="1" s="1"/>
  <c r="N4693" i="1"/>
  <c r="AJ4693" i="1" s="1"/>
  <c r="N2256" i="1"/>
  <c r="AJ2256" i="1" s="1"/>
  <c r="N3534" i="1"/>
  <c r="AJ3534" i="1" s="1"/>
  <c r="N415" i="1"/>
  <c r="AJ415" i="1" s="1"/>
  <c r="N4718" i="1"/>
  <c r="AJ4718" i="1" s="1"/>
  <c r="N2579" i="1"/>
  <c r="AJ2579" i="1" s="1"/>
  <c r="N3146" i="1"/>
  <c r="AJ3146" i="1" s="1"/>
  <c r="N4715" i="1"/>
  <c r="AJ4715" i="1" s="1"/>
  <c r="N40" i="1"/>
  <c r="AJ40" i="1" s="1"/>
  <c r="N4072" i="1"/>
  <c r="AJ4072" i="1" s="1"/>
  <c r="N2330" i="1"/>
  <c r="AJ2330" i="1" s="1"/>
  <c r="N1199" i="1"/>
  <c r="AJ1199" i="1" s="1"/>
  <c r="N3681" i="1"/>
  <c r="AJ3681" i="1" s="1"/>
  <c r="N1843" i="1"/>
  <c r="AJ1843" i="1" s="1"/>
  <c r="N3504" i="1"/>
  <c r="AJ3504" i="1" s="1"/>
  <c r="N763" i="1"/>
  <c r="AJ763" i="1" s="1"/>
  <c r="N2469" i="1"/>
  <c r="AJ2469" i="1" s="1"/>
  <c r="N193" i="1"/>
  <c r="AJ193" i="1" s="1"/>
  <c r="N4572" i="1"/>
  <c r="AJ4572" i="1" s="1"/>
  <c r="N1140" i="1"/>
  <c r="AJ1140" i="1" s="1"/>
  <c r="N2521" i="1"/>
  <c r="AJ2521" i="1" s="1"/>
  <c r="N2218" i="1"/>
  <c r="AJ2218" i="1" s="1"/>
  <c r="N934" i="1"/>
  <c r="AJ934" i="1" s="1"/>
  <c r="N3168" i="1"/>
  <c r="AJ3168" i="1" s="1"/>
  <c r="N307" i="1"/>
  <c r="AJ307" i="1" s="1"/>
  <c r="N4049" i="1"/>
  <c r="AJ4049" i="1" s="1"/>
  <c r="N1799" i="1"/>
  <c r="AJ1799" i="1" s="1"/>
  <c r="N4178" i="1"/>
  <c r="AJ4178" i="1" s="1"/>
  <c r="N3070" i="1"/>
  <c r="AJ3070" i="1" s="1"/>
  <c r="N1218" i="1"/>
  <c r="AJ1218" i="1" s="1"/>
  <c r="N2889" i="1"/>
  <c r="AJ2889" i="1" s="1"/>
  <c r="N4498" i="1"/>
  <c r="AJ4498" i="1" s="1"/>
  <c r="N1428" i="1"/>
  <c r="AJ1428" i="1" s="1"/>
  <c r="N206" i="1"/>
  <c r="AJ206" i="1" s="1"/>
  <c r="N4827" i="1"/>
  <c r="AJ4827" i="1" s="1"/>
  <c r="N3668" i="1"/>
  <c r="AJ3668" i="1" s="1"/>
  <c r="N2102" i="1"/>
  <c r="AJ2102" i="1" s="1"/>
  <c r="N1555" i="1"/>
  <c r="AJ1555" i="1" s="1"/>
  <c r="N1877" i="1"/>
  <c r="AJ1877" i="1" s="1"/>
  <c r="N244" i="1"/>
  <c r="AJ244" i="1" s="1"/>
  <c r="N4550" i="1"/>
  <c r="AJ4550" i="1" s="1"/>
  <c r="N1854" i="1"/>
  <c r="AJ1854" i="1" s="1"/>
  <c r="N3692" i="1"/>
  <c r="AJ3692" i="1" s="1"/>
  <c r="N315" i="1"/>
  <c r="AJ315" i="1" s="1"/>
  <c r="N246" i="1"/>
  <c r="AJ246" i="1" s="1"/>
  <c r="N4351" i="1"/>
  <c r="AJ4351" i="1" s="1"/>
  <c r="N1211" i="1"/>
  <c r="AJ1211" i="1" s="1"/>
  <c r="N1416" i="1"/>
  <c r="AJ1416" i="1" s="1"/>
  <c r="N569" i="1"/>
  <c r="AJ569" i="1" s="1"/>
  <c r="N2263" i="1"/>
  <c r="AJ2263" i="1" s="1"/>
  <c r="N3548" i="1"/>
  <c r="AJ3548" i="1" s="1"/>
  <c r="N840" i="1"/>
  <c r="AJ840" i="1" s="1"/>
  <c r="N2556" i="1"/>
  <c r="AJ2556" i="1" s="1"/>
  <c r="N2844" i="1"/>
  <c r="AJ2844" i="1" s="1"/>
  <c r="N2827" i="1"/>
  <c r="AJ2827" i="1" s="1"/>
  <c r="N2154" i="1"/>
  <c r="AJ2154" i="1" s="1"/>
  <c r="N568" i="1"/>
  <c r="AJ568" i="1" s="1"/>
  <c r="N2114" i="1"/>
  <c r="AJ2114" i="1" s="1"/>
  <c r="N1371" i="1"/>
  <c r="AJ1371" i="1" s="1"/>
  <c r="N2161" i="1"/>
  <c r="AJ2161" i="1" s="1"/>
  <c r="N4332" i="1"/>
  <c r="AJ4332" i="1" s="1"/>
  <c r="N597" i="1"/>
  <c r="AJ597" i="1" s="1"/>
  <c r="N3324" i="1"/>
  <c r="AJ3324" i="1" s="1"/>
  <c r="N2709" i="1"/>
  <c r="AJ2709" i="1" s="1"/>
  <c r="N1324" i="1"/>
  <c r="AJ1324" i="1" s="1"/>
  <c r="N2047" i="1"/>
  <c r="AJ2047" i="1" s="1"/>
  <c r="N3844" i="1"/>
  <c r="AJ3844" i="1" s="1"/>
  <c r="N2253" i="1"/>
  <c r="AJ2253" i="1" s="1"/>
  <c r="N2156" i="1"/>
  <c r="AJ2156" i="1" s="1"/>
  <c r="N3874" i="1"/>
  <c r="AJ3874" i="1" s="1"/>
  <c r="N4534" i="1"/>
  <c r="AJ4534" i="1" s="1"/>
  <c r="N2610" i="1"/>
  <c r="AJ2610" i="1" s="1"/>
  <c r="N2852" i="1"/>
  <c r="AJ2852" i="1" s="1"/>
  <c r="N3415" i="1"/>
  <c r="AJ3415" i="1" s="1"/>
  <c r="N1078" i="1"/>
  <c r="AJ1078" i="1" s="1"/>
  <c r="N4204" i="1"/>
  <c r="AJ4204" i="1" s="1"/>
  <c r="N3969" i="1"/>
  <c r="AJ3969" i="1" s="1"/>
  <c r="N3200" i="1"/>
  <c r="AJ3200" i="1" s="1"/>
  <c r="N1616" i="1"/>
  <c r="AJ1616" i="1" s="1"/>
  <c r="N2187" i="1"/>
  <c r="AJ2187" i="1" s="1"/>
  <c r="N651" i="1"/>
  <c r="AJ651" i="1" s="1"/>
  <c r="N1716" i="1"/>
  <c r="AJ1716" i="1" s="1"/>
  <c r="N3660" i="1"/>
  <c r="AJ3660" i="1" s="1"/>
  <c r="N56" i="1"/>
  <c r="AJ56" i="1" s="1"/>
  <c r="N1476" i="1"/>
  <c r="AJ1476" i="1" s="1"/>
  <c r="N3476" i="1"/>
  <c r="AJ3476" i="1" s="1"/>
  <c r="N946" i="1"/>
  <c r="AJ946" i="1" s="1"/>
  <c r="N4590" i="1"/>
  <c r="AJ4590" i="1" s="1"/>
  <c r="N4886" i="1"/>
  <c r="AJ4886" i="1" s="1"/>
  <c r="N1291" i="1"/>
  <c r="AJ1291" i="1" s="1"/>
  <c r="N481" i="1"/>
  <c r="AJ481" i="1" s="1"/>
  <c r="N3932" i="1"/>
  <c r="AJ3932" i="1" s="1"/>
  <c r="N5001" i="1"/>
  <c r="AJ5001" i="1" s="1"/>
  <c r="N2138" i="1"/>
  <c r="AJ2138" i="1" s="1"/>
  <c r="N3913" i="1"/>
  <c r="AJ3913" i="1" s="1"/>
  <c r="N811" i="1"/>
  <c r="AJ811" i="1" s="1"/>
  <c r="N456" i="1"/>
  <c r="AJ456" i="1" s="1"/>
  <c r="N718" i="1"/>
  <c r="AJ718" i="1" s="1"/>
  <c r="N1646" i="1"/>
  <c r="AJ1646" i="1" s="1"/>
  <c r="N948" i="1"/>
  <c r="AJ948" i="1" s="1"/>
  <c r="N1561" i="1"/>
  <c r="AJ1561" i="1" s="1"/>
  <c r="N4341" i="1"/>
  <c r="AJ4341" i="1" s="1"/>
  <c r="N1215" i="1"/>
  <c r="AJ1215" i="1" s="1"/>
  <c r="N4655" i="1"/>
  <c r="AJ4655" i="1" s="1"/>
  <c r="N4861" i="1"/>
  <c r="AJ4861" i="1" s="1"/>
  <c r="N2846" i="1"/>
  <c r="AJ2846" i="1" s="1"/>
  <c r="N613" i="1"/>
  <c r="AJ613" i="1" s="1"/>
  <c r="N1359" i="1"/>
  <c r="AJ1359" i="1" s="1"/>
  <c r="N2135" i="1"/>
  <c r="AJ2135" i="1" s="1"/>
  <c r="N4170" i="1"/>
  <c r="AJ4170" i="1" s="1"/>
  <c r="N2786" i="1"/>
  <c r="AJ2786" i="1" s="1"/>
  <c r="N4758" i="1"/>
  <c r="AJ4758" i="1" s="1"/>
  <c r="N2860" i="1"/>
  <c r="AJ2860" i="1" s="1"/>
  <c r="N4929" i="1"/>
  <c r="AJ4929" i="1" s="1"/>
  <c r="N857" i="1"/>
  <c r="AJ857" i="1" s="1"/>
  <c r="N1993" i="1"/>
  <c r="AJ1993" i="1" s="1"/>
  <c r="N2331" i="1"/>
  <c r="AJ2331" i="1" s="1"/>
  <c r="N4407" i="1"/>
  <c r="AJ4407" i="1" s="1"/>
  <c r="N1577" i="1"/>
  <c r="AJ1577" i="1" s="1"/>
  <c r="N4021" i="1"/>
  <c r="AJ4021" i="1" s="1"/>
  <c r="N4714" i="1"/>
  <c r="AJ4714" i="1" s="1"/>
  <c r="N4394" i="1"/>
  <c r="AJ4394" i="1" s="1"/>
  <c r="N453" i="1"/>
  <c r="AJ453" i="1" s="1"/>
  <c r="N3112" i="1"/>
  <c r="AJ3112" i="1" s="1"/>
  <c r="N1578" i="1"/>
  <c r="AJ1578" i="1" s="1"/>
  <c r="N2687" i="1"/>
  <c r="AJ2687" i="1" s="1"/>
  <c r="N3866" i="1"/>
  <c r="AJ3866" i="1" s="1"/>
  <c r="N2319" i="1"/>
  <c r="AJ2319" i="1" s="1"/>
  <c r="N1271" i="1"/>
  <c r="AJ1271" i="1" s="1"/>
  <c r="N1120" i="1"/>
  <c r="AJ1120" i="1" s="1"/>
  <c r="N987" i="1"/>
  <c r="AJ987" i="1" s="1"/>
  <c r="N2935" i="1"/>
  <c r="AJ2935" i="1" s="1"/>
  <c r="N994" i="1"/>
  <c r="AJ994" i="1" s="1"/>
  <c r="N2641" i="1"/>
  <c r="AJ2641" i="1" s="1"/>
  <c r="N3714" i="1"/>
  <c r="AJ3714" i="1" s="1"/>
  <c r="N4788" i="1"/>
  <c r="AJ4788" i="1" s="1"/>
  <c r="N4757" i="1"/>
  <c r="AJ4757" i="1" s="1"/>
  <c r="N3287" i="1"/>
  <c r="AJ3287" i="1" s="1"/>
  <c r="N2334" i="1"/>
  <c r="AJ2334" i="1" s="1"/>
  <c r="N1860" i="1"/>
  <c r="AJ1860" i="1" s="1"/>
  <c r="N3814" i="1"/>
  <c r="AJ3814" i="1" s="1"/>
  <c r="N3621" i="1"/>
  <c r="AJ3621" i="1" s="1"/>
  <c r="N4342" i="1"/>
  <c r="AJ4342" i="1" s="1"/>
  <c r="N1160" i="1"/>
  <c r="AJ1160" i="1" s="1"/>
  <c r="N1802" i="1"/>
  <c r="AJ1802" i="1" s="1"/>
  <c r="N3543" i="1"/>
  <c r="AJ3543" i="1" s="1"/>
  <c r="N4822" i="1"/>
  <c r="AJ4822" i="1" s="1"/>
  <c r="N2914" i="1"/>
  <c r="AJ2914" i="1" s="1"/>
  <c r="N1024" i="1"/>
  <c r="AJ1024" i="1" s="1"/>
  <c r="N2203" i="1"/>
  <c r="AJ2203" i="1" s="1"/>
  <c r="N4724" i="1"/>
  <c r="AJ4724" i="1" s="1"/>
  <c r="N4536" i="1"/>
  <c r="AJ4536" i="1" s="1"/>
  <c r="N2332" i="1"/>
  <c r="AJ2332" i="1" s="1"/>
  <c r="N2137" i="1"/>
  <c r="AJ2137" i="1" s="1"/>
  <c r="N4055" i="1"/>
  <c r="AJ4055" i="1" s="1"/>
  <c r="N3170" i="1"/>
  <c r="AJ3170" i="1" s="1"/>
  <c r="N1826" i="1"/>
  <c r="AJ1826" i="1" s="1"/>
  <c r="N290" i="1"/>
  <c r="AJ290" i="1" s="1"/>
  <c r="N4756" i="1"/>
  <c r="AJ4756" i="1" s="1"/>
  <c r="N3992" i="1"/>
  <c r="AJ3992" i="1" s="1"/>
  <c r="N4448" i="1"/>
  <c r="AJ4448" i="1" s="1"/>
  <c r="N4493" i="1"/>
  <c r="AJ4493" i="1" s="1"/>
  <c r="N1791" i="1"/>
  <c r="AJ1791" i="1" s="1"/>
  <c r="N3436" i="1"/>
  <c r="AJ3436" i="1" s="1"/>
  <c r="N4784" i="1"/>
  <c r="AJ4784" i="1" s="1"/>
  <c r="N3843" i="1"/>
  <c r="AJ3843" i="1" s="1"/>
  <c r="N4609" i="1"/>
  <c r="AJ4609" i="1" s="1"/>
  <c r="N4333" i="1"/>
  <c r="AJ4333" i="1" s="1"/>
  <c r="N2126" i="1"/>
  <c r="AJ2126" i="1" s="1"/>
  <c r="N2447" i="1"/>
  <c r="AJ2447" i="1" s="1"/>
  <c r="N4142" i="1"/>
  <c r="AJ4142" i="1" s="1"/>
  <c r="N393" i="1"/>
  <c r="AJ393" i="1" s="1"/>
  <c r="N25" i="1"/>
  <c r="AJ25" i="1" s="1"/>
  <c r="N349" i="1"/>
  <c r="AJ349" i="1" s="1"/>
  <c r="N3031" i="1"/>
  <c r="AJ3031" i="1" s="1"/>
  <c r="N2418" i="1"/>
  <c r="AJ2418" i="1" s="1"/>
  <c r="N2746" i="1"/>
  <c r="AJ2746" i="1" s="1"/>
  <c r="N2817" i="1"/>
  <c r="AJ2817" i="1" s="1"/>
  <c r="N4722" i="1"/>
  <c r="AJ4722" i="1" s="1"/>
  <c r="N2783" i="1"/>
  <c r="AJ2783" i="1" s="1"/>
  <c r="N3854" i="1"/>
  <c r="AJ3854" i="1" s="1"/>
  <c r="N1310" i="1"/>
  <c r="AJ1310" i="1" s="1"/>
  <c r="N3545" i="1"/>
  <c r="AJ3545" i="1" s="1"/>
  <c r="N2394" i="1"/>
  <c r="AJ2394" i="1" s="1"/>
  <c r="N639" i="1"/>
  <c r="AJ639" i="1" s="1"/>
  <c r="N2452" i="1"/>
  <c r="AJ2452" i="1" s="1"/>
  <c r="N155" i="1"/>
  <c r="AJ155" i="1" s="1"/>
  <c r="N74" i="1"/>
  <c r="AJ74" i="1" s="1"/>
  <c r="N1104" i="1"/>
  <c r="AJ1104" i="1" s="1"/>
  <c r="N407" i="1"/>
  <c r="AJ407" i="1" s="1"/>
  <c r="N850" i="1"/>
  <c r="AJ850" i="1" s="1"/>
  <c r="N2634" i="1"/>
  <c r="AJ2634" i="1" s="1"/>
  <c r="N4052" i="1"/>
  <c r="AJ4052" i="1" s="1"/>
  <c r="N1262" i="1"/>
  <c r="AJ1262" i="1" s="1"/>
  <c r="N1815" i="1"/>
  <c r="AJ1815" i="1" s="1"/>
  <c r="N3705" i="1"/>
  <c r="AJ3705" i="1" s="1"/>
  <c r="N3101" i="1"/>
  <c r="AJ3101" i="1" s="1"/>
  <c r="N1314" i="1"/>
  <c r="AJ1314" i="1" s="1"/>
  <c r="N3718" i="1"/>
  <c r="AJ3718" i="1" s="1"/>
  <c r="N671" i="1"/>
  <c r="AJ671" i="1" s="1"/>
  <c r="N62" i="1"/>
  <c r="AJ62" i="1" s="1"/>
  <c r="N576" i="1"/>
  <c r="AJ576" i="1" s="1"/>
  <c r="N4859" i="1"/>
  <c r="AJ4859" i="1" s="1"/>
  <c r="N2919" i="1"/>
  <c r="AJ2919" i="1" s="1"/>
  <c r="N3339" i="1"/>
  <c r="AJ3339" i="1" s="1"/>
  <c r="N4671" i="1"/>
  <c r="AJ4671" i="1" s="1"/>
  <c r="N3652" i="1"/>
  <c r="AJ3652" i="1" s="1"/>
  <c r="N1979" i="1"/>
  <c r="AJ1979" i="1" s="1"/>
  <c r="N4299" i="1"/>
  <c r="AJ4299" i="1" s="1"/>
  <c r="N1246" i="1"/>
  <c r="AJ1246" i="1" s="1"/>
  <c r="N4817" i="1"/>
  <c r="AJ4817" i="1" s="1"/>
  <c r="N4176" i="1"/>
  <c r="AJ4176" i="1" s="1"/>
  <c r="N2956" i="1"/>
  <c r="AJ2956" i="1" s="1"/>
  <c r="N256" i="1"/>
  <c r="AJ256" i="1" s="1"/>
  <c r="N2199" i="1"/>
  <c r="AJ2199" i="1" s="1"/>
  <c r="N3076" i="1"/>
  <c r="AJ3076" i="1" s="1"/>
  <c r="N1931" i="1"/>
  <c r="AJ1931" i="1" s="1"/>
  <c r="N2813" i="1"/>
  <c r="AJ2813" i="1" s="1"/>
  <c r="N2664" i="1"/>
  <c r="AJ2664" i="1" s="1"/>
  <c r="N812" i="1"/>
  <c r="AJ812" i="1" s="1"/>
  <c r="N4958" i="1"/>
  <c r="AJ4958" i="1" s="1"/>
  <c r="N1582" i="1"/>
  <c r="AJ1582" i="1" s="1"/>
  <c r="N3190" i="1"/>
  <c r="AJ3190" i="1" s="1"/>
  <c r="N3434" i="1"/>
  <c r="AJ3434" i="1" s="1"/>
  <c r="N4654" i="1"/>
  <c r="AJ4654" i="1" s="1"/>
  <c r="N2296" i="1"/>
  <c r="AJ2296" i="1" s="1"/>
  <c r="N4499" i="1"/>
  <c r="AJ4499" i="1" s="1"/>
  <c r="N2300" i="1"/>
  <c r="AJ2300" i="1" s="1"/>
  <c r="N4372" i="1"/>
  <c r="AJ4372" i="1" s="1"/>
  <c r="N75" i="1"/>
  <c r="AJ75" i="1" s="1"/>
  <c r="N4618" i="1"/>
  <c r="AJ4618" i="1" s="1"/>
  <c r="N4065" i="1"/>
  <c r="AJ4065" i="1" s="1"/>
  <c r="N2661" i="1"/>
  <c r="AJ2661" i="1" s="1"/>
  <c r="N3088" i="1"/>
  <c r="AJ3088" i="1" s="1"/>
  <c r="N1767" i="1"/>
  <c r="AJ1767" i="1" s="1"/>
  <c r="N225" i="1"/>
  <c r="AJ225" i="1" s="1"/>
  <c r="N145" i="1"/>
  <c r="AJ145" i="1" s="1"/>
  <c r="N892" i="1"/>
  <c r="AJ892" i="1" s="1"/>
  <c r="N51" i="1"/>
  <c r="AJ51" i="1" s="1"/>
  <c r="N2840" i="1"/>
  <c r="AJ2840" i="1" s="1"/>
  <c r="N739" i="1"/>
  <c r="AJ739" i="1" s="1"/>
  <c r="N1002" i="1"/>
  <c r="AJ1002" i="1" s="1"/>
  <c r="N1121" i="1"/>
  <c r="AJ1121" i="1" s="1"/>
  <c r="N3458" i="1"/>
  <c r="AJ3458" i="1" s="1"/>
  <c r="N1608" i="1"/>
  <c r="AJ1608" i="1" s="1"/>
  <c r="N1248" i="1"/>
  <c r="AJ1248" i="1" s="1"/>
  <c r="N49" i="1"/>
  <c r="AJ49" i="1" s="1"/>
  <c r="N2601" i="1"/>
  <c r="AJ2601" i="1" s="1"/>
  <c r="N4862" i="1"/>
  <c r="AJ4862" i="1" s="1"/>
  <c r="N3890" i="1"/>
  <c r="AJ3890" i="1" s="1"/>
  <c r="N1373" i="1"/>
  <c r="AJ1373" i="1" s="1"/>
  <c r="N686" i="1"/>
  <c r="AJ686" i="1" s="1"/>
  <c r="N3397" i="1"/>
  <c r="AJ3397" i="1" s="1"/>
  <c r="N2034" i="1"/>
  <c r="AJ2034" i="1" s="1"/>
  <c r="N4152" i="1"/>
  <c r="AJ4152" i="1" s="1"/>
  <c r="N4317" i="1"/>
  <c r="AJ4317" i="1" s="1"/>
  <c r="N37" i="1"/>
  <c r="AJ37" i="1" s="1"/>
  <c r="N2353" i="1"/>
  <c r="AJ2353" i="1" s="1"/>
  <c r="N3819" i="1"/>
  <c r="AJ3819" i="1" s="1"/>
  <c r="N1258" i="1"/>
  <c r="AJ1258" i="1" s="1"/>
  <c r="N1299" i="1"/>
  <c r="AJ1299" i="1" s="1"/>
  <c r="N409" i="1"/>
  <c r="AJ409" i="1" s="1"/>
  <c r="N4472" i="1"/>
  <c r="AJ4472" i="1" s="1"/>
  <c r="N534" i="1"/>
  <c r="AJ534" i="1" s="1"/>
  <c r="N2395" i="1"/>
  <c r="AJ2395" i="1" s="1"/>
  <c r="N3073" i="1"/>
  <c r="AJ3073" i="1" s="1"/>
  <c r="N4530" i="1"/>
  <c r="AJ4530" i="1" s="1"/>
  <c r="N111" i="1"/>
  <c r="AJ111" i="1" s="1"/>
  <c r="N2258" i="1"/>
  <c r="AJ2258" i="1" s="1"/>
  <c r="N1607" i="1"/>
  <c r="AJ1607" i="1" s="1"/>
  <c r="N4791" i="1"/>
  <c r="AJ4791" i="1" s="1"/>
  <c r="N4459" i="1"/>
  <c r="AJ4459" i="1" s="1"/>
  <c r="N2895" i="1"/>
  <c r="AJ2895" i="1" s="1"/>
  <c r="N3943" i="1"/>
  <c r="AJ3943" i="1" s="1"/>
  <c r="N4823" i="1"/>
  <c r="AJ4823" i="1" s="1"/>
  <c r="N1123" i="1"/>
  <c r="AJ1123" i="1" s="1"/>
  <c r="N4597" i="1"/>
  <c r="AJ4597" i="1" s="1"/>
  <c r="N2455" i="1"/>
  <c r="AJ2455" i="1" s="1"/>
  <c r="N2528" i="1"/>
  <c r="AJ2528" i="1" s="1"/>
  <c r="N737" i="1"/>
  <c r="AJ737" i="1" s="1"/>
  <c r="N505" i="1"/>
  <c r="AJ505" i="1" s="1"/>
  <c r="N1178" i="1"/>
  <c r="AJ1178" i="1" s="1"/>
  <c r="N93" i="1"/>
  <c r="AJ93" i="1" s="1"/>
  <c r="N2948" i="1"/>
  <c r="AJ2948" i="1" s="1"/>
  <c r="N4829" i="1"/>
  <c r="AJ4829" i="1" s="1"/>
  <c r="N3880" i="1"/>
  <c r="AJ3880" i="1" s="1"/>
  <c r="N2038" i="1"/>
  <c r="AJ2038" i="1" s="1"/>
  <c r="N4002" i="1"/>
  <c r="AJ4002" i="1" s="1"/>
  <c r="N4195" i="1"/>
  <c r="AJ4195" i="1" s="1"/>
  <c r="N3940" i="1"/>
  <c r="AJ3940" i="1" s="1"/>
  <c r="N1597" i="1"/>
  <c r="AJ1597" i="1" s="1"/>
  <c r="N4044" i="1"/>
  <c r="AJ4044" i="1" s="1"/>
  <c r="N1457" i="1"/>
  <c r="AJ1457" i="1" s="1"/>
  <c r="N4092" i="1"/>
  <c r="AJ4092" i="1" s="1"/>
  <c r="N3511" i="1"/>
  <c r="AJ3511" i="1" s="1"/>
  <c r="N257" i="1"/>
  <c r="AJ257" i="1" s="1"/>
  <c r="N824" i="1"/>
  <c r="AJ824" i="1" s="1"/>
  <c r="N4369" i="1"/>
  <c r="AJ4369" i="1" s="1"/>
  <c r="N1345" i="1"/>
  <c r="AJ1345" i="1" s="1"/>
  <c r="N3421" i="1"/>
  <c r="AJ3421" i="1" s="1"/>
  <c r="N2777" i="1"/>
  <c r="AJ2777" i="1" s="1"/>
  <c r="N964" i="1"/>
  <c r="AJ964" i="1" s="1"/>
  <c r="N2121" i="1"/>
  <c r="AJ2121" i="1" s="1"/>
  <c r="N486" i="1"/>
  <c r="AJ486" i="1" s="1"/>
  <c r="N3484" i="1"/>
  <c r="AJ3484" i="1" s="1"/>
  <c r="N4760" i="1"/>
  <c r="AJ4760" i="1" s="1"/>
  <c r="N2043" i="1"/>
  <c r="AJ2043" i="1" s="1"/>
  <c r="N2902" i="1"/>
  <c r="AJ2902" i="1" s="1"/>
  <c r="N1157" i="1"/>
  <c r="AJ1157" i="1" s="1"/>
  <c r="N4546" i="1"/>
  <c r="AJ4546" i="1" s="1"/>
  <c r="N3527" i="1"/>
  <c r="AJ3527" i="1" s="1"/>
  <c r="N2133" i="1"/>
  <c r="AJ2133" i="1" s="1"/>
  <c r="N4644" i="1"/>
  <c r="AJ4644" i="1" s="1"/>
  <c r="N2600" i="1"/>
  <c r="AJ2600" i="1" s="1"/>
  <c r="N3977" i="1"/>
  <c r="AJ3977" i="1" s="1"/>
  <c r="N4782" i="1"/>
  <c r="AJ4782" i="1" s="1"/>
  <c r="N1294" i="1"/>
  <c r="AJ1294" i="1" s="1"/>
  <c r="N2590" i="1"/>
  <c r="AJ2590" i="1" s="1"/>
  <c r="N2036" i="1"/>
  <c r="AJ2036" i="1" s="1"/>
  <c r="N4039" i="1"/>
  <c r="AJ4039" i="1" s="1"/>
  <c r="N511" i="1"/>
  <c r="AJ511" i="1" s="1"/>
  <c r="N1754" i="1"/>
  <c r="AJ1754" i="1" s="1"/>
  <c r="N2224" i="1"/>
  <c r="AJ2224" i="1" s="1"/>
  <c r="N4814" i="1"/>
  <c r="AJ4814" i="1" s="1"/>
  <c r="N2503" i="1"/>
  <c r="AJ2503" i="1" s="1"/>
  <c r="N3463" i="1"/>
  <c r="AJ3463" i="1" s="1"/>
  <c r="N2206" i="1"/>
  <c r="AJ2206" i="1" s="1"/>
  <c r="N4495" i="1"/>
  <c r="AJ4495" i="1" s="1"/>
  <c r="N4689" i="1"/>
  <c r="AJ4689" i="1" s="1"/>
  <c r="N2932" i="1"/>
  <c r="AJ2932" i="1" s="1"/>
  <c r="N4628" i="1"/>
  <c r="AJ4628" i="1" s="1"/>
  <c r="N3093" i="1"/>
  <c r="AJ3093" i="1" s="1"/>
  <c r="N657" i="1"/>
  <c r="AJ657" i="1" s="1"/>
  <c r="N1427" i="1"/>
  <c r="AJ1427" i="1" s="1"/>
  <c r="N4575" i="1"/>
  <c r="AJ4575" i="1" s="1"/>
  <c r="N1119" i="1"/>
  <c r="AJ1119" i="1" s="1"/>
  <c r="N4349" i="1"/>
  <c r="AJ4349" i="1" s="1"/>
  <c r="N1584" i="1"/>
  <c r="AJ1584" i="1" s="1"/>
  <c r="N1076" i="1"/>
  <c r="AJ1076" i="1" s="1"/>
  <c r="N4544" i="1"/>
  <c r="AJ4544" i="1" s="1"/>
  <c r="N2861" i="1"/>
  <c r="AJ2861" i="1" s="1"/>
  <c r="N693" i="1"/>
  <c r="AJ693" i="1" s="1"/>
  <c r="N3578" i="1"/>
  <c r="AJ3578" i="1" s="1"/>
  <c r="N3164" i="1"/>
  <c r="AJ3164" i="1" s="1"/>
  <c r="N2583" i="1"/>
  <c r="AJ2583" i="1" s="1"/>
  <c r="N2316" i="1"/>
  <c r="AJ2316" i="1" s="1"/>
  <c r="N2290" i="1"/>
  <c r="AJ2290" i="1" s="1"/>
  <c r="N1461" i="1"/>
  <c r="AJ1461" i="1" s="1"/>
  <c r="N1685" i="1"/>
  <c r="AJ1685" i="1" s="1"/>
  <c r="N2773" i="1"/>
  <c r="AJ2773" i="1" s="1"/>
  <c r="N1850" i="1"/>
  <c r="AJ1850" i="1" s="1"/>
  <c r="N1308" i="1"/>
  <c r="AJ1308" i="1" s="1"/>
  <c r="N3689" i="1"/>
  <c r="AJ3689" i="1" s="1"/>
  <c r="N2072" i="1"/>
  <c r="AJ2072" i="1" s="1"/>
  <c r="N1321" i="1"/>
  <c r="AJ1321" i="1" s="1"/>
  <c r="N3267" i="1"/>
  <c r="AJ3267" i="1" s="1"/>
  <c r="N4887" i="1"/>
  <c r="AJ4887" i="1" s="1"/>
  <c r="N3688" i="1"/>
  <c r="AJ3688" i="1" s="1"/>
  <c r="N1478" i="1"/>
  <c r="AJ1478" i="1" s="1"/>
  <c r="N4586" i="1"/>
  <c r="AJ4586" i="1" s="1"/>
  <c r="N3221" i="1"/>
  <c r="AJ3221" i="1" s="1"/>
  <c r="N3380" i="1"/>
  <c r="AJ3380" i="1" s="1"/>
  <c r="N1786" i="1"/>
  <c r="AJ1786" i="1" s="1"/>
  <c r="N2998" i="1"/>
  <c r="AJ2998" i="1" s="1"/>
  <c r="N83" i="1"/>
  <c r="AJ83" i="1" s="1"/>
  <c r="N3669" i="1"/>
  <c r="AJ3669" i="1" s="1"/>
  <c r="N1490" i="1"/>
  <c r="AJ1490" i="1" s="1"/>
  <c r="N4350" i="1"/>
  <c r="AJ4350" i="1" s="1"/>
  <c r="N122" i="1"/>
  <c r="AJ122" i="1" s="1"/>
  <c r="N2236" i="1"/>
  <c r="AJ2236" i="1" s="1"/>
  <c r="N4896" i="1"/>
  <c r="AJ4896" i="1" s="1"/>
  <c r="N2372" i="1"/>
  <c r="AJ2372" i="1" s="1"/>
  <c r="N2346" i="1"/>
  <c r="AJ2346" i="1" s="1"/>
  <c r="N2226" i="1"/>
  <c r="AJ2226" i="1" s="1"/>
  <c r="N4677" i="1"/>
  <c r="AJ4677" i="1" s="1"/>
  <c r="N3855" i="1"/>
  <c r="AJ3855" i="1" s="1"/>
  <c r="N113" i="1"/>
  <c r="AJ113" i="1" s="1"/>
  <c r="N2964" i="1"/>
  <c r="AJ2964" i="1" s="1"/>
  <c r="N2088" i="1"/>
  <c r="AJ2088" i="1" s="1"/>
  <c r="N4090" i="1"/>
  <c r="AJ4090" i="1" s="1"/>
  <c r="N1745" i="1"/>
  <c r="AJ1745" i="1" s="1"/>
  <c r="N2891" i="1"/>
  <c r="AJ2891" i="1" s="1"/>
  <c r="N1809" i="1"/>
  <c r="AJ1809" i="1" s="1"/>
  <c r="N846" i="1"/>
  <c r="AJ846" i="1" s="1"/>
  <c r="N1717" i="1"/>
  <c r="AJ1717" i="1" s="1"/>
  <c r="N704" i="1"/>
  <c r="AJ704" i="1" s="1"/>
  <c r="N735" i="1"/>
  <c r="AJ735" i="1" s="1"/>
  <c r="N1049" i="1"/>
  <c r="AJ1049" i="1" s="1"/>
  <c r="N3467" i="1"/>
  <c r="AJ3467" i="1" s="1"/>
  <c r="N1419" i="1"/>
  <c r="AJ1419" i="1" s="1"/>
  <c r="N277" i="1"/>
  <c r="AJ277" i="1" s="1"/>
  <c r="N382" i="1"/>
  <c r="AJ382" i="1" s="1"/>
  <c r="N2018" i="1"/>
  <c r="AJ2018" i="1" s="1"/>
  <c r="N4344" i="1"/>
  <c r="AJ4344" i="1" s="1"/>
  <c r="N4490" i="1"/>
  <c r="AJ4490" i="1" s="1"/>
  <c r="N4529" i="1"/>
  <c r="AJ4529" i="1" s="1"/>
  <c r="N3604" i="1"/>
  <c r="AJ3604" i="1" s="1"/>
  <c r="N4458" i="1"/>
  <c r="AJ4458" i="1" s="1"/>
  <c r="N347" i="1"/>
  <c r="AJ347" i="1" s="1"/>
  <c r="N4867" i="1"/>
  <c r="AJ4867" i="1" s="1"/>
  <c r="N537" i="1"/>
  <c r="AJ537" i="1" s="1"/>
  <c r="N3143" i="1"/>
  <c r="AJ3143" i="1" s="1"/>
  <c r="N2598" i="1"/>
  <c r="AJ2598" i="1" s="1"/>
  <c r="N573" i="1"/>
  <c r="AJ573" i="1" s="1"/>
  <c r="N4552" i="1"/>
  <c r="AJ4552" i="1" s="1"/>
  <c r="N1696" i="1"/>
  <c r="AJ1696" i="1" s="1"/>
  <c r="N1806" i="1"/>
  <c r="AJ1806" i="1" s="1"/>
  <c r="N3374" i="1"/>
  <c r="AJ3374" i="1" s="1"/>
  <c r="N319" i="1"/>
  <c r="AJ319" i="1" s="1"/>
  <c r="N759" i="1"/>
  <c r="AJ759" i="1" s="1"/>
  <c r="N325" i="1"/>
  <c r="AJ325" i="1" s="1"/>
  <c r="N3289" i="1"/>
  <c r="AJ3289" i="1" s="1"/>
  <c r="N834" i="1"/>
  <c r="AJ834" i="1" s="1"/>
  <c r="N3223" i="1"/>
  <c r="AJ3223" i="1" s="1"/>
  <c r="N1197" i="1"/>
  <c r="AJ1197" i="1" s="1"/>
  <c r="N4084" i="1"/>
  <c r="AJ4084" i="1" s="1"/>
  <c r="N2913" i="1"/>
  <c r="AJ2913" i="1" s="1"/>
  <c r="N1395" i="1"/>
  <c r="AJ1395" i="1" s="1"/>
  <c r="N2464" i="1"/>
  <c r="AJ2464" i="1" s="1"/>
  <c r="N3703" i="1"/>
  <c r="AJ3703" i="1" s="1"/>
  <c r="N2963" i="1"/>
  <c r="AJ2963" i="1" s="1"/>
  <c r="N4989" i="1"/>
  <c r="AJ4989" i="1" s="1"/>
  <c r="N1122" i="1"/>
  <c r="AJ1122" i="1" s="1"/>
  <c r="N3276" i="1"/>
  <c r="AJ3276" i="1" s="1"/>
  <c r="N1089" i="1"/>
  <c r="AJ1089" i="1" s="1"/>
  <c r="N3205" i="1"/>
  <c r="AJ3205" i="1" s="1"/>
  <c r="N673" i="1"/>
  <c r="AJ673" i="1" s="1"/>
  <c r="N3326" i="1"/>
  <c r="AJ3326" i="1" s="1"/>
  <c r="N1136" i="1"/>
  <c r="AJ1136" i="1" s="1"/>
  <c r="N3071" i="1"/>
  <c r="AJ3071" i="1" s="1"/>
  <c r="N2123" i="1"/>
  <c r="AJ2123" i="1" s="1"/>
  <c r="N2338" i="1"/>
  <c r="AJ2338" i="1" s="1"/>
  <c r="N818" i="1"/>
  <c r="AJ818" i="1" s="1"/>
  <c r="N2374" i="1"/>
  <c r="AJ2374" i="1" s="1"/>
  <c r="N506" i="1"/>
  <c r="AJ506" i="1" s="1"/>
  <c r="N848" i="1"/>
  <c r="AJ848" i="1" s="1"/>
  <c r="N2152" i="1"/>
  <c r="AJ2152" i="1" s="1"/>
  <c r="N4674" i="1"/>
  <c r="AJ4674" i="1" s="1"/>
  <c r="N2662" i="1"/>
  <c r="AJ2662" i="1" s="1"/>
  <c r="N1124" i="1"/>
  <c r="AJ1124" i="1" s="1"/>
  <c r="N2732" i="1"/>
  <c r="AJ2732" i="1" s="1"/>
  <c r="N2912" i="1"/>
  <c r="AJ2912" i="1" s="1"/>
  <c r="N3026" i="1"/>
  <c r="AJ3026" i="1" s="1"/>
  <c r="N333" i="1"/>
  <c r="AJ333" i="1" s="1"/>
  <c r="N3998" i="1"/>
  <c r="AJ3998" i="1" s="1"/>
  <c r="N4348" i="1"/>
  <c r="AJ4348" i="1" s="1"/>
  <c r="N4650" i="1"/>
  <c r="AJ4650" i="1" s="1"/>
  <c r="N3862" i="1"/>
  <c r="AJ3862" i="1" s="1"/>
  <c r="N2247" i="1"/>
  <c r="AJ2247" i="1" s="1"/>
  <c r="N540" i="1"/>
  <c r="AJ540" i="1" s="1"/>
  <c r="N2909" i="1"/>
  <c r="AJ2909" i="1" s="1"/>
  <c r="N2172" i="1"/>
  <c r="AJ2172" i="1" s="1"/>
  <c r="N4064" i="1"/>
  <c r="AJ4064" i="1" s="1"/>
  <c r="N4318" i="1"/>
  <c r="AJ4318" i="1" s="1"/>
  <c r="N3774" i="1"/>
  <c r="AJ3774" i="1" s="1"/>
  <c r="N995" i="1"/>
  <c r="AJ995" i="1" s="1"/>
  <c r="N3801" i="1"/>
  <c r="AJ3801" i="1" s="1"/>
  <c r="N4374" i="1"/>
  <c r="AJ4374" i="1" s="1"/>
  <c r="N3881" i="1"/>
  <c r="AJ3881" i="1" s="1"/>
  <c r="N4114" i="1"/>
  <c r="AJ4114" i="1" s="1"/>
  <c r="N4419" i="1"/>
  <c r="AJ4419" i="1" s="1"/>
  <c r="N4183" i="1"/>
  <c r="AJ4183" i="1" s="1"/>
  <c r="N4857" i="1"/>
  <c r="AJ4857" i="1" s="1"/>
  <c r="N3274" i="1"/>
  <c r="AJ3274" i="1" s="1"/>
  <c r="N2955" i="1"/>
  <c r="AJ2955" i="1" s="1"/>
  <c r="N4033" i="1"/>
  <c r="AJ4033" i="1" s="1"/>
  <c r="N4716" i="1"/>
  <c r="AJ4716" i="1" s="1"/>
  <c r="N1493" i="1"/>
  <c r="AJ1493" i="1" s="1"/>
  <c r="N1557" i="1"/>
  <c r="AJ1557" i="1" s="1"/>
  <c r="N2408" i="1"/>
  <c r="AJ2408" i="1" s="1"/>
  <c r="N4640" i="1"/>
  <c r="AJ4640" i="1" s="1"/>
  <c r="N590" i="1"/>
  <c r="AJ590" i="1" s="1"/>
  <c r="N1236" i="1"/>
  <c r="AJ1236" i="1" s="1"/>
  <c r="N1525" i="1"/>
  <c r="AJ1525" i="1" s="1"/>
  <c r="N3820" i="1"/>
  <c r="AJ3820" i="1" s="1"/>
  <c r="N2118" i="1"/>
  <c r="AJ2118" i="1" s="1"/>
  <c r="N4145" i="1"/>
  <c r="AJ4145" i="1" s="1"/>
  <c r="N1195" i="1"/>
  <c r="AJ1195" i="1" s="1"/>
  <c r="N2811" i="1"/>
  <c r="AJ2811" i="1" s="1"/>
  <c r="N4181" i="1"/>
  <c r="AJ4181" i="1" s="1"/>
  <c r="N3418" i="1"/>
  <c r="AJ3418" i="1" s="1"/>
  <c r="N170" i="1"/>
  <c r="AJ170" i="1" s="1"/>
  <c r="N2429" i="1"/>
  <c r="AJ2429" i="1" s="1"/>
  <c r="N303" i="1"/>
  <c r="AJ303" i="1" s="1"/>
  <c r="N406" i="1"/>
  <c r="AJ406" i="1" s="1"/>
  <c r="N2007" i="1"/>
  <c r="AJ2007" i="1" s="1"/>
  <c r="N4229" i="1"/>
  <c r="AJ4229" i="1" s="1"/>
  <c r="N4383" i="1"/>
  <c r="AJ4383" i="1" s="1"/>
  <c r="N3580" i="1"/>
  <c r="AJ3580" i="1" s="1"/>
  <c r="N3231" i="1"/>
  <c r="AJ3231" i="1" s="1"/>
  <c r="N4478" i="1"/>
  <c r="AJ4478" i="1" s="1"/>
  <c r="N799" i="1"/>
  <c r="AJ799" i="1" s="1"/>
  <c r="N2663" i="1"/>
  <c r="AJ2663" i="1" s="1"/>
  <c r="N291" i="1"/>
  <c r="AJ291" i="1" s="1"/>
  <c r="N2343" i="1"/>
  <c r="AJ2343" i="1" s="1"/>
  <c r="N1651" i="1"/>
  <c r="AJ1651" i="1" s="1"/>
  <c r="N3248" i="1"/>
  <c r="AJ3248" i="1" s="1"/>
  <c r="N3953" i="1"/>
  <c r="AJ3953" i="1" s="1"/>
  <c r="N4231" i="1"/>
  <c r="AJ4231" i="1" s="1"/>
  <c r="N218" i="1"/>
  <c r="AJ218" i="1" s="1"/>
  <c r="N624" i="1"/>
  <c r="AJ624" i="1" s="1"/>
  <c r="N676" i="1"/>
  <c r="AJ676" i="1" s="1"/>
  <c r="N1292" i="1"/>
  <c r="AJ1292" i="1" s="1"/>
  <c r="N2518" i="1"/>
  <c r="AJ2518" i="1" s="1"/>
  <c r="N4198" i="1"/>
  <c r="AJ4198" i="1" s="1"/>
  <c r="N1268" i="1"/>
  <c r="AJ1268" i="1" s="1"/>
  <c r="N2585" i="1"/>
  <c r="AJ2585" i="1" s="1"/>
  <c r="N2012" i="1"/>
  <c r="AJ2012" i="1" s="1"/>
  <c r="N1150" i="1"/>
  <c r="AJ1150" i="1" s="1"/>
  <c r="N3309" i="1"/>
  <c r="AJ3309" i="1" s="1"/>
  <c r="N3609" i="1"/>
  <c r="AJ3609" i="1" s="1"/>
  <c r="N2312" i="1"/>
  <c r="AJ2312" i="1" s="1"/>
  <c r="N2657" i="1"/>
  <c r="AJ2657" i="1" s="1"/>
  <c r="N1919" i="1"/>
  <c r="AJ1919" i="1" s="1"/>
  <c r="N1835" i="1"/>
  <c r="AJ1835" i="1" s="1"/>
  <c r="N4941" i="1"/>
  <c r="AJ4941" i="1" s="1"/>
  <c r="N1565" i="1"/>
  <c r="AJ1565" i="1" s="1"/>
  <c r="N4652" i="1"/>
  <c r="AJ4652" i="1" s="1"/>
  <c r="N2717" i="1"/>
  <c r="AJ2717" i="1" s="1"/>
  <c r="N2307" i="1"/>
  <c r="AJ2307" i="1" s="1"/>
  <c r="N3084" i="1"/>
  <c r="AJ3084" i="1" s="1"/>
  <c r="N392" i="1"/>
  <c r="AJ392" i="1" s="1"/>
  <c r="N4746" i="1"/>
  <c r="AJ4746" i="1" s="1"/>
  <c r="N4918" i="1"/>
  <c r="AJ4918" i="1" s="1"/>
  <c r="N958" i="1"/>
  <c r="AJ958" i="1" s="1"/>
  <c r="N2759" i="1"/>
  <c r="AJ2759" i="1" s="1"/>
  <c r="N2879" i="1"/>
  <c r="AJ2879" i="1" s="1"/>
  <c r="N632" i="1"/>
  <c r="AJ632" i="1" s="1"/>
  <c r="N1377" i="1"/>
  <c r="AJ1377" i="1" s="1"/>
  <c r="N984" i="1"/>
  <c r="AJ984" i="1" s="1"/>
  <c r="N2994" i="1"/>
  <c r="AJ2994" i="1" s="1"/>
  <c r="N733" i="1"/>
  <c r="AJ733" i="1" s="1"/>
  <c r="N1227" i="1"/>
  <c r="AJ1227" i="1" s="1"/>
  <c r="N4409" i="1"/>
  <c r="AJ4409" i="1" s="1"/>
  <c r="N717" i="1"/>
  <c r="AJ717" i="1" s="1"/>
  <c r="N4118" i="1"/>
  <c r="AJ4118" i="1" s="1"/>
  <c r="N3312" i="1"/>
  <c r="AJ3312" i="1" s="1"/>
  <c r="N2232" i="1"/>
  <c r="AJ2232" i="1" s="1"/>
  <c r="N3787" i="1"/>
  <c r="AJ3787" i="1" s="1"/>
  <c r="N4734" i="1"/>
  <c r="AJ4734" i="1" s="1"/>
  <c r="N945" i="1"/>
  <c r="AJ945" i="1" s="1"/>
  <c r="N2413" i="1"/>
  <c r="AJ2413" i="1" s="1"/>
  <c r="N2466" i="1"/>
  <c r="AJ2466" i="1" s="1"/>
  <c r="N2704" i="1"/>
  <c r="AJ2704" i="1" s="1"/>
  <c r="N925" i="1"/>
  <c r="AJ925" i="1" s="1"/>
  <c r="N4508" i="1"/>
  <c r="AJ4508" i="1" s="1"/>
  <c r="N2837" i="1"/>
  <c r="AJ2837" i="1" s="1"/>
  <c r="N1639" i="1"/>
  <c r="AJ1639" i="1" s="1"/>
  <c r="N1149" i="1"/>
  <c r="AJ1149" i="1" s="1"/>
  <c r="N92" i="1"/>
  <c r="AJ92" i="1" s="1"/>
  <c r="N4255" i="1"/>
  <c r="AJ4255" i="1" s="1"/>
  <c r="N1438" i="1"/>
  <c r="AJ1438" i="1" s="1"/>
  <c r="N1175" i="1"/>
  <c r="AJ1175" i="1" s="1"/>
  <c r="N4059" i="1"/>
  <c r="AJ4059" i="1" s="1"/>
  <c r="N4061" i="1"/>
  <c r="AJ4061" i="1" s="1"/>
  <c r="N767" i="1"/>
  <c r="AJ767" i="1" s="1"/>
  <c r="N4569" i="1"/>
  <c r="AJ4569" i="1" s="1"/>
  <c r="N2575" i="1"/>
  <c r="AJ2575" i="1" s="1"/>
  <c r="N1039" i="1"/>
  <c r="AJ1039" i="1" s="1"/>
  <c r="N2074" i="1"/>
  <c r="AJ2074" i="1" s="1"/>
  <c r="N3716" i="1"/>
  <c r="AJ3716" i="1" s="1"/>
  <c r="N1189" i="1"/>
  <c r="AJ1189" i="1" s="1"/>
  <c r="N2355" i="1"/>
  <c r="AJ2355" i="1" s="1"/>
  <c r="N2498" i="1"/>
  <c r="AJ2498" i="1" s="1"/>
  <c r="N4160" i="1"/>
  <c r="AJ4160" i="1" s="1"/>
  <c r="N548" i="1"/>
  <c r="AJ548" i="1" s="1"/>
  <c r="N1625" i="1"/>
  <c r="AJ1625" i="1" s="1"/>
  <c r="N4755" i="1"/>
  <c r="AJ4755" i="1" s="1"/>
  <c r="N2348" i="1"/>
  <c r="AJ2348" i="1" s="1"/>
  <c r="N4968" i="1"/>
  <c r="AJ4968" i="1" s="1"/>
  <c r="N3206" i="1"/>
  <c r="AJ3206" i="1" s="1"/>
  <c r="N4329" i="1"/>
  <c r="AJ4329" i="1" s="1"/>
  <c r="N1567" i="1"/>
  <c r="AJ1567" i="1" s="1"/>
  <c r="N4378" i="1"/>
  <c r="AJ4378" i="1" s="1"/>
  <c r="N2655" i="1"/>
  <c r="AJ2655" i="1" s="1"/>
  <c r="N341" i="1"/>
  <c r="AJ341" i="1" s="1"/>
  <c r="N4444" i="1"/>
  <c r="AJ4444" i="1" s="1"/>
  <c r="N3028" i="1"/>
  <c r="AJ3028" i="1" s="1"/>
  <c r="N1526" i="1"/>
  <c r="AJ1526" i="1" s="1"/>
  <c r="N940" i="1"/>
  <c r="AJ940" i="1" s="1"/>
  <c r="N825" i="1"/>
  <c r="AJ825" i="1" s="1"/>
  <c r="N129" i="1"/>
  <c r="AJ129" i="1" s="1"/>
  <c r="N3166" i="1"/>
  <c r="AJ3166" i="1" s="1"/>
  <c r="N2697" i="1"/>
  <c r="AJ2697" i="1" s="1"/>
  <c r="N2441" i="1"/>
  <c r="AJ2441" i="1" s="1"/>
  <c r="N3137" i="1"/>
  <c r="AJ3137" i="1" s="1"/>
  <c r="N712" i="1"/>
  <c r="AJ712" i="1" s="1"/>
  <c r="N1728" i="1"/>
  <c r="AJ1728" i="1" s="1"/>
  <c r="N2500" i="1"/>
  <c r="AJ2500" i="1" s="1"/>
  <c r="N3923" i="1"/>
  <c r="AJ3923" i="1" s="1"/>
  <c r="N1382" i="1"/>
  <c r="AJ1382" i="1" s="1"/>
  <c r="N2183" i="1"/>
  <c r="AJ2183" i="1" s="1"/>
  <c r="N4202" i="1"/>
  <c r="AJ4202" i="1" s="1"/>
  <c r="N1827" i="1"/>
  <c r="AJ1827" i="1" s="1"/>
  <c r="N3008" i="1"/>
  <c r="AJ3008" i="1" s="1"/>
  <c r="N2863" i="1"/>
  <c r="AJ2863" i="1" s="1"/>
  <c r="N4580" i="1"/>
  <c r="AJ4580" i="1" s="1"/>
  <c r="N1744" i="1"/>
  <c r="AJ1744" i="1" s="1"/>
  <c r="N2354" i="1"/>
  <c r="AJ2354" i="1" s="1"/>
  <c r="N2474" i="1"/>
  <c r="AJ2474" i="1" s="1"/>
  <c r="N2604" i="1"/>
  <c r="AJ2604" i="1" s="1"/>
  <c r="N3224" i="1"/>
  <c r="AJ3224" i="1" s="1"/>
  <c r="N373" i="1"/>
  <c r="AJ373" i="1" s="1"/>
  <c r="N4001" i="1"/>
  <c r="AJ4001" i="1" s="1"/>
  <c r="N4702" i="1"/>
  <c r="AJ4702" i="1" s="1"/>
  <c r="N4127" i="1"/>
  <c r="AJ4127" i="1" s="1"/>
  <c r="N2820" i="1"/>
  <c r="AJ2820" i="1" s="1"/>
  <c r="N989" i="1"/>
  <c r="AJ989" i="1" s="1"/>
  <c r="N2992" i="1"/>
  <c r="AJ2992" i="1" s="1"/>
  <c r="N1272" i="1"/>
  <c r="AJ1272" i="1" s="1"/>
  <c r="N2222" i="1"/>
  <c r="AJ2222" i="1" s="1"/>
  <c r="N280" i="1"/>
  <c r="AJ280" i="1" s="1"/>
  <c r="N1131" i="1"/>
  <c r="AJ1131" i="1" s="1"/>
  <c r="N1241" i="1"/>
  <c r="AJ1241" i="1" s="1"/>
  <c r="N4138" i="1"/>
  <c r="AJ4138" i="1" s="1"/>
  <c r="N2656" i="1"/>
  <c r="AJ2656" i="1" s="1"/>
  <c r="N3509" i="1"/>
  <c r="AJ3509" i="1" s="1"/>
  <c r="N101" i="1"/>
  <c r="AJ101" i="1" s="1"/>
  <c r="N637" i="1"/>
  <c r="AJ637" i="1" s="1"/>
  <c r="N4482" i="1"/>
  <c r="AJ4482" i="1" s="1"/>
  <c r="N3929" i="1"/>
  <c r="AJ3929" i="1" s="1"/>
  <c r="N2111" i="1"/>
  <c r="AJ2111" i="1" s="1"/>
  <c r="N4843" i="1"/>
  <c r="AJ4843" i="1" s="1"/>
  <c r="N2870" i="1"/>
  <c r="AJ2870" i="1" s="1"/>
  <c r="N498" i="1"/>
  <c r="AJ498" i="1" s="1"/>
  <c r="N4778" i="1"/>
  <c r="AJ4778" i="1" s="1"/>
  <c r="N3005" i="1"/>
  <c r="AJ3005" i="1" s="1"/>
  <c r="N228" i="1"/>
  <c r="AJ228" i="1" s="1"/>
  <c r="N629" i="1"/>
  <c r="AJ629" i="1" s="1"/>
  <c r="N3135" i="1"/>
  <c r="AJ3135" i="1" s="1"/>
  <c r="N591" i="1"/>
  <c r="AJ591" i="1" s="1"/>
  <c r="N1313" i="1"/>
  <c r="AJ1313" i="1" s="1"/>
  <c r="N4761" i="1"/>
  <c r="AJ4761" i="1" s="1"/>
  <c r="N993" i="1"/>
  <c r="AJ993" i="1" s="1"/>
  <c r="N3225" i="1"/>
  <c r="AJ3225" i="1" s="1"/>
  <c r="N4485" i="1"/>
  <c r="AJ4485" i="1" s="1"/>
  <c r="N278" i="1"/>
  <c r="AJ278" i="1" s="1"/>
  <c r="N1680" i="1"/>
  <c r="AJ1680" i="1" s="1"/>
  <c r="N2940" i="1"/>
  <c r="AJ2940" i="1" s="1"/>
  <c r="N1233" i="1"/>
  <c r="AJ1233" i="1" s="1"/>
  <c r="N910" i="1"/>
  <c r="AJ910" i="1" s="1"/>
  <c r="N2723" i="1"/>
  <c r="AJ2723" i="1" s="1"/>
  <c r="N3856" i="1"/>
  <c r="AJ3856" i="1" s="1"/>
  <c r="N3697" i="1"/>
  <c r="AJ3697" i="1" s="1"/>
  <c r="N1638" i="1"/>
  <c r="AJ1638" i="1" s="1"/>
  <c r="N1590" i="1"/>
  <c r="AJ1590" i="1" s="1"/>
  <c r="N1955" i="1"/>
  <c r="AJ1955" i="1" s="1"/>
  <c r="N1186" i="1"/>
  <c r="AJ1186" i="1" s="1"/>
  <c r="N465" i="1"/>
  <c r="AJ465" i="1" s="1"/>
  <c r="N3832" i="1"/>
  <c r="AJ3832" i="1" s="1"/>
  <c r="N3725" i="1"/>
  <c r="AJ3725" i="1" s="1"/>
  <c r="N1770" i="1"/>
  <c r="AJ1770" i="1" s="1"/>
  <c r="N968" i="1"/>
  <c r="AJ968" i="1" s="1"/>
  <c r="N2404" i="1"/>
  <c r="AJ2404" i="1" s="1"/>
  <c r="N941" i="1"/>
  <c r="AJ941" i="1" s="1"/>
  <c r="N1343" i="1"/>
  <c r="AJ1343" i="1" s="1"/>
  <c r="N4071" i="1"/>
  <c r="AJ4071" i="1" s="1"/>
  <c r="N4171" i="1"/>
  <c r="AJ4171" i="1" s="1"/>
  <c r="N3045" i="1"/>
  <c r="AJ3045" i="1" s="1"/>
  <c r="N2071" i="1"/>
  <c r="AJ2071" i="1" s="1"/>
  <c r="N3522" i="1"/>
  <c r="AJ3522" i="1" s="1"/>
  <c r="N2377" i="1"/>
  <c r="AJ2377" i="1" s="1"/>
  <c r="N1145" i="1"/>
  <c r="AJ1145" i="1" s="1"/>
  <c r="N2928" i="1"/>
  <c r="AJ2928" i="1" s="1"/>
  <c r="N2789" i="1"/>
  <c r="AJ2789" i="1" s="1"/>
  <c r="N4953" i="1"/>
  <c r="AJ4953" i="1" s="1"/>
  <c r="N2995" i="1"/>
  <c r="AJ2995" i="1" s="1"/>
  <c r="N2432" i="1"/>
  <c r="AJ2432" i="1" s="1"/>
  <c r="N2473" i="1"/>
  <c r="AJ2473" i="1" s="1"/>
  <c r="N3858" i="1"/>
  <c r="AJ3858" i="1" s="1"/>
  <c r="N3056" i="1"/>
  <c r="AJ3056" i="1" s="1"/>
  <c r="N3539" i="1"/>
  <c r="AJ3539" i="1" s="1"/>
  <c r="N4047" i="1"/>
  <c r="AJ4047" i="1" s="1"/>
  <c r="N3749" i="1"/>
  <c r="AJ3749" i="1" s="1"/>
  <c r="N1337" i="1"/>
  <c r="AJ1337" i="1" s="1"/>
  <c r="N1658" i="1"/>
  <c r="AJ1658" i="1" s="1"/>
  <c r="N572" i="1"/>
  <c r="AJ572" i="1" s="1"/>
  <c r="N4996" i="1"/>
  <c r="AJ4996" i="1" s="1"/>
  <c r="N1081" i="1"/>
  <c r="AJ1081" i="1" s="1"/>
  <c r="N2405" i="1"/>
  <c r="AJ2405" i="1" s="1"/>
  <c r="N1681" i="1"/>
  <c r="AJ1681" i="1" s="1"/>
  <c r="N3813" i="1"/>
  <c r="AJ3813" i="1" s="1"/>
  <c r="N4144" i="1"/>
  <c r="AJ4144" i="1" s="1"/>
  <c r="N2011" i="1"/>
  <c r="AJ2011" i="1" s="1"/>
  <c r="N1965" i="1"/>
  <c r="AJ1965" i="1" s="1"/>
  <c r="N2576" i="1"/>
  <c r="AJ2576" i="1" s="1"/>
  <c r="N2812" i="1"/>
  <c r="AJ2812" i="1" s="1"/>
  <c r="N2062" i="1"/>
  <c r="AJ2062" i="1" s="1"/>
  <c r="N1117" i="1"/>
  <c r="AJ1117" i="1" s="1"/>
  <c r="N4803" i="1"/>
  <c r="AJ4803" i="1" s="1"/>
  <c r="N2915" i="1"/>
  <c r="AJ2915" i="1" s="1"/>
  <c r="N4302" i="1"/>
  <c r="AJ4302" i="1" s="1"/>
  <c r="N730" i="1"/>
  <c r="AJ730" i="1" s="1"/>
  <c r="N1739" i="1"/>
  <c r="AJ1739" i="1" s="1"/>
  <c r="N3754" i="1"/>
  <c r="AJ3754" i="1" s="1"/>
  <c r="N1781" i="1"/>
  <c r="AJ1781" i="1" s="1"/>
  <c r="N3420" i="1"/>
  <c r="AJ3420" i="1" s="1"/>
  <c r="N4612" i="1"/>
  <c r="AJ4612" i="1" s="1"/>
  <c r="N4538" i="1"/>
  <c r="AJ4538" i="1" s="1"/>
  <c r="N167" i="1"/>
  <c r="AJ167" i="1" s="1"/>
  <c r="N178" i="1"/>
  <c r="AJ178" i="1" s="1"/>
  <c r="N3402" i="1"/>
  <c r="AJ3402" i="1" s="1"/>
  <c r="N4625" i="1"/>
  <c r="AJ4625" i="1" s="1"/>
  <c r="N2522" i="1"/>
  <c r="AJ2522" i="1" s="1"/>
  <c r="N4892" i="1"/>
  <c r="AJ4892" i="1" s="1"/>
  <c r="N2069" i="1"/>
  <c r="AJ2069" i="1" s="1"/>
  <c r="N2978" i="1"/>
  <c r="AJ2978" i="1" s="1"/>
  <c r="N783" i="1"/>
  <c r="AJ783" i="1" s="1"/>
  <c r="N1409" i="1"/>
  <c r="AJ1409" i="1" s="1"/>
  <c r="N3125" i="1"/>
  <c r="AJ3125" i="1" s="1"/>
  <c r="N2322" i="1"/>
  <c r="AJ2322" i="1" s="1"/>
  <c r="N865" i="1"/>
  <c r="AJ865" i="1" s="1"/>
  <c r="N4269" i="1"/>
  <c r="AJ4269" i="1" s="1"/>
  <c r="N3803" i="1"/>
  <c r="AJ3803" i="1" s="1"/>
  <c r="N4774" i="1"/>
  <c r="AJ4774" i="1" s="1"/>
  <c r="N870" i="1"/>
  <c r="AJ870" i="1" s="1"/>
  <c r="N4920" i="1"/>
  <c r="AJ4920" i="1" s="1"/>
  <c r="N2836" i="1"/>
  <c r="AJ2836" i="1" s="1"/>
  <c r="N1889" i="1"/>
  <c r="AJ1889" i="1" s="1"/>
  <c r="N2254" i="1"/>
  <c r="AJ2254" i="1" s="1"/>
  <c r="N588" i="1"/>
  <c r="AJ588" i="1" s="1"/>
  <c r="N1911" i="1"/>
  <c r="AJ1911" i="1" s="1"/>
  <c r="N3510" i="1"/>
  <c r="AJ3510" i="1" s="1"/>
  <c r="N3657" i="1"/>
  <c r="AJ3657" i="1" s="1"/>
  <c r="N3124" i="1"/>
  <c r="AJ3124" i="1" s="1"/>
  <c r="N553" i="1"/>
  <c r="AJ553" i="1" s="1"/>
  <c r="N4711" i="1"/>
  <c r="AJ4711" i="1" s="1"/>
  <c r="N788" i="1"/>
  <c r="AJ788" i="1" s="1"/>
  <c r="N2147" i="1"/>
  <c r="AJ2147" i="1" s="1"/>
  <c r="N1172" i="1"/>
  <c r="AJ1172" i="1" s="1"/>
  <c r="N924" i="1"/>
  <c r="AJ924" i="1" s="1"/>
  <c r="N327" i="1"/>
  <c r="AJ327" i="1" s="1"/>
  <c r="N3690" i="1"/>
  <c r="AJ3690" i="1" s="1"/>
  <c r="N1619" i="1"/>
  <c r="AJ1619" i="1" s="1"/>
  <c r="N4549" i="1"/>
  <c r="AJ4549" i="1" s="1"/>
  <c r="N3095" i="1"/>
  <c r="AJ3095" i="1" s="1"/>
  <c r="N4585" i="1"/>
  <c r="AJ4585" i="1" s="1"/>
  <c r="N3515" i="1"/>
  <c r="AJ3515" i="1" s="1"/>
  <c r="N1944" i="1"/>
  <c r="AJ1944" i="1" s="1"/>
  <c r="N956" i="1"/>
  <c r="AJ956" i="1" s="1"/>
  <c r="N3955" i="1"/>
  <c r="AJ3955" i="1" s="1"/>
  <c r="N641" i="1"/>
  <c r="AJ641" i="1" s="1"/>
  <c r="N1037" i="1"/>
  <c r="AJ1037" i="1" s="1"/>
  <c r="N2765" i="1"/>
  <c r="AJ2765" i="1" s="1"/>
  <c r="N3786" i="1"/>
  <c r="AJ3786" i="1" s="1"/>
  <c r="N2770" i="1"/>
  <c r="AJ2770" i="1" s="1"/>
  <c r="N2989" i="1"/>
  <c r="AJ2989" i="1" s="1"/>
  <c r="N2420" i="1"/>
  <c r="AJ2420" i="1" s="1"/>
  <c r="N1201" i="1"/>
  <c r="AJ1201" i="1" s="1"/>
  <c r="N1278" i="1"/>
  <c r="AJ1278" i="1" s="1"/>
  <c r="N3424" i="1"/>
  <c r="AJ3424" i="1" s="1"/>
  <c r="N4161" i="1"/>
  <c r="AJ4161" i="1" s="1"/>
  <c r="N210" i="1"/>
  <c r="AJ210" i="1" s="1"/>
  <c r="N951" i="1"/>
  <c r="AJ951" i="1" s="1"/>
  <c r="N2675" i="1"/>
  <c r="AJ2675" i="1" s="1"/>
  <c r="N1093" i="1"/>
  <c r="AJ1093" i="1" s="1"/>
  <c r="N3789" i="1"/>
  <c r="AJ3789" i="1" s="1"/>
  <c r="N1906" i="1"/>
  <c r="AJ1906" i="1" s="1"/>
  <c r="N3217" i="1"/>
  <c r="AJ3217" i="1" s="1"/>
  <c r="N4320" i="1"/>
  <c r="AJ4320" i="1" s="1"/>
  <c r="N1319" i="1"/>
  <c r="AJ1319" i="1" s="1"/>
  <c r="N757" i="1"/>
  <c r="AJ757" i="1" s="1"/>
  <c r="N2774" i="1"/>
  <c r="AJ2774" i="1" s="1"/>
  <c r="N2048" i="1"/>
  <c r="AJ2048" i="1" s="1"/>
  <c r="N617" i="1"/>
  <c r="AJ617" i="1" s="1"/>
  <c r="N2706" i="1"/>
  <c r="AJ2706" i="1" s="1"/>
  <c r="N1810" i="1"/>
  <c r="AJ1810" i="1" s="1"/>
  <c r="N4437" i="1"/>
  <c r="AJ4437" i="1" s="1"/>
  <c r="N1516" i="1"/>
  <c r="AJ1516" i="1" s="1"/>
  <c r="N4873" i="1"/>
  <c r="AJ4873" i="1" s="1"/>
  <c r="N1570" i="1"/>
  <c r="AJ1570" i="1" s="1"/>
  <c r="N1402" i="1"/>
  <c r="AJ1402" i="1" s="1"/>
  <c r="N264" i="1"/>
  <c r="AJ264" i="1" s="1"/>
  <c r="N521" i="1"/>
  <c r="AJ521" i="1" s="1"/>
  <c r="N4866" i="1"/>
  <c r="AJ4866" i="1" s="1"/>
  <c r="N480" i="1"/>
  <c r="AJ480" i="1" s="1"/>
  <c r="N3132" i="1"/>
  <c r="AJ3132" i="1" s="1"/>
  <c r="N4860" i="1"/>
  <c r="AJ4860" i="1" s="1"/>
  <c r="N4916" i="1"/>
  <c r="AJ4916" i="1" s="1"/>
  <c r="N727" i="1"/>
  <c r="AJ727" i="1" s="1"/>
  <c r="N1156" i="1"/>
  <c r="AJ1156" i="1" s="1"/>
  <c r="N678" i="1"/>
  <c r="AJ678" i="1" s="1"/>
  <c r="N397" i="1"/>
  <c r="AJ397" i="1" s="1"/>
  <c r="N3145" i="1"/>
  <c r="AJ3145" i="1" s="1"/>
  <c r="N1084" i="1"/>
  <c r="AJ1084" i="1" s="1"/>
  <c r="N3521" i="1"/>
  <c r="AJ3521" i="1" s="1"/>
  <c r="N3712" i="1"/>
  <c r="AJ3712" i="1" s="1"/>
  <c r="N2213" i="1"/>
  <c r="AJ2213" i="1" s="1"/>
  <c r="N1912" i="1"/>
  <c r="AJ1912" i="1" s="1"/>
  <c r="N4079" i="1"/>
  <c r="AJ4079" i="1" s="1"/>
  <c r="N2398" i="1"/>
  <c r="AJ2398" i="1" s="1"/>
  <c r="N104" i="1"/>
  <c r="AJ104" i="1" s="1"/>
  <c r="N1914" i="1"/>
  <c r="AJ1914" i="1" s="1"/>
  <c r="N3341" i="1"/>
  <c r="AJ3341" i="1" s="1"/>
  <c r="N777" i="1"/>
  <c r="AJ777" i="1" s="1"/>
  <c r="N4026" i="1"/>
  <c r="AJ4026" i="1" s="1"/>
  <c r="N535" i="1"/>
  <c r="AJ535" i="1" s="1"/>
  <c r="N2569" i="1"/>
  <c r="AJ2569" i="1" s="1"/>
  <c r="N305" i="1"/>
  <c r="AJ305" i="1" s="1"/>
  <c r="N389" i="1"/>
  <c r="AJ389" i="1" s="1"/>
  <c r="N2289" i="1"/>
  <c r="AJ2289" i="1" s="1"/>
  <c r="N4634" i="1"/>
  <c r="AJ4634" i="1" s="1"/>
  <c r="N1165" i="1"/>
  <c r="AJ1165" i="1" s="1"/>
  <c r="N36" i="1"/>
  <c r="AJ36" i="1" s="1"/>
  <c r="N3519" i="1"/>
  <c r="AJ3519" i="1" s="1"/>
  <c r="N2758" i="1"/>
  <c r="AJ2758" i="1" s="1"/>
  <c r="N891" i="1"/>
  <c r="AJ891" i="1" s="1"/>
  <c r="N4990" i="1"/>
  <c r="AJ4990" i="1" s="1"/>
  <c r="N3513" i="1"/>
  <c r="AJ3513" i="1" s="1"/>
  <c r="N3560" i="1"/>
  <c r="AJ3560" i="1" s="1"/>
  <c r="N322" i="1"/>
  <c r="AJ322" i="1" s="1"/>
  <c r="N484" i="1"/>
  <c r="AJ484" i="1" s="1"/>
  <c r="N140" i="1"/>
  <c r="AJ140" i="1" s="1"/>
  <c r="N719" i="1"/>
  <c r="AJ719" i="1" s="1"/>
  <c r="N2083" i="1"/>
  <c r="AJ2083" i="1" s="1"/>
  <c r="N1950" i="1"/>
  <c r="AJ1950" i="1" s="1"/>
  <c r="N4607" i="1"/>
  <c r="AJ4607" i="1" s="1"/>
  <c r="N916" i="1"/>
  <c r="AJ916" i="1" s="1"/>
  <c r="N4188" i="1"/>
  <c r="AJ4188" i="1" s="1"/>
  <c r="N708" i="1"/>
  <c r="AJ708" i="1" s="1"/>
  <c r="N3432" i="1"/>
  <c r="AJ3432" i="1" s="1"/>
  <c r="N2969" i="1"/>
  <c r="AJ2969" i="1" s="1"/>
  <c r="N2475" i="1"/>
  <c r="AJ2475" i="1" s="1"/>
  <c r="N2042" i="1"/>
  <c r="AJ2042" i="1" s="1"/>
  <c r="N839" i="1"/>
  <c r="AJ839" i="1" s="1"/>
  <c r="N4875" i="1"/>
  <c r="AJ4875" i="1" s="1"/>
  <c r="N1113" i="1"/>
  <c r="AJ1113" i="1" s="1"/>
  <c r="N3044" i="1"/>
  <c r="AJ3044" i="1" s="1"/>
  <c r="N2801" i="1"/>
  <c r="AJ2801" i="1" s="1"/>
  <c r="N1328" i="1"/>
  <c r="AJ1328" i="1" s="1"/>
  <c r="N3771" i="1"/>
  <c r="AJ3771" i="1" s="1"/>
  <c r="N4449" i="1"/>
  <c r="AJ4449" i="1" s="1"/>
  <c r="N1875" i="1"/>
  <c r="AJ1875" i="1" s="1"/>
  <c r="N1795" i="1"/>
  <c r="AJ1795" i="1" s="1"/>
  <c r="N1883" i="1"/>
  <c r="AJ1883" i="1" s="1"/>
  <c r="N4279" i="1"/>
  <c r="AJ4279" i="1" s="1"/>
  <c r="N2270" i="1"/>
  <c r="AJ2270" i="1" s="1"/>
  <c r="N1383" i="1"/>
  <c r="AJ1383" i="1" s="1"/>
  <c r="N4662" i="1"/>
  <c r="AJ4662" i="1" s="1"/>
  <c r="N3105" i="1"/>
  <c r="AJ3105" i="1" s="1"/>
  <c r="N1901" i="1"/>
  <c r="AJ1901" i="1" s="1"/>
  <c r="N2356" i="1"/>
  <c r="AJ2356" i="1" s="1"/>
  <c r="N3863" i="1"/>
  <c r="AJ3863" i="1" s="1"/>
  <c r="N2805" i="1"/>
  <c r="AJ2805" i="1" s="1"/>
  <c r="N90" i="1"/>
  <c r="AJ90" i="1" s="1"/>
  <c r="N4289" i="1"/>
  <c r="AJ4289" i="1" s="1"/>
  <c r="N3860" i="1"/>
  <c r="AJ3860" i="1" s="1"/>
  <c r="N952" i="1"/>
  <c r="AJ952" i="1" s="1"/>
  <c r="N648" i="1"/>
  <c r="AJ648" i="1" s="1"/>
  <c r="N1380" i="1"/>
  <c r="AJ1380" i="1" s="1"/>
  <c r="N3106" i="1"/>
  <c r="AJ3106" i="1" s="1"/>
  <c r="N3917" i="1"/>
  <c r="AJ3917" i="1" s="1"/>
  <c r="N4780" i="1"/>
  <c r="AJ4780" i="1" s="1"/>
  <c r="N1834" i="1"/>
  <c r="AJ1834" i="1" s="1"/>
  <c r="N1501" i="1"/>
  <c r="AJ1501" i="1" s="1"/>
  <c r="N1481" i="1"/>
  <c r="AJ1481" i="1" s="1"/>
  <c r="N619" i="1"/>
  <c r="AJ619" i="1" s="1"/>
  <c r="N219" i="1"/>
  <c r="AJ219" i="1" s="1"/>
  <c r="N2235" i="1"/>
  <c r="AJ2235" i="1" s="1"/>
  <c r="N1216" i="1"/>
  <c r="AJ1216" i="1" s="1"/>
  <c r="N353" i="1"/>
  <c r="AJ353" i="1" s="1"/>
  <c r="N29" i="1"/>
  <c r="AJ29" i="1" s="1"/>
  <c r="N2538" i="1"/>
  <c r="AJ2538" i="1" s="1"/>
  <c r="N1134" i="1"/>
  <c r="AJ1134" i="1" s="1"/>
  <c r="N4436" i="1"/>
  <c r="AJ4436" i="1" s="1"/>
  <c r="N1601" i="1"/>
  <c r="AJ1601" i="1" s="1"/>
  <c r="N3678" i="1"/>
  <c r="AJ3678" i="1" s="1"/>
  <c r="N3541" i="1"/>
  <c r="AJ3541" i="1" s="1"/>
  <c r="N296" i="1"/>
  <c r="AJ296" i="1" s="1"/>
  <c r="N622" i="1"/>
  <c r="AJ622" i="1" s="1"/>
  <c r="N2828" i="1"/>
  <c r="AJ2828" i="1" s="1"/>
  <c r="N2285" i="1"/>
  <c r="AJ2285" i="1" s="1"/>
  <c r="N797" i="1"/>
  <c r="AJ797" i="1" s="1"/>
  <c r="N1480" i="1"/>
  <c r="AJ1480" i="1" s="1"/>
  <c r="N2606" i="1"/>
  <c r="AJ2606" i="1" s="1"/>
  <c r="N4414" i="1"/>
  <c r="AJ4414" i="1" s="1"/>
  <c r="N2241" i="1"/>
  <c r="AJ2241" i="1" s="1"/>
  <c r="N1672" i="1"/>
  <c r="AJ1672" i="1" s="1"/>
  <c r="N3474" i="1"/>
  <c r="AJ3474" i="1" s="1"/>
  <c r="N2767" i="1"/>
  <c r="AJ2767" i="1" s="1"/>
  <c r="N1954" i="1"/>
  <c r="AJ1954" i="1" s="1"/>
  <c r="N328" i="1"/>
  <c r="AJ328" i="1" s="1"/>
  <c r="N677" i="1"/>
  <c r="AJ677" i="1" s="1"/>
  <c r="N4801" i="1"/>
  <c r="AJ4801" i="1" s="1"/>
  <c r="N3322" i="1"/>
  <c r="AJ3322" i="1" s="1"/>
  <c r="N88" i="1"/>
  <c r="AJ88" i="1" s="1"/>
  <c r="N2699" i="1"/>
  <c r="AJ2699" i="1" s="1"/>
  <c r="N2903" i="1"/>
  <c r="AJ2903" i="1" s="1"/>
  <c r="N3579" i="1"/>
  <c r="AJ3579" i="1" s="1"/>
  <c r="N4421" i="1"/>
  <c r="AJ4421" i="1" s="1"/>
  <c r="N1538" i="1"/>
  <c r="AJ1538" i="1" s="1"/>
  <c r="N4088" i="1"/>
  <c r="AJ4088" i="1" s="1"/>
  <c r="N365" i="1"/>
  <c r="AJ365" i="1" s="1"/>
  <c r="N2933" i="1"/>
  <c r="AJ2933" i="1" s="1"/>
  <c r="N3296" i="1"/>
  <c r="AJ3296" i="1" s="1"/>
  <c r="N4237" i="1"/>
  <c r="AJ4237" i="1" s="1"/>
  <c r="N2170" i="1"/>
  <c r="AJ2170" i="1" s="1"/>
  <c r="N1978" i="1"/>
  <c r="AJ1978" i="1" s="1"/>
  <c r="N2109" i="1"/>
  <c r="AJ2109" i="1" s="1"/>
  <c r="N1182" i="1"/>
  <c r="AJ1182" i="1" s="1"/>
  <c r="N2015" i="1"/>
  <c r="AJ2015" i="1" s="1"/>
  <c r="N1587" i="1"/>
  <c r="AJ1587" i="1" s="1"/>
  <c r="N442" i="1"/>
  <c r="AJ442" i="1" s="1"/>
  <c r="N725" i="1"/>
  <c r="AJ725" i="1" s="1"/>
  <c r="N4094" i="1"/>
  <c r="AJ4094" i="1" s="1"/>
  <c r="N1881" i="1"/>
  <c r="AJ1881" i="1" s="1"/>
  <c r="N2636" i="1"/>
  <c r="AJ2636" i="1" s="1"/>
  <c r="N2496" i="1"/>
  <c r="AJ2496" i="1" s="1"/>
  <c r="N2829" i="1"/>
  <c r="AJ2829" i="1" s="1"/>
  <c r="N4205" i="1"/>
  <c r="AJ4205" i="1" s="1"/>
  <c r="N726" i="1"/>
  <c r="AJ726" i="1" s="1"/>
  <c r="N4335" i="1"/>
  <c r="AJ4335" i="1" s="1"/>
  <c r="N48" i="1"/>
  <c r="AJ48" i="1" s="1"/>
  <c r="N1366" i="1"/>
  <c r="AJ1366" i="1" s="1"/>
  <c r="N716" i="1"/>
  <c r="AJ716" i="1" s="1"/>
  <c r="N260" i="1"/>
  <c r="AJ260" i="1" s="1"/>
  <c r="N4519" i="1"/>
  <c r="AJ4519" i="1" s="1"/>
  <c r="N1069" i="1"/>
  <c r="AJ1069" i="1" s="1"/>
  <c r="N1001" i="1"/>
  <c r="AJ1001" i="1" s="1"/>
  <c r="N4189" i="1"/>
  <c r="AJ4189" i="1" s="1"/>
  <c r="N3883" i="1"/>
  <c r="AJ3883" i="1" s="1"/>
  <c r="N1702" i="1"/>
  <c r="AJ1702" i="1" s="1"/>
  <c r="N3043" i="1"/>
  <c r="AJ3043" i="1" s="1"/>
  <c r="N3486" i="1"/>
  <c r="AJ3486" i="1" s="1"/>
  <c r="N592" i="1"/>
  <c r="AJ592" i="1" s="1"/>
  <c r="N4286" i="1"/>
  <c r="AJ4286" i="1" s="1"/>
  <c r="N4475" i="1"/>
  <c r="AJ4475" i="1" s="1"/>
  <c r="N3610" i="1"/>
  <c r="AJ3610" i="1" s="1"/>
  <c r="N2839" i="1"/>
  <c r="AJ2839" i="1" s="1"/>
  <c r="N4211" i="1"/>
  <c r="AJ4211" i="1" s="1"/>
  <c r="N2341" i="1"/>
  <c r="AJ2341" i="1" s="1"/>
  <c r="N4153" i="1"/>
  <c r="AJ4153" i="1" s="1"/>
  <c r="N1230" i="1"/>
  <c r="AJ1230" i="1" s="1"/>
  <c r="N804" i="1"/>
  <c r="AJ804" i="1" s="1"/>
  <c r="N3852" i="1"/>
  <c r="AJ3852" i="1" s="1"/>
  <c r="N3944" i="1"/>
  <c r="AJ3944" i="1" s="1"/>
  <c r="N2215" i="1"/>
  <c r="AJ2215" i="1" s="1"/>
  <c r="N3696" i="1"/>
  <c r="AJ3696" i="1" s="1"/>
  <c r="N4210" i="1"/>
  <c r="AJ4210" i="1" s="1"/>
  <c r="N3851" i="1"/>
  <c r="AJ3851" i="1" s="1"/>
  <c r="N4140" i="1"/>
  <c r="AJ4140" i="1" s="1"/>
  <c r="N4557" i="1"/>
  <c r="AJ4557" i="1" s="1"/>
  <c r="N3979" i="1"/>
  <c r="AJ3979" i="1" s="1"/>
  <c r="N1890" i="1"/>
  <c r="AJ1890" i="1" s="1"/>
  <c r="N3889" i="1"/>
  <c r="AJ3889" i="1" s="1"/>
  <c r="N4555" i="1"/>
  <c r="AJ4555" i="1" s="1"/>
  <c r="N284" i="1"/>
  <c r="AJ284" i="1" s="1"/>
  <c r="N1475" i="1"/>
  <c r="AJ1475" i="1" s="1"/>
  <c r="N138" i="1"/>
  <c r="AJ138" i="1" s="1"/>
  <c r="N3538" i="1"/>
  <c r="AJ3538" i="1" s="1"/>
  <c r="N114" i="1"/>
  <c r="AJ114" i="1" s="1"/>
  <c r="N4185" i="1"/>
  <c r="AJ4185" i="1" s="1"/>
  <c r="N4387" i="1"/>
  <c r="AJ4387" i="1" s="1"/>
  <c r="N1225" i="1"/>
  <c r="AJ1225" i="1" s="1"/>
  <c r="N2970" i="1"/>
  <c r="AJ2970" i="1" s="1"/>
  <c r="N4751" i="1"/>
  <c r="AJ4751" i="1" s="1"/>
  <c r="N4532" i="1"/>
  <c r="AJ4532" i="1" s="1"/>
  <c r="N936" i="1"/>
  <c r="AJ936" i="1" s="1"/>
  <c r="N3920" i="1"/>
  <c r="AJ3920" i="1" s="1"/>
  <c r="N1804" i="1"/>
  <c r="AJ1804" i="1" s="1"/>
  <c r="N2041" i="1"/>
  <c r="AJ2041" i="1" s="1"/>
  <c r="N3950" i="1"/>
  <c r="AJ3950" i="1" s="1"/>
  <c r="N3382" i="1"/>
  <c r="AJ3382" i="1" s="1"/>
  <c r="N223" i="1"/>
  <c r="AJ223" i="1" s="1"/>
  <c r="N562" i="1"/>
  <c r="AJ562" i="1" s="1"/>
  <c r="N1370" i="1"/>
  <c r="AJ1370" i="1" s="1"/>
  <c r="N431" i="1"/>
  <c r="AJ431" i="1" s="1"/>
  <c r="N4224" i="1"/>
  <c r="AJ4224" i="1" s="1"/>
  <c r="N4568" i="1"/>
  <c r="AJ4568" i="1" s="1"/>
  <c r="N4035" i="1"/>
  <c r="AJ4035" i="1" s="1"/>
  <c r="N4707" i="1"/>
  <c r="AJ4707" i="1" s="1"/>
  <c r="N1562" i="1"/>
  <c r="AJ1562" i="1" s="1"/>
  <c r="N3614" i="1"/>
  <c r="AJ3614" i="1" s="1"/>
  <c r="N4241" i="1"/>
  <c r="AJ4241" i="1" s="1"/>
  <c r="N3222" i="1"/>
  <c r="AJ3222" i="1" s="1"/>
  <c r="N4067" i="1"/>
  <c r="AJ4067" i="1" s="1"/>
  <c r="N4619" i="1"/>
  <c r="AJ4619" i="1" s="1"/>
  <c r="N2449" i="1"/>
  <c r="AJ2449" i="1" s="1"/>
  <c r="N26" i="1"/>
  <c r="AJ26" i="1" s="1"/>
  <c r="N3810" i="1"/>
  <c r="AJ3810" i="1" s="1"/>
  <c r="N1953" i="1"/>
  <c r="AJ1953" i="1" s="1"/>
  <c r="N4617" i="1"/>
  <c r="AJ4617" i="1" s="1"/>
  <c r="N1055" i="1"/>
  <c r="AJ1055" i="1" s="1"/>
  <c r="N3246" i="1"/>
  <c r="AJ3246" i="1" s="1"/>
  <c r="N3426" i="1"/>
  <c r="AJ3426" i="1" s="1"/>
  <c r="N4030" i="1"/>
  <c r="AJ4030" i="1" s="1"/>
  <c r="N1017" i="1"/>
  <c r="AJ1017" i="1" s="1"/>
  <c r="N3048" i="1"/>
  <c r="AJ3048" i="1" s="1"/>
  <c r="N4577" i="1"/>
  <c r="AJ4577" i="1" s="1"/>
  <c r="N2986" i="1"/>
  <c r="AJ2986" i="1" s="1"/>
  <c r="N2352" i="1"/>
  <c r="AJ2352" i="1" s="1"/>
  <c r="N4322" i="1"/>
  <c r="AJ4322" i="1" s="1"/>
  <c r="N1563" i="1"/>
  <c r="AJ1563" i="1" s="1"/>
  <c r="N3360" i="1"/>
  <c r="AJ3360" i="1" s="1"/>
  <c r="N2588" i="1"/>
  <c r="AJ2588" i="1" s="1"/>
  <c r="N1645" i="1"/>
  <c r="AJ1645" i="1" s="1"/>
  <c r="N1196" i="1"/>
  <c r="AJ1196" i="1" s="1"/>
  <c r="N1237" i="1"/>
  <c r="AJ1237" i="1" s="1"/>
  <c r="N1489" i="1"/>
  <c r="AJ1489" i="1" s="1"/>
  <c r="N2676" i="1"/>
  <c r="AJ2676" i="1" s="1"/>
  <c r="N3726" i="1"/>
  <c r="AJ3726" i="1" s="1"/>
  <c r="N1515" i="1"/>
  <c r="AJ1515" i="1" s="1"/>
  <c r="N3298" i="1"/>
  <c r="AJ3298" i="1" s="1"/>
  <c r="N343" i="1"/>
  <c r="AJ343" i="1" s="1"/>
  <c r="N2718" i="1"/>
  <c r="AJ2718" i="1" s="1"/>
  <c r="N3331" i="1"/>
  <c r="AJ3331" i="1" s="1"/>
  <c r="N551" i="1"/>
  <c r="AJ551" i="1" s="1"/>
  <c r="N404" i="1"/>
  <c r="AJ404" i="1" s="1"/>
  <c r="N2831" i="1"/>
  <c r="AJ2831" i="1" s="1"/>
  <c r="N1655" i="1"/>
  <c r="AJ1655" i="1" s="1"/>
  <c r="N4951" i="1"/>
  <c r="AJ4951" i="1" s="1"/>
  <c r="N2872" i="1"/>
  <c r="AJ2872" i="1" s="1"/>
  <c r="N4872" i="1"/>
  <c r="AJ4872" i="1" s="1"/>
  <c r="N2669" i="1"/>
  <c r="AJ2669" i="1" s="1"/>
  <c r="N4559" i="1"/>
  <c r="AJ4559" i="1" s="1"/>
  <c r="N715" i="1"/>
  <c r="AJ715" i="1" s="1"/>
  <c r="N4691" i="1"/>
  <c r="AJ4691" i="1" s="1"/>
  <c r="N18" i="1"/>
  <c r="AJ18" i="1" s="1"/>
  <c r="N445" i="1"/>
  <c r="AJ445" i="1" s="1"/>
  <c r="N4263" i="1"/>
  <c r="AJ4263" i="1" s="1"/>
  <c r="N1192" i="1"/>
  <c r="AJ1192" i="1" s="1"/>
  <c r="N4594" i="1"/>
  <c r="AJ4594" i="1" s="1"/>
  <c r="N386" i="1"/>
  <c r="AJ386" i="1" s="1"/>
  <c r="N1085" i="1"/>
  <c r="AJ1085" i="1" s="1"/>
  <c r="N3235" i="1"/>
  <c r="AJ3235" i="1" s="1"/>
  <c r="N1342" i="1"/>
  <c r="AJ1342" i="1" s="1"/>
  <c r="N2365" i="1"/>
  <c r="AJ2365" i="1" s="1"/>
  <c r="N3067" i="1"/>
  <c r="AJ3067" i="1" s="1"/>
  <c r="N1009" i="1"/>
  <c r="AJ1009" i="1" s="1"/>
  <c r="N98" i="1"/>
  <c r="AJ98" i="1" s="1"/>
  <c r="N4193" i="1"/>
  <c r="AJ4193" i="1" s="1"/>
  <c r="N2242" i="1"/>
  <c r="AJ2242" i="1" s="1"/>
  <c r="N1989" i="1"/>
  <c r="AJ1989" i="1" s="1"/>
  <c r="N2997" i="1"/>
  <c r="AJ2997" i="1" s="1"/>
  <c r="N4874" i="1"/>
  <c r="AJ4874" i="1" s="1"/>
  <c r="N3664" i="1"/>
  <c r="AJ3664" i="1" s="1"/>
  <c r="N1921" i="1"/>
  <c r="AJ1921" i="1" s="1"/>
  <c r="N27" i="1"/>
  <c r="AJ27" i="1" s="1"/>
  <c r="N4389" i="1"/>
  <c r="AJ4389" i="1" s="1"/>
  <c r="N2219" i="1"/>
  <c r="AJ2219" i="1" s="1"/>
  <c r="N1038" i="1"/>
  <c r="AJ1038" i="1" s="1"/>
  <c r="N2063" i="1"/>
  <c r="AJ2063" i="1" s="1"/>
  <c r="N1559" i="1"/>
  <c r="AJ1559" i="1" s="1"/>
  <c r="N4428" i="1"/>
  <c r="AJ4428" i="1" s="1"/>
  <c r="N205" i="1"/>
  <c r="AJ205" i="1" s="1"/>
  <c r="N4217" i="1"/>
  <c r="AJ4217" i="1" s="1"/>
  <c r="N2278" i="1"/>
  <c r="AJ2278" i="1" s="1"/>
  <c r="N1927" i="1"/>
  <c r="AJ1927" i="1" s="1"/>
  <c r="N1973" i="1"/>
  <c r="AJ1973" i="1" s="1"/>
  <c r="N3229" i="1"/>
  <c r="AJ3229" i="1" s="1"/>
  <c r="N4984" i="1"/>
  <c r="AJ4984" i="1" s="1"/>
  <c r="N1249" i="1"/>
  <c r="AJ1249" i="1" s="1"/>
  <c r="N1514" i="1"/>
  <c r="AJ1514" i="1" s="1"/>
  <c r="N4914" i="1"/>
  <c r="AJ4914" i="1" s="1"/>
  <c r="N1283" i="1"/>
  <c r="AJ1283" i="1" s="1"/>
  <c r="N3413" i="1"/>
  <c r="AJ3413" i="1" s="1"/>
  <c r="N428" i="1"/>
  <c r="AJ428" i="1" s="1"/>
  <c r="N2175" i="1"/>
  <c r="AJ2175" i="1" s="1"/>
  <c r="N2910" i="1"/>
  <c r="AJ2910" i="1" s="1"/>
  <c r="N78" i="1"/>
  <c r="AJ78" i="1" s="1"/>
  <c r="N1340" i="1"/>
  <c r="AJ1340" i="1" s="1"/>
  <c r="N1333" i="1"/>
  <c r="AJ1333" i="1" s="1"/>
  <c r="N4845" i="1"/>
  <c r="AJ4845" i="1" s="1"/>
  <c r="N3216" i="1"/>
  <c r="AJ3216" i="1" s="1"/>
  <c r="N4622" i="1"/>
  <c r="AJ4622" i="1" s="1"/>
  <c r="N3710" i="1"/>
  <c r="AJ3710" i="1" s="1"/>
  <c r="N1865" i="1"/>
  <c r="AJ1865" i="1" s="1"/>
  <c r="N2775" i="1"/>
  <c r="AJ2775" i="1" s="1"/>
  <c r="N2244" i="1"/>
  <c r="AJ2244" i="1" s="1"/>
  <c r="N116" i="1"/>
  <c r="AJ116" i="1" s="1"/>
  <c r="N1851" i="1"/>
  <c r="AJ1851" i="1" s="1"/>
  <c r="N1309" i="1"/>
  <c r="AJ1309" i="1" s="1"/>
  <c r="N4169" i="1"/>
  <c r="AJ4169" i="1" s="1"/>
  <c r="N3337" i="1"/>
  <c r="AJ3337" i="1" s="1"/>
  <c r="N3370" i="1"/>
  <c r="AJ3370" i="1" s="1"/>
  <c r="N634" i="1"/>
  <c r="AJ634" i="1" s="1"/>
  <c r="N3949" i="1"/>
  <c r="AJ3949" i="1" s="1"/>
  <c r="N1242" i="1"/>
  <c r="AJ1242" i="1" s="1"/>
  <c r="N3042" i="1"/>
  <c r="AJ3042" i="1" s="1"/>
  <c r="N2859" i="1"/>
  <c r="AJ2859" i="1" s="1"/>
  <c r="N1566" i="1"/>
  <c r="AJ1566" i="1" s="1"/>
  <c r="N1413" i="1"/>
  <c r="AJ1413" i="1" s="1"/>
  <c r="N4965" i="1"/>
  <c r="AJ4965" i="1" s="1"/>
  <c r="N1074" i="1"/>
  <c r="AJ1074" i="1" s="1"/>
  <c r="N3130" i="1"/>
  <c r="AJ3130" i="1" s="1"/>
  <c r="N1867" i="1"/>
  <c r="AJ1867" i="1" s="1"/>
  <c r="N457" i="1"/>
  <c r="AJ457" i="1" s="1"/>
  <c r="N4497" i="1"/>
  <c r="AJ4497" i="1" s="1"/>
  <c r="N292" i="1"/>
  <c r="AJ292" i="1" s="1"/>
  <c r="N3416" i="1"/>
  <c r="AJ3416" i="1" s="1"/>
  <c r="N2284" i="1"/>
  <c r="AJ2284" i="1" s="1"/>
  <c r="N3385" i="1"/>
  <c r="AJ3385" i="1" s="1"/>
  <c r="N10" i="1"/>
  <c r="AJ10" i="1" s="1"/>
  <c r="N3083" i="1"/>
  <c r="AJ3083" i="1" s="1"/>
  <c r="N1968" i="1"/>
  <c r="AJ1968" i="1" s="1"/>
  <c r="N2618" i="1"/>
  <c r="AJ2618" i="1" s="1"/>
  <c r="N3176" i="1"/>
  <c r="AJ3176" i="1" s="1"/>
  <c r="N889" i="1"/>
  <c r="AJ889" i="1" s="1"/>
  <c r="N2519" i="1"/>
  <c r="AJ2519" i="1" s="1"/>
  <c r="N2040" i="1"/>
  <c r="AJ2040" i="1" s="1"/>
  <c r="N929" i="1"/>
  <c r="AJ929" i="1" s="1"/>
  <c r="N949" i="1"/>
  <c r="AJ949" i="1" s="1"/>
  <c r="N2301" i="1"/>
  <c r="AJ2301" i="1" s="1"/>
  <c r="N4380" i="1"/>
  <c r="AJ4380" i="1" s="1"/>
  <c r="N4879" i="1"/>
  <c r="AJ4879" i="1" s="1"/>
  <c r="N1200" i="1"/>
  <c r="AJ1200" i="1" s="1"/>
  <c r="N1963" i="1"/>
  <c r="AJ1963" i="1" s="1"/>
  <c r="N1005" i="1"/>
  <c r="AJ1005" i="1" s="1"/>
  <c r="N4762" i="1"/>
  <c r="AJ4762" i="1" s="1"/>
  <c r="N4004" i="1"/>
  <c r="AJ4004" i="1" s="1"/>
  <c r="N4422" i="1"/>
  <c r="AJ4422" i="1" s="1"/>
  <c r="N3182" i="1"/>
  <c r="AJ3182" i="1" s="1"/>
  <c r="N2231" i="1"/>
  <c r="AJ2231" i="1" s="1"/>
  <c r="N1086" i="1"/>
  <c r="AJ1086" i="1" s="1"/>
  <c r="N909" i="1"/>
  <c r="AJ909" i="1" s="1"/>
  <c r="N3306" i="1"/>
  <c r="AJ3306" i="1" s="1"/>
  <c r="N3684" i="1"/>
  <c r="AJ3684" i="1" s="1"/>
  <c r="N4804" i="1"/>
  <c r="AJ4804" i="1" s="1"/>
  <c r="N4128" i="1"/>
  <c r="AJ4128" i="1" s="1"/>
  <c r="N2977" i="1"/>
  <c r="AJ2977" i="1" s="1"/>
  <c r="N4501" i="1"/>
  <c r="AJ4501" i="1" s="1"/>
  <c r="N4583" i="1"/>
  <c r="AJ4583" i="1" s="1"/>
  <c r="N3988" i="1"/>
  <c r="AJ3988" i="1" s="1"/>
  <c r="N4182" i="1"/>
  <c r="AJ4182" i="1" s="1"/>
  <c r="N2439" i="1"/>
  <c r="AJ2439" i="1" s="1"/>
  <c r="N3435" i="1"/>
  <c r="AJ3435" i="1" s="1"/>
  <c r="N4197" i="1"/>
  <c r="AJ4197" i="1" s="1"/>
  <c r="N3503" i="1"/>
  <c r="AJ3503" i="1" s="1"/>
  <c r="N3107" i="1"/>
  <c r="AJ3107" i="1" s="1"/>
  <c r="N4403" i="1"/>
  <c r="AJ4403" i="1" s="1"/>
  <c r="N2458" i="1"/>
  <c r="AJ2458" i="1" s="1"/>
  <c r="N3633" i="1"/>
  <c r="AJ3633" i="1" s="1"/>
  <c r="N299" i="1"/>
  <c r="AJ299" i="1" s="1"/>
  <c r="N2045" i="1"/>
  <c r="AJ2045" i="1" s="1"/>
  <c r="N3747" i="1"/>
  <c r="AJ3747" i="1" s="1"/>
  <c r="N4749" i="1"/>
  <c r="AJ4749" i="1" s="1"/>
  <c r="N1050" i="1"/>
  <c r="AJ1050" i="1" s="1"/>
  <c r="N245" i="1"/>
  <c r="AJ245" i="1" s="1"/>
  <c r="N182" i="1"/>
  <c r="AJ182" i="1" s="1"/>
  <c r="N1844" i="1"/>
  <c r="AJ1844" i="1" s="1"/>
  <c r="N4815" i="1"/>
  <c r="AJ4815" i="1" s="1"/>
  <c r="N2530" i="1"/>
  <c r="AJ2530" i="1" s="1"/>
  <c r="N3499" i="1"/>
  <c r="AJ3499" i="1" s="1"/>
  <c r="N4681" i="1"/>
  <c r="AJ4681" i="1" s="1"/>
  <c r="N3437" i="1"/>
  <c r="AJ3437" i="1" s="1"/>
  <c r="N2266" i="1"/>
  <c r="AJ2266" i="1" s="1"/>
  <c r="N4032" i="1"/>
  <c r="AJ4032" i="1" s="1"/>
  <c r="N531" i="1"/>
  <c r="AJ531" i="1" s="1"/>
  <c r="N4392" i="1"/>
  <c r="AJ4392" i="1" s="1"/>
  <c r="N4050" i="1"/>
  <c r="AJ4050" i="1" s="1"/>
  <c r="N1167" i="1"/>
  <c r="AJ1167" i="1" s="1"/>
  <c r="N1267" i="1"/>
  <c r="AJ1267" i="1" s="1"/>
  <c r="N4024" i="1"/>
  <c r="AJ4024" i="1" s="1"/>
  <c r="N2453" i="1"/>
  <c r="AJ2453" i="1" s="1"/>
  <c r="N4294" i="1"/>
  <c r="AJ4294" i="1" s="1"/>
  <c r="N1503" i="1"/>
  <c r="AJ1503" i="1" s="1"/>
  <c r="N4162" i="1"/>
  <c r="AJ4162" i="1" s="1"/>
  <c r="N1431" i="1"/>
  <c r="AJ1431" i="1" s="1"/>
  <c r="N4426" i="1"/>
  <c r="AJ4426" i="1" s="1"/>
  <c r="N234" i="1"/>
  <c r="AJ234" i="1" s="1"/>
  <c r="N1420" i="1"/>
  <c r="AJ1420" i="1" s="1"/>
  <c r="N4824" i="1"/>
  <c r="AJ4824" i="1" s="1"/>
  <c r="N3185" i="1"/>
  <c r="AJ3185" i="1" s="1"/>
  <c r="N773" i="1"/>
  <c r="AJ773" i="1" s="1"/>
  <c r="N1905" i="1"/>
  <c r="AJ1905" i="1" s="1"/>
  <c r="N4994" i="1"/>
  <c r="AJ4994" i="1" s="1"/>
  <c r="N339" i="1"/>
  <c r="AJ339" i="1" s="1"/>
  <c r="N1097" i="1"/>
  <c r="AJ1097" i="1" s="1"/>
  <c r="N128" i="1"/>
  <c r="AJ128" i="1" s="1"/>
  <c r="N4385" i="1"/>
  <c r="AJ4385" i="1" s="1"/>
  <c r="N467" i="1"/>
  <c r="AJ467" i="1" s="1"/>
  <c r="N4528" i="1"/>
  <c r="AJ4528" i="1" s="1"/>
  <c r="N3465" i="1"/>
  <c r="AJ3465" i="1" s="1"/>
  <c r="N95" i="1"/>
  <c r="AJ95" i="1" s="1"/>
  <c r="N4831" i="1"/>
  <c r="AJ4831" i="1" s="1"/>
  <c r="N776" i="1"/>
  <c r="AJ776" i="1" s="1"/>
  <c r="N4720" i="1"/>
  <c r="AJ4720" i="1" s="1"/>
  <c r="N2460" i="1"/>
  <c r="AJ2460" i="1" s="1"/>
  <c r="N3252" i="1"/>
  <c r="AJ3252" i="1" s="1"/>
  <c r="N1870" i="1"/>
  <c r="AJ1870" i="1" s="1"/>
  <c r="N636" i="1"/>
  <c r="AJ636" i="1" s="1"/>
  <c r="N4768" i="1"/>
  <c r="AJ4768" i="1" s="1"/>
  <c r="N3167" i="1"/>
  <c r="AJ3167" i="1" s="1"/>
  <c r="N4521" i="1"/>
  <c r="AJ4521" i="1" s="1"/>
  <c r="N3919" i="1"/>
  <c r="AJ3919" i="1" s="1"/>
  <c r="N4420" i="1"/>
  <c r="AJ4420" i="1" s="1"/>
  <c r="N973" i="1"/>
  <c r="AJ973" i="1" s="1"/>
  <c r="N2110" i="1"/>
  <c r="AJ2110" i="1" s="1"/>
  <c r="N3256" i="1"/>
  <c r="AJ3256" i="1" s="1"/>
  <c r="N2075" i="1"/>
  <c r="AJ2075" i="1" s="1"/>
  <c r="N2459" i="1"/>
  <c r="AJ2459" i="1" s="1"/>
  <c r="N1045" i="1"/>
  <c r="AJ1045" i="1" s="1"/>
  <c r="N4651" i="1"/>
  <c r="AJ4651" i="1" s="1"/>
  <c r="N3628" i="1"/>
  <c r="AJ3628" i="1" s="1"/>
  <c r="N1245" i="1"/>
  <c r="AJ1245" i="1" s="1"/>
  <c r="N3257" i="1"/>
  <c r="AJ3257" i="1" s="1"/>
  <c r="N3299" i="1"/>
  <c r="AJ3299" i="1" s="1"/>
  <c r="N3313" i="1"/>
  <c r="AJ3313" i="1" s="1"/>
  <c r="N1554" i="1"/>
  <c r="AJ1554" i="1" s="1"/>
  <c r="N4399" i="1"/>
  <c r="AJ4399" i="1" s="1"/>
  <c r="N2112" i="1"/>
  <c r="AJ2112" i="1" s="1"/>
  <c r="N3959" i="1"/>
  <c r="AJ3959" i="1" s="1"/>
  <c r="N4201" i="1"/>
  <c r="AJ4201" i="1" s="1"/>
  <c r="N4883" i="1"/>
  <c r="AJ4883" i="1" s="1"/>
  <c r="N4943" i="1"/>
  <c r="AJ4943" i="1" s="1"/>
  <c r="N2440" i="1"/>
  <c r="AJ2440" i="1" s="1"/>
  <c r="N3249" i="1"/>
  <c r="AJ3249" i="1" s="1"/>
  <c r="N2711" i="1"/>
  <c r="AJ2711" i="1" s="1"/>
  <c r="N3393" i="1"/>
  <c r="AJ3393" i="1" s="1"/>
  <c r="N2678" i="1"/>
  <c r="AJ2678" i="1" s="1"/>
  <c r="N3830" i="1"/>
  <c r="AJ3830" i="1" s="1"/>
  <c r="N3332" i="1"/>
  <c r="AJ3332" i="1" s="1"/>
  <c r="N2190" i="1"/>
  <c r="AJ2190" i="1" s="1"/>
  <c r="N1707" i="1"/>
  <c r="AJ1707" i="1" s="1"/>
  <c r="N2342" i="1"/>
  <c r="AJ2342" i="1" s="1"/>
  <c r="N2603" i="1"/>
  <c r="AJ2603" i="1" s="1"/>
  <c r="N243" i="1"/>
  <c r="AJ243" i="1" s="1"/>
  <c r="N1859" i="1"/>
  <c r="AJ1859" i="1" s="1"/>
  <c r="N2344" i="1"/>
  <c r="AJ2344" i="1" s="1"/>
  <c r="N3344" i="1"/>
  <c r="AJ3344" i="1" s="1"/>
  <c r="N2900" i="1"/>
  <c r="AJ2900" i="1" s="1"/>
  <c r="N2517" i="1"/>
  <c r="AJ2517" i="1" s="1"/>
  <c r="N3598" i="1"/>
  <c r="AJ3598" i="1" s="1"/>
  <c r="N610" i="1"/>
  <c r="AJ610" i="1" s="1"/>
  <c r="N4117" i="1"/>
  <c r="AJ4117" i="1" s="1"/>
  <c r="N4600" i="1"/>
  <c r="AJ4600" i="1" s="1"/>
  <c r="N4070" i="1"/>
  <c r="AJ4070" i="1" s="1"/>
  <c r="N4375" i="1"/>
  <c r="AJ4375" i="1" s="1"/>
  <c r="N4095" i="1"/>
  <c r="AJ4095" i="1" s="1"/>
  <c r="N1137" i="1"/>
  <c r="AJ1137" i="1" s="1"/>
  <c r="N833" i="1"/>
  <c r="AJ833" i="1" s="1"/>
  <c r="N546" i="1"/>
  <c r="AJ546" i="1" s="1"/>
  <c r="N3033" i="1"/>
  <c r="AJ3033" i="1" s="1"/>
  <c r="N1985" i="1"/>
  <c r="AJ1985" i="1" s="1"/>
  <c r="N1100" i="1"/>
  <c r="AJ1100" i="1" s="1"/>
  <c r="N3373" i="1"/>
  <c r="AJ3373" i="1" s="1"/>
  <c r="N4642" i="1"/>
  <c r="AJ4642" i="1" s="1"/>
  <c r="N410" i="1"/>
  <c r="AJ410" i="1" s="1"/>
  <c r="N1485" i="1"/>
  <c r="AJ1485" i="1" s="1"/>
  <c r="N3931" i="1"/>
  <c r="AJ3931" i="1" s="1"/>
  <c r="N293" i="1"/>
  <c r="AJ293" i="1" s="1"/>
  <c r="N950" i="1"/>
  <c r="AJ950" i="1" s="1"/>
  <c r="N1553" i="1"/>
  <c r="AJ1553" i="1" s="1"/>
  <c r="N4809" i="1"/>
  <c r="AJ4809" i="1" s="1"/>
  <c r="N4912" i="1"/>
  <c r="AJ4912" i="1" s="1"/>
  <c r="N4997" i="1"/>
  <c r="AJ4997" i="1" s="1"/>
  <c r="N4254" i="1"/>
  <c r="AJ4254" i="1" s="1"/>
  <c r="N981" i="1"/>
  <c r="AJ981" i="1" s="1"/>
  <c r="N1848" i="1"/>
  <c r="AJ1848" i="1" s="1"/>
  <c r="N3695" i="1"/>
  <c r="AJ3695" i="1" s="1"/>
  <c r="N4363" i="1"/>
  <c r="AJ4363" i="1" s="1"/>
  <c r="N2677" i="1"/>
  <c r="AJ2677" i="1" s="1"/>
  <c r="N4977" i="1"/>
  <c r="AJ4977" i="1" s="1"/>
  <c r="N430" i="1"/>
  <c r="AJ430" i="1" s="1"/>
  <c r="N1837" i="1"/>
  <c r="AJ1837" i="1" s="1"/>
  <c r="N3954" i="1"/>
  <c r="AJ3954" i="1" s="1"/>
  <c r="N3727" i="1"/>
  <c r="AJ3727" i="1" s="1"/>
  <c r="N4699" i="1"/>
  <c r="AJ4699" i="1" s="1"/>
  <c r="N2875" i="1"/>
  <c r="AJ2875" i="1" s="1"/>
  <c r="N1703" i="1"/>
  <c r="AJ1703" i="1" s="1"/>
  <c r="N2535" i="1"/>
  <c r="AJ2535" i="1" s="1"/>
  <c r="N361" i="1"/>
  <c r="AJ361" i="1" s="1"/>
  <c r="N3993" i="1"/>
  <c r="AJ3993" i="1" s="1"/>
  <c r="N2800" i="1"/>
  <c r="AJ2800" i="1" s="1"/>
  <c r="N1821" i="1"/>
  <c r="AJ1821" i="1" s="1"/>
  <c r="N3295" i="1"/>
  <c r="AJ3295" i="1" s="1"/>
  <c r="N3090" i="1"/>
  <c r="AJ3090" i="1" s="1"/>
  <c r="N207" i="1"/>
  <c r="AJ207" i="1" s="1"/>
  <c r="N1070" i="1"/>
  <c r="AJ1070" i="1" s="1"/>
  <c r="N4303" i="1"/>
  <c r="AJ4303" i="1" s="1"/>
  <c r="N3738" i="1"/>
  <c r="AJ3738" i="1" s="1"/>
  <c r="N688" i="1"/>
  <c r="AJ688" i="1" s="1"/>
  <c r="N4888" i="1"/>
  <c r="AJ4888" i="1" s="1"/>
  <c r="N3662" i="1"/>
  <c r="AJ3662" i="1" s="1"/>
  <c r="N2098" i="1"/>
  <c r="AJ2098" i="1" s="1"/>
  <c r="N195" i="1"/>
  <c r="AJ195" i="1" s="1"/>
  <c r="N3466" i="1"/>
  <c r="AJ3466" i="1" s="1"/>
  <c r="N1492" i="1"/>
  <c r="AJ1492" i="1" s="1"/>
  <c r="N3053" i="1"/>
  <c r="AJ3053" i="1" s="1"/>
  <c r="N314" i="1"/>
  <c r="AJ314" i="1" s="1"/>
  <c r="N3721" i="1"/>
  <c r="AJ3721" i="1" s="1"/>
  <c r="N3951" i="1"/>
  <c r="AJ3951" i="1" s="1"/>
  <c r="N1519" i="1"/>
  <c r="AJ1519" i="1" s="1"/>
  <c r="N561" i="1"/>
  <c r="AJ561" i="1" s="1"/>
  <c r="N19" i="1"/>
  <c r="AJ19" i="1" s="1"/>
  <c r="N2993" i="1"/>
  <c r="AJ2993" i="1" s="1"/>
  <c r="N1334" i="1"/>
  <c r="AJ1334" i="1" s="1"/>
  <c r="N1743" i="1"/>
  <c r="AJ1743" i="1" s="1"/>
  <c r="N4194" i="1"/>
  <c r="AJ4194" i="1" s="1"/>
  <c r="N4805" i="1"/>
  <c r="AJ4805" i="1" s="1"/>
  <c r="N880" i="1"/>
  <c r="AJ880" i="1" s="1"/>
  <c r="N4970" i="1"/>
  <c r="AJ4970" i="1" s="1"/>
  <c r="N3994" i="1"/>
  <c r="AJ3994" i="1" s="1"/>
  <c r="N4573" i="1"/>
  <c r="AJ4573" i="1" s="1"/>
  <c r="N838" i="1"/>
  <c r="AJ838" i="1" s="1"/>
  <c r="N3126" i="1"/>
  <c r="AJ3126" i="1" s="1"/>
  <c r="N1273" i="1"/>
  <c r="AJ1273" i="1" s="1"/>
  <c r="N3175" i="1"/>
  <c r="AJ3175" i="1" s="1"/>
  <c r="N4101" i="1"/>
  <c r="AJ4101" i="1" s="1"/>
  <c r="N2084" i="1"/>
  <c r="AJ2084" i="1" s="1"/>
  <c r="N1549" i="1"/>
  <c r="AJ1549" i="1" s="1"/>
  <c r="N4316" i="1"/>
  <c r="AJ4316" i="1" s="1"/>
  <c r="N1722" i="1"/>
  <c r="AJ1722" i="1" s="1"/>
  <c r="N3169" i="1"/>
  <c r="AJ3169" i="1" s="1"/>
  <c r="N64" i="1"/>
  <c r="AJ64" i="1" s="1"/>
  <c r="N285" i="1"/>
  <c r="AJ285" i="1" s="1"/>
  <c r="N1181" i="1"/>
  <c r="AJ1181" i="1" s="1"/>
  <c r="N4613" i="1"/>
  <c r="AJ4613" i="1" s="1"/>
  <c r="N3212" i="1"/>
  <c r="AJ3212" i="1" s="1"/>
  <c r="N1103" i="1"/>
  <c r="AJ1103" i="1" s="1"/>
  <c r="N550" i="1"/>
  <c r="AJ550" i="1" s="1"/>
  <c r="N2200" i="1"/>
  <c r="AJ2200" i="1" s="1"/>
  <c r="N3477" i="1"/>
  <c r="AJ3477" i="1" s="1"/>
  <c r="N3061" i="1"/>
  <c r="AJ3061" i="1" s="1"/>
  <c r="N4930" i="1"/>
  <c r="AJ4930" i="1" s="1"/>
  <c r="N2329" i="1"/>
  <c r="AJ2329" i="1" s="1"/>
  <c r="N4346" i="1"/>
  <c r="AJ4346" i="1" s="1"/>
  <c r="N2646" i="1"/>
  <c r="AJ2646" i="1" s="1"/>
  <c r="N2139" i="1"/>
  <c r="AJ2139" i="1" s="1"/>
  <c r="N3103" i="1"/>
  <c r="AJ3103" i="1" s="1"/>
  <c r="N1161" i="1"/>
  <c r="AJ1161" i="1" s="1"/>
  <c r="N3211" i="1"/>
  <c r="AJ3211" i="1" s="1"/>
  <c r="N1148" i="1"/>
  <c r="AJ1148" i="1" s="1"/>
  <c r="N1676" i="1"/>
  <c r="AJ1676" i="1" s="1"/>
  <c r="N2058" i="1"/>
  <c r="AJ2058" i="1" s="1"/>
  <c r="N3872" i="1"/>
  <c r="AJ3872" i="1" s="1"/>
  <c r="AC4310" i="1" l="1"/>
  <c r="AC4121" i="1"/>
  <c r="AC4765" i="1"/>
  <c r="AC4730" i="1"/>
  <c r="AC1264" i="1"/>
  <c r="AC3775" i="1"/>
  <c r="AC204" i="1"/>
  <c r="AG3248" i="1" a="1"/>
  <c r="AG3248" i="1" s="1"/>
  <c r="AG2418" i="1" a="1"/>
  <c r="AG2418" i="1" s="1"/>
  <c r="AG2269" i="1" a="1"/>
  <c r="AG2269" i="1" s="1"/>
  <c r="AG70" i="1" a="1"/>
  <c r="AG70" i="1" s="1"/>
  <c r="AG139" i="1" a="1"/>
  <c r="AG139" i="1" s="1"/>
  <c r="AG4257" i="1" a="1"/>
  <c r="AG4257" i="1" s="1"/>
  <c r="S3790" i="1"/>
  <c r="AG3790" i="1" a="1"/>
  <c r="AG3790" i="1" s="1"/>
  <c r="S1722" i="1"/>
  <c r="AG1722" i="1" a="1"/>
  <c r="AG1722" i="1" s="1"/>
  <c r="S3053" i="1"/>
  <c r="AG3053" i="1" a="1"/>
  <c r="AG3053" i="1" s="1"/>
  <c r="S1837" i="1"/>
  <c r="AG1837" i="1" a="1"/>
  <c r="AG1837" i="1" s="1"/>
  <c r="S833" i="1"/>
  <c r="AG833" i="1" a="1"/>
  <c r="AG833" i="1" s="1"/>
  <c r="S3249" i="1"/>
  <c r="AG3249" i="1" a="1"/>
  <c r="AG3249" i="1" s="1"/>
  <c r="S3167" i="1"/>
  <c r="AG3167" i="1" a="1"/>
  <c r="AG3167" i="1" s="1"/>
  <c r="S4426" i="1"/>
  <c r="AG4426" i="1" a="1"/>
  <c r="AG4426" i="1" s="1"/>
  <c r="S3747" i="1"/>
  <c r="AG3747" i="1" a="1"/>
  <c r="AG3747" i="1" s="1"/>
  <c r="S4422" i="1"/>
  <c r="AG4422" i="1" a="1"/>
  <c r="AG4422" i="1" s="1"/>
  <c r="S457" i="1"/>
  <c r="AG457" i="1" a="1"/>
  <c r="AG457" i="1" s="1"/>
  <c r="S4845" i="1"/>
  <c r="AG4845" i="1" a="1"/>
  <c r="AG4845" i="1" s="1"/>
  <c r="S4389" i="1"/>
  <c r="AG4389" i="1" a="1"/>
  <c r="AG4389" i="1" s="1"/>
  <c r="S4559" i="1"/>
  <c r="AG4559" i="1" a="1"/>
  <c r="AG4559" i="1" s="1"/>
  <c r="S2352" i="1"/>
  <c r="AG2352" i="1" a="1"/>
  <c r="AG2352" i="1" s="1"/>
  <c r="S431" i="1"/>
  <c r="AG431" i="1" a="1"/>
  <c r="AG431" i="1" s="1"/>
  <c r="S3979" i="1"/>
  <c r="AG3979" i="1" a="1"/>
  <c r="AG3979" i="1" s="1"/>
  <c r="S1001" i="1"/>
  <c r="AG1001" i="1" a="1"/>
  <c r="AG1001" i="1" s="1"/>
  <c r="S3296" i="1"/>
  <c r="AG3296" i="1" a="1"/>
  <c r="AG3296" i="1" s="1"/>
  <c r="S2828" i="1"/>
  <c r="AG2828" i="1" a="1"/>
  <c r="AG2828" i="1" s="1"/>
  <c r="S3860" i="1"/>
  <c r="AG3860" i="1" a="1"/>
  <c r="AG3860" i="1" s="1"/>
  <c r="S2475" i="1"/>
  <c r="AG2475" i="1" a="1"/>
  <c r="AG2475" i="1" s="1"/>
  <c r="S305" i="1"/>
  <c r="AG305" i="1" a="1"/>
  <c r="AG305" i="1" s="1"/>
  <c r="S4866" i="1"/>
  <c r="AG4866" i="1" a="1"/>
  <c r="AG4866" i="1" s="1"/>
  <c r="S3424" i="1"/>
  <c r="AG3424" i="1" a="1"/>
  <c r="AG3424" i="1" s="1"/>
  <c r="S4711" i="1"/>
  <c r="AG4711" i="1" a="1"/>
  <c r="AG4711" i="1" s="1"/>
  <c r="S4625" i="1"/>
  <c r="AG4625" i="1" a="1"/>
  <c r="AG4625" i="1" s="1"/>
  <c r="S1081" i="1"/>
  <c r="AG1081" i="1" a="1"/>
  <c r="AG1081" i="1" s="1"/>
  <c r="S941" i="1"/>
  <c r="AG941" i="1" a="1"/>
  <c r="AG941" i="1" s="1"/>
  <c r="S591" i="1"/>
  <c r="AG591" i="1" a="1"/>
  <c r="AG591" i="1" s="1"/>
  <c r="S2820" i="1"/>
  <c r="AG2820" i="1" a="1"/>
  <c r="AG2820" i="1" s="1"/>
  <c r="S3166" i="1"/>
  <c r="AG3166" i="1" a="1"/>
  <c r="AG3166" i="1" s="1"/>
  <c r="S1039" i="1"/>
  <c r="AG1039" i="1" a="1"/>
  <c r="AG1039" i="1" s="1"/>
  <c r="S717" i="1"/>
  <c r="AG717" i="1" a="1"/>
  <c r="AG717" i="1" s="1"/>
  <c r="S3609" i="1"/>
  <c r="AG3609" i="1" a="1"/>
  <c r="AG3609" i="1" s="1"/>
  <c r="S4229" i="1"/>
  <c r="AG4229" i="1" a="1"/>
  <c r="AG4229" i="1" s="1"/>
  <c r="S4857" i="1"/>
  <c r="AG4857" i="1" a="1"/>
  <c r="AG4857" i="1" s="1"/>
  <c r="S2662" i="1"/>
  <c r="AG2662" i="1" a="1"/>
  <c r="AG2662" i="1" s="1"/>
  <c r="S1197" i="1"/>
  <c r="AG1197" i="1" a="1"/>
  <c r="AG1197" i="1" s="1"/>
  <c r="S277" i="1"/>
  <c r="AG277" i="1" a="1"/>
  <c r="AG277" i="1" s="1"/>
  <c r="S1490" i="1"/>
  <c r="AG1490" i="1" a="1"/>
  <c r="AG1490" i="1" s="1"/>
  <c r="S3578" i="1"/>
  <c r="AG3578" i="1" a="1"/>
  <c r="AG3578" i="1" s="1"/>
  <c r="S2036" i="1"/>
  <c r="AG2036" i="1" a="1"/>
  <c r="AG2036" i="1" s="1"/>
  <c r="S3511" i="1"/>
  <c r="AG3511" i="1" a="1"/>
  <c r="AG3511" i="1" s="1"/>
  <c r="S4791" i="1"/>
  <c r="AG4791" i="1" a="1"/>
  <c r="AG4791" i="1" s="1"/>
  <c r="S49" i="1"/>
  <c r="AG49" i="1" a="1"/>
  <c r="AG49" i="1" s="1"/>
  <c r="S3190" i="1"/>
  <c r="AG3190" i="1" a="1"/>
  <c r="AG3190" i="1" s="1"/>
  <c r="S3718" i="1"/>
  <c r="AG3718" i="1" a="1"/>
  <c r="AG3718" i="1" s="1"/>
  <c r="S3031" i="1"/>
  <c r="AG3031" i="1" a="1"/>
  <c r="AG3031" i="1" s="1"/>
  <c r="S4724" i="1"/>
  <c r="AG4724" i="1" a="1"/>
  <c r="AG4724" i="1" s="1"/>
  <c r="S3866" i="1"/>
  <c r="AG3866" i="1" a="1"/>
  <c r="AG3866" i="1" s="1"/>
  <c r="S1215" i="1"/>
  <c r="AG1215" i="1" a="1"/>
  <c r="AG1215" i="1" s="1"/>
  <c r="S1616" i="1"/>
  <c r="AG1616" i="1" a="1"/>
  <c r="AG1616" i="1" s="1"/>
  <c r="S2827" i="1"/>
  <c r="AG2827" i="1" a="1"/>
  <c r="AG2827" i="1" s="1"/>
  <c r="S2889" i="1"/>
  <c r="AG2889" i="1" a="1"/>
  <c r="AG2889" i="1" s="1"/>
  <c r="S3146" i="1"/>
  <c r="AG3146" i="1" a="1"/>
  <c r="AG3146" i="1" s="1"/>
  <c r="S2217" i="1"/>
  <c r="AG2217" i="1" a="1"/>
  <c r="AG2217" i="1" s="1"/>
  <c r="S1663" i="1"/>
  <c r="AG1663" i="1" a="1"/>
  <c r="AG1663" i="1" s="1"/>
  <c r="S3624" i="1"/>
  <c r="AG3624" i="1" a="1"/>
  <c r="AG3624" i="1" s="1"/>
  <c r="S1573" i="1"/>
  <c r="AG1573" i="1" a="1"/>
  <c r="AG1573" i="1" s="1"/>
  <c r="S2035" i="1"/>
  <c r="AG2035" i="1" a="1"/>
  <c r="AG2035" i="1" s="1"/>
  <c r="S4003" i="1"/>
  <c r="AG4003" i="1" a="1"/>
  <c r="AG4003" i="1" s="1"/>
  <c r="S2265" i="1"/>
  <c r="AG2265" i="1" a="1"/>
  <c r="AG2265" i="1" s="1"/>
  <c r="S1030" i="1"/>
  <c r="AG1030" i="1" a="1"/>
  <c r="AG1030" i="1" s="1"/>
  <c r="S3438" i="1"/>
  <c r="AG3438" i="1" a="1"/>
  <c r="AG3438" i="1" s="1"/>
  <c r="S4522" i="1"/>
  <c r="AG4522" i="1" a="1"/>
  <c r="AG4522" i="1" s="1"/>
  <c r="S2885" i="1"/>
  <c r="AG2885" i="1" a="1"/>
  <c r="AG2885" i="1" s="1"/>
  <c r="S682" i="1"/>
  <c r="AG682" i="1" a="1"/>
  <c r="AG682" i="1" s="1"/>
  <c r="S4548" i="1"/>
  <c r="AG4548" i="1" a="1"/>
  <c r="AG4548" i="1" s="1"/>
  <c r="S4999" i="1"/>
  <c r="AG4999" i="1" a="1"/>
  <c r="AG4999" i="1" s="1"/>
  <c r="S3833" i="1"/>
  <c r="AG3833" i="1" a="1"/>
  <c r="AG3833" i="1" s="1"/>
  <c r="S1715" i="1"/>
  <c r="AG1715" i="1" a="1"/>
  <c r="AG1715" i="1" s="1"/>
  <c r="S1788" i="1"/>
  <c r="AG1788" i="1" a="1"/>
  <c r="AG1788" i="1" s="1"/>
  <c r="S4930" i="1"/>
  <c r="AG4930" i="1" a="1"/>
  <c r="AG4930" i="1" s="1"/>
  <c r="S880" i="1"/>
  <c r="AG880" i="1" a="1"/>
  <c r="AG880" i="1" s="1"/>
  <c r="S3090" i="1"/>
  <c r="AG3090" i="1" a="1"/>
  <c r="AG3090" i="1" s="1"/>
  <c r="S1553" i="1"/>
  <c r="AG1553" i="1" a="1"/>
  <c r="AG1553" i="1" s="1"/>
  <c r="S2344" i="1"/>
  <c r="AG2344" i="1" a="1"/>
  <c r="AG2344" i="1" s="1"/>
  <c r="S1245" i="1"/>
  <c r="AG1245" i="1" a="1"/>
  <c r="AG1245" i="1" s="1"/>
  <c r="S467" i="1"/>
  <c r="AG467" i="1" a="1"/>
  <c r="AG467" i="1" s="1"/>
  <c r="S4032" i="1"/>
  <c r="AG4032" i="1" a="1"/>
  <c r="AG4032" i="1" s="1"/>
  <c r="S3988" i="1"/>
  <c r="AG3988" i="1" a="1"/>
  <c r="AG3988" i="1" s="1"/>
  <c r="S2519" i="1"/>
  <c r="AG2519" i="1" a="1"/>
  <c r="AG2519" i="1" s="1"/>
  <c r="S3370" i="1"/>
  <c r="AG3370" i="1" a="1"/>
  <c r="AG3370" i="1" s="1"/>
  <c r="S4984" i="1"/>
  <c r="AG4984" i="1" a="1"/>
  <c r="AG4984" i="1" s="1"/>
  <c r="S2365" i="1"/>
  <c r="AG2365" i="1" a="1"/>
  <c r="AG2365" i="1" s="1"/>
  <c r="S3298" i="1"/>
  <c r="AG3298" i="1" a="1"/>
  <c r="AG3298" i="1" s="1"/>
  <c r="S26" i="1"/>
  <c r="AG26" i="1" a="1"/>
  <c r="AG26" i="1" s="1"/>
  <c r="S2970" i="1"/>
  <c r="AG2970" i="1" a="1"/>
  <c r="AG2970" i="1" s="1"/>
  <c r="S2341" i="1"/>
  <c r="AG2341" i="1" a="1"/>
  <c r="AG2341" i="1" s="1"/>
  <c r="S2636" i="1"/>
  <c r="AG2636" i="1" a="1"/>
  <c r="AG2636" i="1" s="1"/>
  <c r="S677" i="1"/>
  <c r="AG677" i="1" a="1"/>
  <c r="AG677" i="1" s="1"/>
  <c r="S2235" i="1"/>
  <c r="AG2235" i="1" a="1"/>
  <c r="AG2235" i="1" s="1"/>
  <c r="S1883" i="1"/>
  <c r="AG1883" i="1" a="1"/>
  <c r="AG1883" i="1" s="1"/>
  <c r="S322" i="1"/>
  <c r="AG322" i="1" a="1"/>
  <c r="AG322" i="1" s="1"/>
  <c r="S3712" i="1"/>
  <c r="AG3712" i="1" a="1"/>
  <c r="AG3712" i="1" s="1"/>
  <c r="S2774" i="1"/>
  <c r="AG2774" i="1" a="1"/>
  <c r="AG2774" i="1" s="1"/>
  <c r="S1944" i="1"/>
  <c r="AG1944" i="1" a="1"/>
  <c r="AG1944" i="1" s="1"/>
  <c r="S4774" i="1"/>
  <c r="AG4774" i="1" a="1"/>
  <c r="AG4774" i="1" s="1"/>
  <c r="S2915" i="1"/>
  <c r="AG2915" i="1" a="1"/>
  <c r="AG2915" i="1" s="1"/>
  <c r="S2995" i="1"/>
  <c r="AG2995" i="1" a="1"/>
  <c r="AG2995" i="1" s="1"/>
  <c r="S3856" i="1"/>
  <c r="AG3856" i="1" a="1"/>
  <c r="AG3856" i="1" s="1"/>
  <c r="S637" i="1"/>
  <c r="AG637" i="1" a="1"/>
  <c r="AG637" i="1" s="1"/>
  <c r="S3008" i="1"/>
  <c r="AG3008" i="1" a="1"/>
  <c r="AG3008" i="1" s="1"/>
  <c r="S3206" i="1"/>
  <c r="AG3206" i="1" a="1"/>
  <c r="AG3206" i="1" s="1"/>
  <c r="S2837" i="1"/>
  <c r="AG2837" i="1" a="1"/>
  <c r="AG2837" i="1" s="1"/>
  <c r="S4746" i="1"/>
  <c r="AG4746" i="1" a="1"/>
  <c r="AG4746" i="1" s="1"/>
  <c r="S4231" i="1"/>
  <c r="AG4231" i="1" a="1"/>
  <c r="AG4231" i="1" s="1"/>
  <c r="S3820" i="1"/>
  <c r="AG3820" i="1" a="1"/>
  <c r="AG3820" i="1" s="1"/>
  <c r="S2909" i="1"/>
  <c r="AG2909" i="1" a="1"/>
  <c r="AG2909" i="1" s="1"/>
  <c r="S673" i="1"/>
  <c r="AG673" i="1" a="1"/>
  <c r="AG673" i="1" s="1"/>
  <c r="S2598" i="1"/>
  <c r="AG2598" i="1" a="1"/>
  <c r="AG2598" i="1" s="1"/>
  <c r="S2088" i="1"/>
  <c r="AG2088" i="1" a="1"/>
  <c r="AG2088" i="1" s="1"/>
  <c r="S1321" i="1"/>
  <c r="AG1321" i="1" a="1"/>
  <c r="AG1321" i="1" s="1"/>
  <c r="S4628" i="1"/>
  <c r="AG4628" i="1" a="1"/>
  <c r="AG4628" i="1" s="1"/>
  <c r="S2043" i="1"/>
  <c r="AG2043" i="1" a="1"/>
  <c r="AG2043" i="1" s="1"/>
  <c r="S93" i="1"/>
  <c r="AG93" i="1" a="1"/>
  <c r="AG93" i="1" s="1"/>
  <c r="S3819" i="1"/>
  <c r="AG3819" i="1" a="1"/>
  <c r="AG3819" i="1" s="1"/>
  <c r="S1767" i="1"/>
  <c r="AG1767" i="1" a="1"/>
  <c r="AG1767" i="1" s="1"/>
  <c r="S4817" i="1"/>
  <c r="AG4817" i="1" a="1"/>
  <c r="AG4817" i="1" s="1"/>
  <c r="S155" i="1"/>
  <c r="AG155" i="1" a="1"/>
  <c r="AG155" i="1" s="1"/>
  <c r="S1791" i="1"/>
  <c r="AG1791" i="1" a="1"/>
  <c r="AG1791" i="1" s="1"/>
  <c r="S2334" i="1"/>
  <c r="AG2334" i="1" a="1"/>
  <c r="AG2334" i="1" s="1"/>
  <c r="S857" i="1"/>
  <c r="AG857" i="1" a="1"/>
  <c r="AG857" i="1" s="1"/>
  <c r="S481" i="1"/>
  <c r="AG481" i="1" a="1"/>
  <c r="AG481" i="1" s="1"/>
  <c r="S3844" i="1"/>
  <c r="AG3844" i="1" a="1"/>
  <c r="AG3844" i="1" s="1"/>
  <c r="S3692" i="1"/>
  <c r="AG3692" i="1" a="1"/>
  <c r="AG3692" i="1" s="1"/>
  <c r="S4572" i="1"/>
  <c r="AG4572" i="1" a="1"/>
  <c r="AG4572" i="1" s="1"/>
  <c r="S1026" i="1"/>
  <c r="AG1026" i="1" a="1"/>
  <c r="AG1026" i="1" s="1"/>
  <c r="S4062" i="1"/>
  <c r="AG4062" i="1" a="1"/>
  <c r="AG4062" i="1" s="1"/>
  <c r="S4408" i="1"/>
  <c r="AG4408" i="1" a="1"/>
  <c r="AG4408" i="1" s="1"/>
  <c r="S3062" i="1"/>
  <c r="AG3062" i="1" a="1"/>
  <c r="AG3062" i="1" s="1"/>
  <c r="S2645" i="1"/>
  <c r="AG2645" i="1" a="1"/>
  <c r="AG2645" i="1" s="1"/>
  <c r="S3163" i="1"/>
  <c r="AG3163" i="1" a="1"/>
  <c r="AG3163" i="1" s="1"/>
  <c r="S3613" i="1"/>
  <c r="AG3613" i="1" a="1"/>
  <c r="AG3613" i="1" s="1"/>
  <c r="S1482" i="1"/>
  <c r="AG1482" i="1" a="1"/>
  <c r="AG1482" i="1" s="1"/>
  <c r="S3485" i="1"/>
  <c r="AG3485" i="1" a="1"/>
  <c r="AG3485" i="1" s="1"/>
  <c r="S4060" i="1"/>
  <c r="AG4060" i="1" a="1"/>
  <c r="AG4060" i="1" s="1"/>
  <c r="S1331" i="1"/>
  <c r="AG1331" i="1" a="1"/>
  <c r="AG1331" i="1" s="1"/>
  <c r="S4043" i="1"/>
  <c r="AG4043" i="1" a="1"/>
  <c r="AG4043" i="1" s="1"/>
  <c r="S2421" i="1"/>
  <c r="AG2421" i="1" a="1"/>
  <c r="AG2421" i="1" s="1"/>
  <c r="S3739" i="1"/>
  <c r="AG3739" i="1" a="1"/>
  <c r="AG3739" i="1" s="1"/>
  <c r="S1276" i="1"/>
  <c r="AG1276" i="1" a="1"/>
  <c r="AG1276" i="1" s="1"/>
  <c r="S3078" i="1"/>
  <c r="AG3078" i="1" a="1"/>
  <c r="AG3078" i="1" s="1"/>
  <c r="S4632" i="1"/>
  <c r="AG4632" i="1" a="1"/>
  <c r="AG4632" i="1" s="1"/>
  <c r="S4567" i="1"/>
  <c r="AG4567" i="1" a="1"/>
  <c r="AG4567" i="1" s="1"/>
  <c r="S1676" i="1"/>
  <c r="AG1676" i="1" a="1"/>
  <c r="AG1676" i="1" s="1"/>
  <c r="S2200" i="1"/>
  <c r="AG2200" i="1" a="1"/>
  <c r="AG2200" i="1" s="1"/>
  <c r="S2084" i="1"/>
  <c r="AG2084" i="1" a="1"/>
  <c r="AG2084" i="1" s="1"/>
  <c r="S1743" i="1"/>
  <c r="AG1743" i="1" a="1"/>
  <c r="AG1743" i="1" s="1"/>
  <c r="S195" i="1"/>
  <c r="AG195" i="1" a="1"/>
  <c r="AG195" i="1" s="1"/>
  <c r="S2800" i="1"/>
  <c r="AG2800" i="1" a="1"/>
  <c r="AG2800" i="1" s="1"/>
  <c r="S2677" i="1"/>
  <c r="AG2677" i="1" a="1"/>
  <c r="AG2677" i="1" s="1"/>
  <c r="S3931" i="1"/>
  <c r="AG3931" i="1" a="1"/>
  <c r="AG3931" i="1" s="1"/>
  <c r="S4375" i="1"/>
  <c r="AG4375" i="1" a="1"/>
  <c r="AG4375" i="1" s="1"/>
  <c r="S2603" i="1"/>
  <c r="AG2603" i="1" a="1"/>
  <c r="AG2603" i="1" s="1"/>
  <c r="S4883" i="1"/>
  <c r="AG4883" i="1" a="1"/>
  <c r="AG4883" i="1" s="1"/>
  <c r="S1045" i="1"/>
  <c r="AG1045" i="1" a="1"/>
  <c r="AG1045" i="1" s="1"/>
  <c r="S1870" i="1"/>
  <c r="AG1870" i="1" a="1"/>
  <c r="AG1870" i="1" s="1"/>
  <c r="S1097" i="1"/>
  <c r="AG1097" i="1" a="1"/>
  <c r="AG1097" i="1" s="1"/>
  <c r="S1503" i="1"/>
  <c r="AG1503" i="1" a="1"/>
  <c r="AG1503" i="1" s="1"/>
  <c r="S4681" i="1"/>
  <c r="AG4681" i="1" a="1"/>
  <c r="AG4681" i="1" s="1"/>
  <c r="S3633" i="1"/>
  <c r="AG3633" i="1" a="1"/>
  <c r="AG3633" i="1" s="1"/>
  <c r="S2977" i="1"/>
  <c r="AG2977" i="1" a="1"/>
  <c r="AG2977" i="1" s="1"/>
  <c r="S1005" i="1"/>
  <c r="AG1005" i="1" a="1"/>
  <c r="AG1005" i="1" s="1"/>
  <c r="S2618" i="1"/>
  <c r="AG2618" i="1" a="1"/>
  <c r="AG2618" i="1" s="1"/>
  <c r="S1074" i="1"/>
  <c r="AG1074" i="1" a="1"/>
  <c r="AG1074" i="1" s="1"/>
  <c r="S1309" i="1"/>
  <c r="AG1309" i="1" a="1"/>
  <c r="AG1309" i="1" s="1"/>
  <c r="S78" i="1"/>
  <c r="AG78" i="1" a="1"/>
  <c r="AG78" i="1" s="1"/>
  <c r="S1927" i="1"/>
  <c r="AG1927" i="1" a="1"/>
  <c r="AG1927" i="1" s="1"/>
  <c r="S3664" i="1"/>
  <c r="AG3664" i="1" a="1"/>
  <c r="AG3664" i="1" s="1"/>
  <c r="S1085" i="1"/>
  <c r="AG1085" i="1" a="1"/>
  <c r="AG1085" i="1" s="1"/>
  <c r="S2872" i="1"/>
  <c r="AG2872" i="1" a="1"/>
  <c r="AG2872" i="1" s="1"/>
  <c r="S2676" i="1"/>
  <c r="AG2676" i="1" a="1"/>
  <c r="AG2676" i="1" s="1"/>
  <c r="S3048" i="1"/>
  <c r="AG3048" i="1" a="1"/>
  <c r="AG3048" i="1" s="1"/>
  <c r="S4067" i="1"/>
  <c r="AG4067" i="1" a="1"/>
  <c r="AG4067" i="1" s="1"/>
  <c r="S223" i="1"/>
  <c r="AG223" i="1" a="1"/>
  <c r="AG223" i="1" s="1"/>
  <c r="S4185" i="1"/>
  <c r="AG4185" i="1" a="1"/>
  <c r="AG4185" i="1" s="1"/>
  <c r="S3851" i="1"/>
  <c r="AG3851" i="1" a="1"/>
  <c r="AG3851" i="1" s="1"/>
  <c r="S3610" i="1"/>
  <c r="AG3610" i="1" a="1"/>
  <c r="AG3610" i="1" s="1"/>
  <c r="S260" i="1"/>
  <c r="AG260" i="1" a="1"/>
  <c r="AG260" i="1" s="1"/>
  <c r="S725" i="1"/>
  <c r="AG725" i="1" a="1"/>
  <c r="AG725" i="1" s="1"/>
  <c r="S4088" i="1"/>
  <c r="AG4088" i="1" a="1"/>
  <c r="AG4088" i="1" s="1"/>
  <c r="S2767" i="1"/>
  <c r="AG2767" i="1" a="1"/>
  <c r="AG2767" i="1" s="1"/>
  <c r="S3541" i="1"/>
  <c r="AG3541" i="1" a="1"/>
  <c r="AG3541" i="1" s="1"/>
  <c r="S1481" i="1"/>
  <c r="AG1481" i="1" a="1"/>
  <c r="AG1481" i="1" s="1"/>
  <c r="S2805" i="1"/>
  <c r="AG2805" i="1" a="1"/>
  <c r="AG2805" i="1" s="1"/>
  <c r="S4449" i="1"/>
  <c r="AG4449" i="1" a="1"/>
  <c r="AG4449" i="1" s="1"/>
  <c r="S708" i="1"/>
  <c r="AG708" i="1" a="1"/>
  <c r="AG708" i="1" s="1"/>
  <c r="S4990" i="1"/>
  <c r="AG4990" i="1" a="1"/>
  <c r="AG4990" i="1" s="1"/>
  <c r="S4026" i="1"/>
  <c r="AG4026" i="1" a="1"/>
  <c r="AG4026" i="1" s="1"/>
  <c r="S3145" i="1"/>
  <c r="AG3145" i="1" a="1"/>
  <c r="AG3145" i="1" s="1"/>
  <c r="S1402" i="1"/>
  <c r="AG1402" i="1" a="1"/>
  <c r="AG1402" i="1" s="1"/>
  <c r="S4320" i="1"/>
  <c r="AG4320" i="1" a="1"/>
  <c r="AG4320" i="1" s="1"/>
  <c r="S2420" i="1"/>
  <c r="AG2420" i="1" a="1"/>
  <c r="AG2420" i="1" s="1"/>
  <c r="S3095" i="1"/>
  <c r="AG3095" i="1" a="1"/>
  <c r="AG3095" i="1" s="1"/>
  <c r="S3657" i="1"/>
  <c r="AG3657" i="1" a="1"/>
  <c r="AG3657" i="1" s="1"/>
  <c r="S865" i="1"/>
  <c r="AG865" i="1" a="1"/>
  <c r="AG865" i="1" s="1"/>
  <c r="S167" i="1"/>
  <c r="AG167" i="1" a="1"/>
  <c r="AG167" i="1" s="1"/>
  <c r="S2062" i="1"/>
  <c r="AG2062" i="1" a="1"/>
  <c r="AG2062" i="1" s="1"/>
  <c r="S1658" i="1"/>
  <c r="AG1658" i="1" a="1"/>
  <c r="AG1658" i="1" s="1"/>
  <c r="S2928" i="1"/>
  <c r="AG2928" i="1" a="1"/>
  <c r="AG2928" i="1" s="1"/>
  <c r="S1770" i="1"/>
  <c r="AG1770" i="1" a="1"/>
  <c r="AG1770" i="1" s="1"/>
  <c r="S1233" i="1"/>
  <c r="AG1233" i="1" a="1"/>
  <c r="AG1233" i="1" s="1"/>
  <c r="S228" i="1"/>
  <c r="AG228" i="1" a="1"/>
  <c r="AG228" i="1" s="1"/>
  <c r="S2656" i="1"/>
  <c r="AG2656" i="1" a="1"/>
  <c r="AG2656" i="1" s="1"/>
  <c r="S4001" i="1"/>
  <c r="AG4001" i="1" a="1"/>
  <c r="AG4001" i="1" s="1"/>
  <c r="S2183" i="1"/>
  <c r="AG2183" i="1" a="1"/>
  <c r="AG2183" i="1" s="1"/>
  <c r="S940" i="1"/>
  <c r="AG940" i="1" a="1"/>
  <c r="AG940" i="1" s="1"/>
  <c r="S4755" i="1"/>
  <c r="AG4755" i="1" a="1"/>
  <c r="AG4755" i="1" s="1"/>
  <c r="S767" i="1"/>
  <c r="AG767" i="1" a="1"/>
  <c r="AG767" i="1" s="1"/>
  <c r="S2704" i="1"/>
  <c r="AG2704" i="1" a="1"/>
  <c r="AG2704" i="1" s="1"/>
  <c r="S733" i="1"/>
  <c r="AG733" i="1" a="1"/>
  <c r="AG733" i="1" s="1"/>
  <c r="S2307" i="1"/>
  <c r="AG2307" i="1" a="1"/>
  <c r="AG2307" i="1" s="1"/>
  <c r="S2012" i="1"/>
  <c r="AG2012" i="1" a="1"/>
  <c r="AG2012" i="1" s="1"/>
  <c r="S1651" i="1"/>
  <c r="AG1651" i="1" a="1"/>
  <c r="AG1651" i="1" s="1"/>
  <c r="S303" i="1"/>
  <c r="AG303" i="1" a="1"/>
  <c r="AG303" i="1" s="1"/>
  <c r="S590" i="1"/>
  <c r="AG590" i="1" a="1"/>
  <c r="AG590" i="1" s="1"/>
  <c r="S4114" i="1"/>
  <c r="AG4114" i="1" a="1"/>
  <c r="AG4114" i="1" s="1"/>
  <c r="S3862" i="1"/>
  <c r="AG3862" i="1" a="1"/>
  <c r="AG3862" i="1" s="1"/>
  <c r="S848" i="1"/>
  <c r="AG848" i="1" a="1"/>
  <c r="AG848" i="1" s="1"/>
  <c r="S3276" i="1"/>
  <c r="AG3276" i="1" a="1"/>
  <c r="AG3276" i="1" s="1"/>
  <c r="S3289" i="1"/>
  <c r="AG3289" i="1" a="1"/>
  <c r="AG3289" i="1" s="1"/>
  <c r="S4867" i="1"/>
  <c r="AG4867" i="1" a="1"/>
  <c r="AG4867" i="1" s="1"/>
  <c r="S1049" i="1"/>
  <c r="AG1049" i="1" a="1"/>
  <c r="AG1049" i="1" s="1"/>
  <c r="S3855" i="1"/>
  <c r="AG3855" i="1" a="1"/>
  <c r="AG3855" i="1" s="1"/>
  <c r="S2998" i="1"/>
  <c r="AG2998" i="1" a="1"/>
  <c r="AG2998" i="1" s="1"/>
  <c r="S1308" i="1"/>
  <c r="AG1308" i="1" a="1"/>
  <c r="AG1308" i="1" s="1"/>
  <c r="S4544" i="1"/>
  <c r="AG4544" i="1" a="1"/>
  <c r="AG4544" i="1" s="1"/>
  <c r="S4495" i="1"/>
  <c r="AG4495" i="1" a="1"/>
  <c r="AG4495" i="1" s="1"/>
  <c r="S4782" i="1"/>
  <c r="AG4782" i="1" a="1"/>
  <c r="AG4782" i="1" s="1"/>
  <c r="S486" i="1"/>
  <c r="AG486" i="1" a="1"/>
  <c r="AG486" i="1" s="1"/>
  <c r="S4044" i="1"/>
  <c r="AG4044" i="1" a="1"/>
  <c r="AG4044" i="1" s="1"/>
  <c r="S737" i="1"/>
  <c r="AG737" i="1" a="1"/>
  <c r="AG737" i="1" s="1"/>
  <c r="S111" i="1"/>
  <c r="AG111" i="1" a="1"/>
  <c r="AG111" i="1" s="1"/>
  <c r="S4317" i="1"/>
  <c r="AG4317" i="1" a="1"/>
  <c r="AG4317" i="1" s="1"/>
  <c r="S3458" i="1"/>
  <c r="AG3458" i="1" a="1"/>
  <c r="AG3458" i="1" s="1"/>
  <c r="S4065" i="1"/>
  <c r="AG4065" i="1" a="1"/>
  <c r="AG4065" i="1" s="1"/>
  <c r="S812" i="1"/>
  <c r="AG812" i="1" a="1"/>
  <c r="AG812" i="1" s="1"/>
  <c r="S1979" i="1"/>
  <c r="AG1979" i="1" a="1"/>
  <c r="AG1979" i="1" s="1"/>
  <c r="S3705" i="1"/>
  <c r="AG3705" i="1" a="1"/>
  <c r="AG3705" i="1" s="1"/>
  <c r="S2394" i="1"/>
  <c r="AG2394" i="1" a="1"/>
  <c r="AG2394" i="1" s="1"/>
  <c r="S393" i="1"/>
  <c r="AG393" i="1" a="1"/>
  <c r="AG393" i="1" s="1"/>
  <c r="S3992" i="1"/>
  <c r="AG3992" i="1" a="1"/>
  <c r="AG3992" i="1" s="1"/>
  <c r="S2914" i="1"/>
  <c r="AG2914" i="1" a="1"/>
  <c r="AG2914" i="1" s="1"/>
  <c r="S4788" i="1"/>
  <c r="AG4788" i="1" a="1"/>
  <c r="AG4788" i="1" s="1"/>
  <c r="S3112" i="1"/>
  <c r="AG3112" i="1" a="1"/>
  <c r="AG3112" i="1" s="1"/>
  <c r="S4758" i="1"/>
  <c r="AG4758" i="1" a="1"/>
  <c r="AG4758" i="1" s="1"/>
  <c r="S948" i="1"/>
  <c r="AG948" i="1" a="1"/>
  <c r="AG948" i="1" s="1"/>
  <c r="S4590" i="1"/>
  <c r="AG4590" i="1" a="1"/>
  <c r="AG4590" i="1" s="1"/>
  <c r="S4204" i="1"/>
  <c r="AG4204" i="1" a="1"/>
  <c r="AG4204" i="1" s="1"/>
  <c r="S2709" i="1"/>
  <c r="AG2709" i="1" a="1"/>
  <c r="AG2709" i="1" s="1"/>
  <c r="S840" i="1"/>
  <c r="AG840" i="1" a="1"/>
  <c r="AG840" i="1" s="1"/>
  <c r="S244" i="1"/>
  <c r="AG244" i="1" a="1"/>
  <c r="AG244" i="1" s="1"/>
  <c r="S4178" i="1"/>
  <c r="AG4178" i="1" a="1"/>
  <c r="AG4178" i="1" s="1"/>
  <c r="S763" i="1"/>
  <c r="AG763" i="1" a="1"/>
  <c r="AG763" i="1" s="1"/>
  <c r="S415" i="1"/>
  <c r="AG415" i="1" a="1"/>
  <c r="AG415" i="1" s="1"/>
  <c r="S3646" i="1"/>
  <c r="AG3646" i="1" a="1"/>
  <c r="AG3646" i="1" s="1"/>
  <c r="S4315" i="1"/>
  <c r="AG4315" i="1" a="1"/>
  <c r="AG4315" i="1" s="1"/>
  <c r="S1105" i="1"/>
  <c r="AG1105" i="1" a="1"/>
  <c r="AG1105" i="1" s="1"/>
  <c r="S1231" i="1"/>
  <c r="AG1231" i="1" a="1"/>
  <c r="AG1231" i="1" s="1"/>
  <c r="S3277" i="1"/>
  <c r="AG3277" i="1" a="1"/>
  <c r="AG3277" i="1" s="1"/>
  <c r="S890" i="1"/>
  <c r="AG890" i="1" a="1"/>
  <c r="AG890" i="1" s="1"/>
  <c r="S4504" i="1"/>
  <c r="AG4504" i="1" a="1"/>
  <c r="AG4504" i="1" s="1"/>
  <c r="S3734" i="1"/>
  <c r="AG3734" i="1" a="1"/>
  <c r="AG3734" i="1" s="1"/>
  <c r="S1550" i="1"/>
  <c r="AG1550" i="1" a="1"/>
  <c r="AG1550" i="1" s="1"/>
  <c r="S2089" i="1"/>
  <c r="AG2089" i="1" a="1"/>
  <c r="AG2089" i="1" s="1"/>
  <c r="S3150" i="1"/>
  <c r="AG3150" i="1" a="1"/>
  <c r="AG3150" i="1" s="1"/>
  <c r="S4456" i="1"/>
  <c r="AG4456" i="1" a="1"/>
  <c r="AG4456" i="1" s="1"/>
  <c r="S607" i="1"/>
  <c r="AG607" i="1" a="1"/>
  <c r="AG607" i="1" s="1"/>
  <c r="S3452" i="1"/>
  <c r="AG3452" i="1" a="1"/>
  <c r="AG3452" i="1" s="1"/>
  <c r="S2079" i="1"/>
  <c r="AG2079" i="1" a="1"/>
  <c r="AG2079" i="1" s="1"/>
  <c r="S2685" i="1"/>
  <c r="AG2685" i="1" a="1"/>
  <c r="AG2685" i="1" s="1"/>
  <c r="S2442" i="1"/>
  <c r="AG2442" i="1" a="1"/>
  <c r="AG2442" i="1" s="1"/>
  <c r="S279" i="1"/>
  <c r="AG279" i="1" a="1"/>
  <c r="AG279" i="1" s="1"/>
  <c r="S1368" i="1"/>
  <c r="AG1368" i="1" a="1"/>
  <c r="AG1368" i="1" s="1"/>
  <c r="S1647" i="1"/>
  <c r="AG1647" i="1" a="1"/>
  <c r="AG1647" i="1" s="1"/>
  <c r="S1957" i="1"/>
  <c r="AG1957" i="1" a="1"/>
  <c r="AG1957" i="1" s="1"/>
  <c r="S2434" i="1"/>
  <c r="AG2434" i="1" a="1"/>
  <c r="AG2434" i="1" s="1"/>
  <c r="S1792" i="1"/>
  <c r="AG1792" i="1" a="1"/>
  <c r="AG1792" i="1" s="1"/>
  <c r="S4398" i="1"/>
  <c r="AG4398" i="1" a="1"/>
  <c r="AG4398" i="1" s="1"/>
  <c r="S4159" i="1"/>
  <c r="AG4159" i="1" a="1"/>
  <c r="AG4159" i="1" s="1"/>
  <c r="S1763" i="1"/>
  <c r="AG1763" i="1" a="1"/>
  <c r="AG1763" i="1" s="1"/>
  <c r="S4621" i="1"/>
  <c r="AG4621" i="1" a="1"/>
  <c r="AG4621" i="1" s="1"/>
  <c r="S4658" i="1"/>
  <c r="AG4658" i="1" a="1"/>
  <c r="AG4658" i="1" s="1"/>
  <c r="S3120" i="1"/>
  <c r="AG3120" i="1" a="1"/>
  <c r="AG3120" i="1" s="1"/>
  <c r="S575" i="1"/>
  <c r="AG575" i="1" a="1"/>
  <c r="AG575" i="1" s="1"/>
  <c r="S3110" i="1"/>
  <c r="AG3110" i="1" a="1"/>
  <c r="AG3110" i="1" s="1"/>
  <c r="S1243" i="1"/>
  <c r="AG1243" i="1" a="1"/>
  <c r="AG1243" i="1" s="1"/>
  <c r="S2159" i="1"/>
  <c r="AG2159" i="1" a="1"/>
  <c r="AG2159" i="1" s="1"/>
  <c r="S2899" i="1"/>
  <c r="AG2899" i="1" a="1"/>
  <c r="AG2899" i="1" s="1"/>
  <c r="S1148" i="1"/>
  <c r="AG1148" i="1" a="1"/>
  <c r="AG1148" i="1" s="1"/>
  <c r="S550" i="1"/>
  <c r="AG550" i="1" a="1"/>
  <c r="AG550" i="1" s="1"/>
  <c r="S4101" i="1"/>
  <c r="AG4101" i="1" a="1"/>
  <c r="AG4101" i="1" s="1"/>
  <c r="S1334" i="1"/>
  <c r="AG1334" i="1" a="1"/>
  <c r="AG1334" i="1" s="1"/>
  <c r="S2098" i="1"/>
  <c r="AG2098" i="1" a="1"/>
  <c r="AG2098" i="1" s="1"/>
  <c r="S3993" i="1"/>
  <c r="AG3993" i="1" a="1"/>
  <c r="AG3993" i="1" s="1"/>
  <c r="S4363" i="1"/>
  <c r="AG4363" i="1" a="1"/>
  <c r="AG4363" i="1" s="1"/>
  <c r="S1485" i="1"/>
  <c r="AG1485" i="1" a="1"/>
  <c r="AG1485" i="1" s="1"/>
  <c r="S4070" i="1"/>
  <c r="AG4070" i="1" a="1"/>
  <c r="AG4070" i="1" s="1"/>
  <c r="S2342" i="1"/>
  <c r="AG2342" i="1" a="1"/>
  <c r="AG2342" i="1" s="1"/>
  <c r="S4201" i="1"/>
  <c r="AG4201" i="1" a="1"/>
  <c r="AG4201" i="1" s="1"/>
  <c r="S2459" i="1"/>
  <c r="AG2459" i="1" a="1"/>
  <c r="AG2459" i="1" s="1"/>
  <c r="S3252" i="1"/>
  <c r="AG3252" i="1" a="1"/>
  <c r="AG3252" i="1" s="1"/>
  <c r="S339" i="1"/>
  <c r="AG339" i="1" a="1"/>
  <c r="AG339" i="1" s="1"/>
  <c r="S4294" i="1"/>
  <c r="AG4294" i="1" a="1"/>
  <c r="AG4294" i="1" s="1"/>
  <c r="S3499" i="1"/>
  <c r="AG3499" i="1" a="1"/>
  <c r="AG3499" i="1" s="1"/>
  <c r="S2458" i="1"/>
  <c r="AG2458" i="1" a="1"/>
  <c r="AG2458" i="1" s="1"/>
  <c r="S4128" i="1"/>
  <c r="AG4128" i="1" a="1"/>
  <c r="AG4128" i="1" s="1"/>
  <c r="S1963" i="1"/>
  <c r="AG1963" i="1" a="1"/>
  <c r="AG1963" i="1" s="1"/>
  <c r="S1968" i="1"/>
  <c r="AG1968" i="1" a="1"/>
  <c r="AG1968" i="1" s="1"/>
  <c r="S4965" i="1"/>
  <c r="AG4965" i="1" a="1"/>
  <c r="AG4965" i="1" s="1"/>
  <c r="S1851" i="1"/>
  <c r="AG1851" i="1" a="1"/>
  <c r="AG1851" i="1" s="1"/>
  <c r="S2910" i="1"/>
  <c r="AG2910" i="1" a="1"/>
  <c r="AG2910" i="1" s="1"/>
  <c r="S2278" i="1"/>
  <c r="AG2278" i="1" a="1"/>
  <c r="AG2278" i="1" s="1"/>
  <c r="S4874" i="1"/>
  <c r="AG4874" i="1" a="1"/>
  <c r="AG4874" i="1" s="1"/>
  <c r="S386" i="1"/>
  <c r="AG386" i="1" a="1"/>
  <c r="AG386" i="1" s="1"/>
  <c r="S4951" i="1"/>
  <c r="AG4951" i="1" a="1"/>
  <c r="AG4951" i="1" s="1"/>
  <c r="S1489" i="1"/>
  <c r="AG1489" i="1" a="1"/>
  <c r="AG1489" i="1" s="1"/>
  <c r="S1017" i="1"/>
  <c r="AG1017" i="1" a="1"/>
  <c r="AG1017" i="1" s="1"/>
  <c r="S3222" i="1"/>
  <c r="AG3222" i="1" a="1"/>
  <c r="AG3222" i="1" s="1"/>
  <c r="S3382" i="1"/>
  <c r="AG3382" i="1" a="1"/>
  <c r="AG3382" i="1" s="1"/>
  <c r="S114" i="1"/>
  <c r="AG114" i="1" a="1"/>
  <c r="AG114" i="1" s="1"/>
  <c r="S4210" i="1"/>
  <c r="AG4210" i="1" a="1"/>
  <c r="AG4210" i="1" s="1"/>
  <c r="S4475" i="1"/>
  <c r="AG4475" i="1" a="1"/>
  <c r="AG4475" i="1" s="1"/>
  <c r="S716" i="1"/>
  <c r="AG716" i="1" a="1"/>
  <c r="AG716" i="1" s="1"/>
  <c r="S442" i="1"/>
  <c r="AG442" i="1" a="1"/>
  <c r="AG442" i="1" s="1"/>
  <c r="S1538" i="1"/>
  <c r="AG1538" i="1" a="1"/>
  <c r="AG1538" i="1" s="1"/>
  <c r="S3474" i="1"/>
  <c r="AG3474" i="1" a="1"/>
  <c r="AG3474" i="1" s="1"/>
  <c r="S3678" i="1"/>
  <c r="AG3678" i="1" a="1"/>
  <c r="AG3678" i="1" s="1"/>
  <c r="S1501" i="1"/>
  <c r="AG1501" i="1" a="1"/>
  <c r="AG1501" i="1" s="1"/>
  <c r="S3863" i="1"/>
  <c r="AG3863" i="1" a="1"/>
  <c r="AG3863" i="1" s="1"/>
  <c r="S3771" i="1"/>
  <c r="AG3771" i="1" a="1"/>
  <c r="AG3771" i="1" s="1"/>
  <c r="S4188" i="1"/>
  <c r="AG4188" i="1" a="1"/>
  <c r="AG4188" i="1" s="1"/>
  <c r="S891" i="1"/>
  <c r="AG891" i="1" a="1"/>
  <c r="AG891" i="1" s="1"/>
  <c r="S777" i="1"/>
  <c r="AG777" i="1" a="1"/>
  <c r="AG777" i="1" s="1"/>
  <c r="S397" i="1"/>
  <c r="AG397" i="1" a="1"/>
  <c r="AG397" i="1" s="1"/>
  <c r="S1570" i="1"/>
  <c r="AG1570" i="1" a="1"/>
  <c r="AG1570" i="1" s="1"/>
  <c r="S3217" i="1"/>
  <c r="AG3217" i="1" a="1"/>
  <c r="AG3217" i="1" s="1"/>
  <c r="S2989" i="1"/>
  <c r="AG2989" i="1" a="1"/>
  <c r="AG2989" i="1" s="1"/>
  <c r="S4549" i="1"/>
  <c r="AG4549" i="1" a="1"/>
  <c r="AG4549" i="1" s="1"/>
  <c r="S3510" i="1"/>
  <c r="AG3510" i="1" a="1"/>
  <c r="AG3510" i="1" s="1"/>
  <c r="S2322" i="1"/>
  <c r="AG2322" i="1" a="1"/>
  <c r="AG2322" i="1" s="1"/>
  <c r="S4538" i="1"/>
  <c r="AG4538" i="1" a="1"/>
  <c r="AG4538" i="1" s="1"/>
  <c r="S2812" i="1"/>
  <c r="AG2812" i="1" a="1"/>
  <c r="AG2812" i="1" s="1"/>
  <c r="S1337" i="1"/>
  <c r="AG1337" i="1" a="1"/>
  <c r="AG1337" i="1" s="1"/>
  <c r="S1145" i="1"/>
  <c r="AG1145" i="1" a="1"/>
  <c r="AG1145" i="1" s="1"/>
  <c r="S3725" i="1"/>
  <c r="AG3725" i="1" a="1"/>
  <c r="AG3725" i="1" s="1"/>
  <c r="S2940" i="1"/>
  <c r="AG2940" i="1" a="1"/>
  <c r="AG2940" i="1" s="1"/>
  <c r="S3005" i="1"/>
  <c r="AG3005" i="1" a="1"/>
  <c r="AG3005" i="1" s="1"/>
  <c r="S4138" i="1"/>
  <c r="AG4138" i="1" a="1"/>
  <c r="AG4138" i="1" s="1"/>
  <c r="S373" i="1"/>
  <c r="AG373" i="1" a="1"/>
  <c r="AG373" i="1" s="1"/>
  <c r="S1382" i="1"/>
  <c r="AG1382" i="1" a="1"/>
  <c r="AG1382" i="1" s="1"/>
  <c r="S1526" i="1"/>
  <c r="AG1526" i="1" a="1"/>
  <c r="AG1526" i="1" s="1"/>
  <c r="S1625" i="1"/>
  <c r="AG1625" i="1" a="1"/>
  <c r="AG1625" i="1" s="1"/>
  <c r="S4061" i="1"/>
  <c r="AG4061" i="1" a="1"/>
  <c r="AG4061" i="1" s="1"/>
  <c r="S2466" i="1"/>
  <c r="AG2466" i="1" a="1"/>
  <c r="AG2466" i="1" s="1"/>
  <c r="S2994" i="1"/>
  <c r="AG2994" i="1" a="1"/>
  <c r="AG2994" i="1" s="1"/>
  <c r="S2717" i="1"/>
  <c r="AG2717" i="1" a="1"/>
  <c r="AG2717" i="1" s="1"/>
  <c r="S2585" i="1"/>
  <c r="AG2585" i="1" a="1"/>
  <c r="AG2585" i="1" s="1"/>
  <c r="S2343" i="1"/>
  <c r="AG2343" i="1" a="1"/>
  <c r="AG2343" i="1" s="1"/>
  <c r="S2429" i="1"/>
  <c r="AG2429" i="1" a="1"/>
  <c r="AG2429" i="1" s="1"/>
  <c r="S4640" i="1"/>
  <c r="AG4640" i="1" a="1"/>
  <c r="AG4640" i="1" s="1"/>
  <c r="S3881" i="1"/>
  <c r="AG3881" i="1" a="1"/>
  <c r="AG3881" i="1" s="1"/>
  <c r="S4650" i="1"/>
  <c r="AG4650" i="1" a="1"/>
  <c r="AG4650" i="1" s="1"/>
  <c r="S506" i="1"/>
  <c r="AG506" i="1" a="1"/>
  <c r="AG506" i="1" s="1"/>
  <c r="S1122" i="1"/>
  <c r="AG1122" i="1" a="1"/>
  <c r="AG1122" i="1" s="1"/>
  <c r="S325" i="1"/>
  <c r="AG325" i="1" a="1"/>
  <c r="AG325" i="1" s="1"/>
  <c r="S347" i="1"/>
  <c r="AG347" i="1" a="1"/>
  <c r="AG347" i="1" s="1"/>
  <c r="S735" i="1"/>
  <c r="AG735" i="1" a="1"/>
  <c r="AG735" i="1" s="1"/>
  <c r="S4677" i="1"/>
  <c r="AG4677" i="1" a="1"/>
  <c r="AG4677" i="1" s="1"/>
  <c r="S1786" i="1"/>
  <c r="AG1786" i="1" a="1"/>
  <c r="AG1786" i="1" s="1"/>
  <c r="S1850" i="1"/>
  <c r="AG1850" i="1" a="1"/>
  <c r="AG1850" i="1" s="1"/>
  <c r="S1076" i="1"/>
  <c r="AG1076" i="1" a="1"/>
  <c r="AG1076" i="1" s="1"/>
  <c r="S2206" i="1"/>
  <c r="AG2206" i="1" a="1"/>
  <c r="AG2206" i="1" s="1"/>
  <c r="S3977" i="1"/>
  <c r="AG3977" i="1" a="1"/>
  <c r="AG3977" i="1" s="1"/>
  <c r="S2121" i="1"/>
  <c r="AG2121" i="1" a="1"/>
  <c r="AG2121" i="1" s="1"/>
  <c r="S1597" i="1"/>
  <c r="AG1597" i="1" a="1"/>
  <c r="AG1597" i="1" s="1"/>
  <c r="S2528" i="1"/>
  <c r="AG2528" i="1" a="1"/>
  <c r="AG2528" i="1" s="1"/>
  <c r="S4530" i="1"/>
  <c r="AG4530" i="1" a="1"/>
  <c r="AG4530" i="1" s="1"/>
  <c r="S4152" i="1"/>
  <c r="AG4152" i="1" a="1"/>
  <c r="AG4152" i="1" s="1"/>
  <c r="S1121" i="1"/>
  <c r="AG1121" i="1" a="1"/>
  <c r="AG1121" i="1" s="1"/>
  <c r="S4618" i="1"/>
  <c r="AG4618" i="1" a="1"/>
  <c r="AG4618" i="1" s="1"/>
  <c r="S2664" i="1"/>
  <c r="AG2664" i="1" a="1"/>
  <c r="AG2664" i="1" s="1"/>
  <c r="S3652" i="1"/>
  <c r="AG3652" i="1" a="1"/>
  <c r="AG3652" i="1" s="1"/>
  <c r="S1815" i="1"/>
  <c r="AG1815" i="1" a="1"/>
  <c r="AG1815" i="1" s="1"/>
  <c r="S3545" i="1"/>
  <c r="AG3545" i="1" a="1"/>
  <c r="AG3545" i="1" s="1"/>
  <c r="S4142" i="1"/>
  <c r="AG4142" i="1" a="1"/>
  <c r="AG4142" i="1" s="1"/>
  <c r="S4756" i="1"/>
  <c r="AG4756" i="1" a="1"/>
  <c r="AG4756" i="1" s="1"/>
  <c r="S4822" i="1"/>
  <c r="AG4822" i="1" a="1"/>
  <c r="AG4822" i="1" s="1"/>
  <c r="S3714" i="1"/>
  <c r="AG3714" i="1" a="1"/>
  <c r="AG3714" i="1" s="1"/>
  <c r="S453" i="1"/>
  <c r="AG453" i="1" a="1"/>
  <c r="AG453" i="1" s="1"/>
  <c r="S2786" i="1"/>
  <c r="AG2786" i="1" a="1"/>
  <c r="AG2786" i="1" s="1"/>
  <c r="S1646" i="1"/>
  <c r="AG1646" i="1" a="1"/>
  <c r="AG1646" i="1" s="1"/>
  <c r="S946" i="1"/>
  <c r="AG946" i="1" a="1"/>
  <c r="AG946" i="1" s="1"/>
  <c r="S1078" i="1"/>
  <c r="AG1078" i="1" a="1"/>
  <c r="AG1078" i="1" s="1"/>
  <c r="S3324" i="1"/>
  <c r="AG3324" i="1" a="1"/>
  <c r="AG3324" i="1" s="1"/>
  <c r="S3548" i="1"/>
  <c r="AG3548" i="1" a="1"/>
  <c r="AG3548" i="1" s="1"/>
  <c r="S1877" i="1"/>
  <c r="AG1877" i="1" a="1"/>
  <c r="AG1877" i="1" s="1"/>
  <c r="S1799" i="1"/>
  <c r="AG1799" i="1" a="1"/>
  <c r="AG1799" i="1" s="1"/>
  <c r="S3504" i="1"/>
  <c r="AG3504" i="1" a="1"/>
  <c r="AG3504" i="1" s="1"/>
  <c r="S3534" i="1"/>
  <c r="AG3534" i="1" a="1"/>
  <c r="AG3534" i="1" s="1"/>
  <c r="S2980" i="1"/>
  <c r="AG2980" i="1" a="1"/>
  <c r="AG2980" i="1" s="1"/>
  <c r="S2988" i="1"/>
  <c r="AG2988" i="1" a="1"/>
  <c r="AG2988" i="1" s="1"/>
  <c r="S1674" i="1"/>
  <c r="AG1674" i="1" a="1"/>
  <c r="AG1674" i="1" s="1"/>
  <c r="S335" i="1"/>
  <c r="AG335" i="1" a="1"/>
  <c r="AG335" i="1" s="1"/>
  <c r="S2768" i="1"/>
  <c r="AG2768" i="1" a="1"/>
  <c r="AG2768" i="1" s="1"/>
  <c r="S4141" i="1"/>
  <c r="AG4141" i="1" a="1"/>
  <c r="AG4141" i="1" s="1"/>
  <c r="S2942" i="1"/>
  <c r="AG2942" i="1" a="1"/>
  <c r="AG2942" i="1" s="1"/>
  <c r="S15" i="1"/>
  <c r="AG15" i="1" a="1"/>
  <c r="AG15" i="1" s="1"/>
  <c r="S21" i="1"/>
  <c r="AG21" i="1" a="1"/>
  <c r="AG21" i="1" s="1"/>
  <c r="S4551" i="1"/>
  <c r="AG4551" i="1" a="1"/>
  <c r="AG4551" i="1" s="1"/>
  <c r="S793" i="1"/>
  <c r="AG793" i="1" a="1"/>
  <c r="AG793" i="1" s="1"/>
  <c r="S967" i="1"/>
  <c r="AG967" i="1" a="1"/>
  <c r="AG967" i="1" s="1"/>
  <c r="S3462" i="1"/>
  <c r="AG3462" i="1" a="1"/>
  <c r="AG3462" i="1" s="1"/>
  <c r="S1322" i="1"/>
  <c r="AG1322" i="1" a="1"/>
  <c r="AG1322" i="1" s="1"/>
  <c r="S1170" i="1"/>
  <c r="AG1170" i="1" a="1"/>
  <c r="AG1170" i="1" s="1"/>
  <c r="S888" i="1"/>
  <c r="AG888" i="1" a="1"/>
  <c r="AG888" i="1" s="1"/>
  <c r="S1524" i="1"/>
  <c r="AG1524" i="1" a="1"/>
  <c r="AG1524" i="1" s="1"/>
  <c r="S2883" i="1"/>
  <c r="AG2883" i="1" a="1"/>
  <c r="AG2883" i="1" s="1"/>
  <c r="S4017" i="1"/>
  <c r="AG4017" i="1" a="1"/>
  <c r="AG4017" i="1" s="1"/>
  <c r="S2163" i="1"/>
  <c r="AG2163" i="1" a="1"/>
  <c r="AG2163" i="1" s="1"/>
  <c r="S485" i="1"/>
  <c r="AG485" i="1" a="1"/>
  <c r="AG485" i="1" s="1"/>
  <c r="S3109" i="1"/>
  <c r="AG3109" i="1" a="1"/>
  <c r="AG3109" i="1" s="1"/>
  <c r="S584" i="1"/>
  <c r="AG584" i="1" a="1"/>
  <c r="AG584" i="1" s="1"/>
  <c r="S2134" i="1"/>
  <c r="AG2134" i="1" a="1"/>
  <c r="AG2134" i="1" s="1"/>
  <c r="S1974" i="1"/>
  <c r="AG1974" i="1" a="1"/>
  <c r="AG1974" i="1" s="1"/>
  <c r="S3502" i="1"/>
  <c r="AG3502" i="1" a="1"/>
  <c r="AG3502" i="1" s="1"/>
  <c r="S67" i="1"/>
  <c r="AG67" i="1" a="1"/>
  <c r="AG67" i="1" s="1"/>
  <c r="S756" i="1"/>
  <c r="AG756" i="1" a="1"/>
  <c r="AG756" i="1" s="1"/>
  <c r="S3357" i="1"/>
  <c r="AG3357" i="1" a="1"/>
  <c r="AG3357" i="1" s="1"/>
  <c r="S4477" i="1"/>
  <c r="AG4477" i="1" a="1"/>
  <c r="AG4477" i="1" s="1"/>
  <c r="S3068" i="1"/>
  <c r="AG3068" i="1" a="1"/>
  <c r="AG3068" i="1" s="1"/>
  <c r="S229" i="1"/>
  <c r="AG229" i="1" a="1"/>
  <c r="AG229" i="1" s="1"/>
  <c r="S118" i="1"/>
  <c r="AG118" i="1" a="1"/>
  <c r="AG118" i="1" s="1"/>
  <c r="S424" i="1"/>
  <c r="AG424" i="1" a="1"/>
  <c r="AG424" i="1" s="1"/>
  <c r="S3356" i="1"/>
  <c r="AG3356" i="1" a="1"/>
  <c r="AG3356" i="1" s="1"/>
  <c r="S1221" i="1"/>
  <c r="AG1221" i="1" a="1"/>
  <c r="AG1221" i="1" s="1"/>
  <c r="S1473" i="1"/>
  <c r="AG1473" i="1" a="1"/>
  <c r="AG1473" i="1" s="1"/>
  <c r="S252" i="1"/>
  <c r="AG252" i="1" a="1"/>
  <c r="AG252" i="1" s="1"/>
  <c r="S4063" i="1"/>
  <c r="AG4063" i="1" a="1"/>
  <c r="AG4063" i="1" s="1"/>
  <c r="S1414" i="1"/>
  <c r="AG1414" i="1" a="1"/>
  <c r="AG1414" i="1" s="1"/>
  <c r="S842" i="1"/>
  <c r="AG842" i="1" a="1"/>
  <c r="AG842" i="1" s="1"/>
  <c r="S3311" i="1"/>
  <c r="AG3311" i="1" a="1"/>
  <c r="AG3311" i="1" s="1"/>
  <c r="S4523" i="1"/>
  <c r="AG4523" i="1" a="1"/>
  <c r="AG4523" i="1" s="1"/>
  <c r="S326" i="1"/>
  <c r="AG326" i="1" a="1"/>
  <c r="AG326" i="1" s="1"/>
  <c r="S4639" i="1"/>
  <c r="AG4639" i="1" a="1"/>
  <c r="AG4639" i="1" s="1"/>
  <c r="S3753" i="1"/>
  <c r="AG3753" i="1" a="1"/>
  <c r="AG3753" i="1" s="1"/>
  <c r="S1458" i="1"/>
  <c r="AG1458" i="1" a="1"/>
  <c r="AG1458" i="1" s="1"/>
  <c r="S1484" i="1"/>
  <c r="AG1484" i="1" a="1"/>
  <c r="AG1484" i="1" s="1"/>
  <c r="S2136" i="1"/>
  <c r="AG2136" i="1" a="1"/>
  <c r="AG2136" i="1" s="1"/>
  <c r="S65" i="1"/>
  <c r="AG65" i="1" a="1"/>
  <c r="AG65" i="1" s="1"/>
  <c r="S394" i="1"/>
  <c r="AG394" i="1" a="1"/>
  <c r="AG394" i="1" s="1"/>
  <c r="S2214" i="1"/>
  <c r="AG2214" i="1" a="1"/>
  <c r="AG2214" i="1" s="1"/>
  <c r="S2105" i="1"/>
  <c r="AG2105" i="1" a="1"/>
  <c r="AG2105" i="1" s="1"/>
  <c r="S4505" i="1"/>
  <c r="AG4505" i="1" a="1"/>
  <c r="AG4505" i="1" s="1"/>
  <c r="S1436" i="1"/>
  <c r="AG1436" i="1" a="1"/>
  <c r="AG1436" i="1" s="1"/>
  <c r="S454" i="1"/>
  <c r="AG454" i="1" a="1"/>
  <c r="AG454" i="1" s="1"/>
  <c r="S631" i="1"/>
  <c r="AG631" i="1" a="1"/>
  <c r="AG631" i="1" s="1"/>
  <c r="S4748" i="1"/>
  <c r="AG4748" i="1" a="1"/>
  <c r="AG4748" i="1" s="1"/>
  <c r="S3343" i="1"/>
  <c r="AG3343" i="1" a="1"/>
  <c r="AG3343" i="1" s="1"/>
  <c r="S2726" i="1"/>
  <c r="AG2726" i="1" a="1"/>
  <c r="AG2726" i="1" s="1"/>
  <c r="S2578" i="1"/>
  <c r="AG2578" i="1" a="1"/>
  <c r="AG2578" i="1" s="1"/>
  <c r="S3025" i="1"/>
  <c r="AG3025" i="1" a="1"/>
  <c r="AG3025" i="1" s="1"/>
  <c r="S4321" i="1"/>
  <c r="AG4321" i="1" a="1"/>
  <c r="AG4321" i="1" s="1"/>
  <c r="S4243" i="1"/>
  <c r="AG4243" i="1" a="1"/>
  <c r="AG4243" i="1" s="1"/>
  <c r="S4897" i="1"/>
  <c r="AG4897" i="1" a="1"/>
  <c r="AG4897" i="1" s="1"/>
  <c r="S4798" i="1"/>
  <c r="AG4798" i="1" a="1"/>
  <c r="AG4798" i="1" s="1"/>
  <c r="S2132" i="1"/>
  <c r="AG2132" i="1" a="1"/>
  <c r="AG2132" i="1" s="1"/>
  <c r="S2415" i="1"/>
  <c r="AG2415" i="1" a="1"/>
  <c r="AG2415" i="1" s="1"/>
  <c r="S2401" i="1"/>
  <c r="AG2401" i="1" a="1"/>
  <c r="AG2401" i="1" s="1"/>
  <c r="S4833" i="1"/>
  <c r="AG4833" i="1" a="1"/>
  <c r="AG4833" i="1" s="1"/>
  <c r="S3103" i="1"/>
  <c r="AG3103" i="1" a="1"/>
  <c r="AG3103" i="1" s="1"/>
  <c r="S4613" i="1"/>
  <c r="AG4613" i="1" a="1"/>
  <c r="AG4613" i="1" s="1"/>
  <c r="S3126" i="1"/>
  <c r="AG3126" i="1" a="1"/>
  <c r="AG3126" i="1" s="1"/>
  <c r="S561" i="1"/>
  <c r="AG561" i="1" a="1"/>
  <c r="AG561" i="1" s="1"/>
  <c r="S688" i="1"/>
  <c r="AG688" i="1" a="1"/>
  <c r="AG688" i="1" s="1"/>
  <c r="S1703" i="1"/>
  <c r="AG1703" i="1" a="1"/>
  <c r="AG1703" i="1" s="1"/>
  <c r="S981" i="1"/>
  <c r="AG981" i="1" a="1"/>
  <c r="AG981" i="1" s="1"/>
  <c r="S3373" i="1"/>
  <c r="AG3373" i="1" a="1"/>
  <c r="AG3373" i="1" s="1"/>
  <c r="S610" i="1"/>
  <c r="AG610" i="1" a="1"/>
  <c r="AG610" i="1" s="1"/>
  <c r="S3332" i="1"/>
  <c r="AG3332" i="1" a="1"/>
  <c r="AG3332" i="1" s="1"/>
  <c r="S4399" i="1"/>
  <c r="AG4399" i="1" a="1"/>
  <c r="AG4399" i="1" s="1"/>
  <c r="S2110" i="1"/>
  <c r="AG2110" i="1" a="1"/>
  <c r="AG2110" i="1" s="1"/>
  <c r="S776" i="1"/>
  <c r="AG776" i="1" a="1"/>
  <c r="AG776" i="1" s="1"/>
  <c r="S773" i="1"/>
  <c r="AG773" i="1" a="1"/>
  <c r="AG773" i="1" s="1"/>
  <c r="S1267" i="1"/>
  <c r="AG1267" i="1" a="1"/>
  <c r="AG1267" i="1" s="1"/>
  <c r="S1844" i="1"/>
  <c r="AG1844" i="1" a="1"/>
  <c r="AG1844" i="1" s="1"/>
  <c r="S3503" i="1"/>
  <c r="AG3503" i="1" a="1"/>
  <c r="AG3503" i="1" s="1"/>
  <c r="S3306" i="1"/>
  <c r="AG3306" i="1" a="1"/>
  <c r="AG3306" i="1" s="1"/>
  <c r="S4380" i="1"/>
  <c r="AG4380" i="1" a="1"/>
  <c r="AG4380" i="1" s="1"/>
  <c r="S3385" i="1"/>
  <c r="AG3385" i="1" a="1"/>
  <c r="AG3385" i="1" s="1"/>
  <c r="S2859" i="1"/>
  <c r="AG2859" i="1" a="1"/>
  <c r="AG2859" i="1" s="1"/>
  <c r="S2775" i="1"/>
  <c r="AG2775" i="1" a="1"/>
  <c r="AG2775" i="1" s="1"/>
  <c r="S3413" i="1"/>
  <c r="AG3413" i="1" a="1"/>
  <c r="AG3413" i="1" s="1"/>
  <c r="S4428" i="1"/>
  <c r="AG4428" i="1" a="1"/>
  <c r="AG4428" i="1" s="1"/>
  <c r="S2242" i="1"/>
  <c r="AG2242" i="1" a="1"/>
  <c r="AG2242" i="1" s="1"/>
  <c r="S4263" i="1"/>
  <c r="AG4263" i="1" a="1"/>
  <c r="AG4263" i="1" s="1"/>
  <c r="S404" i="1"/>
  <c r="AG404" i="1" a="1"/>
  <c r="AG404" i="1" s="1"/>
  <c r="S1645" i="1"/>
  <c r="AG1645" i="1" a="1"/>
  <c r="AG1645" i="1" s="1"/>
  <c r="S3246" i="1"/>
  <c r="AG3246" i="1" a="1"/>
  <c r="AG3246" i="1" s="1"/>
  <c r="S1562" i="1"/>
  <c r="AG1562" i="1" a="1"/>
  <c r="AG1562" i="1" s="1"/>
  <c r="S1804" i="1"/>
  <c r="AG1804" i="1" a="1"/>
  <c r="AG1804" i="1" s="1"/>
  <c r="S1475" i="1"/>
  <c r="AG1475" i="1" a="1"/>
  <c r="AG1475" i="1" s="1"/>
  <c r="S3944" i="1"/>
  <c r="AG3944" i="1" a="1"/>
  <c r="AG3944" i="1" s="1"/>
  <c r="S3486" i="1"/>
  <c r="AG3486" i="1" a="1"/>
  <c r="AG3486" i="1" s="1"/>
  <c r="S4335" i="1"/>
  <c r="AG4335" i="1" a="1"/>
  <c r="AG4335" i="1" s="1"/>
  <c r="S1182" i="1"/>
  <c r="AG1182" i="1" a="1"/>
  <c r="AG1182" i="1" s="1"/>
  <c r="S2903" i="1"/>
  <c r="AG2903" i="1" a="1"/>
  <c r="AG2903" i="1" s="1"/>
  <c r="S4414" i="1"/>
  <c r="AG4414" i="1" a="1"/>
  <c r="AG4414" i="1" s="1"/>
  <c r="S1134" i="1"/>
  <c r="AG1134" i="1" a="1"/>
  <c r="AG1134" i="1" s="1"/>
  <c r="S3917" i="1"/>
  <c r="AG3917" i="1" a="1"/>
  <c r="AG3917" i="1" s="1"/>
  <c r="S3105" i="1"/>
  <c r="AG3105" i="1" a="1"/>
  <c r="AG3105" i="1" s="1"/>
  <c r="S3044" i="1"/>
  <c r="AG3044" i="1" a="1"/>
  <c r="AG3044" i="1" s="1"/>
  <c r="S1950" i="1"/>
  <c r="AG1950" i="1" a="1"/>
  <c r="AG1950" i="1" s="1"/>
  <c r="S36" i="1"/>
  <c r="AG36" i="1" a="1"/>
  <c r="AG36" i="1" s="1"/>
  <c r="S104" i="1"/>
  <c r="AG104" i="1" a="1"/>
  <c r="AG104" i="1" s="1"/>
  <c r="S727" i="1"/>
  <c r="AG727" i="1" a="1"/>
  <c r="AG727" i="1" s="1"/>
  <c r="S4437" i="1"/>
  <c r="AG4437" i="1" a="1"/>
  <c r="AG4437" i="1" s="1"/>
  <c r="S1093" i="1"/>
  <c r="AG1093" i="1" a="1"/>
  <c r="AG1093" i="1" s="1"/>
  <c r="S2765" i="1"/>
  <c r="AG2765" i="1" a="1"/>
  <c r="AG2765" i="1" s="1"/>
  <c r="S327" i="1"/>
  <c r="AG327" i="1" a="1"/>
  <c r="AG327" i="1" s="1"/>
  <c r="S2254" i="1"/>
  <c r="AG2254" i="1" a="1"/>
  <c r="AG2254" i="1" s="1"/>
  <c r="S783" i="1"/>
  <c r="AG783" i="1" a="1"/>
  <c r="AG783" i="1" s="1"/>
  <c r="S1781" i="1"/>
  <c r="AG1781" i="1" a="1"/>
  <c r="AG1781" i="1" s="1"/>
  <c r="S2011" i="1"/>
  <c r="AG2011" i="1" a="1"/>
  <c r="AG2011" i="1" s="1"/>
  <c r="S3539" i="1"/>
  <c r="AG3539" i="1" a="1"/>
  <c r="AG3539" i="1" s="1"/>
  <c r="S2071" i="1"/>
  <c r="AG2071" i="1" a="1"/>
  <c r="AG2071" i="1" s="1"/>
  <c r="S1186" i="1"/>
  <c r="AG1186" i="1" a="1"/>
  <c r="AG1186" i="1" s="1"/>
  <c r="S4485" i="1"/>
  <c r="AG4485" i="1" a="1"/>
  <c r="AG4485" i="1" s="1"/>
  <c r="S2870" i="1"/>
  <c r="AG2870" i="1" a="1"/>
  <c r="AG2870" i="1" s="1"/>
  <c r="S280" i="1"/>
  <c r="AG280" i="1" a="1"/>
  <c r="AG280" i="1" s="1"/>
  <c r="S2474" i="1"/>
  <c r="AG2474" i="1" a="1"/>
  <c r="AG2474" i="1" s="1"/>
  <c r="S1728" i="1"/>
  <c r="AG1728" i="1" a="1"/>
  <c r="AG1728" i="1" s="1"/>
  <c r="S341" i="1"/>
  <c r="AG341" i="1" a="1"/>
  <c r="AG341" i="1" s="1"/>
  <c r="S2498" i="1"/>
  <c r="AG2498" i="1" a="1"/>
  <c r="AG2498" i="1" s="1"/>
  <c r="S1438" i="1"/>
  <c r="AG1438" i="1" a="1"/>
  <c r="AG1438" i="1" s="1"/>
  <c r="S4734" i="1"/>
  <c r="AG4734" i="1" a="1"/>
  <c r="AG4734" i="1" s="1"/>
  <c r="S632" i="1"/>
  <c r="AG632" i="1" a="1"/>
  <c r="AG632" i="1" s="1"/>
  <c r="S4941" i="1"/>
  <c r="AG4941" i="1" a="1"/>
  <c r="AG4941" i="1" s="1"/>
  <c r="S2518" i="1"/>
  <c r="AG2518" i="1" a="1"/>
  <c r="AG2518" i="1" s="1"/>
  <c r="S799" i="1"/>
  <c r="AG799" i="1" a="1"/>
  <c r="AG799" i="1" s="1"/>
  <c r="S4181" i="1"/>
  <c r="AG4181" i="1" a="1"/>
  <c r="AG4181" i="1" s="1"/>
  <c r="S1493" i="1"/>
  <c r="AG1493" i="1" a="1"/>
  <c r="AG1493" i="1" s="1"/>
  <c r="S995" i="1"/>
  <c r="AG995" i="1" a="1"/>
  <c r="AG995" i="1" s="1"/>
  <c r="S333" i="1"/>
  <c r="AG333" i="1" a="1"/>
  <c r="AG333" i="1" s="1"/>
  <c r="S2338" i="1"/>
  <c r="AG2338" i="1" a="1"/>
  <c r="AG2338" i="1" s="1"/>
  <c r="S3703" i="1"/>
  <c r="AG3703" i="1" a="1"/>
  <c r="AG3703" i="1" s="1"/>
  <c r="S3374" i="1"/>
  <c r="AG3374" i="1" a="1"/>
  <c r="AG3374" i="1" s="1"/>
  <c r="S4529" i="1"/>
  <c r="AG4529" i="1" a="1"/>
  <c r="AG4529" i="1" s="1"/>
  <c r="S846" i="1"/>
  <c r="AG846" i="1" a="1"/>
  <c r="AG846" i="1" s="1"/>
  <c r="S2372" i="1"/>
  <c r="AG2372" i="1" a="1"/>
  <c r="AG2372" i="1" s="1"/>
  <c r="S4586" i="1"/>
  <c r="AG4586" i="1" a="1"/>
  <c r="AG4586" i="1" s="1"/>
  <c r="S1461" i="1"/>
  <c r="AG1461" i="1" a="1"/>
  <c r="AG1461" i="1" s="1"/>
  <c r="S1119" i="1"/>
  <c r="AG1119" i="1" a="1"/>
  <c r="AG1119" i="1" s="1"/>
  <c r="S4814" i="1"/>
  <c r="AG4814" i="1" a="1"/>
  <c r="AG4814" i="1" s="1"/>
  <c r="S2133" i="1"/>
  <c r="AG2133" i="1" a="1"/>
  <c r="AG2133" i="1" s="1"/>
  <c r="S3421" i="1"/>
  <c r="AG3421" i="1" a="1"/>
  <c r="AG3421" i="1" s="1"/>
  <c r="S4002" i="1"/>
  <c r="AG4002" i="1" a="1"/>
  <c r="AG4002" i="1" s="1"/>
  <c r="S1123" i="1"/>
  <c r="AG1123" i="1" a="1"/>
  <c r="AG1123" i="1" s="1"/>
  <c r="S534" i="1"/>
  <c r="AG534" i="1" a="1"/>
  <c r="AG534" i="1" s="1"/>
  <c r="S686" i="1"/>
  <c r="AG686" i="1" a="1"/>
  <c r="AG686" i="1" s="1"/>
  <c r="S2840" i="1"/>
  <c r="AG2840" i="1" a="1"/>
  <c r="AG2840" i="1" s="1"/>
  <c r="S2300" i="1"/>
  <c r="AG2300" i="1" a="1"/>
  <c r="AG2300" i="1" s="1"/>
  <c r="S3076" i="1"/>
  <c r="AG3076" i="1" a="1"/>
  <c r="AG3076" i="1" s="1"/>
  <c r="S2919" i="1"/>
  <c r="AG2919" i="1" a="1"/>
  <c r="AG2919" i="1" s="1"/>
  <c r="S2634" i="1"/>
  <c r="AG2634" i="1" a="1"/>
  <c r="AG2634" i="1" s="1"/>
  <c r="S2783" i="1"/>
  <c r="AG2783" i="1" a="1"/>
  <c r="AG2783" i="1" s="1"/>
  <c r="S4333" i="1"/>
  <c r="AG4333" i="1" a="1"/>
  <c r="AG4333" i="1" s="1"/>
  <c r="S3170" i="1"/>
  <c r="AG3170" i="1" a="1"/>
  <c r="AG3170" i="1" s="1"/>
  <c r="S1160" i="1"/>
  <c r="AG1160" i="1" a="1"/>
  <c r="AG1160" i="1" s="1"/>
  <c r="S2935" i="1"/>
  <c r="AG2935" i="1" a="1"/>
  <c r="AG2935" i="1" s="1"/>
  <c r="S4021" i="1"/>
  <c r="AG4021" i="1" a="1"/>
  <c r="AG4021" i="1" s="1"/>
  <c r="S1359" i="1"/>
  <c r="AG1359" i="1" a="1"/>
  <c r="AG1359" i="1" s="1"/>
  <c r="S811" i="1"/>
  <c r="AG811" i="1" a="1"/>
  <c r="AG811" i="1" s="1"/>
  <c r="S56" i="1"/>
  <c r="AG56" i="1" a="1"/>
  <c r="AG56" i="1" s="1"/>
  <c r="S2610" i="1"/>
  <c r="AG2610" i="1" a="1"/>
  <c r="AG2610" i="1" s="1"/>
  <c r="S2161" i="1"/>
  <c r="AG2161" i="1" a="1"/>
  <c r="AG2161" i="1" s="1"/>
  <c r="S1416" i="1"/>
  <c r="AG1416" i="1" a="1"/>
  <c r="AG1416" i="1" s="1"/>
  <c r="S3668" i="1"/>
  <c r="AG3668" i="1" a="1"/>
  <c r="AG3668" i="1" s="1"/>
  <c r="S3168" i="1"/>
  <c r="AG3168" i="1" a="1"/>
  <c r="AG3168" i="1" s="1"/>
  <c r="S1199" i="1"/>
  <c r="AG1199" i="1" a="1"/>
  <c r="AG1199" i="1" s="1"/>
  <c r="S4073" i="1"/>
  <c r="AG4073" i="1" a="1"/>
  <c r="AG4073" i="1" s="1"/>
  <c r="S758" i="1"/>
  <c r="AG758" i="1" a="1"/>
  <c r="AG758" i="1" s="1"/>
  <c r="S3914" i="1"/>
  <c r="AG3914" i="1" a="1"/>
  <c r="AG3914" i="1" s="1"/>
  <c r="S3017" i="1"/>
  <c r="AG3017" i="1" a="1"/>
  <c r="AG3017" i="1" s="1"/>
  <c r="S694" i="1"/>
  <c r="AG694" i="1" a="1"/>
  <c r="AG694" i="1" s="1"/>
  <c r="S1932" i="1"/>
  <c r="AG1932" i="1" a="1"/>
  <c r="AG1932" i="1" s="1"/>
  <c r="S124" i="1"/>
  <c r="AG124" i="1" a="1"/>
  <c r="AG124" i="1" s="1"/>
  <c r="S1099" i="1"/>
  <c r="AG1099" i="1" a="1"/>
  <c r="AG1099" i="1" s="1"/>
  <c r="S4129" i="1"/>
  <c r="AG4129" i="1" a="1"/>
  <c r="AG4129" i="1" s="1"/>
  <c r="S3417" i="1"/>
  <c r="AG3417" i="1" a="1"/>
  <c r="AG3417" i="1" s="1"/>
  <c r="S4633" i="1"/>
  <c r="AG4633" i="1" a="1"/>
  <c r="AG4633" i="1" s="1"/>
  <c r="S4675" i="1"/>
  <c r="AG4675" i="1" a="1"/>
  <c r="AG4675" i="1" s="1"/>
  <c r="S2976" i="1"/>
  <c r="AG2976" i="1" a="1"/>
  <c r="AG2976" i="1" s="1"/>
  <c r="S332" i="1"/>
  <c r="AG332" i="1" a="1"/>
  <c r="AG332" i="1" s="1"/>
  <c r="S3816" i="1"/>
  <c r="AG3816" i="1" a="1"/>
  <c r="AG3816" i="1" s="1"/>
  <c r="S4213" i="1"/>
  <c r="AG4213" i="1" a="1"/>
  <c r="AG4213" i="1" s="1"/>
  <c r="S3876" i="1"/>
  <c r="AG3876" i="1" a="1"/>
  <c r="AG3876" i="1" s="1"/>
  <c r="S2884" i="1"/>
  <c r="AG2884" i="1" a="1"/>
  <c r="AG2884" i="1" s="1"/>
  <c r="S3588" i="1"/>
  <c r="AG3588" i="1" a="1"/>
  <c r="AG3588" i="1" s="1"/>
  <c r="S1220" i="1"/>
  <c r="AG1220" i="1" a="1"/>
  <c r="AG1220" i="1" s="1"/>
  <c r="S3636" i="1"/>
  <c r="AG3636" i="1" a="1"/>
  <c r="AG3636" i="1" s="1"/>
  <c r="S2823" i="1"/>
  <c r="AG2823" i="1" a="1"/>
  <c r="AG2823" i="1" s="1"/>
  <c r="S559" i="1"/>
  <c r="AG559" i="1" a="1"/>
  <c r="AG559" i="1" s="1"/>
  <c r="S3575" i="1"/>
  <c r="AG3575" i="1" a="1"/>
  <c r="AG3575" i="1" s="1"/>
  <c r="S3443" i="1"/>
  <c r="AG3443" i="1" a="1"/>
  <c r="AG3443" i="1" s="1"/>
  <c r="S928" i="1"/>
  <c r="AG928" i="1" a="1"/>
  <c r="AG928" i="1" s="1"/>
  <c r="S3392" i="1"/>
  <c r="AG3392" i="1" a="1"/>
  <c r="AG3392" i="1" s="1"/>
  <c r="S2922" i="1"/>
  <c r="AG2922" i="1" a="1"/>
  <c r="AG2922" i="1" s="1"/>
  <c r="S4119" i="1"/>
  <c r="AG4119" i="1" a="1"/>
  <c r="AG4119" i="1" s="1"/>
  <c r="S381" i="1"/>
  <c r="AG381" i="1" a="1"/>
  <c r="AG381" i="1" s="1"/>
  <c r="S1630" i="1"/>
  <c r="AG1630" i="1" a="1"/>
  <c r="AG1630" i="1" s="1"/>
  <c r="S3242" i="1"/>
  <c r="AG3242" i="1" a="1"/>
  <c r="AG3242" i="1" s="1"/>
  <c r="S1062" i="1"/>
  <c r="AG1062" i="1" a="1"/>
  <c r="AG1062" i="1" s="1"/>
  <c r="S988" i="1"/>
  <c r="AG988" i="1" a="1"/>
  <c r="AG988" i="1" s="1"/>
  <c r="S222" i="1"/>
  <c r="AG222" i="1" a="1"/>
  <c r="AG222" i="1" s="1"/>
  <c r="S2814" i="1"/>
  <c r="AG2814" i="1" a="1"/>
  <c r="AG2814" i="1" s="1"/>
  <c r="S3384" i="1"/>
  <c r="AG3384" i="1" a="1"/>
  <c r="AG3384" i="1" s="1"/>
  <c r="S2407" i="1"/>
  <c r="AG2407" i="1" a="1"/>
  <c r="AG2407" i="1" s="1"/>
  <c r="S3752" i="1"/>
  <c r="AG3752" i="1" a="1"/>
  <c r="AG3752" i="1" s="1"/>
  <c r="S626" i="1"/>
  <c r="AG626" i="1" a="1"/>
  <c r="AG626" i="1" s="1"/>
  <c r="S2386" i="1"/>
  <c r="AG2386" i="1" a="1"/>
  <c r="AG2386" i="1" s="1"/>
  <c r="S2850" i="1"/>
  <c r="AG2850" i="1" a="1"/>
  <c r="AG2850" i="1" s="1"/>
  <c r="S2894" i="1"/>
  <c r="AG2894" i="1" a="1"/>
  <c r="AG2894" i="1" s="1"/>
  <c r="S1552" i="1"/>
  <c r="AG1552" i="1" a="1"/>
  <c r="AG1552" i="1" s="1"/>
  <c r="S2148" i="1"/>
  <c r="AG2148" i="1" a="1"/>
  <c r="AG2148" i="1" s="1"/>
  <c r="S2665" i="1"/>
  <c r="AG2665" i="1" a="1"/>
  <c r="AG2665" i="1" s="1"/>
  <c r="S2782" i="1"/>
  <c r="AG2782" i="1" a="1"/>
  <c r="AG2782" i="1" s="1"/>
  <c r="S4123" i="1"/>
  <c r="AG4123" i="1" a="1"/>
  <c r="AG4123" i="1" s="1"/>
  <c r="S2456" i="1"/>
  <c r="AG2456" i="1" a="1"/>
  <c r="AG2456" i="1" s="1"/>
  <c r="S3775" i="1"/>
  <c r="AG3775" i="1" a="1"/>
  <c r="AG3775" i="1" s="1"/>
  <c r="S1505" i="1"/>
  <c r="AG1505" i="1" a="1"/>
  <c r="AG1505" i="1" s="1"/>
  <c r="S2896" i="1"/>
  <c r="AG2896" i="1" a="1"/>
  <c r="AG2896" i="1" s="1"/>
  <c r="S2581" i="1"/>
  <c r="AG2581" i="1" a="1"/>
  <c r="AG2581" i="1" s="1"/>
  <c r="S4819" i="1"/>
  <c r="AG4819" i="1" a="1"/>
  <c r="AG4819" i="1" s="1"/>
  <c r="S3349" i="1"/>
  <c r="AG3349" i="1" a="1"/>
  <c r="AG3349" i="1" s="1"/>
  <c r="S3627" i="1"/>
  <c r="AG3627" i="1" a="1"/>
  <c r="AG3627" i="1" s="1"/>
  <c r="S565" i="1"/>
  <c r="AG565" i="1" a="1"/>
  <c r="AG565" i="1" s="1"/>
  <c r="S4630" i="1"/>
  <c r="AG4630" i="1" a="1"/>
  <c r="AG4630" i="1" s="1"/>
  <c r="S3635" i="1"/>
  <c r="AG3635" i="1" a="1"/>
  <c r="AG3635" i="1" s="1"/>
  <c r="S4799" i="1"/>
  <c r="AG4799" i="1" a="1"/>
  <c r="AG4799" i="1" s="1"/>
  <c r="S3824" i="1"/>
  <c r="AG3824" i="1" a="1"/>
  <c r="AG3824" i="1" s="1"/>
  <c r="S875" i="1"/>
  <c r="AG875" i="1" a="1"/>
  <c r="AG875" i="1" s="1"/>
  <c r="S3736" i="1"/>
  <c r="AG3736" i="1" a="1"/>
  <c r="AG3736" i="1" s="1"/>
  <c r="S2171" i="1"/>
  <c r="AG2171" i="1" a="1"/>
  <c r="AG2171" i="1" s="1"/>
  <c r="S1631" i="1"/>
  <c r="AG1631" i="1" a="1"/>
  <c r="AG1631" i="1" s="1"/>
  <c r="S3808" i="1"/>
  <c r="AG3808" i="1" a="1"/>
  <c r="AG3808" i="1" s="1"/>
  <c r="S239" i="1"/>
  <c r="AG239" i="1" a="1"/>
  <c r="AG239" i="1" s="1"/>
  <c r="S1586" i="1"/>
  <c r="AG1586" i="1" a="1"/>
  <c r="AG1586" i="1" s="1"/>
  <c r="S2593" i="1"/>
  <c r="AG2593" i="1" a="1"/>
  <c r="AG2593" i="1" s="1"/>
  <c r="S1632" i="1"/>
  <c r="AG1632" i="1" a="1"/>
  <c r="AG1632" i="1" s="1"/>
  <c r="S364" i="1"/>
  <c r="AG364" i="1" a="1"/>
  <c r="AG364" i="1" s="1"/>
  <c r="S3445" i="1"/>
  <c r="AG3445" i="1" a="1"/>
  <c r="AG3445" i="1" s="1"/>
  <c r="S4730" i="1"/>
  <c r="AG4730" i="1" a="1"/>
  <c r="AG4730" i="1" s="1"/>
  <c r="S248" i="1"/>
  <c r="AG248" i="1" a="1"/>
  <c r="AG248" i="1" s="1"/>
  <c r="S2595" i="1"/>
  <c r="AG2595" i="1" a="1"/>
  <c r="AG2595" i="1" s="1"/>
  <c r="S2858" i="1"/>
  <c r="AG2858" i="1" a="1"/>
  <c r="AG2858" i="1" s="1"/>
  <c r="S1855" i="1"/>
  <c r="AG1855" i="1" a="1"/>
  <c r="AG1855" i="1" s="1"/>
  <c r="S263" i="1"/>
  <c r="AG263" i="1" a="1"/>
  <c r="AG263" i="1" s="1"/>
  <c r="S814" i="1"/>
  <c r="AG814" i="1" a="1"/>
  <c r="AG814" i="1" s="1"/>
  <c r="S3377" i="1"/>
  <c r="AG3377" i="1" a="1"/>
  <c r="AG3377" i="1" s="1"/>
  <c r="S1967" i="1"/>
  <c r="AG1967" i="1" a="1"/>
  <c r="AG1967" i="1" s="1"/>
  <c r="S4264" i="1"/>
  <c r="AG4264" i="1" a="1"/>
  <c r="AG4264" i="1" s="1"/>
  <c r="S2996" i="1"/>
  <c r="AG2996" i="1" a="1"/>
  <c r="AG2996" i="1" s="1"/>
  <c r="S3354" i="1"/>
  <c r="AG3354" i="1" a="1"/>
  <c r="AG3354" i="1" s="1"/>
  <c r="S1448" i="1"/>
  <c r="AG1448" i="1" a="1"/>
  <c r="AG1448" i="1" s="1"/>
  <c r="S1091" i="1"/>
  <c r="AG1091" i="1" a="1"/>
  <c r="AG1091" i="1" s="1"/>
  <c r="S3552" i="1"/>
  <c r="AG3552" i="1" a="1"/>
  <c r="AG3552" i="1" s="1"/>
  <c r="S1959" i="1"/>
  <c r="AG1959" i="1" a="1"/>
  <c r="AG1959" i="1" s="1"/>
  <c r="S1864" i="1"/>
  <c r="AG1864" i="1" a="1"/>
  <c r="AG1864" i="1" s="1"/>
  <c r="S2856" i="1"/>
  <c r="AG2856" i="1" a="1"/>
  <c r="AG2856" i="1" s="1"/>
  <c r="S3315" i="1"/>
  <c r="AG3315" i="1" a="1"/>
  <c r="AG3315" i="1" s="1"/>
  <c r="S2090" i="1"/>
  <c r="AG2090" i="1" a="1"/>
  <c r="AG2090" i="1" s="1"/>
  <c r="S1536" i="1"/>
  <c r="AG1536" i="1" a="1"/>
  <c r="AG1536" i="1" s="1"/>
  <c r="S1169" i="1"/>
  <c r="AG1169" i="1" a="1"/>
  <c r="AG1169" i="1" s="1"/>
  <c r="S2925" i="1"/>
  <c r="AG2925" i="1" a="1"/>
  <c r="AG2925" i="1" s="1"/>
  <c r="S2286" i="1"/>
  <c r="AG2286" i="1" a="1"/>
  <c r="AG2286" i="1" s="1"/>
  <c r="S4682" i="1"/>
  <c r="AG4682" i="1" a="1"/>
  <c r="AG4682" i="1" s="1"/>
  <c r="S2139" i="1"/>
  <c r="AG2139" i="1" a="1"/>
  <c r="AG2139" i="1" s="1"/>
  <c r="S1181" i="1"/>
  <c r="AG1181" i="1" a="1"/>
  <c r="AG1181" i="1" s="1"/>
  <c r="S838" i="1"/>
  <c r="AG838" i="1" a="1"/>
  <c r="AG838" i="1" s="1"/>
  <c r="S1519" i="1"/>
  <c r="AG1519" i="1" a="1"/>
  <c r="AG1519" i="1" s="1"/>
  <c r="S3738" i="1"/>
  <c r="AG3738" i="1" a="1"/>
  <c r="AG3738" i="1" s="1"/>
  <c r="S2875" i="1"/>
  <c r="AG2875" i="1" a="1"/>
  <c r="AG2875" i="1" s="1"/>
  <c r="S4254" i="1"/>
  <c r="AG4254" i="1" a="1"/>
  <c r="AG4254" i="1" s="1"/>
  <c r="S1100" i="1"/>
  <c r="AG1100" i="1" a="1"/>
  <c r="AG1100" i="1" s="1"/>
  <c r="S3598" i="1"/>
  <c r="AG3598" i="1" a="1"/>
  <c r="AG3598" i="1" s="1"/>
  <c r="S3830" i="1"/>
  <c r="AG3830" i="1" a="1"/>
  <c r="AG3830" i="1" s="1"/>
  <c r="S1554" i="1"/>
  <c r="AG1554" i="1" a="1"/>
  <c r="AG1554" i="1" s="1"/>
  <c r="S973" i="1"/>
  <c r="AG973" i="1" a="1"/>
  <c r="AG973" i="1" s="1"/>
  <c r="S4831" i="1"/>
  <c r="AG4831" i="1" a="1"/>
  <c r="AG4831" i="1" s="1"/>
  <c r="S3185" i="1"/>
  <c r="AG3185" i="1" a="1"/>
  <c r="AG3185" i="1" s="1"/>
  <c r="S1167" i="1"/>
  <c r="AG1167" i="1" a="1"/>
  <c r="AG1167" i="1" s="1"/>
  <c r="S182" i="1"/>
  <c r="AG182" i="1" a="1"/>
  <c r="AG182" i="1" s="1"/>
  <c r="S4197" i="1"/>
  <c r="AG4197" i="1" a="1"/>
  <c r="AG4197" i="1" s="1"/>
  <c r="S909" i="1"/>
  <c r="AG909" i="1" a="1"/>
  <c r="AG909" i="1" s="1"/>
  <c r="S2301" i="1"/>
  <c r="AG2301" i="1" a="1"/>
  <c r="AG2301" i="1" s="1"/>
  <c r="S2284" i="1"/>
  <c r="AG2284" i="1" a="1"/>
  <c r="AG2284" i="1" s="1"/>
  <c r="S3042" i="1"/>
  <c r="AG3042" i="1" a="1"/>
  <c r="AG3042" i="1" s="1"/>
  <c r="S1865" i="1"/>
  <c r="AG1865" i="1" a="1"/>
  <c r="AG1865" i="1" s="1"/>
  <c r="S1283" i="1"/>
  <c r="AG1283" i="1" a="1"/>
  <c r="AG1283" i="1" s="1"/>
  <c r="S1559" i="1"/>
  <c r="AG1559" i="1" a="1"/>
  <c r="AG1559" i="1" s="1"/>
  <c r="S4193" i="1"/>
  <c r="AG4193" i="1" a="1"/>
  <c r="AG4193" i="1" s="1"/>
  <c r="S445" i="1"/>
  <c r="AG445" i="1" a="1"/>
  <c r="AG445" i="1" s="1"/>
  <c r="S551" i="1"/>
  <c r="AG551" i="1" a="1"/>
  <c r="AG551" i="1" s="1"/>
  <c r="S2588" i="1"/>
  <c r="AG2588" i="1" a="1"/>
  <c r="AG2588" i="1" s="1"/>
  <c r="S1055" i="1"/>
  <c r="AG1055" i="1" a="1"/>
  <c r="AG1055" i="1" s="1"/>
  <c r="S4707" i="1"/>
  <c r="AG4707" i="1" a="1"/>
  <c r="AG4707" i="1" s="1"/>
  <c r="S3920" i="1"/>
  <c r="AG3920" i="1" a="1"/>
  <c r="AG3920" i="1" s="1"/>
  <c r="S284" i="1"/>
  <c r="AG284" i="1" a="1"/>
  <c r="AG284" i="1" s="1"/>
  <c r="S3852" i="1"/>
  <c r="AG3852" i="1" a="1"/>
  <c r="AG3852" i="1" s="1"/>
  <c r="S3043" i="1"/>
  <c r="AG3043" i="1" a="1"/>
  <c r="AG3043" i="1" s="1"/>
  <c r="S726" i="1"/>
  <c r="AG726" i="1" a="1"/>
  <c r="AG726" i="1" s="1"/>
  <c r="S2109" i="1"/>
  <c r="AG2109" i="1" a="1"/>
  <c r="AG2109" i="1" s="1"/>
  <c r="S2699" i="1"/>
  <c r="AG2699" i="1" a="1"/>
  <c r="AG2699" i="1" s="1"/>
  <c r="S2606" i="1"/>
  <c r="AG2606" i="1" a="1"/>
  <c r="AG2606" i="1" s="1"/>
  <c r="S2538" i="1"/>
  <c r="AG2538" i="1" a="1"/>
  <c r="AG2538" i="1" s="1"/>
  <c r="S3106" i="1"/>
  <c r="AG3106" i="1" a="1"/>
  <c r="AG3106" i="1" s="1"/>
  <c r="S4662" i="1"/>
  <c r="AG4662" i="1" a="1"/>
  <c r="AG4662" i="1" s="1"/>
  <c r="S1113" i="1"/>
  <c r="AG1113" i="1" a="1"/>
  <c r="AG1113" i="1" s="1"/>
  <c r="S2083" i="1"/>
  <c r="AG2083" i="1" a="1"/>
  <c r="AG2083" i="1" s="1"/>
  <c r="S1165" i="1"/>
  <c r="AG1165" i="1" a="1"/>
  <c r="AG1165" i="1" s="1"/>
  <c r="S2398" i="1"/>
  <c r="AG2398" i="1" a="1"/>
  <c r="AG2398" i="1" s="1"/>
  <c r="S4916" i="1"/>
  <c r="AG4916" i="1" a="1"/>
  <c r="AG4916" i="1" s="1"/>
  <c r="S1810" i="1"/>
  <c r="AG1810" i="1" a="1"/>
  <c r="AG1810" i="1" s="1"/>
  <c r="S2675" i="1"/>
  <c r="AG2675" i="1" a="1"/>
  <c r="AG2675" i="1" s="1"/>
  <c r="S1037" i="1"/>
  <c r="AG1037" i="1" a="1"/>
  <c r="AG1037" i="1" s="1"/>
  <c r="S924" i="1"/>
  <c r="AG924" i="1" a="1"/>
  <c r="AG924" i="1" s="1"/>
  <c r="S1889" i="1"/>
  <c r="AG1889" i="1" a="1"/>
  <c r="AG1889" i="1" s="1"/>
  <c r="S2978" i="1"/>
  <c r="AG2978" i="1" a="1"/>
  <c r="AG2978" i="1" s="1"/>
  <c r="S3754" i="1"/>
  <c r="AG3754" i="1" a="1"/>
  <c r="AG3754" i="1" s="1"/>
  <c r="S4144" i="1"/>
  <c r="AG4144" i="1" a="1"/>
  <c r="AG4144" i="1" s="1"/>
  <c r="S3056" i="1"/>
  <c r="AG3056" i="1" a="1"/>
  <c r="AG3056" i="1" s="1"/>
  <c r="S3045" i="1"/>
  <c r="AG3045" i="1" a="1"/>
  <c r="AG3045" i="1" s="1"/>
  <c r="S1955" i="1"/>
  <c r="AG1955" i="1" a="1"/>
  <c r="AG1955" i="1" s="1"/>
  <c r="S3225" i="1"/>
  <c r="AG3225" i="1" a="1"/>
  <c r="AG3225" i="1" s="1"/>
  <c r="S4843" i="1"/>
  <c r="AG4843" i="1" a="1"/>
  <c r="AG4843" i="1" s="1"/>
  <c r="S2222" i="1"/>
  <c r="AG2222" i="1" a="1"/>
  <c r="AG2222" i="1" s="1"/>
  <c r="S2354" i="1"/>
  <c r="AG2354" i="1" a="1"/>
  <c r="AG2354" i="1" s="1"/>
  <c r="S712" i="1"/>
  <c r="AG712" i="1" a="1"/>
  <c r="AG712" i="1" s="1"/>
  <c r="S2655" i="1"/>
  <c r="AG2655" i="1" a="1"/>
  <c r="AG2655" i="1" s="1"/>
  <c r="S2355" i="1"/>
  <c r="AG2355" i="1" a="1"/>
  <c r="AG2355" i="1" s="1"/>
  <c r="S4255" i="1"/>
  <c r="AG4255" i="1" a="1"/>
  <c r="AG4255" i="1" s="1"/>
  <c r="S3787" i="1"/>
  <c r="AG3787" i="1" a="1"/>
  <c r="AG3787" i="1" s="1"/>
  <c r="S2879" i="1"/>
  <c r="AG2879" i="1" a="1"/>
  <c r="AG2879" i="1" s="1"/>
  <c r="S1835" i="1"/>
  <c r="AG1835" i="1" a="1"/>
  <c r="AG1835" i="1" s="1"/>
  <c r="S1292" i="1"/>
  <c r="AG1292" i="1" a="1"/>
  <c r="AG1292" i="1" s="1"/>
  <c r="S4478" i="1"/>
  <c r="AG4478" i="1" a="1"/>
  <c r="AG4478" i="1" s="1"/>
  <c r="S2811" i="1"/>
  <c r="AG2811" i="1" a="1"/>
  <c r="AG2811" i="1" s="1"/>
  <c r="S4716" i="1"/>
  <c r="AG4716" i="1" a="1"/>
  <c r="AG4716" i="1" s="1"/>
  <c r="S3774" i="1"/>
  <c r="AG3774" i="1" a="1"/>
  <c r="AG3774" i="1" s="1"/>
  <c r="S3026" i="1"/>
  <c r="AG3026" i="1" a="1"/>
  <c r="AG3026" i="1" s="1"/>
  <c r="S2123" i="1"/>
  <c r="AG2123" i="1" a="1"/>
  <c r="AG2123" i="1" s="1"/>
  <c r="S2464" i="1"/>
  <c r="AG2464" i="1" a="1"/>
  <c r="AG2464" i="1" s="1"/>
  <c r="S1806" i="1"/>
  <c r="AG1806" i="1" a="1"/>
  <c r="AG1806" i="1" s="1"/>
  <c r="S4490" i="1"/>
  <c r="AG4490" i="1" a="1"/>
  <c r="AG4490" i="1" s="1"/>
  <c r="S1809" i="1"/>
  <c r="AG1809" i="1" a="1"/>
  <c r="AG1809" i="1" s="1"/>
  <c r="S4896" i="1"/>
  <c r="AG4896" i="1" a="1"/>
  <c r="AG4896" i="1" s="1"/>
  <c r="S1478" i="1"/>
  <c r="AG1478" i="1" a="1"/>
  <c r="AG1478" i="1" s="1"/>
  <c r="S2290" i="1"/>
  <c r="AG2290" i="1" a="1"/>
  <c r="AG2290" i="1" s="1"/>
  <c r="S4575" i="1"/>
  <c r="AG4575" i="1" a="1"/>
  <c r="AG4575" i="1" s="1"/>
  <c r="S2224" i="1"/>
  <c r="AG2224" i="1" a="1"/>
  <c r="AG2224" i="1" s="1"/>
  <c r="S3527" i="1"/>
  <c r="AG3527" i="1" a="1"/>
  <c r="AG3527" i="1" s="1"/>
  <c r="S1345" i="1"/>
  <c r="AG1345" i="1" a="1"/>
  <c r="AG1345" i="1" s="1"/>
  <c r="S2038" i="1"/>
  <c r="AG2038" i="1" a="1"/>
  <c r="AG2038" i="1" s="1"/>
  <c r="S4823" i="1"/>
  <c r="AG4823" i="1" a="1"/>
  <c r="AG4823" i="1" s="1"/>
  <c r="S4472" i="1"/>
  <c r="AG4472" i="1" a="1"/>
  <c r="AG4472" i="1" s="1"/>
  <c r="S1373" i="1"/>
  <c r="AG1373" i="1" a="1"/>
  <c r="AG1373" i="1" s="1"/>
  <c r="S51" i="1"/>
  <c r="AG51" i="1" a="1"/>
  <c r="AG51" i="1" s="1"/>
  <c r="S4499" i="1"/>
  <c r="AG4499" i="1" a="1"/>
  <c r="AG4499" i="1" s="1"/>
  <c r="S2199" i="1"/>
  <c r="AG2199" i="1" a="1"/>
  <c r="AG2199" i="1" s="1"/>
  <c r="S4859" i="1"/>
  <c r="AG4859" i="1" a="1"/>
  <c r="AG4859" i="1" s="1"/>
  <c r="S850" i="1"/>
  <c r="AG850" i="1" a="1"/>
  <c r="AG850" i="1" s="1"/>
  <c r="S4722" i="1"/>
  <c r="AG4722" i="1" a="1"/>
  <c r="AG4722" i="1" s="1"/>
  <c r="S4609" i="1"/>
  <c r="AG4609" i="1" a="1"/>
  <c r="AG4609" i="1" s="1"/>
  <c r="S4055" i="1"/>
  <c r="AG4055" i="1" a="1"/>
  <c r="AG4055" i="1" s="1"/>
  <c r="S4342" i="1"/>
  <c r="AG4342" i="1" a="1"/>
  <c r="AG4342" i="1" s="1"/>
  <c r="S987" i="1"/>
  <c r="AG987" i="1" a="1"/>
  <c r="AG987" i="1" s="1"/>
  <c r="S1577" i="1"/>
  <c r="AG1577" i="1" a="1"/>
  <c r="AG1577" i="1" s="1"/>
  <c r="S613" i="1"/>
  <c r="AG613" i="1" a="1"/>
  <c r="AG613" i="1" s="1"/>
  <c r="S3913" i="1"/>
  <c r="AG3913" i="1" a="1"/>
  <c r="AG3913" i="1" s="1"/>
  <c r="S3660" i="1"/>
  <c r="AG3660" i="1" a="1"/>
  <c r="AG3660" i="1" s="1"/>
  <c r="S4534" i="1"/>
  <c r="AG4534" i="1" a="1"/>
  <c r="AG4534" i="1" s="1"/>
  <c r="S1371" i="1"/>
  <c r="AG1371" i="1" a="1"/>
  <c r="AG1371" i="1" s="1"/>
  <c r="S1211" i="1"/>
  <c r="AG1211" i="1" a="1"/>
  <c r="AG1211" i="1" s="1"/>
  <c r="S4827" i="1"/>
  <c r="AG4827" i="1" a="1"/>
  <c r="AG4827" i="1" s="1"/>
  <c r="S934" i="1"/>
  <c r="AG934" i="1" a="1"/>
  <c r="AG934" i="1" s="1"/>
  <c r="S2330" i="1"/>
  <c r="AG2330" i="1" a="1"/>
  <c r="AG2330" i="1" s="1"/>
  <c r="S1163" i="1"/>
  <c r="AG1163" i="1" a="1"/>
  <c r="AG1163" i="1" s="1"/>
  <c r="S3606" i="1"/>
  <c r="AG3606" i="1" a="1"/>
  <c r="AG3606" i="1" s="1"/>
  <c r="S2489" i="1"/>
  <c r="AG2489" i="1" a="1"/>
  <c r="AG2489" i="1" s="1"/>
  <c r="S1468" i="1"/>
  <c r="AG1468" i="1" a="1"/>
  <c r="AG1468" i="1" s="1"/>
  <c r="S4212" i="1"/>
  <c r="AG4212" i="1" a="1"/>
  <c r="AG4212" i="1" s="1"/>
  <c r="S533" i="1"/>
  <c r="AG533" i="1" a="1"/>
  <c r="AG533" i="1" s="1"/>
  <c r="S1141" i="1"/>
  <c r="AG1141" i="1" a="1"/>
  <c r="AG1141" i="1" s="1"/>
  <c r="S4424" i="1"/>
  <c r="AG4424" i="1" a="1"/>
  <c r="AG4424" i="1" s="1"/>
  <c r="S2393" i="1"/>
  <c r="AG2393" i="1" a="1"/>
  <c r="AG2393" i="1" s="1"/>
  <c r="S1367" i="1"/>
  <c r="AG1367" i="1" a="1"/>
  <c r="AG1367" i="1" s="1"/>
  <c r="S3506" i="1"/>
  <c r="AG3506" i="1" a="1"/>
  <c r="AG3506" i="1" s="1"/>
  <c r="S2409" i="1"/>
  <c r="AG2409" i="1" a="1"/>
  <c r="AG2409" i="1" s="1"/>
  <c r="S3481" i="1"/>
  <c r="AG3481" i="1" a="1"/>
  <c r="AG3481" i="1" s="1"/>
  <c r="S3348" i="1"/>
  <c r="AG3348" i="1" a="1"/>
  <c r="AG3348" i="1" s="1"/>
  <c r="S429" i="1"/>
  <c r="AG429" i="1" a="1"/>
  <c r="AG429" i="1" s="1"/>
  <c r="S2769" i="1"/>
  <c r="AG2769" i="1" a="1"/>
  <c r="AG2769" i="1" s="1"/>
  <c r="S3892" i="1"/>
  <c r="AG3892" i="1" a="1"/>
  <c r="AG3892" i="1" s="1"/>
  <c r="S4330" i="1"/>
  <c r="AG4330" i="1" a="1"/>
  <c r="AG4330" i="1" s="1"/>
  <c r="S1925" i="1"/>
  <c r="AG1925" i="1" a="1"/>
  <c r="AG1925" i="1" s="1"/>
  <c r="S3903" i="1"/>
  <c r="AG3903" i="1" a="1"/>
  <c r="AG3903" i="1" s="1"/>
  <c r="S1254" i="1"/>
  <c r="AG1254" i="1" a="1"/>
  <c r="AG1254" i="1" s="1"/>
  <c r="S2835" i="1"/>
  <c r="AG2835" i="1" a="1"/>
  <c r="AG2835" i="1" s="1"/>
  <c r="S3653" i="1"/>
  <c r="AG3653" i="1" a="1"/>
  <c r="AG3653" i="1" s="1"/>
  <c r="S1711" i="1"/>
  <c r="AG1711" i="1" a="1"/>
  <c r="AG1711" i="1" s="1"/>
  <c r="S4429" i="1"/>
  <c r="AG4429" i="1" a="1"/>
  <c r="AG4429" i="1" s="1"/>
  <c r="S3258" i="1"/>
  <c r="AG3258" i="1" a="1"/>
  <c r="AG3258" i="1" s="1"/>
  <c r="S2623" i="1"/>
  <c r="AG2623" i="1" a="1"/>
  <c r="AG2623" i="1" s="1"/>
  <c r="S1397" i="1"/>
  <c r="AG1397" i="1" a="1"/>
  <c r="AG1397" i="1" s="1"/>
  <c r="S822" i="1"/>
  <c r="AG822" i="1" a="1"/>
  <c r="AG822" i="1" s="1"/>
  <c r="S1027" i="1"/>
  <c r="AG1027" i="1" a="1"/>
  <c r="AG1027" i="1" s="1"/>
  <c r="S3946" i="1"/>
  <c r="AG3946" i="1" a="1"/>
  <c r="AG3946" i="1" s="1"/>
  <c r="S30" i="1"/>
  <c r="AG30" i="1" a="1"/>
  <c r="AG30" i="1" s="1"/>
  <c r="S4273" i="1"/>
  <c r="AG4273" i="1" a="1"/>
  <c r="AG4273" i="1" s="1"/>
  <c r="S1349" i="1"/>
  <c r="AG1349" i="1" a="1"/>
  <c r="AG1349" i="1" s="1"/>
  <c r="S1441" i="1"/>
  <c r="AG1441" i="1" a="1"/>
  <c r="AG1441" i="1" s="1"/>
  <c r="S4180" i="1"/>
  <c r="AG4180" i="1" a="1"/>
  <c r="AG4180" i="1" s="1"/>
  <c r="S3283" i="1"/>
  <c r="AG3283" i="1" a="1"/>
  <c r="AG3283" i="1" s="1"/>
  <c r="S2632" i="1"/>
  <c r="AG2632" i="1" a="1"/>
  <c r="AG2632" i="1" s="1"/>
  <c r="S1879" i="1"/>
  <c r="AG1879" i="1" a="1"/>
  <c r="AG1879" i="1" s="1"/>
  <c r="S900" i="1"/>
  <c r="AG900" i="1" a="1"/>
  <c r="AG900" i="1" s="1"/>
  <c r="S2044" i="1"/>
  <c r="AG2044" i="1" a="1"/>
  <c r="AG2044" i="1" s="1"/>
  <c r="S1981" i="1"/>
  <c r="AG1981" i="1" a="1"/>
  <c r="AG1981" i="1" s="1"/>
  <c r="S2302" i="1"/>
  <c r="AG2302" i="1" a="1"/>
  <c r="AG2302" i="1" s="1"/>
  <c r="S4291" i="1"/>
  <c r="AG4291" i="1" a="1"/>
  <c r="AG4291" i="1" s="1"/>
  <c r="S959" i="1"/>
  <c r="AG959" i="1" a="1"/>
  <c r="AG959" i="1" s="1"/>
  <c r="S1643" i="1"/>
  <c r="AG1643" i="1" a="1"/>
  <c r="AG1643" i="1" s="1"/>
  <c r="S4565" i="1"/>
  <c r="AG4565" i="1" a="1"/>
  <c r="AG4565" i="1" s="1"/>
  <c r="S1628" i="1"/>
  <c r="AG1628" i="1" a="1"/>
  <c r="AG1628" i="1" s="1"/>
  <c r="S4353" i="1"/>
  <c r="AG4353" i="1" a="1"/>
  <c r="AG4353" i="1" s="1"/>
  <c r="S4112" i="1"/>
  <c r="AG4112" i="1" a="1"/>
  <c r="AG4112" i="1" s="1"/>
  <c r="S2893" i="1"/>
  <c r="AG2893" i="1" a="1"/>
  <c r="AG2893" i="1" s="1"/>
  <c r="S2240" i="1"/>
  <c r="AG2240" i="1" a="1"/>
  <c r="AG2240" i="1" s="1"/>
  <c r="S4275" i="1"/>
  <c r="AG4275" i="1" a="1"/>
  <c r="AG4275" i="1" s="1"/>
  <c r="S175" i="1"/>
  <c r="AG175" i="1" a="1"/>
  <c r="AG175" i="1" s="1"/>
  <c r="S3174" i="1"/>
  <c r="AG3174" i="1" a="1"/>
  <c r="AG3174" i="1" s="1"/>
  <c r="S4975" i="1"/>
  <c r="AG4975" i="1" a="1"/>
  <c r="AG4975" i="1" s="1"/>
  <c r="S560" i="1"/>
  <c r="AG560" i="1" a="1"/>
  <c r="AG560" i="1" s="1"/>
  <c r="S3972" i="1"/>
  <c r="AG3972" i="1" a="1"/>
  <c r="AG3972" i="1" s="1"/>
  <c r="S1019" i="1"/>
  <c r="AG1019" i="1" a="1"/>
  <c r="AG1019" i="1" s="1"/>
  <c r="S1330" i="1"/>
  <c r="AG1330" i="1" a="1"/>
  <c r="AG1330" i="1" s="1"/>
  <c r="S1443" i="1"/>
  <c r="AG1443" i="1" a="1"/>
  <c r="AG1443" i="1" s="1"/>
  <c r="S4899" i="1"/>
  <c r="AG4899" i="1" a="1"/>
  <c r="AG4899" i="1" s="1"/>
  <c r="S464" i="1"/>
  <c r="AG464" i="1" a="1"/>
  <c r="AG464" i="1" s="1"/>
  <c r="S4919" i="1"/>
  <c r="AG4919" i="1" a="1"/>
  <c r="AG4919" i="1" s="1"/>
  <c r="S1939" i="1"/>
  <c r="AG1939" i="1" a="1"/>
  <c r="AG1939" i="1" s="1"/>
  <c r="S156" i="1"/>
  <c r="AG156" i="1" a="1"/>
  <c r="AG156" i="1" s="1"/>
  <c r="S3464" i="1"/>
  <c r="AG3464" i="1" a="1"/>
  <c r="AG3464" i="1" s="1"/>
  <c r="S1336" i="1"/>
  <c r="AG1336" i="1" a="1"/>
  <c r="AG1336" i="1" s="1"/>
  <c r="S3351" i="1"/>
  <c r="AG3351" i="1" a="1"/>
  <c r="AG3351" i="1" s="1"/>
  <c r="S1656" i="1"/>
  <c r="AG1656" i="1" a="1"/>
  <c r="AG1656" i="1" s="1"/>
  <c r="S44" i="1"/>
  <c r="AG44" i="1" a="1"/>
  <c r="AG44" i="1" s="1"/>
  <c r="S1080" i="1"/>
  <c r="AG1080" i="1" a="1"/>
  <c r="AG1080" i="1" s="1"/>
  <c r="S3172" i="1"/>
  <c r="AG3172" i="1" a="1"/>
  <c r="AG3172" i="1" s="1"/>
  <c r="S287" i="1"/>
  <c r="AG287" i="1" a="1"/>
  <c r="AG287" i="1" s="1"/>
  <c r="S3618" i="1"/>
  <c r="AG3618" i="1" a="1"/>
  <c r="AG3618" i="1" s="1"/>
  <c r="S3730" i="1"/>
  <c r="AG3730" i="1" a="1"/>
  <c r="AG3730" i="1" s="1"/>
  <c r="S2507" i="1"/>
  <c r="AG2507" i="1" a="1"/>
  <c r="AG2507" i="1" s="1"/>
  <c r="S761" i="1"/>
  <c r="AG761" i="1" a="1"/>
  <c r="AG761" i="1" s="1"/>
  <c r="S144" i="1"/>
  <c r="AG144" i="1" a="1"/>
  <c r="AG144" i="1" s="1"/>
  <c r="S1040" i="1"/>
  <c r="AG1040" i="1" a="1"/>
  <c r="AG1040" i="1" s="1"/>
  <c r="S2950" i="1"/>
  <c r="AG2950" i="1" a="1"/>
  <c r="AG2950" i="1" s="1"/>
  <c r="S2273" i="1"/>
  <c r="AG2273" i="1" a="1"/>
  <c r="AG2273" i="1" s="1"/>
  <c r="S2477" i="1"/>
  <c r="AG2477" i="1" a="1"/>
  <c r="AG2477" i="1" s="1"/>
  <c r="S4796" i="1"/>
  <c r="AG4796" i="1" a="1"/>
  <c r="AG4796" i="1" s="1"/>
  <c r="S2804" i="1"/>
  <c r="AG2804" i="1" a="1"/>
  <c r="AG2804" i="1" s="1"/>
  <c r="S1641" i="1"/>
  <c r="AG1641" i="1" a="1"/>
  <c r="AG1641" i="1" s="1"/>
  <c r="S77" i="1"/>
  <c r="AG77" i="1" a="1"/>
  <c r="AG77" i="1" s="1"/>
  <c r="S720" i="1"/>
  <c r="AG720" i="1" a="1"/>
  <c r="AG720" i="1" s="1"/>
  <c r="S4468" i="1"/>
  <c r="AG4468" i="1" a="1"/>
  <c r="AG4468" i="1" s="1"/>
  <c r="S2448" i="1"/>
  <c r="AG2448" i="1" a="1"/>
  <c r="AG2448" i="1" s="1"/>
  <c r="S3050" i="1"/>
  <c r="AG3050" i="1" a="1"/>
  <c r="AG3050" i="1" s="1"/>
  <c r="S3605" i="1"/>
  <c r="AG3605" i="1" a="1"/>
  <c r="AG3605" i="1" s="1"/>
  <c r="S3138" i="1"/>
  <c r="AG3138" i="1" a="1"/>
  <c r="AG3138" i="1" s="1"/>
  <c r="S1162" i="1"/>
  <c r="AG1162" i="1" a="1"/>
  <c r="AG1162" i="1" s="1"/>
  <c r="S3037" i="1"/>
  <c r="AG3037" i="1" a="1"/>
  <c r="AG3037" i="1" s="1"/>
  <c r="S4083" i="1"/>
  <c r="AG4083" i="1" a="1"/>
  <c r="AG4083" i="1" s="1"/>
  <c r="S1755" i="1"/>
  <c r="AG1755" i="1" a="1"/>
  <c r="AG1755" i="1" s="1"/>
  <c r="S1274" i="1"/>
  <c r="AG1274" i="1" a="1"/>
  <c r="AG1274" i="1" s="1"/>
  <c r="S3671" i="1"/>
  <c r="AG3671" i="1" a="1"/>
  <c r="AG3671" i="1" s="1"/>
  <c r="S2426" i="1"/>
  <c r="AG2426" i="1" a="1"/>
  <c r="AG2426" i="1" s="1"/>
  <c r="S4042" i="1"/>
  <c r="AG4042" i="1" a="1"/>
  <c r="AG4042" i="1" s="1"/>
  <c r="S4775" i="1"/>
  <c r="AG4775" i="1" a="1"/>
  <c r="AG4775" i="1" s="1"/>
  <c r="S230" i="1"/>
  <c r="AG230" i="1" a="1"/>
  <c r="AG230" i="1" s="1"/>
  <c r="S3568" i="1"/>
  <c r="AG3568" i="1" a="1"/>
  <c r="AG3568" i="1" s="1"/>
  <c r="S4728" i="1"/>
  <c r="AG4728" i="1" a="1"/>
  <c r="AG4728" i="1" s="1"/>
  <c r="S1046" i="1"/>
  <c r="AG1046" i="1" a="1"/>
  <c r="AG1046" i="1" s="1"/>
  <c r="S3363" i="1"/>
  <c r="AG3363" i="1" a="1"/>
  <c r="AG3363" i="1" s="1"/>
  <c r="S2939" i="1"/>
  <c r="AG2939" i="1" a="1"/>
  <c r="AG2939" i="1" s="1"/>
  <c r="S3589" i="1"/>
  <c r="AG3589" i="1" a="1"/>
  <c r="AG3589" i="1" s="1"/>
  <c r="S516" i="1"/>
  <c r="AG516" i="1" a="1"/>
  <c r="AG516" i="1" s="1"/>
  <c r="S3187" i="1"/>
  <c r="AG3187" i="1" a="1"/>
  <c r="AG3187" i="1" s="1"/>
  <c r="S3933" i="1"/>
  <c r="AG3933" i="1" a="1"/>
  <c r="AG3933" i="1" s="1"/>
  <c r="S3330" i="1"/>
  <c r="AG3330" i="1" a="1"/>
  <c r="AG3330" i="1" s="1"/>
  <c r="S3897" i="1"/>
  <c r="AG3897" i="1" a="1"/>
  <c r="AG3897" i="1" s="1"/>
  <c r="S298" i="1"/>
  <c r="AG298" i="1" a="1"/>
  <c r="AG298" i="1" s="1"/>
  <c r="S3516" i="1"/>
  <c r="AG3516" i="1" a="1"/>
  <c r="AG3516" i="1" s="1"/>
  <c r="S2250" i="1"/>
  <c r="AG2250" i="1" a="1"/>
  <c r="AG2250" i="1" s="1"/>
  <c r="S2493" i="1"/>
  <c r="AG2493" i="1" a="1"/>
  <c r="AG2493" i="1" s="1"/>
  <c r="S653" i="1"/>
  <c r="AG653" i="1" a="1"/>
  <c r="AG653" i="1" s="1"/>
  <c r="S1444" i="1"/>
  <c r="AG1444" i="1" a="1"/>
  <c r="AG1444" i="1" s="1"/>
  <c r="S4615" i="1"/>
  <c r="AG4615" i="1" a="1"/>
  <c r="AG4615" i="1" s="1"/>
  <c r="S3214" i="1"/>
  <c r="AG3214" i="1" a="1"/>
  <c r="AG3214" i="1" s="1"/>
  <c r="S1118" i="1"/>
  <c r="AG1118" i="1" a="1"/>
  <c r="AG1118" i="1" s="1"/>
  <c r="S3268" i="1"/>
  <c r="AG3268" i="1" a="1"/>
  <c r="AG3268" i="1" s="1"/>
  <c r="S4046" i="1"/>
  <c r="AG4046" i="1" a="1"/>
  <c r="AG4046" i="1" s="1"/>
  <c r="S4489" i="1"/>
  <c r="AG4489" i="1" a="1"/>
  <c r="AG4489" i="1" s="1"/>
  <c r="S4851" i="1"/>
  <c r="AG4851" i="1" a="1"/>
  <c r="AG4851" i="1" s="1"/>
  <c r="S270" i="1"/>
  <c r="AG270" i="1" a="1"/>
  <c r="AG270" i="1" s="1"/>
  <c r="S4785" i="1"/>
  <c r="AG4785" i="1" a="1"/>
  <c r="AG4785" i="1" s="1"/>
  <c r="S3029" i="1"/>
  <c r="AG3029" i="1" a="1"/>
  <c r="AG3029" i="1" s="1"/>
  <c r="S2436" i="1"/>
  <c r="AG2436" i="1" a="1"/>
  <c r="AG2436" i="1" s="1"/>
  <c r="S2647" i="1"/>
  <c r="AG2647" i="1" a="1"/>
  <c r="AG2647" i="1" s="1"/>
  <c r="S363" i="1"/>
  <c r="AG363" i="1" a="1"/>
  <c r="AG363" i="1" s="1"/>
  <c r="S3620" i="1"/>
  <c r="AG3620" i="1" a="1"/>
  <c r="AG3620" i="1" s="1"/>
  <c r="S2195" i="1"/>
  <c r="AG2195" i="1" a="1"/>
  <c r="AG2195" i="1" s="1"/>
  <c r="S4614" i="1"/>
  <c r="AG4614" i="1" a="1"/>
  <c r="AG4614" i="1" s="1"/>
  <c r="S937" i="1"/>
  <c r="AG937" i="1" a="1"/>
  <c r="AG937" i="1" s="1"/>
  <c r="S1256" i="1"/>
  <c r="AG1256" i="1" a="1"/>
  <c r="AG1256" i="1" s="1"/>
  <c r="S3834" i="1"/>
  <c r="AG3834" i="1" a="1"/>
  <c r="AG3834" i="1" s="1"/>
  <c r="S3307" i="1"/>
  <c r="AG3307" i="1" a="1"/>
  <c r="AG3307" i="1" s="1"/>
  <c r="S2807" i="1"/>
  <c r="AG2807" i="1" a="1"/>
  <c r="AG2807" i="1" s="1"/>
  <c r="S4564" i="1"/>
  <c r="AG4564" i="1" a="1"/>
  <c r="AG4564" i="1" s="1"/>
  <c r="S4978" i="1"/>
  <c r="AG4978" i="1" a="1"/>
  <c r="AG4978" i="1" s="1"/>
  <c r="S4738" i="1"/>
  <c r="AG4738" i="1" a="1"/>
  <c r="AG4738" i="1" s="1"/>
  <c r="S3600" i="1"/>
  <c r="AG3600" i="1" a="1"/>
  <c r="AG3600" i="1" s="1"/>
  <c r="S1741" i="1"/>
  <c r="AG1741" i="1" a="1"/>
  <c r="AG1741" i="1" s="1"/>
  <c r="S4792" i="1"/>
  <c r="AG4792" i="1" a="1"/>
  <c r="AG4792" i="1" s="1"/>
  <c r="S150" i="1"/>
  <c r="AG150" i="1" a="1"/>
  <c r="AG150" i="1" s="1"/>
  <c r="S1627" i="1"/>
  <c r="AG1627" i="1" a="1"/>
  <c r="AG1627" i="1" s="1"/>
  <c r="S2905" i="1"/>
  <c r="AG2905" i="1" a="1"/>
  <c r="AG2905" i="1" s="1"/>
  <c r="S1539" i="1"/>
  <c r="AG1539" i="1" a="1"/>
  <c r="AG1539" i="1" s="1"/>
  <c r="S4911" i="1"/>
  <c r="AG4911" i="1" a="1"/>
  <c r="AG4911" i="1" s="1"/>
  <c r="S1908" i="1"/>
  <c r="AG1908" i="1" a="1"/>
  <c r="AG1908" i="1" s="1"/>
  <c r="S3020" i="1"/>
  <c r="AG3020" i="1" a="1"/>
  <c r="AG3020" i="1" s="1"/>
  <c r="S2272" i="1"/>
  <c r="AG2272" i="1" a="1"/>
  <c r="AG2272" i="1" s="1"/>
  <c r="S745" i="1"/>
  <c r="AG745" i="1" a="1"/>
  <c r="AG745" i="1" s="1"/>
  <c r="S4462" i="1"/>
  <c r="AG4462" i="1" a="1"/>
  <c r="AG4462" i="1" s="1"/>
  <c r="S4603" i="1"/>
  <c r="AG4603" i="1" a="1"/>
  <c r="AG4603" i="1" s="1"/>
  <c r="S2326" i="1"/>
  <c r="AG2326" i="1" a="1"/>
  <c r="AG2326" i="1" s="1"/>
  <c r="S2204" i="1"/>
  <c r="AG2204" i="1" a="1"/>
  <c r="AG2204" i="1" s="1"/>
  <c r="S3208" i="1"/>
  <c r="AG3208" i="1" a="1"/>
  <c r="AG3208" i="1" s="1"/>
  <c r="S3836" i="1"/>
  <c r="AG3836" i="1" a="1"/>
  <c r="AG3836" i="1" s="1"/>
  <c r="S1898" i="1"/>
  <c r="AG1898" i="1" a="1"/>
  <c r="AG1898" i="1" s="1"/>
  <c r="S4656" i="1"/>
  <c r="AG4656" i="1" a="1"/>
  <c r="AG4656" i="1" s="1"/>
  <c r="S433" i="1"/>
  <c r="AG433" i="1" a="1"/>
  <c r="AG433" i="1" s="1"/>
  <c r="S4700" i="1"/>
  <c r="AG4700" i="1" a="1"/>
  <c r="AG4700" i="1" s="1"/>
  <c r="S4258" i="1"/>
  <c r="AG4258" i="1" a="1"/>
  <c r="AG4258" i="1" s="1"/>
  <c r="S1771" i="1"/>
  <c r="AG1771" i="1" a="1"/>
  <c r="AG1771" i="1" s="1"/>
  <c r="S204" i="1"/>
  <c r="AG204" i="1" a="1"/>
  <c r="AG204" i="1" s="1"/>
  <c r="S2566" i="1"/>
  <c r="AG2566" i="1" a="1"/>
  <c r="AG2566" i="1" s="1"/>
  <c r="S2086" i="1"/>
  <c r="AG2086" i="1" a="1"/>
  <c r="AG2086" i="1" s="1"/>
  <c r="S2191" i="1"/>
  <c r="AG2191" i="1" a="1"/>
  <c r="AG2191" i="1" s="1"/>
  <c r="S434" i="1"/>
  <c r="AG434" i="1" a="1"/>
  <c r="AG434" i="1" s="1"/>
  <c r="S4397" i="1"/>
  <c r="AG4397" i="1" a="1"/>
  <c r="AG4397" i="1" s="1"/>
  <c r="S1513" i="1"/>
  <c r="AG1513" i="1" a="1"/>
  <c r="AG1513" i="1" s="1"/>
  <c r="S1222" i="1"/>
  <c r="AG1222" i="1" a="1"/>
  <c r="AG1222" i="1" s="1"/>
  <c r="S3333" i="1"/>
  <c r="AG3333" i="1" a="1"/>
  <c r="AG3333" i="1" s="1"/>
  <c r="S3079" i="1"/>
  <c r="AG3079" i="1" a="1"/>
  <c r="AG3079" i="1" s="1"/>
  <c r="S4391" i="1"/>
  <c r="AG4391" i="1" a="1"/>
  <c r="AG4391" i="1" s="1"/>
  <c r="S3227" i="1"/>
  <c r="AG3227" i="1" a="1"/>
  <c r="AG3227" i="1" s="1"/>
  <c r="S3731" i="1"/>
  <c r="AG3731" i="1" a="1"/>
  <c r="AG3731" i="1" s="1"/>
  <c r="S1958" i="1"/>
  <c r="AG1958" i="1" a="1"/>
  <c r="AG1958" i="1" s="1"/>
  <c r="S2809" i="1"/>
  <c r="AG2809" i="1" a="1"/>
  <c r="AG2809" i="1" s="1"/>
  <c r="S3310" i="1"/>
  <c r="AG3310" i="1" a="1"/>
  <c r="AG3310" i="1" s="1"/>
  <c r="S1846" i="1"/>
  <c r="AG1846" i="1" a="1"/>
  <c r="AG1846" i="1" s="1"/>
  <c r="S1618" i="1"/>
  <c r="AG1618" i="1" a="1"/>
  <c r="AG1618" i="1" s="1"/>
  <c r="S1794" i="1"/>
  <c r="AG1794" i="1" a="1"/>
  <c r="AG1794" i="1" s="1"/>
  <c r="S123" i="1"/>
  <c r="AG123" i="1" a="1"/>
  <c r="AG123" i="1" s="1"/>
  <c r="S4347" i="1"/>
  <c r="AG4347" i="1" a="1"/>
  <c r="AG4347" i="1" s="1"/>
  <c r="S1282" i="1"/>
  <c r="AG1282" i="1" a="1"/>
  <c r="AG1282" i="1" s="1"/>
  <c r="S2220" i="1"/>
  <c r="AG2220" i="1" a="1"/>
  <c r="AG2220" i="1" s="1"/>
  <c r="S975" i="1"/>
  <c r="AG975" i="1" a="1"/>
  <c r="AG975" i="1" s="1"/>
  <c r="S2411" i="1"/>
  <c r="AG2411" i="1" a="1"/>
  <c r="AG2411" i="1" s="1"/>
  <c r="S1351" i="1"/>
  <c r="AG1351" i="1" a="1"/>
  <c r="AG1351" i="1" s="1"/>
  <c r="S58" i="1"/>
  <c r="AG58" i="1" a="1"/>
  <c r="AG58" i="1" s="1"/>
  <c r="S4396" i="1"/>
  <c r="AG4396" i="1" a="1"/>
  <c r="AG4396" i="1" s="1"/>
  <c r="S1412" i="1"/>
  <c r="AG1412" i="1" a="1"/>
  <c r="AG1412" i="1" s="1"/>
  <c r="S4277" i="1"/>
  <c r="AG4277" i="1" a="1"/>
  <c r="AG4277" i="1" s="1"/>
  <c r="S1487" i="1"/>
  <c r="AG1487" i="1" a="1"/>
  <c r="AG1487" i="1" s="1"/>
  <c r="S3314" i="1"/>
  <c r="AG3314" i="1" a="1"/>
  <c r="AG3314" i="1" s="1"/>
  <c r="S3711" i="1"/>
  <c r="AG3711" i="1" a="1"/>
  <c r="AG3711" i="1" s="1"/>
  <c r="S2985" i="1"/>
  <c r="AG2985" i="1" a="1"/>
  <c r="AG2985" i="1" s="1"/>
  <c r="S408" i="1"/>
  <c r="AG408" i="1" a="1"/>
  <c r="AG408" i="1" s="1"/>
  <c r="S2529" i="1"/>
  <c r="AG2529" i="1" a="1"/>
  <c r="AG2529" i="1" s="1"/>
  <c r="S4298" i="1"/>
  <c r="AG4298" i="1" a="1"/>
  <c r="AG4298" i="1" s="1"/>
  <c r="S190" i="1"/>
  <c r="AG190" i="1" a="1"/>
  <c r="AG190" i="1" s="1"/>
  <c r="S4324" i="1"/>
  <c r="AG4324" i="1" a="1"/>
  <c r="AG4324" i="1" s="1"/>
  <c r="S2119" i="1"/>
  <c r="AG2119" i="1" a="1"/>
  <c r="AG2119" i="1" s="1"/>
  <c r="S2349" i="1"/>
  <c r="AG2349" i="1" a="1"/>
  <c r="AG2349" i="1" s="1"/>
  <c r="S2881" i="1"/>
  <c r="AG2881" i="1" a="1"/>
  <c r="AG2881" i="1" s="1"/>
  <c r="S2698" i="1"/>
  <c r="AG2698" i="1" a="1"/>
  <c r="AG2698" i="1" s="1"/>
  <c r="S4747" i="1"/>
  <c r="AG4747" i="1" a="1"/>
  <c r="AG4747" i="1" s="1"/>
  <c r="S3293" i="1"/>
  <c r="AG3293" i="1" a="1"/>
  <c r="AG3293" i="1" s="1"/>
  <c r="S502" i="1"/>
  <c r="AG502" i="1" a="1"/>
  <c r="AG502" i="1" s="1"/>
  <c r="S1922" i="1"/>
  <c r="AG1922" i="1" a="1"/>
  <c r="AG1922" i="1" s="1"/>
  <c r="S4706" i="1"/>
  <c r="AG4706" i="1" a="1"/>
  <c r="AG4706" i="1" s="1"/>
  <c r="S1223" i="1"/>
  <c r="AG1223" i="1" a="1"/>
  <c r="AG1223" i="1" s="1"/>
  <c r="S1252" i="1"/>
  <c r="AG1252" i="1" a="1"/>
  <c r="AG1252" i="1" s="1"/>
  <c r="S3186" i="1"/>
  <c r="AG3186" i="1" a="1"/>
  <c r="AG3186" i="1" s="1"/>
  <c r="S337" i="1"/>
  <c r="AG337" i="1" a="1"/>
  <c r="AG337" i="1" s="1"/>
  <c r="S908" i="1"/>
  <c r="AG908" i="1" a="1"/>
  <c r="AG908" i="1" s="1"/>
  <c r="S2545" i="1"/>
  <c r="AG2545" i="1" a="1"/>
  <c r="AG2545" i="1" s="1"/>
  <c r="S649" i="1"/>
  <c r="AG649" i="1" a="1"/>
  <c r="AG649" i="1" s="1"/>
  <c r="S4880" i="1"/>
  <c r="AG4880" i="1" a="1"/>
  <c r="AG4880" i="1" s="1"/>
  <c r="S1398" i="1"/>
  <c r="AG1398" i="1" a="1"/>
  <c r="AG1398" i="1" s="1"/>
  <c r="S2541" i="1"/>
  <c r="AG2541" i="1" a="1"/>
  <c r="AG2541" i="1" s="1"/>
  <c r="S2643" i="1"/>
  <c r="AG2643" i="1" a="1"/>
  <c r="AG2643" i="1" s="1"/>
  <c r="S4131" i="1"/>
  <c r="AG4131" i="1" a="1"/>
  <c r="AG4131" i="1" s="1"/>
  <c r="S1533" i="1"/>
  <c r="AG1533" i="1" a="1"/>
  <c r="AG1533" i="1" s="1"/>
  <c r="S414" i="1"/>
  <c r="AG414" i="1" a="1"/>
  <c r="AG414" i="1" s="1"/>
  <c r="S3691" i="1"/>
  <c r="AG3691" i="1" a="1"/>
  <c r="AG3691" i="1" s="1"/>
  <c r="S3323" i="1"/>
  <c r="AG3323" i="1" a="1"/>
  <c r="AG3323" i="1" s="1"/>
  <c r="S1736" i="1"/>
  <c r="AG1736" i="1" a="1"/>
  <c r="AG1736" i="1" s="1"/>
  <c r="S1969" i="1"/>
  <c r="AG1969" i="1" a="1"/>
  <c r="AG1969" i="1" s="1"/>
  <c r="S2423" i="1"/>
  <c r="AG2423" i="1" a="1"/>
  <c r="AG2423" i="1" s="1"/>
  <c r="S3052" i="1"/>
  <c r="AG3052" i="1" a="1"/>
  <c r="AG3052" i="1" s="1"/>
  <c r="S3448" i="1"/>
  <c r="AG3448" i="1" a="1"/>
  <c r="AG3448" i="1" s="1"/>
  <c r="S1994" i="1"/>
  <c r="AG1994" i="1" a="1"/>
  <c r="AG1994" i="1" s="1"/>
  <c r="S3036" i="1"/>
  <c r="AG3036" i="1" a="1"/>
  <c r="AG3036" i="1" s="1"/>
  <c r="S4503" i="1"/>
  <c r="AG4503" i="1" a="1"/>
  <c r="AG4503" i="1" s="1"/>
  <c r="S3663" i="1"/>
  <c r="AG3663" i="1" a="1"/>
  <c r="AG3663" i="1" s="1"/>
  <c r="S4245" i="1"/>
  <c r="AG4245" i="1" a="1"/>
  <c r="AG4245" i="1" s="1"/>
  <c r="S4905" i="1"/>
  <c r="AG4905" i="1" a="1"/>
  <c r="AG4905" i="1" s="1"/>
  <c r="S2210" i="1"/>
  <c r="AG2210" i="1" a="1"/>
  <c r="AG2210" i="1" s="1"/>
  <c r="S4969" i="1"/>
  <c r="AG4969" i="1" a="1"/>
  <c r="AG4969" i="1" s="1"/>
  <c r="S3089" i="1"/>
  <c r="AG3089" i="1" a="1"/>
  <c r="AG3089" i="1" s="1"/>
  <c r="S998" i="1"/>
  <c r="AG998" i="1" a="1"/>
  <c r="AG998" i="1" s="1"/>
  <c r="S4623" i="1"/>
  <c r="AG4623" i="1" a="1"/>
  <c r="AG4623" i="1" s="1"/>
  <c r="S3934" i="1"/>
  <c r="AG3934" i="1" a="1"/>
  <c r="AG3934" i="1" s="1"/>
  <c r="S1188" i="1"/>
  <c r="AG1188" i="1" a="1"/>
  <c r="AG1188" i="1" s="1"/>
  <c r="S1014" i="1"/>
  <c r="AG1014" i="1" a="1"/>
  <c r="AG1014" i="1" s="1"/>
  <c r="S54" i="1"/>
  <c r="AG54" i="1" a="1"/>
  <c r="AG54" i="1" s="1"/>
  <c r="S1057" i="1"/>
  <c r="AG1057" i="1" a="1"/>
  <c r="AG1057" i="1" s="1"/>
  <c r="S3133" i="1"/>
  <c r="AG3133" i="1" a="1"/>
  <c r="AG3133" i="1" s="1"/>
  <c r="S1542" i="1"/>
  <c r="AG1542" i="1" a="1"/>
  <c r="AG1542" i="1" s="1"/>
  <c r="S2318" i="1"/>
  <c r="AG2318" i="1" a="1"/>
  <c r="AG2318" i="1" s="1"/>
  <c r="S835" i="1"/>
  <c r="AG835" i="1" a="1"/>
  <c r="AG835" i="1" s="1"/>
  <c r="S2221" i="1"/>
  <c r="AG2221" i="1" a="1"/>
  <c r="AG2221" i="1" s="1"/>
  <c r="S1232" i="1"/>
  <c r="AG1232" i="1" a="1"/>
  <c r="AG1232" i="1" s="1"/>
  <c r="S1020" i="1"/>
  <c r="AG1020" i="1" a="1"/>
  <c r="AG1020" i="1" s="1"/>
  <c r="S4893" i="1"/>
  <c r="AG4893" i="1" a="1"/>
  <c r="AG4893" i="1" s="1"/>
  <c r="S1594" i="1"/>
  <c r="AG1594" i="1" a="1"/>
  <c r="AG1594" i="1" s="1"/>
  <c r="S4794" i="1"/>
  <c r="AG4794" i="1" a="1"/>
  <c r="AG4794" i="1" s="1"/>
  <c r="S4116" i="1"/>
  <c r="AG4116" i="1" a="1"/>
  <c r="AG4116" i="1" s="1"/>
  <c r="S3616" i="1"/>
  <c r="AG3616" i="1" a="1"/>
  <c r="AG3616" i="1" s="1"/>
  <c r="S4518" i="1"/>
  <c r="AG4518" i="1" a="1"/>
  <c r="AG4518" i="1" s="1"/>
  <c r="S3971" i="1"/>
  <c r="AG3971" i="1" a="1"/>
  <c r="AG3971" i="1" s="1"/>
  <c r="S3551" i="1"/>
  <c r="AG3551" i="1" a="1"/>
  <c r="AG3551" i="1" s="1"/>
  <c r="S2947" i="1"/>
  <c r="AG2947" i="1" a="1"/>
  <c r="AG2947" i="1" s="1"/>
  <c r="S1429" i="1"/>
  <c r="AG1429" i="1" a="1"/>
  <c r="AG1429" i="1" s="1"/>
  <c r="S683" i="1"/>
  <c r="AG683" i="1" a="1"/>
  <c r="AG683" i="1" s="1"/>
  <c r="S479" i="1"/>
  <c r="AG479" i="1" a="1"/>
  <c r="AG479" i="1" s="1"/>
  <c r="S3061" i="1"/>
  <c r="AG3061" i="1" a="1"/>
  <c r="AG3061" i="1" s="1"/>
  <c r="S4316" i="1"/>
  <c r="AG4316" i="1" a="1"/>
  <c r="AG4316" i="1" s="1"/>
  <c r="S4805" i="1"/>
  <c r="AG4805" i="1" a="1"/>
  <c r="AG4805" i="1" s="1"/>
  <c r="S1492" i="1"/>
  <c r="AG1492" i="1" a="1"/>
  <c r="AG1492" i="1" s="1"/>
  <c r="S3295" i="1"/>
  <c r="AG3295" i="1" a="1"/>
  <c r="AG3295" i="1" s="1"/>
  <c r="S430" i="1"/>
  <c r="AG430" i="1" a="1"/>
  <c r="AG430" i="1" s="1"/>
  <c r="S950" i="1"/>
  <c r="AG950" i="1" a="1"/>
  <c r="AG950" i="1" s="1"/>
  <c r="S1137" i="1"/>
  <c r="AG1137" i="1" a="1"/>
  <c r="AG1137" i="1" s="1"/>
  <c r="S1859" i="1"/>
  <c r="AG1859" i="1" a="1"/>
  <c r="AG1859" i="1" s="1"/>
  <c r="S2440" i="1"/>
  <c r="AG2440" i="1" a="1"/>
  <c r="AG2440" i="1" s="1"/>
  <c r="S3628" i="1"/>
  <c r="AG3628" i="1" a="1"/>
  <c r="AG3628" i="1" s="1"/>
  <c r="S4768" i="1"/>
  <c r="AG4768" i="1" a="1"/>
  <c r="AG4768" i="1" s="1"/>
  <c r="S4385" i="1"/>
  <c r="AG4385" i="1" a="1"/>
  <c r="AG4385" i="1" s="1"/>
  <c r="S1431" i="1"/>
  <c r="AG1431" i="1" a="1"/>
  <c r="AG1431" i="1" s="1"/>
  <c r="S2266" i="1"/>
  <c r="AG2266" i="1" a="1"/>
  <c r="AG2266" i="1" s="1"/>
  <c r="S2045" i="1"/>
  <c r="AG2045" i="1" a="1"/>
  <c r="AG2045" i="1" s="1"/>
  <c r="S4583" i="1"/>
  <c r="AG4583" i="1" a="1"/>
  <c r="AG4583" i="1" s="1"/>
  <c r="S4004" i="1"/>
  <c r="AG4004" i="1" a="1"/>
  <c r="AG4004" i="1" s="1"/>
  <c r="S889" i="1"/>
  <c r="AG889" i="1" a="1"/>
  <c r="AG889" i="1" s="1"/>
  <c r="S1867" i="1"/>
  <c r="AG1867" i="1" a="1"/>
  <c r="AG1867" i="1" s="1"/>
  <c r="S3337" i="1"/>
  <c r="AG3337" i="1" a="1"/>
  <c r="AG3337" i="1" s="1"/>
  <c r="S1333" i="1"/>
  <c r="AG1333" i="1" a="1"/>
  <c r="AG1333" i="1" s="1"/>
  <c r="S3229" i="1"/>
  <c r="AG3229" i="1" a="1"/>
  <c r="AG3229" i="1" s="1"/>
  <c r="S27" i="1"/>
  <c r="AG27" i="1" a="1"/>
  <c r="AG27" i="1" s="1"/>
  <c r="S1342" i="1"/>
  <c r="AG1342" i="1" a="1"/>
  <c r="AG1342" i="1" s="1"/>
  <c r="S2669" i="1"/>
  <c r="AG2669" i="1" a="1"/>
  <c r="AG2669" i="1" s="1"/>
  <c r="S1515" i="1"/>
  <c r="AG1515" i="1" a="1"/>
  <c r="AG1515" i="1" s="1"/>
  <c r="S2986" i="1"/>
  <c r="AG2986" i="1" a="1"/>
  <c r="AG2986" i="1" s="1"/>
  <c r="S2449" i="1"/>
  <c r="AG2449" i="1" a="1"/>
  <c r="AG2449" i="1" s="1"/>
  <c r="S1370" i="1"/>
  <c r="AG1370" i="1" a="1"/>
  <c r="AG1370" i="1" s="1"/>
  <c r="S1225" i="1"/>
  <c r="AG1225" i="1" a="1"/>
  <c r="AG1225" i="1" s="1"/>
  <c r="S4557" i="1"/>
  <c r="AG4557" i="1" a="1"/>
  <c r="AG4557" i="1" s="1"/>
  <c r="S4211" i="1"/>
  <c r="AG4211" i="1" a="1"/>
  <c r="AG4211" i="1" s="1"/>
  <c r="S1069" i="1"/>
  <c r="AG1069" i="1" a="1"/>
  <c r="AG1069" i="1" s="1"/>
  <c r="S1881" i="1"/>
  <c r="AG1881" i="1" a="1"/>
  <c r="AG1881" i="1" s="1"/>
  <c r="S2933" i="1"/>
  <c r="AG2933" i="1" a="1"/>
  <c r="AG2933" i="1" s="1"/>
  <c r="S328" i="1"/>
  <c r="AG328" i="1" a="1"/>
  <c r="AG328" i="1" s="1"/>
  <c r="S622" i="1"/>
  <c r="AG622" i="1" a="1"/>
  <c r="AG622" i="1" s="1"/>
  <c r="S219" i="1"/>
  <c r="AG219" i="1" a="1"/>
  <c r="AG219" i="1" s="1"/>
  <c r="S4289" i="1"/>
  <c r="AG4289" i="1" a="1"/>
  <c r="AG4289" i="1" s="1"/>
  <c r="S1795" i="1"/>
  <c r="AG1795" i="1" a="1"/>
  <c r="AG1795" i="1" s="1"/>
  <c r="S2969" i="1"/>
  <c r="AG2969" i="1" a="1"/>
  <c r="AG2969" i="1" s="1"/>
  <c r="S3560" i="1"/>
  <c r="AG3560" i="1" a="1"/>
  <c r="AG3560" i="1" s="1"/>
  <c r="S2569" i="1"/>
  <c r="AG2569" i="1" a="1"/>
  <c r="AG2569" i="1" s="1"/>
  <c r="S3521" i="1"/>
  <c r="AG3521" i="1" a="1"/>
  <c r="AG3521" i="1" s="1"/>
  <c r="S521" i="1"/>
  <c r="AG521" i="1" a="1"/>
  <c r="AG521" i="1" s="1"/>
  <c r="S757" i="1"/>
  <c r="AG757" i="1" a="1"/>
  <c r="AG757" i="1" s="1"/>
  <c r="S1278" i="1"/>
  <c r="AG1278" i="1" a="1"/>
  <c r="AG1278" i="1" s="1"/>
  <c r="S3515" i="1"/>
  <c r="AG3515" i="1" a="1"/>
  <c r="AG3515" i="1" s="1"/>
  <c r="S553" i="1"/>
  <c r="AG553" i="1" a="1"/>
  <c r="AG553" i="1" s="1"/>
  <c r="S3803" i="1"/>
  <c r="AG3803" i="1" a="1"/>
  <c r="AG3803" i="1" s="1"/>
  <c r="S3402" i="1"/>
  <c r="AG3402" i="1" a="1"/>
  <c r="AG3402" i="1" s="1"/>
  <c r="S4803" i="1"/>
  <c r="AG4803" i="1" a="1"/>
  <c r="AG4803" i="1" s="1"/>
  <c r="S4996" i="1"/>
  <c r="AG4996" i="1" a="1"/>
  <c r="AG4996" i="1" s="1"/>
  <c r="S4953" i="1"/>
  <c r="AG4953" i="1" a="1"/>
  <c r="AG4953" i="1" s="1"/>
  <c r="S2404" i="1"/>
  <c r="AG2404" i="1" a="1"/>
  <c r="AG2404" i="1" s="1"/>
  <c r="S2723" i="1"/>
  <c r="AG2723" i="1" a="1"/>
  <c r="AG2723" i="1" s="1"/>
  <c r="S3135" i="1"/>
  <c r="AG3135" i="1" a="1"/>
  <c r="AG3135" i="1" s="1"/>
  <c r="S101" i="1"/>
  <c r="AG101" i="1" a="1"/>
  <c r="AG101" i="1" s="1"/>
  <c r="S4127" i="1"/>
  <c r="AG4127" i="1" a="1"/>
  <c r="AG4127" i="1" s="1"/>
  <c r="S1827" i="1"/>
  <c r="AG1827" i="1" a="1"/>
  <c r="AG1827" i="1" s="1"/>
  <c r="S129" i="1"/>
  <c r="AG129" i="1" a="1"/>
  <c r="AG129" i="1" s="1"/>
  <c r="S4968" i="1"/>
  <c r="AG4968" i="1" a="1"/>
  <c r="AG4968" i="1" s="1"/>
  <c r="S2575" i="1"/>
  <c r="AG2575" i="1" a="1"/>
  <c r="AG2575" i="1" s="1"/>
  <c r="S4508" i="1"/>
  <c r="AG4508" i="1" a="1"/>
  <c r="AG4508" i="1" s="1"/>
  <c r="S4409" i="1"/>
  <c r="AG4409" i="1" a="1"/>
  <c r="AG4409" i="1" s="1"/>
  <c r="S392" i="1"/>
  <c r="AG392" i="1" a="1"/>
  <c r="AG392" i="1" s="1"/>
  <c r="S3309" i="1"/>
  <c r="AG3309" i="1" a="1"/>
  <c r="AG3309" i="1" s="1"/>
  <c r="S3953" i="1"/>
  <c r="AG3953" i="1" a="1"/>
  <c r="AG3953" i="1" s="1"/>
  <c r="S2007" i="1"/>
  <c r="AG2007" i="1" a="1"/>
  <c r="AG2007" i="1" s="1"/>
  <c r="S1525" i="1"/>
  <c r="AG1525" i="1" a="1"/>
  <c r="AG1525" i="1" s="1"/>
  <c r="S4183" i="1"/>
  <c r="AG4183" i="1" a="1"/>
  <c r="AG4183" i="1" s="1"/>
  <c r="S540" i="1"/>
  <c r="AG540" i="1" a="1"/>
  <c r="AG540" i="1" s="1"/>
  <c r="S4674" i="1"/>
  <c r="AG4674" i="1" a="1"/>
  <c r="AG4674" i="1" s="1"/>
  <c r="S3205" i="1"/>
  <c r="AG3205" i="1" a="1"/>
  <c r="AG3205" i="1" s="1"/>
  <c r="S3223" i="1"/>
  <c r="AG3223" i="1" a="1"/>
  <c r="AG3223" i="1" s="1"/>
  <c r="S3143" i="1"/>
  <c r="AG3143" i="1" a="1"/>
  <c r="AG3143" i="1" s="1"/>
  <c r="S1419" i="1"/>
  <c r="AG1419" i="1" a="1"/>
  <c r="AG1419" i="1" s="1"/>
  <c r="S2964" i="1"/>
  <c r="AG2964" i="1" a="1"/>
  <c r="AG2964" i="1" s="1"/>
  <c r="S3669" i="1"/>
  <c r="AG3669" i="1" a="1"/>
  <c r="AG3669" i="1" s="1"/>
  <c r="S2072" i="1"/>
  <c r="AG2072" i="1" a="1"/>
  <c r="AG2072" i="1" s="1"/>
  <c r="S693" i="1"/>
  <c r="AG693" i="1" a="1"/>
  <c r="AG693" i="1" s="1"/>
  <c r="S2932" i="1"/>
  <c r="AG2932" i="1" a="1"/>
  <c r="AG2932" i="1" s="1"/>
  <c r="S2590" i="1"/>
  <c r="AG2590" i="1" a="1"/>
  <c r="AG2590" i="1" s="1"/>
  <c r="S4760" i="1"/>
  <c r="AG4760" i="1" a="1"/>
  <c r="AG4760" i="1" s="1"/>
  <c r="S4092" i="1"/>
  <c r="AG4092" i="1" a="1"/>
  <c r="AG4092" i="1" s="1"/>
  <c r="S1178" i="1"/>
  <c r="AG1178" i="1" a="1"/>
  <c r="AG1178" i="1" s="1"/>
  <c r="S1607" i="1"/>
  <c r="AG1607" i="1" a="1"/>
  <c r="AG1607" i="1" s="1"/>
  <c r="S2353" i="1"/>
  <c r="AG2353" i="1" a="1"/>
  <c r="AG2353" i="1" s="1"/>
  <c r="S1248" i="1"/>
  <c r="AG1248" i="1" a="1"/>
  <c r="AG1248" i="1" s="1"/>
  <c r="S3088" i="1"/>
  <c r="AG3088" i="1" a="1"/>
  <c r="AG3088" i="1" s="1"/>
  <c r="S1582" i="1"/>
  <c r="AG1582" i="1" a="1"/>
  <c r="AG1582" i="1" s="1"/>
  <c r="S1246" i="1"/>
  <c r="AG1246" i="1" a="1"/>
  <c r="AG1246" i="1" s="1"/>
  <c r="S1314" i="1"/>
  <c r="AG1314" i="1" a="1"/>
  <c r="AG1314" i="1" s="1"/>
  <c r="S2452" i="1"/>
  <c r="AG2452" i="1" a="1"/>
  <c r="AG2452" i="1" s="1"/>
  <c r="S349" i="1"/>
  <c r="AG349" i="1" a="1"/>
  <c r="AG349" i="1" s="1"/>
  <c r="S4493" i="1"/>
  <c r="AG4493" i="1" a="1"/>
  <c r="AG4493" i="1" s="1"/>
  <c r="S2203" i="1"/>
  <c r="AG2203" i="1" a="1"/>
  <c r="AG2203" i="1" s="1"/>
  <c r="S3287" i="1"/>
  <c r="AG3287" i="1" a="1"/>
  <c r="AG3287" i="1" s="1"/>
  <c r="S2687" i="1"/>
  <c r="AG2687" i="1" a="1"/>
  <c r="AG2687" i="1" s="1"/>
  <c r="S4929" i="1"/>
  <c r="AG4929" i="1" a="1"/>
  <c r="AG4929" i="1" s="1"/>
  <c r="S171" i="1"/>
  <c r="AG171" i="1" a="1"/>
  <c r="AG171" i="1" s="1"/>
  <c r="S3364" i="1"/>
  <c r="AG3364" i="1" a="1"/>
  <c r="AG3364" i="1" s="1"/>
  <c r="S2703" i="1"/>
  <c r="AG2703" i="1" a="1"/>
  <c r="AG2703" i="1" s="1"/>
  <c r="S4125" i="1"/>
  <c r="AG4125" i="1" a="1"/>
  <c r="AG4125" i="1" s="1"/>
  <c r="S4971" i="1"/>
  <c r="AG4971" i="1" a="1"/>
  <c r="AG4971" i="1" s="1"/>
  <c r="S400" i="1"/>
  <c r="AG400" i="1" a="1"/>
  <c r="AG400" i="1" s="1"/>
  <c r="S2808" i="1"/>
  <c r="AG2808" i="1" a="1"/>
  <c r="AG2808" i="1" s="1"/>
  <c r="S3768" i="1"/>
  <c r="AG3768" i="1" a="1"/>
  <c r="AG3768" i="1" s="1"/>
  <c r="S163" i="1"/>
  <c r="AG163" i="1" a="1"/>
  <c r="AG163" i="1" s="1"/>
  <c r="S2515" i="1"/>
  <c r="AG2515" i="1" a="1"/>
  <c r="AG2515" i="1" s="1"/>
  <c r="S911" i="1"/>
  <c r="AG911" i="1" a="1"/>
  <c r="AG911" i="1" s="1"/>
  <c r="S3152" i="1"/>
  <c r="AG3152" i="1" a="1"/>
  <c r="AG3152" i="1" s="1"/>
  <c r="S999" i="1"/>
  <c r="AG999" i="1" a="1"/>
  <c r="AG999" i="1" s="1"/>
  <c r="S4840" i="1"/>
  <c r="AG4840" i="1" a="1"/>
  <c r="AG4840" i="1" s="1"/>
  <c r="S4261" i="1"/>
  <c r="AG4261" i="1" a="1"/>
  <c r="AG4261" i="1" s="1"/>
  <c r="S4539" i="1"/>
  <c r="AG4539" i="1" a="1"/>
  <c r="AG4539" i="1" s="1"/>
  <c r="S4027" i="1"/>
  <c r="AG4027" i="1" a="1"/>
  <c r="AG4027" i="1" s="1"/>
  <c r="S1678" i="1"/>
  <c r="AG1678" i="1" a="1"/>
  <c r="AG1678" i="1" s="1"/>
  <c r="S3788" i="1"/>
  <c r="AG3788" i="1" a="1"/>
  <c r="AG3788" i="1" s="1"/>
  <c r="S1259" i="1"/>
  <c r="AG1259" i="1" a="1"/>
  <c r="AG1259" i="1" s="1"/>
  <c r="S748" i="1"/>
  <c r="AG748" i="1" a="1"/>
  <c r="AG748" i="1" s="1"/>
  <c r="S3595" i="1"/>
  <c r="AG3595" i="1" a="1"/>
  <c r="AG3595" i="1" s="1"/>
  <c r="S2024" i="1"/>
  <c r="AG2024" i="1" a="1"/>
  <c r="AG2024" i="1" s="1"/>
  <c r="S970" i="1"/>
  <c r="AG970" i="1" a="1"/>
  <c r="AG970" i="1" s="1"/>
  <c r="S4793" i="1"/>
  <c r="AG4793" i="1" a="1"/>
  <c r="AG4793" i="1" s="1"/>
  <c r="S3773" i="1"/>
  <c r="AG3773" i="1" a="1"/>
  <c r="AG3773" i="1" s="1"/>
  <c r="S2470" i="1"/>
  <c r="AG2470" i="1" a="1"/>
  <c r="AG2470" i="1" s="1"/>
  <c r="S2095" i="1"/>
  <c r="AG2095" i="1" a="1"/>
  <c r="AG2095" i="1" s="1"/>
  <c r="S4292" i="1"/>
  <c r="AG4292" i="1" a="1"/>
  <c r="AG4292" i="1" s="1"/>
  <c r="S1332" i="1"/>
  <c r="AG1332" i="1" a="1"/>
  <c r="AG1332" i="1" s="1"/>
  <c r="S3648" i="1"/>
  <c r="AG3648" i="1" a="1"/>
  <c r="AG3648" i="1" s="1"/>
  <c r="S1988" i="1"/>
  <c r="AG1988" i="1" a="1"/>
  <c r="AG1988" i="1" s="1"/>
  <c r="S4877" i="1"/>
  <c r="AG4877" i="1" a="1"/>
  <c r="AG4877" i="1" s="1"/>
  <c r="S2533" i="1"/>
  <c r="AG2533" i="1" a="1"/>
  <c r="AG2533" i="1" s="1"/>
  <c r="S3367" i="1"/>
  <c r="AG3367" i="1" a="1"/>
  <c r="AG3367" i="1" s="1"/>
  <c r="S236" i="1"/>
  <c r="AG236" i="1" a="1"/>
  <c r="AG236" i="1" s="1"/>
  <c r="S3049" i="1"/>
  <c r="AG3049" i="1" a="1"/>
  <c r="AG3049" i="1" s="1"/>
  <c r="S4034" i="1"/>
  <c r="AG4034" i="1" a="1"/>
  <c r="AG4034" i="1" s="1"/>
  <c r="S3239" i="1"/>
  <c r="AG3239" i="1" a="1"/>
  <c r="AG3239" i="1" s="1"/>
  <c r="S352" i="1"/>
  <c r="AG352" i="1" a="1"/>
  <c r="AG352" i="1" s="1"/>
  <c r="S4643" i="1"/>
  <c r="AG4643" i="1" a="1"/>
  <c r="AG4643" i="1" s="1"/>
  <c r="S2757" i="1"/>
  <c r="AG2757" i="1" a="1"/>
  <c r="AG2757" i="1" s="1"/>
  <c r="S1956" i="1"/>
  <c r="AG1956" i="1" a="1"/>
  <c r="AG1956" i="1" s="1"/>
  <c r="S3956" i="1"/>
  <c r="AG3956" i="1" a="1"/>
  <c r="AG3956" i="1" s="1"/>
  <c r="S659" i="1"/>
  <c r="AG659" i="1" a="1"/>
  <c r="AG659" i="1" s="1"/>
  <c r="S2479" i="1"/>
  <c r="AG2479" i="1" a="1"/>
  <c r="AG2479" i="1" s="1"/>
  <c r="S2103" i="1"/>
  <c r="AG2103" i="1" a="1"/>
  <c r="AG2103" i="1" s="1"/>
  <c r="S3302" i="1"/>
  <c r="AG3302" i="1" a="1"/>
  <c r="AG3302" i="1" s="1"/>
  <c r="S3878" i="1"/>
  <c r="AG3878" i="1" a="1"/>
  <c r="AG3878" i="1" s="1"/>
  <c r="S2430" i="1"/>
  <c r="AG2430" i="1" a="1"/>
  <c r="AG2430" i="1" s="1"/>
  <c r="S1320" i="1"/>
  <c r="AG1320" i="1" a="1"/>
  <c r="AG1320" i="1" s="1"/>
  <c r="S4802" i="1"/>
  <c r="AG4802" i="1" a="1"/>
  <c r="AG4802" i="1" s="1"/>
  <c r="S4019" i="1"/>
  <c r="AG4019" i="1" a="1"/>
  <c r="AG4019" i="1" s="1"/>
  <c r="S4935" i="1"/>
  <c r="AG4935" i="1" a="1"/>
  <c r="AG4935" i="1" s="1"/>
  <c r="S695" i="1"/>
  <c r="AG695" i="1" a="1"/>
  <c r="AG695" i="1" s="1"/>
  <c r="S4709" i="1"/>
  <c r="AG4709" i="1" a="1"/>
  <c r="AG4709" i="1" s="1"/>
  <c r="S4404" i="1"/>
  <c r="AG4404" i="1" a="1"/>
  <c r="AG4404" i="1" s="1"/>
  <c r="S1208" i="1"/>
  <c r="AG1208" i="1" a="1"/>
  <c r="AG1208" i="1" s="1"/>
  <c r="S2050" i="1"/>
  <c r="AG2050" i="1" a="1"/>
  <c r="AG2050" i="1" s="1"/>
  <c r="S901" i="1"/>
  <c r="AG901" i="1" a="1"/>
  <c r="AG901" i="1" s="1"/>
  <c r="S696" i="1"/>
  <c r="AG696" i="1" a="1"/>
  <c r="AG696" i="1" s="1"/>
  <c r="S2233" i="1"/>
  <c r="AG2233" i="1" a="1"/>
  <c r="AG2233" i="1" s="1"/>
  <c r="S1177" i="1"/>
  <c r="AG1177" i="1" a="1"/>
  <c r="AG1177" i="1" s="1"/>
  <c r="S4460" i="1"/>
  <c r="AG4460" i="1" a="1"/>
  <c r="AG4460" i="1" s="1"/>
  <c r="S3769" i="1"/>
  <c r="AG3769" i="1" a="1"/>
  <c r="AG3769" i="1" s="1"/>
  <c r="S1155" i="1"/>
  <c r="AG1155" i="1" a="1"/>
  <c r="AG1155" i="1" s="1"/>
  <c r="S820" i="1"/>
  <c r="AG820" i="1" a="1"/>
  <c r="AG820" i="1" s="1"/>
  <c r="S1686" i="1"/>
  <c r="AG1686" i="1" a="1"/>
  <c r="AG1686" i="1" s="1"/>
  <c r="S3546" i="1"/>
  <c r="AG3546" i="1" a="1"/>
  <c r="AG3546" i="1" s="1"/>
  <c r="S3639" i="1"/>
  <c r="AG3639" i="1" a="1"/>
  <c r="AG3639" i="1" s="1"/>
  <c r="S2179" i="1"/>
  <c r="AG2179" i="1" a="1"/>
  <c r="AG2179" i="1" s="1"/>
  <c r="S979" i="1"/>
  <c r="AG979" i="1" a="1"/>
  <c r="AG979" i="1" s="1"/>
  <c r="S3404" i="1"/>
  <c r="AG3404" i="1" a="1"/>
  <c r="AG3404" i="1" s="1"/>
  <c r="S2927" i="1"/>
  <c r="AG2927" i="1" a="1"/>
  <c r="AG2927" i="1" s="1"/>
  <c r="S4936" i="1"/>
  <c r="AG4936" i="1" a="1"/>
  <c r="AG4936" i="1" s="1"/>
  <c r="S1845" i="1"/>
  <c r="AG1845" i="1" a="1"/>
  <c r="AG1845" i="1" s="1"/>
  <c r="S1977" i="1"/>
  <c r="AG1977" i="1" a="1"/>
  <c r="AG1977" i="1" s="1"/>
  <c r="S2009" i="1"/>
  <c r="AG2009" i="1" a="1"/>
  <c r="AG2009" i="1" s="1"/>
  <c r="S3460" i="1"/>
  <c r="AG3460" i="1" a="1"/>
  <c r="AG3460" i="1" s="1"/>
  <c r="S885" i="1"/>
  <c r="AG885" i="1" a="1"/>
  <c r="AG885" i="1" s="1"/>
  <c r="S2262" i="1"/>
  <c r="AG2262" i="1" a="1"/>
  <c r="AG2262" i="1" s="1"/>
  <c r="S883" i="1"/>
  <c r="AG883" i="1" a="1"/>
  <c r="AG883" i="1" s="1"/>
  <c r="S3446" i="1"/>
  <c r="AG3446" i="1" a="1"/>
  <c r="AG3446" i="1" s="1"/>
  <c r="S729" i="1"/>
  <c r="AG729" i="1" a="1"/>
  <c r="AG729" i="1" s="1"/>
  <c r="S2055" i="1"/>
  <c r="AG2055" i="1" a="1"/>
  <c r="AG2055" i="1" s="1"/>
  <c r="S2727" i="1"/>
  <c r="AG2727" i="1" a="1"/>
  <c r="AG2727" i="1" s="1"/>
  <c r="S1778" i="1"/>
  <c r="AG1778" i="1" a="1"/>
  <c r="AG1778" i="1" s="1"/>
  <c r="S4598" i="1"/>
  <c r="AG4598" i="1" a="1"/>
  <c r="AG4598" i="1" s="1"/>
  <c r="S732" i="1"/>
  <c r="AG732" i="1" a="1"/>
  <c r="AG732" i="1" s="1"/>
  <c r="S899" i="1"/>
  <c r="AG899" i="1" a="1"/>
  <c r="AG899" i="1" s="1"/>
  <c r="S705" i="1"/>
  <c r="AG705" i="1" a="1"/>
  <c r="AG705" i="1" s="1"/>
  <c r="S4214" i="1"/>
  <c r="AG4214" i="1" a="1"/>
  <c r="AG4214" i="1" s="1"/>
  <c r="S4848" i="1"/>
  <c r="AG4848" i="1" a="1"/>
  <c r="AG4848" i="1" s="1"/>
  <c r="S4855" i="1"/>
  <c r="AG4855" i="1" a="1"/>
  <c r="AG4855" i="1" s="1"/>
  <c r="S1599" i="1"/>
  <c r="AG1599" i="1" a="1"/>
  <c r="AG1599" i="1" s="1"/>
  <c r="S3058" i="1"/>
  <c r="AG3058" i="1" a="1"/>
  <c r="AG3058" i="1" s="1"/>
  <c r="S1805" i="1"/>
  <c r="AG1805" i="1" a="1"/>
  <c r="AG1805" i="1" s="1"/>
  <c r="S2816" i="1"/>
  <c r="AG2816" i="1" a="1"/>
  <c r="AG2816" i="1" s="1"/>
  <c r="S450" i="1"/>
  <c r="AG450" i="1" a="1"/>
  <c r="AG450" i="1" s="1"/>
  <c r="S4150" i="1"/>
  <c r="AG4150" i="1" a="1"/>
  <c r="AG4150" i="1" s="1"/>
  <c r="S2920" i="1"/>
  <c r="AG2920" i="1" a="1"/>
  <c r="AG2920" i="1" s="1"/>
  <c r="S3641" i="1"/>
  <c r="AG3641" i="1" a="1"/>
  <c r="AG3641" i="1" s="1"/>
  <c r="S4902" i="1"/>
  <c r="AG4902" i="1" a="1"/>
  <c r="AG4902" i="1" s="1"/>
  <c r="S3685" i="1"/>
  <c r="AG3685" i="1" a="1"/>
  <c r="AG3685" i="1" s="1"/>
  <c r="S3046" i="1"/>
  <c r="AG3046" i="1" a="1"/>
  <c r="AG3046" i="1" s="1"/>
  <c r="S3414" i="1"/>
  <c r="AG3414" i="1" a="1"/>
  <c r="AG3414" i="1" s="1"/>
  <c r="S4787" i="1"/>
  <c r="AG4787" i="1" a="1"/>
  <c r="AG4787" i="1" s="1"/>
  <c r="S3733" i="1"/>
  <c r="AG3733" i="1" a="1"/>
  <c r="AG3733" i="1" s="1"/>
  <c r="S1872" i="1"/>
  <c r="AG1872" i="1" a="1"/>
  <c r="AG1872" i="1" s="1"/>
  <c r="S1335" i="1"/>
  <c r="AG1335" i="1" a="1"/>
  <c r="AG1335" i="1" s="1"/>
  <c r="S3181" i="1"/>
  <c r="AG3181" i="1" a="1"/>
  <c r="AG3181" i="1" s="1"/>
  <c r="S1067" i="1"/>
  <c r="AG1067" i="1" a="1"/>
  <c r="AG1067" i="1" s="1"/>
  <c r="S3449" i="1"/>
  <c r="AG3449" i="1" a="1"/>
  <c r="AG3449" i="1" s="1"/>
  <c r="S1129" i="1"/>
  <c r="AG1129" i="1" a="1"/>
  <c r="AG1129" i="1" s="1"/>
  <c r="S2414" i="1"/>
  <c r="AG2414" i="1" a="1"/>
  <c r="AG2414" i="1" s="1"/>
  <c r="S2680" i="1"/>
  <c r="AG2680" i="1" a="1"/>
  <c r="AG2680" i="1" s="1"/>
  <c r="S2492" i="1"/>
  <c r="AG2492" i="1" a="1"/>
  <c r="AG2492" i="1" s="1"/>
  <c r="S2067" i="1"/>
  <c r="AG2067" i="1" a="1"/>
  <c r="AG2067" i="1" s="1"/>
  <c r="S3533" i="1"/>
  <c r="AG3533" i="1" a="1"/>
  <c r="AG3533" i="1" s="1"/>
  <c r="S2081" i="1"/>
  <c r="AG2081" i="1" a="1"/>
  <c r="AG2081" i="1" s="1"/>
  <c r="S4686" i="1"/>
  <c r="AG4686" i="1" a="1"/>
  <c r="AG4686" i="1" s="1"/>
  <c r="S1219" i="1"/>
  <c r="AG1219" i="1" a="1"/>
  <c r="AG1219" i="1" s="1"/>
  <c r="S2091" i="1"/>
  <c r="AG2091" i="1" a="1"/>
  <c r="AG2091" i="1" s="1"/>
  <c r="S4107" i="1"/>
  <c r="AG4107" i="1" a="1"/>
  <c r="AG4107" i="1" s="1"/>
  <c r="S4611" i="1"/>
  <c r="AG4611" i="1" a="1"/>
  <c r="AG4611" i="1" s="1"/>
  <c r="S2194" i="1"/>
  <c r="AG2194" i="1" a="1"/>
  <c r="AG2194" i="1" s="1"/>
  <c r="S3708" i="1"/>
  <c r="AG3708" i="1" a="1"/>
  <c r="AG3708" i="1" s="1"/>
  <c r="S3487" i="1"/>
  <c r="AG3487" i="1" a="1"/>
  <c r="AG3487" i="1" s="1"/>
  <c r="S2692" i="1"/>
  <c r="AG2692" i="1" a="1"/>
  <c r="AG2692" i="1" s="1"/>
  <c r="S3002" i="1"/>
  <c r="AG3002" i="1" a="1"/>
  <c r="AG3002" i="1" s="1"/>
  <c r="S642" i="1"/>
  <c r="AG642" i="1" a="1"/>
  <c r="AG642" i="1" s="1"/>
  <c r="S1603" i="1"/>
  <c r="AG1603" i="1" a="1"/>
  <c r="AG1603" i="1" s="1"/>
  <c r="S3945" i="1"/>
  <c r="AG3945" i="1" a="1"/>
  <c r="AG3945" i="1" s="1"/>
  <c r="S4089" i="1"/>
  <c r="AG4089" i="1" a="1"/>
  <c r="AG4089" i="1" s="1"/>
  <c r="S4610" i="1"/>
  <c r="AG4610" i="1" a="1"/>
  <c r="AG4610" i="1" s="1"/>
  <c r="S3108" i="1"/>
  <c r="AG3108" i="1" a="1"/>
  <c r="AG3108" i="1" s="1"/>
  <c r="S4695" i="1"/>
  <c r="AG4695" i="1" a="1"/>
  <c r="AG4695" i="1" s="1"/>
  <c r="S1269" i="1"/>
  <c r="AG1269" i="1" a="1"/>
  <c r="AG1269" i="1" s="1"/>
  <c r="S2092" i="1"/>
  <c r="AG2092" i="1" a="1"/>
  <c r="AG2092" i="1" s="1"/>
  <c r="S217" i="1"/>
  <c r="AG217" i="1" a="1"/>
  <c r="AG217" i="1" s="1"/>
  <c r="S3063" i="1"/>
  <c r="AG3063" i="1" a="1"/>
  <c r="AG3063" i="1" s="1"/>
  <c r="S3745" i="1"/>
  <c r="AG3745" i="1" a="1"/>
  <c r="AG3745" i="1" s="1"/>
  <c r="S336" i="1"/>
  <c r="AG336" i="1" a="1"/>
  <c r="AG336" i="1" s="1"/>
  <c r="S3981" i="1"/>
  <c r="AG3981" i="1" a="1"/>
  <c r="AG3981" i="1" s="1"/>
  <c r="S1783" i="1"/>
  <c r="AG1783" i="1" a="1"/>
  <c r="AG1783" i="1" s="1"/>
  <c r="S1101" i="1"/>
  <c r="AG1101" i="1" a="1"/>
  <c r="AG1101" i="1" s="1"/>
  <c r="S4956" i="1"/>
  <c r="AG4956" i="1" a="1"/>
  <c r="AG4956" i="1" s="1"/>
  <c r="S4752" i="1"/>
  <c r="AG4752" i="1" a="1"/>
  <c r="AG4752" i="1" s="1"/>
  <c r="S4234" i="1"/>
  <c r="AG4234" i="1" a="1"/>
  <c r="AG4234" i="1" s="1"/>
  <c r="S3473" i="1"/>
  <c r="AG3473" i="1" a="1"/>
  <c r="AG3473" i="1" s="1"/>
  <c r="S2892" i="1"/>
  <c r="AG2892" i="1" a="1"/>
  <c r="AG2892" i="1" s="1"/>
  <c r="S954" i="1"/>
  <c r="AG954" i="1" a="1"/>
  <c r="AG954" i="1" s="1"/>
  <c r="S23" i="1"/>
  <c r="AG23" i="1" a="1"/>
  <c r="AG23" i="1" s="1"/>
  <c r="S2526" i="1"/>
  <c r="AG2526" i="1" a="1"/>
  <c r="AG2526" i="1" s="1"/>
  <c r="S1753" i="1"/>
  <c r="AG1753" i="1" a="1"/>
  <c r="AG1753" i="1" s="1"/>
  <c r="S3407" i="1"/>
  <c r="AG3407" i="1" a="1"/>
  <c r="AG3407" i="1" s="1"/>
  <c r="S2229" i="1"/>
  <c r="AG2229" i="1" a="1"/>
  <c r="AG2229" i="1" s="1"/>
  <c r="S1866" i="1"/>
  <c r="AG1866" i="1" a="1"/>
  <c r="AG1866" i="1" s="1"/>
  <c r="S1571" i="1"/>
  <c r="AG1571" i="1" a="1"/>
  <c r="AG1571" i="1" s="1"/>
  <c r="S860" i="1"/>
  <c r="AG860" i="1" a="1"/>
  <c r="AG860" i="1" s="1"/>
  <c r="S3038" i="1"/>
  <c r="AG3038" i="1" a="1"/>
  <c r="AG3038" i="1" s="1"/>
  <c r="S368" i="1"/>
  <c r="AG368" i="1" a="1"/>
  <c r="AG368" i="1" s="1"/>
  <c r="S4624" i="1"/>
  <c r="AG4624" i="1" a="1"/>
  <c r="AG4624" i="1" s="1"/>
  <c r="S4313" i="1"/>
  <c r="AG4313" i="1" a="1"/>
  <c r="AG4313" i="1" s="1"/>
  <c r="S2416" i="1"/>
  <c r="AG2416" i="1" a="1"/>
  <c r="AG2416" i="1" s="1"/>
  <c r="S2129" i="1"/>
  <c r="AG2129" i="1" a="1"/>
  <c r="AG2129" i="1" s="1"/>
  <c r="S2516" i="1"/>
  <c r="AG2516" i="1" a="1"/>
  <c r="AG2516" i="1" s="1"/>
  <c r="S3320" i="1"/>
  <c r="AG3320" i="1" a="1"/>
  <c r="AG3320" i="1" s="1"/>
  <c r="S3701" i="1"/>
  <c r="AG3701" i="1" a="1"/>
  <c r="AG3701" i="1" s="1"/>
  <c r="S1212" i="1"/>
  <c r="AG1212" i="1" a="1"/>
  <c r="AG1212" i="1" s="1"/>
  <c r="S194" i="1"/>
  <c r="AG194" i="1" a="1"/>
  <c r="AG194" i="1" s="1"/>
  <c r="S2739" i="1"/>
  <c r="AG2739" i="1" a="1"/>
  <c r="AG2739" i="1" s="1"/>
  <c r="S2104" i="1"/>
  <c r="AG2104" i="1" a="1"/>
  <c r="AG2104" i="1" s="1"/>
  <c r="S268" i="1"/>
  <c r="AG268" i="1" a="1"/>
  <c r="AG268" i="1" s="1"/>
  <c r="S3800" i="1"/>
  <c r="AG3800" i="1" a="1"/>
  <c r="AG3800" i="1" s="1"/>
  <c r="S3400" i="1"/>
  <c r="AG3400" i="1" a="1"/>
  <c r="AG3400" i="1" s="1"/>
  <c r="S3275" i="1"/>
  <c r="AG3275" i="1" a="1"/>
  <c r="AG3275" i="1" s="1"/>
  <c r="S50" i="1"/>
  <c r="AG50" i="1" a="1"/>
  <c r="AG50" i="1" s="1"/>
  <c r="S4163" i="1"/>
  <c r="AG4163" i="1" a="1"/>
  <c r="AG4163" i="1" s="1"/>
  <c r="S1184" i="1"/>
  <c r="AG1184" i="1" a="1"/>
  <c r="AG1184" i="1" s="1"/>
  <c r="S2378" i="1"/>
  <c r="AG2378" i="1" a="1"/>
  <c r="AG2378" i="1" s="1"/>
  <c r="S3441" i="1"/>
  <c r="AG3441" i="1" a="1"/>
  <c r="AG3441" i="1" s="1"/>
  <c r="S1900" i="1"/>
  <c r="AG1900" i="1" a="1"/>
  <c r="AG1900" i="1" s="1"/>
  <c r="S142" i="1"/>
  <c r="AG142" i="1" a="1"/>
  <c r="AG142" i="1" s="1"/>
  <c r="S334" i="1"/>
  <c r="AG334" i="1" a="1"/>
  <c r="AG334" i="1" s="1"/>
  <c r="S4481" i="1"/>
  <c r="AG4481" i="1" a="1"/>
  <c r="AG4481" i="1" s="1"/>
  <c r="S3842" i="1"/>
  <c r="AG3842" i="1" a="1"/>
  <c r="AG3842" i="1" s="1"/>
  <c r="S3352" i="1"/>
  <c r="AG3352" i="1" a="1"/>
  <c r="AG3352" i="1" s="1"/>
  <c r="S3355" i="1"/>
  <c r="AG3355" i="1" a="1"/>
  <c r="AG3355" i="1" s="1"/>
  <c r="S1765" i="1"/>
  <c r="AG1765" i="1" a="1"/>
  <c r="AG1765" i="1" s="1"/>
  <c r="S2196" i="1"/>
  <c r="AG2196" i="1" a="1"/>
  <c r="AG2196" i="1" s="1"/>
  <c r="S4401" i="1"/>
  <c r="AG4401" i="1" a="1"/>
  <c r="AG4401" i="1" s="1"/>
  <c r="S779" i="1"/>
  <c r="AG779" i="1" a="1"/>
  <c r="AG779" i="1" s="1"/>
  <c r="S2621" i="1"/>
  <c r="AG2621" i="1" a="1"/>
  <c r="AG2621" i="1" s="1"/>
  <c r="S4556" i="1"/>
  <c r="AG4556" i="1" a="1"/>
  <c r="AG4556" i="1" s="1"/>
  <c r="S609" i="1"/>
  <c r="AG609" i="1" a="1"/>
  <c r="AG609" i="1" s="1"/>
  <c r="S3965" i="1"/>
  <c r="AG3965" i="1" a="1"/>
  <c r="AG3965" i="1" s="1"/>
  <c r="S1910" i="1"/>
  <c r="AG1910" i="1" a="1"/>
  <c r="AG1910" i="1" s="1"/>
  <c r="S527" i="1"/>
  <c r="AG527" i="1" a="1"/>
  <c r="AG527" i="1" s="1"/>
  <c r="S3574" i="1"/>
  <c r="AG3574" i="1" a="1"/>
  <c r="AG3574" i="1" s="1"/>
  <c r="S3973" i="1"/>
  <c r="AG3973" i="1" a="1"/>
  <c r="AG3973" i="1" s="1"/>
  <c r="S3904" i="1"/>
  <c r="AG3904" i="1" a="1"/>
  <c r="AG3904" i="1" s="1"/>
  <c r="S1483" i="1"/>
  <c r="AG1483" i="1" a="1"/>
  <c r="AG1483" i="1" s="1"/>
  <c r="S12" i="1"/>
  <c r="AG12" i="1" a="1"/>
  <c r="AG12" i="1" s="1"/>
  <c r="S396" i="1"/>
  <c r="AG396" i="1" a="1"/>
  <c r="AG396" i="1" s="1"/>
  <c r="S805" i="1"/>
  <c r="AG805" i="1" a="1"/>
  <c r="AG805" i="1" s="1"/>
  <c r="S1446" i="1"/>
  <c r="AG1446" i="1" a="1"/>
  <c r="AG1446" i="1" s="1"/>
  <c r="S2077" i="1"/>
  <c r="AG2077" i="1" a="1"/>
  <c r="AG2077" i="1" s="1"/>
  <c r="S466" i="1"/>
  <c r="AG466" i="1" a="1"/>
  <c r="AG466" i="1" s="1"/>
  <c r="S3250" i="1"/>
  <c r="AG3250" i="1" a="1"/>
  <c r="AG3250" i="1" s="1"/>
  <c r="S321" i="1"/>
  <c r="AG321" i="1" a="1"/>
  <c r="AG321" i="1" s="1"/>
  <c r="S4510" i="1"/>
  <c r="AG4510" i="1" a="1"/>
  <c r="AG4510" i="1" s="1"/>
  <c r="S1863" i="1"/>
  <c r="AG1863" i="1" a="1"/>
  <c r="AG1863" i="1" s="1"/>
  <c r="S4697" i="1"/>
  <c r="AG4697" i="1" a="1"/>
  <c r="AG4697" i="1" s="1"/>
  <c r="S3004" i="1"/>
  <c r="AG3004" i="1" a="1"/>
  <c r="AG3004" i="1" s="1"/>
  <c r="S2022" i="1"/>
  <c r="AG2022" i="1" a="1"/>
  <c r="AG2022" i="1" s="1"/>
  <c r="S2435" i="1"/>
  <c r="AG2435" i="1" a="1"/>
  <c r="AG2435" i="1" s="1"/>
  <c r="S1302" i="1"/>
  <c r="AG1302" i="1" a="1"/>
  <c r="AG1302" i="1" s="1"/>
  <c r="S82" i="1"/>
  <c r="AG82" i="1" a="1"/>
  <c r="AG82" i="1" s="1"/>
  <c r="S778" i="1"/>
  <c r="AG778" i="1" a="1"/>
  <c r="AG778" i="1" s="1"/>
  <c r="S4742" i="1"/>
  <c r="AG4742" i="1" a="1"/>
  <c r="AG4742" i="1" s="1"/>
  <c r="S3098" i="1"/>
  <c r="AG3098" i="1" a="1"/>
  <c r="AG3098" i="1" s="1"/>
  <c r="S1138" i="1"/>
  <c r="AG1138" i="1" a="1"/>
  <c r="AG1138" i="1" s="1"/>
  <c r="S867" i="1"/>
  <c r="AG867" i="1" a="1"/>
  <c r="AG867" i="1" s="1"/>
  <c r="S666" i="1"/>
  <c r="AG666" i="1" a="1"/>
  <c r="AG666" i="1" s="1"/>
  <c r="S4940" i="1"/>
  <c r="AG4940" i="1" a="1"/>
  <c r="AG4940" i="1" s="1"/>
  <c r="S1194" i="1"/>
  <c r="AG1194" i="1" a="1"/>
  <c r="AG1194" i="1" s="1"/>
  <c r="S4051" i="1"/>
  <c r="AG4051" i="1" a="1"/>
  <c r="AG4051" i="1" s="1"/>
  <c r="S4219" i="1"/>
  <c r="AG4219" i="1" a="1"/>
  <c r="AG4219" i="1" s="1"/>
  <c r="S685" i="1"/>
  <c r="AG685" i="1" a="1"/>
  <c r="AG685" i="1" s="1"/>
  <c r="S570" i="1"/>
  <c r="AG570" i="1" a="1"/>
  <c r="AG570" i="1" s="1"/>
  <c r="S254" i="1"/>
  <c r="AG254" i="1" a="1"/>
  <c r="AG254" i="1" s="1"/>
  <c r="S4068" i="1"/>
  <c r="AG4068" i="1" a="1"/>
  <c r="AG4068" i="1" s="1"/>
  <c r="S4319" i="1"/>
  <c r="AG4319" i="1" a="1"/>
  <c r="AG4319" i="1" s="1"/>
  <c r="S692" i="1"/>
  <c r="AG692" i="1" a="1"/>
  <c r="AG692" i="1" s="1"/>
  <c r="S3602" i="1"/>
  <c r="AG3602" i="1" a="1"/>
  <c r="AG3602" i="1" s="1"/>
  <c r="S3211" i="1"/>
  <c r="AG3211" i="1" a="1"/>
  <c r="AG3211" i="1" s="1"/>
  <c r="S1103" i="1"/>
  <c r="AG1103" i="1" a="1"/>
  <c r="AG1103" i="1" s="1"/>
  <c r="S3175" i="1"/>
  <c r="AG3175" i="1" a="1"/>
  <c r="AG3175" i="1" s="1"/>
  <c r="S2993" i="1"/>
  <c r="AG2993" i="1" a="1"/>
  <c r="AG2993" i="1" s="1"/>
  <c r="S3662" i="1"/>
  <c r="AG3662" i="1" a="1"/>
  <c r="AG3662" i="1" s="1"/>
  <c r="S361" i="1"/>
  <c r="AG361" i="1" a="1"/>
  <c r="AG361" i="1" s="1"/>
  <c r="S3695" i="1"/>
  <c r="AG3695" i="1" a="1"/>
  <c r="AG3695" i="1" s="1"/>
  <c r="S410" i="1"/>
  <c r="AG410" i="1" a="1"/>
  <c r="AG410" i="1" s="1"/>
  <c r="S4600" i="1"/>
  <c r="AG4600" i="1" a="1"/>
  <c r="AG4600" i="1" s="1"/>
  <c r="S1707" i="1"/>
  <c r="AG1707" i="1" a="1"/>
  <c r="AG1707" i="1" s="1"/>
  <c r="S3959" i="1"/>
  <c r="AG3959" i="1" a="1"/>
  <c r="AG3959" i="1" s="1"/>
  <c r="S2075" i="1"/>
  <c r="AG2075" i="1" a="1"/>
  <c r="AG2075" i="1" s="1"/>
  <c r="S2460" i="1"/>
  <c r="AG2460" i="1" a="1"/>
  <c r="AG2460" i="1" s="1"/>
  <c r="S4994" i="1"/>
  <c r="AG4994" i="1" a="1"/>
  <c r="AG4994" i="1" s="1"/>
  <c r="S2453" i="1"/>
  <c r="AG2453" i="1" a="1"/>
  <c r="AG2453" i="1" s="1"/>
  <c r="S2530" i="1"/>
  <c r="AG2530" i="1" a="1"/>
  <c r="AG2530" i="1" s="1"/>
  <c r="S4403" i="1"/>
  <c r="AG4403" i="1" a="1"/>
  <c r="AG4403" i="1" s="1"/>
  <c r="S4804" i="1"/>
  <c r="AG4804" i="1" a="1"/>
  <c r="AG4804" i="1" s="1"/>
  <c r="S1200" i="1"/>
  <c r="AG1200" i="1" a="1"/>
  <c r="AG1200" i="1" s="1"/>
  <c r="S3083" i="1"/>
  <c r="AG3083" i="1" a="1"/>
  <c r="AG3083" i="1" s="1"/>
  <c r="S1413" i="1"/>
  <c r="AG1413" i="1" a="1"/>
  <c r="AG1413" i="1" s="1"/>
  <c r="S116" i="1"/>
  <c r="AG116" i="1" a="1"/>
  <c r="AG116" i="1" s="1"/>
  <c r="S2175" i="1"/>
  <c r="AG2175" i="1" a="1"/>
  <c r="AG2175" i="1" s="1"/>
  <c r="S4217" i="1"/>
  <c r="AG4217" i="1" a="1"/>
  <c r="AG4217" i="1" s="1"/>
  <c r="S2997" i="1"/>
  <c r="AG2997" i="1" a="1"/>
  <c r="AG2997" i="1" s="1"/>
  <c r="S4594" i="1"/>
  <c r="AG4594" i="1" a="1"/>
  <c r="AG4594" i="1" s="1"/>
  <c r="S1655" i="1"/>
  <c r="AG1655" i="1" a="1"/>
  <c r="AG1655" i="1" s="1"/>
  <c r="S1237" i="1"/>
  <c r="AG1237" i="1" a="1"/>
  <c r="AG1237" i="1" s="1"/>
  <c r="S4030" i="1"/>
  <c r="AG4030" i="1" a="1"/>
  <c r="AG4030" i="1" s="1"/>
  <c r="S4241" i="1"/>
  <c r="AG4241" i="1" a="1"/>
  <c r="AG4241" i="1" s="1"/>
  <c r="S3950" i="1"/>
  <c r="AG3950" i="1" a="1"/>
  <c r="AG3950" i="1" s="1"/>
  <c r="S3538" i="1"/>
  <c r="AG3538" i="1" a="1"/>
  <c r="AG3538" i="1" s="1"/>
  <c r="S3696" i="1"/>
  <c r="AG3696" i="1" a="1"/>
  <c r="AG3696" i="1" s="1"/>
  <c r="S4286" i="1"/>
  <c r="AG4286" i="1" a="1"/>
  <c r="AG4286" i="1" s="1"/>
  <c r="S1366" i="1"/>
  <c r="AG1366" i="1" a="1"/>
  <c r="AG1366" i="1" s="1"/>
  <c r="S1161" i="1"/>
  <c r="AG1161" i="1" a="1"/>
  <c r="AG1161" i="1" s="1"/>
  <c r="S3212" i="1"/>
  <c r="AG3212" i="1" a="1"/>
  <c r="AG3212" i="1" s="1"/>
  <c r="S1273" i="1"/>
  <c r="AG1273" i="1" a="1"/>
  <c r="AG1273" i="1" s="1"/>
  <c r="S19" i="1"/>
  <c r="AG19" i="1" a="1"/>
  <c r="AG19" i="1" s="1"/>
  <c r="S4888" i="1"/>
  <c r="AG4888" i="1" a="1"/>
  <c r="AG4888" i="1" s="1"/>
  <c r="S2535" i="1"/>
  <c r="AG2535" i="1" a="1"/>
  <c r="AG2535" i="1" s="1"/>
  <c r="S1848" i="1"/>
  <c r="AG1848" i="1" a="1"/>
  <c r="AG1848" i="1" s="1"/>
  <c r="S1733" i="1"/>
  <c r="AG1733" i="1" a="1"/>
  <c r="AG1733" i="1" s="1"/>
  <c r="S1617" i="1"/>
  <c r="AG1617" i="1" a="1"/>
  <c r="AG1617" i="1" s="1"/>
  <c r="S3507" i="1"/>
  <c r="AG3507" i="1" a="1"/>
  <c r="AG3507" i="1" s="1"/>
  <c r="S503" i="1"/>
  <c r="AG503" i="1" a="1"/>
  <c r="AG503" i="1" s="1"/>
  <c r="S947" i="1"/>
  <c r="AG947" i="1" a="1"/>
  <c r="AG947" i="1" s="1"/>
  <c r="S3912" i="1"/>
  <c r="AG3912" i="1" a="1"/>
  <c r="AG3912" i="1" s="1"/>
  <c r="S1300" i="1"/>
  <c r="AG1300" i="1" a="1"/>
  <c r="AG1300" i="1" s="1"/>
  <c r="S2003" i="1"/>
  <c r="AG2003" i="1" a="1"/>
  <c r="AG2003" i="1" s="1"/>
  <c r="S1998" i="1"/>
  <c r="AG1998" i="1" a="1"/>
  <c r="AG1998" i="1" s="1"/>
  <c r="S4009" i="1"/>
  <c r="AG4009" i="1" a="1"/>
  <c r="AG4009" i="1" s="1"/>
  <c r="S262" i="1"/>
  <c r="AG262" i="1" a="1"/>
  <c r="AG262" i="1" s="1"/>
  <c r="S4165" i="1"/>
  <c r="AG4165" i="1" a="1"/>
  <c r="AG4165" i="1" s="1"/>
  <c r="S4737" i="1"/>
  <c r="AG4737" i="1" a="1"/>
  <c r="AG4737" i="1" s="1"/>
  <c r="S344" i="1"/>
  <c r="AG344" i="1" a="1"/>
  <c r="AG344" i="1" s="1"/>
  <c r="S1421" i="1"/>
  <c r="AG1421" i="1" a="1"/>
  <c r="AG1421" i="1" s="1"/>
  <c r="S2584" i="1"/>
  <c r="AG2584" i="1" a="1"/>
  <c r="AG2584" i="1" s="1"/>
  <c r="S3755" i="1"/>
  <c r="AG3755" i="1" a="1"/>
  <c r="AG3755" i="1" s="1"/>
  <c r="S1780" i="1"/>
  <c r="AG1780" i="1" a="1"/>
  <c r="AG1780" i="1" s="1"/>
  <c r="S1217" i="1"/>
  <c r="AG1217" i="1" a="1"/>
  <c r="AG1217" i="1" s="1"/>
  <c r="S1668" i="1"/>
  <c r="AG1668" i="1" a="1"/>
  <c r="AG1668" i="1" s="1"/>
  <c r="S2125" i="1"/>
  <c r="AG2125" i="1" a="1"/>
  <c r="AG2125" i="1" s="1"/>
  <c r="S4680" i="1"/>
  <c r="AG4680" i="1" a="1"/>
  <c r="AG4680" i="1" s="1"/>
  <c r="S1213" i="1"/>
  <c r="AG1213" i="1" a="1"/>
  <c r="AG1213" i="1" s="1"/>
  <c r="S5000" i="1"/>
  <c r="AG5000" i="1" a="1"/>
  <c r="AG5000" i="1" s="1"/>
  <c r="S3210" i="1"/>
  <c r="AG3210" i="1" a="1"/>
  <c r="AG3210" i="1" s="1"/>
  <c r="S2383" i="1"/>
  <c r="AG2383" i="1" a="1"/>
  <c r="AG2383" i="1" s="1"/>
  <c r="S2168" i="1"/>
  <c r="AG2168" i="1" a="1"/>
  <c r="AG2168" i="1" s="1"/>
  <c r="S1840" i="1"/>
  <c r="AG1840" i="1" a="1"/>
  <c r="AG1840" i="1" s="1"/>
  <c r="S2061" i="1"/>
  <c r="AG2061" i="1" a="1"/>
  <c r="AG2061" i="1" s="1"/>
  <c r="S2264" i="1"/>
  <c r="AG2264" i="1" a="1"/>
  <c r="AG2264" i="1" s="1"/>
  <c r="S4821" i="1"/>
  <c r="AG4821" i="1" a="1"/>
  <c r="AG4821" i="1" s="1"/>
  <c r="S4259" i="1"/>
  <c r="AG4259" i="1" a="1"/>
  <c r="AG4259" i="1" s="1"/>
  <c r="S2605" i="1"/>
  <c r="AG2605" i="1" a="1"/>
  <c r="AG2605" i="1" s="1"/>
  <c r="S2180" i="1"/>
  <c r="AG2180" i="1" a="1"/>
  <c r="AG2180" i="1" s="1"/>
  <c r="S1909" i="1"/>
  <c r="AG1909" i="1" a="1"/>
  <c r="AG1909" i="1" s="1"/>
  <c r="S1044" i="1"/>
  <c r="AG1044" i="1" a="1"/>
  <c r="AG1044" i="1" s="1"/>
  <c r="S73" i="1"/>
  <c r="AG73" i="1" a="1"/>
  <c r="AG73" i="1" s="1"/>
  <c r="S3329" i="1"/>
  <c r="AG3329" i="1" a="1"/>
  <c r="AG3329" i="1" s="1"/>
  <c r="S4207" i="1"/>
  <c r="AG4207" i="1" a="1"/>
  <c r="AG4207" i="1" s="1"/>
  <c r="S4723" i="1"/>
  <c r="AG4723" i="1" a="1"/>
  <c r="AG4723" i="1" s="1"/>
  <c r="S2057" i="1"/>
  <c r="AG2057" i="1" a="1"/>
  <c r="AG2057" i="1" s="1"/>
  <c r="S2772" i="1"/>
  <c r="AG2772" i="1" a="1"/>
  <c r="AG2772" i="1" s="1"/>
  <c r="S4963" i="1"/>
  <c r="AG4963" i="1" a="1"/>
  <c r="AG4963" i="1" s="1"/>
  <c r="S670" i="1"/>
  <c r="AG670" i="1" a="1"/>
  <c r="AG670" i="1" s="1"/>
  <c r="S1036" i="1"/>
  <c r="AG1036" i="1" a="1"/>
  <c r="AG1036" i="1" s="1"/>
  <c r="S917" i="1"/>
  <c r="AG917" i="1" a="1"/>
  <c r="AG917" i="1" s="1"/>
  <c r="S1152" i="1"/>
  <c r="AG1152" i="1" a="1"/>
  <c r="AG1152" i="1" s="1"/>
  <c r="S1874" i="1"/>
  <c r="AG1874" i="1" a="1"/>
  <c r="AG1874" i="1" s="1"/>
  <c r="S181" i="1"/>
  <c r="AG181" i="1" a="1"/>
  <c r="AG181" i="1" s="1"/>
  <c r="S4871" i="1"/>
  <c r="AG4871" i="1" a="1"/>
  <c r="AG4871" i="1" s="1"/>
  <c r="S1423" i="1"/>
  <c r="AG1423" i="1" a="1"/>
  <c r="AG1423" i="1" s="1"/>
  <c r="S4300" i="1"/>
  <c r="AG4300" i="1" a="1"/>
  <c r="AG4300" i="1" s="1"/>
  <c r="S4816" i="1"/>
  <c r="AG4816" i="1" a="1"/>
  <c r="AG4816" i="1" s="1"/>
  <c r="S1000" i="1"/>
  <c r="AG1000" i="1" a="1"/>
  <c r="AG1000" i="1" s="1"/>
  <c r="S471" i="1"/>
  <c r="AG471" i="1" a="1"/>
  <c r="AG471" i="1" s="1"/>
  <c r="S80" i="1"/>
  <c r="AG80" i="1" a="1"/>
  <c r="AG80" i="1" s="1"/>
  <c r="S117" i="1"/>
  <c r="AG117" i="1" a="1"/>
  <c r="AG117" i="1" s="1"/>
  <c r="S4660" i="1"/>
  <c r="AG4660" i="1" a="1"/>
  <c r="AG4660" i="1" s="1"/>
  <c r="S2821" i="1"/>
  <c r="AG2821" i="1" a="1"/>
  <c r="AG2821" i="1" s="1"/>
  <c r="S2491" i="1"/>
  <c r="AG2491" i="1" a="1"/>
  <c r="AG2491" i="1" s="1"/>
  <c r="S4731" i="1"/>
  <c r="AG4731" i="1" a="1"/>
  <c r="AG4731" i="1" s="1"/>
  <c r="S905" i="1"/>
  <c r="AG905" i="1" a="1"/>
  <c r="AG905" i="1" s="1"/>
  <c r="S1924" i="1"/>
  <c r="AG1924" i="1" a="1"/>
  <c r="AG1924" i="1" s="1"/>
  <c r="S4295" i="1"/>
  <c r="AG4295" i="1" a="1"/>
  <c r="AG4295" i="1" s="1"/>
  <c r="S1637" i="1"/>
  <c r="AG1637" i="1" a="1"/>
  <c r="AG1637" i="1" s="1"/>
  <c r="S4048" i="1"/>
  <c r="AG4048" i="1" a="1"/>
  <c r="AG4048" i="1" s="1"/>
  <c r="S1339" i="1"/>
  <c r="AG1339" i="1" a="1"/>
  <c r="AG1339" i="1" s="1"/>
  <c r="S3469" i="1"/>
  <c r="AG3469" i="1" a="1"/>
  <c r="AG3469" i="1" s="1"/>
  <c r="S3442" i="1"/>
  <c r="AG3442" i="1" a="1"/>
  <c r="AG3442" i="1" s="1"/>
  <c r="S2225" i="1"/>
  <c r="AG2225" i="1" a="1"/>
  <c r="AG2225" i="1" s="1"/>
  <c r="S2310" i="1"/>
  <c r="AG2310" i="1" a="1"/>
  <c r="AG2310" i="1" s="1"/>
  <c r="S4547" i="1"/>
  <c r="AG4547" i="1" a="1"/>
  <c r="AG4547" i="1" s="1"/>
  <c r="S1740" i="1"/>
  <c r="AG1740" i="1" a="1"/>
  <c r="AG1740" i="1" s="1"/>
  <c r="S798" i="1"/>
  <c r="AG798" i="1" a="1"/>
  <c r="AG798" i="1" s="1"/>
  <c r="S4850" i="1"/>
  <c r="AG4850" i="1" a="1"/>
  <c r="AG4850" i="1" s="1"/>
  <c r="S983" i="1"/>
  <c r="AG983" i="1" a="1"/>
  <c r="AG983" i="1" s="1"/>
  <c r="S4155" i="1"/>
  <c r="AG4155" i="1" a="1"/>
  <c r="AG4155" i="1" s="1"/>
  <c r="S2144" i="1"/>
  <c r="AG2144" i="1" a="1"/>
  <c r="AG2144" i="1" s="1"/>
  <c r="S1369" i="1"/>
  <c r="AG1369" i="1" a="1"/>
  <c r="AG1369" i="1" s="1"/>
  <c r="S39" i="1"/>
  <c r="AG39" i="1" a="1"/>
  <c r="AG39" i="1" s="1"/>
  <c r="S331" i="1"/>
  <c r="AG331" i="1" a="1"/>
  <c r="AG331" i="1" s="1"/>
  <c r="S2906" i="1"/>
  <c r="AG2906" i="1" a="1"/>
  <c r="AG2906" i="1" s="1"/>
  <c r="S4435" i="1"/>
  <c r="AG4435" i="1" a="1"/>
  <c r="AG4435" i="1" s="1"/>
  <c r="S2186" i="1"/>
  <c r="AG2186" i="1" a="1"/>
  <c r="AG2186" i="1" s="1"/>
  <c r="S282" i="1"/>
  <c r="AG282" i="1" a="1"/>
  <c r="AG282" i="1" s="1"/>
  <c r="S2627" i="1"/>
  <c r="AG2627" i="1" a="1"/>
  <c r="AG2627" i="1" s="1"/>
  <c r="S2345" i="1"/>
  <c r="AG2345" i="1" a="1"/>
  <c r="AG2345" i="1" s="1"/>
  <c r="S2" i="1"/>
  <c r="AG2" i="1" a="1"/>
  <c r="AG2" i="1" s="1"/>
  <c r="S623" i="1"/>
  <c r="AG623" i="1" a="1"/>
  <c r="AG623" i="1" s="1"/>
  <c r="S1782" i="1"/>
  <c r="AG1782" i="1" a="1"/>
  <c r="AG1782" i="1" s="1"/>
  <c r="S3559" i="1"/>
  <c r="AG3559" i="1" a="1"/>
  <c r="AG3559" i="1" s="1"/>
  <c r="S615" i="1"/>
  <c r="AG615" i="1" a="1"/>
  <c r="AG615" i="1" s="1"/>
  <c r="S4223" i="1"/>
  <c r="AG4223" i="1" a="1"/>
  <c r="AG4223" i="1" s="1"/>
  <c r="S1265" i="1"/>
  <c r="AG1265" i="1" a="1"/>
  <c r="AG1265" i="1" s="1"/>
  <c r="S1173" i="1"/>
  <c r="AG1173" i="1" a="1"/>
  <c r="AG1173" i="1" s="1"/>
  <c r="S1440" i="1"/>
  <c r="AG1440" i="1" a="1"/>
  <c r="AG1440" i="1" s="1"/>
  <c r="S2524" i="1"/>
  <c r="AG2524" i="1" a="1"/>
  <c r="AG2524" i="1" s="1"/>
  <c r="S919" i="1"/>
  <c r="AG919" i="1" a="1"/>
  <c r="AG919" i="1" s="1"/>
  <c r="S4135" i="1"/>
  <c r="AG4135" i="1" a="1"/>
  <c r="AG4135" i="1" s="1"/>
  <c r="S522" i="1"/>
  <c r="AG522" i="1" a="1"/>
  <c r="AG522" i="1" s="1"/>
  <c r="S829" i="1"/>
  <c r="AG829" i="1" a="1"/>
  <c r="AG829" i="1" s="1"/>
  <c r="S1317" i="1"/>
  <c r="AG1317" i="1" a="1"/>
  <c r="AG1317" i="1" s="1"/>
  <c r="S1497" i="1"/>
  <c r="AG1497" i="1" a="1"/>
  <c r="AG1497" i="1" s="1"/>
  <c r="S906" i="1"/>
  <c r="AG906" i="1" a="1"/>
  <c r="AG906" i="1" s="1"/>
  <c r="S2667" i="1"/>
  <c r="AG2667" i="1" a="1"/>
  <c r="AG2667" i="1" s="1"/>
  <c r="S4253" i="1"/>
  <c r="AG4253" i="1" a="1"/>
  <c r="AG4253" i="1" s="1"/>
  <c r="S2628" i="1"/>
  <c r="AG2628" i="1" a="1"/>
  <c r="AG2628" i="1" s="1"/>
  <c r="S2120" i="1"/>
  <c r="AG2120" i="1" a="1"/>
  <c r="AG2120" i="1" s="1"/>
  <c r="S2729" i="1"/>
  <c r="AG2729" i="1" a="1"/>
  <c r="AG2729" i="1" s="1"/>
  <c r="S847" i="1"/>
  <c r="AG847" i="1" a="1"/>
  <c r="AG847" i="1" s="1"/>
  <c r="S238" i="1"/>
  <c r="AG238" i="1" a="1"/>
  <c r="AG238" i="1" s="1"/>
  <c r="S855" i="1"/>
  <c r="AG855" i="1" a="1"/>
  <c r="AG855" i="1" s="1"/>
  <c r="S1807" i="1"/>
  <c r="AG1807" i="1" a="1"/>
  <c r="AG1807" i="1" s="1"/>
  <c r="S2825" i="1"/>
  <c r="AG2825" i="1" a="1"/>
  <c r="AG2825" i="1" s="1"/>
  <c r="S2271" i="1"/>
  <c r="AG2271" i="1" a="1"/>
  <c r="AG2271" i="1" s="1"/>
  <c r="S4626" i="1"/>
  <c r="AG4626" i="1" a="1"/>
  <c r="AG4626" i="1" s="1"/>
  <c r="S4124" i="1"/>
  <c r="AG4124" i="1" a="1"/>
  <c r="AG4124" i="1" s="1"/>
  <c r="S4765" i="1"/>
  <c r="AG4765" i="1" a="1"/>
  <c r="AG4765" i="1" s="1"/>
  <c r="S3857" i="1"/>
  <c r="AG3857" i="1" a="1"/>
  <c r="AG3857" i="1" s="1"/>
  <c r="S2248" i="1"/>
  <c r="AG2248" i="1" a="1"/>
  <c r="AG2248" i="1" s="1"/>
  <c r="S3228" i="1"/>
  <c r="AG3228" i="1" a="1"/>
  <c r="AG3228" i="1" s="1"/>
  <c r="S1697" i="1"/>
  <c r="AG1697" i="1" a="1"/>
  <c r="AG1697" i="1" s="1"/>
  <c r="S4584" i="1"/>
  <c r="AG4584" i="1" a="1"/>
  <c r="AG4584" i="1" s="1"/>
  <c r="S1588" i="1"/>
  <c r="AG1588" i="1" a="1"/>
  <c r="AG1588" i="1" s="1"/>
  <c r="S275" i="1"/>
  <c r="AG275" i="1" a="1"/>
  <c r="AG275" i="1" s="1"/>
  <c r="S1012" i="1"/>
  <c r="AG1012" i="1" a="1"/>
  <c r="AG1012" i="1" s="1"/>
  <c r="S3780" i="1"/>
  <c r="AG3780" i="1" a="1"/>
  <c r="AG3780" i="1" s="1"/>
  <c r="S1374" i="1"/>
  <c r="AG1374" i="1" a="1"/>
  <c r="AG1374" i="1" s="1"/>
  <c r="S4066" i="1"/>
  <c r="AG4066" i="1" a="1"/>
  <c r="AG4066" i="1" s="1"/>
  <c r="S2025" i="1"/>
  <c r="AG2025" i="1" a="1"/>
  <c r="AG2025" i="1" s="1"/>
  <c r="S3908" i="1"/>
  <c r="AG3908" i="1" a="1"/>
  <c r="AG3908" i="1" s="1"/>
  <c r="S1396" i="1"/>
  <c r="AG1396" i="1" a="1"/>
  <c r="AG1396" i="1" s="1"/>
  <c r="S1709" i="1"/>
  <c r="AG1709" i="1" a="1"/>
  <c r="AG1709" i="1" s="1"/>
  <c r="S2108" i="1"/>
  <c r="AG2108" i="1" a="1"/>
  <c r="AG2108" i="1" s="1"/>
  <c r="S2142" i="1"/>
  <c r="AG2142" i="1" a="1"/>
  <c r="AG2142" i="1" s="1"/>
  <c r="S3016" i="1"/>
  <c r="AG3016" i="1" a="1"/>
  <c r="AG3016" i="1" s="1"/>
  <c r="S160" i="1"/>
  <c r="AG160" i="1" a="1"/>
  <c r="AG160" i="1" s="1"/>
  <c r="S2141" i="1"/>
  <c r="AG2141" i="1" a="1"/>
  <c r="AG2141" i="1" s="1"/>
  <c r="S1376" i="1"/>
  <c r="AG1376" i="1" a="1"/>
  <c r="AG1376" i="1" s="1"/>
  <c r="S2227" i="1"/>
  <c r="AG2227" i="1" a="1"/>
  <c r="AG2227" i="1" s="1"/>
  <c r="S2888" i="1"/>
  <c r="AG2888" i="1" a="1"/>
  <c r="AG2888" i="1" s="1"/>
  <c r="S1354" i="1"/>
  <c r="AG1354" i="1" a="1"/>
  <c r="AG1354" i="1" s="1"/>
  <c r="S4110" i="1"/>
  <c r="AG4110" i="1" a="1"/>
  <c r="AG4110" i="1" s="1"/>
  <c r="S2115" i="1"/>
  <c r="AG2115" i="1" a="1"/>
  <c r="AG2115" i="1" s="1"/>
  <c r="S4190" i="1"/>
  <c r="AG4190" i="1" a="1"/>
  <c r="AG4190" i="1" s="1"/>
  <c r="S1422" i="1"/>
  <c r="AG1422" i="1" a="1"/>
  <c r="AG1422" i="1" s="1"/>
  <c r="S3884" i="1"/>
  <c r="AG3884" i="1" a="1"/>
  <c r="AG3884" i="1" s="1"/>
  <c r="S4881" i="1"/>
  <c r="AG4881" i="1" a="1"/>
  <c r="AG4881" i="1" s="1"/>
  <c r="S2099" i="1"/>
  <c r="AG2099" i="1" a="1"/>
  <c r="AG2099" i="1" s="1"/>
  <c r="S3607" i="1"/>
  <c r="AG3607" i="1" a="1"/>
  <c r="AG3607" i="1" s="1"/>
  <c r="S1114" i="1"/>
  <c r="AG1114" i="1" a="1"/>
  <c r="AG1114" i="1" s="1"/>
  <c r="S4395" i="1"/>
  <c r="AG4395" i="1" a="1"/>
  <c r="AG4395" i="1" s="1"/>
  <c r="S3262" i="1"/>
  <c r="AG3262" i="1" a="1"/>
  <c r="AG3262" i="1" s="1"/>
  <c r="S76" i="1"/>
  <c r="AG76" i="1" a="1"/>
  <c r="AG76" i="1" s="1"/>
  <c r="S4991" i="1"/>
  <c r="AG4991" i="1" a="1"/>
  <c r="AG4991" i="1" s="1"/>
  <c r="S3097" i="1"/>
  <c r="AG3097" i="1" a="1"/>
  <c r="AG3097" i="1" s="1"/>
  <c r="S618" i="1"/>
  <c r="AG618" i="1" a="1"/>
  <c r="AG618" i="1" s="1"/>
  <c r="S41" i="1"/>
  <c r="AG41" i="1" a="1"/>
  <c r="AG41" i="1" s="1"/>
  <c r="S2281" i="1"/>
  <c r="AG2281" i="1" a="1"/>
  <c r="AG2281" i="1" s="1"/>
  <c r="S1621" i="1"/>
  <c r="AG1621" i="1" a="1"/>
  <c r="AG1621" i="1" s="1"/>
  <c r="S2733" i="1"/>
  <c r="AG2733" i="1" a="1"/>
  <c r="AG2733" i="1" s="1"/>
  <c r="S4328" i="1"/>
  <c r="AG4328" i="1" a="1"/>
  <c r="AG4328" i="1" s="1"/>
  <c r="S1495" i="1"/>
  <c r="AG1495" i="1" a="1"/>
  <c r="AG1495" i="1" s="1"/>
  <c r="S4306" i="1"/>
  <c r="AG4306" i="1" a="1"/>
  <c r="AG4306" i="1" s="1"/>
  <c r="S504" i="1"/>
  <c r="AG504" i="1" a="1"/>
  <c r="AG504" i="1" s="1"/>
  <c r="S904" i="1"/>
  <c r="AG904" i="1" a="1"/>
  <c r="AG904" i="1" s="1"/>
  <c r="S3650" i="1"/>
  <c r="AG3650" i="1" a="1"/>
  <c r="AG3650" i="1" s="1"/>
  <c r="S4167" i="1"/>
  <c r="AG4167" i="1" a="1"/>
  <c r="AG4167" i="1" s="1"/>
  <c r="S4901" i="1"/>
  <c r="AG4901" i="1" a="1"/>
  <c r="AG4901" i="1" s="1"/>
  <c r="S544" i="1"/>
  <c r="AG544" i="1" a="1"/>
  <c r="AG544" i="1" s="1"/>
  <c r="S4023" i="1"/>
  <c r="AG4023" i="1" a="1"/>
  <c r="AG4023" i="1" s="1"/>
  <c r="S1270" i="1"/>
  <c r="AG1270" i="1" a="1"/>
  <c r="AG1270" i="1" s="1"/>
  <c r="S884" i="1"/>
  <c r="AG884" i="1" a="1"/>
  <c r="AG884" i="1" s="1"/>
  <c r="S2536" i="1"/>
  <c r="AG2536" i="1" a="1"/>
  <c r="AG2536" i="1" s="1"/>
  <c r="S1832" i="1"/>
  <c r="AG1832" i="1" a="1"/>
  <c r="AG1832" i="1" s="1"/>
  <c r="S2381" i="1"/>
  <c r="AG2381" i="1" a="1"/>
  <c r="AG2381" i="1" s="1"/>
  <c r="S3244" i="1"/>
  <c r="AG3244" i="1" a="1"/>
  <c r="AG3244" i="1" s="1"/>
  <c r="S4151" i="1"/>
  <c r="AG4151" i="1" a="1"/>
  <c r="AG4151" i="1" s="1"/>
  <c r="S4099" i="1"/>
  <c r="AG4099" i="1" a="1"/>
  <c r="AG4099" i="1" s="1"/>
  <c r="S3204" i="1"/>
  <c r="AG3204" i="1" a="1"/>
  <c r="AG3204" i="1" s="1"/>
  <c r="S2444" i="1"/>
  <c r="AG2444" i="1" a="1"/>
  <c r="AG2444" i="1" s="1"/>
  <c r="S1698" i="1"/>
  <c r="AG1698" i="1" a="1"/>
  <c r="AG1698" i="1" s="1"/>
  <c r="S130" i="1"/>
  <c r="AG130" i="1" a="1"/>
  <c r="AG130" i="1" s="1"/>
  <c r="S866" i="1"/>
  <c r="AG866" i="1" a="1"/>
  <c r="AG866" i="1" s="1"/>
  <c r="S2209" i="1"/>
  <c r="AG2209" i="1" a="1"/>
  <c r="AG2209" i="1" s="1"/>
  <c r="S2945" i="1"/>
  <c r="AG2945" i="1" a="1"/>
  <c r="AG2945" i="1" s="1"/>
  <c r="S2211" i="1"/>
  <c r="AG2211" i="1" a="1"/>
  <c r="AG2211" i="1" s="1"/>
  <c r="S1206" i="1"/>
  <c r="AG1206" i="1" a="1"/>
  <c r="AG1206" i="1" s="1"/>
  <c r="S4727" i="1"/>
  <c r="AG4727" i="1" a="1"/>
  <c r="AG4727" i="1" s="1"/>
  <c r="S1996" i="1"/>
  <c r="AG1996" i="1" a="1"/>
  <c r="AG1996" i="1" s="1"/>
  <c r="S2671" i="1"/>
  <c r="AG2671" i="1" a="1"/>
  <c r="AG2671" i="1" s="1"/>
  <c r="S4054" i="1"/>
  <c r="AG4054" i="1" a="1"/>
  <c r="AG4054" i="1" s="1"/>
  <c r="S4337" i="1"/>
  <c r="AG4337" i="1" a="1"/>
  <c r="AG4337" i="1" s="1"/>
  <c r="S585" i="1"/>
  <c r="AG585" i="1" a="1"/>
  <c r="AG585" i="1" s="1"/>
  <c r="S2756" i="1"/>
  <c r="AG2756" i="1" a="1"/>
  <c r="AG2756" i="1" s="1"/>
  <c r="S796" i="1"/>
  <c r="AG796" i="1" a="1"/>
  <c r="AG796" i="1" s="1"/>
  <c r="S1828" i="1"/>
  <c r="AG1828" i="1" a="1"/>
  <c r="AG1828" i="1" s="1"/>
  <c r="S2127" i="1"/>
  <c r="AG2127" i="1" a="1"/>
  <c r="AG2127" i="1" s="1"/>
  <c r="S3984" i="1"/>
  <c r="AG3984" i="1" a="1"/>
  <c r="AG3984" i="1" s="1"/>
  <c r="S1347" i="1"/>
  <c r="AG1347" i="1" a="1"/>
  <c r="AG1347" i="1" s="1"/>
  <c r="S3495" i="1"/>
  <c r="AG3495" i="1" a="1"/>
  <c r="AG3495" i="1" s="1"/>
  <c r="S1477" i="1"/>
  <c r="AG1477" i="1" a="1"/>
  <c r="AG1477" i="1" s="1"/>
  <c r="S1430" i="1"/>
  <c r="AG1430" i="1" a="1"/>
  <c r="AG1430" i="1" s="1"/>
  <c r="S418" i="1"/>
  <c r="AG418" i="1" a="1"/>
  <c r="AG418" i="1" s="1"/>
  <c r="S877" i="1"/>
  <c r="AG877" i="1" a="1"/>
  <c r="AG877" i="1" s="1"/>
  <c r="S4988" i="1"/>
  <c r="AG4988" i="1" a="1"/>
  <c r="AG4988" i="1" s="1"/>
  <c r="S2652" i="1"/>
  <c r="AG2652" i="1" a="1"/>
  <c r="AG2652" i="1" s="1"/>
  <c r="S232" i="1"/>
  <c r="AG232" i="1" a="1"/>
  <c r="AG232" i="1" s="1"/>
  <c r="S2975" i="1"/>
  <c r="AG2975" i="1" a="1"/>
  <c r="AG2975" i="1" s="1"/>
  <c r="S4473" i="1"/>
  <c r="AG4473" i="1" a="1"/>
  <c r="AG4473" i="1" s="1"/>
  <c r="S391" i="1"/>
  <c r="AG391" i="1" a="1"/>
  <c r="AG391" i="1" s="1"/>
  <c r="S1311" i="1"/>
  <c r="AG1311" i="1" a="1"/>
  <c r="AG1311" i="1" s="1"/>
  <c r="S4293" i="1"/>
  <c r="AG4293" i="1" a="1"/>
  <c r="AG4293" i="1" s="1"/>
  <c r="S2646" i="1"/>
  <c r="AG2646" i="1" a="1"/>
  <c r="AG2646" i="1" s="1"/>
  <c r="S285" i="1"/>
  <c r="AG285" i="1" a="1"/>
  <c r="AG285" i="1" s="1"/>
  <c r="S4573" i="1"/>
  <c r="AG4573" i="1" a="1"/>
  <c r="AG4573" i="1" s="1"/>
  <c r="S3951" i="1"/>
  <c r="AG3951" i="1" a="1"/>
  <c r="AG3951" i="1" s="1"/>
  <c r="S4303" i="1"/>
  <c r="AG4303" i="1" a="1"/>
  <c r="AG4303" i="1" s="1"/>
  <c r="S4699" i="1"/>
  <c r="AG4699" i="1" a="1"/>
  <c r="AG4699" i="1" s="1"/>
  <c r="S4997" i="1"/>
  <c r="AG4997" i="1" a="1"/>
  <c r="AG4997" i="1" s="1"/>
  <c r="S1985" i="1"/>
  <c r="AG1985" i="1" a="1"/>
  <c r="AG1985" i="1" s="1"/>
  <c r="S2517" i="1"/>
  <c r="AG2517" i="1" a="1"/>
  <c r="AG2517" i="1" s="1"/>
  <c r="S2678" i="1"/>
  <c r="AG2678" i="1" a="1"/>
  <c r="AG2678" i="1" s="1"/>
  <c r="S3313" i="1"/>
  <c r="AG3313" i="1" a="1"/>
  <c r="AG3313" i="1" s="1"/>
  <c r="S4420" i="1"/>
  <c r="AG4420" i="1" a="1"/>
  <c r="AG4420" i="1" s="1"/>
  <c r="S95" i="1"/>
  <c r="AG95" i="1" a="1"/>
  <c r="AG95" i="1" s="1"/>
  <c r="S4824" i="1"/>
  <c r="AG4824" i="1" a="1"/>
  <c r="AG4824" i="1" s="1"/>
  <c r="S4050" i="1"/>
  <c r="AG4050" i="1" a="1"/>
  <c r="AG4050" i="1" s="1"/>
  <c r="S245" i="1"/>
  <c r="AG245" i="1" a="1"/>
  <c r="AG245" i="1" s="1"/>
  <c r="S3435" i="1"/>
  <c r="AG3435" i="1" a="1"/>
  <c r="AG3435" i="1" s="1"/>
  <c r="S1086" i="1"/>
  <c r="AG1086" i="1" a="1"/>
  <c r="AG1086" i="1" s="1"/>
  <c r="S949" i="1"/>
  <c r="AG949" i="1" a="1"/>
  <c r="AG949" i="1" s="1"/>
  <c r="S3416" i="1"/>
  <c r="AG3416" i="1" a="1"/>
  <c r="AG3416" i="1" s="1"/>
  <c r="S1242" i="1"/>
  <c r="AG1242" i="1" a="1"/>
  <c r="AG1242" i="1" s="1"/>
  <c r="S3710" i="1"/>
  <c r="AG3710" i="1" a="1"/>
  <c r="AG3710" i="1" s="1"/>
  <c r="S4914" i="1"/>
  <c r="AG4914" i="1" a="1"/>
  <c r="AG4914" i="1" s="1"/>
  <c r="S2063" i="1"/>
  <c r="AG2063" i="1" a="1"/>
  <c r="AG2063" i="1" s="1"/>
  <c r="S98" i="1"/>
  <c r="AG98" i="1" a="1"/>
  <c r="AG98" i="1" s="1"/>
  <c r="S18" i="1"/>
  <c r="AG18" i="1" a="1"/>
  <c r="AG18" i="1" s="1"/>
  <c r="S3331" i="1"/>
  <c r="AG3331" i="1" a="1"/>
  <c r="AG3331" i="1" s="1"/>
  <c r="S3360" i="1"/>
  <c r="AG3360" i="1" a="1"/>
  <c r="AG3360" i="1" s="1"/>
  <c r="S4617" i="1"/>
  <c r="AG4617" i="1" a="1"/>
  <c r="AG4617" i="1" s="1"/>
  <c r="S4035" i="1"/>
  <c r="AG4035" i="1" a="1"/>
  <c r="AG4035" i="1" s="1"/>
  <c r="S936" i="1"/>
  <c r="AG936" i="1" a="1"/>
  <c r="AG936" i="1" s="1"/>
  <c r="S4555" i="1"/>
  <c r="AG4555" i="1" a="1"/>
  <c r="AG4555" i="1" s="1"/>
  <c r="S804" i="1"/>
  <c r="AG804" i="1" a="1"/>
  <c r="AG804" i="1" s="1"/>
  <c r="S1702" i="1"/>
  <c r="AG1702" i="1" a="1"/>
  <c r="AG1702" i="1" s="1"/>
  <c r="S4205" i="1"/>
  <c r="AG4205" i="1" a="1"/>
  <c r="AG4205" i="1" s="1"/>
  <c r="S1978" i="1"/>
  <c r="AG1978" i="1" a="1"/>
  <c r="AG1978" i="1" s="1"/>
  <c r="S88" i="1"/>
  <c r="AG88" i="1" a="1"/>
  <c r="AG88" i="1" s="1"/>
  <c r="S1480" i="1"/>
  <c r="AG1480" i="1" a="1"/>
  <c r="AG1480" i="1" s="1"/>
  <c r="S29" i="1"/>
  <c r="AG29" i="1" a="1"/>
  <c r="AG29" i="1" s="1"/>
  <c r="S1380" i="1"/>
  <c r="AG1380" i="1" a="1"/>
  <c r="AG1380" i="1" s="1"/>
  <c r="S1383" i="1"/>
  <c r="AG1383" i="1" a="1"/>
  <c r="AG1383" i="1" s="1"/>
  <c r="S4875" i="1"/>
  <c r="AG4875" i="1" a="1"/>
  <c r="AG4875" i="1" s="1"/>
  <c r="S719" i="1"/>
  <c r="AG719" i="1" a="1"/>
  <c r="AG719" i="1" s="1"/>
  <c r="S4634" i="1"/>
  <c r="AG4634" i="1" a="1"/>
  <c r="AG4634" i="1" s="1"/>
  <c r="S4079" i="1"/>
  <c r="AG4079" i="1" a="1"/>
  <c r="AG4079" i="1" s="1"/>
  <c r="S4860" i="1"/>
  <c r="AG4860" i="1" a="1"/>
  <c r="AG4860" i="1" s="1"/>
  <c r="S2706" i="1"/>
  <c r="AG2706" i="1" a="1"/>
  <c r="AG2706" i="1" s="1"/>
  <c r="S951" i="1"/>
  <c r="AG951" i="1" a="1"/>
  <c r="AG951" i="1" s="1"/>
  <c r="S641" i="1"/>
  <c r="AG641" i="1" a="1"/>
  <c r="AG641" i="1" s="1"/>
  <c r="S1172" i="1"/>
  <c r="AG1172" i="1" a="1"/>
  <c r="AG1172" i="1" s="1"/>
  <c r="S2836" i="1"/>
  <c r="AG2836" i="1" a="1"/>
  <c r="AG2836" i="1" s="1"/>
  <c r="S2069" i="1"/>
  <c r="AG2069" i="1" a="1"/>
  <c r="AG2069" i="1" s="1"/>
  <c r="S1739" i="1"/>
  <c r="AG1739" i="1" a="1"/>
  <c r="AG1739" i="1" s="1"/>
  <c r="S3813" i="1"/>
  <c r="AG3813" i="1" a="1"/>
  <c r="AG3813" i="1" s="1"/>
  <c r="S3858" i="1"/>
  <c r="AG3858" i="1" a="1"/>
  <c r="AG3858" i="1" s="1"/>
  <c r="S4171" i="1"/>
  <c r="AG4171" i="1" a="1"/>
  <c r="AG4171" i="1" s="1"/>
  <c r="S1590" i="1"/>
  <c r="AG1590" i="1" a="1"/>
  <c r="AG1590" i="1" s="1"/>
  <c r="S993" i="1"/>
  <c r="AG993" i="1" a="1"/>
  <c r="AG993" i="1" s="1"/>
  <c r="S2111" i="1"/>
  <c r="AG2111" i="1" a="1"/>
  <c r="AG2111" i="1" s="1"/>
  <c r="S1272" i="1"/>
  <c r="AG1272" i="1" a="1"/>
  <c r="AG1272" i="1" s="1"/>
  <c r="S1744" i="1"/>
  <c r="AG1744" i="1" a="1"/>
  <c r="AG1744" i="1" s="1"/>
  <c r="S3137" i="1"/>
  <c r="AG3137" i="1" a="1"/>
  <c r="AG3137" i="1" s="1"/>
  <c r="S4378" i="1"/>
  <c r="AG4378" i="1" a="1"/>
  <c r="AG4378" i="1" s="1"/>
  <c r="S1189" i="1"/>
  <c r="AG1189" i="1" a="1"/>
  <c r="AG1189" i="1" s="1"/>
  <c r="S92" i="1"/>
  <c r="AG92" i="1" a="1"/>
  <c r="AG92" i="1" s="1"/>
  <c r="S2232" i="1"/>
  <c r="AG2232" i="1" a="1"/>
  <c r="AG2232" i="1" s="1"/>
  <c r="S2759" i="1"/>
  <c r="AG2759" i="1" a="1"/>
  <c r="AG2759" i="1" s="1"/>
  <c r="S1919" i="1"/>
  <c r="AG1919" i="1" a="1"/>
  <c r="AG1919" i="1" s="1"/>
  <c r="S676" i="1"/>
  <c r="AG676" i="1" a="1"/>
  <c r="AG676" i="1" s="1"/>
  <c r="S3231" i="1"/>
  <c r="AG3231" i="1" a="1"/>
  <c r="AG3231" i="1" s="1"/>
  <c r="S1195" i="1"/>
  <c r="AG1195" i="1" a="1"/>
  <c r="AG1195" i="1" s="1"/>
  <c r="S4033" i="1"/>
  <c r="AG4033" i="1" a="1"/>
  <c r="AG4033" i="1" s="1"/>
  <c r="S4318" i="1"/>
  <c r="AG4318" i="1" a="1"/>
  <c r="AG4318" i="1" s="1"/>
  <c r="S2912" i="1"/>
  <c r="AG2912" i="1" a="1"/>
  <c r="AG2912" i="1" s="1"/>
  <c r="S3071" i="1"/>
  <c r="AG3071" i="1" a="1"/>
  <c r="AG3071" i="1" s="1"/>
  <c r="S1395" i="1"/>
  <c r="AG1395" i="1" a="1"/>
  <c r="AG1395" i="1" s="1"/>
  <c r="S1696" i="1"/>
  <c r="AG1696" i="1" a="1"/>
  <c r="AG1696" i="1" s="1"/>
  <c r="S4344" i="1"/>
  <c r="AG4344" i="1" a="1"/>
  <c r="AG4344" i="1" s="1"/>
  <c r="S2891" i="1"/>
  <c r="AG2891" i="1" a="1"/>
  <c r="AG2891" i="1" s="1"/>
  <c r="S2236" i="1"/>
  <c r="AG2236" i="1" a="1"/>
  <c r="AG2236" i="1" s="1"/>
  <c r="S3688" i="1"/>
  <c r="AG3688" i="1" a="1"/>
  <c r="AG3688" i="1" s="1"/>
  <c r="S2316" i="1"/>
  <c r="AG2316" i="1" a="1"/>
  <c r="AG2316" i="1" s="1"/>
  <c r="S1427" i="1"/>
  <c r="AG1427" i="1" a="1"/>
  <c r="AG1427" i="1" s="1"/>
  <c r="S1754" i="1"/>
  <c r="AG1754" i="1" a="1"/>
  <c r="AG1754" i="1" s="1"/>
  <c r="S4546" i="1"/>
  <c r="AG4546" i="1" a="1"/>
  <c r="AG4546" i="1" s="1"/>
  <c r="S4369" i="1"/>
  <c r="AG4369" i="1" a="1"/>
  <c r="AG4369" i="1" s="1"/>
  <c r="S3880" i="1"/>
  <c r="AG3880" i="1" a="1"/>
  <c r="AG3880" i="1" s="1"/>
  <c r="S3943" i="1"/>
  <c r="AG3943" i="1" a="1"/>
  <c r="AG3943" i="1" s="1"/>
  <c r="S409" i="1"/>
  <c r="AG409" i="1" a="1"/>
  <c r="AG409" i="1" s="1"/>
  <c r="S3890" i="1"/>
  <c r="AG3890" i="1" a="1"/>
  <c r="AG3890" i="1" s="1"/>
  <c r="S892" i="1"/>
  <c r="AG892" i="1" a="1"/>
  <c r="AG892" i="1" s="1"/>
  <c r="S2296" i="1"/>
  <c r="AG2296" i="1" a="1"/>
  <c r="AG2296" i="1" s="1"/>
  <c r="S256" i="1"/>
  <c r="AG256" i="1" a="1"/>
  <c r="AG256" i="1" s="1"/>
  <c r="S576" i="1"/>
  <c r="AG576" i="1" a="1"/>
  <c r="AG576" i="1" s="1"/>
  <c r="S407" i="1"/>
  <c r="AG407" i="1" a="1"/>
  <c r="AG407" i="1" s="1"/>
  <c r="S2817" i="1"/>
  <c r="AG2817" i="1" a="1"/>
  <c r="AG2817" i="1" s="1"/>
  <c r="S3843" i="1"/>
  <c r="AG3843" i="1" a="1"/>
  <c r="AG3843" i="1" s="1"/>
  <c r="S2137" i="1"/>
  <c r="AG2137" i="1" a="1"/>
  <c r="AG2137" i="1" s="1"/>
  <c r="S3621" i="1"/>
  <c r="AG3621" i="1" a="1"/>
  <c r="AG3621" i="1" s="1"/>
  <c r="S1120" i="1"/>
  <c r="AG1120" i="1" a="1"/>
  <c r="AG1120" i="1" s="1"/>
  <c r="S4407" i="1"/>
  <c r="AG4407" i="1" a="1"/>
  <c r="AG4407" i="1" s="1"/>
  <c r="S2846" i="1"/>
  <c r="AG2846" i="1" a="1"/>
  <c r="AG2846" i="1" s="1"/>
  <c r="S2138" i="1"/>
  <c r="AG2138" i="1" a="1"/>
  <c r="AG2138" i="1" s="1"/>
  <c r="S1716" i="1"/>
  <c r="AG1716" i="1" a="1"/>
  <c r="AG1716" i="1" s="1"/>
  <c r="S3874" i="1"/>
  <c r="AG3874" i="1" a="1"/>
  <c r="AG3874" i="1" s="1"/>
  <c r="S2114" i="1"/>
  <c r="AG2114" i="1" a="1"/>
  <c r="AG2114" i="1" s="1"/>
  <c r="S4351" i="1"/>
  <c r="AG4351" i="1" a="1"/>
  <c r="AG4351" i="1" s="1"/>
  <c r="S206" i="1"/>
  <c r="AG206" i="1" a="1"/>
  <c r="AG206" i="1" s="1"/>
  <c r="S2218" i="1"/>
  <c r="AG2218" i="1" a="1"/>
  <c r="AG2218" i="1" s="1"/>
  <c r="S4072" i="1"/>
  <c r="AG4072" i="1" a="1"/>
  <c r="AG4072" i="1" s="1"/>
  <c r="S517" i="1"/>
  <c r="AG517" i="1" a="1"/>
  <c r="AG517" i="1" s="1"/>
  <c r="S4381" i="1"/>
  <c r="AG4381" i="1" a="1"/>
  <c r="AG4381" i="1" s="1"/>
  <c r="S2523" i="1"/>
  <c r="AG2523" i="1" a="1"/>
  <c r="AG2523" i="1" s="1"/>
  <c r="S3094" i="1"/>
  <c r="AG3094" i="1" a="1"/>
  <c r="AG3094" i="1" s="1"/>
  <c r="S1520" i="1"/>
  <c r="AG1520" i="1" a="1"/>
  <c r="AG1520" i="1" s="1"/>
  <c r="S669" i="1"/>
  <c r="AG669" i="1" a="1"/>
  <c r="AG669" i="1" s="1"/>
  <c r="S4491" i="1"/>
  <c r="AG4491" i="1" a="1"/>
  <c r="AG4491" i="1" s="1"/>
  <c r="S13" i="1"/>
  <c r="AG13" i="1" a="1"/>
  <c r="AG13" i="1" s="1"/>
  <c r="S524" i="1"/>
  <c r="AG524" i="1" a="1"/>
  <c r="AG524" i="1" s="1"/>
  <c r="S1364" i="1"/>
  <c r="AG1364" i="1" a="1"/>
  <c r="AG1364" i="1" s="1"/>
  <c r="S2336" i="1"/>
  <c r="AG2336" i="1" a="1"/>
  <c r="AG2336" i="1" s="1"/>
  <c r="S1885" i="1"/>
  <c r="AG1885" i="1" a="1"/>
  <c r="AG1885" i="1" s="1"/>
  <c r="S478" i="1"/>
  <c r="AG478" i="1" a="1"/>
  <c r="AG478" i="1" s="1"/>
  <c r="S4541" i="1"/>
  <c r="AG4541" i="1" a="1"/>
  <c r="AG4541" i="1" s="1"/>
  <c r="S668" i="1"/>
  <c r="AG668" i="1" a="1"/>
  <c r="AG668" i="1" s="1"/>
  <c r="S3489" i="1"/>
  <c r="AG3489" i="1" a="1"/>
  <c r="AG3489" i="1" s="1"/>
  <c r="S492" i="1"/>
  <c r="AG492" i="1" a="1"/>
  <c r="AG492" i="1" s="1"/>
  <c r="S1132" i="1"/>
  <c r="AG1132" i="1" a="1"/>
  <c r="AG1132" i="1" s="1"/>
  <c r="S165" i="1"/>
  <c r="AG165" i="1" a="1"/>
  <c r="AG165" i="1" s="1"/>
  <c r="S4020" i="1"/>
  <c r="AG4020" i="1" a="1"/>
  <c r="AG4020" i="1" s="1"/>
  <c r="S1264" i="1"/>
  <c r="AG1264" i="1" a="1"/>
  <c r="AG1264" i="1" s="1"/>
  <c r="S4745" i="1"/>
  <c r="AG4745" i="1" a="1"/>
  <c r="AG4745" i="1" s="1"/>
  <c r="S2106" i="1"/>
  <c r="AG2106" i="1" a="1"/>
  <c r="AG2106" i="1" s="1"/>
  <c r="S4933" i="1"/>
  <c r="AG4933" i="1" a="1"/>
  <c r="AG4933" i="1" s="1"/>
  <c r="S4246" i="1"/>
  <c r="AG4246" i="1" a="1"/>
  <c r="AG4246" i="1" s="1"/>
  <c r="S1279" i="1"/>
  <c r="AG1279" i="1" a="1"/>
  <c r="AG1279" i="1" s="1"/>
  <c r="S4553" i="1"/>
  <c r="AG4553" i="1" a="1"/>
  <c r="AG4553" i="1" s="1"/>
  <c r="S2642" i="1"/>
  <c r="AG2642" i="1" a="1"/>
  <c r="AG2642" i="1" s="1"/>
  <c r="S3964" i="1"/>
  <c r="AG3964" i="1" a="1"/>
  <c r="AG3964" i="1" s="1"/>
  <c r="S1133" i="1"/>
  <c r="AG1133" i="1" a="1"/>
  <c r="AG1133" i="1" s="1"/>
  <c r="S4290" i="1"/>
  <c r="AG4290" i="1" a="1"/>
  <c r="AG4290" i="1" s="1"/>
  <c r="S3625" i="1"/>
  <c r="AG3625" i="1" a="1"/>
  <c r="AG3625" i="1" s="1"/>
  <c r="S1400" i="1"/>
  <c r="AG1400" i="1" a="1"/>
  <c r="AG1400" i="1" s="1"/>
  <c r="S1583" i="1"/>
  <c r="AG1583" i="1" a="1"/>
  <c r="AG1583" i="1" s="1"/>
  <c r="S3226" i="1"/>
  <c r="AG3226" i="1" a="1"/>
  <c r="AG3226" i="1" s="1"/>
  <c r="S830" i="1"/>
  <c r="AG830" i="1" a="1"/>
  <c r="AG830" i="1" s="1"/>
  <c r="S3898" i="1"/>
  <c r="AG3898" i="1" a="1"/>
  <c r="AG3898" i="1" s="1"/>
  <c r="S3942" i="1"/>
  <c r="AG3942" i="1" a="1"/>
  <c r="AG3942" i="1" s="1"/>
  <c r="S4703" i="1"/>
  <c r="AG4703" i="1" a="1"/>
  <c r="AG4703" i="1" s="1"/>
  <c r="S2693" i="1"/>
  <c r="AG2693" i="1" a="1"/>
  <c r="AG2693" i="1" s="1"/>
  <c r="S4704" i="1"/>
  <c r="AG4704" i="1" a="1"/>
  <c r="AG4704" i="1" s="1"/>
  <c r="S4772" i="1"/>
  <c r="AG4772" i="1" a="1"/>
  <c r="AG4772" i="1" s="1"/>
  <c r="S878" i="1"/>
  <c r="AG878" i="1" a="1"/>
  <c r="AG878" i="1" s="1"/>
  <c r="S2841" i="1"/>
  <c r="AG2841" i="1" a="1"/>
  <c r="AG2841" i="1" s="1"/>
  <c r="S4440" i="1"/>
  <c r="AG4440" i="1" a="1"/>
  <c r="AG4440" i="1" s="1"/>
  <c r="S1774" i="1"/>
  <c r="AG1774" i="1" a="1"/>
  <c r="AG1774" i="1" s="1"/>
  <c r="S3619" i="1"/>
  <c r="AG3619" i="1" a="1"/>
  <c r="AG3619" i="1" s="1"/>
  <c r="S2462" i="1"/>
  <c r="AG2462" i="1" a="1"/>
  <c r="AG2462" i="1" s="1"/>
  <c r="S2952" i="1"/>
  <c r="AG2952" i="1" a="1"/>
  <c r="AG2952" i="1" s="1"/>
  <c r="S2705" i="1"/>
  <c r="AG2705" i="1" a="1"/>
  <c r="AG2705" i="1" s="1"/>
  <c r="S489" i="1"/>
  <c r="AG489" i="1" a="1"/>
  <c r="AG489" i="1" s="1"/>
  <c r="S881" i="1"/>
  <c r="AG881" i="1" a="1"/>
  <c r="AG881" i="1" s="1"/>
  <c r="S1098" i="1"/>
  <c r="AG1098" i="1" a="1"/>
  <c r="AG1098" i="1" s="1"/>
  <c r="S1949" i="1"/>
  <c r="AG1949" i="1" a="1"/>
  <c r="AG1949" i="1" s="1"/>
  <c r="S1280" i="1"/>
  <c r="AG1280" i="1" a="1"/>
  <c r="AG1280" i="1" s="1"/>
  <c r="S2304" i="1"/>
  <c r="AG2304" i="1" a="1"/>
  <c r="AG2304" i="1" s="1"/>
  <c r="S1260" i="1"/>
  <c r="AG1260" i="1" a="1"/>
  <c r="AG1260" i="1" s="1"/>
  <c r="S3405" i="1"/>
  <c r="AG3405" i="1" a="1"/>
  <c r="AG3405" i="1" s="1"/>
  <c r="S237" i="1"/>
  <c r="AG237" i="1" a="1"/>
  <c r="AG237" i="1" s="1"/>
  <c r="S4947" i="1"/>
  <c r="AG4947" i="1" a="1"/>
  <c r="AG4947" i="1" s="1"/>
  <c r="S965" i="1"/>
  <c r="AG965" i="1" a="1"/>
  <c r="AG965" i="1" s="1"/>
  <c r="S4705" i="1"/>
  <c r="AG4705" i="1" a="1"/>
  <c r="AG4705" i="1" s="1"/>
  <c r="S1857" i="1"/>
  <c r="AG1857" i="1" a="1"/>
  <c r="AG1857" i="1" s="1"/>
  <c r="S2504" i="1"/>
  <c r="AG2504" i="1" a="1"/>
  <c r="AG2504" i="1" s="1"/>
  <c r="S1734" i="1"/>
  <c r="AG1734" i="1" a="1"/>
  <c r="AG1734" i="1" s="1"/>
  <c r="S3666" i="1"/>
  <c r="AG3666" i="1" a="1"/>
  <c r="AG3666" i="1" s="1"/>
  <c r="S2370" i="1"/>
  <c r="AG2370" i="1" a="1"/>
  <c r="AG2370" i="1" s="1"/>
  <c r="S923" i="1"/>
  <c r="AG923" i="1" a="1"/>
  <c r="AG923" i="1" s="1"/>
  <c r="S1833" i="1"/>
  <c r="AG1833" i="1" a="1"/>
  <c r="AG1833" i="1" s="1"/>
  <c r="S3111" i="1"/>
  <c r="AG3111" i="1" a="1"/>
  <c r="AG3111" i="1" s="1"/>
  <c r="S482" i="1"/>
  <c r="AG482" i="1" a="1"/>
  <c r="AG482" i="1" s="1"/>
  <c r="S17" i="1"/>
  <c r="AG17" i="1" a="1"/>
  <c r="AG17" i="1" s="1"/>
  <c r="S1385" i="1"/>
  <c r="AG1385" i="1" a="1"/>
  <c r="AG1385" i="1" s="1"/>
  <c r="S200" i="1"/>
  <c r="AG200" i="1" a="1"/>
  <c r="AG200" i="1" s="1"/>
  <c r="S136" i="1"/>
  <c r="AG136" i="1" a="1"/>
  <c r="AG136" i="1" s="1"/>
  <c r="S2305" i="1"/>
  <c r="AG2305" i="1" a="1"/>
  <c r="AG2305" i="1" s="1"/>
  <c r="S3916" i="1"/>
  <c r="AG3916" i="1" a="1"/>
  <c r="AG3916" i="1" s="1"/>
  <c r="S199" i="1"/>
  <c r="AG199" i="1" a="1"/>
  <c r="AG199" i="1" s="1"/>
  <c r="S3901" i="1"/>
  <c r="AG3901" i="1" a="1"/>
  <c r="AG3901" i="1" s="1"/>
  <c r="S3550" i="1"/>
  <c r="AG3550" i="1" a="1"/>
  <c r="AG3550" i="1" s="1"/>
  <c r="S3381" i="1"/>
  <c r="AG3381" i="1" a="1"/>
  <c r="AG3381" i="1" s="1"/>
  <c r="S1240" i="1"/>
  <c r="AG1240" i="1" a="1"/>
  <c r="AG1240" i="1" s="1"/>
  <c r="S413" i="1"/>
  <c r="AG413" i="1" a="1"/>
  <c r="AG413" i="1" s="1"/>
  <c r="S915" i="1"/>
  <c r="AG915" i="1" a="1"/>
  <c r="AG915" i="1" s="1"/>
  <c r="S893" i="1"/>
  <c r="AG893" i="1" a="1"/>
  <c r="AG893" i="1" s="1"/>
  <c r="S1970" i="1"/>
  <c r="AG1970" i="1" a="1"/>
  <c r="AG1970" i="1" s="1"/>
  <c r="S3952" i="1"/>
  <c r="AG3952" i="1" a="1"/>
  <c r="AG3952" i="1" s="1"/>
  <c r="S538" i="1"/>
  <c r="AG538" i="1" a="1"/>
  <c r="AG538" i="1" s="1"/>
  <c r="S4087" i="1"/>
  <c r="AG4087" i="1" a="1"/>
  <c r="AG4087" i="1" s="1"/>
  <c r="S2182" i="1"/>
  <c r="AG2182" i="1" a="1"/>
  <c r="AG2182" i="1" s="1"/>
  <c r="S3081" i="1"/>
  <c r="AG3081" i="1" a="1"/>
  <c r="AG3081" i="1" s="1"/>
  <c r="S4376" i="1"/>
  <c r="AG4376" i="1" a="1"/>
  <c r="AG4376" i="1" s="1"/>
  <c r="S226" i="1"/>
  <c r="AG226" i="1" a="1"/>
  <c r="AG226" i="1" s="1"/>
  <c r="S1796" i="1"/>
  <c r="AG1796" i="1" a="1"/>
  <c r="AG1796" i="1" s="1"/>
  <c r="S3259" i="1"/>
  <c r="AG3259" i="1" a="1"/>
  <c r="AG3259" i="1" s="1"/>
  <c r="S3401" i="1"/>
  <c r="AG3401" i="1" a="1"/>
  <c r="AG3401" i="1" s="1"/>
  <c r="S4721" i="1"/>
  <c r="AG4721" i="1" a="1"/>
  <c r="AG4721" i="1" s="1"/>
  <c r="S4488" i="1"/>
  <c r="AG4488" i="1" a="1"/>
  <c r="AG4488" i="1" s="1"/>
  <c r="S3371" i="1"/>
  <c r="AG3371" i="1" a="1"/>
  <c r="AG3371" i="1" s="1"/>
  <c r="S3253" i="1"/>
  <c r="AG3253" i="1" a="1"/>
  <c r="AG3253" i="1" s="1"/>
  <c r="S94" i="1"/>
  <c r="AG94" i="1" a="1"/>
  <c r="AG94" i="1" s="1"/>
  <c r="S2937" i="1"/>
  <c r="AG2937" i="1" a="1"/>
  <c r="AG2937" i="1" s="1"/>
  <c r="S4018" i="1"/>
  <c r="AG4018" i="1" a="1"/>
  <c r="AG4018" i="1" s="1"/>
  <c r="S1437" i="1"/>
  <c r="AG1437" i="1" a="1"/>
  <c r="AG1437" i="1" s="1"/>
  <c r="S3032" i="1"/>
  <c r="AG3032" i="1" a="1"/>
  <c r="AG3032" i="1" s="1"/>
  <c r="S71" i="1"/>
  <c r="AG71" i="1" a="1"/>
  <c r="AG71" i="1" s="1"/>
  <c r="S3826" i="1"/>
  <c r="AG3826" i="1" a="1"/>
  <c r="AG3826" i="1" s="1"/>
  <c r="S4236" i="1"/>
  <c r="AG4236" i="1" a="1"/>
  <c r="AG4236" i="1" s="1"/>
  <c r="S1613" i="1"/>
  <c r="AG1613" i="1" a="1"/>
  <c r="AG1613" i="1" s="1"/>
  <c r="S4948" i="1"/>
  <c r="AG4948" i="1" a="1"/>
  <c r="AG4948" i="1" s="1"/>
  <c r="S3080" i="1"/>
  <c r="AG3080" i="1" a="1"/>
  <c r="AG3080" i="1" s="1"/>
  <c r="S4900" i="1"/>
  <c r="AG4900" i="1" a="1"/>
  <c r="AG4900" i="1" s="1"/>
  <c r="S2178" i="1"/>
  <c r="AG2178" i="1" a="1"/>
  <c r="AG2178" i="1" s="1"/>
  <c r="S4013" i="1"/>
  <c r="AG4013" i="1" a="1"/>
  <c r="AG4013" i="1" s="1"/>
  <c r="S4346" i="1"/>
  <c r="AG4346" i="1" a="1"/>
  <c r="AG4346" i="1" s="1"/>
  <c r="S64" i="1"/>
  <c r="AG64" i="1" a="1"/>
  <c r="AG64" i="1" s="1"/>
  <c r="S3994" i="1"/>
  <c r="AG3994" i="1" a="1"/>
  <c r="AG3994" i="1" s="1"/>
  <c r="S3721" i="1"/>
  <c r="AG3721" i="1" a="1"/>
  <c r="AG3721" i="1" s="1"/>
  <c r="S1070" i="1"/>
  <c r="AG1070" i="1" a="1"/>
  <c r="AG1070" i="1" s="1"/>
  <c r="S3727" i="1"/>
  <c r="AG3727" i="1" a="1"/>
  <c r="AG3727" i="1" s="1"/>
  <c r="S4912" i="1"/>
  <c r="AG4912" i="1" a="1"/>
  <c r="AG4912" i="1" s="1"/>
  <c r="S3033" i="1"/>
  <c r="AG3033" i="1" a="1"/>
  <c r="AG3033" i="1" s="1"/>
  <c r="S2900" i="1"/>
  <c r="AG2900" i="1" a="1"/>
  <c r="AG2900" i="1" s="1"/>
  <c r="S3393" i="1"/>
  <c r="AG3393" i="1" a="1"/>
  <c r="AG3393" i="1" s="1"/>
  <c r="S3299" i="1"/>
  <c r="AG3299" i="1" a="1"/>
  <c r="AG3299" i="1" s="1"/>
  <c r="S3919" i="1"/>
  <c r="AG3919" i="1" a="1"/>
  <c r="AG3919" i="1" s="1"/>
  <c r="S3465" i="1"/>
  <c r="AG3465" i="1" a="1"/>
  <c r="AG3465" i="1" s="1"/>
  <c r="S1420" i="1"/>
  <c r="AG1420" i="1" a="1"/>
  <c r="AG1420" i="1" s="1"/>
  <c r="S4392" i="1"/>
  <c r="AG4392" i="1" a="1"/>
  <c r="AG4392" i="1" s="1"/>
  <c r="S1050" i="1"/>
  <c r="AG1050" i="1" a="1"/>
  <c r="AG1050" i="1" s="1"/>
  <c r="S2439" i="1"/>
  <c r="AG2439" i="1" a="1"/>
  <c r="AG2439" i="1" s="1"/>
  <c r="S2231" i="1"/>
  <c r="AG2231" i="1" a="1"/>
  <c r="AG2231" i="1" s="1"/>
  <c r="S929" i="1"/>
  <c r="AG929" i="1" a="1"/>
  <c r="AG929" i="1" s="1"/>
  <c r="S292" i="1"/>
  <c r="AG292" i="1" a="1"/>
  <c r="AG292" i="1" s="1"/>
  <c r="S3949" i="1"/>
  <c r="AG3949" i="1" a="1"/>
  <c r="AG3949" i="1" s="1"/>
  <c r="S4622" i="1"/>
  <c r="AG4622" i="1" a="1"/>
  <c r="AG4622" i="1" s="1"/>
  <c r="S1514" i="1"/>
  <c r="AG1514" i="1" a="1"/>
  <c r="AG1514" i="1" s="1"/>
  <c r="S1038" i="1"/>
  <c r="AG1038" i="1" a="1"/>
  <c r="AG1038" i="1" s="1"/>
  <c r="S1009" i="1"/>
  <c r="AG1009" i="1" a="1"/>
  <c r="AG1009" i="1" s="1"/>
  <c r="S4691" i="1"/>
  <c r="AG4691" i="1" a="1"/>
  <c r="AG4691" i="1" s="1"/>
  <c r="S2718" i="1"/>
  <c r="AG2718" i="1" a="1"/>
  <c r="AG2718" i="1" s="1"/>
  <c r="S1563" i="1"/>
  <c r="AG1563" i="1" a="1"/>
  <c r="AG1563" i="1" s="1"/>
  <c r="S1953" i="1"/>
  <c r="AG1953" i="1" a="1"/>
  <c r="AG1953" i="1" s="1"/>
  <c r="S4568" i="1"/>
  <c r="AG4568" i="1" a="1"/>
  <c r="AG4568" i="1" s="1"/>
  <c r="S4532" i="1"/>
  <c r="AG4532" i="1" a="1"/>
  <c r="AG4532" i="1" s="1"/>
  <c r="S3889" i="1"/>
  <c r="AG3889" i="1" a="1"/>
  <c r="AG3889" i="1" s="1"/>
  <c r="S1230" i="1"/>
  <c r="AG1230" i="1" a="1"/>
  <c r="AG1230" i="1" s="1"/>
  <c r="S3883" i="1"/>
  <c r="AG3883" i="1" a="1"/>
  <c r="AG3883" i="1" s="1"/>
  <c r="S2829" i="1"/>
  <c r="AG2829" i="1" a="1"/>
  <c r="AG2829" i="1" s="1"/>
  <c r="S2170" i="1"/>
  <c r="AG2170" i="1" a="1"/>
  <c r="AG2170" i="1" s="1"/>
  <c r="S3322" i="1"/>
  <c r="AG3322" i="1" a="1"/>
  <c r="AG3322" i="1" s="1"/>
  <c r="S797" i="1"/>
  <c r="AG797" i="1" a="1"/>
  <c r="AG797" i="1" s="1"/>
  <c r="S353" i="1"/>
  <c r="AG353" i="1" a="1"/>
  <c r="AG353" i="1" s="1"/>
  <c r="S648" i="1"/>
  <c r="AG648" i="1" a="1"/>
  <c r="AG648" i="1" s="1"/>
  <c r="S2270" i="1"/>
  <c r="AG2270" i="1" a="1"/>
  <c r="AG2270" i="1" s="1"/>
  <c r="S839" i="1"/>
  <c r="AG839" i="1" a="1"/>
  <c r="AG839" i="1" s="1"/>
  <c r="S140" i="1"/>
  <c r="AG140" i="1" a="1"/>
  <c r="AG140" i="1" s="1"/>
  <c r="S2289" i="1"/>
  <c r="AG2289" i="1" a="1"/>
  <c r="AG2289" i="1" s="1"/>
  <c r="S1912" i="1"/>
  <c r="AG1912" i="1" a="1"/>
  <c r="AG1912" i="1" s="1"/>
  <c r="S3132" i="1"/>
  <c r="AG3132" i="1" a="1"/>
  <c r="AG3132" i="1" s="1"/>
  <c r="S617" i="1"/>
  <c r="AG617" i="1" a="1"/>
  <c r="AG617" i="1" s="1"/>
  <c r="S210" i="1"/>
  <c r="AG210" i="1" a="1"/>
  <c r="AG210" i="1" s="1"/>
  <c r="S3955" i="1"/>
  <c r="AG3955" i="1" a="1"/>
  <c r="AG3955" i="1" s="1"/>
  <c r="S2147" i="1"/>
  <c r="AG2147" i="1" a="1"/>
  <c r="AG2147" i="1" s="1"/>
  <c r="S4920" i="1"/>
  <c r="AG4920" i="1" a="1"/>
  <c r="AG4920" i="1" s="1"/>
  <c r="S4892" i="1"/>
  <c r="AG4892" i="1" a="1"/>
  <c r="AG4892" i="1" s="1"/>
  <c r="S730" i="1"/>
  <c r="AG730" i="1" a="1"/>
  <c r="AG730" i="1" s="1"/>
  <c r="S1681" i="1"/>
  <c r="AG1681" i="1" a="1"/>
  <c r="AG1681" i="1" s="1"/>
  <c r="S2473" i="1"/>
  <c r="AG2473" i="1" a="1"/>
  <c r="AG2473" i="1" s="1"/>
  <c r="S4071" i="1"/>
  <c r="AG4071" i="1" a="1"/>
  <c r="AG4071" i="1" s="1"/>
  <c r="S1638" i="1"/>
  <c r="AG1638" i="1" a="1"/>
  <c r="AG1638" i="1" s="1"/>
  <c r="S4761" i="1"/>
  <c r="AG4761" i="1" a="1"/>
  <c r="AG4761" i="1" s="1"/>
  <c r="S3929" i="1"/>
  <c r="AG3929" i="1" a="1"/>
  <c r="AG3929" i="1" s="1"/>
  <c r="S2992" i="1"/>
  <c r="AG2992" i="1" a="1"/>
  <c r="AG2992" i="1" s="1"/>
  <c r="S4580" i="1"/>
  <c r="AG4580" i="1" a="1"/>
  <c r="AG4580" i="1" s="1"/>
  <c r="S2441" i="1"/>
  <c r="AG2441" i="1" a="1"/>
  <c r="AG2441" i="1" s="1"/>
  <c r="S1567" i="1"/>
  <c r="AG1567" i="1" a="1"/>
  <c r="AG1567" i="1" s="1"/>
  <c r="S3716" i="1"/>
  <c r="AG3716" i="1" a="1"/>
  <c r="AG3716" i="1" s="1"/>
  <c r="S1149" i="1"/>
  <c r="AG1149" i="1" a="1"/>
  <c r="AG1149" i="1" s="1"/>
  <c r="S3312" i="1"/>
  <c r="AG3312" i="1" a="1"/>
  <c r="AG3312" i="1" s="1"/>
  <c r="S958" i="1"/>
  <c r="AG958" i="1" a="1"/>
  <c r="AG958" i="1" s="1"/>
  <c r="S2657" i="1"/>
  <c r="AG2657" i="1" a="1"/>
  <c r="AG2657" i="1" s="1"/>
  <c r="S624" i="1"/>
  <c r="AG624" i="1" a="1"/>
  <c r="AG624" i="1" s="1"/>
  <c r="S3580" i="1"/>
  <c r="AG3580" i="1" a="1"/>
  <c r="AG3580" i="1" s="1"/>
  <c r="S4145" i="1"/>
  <c r="AG4145" i="1" a="1"/>
  <c r="AG4145" i="1" s="1"/>
  <c r="S2955" i="1"/>
  <c r="AG2955" i="1" a="1"/>
  <c r="AG2955" i="1" s="1"/>
  <c r="S4064" i="1"/>
  <c r="AG4064" i="1" a="1"/>
  <c r="AG4064" i="1" s="1"/>
  <c r="S2732" i="1"/>
  <c r="AG2732" i="1" a="1"/>
  <c r="AG2732" i="1" s="1"/>
  <c r="S1136" i="1"/>
  <c r="AG1136" i="1" a="1"/>
  <c r="AG1136" i="1" s="1"/>
  <c r="S2913" i="1"/>
  <c r="AG2913" i="1" a="1"/>
  <c r="AG2913" i="1" s="1"/>
  <c r="S4552" i="1"/>
  <c r="AG4552" i="1" a="1"/>
  <c r="AG4552" i="1" s="1"/>
  <c r="S2018" i="1"/>
  <c r="AG2018" i="1" a="1"/>
  <c r="AG2018" i="1" s="1"/>
  <c r="S1745" i="1"/>
  <c r="AG1745" i="1" a="1"/>
  <c r="AG1745" i="1" s="1"/>
  <c r="S122" i="1"/>
  <c r="AG122" i="1" a="1"/>
  <c r="AG122" i="1" s="1"/>
  <c r="S4887" i="1"/>
  <c r="AG4887" i="1" a="1"/>
  <c r="AG4887" i="1" s="1"/>
  <c r="S2583" i="1"/>
  <c r="AG2583" i="1" a="1"/>
  <c r="AG2583" i="1" s="1"/>
  <c r="S657" i="1"/>
  <c r="AG657" i="1" a="1"/>
  <c r="AG657" i="1" s="1"/>
  <c r="S511" i="1"/>
  <c r="AG511" i="1" a="1"/>
  <c r="AG511" i="1" s="1"/>
  <c r="S1157" i="1"/>
  <c r="AG1157" i="1" a="1"/>
  <c r="AG1157" i="1" s="1"/>
  <c r="S824" i="1"/>
  <c r="AG824" i="1" a="1"/>
  <c r="AG824" i="1" s="1"/>
  <c r="S4829" i="1"/>
  <c r="AG4829" i="1" a="1"/>
  <c r="AG4829" i="1" s="1"/>
  <c r="S2895" i="1"/>
  <c r="AG2895" i="1" a="1"/>
  <c r="AG2895" i="1" s="1"/>
  <c r="S1299" i="1"/>
  <c r="AG1299" i="1" a="1"/>
  <c r="AG1299" i="1" s="1"/>
  <c r="S4862" i="1"/>
  <c r="AG4862" i="1" a="1"/>
  <c r="AG4862" i="1" s="1"/>
  <c r="S145" i="1"/>
  <c r="AG145" i="1" a="1"/>
  <c r="AG145" i="1" s="1"/>
  <c r="S4654" i="1"/>
  <c r="AG4654" i="1" a="1"/>
  <c r="AG4654" i="1" s="1"/>
  <c r="S2956" i="1"/>
  <c r="AG2956" i="1" a="1"/>
  <c r="AG2956" i="1" s="1"/>
  <c r="S62" i="1"/>
  <c r="AG62" i="1" a="1"/>
  <c r="AG62" i="1" s="1"/>
  <c r="S1104" i="1"/>
  <c r="AG1104" i="1" a="1"/>
  <c r="AG1104" i="1" s="1"/>
  <c r="S2746" i="1"/>
  <c r="AG2746" i="1" a="1"/>
  <c r="AG2746" i="1" s="1"/>
  <c r="S4784" i="1"/>
  <c r="AG4784" i="1" a="1"/>
  <c r="AG4784" i="1" s="1"/>
  <c r="S2332" i="1"/>
  <c r="AG2332" i="1" a="1"/>
  <c r="AG2332" i="1" s="1"/>
  <c r="S3814" i="1"/>
  <c r="AG3814" i="1" a="1"/>
  <c r="AG3814" i="1" s="1"/>
  <c r="S1271" i="1"/>
  <c r="AG1271" i="1" a="1"/>
  <c r="AG1271" i="1" s="1"/>
  <c r="S2331" i="1"/>
  <c r="AG2331" i="1" a="1"/>
  <c r="AG2331" i="1" s="1"/>
  <c r="S4861" i="1"/>
  <c r="AG4861" i="1" a="1"/>
  <c r="AG4861" i="1" s="1"/>
  <c r="S5001" i="1"/>
  <c r="AG5001" i="1" a="1"/>
  <c r="AG5001" i="1" s="1"/>
  <c r="S651" i="1"/>
  <c r="AG651" i="1" a="1"/>
  <c r="AG651" i="1" s="1"/>
  <c r="S2156" i="1"/>
  <c r="AG2156" i="1" a="1"/>
  <c r="AG2156" i="1" s="1"/>
  <c r="S568" i="1"/>
  <c r="AG568" i="1" a="1"/>
  <c r="AG568" i="1" s="1"/>
  <c r="S246" i="1"/>
  <c r="AG246" i="1" a="1"/>
  <c r="AG246" i="1" s="1"/>
  <c r="S1428" i="1"/>
  <c r="AG1428" i="1" a="1"/>
  <c r="AG1428" i="1" s="1"/>
  <c r="S2521" i="1"/>
  <c r="AG2521" i="1" a="1"/>
  <c r="AG2521" i="1" s="1"/>
  <c r="S40" i="1"/>
  <c r="AG40" i="1" a="1"/>
  <c r="AG40" i="1" s="1"/>
  <c r="S72" i="1"/>
  <c r="AG72" i="1" a="1"/>
  <c r="AG72" i="1" s="1"/>
  <c r="S253" i="1"/>
  <c r="AG253" i="1" a="1"/>
  <c r="AG253" i="1" s="1"/>
  <c r="S3041" i="1"/>
  <c r="AG3041" i="1" a="1"/>
  <c r="AG3041" i="1" s="1"/>
  <c r="S1034" i="1"/>
  <c r="AG1034" i="1" a="1"/>
  <c r="AG1034" i="1" s="1"/>
  <c r="S1462" i="1"/>
  <c r="AG1462" i="1" a="1"/>
  <c r="AG1462" i="1" s="1"/>
  <c r="S1699" i="1"/>
  <c r="AG1699" i="1" a="1"/>
  <c r="AG1699" i="1" s="1"/>
  <c r="S3537" i="1"/>
  <c r="AG3537" i="1" a="1"/>
  <c r="AG3537" i="1" s="1"/>
  <c r="S1595" i="1"/>
  <c r="AG1595" i="1" a="1"/>
  <c r="AG1595" i="1" s="1"/>
  <c r="S346" i="1"/>
  <c r="AG346" i="1" a="1"/>
  <c r="AG346" i="1" s="1"/>
  <c r="S3656" i="1"/>
  <c r="AG3656" i="1" a="1"/>
  <c r="AG3656" i="1" s="1"/>
  <c r="S1966" i="1"/>
  <c r="AG1966" i="1" a="1"/>
  <c r="AG1966" i="1" s="1"/>
  <c r="S4120" i="1"/>
  <c r="AG4120" i="1" a="1"/>
  <c r="AG4120" i="1" s="1"/>
  <c r="S3444" i="1"/>
  <c r="AG3444" i="1" a="1"/>
  <c r="AG3444" i="1" s="1"/>
  <c r="S4174" i="1"/>
  <c r="AG4174" i="1" a="1"/>
  <c r="AG4174" i="1" s="1"/>
  <c r="S2586" i="1"/>
  <c r="AG2586" i="1" a="1"/>
  <c r="AG2586" i="1" s="1"/>
  <c r="S786" i="1"/>
  <c r="AG786" i="1" a="1"/>
  <c r="AG786" i="1" s="1"/>
  <c r="S4588" i="1"/>
  <c r="AG4588" i="1" a="1"/>
  <c r="AG4588" i="1" s="1"/>
  <c r="S545" i="1"/>
  <c r="AG545" i="1" a="1"/>
  <c r="AG545" i="1" s="1"/>
  <c r="S3411" i="1"/>
  <c r="AG3411" i="1" a="1"/>
  <c r="AG3411" i="1" s="1"/>
  <c r="S38" i="1"/>
  <c r="AG38" i="1" a="1"/>
  <c r="AG38" i="1" s="1"/>
  <c r="S3069" i="1"/>
  <c r="AG3069" i="1" a="1"/>
  <c r="AG3069" i="1" s="1"/>
  <c r="S4579" i="1"/>
  <c r="AG4579" i="1" a="1"/>
  <c r="AG4579" i="1" s="1"/>
  <c r="S3189" i="1"/>
  <c r="AG3189" i="1" a="1"/>
  <c r="AG3189" i="1" s="1"/>
  <c r="S4309" i="1"/>
  <c r="AG4309" i="1" a="1"/>
  <c r="AG4309" i="1" s="1"/>
  <c r="S3447" i="1"/>
  <c r="AG3447" i="1" a="1"/>
  <c r="AG3447" i="1" s="1"/>
  <c r="S4533" i="1"/>
  <c r="AG4533" i="1" a="1"/>
  <c r="AG4533" i="1" s="1"/>
  <c r="S598" i="1"/>
  <c r="AG598" i="1" a="1"/>
  <c r="AG598" i="1" s="1"/>
  <c r="S2720" i="1"/>
  <c r="AG2720" i="1" a="1"/>
  <c r="AG2720" i="1" s="1"/>
  <c r="S496" i="1"/>
  <c r="AG496" i="1" a="1"/>
  <c r="AG496" i="1" s="1"/>
  <c r="S2787" i="1"/>
  <c r="AG2787" i="1" a="1"/>
  <c r="AG2787" i="1" s="1"/>
  <c r="S765" i="1"/>
  <c r="AG765" i="1" a="1"/>
  <c r="AG765" i="1" s="1"/>
  <c r="S2020" i="1"/>
  <c r="AG2020" i="1" a="1"/>
  <c r="AG2020" i="1" s="1"/>
  <c r="S2560" i="1"/>
  <c r="AG2560" i="1" a="1"/>
  <c r="AG2560" i="1" s="1"/>
  <c r="S602" i="1"/>
  <c r="AG602" i="1" a="1"/>
  <c r="AG602" i="1" s="1"/>
  <c r="S3867" i="1"/>
  <c r="AG3867" i="1" a="1"/>
  <c r="AG3867" i="1" s="1"/>
  <c r="S3622" i="1"/>
  <c r="AG3622" i="1" a="1"/>
  <c r="AG3622" i="1" s="1"/>
  <c r="S2400" i="1"/>
  <c r="AG2400" i="1" a="1"/>
  <c r="AG2400" i="1" s="1"/>
  <c r="S4494" i="1"/>
  <c r="AG4494" i="1" a="1"/>
  <c r="AG4494" i="1" s="1"/>
  <c r="S2428" i="1"/>
  <c r="AG2428" i="1" a="1"/>
  <c r="AG2428" i="1" s="1"/>
  <c r="S1705" i="1"/>
  <c r="AG1705" i="1" a="1"/>
  <c r="AG1705" i="1" s="1"/>
  <c r="S4247" i="1"/>
  <c r="AG4247" i="1" a="1"/>
  <c r="AG4247" i="1" s="1"/>
  <c r="S1660" i="1"/>
  <c r="AG1660" i="1" a="1"/>
  <c r="AG1660" i="1" s="1"/>
  <c r="S2648" i="1"/>
  <c r="AG2648" i="1" a="1"/>
  <c r="AG2648" i="1" s="1"/>
  <c r="S1769" i="1"/>
  <c r="AG1769" i="1" a="1"/>
  <c r="AG1769" i="1" s="1"/>
  <c r="S4377" i="1"/>
  <c r="AG4377" i="1" a="1"/>
  <c r="AG4377" i="1" s="1"/>
  <c r="S1891" i="1"/>
  <c r="AG1891" i="1" a="1"/>
  <c r="AG1891" i="1" s="1"/>
  <c r="S2868" i="1"/>
  <c r="AG2868" i="1" a="1"/>
  <c r="AG2868" i="1" s="1"/>
  <c r="S3732" i="1"/>
  <c r="AG3732" i="1" a="1"/>
  <c r="AG3732" i="1" s="1"/>
  <c r="S2626" i="1"/>
  <c r="AG2626" i="1" a="1"/>
  <c r="AG2626" i="1" s="1"/>
  <c r="S2631" i="1"/>
  <c r="AG2631" i="1" a="1"/>
  <c r="AG2631" i="1" s="1"/>
  <c r="S528" i="1"/>
  <c r="AG528" i="1" a="1"/>
  <c r="AG528" i="1" s="1"/>
  <c r="S2540" i="1"/>
  <c r="AG2540" i="1" a="1"/>
  <c r="AG2540" i="1" s="1"/>
  <c r="S1592" i="1"/>
  <c r="AG1592" i="1" a="1"/>
  <c r="AG1592" i="1" s="1"/>
  <c r="S3724" i="1"/>
  <c r="AG3724" i="1" a="1"/>
  <c r="AG3724" i="1" s="1"/>
  <c r="S4393" i="1"/>
  <c r="AG4393" i="1" a="1"/>
  <c r="AG4393" i="1" s="1"/>
  <c r="S4453" i="1"/>
  <c r="AG4453" i="1" a="1"/>
  <c r="AG4453" i="1" s="1"/>
  <c r="S60" i="1"/>
  <c r="AG60" i="1" a="1"/>
  <c r="AG60" i="1" s="1"/>
  <c r="S1479" i="1"/>
  <c r="AG1479" i="1" a="1"/>
  <c r="AG1479" i="1" s="1"/>
  <c r="S2406" i="1"/>
  <c r="AG2406" i="1" a="1"/>
  <c r="AG2406" i="1" s="1"/>
  <c r="S350" i="1"/>
  <c r="AG350" i="1" a="1"/>
  <c r="AG350" i="1" s="1"/>
  <c r="S22" i="1"/>
  <c r="AG22" i="1" a="1"/>
  <c r="AG22" i="1" s="1"/>
  <c r="S69" i="1"/>
  <c r="AG69" i="1" a="1"/>
  <c r="AG69" i="1" s="1"/>
  <c r="S444" i="1"/>
  <c r="AG444" i="1" a="1"/>
  <c r="AG444" i="1" s="1"/>
  <c r="S3388" i="1"/>
  <c r="AG3388" i="1" a="1"/>
  <c r="AG3388" i="1" s="1"/>
  <c r="S55" i="1"/>
  <c r="AG55" i="1" a="1"/>
  <c r="AG55" i="1" s="1"/>
  <c r="S4132" i="1"/>
  <c r="AG4132" i="1" a="1"/>
  <c r="AG4132" i="1" s="1"/>
  <c r="S2230" i="1"/>
  <c r="AG2230" i="1" a="1"/>
  <c r="AG2230" i="1" s="1"/>
  <c r="S3345" i="1"/>
  <c r="AG3345" i="1" a="1"/>
  <c r="AG3345" i="1" s="1"/>
  <c r="S1464" i="1"/>
  <c r="AG1464" i="1" a="1"/>
  <c r="AG1464" i="1" s="1"/>
  <c r="S2728" i="1"/>
  <c r="AG2728" i="1" a="1"/>
  <c r="AG2728" i="1" s="1"/>
  <c r="S3573" i="1"/>
  <c r="AG3573" i="1" a="1"/>
  <c r="AG3573" i="1" s="1"/>
  <c r="S579" i="1"/>
  <c r="AG579" i="1" a="1"/>
  <c r="AG579" i="1" s="1"/>
  <c r="S3644" i="1"/>
  <c r="AG3644" i="1" a="1"/>
  <c r="AG3644" i="1" s="1"/>
  <c r="S1187" i="1"/>
  <c r="AG1187" i="1" a="1"/>
  <c r="AG1187" i="1" s="1"/>
  <c r="S4492" i="1"/>
  <c r="AG4492" i="1" a="1"/>
  <c r="AG4492" i="1" s="1"/>
  <c r="S1467" i="1"/>
  <c r="AG1467" i="1" a="1"/>
  <c r="AG1467" i="1" s="1"/>
  <c r="S1724" i="1"/>
  <c r="AG1724" i="1" a="1"/>
  <c r="AG1724" i="1" s="1"/>
  <c r="S3563" i="1"/>
  <c r="AG3563" i="1" a="1"/>
  <c r="AG3563" i="1" s="1"/>
  <c r="S3139" i="1"/>
  <c r="AG3139" i="1" a="1"/>
  <c r="AG3139" i="1" s="1"/>
  <c r="S1198" i="1"/>
  <c r="AG1198" i="1" a="1"/>
  <c r="AG1198" i="1" s="1"/>
  <c r="S810" i="1"/>
  <c r="AG810" i="1" a="1"/>
  <c r="AG810" i="1" s="1"/>
  <c r="S2999" i="1"/>
  <c r="AG2999" i="1" a="1"/>
  <c r="AG2999" i="1" s="1"/>
  <c r="S1285" i="1"/>
  <c r="AG1285" i="1" a="1"/>
  <c r="AG1285" i="1" s="1"/>
  <c r="S4077" i="1"/>
  <c r="AG4077" i="1" a="1"/>
  <c r="AG4077" i="1" s="1"/>
  <c r="S3915" i="1"/>
  <c r="AG3915" i="1" a="1"/>
  <c r="AG3915" i="1" s="1"/>
  <c r="S3744" i="1"/>
  <c r="AG3744" i="1" a="1"/>
  <c r="AG3744" i="1" s="1"/>
  <c r="S601" i="1"/>
  <c r="AG601" i="1" a="1"/>
  <c r="AG601" i="1" s="1"/>
  <c r="S4945" i="1"/>
  <c r="AG4945" i="1" a="1"/>
  <c r="AG4945" i="1" s="1"/>
  <c r="S1127" i="1"/>
  <c r="AG1127" i="1" a="1"/>
  <c r="AG1127" i="1" s="1"/>
  <c r="S2721" i="1"/>
  <c r="AG2721" i="1" a="1"/>
  <c r="AG2721" i="1" s="1"/>
  <c r="S1946" i="1"/>
  <c r="AG1946" i="1" a="1"/>
  <c r="AG1946" i="1" s="1"/>
  <c r="S4834" i="1"/>
  <c r="AG4834" i="1" a="1"/>
  <c r="AG4834" i="1" s="1"/>
  <c r="S3162" i="1"/>
  <c r="AG3162" i="1" a="1"/>
  <c r="AG3162" i="1" s="1"/>
  <c r="S4082" i="1"/>
  <c r="AG4082" i="1" a="1"/>
  <c r="AG4082" i="1" s="1"/>
  <c r="S4729" i="1"/>
  <c r="AG4729" i="1" a="1"/>
  <c r="AG4729" i="1" s="1"/>
  <c r="S4906" i="1"/>
  <c r="AG4906" i="1" a="1"/>
  <c r="AG4906" i="1" s="1"/>
  <c r="S772" i="1"/>
  <c r="AG772" i="1" a="1"/>
  <c r="AG772" i="1" s="1"/>
  <c r="S1528" i="1"/>
  <c r="AG1528" i="1" a="1"/>
  <c r="AG1528" i="1" s="1"/>
  <c r="S3896" i="1"/>
  <c r="AG3896" i="1" a="1"/>
  <c r="AG3896" i="1" s="1"/>
  <c r="S2216" i="1"/>
  <c r="AG2216" i="1" a="1"/>
  <c r="AG2216" i="1" s="1"/>
  <c r="S853" i="1"/>
  <c r="AG853" i="1" a="1"/>
  <c r="AG853" i="1" s="1"/>
  <c r="S2615" i="1"/>
  <c r="AG2615" i="1" a="1"/>
  <c r="AG2615" i="1" s="1"/>
  <c r="S2973" i="1"/>
  <c r="AG2973" i="1" a="1"/>
  <c r="AG2973" i="1" s="1"/>
  <c r="S1712" i="1"/>
  <c r="AG1712" i="1" a="1"/>
  <c r="AG1712" i="1" s="1"/>
  <c r="S1569" i="1"/>
  <c r="AG1569" i="1" a="1"/>
  <c r="AG1569" i="1" s="1"/>
  <c r="S4574" i="1"/>
  <c r="AG4574" i="1" a="1"/>
  <c r="AG4574" i="1" s="1"/>
  <c r="S3113" i="1"/>
  <c r="AG3113" i="1" a="1"/>
  <c r="AG3113" i="1" s="1"/>
  <c r="S3006" i="1"/>
  <c r="AG3006" i="1" a="1"/>
  <c r="AG3006" i="1" s="1"/>
  <c r="S722" i="1"/>
  <c r="AG722" i="1" a="1"/>
  <c r="AG722" i="1" s="1"/>
  <c r="S4388" i="1"/>
  <c r="AG4388" i="1" a="1"/>
  <c r="AG4388" i="1" s="1"/>
  <c r="S3425" i="1"/>
  <c r="AG3425" i="1" a="1"/>
  <c r="AG3425" i="1" s="1"/>
  <c r="S2531" i="1"/>
  <c r="AG2531" i="1" a="1"/>
  <c r="AG2531" i="1" s="1"/>
  <c r="S438" i="1"/>
  <c r="AG438" i="1" a="1"/>
  <c r="AG438" i="1" s="1"/>
  <c r="S4684" i="1"/>
  <c r="AG4684" i="1" a="1"/>
  <c r="AG4684" i="1" s="1"/>
  <c r="S1665" i="1"/>
  <c r="AG1665" i="1" a="1"/>
  <c r="AG1665" i="1" s="1"/>
  <c r="S1304" i="1"/>
  <c r="AG1304" i="1" a="1"/>
  <c r="AG1304" i="1" s="1"/>
  <c r="S4562" i="1"/>
  <c r="AG4562" i="1" a="1"/>
  <c r="AG4562" i="1" s="1"/>
  <c r="S2587" i="1"/>
  <c r="AG2587" i="1" a="1"/>
  <c r="AG2587" i="1" s="1"/>
  <c r="S2347" i="1"/>
  <c r="AG2347" i="1" a="1"/>
  <c r="AG2347" i="1" s="1"/>
  <c r="S3115" i="1"/>
  <c r="AG3115" i="1" a="1"/>
  <c r="AG3115" i="1" s="1"/>
  <c r="S4442" i="1"/>
  <c r="AG4442" i="1" a="1"/>
  <c r="AG4442" i="1" s="1"/>
  <c r="S3054" i="1"/>
  <c r="AG3054" i="1" a="1"/>
  <c r="AG3054" i="1" s="1"/>
  <c r="S4249" i="1"/>
  <c r="AG4249" i="1" a="1"/>
  <c r="AG4249" i="1" s="1"/>
  <c r="S4769" i="1"/>
  <c r="AG4769" i="1" a="1"/>
  <c r="AG4769" i="1" s="1"/>
  <c r="S2329" i="1"/>
  <c r="AG2329" i="1" a="1"/>
  <c r="AG2329" i="1" s="1"/>
  <c r="S3169" i="1"/>
  <c r="AG3169" i="1" a="1"/>
  <c r="AG3169" i="1" s="1"/>
  <c r="S4970" i="1"/>
  <c r="AG4970" i="1" a="1"/>
  <c r="AG4970" i="1" s="1"/>
  <c r="S314" i="1"/>
  <c r="AG314" i="1" a="1"/>
  <c r="AG314" i="1" s="1"/>
  <c r="S207" i="1"/>
  <c r="AG207" i="1" a="1"/>
  <c r="AG207" i="1" s="1"/>
  <c r="S3954" i="1"/>
  <c r="AG3954" i="1" a="1"/>
  <c r="AG3954" i="1" s="1"/>
  <c r="S4809" i="1"/>
  <c r="AG4809" i="1" a="1"/>
  <c r="AG4809" i="1" s="1"/>
  <c r="S546" i="1"/>
  <c r="AG546" i="1" a="1"/>
  <c r="AG546" i="1" s="1"/>
  <c r="S3344" i="1"/>
  <c r="AG3344" i="1" a="1"/>
  <c r="AG3344" i="1" s="1"/>
  <c r="S2711" i="1"/>
  <c r="AG2711" i="1" a="1"/>
  <c r="AG2711" i="1" s="1"/>
  <c r="S3257" i="1"/>
  <c r="AG3257" i="1" a="1"/>
  <c r="AG3257" i="1" s="1"/>
  <c r="S4521" i="1"/>
  <c r="AG4521" i="1" a="1"/>
  <c r="AG4521" i="1" s="1"/>
  <c r="S4528" i="1"/>
  <c r="AG4528" i="1" a="1"/>
  <c r="AG4528" i="1" s="1"/>
  <c r="S234" i="1"/>
  <c r="AG234" i="1" a="1"/>
  <c r="AG234" i="1" s="1"/>
  <c r="S531" i="1"/>
  <c r="AG531" i="1" a="1"/>
  <c r="AG531" i="1" s="1"/>
  <c r="S4749" i="1"/>
  <c r="AG4749" i="1" a="1"/>
  <c r="AG4749" i="1" s="1"/>
  <c r="S3209" i="1"/>
  <c r="AG3209" i="1" a="1"/>
  <c r="AG3209" i="1" s="1"/>
  <c r="S2921" i="1"/>
  <c r="AG2921" i="1" a="1"/>
  <c r="AG2921" i="1" s="1"/>
  <c r="S1902" i="1"/>
  <c r="AG1902" i="1" a="1"/>
  <c r="AG1902" i="1" s="1"/>
  <c r="S628" i="1"/>
  <c r="AG628" i="1" a="1"/>
  <c r="AG628" i="1" s="1"/>
  <c r="S4944" i="1"/>
  <c r="AG4944" i="1" a="1"/>
  <c r="AG4944" i="1" s="1"/>
  <c r="S295" i="1"/>
  <c r="AG295" i="1" a="1"/>
  <c r="AG295" i="1" s="1"/>
  <c r="S523" i="1"/>
  <c r="AG523" i="1" a="1"/>
  <c r="AG523" i="1" s="1"/>
  <c r="S2361" i="1"/>
  <c r="AG2361" i="1" a="1"/>
  <c r="AG2361" i="1" s="1"/>
  <c r="S1509" i="1"/>
  <c r="AG1509" i="1" a="1"/>
  <c r="AG1509" i="1" s="1"/>
  <c r="S2207" i="1"/>
  <c r="AG2207" i="1" a="1"/>
  <c r="AG2207" i="1" s="1"/>
  <c r="S1746" i="1"/>
  <c r="AG1746" i="1" a="1"/>
  <c r="AG1746" i="1" s="1"/>
  <c r="S2008" i="1"/>
  <c r="AG2008" i="1" a="1"/>
  <c r="AG2008" i="1" s="1"/>
  <c r="S2340" i="1"/>
  <c r="AG2340" i="1" a="1"/>
  <c r="AG2340" i="1" s="1"/>
  <c r="S4657" i="1"/>
  <c r="AG4657" i="1" a="1"/>
  <c r="AG4657" i="1" s="1"/>
  <c r="S4175" i="1"/>
  <c r="AG4175" i="1" a="1"/>
  <c r="AG4175" i="1" s="1"/>
  <c r="S2280" i="1"/>
  <c r="AG2280" i="1" a="1"/>
  <c r="AG2280" i="1" s="1"/>
  <c r="S4341" i="1"/>
  <c r="AG4341" i="1" a="1"/>
  <c r="AG4341" i="1" s="1"/>
  <c r="S1291" i="1"/>
  <c r="AG1291" i="1" a="1"/>
  <c r="AG1291" i="1" s="1"/>
  <c r="S3200" i="1"/>
  <c r="AG3200" i="1" a="1"/>
  <c r="AG3200" i="1" s="1"/>
  <c r="S2047" i="1"/>
  <c r="AG2047" i="1" a="1"/>
  <c r="AG2047" i="1" s="1"/>
  <c r="S2844" i="1"/>
  <c r="AG2844" i="1" a="1"/>
  <c r="AG2844" i="1" s="1"/>
  <c r="S1854" i="1"/>
  <c r="AG1854" i="1" a="1"/>
  <c r="AG1854" i="1" s="1"/>
  <c r="S1218" i="1"/>
  <c r="AG1218" i="1" a="1"/>
  <c r="AG1218" i="1" s="1"/>
  <c r="S193" i="1"/>
  <c r="AG193" i="1" a="1"/>
  <c r="AG193" i="1" s="1"/>
  <c r="S2579" i="1"/>
  <c r="AG2579" i="1" a="1"/>
  <c r="AG2579" i="1" s="1"/>
  <c r="S1394" i="1"/>
  <c r="AG1394" i="1" a="1"/>
  <c r="AG1394" i="1" s="1"/>
  <c r="S4773" i="1"/>
  <c r="AG4773" i="1" a="1"/>
  <c r="AG4773" i="1" s="1"/>
  <c r="S3439" i="1"/>
  <c r="AG3439" i="1" a="1"/>
  <c r="AG3439" i="1" s="1"/>
  <c r="S1143" i="1"/>
  <c r="AG1143" i="1" a="1"/>
  <c r="AG1143" i="1" s="1"/>
  <c r="S4148" i="1"/>
  <c r="AG4148" i="1" a="1"/>
  <c r="AG4148" i="1" s="1"/>
  <c r="S4480" i="1"/>
  <c r="AG4480" i="1" a="1"/>
  <c r="AG4480" i="1" s="1"/>
  <c r="S4599" i="1"/>
  <c r="AG4599" i="1" a="1"/>
  <c r="AG4599" i="1" s="1"/>
  <c r="S1737" i="1"/>
  <c r="AG1737" i="1" a="1"/>
  <c r="AG1737" i="1" s="1"/>
  <c r="S1936" i="1"/>
  <c r="AG1936" i="1" a="1"/>
  <c r="AG1936" i="1" s="1"/>
  <c r="S4343" i="1"/>
  <c r="AG4343" i="1" a="1"/>
  <c r="AG4343" i="1" s="1"/>
  <c r="S542" i="1"/>
  <c r="AG542" i="1" a="1"/>
  <c r="AG542" i="1" s="1"/>
  <c r="S2082" i="1"/>
  <c r="AG2082" i="1" a="1"/>
  <c r="AG2082" i="1" s="1"/>
  <c r="S3123" i="1"/>
  <c r="AG3123" i="1" a="1"/>
  <c r="AG3123" i="1" s="1"/>
  <c r="S4800" i="1"/>
  <c r="AG4800" i="1" a="1"/>
  <c r="AG4800" i="1" s="1"/>
  <c r="S1064" i="1"/>
  <c r="AG1064" i="1" a="1"/>
  <c r="AG1064" i="1" s="1"/>
  <c r="S3419" i="1"/>
  <c r="AG3419" i="1" a="1"/>
  <c r="AG3419" i="1" s="1"/>
  <c r="S3294" i="1"/>
  <c r="AG3294" i="1" a="1"/>
  <c r="AG3294" i="1" s="1"/>
  <c r="S52" i="1"/>
  <c r="AG52" i="1" a="1"/>
  <c r="AG52" i="1" s="1"/>
  <c r="S1730" i="1"/>
  <c r="AG1730" i="1" a="1"/>
  <c r="AG1730" i="1" s="1"/>
  <c r="S698" i="1"/>
  <c r="AG698" i="1" a="1"/>
  <c r="AG698" i="1" s="1"/>
  <c r="S3869" i="1"/>
  <c r="AG3869" i="1" a="1"/>
  <c r="AG3869" i="1" s="1"/>
  <c r="S2181" i="1"/>
  <c r="AG2181" i="1" a="1"/>
  <c r="AG2181" i="1" s="1"/>
  <c r="S2303" i="1"/>
  <c r="AG2303" i="1" a="1"/>
  <c r="AG2303" i="1" s="1"/>
  <c r="S3022" i="1"/>
  <c r="AG3022" i="1" a="1"/>
  <c r="AG3022" i="1" s="1"/>
  <c r="S446" i="1"/>
  <c r="AG446" i="1" a="1"/>
  <c r="AG446" i="1" s="1"/>
  <c r="S3325" i="1"/>
  <c r="AG3325" i="1" a="1"/>
  <c r="AG3325" i="1" s="1"/>
  <c r="S681" i="1"/>
  <c r="AG681" i="1" a="1"/>
  <c r="AG681" i="1" s="1"/>
  <c r="S3778" i="1"/>
  <c r="AG3778" i="1" a="1"/>
  <c r="AG3778" i="1" s="1"/>
  <c r="S1058" i="1"/>
  <c r="AG1058" i="1" a="1"/>
  <c r="AG1058" i="1" s="1"/>
  <c r="S20" i="1"/>
  <c r="AG20" i="1" a="1"/>
  <c r="AG20" i="1" s="1"/>
  <c r="S4576" i="1"/>
  <c r="AG4576" i="1" a="1"/>
  <c r="AG4576" i="1" s="1"/>
  <c r="S4876" i="1"/>
  <c r="AG4876" i="1" a="1"/>
  <c r="AG4876" i="1" s="1"/>
  <c r="S4982" i="1"/>
  <c r="AG4982" i="1" a="1"/>
  <c r="AG4982" i="1" s="1"/>
  <c r="S4368" i="1"/>
  <c r="AG4368" i="1" a="1"/>
  <c r="AG4368" i="1" s="1"/>
  <c r="S2866" i="1"/>
  <c r="AG2866" i="1" a="1"/>
  <c r="AG2866" i="1" s="1"/>
  <c r="S3280" i="1"/>
  <c r="AG3280" i="1" a="1"/>
  <c r="AG3280" i="1" s="1"/>
  <c r="S4776" i="1"/>
  <c r="AG4776" i="1" a="1"/>
  <c r="AG4776" i="1" s="1"/>
  <c r="S1543" i="1"/>
  <c r="AG1543" i="1" a="1"/>
  <c r="AG1543" i="1" s="1"/>
  <c r="S4601" i="1"/>
  <c r="AG4601" i="1" a="1"/>
  <c r="AG4601" i="1" s="1"/>
  <c r="S2328" i="1"/>
  <c r="AG2328" i="1" a="1"/>
  <c r="AG2328" i="1" s="1"/>
  <c r="S640" i="1"/>
  <c r="AG640" i="1" a="1"/>
  <c r="AG640" i="1" s="1"/>
  <c r="S4910" i="1"/>
  <c r="AG4910" i="1" a="1"/>
  <c r="AG4910" i="1" s="1"/>
  <c r="S233" i="1"/>
  <c r="AG233" i="1" a="1"/>
  <c r="AG233" i="1" s="1"/>
  <c r="S403" i="1"/>
  <c r="AG403" i="1" a="1"/>
  <c r="AG403" i="1" s="1"/>
  <c r="S4465" i="1"/>
  <c r="AG4465" i="1" a="1"/>
  <c r="AG4465" i="1" s="1"/>
  <c r="S4232" i="1"/>
  <c r="AG4232" i="1" a="1"/>
  <c r="AG4232" i="1" s="1"/>
  <c r="S1293" i="1"/>
  <c r="AG1293" i="1" a="1"/>
  <c r="AG1293" i="1" s="1"/>
  <c r="S3379" i="1"/>
  <c r="AG3379" i="1" a="1"/>
  <c r="AG3379" i="1" s="1"/>
  <c r="S1016" i="1"/>
  <c r="AG1016" i="1" a="1"/>
  <c r="AG1016" i="1" s="1"/>
  <c r="S2651" i="1"/>
  <c r="AG2651" i="1" a="1"/>
  <c r="AG2651" i="1" s="1"/>
  <c r="S1961" i="1"/>
  <c r="AG1961" i="1" a="1"/>
  <c r="AG1961" i="1" s="1"/>
  <c r="S3924" i="1"/>
  <c r="AG3924" i="1" a="1"/>
  <c r="AG3924" i="1" s="1"/>
  <c r="S4744" i="1"/>
  <c r="AG4744" i="1" a="1"/>
  <c r="AG4744" i="1" s="1"/>
  <c r="S3114" i="1"/>
  <c r="AG3114" i="1" a="1"/>
  <c r="AG3114" i="1" s="1"/>
  <c r="S300" i="1"/>
  <c r="AG300" i="1" a="1"/>
  <c r="AG300" i="1" s="1"/>
  <c r="S3576" i="1"/>
  <c r="AG3576" i="1" a="1"/>
  <c r="AG3576" i="1" s="1"/>
  <c r="S4795" i="1"/>
  <c r="AG4795" i="1" a="1"/>
  <c r="AG4795" i="1" s="1"/>
  <c r="S4226" i="1"/>
  <c r="AG4226" i="1" a="1"/>
  <c r="AG4226" i="1" s="1"/>
  <c r="S2051" i="1"/>
  <c r="AG2051" i="1" a="1"/>
  <c r="AG2051" i="1" s="1"/>
  <c r="S3961" i="1"/>
  <c r="AG3961" i="1" a="1"/>
  <c r="AG3961" i="1" s="1"/>
  <c r="S367" i="1"/>
  <c r="AG367" i="1" a="1"/>
  <c r="AG367" i="1" s="1"/>
  <c r="S1527" i="1"/>
  <c r="AG1527" i="1" a="1"/>
  <c r="AG1527" i="1" s="1"/>
  <c r="S2803" i="1"/>
  <c r="AG2803" i="1" a="1"/>
  <c r="AG2803" i="1" s="1"/>
  <c r="S1235" i="1"/>
  <c r="AG1235" i="1" a="1"/>
  <c r="AG1235" i="1" s="1"/>
  <c r="S2351" i="1"/>
  <c r="AG2351" i="1" a="1"/>
  <c r="AG2351" i="1" s="1"/>
  <c r="S4187" i="1"/>
  <c r="AG4187" i="1" a="1"/>
  <c r="AG4187" i="1" s="1"/>
  <c r="S874" i="1"/>
  <c r="AG874" i="1" a="1"/>
  <c r="AG874" i="1" s="1"/>
  <c r="S3799" i="1"/>
  <c r="AG3799" i="1" a="1"/>
  <c r="AG3799" i="1" s="1"/>
  <c r="S4663" i="1"/>
  <c r="AG4663" i="1" a="1"/>
  <c r="AG4663" i="1" s="1"/>
  <c r="S2907" i="1"/>
  <c r="AG2907" i="1" a="1"/>
  <c r="AG2907" i="1" s="1"/>
  <c r="S766" i="1"/>
  <c r="AG766" i="1" a="1"/>
  <c r="AG766" i="1" s="1"/>
  <c r="S3035" i="1"/>
  <c r="AG3035" i="1" a="1"/>
  <c r="AG3035" i="1" s="1"/>
  <c r="S932" i="1"/>
  <c r="AG932" i="1" a="1"/>
  <c r="AG932" i="1" s="1"/>
  <c r="S2070" i="1"/>
  <c r="AG2070" i="1" a="1"/>
  <c r="AG2070" i="1" s="1"/>
  <c r="S451" i="1"/>
  <c r="AG451" i="1" a="1"/>
  <c r="AG451" i="1" s="1"/>
  <c r="S1151" i="1"/>
  <c r="AG1151" i="1" a="1"/>
  <c r="AG1151" i="1" s="1"/>
  <c r="S1323" i="1"/>
  <c r="AG1323" i="1" a="1"/>
  <c r="AG1323" i="1" s="1"/>
  <c r="S3989" i="1"/>
  <c r="AG3989" i="1" a="1"/>
  <c r="AG3989" i="1" s="1"/>
  <c r="S1667" i="1"/>
  <c r="AG1667" i="1" a="1"/>
  <c r="AG1667" i="1" s="1"/>
  <c r="S2797" i="1"/>
  <c r="AG2797" i="1" a="1"/>
  <c r="AG2797" i="1" s="1"/>
  <c r="S4454" i="1"/>
  <c r="AG4454" i="1" a="1"/>
  <c r="AG4454" i="1" s="1"/>
  <c r="S3875" i="1"/>
  <c r="AG3875" i="1" a="1"/>
  <c r="AG3875" i="1" s="1"/>
  <c r="S4638" i="1"/>
  <c r="AG4638" i="1" a="1"/>
  <c r="AG4638" i="1" s="1"/>
  <c r="S2101" i="1"/>
  <c r="AG2101" i="1" a="1"/>
  <c r="AG2101" i="1" s="1"/>
  <c r="S4732" i="1"/>
  <c r="AG4732" i="1" a="1"/>
  <c r="AG4732" i="1" s="1"/>
  <c r="S3735" i="1"/>
  <c r="AG3735" i="1" a="1"/>
  <c r="AG3735" i="1" s="1"/>
  <c r="S271" i="1"/>
  <c r="AG271" i="1" a="1"/>
  <c r="AG271" i="1" s="1"/>
  <c r="S3144" i="1"/>
  <c r="AG3144" i="1" a="1"/>
  <c r="AG3144" i="1" s="1"/>
  <c r="S2001" i="1"/>
  <c r="AG2001" i="1" a="1"/>
  <c r="AG2001" i="1" s="1"/>
  <c r="S3122" i="1"/>
  <c r="AG3122" i="1" a="1"/>
  <c r="AG3122" i="1" s="1"/>
  <c r="S4641" i="1"/>
  <c r="AG4641" i="1" a="1"/>
  <c r="AG4641" i="1" s="1"/>
  <c r="S1073" i="1"/>
  <c r="AG1073" i="1" a="1"/>
  <c r="AG1073" i="1" s="1"/>
  <c r="S4314" i="1"/>
  <c r="AG4314" i="1" a="1"/>
  <c r="AG4314" i="1" s="1"/>
  <c r="S3491" i="1"/>
  <c r="AG3491" i="1" a="1"/>
  <c r="AG3491" i="1" s="1"/>
  <c r="S2755" i="1"/>
  <c r="AG2755" i="1" a="1"/>
  <c r="AG2755" i="1" s="1"/>
  <c r="S1193" i="1"/>
  <c r="AG1193" i="1" a="1"/>
  <c r="AG1193" i="1" s="1"/>
  <c r="S4025" i="1"/>
  <c r="AG4025" i="1" a="1"/>
  <c r="AG4025" i="1" s="1"/>
  <c r="S2710" i="1"/>
  <c r="AG2710" i="1" a="1"/>
  <c r="AG2710" i="1" s="1"/>
  <c r="S828" i="1"/>
  <c r="AG828" i="1" a="1"/>
  <c r="AG828" i="1" s="1"/>
  <c r="S690" i="1"/>
  <c r="AG690" i="1" a="1"/>
  <c r="AG690" i="1" s="1"/>
  <c r="S68" i="1"/>
  <c r="AG68" i="1" a="1"/>
  <c r="AG68" i="1" s="1"/>
  <c r="S4085" i="1"/>
  <c r="AG4085" i="1" a="1"/>
  <c r="AG4085" i="1" s="1"/>
  <c r="S2427" i="1"/>
  <c r="AG2427" i="1" a="1"/>
  <c r="AG2427" i="1" s="1"/>
  <c r="S4513" i="1"/>
  <c r="AG4513" i="1" a="1"/>
  <c r="AG4513" i="1" s="1"/>
  <c r="S4741" i="1"/>
  <c r="AG4741" i="1" a="1"/>
  <c r="AG4741" i="1" s="1"/>
  <c r="S679" i="1"/>
  <c r="AG679" i="1" a="1"/>
  <c r="AG679" i="1" s="1"/>
  <c r="S4903" i="1"/>
  <c r="AG4903" i="1" a="1"/>
  <c r="AG4903" i="1" s="1"/>
  <c r="S3263" i="1"/>
  <c r="AG3263" i="1" a="1"/>
  <c r="AG3263" i="1" s="1"/>
  <c r="S4311" i="1"/>
  <c r="AG4311" i="1" a="1"/>
  <c r="AG4311" i="1" s="1"/>
  <c r="S1694" i="1"/>
  <c r="AG1694" i="1" a="1"/>
  <c r="AG1694" i="1" s="1"/>
  <c r="S4973" i="1"/>
  <c r="AG4973" i="1" a="1"/>
  <c r="AG4973" i="1" s="1"/>
  <c r="S4783" i="1"/>
  <c r="AG4783" i="1" a="1"/>
  <c r="AG4783" i="1" s="1"/>
  <c r="S1289" i="1"/>
  <c r="AG1289" i="1" a="1"/>
  <c r="AG1289" i="1" s="1"/>
  <c r="S743" i="1"/>
  <c r="AG743" i="1" a="1"/>
  <c r="AG743" i="1" s="1"/>
  <c r="S4412" i="1"/>
  <c r="AG4412" i="1" a="1"/>
  <c r="AG4412" i="1" s="1"/>
  <c r="S134" i="1"/>
  <c r="AG134" i="1" a="1"/>
  <c r="AG134" i="1" s="1"/>
  <c r="S177" i="1"/>
  <c r="AG177" i="1" a="1"/>
  <c r="AG177" i="1" s="1"/>
  <c r="S1087" i="1"/>
  <c r="AG1087" i="1" a="1"/>
  <c r="AG1087" i="1" s="1"/>
  <c r="S1032" i="1"/>
  <c r="AG1032" i="1" a="1"/>
  <c r="AG1032" i="1" s="1"/>
  <c r="S769" i="1"/>
  <c r="AG769" i="1" a="1"/>
  <c r="AG769" i="1" s="1"/>
  <c r="S3968" i="1"/>
  <c r="AG3968" i="1" a="1"/>
  <c r="AG3968" i="1" s="1"/>
  <c r="S2276" i="1"/>
  <c r="AG2276" i="1" a="1"/>
  <c r="AG2276" i="1" s="1"/>
  <c r="S4954" i="1"/>
  <c r="AG4954" i="1" a="1"/>
  <c r="AG4954" i="1" s="1"/>
  <c r="S3183" i="1"/>
  <c r="AG3183" i="1" a="1"/>
  <c r="AG3183" i="1" s="1"/>
  <c r="S509" i="1"/>
  <c r="AG509" i="1" a="1"/>
  <c r="AG509" i="1" s="1"/>
  <c r="S543" i="1"/>
  <c r="AG543" i="1" a="1"/>
  <c r="AG543" i="1" s="1"/>
  <c r="S4216" i="1"/>
  <c r="AG4216" i="1" a="1"/>
  <c r="AG4216" i="1" s="1"/>
  <c r="S1635" i="1"/>
  <c r="AG1635" i="1" a="1"/>
  <c r="AG1635" i="1" s="1"/>
  <c r="S447" i="1"/>
  <c r="AG447" i="1" a="1"/>
  <c r="AG447" i="1" s="1"/>
  <c r="S1456" i="1"/>
  <c r="AG1456" i="1" a="1"/>
  <c r="AG1456" i="1" s="1"/>
  <c r="S1852" i="1"/>
  <c r="AG1852" i="1" a="1"/>
  <c r="AG1852" i="1" s="1"/>
  <c r="S1830" i="1"/>
  <c r="AG1830" i="1" a="1"/>
  <c r="AG1830" i="1" s="1"/>
  <c r="S91" i="1"/>
  <c r="AG91" i="1" a="1"/>
  <c r="AG91" i="1" s="1"/>
  <c r="S2433" i="1"/>
  <c r="AG2433" i="1" a="1"/>
  <c r="AG2433" i="1" s="1"/>
  <c r="S1773" i="1"/>
  <c r="AG1773" i="1" a="1"/>
  <c r="AG1773" i="1" s="1"/>
  <c r="S644" i="1"/>
  <c r="AG644" i="1" a="1"/>
  <c r="AG644" i="1" s="1"/>
  <c r="S2788" i="1"/>
  <c r="AG2788" i="1" a="1"/>
  <c r="AG2788" i="1" s="1"/>
  <c r="S3155" i="1"/>
  <c r="AG3155" i="1" a="1"/>
  <c r="AG3155" i="1" s="1"/>
  <c r="S1048" i="1"/>
  <c r="AG1048" i="1" a="1"/>
  <c r="AG1048" i="1" s="1"/>
  <c r="S3702" i="1"/>
  <c r="AG3702" i="1" a="1"/>
  <c r="AG3702" i="1" s="1"/>
  <c r="S3131" i="1"/>
  <c r="AG3131" i="1" a="1"/>
  <c r="AG3131" i="1" s="1"/>
  <c r="S1671" i="1"/>
  <c r="AG1671" i="1" a="1"/>
  <c r="AG1671" i="1" s="1"/>
  <c r="S4266" i="1"/>
  <c r="AG4266" i="1" a="1"/>
  <c r="AG4266" i="1" s="1"/>
  <c r="S3794" i="1"/>
  <c r="AG3794" i="1" a="1"/>
  <c r="AG3794" i="1" s="1"/>
  <c r="S449" i="1"/>
  <c r="AG449" i="1" a="1"/>
  <c r="AG449" i="1" s="1"/>
  <c r="S2819" i="1"/>
  <c r="AG2819" i="1" a="1"/>
  <c r="AG2819" i="1" s="1"/>
  <c r="S933" i="1"/>
  <c r="AG933" i="1" a="1"/>
  <c r="AG933" i="1" s="1"/>
  <c r="S4950" i="1"/>
  <c r="AG4950" i="1" a="1"/>
  <c r="AG4950" i="1" s="1"/>
  <c r="S1816" i="1"/>
  <c r="AG1816" i="1" a="1"/>
  <c r="AG1816" i="1" s="1"/>
  <c r="S3127" i="1"/>
  <c r="AG3127" i="1" a="1"/>
  <c r="AG3127" i="1" s="1"/>
  <c r="S4666" i="1"/>
  <c r="AG4666" i="1" a="1"/>
  <c r="AG4666" i="1" s="1"/>
  <c r="S4441" i="1"/>
  <c r="AG4441" i="1" a="1"/>
  <c r="AG4441" i="1" s="1"/>
  <c r="S3409" i="1"/>
  <c r="AG3409" i="1" a="1"/>
  <c r="AG3409" i="1" s="1"/>
  <c r="S2064" i="1"/>
  <c r="AG2064" i="1" a="1"/>
  <c r="AG2064" i="1" s="1"/>
  <c r="S2260" i="1"/>
  <c r="AG2260" i="1" a="1"/>
  <c r="AG2260" i="1" s="1"/>
  <c r="S2177" i="1"/>
  <c r="AG2177" i="1" a="1"/>
  <c r="AG2177" i="1" s="1"/>
  <c r="S4596" i="1"/>
  <c r="AG4596" i="1" a="1"/>
  <c r="AG4596" i="1" s="1"/>
  <c r="S2174" i="1"/>
  <c r="AG2174" i="1" a="1"/>
  <c r="AG2174" i="1" s="1"/>
  <c r="S4993" i="1"/>
  <c r="AG4993" i="1" a="1"/>
  <c r="AG4993" i="1" s="1"/>
  <c r="S184" i="1"/>
  <c r="AG184" i="1" a="1"/>
  <c r="AG184" i="1" s="1"/>
  <c r="S4995" i="1"/>
  <c r="AG4995" i="1" a="1"/>
  <c r="AG4995" i="1" s="1"/>
  <c r="S1679" i="1"/>
  <c r="AG1679" i="1" a="1"/>
  <c r="AG1679" i="1" s="1"/>
  <c r="S3051" i="1"/>
  <c r="AG3051" i="1" a="1"/>
  <c r="AG3051" i="1" s="1"/>
  <c r="S3542" i="1"/>
  <c r="AG3542" i="1" a="1"/>
  <c r="AG3542" i="1" s="1"/>
  <c r="S1917" i="1"/>
  <c r="AG1917" i="1" a="1"/>
  <c r="AG1917" i="1" s="1"/>
  <c r="S121" i="1"/>
  <c r="AG121" i="1" a="1"/>
  <c r="AG121" i="1" s="1"/>
  <c r="S3369" i="1"/>
  <c r="AG3369" i="1" a="1"/>
  <c r="AG3369" i="1" s="1"/>
  <c r="S209" i="1"/>
  <c r="AG209" i="1" a="1"/>
  <c r="AG209" i="1" s="1"/>
  <c r="S1564" i="1"/>
  <c r="AG1564" i="1" a="1"/>
  <c r="AG1564" i="1" s="1"/>
  <c r="S2734" i="1"/>
  <c r="AG2734" i="1" a="1"/>
  <c r="AG2734" i="1" s="1"/>
  <c r="S2736" i="1"/>
  <c r="AG2736" i="1" a="1"/>
  <c r="AG2736" i="1" s="1"/>
  <c r="S2874" i="1"/>
  <c r="AG2874" i="1" a="1"/>
  <c r="AG2874" i="1" s="1"/>
  <c r="S4074" i="1"/>
  <c r="AG4074" i="1" a="1"/>
  <c r="AG4074" i="1" s="1"/>
  <c r="S3232" i="1"/>
  <c r="AG3232" i="1" a="1"/>
  <c r="AG3232" i="1" s="1"/>
  <c r="S1986" i="1"/>
  <c r="AG1986" i="1" a="1"/>
  <c r="AG1986" i="1" s="1"/>
  <c r="S4304" i="1"/>
  <c r="AG4304" i="1" a="1"/>
  <c r="AG4304" i="1" s="1"/>
  <c r="S1688" i="1"/>
  <c r="AG1688" i="1" a="1"/>
  <c r="AG1688" i="1" s="1"/>
  <c r="S3632" i="1"/>
  <c r="AG3632" i="1" a="1"/>
  <c r="AG3632" i="1" s="1"/>
  <c r="S3012" i="1"/>
  <c r="AG3012" i="1" a="1"/>
  <c r="AG3012" i="1" s="1"/>
  <c r="S2930" i="1"/>
  <c r="AG2930" i="1" a="1"/>
  <c r="AG2930" i="1" s="1"/>
  <c r="S2087" i="1"/>
  <c r="AG2087" i="1" a="1"/>
  <c r="AG2087" i="1" s="1"/>
  <c r="S441" i="1"/>
  <c r="AG441" i="1" a="1"/>
  <c r="AG441" i="1" s="1"/>
  <c r="S1800" i="1"/>
  <c r="AG1800" i="1" a="1"/>
  <c r="AG1800" i="1" s="1"/>
  <c r="S4500" i="1"/>
  <c r="AG4500" i="1" a="1"/>
  <c r="AG4500" i="1" s="1"/>
  <c r="S1611" i="1"/>
  <c r="AG1611" i="1" a="1"/>
  <c r="AG1611" i="1" s="1"/>
  <c r="S4080" i="1"/>
  <c r="AG4080" i="1" a="1"/>
  <c r="AG4080" i="1" s="1"/>
  <c r="S3877" i="1"/>
  <c r="AG3877" i="1" a="1"/>
  <c r="AG3877" i="1" s="1"/>
  <c r="S3597" i="1"/>
  <c r="AG3597" i="1" a="1"/>
  <c r="AG3597" i="1" s="1"/>
  <c r="S3549" i="1"/>
  <c r="AG3549" i="1" a="1"/>
  <c r="AG3549" i="1" s="1"/>
  <c r="S525" i="1"/>
  <c r="AG525" i="1" a="1"/>
  <c r="AG525" i="1" s="1"/>
  <c r="S369" i="1"/>
  <c r="AG369" i="1" a="1"/>
  <c r="AG369" i="1" s="1"/>
  <c r="S4386" i="1"/>
  <c r="AG4386" i="1" a="1"/>
  <c r="AG4386" i="1" s="1"/>
  <c r="S4104" i="1"/>
  <c r="AG4104" i="1" a="1"/>
  <c r="AG4104" i="1" s="1"/>
  <c r="S1466" i="1"/>
  <c r="AG1466" i="1" a="1"/>
  <c r="AG1466" i="1" s="1"/>
  <c r="S1287" i="1"/>
  <c r="AG1287" i="1" a="1"/>
  <c r="AG1287" i="1" s="1"/>
  <c r="S4512" i="1"/>
  <c r="AG4512" i="1" a="1"/>
  <c r="AG4512" i="1" s="1"/>
  <c r="S4543" i="1"/>
  <c r="AG4543" i="1" a="1"/>
  <c r="AG4543" i="1" s="1"/>
  <c r="S2445" i="1"/>
  <c r="AG2445" i="1" a="1"/>
  <c r="AG2445" i="1" s="1"/>
  <c r="S1708" i="1"/>
  <c r="AG1708" i="1" a="1"/>
  <c r="AG1708" i="1" s="1"/>
  <c r="S2294" i="1"/>
  <c r="AG2294" i="1" a="1"/>
  <c r="AG2294" i="1" s="1"/>
  <c r="S3461" i="1"/>
  <c r="AG3461" i="1" a="1"/>
  <c r="AG3461" i="1" s="1"/>
  <c r="S1523" i="1"/>
  <c r="AG1523" i="1" a="1"/>
  <c r="AG1523" i="1" s="1"/>
  <c r="S2315" i="1"/>
  <c r="AG2315" i="1" a="1"/>
  <c r="AG2315" i="1" s="1"/>
  <c r="S1576" i="1"/>
  <c r="AG1576" i="1" a="1"/>
  <c r="AG1576" i="1" s="1"/>
  <c r="S2185" i="1"/>
  <c r="AG2185" i="1" a="1"/>
  <c r="AG2185" i="1" s="1"/>
  <c r="S4091" i="1"/>
  <c r="AG4091" i="1" a="1"/>
  <c r="AG4091" i="1" s="1"/>
  <c r="S2325" i="1"/>
  <c r="AG2325" i="1" a="1"/>
  <c r="AG2325" i="1" s="1"/>
  <c r="S4390" i="1"/>
  <c r="AG4390" i="1" a="1"/>
  <c r="AG4390" i="1" s="1"/>
  <c r="S2049" i="1"/>
  <c r="AG2049" i="1" a="1"/>
  <c r="AG2049" i="1" s="1"/>
  <c r="S89" i="1"/>
  <c r="AG89" i="1" a="1"/>
  <c r="AG89" i="1" s="1"/>
  <c r="S3151" i="1"/>
  <c r="AG3151" i="1" a="1"/>
  <c r="AG3151" i="1" s="1"/>
  <c r="S3729" i="1"/>
  <c r="AG3729" i="1" a="1"/>
  <c r="AG3729" i="1" s="1"/>
  <c r="S817" i="1"/>
  <c r="AG817" i="1" a="1"/>
  <c r="AG817" i="1" s="1"/>
  <c r="S3453" i="1"/>
  <c r="AG3453" i="1" a="1"/>
  <c r="AG3453" i="1" s="1"/>
  <c r="S2543" i="1"/>
  <c r="AG2543" i="1" a="1"/>
  <c r="AG2543" i="1" s="1"/>
  <c r="S4222" i="1"/>
  <c r="AG4222" i="1" a="1"/>
  <c r="AG4222" i="1" s="1"/>
  <c r="S4438" i="1"/>
  <c r="AG4438" i="1" a="1"/>
  <c r="AG4438" i="1" s="1"/>
  <c r="S402" i="1"/>
  <c r="AG402" i="1" a="1"/>
  <c r="AG402" i="1" s="1"/>
  <c r="S4587" i="1"/>
  <c r="AG4587" i="1" a="1"/>
  <c r="AG4587" i="1" s="1"/>
  <c r="S1532" i="1"/>
  <c r="AG1532" i="1" a="1"/>
  <c r="AG1532" i="1" s="1"/>
  <c r="S3451" i="1"/>
  <c r="AG3451" i="1" a="1"/>
  <c r="AG3451" i="1" s="1"/>
  <c r="S2630" i="1"/>
  <c r="AG2630" i="1" a="1"/>
  <c r="AG2630" i="1" s="1"/>
  <c r="S2716" i="1"/>
  <c r="AG2716" i="1" a="1"/>
  <c r="AG2716" i="1" s="1"/>
  <c r="S3386" i="1"/>
  <c r="AG3386" i="1" a="1"/>
  <c r="AG3386" i="1" s="1"/>
  <c r="S845" i="1"/>
  <c r="AG845" i="1" a="1"/>
  <c r="AG845" i="1" s="1"/>
  <c r="S3514" i="1"/>
  <c r="AG3514" i="1" a="1"/>
  <c r="AG3514" i="1" s="1"/>
  <c r="S2169" i="1"/>
  <c r="AG2169" i="1" a="1"/>
  <c r="AG2169" i="1" s="1"/>
  <c r="S549" i="1"/>
  <c r="AG549" i="1" a="1"/>
  <c r="AG549" i="1" s="1"/>
  <c r="S3291" i="1"/>
  <c r="AG3291" i="1" a="1"/>
  <c r="AG3291" i="1" s="1"/>
  <c r="S440" i="1"/>
  <c r="AG440" i="1" a="1"/>
  <c r="AG440" i="1" s="1"/>
  <c r="S169" i="1"/>
  <c r="AG169" i="1" a="1"/>
  <c r="AG169" i="1" s="1"/>
  <c r="S582" i="1"/>
  <c r="AG582" i="1" a="1"/>
  <c r="AG582" i="1" s="1"/>
  <c r="S1596" i="1"/>
  <c r="AG1596" i="1" a="1"/>
  <c r="AG1596" i="1" s="1"/>
  <c r="S620" i="1"/>
  <c r="AG620" i="1" a="1"/>
  <c r="AG620" i="1" s="1"/>
  <c r="S3195" i="1"/>
  <c r="AG3195" i="1" a="1"/>
  <c r="AG3195" i="1" s="1"/>
  <c r="S3894" i="1"/>
  <c r="AG3894" i="1" a="1"/>
  <c r="AG3894" i="1" s="1"/>
  <c r="S16" i="1"/>
  <c r="AG16" i="1" a="1"/>
  <c r="AG16" i="1" s="1"/>
  <c r="S3562" i="1"/>
  <c r="AG3562" i="1" a="1"/>
  <c r="AG3562" i="1" s="1"/>
  <c r="S4870" i="1"/>
  <c r="AG4870" i="1" a="1"/>
  <c r="AG4870" i="1" s="1"/>
  <c r="S2339" i="1"/>
  <c r="AG2339" i="1" a="1"/>
  <c r="AG2339" i="1" s="1"/>
  <c r="S3271" i="1"/>
  <c r="AG3271" i="1" a="1"/>
  <c r="AG3271" i="1" s="1"/>
  <c r="S3982" i="1"/>
  <c r="AG3982" i="1" a="1"/>
  <c r="AG3982" i="1" s="1"/>
  <c r="S412" i="1"/>
  <c r="AG412" i="1" a="1"/>
  <c r="AG412" i="1" s="1"/>
  <c r="S99" i="1"/>
  <c r="AG99" i="1" a="1"/>
  <c r="AG99" i="1" s="1"/>
  <c r="S359" i="1"/>
  <c r="AG359" i="1" a="1"/>
  <c r="AG359" i="1" s="1"/>
  <c r="S3192" i="1"/>
  <c r="AG3192" i="1" a="1"/>
  <c r="AG3192" i="1" s="1"/>
  <c r="S1749" i="1"/>
  <c r="AG1749" i="1" a="1"/>
  <c r="AG1749" i="1" s="1"/>
  <c r="S1071" i="1"/>
  <c r="AG1071" i="1" a="1"/>
  <c r="AG1071" i="1" s="1"/>
  <c r="S2397" i="1"/>
  <c r="AG2397" i="1" a="1"/>
  <c r="AG2397" i="1" s="1"/>
  <c r="S3911" i="1"/>
  <c r="AG3911" i="1" a="1"/>
  <c r="AG3911" i="1" s="1"/>
  <c r="S2392" i="1"/>
  <c r="AG2392" i="1" a="1"/>
  <c r="AG2392" i="1" s="1"/>
  <c r="S3767" i="1"/>
  <c r="AG3767" i="1" a="1"/>
  <c r="AG3767" i="1" s="1"/>
  <c r="S3962" i="1"/>
  <c r="AG3962" i="1" a="1"/>
  <c r="AG3962" i="1" s="1"/>
  <c r="S1640" i="1"/>
  <c r="AG1640" i="1" a="1"/>
  <c r="AG1640" i="1" s="1"/>
  <c r="S1471" i="1"/>
  <c r="AG1471" i="1" a="1"/>
  <c r="AG1471" i="1" s="1"/>
  <c r="S2446" i="1"/>
  <c r="AG2446" i="1" a="1"/>
  <c r="AG2446" i="1" s="1"/>
  <c r="S2938" i="1"/>
  <c r="AG2938" i="1" a="1"/>
  <c r="AG2938" i="1" s="1"/>
  <c r="S1941" i="1"/>
  <c r="AG1941" i="1" a="1"/>
  <c r="AG1941" i="1" s="1"/>
  <c r="S2834" i="1"/>
  <c r="AG2834" i="1" a="1"/>
  <c r="AG2834" i="1" s="1"/>
  <c r="S957" i="1"/>
  <c r="AG957" i="1" a="1"/>
  <c r="AG957" i="1" s="1"/>
  <c r="S1472" i="1"/>
  <c r="AG1472" i="1" a="1"/>
  <c r="AG1472" i="1" s="1"/>
  <c r="S3153" i="1"/>
  <c r="AG3153" i="1" a="1"/>
  <c r="AG3153" i="1" s="1"/>
  <c r="S2324" i="1"/>
  <c r="AG2324" i="1" a="1"/>
  <c r="AG2324" i="1" s="1"/>
  <c r="S1938" i="1"/>
  <c r="AG1938" i="1" a="1"/>
  <c r="AG1938" i="1" s="1"/>
  <c r="S3140" i="1"/>
  <c r="AG3140" i="1" a="1"/>
  <c r="AG3140" i="1" s="1"/>
  <c r="S2243" i="1"/>
  <c r="AG2243" i="1" a="1"/>
  <c r="AG2243" i="1" s="1"/>
  <c r="S3142" i="1"/>
  <c r="AG3142" i="1" a="1"/>
  <c r="AG3142" i="1" s="1"/>
  <c r="S1560" i="1"/>
  <c r="AG1560" i="1" a="1"/>
  <c r="AG1560" i="1" s="1"/>
  <c r="S3925" i="1"/>
  <c r="AG3925" i="1" a="1"/>
  <c r="AG3925" i="1" s="1"/>
  <c r="S2311" i="1"/>
  <c r="AG2311" i="1" a="1"/>
  <c r="AG2311" i="1" s="1"/>
  <c r="S2333" i="1"/>
  <c r="AG2333" i="1" a="1"/>
  <c r="AG2333" i="1" s="1"/>
  <c r="S2283" i="1"/>
  <c r="AG2283" i="1" a="1"/>
  <c r="AG2283" i="1" s="1"/>
  <c r="S176" i="1"/>
  <c r="AG176" i="1" a="1"/>
  <c r="AG176" i="1" s="1"/>
  <c r="S1587" i="1"/>
  <c r="AG1587" i="1" a="1"/>
  <c r="AG1587" i="1" s="1"/>
  <c r="S4421" i="1"/>
  <c r="AG4421" i="1" a="1"/>
  <c r="AG4421" i="1" s="1"/>
  <c r="S1672" i="1"/>
  <c r="AG1672" i="1" a="1"/>
  <c r="AG1672" i="1" s="1"/>
  <c r="S1601" i="1"/>
  <c r="AG1601" i="1" a="1"/>
  <c r="AG1601" i="1" s="1"/>
  <c r="S1834" i="1"/>
  <c r="AG1834" i="1" a="1"/>
  <c r="AG1834" i="1" s="1"/>
  <c r="S2356" i="1"/>
  <c r="AG2356" i="1" a="1"/>
  <c r="AG2356" i="1" s="1"/>
  <c r="S1328" i="1"/>
  <c r="AG1328" i="1" a="1"/>
  <c r="AG1328" i="1" s="1"/>
  <c r="S916" i="1"/>
  <c r="AG916" i="1" a="1"/>
  <c r="AG916" i="1" s="1"/>
  <c r="S2758" i="1"/>
  <c r="AG2758" i="1" a="1"/>
  <c r="AG2758" i="1" s="1"/>
  <c r="S3341" i="1"/>
  <c r="AG3341" i="1" a="1"/>
  <c r="AG3341" i="1" s="1"/>
  <c r="S678" i="1"/>
  <c r="AG678" i="1" a="1"/>
  <c r="AG678" i="1" s="1"/>
  <c r="S4873" i="1"/>
  <c r="AG4873" i="1" a="1"/>
  <c r="AG4873" i="1" s="1"/>
  <c r="S1906" i="1"/>
  <c r="AG1906" i="1" a="1"/>
  <c r="AG1906" i="1" s="1"/>
  <c r="S2770" i="1"/>
  <c r="AG2770" i="1" a="1"/>
  <c r="AG2770" i="1" s="1"/>
  <c r="S1619" i="1"/>
  <c r="AG1619" i="1" a="1"/>
  <c r="AG1619" i="1" s="1"/>
  <c r="S1911" i="1"/>
  <c r="AG1911" i="1" a="1"/>
  <c r="AG1911" i="1" s="1"/>
  <c r="S3125" i="1"/>
  <c r="AG3125" i="1" a="1"/>
  <c r="AG3125" i="1" s="1"/>
  <c r="S4612" i="1"/>
  <c r="AG4612" i="1" a="1"/>
  <c r="AG4612" i="1" s="1"/>
  <c r="S2576" i="1"/>
  <c r="AG2576" i="1" a="1"/>
  <c r="AG2576" i="1" s="1"/>
  <c r="S3749" i="1"/>
  <c r="AG3749" i="1" a="1"/>
  <c r="AG3749" i="1" s="1"/>
  <c r="S2377" i="1"/>
  <c r="AG2377" i="1" a="1"/>
  <c r="AG2377" i="1" s="1"/>
  <c r="S3832" i="1"/>
  <c r="AG3832" i="1" a="1"/>
  <c r="AG3832" i="1" s="1"/>
  <c r="S1680" i="1"/>
  <c r="AG1680" i="1" a="1"/>
  <c r="AG1680" i="1" s="1"/>
  <c r="S4778" i="1"/>
  <c r="AG4778" i="1" a="1"/>
  <c r="AG4778" i="1" s="1"/>
  <c r="S1241" i="1"/>
  <c r="AG1241" i="1" a="1"/>
  <c r="AG1241" i="1" s="1"/>
  <c r="S3224" i="1"/>
  <c r="AG3224" i="1" a="1"/>
  <c r="AG3224" i="1" s="1"/>
  <c r="S3923" i="1"/>
  <c r="AG3923" i="1" a="1"/>
  <c r="AG3923" i="1" s="1"/>
  <c r="S3028" i="1"/>
  <c r="AG3028" i="1" a="1"/>
  <c r="AG3028" i="1" s="1"/>
  <c r="S548" i="1"/>
  <c r="AG548" i="1" a="1"/>
  <c r="AG548" i="1" s="1"/>
  <c r="S4059" i="1"/>
  <c r="AG4059" i="1" a="1"/>
  <c r="AG4059" i="1" s="1"/>
  <c r="S2413" i="1"/>
  <c r="AG2413" i="1" a="1"/>
  <c r="AG2413" i="1" s="1"/>
  <c r="S984" i="1"/>
  <c r="AG984" i="1" a="1"/>
  <c r="AG984" i="1" s="1"/>
  <c r="S4652" i="1"/>
  <c r="AG4652" i="1" a="1"/>
  <c r="AG4652" i="1" s="1"/>
  <c r="S1268" i="1"/>
  <c r="AG1268" i="1" a="1"/>
  <c r="AG1268" i="1" s="1"/>
  <c r="S291" i="1"/>
  <c r="AG291" i="1" a="1"/>
  <c r="AG291" i="1" s="1"/>
  <c r="S170" i="1"/>
  <c r="AG170" i="1" a="1"/>
  <c r="AG170" i="1" s="1"/>
  <c r="S2408" i="1"/>
  <c r="AG2408" i="1" a="1"/>
  <c r="AG2408" i="1" s="1"/>
  <c r="S4374" i="1"/>
  <c r="AG4374" i="1" a="1"/>
  <c r="AG4374" i="1" s="1"/>
  <c r="S4348" i="1"/>
  <c r="AG4348" i="1" a="1"/>
  <c r="AG4348" i="1" s="1"/>
  <c r="S2374" i="1"/>
  <c r="AG2374" i="1" a="1"/>
  <c r="AG2374" i="1" s="1"/>
  <c r="S4989" i="1"/>
  <c r="AG4989" i="1" a="1"/>
  <c r="AG4989" i="1" s="1"/>
  <c r="S759" i="1"/>
  <c r="AG759" i="1" a="1"/>
  <c r="AG759" i="1" s="1"/>
  <c r="S4458" i="1"/>
  <c r="AG4458" i="1" a="1"/>
  <c r="AG4458" i="1" s="1"/>
  <c r="S704" i="1"/>
  <c r="AG704" i="1" a="1"/>
  <c r="AG704" i="1" s="1"/>
  <c r="S2226" i="1"/>
  <c r="AG2226" i="1" a="1"/>
  <c r="AG2226" i="1" s="1"/>
  <c r="S3380" i="1"/>
  <c r="AG3380" i="1" a="1"/>
  <c r="AG3380" i="1" s="1"/>
  <c r="S2773" i="1"/>
  <c r="AG2773" i="1" a="1"/>
  <c r="AG2773" i="1" s="1"/>
  <c r="S1584" i="1"/>
  <c r="AG1584" i="1" a="1"/>
  <c r="AG1584" i="1" s="1"/>
  <c r="S3463" i="1"/>
  <c r="AG3463" i="1" a="1"/>
  <c r="AG3463" i="1" s="1"/>
  <c r="S2600" i="1"/>
  <c r="AG2600" i="1" a="1"/>
  <c r="AG2600" i="1" s="1"/>
  <c r="S964" i="1"/>
  <c r="AG964" i="1" a="1"/>
  <c r="AG964" i="1" s="1"/>
  <c r="S3940" i="1"/>
  <c r="AG3940" i="1" a="1"/>
  <c r="AG3940" i="1" s="1"/>
  <c r="S2455" i="1"/>
  <c r="AG2455" i="1" a="1"/>
  <c r="AG2455" i="1" s="1"/>
  <c r="S3073" i="1"/>
  <c r="AG3073" i="1" a="1"/>
  <c r="AG3073" i="1" s="1"/>
  <c r="S2034" i="1"/>
  <c r="AG2034" i="1" a="1"/>
  <c r="AG2034" i="1" s="1"/>
  <c r="S1002" i="1"/>
  <c r="AG1002" i="1" a="1"/>
  <c r="AG1002" i="1" s="1"/>
  <c r="S75" i="1"/>
  <c r="AG75" i="1" a="1"/>
  <c r="AG75" i="1" s="1"/>
  <c r="S2813" i="1"/>
  <c r="AG2813" i="1" a="1"/>
  <c r="AG2813" i="1" s="1"/>
  <c r="S4671" i="1"/>
  <c r="AG4671" i="1" a="1"/>
  <c r="AG4671" i="1" s="1"/>
  <c r="S1262" i="1"/>
  <c r="AG1262" i="1" a="1"/>
  <c r="AG1262" i="1" s="1"/>
  <c r="S1310" i="1"/>
  <c r="AG1310" i="1" a="1"/>
  <c r="AG1310" i="1" s="1"/>
  <c r="S2447" i="1"/>
  <c r="AG2447" i="1" a="1"/>
  <c r="AG2447" i="1" s="1"/>
  <c r="S290" i="1"/>
  <c r="AG290" i="1" a="1"/>
  <c r="AG290" i="1" s="1"/>
  <c r="S3543" i="1"/>
  <c r="AG3543" i="1" a="1"/>
  <c r="AG3543" i="1" s="1"/>
  <c r="S2641" i="1"/>
  <c r="AG2641" i="1" a="1"/>
  <c r="AG2641" i="1" s="1"/>
  <c r="S4394" i="1"/>
  <c r="AG4394" i="1" a="1"/>
  <c r="AG4394" i="1" s="1"/>
  <c r="S4170" i="1"/>
  <c r="AG4170" i="1" a="1"/>
  <c r="AG4170" i="1" s="1"/>
  <c r="S718" i="1"/>
  <c r="AG718" i="1" a="1"/>
  <c r="AG718" i="1" s="1"/>
  <c r="S3476" i="1"/>
  <c r="AG3476" i="1" a="1"/>
  <c r="AG3476" i="1" s="1"/>
  <c r="S3415" i="1"/>
  <c r="AG3415" i="1" a="1"/>
  <c r="AG3415" i="1" s="1"/>
  <c r="S597" i="1"/>
  <c r="AG597" i="1" a="1"/>
  <c r="AG597" i="1" s="1"/>
  <c r="S2263" i="1"/>
  <c r="AG2263" i="1" a="1"/>
  <c r="AG2263" i="1" s="1"/>
  <c r="S1555" i="1"/>
  <c r="AG1555" i="1" a="1"/>
  <c r="AG1555" i="1" s="1"/>
  <c r="S4049" i="1"/>
  <c r="AG4049" i="1" a="1"/>
  <c r="AG4049" i="1" s="1"/>
  <c r="S1843" i="1"/>
  <c r="AG1843" i="1" a="1"/>
  <c r="AG1843" i="1" s="1"/>
  <c r="S2256" i="1"/>
  <c r="AG2256" i="1" a="1"/>
  <c r="AG2256" i="1" s="1"/>
  <c r="S2165" i="1"/>
  <c r="AG2165" i="1" a="1"/>
  <c r="AG2165" i="1" s="1"/>
  <c r="S1253" i="1"/>
  <c r="AG1253" i="1" a="1"/>
  <c r="AG1253" i="1" s="1"/>
  <c r="S4278" i="1"/>
  <c r="AG4278" i="1" a="1"/>
  <c r="AG4278" i="1" s="1"/>
  <c r="S157" i="1"/>
  <c r="AG157" i="1" a="1"/>
  <c r="AG157" i="1" s="1"/>
  <c r="S1976" i="1"/>
  <c r="AG1976" i="1" a="1"/>
  <c r="AG1976" i="1" s="1"/>
  <c r="S311" i="1"/>
  <c r="AG311" i="1" a="1"/>
  <c r="AG311" i="1" s="1"/>
  <c r="S2053" i="1"/>
  <c r="AG2053" i="1" a="1"/>
  <c r="AG2053" i="1" s="1"/>
  <c r="S2761" i="1"/>
  <c r="AG2761" i="1" a="1"/>
  <c r="AG2761" i="1" s="1"/>
  <c r="S4156" i="1"/>
  <c r="AG4156" i="1" a="1"/>
  <c r="AG4156" i="1" s="1"/>
  <c r="S3201" i="1"/>
  <c r="AG3201" i="1" a="1"/>
  <c r="AG3201" i="1" s="1"/>
  <c r="S1886" i="1"/>
  <c r="AG1886" i="1" a="1"/>
  <c r="AG1886" i="1" s="1"/>
  <c r="S713" i="1"/>
  <c r="AG713" i="1" a="1"/>
  <c r="AG713" i="1" s="1"/>
  <c r="S2028" i="1"/>
  <c r="AG2028" i="1" a="1"/>
  <c r="AG2028" i="1" s="1"/>
  <c r="S1372" i="1"/>
  <c r="AG1372" i="1" a="1"/>
  <c r="AG1372" i="1" s="1"/>
  <c r="S201" i="1"/>
  <c r="AG201" i="1" a="1"/>
  <c r="AG201" i="1" s="1"/>
  <c r="S2845" i="1"/>
  <c r="AG2845" i="1" a="1"/>
  <c r="AG2845" i="1" s="1"/>
  <c r="S2085" i="1"/>
  <c r="AG2085" i="1" a="1"/>
  <c r="AG2085" i="1" s="1"/>
  <c r="S571" i="1"/>
  <c r="AG571" i="1" a="1"/>
  <c r="AG571" i="1" s="1"/>
  <c r="S1399" i="1"/>
  <c r="AG1399" i="1" a="1"/>
  <c r="AG1399" i="1" s="1"/>
  <c r="S944" i="1"/>
  <c r="AG944" i="1" a="1"/>
  <c r="AG944" i="1" s="1"/>
  <c r="S384" i="1"/>
  <c r="AG384" i="1" a="1"/>
  <c r="AG384" i="1" s="1"/>
  <c r="S3995" i="1"/>
  <c r="AG3995" i="1" a="1"/>
  <c r="AG3995" i="1" s="1"/>
  <c r="S969" i="1"/>
  <c r="AG969" i="1" a="1"/>
  <c r="AG969" i="1" s="1"/>
  <c r="S2617" i="1"/>
  <c r="AG2617" i="1" a="1"/>
  <c r="AG2617" i="1" s="1"/>
  <c r="S1670" i="1"/>
  <c r="AG1670" i="1" a="1"/>
  <c r="AG1670" i="1" s="1"/>
  <c r="S1043" i="1"/>
  <c r="AG1043" i="1" a="1"/>
  <c r="AG1043" i="1" s="1"/>
  <c r="S4471" i="1"/>
  <c r="AG4471" i="1" a="1"/>
  <c r="AG4471" i="1" s="1"/>
  <c r="S697" i="1"/>
  <c r="AG697" i="1" a="1"/>
  <c r="AG697" i="1" s="1"/>
  <c r="S4326" i="1"/>
  <c r="AG4326" i="1" a="1"/>
  <c r="AG4326" i="1" s="1"/>
  <c r="S3265" i="1"/>
  <c r="AG3265" i="1" a="1"/>
  <c r="AG3265" i="1" s="1"/>
  <c r="S2672" i="1"/>
  <c r="AG2672" i="1" a="1"/>
  <c r="AG2672" i="1" s="1"/>
  <c r="S2815" i="1"/>
  <c r="AG2815" i="1" a="1"/>
  <c r="AG2815" i="1" s="1"/>
  <c r="S710" i="1"/>
  <c r="AG710" i="1" a="1"/>
  <c r="AG710" i="1" s="1"/>
  <c r="S1486" i="1"/>
  <c r="AG1486" i="1" a="1"/>
  <c r="AG1486" i="1" s="1"/>
  <c r="S3870" i="1"/>
  <c r="AG3870" i="1" a="1"/>
  <c r="AG3870" i="1" s="1"/>
  <c r="S317" i="1"/>
  <c r="AG317" i="1" a="1"/>
  <c r="AG317" i="1" s="1"/>
  <c r="S3316" i="1"/>
  <c r="AG3316" i="1" a="1"/>
  <c r="AG3316" i="1" s="1"/>
  <c r="S2865" i="1"/>
  <c r="AG2865" i="1" a="1"/>
  <c r="AG2865" i="1" s="1"/>
  <c r="S1130" i="1"/>
  <c r="AG1130" i="1" a="1"/>
  <c r="AG1130" i="1" s="1"/>
  <c r="S3247" i="1"/>
  <c r="AG3247" i="1" a="1"/>
  <c r="AG3247" i="1" s="1"/>
  <c r="S8" i="1"/>
  <c r="AG8" i="1" a="1"/>
  <c r="AG8" i="1" s="1"/>
  <c r="S342" i="1"/>
  <c r="AG342" i="1" a="1"/>
  <c r="AG342" i="1" s="1"/>
  <c r="S3567" i="1"/>
  <c r="AG3567" i="1" a="1"/>
  <c r="AG3567" i="1" s="1"/>
  <c r="S2855" i="1"/>
  <c r="AG2855" i="1" a="1"/>
  <c r="AG2855" i="1" s="1"/>
  <c r="S2438" i="1"/>
  <c r="AG2438" i="1" a="1"/>
  <c r="AG2438" i="1" s="1"/>
  <c r="S1469" i="1"/>
  <c r="AG1469" i="1" a="1"/>
  <c r="AG1469" i="1" s="1"/>
  <c r="S2140" i="1"/>
  <c r="AG2140" i="1" a="1"/>
  <c r="AG2140" i="1" s="1"/>
  <c r="S4517" i="1"/>
  <c r="AG4517" i="1" a="1"/>
  <c r="AG4517" i="1" s="1"/>
  <c r="S3047" i="1"/>
  <c r="AG3047" i="1" a="1"/>
  <c r="AG3047" i="1" s="1"/>
  <c r="S3292" i="1"/>
  <c r="AG3292" i="1" a="1"/>
  <c r="AG3292" i="1" s="1"/>
  <c r="S4846" i="1"/>
  <c r="AG4846" i="1" a="1"/>
  <c r="AG4846" i="1" s="1"/>
  <c r="S808" i="1"/>
  <c r="AG808" i="1" a="1"/>
  <c r="AG808" i="1" s="1"/>
  <c r="S2740" i="1"/>
  <c r="AG2740" i="1" a="1"/>
  <c r="AG2740" i="1" s="1"/>
  <c r="S3673" i="1"/>
  <c r="AG3673" i="1" a="1"/>
  <c r="AG3673" i="1" s="1"/>
  <c r="S2990" i="1"/>
  <c r="AG2990" i="1" a="1"/>
  <c r="AG2990" i="1" s="1"/>
  <c r="S2379" i="1"/>
  <c r="AG2379" i="1" a="1"/>
  <c r="AG2379" i="1" s="1"/>
  <c r="S1142" i="1"/>
  <c r="AG1142" i="1" a="1"/>
  <c r="AG1142" i="1" s="1"/>
  <c r="S3015" i="1"/>
  <c r="AG3015" i="1" a="1"/>
  <c r="AG3015" i="1" s="1"/>
  <c r="S4797" i="1"/>
  <c r="AG4797" i="1" a="1"/>
  <c r="AG4797" i="1" s="1"/>
  <c r="S4164" i="1"/>
  <c r="AG4164" i="1" a="1"/>
  <c r="AG4164" i="1" s="1"/>
  <c r="S4296" i="1"/>
  <c r="AG4296" i="1" a="1"/>
  <c r="AG4296" i="1" s="1"/>
  <c r="S2748" i="1"/>
  <c r="AG2748" i="1" a="1"/>
  <c r="AG2748" i="1" s="1"/>
  <c r="S1341" i="1"/>
  <c r="AG1341" i="1" a="1"/>
  <c r="AG1341" i="1" s="1"/>
  <c r="S495" i="1"/>
  <c r="AG495" i="1" a="1"/>
  <c r="AG495" i="1" s="1"/>
  <c r="S1579" i="1"/>
  <c r="AG1579" i="1" a="1"/>
  <c r="AG1579" i="1" s="1"/>
  <c r="S3278" i="1"/>
  <c r="AG3278" i="1" a="1"/>
  <c r="AG3278" i="1" s="1"/>
  <c r="S3966" i="1"/>
  <c r="AG3966" i="1" a="1"/>
  <c r="AG3966" i="1" s="1"/>
  <c r="S4835" i="1"/>
  <c r="AG4835" i="1" a="1"/>
  <c r="AG4835" i="1" s="1"/>
  <c r="S1662" i="1"/>
  <c r="AG1662" i="1" a="1"/>
  <c r="AG1662" i="1" s="1"/>
  <c r="S2959" i="1"/>
  <c r="AG2959" i="1" a="1"/>
  <c r="AG2959" i="1" s="1"/>
  <c r="S3161" i="1"/>
  <c r="AG3161" i="1" a="1"/>
  <c r="AG3161" i="1" s="1"/>
  <c r="S3665" i="1"/>
  <c r="AG3665" i="1" a="1"/>
  <c r="AG3665" i="1" s="1"/>
  <c r="S1772" i="1"/>
  <c r="AG1772" i="1" a="1"/>
  <c r="AG1772" i="1" s="1"/>
  <c r="S1878" i="1"/>
  <c r="AG1878" i="1" a="1"/>
  <c r="AG1878" i="1" s="1"/>
  <c r="S3340" i="1"/>
  <c r="AG3340" i="1" a="1"/>
  <c r="AG3340" i="1" s="1"/>
  <c r="S4908" i="1"/>
  <c r="AG4908" i="1" a="1"/>
  <c r="AG4908" i="1" s="1"/>
  <c r="S4981" i="1"/>
  <c r="AG4981" i="1" a="1"/>
  <c r="AG4981" i="1" s="1"/>
  <c r="S297" i="1"/>
  <c r="AG297" i="1" a="1"/>
  <c r="AG297" i="1" s="1"/>
  <c r="S4763" i="1"/>
  <c r="AG4763" i="1" a="1"/>
  <c r="AG4763" i="1" s="1"/>
  <c r="S3429" i="1"/>
  <c r="AG3429" i="1" a="1"/>
  <c r="AG3429" i="1" s="1"/>
  <c r="S1593" i="1"/>
  <c r="AG1593" i="1" a="1"/>
  <c r="AG1593" i="1" s="1"/>
  <c r="S1896" i="1"/>
  <c r="AG1896" i="1" a="1"/>
  <c r="AG1896" i="1" s="1"/>
  <c r="S266" i="1"/>
  <c r="AG266" i="1" a="1"/>
  <c r="AG266" i="1" s="1"/>
  <c r="S3728" i="1"/>
  <c r="AG3728" i="1" a="1"/>
  <c r="AG3728" i="1" s="1"/>
  <c r="S943" i="1"/>
  <c r="AG943" i="1" a="1"/>
  <c r="AG943" i="1" s="1"/>
  <c r="S2565" i="1"/>
  <c r="AG2565" i="1" a="1"/>
  <c r="AG2565" i="1" s="1"/>
  <c r="S1623" i="1"/>
  <c r="AG1623" i="1" a="1"/>
  <c r="AG1623" i="1" s="1"/>
  <c r="S4362" i="1"/>
  <c r="AG4362" i="1" a="1"/>
  <c r="AG4362" i="1" s="1"/>
  <c r="S4645" i="1"/>
  <c r="AG4645" i="1" a="1"/>
  <c r="AG4645" i="1" s="1"/>
  <c r="S1463" i="1"/>
  <c r="AG1463" i="1" a="1"/>
  <c r="AG1463" i="1" s="1"/>
  <c r="S1051" i="1"/>
  <c r="AG1051" i="1" a="1"/>
  <c r="AG1051" i="1" s="1"/>
  <c r="S1316" i="1"/>
  <c r="AG1316" i="1" a="1"/>
  <c r="AG1316" i="1" s="1"/>
  <c r="S980" i="1"/>
  <c r="AG980" i="1" a="1"/>
  <c r="AG980" i="1" s="1"/>
  <c r="S1494" i="1"/>
  <c r="AG1494" i="1" a="1"/>
  <c r="AG1494" i="1" s="1"/>
  <c r="S2376" i="1"/>
  <c r="AG2376" i="1" a="1"/>
  <c r="AG2376" i="1" s="1"/>
  <c r="S3099" i="1"/>
  <c r="AG3099" i="1" a="1"/>
  <c r="AG3099" i="1" s="1"/>
  <c r="S4766" i="1"/>
  <c r="AG4766" i="1" a="1"/>
  <c r="AG4766" i="1" s="1"/>
  <c r="S385" i="1"/>
  <c r="AG385" i="1" a="1"/>
  <c r="AG385" i="1" s="1"/>
  <c r="S3236" i="1"/>
  <c r="AG3236" i="1" a="1"/>
  <c r="AG3236" i="1" s="1"/>
  <c r="S4470" i="1"/>
  <c r="AG4470" i="1" a="1"/>
  <c r="AG4470" i="1" s="1"/>
  <c r="S1934" i="1"/>
  <c r="AG1934" i="1" a="1"/>
  <c r="AG1934" i="1" s="1"/>
  <c r="S532" i="1"/>
  <c r="AG532" i="1" a="1"/>
  <c r="AG532" i="1" s="1"/>
  <c r="S816" i="1"/>
  <c r="AG816" i="1" a="1"/>
  <c r="AG816" i="1" s="1"/>
  <c r="S4712" i="1"/>
  <c r="AG4712" i="1" a="1"/>
  <c r="AG4712" i="1" s="1"/>
  <c r="S4415" i="1"/>
  <c r="AG4415" i="1" a="1"/>
  <c r="AG4415" i="1" s="1"/>
  <c r="S859" i="1"/>
  <c r="AG859" i="1" a="1"/>
  <c r="AG859" i="1" s="1"/>
  <c r="S3158" i="1"/>
  <c r="AG3158" i="1" a="1"/>
  <c r="AG3158" i="1" s="1"/>
  <c r="S2838" i="1"/>
  <c r="AG2838" i="1" a="1"/>
  <c r="AG2838" i="1" s="1"/>
  <c r="S2984" i="1"/>
  <c r="AG2984" i="1" a="1"/>
  <c r="AG2984" i="1" s="1"/>
  <c r="S379" i="1"/>
  <c r="AG379" i="1" a="1"/>
  <c r="AG379" i="1" s="1"/>
  <c r="S1010" i="1"/>
  <c r="AG1010" i="1" a="1"/>
  <c r="AG1010" i="1" s="1"/>
  <c r="S3761" i="1"/>
  <c r="AG3761" i="1" a="1"/>
  <c r="AG3761" i="1" s="1"/>
  <c r="S935" i="1"/>
  <c r="AG935" i="1" a="1"/>
  <c r="AG935" i="1" s="1"/>
  <c r="S1657" i="1"/>
  <c r="AG1657" i="1" a="1"/>
  <c r="AG1657" i="1" s="1"/>
  <c r="S3709" i="1"/>
  <c r="AG3709" i="1" a="1"/>
  <c r="AG3709" i="1" s="1"/>
  <c r="S3471" i="1"/>
  <c r="AG3471" i="1" a="1"/>
  <c r="AG3471" i="1" s="1"/>
  <c r="S711" i="1"/>
  <c r="AG711" i="1" a="1"/>
  <c r="AG711" i="1" s="1"/>
  <c r="S66" i="1"/>
  <c r="AG66" i="1" a="1"/>
  <c r="AG66" i="1" s="1"/>
  <c r="S1756" i="1"/>
  <c r="AG1756" i="1" a="1"/>
  <c r="AG1756" i="1" s="1"/>
  <c r="S3804" i="1"/>
  <c r="AG3804" i="1" a="1"/>
  <c r="AG3804" i="1" s="1"/>
  <c r="S3928" i="1"/>
  <c r="AG3928" i="1" a="1"/>
  <c r="AG3928" i="1" s="1"/>
  <c r="S3129" i="1"/>
  <c r="AG3129" i="1" a="1"/>
  <c r="AG3129" i="1" s="1"/>
  <c r="S1329" i="1"/>
  <c r="AG1329" i="1" a="1"/>
  <c r="AG1329" i="1" s="1"/>
  <c r="S2798" i="1"/>
  <c r="AG2798" i="1" a="1"/>
  <c r="AG2798" i="1" s="1"/>
  <c r="S2558" i="1"/>
  <c r="AG2558" i="1" a="1"/>
  <c r="AG2558" i="1" s="1"/>
  <c r="S4895" i="1"/>
  <c r="AG4895" i="1" a="1"/>
  <c r="AG4895" i="1" s="1"/>
  <c r="S2096" i="1"/>
  <c r="AG2096" i="1" a="1"/>
  <c r="AG2096" i="1" s="1"/>
  <c r="S3847" i="1"/>
  <c r="AG3847" i="1" a="1"/>
  <c r="AG3847" i="1" s="1"/>
  <c r="S3838" i="1"/>
  <c r="AG3838" i="1" a="1"/>
  <c r="AG3838" i="1" s="1"/>
  <c r="S2653" i="1"/>
  <c r="AG2653" i="1" a="1"/>
  <c r="AG2653" i="1" s="1"/>
  <c r="S2918" i="1"/>
  <c r="AG2918" i="1" a="1"/>
  <c r="AG2918" i="1" s="1"/>
  <c r="S942" i="1"/>
  <c r="AG942" i="1" a="1"/>
  <c r="AG942" i="1" s="1"/>
  <c r="S324" i="1"/>
  <c r="AG324" i="1" a="1"/>
  <c r="AG324" i="1" s="1"/>
  <c r="S4502" i="1"/>
  <c r="AG4502" i="1" a="1"/>
  <c r="AG4502" i="1" s="1"/>
  <c r="S2298" i="1"/>
  <c r="AG2298" i="1" a="1"/>
  <c r="AG2298" i="1" s="1"/>
  <c r="S1512" i="1"/>
  <c r="AG1512" i="1" a="1"/>
  <c r="AG1512" i="1" s="1"/>
  <c r="S3128" i="1"/>
  <c r="AG3128" i="1" a="1"/>
  <c r="AG3128" i="1" s="1"/>
  <c r="S2157" i="1"/>
  <c r="AG2157" i="1" a="1"/>
  <c r="AG2157" i="1" s="1"/>
  <c r="S3570" i="1"/>
  <c r="AG3570" i="1" a="1"/>
  <c r="AG3570" i="1" s="1"/>
  <c r="S4992" i="1"/>
  <c r="AG4992" i="1" a="1"/>
  <c r="AG4992" i="1" s="1"/>
  <c r="S4931" i="1"/>
  <c r="AG4931" i="1" a="1"/>
  <c r="AG4931" i="1" s="1"/>
  <c r="S153" i="1"/>
  <c r="AG153" i="1" a="1"/>
  <c r="AG153" i="1" s="1"/>
  <c r="S4244" i="1"/>
  <c r="AG4244" i="1" a="1"/>
  <c r="AG4244" i="1" s="1"/>
  <c r="S2390" i="1"/>
  <c r="AG2390" i="1" a="1"/>
  <c r="AG2390" i="1" s="1"/>
  <c r="S1360" i="1"/>
  <c r="AG1360" i="1" a="1"/>
  <c r="AG1360" i="1" s="1"/>
  <c r="S3270" i="1"/>
  <c r="AG3270" i="1" a="1"/>
  <c r="AG3270" i="1" s="1"/>
  <c r="S241" i="1"/>
  <c r="AG241" i="1" a="1"/>
  <c r="AG241" i="1" s="1"/>
  <c r="S1053" i="1"/>
  <c r="AG1053" i="1" a="1"/>
  <c r="AG1053" i="1" s="1"/>
  <c r="S2373" i="1"/>
  <c r="AG2373" i="1" a="1"/>
  <c r="AG2373" i="1" s="1"/>
  <c r="S3399" i="1"/>
  <c r="AG3399" i="1" a="1"/>
  <c r="AG3399" i="1" s="1"/>
  <c r="S3156" i="1"/>
  <c r="AG3156" i="1" a="1"/>
  <c r="AG3156" i="1" s="1"/>
  <c r="S3677" i="1"/>
  <c r="AG3677" i="1" a="1"/>
  <c r="AG3677" i="1" s="1"/>
  <c r="S1238" i="1"/>
  <c r="AG1238" i="1" a="1"/>
  <c r="AG1238" i="1" s="1"/>
  <c r="S3795" i="1"/>
  <c r="AG3795" i="1" a="1"/>
  <c r="AG3795" i="1" s="1"/>
  <c r="S1425" i="1"/>
  <c r="AG1425" i="1" a="1"/>
  <c r="AG1425" i="1" s="1"/>
  <c r="S4268" i="1"/>
  <c r="AG4268" i="1" a="1"/>
  <c r="AG4268" i="1" s="1"/>
  <c r="S2873" i="1"/>
  <c r="AG2873" i="1" a="1"/>
  <c r="AG2873" i="1" s="1"/>
  <c r="S4646" i="1"/>
  <c r="AG4646" i="1" a="1"/>
  <c r="AG4646" i="1" s="1"/>
  <c r="S4038" i="1"/>
  <c r="AG4038" i="1" a="1"/>
  <c r="AG4038" i="1" s="1"/>
  <c r="S4196" i="1"/>
  <c r="AG4196" i="1" a="1"/>
  <c r="AG4196" i="1" s="1"/>
  <c r="S4452" i="1"/>
  <c r="AG4452" i="1" a="1"/>
  <c r="AG4452" i="1" s="1"/>
  <c r="S1363" i="1"/>
  <c r="AG1363" i="1" a="1"/>
  <c r="AG1363" i="1" s="1"/>
  <c r="S3336" i="1"/>
  <c r="AG3336" i="1" a="1"/>
  <c r="AG3336" i="1" s="1"/>
  <c r="S2399" i="1"/>
  <c r="AG2399" i="1" a="1"/>
  <c r="AG2399" i="1" s="1"/>
  <c r="S1522" i="1"/>
  <c r="AG1522" i="1" a="1"/>
  <c r="AG1522" i="1" s="1"/>
  <c r="S455" i="1"/>
  <c r="AG455" i="1" a="1"/>
  <c r="AG455" i="1" s="1"/>
  <c r="S4642" i="1"/>
  <c r="AG4642" i="1" a="1"/>
  <c r="AG4642" i="1" s="1"/>
  <c r="S4117" i="1"/>
  <c r="AG4117" i="1" a="1"/>
  <c r="AG4117" i="1" s="1"/>
  <c r="S2190" i="1"/>
  <c r="AG2190" i="1" a="1"/>
  <c r="AG2190" i="1" s="1"/>
  <c r="S2112" i="1"/>
  <c r="AG2112" i="1" a="1"/>
  <c r="AG2112" i="1" s="1"/>
  <c r="S3256" i="1"/>
  <c r="AG3256" i="1" a="1"/>
  <c r="AG3256" i="1" s="1"/>
  <c r="S4720" i="1"/>
  <c r="AG4720" i="1" a="1"/>
  <c r="AG4720" i="1" s="1"/>
  <c r="S1905" i="1"/>
  <c r="AG1905" i="1" a="1"/>
  <c r="AG1905" i="1" s="1"/>
  <c r="S4024" i="1"/>
  <c r="AG4024" i="1" a="1"/>
  <c r="AG4024" i="1" s="1"/>
  <c r="S4815" i="1"/>
  <c r="AG4815" i="1" a="1"/>
  <c r="AG4815" i="1" s="1"/>
  <c r="S3107" i="1"/>
  <c r="AG3107" i="1" a="1"/>
  <c r="AG3107" i="1" s="1"/>
  <c r="S3684" i="1"/>
  <c r="AG3684" i="1" a="1"/>
  <c r="AG3684" i="1" s="1"/>
  <c r="S4879" i="1"/>
  <c r="AG4879" i="1" a="1"/>
  <c r="AG4879" i="1" s="1"/>
  <c r="S10" i="1"/>
  <c r="AG10" i="1" a="1"/>
  <c r="AG10" i="1" s="1"/>
  <c r="S1566" i="1"/>
  <c r="AG1566" i="1" a="1"/>
  <c r="AG1566" i="1" s="1"/>
  <c r="S2244" i="1"/>
  <c r="AG2244" i="1" a="1"/>
  <c r="AG2244" i="1" s="1"/>
  <c r="S428" i="1"/>
  <c r="AG428" i="1" a="1"/>
  <c r="AG428" i="1" s="1"/>
  <c r="S205" i="1"/>
  <c r="AG205" i="1" a="1"/>
  <c r="AG205" i="1" s="1"/>
  <c r="S1989" i="1"/>
  <c r="AG1989" i="1" a="1"/>
  <c r="AG1989" i="1" s="1"/>
  <c r="S1192" i="1"/>
  <c r="AG1192" i="1" a="1"/>
  <c r="AG1192" i="1" s="1"/>
  <c r="S2831" i="1"/>
  <c r="AG2831" i="1" a="1"/>
  <c r="AG2831" i="1" s="1"/>
  <c r="S1196" i="1"/>
  <c r="AG1196" i="1" a="1"/>
  <c r="AG1196" i="1" s="1"/>
  <c r="S3426" i="1"/>
  <c r="AG3426" i="1" a="1"/>
  <c r="AG3426" i="1" s="1"/>
  <c r="S3614" i="1"/>
  <c r="AG3614" i="1" a="1"/>
  <c r="AG3614" i="1" s="1"/>
  <c r="S2041" i="1"/>
  <c r="AG2041" i="1" a="1"/>
  <c r="AG2041" i="1" s="1"/>
  <c r="S138" i="1"/>
  <c r="AG138" i="1" a="1"/>
  <c r="AG138" i="1" s="1"/>
  <c r="S2215" i="1"/>
  <c r="AG2215" i="1" a="1"/>
  <c r="AG2215" i="1" s="1"/>
  <c r="S592" i="1"/>
  <c r="AG592" i="1" a="1"/>
  <c r="AG592" i="1" s="1"/>
  <c r="S48" i="1"/>
  <c r="AG48" i="1" a="1"/>
  <c r="AG48" i="1" s="1"/>
  <c r="S2015" i="1"/>
  <c r="AG2015" i="1" a="1"/>
  <c r="AG2015" i="1" s="1"/>
  <c r="S3579" i="1"/>
  <c r="AG3579" i="1" a="1"/>
  <c r="AG3579" i="1" s="1"/>
  <c r="S2241" i="1"/>
  <c r="AG2241" i="1" a="1"/>
  <c r="AG2241" i="1" s="1"/>
  <c r="S4436" i="1"/>
  <c r="AG4436" i="1" a="1"/>
  <c r="AG4436" i="1" s="1"/>
  <c r="S4780" i="1"/>
  <c r="AG4780" i="1" a="1"/>
  <c r="AG4780" i="1" s="1"/>
  <c r="S1901" i="1"/>
  <c r="AG1901" i="1" a="1"/>
  <c r="AG1901" i="1" s="1"/>
  <c r="S2801" i="1"/>
  <c r="AG2801" i="1" a="1"/>
  <c r="AG2801" i="1" s="1"/>
  <c r="S4607" i="1"/>
  <c r="AG4607" i="1" a="1"/>
  <c r="AG4607" i="1" s="1"/>
  <c r="S3519" i="1"/>
  <c r="AG3519" i="1" a="1"/>
  <c r="AG3519" i="1" s="1"/>
  <c r="S1914" i="1"/>
  <c r="AG1914" i="1" a="1"/>
  <c r="AG1914" i="1" s="1"/>
  <c r="S1156" i="1"/>
  <c r="AG1156" i="1" a="1"/>
  <c r="AG1156" i="1" s="1"/>
  <c r="S1516" i="1"/>
  <c r="AG1516" i="1" a="1"/>
  <c r="AG1516" i="1" s="1"/>
  <c r="S3789" i="1"/>
  <c r="AG3789" i="1" a="1"/>
  <c r="AG3789" i="1" s="1"/>
  <c r="S3786" i="1"/>
  <c r="AG3786" i="1" a="1"/>
  <c r="AG3786" i="1" s="1"/>
  <c r="S3690" i="1"/>
  <c r="AG3690" i="1" a="1"/>
  <c r="AG3690" i="1" s="1"/>
  <c r="S588" i="1"/>
  <c r="AG588" i="1" a="1"/>
  <c r="AG588" i="1" s="1"/>
  <c r="S1409" i="1"/>
  <c r="AG1409" i="1" a="1"/>
  <c r="AG1409" i="1" s="1"/>
  <c r="S3420" i="1"/>
  <c r="AG3420" i="1" a="1"/>
  <c r="AG3420" i="1" s="1"/>
  <c r="S1965" i="1"/>
  <c r="AG1965" i="1" a="1"/>
  <c r="AG1965" i="1" s="1"/>
  <c r="S4047" i="1"/>
  <c r="AG4047" i="1" a="1"/>
  <c r="AG4047" i="1" s="1"/>
  <c r="S3522" i="1"/>
  <c r="AG3522" i="1" a="1"/>
  <c r="AG3522" i="1" s="1"/>
  <c r="S465" i="1"/>
  <c r="AG465" i="1" a="1"/>
  <c r="AG465" i="1" s="1"/>
  <c r="S278" i="1"/>
  <c r="AG278" i="1" a="1"/>
  <c r="AG278" i="1" s="1"/>
  <c r="S498" i="1"/>
  <c r="AG498" i="1" a="1"/>
  <c r="AG498" i="1" s="1"/>
  <c r="S1131" i="1"/>
  <c r="AG1131" i="1" a="1"/>
  <c r="AG1131" i="1" s="1"/>
  <c r="S2604" i="1"/>
  <c r="AG2604" i="1" a="1"/>
  <c r="AG2604" i="1" s="1"/>
  <c r="S2500" i="1"/>
  <c r="AG2500" i="1" a="1"/>
  <c r="AG2500" i="1" s="1"/>
  <c r="S4444" i="1"/>
  <c r="AG4444" i="1" a="1"/>
  <c r="AG4444" i="1" s="1"/>
  <c r="S4160" i="1"/>
  <c r="AG4160" i="1" a="1"/>
  <c r="AG4160" i="1" s="1"/>
  <c r="S1175" i="1"/>
  <c r="AG1175" i="1" a="1"/>
  <c r="AG1175" i="1" s="1"/>
  <c r="S945" i="1"/>
  <c r="AG945" i="1" a="1"/>
  <c r="AG945" i="1" s="1"/>
  <c r="S1377" i="1"/>
  <c r="AG1377" i="1" a="1"/>
  <c r="AG1377" i="1" s="1"/>
  <c r="S1565" i="1"/>
  <c r="AG1565" i="1" a="1"/>
  <c r="AG1565" i="1" s="1"/>
  <c r="S4198" i="1"/>
  <c r="AG4198" i="1" a="1"/>
  <c r="AG4198" i="1" s="1"/>
  <c r="S2663" i="1"/>
  <c r="AG2663" i="1" a="1"/>
  <c r="AG2663" i="1" s="1"/>
  <c r="S3418" i="1"/>
  <c r="AG3418" i="1" a="1"/>
  <c r="AG3418" i="1" s="1"/>
  <c r="S1557" i="1"/>
  <c r="AG1557" i="1" a="1"/>
  <c r="AG1557" i="1" s="1"/>
  <c r="S3801" i="1"/>
  <c r="AG3801" i="1" a="1"/>
  <c r="AG3801" i="1" s="1"/>
  <c r="S3998" i="1"/>
  <c r="AG3998" i="1" a="1"/>
  <c r="AG3998" i="1" s="1"/>
  <c r="S818" i="1"/>
  <c r="AG818" i="1" a="1"/>
  <c r="AG818" i="1" s="1"/>
  <c r="S2963" i="1"/>
  <c r="AG2963" i="1" a="1"/>
  <c r="AG2963" i="1" s="1"/>
  <c r="S319" i="1"/>
  <c r="AG319" i="1" a="1"/>
  <c r="AG319" i="1" s="1"/>
  <c r="S3604" i="1"/>
  <c r="AG3604" i="1" a="1"/>
  <c r="AG3604" i="1" s="1"/>
  <c r="S1717" i="1"/>
  <c r="AG1717" i="1" a="1"/>
  <c r="AG1717" i="1" s="1"/>
  <c r="S2346" i="1"/>
  <c r="AG2346" i="1" a="1"/>
  <c r="AG2346" i="1" s="1"/>
  <c r="S3221" i="1"/>
  <c r="AG3221" i="1" a="1"/>
  <c r="AG3221" i="1" s="1"/>
  <c r="S1685" i="1"/>
  <c r="AG1685" i="1" a="1"/>
  <c r="AG1685" i="1" s="1"/>
  <c r="S4349" i="1"/>
  <c r="AG4349" i="1" a="1"/>
  <c r="AG4349" i="1" s="1"/>
  <c r="S2503" i="1"/>
  <c r="AG2503" i="1" a="1"/>
  <c r="AG2503" i="1" s="1"/>
  <c r="S4644" i="1"/>
  <c r="AG4644" i="1" a="1"/>
  <c r="AG4644" i="1" s="1"/>
  <c r="S2777" i="1"/>
  <c r="AG2777" i="1" a="1"/>
  <c r="AG2777" i="1" s="1"/>
  <c r="S4195" i="1"/>
  <c r="AG4195" i="1" a="1"/>
  <c r="AG4195" i="1" s="1"/>
  <c r="S4597" i="1"/>
  <c r="AG4597" i="1" a="1"/>
  <c r="AG4597" i="1" s="1"/>
  <c r="S2395" i="1"/>
  <c r="AG2395" i="1" a="1"/>
  <c r="AG2395" i="1" s="1"/>
  <c r="S3397" i="1"/>
  <c r="AG3397" i="1" a="1"/>
  <c r="AG3397" i="1" s="1"/>
  <c r="S739" i="1"/>
  <c r="AG739" i="1" a="1"/>
  <c r="AG739" i="1" s="1"/>
  <c r="S4372" i="1"/>
  <c r="AG4372" i="1" a="1"/>
  <c r="AG4372" i="1" s="1"/>
  <c r="S1931" i="1"/>
  <c r="AG1931" i="1" a="1"/>
  <c r="AG1931" i="1" s="1"/>
  <c r="S3339" i="1"/>
  <c r="AG3339" i="1" a="1"/>
  <c r="AG3339" i="1" s="1"/>
  <c r="S4052" i="1"/>
  <c r="AG4052" i="1" a="1"/>
  <c r="AG4052" i="1" s="1"/>
  <c r="S3854" i="1"/>
  <c r="AG3854" i="1" a="1"/>
  <c r="AG3854" i="1" s="1"/>
  <c r="S2126" i="1"/>
  <c r="AG2126" i="1" a="1"/>
  <c r="AG2126" i="1" s="1"/>
  <c r="S1826" i="1"/>
  <c r="AG1826" i="1" a="1"/>
  <c r="AG1826" i="1" s="1"/>
  <c r="S1802" i="1"/>
  <c r="AG1802" i="1" a="1"/>
  <c r="AG1802" i="1" s="1"/>
  <c r="S994" i="1"/>
  <c r="AG994" i="1" a="1"/>
  <c r="AG994" i="1" s="1"/>
  <c r="S4714" i="1"/>
  <c r="AG4714" i="1" a="1"/>
  <c r="AG4714" i="1" s="1"/>
  <c r="S2135" i="1"/>
  <c r="AG2135" i="1" a="1"/>
  <c r="AG2135" i="1" s="1"/>
  <c r="S456" i="1"/>
  <c r="AG456" i="1" a="1"/>
  <c r="AG456" i="1" s="1"/>
  <c r="S1476" i="1"/>
  <c r="AG1476" i="1" a="1"/>
  <c r="AG1476" i="1" s="1"/>
  <c r="S2852" i="1"/>
  <c r="AG2852" i="1" a="1"/>
  <c r="AG2852" i="1" s="1"/>
  <c r="S4332" i="1"/>
  <c r="AG4332" i="1" a="1"/>
  <c r="AG4332" i="1" s="1"/>
  <c r="S569" i="1"/>
  <c r="AG569" i="1" a="1"/>
  <c r="AG569" i="1" s="1"/>
  <c r="S2102" i="1"/>
  <c r="AG2102" i="1" a="1"/>
  <c r="AG2102" i="1" s="1"/>
  <c r="S307" i="1"/>
  <c r="AG307" i="1" a="1"/>
  <c r="AG307" i="1" s="1"/>
  <c r="S3681" i="1"/>
  <c r="AG3681" i="1" a="1"/>
  <c r="AG3681" i="1" s="1"/>
  <c r="S4693" i="1"/>
  <c r="AG4693" i="1" a="1"/>
  <c r="AG4693" i="1" s="1"/>
  <c r="S3372" i="1"/>
  <c r="AG3372" i="1" a="1"/>
  <c r="AG3372" i="1" s="1"/>
  <c r="S2764" i="1"/>
  <c r="AG2764" i="1" a="1"/>
  <c r="AG2764" i="1" s="1"/>
  <c r="S2982" i="1"/>
  <c r="AG2982" i="1" a="1"/>
  <c r="AG2982" i="1" s="1"/>
  <c r="S2624" i="1"/>
  <c r="AG2624" i="1" a="1"/>
  <c r="AG2624" i="1" s="1"/>
  <c r="S2282" i="1"/>
  <c r="AG2282" i="1" a="1"/>
  <c r="AG2282" i="1" s="1"/>
  <c r="S2987" i="1"/>
  <c r="AG2987" i="1" a="1"/>
  <c r="AG2987" i="1" s="1"/>
  <c r="S1923" i="1"/>
  <c r="AG1923" i="1" a="1"/>
  <c r="AG1923" i="1" s="1"/>
  <c r="S3939" i="1"/>
  <c r="AG3939" i="1" a="1"/>
  <c r="AG3939" i="1" s="1"/>
  <c r="S185" i="1"/>
  <c r="AG185" i="1" a="1"/>
  <c r="AG185" i="1" s="1"/>
  <c r="S1669" i="1"/>
  <c r="AG1669" i="1" a="1"/>
  <c r="AG1669" i="1" s="1"/>
  <c r="S2308" i="1"/>
  <c r="AG2308" i="1" a="1"/>
  <c r="AG2308" i="1" s="1"/>
  <c r="S3818" i="1"/>
  <c r="AG3818" i="1" a="1"/>
  <c r="AG3818" i="1" s="1"/>
  <c r="S3072" i="1"/>
  <c r="AG3072" i="1" a="1"/>
  <c r="AG3072" i="1" s="1"/>
  <c r="S674" i="1"/>
  <c r="AG674" i="1" a="1"/>
  <c r="AG674" i="1" s="1"/>
  <c r="S2534" i="1"/>
  <c r="AG2534" i="1" a="1"/>
  <c r="AG2534" i="1" s="1"/>
  <c r="S1537" i="1"/>
  <c r="AG1537" i="1" a="1"/>
  <c r="AG1537" i="1" s="1"/>
  <c r="S35" i="1"/>
  <c r="AG35" i="1" a="1"/>
  <c r="AG35" i="1" s="1"/>
  <c r="S2991" i="1"/>
  <c r="AG2991" i="1" a="1"/>
  <c r="AG2991" i="1" s="1"/>
  <c r="S378" i="1"/>
  <c r="AG378" i="1" a="1"/>
  <c r="AG378" i="1" s="1"/>
  <c r="S2337" i="1"/>
  <c r="AG2337" i="1" a="1"/>
  <c r="AG2337" i="1" s="1"/>
  <c r="S4890" i="1"/>
  <c r="AG4890" i="1" a="1"/>
  <c r="AG4890" i="1" s="1"/>
  <c r="S991" i="1"/>
  <c r="AG991" i="1" a="1"/>
  <c r="AG991" i="1" s="1"/>
  <c r="S3829" i="1"/>
  <c r="AG3829" i="1" a="1"/>
  <c r="AG3829" i="1" s="1"/>
  <c r="S3290" i="1"/>
  <c r="AG3290" i="1" a="1"/>
  <c r="AG3290" i="1" s="1"/>
  <c r="S4925" i="1"/>
  <c r="AG4925" i="1" a="1"/>
  <c r="AG4925" i="1" s="1"/>
  <c r="S1439" i="1"/>
  <c r="AG1439" i="1" a="1"/>
  <c r="AG1439" i="1" s="1"/>
  <c r="S87" i="1"/>
  <c r="AG87" i="1" a="1"/>
  <c r="AG87" i="1" s="1"/>
  <c r="S2571" i="1"/>
  <c r="AG2571" i="1" a="1"/>
  <c r="AG2571" i="1" s="1"/>
  <c r="S4694" i="1"/>
  <c r="AG4694" i="1" a="1"/>
  <c r="AG4694" i="1" s="1"/>
  <c r="S1459" i="1"/>
  <c r="AG1459" i="1" a="1"/>
  <c r="AG1459" i="1" s="1"/>
  <c r="S3935" i="1"/>
  <c r="AG3935" i="1" a="1"/>
  <c r="AG3935" i="1" s="1"/>
  <c r="S813" i="1"/>
  <c r="AG813" i="1" a="1"/>
  <c r="AG813" i="1" s="1"/>
  <c r="S2525" i="1"/>
  <c r="AG2525" i="1" a="1"/>
  <c r="AG2525" i="1" s="1"/>
  <c r="S4078" i="1"/>
  <c r="AG4078" i="1" a="1"/>
  <c r="AG4078" i="1" s="1"/>
  <c r="S1687" i="1"/>
  <c r="AG1687" i="1" a="1"/>
  <c r="AG1687" i="1" s="1"/>
  <c r="S1286" i="1"/>
  <c r="AG1286" i="1" a="1"/>
  <c r="AG1286" i="1" s="1"/>
  <c r="S4272" i="1"/>
  <c r="AG4272" i="1" a="1"/>
  <c r="AG4272" i="1" s="1"/>
  <c r="S1450" i="1"/>
  <c r="AG1450" i="1" a="1"/>
  <c r="AG1450" i="1" s="1"/>
  <c r="S395" i="1"/>
  <c r="AG395" i="1" a="1"/>
  <c r="AG395" i="1" s="1"/>
  <c r="S1506" i="1"/>
  <c r="AG1506" i="1" a="1"/>
  <c r="AG1506" i="1" s="1"/>
  <c r="S33" i="1"/>
  <c r="AG33" i="1" a="1"/>
  <c r="AG33" i="1" s="1"/>
  <c r="S427" i="1"/>
  <c r="AG427" i="1" a="1"/>
  <c r="AG427" i="1" s="1"/>
  <c r="S2167" i="1"/>
  <c r="AG2167" i="1" a="1"/>
  <c r="AG2167" i="1" s="1"/>
  <c r="S1190" i="1"/>
  <c r="AG1190" i="1" a="1"/>
  <c r="AG1190" i="1" s="1"/>
  <c r="S1689" i="1"/>
  <c r="AG1689" i="1" a="1"/>
  <c r="AG1689" i="1" s="1"/>
  <c r="S3821" i="1"/>
  <c r="AG3821" i="1" a="1"/>
  <c r="AG3821" i="1" s="1"/>
  <c r="S1434" i="1"/>
  <c r="AG1434" i="1" a="1"/>
  <c r="AG1434" i="1" s="1"/>
  <c r="S605" i="1"/>
  <c r="AG605" i="1" a="1"/>
  <c r="AG605" i="1" s="1"/>
  <c r="S2295" i="1"/>
  <c r="AG2295" i="1" a="1"/>
  <c r="AG2295" i="1" s="1"/>
  <c r="S4701" i="1"/>
  <c r="AG4701" i="1" a="1"/>
  <c r="AG4701" i="1" s="1"/>
  <c r="S837" i="1"/>
  <c r="AG837" i="1" a="1"/>
  <c r="AG837" i="1" s="1"/>
  <c r="S366" i="1"/>
  <c r="AG366" i="1" a="1"/>
  <c r="AG366" i="1" s="1"/>
  <c r="S2490" i="1"/>
  <c r="AG2490" i="1" a="1"/>
  <c r="AG2490" i="1" s="1"/>
  <c r="S902" i="1"/>
  <c r="AG902" i="1" a="1"/>
  <c r="AG902" i="1" s="1"/>
  <c r="S547" i="1"/>
  <c r="AG547" i="1" a="1"/>
  <c r="AG547" i="1" s="1"/>
  <c r="S3193" i="1"/>
  <c r="AG3193" i="1" a="1"/>
  <c r="AG3193" i="1" s="1"/>
  <c r="S2916" i="1"/>
  <c r="AG2916" i="1" a="1"/>
  <c r="AG2916" i="1" s="1"/>
  <c r="S3297" i="1"/>
  <c r="AG3297" i="1" a="1"/>
  <c r="AG3297" i="1" s="1"/>
  <c r="S423" i="1"/>
  <c r="AG423" i="1" a="1"/>
  <c r="AG423" i="1" s="1"/>
  <c r="S477" i="1"/>
  <c r="AG477" i="1" a="1"/>
  <c r="AG477" i="1" s="1"/>
  <c r="S2780" i="1"/>
  <c r="AG2780" i="1" a="1"/>
  <c r="AG2780" i="1" s="1"/>
  <c r="S1028" i="1"/>
  <c r="AG1028" i="1" a="1"/>
  <c r="AG1028" i="1" s="1"/>
  <c r="S4955" i="1"/>
  <c r="AG4955" i="1" a="1"/>
  <c r="AG4955" i="1" s="1"/>
  <c r="S304" i="1"/>
  <c r="AG304" i="1" a="1"/>
  <c r="AG304" i="1" s="1"/>
  <c r="S831" i="1"/>
  <c r="AG831" i="1" a="1"/>
  <c r="AG831" i="1" s="1"/>
  <c r="S3459" i="1"/>
  <c r="AG3459" i="1" a="1"/>
  <c r="AG3459" i="1" s="1"/>
  <c r="S744" i="1"/>
  <c r="AG744" i="1" a="1"/>
  <c r="AG744" i="1" s="1"/>
  <c r="S269" i="1"/>
  <c r="AG269" i="1" a="1"/>
  <c r="AG269" i="1" s="1"/>
  <c r="S784" i="1"/>
  <c r="AG784" i="1" a="1"/>
  <c r="AG784" i="1" s="1"/>
  <c r="S2965" i="1"/>
  <c r="AG2965" i="1" a="1"/>
  <c r="AG2965" i="1" s="1"/>
  <c r="S1405" i="1"/>
  <c r="AG1405" i="1" a="1"/>
  <c r="AG1405" i="1" s="1"/>
  <c r="S4012" i="1"/>
  <c r="AG4012" i="1" a="1"/>
  <c r="AG4012" i="1" s="1"/>
  <c r="S2461" i="1"/>
  <c r="AG2461" i="1" a="1"/>
  <c r="AG2461" i="1" s="1"/>
  <c r="S3817" i="1"/>
  <c r="AG3817" i="1" a="1"/>
  <c r="AG3817" i="1" s="1"/>
  <c r="S3599" i="1"/>
  <c r="AG3599" i="1" a="1"/>
  <c r="AG3599" i="1" s="1"/>
  <c r="S587" i="1"/>
  <c r="AG587" i="1" a="1"/>
  <c r="AG587" i="1" s="1"/>
  <c r="S3921" i="1"/>
  <c r="AG3921" i="1" a="1"/>
  <c r="AG3921" i="1" s="1"/>
  <c r="S3234" i="1"/>
  <c r="AG3234" i="1" a="1"/>
  <c r="AG3234" i="1" s="1"/>
  <c r="S861" i="1"/>
  <c r="AG861" i="1" a="1"/>
  <c r="AG861" i="1" s="1"/>
  <c r="S2031" i="1"/>
  <c r="AG2031" i="1" a="1"/>
  <c r="AG2031" i="1" s="1"/>
  <c r="S3584" i="1"/>
  <c r="AG3584" i="1" a="1"/>
  <c r="AG3584" i="1" s="1"/>
  <c r="S996" i="1"/>
  <c r="AG996" i="1" a="1"/>
  <c r="AG996" i="1" s="1"/>
  <c r="S4360" i="1"/>
  <c r="AG4360" i="1" a="1"/>
  <c r="AG4360" i="1" s="1"/>
  <c r="S3750" i="1"/>
  <c r="AG3750" i="1" a="1"/>
  <c r="AG3750" i="1" s="1"/>
  <c r="S4056" i="1"/>
  <c r="AG4056" i="1" a="1"/>
  <c r="AG4056" i="1" s="1"/>
  <c r="S633" i="1"/>
  <c r="AG633" i="1" a="1"/>
  <c r="AG633" i="1" s="1"/>
  <c r="S2779" i="1"/>
  <c r="AG2779" i="1" a="1"/>
  <c r="AG2779" i="1" s="1"/>
  <c r="S261" i="1"/>
  <c r="AG261" i="1" a="1"/>
  <c r="AG261" i="1" s="1"/>
  <c r="S1023" i="1"/>
  <c r="AG1023" i="1" a="1"/>
  <c r="AG1023" i="1" s="1"/>
  <c r="S3523" i="1"/>
  <c r="AG3523" i="1" a="1"/>
  <c r="AG3523" i="1" s="1"/>
  <c r="S1365" i="1"/>
  <c r="AG1365" i="1" a="1"/>
  <c r="AG1365" i="1" s="1"/>
  <c r="S3387" i="1"/>
  <c r="AG3387" i="1" a="1"/>
  <c r="AG3387" i="1" s="1"/>
  <c r="S2532" i="1"/>
  <c r="AG2532" i="1" a="1"/>
  <c r="AG2532" i="1" s="1"/>
  <c r="S2555" i="1"/>
  <c r="AG2555" i="1" a="1"/>
  <c r="AG2555" i="1" s="1"/>
  <c r="S2715" i="1"/>
  <c r="AG2715" i="1" a="1"/>
  <c r="AG2715" i="1" s="1"/>
  <c r="S3941" i="1"/>
  <c r="AG3941" i="1" a="1"/>
  <c r="AG3941" i="1" s="1"/>
  <c r="S879" i="1"/>
  <c r="AG879" i="1" a="1"/>
  <c r="AG879" i="1" s="1"/>
  <c r="S2619" i="1"/>
  <c r="AG2619" i="1" a="1"/>
  <c r="AG2619" i="1" s="1"/>
  <c r="S473" i="1"/>
  <c r="AG473" i="1" a="1"/>
  <c r="AG473" i="1" s="1"/>
  <c r="S1353" i="1"/>
  <c r="AG1353" i="1" a="1"/>
  <c r="AG1353" i="1" s="1"/>
  <c r="S3645" i="1"/>
  <c r="AG3645" i="1" a="1"/>
  <c r="AG3645" i="1" s="1"/>
  <c r="S3177" i="1"/>
  <c r="AG3177" i="1" a="1"/>
  <c r="AG3177" i="1" s="1"/>
  <c r="S4882" i="1"/>
  <c r="AG4882" i="1" a="1"/>
  <c r="AG4882" i="1" s="1"/>
  <c r="S4076" i="1"/>
  <c r="AG4076" i="1" a="1"/>
  <c r="AG4076" i="1" s="1"/>
  <c r="S3215" i="1"/>
  <c r="AG3215" i="1" a="1"/>
  <c r="AG3215" i="1" s="1"/>
  <c r="S4974" i="1"/>
  <c r="AG4974" i="1" a="1"/>
  <c r="AG4974" i="1" s="1"/>
  <c r="S2753" i="1"/>
  <c r="AG2753" i="1" a="1"/>
  <c r="AG2753" i="1" s="1"/>
  <c r="S3743" i="1"/>
  <c r="AG3743" i="1" a="1"/>
  <c r="AG3743" i="1" s="1"/>
  <c r="S4200" i="1"/>
  <c r="AG4200" i="1" a="1"/>
  <c r="AG4200" i="1" s="1"/>
  <c r="S922" i="1"/>
  <c r="AG922" i="1" a="1"/>
  <c r="AG922" i="1" s="1"/>
  <c r="S500" i="1"/>
  <c r="AG500" i="1" a="1"/>
  <c r="AG500" i="1" s="1"/>
  <c r="S1706" i="1"/>
  <c r="AG1706" i="1" a="1"/>
  <c r="AG1706" i="1" s="1"/>
  <c r="S1408" i="1"/>
  <c r="AG1408" i="1" a="1"/>
  <c r="AG1408" i="1" s="1"/>
  <c r="S2371" i="1"/>
  <c r="AG2371" i="1" a="1"/>
  <c r="AG2371" i="1" s="1"/>
  <c r="S1649" i="1"/>
  <c r="AG1649" i="1" a="1"/>
  <c r="AG1649" i="1" s="1"/>
  <c r="S24" i="1"/>
  <c r="AG24" i="1" a="1"/>
  <c r="AG24" i="1" s="1"/>
  <c r="S3593" i="1"/>
  <c r="AG3593" i="1" a="1"/>
  <c r="AG3593" i="1" s="1"/>
  <c r="S1701" i="1"/>
  <c r="AG1701" i="1" a="1"/>
  <c r="AG1701" i="1" s="1"/>
  <c r="S2277" i="1"/>
  <c r="AG2277" i="1" a="1"/>
  <c r="AG2277" i="1" s="1"/>
  <c r="S2633" i="1"/>
  <c r="AG2633" i="1" a="1"/>
  <c r="AG2633" i="1" s="1"/>
  <c r="S3540" i="1"/>
  <c r="AG3540" i="1" a="1"/>
  <c r="AG3540" i="1" s="1"/>
  <c r="S4373" i="1"/>
  <c r="AG4373" i="1" a="1"/>
  <c r="AG4373" i="1" s="1"/>
  <c r="S3184" i="1"/>
  <c r="AG3184" i="1" a="1"/>
  <c r="AG3184" i="1" s="1"/>
  <c r="S2553" i="1"/>
  <c r="AG2553" i="1" a="1"/>
  <c r="AG2553" i="1" s="1"/>
  <c r="S3342" i="1"/>
  <c r="AG3342" i="1" a="1"/>
  <c r="AG3342" i="1" s="1"/>
  <c r="S1664" i="1"/>
  <c r="AG1664" i="1" a="1"/>
  <c r="AG1664" i="1" s="1"/>
  <c r="S174" i="1"/>
  <c r="AG174" i="1" a="1"/>
  <c r="AG174" i="1" s="1"/>
  <c r="S4010" i="1"/>
  <c r="AG4010" i="1" a="1"/>
  <c r="AG4010" i="1" s="1"/>
  <c r="S2321" i="1"/>
  <c r="AG2321" i="1" a="1"/>
  <c r="AG2321" i="1" s="1"/>
  <c r="S2573" i="1"/>
  <c r="AG2573" i="1" a="1"/>
  <c r="AG2573" i="1" s="1"/>
  <c r="S966" i="1"/>
  <c r="AG966" i="1" a="1"/>
  <c r="AG966" i="1" s="1"/>
  <c r="S2246" i="1"/>
  <c r="AG2246" i="1" a="1"/>
  <c r="AG2246" i="1" s="1"/>
  <c r="S125" i="1"/>
  <c r="AG125" i="1" a="1"/>
  <c r="AG125" i="1" s="1"/>
  <c r="S3087" i="1"/>
  <c r="AG3087" i="1" a="1"/>
  <c r="AG3087" i="1" s="1"/>
  <c r="S3837" i="1"/>
  <c r="AG3837" i="1" a="1"/>
  <c r="AG3837" i="1" s="1"/>
  <c r="S4307" i="1"/>
  <c r="AG4307" i="1" a="1"/>
  <c r="AG4307" i="1" s="1"/>
  <c r="S1779" i="1"/>
  <c r="AG1779" i="1" a="1"/>
  <c r="AG1779" i="1" s="1"/>
  <c r="S4037" i="1"/>
  <c r="AG4037" i="1" a="1"/>
  <c r="AG4037" i="1" s="1"/>
  <c r="S3479" i="1"/>
  <c r="AG3479" i="1" a="1"/>
  <c r="AG3479" i="1" s="1"/>
  <c r="S1052" i="1"/>
  <c r="AG1052" i="1" a="1"/>
  <c r="AG1052" i="1" s="1"/>
  <c r="S3003" i="1"/>
  <c r="AG3003" i="1" a="1"/>
  <c r="AG3003" i="1" s="1"/>
  <c r="S1817" i="1"/>
  <c r="AG1817" i="1" a="1"/>
  <c r="AG1817" i="1" s="1"/>
  <c r="S1072" i="1"/>
  <c r="AG1072" i="1" a="1"/>
  <c r="AG1072" i="1" s="1"/>
  <c r="S3700" i="1"/>
  <c r="AG3700" i="1" a="1"/>
  <c r="AG3700" i="1" s="1"/>
  <c r="S2164" i="1"/>
  <c r="AG2164" i="1" a="1"/>
  <c r="AG2164" i="1" s="1"/>
  <c r="S1823" i="1"/>
  <c r="AG1823" i="1" a="1"/>
  <c r="AG1823" i="1" s="1"/>
  <c r="S4097" i="1"/>
  <c r="AG4097" i="1" a="1"/>
  <c r="AG4097" i="1" s="1"/>
  <c r="S3720" i="1"/>
  <c r="AG3720" i="1" a="1"/>
  <c r="AG3720" i="1" s="1"/>
  <c r="S4915" i="1"/>
  <c r="AG4915" i="1" a="1"/>
  <c r="AG4915" i="1" s="1"/>
  <c r="S1510" i="1"/>
  <c r="AG1510" i="1" a="1"/>
  <c r="AG1510" i="1" s="1"/>
  <c r="S1871" i="1"/>
  <c r="AG1871" i="1" a="1"/>
  <c r="AG1871" i="1" s="1"/>
  <c r="S4238" i="1"/>
  <c r="AG4238" i="1" a="1"/>
  <c r="AG4238" i="1" s="1"/>
  <c r="S1054" i="1"/>
  <c r="AG1054" i="1" a="1"/>
  <c r="AG1054" i="1" s="1"/>
  <c r="S4733" i="1"/>
  <c r="AG4733" i="1" a="1"/>
  <c r="AG4733" i="1" s="1"/>
  <c r="S32" i="1"/>
  <c r="AG32" i="1" a="1"/>
  <c r="AG32" i="1" s="1"/>
  <c r="S3948" i="1"/>
  <c r="AG3948" i="1" a="1"/>
  <c r="AG3948" i="1" s="1"/>
  <c r="S863" i="1"/>
  <c r="AG863" i="1" a="1"/>
  <c r="AG863" i="1" s="1"/>
  <c r="S4506" i="1"/>
  <c r="AG4506" i="1" a="1"/>
  <c r="AG4506" i="1" s="1"/>
  <c r="S4578" i="1"/>
  <c r="AG4578" i="1" a="1"/>
  <c r="AG4578" i="1" s="1"/>
  <c r="S100" i="1"/>
  <c r="AG100" i="1" a="1"/>
  <c r="AG100" i="1" s="1"/>
  <c r="S4179" i="1"/>
  <c r="AG4179" i="1" a="1"/>
  <c r="AG4179" i="1" s="1"/>
  <c r="S3611" i="1"/>
  <c r="AG3611" i="1" a="1"/>
  <c r="AG3611" i="1" s="1"/>
  <c r="S7" i="1"/>
  <c r="AG7" i="1" a="1"/>
  <c r="AG7" i="1" s="1"/>
  <c r="S1620" i="1"/>
  <c r="AG1620" i="1" a="1"/>
  <c r="AG1620" i="1" s="1"/>
  <c r="S4894" i="1"/>
  <c r="AG4894" i="1" a="1"/>
  <c r="AG4894" i="1" s="1"/>
  <c r="S520" i="1"/>
  <c r="AG520" i="1" a="1"/>
  <c r="AG520" i="1" s="1"/>
  <c r="S2923" i="1"/>
  <c r="AG2923" i="1" a="1"/>
  <c r="AG2923" i="1" s="1"/>
  <c r="S1591" i="1"/>
  <c r="AG1591" i="1" a="1"/>
  <c r="AG1591" i="1" s="1"/>
  <c r="S1361" i="1"/>
  <c r="AG1361" i="1" a="1"/>
  <c r="AG1361" i="1" s="1"/>
  <c r="S3585" i="1"/>
  <c r="AG3585" i="1" a="1"/>
  <c r="AG3585" i="1" s="1"/>
  <c r="S1088" i="1"/>
  <c r="AG1088" i="1" a="1"/>
  <c r="AG1088" i="1" s="1"/>
  <c r="S1508" i="1"/>
  <c r="AG1508" i="1" a="1"/>
  <c r="AG1508" i="1" s="1"/>
  <c r="S4" i="1"/>
  <c r="AG4" i="1" a="1"/>
  <c r="AG4" i="1" s="1"/>
  <c r="S815" i="1"/>
  <c r="AG815" i="1" a="1"/>
  <c r="AG815" i="1" s="1"/>
  <c r="S2897" i="1"/>
  <c r="AG2897" i="1" a="1"/>
  <c r="AG2897" i="1" s="1"/>
  <c r="S4355" i="1"/>
  <c r="AG4355" i="1" a="1"/>
  <c r="AG4355" i="1" s="1"/>
  <c r="S2592" i="1"/>
  <c r="AG2592" i="1" a="1"/>
  <c r="AG2592" i="1" s="1"/>
  <c r="S606" i="1"/>
  <c r="AG606" i="1" a="1"/>
  <c r="AG606" i="1" s="1"/>
  <c r="S2934" i="1"/>
  <c r="AG2934" i="1" a="1"/>
  <c r="AG2934" i="1" s="1"/>
  <c r="S4057" i="1"/>
  <c r="AG4057" i="1" a="1"/>
  <c r="AG4057" i="1" s="1"/>
  <c r="S554" i="1"/>
  <c r="AG554" i="1" a="1"/>
  <c r="AG554" i="1" s="1"/>
  <c r="S265" i="1"/>
  <c r="AG265" i="1" a="1"/>
  <c r="AG265" i="1" s="1"/>
  <c r="S1604" i="1"/>
  <c r="AG1604" i="1" a="1"/>
  <c r="AG1604" i="1" s="1"/>
  <c r="S4005" i="1"/>
  <c r="AG4005" i="1" a="1"/>
  <c r="AG4005" i="1" s="1"/>
  <c r="S3281" i="1"/>
  <c r="AG3281" i="1" a="1"/>
  <c r="AG3281" i="1" s="1"/>
  <c r="S1738" i="1"/>
  <c r="AG1738" i="1" a="1"/>
  <c r="AG1738" i="1" s="1"/>
  <c r="S2403" i="1"/>
  <c r="AG2403" i="1" a="1"/>
  <c r="AG2403" i="1" s="1"/>
  <c r="S421" i="1"/>
  <c r="AG421" i="1" a="1"/>
  <c r="AG421" i="1" s="1"/>
  <c r="S3074" i="1"/>
  <c r="AG3074" i="1" a="1"/>
  <c r="AG3074" i="1" s="1"/>
  <c r="S3888" i="1"/>
  <c r="AG3888" i="1" a="1"/>
  <c r="AG3888" i="1" s="1"/>
  <c r="S794" i="1"/>
  <c r="AG794" i="1" a="1"/>
  <c r="AG794" i="1" s="1"/>
  <c r="S510" i="1"/>
  <c r="AG510" i="1" a="1"/>
  <c r="AG510" i="1" s="1"/>
  <c r="S220" i="1"/>
  <c r="AG220" i="1" a="1"/>
  <c r="AG220" i="1" s="1"/>
  <c r="S603" i="1"/>
  <c r="AG603" i="1" a="1"/>
  <c r="AG603" i="1" s="1"/>
  <c r="S4251" i="1"/>
  <c r="AG4251" i="1" a="1"/>
  <c r="AG4251" i="1" s="1"/>
  <c r="S4826" i="1"/>
  <c r="AG4826" i="1" a="1"/>
  <c r="AG4826" i="1" s="1"/>
  <c r="S646" i="1"/>
  <c r="AG646" i="1" a="1"/>
  <c r="AG646" i="1" s="1"/>
  <c r="S762" i="1"/>
  <c r="AG762" i="1" a="1"/>
  <c r="AG762" i="1" s="1"/>
  <c r="S2694" i="1"/>
  <c r="AG2694" i="1" a="1"/>
  <c r="AG2694" i="1" s="1"/>
  <c r="S4271" i="1"/>
  <c r="AG4271" i="1" a="1"/>
  <c r="AG4271" i="1" s="1"/>
  <c r="S507" i="1"/>
  <c r="AG507" i="1" a="1"/>
  <c r="AG507" i="1" s="1"/>
  <c r="S2760" i="1"/>
  <c r="AG2760" i="1" a="1"/>
  <c r="AG2760" i="1" s="1"/>
  <c r="S4215" i="1"/>
  <c r="AG4215" i="1" a="1"/>
  <c r="AG4215" i="1" s="1"/>
  <c r="S4581" i="1"/>
  <c r="AG4581" i="1" a="1"/>
  <c r="AG4581" i="1" s="1"/>
  <c r="S2580" i="1"/>
  <c r="AG2580" i="1" a="1"/>
  <c r="AG2580" i="1" s="1"/>
  <c r="S2478" i="1"/>
  <c r="AG2478" i="1" a="1"/>
  <c r="AG2478" i="1" s="1"/>
  <c r="S2208" i="1"/>
  <c r="AG2208" i="1" a="1"/>
  <c r="AG2208" i="1" s="1"/>
  <c r="S3261" i="1"/>
  <c r="AG3261" i="1" a="1"/>
  <c r="AG3261" i="1" s="1"/>
  <c r="S508" i="1"/>
  <c r="AG508" i="1" a="1"/>
  <c r="AG508" i="1" s="1"/>
  <c r="S4698" i="1"/>
  <c r="AG4698" i="1" a="1"/>
  <c r="AG4698" i="1" s="1"/>
  <c r="S4334" i="1"/>
  <c r="AG4334" i="1" a="1"/>
  <c r="AG4334" i="1" s="1"/>
  <c r="S215" i="1"/>
  <c r="AG215" i="1" a="1"/>
  <c r="AG215" i="1" s="1"/>
  <c r="S1417" i="1"/>
  <c r="AG1417" i="1" a="1"/>
  <c r="AG1417" i="1" s="1"/>
  <c r="S3301" i="1"/>
  <c r="AG3301" i="1" a="1"/>
  <c r="AG3301" i="1" s="1"/>
  <c r="S1465" i="1"/>
  <c r="AG1465" i="1" a="1"/>
  <c r="AG1465" i="1" s="1"/>
  <c r="S3765" i="1"/>
  <c r="AG3765" i="1" a="1"/>
  <c r="AG3765" i="1" s="1"/>
  <c r="S11" i="1"/>
  <c r="AG11" i="1" a="1"/>
  <c r="AG11" i="1" s="1"/>
  <c r="S3647" i="1"/>
  <c r="AG3647" i="1" a="1"/>
  <c r="AG3647" i="1" s="1"/>
  <c r="S356" i="1"/>
  <c r="AG356" i="1" a="1"/>
  <c r="AG356" i="1" s="1"/>
  <c r="S3335" i="1"/>
  <c r="AG3335" i="1" a="1"/>
  <c r="AG3335" i="1" s="1"/>
  <c r="S807" i="1"/>
  <c r="AG807" i="1" a="1"/>
  <c r="AG807" i="1" s="1"/>
  <c r="S4591" i="1"/>
  <c r="AG4591" i="1" a="1"/>
  <c r="AG4591" i="1" s="1"/>
  <c r="S4106" i="1"/>
  <c r="AG4106" i="1" a="1"/>
  <c r="AG4106" i="1" s="1"/>
  <c r="S4431" i="1"/>
  <c r="AG4431" i="1" a="1"/>
  <c r="AG4431" i="1" s="1"/>
  <c r="S1022" i="1"/>
  <c r="AG1022" i="1" a="1"/>
  <c r="AG1022" i="1" s="1"/>
  <c r="S931" i="1"/>
  <c r="AG931" i="1" a="1"/>
  <c r="AG931" i="1" s="1"/>
  <c r="S4451" i="1"/>
  <c r="AG4451" i="1" a="1"/>
  <c r="AG4451" i="1" s="1"/>
  <c r="S435" i="1"/>
  <c r="AG435" i="1" a="1"/>
  <c r="AG435" i="1" s="1"/>
  <c r="S1721" i="1"/>
  <c r="AG1721" i="1" a="1"/>
  <c r="AG1721" i="1" s="1"/>
  <c r="S2046" i="1"/>
  <c r="AG2046" i="1" a="1"/>
  <c r="AG2046" i="1" s="1"/>
  <c r="S2026" i="1"/>
  <c r="AG2026" i="1" a="1"/>
  <c r="AG2026" i="1" s="1"/>
  <c r="S4786" i="1"/>
  <c r="AG4786" i="1" a="1"/>
  <c r="AG4786" i="1" s="1"/>
  <c r="S2943" i="1"/>
  <c r="AG2943" i="1" a="1"/>
  <c r="AG2943" i="1" s="1"/>
  <c r="S604" i="1"/>
  <c r="AG604" i="1" a="1"/>
  <c r="AG604" i="1" s="1"/>
  <c r="S873" i="1"/>
  <c r="AG873" i="1" a="1"/>
  <c r="AG873" i="1" s="1"/>
  <c r="S4540" i="1"/>
  <c r="AG4540" i="1" a="1"/>
  <c r="AG4540" i="1" s="1"/>
  <c r="S854" i="1"/>
  <c r="AG854" i="1" a="1"/>
  <c r="AG854" i="1" s="1"/>
  <c r="S672" i="1"/>
  <c r="AG672" i="1" a="1"/>
  <c r="AG672" i="1" s="1"/>
  <c r="S1035" i="1"/>
  <c r="AG1035" i="1" a="1"/>
  <c r="AG1035" i="1" s="1"/>
  <c r="S2016" i="1"/>
  <c r="AG2016" i="1" a="1"/>
  <c r="AG2016" i="1" s="1"/>
  <c r="S3238" i="1"/>
  <c r="AG3238" i="1" a="1"/>
  <c r="AG3238" i="1" s="1"/>
  <c r="S227" i="1"/>
  <c r="AG227" i="1" a="1"/>
  <c r="AG227" i="1" s="1"/>
  <c r="S1403" i="1"/>
  <c r="AG1403" i="1" a="1"/>
  <c r="AG1403" i="1" s="1"/>
  <c r="S843" i="1"/>
  <c r="AG843" i="1" a="1"/>
  <c r="AG843" i="1" s="1"/>
  <c r="S3999" i="1"/>
  <c r="AG3999" i="1" a="1"/>
  <c r="AG3999" i="1" s="1"/>
  <c r="S3707" i="1"/>
  <c r="AG3707" i="1" a="1"/>
  <c r="AG3707" i="1" s="1"/>
  <c r="S4041" i="1"/>
  <c r="AG4041" i="1" a="1"/>
  <c r="AG4041" i="1" s="1"/>
  <c r="S164" i="1"/>
  <c r="AG164" i="1" a="1"/>
  <c r="AG164" i="1" s="1"/>
  <c r="S2799" i="1"/>
  <c r="AG2799" i="1" a="1"/>
  <c r="AG2799" i="1" s="1"/>
  <c r="S897" i="1"/>
  <c r="AG897" i="1" a="1"/>
  <c r="AG897" i="1" s="1"/>
  <c r="S2707" i="1"/>
  <c r="AG2707" i="1" a="1"/>
  <c r="AG2707" i="1" s="1"/>
  <c r="S2029" i="1"/>
  <c r="AG2029" i="1" a="1"/>
  <c r="AG2029" i="1" s="1"/>
  <c r="S1752" i="1"/>
  <c r="AG1752" i="1" a="1"/>
  <c r="AG1752" i="1" s="1"/>
  <c r="S3757" i="1"/>
  <c r="AG3757" i="1" a="1"/>
  <c r="AG3757" i="1" s="1"/>
  <c r="S2599" i="1"/>
  <c r="AG2599" i="1" a="1"/>
  <c r="AG2599" i="1" s="1"/>
  <c r="S760" i="1"/>
  <c r="AG760" i="1" a="1"/>
  <c r="AG760" i="1" s="1"/>
  <c r="S2107" i="1"/>
  <c r="AG2107" i="1" a="1"/>
  <c r="AG2107" i="1" s="1"/>
  <c r="S2946" i="1"/>
  <c r="AG2946" i="1" a="1"/>
  <c r="AG2946" i="1" s="1"/>
  <c r="S216" i="1"/>
  <c r="AG216" i="1" a="1"/>
  <c r="AG216" i="1" s="1"/>
  <c r="S1540" i="1"/>
  <c r="AG1540" i="1" a="1"/>
  <c r="AG1540" i="1" s="1"/>
  <c r="S3427" i="1"/>
  <c r="AG3427" i="1" a="1"/>
  <c r="AG3427" i="1" s="1"/>
  <c r="S2472" i="1"/>
  <c r="AG2472" i="1" a="1"/>
  <c r="AG2472" i="1" s="1"/>
  <c r="S955" i="1"/>
  <c r="AG955" i="1" a="1"/>
  <c r="AG955" i="1" s="1"/>
  <c r="S4582" i="1"/>
  <c r="AG4582" i="1" a="1"/>
  <c r="AG4582" i="1" s="1"/>
  <c r="S3654" i="1"/>
  <c r="AG3654" i="1" a="1"/>
  <c r="AG3654" i="1" s="1"/>
  <c r="S886" i="1"/>
  <c r="AG886" i="1" a="1"/>
  <c r="AG886" i="1" s="1"/>
  <c r="S2189" i="1"/>
  <c r="AG2189" i="1" a="1"/>
  <c r="AG2189" i="1" s="1"/>
  <c r="S273" i="1"/>
  <c r="AG273" i="1" a="1"/>
  <c r="AG273" i="1" s="1"/>
  <c r="S1992" i="1"/>
  <c r="AG1992" i="1" a="1"/>
  <c r="AG1992" i="1" s="1"/>
  <c r="S4627" i="1"/>
  <c r="AG4627" i="1" a="1"/>
  <c r="AG4627" i="1" s="1"/>
  <c r="S4354" i="1"/>
  <c r="AG4354" i="1" a="1"/>
  <c r="AG4354" i="1" s="1"/>
  <c r="S2201" i="1"/>
  <c r="AG2201" i="1" a="1"/>
  <c r="AG2201" i="1" s="1"/>
  <c r="S1652" i="1"/>
  <c r="AG1652" i="1" a="1"/>
  <c r="AG1652" i="1" s="1"/>
  <c r="S4673" i="1"/>
  <c r="AG4673" i="1" a="1"/>
  <c r="AG4673" i="1" s="1"/>
  <c r="S3011" i="1"/>
  <c r="AG3011" i="1" a="1"/>
  <c r="AG3011" i="1" s="1"/>
  <c r="S2683" i="1"/>
  <c r="AG2683" i="1" a="1"/>
  <c r="AG2683" i="1" s="1"/>
  <c r="S3433" i="1"/>
  <c r="AG3433" i="1" a="1"/>
  <c r="AG3433" i="1" s="1"/>
  <c r="S1338" i="1"/>
  <c r="AG1338" i="1" a="1"/>
  <c r="AG1338" i="1" s="1"/>
  <c r="S1207" i="1"/>
  <c r="AG1207" i="1" a="1"/>
  <c r="AG1207" i="1" s="1"/>
  <c r="S131" i="1"/>
  <c r="AG131" i="1" a="1"/>
  <c r="AG131" i="1" s="1"/>
  <c r="S1008" i="1"/>
  <c r="AG1008" i="1" a="1"/>
  <c r="AG1008" i="1" s="1"/>
  <c r="S4980" i="1"/>
  <c r="AG4980" i="1" a="1"/>
  <c r="AG4980" i="1" s="1"/>
  <c r="S1636" i="1"/>
  <c r="AG1636" i="1" a="1"/>
  <c r="AG1636" i="1" s="1"/>
  <c r="S1281" i="1"/>
  <c r="AG1281" i="1" a="1"/>
  <c r="AG1281" i="1" s="1"/>
  <c r="S768" i="1"/>
  <c r="AG768" i="1" a="1"/>
  <c r="AG768" i="1" s="1"/>
  <c r="S1418" i="1"/>
  <c r="AG1418" i="1" a="1"/>
  <c r="AG1418" i="1" s="1"/>
  <c r="S3269" i="1"/>
  <c r="AG3269" i="1" a="1"/>
  <c r="AG3269" i="1" s="1"/>
  <c r="S45" i="1"/>
  <c r="AG45" i="1" a="1"/>
  <c r="AG45" i="1" s="1"/>
  <c r="S600" i="1"/>
  <c r="AG600" i="1" a="1"/>
  <c r="AG600" i="1" s="1"/>
  <c r="S2673" i="1"/>
  <c r="AG2673" i="1" a="1"/>
  <c r="AG2673" i="1" s="1"/>
  <c r="S1135" i="1"/>
  <c r="AG1135" i="1" a="1"/>
  <c r="AG1135" i="1" s="1"/>
  <c r="S4425" i="1"/>
  <c r="AG4425" i="1" a="1"/>
  <c r="AG4425" i="1" s="1"/>
  <c r="S2771" i="1"/>
  <c r="AG2771" i="1" a="1"/>
  <c r="AG2771" i="1" s="1"/>
  <c r="S1693" i="1"/>
  <c r="AG1693" i="1" a="1"/>
  <c r="AG1693" i="1" s="1"/>
  <c r="S1784" i="1"/>
  <c r="AG1784" i="1" a="1"/>
  <c r="AG1784" i="1" s="1"/>
  <c r="S3596" i="1"/>
  <c r="AG3596" i="1" a="1"/>
  <c r="AG3596" i="1" s="1"/>
  <c r="S2639" i="1"/>
  <c r="AG2639" i="1" a="1"/>
  <c r="AG2639" i="1" s="1"/>
  <c r="S4108" i="1"/>
  <c r="AG4108" i="1" a="1"/>
  <c r="AG4108" i="1" s="1"/>
  <c r="S1602" i="1"/>
  <c r="AG1602" i="1" a="1"/>
  <c r="AG1602" i="1" s="1"/>
  <c r="S2412" i="1"/>
  <c r="AG2412" i="1" a="1"/>
  <c r="AG2412" i="1" s="1"/>
  <c r="S1153" i="1"/>
  <c r="AG1153" i="1" a="1"/>
  <c r="AG1153" i="1" s="1"/>
  <c r="S475" i="1"/>
  <c r="AG475" i="1" a="1"/>
  <c r="AG475" i="1" s="1"/>
  <c r="S2257" i="1"/>
  <c r="AG2257" i="1" a="1"/>
  <c r="AG2257" i="1" s="1"/>
  <c r="S4029" i="1"/>
  <c r="AG4029" i="1" a="1"/>
  <c r="AG4029" i="1" s="1"/>
  <c r="S1318" i="1"/>
  <c r="AG1318" i="1" a="1"/>
  <c r="AG1318" i="1" s="1"/>
  <c r="S2146" i="1"/>
  <c r="AG2146" i="1" a="1"/>
  <c r="AG2146" i="1" s="1"/>
  <c r="S426" i="1"/>
  <c r="AG426" i="1" a="1"/>
  <c r="AG426" i="1" s="1"/>
  <c r="S731" i="1"/>
  <c r="AG731" i="1" a="1"/>
  <c r="AG731" i="1" s="1"/>
  <c r="S4679" i="1"/>
  <c r="AG4679" i="1" a="1"/>
  <c r="AG4679" i="1" s="1"/>
  <c r="S3740" i="1"/>
  <c r="AG3740" i="1" a="1"/>
  <c r="AG3740" i="1" s="1"/>
  <c r="S4297" i="1"/>
  <c r="AG4297" i="1" a="1"/>
  <c r="AG4297" i="1" s="1"/>
  <c r="S896" i="1"/>
  <c r="AG896" i="1" a="1"/>
  <c r="AG896" i="1" s="1"/>
  <c r="S2463" i="1"/>
  <c r="AG2463" i="1" a="1"/>
  <c r="AG2463" i="1" s="1"/>
  <c r="S2080" i="1"/>
  <c r="AG2080" i="1" a="1"/>
  <c r="AG2080" i="1" s="1"/>
  <c r="S2486" i="1"/>
  <c r="AG2486" i="1" a="1"/>
  <c r="AG2486" i="1" s="1"/>
  <c r="S3974" i="1"/>
  <c r="AG3974" i="1" a="1"/>
  <c r="AG3974" i="1" s="1"/>
  <c r="S512" i="1"/>
  <c r="AG512" i="1" a="1"/>
  <c r="AG512" i="1" s="1"/>
  <c r="S2002" i="1"/>
  <c r="AG2002" i="1" a="1"/>
  <c r="AG2002" i="1" s="1"/>
  <c r="S1042" i="1"/>
  <c r="AG1042" i="1" a="1"/>
  <c r="AG1042" i="1" s="1"/>
  <c r="S3891" i="1"/>
  <c r="AG3891" i="1" a="1"/>
  <c r="AG3891" i="1" s="1"/>
  <c r="S4832" i="1"/>
  <c r="AG4832" i="1" a="1"/>
  <c r="AG4832" i="1" s="1"/>
  <c r="S2554" i="1"/>
  <c r="AG2554" i="1" a="1"/>
  <c r="AG2554" i="1" s="1"/>
  <c r="S3219" i="1"/>
  <c r="AG3219" i="1" a="1"/>
  <c r="AG3219" i="1" s="1"/>
  <c r="S1568" i="1"/>
  <c r="AG1568" i="1" a="1"/>
  <c r="AG1568" i="1" s="1"/>
  <c r="S4898" i="1"/>
  <c r="AG4898" i="1" a="1"/>
  <c r="AG4898" i="1" s="1"/>
  <c r="S2908" i="1"/>
  <c r="AG2908" i="1" a="1"/>
  <c r="AG2908" i="1" s="1"/>
  <c r="S2609" i="1"/>
  <c r="AG2609" i="1" a="1"/>
  <c r="AG2609" i="1" s="1"/>
  <c r="S1598" i="1"/>
  <c r="AG1598" i="1" a="1"/>
  <c r="AG1598" i="1" s="1"/>
  <c r="S1758" i="1"/>
  <c r="AG1758" i="1" a="1"/>
  <c r="AG1758" i="1" s="1"/>
  <c r="S1760" i="1"/>
  <c r="AG1760" i="1" a="1"/>
  <c r="AG1760" i="1" s="1"/>
  <c r="S2719" i="1"/>
  <c r="AG2719" i="1" a="1"/>
  <c r="AG2719" i="1" s="1"/>
  <c r="S2391" i="1"/>
  <c r="AG2391" i="1" a="1"/>
  <c r="AG2391" i="1" s="1"/>
  <c r="S487" i="1"/>
  <c r="AG487" i="1" a="1"/>
  <c r="AG487" i="1" s="1"/>
  <c r="S2567" i="1"/>
  <c r="AG2567" i="1" a="1"/>
  <c r="AG2567" i="1" s="1"/>
  <c r="S738" i="1"/>
  <c r="AG738" i="1" a="1"/>
  <c r="AG738" i="1" s="1"/>
  <c r="S2944" i="1"/>
  <c r="AG2944" i="1" a="1"/>
  <c r="AG2944" i="1" s="1"/>
  <c r="S4177" i="1"/>
  <c r="AG4177" i="1" a="1"/>
  <c r="AG4177" i="1" s="1"/>
  <c r="S2487" i="1"/>
  <c r="AG2487" i="1" a="1"/>
  <c r="AG2487" i="1" s="1"/>
  <c r="S251" i="1"/>
  <c r="AG251" i="1" a="1"/>
  <c r="AG251" i="1" s="1"/>
  <c r="S1529" i="1"/>
  <c r="AG1529" i="1" a="1"/>
  <c r="AG1529" i="1" s="1"/>
  <c r="S4006" i="1"/>
  <c r="AG4006" i="1" a="1"/>
  <c r="AG4006" i="1" s="1"/>
  <c r="S3255" i="1"/>
  <c r="AG3255" i="1" a="1"/>
  <c r="AG3255" i="1" s="1"/>
  <c r="S3288" i="1"/>
  <c r="AG3288" i="1" a="1"/>
  <c r="AG3288" i="1" s="1"/>
  <c r="S1947" i="1"/>
  <c r="AG1947" i="1" a="1"/>
  <c r="AG1947" i="1" s="1"/>
  <c r="S4113" i="1"/>
  <c r="AG4113" i="1" a="1"/>
  <c r="AG4113" i="1" s="1"/>
  <c r="S736" i="1"/>
  <c r="AG736" i="1" a="1"/>
  <c r="AG736" i="1" s="1"/>
  <c r="S1449" i="1"/>
  <c r="AG1449" i="1" a="1"/>
  <c r="AG1449" i="1" s="1"/>
  <c r="S1818" i="1"/>
  <c r="AG1818" i="1" a="1"/>
  <c r="AG1818" i="1" s="1"/>
  <c r="S59" i="1"/>
  <c r="AG59" i="1" a="1"/>
  <c r="AG59" i="1" s="1"/>
  <c r="S3742" i="1"/>
  <c r="AG3742" i="1" a="1"/>
  <c r="AG3742" i="1" s="1"/>
  <c r="S2122" i="1"/>
  <c r="AG2122" i="1" a="1"/>
  <c r="AG2122" i="1" s="1"/>
  <c r="S1033" i="1"/>
  <c r="AG1033" i="1" a="1"/>
  <c r="AG1033" i="1" s="1"/>
  <c r="S2867" i="1"/>
  <c r="AG2867" i="1" a="1"/>
  <c r="AG2867" i="1" s="1"/>
  <c r="S1768" i="1"/>
  <c r="AG1768" i="1" a="1"/>
  <c r="AG1768" i="1" s="1"/>
  <c r="S4516" i="1"/>
  <c r="AG4516" i="1" a="1"/>
  <c r="AG4516" i="1" s="1"/>
  <c r="S2550" i="1"/>
  <c r="AG2550" i="1" a="1"/>
  <c r="AG2550" i="1" s="1"/>
  <c r="S3198" i="1"/>
  <c r="AG3198" i="1" a="1"/>
  <c r="AG3198" i="1" s="1"/>
  <c r="S1275" i="1"/>
  <c r="AG1275" i="1" a="1"/>
  <c r="AG1275" i="1" s="1"/>
  <c r="S1447" i="1"/>
  <c r="AG1447" i="1" a="1"/>
  <c r="AG1447" i="1" s="1"/>
  <c r="S3117" i="1"/>
  <c r="AG3117" i="1" a="1"/>
  <c r="AG3117" i="1" s="1"/>
  <c r="S3496" i="1"/>
  <c r="AG3496" i="1" a="1"/>
  <c r="AG3496" i="1" s="1"/>
  <c r="S3064" i="1"/>
  <c r="AG3064" i="1" a="1"/>
  <c r="AG3064" i="1" s="1"/>
  <c r="S2594" i="1"/>
  <c r="AG2594" i="1" a="1"/>
  <c r="AG2594" i="1" s="1"/>
  <c r="S1257" i="1"/>
  <c r="AG1257" i="1" a="1"/>
  <c r="AG1257" i="1" s="1"/>
  <c r="S1928" i="1"/>
  <c r="AG1928" i="1" a="1"/>
  <c r="AG1928" i="1" s="1"/>
  <c r="S203" i="1"/>
  <c r="AG203" i="1" a="1"/>
  <c r="AG203" i="1" s="1"/>
  <c r="S3987" i="1"/>
  <c r="AG3987" i="1" a="1"/>
  <c r="AG3987" i="1" s="1"/>
  <c r="S1731" i="1"/>
  <c r="AG1731" i="1" a="1"/>
  <c r="AG1731" i="1" s="1"/>
  <c r="S3358" i="1"/>
  <c r="AG3358" i="1" a="1"/>
  <c r="AG3358" i="1" s="1"/>
  <c r="S4750" i="1"/>
  <c r="AG4750" i="1" a="1"/>
  <c r="AG4750" i="1" s="1"/>
  <c r="S2842" i="1"/>
  <c r="AG2842" i="1" a="1"/>
  <c r="AG2842" i="1" s="1"/>
  <c r="S1344" i="1"/>
  <c r="AG1344" i="1" a="1"/>
  <c r="AG1344" i="1" s="1"/>
  <c r="S272" i="1"/>
  <c r="AG272" i="1" a="1"/>
  <c r="AG272" i="1" s="1"/>
  <c r="S4331" i="1"/>
  <c r="AG4331" i="1" a="1"/>
  <c r="AG4331" i="1" s="1"/>
  <c r="S2245" i="1"/>
  <c r="AG2245" i="1" a="1"/>
  <c r="AG2245" i="1" s="1"/>
  <c r="S2968" i="1"/>
  <c r="AG2968" i="1" a="1"/>
  <c r="AG2968" i="1" s="1"/>
  <c r="S3203" i="1"/>
  <c r="AG3203" i="1" a="1"/>
  <c r="AG3203" i="1" s="1"/>
  <c r="S3722" i="1"/>
  <c r="AG3722" i="1" a="1"/>
  <c r="AG3722" i="1" s="1"/>
  <c r="S1388" i="1"/>
  <c r="AG1388" i="1" a="1"/>
  <c r="AG1388" i="1" s="1"/>
  <c r="S2363" i="1"/>
  <c r="AG2363" i="1" a="1"/>
  <c r="AG2363" i="1" s="1"/>
  <c r="S448" i="1"/>
  <c r="AG448" i="1" a="1"/>
  <c r="AG448" i="1" s="1"/>
  <c r="S2607" i="1"/>
  <c r="AG2607" i="1" a="1"/>
  <c r="AG2607" i="1" s="1"/>
  <c r="S168" i="1"/>
  <c r="AG168" i="1" a="1"/>
  <c r="AG168" i="1" s="1"/>
  <c r="S2145" i="1"/>
  <c r="AG2145" i="1" a="1"/>
  <c r="AG2145" i="1" s="1"/>
  <c r="S4922" i="1"/>
  <c r="AG4922" i="1" a="1"/>
  <c r="AG4922" i="1" s="1"/>
  <c r="S2033" i="1"/>
  <c r="AG2033" i="1" a="1"/>
  <c r="AG2033" i="1" s="1"/>
  <c r="S1390" i="1"/>
  <c r="AG1390" i="1" a="1"/>
  <c r="AG1390" i="1" s="1"/>
  <c r="S3907" i="1"/>
  <c r="AG3907" i="1" a="1"/>
  <c r="AG3907" i="1" s="1"/>
  <c r="S1984" i="1"/>
  <c r="AG1984" i="1" a="1"/>
  <c r="AG1984" i="1" s="1"/>
  <c r="S3762" i="1"/>
  <c r="AG3762" i="1" a="1"/>
  <c r="AG3762" i="1" s="1"/>
  <c r="S2572" i="1"/>
  <c r="AG2572" i="1" a="1"/>
  <c r="AG2572" i="1" s="1"/>
  <c r="S1147" i="1"/>
  <c r="AG1147" i="1" a="1"/>
  <c r="AG1147" i="1" s="1"/>
  <c r="S3085" i="1"/>
  <c r="AG3085" i="1" a="1"/>
  <c r="AG3085" i="1" s="1"/>
  <c r="S1751" i="1"/>
  <c r="AG1751" i="1" a="1"/>
  <c r="AG1751" i="1" s="1"/>
  <c r="S4524" i="1"/>
  <c r="AG4524" i="1" a="1"/>
  <c r="AG4524" i="1" s="1"/>
  <c r="S2385" i="1"/>
  <c r="AG2385" i="1" a="1"/>
  <c r="AG2385" i="1" s="1"/>
  <c r="S4282" i="1"/>
  <c r="AG4282" i="1" a="1"/>
  <c r="AG4282" i="1" s="1"/>
  <c r="S2849" i="1"/>
  <c r="AG2849" i="1" a="1"/>
  <c r="AG2849" i="1" s="1"/>
  <c r="S2625" i="1"/>
  <c r="AG2625" i="1" a="1"/>
  <c r="AG2625" i="1" s="1"/>
  <c r="S1183" i="1"/>
  <c r="AG1183" i="1" a="1"/>
  <c r="AG1183" i="1" s="1"/>
  <c r="S338" i="1"/>
  <c r="AG338" i="1" a="1"/>
  <c r="AG338" i="1" s="1"/>
  <c r="S856" i="1"/>
  <c r="AG856" i="1" a="1"/>
  <c r="AG856" i="1" s="1"/>
  <c r="S358" i="1"/>
  <c r="AG358" i="1" a="1"/>
  <c r="AG358" i="1" s="1"/>
  <c r="S4143" i="1"/>
  <c r="AG4143" i="1" a="1"/>
  <c r="AG4143" i="1" s="1"/>
  <c r="S2173" i="1"/>
  <c r="AG2173" i="1" a="1"/>
  <c r="AG2173" i="1" s="1"/>
  <c r="S2688" i="1"/>
  <c r="AG2688" i="1" a="1"/>
  <c r="AG2688" i="1" s="1"/>
  <c r="S1470" i="1"/>
  <c r="AG1470" i="1" a="1"/>
  <c r="AG1470" i="1" s="1"/>
  <c r="S2335" i="1"/>
  <c r="AG2335" i="1" a="1"/>
  <c r="AG2335" i="1" s="1"/>
  <c r="S4270" i="1"/>
  <c r="AG4270" i="1" a="1"/>
  <c r="AG4270" i="1" s="1"/>
  <c r="S2793" i="1"/>
  <c r="AG2793" i="1" a="1"/>
  <c r="AG2793" i="1" s="1"/>
  <c r="S2796" i="1"/>
  <c r="AG2796" i="1" a="1"/>
  <c r="AG2796" i="1" s="1"/>
  <c r="S3237" i="1"/>
  <c r="AG3237" i="1" a="1"/>
  <c r="AG3237" i="1" s="1"/>
  <c r="S4157" i="1"/>
  <c r="AG4157" i="1" a="1"/>
  <c r="AG4157" i="1" s="1"/>
  <c r="S667" i="1"/>
  <c r="AG667" i="1" a="1"/>
  <c r="AG667" i="1" s="1"/>
  <c r="S3839" i="1"/>
  <c r="AG3839" i="1" a="1"/>
  <c r="AG3839" i="1" s="1"/>
  <c r="S281" i="1"/>
  <c r="AG281" i="1" a="1"/>
  <c r="AG281" i="1" s="1"/>
  <c r="S2117" i="1"/>
  <c r="AG2117" i="1" a="1"/>
  <c r="AG2117" i="1" s="1"/>
  <c r="S330" i="1"/>
  <c r="AG330" i="1" a="1"/>
  <c r="AG330" i="1" s="1"/>
  <c r="S1808" i="1"/>
  <c r="AG1808" i="1" a="1"/>
  <c r="AG1808" i="1" s="1"/>
  <c r="S375" i="1"/>
  <c r="AG375" i="1" a="1"/>
  <c r="AG375" i="1" s="1"/>
  <c r="S4235" i="1"/>
  <c r="AG4235" i="1" a="1"/>
  <c r="AG4235" i="1" s="1"/>
  <c r="S2237" i="1"/>
  <c r="AG2237" i="1" a="1"/>
  <c r="AG2237" i="1" s="1"/>
  <c r="S2402" i="1"/>
  <c r="AG2402" i="1" a="1"/>
  <c r="AG2402" i="1" s="1"/>
  <c r="S728" i="1"/>
  <c r="AG728" i="1" a="1"/>
  <c r="AG728" i="1" s="1"/>
  <c r="S903" i="1"/>
  <c r="AG903" i="1" a="1"/>
  <c r="AG903" i="1" s="1"/>
  <c r="S1496" i="1"/>
  <c r="AG1496" i="1" a="1"/>
  <c r="AG1496" i="1" s="1"/>
  <c r="S775" i="1"/>
  <c r="AG775" i="1" a="1"/>
  <c r="AG775" i="1" s="1"/>
  <c r="S1358" i="1"/>
  <c r="AG1358" i="1" a="1"/>
  <c r="AG1358" i="1" s="1"/>
  <c r="S1940" i="1"/>
  <c r="AG1940" i="1" a="1"/>
  <c r="AG1940" i="1" s="1"/>
  <c r="S1065" i="1"/>
  <c r="AG1065" i="1" a="1"/>
  <c r="AG1065" i="1" s="1"/>
  <c r="S1502" i="1"/>
  <c r="AG1502" i="1" a="1"/>
  <c r="AG1502" i="1" s="1"/>
  <c r="S2113" i="1"/>
  <c r="AG2113" i="1" a="1"/>
  <c r="AG2113" i="1" s="1"/>
  <c r="S462" i="1"/>
  <c r="AG462" i="1" a="1"/>
  <c r="AG462" i="1" s="1"/>
  <c r="S419" i="1"/>
  <c r="AG419" i="1" a="1"/>
  <c r="AG419" i="1" s="1"/>
  <c r="S348" i="1"/>
  <c r="AG348" i="1" a="1"/>
  <c r="AG348" i="1" s="1"/>
  <c r="S4844" i="1"/>
  <c r="AG4844" i="1" a="1"/>
  <c r="AG4844" i="1" s="1"/>
  <c r="S563" i="1"/>
  <c r="AG563" i="1" a="1"/>
  <c r="AG563" i="1" s="1"/>
  <c r="S3906" i="1"/>
  <c r="AG3906" i="1" a="1"/>
  <c r="AG3906" i="1" s="1"/>
  <c r="S1234" i="1"/>
  <c r="AG1234" i="1" a="1"/>
  <c r="AG1234" i="1" s="1"/>
  <c r="S2389" i="1"/>
  <c r="AG2389" i="1" a="1"/>
  <c r="AG2389" i="1" s="1"/>
  <c r="S3039" i="1"/>
  <c r="AG3039" i="1" a="1"/>
  <c r="AG3039" i="1" s="1"/>
  <c r="S1684" i="1"/>
  <c r="AG1684" i="1" a="1"/>
  <c r="AG1684" i="1" s="1"/>
  <c r="S1572" i="1"/>
  <c r="AG1572" i="1" a="1"/>
  <c r="AG1572" i="1" s="1"/>
  <c r="S3865" i="1"/>
  <c r="AG3865" i="1" a="1"/>
  <c r="AG3865" i="1" s="1"/>
  <c r="S4496" i="1"/>
  <c r="AG4496" i="1" a="1"/>
  <c r="AG4496" i="1" s="1"/>
  <c r="S398" i="1"/>
  <c r="AG398" i="1" a="1"/>
  <c r="AG398" i="1" s="1"/>
  <c r="S2742" i="1"/>
  <c r="AG2742" i="1" a="1"/>
  <c r="AG2742" i="1" s="1"/>
  <c r="S1937" i="1"/>
  <c r="AG1937" i="1" a="1"/>
  <c r="AG1937" i="1" s="1"/>
  <c r="S242" i="1"/>
  <c r="AG242" i="1" a="1"/>
  <c r="AG242" i="1" s="1"/>
  <c r="S3305" i="1"/>
  <c r="AG3305" i="1" a="1"/>
  <c r="AG3305" i="1" s="1"/>
  <c r="S971" i="1"/>
  <c r="AG971" i="1" a="1"/>
  <c r="AG971" i="1" s="1"/>
  <c r="S1210" i="1"/>
  <c r="AG1210" i="1" a="1"/>
  <c r="AG1210" i="1" s="1"/>
  <c r="S2021" i="1"/>
  <c r="AG2021" i="1" a="1"/>
  <c r="AG2021" i="1" s="1"/>
  <c r="S1092" i="1"/>
  <c r="AG1092" i="1" a="1"/>
  <c r="AG1092" i="1" s="1"/>
  <c r="S3601" i="1"/>
  <c r="AG3601" i="1" a="1"/>
  <c r="AG3601" i="1" s="1"/>
  <c r="S3505" i="1"/>
  <c r="AG3505" i="1" a="1"/>
  <c r="AG3505" i="1" s="1"/>
  <c r="S832" i="1"/>
  <c r="AG832" i="1" a="1"/>
  <c r="AG832" i="1" s="1"/>
  <c r="S2032" i="1"/>
  <c r="AG2032" i="1" a="1"/>
  <c r="AG2032" i="1" s="1"/>
  <c r="S1869" i="1"/>
  <c r="AG1869" i="1" a="1"/>
  <c r="AG1869" i="1" s="1"/>
  <c r="S3494" i="1"/>
  <c r="AG3494" i="1" a="1"/>
  <c r="AG3494" i="1" s="1"/>
  <c r="S3871" i="1"/>
  <c r="AG3871" i="1" a="1"/>
  <c r="AG3871" i="1" s="1"/>
  <c r="S1355" i="1"/>
  <c r="AG1355" i="1" a="1"/>
  <c r="AG1355" i="1" s="1"/>
  <c r="S4134" i="1"/>
  <c r="AG4134" i="1" a="1"/>
  <c r="AG4134" i="1" s="1"/>
  <c r="S4563" i="1"/>
  <c r="AG4563" i="1" a="1"/>
  <c r="AG4563" i="1" s="1"/>
  <c r="S3423" i="1"/>
  <c r="AG3423" i="1" a="1"/>
  <c r="AG3423" i="1" s="1"/>
  <c r="S4710" i="1"/>
  <c r="AG4710" i="1" a="1"/>
  <c r="AG4710" i="1" s="1"/>
  <c r="S1255" i="1"/>
  <c r="AG1255" i="1" a="1"/>
  <c r="AG1255" i="1" s="1"/>
  <c r="S79" i="1"/>
  <c r="AG79" i="1" a="1"/>
  <c r="AG79" i="1" s="1"/>
  <c r="S2546" i="1"/>
  <c r="AG2546" i="1" a="1"/>
  <c r="AG2546" i="1" s="1"/>
  <c r="S577" i="1"/>
  <c r="AG577" i="1" a="1"/>
  <c r="AG577" i="1" s="1"/>
  <c r="S4014" i="1"/>
  <c r="AG4014" i="1" a="1"/>
  <c r="AG4014" i="1" s="1"/>
  <c r="S2826" i="1"/>
  <c r="AG2826" i="1" a="1"/>
  <c r="AG2826" i="1" s="1"/>
  <c r="S2924" i="1"/>
  <c r="AG2924" i="1" a="1"/>
  <c r="AG2924" i="1" s="1"/>
  <c r="S4168" i="1"/>
  <c r="AG4168" i="1" a="1"/>
  <c r="AG4168" i="1" s="1"/>
  <c r="S4371" i="1"/>
  <c r="AG4371" i="1" a="1"/>
  <c r="AG4371" i="1" s="1"/>
  <c r="S1460" i="1"/>
  <c r="AG1460" i="1" a="1"/>
  <c r="AG1460" i="1" s="1"/>
  <c r="S3848" i="1"/>
  <c r="AG3848" i="1" a="1"/>
  <c r="AG3848" i="1" s="1"/>
  <c r="S3454" i="1"/>
  <c r="AG3454" i="1" a="1"/>
  <c r="AG3454" i="1" s="1"/>
  <c r="S2880" i="1"/>
  <c r="AG2880" i="1" a="1"/>
  <c r="AG2880" i="1" s="1"/>
  <c r="S791" i="1"/>
  <c r="AG791" i="1" a="1"/>
  <c r="AG791" i="1" s="1"/>
  <c r="S3480" i="1"/>
  <c r="AG3480" i="1" a="1"/>
  <c r="AG3480" i="1" s="1"/>
  <c r="S1185" i="1"/>
  <c r="AG1185" i="1" a="1"/>
  <c r="AG1185" i="1" s="1"/>
  <c r="S3251" i="1"/>
  <c r="AG3251" i="1" a="1"/>
  <c r="AG3251" i="1" s="1"/>
  <c r="S4740" i="1"/>
  <c r="AG4740" i="1" a="1"/>
  <c r="AG4740" i="1" s="1"/>
  <c r="S3154" i="1"/>
  <c r="AG3154" i="1" a="1"/>
  <c r="AG3154" i="1" s="1"/>
  <c r="S3428" i="1"/>
  <c r="AG3428" i="1" a="1"/>
  <c r="AG3428" i="1" s="1"/>
  <c r="S2878" i="1"/>
  <c r="AG2878" i="1" a="1"/>
  <c r="AG2878" i="1" s="1"/>
  <c r="S625" i="1"/>
  <c r="AG625" i="1" a="1"/>
  <c r="AG625" i="1" s="1"/>
  <c r="S4239" i="1"/>
  <c r="AG4239" i="1" a="1"/>
  <c r="AG4239" i="1" s="1"/>
  <c r="S4086" i="1"/>
  <c r="AG4086" i="1" a="1"/>
  <c r="AG4086" i="1" s="1"/>
  <c r="S2454" i="1"/>
  <c r="AG2454" i="1" a="1"/>
  <c r="AG2454" i="1" s="1"/>
  <c r="S3378" i="1"/>
  <c r="AG3378" i="1" a="1"/>
  <c r="AG3378" i="1" s="1"/>
  <c r="S4199" i="1"/>
  <c r="AG4199" i="1" a="1"/>
  <c r="AG4199" i="1" s="1"/>
  <c r="S3873" i="1"/>
  <c r="AG3873" i="1" a="1"/>
  <c r="AG3873" i="1" s="1"/>
  <c r="S2602" i="1"/>
  <c r="AG2602" i="1" a="1"/>
  <c r="AG2602" i="1" s="1"/>
  <c r="S4864" i="1"/>
  <c r="AG4864" i="1" a="1"/>
  <c r="AG4864" i="1" s="1"/>
  <c r="S2890" i="1"/>
  <c r="AG2890" i="1" a="1"/>
  <c r="AG2890" i="1" s="1"/>
  <c r="S490" i="1"/>
  <c r="AG490" i="1" a="1"/>
  <c r="AG490" i="1" s="1"/>
  <c r="S2279" i="1"/>
  <c r="AG2279" i="1" a="1"/>
  <c r="AG2279" i="1" s="1"/>
  <c r="S4172" i="1"/>
  <c r="AG4172" i="1" a="1"/>
  <c r="AG4172" i="1" s="1"/>
  <c r="S340" i="1"/>
  <c r="AG340" i="1" a="1"/>
  <c r="AG340" i="1" s="1"/>
  <c r="S4889" i="1"/>
  <c r="AG4889" i="1" a="1"/>
  <c r="AG4889" i="1" s="1"/>
  <c r="S1297" i="1"/>
  <c r="AG1297" i="1" a="1"/>
  <c r="AG1297" i="1" s="1"/>
  <c r="S2313" i="1"/>
  <c r="AG2313" i="1" a="1"/>
  <c r="AG2313" i="1" s="1"/>
  <c r="S4790" i="1"/>
  <c r="AG4790" i="1" a="1"/>
  <c r="AG4790" i="1" s="1"/>
  <c r="S1862" i="1"/>
  <c r="AG1862" i="1" a="1"/>
  <c r="AG1862" i="1" s="1"/>
  <c r="S574" i="1"/>
  <c r="AG574" i="1" a="1"/>
  <c r="AG574" i="1" s="1"/>
  <c r="S706" i="1"/>
  <c r="AG706" i="1" a="1"/>
  <c r="AG706" i="1" s="1"/>
  <c r="S390" i="1"/>
  <c r="AG390" i="1" a="1"/>
  <c r="AG390" i="1" s="1"/>
  <c r="S1384" i="1"/>
  <c r="AG1384" i="1" a="1"/>
  <c r="AG1384" i="1" s="1"/>
  <c r="S4957" i="1"/>
  <c r="AG4957" i="1" a="1"/>
  <c r="AG4957" i="1" s="1"/>
  <c r="S405" i="1"/>
  <c r="AG405" i="1" a="1"/>
  <c r="AG405" i="1" s="1"/>
  <c r="S202" i="1"/>
  <c r="AG202" i="1" a="1"/>
  <c r="AG202" i="1" s="1"/>
  <c r="S320" i="1"/>
  <c r="AG320" i="1" a="1"/>
  <c r="AG320" i="1" s="1"/>
  <c r="S4406" i="1"/>
  <c r="AG4406" i="1" a="1"/>
  <c r="AG4406" i="1" s="1"/>
  <c r="S3872" i="1"/>
  <c r="AG3872" i="1" a="1"/>
  <c r="AG3872" i="1" s="1"/>
  <c r="S1288" i="1"/>
  <c r="AG1288" i="1" a="1"/>
  <c r="AG1288" i="1" s="1"/>
  <c r="S4885" i="1"/>
  <c r="AG4885" i="1" a="1"/>
  <c r="AG4885" i="1" s="1"/>
  <c r="S1710" i="1"/>
  <c r="AG1710" i="1" a="1"/>
  <c r="AG1710" i="1" s="1"/>
  <c r="S4917" i="1"/>
  <c r="AG4917" i="1" a="1"/>
  <c r="AG4917" i="1" s="1"/>
  <c r="S4457" i="1"/>
  <c r="AG4457" i="1" a="1"/>
  <c r="AG4457" i="1" s="1"/>
  <c r="S3531" i="1"/>
  <c r="AG3531" i="1" a="1"/>
  <c r="AG3531" i="1" s="1"/>
  <c r="S1933" i="1"/>
  <c r="AG1933" i="1" a="1"/>
  <c r="AG1933" i="1" s="1"/>
  <c r="S493" i="1"/>
  <c r="AG493" i="1" a="1"/>
  <c r="AG493" i="1" s="1"/>
  <c r="S4075" i="1"/>
  <c r="AG4075" i="1" a="1"/>
  <c r="AG4075" i="1" s="1"/>
  <c r="S4542" i="1"/>
  <c r="AG4542" i="1" a="1"/>
  <c r="AG4542" i="1" s="1"/>
  <c r="S4830" i="1"/>
  <c r="AG4830" i="1" a="1"/>
  <c r="AG4830" i="1" s="1"/>
  <c r="S1504" i="1"/>
  <c r="AG1504" i="1" a="1"/>
  <c r="AG1504" i="1" s="1"/>
  <c r="S2017" i="1"/>
  <c r="AG2017" i="1" a="1"/>
  <c r="AG2017" i="1" s="1"/>
  <c r="S3638" i="1"/>
  <c r="AG3638" i="1" a="1"/>
  <c r="AG3638" i="1" s="1"/>
  <c r="S2039" i="1"/>
  <c r="AG2039" i="1" a="1"/>
  <c r="AG2039" i="1" s="1"/>
  <c r="S2476" i="1"/>
  <c r="AG2476" i="1" a="1"/>
  <c r="AG2476" i="1" s="1"/>
  <c r="S2350" i="1"/>
  <c r="AG2350" i="1" a="1"/>
  <c r="AG2350" i="1" s="1"/>
  <c r="S3679" i="1"/>
  <c r="AG3679" i="1" a="1"/>
  <c r="AG3679" i="1" s="1"/>
  <c r="S2488" i="1"/>
  <c r="AG2488" i="1" a="1"/>
  <c r="AG2488" i="1" s="1"/>
  <c r="S4515" i="1"/>
  <c r="AG4515" i="1" a="1"/>
  <c r="AG4515" i="1" s="1"/>
  <c r="S2649" i="1"/>
  <c r="AG2649" i="1" a="1"/>
  <c r="AG2649" i="1" s="1"/>
  <c r="S3649" i="1"/>
  <c r="AG3649" i="1" a="1"/>
  <c r="AG3649" i="1" s="1"/>
  <c r="S4688" i="1"/>
  <c r="AG4688" i="1" a="1"/>
  <c r="AG4688" i="1" s="1"/>
  <c r="S2212" i="1"/>
  <c r="AG2212" i="1" a="1"/>
  <c r="AG2212" i="1" s="1"/>
  <c r="S780" i="1"/>
  <c r="AG780" i="1" a="1"/>
  <c r="AG780" i="1" s="1"/>
  <c r="S2949" i="1"/>
  <c r="AG2949" i="1" a="1"/>
  <c r="AG2949" i="1" s="1"/>
  <c r="S1544" i="1"/>
  <c r="AG1544" i="1" a="1"/>
  <c r="AG1544" i="1" s="1"/>
  <c r="S1312" i="1"/>
  <c r="AG1312" i="1" a="1"/>
  <c r="AG1312" i="1" s="1"/>
  <c r="S4036" i="1"/>
  <c r="AG4036" i="1" a="1"/>
  <c r="AG4036" i="1" s="1"/>
  <c r="S2151" i="1"/>
  <c r="AG2151" i="1" a="1"/>
  <c r="AG2151" i="1" s="1"/>
  <c r="S4570" i="1"/>
  <c r="AG4570" i="1" a="1"/>
  <c r="AG4570" i="1" s="1"/>
  <c r="S3784" i="1"/>
  <c r="AG3784" i="1" a="1"/>
  <c r="AG3784" i="1" s="1"/>
  <c r="S960" i="1"/>
  <c r="AG960" i="1" a="1"/>
  <c r="AG960" i="1" s="1"/>
  <c r="S596" i="1"/>
  <c r="AG596" i="1" a="1"/>
  <c r="AG596" i="1" s="1"/>
  <c r="S286" i="1"/>
  <c r="AG286" i="1" a="1"/>
  <c r="AG286" i="1" s="1"/>
  <c r="S162" i="1"/>
  <c r="AG162" i="1" a="1"/>
  <c r="AG162" i="1" s="1"/>
  <c r="S4366" i="1"/>
  <c r="AG4366" i="1" a="1"/>
  <c r="AG4366" i="1" s="1"/>
  <c r="S3179" i="1"/>
  <c r="AG3179" i="1" a="1"/>
  <c r="AG3179" i="1" s="1"/>
  <c r="S4932" i="1"/>
  <c r="AG4932" i="1" a="1"/>
  <c r="AG4932" i="1" s="1"/>
  <c r="S3134" i="1"/>
  <c r="AG3134" i="1" a="1"/>
  <c r="AG3134" i="1" s="1"/>
  <c r="S310" i="1"/>
  <c r="AG310" i="1" a="1"/>
  <c r="AG310" i="1" s="1"/>
  <c r="S1813" i="1"/>
  <c r="AG1813" i="1" a="1"/>
  <c r="AG1813" i="1" s="1"/>
  <c r="S4668" i="1"/>
  <c r="AG4668" i="1" a="1"/>
  <c r="AG4668" i="1" s="1"/>
  <c r="S3018" i="1"/>
  <c r="AG3018" i="1" a="1"/>
  <c r="AG3018" i="1" s="1"/>
  <c r="S1892" i="1"/>
  <c r="AG1892" i="1" a="1"/>
  <c r="AG1892" i="1" s="1"/>
  <c r="S4670" i="1"/>
  <c r="AG4670" i="1" a="1"/>
  <c r="AG4670" i="1" s="1"/>
  <c r="S1777" i="1"/>
  <c r="AG1777" i="1" a="1"/>
  <c r="AG1777" i="1" s="1"/>
  <c r="S4807" i="1"/>
  <c r="AG4807" i="1" a="1"/>
  <c r="AG4807" i="1" s="1"/>
  <c r="S112" i="1"/>
  <c r="AG112" i="1" a="1"/>
  <c r="AG112" i="1" s="1"/>
  <c r="S3334" i="1"/>
  <c r="AG3334" i="1" a="1"/>
  <c r="AG3334" i="1" s="1"/>
  <c r="S3412" i="1"/>
  <c r="AG3412" i="1" a="1"/>
  <c r="AG3412" i="1" s="1"/>
  <c r="S3782" i="1"/>
  <c r="AG3782" i="1" a="1"/>
  <c r="AG3782" i="1" s="1"/>
  <c r="S2613" i="1"/>
  <c r="AG2613" i="1" a="1"/>
  <c r="AG2613" i="1" s="1"/>
  <c r="S2124" i="1"/>
  <c r="AG2124" i="1" a="1"/>
  <c r="AG2124" i="1" s="1"/>
  <c r="S3583" i="1"/>
  <c r="AG3583" i="1" a="1"/>
  <c r="AG3583" i="1" s="1"/>
  <c r="S2743" i="1"/>
  <c r="AG2743" i="1" a="1"/>
  <c r="AG2743" i="1" s="1"/>
  <c r="S1474" i="1"/>
  <c r="AG1474" i="1" a="1"/>
  <c r="AG1474" i="1" s="1"/>
  <c r="S3802" i="1"/>
  <c r="AG3802" i="1" a="1"/>
  <c r="AG3802" i="1" s="1"/>
  <c r="S1491" i="1"/>
  <c r="AG1491" i="1" a="1"/>
  <c r="AG1491" i="1" s="1"/>
  <c r="S3554" i="1"/>
  <c r="AG3554" i="1" a="1"/>
  <c r="AG3554" i="1" s="1"/>
  <c r="S2291" i="1"/>
  <c r="AG2291" i="1" a="1"/>
  <c r="AG2291" i="1" s="1"/>
  <c r="S1159" i="1"/>
  <c r="AG1159" i="1" a="1"/>
  <c r="AG1159" i="1" s="1"/>
  <c r="S4561" i="1"/>
  <c r="AG4561" i="1" a="1"/>
  <c r="AG4561" i="1" s="1"/>
  <c r="S2512" i="1"/>
  <c r="AG2512" i="1" a="1"/>
  <c r="AG2512" i="1" s="1"/>
  <c r="S137" i="1"/>
  <c r="AG137" i="1" a="1"/>
  <c r="AG137" i="1" s="1"/>
  <c r="S4928" i="1"/>
  <c r="AG4928" i="1" a="1"/>
  <c r="AG4928" i="1" s="1"/>
  <c r="S3376" i="1"/>
  <c r="AG3376" i="1" a="1"/>
  <c r="AG3376" i="1" s="1"/>
  <c r="S4220" i="1"/>
  <c r="AG4220" i="1" a="1"/>
  <c r="AG4220" i="1" s="1"/>
  <c r="S4842" i="1"/>
  <c r="AG4842" i="1" a="1"/>
  <c r="AG4842" i="1" s="1"/>
  <c r="S2614" i="1"/>
  <c r="AG2614" i="1" a="1"/>
  <c r="AG2614" i="1" s="1"/>
  <c r="S3687" i="1"/>
  <c r="AG3687" i="1" a="1"/>
  <c r="AG3687" i="1" s="1"/>
  <c r="S3440" i="1"/>
  <c r="AG3440" i="1" a="1"/>
  <c r="AG3440" i="1" s="1"/>
  <c r="S1154" i="1"/>
  <c r="AG1154" i="1" a="1"/>
  <c r="AG1154" i="1" s="1"/>
  <c r="S4921" i="1"/>
  <c r="AG4921" i="1" a="1"/>
  <c r="AG4921" i="1" s="1"/>
  <c r="S3431" i="1"/>
  <c r="AG3431" i="1" a="1"/>
  <c r="AG3431" i="1" s="1"/>
  <c r="S3936" i="1"/>
  <c r="AG3936" i="1" a="1"/>
  <c r="AG3936" i="1" s="1"/>
  <c r="S4439" i="1"/>
  <c r="AG4439" i="1" a="1"/>
  <c r="AG4439" i="1" s="1"/>
  <c r="S3861" i="1"/>
  <c r="AG3861" i="1" a="1"/>
  <c r="AG3861" i="1" s="1"/>
  <c r="S3327" i="1"/>
  <c r="AG3327" i="1" a="1"/>
  <c r="AG3327" i="1" s="1"/>
  <c r="S53" i="1"/>
  <c r="AG53" i="1" a="1"/>
  <c r="AG53" i="1" s="1"/>
  <c r="S1171" i="1"/>
  <c r="AG1171" i="1" a="1"/>
  <c r="AG1171" i="1" s="1"/>
  <c r="S1125" i="1"/>
  <c r="AG1125" i="1" a="1"/>
  <c r="AG1125" i="1" s="1"/>
  <c r="S4339" i="1"/>
  <c r="AG4339" i="1" a="1"/>
  <c r="AG4339" i="1" s="1"/>
  <c r="S3615" i="1"/>
  <c r="AG3615" i="1" a="1"/>
  <c r="AG3615" i="1" s="1"/>
  <c r="S2396" i="1"/>
  <c r="AG2396" i="1" a="1"/>
  <c r="AG2396" i="1" s="1"/>
  <c r="S158" i="1"/>
  <c r="AG158" i="1" a="1"/>
  <c r="AG158" i="1" s="1"/>
  <c r="S1723" i="1"/>
  <c r="AG1723" i="1" a="1"/>
  <c r="AG1723" i="1" s="1"/>
  <c r="S2708" i="1"/>
  <c r="AG2708" i="1" a="1"/>
  <c r="AG2708" i="1" s="1"/>
  <c r="S4283" i="1"/>
  <c r="AG4283" i="1" a="1"/>
  <c r="AG4283" i="1" s="1"/>
  <c r="S309" i="1"/>
  <c r="AG309" i="1" a="1"/>
  <c r="AG309" i="1" s="1"/>
  <c r="S2128" i="1"/>
  <c r="AG2128" i="1" a="1"/>
  <c r="AG2128" i="1" s="1"/>
  <c r="S1204" i="1"/>
  <c r="AG1204" i="1" a="1"/>
  <c r="AG1204" i="1" s="1"/>
  <c r="S3082" i="1"/>
  <c r="AG3082" i="1" a="1"/>
  <c r="AG3082" i="1" s="1"/>
  <c r="S2911" i="1"/>
  <c r="AG2911" i="1" a="1"/>
  <c r="AG2911" i="1" s="1"/>
  <c r="S753" i="1"/>
  <c r="AG753" i="1" a="1"/>
  <c r="AG753" i="1" s="1"/>
  <c r="S4040" i="1"/>
  <c r="AG4040" i="1" a="1"/>
  <c r="AG4040" i="1" s="1"/>
  <c r="S3938" i="1"/>
  <c r="AG3938" i="1" a="1"/>
  <c r="AG3938" i="1" s="1"/>
  <c r="S3699" i="1"/>
  <c r="AG3699" i="1" a="1"/>
  <c r="AG3699" i="1" s="1"/>
  <c r="S3957" i="1"/>
  <c r="AG3957" i="1" a="1"/>
  <c r="AG3957" i="1" s="1"/>
  <c r="S4447" i="1"/>
  <c r="AG4447" i="1" a="1"/>
  <c r="AG4447" i="1" s="1"/>
  <c r="S2066" i="1"/>
  <c r="AG2066" i="1" a="1"/>
  <c r="AG2066" i="1" s="1"/>
  <c r="S2068" i="1"/>
  <c r="AG2068" i="1" a="1"/>
  <c r="AG2068" i="1" s="1"/>
  <c r="S1306" i="1"/>
  <c r="AG1306" i="1" a="1"/>
  <c r="AG1306" i="1" s="1"/>
  <c r="S1356" i="1"/>
  <c r="AG1356" i="1" a="1"/>
  <c r="AG1356" i="1" s="1"/>
  <c r="S3361" i="1"/>
  <c r="AG3361" i="1" a="1"/>
  <c r="AG3361" i="1" s="1"/>
  <c r="S3001" i="1"/>
  <c r="AG3001" i="1" a="1"/>
  <c r="AG3001" i="1" s="1"/>
  <c r="S1077" i="1"/>
  <c r="AG1077" i="1" a="1"/>
  <c r="AG1077" i="1" s="1"/>
  <c r="S4869" i="1"/>
  <c r="AG4869" i="1" a="1"/>
  <c r="AG4869" i="1" s="1"/>
  <c r="S61" i="1"/>
  <c r="AG61" i="1" a="1"/>
  <c r="AG61" i="1" s="1"/>
  <c r="S2735" i="1"/>
  <c r="AG2735" i="1" a="1"/>
  <c r="AG2735" i="1" s="1"/>
  <c r="S3674" i="1"/>
  <c r="AG3674" i="1" a="1"/>
  <c r="AG3674" i="1" s="1"/>
  <c r="S1203" i="1"/>
  <c r="AG1203" i="1" a="1"/>
  <c r="AG1203" i="1" s="1"/>
  <c r="S3318" i="1"/>
  <c r="AG3318" i="1" a="1"/>
  <c r="AG3318" i="1" s="1"/>
  <c r="S826" i="1"/>
  <c r="AG826" i="1" a="1"/>
  <c r="AG826" i="1" s="1"/>
  <c r="S2367" i="1"/>
  <c r="AG2367" i="1" a="1"/>
  <c r="AG2367" i="1" s="1"/>
  <c r="S3672" i="1"/>
  <c r="AG3672" i="1" a="1"/>
  <c r="AG3672" i="1" s="1"/>
  <c r="S28" i="1"/>
  <c r="AG28" i="1" a="1"/>
  <c r="AG28" i="1" s="1"/>
  <c r="S2252" i="1"/>
  <c r="AG2252" i="1" a="1"/>
  <c r="AG2252" i="1" s="1"/>
  <c r="S2510" i="1"/>
  <c r="AG2510" i="1" a="1"/>
  <c r="AG2510" i="1" s="1"/>
  <c r="S1164" i="1"/>
  <c r="AG1164" i="1" a="1"/>
  <c r="AG1164" i="1" s="1"/>
  <c r="S3220" i="1"/>
  <c r="AG3220" i="1" a="1"/>
  <c r="AG3220" i="1" s="1"/>
  <c r="S1424" i="1"/>
  <c r="AG1424" i="1" a="1"/>
  <c r="AG1424" i="1" s="1"/>
  <c r="S552" i="1"/>
  <c r="AG552" i="1" a="1"/>
  <c r="AG552" i="1" s="1"/>
  <c r="S1244" i="1"/>
  <c r="AG1244" i="1" a="1"/>
  <c r="AG1244" i="1" s="1"/>
  <c r="S3501" i="1"/>
  <c r="AG3501" i="1" a="1"/>
  <c r="AG3501" i="1" s="1"/>
  <c r="S1146" i="1"/>
  <c r="AG1146" i="1" a="1"/>
  <c r="AG1146" i="1" s="1"/>
  <c r="S4184" i="1"/>
  <c r="AG4184" i="1" a="1"/>
  <c r="AG4184" i="1" s="1"/>
  <c r="S2802" i="1"/>
  <c r="AG2802" i="1" a="1"/>
  <c r="AG2802" i="1" s="1"/>
  <c r="S2936" i="1"/>
  <c r="AG2936" i="1" a="1"/>
  <c r="AG2936" i="1" s="1"/>
  <c r="S3846" i="1"/>
  <c r="AG3846" i="1" a="1"/>
  <c r="AG3846" i="1" s="1"/>
  <c r="S2722" i="1"/>
  <c r="AG2722" i="1" a="1"/>
  <c r="AG2722" i="1" s="1"/>
  <c r="S4166" i="1"/>
  <c r="AG4166" i="1" a="1"/>
  <c r="AG4166" i="1" s="1"/>
  <c r="S3024" i="1"/>
  <c r="AG3024" i="1" a="1"/>
  <c r="AG3024" i="1" s="1"/>
  <c r="S1209" i="1"/>
  <c r="AG1209" i="1" a="1"/>
  <c r="AG1209" i="1" s="1"/>
  <c r="S42" i="1"/>
  <c r="AG42" i="1" a="1"/>
  <c r="AG42" i="1" s="1"/>
  <c r="S3970" i="1"/>
  <c r="AG3970" i="1" a="1"/>
  <c r="AG3970" i="1" s="1"/>
  <c r="S627" i="1"/>
  <c r="AG627" i="1" a="1"/>
  <c r="AG627" i="1" s="1"/>
  <c r="S3676" i="1"/>
  <c r="AG3676" i="1" a="1"/>
  <c r="AG3676" i="1" s="1"/>
  <c r="S4281" i="1"/>
  <c r="AG4281" i="1" a="1"/>
  <c r="AG4281" i="1" s="1"/>
  <c r="S4608" i="1"/>
  <c r="AG4608" i="1" a="1"/>
  <c r="AG4608" i="1" s="1"/>
  <c r="S1226" i="1"/>
  <c r="AG1226" i="1" a="1"/>
  <c r="AG1226" i="1" s="1"/>
  <c r="S3394" i="1"/>
  <c r="AG3394" i="1" a="1"/>
  <c r="AG3394" i="1" s="1"/>
  <c r="S747" i="1"/>
  <c r="AG747" i="1" a="1"/>
  <c r="AG747" i="1" s="1"/>
  <c r="S1401" i="1"/>
  <c r="AG1401" i="1" a="1"/>
  <c r="AG1401" i="1" s="1"/>
  <c r="S1735" i="1"/>
  <c r="AG1735" i="1" a="1"/>
  <c r="AG1735" i="1" s="1"/>
  <c r="S658" i="1"/>
  <c r="AG658" i="1" a="1"/>
  <c r="AG658" i="1" s="1"/>
  <c r="S249" i="1"/>
  <c r="AG249" i="1" a="1"/>
  <c r="AG249" i="1" s="1"/>
  <c r="S1453" i="1"/>
  <c r="AG1453" i="1" a="1"/>
  <c r="AG1453" i="1" s="1"/>
  <c r="S4692" i="1"/>
  <c r="AG4692" i="1" a="1"/>
  <c r="AG4692" i="1" s="1"/>
  <c r="S3368" i="1"/>
  <c r="AG3368" i="1" a="1"/>
  <c r="AG3368" i="1" s="1"/>
  <c r="S4636" i="1"/>
  <c r="AG4636" i="1" a="1"/>
  <c r="AG4636" i="1" s="1"/>
  <c r="S2862" i="1"/>
  <c r="AG2862" i="1" a="1"/>
  <c r="AG2862" i="1" s="1"/>
  <c r="S1025" i="1"/>
  <c r="AG1025" i="1" a="1"/>
  <c r="AG1025" i="1" s="1"/>
  <c r="S1112" i="1"/>
  <c r="AG1112" i="1" a="1"/>
  <c r="AG1112" i="1" s="1"/>
  <c r="S4825" i="1"/>
  <c r="AG4825" i="1" a="1"/>
  <c r="AG4825" i="1" s="1"/>
  <c r="S3910" i="1"/>
  <c r="AG3910" i="1" a="1"/>
  <c r="AG3910" i="1" s="1"/>
  <c r="S4946" i="1"/>
  <c r="AG4946" i="1" a="1"/>
  <c r="AG4946" i="1" s="1"/>
  <c r="S1725" i="1"/>
  <c r="AG1725" i="1" a="1"/>
  <c r="AG1725" i="1" s="1"/>
  <c r="S774" i="1"/>
  <c r="AG774" i="1" a="1"/>
  <c r="AG774" i="1" s="1"/>
  <c r="S2387" i="1"/>
  <c r="AG2387" i="1" a="1"/>
  <c r="AG2387" i="1" s="1"/>
  <c r="S127" i="1"/>
  <c r="AG127" i="1" a="1"/>
  <c r="AG127" i="1" s="1"/>
  <c r="S3260" i="1"/>
  <c r="AG3260" i="1" a="1"/>
  <c r="AG3260" i="1" s="1"/>
  <c r="S3027" i="1"/>
  <c r="AG3027" i="1" a="1"/>
  <c r="AG3027" i="1" s="1"/>
  <c r="S4130" i="1"/>
  <c r="AG4130" i="1" a="1"/>
  <c r="AG4130" i="1" s="1"/>
  <c r="S474" i="1"/>
  <c r="AG474" i="1" a="1"/>
  <c r="AG474" i="1" s="1"/>
  <c r="S463" i="1"/>
  <c r="AG463" i="1" a="1"/>
  <c r="AG463" i="1" s="1"/>
  <c r="S4806" i="1"/>
  <c r="AG4806" i="1" a="1"/>
  <c r="AG4806" i="1" s="1"/>
  <c r="S1247" i="1"/>
  <c r="AG1247" i="1" a="1"/>
  <c r="AG1247" i="1" s="1"/>
  <c r="S4413" i="1"/>
  <c r="AG4413" i="1" a="1"/>
  <c r="AG4413" i="1" s="1"/>
  <c r="S663" i="1"/>
  <c r="AG663" i="1" a="1"/>
  <c r="AG663" i="1" s="1"/>
  <c r="S2650" i="1"/>
  <c r="AG2650" i="1" a="1"/>
  <c r="AG2650" i="1" s="1"/>
  <c r="S4450" i="1"/>
  <c r="AG4450" i="1" a="1"/>
  <c r="AG4450" i="1" s="1"/>
  <c r="S1718" i="1"/>
  <c r="AG1718" i="1" a="1"/>
  <c r="AG1718" i="1" s="1"/>
  <c r="S1116" i="1"/>
  <c r="AG1116" i="1" a="1"/>
  <c r="AG1116" i="1" s="1"/>
  <c r="S383" i="1"/>
  <c r="AG383" i="1" a="1"/>
  <c r="AG383" i="1" s="1"/>
  <c r="S1945" i="1"/>
  <c r="AG1945" i="1" a="1"/>
  <c r="AG1945" i="1" s="1"/>
  <c r="S2854" i="1"/>
  <c r="AG2854" i="1" a="1"/>
  <c r="AG2854" i="1" s="1"/>
  <c r="S2425" i="1"/>
  <c r="AG2425" i="1" a="1"/>
  <c r="AG2425" i="1" s="1"/>
  <c r="S483" i="1"/>
  <c r="AG483" i="1" a="1"/>
  <c r="AG483" i="1" s="1"/>
  <c r="S2292" i="1"/>
  <c r="AG2292" i="1" a="1"/>
  <c r="AG2292" i="1" s="1"/>
  <c r="S3958" i="1"/>
  <c r="AG3958" i="1" a="1"/>
  <c r="AG3958" i="1" s="1"/>
  <c r="S3396" i="1"/>
  <c r="AG3396" i="1" a="1"/>
  <c r="AG3396" i="1" s="1"/>
  <c r="AG2861" i="1" a="1"/>
  <c r="AG2861" i="1" s="1"/>
  <c r="AG2288" i="1" a="1"/>
  <c r="AG2288" i="1" s="1"/>
  <c r="AG4526" i="1" a="1"/>
  <c r="AG4526" i="1" s="1"/>
  <c r="S4081" i="1"/>
  <c r="AG4081" i="1" a="1"/>
  <c r="AG4081" i="1" s="1"/>
  <c r="S3723" i="1"/>
  <c r="AG3723" i="1" a="1"/>
  <c r="AG3723" i="1" s="1"/>
  <c r="S982" i="1"/>
  <c r="AG982" i="1" a="1"/>
  <c r="AG982" i="1" s="1"/>
  <c r="S2962" i="1"/>
  <c r="AG2962" i="1" a="1"/>
  <c r="AG2962" i="1" s="1"/>
  <c r="S4629" i="1"/>
  <c r="AG4629" i="1" a="1"/>
  <c r="AG4629" i="1" s="1"/>
  <c r="S3683" i="1"/>
  <c r="AG3683" i="1" a="1"/>
  <c r="AG3683" i="1" s="1"/>
  <c r="S1517" i="1"/>
  <c r="AG1517" i="1" a="1"/>
  <c r="AG1517" i="1" s="1"/>
  <c r="S594" i="1"/>
  <c r="AG594" i="1" a="1"/>
  <c r="AG594" i="1" s="1"/>
  <c r="S3717" i="1"/>
  <c r="AG3717" i="1" a="1"/>
  <c r="AG3717" i="1" s="1"/>
  <c r="S357" i="1"/>
  <c r="AG357" i="1" a="1"/>
  <c r="AG357" i="1" s="1"/>
  <c r="S3623" i="1"/>
  <c r="AG3623" i="1" a="1"/>
  <c r="AG3623" i="1" s="1"/>
  <c r="S3809" i="1"/>
  <c r="AG3809" i="1" a="1"/>
  <c r="AG3809" i="1" s="1"/>
  <c r="S1661" i="1"/>
  <c r="AG1661" i="1" a="1"/>
  <c r="AG1661" i="1" s="1"/>
  <c r="S4771" i="1"/>
  <c r="AG4771" i="1" a="1"/>
  <c r="AG4771" i="1" s="1"/>
  <c r="S4069" i="1"/>
  <c r="AG4069" i="1" a="1"/>
  <c r="AG4069" i="1" s="1"/>
  <c r="S1352" i="1"/>
  <c r="AG1352" i="1" a="1"/>
  <c r="AG1352" i="1" s="1"/>
  <c r="S3682" i="1"/>
  <c r="AG3682" i="1" a="1"/>
  <c r="AG3682" i="1" s="1"/>
  <c r="S1379" i="1"/>
  <c r="AG1379" i="1" a="1"/>
  <c r="AG1379" i="1" s="1"/>
  <c r="S294" i="1"/>
  <c r="AG294" i="1" a="1"/>
  <c r="AG294" i="1" s="1"/>
  <c r="S3285" i="1"/>
  <c r="AG3285" i="1" a="1"/>
  <c r="AG3285" i="1" s="1"/>
  <c r="S1224" i="1"/>
  <c r="AG1224" i="1" a="1"/>
  <c r="AG1224" i="1" s="1"/>
  <c r="S2622" i="1"/>
  <c r="AG2622" i="1" a="1"/>
  <c r="AG2622" i="1" s="1"/>
  <c r="S472" i="1"/>
  <c r="AG472" i="1" a="1"/>
  <c r="AG472" i="1" s="1"/>
  <c r="S1290" i="1"/>
  <c r="AG1290" i="1" a="1"/>
  <c r="AG1290" i="1" s="1"/>
  <c r="S2659" i="1"/>
  <c r="AG2659" i="1" a="1"/>
  <c r="AG2659" i="1" s="1"/>
  <c r="S4606" i="1"/>
  <c r="AG4606" i="1" a="1"/>
  <c r="AG4606" i="1" s="1"/>
  <c r="S4913" i="1"/>
  <c r="AG4913" i="1" a="1"/>
  <c r="AG4913" i="1" s="1"/>
  <c r="S1920" i="1"/>
  <c r="AG1920" i="1" a="1"/>
  <c r="AG1920" i="1" s="1"/>
  <c r="S2255" i="1"/>
  <c r="AG2255" i="1" a="1"/>
  <c r="AG2255" i="1" s="1"/>
  <c r="S2238" i="1"/>
  <c r="AG2238" i="1" a="1"/>
  <c r="AG2238" i="1" s="1"/>
  <c r="S323" i="1"/>
  <c r="AG323" i="1" a="1"/>
  <c r="AG323" i="1" s="1"/>
  <c r="S898" i="1"/>
  <c r="AG898" i="1" a="1"/>
  <c r="AG898" i="1" s="1"/>
  <c r="S2267" i="1"/>
  <c r="AG2267" i="1" a="1"/>
  <c r="AG2267" i="1" s="1"/>
  <c r="S1585" i="1"/>
  <c r="AG1585" i="1" a="1"/>
  <c r="AG1585" i="1" s="1"/>
  <c r="S643" i="1"/>
  <c r="AG643" i="1" a="1"/>
  <c r="AG643" i="1" s="1"/>
  <c r="S564" i="1"/>
  <c r="AG564" i="1" a="1"/>
  <c r="AG564" i="1" s="1"/>
  <c r="S2886" i="1"/>
  <c r="AG2886" i="1" a="1"/>
  <c r="AG2886" i="1" s="1"/>
  <c r="S1094" i="1"/>
  <c r="AG1094" i="1" a="1"/>
  <c r="AG1094" i="1" s="1"/>
  <c r="S3014" i="1"/>
  <c r="AG3014" i="1" a="1"/>
  <c r="AG3014" i="1" s="1"/>
  <c r="S1609" i="1"/>
  <c r="AG1609" i="1" a="1"/>
  <c r="AG1609" i="1" s="1"/>
  <c r="S3758" i="1"/>
  <c r="AG3758" i="1" a="1"/>
  <c r="AG3758" i="1" s="1"/>
  <c r="S2501" i="1"/>
  <c r="AG2501" i="1" a="1"/>
  <c r="AG2501" i="1" s="1"/>
  <c r="S288" i="1"/>
  <c r="AG288" i="1" a="1"/>
  <c r="AG288" i="1" s="1"/>
  <c r="S3243" i="1"/>
  <c r="AG3243" i="1" a="1"/>
  <c r="AG3243" i="1" s="1"/>
  <c r="S2847" i="1"/>
  <c r="AG2847" i="1" a="1"/>
  <c r="AG2847" i="1" s="1"/>
  <c r="S2505" i="1"/>
  <c r="AG2505" i="1" a="1"/>
  <c r="AG2505" i="1" s="1"/>
  <c r="S3779" i="1"/>
  <c r="AG3779" i="1" a="1"/>
  <c r="AG3779" i="1" s="1"/>
  <c r="S2877" i="1"/>
  <c r="AG2877" i="1" a="1"/>
  <c r="AG2877" i="1" s="1"/>
  <c r="S3849" i="1"/>
  <c r="AG3849" i="1" a="1"/>
  <c r="AG3849" i="1" s="1"/>
  <c r="S274" i="1"/>
  <c r="AG274" i="1" a="1"/>
  <c r="AG274" i="1" s="1"/>
  <c r="S3218" i="1"/>
  <c r="AG3218" i="1" a="1"/>
  <c r="AG3218" i="1" s="1"/>
  <c r="S3594" i="1"/>
  <c r="AG3594" i="1" a="1"/>
  <c r="AG3594" i="1" s="1"/>
  <c r="S443" i="1"/>
  <c r="AG443" i="1" a="1"/>
  <c r="AG443" i="1" s="1"/>
  <c r="S3827" i="1"/>
  <c r="AG3827" i="1" a="1"/>
  <c r="AG3827" i="1" s="1"/>
  <c r="S2616" i="1"/>
  <c r="AG2616" i="1" a="1"/>
  <c r="AG2616" i="1" s="1"/>
  <c r="S1575" i="1"/>
  <c r="AG1575" i="1" a="1"/>
  <c r="AG1575" i="1" s="1"/>
  <c r="S992" i="1"/>
  <c r="AG992" i="1" a="1"/>
  <c r="AG992" i="1" s="1"/>
  <c r="S1683" i="1"/>
  <c r="AG1683" i="1" a="1"/>
  <c r="AG1683" i="1" s="1"/>
  <c r="S1158" i="1"/>
  <c r="AG1158" i="1" a="1"/>
  <c r="AG1158" i="1" s="1"/>
  <c r="S3831" i="1"/>
  <c r="AG3831" i="1" a="1"/>
  <c r="AG3831" i="1" s="1"/>
  <c r="S4423" i="1"/>
  <c r="AG4423" i="1" a="1"/>
  <c r="AG4423" i="1" s="1"/>
  <c r="S1943" i="1"/>
  <c r="AG1943" i="1" a="1"/>
  <c r="AG1943" i="1" s="1"/>
  <c r="S2030" i="1"/>
  <c r="AG2030" i="1" a="1"/>
  <c r="AG2030" i="1" s="1"/>
  <c r="S1534" i="1"/>
  <c r="AG1534" i="1" a="1"/>
  <c r="AG1534" i="1" s="1"/>
  <c r="S1812" i="1"/>
  <c r="AG1812" i="1" a="1"/>
  <c r="AG1812" i="1" s="1"/>
  <c r="S4687" i="1"/>
  <c r="AG4687" i="1" a="1"/>
  <c r="AG4687" i="1" s="1"/>
  <c r="S2457" i="1"/>
  <c r="AG2457" i="1" a="1"/>
  <c r="AG2457" i="1" s="1"/>
  <c r="S680" i="1"/>
  <c r="AG680" i="1" a="1"/>
  <c r="AG680" i="1" s="1"/>
  <c r="S593" i="1"/>
  <c r="AG593" i="1" a="1"/>
  <c r="AG593" i="1" s="1"/>
  <c r="S1895" i="1"/>
  <c r="AG1895" i="1" a="1"/>
  <c r="AG1895" i="1" s="1"/>
  <c r="S2559" i="1"/>
  <c r="AG2559" i="1" a="1"/>
  <c r="AG2559" i="1" s="1"/>
  <c r="S4878" i="1"/>
  <c r="AG4878" i="1" a="1"/>
  <c r="AG4878" i="1" s="1"/>
  <c r="S4103" i="1"/>
  <c r="AG4103" i="1" a="1"/>
  <c r="AG4103" i="1" s="1"/>
  <c r="S2904" i="1"/>
  <c r="AG2904" i="1" a="1"/>
  <c r="AG2904" i="1" s="1"/>
  <c r="S3512" i="1"/>
  <c r="AG3512" i="1" a="1"/>
  <c r="AG3512" i="1" s="1"/>
  <c r="S240" i="1"/>
  <c r="AG240" i="1" a="1"/>
  <c r="AG240" i="1" s="1"/>
  <c r="S2158" i="1"/>
  <c r="AG2158" i="1" a="1"/>
  <c r="AG2158" i="1" s="1"/>
  <c r="S612" i="1"/>
  <c r="AG612" i="1" a="1"/>
  <c r="AG612" i="1" s="1"/>
  <c r="S1659" i="1"/>
  <c r="AG1659" i="1" a="1"/>
  <c r="AG1659" i="1" s="1"/>
  <c r="S2731" i="1"/>
  <c r="AG2731" i="1" a="1"/>
  <c r="AG2731" i="1" s="1"/>
  <c r="S699" i="1"/>
  <c r="AG699" i="1" a="1"/>
  <c r="AG699" i="1" s="1"/>
  <c r="S1580" i="1"/>
  <c r="AG1580" i="1" a="1"/>
  <c r="AG1580" i="1" s="1"/>
  <c r="S3468" i="1"/>
  <c r="AG3468" i="1" a="1"/>
  <c r="AG3468" i="1" s="1"/>
  <c r="S1381" i="1"/>
  <c r="AG1381" i="1" a="1"/>
  <c r="AG1381" i="1" s="1"/>
  <c r="S518" i="1"/>
  <c r="AG518" i="1" a="1"/>
  <c r="AG518" i="1" s="1"/>
  <c r="S4616" i="1"/>
  <c r="AG4616" i="1" a="1"/>
  <c r="AG4616" i="1" s="1"/>
  <c r="S4949" i="1"/>
  <c r="AG4949" i="1" a="1"/>
  <c r="AG4949" i="1" s="1"/>
  <c r="S3805" i="1"/>
  <c r="AG3805" i="1" a="1"/>
  <c r="AG3805" i="1" s="1"/>
  <c r="S2701" i="1"/>
  <c r="AG2701" i="1" a="1"/>
  <c r="AG2701" i="1" s="1"/>
  <c r="S2670" i="1"/>
  <c r="AG2670" i="1" a="1"/>
  <c r="AG2670" i="1" s="1"/>
  <c r="S4813" i="1"/>
  <c r="AG4813" i="1" a="1"/>
  <c r="AG4813" i="1" s="1"/>
  <c r="S894" i="1"/>
  <c r="AG894" i="1" a="1"/>
  <c r="AG894" i="1" s="1"/>
  <c r="S1535" i="1"/>
  <c r="AG1535" i="1" a="1"/>
  <c r="AG1535" i="1" s="1"/>
  <c r="S1653" i="1"/>
  <c r="AG1653" i="1" a="1"/>
  <c r="AG1653" i="1" s="1"/>
  <c r="S4527" i="1"/>
  <c r="AG4527" i="1" a="1"/>
  <c r="AG4527" i="1" s="1"/>
  <c r="S3482" i="1"/>
  <c r="AG3482" i="1" a="1"/>
  <c r="AG3482" i="1" s="1"/>
  <c r="S2917" i="1"/>
  <c r="AG2917" i="1" a="1"/>
  <c r="AG2917" i="1" s="1"/>
  <c r="S3060" i="1"/>
  <c r="AG3060" i="1" a="1"/>
  <c r="AG3060" i="1" s="1"/>
  <c r="S494" i="1"/>
  <c r="AG494" i="1" a="1"/>
  <c r="AG494" i="1" s="1"/>
  <c r="S3629" i="1"/>
  <c r="AG3629" i="1" a="1"/>
  <c r="AG3629" i="1" s="1"/>
  <c r="S918" i="1"/>
  <c r="AG918" i="1" a="1"/>
  <c r="AG918" i="1" s="1"/>
  <c r="S920" i="1"/>
  <c r="AG920" i="1" a="1"/>
  <c r="AG920" i="1" s="1"/>
  <c r="S1066" i="1"/>
  <c r="AG1066" i="1" a="1"/>
  <c r="AG1066" i="1" s="1"/>
  <c r="S977" i="1"/>
  <c r="AG977" i="1" a="1"/>
  <c r="AG977" i="1" s="1"/>
  <c r="S2382" i="1"/>
  <c r="AG2382" i="1" a="1"/>
  <c r="AG2382" i="1" s="1"/>
  <c r="S4466" i="1"/>
  <c r="AG4466" i="1" a="1"/>
  <c r="AG4466" i="1" s="1"/>
  <c r="S1764" i="1"/>
  <c r="AG1764" i="1" a="1"/>
  <c r="AG1764" i="1" s="1"/>
  <c r="S4708" i="1"/>
  <c r="AG4708" i="1" a="1"/>
  <c r="AG4708" i="1" s="1"/>
  <c r="S4367" i="1"/>
  <c r="AG4367" i="1" a="1"/>
  <c r="AG4367" i="1" s="1"/>
  <c r="S4537" i="1"/>
  <c r="AG4537" i="1" a="1"/>
  <c r="AG4537" i="1" s="1"/>
  <c r="S2198" i="1"/>
  <c r="AG2198" i="1" a="1"/>
  <c r="AG2198" i="1" s="1"/>
  <c r="S86" i="1"/>
  <c r="AG86" i="1" a="1"/>
  <c r="AG86" i="1" s="1"/>
  <c r="S4960" i="1"/>
  <c r="AG4960" i="1" a="1"/>
  <c r="AG4960" i="1" s="1"/>
  <c r="S3483" i="1"/>
  <c r="AG3483" i="1" a="1"/>
  <c r="AG3483" i="1" s="1"/>
  <c r="S2750" i="1"/>
  <c r="AG2750" i="1" a="1"/>
  <c r="AG2750" i="1" s="1"/>
  <c r="S1174" i="1"/>
  <c r="AG1174" i="1" a="1"/>
  <c r="AG1174" i="1" s="1"/>
  <c r="S159" i="1"/>
  <c r="AG159" i="1" a="1"/>
  <c r="AG159" i="1" s="1"/>
  <c r="S655" i="1"/>
  <c r="AG655" i="1" a="1"/>
  <c r="AG655" i="1" s="1"/>
  <c r="S1041" i="1"/>
  <c r="AG1041" i="1" a="1"/>
  <c r="AG1041" i="1" s="1"/>
  <c r="S422" i="1"/>
  <c r="AG422" i="1" a="1"/>
  <c r="AG422" i="1" s="1"/>
  <c r="S1634" i="1"/>
  <c r="AG1634" i="1" a="1"/>
  <c r="AG1634" i="1" s="1"/>
  <c r="S2268" i="1"/>
  <c r="AG2268" i="1" a="1"/>
  <c r="AG2268" i="1" s="1"/>
  <c r="S939" i="1"/>
  <c r="AG939" i="1" a="1"/>
  <c r="AG939" i="1" s="1"/>
  <c r="S1284" i="1"/>
  <c r="AG1284" i="1" a="1"/>
  <c r="AG1284" i="1" s="1"/>
  <c r="S2358" i="1"/>
  <c r="AG2358" i="1" a="1"/>
  <c r="AG2358" i="1" s="1"/>
  <c r="S1263" i="1"/>
  <c r="AG1263" i="1" a="1"/>
  <c r="AG1263" i="1" s="1"/>
  <c r="S2004" i="1"/>
  <c r="AG2004" i="1" a="1"/>
  <c r="AG2004" i="1" s="1"/>
  <c r="S4743" i="1"/>
  <c r="AG4743" i="1" a="1"/>
  <c r="AG4743" i="1" s="1"/>
  <c r="S3760" i="1"/>
  <c r="AG3760" i="1" a="1"/>
  <c r="AG3760" i="1" s="1"/>
  <c r="S3643" i="1"/>
  <c r="AG3643" i="1" a="1"/>
  <c r="AG3643" i="1" s="1"/>
  <c r="S4566" i="1"/>
  <c r="AG4566" i="1" a="1"/>
  <c r="AG4566" i="1" s="1"/>
  <c r="S1884" i="1"/>
  <c r="AG1884" i="1" a="1"/>
  <c r="AG1884" i="1" s="1"/>
  <c r="S1675" i="1"/>
  <c r="AG1675" i="1" a="1"/>
  <c r="AG1675" i="1" s="1"/>
  <c r="S2887" i="1"/>
  <c r="AG2887" i="1" a="1"/>
  <c r="AG2887" i="1" s="1"/>
  <c r="S3279" i="1"/>
  <c r="AG3279" i="1" a="1"/>
  <c r="AG3279" i="1" s="1"/>
  <c r="S3840" i="1"/>
  <c r="AG3840" i="1" a="1"/>
  <c r="AG3840" i="1" s="1"/>
  <c r="S4256" i="1"/>
  <c r="AG4256" i="1" a="1"/>
  <c r="AG4256" i="1" s="1"/>
  <c r="S4147" i="1"/>
  <c r="AG4147" i="1" a="1"/>
  <c r="AG4147" i="1" s="1"/>
  <c r="S1811" i="1"/>
  <c r="AG1811" i="1" a="1"/>
  <c r="AG1811" i="1" s="1"/>
  <c r="S2929" i="1"/>
  <c r="AG2929" i="1" a="1"/>
  <c r="AG2929" i="1" s="1"/>
  <c r="AG634" i="1" a="1"/>
  <c r="AG634" i="1" s="1"/>
  <c r="AG3810" i="1" a="1"/>
  <c r="AG3810" i="1" s="1"/>
  <c r="AG484" i="1" a="1"/>
  <c r="AG484" i="1" s="1"/>
  <c r="AG2213" i="1" a="1"/>
  <c r="AG2213" i="1" s="1"/>
  <c r="AG1227" i="1" a="1"/>
  <c r="AG1227" i="1" s="1"/>
  <c r="S420" i="1"/>
  <c r="AG420" i="1" a="1"/>
  <c r="AG420" i="1" s="1"/>
  <c r="S3500" i="1"/>
  <c r="AG3500" i="1" a="1"/>
  <c r="AG3500" i="1" s="1"/>
  <c r="S4206" i="1"/>
  <c r="AG4206" i="1" a="1"/>
  <c r="AG4206" i="1" s="1"/>
  <c r="S4964" i="1"/>
  <c r="AG4964" i="1" a="1"/>
  <c r="AG4964" i="1" s="1"/>
  <c r="S3284" i="1"/>
  <c r="AG3284" i="1" a="1"/>
  <c r="AG3284" i="1" s="1"/>
  <c r="S771" i="1"/>
  <c r="AG771" i="1" a="1"/>
  <c r="AG771" i="1" s="1"/>
  <c r="S302" i="1"/>
  <c r="AG302" i="1" a="1"/>
  <c r="AG302" i="1" s="1"/>
  <c r="S3581" i="1"/>
  <c r="AG3581" i="1" a="1"/>
  <c r="AG3581" i="1" s="1"/>
  <c r="S4287" i="1"/>
  <c r="AG4287" i="1" a="1"/>
  <c r="AG4287" i="1" s="1"/>
  <c r="S1750" i="1"/>
  <c r="AG1750" i="1" a="1"/>
  <c r="AG1750" i="1" s="1"/>
  <c r="S4753" i="1"/>
  <c r="AG4753" i="1" a="1"/>
  <c r="AG4753" i="1" s="1"/>
  <c r="S800" i="1"/>
  <c r="AG800" i="1" a="1"/>
  <c r="AG800" i="1" s="1"/>
  <c r="S1824" i="1"/>
  <c r="AG1824" i="1" a="1"/>
  <c r="AG1824" i="1" s="1"/>
  <c r="S2822" i="1"/>
  <c r="AG2822" i="1" a="1"/>
  <c r="AG2822" i="1" s="1"/>
  <c r="S2864" i="1"/>
  <c r="AG2864" i="1" a="1"/>
  <c r="AG2864" i="1" s="1"/>
  <c r="S4479" i="1"/>
  <c r="AG4479" i="1" a="1"/>
  <c r="AG4479" i="1" s="1"/>
  <c r="S2931" i="1"/>
  <c r="AG2931" i="1" a="1"/>
  <c r="AG2931" i="1" s="1"/>
  <c r="S2953" i="1"/>
  <c r="AG2953" i="1" a="1"/>
  <c r="AG2953" i="1" s="1"/>
  <c r="S4779" i="1"/>
  <c r="AG4779" i="1" a="1"/>
  <c r="AG4779" i="1" s="1"/>
  <c r="S4865" i="1"/>
  <c r="AG4865" i="1" a="1"/>
  <c r="AG4865" i="1" s="1"/>
  <c r="S2666" i="1"/>
  <c r="AG2666" i="1" a="1"/>
  <c r="AG2666" i="1" s="1"/>
  <c r="S864" i="1"/>
  <c r="AG864" i="1" a="1"/>
  <c r="AG864" i="1" s="1"/>
  <c r="S3240" i="1"/>
  <c r="AG3240" i="1" a="1"/>
  <c r="AG3240" i="1" s="1"/>
  <c r="S3719" i="1"/>
  <c r="AG3719" i="1" a="1"/>
  <c r="AG3719" i="1" s="1"/>
  <c r="S1997" i="1"/>
  <c r="AG1997" i="1" a="1"/>
  <c r="AG1997" i="1" s="1"/>
  <c r="S4402" i="1"/>
  <c r="AG4402" i="1" a="1"/>
  <c r="AG4402" i="1" s="1"/>
  <c r="S3558" i="1"/>
  <c r="AG3558" i="1" a="1"/>
  <c r="AG3558" i="1" s="1"/>
  <c r="S3390" i="1"/>
  <c r="AG3390" i="1" a="1"/>
  <c r="AG3390" i="1" s="1"/>
  <c r="S2094" i="1"/>
  <c r="AG2094" i="1" a="1"/>
  <c r="AG2094" i="1" s="1"/>
  <c r="S2792" i="1"/>
  <c r="AG2792" i="1" a="1"/>
  <c r="AG2792" i="1" s="1"/>
  <c r="S3023" i="1"/>
  <c r="AG3023" i="1" a="1"/>
  <c r="AG3023" i="1" s="1"/>
  <c r="S2644" i="1"/>
  <c r="AG2644" i="1" a="1"/>
  <c r="AG2644" i="1" s="1"/>
  <c r="S1759" i="1"/>
  <c r="AG1759" i="1" a="1"/>
  <c r="AG1759" i="1" s="1"/>
  <c r="S2274" i="1"/>
  <c r="AG2274" i="1" a="1"/>
  <c r="AG2274" i="1" s="1"/>
  <c r="S2620" i="1"/>
  <c r="AG2620" i="1" a="1"/>
  <c r="AG2620" i="1" s="1"/>
  <c r="S921" i="1"/>
  <c r="AG921" i="1" a="1"/>
  <c r="AG921" i="1" s="1"/>
  <c r="S1327" i="1"/>
  <c r="AG1327" i="1" a="1"/>
  <c r="AG1327" i="1" s="1"/>
  <c r="S224" i="1"/>
  <c r="AG224" i="1" a="1"/>
  <c r="AG224" i="1" s="1"/>
  <c r="S3188" i="1"/>
  <c r="AG3188" i="1" a="1"/>
  <c r="AG3188" i="1" s="1"/>
  <c r="S3488" i="1"/>
  <c r="AG3488" i="1" a="1"/>
  <c r="AG3488" i="1" s="1"/>
  <c r="S437" i="1"/>
  <c r="AG437" i="1" a="1"/>
  <c r="AG437" i="1" s="1"/>
  <c r="S4967" i="1"/>
  <c r="AG4967" i="1" a="1"/>
  <c r="AG4967" i="1" s="1"/>
  <c r="S1411" i="1"/>
  <c r="AG1411" i="1" a="1"/>
  <c r="AG1411" i="1" s="1"/>
  <c r="S4218" i="1"/>
  <c r="AG4218" i="1" a="1"/>
  <c r="AG4218" i="1" s="1"/>
  <c r="S2971" i="1"/>
  <c r="AG2971" i="1" a="1"/>
  <c r="AG2971" i="1" s="1"/>
  <c r="S9" i="1"/>
  <c r="AG9" i="1" a="1"/>
  <c r="AG9" i="1" s="1"/>
  <c r="S4053" i="1"/>
  <c r="AG4053" i="1" a="1"/>
  <c r="AG4053" i="1" s="1"/>
  <c r="S3850" i="1"/>
  <c r="AG3850" i="1" a="1"/>
  <c r="AG3850" i="1" s="1"/>
  <c r="S4323" i="1"/>
  <c r="AG4323" i="1" a="1"/>
  <c r="AG4323" i="1" s="1"/>
  <c r="S2785" i="1"/>
  <c r="AG2785" i="1" a="1"/>
  <c r="AG2785" i="1" s="1"/>
  <c r="S2511" i="1"/>
  <c r="AG2511" i="1" a="1"/>
  <c r="AG2511" i="1" s="1"/>
  <c r="S2513" i="1"/>
  <c r="AG2513" i="1" a="1"/>
  <c r="AG2513" i="1" s="1"/>
  <c r="S3565" i="1"/>
  <c r="AG3565" i="1" a="1"/>
  <c r="AG3565" i="1" s="1"/>
  <c r="S188" i="1"/>
  <c r="AG188" i="1" a="1"/>
  <c r="AG188" i="1" s="1"/>
  <c r="S3879" i="1"/>
  <c r="AG3879" i="1" a="1"/>
  <c r="AG3879" i="1" s="1"/>
  <c r="S3947" i="1"/>
  <c r="AG3947" i="1" a="1"/>
  <c r="AG3947" i="1" s="1"/>
  <c r="S700" i="1"/>
  <c r="AG700" i="1" a="1"/>
  <c r="AG700" i="1" s="1"/>
  <c r="S1521" i="1"/>
  <c r="AG1521" i="1" a="1"/>
  <c r="AG1521" i="1" s="1"/>
  <c r="S120" i="1"/>
  <c r="AG120" i="1" a="1"/>
  <c r="AG120" i="1" s="1"/>
  <c r="S2696" i="1"/>
  <c r="AG2696" i="1" a="1"/>
  <c r="AG2696" i="1" s="1"/>
  <c r="S4146" i="1"/>
  <c r="AG4146" i="1" a="1"/>
  <c r="AG4146" i="1" s="1"/>
  <c r="S3207" i="1"/>
  <c r="AG3207" i="1" a="1"/>
  <c r="AG3207" i="1" s="1"/>
  <c r="S3651" i="1"/>
  <c r="AG3651" i="1" a="1"/>
  <c r="AG3651" i="1" s="1"/>
  <c r="S2451" i="1"/>
  <c r="AG2451" i="1" a="1"/>
  <c r="AG2451" i="1" s="1"/>
  <c r="S1096" i="1"/>
  <c r="AG1096" i="1" a="1"/>
  <c r="AG1096" i="1" s="1"/>
  <c r="S4434" i="1"/>
  <c r="AG4434" i="1" a="1"/>
  <c r="AG4434" i="1" s="1"/>
  <c r="S3845" i="1"/>
  <c r="AG3845" i="1" a="1"/>
  <c r="AG3845" i="1" s="1"/>
  <c r="S4464" i="1"/>
  <c r="AG4464" i="1" a="1"/>
  <c r="AG4464" i="1" s="1"/>
  <c r="S3991" i="1"/>
  <c r="AG3991" i="1" a="1"/>
  <c r="AG3991" i="1" s="1"/>
  <c r="S2309" i="1"/>
  <c r="AG2309" i="1" a="1"/>
  <c r="AG2309" i="1" s="1"/>
  <c r="S14" i="1"/>
  <c r="AG14" i="1" a="1"/>
  <c r="AG14" i="1" s="1"/>
  <c r="S2689" i="1"/>
  <c r="AG2689" i="1" a="1"/>
  <c r="AG2689" i="1" s="1"/>
  <c r="S1406" i="1"/>
  <c r="AG1406" i="1" a="1"/>
  <c r="AG1406" i="1" s="1"/>
  <c r="S3498" i="1"/>
  <c r="AG3498" i="1" a="1"/>
  <c r="AG3498" i="1" s="1"/>
  <c r="S4839" i="1"/>
  <c r="AG4839" i="1" a="1"/>
  <c r="AG4839" i="1" s="1"/>
  <c r="S2568" i="1"/>
  <c r="AG2568" i="1" a="1"/>
  <c r="AG2568" i="1" s="1"/>
  <c r="S2306" i="1"/>
  <c r="AG2306" i="1" a="1"/>
  <c r="AG2306" i="1" s="1"/>
  <c r="S3797" i="1"/>
  <c r="AG3797" i="1" a="1"/>
  <c r="AG3797" i="1" s="1"/>
  <c r="S3811" i="1"/>
  <c r="AG3811" i="1" a="1"/>
  <c r="AG3811" i="1" s="1"/>
  <c r="S2612" i="1"/>
  <c r="AG2612" i="1" a="1"/>
  <c r="AG2612" i="1" s="1"/>
  <c r="S107" i="1"/>
  <c r="AG107" i="1" a="1"/>
  <c r="AG107" i="1" s="1"/>
  <c r="S4511" i="1"/>
  <c r="AG4511" i="1" a="1"/>
  <c r="AG4511" i="1" s="1"/>
  <c r="S1798" i="1"/>
  <c r="AG1798" i="1" a="1"/>
  <c r="AG1798" i="1" s="1"/>
  <c r="S4365" i="1"/>
  <c r="AG4365" i="1" a="1"/>
  <c r="AG4365" i="1" s="1"/>
  <c r="S4837" i="1"/>
  <c r="AG4837" i="1" a="1"/>
  <c r="AG4837" i="1" s="1"/>
  <c r="S1546" i="1"/>
  <c r="AG1546" i="1" a="1"/>
  <c r="AG1546" i="1" s="1"/>
  <c r="S1899" i="1"/>
  <c r="AG1899" i="1" a="1"/>
  <c r="AG1899" i="1" s="1"/>
  <c r="S1887" i="1"/>
  <c r="AG1887" i="1" a="1"/>
  <c r="AG1887" i="1" s="1"/>
  <c r="S1960" i="1"/>
  <c r="AG1960" i="1" a="1"/>
  <c r="AG1960" i="1" s="1"/>
  <c r="S213" i="1"/>
  <c r="AG213" i="1" a="1"/>
  <c r="AG213" i="1" s="1"/>
  <c r="S1442" i="1"/>
  <c r="AG1442" i="1" a="1"/>
  <c r="AG1442" i="1" s="1"/>
  <c r="S2419" i="1"/>
  <c r="AG2419" i="1" a="1"/>
  <c r="AG2419" i="1" s="1"/>
  <c r="S34" i="1"/>
  <c r="AG34" i="1" a="1"/>
  <c r="AG34" i="1" s="1"/>
  <c r="S1942" i="1"/>
  <c r="AG1942" i="1" a="1"/>
  <c r="AG1942" i="1" s="1"/>
  <c r="S1168" i="1"/>
  <c r="AG1168" i="1" a="1"/>
  <c r="AG1168" i="1" s="1"/>
  <c r="S3347" i="1"/>
  <c r="AG3347" i="1" a="1"/>
  <c r="AG3347" i="1" s="1"/>
  <c r="S1021" i="1"/>
  <c r="AG1021" i="1" a="1"/>
  <c r="AG1021" i="1" s="1"/>
  <c r="S3524" i="1"/>
  <c r="AG3524" i="1" a="1"/>
  <c r="AG3524" i="1" s="1"/>
  <c r="S2570" i="1"/>
  <c r="AG2570" i="1" a="1"/>
  <c r="AG2570" i="1" s="1"/>
  <c r="S1455" i="1"/>
  <c r="AG1455" i="1" a="1"/>
  <c r="AG1455" i="1" s="1"/>
  <c r="S4962" i="1"/>
  <c r="AG4962" i="1" a="1"/>
  <c r="AG4962" i="1" s="1"/>
  <c r="S3582" i="1"/>
  <c r="AG3582" i="1" a="1"/>
  <c r="AG3582" i="1" s="1"/>
  <c r="S468" i="1"/>
  <c r="AG468" i="1" a="1"/>
  <c r="AG468" i="1" s="1"/>
  <c r="S488" i="1"/>
  <c r="AG488" i="1" a="1"/>
  <c r="AG488" i="1" s="1"/>
  <c r="S4854" i="1"/>
  <c r="AG4854" i="1" a="1"/>
  <c r="AG4854" i="1" s="1"/>
  <c r="S4105" i="1"/>
  <c r="AG4105" i="1" a="1"/>
  <c r="AG4105" i="1" s="1"/>
  <c r="S3455" i="1"/>
  <c r="AG3455" i="1" a="1"/>
  <c r="AG3455" i="1" s="1"/>
  <c r="S4985" i="1"/>
  <c r="AG4985" i="1" a="1"/>
  <c r="AG4985" i="1" s="1"/>
  <c r="S172" i="1"/>
  <c r="AG172" i="1" a="1"/>
  <c r="AG172" i="1" s="1"/>
  <c r="S3517" i="1"/>
  <c r="AG3517" i="1" a="1"/>
  <c r="AG3517" i="1" s="1"/>
  <c r="S4028" i="1"/>
  <c r="AG4028" i="1" a="1"/>
  <c r="AG4028" i="1" s="1"/>
  <c r="S247" i="1"/>
  <c r="AG247" i="1" a="1"/>
  <c r="AG247" i="1" s="1"/>
  <c r="S961" i="1"/>
  <c r="AG961" i="1" a="1"/>
  <c r="AG961" i="1" s="1"/>
  <c r="S211" i="1"/>
  <c r="AG211" i="1" a="1"/>
  <c r="AG211" i="1" s="1"/>
  <c r="S267" i="1"/>
  <c r="AG267" i="1" a="1"/>
  <c r="AG267" i="1" s="1"/>
  <c r="S3059" i="1"/>
  <c r="AG3059" i="1" a="1"/>
  <c r="AG3059" i="1" s="1"/>
  <c r="S4410" i="1"/>
  <c r="AG4410" i="1" a="1"/>
  <c r="AG4410" i="1" s="1"/>
  <c r="S1139" i="1"/>
  <c r="AG1139" i="1" a="1"/>
  <c r="AG1139" i="1" s="1"/>
  <c r="S764" i="1"/>
  <c r="AG764" i="1" a="1"/>
  <c r="AG764" i="1" s="1"/>
  <c r="S513" i="1"/>
  <c r="AG513" i="1" a="1"/>
  <c r="AG513" i="1" s="1"/>
  <c r="S3408" i="1"/>
  <c r="AG3408" i="1" a="1"/>
  <c r="AG3408" i="1" s="1"/>
  <c r="S4509" i="1"/>
  <c r="AG4509" i="1" a="1"/>
  <c r="AG4509" i="1" s="1"/>
  <c r="S436" i="1"/>
  <c r="AG436" i="1" a="1"/>
  <c r="AG436" i="1" s="1"/>
  <c r="S4767" i="1"/>
  <c r="AG4767" i="1" a="1"/>
  <c r="AG4767" i="1" s="1"/>
  <c r="S742" i="1"/>
  <c r="AG742" i="1" a="1"/>
  <c r="AG742" i="1" s="1"/>
  <c r="S2564" i="1"/>
  <c r="AG2564" i="1" a="1"/>
  <c r="AG2564" i="1" s="1"/>
  <c r="S3926" i="1"/>
  <c r="AG3926" i="1" a="1"/>
  <c r="AG3926" i="1" s="1"/>
  <c r="S3986" i="1"/>
  <c r="AG3986" i="1" a="1"/>
  <c r="AG3986" i="1" s="1"/>
  <c r="S3841" i="1"/>
  <c r="AG3841" i="1" a="1"/>
  <c r="AG3841" i="1" s="1"/>
  <c r="S1915" i="1"/>
  <c r="AG1915" i="1" a="1"/>
  <c r="AG1915" i="1" s="1"/>
  <c r="S4384" i="1"/>
  <c r="AG4384" i="1" a="1"/>
  <c r="AG4384" i="1" s="1"/>
  <c r="S3793" i="1"/>
  <c r="AG3793" i="1" a="1"/>
  <c r="AG3793" i="1" s="1"/>
  <c r="S3346" i="1"/>
  <c r="AG3346" i="1" a="1"/>
  <c r="AG3346" i="1" s="1"/>
  <c r="S108" i="1"/>
  <c r="AG108" i="1" a="1"/>
  <c r="AG108" i="1" s="1"/>
  <c r="S3173" i="1"/>
  <c r="AG3173" i="1" a="1"/>
  <c r="AG3173" i="1" s="1"/>
  <c r="S2056" i="1"/>
  <c r="AG2056" i="1" a="1"/>
  <c r="AG2056" i="1" s="1"/>
  <c r="S3868" i="1"/>
  <c r="AG3868" i="1" a="1"/>
  <c r="AG3868" i="1" s="1"/>
  <c r="S4000" i="1"/>
  <c r="AG4000" i="1" a="1"/>
  <c r="AG4000" i="1" s="1"/>
  <c r="S3587" i="1"/>
  <c r="AG3587" i="1" a="1"/>
  <c r="AG3587" i="1" s="1"/>
  <c r="S974" i="1"/>
  <c r="AG974" i="1" a="1"/>
  <c r="AG974" i="1" s="1"/>
  <c r="S827" i="1"/>
  <c r="AG827" i="1" a="1"/>
  <c r="AG827" i="1" s="1"/>
  <c r="S1913" i="1"/>
  <c r="AG1913" i="1" a="1"/>
  <c r="AG1913" i="1" s="1"/>
  <c r="S4252" i="1"/>
  <c r="AG4252" i="1" a="1"/>
  <c r="AG4252" i="1" s="1"/>
  <c r="S876" i="1"/>
  <c r="AG876" i="1" a="1"/>
  <c r="AG876" i="1" s="1"/>
  <c r="S882" i="1"/>
  <c r="AG882" i="1" a="1"/>
  <c r="AG882" i="1" s="1"/>
  <c r="S3835" i="1"/>
  <c r="AG3835" i="1" a="1"/>
  <c r="AG3835" i="1" s="1"/>
  <c r="S3493" i="1"/>
  <c r="AG3493" i="1" a="1"/>
  <c r="AG3493" i="1" s="1"/>
  <c r="S192" i="1"/>
  <c r="AG192" i="1" a="1"/>
  <c r="AG192" i="1" s="1"/>
  <c r="S2542" i="1"/>
  <c r="AG2542" i="1" a="1"/>
  <c r="AG2542" i="1" s="1"/>
  <c r="S1082" i="1"/>
  <c r="AG1082" i="1" a="1"/>
  <c r="AG1082" i="1" s="1"/>
  <c r="S3608" i="1"/>
  <c r="AG3608" i="1" a="1"/>
  <c r="AG3608" i="1" s="1"/>
  <c r="S1018" i="1"/>
  <c r="AG1018" i="1" a="1"/>
  <c r="AG1018" i="1" s="1"/>
  <c r="S2776" i="1"/>
  <c r="AG2776" i="1" a="1"/>
  <c r="AG2776" i="1" s="1"/>
  <c r="S3766" i="1"/>
  <c r="AG3766" i="1" a="1"/>
  <c r="AG3766" i="1" s="1"/>
  <c r="S2795" i="1"/>
  <c r="AG2795" i="1" a="1"/>
  <c r="AG2795" i="1" s="1"/>
  <c r="S1126" i="1"/>
  <c r="AG1126" i="1" a="1"/>
  <c r="AG1126" i="1" s="1"/>
  <c r="S2424" i="1"/>
  <c r="AG2424" i="1" a="1"/>
  <c r="AG2424" i="1" s="1"/>
  <c r="S707" i="1"/>
  <c r="AG707" i="1" a="1"/>
  <c r="AG707" i="1" s="1"/>
  <c r="S4248" i="1"/>
  <c r="AG4248" i="1" a="1"/>
  <c r="AG4248" i="1" s="1"/>
  <c r="S1407" i="1"/>
  <c r="AG1407" i="1" a="1"/>
  <c r="AG1407" i="1" s="1"/>
  <c r="S2810" i="1"/>
  <c r="AG2810" i="1" a="1"/>
  <c r="AG2810" i="1" s="1"/>
  <c r="S3406" i="1"/>
  <c r="AG3406" i="1" a="1"/>
  <c r="AG3406" i="1" s="1"/>
  <c r="S4267" i="1"/>
  <c r="AG4267" i="1" a="1"/>
  <c r="AG4267" i="1" s="1"/>
  <c r="S2898" i="1"/>
  <c r="AG2898" i="1" a="1"/>
  <c r="AG2898" i="1" s="1"/>
  <c r="AG1216" i="1" a="1"/>
  <c r="AG1216" i="1" s="1"/>
  <c r="AG4958" i="1" a="1"/>
  <c r="AG4958" i="1" s="1"/>
  <c r="AG4100" i="1" a="1"/>
  <c r="AG4100" i="1" s="1"/>
  <c r="S4759" i="1"/>
  <c r="AG4759" i="1" a="1"/>
  <c r="AG4759" i="1" s="1"/>
  <c r="S2582" i="1"/>
  <c r="AG2582" i="1" a="1"/>
  <c r="AG2582" i="1" s="1"/>
  <c r="S2013" i="1"/>
  <c r="AG2013" i="1" a="1"/>
  <c r="AG2013" i="1" s="1"/>
  <c r="S3975" i="1"/>
  <c r="AG3975" i="1" a="1"/>
  <c r="AG3975" i="1" s="1"/>
  <c r="S2818" i="1"/>
  <c r="AG2818" i="1" a="1"/>
  <c r="AG2818" i="1" s="1"/>
  <c r="S616" i="1"/>
  <c r="AG616" i="1" a="1"/>
  <c r="AG616" i="1" s="1"/>
  <c r="S2611" i="1"/>
  <c r="AG2611" i="1" a="1"/>
  <c r="AG2611" i="1" s="1"/>
  <c r="S978" i="1"/>
  <c r="AG978" i="1" a="1"/>
  <c r="AG978" i="1" s="1"/>
  <c r="S4571" i="1"/>
  <c r="AG4571" i="1" a="1"/>
  <c r="AG4571" i="1" s="1"/>
  <c r="S4972" i="1"/>
  <c r="AG4972" i="1" a="1"/>
  <c r="AG4972" i="1" s="1"/>
  <c r="S231" i="1"/>
  <c r="AG231" i="1" a="1"/>
  <c r="AG231" i="1" s="1"/>
  <c r="S4754" i="1"/>
  <c r="AG4754" i="1" a="1"/>
  <c r="AG4754" i="1" s="1"/>
  <c r="S3640" i="1"/>
  <c r="AG3640" i="1" a="1"/>
  <c r="AG3640" i="1" s="1"/>
  <c r="S3960" i="1"/>
  <c r="AG3960" i="1" a="1"/>
  <c r="AG3960" i="1" s="1"/>
  <c r="S3630" i="1"/>
  <c r="AG3630" i="1" a="1"/>
  <c r="AG3630" i="1" s="1"/>
  <c r="S689" i="1"/>
  <c r="AG689" i="1" a="1"/>
  <c r="AG689" i="1" s="1"/>
  <c r="S3930" i="1"/>
  <c r="AG3930" i="1" a="1"/>
  <c r="AG3930" i="1" s="1"/>
  <c r="S2882" i="1"/>
  <c r="AG2882" i="1" a="1"/>
  <c r="AG2882" i="1" s="1"/>
  <c r="S376" i="1"/>
  <c r="AG376" i="1" a="1"/>
  <c r="AG376" i="1" s="1"/>
  <c r="S4764" i="1"/>
  <c r="AG4764" i="1" a="1"/>
  <c r="AG4764" i="1" s="1"/>
  <c r="S1975" i="1"/>
  <c r="AG1975" i="1" a="1"/>
  <c r="AG1975" i="1" s="1"/>
  <c r="S2557" i="1"/>
  <c r="AG2557" i="1" a="1"/>
  <c r="AG2557" i="1" s="1"/>
  <c r="S555" i="1"/>
  <c r="AG555" i="1" a="1"/>
  <c r="AG555" i="1" s="1"/>
  <c r="S702" i="1"/>
  <c r="AG702" i="1" a="1"/>
  <c r="AG702" i="1" s="1"/>
  <c r="S4637" i="1"/>
  <c r="AG4637" i="1" a="1"/>
  <c r="AG4637" i="1" s="1"/>
  <c r="S258" i="1"/>
  <c r="AG258" i="1" a="1"/>
  <c r="AG258" i="1" s="1"/>
  <c r="S5" i="1"/>
  <c r="AG5" i="1" a="1"/>
  <c r="AG5" i="1" s="1"/>
  <c r="S1015" i="1"/>
  <c r="AG1015" i="1" a="1"/>
  <c r="AG1015" i="1" s="1"/>
  <c r="S675" i="1"/>
  <c r="AG675" i="1" a="1"/>
  <c r="AG675" i="1" s="1"/>
  <c r="S4338" i="1"/>
  <c r="AG4338" i="1" a="1"/>
  <c r="AG4338" i="1" s="1"/>
  <c r="S1894" i="1"/>
  <c r="AG1894" i="1" a="1"/>
  <c r="AG1894" i="1" s="1"/>
  <c r="S355" i="1"/>
  <c r="AG355" i="1" a="1"/>
  <c r="AG355" i="1" s="1"/>
  <c r="S4011" i="1"/>
  <c r="AG4011" i="1" a="1"/>
  <c r="AG4011" i="1" s="1"/>
  <c r="S1357" i="1"/>
  <c r="AG1357" i="1" a="1"/>
  <c r="AG1357" i="1" s="1"/>
  <c r="S2006" i="1"/>
  <c r="AG2006" i="1" a="1"/>
  <c r="AG2006" i="1" s="1"/>
  <c r="S1386" i="1"/>
  <c r="AG1386" i="1" a="1"/>
  <c r="AG1386" i="1" s="1"/>
  <c r="S2010" i="1"/>
  <c r="AG2010" i="1" a="1"/>
  <c r="AG2010" i="1" s="1"/>
  <c r="S580" i="1"/>
  <c r="AG580" i="1" a="1"/>
  <c r="AG580" i="1" s="1"/>
  <c r="S3034" i="1"/>
  <c r="AG3034" i="1" a="1"/>
  <c r="AG3034" i="1" s="1"/>
  <c r="S1695" i="1"/>
  <c r="AG1695" i="1" a="1"/>
  <c r="AG1695" i="1" s="1"/>
  <c r="S1897" i="1"/>
  <c r="AG1897" i="1" a="1"/>
  <c r="AG1897" i="1" s="1"/>
  <c r="S1547" i="1"/>
  <c r="AG1547" i="1" a="1"/>
  <c r="AG1547" i="1" s="1"/>
  <c r="S1829" i="1"/>
  <c r="AG1829" i="1" a="1"/>
  <c r="AG1829" i="1" s="1"/>
  <c r="S97" i="1"/>
  <c r="AG97" i="1" a="1"/>
  <c r="AG97" i="1" s="1"/>
  <c r="S4849" i="1"/>
  <c r="AG4849" i="1" a="1"/>
  <c r="AG4849" i="1" s="1"/>
  <c r="S752" i="1"/>
  <c r="AG752" i="1" a="1"/>
  <c r="AG752" i="1" s="1"/>
  <c r="S836" i="1"/>
  <c r="AG836" i="1" a="1"/>
  <c r="AG836" i="1" s="1"/>
  <c r="S3202" i="1"/>
  <c r="AG3202" i="1" a="1"/>
  <c r="AG3202" i="1" s="1"/>
  <c r="S4240" i="1"/>
  <c r="AG4240" i="1" a="1"/>
  <c r="AG4240" i="1" s="1"/>
  <c r="S3389" i="1"/>
  <c r="AG3389" i="1" a="1"/>
  <c r="AG3389" i="1" s="1"/>
  <c r="S469" i="1"/>
  <c r="AG469" i="1" a="1"/>
  <c r="AG469" i="1" s="1"/>
  <c r="S4907" i="1"/>
  <c r="AG4907" i="1" a="1"/>
  <c r="AG4907" i="1" s="1"/>
  <c r="S1432" i="1"/>
  <c r="AG1432" i="1" a="1"/>
  <c r="AG1432" i="1" s="1"/>
  <c r="S417" i="1"/>
  <c r="AG417" i="1" a="1"/>
  <c r="AG417" i="1" s="1"/>
  <c r="S1624" i="1"/>
  <c r="AG1624" i="1" a="1"/>
  <c r="AG1624" i="1" s="1"/>
  <c r="S1346" i="1"/>
  <c r="AG1346" i="1" a="1"/>
  <c r="AG1346" i="1" s="1"/>
  <c r="S4137" i="1"/>
  <c r="AG4137" i="1" a="1"/>
  <c r="AG4137" i="1" s="1"/>
  <c r="S2981" i="1"/>
  <c r="AG2981" i="1" a="1"/>
  <c r="AG2981" i="1" s="1"/>
  <c r="S1301" i="1"/>
  <c r="AG1301" i="1" a="1"/>
  <c r="AG1301" i="1" s="1"/>
  <c r="S581" i="1"/>
  <c r="AG581" i="1" a="1"/>
  <c r="AG581" i="1" s="1"/>
  <c r="S1106" i="1"/>
  <c r="AG1106" i="1" a="1"/>
  <c r="AG1106" i="1" s="1"/>
  <c r="S851" i="1"/>
  <c r="AG851" i="1" a="1"/>
  <c r="AG851" i="1" s="1"/>
  <c r="S1454" i="1"/>
  <c r="AG1454" i="1" a="1"/>
  <c r="AG1454" i="1" s="1"/>
  <c r="S316" i="1"/>
  <c r="AG316" i="1" a="1"/>
  <c r="AG316" i="1" s="1"/>
  <c r="S3119" i="1"/>
  <c r="AG3119" i="1" a="1"/>
  <c r="AG3119" i="1" s="1"/>
  <c r="S2375" i="1"/>
  <c r="AG2375" i="1" a="1"/>
  <c r="AG2375" i="1" s="1"/>
  <c r="S4904" i="1"/>
  <c r="AG4904" i="1" a="1"/>
  <c r="AG4904" i="1" s="1"/>
  <c r="S1589" i="1"/>
  <c r="AG1589" i="1" a="1"/>
  <c r="AG1589" i="1" s="1"/>
  <c r="S3680" i="1"/>
  <c r="AG3680" i="1" a="1"/>
  <c r="AG3680" i="1" s="1"/>
  <c r="S2751" i="1"/>
  <c r="AG2751" i="1" a="1"/>
  <c r="AG2751" i="1" s="1"/>
  <c r="S1315" i="1"/>
  <c r="AG1315" i="1" a="1"/>
  <c r="AG1315" i="1" s="1"/>
  <c r="S2684" i="1"/>
  <c r="AG2684" i="1" a="1"/>
  <c r="AG2684" i="1" s="1"/>
  <c r="S3859" i="1"/>
  <c r="AG3859" i="1" a="1"/>
  <c r="AG3859" i="1" s="1"/>
  <c r="S3792" i="1"/>
  <c r="AG3792" i="1" a="1"/>
  <c r="AG3792" i="1" s="1"/>
  <c r="S1452" i="1"/>
  <c r="AG1452" i="1" a="1"/>
  <c r="AG1452" i="1" s="1"/>
  <c r="S4605" i="1"/>
  <c r="AG4605" i="1" a="1"/>
  <c r="AG4605" i="1" s="1"/>
  <c r="S4696" i="1"/>
  <c r="AG4696" i="1" a="1"/>
  <c r="AG4696" i="1" s="1"/>
  <c r="S388" i="1"/>
  <c r="AG388" i="1" a="1"/>
  <c r="AG388" i="1" s="1"/>
  <c r="S1307" i="1"/>
  <c r="AG1307" i="1" a="1"/>
  <c r="AG1307" i="1" s="1"/>
  <c r="S1574" i="1"/>
  <c r="AG1574" i="1" a="1"/>
  <c r="AG1574" i="1" s="1"/>
  <c r="S1499" i="1"/>
  <c r="AG1499" i="1" a="1"/>
  <c r="AG1499" i="1" s="1"/>
  <c r="S4525" i="1"/>
  <c r="AG4525" i="1" a="1"/>
  <c r="AG4525" i="1" s="1"/>
  <c r="S1326" i="1"/>
  <c r="AG1326" i="1" a="1"/>
  <c r="AG1326" i="1" s="1"/>
  <c r="S703" i="1"/>
  <c r="AG703" i="1" a="1"/>
  <c r="AG703" i="1" s="1"/>
  <c r="S3751" i="1"/>
  <c r="AG3751" i="1" a="1"/>
  <c r="AG3751" i="1" s="1"/>
  <c r="S1556" i="1"/>
  <c r="AG1556" i="1" a="1"/>
  <c r="AG1556" i="1" s="1"/>
  <c r="S2388" i="1"/>
  <c r="AG2388" i="1" a="1"/>
  <c r="AG2388" i="1" s="1"/>
  <c r="S3561" i="1"/>
  <c r="AG3561" i="1" a="1"/>
  <c r="AG3561" i="1" s="1"/>
  <c r="S4483" i="1"/>
  <c r="AG4483" i="1" a="1"/>
  <c r="AG4483" i="1" s="1"/>
  <c r="S4446" i="1"/>
  <c r="AG4446" i="1" a="1"/>
  <c r="AG4446" i="1" s="1"/>
  <c r="S179" i="1"/>
  <c r="AG179" i="1" a="1"/>
  <c r="AG179" i="1" s="1"/>
  <c r="S3569" i="1"/>
  <c r="AG3569" i="1" a="1"/>
  <c r="AG3569" i="1" s="1"/>
  <c r="S872" i="1"/>
  <c r="AG872" i="1" a="1"/>
  <c r="AG872" i="1" s="1"/>
  <c r="S4676" i="1"/>
  <c r="AG4676" i="1" a="1"/>
  <c r="AG4676" i="1" s="1"/>
  <c r="S4276" i="1"/>
  <c r="AG4276" i="1" a="1"/>
  <c r="AG4276" i="1" s="1"/>
  <c r="S1766" i="1"/>
  <c r="AG1766" i="1" a="1"/>
  <c r="AG1766" i="1" s="1"/>
  <c r="S255" i="1"/>
  <c r="AG255" i="1" a="1"/>
  <c r="AG255" i="1" s="1"/>
  <c r="S2060" i="1"/>
  <c r="AG2060" i="1" a="1"/>
  <c r="AG2060" i="1" s="1"/>
  <c r="S1880" i="1"/>
  <c r="AG1880" i="1" a="1"/>
  <c r="AG1880" i="1" s="1"/>
  <c r="S3764" i="1"/>
  <c r="AG3764" i="1" a="1"/>
  <c r="AG3764" i="1" s="1"/>
  <c r="S4345" i="1"/>
  <c r="AG4345" i="1" a="1"/>
  <c r="AG4345" i="1" s="1"/>
  <c r="S751" i="1"/>
  <c r="AG751" i="1" a="1"/>
  <c r="AG751" i="1" s="1"/>
  <c r="S1179" i="1"/>
  <c r="AG1179" i="1" a="1"/>
  <c r="AG1179" i="1" s="1"/>
  <c r="S4308" i="1"/>
  <c r="AG4308" i="1" a="1"/>
  <c r="AG4308" i="1" s="1"/>
  <c r="AG2348" i="1" a="1"/>
  <c r="AG2348" i="1" s="1"/>
  <c r="AG113" i="1" a="1"/>
  <c r="AG113" i="1" s="1"/>
  <c r="AG1249" i="1" a="1"/>
  <c r="AG1249" i="1" s="1"/>
  <c r="AG4751" i="1" a="1"/>
  <c r="AG4751" i="1" s="1"/>
  <c r="AG2253" i="1" a="1"/>
  <c r="AG2253" i="1" s="1"/>
  <c r="AG558" i="1" a="1"/>
  <c r="AG558" i="1" s="1"/>
  <c r="AG2258" i="1" a="1"/>
  <c r="AG2258" i="1" s="1"/>
  <c r="AG4665" i="1" a="1"/>
  <c r="AG4665" i="1" s="1"/>
  <c r="AG3612" i="1" a="1"/>
  <c r="AG3612" i="1" s="1"/>
  <c r="AG2360" i="1" a="1"/>
  <c r="AG2360" i="1" s="1"/>
  <c r="S3182" i="1"/>
  <c r="AG3182" i="1" a="1"/>
  <c r="AG3182" i="1" s="1"/>
  <c r="S4497" i="1"/>
  <c r="AG4497" i="1" a="1"/>
  <c r="AG4497" i="1" s="1"/>
  <c r="S3216" i="1"/>
  <c r="AG3216" i="1" a="1"/>
  <c r="AG3216" i="1" s="1"/>
  <c r="S2219" i="1"/>
  <c r="AG2219" i="1" a="1"/>
  <c r="AG2219" i="1" s="1"/>
  <c r="S715" i="1"/>
  <c r="AG715" i="1" a="1"/>
  <c r="AG715" i="1" s="1"/>
  <c r="S4322" i="1"/>
  <c r="AG4322" i="1" a="1"/>
  <c r="AG4322" i="1" s="1"/>
  <c r="S4224" i="1"/>
  <c r="AG4224" i="1" a="1"/>
  <c r="AG4224" i="1" s="1"/>
  <c r="S1890" i="1"/>
  <c r="AG1890" i="1" a="1"/>
  <c r="AG1890" i="1" s="1"/>
  <c r="S4189" i="1"/>
  <c r="AG4189" i="1" a="1"/>
  <c r="AG4189" i="1" s="1"/>
  <c r="S2496" i="1"/>
  <c r="AG2496" i="1" a="1"/>
  <c r="AG2496" i="1" s="1"/>
  <c r="S4237" i="1"/>
  <c r="AG4237" i="1" a="1"/>
  <c r="AG4237" i="1" s="1"/>
  <c r="S4801" i="1"/>
  <c r="AG4801" i="1" a="1"/>
  <c r="AG4801" i="1" s="1"/>
  <c r="S2285" i="1"/>
  <c r="AG2285" i="1" a="1"/>
  <c r="AG2285" i="1" s="1"/>
  <c r="S952" i="1"/>
  <c r="AG952" i="1" a="1"/>
  <c r="AG952" i="1" s="1"/>
  <c r="S4279" i="1"/>
  <c r="AG4279" i="1" a="1"/>
  <c r="AG4279" i="1" s="1"/>
  <c r="S2042" i="1"/>
  <c r="AG2042" i="1" a="1"/>
  <c r="AG2042" i="1" s="1"/>
  <c r="S389" i="1"/>
  <c r="AG389" i="1" a="1"/>
  <c r="AG389" i="1" s="1"/>
  <c r="S480" i="1"/>
  <c r="AG480" i="1" a="1"/>
  <c r="AG480" i="1" s="1"/>
  <c r="S2048" i="1"/>
  <c r="AG2048" i="1" a="1"/>
  <c r="AG2048" i="1" s="1"/>
  <c r="S4161" i="1"/>
  <c r="AG4161" i="1" a="1"/>
  <c r="AG4161" i="1" s="1"/>
  <c r="S956" i="1"/>
  <c r="AG956" i="1" a="1"/>
  <c r="AG956" i="1" s="1"/>
  <c r="S788" i="1"/>
  <c r="AG788" i="1" a="1"/>
  <c r="AG788" i="1" s="1"/>
  <c r="S870" i="1"/>
  <c r="AG870" i="1" a="1"/>
  <c r="AG870" i="1" s="1"/>
  <c r="S2522" i="1"/>
  <c r="AG2522" i="1" a="1"/>
  <c r="AG2522" i="1" s="1"/>
  <c r="S4302" i="1"/>
  <c r="AG4302" i="1" a="1"/>
  <c r="AG4302" i="1" s="1"/>
  <c r="S2405" i="1"/>
  <c r="AG2405" i="1" a="1"/>
  <c r="AG2405" i="1" s="1"/>
  <c r="S2432" i="1"/>
  <c r="AG2432" i="1" a="1"/>
  <c r="AG2432" i="1" s="1"/>
  <c r="S1343" i="1"/>
  <c r="AG1343" i="1" a="1"/>
  <c r="AG1343" i="1" s="1"/>
  <c r="S3697" i="1"/>
  <c r="AG3697" i="1" a="1"/>
  <c r="AG3697" i="1" s="1"/>
  <c r="S1313" i="1"/>
  <c r="AG1313" i="1" a="1"/>
  <c r="AG1313" i="1" s="1"/>
  <c r="S4482" i="1"/>
  <c r="AG4482" i="1" a="1"/>
  <c r="AG4482" i="1" s="1"/>
  <c r="S989" i="1"/>
  <c r="AG989" i="1" a="1"/>
  <c r="AG989" i="1" s="1"/>
  <c r="S2863" i="1"/>
  <c r="AG2863" i="1" a="1"/>
  <c r="AG2863" i="1" s="1"/>
  <c r="S2697" i="1"/>
  <c r="AG2697" i="1" a="1"/>
  <c r="AG2697" i="1" s="1"/>
  <c r="S4329" i="1"/>
  <c r="AG4329" i="1" a="1"/>
  <c r="AG4329" i="1" s="1"/>
  <c r="S2074" i="1"/>
  <c r="AG2074" i="1" a="1"/>
  <c r="AG2074" i="1" s="1"/>
  <c r="S1639" i="1"/>
  <c r="AG1639" i="1" a="1"/>
  <c r="AG1639" i="1" s="1"/>
  <c r="S4118" i="1"/>
  <c r="AG4118" i="1" a="1"/>
  <c r="AG4118" i="1" s="1"/>
  <c r="S4918" i="1"/>
  <c r="AG4918" i="1" a="1"/>
  <c r="AG4918" i="1" s="1"/>
  <c r="S2312" i="1"/>
  <c r="AG2312" i="1" a="1"/>
  <c r="AG2312" i="1" s="1"/>
  <c r="S218" i="1"/>
  <c r="AG218" i="1" a="1"/>
  <c r="AG218" i="1" s="1"/>
  <c r="S4383" i="1"/>
  <c r="AG4383" i="1" a="1"/>
  <c r="AG4383" i="1" s="1"/>
  <c r="S2118" i="1"/>
  <c r="AG2118" i="1" a="1"/>
  <c r="AG2118" i="1" s="1"/>
  <c r="S3274" i="1"/>
  <c r="AG3274" i="1" a="1"/>
  <c r="AG3274" i="1" s="1"/>
  <c r="S2172" i="1"/>
  <c r="AG2172" i="1" a="1"/>
  <c r="AG2172" i="1" s="1"/>
  <c r="S1124" i="1"/>
  <c r="AG1124" i="1" a="1"/>
  <c r="AG1124" i="1" s="1"/>
  <c r="S3326" i="1"/>
  <c r="AG3326" i="1" a="1"/>
  <c r="AG3326" i="1" s="1"/>
  <c r="S4084" i="1"/>
  <c r="AG4084" i="1" a="1"/>
  <c r="AG4084" i="1" s="1"/>
  <c r="S573" i="1"/>
  <c r="AG573" i="1" a="1"/>
  <c r="AG573" i="1" s="1"/>
  <c r="S382" i="1"/>
  <c r="AG382" i="1" a="1"/>
  <c r="AG382" i="1" s="1"/>
  <c r="S4090" i="1"/>
  <c r="AG4090" i="1" a="1"/>
  <c r="AG4090" i="1" s="1"/>
  <c r="S4350" i="1"/>
  <c r="AG4350" i="1" a="1"/>
  <c r="AG4350" i="1" s="1"/>
  <c r="S3267" i="1"/>
  <c r="AG3267" i="1" a="1"/>
  <c r="AG3267" i="1" s="1"/>
  <c r="S3164" i="1"/>
  <c r="AG3164" i="1" a="1"/>
  <c r="AG3164" i="1" s="1"/>
  <c r="S3093" i="1"/>
  <c r="AG3093" i="1" a="1"/>
  <c r="AG3093" i="1" s="1"/>
  <c r="S4039" i="1"/>
  <c r="AG4039" i="1" a="1"/>
  <c r="AG4039" i="1" s="1"/>
  <c r="S2902" i="1"/>
  <c r="AG2902" i="1" a="1"/>
  <c r="AG2902" i="1" s="1"/>
  <c r="S257" i="1"/>
  <c r="AG257" i="1" a="1"/>
  <c r="AG257" i="1" s="1"/>
  <c r="S2948" i="1"/>
  <c r="AG2948" i="1" a="1"/>
  <c r="AG2948" i="1" s="1"/>
  <c r="S4459" i="1"/>
  <c r="AG4459" i="1" a="1"/>
  <c r="AG4459" i="1" s="1"/>
  <c r="S1258" i="1"/>
  <c r="AG1258" i="1" a="1"/>
  <c r="AG1258" i="1" s="1"/>
  <c r="S2601" i="1"/>
  <c r="AG2601" i="1" a="1"/>
  <c r="AG2601" i="1" s="1"/>
  <c r="S225" i="1"/>
  <c r="AG225" i="1" a="1"/>
  <c r="AG225" i="1" s="1"/>
  <c r="S3434" i="1"/>
  <c r="AG3434" i="1" a="1"/>
  <c r="AG3434" i="1" s="1"/>
  <c r="S4176" i="1"/>
  <c r="AG4176" i="1" a="1"/>
  <c r="AG4176" i="1" s="1"/>
  <c r="S671" i="1"/>
  <c r="AG671" i="1" a="1"/>
  <c r="AG671" i="1" s="1"/>
  <c r="S74" i="1"/>
  <c r="AG74" i="1" a="1"/>
  <c r="AG74" i="1" s="1"/>
  <c r="S3436" i="1"/>
  <c r="AG3436" i="1" a="1"/>
  <c r="AG3436" i="1" s="1"/>
  <c r="S4536" i="1"/>
  <c r="AG4536" i="1" a="1"/>
  <c r="AG4536" i="1" s="1"/>
  <c r="S1860" i="1"/>
  <c r="AG1860" i="1" a="1"/>
  <c r="AG1860" i="1" s="1"/>
  <c r="S2319" i="1"/>
  <c r="AG2319" i="1" a="1"/>
  <c r="AG2319" i="1" s="1"/>
  <c r="S1993" i="1"/>
  <c r="AG1993" i="1" a="1"/>
  <c r="AG1993" i="1" s="1"/>
  <c r="S4655" i="1"/>
  <c r="AG4655" i="1" a="1"/>
  <c r="AG4655" i="1" s="1"/>
  <c r="S3932" i="1"/>
  <c r="AG3932" i="1" a="1"/>
  <c r="AG3932" i="1" s="1"/>
  <c r="S2187" i="1"/>
  <c r="AG2187" i="1" a="1"/>
  <c r="AG2187" i="1" s="1"/>
  <c r="S2154" i="1"/>
  <c r="AG2154" i="1" a="1"/>
  <c r="AG2154" i="1" s="1"/>
  <c r="S315" i="1"/>
  <c r="AG315" i="1" a="1"/>
  <c r="AG315" i="1" s="1"/>
  <c r="S4498" i="1"/>
  <c r="AG4498" i="1" a="1"/>
  <c r="AG4498" i="1" s="1"/>
  <c r="S1140" i="1"/>
  <c r="AG1140" i="1" a="1"/>
  <c r="AG1140" i="1" s="1"/>
  <c r="S4715" i="1"/>
  <c r="AG4715" i="1" a="1"/>
  <c r="AG4715" i="1" s="1"/>
  <c r="S3557" i="1"/>
  <c r="AG3557" i="1" a="1"/>
  <c r="AG3557" i="1" s="1"/>
  <c r="S2589" i="1"/>
  <c r="AG2589" i="1" a="1"/>
  <c r="AG2589" i="1" s="1"/>
  <c r="S1108" i="1"/>
  <c r="AG1108" i="1" a="1"/>
  <c r="AG1108" i="1" s="1"/>
  <c r="S3918" i="1"/>
  <c r="AG3918" i="1" a="1"/>
  <c r="AG3918" i="1" s="1"/>
  <c r="S3893" i="1"/>
  <c r="AG3893" i="1" a="1"/>
  <c r="AG3893" i="1" s="1"/>
  <c r="S1847" i="1"/>
  <c r="AG1847" i="1" a="1"/>
  <c r="AG1847" i="1" s="1"/>
  <c r="S1548" i="1"/>
  <c r="AG1548" i="1" a="1"/>
  <c r="AG1548" i="1" s="1"/>
  <c r="S1822" i="1"/>
  <c r="AG1822" i="1" a="1"/>
  <c r="AG1822" i="1" s="1"/>
  <c r="S1633" i="1"/>
  <c r="AG1633" i="1" a="1"/>
  <c r="AG1633" i="1" s="1"/>
  <c r="S4221" i="1"/>
  <c r="AG4221" i="1" a="1"/>
  <c r="AG4221" i="1" s="1"/>
  <c r="S362" i="1"/>
  <c r="AG362" i="1" a="1"/>
  <c r="AG362" i="1" s="1"/>
  <c r="S3885" i="1"/>
  <c r="AG3885" i="1" a="1"/>
  <c r="AG3885" i="1" s="1"/>
  <c r="S654" i="1"/>
  <c r="AG654" i="1" a="1"/>
  <c r="AG654" i="1" s="1"/>
  <c r="S2794" i="1"/>
  <c r="AG2794" i="1" a="1"/>
  <c r="AG2794" i="1" s="1"/>
  <c r="S2116" i="1"/>
  <c r="AG2116" i="1" a="1"/>
  <c r="AG2116" i="1" s="1"/>
  <c r="S143" i="1"/>
  <c r="AG143" i="1" a="1"/>
  <c r="AG143" i="1" s="1"/>
  <c r="S1999" i="1"/>
  <c r="AG1999" i="1" a="1"/>
  <c r="AG1999" i="1" s="1"/>
  <c r="S132" i="1"/>
  <c r="AG132" i="1" a="1"/>
  <c r="AG132" i="1" s="1"/>
  <c r="S614" i="1"/>
  <c r="AG614" i="1" a="1"/>
  <c r="AG614" i="1" s="1"/>
  <c r="S2054" i="1"/>
  <c r="AG2054" i="1" a="1"/>
  <c r="AG2054" i="1" s="1"/>
  <c r="S4209" i="1"/>
  <c r="AG4209" i="1" a="1"/>
  <c r="AG4209" i="1" s="1"/>
  <c r="S3791" i="1"/>
  <c r="AG3791" i="1" a="1"/>
  <c r="AG3791" i="1" s="1"/>
  <c r="S1615" i="1"/>
  <c r="AG1615" i="1" a="1"/>
  <c r="AG1615" i="1" s="1"/>
  <c r="S1007" i="1"/>
  <c r="AG1007" i="1" a="1"/>
  <c r="AG1007" i="1" s="1"/>
  <c r="S2745" i="1"/>
  <c r="AG2745" i="1" a="1"/>
  <c r="AG2745" i="1" s="1"/>
  <c r="S4474" i="1"/>
  <c r="AG4474" i="1" a="1"/>
  <c r="AG4474" i="1" s="1"/>
  <c r="S1325" i="1"/>
  <c r="AG1325" i="1" a="1"/>
  <c r="AG1325" i="1" s="1"/>
  <c r="S1250" i="1"/>
  <c r="AG1250" i="1" a="1"/>
  <c r="AG1250" i="1" s="1"/>
  <c r="S3544" i="1"/>
  <c r="AG3544" i="1" a="1"/>
  <c r="AG3544" i="1" s="1"/>
  <c r="S583" i="1"/>
  <c r="AG583" i="1" a="1"/>
  <c r="AG583" i="1" s="1"/>
  <c r="S4725" i="1"/>
  <c r="AG4725" i="1" a="1"/>
  <c r="AG4725" i="1" s="1"/>
  <c r="S2162" i="1"/>
  <c r="AG2162" i="1" a="1"/>
  <c r="AG2162" i="1" s="1"/>
  <c r="S4122" i="1"/>
  <c r="AG4122" i="1" a="1"/>
  <c r="AG4122" i="1" s="1"/>
  <c r="S2422" i="1"/>
  <c r="AG2422" i="1" a="1"/>
  <c r="AG2422" i="1" s="1"/>
  <c r="S3191" i="1"/>
  <c r="AG3191" i="1" a="1"/>
  <c r="AG3191" i="1" s="1"/>
  <c r="S3478" i="1"/>
  <c r="AG3478" i="1" a="1"/>
  <c r="AG3478" i="1" s="1"/>
  <c r="S432" i="1"/>
  <c r="AG432" i="1" a="1"/>
  <c r="AG432" i="1" s="1"/>
  <c r="S4808" i="1"/>
  <c r="AG4808" i="1" a="1"/>
  <c r="AG4808" i="1" s="1"/>
  <c r="S3178" i="1"/>
  <c r="AG3178" i="1" a="1"/>
  <c r="AG3178" i="1" s="1"/>
  <c r="S2494" i="1"/>
  <c r="AG2494" i="1" a="1"/>
  <c r="AG2494" i="1" s="1"/>
  <c r="S2941" i="1"/>
  <c r="AG2941" i="1" a="1"/>
  <c r="AG2941" i="1" s="1"/>
  <c r="S501" i="1"/>
  <c r="AG501" i="1" a="1"/>
  <c r="AG501" i="1" s="1"/>
  <c r="S2752" i="1"/>
  <c r="AG2752" i="1" a="1"/>
  <c r="AG2752" i="1" s="1"/>
  <c r="S2979" i="1"/>
  <c r="AG2979" i="1" a="1"/>
  <c r="AG2979" i="1" s="1"/>
  <c r="S2450" i="1"/>
  <c r="AG2450" i="1" a="1"/>
  <c r="AG2450" i="1" s="1"/>
  <c r="S1013" i="1"/>
  <c r="AG1013" i="1" a="1"/>
  <c r="AG1013" i="1" s="1"/>
  <c r="S1762" i="1"/>
  <c r="AG1762" i="1" a="1"/>
  <c r="AG1762" i="1" s="1"/>
  <c r="S2299" i="1"/>
  <c r="AG2299" i="1" a="1"/>
  <c r="AG2299" i="1" s="1"/>
  <c r="S976" i="1"/>
  <c r="AG976" i="1" a="1"/>
  <c r="AG976" i="1" s="1"/>
  <c r="S1926" i="1"/>
  <c r="AG1926" i="1" a="1"/>
  <c r="AG1926" i="1" s="1"/>
  <c r="S3066" i="1"/>
  <c r="AG3066" i="1" a="1"/>
  <c r="AG3066" i="1" s="1"/>
  <c r="S4998" i="1"/>
  <c r="AG4998" i="1" a="1"/>
  <c r="AG4998" i="1" s="1"/>
  <c r="S4361" i="1"/>
  <c r="AG4361" i="1" a="1"/>
  <c r="AG4361" i="1" s="1"/>
  <c r="S1350" i="1"/>
  <c r="AG1350" i="1" a="1"/>
  <c r="AG1350" i="1" s="1"/>
  <c r="S2481" i="1"/>
  <c r="AG2481" i="1" a="1"/>
  <c r="AG2481" i="1" s="1"/>
  <c r="S2468" i="1"/>
  <c r="AG2468" i="1" a="1"/>
  <c r="AG2468" i="1" s="1"/>
  <c r="S4310" i="1"/>
  <c r="AG4310" i="1" a="1"/>
  <c r="AG4310" i="1" s="1"/>
  <c r="S2967" i="1"/>
  <c r="AG2967" i="1" a="1"/>
  <c r="AG2967" i="1" s="1"/>
  <c r="S4659" i="1"/>
  <c r="AG4659" i="1" a="1"/>
  <c r="AG4659" i="1" s="1"/>
  <c r="S4455" i="1"/>
  <c r="AG4455" i="1" a="1"/>
  <c r="AG4455" i="1" s="1"/>
  <c r="S4959" i="1"/>
  <c r="AG4959" i="1" a="1"/>
  <c r="AG4959" i="1" s="1"/>
  <c r="S387" i="1"/>
  <c r="AG387" i="1" a="1"/>
  <c r="AG387" i="1" s="1"/>
  <c r="S4520" i="1"/>
  <c r="AG4520" i="1" a="1"/>
  <c r="AG4520" i="1" s="1"/>
  <c r="S63" i="1"/>
  <c r="AG63" i="1" a="1"/>
  <c r="AG63" i="1" s="1"/>
  <c r="S360" i="1"/>
  <c r="AG360" i="1" a="1"/>
  <c r="AG360" i="1" s="1"/>
  <c r="S2778" i="1"/>
  <c r="AG2778" i="1" a="1"/>
  <c r="AG2778" i="1" s="1"/>
  <c r="S1888" i="1"/>
  <c r="AG1888" i="1" a="1"/>
  <c r="AG1888" i="1" s="1"/>
  <c r="S914" i="1"/>
  <c r="AG914" i="1" a="1"/>
  <c r="AG914" i="1" s="1"/>
  <c r="S1296" i="1"/>
  <c r="AG1296" i="1" a="1"/>
  <c r="AG1296" i="1" s="1"/>
  <c r="S749" i="1"/>
  <c r="AG749" i="1" a="1"/>
  <c r="AG749" i="1" s="1"/>
  <c r="S3475" i="1"/>
  <c r="AG3475" i="1" a="1"/>
  <c r="AG3475" i="1" s="1"/>
  <c r="S3030" i="1"/>
  <c r="AG3030" i="1" a="1"/>
  <c r="AG3030" i="1" s="1"/>
  <c r="S3658" i="1"/>
  <c r="AG3658" i="1" a="1"/>
  <c r="AG3658" i="1" s="1"/>
  <c r="S3737" i="1"/>
  <c r="AG3737" i="1" a="1"/>
  <c r="AG3737" i="1" s="1"/>
  <c r="S2539" i="1"/>
  <c r="AG2539" i="1" a="1"/>
  <c r="AG2539" i="1" s="1"/>
  <c r="S85" i="1"/>
  <c r="AG85" i="1" a="1"/>
  <c r="AG85" i="1" s="1"/>
  <c r="S1727" i="1"/>
  <c r="AG1727" i="1" a="1"/>
  <c r="AG1727" i="1" s="1"/>
  <c r="S4126" i="1"/>
  <c r="AG4126" i="1" a="1"/>
  <c r="AG4126" i="1" s="1"/>
  <c r="S2597" i="1"/>
  <c r="AG2597" i="1" a="1"/>
  <c r="AG2597" i="1" s="1"/>
  <c r="S539" i="1"/>
  <c r="AG539" i="1" a="1"/>
  <c r="AG539" i="1" s="1"/>
  <c r="S2499" i="1"/>
  <c r="AG2499" i="1" a="1"/>
  <c r="AG2499" i="1" s="1"/>
  <c r="S4445" i="1"/>
  <c r="AG4445" i="1" a="1"/>
  <c r="AG4445" i="1" s="1"/>
  <c r="S2725" i="1"/>
  <c r="AG2725" i="1" a="1"/>
  <c r="AG2725" i="1" s="1"/>
  <c r="S1614" i="1"/>
  <c r="AG1614" i="1" a="1"/>
  <c r="AG1614" i="1" s="1"/>
  <c r="S2369" i="1"/>
  <c r="AG2369" i="1" a="1"/>
  <c r="AG2369" i="1" s="1"/>
  <c r="S1642" i="1"/>
  <c r="AG1642" i="1" a="1"/>
  <c r="AG1642" i="1" s="1"/>
  <c r="S4667" i="1"/>
  <c r="AG4667" i="1" a="1"/>
  <c r="AG4667" i="1" s="1"/>
  <c r="S1692" i="1"/>
  <c r="AG1692" i="1" a="1"/>
  <c r="AG1692" i="1" s="1"/>
  <c r="S2901" i="1"/>
  <c r="AG2901" i="1" a="1"/>
  <c r="AG2901" i="1" s="1"/>
  <c r="S4192" i="1"/>
  <c r="AG4192" i="1" a="1"/>
  <c r="AG4192" i="1" s="1"/>
  <c r="S1930" i="1"/>
  <c r="AG1930" i="1" a="1"/>
  <c r="AG1930" i="1" s="1"/>
  <c r="S146" i="1"/>
  <c r="AG146" i="1" a="1"/>
  <c r="AG146" i="1" s="1"/>
  <c r="S4301" i="1"/>
  <c r="AG4301" i="1" a="1"/>
  <c r="AG4301" i="1" s="1"/>
  <c r="S3075" i="1"/>
  <c r="AG3075" i="1" a="1"/>
  <c r="AG3075" i="1" s="1"/>
  <c r="S3157" i="1"/>
  <c r="AG3157" i="1" a="1"/>
  <c r="AG3157" i="1" s="1"/>
  <c r="S1873" i="1"/>
  <c r="AG1873" i="1" a="1"/>
  <c r="AG1873" i="1" s="1"/>
  <c r="S595" i="1"/>
  <c r="AG595" i="1" a="1"/>
  <c r="AG595" i="1" s="1"/>
  <c r="S3147" i="1"/>
  <c r="AG3147" i="1" a="1"/>
  <c r="AG3147" i="1" s="1"/>
  <c r="S635" i="1"/>
  <c r="AG635" i="1" a="1"/>
  <c r="AG635" i="1" s="1"/>
  <c r="S3535" i="1"/>
  <c r="AG3535" i="1" a="1"/>
  <c r="AG3535" i="1" s="1"/>
  <c r="S556" i="1"/>
  <c r="AG556" i="1" a="1"/>
  <c r="AG556" i="1" s="1"/>
  <c r="S599" i="1"/>
  <c r="AG599" i="1" a="1"/>
  <c r="AG599" i="1" s="1"/>
  <c r="S4952" i="1"/>
  <c r="AG4952" i="1" a="1"/>
  <c r="AG4952" i="1" s="1"/>
  <c r="S3091" i="1"/>
  <c r="AG3091" i="1" a="1"/>
  <c r="AG3091" i="1" s="1"/>
  <c r="S3141" i="1"/>
  <c r="AG3141" i="1" a="1"/>
  <c r="AG3141" i="1" s="1"/>
  <c r="S4486" i="1"/>
  <c r="AG4486" i="1" a="1"/>
  <c r="AG4486" i="1" s="1"/>
  <c r="S1176" i="1"/>
  <c r="AG1176" i="1" a="1"/>
  <c r="AG1176" i="1" s="1"/>
  <c r="S1056" i="1"/>
  <c r="AG1056" i="1" a="1"/>
  <c r="AG1056" i="1" s="1"/>
  <c r="S3555" i="1"/>
  <c r="AG3555" i="1" a="1"/>
  <c r="AG3555" i="1" s="1"/>
  <c r="S4847" i="1"/>
  <c r="AG4847" i="1" a="1"/>
  <c r="AG4847" i="1" s="1"/>
  <c r="S608" i="1"/>
  <c r="AG608" i="1" a="1"/>
  <c r="AG608" i="1" s="1"/>
  <c r="S2483" i="1"/>
  <c r="AG2483" i="1" a="1"/>
  <c r="AG2483" i="1" s="1"/>
  <c r="S2327" i="1"/>
  <c r="AG2327" i="1" a="1"/>
  <c r="AG2327" i="1" s="1"/>
  <c r="S795" i="1"/>
  <c r="AG795" i="1" a="1"/>
  <c r="AG795" i="1" s="1"/>
  <c r="S3634" i="1"/>
  <c r="AG3634" i="1" a="1"/>
  <c r="AG3634" i="1" s="1"/>
  <c r="S4777" i="1"/>
  <c r="AG4777" i="1" a="1"/>
  <c r="AG4777" i="1" s="1"/>
  <c r="S4230" i="1"/>
  <c r="AG4230" i="1" a="1"/>
  <c r="AG4230" i="1" s="1"/>
  <c r="S2591" i="1"/>
  <c r="AG2591" i="1" a="1"/>
  <c r="AG2591" i="1" s="1"/>
  <c r="S4631" i="1"/>
  <c r="AG4631" i="1" a="1"/>
  <c r="AG4631" i="1" s="1"/>
  <c r="S529" i="1"/>
  <c r="AG529" i="1" a="1"/>
  <c r="AG529" i="1" s="1"/>
  <c r="S2485" i="1"/>
  <c r="AG2485" i="1" a="1"/>
  <c r="AG2485" i="1" s="1"/>
  <c r="S3197" i="1"/>
  <c r="AG3197" i="1" a="1"/>
  <c r="AG3197" i="1" s="1"/>
  <c r="S3781" i="1"/>
  <c r="AG3781" i="1" a="1"/>
  <c r="AG3781" i="1" s="1"/>
  <c r="S4986" i="1"/>
  <c r="AG4986" i="1" a="1"/>
  <c r="AG4986" i="1" s="1"/>
  <c r="S3508" i="1"/>
  <c r="AG3508" i="1" a="1"/>
  <c r="AG3508" i="1" s="1"/>
  <c r="S3983" i="1"/>
  <c r="AG3983" i="1" a="1"/>
  <c r="AG3983" i="1" s="1"/>
  <c r="S4008" i="1"/>
  <c r="AG4008" i="1" a="1"/>
  <c r="AG4008" i="1" s="1"/>
  <c r="S4934" i="1"/>
  <c r="AG4934" i="1" a="1"/>
  <c r="AG4934" i="1" s="1"/>
  <c r="S2551" i="1"/>
  <c r="AG2551" i="1" a="1"/>
  <c r="AG2551" i="1" s="1"/>
  <c r="S81" i="1"/>
  <c r="AG81" i="1" a="1"/>
  <c r="AG81" i="1" s="1"/>
  <c r="S3013" i="1"/>
  <c r="AG3013" i="1" a="1"/>
  <c r="AG3013" i="1" s="1"/>
  <c r="S2766" i="1"/>
  <c r="AG2766" i="1" a="1"/>
  <c r="AG2766" i="1" s="1"/>
  <c r="S1849" i="1"/>
  <c r="AG1849" i="1" a="1"/>
  <c r="AG1849" i="1" s="1"/>
  <c r="S1841" i="1"/>
  <c r="AG1841" i="1" a="1"/>
  <c r="AG1841" i="1" s="1"/>
  <c r="S1861" i="1"/>
  <c r="AG1861" i="1" a="1"/>
  <c r="AG1861" i="1" s="1"/>
  <c r="S2763" i="1"/>
  <c r="AG2763" i="1" a="1"/>
  <c r="AG2763" i="1" s="1"/>
  <c r="S2239" i="1"/>
  <c r="AG2239" i="1" a="1"/>
  <c r="AG2239" i="1" s="1"/>
  <c r="S4242" i="1"/>
  <c r="AG4242" i="1" a="1"/>
  <c r="AG4242" i="1" s="1"/>
  <c r="S2197" i="1"/>
  <c r="AG2197" i="1" a="1"/>
  <c r="AG2197" i="1" s="1"/>
  <c r="S1935" i="1"/>
  <c r="AG1935" i="1" a="1"/>
  <c r="AG1935" i="1" s="1"/>
  <c r="S4098" i="1"/>
  <c r="AG4098" i="1" a="1"/>
  <c r="AG4098" i="1" s="1"/>
  <c r="S308" i="1"/>
  <c r="AG308" i="1" a="1"/>
  <c r="AG308" i="1" s="1"/>
  <c r="S2023" i="1"/>
  <c r="AG2023" i="1" a="1"/>
  <c r="AG2023" i="1" s="1"/>
  <c r="S3241" i="1"/>
  <c r="AG3241" i="1" a="1"/>
  <c r="AG3241" i="1" s="1"/>
  <c r="S2714" i="1"/>
  <c r="AG2714" i="1" a="1"/>
  <c r="AG2714" i="1" s="1"/>
  <c r="S2596" i="1"/>
  <c r="AG2596" i="1" a="1"/>
  <c r="AG2596" i="1" s="1"/>
  <c r="S1239" i="1"/>
  <c r="AG1239" i="1" a="1"/>
  <c r="AG1239" i="1" s="1"/>
  <c r="S4484" i="1"/>
  <c r="AG4484" i="1" a="1"/>
  <c r="AG4484" i="1" s="1"/>
  <c r="S3398" i="1"/>
  <c r="AG3398" i="1" a="1"/>
  <c r="AG3398" i="1" s="1"/>
  <c r="S1761" i="1"/>
  <c r="AG1761" i="1" a="1"/>
  <c r="AG1761" i="1" s="1"/>
  <c r="S3450" i="1"/>
  <c r="AG3450" i="1" a="1"/>
  <c r="AG3450" i="1" s="1"/>
  <c r="S1600" i="1"/>
  <c r="AG1600" i="1" a="1"/>
  <c r="AG1600" i="1" s="1"/>
  <c r="S3171" i="1"/>
  <c r="AG3171" i="1" a="1"/>
  <c r="AG3171" i="1" s="1"/>
  <c r="S380" i="1"/>
  <c r="AG380" i="1" a="1"/>
  <c r="AG380" i="1" s="1"/>
  <c r="S3659" i="1"/>
  <c r="AG3659" i="1" a="1"/>
  <c r="AG3659" i="1" s="1"/>
  <c r="AG4182" i="1" a="1"/>
  <c r="AG4182" i="1" s="1"/>
  <c r="AG3067" i="1" a="1"/>
  <c r="AG3067" i="1" s="1"/>
  <c r="AG4153" i="1" a="1"/>
  <c r="AG4153" i="1" s="1"/>
  <c r="AG3101" i="1" a="1"/>
  <c r="AG3101" i="1" s="1"/>
  <c r="AG701" i="1" a="1"/>
  <c r="AG701" i="1" s="1"/>
  <c r="AG1392" i="1" a="1"/>
  <c r="AG1392" i="1" s="1"/>
  <c r="S2637" i="1"/>
  <c r="AG2637" i="1" a="1"/>
  <c r="AG2637" i="1" s="1"/>
  <c r="S770" i="1"/>
  <c r="AG770" i="1" a="1"/>
  <c r="AG770" i="1" s="1"/>
  <c r="S1011" i="1"/>
  <c r="AG1011" i="1" a="1"/>
  <c r="AG1011" i="1" s="1"/>
  <c r="S1531" i="1"/>
  <c r="AG1531" i="1" a="1"/>
  <c r="AG1531" i="1" s="1"/>
  <c r="S3756" i="1"/>
  <c r="AG3756" i="1" a="1"/>
  <c r="AG3756" i="1" s="1"/>
  <c r="S187" i="1"/>
  <c r="AG187" i="1" a="1"/>
  <c r="AG187" i="1" s="1"/>
  <c r="S1102" i="1"/>
  <c r="AG1102" i="1" a="1"/>
  <c r="AG1102" i="1" s="1"/>
  <c r="S212" i="1"/>
  <c r="AG212" i="1" a="1"/>
  <c r="AG212" i="1" s="1"/>
  <c r="S2537" i="1"/>
  <c r="AG2537" i="1" a="1"/>
  <c r="AG2537" i="1" s="1"/>
  <c r="S3282" i="1"/>
  <c r="AG3282" i="1" a="1"/>
  <c r="AG3282" i="1" s="1"/>
  <c r="S2700" i="1"/>
  <c r="AG2700" i="1" a="1"/>
  <c r="AG2700" i="1" s="1"/>
  <c r="S3822" i="1"/>
  <c r="AG3822" i="1" a="1"/>
  <c r="AG3822" i="1" s="1"/>
  <c r="S476" i="1"/>
  <c r="AG476" i="1" a="1"/>
  <c r="AG476" i="1" s="1"/>
  <c r="S2202" i="1"/>
  <c r="AG2202" i="1" a="1"/>
  <c r="AG2202" i="1" s="1"/>
  <c r="S740" i="1"/>
  <c r="AG740" i="1" a="1"/>
  <c r="AG740" i="1" s="1"/>
  <c r="S2830" i="1"/>
  <c r="AG2830" i="1" a="1"/>
  <c r="AG2830" i="1" s="1"/>
  <c r="S1445" i="1"/>
  <c r="AG1445" i="1" a="1"/>
  <c r="AG1445" i="1" s="1"/>
  <c r="S2690" i="1"/>
  <c r="AG2690" i="1" a="1"/>
  <c r="AG2690" i="1" s="1"/>
  <c r="S2188" i="1"/>
  <c r="AG2188" i="1" a="1"/>
  <c r="AG2188" i="1" s="1"/>
  <c r="S2957" i="1"/>
  <c r="AG2957" i="1" a="1"/>
  <c r="AG2957" i="1" s="1"/>
  <c r="S3763" i="1"/>
  <c r="AG3763" i="1" a="1"/>
  <c r="AG3763" i="1" s="1"/>
  <c r="S4364" i="1"/>
  <c r="AG4364" i="1" a="1"/>
  <c r="AG4364" i="1" s="1"/>
  <c r="S3254" i="1"/>
  <c r="AG3254" i="1" a="1"/>
  <c r="AG3254" i="1" s="1"/>
  <c r="S2682" i="1"/>
  <c r="AG2682" i="1" a="1"/>
  <c r="AG2682" i="1" s="1"/>
  <c r="S895" i="1"/>
  <c r="AG895" i="1" a="1"/>
  <c r="AG895" i="1" s="1"/>
  <c r="S377" i="1"/>
  <c r="AG377" i="1" a="1"/>
  <c r="AG377" i="1" s="1"/>
  <c r="S3430" i="1"/>
  <c r="AG3430" i="1" a="1"/>
  <c r="AG3430" i="1" s="1"/>
  <c r="S3667" i="1"/>
  <c r="AG3667" i="1" a="1"/>
  <c r="AG3667" i="1" s="1"/>
  <c r="S4923" i="1"/>
  <c r="AG4923" i="1" a="1"/>
  <c r="AG4923" i="1" s="1"/>
  <c r="S3997" i="1"/>
  <c r="AG3997" i="1" a="1"/>
  <c r="AG3997" i="1" s="1"/>
  <c r="S3" i="1"/>
  <c r="AG3" i="1" a="1"/>
  <c r="AG3" i="1" s="1"/>
  <c r="S4136" i="1"/>
  <c r="AG4136" i="1" a="1"/>
  <c r="AG4136" i="1" s="1"/>
  <c r="S4717" i="1"/>
  <c r="AG4717" i="1" a="1"/>
  <c r="AG4717" i="1" s="1"/>
  <c r="S1110" i="1"/>
  <c r="AG1110" i="1" a="1"/>
  <c r="AG1110" i="1" s="1"/>
  <c r="S2574" i="1"/>
  <c r="AG2574" i="1" a="1"/>
  <c r="AG2574" i="1" s="1"/>
  <c r="S47" i="1"/>
  <c r="AG47" i="1" a="1"/>
  <c r="AG47" i="1" s="1"/>
  <c r="S4820" i="1"/>
  <c r="AG4820" i="1" a="1"/>
  <c r="AG4820" i="1" s="1"/>
  <c r="S1838" i="1"/>
  <c r="AG1838" i="1" a="1"/>
  <c r="AG1838" i="1" s="1"/>
  <c r="S3532" i="1"/>
  <c r="AG3532" i="1" a="1"/>
  <c r="AG3532" i="1" s="1"/>
  <c r="S4789" i="1"/>
  <c r="AG4789" i="1" a="1"/>
  <c r="AG4789" i="1" s="1"/>
  <c r="S2506" i="1"/>
  <c r="AG2506" i="1" a="1"/>
  <c r="AG2506" i="1" s="1"/>
  <c r="S1031" i="1"/>
  <c r="AG1031" i="1" a="1"/>
  <c r="AG1031" i="1" s="1"/>
  <c r="S3922" i="1"/>
  <c r="AG3922" i="1" a="1"/>
  <c r="AG3922" i="1" s="1"/>
  <c r="S1348" i="1"/>
  <c r="AG1348" i="1" a="1"/>
  <c r="AG1348" i="1" s="1"/>
  <c r="S930" i="1"/>
  <c r="AG930" i="1" a="1"/>
  <c r="AG930" i="1" s="1"/>
  <c r="S754" i="1"/>
  <c r="AG754" i="1" a="1"/>
  <c r="AG754" i="1" s="1"/>
  <c r="S329" i="1"/>
  <c r="AG329" i="1" a="1"/>
  <c r="AG329" i="1" s="1"/>
  <c r="S2654" i="1"/>
  <c r="AG2654" i="1" a="1"/>
  <c r="AG2654" i="1" s="1"/>
  <c r="S2467" i="1"/>
  <c r="AG2467" i="1" a="1"/>
  <c r="AG2467" i="1" s="1"/>
  <c r="S4015" i="1"/>
  <c r="AG4015" i="1" a="1"/>
  <c r="AG4015" i="1" s="1"/>
  <c r="S1971" i="1"/>
  <c r="AG1971" i="1" a="1"/>
  <c r="AG1971" i="1" s="1"/>
  <c r="S151" i="1"/>
  <c r="AG151" i="1" a="1"/>
  <c r="AG151" i="1" s="1"/>
  <c r="S3642" i="1"/>
  <c r="AG3642" i="1" a="1"/>
  <c r="AG3642" i="1" s="1"/>
  <c r="S4647" i="1"/>
  <c r="AG4647" i="1" a="1"/>
  <c r="AG4647" i="1" s="1"/>
  <c r="S927" i="1"/>
  <c r="AG927" i="1" a="1"/>
  <c r="AG927" i="1" s="1"/>
  <c r="S3626" i="1"/>
  <c r="AG3626" i="1" a="1"/>
  <c r="AG3626" i="1" s="1"/>
  <c r="S4927" i="1"/>
  <c r="AG4927" i="1" a="1"/>
  <c r="AG4927" i="1" s="1"/>
  <c r="S1793" i="1"/>
  <c r="AG1793" i="1" a="1"/>
  <c r="AG1793" i="1" s="1"/>
  <c r="S1047" i="1"/>
  <c r="AG1047" i="1" a="1"/>
  <c r="AG1047" i="1" s="1"/>
  <c r="S4841" i="1"/>
  <c r="AG4841" i="1" a="1"/>
  <c r="AG4841" i="1" s="1"/>
  <c r="S306" i="1"/>
  <c r="AG306" i="1" a="1"/>
  <c r="AG306" i="1" s="1"/>
  <c r="S2155" i="1"/>
  <c r="AG2155" i="1" a="1"/>
  <c r="AG2155" i="1" s="1"/>
  <c r="S4595" i="1"/>
  <c r="AG4595" i="1" a="1"/>
  <c r="AG4595" i="1" s="1"/>
  <c r="S2364" i="1"/>
  <c r="AG2364" i="1" a="1"/>
  <c r="AG2364" i="1" s="1"/>
  <c r="S2561" i="1"/>
  <c r="AG2561" i="1" a="1"/>
  <c r="AG2561" i="1" s="1"/>
  <c r="S3000" i="1"/>
  <c r="AG3000" i="1" a="1"/>
  <c r="AG3000" i="1" s="1"/>
  <c r="S2223" i="1"/>
  <c r="AG2223" i="1" a="1"/>
  <c r="AG2223" i="1" s="1"/>
  <c r="S2983" i="1"/>
  <c r="AG2983" i="1" a="1"/>
  <c r="AG2983" i="1" s="1"/>
  <c r="S2691" i="1"/>
  <c r="AG2691" i="1" a="1"/>
  <c r="AG2691" i="1" s="1"/>
  <c r="S3536" i="1"/>
  <c r="AG3536" i="1" a="1"/>
  <c r="AG3536" i="1" s="1"/>
  <c r="S371" i="1"/>
  <c r="AG371" i="1" a="1"/>
  <c r="AG371" i="1" s="1"/>
  <c r="S1068" i="1"/>
  <c r="AG1068" i="1" a="1"/>
  <c r="AG1068" i="1" s="1"/>
  <c r="S4285" i="1"/>
  <c r="AG4285" i="1" a="1"/>
  <c r="AG4285" i="1" s="1"/>
  <c r="S1700" i="1"/>
  <c r="AG1700" i="1" a="1"/>
  <c r="AG1700" i="1" s="1"/>
  <c r="S3264" i="1"/>
  <c r="AG3264" i="1" a="1"/>
  <c r="AG3264" i="1" s="1"/>
  <c r="S4690" i="1"/>
  <c r="AG4690" i="1" a="1"/>
  <c r="AG4690" i="1" s="1"/>
  <c r="S166" i="1"/>
  <c r="AG166" i="1" a="1"/>
  <c r="AG166" i="1" s="1"/>
  <c r="S2508" i="1"/>
  <c r="AG2508" i="1" a="1"/>
  <c r="AG2508" i="1" s="1"/>
  <c r="S806" i="1"/>
  <c r="AG806" i="1" a="1"/>
  <c r="AG806" i="1" s="1"/>
  <c r="S2857" i="1"/>
  <c r="AG2857" i="1" a="1"/>
  <c r="AG2857" i="1" s="1"/>
  <c r="S1747" i="1"/>
  <c r="AG1747" i="1" a="1"/>
  <c r="AG1747" i="1" s="1"/>
  <c r="S3590" i="1"/>
  <c r="AG3590" i="1" a="1"/>
  <c r="AG3590" i="1" s="1"/>
  <c r="S953" i="1"/>
  <c r="AG953" i="1" a="1"/>
  <c r="AG953" i="1" s="1"/>
  <c r="S4856" i="1"/>
  <c r="AG4856" i="1" a="1"/>
  <c r="AG4856" i="1" s="1"/>
  <c r="S803" i="1"/>
  <c r="AG803" i="1" a="1"/>
  <c r="AG803" i="1" s="1"/>
  <c r="S235" i="1"/>
  <c r="AG235" i="1" a="1"/>
  <c r="AG235" i="1" s="1"/>
  <c r="S2437" i="1"/>
  <c r="AG2437" i="1" a="1"/>
  <c r="AG2437" i="1" s="1"/>
  <c r="S2293" i="1"/>
  <c r="AG2293" i="1" a="1"/>
  <c r="AG2293" i="1" s="1"/>
  <c r="S2730" i="1"/>
  <c r="AG2730" i="1" a="1"/>
  <c r="AG2730" i="1" s="1"/>
  <c r="S2791" i="1"/>
  <c r="AG2791" i="1" a="1"/>
  <c r="AG2791" i="1" s="1"/>
  <c r="S3525" i="1"/>
  <c r="AG3525" i="1" a="1"/>
  <c r="AG3525" i="1" s="1"/>
  <c r="S3887" i="1"/>
  <c r="AG3887" i="1" a="1"/>
  <c r="AG3887" i="1" s="1"/>
  <c r="S4852" i="1"/>
  <c r="AG4852" i="1" a="1"/>
  <c r="AG4852" i="1" s="1"/>
  <c r="S3900" i="1"/>
  <c r="AG3900" i="1" a="1"/>
  <c r="AG3900" i="1" s="1"/>
  <c r="S46" i="1"/>
  <c r="AG46" i="1" a="1"/>
  <c r="AG46" i="1" s="1"/>
  <c r="S1029" i="1"/>
  <c r="AG1029" i="1" a="1"/>
  <c r="AG1029" i="1" s="1"/>
  <c r="S4560" i="1"/>
  <c r="AG4560" i="1" a="1"/>
  <c r="AG4560" i="1" s="1"/>
  <c r="S497" i="1"/>
  <c r="AG497" i="1" a="1"/>
  <c r="AG497" i="1" s="1"/>
  <c r="S2686" i="1"/>
  <c r="AG2686" i="1" a="1"/>
  <c r="AG2686" i="1" s="1"/>
  <c r="S115" i="1"/>
  <c r="AG115" i="1" a="1"/>
  <c r="AG115" i="1" s="1"/>
  <c r="S3823" i="1"/>
  <c r="AG3823" i="1" a="1"/>
  <c r="AG3823" i="1" s="1"/>
  <c r="S3057" i="1"/>
  <c r="AG3057" i="1" a="1"/>
  <c r="AG3057" i="1" s="1"/>
  <c r="S1277" i="1"/>
  <c r="AG1277" i="1" a="1"/>
  <c r="AG1277" i="1" s="1"/>
  <c r="S96" i="1"/>
  <c r="AG96" i="1" a="1"/>
  <c r="AG96" i="1" s="1"/>
  <c r="S2149" i="1"/>
  <c r="AG2149" i="1" a="1"/>
  <c r="AG2149" i="1" s="1"/>
  <c r="S4868" i="1"/>
  <c r="AG4868" i="1" a="1"/>
  <c r="AG4868" i="1" s="1"/>
  <c r="S755" i="1"/>
  <c r="AG755" i="1" a="1"/>
  <c r="AG755" i="1" s="1"/>
  <c r="S2781" i="1"/>
  <c r="AG2781" i="1" a="1"/>
  <c r="AG2781" i="1" s="1"/>
  <c r="S841" i="1"/>
  <c r="AG841" i="1" a="1"/>
  <c r="AG841" i="1" s="1"/>
  <c r="S2228" i="1"/>
  <c r="AG2228" i="1" a="1"/>
  <c r="AG2228" i="1" s="1"/>
  <c r="S2014" i="1"/>
  <c r="AG2014" i="1" a="1"/>
  <c r="AG2014" i="1" s="1"/>
  <c r="S1387" i="1"/>
  <c r="AG1387" i="1" a="1"/>
  <c r="AG1387" i="1" s="1"/>
  <c r="S1214" i="1"/>
  <c r="AG1214" i="1" a="1"/>
  <c r="AG1214" i="1" s="1"/>
  <c r="S4635" i="1"/>
  <c r="AG4635" i="1" a="1"/>
  <c r="AG4635" i="1" s="1"/>
  <c r="S1972" i="1"/>
  <c r="AG1972" i="1" a="1"/>
  <c r="AG1972" i="1" s="1"/>
  <c r="S2059" i="1"/>
  <c r="AG2059" i="1" a="1"/>
  <c r="AG2059" i="1" s="1"/>
  <c r="S2737" i="1"/>
  <c r="AG2737" i="1" a="1"/>
  <c r="AG2737" i="1" s="1"/>
  <c r="S105" i="1"/>
  <c r="AG105" i="1" a="1"/>
  <c r="AG105" i="1" s="1"/>
  <c r="S4593" i="1"/>
  <c r="AG4593" i="1" a="1"/>
  <c r="AG4593" i="1" s="1"/>
  <c r="S1882" i="1"/>
  <c r="AG1882" i="1" a="1"/>
  <c r="AG1882" i="1" s="1"/>
  <c r="S3196" i="1"/>
  <c r="AG3196" i="1" a="1"/>
  <c r="AG3196" i="1" s="1"/>
  <c r="S186" i="1"/>
  <c r="AG186" i="1" a="1"/>
  <c r="AG186" i="1" s="1"/>
  <c r="S3272" i="1"/>
  <c r="AG3272" i="1" a="1"/>
  <c r="AG3272" i="1" s="1"/>
  <c r="S2668" i="1"/>
  <c r="AG2668" i="1" a="1"/>
  <c r="AG2668" i="1" s="1"/>
  <c r="S425" i="1"/>
  <c r="AG425" i="1" a="1"/>
  <c r="AG425" i="1" s="1"/>
  <c r="S109" i="1"/>
  <c r="AG109" i="1" a="1"/>
  <c r="AG109" i="1" s="1"/>
  <c r="S3391" i="1"/>
  <c r="AG3391" i="1" a="1"/>
  <c r="AG3391" i="1" s="1"/>
  <c r="S3096" i="1"/>
  <c r="AG3096" i="1" a="1"/>
  <c r="AG3096" i="1" s="1"/>
  <c r="S4469" i="1"/>
  <c r="AG4469" i="1" a="1"/>
  <c r="AG4469" i="1" s="1"/>
  <c r="S2431" i="1"/>
  <c r="AG2431" i="1" a="1"/>
  <c r="AG2431" i="1" s="1"/>
  <c r="S1691" i="1"/>
  <c r="AG1691" i="1" a="1"/>
  <c r="AG1691" i="1" s="1"/>
  <c r="S852" i="1"/>
  <c r="AG852" i="1" a="1"/>
  <c r="AG852" i="1" s="1"/>
  <c r="S4336" i="1"/>
  <c r="AG4336" i="1" a="1"/>
  <c r="AG4336" i="1" s="1"/>
  <c r="S3812" i="1"/>
  <c r="AG3812" i="1" a="1"/>
  <c r="AG3812" i="1" s="1"/>
  <c r="S3655" i="1"/>
  <c r="AG3655" i="1" a="1"/>
  <c r="AG3655" i="1" s="1"/>
  <c r="S4507" i="1"/>
  <c r="AG4507" i="1" a="1"/>
  <c r="AG4507" i="1" s="1"/>
  <c r="S2380" i="1"/>
  <c r="AG2380" i="1" a="1"/>
  <c r="AG2380" i="1" s="1"/>
  <c r="S180" i="1"/>
  <c r="AG180" i="1" a="1"/>
  <c r="AG180" i="1" s="1"/>
  <c r="S1498" i="1"/>
  <c r="AG1498" i="1" a="1"/>
  <c r="AG1498" i="1" s="1"/>
  <c r="S3362" i="1"/>
  <c r="AG3362" i="1" a="1"/>
  <c r="AG3362" i="1" s="1"/>
  <c r="S2143" i="1"/>
  <c r="AG2143" i="1" a="1"/>
  <c r="AG2143" i="1" s="1"/>
  <c r="S1391" i="1"/>
  <c r="AG1391" i="1" a="1"/>
  <c r="AG1391" i="1" s="1"/>
  <c r="S2078" i="1"/>
  <c r="AG2078" i="1" a="1"/>
  <c r="AG2078" i="1" s="1"/>
  <c r="S4121" i="1"/>
  <c r="AG4121" i="1" a="1"/>
  <c r="AG4121" i="1" s="1"/>
  <c r="S1757" i="1"/>
  <c r="AG1757" i="1" a="1"/>
  <c r="AG1757" i="1" s="1"/>
  <c r="S3572" i="1"/>
  <c r="AG3572" i="1" a="1"/>
  <c r="AG3572" i="1" s="1"/>
  <c r="S4461" i="1"/>
  <c r="AG4461" i="1" a="1"/>
  <c r="AG4461" i="1" s="1"/>
  <c r="S1622" i="1"/>
  <c r="AG1622" i="1" a="1"/>
  <c r="AG1622" i="1" s="1"/>
  <c r="S1858" i="1"/>
  <c r="AG1858" i="1" a="1"/>
  <c r="AG1858" i="1" s="1"/>
  <c r="S3121" i="1"/>
  <c r="AG3121" i="1" a="1"/>
  <c r="AG3121" i="1" s="1"/>
  <c r="S4382" i="1"/>
  <c r="AG4382" i="1" a="1"/>
  <c r="AG4382" i="1" s="1"/>
  <c r="S3194" i="1"/>
  <c r="AG3194" i="1" a="1"/>
  <c r="AG3194" i="1" s="1"/>
  <c r="S3553" i="1"/>
  <c r="AG3553" i="1" a="1"/>
  <c r="AG3553" i="1" s="1"/>
  <c r="S4265" i="1"/>
  <c r="AG4265" i="1" a="1"/>
  <c r="AG4265" i="1" s="1"/>
  <c r="S611" i="1"/>
  <c r="AG611" i="1" a="1"/>
  <c r="AG611" i="1" s="1"/>
  <c r="S2249" i="1"/>
  <c r="AG2249" i="1" a="1"/>
  <c r="AG2249" i="1" s="1"/>
  <c r="S1410" i="1"/>
  <c r="AG1410" i="1" a="1"/>
  <c r="AG1410" i="1" s="1"/>
  <c r="S790" i="1"/>
  <c r="AG790" i="1" a="1"/>
  <c r="AG790" i="1" s="1"/>
  <c r="S4770" i="1"/>
  <c r="AG4770" i="1" a="1"/>
  <c r="AG4770" i="1" s="1"/>
  <c r="S1251" i="1"/>
  <c r="AG1251" i="1" a="1"/>
  <c r="AG1251" i="1" s="1"/>
  <c r="S3807" i="1"/>
  <c r="AG3807" i="1" a="1"/>
  <c r="AG3807" i="1" s="1"/>
  <c r="S1789" i="1"/>
  <c r="AG1789" i="1" a="1"/>
  <c r="AG1789" i="1" s="1"/>
  <c r="S4884" i="1"/>
  <c r="AG4884" i="1" a="1"/>
  <c r="AG4884" i="1" s="1"/>
  <c r="S3366" i="1"/>
  <c r="AG3366" i="1" a="1"/>
  <c r="AG3366" i="1" s="1"/>
  <c r="S3092" i="1"/>
  <c r="AG3092" i="1" a="1"/>
  <c r="AG3092" i="1" s="1"/>
  <c r="S374" i="1"/>
  <c r="AG374" i="1" a="1"/>
  <c r="AG374" i="1" s="1"/>
  <c r="S3603" i="1"/>
  <c r="AG3603" i="1" a="1"/>
  <c r="AG3603" i="1" s="1"/>
  <c r="S312" i="1"/>
  <c r="AG312" i="1" a="1"/>
  <c r="AG312" i="1" s="1"/>
  <c r="S1677" i="1"/>
  <c r="AG1677" i="1" a="1"/>
  <c r="AG1677" i="1" s="1"/>
  <c r="S1305" i="1"/>
  <c r="AG1305" i="1" a="1"/>
  <c r="AG1305" i="1" s="1"/>
  <c r="S3116" i="1"/>
  <c r="AG3116" i="1" a="1"/>
  <c r="AG3116" i="1" s="1"/>
  <c r="S4203" i="1"/>
  <c r="AG4203" i="1" a="1"/>
  <c r="AG4203" i="1" s="1"/>
  <c r="S3136" i="1"/>
  <c r="AG3136" i="1" a="1"/>
  <c r="AG3136" i="1" s="1"/>
  <c r="S3591" i="1"/>
  <c r="AG3591" i="1" a="1"/>
  <c r="AG3591" i="1" s="1"/>
  <c r="S691" i="1"/>
  <c r="AG691" i="1" a="1"/>
  <c r="AG691" i="1" s="1"/>
  <c r="S301" i="1"/>
  <c r="AG301" i="1" a="1"/>
  <c r="AG301" i="1" s="1"/>
  <c r="S3902" i="1"/>
  <c r="AG3902" i="1" a="1"/>
  <c r="AG3902" i="1" s="1"/>
  <c r="S372" i="1"/>
  <c r="AG372" i="1" a="1"/>
  <c r="AG372" i="1" s="1"/>
  <c r="S4357" i="1"/>
  <c r="AG4357" i="1" a="1"/>
  <c r="AG4357" i="1" s="1"/>
  <c r="S1378" i="1"/>
  <c r="AG1378" i="1" a="1"/>
  <c r="AG1378" i="1" s="1"/>
  <c r="S541" i="1"/>
  <c r="AG541" i="1" a="1"/>
  <c r="AG541" i="1" s="1"/>
  <c r="S2193" i="1"/>
  <c r="AG2193" i="1" a="1"/>
  <c r="AG2193" i="1" s="1"/>
  <c r="S1061" i="1"/>
  <c r="AG1061" i="1" a="1"/>
  <c r="AG1061" i="1" s="1"/>
  <c r="S3165" i="1"/>
  <c r="AG3165" i="1" a="1"/>
  <c r="AG3165" i="1" s="1"/>
  <c r="S1111" i="1"/>
  <c r="AG1111" i="1" a="1"/>
  <c r="AG1111" i="1" s="1"/>
  <c r="S2176" i="1"/>
  <c r="AG2176" i="1" a="1"/>
  <c r="AG2176" i="1" s="1"/>
  <c r="S4811" i="1"/>
  <c r="AG4811" i="1" a="1"/>
  <c r="AG4811" i="1" s="1"/>
  <c r="S2443" i="1"/>
  <c r="AG2443" i="1" a="1"/>
  <c r="AG2443" i="1" s="1"/>
  <c r="S4173" i="1"/>
  <c r="AG4173" i="1" a="1"/>
  <c r="AG4173" i="1" s="1"/>
  <c r="S1362" i="1"/>
  <c r="AG1362" i="1" a="1"/>
  <c r="AG1362" i="1" s="1"/>
  <c r="S746" i="1"/>
  <c r="AG746" i="1" a="1"/>
  <c r="AG746" i="1" s="1"/>
  <c r="S787" i="1"/>
  <c r="AG787" i="1" a="1"/>
  <c r="AG787" i="1" s="1"/>
  <c r="S3978" i="1"/>
  <c r="AG3978" i="1" a="1"/>
  <c r="AG3978" i="1" s="1"/>
  <c r="S1393" i="1"/>
  <c r="AG1393" i="1" a="1"/>
  <c r="AG1393" i="1" s="1"/>
  <c r="S1107" i="1"/>
  <c r="AG1107" i="1" a="1"/>
  <c r="AG1107" i="1" s="1"/>
  <c r="S1987" i="1"/>
  <c r="AG1987" i="1" a="1"/>
  <c r="AG1987" i="1" s="1"/>
  <c r="S4417" i="1"/>
  <c r="AG4417" i="1" a="1"/>
  <c r="AG4417" i="1" s="1"/>
  <c r="S106" i="1"/>
  <c r="AG106" i="1" a="1"/>
  <c r="AG106" i="1" s="1"/>
  <c r="S2357" i="1"/>
  <c r="AG2357" i="1" a="1"/>
  <c r="AG2357" i="1" s="1"/>
  <c r="S3304" i="1"/>
  <c r="AG3304" i="1" a="1"/>
  <c r="AG3304" i="1" s="1"/>
  <c r="S1797" i="1"/>
  <c r="AG1797" i="1" a="1"/>
  <c r="AG1797" i="1" s="1"/>
  <c r="S2359" i="1"/>
  <c r="AG2359" i="1" a="1"/>
  <c r="AG2359" i="1" s="1"/>
  <c r="S3566" i="1"/>
  <c r="AG3566" i="1" a="1"/>
  <c r="AG3566" i="1" s="1"/>
  <c r="S2366" i="1"/>
  <c r="AG2366" i="1" a="1"/>
  <c r="AG2366" i="1" s="1"/>
  <c r="S785" i="1"/>
  <c r="AG785" i="1" a="1"/>
  <c r="AG785" i="1" s="1"/>
  <c r="S3528" i="1"/>
  <c r="AG3528" i="1" a="1"/>
  <c r="AG3528" i="1" s="1"/>
  <c r="S183" i="1"/>
  <c r="AG183" i="1" a="1"/>
  <c r="AG183" i="1" s="1"/>
  <c r="S1876" i="1"/>
  <c r="AG1876" i="1" a="1"/>
  <c r="AG1876" i="1" s="1"/>
  <c r="S519" i="1"/>
  <c r="AG519" i="1" a="1"/>
  <c r="AG519" i="1" s="1"/>
  <c r="S1704" i="1"/>
  <c r="AG1704" i="1" a="1"/>
  <c r="AG1704" i="1" s="1"/>
  <c r="S4045" i="1"/>
  <c r="AG4045" i="1" a="1"/>
  <c r="AG4045" i="1" s="1"/>
  <c r="S2563" i="1"/>
  <c r="AG2563" i="1" a="1"/>
  <c r="AG2563" i="1" s="1"/>
  <c r="S3882" i="1"/>
  <c r="AG3882" i="1" a="1"/>
  <c r="AG3882" i="1" s="1"/>
  <c r="S2261" i="1"/>
  <c r="AG2261" i="1" a="1"/>
  <c r="AG2261" i="1" s="1"/>
  <c r="S4031" i="1"/>
  <c r="AG4031" i="1" a="1"/>
  <c r="AG4031" i="1" s="1"/>
  <c r="S4531" i="1"/>
  <c r="AG4531" i="1" a="1"/>
  <c r="AG4531" i="1" s="1"/>
  <c r="S714" i="1"/>
  <c r="AG714" i="1" a="1"/>
  <c r="AG714" i="1" s="1"/>
  <c r="S2160" i="1"/>
  <c r="AG2160" i="1" a="1"/>
  <c r="AG2160" i="1" s="1"/>
  <c r="S4358" i="1"/>
  <c r="AG4358" i="1" a="1"/>
  <c r="AG4358" i="1" s="1"/>
  <c r="S3518" i="1"/>
  <c r="AG3518" i="1" a="1"/>
  <c r="AG3518" i="1" s="1"/>
  <c r="S789" i="1"/>
  <c r="AG789" i="1" a="1"/>
  <c r="AG789" i="1" s="1"/>
  <c r="S2843" i="1"/>
  <c r="AG2843" i="1" a="1"/>
  <c r="AG2843" i="1" s="1"/>
  <c r="S2314" i="1"/>
  <c r="AG2314" i="1" a="1"/>
  <c r="AG2314" i="1" s="1"/>
  <c r="S110" i="1"/>
  <c r="AG110" i="1" a="1"/>
  <c r="AG110" i="1" s="1"/>
  <c r="S318" i="1"/>
  <c r="AG318" i="1" a="1"/>
  <c r="AG318" i="1" s="1"/>
  <c r="S1982" i="1"/>
  <c r="AG1982" i="1" a="1"/>
  <c r="AG1982" i="1" s="1"/>
  <c r="S2019" i="1"/>
  <c r="AG2019" i="1" a="1"/>
  <c r="AG2019" i="1" s="1"/>
  <c r="S4669" i="1"/>
  <c r="AG4669" i="1" a="1"/>
  <c r="AG4669" i="1" s="1"/>
  <c r="S154" i="1"/>
  <c r="AG154" i="1" a="1"/>
  <c r="AG154" i="1" s="1"/>
  <c r="S4288" i="1"/>
  <c r="AG4288" i="1" a="1"/>
  <c r="AG4288" i="1" s="1"/>
  <c r="S1500" i="1"/>
  <c r="AG1500" i="1" a="1"/>
  <c r="AG1500" i="1" s="1"/>
  <c r="S3706" i="1"/>
  <c r="AG3706" i="1" a="1"/>
  <c r="AG3706" i="1" s="1"/>
  <c r="S3577" i="1"/>
  <c r="AG3577" i="1" a="1"/>
  <c r="AG3577" i="1" s="1"/>
  <c r="S2234" i="1"/>
  <c r="AG2234" i="1" a="1"/>
  <c r="AG2234" i="1" s="1"/>
  <c r="S3300" i="1"/>
  <c r="AG3300" i="1" a="1"/>
  <c r="AG3300" i="1" s="1"/>
  <c r="S2853" i="1"/>
  <c r="AG2853" i="1" a="1"/>
  <c r="AG2853" i="1" s="1"/>
  <c r="S734" i="1"/>
  <c r="AG734" i="1" a="1"/>
  <c r="AG734" i="1" s="1"/>
  <c r="S3086" i="1"/>
  <c r="AG3086" i="1" a="1"/>
  <c r="AG3086" i="1" s="1"/>
  <c r="S3520" i="1"/>
  <c r="AG3520" i="1" a="1"/>
  <c r="AG3520" i="1" s="1"/>
  <c r="S4853" i="1"/>
  <c r="AG4853" i="1" a="1"/>
  <c r="AG4853" i="1" s="1"/>
  <c r="S2052" i="1"/>
  <c r="AG2052" i="1" a="1"/>
  <c r="AG2052" i="1" s="1"/>
  <c r="S2482" i="1"/>
  <c r="AG2482" i="1" a="1"/>
  <c r="AG2482" i="1" s="1"/>
  <c r="S990" i="1"/>
  <c r="AG990" i="1" a="1"/>
  <c r="AG990" i="1" s="1"/>
  <c r="S664" i="1"/>
  <c r="AG664" i="1" a="1"/>
  <c r="AG664" i="1" s="1"/>
  <c r="S3492" i="1"/>
  <c r="AG3492" i="1" a="1"/>
  <c r="AG3492" i="1" s="1"/>
  <c r="S3976" i="1"/>
  <c r="AG3976" i="1" a="1"/>
  <c r="AG3976" i="1" s="1"/>
  <c r="S3118" i="1"/>
  <c r="AG3118" i="1" a="1"/>
  <c r="AG3118" i="1" s="1"/>
  <c r="S2832" i="1"/>
  <c r="AG2832" i="1" a="1"/>
  <c r="AG2832" i="1" s="1"/>
  <c r="S1648" i="1"/>
  <c r="AG1648" i="1" a="1"/>
  <c r="AG1648" i="1" s="1"/>
  <c r="S2130" i="1"/>
  <c r="AG2130" i="1" a="1"/>
  <c r="AG2130" i="1" s="1"/>
  <c r="S3149" i="1"/>
  <c r="AG3149" i="1" a="1"/>
  <c r="AG3149" i="1" s="1"/>
  <c r="S2480" i="1"/>
  <c r="AG2480" i="1" a="1"/>
  <c r="AG2480" i="1" s="1"/>
  <c r="S1732" i="1"/>
  <c r="AG1732" i="1" a="1"/>
  <c r="AG1732" i="1" s="1"/>
  <c r="S844" i="1"/>
  <c r="AG844" i="1" a="1"/>
  <c r="AG844" i="1" s="1"/>
  <c r="S1558" i="1"/>
  <c r="AG1558" i="1" a="1"/>
  <c r="AG1558" i="1" s="1"/>
  <c r="S3772" i="1"/>
  <c r="AG3772" i="1" a="1"/>
  <c r="AG3772" i="1" s="1"/>
  <c r="S3776" i="1"/>
  <c r="AG3776" i="1" a="1"/>
  <c r="AG3776" i="1" s="1"/>
  <c r="S3686" i="1"/>
  <c r="AG3686" i="1" a="1"/>
  <c r="AG3686" i="1" s="1"/>
  <c r="S2368" i="1"/>
  <c r="AG2368" i="1" a="1"/>
  <c r="AG2368" i="1" s="1"/>
  <c r="S963" i="1"/>
  <c r="AG963" i="1" a="1"/>
  <c r="AG963" i="1" s="1"/>
  <c r="S1144" i="1"/>
  <c r="AG1144" i="1" a="1"/>
  <c r="AG1144" i="1" s="1"/>
  <c r="S31" i="1"/>
  <c r="AG31" i="1" a="1"/>
  <c r="AG31" i="1" s="1"/>
  <c r="S1948" i="1"/>
  <c r="AG1948" i="1" a="1"/>
  <c r="AG1948" i="1" s="1"/>
  <c r="S173" i="1"/>
  <c r="AG173" i="1" a="1"/>
  <c r="AG173" i="1" s="1"/>
  <c r="S1951" i="1"/>
  <c r="AG1951" i="1" a="1"/>
  <c r="AG1951" i="1" s="1"/>
  <c r="S3213" i="1"/>
  <c r="AG3213" i="1" a="1"/>
  <c r="AG3213" i="1" s="1"/>
  <c r="S1004" i="1"/>
  <c r="AG1004" i="1" a="1"/>
  <c r="AG1004" i="1" s="1"/>
  <c r="S3490" i="1"/>
  <c r="AG3490" i="1" a="1"/>
  <c r="AG3490" i="1" s="1"/>
  <c r="S4937" i="1"/>
  <c r="AG4937" i="1" a="1"/>
  <c r="AG4937" i="1" s="1"/>
  <c r="S972" i="1"/>
  <c r="AG972" i="1" a="1"/>
  <c r="AG972" i="1" s="1"/>
  <c r="S461" i="1"/>
  <c r="AG461" i="1" a="1"/>
  <c r="AG461" i="1" s="1"/>
  <c r="S3021" i="1"/>
  <c r="AG3021" i="1" a="1"/>
  <c r="AG3021" i="1" s="1"/>
  <c r="S2784" i="1"/>
  <c r="AG2784" i="1" a="1"/>
  <c r="AG2784" i="1" s="1"/>
  <c r="S4942" i="1"/>
  <c r="AG4942" i="1" a="1"/>
  <c r="AG4942" i="1" s="1"/>
  <c r="S4370" i="1"/>
  <c r="AG4370" i="1" a="1"/>
  <c r="AG4370" i="1" s="1"/>
  <c r="S1083" i="1"/>
  <c r="AG1083" i="1" a="1"/>
  <c r="AG1083" i="1" s="1"/>
  <c r="S4545" i="1"/>
  <c r="AG4545" i="1" a="1"/>
  <c r="AG4545" i="1" s="1"/>
  <c r="S3715" i="1"/>
  <c r="AG3715" i="1" a="1"/>
  <c r="AG3715" i="1" s="1"/>
  <c r="S3159" i="1"/>
  <c r="AG3159" i="1" a="1"/>
  <c r="AG3159" i="1" s="1"/>
  <c r="S2000" i="1"/>
  <c r="AG2000" i="1" a="1"/>
  <c r="AG2000" i="1" s="1"/>
  <c r="S1748" i="1"/>
  <c r="AG1748" i="1" a="1"/>
  <c r="AG1748" i="1" s="1"/>
  <c r="S1629" i="1"/>
  <c r="AG1629" i="1" a="1"/>
  <c r="AG1629" i="1" s="1"/>
  <c r="S4280" i="1"/>
  <c r="AG4280" i="1" a="1"/>
  <c r="AG4280" i="1" s="1"/>
  <c r="S4858" i="1"/>
  <c r="AG4858" i="1" a="1"/>
  <c r="AG4858" i="1" s="1"/>
  <c r="S3746" i="1"/>
  <c r="AG3746" i="1" a="1"/>
  <c r="AG3746" i="1" s="1"/>
  <c r="S684" i="1"/>
  <c r="AG684" i="1" a="1"/>
  <c r="AG684" i="1" s="1"/>
  <c r="S208" i="1"/>
  <c r="AG208" i="1" a="1"/>
  <c r="AG208" i="1" s="1"/>
  <c r="S499" i="1"/>
  <c r="AG499" i="1" a="1"/>
  <c r="AG499" i="1" s="1"/>
  <c r="S566" i="1"/>
  <c r="AG566" i="1" a="1"/>
  <c r="AG566" i="1" s="1"/>
  <c r="S650" i="1"/>
  <c r="AG650" i="1" a="1"/>
  <c r="AG650" i="1" s="1"/>
  <c r="S4111" i="1"/>
  <c r="AG4111" i="1" a="1"/>
  <c r="AG4111" i="1" s="1"/>
  <c r="S3350" i="1"/>
  <c r="AG3350" i="1" a="1"/>
  <c r="AG3350" i="1" s="1"/>
  <c r="S1980" i="1"/>
  <c r="AG1980" i="1" a="1"/>
  <c r="AG1980" i="1" s="1"/>
  <c r="S2824" i="1"/>
  <c r="AG2824" i="1" a="1"/>
  <c r="AG2824" i="1" s="1"/>
  <c r="AG90" i="1" a="1"/>
  <c r="AG90" i="1" s="1"/>
  <c r="AG2724" i="1" a="1"/>
  <c r="AG2724" i="1" s="1"/>
  <c r="S2058" i="1"/>
  <c r="AG2058" i="1" a="1"/>
  <c r="AG2058" i="1" s="1"/>
  <c r="S3477" i="1"/>
  <c r="AG3477" i="1" a="1"/>
  <c r="AG3477" i="1" s="1"/>
  <c r="S1549" i="1"/>
  <c r="AG1549" i="1" a="1"/>
  <c r="AG1549" i="1" s="1"/>
  <c r="S4194" i="1"/>
  <c r="AG4194" i="1" a="1"/>
  <c r="AG4194" i="1" s="1"/>
  <c r="S3466" i="1"/>
  <c r="AG3466" i="1" a="1"/>
  <c r="AG3466" i="1" s="1"/>
  <c r="S1821" i="1"/>
  <c r="AG1821" i="1" a="1"/>
  <c r="AG1821" i="1" s="1"/>
  <c r="S4977" i="1"/>
  <c r="AG4977" i="1" a="1"/>
  <c r="AG4977" i="1" s="1"/>
  <c r="S293" i="1"/>
  <c r="AG293" i="1" a="1"/>
  <c r="AG293" i="1" s="1"/>
  <c r="S4095" i="1"/>
  <c r="AG4095" i="1" a="1"/>
  <c r="AG4095" i="1" s="1"/>
  <c r="S243" i="1"/>
  <c r="AG243" i="1" a="1"/>
  <c r="AG243" i="1" s="1"/>
  <c r="S4943" i="1"/>
  <c r="AG4943" i="1" a="1"/>
  <c r="AG4943" i="1" s="1"/>
  <c r="S4651" i="1"/>
  <c r="AG4651" i="1" a="1"/>
  <c r="AG4651" i="1" s="1"/>
  <c r="S636" i="1"/>
  <c r="AG636" i="1" a="1"/>
  <c r="AG636" i="1" s="1"/>
  <c r="S128" i="1"/>
  <c r="AG128" i="1" a="1"/>
  <c r="AG128" i="1" s="1"/>
  <c r="S4162" i="1"/>
  <c r="AG4162" i="1" a="1"/>
  <c r="AG4162" i="1" s="1"/>
  <c r="S3437" i="1"/>
  <c r="AG3437" i="1" a="1"/>
  <c r="AG3437" i="1" s="1"/>
  <c r="S299" i="1"/>
  <c r="AG299" i="1" a="1"/>
  <c r="AG299" i="1" s="1"/>
  <c r="S4501" i="1"/>
  <c r="AG4501" i="1" a="1"/>
  <c r="AG4501" i="1" s="1"/>
  <c r="S4762" i="1"/>
  <c r="AG4762" i="1" a="1"/>
  <c r="AG4762" i="1" s="1"/>
  <c r="S3176" i="1"/>
  <c r="AG3176" i="1" a="1"/>
  <c r="AG3176" i="1" s="1"/>
  <c r="S3130" i="1"/>
  <c r="AG3130" i="1" a="1"/>
  <c r="AG3130" i="1" s="1"/>
  <c r="S4169" i="1"/>
  <c r="AG4169" i="1" a="1"/>
  <c r="AG4169" i="1" s="1"/>
  <c r="S1340" i="1"/>
  <c r="AG1340" i="1" a="1"/>
  <c r="AG1340" i="1" s="1"/>
  <c r="S1973" i="1"/>
  <c r="AG1973" i="1" a="1"/>
  <c r="AG1973" i="1" s="1"/>
  <c r="S1921" i="1"/>
  <c r="AG1921" i="1" a="1"/>
  <c r="AG1921" i="1" s="1"/>
  <c r="S3235" i="1"/>
  <c r="AG3235" i="1" a="1"/>
  <c r="AG3235" i="1" s="1"/>
  <c r="S4872" i="1"/>
  <c r="AG4872" i="1" a="1"/>
  <c r="AG4872" i="1" s="1"/>
  <c r="S3726" i="1"/>
  <c r="AG3726" i="1" a="1"/>
  <c r="AG3726" i="1" s="1"/>
  <c r="S4577" i="1"/>
  <c r="AG4577" i="1" a="1"/>
  <c r="AG4577" i="1" s="1"/>
  <c r="S4619" i="1"/>
  <c r="AG4619" i="1" a="1"/>
  <c r="AG4619" i="1" s="1"/>
  <c r="S562" i="1"/>
  <c r="AG562" i="1" a="1"/>
  <c r="AG562" i="1" s="1"/>
  <c r="S4387" i="1"/>
  <c r="AG4387" i="1" a="1"/>
  <c r="AG4387" i="1" s="1"/>
  <c r="S4140" i="1"/>
  <c r="AG4140" i="1" a="1"/>
  <c r="AG4140" i="1" s="1"/>
  <c r="S2839" i="1"/>
  <c r="AG2839" i="1" a="1"/>
  <c r="AG2839" i="1" s="1"/>
  <c r="S4519" i="1"/>
  <c r="AG4519" i="1" a="1"/>
  <c r="AG4519" i="1" s="1"/>
  <c r="S4094" i="1"/>
  <c r="AG4094" i="1" a="1"/>
  <c r="AG4094" i="1" s="1"/>
  <c r="S365" i="1"/>
  <c r="AG365" i="1" a="1"/>
  <c r="AG365" i="1" s="1"/>
  <c r="S1954" i="1"/>
  <c r="AG1954" i="1" a="1"/>
  <c r="AG1954" i="1" s="1"/>
  <c r="S296" i="1"/>
  <c r="AG296" i="1" a="1"/>
  <c r="AG296" i="1" s="1"/>
  <c r="S619" i="1"/>
  <c r="AG619" i="1" a="1"/>
  <c r="AG619" i="1" s="1"/>
  <c r="S1875" i="1"/>
  <c r="AG1875" i="1" a="1"/>
  <c r="AG1875" i="1" s="1"/>
  <c r="S3432" i="1"/>
  <c r="AG3432" i="1" a="1"/>
  <c r="AG3432" i="1" s="1"/>
  <c r="S3513" i="1"/>
  <c r="AG3513" i="1" a="1"/>
  <c r="AG3513" i="1" s="1"/>
  <c r="S535" i="1"/>
  <c r="AG535" i="1" a="1"/>
  <c r="AG535" i="1" s="1"/>
  <c r="S1084" i="1"/>
  <c r="AG1084" i="1" a="1"/>
  <c r="AG1084" i="1" s="1"/>
  <c r="S264" i="1"/>
  <c r="AG264" i="1" a="1"/>
  <c r="AG264" i="1" s="1"/>
  <c r="S1319" i="1"/>
  <c r="AG1319" i="1" a="1"/>
  <c r="AG1319" i="1" s="1"/>
  <c r="S1201" i="1"/>
  <c r="AG1201" i="1" a="1"/>
  <c r="AG1201" i="1" s="1"/>
  <c r="S4585" i="1"/>
  <c r="AG4585" i="1" a="1"/>
  <c r="AG4585" i="1" s="1"/>
  <c r="S3124" i="1"/>
  <c r="AG3124" i="1" a="1"/>
  <c r="AG3124" i="1" s="1"/>
  <c r="S4269" i="1"/>
  <c r="AG4269" i="1" a="1"/>
  <c r="AG4269" i="1" s="1"/>
  <c r="S178" i="1"/>
  <c r="AG178" i="1" a="1"/>
  <c r="AG178" i="1" s="1"/>
  <c r="S1117" i="1"/>
  <c r="AG1117" i="1" a="1"/>
  <c r="AG1117" i="1" s="1"/>
  <c r="S572" i="1"/>
  <c r="AG572" i="1" a="1"/>
  <c r="AG572" i="1" s="1"/>
  <c r="S2789" i="1"/>
  <c r="AG2789" i="1" a="1"/>
  <c r="AG2789" i="1" s="1"/>
  <c r="S968" i="1"/>
  <c r="AG968" i="1" a="1"/>
  <c r="AG968" i="1" s="1"/>
  <c r="S910" i="1"/>
  <c r="AG910" i="1" a="1"/>
  <c r="AG910" i="1" s="1"/>
  <c r="S629" i="1"/>
  <c r="AG629" i="1" a="1"/>
  <c r="AG629" i="1" s="1"/>
  <c r="S3509" i="1"/>
  <c r="AG3509" i="1" a="1"/>
  <c r="AG3509" i="1" s="1"/>
  <c r="S4702" i="1"/>
  <c r="AG4702" i="1" a="1"/>
  <c r="AG4702" i="1" s="1"/>
  <c r="S4202" i="1"/>
  <c r="AG4202" i="1" a="1"/>
  <c r="AG4202" i="1" s="1"/>
  <c r="S825" i="1"/>
  <c r="AG825" i="1" a="1"/>
  <c r="AG825" i="1" s="1"/>
  <c r="S4569" i="1"/>
  <c r="AG4569" i="1" a="1"/>
  <c r="AG4569" i="1" s="1"/>
  <c r="S925" i="1"/>
  <c r="AG925" i="1" a="1"/>
  <c r="AG925" i="1" s="1"/>
  <c r="S3084" i="1"/>
  <c r="AG3084" i="1" a="1"/>
  <c r="AG3084" i="1" s="1"/>
  <c r="S1150" i="1"/>
  <c r="AG1150" i="1" a="1"/>
  <c r="AG1150" i="1" s="1"/>
  <c r="S406" i="1"/>
  <c r="AG406" i="1" a="1"/>
  <c r="AG406" i="1" s="1"/>
  <c r="S1236" i="1"/>
  <c r="AG1236" i="1" a="1"/>
  <c r="AG1236" i="1" s="1"/>
  <c r="S4419" i="1"/>
  <c r="AG4419" i="1" a="1"/>
  <c r="AG4419" i="1" s="1"/>
  <c r="S2247" i="1"/>
  <c r="AG2247" i="1" a="1"/>
  <c r="AG2247" i="1" s="1"/>
  <c r="S2152" i="1"/>
  <c r="AG2152" i="1" a="1"/>
  <c r="AG2152" i="1" s="1"/>
  <c r="S1089" i="1"/>
  <c r="AG1089" i="1" a="1"/>
  <c r="AG1089" i="1" s="1"/>
  <c r="S834" i="1"/>
  <c r="AG834" i="1" a="1"/>
  <c r="AG834" i="1" s="1"/>
  <c r="S537" i="1"/>
  <c r="AG537" i="1" a="1"/>
  <c r="AG537" i="1" s="1"/>
  <c r="S3467" i="1"/>
  <c r="AG3467" i="1" a="1"/>
  <c r="AG3467" i="1" s="1"/>
  <c r="S83" i="1"/>
  <c r="AG83" i="1" a="1"/>
  <c r="AG83" i="1" s="1"/>
  <c r="S3689" i="1"/>
  <c r="AG3689" i="1" a="1"/>
  <c r="AG3689" i="1" s="1"/>
  <c r="S4689" i="1"/>
  <c r="AG4689" i="1" a="1"/>
  <c r="AG4689" i="1" s="1"/>
  <c r="S1294" i="1"/>
  <c r="AG1294" i="1" a="1"/>
  <c r="AG1294" i="1" s="1"/>
  <c r="S3484" i="1"/>
  <c r="AG3484" i="1" a="1"/>
  <c r="AG3484" i="1" s="1"/>
  <c r="S1457" i="1"/>
  <c r="AG1457" i="1" a="1"/>
  <c r="AG1457" i="1" s="1"/>
  <c r="S505" i="1"/>
  <c r="AG505" i="1" a="1"/>
  <c r="AG505" i="1" s="1"/>
  <c r="S37" i="1"/>
  <c r="AG37" i="1" a="1"/>
  <c r="AG37" i="1" s="1"/>
  <c r="S1608" i="1"/>
  <c r="AG1608" i="1" a="1"/>
  <c r="AG1608" i="1" s="1"/>
  <c r="S2661" i="1"/>
  <c r="AG2661" i="1" a="1"/>
  <c r="AG2661" i="1" s="1"/>
  <c r="S4299" i="1"/>
  <c r="AG4299" i="1" a="1"/>
  <c r="AG4299" i="1" s="1"/>
  <c r="S639" i="1"/>
  <c r="AG639" i="1" a="1"/>
  <c r="AG639" i="1" s="1"/>
  <c r="S25" i="1"/>
  <c r="AG25" i="1" a="1"/>
  <c r="AG25" i="1" s="1"/>
  <c r="S4448" i="1"/>
  <c r="AG4448" i="1" a="1"/>
  <c r="AG4448" i="1" s="1"/>
  <c r="S1024" i="1"/>
  <c r="AG1024" i="1" a="1"/>
  <c r="AG1024" i="1" s="1"/>
  <c r="S4757" i="1"/>
  <c r="AG4757" i="1" a="1"/>
  <c r="AG4757" i="1" s="1"/>
  <c r="S1578" i="1"/>
  <c r="AG1578" i="1" a="1"/>
  <c r="AG1578" i="1" s="1"/>
  <c r="S2860" i="1"/>
  <c r="AG2860" i="1" a="1"/>
  <c r="AG2860" i="1" s="1"/>
  <c r="S1561" i="1"/>
  <c r="AG1561" i="1" a="1"/>
  <c r="AG1561" i="1" s="1"/>
  <c r="S4886" i="1"/>
  <c r="AG4886" i="1" a="1"/>
  <c r="AG4886" i="1" s="1"/>
  <c r="S3969" i="1"/>
  <c r="AG3969" i="1" a="1"/>
  <c r="AG3969" i="1" s="1"/>
  <c r="S1324" i="1"/>
  <c r="AG1324" i="1" a="1"/>
  <c r="AG1324" i="1" s="1"/>
  <c r="S2556" i="1"/>
  <c r="AG2556" i="1" a="1"/>
  <c r="AG2556" i="1" s="1"/>
  <c r="S4550" i="1"/>
  <c r="AG4550" i="1" a="1"/>
  <c r="AG4550" i="1" s="1"/>
  <c r="S3070" i="1"/>
  <c r="AG3070" i="1" a="1"/>
  <c r="AG3070" i="1" s="1"/>
  <c r="S2469" i="1"/>
  <c r="AG2469" i="1" a="1"/>
  <c r="AG2469" i="1" s="1"/>
  <c r="S4718" i="1"/>
  <c r="AG4718" i="1" a="1"/>
  <c r="AG4718" i="1" s="1"/>
  <c r="S459" i="1"/>
  <c r="AG459" i="1" a="1"/>
  <c r="AG459" i="1" s="1"/>
  <c r="S912" i="1"/>
  <c r="AG912" i="1" a="1"/>
  <c r="AG912" i="1" s="1"/>
  <c r="S4983" i="1"/>
  <c r="AG4983" i="1" a="1"/>
  <c r="AG4983" i="1" s="1"/>
  <c r="S3148" i="1"/>
  <c r="AG3148" i="1" a="1"/>
  <c r="AG3148" i="1" s="1"/>
  <c r="S913" i="1"/>
  <c r="AG913" i="1" a="1"/>
  <c r="AG913" i="1" s="1"/>
  <c r="S4416" i="1"/>
  <c r="AG4416" i="1" a="1"/>
  <c r="AG4416" i="1" s="1"/>
  <c r="S1825" i="1"/>
  <c r="AG1825" i="1" a="1"/>
  <c r="AG1825" i="1" s="1"/>
  <c r="S4939" i="1"/>
  <c r="AG4939" i="1" a="1"/>
  <c r="AG4939" i="1" s="1"/>
  <c r="S1742" i="1"/>
  <c r="AG1742" i="1" a="1"/>
  <c r="AG1742" i="1" s="1"/>
  <c r="S3319" i="1"/>
  <c r="AG3319" i="1" a="1"/>
  <c r="AG3319" i="1" s="1"/>
  <c r="S2674" i="1"/>
  <c r="AG2674" i="1" a="1"/>
  <c r="AG2674" i="1" s="1"/>
  <c r="S721" i="1"/>
  <c r="AG721" i="1" a="1"/>
  <c r="AG721" i="1" s="1"/>
  <c r="S416" i="1"/>
  <c r="AG416" i="1" a="1"/>
  <c r="AG416" i="1" s="1"/>
  <c r="S4828" i="1"/>
  <c r="AG4828" i="1" a="1"/>
  <c r="AG4828" i="1" s="1"/>
  <c r="AG2040" i="1" a="1"/>
  <c r="AG2040" i="1" s="1"/>
  <c r="AG343" i="1" a="1"/>
  <c r="AG343" i="1" s="1"/>
  <c r="AG2966" i="1" a="1"/>
  <c r="AG2966" i="1" s="1"/>
  <c r="AG4810" i="1" a="1"/>
  <c r="AG4810" i="1" s="1"/>
  <c r="AG3980" i="1" a="1"/>
  <c r="AG3980" i="1" s="1"/>
  <c r="AG1990" i="1" a="1"/>
  <c r="AG1990" i="1" s="1"/>
  <c r="S645" i="1"/>
  <c r="AG645" i="1" a="1"/>
  <c r="AG645" i="1" s="1"/>
  <c r="S4228" i="1"/>
  <c r="AG4228" i="1" a="1"/>
  <c r="AG4228" i="1" s="1"/>
  <c r="S4467" i="1"/>
  <c r="AG4467" i="1" a="1"/>
  <c r="AG4467" i="1" s="1"/>
  <c r="S4379" i="1"/>
  <c r="AG4379" i="1" a="1"/>
  <c r="AG4379" i="1" s="1"/>
  <c r="S986" i="1"/>
  <c r="AG986" i="1" a="1"/>
  <c r="AG986" i="1" s="1"/>
  <c r="S4058" i="1"/>
  <c r="AG4058" i="1" a="1"/>
  <c r="AG4058" i="1" s="1"/>
  <c r="S1545" i="1"/>
  <c r="AG1545" i="1" a="1"/>
  <c r="AG1545" i="1" s="1"/>
  <c r="S141" i="1"/>
  <c r="AG141" i="1" a="1"/>
  <c r="AG141" i="1" s="1"/>
  <c r="S530" i="1"/>
  <c r="AG530" i="1" a="1"/>
  <c r="AG530" i="1" s="1"/>
  <c r="S1785" i="1"/>
  <c r="AG1785" i="1" a="1"/>
  <c r="AG1785" i="1" s="1"/>
  <c r="S135" i="1"/>
  <c r="AG135" i="1" a="1"/>
  <c r="AG135" i="1" s="1"/>
  <c r="S399" i="1"/>
  <c r="AG399" i="1" a="1"/>
  <c r="AG399" i="1" s="1"/>
  <c r="S196" i="1"/>
  <c r="AG196" i="1" a="1"/>
  <c r="AG196" i="1" s="1"/>
  <c r="S3328" i="1"/>
  <c r="AG3328" i="1" a="1"/>
  <c r="AG3328" i="1" s="1"/>
  <c r="S3456" i="1"/>
  <c r="AG3456" i="1" a="1"/>
  <c r="AG3456" i="1" s="1"/>
  <c r="S662" i="1"/>
  <c r="AG662" i="1" a="1"/>
  <c r="AG662" i="1" s="1"/>
  <c r="S2851" i="1"/>
  <c r="AG2851" i="1" a="1"/>
  <c r="AG2851" i="1" s="1"/>
  <c r="S3905" i="1"/>
  <c r="AG3905" i="1" a="1"/>
  <c r="AG3905" i="1" s="1"/>
  <c r="S3785" i="1"/>
  <c r="AG3785" i="1" a="1"/>
  <c r="AG3785" i="1" s="1"/>
  <c r="S4186" i="1"/>
  <c r="AG4186" i="1" a="1"/>
  <c r="AG4186" i="1" s="1"/>
  <c r="S1191" i="1"/>
  <c r="AG1191" i="1" a="1"/>
  <c r="AG1191" i="1" s="1"/>
  <c r="S2871" i="1"/>
  <c r="AG2871" i="1" a="1"/>
  <c r="AG2871" i="1" s="1"/>
  <c r="S1650" i="1"/>
  <c r="AG1650" i="1" a="1"/>
  <c r="AG1650" i="1" s="1"/>
  <c r="S1904" i="1"/>
  <c r="AG1904" i="1" a="1"/>
  <c r="AG1904" i="1" s="1"/>
  <c r="S1202" i="1"/>
  <c r="AG1202" i="1" a="1"/>
  <c r="AG1202" i="1" s="1"/>
  <c r="S2497" i="1"/>
  <c r="AG2497" i="1" a="1"/>
  <c r="AG2497" i="1" s="1"/>
  <c r="S2954" i="1"/>
  <c r="AG2954" i="1" a="1"/>
  <c r="AG2954" i="1" s="1"/>
  <c r="S3713" i="1"/>
  <c r="AG3713" i="1" a="1"/>
  <c r="AG3713" i="1" s="1"/>
  <c r="S4558" i="1"/>
  <c r="AG4558" i="1" a="1"/>
  <c r="AG4558" i="1" s="1"/>
  <c r="S2150" i="1"/>
  <c r="AG2150" i="1" a="1"/>
  <c r="AG2150" i="1" s="1"/>
  <c r="S1006" i="1"/>
  <c r="AG1006" i="1" a="1"/>
  <c r="AG1006" i="1" s="1"/>
  <c r="S926" i="1"/>
  <c r="AG926" i="1" a="1"/>
  <c r="AG926" i="1" s="1"/>
  <c r="S1853" i="1"/>
  <c r="AG1853" i="1" a="1"/>
  <c r="AG1853" i="1" s="1"/>
  <c r="S4602" i="1"/>
  <c r="AG4602" i="1" a="1"/>
  <c r="AG4602" i="1" s="1"/>
  <c r="S2410" i="1"/>
  <c r="AG2410" i="1" a="1"/>
  <c r="AG2410" i="1" s="1"/>
  <c r="S4432" i="1"/>
  <c r="AG4432" i="1" a="1"/>
  <c r="AG4432" i="1" s="1"/>
  <c r="S4836" i="1"/>
  <c r="AG4836" i="1" a="1"/>
  <c r="AG4836" i="1" s="1"/>
  <c r="S3010" i="1"/>
  <c r="AG3010" i="1" a="1"/>
  <c r="AG3010" i="1" s="1"/>
  <c r="S289" i="1"/>
  <c r="AG289" i="1" a="1"/>
  <c r="AG289" i="1" s="1"/>
  <c r="S2076" i="1"/>
  <c r="AG2076" i="1" a="1"/>
  <c r="AG2076" i="1" s="1"/>
  <c r="S3457" i="1"/>
  <c r="AG3457" i="1" a="1"/>
  <c r="AG3457" i="1" s="1"/>
  <c r="S1404" i="1"/>
  <c r="AG1404" i="1" a="1"/>
  <c r="AG1404" i="1" s="1"/>
  <c r="S621" i="1"/>
  <c r="AG621" i="1" a="1"/>
  <c r="AG621" i="1" s="1"/>
  <c r="S1726" i="1"/>
  <c r="AG1726" i="1" a="1"/>
  <c r="AG1726" i="1" s="1"/>
  <c r="S3556" i="1"/>
  <c r="AG3556" i="1" a="1"/>
  <c r="AG3556" i="1" s="1"/>
  <c r="S3828" i="1"/>
  <c r="AG3828" i="1" a="1"/>
  <c r="AG3828" i="1" s="1"/>
  <c r="S2484" i="1"/>
  <c r="AG2484" i="1" a="1"/>
  <c r="AG2484" i="1" s="1"/>
  <c r="S3199" i="1"/>
  <c r="AG3199" i="1" a="1"/>
  <c r="AG3199" i="1" s="1"/>
  <c r="S4719" i="1"/>
  <c r="AG4719" i="1" a="1"/>
  <c r="AG4719" i="1" s="1"/>
  <c r="S3286" i="1"/>
  <c r="AG3286" i="1" a="1"/>
  <c r="AG3286" i="1" s="1"/>
  <c r="S4463" i="1"/>
  <c r="AG4463" i="1" a="1"/>
  <c r="AG4463" i="1" s="1"/>
  <c r="S4405" i="1"/>
  <c r="AG4405" i="1" a="1"/>
  <c r="AG4405" i="1" s="1"/>
  <c r="S3694" i="1"/>
  <c r="AG3694" i="1" a="1"/>
  <c r="AG3694" i="1" s="1"/>
  <c r="S4924" i="1"/>
  <c r="AG4924" i="1" a="1"/>
  <c r="AG4924" i="1" s="1"/>
  <c r="S3317" i="1"/>
  <c r="AG3317" i="1" a="1"/>
  <c r="AG3317" i="1" s="1"/>
  <c r="S1488" i="1"/>
  <c r="AG1488" i="1" a="1"/>
  <c r="AG1488" i="1" s="1"/>
  <c r="S3383" i="1"/>
  <c r="AG3383" i="1" a="1"/>
  <c r="AG3383" i="1" s="1"/>
  <c r="S4305" i="1"/>
  <c r="AG4305" i="1" a="1"/>
  <c r="AG4305" i="1" s="1"/>
  <c r="S3040" i="1"/>
  <c r="AG3040" i="1" a="1"/>
  <c r="AG3040" i="1" s="1"/>
  <c r="S1820" i="1"/>
  <c r="AG1820" i="1" a="1"/>
  <c r="AG1820" i="1" s="1"/>
  <c r="S3783" i="1"/>
  <c r="AG3783" i="1" a="1"/>
  <c r="AG3783" i="1" s="1"/>
  <c r="S1929" i="1"/>
  <c r="AG1929" i="1" a="1"/>
  <c r="AG1929" i="1" s="1"/>
  <c r="S4987" i="1"/>
  <c r="AG4987" i="1" a="1"/>
  <c r="AG4987" i="1" s="1"/>
  <c r="S1714" i="1"/>
  <c r="AG1714" i="1" a="1"/>
  <c r="AG1714" i="1" s="1"/>
  <c r="S1229" i="1"/>
  <c r="AG1229" i="1" a="1"/>
  <c r="AG1229" i="1" s="1"/>
  <c r="S802" i="1"/>
  <c r="AG802" i="1" a="1"/>
  <c r="AG802" i="1" s="1"/>
  <c r="S1605" i="1"/>
  <c r="AG1605" i="1" a="1"/>
  <c r="AG1605" i="1" s="1"/>
  <c r="S868" i="1"/>
  <c r="AG868" i="1" a="1"/>
  <c r="AG868" i="1" s="1"/>
  <c r="S3160" i="1"/>
  <c r="AG3160" i="1" a="1"/>
  <c r="AG3160" i="1" s="1"/>
  <c r="S2549" i="1"/>
  <c r="AG2549" i="1" a="1"/>
  <c r="AG2549" i="1" s="1"/>
  <c r="S4966" i="1"/>
  <c r="AG4966" i="1" a="1"/>
  <c r="AG4966" i="1" s="1"/>
  <c r="S2951" i="1"/>
  <c r="AG2951" i="1" a="1"/>
  <c r="AG2951" i="1" s="1"/>
  <c r="S1836" i="1"/>
  <c r="AG1836" i="1" a="1"/>
  <c r="AG1836" i="1" s="1"/>
  <c r="S2562" i="1"/>
  <c r="AG2562" i="1" a="1"/>
  <c r="AG2562" i="1" s="1"/>
  <c r="S2153" i="1"/>
  <c r="AG2153" i="1" a="1"/>
  <c r="AG2153" i="1" s="1"/>
  <c r="S4653" i="1"/>
  <c r="AG4653" i="1" a="1"/>
  <c r="AG4653" i="1" s="1"/>
  <c r="S3937" i="1"/>
  <c r="AG3937" i="1" a="1"/>
  <c r="AG3937" i="1" s="1"/>
  <c r="S1389" i="1"/>
  <c r="AG1389" i="1" a="1"/>
  <c r="AG1389" i="1" s="1"/>
  <c r="S4661" i="1"/>
  <c r="AG4661" i="1" a="1"/>
  <c r="AG4661" i="1" s="1"/>
  <c r="S4102" i="1"/>
  <c r="AG4102" i="1" a="1"/>
  <c r="AG4102" i="1" s="1"/>
  <c r="S2848" i="1"/>
  <c r="AG2848" i="1" a="1"/>
  <c r="AG2848" i="1" s="1"/>
  <c r="S1511" i="1"/>
  <c r="AG1511" i="1" a="1"/>
  <c r="AG1511" i="1" s="1"/>
  <c r="S4938" i="1"/>
  <c r="AG4938" i="1" a="1"/>
  <c r="AG4938" i="1" s="1"/>
  <c r="S862" i="1"/>
  <c r="AG862" i="1" a="1"/>
  <c r="AG862" i="1" s="1"/>
  <c r="S1095" i="1"/>
  <c r="AG1095" i="1" a="1"/>
  <c r="AG1095" i="1" s="1"/>
  <c r="S2297" i="1"/>
  <c r="AG2297" i="1" a="1"/>
  <c r="AG2297" i="1" s="1"/>
  <c r="S1819" i="1"/>
  <c r="AG1819" i="1" a="1"/>
  <c r="AG1819" i="1" s="1"/>
  <c r="S858" i="1"/>
  <c r="AG858" i="1" a="1"/>
  <c r="AG858" i="1" s="1"/>
  <c r="S1610" i="1"/>
  <c r="AG1610" i="1" a="1"/>
  <c r="AG1610" i="1" s="1"/>
  <c r="S2608" i="1"/>
  <c r="AG2608" i="1" a="1"/>
  <c r="AG2608" i="1" s="1"/>
  <c r="S1775" i="1"/>
  <c r="AG1775" i="1" a="1"/>
  <c r="AG1775" i="1" s="1"/>
  <c r="S1729" i="1"/>
  <c r="AG1729" i="1" a="1"/>
  <c r="AG1729" i="1" s="1"/>
  <c r="S3472" i="1"/>
  <c r="AG3472" i="1" a="1"/>
  <c r="AG3472" i="1" s="1"/>
  <c r="S3586" i="1"/>
  <c r="AG3586" i="1" a="1"/>
  <c r="AG3586" i="1" s="1"/>
  <c r="S3899" i="1"/>
  <c r="AG3899" i="1" a="1"/>
  <c r="AG3899" i="1" s="1"/>
  <c r="S3526" i="1"/>
  <c r="AG3526" i="1" a="1"/>
  <c r="AG3526" i="1" s="1"/>
  <c r="S1644" i="1"/>
  <c r="AG1644" i="1" a="1"/>
  <c r="AG1644" i="1" s="1"/>
  <c r="S1952" i="1"/>
  <c r="AG1952" i="1" a="1"/>
  <c r="AG1952" i="1" s="1"/>
  <c r="S656" i="1"/>
  <c r="AG656" i="1" a="1"/>
  <c r="AG656" i="1" s="1"/>
  <c r="S3180" i="1"/>
  <c r="AG3180" i="1" a="1"/>
  <c r="AG3180" i="1" s="1"/>
  <c r="S1690" i="1"/>
  <c r="AG1690" i="1" a="1"/>
  <c r="AG1690" i="1" s="1"/>
  <c r="S2027" i="1"/>
  <c r="AG2027" i="1" a="1"/>
  <c r="AG2027" i="1" s="1"/>
  <c r="S3759" i="1"/>
  <c r="AG3759" i="1" a="1"/>
  <c r="AG3759" i="1" s="1"/>
  <c r="S351" i="1"/>
  <c r="AG351" i="1" a="1"/>
  <c r="AG351" i="1" s="1"/>
  <c r="S1228" i="1"/>
  <c r="AG1228" i="1" a="1"/>
  <c r="AG1228" i="1" s="1"/>
  <c r="S2205" i="1"/>
  <c r="AG2205" i="1" a="1"/>
  <c r="AG2205" i="1" s="1"/>
  <c r="S4535" i="1"/>
  <c r="AG4535" i="1" a="1"/>
  <c r="AG4535" i="1" s="1"/>
  <c r="S1075" i="1"/>
  <c r="AG1075" i="1" a="1"/>
  <c r="AG1075" i="1" s="1"/>
  <c r="S2681" i="1"/>
  <c r="AG2681" i="1" a="1"/>
  <c r="AG2681" i="1" s="1"/>
  <c r="S4225" i="1"/>
  <c r="AG4225" i="1" a="1"/>
  <c r="AG4225" i="1" s="1"/>
  <c r="S4909" i="1"/>
  <c r="AG4909" i="1" a="1"/>
  <c r="AG4909" i="1" s="1"/>
  <c r="S470" i="1"/>
  <c r="AG470" i="1" a="1"/>
  <c r="AG470" i="1" s="1"/>
  <c r="S4664" i="1"/>
  <c r="AG4664" i="1" a="1"/>
  <c r="AG4664" i="1" s="1"/>
  <c r="S3741" i="1"/>
  <c r="AG3741" i="1" a="1"/>
  <c r="AG3741" i="1" s="1"/>
  <c r="S2552" i="1"/>
  <c r="AG2552" i="1" a="1"/>
  <c r="AG2552" i="1" s="1"/>
  <c r="S3308" i="1"/>
  <c r="AG3308" i="1" a="1"/>
  <c r="AG3308" i="1" s="1"/>
  <c r="S3375" i="1"/>
  <c r="AG3375" i="1" a="1"/>
  <c r="AG3375" i="1" s="1"/>
  <c r="S1831" i="1"/>
  <c r="AG1831" i="1" a="1"/>
  <c r="AG1831" i="1" s="1"/>
  <c r="S4443" i="1"/>
  <c r="AG4443" i="1" a="1"/>
  <c r="AG4443" i="1" s="1"/>
  <c r="S1063" i="1"/>
  <c r="AG1063" i="1" a="1"/>
  <c r="AG1063" i="1" s="1"/>
  <c r="S4227" i="1"/>
  <c r="AG4227" i="1" a="1"/>
  <c r="AG4227" i="1" s="1"/>
  <c r="S2744" i="1"/>
  <c r="AG2744" i="1" a="1"/>
  <c r="AG2744" i="1" s="1"/>
  <c r="S4340" i="1"/>
  <c r="AG4340" i="1" a="1"/>
  <c r="AG4340" i="1" s="1"/>
  <c r="S2547" i="1"/>
  <c r="AG2547" i="1" a="1"/>
  <c r="AG2547" i="1" s="1"/>
  <c r="S4096" i="1"/>
  <c r="AG4096" i="1" a="1"/>
  <c r="AG4096" i="1" s="1"/>
  <c r="S3403" i="1"/>
  <c r="AG3403" i="1" a="1"/>
  <c r="AG3403" i="1" s="1"/>
  <c r="S3233" i="1"/>
  <c r="AG3233" i="1" a="1"/>
  <c r="AG3233" i="1" s="1"/>
  <c r="S4359" i="1"/>
  <c r="AG4359" i="1" a="1"/>
  <c r="AG4359" i="1" s="1"/>
  <c r="S4818" i="1"/>
  <c r="AG4818" i="1" a="1"/>
  <c r="AG4818" i="1" s="1"/>
  <c r="S1115" i="1"/>
  <c r="AG1115" i="1" a="1"/>
  <c r="AG1115" i="1" s="1"/>
  <c r="S2702" i="1"/>
  <c r="AG2702" i="1" a="1"/>
  <c r="AG2702" i="1" s="1"/>
  <c r="S3927" i="1"/>
  <c r="AG3927" i="1" a="1"/>
  <c r="AG3927" i="1" s="1"/>
  <c r="S2417" i="1"/>
  <c r="AG2417" i="1" a="1"/>
  <c r="AG2417" i="1" s="1"/>
  <c r="S313" i="1"/>
  <c r="AG313" i="1" a="1"/>
  <c r="AG313" i="1" s="1"/>
  <c r="S4554" i="1"/>
  <c r="AG4554" i="1" a="1"/>
  <c r="AG4554" i="1" s="1"/>
  <c r="S1995" i="1"/>
  <c r="AG1995" i="1" a="1"/>
  <c r="AG1995" i="1" s="1"/>
  <c r="S2713" i="1"/>
  <c r="AG2713" i="1" a="1"/>
  <c r="AG2713" i="1" s="1"/>
  <c r="S4736" i="1"/>
  <c r="AG4736" i="1" a="1"/>
  <c r="AG4736" i="1" s="1"/>
  <c r="S741" i="1"/>
  <c r="AG741" i="1" a="1"/>
  <c r="AG741" i="1" s="1"/>
  <c r="S1868" i="1"/>
  <c r="AG1868" i="1" a="1"/>
  <c r="AG1868" i="1" s="1"/>
  <c r="S401" i="1"/>
  <c r="AG401" i="1" a="1"/>
  <c r="AG401" i="1" s="1"/>
  <c r="S2960" i="1"/>
  <c r="AG2960" i="1" a="1"/>
  <c r="AG2960" i="1" s="1"/>
  <c r="S189" i="1"/>
  <c r="AG189" i="1" a="1"/>
  <c r="AG189" i="1" s="1"/>
  <c r="S2317" i="1"/>
  <c r="AG2317" i="1" a="1"/>
  <c r="AG2317" i="1" s="1"/>
  <c r="AG4683" i="1" a="1"/>
  <c r="AG4683" i="1" s="1"/>
  <c r="AG3497" i="1" a="1"/>
  <c r="AG3497" i="1" s="1"/>
  <c r="AG458" i="1" a="1"/>
  <c r="AG458" i="1" s="1"/>
  <c r="AG1776" i="1" a="1"/>
  <c r="AG1776" i="1" s="1"/>
  <c r="AG221" i="1" a="1"/>
  <c r="AG221" i="1" s="1"/>
  <c r="S2502" i="1"/>
  <c r="AG2502" i="1" a="1"/>
  <c r="AG2502" i="1" s="1"/>
  <c r="S567" i="1"/>
  <c r="AG567" i="1" a="1"/>
  <c r="AG567" i="1" s="1"/>
  <c r="S4781" i="1"/>
  <c r="AG4781" i="1" a="1"/>
  <c r="AG4781" i="1" s="1"/>
  <c r="S938" i="1"/>
  <c r="AG938" i="1" a="1"/>
  <c r="AG938" i="1" s="1"/>
  <c r="S3806" i="1"/>
  <c r="AG3806" i="1" a="1"/>
  <c r="AG3806" i="1" s="1"/>
  <c r="S4260" i="1"/>
  <c r="AG4260" i="1" a="1"/>
  <c r="AG4260" i="1" s="1"/>
  <c r="S2323" i="1"/>
  <c r="AG2323" i="1" a="1"/>
  <c r="AG2323" i="1" s="1"/>
  <c r="S2660" i="1"/>
  <c r="AG2660" i="1" a="1"/>
  <c r="AG2660" i="1" s="1"/>
  <c r="S3395" i="1"/>
  <c r="AG3395" i="1" a="1"/>
  <c r="AG3395" i="1" s="1"/>
  <c r="S515" i="1"/>
  <c r="AG515" i="1" a="1"/>
  <c r="AG515" i="1" s="1"/>
  <c r="S4976" i="1"/>
  <c r="AG4976" i="1" a="1"/>
  <c r="AG4976" i="1" s="1"/>
  <c r="S4191" i="1"/>
  <c r="AG4191" i="1" a="1"/>
  <c r="AG4191" i="1" s="1"/>
  <c r="S3529" i="1"/>
  <c r="AG3529" i="1" a="1"/>
  <c r="AG3529" i="1" s="1"/>
  <c r="S3055" i="1"/>
  <c r="AG3055" i="1" a="1"/>
  <c r="AG3055" i="1" s="1"/>
  <c r="S1654" i="1"/>
  <c r="AG1654" i="1" a="1"/>
  <c r="AG1654" i="1" s="1"/>
  <c r="S4274" i="1"/>
  <c r="AG4274" i="1" a="1"/>
  <c r="AG4274" i="1" s="1"/>
  <c r="S4284" i="1"/>
  <c r="AG4284" i="1" a="1"/>
  <c r="AG4284" i="1" s="1"/>
  <c r="S4154" i="1"/>
  <c r="AG4154" i="1" a="1"/>
  <c r="AG4154" i="1" s="1"/>
  <c r="S2577" i="1"/>
  <c r="AG2577" i="1" a="1"/>
  <c r="AG2577" i="1" s="1"/>
  <c r="S3798" i="1"/>
  <c r="AG3798" i="1" a="1"/>
  <c r="AG3798" i="1" s="1"/>
  <c r="S3996" i="1"/>
  <c r="AG3996" i="1" a="1"/>
  <c r="AG3996" i="1" s="1"/>
  <c r="S2869" i="1"/>
  <c r="AG2869" i="1" a="1"/>
  <c r="AG2869" i="1" s="1"/>
  <c r="S4961" i="1"/>
  <c r="AG4961" i="1" a="1"/>
  <c r="AG4961" i="1" s="1"/>
  <c r="S801" i="1"/>
  <c r="AG801" i="1" a="1"/>
  <c r="AG801" i="1" s="1"/>
  <c r="S3853" i="1"/>
  <c r="AG3853" i="1" a="1"/>
  <c r="AG3853" i="1" s="1"/>
  <c r="S1266" i="1"/>
  <c r="AG1266" i="1" a="1"/>
  <c r="AG1266" i="1" s="1"/>
  <c r="S723" i="1"/>
  <c r="AG723" i="1" a="1"/>
  <c r="AG723" i="1" s="1"/>
  <c r="S4115" i="1"/>
  <c r="AG4115" i="1" a="1"/>
  <c r="AG4115" i="1" s="1"/>
  <c r="S1842" i="1"/>
  <c r="AG1842" i="1" a="1"/>
  <c r="AG1842" i="1" s="1"/>
  <c r="S2251" i="1"/>
  <c r="AG2251" i="1" a="1"/>
  <c r="AG2251" i="1" s="1"/>
  <c r="S2762" i="1"/>
  <c r="AG2762" i="1" a="1"/>
  <c r="AG2762" i="1" s="1"/>
  <c r="S4476" i="1"/>
  <c r="AG4476" i="1" a="1"/>
  <c r="AG4476" i="1" s="1"/>
  <c r="S6" i="1"/>
  <c r="AG6" i="1" a="1"/>
  <c r="AG6" i="1" s="1"/>
  <c r="S3303" i="1"/>
  <c r="AG3303" i="1" a="1"/>
  <c r="AG3303" i="1" s="1"/>
  <c r="S3748" i="1"/>
  <c r="AG3748" i="1" a="1"/>
  <c r="AG3748" i="1" s="1"/>
  <c r="S4233" i="1"/>
  <c r="AG4233" i="1" a="1"/>
  <c r="AG4233" i="1" s="1"/>
  <c r="S849" i="1"/>
  <c r="AG849" i="1" a="1"/>
  <c r="AG849" i="1" s="1"/>
  <c r="S2754" i="1"/>
  <c r="AG2754" i="1" a="1"/>
  <c r="AG2754" i="1" s="1"/>
  <c r="S630" i="1"/>
  <c r="AG630" i="1" a="1"/>
  <c r="AG630" i="1" s="1"/>
  <c r="S4427" i="1"/>
  <c r="AG4427" i="1" a="1"/>
  <c r="AG4427" i="1" s="1"/>
  <c r="S2320" i="1"/>
  <c r="AG2320" i="1" a="1"/>
  <c r="AG2320" i="1" s="1"/>
  <c r="S1720" i="1"/>
  <c r="AG1720" i="1" a="1"/>
  <c r="AG1720" i="1" s="1"/>
  <c r="S3796" i="1"/>
  <c r="AG3796" i="1" a="1"/>
  <c r="AG3796" i="1" s="1"/>
  <c r="S84" i="1"/>
  <c r="AG84" i="1" a="1"/>
  <c r="AG84" i="1" s="1"/>
  <c r="S2658" i="1"/>
  <c r="AG2658" i="1" a="1"/>
  <c r="AG2658" i="1" s="1"/>
  <c r="S809" i="1"/>
  <c r="AG809" i="1" a="1"/>
  <c r="AG809" i="1" s="1"/>
  <c r="S3410" i="1"/>
  <c r="AG3410" i="1" a="1"/>
  <c r="AG3410" i="1" s="1"/>
  <c r="S4739" i="1"/>
  <c r="AG4739" i="1" a="1"/>
  <c r="AG4739" i="1" s="1"/>
  <c r="S3470" i="1"/>
  <c r="AG3470" i="1" a="1"/>
  <c r="AG3470" i="1" s="1"/>
  <c r="S1682" i="1"/>
  <c r="AG1682" i="1" a="1"/>
  <c r="AG1682" i="1" s="1"/>
  <c r="S1303" i="1"/>
  <c r="AG1303" i="1" a="1"/>
  <c r="AG1303" i="1" s="1"/>
  <c r="S4812" i="1"/>
  <c r="AG4812" i="1" a="1"/>
  <c r="AG4812" i="1" s="1"/>
  <c r="S4592" i="1"/>
  <c r="AG4592" i="1" a="1"/>
  <c r="AG4592" i="1" s="1"/>
  <c r="S3422" i="1"/>
  <c r="AG3422" i="1" a="1"/>
  <c r="AG3422" i="1" s="1"/>
  <c r="S4022" i="1"/>
  <c r="AG4022" i="1" a="1"/>
  <c r="AG4022" i="1" s="1"/>
  <c r="S191" i="1"/>
  <c r="AG191" i="1" a="1"/>
  <c r="AG191" i="1" s="1"/>
  <c r="S2544" i="1"/>
  <c r="AG2544" i="1" a="1"/>
  <c r="AG2544" i="1" s="1"/>
  <c r="S1803" i="1"/>
  <c r="AG1803" i="1" a="1"/>
  <c r="AG1803" i="1" s="1"/>
  <c r="S4649" i="1"/>
  <c r="AG4649" i="1" a="1"/>
  <c r="AG4649" i="1" s="1"/>
  <c r="S782" i="1"/>
  <c r="AG782" i="1" a="1"/>
  <c r="AG782" i="1" s="1"/>
  <c r="S3770" i="1"/>
  <c r="AG3770" i="1" a="1"/>
  <c r="AG3770" i="1" s="1"/>
  <c r="S1109" i="1"/>
  <c r="AG1109" i="1" a="1"/>
  <c r="AG1109" i="1" s="1"/>
  <c r="S3338" i="1"/>
  <c r="AG3338" i="1" a="1"/>
  <c r="AG3338" i="1" s="1"/>
  <c r="S1295" i="1"/>
  <c r="AG1295" i="1" a="1"/>
  <c r="AG1295" i="1" s="1"/>
  <c r="S1790" i="1"/>
  <c r="AG1790" i="1" a="1"/>
  <c r="AG1790" i="1" s="1"/>
  <c r="S1433" i="1"/>
  <c r="AG1433" i="1" a="1"/>
  <c r="AG1433" i="1" s="1"/>
  <c r="S4093" i="1"/>
  <c r="AG4093" i="1" a="1"/>
  <c r="AG4093" i="1" s="1"/>
  <c r="S491" i="1"/>
  <c r="AG491" i="1" a="1"/>
  <c r="AG491" i="1" s="1"/>
  <c r="S3698" i="1"/>
  <c r="AG3698" i="1" a="1"/>
  <c r="AG3698" i="1" s="1"/>
  <c r="S2514" i="1"/>
  <c r="AG2514" i="1" a="1"/>
  <c r="AG2514" i="1" s="1"/>
  <c r="S2695" i="1"/>
  <c r="AG2695" i="1" a="1"/>
  <c r="AG2695" i="1" s="1"/>
  <c r="S2749" i="1"/>
  <c r="AG2749" i="1" a="1"/>
  <c r="AG2749" i="1" s="1"/>
  <c r="S792" i="1"/>
  <c r="AG792" i="1" a="1"/>
  <c r="AG792" i="1" s="1"/>
  <c r="S147" i="1"/>
  <c r="AG147" i="1" a="1"/>
  <c r="AG147" i="1" s="1"/>
  <c r="S2548" i="1"/>
  <c r="AG2548" i="1" a="1"/>
  <c r="AG2548" i="1" s="1"/>
  <c r="S1261" i="1"/>
  <c r="AG1261" i="1" a="1"/>
  <c r="AG1261" i="1" s="1"/>
  <c r="S2738" i="1"/>
  <c r="AG2738" i="1" a="1"/>
  <c r="AG2738" i="1" s="1"/>
  <c r="S4418" i="1"/>
  <c r="AG4418" i="1" a="1"/>
  <c r="AG4418" i="1" s="1"/>
  <c r="S4838" i="1"/>
  <c r="AG4838" i="1" a="1"/>
  <c r="AG4838" i="1" s="1"/>
  <c r="S1612" i="1"/>
  <c r="AG1612" i="1" a="1"/>
  <c r="AG1612" i="1" s="1"/>
  <c r="S1893" i="1"/>
  <c r="AG1893" i="1" a="1"/>
  <c r="AG1893" i="1" s="1"/>
  <c r="S1856" i="1"/>
  <c r="AG1856" i="1" a="1"/>
  <c r="AG1856" i="1" s="1"/>
  <c r="S2806" i="1"/>
  <c r="AG2806" i="1" a="1"/>
  <c r="AG2806" i="1" s="1"/>
  <c r="S3321" i="1"/>
  <c r="AG3321" i="1" a="1"/>
  <c r="AG3321" i="1" s="1"/>
  <c r="S4433" i="1"/>
  <c r="AG4433" i="1" a="1"/>
  <c r="AG4433" i="1" s="1"/>
  <c r="S2629" i="1"/>
  <c r="AG2629" i="1" a="1"/>
  <c r="AG2629" i="1" s="1"/>
  <c r="S781" i="1"/>
  <c r="AG781" i="1" a="1"/>
  <c r="AG781" i="1" s="1"/>
  <c r="S1814" i="1"/>
  <c r="AG1814" i="1" a="1"/>
  <c r="AG1814" i="1" s="1"/>
  <c r="S514" i="1"/>
  <c r="AG514" i="1" a="1"/>
  <c r="AG514" i="1" s="1"/>
  <c r="S2275" i="1"/>
  <c r="AG2275" i="1" a="1"/>
  <c r="AG2275" i="1" s="1"/>
  <c r="S4678" i="1"/>
  <c r="AG4678" i="1" a="1"/>
  <c r="AG4678" i="1" s="1"/>
  <c r="S4891" i="1"/>
  <c r="AG4891" i="1" a="1"/>
  <c r="AG4891" i="1" s="1"/>
  <c r="S962" i="1"/>
  <c r="AG962" i="1" a="1"/>
  <c r="AG962" i="1" s="1"/>
  <c r="S2876" i="1"/>
  <c r="AG2876" i="1" a="1"/>
  <c r="AG2876" i="1" s="1"/>
  <c r="S4685" i="1"/>
  <c r="AG4685" i="1" a="1"/>
  <c r="AG4685" i="1" s="1"/>
  <c r="S1964" i="1"/>
  <c r="AG1964" i="1" a="1"/>
  <c r="AG1964" i="1" s="1"/>
  <c r="S4589" i="1"/>
  <c r="AG4589" i="1" a="1"/>
  <c r="AG4589" i="1" s="1"/>
  <c r="S4672" i="1"/>
  <c r="AG4672" i="1" a="1"/>
  <c r="AG4672" i="1" s="1"/>
  <c r="S2509" i="1"/>
  <c r="AG2509" i="1" a="1"/>
  <c r="AG2509" i="1" s="1"/>
  <c r="S4327" i="1"/>
  <c r="AG4327" i="1" a="1"/>
  <c r="AG4327" i="1" s="1"/>
  <c r="S370" i="1"/>
  <c r="AG370" i="1" a="1"/>
  <c r="AG370" i="1" s="1"/>
  <c r="S283" i="1"/>
  <c r="AG283" i="1" a="1"/>
  <c r="AG283" i="1" s="1"/>
  <c r="S709" i="1"/>
  <c r="AG709" i="1" a="1"/>
  <c r="AG709" i="1" s="1"/>
  <c r="S1518" i="1"/>
  <c r="AG1518" i="1" a="1"/>
  <c r="AG1518" i="1" s="1"/>
  <c r="S887" i="1"/>
  <c r="AG887" i="1" a="1"/>
  <c r="AG887" i="1" s="1"/>
  <c r="S985" i="1"/>
  <c r="AG985" i="1" a="1"/>
  <c r="AG985" i="1" s="1"/>
  <c r="S1916" i="1"/>
  <c r="AG1916" i="1" a="1"/>
  <c r="AG1916" i="1" s="1"/>
  <c r="S687" i="1"/>
  <c r="AG687" i="1" a="1"/>
  <c r="AG687" i="1" s="1"/>
  <c r="S750" i="1"/>
  <c r="AG750" i="1" a="1"/>
  <c r="AG750" i="1" s="1"/>
  <c r="S102" i="1"/>
  <c r="AG102" i="1" a="1"/>
  <c r="AG102" i="1" s="1"/>
  <c r="S1801" i="1"/>
  <c r="AG1801" i="1" a="1"/>
  <c r="AG1801" i="1" s="1"/>
  <c r="S4158" i="1"/>
  <c r="AG4158" i="1" a="1"/>
  <c r="AG4158" i="1" s="1"/>
  <c r="S997" i="1"/>
  <c r="AG997" i="1" a="1"/>
  <c r="AG997" i="1" s="1"/>
  <c r="S2131" i="1"/>
  <c r="AG2131" i="1" a="1"/>
  <c r="AG2131" i="1" s="1"/>
  <c r="S1060" i="1"/>
  <c r="AG1060" i="1" a="1"/>
  <c r="AG1060" i="1" s="1"/>
  <c r="S660" i="1"/>
  <c r="AG660" i="1" a="1"/>
  <c r="AG660" i="1" s="1"/>
  <c r="S2790" i="1"/>
  <c r="AG2790" i="1" a="1"/>
  <c r="AG2790" i="1" s="1"/>
  <c r="S133" i="1"/>
  <c r="AG133" i="1" a="1"/>
  <c r="AG133" i="1" s="1"/>
  <c r="S3564" i="1"/>
  <c r="AG3564" i="1" a="1"/>
  <c r="AG3564" i="1" s="1"/>
  <c r="S1180" i="1"/>
  <c r="AG1180" i="1" a="1"/>
  <c r="AG1180" i="1" s="1"/>
  <c r="S1991" i="1"/>
  <c r="AG1991" i="1" a="1"/>
  <c r="AG1991" i="1" s="1"/>
  <c r="S4487" i="1"/>
  <c r="AG4487" i="1" a="1"/>
  <c r="AG4487" i="1" s="1"/>
  <c r="S4514" i="1"/>
  <c r="AG4514" i="1" a="1"/>
  <c r="AG4514" i="1" s="1"/>
  <c r="S103" i="1"/>
  <c r="AG103" i="1" a="1"/>
  <c r="AG103" i="1" s="1"/>
  <c r="S3661" i="1"/>
  <c r="AG3661" i="1" a="1"/>
  <c r="AG3661" i="1" s="1"/>
  <c r="S2635" i="1"/>
  <c r="AG2635" i="1" a="1"/>
  <c r="AG2635" i="1" s="1"/>
  <c r="S1128" i="1"/>
  <c r="AG1128" i="1" a="1"/>
  <c r="AG1128" i="1" s="1"/>
  <c r="S2471" i="1"/>
  <c r="AG2471" i="1" a="1"/>
  <c r="AG2471" i="1" s="1"/>
  <c r="S3704" i="1"/>
  <c r="AG3704" i="1" a="1"/>
  <c r="AG3704" i="1" s="1"/>
  <c r="S665" i="1"/>
  <c r="AG665" i="1" a="1"/>
  <c r="AG665" i="1" s="1"/>
  <c r="S2640" i="1"/>
  <c r="AG2640" i="1" a="1"/>
  <c r="AG2640" i="1" s="1"/>
  <c r="S3670" i="1"/>
  <c r="AG3670" i="1" a="1"/>
  <c r="AG3670" i="1" s="1"/>
  <c r="S1839" i="1"/>
  <c r="AG1839" i="1" a="1"/>
  <c r="AG1839" i="1" s="1"/>
  <c r="S4411" i="1"/>
  <c r="AG4411" i="1" a="1"/>
  <c r="AG4411" i="1" s="1"/>
  <c r="S1298" i="1"/>
  <c r="AG1298" i="1" a="1"/>
  <c r="AG1298" i="1" s="1"/>
  <c r="S4430" i="1"/>
  <c r="AG4430" i="1" a="1"/>
  <c r="AG4430" i="1" s="1"/>
  <c r="S2362" i="1"/>
  <c r="AG2362" i="1" a="1"/>
  <c r="AG2362" i="1" s="1"/>
  <c r="S724" i="1"/>
  <c r="AG724" i="1" a="1"/>
  <c r="AG724" i="1" s="1"/>
  <c r="S259" i="1"/>
  <c r="AG259" i="1" a="1"/>
  <c r="AG259" i="1" s="1"/>
  <c r="S638" i="1"/>
  <c r="AG638" i="1" a="1"/>
  <c r="AG638" i="1" s="1"/>
  <c r="S2747" i="1"/>
  <c r="AG2747" i="1" a="1"/>
  <c r="AG2747" i="1" s="1"/>
  <c r="S1918" i="1"/>
  <c r="AG1918" i="1" a="1"/>
  <c r="AG1918" i="1" s="1"/>
  <c r="S2184" i="1"/>
  <c r="AG2184" i="1" a="1"/>
  <c r="AG2184" i="1" s="1"/>
  <c r="S3104" i="1"/>
  <c r="AG3104" i="1" a="1"/>
  <c r="AG3104" i="1" s="1"/>
  <c r="S2679" i="1"/>
  <c r="AG2679" i="1" a="1"/>
  <c r="AG2679" i="1" s="1"/>
  <c r="S3359" i="1"/>
  <c r="AG3359" i="1" a="1"/>
  <c r="AG3359" i="1" s="1"/>
  <c r="S2097" i="1"/>
  <c r="AG2097" i="1" a="1"/>
  <c r="AG2097" i="1" s="1"/>
  <c r="S2974" i="1"/>
  <c r="AG2974" i="1" a="1"/>
  <c r="AG2974" i="1" s="1"/>
  <c r="S4312" i="1"/>
  <c r="AG4312" i="1" a="1"/>
  <c r="AG4312" i="1" s="1"/>
  <c r="S411" i="1"/>
  <c r="AG411" i="1" a="1"/>
  <c r="AG411" i="1" s="1"/>
  <c r="S3967" i="1"/>
  <c r="AG3967" i="1" a="1"/>
  <c r="AG3967" i="1" s="1"/>
  <c r="S2166" i="1"/>
  <c r="AG2166" i="1" a="1"/>
  <c r="AG2166" i="1" s="1"/>
  <c r="S578" i="1"/>
  <c r="AG578" i="1" a="1"/>
  <c r="AG578" i="1" s="1"/>
  <c r="S198" i="1"/>
  <c r="AG198" i="1" a="1"/>
  <c r="AG198" i="1" s="1"/>
  <c r="S1962" i="1"/>
  <c r="AG1962" i="1" a="1"/>
  <c r="AG1962" i="1" s="1"/>
  <c r="S823" i="1"/>
  <c r="AG823" i="1" a="1"/>
  <c r="AG823" i="1" s="1"/>
  <c r="S57" i="1"/>
  <c r="AG57" i="1" a="1"/>
  <c r="AG57" i="1" s="1"/>
  <c r="S2093" i="1"/>
  <c r="AG2093" i="1" a="1"/>
  <c r="AG2093" i="1" s="1"/>
  <c r="S3637" i="1"/>
  <c r="AG3637" i="1" a="1"/>
  <c r="AG3637" i="1" s="1"/>
  <c r="S1079" i="1"/>
  <c r="AG1079" i="1" a="1"/>
  <c r="AG1079" i="1" s="1"/>
  <c r="S2100" i="1"/>
  <c r="AG2100" i="1" a="1"/>
  <c r="AG2100" i="1" s="1"/>
  <c r="S439" i="1"/>
  <c r="AG439" i="1" a="1"/>
  <c r="AG439" i="1" s="1"/>
  <c r="S1606" i="1"/>
  <c r="AG1606" i="1" a="1"/>
  <c r="AG1606" i="1" s="1"/>
  <c r="S1673" i="1"/>
  <c r="AG1673" i="1" a="1"/>
  <c r="AG1673" i="1" s="1"/>
  <c r="S2833" i="1"/>
  <c r="AG2833" i="1" a="1"/>
  <c r="AG2833" i="1" s="1"/>
  <c r="S1426" i="1"/>
  <c r="AG1426" i="1" a="1"/>
  <c r="AG1426" i="1" s="1"/>
  <c r="S589" i="1"/>
  <c r="AG589" i="1" a="1"/>
  <c r="AG589" i="1" s="1"/>
  <c r="S2926" i="1"/>
  <c r="AG2926" i="1" a="1"/>
  <c r="AG2926" i="1" s="1"/>
  <c r="S2065" i="1"/>
  <c r="AG2065" i="1" a="1"/>
  <c r="AG2065" i="1" s="1"/>
  <c r="S3990" i="1"/>
  <c r="AG3990" i="1" a="1"/>
  <c r="AG3990" i="1" s="1"/>
  <c r="S2520" i="1"/>
  <c r="AG2520" i="1" a="1"/>
  <c r="AG2520" i="1" s="1"/>
  <c r="S4262" i="1"/>
  <c r="AG4262" i="1" a="1"/>
  <c r="AG4262" i="1" s="1"/>
  <c r="S1581" i="1"/>
  <c r="AG1581" i="1" a="1"/>
  <c r="AG1581" i="1" s="1"/>
  <c r="S536" i="1"/>
  <c r="AG536" i="1" a="1"/>
  <c r="AG536" i="1" s="1"/>
  <c r="S3019" i="1"/>
  <c r="AG3019" i="1" a="1"/>
  <c r="AG3019" i="1" s="1"/>
  <c r="S1719" i="1"/>
  <c r="AG1719" i="1" a="1"/>
  <c r="AG1719" i="1" s="1"/>
  <c r="S652" i="1"/>
  <c r="AG652" i="1" a="1"/>
  <c r="AG652" i="1" s="1"/>
  <c r="S4604" i="1"/>
  <c r="AG4604" i="1" a="1"/>
  <c r="AG4604" i="1" s="1"/>
  <c r="S3825" i="1"/>
  <c r="AG3825" i="1" a="1"/>
  <c r="AG3825" i="1" s="1"/>
  <c r="S1626" i="1"/>
  <c r="AG1626" i="1" a="1"/>
  <c r="AG1626" i="1" s="1"/>
  <c r="S661" i="1"/>
  <c r="AG661" i="1" a="1"/>
  <c r="AG661" i="1" s="1"/>
  <c r="S3007" i="1"/>
  <c r="AG3007" i="1" a="1"/>
  <c r="AG3007" i="1" s="1"/>
  <c r="S276" i="1"/>
  <c r="AG276" i="1" a="1"/>
  <c r="AG276" i="1" s="1"/>
  <c r="S1415" i="1"/>
  <c r="AG1415" i="1" a="1"/>
  <c r="AG1415" i="1" s="1"/>
  <c r="S1983" i="1"/>
  <c r="AG1983" i="1" a="1"/>
  <c r="AG1983" i="1" s="1"/>
  <c r="S1205" i="1"/>
  <c r="AG1205" i="1" a="1"/>
  <c r="AG1205" i="1" s="1"/>
  <c r="S4109" i="1"/>
  <c r="AG4109" i="1" a="1"/>
  <c r="AG4109" i="1" s="1"/>
  <c r="S152" i="1"/>
  <c r="AG152" i="1" a="1"/>
  <c r="AG152" i="1" s="1"/>
  <c r="S1375" i="1"/>
  <c r="AG1375" i="1" a="1"/>
  <c r="AG1375" i="1" s="1"/>
  <c r="S3530" i="1"/>
  <c r="AG3530" i="1" a="1"/>
  <c r="AG3530" i="1" s="1"/>
  <c r="S2192" i="1"/>
  <c r="AG2192" i="1" a="1"/>
  <c r="AG2192" i="1" s="1"/>
  <c r="S3864" i="1"/>
  <c r="AG3864" i="1" a="1"/>
  <c r="AG3864" i="1" s="1"/>
  <c r="S3365" i="1"/>
  <c r="AG3365" i="1" a="1"/>
  <c r="AG3365" i="1" s="1"/>
  <c r="S4356" i="1"/>
  <c r="AG4356" i="1" a="1"/>
  <c r="AG4356" i="1" s="1"/>
  <c r="S4863" i="1"/>
  <c r="AG4863" i="1" a="1"/>
  <c r="AG4863" i="1" s="1"/>
  <c r="S214" i="1"/>
  <c r="AG214" i="1" a="1"/>
  <c r="AG214" i="1" s="1"/>
  <c r="S3777" i="1"/>
  <c r="AG3777" i="1" a="1"/>
  <c r="AG3777" i="1" s="1"/>
  <c r="S3245" i="1"/>
  <c r="AG3245" i="1" a="1"/>
  <c r="AG3245" i="1" s="1"/>
  <c r="S3631" i="1"/>
  <c r="AG3631" i="1" a="1"/>
  <c r="AG3631" i="1" s="1"/>
  <c r="S2037" i="1"/>
  <c r="AG2037" i="1" a="1"/>
  <c r="AG2037" i="1" s="1"/>
  <c r="S4208" i="1"/>
  <c r="AG4208" i="1" a="1"/>
  <c r="AG4208" i="1" s="1"/>
  <c r="S4726" i="1"/>
  <c r="AG4726" i="1" a="1"/>
  <c r="AG4726" i="1" s="1"/>
  <c r="S3815" i="1"/>
  <c r="AG3815" i="1" a="1"/>
  <c r="AG3815" i="1" s="1"/>
  <c r="S148" i="1"/>
  <c r="AG148" i="1" a="1"/>
  <c r="AG148" i="1" s="1"/>
  <c r="S1507" i="1"/>
  <c r="AG1507" i="1" a="1"/>
  <c r="AG1507" i="1" s="1"/>
  <c r="S4133" i="1"/>
  <c r="AG4133" i="1" a="1"/>
  <c r="AG4133" i="1" s="1"/>
  <c r="S1530" i="1"/>
  <c r="AG1530" i="1" a="1"/>
  <c r="AG1530" i="1" s="1"/>
  <c r="S1907" i="1"/>
  <c r="AG1907" i="1" a="1"/>
  <c r="AG1907" i="1" s="1"/>
  <c r="S586" i="1"/>
  <c r="AG586" i="1" a="1"/>
  <c r="AG586" i="1" s="1"/>
  <c r="S161" i="1"/>
  <c r="AG161" i="1" a="1"/>
  <c r="AG161" i="1" s="1"/>
  <c r="S119" i="1"/>
  <c r="AG119" i="1" a="1"/>
  <c r="AG119" i="1" s="1"/>
  <c r="S3266" i="1"/>
  <c r="AG3266" i="1" a="1"/>
  <c r="AG3266" i="1" s="1"/>
  <c r="S354" i="1"/>
  <c r="AG354" i="1" a="1"/>
  <c r="AG354" i="1" s="1"/>
  <c r="S2259" i="1"/>
  <c r="AG2259" i="1" a="1"/>
  <c r="AG2259" i="1" s="1"/>
  <c r="S821" i="1"/>
  <c r="AG821" i="1" a="1"/>
  <c r="AG821" i="1" s="1"/>
  <c r="S2384" i="1"/>
  <c r="AG2384" i="1" a="1"/>
  <c r="AG2384" i="1" s="1"/>
  <c r="S4250" i="1"/>
  <c r="AG4250" i="1" a="1"/>
  <c r="AG4250" i="1" s="1"/>
  <c r="S907" i="1"/>
  <c r="AG907" i="1" a="1"/>
  <c r="AG907" i="1" s="1"/>
  <c r="S1541" i="1"/>
  <c r="AG1541" i="1" a="1"/>
  <c r="AG1541" i="1" s="1"/>
  <c r="S2527" i="1"/>
  <c r="AG2527" i="1" a="1"/>
  <c r="AG2527" i="1" s="1"/>
  <c r="S4325" i="1"/>
  <c r="AG4325" i="1" a="1"/>
  <c r="AG4325" i="1" s="1"/>
  <c r="S1003" i="1"/>
  <c r="AG1003" i="1" a="1"/>
  <c r="AG1003" i="1" s="1"/>
  <c r="S2495" i="1"/>
  <c r="AG2495" i="1" a="1"/>
  <c r="AG2495" i="1" s="1"/>
  <c r="S4016" i="1"/>
  <c r="AG4016" i="1" a="1"/>
  <c r="AG4016" i="1" s="1"/>
  <c r="S1435" i="1"/>
  <c r="AG1435" i="1" a="1"/>
  <c r="AG1435" i="1" s="1"/>
  <c r="S2638" i="1"/>
  <c r="AG2638" i="1" a="1"/>
  <c r="AG2638" i="1" s="1"/>
  <c r="S4979" i="1"/>
  <c r="AG4979" i="1" a="1"/>
  <c r="AG4979" i="1" s="1"/>
  <c r="S3985" i="1"/>
  <c r="AG3985" i="1" a="1"/>
  <c r="AG3985" i="1" s="1"/>
  <c r="S1551" i="1"/>
  <c r="AG1551" i="1" a="1"/>
  <c r="AG1551" i="1" s="1"/>
  <c r="S460" i="1"/>
  <c r="AG460" i="1" a="1"/>
  <c r="AG460" i="1" s="1"/>
  <c r="S1713" i="1"/>
  <c r="AG1713" i="1" a="1"/>
  <c r="AG1713" i="1" s="1"/>
  <c r="S4400" i="1"/>
  <c r="AG4400" i="1" a="1"/>
  <c r="AG4400" i="1" s="1"/>
  <c r="S1166" i="1"/>
  <c r="AG1166" i="1" a="1"/>
  <c r="AG1166" i="1" s="1"/>
  <c r="S4620" i="1"/>
  <c r="AG4620" i="1" a="1"/>
  <c r="AG4620" i="1" s="1"/>
  <c r="S819" i="1"/>
  <c r="AG819" i="1" a="1"/>
  <c r="AG819" i="1" s="1"/>
  <c r="S871" i="1"/>
  <c r="AG871" i="1" a="1"/>
  <c r="AG871" i="1" s="1"/>
  <c r="S4713" i="1"/>
  <c r="AG4713" i="1" a="1"/>
  <c r="AG4713" i="1" s="1"/>
  <c r="S3009" i="1"/>
  <c r="AG3009" i="1" a="1"/>
  <c r="AG3009" i="1" s="1"/>
  <c r="S3547" i="1"/>
  <c r="AG3547" i="1" a="1"/>
  <c r="AG3547" i="1" s="1"/>
  <c r="S3909" i="1"/>
  <c r="AG3909" i="1" a="1"/>
  <c r="AG3909" i="1" s="1"/>
  <c r="S526" i="1"/>
  <c r="AG526" i="1" a="1"/>
  <c r="AG526" i="1" s="1"/>
  <c r="S3065" i="1"/>
  <c r="AG3065" i="1" a="1"/>
  <c r="AG3065" i="1" s="1"/>
  <c r="S3675" i="1"/>
  <c r="AG3675" i="1" a="1"/>
  <c r="AG3675" i="1" s="1"/>
  <c r="S4735" i="1"/>
  <c r="AG4735" i="1" a="1"/>
  <c r="AG4735" i="1" s="1"/>
  <c r="S3353" i="1"/>
  <c r="AG3353" i="1" a="1"/>
  <c r="AG3353" i="1" s="1"/>
  <c r="S4648" i="1"/>
  <c r="AG4648" i="1" a="1"/>
  <c r="AG4648" i="1" s="1"/>
  <c r="S1059" i="1"/>
  <c r="AG1059" i="1" a="1"/>
  <c r="AG1059" i="1" s="1"/>
  <c r="S3230" i="1"/>
  <c r="AG3230" i="1" a="1"/>
  <c r="AG3230" i="1" s="1"/>
  <c r="S3617" i="1"/>
  <c r="AG3617" i="1" a="1"/>
  <c r="AG3617" i="1" s="1"/>
  <c r="S2005" i="1"/>
  <c r="AG2005" i="1" a="1"/>
  <c r="AG2005" i="1" s="1"/>
  <c r="S4926" i="1"/>
  <c r="AG4926" i="1" a="1"/>
  <c r="AG4926" i="1" s="1"/>
  <c r="S2287" i="1"/>
  <c r="AG2287" i="1" a="1"/>
  <c r="AG2287" i="1" s="1"/>
  <c r="S2972" i="1"/>
  <c r="AG2972" i="1" a="1"/>
  <c r="AG2972" i="1" s="1"/>
  <c r="S1090" i="1"/>
  <c r="AG1090" i="1" a="1"/>
  <c r="AG1090" i="1" s="1"/>
  <c r="S2961" i="1"/>
  <c r="AG2961" i="1" a="1"/>
  <c r="AG2961" i="1" s="1"/>
  <c r="S2741" i="1"/>
  <c r="AG2741" i="1" a="1"/>
  <c r="AG2741" i="1" s="1"/>
  <c r="S3273" i="1"/>
  <c r="AG3273" i="1" a="1"/>
  <c r="AG3273" i="1" s="1"/>
  <c r="S557" i="1"/>
  <c r="AG557" i="1" a="1"/>
  <c r="AG557" i="1" s="1"/>
  <c r="S345" i="1"/>
  <c r="AG345" i="1" a="1"/>
  <c r="AG345" i="1" s="1"/>
  <c r="S2958" i="1"/>
  <c r="AG2958" i="1" a="1"/>
  <c r="AG2958" i="1" s="1"/>
  <c r="S4352" i="1"/>
  <c r="AG4352" i="1" a="1"/>
  <c r="AG4352" i="1" s="1"/>
  <c r="S3102" i="1"/>
  <c r="AG3102" i="1" a="1"/>
  <c r="AG3102" i="1" s="1"/>
  <c r="S3592" i="1"/>
  <c r="AG3592" i="1" a="1"/>
  <c r="AG3592" i="1" s="1"/>
  <c r="S2712" i="1"/>
  <c r="AG2712" i="1" a="1"/>
  <c r="AG2712" i="1" s="1"/>
  <c r="S149" i="1"/>
  <c r="AG149" i="1" a="1"/>
  <c r="AG149" i="1" s="1"/>
  <c r="S2465" i="1"/>
  <c r="AG2465" i="1" a="1"/>
  <c r="AG2465" i="1" s="1"/>
  <c r="S3077" i="1"/>
  <c r="AG3077" i="1" a="1"/>
  <c r="AG3077" i="1" s="1"/>
  <c r="S4007" i="1"/>
  <c r="AG4007" i="1" a="1"/>
  <c r="AG4007" i="1" s="1"/>
  <c r="S4139" i="1"/>
  <c r="AG4139" i="1" a="1"/>
  <c r="AG4139" i="1" s="1"/>
  <c r="S1451" i="1"/>
  <c r="AG1451" i="1" a="1"/>
  <c r="AG1451" i="1" s="1"/>
  <c r="S1787" i="1"/>
  <c r="AG1787" i="1" a="1"/>
  <c r="AG1787" i="1" s="1"/>
  <c r="S1903" i="1"/>
  <c r="AG1903" i="1" a="1"/>
  <c r="AG1903" i="1" s="1"/>
  <c r="S4149" i="1"/>
  <c r="AG4149" i="1" a="1"/>
  <c r="AG4149" i="1" s="1"/>
  <c r="S250" i="1"/>
  <c r="AG250" i="1" a="1"/>
  <c r="AG250" i="1" s="1"/>
  <c r="S647" i="1"/>
  <c r="AG647" i="1" a="1"/>
  <c r="AG647" i="1" s="1"/>
  <c r="S3886" i="1"/>
  <c r="AG3886" i="1" a="1"/>
  <c r="AG3886" i="1" s="1"/>
  <c r="S869" i="1"/>
  <c r="AG869" i="1" a="1"/>
  <c r="AG869" i="1" s="1"/>
  <c r="S452" i="1"/>
  <c r="AG452" i="1" a="1"/>
  <c r="AG452" i="1" s="1"/>
  <c r="S43" i="1"/>
  <c r="AG43" i="1" a="1"/>
  <c r="AG43" i="1" s="1"/>
  <c r="S3693" i="1"/>
  <c r="AG3693" i="1" a="1"/>
  <c r="AG3693" i="1" s="1"/>
  <c r="S2073" i="1"/>
  <c r="AG2073" i="1" a="1"/>
  <c r="AG2073" i="1" s="1"/>
  <c r="S126" i="1"/>
  <c r="AG126" i="1" a="1"/>
  <c r="AG126" i="1" s="1"/>
  <c r="S1666" i="1"/>
  <c r="AG1666" i="1" a="1"/>
  <c r="AG1666" i="1" s="1"/>
  <c r="S197" i="1"/>
  <c r="AG197" i="1" a="1"/>
  <c r="AG197" i="1" s="1"/>
  <c r="S3100" i="1"/>
  <c r="AG3100" i="1" a="1"/>
  <c r="AG3100" i="1" s="1"/>
  <c r="S3571" i="1"/>
  <c r="AG3571" i="1" a="1"/>
  <c r="AG3571" i="1" s="1"/>
  <c r="S3895" i="1"/>
  <c r="AG3895" i="1" a="1"/>
  <c r="AG3895" i="1" s="1"/>
  <c r="AG3963" i="1" a="1"/>
  <c r="AG3963" i="1" s="1"/>
  <c r="AC4346" i="1"/>
  <c r="AC3994" i="1"/>
  <c r="AC1070" i="1"/>
  <c r="AC4912" i="1"/>
  <c r="AC2900" i="1"/>
  <c r="AC3299" i="1"/>
  <c r="AC3465" i="1"/>
  <c r="AC4392" i="1"/>
  <c r="AC2439" i="1"/>
  <c r="AC2519" i="1"/>
  <c r="AC4169" i="1"/>
  <c r="AC4217" i="1"/>
  <c r="AC4263" i="1"/>
  <c r="AC3360" i="1"/>
  <c r="AC4224" i="1"/>
  <c r="AC3696" i="1"/>
  <c r="AC4205" i="1"/>
  <c r="AC328" i="1"/>
  <c r="AC3917" i="1"/>
  <c r="AC2042" i="1"/>
  <c r="AC3341" i="1"/>
  <c r="AC2706" i="1"/>
  <c r="AC3515" i="1"/>
  <c r="AC783" i="1"/>
  <c r="AC2405" i="1"/>
  <c r="AC3832" i="1"/>
  <c r="AC2111" i="1"/>
  <c r="AC1827" i="1"/>
  <c r="AC1189" i="1"/>
  <c r="AC1565" i="1"/>
  <c r="AC406" i="1"/>
  <c r="AC3026" i="1"/>
  <c r="AC4552" i="1"/>
  <c r="AC2236" i="1"/>
  <c r="AC2503" i="1"/>
  <c r="AC1457" i="1"/>
  <c r="AC1373" i="1"/>
  <c r="AC2956" i="1"/>
  <c r="AC2817" i="1"/>
  <c r="AC994" i="1"/>
  <c r="AC811" i="1"/>
  <c r="AC2844" i="1"/>
  <c r="AC40" i="1"/>
  <c r="AC4062" i="1"/>
  <c r="AC4599" i="1"/>
  <c r="AC3506" i="1"/>
  <c r="AC674" i="1"/>
  <c r="AC2628" i="1"/>
  <c r="AC991" i="1"/>
  <c r="AC4621" i="1"/>
  <c r="AC3242" i="1"/>
  <c r="AC3622" i="1"/>
  <c r="AC33" i="1"/>
  <c r="AC2868" i="1"/>
  <c r="AC3724" i="1"/>
  <c r="AC350" i="1"/>
  <c r="AC4132" i="1"/>
  <c r="AC4812" i="1"/>
  <c r="AC904" i="1"/>
  <c r="AC1623" i="1"/>
  <c r="AC3157" i="1"/>
  <c r="AC3589" i="1"/>
  <c r="AC2329" i="1"/>
  <c r="AC4970" i="1"/>
  <c r="AC207" i="1"/>
  <c r="AC4809" i="1"/>
  <c r="AC3344" i="1"/>
  <c r="AC3257" i="1"/>
  <c r="AC4528" i="1"/>
  <c r="AC531" i="1"/>
  <c r="AC4182" i="1"/>
  <c r="AC889" i="1"/>
  <c r="AC1309" i="1"/>
  <c r="AC205" i="1"/>
  <c r="AC445" i="1"/>
  <c r="AC1563" i="1"/>
  <c r="AC431" i="1"/>
  <c r="AC2215" i="1"/>
  <c r="AC2829" i="1"/>
  <c r="AC1954" i="1"/>
  <c r="AC3106" i="1"/>
  <c r="AC2475" i="1"/>
  <c r="AC1914" i="1"/>
  <c r="AC617" i="1"/>
  <c r="AC4585" i="1"/>
  <c r="AC2978" i="1"/>
  <c r="AC1081" i="1"/>
  <c r="AC465" i="1"/>
  <c r="AC3929" i="1"/>
  <c r="AC4202" i="1"/>
  <c r="AC4569" i="1"/>
  <c r="AC4941" i="1"/>
  <c r="AC3418" i="1"/>
  <c r="AC2662" i="1"/>
  <c r="AC573" i="1"/>
  <c r="AC83" i="1"/>
  <c r="AC4814" i="1"/>
  <c r="AC4195" i="1"/>
  <c r="AC49" i="1"/>
  <c r="AC4176" i="1"/>
  <c r="AC25" i="1"/>
  <c r="AC2935" i="1"/>
  <c r="AC3913" i="1"/>
  <c r="AC4351" i="1"/>
  <c r="AC4715" i="1"/>
  <c r="AC3094" i="1"/>
  <c r="AC1923" i="1"/>
  <c r="AC2336" i="1"/>
  <c r="AC4828" i="1"/>
  <c r="AC165" i="1"/>
  <c r="AC1792" i="1"/>
  <c r="AC2720" i="1"/>
  <c r="AC2248" i="1"/>
  <c r="AC3898" i="1"/>
  <c r="AC2850" i="1"/>
  <c r="AC1027" i="1"/>
  <c r="AC3349" i="1"/>
  <c r="AC2967" i="1"/>
  <c r="AC63" i="1"/>
  <c r="AC4012" i="1"/>
  <c r="AC85" i="1"/>
  <c r="AC2779" i="1"/>
  <c r="AC4882" i="1"/>
  <c r="AC1054" i="1"/>
  <c r="AC4930" i="1"/>
  <c r="AC880" i="1"/>
  <c r="AC3090" i="1"/>
  <c r="AC1553" i="1"/>
  <c r="AC2344" i="1"/>
  <c r="AC1245" i="1"/>
  <c r="AC467" i="1"/>
  <c r="AC4032" i="1"/>
  <c r="AC3988" i="1"/>
  <c r="AC3176" i="1"/>
  <c r="AC116" i="1"/>
  <c r="AC4428" i="1"/>
  <c r="AC18" i="1"/>
  <c r="AC4322" i="1"/>
  <c r="AC1370" i="1"/>
  <c r="AC3944" i="1"/>
  <c r="AC2496" i="1"/>
  <c r="AC1672" i="1"/>
  <c r="AC1380" i="1"/>
  <c r="AC2969" i="1"/>
  <c r="AC104" i="1"/>
  <c r="AC2048" i="1"/>
  <c r="AC1619" i="1"/>
  <c r="AC2069" i="1"/>
  <c r="AC4996" i="1"/>
  <c r="AC1186" i="1"/>
  <c r="AC4482" i="1"/>
  <c r="AC3923" i="1"/>
  <c r="AC92" i="1"/>
  <c r="AC1835" i="1"/>
  <c r="AC2118" i="1"/>
  <c r="AC4674" i="1"/>
  <c r="AC2598" i="1"/>
  <c r="AC3688" i="1"/>
  <c r="AC2224" i="1"/>
  <c r="AC2948" i="1"/>
  <c r="AC1248" i="1"/>
  <c r="AC4817" i="1"/>
  <c r="AC3843" i="1"/>
  <c r="AC987" i="1"/>
  <c r="AC1291" i="1"/>
  <c r="AC246" i="1"/>
  <c r="AC3146" i="1"/>
  <c r="AC1143" i="1"/>
  <c r="AC1099" i="1"/>
  <c r="AC3319" i="1"/>
  <c r="AC2079" i="1"/>
  <c r="AC3411" i="1"/>
  <c r="AC4933" i="1"/>
  <c r="AC1325" i="1"/>
  <c r="AC3254" i="1"/>
  <c r="AC2400" i="1"/>
  <c r="AC2025" i="1"/>
  <c r="AC160" i="1"/>
  <c r="AC4110" i="1"/>
  <c r="AC2099" i="1"/>
  <c r="AC4353" i="1"/>
  <c r="AC3377" i="1"/>
  <c r="AC4945" i="1"/>
  <c r="AC4054" i="1"/>
  <c r="AC2017" i="1"/>
  <c r="AC1042" i="1"/>
  <c r="AC4679" i="1"/>
  <c r="AC3596" i="1"/>
  <c r="AC600" i="1"/>
  <c r="AC3269" i="1"/>
  <c r="AC1008" i="1"/>
  <c r="AC273" i="1"/>
  <c r="AC2189" i="1"/>
  <c r="AC4582" i="1"/>
  <c r="AC3427" i="1"/>
  <c r="AC1540" i="1"/>
  <c r="AC2707" i="1"/>
  <c r="AC1880" i="1"/>
  <c r="AC872" i="1"/>
  <c r="AC179" i="1"/>
  <c r="AC1307" i="1"/>
  <c r="AC1589" i="1"/>
  <c r="AC1301" i="1"/>
  <c r="AC1082" i="1"/>
  <c r="AC876" i="1"/>
  <c r="AC3986" i="1"/>
  <c r="AC2564" i="1"/>
  <c r="AC3408" i="1"/>
  <c r="AC513" i="1"/>
  <c r="AC1139" i="1"/>
  <c r="AC267" i="1"/>
  <c r="AC4105" i="1"/>
  <c r="AC488" i="1"/>
  <c r="AC468" i="1"/>
  <c r="AC4962" i="1"/>
  <c r="AC2570" i="1"/>
  <c r="AC3524" i="1"/>
  <c r="AC1168" i="1"/>
  <c r="AC4319" i="1"/>
  <c r="AC570" i="1"/>
  <c r="AC4051" i="1"/>
  <c r="AC3098" i="1"/>
  <c r="AC3004" i="1"/>
  <c r="AC805" i="1"/>
  <c r="AC3574" i="1"/>
  <c r="AC4556" i="1"/>
  <c r="AC1765" i="1"/>
  <c r="AC50" i="1"/>
  <c r="AC3800" i="1"/>
  <c r="AC1212" i="1"/>
  <c r="AC2416" i="1"/>
  <c r="AC3895" i="1"/>
  <c r="AC2834" i="1"/>
  <c r="AC99" i="1"/>
  <c r="AC412" i="1"/>
  <c r="AC3982" i="1"/>
  <c r="AC4870" i="1"/>
  <c r="AC2716" i="1"/>
  <c r="AC402" i="1"/>
  <c r="AC4222" i="1"/>
  <c r="AC1787" i="1"/>
  <c r="AC149" i="1"/>
  <c r="AC1980" i="1"/>
  <c r="AC2947" i="1"/>
  <c r="AC1594" i="1"/>
  <c r="AC4893" i="1"/>
  <c r="AC1232" i="1"/>
  <c r="AC1542" i="1"/>
  <c r="AC1994" i="1"/>
  <c r="AC3691" i="1"/>
  <c r="AC414" i="1"/>
  <c r="AC649" i="1"/>
  <c r="AC1252" i="1"/>
  <c r="AC4298" i="1"/>
  <c r="AC4818" i="1"/>
  <c r="AC2205" i="1"/>
  <c r="AC3899" i="1"/>
  <c r="AC1729" i="1"/>
  <c r="AC1610" i="1"/>
  <c r="AC1095" i="1"/>
  <c r="AC4661" i="1"/>
  <c r="AC1605" i="1"/>
  <c r="AC4450" i="1"/>
  <c r="AC3027" i="1"/>
  <c r="AC658" i="1"/>
  <c r="AC3494" i="1"/>
  <c r="AC2158" i="1"/>
  <c r="AC1357" i="1"/>
  <c r="AC3882" i="1"/>
  <c r="AC4764" i="1"/>
  <c r="AC3827" i="1"/>
  <c r="AC3218" i="1"/>
  <c r="AC274" i="1"/>
  <c r="AC2505" i="1"/>
  <c r="AC2501" i="1"/>
  <c r="AC4790" i="1"/>
  <c r="AC3021" i="1"/>
  <c r="AC1025" i="1"/>
  <c r="AC2936" i="1"/>
  <c r="AC1381" i="1"/>
  <c r="AC1895" i="1"/>
  <c r="AC355" i="1"/>
  <c r="AC4624" i="1"/>
  <c r="AC2016" i="1"/>
  <c r="AC3473" i="1"/>
  <c r="AC217" i="1"/>
  <c r="AC4695" i="1"/>
  <c r="AC3945" i="1"/>
  <c r="AC2692" i="1"/>
  <c r="AC4107" i="1"/>
  <c r="AC2091" i="1"/>
  <c r="AC3760" i="1"/>
  <c r="AC422" i="1"/>
  <c r="AC3428" i="1"/>
  <c r="AC3970" i="1"/>
  <c r="AC990" i="1"/>
  <c r="AC1355" i="1"/>
  <c r="AC4500" i="1"/>
  <c r="AC121" i="1"/>
  <c r="AC3542" i="1"/>
  <c r="AC3409" i="1"/>
  <c r="AC4666" i="1"/>
  <c r="AC566" i="1"/>
  <c r="AC684" i="1"/>
  <c r="AC2000" i="1"/>
  <c r="AC4199" i="1"/>
  <c r="AC4825" i="1"/>
  <c r="AC3480" i="1"/>
  <c r="AC747" i="1"/>
  <c r="AC110" i="1"/>
  <c r="AC680" i="1"/>
  <c r="AC1530" i="1"/>
  <c r="AC1899" i="1"/>
  <c r="AC3365" i="1"/>
  <c r="AC4109" i="1"/>
  <c r="AC1205" i="1"/>
  <c r="AC1415" i="1"/>
  <c r="AC652" i="1"/>
  <c r="AC536" i="1"/>
  <c r="AC2065" i="1"/>
  <c r="AC1606" i="1"/>
  <c r="AC578" i="1"/>
  <c r="AC1460" i="1"/>
  <c r="AC3676" i="1"/>
  <c r="AC2638" i="1"/>
  <c r="AC699" i="1"/>
  <c r="AC826" i="1"/>
  <c r="AC789" i="1"/>
  <c r="AC1015" i="1"/>
  <c r="AC1523" i="1"/>
  <c r="AC992" i="1"/>
  <c r="AC2357" i="1"/>
  <c r="AC106" i="1"/>
  <c r="AC1393" i="1"/>
  <c r="AC4173" i="1"/>
  <c r="AC4811" i="1"/>
  <c r="AC1090" i="1"/>
  <c r="AC2917" i="1"/>
  <c r="AC460" i="1"/>
  <c r="AC1158" i="1"/>
  <c r="AC4045" i="1"/>
  <c r="AC1502" i="1"/>
  <c r="AC1358" i="1"/>
  <c r="AC1496" i="1"/>
  <c r="AC375" i="1"/>
  <c r="AC3839" i="1"/>
  <c r="AC4270" i="1"/>
  <c r="AC338" i="1"/>
  <c r="AC3617" i="1"/>
  <c r="AC213" i="1"/>
  <c r="AC3361" i="1"/>
  <c r="AC3631" i="1"/>
  <c r="AC1721" i="1"/>
  <c r="AC4431" i="1"/>
  <c r="AC356" i="1"/>
  <c r="AC3765" i="1"/>
  <c r="AC2198" i="1"/>
  <c r="AC2559" i="1"/>
  <c r="AC4511" i="1"/>
  <c r="AC2306" i="1"/>
  <c r="AC3317" i="1"/>
  <c r="AC2871" i="1"/>
  <c r="AC3092" i="1"/>
  <c r="AC135" i="1"/>
  <c r="AC141" i="1"/>
  <c r="AC1545" i="1"/>
  <c r="AC4467" i="1"/>
  <c r="AC2596" i="1"/>
  <c r="AC4242" i="1"/>
  <c r="AC2239" i="1"/>
  <c r="AC2763" i="1"/>
  <c r="AC4926" i="1"/>
  <c r="AC2368" i="1"/>
  <c r="AC494" i="1"/>
  <c r="AC4837" i="1"/>
  <c r="AC4698" i="1"/>
  <c r="AC921" i="1"/>
  <c r="AC3018" i="1"/>
  <c r="AC596" i="1"/>
  <c r="AC4036" i="1"/>
  <c r="AC2268" i="1"/>
  <c r="AC2526" i="1"/>
  <c r="AC2410" i="1"/>
  <c r="AC4069" i="1"/>
  <c r="AC3064" i="1"/>
  <c r="AC3496" i="1"/>
  <c r="AC1275" i="1"/>
  <c r="AC4113" i="1"/>
  <c r="AC972" i="1"/>
  <c r="AC4735" i="1"/>
  <c r="AC4979" i="1"/>
  <c r="AC408" i="1"/>
  <c r="AC3333" i="1"/>
  <c r="AC552" i="1"/>
  <c r="AC4011" i="1"/>
  <c r="AC3040" i="1"/>
  <c r="AC309" i="1"/>
  <c r="AC2484" i="1"/>
  <c r="AC4913" i="1"/>
  <c r="AC623" i="1"/>
  <c r="AC983" i="1"/>
  <c r="AC3442" i="1"/>
  <c r="AC1924" i="1"/>
  <c r="AC340" i="1"/>
  <c r="AC1401" i="1"/>
  <c r="AC3794" i="1"/>
  <c r="AC2788" i="1"/>
  <c r="AC1773" i="1"/>
  <c r="AC1852" i="1"/>
  <c r="AC1456" i="1"/>
  <c r="AC3968" i="1"/>
  <c r="AC4412" i="1"/>
  <c r="AC4783" i="1"/>
  <c r="AC1694" i="1"/>
  <c r="AC3263" i="1"/>
  <c r="AC68" i="1"/>
  <c r="AC2710" i="1"/>
  <c r="AC1193" i="1"/>
  <c r="AC3848" i="1"/>
  <c r="AC4166" i="1"/>
  <c r="AC2185" i="1"/>
  <c r="AC3301" i="1"/>
  <c r="AC2512" i="1"/>
  <c r="AC224" i="1"/>
  <c r="AC2679" i="1"/>
  <c r="AC638" i="1"/>
  <c r="AC3564" i="1"/>
  <c r="AC4257" i="1"/>
  <c r="AC750" i="1"/>
  <c r="AC687" i="1"/>
  <c r="AC887" i="1"/>
  <c r="AC3159" i="1"/>
  <c r="AC2287" i="1"/>
  <c r="AC1164" i="1"/>
  <c r="AC4531" i="1"/>
  <c r="AC3694" i="1"/>
  <c r="AC975" i="1"/>
  <c r="AC2886" i="1"/>
  <c r="AC2785" i="1"/>
  <c r="AC2887" i="1"/>
  <c r="AC2128" i="1"/>
  <c r="AC611" i="1"/>
  <c r="AC2431" i="1"/>
  <c r="AC3391" i="1"/>
  <c r="AC3329" i="1"/>
  <c r="AC3196" i="1"/>
  <c r="AC3363" i="1"/>
  <c r="AC4314" i="1"/>
  <c r="AC4641" i="1"/>
  <c r="AC2101" i="1"/>
  <c r="AC4454" i="1"/>
  <c r="AC2907" i="1"/>
  <c r="AC3938" i="1"/>
  <c r="AC231" i="1"/>
  <c r="AC3687" i="1"/>
  <c r="AC3836" i="1"/>
  <c r="AC937" i="1"/>
  <c r="AC3029" i="1"/>
  <c r="AC3500" i="1"/>
  <c r="AC4615" i="1"/>
  <c r="AC2493" i="1"/>
  <c r="AC4986" i="1"/>
  <c r="AC2876" i="1"/>
  <c r="AC4433" i="1"/>
  <c r="AC4838" i="1"/>
  <c r="AC2695" i="1"/>
  <c r="AC491" i="1"/>
  <c r="AC4566" i="1"/>
  <c r="AC3024" i="1"/>
  <c r="AC2613" i="1"/>
  <c r="AC2592" i="1"/>
  <c r="AC2897" i="1"/>
  <c r="AC2195" i="1"/>
  <c r="AC4992" i="1"/>
  <c r="AC966" i="1"/>
  <c r="AC174" i="1"/>
  <c r="AC2781" i="1"/>
  <c r="AC2437" i="1"/>
  <c r="AC3264" i="1"/>
  <c r="AC1726" i="1"/>
  <c r="AC1411" i="1"/>
  <c r="AC3488" i="1"/>
  <c r="AC220" i="1"/>
  <c r="AC2792" i="1"/>
  <c r="AC1620" i="1"/>
  <c r="AC3933" i="1"/>
  <c r="AC2939" i="1"/>
  <c r="AC3671" i="1"/>
  <c r="AC44" i="1"/>
  <c r="AC3351" i="1"/>
  <c r="AC156" i="1"/>
  <c r="AC4646" i="1"/>
  <c r="AC3795" i="1"/>
  <c r="AC186" i="1"/>
  <c r="AC4404" i="1"/>
  <c r="AC795" i="1"/>
  <c r="AC2483" i="1"/>
  <c r="AC608" i="1"/>
  <c r="AC1176" i="1"/>
  <c r="AC1618" i="1"/>
  <c r="AC898" i="1"/>
  <c r="AC4258" i="1"/>
  <c r="AC3685" i="1"/>
  <c r="AC3641" i="1"/>
  <c r="AC899" i="1"/>
  <c r="AC2923" i="1"/>
  <c r="AC771" i="1"/>
  <c r="AC4206" i="1"/>
  <c r="AC1972" i="1"/>
  <c r="AC4700" i="1"/>
  <c r="AC3888" i="1"/>
  <c r="AC4005" i="1"/>
  <c r="AC181" i="1"/>
  <c r="AC917" i="1"/>
  <c r="AC1387" i="1"/>
  <c r="AC2003" i="1"/>
  <c r="AC503" i="1"/>
  <c r="AC2527" i="1"/>
  <c r="AC2659" i="1"/>
  <c r="AC2652" i="1"/>
  <c r="AC3523" i="1"/>
  <c r="AC1285" i="1"/>
  <c r="AC1772" i="1"/>
  <c r="AC4835" i="1"/>
  <c r="AC495" i="1"/>
  <c r="AC2748" i="1"/>
  <c r="AC4164" i="1"/>
  <c r="AC1142" i="1"/>
  <c r="AC4517" i="1"/>
  <c r="AC2140" i="1"/>
  <c r="AC1399" i="1"/>
  <c r="AC227" i="1"/>
  <c r="AC1751" i="1"/>
  <c r="AC2124" i="1"/>
  <c r="AC4249" i="1"/>
  <c r="AC4264" i="1"/>
  <c r="AC163" i="1"/>
  <c r="AC2703" i="1"/>
  <c r="AC4798" i="1"/>
  <c r="AC3025" i="1"/>
  <c r="AC1436" i="1"/>
  <c r="AC2136" i="1"/>
  <c r="AC1458" i="1"/>
  <c r="AC4639" i="1"/>
  <c r="AC3311" i="1"/>
  <c r="AC3357" i="1"/>
  <c r="AC584" i="1"/>
  <c r="AC3109" i="1"/>
  <c r="AC800" i="1"/>
  <c r="AC2391" i="1"/>
  <c r="AC2633" i="1"/>
  <c r="AC532" i="1"/>
  <c r="AC2376" i="1"/>
  <c r="AC261" i="1"/>
  <c r="AC3924" i="1"/>
  <c r="AC1961" i="1"/>
  <c r="AC4910" i="1"/>
  <c r="AC2328" i="1"/>
  <c r="AC4982" i="1"/>
  <c r="AC4876" i="1"/>
  <c r="AC446" i="1"/>
  <c r="AC3123" i="1"/>
  <c r="AC3314" i="1"/>
  <c r="AC3554" i="1"/>
  <c r="AC4894" i="1"/>
  <c r="AC3781" i="1"/>
  <c r="AC2238" i="1"/>
  <c r="AC302" i="1"/>
  <c r="AC4684" i="1"/>
  <c r="AC4388" i="1"/>
  <c r="AC3204" i="1"/>
  <c r="AC306" i="1"/>
  <c r="AC1047" i="1"/>
  <c r="AC2654" i="1"/>
  <c r="AC4789" i="1"/>
  <c r="AC2574" i="1"/>
  <c r="AC4515" i="1"/>
  <c r="AC2264" i="1"/>
  <c r="AC935" i="1"/>
  <c r="AC2984" i="1"/>
  <c r="AC1934" i="1"/>
  <c r="AC1528" i="1"/>
  <c r="AC226" i="1"/>
  <c r="AC999" i="1"/>
  <c r="AC482" i="1"/>
  <c r="AC1833" i="1"/>
  <c r="AC1857" i="1"/>
  <c r="AC4705" i="1"/>
  <c r="AC2705" i="1"/>
  <c r="AC2952" i="1"/>
  <c r="AC3619" i="1"/>
  <c r="AC4440" i="1"/>
  <c r="AC2622" i="1"/>
  <c r="AC4564" i="1"/>
  <c r="AC1000" i="1"/>
  <c r="AC4769" i="1"/>
  <c r="AC2566" i="1"/>
  <c r="AC4287" i="1"/>
  <c r="AC4688" i="1"/>
  <c r="AC4265" i="1"/>
  <c r="AC4230" i="1"/>
  <c r="AC3080" i="1"/>
  <c r="AC2444" i="1"/>
  <c r="AC3234" i="1"/>
  <c r="AC3030" i="1"/>
  <c r="AC1891" i="1"/>
  <c r="AC3258" i="1"/>
  <c r="AC3392" i="1"/>
  <c r="AC2586" i="1"/>
  <c r="AC4541" i="1"/>
  <c r="AC1976" i="1"/>
  <c r="AC3543" i="1"/>
  <c r="AC704" i="1"/>
  <c r="AC1268" i="1"/>
  <c r="AC3871" i="1"/>
  <c r="AC4100" i="1"/>
  <c r="AC444" i="1"/>
  <c r="AC1350" i="1"/>
  <c r="AC2108" i="1"/>
  <c r="AC496" i="1"/>
  <c r="AC682" i="1"/>
  <c r="AC3189" i="1"/>
  <c r="AC3438" i="1"/>
  <c r="AC3348" i="1"/>
  <c r="AC1674" i="1"/>
  <c r="AC3714" i="1"/>
  <c r="AC4822" i="1"/>
  <c r="AC1815" i="1"/>
  <c r="AC3652" i="1"/>
  <c r="AC1121" i="1"/>
  <c r="AC2528" i="1"/>
  <c r="AC1597" i="1"/>
  <c r="AC3977" i="1"/>
  <c r="AC735" i="1"/>
  <c r="AC3881" i="1"/>
  <c r="AC2343" i="1"/>
  <c r="AC1145" i="1"/>
  <c r="AC4549" i="1"/>
  <c r="AC3678" i="1"/>
  <c r="AC3382" i="1"/>
  <c r="AC4874" i="1"/>
  <c r="AC4965" i="1"/>
  <c r="AC1968" i="1"/>
  <c r="AC4473" i="1"/>
  <c r="AC4729" i="1"/>
  <c r="AC587" i="1"/>
  <c r="AC4659" i="1"/>
  <c r="AC630" i="1"/>
  <c r="AC2922" i="1"/>
  <c r="AC132" i="1"/>
  <c r="AC429" i="1"/>
  <c r="AC3646" i="1"/>
  <c r="AC415" i="1"/>
  <c r="AC4317" i="1"/>
  <c r="AC111" i="1"/>
  <c r="AC3855" i="1"/>
  <c r="AC590" i="1"/>
  <c r="AC2012" i="1"/>
  <c r="AC1770" i="1"/>
  <c r="AC3095" i="1"/>
  <c r="AC2420" i="1"/>
  <c r="AC2805" i="1"/>
  <c r="AC3032" i="1"/>
  <c r="AC2369" i="1"/>
  <c r="AC2539" i="1"/>
  <c r="AC2595" i="1"/>
  <c r="AC3736" i="1"/>
  <c r="AC2044" i="1"/>
  <c r="AC1505" i="1"/>
  <c r="AC3055" i="1"/>
  <c r="AC4890" i="1"/>
  <c r="AC2469" i="1"/>
  <c r="AC3070" i="1"/>
  <c r="AC4550" i="1"/>
  <c r="AC1778" i="1"/>
  <c r="AC538" i="1"/>
  <c r="AC3197" i="1"/>
  <c r="AC2908" i="1"/>
  <c r="AC3658" i="1"/>
  <c r="AC1441" i="1"/>
  <c r="AC3478" i="1"/>
  <c r="AC2571" i="1"/>
  <c r="AC2120" i="1"/>
  <c r="AC1367" i="1"/>
  <c r="AC1582" i="1"/>
  <c r="AC3309" i="1"/>
  <c r="AC4171" i="1"/>
  <c r="AC870" i="1"/>
  <c r="AC1950" i="1"/>
  <c r="AC1328" i="1"/>
  <c r="AC2219" i="1"/>
  <c r="AC3499" i="1"/>
  <c r="AC2459" i="1"/>
  <c r="AC4201" i="1"/>
  <c r="AC450" i="1"/>
  <c r="AC3808" i="1"/>
  <c r="AC477" i="1"/>
  <c r="AC2162" i="1"/>
  <c r="AC476" i="1"/>
  <c r="AC1822" i="1"/>
  <c r="AC3668" i="1"/>
  <c r="AC1427" i="1"/>
  <c r="AC945" i="1"/>
  <c r="AC4047" i="1"/>
  <c r="AC3786" i="1"/>
  <c r="AC1875" i="1"/>
  <c r="AC353" i="1"/>
  <c r="AC284" i="1"/>
  <c r="AC4067" i="1"/>
  <c r="AC1038" i="1"/>
  <c r="AC3633" i="1"/>
  <c r="AC1870" i="1"/>
  <c r="AC1477" i="1"/>
  <c r="AC970" i="1"/>
  <c r="AC364" i="1"/>
  <c r="AC831" i="1"/>
  <c r="AC1592" i="1"/>
  <c r="AC3942" i="1"/>
  <c r="AC3529" i="1"/>
  <c r="AC378" i="1"/>
  <c r="AC1030" i="1"/>
  <c r="AC4299" i="1"/>
  <c r="AC3484" i="1"/>
  <c r="AC4039" i="1"/>
  <c r="AC4084" i="1"/>
  <c r="AC36" i="1"/>
  <c r="AC4421" i="1"/>
  <c r="AC3950" i="1"/>
  <c r="AC4619" i="1"/>
  <c r="AC1566" i="1"/>
  <c r="AC4943" i="1"/>
  <c r="AC4977" i="1"/>
  <c r="AC4935" i="1"/>
  <c r="AC2533" i="1"/>
  <c r="AC3750" i="1"/>
  <c r="AC3563" i="1"/>
  <c r="AC1709" i="1"/>
  <c r="AC3625" i="1"/>
  <c r="AC1445" i="1"/>
  <c r="AC559" i="1"/>
  <c r="AC187" i="1"/>
  <c r="AC4480" i="1"/>
  <c r="AC2746" i="1"/>
  <c r="AC4654" i="1"/>
  <c r="AC122" i="1"/>
  <c r="AC2338" i="1"/>
  <c r="AC540" i="1"/>
  <c r="AC4761" i="1"/>
  <c r="AC3132" i="1"/>
  <c r="AC3519" i="1"/>
  <c r="AC2266" i="1"/>
  <c r="AC2440" i="1"/>
  <c r="AC3872" i="1"/>
  <c r="AC772" i="1"/>
  <c r="AC1391" i="1"/>
  <c r="AC2277" i="1"/>
  <c r="AC2230" i="1"/>
  <c r="AC2825" i="1"/>
  <c r="AC855" i="1"/>
  <c r="AC671" i="1"/>
  <c r="AC4689" i="1"/>
  <c r="AC1806" i="1"/>
  <c r="AC1292" i="1"/>
  <c r="AC3125" i="1"/>
  <c r="AC2569" i="1"/>
  <c r="AC1167" i="1"/>
  <c r="AC3830" i="1"/>
  <c r="AC3738" i="1"/>
  <c r="AC838" i="1"/>
  <c r="AC1896" i="1"/>
  <c r="AC1537" i="1"/>
  <c r="AC1885" i="1"/>
  <c r="AC1548" i="1"/>
  <c r="AC1932" i="1"/>
  <c r="AC1199" i="1"/>
  <c r="AC2452" i="1"/>
  <c r="AC3076" i="1"/>
  <c r="AC2732" i="1"/>
  <c r="AC3312" i="1"/>
  <c r="AC4580" i="1"/>
  <c r="AC4711" i="1"/>
  <c r="AC2109" i="1"/>
  <c r="AC1196" i="1"/>
  <c r="AC292" i="1"/>
  <c r="AC949" i="1"/>
  <c r="AC909" i="1"/>
  <c r="AC3503" i="1"/>
  <c r="AC2110" i="1"/>
  <c r="AC688" i="1"/>
  <c r="AC3126" i="1"/>
  <c r="AC4613" i="1"/>
  <c r="AC3023" i="1"/>
  <c r="AC4861" i="1"/>
  <c r="AC576" i="1"/>
  <c r="AC319" i="1"/>
  <c r="AC3801" i="1"/>
  <c r="AC3231" i="1"/>
  <c r="AC1175" i="1"/>
  <c r="AC1103" i="1"/>
  <c r="AC2993" i="1"/>
  <c r="AC361" i="1"/>
  <c r="AC410" i="1"/>
  <c r="AC1707" i="1"/>
  <c r="AC2075" i="1"/>
  <c r="AC4994" i="1"/>
  <c r="AC2530" i="1"/>
  <c r="AC3684" i="1"/>
  <c r="AC2284" i="1"/>
  <c r="AC4622" i="1"/>
  <c r="AC4389" i="1"/>
  <c r="AC4872" i="1"/>
  <c r="AC4030" i="1"/>
  <c r="AC3920" i="1"/>
  <c r="AC2341" i="1"/>
  <c r="AC2015" i="1"/>
  <c r="AC797" i="1"/>
  <c r="AC90" i="1"/>
  <c r="AC2083" i="1"/>
  <c r="AC3712" i="1"/>
  <c r="AC3789" i="1"/>
  <c r="AC2147" i="1"/>
  <c r="AC178" i="1"/>
  <c r="AC3056" i="1"/>
  <c r="AC3856" i="1"/>
  <c r="AC1131" i="1"/>
  <c r="AC2441" i="1"/>
  <c r="AC1149" i="1"/>
  <c r="AC1919" i="1"/>
  <c r="AC1557" i="1"/>
  <c r="AC2152" i="1"/>
  <c r="AC4490" i="1"/>
  <c r="AC4887" i="1"/>
  <c r="AC1754" i="1"/>
  <c r="AC4597" i="1"/>
  <c r="AC1608" i="1"/>
  <c r="AC4859" i="1"/>
  <c r="AC4784" i="1"/>
  <c r="AC1120" i="1"/>
  <c r="AC1716" i="1"/>
  <c r="AC315" i="1"/>
  <c r="AC517" i="1"/>
  <c r="AC2624" i="1"/>
  <c r="AC4424" i="1"/>
  <c r="AC3885" i="1"/>
  <c r="AC201" i="1"/>
  <c r="AC4020" i="1"/>
  <c r="AC3395" i="1"/>
  <c r="AC4999" i="1"/>
  <c r="AC4725" i="1"/>
  <c r="AC3191" i="1"/>
  <c r="AC2941" i="1"/>
  <c r="AC2295" i="1"/>
  <c r="AC4393" i="1"/>
  <c r="AC69" i="1"/>
  <c r="AC3410" i="1"/>
  <c r="AC1187" i="1"/>
  <c r="AC3114" i="1"/>
  <c r="AC1614" i="1"/>
  <c r="AC1437" i="1"/>
  <c r="AC4733" i="1"/>
  <c r="AC3212" i="1"/>
  <c r="AC19" i="1"/>
  <c r="AC2535" i="1"/>
  <c r="AC4642" i="1"/>
  <c r="AC2190" i="1"/>
  <c r="AC3256" i="1"/>
  <c r="AC1905" i="1"/>
  <c r="AC4815" i="1"/>
  <c r="AC3306" i="1"/>
  <c r="AC3416" i="1"/>
  <c r="AC3216" i="1"/>
  <c r="AC27" i="1"/>
  <c r="AC2872" i="1"/>
  <c r="AC3426" i="1"/>
  <c r="AC936" i="1"/>
  <c r="AC4211" i="1"/>
  <c r="AC1182" i="1"/>
  <c r="AC2285" i="1"/>
  <c r="AC2356" i="1"/>
  <c r="AC719" i="1"/>
  <c r="AC3521" i="1"/>
  <c r="AC1093" i="1"/>
  <c r="AC788" i="1"/>
  <c r="AC4612" i="1"/>
  <c r="AC3858" i="1"/>
  <c r="AC2723" i="1"/>
  <c r="AC280" i="1"/>
  <c r="AC825" i="1"/>
  <c r="AC1639" i="1"/>
  <c r="AC1150" i="1"/>
  <c r="AC1493" i="1"/>
  <c r="AC818" i="1"/>
  <c r="AC277" i="1"/>
  <c r="AC3267" i="1"/>
  <c r="AC1294" i="1"/>
  <c r="AC1123" i="1"/>
  <c r="AC739" i="1"/>
  <c r="AC3718" i="1"/>
  <c r="AC3436" i="1"/>
  <c r="AC1578" i="1"/>
  <c r="AC651" i="1"/>
  <c r="AC3692" i="1"/>
  <c r="AC1394" i="1"/>
  <c r="AC694" i="1"/>
  <c r="AC1737" i="1"/>
  <c r="AC4003" i="1"/>
  <c r="AC2534" i="1"/>
  <c r="AC3822" i="1"/>
  <c r="AC4398" i="1"/>
  <c r="AC4119" i="1"/>
  <c r="AC4632" i="1"/>
  <c r="AC1925" i="1"/>
  <c r="AC1552" i="1"/>
  <c r="AC3627" i="1"/>
  <c r="AC4455" i="1"/>
  <c r="AC744" i="1"/>
  <c r="AC3817" i="1"/>
  <c r="AC1967" i="1"/>
  <c r="AC4099" i="1"/>
  <c r="AC4236" i="1"/>
  <c r="AC241" i="1"/>
  <c r="AC1602" i="1"/>
  <c r="AC1338" i="1"/>
  <c r="AC3433" i="1"/>
  <c r="AC1652" i="1"/>
  <c r="AC886" i="1"/>
  <c r="AC3654" i="1"/>
  <c r="AC2107" i="1"/>
  <c r="AC3764" i="1"/>
  <c r="AC4696" i="1"/>
  <c r="AC3680" i="1"/>
  <c r="AC4904" i="1"/>
  <c r="AC851" i="1"/>
  <c r="AC1106" i="1"/>
  <c r="AC4907" i="1"/>
  <c r="AC1897" i="1"/>
  <c r="AC4267" i="1"/>
  <c r="AC2424" i="1"/>
  <c r="AC2795" i="1"/>
  <c r="AC4854" i="1"/>
  <c r="AC1021" i="1"/>
  <c r="AC1446" i="1"/>
  <c r="AC396" i="1"/>
  <c r="AC3904" i="1"/>
  <c r="AC2621" i="1"/>
  <c r="AC4401" i="1"/>
  <c r="AC3320" i="1"/>
  <c r="AC3571" i="1"/>
  <c r="AC197" i="1"/>
  <c r="AC2283" i="1"/>
  <c r="AC1560" i="1"/>
  <c r="AC1472" i="1"/>
  <c r="AC1471" i="1"/>
  <c r="AC1071" i="1"/>
  <c r="AC3192" i="1"/>
  <c r="AC3291" i="1"/>
  <c r="AC3514" i="1"/>
  <c r="AC43" i="1"/>
  <c r="AC4149" i="1"/>
  <c r="AC2465" i="1"/>
  <c r="AC3102" i="1"/>
  <c r="AC4352" i="1"/>
  <c r="AC4657" i="1"/>
  <c r="AC2207" i="1"/>
  <c r="AC1509" i="1"/>
  <c r="AC4116" i="1"/>
  <c r="AC1020" i="1"/>
  <c r="AC2318" i="1"/>
  <c r="AC1057" i="1"/>
  <c r="AC1014" i="1"/>
  <c r="AC3448" i="1"/>
  <c r="AC1533" i="1"/>
  <c r="AC2643" i="1"/>
  <c r="AC3186" i="1"/>
  <c r="AC1922" i="1"/>
  <c r="AC502" i="1"/>
  <c r="AC2881" i="1"/>
  <c r="AC4324" i="1"/>
  <c r="AC741" i="1"/>
  <c r="AC2713" i="1"/>
  <c r="AC4227" i="1"/>
  <c r="AC1063" i="1"/>
  <c r="AC3180" i="1"/>
  <c r="AC1952" i="1"/>
  <c r="AC4938" i="1"/>
  <c r="AC4102" i="1"/>
  <c r="AC2562" i="1"/>
  <c r="AC3160" i="1"/>
  <c r="AC1229" i="1"/>
  <c r="AC4987" i="1"/>
  <c r="AC3396" i="1"/>
  <c r="AC1725" i="1"/>
  <c r="AC4740" i="1"/>
  <c r="AC1732" i="1"/>
  <c r="AC2826" i="1"/>
  <c r="AC1209" i="1"/>
  <c r="AC1003" i="1"/>
  <c r="AC258" i="1"/>
  <c r="AC4423" i="1"/>
  <c r="AC462" i="1"/>
  <c r="AC3849" i="1"/>
  <c r="AC3243" i="1"/>
  <c r="AC706" i="1"/>
  <c r="AC2279" i="1"/>
  <c r="AC2880" i="1"/>
  <c r="AC2853" i="1"/>
  <c r="AC4133" i="1"/>
  <c r="AC3745" i="1"/>
  <c r="AC3708" i="1"/>
  <c r="AC2067" i="1"/>
  <c r="AC1129" i="1"/>
  <c r="AC1067" i="1"/>
  <c r="AC1335" i="1"/>
  <c r="AC1884" i="1"/>
  <c r="AC3230" i="1"/>
  <c r="AC1575" i="1"/>
  <c r="AC369" i="1"/>
  <c r="AC525" i="1"/>
  <c r="AC3597" i="1"/>
  <c r="AC3632" i="1"/>
  <c r="AC4596" i="1"/>
  <c r="AC2177" i="1"/>
  <c r="AC2064" i="1"/>
  <c r="AC1982" i="1"/>
  <c r="AC4869" i="1"/>
  <c r="AC954" i="1"/>
  <c r="AC4356" i="1"/>
  <c r="AC2520" i="1"/>
  <c r="AC2650" i="1"/>
  <c r="AC3776" i="1"/>
  <c r="AC1203" i="1"/>
  <c r="AC183" i="1"/>
  <c r="AC2359" i="1"/>
  <c r="AC4417" i="1"/>
  <c r="AC746" i="1"/>
  <c r="AC1378" i="1"/>
  <c r="AC1677" i="1"/>
  <c r="AC663" i="1"/>
  <c r="AC4806" i="1"/>
  <c r="AC791" i="1"/>
  <c r="AC1808" i="1"/>
  <c r="AC330" i="1"/>
  <c r="AC281" i="1"/>
  <c r="AC2335" i="1"/>
  <c r="AC2688" i="1"/>
  <c r="AC390" i="1"/>
  <c r="AC127" i="1"/>
  <c r="AC3490" i="1"/>
  <c r="AC2878" i="1"/>
  <c r="AC4713" i="1"/>
  <c r="AC1435" i="1"/>
  <c r="AC4365" i="1"/>
  <c r="AC672" i="1"/>
  <c r="AC854" i="1"/>
  <c r="AC4540" i="1"/>
  <c r="AC1022" i="1"/>
  <c r="AC3647" i="1"/>
  <c r="AC3746" i="1"/>
  <c r="AC844" i="1"/>
  <c r="AC158" i="1"/>
  <c r="AC3457" i="1"/>
  <c r="AC323" i="1"/>
  <c r="AC2614" i="1"/>
  <c r="AC4058" i="1"/>
  <c r="AC645" i="1"/>
  <c r="AC3171" i="1"/>
  <c r="AC2551" i="1"/>
  <c r="AC3318" i="1"/>
  <c r="AC61" i="1"/>
  <c r="AC860" i="1"/>
  <c r="AC1683" i="1"/>
  <c r="AC3082" i="1"/>
  <c r="AC3286" i="1"/>
  <c r="AC4439" i="1"/>
  <c r="AC2326" i="1"/>
  <c r="AC4670" i="1"/>
  <c r="AC310" i="1"/>
  <c r="AC286" i="1"/>
  <c r="AC2151" i="1"/>
  <c r="AC202" i="1"/>
  <c r="AC3547" i="1"/>
  <c r="AC4325" i="1"/>
  <c r="AC398" i="1"/>
  <c r="AC3383" i="1"/>
  <c r="AC2708" i="1"/>
  <c r="AC3845" i="1"/>
  <c r="AC2582" i="1"/>
  <c r="AC906" i="1"/>
  <c r="AC3722" i="1"/>
  <c r="AC1344" i="1"/>
  <c r="AC1731" i="1"/>
  <c r="AC1928" i="1"/>
  <c r="AC1768" i="1"/>
  <c r="AC3288" i="1"/>
  <c r="AC251" i="1"/>
  <c r="AC2313" i="1"/>
  <c r="AC3207" i="1"/>
  <c r="AC3840" i="1"/>
  <c r="AC821" i="1"/>
  <c r="AC1403" i="1"/>
  <c r="AC4277" i="1"/>
  <c r="AC1853" i="1"/>
  <c r="AC4558" i="1"/>
  <c r="AC4435" i="1"/>
  <c r="AC4731" i="1"/>
  <c r="AC345" i="1"/>
  <c r="AC1092" i="1"/>
  <c r="AC555" i="1"/>
  <c r="AC978" i="1"/>
  <c r="AC4759" i="1"/>
  <c r="AC3079" i="1"/>
  <c r="AC508" i="1"/>
  <c r="AC2819" i="1"/>
  <c r="AC1048" i="1"/>
  <c r="AC769" i="1"/>
  <c r="AC4311" i="1"/>
  <c r="AC2427" i="1"/>
  <c r="AC690" i="1"/>
  <c r="AC2843" i="1"/>
  <c r="AC3414" i="1"/>
  <c r="AC259" i="1"/>
  <c r="AC724" i="1"/>
  <c r="AC1298" i="1"/>
  <c r="AC3704" i="1"/>
  <c r="AC458" i="1"/>
  <c r="AC1185" i="1"/>
  <c r="AC3629" i="1"/>
  <c r="AC1183" i="1"/>
  <c r="AC4282" i="1"/>
  <c r="AC3623" i="1"/>
  <c r="AC1757" i="1"/>
  <c r="AC520" i="1"/>
  <c r="AC4507" i="1"/>
  <c r="AC2057" i="1"/>
  <c r="AC487" i="1"/>
  <c r="AC3928" i="1"/>
  <c r="AC3875" i="1"/>
  <c r="AC2797" i="1"/>
  <c r="AC1323" i="1"/>
  <c r="AC451" i="1"/>
  <c r="AC766" i="1"/>
  <c r="AC4187" i="1"/>
  <c r="AC2272" i="1"/>
  <c r="AC3834" i="1"/>
  <c r="AC2143" i="1"/>
  <c r="AC4851" i="1"/>
  <c r="AC3268" i="1"/>
  <c r="AC298" i="1"/>
  <c r="AC2806" i="1"/>
  <c r="AC4418" i="1"/>
  <c r="AC2749" i="1"/>
  <c r="AC2514" i="1"/>
  <c r="AC4826" i="1"/>
  <c r="AC3128" i="1"/>
  <c r="AC4075" i="1"/>
  <c r="AC4457" i="1"/>
  <c r="AC1288" i="1"/>
  <c r="AC755" i="1"/>
  <c r="AC3900" i="1"/>
  <c r="AC3525" i="1"/>
  <c r="AC803" i="1"/>
  <c r="AC3536" i="1"/>
  <c r="AC3251" i="1"/>
  <c r="AC3719" i="1"/>
  <c r="AC4779" i="1"/>
  <c r="AC1498" i="1"/>
  <c r="AC4915" i="1"/>
  <c r="AC3184" i="1"/>
  <c r="AC4042" i="1"/>
  <c r="AC2426" i="1"/>
  <c r="AC4919" i="1"/>
  <c r="AC464" i="1"/>
  <c r="AC1748" i="1"/>
  <c r="AC1356" i="1"/>
  <c r="AC39" i="1"/>
  <c r="AC3812" i="1"/>
  <c r="AC1874" i="1"/>
  <c r="AC425" i="1"/>
  <c r="AC696" i="1"/>
  <c r="AC2485" i="1"/>
  <c r="AC2228" i="1"/>
  <c r="AC1056" i="1"/>
  <c r="AC3535" i="1"/>
  <c r="AC635" i="1"/>
  <c r="AC2411" i="1"/>
  <c r="AC1513" i="1"/>
  <c r="AC4656" i="1"/>
  <c r="AC4855" i="1"/>
  <c r="AC653" i="1"/>
  <c r="AC3837" i="1"/>
  <c r="AC3516" i="1"/>
  <c r="AC2246" i="1"/>
  <c r="AC4010" i="1"/>
  <c r="AC2037" i="1"/>
  <c r="AC3199" i="1"/>
  <c r="AC1846" i="1"/>
  <c r="AC3585" i="1"/>
  <c r="AC73" i="1"/>
  <c r="AC2975" i="1"/>
  <c r="AC1780" i="1"/>
  <c r="AC3755" i="1"/>
  <c r="AC4165" i="1"/>
  <c r="AC2925" i="1"/>
  <c r="AC3315" i="1"/>
  <c r="AC3552" i="1"/>
  <c r="AC4086" i="1"/>
  <c r="AC4924" i="1"/>
  <c r="AC188" i="1"/>
  <c r="AC4251" i="1"/>
  <c r="AC3847" i="1"/>
  <c r="AC1430" i="1"/>
  <c r="AC866" i="1"/>
  <c r="AC4082" i="1"/>
  <c r="AC3595" i="1"/>
  <c r="AC367" i="1"/>
  <c r="AC2031" i="1"/>
  <c r="AC3161" i="1"/>
  <c r="AC3278" i="1"/>
  <c r="AC3015" i="1"/>
  <c r="AC8" i="1"/>
  <c r="AC1486" i="1"/>
  <c r="AC2815" i="1"/>
  <c r="AC697" i="1"/>
  <c r="AC2647" i="1"/>
  <c r="AC153" i="1"/>
  <c r="AC3896" i="1"/>
  <c r="AC2715" i="1"/>
  <c r="AC2401" i="1"/>
  <c r="AC2726" i="1"/>
  <c r="AC1473" i="1"/>
  <c r="AC118" i="1"/>
  <c r="AC1974" i="1"/>
  <c r="AC2134" i="1"/>
  <c r="AC2883" i="1"/>
  <c r="AC967" i="1"/>
  <c r="AC1997" i="1"/>
  <c r="AC3307" i="1"/>
  <c r="AC2436" i="1"/>
  <c r="AC4964" i="1"/>
  <c r="AC3761" i="1"/>
  <c r="AC859" i="1"/>
  <c r="AC4712" i="1"/>
  <c r="AC3371" i="1"/>
  <c r="AC1698" i="1"/>
  <c r="AC4023" i="1"/>
  <c r="AC4465" i="1"/>
  <c r="AC4776" i="1"/>
  <c r="AC2866" i="1"/>
  <c r="AC3454" i="1"/>
  <c r="AC3121" i="1"/>
  <c r="AC2479" i="1"/>
  <c r="AC920" i="1"/>
  <c r="AC4936" i="1"/>
  <c r="AC3638" i="1"/>
  <c r="AC2615" i="1"/>
  <c r="AC2051" i="1"/>
  <c r="AC996" i="1"/>
  <c r="AC911" i="1"/>
  <c r="AC3000" i="1"/>
  <c r="AC4927" i="1"/>
  <c r="AC3626" i="1"/>
  <c r="AC2467" i="1"/>
  <c r="AC471" i="1"/>
  <c r="AC1756" i="1"/>
  <c r="AC1010" i="1"/>
  <c r="AC3158" i="1"/>
  <c r="AC4667" i="1"/>
  <c r="AC884" i="1"/>
  <c r="AC1109" i="1"/>
  <c r="AC200" i="1"/>
  <c r="AC3666" i="1"/>
  <c r="AC237" i="1"/>
  <c r="AC1098" i="1"/>
  <c r="AC2462" i="1"/>
  <c r="AC4704" i="1"/>
  <c r="AC3838" i="1"/>
  <c r="AC3878" i="1"/>
  <c r="AC659" i="1"/>
  <c r="AC3239" i="1"/>
  <c r="AC3049" i="1"/>
  <c r="AC3367" i="1"/>
  <c r="AC53" i="1"/>
  <c r="AC2953" i="1"/>
  <c r="AC1155" i="1"/>
  <c r="AC2233" i="1"/>
  <c r="AC4885" i="1"/>
  <c r="AC4271" i="1"/>
  <c r="AC4151" i="1"/>
  <c r="AC504" i="1"/>
  <c r="AC4112" i="1"/>
  <c r="AC3459" i="1"/>
  <c r="AC4799" i="1"/>
  <c r="AC427" i="1"/>
  <c r="AC1583" i="1"/>
  <c r="AC4159" i="1"/>
  <c r="AC1368" i="1"/>
  <c r="AC143" i="1"/>
  <c r="AC290" i="1"/>
  <c r="AC3073" i="1"/>
  <c r="AC4458" i="1"/>
  <c r="AC4348" i="1"/>
  <c r="AC4374" i="1"/>
  <c r="AC2408" i="1"/>
  <c r="AC4652" i="1"/>
  <c r="AC4793" i="1"/>
  <c r="AC1855" i="1"/>
  <c r="AC423" i="1"/>
  <c r="AC1422" i="1"/>
  <c r="AC1434" i="1"/>
  <c r="AC3430" i="1"/>
  <c r="AC813" i="1"/>
  <c r="AC3833" i="1"/>
  <c r="AC2976" i="1"/>
  <c r="AC3534" i="1"/>
  <c r="AC3504" i="1"/>
  <c r="AC1786" i="1"/>
  <c r="AC4640" i="1"/>
  <c r="AC2989" i="1"/>
  <c r="AC4188" i="1"/>
  <c r="AC3474" i="1"/>
  <c r="AC4475" i="1"/>
  <c r="AC114" i="1"/>
  <c r="AC1489" i="1"/>
  <c r="AC2278" i="1"/>
  <c r="AC1851" i="1"/>
  <c r="AC4128" i="1"/>
  <c r="AC3520" i="1"/>
  <c r="AC762" i="1"/>
  <c r="AC863" i="1"/>
  <c r="AC4948" i="1"/>
  <c r="AC1632" i="1"/>
  <c r="AC4630" i="1"/>
  <c r="AC4180" i="1"/>
  <c r="AC3226" i="1"/>
  <c r="AC2700" i="1"/>
  <c r="AC332" i="1"/>
  <c r="AC1886" i="1"/>
  <c r="AC1231" i="1"/>
  <c r="AC4315" i="1"/>
  <c r="AC2914" i="1"/>
  <c r="AC812" i="1"/>
  <c r="AC737" i="1"/>
  <c r="AC4782" i="1"/>
  <c r="AC4495" i="1"/>
  <c r="AC1651" i="1"/>
  <c r="AC1658" i="1"/>
  <c r="AC3657" i="1"/>
  <c r="AC4320" i="1"/>
  <c r="AC223" i="1"/>
  <c r="AC885" i="1"/>
  <c r="AC4442" i="1"/>
  <c r="AC2127" i="1"/>
  <c r="AC853" i="1"/>
  <c r="AC4167" i="1"/>
  <c r="AC191" i="1"/>
  <c r="AC2115" i="1"/>
  <c r="AC4154" i="1"/>
  <c r="AC2421" i="1"/>
  <c r="AC4309" i="1"/>
  <c r="AC492" i="1"/>
  <c r="AC4939" i="1"/>
  <c r="AC912" i="1"/>
  <c r="AC3969" i="1"/>
  <c r="AC4629" i="1"/>
  <c r="AC796" i="1"/>
  <c r="AC3081" i="1"/>
  <c r="AC3573" i="1"/>
  <c r="AC76" i="1"/>
  <c r="AC2251" i="1"/>
  <c r="AC2623" i="1"/>
  <c r="AC1788" i="1"/>
  <c r="AC1459" i="1"/>
  <c r="AC4529" i="1"/>
  <c r="AC3223" i="1"/>
  <c r="AC333" i="1"/>
  <c r="AC2474" i="1"/>
  <c r="AC3402" i="1"/>
  <c r="AC2765" i="1"/>
  <c r="AC1480" i="1"/>
  <c r="AC4555" i="1"/>
  <c r="AC339" i="1"/>
  <c r="AC4719" i="1"/>
  <c r="AC3908" i="1"/>
  <c r="AC1705" i="1"/>
  <c r="AC583" i="1"/>
  <c r="AC740" i="1"/>
  <c r="AC3444" i="1"/>
  <c r="AC1359" i="1"/>
  <c r="AC1826" i="1"/>
  <c r="AC1319" i="1"/>
  <c r="AC4577" i="1"/>
  <c r="AC2859" i="1"/>
  <c r="AC10" i="1"/>
  <c r="AC1676" i="1"/>
  <c r="AC4865" i="1"/>
  <c r="AC1727" i="1"/>
  <c r="AC3283" i="1"/>
  <c r="AC2020" i="1"/>
  <c r="AC2319" i="1"/>
  <c r="AC2123" i="1"/>
  <c r="AC2879" i="1"/>
  <c r="AC2071" i="1"/>
  <c r="AC2522" i="1"/>
  <c r="AC916" i="1"/>
  <c r="AC2775" i="1"/>
  <c r="AC4501" i="1"/>
  <c r="AC299" i="1"/>
  <c r="AC3310" i="1"/>
  <c r="AC4292" i="1"/>
  <c r="AC2965" i="1"/>
  <c r="AC849" i="1"/>
  <c r="AC3667" i="1"/>
  <c r="AC3443" i="1"/>
  <c r="AC4209" i="1"/>
  <c r="AC4213" i="1"/>
  <c r="AC1520" i="1"/>
  <c r="AC3439" i="1"/>
  <c r="AC2138" i="1"/>
  <c r="AC4002" i="1"/>
  <c r="AC2955" i="1"/>
  <c r="AC572" i="1"/>
  <c r="AC3883" i="1"/>
  <c r="AC98" i="1"/>
  <c r="AC1413" i="1"/>
  <c r="AC1492" i="1"/>
  <c r="AC1256" i="1"/>
  <c r="AC2298" i="1"/>
  <c r="AC1988" i="1"/>
  <c r="AC2996" i="1"/>
  <c r="AC837" i="1"/>
  <c r="AC765" i="1"/>
  <c r="AC607" i="1"/>
  <c r="AC1211" i="1"/>
  <c r="AC3844" i="1"/>
  <c r="AC113" i="1"/>
  <c r="AC4255" i="1"/>
  <c r="AC129" i="1"/>
  <c r="AC956" i="1"/>
  <c r="AC622" i="1"/>
  <c r="AC4335" i="1"/>
  <c r="AC1645" i="1"/>
  <c r="AC3185" i="1"/>
  <c r="AC1100" i="1"/>
  <c r="AC2139" i="1"/>
  <c r="AC324" i="1"/>
  <c r="AC3099" i="1"/>
  <c r="AC579" i="1"/>
  <c r="AC2762" i="1"/>
  <c r="AC3178" i="1"/>
  <c r="AC2899" i="1"/>
  <c r="AC1400" i="1"/>
  <c r="AC2957" i="1"/>
  <c r="AC1482" i="1"/>
  <c r="AC721" i="1"/>
  <c r="AC4221" i="1"/>
  <c r="AC4498" i="1"/>
  <c r="AC4862" i="1"/>
  <c r="AC824" i="1"/>
  <c r="AC2518" i="1"/>
  <c r="AC2348" i="1"/>
  <c r="AC1084" i="1"/>
  <c r="AC1113" i="1"/>
  <c r="AC48" i="1"/>
  <c r="AC3979" i="1"/>
  <c r="AC1085" i="1"/>
  <c r="AC634" i="1"/>
  <c r="AC1844" i="1"/>
  <c r="AC3373" i="1"/>
  <c r="AC4988" i="1"/>
  <c r="AC2979" i="1"/>
  <c r="AC2577" i="1"/>
  <c r="AC4274" i="1"/>
  <c r="AC38" i="1"/>
  <c r="AC2409" i="1"/>
  <c r="AC3939" i="1"/>
  <c r="AC72" i="1"/>
  <c r="AC2137" i="1"/>
  <c r="AC155" i="1"/>
  <c r="AC2088" i="1"/>
  <c r="AC673" i="1"/>
  <c r="AC2912" i="1"/>
  <c r="AC3820" i="1"/>
  <c r="AC4198" i="1"/>
  <c r="AC2697" i="1"/>
  <c r="AC285" i="1"/>
  <c r="AC3951" i="1"/>
  <c r="AC4699" i="1"/>
  <c r="AC1985" i="1"/>
  <c r="AC2678" i="1"/>
  <c r="AC4420" i="1"/>
  <c r="AC4824" i="1"/>
  <c r="AC245" i="1"/>
  <c r="AC2231" i="1"/>
  <c r="AC457" i="1"/>
  <c r="AC1340" i="1"/>
  <c r="AC2997" i="1"/>
  <c r="AC404" i="1"/>
  <c r="AC4617" i="1"/>
  <c r="AC2970" i="1"/>
  <c r="AC592" i="1"/>
  <c r="AC2170" i="1"/>
  <c r="AC296" i="1"/>
  <c r="AC4662" i="1"/>
  <c r="AC322" i="1"/>
  <c r="AC1156" i="1"/>
  <c r="AC210" i="1"/>
  <c r="AC3124" i="1"/>
  <c r="AC3754" i="1"/>
  <c r="AC2995" i="1"/>
  <c r="AC278" i="1"/>
  <c r="AC2992" i="1"/>
  <c r="AC3028" i="1"/>
  <c r="AC2837" i="1"/>
  <c r="AC676" i="1"/>
  <c r="AC4716" i="1"/>
  <c r="AC3326" i="1"/>
  <c r="AC1419" i="1"/>
  <c r="AC1321" i="1"/>
  <c r="AC4546" i="1"/>
  <c r="AC4823" i="1"/>
  <c r="AC225" i="1"/>
  <c r="AC1314" i="1"/>
  <c r="AC1791" i="1"/>
  <c r="AC4407" i="1"/>
  <c r="AC2187" i="1"/>
  <c r="AC206" i="1"/>
  <c r="AC3372" i="1"/>
  <c r="AC4212" i="1"/>
  <c r="AC524" i="1"/>
  <c r="AC1531" i="1"/>
  <c r="AC2685" i="1"/>
  <c r="AC2729" i="1"/>
  <c r="AC3290" i="1"/>
  <c r="AC3120" i="1"/>
  <c r="AC2682" i="1"/>
  <c r="AC3903" i="1"/>
  <c r="AC3853" i="1"/>
  <c r="AC2141" i="1"/>
  <c r="AC4190" i="1"/>
  <c r="AC4291" i="1"/>
  <c r="AC618" i="1"/>
  <c r="AC560" i="1"/>
  <c r="AC4901" i="1"/>
  <c r="AC3162" i="1"/>
  <c r="AC1347" i="1"/>
  <c r="AC475" i="1"/>
  <c r="AC1693" i="1"/>
  <c r="AC955" i="1"/>
  <c r="AC1752" i="1"/>
  <c r="AC751" i="1"/>
  <c r="AC4446" i="1"/>
  <c r="AC2388" i="1"/>
  <c r="AC3751" i="1"/>
  <c r="AC1499" i="1"/>
  <c r="AC1452" i="1"/>
  <c r="AC1315" i="1"/>
  <c r="AC2751" i="1"/>
  <c r="AC2375" i="1"/>
  <c r="AC316" i="1"/>
  <c r="AC2981" i="1"/>
  <c r="AC1346" i="1"/>
  <c r="AC417" i="1"/>
  <c r="AC469" i="1"/>
  <c r="AC836" i="1"/>
  <c r="AC752" i="1"/>
  <c r="AC4248" i="1"/>
  <c r="AC707" i="1"/>
  <c r="AC3766" i="1"/>
  <c r="AC1018" i="1"/>
  <c r="AC3608" i="1"/>
  <c r="AC3835" i="1"/>
  <c r="AC882" i="1"/>
  <c r="AC4252" i="1"/>
  <c r="AC3587" i="1"/>
  <c r="AC3793" i="1"/>
  <c r="AC3841" i="1"/>
  <c r="AC3926" i="1"/>
  <c r="AC742" i="1"/>
  <c r="AC436" i="1"/>
  <c r="AC172" i="1"/>
  <c r="AC3455" i="1"/>
  <c r="AC3602" i="1"/>
  <c r="AC1194" i="1"/>
  <c r="AC4940" i="1"/>
  <c r="AC666" i="1"/>
  <c r="AC867" i="1"/>
  <c r="AC4510" i="1"/>
  <c r="AC466" i="1"/>
  <c r="AC1910" i="1"/>
  <c r="AC779" i="1"/>
  <c r="AC142" i="1"/>
  <c r="AC2516" i="1"/>
  <c r="AC3100" i="1"/>
  <c r="AC1666" i="1"/>
  <c r="AC2333" i="1"/>
  <c r="AC1938" i="1"/>
  <c r="AC3153" i="1"/>
  <c r="AC957" i="1"/>
  <c r="AC3962" i="1"/>
  <c r="AC16" i="1"/>
  <c r="AC3386" i="1"/>
  <c r="AC3453" i="1"/>
  <c r="AC4390" i="1"/>
  <c r="AC250" i="1"/>
  <c r="AC1903" i="1"/>
  <c r="AC2824" i="1"/>
  <c r="AC2280" i="1"/>
  <c r="AC4944" i="1"/>
  <c r="AC628" i="1"/>
  <c r="AC1902" i="1"/>
  <c r="AC683" i="1"/>
  <c r="AC1429" i="1"/>
  <c r="AC3551" i="1"/>
  <c r="AC4794" i="1"/>
  <c r="AC54" i="1"/>
  <c r="AC1188" i="1"/>
  <c r="AC4503" i="1"/>
  <c r="AC3323" i="1"/>
  <c r="AC4880" i="1"/>
  <c r="AC3293" i="1"/>
  <c r="AC2119" i="1"/>
  <c r="AC2529" i="1"/>
  <c r="AC401" i="1"/>
  <c r="AC4359" i="1"/>
  <c r="AC3375" i="1"/>
  <c r="AC3308" i="1"/>
  <c r="AC2552" i="1"/>
  <c r="AC3741" i="1"/>
  <c r="AC470" i="1"/>
  <c r="AC4909" i="1"/>
  <c r="AC2681" i="1"/>
  <c r="AC1228" i="1"/>
  <c r="AC3526" i="1"/>
  <c r="AC2951" i="1"/>
  <c r="AC4966" i="1"/>
  <c r="AC2549" i="1"/>
  <c r="AC2425" i="1"/>
  <c r="AC154" i="1"/>
  <c r="AC4091" i="1"/>
  <c r="AC4889" i="1"/>
  <c r="AC4708" i="1"/>
  <c r="AC3601" i="1"/>
  <c r="AC1077" i="1"/>
  <c r="AC2229" i="1"/>
  <c r="AC336" i="1"/>
  <c r="AC4610" i="1"/>
  <c r="AC1603" i="1"/>
  <c r="AC2194" i="1"/>
  <c r="AC4611" i="1"/>
  <c r="AC1219" i="1"/>
  <c r="AC2680" i="1"/>
  <c r="AC1558" i="1"/>
  <c r="AC3266" i="1"/>
  <c r="AC3518" i="1"/>
  <c r="AC2389" i="1"/>
  <c r="AC419" i="1"/>
  <c r="AC4386" i="1"/>
  <c r="AC441" i="1"/>
  <c r="AC3012" i="1"/>
  <c r="AC1917" i="1"/>
  <c r="AC3051" i="1"/>
  <c r="AC31" i="1"/>
  <c r="AC2722" i="1"/>
  <c r="AC3086" i="1"/>
  <c r="AC4041" i="1"/>
  <c r="AC3007" i="1"/>
  <c r="AC3825" i="1"/>
  <c r="AC589" i="1"/>
  <c r="AC1426" i="1"/>
  <c r="AC1079" i="1"/>
  <c r="AC2166" i="1"/>
  <c r="AC474" i="1"/>
  <c r="AC1535" i="1"/>
  <c r="AC3577" i="1"/>
  <c r="AC2259" i="1"/>
  <c r="AC4512" i="1"/>
  <c r="AC3528" i="1"/>
  <c r="AC2366" i="1"/>
  <c r="AC3304" i="1"/>
  <c r="AC1362" i="1"/>
  <c r="AC2443" i="1"/>
  <c r="AC1061" i="1"/>
  <c r="AC4357" i="1"/>
  <c r="AC3116" i="1"/>
  <c r="AC312" i="1"/>
  <c r="AC3603" i="1"/>
  <c r="AC4130" i="1"/>
  <c r="AC3378" i="1"/>
  <c r="AC4338" i="1"/>
  <c r="AC903" i="1"/>
  <c r="AC4235" i="1"/>
  <c r="AC4157" i="1"/>
  <c r="AC627" i="1"/>
  <c r="AC664" i="1"/>
  <c r="AC3501" i="1"/>
  <c r="AC318" i="1"/>
  <c r="AC1753" i="1"/>
  <c r="AC2046" i="1"/>
  <c r="AC435" i="1"/>
  <c r="AC931" i="1"/>
  <c r="AC240" i="1"/>
  <c r="AC1442" i="1"/>
  <c r="AC1534" i="1"/>
  <c r="AC4637" i="1"/>
  <c r="AC289" i="1"/>
  <c r="AC4836" i="1"/>
  <c r="AC4135" i="1"/>
  <c r="AC2906" i="1"/>
  <c r="AC1785" i="1"/>
  <c r="AC380" i="1"/>
  <c r="AC1600" i="1"/>
  <c r="AC4484" i="1"/>
  <c r="AC4098" i="1"/>
  <c r="AC1841" i="1"/>
  <c r="AC81" i="1"/>
  <c r="AC774" i="1"/>
  <c r="AC2384" i="1"/>
  <c r="AC3327" i="1"/>
  <c r="AC4810" i="1"/>
  <c r="AC4807" i="1"/>
  <c r="AC1813" i="1"/>
  <c r="AC3179" i="1"/>
  <c r="AC4570" i="1"/>
  <c r="AC1312" i="1"/>
  <c r="AC4858" i="1"/>
  <c r="AC173" i="1"/>
  <c r="AC1290" i="1"/>
  <c r="AC1224" i="1"/>
  <c r="AC4524" i="1"/>
  <c r="AC1984" i="1"/>
  <c r="AC662" i="1"/>
  <c r="AC3203" i="1"/>
  <c r="AC2245" i="1"/>
  <c r="AC4331" i="1"/>
  <c r="AC4750" i="1"/>
  <c r="AC4006" i="1"/>
  <c r="AC1083" i="1"/>
  <c r="AC2480" i="1"/>
  <c r="AC2799" i="1"/>
  <c r="AC3001" i="1"/>
  <c r="AC753" i="1"/>
  <c r="AC3498" i="1"/>
  <c r="AC4571" i="1"/>
  <c r="AC2220" i="1"/>
  <c r="AC4339" i="1"/>
  <c r="AC1317" i="1"/>
  <c r="AC3261" i="1"/>
  <c r="AC4946" i="1"/>
  <c r="AC4608" i="1"/>
  <c r="AC4447" i="1"/>
  <c r="AC2627" i="1"/>
  <c r="AC4186" i="1"/>
  <c r="AC1369" i="1"/>
  <c r="AC2144" i="1"/>
  <c r="AC4295" i="1"/>
  <c r="AC2491" i="1"/>
  <c r="AC4660" i="1"/>
  <c r="AC4239" i="1"/>
  <c r="AC2019" i="1"/>
  <c r="AC1960" i="1"/>
  <c r="AC2985" i="1"/>
  <c r="AC2667" i="1"/>
  <c r="AC4921" i="1"/>
  <c r="AC1782" i="1"/>
  <c r="AC2345" i="1"/>
  <c r="AC1191" i="1"/>
  <c r="AC2186" i="1"/>
  <c r="AC3905" i="1"/>
  <c r="AC4950" i="1"/>
  <c r="AC4266" i="1"/>
  <c r="AC1671" i="1"/>
  <c r="AC3702" i="1"/>
  <c r="AC3155" i="1"/>
  <c r="AC2433" i="1"/>
  <c r="AC509" i="1"/>
  <c r="AC1032" i="1"/>
  <c r="AC4513" i="1"/>
  <c r="AC2755" i="1"/>
  <c r="AC3491" i="1"/>
  <c r="AC2358" i="1"/>
  <c r="AC1059" i="1"/>
  <c r="AC1869" i="1"/>
  <c r="AC1412" i="1"/>
  <c r="AC1440" i="1"/>
  <c r="AC4053" i="1"/>
  <c r="AC3583" i="1"/>
  <c r="AC2974" i="1"/>
  <c r="AC2747" i="1"/>
  <c r="AC103" i="1"/>
  <c r="AC1180" i="1"/>
  <c r="AC985" i="1"/>
  <c r="AC709" i="1"/>
  <c r="AC4327" i="1"/>
  <c r="AC655" i="1"/>
  <c r="AC2742" i="1"/>
  <c r="AC2735" i="1"/>
  <c r="AC3777" i="1"/>
  <c r="AC4839" i="1"/>
  <c r="AC3615" i="1"/>
  <c r="AC3651" i="1"/>
  <c r="AC829" i="1"/>
  <c r="AC3285" i="1"/>
  <c r="AC3213" i="1"/>
  <c r="AC1704" i="1"/>
  <c r="AC4771" i="1"/>
  <c r="AC4884" i="1"/>
  <c r="AC1858" i="1"/>
  <c r="AC2668" i="1"/>
  <c r="AC3720" i="1"/>
  <c r="AC4895" i="1"/>
  <c r="AC2383" i="1"/>
  <c r="AC2430" i="1"/>
  <c r="AC2070" i="1"/>
  <c r="AC932" i="1"/>
  <c r="AC3799" i="1"/>
  <c r="AC2451" i="1"/>
  <c r="AC433" i="1"/>
  <c r="AC4462" i="1"/>
  <c r="AC4978" i="1"/>
  <c r="AC2807" i="1"/>
  <c r="AC3156" i="1"/>
  <c r="AC901" i="1"/>
  <c r="AC4821" i="1"/>
  <c r="AC4709" i="1"/>
  <c r="AC514" i="1"/>
  <c r="AC2629" i="1"/>
  <c r="AC1893" i="1"/>
  <c r="AC2738" i="1"/>
  <c r="AC1261" i="1"/>
  <c r="AC2548" i="1"/>
  <c r="AC792" i="1"/>
  <c r="AC4636" i="1"/>
  <c r="AC3672" i="1"/>
  <c r="AC14" i="1"/>
  <c r="AC3010" i="1"/>
  <c r="AC2403" i="1"/>
  <c r="AC3281" i="1"/>
  <c r="AC2934" i="1"/>
  <c r="AC4" i="1"/>
  <c r="AC4244" i="1"/>
  <c r="AC3129" i="1"/>
  <c r="AC46" i="1"/>
  <c r="AC4852" i="1"/>
  <c r="AC2730" i="1"/>
  <c r="AC953" i="1"/>
  <c r="AC1747" i="1"/>
  <c r="AC3906" i="1"/>
  <c r="AC1824" i="1"/>
  <c r="AC4179" i="1"/>
  <c r="AC3404" i="1"/>
  <c r="AC4460" i="1"/>
  <c r="AC2918" i="1"/>
  <c r="AC2164" i="1"/>
  <c r="AC4293" i="1"/>
  <c r="AC1274" i="1"/>
  <c r="AC3138" i="1"/>
  <c r="AC2448" i="1"/>
  <c r="AC761" i="1"/>
  <c r="AC2507" i="1"/>
  <c r="AC3618" i="1"/>
  <c r="AC1656" i="1"/>
  <c r="AC4466" i="1"/>
  <c r="AC3805" i="1"/>
  <c r="AC2309" i="1"/>
  <c r="AC1352" i="1"/>
  <c r="AC1661" i="1"/>
  <c r="AC3723" i="1"/>
  <c r="AC1363" i="1"/>
  <c r="AC230" i="1"/>
  <c r="AC2327" i="1"/>
  <c r="AC4486" i="1"/>
  <c r="AC3091" i="1"/>
  <c r="AC1735" i="1"/>
  <c r="AC4214" i="1"/>
  <c r="AC2380" i="1"/>
  <c r="AC270" i="1"/>
  <c r="AC3214" i="1"/>
  <c r="AC4593" i="1"/>
  <c r="AC2495" i="1"/>
  <c r="AC1487" i="1"/>
  <c r="AC4606" i="1"/>
  <c r="AC4581" i="1"/>
  <c r="AC4300" i="1"/>
  <c r="AC4723" i="1"/>
  <c r="AC3342" i="1"/>
  <c r="AC2591" i="1"/>
  <c r="AC1421" i="1"/>
  <c r="AC262" i="1"/>
  <c r="AC2090" i="1"/>
  <c r="AC1091" i="1"/>
  <c r="AC616" i="1"/>
  <c r="AC3546" i="1"/>
  <c r="AC3769" i="1"/>
  <c r="AC1828" i="1"/>
  <c r="AC2756" i="1"/>
  <c r="AC2671" i="1"/>
  <c r="AC2536" i="1"/>
  <c r="AC4226" i="1"/>
  <c r="AC4763" i="1"/>
  <c r="AC1878" i="1"/>
  <c r="AC3665" i="1"/>
  <c r="AC1341" i="1"/>
  <c r="AC4797" i="1"/>
  <c r="AC4846" i="1"/>
  <c r="AC2865" i="1"/>
  <c r="AC3316" i="1"/>
  <c r="AC3870" i="1"/>
  <c r="AC1670" i="1"/>
  <c r="AC2617" i="1"/>
  <c r="AC944" i="1"/>
  <c r="AC1041" i="1"/>
  <c r="AC2905" i="1"/>
  <c r="AC3336" i="1"/>
  <c r="AC3611" i="1"/>
  <c r="AC1208" i="1"/>
  <c r="AC1706" i="1"/>
  <c r="AC4727" i="1"/>
  <c r="AC1463" i="1"/>
  <c r="AC2808" i="1"/>
  <c r="AC4897" i="1"/>
  <c r="AC4748" i="1"/>
  <c r="AC326" i="1"/>
  <c r="AC4523" i="1"/>
  <c r="AC3068" i="1"/>
  <c r="AC4477" i="1"/>
  <c r="AC67" i="1"/>
  <c r="AC3502" i="1"/>
  <c r="AC1524" i="1"/>
  <c r="AC4830" i="1"/>
  <c r="AC516" i="1"/>
  <c r="AC1657" i="1"/>
  <c r="AC1353" i="1"/>
  <c r="AC1259" i="1"/>
  <c r="AC601" i="1"/>
  <c r="AC4744" i="1"/>
  <c r="AC2651" i="1"/>
  <c r="AC4232" i="1"/>
  <c r="AC4368" i="1"/>
  <c r="AC3778" i="1"/>
  <c r="AC3325" i="1"/>
  <c r="AC3022" i="1"/>
  <c r="AC3869" i="1"/>
  <c r="AC1730" i="1"/>
  <c r="AC2082" i="1"/>
  <c r="AC4081" i="1"/>
  <c r="AC4479" i="1"/>
  <c r="AC3983" i="1"/>
  <c r="AC3804" i="1"/>
  <c r="AC4738" i="1"/>
  <c r="AC2179" i="1"/>
  <c r="AC4542" i="1"/>
  <c r="AC3568" i="1"/>
  <c r="AC4192" i="1"/>
  <c r="AC980" i="1"/>
  <c r="AC1678" i="1"/>
  <c r="AC2983" i="1"/>
  <c r="AC2223" i="1"/>
  <c r="AC4841" i="1"/>
  <c r="AC4015" i="1"/>
  <c r="AC329" i="1"/>
  <c r="AC930" i="1"/>
  <c r="AC1031" i="1"/>
  <c r="AC4820" i="1"/>
  <c r="AC4717" i="1"/>
  <c r="AC3997" i="1"/>
  <c r="AC4923" i="1"/>
  <c r="AC1522" i="1"/>
  <c r="AC2822" i="1"/>
  <c r="AC2476" i="1"/>
  <c r="AC4307" i="1"/>
  <c r="AC2605" i="1"/>
  <c r="AC3773" i="1"/>
  <c r="AC2555" i="1"/>
  <c r="AC4947" i="1"/>
  <c r="AC489" i="1"/>
  <c r="AC3558" i="1"/>
  <c r="AC4785" i="1"/>
  <c r="AC3540" i="1"/>
  <c r="AC2103" i="1"/>
  <c r="AC2488" i="1"/>
  <c r="AC4019" i="1"/>
  <c r="AC438" i="1"/>
  <c r="AC3113" i="1"/>
  <c r="AC1569" i="1"/>
  <c r="AC883" i="1"/>
  <c r="AC2180" i="1"/>
  <c r="AC4898" i="1"/>
  <c r="AC385" i="1"/>
  <c r="AC3576" i="1"/>
  <c r="AC2728" i="1"/>
  <c r="AC2632" i="1"/>
  <c r="AC1012" i="1"/>
  <c r="AC3763" i="1"/>
  <c r="AC3485" i="1"/>
  <c r="AC4278" i="1"/>
  <c r="AC2165" i="1"/>
  <c r="AC1843" i="1"/>
  <c r="AC718" i="1"/>
  <c r="AC4170" i="1"/>
  <c r="AC2813" i="1"/>
  <c r="AC964" i="1"/>
  <c r="AC3463" i="1"/>
  <c r="AC1584" i="1"/>
  <c r="AC170" i="1"/>
  <c r="AC150" i="1"/>
  <c r="AC3620" i="1"/>
  <c r="AC1023" i="1"/>
  <c r="AC1405" i="1"/>
  <c r="AC2581" i="1"/>
  <c r="AC3946" i="1"/>
  <c r="AC1697" i="1"/>
  <c r="AC515" i="1"/>
  <c r="AC2337" i="1"/>
  <c r="AC3201" i="1"/>
  <c r="AC21" i="1"/>
  <c r="AC1799" i="1"/>
  <c r="AC453" i="1"/>
  <c r="AC3545" i="1"/>
  <c r="AC3725" i="1"/>
  <c r="AC2812" i="1"/>
  <c r="AC2322" i="1"/>
  <c r="AC1570" i="1"/>
  <c r="AC777" i="1"/>
  <c r="AC4210" i="1"/>
  <c r="AC1649" i="1"/>
  <c r="AC749" i="1"/>
  <c r="AC1303" i="1"/>
  <c r="AC1628" i="1"/>
  <c r="AC304" i="1"/>
  <c r="AC3980" i="1"/>
  <c r="AC2665" i="1"/>
  <c r="AC1763" i="1"/>
  <c r="AC3734" i="1"/>
  <c r="AC4504" i="1"/>
  <c r="AC1105" i="1"/>
  <c r="AC2709" i="1"/>
  <c r="AC4788" i="1"/>
  <c r="AC3705" i="1"/>
  <c r="AC486" i="1"/>
  <c r="AC733" i="1"/>
  <c r="AC2704" i="1"/>
  <c r="AC767" i="1"/>
  <c r="AC2183" i="1"/>
  <c r="AC2928" i="1"/>
  <c r="AC865" i="1"/>
  <c r="AC4990" i="1"/>
  <c r="AC1481" i="1"/>
  <c r="AC3541" i="1"/>
  <c r="AC2767" i="1"/>
  <c r="AC725" i="1"/>
  <c r="AC4185" i="1"/>
  <c r="AC3907" i="1"/>
  <c r="AC1741" i="1"/>
  <c r="AC2737" i="1"/>
  <c r="AC4539" i="1"/>
  <c r="AC1240" i="1"/>
  <c r="AC3644" i="1"/>
  <c r="AC22" i="1"/>
  <c r="AC2916" i="1"/>
  <c r="AC1689" i="1"/>
  <c r="AC3996" i="1"/>
  <c r="AC87" i="1"/>
  <c r="AC545" i="1"/>
  <c r="AC4718" i="1"/>
  <c r="AC2556" i="1"/>
  <c r="AC4886" i="1"/>
  <c r="AC2757" i="1"/>
  <c r="AC4877" i="1"/>
  <c r="AC2597" i="1"/>
  <c r="AC3640" i="1"/>
  <c r="AC3139" i="1"/>
  <c r="AC4955" i="1"/>
  <c r="AC3824" i="1"/>
  <c r="AC2754" i="1"/>
  <c r="AC4330" i="1"/>
  <c r="AC1011" i="1"/>
  <c r="AC1163" i="1"/>
  <c r="AC4827" i="1"/>
  <c r="AC145" i="1"/>
  <c r="AC4145" i="1"/>
  <c r="AC1241" i="1"/>
  <c r="AC2213" i="1"/>
  <c r="AC1216" i="1"/>
  <c r="AC1804" i="1"/>
  <c r="AC4241" i="1"/>
  <c r="AC2365" i="1"/>
  <c r="AC3042" i="1"/>
  <c r="AC3252" i="1"/>
  <c r="AC3993" i="1"/>
  <c r="AC1334" i="1"/>
  <c r="AC3253" i="1"/>
  <c r="AC1467" i="1"/>
  <c r="AC248" i="1"/>
  <c r="AC3066" i="1"/>
  <c r="AC30" i="1"/>
  <c r="AC1588" i="1"/>
  <c r="AC4658" i="1"/>
  <c r="AC4553" i="1"/>
  <c r="AC2884" i="1"/>
  <c r="AC212" i="1"/>
  <c r="AC4073" i="1"/>
  <c r="AC2154" i="1"/>
  <c r="AC3932" i="1"/>
  <c r="AC3339" i="1"/>
  <c r="AC3190" i="1"/>
  <c r="AC1490" i="1"/>
  <c r="AC2891" i="1"/>
  <c r="AC3604" i="1"/>
  <c r="AC1195" i="1"/>
  <c r="AC1039" i="1"/>
  <c r="AC4920" i="1"/>
  <c r="AC1001" i="1"/>
  <c r="AC1515" i="1"/>
  <c r="AC195" i="1"/>
  <c r="AC2084" i="1"/>
  <c r="AC2200" i="1"/>
  <c r="AC1127" i="1"/>
  <c r="AC814" i="1"/>
  <c r="AC4427" i="1"/>
  <c r="AC2271" i="1"/>
  <c r="AC478" i="1"/>
  <c r="AC362" i="1"/>
  <c r="AC1462" i="1"/>
  <c r="AC5001" i="1"/>
  <c r="AC4342" i="1"/>
  <c r="AC37" i="1"/>
  <c r="AC4575" i="1"/>
  <c r="AC2811" i="1"/>
  <c r="AC1590" i="1"/>
  <c r="AC1549" i="1"/>
  <c r="AC2450" i="1"/>
  <c r="AC614" i="1"/>
  <c r="AC4456" i="1"/>
  <c r="AC1966" i="1"/>
  <c r="AC3200" i="1"/>
  <c r="AC1271" i="1"/>
  <c r="AC4493" i="1"/>
  <c r="AC511" i="1"/>
  <c r="AC1119" i="1"/>
  <c r="AC632" i="1"/>
  <c r="AC4702" i="1"/>
  <c r="AC1889" i="1"/>
  <c r="AC2538" i="1"/>
  <c r="AC2449" i="1"/>
  <c r="AC2352" i="1"/>
  <c r="AC2244" i="1"/>
  <c r="AC2618" i="1"/>
  <c r="AC1431" i="1"/>
  <c r="AC4805" i="1"/>
  <c r="AC4018" i="1"/>
  <c r="AC1051" i="1"/>
  <c r="AC4027" i="1"/>
  <c r="AC3422" i="1"/>
  <c r="AC2456" i="1"/>
  <c r="AC3752" i="1"/>
  <c r="AC3876" i="1"/>
  <c r="AC4536" i="1"/>
  <c r="AC382" i="1"/>
  <c r="AC1124" i="1"/>
  <c r="AC1236" i="1"/>
  <c r="AC4383" i="1"/>
  <c r="AC3084" i="1"/>
  <c r="AC1680" i="1"/>
  <c r="AC4594" i="1"/>
  <c r="AC182" i="1"/>
  <c r="AC4831" i="1"/>
  <c r="AC973" i="1"/>
  <c r="AC1613" i="1"/>
  <c r="AC2937" i="1"/>
  <c r="AC3388" i="1"/>
  <c r="AC4819" i="1"/>
  <c r="AC3914" i="1"/>
  <c r="AC2332" i="1"/>
  <c r="AC3088" i="1"/>
  <c r="AC1178" i="1"/>
  <c r="AC3580" i="1"/>
  <c r="AC392" i="1"/>
  <c r="AC3166" i="1"/>
  <c r="AC2222" i="1"/>
  <c r="AC2473" i="1"/>
  <c r="AC1516" i="1"/>
  <c r="AC2828" i="1"/>
  <c r="AC1267" i="1"/>
  <c r="AC1703" i="1"/>
  <c r="AC1946" i="1"/>
  <c r="AC1443" i="1"/>
  <c r="AC1621" i="1"/>
  <c r="AC4233" i="1"/>
  <c r="AC4273" i="1"/>
  <c r="AC1276" i="1"/>
  <c r="AC2845" i="1"/>
  <c r="AC3537" i="1"/>
  <c r="AC1034" i="1"/>
  <c r="AC2764" i="1"/>
  <c r="AC2395" i="1"/>
  <c r="AC4628" i="1"/>
  <c r="AC4968" i="1"/>
  <c r="AC64" i="1"/>
  <c r="AC3721" i="1"/>
  <c r="AC3727" i="1"/>
  <c r="AC3033" i="1"/>
  <c r="AC3393" i="1"/>
  <c r="AC3919" i="1"/>
  <c r="AC1420" i="1"/>
  <c r="AC1050" i="1"/>
  <c r="AC3182" i="1"/>
  <c r="AC1867" i="1"/>
  <c r="AC78" i="1"/>
  <c r="AC1989" i="1"/>
  <c r="AC551" i="1"/>
  <c r="AC1953" i="1"/>
  <c r="AC1225" i="1"/>
  <c r="AC3486" i="1"/>
  <c r="AC4237" i="1"/>
  <c r="AC1601" i="1"/>
  <c r="AC1383" i="1"/>
  <c r="AC3560" i="1"/>
  <c r="AC727" i="1"/>
  <c r="AC4161" i="1"/>
  <c r="AC1911" i="1"/>
  <c r="AC1739" i="1"/>
  <c r="AC4953" i="1"/>
  <c r="AC4485" i="1"/>
  <c r="AC989" i="1"/>
  <c r="AC4444" i="1"/>
  <c r="AC3787" i="1"/>
  <c r="AC624" i="1"/>
  <c r="AC4033" i="1"/>
  <c r="AC2963" i="1"/>
  <c r="AC3467" i="1"/>
  <c r="AC2290" i="1"/>
  <c r="AC1157" i="1"/>
  <c r="AC3943" i="1"/>
  <c r="AC4372" i="1"/>
  <c r="AC3101" i="1"/>
  <c r="AC4055" i="1"/>
  <c r="AC2331" i="1"/>
  <c r="AC1616" i="1"/>
  <c r="AC1218" i="1"/>
  <c r="AC758" i="1"/>
  <c r="AC4148" i="1"/>
  <c r="AC346" i="1"/>
  <c r="AC2674" i="1"/>
  <c r="AC3892" i="1"/>
  <c r="AC1007" i="1"/>
  <c r="AC4694" i="1"/>
  <c r="AC1654" i="1"/>
  <c r="AC3780" i="1"/>
  <c r="AC1190" i="1"/>
  <c r="AC4701" i="1"/>
  <c r="AC60" i="1"/>
  <c r="AC1720" i="1"/>
  <c r="AC3470" i="1"/>
  <c r="AC4022" i="1"/>
  <c r="AC1593" i="1"/>
  <c r="AC2724" i="1"/>
  <c r="AC4900" i="1"/>
  <c r="AC4038" i="1"/>
  <c r="AC2554" i="1"/>
  <c r="AC3974" i="1"/>
  <c r="AC2463" i="1"/>
  <c r="AC896" i="1"/>
  <c r="AC731" i="1"/>
  <c r="AC2257" i="1"/>
  <c r="AC2639" i="1"/>
  <c r="AC1636" i="1"/>
  <c r="AC3011" i="1"/>
  <c r="AC216" i="1"/>
  <c r="AC3757" i="1"/>
  <c r="AC4345" i="1"/>
  <c r="AC1766" i="1"/>
  <c r="AC4676" i="1"/>
  <c r="AC1326" i="1"/>
  <c r="AC4137" i="1"/>
  <c r="AC1432" i="1"/>
  <c r="AC3202" i="1"/>
  <c r="AC1829" i="1"/>
  <c r="AC1547" i="1"/>
  <c r="AC1695" i="1"/>
  <c r="AC3034" i="1"/>
  <c r="AC1126" i="1"/>
  <c r="AC192" i="1"/>
  <c r="AC4000" i="1"/>
  <c r="AC3868" i="1"/>
  <c r="AC2056" i="1"/>
  <c r="AC3173" i="1"/>
  <c r="AC1915" i="1"/>
  <c r="AC4767" i="1"/>
  <c r="AC1942" i="1"/>
  <c r="AC2929" i="1"/>
  <c r="AC685" i="1"/>
  <c r="AC778" i="1"/>
  <c r="AC82" i="1"/>
  <c r="AC2022" i="1"/>
  <c r="AC1483" i="1"/>
  <c r="AC527" i="1"/>
  <c r="AC3965" i="1"/>
  <c r="AC609" i="1"/>
  <c r="AC2196" i="1"/>
  <c r="AC194" i="1"/>
  <c r="AC3701" i="1"/>
  <c r="AC2129" i="1"/>
  <c r="AC3142" i="1"/>
  <c r="AC2243" i="1"/>
  <c r="AC3767" i="1"/>
  <c r="AC3271" i="1"/>
  <c r="AC2339" i="1"/>
  <c r="AC169" i="1"/>
  <c r="AC4438" i="1"/>
  <c r="AC2543" i="1"/>
  <c r="AC869" i="1"/>
  <c r="AC2958" i="1"/>
  <c r="AC2340" i="1"/>
  <c r="AC2008" i="1"/>
  <c r="AC479" i="1"/>
  <c r="AC4905" i="1"/>
  <c r="AC3663" i="1"/>
  <c r="AC1969" i="1"/>
  <c r="AC1736" i="1"/>
  <c r="AC4131" i="1"/>
  <c r="AC1223" i="1"/>
  <c r="AC190" i="1"/>
  <c r="AC1115" i="1"/>
  <c r="AC2547" i="1"/>
  <c r="AC4664" i="1"/>
  <c r="AC4225" i="1"/>
  <c r="AC3759" i="1"/>
  <c r="AC862" i="1"/>
  <c r="AC1511" i="1"/>
  <c r="AC4653" i="1"/>
  <c r="AC1820" i="1"/>
  <c r="AC4413" i="1"/>
  <c r="AC4648" i="1"/>
  <c r="AC2701" i="1"/>
  <c r="AC3865" i="1"/>
  <c r="AC4358" i="1"/>
  <c r="AC2616" i="1"/>
  <c r="AC3594" i="1"/>
  <c r="AC3779" i="1"/>
  <c r="AC3014" i="1"/>
  <c r="AC4957" i="1"/>
  <c r="AC2454" i="1"/>
  <c r="AC963" i="1"/>
  <c r="AC1226" i="1"/>
  <c r="AC1255" i="1"/>
  <c r="AC4208" i="1"/>
  <c r="AC4956" i="1"/>
  <c r="AC3981" i="1"/>
  <c r="AC3063" i="1"/>
  <c r="AC1269" i="1"/>
  <c r="AC3108" i="1"/>
  <c r="AC642" i="1"/>
  <c r="AC4686" i="1"/>
  <c r="AC2492" i="1"/>
  <c r="AC3181" i="1"/>
  <c r="AC1872" i="1"/>
  <c r="AC1263" i="1"/>
  <c r="AC2387" i="1"/>
  <c r="AC871" i="1"/>
  <c r="AC1244" i="1"/>
  <c r="AC4304" i="1"/>
  <c r="AC209" i="1"/>
  <c r="AC4441" i="1"/>
  <c r="AC3127" i="1"/>
  <c r="AC4942" i="1"/>
  <c r="AC3675" i="1"/>
  <c r="AC2130" i="1"/>
  <c r="AC2546" i="1"/>
  <c r="AC2510" i="1"/>
  <c r="AC2904" i="1"/>
  <c r="AC4726" i="1"/>
  <c r="AC2068" i="1"/>
  <c r="AC3238" i="1"/>
  <c r="AC214" i="1"/>
  <c r="AC1375" i="1"/>
  <c r="AC1983" i="1"/>
  <c r="AC4262" i="1"/>
  <c r="AC2926" i="1"/>
  <c r="AC2833" i="1"/>
  <c r="AC1673" i="1"/>
  <c r="AC439" i="1"/>
  <c r="AC2100" i="1"/>
  <c r="AC57" i="1"/>
  <c r="AC320" i="1"/>
  <c r="AC4937" i="1"/>
  <c r="AC1146" i="1"/>
  <c r="AC4313" i="1"/>
  <c r="AC2030" i="1"/>
  <c r="AC1107" i="1"/>
  <c r="AC1111" i="1"/>
  <c r="AC3902" i="1"/>
  <c r="AC691" i="1"/>
  <c r="AC3591" i="1"/>
  <c r="AC374" i="1"/>
  <c r="AC1144" i="1"/>
  <c r="AC3394" i="1"/>
  <c r="AC3505" i="1"/>
  <c r="AC2252" i="1"/>
  <c r="AC702" i="1"/>
  <c r="AC1940" i="1"/>
  <c r="AC728" i="1"/>
  <c r="AC667" i="1"/>
  <c r="AC2173" i="1"/>
  <c r="AC4172" i="1"/>
  <c r="AC4692" i="1"/>
  <c r="AC4134" i="1"/>
  <c r="AC3706" i="1"/>
  <c r="AC971" i="1"/>
  <c r="AC4147" i="1"/>
  <c r="AC3353" i="1"/>
  <c r="AC1351" i="1"/>
  <c r="AC3659" i="1"/>
  <c r="AC1935" i="1"/>
  <c r="AC3013" i="1"/>
  <c r="AC3643" i="1"/>
  <c r="AC2689" i="1"/>
  <c r="AC4347" i="1"/>
  <c r="AC3850" i="1"/>
  <c r="AC1159" i="1"/>
  <c r="AC3412" i="1"/>
  <c r="AC1892" i="1"/>
  <c r="AC4932" i="1"/>
  <c r="AC2741" i="1"/>
  <c r="AC3118" i="1"/>
  <c r="AC4288" i="1"/>
  <c r="AC3960" i="1"/>
  <c r="AC4220" i="1"/>
  <c r="AC1147" i="1"/>
  <c r="AC1388" i="1"/>
  <c r="AC1447" i="1"/>
  <c r="AC2867" i="1"/>
  <c r="AC1449" i="1"/>
  <c r="AC1947" i="1"/>
  <c r="AC3255" i="1"/>
  <c r="AC2862" i="1"/>
  <c r="AC3512" i="1"/>
  <c r="AC4496" i="1"/>
  <c r="AC4405" i="1"/>
  <c r="AC1521" i="1"/>
  <c r="AC2511" i="1"/>
  <c r="AC3686" i="1"/>
  <c r="AC689" i="1"/>
  <c r="AC3975" i="1"/>
  <c r="AC1094" i="1"/>
  <c r="AC1650" i="1"/>
  <c r="AC2033" i="1"/>
  <c r="AC4850" i="1"/>
  <c r="AC2310" i="1"/>
  <c r="AC4048" i="1"/>
  <c r="AC2670" i="1"/>
  <c r="AC1907" i="1"/>
  <c r="AC1125" i="1"/>
  <c r="AC1497" i="1"/>
  <c r="AC2513" i="1"/>
  <c r="AC3131" i="1"/>
  <c r="AC644" i="1"/>
  <c r="AC91" i="1"/>
  <c r="AC4216" i="1"/>
  <c r="AC4954" i="1"/>
  <c r="AC4973" i="1"/>
  <c r="AC4741" i="1"/>
  <c r="AC86" i="1"/>
  <c r="AC3815" i="1"/>
  <c r="AC1798" i="1"/>
  <c r="AC1035" i="1"/>
  <c r="AC3630" i="1"/>
  <c r="AC2013" i="1"/>
  <c r="AC700" i="1"/>
  <c r="AC2291" i="1"/>
  <c r="AC2620" i="1"/>
  <c r="AC3967" i="1"/>
  <c r="AC411" i="1"/>
  <c r="AC3104" i="1"/>
  <c r="AC2184" i="1"/>
  <c r="AC3670" i="1"/>
  <c r="AC2635" i="1"/>
  <c r="AC4514" i="1"/>
  <c r="AC4487" i="1"/>
  <c r="AC2790" i="1"/>
  <c r="AC1518" i="1"/>
  <c r="AC370" i="1"/>
  <c r="AC574" i="1"/>
  <c r="AC4972" i="1"/>
  <c r="AC2267" i="1"/>
  <c r="AC215" i="1"/>
  <c r="AC2208" i="1"/>
  <c r="AC3807" i="1"/>
  <c r="AC3553" i="1"/>
  <c r="AC2078" i="1"/>
  <c r="AC1750" i="1"/>
  <c r="AC4336" i="1"/>
  <c r="AC2653" i="1"/>
  <c r="AC3700" i="1"/>
  <c r="AC3735" i="1"/>
  <c r="AC4732" i="1"/>
  <c r="AC1667" i="1"/>
  <c r="AC874" i="1"/>
  <c r="AC2803" i="1"/>
  <c r="AC1527" i="1"/>
  <c r="AC499" i="1"/>
  <c r="AC2315" i="1"/>
  <c r="AC1771" i="1"/>
  <c r="AC4787" i="1"/>
  <c r="AC1908" i="1"/>
  <c r="AC1539" i="1"/>
  <c r="AC1627" i="1"/>
  <c r="AC4792" i="1"/>
  <c r="AC3087" i="1"/>
  <c r="AC1909" i="1"/>
  <c r="AC4685" i="1"/>
  <c r="AC2275" i="1"/>
  <c r="AC3497" i="1"/>
  <c r="AC4334" i="1"/>
  <c r="AC2625" i="1"/>
  <c r="AC794" i="1"/>
  <c r="AC1604" i="1"/>
  <c r="AC3581" i="1"/>
  <c r="AC2649" i="1"/>
  <c r="AC2039" i="1"/>
  <c r="AC1504" i="1"/>
  <c r="AC4868" i="1"/>
  <c r="AC1277" i="1"/>
  <c r="AC497" i="1"/>
  <c r="AC1029" i="1"/>
  <c r="AC3887" i="1"/>
  <c r="AC2293" i="1"/>
  <c r="AC2508" i="1"/>
  <c r="AC4690" i="1"/>
  <c r="AC2004" i="1"/>
  <c r="AC3797" i="1"/>
  <c r="AC2478" i="1"/>
  <c r="AC2666" i="1"/>
  <c r="AC1845" i="1"/>
  <c r="AC4506" i="1"/>
  <c r="AC3037" i="1"/>
  <c r="AC720" i="1"/>
  <c r="AC4796" i="1"/>
  <c r="AC2273" i="1"/>
  <c r="AC1040" i="1"/>
  <c r="AC1336" i="1"/>
  <c r="AC3464" i="1"/>
  <c r="AC1794" i="1"/>
  <c r="AC294" i="1"/>
  <c r="AC594" i="1"/>
  <c r="AC80" i="1"/>
  <c r="AC363" i="1"/>
  <c r="AC3460" i="1"/>
  <c r="AC2772" i="1"/>
  <c r="AC4207" i="1"/>
  <c r="AC1840" i="1"/>
  <c r="AC1329" i="1"/>
  <c r="AC3147" i="1"/>
  <c r="AC595" i="1"/>
  <c r="AC4037" i="1"/>
  <c r="AC3531" i="1"/>
  <c r="AC3879" i="1"/>
  <c r="AC606" i="1"/>
  <c r="AC3655" i="1"/>
  <c r="AC852" i="1"/>
  <c r="AC2059" i="1"/>
  <c r="AC1213" i="1"/>
  <c r="AC1668" i="1"/>
  <c r="AC4682" i="1"/>
  <c r="AC23" i="1"/>
  <c r="AC558" i="1"/>
  <c r="AC732" i="1"/>
  <c r="AC2061" i="1"/>
  <c r="AC877" i="1"/>
  <c r="AC3984" i="1"/>
  <c r="AC4337" i="1"/>
  <c r="AC3075" i="1"/>
  <c r="AC4908" i="1"/>
  <c r="AC4296" i="1"/>
  <c r="AC1130" i="1"/>
  <c r="AC3265" i="1"/>
  <c r="AC969" i="1"/>
  <c r="AC384" i="1"/>
  <c r="AC2371" i="1"/>
  <c r="AC4076" i="1"/>
  <c r="AC1692" i="1"/>
  <c r="AC3244" i="1"/>
  <c r="AC4056" i="1"/>
  <c r="AC3429" i="1"/>
  <c r="AC3768" i="1"/>
  <c r="AC3364" i="1"/>
  <c r="AC2415" i="1"/>
  <c r="AC4321" i="1"/>
  <c r="AC4505" i="1"/>
  <c r="AC424" i="1"/>
  <c r="AC888" i="1"/>
  <c r="AC3245" i="1"/>
  <c r="AC4432" i="1"/>
  <c r="AC507" i="1"/>
  <c r="AC1251" i="1"/>
  <c r="AC146" i="1"/>
  <c r="AC4834" i="1"/>
  <c r="AC943" i="1"/>
  <c r="AC3379" i="1"/>
  <c r="AC403" i="1"/>
  <c r="AC4576" i="1"/>
  <c r="AC681" i="1"/>
  <c r="AC698" i="1"/>
  <c r="AC52" i="1"/>
  <c r="AC1936" i="1"/>
  <c r="AC522" i="1"/>
  <c r="AC3020" i="1"/>
  <c r="AC1360" i="1"/>
  <c r="AC1871" i="1"/>
  <c r="AC1805" i="1"/>
  <c r="AC2587" i="1"/>
  <c r="AC3006" i="1"/>
  <c r="AC4574" i="1"/>
  <c r="AC1332" i="1"/>
  <c r="AC2619" i="1"/>
  <c r="AC4721" i="1"/>
  <c r="AC2721" i="1"/>
  <c r="AC4526" i="1"/>
  <c r="AC2561" i="1"/>
  <c r="AC2155" i="1"/>
  <c r="AC927" i="1"/>
  <c r="AC3642" i="1"/>
  <c r="AC1838" i="1"/>
  <c r="AC47" i="1"/>
  <c r="AC1110" i="1"/>
  <c r="AC4136" i="1"/>
  <c r="AC3" i="1"/>
  <c r="AC3220" i="1"/>
  <c r="AC1206" i="1"/>
  <c r="AC199" i="1"/>
  <c r="AC2305" i="1"/>
  <c r="AC136" i="1"/>
  <c r="AC3111" i="1"/>
  <c r="AC923" i="1"/>
  <c r="AC3405" i="1"/>
  <c r="AC878" i="1"/>
  <c r="AC4772" i="1"/>
  <c r="AC3762" i="1"/>
  <c r="AC100" i="1"/>
  <c r="AC942" i="1"/>
  <c r="AC1664" i="1"/>
  <c r="AC3194" i="1"/>
  <c r="AC2055" i="1"/>
  <c r="AC2050" i="1"/>
  <c r="AC4777" i="1"/>
  <c r="AC2347" i="1"/>
  <c r="AC1665" i="1"/>
  <c r="AC722" i="1"/>
  <c r="AC1873" i="1"/>
  <c r="AC71" i="1"/>
  <c r="AC1996" i="1"/>
  <c r="AC3262" i="1"/>
  <c r="AC2320" i="1"/>
  <c r="AC1062" i="1"/>
  <c r="AC3110" i="1"/>
  <c r="AC1250" i="1"/>
  <c r="AC1615" i="1"/>
  <c r="AC2761" i="1"/>
  <c r="AC2053" i="1"/>
  <c r="AC311" i="1"/>
  <c r="AC2256" i="1"/>
  <c r="AC1555" i="1"/>
  <c r="AC597" i="1"/>
  <c r="AC1002" i="1"/>
  <c r="AC3940" i="1"/>
  <c r="AC2773" i="1"/>
  <c r="AC759" i="1"/>
  <c r="AC4989" i="1"/>
  <c r="AC2374" i="1"/>
  <c r="AC4059" i="1"/>
  <c r="AC418" i="1"/>
  <c r="AC585" i="1"/>
  <c r="AC3645" i="1"/>
  <c r="AC3387" i="1"/>
  <c r="AC4840" i="1"/>
  <c r="AC3174" i="1"/>
  <c r="AC809" i="1"/>
  <c r="AC1631" i="1"/>
  <c r="AC2302" i="1"/>
  <c r="AC2407" i="1"/>
  <c r="AC4626" i="1"/>
  <c r="AC4142" i="1"/>
  <c r="AC4152" i="1"/>
  <c r="AC506" i="1"/>
  <c r="AC2994" i="1"/>
  <c r="AC4138" i="1"/>
  <c r="AC3510" i="1"/>
  <c r="AC3217" i="1"/>
  <c r="AC1316" i="1"/>
  <c r="AC1495" i="1"/>
  <c r="AC4453" i="1"/>
  <c r="AC1769" i="1"/>
  <c r="AC4364" i="1"/>
  <c r="AC890" i="1"/>
  <c r="AC4758" i="1"/>
  <c r="AC3992" i="1"/>
  <c r="AC393" i="1"/>
  <c r="AC3289" i="1"/>
  <c r="AC4114" i="1"/>
  <c r="AC2656" i="1"/>
  <c r="AC228" i="1"/>
  <c r="AC2062" i="1"/>
  <c r="AC4088" i="1"/>
  <c r="AC675" i="1"/>
  <c r="AC822" i="1"/>
  <c r="AC2494" i="1"/>
  <c r="AC1825" i="1"/>
  <c r="AC913" i="1"/>
  <c r="AC1561" i="1"/>
  <c r="AC473" i="1"/>
  <c r="AC2532" i="1"/>
  <c r="AC2499" i="1"/>
  <c r="AC2216" i="1"/>
  <c r="AC300" i="1"/>
  <c r="AC547" i="1"/>
  <c r="AC830" i="1"/>
  <c r="AC2660" i="1"/>
  <c r="AC2502" i="1"/>
  <c r="AC1372" i="1"/>
  <c r="AC4408" i="1"/>
  <c r="AC4572" i="1"/>
  <c r="AC4534" i="1"/>
  <c r="AC481" i="1"/>
  <c r="AC2687" i="1"/>
  <c r="AC2919" i="1"/>
  <c r="AC799" i="1"/>
  <c r="AC958" i="1"/>
  <c r="AC3137" i="1"/>
  <c r="AC2576" i="1"/>
  <c r="AC1172" i="1"/>
  <c r="AC1906" i="1"/>
  <c r="AC2903" i="1"/>
  <c r="AC1587" i="1"/>
  <c r="AC3726" i="1"/>
  <c r="AC3710" i="1"/>
  <c r="AC4879" i="1"/>
  <c r="AC2458" i="1"/>
  <c r="AC550" i="1"/>
  <c r="AC1148" i="1"/>
  <c r="AC2927" i="1"/>
  <c r="AC3826" i="1"/>
  <c r="AC2281" i="1"/>
  <c r="AC2752" i="1"/>
  <c r="AC3452" i="1"/>
  <c r="AC3893" i="1"/>
  <c r="AC3866" i="1"/>
  <c r="AC892" i="1"/>
  <c r="AC2777" i="1"/>
  <c r="AC2036" i="1"/>
  <c r="AC1197" i="1"/>
  <c r="AC4857" i="1"/>
  <c r="AC2604" i="1"/>
  <c r="AC4625" i="1"/>
  <c r="AC2606" i="1"/>
  <c r="AC4559" i="1"/>
  <c r="AC3067" i="1"/>
  <c r="AC4914" i="1"/>
  <c r="AC1200" i="1"/>
  <c r="AC1097" i="1"/>
  <c r="AC1045" i="1"/>
  <c r="AC2603" i="1"/>
  <c r="AC959" i="1"/>
  <c r="AC3016" i="1"/>
  <c r="AC70" i="1"/>
  <c r="AC1807" i="1"/>
  <c r="AC35" i="1"/>
  <c r="AC1595" i="1"/>
  <c r="AC4693" i="1"/>
  <c r="AC2135" i="1"/>
  <c r="AC51" i="1"/>
  <c r="AC2038" i="1"/>
  <c r="AC3689" i="1"/>
  <c r="AC4350" i="1"/>
  <c r="AC537" i="1"/>
  <c r="AC2247" i="1"/>
  <c r="AC3274" i="1"/>
  <c r="AC2312" i="1"/>
  <c r="AC925" i="1"/>
  <c r="AC4378" i="1"/>
  <c r="AC757" i="1"/>
  <c r="AC480" i="1"/>
  <c r="AC4079" i="1"/>
  <c r="AC1795" i="1"/>
  <c r="AC4189" i="1"/>
  <c r="AC804" i="1"/>
  <c r="AC1475" i="1"/>
  <c r="AC2986" i="1"/>
  <c r="AC1005" i="1"/>
  <c r="AC4162" i="1"/>
  <c r="AC4095" i="1"/>
  <c r="AC293" i="1"/>
  <c r="AC4194" i="1"/>
  <c r="AC3477" i="1"/>
  <c r="AC2733" i="1"/>
  <c r="AC1586" i="1"/>
  <c r="AC1028" i="1"/>
  <c r="AC1660" i="1"/>
  <c r="AC2188" i="1"/>
  <c r="AC13" i="1"/>
  <c r="AC4381" i="1"/>
  <c r="AC2579" i="1"/>
  <c r="AC2218" i="1"/>
  <c r="AC2114" i="1"/>
  <c r="AC2353" i="1"/>
  <c r="AC4760" i="1"/>
  <c r="AC3953" i="1"/>
  <c r="AC4508" i="1"/>
  <c r="AC3716" i="1"/>
  <c r="AC4892" i="1"/>
  <c r="AC3690" i="1"/>
  <c r="AC3432" i="1"/>
  <c r="AC2241" i="1"/>
  <c r="AC365" i="1"/>
  <c r="AC138" i="1"/>
  <c r="AC4768" i="1"/>
  <c r="AC950" i="1"/>
  <c r="AC4316" i="1"/>
  <c r="AC3061" i="1"/>
  <c r="AC1365" i="1"/>
  <c r="AC2209" i="1"/>
  <c r="AC861" i="1"/>
  <c r="AC4959" i="1"/>
  <c r="AC1354" i="1"/>
  <c r="AC3653" i="1"/>
  <c r="AC2560" i="1"/>
  <c r="AC4683" i="1"/>
  <c r="AC1102" i="1"/>
  <c r="AC4120" i="1"/>
  <c r="AC533" i="1"/>
  <c r="AC2489" i="1"/>
  <c r="AC3660" i="1"/>
  <c r="AC639" i="1"/>
  <c r="AC2661" i="1"/>
  <c r="AC505" i="1"/>
  <c r="AC257" i="1"/>
  <c r="AC3527" i="1"/>
  <c r="AC3164" i="1"/>
  <c r="AC2432" i="1"/>
  <c r="AC678" i="1"/>
  <c r="AC4801" i="1"/>
  <c r="AC4557" i="1"/>
  <c r="AC1055" i="1"/>
  <c r="AC2831" i="1"/>
  <c r="AC3664" i="1"/>
  <c r="AC1973" i="1"/>
  <c r="AC1086" i="1"/>
  <c r="AC1519" i="1"/>
  <c r="AC3717" i="1"/>
  <c r="AC2778" i="1"/>
  <c r="AC605" i="1"/>
  <c r="AC1397" i="1"/>
  <c r="AC4290" i="1"/>
  <c r="AC2690" i="1"/>
  <c r="AC3575" i="1"/>
  <c r="AC2253" i="1"/>
  <c r="AC4333" i="1"/>
  <c r="AC534" i="1"/>
  <c r="AC2133" i="1"/>
  <c r="AC2964" i="1"/>
  <c r="AC2018" i="1"/>
  <c r="AC995" i="1"/>
  <c r="AC498" i="1"/>
  <c r="AC3955" i="1"/>
  <c r="AC619" i="1"/>
  <c r="AC3322" i="1"/>
  <c r="AC1655" i="1"/>
  <c r="AC561" i="1"/>
  <c r="AC3152" i="1"/>
  <c r="AC1724" i="1"/>
  <c r="AC1464" i="1"/>
  <c r="AC1286" i="1"/>
  <c r="AC3228" i="1"/>
  <c r="AC2116" i="1"/>
  <c r="AC3656" i="1"/>
  <c r="AC1476" i="1"/>
  <c r="AC4714" i="1"/>
  <c r="AC1767" i="1"/>
  <c r="AC3221" i="1"/>
  <c r="AC3169" i="1"/>
  <c r="AC314" i="1"/>
  <c r="AC3954" i="1"/>
  <c r="AC546" i="1"/>
  <c r="AC2711" i="1"/>
  <c r="AC4521" i="1"/>
  <c r="AC234" i="1"/>
  <c r="AC4749" i="1"/>
  <c r="AC4422" i="1"/>
  <c r="AC3130" i="1"/>
  <c r="AC2175" i="1"/>
  <c r="AC2242" i="1"/>
  <c r="AC3331" i="1"/>
  <c r="AC3810" i="1"/>
  <c r="AC4387" i="1"/>
  <c r="AC3043" i="1"/>
  <c r="AC3296" i="1"/>
  <c r="AC4436" i="1"/>
  <c r="AC2270" i="1"/>
  <c r="AC3513" i="1"/>
  <c r="AC4916" i="1"/>
  <c r="AC3424" i="1"/>
  <c r="AC588" i="1"/>
  <c r="AC730" i="1"/>
  <c r="AC2789" i="1"/>
  <c r="AC3225" i="1"/>
  <c r="AC2820" i="1"/>
  <c r="AC341" i="1"/>
  <c r="AC717" i="1"/>
  <c r="AC218" i="1"/>
  <c r="AC4419" i="1"/>
  <c r="AC3703" i="1"/>
  <c r="AC1717" i="1"/>
  <c r="AC3578" i="1"/>
  <c r="AC2902" i="1"/>
  <c r="AC2258" i="1"/>
  <c r="AC2300" i="1"/>
  <c r="AC4052" i="1"/>
  <c r="AC4724" i="1"/>
  <c r="AC1993" i="1"/>
  <c r="AC3874" i="1"/>
  <c r="AC307" i="1"/>
  <c r="AC3606" i="1"/>
  <c r="AC669" i="1"/>
  <c r="AC1633" i="1"/>
  <c r="AC3613" i="1"/>
  <c r="AC2537" i="1"/>
  <c r="AC3069" i="1"/>
  <c r="AC1279" i="1"/>
  <c r="AC381" i="1"/>
  <c r="AC895" i="1"/>
  <c r="AC3798" i="1"/>
  <c r="AC2148" i="1"/>
  <c r="AC2896" i="1"/>
  <c r="AC2481" i="1"/>
  <c r="AC2171" i="1"/>
  <c r="AC1888" i="1"/>
  <c r="AC3599" i="1"/>
  <c r="AC3338" i="1"/>
  <c r="AC2024" i="1"/>
  <c r="AC2178" i="1"/>
  <c r="AC705" i="1"/>
  <c r="AC1722" i="1"/>
  <c r="AC3053" i="1"/>
  <c r="AC1837" i="1"/>
  <c r="AC833" i="1"/>
  <c r="AC3249" i="1"/>
  <c r="AC3167" i="1"/>
  <c r="AC4426" i="1"/>
  <c r="AC3747" i="1"/>
  <c r="AC4004" i="1"/>
  <c r="AC1074" i="1"/>
  <c r="AC428" i="1"/>
  <c r="AC4193" i="1"/>
  <c r="AC2718" i="1"/>
  <c r="AC26" i="1"/>
  <c r="AC3538" i="1"/>
  <c r="AC1702" i="1"/>
  <c r="AC2933" i="1"/>
  <c r="AC1134" i="1"/>
  <c r="AC4279" i="1"/>
  <c r="AC2758" i="1"/>
  <c r="AC4860" i="1"/>
  <c r="AC1278" i="1"/>
  <c r="AC2254" i="1"/>
  <c r="AC4302" i="1"/>
  <c r="AC2377" i="1"/>
  <c r="AC993" i="1"/>
  <c r="AC4127" i="1"/>
  <c r="AC3206" i="1"/>
  <c r="AC4409" i="1"/>
  <c r="AC4231" i="1"/>
  <c r="AC4318" i="1"/>
  <c r="AC2464" i="1"/>
  <c r="AC4090" i="1"/>
  <c r="AC693" i="1"/>
  <c r="AC2043" i="1"/>
  <c r="AC409" i="1"/>
  <c r="AC4499" i="1"/>
  <c r="AC74" i="1"/>
  <c r="AC2203" i="1"/>
  <c r="AC857" i="1"/>
  <c r="AC2047" i="1"/>
  <c r="AC3168" i="1"/>
  <c r="AC4773" i="1"/>
  <c r="AC1699" i="1"/>
  <c r="AC2645" i="1"/>
  <c r="AC2028" i="1"/>
  <c r="AC567" i="1"/>
  <c r="AC1957" i="1"/>
  <c r="AC4533" i="1"/>
  <c r="AC222" i="1"/>
  <c r="AC395" i="1"/>
  <c r="AC1266" i="1"/>
  <c r="AC2227" i="1"/>
  <c r="AC1879" i="1"/>
  <c r="AC1643" i="1"/>
  <c r="AC2240" i="1"/>
  <c r="AC3972" i="1"/>
  <c r="AC4795" i="1"/>
  <c r="AC4906" i="1"/>
  <c r="AC3593" i="1"/>
  <c r="AC2920" i="1"/>
  <c r="AC4832" i="1"/>
  <c r="AC2002" i="1"/>
  <c r="AC4297" i="1"/>
  <c r="AC4029" i="1"/>
  <c r="AC1153" i="1"/>
  <c r="AC1784" i="1"/>
  <c r="AC2673" i="1"/>
  <c r="AC45" i="1"/>
  <c r="AC2201" i="1"/>
  <c r="AC2946" i="1"/>
  <c r="AC760" i="1"/>
  <c r="AC4308" i="1"/>
  <c r="AC1556" i="1"/>
  <c r="AC4605" i="1"/>
  <c r="AC3792" i="1"/>
  <c r="AC3859" i="1"/>
  <c r="AC3119" i="1"/>
  <c r="AC1454" i="1"/>
  <c r="AC97" i="1"/>
  <c r="AC2010" i="1"/>
  <c r="AC3406" i="1"/>
  <c r="AC1407" i="1"/>
  <c r="AC2776" i="1"/>
  <c r="AC3493" i="1"/>
  <c r="AC1913" i="1"/>
  <c r="AC827" i="1"/>
  <c r="AC974" i="1"/>
  <c r="AC108" i="1"/>
  <c r="AC3346" i="1"/>
  <c r="AC4384" i="1"/>
  <c r="AC764" i="1"/>
  <c r="AC4410" i="1"/>
  <c r="AC3059" i="1"/>
  <c r="AC3582" i="1"/>
  <c r="AC1455" i="1"/>
  <c r="AC1138" i="1"/>
  <c r="AC321" i="1"/>
  <c r="AC12" i="1"/>
  <c r="AC3973" i="1"/>
  <c r="AC3352" i="1"/>
  <c r="AC4481" i="1"/>
  <c r="AC334" i="1"/>
  <c r="AC1900" i="1"/>
  <c r="AC3441" i="1"/>
  <c r="AC3275" i="1"/>
  <c r="AC3400" i="1"/>
  <c r="AC268" i="1"/>
  <c r="AC2104" i="1"/>
  <c r="AC176" i="1"/>
  <c r="AC2311" i="1"/>
  <c r="AC3140" i="1"/>
  <c r="AC1640" i="1"/>
  <c r="AC2397" i="1"/>
  <c r="AC3894" i="1"/>
  <c r="AC3195" i="1"/>
  <c r="AC620" i="1"/>
  <c r="AC1596" i="1"/>
  <c r="AC440" i="1"/>
  <c r="AC549" i="1"/>
  <c r="AC2169" i="1"/>
  <c r="AC845" i="1"/>
  <c r="AC3729" i="1"/>
  <c r="AC647" i="1"/>
  <c r="AC1451" i="1"/>
  <c r="AC4139" i="1"/>
  <c r="AC3077" i="1"/>
  <c r="AC3350" i="1"/>
  <c r="AC650" i="1"/>
  <c r="AC4175" i="1"/>
  <c r="AC523" i="1"/>
  <c r="AC3971" i="1"/>
  <c r="AC2221" i="1"/>
  <c r="AC3133" i="1"/>
  <c r="AC3089" i="1"/>
  <c r="AC2210" i="1"/>
  <c r="AC3036" i="1"/>
  <c r="AC3052" i="1"/>
  <c r="AC2423" i="1"/>
  <c r="AC908" i="1"/>
  <c r="AC4706" i="1"/>
  <c r="AC4747" i="1"/>
  <c r="AC189" i="1"/>
  <c r="AC4554" i="1"/>
  <c r="AC313" i="1"/>
  <c r="AC3403" i="1"/>
  <c r="AC4096" i="1"/>
  <c r="AC4340" i="1"/>
  <c r="AC4443" i="1"/>
  <c r="AC1075" i="1"/>
  <c r="AC1690" i="1"/>
  <c r="AC656" i="1"/>
  <c r="AC858" i="1"/>
  <c r="AC1389" i="1"/>
  <c r="AC3937" i="1"/>
  <c r="AC2153" i="1"/>
  <c r="AC868" i="1"/>
  <c r="AC802" i="1"/>
  <c r="AC1714" i="1"/>
  <c r="AC1929" i="1"/>
  <c r="AC3783" i="1"/>
  <c r="AC383" i="1"/>
  <c r="AC557" i="1"/>
  <c r="AC4960" i="1"/>
  <c r="AC2052" i="1"/>
  <c r="AC1937" i="1"/>
  <c r="AC2294" i="1"/>
  <c r="AC443" i="1"/>
  <c r="AC2877" i="1"/>
  <c r="AC4864" i="1"/>
  <c r="AC2972" i="1"/>
  <c r="AC4250" i="1"/>
  <c r="AC1546" i="1"/>
  <c r="AC4234" i="1"/>
  <c r="AC3002" i="1"/>
  <c r="AC3487" i="1"/>
  <c r="AC3449" i="1"/>
  <c r="AC3733" i="1"/>
  <c r="AC1811" i="1"/>
  <c r="AC2750" i="1"/>
  <c r="AC1453" i="1"/>
  <c r="AC4813" i="1"/>
  <c r="AC1659" i="1"/>
  <c r="AC2419" i="1"/>
  <c r="AC3461" i="1"/>
  <c r="AC4104" i="1"/>
  <c r="AC4080" i="1"/>
  <c r="AC2930" i="1"/>
  <c r="AC1688" i="1"/>
  <c r="AC4074" i="1"/>
  <c r="AC1564" i="1"/>
  <c r="AC4995" i="1"/>
  <c r="AC2174" i="1"/>
  <c r="AC3958" i="1"/>
  <c r="AC4537" i="1"/>
  <c r="AC832" i="1"/>
  <c r="AC3864" i="1"/>
  <c r="AC152" i="1"/>
  <c r="AC276" i="1"/>
  <c r="AC1626" i="1"/>
  <c r="AC3019" i="1"/>
  <c r="AC2093" i="1"/>
  <c r="AC3260" i="1"/>
  <c r="AC159" i="1"/>
  <c r="AC2005" i="1"/>
  <c r="AC2382" i="1"/>
  <c r="AC3039" i="1"/>
  <c r="AC348" i="1"/>
  <c r="AC2557" i="1"/>
  <c r="AC519" i="1"/>
  <c r="AC1876" i="1"/>
  <c r="AC3566" i="1"/>
  <c r="AC2193" i="1"/>
  <c r="AC541" i="1"/>
  <c r="AC372" i="1"/>
  <c r="AC301" i="1"/>
  <c r="AC4256" i="1"/>
  <c r="AC1718" i="1"/>
  <c r="AC79" i="1"/>
  <c r="AC518" i="1"/>
  <c r="AC907" i="1"/>
  <c r="AC119" i="1"/>
  <c r="AC593" i="1"/>
  <c r="AC1572" i="1"/>
  <c r="AC1576" i="1"/>
  <c r="AC2445" i="1"/>
  <c r="AC1065" i="1"/>
  <c r="AC2402" i="1"/>
  <c r="AC2237" i="1"/>
  <c r="AC3237" i="1"/>
  <c r="AC2796" i="1"/>
  <c r="AC4143" i="1"/>
  <c r="AC856" i="1"/>
  <c r="AC4371" i="1"/>
  <c r="AC586" i="1"/>
  <c r="AC1507" i="1"/>
  <c r="AC3957" i="1"/>
  <c r="AC873" i="1"/>
  <c r="AC604" i="1"/>
  <c r="AC4786" i="1"/>
  <c r="AC4591" i="1"/>
  <c r="AC807" i="1"/>
  <c r="AC11" i="1"/>
  <c r="AC2032" i="1"/>
  <c r="AC4754" i="1"/>
  <c r="AC1265" i="1"/>
  <c r="AC3713" i="1"/>
  <c r="AC3559" i="1"/>
  <c r="AC282" i="1"/>
  <c r="AC399" i="1"/>
  <c r="AC530" i="1"/>
  <c r="AC986" i="1"/>
  <c r="AC4379" i="1"/>
  <c r="AC4228" i="1"/>
  <c r="AC3450" i="1"/>
  <c r="AC1761" i="1"/>
  <c r="AC2714" i="1"/>
  <c r="AC3241" i="1"/>
  <c r="AC2023" i="1"/>
  <c r="AC490" i="1"/>
  <c r="AC1580" i="1"/>
  <c r="AC376" i="1"/>
  <c r="AC2611" i="1"/>
  <c r="AC1171" i="1"/>
  <c r="AC3431" i="1"/>
  <c r="AC4391" i="1"/>
  <c r="AC2971" i="1"/>
  <c r="AC3188" i="1"/>
  <c r="AC960" i="1"/>
  <c r="AC1544" i="1"/>
  <c r="AC249" i="1"/>
  <c r="AC1684" i="1"/>
  <c r="AC4922" i="1"/>
  <c r="AC2145" i="1"/>
  <c r="AC168" i="1"/>
  <c r="AC2968" i="1"/>
  <c r="AC3358" i="1"/>
  <c r="AC3117" i="1"/>
  <c r="AC1033" i="1"/>
  <c r="AC59" i="1"/>
  <c r="AC1529" i="1"/>
  <c r="AC4177" i="1"/>
  <c r="AC405" i="1"/>
  <c r="AC4844" i="1"/>
  <c r="AC2191" i="1"/>
  <c r="AC4743" i="1"/>
  <c r="AC3154" i="1"/>
  <c r="AC4853" i="1"/>
  <c r="AC4687" i="1"/>
  <c r="AC1571" i="1"/>
  <c r="AC3947" i="1"/>
  <c r="AC1417" i="1"/>
  <c r="AC2225" i="1"/>
  <c r="AC3469" i="1"/>
  <c r="AC1637" i="1"/>
  <c r="AC905" i="1"/>
  <c r="AC2821" i="1"/>
  <c r="AC1384" i="1"/>
  <c r="AC4370" i="1"/>
  <c r="AC4014" i="1"/>
  <c r="AC3999" i="1"/>
  <c r="AC4463" i="1"/>
  <c r="AC1282" i="1"/>
  <c r="AC4223" i="1"/>
  <c r="AC1904" i="1"/>
  <c r="AC331" i="1"/>
  <c r="AC357" i="1"/>
  <c r="AC543" i="1"/>
  <c r="AC743" i="1"/>
  <c r="AC4903" i="1"/>
  <c r="AC208" i="1"/>
  <c r="AC4305" i="1"/>
  <c r="AC4283" i="1"/>
  <c r="AC4312" i="1"/>
  <c r="AC2362" i="1"/>
  <c r="AC4411" i="1"/>
  <c r="AC1839" i="1"/>
  <c r="AC1991" i="1"/>
  <c r="AC2131" i="1"/>
  <c r="AC4158" i="1"/>
  <c r="AC102" i="1"/>
  <c r="AC283" i="1"/>
  <c r="AC1708" i="1"/>
  <c r="AC2818" i="1"/>
  <c r="AC4770" i="1"/>
  <c r="AC1410" i="1"/>
  <c r="AC1152" i="1"/>
  <c r="AC670" i="1"/>
  <c r="AC1073" i="1"/>
  <c r="AC3144" i="1"/>
  <c r="AC4638" i="1"/>
  <c r="AC3035" i="1"/>
  <c r="AC1235" i="1"/>
  <c r="AC1958" i="1"/>
  <c r="AC4816" i="1"/>
  <c r="AC4373" i="1"/>
  <c r="AC3321" i="1"/>
  <c r="AC147" i="1"/>
  <c r="AC4093" i="1"/>
  <c r="AC123" i="1"/>
  <c r="AC2262" i="1"/>
  <c r="AC2212" i="1"/>
  <c r="AC2509" i="1"/>
  <c r="AC2149" i="1"/>
  <c r="AC3057" i="1"/>
  <c r="AC3823" i="1"/>
  <c r="AC2857" i="1"/>
  <c r="AC166" i="1"/>
  <c r="AC4285" i="1"/>
  <c r="AC371" i="1"/>
  <c r="AC4710" i="1"/>
  <c r="AC3936" i="1"/>
  <c r="AC1327" i="1"/>
  <c r="AC864" i="1"/>
  <c r="AC2931" i="1"/>
  <c r="AC3639" i="1"/>
  <c r="AC32" i="1"/>
  <c r="AC2096" i="1"/>
  <c r="AC841" i="1"/>
  <c r="AC4775" i="1"/>
  <c r="AC1162" i="1"/>
  <c r="AC3050" i="1"/>
  <c r="AC1641" i="1"/>
  <c r="AC2804" i="1"/>
  <c r="AC2477" i="1"/>
  <c r="AC144" i="1"/>
  <c r="AC3172" i="1"/>
  <c r="AC3731" i="1"/>
  <c r="AC4196" i="1"/>
  <c r="AC4268" i="1"/>
  <c r="AC1691" i="1"/>
  <c r="AC1036" i="1"/>
  <c r="AC3508" i="1"/>
  <c r="AC4259" i="1"/>
  <c r="AC4847" i="1"/>
  <c r="AC556" i="1"/>
  <c r="AC2802" i="1"/>
  <c r="AC3831" i="1"/>
  <c r="AC3208" i="1"/>
  <c r="AC2274" i="1"/>
  <c r="AC4150" i="1"/>
  <c r="AC4753" i="1"/>
  <c r="AC265" i="1"/>
  <c r="AC815" i="1"/>
  <c r="AC1508" i="1"/>
  <c r="AC3362" i="1"/>
  <c r="AC4469" i="1"/>
  <c r="AC1882" i="1"/>
  <c r="AC4680" i="1"/>
  <c r="AC1217" i="1"/>
  <c r="AC4737" i="1"/>
  <c r="AC1998" i="1"/>
  <c r="AC947" i="1"/>
  <c r="AC1536" i="1"/>
  <c r="AC368" i="1"/>
  <c r="AC4543" i="1"/>
  <c r="AC2076" i="1"/>
  <c r="AC4561" i="1"/>
  <c r="AC3861" i="1"/>
  <c r="AC2385" i="1"/>
  <c r="AC1760" i="1"/>
  <c r="AC3495" i="1"/>
  <c r="AC4087" i="1"/>
  <c r="AC1662" i="1"/>
  <c r="AC3673" i="1"/>
  <c r="AC2740" i="1"/>
  <c r="AC3047" i="1"/>
  <c r="AC342" i="1"/>
  <c r="AC710" i="1"/>
  <c r="AC2672" i="1"/>
  <c r="AC1043" i="1"/>
  <c r="AC571" i="1"/>
  <c r="AC4902" i="1"/>
  <c r="AC3572" i="1"/>
  <c r="AC493" i="1"/>
  <c r="AC1701" i="1"/>
  <c r="AC4974" i="1"/>
  <c r="AC3177" i="1"/>
  <c r="AC4125" i="1"/>
  <c r="AC4243" i="1"/>
  <c r="AC2214" i="1"/>
  <c r="AC1484" i="1"/>
  <c r="AC3753" i="1"/>
  <c r="AC252" i="1"/>
  <c r="AC3356" i="1"/>
  <c r="AC756" i="1"/>
  <c r="AC3462" i="1"/>
  <c r="AC3910" i="1"/>
  <c r="AC4848" i="1"/>
  <c r="AC979" i="1"/>
  <c r="AC3471" i="1"/>
  <c r="AC3584" i="1"/>
  <c r="AC1293" i="1"/>
  <c r="AC640" i="1"/>
  <c r="AC1543" i="1"/>
  <c r="AC3280" i="1"/>
  <c r="AC2181" i="1"/>
  <c r="AC1064" i="1"/>
  <c r="AC542" i="1"/>
  <c r="AC1444" i="1"/>
  <c r="AC2094" i="1"/>
  <c r="AC2873" i="1"/>
  <c r="AC3677" i="1"/>
  <c r="AC4917" i="1"/>
  <c r="AC1832" i="1"/>
  <c r="AC915" i="1"/>
  <c r="AC782" i="1"/>
  <c r="AC4595" i="1"/>
  <c r="AC1348" i="1"/>
  <c r="AC3532" i="1"/>
  <c r="AC4434" i="1"/>
  <c r="AC1474" i="1"/>
  <c r="AC4911" i="1"/>
  <c r="AC711" i="1"/>
  <c r="AC2381" i="1"/>
  <c r="AC3961" i="1"/>
  <c r="AC810" i="1"/>
  <c r="AC17" i="1"/>
  <c r="AC1260" i="1"/>
  <c r="AC2304" i="1"/>
  <c r="AC2841" i="1"/>
  <c r="AC4643" i="1"/>
  <c r="AC2973" i="1"/>
  <c r="AC4281" i="1"/>
  <c r="AC1118" i="1"/>
  <c r="AC3401" i="1"/>
  <c r="AC3952" i="1"/>
  <c r="AC3728" i="1"/>
  <c r="AC3445" i="1"/>
  <c r="AC902" i="1"/>
  <c r="AC4123" i="1"/>
  <c r="AC1254" i="1"/>
  <c r="AC4284" i="1"/>
  <c r="AC4122" i="1"/>
  <c r="AC4745" i="1"/>
  <c r="AC4675" i="1"/>
  <c r="AC4156" i="1"/>
  <c r="AC1253" i="1"/>
  <c r="AC2263" i="1"/>
  <c r="AC3476" i="1"/>
  <c r="AC2641" i="1"/>
  <c r="AC2447" i="1"/>
  <c r="AC1310" i="1"/>
  <c r="AC3380" i="1"/>
  <c r="AC2226" i="1"/>
  <c r="AC352" i="1"/>
  <c r="AC633" i="1"/>
  <c r="AC1803" i="1"/>
  <c r="AC4492" i="1"/>
  <c r="AC2386" i="1"/>
  <c r="AC938" i="1"/>
  <c r="AC2308" i="1"/>
  <c r="AC2988" i="1"/>
  <c r="AC1877" i="1"/>
  <c r="AC3324" i="1"/>
  <c r="AC2121" i="1"/>
  <c r="AC2206" i="1"/>
  <c r="AC1850" i="1"/>
  <c r="AC347" i="1"/>
  <c r="AC325" i="1"/>
  <c r="AC2466" i="1"/>
  <c r="AC1526" i="1"/>
  <c r="AC373" i="1"/>
  <c r="AC2940" i="1"/>
  <c r="AC397" i="1"/>
  <c r="AC3863" i="1"/>
  <c r="AC1501" i="1"/>
  <c r="AC442" i="1"/>
  <c r="AC1017" i="1"/>
  <c r="AC2910" i="1"/>
  <c r="AC3240" i="1"/>
  <c r="AC3215" i="1"/>
  <c r="AC2565" i="1"/>
  <c r="AC4077" i="1"/>
  <c r="AC2999" i="1"/>
  <c r="AC1114" i="1"/>
  <c r="AC1711" i="1"/>
  <c r="AC4272" i="1"/>
  <c r="AC3790" i="1"/>
  <c r="AC4665" i="1"/>
  <c r="AC3964" i="1"/>
  <c r="AC2269" i="1"/>
  <c r="AC1647" i="1"/>
  <c r="AC3489" i="1"/>
  <c r="AC2089" i="1"/>
  <c r="AC3112" i="1"/>
  <c r="AC2394" i="1"/>
  <c r="AC3458" i="1"/>
  <c r="AC1308" i="1"/>
  <c r="AC1049" i="1"/>
  <c r="AC4867" i="1"/>
  <c r="AC3862" i="1"/>
  <c r="AC167" i="1"/>
  <c r="AC4026" i="1"/>
  <c r="AC3610" i="1"/>
  <c r="AC3570" i="1"/>
  <c r="AC784" i="1"/>
  <c r="AC3097" i="1"/>
  <c r="AC4520" i="1"/>
  <c r="AC84" i="1"/>
  <c r="AC1396" i="1"/>
  <c r="AC2422" i="1"/>
  <c r="AC238" i="1"/>
  <c r="AC3806" i="1"/>
  <c r="AC3816" i="1"/>
  <c r="AC1742" i="1"/>
  <c r="AC3148" i="1"/>
  <c r="AC1006" i="1"/>
  <c r="AC2390" i="1"/>
  <c r="AC2753" i="1"/>
  <c r="AC1642" i="1"/>
  <c r="AC1013" i="1"/>
  <c r="AC4808" i="1"/>
  <c r="AC1715" i="1"/>
  <c r="AC598" i="1"/>
  <c r="AC3447" i="1"/>
  <c r="AC654" i="1"/>
  <c r="AC2217" i="1"/>
  <c r="AC686" i="1"/>
  <c r="AC1607" i="1"/>
  <c r="AC4829" i="1"/>
  <c r="AC3421" i="1"/>
  <c r="AC4329" i="1"/>
  <c r="AC3697" i="1"/>
  <c r="AC4289" i="1"/>
  <c r="AC4153" i="1"/>
  <c r="AC3048" i="1"/>
  <c r="AC1514" i="1"/>
  <c r="AC3385" i="1"/>
  <c r="AC2098" i="1"/>
  <c r="AC1072" i="1"/>
  <c r="AC1494" i="1"/>
  <c r="AC2182" i="1"/>
  <c r="AC3915" i="1"/>
  <c r="AC3770" i="1"/>
  <c r="AC3650" i="1"/>
  <c r="AC900" i="1"/>
  <c r="AC3732" i="1"/>
  <c r="AC4494" i="1"/>
  <c r="AC3417" i="1"/>
  <c r="AC2589" i="1"/>
  <c r="AC1140" i="1"/>
  <c r="AC591" i="1"/>
  <c r="AC1638" i="1"/>
  <c r="AC3045" i="1"/>
  <c r="AC4866" i="1"/>
  <c r="AC1912" i="1"/>
  <c r="AC3579" i="1"/>
  <c r="AC4094" i="1"/>
  <c r="AC1865" i="1"/>
  <c r="AC1503" i="1"/>
  <c r="AC4883" i="1"/>
  <c r="AC2800" i="1"/>
  <c r="AC3236" i="1"/>
  <c r="AC4739" i="1"/>
  <c r="AC185" i="1"/>
  <c r="AC2521" i="1"/>
  <c r="AC4459" i="1"/>
  <c r="AC2074" i="1"/>
  <c r="AC2836" i="1"/>
  <c r="AC952" i="1"/>
  <c r="AC1009" i="1"/>
  <c r="AC2063" i="1"/>
  <c r="AC3083" i="1"/>
  <c r="AC1821" i="1"/>
  <c r="AC2058" i="1"/>
  <c r="AC4578" i="1"/>
  <c r="AC2658" i="1"/>
  <c r="AC4361" i="1"/>
  <c r="AC1687" i="1"/>
  <c r="AC2637" i="1"/>
  <c r="AC1854" i="1"/>
  <c r="AC2072" i="1"/>
  <c r="AC3143" i="1"/>
  <c r="AC2657" i="1"/>
  <c r="AC2655" i="1"/>
  <c r="AC2636" i="1"/>
  <c r="AC4691" i="1"/>
  <c r="AC1859" i="1"/>
  <c r="AC232" i="1"/>
  <c r="AC4200" i="1"/>
  <c r="AC1019" i="1"/>
  <c r="AC2893" i="1"/>
  <c r="AC2406" i="1"/>
  <c r="AC275" i="1"/>
  <c r="AC2885" i="1"/>
  <c r="AC2991" i="1"/>
  <c r="AC3062" i="1"/>
  <c r="AC1026" i="1"/>
  <c r="AC2889" i="1"/>
  <c r="AC1577" i="1"/>
  <c r="AC4757" i="1"/>
  <c r="AC2601" i="1"/>
  <c r="AC4472" i="1"/>
  <c r="AC1089" i="1"/>
  <c r="AC548" i="1"/>
  <c r="AC2870" i="1"/>
  <c r="AC1781" i="1"/>
  <c r="AC3105" i="1"/>
  <c r="AC4286" i="1"/>
  <c r="AC4197" i="1"/>
  <c r="AC1554" i="1"/>
  <c r="AC3598" i="1"/>
  <c r="AC1181" i="1"/>
  <c r="AC1598" i="1"/>
  <c r="AC875" i="1"/>
  <c r="AC801" i="1"/>
  <c r="AC1416" i="1"/>
  <c r="AC3287" i="1"/>
  <c r="AC62" i="1"/>
  <c r="AC4586" i="1"/>
  <c r="AC4144" i="1"/>
  <c r="AC4269" i="1"/>
  <c r="AC305" i="1"/>
  <c r="AC140" i="1"/>
  <c r="AC1901" i="1"/>
  <c r="AC4532" i="1"/>
  <c r="AC4707" i="1"/>
  <c r="AC3246" i="1"/>
  <c r="AC3229" i="1"/>
  <c r="AC4845" i="1"/>
  <c r="AC773" i="1"/>
  <c r="AC981" i="1"/>
  <c r="AC2009" i="1"/>
  <c r="AC3897" i="1"/>
  <c r="AC4034" i="1"/>
  <c r="AC239" i="1"/>
  <c r="AC4429" i="1"/>
  <c r="AC4925" i="1"/>
  <c r="AC3829" i="1"/>
  <c r="AC4781" i="1"/>
  <c r="AC3756" i="1"/>
  <c r="AC1428" i="1"/>
  <c r="AC569" i="1"/>
  <c r="AC2156" i="1"/>
  <c r="AC4369" i="1"/>
  <c r="AC2316" i="1"/>
  <c r="AC4344" i="1"/>
  <c r="AC3211" i="1"/>
  <c r="AC3175" i="1"/>
  <c r="AC3662" i="1"/>
  <c r="AC3695" i="1"/>
  <c r="AC4600" i="1"/>
  <c r="AC3959" i="1"/>
  <c r="AC2460" i="1"/>
  <c r="AC2453" i="1"/>
  <c r="AC4403" i="1"/>
  <c r="AC4380" i="1"/>
  <c r="AC1242" i="1"/>
  <c r="AC1249" i="1"/>
  <c r="AC1342" i="1"/>
  <c r="AC2676" i="1"/>
  <c r="AC3614" i="1"/>
  <c r="AC3889" i="1"/>
  <c r="AC4519" i="1"/>
  <c r="AC2699" i="1"/>
  <c r="AC2235" i="1"/>
  <c r="AC2801" i="1"/>
  <c r="AC2289" i="1"/>
  <c r="AC264" i="1"/>
  <c r="AC1037" i="1"/>
  <c r="AC4774" i="1"/>
  <c r="AC1965" i="1"/>
  <c r="AC4071" i="1"/>
  <c r="AC629" i="1"/>
  <c r="AC2354" i="1"/>
  <c r="AC4160" i="1"/>
  <c r="AC1227" i="1"/>
  <c r="AC4478" i="1"/>
  <c r="AC4064" i="1"/>
  <c r="AC1395" i="1"/>
  <c r="AC2346" i="1"/>
  <c r="AC2861" i="1"/>
  <c r="AC1345" i="1"/>
  <c r="AC1299" i="1"/>
  <c r="AC2296" i="1"/>
  <c r="AC3854" i="1"/>
  <c r="AC1024" i="1"/>
  <c r="AC2846" i="1"/>
  <c r="AC4332" i="1"/>
  <c r="AC934" i="1"/>
  <c r="AC2523" i="1"/>
  <c r="AC1847" i="1"/>
  <c r="AC1364" i="1"/>
  <c r="AC4174" i="1"/>
  <c r="AC2442" i="1"/>
  <c r="AC2202" i="1"/>
  <c r="AC2745" i="1"/>
  <c r="AC1630" i="1"/>
  <c r="AC4567" i="1"/>
  <c r="AC626" i="1"/>
  <c r="AC3821" i="1"/>
  <c r="AC2540" i="1"/>
  <c r="AC3297" i="1"/>
  <c r="AC55" i="1"/>
  <c r="AC1682" i="1"/>
  <c r="AC2544" i="1"/>
  <c r="AC266" i="1"/>
  <c r="AC879" i="1"/>
  <c r="AC1758" i="1"/>
  <c r="AC3219" i="1"/>
  <c r="AC512" i="1"/>
  <c r="AC2486" i="1"/>
  <c r="AC3740" i="1"/>
  <c r="AC426" i="1"/>
  <c r="AC2146" i="1"/>
  <c r="AC2412" i="1"/>
  <c r="AC4108" i="1"/>
  <c r="AC4425" i="1"/>
  <c r="AC1418" i="1"/>
  <c r="AC768" i="1"/>
  <c r="AC4980" i="1"/>
  <c r="AC131" i="1"/>
  <c r="AC2683" i="1"/>
  <c r="AC4627" i="1"/>
  <c r="AC1992" i="1"/>
  <c r="AC255" i="1"/>
  <c r="AC3569" i="1"/>
  <c r="AC4483" i="1"/>
  <c r="AC3561" i="1"/>
  <c r="AC4525" i="1"/>
  <c r="AC3389" i="1"/>
  <c r="AC4240" i="1"/>
  <c r="AC4849" i="1"/>
  <c r="AC580" i="1"/>
  <c r="AC1386" i="1"/>
  <c r="AC2542" i="1"/>
  <c r="AC961" i="1"/>
  <c r="AC4028" i="1"/>
  <c r="AC4742" i="1"/>
  <c r="AC2435" i="1"/>
  <c r="AC3250" i="1"/>
  <c r="AC3355" i="1"/>
  <c r="AC1184" i="1"/>
  <c r="AC4163" i="1"/>
  <c r="AC2739" i="1"/>
  <c r="AC126" i="1"/>
  <c r="AC2324" i="1"/>
  <c r="AC1941" i="1"/>
  <c r="AC2938" i="1"/>
  <c r="AC2446" i="1"/>
  <c r="AC2392" i="1"/>
  <c r="AC3911" i="1"/>
  <c r="AC1749" i="1"/>
  <c r="AC359" i="1"/>
  <c r="AC582" i="1"/>
  <c r="AC2630" i="1"/>
  <c r="AC3451" i="1"/>
  <c r="AC1532" i="1"/>
  <c r="AC817" i="1"/>
  <c r="AC3151" i="1"/>
  <c r="AC452" i="1"/>
  <c r="AC4007" i="1"/>
  <c r="AC2712" i="1"/>
  <c r="AC3592" i="1"/>
  <c r="AC4111" i="1"/>
  <c r="AC2361" i="1"/>
  <c r="AC295" i="1"/>
  <c r="AC3209" i="1"/>
  <c r="AC4623" i="1"/>
  <c r="AC4245" i="1"/>
  <c r="AC1398" i="1"/>
  <c r="AC337" i="1"/>
  <c r="AC2317" i="1"/>
  <c r="AC1868" i="1"/>
  <c r="AC4736" i="1"/>
  <c r="AC1995" i="1"/>
  <c r="AC2417" i="1"/>
  <c r="AC3233" i="1"/>
  <c r="AC2744" i="1"/>
  <c r="AC351" i="1"/>
  <c r="AC2027" i="1"/>
  <c r="AC1644" i="1"/>
  <c r="AC3586" i="1"/>
  <c r="AC1775" i="1"/>
  <c r="AC2608" i="1"/>
  <c r="AC463" i="1"/>
  <c r="AC2457" i="1"/>
  <c r="AC2847" i="1"/>
  <c r="AC4406" i="1"/>
  <c r="AC3482" i="1"/>
  <c r="AC2832" i="1"/>
  <c r="AC28" i="1"/>
  <c r="AC4878" i="1"/>
  <c r="AC2612" i="1"/>
  <c r="AC2892" i="1"/>
  <c r="AC4752" i="1"/>
  <c r="AC1101" i="1"/>
  <c r="AC1783" i="1"/>
  <c r="AC4089" i="1"/>
  <c r="AC2081" i="1"/>
  <c r="AC3533" i="1"/>
  <c r="AC2414" i="1"/>
  <c r="AC3279" i="1"/>
  <c r="AC939" i="1"/>
  <c r="AC1004" i="1"/>
  <c r="AC161" i="1"/>
  <c r="AC1943" i="1"/>
  <c r="AC1287" i="1"/>
  <c r="AC3549" i="1"/>
  <c r="AC1611" i="1"/>
  <c r="AC2087" i="1"/>
  <c r="AC3232" i="1"/>
  <c r="AC2874" i="1"/>
  <c r="AC2736" i="1"/>
  <c r="AC2734" i="1"/>
  <c r="AC3369" i="1"/>
  <c r="AC184" i="1"/>
  <c r="AC4993" i="1"/>
  <c r="AC2961" i="1"/>
  <c r="AC3060" i="1"/>
  <c r="AC4616" i="1"/>
  <c r="AC1866" i="1"/>
  <c r="AC1719" i="1"/>
  <c r="AC1990" i="1"/>
  <c r="AC1581" i="1"/>
  <c r="AC3990" i="1"/>
  <c r="AC3637" i="1"/>
  <c r="AC823" i="1"/>
  <c r="AC625" i="1"/>
  <c r="AC4563" i="1"/>
  <c r="AC785" i="1"/>
  <c r="AC1797" i="1"/>
  <c r="AC3978" i="1"/>
  <c r="AC787" i="1"/>
  <c r="AC4367" i="1"/>
  <c r="AC1812" i="1"/>
  <c r="AC714" i="1"/>
  <c r="AC775" i="1"/>
  <c r="AC2793" i="1"/>
  <c r="AC483" i="1"/>
  <c r="AC1297" i="1"/>
  <c r="AC2890" i="1"/>
  <c r="AC1174" i="1"/>
  <c r="AC977" i="1"/>
  <c r="AC2731" i="1"/>
  <c r="AC897" i="1"/>
  <c r="AC3038" i="1"/>
  <c r="AC843" i="1"/>
  <c r="AC4106" i="1"/>
  <c r="AC1653" i="1"/>
  <c r="AC3985" i="1"/>
  <c r="AC3699" i="1"/>
  <c r="AC1096" i="1"/>
  <c r="AC621" i="1"/>
  <c r="AC4397" i="1"/>
  <c r="AC1776" i="1"/>
  <c r="AC3398" i="1"/>
  <c r="AC1239" i="1"/>
  <c r="AC308" i="1"/>
  <c r="AC1861" i="1"/>
  <c r="AC2766" i="1"/>
  <c r="AC3711" i="1"/>
  <c r="AC3565" i="1"/>
  <c r="AC137" i="1"/>
  <c r="AC4967" i="1"/>
  <c r="AC1491" i="1"/>
  <c r="AC2743" i="1"/>
  <c r="AC4668" i="1"/>
  <c r="AC4366" i="1"/>
  <c r="AC3784" i="1"/>
  <c r="AC2949" i="1"/>
  <c r="AC3811" i="1"/>
  <c r="AC4396" i="1"/>
  <c r="AC3556" i="1"/>
  <c r="AC4253" i="1"/>
  <c r="AC2524" i="1"/>
  <c r="AC1379" i="1"/>
  <c r="AC3809" i="1"/>
  <c r="AC2607" i="1"/>
  <c r="AC448" i="1"/>
  <c r="AC2363" i="1"/>
  <c r="AC2842" i="1"/>
  <c r="AC1257" i="1"/>
  <c r="AC2594" i="1"/>
  <c r="AC3198" i="1"/>
  <c r="AC2550" i="1"/>
  <c r="AC4516" i="1"/>
  <c r="AC2122" i="1"/>
  <c r="AC3742" i="1"/>
  <c r="AC1818" i="1"/>
  <c r="AC736" i="1"/>
  <c r="AC2487" i="1"/>
  <c r="AC2567" i="1"/>
  <c r="AC42" i="1"/>
  <c r="AC1634" i="1"/>
  <c r="AC4400" i="1"/>
  <c r="AC1585" i="1"/>
  <c r="AC1173" i="1"/>
  <c r="AC615" i="1"/>
  <c r="AC2497" i="1"/>
  <c r="AC4155" i="1"/>
  <c r="AC798" i="1"/>
  <c r="AC1740" i="1"/>
  <c r="AC1629" i="1"/>
  <c r="AC1675" i="1"/>
  <c r="AC4184" i="1"/>
  <c r="AC2113" i="1"/>
  <c r="AC1816" i="1"/>
  <c r="AC449" i="1"/>
  <c r="AC1830" i="1"/>
  <c r="AC447" i="1"/>
  <c r="AC1635" i="1"/>
  <c r="AC1087" i="1"/>
  <c r="AC177" i="1"/>
  <c r="AC3873" i="1"/>
  <c r="AC4146" i="1"/>
  <c r="AC3376" i="1"/>
  <c r="AC4218" i="1"/>
  <c r="AC2097" i="1"/>
  <c r="AC3359" i="1"/>
  <c r="AC665" i="1"/>
  <c r="AC1128" i="1"/>
  <c r="AC3661" i="1"/>
  <c r="AC1060" i="1"/>
  <c r="AC1801" i="1"/>
  <c r="AC3468" i="1"/>
  <c r="AC1222" i="1"/>
  <c r="AC472" i="1"/>
  <c r="AC1887" i="1"/>
  <c r="AC3682" i="1"/>
  <c r="AC4461" i="1"/>
  <c r="AC3187" i="1"/>
  <c r="AC2001" i="1"/>
  <c r="AC1151" i="1"/>
  <c r="AC4663" i="1"/>
  <c r="AC3976" i="1"/>
  <c r="AC1052" i="1"/>
  <c r="AC529" i="1"/>
  <c r="AC1311" i="1"/>
  <c r="AC4672" i="1"/>
  <c r="AC962" i="1"/>
  <c r="AC4891" i="1"/>
  <c r="AC4678" i="1"/>
  <c r="AC1814" i="1"/>
  <c r="AC1856" i="1"/>
  <c r="AC3698" i="1"/>
  <c r="AC1790" i="1"/>
  <c r="AC148" i="1"/>
  <c r="AC2882" i="1"/>
  <c r="AC2760" i="1"/>
  <c r="AC2694" i="1"/>
  <c r="AC554" i="1"/>
  <c r="AC3679" i="1"/>
  <c r="AC105" i="1"/>
  <c r="AC4635" i="1"/>
  <c r="AC115" i="1"/>
  <c r="AC2686" i="1"/>
  <c r="AC235" i="1"/>
  <c r="AC4856" i="1"/>
  <c r="AC3590" i="1"/>
  <c r="AC2360" i="1"/>
  <c r="AC3390" i="1"/>
  <c r="AC4402" i="1"/>
  <c r="AC2864" i="1"/>
  <c r="AC1361" i="1"/>
  <c r="AC4238" i="1"/>
  <c r="AC4802" i="1"/>
  <c r="AC1755" i="1"/>
  <c r="AC3605" i="1"/>
  <c r="AC1939" i="1"/>
  <c r="AC2006" i="1"/>
  <c r="AC3930" i="1"/>
  <c r="AC2086" i="1"/>
  <c r="AC2962" i="1"/>
  <c r="AC1423" i="1"/>
  <c r="AC3096" i="1"/>
  <c r="AC3634" i="1"/>
  <c r="AC1284" i="1"/>
  <c r="AC34" i="1"/>
  <c r="AC2568" i="1"/>
  <c r="AC2816" i="1"/>
  <c r="AC3058" i="1"/>
  <c r="AC4598" i="1"/>
  <c r="AC2727" i="1"/>
  <c r="AC729" i="1"/>
  <c r="AC3273" i="1"/>
  <c r="AC3909" i="1"/>
  <c r="AC1894" i="1"/>
  <c r="AC1898" i="1"/>
  <c r="AC2204" i="1"/>
  <c r="AC421" i="1"/>
  <c r="AC1738" i="1"/>
  <c r="AC4057" i="1"/>
  <c r="AC4355" i="1"/>
  <c r="AC4963" i="1"/>
  <c r="AC3272" i="1"/>
  <c r="AC1933" i="1"/>
  <c r="AC2321" i="1"/>
  <c r="AC1710" i="1"/>
  <c r="AC2719" i="1"/>
  <c r="AC4009" i="1"/>
  <c r="AC1300" i="1"/>
  <c r="AC3912" i="1"/>
  <c r="AC3507" i="1"/>
  <c r="AC1733" i="1"/>
  <c r="AC2286" i="1"/>
  <c r="AC1169" i="1"/>
  <c r="AC1864" i="1"/>
  <c r="AC3354" i="1"/>
  <c r="AC2924" i="1"/>
  <c r="AC3483" i="1"/>
  <c r="AC2234" i="1"/>
  <c r="AC164" i="1"/>
  <c r="AC1204" i="1"/>
  <c r="AC2602" i="1"/>
  <c r="AC4614" i="1"/>
  <c r="AC3649" i="1"/>
  <c r="AC420" i="1"/>
  <c r="AC4008" i="1"/>
  <c r="AC4728" i="1"/>
  <c r="AC544" i="1"/>
  <c r="AC297" i="1"/>
  <c r="AC4981" i="1"/>
  <c r="AC3966" i="1"/>
  <c r="AC1579" i="1"/>
  <c r="AC2379" i="1"/>
  <c r="AC2990" i="1"/>
  <c r="AC3292" i="1"/>
  <c r="AC1469" i="1"/>
  <c r="AC2438" i="1"/>
  <c r="AC3247" i="1"/>
  <c r="AC317" i="1"/>
  <c r="AC3227" i="1"/>
  <c r="AC2558" i="1"/>
  <c r="AC5000" i="1"/>
  <c r="AC922" i="1"/>
  <c r="AC3743" i="1"/>
  <c r="AC1796" i="1"/>
  <c r="AC1295" i="1"/>
  <c r="AC2132" i="1"/>
  <c r="AC2578" i="1"/>
  <c r="AC631" i="1"/>
  <c r="AC2105" i="1"/>
  <c r="AC394" i="1"/>
  <c r="AC842" i="1"/>
  <c r="AC1414" i="1"/>
  <c r="AC4063" i="1"/>
  <c r="AC229" i="1"/>
  <c r="AC4017" i="1"/>
  <c r="AC1322" i="1"/>
  <c r="AC695" i="1"/>
  <c r="AC66" i="1"/>
  <c r="AC379" i="1"/>
  <c r="AC539" i="1"/>
  <c r="AC2515" i="1"/>
  <c r="AC4601" i="1"/>
  <c r="AC20" i="1"/>
  <c r="AC4343" i="1"/>
  <c r="AC1238" i="1"/>
  <c r="AC3956" i="1"/>
  <c r="AC1488" i="1"/>
  <c r="AC3366" i="1"/>
  <c r="AC4097" i="1"/>
  <c r="AC2553" i="1"/>
  <c r="AC3115" i="1"/>
  <c r="AC1304" i="1"/>
  <c r="AC1712" i="1"/>
  <c r="AC2364" i="1"/>
  <c r="AC1793" i="1"/>
  <c r="AC4647" i="1"/>
  <c r="AC151" i="1"/>
  <c r="AC1971" i="1"/>
  <c r="AC2506" i="1"/>
  <c r="AC434" i="1"/>
  <c r="AC1977" i="1"/>
  <c r="AC4645" i="1"/>
  <c r="AC3550" i="1"/>
  <c r="AC3901" i="1"/>
  <c r="AC2370" i="1"/>
  <c r="AC1734" i="1"/>
  <c r="AC965" i="1"/>
  <c r="AC1949" i="1"/>
  <c r="AC881" i="1"/>
  <c r="AC1774" i="1"/>
  <c r="AC2314" i="1"/>
  <c r="AC1789" i="1"/>
  <c r="AC1599" i="1"/>
  <c r="AC1425" i="1"/>
  <c r="AC1512" i="1"/>
  <c r="AC646" i="1"/>
  <c r="AC2691" i="1"/>
  <c r="AC4592" i="1"/>
  <c r="AC4066" i="1"/>
  <c r="AC2642" i="1"/>
  <c r="AC3282" i="1"/>
  <c r="AC3481" i="1"/>
  <c r="AC157" i="1"/>
  <c r="AC1262" i="1"/>
  <c r="AC2600" i="1"/>
  <c r="AC2572" i="1"/>
  <c r="AC2573" i="1"/>
  <c r="AC3054" i="1"/>
  <c r="AC501" i="1"/>
  <c r="AC4961" i="1"/>
  <c r="AC432" i="1"/>
  <c r="AC3867" i="1"/>
  <c r="AC3963" i="1"/>
  <c r="AC1999" i="1"/>
  <c r="AC786" i="1"/>
  <c r="AC668" i="1"/>
  <c r="AC15" i="1"/>
  <c r="AC4141" i="1"/>
  <c r="AC335" i="1"/>
  <c r="AC2980" i="1"/>
  <c r="AC4756" i="1"/>
  <c r="AC2664" i="1"/>
  <c r="AC4677" i="1"/>
  <c r="AC4650" i="1"/>
  <c r="AC2429" i="1"/>
  <c r="AC4061" i="1"/>
  <c r="AC1625" i="1"/>
  <c r="AC1337" i="1"/>
  <c r="AC4538" i="1"/>
  <c r="AC891" i="1"/>
  <c r="AC3771" i="1"/>
  <c r="AC386" i="1"/>
  <c r="AC1963" i="1"/>
  <c r="AC1591" i="1"/>
  <c r="AC3648" i="1"/>
  <c r="AC3345" i="1"/>
  <c r="AC366" i="1"/>
  <c r="AC1762" i="1"/>
  <c r="AC1506" i="1"/>
  <c r="AC988" i="1"/>
  <c r="AC4588" i="1"/>
  <c r="AC3818" i="1"/>
  <c r="AC3277" i="1"/>
  <c r="AC763" i="1"/>
  <c r="AC4178" i="1"/>
  <c r="AC4204" i="1"/>
  <c r="AC4065" i="1"/>
  <c r="AC4544" i="1"/>
  <c r="AC2998" i="1"/>
  <c r="AC848" i="1"/>
  <c r="AC303" i="1"/>
  <c r="AC2307" i="1"/>
  <c r="AC4755" i="1"/>
  <c r="AC940" i="1"/>
  <c r="AC4001" i="1"/>
  <c r="AC1233" i="1"/>
  <c r="AC3145" i="1"/>
  <c r="AC708" i="1"/>
  <c r="AC4449" i="1"/>
  <c r="AC3851" i="1"/>
  <c r="AC4488" i="1"/>
  <c r="AC4376" i="1"/>
  <c r="AC1270" i="1"/>
  <c r="AC4275" i="1"/>
  <c r="AC4998" i="1"/>
  <c r="AC4476" i="1"/>
  <c r="AC2626" i="1"/>
  <c r="AC4703" i="1"/>
  <c r="AC3078" i="1"/>
  <c r="AC2787" i="1"/>
  <c r="AC2769" i="1"/>
  <c r="AC3072" i="1"/>
  <c r="AC3150" i="1"/>
  <c r="AC1324" i="1"/>
  <c r="AC3941" i="1"/>
  <c r="AC7" i="1"/>
  <c r="AC4261" i="1"/>
  <c r="AC4328" i="1"/>
  <c r="AC2593" i="1"/>
  <c r="AC2648" i="1"/>
  <c r="AC1468" i="1"/>
  <c r="AC2827" i="1"/>
  <c r="AC613" i="1"/>
  <c r="AC1104" i="1"/>
  <c r="AC3669" i="1"/>
  <c r="AC4183" i="1"/>
  <c r="AC4734" i="1"/>
  <c r="AC3539" i="1"/>
  <c r="AC521" i="1"/>
  <c r="AC2669" i="1"/>
  <c r="AC1485" i="1"/>
  <c r="AC269" i="1"/>
  <c r="AC3748" i="1"/>
  <c r="AC575" i="1"/>
  <c r="AC1220" i="1"/>
  <c r="AC124" i="1"/>
  <c r="AC2610" i="1"/>
  <c r="AC407" i="1"/>
  <c r="AC3397" i="1"/>
  <c r="AC4791" i="1"/>
  <c r="AC3071" i="1"/>
  <c r="AC3609" i="1"/>
  <c r="AC2759" i="1"/>
  <c r="AC1567" i="1"/>
  <c r="AC712" i="1"/>
  <c r="AC3509" i="1"/>
  <c r="AC1165" i="1"/>
  <c r="AC4607" i="1"/>
  <c r="AC2041" i="1"/>
  <c r="AC2977" i="1"/>
  <c r="AC4681" i="1"/>
  <c r="AC4375" i="1"/>
  <c r="AC1723" i="1"/>
  <c r="AC4489" i="1"/>
  <c r="AC1817" i="1"/>
  <c r="AC236" i="1"/>
  <c r="AC4306" i="1"/>
  <c r="AC2461" i="1"/>
  <c r="AC2468" i="1"/>
  <c r="AC2299" i="1"/>
  <c r="AC4377" i="1"/>
  <c r="AC602" i="1"/>
  <c r="AC1331" i="1"/>
  <c r="AC416" i="1"/>
  <c r="AC2982" i="1"/>
  <c r="AC253" i="1"/>
  <c r="AC2852" i="1"/>
  <c r="AC4448" i="1"/>
  <c r="AC3434" i="1"/>
  <c r="AC3248" i="1"/>
  <c r="AC3224" i="1"/>
  <c r="AC101" i="1"/>
  <c r="AC4803" i="1"/>
  <c r="AC327" i="1"/>
  <c r="AC2770" i="1"/>
  <c r="AC29" i="1"/>
  <c r="AC4414" i="1"/>
  <c r="AC1881" i="1"/>
  <c r="AC715" i="1"/>
  <c r="AC1283" i="1"/>
  <c r="AC3437" i="1"/>
  <c r="AC128" i="1"/>
  <c r="AC636" i="1"/>
  <c r="AC4452" i="1"/>
  <c r="AC1408" i="1"/>
  <c r="AC2631" i="1"/>
  <c r="AC2634" i="1"/>
  <c r="AC2895" i="1"/>
  <c r="AC846" i="1"/>
  <c r="AC2913" i="1"/>
  <c r="AC4181" i="1"/>
  <c r="AC637" i="1"/>
  <c r="AC3522" i="1"/>
  <c r="AC2774" i="1"/>
  <c r="AC2398" i="1"/>
  <c r="AC1883" i="1"/>
  <c r="AC3852" i="1"/>
  <c r="AC343" i="1"/>
  <c r="AC1559" i="1"/>
  <c r="AC4762" i="1"/>
  <c r="AC4583" i="1"/>
  <c r="AC430" i="1"/>
  <c r="AC3295" i="1"/>
  <c r="AC1296" i="1"/>
  <c r="AC3607" i="1"/>
  <c r="AC565" i="1"/>
  <c r="AC2167" i="1"/>
  <c r="AC4191" i="1"/>
  <c r="AC4522" i="1"/>
  <c r="AC2035" i="1"/>
  <c r="AC2393" i="1"/>
  <c r="AC1663" i="1"/>
  <c r="AC1478" i="1"/>
  <c r="AC3774" i="1"/>
  <c r="AC4118" i="1"/>
  <c r="AC4437" i="1"/>
  <c r="AC484" i="1"/>
  <c r="AC1834" i="1"/>
  <c r="AC1978" i="1"/>
  <c r="AC4035" i="1"/>
  <c r="AC1333" i="1"/>
  <c r="AC4497" i="1"/>
  <c r="AC4254" i="1"/>
  <c r="AC1053" i="1"/>
  <c r="AC4649" i="1"/>
  <c r="AC3737" i="1"/>
  <c r="AC1450" i="1"/>
  <c r="AC2054" i="1"/>
  <c r="AC279" i="1"/>
  <c r="AC3918" i="1"/>
  <c r="AC3557" i="1"/>
  <c r="AC4021" i="1"/>
  <c r="AC3374" i="1"/>
  <c r="AC3205" i="1"/>
  <c r="AC941" i="1"/>
  <c r="AC2839" i="1"/>
  <c r="AC4399" i="1"/>
  <c r="AC3332" i="1"/>
  <c r="AC4470" i="1"/>
  <c r="AC3744" i="1"/>
  <c r="AC4579" i="1"/>
  <c r="AC2282" i="1"/>
  <c r="AC2334" i="1"/>
  <c r="AC2126" i="1"/>
  <c r="AC1931" i="1"/>
  <c r="AC1161" i="1"/>
  <c r="AC1273" i="1"/>
  <c r="AC4888" i="1"/>
  <c r="AC1848" i="1"/>
  <c r="AC4117" i="1"/>
  <c r="AC2112" i="1"/>
  <c r="AC4720" i="1"/>
  <c r="AC4024" i="1"/>
  <c r="AC3107" i="1"/>
  <c r="AC2301" i="1"/>
  <c r="AC3949" i="1"/>
  <c r="AC4984" i="1"/>
  <c r="AC3235" i="1"/>
  <c r="AC1237" i="1"/>
  <c r="AC1562" i="1"/>
  <c r="AC1890" i="1"/>
  <c r="AC1366" i="1"/>
  <c r="AC88" i="1"/>
  <c r="AC219" i="1"/>
  <c r="AC3044" i="1"/>
  <c r="AC389" i="1"/>
  <c r="AC4873" i="1"/>
  <c r="AC641" i="1"/>
  <c r="AC3803" i="1"/>
  <c r="AC2011" i="1"/>
  <c r="AC1343" i="1"/>
  <c r="AC4778" i="1"/>
  <c r="AC1744" i="1"/>
  <c r="AC2498" i="1"/>
  <c r="AC1377" i="1"/>
  <c r="AC4229" i="1"/>
  <c r="AC2172" i="1"/>
  <c r="AC834" i="1"/>
  <c r="AC2372" i="1"/>
  <c r="AC4349" i="1"/>
  <c r="AC3511" i="1"/>
  <c r="AC1258" i="1"/>
  <c r="AC4958" i="1"/>
  <c r="AC2783" i="1"/>
  <c r="AC1802" i="1"/>
  <c r="AC4341" i="1"/>
  <c r="AC2161" i="1"/>
  <c r="AC193" i="1"/>
  <c r="AC3041" i="1"/>
  <c r="AC3624" i="1"/>
  <c r="AC770" i="1"/>
  <c r="AC2794" i="1"/>
  <c r="AC1132" i="1"/>
  <c r="AC2323" i="1"/>
  <c r="AC4548" i="1"/>
  <c r="AC3544" i="1"/>
  <c r="AC377" i="1"/>
  <c r="AC2835" i="1"/>
  <c r="AC2782" i="1"/>
  <c r="AC1926" i="1"/>
  <c r="AC387" i="1"/>
  <c r="AC914" i="1"/>
  <c r="AC3921" i="1"/>
  <c r="AC4360" i="1"/>
  <c r="AC2945" i="1"/>
  <c r="AC2014" i="1"/>
  <c r="AC4323" i="1"/>
  <c r="AC3891" i="1"/>
  <c r="AC2080" i="1"/>
  <c r="AC1318" i="1"/>
  <c r="AC2771" i="1"/>
  <c r="AC1135" i="1"/>
  <c r="AC1281" i="1"/>
  <c r="AC1207" i="1"/>
  <c r="AC4673" i="1"/>
  <c r="AC4354" i="1"/>
  <c r="AC2472" i="1"/>
  <c r="AC2599" i="1"/>
  <c r="AC2029" i="1"/>
  <c r="AC1179" i="1"/>
  <c r="AC2060" i="1"/>
  <c r="AC4276" i="1"/>
  <c r="AC703" i="1"/>
  <c r="AC1574" i="1"/>
  <c r="AC388" i="1"/>
  <c r="AC2684" i="1"/>
  <c r="AC581" i="1"/>
  <c r="AC1624" i="1"/>
  <c r="AC2898" i="1"/>
  <c r="AC2810" i="1"/>
  <c r="AC4509" i="1"/>
  <c r="AC211" i="1"/>
  <c r="AC247" i="1"/>
  <c r="AC3517" i="1"/>
  <c r="AC4985" i="1"/>
  <c r="AC3347" i="1"/>
  <c r="AC692" i="1"/>
  <c r="AC4068" i="1"/>
  <c r="AC254" i="1"/>
  <c r="AC4219" i="1"/>
  <c r="AC1302" i="1"/>
  <c r="AC4697" i="1"/>
  <c r="AC1863" i="1"/>
  <c r="AC2077" i="1"/>
  <c r="AC3842" i="1"/>
  <c r="AC2378" i="1"/>
  <c r="AC2073" i="1"/>
  <c r="AC3925" i="1"/>
  <c r="AC3562" i="1"/>
  <c r="AC4587" i="1"/>
  <c r="AC89" i="1"/>
  <c r="AC2049" i="1"/>
  <c r="AC3693" i="1"/>
  <c r="AC3886" i="1"/>
  <c r="AC1746" i="1"/>
  <c r="AC2921" i="1"/>
  <c r="AC4518" i="1"/>
  <c r="AC3616" i="1"/>
  <c r="AC835" i="1"/>
  <c r="AC3934" i="1"/>
  <c r="AC998" i="1"/>
  <c r="AC4969" i="1"/>
  <c r="AC2541" i="1"/>
  <c r="AC2545" i="1"/>
  <c r="AC2698" i="1"/>
  <c r="AC2349" i="1"/>
  <c r="AC2960" i="1"/>
  <c r="AC3927" i="1"/>
  <c r="AC2702" i="1"/>
  <c r="AC1831" i="1"/>
  <c r="AC4535" i="1"/>
  <c r="AC3472" i="1"/>
  <c r="AC1819" i="1"/>
  <c r="AC2297" i="1"/>
  <c r="AC2848" i="1"/>
  <c r="AC1836" i="1"/>
  <c r="AC1951" i="1"/>
  <c r="AC918" i="1"/>
  <c r="AC4620" i="1"/>
  <c r="AC1424" i="1"/>
  <c r="AC1234" i="1"/>
  <c r="AC288" i="1"/>
  <c r="AC3758" i="1"/>
  <c r="AC1609" i="1"/>
  <c r="AC526" i="1"/>
  <c r="AC1551" i="1"/>
  <c r="AC3707" i="1"/>
  <c r="AC2066" i="1"/>
  <c r="AC2092" i="1"/>
  <c r="AC1066" i="1"/>
  <c r="AC4168" i="1"/>
  <c r="AC4016" i="1"/>
  <c r="AC1500" i="1"/>
  <c r="AC3305" i="1"/>
  <c r="AC2325" i="1"/>
  <c r="AC5" i="1"/>
  <c r="AC2261" i="1"/>
  <c r="AC1975" i="1"/>
  <c r="AC1466" i="1"/>
  <c r="AC3877" i="1"/>
  <c r="AC1800" i="1"/>
  <c r="AC1986" i="1"/>
  <c r="AC1679" i="1"/>
  <c r="AC2260" i="1"/>
  <c r="AC4280" i="1"/>
  <c r="AC4545" i="1"/>
  <c r="AC1713" i="1"/>
  <c r="AC1541" i="1"/>
  <c r="AC107" i="1"/>
  <c r="AC4863" i="1"/>
  <c r="AC2192" i="1"/>
  <c r="AC3530" i="1"/>
  <c r="AC661" i="1"/>
  <c r="AC4604" i="1"/>
  <c r="AC1962" i="1"/>
  <c r="AC198" i="1"/>
  <c r="AC2854" i="1"/>
  <c r="AC1116" i="1"/>
  <c r="AC1247" i="1"/>
  <c r="AC3368" i="1"/>
  <c r="AC3009" i="1"/>
  <c r="AC3492" i="1"/>
  <c r="AC1210" i="1"/>
  <c r="AC4031" i="1"/>
  <c r="AC1987" i="1"/>
  <c r="AC2176" i="1"/>
  <c r="AC3165" i="1"/>
  <c r="AC3136" i="1"/>
  <c r="AC4203" i="1"/>
  <c r="AC1305" i="1"/>
  <c r="AC1945" i="1"/>
  <c r="AC2784" i="1"/>
  <c r="AC1112" i="1"/>
  <c r="AC3065" i="1"/>
  <c r="AC1648" i="1"/>
  <c r="AC3846" i="1"/>
  <c r="AC734" i="1"/>
  <c r="AC4103" i="1"/>
  <c r="AC563" i="1"/>
  <c r="AC2117" i="1"/>
  <c r="AC1470" i="1"/>
  <c r="AC358" i="1"/>
  <c r="AC1862" i="1"/>
  <c r="AC3772" i="1"/>
  <c r="AC894" i="1"/>
  <c r="AC354" i="1"/>
  <c r="AC2943" i="1"/>
  <c r="AC2026" i="1"/>
  <c r="AC4451" i="1"/>
  <c r="AC3335" i="1"/>
  <c r="AC3715" i="1"/>
  <c r="AC461" i="1"/>
  <c r="AC1202" i="1"/>
  <c r="AC2" i="1"/>
  <c r="AC3785" i="1"/>
  <c r="AC3456" i="1"/>
  <c r="AC3328" i="1"/>
  <c r="AC196" i="1"/>
  <c r="AC2197" i="1"/>
  <c r="AC1849" i="1"/>
  <c r="AC4934" i="1"/>
  <c r="AC2292" i="1"/>
  <c r="AC1166" i="1"/>
  <c r="AC2482" i="1"/>
  <c r="AC3782" i="1"/>
  <c r="AC3334" i="1"/>
  <c r="AC112" i="1"/>
  <c r="AC1777" i="1"/>
  <c r="AC3134" i="1"/>
  <c r="AC162" i="1"/>
  <c r="AC780" i="1"/>
  <c r="AC4949" i="1"/>
  <c r="AC2160" i="1"/>
  <c r="AC1306" i="1"/>
  <c r="AC1465" i="1"/>
  <c r="AC2255" i="1"/>
  <c r="AC2849" i="1"/>
  <c r="AC272" i="1"/>
  <c r="AC3987" i="1"/>
  <c r="AC203" i="1"/>
  <c r="AC2944" i="1"/>
  <c r="AC738" i="1"/>
  <c r="AC3300" i="1"/>
  <c r="AC2563" i="1"/>
  <c r="AC2696" i="1"/>
  <c r="AC1154" i="1"/>
  <c r="AC2580" i="1"/>
  <c r="AC3991" i="1"/>
  <c r="AC564" i="1"/>
  <c r="AC2851" i="1"/>
  <c r="AC4547" i="1"/>
  <c r="AC1339" i="1"/>
  <c r="AC1764" i="1"/>
  <c r="AC2911" i="1"/>
  <c r="AC1406" i="1"/>
  <c r="AC2150" i="1"/>
  <c r="AC2954" i="1"/>
  <c r="AC933" i="1"/>
  <c r="AC3183" i="1"/>
  <c r="AC2276" i="1"/>
  <c r="AC134" i="1"/>
  <c r="AC1289" i="1"/>
  <c r="AC679" i="1"/>
  <c r="AC4085" i="1"/>
  <c r="AC828" i="1"/>
  <c r="AC4025" i="1"/>
  <c r="AC4527" i="1"/>
  <c r="AC612" i="1"/>
  <c r="AC2367" i="1"/>
  <c r="AC4464" i="1"/>
  <c r="AC3828" i="1"/>
  <c r="AC120" i="1"/>
  <c r="AC4602" i="1"/>
  <c r="AC1920" i="1"/>
  <c r="AC437" i="1"/>
  <c r="AC3802" i="1"/>
  <c r="AC1918" i="1"/>
  <c r="AC4430" i="1"/>
  <c r="AC2640" i="1"/>
  <c r="AC2471" i="1"/>
  <c r="AC133" i="1"/>
  <c r="AC660" i="1"/>
  <c r="AC997" i="1"/>
  <c r="AC1916" i="1"/>
  <c r="AC819" i="1"/>
  <c r="AC3423" i="1"/>
  <c r="AC221" i="1"/>
  <c r="AC4040" i="1"/>
  <c r="AC643" i="1"/>
  <c r="AC3440" i="1"/>
  <c r="AC577" i="1"/>
  <c r="AC2021" i="1"/>
  <c r="AC2809" i="1"/>
  <c r="AC4215" i="1"/>
  <c r="AC4382" i="1"/>
  <c r="AC3446" i="1"/>
  <c r="AC4871" i="1"/>
  <c r="AC3122" i="1"/>
  <c r="AC271" i="1"/>
  <c r="AC3989" i="1"/>
  <c r="AC2351" i="1"/>
  <c r="AC1948" i="1"/>
  <c r="AC4669" i="1"/>
  <c r="AC4928" i="1"/>
  <c r="AC3600" i="1"/>
  <c r="AC3284" i="1"/>
  <c r="AC1779" i="1"/>
  <c r="AC1320" i="1"/>
  <c r="AC4589" i="1"/>
  <c r="AC1964" i="1"/>
  <c r="AC781" i="1"/>
  <c r="AC1612" i="1"/>
  <c r="AC2966" i="1"/>
  <c r="AC1433" i="1"/>
  <c r="AC3074" i="1"/>
  <c r="AC1088" i="1"/>
  <c r="AC3270" i="1"/>
  <c r="AC4502" i="1"/>
  <c r="AC2168" i="1"/>
  <c r="AC96" i="1"/>
  <c r="AC4560" i="1"/>
  <c r="AC2791" i="1"/>
  <c r="AC806" i="1"/>
  <c r="AC1700" i="1"/>
  <c r="AC1068" i="1"/>
  <c r="AC242" i="1"/>
  <c r="AC58" i="1"/>
  <c r="AC919" i="1"/>
  <c r="AC2644" i="1"/>
  <c r="AC2373" i="1"/>
  <c r="AC820" i="1"/>
  <c r="AC4083" i="1"/>
  <c r="AC4468" i="1"/>
  <c r="AC77" i="1"/>
  <c r="AC2950" i="1"/>
  <c r="AC3730" i="1"/>
  <c r="AC287" i="1"/>
  <c r="AC1080" i="1"/>
  <c r="AC4899" i="1"/>
  <c r="AC926" i="1"/>
  <c r="AC3683" i="1"/>
  <c r="AC455" i="1"/>
  <c r="AC2399" i="1"/>
  <c r="AC1044" i="1"/>
  <c r="AC3555" i="1"/>
  <c r="AC3141" i="1"/>
  <c r="AC4952" i="1"/>
  <c r="AC599" i="1"/>
  <c r="AC9" i="1"/>
  <c r="AC4046" i="1"/>
  <c r="AC3003" i="1"/>
  <c r="AC510" i="1"/>
  <c r="AC3399" i="1"/>
  <c r="AC109" i="1"/>
  <c r="AC2125" i="1"/>
  <c r="AC2584" i="1"/>
  <c r="AC344" i="1"/>
  <c r="AC1617" i="1"/>
  <c r="AC2856" i="1"/>
  <c r="AC1959" i="1"/>
  <c r="AC1448" i="1"/>
  <c r="AC2396" i="1"/>
  <c r="AC3149" i="1"/>
  <c r="AC3407" i="1"/>
  <c r="AC1517" i="1"/>
  <c r="AC2249" i="1"/>
  <c r="AC180" i="1"/>
  <c r="AC94" i="1"/>
  <c r="AC4766" i="1"/>
  <c r="AC3340" i="1"/>
  <c r="AC2959" i="1"/>
  <c r="AC808" i="1"/>
  <c r="AC2855" i="1"/>
  <c r="AC3567" i="1"/>
  <c r="AC4326" i="1"/>
  <c r="AC4471" i="1"/>
  <c r="AC3995" i="1"/>
  <c r="AC117" i="1"/>
  <c r="AC2157" i="1"/>
  <c r="AC2250" i="1"/>
  <c r="AC24" i="1"/>
  <c r="AC2470" i="1"/>
  <c r="AC2725" i="1"/>
  <c r="AC413" i="1"/>
  <c r="AC400" i="1"/>
  <c r="AC4971" i="1"/>
  <c r="AC171" i="1"/>
  <c r="AC4833" i="1"/>
  <c r="AC3343" i="1"/>
  <c r="AC454" i="1"/>
  <c r="AC65" i="1"/>
  <c r="AC1221" i="1"/>
  <c r="AC485" i="1"/>
  <c r="AC2163" i="1"/>
  <c r="AC1170" i="1"/>
  <c r="AC793" i="1"/>
  <c r="AC4551" i="1"/>
  <c r="AC1390" i="1"/>
  <c r="AC1686" i="1"/>
  <c r="AC3330" i="1"/>
  <c r="AC2838" i="1"/>
  <c r="AC1016" i="1"/>
  <c r="AC233" i="1"/>
  <c r="AC1058" i="1"/>
  <c r="AC2303" i="1"/>
  <c r="AC3294" i="1"/>
  <c r="AC3419" i="1"/>
  <c r="AC4800" i="1"/>
  <c r="AC603" i="1"/>
  <c r="AC4931" i="1"/>
  <c r="AC1214" i="1"/>
  <c r="AC391" i="1"/>
  <c r="AC3302" i="1"/>
  <c r="AC3085" i="1"/>
  <c r="AC2531" i="1"/>
  <c r="AC754" i="1"/>
  <c r="AC3922" i="1"/>
  <c r="AC1392" i="1"/>
  <c r="AC3046" i="1"/>
  <c r="AC1622" i="1"/>
  <c r="AC1177" i="1"/>
  <c r="AC4631" i="1"/>
  <c r="AC3210" i="1"/>
  <c r="AC3709" i="1"/>
  <c r="AC4415" i="1"/>
  <c r="AC816" i="1"/>
  <c r="AC3916" i="1"/>
  <c r="AC1385" i="1"/>
  <c r="AC2504" i="1"/>
  <c r="AC1280" i="1"/>
  <c r="AC1404" i="1"/>
  <c r="AC3948" i="1"/>
  <c r="AC1956" i="1"/>
  <c r="AC3674" i="1"/>
  <c r="AC745" i="1"/>
  <c r="AC982" i="1"/>
  <c r="AC3479" i="1"/>
  <c r="AC4562" i="1"/>
  <c r="AC3425" i="1"/>
  <c r="AC3612" i="1"/>
  <c r="AC1479" i="1"/>
  <c r="AC2888" i="1"/>
  <c r="AC976" i="1"/>
  <c r="AC1842" i="1"/>
  <c r="AC2288" i="1"/>
  <c r="AC3636" i="1"/>
  <c r="AC1669" i="1"/>
  <c r="AC4049" i="1"/>
  <c r="AC3415" i="1"/>
  <c r="AC4394" i="1"/>
  <c r="AC4671" i="1"/>
  <c r="AC75" i="1"/>
  <c r="AC2034" i="1"/>
  <c r="AC2455" i="1"/>
  <c r="AC291" i="1"/>
  <c r="AC984" i="1"/>
  <c r="AC2413" i="1"/>
  <c r="AC2350" i="1"/>
  <c r="AC2095" i="1"/>
  <c r="AC4126" i="1"/>
  <c r="AC41" i="1"/>
  <c r="AC360" i="1"/>
  <c r="AC3303" i="1"/>
  <c r="AC528" i="1"/>
  <c r="AC1439" i="1"/>
  <c r="AC847" i="1"/>
  <c r="AC2942" i="1"/>
  <c r="AC2768" i="1"/>
  <c r="AC3548" i="1"/>
  <c r="AC1078" i="1"/>
  <c r="AC946" i="1"/>
  <c r="AC1646" i="1"/>
  <c r="AC2786" i="1"/>
  <c r="AC4618" i="1"/>
  <c r="AC4530" i="1"/>
  <c r="AC1076" i="1"/>
  <c r="AC1122" i="1"/>
  <c r="AC2585" i="1"/>
  <c r="AC2717" i="1"/>
  <c r="AC1382" i="1"/>
  <c r="AC3005" i="1"/>
  <c r="AC1538" i="1"/>
  <c r="AC716" i="1"/>
  <c r="AC3222" i="1"/>
  <c r="AC4951" i="1"/>
  <c r="AC1823" i="1"/>
  <c r="AC4301" i="1"/>
  <c r="AC3788" i="1"/>
  <c r="AC1198" i="1"/>
  <c r="AC1330" i="1"/>
  <c r="AC1376" i="1"/>
  <c r="AC2428" i="1"/>
  <c r="AC1243" i="1"/>
  <c r="AC2830" i="1"/>
  <c r="AC2106" i="1"/>
  <c r="AC2823" i="1"/>
  <c r="AC1550" i="1"/>
  <c r="AC244" i="1"/>
  <c r="AC840" i="1"/>
  <c r="AC4590" i="1"/>
  <c r="AC948" i="1"/>
  <c r="AC1979" i="1"/>
  <c r="AC4044" i="1"/>
  <c r="AC3276" i="1"/>
  <c r="AC1402" i="1"/>
  <c r="AC260" i="1"/>
  <c r="AC1568" i="1"/>
  <c r="AC3259" i="1"/>
  <c r="AC4584" i="1"/>
  <c r="AC2525" i="1"/>
  <c r="AC4124" i="1"/>
  <c r="AC4976" i="1"/>
  <c r="AC4060" i="1"/>
  <c r="AC713" i="1"/>
  <c r="AC701" i="1"/>
  <c r="AC4416" i="1"/>
  <c r="AC4983" i="1"/>
  <c r="AC459" i="1"/>
  <c r="AC2860" i="1"/>
  <c r="AC1510" i="1"/>
  <c r="AC2798" i="1"/>
  <c r="AC2609" i="1"/>
  <c r="AC790" i="1"/>
  <c r="AC130" i="1"/>
  <c r="AC4260" i="1"/>
  <c r="AC1573" i="1"/>
  <c r="AC1141" i="1"/>
  <c r="AC3814" i="1"/>
  <c r="AC3170" i="1"/>
  <c r="AC349" i="1"/>
  <c r="AC2590" i="1"/>
  <c r="AC657" i="1"/>
  <c r="AC1461" i="1"/>
  <c r="AC1745" i="1"/>
  <c r="AC1136" i="1"/>
  <c r="AC2575" i="1"/>
  <c r="AC3135" i="1"/>
  <c r="AC4634" i="1"/>
  <c r="AC1069" i="1"/>
  <c r="AC4804" i="1"/>
  <c r="AC4294" i="1"/>
  <c r="AC2342" i="1"/>
  <c r="AC4070" i="1"/>
  <c r="AC4363" i="1"/>
  <c r="AC4101" i="1"/>
  <c r="AC4013" i="1"/>
  <c r="AC3796" i="1"/>
  <c r="AC4246" i="1"/>
  <c r="AC3163" i="1"/>
  <c r="AC3017" i="1"/>
  <c r="AC3621" i="1"/>
  <c r="AC3031" i="1"/>
  <c r="AC3880" i="1"/>
  <c r="AC1685" i="1"/>
  <c r="AC3998" i="1"/>
  <c r="AC2663" i="1"/>
  <c r="AC1117" i="1"/>
  <c r="AC924" i="1"/>
  <c r="AC3860" i="1"/>
  <c r="AC1230" i="1"/>
  <c r="AC3931" i="1"/>
  <c r="AC2677" i="1"/>
  <c r="AC1743" i="1"/>
  <c r="AC893" i="1"/>
  <c r="AC2894" i="1"/>
  <c r="AC2693" i="1"/>
  <c r="AC2814" i="1"/>
  <c r="AC4043" i="1"/>
  <c r="AC2987" i="1"/>
  <c r="AC2102" i="1"/>
  <c r="AC568" i="1"/>
  <c r="AC2418" i="1"/>
  <c r="AC850" i="1"/>
  <c r="AC1809" i="1"/>
  <c r="AC1728" i="1"/>
  <c r="AC1313" i="1"/>
  <c r="AC3749" i="1"/>
  <c r="AC3298" i="1"/>
  <c r="AC4651" i="1"/>
  <c r="AC243" i="1"/>
  <c r="AC3466" i="1"/>
  <c r="AC2901" i="1"/>
  <c r="AC4362" i="1"/>
  <c r="AC3381" i="1"/>
  <c r="AC2858" i="1"/>
  <c r="AC1981" i="1"/>
  <c r="AC1349" i="1"/>
  <c r="AC1374" i="1"/>
  <c r="AC2159" i="1"/>
  <c r="AC1133" i="1"/>
  <c r="AC2085" i="1"/>
  <c r="AC4929" i="1"/>
  <c r="AC1160" i="1"/>
  <c r="AC1246" i="1"/>
  <c r="AC2840" i="1"/>
  <c r="AC2500" i="1"/>
  <c r="AC1955" i="1"/>
  <c r="AC2915" i="1"/>
  <c r="AC1201" i="1"/>
  <c r="AC648" i="1"/>
  <c r="AC562" i="1"/>
  <c r="AC3413" i="1"/>
  <c r="AC2045" i="1"/>
  <c r="AC4385" i="1"/>
  <c r="AC3628" i="1"/>
  <c r="AC1137" i="1"/>
  <c r="AC4603" i="1"/>
  <c r="AC500" i="1"/>
  <c r="AC1759" i="1"/>
  <c r="AC125" i="1"/>
  <c r="AC723" i="1"/>
  <c r="AC4078" i="1"/>
  <c r="AC2330" i="1"/>
  <c r="AC1215" i="1"/>
  <c r="AC4609" i="1"/>
  <c r="AC2199" i="1"/>
  <c r="AC2863" i="1"/>
  <c r="AC1272" i="1"/>
  <c r="AC2404" i="1"/>
  <c r="AC3813" i="1"/>
  <c r="AC553" i="1"/>
  <c r="AC951" i="1"/>
  <c r="AC4875" i="1"/>
  <c r="AC4751" i="1"/>
  <c r="AC3370" i="1"/>
  <c r="AC929" i="1"/>
  <c r="AC2875" i="1"/>
  <c r="AC748" i="1"/>
  <c r="AC4445" i="1"/>
  <c r="AC4975" i="1"/>
  <c r="AC4991" i="1"/>
  <c r="AC3884" i="1"/>
  <c r="AC3193" i="1"/>
  <c r="AC3384" i="1"/>
  <c r="AC928" i="1"/>
  <c r="AC3791" i="1"/>
  <c r="AC4129" i="1"/>
  <c r="AC56" i="1"/>
  <c r="AC4655" i="1"/>
  <c r="AC2932" i="1"/>
  <c r="AC2583" i="1"/>
  <c r="AC1525" i="1"/>
  <c r="AC1438" i="1"/>
  <c r="AC910" i="1"/>
  <c r="AC3420" i="1"/>
  <c r="AC2675" i="1"/>
  <c r="AC1921" i="1"/>
  <c r="AC776" i="1"/>
  <c r="AC610" i="1"/>
  <c r="AC3103" i="1"/>
  <c r="AC1930" i="1"/>
  <c r="AC3475" i="1"/>
  <c r="AC4395" i="1"/>
  <c r="AC2780" i="1"/>
  <c r="AC3635" i="1"/>
  <c r="AC2490" i="1"/>
  <c r="AC4115" i="1"/>
  <c r="AC4247" i="1"/>
  <c r="AC3857" i="1"/>
  <c r="AC3739" i="1"/>
  <c r="AC3681" i="1"/>
  <c r="AC3890" i="1"/>
  <c r="AC93" i="1"/>
  <c r="AC4644" i="1"/>
  <c r="AC4746" i="1"/>
  <c r="AC2232" i="1"/>
  <c r="AC2646" i="1"/>
  <c r="AC4573" i="1"/>
  <c r="AC4303" i="1"/>
  <c r="AC4997" i="1"/>
  <c r="AC2517" i="1"/>
  <c r="AC3313" i="1"/>
  <c r="AC95" i="1"/>
  <c r="AC4050" i="1"/>
  <c r="AC3435" i="1"/>
  <c r="AC2040" i="1"/>
  <c r="AC3337" i="1"/>
  <c r="AC1927" i="1"/>
  <c r="AC1192" i="1"/>
  <c r="AC2588" i="1"/>
  <c r="AC4568" i="1"/>
  <c r="AC4140" i="1"/>
  <c r="AC726" i="1"/>
  <c r="AC677" i="1"/>
  <c r="AC4780" i="1"/>
  <c r="AC839" i="1"/>
  <c r="AC535" i="1"/>
  <c r="AC1810" i="1"/>
  <c r="AC1944" i="1"/>
  <c r="AC1409" i="1"/>
  <c r="AC1681" i="1"/>
  <c r="AC968" i="1"/>
  <c r="AC4843" i="1"/>
  <c r="AC3008" i="1"/>
  <c r="AC2355" i="1"/>
  <c r="AC4918" i="1"/>
  <c r="AC2007" i="1"/>
  <c r="AC2909" i="1"/>
  <c r="AC1696" i="1"/>
  <c r="AC4896" i="1"/>
  <c r="AC3093" i="1"/>
  <c r="AC4092" i="1"/>
  <c r="AC3819" i="1"/>
  <c r="AC256" i="1"/>
  <c r="AC4722" i="1"/>
  <c r="AC1860" i="1"/>
  <c r="AC456" i="1"/>
  <c r="AC1371" i="1"/>
  <c r="AC4072" i="1"/>
  <c r="AC1108" i="1"/>
  <c r="AC4491" i="1"/>
  <c r="AC4633" i="1"/>
  <c r="AC2265" i="1"/>
  <c r="AC3588" i="1"/>
  <c r="AC2434" i="1"/>
  <c r="AC4474" i="1"/>
  <c r="AC3935" i="1"/>
  <c r="AC139" i="1"/>
  <c r="AC2869" i="1"/>
  <c r="AC2142" i="1"/>
  <c r="AC6" i="1"/>
  <c r="AC4881" i="1"/>
  <c r="AC4565" i="1"/>
  <c r="AC175" i="1"/>
  <c r="AC263" i="1"/>
  <c r="AC1970" i="1"/>
  <c r="AC2211" i="1"/>
  <c r="AC1046" i="1"/>
  <c r="AC4842" i="1"/>
  <c r="B2" i="5"/>
  <c r="A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399B68-017C-433F-9C85-9662885350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2A81043-C95F-47EA-9ABA-6F79DEC64167}" name="WorksheetConnection_Excel_Project_Dataset.xlsx!Table1" type="102" refreshedVersion="8" minRefreshableVersion="5">
    <extLst>
      <ext xmlns:x15="http://schemas.microsoft.com/office/spreadsheetml/2010/11/main" uri="{DE250136-89BD-433C-8126-D09CA5730AF9}">
        <x15:connection id="Table1" autoDelete="1">
          <x15:rangePr sourceName="_xlcn.WorksheetConnection_Excel_Project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<sst xmlns="http://schemas.openxmlformats.org/spreadsheetml/2006/main" count="30157" uniqueCount="5123">
  <si>
    <t>Employee ID</t>
  </si>
  <si>
    <t>Employee Name</t>
  </si>
  <si>
    <t>Gender</t>
  </si>
  <si>
    <t>Department</t>
  </si>
  <si>
    <t>Designation</t>
  </si>
  <si>
    <t>Joining Date</t>
  </si>
  <si>
    <t>Date of Birth</t>
  </si>
  <si>
    <t>Basic Salary</t>
  </si>
  <si>
    <t>Bonus</t>
  </si>
  <si>
    <t>Attendance %</t>
  </si>
  <si>
    <t>Performance Score</t>
  </si>
  <si>
    <t>City</t>
  </si>
  <si>
    <t>Manager ID</t>
  </si>
  <si>
    <t>E00001</t>
  </si>
  <si>
    <t>Nisha Kapoor</t>
  </si>
  <si>
    <t>Male</t>
  </si>
  <si>
    <t>HR</t>
  </si>
  <si>
    <t>Lead</t>
  </si>
  <si>
    <t>Pune</t>
  </si>
  <si>
    <t>E00002</t>
  </si>
  <si>
    <t>Rahul Verma</t>
  </si>
  <si>
    <t>Female</t>
  </si>
  <si>
    <t>Analyst</t>
  </si>
  <si>
    <t>Delhi</t>
  </si>
  <si>
    <t>E00003</t>
  </si>
  <si>
    <t>Finance</t>
  </si>
  <si>
    <t>Associate</t>
  </si>
  <si>
    <t>Mumbai</t>
  </si>
  <si>
    <t>E00004</t>
  </si>
  <si>
    <t>Vikram Singh</t>
  </si>
  <si>
    <t>Senior Executive</t>
  </si>
  <si>
    <t>Chennai</t>
  </si>
  <si>
    <t>E00005</t>
  </si>
  <si>
    <t>Marketing</t>
  </si>
  <si>
    <t>Kolkata</t>
  </si>
  <si>
    <t>E00006</t>
  </si>
  <si>
    <t>Meera Joshi</t>
  </si>
  <si>
    <t>Bangalore</t>
  </si>
  <si>
    <t>E00007</t>
  </si>
  <si>
    <t>Karan Malhotra</t>
  </si>
  <si>
    <t>IT</t>
  </si>
  <si>
    <t>E00008</t>
  </si>
  <si>
    <t>Krishna Chaitanya</t>
  </si>
  <si>
    <t>Operations</t>
  </si>
  <si>
    <t>E00009</t>
  </si>
  <si>
    <t>Ananya Rao</t>
  </si>
  <si>
    <t>Support</t>
  </si>
  <si>
    <t>E00010</t>
  </si>
  <si>
    <t>Aditya Kapoor</t>
  </si>
  <si>
    <t>E00011</t>
  </si>
  <si>
    <t>Ravi Teja</t>
  </si>
  <si>
    <t>Manager</t>
  </si>
  <si>
    <t>E00012</t>
  </si>
  <si>
    <t>Hyderabad</t>
  </si>
  <si>
    <t>E00013</t>
  </si>
  <si>
    <t>E00014</t>
  </si>
  <si>
    <t>E00015</t>
  </si>
  <si>
    <t>Swathi Ramesh</t>
  </si>
  <si>
    <t>E00016</t>
  </si>
  <si>
    <t>E00017</t>
  </si>
  <si>
    <t>Gayathri Iyer</t>
  </si>
  <si>
    <t>E00018</t>
  </si>
  <si>
    <t>Kavya Nair</t>
  </si>
  <si>
    <t>E00019</t>
  </si>
  <si>
    <t>E00020</t>
  </si>
  <si>
    <t>Executive</t>
  </si>
  <si>
    <t>E00021</t>
  </si>
  <si>
    <t>E00022</t>
  </si>
  <si>
    <t>E00023</t>
  </si>
  <si>
    <t>Neha Kulkarni</t>
  </si>
  <si>
    <t>E00024</t>
  </si>
  <si>
    <t>Sneha Iyer</t>
  </si>
  <si>
    <t>E00025</t>
  </si>
  <si>
    <t>E00026</t>
  </si>
  <si>
    <t>E00027</t>
  </si>
  <si>
    <t>Ishita Roy</t>
  </si>
  <si>
    <t>E00028</t>
  </si>
  <si>
    <t>Rohan Gupta</t>
  </si>
  <si>
    <t>E00029</t>
  </si>
  <si>
    <t>E00030</t>
  </si>
  <si>
    <t>E00031</t>
  </si>
  <si>
    <t>Sales</t>
  </si>
  <si>
    <t>E00032</t>
  </si>
  <si>
    <t>E00033</t>
  </si>
  <si>
    <t>E00034</t>
  </si>
  <si>
    <t>Pooja Das</t>
  </si>
  <si>
    <t>E00035</t>
  </si>
  <si>
    <t>Arjun Mehta</t>
  </si>
  <si>
    <t>E00036</t>
  </si>
  <si>
    <t>Tarun Verma</t>
  </si>
  <si>
    <t>E00037</t>
  </si>
  <si>
    <t>E00038</t>
  </si>
  <si>
    <t>E00039</t>
  </si>
  <si>
    <t>Priya Reddy</t>
  </si>
  <si>
    <t>E00040</t>
  </si>
  <si>
    <t>Ajay Singh</t>
  </si>
  <si>
    <t>E00041</t>
  </si>
  <si>
    <t>E00042</t>
  </si>
  <si>
    <t>E00043</t>
  </si>
  <si>
    <t>E00044</t>
  </si>
  <si>
    <t>E00045</t>
  </si>
  <si>
    <t>E00046</t>
  </si>
  <si>
    <t>E00047</t>
  </si>
  <si>
    <t>E00048</t>
  </si>
  <si>
    <t>E00049</t>
  </si>
  <si>
    <t>E00050</t>
  </si>
  <si>
    <t>E00051</t>
  </si>
  <si>
    <t>E00052</t>
  </si>
  <si>
    <t>E00053</t>
  </si>
  <si>
    <t>E00054</t>
  </si>
  <si>
    <t>E00055</t>
  </si>
  <si>
    <t>E00056</t>
  </si>
  <si>
    <t>E00057</t>
  </si>
  <si>
    <t>E00058</t>
  </si>
  <si>
    <t>E00059</t>
  </si>
  <si>
    <t>E00060</t>
  </si>
  <si>
    <t>E00061</t>
  </si>
  <si>
    <t>E00062</t>
  </si>
  <si>
    <t>E00063</t>
  </si>
  <si>
    <t>E00064</t>
  </si>
  <si>
    <t>E00065</t>
  </si>
  <si>
    <t>E00066</t>
  </si>
  <si>
    <t>E00067</t>
  </si>
  <si>
    <t>E00068</t>
  </si>
  <si>
    <t>E00069</t>
  </si>
  <si>
    <t>E00070</t>
  </si>
  <si>
    <t>E00071</t>
  </si>
  <si>
    <t>E00072</t>
  </si>
  <si>
    <t>E00073</t>
  </si>
  <si>
    <t>Aarav Sharma</t>
  </si>
  <si>
    <t>E00074</t>
  </si>
  <si>
    <t>E00075</t>
  </si>
  <si>
    <t>E00076</t>
  </si>
  <si>
    <t>E00077</t>
  </si>
  <si>
    <t>E00078</t>
  </si>
  <si>
    <t>E00079</t>
  </si>
  <si>
    <t>E00080</t>
  </si>
  <si>
    <t>E00081</t>
  </si>
  <si>
    <t>E00082</t>
  </si>
  <si>
    <t>E00083</t>
  </si>
  <si>
    <t>E00084</t>
  </si>
  <si>
    <t>E00085</t>
  </si>
  <si>
    <t>E00086</t>
  </si>
  <si>
    <t>E00087</t>
  </si>
  <si>
    <t>E00088</t>
  </si>
  <si>
    <t>E00089</t>
  </si>
  <si>
    <t>E00090</t>
  </si>
  <si>
    <t>E00091</t>
  </si>
  <si>
    <t>E00092</t>
  </si>
  <si>
    <t>E00093</t>
  </si>
  <si>
    <t>E00094</t>
  </si>
  <si>
    <t>E00095</t>
  </si>
  <si>
    <t>E00096</t>
  </si>
  <si>
    <t>E00097</t>
  </si>
  <si>
    <t>E00098</t>
  </si>
  <si>
    <t>E00099</t>
  </si>
  <si>
    <t>E00100</t>
  </si>
  <si>
    <t>E00101</t>
  </si>
  <si>
    <t>E00102</t>
  </si>
  <si>
    <t>E00103</t>
  </si>
  <si>
    <t>E00104</t>
  </si>
  <si>
    <t>E00105</t>
  </si>
  <si>
    <t>E00106</t>
  </si>
  <si>
    <t>E00107</t>
  </si>
  <si>
    <t>E00108</t>
  </si>
  <si>
    <t>E00109</t>
  </si>
  <si>
    <t>E00110</t>
  </si>
  <si>
    <t>E00111</t>
  </si>
  <si>
    <t>E00112</t>
  </si>
  <si>
    <t>E00113</t>
  </si>
  <si>
    <t>E00114</t>
  </si>
  <si>
    <t>E00115</t>
  </si>
  <si>
    <t>E00116</t>
  </si>
  <si>
    <t>E00117</t>
  </si>
  <si>
    <t>E00118</t>
  </si>
  <si>
    <t>E00119</t>
  </si>
  <si>
    <t>E00120</t>
  </si>
  <si>
    <t>E00121</t>
  </si>
  <si>
    <t>E00122</t>
  </si>
  <si>
    <t>E00123</t>
  </si>
  <si>
    <t>E00124</t>
  </si>
  <si>
    <t>E00125</t>
  </si>
  <si>
    <t>E00126</t>
  </si>
  <si>
    <t>E00127</t>
  </si>
  <si>
    <t>E00128</t>
  </si>
  <si>
    <t>E00129</t>
  </si>
  <si>
    <t>E00130</t>
  </si>
  <si>
    <t>E00131</t>
  </si>
  <si>
    <t>E00132</t>
  </si>
  <si>
    <t>E00133</t>
  </si>
  <si>
    <t>E00134</t>
  </si>
  <si>
    <t>E00135</t>
  </si>
  <si>
    <t>E00136</t>
  </si>
  <si>
    <t>E00137</t>
  </si>
  <si>
    <t>E00138</t>
  </si>
  <si>
    <t>E00139</t>
  </si>
  <si>
    <t>E00140</t>
  </si>
  <si>
    <t>E00141</t>
  </si>
  <si>
    <t>E00142</t>
  </si>
  <si>
    <t>E00143</t>
  </si>
  <si>
    <t>E00144</t>
  </si>
  <si>
    <t>E00145</t>
  </si>
  <si>
    <t>E00146</t>
  </si>
  <si>
    <t>E00147</t>
  </si>
  <si>
    <t>E00148</t>
  </si>
  <si>
    <t>E00149</t>
  </si>
  <si>
    <t>E00150</t>
  </si>
  <si>
    <t>E00151</t>
  </si>
  <si>
    <t>E00152</t>
  </si>
  <si>
    <t>E00153</t>
  </si>
  <si>
    <t>E00154</t>
  </si>
  <si>
    <t>E00155</t>
  </si>
  <si>
    <t>E00156</t>
  </si>
  <si>
    <t>E00157</t>
  </si>
  <si>
    <t>E00158</t>
  </si>
  <si>
    <t>E00159</t>
  </si>
  <si>
    <t>E00160</t>
  </si>
  <si>
    <t>E00161</t>
  </si>
  <si>
    <t>E00162</t>
  </si>
  <si>
    <t>E00163</t>
  </si>
  <si>
    <t>E00164</t>
  </si>
  <si>
    <t>E00165</t>
  </si>
  <si>
    <t>E00166</t>
  </si>
  <si>
    <t>E00167</t>
  </si>
  <si>
    <t>E00168</t>
  </si>
  <si>
    <t>E00169</t>
  </si>
  <si>
    <t>E00170</t>
  </si>
  <si>
    <t>E00171</t>
  </si>
  <si>
    <t>E00172</t>
  </si>
  <si>
    <t>E00173</t>
  </si>
  <si>
    <t>E00174</t>
  </si>
  <si>
    <t>E00175</t>
  </si>
  <si>
    <t>E00176</t>
  </si>
  <si>
    <t>E00177</t>
  </si>
  <si>
    <t>E00178</t>
  </si>
  <si>
    <t>E00179</t>
  </si>
  <si>
    <t>E00180</t>
  </si>
  <si>
    <t>E00181</t>
  </si>
  <si>
    <t>E00182</t>
  </si>
  <si>
    <t>E00183</t>
  </si>
  <si>
    <t>E00184</t>
  </si>
  <si>
    <t>E00185</t>
  </si>
  <si>
    <t>E00186</t>
  </si>
  <si>
    <t>E00187</t>
  </si>
  <si>
    <t>E00188</t>
  </si>
  <si>
    <t>E00189</t>
  </si>
  <si>
    <t>E00190</t>
  </si>
  <si>
    <t>E00191</t>
  </si>
  <si>
    <t>E00192</t>
  </si>
  <si>
    <t>E00193</t>
  </si>
  <si>
    <t>E00194</t>
  </si>
  <si>
    <t>E00195</t>
  </si>
  <si>
    <t>E00196</t>
  </si>
  <si>
    <t>E00197</t>
  </si>
  <si>
    <t>E00198</t>
  </si>
  <si>
    <t>E00199</t>
  </si>
  <si>
    <t>E00200</t>
  </si>
  <si>
    <t>E00201</t>
  </si>
  <si>
    <t>E00202</t>
  </si>
  <si>
    <t>E00203</t>
  </si>
  <si>
    <t>E00204</t>
  </si>
  <si>
    <t>E00205</t>
  </si>
  <si>
    <t>E00206</t>
  </si>
  <si>
    <t>E00207</t>
  </si>
  <si>
    <t>E00208</t>
  </si>
  <si>
    <t>E00209</t>
  </si>
  <si>
    <t>E00210</t>
  </si>
  <si>
    <t>E00211</t>
  </si>
  <si>
    <t>E00212</t>
  </si>
  <si>
    <t>E00213</t>
  </si>
  <si>
    <t>E00214</t>
  </si>
  <si>
    <t>E00215</t>
  </si>
  <si>
    <t>E00216</t>
  </si>
  <si>
    <t>E00217</t>
  </si>
  <si>
    <t>E00218</t>
  </si>
  <si>
    <t>E00219</t>
  </si>
  <si>
    <t>E00220</t>
  </si>
  <si>
    <t>E00221</t>
  </si>
  <si>
    <t>E00222</t>
  </si>
  <si>
    <t>E00223</t>
  </si>
  <si>
    <t>E00224</t>
  </si>
  <si>
    <t>E00225</t>
  </si>
  <si>
    <t>E00226</t>
  </si>
  <si>
    <t>E00227</t>
  </si>
  <si>
    <t>E00228</t>
  </si>
  <si>
    <t>E00229</t>
  </si>
  <si>
    <t>E00230</t>
  </si>
  <si>
    <t>E00231</t>
  </si>
  <si>
    <t>E00232</t>
  </si>
  <si>
    <t>E00233</t>
  </si>
  <si>
    <t>E00234</t>
  </si>
  <si>
    <t>E00235</t>
  </si>
  <si>
    <t>E00236</t>
  </si>
  <si>
    <t>E00237</t>
  </si>
  <si>
    <t>E00238</t>
  </si>
  <si>
    <t>E00239</t>
  </si>
  <si>
    <t>E00240</t>
  </si>
  <si>
    <t>E00241</t>
  </si>
  <si>
    <t>E00242</t>
  </si>
  <si>
    <t>E00243</t>
  </si>
  <si>
    <t>E00244</t>
  </si>
  <si>
    <t>E00245</t>
  </si>
  <si>
    <t>E00246</t>
  </si>
  <si>
    <t>E00247</t>
  </si>
  <si>
    <t>E00248</t>
  </si>
  <si>
    <t>E00249</t>
  </si>
  <si>
    <t>E00250</t>
  </si>
  <si>
    <t>E00251</t>
  </si>
  <si>
    <t>E00252</t>
  </si>
  <si>
    <t>E00253</t>
  </si>
  <si>
    <t>E00254</t>
  </si>
  <si>
    <t>E00255</t>
  </si>
  <si>
    <t>E00256</t>
  </si>
  <si>
    <t>E00257</t>
  </si>
  <si>
    <t>E00258</t>
  </si>
  <si>
    <t>E00259</t>
  </si>
  <si>
    <t>E00260</t>
  </si>
  <si>
    <t>E00261</t>
  </si>
  <si>
    <t>E00262</t>
  </si>
  <si>
    <t>E00263</t>
  </si>
  <si>
    <t>E00264</t>
  </si>
  <si>
    <t>E00265</t>
  </si>
  <si>
    <t>E00266</t>
  </si>
  <si>
    <t>E00267</t>
  </si>
  <si>
    <t>E00268</t>
  </si>
  <si>
    <t>E00269</t>
  </si>
  <si>
    <t>E00270</t>
  </si>
  <si>
    <t>E00271</t>
  </si>
  <si>
    <t>E00272</t>
  </si>
  <si>
    <t>E00273</t>
  </si>
  <si>
    <t>E00274</t>
  </si>
  <si>
    <t>E00275</t>
  </si>
  <si>
    <t>E00276</t>
  </si>
  <si>
    <t>E00277</t>
  </si>
  <si>
    <t>E00278</t>
  </si>
  <si>
    <t>E00279</t>
  </si>
  <si>
    <t>E00280</t>
  </si>
  <si>
    <t>E00281</t>
  </si>
  <si>
    <t>E00282</t>
  </si>
  <si>
    <t>E00283</t>
  </si>
  <si>
    <t>E00284</t>
  </si>
  <si>
    <t>E00285</t>
  </si>
  <si>
    <t>E00286</t>
  </si>
  <si>
    <t>E00287</t>
  </si>
  <si>
    <t>E00288</t>
  </si>
  <si>
    <t>E00289</t>
  </si>
  <si>
    <t>E00290</t>
  </si>
  <si>
    <t>E00291</t>
  </si>
  <si>
    <t>E00292</t>
  </si>
  <si>
    <t>E00293</t>
  </si>
  <si>
    <t>E00294</t>
  </si>
  <si>
    <t>E00295</t>
  </si>
  <si>
    <t>E00296</t>
  </si>
  <si>
    <t>E00297</t>
  </si>
  <si>
    <t>E00298</t>
  </si>
  <si>
    <t>E00299</t>
  </si>
  <si>
    <t>E00300</t>
  </si>
  <si>
    <t>E00301</t>
  </si>
  <si>
    <t>E00302</t>
  </si>
  <si>
    <t>E00303</t>
  </si>
  <si>
    <t>E00304</t>
  </si>
  <si>
    <t>E00305</t>
  </si>
  <si>
    <t>E00306</t>
  </si>
  <si>
    <t>E00307</t>
  </si>
  <si>
    <t>E00308</t>
  </si>
  <si>
    <t>E00309</t>
  </si>
  <si>
    <t>E00310</t>
  </si>
  <si>
    <t>E00311</t>
  </si>
  <si>
    <t>E00312</t>
  </si>
  <si>
    <t>E00313</t>
  </si>
  <si>
    <t>E00314</t>
  </si>
  <si>
    <t>E00315</t>
  </si>
  <si>
    <t>E00316</t>
  </si>
  <si>
    <t>E00317</t>
  </si>
  <si>
    <t>E00318</t>
  </si>
  <si>
    <t>E00319</t>
  </si>
  <si>
    <t>E00320</t>
  </si>
  <si>
    <t>E00321</t>
  </si>
  <si>
    <t>E00322</t>
  </si>
  <si>
    <t>E00323</t>
  </si>
  <si>
    <t>E00324</t>
  </si>
  <si>
    <t>E00325</t>
  </si>
  <si>
    <t>E00326</t>
  </si>
  <si>
    <t>E00327</t>
  </si>
  <si>
    <t>E00328</t>
  </si>
  <si>
    <t>E00329</t>
  </si>
  <si>
    <t>E00330</t>
  </si>
  <si>
    <t>E00331</t>
  </si>
  <si>
    <t>E00332</t>
  </si>
  <si>
    <t>E00333</t>
  </si>
  <si>
    <t>E00334</t>
  </si>
  <si>
    <t>E00335</t>
  </si>
  <si>
    <t>E00336</t>
  </si>
  <si>
    <t>E00337</t>
  </si>
  <si>
    <t>E00338</t>
  </si>
  <si>
    <t>E00339</t>
  </si>
  <si>
    <t>E00340</t>
  </si>
  <si>
    <t>E00341</t>
  </si>
  <si>
    <t>E00342</t>
  </si>
  <si>
    <t>E00343</t>
  </si>
  <si>
    <t>E00344</t>
  </si>
  <si>
    <t>E00345</t>
  </si>
  <si>
    <t>E00346</t>
  </si>
  <si>
    <t>E00347</t>
  </si>
  <si>
    <t>E00348</t>
  </si>
  <si>
    <t>E00349</t>
  </si>
  <si>
    <t>E00350</t>
  </si>
  <si>
    <t>E00351</t>
  </si>
  <si>
    <t>E00352</t>
  </si>
  <si>
    <t>E00353</t>
  </si>
  <si>
    <t>E00354</t>
  </si>
  <si>
    <t>E00355</t>
  </si>
  <si>
    <t>E00356</t>
  </si>
  <si>
    <t>E00357</t>
  </si>
  <si>
    <t>E00358</t>
  </si>
  <si>
    <t>E00359</t>
  </si>
  <si>
    <t>E00360</t>
  </si>
  <si>
    <t>E00361</t>
  </si>
  <si>
    <t>E00362</t>
  </si>
  <si>
    <t>E00363</t>
  </si>
  <si>
    <t>E00364</t>
  </si>
  <si>
    <t>E00365</t>
  </si>
  <si>
    <t>E00366</t>
  </si>
  <si>
    <t>E00367</t>
  </si>
  <si>
    <t>E00368</t>
  </si>
  <si>
    <t>E00369</t>
  </si>
  <si>
    <t>E00370</t>
  </si>
  <si>
    <t>E00371</t>
  </si>
  <si>
    <t>E00372</t>
  </si>
  <si>
    <t>E00373</t>
  </si>
  <si>
    <t>E00374</t>
  </si>
  <si>
    <t>E00375</t>
  </si>
  <si>
    <t>E00376</t>
  </si>
  <si>
    <t>E00377</t>
  </si>
  <si>
    <t>E00378</t>
  </si>
  <si>
    <t>E00379</t>
  </si>
  <si>
    <t>E00380</t>
  </si>
  <si>
    <t>E00381</t>
  </si>
  <si>
    <t>E00382</t>
  </si>
  <si>
    <t>E00383</t>
  </si>
  <si>
    <t>E00384</t>
  </si>
  <si>
    <t>E00385</t>
  </si>
  <si>
    <t>E00386</t>
  </si>
  <si>
    <t>E00387</t>
  </si>
  <si>
    <t>E00388</t>
  </si>
  <si>
    <t>E00389</t>
  </si>
  <si>
    <t>E00390</t>
  </si>
  <si>
    <t>E00391</t>
  </si>
  <si>
    <t>E00392</t>
  </si>
  <si>
    <t>E00393</t>
  </si>
  <si>
    <t>E00394</t>
  </si>
  <si>
    <t>E00395</t>
  </si>
  <si>
    <t>E00396</t>
  </si>
  <si>
    <t>E00397</t>
  </si>
  <si>
    <t>E00398</t>
  </si>
  <si>
    <t>E00399</t>
  </si>
  <si>
    <t>E00400</t>
  </si>
  <si>
    <t>E00401</t>
  </si>
  <si>
    <t>E00402</t>
  </si>
  <si>
    <t>E00403</t>
  </si>
  <si>
    <t>E00404</t>
  </si>
  <si>
    <t>E00405</t>
  </si>
  <si>
    <t>E00406</t>
  </si>
  <si>
    <t>E00407</t>
  </si>
  <si>
    <t>E00408</t>
  </si>
  <si>
    <t>E00409</t>
  </si>
  <si>
    <t>E00410</t>
  </si>
  <si>
    <t>E00411</t>
  </si>
  <si>
    <t>E00412</t>
  </si>
  <si>
    <t>E00413</t>
  </si>
  <si>
    <t>E00414</t>
  </si>
  <si>
    <t>E00415</t>
  </si>
  <si>
    <t>E00416</t>
  </si>
  <si>
    <t>E00417</t>
  </si>
  <si>
    <t>E00418</t>
  </si>
  <si>
    <t>E00419</t>
  </si>
  <si>
    <t>E00420</t>
  </si>
  <si>
    <t>E00421</t>
  </si>
  <si>
    <t>E00422</t>
  </si>
  <si>
    <t>E00423</t>
  </si>
  <si>
    <t>E00424</t>
  </si>
  <si>
    <t>E00425</t>
  </si>
  <si>
    <t>E00426</t>
  </si>
  <si>
    <t>E00427</t>
  </si>
  <si>
    <t>E00428</t>
  </si>
  <si>
    <t>E00429</t>
  </si>
  <si>
    <t>E00430</t>
  </si>
  <si>
    <t>E00431</t>
  </si>
  <si>
    <t>E00432</t>
  </si>
  <si>
    <t>E00433</t>
  </si>
  <si>
    <t>E00434</t>
  </si>
  <si>
    <t>E00435</t>
  </si>
  <si>
    <t>E00436</t>
  </si>
  <si>
    <t>E00437</t>
  </si>
  <si>
    <t>E00438</t>
  </si>
  <si>
    <t>E00439</t>
  </si>
  <si>
    <t>E00440</t>
  </si>
  <si>
    <t>E00441</t>
  </si>
  <si>
    <t>E00442</t>
  </si>
  <si>
    <t>E00443</t>
  </si>
  <si>
    <t>E00444</t>
  </si>
  <si>
    <t>E00445</t>
  </si>
  <si>
    <t>E00446</t>
  </si>
  <si>
    <t>E00447</t>
  </si>
  <si>
    <t>E00448</t>
  </si>
  <si>
    <t>E00449</t>
  </si>
  <si>
    <t>E00450</t>
  </si>
  <si>
    <t>E00451</t>
  </si>
  <si>
    <t>E00452</t>
  </si>
  <si>
    <t>E00453</t>
  </si>
  <si>
    <t>E00454</t>
  </si>
  <si>
    <t>E00455</t>
  </si>
  <si>
    <t>E00456</t>
  </si>
  <si>
    <t>E00457</t>
  </si>
  <si>
    <t>E00458</t>
  </si>
  <si>
    <t>E00459</t>
  </si>
  <si>
    <t>E00460</t>
  </si>
  <si>
    <t>E00461</t>
  </si>
  <si>
    <t>E00462</t>
  </si>
  <si>
    <t>E00463</t>
  </si>
  <si>
    <t>E00464</t>
  </si>
  <si>
    <t>E00465</t>
  </si>
  <si>
    <t>E00466</t>
  </si>
  <si>
    <t>E00467</t>
  </si>
  <si>
    <t>E00468</t>
  </si>
  <si>
    <t>E00469</t>
  </si>
  <si>
    <t>E00470</t>
  </si>
  <si>
    <t>E00471</t>
  </si>
  <si>
    <t>E00472</t>
  </si>
  <si>
    <t>E00473</t>
  </si>
  <si>
    <t>E00474</t>
  </si>
  <si>
    <t>E00475</t>
  </si>
  <si>
    <t>E00476</t>
  </si>
  <si>
    <t>E00477</t>
  </si>
  <si>
    <t>E00478</t>
  </si>
  <si>
    <t>E00479</t>
  </si>
  <si>
    <t>E00480</t>
  </si>
  <si>
    <t>E00481</t>
  </si>
  <si>
    <t>E00482</t>
  </si>
  <si>
    <t>E00483</t>
  </si>
  <si>
    <t>E00484</t>
  </si>
  <si>
    <t>E00485</t>
  </si>
  <si>
    <t>E00486</t>
  </si>
  <si>
    <t>E00487</t>
  </si>
  <si>
    <t>E00488</t>
  </si>
  <si>
    <t>E00489</t>
  </si>
  <si>
    <t>E00490</t>
  </si>
  <si>
    <t>E00491</t>
  </si>
  <si>
    <t>E00492</t>
  </si>
  <si>
    <t>E00493</t>
  </si>
  <si>
    <t>E00494</t>
  </si>
  <si>
    <t>E00495</t>
  </si>
  <si>
    <t>E00496</t>
  </si>
  <si>
    <t>E00497</t>
  </si>
  <si>
    <t>E00498</t>
  </si>
  <si>
    <t>E00499</t>
  </si>
  <si>
    <t>E00500</t>
  </si>
  <si>
    <t>E00501</t>
  </si>
  <si>
    <t>E00502</t>
  </si>
  <si>
    <t>E00503</t>
  </si>
  <si>
    <t>E00504</t>
  </si>
  <si>
    <t>E00505</t>
  </si>
  <si>
    <t>E00506</t>
  </si>
  <si>
    <t>E00507</t>
  </si>
  <si>
    <t>E00508</t>
  </si>
  <si>
    <t>E00509</t>
  </si>
  <si>
    <t>E00510</t>
  </si>
  <si>
    <t>E00511</t>
  </si>
  <si>
    <t>E00512</t>
  </si>
  <si>
    <t>E00513</t>
  </si>
  <si>
    <t>E00514</t>
  </si>
  <si>
    <t>E00515</t>
  </si>
  <si>
    <t>E00516</t>
  </si>
  <si>
    <t>E00517</t>
  </si>
  <si>
    <t>E00518</t>
  </si>
  <si>
    <t>E00519</t>
  </si>
  <si>
    <t>E00520</t>
  </si>
  <si>
    <t>E00521</t>
  </si>
  <si>
    <t>E00522</t>
  </si>
  <si>
    <t>E00523</t>
  </si>
  <si>
    <t>E00524</t>
  </si>
  <si>
    <t>E00525</t>
  </si>
  <si>
    <t>E00526</t>
  </si>
  <si>
    <t>E00527</t>
  </si>
  <si>
    <t>E00528</t>
  </si>
  <si>
    <t>E00529</t>
  </si>
  <si>
    <t>E00530</t>
  </si>
  <si>
    <t>E00531</t>
  </si>
  <si>
    <t>E00532</t>
  </si>
  <si>
    <t>E00533</t>
  </si>
  <si>
    <t>E00534</t>
  </si>
  <si>
    <t>E00535</t>
  </si>
  <si>
    <t>E00536</t>
  </si>
  <si>
    <t>E00537</t>
  </si>
  <si>
    <t>E00538</t>
  </si>
  <si>
    <t>E00539</t>
  </si>
  <si>
    <t>E00540</t>
  </si>
  <si>
    <t>E00541</t>
  </si>
  <si>
    <t>E00542</t>
  </si>
  <si>
    <t>E00543</t>
  </si>
  <si>
    <t>E00544</t>
  </si>
  <si>
    <t>E00545</t>
  </si>
  <si>
    <t>E00546</t>
  </si>
  <si>
    <t>E00547</t>
  </si>
  <si>
    <t>E00548</t>
  </si>
  <si>
    <t>E00549</t>
  </si>
  <si>
    <t>E00550</t>
  </si>
  <si>
    <t>E00551</t>
  </si>
  <si>
    <t>E00552</t>
  </si>
  <si>
    <t>E00553</t>
  </si>
  <si>
    <t>E00554</t>
  </si>
  <si>
    <t>E00555</t>
  </si>
  <si>
    <t>E00556</t>
  </si>
  <si>
    <t>E00557</t>
  </si>
  <si>
    <t>E00558</t>
  </si>
  <si>
    <t>E00559</t>
  </si>
  <si>
    <t>E00560</t>
  </si>
  <si>
    <t>E00561</t>
  </si>
  <si>
    <t>E00562</t>
  </si>
  <si>
    <t>E00563</t>
  </si>
  <si>
    <t>E00564</t>
  </si>
  <si>
    <t>E00565</t>
  </si>
  <si>
    <t>E00566</t>
  </si>
  <si>
    <t>E00567</t>
  </si>
  <si>
    <t>E00568</t>
  </si>
  <si>
    <t>E00569</t>
  </si>
  <si>
    <t>E00570</t>
  </si>
  <si>
    <t>E00571</t>
  </si>
  <si>
    <t>E00572</t>
  </si>
  <si>
    <t>E00573</t>
  </si>
  <si>
    <t>E00574</t>
  </si>
  <si>
    <t>E00575</t>
  </si>
  <si>
    <t>E00576</t>
  </si>
  <si>
    <t>E00577</t>
  </si>
  <si>
    <t>E00578</t>
  </si>
  <si>
    <t>E00579</t>
  </si>
  <si>
    <t>E00580</t>
  </si>
  <si>
    <t>E00581</t>
  </si>
  <si>
    <t>E00582</t>
  </si>
  <si>
    <t>E00583</t>
  </si>
  <si>
    <t>E00584</t>
  </si>
  <si>
    <t>E00585</t>
  </si>
  <si>
    <t>E00586</t>
  </si>
  <si>
    <t>E00587</t>
  </si>
  <si>
    <t>E00588</t>
  </si>
  <si>
    <t>E00589</t>
  </si>
  <si>
    <t>E00590</t>
  </si>
  <si>
    <t>E00591</t>
  </si>
  <si>
    <t>E00592</t>
  </si>
  <si>
    <t>E00593</t>
  </si>
  <si>
    <t>E00594</t>
  </si>
  <si>
    <t>E00595</t>
  </si>
  <si>
    <t>E00596</t>
  </si>
  <si>
    <t>E00597</t>
  </si>
  <si>
    <t>E00598</t>
  </si>
  <si>
    <t>E00599</t>
  </si>
  <si>
    <t>E00600</t>
  </si>
  <si>
    <t>E00601</t>
  </si>
  <si>
    <t>E00602</t>
  </si>
  <si>
    <t>E00603</t>
  </si>
  <si>
    <t>E00604</t>
  </si>
  <si>
    <t>E00605</t>
  </si>
  <si>
    <t>E00606</t>
  </si>
  <si>
    <t>E00607</t>
  </si>
  <si>
    <t>E00608</t>
  </si>
  <si>
    <t>E00609</t>
  </si>
  <si>
    <t>E00610</t>
  </si>
  <si>
    <t>E00611</t>
  </si>
  <si>
    <t>E00612</t>
  </si>
  <si>
    <t>E00613</t>
  </si>
  <si>
    <t>E00614</t>
  </si>
  <si>
    <t>E00615</t>
  </si>
  <si>
    <t>E00616</t>
  </si>
  <si>
    <t>E00617</t>
  </si>
  <si>
    <t>E00618</t>
  </si>
  <si>
    <t>E00619</t>
  </si>
  <si>
    <t>E00620</t>
  </si>
  <si>
    <t>E00621</t>
  </si>
  <si>
    <t>E00622</t>
  </si>
  <si>
    <t>E00623</t>
  </si>
  <si>
    <t>E00624</t>
  </si>
  <si>
    <t>E00625</t>
  </si>
  <si>
    <t>E00626</t>
  </si>
  <si>
    <t>E00627</t>
  </si>
  <si>
    <t>E00628</t>
  </si>
  <si>
    <t>E00629</t>
  </si>
  <si>
    <t>E00630</t>
  </si>
  <si>
    <t>E00631</t>
  </si>
  <si>
    <t>E00632</t>
  </si>
  <si>
    <t>E00633</t>
  </si>
  <si>
    <t>E00634</t>
  </si>
  <si>
    <t>E00635</t>
  </si>
  <si>
    <t>E00636</t>
  </si>
  <si>
    <t>E00637</t>
  </si>
  <si>
    <t>E00638</t>
  </si>
  <si>
    <t>E00639</t>
  </si>
  <si>
    <t>E00640</t>
  </si>
  <si>
    <t>E00641</t>
  </si>
  <si>
    <t>E00642</t>
  </si>
  <si>
    <t>E00643</t>
  </si>
  <si>
    <t>E00644</t>
  </si>
  <si>
    <t>E00645</t>
  </si>
  <si>
    <t>E00646</t>
  </si>
  <si>
    <t>E00647</t>
  </si>
  <si>
    <t>E00648</t>
  </si>
  <si>
    <t>E00649</t>
  </si>
  <si>
    <t>E00650</t>
  </si>
  <si>
    <t>E00651</t>
  </si>
  <si>
    <t>E00652</t>
  </si>
  <si>
    <t>E00653</t>
  </si>
  <si>
    <t>E00654</t>
  </si>
  <si>
    <t>E00655</t>
  </si>
  <si>
    <t>E00656</t>
  </si>
  <si>
    <t>E00657</t>
  </si>
  <si>
    <t>E00658</t>
  </si>
  <si>
    <t>E00659</t>
  </si>
  <si>
    <t>E00660</t>
  </si>
  <si>
    <t>E00661</t>
  </si>
  <si>
    <t>E00662</t>
  </si>
  <si>
    <t>E00663</t>
  </si>
  <si>
    <t>E00664</t>
  </si>
  <si>
    <t>E00665</t>
  </si>
  <si>
    <t>E00666</t>
  </si>
  <si>
    <t>E00667</t>
  </si>
  <si>
    <t>E00668</t>
  </si>
  <si>
    <t>E00669</t>
  </si>
  <si>
    <t>E00670</t>
  </si>
  <si>
    <t>E00671</t>
  </si>
  <si>
    <t>E00672</t>
  </si>
  <si>
    <t>E00673</t>
  </si>
  <si>
    <t>E00674</t>
  </si>
  <si>
    <t>E00675</t>
  </si>
  <si>
    <t>E00676</t>
  </si>
  <si>
    <t>E00677</t>
  </si>
  <si>
    <t>E00678</t>
  </si>
  <si>
    <t>E00679</t>
  </si>
  <si>
    <t>E00680</t>
  </si>
  <si>
    <t>E00681</t>
  </si>
  <si>
    <t>E00682</t>
  </si>
  <si>
    <t>E00683</t>
  </si>
  <si>
    <t>E00684</t>
  </si>
  <si>
    <t>E00685</t>
  </si>
  <si>
    <t>E00686</t>
  </si>
  <si>
    <t>E00687</t>
  </si>
  <si>
    <t>E00688</t>
  </si>
  <si>
    <t>E00689</t>
  </si>
  <si>
    <t>E00690</t>
  </si>
  <si>
    <t>E00691</t>
  </si>
  <si>
    <t>E00692</t>
  </si>
  <si>
    <t>E00693</t>
  </si>
  <si>
    <t>E00694</t>
  </si>
  <si>
    <t>E00695</t>
  </si>
  <si>
    <t>E00696</t>
  </si>
  <si>
    <t>E00697</t>
  </si>
  <si>
    <t>E00698</t>
  </si>
  <si>
    <t>E00699</t>
  </si>
  <si>
    <t>E00700</t>
  </si>
  <si>
    <t>E00701</t>
  </si>
  <si>
    <t>E00702</t>
  </si>
  <si>
    <t>E00703</t>
  </si>
  <si>
    <t>E00704</t>
  </si>
  <si>
    <t>E00705</t>
  </si>
  <si>
    <t>E00706</t>
  </si>
  <si>
    <t>E00707</t>
  </si>
  <si>
    <t>E00708</t>
  </si>
  <si>
    <t>E00709</t>
  </si>
  <si>
    <t>E00710</t>
  </si>
  <si>
    <t>E00711</t>
  </si>
  <si>
    <t>E00712</t>
  </si>
  <si>
    <t>E00713</t>
  </si>
  <si>
    <t>E00714</t>
  </si>
  <si>
    <t>E00715</t>
  </si>
  <si>
    <t>E00716</t>
  </si>
  <si>
    <t>E00717</t>
  </si>
  <si>
    <t>E00718</t>
  </si>
  <si>
    <t>E00719</t>
  </si>
  <si>
    <t>E00720</t>
  </si>
  <si>
    <t>E00721</t>
  </si>
  <si>
    <t>E00722</t>
  </si>
  <si>
    <t>E00723</t>
  </si>
  <si>
    <t>E00724</t>
  </si>
  <si>
    <t>E00725</t>
  </si>
  <si>
    <t>E00726</t>
  </si>
  <si>
    <t>E00727</t>
  </si>
  <si>
    <t>E00728</t>
  </si>
  <si>
    <t>E00729</t>
  </si>
  <si>
    <t>E00730</t>
  </si>
  <si>
    <t>E00731</t>
  </si>
  <si>
    <t>E00732</t>
  </si>
  <si>
    <t>E00733</t>
  </si>
  <si>
    <t>E00734</t>
  </si>
  <si>
    <t>E00735</t>
  </si>
  <si>
    <t>E00736</t>
  </si>
  <si>
    <t>E00737</t>
  </si>
  <si>
    <t>E00738</t>
  </si>
  <si>
    <t>E00739</t>
  </si>
  <si>
    <t>E00740</t>
  </si>
  <si>
    <t>E00741</t>
  </si>
  <si>
    <t>E00742</t>
  </si>
  <si>
    <t>E00743</t>
  </si>
  <si>
    <t>E00744</t>
  </si>
  <si>
    <t>E00745</t>
  </si>
  <si>
    <t>E00746</t>
  </si>
  <si>
    <t>E00747</t>
  </si>
  <si>
    <t>E00748</t>
  </si>
  <si>
    <t>E00749</t>
  </si>
  <si>
    <t>E00750</t>
  </si>
  <si>
    <t>E00751</t>
  </si>
  <si>
    <t>E00752</t>
  </si>
  <si>
    <t>E00753</t>
  </si>
  <si>
    <t>E00754</t>
  </si>
  <si>
    <t>E00755</t>
  </si>
  <si>
    <t>E00756</t>
  </si>
  <si>
    <t>E00757</t>
  </si>
  <si>
    <t>E00758</t>
  </si>
  <si>
    <t>E00759</t>
  </si>
  <si>
    <t>E00760</t>
  </si>
  <si>
    <t>E00761</t>
  </si>
  <si>
    <t>E00762</t>
  </si>
  <si>
    <t>E00763</t>
  </si>
  <si>
    <t>E00764</t>
  </si>
  <si>
    <t>E00765</t>
  </si>
  <si>
    <t>E00766</t>
  </si>
  <si>
    <t>E00767</t>
  </si>
  <si>
    <t>E00768</t>
  </si>
  <si>
    <t>E00769</t>
  </si>
  <si>
    <t>E00770</t>
  </si>
  <si>
    <t>E00771</t>
  </si>
  <si>
    <t>E00772</t>
  </si>
  <si>
    <t>E00773</t>
  </si>
  <si>
    <t>E00774</t>
  </si>
  <si>
    <t>E00775</t>
  </si>
  <si>
    <t>E00776</t>
  </si>
  <si>
    <t>E00777</t>
  </si>
  <si>
    <t>E00778</t>
  </si>
  <si>
    <t>E00779</t>
  </si>
  <si>
    <t>E00780</t>
  </si>
  <si>
    <t>E00781</t>
  </si>
  <si>
    <t>E00782</t>
  </si>
  <si>
    <t>E00783</t>
  </si>
  <si>
    <t>E00784</t>
  </si>
  <si>
    <t>E00785</t>
  </si>
  <si>
    <t>E00786</t>
  </si>
  <si>
    <t>E00787</t>
  </si>
  <si>
    <t>E00788</t>
  </si>
  <si>
    <t>E00789</t>
  </si>
  <si>
    <t>E00790</t>
  </si>
  <si>
    <t>E00791</t>
  </si>
  <si>
    <t>E00792</t>
  </si>
  <si>
    <t>E00793</t>
  </si>
  <si>
    <t>E00794</t>
  </si>
  <si>
    <t>E00795</t>
  </si>
  <si>
    <t>E00796</t>
  </si>
  <si>
    <t>E00797</t>
  </si>
  <si>
    <t>E00798</t>
  </si>
  <si>
    <t>E00799</t>
  </si>
  <si>
    <t>E00800</t>
  </si>
  <si>
    <t>E00801</t>
  </si>
  <si>
    <t>E00802</t>
  </si>
  <si>
    <t>E00803</t>
  </si>
  <si>
    <t>E00804</t>
  </si>
  <si>
    <t>E00805</t>
  </si>
  <si>
    <t>E00806</t>
  </si>
  <si>
    <t>E00807</t>
  </si>
  <si>
    <t>E00808</t>
  </si>
  <si>
    <t>E00809</t>
  </si>
  <si>
    <t>E00810</t>
  </si>
  <si>
    <t>E00811</t>
  </si>
  <si>
    <t>E00812</t>
  </si>
  <si>
    <t>E00813</t>
  </si>
  <si>
    <t>E00814</t>
  </si>
  <si>
    <t>E00815</t>
  </si>
  <si>
    <t>E00816</t>
  </si>
  <si>
    <t>E00817</t>
  </si>
  <si>
    <t>E00818</t>
  </si>
  <si>
    <t>E00819</t>
  </si>
  <si>
    <t>E00820</t>
  </si>
  <si>
    <t>E00821</t>
  </si>
  <si>
    <t>E00822</t>
  </si>
  <si>
    <t>E00823</t>
  </si>
  <si>
    <t>E00824</t>
  </si>
  <si>
    <t>E00825</t>
  </si>
  <si>
    <t>E00826</t>
  </si>
  <si>
    <t>E00827</t>
  </si>
  <si>
    <t>E00828</t>
  </si>
  <si>
    <t>E00829</t>
  </si>
  <si>
    <t>E00830</t>
  </si>
  <si>
    <t>E00831</t>
  </si>
  <si>
    <t>E00832</t>
  </si>
  <si>
    <t>E00833</t>
  </si>
  <si>
    <t>E00834</t>
  </si>
  <si>
    <t>E00835</t>
  </si>
  <si>
    <t>E00836</t>
  </si>
  <si>
    <t>E00837</t>
  </si>
  <si>
    <t>E00838</t>
  </si>
  <si>
    <t>E00839</t>
  </si>
  <si>
    <t>E00840</t>
  </si>
  <si>
    <t>E00841</t>
  </si>
  <si>
    <t>E00842</t>
  </si>
  <si>
    <t>E00843</t>
  </si>
  <si>
    <t>E00844</t>
  </si>
  <si>
    <t>E00845</t>
  </si>
  <si>
    <t>E00846</t>
  </si>
  <si>
    <t>E00847</t>
  </si>
  <si>
    <t>E00848</t>
  </si>
  <si>
    <t>E00849</t>
  </si>
  <si>
    <t>E00850</t>
  </si>
  <si>
    <t>E00851</t>
  </si>
  <si>
    <t>E00852</t>
  </si>
  <si>
    <t>E00853</t>
  </si>
  <si>
    <t>E00854</t>
  </si>
  <si>
    <t>E00855</t>
  </si>
  <si>
    <t>E00856</t>
  </si>
  <si>
    <t>E00857</t>
  </si>
  <si>
    <t>E00858</t>
  </si>
  <si>
    <t>E00859</t>
  </si>
  <si>
    <t>E00860</t>
  </si>
  <si>
    <t>E00861</t>
  </si>
  <si>
    <t>E00862</t>
  </si>
  <si>
    <t>E00863</t>
  </si>
  <si>
    <t>E00864</t>
  </si>
  <si>
    <t>E00865</t>
  </si>
  <si>
    <t>E00866</t>
  </si>
  <si>
    <t>E00867</t>
  </si>
  <si>
    <t>E00868</t>
  </si>
  <si>
    <t>E00869</t>
  </si>
  <si>
    <t>E00870</t>
  </si>
  <si>
    <t>E00871</t>
  </si>
  <si>
    <t>E00872</t>
  </si>
  <si>
    <t>E00873</t>
  </si>
  <si>
    <t>E00874</t>
  </si>
  <si>
    <t>E00875</t>
  </si>
  <si>
    <t>E00876</t>
  </si>
  <si>
    <t>E00877</t>
  </si>
  <si>
    <t>E00878</t>
  </si>
  <si>
    <t>E00879</t>
  </si>
  <si>
    <t>E00880</t>
  </si>
  <si>
    <t>E00881</t>
  </si>
  <si>
    <t>E00882</t>
  </si>
  <si>
    <t>E00883</t>
  </si>
  <si>
    <t>E00884</t>
  </si>
  <si>
    <t>E00885</t>
  </si>
  <si>
    <t>E00886</t>
  </si>
  <si>
    <t>E00887</t>
  </si>
  <si>
    <t>E00888</t>
  </si>
  <si>
    <t>E00889</t>
  </si>
  <si>
    <t>E00890</t>
  </si>
  <si>
    <t>E00891</t>
  </si>
  <si>
    <t>E00892</t>
  </si>
  <si>
    <t>E00893</t>
  </si>
  <si>
    <t>E00894</t>
  </si>
  <si>
    <t>E00895</t>
  </si>
  <si>
    <t>E00896</t>
  </si>
  <si>
    <t>E00897</t>
  </si>
  <si>
    <t>E00898</t>
  </si>
  <si>
    <t>E00899</t>
  </si>
  <si>
    <t>E00900</t>
  </si>
  <si>
    <t>E00901</t>
  </si>
  <si>
    <t>E00902</t>
  </si>
  <si>
    <t>E00903</t>
  </si>
  <si>
    <t>E00904</t>
  </si>
  <si>
    <t>E00905</t>
  </si>
  <si>
    <t>E00906</t>
  </si>
  <si>
    <t>E00907</t>
  </si>
  <si>
    <t>E00908</t>
  </si>
  <si>
    <t>E00909</t>
  </si>
  <si>
    <t>E00910</t>
  </si>
  <si>
    <t>E00911</t>
  </si>
  <si>
    <t>E00912</t>
  </si>
  <si>
    <t>E00913</t>
  </si>
  <si>
    <t>E00914</t>
  </si>
  <si>
    <t>E00915</t>
  </si>
  <si>
    <t>E00916</t>
  </si>
  <si>
    <t>E00917</t>
  </si>
  <si>
    <t>E00918</t>
  </si>
  <si>
    <t>E00919</t>
  </si>
  <si>
    <t>E00920</t>
  </si>
  <si>
    <t>E00921</t>
  </si>
  <si>
    <t>E00922</t>
  </si>
  <si>
    <t>E00923</t>
  </si>
  <si>
    <t>E00924</t>
  </si>
  <si>
    <t>E00925</t>
  </si>
  <si>
    <t>E00926</t>
  </si>
  <si>
    <t>E00927</t>
  </si>
  <si>
    <t>E00928</t>
  </si>
  <si>
    <t>E00929</t>
  </si>
  <si>
    <t>E00930</t>
  </si>
  <si>
    <t>E00931</t>
  </si>
  <si>
    <t>E00932</t>
  </si>
  <si>
    <t>E00933</t>
  </si>
  <si>
    <t>E00934</t>
  </si>
  <si>
    <t>E00935</t>
  </si>
  <si>
    <t>E00936</t>
  </si>
  <si>
    <t>E00937</t>
  </si>
  <si>
    <t>E00938</t>
  </si>
  <si>
    <t>E00939</t>
  </si>
  <si>
    <t>E00940</t>
  </si>
  <si>
    <t>E00941</t>
  </si>
  <si>
    <t>E00942</t>
  </si>
  <si>
    <t>E00943</t>
  </si>
  <si>
    <t>E00944</t>
  </si>
  <si>
    <t>E00945</t>
  </si>
  <si>
    <t>E00946</t>
  </si>
  <si>
    <t>E00947</t>
  </si>
  <si>
    <t>E00948</t>
  </si>
  <si>
    <t>E00949</t>
  </si>
  <si>
    <t>E00950</t>
  </si>
  <si>
    <t>E00951</t>
  </si>
  <si>
    <t>E00952</t>
  </si>
  <si>
    <t>E00953</t>
  </si>
  <si>
    <t>E00954</t>
  </si>
  <si>
    <t>E00955</t>
  </si>
  <si>
    <t>E00956</t>
  </si>
  <si>
    <t>E00957</t>
  </si>
  <si>
    <t>E00958</t>
  </si>
  <si>
    <t>E00959</t>
  </si>
  <si>
    <t>E00960</t>
  </si>
  <si>
    <t>E00961</t>
  </si>
  <si>
    <t>E00962</t>
  </si>
  <si>
    <t>E00963</t>
  </si>
  <si>
    <t>E00964</t>
  </si>
  <si>
    <t>E00965</t>
  </si>
  <si>
    <t>E00966</t>
  </si>
  <si>
    <t>E00967</t>
  </si>
  <si>
    <t>E00968</t>
  </si>
  <si>
    <t>E00969</t>
  </si>
  <si>
    <t>E00970</t>
  </si>
  <si>
    <t>E00971</t>
  </si>
  <si>
    <t>E00972</t>
  </si>
  <si>
    <t>E00973</t>
  </si>
  <si>
    <t>E00974</t>
  </si>
  <si>
    <t>E00975</t>
  </si>
  <si>
    <t>E00976</t>
  </si>
  <si>
    <t>E00977</t>
  </si>
  <si>
    <t>E00978</t>
  </si>
  <si>
    <t>E00979</t>
  </si>
  <si>
    <t>E00980</t>
  </si>
  <si>
    <t>E00981</t>
  </si>
  <si>
    <t>E00982</t>
  </si>
  <si>
    <t>E00983</t>
  </si>
  <si>
    <t>E00984</t>
  </si>
  <si>
    <t>E00985</t>
  </si>
  <si>
    <t>E00986</t>
  </si>
  <si>
    <t>E00987</t>
  </si>
  <si>
    <t>E00988</t>
  </si>
  <si>
    <t>E00989</t>
  </si>
  <si>
    <t>E00990</t>
  </si>
  <si>
    <t>E00991</t>
  </si>
  <si>
    <t>E00992</t>
  </si>
  <si>
    <t>E00993</t>
  </si>
  <si>
    <t>E00994</t>
  </si>
  <si>
    <t>E00995</t>
  </si>
  <si>
    <t>E00996</t>
  </si>
  <si>
    <t>E00997</t>
  </si>
  <si>
    <t>E00998</t>
  </si>
  <si>
    <t>E00999</t>
  </si>
  <si>
    <t>E01000</t>
  </si>
  <si>
    <t>E01001</t>
  </si>
  <si>
    <t>E01002</t>
  </si>
  <si>
    <t>E01003</t>
  </si>
  <si>
    <t>E01004</t>
  </si>
  <si>
    <t>E01005</t>
  </si>
  <si>
    <t>E01006</t>
  </si>
  <si>
    <t>E01007</t>
  </si>
  <si>
    <t>E01008</t>
  </si>
  <si>
    <t>E01009</t>
  </si>
  <si>
    <t>E01010</t>
  </si>
  <si>
    <t>E01011</t>
  </si>
  <si>
    <t>E01012</t>
  </si>
  <si>
    <t>E01013</t>
  </si>
  <si>
    <t>E01014</t>
  </si>
  <si>
    <t>E01015</t>
  </si>
  <si>
    <t>E01016</t>
  </si>
  <si>
    <t>E01017</t>
  </si>
  <si>
    <t>E01018</t>
  </si>
  <si>
    <t>E01019</t>
  </si>
  <si>
    <t>E01020</t>
  </si>
  <si>
    <t>E01021</t>
  </si>
  <si>
    <t>E01022</t>
  </si>
  <si>
    <t>E01023</t>
  </si>
  <si>
    <t>E01024</t>
  </si>
  <si>
    <t>E01025</t>
  </si>
  <si>
    <t>E01026</t>
  </si>
  <si>
    <t>E01027</t>
  </si>
  <si>
    <t>E01028</t>
  </si>
  <si>
    <t>E01029</t>
  </si>
  <si>
    <t>E01030</t>
  </si>
  <si>
    <t>E01031</t>
  </si>
  <si>
    <t>E01032</t>
  </si>
  <si>
    <t>E01033</t>
  </si>
  <si>
    <t>E01034</t>
  </si>
  <si>
    <t>E01035</t>
  </si>
  <si>
    <t>E01036</t>
  </si>
  <si>
    <t>E01037</t>
  </si>
  <si>
    <t>E01038</t>
  </si>
  <si>
    <t>E01039</t>
  </si>
  <si>
    <t>E01040</t>
  </si>
  <si>
    <t>E01041</t>
  </si>
  <si>
    <t>E01042</t>
  </si>
  <si>
    <t>E01043</t>
  </si>
  <si>
    <t>E01044</t>
  </si>
  <si>
    <t>E01045</t>
  </si>
  <si>
    <t>E01046</t>
  </si>
  <si>
    <t>E01047</t>
  </si>
  <si>
    <t>E01048</t>
  </si>
  <si>
    <t>E01049</t>
  </si>
  <si>
    <t>E01050</t>
  </si>
  <si>
    <t>E01051</t>
  </si>
  <si>
    <t>E01052</t>
  </si>
  <si>
    <t>E01053</t>
  </si>
  <si>
    <t>E01054</t>
  </si>
  <si>
    <t>E01055</t>
  </si>
  <si>
    <t>E01056</t>
  </si>
  <si>
    <t>E01057</t>
  </si>
  <si>
    <t>E01058</t>
  </si>
  <si>
    <t>E01059</t>
  </si>
  <si>
    <t>E01060</t>
  </si>
  <si>
    <t>E01061</t>
  </si>
  <si>
    <t>E01062</t>
  </si>
  <si>
    <t>E01063</t>
  </si>
  <si>
    <t>E01064</t>
  </si>
  <si>
    <t>E01065</t>
  </si>
  <si>
    <t>E01066</t>
  </si>
  <si>
    <t>E01067</t>
  </si>
  <si>
    <t>E01068</t>
  </si>
  <si>
    <t>E01069</t>
  </si>
  <si>
    <t>E01070</t>
  </si>
  <si>
    <t>E01071</t>
  </si>
  <si>
    <t>E01072</t>
  </si>
  <si>
    <t>E01073</t>
  </si>
  <si>
    <t>E01074</t>
  </si>
  <si>
    <t>E01075</t>
  </si>
  <si>
    <t>E01076</t>
  </si>
  <si>
    <t>E01077</t>
  </si>
  <si>
    <t>E01078</t>
  </si>
  <si>
    <t>E01079</t>
  </si>
  <si>
    <t>E01080</t>
  </si>
  <si>
    <t>E01081</t>
  </si>
  <si>
    <t>E01082</t>
  </si>
  <si>
    <t>E01083</t>
  </si>
  <si>
    <t>E01084</t>
  </si>
  <si>
    <t>E01085</t>
  </si>
  <si>
    <t>E01086</t>
  </si>
  <si>
    <t>E01087</t>
  </si>
  <si>
    <t>E01088</t>
  </si>
  <si>
    <t>E01089</t>
  </si>
  <si>
    <t>E01090</t>
  </si>
  <si>
    <t>E01091</t>
  </si>
  <si>
    <t>E01092</t>
  </si>
  <si>
    <t>E01093</t>
  </si>
  <si>
    <t>E01094</t>
  </si>
  <si>
    <t>E01095</t>
  </si>
  <si>
    <t>E01096</t>
  </si>
  <si>
    <t>E01097</t>
  </si>
  <si>
    <t>E01098</t>
  </si>
  <si>
    <t>E01099</t>
  </si>
  <si>
    <t>E01100</t>
  </si>
  <si>
    <t>E01101</t>
  </si>
  <si>
    <t>E01102</t>
  </si>
  <si>
    <t>E01103</t>
  </si>
  <si>
    <t>E01104</t>
  </si>
  <si>
    <t>E01105</t>
  </si>
  <si>
    <t>E01106</t>
  </si>
  <si>
    <t>E01107</t>
  </si>
  <si>
    <t>E01108</t>
  </si>
  <si>
    <t>E01109</t>
  </si>
  <si>
    <t>E01110</t>
  </si>
  <si>
    <t>E01111</t>
  </si>
  <si>
    <t>E01112</t>
  </si>
  <si>
    <t>E01113</t>
  </si>
  <si>
    <t>E01114</t>
  </si>
  <si>
    <t>E01115</t>
  </si>
  <si>
    <t>E01116</t>
  </si>
  <si>
    <t>E01117</t>
  </si>
  <si>
    <t>E01118</t>
  </si>
  <si>
    <t>E01119</t>
  </si>
  <si>
    <t>E01120</t>
  </si>
  <si>
    <t>E01121</t>
  </si>
  <si>
    <t>E01122</t>
  </si>
  <si>
    <t>E01123</t>
  </si>
  <si>
    <t>E01124</t>
  </si>
  <si>
    <t>E01125</t>
  </si>
  <si>
    <t>E01126</t>
  </si>
  <si>
    <t>E01127</t>
  </si>
  <si>
    <t>E01128</t>
  </si>
  <si>
    <t>E01129</t>
  </si>
  <si>
    <t>E01130</t>
  </si>
  <si>
    <t>E01131</t>
  </si>
  <si>
    <t>E01132</t>
  </si>
  <si>
    <t>E01133</t>
  </si>
  <si>
    <t>E01134</t>
  </si>
  <si>
    <t>E01135</t>
  </si>
  <si>
    <t>E01136</t>
  </si>
  <si>
    <t>E01137</t>
  </si>
  <si>
    <t>E01138</t>
  </si>
  <si>
    <t>E01139</t>
  </si>
  <si>
    <t>E01140</t>
  </si>
  <si>
    <t>E01141</t>
  </si>
  <si>
    <t>E01142</t>
  </si>
  <si>
    <t>E01143</t>
  </si>
  <si>
    <t>E01144</t>
  </si>
  <si>
    <t>E01145</t>
  </si>
  <si>
    <t>E01146</t>
  </si>
  <si>
    <t>E01147</t>
  </si>
  <si>
    <t>E01148</t>
  </si>
  <si>
    <t>E01149</t>
  </si>
  <si>
    <t>E01150</t>
  </si>
  <si>
    <t>E01151</t>
  </si>
  <si>
    <t>E01152</t>
  </si>
  <si>
    <t>E01153</t>
  </si>
  <si>
    <t>E01154</t>
  </si>
  <si>
    <t>E01155</t>
  </si>
  <si>
    <t>E01156</t>
  </si>
  <si>
    <t>E01157</t>
  </si>
  <si>
    <t>E01158</t>
  </si>
  <si>
    <t>E01159</t>
  </si>
  <si>
    <t>E01160</t>
  </si>
  <si>
    <t>E01161</t>
  </si>
  <si>
    <t>E01162</t>
  </si>
  <si>
    <t>E01163</t>
  </si>
  <si>
    <t>E01164</t>
  </si>
  <si>
    <t>E01165</t>
  </si>
  <si>
    <t>E01166</t>
  </si>
  <si>
    <t>E01167</t>
  </si>
  <si>
    <t>E01168</t>
  </si>
  <si>
    <t>E01169</t>
  </si>
  <si>
    <t>E01170</t>
  </si>
  <si>
    <t>E01171</t>
  </si>
  <si>
    <t>E01172</t>
  </si>
  <si>
    <t>E01173</t>
  </si>
  <si>
    <t>E01174</t>
  </si>
  <si>
    <t>E01175</t>
  </si>
  <si>
    <t>E01176</t>
  </si>
  <si>
    <t>E01177</t>
  </si>
  <si>
    <t>E01178</t>
  </si>
  <si>
    <t>E01179</t>
  </si>
  <si>
    <t>E01180</t>
  </si>
  <si>
    <t>E01181</t>
  </si>
  <si>
    <t>E01182</t>
  </si>
  <si>
    <t>E01183</t>
  </si>
  <si>
    <t>E01184</t>
  </si>
  <si>
    <t>E01185</t>
  </si>
  <si>
    <t>E01186</t>
  </si>
  <si>
    <t>E01187</t>
  </si>
  <si>
    <t>E01188</t>
  </si>
  <si>
    <t>E01189</t>
  </si>
  <si>
    <t>E01190</t>
  </si>
  <si>
    <t>E01191</t>
  </si>
  <si>
    <t>E01192</t>
  </si>
  <si>
    <t>E01193</t>
  </si>
  <si>
    <t>E01194</t>
  </si>
  <si>
    <t>E01195</t>
  </si>
  <si>
    <t>E01196</t>
  </si>
  <si>
    <t>E01197</t>
  </si>
  <si>
    <t>E01198</t>
  </si>
  <si>
    <t>E01199</t>
  </si>
  <si>
    <t>E01200</t>
  </si>
  <si>
    <t>E01201</t>
  </si>
  <si>
    <t>E01202</t>
  </si>
  <si>
    <t>E01203</t>
  </si>
  <si>
    <t>E01204</t>
  </si>
  <si>
    <t>E01205</t>
  </si>
  <si>
    <t>E01206</t>
  </si>
  <si>
    <t>E01207</t>
  </si>
  <si>
    <t>E01208</t>
  </si>
  <si>
    <t>E01209</t>
  </si>
  <si>
    <t>E01210</t>
  </si>
  <si>
    <t>E01211</t>
  </si>
  <si>
    <t>E01212</t>
  </si>
  <si>
    <t>E01213</t>
  </si>
  <si>
    <t>E01214</t>
  </si>
  <si>
    <t>E01215</t>
  </si>
  <si>
    <t>E01216</t>
  </si>
  <si>
    <t>E01217</t>
  </si>
  <si>
    <t>E01218</t>
  </si>
  <si>
    <t>E01219</t>
  </si>
  <si>
    <t>E01220</t>
  </si>
  <si>
    <t>E01221</t>
  </si>
  <si>
    <t>E01222</t>
  </si>
  <si>
    <t>E01223</t>
  </si>
  <si>
    <t>E01224</t>
  </si>
  <si>
    <t>E01225</t>
  </si>
  <si>
    <t>E01226</t>
  </si>
  <si>
    <t>E01227</t>
  </si>
  <si>
    <t>E01228</t>
  </si>
  <si>
    <t>E01229</t>
  </si>
  <si>
    <t>E01230</t>
  </si>
  <si>
    <t>E01231</t>
  </si>
  <si>
    <t>E01232</t>
  </si>
  <si>
    <t>E01233</t>
  </si>
  <si>
    <t>E01234</t>
  </si>
  <si>
    <t>E01235</t>
  </si>
  <si>
    <t>E01236</t>
  </si>
  <si>
    <t>E01237</t>
  </si>
  <si>
    <t>E01238</t>
  </si>
  <si>
    <t>E01239</t>
  </si>
  <si>
    <t>E01240</t>
  </si>
  <si>
    <t>E01241</t>
  </si>
  <si>
    <t>E01242</t>
  </si>
  <si>
    <t>E01243</t>
  </si>
  <si>
    <t>E01244</t>
  </si>
  <si>
    <t>E01245</t>
  </si>
  <si>
    <t>E01246</t>
  </si>
  <si>
    <t>E01247</t>
  </si>
  <si>
    <t>E01248</t>
  </si>
  <si>
    <t>E01249</t>
  </si>
  <si>
    <t>E01250</t>
  </si>
  <si>
    <t>E01251</t>
  </si>
  <si>
    <t>E01252</t>
  </si>
  <si>
    <t>E01253</t>
  </si>
  <si>
    <t>E01254</t>
  </si>
  <si>
    <t>E01255</t>
  </si>
  <si>
    <t>E01256</t>
  </si>
  <si>
    <t>E01257</t>
  </si>
  <si>
    <t>E01258</t>
  </si>
  <si>
    <t>E01259</t>
  </si>
  <si>
    <t>E01260</t>
  </si>
  <si>
    <t>E01261</t>
  </si>
  <si>
    <t>E01262</t>
  </si>
  <si>
    <t>E01263</t>
  </si>
  <si>
    <t>E01264</t>
  </si>
  <si>
    <t>E01265</t>
  </si>
  <si>
    <t>E01266</t>
  </si>
  <si>
    <t>E01267</t>
  </si>
  <si>
    <t>E01268</t>
  </si>
  <si>
    <t>E01269</t>
  </si>
  <si>
    <t>E01270</t>
  </si>
  <si>
    <t>E01271</t>
  </si>
  <si>
    <t>E01272</t>
  </si>
  <si>
    <t>E01273</t>
  </si>
  <si>
    <t>E01274</t>
  </si>
  <si>
    <t>E01275</t>
  </si>
  <si>
    <t>E01276</t>
  </si>
  <si>
    <t>E01277</t>
  </si>
  <si>
    <t>E01278</t>
  </si>
  <si>
    <t>E01279</t>
  </si>
  <si>
    <t>E01280</t>
  </si>
  <si>
    <t>E01281</t>
  </si>
  <si>
    <t>E01282</t>
  </si>
  <si>
    <t>E01283</t>
  </si>
  <si>
    <t>E01284</t>
  </si>
  <si>
    <t>E01285</t>
  </si>
  <si>
    <t>E01286</t>
  </si>
  <si>
    <t>E01287</t>
  </si>
  <si>
    <t>E01288</t>
  </si>
  <si>
    <t>E01289</t>
  </si>
  <si>
    <t>E01290</t>
  </si>
  <si>
    <t>E01291</t>
  </si>
  <si>
    <t>E01292</t>
  </si>
  <si>
    <t>E01293</t>
  </si>
  <si>
    <t>E01294</t>
  </si>
  <si>
    <t>E01295</t>
  </si>
  <si>
    <t>E01296</t>
  </si>
  <si>
    <t>E01297</t>
  </si>
  <si>
    <t>E01298</t>
  </si>
  <si>
    <t>E01299</t>
  </si>
  <si>
    <t>E01300</t>
  </si>
  <si>
    <t>E01301</t>
  </si>
  <si>
    <t>E01302</t>
  </si>
  <si>
    <t>E01303</t>
  </si>
  <si>
    <t>E01304</t>
  </si>
  <si>
    <t>E01305</t>
  </si>
  <si>
    <t>E01306</t>
  </si>
  <si>
    <t>E01307</t>
  </si>
  <si>
    <t>E01308</t>
  </si>
  <si>
    <t>E01309</t>
  </si>
  <si>
    <t>E01310</t>
  </si>
  <si>
    <t>E01311</t>
  </si>
  <si>
    <t>E01312</t>
  </si>
  <si>
    <t>E01313</t>
  </si>
  <si>
    <t>E01314</t>
  </si>
  <si>
    <t>E01315</t>
  </si>
  <si>
    <t>E01316</t>
  </si>
  <si>
    <t>E01317</t>
  </si>
  <si>
    <t>E01318</t>
  </si>
  <si>
    <t>E01319</t>
  </si>
  <si>
    <t>E01320</t>
  </si>
  <si>
    <t>E01321</t>
  </si>
  <si>
    <t>E01322</t>
  </si>
  <si>
    <t>E01323</t>
  </si>
  <si>
    <t>E01324</t>
  </si>
  <si>
    <t>E01325</t>
  </si>
  <si>
    <t>E01326</t>
  </si>
  <si>
    <t>E01327</t>
  </si>
  <si>
    <t>E01328</t>
  </si>
  <si>
    <t>E01329</t>
  </si>
  <si>
    <t>E01330</t>
  </si>
  <si>
    <t>E01331</t>
  </si>
  <si>
    <t>E01332</t>
  </si>
  <si>
    <t>E01333</t>
  </si>
  <si>
    <t>E01334</t>
  </si>
  <si>
    <t>E01335</t>
  </si>
  <si>
    <t>E01336</t>
  </si>
  <si>
    <t>E01337</t>
  </si>
  <si>
    <t>E01338</t>
  </si>
  <si>
    <t>E01339</t>
  </si>
  <si>
    <t>E01340</t>
  </si>
  <si>
    <t>E01341</t>
  </si>
  <si>
    <t>E01342</t>
  </si>
  <si>
    <t>E01343</t>
  </si>
  <si>
    <t>E01344</t>
  </si>
  <si>
    <t>E01345</t>
  </si>
  <si>
    <t>E01346</t>
  </si>
  <si>
    <t>E01347</t>
  </si>
  <si>
    <t>E01348</t>
  </si>
  <si>
    <t>E01349</t>
  </si>
  <si>
    <t>E01350</t>
  </si>
  <si>
    <t>E01351</t>
  </si>
  <si>
    <t>E01352</t>
  </si>
  <si>
    <t>E01353</t>
  </si>
  <si>
    <t>E01354</t>
  </si>
  <si>
    <t>E01355</t>
  </si>
  <si>
    <t>E01356</t>
  </si>
  <si>
    <t>E01357</t>
  </si>
  <si>
    <t>E01358</t>
  </si>
  <si>
    <t>E01359</t>
  </si>
  <si>
    <t>E01360</t>
  </si>
  <si>
    <t>E01361</t>
  </si>
  <si>
    <t>E01362</t>
  </si>
  <si>
    <t>E01363</t>
  </si>
  <si>
    <t>E01364</t>
  </si>
  <si>
    <t>E01365</t>
  </si>
  <si>
    <t>E01366</t>
  </si>
  <si>
    <t>E01367</t>
  </si>
  <si>
    <t>E01368</t>
  </si>
  <si>
    <t>E01369</t>
  </si>
  <si>
    <t>E01370</t>
  </si>
  <si>
    <t>E01371</t>
  </si>
  <si>
    <t>E01372</t>
  </si>
  <si>
    <t>E01373</t>
  </si>
  <si>
    <t>E01374</t>
  </si>
  <si>
    <t>E01375</t>
  </si>
  <si>
    <t>E01376</t>
  </si>
  <si>
    <t>E01377</t>
  </si>
  <si>
    <t>E01378</t>
  </si>
  <si>
    <t>E01379</t>
  </si>
  <si>
    <t>E01380</t>
  </si>
  <si>
    <t>E01381</t>
  </si>
  <si>
    <t>E01382</t>
  </si>
  <si>
    <t>E01383</t>
  </si>
  <si>
    <t>E01384</t>
  </si>
  <si>
    <t>E01385</t>
  </si>
  <si>
    <t>E01386</t>
  </si>
  <si>
    <t>E01387</t>
  </si>
  <si>
    <t>E01388</t>
  </si>
  <si>
    <t>E01389</t>
  </si>
  <si>
    <t>E01390</t>
  </si>
  <si>
    <t>E01391</t>
  </si>
  <si>
    <t>E01392</t>
  </si>
  <si>
    <t>E01393</t>
  </si>
  <si>
    <t>E01394</t>
  </si>
  <si>
    <t>E01395</t>
  </si>
  <si>
    <t>E01396</t>
  </si>
  <si>
    <t>E01397</t>
  </si>
  <si>
    <t>E01398</t>
  </si>
  <si>
    <t>E01399</t>
  </si>
  <si>
    <t>E01400</t>
  </si>
  <si>
    <t>E01401</t>
  </si>
  <si>
    <t>E01402</t>
  </si>
  <si>
    <t>E01403</t>
  </si>
  <si>
    <t>E01404</t>
  </si>
  <si>
    <t>E01405</t>
  </si>
  <si>
    <t>E01406</t>
  </si>
  <si>
    <t>E01407</t>
  </si>
  <si>
    <t>E01408</t>
  </si>
  <si>
    <t>E01409</t>
  </si>
  <si>
    <t>E01410</t>
  </si>
  <si>
    <t>E01411</t>
  </si>
  <si>
    <t>E01412</t>
  </si>
  <si>
    <t>E01413</t>
  </si>
  <si>
    <t>E01414</t>
  </si>
  <si>
    <t>E01415</t>
  </si>
  <si>
    <t>E01416</t>
  </si>
  <si>
    <t>E01417</t>
  </si>
  <si>
    <t>E01418</t>
  </si>
  <si>
    <t>E01419</t>
  </si>
  <si>
    <t>E01420</t>
  </si>
  <si>
    <t>E01421</t>
  </si>
  <si>
    <t>E01422</t>
  </si>
  <si>
    <t>E01423</t>
  </si>
  <si>
    <t>E01424</t>
  </si>
  <si>
    <t>E01425</t>
  </si>
  <si>
    <t>E01426</t>
  </si>
  <si>
    <t>E01427</t>
  </si>
  <si>
    <t>E01428</t>
  </si>
  <si>
    <t>E01429</t>
  </si>
  <si>
    <t>E01430</t>
  </si>
  <si>
    <t>E01431</t>
  </si>
  <si>
    <t>E01432</t>
  </si>
  <si>
    <t>E01433</t>
  </si>
  <si>
    <t>E01434</t>
  </si>
  <si>
    <t>E01435</t>
  </si>
  <si>
    <t>E01436</t>
  </si>
  <si>
    <t>E01437</t>
  </si>
  <si>
    <t>E01438</t>
  </si>
  <si>
    <t>E01439</t>
  </si>
  <si>
    <t>E01440</t>
  </si>
  <si>
    <t>E01441</t>
  </si>
  <si>
    <t>E01442</t>
  </si>
  <si>
    <t>E01443</t>
  </si>
  <si>
    <t>E01444</t>
  </si>
  <si>
    <t>E01445</t>
  </si>
  <si>
    <t>E01446</t>
  </si>
  <si>
    <t>E01447</t>
  </si>
  <si>
    <t>E01448</t>
  </si>
  <si>
    <t>E01449</t>
  </si>
  <si>
    <t>E01450</t>
  </si>
  <si>
    <t>E01451</t>
  </si>
  <si>
    <t>E01452</t>
  </si>
  <si>
    <t>E01453</t>
  </si>
  <si>
    <t>E01454</t>
  </si>
  <si>
    <t>E01455</t>
  </si>
  <si>
    <t>E01456</t>
  </si>
  <si>
    <t>E01457</t>
  </si>
  <si>
    <t>E01458</t>
  </si>
  <si>
    <t>E01459</t>
  </si>
  <si>
    <t>E01460</t>
  </si>
  <si>
    <t>E01461</t>
  </si>
  <si>
    <t>E01462</t>
  </si>
  <si>
    <t>E01463</t>
  </si>
  <si>
    <t>E01464</t>
  </si>
  <si>
    <t>E01465</t>
  </si>
  <si>
    <t>E01466</t>
  </si>
  <si>
    <t>E01467</t>
  </si>
  <si>
    <t>E01468</t>
  </si>
  <si>
    <t>E01469</t>
  </si>
  <si>
    <t>E01470</t>
  </si>
  <si>
    <t>E01471</t>
  </si>
  <si>
    <t>E01472</t>
  </si>
  <si>
    <t>E01473</t>
  </si>
  <si>
    <t>E01474</t>
  </si>
  <si>
    <t>E01475</t>
  </si>
  <si>
    <t>E01476</t>
  </si>
  <si>
    <t>E01477</t>
  </si>
  <si>
    <t>E01478</t>
  </si>
  <si>
    <t>E01479</t>
  </si>
  <si>
    <t>E01480</t>
  </si>
  <si>
    <t>E01481</t>
  </si>
  <si>
    <t>E01482</t>
  </si>
  <si>
    <t>E01483</t>
  </si>
  <si>
    <t>E01484</t>
  </si>
  <si>
    <t>E01485</t>
  </si>
  <si>
    <t>E01486</t>
  </si>
  <si>
    <t>E01487</t>
  </si>
  <si>
    <t>E01488</t>
  </si>
  <si>
    <t>E01489</t>
  </si>
  <si>
    <t>E01490</t>
  </si>
  <si>
    <t>E01491</t>
  </si>
  <si>
    <t>E01492</t>
  </si>
  <si>
    <t>E01493</t>
  </si>
  <si>
    <t>E01494</t>
  </si>
  <si>
    <t>E01495</t>
  </si>
  <si>
    <t>E01496</t>
  </si>
  <si>
    <t>E01497</t>
  </si>
  <si>
    <t>E01498</t>
  </si>
  <si>
    <t>E01499</t>
  </si>
  <si>
    <t>E01500</t>
  </si>
  <si>
    <t>E01501</t>
  </si>
  <si>
    <t>E01502</t>
  </si>
  <si>
    <t>E01503</t>
  </si>
  <si>
    <t>E01504</t>
  </si>
  <si>
    <t>E01505</t>
  </si>
  <si>
    <t>E01506</t>
  </si>
  <si>
    <t>E01507</t>
  </si>
  <si>
    <t>E01508</t>
  </si>
  <si>
    <t>E01509</t>
  </si>
  <si>
    <t>E01510</t>
  </si>
  <si>
    <t>E01511</t>
  </si>
  <si>
    <t>E01512</t>
  </si>
  <si>
    <t>E01513</t>
  </si>
  <si>
    <t>E01514</t>
  </si>
  <si>
    <t>E01515</t>
  </si>
  <si>
    <t>E01516</t>
  </si>
  <si>
    <t>E01517</t>
  </si>
  <si>
    <t>E01518</t>
  </si>
  <si>
    <t>E01519</t>
  </si>
  <si>
    <t>E01520</t>
  </si>
  <si>
    <t>E01521</t>
  </si>
  <si>
    <t>E01522</t>
  </si>
  <si>
    <t>E01523</t>
  </si>
  <si>
    <t>E01524</t>
  </si>
  <si>
    <t>E01525</t>
  </si>
  <si>
    <t>E01526</t>
  </si>
  <si>
    <t>E01527</t>
  </si>
  <si>
    <t>E01528</t>
  </si>
  <si>
    <t>E01529</t>
  </si>
  <si>
    <t>E01530</t>
  </si>
  <si>
    <t>E01531</t>
  </si>
  <si>
    <t>E01532</t>
  </si>
  <si>
    <t>E01533</t>
  </si>
  <si>
    <t>E01534</t>
  </si>
  <si>
    <t>E01535</t>
  </si>
  <si>
    <t>E01536</t>
  </si>
  <si>
    <t>E01537</t>
  </si>
  <si>
    <t>E01538</t>
  </si>
  <si>
    <t>E01539</t>
  </si>
  <si>
    <t>E01540</t>
  </si>
  <si>
    <t>E01541</t>
  </si>
  <si>
    <t>E01542</t>
  </si>
  <si>
    <t>E01543</t>
  </si>
  <si>
    <t>E01544</t>
  </si>
  <si>
    <t>E01545</t>
  </si>
  <si>
    <t>E01546</t>
  </si>
  <si>
    <t>E01547</t>
  </si>
  <si>
    <t>E01548</t>
  </si>
  <si>
    <t>E01549</t>
  </si>
  <si>
    <t>E01550</t>
  </si>
  <si>
    <t>E01551</t>
  </si>
  <si>
    <t>E01552</t>
  </si>
  <si>
    <t>E01553</t>
  </si>
  <si>
    <t>E01554</t>
  </si>
  <si>
    <t>E01555</t>
  </si>
  <si>
    <t>E01556</t>
  </si>
  <si>
    <t>E01557</t>
  </si>
  <si>
    <t>E01558</t>
  </si>
  <si>
    <t>E01559</t>
  </si>
  <si>
    <t>E01560</t>
  </si>
  <si>
    <t>E01561</t>
  </si>
  <si>
    <t>E01562</t>
  </si>
  <si>
    <t>E01563</t>
  </si>
  <si>
    <t>E01564</t>
  </si>
  <si>
    <t>E01565</t>
  </si>
  <si>
    <t>E01566</t>
  </si>
  <si>
    <t>E01567</t>
  </si>
  <si>
    <t>E01568</t>
  </si>
  <si>
    <t>E01569</t>
  </si>
  <si>
    <t>E01570</t>
  </si>
  <si>
    <t>E01571</t>
  </si>
  <si>
    <t>E01572</t>
  </si>
  <si>
    <t>E01573</t>
  </si>
  <si>
    <t>E01574</t>
  </si>
  <si>
    <t>E01575</t>
  </si>
  <si>
    <t>E01576</t>
  </si>
  <si>
    <t>E01577</t>
  </si>
  <si>
    <t>E01578</t>
  </si>
  <si>
    <t>E01579</t>
  </si>
  <si>
    <t>E01580</t>
  </si>
  <si>
    <t>E01581</t>
  </si>
  <si>
    <t>E01582</t>
  </si>
  <si>
    <t>E01583</t>
  </si>
  <si>
    <t>E01584</t>
  </si>
  <si>
    <t>E01585</t>
  </si>
  <si>
    <t>E01586</t>
  </si>
  <si>
    <t>E01587</t>
  </si>
  <si>
    <t>E01588</t>
  </si>
  <si>
    <t>E01589</t>
  </si>
  <si>
    <t>E01590</t>
  </si>
  <si>
    <t>E01591</t>
  </si>
  <si>
    <t>E01592</t>
  </si>
  <si>
    <t>E01593</t>
  </si>
  <si>
    <t>E01594</t>
  </si>
  <si>
    <t>E01595</t>
  </si>
  <si>
    <t>E01596</t>
  </si>
  <si>
    <t>E01597</t>
  </si>
  <si>
    <t>E01598</t>
  </si>
  <si>
    <t>E01599</t>
  </si>
  <si>
    <t>E01600</t>
  </si>
  <si>
    <t>E01601</t>
  </si>
  <si>
    <t>E01602</t>
  </si>
  <si>
    <t>E01603</t>
  </si>
  <si>
    <t>E01604</t>
  </si>
  <si>
    <t>E01605</t>
  </si>
  <si>
    <t>E01606</t>
  </si>
  <si>
    <t>E01607</t>
  </si>
  <si>
    <t>E01608</t>
  </si>
  <si>
    <t>E01609</t>
  </si>
  <si>
    <t>E01610</t>
  </si>
  <si>
    <t>E01611</t>
  </si>
  <si>
    <t>E01612</t>
  </si>
  <si>
    <t>E01613</t>
  </si>
  <si>
    <t>E01614</t>
  </si>
  <si>
    <t>E01615</t>
  </si>
  <si>
    <t>E01616</t>
  </si>
  <si>
    <t>E01617</t>
  </si>
  <si>
    <t>E01618</t>
  </si>
  <si>
    <t>E01619</t>
  </si>
  <si>
    <t>E01620</t>
  </si>
  <si>
    <t>E01621</t>
  </si>
  <si>
    <t>E01622</t>
  </si>
  <si>
    <t>E01623</t>
  </si>
  <si>
    <t>E01624</t>
  </si>
  <si>
    <t>E01625</t>
  </si>
  <si>
    <t>E01626</t>
  </si>
  <si>
    <t>E01627</t>
  </si>
  <si>
    <t>E01628</t>
  </si>
  <si>
    <t>E01629</t>
  </si>
  <si>
    <t>E01630</t>
  </si>
  <si>
    <t>E01631</t>
  </si>
  <si>
    <t>E01632</t>
  </si>
  <si>
    <t>E01633</t>
  </si>
  <si>
    <t>E01634</t>
  </si>
  <si>
    <t>E01635</t>
  </si>
  <si>
    <t>E01636</t>
  </si>
  <si>
    <t>E01637</t>
  </si>
  <si>
    <t>E01638</t>
  </si>
  <si>
    <t>E01639</t>
  </si>
  <si>
    <t>E01640</t>
  </si>
  <si>
    <t>E01641</t>
  </si>
  <si>
    <t>E01642</t>
  </si>
  <si>
    <t>E01643</t>
  </si>
  <si>
    <t>E01644</t>
  </si>
  <si>
    <t>E01645</t>
  </si>
  <si>
    <t>E01646</t>
  </si>
  <si>
    <t>E01647</t>
  </si>
  <si>
    <t>E01648</t>
  </si>
  <si>
    <t>E01649</t>
  </si>
  <si>
    <t>E01650</t>
  </si>
  <si>
    <t>E01651</t>
  </si>
  <si>
    <t>E01652</t>
  </si>
  <si>
    <t>E01653</t>
  </si>
  <si>
    <t>E01654</t>
  </si>
  <si>
    <t>E01655</t>
  </si>
  <si>
    <t>E01656</t>
  </si>
  <si>
    <t>E01657</t>
  </si>
  <si>
    <t>E01658</t>
  </si>
  <si>
    <t>E01659</t>
  </si>
  <si>
    <t>E01660</t>
  </si>
  <si>
    <t>E01661</t>
  </si>
  <si>
    <t>E01662</t>
  </si>
  <si>
    <t>E01663</t>
  </si>
  <si>
    <t>E01664</t>
  </si>
  <si>
    <t>E01665</t>
  </si>
  <si>
    <t>E01666</t>
  </si>
  <si>
    <t>E01667</t>
  </si>
  <si>
    <t>E01668</t>
  </si>
  <si>
    <t>E01669</t>
  </si>
  <si>
    <t>E01670</t>
  </si>
  <si>
    <t>E01671</t>
  </si>
  <si>
    <t>E01672</t>
  </si>
  <si>
    <t>E01673</t>
  </si>
  <si>
    <t>E01674</t>
  </si>
  <si>
    <t>E01675</t>
  </si>
  <si>
    <t>E01676</t>
  </si>
  <si>
    <t>E01677</t>
  </si>
  <si>
    <t>E01678</t>
  </si>
  <si>
    <t>E01679</t>
  </si>
  <si>
    <t>E01680</t>
  </si>
  <si>
    <t>E01681</t>
  </si>
  <si>
    <t>E01682</t>
  </si>
  <si>
    <t>E01683</t>
  </si>
  <si>
    <t>E01684</t>
  </si>
  <si>
    <t>E01685</t>
  </si>
  <si>
    <t>E01686</t>
  </si>
  <si>
    <t>E01687</t>
  </si>
  <si>
    <t>E01688</t>
  </si>
  <si>
    <t>E01689</t>
  </si>
  <si>
    <t>E01690</t>
  </si>
  <si>
    <t>E01691</t>
  </si>
  <si>
    <t>E01692</t>
  </si>
  <si>
    <t>E01693</t>
  </si>
  <si>
    <t>E01694</t>
  </si>
  <si>
    <t>E01695</t>
  </si>
  <si>
    <t>E01696</t>
  </si>
  <si>
    <t>E01697</t>
  </si>
  <si>
    <t>E01698</t>
  </si>
  <si>
    <t>E01699</t>
  </si>
  <si>
    <t>E01700</t>
  </si>
  <si>
    <t>E01701</t>
  </si>
  <si>
    <t>E01702</t>
  </si>
  <si>
    <t>E01703</t>
  </si>
  <si>
    <t>E01704</t>
  </si>
  <si>
    <t>E01705</t>
  </si>
  <si>
    <t>E01706</t>
  </si>
  <si>
    <t>E01707</t>
  </si>
  <si>
    <t>E01708</t>
  </si>
  <si>
    <t>E01709</t>
  </si>
  <si>
    <t>E01710</t>
  </si>
  <si>
    <t>E01711</t>
  </si>
  <si>
    <t>E01712</t>
  </si>
  <si>
    <t>E01713</t>
  </si>
  <si>
    <t>E01714</t>
  </si>
  <si>
    <t>E01715</t>
  </si>
  <si>
    <t>E01716</t>
  </si>
  <si>
    <t>E01717</t>
  </si>
  <si>
    <t>E01718</t>
  </si>
  <si>
    <t>E01719</t>
  </si>
  <si>
    <t>E01720</t>
  </si>
  <si>
    <t>E01721</t>
  </si>
  <si>
    <t>E01722</t>
  </si>
  <si>
    <t>E01723</t>
  </si>
  <si>
    <t>E01724</t>
  </si>
  <si>
    <t>E01725</t>
  </si>
  <si>
    <t>E01726</t>
  </si>
  <si>
    <t>E01727</t>
  </si>
  <si>
    <t>E01728</t>
  </si>
  <si>
    <t>E01729</t>
  </si>
  <si>
    <t>E01730</t>
  </si>
  <si>
    <t>E01731</t>
  </si>
  <si>
    <t>E01732</t>
  </si>
  <si>
    <t>E01733</t>
  </si>
  <si>
    <t>E01734</t>
  </si>
  <si>
    <t>E01735</t>
  </si>
  <si>
    <t>E01736</t>
  </si>
  <si>
    <t>E01737</t>
  </si>
  <si>
    <t>E01738</t>
  </si>
  <si>
    <t>E01739</t>
  </si>
  <si>
    <t>E01740</t>
  </si>
  <si>
    <t>E01741</t>
  </si>
  <si>
    <t>E01742</t>
  </si>
  <si>
    <t>E01743</t>
  </si>
  <si>
    <t>E01744</t>
  </si>
  <si>
    <t>E01745</t>
  </si>
  <si>
    <t>E01746</t>
  </si>
  <si>
    <t>E01747</t>
  </si>
  <si>
    <t>E01748</t>
  </si>
  <si>
    <t>E01749</t>
  </si>
  <si>
    <t>E01750</t>
  </si>
  <si>
    <t>E01751</t>
  </si>
  <si>
    <t>E01752</t>
  </si>
  <si>
    <t>E01753</t>
  </si>
  <si>
    <t>E01754</t>
  </si>
  <si>
    <t>E01755</t>
  </si>
  <si>
    <t>E01756</t>
  </si>
  <si>
    <t>E01757</t>
  </si>
  <si>
    <t>E01758</t>
  </si>
  <si>
    <t>E01759</t>
  </si>
  <si>
    <t>E01760</t>
  </si>
  <si>
    <t>E01761</t>
  </si>
  <si>
    <t>E01762</t>
  </si>
  <si>
    <t>E01763</t>
  </si>
  <si>
    <t>E01764</t>
  </si>
  <si>
    <t>E01765</t>
  </si>
  <si>
    <t>E01766</t>
  </si>
  <si>
    <t>E01767</t>
  </si>
  <si>
    <t>E01768</t>
  </si>
  <si>
    <t>E01769</t>
  </si>
  <si>
    <t>E01770</t>
  </si>
  <si>
    <t>E01771</t>
  </si>
  <si>
    <t>E01772</t>
  </si>
  <si>
    <t>E01773</t>
  </si>
  <si>
    <t>E01774</t>
  </si>
  <si>
    <t>E01775</t>
  </si>
  <si>
    <t>E01776</t>
  </si>
  <si>
    <t>E01777</t>
  </si>
  <si>
    <t>E01778</t>
  </si>
  <si>
    <t>E01779</t>
  </si>
  <si>
    <t>E01780</t>
  </si>
  <si>
    <t>E01781</t>
  </si>
  <si>
    <t>E01782</t>
  </si>
  <si>
    <t>E01783</t>
  </si>
  <si>
    <t>E01784</t>
  </si>
  <si>
    <t>E01785</t>
  </si>
  <si>
    <t>E01786</t>
  </si>
  <si>
    <t>E01787</t>
  </si>
  <si>
    <t>E01788</t>
  </si>
  <si>
    <t>E01789</t>
  </si>
  <si>
    <t>E01790</t>
  </si>
  <si>
    <t>E01791</t>
  </si>
  <si>
    <t>E01792</t>
  </si>
  <si>
    <t>E01793</t>
  </si>
  <si>
    <t>E01794</t>
  </si>
  <si>
    <t>E01795</t>
  </si>
  <si>
    <t>E01796</t>
  </si>
  <si>
    <t>E01797</t>
  </si>
  <si>
    <t>E01798</t>
  </si>
  <si>
    <t>E01799</t>
  </si>
  <si>
    <t>E01800</t>
  </si>
  <si>
    <t>E01801</t>
  </si>
  <si>
    <t>E01802</t>
  </si>
  <si>
    <t>E01803</t>
  </si>
  <si>
    <t>E01804</t>
  </si>
  <si>
    <t>E01805</t>
  </si>
  <si>
    <t>E01806</t>
  </si>
  <si>
    <t>E01807</t>
  </si>
  <si>
    <t>E01808</t>
  </si>
  <si>
    <t>E01809</t>
  </si>
  <si>
    <t>E01810</t>
  </si>
  <si>
    <t>E01811</t>
  </si>
  <si>
    <t>E01812</t>
  </si>
  <si>
    <t>E01813</t>
  </si>
  <si>
    <t>E01814</t>
  </si>
  <si>
    <t>E01815</t>
  </si>
  <si>
    <t>E01816</t>
  </si>
  <si>
    <t>E01817</t>
  </si>
  <si>
    <t>E01818</t>
  </si>
  <si>
    <t>E01819</t>
  </si>
  <si>
    <t>E01820</t>
  </si>
  <si>
    <t>E01821</t>
  </si>
  <si>
    <t>E01822</t>
  </si>
  <si>
    <t>E01823</t>
  </si>
  <si>
    <t>E01824</t>
  </si>
  <si>
    <t>E01825</t>
  </si>
  <si>
    <t>E01826</t>
  </si>
  <si>
    <t>E01827</t>
  </si>
  <si>
    <t>E01828</t>
  </si>
  <si>
    <t>E01829</t>
  </si>
  <si>
    <t>E01830</t>
  </si>
  <si>
    <t>E01831</t>
  </si>
  <si>
    <t>E01832</t>
  </si>
  <si>
    <t>E01833</t>
  </si>
  <si>
    <t>E01834</t>
  </si>
  <si>
    <t>E01835</t>
  </si>
  <si>
    <t>E01836</t>
  </si>
  <si>
    <t>E01837</t>
  </si>
  <si>
    <t>E01838</t>
  </si>
  <si>
    <t>E01839</t>
  </si>
  <si>
    <t>E01840</t>
  </si>
  <si>
    <t>E01841</t>
  </si>
  <si>
    <t>E01842</t>
  </si>
  <si>
    <t>E01843</t>
  </si>
  <si>
    <t>E01844</t>
  </si>
  <si>
    <t>E01845</t>
  </si>
  <si>
    <t>E01846</t>
  </si>
  <si>
    <t>E01847</t>
  </si>
  <si>
    <t>E01848</t>
  </si>
  <si>
    <t>E01849</t>
  </si>
  <si>
    <t>E01850</t>
  </si>
  <si>
    <t>E01851</t>
  </si>
  <si>
    <t>E01852</t>
  </si>
  <si>
    <t>E01853</t>
  </si>
  <si>
    <t>E01854</t>
  </si>
  <si>
    <t>E01855</t>
  </si>
  <si>
    <t>E01856</t>
  </si>
  <si>
    <t>E01857</t>
  </si>
  <si>
    <t>E01858</t>
  </si>
  <si>
    <t>E01859</t>
  </si>
  <si>
    <t>E01860</t>
  </si>
  <si>
    <t>E01861</t>
  </si>
  <si>
    <t>E01862</t>
  </si>
  <si>
    <t>E01863</t>
  </si>
  <si>
    <t>E01864</t>
  </si>
  <si>
    <t>E01865</t>
  </si>
  <si>
    <t>E01866</t>
  </si>
  <si>
    <t>E01867</t>
  </si>
  <si>
    <t>E01868</t>
  </si>
  <si>
    <t>E01869</t>
  </si>
  <si>
    <t>E01870</t>
  </si>
  <si>
    <t>E01871</t>
  </si>
  <si>
    <t>E01872</t>
  </si>
  <si>
    <t>E01873</t>
  </si>
  <si>
    <t>E01874</t>
  </si>
  <si>
    <t>E01875</t>
  </si>
  <si>
    <t>E01876</t>
  </si>
  <si>
    <t>E01877</t>
  </si>
  <si>
    <t>E01878</t>
  </si>
  <si>
    <t>E01879</t>
  </si>
  <si>
    <t>E01880</t>
  </si>
  <si>
    <t>E01881</t>
  </si>
  <si>
    <t>E01882</t>
  </si>
  <si>
    <t>E01883</t>
  </si>
  <si>
    <t>E01884</t>
  </si>
  <si>
    <t>E01885</t>
  </si>
  <si>
    <t>E01886</t>
  </si>
  <si>
    <t>E01887</t>
  </si>
  <si>
    <t>E01888</t>
  </si>
  <si>
    <t>E01889</t>
  </si>
  <si>
    <t>E01890</t>
  </si>
  <si>
    <t>E01891</t>
  </si>
  <si>
    <t>E01892</t>
  </si>
  <si>
    <t>E01893</t>
  </si>
  <si>
    <t>E01894</t>
  </si>
  <si>
    <t>E01895</t>
  </si>
  <si>
    <t>E01896</t>
  </si>
  <si>
    <t>E01897</t>
  </si>
  <si>
    <t>E01898</t>
  </si>
  <si>
    <t>E01899</t>
  </si>
  <si>
    <t>E01900</t>
  </si>
  <si>
    <t>E01901</t>
  </si>
  <si>
    <t>E01902</t>
  </si>
  <si>
    <t>E01903</t>
  </si>
  <si>
    <t>E01904</t>
  </si>
  <si>
    <t>E01905</t>
  </si>
  <si>
    <t>E01906</t>
  </si>
  <si>
    <t>E01907</t>
  </si>
  <si>
    <t>E01908</t>
  </si>
  <si>
    <t>E01909</t>
  </si>
  <si>
    <t>E01910</t>
  </si>
  <si>
    <t>E01911</t>
  </si>
  <si>
    <t>E01912</t>
  </si>
  <si>
    <t>E01913</t>
  </si>
  <si>
    <t>E01914</t>
  </si>
  <si>
    <t>E01915</t>
  </si>
  <si>
    <t>E01916</t>
  </si>
  <si>
    <t>E01917</t>
  </si>
  <si>
    <t>E01918</t>
  </si>
  <si>
    <t>E01919</t>
  </si>
  <si>
    <t>E01920</t>
  </si>
  <si>
    <t>E01921</t>
  </si>
  <si>
    <t>E01922</t>
  </si>
  <si>
    <t>E01923</t>
  </si>
  <si>
    <t>E01924</t>
  </si>
  <si>
    <t>E01925</t>
  </si>
  <si>
    <t>E01926</t>
  </si>
  <si>
    <t>E01927</t>
  </si>
  <si>
    <t>E01928</t>
  </si>
  <si>
    <t>E01929</t>
  </si>
  <si>
    <t>E01930</t>
  </si>
  <si>
    <t>E01931</t>
  </si>
  <si>
    <t>E01932</t>
  </si>
  <si>
    <t>E01933</t>
  </si>
  <si>
    <t>E01934</t>
  </si>
  <si>
    <t>E01935</t>
  </si>
  <si>
    <t>E01936</t>
  </si>
  <si>
    <t>E01937</t>
  </si>
  <si>
    <t>E01938</t>
  </si>
  <si>
    <t>E01939</t>
  </si>
  <si>
    <t>E01940</t>
  </si>
  <si>
    <t>E01941</t>
  </si>
  <si>
    <t>E01942</t>
  </si>
  <si>
    <t>E01943</t>
  </si>
  <si>
    <t>E01944</t>
  </si>
  <si>
    <t>E01945</t>
  </si>
  <si>
    <t>E01946</t>
  </si>
  <si>
    <t>E01947</t>
  </si>
  <si>
    <t>E01948</t>
  </si>
  <si>
    <t>E01949</t>
  </si>
  <si>
    <t>E01950</t>
  </si>
  <si>
    <t>E01951</t>
  </si>
  <si>
    <t>E01952</t>
  </si>
  <si>
    <t>E01953</t>
  </si>
  <si>
    <t>E01954</t>
  </si>
  <si>
    <t>E01955</t>
  </si>
  <si>
    <t>E01956</t>
  </si>
  <si>
    <t>E01957</t>
  </si>
  <si>
    <t>E01958</t>
  </si>
  <si>
    <t>E01959</t>
  </si>
  <si>
    <t>E01960</t>
  </si>
  <si>
    <t>E01961</t>
  </si>
  <si>
    <t>E01962</t>
  </si>
  <si>
    <t>E01963</t>
  </si>
  <si>
    <t>E01964</t>
  </si>
  <si>
    <t>E01965</t>
  </si>
  <si>
    <t>E01966</t>
  </si>
  <si>
    <t>E01967</t>
  </si>
  <si>
    <t>E01968</t>
  </si>
  <si>
    <t>E01969</t>
  </si>
  <si>
    <t>E01970</t>
  </si>
  <si>
    <t>E01971</t>
  </si>
  <si>
    <t>E01972</t>
  </si>
  <si>
    <t>E01973</t>
  </si>
  <si>
    <t>E01974</t>
  </si>
  <si>
    <t>E01975</t>
  </si>
  <si>
    <t>E01976</t>
  </si>
  <si>
    <t>E01977</t>
  </si>
  <si>
    <t>E01978</t>
  </si>
  <si>
    <t>E01979</t>
  </si>
  <si>
    <t>E01980</t>
  </si>
  <si>
    <t>E01981</t>
  </si>
  <si>
    <t>E01982</t>
  </si>
  <si>
    <t>E01983</t>
  </si>
  <si>
    <t>E01984</t>
  </si>
  <si>
    <t>E01985</t>
  </si>
  <si>
    <t>E01986</t>
  </si>
  <si>
    <t>E01987</t>
  </si>
  <si>
    <t>E01988</t>
  </si>
  <si>
    <t>E01989</t>
  </si>
  <si>
    <t>E01990</t>
  </si>
  <si>
    <t>E01991</t>
  </si>
  <si>
    <t>E01992</t>
  </si>
  <si>
    <t>E01993</t>
  </si>
  <si>
    <t>E01994</t>
  </si>
  <si>
    <t>E01995</t>
  </si>
  <si>
    <t>E01996</t>
  </si>
  <si>
    <t>E01997</t>
  </si>
  <si>
    <t>E01998</t>
  </si>
  <si>
    <t>E01999</t>
  </si>
  <si>
    <t>E02000</t>
  </si>
  <si>
    <t>E02001</t>
  </si>
  <si>
    <t>E02002</t>
  </si>
  <si>
    <t>E02003</t>
  </si>
  <si>
    <t>E02004</t>
  </si>
  <si>
    <t>E02005</t>
  </si>
  <si>
    <t>E02006</t>
  </si>
  <si>
    <t>E02007</t>
  </si>
  <si>
    <t>E02008</t>
  </si>
  <si>
    <t>E02009</t>
  </si>
  <si>
    <t>E02010</t>
  </si>
  <si>
    <t>E02011</t>
  </si>
  <si>
    <t>E02012</t>
  </si>
  <si>
    <t>E02013</t>
  </si>
  <si>
    <t>E02014</t>
  </si>
  <si>
    <t>E02015</t>
  </si>
  <si>
    <t>E02016</t>
  </si>
  <si>
    <t>E02017</t>
  </si>
  <si>
    <t>E02018</t>
  </si>
  <si>
    <t>E02019</t>
  </si>
  <si>
    <t>E02020</t>
  </si>
  <si>
    <t>E02021</t>
  </si>
  <si>
    <t>E02022</t>
  </si>
  <si>
    <t>E02023</t>
  </si>
  <si>
    <t>E02024</t>
  </si>
  <si>
    <t>E02025</t>
  </si>
  <si>
    <t>E02026</t>
  </si>
  <si>
    <t>E02027</t>
  </si>
  <si>
    <t>E02028</t>
  </si>
  <si>
    <t>E02029</t>
  </si>
  <si>
    <t>E02030</t>
  </si>
  <si>
    <t>E02031</t>
  </si>
  <si>
    <t>E02032</t>
  </si>
  <si>
    <t>E02033</t>
  </si>
  <si>
    <t>E02034</t>
  </si>
  <si>
    <t>E02035</t>
  </si>
  <si>
    <t>E02036</t>
  </si>
  <si>
    <t>E02037</t>
  </si>
  <si>
    <t>E02038</t>
  </si>
  <si>
    <t>E02039</t>
  </si>
  <si>
    <t>E02040</t>
  </si>
  <si>
    <t>E02041</t>
  </si>
  <si>
    <t>E02042</t>
  </si>
  <si>
    <t>E02043</t>
  </si>
  <si>
    <t>E02044</t>
  </si>
  <si>
    <t>E02045</t>
  </si>
  <si>
    <t>E02046</t>
  </si>
  <si>
    <t>E02047</t>
  </si>
  <si>
    <t>E02048</t>
  </si>
  <si>
    <t>E02049</t>
  </si>
  <si>
    <t>E02050</t>
  </si>
  <si>
    <t>E02051</t>
  </si>
  <si>
    <t>E02052</t>
  </si>
  <si>
    <t>E02053</t>
  </si>
  <si>
    <t>E02054</t>
  </si>
  <si>
    <t>E02055</t>
  </si>
  <si>
    <t>E02056</t>
  </si>
  <si>
    <t>E02057</t>
  </si>
  <si>
    <t>E02058</t>
  </si>
  <si>
    <t>E02059</t>
  </si>
  <si>
    <t>E02060</t>
  </si>
  <si>
    <t>E02061</t>
  </si>
  <si>
    <t>E02062</t>
  </si>
  <si>
    <t>E02063</t>
  </si>
  <si>
    <t>E02064</t>
  </si>
  <si>
    <t>E02065</t>
  </si>
  <si>
    <t>E02066</t>
  </si>
  <si>
    <t>E02067</t>
  </si>
  <si>
    <t>E02068</t>
  </si>
  <si>
    <t>E02069</t>
  </si>
  <si>
    <t>E02070</t>
  </si>
  <si>
    <t>E02071</t>
  </si>
  <si>
    <t>E02072</t>
  </si>
  <si>
    <t>E02073</t>
  </si>
  <si>
    <t>E02074</t>
  </si>
  <si>
    <t>E02075</t>
  </si>
  <si>
    <t>E02076</t>
  </si>
  <si>
    <t>E02077</t>
  </si>
  <si>
    <t>E02078</t>
  </si>
  <si>
    <t>E02079</t>
  </si>
  <si>
    <t>E02080</t>
  </si>
  <si>
    <t>E02081</t>
  </si>
  <si>
    <t>E02082</t>
  </si>
  <si>
    <t>E02083</t>
  </si>
  <si>
    <t>E02084</t>
  </si>
  <si>
    <t>E02085</t>
  </si>
  <si>
    <t>E02086</t>
  </si>
  <si>
    <t>E02087</t>
  </si>
  <si>
    <t>E02088</t>
  </si>
  <si>
    <t>E02089</t>
  </si>
  <si>
    <t>E02090</t>
  </si>
  <si>
    <t>E02091</t>
  </si>
  <si>
    <t>E02092</t>
  </si>
  <si>
    <t>E02093</t>
  </si>
  <si>
    <t>E02094</t>
  </si>
  <si>
    <t>E02095</t>
  </si>
  <si>
    <t>E02096</t>
  </si>
  <si>
    <t>E02097</t>
  </si>
  <si>
    <t>E02098</t>
  </si>
  <si>
    <t>E02099</t>
  </si>
  <si>
    <t>E02100</t>
  </si>
  <si>
    <t>E02101</t>
  </si>
  <si>
    <t>E02102</t>
  </si>
  <si>
    <t>E02103</t>
  </si>
  <si>
    <t>E02104</t>
  </si>
  <si>
    <t>E02105</t>
  </si>
  <si>
    <t>E02106</t>
  </si>
  <si>
    <t>E02107</t>
  </si>
  <si>
    <t>E02108</t>
  </si>
  <si>
    <t>E02109</t>
  </si>
  <si>
    <t>E02110</t>
  </si>
  <si>
    <t>E02111</t>
  </si>
  <si>
    <t>E02112</t>
  </si>
  <si>
    <t>E02113</t>
  </si>
  <si>
    <t>E02114</t>
  </si>
  <si>
    <t>E02115</t>
  </si>
  <si>
    <t>E02116</t>
  </si>
  <si>
    <t>E02117</t>
  </si>
  <si>
    <t>E02118</t>
  </si>
  <si>
    <t>E02119</t>
  </si>
  <si>
    <t>E02120</t>
  </si>
  <si>
    <t>E02121</t>
  </si>
  <si>
    <t>E02122</t>
  </si>
  <si>
    <t>E02123</t>
  </si>
  <si>
    <t>E02124</t>
  </si>
  <si>
    <t>E02125</t>
  </si>
  <si>
    <t>E02126</t>
  </si>
  <si>
    <t>E02127</t>
  </si>
  <si>
    <t>E02128</t>
  </si>
  <si>
    <t>E02129</t>
  </si>
  <si>
    <t>E02130</t>
  </si>
  <si>
    <t>E02131</t>
  </si>
  <si>
    <t>E02132</t>
  </si>
  <si>
    <t>E02133</t>
  </si>
  <si>
    <t>E02134</t>
  </si>
  <si>
    <t>E02135</t>
  </si>
  <si>
    <t>E02136</t>
  </si>
  <si>
    <t>E02137</t>
  </si>
  <si>
    <t>E02138</t>
  </si>
  <si>
    <t>E02139</t>
  </si>
  <si>
    <t>E02140</t>
  </si>
  <si>
    <t>E02141</t>
  </si>
  <si>
    <t>E02142</t>
  </si>
  <si>
    <t>E02143</t>
  </si>
  <si>
    <t>E02144</t>
  </si>
  <si>
    <t>E02145</t>
  </si>
  <si>
    <t>E02146</t>
  </si>
  <si>
    <t>E02147</t>
  </si>
  <si>
    <t>E02148</t>
  </si>
  <si>
    <t>E02149</t>
  </si>
  <si>
    <t>E02150</t>
  </si>
  <si>
    <t>E02151</t>
  </si>
  <si>
    <t>E02152</t>
  </si>
  <si>
    <t>E02153</t>
  </si>
  <si>
    <t>E02154</t>
  </si>
  <si>
    <t>E02155</t>
  </si>
  <si>
    <t>E02156</t>
  </si>
  <si>
    <t>E02157</t>
  </si>
  <si>
    <t>E02158</t>
  </si>
  <si>
    <t>E02159</t>
  </si>
  <si>
    <t>E02160</t>
  </si>
  <si>
    <t>E02161</t>
  </si>
  <si>
    <t>E02162</t>
  </si>
  <si>
    <t>E02163</t>
  </si>
  <si>
    <t>E02164</t>
  </si>
  <si>
    <t>E02165</t>
  </si>
  <si>
    <t>E02166</t>
  </si>
  <si>
    <t>E02167</t>
  </si>
  <si>
    <t>E02168</t>
  </si>
  <si>
    <t>E02169</t>
  </si>
  <si>
    <t>E02170</t>
  </si>
  <si>
    <t>E02171</t>
  </si>
  <si>
    <t>E02172</t>
  </si>
  <si>
    <t>E02173</t>
  </si>
  <si>
    <t>E02174</t>
  </si>
  <si>
    <t>E02175</t>
  </si>
  <si>
    <t>E02176</t>
  </si>
  <si>
    <t>E02177</t>
  </si>
  <si>
    <t>E02178</t>
  </si>
  <si>
    <t>E02179</t>
  </si>
  <si>
    <t>E02180</t>
  </si>
  <si>
    <t>E02181</t>
  </si>
  <si>
    <t>E02182</t>
  </si>
  <si>
    <t>E02183</t>
  </si>
  <si>
    <t>E02184</t>
  </si>
  <si>
    <t>E02185</t>
  </si>
  <si>
    <t>E02186</t>
  </si>
  <si>
    <t>E02187</t>
  </si>
  <si>
    <t>E02188</t>
  </si>
  <si>
    <t>E02189</t>
  </si>
  <si>
    <t>E02190</t>
  </si>
  <si>
    <t>E02191</t>
  </si>
  <si>
    <t>E02192</t>
  </si>
  <si>
    <t>E02193</t>
  </si>
  <si>
    <t>E02194</t>
  </si>
  <si>
    <t>E02195</t>
  </si>
  <si>
    <t>E02196</t>
  </si>
  <si>
    <t>E02197</t>
  </si>
  <si>
    <t>E02198</t>
  </si>
  <si>
    <t>E02199</t>
  </si>
  <si>
    <t>E02200</t>
  </si>
  <si>
    <t>E02201</t>
  </si>
  <si>
    <t>E02202</t>
  </si>
  <si>
    <t>E02203</t>
  </si>
  <si>
    <t>E02204</t>
  </si>
  <si>
    <t>E02205</t>
  </si>
  <si>
    <t>E02206</t>
  </si>
  <si>
    <t>E02207</t>
  </si>
  <si>
    <t>E02208</t>
  </si>
  <si>
    <t>E02209</t>
  </si>
  <si>
    <t>E02210</t>
  </si>
  <si>
    <t>E02211</t>
  </si>
  <si>
    <t>E02212</t>
  </si>
  <si>
    <t>E02213</t>
  </si>
  <si>
    <t>E02214</t>
  </si>
  <si>
    <t>E02215</t>
  </si>
  <si>
    <t>E02216</t>
  </si>
  <si>
    <t>E02217</t>
  </si>
  <si>
    <t>E02218</t>
  </si>
  <si>
    <t>E02219</t>
  </si>
  <si>
    <t>E02220</t>
  </si>
  <si>
    <t>E02221</t>
  </si>
  <si>
    <t>E02222</t>
  </si>
  <si>
    <t>E02223</t>
  </si>
  <si>
    <t>E02224</t>
  </si>
  <si>
    <t>E02225</t>
  </si>
  <si>
    <t>E02226</t>
  </si>
  <si>
    <t>E02227</t>
  </si>
  <si>
    <t>E02228</t>
  </si>
  <si>
    <t>E02229</t>
  </si>
  <si>
    <t>E02230</t>
  </si>
  <si>
    <t>E02231</t>
  </si>
  <si>
    <t>E02232</t>
  </si>
  <si>
    <t>E02233</t>
  </si>
  <si>
    <t>E02234</t>
  </si>
  <si>
    <t>E02235</t>
  </si>
  <si>
    <t>E02236</t>
  </si>
  <si>
    <t>E02237</t>
  </si>
  <si>
    <t>E02238</t>
  </si>
  <si>
    <t>E02239</t>
  </si>
  <si>
    <t>E02240</t>
  </si>
  <si>
    <t>E02241</t>
  </si>
  <si>
    <t>E02242</t>
  </si>
  <si>
    <t>E02243</t>
  </si>
  <si>
    <t>E02244</t>
  </si>
  <si>
    <t>E02245</t>
  </si>
  <si>
    <t>E02246</t>
  </si>
  <si>
    <t>E02247</t>
  </si>
  <si>
    <t>E02248</t>
  </si>
  <si>
    <t>E02249</t>
  </si>
  <si>
    <t>E02250</t>
  </si>
  <si>
    <t>E02251</t>
  </si>
  <si>
    <t>E02252</t>
  </si>
  <si>
    <t>E02253</t>
  </si>
  <si>
    <t>E02254</t>
  </si>
  <si>
    <t>E02255</t>
  </si>
  <si>
    <t>E02256</t>
  </si>
  <si>
    <t>E02257</t>
  </si>
  <si>
    <t>E02258</t>
  </si>
  <si>
    <t>E02259</t>
  </si>
  <si>
    <t>E02260</t>
  </si>
  <si>
    <t>E02261</t>
  </si>
  <si>
    <t>E02262</t>
  </si>
  <si>
    <t>E02263</t>
  </si>
  <si>
    <t>E02264</t>
  </si>
  <si>
    <t>E02265</t>
  </si>
  <si>
    <t>E02266</t>
  </si>
  <si>
    <t>E02267</t>
  </si>
  <si>
    <t>E02268</t>
  </si>
  <si>
    <t>E02269</t>
  </si>
  <si>
    <t>E02270</t>
  </si>
  <si>
    <t>E02271</t>
  </si>
  <si>
    <t>E02272</t>
  </si>
  <si>
    <t>E02273</t>
  </si>
  <si>
    <t>E02274</t>
  </si>
  <si>
    <t>E02275</t>
  </si>
  <si>
    <t>E02276</t>
  </si>
  <si>
    <t>E02277</t>
  </si>
  <si>
    <t>E02278</t>
  </si>
  <si>
    <t>E02279</t>
  </si>
  <si>
    <t>E02280</t>
  </si>
  <si>
    <t>E02281</t>
  </si>
  <si>
    <t>E02282</t>
  </si>
  <si>
    <t>E02283</t>
  </si>
  <si>
    <t>E02284</t>
  </si>
  <si>
    <t>E02285</t>
  </si>
  <si>
    <t>E02286</t>
  </si>
  <si>
    <t>E02287</t>
  </si>
  <si>
    <t>E02288</t>
  </si>
  <si>
    <t>E02289</t>
  </si>
  <si>
    <t>E02290</t>
  </si>
  <si>
    <t>E02291</t>
  </si>
  <si>
    <t>E02292</t>
  </si>
  <si>
    <t>E02293</t>
  </si>
  <si>
    <t>E02294</t>
  </si>
  <si>
    <t>E02295</t>
  </si>
  <si>
    <t>E02296</t>
  </si>
  <si>
    <t>E02297</t>
  </si>
  <si>
    <t>E02298</t>
  </si>
  <si>
    <t>E02299</t>
  </si>
  <si>
    <t>E02300</t>
  </si>
  <si>
    <t>E02301</t>
  </si>
  <si>
    <t>E02302</t>
  </si>
  <si>
    <t>E02303</t>
  </si>
  <si>
    <t>E02304</t>
  </si>
  <si>
    <t>E02305</t>
  </si>
  <si>
    <t>E02306</t>
  </si>
  <si>
    <t>E02307</t>
  </si>
  <si>
    <t>E02308</t>
  </si>
  <si>
    <t>E02309</t>
  </si>
  <si>
    <t>E02310</t>
  </si>
  <si>
    <t>E02311</t>
  </si>
  <si>
    <t>E02312</t>
  </si>
  <si>
    <t>E02313</t>
  </si>
  <si>
    <t>E02314</t>
  </si>
  <si>
    <t>E02315</t>
  </si>
  <si>
    <t>E02316</t>
  </si>
  <si>
    <t>E02317</t>
  </si>
  <si>
    <t>E02318</t>
  </si>
  <si>
    <t>E02319</t>
  </si>
  <si>
    <t>E02320</t>
  </si>
  <si>
    <t>E02321</t>
  </si>
  <si>
    <t>E02322</t>
  </si>
  <si>
    <t>E02323</t>
  </si>
  <si>
    <t>E02324</t>
  </si>
  <si>
    <t>E02325</t>
  </si>
  <si>
    <t>E02326</t>
  </si>
  <si>
    <t>E02327</t>
  </si>
  <si>
    <t>E02328</t>
  </si>
  <si>
    <t>E02329</t>
  </si>
  <si>
    <t>E02330</t>
  </si>
  <si>
    <t>E02331</t>
  </si>
  <si>
    <t>E02332</t>
  </si>
  <si>
    <t>E02333</t>
  </si>
  <si>
    <t>E02334</t>
  </si>
  <si>
    <t>E02335</t>
  </si>
  <si>
    <t>E02336</t>
  </si>
  <si>
    <t>E02337</t>
  </si>
  <si>
    <t>E02338</t>
  </si>
  <si>
    <t>E02339</t>
  </si>
  <si>
    <t>E02340</t>
  </si>
  <si>
    <t>E02341</t>
  </si>
  <si>
    <t>E02342</t>
  </si>
  <si>
    <t>E02343</t>
  </si>
  <si>
    <t>E02344</t>
  </si>
  <si>
    <t>E02345</t>
  </si>
  <si>
    <t>E02346</t>
  </si>
  <si>
    <t>E02347</t>
  </si>
  <si>
    <t>E02348</t>
  </si>
  <si>
    <t>E02349</t>
  </si>
  <si>
    <t>E02350</t>
  </si>
  <si>
    <t>E02351</t>
  </si>
  <si>
    <t>E02352</t>
  </si>
  <si>
    <t>E02353</t>
  </si>
  <si>
    <t>E02354</t>
  </si>
  <si>
    <t>E02355</t>
  </si>
  <si>
    <t>E02356</t>
  </si>
  <si>
    <t>E02357</t>
  </si>
  <si>
    <t>E02358</t>
  </si>
  <si>
    <t>E02359</t>
  </si>
  <si>
    <t>E02360</t>
  </si>
  <si>
    <t>E02361</t>
  </si>
  <si>
    <t>E02362</t>
  </si>
  <si>
    <t>E02363</t>
  </si>
  <si>
    <t>E02364</t>
  </si>
  <si>
    <t>E02365</t>
  </si>
  <si>
    <t>E02366</t>
  </si>
  <si>
    <t>E02367</t>
  </si>
  <si>
    <t>E02368</t>
  </si>
  <si>
    <t>E02369</t>
  </si>
  <si>
    <t>E02370</t>
  </si>
  <si>
    <t>E02371</t>
  </si>
  <si>
    <t>E02372</t>
  </si>
  <si>
    <t>E02373</t>
  </si>
  <si>
    <t>E02374</t>
  </si>
  <si>
    <t>E02375</t>
  </si>
  <si>
    <t>E02376</t>
  </si>
  <si>
    <t>E02377</t>
  </si>
  <si>
    <t>E02378</t>
  </si>
  <si>
    <t>E02379</t>
  </si>
  <si>
    <t>E02380</t>
  </si>
  <si>
    <t>E02381</t>
  </si>
  <si>
    <t>E02382</t>
  </si>
  <si>
    <t>E02383</t>
  </si>
  <si>
    <t>E02384</t>
  </si>
  <si>
    <t>E02385</t>
  </si>
  <si>
    <t>E02386</t>
  </si>
  <si>
    <t>E02387</t>
  </si>
  <si>
    <t>E02388</t>
  </si>
  <si>
    <t>E02389</t>
  </si>
  <si>
    <t>E02390</t>
  </si>
  <si>
    <t>E02391</t>
  </si>
  <si>
    <t>E02392</t>
  </si>
  <si>
    <t>E02393</t>
  </si>
  <si>
    <t>E02394</t>
  </si>
  <si>
    <t>E02395</t>
  </si>
  <si>
    <t>E02396</t>
  </si>
  <si>
    <t>E02397</t>
  </si>
  <si>
    <t>E02398</t>
  </si>
  <si>
    <t>E02399</t>
  </si>
  <si>
    <t>E02400</t>
  </si>
  <si>
    <t>E02401</t>
  </si>
  <si>
    <t>E02402</t>
  </si>
  <si>
    <t>E02403</t>
  </si>
  <si>
    <t>E02404</t>
  </si>
  <si>
    <t>E02405</t>
  </si>
  <si>
    <t>E02406</t>
  </si>
  <si>
    <t>E02407</t>
  </si>
  <si>
    <t>E02408</t>
  </si>
  <si>
    <t>E02409</t>
  </si>
  <si>
    <t>E02410</t>
  </si>
  <si>
    <t>E02411</t>
  </si>
  <si>
    <t>E02412</t>
  </si>
  <si>
    <t>E02413</t>
  </si>
  <si>
    <t>E02414</t>
  </si>
  <si>
    <t>E02415</t>
  </si>
  <si>
    <t>E02416</t>
  </si>
  <si>
    <t>E02417</t>
  </si>
  <si>
    <t>E02418</t>
  </si>
  <si>
    <t>E02419</t>
  </si>
  <si>
    <t>E02420</t>
  </si>
  <si>
    <t>E02421</t>
  </si>
  <si>
    <t>E02422</t>
  </si>
  <si>
    <t>E02423</t>
  </si>
  <si>
    <t>E02424</t>
  </si>
  <si>
    <t>E02425</t>
  </si>
  <si>
    <t>E02426</t>
  </si>
  <si>
    <t>E02427</t>
  </si>
  <si>
    <t>E02428</t>
  </si>
  <si>
    <t>E02429</t>
  </si>
  <si>
    <t>E02430</t>
  </si>
  <si>
    <t>E02431</t>
  </si>
  <si>
    <t>E02432</t>
  </si>
  <si>
    <t>E02433</t>
  </si>
  <si>
    <t>E02434</t>
  </si>
  <si>
    <t>E02435</t>
  </si>
  <si>
    <t>E02436</t>
  </si>
  <si>
    <t>E02437</t>
  </si>
  <si>
    <t>E02438</t>
  </si>
  <si>
    <t>E02439</t>
  </si>
  <si>
    <t>E02440</t>
  </si>
  <si>
    <t>E02441</t>
  </si>
  <si>
    <t>E02442</t>
  </si>
  <si>
    <t>E02443</t>
  </si>
  <si>
    <t>E02444</t>
  </si>
  <si>
    <t>E02445</t>
  </si>
  <si>
    <t>E02446</t>
  </si>
  <si>
    <t>E02447</t>
  </si>
  <si>
    <t>E02448</t>
  </si>
  <si>
    <t>E02449</t>
  </si>
  <si>
    <t>E02450</t>
  </si>
  <si>
    <t>E02451</t>
  </si>
  <si>
    <t>E02452</t>
  </si>
  <si>
    <t>E02453</t>
  </si>
  <si>
    <t>E02454</t>
  </si>
  <si>
    <t>E02455</t>
  </si>
  <si>
    <t>E02456</t>
  </si>
  <si>
    <t>E02457</t>
  </si>
  <si>
    <t>E02458</t>
  </si>
  <si>
    <t>E02459</t>
  </si>
  <si>
    <t>E02460</t>
  </si>
  <si>
    <t>E02461</t>
  </si>
  <si>
    <t>E02462</t>
  </si>
  <si>
    <t>E02463</t>
  </si>
  <si>
    <t>E02464</t>
  </si>
  <si>
    <t>E02465</t>
  </si>
  <si>
    <t>E02466</t>
  </si>
  <si>
    <t>E02467</t>
  </si>
  <si>
    <t>E02468</t>
  </si>
  <si>
    <t>E02469</t>
  </si>
  <si>
    <t>E02470</t>
  </si>
  <si>
    <t>E02471</t>
  </si>
  <si>
    <t>E02472</t>
  </si>
  <si>
    <t>E02473</t>
  </si>
  <si>
    <t>E02474</t>
  </si>
  <si>
    <t>E02475</t>
  </si>
  <si>
    <t>E02476</t>
  </si>
  <si>
    <t>E02477</t>
  </si>
  <si>
    <t>E02478</t>
  </si>
  <si>
    <t>E02479</t>
  </si>
  <si>
    <t>E02480</t>
  </si>
  <si>
    <t>E02481</t>
  </si>
  <si>
    <t>E02482</t>
  </si>
  <si>
    <t>E02483</t>
  </si>
  <si>
    <t>E02484</t>
  </si>
  <si>
    <t>E02485</t>
  </si>
  <si>
    <t>E02486</t>
  </si>
  <si>
    <t>E02487</t>
  </si>
  <si>
    <t>E02488</t>
  </si>
  <si>
    <t>E02489</t>
  </si>
  <si>
    <t>E02490</t>
  </si>
  <si>
    <t>E02491</t>
  </si>
  <si>
    <t>E02492</t>
  </si>
  <si>
    <t>E02493</t>
  </si>
  <si>
    <t>E02494</t>
  </si>
  <si>
    <t>E02495</t>
  </si>
  <si>
    <t>E02496</t>
  </si>
  <si>
    <t>E02497</t>
  </si>
  <si>
    <t>E02498</t>
  </si>
  <si>
    <t>E02499</t>
  </si>
  <si>
    <t>E02500</t>
  </si>
  <si>
    <t>E02501</t>
  </si>
  <si>
    <t>E02502</t>
  </si>
  <si>
    <t>E02503</t>
  </si>
  <si>
    <t>E02504</t>
  </si>
  <si>
    <t>E02505</t>
  </si>
  <si>
    <t>E02506</t>
  </si>
  <si>
    <t>E02507</t>
  </si>
  <si>
    <t>E02508</t>
  </si>
  <si>
    <t>E02509</t>
  </si>
  <si>
    <t>E02510</t>
  </si>
  <si>
    <t>E02511</t>
  </si>
  <si>
    <t>E02512</t>
  </si>
  <si>
    <t>E02513</t>
  </si>
  <si>
    <t>E02514</t>
  </si>
  <si>
    <t>E02515</t>
  </si>
  <si>
    <t>E02516</t>
  </si>
  <si>
    <t>E02517</t>
  </si>
  <si>
    <t>E02518</t>
  </si>
  <si>
    <t>E02519</t>
  </si>
  <si>
    <t>E02520</t>
  </si>
  <si>
    <t>E02521</t>
  </si>
  <si>
    <t>E02522</t>
  </si>
  <si>
    <t>E02523</t>
  </si>
  <si>
    <t>E02524</t>
  </si>
  <si>
    <t>E02525</t>
  </si>
  <si>
    <t>E02526</t>
  </si>
  <si>
    <t>E02527</t>
  </si>
  <si>
    <t>E02528</t>
  </si>
  <si>
    <t>E02529</t>
  </si>
  <si>
    <t>E02530</t>
  </si>
  <si>
    <t>E02531</t>
  </si>
  <si>
    <t>E02532</t>
  </si>
  <si>
    <t>E02533</t>
  </si>
  <si>
    <t>E02534</t>
  </si>
  <si>
    <t>E02535</t>
  </si>
  <si>
    <t>E02536</t>
  </si>
  <si>
    <t>E02537</t>
  </si>
  <si>
    <t>E02538</t>
  </si>
  <si>
    <t>E02539</t>
  </si>
  <si>
    <t>E02540</t>
  </si>
  <si>
    <t>E02541</t>
  </si>
  <si>
    <t>E02542</t>
  </si>
  <si>
    <t>E02543</t>
  </si>
  <si>
    <t>E02544</t>
  </si>
  <si>
    <t>E02545</t>
  </si>
  <si>
    <t>E02546</t>
  </si>
  <si>
    <t>E02547</t>
  </si>
  <si>
    <t>E02548</t>
  </si>
  <si>
    <t>E02549</t>
  </si>
  <si>
    <t>E02550</t>
  </si>
  <si>
    <t>E02551</t>
  </si>
  <si>
    <t>E02552</t>
  </si>
  <si>
    <t>E02553</t>
  </si>
  <si>
    <t>E02554</t>
  </si>
  <si>
    <t>E02555</t>
  </si>
  <si>
    <t>E02556</t>
  </si>
  <si>
    <t>E02557</t>
  </si>
  <si>
    <t>E02558</t>
  </si>
  <si>
    <t>E02559</t>
  </si>
  <si>
    <t>E02560</t>
  </si>
  <si>
    <t>E02561</t>
  </si>
  <si>
    <t>E02562</t>
  </si>
  <si>
    <t>E02563</t>
  </si>
  <si>
    <t>E02564</t>
  </si>
  <si>
    <t>E02565</t>
  </si>
  <si>
    <t>E02566</t>
  </si>
  <si>
    <t>E02567</t>
  </si>
  <si>
    <t>E02568</t>
  </si>
  <si>
    <t>E02569</t>
  </si>
  <si>
    <t>E02570</t>
  </si>
  <si>
    <t>E02571</t>
  </si>
  <si>
    <t>E02572</t>
  </si>
  <si>
    <t>E02573</t>
  </si>
  <si>
    <t>E02574</t>
  </si>
  <si>
    <t>E02575</t>
  </si>
  <si>
    <t>E02576</t>
  </si>
  <si>
    <t>E02577</t>
  </si>
  <si>
    <t>E02578</t>
  </si>
  <si>
    <t>E02579</t>
  </si>
  <si>
    <t>E02580</t>
  </si>
  <si>
    <t>E02581</t>
  </si>
  <si>
    <t>E02582</t>
  </si>
  <si>
    <t>E02583</t>
  </si>
  <si>
    <t>E02584</t>
  </si>
  <si>
    <t>E02585</t>
  </si>
  <si>
    <t>E02586</t>
  </si>
  <si>
    <t>E02587</t>
  </si>
  <si>
    <t>E02588</t>
  </si>
  <si>
    <t>E02589</t>
  </si>
  <si>
    <t>E02590</t>
  </si>
  <si>
    <t>E02591</t>
  </si>
  <si>
    <t>E02592</t>
  </si>
  <si>
    <t>E02593</t>
  </si>
  <si>
    <t>E02594</t>
  </si>
  <si>
    <t>E02595</t>
  </si>
  <si>
    <t>E02596</t>
  </si>
  <si>
    <t>E02597</t>
  </si>
  <si>
    <t>E02598</t>
  </si>
  <si>
    <t>E02599</t>
  </si>
  <si>
    <t>E02600</t>
  </si>
  <si>
    <t>E02601</t>
  </si>
  <si>
    <t>E02602</t>
  </si>
  <si>
    <t>E02603</t>
  </si>
  <si>
    <t>E02604</t>
  </si>
  <si>
    <t>E02605</t>
  </si>
  <si>
    <t>E02606</t>
  </si>
  <si>
    <t>E02607</t>
  </si>
  <si>
    <t>E02608</t>
  </si>
  <si>
    <t>E02609</t>
  </si>
  <si>
    <t>E02610</t>
  </si>
  <si>
    <t>E02611</t>
  </si>
  <si>
    <t>E02612</t>
  </si>
  <si>
    <t>E02613</t>
  </si>
  <si>
    <t>E02614</t>
  </si>
  <si>
    <t>E02615</t>
  </si>
  <si>
    <t>E02616</t>
  </si>
  <si>
    <t>E02617</t>
  </si>
  <si>
    <t>E02618</t>
  </si>
  <si>
    <t>E02619</t>
  </si>
  <si>
    <t>E02620</t>
  </si>
  <si>
    <t>E02621</t>
  </si>
  <si>
    <t>E02622</t>
  </si>
  <si>
    <t>E02623</t>
  </si>
  <si>
    <t>E02624</t>
  </si>
  <si>
    <t>E02625</t>
  </si>
  <si>
    <t>E02626</t>
  </si>
  <si>
    <t>E02627</t>
  </si>
  <si>
    <t>E02628</t>
  </si>
  <si>
    <t>E02629</t>
  </si>
  <si>
    <t>E02630</t>
  </si>
  <si>
    <t>E02631</t>
  </si>
  <si>
    <t>E02632</t>
  </si>
  <si>
    <t>E02633</t>
  </si>
  <si>
    <t>E02634</t>
  </si>
  <si>
    <t>E02635</t>
  </si>
  <si>
    <t>E02636</t>
  </si>
  <si>
    <t>E02637</t>
  </si>
  <si>
    <t>E02638</t>
  </si>
  <si>
    <t>E02639</t>
  </si>
  <si>
    <t>E02640</t>
  </si>
  <si>
    <t>E02641</t>
  </si>
  <si>
    <t>E02642</t>
  </si>
  <si>
    <t>E02643</t>
  </si>
  <si>
    <t>E02644</t>
  </si>
  <si>
    <t>E02645</t>
  </si>
  <si>
    <t>E02646</t>
  </si>
  <si>
    <t>E02647</t>
  </si>
  <si>
    <t>E02648</t>
  </si>
  <si>
    <t>E02649</t>
  </si>
  <si>
    <t>E02650</t>
  </si>
  <si>
    <t>E02651</t>
  </si>
  <si>
    <t>E02652</t>
  </si>
  <si>
    <t>E02653</t>
  </si>
  <si>
    <t>E02654</t>
  </si>
  <si>
    <t>E02655</t>
  </si>
  <si>
    <t>E02656</t>
  </si>
  <si>
    <t>E02657</t>
  </si>
  <si>
    <t>E02658</t>
  </si>
  <si>
    <t>E02659</t>
  </si>
  <si>
    <t>E02660</t>
  </si>
  <si>
    <t>E02661</t>
  </si>
  <si>
    <t>E02662</t>
  </si>
  <si>
    <t>E02663</t>
  </si>
  <si>
    <t>E02664</t>
  </si>
  <si>
    <t>E02665</t>
  </si>
  <si>
    <t>E02666</t>
  </si>
  <si>
    <t>E02667</t>
  </si>
  <si>
    <t>E02668</t>
  </si>
  <si>
    <t>E02669</t>
  </si>
  <si>
    <t>E02670</t>
  </si>
  <si>
    <t>E02671</t>
  </si>
  <si>
    <t>E02672</t>
  </si>
  <si>
    <t>E02673</t>
  </si>
  <si>
    <t>E02674</t>
  </si>
  <si>
    <t>E02675</t>
  </si>
  <si>
    <t>E02676</t>
  </si>
  <si>
    <t>E02677</t>
  </si>
  <si>
    <t>E02678</t>
  </si>
  <si>
    <t>E02679</t>
  </si>
  <si>
    <t>E02680</t>
  </si>
  <si>
    <t>E02681</t>
  </si>
  <si>
    <t>E02682</t>
  </si>
  <si>
    <t>E02683</t>
  </si>
  <si>
    <t>E02684</t>
  </si>
  <si>
    <t>E02685</t>
  </si>
  <si>
    <t>E02686</t>
  </si>
  <si>
    <t>E02687</t>
  </si>
  <si>
    <t>E02688</t>
  </si>
  <si>
    <t>E02689</t>
  </si>
  <si>
    <t>E02690</t>
  </si>
  <si>
    <t>E02691</t>
  </si>
  <si>
    <t>E02692</t>
  </si>
  <si>
    <t>E02693</t>
  </si>
  <si>
    <t>E02694</t>
  </si>
  <si>
    <t>E02695</t>
  </si>
  <si>
    <t>E02696</t>
  </si>
  <si>
    <t>E02697</t>
  </si>
  <si>
    <t>E02698</t>
  </si>
  <si>
    <t>E02699</t>
  </si>
  <si>
    <t>E02700</t>
  </si>
  <si>
    <t>E02701</t>
  </si>
  <si>
    <t>E02702</t>
  </si>
  <si>
    <t>E02703</t>
  </si>
  <si>
    <t>E02704</t>
  </si>
  <si>
    <t>E02705</t>
  </si>
  <si>
    <t>E02706</t>
  </si>
  <si>
    <t>E02707</t>
  </si>
  <si>
    <t>E02708</t>
  </si>
  <si>
    <t>E02709</t>
  </si>
  <si>
    <t>E02710</t>
  </si>
  <si>
    <t>E02711</t>
  </si>
  <si>
    <t>E02712</t>
  </si>
  <si>
    <t>E02713</t>
  </si>
  <si>
    <t>E02714</t>
  </si>
  <si>
    <t>E02715</t>
  </si>
  <si>
    <t>E02716</t>
  </si>
  <si>
    <t>E02717</t>
  </si>
  <si>
    <t>E02718</t>
  </si>
  <si>
    <t>E02719</t>
  </si>
  <si>
    <t>E02720</t>
  </si>
  <si>
    <t>E02721</t>
  </si>
  <si>
    <t>E02722</t>
  </si>
  <si>
    <t>E02723</t>
  </si>
  <si>
    <t>E02724</t>
  </si>
  <si>
    <t>E02725</t>
  </si>
  <si>
    <t>E02726</t>
  </si>
  <si>
    <t>E02727</t>
  </si>
  <si>
    <t>E02728</t>
  </si>
  <si>
    <t>E02729</t>
  </si>
  <si>
    <t>E02730</t>
  </si>
  <si>
    <t>E02731</t>
  </si>
  <si>
    <t>E02732</t>
  </si>
  <si>
    <t>E02733</t>
  </si>
  <si>
    <t>E02734</t>
  </si>
  <si>
    <t>E02735</t>
  </si>
  <si>
    <t>E02736</t>
  </si>
  <si>
    <t>E02737</t>
  </si>
  <si>
    <t>E02738</t>
  </si>
  <si>
    <t>E02739</t>
  </si>
  <si>
    <t>E02740</t>
  </si>
  <si>
    <t>E02741</t>
  </si>
  <si>
    <t>E02742</t>
  </si>
  <si>
    <t>E02743</t>
  </si>
  <si>
    <t>E02744</t>
  </si>
  <si>
    <t>E02745</t>
  </si>
  <si>
    <t>E02746</t>
  </si>
  <si>
    <t>E02747</t>
  </si>
  <si>
    <t>E02748</t>
  </si>
  <si>
    <t>E02749</t>
  </si>
  <si>
    <t>E02750</t>
  </si>
  <si>
    <t>E02751</t>
  </si>
  <si>
    <t>E02752</t>
  </si>
  <si>
    <t>E02753</t>
  </si>
  <si>
    <t>E02754</t>
  </si>
  <si>
    <t>E02755</t>
  </si>
  <si>
    <t>E02756</t>
  </si>
  <si>
    <t>E02757</t>
  </si>
  <si>
    <t>E02758</t>
  </si>
  <si>
    <t>E02759</t>
  </si>
  <si>
    <t>E02760</t>
  </si>
  <si>
    <t>E02761</t>
  </si>
  <si>
    <t>E02762</t>
  </si>
  <si>
    <t>E02763</t>
  </si>
  <si>
    <t>E02764</t>
  </si>
  <si>
    <t>E02765</t>
  </si>
  <si>
    <t>E02766</t>
  </si>
  <si>
    <t>E02767</t>
  </si>
  <si>
    <t>E02768</t>
  </si>
  <si>
    <t>E02769</t>
  </si>
  <si>
    <t>E02770</t>
  </si>
  <si>
    <t>E02771</t>
  </si>
  <si>
    <t>E02772</t>
  </si>
  <si>
    <t>E02773</t>
  </si>
  <si>
    <t>E02774</t>
  </si>
  <si>
    <t>E02775</t>
  </si>
  <si>
    <t>E02776</t>
  </si>
  <si>
    <t>E02777</t>
  </si>
  <si>
    <t>E02778</t>
  </si>
  <si>
    <t>E02779</t>
  </si>
  <si>
    <t>E02780</t>
  </si>
  <si>
    <t>E02781</t>
  </si>
  <si>
    <t>E02782</t>
  </si>
  <si>
    <t>E02783</t>
  </si>
  <si>
    <t>E02784</t>
  </si>
  <si>
    <t>E02785</t>
  </si>
  <si>
    <t>E02786</t>
  </si>
  <si>
    <t>E02787</t>
  </si>
  <si>
    <t>E02788</t>
  </si>
  <si>
    <t>E02789</t>
  </si>
  <si>
    <t>E02790</t>
  </si>
  <si>
    <t>E02791</t>
  </si>
  <si>
    <t>E02792</t>
  </si>
  <si>
    <t>E02793</t>
  </si>
  <si>
    <t>E02794</t>
  </si>
  <si>
    <t>E02795</t>
  </si>
  <si>
    <t>E02796</t>
  </si>
  <si>
    <t>E02797</t>
  </si>
  <si>
    <t>E02798</t>
  </si>
  <si>
    <t>E02799</t>
  </si>
  <si>
    <t>E02800</t>
  </si>
  <si>
    <t>E02801</t>
  </si>
  <si>
    <t>E02802</t>
  </si>
  <si>
    <t>E02803</t>
  </si>
  <si>
    <t>E02804</t>
  </si>
  <si>
    <t>E02805</t>
  </si>
  <si>
    <t>E02806</t>
  </si>
  <si>
    <t>E02807</t>
  </si>
  <si>
    <t>E02808</t>
  </si>
  <si>
    <t>E02809</t>
  </si>
  <si>
    <t>E02810</t>
  </si>
  <si>
    <t>E02811</t>
  </si>
  <si>
    <t>E02812</t>
  </si>
  <si>
    <t>E02813</t>
  </si>
  <si>
    <t>E02814</t>
  </si>
  <si>
    <t>E02815</t>
  </si>
  <si>
    <t>E02816</t>
  </si>
  <si>
    <t>E02817</t>
  </si>
  <si>
    <t>E02818</t>
  </si>
  <si>
    <t>E02819</t>
  </si>
  <si>
    <t>E02820</t>
  </si>
  <si>
    <t>E02821</t>
  </si>
  <si>
    <t>E02822</t>
  </si>
  <si>
    <t>E02823</t>
  </si>
  <si>
    <t>E02824</t>
  </si>
  <si>
    <t>E02825</t>
  </si>
  <si>
    <t>E02826</t>
  </si>
  <si>
    <t>E02827</t>
  </si>
  <si>
    <t>E02828</t>
  </si>
  <si>
    <t>E02829</t>
  </si>
  <si>
    <t>E02830</t>
  </si>
  <si>
    <t>E02831</t>
  </si>
  <si>
    <t>E02832</t>
  </si>
  <si>
    <t>E02833</t>
  </si>
  <si>
    <t>E02834</t>
  </si>
  <si>
    <t>E02835</t>
  </si>
  <si>
    <t>E02836</t>
  </si>
  <si>
    <t>E02837</t>
  </si>
  <si>
    <t>E02838</t>
  </si>
  <si>
    <t>E02839</t>
  </si>
  <si>
    <t>E02840</t>
  </si>
  <si>
    <t>E02841</t>
  </si>
  <si>
    <t>E02842</t>
  </si>
  <si>
    <t>E02843</t>
  </si>
  <si>
    <t>E02844</t>
  </si>
  <si>
    <t>E02845</t>
  </si>
  <si>
    <t>E02846</t>
  </si>
  <si>
    <t>E02847</t>
  </si>
  <si>
    <t>E02848</t>
  </si>
  <si>
    <t>E02849</t>
  </si>
  <si>
    <t>E02850</t>
  </si>
  <si>
    <t>E02851</t>
  </si>
  <si>
    <t>E02852</t>
  </si>
  <si>
    <t>E02853</t>
  </si>
  <si>
    <t>E02854</t>
  </si>
  <si>
    <t>E02855</t>
  </si>
  <si>
    <t>E02856</t>
  </si>
  <si>
    <t>E02857</t>
  </si>
  <si>
    <t>E02858</t>
  </si>
  <si>
    <t>E02859</t>
  </si>
  <si>
    <t>E02860</t>
  </si>
  <si>
    <t>E02861</t>
  </si>
  <si>
    <t>E02862</t>
  </si>
  <si>
    <t>E02863</t>
  </si>
  <si>
    <t>E02864</t>
  </si>
  <si>
    <t>E02865</t>
  </si>
  <si>
    <t>E02866</t>
  </si>
  <si>
    <t>E02867</t>
  </si>
  <si>
    <t>E02868</t>
  </si>
  <si>
    <t>E02869</t>
  </si>
  <si>
    <t>E02870</t>
  </si>
  <si>
    <t>E02871</t>
  </si>
  <si>
    <t>E02872</t>
  </si>
  <si>
    <t>E02873</t>
  </si>
  <si>
    <t>E02874</t>
  </si>
  <si>
    <t>E02875</t>
  </si>
  <si>
    <t>E02876</t>
  </si>
  <si>
    <t>E02877</t>
  </si>
  <si>
    <t>E02878</t>
  </si>
  <si>
    <t>E02879</t>
  </si>
  <si>
    <t>E02880</t>
  </si>
  <si>
    <t>E02881</t>
  </si>
  <si>
    <t>E02882</t>
  </si>
  <si>
    <t>E02883</t>
  </si>
  <si>
    <t>E02884</t>
  </si>
  <si>
    <t>E02885</t>
  </si>
  <si>
    <t>E02886</t>
  </si>
  <si>
    <t>E02887</t>
  </si>
  <si>
    <t>E02888</t>
  </si>
  <si>
    <t>E02889</t>
  </si>
  <si>
    <t>E02890</t>
  </si>
  <si>
    <t>E02891</t>
  </si>
  <si>
    <t>E02892</t>
  </si>
  <si>
    <t>E02893</t>
  </si>
  <si>
    <t>E02894</t>
  </si>
  <si>
    <t>E02895</t>
  </si>
  <si>
    <t>E02896</t>
  </si>
  <si>
    <t>E02897</t>
  </si>
  <si>
    <t>E02898</t>
  </si>
  <si>
    <t>E02899</t>
  </si>
  <si>
    <t>E02900</t>
  </si>
  <si>
    <t>E02901</t>
  </si>
  <si>
    <t>E02902</t>
  </si>
  <si>
    <t>E02903</t>
  </si>
  <si>
    <t>E02904</t>
  </si>
  <si>
    <t>E02905</t>
  </si>
  <si>
    <t>E02906</t>
  </si>
  <si>
    <t>E02907</t>
  </si>
  <si>
    <t>E02908</t>
  </si>
  <si>
    <t>E02909</t>
  </si>
  <si>
    <t>E02910</t>
  </si>
  <si>
    <t>E02911</t>
  </si>
  <si>
    <t>E02912</t>
  </si>
  <si>
    <t>E02913</t>
  </si>
  <si>
    <t>E02914</t>
  </si>
  <si>
    <t>E02915</t>
  </si>
  <si>
    <t>E02916</t>
  </si>
  <si>
    <t>E02917</t>
  </si>
  <si>
    <t>E02918</t>
  </si>
  <si>
    <t>E02919</t>
  </si>
  <si>
    <t>E02920</t>
  </si>
  <si>
    <t>E02921</t>
  </si>
  <si>
    <t>E02922</t>
  </si>
  <si>
    <t>E02923</t>
  </si>
  <si>
    <t>E02924</t>
  </si>
  <si>
    <t>E02925</t>
  </si>
  <si>
    <t>E02926</t>
  </si>
  <si>
    <t>E02927</t>
  </si>
  <si>
    <t>E02928</t>
  </si>
  <si>
    <t>E02929</t>
  </si>
  <si>
    <t>E02930</t>
  </si>
  <si>
    <t>E02931</t>
  </si>
  <si>
    <t>E02932</t>
  </si>
  <si>
    <t>E02933</t>
  </si>
  <si>
    <t>E02934</t>
  </si>
  <si>
    <t>E02935</t>
  </si>
  <si>
    <t>E02936</t>
  </si>
  <si>
    <t>E02937</t>
  </si>
  <si>
    <t>E02938</t>
  </si>
  <si>
    <t>E02939</t>
  </si>
  <si>
    <t>E02940</t>
  </si>
  <si>
    <t>E02941</t>
  </si>
  <si>
    <t>E02942</t>
  </si>
  <si>
    <t>E02943</t>
  </si>
  <si>
    <t>E02944</t>
  </si>
  <si>
    <t>E02945</t>
  </si>
  <si>
    <t>E02946</t>
  </si>
  <si>
    <t>E02947</t>
  </si>
  <si>
    <t>E02948</t>
  </si>
  <si>
    <t>E02949</t>
  </si>
  <si>
    <t>E02950</t>
  </si>
  <si>
    <t>E02951</t>
  </si>
  <si>
    <t>E02952</t>
  </si>
  <si>
    <t>E02953</t>
  </si>
  <si>
    <t>E02954</t>
  </si>
  <si>
    <t>E02955</t>
  </si>
  <si>
    <t>E02956</t>
  </si>
  <si>
    <t>E02957</t>
  </si>
  <si>
    <t>E02958</t>
  </si>
  <si>
    <t>E02959</t>
  </si>
  <si>
    <t>E02960</t>
  </si>
  <si>
    <t>E02961</t>
  </si>
  <si>
    <t>E02962</t>
  </si>
  <si>
    <t>E02963</t>
  </si>
  <si>
    <t>E02964</t>
  </si>
  <si>
    <t>E02965</t>
  </si>
  <si>
    <t>E02966</t>
  </si>
  <si>
    <t>E02967</t>
  </si>
  <si>
    <t>E02968</t>
  </si>
  <si>
    <t>E02969</t>
  </si>
  <si>
    <t>E02970</t>
  </si>
  <si>
    <t>E02971</t>
  </si>
  <si>
    <t>E02972</t>
  </si>
  <si>
    <t>E02973</t>
  </si>
  <si>
    <t>E02974</t>
  </si>
  <si>
    <t>E02975</t>
  </si>
  <si>
    <t>E02976</t>
  </si>
  <si>
    <t>E02977</t>
  </si>
  <si>
    <t>E02978</t>
  </si>
  <si>
    <t>E02979</t>
  </si>
  <si>
    <t>E02980</t>
  </si>
  <si>
    <t>E02981</t>
  </si>
  <si>
    <t>E02982</t>
  </si>
  <si>
    <t>E02983</t>
  </si>
  <si>
    <t>E02984</t>
  </si>
  <si>
    <t>E02985</t>
  </si>
  <si>
    <t>E02986</t>
  </si>
  <si>
    <t>E02987</t>
  </si>
  <si>
    <t>E02988</t>
  </si>
  <si>
    <t>E02989</t>
  </si>
  <si>
    <t>E02990</t>
  </si>
  <si>
    <t>E02991</t>
  </si>
  <si>
    <t>E02992</t>
  </si>
  <si>
    <t>E02993</t>
  </si>
  <si>
    <t>E02994</t>
  </si>
  <si>
    <t>E02995</t>
  </si>
  <si>
    <t>E02996</t>
  </si>
  <si>
    <t>E02997</t>
  </si>
  <si>
    <t>E02998</t>
  </si>
  <si>
    <t>E02999</t>
  </si>
  <si>
    <t>E03000</t>
  </si>
  <si>
    <t>E03001</t>
  </si>
  <si>
    <t>E03002</t>
  </si>
  <si>
    <t>E03003</t>
  </si>
  <si>
    <t>E03004</t>
  </si>
  <si>
    <t>E03005</t>
  </si>
  <si>
    <t>E03006</t>
  </si>
  <si>
    <t>E03007</t>
  </si>
  <si>
    <t>E03008</t>
  </si>
  <si>
    <t>E03009</t>
  </si>
  <si>
    <t>E03010</t>
  </si>
  <si>
    <t>E03011</t>
  </si>
  <si>
    <t>E03012</t>
  </si>
  <si>
    <t>E03013</t>
  </si>
  <si>
    <t>E03014</t>
  </si>
  <si>
    <t>E03015</t>
  </si>
  <si>
    <t>E03016</t>
  </si>
  <si>
    <t>E03017</t>
  </si>
  <si>
    <t>E03018</t>
  </si>
  <si>
    <t>E03019</t>
  </si>
  <si>
    <t>E03020</t>
  </si>
  <si>
    <t>E03021</t>
  </si>
  <si>
    <t>E03022</t>
  </si>
  <si>
    <t>E03023</t>
  </si>
  <si>
    <t>E03024</t>
  </si>
  <si>
    <t>E03025</t>
  </si>
  <si>
    <t>E03026</t>
  </si>
  <si>
    <t>E03027</t>
  </si>
  <si>
    <t>E03028</t>
  </si>
  <si>
    <t>E03029</t>
  </si>
  <si>
    <t>E03030</t>
  </si>
  <si>
    <t>E03031</t>
  </si>
  <si>
    <t>E03032</t>
  </si>
  <si>
    <t>E03033</t>
  </si>
  <si>
    <t>E03034</t>
  </si>
  <si>
    <t>E03035</t>
  </si>
  <si>
    <t>E03036</t>
  </si>
  <si>
    <t>E03037</t>
  </si>
  <si>
    <t>E03038</t>
  </si>
  <si>
    <t>E03039</t>
  </si>
  <si>
    <t>E03040</t>
  </si>
  <si>
    <t>E03041</t>
  </si>
  <si>
    <t>E03042</t>
  </si>
  <si>
    <t>E03043</t>
  </si>
  <si>
    <t>E03044</t>
  </si>
  <si>
    <t>E03045</t>
  </si>
  <si>
    <t>E03046</t>
  </si>
  <si>
    <t>E03047</t>
  </si>
  <si>
    <t>E03048</t>
  </si>
  <si>
    <t>E03049</t>
  </si>
  <si>
    <t>E03050</t>
  </si>
  <si>
    <t>E03051</t>
  </si>
  <si>
    <t>E03052</t>
  </si>
  <si>
    <t>E03053</t>
  </si>
  <si>
    <t>E03054</t>
  </si>
  <si>
    <t>E03055</t>
  </si>
  <si>
    <t>E03056</t>
  </si>
  <si>
    <t>E03057</t>
  </si>
  <si>
    <t>E03058</t>
  </si>
  <si>
    <t>E03059</t>
  </si>
  <si>
    <t>E03060</t>
  </si>
  <si>
    <t>E03061</t>
  </si>
  <si>
    <t>E03062</t>
  </si>
  <si>
    <t>E03063</t>
  </si>
  <si>
    <t>E03064</t>
  </si>
  <si>
    <t>E03065</t>
  </si>
  <si>
    <t>E03066</t>
  </si>
  <si>
    <t>E03067</t>
  </si>
  <si>
    <t>E03068</t>
  </si>
  <si>
    <t>E03069</t>
  </si>
  <si>
    <t>E03070</t>
  </si>
  <si>
    <t>E03071</t>
  </si>
  <si>
    <t>E03072</t>
  </si>
  <si>
    <t>E03073</t>
  </si>
  <si>
    <t>E03074</t>
  </si>
  <si>
    <t>E03075</t>
  </si>
  <si>
    <t>E03076</t>
  </si>
  <si>
    <t>E03077</t>
  </si>
  <si>
    <t>E03078</t>
  </si>
  <si>
    <t>E03079</t>
  </si>
  <si>
    <t>E03080</t>
  </si>
  <si>
    <t>E03081</t>
  </si>
  <si>
    <t>E03082</t>
  </si>
  <si>
    <t>E03083</t>
  </si>
  <si>
    <t>E03084</t>
  </si>
  <si>
    <t>E03085</t>
  </si>
  <si>
    <t>E03086</t>
  </si>
  <si>
    <t>E03087</t>
  </si>
  <si>
    <t>E03088</t>
  </si>
  <si>
    <t>E03089</t>
  </si>
  <si>
    <t>E03090</t>
  </si>
  <si>
    <t>E03091</t>
  </si>
  <si>
    <t>E03092</t>
  </si>
  <si>
    <t>E03093</t>
  </si>
  <si>
    <t>E03094</t>
  </si>
  <si>
    <t>E03095</t>
  </si>
  <si>
    <t>E03096</t>
  </si>
  <si>
    <t>E03097</t>
  </si>
  <si>
    <t>E03098</t>
  </si>
  <si>
    <t>E03099</t>
  </si>
  <si>
    <t>E03100</t>
  </si>
  <si>
    <t>E03101</t>
  </si>
  <si>
    <t>E03102</t>
  </si>
  <si>
    <t>E03103</t>
  </si>
  <si>
    <t>E03104</t>
  </si>
  <si>
    <t>E03105</t>
  </si>
  <si>
    <t>E03106</t>
  </si>
  <si>
    <t>E03107</t>
  </si>
  <si>
    <t>E03108</t>
  </si>
  <si>
    <t>E03109</t>
  </si>
  <si>
    <t>E03110</t>
  </si>
  <si>
    <t>E03111</t>
  </si>
  <si>
    <t>E03112</t>
  </si>
  <si>
    <t>E03113</t>
  </si>
  <si>
    <t>E03114</t>
  </si>
  <si>
    <t>E03115</t>
  </si>
  <si>
    <t>E03116</t>
  </si>
  <si>
    <t>E03117</t>
  </si>
  <si>
    <t>E03118</t>
  </si>
  <si>
    <t>E03119</t>
  </si>
  <si>
    <t>E03120</t>
  </si>
  <si>
    <t>E03121</t>
  </si>
  <si>
    <t>E03122</t>
  </si>
  <si>
    <t>E03123</t>
  </si>
  <si>
    <t>E03124</t>
  </si>
  <si>
    <t>E03125</t>
  </si>
  <si>
    <t>E03126</t>
  </si>
  <si>
    <t>E03127</t>
  </si>
  <si>
    <t>E03128</t>
  </si>
  <si>
    <t>E03129</t>
  </si>
  <si>
    <t>E03130</t>
  </si>
  <si>
    <t>E03131</t>
  </si>
  <si>
    <t>E03132</t>
  </si>
  <si>
    <t>E03133</t>
  </si>
  <si>
    <t>E03134</t>
  </si>
  <si>
    <t>E03135</t>
  </si>
  <si>
    <t>E03136</t>
  </si>
  <si>
    <t>E03137</t>
  </si>
  <si>
    <t>E03138</t>
  </si>
  <si>
    <t>E03139</t>
  </si>
  <si>
    <t>E03140</t>
  </si>
  <si>
    <t>E03141</t>
  </si>
  <si>
    <t>E03142</t>
  </si>
  <si>
    <t>E03143</t>
  </si>
  <si>
    <t>E03144</t>
  </si>
  <si>
    <t>E03145</t>
  </si>
  <si>
    <t>E03146</t>
  </si>
  <si>
    <t>E03147</t>
  </si>
  <si>
    <t>E03148</t>
  </si>
  <si>
    <t>E03149</t>
  </si>
  <si>
    <t>E03150</t>
  </si>
  <si>
    <t>E03151</t>
  </si>
  <si>
    <t>E03152</t>
  </si>
  <si>
    <t>E03153</t>
  </si>
  <si>
    <t>E03154</t>
  </si>
  <si>
    <t>E03155</t>
  </si>
  <si>
    <t>E03156</t>
  </si>
  <si>
    <t>E03157</t>
  </si>
  <si>
    <t>E03158</t>
  </si>
  <si>
    <t>E03159</t>
  </si>
  <si>
    <t>E03160</t>
  </si>
  <si>
    <t>E03161</t>
  </si>
  <si>
    <t>E03162</t>
  </si>
  <si>
    <t>E03163</t>
  </si>
  <si>
    <t>E03164</t>
  </si>
  <si>
    <t>E03165</t>
  </si>
  <si>
    <t>E03166</t>
  </si>
  <si>
    <t>E03167</t>
  </si>
  <si>
    <t>E03168</t>
  </si>
  <si>
    <t>E03169</t>
  </si>
  <si>
    <t>E03170</t>
  </si>
  <si>
    <t>E03171</t>
  </si>
  <si>
    <t>E03172</t>
  </si>
  <si>
    <t>E03173</t>
  </si>
  <si>
    <t>E03174</t>
  </si>
  <si>
    <t>E03175</t>
  </si>
  <si>
    <t>E03176</t>
  </si>
  <si>
    <t>E03177</t>
  </si>
  <si>
    <t>E03178</t>
  </si>
  <si>
    <t>E03179</t>
  </si>
  <si>
    <t>E03180</t>
  </si>
  <si>
    <t>E03181</t>
  </si>
  <si>
    <t>E03182</t>
  </si>
  <si>
    <t>E03183</t>
  </si>
  <si>
    <t>E03184</t>
  </si>
  <si>
    <t>E03185</t>
  </si>
  <si>
    <t>E03186</t>
  </si>
  <si>
    <t>E03187</t>
  </si>
  <si>
    <t>E03188</t>
  </si>
  <si>
    <t>E03189</t>
  </si>
  <si>
    <t>E03190</t>
  </si>
  <si>
    <t>E03191</t>
  </si>
  <si>
    <t>E03192</t>
  </si>
  <si>
    <t>E03193</t>
  </si>
  <si>
    <t>E03194</t>
  </si>
  <si>
    <t>E03195</t>
  </si>
  <si>
    <t>E03196</t>
  </si>
  <si>
    <t>E03197</t>
  </si>
  <si>
    <t>E03198</t>
  </si>
  <si>
    <t>E03199</t>
  </si>
  <si>
    <t>E03200</t>
  </si>
  <si>
    <t>E03201</t>
  </si>
  <si>
    <t>E03202</t>
  </si>
  <si>
    <t>E03203</t>
  </si>
  <si>
    <t>E03204</t>
  </si>
  <si>
    <t>E03205</t>
  </si>
  <si>
    <t>E03206</t>
  </si>
  <si>
    <t>E03207</t>
  </si>
  <si>
    <t>E03208</t>
  </si>
  <si>
    <t>E03209</t>
  </si>
  <si>
    <t>E03210</t>
  </si>
  <si>
    <t>E03211</t>
  </si>
  <si>
    <t>E03212</t>
  </si>
  <si>
    <t>E03213</t>
  </si>
  <si>
    <t>E03214</t>
  </si>
  <si>
    <t>E03215</t>
  </si>
  <si>
    <t>E03216</t>
  </si>
  <si>
    <t>E03217</t>
  </si>
  <si>
    <t>E03218</t>
  </si>
  <si>
    <t>E03219</t>
  </si>
  <si>
    <t>E03220</t>
  </si>
  <si>
    <t>E03221</t>
  </si>
  <si>
    <t>E03222</t>
  </si>
  <si>
    <t>E03223</t>
  </si>
  <si>
    <t>E03224</t>
  </si>
  <si>
    <t>E03225</t>
  </si>
  <si>
    <t>E03226</t>
  </si>
  <si>
    <t>E03227</t>
  </si>
  <si>
    <t>E03228</t>
  </si>
  <si>
    <t>E03229</t>
  </si>
  <si>
    <t>E03230</t>
  </si>
  <si>
    <t>E03231</t>
  </si>
  <si>
    <t>E03232</t>
  </si>
  <si>
    <t>E03233</t>
  </si>
  <si>
    <t>E03234</t>
  </si>
  <si>
    <t>E03235</t>
  </si>
  <si>
    <t>E03236</t>
  </si>
  <si>
    <t>E03237</t>
  </si>
  <si>
    <t>E03238</t>
  </si>
  <si>
    <t>E03239</t>
  </si>
  <si>
    <t>E03240</t>
  </si>
  <si>
    <t>E03241</t>
  </si>
  <si>
    <t>E03242</t>
  </si>
  <si>
    <t>E03243</t>
  </si>
  <si>
    <t>E03244</t>
  </si>
  <si>
    <t>E03245</t>
  </si>
  <si>
    <t>E03246</t>
  </si>
  <si>
    <t>E03247</t>
  </si>
  <si>
    <t>E03248</t>
  </si>
  <si>
    <t>E03249</t>
  </si>
  <si>
    <t>E03250</t>
  </si>
  <si>
    <t>E03251</t>
  </si>
  <si>
    <t>E03252</t>
  </si>
  <si>
    <t>E03253</t>
  </si>
  <si>
    <t>E03254</t>
  </si>
  <si>
    <t>E03255</t>
  </si>
  <si>
    <t>E03256</t>
  </si>
  <si>
    <t>E03257</t>
  </si>
  <si>
    <t>E03258</t>
  </si>
  <si>
    <t>E03259</t>
  </si>
  <si>
    <t>E03260</t>
  </si>
  <si>
    <t>E03261</t>
  </si>
  <si>
    <t>E03262</t>
  </si>
  <si>
    <t>E03263</t>
  </si>
  <si>
    <t>E03264</t>
  </si>
  <si>
    <t>E03265</t>
  </si>
  <si>
    <t>E03266</t>
  </si>
  <si>
    <t>E03267</t>
  </si>
  <si>
    <t>E03268</t>
  </si>
  <si>
    <t>E03269</t>
  </si>
  <si>
    <t>E03270</t>
  </si>
  <si>
    <t>E03271</t>
  </si>
  <si>
    <t>E03272</t>
  </si>
  <si>
    <t>E03273</t>
  </si>
  <si>
    <t>E03274</t>
  </si>
  <si>
    <t>E03275</t>
  </si>
  <si>
    <t>E03276</t>
  </si>
  <si>
    <t>E03277</t>
  </si>
  <si>
    <t>E03278</t>
  </si>
  <si>
    <t>E03279</t>
  </si>
  <si>
    <t>E03280</t>
  </si>
  <si>
    <t>E03281</t>
  </si>
  <si>
    <t>E03282</t>
  </si>
  <si>
    <t>E03283</t>
  </si>
  <si>
    <t>E03284</t>
  </si>
  <si>
    <t>E03285</t>
  </si>
  <si>
    <t>E03286</t>
  </si>
  <si>
    <t>E03287</t>
  </si>
  <si>
    <t>E03288</t>
  </si>
  <si>
    <t>E03289</t>
  </si>
  <si>
    <t>E03290</t>
  </si>
  <si>
    <t>E03291</t>
  </si>
  <si>
    <t>E03292</t>
  </si>
  <si>
    <t>E03293</t>
  </si>
  <si>
    <t>E03294</t>
  </si>
  <si>
    <t>E03295</t>
  </si>
  <si>
    <t>E03296</t>
  </si>
  <si>
    <t>E03297</t>
  </si>
  <si>
    <t>E03298</t>
  </si>
  <si>
    <t>E03299</t>
  </si>
  <si>
    <t>E03300</t>
  </si>
  <si>
    <t>E03301</t>
  </si>
  <si>
    <t>E03302</t>
  </si>
  <si>
    <t>E03303</t>
  </si>
  <si>
    <t>E03304</t>
  </si>
  <si>
    <t>E03305</t>
  </si>
  <si>
    <t>E03306</t>
  </si>
  <si>
    <t>E03307</t>
  </si>
  <si>
    <t>E03308</t>
  </si>
  <si>
    <t>E03309</t>
  </si>
  <si>
    <t>E03310</t>
  </si>
  <si>
    <t>E03311</t>
  </si>
  <si>
    <t>E03312</t>
  </si>
  <si>
    <t>E03313</t>
  </si>
  <si>
    <t>E03314</t>
  </si>
  <si>
    <t>E03315</t>
  </si>
  <si>
    <t>E03316</t>
  </si>
  <si>
    <t>E03317</t>
  </si>
  <si>
    <t>E03318</t>
  </si>
  <si>
    <t>E03319</t>
  </si>
  <si>
    <t>E03320</t>
  </si>
  <si>
    <t>E03321</t>
  </si>
  <si>
    <t>E03322</t>
  </si>
  <si>
    <t>E03323</t>
  </si>
  <si>
    <t>E03324</t>
  </si>
  <si>
    <t>E03325</t>
  </si>
  <si>
    <t>E03326</t>
  </si>
  <si>
    <t>E03327</t>
  </si>
  <si>
    <t>E03328</t>
  </si>
  <si>
    <t>E03329</t>
  </si>
  <si>
    <t>E03330</t>
  </si>
  <si>
    <t>E03331</t>
  </si>
  <si>
    <t>E03332</t>
  </si>
  <si>
    <t>E03333</t>
  </si>
  <si>
    <t>E03334</t>
  </si>
  <si>
    <t>E03335</t>
  </si>
  <si>
    <t>E03336</t>
  </si>
  <si>
    <t>E03337</t>
  </si>
  <si>
    <t>E03338</t>
  </si>
  <si>
    <t>E03339</t>
  </si>
  <si>
    <t>E03340</t>
  </si>
  <si>
    <t>E03341</t>
  </si>
  <si>
    <t>E03342</t>
  </si>
  <si>
    <t>E03343</t>
  </si>
  <si>
    <t>E03344</t>
  </si>
  <si>
    <t>E03345</t>
  </si>
  <si>
    <t>E03346</t>
  </si>
  <si>
    <t>E03347</t>
  </si>
  <si>
    <t>E03348</t>
  </si>
  <si>
    <t>E03349</t>
  </si>
  <si>
    <t>E03350</t>
  </si>
  <si>
    <t>E03351</t>
  </si>
  <si>
    <t>E03352</t>
  </si>
  <si>
    <t>E03353</t>
  </si>
  <si>
    <t>E03354</t>
  </si>
  <si>
    <t>E03355</t>
  </si>
  <si>
    <t>E03356</t>
  </si>
  <si>
    <t>E03357</t>
  </si>
  <si>
    <t>E03358</t>
  </si>
  <si>
    <t>E03359</t>
  </si>
  <si>
    <t>E03360</t>
  </si>
  <si>
    <t>E03361</t>
  </si>
  <si>
    <t>E03362</t>
  </si>
  <si>
    <t>E03363</t>
  </si>
  <si>
    <t>E03364</t>
  </si>
  <si>
    <t>E03365</t>
  </si>
  <si>
    <t>E03366</t>
  </si>
  <si>
    <t>E03367</t>
  </si>
  <si>
    <t>E03368</t>
  </si>
  <si>
    <t>E03369</t>
  </si>
  <si>
    <t>E03370</t>
  </si>
  <si>
    <t>E03371</t>
  </si>
  <si>
    <t>E03372</t>
  </si>
  <si>
    <t>E03373</t>
  </si>
  <si>
    <t>E03374</t>
  </si>
  <si>
    <t>E03375</t>
  </si>
  <si>
    <t>E03376</t>
  </si>
  <si>
    <t>E03377</t>
  </si>
  <si>
    <t>E03378</t>
  </si>
  <si>
    <t>E03379</t>
  </si>
  <si>
    <t>E03380</t>
  </si>
  <si>
    <t>E03381</t>
  </si>
  <si>
    <t>E03382</t>
  </si>
  <si>
    <t>E03383</t>
  </si>
  <si>
    <t>E03384</t>
  </si>
  <si>
    <t>E03385</t>
  </si>
  <si>
    <t>E03386</t>
  </si>
  <si>
    <t>E03387</t>
  </si>
  <si>
    <t>E03388</t>
  </si>
  <si>
    <t>E03389</t>
  </si>
  <si>
    <t>E03390</t>
  </si>
  <si>
    <t>E03391</t>
  </si>
  <si>
    <t>E03392</t>
  </si>
  <si>
    <t>E03393</t>
  </si>
  <si>
    <t>E03394</t>
  </si>
  <si>
    <t>E03395</t>
  </si>
  <si>
    <t>E03396</t>
  </si>
  <si>
    <t>E03397</t>
  </si>
  <si>
    <t>E03398</t>
  </si>
  <si>
    <t>E03399</t>
  </si>
  <si>
    <t>E03400</t>
  </si>
  <si>
    <t>E03401</t>
  </si>
  <si>
    <t>E03402</t>
  </si>
  <si>
    <t>E03403</t>
  </si>
  <si>
    <t>E03404</t>
  </si>
  <si>
    <t>E03405</t>
  </si>
  <si>
    <t>E03406</t>
  </si>
  <si>
    <t>E03407</t>
  </si>
  <si>
    <t>E03408</t>
  </si>
  <si>
    <t>E03409</t>
  </si>
  <si>
    <t>E03410</t>
  </si>
  <si>
    <t>E03411</t>
  </si>
  <si>
    <t>E03412</t>
  </si>
  <si>
    <t>E03413</t>
  </si>
  <si>
    <t>E03414</t>
  </si>
  <si>
    <t>E03415</t>
  </si>
  <si>
    <t>E03416</t>
  </si>
  <si>
    <t>E03417</t>
  </si>
  <si>
    <t>E03418</t>
  </si>
  <si>
    <t>E03419</t>
  </si>
  <si>
    <t>E03420</t>
  </si>
  <si>
    <t>E03421</t>
  </si>
  <si>
    <t>E03422</t>
  </si>
  <si>
    <t>E03423</t>
  </si>
  <si>
    <t>E03424</t>
  </si>
  <si>
    <t>E03425</t>
  </si>
  <si>
    <t>E03426</t>
  </si>
  <si>
    <t>E03427</t>
  </si>
  <si>
    <t>E03428</t>
  </si>
  <si>
    <t>E03429</t>
  </si>
  <si>
    <t>E03430</t>
  </si>
  <si>
    <t>E03431</t>
  </si>
  <si>
    <t>E03432</t>
  </si>
  <si>
    <t>E03433</t>
  </si>
  <si>
    <t>E03434</t>
  </si>
  <si>
    <t>E03435</t>
  </si>
  <si>
    <t>E03436</t>
  </si>
  <si>
    <t>E03437</t>
  </si>
  <si>
    <t>E03438</t>
  </si>
  <si>
    <t>E03439</t>
  </si>
  <si>
    <t>E03440</t>
  </si>
  <si>
    <t>E03441</t>
  </si>
  <si>
    <t>E03442</t>
  </si>
  <si>
    <t>E03443</t>
  </si>
  <si>
    <t>E03444</t>
  </si>
  <si>
    <t>E03445</t>
  </si>
  <si>
    <t>E03446</t>
  </si>
  <si>
    <t>E03447</t>
  </si>
  <si>
    <t>E03448</t>
  </si>
  <si>
    <t>E03449</t>
  </si>
  <si>
    <t>E03450</t>
  </si>
  <si>
    <t>E03451</t>
  </si>
  <si>
    <t>E03452</t>
  </si>
  <si>
    <t>E03453</t>
  </si>
  <si>
    <t>E03454</t>
  </si>
  <si>
    <t>E03455</t>
  </si>
  <si>
    <t>E03456</t>
  </si>
  <si>
    <t>E03457</t>
  </si>
  <si>
    <t>E03458</t>
  </si>
  <si>
    <t>E03459</t>
  </si>
  <si>
    <t>E03460</t>
  </si>
  <si>
    <t>E03461</t>
  </si>
  <si>
    <t>E03462</t>
  </si>
  <si>
    <t>E03463</t>
  </si>
  <si>
    <t>E03464</t>
  </si>
  <si>
    <t>E03465</t>
  </si>
  <si>
    <t>E03466</t>
  </si>
  <si>
    <t>E03467</t>
  </si>
  <si>
    <t>E03468</t>
  </si>
  <si>
    <t>E03469</t>
  </si>
  <si>
    <t>E03470</t>
  </si>
  <si>
    <t>E03471</t>
  </si>
  <si>
    <t>E03472</t>
  </si>
  <si>
    <t>E03473</t>
  </si>
  <si>
    <t>E03474</t>
  </si>
  <si>
    <t>E03475</t>
  </si>
  <si>
    <t>E03476</t>
  </si>
  <si>
    <t>E03477</t>
  </si>
  <si>
    <t>E03478</t>
  </si>
  <si>
    <t>E03479</t>
  </si>
  <si>
    <t>E03480</t>
  </si>
  <si>
    <t>E03481</t>
  </si>
  <si>
    <t>E03482</t>
  </si>
  <si>
    <t>E03483</t>
  </si>
  <si>
    <t>E03484</t>
  </si>
  <si>
    <t>E03485</t>
  </si>
  <si>
    <t>E03486</t>
  </si>
  <si>
    <t>E03487</t>
  </si>
  <si>
    <t>E03488</t>
  </si>
  <si>
    <t>E03489</t>
  </si>
  <si>
    <t>E03490</t>
  </si>
  <si>
    <t>E03491</t>
  </si>
  <si>
    <t>E03492</t>
  </si>
  <si>
    <t>E03493</t>
  </si>
  <si>
    <t>E03494</t>
  </si>
  <si>
    <t>E03495</t>
  </si>
  <si>
    <t>E03496</t>
  </si>
  <si>
    <t>E03497</t>
  </si>
  <si>
    <t>E03498</t>
  </si>
  <si>
    <t>E03499</t>
  </si>
  <si>
    <t>E03500</t>
  </si>
  <si>
    <t>E03501</t>
  </si>
  <si>
    <t>E03502</t>
  </si>
  <si>
    <t>E03503</t>
  </si>
  <si>
    <t>E03504</t>
  </si>
  <si>
    <t>E03505</t>
  </si>
  <si>
    <t>E03506</t>
  </si>
  <si>
    <t>E03507</t>
  </si>
  <si>
    <t>E03508</t>
  </si>
  <si>
    <t>E03509</t>
  </si>
  <si>
    <t>E03510</t>
  </si>
  <si>
    <t>E03511</t>
  </si>
  <si>
    <t>E03512</t>
  </si>
  <si>
    <t>E03513</t>
  </si>
  <si>
    <t>E03514</t>
  </si>
  <si>
    <t>E03515</t>
  </si>
  <si>
    <t>E03516</t>
  </si>
  <si>
    <t>E03517</t>
  </si>
  <si>
    <t>E03518</t>
  </si>
  <si>
    <t>E03519</t>
  </si>
  <si>
    <t>E03520</t>
  </si>
  <si>
    <t>E03521</t>
  </si>
  <si>
    <t>E03522</t>
  </si>
  <si>
    <t>E03523</t>
  </si>
  <si>
    <t>E03524</t>
  </si>
  <si>
    <t>E03525</t>
  </si>
  <si>
    <t>E03526</t>
  </si>
  <si>
    <t>E03527</t>
  </si>
  <si>
    <t>E03528</t>
  </si>
  <si>
    <t>E03529</t>
  </si>
  <si>
    <t>E03530</t>
  </si>
  <si>
    <t>E03531</t>
  </si>
  <si>
    <t>E03532</t>
  </si>
  <si>
    <t>E03533</t>
  </si>
  <si>
    <t>E03534</t>
  </si>
  <si>
    <t>E03535</t>
  </si>
  <si>
    <t>E03536</t>
  </si>
  <si>
    <t>E03537</t>
  </si>
  <si>
    <t>E03538</t>
  </si>
  <si>
    <t>E03539</t>
  </si>
  <si>
    <t>E03540</t>
  </si>
  <si>
    <t>E03541</t>
  </si>
  <si>
    <t>E03542</t>
  </si>
  <si>
    <t>E03543</t>
  </si>
  <si>
    <t>E03544</t>
  </si>
  <si>
    <t>E03545</t>
  </si>
  <si>
    <t>E03546</t>
  </si>
  <si>
    <t>E03547</t>
  </si>
  <si>
    <t>E03548</t>
  </si>
  <si>
    <t>E03549</t>
  </si>
  <si>
    <t>E03550</t>
  </si>
  <si>
    <t>E03551</t>
  </si>
  <si>
    <t>E03552</t>
  </si>
  <si>
    <t>E03553</t>
  </si>
  <si>
    <t>E03554</t>
  </si>
  <si>
    <t>E03555</t>
  </si>
  <si>
    <t>E03556</t>
  </si>
  <si>
    <t>E03557</t>
  </si>
  <si>
    <t>E03558</t>
  </si>
  <si>
    <t>E03559</t>
  </si>
  <si>
    <t>E03560</t>
  </si>
  <si>
    <t>E03561</t>
  </si>
  <si>
    <t>E03562</t>
  </si>
  <si>
    <t>E03563</t>
  </si>
  <si>
    <t>E03564</t>
  </si>
  <si>
    <t>E03565</t>
  </si>
  <si>
    <t>E03566</t>
  </si>
  <si>
    <t>E03567</t>
  </si>
  <si>
    <t>E03568</t>
  </si>
  <si>
    <t>E03569</t>
  </si>
  <si>
    <t>E03570</t>
  </si>
  <si>
    <t>E03571</t>
  </si>
  <si>
    <t>E03572</t>
  </si>
  <si>
    <t>E03573</t>
  </si>
  <si>
    <t>E03574</t>
  </si>
  <si>
    <t>E03575</t>
  </si>
  <si>
    <t>E03576</t>
  </si>
  <si>
    <t>E03577</t>
  </si>
  <si>
    <t>E03578</t>
  </si>
  <si>
    <t>E03579</t>
  </si>
  <si>
    <t>E03580</t>
  </si>
  <si>
    <t>E03581</t>
  </si>
  <si>
    <t>E03582</t>
  </si>
  <si>
    <t>E03583</t>
  </si>
  <si>
    <t>E03584</t>
  </si>
  <si>
    <t>E03585</t>
  </si>
  <si>
    <t>E03586</t>
  </si>
  <si>
    <t>E03587</t>
  </si>
  <si>
    <t>E03588</t>
  </si>
  <si>
    <t>E03589</t>
  </si>
  <si>
    <t>E03590</t>
  </si>
  <si>
    <t>E03591</t>
  </si>
  <si>
    <t>E03592</t>
  </si>
  <si>
    <t>E03593</t>
  </si>
  <si>
    <t>E03594</t>
  </si>
  <si>
    <t>E03595</t>
  </si>
  <si>
    <t>E03596</t>
  </si>
  <si>
    <t>E03597</t>
  </si>
  <si>
    <t>E03598</t>
  </si>
  <si>
    <t>E03599</t>
  </si>
  <si>
    <t>E03600</t>
  </si>
  <si>
    <t>E03601</t>
  </si>
  <si>
    <t>E03602</t>
  </si>
  <si>
    <t>E03603</t>
  </si>
  <si>
    <t>E03604</t>
  </si>
  <si>
    <t>E03605</t>
  </si>
  <si>
    <t>E03606</t>
  </si>
  <si>
    <t>E03607</t>
  </si>
  <si>
    <t>E03608</t>
  </si>
  <si>
    <t>E03609</t>
  </si>
  <si>
    <t>E03610</t>
  </si>
  <si>
    <t>E03611</t>
  </si>
  <si>
    <t>E03612</t>
  </si>
  <si>
    <t>E03613</t>
  </si>
  <si>
    <t>E03614</t>
  </si>
  <si>
    <t>E03615</t>
  </si>
  <si>
    <t>E03616</t>
  </si>
  <si>
    <t>E03617</t>
  </si>
  <si>
    <t>E03618</t>
  </si>
  <si>
    <t>E03619</t>
  </si>
  <si>
    <t>E03620</t>
  </si>
  <si>
    <t>E03621</t>
  </si>
  <si>
    <t>E03622</t>
  </si>
  <si>
    <t>E03623</t>
  </si>
  <si>
    <t>E03624</t>
  </si>
  <si>
    <t>E03625</t>
  </si>
  <si>
    <t>E03626</t>
  </si>
  <si>
    <t>E03627</t>
  </si>
  <si>
    <t>E03628</t>
  </si>
  <si>
    <t>E03629</t>
  </si>
  <si>
    <t>E03630</t>
  </si>
  <si>
    <t>E03631</t>
  </si>
  <si>
    <t>E03632</t>
  </si>
  <si>
    <t>E03633</t>
  </si>
  <si>
    <t>E03634</t>
  </si>
  <si>
    <t>E03635</t>
  </si>
  <si>
    <t>E03636</t>
  </si>
  <si>
    <t>E03637</t>
  </si>
  <si>
    <t>E03638</t>
  </si>
  <si>
    <t>E03639</t>
  </si>
  <si>
    <t>E03640</t>
  </si>
  <si>
    <t>E03641</t>
  </si>
  <si>
    <t>E03642</t>
  </si>
  <si>
    <t>E03643</t>
  </si>
  <si>
    <t>E03644</t>
  </si>
  <si>
    <t>E03645</t>
  </si>
  <si>
    <t>E03646</t>
  </si>
  <si>
    <t>E03647</t>
  </si>
  <si>
    <t>E03648</t>
  </si>
  <si>
    <t>E03649</t>
  </si>
  <si>
    <t>E03650</t>
  </si>
  <si>
    <t>E03651</t>
  </si>
  <si>
    <t>E03652</t>
  </si>
  <si>
    <t>E03653</t>
  </si>
  <si>
    <t>E03654</t>
  </si>
  <si>
    <t>E03655</t>
  </si>
  <si>
    <t>E03656</t>
  </si>
  <si>
    <t>E03657</t>
  </si>
  <si>
    <t>E03658</t>
  </si>
  <si>
    <t>E03659</t>
  </si>
  <si>
    <t>E03660</t>
  </si>
  <si>
    <t>E03661</t>
  </si>
  <si>
    <t>E03662</t>
  </si>
  <si>
    <t>E03663</t>
  </si>
  <si>
    <t>E03664</t>
  </si>
  <si>
    <t>E03665</t>
  </si>
  <si>
    <t>E03666</t>
  </si>
  <si>
    <t>E03667</t>
  </si>
  <si>
    <t>E03668</t>
  </si>
  <si>
    <t>E03669</t>
  </si>
  <si>
    <t>E03670</t>
  </si>
  <si>
    <t>E03671</t>
  </si>
  <si>
    <t>E03672</t>
  </si>
  <si>
    <t>E03673</t>
  </si>
  <si>
    <t>E03674</t>
  </si>
  <si>
    <t>E03675</t>
  </si>
  <si>
    <t>E03676</t>
  </si>
  <si>
    <t>E03677</t>
  </si>
  <si>
    <t>E03678</t>
  </si>
  <si>
    <t>E03679</t>
  </si>
  <si>
    <t>E03680</t>
  </si>
  <si>
    <t>E03681</t>
  </si>
  <si>
    <t>E03682</t>
  </si>
  <si>
    <t>E03683</t>
  </si>
  <si>
    <t>E03684</t>
  </si>
  <si>
    <t>E03685</t>
  </si>
  <si>
    <t>E03686</t>
  </si>
  <si>
    <t>E03687</t>
  </si>
  <si>
    <t>E03688</t>
  </si>
  <si>
    <t>E03689</t>
  </si>
  <si>
    <t>E03690</t>
  </si>
  <si>
    <t>E03691</t>
  </si>
  <si>
    <t>E03692</t>
  </si>
  <si>
    <t>E03693</t>
  </si>
  <si>
    <t>E03694</t>
  </si>
  <si>
    <t>E03695</t>
  </si>
  <si>
    <t>E03696</t>
  </si>
  <si>
    <t>E03697</t>
  </si>
  <si>
    <t>E03698</t>
  </si>
  <si>
    <t>E03699</t>
  </si>
  <si>
    <t>E03700</t>
  </si>
  <si>
    <t>E03701</t>
  </si>
  <si>
    <t>E03702</t>
  </si>
  <si>
    <t>E03703</t>
  </si>
  <si>
    <t>E03704</t>
  </si>
  <si>
    <t>E03705</t>
  </si>
  <si>
    <t>E03706</t>
  </si>
  <si>
    <t>E03707</t>
  </si>
  <si>
    <t>E03708</t>
  </si>
  <si>
    <t>E03709</t>
  </si>
  <si>
    <t>E03710</t>
  </si>
  <si>
    <t>E03711</t>
  </si>
  <si>
    <t>E03712</t>
  </si>
  <si>
    <t>E03713</t>
  </si>
  <si>
    <t>E03714</t>
  </si>
  <si>
    <t>E03715</t>
  </si>
  <si>
    <t>E03716</t>
  </si>
  <si>
    <t>E03717</t>
  </si>
  <si>
    <t>E03718</t>
  </si>
  <si>
    <t>E03719</t>
  </si>
  <si>
    <t>E03720</t>
  </si>
  <si>
    <t>E03721</t>
  </si>
  <si>
    <t>E03722</t>
  </si>
  <si>
    <t>E03723</t>
  </si>
  <si>
    <t>E03724</t>
  </si>
  <si>
    <t>E03725</t>
  </si>
  <si>
    <t>E03726</t>
  </si>
  <si>
    <t>E03727</t>
  </si>
  <si>
    <t>E03728</t>
  </si>
  <si>
    <t>E03729</t>
  </si>
  <si>
    <t>E03730</t>
  </si>
  <si>
    <t>E03731</t>
  </si>
  <si>
    <t>E03732</t>
  </si>
  <si>
    <t>E03733</t>
  </si>
  <si>
    <t>E03734</t>
  </si>
  <si>
    <t>E03735</t>
  </si>
  <si>
    <t>E03736</t>
  </si>
  <si>
    <t>E03737</t>
  </si>
  <si>
    <t>E03738</t>
  </si>
  <si>
    <t>E03739</t>
  </si>
  <si>
    <t>E03740</t>
  </si>
  <si>
    <t>E03741</t>
  </si>
  <si>
    <t>E03742</t>
  </si>
  <si>
    <t>E03743</t>
  </si>
  <si>
    <t>E03744</t>
  </si>
  <si>
    <t>E03745</t>
  </si>
  <si>
    <t>E03746</t>
  </si>
  <si>
    <t>E03747</t>
  </si>
  <si>
    <t>E03748</t>
  </si>
  <si>
    <t>E03749</t>
  </si>
  <si>
    <t>E03750</t>
  </si>
  <si>
    <t>E03751</t>
  </si>
  <si>
    <t>E03752</t>
  </si>
  <si>
    <t>E03753</t>
  </si>
  <si>
    <t>E03754</t>
  </si>
  <si>
    <t>E03755</t>
  </si>
  <si>
    <t>E03756</t>
  </si>
  <si>
    <t>E03757</t>
  </si>
  <si>
    <t>E03758</t>
  </si>
  <si>
    <t>E03759</t>
  </si>
  <si>
    <t>E03760</t>
  </si>
  <si>
    <t>E03761</t>
  </si>
  <si>
    <t>E03762</t>
  </si>
  <si>
    <t>E03763</t>
  </si>
  <si>
    <t>E03764</t>
  </si>
  <si>
    <t>E03765</t>
  </si>
  <si>
    <t>E03766</t>
  </si>
  <si>
    <t>E03767</t>
  </si>
  <si>
    <t>E03768</t>
  </si>
  <si>
    <t>E03769</t>
  </si>
  <si>
    <t>E03770</t>
  </si>
  <si>
    <t>E03771</t>
  </si>
  <si>
    <t>E03772</t>
  </si>
  <si>
    <t>E03773</t>
  </si>
  <si>
    <t>E03774</t>
  </si>
  <si>
    <t>E03775</t>
  </si>
  <si>
    <t>E03776</t>
  </si>
  <si>
    <t>E03777</t>
  </si>
  <si>
    <t>E03778</t>
  </si>
  <si>
    <t>E03779</t>
  </si>
  <si>
    <t>E03780</t>
  </si>
  <si>
    <t>E03781</t>
  </si>
  <si>
    <t>E03782</t>
  </si>
  <si>
    <t>E03783</t>
  </si>
  <si>
    <t>E03784</t>
  </si>
  <si>
    <t>E03785</t>
  </si>
  <si>
    <t>E03786</t>
  </si>
  <si>
    <t>E03787</t>
  </si>
  <si>
    <t>E03788</t>
  </si>
  <si>
    <t>E03789</t>
  </si>
  <si>
    <t>E03790</t>
  </si>
  <si>
    <t>E03791</t>
  </si>
  <si>
    <t>E03792</t>
  </si>
  <si>
    <t>E03793</t>
  </si>
  <si>
    <t>E03794</t>
  </si>
  <si>
    <t>E03795</t>
  </si>
  <si>
    <t>E03796</t>
  </si>
  <si>
    <t>E03797</t>
  </si>
  <si>
    <t>E03798</t>
  </si>
  <si>
    <t>E03799</t>
  </si>
  <si>
    <t>E03800</t>
  </si>
  <si>
    <t>E03801</t>
  </si>
  <si>
    <t>E03802</t>
  </si>
  <si>
    <t>E03803</t>
  </si>
  <si>
    <t>E03804</t>
  </si>
  <si>
    <t>E03805</t>
  </si>
  <si>
    <t>E03806</t>
  </si>
  <si>
    <t>E03807</t>
  </si>
  <si>
    <t>E03808</t>
  </si>
  <si>
    <t>E03809</t>
  </si>
  <si>
    <t>E03810</t>
  </si>
  <si>
    <t>E03811</t>
  </si>
  <si>
    <t>E03812</t>
  </si>
  <si>
    <t>E03813</t>
  </si>
  <si>
    <t>E03814</t>
  </si>
  <si>
    <t>E03815</t>
  </si>
  <si>
    <t>E03816</t>
  </si>
  <si>
    <t>E03817</t>
  </si>
  <si>
    <t>E03818</t>
  </si>
  <si>
    <t>E03819</t>
  </si>
  <si>
    <t>E03820</t>
  </si>
  <si>
    <t>E03821</t>
  </si>
  <si>
    <t>E03822</t>
  </si>
  <si>
    <t>E03823</t>
  </si>
  <si>
    <t>E03824</t>
  </si>
  <si>
    <t>E03825</t>
  </si>
  <si>
    <t>E03826</t>
  </si>
  <si>
    <t>E03827</t>
  </si>
  <si>
    <t>E03828</t>
  </si>
  <si>
    <t>E03829</t>
  </si>
  <si>
    <t>E03830</t>
  </si>
  <si>
    <t>E03831</t>
  </si>
  <si>
    <t>E03832</t>
  </si>
  <si>
    <t>E03833</t>
  </si>
  <si>
    <t>E03834</t>
  </si>
  <si>
    <t>E03835</t>
  </si>
  <si>
    <t>E03836</t>
  </si>
  <si>
    <t>E03837</t>
  </si>
  <si>
    <t>E03838</t>
  </si>
  <si>
    <t>E03839</t>
  </si>
  <si>
    <t>E03840</t>
  </si>
  <si>
    <t>E03841</t>
  </si>
  <si>
    <t>E03842</t>
  </si>
  <si>
    <t>E03843</t>
  </si>
  <si>
    <t>E03844</t>
  </si>
  <si>
    <t>E03845</t>
  </si>
  <si>
    <t>E03846</t>
  </si>
  <si>
    <t>E03847</t>
  </si>
  <si>
    <t>E03848</t>
  </si>
  <si>
    <t>E03849</t>
  </si>
  <si>
    <t>E03850</t>
  </si>
  <si>
    <t>E03851</t>
  </si>
  <si>
    <t>E03852</t>
  </si>
  <si>
    <t>E03853</t>
  </si>
  <si>
    <t>E03854</t>
  </si>
  <si>
    <t>E03855</t>
  </si>
  <si>
    <t>E03856</t>
  </si>
  <si>
    <t>E03857</t>
  </si>
  <si>
    <t>E03858</t>
  </si>
  <si>
    <t>E03859</t>
  </si>
  <si>
    <t>E03860</t>
  </si>
  <si>
    <t>E03861</t>
  </si>
  <si>
    <t>E03862</t>
  </si>
  <si>
    <t>E03863</t>
  </si>
  <si>
    <t>E03864</t>
  </si>
  <si>
    <t>E03865</t>
  </si>
  <si>
    <t>E03866</t>
  </si>
  <si>
    <t>E03867</t>
  </si>
  <si>
    <t>E03868</t>
  </si>
  <si>
    <t>E03869</t>
  </si>
  <si>
    <t>E03870</t>
  </si>
  <si>
    <t>E03871</t>
  </si>
  <si>
    <t>E03872</t>
  </si>
  <si>
    <t>E03873</t>
  </si>
  <si>
    <t>E03874</t>
  </si>
  <si>
    <t>E03875</t>
  </si>
  <si>
    <t>E03876</t>
  </si>
  <si>
    <t>E03877</t>
  </si>
  <si>
    <t>E03878</t>
  </si>
  <si>
    <t>E03879</t>
  </si>
  <si>
    <t>E03880</t>
  </si>
  <si>
    <t>E03881</t>
  </si>
  <si>
    <t>E03882</t>
  </si>
  <si>
    <t>E03883</t>
  </si>
  <si>
    <t>E03884</t>
  </si>
  <si>
    <t>E03885</t>
  </si>
  <si>
    <t>E03886</t>
  </si>
  <si>
    <t>E03887</t>
  </si>
  <si>
    <t>E03888</t>
  </si>
  <si>
    <t>E03889</t>
  </si>
  <si>
    <t>E03890</t>
  </si>
  <si>
    <t>E03891</t>
  </si>
  <si>
    <t>E03892</t>
  </si>
  <si>
    <t>E03893</t>
  </si>
  <si>
    <t>E03894</t>
  </si>
  <si>
    <t>E03895</t>
  </si>
  <si>
    <t>E03896</t>
  </si>
  <si>
    <t>E03897</t>
  </si>
  <si>
    <t>E03898</t>
  </si>
  <si>
    <t>E03899</t>
  </si>
  <si>
    <t>E03900</t>
  </si>
  <si>
    <t>E03901</t>
  </si>
  <si>
    <t>E03902</t>
  </si>
  <si>
    <t>E03903</t>
  </si>
  <si>
    <t>E03904</t>
  </si>
  <si>
    <t>E03905</t>
  </si>
  <si>
    <t>E03906</t>
  </si>
  <si>
    <t>E03907</t>
  </si>
  <si>
    <t>E03908</t>
  </si>
  <si>
    <t>E03909</t>
  </si>
  <si>
    <t>E03910</t>
  </si>
  <si>
    <t>E03911</t>
  </si>
  <si>
    <t>E03912</t>
  </si>
  <si>
    <t>E03913</t>
  </si>
  <si>
    <t>E03914</t>
  </si>
  <si>
    <t>E03915</t>
  </si>
  <si>
    <t>E03916</t>
  </si>
  <si>
    <t>E03917</t>
  </si>
  <si>
    <t>E03918</t>
  </si>
  <si>
    <t>E03919</t>
  </si>
  <si>
    <t>E03920</t>
  </si>
  <si>
    <t>E03921</t>
  </si>
  <si>
    <t>E03922</t>
  </si>
  <si>
    <t>E03923</t>
  </si>
  <si>
    <t>E03924</t>
  </si>
  <si>
    <t>E03925</t>
  </si>
  <si>
    <t>E03926</t>
  </si>
  <si>
    <t>E03927</t>
  </si>
  <si>
    <t>E03928</t>
  </si>
  <si>
    <t>E03929</t>
  </si>
  <si>
    <t>E03930</t>
  </si>
  <si>
    <t>E03931</t>
  </si>
  <si>
    <t>E03932</t>
  </si>
  <si>
    <t>E03933</t>
  </si>
  <si>
    <t>E03934</t>
  </si>
  <si>
    <t>E03935</t>
  </si>
  <si>
    <t>E03936</t>
  </si>
  <si>
    <t>E03937</t>
  </si>
  <si>
    <t>E03938</t>
  </si>
  <si>
    <t>E03939</t>
  </si>
  <si>
    <t>E03940</t>
  </si>
  <si>
    <t>E03941</t>
  </si>
  <si>
    <t>E03942</t>
  </si>
  <si>
    <t>E03943</t>
  </si>
  <si>
    <t>E03944</t>
  </si>
  <si>
    <t>E03945</t>
  </si>
  <si>
    <t>E03946</t>
  </si>
  <si>
    <t>E03947</t>
  </si>
  <si>
    <t>E03948</t>
  </si>
  <si>
    <t>E03949</t>
  </si>
  <si>
    <t>E03950</t>
  </si>
  <si>
    <t>E03951</t>
  </si>
  <si>
    <t>E03952</t>
  </si>
  <si>
    <t>E03953</t>
  </si>
  <si>
    <t>E03954</t>
  </si>
  <si>
    <t>E03955</t>
  </si>
  <si>
    <t>E03956</t>
  </si>
  <si>
    <t>E03957</t>
  </si>
  <si>
    <t>E03958</t>
  </si>
  <si>
    <t>E03959</t>
  </si>
  <si>
    <t>E03960</t>
  </si>
  <si>
    <t>E03961</t>
  </si>
  <si>
    <t>E03962</t>
  </si>
  <si>
    <t>E03963</t>
  </si>
  <si>
    <t>E03964</t>
  </si>
  <si>
    <t>E03965</t>
  </si>
  <si>
    <t>E03966</t>
  </si>
  <si>
    <t>E03967</t>
  </si>
  <si>
    <t>E03968</t>
  </si>
  <si>
    <t>E03969</t>
  </si>
  <si>
    <t>E03970</t>
  </si>
  <si>
    <t>E03971</t>
  </si>
  <si>
    <t>E03972</t>
  </si>
  <si>
    <t>E03973</t>
  </si>
  <si>
    <t>E03974</t>
  </si>
  <si>
    <t>E03975</t>
  </si>
  <si>
    <t>E03976</t>
  </si>
  <si>
    <t>E03977</t>
  </si>
  <si>
    <t>E03978</t>
  </si>
  <si>
    <t>E03979</t>
  </si>
  <si>
    <t>E03980</t>
  </si>
  <si>
    <t>E03981</t>
  </si>
  <si>
    <t>E03982</t>
  </si>
  <si>
    <t>E03983</t>
  </si>
  <si>
    <t>E03984</t>
  </si>
  <si>
    <t>E03985</t>
  </si>
  <si>
    <t>E03986</t>
  </si>
  <si>
    <t>E03987</t>
  </si>
  <si>
    <t>E03988</t>
  </si>
  <si>
    <t>E03989</t>
  </si>
  <si>
    <t>E03990</t>
  </si>
  <si>
    <t>E03991</t>
  </si>
  <si>
    <t>E03992</t>
  </si>
  <si>
    <t>E03993</t>
  </si>
  <si>
    <t>E03994</t>
  </si>
  <si>
    <t>E03995</t>
  </si>
  <si>
    <t>E03996</t>
  </si>
  <si>
    <t>E03997</t>
  </si>
  <si>
    <t>E03998</t>
  </si>
  <si>
    <t>E03999</t>
  </si>
  <si>
    <t>E04000</t>
  </si>
  <si>
    <t>E04001</t>
  </si>
  <si>
    <t>E04002</t>
  </si>
  <si>
    <t>E04003</t>
  </si>
  <si>
    <t>E04004</t>
  </si>
  <si>
    <t>E04005</t>
  </si>
  <si>
    <t>E04006</t>
  </si>
  <si>
    <t>E04007</t>
  </si>
  <si>
    <t>E04008</t>
  </si>
  <si>
    <t>E04009</t>
  </si>
  <si>
    <t>E04010</t>
  </si>
  <si>
    <t>E04011</t>
  </si>
  <si>
    <t>E04012</t>
  </si>
  <si>
    <t>E04013</t>
  </si>
  <si>
    <t>E04014</t>
  </si>
  <si>
    <t>E04015</t>
  </si>
  <si>
    <t>E04016</t>
  </si>
  <si>
    <t>E04017</t>
  </si>
  <si>
    <t>E04018</t>
  </si>
  <si>
    <t>E04019</t>
  </si>
  <si>
    <t>E04020</t>
  </si>
  <si>
    <t>E04021</t>
  </si>
  <si>
    <t>E04022</t>
  </si>
  <si>
    <t>E04023</t>
  </si>
  <si>
    <t>E04024</t>
  </si>
  <si>
    <t>E04025</t>
  </si>
  <si>
    <t>E04026</t>
  </si>
  <si>
    <t>E04027</t>
  </si>
  <si>
    <t>E04028</t>
  </si>
  <si>
    <t>E04029</t>
  </si>
  <si>
    <t>E04030</t>
  </si>
  <si>
    <t>E04031</t>
  </si>
  <si>
    <t>E04032</t>
  </si>
  <si>
    <t>E04033</t>
  </si>
  <si>
    <t>E04034</t>
  </si>
  <si>
    <t>E04035</t>
  </si>
  <si>
    <t>E04036</t>
  </si>
  <si>
    <t>E04037</t>
  </si>
  <si>
    <t>E04038</t>
  </si>
  <si>
    <t>E04039</t>
  </si>
  <si>
    <t>E04040</t>
  </si>
  <si>
    <t>E04041</t>
  </si>
  <si>
    <t>E04042</t>
  </si>
  <si>
    <t>E04043</t>
  </si>
  <si>
    <t>E04044</t>
  </si>
  <si>
    <t>E04045</t>
  </si>
  <si>
    <t>E04046</t>
  </si>
  <si>
    <t>E04047</t>
  </si>
  <si>
    <t>E04048</t>
  </si>
  <si>
    <t>E04049</t>
  </si>
  <si>
    <t>E04050</t>
  </si>
  <si>
    <t>E04051</t>
  </si>
  <si>
    <t>E04052</t>
  </si>
  <si>
    <t>E04053</t>
  </si>
  <si>
    <t>E04054</t>
  </si>
  <si>
    <t>E04055</t>
  </si>
  <si>
    <t>E04056</t>
  </si>
  <si>
    <t>E04057</t>
  </si>
  <si>
    <t>E04058</t>
  </si>
  <si>
    <t>E04059</t>
  </si>
  <si>
    <t>E04060</t>
  </si>
  <si>
    <t>E04061</t>
  </si>
  <si>
    <t>E04062</t>
  </si>
  <si>
    <t>E04063</t>
  </si>
  <si>
    <t>E04064</t>
  </si>
  <si>
    <t>E04065</t>
  </si>
  <si>
    <t>E04066</t>
  </si>
  <si>
    <t>E04067</t>
  </si>
  <si>
    <t>E04068</t>
  </si>
  <si>
    <t>E04069</t>
  </si>
  <si>
    <t>E04070</t>
  </si>
  <si>
    <t>E04071</t>
  </si>
  <si>
    <t>E04072</t>
  </si>
  <si>
    <t>E04073</t>
  </si>
  <si>
    <t>E04074</t>
  </si>
  <si>
    <t>E04075</t>
  </si>
  <si>
    <t>E04076</t>
  </si>
  <si>
    <t>E04077</t>
  </si>
  <si>
    <t>E04078</t>
  </si>
  <si>
    <t>E04079</t>
  </si>
  <si>
    <t>E04080</t>
  </si>
  <si>
    <t>E04081</t>
  </si>
  <si>
    <t>E04082</t>
  </si>
  <si>
    <t>E04083</t>
  </si>
  <si>
    <t>E04084</t>
  </si>
  <si>
    <t>E04085</t>
  </si>
  <si>
    <t>E04086</t>
  </si>
  <si>
    <t>E04087</t>
  </si>
  <si>
    <t>E04088</t>
  </si>
  <si>
    <t>E04089</t>
  </si>
  <si>
    <t>E04090</t>
  </si>
  <si>
    <t>E04091</t>
  </si>
  <si>
    <t>E04092</t>
  </si>
  <si>
    <t>E04093</t>
  </si>
  <si>
    <t>E04094</t>
  </si>
  <si>
    <t>E04095</t>
  </si>
  <si>
    <t>E04096</t>
  </si>
  <si>
    <t>E04097</t>
  </si>
  <si>
    <t>E04098</t>
  </si>
  <si>
    <t>E04099</t>
  </si>
  <si>
    <t>E04100</t>
  </si>
  <si>
    <t>E04101</t>
  </si>
  <si>
    <t>E04102</t>
  </si>
  <si>
    <t>E04103</t>
  </si>
  <si>
    <t>E04104</t>
  </si>
  <si>
    <t>E04105</t>
  </si>
  <si>
    <t>E04106</t>
  </si>
  <si>
    <t>E04107</t>
  </si>
  <si>
    <t>E04108</t>
  </si>
  <si>
    <t>E04109</t>
  </si>
  <si>
    <t>E04110</t>
  </si>
  <si>
    <t>E04111</t>
  </si>
  <si>
    <t>E04112</t>
  </si>
  <si>
    <t>E04113</t>
  </si>
  <si>
    <t>E04114</t>
  </si>
  <si>
    <t>E04115</t>
  </si>
  <si>
    <t>E04116</t>
  </si>
  <si>
    <t>E04117</t>
  </si>
  <si>
    <t>E04118</t>
  </si>
  <si>
    <t>E04119</t>
  </si>
  <si>
    <t>E04120</t>
  </si>
  <si>
    <t>E04121</t>
  </si>
  <si>
    <t>E04122</t>
  </si>
  <si>
    <t>E04123</t>
  </si>
  <si>
    <t>E04124</t>
  </si>
  <si>
    <t>E04125</t>
  </si>
  <si>
    <t>E04126</t>
  </si>
  <si>
    <t>E04127</t>
  </si>
  <si>
    <t>E04128</t>
  </si>
  <si>
    <t>E04129</t>
  </si>
  <si>
    <t>E04130</t>
  </si>
  <si>
    <t>E04131</t>
  </si>
  <si>
    <t>E04132</t>
  </si>
  <si>
    <t>E04133</t>
  </si>
  <si>
    <t>E04134</t>
  </si>
  <si>
    <t>E04135</t>
  </si>
  <si>
    <t>E04136</t>
  </si>
  <si>
    <t>E04137</t>
  </si>
  <si>
    <t>E04138</t>
  </si>
  <si>
    <t>E04139</t>
  </si>
  <si>
    <t>E04140</t>
  </si>
  <si>
    <t>E04141</t>
  </si>
  <si>
    <t>E04142</t>
  </si>
  <si>
    <t>E04143</t>
  </si>
  <si>
    <t>E04144</t>
  </si>
  <si>
    <t>E04145</t>
  </si>
  <si>
    <t>E04146</t>
  </si>
  <si>
    <t>E04147</t>
  </si>
  <si>
    <t>E04148</t>
  </si>
  <si>
    <t>E04149</t>
  </si>
  <si>
    <t>E04150</t>
  </si>
  <si>
    <t>E04151</t>
  </si>
  <si>
    <t>E04152</t>
  </si>
  <si>
    <t>E04153</t>
  </si>
  <si>
    <t>E04154</t>
  </si>
  <si>
    <t>E04155</t>
  </si>
  <si>
    <t>E04156</t>
  </si>
  <si>
    <t>E04157</t>
  </si>
  <si>
    <t>E04158</t>
  </si>
  <si>
    <t>E04159</t>
  </si>
  <si>
    <t>E04160</t>
  </si>
  <si>
    <t>E04161</t>
  </si>
  <si>
    <t>E04162</t>
  </si>
  <si>
    <t>E04163</t>
  </si>
  <si>
    <t>E04164</t>
  </si>
  <si>
    <t>E04165</t>
  </si>
  <si>
    <t>E04166</t>
  </si>
  <si>
    <t>E04167</t>
  </si>
  <si>
    <t>E04168</t>
  </si>
  <si>
    <t>E04169</t>
  </si>
  <si>
    <t>E04170</t>
  </si>
  <si>
    <t>E04171</t>
  </si>
  <si>
    <t>E04172</t>
  </si>
  <si>
    <t>E04173</t>
  </si>
  <si>
    <t>E04174</t>
  </si>
  <si>
    <t>E04175</t>
  </si>
  <si>
    <t>E04176</t>
  </si>
  <si>
    <t>E04177</t>
  </si>
  <si>
    <t>E04178</t>
  </si>
  <si>
    <t>E04179</t>
  </si>
  <si>
    <t>E04180</t>
  </si>
  <si>
    <t>E04181</t>
  </si>
  <si>
    <t>E04182</t>
  </si>
  <si>
    <t>E04183</t>
  </si>
  <si>
    <t>E04184</t>
  </si>
  <si>
    <t>E04185</t>
  </si>
  <si>
    <t>E04186</t>
  </si>
  <si>
    <t>E04187</t>
  </si>
  <si>
    <t>E04188</t>
  </si>
  <si>
    <t>E04189</t>
  </si>
  <si>
    <t>E04190</t>
  </si>
  <si>
    <t>E04191</t>
  </si>
  <si>
    <t>E04192</t>
  </si>
  <si>
    <t>E04193</t>
  </si>
  <si>
    <t>E04194</t>
  </si>
  <si>
    <t>E04195</t>
  </si>
  <si>
    <t>E04196</t>
  </si>
  <si>
    <t>E04197</t>
  </si>
  <si>
    <t>E04198</t>
  </si>
  <si>
    <t>E04199</t>
  </si>
  <si>
    <t>E04200</t>
  </si>
  <si>
    <t>E04201</t>
  </si>
  <si>
    <t>E04202</t>
  </si>
  <si>
    <t>E04203</t>
  </si>
  <si>
    <t>E04204</t>
  </si>
  <si>
    <t>E04205</t>
  </si>
  <si>
    <t>E04206</t>
  </si>
  <si>
    <t>E04207</t>
  </si>
  <si>
    <t>E04208</t>
  </si>
  <si>
    <t>E04209</t>
  </si>
  <si>
    <t>E04210</t>
  </si>
  <si>
    <t>E04211</t>
  </si>
  <si>
    <t>E04212</t>
  </si>
  <si>
    <t>E04213</t>
  </si>
  <si>
    <t>E04214</t>
  </si>
  <si>
    <t>E04215</t>
  </si>
  <si>
    <t>E04216</t>
  </si>
  <si>
    <t>E04217</t>
  </si>
  <si>
    <t>E04218</t>
  </si>
  <si>
    <t>E04219</t>
  </si>
  <si>
    <t>E04220</t>
  </si>
  <si>
    <t>E04221</t>
  </si>
  <si>
    <t>E04222</t>
  </si>
  <si>
    <t>E04223</t>
  </si>
  <si>
    <t>E04224</t>
  </si>
  <si>
    <t>E04225</t>
  </si>
  <si>
    <t>E04226</t>
  </si>
  <si>
    <t>E04227</t>
  </si>
  <si>
    <t>E04228</t>
  </si>
  <si>
    <t>E04229</t>
  </si>
  <si>
    <t>E04230</t>
  </si>
  <si>
    <t>E04231</t>
  </si>
  <si>
    <t>E04232</t>
  </si>
  <si>
    <t>E04233</t>
  </si>
  <si>
    <t>E04234</t>
  </si>
  <si>
    <t>E04235</t>
  </si>
  <si>
    <t>E04236</t>
  </si>
  <si>
    <t>E04237</t>
  </si>
  <si>
    <t>E04238</t>
  </si>
  <si>
    <t>E04239</t>
  </si>
  <si>
    <t>E04240</t>
  </si>
  <si>
    <t>E04241</t>
  </si>
  <si>
    <t>E04242</t>
  </si>
  <si>
    <t>E04243</t>
  </si>
  <si>
    <t>E04244</t>
  </si>
  <si>
    <t>E04245</t>
  </si>
  <si>
    <t>E04246</t>
  </si>
  <si>
    <t>E04247</t>
  </si>
  <si>
    <t>E04248</t>
  </si>
  <si>
    <t>E04249</t>
  </si>
  <si>
    <t>E04250</t>
  </si>
  <si>
    <t>E04251</t>
  </si>
  <si>
    <t>E04252</t>
  </si>
  <si>
    <t>E04253</t>
  </si>
  <si>
    <t>E04254</t>
  </si>
  <si>
    <t>E04255</t>
  </si>
  <si>
    <t>E04256</t>
  </si>
  <si>
    <t>E04257</t>
  </si>
  <si>
    <t>E04258</t>
  </si>
  <si>
    <t>E04259</t>
  </si>
  <si>
    <t>E04260</t>
  </si>
  <si>
    <t>E04261</t>
  </si>
  <si>
    <t>E04262</t>
  </si>
  <si>
    <t>E04263</t>
  </si>
  <si>
    <t>E04264</t>
  </si>
  <si>
    <t>E04265</t>
  </si>
  <si>
    <t>E04266</t>
  </si>
  <si>
    <t>E04267</t>
  </si>
  <si>
    <t>E04268</t>
  </si>
  <si>
    <t>E04269</t>
  </si>
  <si>
    <t>E04270</t>
  </si>
  <si>
    <t>E04271</t>
  </si>
  <si>
    <t>E04272</t>
  </si>
  <si>
    <t>E04273</t>
  </si>
  <si>
    <t>E04274</t>
  </si>
  <si>
    <t>E04275</t>
  </si>
  <si>
    <t>E04276</t>
  </si>
  <si>
    <t>E04277</t>
  </si>
  <si>
    <t>E04278</t>
  </si>
  <si>
    <t>E04279</t>
  </si>
  <si>
    <t>E04280</t>
  </si>
  <si>
    <t>E04281</t>
  </si>
  <si>
    <t>E04282</t>
  </si>
  <si>
    <t>E04283</t>
  </si>
  <si>
    <t>E04284</t>
  </si>
  <si>
    <t>E04285</t>
  </si>
  <si>
    <t>E04286</t>
  </si>
  <si>
    <t>E04287</t>
  </si>
  <si>
    <t>E04288</t>
  </si>
  <si>
    <t>E04289</t>
  </si>
  <si>
    <t>E04290</t>
  </si>
  <si>
    <t>E04291</t>
  </si>
  <si>
    <t>E04292</t>
  </si>
  <si>
    <t>E04293</t>
  </si>
  <si>
    <t>E04294</t>
  </si>
  <si>
    <t>E04295</t>
  </si>
  <si>
    <t>E04296</t>
  </si>
  <si>
    <t>E04297</t>
  </si>
  <si>
    <t>E04298</t>
  </si>
  <si>
    <t>E04299</t>
  </si>
  <si>
    <t>E04300</t>
  </si>
  <si>
    <t>E04301</t>
  </si>
  <si>
    <t>E04302</t>
  </si>
  <si>
    <t>E04303</t>
  </si>
  <si>
    <t>E04304</t>
  </si>
  <si>
    <t>E04305</t>
  </si>
  <si>
    <t>E04306</t>
  </si>
  <si>
    <t>E04307</t>
  </si>
  <si>
    <t>E04308</t>
  </si>
  <si>
    <t>E04309</t>
  </si>
  <si>
    <t>E04310</t>
  </si>
  <si>
    <t>E04311</t>
  </si>
  <si>
    <t>E04312</t>
  </si>
  <si>
    <t>E04313</t>
  </si>
  <si>
    <t>E04314</t>
  </si>
  <si>
    <t>E04315</t>
  </si>
  <si>
    <t>E04316</t>
  </si>
  <si>
    <t>E04317</t>
  </si>
  <si>
    <t>E04318</t>
  </si>
  <si>
    <t>E04319</t>
  </si>
  <si>
    <t>E04320</t>
  </si>
  <si>
    <t>E04321</t>
  </si>
  <si>
    <t>E04322</t>
  </si>
  <si>
    <t>E04323</t>
  </si>
  <si>
    <t>E04324</t>
  </si>
  <si>
    <t>E04325</t>
  </si>
  <si>
    <t>E04326</t>
  </si>
  <si>
    <t>E04327</t>
  </si>
  <si>
    <t>E04328</t>
  </si>
  <si>
    <t>E04329</t>
  </si>
  <si>
    <t>E04330</t>
  </si>
  <si>
    <t>E04331</t>
  </si>
  <si>
    <t>E04332</t>
  </si>
  <si>
    <t>E04333</t>
  </si>
  <si>
    <t>E04334</t>
  </si>
  <si>
    <t>E04335</t>
  </si>
  <si>
    <t>E04336</t>
  </si>
  <si>
    <t>E04337</t>
  </si>
  <si>
    <t>E04338</t>
  </si>
  <si>
    <t>E04339</t>
  </si>
  <si>
    <t>E04340</t>
  </si>
  <si>
    <t>E04341</t>
  </si>
  <si>
    <t>E04342</t>
  </si>
  <si>
    <t>E04343</t>
  </si>
  <si>
    <t>E04344</t>
  </si>
  <si>
    <t>E04345</t>
  </si>
  <si>
    <t>E04346</t>
  </si>
  <si>
    <t>E04347</t>
  </si>
  <si>
    <t>E04348</t>
  </si>
  <si>
    <t>E04349</t>
  </si>
  <si>
    <t>E04350</t>
  </si>
  <si>
    <t>E04351</t>
  </si>
  <si>
    <t>E04352</t>
  </si>
  <si>
    <t>E04353</t>
  </si>
  <si>
    <t>E04354</t>
  </si>
  <si>
    <t>E04355</t>
  </si>
  <si>
    <t>E04356</t>
  </si>
  <si>
    <t>E04357</t>
  </si>
  <si>
    <t>E04358</t>
  </si>
  <si>
    <t>E04359</t>
  </si>
  <si>
    <t>E04360</t>
  </si>
  <si>
    <t>E04361</t>
  </si>
  <si>
    <t>E04362</t>
  </si>
  <si>
    <t>E04363</t>
  </si>
  <si>
    <t>E04364</t>
  </si>
  <si>
    <t>E04365</t>
  </si>
  <si>
    <t>E04366</t>
  </si>
  <si>
    <t>E04367</t>
  </si>
  <si>
    <t>E04368</t>
  </si>
  <si>
    <t>E04369</t>
  </si>
  <si>
    <t>E04370</t>
  </si>
  <si>
    <t>E04371</t>
  </si>
  <si>
    <t>E04372</t>
  </si>
  <si>
    <t>E04373</t>
  </si>
  <si>
    <t>E04374</t>
  </si>
  <si>
    <t>E04375</t>
  </si>
  <si>
    <t>E04376</t>
  </si>
  <si>
    <t>E04377</t>
  </si>
  <si>
    <t>E04378</t>
  </si>
  <si>
    <t>E04379</t>
  </si>
  <si>
    <t>E04380</t>
  </si>
  <si>
    <t>E04381</t>
  </si>
  <si>
    <t>E04382</t>
  </si>
  <si>
    <t>E04383</t>
  </si>
  <si>
    <t>E04384</t>
  </si>
  <si>
    <t>E04385</t>
  </si>
  <si>
    <t>E04386</t>
  </si>
  <si>
    <t>E04387</t>
  </si>
  <si>
    <t>E04388</t>
  </si>
  <si>
    <t>E04389</t>
  </si>
  <si>
    <t>E04390</t>
  </si>
  <si>
    <t>E04391</t>
  </si>
  <si>
    <t>E04392</t>
  </si>
  <si>
    <t>E04393</t>
  </si>
  <si>
    <t>E04394</t>
  </si>
  <si>
    <t>E04395</t>
  </si>
  <si>
    <t>E04396</t>
  </si>
  <si>
    <t>E04397</t>
  </si>
  <si>
    <t>E04398</t>
  </si>
  <si>
    <t>E04399</t>
  </si>
  <si>
    <t>E04400</t>
  </si>
  <si>
    <t>E04401</t>
  </si>
  <si>
    <t>E04402</t>
  </si>
  <si>
    <t>E04403</t>
  </si>
  <si>
    <t>E04404</t>
  </si>
  <si>
    <t>E04405</t>
  </si>
  <si>
    <t>E04406</t>
  </si>
  <si>
    <t>E04407</t>
  </si>
  <si>
    <t>E04408</t>
  </si>
  <si>
    <t>E04409</t>
  </si>
  <si>
    <t>E04410</t>
  </si>
  <si>
    <t>E04411</t>
  </si>
  <si>
    <t>E04412</t>
  </si>
  <si>
    <t>E04413</t>
  </si>
  <si>
    <t>E04414</t>
  </si>
  <si>
    <t>E04415</t>
  </si>
  <si>
    <t>E04416</t>
  </si>
  <si>
    <t>E04417</t>
  </si>
  <si>
    <t>E04418</t>
  </si>
  <si>
    <t>E04419</t>
  </si>
  <si>
    <t>E04420</t>
  </si>
  <si>
    <t>E04421</t>
  </si>
  <si>
    <t>E04422</t>
  </si>
  <si>
    <t>E04423</t>
  </si>
  <si>
    <t>E04424</t>
  </si>
  <si>
    <t>E04425</t>
  </si>
  <si>
    <t>E04426</t>
  </si>
  <si>
    <t>E04427</t>
  </si>
  <si>
    <t>E04428</t>
  </si>
  <si>
    <t>E04429</t>
  </si>
  <si>
    <t>E04430</t>
  </si>
  <si>
    <t>E04431</t>
  </si>
  <si>
    <t>E04432</t>
  </si>
  <si>
    <t>E04433</t>
  </si>
  <si>
    <t>E04434</t>
  </si>
  <si>
    <t>E04435</t>
  </si>
  <si>
    <t>E04436</t>
  </si>
  <si>
    <t>E04437</t>
  </si>
  <si>
    <t>E04438</t>
  </si>
  <si>
    <t>E04439</t>
  </si>
  <si>
    <t>E04440</t>
  </si>
  <si>
    <t>E04441</t>
  </si>
  <si>
    <t>E04442</t>
  </si>
  <si>
    <t>E04443</t>
  </si>
  <si>
    <t>E04444</t>
  </si>
  <si>
    <t>E04445</t>
  </si>
  <si>
    <t>E04446</t>
  </si>
  <si>
    <t>E04447</t>
  </si>
  <si>
    <t>E04448</t>
  </si>
  <si>
    <t>E04449</t>
  </si>
  <si>
    <t>E04450</t>
  </si>
  <si>
    <t>E04451</t>
  </si>
  <si>
    <t>E04452</t>
  </si>
  <si>
    <t>E04453</t>
  </si>
  <si>
    <t>E04454</t>
  </si>
  <si>
    <t>E04455</t>
  </si>
  <si>
    <t>E04456</t>
  </si>
  <si>
    <t>E04457</t>
  </si>
  <si>
    <t>E04458</t>
  </si>
  <si>
    <t>E04459</t>
  </si>
  <si>
    <t>E04460</t>
  </si>
  <si>
    <t>E04461</t>
  </si>
  <si>
    <t>E04462</t>
  </si>
  <si>
    <t>E04463</t>
  </si>
  <si>
    <t>E04464</t>
  </si>
  <si>
    <t>E04465</t>
  </si>
  <si>
    <t>E04466</t>
  </si>
  <si>
    <t>E04467</t>
  </si>
  <si>
    <t>E04468</t>
  </si>
  <si>
    <t>E04469</t>
  </si>
  <si>
    <t>E04470</t>
  </si>
  <si>
    <t>E04471</t>
  </si>
  <si>
    <t>E04472</t>
  </si>
  <si>
    <t>E04473</t>
  </si>
  <si>
    <t>E04474</t>
  </si>
  <si>
    <t>E04475</t>
  </si>
  <si>
    <t>E04476</t>
  </si>
  <si>
    <t>E04477</t>
  </si>
  <si>
    <t>E04478</t>
  </si>
  <si>
    <t>E04479</t>
  </si>
  <si>
    <t>E04480</t>
  </si>
  <si>
    <t>E04481</t>
  </si>
  <si>
    <t>E04482</t>
  </si>
  <si>
    <t>E04483</t>
  </si>
  <si>
    <t>E04484</t>
  </si>
  <si>
    <t>E04485</t>
  </si>
  <si>
    <t>E04486</t>
  </si>
  <si>
    <t>E04487</t>
  </si>
  <si>
    <t>E04488</t>
  </si>
  <si>
    <t>E04489</t>
  </si>
  <si>
    <t>E04490</t>
  </si>
  <si>
    <t>E04491</t>
  </si>
  <si>
    <t>E04492</t>
  </si>
  <si>
    <t>E04493</t>
  </si>
  <si>
    <t>E04494</t>
  </si>
  <si>
    <t>E04495</t>
  </si>
  <si>
    <t>E04496</t>
  </si>
  <si>
    <t>E04497</t>
  </si>
  <si>
    <t>E04498</t>
  </si>
  <si>
    <t>E04499</t>
  </si>
  <si>
    <t>E04500</t>
  </si>
  <si>
    <t>E04501</t>
  </si>
  <si>
    <t>E04502</t>
  </si>
  <si>
    <t>E04503</t>
  </si>
  <si>
    <t>E04504</t>
  </si>
  <si>
    <t>E04505</t>
  </si>
  <si>
    <t>E04506</t>
  </si>
  <si>
    <t>E04507</t>
  </si>
  <si>
    <t>E04508</t>
  </si>
  <si>
    <t>E04509</t>
  </si>
  <si>
    <t>E04510</t>
  </si>
  <si>
    <t>E04511</t>
  </si>
  <si>
    <t>E04512</t>
  </si>
  <si>
    <t>E04513</t>
  </si>
  <si>
    <t>E04514</t>
  </si>
  <si>
    <t>E04515</t>
  </si>
  <si>
    <t>E04516</t>
  </si>
  <si>
    <t>E04517</t>
  </si>
  <si>
    <t>E04518</t>
  </si>
  <si>
    <t>E04519</t>
  </si>
  <si>
    <t>E04520</t>
  </si>
  <si>
    <t>E04521</t>
  </si>
  <si>
    <t>E04522</t>
  </si>
  <si>
    <t>E04523</t>
  </si>
  <si>
    <t>E04524</t>
  </si>
  <si>
    <t>E04525</t>
  </si>
  <si>
    <t>E04526</t>
  </si>
  <si>
    <t>E04527</t>
  </si>
  <si>
    <t>E04528</t>
  </si>
  <si>
    <t>E04529</t>
  </si>
  <si>
    <t>E04530</t>
  </si>
  <si>
    <t>E04531</t>
  </si>
  <si>
    <t>E04532</t>
  </si>
  <si>
    <t>E04533</t>
  </si>
  <si>
    <t>E04534</t>
  </si>
  <si>
    <t>E04535</t>
  </si>
  <si>
    <t>E04536</t>
  </si>
  <si>
    <t>E04537</t>
  </si>
  <si>
    <t>E04538</t>
  </si>
  <si>
    <t>E04539</t>
  </si>
  <si>
    <t>E04540</t>
  </si>
  <si>
    <t>E04541</t>
  </si>
  <si>
    <t>E04542</t>
  </si>
  <si>
    <t>E04543</t>
  </si>
  <si>
    <t>E04544</t>
  </si>
  <si>
    <t>E04545</t>
  </si>
  <si>
    <t>E04546</t>
  </si>
  <si>
    <t>E04547</t>
  </si>
  <si>
    <t>E04548</t>
  </si>
  <si>
    <t>E04549</t>
  </si>
  <si>
    <t>E04550</t>
  </si>
  <si>
    <t>E04551</t>
  </si>
  <si>
    <t>E04552</t>
  </si>
  <si>
    <t>E04553</t>
  </si>
  <si>
    <t>E04554</t>
  </si>
  <si>
    <t>E04555</t>
  </si>
  <si>
    <t>E04556</t>
  </si>
  <si>
    <t>E04557</t>
  </si>
  <si>
    <t>E04558</t>
  </si>
  <si>
    <t>E04559</t>
  </si>
  <si>
    <t>E04560</t>
  </si>
  <si>
    <t>E04561</t>
  </si>
  <si>
    <t>E04562</t>
  </si>
  <si>
    <t>E04563</t>
  </si>
  <si>
    <t>E04564</t>
  </si>
  <si>
    <t>E04565</t>
  </si>
  <si>
    <t>E04566</t>
  </si>
  <si>
    <t>E04567</t>
  </si>
  <si>
    <t>E04568</t>
  </si>
  <si>
    <t>E04569</t>
  </si>
  <si>
    <t>E04570</t>
  </si>
  <si>
    <t>E04571</t>
  </si>
  <si>
    <t>E04572</t>
  </si>
  <si>
    <t>E04573</t>
  </si>
  <si>
    <t>E04574</t>
  </si>
  <si>
    <t>E04575</t>
  </si>
  <si>
    <t>E04576</t>
  </si>
  <si>
    <t>E04577</t>
  </si>
  <si>
    <t>E04578</t>
  </si>
  <si>
    <t>E04579</t>
  </si>
  <si>
    <t>E04580</t>
  </si>
  <si>
    <t>E04581</t>
  </si>
  <si>
    <t>E04582</t>
  </si>
  <si>
    <t>E04583</t>
  </si>
  <si>
    <t>E04584</t>
  </si>
  <si>
    <t>E04585</t>
  </si>
  <si>
    <t>E04586</t>
  </si>
  <si>
    <t>E04587</t>
  </si>
  <si>
    <t>E04588</t>
  </si>
  <si>
    <t>E04589</t>
  </si>
  <si>
    <t>E04590</t>
  </si>
  <si>
    <t>E04591</t>
  </si>
  <si>
    <t>E04592</t>
  </si>
  <si>
    <t>E04593</t>
  </si>
  <si>
    <t>E04594</t>
  </si>
  <si>
    <t>E04595</t>
  </si>
  <si>
    <t>E04596</t>
  </si>
  <si>
    <t>E04597</t>
  </si>
  <si>
    <t>E04598</t>
  </si>
  <si>
    <t>E04599</t>
  </si>
  <si>
    <t>E04600</t>
  </si>
  <si>
    <t>E04601</t>
  </si>
  <si>
    <t>E04602</t>
  </si>
  <si>
    <t>E04603</t>
  </si>
  <si>
    <t>E04604</t>
  </si>
  <si>
    <t>E04605</t>
  </si>
  <si>
    <t>E04606</t>
  </si>
  <si>
    <t>E04607</t>
  </si>
  <si>
    <t>E04608</t>
  </si>
  <si>
    <t>E04609</t>
  </si>
  <si>
    <t>E04610</t>
  </si>
  <si>
    <t>E04611</t>
  </si>
  <si>
    <t>E04612</t>
  </si>
  <si>
    <t>E04613</t>
  </si>
  <si>
    <t>E04614</t>
  </si>
  <si>
    <t>E04615</t>
  </si>
  <si>
    <t>E04616</t>
  </si>
  <si>
    <t>E04617</t>
  </si>
  <si>
    <t>E04618</t>
  </si>
  <si>
    <t>E04619</t>
  </si>
  <si>
    <t>E04620</t>
  </si>
  <si>
    <t>E04621</t>
  </si>
  <si>
    <t>E04622</t>
  </si>
  <si>
    <t>E04623</t>
  </si>
  <si>
    <t>E04624</t>
  </si>
  <si>
    <t>E04625</t>
  </si>
  <si>
    <t>E04626</t>
  </si>
  <si>
    <t>E04627</t>
  </si>
  <si>
    <t>E04628</t>
  </si>
  <si>
    <t>E04629</t>
  </si>
  <si>
    <t>E04630</t>
  </si>
  <si>
    <t>E04631</t>
  </si>
  <si>
    <t>E04632</t>
  </si>
  <si>
    <t>E04633</t>
  </si>
  <si>
    <t>E04634</t>
  </si>
  <si>
    <t>E04635</t>
  </si>
  <si>
    <t>E04636</t>
  </si>
  <si>
    <t>E04637</t>
  </si>
  <si>
    <t>E04638</t>
  </si>
  <si>
    <t>E04639</t>
  </si>
  <si>
    <t>E04640</t>
  </si>
  <si>
    <t>E04641</t>
  </si>
  <si>
    <t>E04642</t>
  </si>
  <si>
    <t>E04643</t>
  </si>
  <si>
    <t>E04644</t>
  </si>
  <si>
    <t>E04645</t>
  </si>
  <si>
    <t>E04646</t>
  </si>
  <si>
    <t>E04647</t>
  </si>
  <si>
    <t>E04648</t>
  </si>
  <si>
    <t>E04649</t>
  </si>
  <si>
    <t>E04650</t>
  </si>
  <si>
    <t>E04651</t>
  </si>
  <si>
    <t>E04652</t>
  </si>
  <si>
    <t>E04653</t>
  </si>
  <si>
    <t>E04654</t>
  </si>
  <si>
    <t>E04655</t>
  </si>
  <si>
    <t>E04656</t>
  </si>
  <si>
    <t>E04657</t>
  </si>
  <si>
    <t>E04658</t>
  </si>
  <si>
    <t>E04659</t>
  </si>
  <si>
    <t>E04660</t>
  </si>
  <si>
    <t>E04661</t>
  </si>
  <si>
    <t>E04662</t>
  </si>
  <si>
    <t>E04663</t>
  </si>
  <si>
    <t>E04664</t>
  </si>
  <si>
    <t>E04665</t>
  </si>
  <si>
    <t>E04666</t>
  </si>
  <si>
    <t>E04667</t>
  </si>
  <si>
    <t>E04668</t>
  </si>
  <si>
    <t>E04669</t>
  </si>
  <si>
    <t>E04670</t>
  </si>
  <si>
    <t>E04671</t>
  </si>
  <si>
    <t>E04672</t>
  </si>
  <si>
    <t>E04673</t>
  </si>
  <si>
    <t>E04674</t>
  </si>
  <si>
    <t>E04675</t>
  </si>
  <si>
    <t>E04676</t>
  </si>
  <si>
    <t>E04677</t>
  </si>
  <si>
    <t>E04678</t>
  </si>
  <si>
    <t>E04679</t>
  </si>
  <si>
    <t>E04680</t>
  </si>
  <si>
    <t>E04681</t>
  </si>
  <si>
    <t>E04682</t>
  </si>
  <si>
    <t>E04683</t>
  </si>
  <si>
    <t>E04684</t>
  </si>
  <si>
    <t>E04685</t>
  </si>
  <si>
    <t>E04686</t>
  </si>
  <si>
    <t>E04687</t>
  </si>
  <si>
    <t>E04688</t>
  </si>
  <si>
    <t>E04689</t>
  </si>
  <si>
    <t>E04690</t>
  </si>
  <si>
    <t>E04691</t>
  </si>
  <si>
    <t>E04692</t>
  </si>
  <si>
    <t>E04693</t>
  </si>
  <si>
    <t>E04694</t>
  </si>
  <si>
    <t>E04695</t>
  </si>
  <si>
    <t>E04696</t>
  </si>
  <si>
    <t>E04697</t>
  </si>
  <si>
    <t>E04698</t>
  </si>
  <si>
    <t>E04699</t>
  </si>
  <si>
    <t>E04700</t>
  </si>
  <si>
    <t>E04701</t>
  </si>
  <si>
    <t>E04702</t>
  </si>
  <si>
    <t>E04703</t>
  </si>
  <si>
    <t>E04704</t>
  </si>
  <si>
    <t>E04705</t>
  </si>
  <si>
    <t>E04706</t>
  </si>
  <si>
    <t>E04707</t>
  </si>
  <si>
    <t>E04708</t>
  </si>
  <si>
    <t>E04709</t>
  </si>
  <si>
    <t>E04710</t>
  </si>
  <si>
    <t>E04711</t>
  </si>
  <si>
    <t>E04712</t>
  </si>
  <si>
    <t>E04713</t>
  </si>
  <si>
    <t>E04714</t>
  </si>
  <si>
    <t>E04715</t>
  </si>
  <si>
    <t>E04716</t>
  </si>
  <si>
    <t>E04717</t>
  </si>
  <si>
    <t>E04718</t>
  </si>
  <si>
    <t>E04719</t>
  </si>
  <si>
    <t>E04720</t>
  </si>
  <si>
    <t>E04721</t>
  </si>
  <si>
    <t>E04722</t>
  </si>
  <si>
    <t>E04723</t>
  </si>
  <si>
    <t>E04724</t>
  </si>
  <si>
    <t>E04725</t>
  </si>
  <si>
    <t>E04726</t>
  </si>
  <si>
    <t>E04727</t>
  </si>
  <si>
    <t>E04728</t>
  </si>
  <si>
    <t>E04729</t>
  </si>
  <si>
    <t>E04730</t>
  </si>
  <si>
    <t>E04731</t>
  </si>
  <si>
    <t>E04732</t>
  </si>
  <si>
    <t>E04733</t>
  </si>
  <si>
    <t>E04734</t>
  </si>
  <si>
    <t>E04735</t>
  </si>
  <si>
    <t>E04736</t>
  </si>
  <si>
    <t>E04737</t>
  </si>
  <si>
    <t>E04738</t>
  </si>
  <si>
    <t>E04739</t>
  </si>
  <si>
    <t>E04740</t>
  </si>
  <si>
    <t>E04741</t>
  </si>
  <si>
    <t>E04742</t>
  </si>
  <si>
    <t>E04743</t>
  </si>
  <si>
    <t>E04744</t>
  </si>
  <si>
    <t>E04745</t>
  </si>
  <si>
    <t>E04746</t>
  </si>
  <si>
    <t>E04747</t>
  </si>
  <si>
    <t>E04748</t>
  </si>
  <si>
    <t>E04749</t>
  </si>
  <si>
    <t>E04750</t>
  </si>
  <si>
    <t>E04751</t>
  </si>
  <si>
    <t>E04752</t>
  </si>
  <si>
    <t>E04753</t>
  </si>
  <si>
    <t>E04754</t>
  </si>
  <si>
    <t>E04755</t>
  </si>
  <si>
    <t>E04756</t>
  </si>
  <si>
    <t>E04757</t>
  </si>
  <si>
    <t>E04758</t>
  </si>
  <si>
    <t>E04759</t>
  </si>
  <si>
    <t>E04760</t>
  </si>
  <si>
    <t>E04761</t>
  </si>
  <si>
    <t>E04762</t>
  </si>
  <si>
    <t>E04763</t>
  </si>
  <si>
    <t>E04764</t>
  </si>
  <si>
    <t>E04765</t>
  </si>
  <si>
    <t>E04766</t>
  </si>
  <si>
    <t>E04767</t>
  </si>
  <si>
    <t>E04768</t>
  </si>
  <si>
    <t>E04769</t>
  </si>
  <si>
    <t>E04770</t>
  </si>
  <si>
    <t>E04771</t>
  </si>
  <si>
    <t>E04772</t>
  </si>
  <si>
    <t>E04773</t>
  </si>
  <si>
    <t>E04774</t>
  </si>
  <si>
    <t>E04775</t>
  </si>
  <si>
    <t>E04776</t>
  </si>
  <si>
    <t>E04777</t>
  </si>
  <si>
    <t>E04778</t>
  </si>
  <si>
    <t>E04779</t>
  </si>
  <si>
    <t>E04780</t>
  </si>
  <si>
    <t>E04781</t>
  </si>
  <si>
    <t>E04782</t>
  </si>
  <si>
    <t>E04783</t>
  </si>
  <si>
    <t>E04784</t>
  </si>
  <si>
    <t>E04785</t>
  </si>
  <si>
    <t>E04786</t>
  </si>
  <si>
    <t>E04787</t>
  </si>
  <si>
    <t>E04788</t>
  </si>
  <si>
    <t>E04789</t>
  </si>
  <si>
    <t>E04790</t>
  </si>
  <si>
    <t>E04791</t>
  </si>
  <si>
    <t>E04792</t>
  </si>
  <si>
    <t>E04793</t>
  </si>
  <si>
    <t>E04794</t>
  </si>
  <si>
    <t>E04795</t>
  </si>
  <si>
    <t>E04796</t>
  </si>
  <si>
    <t>E04797</t>
  </si>
  <si>
    <t>E04798</t>
  </si>
  <si>
    <t>E04799</t>
  </si>
  <si>
    <t>E04800</t>
  </si>
  <si>
    <t>E04801</t>
  </si>
  <si>
    <t>E04802</t>
  </si>
  <si>
    <t>E04803</t>
  </si>
  <si>
    <t>E04804</t>
  </si>
  <si>
    <t>E04805</t>
  </si>
  <si>
    <t>E04806</t>
  </si>
  <si>
    <t>E04807</t>
  </si>
  <si>
    <t>E04808</t>
  </si>
  <si>
    <t>E04809</t>
  </si>
  <si>
    <t>E04810</t>
  </si>
  <si>
    <t>E04811</t>
  </si>
  <si>
    <t>E04812</t>
  </si>
  <si>
    <t>E04813</t>
  </si>
  <si>
    <t>E04814</t>
  </si>
  <si>
    <t>E04815</t>
  </si>
  <si>
    <t>E04816</t>
  </si>
  <si>
    <t>E04817</t>
  </si>
  <si>
    <t>E04818</t>
  </si>
  <si>
    <t>E04819</t>
  </si>
  <si>
    <t>E04820</t>
  </si>
  <si>
    <t>E04821</t>
  </si>
  <si>
    <t>E04822</t>
  </si>
  <si>
    <t>E04823</t>
  </si>
  <si>
    <t>E04824</t>
  </si>
  <si>
    <t>E04825</t>
  </si>
  <si>
    <t>E04826</t>
  </si>
  <si>
    <t>E04827</t>
  </si>
  <si>
    <t>E04828</t>
  </si>
  <si>
    <t>E04829</t>
  </si>
  <si>
    <t>E04830</t>
  </si>
  <si>
    <t>E04831</t>
  </si>
  <si>
    <t>E04832</t>
  </si>
  <si>
    <t>E04833</t>
  </si>
  <si>
    <t>E04834</t>
  </si>
  <si>
    <t>E04835</t>
  </si>
  <si>
    <t>E04836</t>
  </si>
  <si>
    <t>E04837</t>
  </si>
  <si>
    <t>E04838</t>
  </si>
  <si>
    <t>E04839</t>
  </si>
  <si>
    <t>E04840</t>
  </si>
  <si>
    <t>E04841</t>
  </si>
  <si>
    <t>E04842</t>
  </si>
  <si>
    <t>E04843</t>
  </si>
  <si>
    <t>E04844</t>
  </si>
  <si>
    <t>E04845</t>
  </si>
  <si>
    <t>E04846</t>
  </si>
  <si>
    <t>E04847</t>
  </si>
  <si>
    <t>E04848</t>
  </si>
  <si>
    <t>E04849</t>
  </si>
  <si>
    <t>E04850</t>
  </si>
  <si>
    <t>E04851</t>
  </si>
  <si>
    <t>E04852</t>
  </si>
  <si>
    <t>E04853</t>
  </si>
  <si>
    <t>E04854</t>
  </si>
  <si>
    <t>E04855</t>
  </si>
  <si>
    <t>E04856</t>
  </si>
  <si>
    <t>E04857</t>
  </si>
  <si>
    <t>E04858</t>
  </si>
  <si>
    <t>E04859</t>
  </si>
  <si>
    <t>E04860</t>
  </si>
  <si>
    <t>E04861</t>
  </si>
  <si>
    <t>E04862</t>
  </si>
  <si>
    <t>E04863</t>
  </si>
  <si>
    <t>E04864</t>
  </si>
  <si>
    <t>E04865</t>
  </si>
  <si>
    <t>E04866</t>
  </si>
  <si>
    <t>E04867</t>
  </si>
  <si>
    <t>E04868</t>
  </si>
  <si>
    <t>E04869</t>
  </si>
  <si>
    <t>E04870</t>
  </si>
  <si>
    <t>E04871</t>
  </si>
  <si>
    <t>E04872</t>
  </si>
  <si>
    <t>E04873</t>
  </si>
  <si>
    <t>E04874</t>
  </si>
  <si>
    <t>E04875</t>
  </si>
  <si>
    <t>E04876</t>
  </si>
  <si>
    <t>E04877</t>
  </si>
  <si>
    <t>E04878</t>
  </si>
  <si>
    <t>E04879</t>
  </si>
  <si>
    <t>E04880</t>
  </si>
  <si>
    <t>E04881</t>
  </si>
  <si>
    <t>E04882</t>
  </si>
  <si>
    <t>E04883</t>
  </si>
  <si>
    <t>E04884</t>
  </si>
  <si>
    <t>E04885</t>
  </si>
  <si>
    <t>E04886</t>
  </si>
  <si>
    <t>E04887</t>
  </si>
  <si>
    <t>E04888</t>
  </si>
  <si>
    <t>E04889</t>
  </si>
  <si>
    <t>E04890</t>
  </si>
  <si>
    <t>E04891</t>
  </si>
  <si>
    <t>E04892</t>
  </si>
  <si>
    <t>E04893</t>
  </si>
  <si>
    <t>E04894</t>
  </si>
  <si>
    <t>E04895</t>
  </si>
  <si>
    <t>E04896</t>
  </si>
  <si>
    <t>E04897</t>
  </si>
  <si>
    <t>E04898</t>
  </si>
  <si>
    <t>E04899</t>
  </si>
  <si>
    <t>E04900</t>
  </si>
  <si>
    <t>E04901</t>
  </si>
  <si>
    <t>E04902</t>
  </si>
  <si>
    <t>E04903</t>
  </si>
  <si>
    <t>E04904</t>
  </si>
  <si>
    <t>E04905</t>
  </si>
  <si>
    <t>E04906</t>
  </si>
  <si>
    <t>E04907</t>
  </si>
  <si>
    <t>E04908</t>
  </si>
  <si>
    <t>E04909</t>
  </si>
  <si>
    <t>E04910</t>
  </si>
  <si>
    <t>E04911</t>
  </si>
  <si>
    <t>E04912</t>
  </si>
  <si>
    <t>E04913</t>
  </si>
  <si>
    <t>E04914</t>
  </si>
  <si>
    <t>E04915</t>
  </si>
  <si>
    <t>E04916</t>
  </si>
  <si>
    <t>E04917</t>
  </si>
  <si>
    <t>E04918</t>
  </si>
  <si>
    <t>E04919</t>
  </si>
  <si>
    <t>E04920</t>
  </si>
  <si>
    <t>E04921</t>
  </si>
  <si>
    <t>E04922</t>
  </si>
  <si>
    <t>E04923</t>
  </si>
  <si>
    <t>E04924</t>
  </si>
  <si>
    <t>E04925</t>
  </si>
  <si>
    <t>E04926</t>
  </si>
  <si>
    <t>E04927</t>
  </si>
  <si>
    <t>E04928</t>
  </si>
  <si>
    <t>E04929</t>
  </si>
  <si>
    <t>E04930</t>
  </si>
  <si>
    <t>E04931</t>
  </si>
  <si>
    <t>E04932</t>
  </si>
  <si>
    <t>E04933</t>
  </si>
  <si>
    <t>E04934</t>
  </si>
  <si>
    <t>E04935</t>
  </si>
  <si>
    <t>E04936</t>
  </si>
  <si>
    <t>E04937</t>
  </si>
  <si>
    <t>E04938</t>
  </si>
  <si>
    <t>E04939</t>
  </si>
  <si>
    <t>E04940</t>
  </si>
  <si>
    <t>E04941</t>
  </si>
  <si>
    <t>E04942</t>
  </si>
  <si>
    <t>E04943</t>
  </si>
  <si>
    <t>E04944</t>
  </si>
  <si>
    <t>E04945</t>
  </si>
  <si>
    <t>E04946</t>
  </si>
  <si>
    <t>E04947</t>
  </si>
  <si>
    <t>E04948</t>
  </si>
  <si>
    <t>E04949</t>
  </si>
  <si>
    <t>E04950</t>
  </si>
  <si>
    <t>E04951</t>
  </si>
  <si>
    <t>E04952</t>
  </si>
  <si>
    <t>E04953</t>
  </si>
  <si>
    <t>E04954</t>
  </si>
  <si>
    <t>E04955</t>
  </si>
  <si>
    <t>E04956</t>
  </si>
  <si>
    <t>E04957</t>
  </si>
  <si>
    <t>E04958</t>
  </si>
  <si>
    <t>E04959</t>
  </si>
  <si>
    <t>E04960</t>
  </si>
  <si>
    <t>E04961</t>
  </si>
  <si>
    <t>E04962</t>
  </si>
  <si>
    <t>E04963</t>
  </si>
  <si>
    <t>E04964</t>
  </si>
  <si>
    <t>E04965</t>
  </si>
  <si>
    <t>E04966</t>
  </si>
  <si>
    <t>E04967</t>
  </si>
  <si>
    <t>E04968</t>
  </si>
  <si>
    <t>E04969</t>
  </si>
  <si>
    <t>E04970</t>
  </si>
  <si>
    <t>E04971</t>
  </si>
  <si>
    <t>E04972</t>
  </si>
  <si>
    <t>E04973</t>
  </si>
  <si>
    <t>E04974</t>
  </si>
  <si>
    <t>E04975</t>
  </si>
  <si>
    <t>E04976</t>
  </si>
  <si>
    <t>E04977</t>
  </si>
  <si>
    <t>E04978</t>
  </si>
  <si>
    <t>E04979</t>
  </si>
  <si>
    <t>E04980</t>
  </si>
  <si>
    <t>E04981</t>
  </si>
  <si>
    <t>E04982</t>
  </si>
  <si>
    <t>E04983</t>
  </si>
  <si>
    <t>E04984</t>
  </si>
  <si>
    <t>E04985</t>
  </si>
  <si>
    <t>E04986</t>
  </si>
  <si>
    <t>E04987</t>
  </si>
  <si>
    <t>E04988</t>
  </si>
  <si>
    <t>E04989</t>
  </si>
  <si>
    <t>E04990</t>
  </si>
  <si>
    <t>E04991</t>
  </si>
  <si>
    <t>E04992</t>
  </si>
  <si>
    <t>E04993</t>
  </si>
  <si>
    <t>E04994</t>
  </si>
  <si>
    <t>E04995</t>
  </si>
  <si>
    <t>E04996</t>
  </si>
  <si>
    <t>E04997</t>
  </si>
  <si>
    <t>E04998</t>
  </si>
  <si>
    <t>E04999</t>
  </si>
  <si>
    <t>E05000</t>
  </si>
  <si>
    <t>Manager Name</t>
  </si>
  <si>
    <t>Department Head</t>
  </si>
  <si>
    <t>Manager_1</t>
  </si>
  <si>
    <t>Manager_2</t>
  </si>
  <si>
    <t>Manager_3</t>
  </si>
  <si>
    <t>Manager_4</t>
  </si>
  <si>
    <t>Manager_5</t>
  </si>
  <si>
    <t>Manager_6</t>
  </si>
  <si>
    <t>Manager_7</t>
  </si>
  <si>
    <t>Manager_8</t>
  </si>
  <si>
    <t>Manager_9</t>
  </si>
  <si>
    <t>Manager_10</t>
  </si>
  <si>
    <t>Manager_11</t>
  </si>
  <si>
    <t>Manager_12</t>
  </si>
  <si>
    <t>Manager_13</t>
  </si>
  <si>
    <t>Manager_14</t>
  </si>
  <si>
    <t>Manager_15</t>
  </si>
  <si>
    <t>Manager_16</t>
  </si>
  <si>
    <t>Manager_17</t>
  </si>
  <si>
    <t>Manager_18</t>
  </si>
  <si>
    <t>Manager_19</t>
  </si>
  <si>
    <t>Manager_20</t>
  </si>
  <si>
    <t>Bonus %</t>
  </si>
  <si>
    <t>Row Labels</t>
  </si>
  <si>
    <t>Grand Total</t>
  </si>
  <si>
    <t xml:space="preserve">Total Salary  </t>
  </si>
  <si>
    <t xml:space="preserve">Bonus Percentage  </t>
  </si>
  <si>
    <t xml:space="preserve"> Highest salary</t>
  </si>
  <si>
    <t xml:space="preserve"> Lowest salary</t>
  </si>
  <si>
    <t xml:space="preserve">Average of Total Salary  </t>
  </si>
  <si>
    <t>Age</t>
  </si>
  <si>
    <t>Experience</t>
  </si>
  <si>
    <t>Current year joined</t>
  </si>
  <si>
    <t>5 years Experience</t>
  </si>
  <si>
    <t>Joining month</t>
  </si>
  <si>
    <t>Joining Year</t>
  </si>
  <si>
    <t>Working Days</t>
  </si>
  <si>
    <t>Firstname</t>
  </si>
  <si>
    <t>Lastname</t>
  </si>
  <si>
    <t>Empolyee code</t>
  </si>
  <si>
    <t>First 3 characters Dept name</t>
  </si>
  <si>
    <t>Retrieve Manager Name using Manager ID</t>
  </si>
  <si>
    <t xml:space="preserve"> Retrieve Department Head using Manager ID. </t>
  </si>
  <si>
    <t>Bonus Percentage based on employee's City.</t>
  </si>
  <si>
    <t>Performance Score2</t>
  </si>
  <si>
    <t>Eligible for Bonus</t>
  </si>
  <si>
    <t xml:space="preserve"> High Performer or Low Performer</t>
  </si>
  <si>
    <t>Experience2</t>
  </si>
  <si>
    <t>Attendance below 75%.</t>
  </si>
  <si>
    <t>Blanks</t>
  </si>
  <si>
    <t>Salary values are numeric</t>
  </si>
  <si>
    <t>Errors on Custom Message</t>
  </si>
  <si>
    <t xml:space="preserve">Count of Total Salary  </t>
  </si>
  <si>
    <t>Average</t>
  </si>
  <si>
    <t>Excellent</t>
  </si>
  <si>
    <t>Good</t>
  </si>
  <si>
    <t>Need Improvement</t>
  </si>
  <si>
    <t>Count of Total Salary</t>
  </si>
  <si>
    <t>Junior</t>
  </si>
  <si>
    <t>Mid Level</t>
  </si>
  <si>
    <t>Senior</t>
  </si>
  <si>
    <t>Count of Experience</t>
  </si>
  <si>
    <t>Average of Attendance %</t>
  </si>
  <si>
    <t>s</t>
  </si>
  <si>
    <t>EMPLOYEE PERFORMANCE &amp; HR ANALYTICS DASHBOARD</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</si>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</sst>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4009]\ #,##0.00"/>
    <numFmt numFmtId="166" formatCode="[$₹-4009]\ #,##0"/>
  </numFmts>
  <fonts count="2" x14ac:knownFonts="1">
    <font>
      <sz val="11"/>
      <color theme="1"/>
      <name val="Calibri"/>
      <family val="2"/>
      <scheme val="minor"/>
    </font>
    <font>
      <b/>
      <sz val="26"/>
      <color theme="0"/>
      <name val="Calibri (Body)"/>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1" fontId="0" fillId="0" borderId="0" xfId="0" pivotButton="1" applyNumberFormat="1"/>
    <xf numFmtId="1" fontId="0" fillId="0" borderId="0" xfId="0" applyNumberFormat="1" applyAlignment="1">
      <alignment horizontal="left"/>
    </xf>
    <xf numFmtId="165" fontId="0" fillId="0" borderId="0" xfId="0" applyNumberFormat="1"/>
    <xf numFmtId="166" fontId="0" fillId="0" borderId="0" xfId="0" applyNumberFormat="1"/>
    <xf numFmtId="0" fontId="0" fillId="3" borderId="0" xfId="0" applyFill="1"/>
    <xf numFmtId="0" fontId="1" fillId="2" borderId="0" xfId="0" applyFont="1" applyFill="1" applyAlignment="1">
      <alignment horizontal="center" vertical="center"/>
    </xf>
  </cellXfs>
  <cellStyles count="1">
    <cellStyle name="Normal" xfId="0" builtinId="0"/>
  </cellStyles>
  <dxfs count="41">
    <dxf>
      <font>
        <color rgb="FF9C0006"/>
      </font>
      <fill>
        <patternFill>
          <bgColor rgb="FFFFC7CE"/>
        </patternFill>
      </fill>
    </dxf>
    <dxf>
      <font>
        <color rgb="FF006100"/>
      </font>
      <fill>
        <patternFill>
          <bgColor rgb="FFC6EFCE"/>
        </patternFill>
      </fill>
    </dxf>
    <dxf>
      <font>
        <b/>
        <i/>
      </font>
      <fill>
        <patternFill>
          <bgColor rgb="FF00B050"/>
        </patternFill>
      </fill>
    </dxf>
    <dxf>
      <font>
        <color theme="0"/>
      </font>
      <fill>
        <patternFill>
          <bgColor rgb="FF92D050"/>
        </patternFill>
      </fill>
    </dxf>
    <dxf>
      <font>
        <b/>
        <i val="0"/>
      </font>
      <fill>
        <patternFill>
          <bgColor theme="8" tint="-0.24994659260841701"/>
        </patternFill>
      </fill>
    </dxf>
    <dxf>
      <font>
        <color theme="0"/>
      </font>
      <fill>
        <patternFill>
          <bgColor theme="3" tint="-0.499984740745262"/>
        </patternFill>
      </fill>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64" formatCode="yyyy\-mm\-dd"/>
    </dxf>
    <dxf>
      <numFmt numFmtId="164" formatCode="yyyy\-mm\-dd"/>
    </dxf>
  </dxfs>
  <tableStyles count="1" defaultTableStyle="TableStyleMedium9" defaultPivotStyle="PivotStyleLight16">
    <tableStyle name="Slicer Style 1" pivot="0" table="0" count="1" xr9:uid="{94CF8C49-D837-442A-83B3-390FFACC7D92}"/>
  </tableStyles>
  <colors>
    <mruColors>
      <color rgb="FF850000"/>
      <color rgb="FF438964"/>
      <color rgb="FF497AB3"/>
      <color rgb="FF2A4869"/>
      <color rgb="FF32547B"/>
      <color rgb="FF2E6046"/>
      <color rgb="FF1F412F"/>
      <color rgb="FF9AC2A5"/>
      <color rgb="FFEB0B56"/>
      <color rgb="FF0CBBC4"/>
    </mruColors>
  </colors>
  <extLst>
    <ext xmlns:x14="http://schemas.microsoft.com/office/spreadsheetml/2009/9/main" uri="{46F421CA-312F-682f-3DD2-61675219B42D}">
      <x14:dxfs count="1">
        <dxf>
          <font>
            <b/>
            <i val="0"/>
          </font>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[Excel_Project_Dataset(done).xlsx]PIVOT TABLES!PivotTable3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solidFill>
              </a:rPr>
              <a:t>CITY WISE EMPLOYEES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20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TABLES'!$N$3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94F-B940-8BE6-171CA80264B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94F-B940-8BE6-171CA80264B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94F-B940-8BE6-171CA80264B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94F-B940-8BE6-171CA80264B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94F-B940-8BE6-171CA80264B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94F-B940-8BE6-171CA80264B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94F-B940-8BE6-171CA80264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TABLES'!$M$4:$M$11</c:f>
              <c:strCache>
                <c:ptCount val="7"/>
                <c:pt idx="0">
                  <c:v>Bangalore</c:v>
                </c:pt>
                <c:pt idx="1">
                  <c:v>Chennai</c:v>
                </c:pt>
                <c:pt idx="2">
                  <c:v>Delhi</c:v>
                </c:pt>
                <c:pt idx="3">
                  <c:v>Hyderabad</c:v>
                </c:pt>
                <c:pt idx="4">
                  <c:v>Kolkata</c:v>
                </c:pt>
                <c:pt idx="5">
                  <c:v>Mumbai</c:v>
                </c:pt>
                <c:pt idx="6">
                  <c:v>Pune</c:v>
                </c:pt>
              </c:strCache>
            </c:strRef>
          </c:cat>
          <c:val>
            <c:numRef>
              <c:f>'PIVOT TABLES'!$N$4:$N$11</c:f>
              <c:numCache>
                <c:formatCode>0</c:formatCode>
                <c:ptCount val="7"/>
                <c:pt idx="0">
                  <c:v>749</c:v>
                </c:pt>
                <c:pt idx="1">
                  <c:v>705</c:v>
                </c:pt>
                <c:pt idx="2">
                  <c:v>703</c:v>
                </c:pt>
                <c:pt idx="3">
                  <c:v>665</c:v>
                </c:pt>
                <c:pt idx="4">
                  <c:v>737</c:v>
                </c:pt>
                <c:pt idx="5">
                  <c:v>720</c:v>
                </c:pt>
                <c:pt idx="6">
                  <c:v>721</c:v>
                </c:pt>
              </c:numCache>
            </c:numRef>
          </c:val>
          <c:extLst>
            <c:ext xmlns:c16="http://schemas.microsoft.com/office/drawing/2014/chart" uri="{C3380CC4-5D6E-409C-BE32-E72D297353CC}">
              <c16:uniqueId val="{0000000E-A94F-B940-8BE6-171CA80264B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[Excel_Project_Dataset(done).xlsx]PIVOT TABLES!PivotTable7</c:name>
    <c:fmtId val="2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accent1"/>
                </a:solidFill>
              </a:rPr>
              <a:t>CITYB WISE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circle"/>
          <c:size val="6"/>
        </c:marke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3"/>
          </a:solidFill>
          <a:ln>
            <a:noFill/>
          </a:ln>
          <a:effectLst>
            <a:outerShdw blurRad="317500" algn="ctr" rotWithShape="0">
              <a:prstClr val="black">
                <a:alpha val="25000"/>
              </a:prstClr>
            </a:outerShdw>
          </a:effectLst>
        </c:spPr>
      </c:pivotFmt>
      <c:pivotFmt>
        <c:idx val="13"/>
        <c:spPr>
          <a:solidFill>
            <a:schemeClr val="accent5"/>
          </a:solidFill>
          <a:ln>
            <a:noFill/>
          </a:ln>
          <a:effectLst>
            <a:outerShdw blurRad="317500" algn="ctr" rotWithShape="0">
              <a:prstClr val="black">
                <a:alpha val="25000"/>
              </a:prstClr>
            </a:outerShdw>
          </a:effectLst>
        </c:spPr>
      </c:pivotFmt>
      <c:pivotFmt>
        <c:idx val="14"/>
        <c:spPr>
          <a:solidFill>
            <a:schemeClr val="accent1">
              <a:lumMod val="60000"/>
            </a:schemeClr>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TABLES'!$R$3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3F4-E948-B044-EA3B8C2AB4CB}"/>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3F4-E948-B044-EA3B8C2AB4CB}"/>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3F4-E948-B044-EA3B8C2AB4CB}"/>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3F4-E948-B044-EA3B8C2AB4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TABLES'!$Q$4:$Q$8</c:f>
              <c:strCache>
                <c:ptCount val="4"/>
                <c:pt idx="0">
                  <c:v>Average</c:v>
                </c:pt>
                <c:pt idx="1">
                  <c:v>Excellent</c:v>
                </c:pt>
                <c:pt idx="2">
                  <c:v>Good</c:v>
                </c:pt>
                <c:pt idx="3">
                  <c:v>Need Improvement</c:v>
                </c:pt>
              </c:strCache>
            </c:strRef>
          </c:cat>
          <c:val>
            <c:numRef>
              <c:f>'PIVOT TABLES'!$R$4:$R$8</c:f>
              <c:numCache>
                <c:formatCode>General</c:formatCode>
                <c:ptCount val="4"/>
                <c:pt idx="0">
                  <c:v>1219</c:v>
                </c:pt>
                <c:pt idx="1">
                  <c:v>888</c:v>
                </c:pt>
                <c:pt idx="2">
                  <c:v>1273</c:v>
                </c:pt>
                <c:pt idx="3">
                  <c:v>1620</c:v>
                </c:pt>
              </c:numCache>
            </c:numRef>
          </c:val>
          <c:extLst>
            <c:ext xmlns:c16="http://schemas.microsoft.com/office/drawing/2014/chart" uri="{C3380CC4-5D6E-409C-BE32-E72D297353CC}">
              <c16:uniqueId val="{00000008-63F4-E948-B044-EA3B8C2AB4CB}"/>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[Excel_Project_Dataset(done).xlsx]PIVOT TABLES!PivotTable10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EXPERIENCE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TABLES'!$X$3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FD53-C248-B112-D00475E2A3DB}"/>
              </c:ext>
            </c:extLst>
          </c:dPt>
          <c:dPt>
            <c:idx val="1"/>
            <c:invertIfNegative val="0"/>
            <c:bubble3D val="0"/>
            <c:extLst>
              <c:ext xmlns:c16="http://schemas.microsoft.com/office/drawing/2014/chart" uri="{C3380CC4-5D6E-409C-BE32-E72D297353CC}">
                <c16:uniqueId val="{00000001-FD53-C248-B112-D00475E2A3DB}"/>
              </c:ext>
            </c:extLst>
          </c:dPt>
          <c:dPt>
            <c:idx val="2"/>
            <c:invertIfNegative val="0"/>
            <c:bubble3D val="0"/>
            <c:extLst>
              <c:ext xmlns:c16="http://schemas.microsoft.com/office/drawing/2014/chart" uri="{C3380CC4-5D6E-409C-BE32-E72D297353CC}">
                <c16:uniqueId val="{00000002-FD53-C248-B112-D00475E2A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TABLES'!$W$4:$W$7</c:f>
              <c:strCache>
                <c:ptCount val="3"/>
                <c:pt idx="0">
                  <c:v>Junior</c:v>
                </c:pt>
                <c:pt idx="1">
                  <c:v>Mid Level</c:v>
                </c:pt>
                <c:pt idx="2">
                  <c:v>Senior</c:v>
                </c:pt>
              </c:strCache>
            </c:strRef>
          </c:cat>
          <c:val>
            <c:numRef>
              <c:f>'PIVOT TABLES'!$X$4:$X$7</c:f>
              <c:numCache>
                <c:formatCode>General</c:formatCode>
                <c:ptCount val="3"/>
                <c:pt idx="0">
                  <c:v>1592</c:v>
                </c:pt>
                <c:pt idx="1">
                  <c:v>1817</c:v>
                </c:pt>
                <c:pt idx="2">
                  <c:v>1591</c:v>
                </c:pt>
              </c:numCache>
            </c:numRef>
          </c:val>
          <c:extLst>
            <c:ext xmlns:c16="http://schemas.microsoft.com/office/drawing/2014/chart" uri="{C3380CC4-5D6E-409C-BE32-E72D297353CC}">
              <c16:uniqueId val="{00000003-FD53-C248-B112-D00475E2A3DB}"/>
            </c:ext>
          </c:extLst>
        </c:ser>
        <c:dLbls>
          <c:showLegendKey val="0"/>
          <c:showVal val="1"/>
          <c:showCatName val="0"/>
          <c:showSerName val="0"/>
          <c:showPercent val="0"/>
          <c:showBubbleSize val="0"/>
        </c:dLbls>
        <c:gapWidth val="75"/>
        <c:overlap val="40"/>
        <c:axId val="2143932896"/>
        <c:axId val="1450517072"/>
      </c:barChart>
      <c:catAx>
        <c:axId val="214393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17072"/>
        <c:crosses val="autoZero"/>
        <c:auto val="1"/>
        <c:lblAlgn val="ctr"/>
        <c:lblOffset val="100"/>
        <c:noMultiLvlLbl val="0"/>
      </c:catAx>
      <c:valAx>
        <c:axId val="145051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93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accent1"/>
                </a:solidFill>
              </a:rPr>
              <a:t> Average Attendance by Department</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1">
                <a:alpha val="99000"/>
              </a:scheme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39721820486729E-2"/>
          <c:y val="0.18857526881720429"/>
          <c:w val="0.90088113985751783"/>
          <c:h val="0.72989127367143625"/>
        </c:manualLayout>
      </c:layout>
      <c:lineChart>
        <c:grouping val="standard"/>
        <c:varyColors val="0"/>
        <c:ser>
          <c:idx val="0"/>
          <c:order val="0"/>
          <c:tx>
            <c:v>Total</c:v>
          </c:tx>
          <c:spPr>
            <a:ln w="31750" cap="rnd">
              <a:solidFill>
                <a:schemeClr val="accent1">
                  <a:alpha val="99000"/>
                </a:schemeClr>
              </a:solidFill>
              <a:round/>
            </a:ln>
            <a:effectLst/>
          </c:spPr>
          <c:marker>
            <c:symbol val="circle"/>
            <c:size val="5"/>
            <c:spPr>
              <a:solidFill>
                <a:schemeClr val="accent1"/>
              </a:solidFill>
              <a:ln w="9525">
                <a:solidFill>
                  <a:schemeClr val="accent1"/>
                </a:solidFill>
              </a:ln>
              <a:effectLst/>
            </c:spPr>
          </c:marker>
          <c:cat>
            <c:strLit>
              <c:ptCount val="7"/>
              <c:pt idx="0">
                <c:v>Finance</c:v>
              </c:pt>
              <c:pt idx="1">
                <c:v>HR</c:v>
              </c:pt>
              <c:pt idx="2">
                <c:v>IT</c:v>
              </c:pt>
              <c:pt idx="3">
                <c:v>Marketing</c:v>
              </c:pt>
              <c:pt idx="4">
                <c:v>Operations</c:v>
              </c:pt>
              <c:pt idx="5">
                <c:v>Sales</c:v>
              </c:pt>
              <c:pt idx="6">
                <c:v>Support</c:v>
              </c:pt>
            </c:strLit>
          </c:cat>
          <c:val>
            <c:numLit>
              <c:formatCode>General</c:formatCode>
              <c:ptCount val="7"/>
              <c:pt idx="0">
                <c:v>79.852981969486819</c:v>
              </c:pt>
              <c:pt idx="1">
                <c:v>79.987671232876707</c:v>
              </c:pt>
              <c:pt idx="2">
                <c:v>80.150610583446408</c:v>
              </c:pt>
              <c:pt idx="3">
                <c:v>80.102790014684288</c:v>
              </c:pt>
              <c:pt idx="4">
                <c:v>79.638450502152082</c:v>
              </c:pt>
              <c:pt idx="5">
                <c:v>79.975476839237061</c:v>
              </c:pt>
              <c:pt idx="6">
                <c:v>79.015714285714282</c:v>
              </c:pt>
            </c:numLit>
          </c:val>
          <c:smooth val="1"/>
          <c:extLst>
            <c:ext xmlns:c16="http://schemas.microsoft.com/office/drawing/2014/chart" uri="{C3380CC4-5D6E-409C-BE32-E72D297353CC}">
              <c16:uniqueId val="{00000000-614F-BC4A-8DC9-FDA8C5D61DA4}"/>
            </c:ext>
          </c:extLst>
        </c:ser>
        <c:dLbls>
          <c:showLegendKey val="0"/>
          <c:showVal val="0"/>
          <c:showCatName val="0"/>
          <c:showSerName val="0"/>
          <c:showPercent val="0"/>
          <c:showBubbleSize val="0"/>
        </c:dLbls>
        <c:marker val="1"/>
        <c:smooth val="0"/>
        <c:axId val="181099775"/>
        <c:axId val="444666672"/>
      </c:lineChart>
      <c:catAx>
        <c:axId val="1810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444666672"/>
        <c:crosses val="autoZero"/>
        <c:auto val="1"/>
        <c:lblAlgn val="ctr"/>
        <c:lblOffset val="100"/>
        <c:noMultiLvlLbl val="0"/>
      </c:catAx>
      <c:valAx>
        <c:axId val="444666672"/>
        <c:scaling>
          <c:orientation val="minMax"/>
          <c:max val="85"/>
          <c:min val="7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8109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[Excel_Project_Dataset(done).xlsx]PIVOT TABLES!PivotTable1</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solidFill>
                  <a:srgbClr val="497AB3"/>
                </a:solidFill>
              </a:rPr>
              <a:t>DEPARTMENT</a:t>
            </a:r>
            <a:r>
              <a:rPr lang="en-US" sz="1600" baseline="0">
                <a:solidFill>
                  <a:srgbClr val="497AB3"/>
                </a:solidFill>
              </a:rPr>
              <a:t> WISE EMPLOYEES</a:t>
            </a:r>
            <a:endParaRPr lang="en-US" sz="1600">
              <a:solidFill>
                <a:srgbClr val="497AB3"/>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TABLES'!$C$4:$C$11</c:f>
              <c:strCache>
                <c:ptCount val="7"/>
                <c:pt idx="0">
                  <c:v>Finance</c:v>
                </c:pt>
                <c:pt idx="1">
                  <c:v>HR</c:v>
                </c:pt>
                <c:pt idx="2">
                  <c:v>IT</c:v>
                </c:pt>
                <c:pt idx="3">
                  <c:v>Marketing</c:v>
                </c:pt>
                <c:pt idx="4">
                  <c:v>Operations</c:v>
                </c:pt>
                <c:pt idx="5">
                  <c:v>Sales</c:v>
                </c:pt>
                <c:pt idx="6">
                  <c:v>Support</c:v>
                </c:pt>
              </c:strCache>
            </c:strRef>
          </c:cat>
          <c:val>
            <c:numRef>
              <c:f>'PIVOT TABLES'!$D$4:$D$11</c:f>
              <c:numCache>
                <c:formatCode>General</c:formatCode>
                <c:ptCount val="7"/>
                <c:pt idx="0">
                  <c:v>721</c:v>
                </c:pt>
                <c:pt idx="1">
                  <c:v>730</c:v>
                </c:pt>
                <c:pt idx="2">
                  <c:v>737</c:v>
                </c:pt>
                <c:pt idx="3">
                  <c:v>681</c:v>
                </c:pt>
                <c:pt idx="4">
                  <c:v>697</c:v>
                </c:pt>
                <c:pt idx="5">
                  <c:v>734</c:v>
                </c:pt>
                <c:pt idx="6">
                  <c:v>700</c:v>
                </c:pt>
              </c:numCache>
            </c:numRef>
          </c:val>
          <c:extLst>
            <c:ext xmlns:c16="http://schemas.microsoft.com/office/drawing/2014/chart" uri="{C3380CC4-5D6E-409C-BE32-E72D297353CC}">
              <c16:uniqueId val="{00000000-AD32-B947-A3D0-FB00D379D4D8}"/>
            </c:ext>
          </c:extLst>
        </c:ser>
        <c:dLbls>
          <c:dLblPos val="outEnd"/>
          <c:showLegendKey val="0"/>
          <c:showVal val="1"/>
          <c:showCatName val="0"/>
          <c:showSerName val="0"/>
          <c:showPercent val="0"/>
          <c:showBubbleSize val="0"/>
        </c:dLbls>
        <c:gapWidth val="100"/>
        <c:axId val="1892461328"/>
        <c:axId val="1450541552"/>
      </c:barChart>
      <c:catAx>
        <c:axId val="18924613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50541552"/>
        <c:crosses val="autoZero"/>
        <c:auto val="1"/>
        <c:lblAlgn val="ctr"/>
        <c:lblOffset val="100"/>
        <c:noMultiLvlLbl val="0"/>
      </c:catAx>
      <c:valAx>
        <c:axId val="145054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9246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[Excel_Project_Dataset(done).xlsx]PIVOT TABLES!PivotTable2</c:name>
    <c:fmtId val="2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1"/>
                </a:solidFill>
              </a:rPr>
              <a:t>AVERAGE SALARY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TABLES'!$I$4:$I$11</c:f>
              <c:strCache>
                <c:ptCount val="7"/>
                <c:pt idx="0">
                  <c:v>Finance</c:v>
                </c:pt>
                <c:pt idx="1">
                  <c:v>HR</c:v>
                </c:pt>
                <c:pt idx="2">
                  <c:v>IT</c:v>
                </c:pt>
                <c:pt idx="3">
                  <c:v>Marketing</c:v>
                </c:pt>
                <c:pt idx="4">
                  <c:v>Operations</c:v>
                </c:pt>
                <c:pt idx="5">
                  <c:v>Sales</c:v>
                </c:pt>
                <c:pt idx="6">
                  <c:v>Support</c:v>
                </c:pt>
              </c:strCache>
            </c:strRef>
          </c:cat>
          <c:val>
            <c:numRef>
              <c:f>'PIVOT TABLES'!$J$4:$J$11</c:f>
              <c:numCache>
                <c:formatCode>0.00</c:formatCode>
                <c:ptCount val="7"/>
                <c:pt idx="0">
                  <c:v>88671.965325936195</c:v>
                </c:pt>
                <c:pt idx="1">
                  <c:v>90276.767123287675</c:v>
                </c:pt>
                <c:pt idx="2">
                  <c:v>90658.685210312076</c:v>
                </c:pt>
                <c:pt idx="3">
                  <c:v>90699.375917767989</c:v>
                </c:pt>
                <c:pt idx="4">
                  <c:v>91192.572453371598</c:v>
                </c:pt>
                <c:pt idx="5">
                  <c:v>92058.726158038146</c:v>
                </c:pt>
                <c:pt idx="6">
                  <c:v>89987.434285714291</c:v>
                </c:pt>
              </c:numCache>
            </c:numRef>
          </c:val>
          <c:extLst>
            <c:ext xmlns:c16="http://schemas.microsoft.com/office/drawing/2014/chart" uri="{C3380CC4-5D6E-409C-BE32-E72D297353CC}">
              <c16:uniqueId val="{00000000-6E02-764E-A9B5-413D95E612A3}"/>
            </c:ext>
          </c:extLst>
        </c:ser>
        <c:dLbls>
          <c:showLegendKey val="0"/>
          <c:showVal val="1"/>
          <c:showCatName val="0"/>
          <c:showSerName val="0"/>
          <c:showPercent val="0"/>
          <c:showBubbleSize val="0"/>
        </c:dLbls>
        <c:gapWidth val="100"/>
        <c:axId val="1877479776"/>
        <c:axId val="1450566032"/>
      </c:barChart>
      <c:catAx>
        <c:axId val="18774797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0566032"/>
        <c:crossesAt val="86000"/>
        <c:auto val="1"/>
        <c:lblAlgn val="ctr"/>
        <c:lblOffset val="100"/>
        <c:noMultiLvlLbl val="0"/>
      </c:catAx>
      <c:valAx>
        <c:axId val="145056603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7747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[Excel_Project_Dataset(done).xlsx]PIVOT TABLES!PivotTable1</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solidFill>
                  <a:srgbClr val="497AB3"/>
                </a:solidFill>
              </a:rPr>
              <a:t>DEPARTMENT</a:t>
            </a:r>
            <a:r>
              <a:rPr lang="en-US" sz="1600" baseline="0">
                <a:solidFill>
                  <a:srgbClr val="497AB3"/>
                </a:solidFill>
              </a:rPr>
              <a:t> WISE EMPLOYEES</a:t>
            </a:r>
            <a:endParaRPr lang="en-US" sz="1600">
              <a:solidFill>
                <a:srgbClr val="497AB3"/>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TABLES'!$C$4:$C$11</c:f>
              <c:strCache>
                <c:ptCount val="7"/>
                <c:pt idx="0">
                  <c:v>Finance</c:v>
                </c:pt>
                <c:pt idx="1">
                  <c:v>HR</c:v>
                </c:pt>
                <c:pt idx="2">
                  <c:v>IT</c:v>
                </c:pt>
                <c:pt idx="3">
                  <c:v>Marketing</c:v>
                </c:pt>
                <c:pt idx="4">
                  <c:v>Operations</c:v>
                </c:pt>
                <c:pt idx="5">
                  <c:v>Sales</c:v>
                </c:pt>
                <c:pt idx="6">
                  <c:v>Support</c:v>
                </c:pt>
              </c:strCache>
            </c:strRef>
          </c:cat>
          <c:val>
            <c:numRef>
              <c:f>'PIVOT TABLES'!$D$4:$D$11</c:f>
              <c:numCache>
                <c:formatCode>General</c:formatCode>
                <c:ptCount val="7"/>
                <c:pt idx="0">
                  <c:v>721</c:v>
                </c:pt>
                <c:pt idx="1">
                  <c:v>730</c:v>
                </c:pt>
                <c:pt idx="2">
                  <c:v>737</c:v>
                </c:pt>
                <c:pt idx="3">
                  <c:v>681</c:v>
                </c:pt>
                <c:pt idx="4">
                  <c:v>697</c:v>
                </c:pt>
                <c:pt idx="5">
                  <c:v>734</c:v>
                </c:pt>
                <c:pt idx="6">
                  <c:v>700</c:v>
                </c:pt>
              </c:numCache>
            </c:numRef>
          </c:val>
          <c:extLst>
            <c:ext xmlns:c16="http://schemas.microsoft.com/office/drawing/2014/chart" uri="{C3380CC4-5D6E-409C-BE32-E72D297353CC}">
              <c16:uniqueId val="{00000000-794A-7F4F-8343-E9F3AEC575E7}"/>
            </c:ext>
          </c:extLst>
        </c:ser>
        <c:dLbls>
          <c:dLblPos val="outEnd"/>
          <c:showLegendKey val="0"/>
          <c:showVal val="1"/>
          <c:showCatName val="0"/>
          <c:showSerName val="0"/>
          <c:showPercent val="0"/>
          <c:showBubbleSize val="0"/>
        </c:dLbls>
        <c:gapWidth val="100"/>
        <c:axId val="1892461328"/>
        <c:axId val="1450541552"/>
      </c:barChart>
      <c:catAx>
        <c:axId val="18924613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50541552"/>
        <c:crosses val="autoZero"/>
        <c:auto val="1"/>
        <c:lblAlgn val="ctr"/>
        <c:lblOffset val="100"/>
        <c:noMultiLvlLbl val="0"/>
      </c:catAx>
      <c:valAx>
        <c:axId val="1450541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9246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[Excel_Project_Dataset(done).xlsx]PIVOT TABLES!PivotTable2</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1"/>
                </a:solidFill>
              </a:rPr>
              <a:t>AVERAGE SALARY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TABLES'!$I$4:$I$11</c:f>
              <c:strCache>
                <c:ptCount val="7"/>
                <c:pt idx="0">
                  <c:v>Finance</c:v>
                </c:pt>
                <c:pt idx="1">
                  <c:v>HR</c:v>
                </c:pt>
                <c:pt idx="2">
                  <c:v>IT</c:v>
                </c:pt>
                <c:pt idx="3">
                  <c:v>Marketing</c:v>
                </c:pt>
                <c:pt idx="4">
                  <c:v>Operations</c:v>
                </c:pt>
                <c:pt idx="5">
                  <c:v>Sales</c:v>
                </c:pt>
                <c:pt idx="6">
                  <c:v>Support</c:v>
                </c:pt>
              </c:strCache>
            </c:strRef>
          </c:cat>
          <c:val>
            <c:numRef>
              <c:f>'PIVOT TABLES'!$J$4:$J$11</c:f>
              <c:numCache>
                <c:formatCode>0.00</c:formatCode>
                <c:ptCount val="7"/>
                <c:pt idx="0">
                  <c:v>88671.965325936195</c:v>
                </c:pt>
                <c:pt idx="1">
                  <c:v>90276.767123287675</c:v>
                </c:pt>
                <c:pt idx="2">
                  <c:v>90658.685210312076</c:v>
                </c:pt>
                <c:pt idx="3">
                  <c:v>90699.375917767989</c:v>
                </c:pt>
                <c:pt idx="4">
                  <c:v>91192.572453371598</c:v>
                </c:pt>
                <c:pt idx="5">
                  <c:v>92058.726158038146</c:v>
                </c:pt>
                <c:pt idx="6">
                  <c:v>89987.434285714291</c:v>
                </c:pt>
              </c:numCache>
            </c:numRef>
          </c:val>
          <c:extLst>
            <c:ext xmlns:c16="http://schemas.microsoft.com/office/drawing/2014/chart" uri="{C3380CC4-5D6E-409C-BE32-E72D297353CC}">
              <c16:uniqueId val="{00000000-0C32-DE41-BB7E-2A06FE019906}"/>
            </c:ext>
          </c:extLst>
        </c:ser>
        <c:dLbls>
          <c:showLegendKey val="0"/>
          <c:showVal val="1"/>
          <c:showCatName val="0"/>
          <c:showSerName val="0"/>
          <c:showPercent val="0"/>
          <c:showBubbleSize val="0"/>
        </c:dLbls>
        <c:gapWidth val="100"/>
        <c:axId val="1877479776"/>
        <c:axId val="1450566032"/>
      </c:barChart>
      <c:catAx>
        <c:axId val="18774797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0566032"/>
        <c:crossesAt val="86000"/>
        <c:auto val="1"/>
        <c:lblAlgn val="ctr"/>
        <c:lblOffset val="100"/>
        <c:noMultiLvlLbl val="0"/>
      </c:catAx>
      <c:valAx>
        <c:axId val="145056603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7747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[Excel_Project_Dataset(done).xlsx]PIVOT TABLES!PivotTable3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solidFill>
              </a:rPr>
              <a:t>CITY WISE EMPLOYEES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20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TABLES'!$N$3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A7-7D47-8922-5138AD18BC4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A7-7D47-8922-5138AD18BC4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4A7-7D47-8922-5138AD18BC4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4A7-7D47-8922-5138AD18BC4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4A7-7D47-8922-5138AD18BC4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4A7-7D47-8922-5138AD18BC4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4A7-7D47-8922-5138AD18BC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TABLES'!$M$4:$M$11</c:f>
              <c:strCache>
                <c:ptCount val="7"/>
                <c:pt idx="0">
                  <c:v>Bangalore</c:v>
                </c:pt>
                <c:pt idx="1">
                  <c:v>Chennai</c:v>
                </c:pt>
                <c:pt idx="2">
                  <c:v>Delhi</c:v>
                </c:pt>
                <c:pt idx="3">
                  <c:v>Hyderabad</c:v>
                </c:pt>
                <c:pt idx="4">
                  <c:v>Kolkata</c:v>
                </c:pt>
                <c:pt idx="5">
                  <c:v>Mumbai</c:v>
                </c:pt>
                <c:pt idx="6">
                  <c:v>Pune</c:v>
                </c:pt>
              </c:strCache>
            </c:strRef>
          </c:cat>
          <c:val>
            <c:numRef>
              <c:f>'PIVOT TABLES'!$N$4:$N$11</c:f>
              <c:numCache>
                <c:formatCode>0</c:formatCode>
                <c:ptCount val="7"/>
                <c:pt idx="0">
                  <c:v>749</c:v>
                </c:pt>
                <c:pt idx="1">
                  <c:v>705</c:v>
                </c:pt>
                <c:pt idx="2">
                  <c:v>703</c:v>
                </c:pt>
                <c:pt idx="3">
                  <c:v>665</c:v>
                </c:pt>
                <c:pt idx="4">
                  <c:v>737</c:v>
                </c:pt>
                <c:pt idx="5">
                  <c:v>720</c:v>
                </c:pt>
                <c:pt idx="6">
                  <c:v>721</c:v>
                </c:pt>
              </c:numCache>
            </c:numRef>
          </c:val>
          <c:extLst>
            <c:ext xmlns:c16="http://schemas.microsoft.com/office/drawing/2014/chart" uri="{C3380CC4-5D6E-409C-BE32-E72D297353CC}">
              <c16:uniqueId val="{0000000E-F4A7-7D47-8922-5138AD18BC4E}"/>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[Excel_Project_Dataset(done).xlsx]PIVOT TABLES!PivotTable7</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accent1"/>
                </a:solidFill>
              </a:rPr>
              <a:t>CITY WISE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TABLES'!$R$3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CE1-E64E-A44F-5892FB65CA33}"/>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CE1-E64E-A44F-5892FB65CA33}"/>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CE1-E64E-A44F-5892FB65CA33}"/>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CE1-E64E-A44F-5892FB65CA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TABLES'!$Q$4:$Q$8</c:f>
              <c:strCache>
                <c:ptCount val="4"/>
                <c:pt idx="0">
                  <c:v>Average</c:v>
                </c:pt>
                <c:pt idx="1">
                  <c:v>Excellent</c:v>
                </c:pt>
                <c:pt idx="2">
                  <c:v>Good</c:v>
                </c:pt>
                <c:pt idx="3">
                  <c:v>Need Improvement</c:v>
                </c:pt>
              </c:strCache>
            </c:strRef>
          </c:cat>
          <c:val>
            <c:numRef>
              <c:f>'PIVOT TABLES'!$R$4:$R$8</c:f>
              <c:numCache>
                <c:formatCode>General</c:formatCode>
                <c:ptCount val="4"/>
                <c:pt idx="0">
                  <c:v>1219</c:v>
                </c:pt>
                <c:pt idx="1">
                  <c:v>888</c:v>
                </c:pt>
                <c:pt idx="2">
                  <c:v>1273</c:v>
                </c:pt>
                <c:pt idx="3">
                  <c:v>1620</c:v>
                </c:pt>
              </c:numCache>
            </c:numRef>
          </c:val>
          <c:extLst>
            <c:ext xmlns:c16="http://schemas.microsoft.com/office/drawing/2014/chart" uri="{C3380CC4-5D6E-409C-BE32-E72D297353CC}">
              <c16:uniqueId val="{00000008-BCE1-E64E-A44F-5892FB65CA33}"/>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[Excel_Project_Dataset(done).xlsx]PIVOT TABLES!PivotTable10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EXPERIENCE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s>
    <c:plotArea>
      <c:layout/>
      <c:barChart>
        <c:barDir val="col"/>
        <c:grouping val="clustered"/>
        <c:varyColors val="0"/>
        <c:ser>
          <c:idx val="0"/>
          <c:order val="0"/>
          <c:tx>
            <c:strRef>
              <c:f>'PIVOT TABLES'!$X$3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CE49-F746-8BD1-3C6943E569D1}"/>
              </c:ext>
            </c:extLst>
          </c:dPt>
          <c:dPt>
            <c:idx val="1"/>
            <c:invertIfNegative val="0"/>
            <c:bubble3D val="0"/>
            <c:extLst>
              <c:ext xmlns:c16="http://schemas.microsoft.com/office/drawing/2014/chart" uri="{C3380CC4-5D6E-409C-BE32-E72D297353CC}">
                <c16:uniqueId val="{00000001-CE49-F746-8BD1-3C6943E569D1}"/>
              </c:ext>
            </c:extLst>
          </c:dPt>
          <c:dPt>
            <c:idx val="2"/>
            <c:invertIfNegative val="0"/>
            <c:bubble3D val="0"/>
            <c:extLst>
              <c:ext xmlns:c16="http://schemas.microsoft.com/office/drawing/2014/chart" uri="{C3380CC4-5D6E-409C-BE32-E72D297353CC}">
                <c16:uniqueId val="{00000002-CE49-F746-8BD1-3C6943E569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TABLES'!$W$4:$W$7</c:f>
              <c:strCache>
                <c:ptCount val="3"/>
                <c:pt idx="0">
                  <c:v>Junior</c:v>
                </c:pt>
                <c:pt idx="1">
                  <c:v>Mid Level</c:v>
                </c:pt>
                <c:pt idx="2">
                  <c:v>Senior</c:v>
                </c:pt>
              </c:strCache>
            </c:strRef>
          </c:cat>
          <c:val>
            <c:numRef>
              <c:f>'PIVOT TABLES'!$X$4:$X$7</c:f>
              <c:numCache>
                <c:formatCode>General</c:formatCode>
                <c:ptCount val="3"/>
                <c:pt idx="0">
                  <c:v>1592</c:v>
                </c:pt>
                <c:pt idx="1">
                  <c:v>1817</c:v>
                </c:pt>
                <c:pt idx="2">
                  <c:v>1591</c:v>
                </c:pt>
              </c:numCache>
            </c:numRef>
          </c:val>
          <c:extLst>
            <c:ext xmlns:c16="http://schemas.microsoft.com/office/drawing/2014/chart" uri="{C3380CC4-5D6E-409C-BE32-E72D297353CC}">
              <c16:uniqueId val="{00000003-CE49-F746-8BD1-3C6943E569D1}"/>
            </c:ext>
          </c:extLst>
        </c:ser>
        <c:dLbls>
          <c:showLegendKey val="0"/>
          <c:showVal val="1"/>
          <c:showCatName val="0"/>
          <c:showSerName val="0"/>
          <c:showPercent val="0"/>
          <c:showBubbleSize val="0"/>
        </c:dLbls>
        <c:gapWidth val="75"/>
        <c:overlap val="40"/>
        <c:axId val="2143932896"/>
        <c:axId val="1450517072"/>
      </c:barChart>
      <c:catAx>
        <c:axId val="214393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17072"/>
        <c:crosses val="autoZero"/>
        <c:auto val="1"/>
        <c:lblAlgn val="ctr"/>
        <c:lblOffset val="100"/>
        <c:noMultiLvlLbl val="0"/>
      </c:catAx>
      <c:valAx>
        <c:axId val="145051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93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accent1"/>
                </a:solidFill>
              </a:rPr>
              <a:t> Average Attendance by Department</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1">
                <a:alpha val="99000"/>
              </a:scheme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39721820486729E-2"/>
          <c:y val="0.18857526881720429"/>
          <c:w val="0.90088113985751783"/>
          <c:h val="0.72989127367143625"/>
        </c:manualLayout>
      </c:layout>
      <c:lineChart>
        <c:grouping val="standard"/>
        <c:varyColors val="0"/>
        <c:ser>
          <c:idx val="0"/>
          <c:order val="0"/>
          <c:tx>
            <c:v>Total</c:v>
          </c:tx>
          <c:spPr>
            <a:ln w="31750" cap="rnd">
              <a:solidFill>
                <a:schemeClr val="accent1">
                  <a:alpha val="99000"/>
                </a:schemeClr>
              </a:solidFill>
              <a:round/>
            </a:ln>
            <a:effectLst/>
          </c:spPr>
          <c:marker>
            <c:symbol val="circle"/>
            <c:size val="5"/>
            <c:spPr>
              <a:solidFill>
                <a:schemeClr val="accent1"/>
              </a:solidFill>
              <a:ln w="9525">
                <a:solidFill>
                  <a:schemeClr val="accent1"/>
                </a:solidFill>
              </a:ln>
              <a:effectLst/>
            </c:spPr>
          </c:marker>
          <c:cat>
            <c:strLit>
              <c:ptCount val="7"/>
              <c:pt idx="0">
                <c:v>Finance</c:v>
              </c:pt>
              <c:pt idx="1">
                <c:v>HR</c:v>
              </c:pt>
              <c:pt idx="2">
                <c:v>IT</c:v>
              </c:pt>
              <c:pt idx="3">
                <c:v>Marketing</c:v>
              </c:pt>
              <c:pt idx="4">
                <c:v>Operations</c:v>
              </c:pt>
              <c:pt idx="5">
                <c:v>Sales</c:v>
              </c:pt>
              <c:pt idx="6">
                <c:v>Support</c:v>
              </c:pt>
            </c:strLit>
          </c:cat>
          <c:val>
            <c:numLit>
              <c:formatCode>General</c:formatCode>
              <c:ptCount val="7"/>
              <c:pt idx="0">
                <c:v>79.852981969486819</c:v>
              </c:pt>
              <c:pt idx="1">
                <c:v>79.987671232876707</c:v>
              </c:pt>
              <c:pt idx="2">
                <c:v>80.150610583446408</c:v>
              </c:pt>
              <c:pt idx="3">
                <c:v>80.102790014684288</c:v>
              </c:pt>
              <c:pt idx="4">
                <c:v>79.638450502152082</c:v>
              </c:pt>
              <c:pt idx="5">
                <c:v>79.975476839237061</c:v>
              </c:pt>
              <c:pt idx="6">
                <c:v>79.015714285714282</c:v>
              </c:pt>
            </c:numLit>
          </c:val>
          <c:smooth val="1"/>
          <c:extLst>
            <c:ext xmlns:c16="http://schemas.microsoft.com/office/drawing/2014/chart" uri="{C3380CC4-5D6E-409C-BE32-E72D297353CC}">
              <c16:uniqueId val="{00000000-D5A0-A84B-8C1E-3D18002104B0}"/>
            </c:ext>
          </c:extLst>
        </c:ser>
        <c:dLbls>
          <c:showLegendKey val="0"/>
          <c:showVal val="0"/>
          <c:showCatName val="0"/>
          <c:showSerName val="0"/>
          <c:showPercent val="0"/>
          <c:showBubbleSize val="0"/>
        </c:dLbls>
        <c:marker val="1"/>
        <c:smooth val="0"/>
        <c:axId val="181099775"/>
        <c:axId val="444666672"/>
      </c:lineChart>
      <c:catAx>
        <c:axId val="1810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444666672"/>
        <c:crosses val="autoZero"/>
        <c:auto val="1"/>
        <c:lblAlgn val="ctr"/>
        <c:lblOffset val="100"/>
        <c:noMultiLvlLbl val="0"/>
      </c:catAx>
      <c:valAx>
        <c:axId val="444666672"/>
        <c:scaling>
          <c:orientation val="minMax"/>
          <c:max val="85"/>
          <c:min val="7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8109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6" Type="http://schemas.openxmlformats.org/officeDocument/2006/relationships/image" Target="../media/image10.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10</xdr:col>
      <xdr:colOff>482600</xdr:colOff>
      <xdr:row>16</xdr:row>
      <xdr:rowOff>177800</xdr:rowOff>
    </xdr:from>
    <xdr:to>
      <xdr:col>14</xdr:col>
      <xdr:colOff>511422</xdr:colOff>
      <xdr:row>32</xdr:row>
      <xdr:rowOff>3370</xdr:rowOff>
    </xdr:to>
    <xdr:graphicFrame macro="">
      <xdr:nvGraphicFramePr>
        <xdr:cNvPr id="11" name="Chart 10">
          <a:extLst>
            <a:ext uri="{FF2B5EF4-FFF2-40B4-BE49-F238E27FC236}">
              <a16:creationId xmlns:a16="http://schemas.microsoft.com/office/drawing/2014/main" id="{D90F79EA-825A-DE4A-BA85-7AE80E7C8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241300</xdr:colOff>
      <xdr:row>15</xdr:row>
      <xdr:rowOff>76200</xdr:rowOff>
    </xdr:from>
    <xdr:to>
      <xdr:col>19</xdr:col>
      <xdr:colOff>635805</xdr:colOff>
      <xdr:row>31</xdr:row>
      <xdr:rowOff>28252</xdr:rowOff>
    </xdr:to>
    <xdr:graphicFrame macro="">
      <xdr:nvGraphicFramePr>
        <xdr:cNvPr id="12" name="Chart 11">
          <a:extLst>
            <a:ext uri="{FF2B5EF4-FFF2-40B4-BE49-F238E27FC236}">
              <a16:creationId xmlns:a16="http://schemas.microsoft.com/office/drawing/2014/main" id="{F155CEB5-85C8-5745-8229-8EE12735C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203200</xdr:colOff>
      <xdr:row>15</xdr:row>
      <xdr:rowOff>88900</xdr:rowOff>
    </xdr:from>
    <xdr:to>
      <xdr:col>24</xdr:col>
      <xdr:colOff>1108321</xdr:colOff>
      <xdr:row>30</xdr:row>
      <xdr:rowOff>139333</xdr:rowOff>
    </xdr:to>
    <xdr:graphicFrame macro="">
      <xdr:nvGraphicFramePr>
        <xdr:cNvPr id="13" name="Chart 12">
          <a:extLst>
            <a:ext uri="{FF2B5EF4-FFF2-40B4-BE49-F238E27FC236}">
              <a16:creationId xmlns:a16="http://schemas.microsoft.com/office/drawing/2014/main" id="{719B26AC-67B6-D342-8F25-B4048A38A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850900</xdr:colOff>
      <xdr:row>15</xdr:row>
      <xdr:rowOff>12700</xdr:rowOff>
    </xdr:from>
    <xdr:to>
      <xdr:col>29</xdr:col>
      <xdr:colOff>498722</xdr:colOff>
      <xdr:row>30</xdr:row>
      <xdr:rowOff>104222</xdr:rowOff>
    </xdr:to>
    <xdr:graphicFrame macro="">
      <xdr:nvGraphicFramePr>
        <xdr:cNvPr id="14" name="Chart 13">
          <a:extLst>
            <a:ext uri="{FF2B5EF4-FFF2-40B4-BE49-F238E27FC236}">
              <a16:creationId xmlns:a16="http://schemas.microsoft.com/office/drawing/2014/main" id="{54EC7A01-8436-9048-B689-393924E44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15</xdr:row>
      <xdr:rowOff>94603</xdr:rowOff>
    </xdr:from>
    <xdr:to>
      <xdr:col>5</xdr:col>
      <xdr:colOff>24934</xdr:colOff>
      <xdr:row>31</xdr:row>
      <xdr:rowOff>143070</xdr:rowOff>
    </xdr:to>
    <xdr:graphicFrame macro="">
      <xdr:nvGraphicFramePr>
        <xdr:cNvPr id="15" name="Chart 14">
          <a:extLst>
            <a:ext uri="{FF2B5EF4-FFF2-40B4-BE49-F238E27FC236}">
              <a16:creationId xmlns:a16="http://schemas.microsoft.com/office/drawing/2014/main" id="{7807CEE4-29EB-DD41-BF3D-06D493E12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16</xdr:row>
      <xdr:rowOff>0</xdr:rowOff>
    </xdr:from>
    <xdr:to>
      <xdr:col>9</xdr:col>
      <xdr:colOff>1222621</xdr:colOff>
      <xdr:row>32</xdr:row>
      <xdr:rowOff>86568</xdr:rowOff>
    </xdr:to>
    <xdr:graphicFrame macro="">
      <xdr:nvGraphicFramePr>
        <xdr:cNvPr id="16" name="Chart 15">
          <a:extLst>
            <a:ext uri="{FF2B5EF4-FFF2-40B4-BE49-F238E27FC236}">
              <a16:creationId xmlns:a16="http://schemas.microsoft.com/office/drawing/2014/main" id="{FDACC5BE-2ACF-304A-A948-6E1ABF7BB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38101</xdr:colOff>
      <xdr:row>3</xdr:row>
      <xdr:rowOff>25400</xdr:rowOff>
    </xdr:from>
    <xdr:to>
      <xdr:col>29</xdr:col>
      <xdr:colOff>0</xdr:colOff>
      <xdr:row>69</xdr:row>
      <xdr:rowOff>33867</xdr:rowOff>
    </xdr:to>
    <xdr:sp macro="" textlink="">
      <xdr:nvSpPr>
        <xdr:cNvPr id="2" name="Rectangle 1">
          <a:extLst>
            <a:ext uri="{FF2B5EF4-FFF2-40B4-BE49-F238E27FC236}">
              <a16:creationId xmlns:a16="http://schemas.microsoft.com/office/drawing/2014/main" id="{F96C4F52-33E8-55A3-C539-AC0BE2D50477}"/>
            </a:ext>
          </a:extLst>
        </xdr:cNvPr>
        <xdr:cNvSpPr/>
      </xdr:nvSpPr>
      <xdr:spPr>
        <a:xfrm>
          <a:off x="38101" y="584200"/>
          <a:ext cx="24024166" cy="12302067"/>
        </a:xfrm>
        <a:prstGeom prst="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60000"/>
                <a:lumOff val="40000"/>
              </a:schemeClr>
            </a:solidFill>
          </a:endParaRPr>
        </a:p>
      </xdr:txBody>
    </xdr:sp>
    <xdr:clientData/>
  </xdr:twoCellAnchor>
  <xdr:twoCellAnchor>
    <xdr:from>
      <xdr:col>3</xdr:col>
      <xdr:colOff>295471</xdr:colOff>
      <xdr:row>4</xdr:row>
      <xdr:rowOff>118534</xdr:rowOff>
    </xdr:from>
    <xdr:to>
      <xdr:col>6</xdr:col>
      <xdr:colOff>790511</xdr:colOff>
      <xdr:row>12</xdr:row>
      <xdr:rowOff>12959</xdr:rowOff>
    </xdr:to>
    <xdr:sp macro="" textlink="$AD$12">
      <xdr:nvSpPr>
        <xdr:cNvPr id="3" name="Rounded Rectangle 2">
          <a:extLst>
            <a:ext uri="{FF2B5EF4-FFF2-40B4-BE49-F238E27FC236}">
              <a16:creationId xmlns:a16="http://schemas.microsoft.com/office/drawing/2014/main" id="{0A537384-C357-0CA8-A1D3-81711B106815}"/>
            </a:ext>
          </a:extLst>
        </xdr:cNvPr>
        <xdr:cNvSpPr/>
      </xdr:nvSpPr>
      <xdr:spPr>
        <a:xfrm>
          <a:off x="2797561" y="876743"/>
          <a:ext cx="2997129" cy="1410843"/>
        </a:xfrm>
        <a:prstGeom prst="roundRect">
          <a:avLst/>
        </a:prstGeom>
        <a:solidFill>
          <a:srgbClr val="497AB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     TOTAL EMPLOYEES</a:t>
          </a:r>
        </a:p>
        <a:p>
          <a:pPr algn="ctr"/>
          <a:r>
            <a:rPr lang="en-US" sz="2800" b="1" i="0" u="none" strike="noStrike">
              <a:solidFill>
                <a:schemeClr val="bg1"/>
              </a:solidFill>
              <a:latin typeface="Calibri"/>
              <a:cs typeface="Calibri"/>
            </a:rPr>
            <a:t>  </a:t>
          </a:r>
          <a:fld id="{8C7EA44E-02A3-154A-8859-34CBB98A6749}" type="TxLink">
            <a:rPr lang="en-US" sz="2800" b="1" i="0" u="none" strike="noStrike">
              <a:solidFill>
                <a:schemeClr val="bg1"/>
              </a:solidFill>
              <a:latin typeface="Calibri"/>
              <a:cs typeface="Calibri"/>
            </a:rPr>
            <a:pPr algn="ctr"/>
            <a:t>5000</a:t>
          </a:fld>
          <a:endParaRPr lang="en-US" sz="2800" b="1">
            <a:solidFill>
              <a:schemeClr val="bg1"/>
            </a:solidFill>
          </a:endParaRPr>
        </a:p>
      </xdr:txBody>
    </xdr:sp>
    <xdr:clientData/>
  </xdr:twoCellAnchor>
  <xdr:twoCellAnchor>
    <xdr:from>
      <xdr:col>7</xdr:col>
      <xdr:colOff>344108</xdr:colOff>
      <xdr:row>4</xdr:row>
      <xdr:rowOff>135726</xdr:rowOff>
    </xdr:from>
    <xdr:to>
      <xdr:col>10</xdr:col>
      <xdr:colOff>729340</xdr:colOff>
      <xdr:row>12</xdr:row>
      <xdr:rowOff>605</xdr:rowOff>
    </xdr:to>
    <xdr:sp macro="" textlink="$AD$13">
      <xdr:nvSpPr>
        <xdr:cNvPr id="4" name="Rounded Rectangle 3">
          <a:extLst>
            <a:ext uri="{FF2B5EF4-FFF2-40B4-BE49-F238E27FC236}">
              <a16:creationId xmlns:a16="http://schemas.microsoft.com/office/drawing/2014/main" id="{53541238-8BCB-B54C-8ADC-AA98B356B25E}"/>
            </a:ext>
          </a:extLst>
        </xdr:cNvPr>
        <xdr:cNvSpPr/>
      </xdr:nvSpPr>
      <xdr:spPr>
        <a:xfrm>
          <a:off x="6182317" y="893935"/>
          <a:ext cx="2887322" cy="1381297"/>
        </a:xfrm>
        <a:prstGeom prst="roundRect">
          <a:avLst/>
        </a:prstGeom>
        <a:solidFill>
          <a:srgbClr val="4389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        AVERAGE SALARY</a:t>
          </a:r>
        </a:p>
        <a:p>
          <a:pPr algn="ctr"/>
          <a:r>
            <a:rPr lang="en-US" sz="2800" b="1" i="0" u="none" strike="noStrike">
              <a:solidFill>
                <a:schemeClr val="bg1"/>
              </a:solidFill>
              <a:latin typeface="Calibri"/>
              <a:cs typeface="Calibri"/>
            </a:rPr>
            <a:t>      </a:t>
          </a:r>
          <a:fld id="{7ACC66B9-C99D-2740-A09B-5F4C33043E55}" type="TxLink">
            <a:rPr lang="en-US" sz="2800" b="1" i="0" u="none" strike="noStrike">
              <a:solidFill>
                <a:schemeClr val="bg1"/>
              </a:solidFill>
              <a:latin typeface="Calibri"/>
              <a:cs typeface="Calibri"/>
            </a:rPr>
            <a:pPr algn="ctr"/>
            <a:t>₹ 90,507.96</a:t>
          </a:fld>
          <a:endParaRPr lang="en-US" sz="2800" b="1">
            <a:solidFill>
              <a:schemeClr val="bg1"/>
            </a:solidFill>
          </a:endParaRPr>
        </a:p>
      </xdr:txBody>
    </xdr:sp>
    <xdr:clientData/>
  </xdr:twoCellAnchor>
  <xdr:twoCellAnchor>
    <xdr:from>
      <xdr:col>11</xdr:col>
      <xdr:colOff>404154</xdr:colOff>
      <xdr:row>4</xdr:row>
      <xdr:rowOff>89159</xdr:rowOff>
    </xdr:from>
    <xdr:to>
      <xdr:col>15</xdr:col>
      <xdr:colOff>353353</xdr:colOff>
      <xdr:row>11</xdr:row>
      <xdr:rowOff>161126</xdr:rowOff>
    </xdr:to>
    <xdr:sp macro="" textlink="$AD$14">
      <xdr:nvSpPr>
        <xdr:cNvPr id="5" name="Rounded Rectangle 4">
          <a:extLst>
            <a:ext uri="{FF2B5EF4-FFF2-40B4-BE49-F238E27FC236}">
              <a16:creationId xmlns:a16="http://schemas.microsoft.com/office/drawing/2014/main" id="{B3D2C64B-0A37-FF43-ABB7-E3C382273ACA}"/>
            </a:ext>
          </a:extLst>
        </xdr:cNvPr>
        <xdr:cNvSpPr/>
      </xdr:nvSpPr>
      <xdr:spPr>
        <a:xfrm>
          <a:off x="9531221" y="834226"/>
          <a:ext cx="3268132" cy="1375833"/>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     HIGHEST SALARY</a:t>
          </a:r>
        </a:p>
        <a:p>
          <a:pPr algn="ctr"/>
          <a:r>
            <a:rPr lang="en-US" sz="3200" b="1" i="0" u="none" strike="noStrike">
              <a:solidFill>
                <a:schemeClr val="bg1"/>
              </a:solidFill>
              <a:latin typeface="Calibri"/>
              <a:cs typeface="Calibri"/>
            </a:rPr>
            <a:t>   </a:t>
          </a:r>
          <a:fld id="{E3FBF2A2-3ED7-644B-8448-1CB30412B33D}" type="TxLink">
            <a:rPr lang="en-US" sz="3200" b="1" i="0" u="none" strike="noStrike">
              <a:solidFill>
                <a:schemeClr val="bg1"/>
              </a:solidFill>
              <a:latin typeface="Calibri"/>
              <a:cs typeface="Calibri"/>
            </a:rPr>
            <a:pPr algn="ctr"/>
            <a:t>₹ 148,902</a:t>
          </a:fld>
          <a:endParaRPr lang="en-US" sz="3200" b="1">
            <a:solidFill>
              <a:schemeClr val="bg1"/>
            </a:solidFill>
          </a:endParaRPr>
        </a:p>
      </xdr:txBody>
    </xdr:sp>
    <xdr:clientData/>
  </xdr:twoCellAnchor>
  <xdr:twoCellAnchor>
    <xdr:from>
      <xdr:col>16</xdr:col>
      <xdr:colOff>864</xdr:colOff>
      <xdr:row>4</xdr:row>
      <xdr:rowOff>98404</xdr:rowOff>
    </xdr:from>
    <xdr:to>
      <xdr:col>19</xdr:col>
      <xdr:colOff>557245</xdr:colOff>
      <xdr:row>11</xdr:row>
      <xdr:rowOff>161904</xdr:rowOff>
    </xdr:to>
    <xdr:sp macro="" textlink="$AD$15">
      <xdr:nvSpPr>
        <xdr:cNvPr id="6" name="Rounded Rectangle 5">
          <a:extLst>
            <a:ext uri="{FF2B5EF4-FFF2-40B4-BE49-F238E27FC236}">
              <a16:creationId xmlns:a16="http://schemas.microsoft.com/office/drawing/2014/main" id="{1B79C41B-71EF-FA45-A5FD-5F075F68EE33}"/>
            </a:ext>
          </a:extLst>
        </xdr:cNvPr>
        <xdr:cNvSpPr/>
      </xdr:nvSpPr>
      <xdr:spPr>
        <a:xfrm>
          <a:off x="13208864" y="860404"/>
          <a:ext cx="3032881" cy="1397000"/>
        </a:xfrm>
        <a:prstGeom prst="roundRect">
          <a:avLst/>
        </a:prstGeom>
        <a:solidFill>
          <a:srgbClr val="85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       LOWEST SALARY</a:t>
          </a:r>
        </a:p>
        <a:p>
          <a:pPr algn="ctr"/>
          <a:r>
            <a:rPr lang="en-US" sz="3200" b="1" i="0" u="none" strike="noStrike">
              <a:solidFill>
                <a:schemeClr val="bg1"/>
              </a:solidFill>
              <a:latin typeface="Calibri"/>
              <a:cs typeface="Calibri"/>
            </a:rPr>
            <a:t>   </a:t>
          </a:r>
          <a:fld id="{1D4D7A43-CFC7-F94F-B681-85B034E69612}" type="TxLink">
            <a:rPr lang="en-US" sz="3200" b="1" i="0" u="none" strike="noStrike">
              <a:solidFill>
                <a:schemeClr val="bg1"/>
              </a:solidFill>
              <a:latin typeface="Calibri"/>
              <a:cs typeface="Calibri"/>
            </a:rPr>
            <a:pPr algn="ctr"/>
            <a:t>₹ 31,293</a:t>
          </a:fld>
          <a:endParaRPr lang="en-US" sz="3200" b="1">
            <a:solidFill>
              <a:schemeClr val="bg1"/>
            </a:solidFill>
          </a:endParaRPr>
        </a:p>
      </xdr:txBody>
    </xdr:sp>
    <xdr:clientData/>
  </xdr:twoCellAnchor>
  <xdr:twoCellAnchor>
    <xdr:from>
      <xdr:col>20</xdr:col>
      <xdr:colOff>116116</xdr:colOff>
      <xdr:row>4</xdr:row>
      <xdr:rowOff>68770</xdr:rowOff>
    </xdr:from>
    <xdr:to>
      <xdr:col>23</xdr:col>
      <xdr:colOff>780404</xdr:colOff>
      <xdr:row>11</xdr:row>
      <xdr:rowOff>166137</xdr:rowOff>
    </xdr:to>
    <xdr:sp macro="" textlink="$AD$16">
      <xdr:nvSpPr>
        <xdr:cNvPr id="7" name="Rounded Rectangle 6">
          <a:extLst>
            <a:ext uri="{FF2B5EF4-FFF2-40B4-BE49-F238E27FC236}">
              <a16:creationId xmlns:a16="http://schemas.microsoft.com/office/drawing/2014/main" id="{4866FED2-1AFE-A34C-BBFC-ACF448750596}"/>
            </a:ext>
          </a:extLst>
        </xdr:cNvPr>
        <xdr:cNvSpPr/>
      </xdr:nvSpPr>
      <xdr:spPr>
        <a:xfrm>
          <a:off x="16703871" y="846321"/>
          <a:ext cx="3152451" cy="1458081"/>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AVG ATTENDENCE</a:t>
          </a:r>
        </a:p>
        <a:p>
          <a:pPr algn="ctr"/>
          <a:fld id="{78C581DE-1042-B64C-9A73-813786B260A7}" type="TxLink">
            <a:rPr lang="en-US" sz="3200" b="1" i="0" u="none" strike="noStrike">
              <a:solidFill>
                <a:schemeClr val="bg1"/>
              </a:solidFill>
              <a:latin typeface="Calibri"/>
              <a:cs typeface="Calibri"/>
            </a:rPr>
            <a:pPr algn="ctr"/>
            <a:t>79.8214</a:t>
          </a:fld>
          <a:endParaRPr lang="en-US" sz="3200" b="1">
            <a:solidFill>
              <a:schemeClr val="bg1"/>
            </a:solidFill>
          </a:endParaRPr>
        </a:p>
      </xdr:txBody>
    </xdr:sp>
    <xdr:clientData/>
  </xdr:twoCellAnchor>
  <xdr:twoCellAnchor>
    <xdr:from>
      <xdr:col>6</xdr:col>
      <xdr:colOff>510331</xdr:colOff>
      <xdr:row>13</xdr:row>
      <xdr:rowOff>2332</xdr:rowOff>
    </xdr:from>
    <xdr:to>
      <xdr:col>12</xdr:col>
      <xdr:colOff>14565</xdr:colOff>
      <xdr:row>29</xdr:row>
      <xdr:rowOff>50799</xdr:rowOff>
    </xdr:to>
    <xdr:graphicFrame macro="">
      <xdr:nvGraphicFramePr>
        <xdr:cNvPr id="8" name="Chart 7">
          <a:extLst>
            <a:ext uri="{FF2B5EF4-FFF2-40B4-BE49-F238E27FC236}">
              <a16:creationId xmlns:a16="http://schemas.microsoft.com/office/drawing/2014/main" id="{E9589523-7D61-FB4D-8350-B02EC6166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448905</xdr:colOff>
      <xdr:row>13</xdr:row>
      <xdr:rowOff>2332</xdr:rowOff>
    </xdr:from>
    <xdr:to>
      <xdr:col>17</xdr:col>
      <xdr:colOff>782526</xdr:colOff>
      <xdr:row>29</xdr:row>
      <xdr:rowOff>88900</xdr:rowOff>
    </xdr:to>
    <xdr:graphicFrame macro="">
      <xdr:nvGraphicFramePr>
        <xdr:cNvPr id="9" name="Chart 8">
          <a:extLst>
            <a:ext uri="{FF2B5EF4-FFF2-40B4-BE49-F238E27FC236}">
              <a16:creationId xmlns:a16="http://schemas.microsoft.com/office/drawing/2014/main" id="{DE037864-6505-A544-8529-6901C236A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402143</xdr:colOff>
      <xdr:row>12</xdr:row>
      <xdr:rowOff>165358</xdr:rowOff>
    </xdr:from>
    <xdr:to>
      <xdr:col>23</xdr:col>
      <xdr:colOff>735765</xdr:colOff>
      <xdr:row>29</xdr:row>
      <xdr:rowOff>88899</xdr:rowOff>
    </xdr:to>
    <xdr:graphicFrame macro="">
      <xdr:nvGraphicFramePr>
        <xdr:cNvPr id="10" name="Chart 9">
          <a:extLst>
            <a:ext uri="{FF2B5EF4-FFF2-40B4-BE49-F238E27FC236}">
              <a16:creationId xmlns:a16="http://schemas.microsoft.com/office/drawing/2014/main" id="{CEB2E993-70F2-D04E-986D-41702640A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519318</xdr:colOff>
      <xdr:row>31</xdr:row>
      <xdr:rowOff>63500</xdr:rowOff>
    </xdr:from>
    <xdr:to>
      <xdr:col>12</xdr:col>
      <xdr:colOff>62923</xdr:colOff>
      <xdr:row>47</xdr:row>
      <xdr:rowOff>177799</xdr:rowOff>
    </xdr:to>
    <xdr:graphicFrame macro="">
      <xdr:nvGraphicFramePr>
        <xdr:cNvPr id="11" name="Chart 10">
          <a:extLst>
            <a:ext uri="{FF2B5EF4-FFF2-40B4-BE49-F238E27FC236}">
              <a16:creationId xmlns:a16="http://schemas.microsoft.com/office/drawing/2014/main" id="{D61D22A7-1EAB-FF48-9B73-58B989D18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412589</xdr:colOff>
      <xdr:row>31</xdr:row>
      <xdr:rowOff>88900</xdr:rowOff>
    </xdr:from>
    <xdr:to>
      <xdr:col>17</xdr:col>
      <xdr:colOff>746210</xdr:colOff>
      <xdr:row>48</xdr:row>
      <xdr:rowOff>0</xdr:rowOff>
    </xdr:to>
    <xdr:graphicFrame macro="">
      <xdr:nvGraphicFramePr>
        <xdr:cNvPr id="13" name="Chart 12">
          <a:extLst>
            <a:ext uri="{FF2B5EF4-FFF2-40B4-BE49-F238E27FC236}">
              <a16:creationId xmlns:a16="http://schemas.microsoft.com/office/drawing/2014/main" id="{B5E3E875-4E31-8F47-B0A3-5DE8E2FBC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421295</xdr:colOff>
      <xdr:row>31</xdr:row>
      <xdr:rowOff>88900</xdr:rowOff>
    </xdr:from>
    <xdr:to>
      <xdr:col>23</xdr:col>
      <xdr:colOff>754917</xdr:colOff>
      <xdr:row>47</xdr:row>
      <xdr:rowOff>139700</xdr:rowOff>
    </xdr:to>
    <xdr:graphicFrame macro="">
      <xdr:nvGraphicFramePr>
        <xdr:cNvPr id="14" name="Chart 13">
          <a:extLst>
            <a:ext uri="{FF2B5EF4-FFF2-40B4-BE49-F238E27FC236}">
              <a16:creationId xmlns:a16="http://schemas.microsoft.com/office/drawing/2014/main" id="{FCC69FC6-2B8B-974D-89C7-EE2C963D4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295471</xdr:colOff>
      <xdr:row>13</xdr:row>
      <xdr:rowOff>2332</xdr:rowOff>
    </xdr:from>
    <xdr:to>
      <xdr:col>6</xdr:col>
      <xdr:colOff>290407</xdr:colOff>
      <xdr:row>28</xdr:row>
      <xdr:rowOff>169333</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FDA92670-B123-33AD-3C85-62532750C2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71971" y="2478832"/>
              <a:ext cx="2471436" cy="3024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295471</xdr:colOff>
      <xdr:row>30</xdr:row>
      <xdr:rowOff>84668</xdr:rowOff>
    </xdr:from>
    <xdr:to>
      <xdr:col>6</xdr:col>
      <xdr:colOff>260773</xdr:colOff>
      <xdr:row>48</xdr:row>
      <xdr:rowOff>0</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8670F214-C527-353E-0B9C-8C097D626E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771971" y="5799668"/>
              <a:ext cx="2441802" cy="3344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364786</xdr:colOff>
      <xdr:row>7</xdr:row>
      <xdr:rowOff>27022</xdr:rowOff>
    </xdr:from>
    <xdr:to>
      <xdr:col>4</xdr:col>
      <xdr:colOff>283721</xdr:colOff>
      <xdr:row>11</xdr:row>
      <xdr:rowOff>13511</xdr:rowOff>
    </xdr:to>
    <xdr:pic>
      <xdr:nvPicPr>
        <xdr:cNvPr id="19" name="Graphic 18" descr="Users with solid fill">
          <a:extLst>
            <a:ext uri="{FF2B5EF4-FFF2-40B4-BE49-F238E27FC236}">
              <a16:creationId xmlns:a16="http://schemas.microsoft.com/office/drawing/2014/main" id="{057727F2-50DB-3433-1B10-FD1CC0AE20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37233" y="1351065"/>
          <a:ext cx="743084" cy="743084"/>
        </a:xfrm>
        <a:prstGeom prst="rect">
          <a:avLst/>
        </a:prstGeom>
      </xdr:spPr>
    </xdr:pic>
    <xdr:clientData/>
  </xdr:twoCellAnchor>
  <xdr:twoCellAnchor editAs="oneCell">
    <xdr:from>
      <xdr:col>7</xdr:col>
      <xdr:colOff>288991</xdr:colOff>
      <xdr:row>6</xdr:row>
      <xdr:rowOff>101600</xdr:rowOff>
    </xdr:from>
    <xdr:to>
      <xdr:col>8</xdr:col>
      <xdr:colOff>250891</xdr:colOff>
      <xdr:row>10</xdr:row>
      <xdr:rowOff>127000</xdr:rowOff>
    </xdr:to>
    <xdr:pic>
      <xdr:nvPicPr>
        <xdr:cNvPr id="25" name="Graphic 24" descr="Wallet with solid fill">
          <a:extLst>
            <a:ext uri="{FF2B5EF4-FFF2-40B4-BE49-F238E27FC236}">
              <a16:creationId xmlns:a16="http://schemas.microsoft.com/office/drawing/2014/main" id="{047A2FD7-2AC6-6A91-6640-6F2FCE09B5D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67491" y="1244600"/>
          <a:ext cx="787400" cy="787400"/>
        </a:xfrm>
        <a:prstGeom prst="rect">
          <a:avLst/>
        </a:prstGeom>
      </xdr:spPr>
    </xdr:pic>
    <xdr:clientData/>
  </xdr:twoCellAnchor>
  <xdr:twoCellAnchor editAs="oneCell">
    <xdr:from>
      <xdr:col>11</xdr:col>
      <xdr:colOff>484761</xdr:colOff>
      <xdr:row>6</xdr:row>
      <xdr:rowOff>88900</xdr:rowOff>
    </xdr:from>
    <xdr:to>
      <xdr:col>12</xdr:col>
      <xdr:colOff>345061</xdr:colOff>
      <xdr:row>10</xdr:row>
      <xdr:rowOff>12700</xdr:rowOff>
    </xdr:to>
    <xdr:pic>
      <xdr:nvPicPr>
        <xdr:cNvPr id="27" name="Graphic 26" descr="Signal with solid fill">
          <a:extLst>
            <a:ext uri="{FF2B5EF4-FFF2-40B4-BE49-F238E27FC236}">
              <a16:creationId xmlns:a16="http://schemas.microsoft.com/office/drawing/2014/main" id="{5B7EAF9A-C059-546E-E5AD-6B33BF51676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65261" y="1231900"/>
          <a:ext cx="685800" cy="685800"/>
        </a:xfrm>
        <a:prstGeom prst="rect">
          <a:avLst/>
        </a:prstGeom>
      </xdr:spPr>
    </xdr:pic>
    <xdr:clientData/>
  </xdr:twoCellAnchor>
  <xdr:twoCellAnchor editAs="oneCell">
    <xdr:from>
      <xdr:col>15</xdr:col>
      <xdr:colOff>820231</xdr:colOff>
      <xdr:row>5</xdr:row>
      <xdr:rowOff>177800</xdr:rowOff>
    </xdr:from>
    <xdr:to>
      <xdr:col>17</xdr:col>
      <xdr:colOff>7431</xdr:colOff>
      <xdr:row>10</xdr:row>
      <xdr:rowOff>63500</xdr:rowOff>
    </xdr:to>
    <xdr:pic>
      <xdr:nvPicPr>
        <xdr:cNvPr id="29" name="Graphic 28" descr="Downward trend graph with solid fill">
          <a:extLst>
            <a:ext uri="{FF2B5EF4-FFF2-40B4-BE49-F238E27FC236}">
              <a16:creationId xmlns:a16="http://schemas.microsoft.com/office/drawing/2014/main" id="{E5F65091-01CA-1644-D606-EDBD11C996B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202731" y="1130300"/>
          <a:ext cx="838200" cy="838200"/>
        </a:xfrm>
        <a:prstGeom prst="rect">
          <a:avLst/>
        </a:prstGeom>
      </xdr:spPr>
    </xdr:pic>
    <xdr:clientData/>
  </xdr:twoCellAnchor>
  <xdr:twoCellAnchor editAs="oneCell">
    <xdr:from>
      <xdr:col>20</xdr:col>
      <xdr:colOff>88900</xdr:colOff>
      <xdr:row>6</xdr:row>
      <xdr:rowOff>12700</xdr:rowOff>
    </xdr:from>
    <xdr:to>
      <xdr:col>21</xdr:col>
      <xdr:colOff>25400</xdr:colOff>
      <xdr:row>10</xdr:row>
      <xdr:rowOff>12700</xdr:rowOff>
    </xdr:to>
    <xdr:pic>
      <xdr:nvPicPr>
        <xdr:cNvPr id="31" name="Graphic 30" descr="User with solid fill">
          <a:extLst>
            <a:ext uri="{FF2B5EF4-FFF2-40B4-BE49-F238E27FC236}">
              <a16:creationId xmlns:a16="http://schemas.microsoft.com/office/drawing/2014/main" id="{7E1CEF9C-FEEE-C116-30D2-1E8A0A17E17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598900" y="1155700"/>
          <a:ext cx="762000" cy="76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n" refreshedDate="46235.939425578705" createdVersion="8" refreshedVersion="8" minRefreshableVersion="3" recordCount="5000" xr:uid="{B4B7D871-F120-41D5-AE81-2A2B9952836B}">
  <cacheSource type="worksheet">
    <worksheetSource name="Table1"/>
  </cacheSource>
  <cacheFields count="15">
    <cacheField name="Employee ID" numFmtId="0">
      <sharedItems count="5000">
        <s v="E00001"/>
        <s v="E00002"/>
        <s v="E00003"/>
        <s v="E00004"/>
        <s v="E00005"/>
        <s v="E00006"/>
        <s v="E00007"/>
        <s v="E00008"/>
        <s v="E00009"/>
        <s v="E00010"/>
        <s v="E00011"/>
        <s v="E00012"/>
        <s v="E00013"/>
        <s v="E00014"/>
        <s v="E00015"/>
        <s v="E00016"/>
        <s v="E00017"/>
        <s v="E00018"/>
        <s v="E00019"/>
        <s v="E00020"/>
        <s v="E00021"/>
        <s v="E00022"/>
        <s v="E00023"/>
        <s v="E00024"/>
        <s v="E00025"/>
        <s v="E00026"/>
        <s v="E00027"/>
        <s v="E00028"/>
        <s v="E00029"/>
        <s v="E00030"/>
        <s v="E00031"/>
        <s v="E00032"/>
        <s v="E00033"/>
        <s v="E00034"/>
        <s v="E00035"/>
        <s v="E00036"/>
        <s v="E00037"/>
        <s v="E00038"/>
        <s v="E00039"/>
        <s v="E00040"/>
        <s v="E00041"/>
        <s v="E00042"/>
        <s v="E00043"/>
        <s v="E00044"/>
        <s v="E00045"/>
        <s v="E00046"/>
        <s v="E00047"/>
        <s v="E00048"/>
        <s v="E00049"/>
        <s v="E00050"/>
        <s v="E00051"/>
        <s v="E00052"/>
        <s v="E00053"/>
        <s v="E00054"/>
        <s v="E00055"/>
        <s v="E00056"/>
        <s v="E00057"/>
        <s v="E00058"/>
        <s v="E00059"/>
        <s v="E00060"/>
        <s v="E00061"/>
        <s v="E00062"/>
        <s v="E00063"/>
        <s v="E00064"/>
        <s v="E00065"/>
        <s v="E00066"/>
        <s v="E00067"/>
        <s v="E00068"/>
        <s v="E00069"/>
        <s v="E00070"/>
        <s v="E00071"/>
        <s v="E00072"/>
        <s v="E00073"/>
        <s v="E00074"/>
        <s v="E00075"/>
        <s v="E00076"/>
        <s v="E00077"/>
        <s v="E00078"/>
        <s v="E00079"/>
        <s v="E00080"/>
        <s v="E00081"/>
        <s v="E00082"/>
        <s v="E00083"/>
        <s v="E00084"/>
        <s v="E00085"/>
        <s v="E00086"/>
        <s v="E00087"/>
        <s v="E00088"/>
        <s v="E00089"/>
        <s v="E00090"/>
        <s v="E00091"/>
        <s v="E00092"/>
        <s v="E00093"/>
        <s v="E00094"/>
        <s v="E00095"/>
        <s v="E00096"/>
        <s v="E00097"/>
        <s v="E00098"/>
        <s v="E00099"/>
        <s v="E00100"/>
        <s v="E00101"/>
        <s v="E00102"/>
        <s v="E00103"/>
        <s v="E00104"/>
        <s v="E00105"/>
        <s v="E00106"/>
        <s v="E00107"/>
        <s v="E00108"/>
        <s v="E00109"/>
        <s v="E00110"/>
        <s v="E00111"/>
        <s v="E00112"/>
        <s v="E00113"/>
        <s v="E00114"/>
        <s v="E00115"/>
        <s v="E00116"/>
        <s v="E00117"/>
        <s v="E00118"/>
        <s v="E00119"/>
        <s v="E00120"/>
        <s v="E00121"/>
        <s v="E00122"/>
        <s v="E00123"/>
        <s v="E00124"/>
        <s v="E00125"/>
        <s v="E00126"/>
        <s v="E00127"/>
        <s v="E00128"/>
        <s v="E00129"/>
        <s v="E00130"/>
        <s v="E00131"/>
        <s v="E00132"/>
        <s v="E00133"/>
        <s v="E00134"/>
        <s v="E00135"/>
        <s v="E00136"/>
        <s v="E00137"/>
        <s v="E00138"/>
        <s v="E00139"/>
        <s v="E00140"/>
        <s v="E00141"/>
        <s v="E00142"/>
        <s v="E00143"/>
        <s v="E00144"/>
        <s v="E00145"/>
        <s v="E00146"/>
        <s v="E00147"/>
        <s v="E00148"/>
        <s v="E00149"/>
        <s v="E00150"/>
        <s v="E00151"/>
        <s v="E00152"/>
        <s v="E00153"/>
        <s v="E00154"/>
        <s v="E00155"/>
        <s v="E00156"/>
        <s v="E00157"/>
        <s v="E00158"/>
        <s v="E00159"/>
        <s v="E00160"/>
        <s v="E00161"/>
        <s v="E00162"/>
        <s v="E00163"/>
        <s v="E00164"/>
        <s v="E00165"/>
        <s v="E00166"/>
        <s v="E00167"/>
        <s v="E00168"/>
        <s v="E00169"/>
        <s v="E00170"/>
        <s v="E00171"/>
        <s v="E00172"/>
        <s v="E00173"/>
        <s v="E00174"/>
        <s v="E00175"/>
        <s v="E00176"/>
        <s v="E00177"/>
        <s v="E00178"/>
        <s v="E00179"/>
        <s v="E00180"/>
        <s v="E00181"/>
        <s v="E00182"/>
        <s v="E00183"/>
        <s v="E00184"/>
        <s v="E00185"/>
        <s v="E00186"/>
        <s v="E00187"/>
        <s v="E00188"/>
        <s v="E00189"/>
        <s v="E00190"/>
        <s v="E00191"/>
        <s v="E00192"/>
        <s v="E00193"/>
        <s v="E00194"/>
        <s v="E00195"/>
        <s v="E00196"/>
        <s v="E00197"/>
        <s v="E00198"/>
        <s v="E00199"/>
        <s v="E00200"/>
        <s v="E00201"/>
        <s v="E00202"/>
        <s v="E00203"/>
        <s v="E00204"/>
        <s v="E00205"/>
        <s v="E00206"/>
        <s v="E00207"/>
        <s v="E00208"/>
        <s v="E00209"/>
        <s v="E00210"/>
        <s v="E00211"/>
        <s v="E00212"/>
        <s v="E00213"/>
        <s v="E00214"/>
        <s v="E00215"/>
        <s v="E00216"/>
        <s v="E00217"/>
        <s v="E00218"/>
        <s v="E00219"/>
        <s v="E00220"/>
        <s v="E00221"/>
        <s v="E00222"/>
        <s v="E00223"/>
        <s v="E00224"/>
        <s v="E00225"/>
        <s v="E00226"/>
        <s v="E00227"/>
        <s v="E00228"/>
        <s v="E00229"/>
        <s v="E00230"/>
        <s v="E00231"/>
        <s v="E00232"/>
        <s v="E00233"/>
        <s v="E00234"/>
        <s v="E00235"/>
        <s v="E00236"/>
        <s v="E00237"/>
        <s v="E00238"/>
        <s v="E00239"/>
        <s v="E00240"/>
        <s v="E00241"/>
        <s v="E00242"/>
        <s v="E00243"/>
        <s v="E00244"/>
        <s v="E00245"/>
        <s v="E00246"/>
        <s v="E00247"/>
        <s v="E00248"/>
        <s v="E00249"/>
        <s v="E00250"/>
        <s v="E00251"/>
        <s v="E00252"/>
        <s v="E00253"/>
        <s v="E00254"/>
        <s v="E00255"/>
        <s v="E00256"/>
        <s v="E00257"/>
        <s v="E00258"/>
        <s v="E00259"/>
        <s v="E00260"/>
        <s v="E00261"/>
        <s v="E00262"/>
        <s v="E00263"/>
        <s v="E00264"/>
        <s v="E00265"/>
        <s v="E00266"/>
        <s v="E00267"/>
        <s v="E00268"/>
        <s v="E00269"/>
        <s v="E00270"/>
        <s v="E00271"/>
        <s v="E00272"/>
        <s v="E00273"/>
        <s v="E00274"/>
        <s v="E00275"/>
        <s v="E00276"/>
        <s v="E00277"/>
        <s v="E00278"/>
        <s v="E00279"/>
        <s v="E00280"/>
        <s v="E00281"/>
        <s v="E00282"/>
        <s v="E00283"/>
        <s v="E00284"/>
        <s v="E00285"/>
        <s v="E00286"/>
        <s v="E00287"/>
        <s v="E00288"/>
        <s v="E00289"/>
        <s v="E00290"/>
        <s v="E00291"/>
        <s v="E00292"/>
        <s v="E00293"/>
        <s v="E00294"/>
        <s v="E00295"/>
        <s v="E00296"/>
        <s v="E00297"/>
        <s v="E00298"/>
        <s v="E00299"/>
        <s v="E00300"/>
        <s v="E00301"/>
        <s v="E00302"/>
        <s v="E00303"/>
        <s v="E00304"/>
        <s v="E00305"/>
        <s v="E00306"/>
        <s v="E00307"/>
        <s v="E00308"/>
        <s v="E00309"/>
        <s v="E00310"/>
        <s v="E00311"/>
        <s v="E00312"/>
        <s v="E00313"/>
        <s v="E00314"/>
        <s v="E00315"/>
        <s v="E00316"/>
        <s v="E00317"/>
        <s v="E00318"/>
        <s v="E00319"/>
        <s v="E00320"/>
        <s v="E00321"/>
        <s v="E00322"/>
        <s v="E00323"/>
        <s v="E00324"/>
        <s v="E00325"/>
        <s v="E00326"/>
        <s v="E00327"/>
        <s v="E00328"/>
        <s v="E00329"/>
        <s v="E00330"/>
        <s v="E00331"/>
        <s v="E00332"/>
        <s v="E00333"/>
        <s v="E00334"/>
        <s v="E00335"/>
        <s v="E00336"/>
        <s v="E00337"/>
        <s v="E00338"/>
        <s v="E00339"/>
        <s v="E00340"/>
        <s v="E00341"/>
        <s v="E00342"/>
        <s v="E00343"/>
        <s v="E00344"/>
        <s v="E00345"/>
        <s v="E00346"/>
        <s v="E00347"/>
        <s v="E00348"/>
        <s v="E00349"/>
        <s v="E00350"/>
        <s v="E00351"/>
        <s v="E00352"/>
        <s v="E00353"/>
        <s v="E00354"/>
        <s v="E00355"/>
        <s v="E00356"/>
        <s v="E00357"/>
        <s v="E00358"/>
        <s v="E00359"/>
        <s v="E00360"/>
        <s v="E00361"/>
        <s v="E00362"/>
        <s v="E00363"/>
        <s v="E00364"/>
        <s v="E00365"/>
        <s v="E00366"/>
        <s v="E00367"/>
        <s v="E00368"/>
        <s v="E00369"/>
        <s v="E00370"/>
        <s v="E00371"/>
        <s v="E00372"/>
        <s v="E00373"/>
        <s v="E00374"/>
        <s v="E00375"/>
        <s v="E00376"/>
        <s v="E00377"/>
        <s v="E00378"/>
        <s v="E00379"/>
        <s v="E00380"/>
        <s v="E00381"/>
        <s v="E00382"/>
        <s v="E00383"/>
        <s v="E00384"/>
        <s v="E00385"/>
        <s v="E00386"/>
        <s v="E00387"/>
        <s v="E00388"/>
        <s v="E00389"/>
        <s v="E00390"/>
        <s v="E00391"/>
        <s v="E00392"/>
        <s v="E00393"/>
        <s v="E00394"/>
        <s v="E00395"/>
        <s v="E00396"/>
        <s v="E00397"/>
        <s v="E00398"/>
        <s v="E00399"/>
        <s v="E00400"/>
        <s v="E00401"/>
        <s v="E00402"/>
        <s v="E00403"/>
        <s v="E00404"/>
        <s v="E00405"/>
        <s v="E00406"/>
        <s v="E00407"/>
        <s v="E00408"/>
        <s v="E00409"/>
        <s v="E00410"/>
        <s v="E00411"/>
        <s v="E00412"/>
        <s v="E00413"/>
        <s v="E00414"/>
        <s v="E00415"/>
        <s v="E00416"/>
        <s v="E00417"/>
        <s v="E00418"/>
        <s v="E00419"/>
        <s v="E00420"/>
        <s v="E00421"/>
        <s v="E00422"/>
        <s v="E00423"/>
        <s v="E00424"/>
        <s v="E00425"/>
        <s v="E00426"/>
        <s v="E00427"/>
        <s v="E00428"/>
        <s v="E00429"/>
        <s v="E00430"/>
        <s v="E00431"/>
        <s v="E00432"/>
        <s v="E00433"/>
        <s v="E00434"/>
        <s v="E00435"/>
        <s v="E00436"/>
        <s v="E00437"/>
        <s v="E00438"/>
        <s v="E00439"/>
        <s v="E00440"/>
        <s v="E00441"/>
        <s v="E00442"/>
        <s v="E00443"/>
        <s v="E00444"/>
        <s v="E00445"/>
        <s v="E00446"/>
        <s v="E00447"/>
        <s v="E00448"/>
        <s v="E00449"/>
        <s v="E00450"/>
        <s v="E00451"/>
        <s v="E00452"/>
        <s v="E00453"/>
        <s v="E00454"/>
        <s v="E00455"/>
        <s v="E00456"/>
        <s v="E00457"/>
        <s v="E00458"/>
        <s v="E00459"/>
        <s v="E00460"/>
        <s v="E00461"/>
        <s v="E00462"/>
        <s v="E00463"/>
        <s v="E00464"/>
        <s v="E00465"/>
        <s v="E00466"/>
        <s v="E00467"/>
        <s v="E00468"/>
        <s v="E00469"/>
        <s v="E00470"/>
        <s v="E00471"/>
        <s v="E00472"/>
        <s v="E00473"/>
        <s v="E00474"/>
        <s v="E00475"/>
        <s v="E00476"/>
        <s v="E00477"/>
        <s v="E00478"/>
        <s v="E00479"/>
        <s v="E00480"/>
        <s v="E00481"/>
        <s v="E00482"/>
        <s v="E00483"/>
        <s v="E00484"/>
        <s v="E00485"/>
        <s v="E00486"/>
        <s v="E00487"/>
        <s v="E00488"/>
        <s v="E00489"/>
        <s v="E00490"/>
        <s v="E00491"/>
        <s v="E00492"/>
        <s v="E00493"/>
        <s v="E00494"/>
        <s v="E00495"/>
        <s v="E00496"/>
        <s v="E00497"/>
        <s v="E00498"/>
        <s v="E00499"/>
        <s v="E00500"/>
        <s v="E00501"/>
        <s v="E00502"/>
        <s v="E00503"/>
        <s v="E00504"/>
        <s v="E00505"/>
        <s v="E00506"/>
        <s v="E00507"/>
        <s v="E00508"/>
        <s v="E00509"/>
        <s v="E00510"/>
        <s v="E00511"/>
        <s v="E00512"/>
        <s v="E00513"/>
        <s v="E00514"/>
        <s v="E00515"/>
        <s v="E00516"/>
        <s v="E00517"/>
        <s v="E00518"/>
        <s v="E00519"/>
        <s v="E00520"/>
        <s v="E00521"/>
        <s v="E00522"/>
        <s v="E00523"/>
        <s v="E00524"/>
        <s v="E00525"/>
        <s v="E00526"/>
        <s v="E00527"/>
        <s v="E00528"/>
        <s v="E00529"/>
        <s v="E00530"/>
        <s v="E00531"/>
        <s v="E00532"/>
        <s v="E00533"/>
        <s v="E00534"/>
        <s v="E00535"/>
        <s v="E00536"/>
        <s v="E00537"/>
        <s v="E00538"/>
        <s v="E00539"/>
        <s v="E00540"/>
        <s v="E00541"/>
        <s v="E00542"/>
        <s v="E00543"/>
        <s v="E00544"/>
        <s v="E00545"/>
        <s v="E00546"/>
        <s v="E00547"/>
        <s v="E00548"/>
        <s v="E00549"/>
        <s v="E00550"/>
        <s v="E00551"/>
        <s v="E00552"/>
        <s v="E00553"/>
        <s v="E00554"/>
        <s v="E00555"/>
        <s v="E00556"/>
        <s v="E00557"/>
        <s v="E00558"/>
        <s v="E00559"/>
        <s v="E00560"/>
        <s v="E00561"/>
        <s v="E00562"/>
        <s v="E00563"/>
        <s v="E00564"/>
        <s v="E00565"/>
        <s v="E00566"/>
        <s v="E00567"/>
        <s v="E00568"/>
        <s v="E00569"/>
        <s v="E00570"/>
        <s v="E00571"/>
        <s v="E00572"/>
        <s v="E00573"/>
        <s v="E00574"/>
        <s v="E00575"/>
        <s v="E00576"/>
        <s v="E00577"/>
        <s v="E00578"/>
        <s v="E00579"/>
        <s v="E00580"/>
        <s v="E00581"/>
        <s v="E00582"/>
        <s v="E00583"/>
        <s v="E00584"/>
        <s v="E00585"/>
        <s v="E00586"/>
        <s v="E00587"/>
        <s v="E00588"/>
        <s v="E00589"/>
        <s v="E00590"/>
        <s v="E00591"/>
        <s v="E00592"/>
        <s v="E00593"/>
        <s v="E00594"/>
        <s v="E00595"/>
        <s v="E00596"/>
        <s v="E00597"/>
        <s v="E00598"/>
        <s v="E00599"/>
        <s v="E00600"/>
        <s v="E00601"/>
        <s v="E00602"/>
        <s v="E00603"/>
        <s v="E00604"/>
        <s v="E00605"/>
        <s v="E00606"/>
        <s v="E00607"/>
        <s v="E00608"/>
        <s v="E00609"/>
        <s v="E00610"/>
        <s v="E00611"/>
        <s v="E00612"/>
        <s v="E00613"/>
        <s v="E00614"/>
        <s v="E00615"/>
        <s v="E00616"/>
        <s v="E00617"/>
        <s v="E00618"/>
        <s v="E00619"/>
        <s v="E00620"/>
        <s v="E00621"/>
        <s v="E00622"/>
        <s v="E00623"/>
        <s v="E00624"/>
        <s v="E00625"/>
        <s v="E00626"/>
        <s v="E00627"/>
        <s v="E00628"/>
        <s v="E00629"/>
        <s v="E00630"/>
        <s v="E00631"/>
        <s v="E00632"/>
        <s v="E00633"/>
        <s v="E00634"/>
        <s v="E00635"/>
        <s v="E00636"/>
        <s v="E00637"/>
        <s v="E00638"/>
        <s v="E00639"/>
        <s v="E00640"/>
        <s v="E00641"/>
        <s v="E00642"/>
        <s v="E00643"/>
        <s v="E00644"/>
        <s v="E00645"/>
        <s v="E00646"/>
        <s v="E00647"/>
        <s v="E00648"/>
        <s v="E00649"/>
        <s v="E00650"/>
        <s v="E00651"/>
        <s v="E00652"/>
        <s v="E00653"/>
        <s v="E00654"/>
        <s v="E00655"/>
        <s v="E00656"/>
        <s v="E00657"/>
        <s v="E00658"/>
        <s v="E00659"/>
        <s v="E00660"/>
        <s v="E00661"/>
        <s v="E00662"/>
        <s v="E00663"/>
        <s v="E00664"/>
        <s v="E00665"/>
        <s v="E00666"/>
        <s v="E00667"/>
        <s v="E00668"/>
        <s v="E00669"/>
        <s v="E00670"/>
        <s v="E00671"/>
        <s v="E00672"/>
        <s v="E00673"/>
        <s v="E00674"/>
        <s v="E00675"/>
        <s v="E00676"/>
        <s v="E00677"/>
        <s v="E00678"/>
        <s v="E00679"/>
        <s v="E00680"/>
        <s v="E00681"/>
        <s v="E00682"/>
        <s v="E00683"/>
        <s v="E00684"/>
        <s v="E00685"/>
        <s v="E00686"/>
        <s v="E00687"/>
        <s v="E00688"/>
        <s v="E00689"/>
        <s v="E00690"/>
        <s v="E00691"/>
        <s v="E00692"/>
        <s v="E00693"/>
        <s v="E00694"/>
        <s v="E00695"/>
        <s v="E00696"/>
        <s v="E00697"/>
        <s v="E00698"/>
        <s v="E00699"/>
        <s v="E00700"/>
        <s v="E00701"/>
        <s v="E00702"/>
        <s v="E00703"/>
        <s v="E00704"/>
        <s v="E00705"/>
        <s v="E00706"/>
        <s v="E00707"/>
        <s v="E00708"/>
        <s v="E00709"/>
        <s v="E00710"/>
        <s v="E00711"/>
        <s v="E00712"/>
        <s v="E00713"/>
        <s v="E00714"/>
        <s v="E00715"/>
        <s v="E00716"/>
        <s v="E00717"/>
        <s v="E00718"/>
        <s v="E00719"/>
        <s v="E00720"/>
        <s v="E00721"/>
        <s v="E00722"/>
        <s v="E00723"/>
        <s v="E00724"/>
        <s v="E00725"/>
        <s v="E00726"/>
        <s v="E00727"/>
        <s v="E00728"/>
        <s v="E00729"/>
        <s v="E00730"/>
        <s v="E00731"/>
        <s v="E00732"/>
        <s v="E00733"/>
        <s v="E00734"/>
        <s v="E00735"/>
        <s v="E00736"/>
        <s v="E00737"/>
        <s v="E00738"/>
        <s v="E00739"/>
        <s v="E00740"/>
        <s v="E00741"/>
        <s v="E00742"/>
        <s v="E00743"/>
        <s v="E00744"/>
        <s v="E00745"/>
        <s v="E00746"/>
        <s v="E00747"/>
        <s v="E00748"/>
        <s v="E00749"/>
        <s v="E00750"/>
        <s v="E00751"/>
        <s v="E00752"/>
        <s v="E00753"/>
        <s v="E00754"/>
        <s v="E00755"/>
        <s v="E00756"/>
        <s v="E00757"/>
        <s v="E00758"/>
        <s v="E00759"/>
        <s v="E00760"/>
        <s v="E00761"/>
        <s v="E00762"/>
        <s v="E00763"/>
        <s v="E00764"/>
        <s v="E00765"/>
        <s v="E00766"/>
        <s v="E00767"/>
        <s v="E00768"/>
        <s v="E00769"/>
        <s v="E00770"/>
        <s v="E00771"/>
        <s v="E00772"/>
        <s v="E00773"/>
        <s v="E00774"/>
        <s v="E00775"/>
        <s v="E00776"/>
        <s v="E00777"/>
        <s v="E00778"/>
        <s v="E00779"/>
        <s v="E00780"/>
        <s v="E00781"/>
        <s v="E00782"/>
        <s v="E00783"/>
        <s v="E00784"/>
        <s v="E00785"/>
        <s v="E00786"/>
        <s v="E00787"/>
        <s v="E00788"/>
        <s v="E00789"/>
        <s v="E00790"/>
        <s v="E00791"/>
        <s v="E00792"/>
        <s v="E00793"/>
        <s v="E00794"/>
        <s v="E00795"/>
        <s v="E00796"/>
        <s v="E00797"/>
        <s v="E00798"/>
        <s v="E00799"/>
        <s v="E00800"/>
        <s v="E00801"/>
        <s v="E00802"/>
        <s v="E00803"/>
        <s v="E00804"/>
        <s v="E00805"/>
        <s v="E00806"/>
        <s v="E00807"/>
        <s v="E00808"/>
        <s v="E00809"/>
        <s v="E00810"/>
        <s v="E00811"/>
        <s v="E00812"/>
        <s v="E00813"/>
        <s v="E00814"/>
        <s v="E00815"/>
        <s v="E00816"/>
        <s v="E00817"/>
        <s v="E00818"/>
        <s v="E00819"/>
        <s v="E00820"/>
        <s v="E00821"/>
        <s v="E00822"/>
        <s v="E00823"/>
        <s v="E00824"/>
        <s v="E00825"/>
        <s v="E00826"/>
        <s v="E00827"/>
        <s v="E00828"/>
        <s v="E00829"/>
        <s v="E00830"/>
        <s v="E00831"/>
        <s v="E00832"/>
        <s v="E00833"/>
        <s v="E00834"/>
        <s v="E00835"/>
        <s v="E00836"/>
        <s v="E00837"/>
        <s v="E00838"/>
        <s v="E00839"/>
        <s v="E00840"/>
        <s v="E00841"/>
        <s v="E00842"/>
        <s v="E00843"/>
        <s v="E00844"/>
        <s v="E00845"/>
        <s v="E00846"/>
        <s v="E00847"/>
        <s v="E00848"/>
        <s v="E00849"/>
        <s v="E00850"/>
        <s v="E00851"/>
        <s v="E00852"/>
        <s v="E00853"/>
        <s v="E00854"/>
        <s v="E00855"/>
        <s v="E00856"/>
        <s v="E00857"/>
        <s v="E00858"/>
        <s v="E00859"/>
        <s v="E00860"/>
        <s v="E00861"/>
        <s v="E00862"/>
        <s v="E00863"/>
        <s v="E00864"/>
        <s v="E00865"/>
        <s v="E00866"/>
        <s v="E00867"/>
        <s v="E00868"/>
        <s v="E00869"/>
        <s v="E00870"/>
        <s v="E00871"/>
        <s v="E00872"/>
        <s v="E00873"/>
        <s v="E00874"/>
        <s v="E00875"/>
        <s v="E00876"/>
        <s v="E00877"/>
        <s v="E00878"/>
        <s v="E00879"/>
        <s v="E00880"/>
        <s v="E00881"/>
        <s v="E00882"/>
        <s v="E00883"/>
        <s v="E00884"/>
        <s v="E00885"/>
        <s v="E00886"/>
        <s v="E00887"/>
        <s v="E00888"/>
        <s v="E00889"/>
        <s v="E00890"/>
        <s v="E00891"/>
        <s v="E00892"/>
        <s v="E00893"/>
        <s v="E00894"/>
        <s v="E00895"/>
        <s v="E00896"/>
        <s v="E00897"/>
        <s v="E00898"/>
        <s v="E00899"/>
        <s v="E00900"/>
        <s v="E00901"/>
        <s v="E00902"/>
        <s v="E00903"/>
        <s v="E00904"/>
        <s v="E00905"/>
        <s v="E00906"/>
        <s v="E00907"/>
        <s v="E00908"/>
        <s v="E00909"/>
        <s v="E00910"/>
        <s v="E00911"/>
        <s v="E00912"/>
        <s v="E00913"/>
        <s v="E00914"/>
        <s v="E00915"/>
        <s v="E00916"/>
        <s v="E00917"/>
        <s v="E00918"/>
        <s v="E00919"/>
        <s v="E00920"/>
        <s v="E00921"/>
        <s v="E00922"/>
        <s v="E00923"/>
        <s v="E00924"/>
        <s v="E00925"/>
        <s v="E00926"/>
        <s v="E00927"/>
        <s v="E00928"/>
        <s v="E00929"/>
        <s v="E00930"/>
        <s v="E00931"/>
        <s v="E00932"/>
        <s v="E00933"/>
        <s v="E00934"/>
        <s v="E00935"/>
        <s v="E00936"/>
        <s v="E00937"/>
        <s v="E00938"/>
        <s v="E00939"/>
        <s v="E00940"/>
        <s v="E00941"/>
        <s v="E00942"/>
        <s v="E00943"/>
        <s v="E00944"/>
        <s v="E00945"/>
        <s v="E00946"/>
        <s v="E00947"/>
        <s v="E00948"/>
        <s v="E00949"/>
        <s v="E00950"/>
        <s v="E00951"/>
        <s v="E00952"/>
        <s v="E00953"/>
        <s v="E00954"/>
        <s v="E00955"/>
        <s v="E00956"/>
        <s v="E00957"/>
        <s v="E00958"/>
        <s v="E00959"/>
        <s v="E00960"/>
        <s v="E00961"/>
        <s v="E00962"/>
        <s v="E00963"/>
        <s v="E00964"/>
        <s v="E00965"/>
        <s v="E00966"/>
        <s v="E00967"/>
        <s v="E00968"/>
        <s v="E00969"/>
        <s v="E00970"/>
        <s v="E00971"/>
        <s v="E00972"/>
        <s v="E00973"/>
        <s v="E00974"/>
        <s v="E00975"/>
        <s v="E00976"/>
        <s v="E00977"/>
        <s v="E00978"/>
        <s v="E00979"/>
        <s v="E00980"/>
        <s v="E00981"/>
        <s v="E00982"/>
        <s v="E00983"/>
        <s v="E00984"/>
        <s v="E00985"/>
        <s v="E00986"/>
        <s v="E00987"/>
        <s v="E00988"/>
        <s v="E00989"/>
        <s v="E00990"/>
        <s v="E00991"/>
        <s v="E00992"/>
        <s v="E00993"/>
        <s v="E00994"/>
        <s v="E00995"/>
        <s v="E00996"/>
        <s v="E00997"/>
        <s v="E00998"/>
        <s v="E00999"/>
        <s v="E01000"/>
        <s v="E01001"/>
        <s v="E01002"/>
        <s v="E01003"/>
        <s v="E01004"/>
        <s v="E01005"/>
        <s v="E01006"/>
        <s v="E01007"/>
        <s v="E01008"/>
        <s v="E01009"/>
        <s v="E01010"/>
        <s v="E01011"/>
        <s v="E01012"/>
        <s v="E01013"/>
        <s v="E01014"/>
        <s v="E01015"/>
        <s v="E01016"/>
        <s v="E01017"/>
        <s v="E01018"/>
        <s v="E01019"/>
        <s v="E01020"/>
        <s v="E01021"/>
        <s v="E01022"/>
        <s v="E01023"/>
        <s v="E01024"/>
        <s v="E01025"/>
        <s v="E01026"/>
        <s v="E01027"/>
        <s v="E01028"/>
        <s v="E01029"/>
        <s v="E01030"/>
        <s v="E01031"/>
        <s v="E01032"/>
        <s v="E01033"/>
        <s v="E01034"/>
        <s v="E01035"/>
        <s v="E01036"/>
        <s v="E01037"/>
        <s v="E01038"/>
        <s v="E01039"/>
        <s v="E01040"/>
        <s v="E01041"/>
        <s v="E01042"/>
        <s v="E01043"/>
        <s v="E01044"/>
        <s v="E01045"/>
        <s v="E01046"/>
        <s v="E01047"/>
        <s v="E01048"/>
        <s v="E01049"/>
        <s v="E01050"/>
        <s v="E01051"/>
        <s v="E01052"/>
        <s v="E01053"/>
        <s v="E01054"/>
        <s v="E01055"/>
        <s v="E01056"/>
        <s v="E01057"/>
        <s v="E01058"/>
        <s v="E01059"/>
        <s v="E01060"/>
        <s v="E01061"/>
        <s v="E01062"/>
        <s v="E01063"/>
        <s v="E01064"/>
        <s v="E01065"/>
        <s v="E01066"/>
        <s v="E01067"/>
        <s v="E01068"/>
        <s v="E01069"/>
        <s v="E01070"/>
        <s v="E01071"/>
        <s v="E01072"/>
        <s v="E01073"/>
        <s v="E01074"/>
        <s v="E01075"/>
        <s v="E01076"/>
        <s v="E01077"/>
        <s v="E01078"/>
        <s v="E01079"/>
        <s v="E01080"/>
        <s v="E01081"/>
        <s v="E01082"/>
        <s v="E01083"/>
        <s v="E01084"/>
        <s v="E01085"/>
        <s v="E01086"/>
        <s v="E01087"/>
        <s v="E01088"/>
        <s v="E01089"/>
        <s v="E01090"/>
        <s v="E01091"/>
        <s v="E01092"/>
        <s v="E01093"/>
        <s v="E01094"/>
        <s v="E01095"/>
        <s v="E01096"/>
        <s v="E01097"/>
        <s v="E01098"/>
        <s v="E01099"/>
        <s v="E01100"/>
        <s v="E01101"/>
        <s v="E01102"/>
        <s v="E01103"/>
        <s v="E01104"/>
        <s v="E01105"/>
        <s v="E01106"/>
        <s v="E01107"/>
        <s v="E01108"/>
        <s v="E01109"/>
        <s v="E01110"/>
        <s v="E01111"/>
        <s v="E01112"/>
        <s v="E01113"/>
        <s v="E01114"/>
        <s v="E01115"/>
        <s v="E01116"/>
        <s v="E01117"/>
        <s v="E01118"/>
        <s v="E01119"/>
        <s v="E01120"/>
        <s v="E01121"/>
        <s v="E01122"/>
        <s v="E01123"/>
        <s v="E01124"/>
        <s v="E01125"/>
        <s v="E01126"/>
        <s v="E01127"/>
        <s v="E01128"/>
        <s v="E01129"/>
        <s v="E01130"/>
        <s v="E01131"/>
        <s v="E01132"/>
        <s v="E01133"/>
        <s v="E01134"/>
        <s v="E01135"/>
        <s v="E01136"/>
        <s v="E01137"/>
        <s v="E01138"/>
        <s v="E01139"/>
        <s v="E01140"/>
        <s v="E01141"/>
        <s v="E01142"/>
        <s v="E01143"/>
        <s v="E01144"/>
        <s v="E01145"/>
        <s v="E01146"/>
        <s v="E01147"/>
        <s v="E01148"/>
        <s v="E01149"/>
        <s v="E01150"/>
        <s v="E01151"/>
        <s v="E01152"/>
        <s v="E01153"/>
        <s v="E01154"/>
        <s v="E01155"/>
        <s v="E01156"/>
        <s v="E01157"/>
        <s v="E01158"/>
        <s v="E01159"/>
        <s v="E01160"/>
        <s v="E01161"/>
        <s v="E01162"/>
        <s v="E01163"/>
        <s v="E01164"/>
        <s v="E01165"/>
        <s v="E01166"/>
        <s v="E01167"/>
        <s v="E01168"/>
        <s v="E01169"/>
        <s v="E01170"/>
        <s v="E01171"/>
        <s v="E01172"/>
        <s v="E01173"/>
        <s v="E01174"/>
        <s v="E01175"/>
        <s v="E01176"/>
        <s v="E01177"/>
        <s v="E01178"/>
        <s v="E01179"/>
        <s v="E01180"/>
        <s v="E01181"/>
        <s v="E01182"/>
        <s v="E01183"/>
        <s v="E01184"/>
        <s v="E01185"/>
        <s v="E01186"/>
        <s v="E01187"/>
        <s v="E01188"/>
        <s v="E01189"/>
        <s v="E01190"/>
        <s v="E01191"/>
        <s v="E01192"/>
        <s v="E01193"/>
        <s v="E01194"/>
        <s v="E01195"/>
        <s v="E01196"/>
        <s v="E01197"/>
        <s v="E01198"/>
        <s v="E01199"/>
        <s v="E01200"/>
        <s v="E01201"/>
        <s v="E01202"/>
        <s v="E01203"/>
        <s v="E01204"/>
        <s v="E01205"/>
        <s v="E01206"/>
        <s v="E01207"/>
        <s v="E01208"/>
        <s v="E01209"/>
        <s v="E01210"/>
        <s v="E01211"/>
        <s v="E01212"/>
        <s v="E01213"/>
        <s v="E01214"/>
        <s v="E01215"/>
        <s v="E01216"/>
        <s v="E01217"/>
        <s v="E01218"/>
        <s v="E01219"/>
        <s v="E01220"/>
        <s v="E01221"/>
        <s v="E01222"/>
        <s v="E01223"/>
        <s v="E01224"/>
        <s v="E01225"/>
        <s v="E01226"/>
        <s v="E01227"/>
        <s v="E01228"/>
        <s v="E01229"/>
        <s v="E01230"/>
        <s v="E01231"/>
        <s v="E01232"/>
        <s v="E01233"/>
        <s v="E01234"/>
        <s v="E01235"/>
        <s v="E01236"/>
        <s v="E01237"/>
        <s v="E01238"/>
        <s v="E01239"/>
        <s v="E01240"/>
        <s v="E01241"/>
        <s v="E01242"/>
        <s v="E01243"/>
        <s v="E01244"/>
        <s v="E01245"/>
        <s v="E01246"/>
        <s v="E01247"/>
        <s v="E01248"/>
        <s v="E01249"/>
        <s v="E01250"/>
        <s v="E01251"/>
        <s v="E01252"/>
        <s v="E01253"/>
        <s v="E01254"/>
        <s v="E01255"/>
        <s v="E01256"/>
        <s v="E01257"/>
        <s v="E01258"/>
        <s v="E01259"/>
        <s v="E01260"/>
        <s v="E01261"/>
        <s v="E01262"/>
        <s v="E01263"/>
        <s v="E01264"/>
        <s v="E01265"/>
        <s v="E01266"/>
        <s v="E01267"/>
        <s v="E01268"/>
        <s v="E01269"/>
        <s v="E01270"/>
        <s v="E01271"/>
        <s v="E01272"/>
        <s v="E01273"/>
        <s v="E01274"/>
        <s v="E01275"/>
        <s v="E01276"/>
        <s v="E01277"/>
        <s v="E01278"/>
        <s v="E01279"/>
        <s v="E01280"/>
        <s v="E01281"/>
        <s v="E01282"/>
        <s v="E01283"/>
        <s v="E01284"/>
        <s v="E01285"/>
        <s v="E01286"/>
        <s v="E01287"/>
        <s v="E01288"/>
        <s v="E01289"/>
        <s v="E01290"/>
        <s v="E01291"/>
        <s v="E01292"/>
        <s v="E01293"/>
        <s v="E01294"/>
        <s v="E01295"/>
        <s v="E01296"/>
        <s v="E01297"/>
        <s v="E01298"/>
        <s v="E01299"/>
        <s v="E01300"/>
        <s v="E01301"/>
        <s v="E01302"/>
        <s v="E01303"/>
        <s v="E01304"/>
        <s v="E01305"/>
        <s v="E01306"/>
        <s v="E01307"/>
        <s v="E01308"/>
        <s v="E01309"/>
        <s v="E01310"/>
        <s v="E01311"/>
        <s v="E01312"/>
        <s v="E01313"/>
        <s v="E01314"/>
        <s v="E01315"/>
        <s v="E01316"/>
        <s v="E01317"/>
        <s v="E01318"/>
        <s v="E01319"/>
        <s v="E01320"/>
        <s v="E01321"/>
        <s v="E01322"/>
        <s v="E01323"/>
        <s v="E01324"/>
        <s v="E01325"/>
        <s v="E01326"/>
        <s v="E01327"/>
        <s v="E01328"/>
        <s v="E01329"/>
        <s v="E01330"/>
        <s v="E01331"/>
        <s v="E01332"/>
        <s v="E01333"/>
        <s v="E01334"/>
        <s v="E01335"/>
        <s v="E01336"/>
        <s v="E01337"/>
        <s v="E01338"/>
        <s v="E01339"/>
        <s v="E01340"/>
        <s v="E01341"/>
        <s v="E01342"/>
        <s v="E01343"/>
        <s v="E01344"/>
        <s v="E01345"/>
        <s v="E01346"/>
        <s v="E01347"/>
        <s v="E01348"/>
        <s v="E01349"/>
        <s v="E01350"/>
        <s v="E01351"/>
        <s v="E01352"/>
        <s v="E01353"/>
        <s v="E01354"/>
        <s v="E01355"/>
        <s v="E01356"/>
        <s v="E01357"/>
        <s v="E01358"/>
        <s v="E01359"/>
        <s v="E01360"/>
        <s v="E01361"/>
        <s v="E01362"/>
        <s v="E01363"/>
        <s v="E01364"/>
        <s v="E01365"/>
        <s v="E01366"/>
        <s v="E01367"/>
        <s v="E01368"/>
        <s v="E01369"/>
        <s v="E01370"/>
        <s v="E01371"/>
        <s v="E01372"/>
        <s v="E01373"/>
        <s v="E01374"/>
        <s v="E01375"/>
        <s v="E01376"/>
        <s v="E01377"/>
        <s v="E01378"/>
        <s v="E01379"/>
        <s v="E01380"/>
        <s v="E01381"/>
        <s v="E01382"/>
        <s v="E01383"/>
        <s v="E01384"/>
        <s v="E01385"/>
        <s v="E01386"/>
        <s v="E01387"/>
        <s v="E01388"/>
        <s v="E01389"/>
        <s v="E01390"/>
        <s v="E01391"/>
        <s v="E01392"/>
        <s v="E01393"/>
        <s v="E01394"/>
        <s v="E01395"/>
        <s v="E01396"/>
        <s v="E01397"/>
        <s v="E01398"/>
        <s v="E01399"/>
        <s v="E01400"/>
        <s v="E01401"/>
        <s v="E01402"/>
        <s v="E01403"/>
        <s v="E01404"/>
        <s v="E01405"/>
        <s v="E01406"/>
        <s v="E01407"/>
        <s v="E01408"/>
        <s v="E01409"/>
        <s v="E01410"/>
        <s v="E01411"/>
        <s v="E01412"/>
        <s v="E01413"/>
        <s v="E01414"/>
        <s v="E01415"/>
        <s v="E01416"/>
        <s v="E01417"/>
        <s v="E01418"/>
        <s v="E01419"/>
        <s v="E01420"/>
        <s v="E01421"/>
        <s v="E01422"/>
        <s v="E01423"/>
        <s v="E01424"/>
        <s v="E01425"/>
        <s v="E01426"/>
        <s v="E01427"/>
        <s v="E01428"/>
        <s v="E01429"/>
        <s v="E01430"/>
        <s v="E01431"/>
        <s v="E01432"/>
        <s v="E01433"/>
        <s v="E01434"/>
        <s v="E01435"/>
        <s v="E01436"/>
        <s v="E01437"/>
        <s v="E01438"/>
        <s v="E01439"/>
        <s v="E01440"/>
        <s v="E01441"/>
        <s v="E01442"/>
        <s v="E01443"/>
        <s v="E01444"/>
        <s v="E01445"/>
        <s v="E01446"/>
        <s v="E01447"/>
        <s v="E01448"/>
        <s v="E01449"/>
        <s v="E01450"/>
        <s v="E01451"/>
        <s v="E01452"/>
        <s v="E01453"/>
        <s v="E01454"/>
        <s v="E01455"/>
        <s v="E01456"/>
        <s v="E01457"/>
        <s v="E01458"/>
        <s v="E01459"/>
        <s v="E01460"/>
        <s v="E01461"/>
        <s v="E01462"/>
        <s v="E01463"/>
        <s v="E01464"/>
        <s v="E01465"/>
        <s v="E01466"/>
        <s v="E01467"/>
        <s v="E01468"/>
        <s v="E01469"/>
        <s v="E01470"/>
        <s v="E01471"/>
        <s v="E01472"/>
        <s v="E01473"/>
        <s v="E01474"/>
        <s v="E01475"/>
        <s v="E01476"/>
        <s v="E01477"/>
        <s v="E01478"/>
        <s v="E01479"/>
        <s v="E01480"/>
        <s v="E01481"/>
        <s v="E01482"/>
        <s v="E01483"/>
        <s v="E01484"/>
        <s v="E01485"/>
        <s v="E01486"/>
        <s v="E01487"/>
        <s v="E01488"/>
        <s v="E01489"/>
        <s v="E01490"/>
        <s v="E01491"/>
        <s v="E01492"/>
        <s v="E01493"/>
        <s v="E01494"/>
        <s v="E01495"/>
        <s v="E01496"/>
        <s v="E01497"/>
        <s v="E01498"/>
        <s v="E01499"/>
        <s v="E01500"/>
        <s v="E01501"/>
        <s v="E01502"/>
        <s v="E01503"/>
        <s v="E01504"/>
        <s v="E01505"/>
        <s v="E01506"/>
        <s v="E01507"/>
        <s v="E01508"/>
        <s v="E01509"/>
        <s v="E01510"/>
        <s v="E01511"/>
        <s v="E01512"/>
        <s v="E01513"/>
        <s v="E01514"/>
        <s v="E01515"/>
        <s v="E01516"/>
        <s v="E01517"/>
        <s v="E01518"/>
        <s v="E01519"/>
        <s v="E01520"/>
        <s v="E01521"/>
        <s v="E01522"/>
        <s v="E01523"/>
        <s v="E01524"/>
        <s v="E01525"/>
        <s v="E01526"/>
        <s v="E01527"/>
        <s v="E01528"/>
        <s v="E01529"/>
        <s v="E01530"/>
        <s v="E01531"/>
        <s v="E01532"/>
        <s v="E01533"/>
        <s v="E01534"/>
        <s v="E01535"/>
        <s v="E01536"/>
        <s v="E01537"/>
        <s v="E01538"/>
        <s v="E01539"/>
        <s v="E01540"/>
        <s v="E01541"/>
        <s v="E01542"/>
        <s v="E01543"/>
        <s v="E01544"/>
        <s v="E01545"/>
        <s v="E01546"/>
        <s v="E01547"/>
        <s v="E01548"/>
        <s v="E01549"/>
        <s v="E01550"/>
        <s v="E01551"/>
        <s v="E01552"/>
        <s v="E01553"/>
        <s v="E01554"/>
        <s v="E01555"/>
        <s v="E01556"/>
        <s v="E01557"/>
        <s v="E01558"/>
        <s v="E01559"/>
        <s v="E01560"/>
        <s v="E01561"/>
        <s v="E01562"/>
        <s v="E01563"/>
        <s v="E01564"/>
        <s v="E01565"/>
        <s v="E01566"/>
        <s v="E01567"/>
        <s v="E01568"/>
        <s v="E01569"/>
        <s v="E01570"/>
        <s v="E01571"/>
        <s v="E01572"/>
        <s v="E01573"/>
        <s v="E01574"/>
        <s v="E01575"/>
        <s v="E01576"/>
        <s v="E01577"/>
        <s v="E01578"/>
        <s v="E01579"/>
        <s v="E01580"/>
        <s v="E01581"/>
        <s v="E01582"/>
        <s v="E01583"/>
        <s v="E01584"/>
        <s v="E01585"/>
        <s v="E01586"/>
        <s v="E01587"/>
        <s v="E01588"/>
        <s v="E01589"/>
        <s v="E01590"/>
        <s v="E01591"/>
        <s v="E01592"/>
        <s v="E01593"/>
        <s v="E01594"/>
        <s v="E01595"/>
        <s v="E01596"/>
        <s v="E01597"/>
        <s v="E01598"/>
        <s v="E01599"/>
        <s v="E01600"/>
        <s v="E01601"/>
        <s v="E01602"/>
        <s v="E01603"/>
        <s v="E01604"/>
        <s v="E01605"/>
        <s v="E01606"/>
        <s v="E01607"/>
        <s v="E01608"/>
        <s v="E01609"/>
        <s v="E01610"/>
        <s v="E01611"/>
        <s v="E01612"/>
        <s v="E01613"/>
        <s v="E01614"/>
        <s v="E01615"/>
        <s v="E01616"/>
        <s v="E01617"/>
        <s v="E01618"/>
        <s v="E01619"/>
        <s v="E01620"/>
        <s v="E01621"/>
        <s v="E01622"/>
        <s v="E01623"/>
        <s v="E01624"/>
        <s v="E01625"/>
        <s v="E01626"/>
        <s v="E01627"/>
        <s v="E01628"/>
        <s v="E01629"/>
        <s v="E01630"/>
        <s v="E01631"/>
        <s v="E01632"/>
        <s v="E01633"/>
        <s v="E01634"/>
        <s v="E01635"/>
        <s v="E01636"/>
        <s v="E01637"/>
        <s v="E01638"/>
        <s v="E01639"/>
        <s v="E01640"/>
        <s v="E01641"/>
        <s v="E01642"/>
        <s v="E01643"/>
        <s v="E01644"/>
        <s v="E01645"/>
        <s v="E01646"/>
        <s v="E01647"/>
        <s v="E01648"/>
        <s v="E01649"/>
        <s v="E01650"/>
        <s v="E01651"/>
        <s v="E01652"/>
        <s v="E01653"/>
        <s v="E01654"/>
        <s v="E01655"/>
        <s v="E01656"/>
        <s v="E01657"/>
        <s v="E01658"/>
        <s v="E01659"/>
        <s v="E01660"/>
        <s v="E01661"/>
        <s v="E01662"/>
        <s v="E01663"/>
        <s v="E01664"/>
        <s v="E01665"/>
        <s v="E01666"/>
        <s v="E01667"/>
        <s v="E01668"/>
        <s v="E01669"/>
        <s v="E01670"/>
        <s v="E01671"/>
        <s v="E01672"/>
        <s v="E01673"/>
        <s v="E01674"/>
        <s v="E01675"/>
        <s v="E01676"/>
        <s v="E01677"/>
        <s v="E01678"/>
        <s v="E01679"/>
        <s v="E01680"/>
        <s v="E01681"/>
        <s v="E01682"/>
        <s v="E01683"/>
        <s v="E01684"/>
        <s v="E01685"/>
        <s v="E01686"/>
        <s v="E01687"/>
        <s v="E01688"/>
        <s v="E01689"/>
        <s v="E01690"/>
        <s v="E01691"/>
        <s v="E01692"/>
        <s v="E01693"/>
        <s v="E01694"/>
        <s v="E01695"/>
        <s v="E01696"/>
        <s v="E01697"/>
        <s v="E01698"/>
        <s v="E01699"/>
        <s v="E01700"/>
        <s v="E01701"/>
        <s v="E01702"/>
        <s v="E01703"/>
        <s v="E01704"/>
        <s v="E01705"/>
        <s v="E01706"/>
        <s v="E01707"/>
        <s v="E01708"/>
        <s v="E01709"/>
        <s v="E01710"/>
        <s v="E01711"/>
        <s v="E01712"/>
        <s v="E01713"/>
        <s v="E01714"/>
        <s v="E01715"/>
        <s v="E01716"/>
        <s v="E01717"/>
        <s v="E01718"/>
        <s v="E01719"/>
        <s v="E01720"/>
        <s v="E01721"/>
        <s v="E01722"/>
        <s v="E01723"/>
        <s v="E01724"/>
        <s v="E01725"/>
        <s v="E01726"/>
        <s v="E01727"/>
        <s v="E01728"/>
        <s v="E01729"/>
        <s v="E01730"/>
        <s v="E01731"/>
        <s v="E01732"/>
        <s v="E01733"/>
        <s v="E01734"/>
        <s v="E01735"/>
        <s v="E01736"/>
        <s v="E01737"/>
        <s v="E01738"/>
        <s v="E01739"/>
        <s v="E01740"/>
        <s v="E01741"/>
        <s v="E01742"/>
        <s v="E01743"/>
        <s v="E01744"/>
        <s v="E01745"/>
        <s v="E01746"/>
        <s v="E01747"/>
        <s v="E01748"/>
        <s v="E01749"/>
        <s v="E01750"/>
        <s v="E01751"/>
        <s v="E01752"/>
        <s v="E01753"/>
        <s v="E01754"/>
        <s v="E01755"/>
        <s v="E01756"/>
        <s v="E01757"/>
        <s v="E01758"/>
        <s v="E01759"/>
        <s v="E01760"/>
        <s v="E01761"/>
        <s v="E01762"/>
        <s v="E01763"/>
        <s v="E01764"/>
        <s v="E01765"/>
        <s v="E01766"/>
        <s v="E01767"/>
        <s v="E01768"/>
        <s v="E01769"/>
        <s v="E01770"/>
        <s v="E01771"/>
        <s v="E01772"/>
        <s v="E01773"/>
        <s v="E01774"/>
        <s v="E01775"/>
        <s v="E01776"/>
        <s v="E01777"/>
        <s v="E01778"/>
        <s v="E01779"/>
        <s v="E01780"/>
        <s v="E01781"/>
        <s v="E01782"/>
        <s v="E01783"/>
        <s v="E01784"/>
        <s v="E01785"/>
        <s v="E01786"/>
        <s v="E01787"/>
        <s v="E01788"/>
        <s v="E01789"/>
        <s v="E01790"/>
        <s v="E01791"/>
        <s v="E01792"/>
        <s v="E01793"/>
        <s v="E01794"/>
        <s v="E01795"/>
        <s v="E01796"/>
        <s v="E01797"/>
        <s v="E01798"/>
        <s v="E01799"/>
        <s v="E01800"/>
        <s v="E01801"/>
        <s v="E01802"/>
        <s v="E01803"/>
        <s v="E01804"/>
        <s v="E01805"/>
        <s v="E01806"/>
        <s v="E01807"/>
        <s v="E01808"/>
        <s v="E01809"/>
        <s v="E01810"/>
        <s v="E01811"/>
        <s v="E01812"/>
        <s v="E01813"/>
        <s v="E01814"/>
        <s v="E01815"/>
        <s v="E01816"/>
        <s v="E01817"/>
        <s v="E01818"/>
        <s v="E01819"/>
        <s v="E01820"/>
        <s v="E01821"/>
        <s v="E01822"/>
        <s v="E01823"/>
        <s v="E01824"/>
        <s v="E01825"/>
        <s v="E01826"/>
        <s v="E01827"/>
        <s v="E01828"/>
        <s v="E01829"/>
        <s v="E01830"/>
        <s v="E01831"/>
        <s v="E01832"/>
        <s v="E01833"/>
        <s v="E01834"/>
        <s v="E01835"/>
        <s v="E01836"/>
        <s v="E01837"/>
        <s v="E01838"/>
        <s v="E01839"/>
        <s v="E01840"/>
        <s v="E01841"/>
        <s v="E01842"/>
        <s v="E01843"/>
        <s v="E01844"/>
        <s v="E01845"/>
        <s v="E01846"/>
        <s v="E01847"/>
        <s v="E01848"/>
        <s v="E01849"/>
        <s v="E01850"/>
        <s v="E01851"/>
        <s v="E01852"/>
        <s v="E01853"/>
        <s v="E01854"/>
        <s v="E01855"/>
        <s v="E01856"/>
        <s v="E01857"/>
        <s v="E01858"/>
        <s v="E01859"/>
        <s v="E01860"/>
        <s v="E01861"/>
        <s v="E01862"/>
        <s v="E01863"/>
        <s v="E01864"/>
        <s v="E01865"/>
        <s v="E01866"/>
        <s v="E01867"/>
        <s v="E01868"/>
        <s v="E01869"/>
        <s v="E01870"/>
        <s v="E01871"/>
        <s v="E01872"/>
        <s v="E01873"/>
        <s v="E01874"/>
        <s v="E01875"/>
        <s v="E01876"/>
        <s v="E01877"/>
        <s v="E01878"/>
        <s v="E01879"/>
        <s v="E01880"/>
        <s v="E01881"/>
        <s v="E01882"/>
        <s v="E01883"/>
        <s v="E01884"/>
        <s v="E01885"/>
        <s v="E01886"/>
        <s v="E01887"/>
        <s v="E01888"/>
        <s v="E01889"/>
        <s v="E01890"/>
        <s v="E01891"/>
        <s v="E01892"/>
        <s v="E01893"/>
        <s v="E01894"/>
        <s v="E01895"/>
        <s v="E01896"/>
        <s v="E01897"/>
        <s v="E01898"/>
        <s v="E01899"/>
        <s v="E01900"/>
        <s v="E01901"/>
        <s v="E01902"/>
        <s v="E01903"/>
        <s v="E01904"/>
        <s v="E01905"/>
        <s v="E01906"/>
        <s v="E01907"/>
        <s v="E01908"/>
        <s v="E01909"/>
        <s v="E01910"/>
        <s v="E01911"/>
        <s v="E01912"/>
        <s v="E01913"/>
        <s v="E01914"/>
        <s v="E01915"/>
        <s v="E01916"/>
        <s v="E01917"/>
        <s v="E01918"/>
        <s v="E01919"/>
        <s v="E01920"/>
        <s v="E01921"/>
        <s v="E01922"/>
        <s v="E01923"/>
        <s v="E01924"/>
        <s v="E01925"/>
        <s v="E01926"/>
        <s v="E01927"/>
        <s v="E01928"/>
        <s v="E01929"/>
        <s v="E01930"/>
        <s v="E01931"/>
        <s v="E01932"/>
        <s v="E01933"/>
        <s v="E01934"/>
        <s v="E01935"/>
        <s v="E01936"/>
        <s v="E01937"/>
        <s v="E01938"/>
        <s v="E01939"/>
        <s v="E01940"/>
        <s v="E01941"/>
        <s v="E01942"/>
        <s v="E01943"/>
        <s v="E01944"/>
        <s v="E01945"/>
        <s v="E01946"/>
        <s v="E01947"/>
        <s v="E01948"/>
        <s v="E01949"/>
        <s v="E01950"/>
        <s v="E01951"/>
        <s v="E01952"/>
        <s v="E01953"/>
        <s v="E01954"/>
        <s v="E01955"/>
        <s v="E01956"/>
        <s v="E01957"/>
        <s v="E01958"/>
        <s v="E01959"/>
        <s v="E01960"/>
        <s v="E01961"/>
        <s v="E01962"/>
        <s v="E01963"/>
        <s v="E01964"/>
        <s v="E01965"/>
        <s v="E01966"/>
        <s v="E01967"/>
        <s v="E01968"/>
        <s v="E01969"/>
        <s v="E01970"/>
        <s v="E01971"/>
        <s v="E01972"/>
        <s v="E01973"/>
        <s v="E01974"/>
        <s v="E01975"/>
        <s v="E01976"/>
        <s v="E01977"/>
        <s v="E01978"/>
        <s v="E01979"/>
        <s v="E01980"/>
        <s v="E01981"/>
        <s v="E01982"/>
        <s v="E01983"/>
        <s v="E01984"/>
        <s v="E01985"/>
        <s v="E01986"/>
        <s v="E01987"/>
        <s v="E01988"/>
        <s v="E01989"/>
        <s v="E01990"/>
        <s v="E01991"/>
        <s v="E01992"/>
        <s v="E01993"/>
        <s v="E01994"/>
        <s v="E01995"/>
        <s v="E01996"/>
        <s v="E01997"/>
        <s v="E01998"/>
        <s v="E01999"/>
        <s v="E02000"/>
        <s v="E02001"/>
        <s v="E02002"/>
        <s v="E02003"/>
        <s v="E02004"/>
        <s v="E02005"/>
        <s v="E02006"/>
        <s v="E02007"/>
        <s v="E02008"/>
        <s v="E02009"/>
        <s v="E02010"/>
        <s v="E02011"/>
        <s v="E02012"/>
        <s v="E02013"/>
        <s v="E02014"/>
        <s v="E02015"/>
        <s v="E02016"/>
        <s v="E02017"/>
        <s v="E02018"/>
        <s v="E02019"/>
        <s v="E02020"/>
        <s v="E02021"/>
        <s v="E02022"/>
        <s v="E02023"/>
        <s v="E02024"/>
        <s v="E02025"/>
        <s v="E02026"/>
        <s v="E02027"/>
        <s v="E02028"/>
        <s v="E02029"/>
        <s v="E02030"/>
        <s v="E02031"/>
        <s v="E02032"/>
        <s v="E02033"/>
        <s v="E02034"/>
        <s v="E02035"/>
        <s v="E02036"/>
        <s v="E02037"/>
        <s v="E02038"/>
        <s v="E02039"/>
        <s v="E02040"/>
        <s v="E02041"/>
        <s v="E02042"/>
        <s v="E02043"/>
        <s v="E02044"/>
        <s v="E02045"/>
        <s v="E02046"/>
        <s v="E02047"/>
        <s v="E02048"/>
        <s v="E02049"/>
        <s v="E02050"/>
        <s v="E02051"/>
        <s v="E02052"/>
        <s v="E02053"/>
        <s v="E02054"/>
        <s v="E02055"/>
        <s v="E02056"/>
        <s v="E02057"/>
        <s v="E02058"/>
        <s v="E02059"/>
        <s v="E02060"/>
        <s v="E02061"/>
        <s v="E02062"/>
        <s v="E02063"/>
        <s v="E02064"/>
        <s v="E02065"/>
        <s v="E02066"/>
        <s v="E02067"/>
        <s v="E02068"/>
        <s v="E02069"/>
        <s v="E02070"/>
        <s v="E02071"/>
        <s v="E02072"/>
        <s v="E02073"/>
        <s v="E02074"/>
        <s v="E02075"/>
        <s v="E02076"/>
        <s v="E02077"/>
        <s v="E02078"/>
        <s v="E02079"/>
        <s v="E02080"/>
        <s v="E02081"/>
        <s v="E02082"/>
        <s v="E02083"/>
        <s v="E02084"/>
        <s v="E02085"/>
        <s v="E02086"/>
        <s v="E02087"/>
        <s v="E02088"/>
        <s v="E02089"/>
        <s v="E02090"/>
        <s v="E02091"/>
        <s v="E02092"/>
        <s v="E02093"/>
        <s v="E02094"/>
        <s v="E02095"/>
        <s v="E02096"/>
        <s v="E02097"/>
        <s v="E02098"/>
        <s v="E02099"/>
        <s v="E02100"/>
        <s v="E02101"/>
        <s v="E02102"/>
        <s v="E02103"/>
        <s v="E02104"/>
        <s v="E02105"/>
        <s v="E02106"/>
        <s v="E02107"/>
        <s v="E02108"/>
        <s v="E02109"/>
        <s v="E02110"/>
        <s v="E02111"/>
        <s v="E02112"/>
        <s v="E02113"/>
        <s v="E02114"/>
        <s v="E02115"/>
        <s v="E02116"/>
        <s v="E02117"/>
        <s v="E02118"/>
        <s v="E02119"/>
        <s v="E02120"/>
        <s v="E02121"/>
        <s v="E02122"/>
        <s v="E02123"/>
        <s v="E02124"/>
        <s v="E02125"/>
        <s v="E02126"/>
        <s v="E02127"/>
        <s v="E02128"/>
        <s v="E02129"/>
        <s v="E02130"/>
        <s v="E02131"/>
        <s v="E02132"/>
        <s v="E02133"/>
        <s v="E02134"/>
        <s v="E02135"/>
        <s v="E02136"/>
        <s v="E02137"/>
        <s v="E02138"/>
        <s v="E02139"/>
        <s v="E02140"/>
        <s v="E02141"/>
        <s v="E02142"/>
        <s v="E02143"/>
        <s v="E02144"/>
        <s v="E02145"/>
        <s v="E02146"/>
        <s v="E02147"/>
        <s v="E02148"/>
        <s v="E02149"/>
        <s v="E02150"/>
        <s v="E02151"/>
        <s v="E02152"/>
        <s v="E02153"/>
        <s v="E02154"/>
        <s v="E02155"/>
        <s v="E02156"/>
        <s v="E02157"/>
        <s v="E02158"/>
        <s v="E02159"/>
        <s v="E02160"/>
        <s v="E02161"/>
        <s v="E02162"/>
        <s v="E02163"/>
        <s v="E02164"/>
        <s v="E02165"/>
        <s v="E02166"/>
        <s v="E02167"/>
        <s v="E02168"/>
        <s v="E02169"/>
        <s v="E02170"/>
        <s v="E02171"/>
        <s v="E02172"/>
        <s v="E02173"/>
        <s v="E02174"/>
        <s v="E02175"/>
        <s v="E02176"/>
        <s v="E02177"/>
        <s v="E02178"/>
        <s v="E02179"/>
        <s v="E02180"/>
        <s v="E02181"/>
        <s v="E02182"/>
        <s v="E02183"/>
        <s v="E02184"/>
        <s v="E02185"/>
        <s v="E02186"/>
        <s v="E02187"/>
        <s v="E02188"/>
        <s v="E02189"/>
        <s v="E02190"/>
        <s v="E02191"/>
        <s v="E02192"/>
        <s v="E02193"/>
        <s v="E02194"/>
        <s v="E02195"/>
        <s v="E02196"/>
        <s v="E02197"/>
        <s v="E02198"/>
        <s v="E02199"/>
        <s v="E02200"/>
        <s v="E02201"/>
        <s v="E02202"/>
        <s v="E02203"/>
        <s v="E02204"/>
        <s v="E02205"/>
        <s v="E02206"/>
        <s v="E02207"/>
        <s v="E02208"/>
        <s v="E02209"/>
        <s v="E02210"/>
        <s v="E02211"/>
        <s v="E02212"/>
        <s v="E02213"/>
        <s v="E02214"/>
        <s v="E02215"/>
        <s v="E02216"/>
        <s v="E02217"/>
        <s v="E02218"/>
        <s v="E02219"/>
        <s v="E02220"/>
        <s v="E02221"/>
        <s v="E02222"/>
        <s v="E02223"/>
        <s v="E02224"/>
        <s v="E02225"/>
        <s v="E02226"/>
        <s v="E02227"/>
        <s v="E02228"/>
        <s v="E02229"/>
        <s v="E02230"/>
        <s v="E02231"/>
        <s v="E02232"/>
        <s v="E02233"/>
        <s v="E02234"/>
        <s v="E02235"/>
        <s v="E02236"/>
        <s v="E02237"/>
        <s v="E02238"/>
        <s v="E02239"/>
        <s v="E02240"/>
        <s v="E02241"/>
        <s v="E02242"/>
        <s v="E02243"/>
        <s v="E02244"/>
        <s v="E02245"/>
        <s v="E02246"/>
        <s v="E02247"/>
        <s v="E02248"/>
        <s v="E02249"/>
        <s v="E02250"/>
        <s v="E02251"/>
        <s v="E02252"/>
        <s v="E02253"/>
        <s v="E02254"/>
        <s v="E02255"/>
        <s v="E02256"/>
        <s v="E02257"/>
        <s v="E02258"/>
        <s v="E02259"/>
        <s v="E02260"/>
        <s v="E02261"/>
        <s v="E02262"/>
        <s v="E02263"/>
        <s v="E02264"/>
        <s v="E02265"/>
        <s v="E02266"/>
        <s v="E02267"/>
        <s v="E02268"/>
        <s v="E02269"/>
        <s v="E02270"/>
        <s v="E02271"/>
        <s v="E02272"/>
        <s v="E02273"/>
        <s v="E02274"/>
        <s v="E02275"/>
        <s v="E02276"/>
        <s v="E02277"/>
        <s v="E02278"/>
        <s v="E02279"/>
        <s v="E02280"/>
        <s v="E02281"/>
        <s v="E02282"/>
        <s v="E02283"/>
        <s v="E02284"/>
        <s v="E02285"/>
        <s v="E02286"/>
        <s v="E02287"/>
        <s v="E02288"/>
        <s v="E02289"/>
        <s v="E02290"/>
        <s v="E02291"/>
        <s v="E02292"/>
        <s v="E02293"/>
        <s v="E02294"/>
        <s v="E02295"/>
        <s v="E02296"/>
        <s v="E02297"/>
        <s v="E02298"/>
        <s v="E02299"/>
        <s v="E02300"/>
        <s v="E02301"/>
        <s v="E02302"/>
        <s v="E02303"/>
        <s v="E02304"/>
        <s v="E02305"/>
        <s v="E02306"/>
        <s v="E02307"/>
        <s v="E02308"/>
        <s v="E02309"/>
        <s v="E02310"/>
        <s v="E02311"/>
        <s v="E02312"/>
        <s v="E02313"/>
        <s v="E02314"/>
        <s v="E02315"/>
        <s v="E02316"/>
        <s v="E02317"/>
        <s v="E02318"/>
        <s v="E02319"/>
        <s v="E02320"/>
        <s v="E02321"/>
        <s v="E02322"/>
        <s v="E02323"/>
        <s v="E02324"/>
        <s v="E02325"/>
        <s v="E02326"/>
        <s v="E02327"/>
        <s v="E02328"/>
        <s v="E02329"/>
        <s v="E02330"/>
        <s v="E02331"/>
        <s v="E02332"/>
        <s v="E02333"/>
        <s v="E02334"/>
        <s v="E02335"/>
        <s v="E02336"/>
        <s v="E02337"/>
        <s v="E02338"/>
        <s v="E02339"/>
        <s v="E02340"/>
        <s v="E02341"/>
        <s v="E02342"/>
        <s v="E02343"/>
        <s v="E02344"/>
        <s v="E02345"/>
        <s v="E02346"/>
        <s v="E02347"/>
        <s v="E02348"/>
        <s v="E02349"/>
        <s v="E02350"/>
        <s v="E02351"/>
        <s v="E02352"/>
        <s v="E02353"/>
        <s v="E02354"/>
        <s v="E02355"/>
        <s v="E02356"/>
        <s v="E02357"/>
        <s v="E02358"/>
        <s v="E02359"/>
        <s v="E02360"/>
        <s v="E02361"/>
        <s v="E02362"/>
        <s v="E02363"/>
        <s v="E02364"/>
        <s v="E02365"/>
        <s v="E02366"/>
        <s v="E02367"/>
        <s v="E02368"/>
        <s v="E02369"/>
        <s v="E02370"/>
        <s v="E02371"/>
        <s v="E02372"/>
        <s v="E02373"/>
        <s v="E02374"/>
        <s v="E02375"/>
        <s v="E02376"/>
        <s v="E02377"/>
        <s v="E02378"/>
        <s v="E02379"/>
        <s v="E02380"/>
        <s v="E02381"/>
        <s v="E02382"/>
        <s v="E02383"/>
        <s v="E02384"/>
        <s v="E02385"/>
        <s v="E02386"/>
        <s v="E02387"/>
        <s v="E02388"/>
        <s v="E02389"/>
        <s v="E02390"/>
        <s v="E02391"/>
        <s v="E02392"/>
        <s v="E02393"/>
        <s v="E02394"/>
        <s v="E02395"/>
        <s v="E02396"/>
        <s v="E02397"/>
        <s v="E02398"/>
        <s v="E02399"/>
        <s v="E02400"/>
        <s v="E02401"/>
        <s v="E02402"/>
        <s v="E02403"/>
        <s v="E02404"/>
        <s v="E02405"/>
        <s v="E02406"/>
        <s v="E02407"/>
        <s v="E02408"/>
        <s v="E02409"/>
        <s v="E02410"/>
        <s v="E02411"/>
        <s v="E02412"/>
        <s v="E02413"/>
        <s v="E02414"/>
        <s v="E02415"/>
        <s v="E02416"/>
        <s v="E02417"/>
        <s v="E02418"/>
        <s v="E02419"/>
        <s v="E02420"/>
        <s v="E02421"/>
        <s v="E02422"/>
        <s v="E02423"/>
        <s v="E02424"/>
        <s v="E02425"/>
        <s v="E02426"/>
        <s v="E02427"/>
        <s v="E02428"/>
        <s v="E02429"/>
        <s v="E02430"/>
        <s v="E02431"/>
        <s v="E02432"/>
        <s v="E02433"/>
        <s v="E02434"/>
        <s v="E02435"/>
        <s v="E02436"/>
        <s v="E02437"/>
        <s v="E02438"/>
        <s v="E02439"/>
        <s v="E02440"/>
        <s v="E02441"/>
        <s v="E02442"/>
        <s v="E02443"/>
        <s v="E02444"/>
        <s v="E02445"/>
        <s v="E02446"/>
        <s v="E02447"/>
        <s v="E02448"/>
        <s v="E02449"/>
        <s v="E02450"/>
        <s v="E02451"/>
        <s v="E02452"/>
        <s v="E02453"/>
        <s v="E02454"/>
        <s v="E02455"/>
        <s v="E02456"/>
        <s v="E02457"/>
        <s v="E02458"/>
        <s v="E02459"/>
        <s v="E02460"/>
        <s v="E02461"/>
        <s v="E02462"/>
        <s v="E02463"/>
        <s v="E02464"/>
        <s v="E02465"/>
        <s v="E02466"/>
        <s v="E02467"/>
        <s v="E02468"/>
        <s v="E02469"/>
        <s v="E02470"/>
        <s v="E02471"/>
        <s v="E02472"/>
        <s v="E02473"/>
        <s v="E02474"/>
        <s v="E02475"/>
        <s v="E02476"/>
        <s v="E02477"/>
        <s v="E02478"/>
        <s v="E02479"/>
        <s v="E02480"/>
        <s v="E02481"/>
        <s v="E02482"/>
        <s v="E02483"/>
        <s v="E02484"/>
        <s v="E02485"/>
        <s v="E02486"/>
        <s v="E02487"/>
        <s v="E02488"/>
        <s v="E02489"/>
        <s v="E02490"/>
        <s v="E02491"/>
        <s v="E02492"/>
        <s v="E02493"/>
        <s v="E02494"/>
        <s v="E02495"/>
        <s v="E02496"/>
        <s v="E02497"/>
        <s v="E02498"/>
        <s v="E02499"/>
        <s v="E02500"/>
        <s v="E02501"/>
        <s v="E02502"/>
        <s v="E02503"/>
        <s v="E02504"/>
        <s v="E02505"/>
        <s v="E02506"/>
        <s v="E02507"/>
        <s v="E02508"/>
        <s v="E02509"/>
        <s v="E02510"/>
        <s v="E02511"/>
        <s v="E02512"/>
        <s v="E02513"/>
        <s v="E02514"/>
        <s v="E02515"/>
        <s v="E02516"/>
        <s v="E02517"/>
        <s v="E02518"/>
        <s v="E02519"/>
        <s v="E02520"/>
        <s v="E02521"/>
        <s v="E02522"/>
        <s v="E02523"/>
        <s v="E02524"/>
        <s v="E02525"/>
        <s v="E02526"/>
        <s v="E02527"/>
        <s v="E02528"/>
        <s v="E02529"/>
        <s v="E02530"/>
        <s v="E02531"/>
        <s v="E02532"/>
        <s v="E02533"/>
        <s v="E02534"/>
        <s v="E02535"/>
        <s v="E02536"/>
        <s v="E02537"/>
        <s v="E02538"/>
        <s v="E02539"/>
        <s v="E02540"/>
        <s v="E02541"/>
        <s v="E02542"/>
        <s v="E02543"/>
        <s v="E02544"/>
        <s v="E02545"/>
        <s v="E02546"/>
        <s v="E02547"/>
        <s v="E02548"/>
        <s v="E02549"/>
        <s v="E02550"/>
        <s v="E02551"/>
        <s v="E02552"/>
        <s v="E02553"/>
        <s v="E02554"/>
        <s v="E02555"/>
        <s v="E02556"/>
        <s v="E02557"/>
        <s v="E02558"/>
        <s v="E02559"/>
        <s v="E02560"/>
        <s v="E02561"/>
        <s v="E02562"/>
        <s v="E02563"/>
        <s v="E02564"/>
        <s v="E02565"/>
        <s v="E02566"/>
        <s v="E02567"/>
        <s v="E02568"/>
        <s v="E02569"/>
        <s v="E02570"/>
        <s v="E02571"/>
        <s v="E02572"/>
        <s v="E02573"/>
        <s v="E02574"/>
        <s v="E02575"/>
        <s v="E02576"/>
        <s v="E02577"/>
        <s v="E02578"/>
        <s v="E02579"/>
        <s v="E02580"/>
        <s v="E02581"/>
        <s v="E02582"/>
        <s v="E02583"/>
        <s v="E02584"/>
        <s v="E02585"/>
        <s v="E02586"/>
        <s v="E02587"/>
        <s v="E02588"/>
        <s v="E02589"/>
        <s v="E02590"/>
        <s v="E02591"/>
        <s v="E02592"/>
        <s v="E02593"/>
        <s v="E02594"/>
        <s v="E02595"/>
        <s v="E02596"/>
        <s v="E02597"/>
        <s v="E02598"/>
        <s v="E02599"/>
        <s v="E02600"/>
        <s v="E02601"/>
        <s v="E02602"/>
        <s v="E02603"/>
        <s v="E02604"/>
        <s v="E02605"/>
        <s v="E02606"/>
        <s v="E02607"/>
        <s v="E02608"/>
        <s v="E02609"/>
        <s v="E02610"/>
        <s v="E02611"/>
        <s v="E02612"/>
        <s v="E02613"/>
        <s v="E02614"/>
        <s v="E02615"/>
        <s v="E02616"/>
        <s v="E02617"/>
        <s v="E02618"/>
        <s v="E02619"/>
        <s v="E02620"/>
        <s v="E02621"/>
        <s v="E02622"/>
        <s v="E02623"/>
        <s v="E02624"/>
        <s v="E02625"/>
        <s v="E02626"/>
        <s v="E02627"/>
        <s v="E02628"/>
        <s v="E02629"/>
        <s v="E02630"/>
        <s v="E02631"/>
        <s v="E02632"/>
        <s v="E02633"/>
        <s v="E02634"/>
        <s v="E02635"/>
        <s v="E02636"/>
        <s v="E02637"/>
        <s v="E02638"/>
        <s v="E02639"/>
        <s v="E02640"/>
        <s v="E02641"/>
        <s v="E02642"/>
        <s v="E02643"/>
        <s v="E02644"/>
        <s v="E02645"/>
        <s v="E02646"/>
        <s v="E02647"/>
        <s v="E02648"/>
        <s v="E02649"/>
        <s v="E02650"/>
        <s v="E02651"/>
        <s v="E02652"/>
        <s v="E02653"/>
        <s v="E02654"/>
        <s v="E02655"/>
        <s v="E02656"/>
        <s v="E02657"/>
        <s v="E02658"/>
        <s v="E02659"/>
        <s v="E02660"/>
        <s v="E02661"/>
        <s v="E02662"/>
        <s v="E02663"/>
        <s v="E02664"/>
        <s v="E02665"/>
        <s v="E02666"/>
        <s v="E02667"/>
        <s v="E02668"/>
        <s v="E02669"/>
        <s v="E02670"/>
        <s v="E02671"/>
        <s v="E02672"/>
        <s v="E02673"/>
        <s v="E02674"/>
        <s v="E02675"/>
        <s v="E02676"/>
        <s v="E02677"/>
        <s v="E02678"/>
        <s v="E02679"/>
        <s v="E02680"/>
        <s v="E02681"/>
        <s v="E02682"/>
        <s v="E02683"/>
        <s v="E02684"/>
        <s v="E02685"/>
        <s v="E02686"/>
        <s v="E02687"/>
        <s v="E02688"/>
        <s v="E02689"/>
        <s v="E02690"/>
        <s v="E02691"/>
        <s v="E02692"/>
        <s v="E02693"/>
        <s v="E02694"/>
        <s v="E02695"/>
        <s v="E02696"/>
        <s v="E02697"/>
        <s v="E02698"/>
        <s v="E02699"/>
        <s v="E02700"/>
        <s v="E02701"/>
        <s v="E02702"/>
        <s v="E02703"/>
        <s v="E02704"/>
        <s v="E02705"/>
        <s v="E02706"/>
        <s v="E02707"/>
        <s v="E02708"/>
        <s v="E02709"/>
        <s v="E02710"/>
        <s v="E02711"/>
        <s v="E02712"/>
        <s v="E02713"/>
        <s v="E02714"/>
        <s v="E02715"/>
        <s v="E02716"/>
        <s v="E02717"/>
        <s v="E02718"/>
        <s v="E02719"/>
        <s v="E02720"/>
        <s v="E02721"/>
        <s v="E02722"/>
        <s v="E02723"/>
        <s v="E02724"/>
        <s v="E02725"/>
        <s v="E02726"/>
        <s v="E02727"/>
        <s v="E02728"/>
        <s v="E02729"/>
        <s v="E02730"/>
        <s v="E02731"/>
        <s v="E02732"/>
        <s v="E02733"/>
        <s v="E02734"/>
        <s v="E02735"/>
        <s v="E02736"/>
        <s v="E02737"/>
        <s v="E02738"/>
        <s v="E02739"/>
        <s v="E02740"/>
        <s v="E02741"/>
        <s v="E02742"/>
        <s v="E02743"/>
        <s v="E02744"/>
        <s v="E02745"/>
        <s v="E02746"/>
        <s v="E02747"/>
        <s v="E02748"/>
        <s v="E02749"/>
        <s v="E02750"/>
        <s v="E02751"/>
        <s v="E02752"/>
        <s v="E02753"/>
        <s v="E02754"/>
        <s v="E02755"/>
        <s v="E02756"/>
        <s v="E02757"/>
        <s v="E02758"/>
        <s v="E02759"/>
        <s v="E02760"/>
        <s v="E02761"/>
        <s v="E02762"/>
        <s v="E02763"/>
        <s v="E02764"/>
        <s v="E02765"/>
        <s v="E02766"/>
        <s v="E02767"/>
        <s v="E02768"/>
        <s v="E02769"/>
        <s v="E02770"/>
        <s v="E02771"/>
        <s v="E02772"/>
        <s v="E02773"/>
        <s v="E02774"/>
        <s v="E02775"/>
        <s v="E02776"/>
        <s v="E02777"/>
        <s v="E02778"/>
        <s v="E02779"/>
        <s v="E02780"/>
        <s v="E02781"/>
        <s v="E02782"/>
        <s v="E02783"/>
        <s v="E02784"/>
        <s v="E02785"/>
        <s v="E02786"/>
        <s v="E02787"/>
        <s v="E02788"/>
        <s v="E02789"/>
        <s v="E02790"/>
        <s v="E02791"/>
        <s v="E02792"/>
        <s v="E02793"/>
        <s v="E02794"/>
        <s v="E02795"/>
        <s v="E02796"/>
        <s v="E02797"/>
        <s v="E02798"/>
        <s v="E02799"/>
        <s v="E02800"/>
        <s v="E02801"/>
        <s v="E02802"/>
        <s v="E02803"/>
        <s v="E02804"/>
        <s v="E02805"/>
        <s v="E02806"/>
        <s v="E02807"/>
        <s v="E02808"/>
        <s v="E02809"/>
        <s v="E02810"/>
        <s v="E02811"/>
        <s v="E02812"/>
        <s v="E02813"/>
        <s v="E02814"/>
        <s v="E02815"/>
        <s v="E02816"/>
        <s v="E02817"/>
        <s v="E02818"/>
        <s v="E02819"/>
        <s v="E02820"/>
        <s v="E02821"/>
        <s v="E02822"/>
        <s v="E02823"/>
        <s v="E02824"/>
        <s v="E02825"/>
        <s v="E02826"/>
        <s v="E02827"/>
        <s v="E02828"/>
        <s v="E02829"/>
        <s v="E02830"/>
        <s v="E02831"/>
        <s v="E02832"/>
        <s v="E02833"/>
        <s v="E02834"/>
        <s v="E02835"/>
        <s v="E02836"/>
        <s v="E02837"/>
        <s v="E02838"/>
        <s v="E02839"/>
        <s v="E02840"/>
        <s v="E02841"/>
        <s v="E02842"/>
        <s v="E02843"/>
        <s v="E02844"/>
        <s v="E02845"/>
        <s v="E02846"/>
        <s v="E02847"/>
        <s v="E02848"/>
        <s v="E02849"/>
        <s v="E02850"/>
        <s v="E02851"/>
        <s v="E02852"/>
        <s v="E02853"/>
        <s v="E02854"/>
        <s v="E02855"/>
        <s v="E02856"/>
        <s v="E02857"/>
        <s v="E02858"/>
        <s v="E02859"/>
        <s v="E02860"/>
        <s v="E02861"/>
        <s v="E02862"/>
        <s v="E02863"/>
        <s v="E02864"/>
        <s v="E02865"/>
        <s v="E02866"/>
        <s v="E02867"/>
        <s v="E02868"/>
        <s v="E02869"/>
        <s v="E02870"/>
        <s v="E02871"/>
        <s v="E02872"/>
        <s v="E02873"/>
        <s v="E02874"/>
        <s v="E02875"/>
        <s v="E02876"/>
        <s v="E02877"/>
        <s v="E02878"/>
        <s v="E02879"/>
        <s v="E02880"/>
        <s v="E02881"/>
        <s v="E02882"/>
        <s v="E02883"/>
        <s v="E02884"/>
        <s v="E02885"/>
        <s v="E02886"/>
        <s v="E02887"/>
        <s v="E02888"/>
        <s v="E02889"/>
        <s v="E02890"/>
        <s v="E02891"/>
        <s v="E02892"/>
        <s v="E02893"/>
        <s v="E02894"/>
        <s v="E02895"/>
        <s v="E02896"/>
        <s v="E02897"/>
        <s v="E02898"/>
        <s v="E02899"/>
        <s v="E02900"/>
        <s v="E02901"/>
        <s v="E02902"/>
        <s v="E02903"/>
        <s v="E02904"/>
        <s v="E02905"/>
        <s v="E02906"/>
        <s v="E02907"/>
        <s v="E02908"/>
        <s v="E02909"/>
        <s v="E02910"/>
        <s v="E02911"/>
        <s v="E02912"/>
        <s v="E02913"/>
        <s v="E02914"/>
        <s v="E02915"/>
        <s v="E02916"/>
        <s v="E02917"/>
        <s v="E02918"/>
        <s v="E02919"/>
        <s v="E02920"/>
        <s v="E02921"/>
        <s v="E02922"/>
        <s v="E02923"/>
        <s v="E02924"/>
        <s v="E02925"/>
        <s v="E02926"/>
        <s v="E02927"/>
        <s v="E02928"/>
        <s v="E02929"/>
        <s v="E02930"/>
        <s v="E02931"/>
        <s v="E02932"/>
        <s v="E02933"/>
        <s v="E02934"/>
        <s v="E02935"/>
        <s v="E02936"/>
        <s v="E02937"/>
        <s v="E02938"/>
        <s v="E02939"/>
        <s v="E02940"/>
        <s v="E02941"/>
        <s v="E02942"/>
        <s v="E02943"/>
        <s v="E02944"/>
        <s v="E02945"/>
        <s v="E02946"/>
        <s v="E02947"/>
        <s v="E02948"/>
        <s v="E02949"/>
        <s v="E02950"/>
        <s v="E02951"/>
        <s v="E02952"/>
        <s v="E02953"/>
        <s v="E02954"/>
        <s v="E02955"/>
        <s v="E02956"/>
        <s v="E02957"/>
        <s v="E02958"/>
        <s v="E02959"/>
        <s v="E02960"/>
        <s v="E02961"/>
        <s v="E02962"/>
        <s v="E02963"/>
        <s v="E02964"/>
        <s v="E02965"/>
        <s v="E02966"/>
        <s v="E02967"/>
        <s v="E02968"/>
        <s v="E02969"/>
        <s v="E02970"/>
        <s v="E02971"/>
        <s v="E02972"/>
        <s v="E02973"/>
        <s v="E02974"/>
        <s v="E02975"/>
        <s v="E02976"/>
        <s v="E02977"/>
        <s v="E02978"/>
        <s v="E02979"/>
        <s v="E02980"/>
        <s v="E02981"/>
        <s v="E02982"/>
        <s v="E02983"/>
        <s v="E02984"/>
        <s v="E02985"/>
        <s v="E02986"/>
        <s v="E02987"/>
        <s v="E02988"/>
        <s v="E02989"/>
        <s v="E02990"/>
        <s v="E02991"/>
        <s v="E02992"/>
        <s v="E02993"/>
        <s v="E02994"/>
        <s v="E02995"/>
        <s v="E02996"/>
        <s v="E02997"/>
        <s v="E02998"/>
        <s v="E02999"/>
        <s v="E03000"/>
        <s v="E03001"/>
        <s v="E03002"/>
        <s v="E03003"/>
        <s v="E03004"/>
        <s v="E03005"/>
        <s v="E03006"/>
        <s v="E03007"/>
        <s v="E03008"/>
        <s v="E03009"/>
        <s v="E03010"/>
        <s v="E03011"/>
        <s v="E03012"/>
        <s v="E03013"/>
        <s v="E03014"/>
        <s v="E03015"/>
        <s v="E03016"/>
        <s v="E03017"/>
        <s v="E03018"/>
        <s v="E03019"/>
        <s v="E03020"/>
        <s v="E03021"/>
        <s v="E03022"/>
        <s v="E03023"/>
        <s v="E03024"/>
        <s v="E03025"/>
        <s v="E03026"/>
        <s v="E03027"/>
        <s v="E03028"/>
        <s v="E03029"/>
        <s v="E03030"/>
        <s v="E03031"/>
        <s v="E03032"/>
        <s v="E03033"/>
        <s v="E03034"/>
        <s v="E03035"/>
        <s v="E03036"/>
        <s v="E03037"/>
        <s v="E03038"/>
        <s v="E03039"/>
        <s v="E03040"/>
        <s v="E03041"/>
        <s v="E03042"/>
        <s v="E03043"/>
        <s v="E03044"/>
        <s v="E03045"/>
        <s v="E03046"/>
        <s v="E03047"/>
        <s v="E03048"/>
        <s v="E03049"/>
        <s v="E03050"/>
        <s v="E03051"/>
        <s v="E03052"/>
        <s v="E03053"/>
        <s v="E03054"/>
        <s v="E03055"/>
        <s v="E03056"/>
        <s v="E03057"/>
        <s v="E03058"/>
        <s v="E03059"/>
        <s v="E03060"/>
        <s v="E03061"/>
        <s v="E03062"/>
        <s v="E03063"/>
        <s v="E03064"/>
        <s v="E03065"/>
        <s v="E03066"/>
        <s v="E03067"/>
        <s v="E03068"/>
        <s v="E03069"/>
        <s v="E03070"/>
        <s v="E03071"/>
        <s v="E03072"/>
        <s v="E03073"/>
        <s v="E03074"/>
        <s v="E03075"/>
        <s v="E03076"/>
        <s v="E03077"/>
        <s v="E03078"/>
        <s v="E03079"/>
        <s v="E03080"/>
        <s v="E03081"/>
        <s v="E03082"/>
        <s v="E03083"/>
        <s v="E03084"/>
        <s v="E03085"/>
        <s v="E03086"/>
        <s v="E03087"/>
        <s v="E03088"/>
        <s v="E03089"/>
        <s v="E03090"/>
        <s v="E03091"/>
        <s v="E03092"/>
        <s v="E03093"/>
        <s v="E03094"/>
        <s v="E03095"/>
        <s v="E03096"/>
        <s v="E03097"/>
        <s v="E03098"/>
        <s v="E03099"/>
        <s v="E03100"/>
        <s v="E03101"/>
        <s v="E03102"/>
        <s v="E03103"/>
        <s v="E03104"/>
        <s v="E03105"/>
        <s v="E03106"/>
        <s v="E03107"/>
        <s v="E03108"/>
        <s v="E03109"/>
        <s v="E03110"/>
        <s v="E03111"/>
        <s v="E03112"/>
        <s v="E03113"/>
        <s v="E03114"/>
        <s v="E03115"/>
        <s v="E03116"/>
        <s v="E03117"/>
        <s v="E03118"/>
        <s v="E03119"/>
        <s v="E03120"/>
        <s v="E03121"/>
        <s v="E03122"/>
        <s v="E03123"/>
        <s v="E03124"/>
        <s v="E03125"/>
        <s v="E03126"/>
        <s v="E03127"/>
        <s v="E03128"/>
        <s v="E03129"/>
        <s v="E03130"/>
        <s v="E03131"/>
        <s v="E03132"/>
        <s v="E03133"/>
        <s v="E03134"/>
        <s v="E03135"/>
        <s v="E03136"/>
        <s v="E03137"/>
        <s v="E03138"/>
        <s v="E03139"/>
        <s v="E03140"/>
        <s v="E03141"/>
        <s v="E03142"/>
        <s v="E03143"/>
        <s v="E03144"/>
        <s v="E03145"/>
        <s v="E03146"/>
        <s v="E03147"/>
        <s v="E03148"/>
        <s v="E03149"/>
        <s v="E03150"/>
        <s v="E03151"/>
        <s v="E03152"/>
        <s v="E03153"/>
        <s v="E03154"/>
        <s v="E03155"/>
        <s v="E03156"/>
        <s v="E03157"/>
        <s v="E03158"/>
        <s v="E03159"/>
        <s v="E03160"/>
        <s v="E03161"/>
        <s v="E03162"/>
        <s v="E03163"/>
        <s v="E03164"/>
        <s v="E03165"/>
        <s v="E03166"/>
        <s v="E03167"/>
        <s v="E03168"/>
        <s v="E03169"/>
        <s v="E03170"/>
        <s v="E03171"/>
        <s v="E03172"/>
        <s v="E03173"/>
        <s v="E03174"/>
        <s v="E03175"/>
        <s v="E03176"/>
        <s v="E03177"/>
        <s v="E03178"/>
        <s v="E03179"/>
        <s v="E03180"/>
        <s v="E03181"/>
        <s v="E03182"/>
        <s v="E03183"/>
        <s v="E03184"/>
        <s v="E03185"/>
        <s v="E03186"/>
        <s v="E03187"/>
        <s v="E03188"/>
        <s v="E03189"/>
        <s v="E03190"/>
        <s v="E03191"/>
        <s v="E03192"/>
        <s v="E03193"/>
        <s v="E03194"/>
        <s v="E03195"/>
        <s v="E03196"/>
        <s v="E03197"/>
        <s v="E03198"/>
        <s v="E03199"/>
        <s v="E03200"/>
        <s v="E03201"/>
        <s v="E03202"/>
        <s v="E03203"/>
        <s v="E03204"/>
        <s v="E03205"/>
        <s v="E03206"/>
        <s v="E03207"/>
        <s v="E03208"/>
        <s v="E03209"/>
        <s v="E03210"/>
        <s v="E03211"/>
        <s v="E03212"/>
        <s v="E03213"/>
        <s v="E03214"/>
        <s v="E03215"/>
        <s v="E03216"/>
        <s v="E03217"/>
        <s v="E03218"/>
        <s v="E03219"/>
        <s v="E03220"/>
        <s v="E03221"/>
        <s v="E03222"/>
        <s v="E03223"/>
        <s v="E03224"/>
        <s v="E03225"/>
        <s v="E03226"/>
        <s v="E03227"/>
        <s v="E03228"/>
        <s v="E03229"/>
        <s v="E03230"/>
        <s v="E03231"/>
        <s v="E03232"/>
        <s v="E03233"/>
        <s v="E03234"/>
        <s v="E03235"/>
        <s v="E03236"/>
        <s v="E03237"/>
        <s v="E03238"/>
        <s v="E03239"/>
        <s v="E03240"/>
        <s v="E03241"/>
        <s v="E03242"/>
        <s v="E03243"/>
        <s v="E03244"/>
        <s v="E03245"/>
        <s v="E03246"/>
        <s v="E03247"/>
        <s v="E03248"/>
        <s v="E03249"/>
        <s v="E03250"/>
        <s v="E03251"/>
        <s v="E03252"/>
        <s v="E03253"/>
        <s v="E03254"/>
        <s v="E03255"/>
        <s v="E03256"/>
        <s v="E03257"/>
        <s v="E03258"/>
        <s v="E03259"/>
        <s v="E03260"/>
        <s v="E03261"/>
        <s v="E03262"/>
        <s v="E03263"/>
        <s v="E03264"/>
        <s v="E03265"/>
        <s v="E03266"/>
        <s v="E03267"/>
        <s v="E03268"/>
        <s v="E03269"/>
        <s v="E03270"/>
        <s v="E03271"/>
        <s v="E03272"/>
        <s v="E03273"/>
        <s v="E03274"/>
        <s v="E03275"/>
        <s v="E03276"/>
        <s v="E03277"/>
        <s v="E03278"/>
        <s v="E03279"/>
        <s v="E03280"/>
        <s v="E03281"/>
        <s v="E03282"/>
        <s v="E03283"/>
        <s v="E03284"/>
        <s v="E03285"/>
        <s v="E03286"/>
        <s v="E03287"/>
        <s v="E03288"/>
        <s v="E03289"/>
        <s v="E03290"/>
        <s v="E03291"/>
        <s v="E03292"/>
        <s v="E03293"/>
        <s v="E03294"/>
        <s v="E03295"/>
        <s v="E03296"/>
        <s v="E03297"/>
        <s v="E03298"/>
        <s v="E03299"/>
        <s v="E03300"/>
        <s v="E03301"/>
        <s v="E03302"/>
        <s v="E03303"/>
        <s v="E03304"/>
        <s v="E03305"/>
        <s v="E03306"/>
        <s v="E03307"/>
        <s v="E03308"/>
        <s v="E03309"/>
        <s v="E03310"/>
        <s v="E03311"/>
        <s v="E03312"/>
        <s v="E03313"/>
        <s v="E03314"/>
        <s v="E03315"/>
        <s v="E03316"/>
        <s v="E03317"/>
        <s v="E03318"/>
        <s v="E03319"/>
        <s v="E03320"/>
        <s v="E03321"/>
        <s v="E03322"/>
        <s v="E03323"/>
        <s v="E03324"/>
        <s v="E03325"/>
        <s v="E03326"/>
        <s v="E03327"/>
        <s v="E03328"/>
        <s v="E03329"/>
        <s v="E03330"/>
        <s v="E03331"/>
        <s v="E03332"/>
        <s v="E03333"/>
        <s v="E03334"/>
        <s v="E03335"/>
        <s v="E03336"/>
        <s v="E03337"/>
        <s v="E03338"/>
        <s v="E03339"/>
        <s v="E03340"/>
        <s v="E03341"/>
        <s v="E03342"/>
        <s v="E03343"/>
        <s v="E03344"/>
        <s v="E03345"/>
        <s v="E03346"/>
        <s v="E03347"/>
        <s v="E03348"/>
        <s v="E03349"/>
        <s v="E03350"/>
        <s v="E03351"/>
        <s v="E03352"/>
        <s v="E03353"/>
        <s v="E03354"/>
        <s v="E03355"/>
        <s v="E03356"/>
        <s v="E03357"/>
        <s v="E03358"/>
        <s v="E03359"/>
        <s v="E03360"/>
        <s v="E03361"/>
        <s v="E03362"/>
        <s v="E03363"/>
        <s v="E03364"/>
        <s v="E03365"/>
        <s v="E03366"/>
        <s v="E03367"/>
        <s v="E03368"/>
        <s v="E03369"/>
        <s v="E03370"/>
        <s v="E03371"/>
        <s v="E03372"/>
        <s v="E03373"/>
        <s v="E03374"/>
        <s v="E03375"/>
        <s v="E03376"/>
        <s v="E03377"/>
        <s v="E03378"/>
        <s v="E03379"/>
        <s v="E03380"/>
        <s v="E03381"/>
        <s v="E03382"/>
        <s v="E03383"/>
        <s v="E03384"/>
        <s v="E03385"/>
        <s v="E03386"/>
        <s v="E03387"/>
        <s v="E03388"/>
        <s v="E03389"/>
        <s v="E03390"/>
        <s v="E03391"/>
        <s v="E03392"/>
        <s v="E03393"/>
        <s v="E03394"/>
        <s v="E03395"/>
        <s v="E03396"/>
        <s v="E03397"/>
        <s v="E03398"/>
        <s v="E03399"/>
        <s v="E03400"/>
        <s v="E03401"/>
        <s v="E03402"/>
        <s v="E03403"/>
        <s v="E03404"/>
        <s v="E03405"/>
        <s v="E03406"/>
        <s v="E03407"/>
        <s v="E03408"/>
        <s v="E03409"/>
        <s v="E03410"/>
        <s v="E03411"/>
        <s v="E03412"/>
        <s v="E03413"/>
        <s v="E03414"/>
        <s v="E03415"/>
        <s v="E03416"/>
        <s v="E03417"/>
        <s v="E03418"/>
        <s v="E03419"/>
        <s v="E03420"/>
        <s v="E03421"/>
        <s v="E03422"/>
        <s v="E03423"/>
        <s v="E03424"/>
        <s v="E03425"/>
        <s v="E03426"/>
        <s v="E03427"/>
        <s v="E03428"/>
        <s v="E03429"/>
        <s v="E03430"/>
        <s v="E03431"/>
        <s v="E03432"/>
        <s v="E03433"/>
        <s v="E03434"/>
        <s v="E03435"/>
        <s v="E03436"/>
        <s v="E03437"/>
        <s v="E03438"/>
        <s v="E03439"/>
        <s v="E03440"/>
        <s v="E03441"/>
        <s v="E03442"/>
        <s v="E03443"/>
        <s v="E03444"/>
        <s v="E03445"/>
        <s v="E03446"/>
        <s v="E03447"/>
        <s v="E03448"/>
        <s v="E03449"/>
        <s v="E03450"/>
        <s v="E03451"/>
        <s v="E03452"/>
        <s v="E03453"/>
        <s v="E03454"/>
        <s v="E03455"/>
        <s v="E03456"/>
        <s v="E03457"/>
        <s v="E03458"/>
        <s v="E03459"/>
        <s v="E03460"/>
        <s v="E03461"/>
        <s v="E03462"/>
        <s v="E03463"/>
        <s v="E03464"/>
        <s v="E03465"/>
        <s v="E03466"/>
        <s v="E03467"/>
        <s v="E03468"/>
        <s v="E03469"/>
        <s v="E03470"/>
        <s v="E03471"/>
        <s v="E03472"/>
        <s v="E03473"/>
        <s v="E03474"/>
        <s v="E03475"/>
        <s v="E03476"/>
        <s v="E03477"/>
        <s v="E03478"/>
        <s v="E03479"/>
        <s v="E03480"/>
        <s v="E03481"/>
        <s v="E03482"/>
        <s v="E03483"/>
        <s v="E03484"/>
        <s v="E03485"/>
        <s v="E03486"/>
        <s v="E03487"/>
        <s v="E03488"/>
        <s v="E03489"/>
        <s v="E03490"/>
        <s v="E03491"/>
        <s v="E03492"/>
        <s v="E03493"/>
        <s v="E03494"/>
        <s v="E03495"/>
        <s v="E03496"/>
        <s v="E03497"/>
        <s v="E03498"/>
        <s v="E03499"/>
        <s v="E03500"/>
        <s v="E03501"/>
        <s v="E03502"/>
        <s v="E03503"/>
        <s v="E03504"/>
        <s v="E03505"/>
        <s v="E03506"/>
        <s v="E03507"/>
        <s v="E03508"/>
        <s v="E03509"/>
        <s v="E03510"/>
        <s v="E03511"/>
        <s v="E03512"/>
        <s v="E03513"/>
        <s v="E03514"/>
        <s v="E03515"/>
        <s v="E03516"/>
        <s v="E03517"/>
        <s v="E03518"/>
        <s v="E03519"/>
        <s v="E03520"/>
        <s v="E03521"/>
        <s v="E03522"/>
        <s v="E03523"/>
        <s v="E03524"/>
        <s v="E03525"/>
        <s v="E03526"/>
        <s v="E03527"/>
        <s v="E03528"/>
        <s v="E03529"/>
        <s v="E03530"/>
        <s v="E03531"/>
        <s v="E03532"/>
        <s v="E03533"/>
        <s v="E03534"/>
        <s v="E03535"/>
        <s v="E03536"/>
        <s v="E03537"/>
        <s v="E03538"/>
        <s v="E03539"/>
        <s v="E03540"/>
        <s v="E03541"/>
        <s v="E03542"/>
        <s v="E03543"/>
        <s v="E03544"/>
        <s v="E03545"/>
        <s v="E03546"/>
        <s v="E03547"/>
        <s v="E03548"/>
        <s v="E03549"/>
        <s v="E03550"/>
        <s v="E03551"/>
        <s v="E03552"/>
        <s v="E03553"/>
        <s v="E03554"/>
        <s v="E03555"/>
        <s v="E03556"/>
        <s v="E03557"/>
        <s v="E03558"/>
        <s v="E03559"/>
        <s v="E03560"/>
        <s v="E03561"/>
        <s v="E03562"/>
        <s v="E03563"/>
        <s v="E03564"/>
        <s v="E03565"/>
        <s v="E03566"/>
        <s v="E03567"/>
        <s v="E03568"/>
        <s v="E03569"/>
        <s v="E03570"/>
        <s v="E03571"/>
        <s v="E03572"/>
        <s v="E03573"/>
        <s v="E03574"/>
        <s v="E03575"/>
        <s v="E03576"/>
        <s v="E03577"/>
        <s v="E03578"/>
        <s v="E03579"/>
        <s v="E03580"/>
        <s v="E03581"/>
        <s v="E03582"/>
        <s v="E03583"/>
        <s v="E03584"/>
        <s v="E03585"/>
        <s v="E03586"/>
        <s v="E03587"/>
        <s v="E03588"/>
        <s v="E03589"/>
        <s v="E03590"/>
        <s v="E03591"/>
        <s v="E03592"/>
        <s v="E03593"/>
        <s v="E03594"/>
        <s v="E03595"/>
        <s v="E03596"/>
        <s v="E03597"/>
        <s v="E03598"/>
        <s v="E03599"/>
        <s v="E03600"/>
        <s v="E03601"/>
        <s v="E03602"/>
        <s v="E03603"/>
        <s v="E03604"/>
        <s v="E03605"/>
        <s v="E03606"/>
        <s v="E03607"/>
        <s v="E03608"/>
        <s v="E03609"/>
        <s v="E03610"/>
        <s v="E03611"/>
        <s v="E03612"/>
        <s v="E03613"/>
        <s v="E03614"/>
        <s v="E03615"/>
        <s v="E03616"/>
        <s v="E03617"/>
        <s v="E03618"/>
        <s v="E03619"/>
        <s v="E03620"/>
        <s v="E03621"/>
        <s v="E03622"/>
        <s v="E03623"/>
        <s v="E03624"/>
        <s v="E03625"/>
        <s v="E03626"/>
        <s v="E03627"/>
        <s v="E03628"/>
        <s v="E03629"/>
        <s v="E03630"/>
        <s v="E03631"/>
        <s v="E03632"/>
        <s v="E03633"/>
        <s v="E03634"/>
        <s v="E03635"/>
        <s v="E03636"/>
        <s v="E03637"/>
        <s v="E03638"/>
        <s v="E03639"/>
        <s v="E03640"/>
        <s v="E03641"/>
        <s v="E03642"/>
        <s v="E03643"/>
        <s v="E03644"/>
        <s v="E03645"/>
        <s v="E03646"/>
        <s v="E03647"/>
        <s v="E03648"/>
        <s v="E03649"/>
        <s v="E03650"/>
        <s v="E03651"/>
        <s v="E03652"/>
        <s v="E03653"/>
        <s v="E03654"/>
        <s v="E03655"/>
        <s v="E03656"/>
        <s v="E03657"/>
        <s v="E03658"/>
        <s v="E03659"/>
        <s v="E03660"/>
        <s v="E03661"/>
        <s v="E03662"/>
        <s v="E03663"/>
        <s v="E03664"/>
        <s v="E03665"/>
        <s v="E03666"/>
        <s v="E03667"/>
        <s v="E03668"/>
        <s v="E03669"/>
        <s v="E03670"/>
        <s v="E03671"/>
        <s v="E03672"/>
        <s v="E03673"/>
        <s v="E03674"/>
        <s v="E03675"/>
        <s v="E03676"/>
        <s v="E03677"/>
        <s v="E03678"/>
        <s v="E03679"/>
        <s v="E03680"/>
        <s v="E03681"/>
        <s v="E03682"/>
        <s v="E03683"/>
        <s v="E03684"/>
        <s v="E03685"/>
        <s v="E03686"/>
        <s v="E03687"/>
        <s v="E03688"/>
        <s v="E03689"/>
        <s v="E03690"/>
        <s v="E03691"/>
        <s v="E03692"/>
        <s v="E03693"/>
        <s v="E03694"/>
        <s v="E03695"/>
        <s v="E03696"/>
        <s v="E03697"/>
        <s v="E03698"/>
        <s v="E03699"/>
        <s v="E03700"/>
        <s v="E03701"/>
        <s v="E03702"/>
        <s v="E03703"/>
        <s v="E03704"/>
        <s v="E03705"/>
        <s v="E03706"/>
        <s v="E03707"/>
        <s v="E03708"/>
        <s v="E03709"/>
        <s v="E03710"/>
        <s v="E03711"/>
        <s v="E03712"/>
        <s v="E03713"/>
        <s v="E03714"/>
        <s v="E03715"/>
        <s v="E03716"/>
        <s v="E03717"/>
        <s v="E03718"/>
        <s v="E03719"/>
        <s v="E03720"/>
        <s v="E03721"/>
        <s v="E03722"/>
        <s v="E03723"/>
        <s v="E03724"/>
        <s v="E03725"/>
        <s v="E03726"/>
        <s v="E03727"/>
        <s v="E03728"/>
        <s v="E03729"/>
        <s v="E03730"/>
        <s v="E03731"/>
        <s v="E03732"/>
        <s v="E03733"/>
        <s v="E03734"/>
        <s v="E03735"/>
        <s v="E03736"/>
        <s v="E03737"/>
        <s v="E03738"/>
        <s v="E03739"/>
        <s v="E03740"/>
        <s v="E03741"/>
        <s v="E03742"/>
        <s v="E03743"/>
        <s v="E03744"/>
        <s v="E03745"/>
        <s v="E03746"/>
        <s v="E03747"/>
        <s v="E03748"/>
        <s v="E03749"/>
        <s v="E03750"/>
        <s v="E03751"/>
        <s v="E03752"/>
        <s v="E03753"/>
        <s v="E03754"/>
        <s v="E03755"/>
        <s v="E03756"/>
        <s v="E03757"/>
        <s v="E03758"/>
        <s v="E03759"/>
        <s v="E03760"/>
        <s v="E03761"/>
        <s v="E03762"/>
        <s v="E03763"/>
        <s v="E03764"/>
        <s v="E03765"/>
        <s v="E03766"/>
        <s v="E03767"/>
        <s v="E03768"/>
        <s v="E03769"/>
        <s v="E03770"/>
        <s v="E03771"/>
        <s v="E03772"/>
        <s v="E03773"/>
        <s v="E03774"/>
        <s v="E03775"/>
        <s v="E03776"/>
        <s v="E03777"/>
        <s v="E03778"/>
        <s v="E03779"/>
        <s v="E03780"/>
        <s v="E03781"/>
        <s v="E03782"/>
        <s v="E03783"/>
        <s v="E03784"/>
        <s v="E03785"/>
        <s v="E03786"/>
        <s v="E03787"/>
        <s v="E03788"/>
        <s v="E03789"/>
        <s v="E03790"/>
        <s v="E03791"/>
        <s v="E03792"/>
        <s v="E03793"/>
        <s v="E03794"/>
        <s v="E03795"/>
        <s v="E03796"/>
        <s v="E03797"/>
        <s v="E03798"/>
        <s v="E03799"/>
        <s v="E03800"/>
        <s v="E03801"/>
        <s v="E03802"/>
        <s v="E03803"/>
        <s v="E03804"/>
        <s v="E03805"/>
        <s v="E03806"/>
        <s v="E03807"/>
        <s v="E03808"/>
        <s v="E03809"/>
        <s v="E03810"/>
        <s v="E03811"/>
        <s v="E03812"/>
        <s v="E03813"/>
        <s v="E03814"/>
        <s v="E03815"/>
        <s v="E03816"/>
        <s v="E03817"/>
        <s v="E03818"/>
        <s v="E03819"/>
        <s v="E03820"/>
        <s v="E03821"/>
        <s v="E03822"/>
        <s v="E03823"/>
        <s v="E03824"/>
        <s v="E03825"/>
        <s v="E03826"/>
        <s v="E03827"/>
        <s v="E03828"/>
        <s v="E03829"/>
        <s v="E03830"/>
        <s v="E03831"/>
        <s v="E03832"/>
        <s v="E03833"/>
        <s v="E03834"/>
        <s v="E03835"/>
        <s v="E03836"/>
        <s v="E03837"/>
        <s v="E03838"/>
        <s v="E03839"/>
        <s v="E03840"/>
        <s v="E03841"/>
        <s v="E03842"/>
        <s v="E03843"/>
        <s v="E03844"/>
        <s v="E03845"/>
        <s v="E03846"/>
        <s v="E03847"/>
        <s v="E03848"/>
        <s v="E03849"/>
        <s v="E03850"/>
        <s v="E03851"/>
        <s v="E03852"/>
        <s v="E03853"/>
        <s v="E03854"/>
        <s v="E03855"/>
        <s v="E03856"/>
        <s v="E03857"/>
        <s v="E03858"/>
        <s v="E03859"/>
        <s v="E03860"/>
        <s v="E03861"/>
        <s v="E03862"/>
        <s v="E03863"/>
        <s v="E03864"/>
        <s v="E03865"/>
        <s v="E03866"/>
        <s v="E03867"/>
        <s v="E03868"/>
        <s v="E03869"/>
        <s v="E03870"/>
        <s v="E03871"/>
        <s v="E03872"/>
        <s v="E03873"/>
        <s v="E03874"/>
        <s v="E03875"/>
        <s v="E03876"/>
        <s v="E03877"/>
        <s v="E03878"/>
        <s v="E03879"/>
        <s v="E03880"/>
        <s v="E03881"/>
        <s v="E03882"/>
        <s v="E03883"/>
        <s v="E03884"/>
        <s v="E03885"/>
        <s v="E03886"/>
        <s v="E03887"/>
        <s v="E03888"/>
        <s v="E03889"/>
        <s v="E03890"/>
        <s v="E03891"/>
        <s v="E03892"/>
        <s v="E03893"/>
        <s v="E03894"/>
        <s v="E03895"/>
        <s v="E03896"/>
        <s v="E03897"/>
        <s v="E03898"/>
        <s v="E03899"/>
        <s v="E03900"/>
        <s v="E03901"/>
        <s v="E03902"/>
        <s v="E03903"/>
        <s v="E03904"/>
        <s v="E03905"/>
        <s v="E03906"/>
        <s v="E03907"/>
        <s v="E03908"/>
        <s v="E03909"/>
        <s v="E03910"/>
        <s v="E03911"/>
        <s v="E03912"/>
        <s v="E03913"/>
        <s v="E03914"/>
        <s v="E03915"/>
        <s v="E03916"/>
        <s v="E03917"/>
        <s v="E03918"/>
        <s v="E03919"/>
        <s v="E03920"/>
        <s v="E03921"/>
        <s v="E03922"/>
        <s v="E03923"/>
        <s v="E03924"/>
        <s v="E03925"/>
        <s v="E03926"/>
        <s v="E03927"/>
        <s v="E03928"/>
        <s v="E03929"/>
        <s v="E03930"/>
        <s v="E03931"/>
        <s v="E03932"/>
        <s v="E03933"/>
        <s v="E03934"/>
        <s v="E03935"/>
        <s v="E03936"/>
        <s v="E03937"/>
        <s v="E03938"/>
        <s v="E03939"/>
        <s v="E03940"/>
        <s v="E03941"/>
        <s v="E03942"/>
        <s v="E03943"/>
        <s v="E03944"/>
        <s v="E03945"/>
        <s v="E03946"/>
        <s v="E03947"/>
        <s v="E03948"/>
        <s v="E03949"/>
        <s v="E03950"/>
        <s v="E03951"/>
        <s v="E03952"/>
        <s v="E03953"/>
        <s v="E03954"/>
        <s v="E03955"/>
        <s v="E03956"/>
        <s v="E03957"/>
        <s v="E03958"/>
        <s v="E03959"/>
        <s v="E03960"/>
        <s v="E03961"/>
        <s v="E03962"/>
        <s v="E03963"/>
        <s v="E03964"/>
        <s v="E03965"/>
        <s v="E03966"/>
        <s v="E03967"/>
        <s v="E03968"/>
        <s v="E03969"/>
        <s v="E03970"/>
        <s v="E03971"/>
        <s v="E03972"/>
        <s v="E03973"/>
        <s v="E03974"/>
        <s v="E03975"/>
        <s v="E03976"/>
        <s v="E03977"/>
        <s v="E03978"/>
        <s v="E03979"/>
        <s v="E03980"/>
        <s v="E03981"/>
        <s v="E03982"/>
        <s v="E03983"/>
        <s v="E03984"/>
        <s v="E03985"/>
        <s v="E03986"/>
        <s v="E03987"/>
        <s v="E03988"/>
        <s v="E03989"/>
        <s v="E03990"/>
        <s v="E03991"/>
        <s v="E03992"/>
        <s v="E03993"/>
        <s v="E03994"/>
        <s v="E03995"/>
        <s v="E03996"/>
        <s v="E03997"/>
        <s v="E03998"/>
        <s v="E03999"/>
        <s v="E04000"/>
        <s v="E04001"/>
        <s v="E04002"/>
        <s v="E04003"/>
        <s v="E04004"/>
        <s v="E04005"/>
        <s v="E04006"/>
        <s v="E04007"/>
        <s v="E04008"/>
        <s v="E04009"/>
        <s v="E04010"/>
        <s v="E04011"/>
        <s v="E04012"/>
        <s v="E04013"/>
        <s v="E04014"/>
        <s v="E04015"/>
        <s v="E04016"/>
        <s v="E04017"/>
        <s v="E04018"/>
        <s v="E04019"/>
        <s v="E04020"/>
        <s v="E04021"/>
        <s v="E04022"/>
        <s v="E04023"/>
        <s v="E04024"/>
        <s v="E04025"/>
        <s v="E04026"/>
        <s v="E04027"/>
        <s v="E04028"/>
        <s v="E04029"/>
        <s v="E04030"/>
        <s v="E04031"/>
        <s v="E04032"/>
        <s v="E04033"/>
        <s v="E04034"/>
        <s v="E04035"/>
        <s v="E04036"/>
        <s v="E04037"/>
        <s v="E04038"/>
        <s v="E04039"/>
        <s v="E04040"/>
        <s v="E04041"/>
        <s v="E04042"/>
        <s v="E04043"/>
        <s v="E04044"/>
        <s v="E04045"/>
        <s v="E04046"/>
        <s v="E04047"/>
        <s v="E04048"/>
        <s v="E04049"/>
        <s v="E04050"/>
        <s v="E04051"/>
        <s v="E04052"/>
        <s v="E04053"/>
        <s v="E04054"/>
        <s v="E04055"/>
        <s v="E04056"/>
        <s v="E04057"/>
        <s v="E04058"/>
        <s v="E04059"/>
        <s v="E04060"/>
        <s v="E04061"/>
        <s v="E04062"/>
        <s v="E04063"/>
        <s v="E04064"/>
        <s v="E04065"/>
        <s v="E04066"/>
        <s v="E04067"/>
        <s v="E04068"/>
        <s v="E04069"/>
        <s v="E04070"/>
        <s v="E04071"/>
        <s v="E04072"/>
        <s v="E04073"/>
        <s v="E04074"/>
        <s v="E04075"/>
        <s v="E04076"/>
        <s v="E04077"/>
        <s v="E04078"/>
        <s v="E04079"/>
        <s v="E04080"/>
        <s v="E04081"/>
        <s v="E04082"/>
        <s v="E04083"/>
        <s v="E04084"/>
        <s v="E04085"/>
        <s v="E04086"/>
        <s v="E04087"/>
        <s v="E04088"/>
        <s v="E04089"/>
        <s v="E04090"/>
        <s v="E04091"/>
        <s v="E04092"/>
        <s v="E04093"/>
        <s v="E04094"/>
        <s v="E04095"/>
        <s v="E04096"/>
        <s v="E04097"/>
        <s v="E04098"/>
        <s v="E04099"/>
        <s v="E04100"/>
        <s v="E04101"/>
        <s v="E04102"/>
        <s v="E04103"/>
        <s v="E04104"/>
        <s v="E04105"/>
        <s v="E04106"/>
        <s v="E04107"/>
        <s v="E04108"/>
        <s v="E04109"/>
        <s v="E04110"/>
        <s v="E04111"/>
        <s v="E04112"/>
        <s v="E04113"/>
        <s v="E04114"/>
        <s v="E04115"/>
        <s v="E04116"/>
        <s v="E04117"/>
        <s v="E04118"/>
        <s v="E04119"/>
        <s v="E04120"/>
        <s v="E04121"/>
        <s v="E04122"/>
        <s v="E04123"/>
        <s v="E04124"/>
        <s v="E04125"/>
        <s v="E04126"/>
        <s v="E04127"/>
        <s v="E04128"/>
        <s v="E04129"/>
        <s v="E04130"/>
        <s v="E04131"/>
        <s v="E04132"/>
        <s v="E04133"/>
        <s v="E04134"/>
        <s v="E04135"/>
        <s v="E04136"/>
        <s v="E04137"/>
        <s v="E04138"/>
        <s v="E04139"/>
        <s v="E04140"/>
        <s v="E04141"/>
        <s v="E04142"/>
        <s v="E04143"/>
        <s v="E04144"/>
        <s v="E04145"/>
        <s v="E04146"/>
        <s v="E04147"/>
        <s v="E04148"/>
        <s v="E04149"/>
        <s v="E04150"/>
        <s v="E04151"/>
        <s v="E04152"/>
        <s v="E04153"/>
        <s v="E04154"/>
        <s v="E04155"/>
        <s v="E04156"/>
        <s v="E04157"/>
        <s v="E04158"/>
        <s v="E04159"/>
        <s v="E04160"/>
        <s v="E04161"/>
        <s v="E04162"/>
        <s v="E04163"/>
        <s v="E04164"/>
        <s v="E04165"/>
        <s v="E04166"/>
        <s v="E04167"/>
        <s v="E04168"/>
        <s v="E04169"/>
        <s v="E04170"/>
        <s v="E04171"/>
        <s v="E04172"/>
        <s v="E04173"/>
        <s v="E04174"/>
        <s v="E04175"/>
        <s v="E04176"/>
        <s v="E04177"/>
        <s v="E04178"/>
        <s v="E04179"/>
        <s v="E04180"/>
        <s v="E04181"/>
        <s v="E04182"/>
        <s v="E04183"/>
        <s v="E04184"/>
        <s v="E04185"/>
        <s v="E04186"/>
        <s v="E04187"/>
        <s v="E04188"/>
        <s v="E04189"/>
        <s v="E04190"/>
        <s v="E04191"/>
        <s v="E04192"/>
        <s v="E04193"/>
        <s v="E04194"/>
        <s v="E04195"/>
        <s v="E04196"/>
        <s v="E04197"/>
        <s v="E04198"/>
        <s v="E04199"/>
        <s v="E04200"/>
        <s v="E04201"/>
        <s v="E04202"/>
        <s v="E04203"/>
        <s v="E04204"/>
        <s v="E04205"/>
        <s v="E04206"/>
        <s v="E04207"/>
        <s v="E04208"/>
        <s v="E04209"/>
        <s v="E04210"/>
        <s v="E04211"/>
        <s v="E04212"/>
        <s v="E04213"/>
        <s v="E04214"/>
        <s v="E04215"/>
        <s v="E04216"/>
        <s v="E04217"/>
        <s v="E04218"/>
        <s v="E04219"/>
        <s v="E04220"/>
        <s v="E04221"/>
        <s v="E04222"/>
        <s v="E04223"/>
        <s v="E04224"/>
        <s v="E04225"/>
        <s v="E04226"/>
        <s v="E04227"/>
        <s v="E04228"/>
        <s v="E04229"/>
        <s v="E04230"/>
        <s v="E04231"/>
        <s v="E04232"/>
        <s v="E04233"/>
        <s v="E04234"/>
        <s v="E04235"/>
        <s v="E04236"/>
        <s v="E04237"/>
        <s v="E04238"/>
        <s v="E04239"/>
        <s v="E04240"/>
        <s v="E04241"/>
        <s v="E04242"/>
        <s v="E04243"/>
        <s v="E04244"/>
        <s v="E04245"/>
        <s v="E04246"/>
        <s v="E04247"/>
        <s v="E04248"/>
        <s v="E04249"/>
        <s v="E04250"/>
        <s v="E04251"/>
        <s v="E04252"/>
        <s v="E04253"/>
        <s v="E04254"/>
        <s v="E04255"/>
        <s v="E04256"/>
        <s v="E04257"/>
        <s v="E04258"/>
        <s v="E04259"/>
        <s v="E04260"/>
        <s v="E04261"/>
        <s v="E04262"/>
        <s v="E04263"/>
        <s v="E04264"/>
        <s v="E04265"/>
        <s v="E04266"/>
        <s v="E04267"/>
        <s v="E04268"/>
        <s v="E04269"/>
        <s v="E04270"/>
        <s v="E04271"/>
        <s v="E04272"/>
        <s v="E04273"/>
        <s v="E04274"/>
        <s v="E04275"/>
        <s v="E04276"/>
        <s v="E04277"/>
        <s v="E04278"/>
        <s v="E04279"/>
        <s v="E04280"/>
        <s v="E04281"/>
        <s v="E04282"/>
        <s v="E04283"/>
        <s v="E04284"/>
        <s v="E04285"/>
        <s v="E04286"/>
        <s v="E04287"/>
        <s v="E04288"/>
        <s v="E04289"/>
        <s v="E04290"/>
        <s v="E04291"/>
        <s v="E04292"/>
        <s v="E04293"/>
        <s v="E04294"/>
        <s v="E04295"/>
        <s v="E04296"/>
        <s v="E04297"/>
        <s v="E04298"/>
        <s v="E04299"/>
        <s v="E04300"/>
        <s v="E04301"/>
        <s v="E04302"/>
        <s v="E04303"/>
        <s v="E04304"/>
        <s v="E04305"/>
        <s v="E04306"/>
        <s v="E04307"/>
        <s v="E04308"/>
        <s v="E04309"/>
        <s v="E04310"/>
        <s v="E04311"/>
        <s v="E04312"/>
        <s v="E04313"/>
        <s v="E04314"/>
        <s v="E04315"/>
        <s v="E04316"/>
        <s v="E04317"/>
        <s v="E04318"/>
        <s v="E04319"/>
        <s v="E04320"/>
        <s v="E04321"/>
        <s v="E04322"/>
        <s v="E04323"/>
        <s v="E04324"/>
        <s v="E04325"/>
        <s v="E04326"/>
        <s v="E04327"/>
        <s v="E04328"/>
        <s v="E04329"/>
        <s v="E04330"/>
        <s v="E04331"/>
        <s v="E04332"/>
        <s v="E04333"/>
        <s v="E04334"/>
        <s v="E04335"/>
        <s v="E04336"/>
        <s v="E04337"/>
        <s v="E04338"/>
        <s v="E04339"/>
        <s v="E04340"/>
        <s v="E04341"/>
        <s v="E04342"/>
        <s v="E04343"/>
        <s v="E04344"/>
        <s v="E04345"/>
        <s v="E04346"/>
        <s v="E04347"/>
        <s v="E04348"/>
        <s v="E04349"/>
        <s v="E04350"/>
        <s v="E04351"/>
        <s v="E04352"/>
        <s v="E04353"/>
        <s v="E04354"/>
        <s v="E04355"/>
        <s v="E04356"/>
        <s v="E04357"/>
        <s v="E04358"/>
        <s v="E04359"/>
        <s v="E04360"/>
        <s v="E04361"/>
        <s v="E04362"/>
        <s v="E04363"/>
        <s v="E04364"/>
        <s v="E04365"/>
        <s v="E04366"/>
        <s v="E04367"/>
        <s v="E04368"/>
        <s v="E04369"/>
        <s v="E04370"/>
        <s v="E04371"/>
        <s v="E04372"/>
        <s v="E04373"/>
        <s v="E04374"/>
        <s v="E04375"/>
        <s v="E04376"/>
        <s v="E04377"/>
        <s v="E04378"/>
        <s v="E04379"/>
        <s v="E04380"/>
        <s v="E04381"/>
        <s v="E04382"/>
        <s v="E04383"/>
        <s v="E04384"/>
        <s v="E04385"/>
        <s v="E04386"/>
        <s v="E04387"/>
        <s v="E04388"/>
        <s v="E04389"/>
        <s v="E04390"/>
        <s v="E04391"/>
        <s v="E04392"/>
        <s v="E04393"/>
        <s v="E04394"/>
        <s v="E04395"/>
        <s v="E04396"/>
        <s v="E04397"/>
        <s v="E04398"/>
        <s v="E04399"/>
        <s v="E04400"/>
        <s v="E04401"/>
        <s v="E04402"/>
        <s v="E04403"/>
        <s v="E04404"/>
        <s v="E04405"/>
        <s v="E04406"/>
        <s v="E04407"/>
        <s v="E04408"/>
        <s v="E04409"/>
        <s v="E04410"/>
        <s v="E04411"/>
        <s v="E04412"/>
        <s v="E04413"/>
        <s v="E04414"/>
        <s v="E04415"/>
        <s v="E04416"/>
        <s v="E04417"/>
        <s v="E04418"/>
        <s v="E04419"/>
        <s v="E04420"/>
        <s v="E04421"/>
        <s v="E04422"/>
        <s v="E04423"/>
        <s v="E04424"/>
        <s v="E04425"/>
        <s v="E04426"/>
        <s v="E04427"/>
        <s v="E04428"/>
        <s v="E04429"/>
        <s v="E04430"/>
        <s v="E04431"/>
        <s v="E04432"/>
        <s v="E04433"/>
        <s v="E04434"/>
        <s v="E04435"/>
        <s v="E04436"/>
        <s v="E04437"/>
        <s v="E04438"/>
        <s v="E04439"/>
        <s v="E04440"/>
        <s v="E04441"/>
        <s v="E04442"/>
        <s v="E04443"/>
        <s v="E04444"/>
        <s v="E04445"/>
        <s v="E04446"/>
        <s v="E04447"/>
        <s v="E04448"/>
        <s v="E04449"/>
        <s v="E04450"/>
        <s v="E04451"/>
        <s v="E04452"/>
        <s v="E04453"/>
        <s v="E04454"/>
        <s v="E04455"/>
        <s v="E04456"/>
        <s v="E04457"/>
        <s v="E04458"/>
        <s v="E04459"/>
        <s v="E04460"/>
        <s v="E04461"/>
        <s v="E04462"/>
        <s v="E04463"/>
        <s v="E04464"/>
        <s v="E04465"/>
        <s v="E04466"/>
        <s v="E04467"/>
        <s v="E04468"/>
        <s v="E04469"/>
        <s v="E04470"/>
        <s v="E04471"/>
        <s v="E04472"/>
        <s v="E04473"/>
        <s v="E04474"/>
        <s v="E04475"/>
        <s v="E04476"/>
        <s v="E04477"/>
        <s v="E04478"/>
        <s v="E04479"/>
        <s v="E04480"/>
        <s v="E04481"/>
        <s v="E04482"/>
        <s v="E04483"/>
        <s v="E04484"/>
        <s v="E04485"/>
        <s v="E04486"/>
        <s v="E04487"/>
        <s v="E04488"/>
        <s v="E04489"/>
        <s v="E04490"/>
        <s v="E04491"/>
        <s v="E04492"/>
        <s v="E04493"/>
        <s v="E04494"/>
        <s v="E04495"/>
        <s v="E04496"/>
        <s v="E04497"/>
        <s v="E04498"/>
        <s v="E04499"/>
        <s v="E04500"/>
        <s v="E04501"/>
        <s v="E04502"/>
        <s v="E04503"/>
        <s v="E04504"/>
        <s v="E04505"/>
        <s v="E04506"/>
        <s v="E04507"/>
        <s v="E04508"/>
        <s v="E04509"/>
        <s v="E04510"/>
        <s v="E04511"/>
        <s v="E04512"/>
        <s v="E04513"/>
        <s v="E04514"/>
        <s v="E04515"/>
        <s v="E04516"/>
        <s v="E04517"/>
        <s v="E04518"/>
        <s v="E04519"/>
        <s v="E04520"/>
        <s v="E04521"/>
        <s v="E04522"/>
        <s v="E04523"/>
        <s v="E04524"/>
        <s v="E04525"/>
        <s v="E04526"/>
        <s v="E04527"/>
        <s v="E04528"/>
        <s v="E04529"/>
        <s v="E04530"/>
        <s v="E04531"/>
        <s v="E04532"/>
        <s v="E04533"/>
        <s v="E04534"/>
        <s v="E04535"/>
        <s v="E04536"/>
        <s v="E04537"/>
        <s v="E04538"/>
        <s v="E04539"/>
        <s v="E04540"/>
        <s v="E04541"/>
        <s v="E04542"/>
        <s v="E04543"/>
        <s v="E04544"/>
        <s v="E04545"/>
        <s v="E04546"/>
        <s v="E04547"/>
        <s v="E04548"/>
        <s v="E04549"/>
        <s v="E04550"/>
        <s v="E04551"/>
        <s v="E04552"/>
        <s v="E04553"/>
        <s v="E04554"/>
        <s v="E04555"/>
        <s v="E04556"/>
        <s v="E04557"/>
        <s v="E04558"/>
        <s v="E04559"/>
        <s v="E04560"/>
        <s v="E04561"/>
        <s v="E04562"/>
        <s v="E04563"/>
        <s v="E04564"/>
        <s v="E04565"/>
        <s v="E04566"/>
        <s v="E04567"/>
        <s v="E04568"/>
        <s v="E04569"/>
        <s v="E04570"/>
        <s v="E04571"/>
        <s v="E04572"/>
        <s v="E04573"/>
        <s v="E04574"/>
        <s v="E04575"/>
        <s v="E04576"/>
        <s v="E04577"/>
        <s v="E04578"/>
        <s v="E04579"/>
        <s v="E04580"/>
        <s v="E04581"/>
        <s v="E04582"/>
        <s v="E04583"/>
        <s v="E04584"/>
        <s v="E04585"/>
        <s v="E04586"/>
        <s v="E04587"/>
        <s v="E04588"/>
        <s v="E04589"/>
        <s v="E04590"/>
        <s v="E04591"/>
        <s v="E04592"/>
        <s v="E04593"/>
        <s v="E04594"/>
        <s v="E04595"/>
        <s v="E04596"/>
        <s v="E04597"/>
        <s v="E04598"/>
        <s v="E04599"/>
        <s v="E04600"/>
        <s v="E04601"/>
        <s v="E04602"/>
        <s v="E04603"/>
        <s v="E04604"/>
        <s v="E04605"/>
        <s v="E04606"/>
        <s v="E04607"/>
        <s v="E04608"/>
        <s v="E04609"/>
        <s v="E04610"/>
        <s v="E04611"/>
        <s v="E04612"/>
        <s v="E04613"/>
        <s v="E04614"/>
        <s v="E04615"/>
        <s v="E04616"/>
        <s v="E04617"/>
        <s v="E04618"/>
        <s v="E04619"/>
        <s v="E04620"/>
        <s v="E04621"/>
        <s v="E04622"/>
        <s v="E04623"/>
        <s v="E04624"/>
        <s v="E04625"/>
        <s v="E04626"/>
        <s v="E04627"/>
        <s v="E04628"/>
        <s v="E04629"/>
        <s v="E04630"/>
        <s v="E04631"/>
        <s v="E04632"/>
        <s v="E04633"/>
        <s v="E04634"/>
        <s v="E04635"/>
        <s v="E04636"/>
        <s v="E04637"/>
        <s v="E04638"/>
        <s v="E04639"/>
        <s v="E04640"/>
        <s v="E04641"/>
        <s v="E04642"/>
        <s v="E04643"/>
        <s v="E04644"/>
        <s v="E04645"/>
        <s v="E04646"/>
        <s v="E04647"/>
        <s v="E04648"/>
        <s v="E04649"/>
        <s v="E04650"/>
        <s v="E04651"/>
        <s v="E04652"/>
        <s v="E04653"/>
        <s v="E04654"/>
        <s v="E04655"/>
        <s v="E04656"/>
        <s v="E04657"/>
        <s v="E04658"/>
        <s v="E04659"/>
        <s v="E04660"/>
        <s v="E04661"/>
        <s v="E04662"/>
        <s v="E04663"/>
        <s v="E04664"/>
        <s v="E04665"/>
        <s v="E04666"/>
        <s v="E04667"/>
        <s v="E04668"/>
        <s v="E04669"/>
        <s v="E04670"/>
        <s v="E04671"/>
        <s v="E04672"/>
        <s v="E04673"/>
        <s v="E04674"/>
        <s v="E04675"/>
        <s v="E04676"/>
        <s v="E04677"/>
        <s v="E04678"/>
        <s v="E04679"/>
        <s v="E04680"/>
        <s v="E04681"/>
        <s v="E04682"/>
        <s v="E04683"/>
        <s v="E04684"/>
        <s v="E04685"/>
        <s v="E04686"/>
        <s v="E04687"/>
        <s v="E04688"/>
        <s v="E04689"/>
        <s v="E04690"/>
        <s v="E04691"/>
        <s v="E04692"/>
        <s v="E04693"/>
        <s v="E04694"/>
        <s v="E04695"/>
        <s v="E04696"/>
        <s v="E04697"/>
        <s v="E04698"/>
        <s v="E04699"/>
        <s v="E04700"/>
        <s v="E04701"/>
        <s v="E04702"/>
        <s v="E04703"/>
        <s v="E04704"/>
        <s v="E04705"/>
        <s v="E04706"/>
        <s v="E04707"/>
        <s v="E04708"/>
        <s v="E04709"/>
        <s v="E04710"/>
        <s v="E04711"/>
        <s v="E04712"/>
        <s v="E04713"/>
        <s v="E04714"/>
        <s v="E04715"/>
        <s v="E04716"/>
        <s v="E04717"/>
        <s v="E04718"/>
        <s v="E04719"/>
        <s v="E04720"/>
        <s v="E04721"/>
        <s v="E04722"/>
        <s v="E04723"/>
        <s v="E04724"/>
        <s v="E04725"/>
        <s v="E04726"/>
        <s v="E04727"/>
        <s v="E04728"/>
        <s v="E04729"/>
        <s v="E04730"/>
        <s v="E04731"/>
        <s v="E04732"/>
        <s v="E04733"/>
        <s v="E04734"/>
        <s v="E04735"/>
        <s v="E04736"/>
        <s v="E04737"/>
        <s v="E04738"/>
        <s v="E04739"/>
        <s v="E04740"/>
        <s v="E04741"/>
        <s v="E04742"/>
        <s v="E04743"/>
        <s v="E04744"/>
        <s v="E04745"/>
        <s v="E04746"/>
        <s v="E04747"/>
        <s v="E04748"/>
        <s v="E04749"/>
        <s v="E04750"/>
        <s v="E04751"/>
        <s v="E04752"/>
        <s v="E04753"/>
        <s v="E04754"/>
        <s v="E04755"/>
        <s v="E04756"/>
        <s v="E04757"/>
        <s v="E04758"/>
        <s v="E04759"/>
        <s v="E04760"/>
        <s v="E04761"/>
        <s v="E04762"/>
        <s v="E04763"/>
        <s v="E04764"/>
        <s v="E04765"/>
        <s v="E04766"/>
        <s v="E04767"/>
        <s v="E04768"/>
        <s v="E04769"/>
        <s v="E04770"/>
        <s v="E04771"/>
        <s v="E04772"/>
        <s v="E04773"/>
        <s v="E04774"/>
        <s v="E04775"/>
        <s v="E04776"/>
        <s v="E04777"/>
        <s v="E04778"/>
        <s v="E04779"/>
        <s v="E04780"/>
        <s v="E04781"/>
        <s v="E04782"/>
        <s v="E04783"/>
        <s v="E04784"/>
        <s v="E04785"/>
        <s v="E04786"/>
        <s v="E04787"/>
        <s v="E04788"/>
        <s v="E04789"/>
        <s v="E04790"/>
        <s v="E04791"/>
        <s v="E04792"/>
        <s v="E04793"/>
        <s v="E04794"/>
        <s v="E04795"/>
        <s v="E04796"/>
        <s v="E04797"/>
        <s v="E04798"/>
        <s v="E04799"/>
        <s v="E04800"/>
        <s v="E04801"/>
        <s v="E04802"/>
        <s v="E04803"/>
        <s v="E04804"/>
        <s v="E04805"/>
        <s v="E04806"/>
        <s v="E04807"/>
        <s v="E04808"/>
        <s v="E04809"/>
        <s v="E04810"/>
        <s v="E04811"/>
        <s v="E04812"/>
        <s v="E04813"/>
        <s v="E04814"/>
        <s v="E04815"/>
        <s v="E04816"/>
        <s v="E04817"/>
        <s v="E04818"/>
        <s v="E04819"/>
        <s v="E04820"/>
        <s v="E04821"/>
        <s v="E04822"/>
        <s v="E04823"/>
        <s v="E04824"/>
        <s v="E04825"/>
        <s v="E04826"/>
        <s v="E04827"/>
        <s v="E04828"/>
        <s v="E04829"/>
        <s v="E04830"/>
        <s v="E04831"/>
        <s v="E04832"/>
        <s v="E04833"/>
        <s v="E04834"/>
        <s v="E04835"/>
        <s v="E04836"/>
        <s v="E04837"/>
        <s v="E04838"/>
        <s v="E04839"/>
        <s v="E04840"/>
        <s v="E04841"/>
        <s v="E04842"/>
        <s v="E04843"/>
        <s v="E04844"/>
        <s v="E04845"/>
        <s v="E04846"/>
        <s v="E04847"/>
        <s v="E04848"/>
        <s v="E04849"/>
        <s v="E04850"/>
        <s v="E04851"/>
        <s v="E04852"/>
        <s v="E04853"/>
        <s v="E04854"/>
        <s v="E04855"/>
        <s v="E04856"/>
        <s v="E04857"/>
        <s v="E04858"/>
        <s v="E04859"/>
        <s v="E04860"/>
        <s v="E04861"/>
        <s v="E04862"/>
        <s v="E04863"/>
        <s v="E04864"/>
        <s v="E04865"/>
        <s v="E04866"/>
        <s v="E04867"/>
        <s v="E04868"/>
        <s v="E04869"/>
        <s v="E04870"/>
        <s v="E04871"/>
        <s v="E04872"/>
        <s v="E04873"/>
        <s v="E04874"/>
        <s v="E04875"/>
        <s v="E04876"/>
        <s v="E04877"/>
        <s v="E04878"/>
        <s v="E04879"/>
        <s v="E04880"/>
        <s v="E04881"/>
        <s v="E04882"/>
        <s v="E04883"/>
        <s v="E04884"/>
        <s v="E04885"/>
        <s v="E04886"/>
        <s v="E04887"/>
        <s v="E04888"/>
        <s v="E04889"/>
        <s v="E04890"/>
        <s v="E04891"/>
        <s v="E04892"/>
        <s v="E04893"/>
        <s v="E04894"/>
        <s v="E04895"/>
        <s v="E04896"/>
        <s v="E04897"/>
        <s v="E04898"/>
        <s v="E04899"/>
        <s v="E04900"/>
        <s v="E04901"/>
        <s v="E04902"/>
        <s v="E04903"/>
        <s v="E04904"/>
        <s v="E04905"/>
        <s v="E04906"/>
        <s v="E04907"/>
        <s v="E04908"/>
        <s v="E04909"/>
        <s v="E04910"/>
        <s v="E04911"/>
        <s v="E04912"/>
        <s v="E04913"/>
        <s v="E04914"/>
        <s v="E04915"/>
        <s v="E04916"/>
        <s v="E04917"/>
        <s v="E04918"/>
        <s v="E04919"/>
        <s v="E04920"/>
        <s v="E04921"/>
        <s v="E04922"/>
        <s v="E04923"/>
        <s v="E04924"/>
        <s v="E04925"/>
        <s v="E04926"/>
        <s v="E04927"/>
        <s v="E04928"/>
        <s v="E04929"/>
        <s v="E04930"/>
        <s v="E04931"/>
        <s v="E04932"/>
        <s v="E04933"/>
        <s v="E04934"/>
        <s v="E04935"/>
        <s v="E04936"/>
        <s v="E04937"/>
        <s v="E04938"/>
        <s v="E04939"/>
        <s v="E04940"/>
        <s v="E04941"/>
        <s v="E04942"/>
        <s v="E04943"/>
        <s v="E04944"/>
        <s v="E04945"/>
        <s v="E04946"/>
        <s v="E04947"/>
        <s v="E04948"/>
        <s v="E04949"/>
        <s v="E04950"/>
        <s v="E04951"/>
        <s v="E04952"/>
        <s v="E04953"/>
        <s v="E04954"/>
        <s v="E04955"/>
        <s v="E04956"/>
        <s v="E04957"/>
        <s v="E04958"/>
        <s v="E04959"/>
        <s v="E04960"/>
        <s v="E04961"/>
        <s v="E04962"/>
        <s v="E04963"/>
        <s v="E04964"/>
        <s v="E04965"/>
        <s v="E04966"/>
        <s v="E04967"/>
        <s v="E04968"/>
        <s v="E04969"/>
        <s v="E04970"/>
        <s v="E04971"/>
        <s v="E04972"/>
        <s v="E04973"/>
        <s v="E04974"/>
        <s v="E04975"/>
        <s v="E04976"/>
        <s v="E04977"/>
        <s v="E04978"/>
        <s v="E04979"/>
        <s v="E04980"/>
        <s v="E04981"/>
        <s v="E04982"/>
        <s v="E04983"/>
        <s v="E04984"/>
        <s v="E04985"/>
        <s v="E04986"/>
        <s v="E04987"/>
        <s v="E04988"/>
        <s v="E04989"/>
        <s v="E04990"/>
        <s v="E04991"/>
        <s v="E04992"/>
        <s v="E04993"/>
        <s v="E04994"/>
        <s v="E04995"/>
        <s v="E04996"/>
        <s v="E04997"/>
        <s v="E04998"/>
        <s v="E04999"/>
        <s v="E05000"/>
      </sharedItems>
    </cacheField>
    <cacheField name="Employee Name" numFmtId="0">
      <sharedItems/>
    </cacheField>
    <cacheField name="Gender" numFmtId="0">
      <sharedItems count="2">
        <s v="Male"/>
        <s v="Female"/>
      </sharedItems>
    </cacheField>
    <cacheField name="Department" numFmtId="0">
      <sharedItems count="7">
        <s v="HR"/>
        <s v="Finance"/>
        <s v="Marketing"/>
        <s v="IT"/>
        <s v="Operations"/>
        <s v="Support"/>
        <s v="Sales"/>
      </sharedItems>
    </cacheField>
    <cacheField name="Designation" numFmtId="0">
      <sharedItems/>
    </cacheField>
    <cacheField name="Joining Date" numFmtId="164">
      <sharedItems containsSemiMixedTypes="0" containsNonDate="0" containsDate="1" containsString="0" minDate="2015-01-02T00:00:00" maxDate="2025-12-15T00:00:00"/>
    </cacheField>
    <cacheField name="Date of Birth" numFmtId="164">
      <sharedItems containsSemiMixedTypes="0" containsNonDate="0" containsDate="1" containsString="0" minDate="1980-01-01T00:00:00" maxDate="2012-11-09T00:00:00"/>
    </cacheField>
    <cacheField name="Basic Salary" numFmtId="0">
      <sharedItems containsSemiMixedTypes="0" containsString="0" containsNumber="1" containsInteger="1" minValue="25033" maxValue="119978"/>
    </cacheField>
    <cacheField name="Bonus" numFmtId="0">
      <sharedItems containsSemiMixedTypes="0" containsString="0" containsNumber="1" containsInteger="1" minValue="5002" maxValue="29995"/>
    </cacheField>
    <cacheField name="Attendance %" numFmtId="0">
      <sharedItems containsSemiMixedTypes="0" containsString="0" containsNumber="1" containsInteger="1" minValue="60" maxValue="100"/>
    </cacheField>
    <cacheField name="Performance Score" numFmtId="0">
      <sharedItems containsSemiMixedTypes="0" containsString="0" containsNumber="1" containsInteger="1" minValue="40" maxValue="100" count="61">
        <n v="83"/>
        <n v="41"/>
        <n v="84"/>
        <n v="94"/>
        <n v="58"/>
        <n v="53"/>
        <n v="64"/>
        <n v="44"/>
        <n v="48"/>
        <n v="78"/>
        <n v="72"/>
        <n v="49"/>
        <n v="55"/>
        <n v="82"/>
        <n v="85"/>
        <n v="61"/>
        <n v="54"/>
        <n v="43"/>
        <n v="57"/>
        <n v="45"/>
        <n v="40"/>
        <n v="77"/>
        <n v="66"/>
        <n v="65"/>
        <n v="50"/>
        <n v="47"/>
        <n v="42"/>
        <n v="96"/>
        <n v="87"/>
        <n v="100"/>
        <n v="86"/>
        <n v="69"/>
        <n v="71"/>
        <n v="88"/>
        <n v="91"/>
        <n v="90"/>
        <n v="51"/>
        <n v="52"/>
        <n v="95"/>
        <n v="79"/>
        <n v="67"/>
        <n v="70"/>
        <n v="92"/>
        <n v="80"/>
        <n v="93"/>
        <n v="75"/>
        <n v="81"/>
        <n v="97"/>
        <n v="76"/>
        <n v="60"/>
        <n v="63"/>
        <n v="89"/>
        <n v="46"/>
        <n v="62"/>
        <n v="59"/>
        <n v="98"/>
        <n v="73"/>
        <n v="99"/>
        <n v="68"/>
        <n v="56"/>
        <n v="74"/>
      </sharedItems>
    </cacheField>
    <cacheField name="City" numFmtId="0">
      <sharedItems count="7">
        <s v="Pune"/>
        <s v="Delhi"/>
        <s v="Mumbai"/>
        <s v="Chennai"/>
        <s v="Kolkata"/>
        <s v="Bangalore"/>
        <s v="Hyderabad"/>
      </sharedItems>
    </cacheField>
    <cacheField name="Manager ID" numFmtId="0">
      <sharedItems containsSemiMixedTypes="0" containsString="0" containsNumber="1" containsInteger="1" minValue="101" maxValue="120"/>
    </cacheField>
    <cacheField name="Total Salary  " numFmtId="0">
      <sharedItems containsSemiMixedTypes="0" containsString="0" containsNumber="1" containsInteger="1" minValue="31293" maxValue="148902"/>
    </cacheField>
    <cacheField name="Bonus Percentage  " numFmtId="10">
      <sharedItems containsSemiMixedTypes="0" containsString="0" containsNumber="1" minValue="4.3227591421501239E-2" maxValue="1.1592045678283127"/>
    </cacheField>
  </cacheFields>
  <extLst>
    <ext xmlns:x14="http://schemas.microsoft.com/office/spreadsheetml/2009/9/main" uri="{725AE2AE-9491-48be-B2B4-4EB974FC3084}">
      <x14:pivotCacheDefinition pivotCacheId="3746904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n" refreshedDate="46236.798151388888" backgroundQuery="1" createdVersion="8" refreshedVersion="8" minRefreshableVersion="3" recordCount="0" supportSubquery="1" supportAdvancedDrill="1" xr:uid="{1572CB5B-92C1-4817-B2F0-275DB5C5D0B9}">
  <cacheSource type="external" connectionId="1"/>
  <cacheFields count="2">
    <cacheField name="[Table1].[Experience2].[Experience2]" caption="Experience2" numFmtId="0" hierarchy="32" level="1">
      <sharedItems count="3">
        <s v="Junior"/>
        <s v="Mid Level"/>
        <s v="Senior"/>
      </sharedItems>
    </cacheField>
    <cacheField name="[Measures].[Count of Experience]" caption="Count of Experience" numFmtId="0" hierarchy="43" level="32767"/>
  </cacheFields>
  <cacheHierarchies count="49">
    <cacheHierarchy uniqueName="[Table1].[Employee ID]" caption="Employee ID" attribute="1" defaultMemberUniqueName="[Table1].[Employee ID].[All]" allUniqueName="[Table1].[Employee ID].[All]" dimensionUniqueName="[Table1]" displayFolder="" count="0" memberValueDatatype="13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Basic Salary]" caption="Basic Salary" attribute="1" defaultMemberUniqueName="[Table1].[Basic Salary].[All]" allUniqueName="[Table1].[Basic 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Attendance %]" caption="Attendance %" attribute="1" defaultMemberUniqueName="[Table1].[Attendance %].[All]" allUniqueName="[Table1].[Attendance %].[All]" dimensionUniqueName="[Table1]" displayFolder="" count="0" memberValueDatatype="20"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Manager ID]" caption="Manager ID" attribute="1" defaultMemberUniqueName="[Table1].[Manager ID].[All]" allUniqueName="[Table1].[Manager ID].[All]" dimensionUniqueName="[Table1]" displayFolder="" count="0" memberValueDatatype="20" unbalanced="0"/>
    <cacheHierarchy uniqueName="[Table1].[Total Salary]" caption="Total Salary" attribute="1" defaultMemberUniqueName="[Table1].[Total Salary].[All]" allUniqueName="[Table1].[Total Salary].[All]" dimensionUniqueName="[Table1]" displayFolder="" count="0" memberValueDatatype="20" unbalanced="0"/>
    <cacheHierarchy uniqueName="[Table1].[Bonus Percentage]" caption="Bonus Percentage" attribute="1" defaultMemberUniqueName="[Table1].[Bonus Percentage].[All]" allUniqueName="[Table1].[Bonus Percentage].[All]" dimensionUniqueName="[Table1]" displayFolder="" count="0" memberValueDatatype="5" unbalanced="0"/>
    <cacheHierarchy uniqueName="[Table1].[Age]" caption="Age" attribute="1" defaultMemberUniqueName="[Table1].[Age].[All]" allUniqueName="[Table1].[Age].[All]" dimensionUniqueName="[Table1]" displayFolder="" count="0" memberValueDatatype="20" unbalanced="0"/>
    <cacheHierarchy uniqueName="[Table1].[Experience]" caption="Experience" attribute="1" defaultMemberUniqueName="[Table1].[Experience].[All]" allUniqueName="[Table1].[Experience].[All]" dimensionUniqueName="[Table1]" displayFolder="" count="0" memberValueDatatype="20" unbalanced="0"/>
    <cacheHierarchy uniqueName="[Table1].[Current year joined]" caption="Current year joined" attribute="1" defaultMemberUniqueName="[Table1].[Current year joined].[All]" allUniqueName="[Table1].[Current year joined].[All]" dimensionUniqueName="[Table1]" displayFolder="" count="0" memberValueDatatype="130" unbalanced="0"/>
    <cacheHierarchy uniqueName="[Table1].[5 years Experience]" caption="5 years Experience" attribute="1" defaultMemberUniqueName="[Table1].[5 years Experience].[All]" allUniqueName="[Table1].[5 years Experience].[All]" dimensionUniqueName="[Table1]" displayFolder="" count="0" memberValueDatatype="130" unbalanced="0"/>
    <cacheHierarchy uniqueName="[Table1].[Joining month]" caption="Joining month" attribute="1" defaultMemberUniqueName="[Table1].[Joining month].[All]" allUniqueName="[Table1].[Joining month].[All]" dimensionUniqueName="[Table1]" displayFolder="" count="0" memberValueDatatype="130" unbalanced="0"/>
    <cacheHierarchy uniqueName="[Table1].[Joining Year]" caption="Joining Year" attribute="1" defaultMemberUniqueName="[Table1].[Joining Year].[All]" allUniqueName="[Table1].[Joining Year].[All]" dimensionUniqueName="[Table1]" displayFolder="" count="0" memberValueDatatype="130" unbalanced="0"/>
    <cacheHierarchy uniqueName="[Table1].[Working Days]" caption="Working Days" attribute="1" defaultMemberUniqueName="[Table1].[Working Days].[All]" allUniqueName="[Table1].[Working Days].[All]" dimensionUniqueName="[Table1]" displayFolder="" count="0" memberValueDatatype="20" unbalanced="0"/>
    <cacheHierarchy uniqueName="[Table1].[Firstname]" caption="Firstname" attribute="1" defaultMemberUniqueName="[Table1].[Firstname].[All]" allUniqueName="[Table1].[Firstname].[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Empolyee code]" caption="Empolyee code" attribute="1" defaultMemberUniqueName="[Table1].[Empolyee code].[All]" allUniqueName="[Table1].[Empolyee code].[All]" dimensionUniqueName="[Table1]" displayFolder="" count="0" memberValueDatatype="130" unbalanced="0"/>
    <cacheHierarchy uniqueName="[Table1].[First 3 characters Dept name]" caption="First 3 characters Dept name" attribute="1" defaultMemberUniqueName="[Table1].[First 3 characters Dept name].[All]" allUniqueName="[Table1].[First 3 characters Dept name].[All]" dimensionUniqueName="[Table1]" displayFolder="" count="0" memberValueDatatype="130" unbalanced="0"/>
    <cacheHierarchy uniqueName="[Table1].[Retrieve Manager Name using Manager ID]" caption="Retrieve Manager Name using Manager ID" attribute="1" defaultMemberUniqueName="[Table1].[Retrieve Manager Name using Manager ID].[All]" allUniqueName="[Table1].[Retrieve Manager Name using Manager ID].[All]" dimensionUniqueName="[Table1]" displayFolder="" count="0" memberValueDatatype="130" unbalanced="0"/>
    <cacheHierarchy uniqueName="[Table1].[Retrieve Department Head using Manager ID.]" caption="Retrieve Department Head using Manager ID." attribute="1" defaultMemberUniqueName="[Table1].[Retrieve Department Head using Manager ID.].[All]" allUniqueName="[Table1].[Retrieve Department Head using Manager ID.].[All]" dimensionUniqueName="[Table1]" displayFolder="" count="0" memberValueDatatype="130" unbalanced="0"/>
    <cacheHierarchy uniqueName="[Table1].[Bonus Percentage based on employee's City.]" caption="Bonus Percentage based on employee's City." attribute="1" defaultMemberUniqueName="[Table1].[Bonus Percentage based on employee's City.].[All]" allUniqueName="[Table1].[Bonus Percentage based on employee's City.].[All]" dimensionUniqueName="[Table1]" displayFolder="" count="0" memberValueDatatype="5" unbalanced="0"/>
    <cacheHierarchy uniqueName="[Table1].[Performance Score2]" caption="Performance Score2" attribute="1" defaultMemberUniqueName="[Table1].[Performance Score2].[All]" allUniqueName="[Table1].[Performance Score2].[All]" dimensionUniqueName="[Table1]" displayFolder="" count="0" memberValueDatatype="130" unbalanced="0"/>
    <cacheHierarchy uniqueName="[Table1].[Eligible for Bonus]" caption="Eligible for Bonus" attribute="1" defaultMemberUniqueName="[Table1].[Eligible for Bonus].[All]" allUniqueName="[Table1].[Eligible for Bonus].[All]" dimensionUniqueName="[Table1]" displayFolder="" count="0" memberValueDatatype="130" unbalanced="0"/>
    <cacheHierarchy uniqueName="[Table1].[High Performer or Low Performer]" caption="High Performer or Low Performer" attribute="1" defaultMemberUniqueName="[Table1].[High Performer or Low Performer].[All]" allUniqueName="[Table1].[High Performer or Low Performer].[All]" dimensionUniqueName="[Table1]" displayFolder="" count="0" memberValueDatatype="130" unbalanced="0"/>
    <cacheHierarchy uniqueName="[Table1].[Experience2]" caption="Experience2" attribute="1" defaultMemberUniqueName="[Table1].[Experience2].[All]" allUniqueName="[Table1].[Experience2].[All]" dimensionUniqueName="[Table1]" displayFolder="" count="2" memberValueDatatype="130" unbalanced="0">
      <fieldsUsage count="2">
        <fieldUsage x="-1"/>
        <fieldUsage x="0"/>
      </fieldsUsage>
    </cacheHierarchy>
    <cacheHierarchy uniqueName="[Table1].[Attendance below 75%.]" caption="Attendance below 75%." attribute="1" defaultMemberUniqueName="[Table1].[Attendance below 75%.].[All]" allUniqueName="[Table1].[Attendance below 75%.].[All]" dimensionUniqueName="[Table1]" displayFolder="" count="0" memberValueDatatype="130" unbalanced="0"/>
    <cacheHierarchy uniqueName="[Table1].[Blanks]" caption="Blanks" attribute="1" defaultMemberUniqueName="[Table1].[Blanks].[All]" allUniqueName="[Table1].[Blanks].[All]" dimensionUniqueName="[Table1]" displayFolder="" count="0" memberValueDatatype="11" unbalanced="0"/>
    <cacheHierarchy uniqueName="[Table1].[Salary values are numeric]" caption="Salary values are numeric" attribute="1" defaultMemberUniqueName="[Table1].[Salary values are numeric].[All]" allUniqueName="[Table1].[Salary values are numeric].[All]" dimensionUniqueName="[Table1]" displayFolder="" count="0" memberValueDatatype="11" unbalanced="0"/>
    <cacheHierarchy uniqueName="[Table1].[Errors on Custom Message]" caption="Errors on Custom Message" attribute="1" defaultMemberUniqueName="[Table1].[Errors on Custom Message].[All]" allUniqueName="[Table1].[Errors on Custom Messag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ary]" caption="Sum of Total Salary" measure="1" displayFolder="" measureGroup="Table1" count="0" hidden="1">
      <extLst>
        <ext xmlns:x15="http://schemas.microsoft.com/office/spreadsheetml/2010/11/main" uri="{B97F6D7D-B522-45F9-BDA1-12C45D357490}">
          <x15:cacheHierarchy aggregatedColumn="13"/>
        </ext>
      </extLst>
    </cacheHierarchy>
    <cacheHierarchy uniqueName="[Measures].[Count of Total Salary]" caption="Count of Total Salary" measure="1" displayFolder="" measureGroup="Table1"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Table1" count="0" hidden="1">
      <extLst>
        <ext xmlns:x15="http://schemas.microsoft.com/office/spreadsheetml/2010/11/main" uri="{B97F6D7D-B522-45F9-BDA1-12C45D357490}">
          <x15:cacheHierarchy aggregatedColumn="9"/>
        </ext>
      </extLst>
    </cacheHierarchy>
    <cacheHierarchy uniqueName="[Measures].[Sum of Experience]" caption="Sum of Experience" measure="1" displayFolder="" measureGroup="Table1" count="0" hidden="1">
      <extLst>
        <ext xmlns:x15="http://schemas.microsoft.com/office/spreadsheetml/2010/11/main" uri="{B97F6D7D-B522-45F9-BDA1-12C45D357490}">
          <x15:cacheHierarchy aggregatedColumn="16"/>
        </ext>
      </extLst>
    </cacheHierarchy>
    <cacheHierarchy uniqueName="[Measures].[Count of Experience]" caption="Count of Experience"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Average of Attendance %]" caption="Average of Attendance %" measure="1" displayFolder="" measureGroup="Table1" count="0" hidden="1">
      <extLst>
        <ext xmlns:x15="http://schemas.microsoft.com/office/spreadsheetml/2010/11/main" uri="{B97F6D7D-B522-45F9-BDA1-12C45D357490}">
          <x15:cacheHierarchy aggregatedColumn="9"/>
        </ext>
      </extLst>
    </cacheHierarchy>
    <cacheHierarchy uniqueName="[Measures].[Sum of Bonus Percentage]" caption="Sum of Bonus Percentage" measure="1" displayFolder="" measureGroup="Table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5"/>
        </ext>
      </extLst>
    </cacheHierarchy>
    <cacheHierarchy uniqueName="[Measures].[Sum of Working Days]" caption="Sum of Working Days" measure="1" displayFolder="" measureGroup="Table1" count="0" hidden="1">
      <extLst>
        <ext xmlns:x15="http://schemas.microsoft.com/office/spreadsheetml/2010/11/main" uri="{B97F6D7D-B522-45F9-BDA1-12C45D357490}">
          <x15:cacheHierarchy aggregatedColumn="21"/>
        </ext>
      </extLst>
    </cacheHierarchy>
    <cacheHierarchy uniqueName="[Measures].[Average of Working Days]" caption="Average of Working Days"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n" refreshedDate="46236.818085185187" backgroundQuery="1" createdVersion="8" refreshedVersion="8" minRefreshableVersion="3" recordCount="0" supportSubquery="1" supportAdvancedDrill="1" xr:uid="{A6BC7738-5695-49BE-B9D1-0A8727D87C6F}">
  <cacheSource type="external" connectionId="1"/>
  <cacheFields count="2">
    <cacheField name="[Table1].[Performance Score2].[Performance Score2]" caption="Performance Score2" numFmtId="0" hierarchy="29" level="1">
      <sharedItems count="4">
        <s v="Average"/>
        <s v="Excellent"/>
        <s v="Good"/>
        <s v="Need Improvement"/>
      </sharedItems>
    </cacheField>
    <cacheField name="[Measures].[Count of Total Salary]" caption="Count of Total Salary" numFmtId="0" hierarchy="40" level="32767"/>
  </cacheFields>
  <cacheHierarchies count="49">
    <cacheHierarchy uniqueName="[Table1].[Employee ID]" caption="Employee ID" attribute="1" defaultMemberUniqueName="[Table1].[Employee ID].[All]" allUniqueName="[Table1].[Employee ID].[All]" dimensionUniqueName="[Table1]" displayFolder="" count="2" memberValueDatatype="130" unbalanced="0"/>
    <cacheHierarchy uniqueName="[Table1].[Employee Name]" caption="Employee Name" attribute="1" defaultMemberUniqueName="[Table1].[Employee Name].[All]" allUniqueName="[Table1].[Employee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Designation]" caption="Designation" attribute="1" defaultMemberUniqueName="[Table1].[Designation].[All]" allUniqueName="[Table1].[Designation].[All]" dimensionUniqueName="[Table1]" displayFolder="" count="2" memberValueDatatype="130" unbalanced="0"/>
    <cacheHierarchy uniqueName="[Table1].[Joining Date]" caption="Joining Date" attribute="1" time="1" defaultMemberUniqueName="[Table1].[Joining Date].[All]" allUniqueName="[Table1].[Joining Date].[All]" dimensionUniqueName="[Table1]" displayFolder="" count="2" memberValueDatatype="7" unbalanced="0"/>
    <cacheHierarchy uniqueName="[Table1].[Date of Birth]" caption="Date of Birth" attribute="1" time="1" defaultMemberUniqueName="[Table1].[Date of Birth].[All]" allUniqueName="[Table1].[Date of Birth].[All]" dimensionUniqueName="[Table1]" displayFolder="" count="2" memberValueDatatype="7" unbalanced="0"/>
    <cacheHierarchy uniqueName="[Table1].[Basic Salary]" caption="Basic Salary" attribute="1" defaultMemberUniqueName="[Table1].[Basic Salary].[All]" allUniqueName="[Table1].[Basic Salary].[All]" dimensionUniqueName="[Table1]" displayFolder="" count="2" memberValueDatatype="20" unbalanced="0"/>
    <cacheHierarchy uniqueName="[Table1].[Bonus]" caption="Bonus" attribute="1" defaultMemberUniqueName="[Table1].[Bonus].[All]" allUniqueName="[Table1].[Bonus].[All]" dimensionUniqueName="[Table1]" displayFolder="" count="2" memberValueDatatype="20" unbalanced="0"/>
    <cacheHierarchy uniqueName="[Table1].[Attendance %]" caption="Attendance %" attribute="1" defaultMemberUniqueName="[Table1].[Attendance %].[All]" allUniqueName="[Table1].[Attendance %].[All]" dimensionUniqueName="[Table1]" displayFolder="" count="2" memberValueDatatype="20" unbalanced="0"/>
    <cacheHierarchy uniqueName="[Table1].[Performance Score]" caption="Performance Score" attribute="1" defaultMemberUniqueName="[Table1].[Performance Score].[All]" allUniqueName="[Table1].[Performance Score].[All]" dimensionUniqueName="[Table1]" displayFolder="" count="2" memberValueDatatype="20" unbalanced="0"/>
    <cacheHierarchy uniqueName="[Table1].[City]" caption="City" attribute="1" defaultMemberUniqueName="[Table1].[City].[All]" allUniqueName="[Table1].[City].[All]" dimensionUniqueName="[Table1]" displayFolder="" count="2" memberValueDatatype="130" unbalanced="0"/>
    <cacheHierarchy uniqueName="[Table1].[Manager ID]" caption="Manager ID" attribute="1" defaultMemberUniqueName="[Table1].[Manager ID].[All]" allUniqueName="[Table1].[Manager ID].[All]" dimensionUniqueName="[Table1]" displayFolder="" count="2" memberValueDatatype="20" unbalanced="0"/>
    <cacheHierarchy uniqueName="[Table1].[Total Salary]" caption="Total Salary" attribute="1" defaultMemberUniqueName="[Table1].[Total Salary].[All]" allUniqueName="[Table1].[Total Salary].[All]" dimensionUniqueName="[Table1]" displayFolder="" count="2" memberValueDatatype="20" unbalanced="0"/>
    <cacheHierarchy uniqueName="[Table1].[Bonus Percentage]" caption="Bonus Percentage" attribute="1" defaultMemberUniqueName="[Table1].[Bonus Percentage].[All]" allUniqueName="[Table1].[Bonus Percentage].[All]" dimensionUniqueName="[Table1]" displayFolder="" count="2" memberValueDatatype="5" unbalanced="0"/>
    <cacheHierarchy uniqueName="[Table1].[Age]" caption="Age" attribute="1" defaultMemberUniqueName="[Table1].[Age].[All]" allUniqueName="[Table1].[Age].[All]" dimensionUniqueName="[Table1]" displayFolder="" count="2" memberValueDatatype="20" unbalanced="0"/>
    <cacheHierarchy uniqueName="[Table1].[Experience]" caption="Experience" attribute="1" defaultMemberUniqueName="[Table1].[Experience].[All]" allUniqueName="[Table1].[Experience].[All]" dimensionUniqueName="[Table1]" displayFolder="" count="2" memberValueDatatype="20" unbalanced="0"/>
    <cacheHierarchy uniqueName="[Table1].[Current year joined]" caption="Current year joined" attribute="1" defaultMemberUniqueName="[Table1].[Current year joined].[All]" allUniqueName="[Table1].[Current year joined].[All]" dimensionUniqueName="[Table1]" displayFolder="" count="2" memberValueDatatype="130" unbalanced="0"/>
    <cacheHierarchy uniqueName="[Table1].[5 years Experience]" caption="5 years Experience" attribute="1" defaultMemberUniqueName="[Table1].[5 years Experience].[All]" allUniqueName="[Table1].[5 years Experience].[All]" dimensionUniqueName="[Table1]" displayFolder="" count="2" memberValueDatatype="130" unbalanced="0"/>
    <cacheHierarchy uniqueName="[Table1].[Joining month]" caption="Joining month" attribute="1" defaultMemberUniqueName="[Table1].[Joining month].[All]" allUniqueName="[Table1].[Joining month].[All]" dimensionUniqueName="[Table1]" displayFolder="" count="2" memberValueDatatype="130" unbalanced="0"/>
    <cacheHierarchy uniqueName="[Table1].[Joining Year]" caption="Joining Year" attribute="1" defaultMemberUniqueName="[Table1].[Joining Year].[All]" allUniqueName="[Table1].[Joining Year].[All]" dimensionUniqueName="[Table1]" displayFolder="" count="2" memberValueDatatype="130" unbalanced="0"/>
    <cacheHierarchy uniqueName="[Table1].[Working Days]" caption="Working Days" attribute="1" defaultMemberUniqueName="[Table1].[Working Days].[All]" allUniqueName="[Table1].[Working Days].[All]" dimensionUniqueName="[Table1]" displayFolder="" count="2" memberValueDatatype="20" unbalanced="0"/>
    <cacheHierarchy uniqueName="[Table1].[Firstname]" caption="Firstname" attribute="1" defaultMemberUniqueName="[Table1].[Firstname].[All]" allUniqueName="[Table1].[Firstname].[All]" dimensionUniqueName="[Table1]" displayFolder="" count="2" memberValueDatatype="130" unbalanced="0"/>
    <cacheHierarchy uniqueName="[Table1].[Lastname]" caption="Lastname" attribute="1" defaultMemberUniqueName="[Table1].[Lastname].[All]" allUniqueName="[Table1].[Lastname].[All]" dimensionUniqueName="[Table1]" displayFolder="" count="2" memberValueDatatype="130" unbalanced="0"/>
    <cacheHierarchy uniqueName="[Table1].[Empolyee code]" caption="Empolyee code" attribute="1" defaultMemberUniqueName="[Table1].[Empolyee code].[All]" allUniqueName="[Table1].[Empolyee code].[All]" dimensionUniqueName="[Table1]" displayFolder="" count="2" memberValueDatatype="130" unbalanced="0"/>
    <cacheHierarchy uniqueName="[Table1].[First 3 characters Dept name]" caption="First 3 characters Dept name" attribute="1" defaultMemberUniqueName="[Table1].[First 3 characters Dept name].[All]" allUniqueName="[Table1].[First 3 characters Dept name].[All]" dimensionUniqueName="[Table1]" displayFolder="" count="2" memberValueDatatype="130" unbalanced="0"/>
    <cacheHierarchy uniqueName="[Table1].[Retrieve Manager Name using Manager ID]" caption="Retrieve Manager Name using Manager ID" attribute="1" defaultMemberUniqueName="[Table1].[Retrieve Manager Name using Manager ID].[All]" allUniqueName="[Table1].[Retrieve Manager Name using Manager ID].[All]" dimensionUniqueName="[Table1]" displayFolder="" count="2" memberValueDatatype="130" unbalanced="0"/>
    <cacheHierarchy uniqueName="[Table1].[Retrieve Department Head using Manager ID.]" caption="Retrieve Department Head using Manager ID." attribute="1" defaultMemberUniqueName="[Table1].[Retrieve Department Head using Manager ID.].[All]" allUniqueName="[Table1].[Retrieve Department Head using Manager ID.].[All]" dimensionUniqueName="[Table1]" displayFolder="" count="2" memberValueDatatype="130" unbalanced="0"/>
    <cacheHierarchy uniqueName="[Table1].[Bonus Percentage based on employee's City.]" caption="Bonus Percentage based on employee's City." attribute="1" defaultMemberUniqueName="[Table1].[Bonus Percentage based on employee's City.].[All]" allUniqueName="[Table1].[Bonus Percentage based on employee's City.].[All]" dimensionUniqueName="[Table1]" displayFolder="" count="2" memberValueDatatype="5" unbalanced="0"/>
    <cacheHierarchy uniqueName="[Table1].[Performance Score2]" caption="Performance Score2" attribute="1" defaultMemberUniqueName="[Table1].[Performance Score2].[All]" allUniqueName="[Table1].[Performance Score2].[All]" dimensionUniqueName="[Table1]" displayFolder="" count="2" memberValueDatatype="130" unbalanced="0">
      <fieldsUsage count="2">
        <fieldUsage x="-1"/>
        <fieldUsage x="0"/>
      </fieldsUsage>
    </cacheHierarchy>
    <cacheHierarchy uniqueName="[Table1].[Eligible for Bonus]" caption="Eligible for Bonus" attribute="1" defaultMemberUniqueName="[Table1].[Eligible for Bonus].[All]" allUniqueName="[Table1].[Eligible for Bonus].[All]" dimensionUniqueName="[Table1]" displayFolder="" count="2" memberValueDatatype="130" unbalanced="0"/>
    <cacheHierarchy uniqueName="[Table1].[High Performer or Low Performer]" caption="High Performer or Low Performer" attribute="1" defaultMemberUniqueName="[Table1].[High Performer or Low Performer].[All]" allUniqueName="[Table1].[High Performer or Low Performer].[All]" dimensionUniqueName="[Table1]" displayFolder="" count="2" memberValueDatatype="130" unbalanced="0"/>
    <cacheHierarchy uniqueName="[Table1].[Experience2]" caption="Experience2" attribute="1" defaultMemberUniqueName="[Table1].[Experience2].[All]" allUniqueName="[Table1].[Experience2].[All]" dimensionUniqueName="[Table1]" displayFolder="" count="2" memberValueDatatype="130" unbalanced="0"/>
    <cacheHierarchy uniqueName="[Table1].[Attendance below 75%.]" caption="Attendance below 75%." attribute="1" defaultMemberUniqueName="[Table1].[Attendance below 75%.].[All]" allUniqueName="[Table1].[Attendance below 75%.].[All]" dimensionUniqueName="[Table1]" displayFolder="" count="2" memberValueDatatype="130" unbalanced="0"/>
    <cacheHierarchy uniqueName="[Table1].[Blanks]" caption="Blanks" attribute="1" defaultMemberUniqueName="[Table1].[Blanks].[All]" allUniqueName="[Table1].[Blanks].[All]" dimensionUniqueName="[Table1]" displayFolder="" count="2" memberValueDatatype="11" unbalanced="0"/>
    <cacheHierarchy uniqueName="[Table1].[Salary values are numeric]" caption="Salary values are numeric" attribute="1" defaultMemberUniqueName="[Table1].[Salary values are numeric].[All]" allUniqueName="[Table1].[Salary values are numeric].[All]" dimensionUniqueName="[Table1]" displayFolder="" count="2" memberValueDatatype="11" unbalanced="0"/>
    <cacheHierarchy uniqueName="[Table1].[Errors on Custom Message]" caption="Errors on Custom Message" attribute="1" defaultMemberUniqueName="[Table1].[Errors on Custom Message].[All]" allUniqueName="[Table1].[Errors on Custom Messag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ary]" caption="Sum of Total Salary" measure="1" displayFolder="" measureGroup="Table1" count="0" hidden="1">
      <extLst>
        <ext xmlns:x15="http://schemas.microsoft.com/office/spreadsheetml/2010/11/main" uri="{B97F6D7D-B522-45F9-BDA1-12C45D357490}">
          <x15:cacheHierarchy aggregatedColumn="13"/>
        </ext>
      </extLst>
    </cacheHierarchy>
    <cacheHierarchy uniqueName="[Measures].[Count of Total Salary]" caption="Count of Total Salary"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Table1" count="0" hidden="1">
      <extLst>
        <ext xmlns:x15="http://schemas.microsoft.com/office/spreadsheetml/2010/11/main" uri="{B97F6D7D-B522-45F9-BDA1-12C45D357490}">
          <x15:cacheHierarchy aggregatedColumn="9"/>
        </ext>
      </extLst>
    </cacheHierarchy>
    <cacheHierarchy uniqueName="[Measures].[Sum of Experience]" caption="Sum of Experience" measure="1" displayFolder="" measureGroup="Table1" count="0" hidden="1">
      <extLst>
        <ext xmlns:x15="http://schemas.microsoft.com/office/spreadsheetml/2010/11/main" uri="{B97F6D7D-B522-45F9-BDA1-12C45D357490}">
          <x15:cacheHierarchy aggregatedColumn="16"/>
        </ext>
      </extLst>
    </cacheHierarchy>
    <cacheHierarchy uniqueName="[Measures].[Count of Experience]" caption="Count of Experience" measure="1" displayFolder="" measureGroup="Table1" count="0" hidden="1">
      <extLst>
        <ext xmlns:x15="http://schemas.microsoft.com/office/spreadsheetml/2010/11/main" uri="{B97F6D7D-B522-45F9-BDA1-12C45D357490}">
          <x15:cacheHierarchy aggregatedColumn="16"/>
        </ext>
      </extLst>
    </cacheHierarchy>
    <cacheHierarchy uniqueName="[Measures].[Average of Attendance %]" caption="Average of Attendance %" measure="1" displayFolder="" measureGroup="Table1" count="0" hidden="1">
      <extLst>
        <ext xmlns:x15="http://schemas.microsoft.com/office/spreadsheetml/2010/11/main" uri="{B97F6D7D-B522-45F9-BDA1-12C45D357490}">
          <x15:cacheHierarchy aggregatedColumn="9"/>
        </ext>
      </extLst>
    </cacheHierarchy>
    <cacheHierarchy uniqueName="[Measures].[Sum of Bonus Percentage]" caption="Sum of Bonus Percentage" measure="1" displayFolder="" measureGroup="Table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5"/>
        </ext>
      </extLst>
    </cacheHierarchy>
    <cacheHierarchy uniqueName="[Measures].[Sum of Working Days]" caption="Sum of Working Days" measure="1" displayFolder="" measureGroup="Table1" count="0" hidden="1">
      <extLst>
        <ext xmlns:x15="http://schemas.microsoft.com/office/spreadsheetml/2010/11/main" uri="{B97F6D7D-B522-45F9-BDA1-12C45D357490}">
          <x15:cacheHierarchy aggregatedColumn="21"/>
        </ext>
      </extLst>
    </cacheHierarchy>
    <cacheHierarchy uniqueName="[Measures].[Average of Working Days]" caption="Average of Working Days"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n" refreshedDate="46236.798148263886" backgroundQuery="1" createdVersion="8" refreshedVersion="8" minRefreshableVersion="3" recordCount="0" supportSubquery="1" supportAdvancedDrill="1" xr:uid="{FDAC18FA-7876-415E-9C42-C1C99587EA65}">
  <cacheSource type="external" connectionId="1"/>
  <cacheFields count="2">
    <cacheField name="[Measures].[Average of Attendance %]" caption="Average of Attendance %" numFmtId="0" hierarchy="44" level="32767"/>
    <cacheField name="[Table1].[Department].[Department]" caption="Department" numFmtId="0" hierarchy="3" level="1">
      <sharedItems count="7">
        <s v="Finance"/>
        <s v="HR"/>
        <s v="IT"/>
        <s v="Marketing"/>
        <s v="Operations"/>
        <s v="Sales"/>
        <s v="Support"/>
      </sharedItems>
    </cacheField>
  </cacheFields>
  <cacheHierarchies count="49">
    <cacheHierarchy uniqueName="[Table1].[Employee ID]" caption="Employee ID" attribute="1" defaultMemberUniqueName="[Table1].[Employee ID].[All]" allUniqueName="[Table1].[Employee ID].[All]" dimensionUniqueName="[Table1]" displayFolder="" count="0" memberValueDatatype="13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Designation]" caption="Designation" attribute="1" defaultMemberUniqueName="[Table1].[Designation].[All]" allUniqueName="[Table1].[Designation].[All]" dimensionUniqueName="[Table1]" displayFolder="" count="0" memberValueDatatype="13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Date of Birth]" caption="Date of Birth" attribute="1" time="1" defaultMemberUniqueName="[Table1].[Date of Birth].[All]" allUniqueName="[Table1].[Date of Birth].[All]" dimensionUniqueName="[Table1]" displayFolder="" count="0" memberValueDatatype="7" unbalanced="0"/>
    <cacheHierarchy uniqueName="[Table1].[Basic Salary]" caption="Basic Salary" attribute="1" defaultMemberUniqueName="[Table1].[Basic Salary].[All]" allUniqueName="[Table1].[Basic 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Attendance %]" caption="Attendance %" attribute="1" defaultMemberUniqueName="[Table1].[Attendance %].[All]" allUniqueName="[Table1].[Attendance %].[All]" dimensionUniqueName="[Table1]" displayFolder="" count="0" memberValueDatatype="20" unbalanced="0"/>
    <cacheHierarchy uniqueName="[Table1].[Performance Score]" caption="Performance Score" attribute="1" defaultMemberUniqueName="[Table1].[Performance Score].[All]" allUniqueName="[Table1].[Performance Score].[All]" dimensionUniqueName="[Table1]" displayFolder="" count="0" memberValueDatatype="20" unbalanced="0"/>
    <cacheHierarchy uniqueName="[Table1].[City]" caption="City" attribute="1" defaultMemberUniqueName="[Table1].[City].[All]" allUniqueName="[Table1].[City].[All]" dimensionUniqueName="[Table1]" displayFolder="" count="0" memberValueDatatype="130" unbalanced="0"/>
    <cacheHierarchy uniqueName="[Table1].[Manager ID]" caption="Manager ID" attribute="1" defaultMemberUniqueName="[Table1].[Manager ID].[All]" allUniqueName="[Table1].[Manager ID].[All]" dimensionUniqueName="[Table1]" displayFolder="" count="0" memberValueDatatype="20" unbalanced="0"/>
    <cacheHierarchy uniqueName="[Table1].[Total Salary]" caption="Total Salary" attribute="1" defaultMemberUniqueName="[Table1].[Total Salary].[All]" allUniqueName="[Table1].[Total Salary].[All]" dimensionUniqueName="[Table1]" displayFolder="" count="0" memberValueDatatype="20" unbalanced="0"/>
    <cacheHierarchy uniqueName="[Table1].[Bonus Percentage]" caption="Bonus Percentage" attribute="1" defaultMemberUniqueName="[Table1].[Bonus Percentage].[All]" allUniqueName="[Table1].[Bonus Percentage].[All]" dimensionUniqueName="[Table1]" displayFolder="" count="0" memberValueDatatype="5" unbalanced="0"/>
    <cacheHierarchy uniqueName="[Table1].[Age]" caption="Age" attribute="1" defaultMemberUniqueName="[Table1].[Age].[All]" allUniqueName="[Table1].[Age].[All]" dimensionUniqueName="[Table1]" displayFolder="" count="0" memberValueDatatype="20" unbalanced="0"/>
    <cacheHierarchy uniqueName="[Table1].[Experience]" caption="Experience" attribute="1" defaultMemberUniqueName="[Table1].[Experience].[All]" allUniqueName="[Table1].[Experience].[All]" dimensionUniqueName="[Table1]" displayFolder="" count="0" memberValueDatatype="20" unbalanced="0"/>
    <cacheHierarchy uniqueName="[Table1].[Current year joined]" caption="Current year joined" attribute="1" defaultMemberUniqueName="[Table1].[Current year joined].[All]" allUniqueName="[Table1].[Current year joined].[All]" dimensionUniqueName="[Table1]" displayFolder="" count="0" memberValueDatatype="130" unbalanced="0"/>
    <cacheHierarchy uniqueName="[Table1].[5 years Experience]" caption="5 years Experience" attribute="1" defaultMemberUniqueName="[Table1].[5 years Experience].[All]" allUniqueName="[Table1].[5 years Experience].[All]" dimensionUniqueName="[Table1]" displayFolder="" count="0" memberValueDatatype="130" unbalanced="0"/>
    <cacheHierarchy uniqueName="[Table1].[Joining month]" caption="Joining month" attribute="1" defaultMemberUniqueName="[Table1].[Joining month].[All]" allUniqueName="[Table1].[Joining month].[All]" dimensionUniqueName="[Table1]" displayFolder="" count="0" memberValueDatatype="130" unbalanced="0"/>
    <cacheHierarchy uniqueName="[Table1].[Joining Year]" caption="Joining Year" attribute="1" defaultMemberUniqueName="[Table1].[Joining Year].[All]" allUniqueName="[Table1].[Joining Year].[All]" dimensionUniqueName="[Table1]" displayFolder="" count="0" memberValueDatatype="130" unbalanced="0"/>
    <cacheHierarchy uniqueName="[Table1].[Working Days]" caption="Working Days" attribute="1" defaultMemberUniqueName="[Table1].[Working Days].[All]" allUniqueName="[Table1].[Working Days].[All]" dimensionUniqueName="[Table1]" displayFolder="" count="0" memberValueDatatype="20" unbalanced="0"/>
    <cacheHierarchy uniqueName="[Table1].[Firstname]" caption="Firstname" attribute="1" defaultMemberUniqueName="[Table1].[Firstname].[All]" allUniqueName="[Table1].[Firstname].[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Empolyee code]" caption="Empolyee code" attribute="1" defaultMemberUniqueName="[Table1].[Empolyee code].[All]" allUniqueName="[Table1].[Empolyee code].[All]" dimensionUniqueName="[Table1]" displayFolder="" count="0" memberValueDatatype="130" unbalanced="0"/>
    <cacheHierarchy uniqueName="[Table1].[First 3 characters Dept name]" caption="First 3 characters Dept name" attribute="1" defaultMemberUniqueName="[Table1].[First 3 characters Dept name].[All]" allUniqueName="[Table1].[First 3 characters Dept name].[All]" dimensionUniqueName="[Table1]" displayFolder="" count="0" memberValueDatatype="130" unbalanced="0"/>
    <cacheHierarchy uniqueName="[Table1].[Retrieve Manager Name using Manager ID]" caption="Retrieve Manager Name using Manager ID" attribute="1" defaultMemberUniqueName="[Table1].[Retrieve Manager Name using Manager ID].[All]" allUniqueName="[Table1].[Retrieve Manager Name using Manager ID].[All]" dimensionUniqueName="[Table1]" displayFolder="" count="0" memberValueDatatype="130" unbalanced="0"/>
    <cacheHierarchy uniqueName="[Table1].[Retrieve Department Head using Manager ID.]" caption="Retrieve Department Head using Manager ID." attribute="1" defaultMemberUniqueName="[Table1].[Retrieve Department Head using Manager ID.].[All]" allUniqueName="[Table1].[Retrieve Department Head using Manager ID.].[All]" dimensionUniqueName="[Table1]" displayFolder="" count="0" memberValueDatatype="130" unbalanced="0"/>
    <cacheHierarchy uniqueName="[Table1].[Bonus Percentage based on employee's City.]" caption="Bonus Percentage based on employee's City." attribute="1" defaultMemberUniqueName="[Table1].[Bonus Percentage based on employee's City.].[All]" allUniqueName="[Table1].[Bonus Percentage based on employee's City.].[All]" dimensionUniqueName="[Table1]" displayFolder="" count="0" memberValueDatatype="5" unbalanced="0"/>
    <cacheHierarchy uniqueName="[Table1].[Performance Score2]" caption="Performance Score2" attribute="1" defaultMemberUniqueName="[Table1].[Performance Score2].[All]" allUniqueName="[Table1].[Performance Score2].[All]" dimensionUniqueName="[Table1]" displayFolder="" count="0" memberValueDatatype="130" unbalanced="0"/>
    <cacheHierarchy uniqueName="[Table1].[Eligible for Bonus]" caption="Eligible for Bonus" attribute="1" defaultMemberUniqueName="[Table1].[Eligible for Bonus].[All]" allUniqueName="[Table1].[Eligible for Bonus].[All]" dimensionUniqueName="[Table1]" displayFolder="" count="0" memberValueDatatype="130" unbalanced="0"/>
    <cacheHierarchy uniqueName="[Table1].[High Performer or Low Performer]" caption="High Performer or Low Performer" attribute="1" defaultMemberUniqueName="[Table1].[High Performer or Low Performer].[All]" allUniqueName="[Table1].[High Performer or Low Performer].[All]" dimensionUniqueName="[Table1]" displayFolder="" count="0" memberValueDatatype="130" unbalanced="0"/>
    <cacheHierarchy uniqueName="[Table1].[Experience2]" caption="Experience2" attribute="1" defaultMemberUniqueName="[Table1].[Experience2].[All]" allUniqueName="[Table1].[Experience2].[All]" dimensionUniqueName="[Table1]" displayFolder="" count="0" memberValueDatatype="130" unbalanced="0"/>
    <cacheHierarchy uniqueName="[Table1].[Attendance below 75%.]" caption="Attendance below 75%." attribute="1" defaultMemberUniqueName="[Table1].[Attendance below 75%.].[All]" allUniqueName="[Table1].[Attendance below 75%.].[All]" dimensionUniqueName="[Table1]" displayFolder="" count="0" memberValueDatatype="130" unbalanced="0"/>
    <cacheHierarchy uniqueName="[Table1].[Blanks]" caption="Blanks" attribute="1" defaultMemberUniqueName="[Table1].[Blanks].[All]" allUniqueName="[Table1].[Blanks].[All]" dimensionUniqueName="[Table1]" displayFolder="" count="0" memberValueDatatype="11" unbalanced="0"/>
    <cacheHierarchy uniqueName="[Table1].[Salary values are numeric]" caption="Salary values are numeric" attribute="1" defaultMemberUniqueName="[Table1].[Salary values are numeric].[All]" allUniqueName="[Table1].[Salary values are numeric].[All]" dimensionUniqueName="[Table1]" displayFolder="" count="0" memberValueDatatype="11" unbalanced="0"/>
    <cacheHierarchy uniqueName="[Table1].[Errors on Custom Message]" caption="Errors on Custom Message" attribute="1" defaultMemberUniqueName="[Table1].[Errors on Custom Message].[All]" allUniqueName="[Table1].[Errors on Custom Messag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ary]" caption="Sum of Total Salary" measure="1" displayFolder="" measureGroup="Table1" count="0" hidden="1">
      <extLst>
        <ext xmlns:x15="http://schemas.microsoft.com/office/spreadsheetml/2010/11/main" uri="{B97F6D7D-B522-45F9-BDA1-12C45D357490}">
          <x15:cacheHierarchy aggregatedColumn="13"/>
        </ext>
      </extLst>
    </cacheHierarchy>
    <cacheHierarchy uniqueName="[Measures].[Count of Total Salary]" caption="Count of Total Salary" measure="1" displayFolder="" measureGroup="Table1"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Table1" count="0" hidden="1">
      <extLst>
        <ext xmlns:x15="http://schemas.microsoft.com/office/spreadsheetml/2010/11/main" uri="{B97F6D7D-B522-45F9-BDA1-12C45D357490}">
          <x15:cacheHierarchy aggregatedColumn="9"/>
        </ext>
      </extLst>
    </cacheHierarchy>
    <cacheHierarchy uniqueName="[Measures].[Sum of Experience]" caption="Sum of Experience" measure="1" displayFolder="" measureGroup="Table1" count="0" hidden="1">
      <extLst>
        <ext xmlns:x15="http://schemas.microsoft.com/office/spreadsheetml/2010/11/main" uri="{B97F6D7D-B522-45F9-BDA1-12C45D357490}">
          <x15:cacheHierarchy aggregatedColumn="16"/>
        </ext>
      </extLst>
    </cacheHierarchy>
    <cacheHierarchy uniqueName="[Measures].[Count of Experience]" caption="Count of Experience" measure="1" displayFolder="" measureGroup="Table1" count="0" hidden="1">
      <extLst>
        <ext xmlns:x15="http://schemas.microsoft.com/office/spreadsheetml/2010/11/main" uri="{B97F6D7D-B522-45F9-BDA1-12C45D357490}">
          <x15:cacheHierarchy aggregatedColumn="16"/>
        </ext>
      </extLst>
    </cacheHierarchy>
    <cacheHierarchy uniqueName="[Measures].[Average of Attendance %]" caption="Average of Attendance %"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Bonus Percentage]" caption="Sum of Bonus Percentage" measure="1" displayFolder="" measureGroup="Table1"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5"/>
        </ext>
      </extLst>
    </cacheHierarchy>
    <cacheHierarchy uniqueName="[Measures].[Sum of Working Days]" caption="Sum of Working Days" measure="1" displayFolder="" measureGroup="Table1" count="0" hidden="1">
      <extLst>
        <ext xmlns:x15="http://schemas.microsoft.com/office/spreadsheetml/2010/11/main" uri="{B97F6D7D-B522-45F9-BDA1-12C45D357490}">
          <x15:cacheHierarchy aggregatedColumn="21"/>
        </ext>
      </extLst>
    </cacheHierarchy>
    <cacheHierarchy uniqueName="[Measures].[Average of Working Days]" caption="Average of Working Days" measure="1" displayFolder="" measureGroup="Table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Nisha Kapoor"/>
    <x v="0"/>
    <x v="0"/>
    <s v="Lead"/>
    <d v="2018-01-31T00:00:00"/>
    <d v="1990-12-26T00:00:00"/>
    <n v="54256"/>
    <n v="9572"/>
    <n v="66"/>
    <x v="0"/>
    <x v="0"/>
    <n v="118"/>
    <n v="63828"/>
    <n v="0.17642288410498377"/>
  </r>
  <r>
    <x v="1"/>
    <s v="Rahul Verma"/>
    <x v="1"/>
    <x v="0"/>
    <s v="Analyst"/>
    <d v="2016-01-19T00:00:00"/>
    <d v="1989-10-22T00:00:00"/>
    <n v="55495"/>
    <n v="21559"/>
    <n v="98"/>
    <x v="1"/>
    <x v="1"/>
    <n v="107"/>
    <n v="77054"/>
    <n v="0.38848544913956212"/>
  </r>
  <r>
    <x v="2"/>
    <s v="Nisha Kapoor"/>
    <x v="1"/>
    <x v="1"/>
    <s v="Associate"/>
    <d v="2021-08-10T00:00:00"/>
    <d v="1992-06-23T00:00:00"/>
    <n v="25851"/>
    <n v="29864"/>
    <n v="70"/>
    <x v="2"/>
    <x v="2"/>
    <n v="111"/>
    <n v="55715"/>
    <n v="1.1552357742447101"/>
  </r>
  <r>
    <x v="3"/>
    <s v="Vikram Singh"/>
    <x v="0"/>
    <x v="1"/>
    <s v="Senior Executive"/>
    <d v="2016-02-23T00:00:00"/>
    <d v="1984-02-28T00:00:00"/>
    <n v="74797"/>
    <n v="8169"/>
    <n v="82"/>
    <x v="3"/>
    <x v="3"/>
    <n v="120"/>
    <n v="82966"/>
    <n v="0.10921561025174807"/>
  </r>
  <r>
    <x v="4"/>
    <s v="Vikram Singh"/>
    <x v="0"/>
    <x v="2"/>
    <s v="Associate"/>
    <d v="2021-01-05T00:00:00"/>
    <d v="1985-08-07T00:00:00"/>
    <n v="74615"/>
    <n v="7582"/>
    <n v="95"/>
    <x v="4"/>
    <x v="4"/>
    <n v="120"/>
    <n v="82197"/>
    <n v="0.10161495677812772"/>
  </r>
  <r>
    <x v="5"/>
    <s v="Meera Joshi"/>
    <x v="0"/>
    <x v="2"/>
    <s v="Analyst"/>
    <d v="2015-07-07T00:00:00"/>
    <d v="2009-08-30T00:00:00"/>
    <n v="54871"/>
    <n v="14482"/>
    <n v="65"/>
    <x v="3"/>
    <x v="5"/>
    <n v="104"/>
    <n v="69353"/>
    <n v="0.26392812232326729"/>
  </r>
  <r>
    <x v="6"/>
    <s v="Karan Malhotra"/>
    <x v="1"/>
    <x v="3"/>
    <s v="Lead"/>
    <d v="2024-05-09T00:00:00"/>
    <d v="1996-05-13T00:00:00"/>
    <n v="46319"/>
    <n v="17130"/>
    <n v="82"/>
    <x v="5"/>
    <x v="0"/>
    <n v="109"/>
    <n v="63449"/>
    <n v="0.36982663701720675"/>
  </r>
  <r>
    <x v="7"/>
    <s v="Krishna Chaitanya"/>
    <x v="0"/>
    <x v="4"/>
    <s v="Lead"/>
    <d v="2016-12-01T00:00:00"/>
    <d v="2003-12-17T00:00:00"/>
    <n v="57087"/>
    <n v="10354"/>
    <n v="89"/>
    <x v="6"/>
    <x v="3"/>
    <n v="118"/>
    <n v="67441"/>
    <n v="0.18137229141485803"/>
  </r>
  <r>
    <x v="8"/>
    <s v="Ananya Rao"/>
    <x v="1"/>
    <x v="5"/>
    <s v="Analyst"/>
    <d v="2017-07-27T00:00:00"/>
    <d v="1981-06-09T00:00:00"/>
    <n v="66347"/>
    <n v="18145"/>
    <n v="77"/>
    <x v="7"/>
    <x v="5"/>
    <n v="119"/>
    <n v="84492"/>
    <n v="0.27348636713039021"/>
  </r>
  <r>
    <x v="9"/>
    <s v="Aditya Kapoor"/>
    <x v="0"/>
    <x v="2"/>
    <s v="Associate"/>
    <d v="2019-06-09T00:00:00"/>
    <d v="2008-11-01T00:00:00"/>
    <n v="85142"/>
    <n v="9681"/>
    <n v="76"/>
    <x v="8"/>
    <x v="5"/>
    <n v="118"/>
    <n v="94823"/>
    <n v="0.11370416480702826"/>
  </r>
  <r>
    <x v="10"/>
    <s v="Ravi Teja"/>
    <x v="1"/>
    <x v="2"/>
    <s v="Manager"/>
    <d v="2019-10-21T00:00:00"/>
    <d v="2006-03-05T00:00:00"/>
    <n v="77350"/>
    <n v="16861"/>
    <n v="74"/>
    <x v="8"/>
    <x v="1"/>
    <n v="116"/>
    <n v="94211"/>
    <n v="0.21798319327731092"/>
  </r>
  <r>
    <x v="11"/>
    <s v="Rahul Verma"/>
    <x v="0"/>
    <x v="5"/>
    <s v="Analyst"/>
    <d v="2016-09-18T00:00:00"/>
    <d v="2008-02-23T00:00:00"/>
    <n v="45969"/>
    <n v="27298"/>
    <n v="87"/>
    <x v="9"/>
    <x v="6"/>
    <n v="113"/>
    <n v="73267"/>
    <n v="0.59383497574452349"/>
  </r>
  <r>
    <x v="12"/>
    <s v="Karan Malhotra"/>
    <x v="1"/>
    <x v="4"/>
    <s v="Senior Executive"/>
    <d v="2025-11-21T00:00:00"/>
    <d v="2004-10-25T00:00:00"/>
    <n v="26504"/>
    <n v="27291"/>
    <n v="67"/>
    <x v="0"/>
    <x v="1"/>
    <n v="109"/>
    <n v="53795"/>
    <n v="1.0296936311500151"/>
  </r>
  <r>
    <x v="13"/>
    <s v="Nisha Kapoor"/>
    <x v="1"/>
    <x v="0"/>
    <s v="Senior Executive"/>
    <d v="2019-11-16T00:00:00"/>
    <d v="1987-02-04T00:00:00"/>
    <n v="84470"/>
    <n v="5106"/>
    <n v="76"/>
    <x v="10"/>
    <x v="4"/>
    <n v="106"/>
    <n v="89576"/>
    <n v="6.0447496152480171E-2"/>
  </r>
  <r>
    <x v="14"/>
    <s v="Swathi Ramesh"/>
    <x v="0"/>
    <x v="5"/>
    <s v="Lead"/>
    <d v="2018-05-07T00:00:00"/>
    <d v="2008-08-29T00:00:00"/>
    <n v="91540"/>
    <n v="24954"/>
    <n v="72"/>
    <x v="11"/>
    <x v="3"/>
    <n v="106"/>
    <n v="116494"/>
    <n v="0.27260214114048503"/>
  </r>
  <r>
    <x v="15"/>
    <s v="Ravi Teja"/>
    <x v="0"/>
    <x v="4"/>
    <s v="Senior Executive"/>
    <d v="2020-06-24T00:00:00"/>
    <d v="1980-11-15T00:00:00"/>
    <n v="39662"/>
    <n v="16894"/>
    <n v="79"/>
    <x v="12"/>
    <x v="6"/>
    <n v="108"/>
    <n v="56556"/>
    <n v="0.42594927134284705"/>
  </r>
  <r>
    <x v="16"/>
    <s v="Gayathri Iyer"/>
    <x v="0"/>
    <x v="0"/>
    <s v="Lead"/>
    <d v="2020-06-13T00:00:00"/>
    <d v="1983-02-07T00:00:00"/>
    <n v="94822"/>
    <n v="9120"/>
    <n v="68"/>
    <x v="13"/>
    <x v="2"/>
    <n v="118"/>
    <n v="103942"/>
    <n v="9.6180211343359134E-2"/>
  </r>
  <r>
    <x v="17"/>
    <s v="Kavya Nair"/>
    <x v="1"/>
    <x v="4"/>
    <s v="Manager"/>
    <d v="2019-09-30T00:00:00"/>
    <d v="1989-07-02T00:00:00"/>
    <n v="95686"/>
    <n v="29748"/>
    <n v="72"/>
    <x v="14"/>
    <x v="3"/>
    <n v="113"/>
    <n v="125434"/>
    <n v="0.31089187550947894"/>
  </r>
  <r>
    <x v="18"/>
    <s v="Krishna Chaitanya"/>
    <x v="1"/>
    <x v="3"/>
    <s v="Manager"/>
    <d v="2020-01-24T00:00:00"/>
    <d v="1985-06-05T00:00:00"/>
    <n v="57493"/>
    <n v="12362"/>
    <n v="64"/>
    <x v="15"/>
    <x v="6"/>
    <n v="119"/>
    <n v="69855"/>
    <n v="0.21501748038891691"/>
  </r>
  <r>
    <x v="19"/>
    <s v="Ravi Teja"/>
    <x v="0"/>
    <x v="4"/>
    <s v="Executive"/>
    <d v="2015-01-30T00:00:00"/>
    <d v="1983-03-09T00:00:00"/>
    <n v="117778"/>
    <n v="25679"/>
    <n v="63"/>
    <x v="16"/>
    <x v="6"/>
    <n v="102"/>
    <n v="143457"/>
    <n v="0.21802883390786054"/>
  </r>
  <r>
    <x v="20"/>
    <s v="Aditya Kapoor"/>
    <x v="0"/>
    <x v="4"/>
    <s v="Executive"/>
    <d v="2018-02-14T00:00:00"/>
    <d v="2010-01-03T00:00:00"/>
    <n v="88624"/>
    <n v="12020"/>
    <n v="94"/>
    <x v="8"/>
    <x v="0"/>
    <n v="119"/>
    <n v="100644"/>
    <n v="0.13562917494132515"/>
  </r>
  <r>
    <x v="21"/>
    <s v="Gayathri Iyer"/>
    <x v="1"/>
    <x v="1"/>
    <s v="Associate"/>
    <d v="2024-01-21T00:00:00"/>
    <d v="1998-04-05T00:00:00"/>
    <n v="49957"/>
    <n v="8090"/>
    <n v="66"/>
    <x v="13"/>
    <x v="2"/>
    <n v="112"/>
    <n v="58047"/>
    <n v="0.16193926777028245"/>
  </r>
  <r>
    <x v="22"/>
    <s v="Neha Kulkarni"/>
    <x v="1"/>
    <x v="3"/>
    <s v="Lead"/>
    <d v="2015-08-10T00:00:00"/>
    <d v="2010-03-16T00:00:00"/>
    <n v="110649"/>
    <n v="26174"/>
    <n v="66"/>
    <x v="17"/>
    <x v="2"/>
    <n v="111"/>
    <n v="136823"/>
    <n v="0.23654981066254552"/>
  </r>
  <r>
    <x v="23"/>
    <s v="Sneha Iyer"/>
    <x v="0"/>
    <x v="1"/>
    <s v="Executive"/>
    <d v="2021-01-05T00:00:00"/>
    <d v="2000-02-15T00:00:00"/>
    <n v="43373"/>
    <n v="18824"/>
    <n v="71"/>
    <x v="18"/>
    <x v="2"/>
    <n v="108"/>
    <n v="62197"/>
    <n v="0.43400272058653999"/>
  </r>
  <r>
    <x v="24"/>
    <s v="Rahul Verma"/>
    <x v="1"/>
    <x v="5"/>
    <s v="Manager"/>
    <d v="2016-02-06T00:00:00"/>
    <d v="1982-04-08T00:00:00"/>
    <n v="110477"/>
    <n v="22713"/>
    <n v="60"/>
    <x v="19"/>
    <x v="4"/>
    <n v="108"/>
    <n v="133190"/>
    <n v="0.20559030386415272"/>
  </r>
  <r>
    <x v="25"/>
    <s v="Kavya Nair"/>
    <x v="1"/>
    <x v="3"/>
    <s v="Associate"/>
    <d v="2017-05-25T00:00:00"/>
    <d v="1997-12-27T00:00:00"/>
    <n v="32685"/>
    <n v="10394"/>
    <n v="84"/>
    <x v="20"/>
    <x v="2"/>
    <n v="109"/>
    <n v="43079"/>
    <n v="0.31800520116261283"/>
  </r>
  <r>
    <x v="26"/>
    <s v="Ishita Roy"/>
    <x v="1"/>
    <x v="3"/>
    <s v="Lead"/>
    <d v="2025-09-26T00:00:00"/>
    <d v="2012-10-07T00:00:00"/>
    <n v="97845"/>
    <n v="26688"/>
    <n v="91"/>
    <x v="11"/>
    <x v="5"/>
    <n v="110"/>
    <n v="124533"/>
    <n v="0.27275793346619653"/>
  </r>
  <r>
    <x v="27"/>
    <s v="Rohan Gupta"/>
    <x v="0"/>
    <x v="4"/>
    <s v="Lead"/>
    <d v="2021-01-29T00:00:00"/>
    <d v="1982-09-25T00:00:00"/>
    <n v="66104"/>
    <n v="6873"/>
    <n v="63"/>
    <x v="21"/>
    <x v="2"/>
    <n v="117"/>
    <n v="72977"/>
    <n v="0.10397252813748033"/>
  </r>
  <r>
    <x v="28"/>
    <s v="Swathi Ramesh"/>
    <x v="0"/>
    <x v="0"/>
    <s v="Manager"/>
    <d v="2015-11-25T00:00:00"/>
    <d v="1988-05-02T00:00:00"/>
    <n v="33981"/>
    <n v="24498"/>
    <n v="64"/>
    <x v="0"/>
    <x v="4"/>
    <n v="108"/>
    <n v="58479"/>
    <n v="0.72093228568906154"/>
  </r>
  <r>
    <x v="29"/>
    <s v="Karan Malhotra"/>
    <x v="0"/>
    <x v="4"/>
    <s v="Executive"/>
    <d v="2021-06-29T00:00:00"/>
    <d v="2006-09-01T00:00:00"/>
    <n v="30209"/>
    <n v="25295"/>
    <n v="65"/>
    <x v="22"/>
    <x v="0"/>
    <n v="119"/>
    <n v="55504"/>
    <n v="0.83733324505941942"/>
  </r>
  <r>
    <x v="30"/>
    <s v="Gayathri Iyer"/>
    <x v="1"/>
    <x v="6"/>
    <s v="Executive"/>
    <d v="2022-07-06T00:00:00"/>
    <d v="2012-02-16T00:00:00"/>
    <n v="66180"/>
    <n v="12821"/>
    <n v="76"/>
    <x v="23"/>
    <x v="5"/>
    <n v="110"/>
    <n v="79001"/>
    <n v="0.19372922333031128"/>
  </r>
  <r>
    <x v="31"/>
    <s v="Ishita Roy"/>
    <x v="1"/>
    <x v="5"/>
    <s v="Analyst"/>
    <d v="2015-02-08T00:00:00"/>
    <d v="2000-07-22T00:00:00"/>
    <n v="106416"/>
    <n v="23448"/>
    <n v="66"/>
    <x v="7"/>
    <x v="1"/>
    <n v="107"/>
    <n v="129864"/>
    <n v="0.2203428055931439"/>
  </r>
  <r>
    <x v="32"/>
    <s v="Swathi Ramesh"/>
    <x v="1"/>
    <x v="1"/>
    <s v="Senior Executive"/>
    <d v="2024-11-17T00:00:00"/>
    <d v="1983-02-01T00:00:00"/>
    <n v="57018"/>
    <n v="17108"/>
    <n v="78"/>
    <x v="24"/>
    <x v="2"/>
    <n v="118"/>
    <n v="74126"/>
    <n v="0.30004559963520294"/>
  </r>
  <r>
    <x v="33"/>
    <s v="Pooja Das"/>
    <x v="0"/>
    <x v="2"/>
    <s v="Manager"/>
    <d v="2018-05-11T00:00:00"/>
    <d v="2009-10-03T00:00:00"/>
    <n v="38577"/>
    <n v="9400"/>
    <n v="76"/>
    <x v="25"/>
    <x v="6"/>
    <n v="118"/>
    <n v="47977"/>
    <n v="0.24366850714156105"/>
  </r>
  <r>
    <x v="34"/>
    <s v="Arjun Mehta"/>
    <x v="1"/>
    <x v="6"/>
    <s v="Manager"/>
    <d v="2017-05-12T00:00:00"/>
    <d v="2012-03-10T00:00:00"/>
    <n v="69942"/>
    <n v="11671"/>
    <n v="100"/>
    <x v="3"/>
    <x v="3"/>
    <n v="117"/>
    <n v="81613"/>
    <n v="0.16686683251837237"/>
  </r>
  <r>
    <x v="35"/>
    <s v="Tarun Verma"/>
    <x v="1"/>
    <x v="5"/>
    <s v="Analyst"/>
    <d v="2016-01-14T00:00:00"/>
    <d v="2008-06-14T00:00:00"/>
    <n v="80518"/>
    <n v="14066"/>
    <n v="62"/>
    <x v="20"/>
    <x v="3"/>
    <n v="105"/>
    <n v="94584"/>
    <n v="0.17469385727414988"/>
  </r>
  <r>
    <x v="36"/>
    <s v="Nisha Kapoor"/>
    <x v="1"/>
    <x v="1"/>
    <s v="Lead"/>
    <d v="2019-12-15T00:00:00"/>
    <d v="2004-09-29T00:00:00"/>
    <n v="117493"/>
    <n v="19014"/>
    <n v="95"/>
    <x v="20"/>
    <x v="6"/>
    <n v="103"/>
    <n v="136507"/>
    <n v="0.16183091758657964"/>
  </r>
  <r>
    <x v="37"/>
    <s v="Arjun Mehta"/>
    <x v="0"/>
    <x v="5"/>
    <s v="Senior Executive"/>
    <d v="2021-07-13T00:00:00"/>
    <d v="2004-10-13T00:00:00"/>
    <n v="44410"/>
    <n v="19083"/>
    <n v="68"/>
    <x v="26"/>
    <x v="3"/>
    <n v="112"/>
    <n v="63493"/>
    <n v="0.42970051790137359"/>
  </r>
  <r>
    <x v="38"/>
    <s v="Priya Reddy"/>
    <x v="1"/>
    <x v="1"/>
    <s v="Lead"/>
    <d v="2017-10-19T00:00:00"/>
    <d v="2009-12-01T00:00:00"/>
    <n v="38473"/>
    <n v="16589"/>
    <n v="95"/>
    <x v="27"/>
    <x v="4"/>
    <n v="114"/>
    <n v="55062"/>
    <n v="0.43118550671899775"/>
  </r>
  <r>
    <x v="39"/>
    <s v="Ajay Singh"/>
    <x v="0"/>
    <x v="1"/>
    <s v="Executive"/>
    <d v="2025-12-12T00:00:00"/>
    <d v="1987-12-10T00:00:00"/>
    <n v="79040"/>
    <n v="5812"/>
    <n v="71"/>
    <x v="28"/>
    <x v="3"/>
    <n v="114"/>
    <n v="84852"/>
    <n v="7.3532388663967607E-2"/>
  </r>
  <r>
    <x v="40"/>
    <s v="Krishna Chaitanya"/>
    <x v="0"/>
    <x v="6"/>
    <s v="Executive"/>
    <d v="2023-10-31T00:00:00"/>
    <d v="2011-06-16T00:00:00"/>
    <n v="39168"/>
    <n v="17535"/>
    <n v="62"/>
    <x v="3"/>
    <x v="2"/>
    <n v="108"/>
    <n v="56703"/>
    <n v="0.44768688725490197"/>
  </r>
  <r>
    <x v="41"/>
    <s v="Rohan Gupta"/>
    <x v="1"/>
    <x v="6"/>
    <s v="Senior Executive"/>
    <d v="2024-03-14T00:00:00"/>
    <d v="1990-03-17T00:00:00"/>
    <n v="54219"/>
    <n v="5775"/>
    <n v="72"/>
    <x v="23"/>
    <x v="3"/>
    <n v="109"/>
    <n v="59994"/>
    <n v="0.10651247717589775"/>
  </r>
  <r>
    <x v="42"/>
    <s v="Rahul Verma"/>
    <x v="1"/>
    <x v="6"/>
    <s v="Lead"/>
    <d v="2020-09-17T00:00:00"/>
    <d v="1997-12-05T00:00:00"/>
    <n v="114065"/>
    <n v="22570"/>
    <n v="81"/>
    <x v="29"/>
    <x v="6"/>
    <n v="104"/>
    <n v="136635"/>
    <n v="0.19786963573401131"/>
  </r>
  <r>
    <x v="43"/>
    <s v="Vikram Singh"/>
    <x v="0"/>
    <x v="4"/>
    <s v="Senior Executive"/>
    <d v="2015-06-06T00:00:00"/>
    <d v="1984-11-11T00:00:00"/>
    <n v="103193"/>
    <n v="19239"/>
    <n v="82"/>
    <x v="30"/>
    <x v="4"/>
    <n v="111"/>
    <n v="122432"/>
    <n v="0.18643706452957082"/>
  </r>
  <r>
    <x v="44"/>
    <s v="Neha Kulkarni"/>
    <x v="0"/>
    <x v="3"/>
    <s v="Manager"/>
    <d v="2017-02-17T00:00:00"/>
    <d v="1991-06-05T00:00:00"/>
    <n v="30817"/>
    <n v="28225"/>
    <n v="87"/>
    <x v="20"/>
    <x v="1"/>
    <n v="118"/>
    <n v="59042"/>
    <n v="0.91589057987474443"/>
  </r>
  <r>
    <x v="45"/>
    <s v="Krishna Chaitanya"/>
    <x v="0"/>
    <x v="6"/>
    <s v="Associate"/>
    <d v="2015-10-14T00:00:00"/>
    <d v="2009-10-17T00:00:00"/>
    <n v="68279"/>
    <n v="25419"/>
    <n v="80"/>
    <x v="13"/>
    <x v="4"/>
    <n v="104"/>
    <n v="93698"/>
    <n v="0.37228137494690899"/>
  </r>
  <r>
    <x v="46"/>
    <s v="Pooja Das"/>
    <x v="1"/>
    <x v="2"/>
    <s v="Associate"/>
    <d v="2018-08-29T00:00:00"/>
    <d v="1998-01-18T00:00:00"/>
    <n v="116384"/>
    <n v="14688"/>
    <n v="95"/>
    <x v="8"/>
    <x v="5"/>
    <n v="114"/>
    <n v="131072"/>
    <n v="0.12620291448996426"/>
  </r>
  <r>
    <x v="47"/>
    <s v="Krishna Chaitanya"/>
    <x v="1"/>
    <x v="2"/>
    <s v="Lead"/>
    <d v="2025-02-14T00:00:00"/>
    <d v="1987-10-22T00:00:00"/>
    <n v="105676"/>
    <n v="23648"/>
    <n v="79"/>
    <x v="23"/>
    <x v="1"/>
    <n v="101"/>
    <n v="129324"/>
    <n v="0.22377834134524396"/>
  </r>
  <r>
    <x v="48"/>
    <s v="Pooja Das"/>
    <x v="1"/>
    <x v="1"/>
    <s v="Associate"/>
    <d v="2023-10-24T00:00:00"/>
    <d v="2006-01-06T00:00:00"/>
    <n v="104516"/>
    <n v="26453"/>
    <n v="80"/>
    <x v="31"/>
    <x v="2"/>
    <n v="115"/>
    <n v="130969"/>
    <n v="0.25310000382716524"/>
  </r>
  <r>
    <x v="49"/>
    <s v="Krishna Chaitanya"/>
    <x v="0"/>
    <x v="4"/>
    <s v="Associate"/>
    <d v="2023-11-26T00:00:00"/>
    <d v="1987-08-12T00:00:00"/>
    <n v="111356"/>
    <n v="7778"/>
    <n v="78"/>
    <x v="10"/>
    <x v="0"/>
    <n v="120"/>
    <n v="119134"/>
    <n v="6.9848054887028985E-2"/>
  </r>
  <r>
    <x v="50"/>
    <s v="Aditya Kapoor"/>
    <x v="0"/>
    <x v="5"/>
    <s v="Executive"/>
    <d v="2022-07-18T00:00:00"/>
    <d v="1993-12-03T00:00:00"/>
    <n v="54444"/>
    <n v="11525"/>
    <n v="69"/>
    <x v="1"/>
    <x v="6"/>
    <n v="108"/>
    <n v="65969"/>
    <n v="0.21168540151348175"/>
  </r>
  <r>
    <x v="51"/>
    <s v="Tarun Verma"/>
    <x v="0"/>
    <x v="3"/>
    <s v="Associate"/>
    <d v="2024-12-08T00:00:00"/>
    <d v="2008-04-01T00:00:00"/>
    <n v="100454"/>
    <n v="11371"/>
    <n v="84"/>
    <x v="32"/>
    <x v="2"/>
    <n v="108"/>
    <n v="111825"/>
    <n v="0.11319608975252354"/>
  </r>
  <r>
    <x v="52"/>
    <s v="Arjun Mehta"/>
    <x v="0"/>
    <x v="5"/>
    <s v="Analyst"/>
    <d v="2023-09-24T00:00:00"/>
    <d v="1999-01-26T00:00:00"/>
    <n v="53683"/>
    <n v="10763"/>
    <n v="93"/>
    <x v="31"/>
    <x v="6"/>
    <n v="118"/>
    <n v="64446"/>
    <n v="0.2004917757949444"/>
  </r>
  <r>
    <x v="53"/>
    <s v="Ananya Rao"/>
    <x v="0"/>
    <x v="3"/>
    <s v="Executive"/>
    <d v="2023-12-27T00:00:00"/>
    <d v="2000-11-03T00:00:00"/>
    <n v="112500"/>
    <n v="22404"/>
    <n v="95"/>
    <x v="9"/>
    <x v="3"/>
    <n v="115"/>
    <n v="134904"/>
    <n v="0.19914666666666667"/>
  </r>
  <r>
    <x v="54"/>
    <s v="Ajay Singh"/>
    <x v="1"/>
    <x v="5"/>
    <s v="Manager"/>
    <d v="2020-01-01T00:00:00"/>
    <d v="1987-02-20T00:00:00"/>
    <n v="87216"/>
    <n v="19747"/>
    <n v="76"/>
    <x v="33"/>
    <x v="5"/>
    <n v="109"/>
    <n v="106963"/>
    <n v="0.22641487800403595"/>
  </r>
  <r>
    <x v="55"/>
    <s v="Swathi Ramesh"/>
    <x v="1"/>
    <x v="2"/>
    <s v="Executive"/>
    <d v="2018-01-29T00:00:00"/>
    <d v="1999-09-24T00:00:00"/>
    <n v="35155"/>
    <n v="28381"/>
    <n v="78"/>
    <x v="12"/>
    <x v="3"/>
    <n v="111"/>
    <n v="63536"/>
    <n v="0.80731048215047652"/>
  </r>
  <r>
    <x v="56"/>
    <s v="Aditya Kapoor"/>
    <x v="0"/>
    <x v="1"/>
    <s v="Executive"/>
    <d v="2017-08-05T00:00:00"/>
    <d v="1997-03-07T00:00:00"/>
    <n v="115957"/>
    <n v="10007"/>
    <n v="73"/>
    <x v="7"/>
    <x v="2"/>
    <n v="114"/>
    <n v="125964"/>
    <n v="8.6299231611718139E-2"/>
  </r>
  <r>
    <x v="57"/>
    <s v="Aditya Kapoor"/>
    <x v="1"/>
    <x v="3"/>
    <s v="Analyst"/>
    <d v="2017-04-27T00:00:00"/>
    <d v="1998-11-05T00:00:00"/>
    <n v="76049"/>
    <n v="24139"/>
    <n v="61"/>
    <x v="3"/>
    <x v="4"/>
    <n v="119"/>
    <n v="100188"/>
    <n v="0.31741377269918081"/>
  </r>
  <r>
    <x v="58"/>
    <s v="Karan Malhotra"/>
    <x v="1"/>
    <x v="0"/>
    <s v="Senior Executive"/>
    <d v="2018-05-08T00:00:00"/>
    <d v="1997-06-29T00:00:00"/>
    <n v="79921"/>
    <n v="22636"/>
    <n v="94"/>
    <x v="34"/>
    <x v="1"/>
    <n v="108"/>
    <n v="102557"/>
    <n v="0.28322968931820175"/>
  </r>
  <r>
    <x v="59"/>
    <s v="Tarun Verma"/>
    <x v="0"/>
    <x v="6"/>
    <s v="Associate"/>
    <d v="2020-06-12T00:00:00"/>
    <d v="1981-04-20T00:00:00"/>
    <n v="75968"/>
    <n v="16014"/>
    <n v="85"/>
    <x v="30"/>
    <x v="5"/>
    <n v="115"/>
    <n v="91982"/>
    <n v="0.21079928390901431"/>
  </r>
  <r>
    <x v="60"/>
    <s v="Arjun Mehta"/>
    <x v="0"/>
    <x v="3"/>
    <s v="Manager"/>
    <d v="2021-04-30T00:00:00"/>
    <d v="2009-09-27T00:00:00"/>
    <n v="28552"/>
    <n v="7750"/>
    <n v="87"/>
    <x v="8"/>
    <x v="4"/>
    <n v="115"/>
    <n v="36302"/>
    <n v="0.2714345755113477"/>
  </r>
  <r>
    <x v="61"/>
    <s v="Kavya Nair"/>
    <x v="0"/>
    <x v="6"/>
    <s v="Associate"/>
    <d v="2018-09-02T00:00:00"/>
    <d v="1989-06-29T00:00:00"/>
    <n v="84598"/>
    <n v="15710"/>
    <n v="81"/>
    <x v="33"/>
    <x v="2"/>
    <n v="109"/>
    <n v="100308"/>
    <n v="0.18570178964041703"/>
  </r>
  <r>
    <x v="62"/>
    <s v="Neha Kulkarni"/>
    <x v="1"/>
    <x v="5"/>
    <s v="Analyst"/>
    <d v="2020-04-10T00:00:00"/>
    <d v="1980-11-13T00:00:00"/>
    <n v="95702"/>
    <n v="6706"/>
    <n v="82"/>
    <x v="16"/>
    <x v="0"/>
    <n v="103"/>
    <n v="102408"/>
    <n v="7.0071680842615613E-2"/>
  </r>
  <r>
    <x v="63"/>
    <s v="Nisha Kapoor"/>
    <x v="0"/>
    <x v="5"/>
    <s v="Analyst"/>
    <d v="2025-08-25T00:00:00"/>
    <d v="1991-02-03T00:00:00"/>
    <n v="51130"/>
    <n v="5667"/>
    <n v="99"/>
    <x v="11"/>
    <x v="5"/>
    <n v="105"/>
    <n v="56797"/>
    <n v="0.11083512614903188"/>
  </r>
  <r>
    <x v="64"/>
    <s v="Tarun Verma"/>
    <x v="0"/>
    <x v="4"/>
    <s v="Executive"/>
    <d v="2020-03-19T00:00:00"/>
    <d v="2011-05-18T00:00:00"/>
    <n v="58586"/>
    <n v="17087"/>
    <n v="70"/>
    <x v="9"/>
    <x v="1"/>
    <n v="104"/>
    <n v="75673"/>
    <n v="0.29165670979414876"/>
  </r>
  <r>
    <x v="65"/>
    <s v="Kavya Nair"/>
    <x v="1"/>
    <x v="0"/>
    <s v="Manager"/>
    <d v="2015-04-16T00:00:00"/>
    <d v="1993-12-29T00:00:00"/>
    <n v="100470"/>
    <n v="27195"/>
    <n v="84"/>
    <x v="23"/>
    <x v="0"/>
    <n v="107"/>
    <n v="127665"/>
    <n v="0.27067781427291732"/>
  </r>
  <r>
    <x v="66"/>
    <s v="Rahul Verma"/>
    <x v="0"/>
    <x v="0"/>
    <s v="Lead"/>
    <d v="2023-08-31T00:00:00"/>
    <d v="1993-07-12T00:00:00"/>
    <n v="114687"/>
    <n v="24674"/>
    <n v="67"/>
    <x v="35"/>
    <x v="1"/>
    <n v="102"/>
    <n v="139361"/>
    <n v="0.21514208236330185"/>
  </r>
  <r>
    <x v="67"/>
    <s v="Meera Joshi"/>
    <x v="1"/>
    <x v="2"/>
    <s v="Senior Executive"/>
    <d v="2015-10-10T00:00:00"/>
    <d v="2002-09-11T00:00:00"/>
    <n v="109874"/>
    <n v="16181"/>
    <n v="60"/>
    <x v="3"/>
    <x v="2"/>
    <n v="116"/>
    <n v="126055"/>
    <n v="0.14726868958989389"/>
  </r>
  <r>
    <x v="68"/>
    <s v="Sneha Iyer"/>
    <x v="1"/>
    <x v="6"/>
    <s v="Lead"/>
    <d v="2024-12-30T00:00:00"/>
    <d v="2000-08-15T00:00:00"/>
    <n v="117708"/>
    <n v="10013"/>
    <n v="87"/>
    <x v="36"/>
    <x v="0"/>
    <n v="117"/>
    <n v="127721"/>
    <n v="8.5066435586366257E-2"/>
  </r>
  <r>
    <x v="69"/>
    <s v="Nisha Kapoor"/>
    <x v="1"/>
    <x v="4"/>
    <s v="Manager"/>
    <d v="2023-09-08T00:00:00"/>
    <d v="2001-09-08T00:00:00"/>
    <n v="85931"/>
    <n v="19272"/>
    <n v="97"/>
    <x v="18"/>
    <x v="3"/>
    <n v="108"/>
    <n v="105203"/>
    <n v="0.22427296319139775"/>
  </r>
  <r>
    <x v="70"/>
    <s v="Rahul Verma"/>
    <x v="1"/>
    <x v="3"/>
    <s v="Executive"/>
    <d v="2023-06-01T00:00:00"/>
    <d v="2000-11-04T00:00:00"/>
    <n v="99691"/>
    <n v="24999"/>
    <n v="84"/>
    <x v="15"/>
    <x v="6"/>
    <n v="116"/>
    <n v="124690"/>
    <n v="0.25076486342799248"/>
  </r>
  <r>
    <x v="71"/>
    <s v="Aditya Kapoor"/>
    <x v="0"/>
    <x v="3"/>
    <s v="Executive"/>
    <d v="2018-12-24T00:00:00"/>
    <d v="1991-08-03T00:00:00"/>
    <n v="69608"/>
    <n v="14163"/>
    <n v="98"/>
    <x v="2"/>
    <x v="3"/>
    <n v="118"/>
    <n v="83771"/>
    <n v="0.20346799218480635"/>
  </r>
  <r>
    <x v="72"/>
    <s v="Aarav Sharma"/>
    <x v="0"/>
    <x v="0"/>
    <s v="Executive"/>
    <d v="2023-01-28T00:00:00"/>
    <d v="1998-03-25T00:00:00"/>
    <n v="89038"/>
    <n v="23192"/>
    <n v="75"/>
    <x v="2"/>
    <x v="2"/>
    <n v="116"/>
    <n v="112230"/>
    <n v="0.26047305644780883"/>
  </r>
  <r>
    <x v="73"/>
    <s v="Ishita Roy"/>
    <x v="0"/>
    <x v="0"/>
    <s v="Senior Executive"/>
    <d v="2017-06-26T00:00:00"/>
    <d v="1998-02-20T00:00:00"/>
    <n v="115673"/>
    <n v="12972"/>
    <n v="79"/>
    <x v="13"/>
    <x v="1"/>
    <n v="112"/>
    <n v="128645"/>
    <n v="0.1121437154737925"/>
  </r>
  <r>
    <x v="74"/>
    <s v="Tarun Verma"/>
    <x v="1"/>
    <x v="3"/>
    <s v="Lead"/>
    <d v="2021-03-04T00:00:00"/>
    <d v="1994-11-02T00:00:00"/>
    <n v="71112"/>
    <n v="28031"/>
    <n v="89"/>
    <x v="18"/>
    <x v="3"/>
    <n v="109"/>
    <n v="99143"/>
    <n v="0.39418101023737201"/>
  </r>
  <r>
    <x v="75"/>
    <s v="Ananya Rao"/>
    <x v="0"/>
    <x v="2"/>
    <s v="Executive"/>
    <d v="2018-07-16T00:00:00"/>
    <d v="1985-05-12T00:00:00"/>
    <n v="95236"/>
    <n v="29975"/>
    <n v="71"/>
    <x v="37"/>
    <x v="5"/>
    <n v="116"/>
    <n v="125211"/>
    <n v="0.3147444243773363"/>
  </r>
  <r>
    <x v="76"/>
    <s v="Vikram Singh"/>
    <x v="1"/>
    <x v="0"/>
    <s v="Executive"/>
    <d v="2018-04-28T00:00:00"/>
    <d v="1990-03-16T00:00:00"/>
    <n v="72301"/>
    <n v="10879"/>
    <n v="79"/>
    <x v="20"/>
    <x v="0"/>
    <n v="118"/>
    <n v="83180"/>
    <n v="0.15046818162957634"/>
  </r>
  <r>
    <x v="77"/>
    <s v="Arjun Mehta"/>
    <x v="1"/>
    <x v="0"/>
    <s v="Analyst"/>
    <d v="2021-03-16T00:00:00"/>
    <d v="1993-02-07T00:00:00"/>
    <n v="116411"/>
    <n v="9137"/>
    <n v="100"/>
    <x v="38"/>
    <x v="4"/>
    <n v="116"/>
    <n v="125548"/>
    <n v="7.8489146214704791E-2"/>
  </r>
  <r>
    <x v="78"/>
    <s v="Sneha Iyer"/>
    <x v="0"/>
    <x v="4"/>
    <s v="Senior Executive"/>
    <d v="2020-04-06T00:00:00"/>
    <d v="2001-06-22T00:00:00"/>
    <n v="82733"/>
    <n v="16164"/>
    <n v="71"/>
    <x v="17"/>
    <x v="3"/>
    <n v="116"/>
    <n v="98897"/>
    <n v="0.19537548499389604"/>
  </r>
  <r>
    <x v="79"/>
    <s v="Sneha Iyer"/>
    <x v="0"/>
    <x v="3"/>
    <s v="Associate"/>
    <d v="2015-10-31T00:00:00"/>
    <d v="2005-11-18T00:00:00"/>
    <n v="107502"/>
    <n v="27493"/>
    <n v="63"/>
    <x v="11"/>
    <x v="5"/>
    <n v="119"/>
    <n v="134995"/>
    <n v="0.25574407917992226"/>
  </r>
  <r>
    <x v="80"/>
    <s v="Pooja Das"/>
    <x v="0"/>
    <x v="1"/>
    <s v="Analyst"/>
    <d v="2021-04-04T00:00:00"/>
    <d v="1998-09-01T00:00:00"/>
    <n v="104471"/>
    <n v="24533"/>
    <n v="99"/>
    <x v="16"/>
    <x v="4"/>
    <n v="117"/>
    <n v="129004"/>
    <n v="0.23483071857261825"/>
  </r>
  <r>
    <x v="81"/>
    <s v="Karan Malhotra"/>
    <x v="1"/>
    <x v="3"/>
    <s v="Senior Executive"/>
    <d v="2024-08-24T00:00:00"/>
    <d v="2006-05-26T00:00:00"/>
    <n v="81207"/>
    <n v="15006"/>
    <n v="96"/>
    <x v="39"/>
    <x v="6"/>
    <n v="120"/>
    <n v="96213"/>
    <n v="0.18478702574901179"/>
  </r>
  <r>
    <x v="82"/>
    <s v="Sneha Iyer"/>
    <x v="0"/>
    <x v="2"/>
    <s v="Executive"/>
    <d v="2017-12-19T00:00:00"/>
    <d v="2009-08-16T00:00:00"/>
    <n v="35641"/>
    <n v="10146"/>
    <n v="75"/>
    <x v="36"/>
    <x v="1"/>
    <n v="103"/>
    <n v="45787"/>
    <n v="0.28467214724614909"/>
  </r>
  <r>
    <x v="83"/>
    <s v="Kavya Nair"/>
    <x v="0"/>
    <x v="3"/>
    <s v="Associate"/>
    <d v="2022-09-24T00:00:00"/>
    <d v="2006-08-21T00:00:00"/>
    <n v="86592"/>
    <n v="14543"/>
    <n v="62"/>
    <x v="16"/>
    <x v="3"/>
    <n v="110"/>
    <n v="101135"/>
    <n v="0.16794854028085734"/>
  </r>
  <r>
    <x v="84"/>
    <s v="Ishita Roy"/>
    <x v="0"/>
    <x v="2"/>
    <s v="Executive"/>
    <d v="2025-05-12T00:00:00"/>
    <d v="1991-11-13T00:00:00"/>
    <n v="106927"/>
    <n v="24326"/>
    <n v="72"/>
    <x v="40"/>
    <x v="6"/>
    <n v="118"/>
    <n v="131253"/>
    <n v="0.22750100535879619"/>
  </r>
  <r>
    <x v="85"/>
    <s v="Ananya Rao"/>
    <x v="0"/>
    <x v="6"/>
    <s v="Executive"/>
    <d v="2015-10-20T00:00:00"/>
    <d v="1982-09-04T00:00:00"/>
    <n v="46747"/>
    <n v="15079"/>
    <n v="98"/>
    <x v="28"/>
    <x v="4"/>
    <n v="119"/>
    <n v="61826"/>
    <n v="0.32256615397779537"/>
  </r>
  <r>
    <x v="86"/>
    <s v="Pooja Das"/>
    <x v="1"/>
    <x v="0"/>
    <s v="Associate"/>
    <d v="2022-09-21T00:00:00"/>
    <d v="1993-08-22T00:00:00"/>
    <n v="116715"/>
    <n v="18189"/>
    <n v="77"/>
    <x v="10"/>
    <x v="1"/>
    <n v="116"/>
    <n v="134904"/>
    <n v="0.15584115152294051"/>
  </r>
  <r>
    <x v="87"/>
    <s v="Ishita Roy"/>
    <x v="0"/>
    <x v="4"/>
    <s v="Analyst"/>
    <d v="2024-12-22T00:00:00"/>
    <d v="1999-05-19T00:00:00"/>
    <n v="67247"/>
    <n v="24782"/>
    <n v="76"/>
    <x v="1"/>
    <x v="6"/>
    <n v="108"/>
    <n v="92029"/>
    <n v="0.36852201585200828"/>
  </r>
  <r>
    <x v="88"/>
    <s v="Krishna Chaitanya"/>
    <x v="0"/>
    <x v="5"/>
    <s v="Lead"/>
    <d v="2024-03-18T00:00:00"/>
    <d v="1992-02-02T00:00:00"/>
    <n v="100529"/>
    <n v="6318"/>
    <n v="71"/>
    <x v="41"/>
    <x v="1"/>
    <n v="115"/>
    <n v="106847"/>
    <n v="6.2847536531747059E-2"/>
  </r>
  <r>
    <x v="89"/>
    <s v="Vikram Singh"/>
    <x v="0"/>
    <x v="4"/>
    <s v="Associate"/>
    <d v="2022-02-13T00:00:00"/>
    <d v="2002-01-21T00:00:00"/>
    <n v="36959"/>
    <n v="20401"/>
    <n v="82"/>
    <x v="22"/>
    <x v="3"/>
    <n v="111"/>
    <n v="57360"/>
    <n v="0.55199004302064447"/>
  </r>
  <r>
    <x v="90"/>
    <s v="Krishna Chaitanya"/>
    <x v="0"/>
    <x v="5"/>
    <s v="Executive"/>
    <d v="2018-09-12T00:00:00"/>
    <d v="1998-06-19T00:00:00"/>
    <n v="115921"/>
    <n v="21235"/>
    <n v="78"/>
    <x v="13"/>
    <x v="2"/>
    <n v="118"/>
    <n v="137156"/>
    <n v="0.18318510019754833"/>
  </r>
  <r>
    <x v="91"/>
    <s v="Priya Reddy"/>
    <x v="1"/>
    <x v="0"/>
    <s v="Senior Executive"/>
    <d v="2017-10-30T00:00:00"/>
    <d v="1994-07-02T00:00:00"/>
    <n v="40194"/>
    <n v="18244"/>
    <n v="92"/>
    <x v="42"/>
    <x v="6"/>
    <n v="118"/>
    <n v="58438"/>
    <n v="0.45389859182962633"/>
  </r>
  <r>
    <x v="92"/>
    <s v="Ishita Roy"/>
    <x v="1"/>
    <x v="0"/>
    <s v="Executive"/>
    <d v="2020-10-24T00:00:00"/>
    <d v="1996-03-24T00:00:00"/>
    <n v="106609"/>
    <n v="29787"/>
    <n v="91"/>
    <x v="43"/>
    <x v="2"/>
    <n v="102"/>
    <n v="136396"/>
    <n v="0.27940417788366834"/>
  </r>
  <r>
    <x v="93"/>
    <s v="Rohan Gupta"/>
    <x v="1"/>
    <x v="4"/>
    <s v="Executive"/>
    <d v="2025-05-27T00:00:00"/>
    <d v="1992-12-02T00:00:00"/>
    <n v="82424"/>
    <n v="27880"/>
    <n v="91"/>
    <x v="25"/>
    <x v="6"/>
    <n v="120"/>
    <n v="110304"/>
    <n v="0.33825099485586724"/>
  </r>
  <r>
    <x v="94"/>
    <s v="Ananya Rao"/>
    <x v="0"/>
    <x v="6"/>
    <s v="Manager"/>
    <d v="2015-02-26T00:00:00"/>
    <d v="2004-10-09T00:00:00"/>
    <n v="78476"/>
    <n v="8054"/>
    <n v="74"/>
    <x v="44"/>
    <x v="6"/>
    <n v="115"/>
    <n v="86530"/>
    <n v="0.10263010347112493"/>
  </r>
  <r>
    <x v="95"/>
    <s v="Sneha Iyer"/>
    <x v="0"/>
    <x v="3"/>
    <s v="Lead"/>
    <d v="2018-04-10T00:00:00"/>
    <d v="2002-10-29T00:00:00"/>
    <n v="117459"/>
    <n v="13959"/>
    <n v="86"/>
    <x v="44"/>
    <x v="2"/>
    <n v="116"/>
    <n v="131418"/>
    <n v="0.11884146808673665"/>
  </r>
  <r>
    <x v="96"/>
    <s v="Ananya Rao"/>
    <x v="1"/>
    <x v="4"/>
    <s v="Executive"/>
    <d v="2019-04-21T00:00:00"/>
    <d v="1988-07-19T00:00:00"/>
    <n v="103561"/>
    <n v="21654"/>
    <n v="68"/>
    <x v="38"/>
    <x v="6"/>
    <n v="109"/>
    <n v="125215"/>
    <n v="0.2090941570668495"/>
  </r>
  <r>
    <x v="97"/>
    <s v="Neha Kulkarni"/>
    <x v="1"/>
    <x v="5"/>
    <s v="Manager"/>
    <d v="2017-12-30T00:00:00"/>
    <d v="1980-02-12T00:00:00"/>
    <n v="62072"/>
    <n v="28791"/>
    <n v="79"/>
    <x v="44"/>
    <x v="1"/>
    <n v="119"/>
    <n v="90863"/>
    <n v="0.46383232375306094"/>
  </r>
  <r>
    <x v="98"/>
    <s v="Krishna Chaitanya"/>
    <x v="1"/>
    <x v="5"/>
    <s v="Executive"/>
    <d v="2020-01-04T00:00:00"/>
    <d v="2004-02-28T00:00:00"/>
    <n v="88483"/>
    <n v="16309"/>
    <n v="81"/>
    <x v="45"/>
    <x v="4"/>
    <n v="118"/>
    <n v="104792"/>
    <n v="0.18431789157239245"/>
  </r>
  <r>
    <x v="99"/>
    <s v="Karan Malhotra"/>
    <x v="1"/>
    <x v="6"/>
    <s v="Executive"/>
    <d v="2022-10-27T00:00:00"/>
    <d v="1990-09-17T00:00:00"/>
    <n v="99946"/>
    <n v="17549"/>
    <n v="74"/>
    <x v="3"/>
    <x v="4"/>
    <n v="114"/>
    <n v="117495"/>
    <n v="0.17558481580053228"/>
  </r>
  <r>
    <x v="100"/>
    <s v="Priya Reddy"/>
    <x v="1"/>
    <x v="2"/>
    <s v="Associate"/>
    <d v="2022-11-28T00:00:00"/>
    <d v="1997-02-06T00:00:00"/>
    <n v="75604"/>
    <n v="26747"/>
    <n v="69"/>
    <x v="32"/>
    <x v="6"/>
    <n v="105"/>
    <n v="102351"/>
    <n v="0.3537775779059309"/>
  </r>
  <r>
    <x v="101"/>
    <s v="Swathi Ramesh"/>
    <x v="1"/>
    <x v="5"/>
    <s v="Analyst"/>
    <d v="2024-10-20T00:00:00"/>
    <d v="1999-10-01T00:00:00"/>
    <n v="38069"/>
    <n v="22234"/>
    <n v="89"/>
    <x v="20"/>
    <x v="0"/>
    <n v="105"/>
    <n v="60303"/>
    <n v="0.58404476082902101"/>
  </r>
  <r>
    <x v="102"/>
    <s v="Neha Kulkarni"/>
    <x v="0"/>
    <x v="0"/>
    <s v="Associate"/>
    <d v="2023-10-07T00:00:00"/>
    <d v="1991-11-21T00:00:00"/>
    <n v="69375"/>
    <n v="25422"/>
    <n v="85"/>
    <x v="46"/>
    <x v="6"/>
    <n v="111"/>
    <n v="94797"/>
    <n v="0.36644324324324323"/>
  </r>
  <r>
    <x v="103"/>
    <s v="Krishna Chaitanya"/>
    <x v="1"/>
    <x v="6"/>
    <s v="Lead"/>
    <d v="2023-01-22T00:00:00"/>
    <d v="2001-11-20T00:00:00"/>
    <n v="95912"/>
    <n v="6176"/>
    <n v="99"/>
    <x v="7"/>
    <x v="5"/>
    <n v="110"/>
    <n v="102088"/>
    <n v="6.4392359663024437E-2"/>
  </r>
  <r>
    <x v="104"/>
    <s v="Ananya Rao"/>
    <x v="0"/>
    <x v="3"/>
    <s v="Analyst"/>
    <d v="2023-07-12T00:00:00"/>
    <d v="2008-06-05T00:00:00"/>
    <n v="117260"/>
    <n v="8293"/>
    <n v="88"/>
    <x v="24"/>
    <x v="0"/>
    <n v="110"/>
    <n v="125553"/>
    <n v="7.0723179259764624E-2"/>
  </r>
  <r>
    <x v="105"/>
    <s v="Aarav Sharma"/>
    <x v="0"/>
    <x v="6"/>
    <s v="Analyst"/>
    <d v="2018-04-16T00:00:00"/>
    <d v="1996-01-30T00:00:00"/>
    <n v="74131"/>
    <n v="19112"/>
    <n v="69"/>
    <x v="12"/>
    <x v="1"/>
    <n v="114"/>
    <n v="93243"/>
    <n v="0.25781387004087358"/>
  </r>
  <r>
    <x v="106"/>
    <s v="Gayathri Iyer"/>
    <x v="0"/>
    <x v="1"/>
    <s v="Executive"/>
    <d v="2015-11-20T00:00:00"/>
    <d v="2007-05-04T00:00:00"/>
    <n v="75140"/>
    <n v="25306"/>
    <n v="75"/>
    <x v="32"/>
    <x v="1"/>
    <n v="105"/>
    <n v="100446"/>
    <n v="0.33678466861857864"/>
  </r>
  <r>
    <x v="107"/>
    <s v="Ananya Rao"/>
    <x v="1"/>
    <x v="2"/>
    <s v="Senior Executive"/>
    <d v="2020-02-26T00:00:00"/>
    <d v="1991-06-15T00:00:00"/>
    <n v="112404"/>
    <n v="5307"/>
    <n v="89"/>
    <x v="47"/>
    <x v="3"/>
    <n v="118"/>
    <n v="117711"/>
    <n v="4.7213622291021669E-2"/>
  </r>
  <r>
    <x v="108"/>
    <s v="Kavya Nair"/>
    <x v="0"/>
    <x v="3"/>
    <s v="Senior Executive"/>
    <d v="2021-08-03T00:00:00"/>
    <d v="1993-06-02T00:00:00"/>
    <n v="108746"/>
    <n v="18903"/>
    <n v="76"/>
    <x v="31"/>
    <x v="4"/>
    <n v="110"/>
    <n v="127649"/>
    <n v="0.17382708329501775"/>
  </r>
  <r>
    <x v="109"/>
    <s v="Rohan Gupta"/>
    <x v="1"/>
    <x v="5"/>
    <s v="Associate"/>
    <d v="2016-03-12T00:00:00"/>
    <d v="1990-08-22T00:00:00"/>
    <n v="74986"/>
    <n v="23740"/>
    <n v="82"/>
    <x v="48"/>
    <x v="3"/>
    <n v="110"/>
    <n v="98726"/>
    <n v="0.31659243058704289"/>
  </r>
  <r>
    <x v="110"/>
    <s v="Aarav Sharma"/>
    <x v="1"/>
    <x v="6"/>
    <s v="Analyst"/>
    <d v="2021-05-07T00:00:00"/>
    <d v="2010-10-06T00:00:00"/>
    <n v="31428"/>
    <n v="24870"/>
    <n v="91"/>
    <x v="44"/>
    <x v="3"/>
    <n v="108"/>
    <n v="56298"/>
    <n v="0.79133256968308519"/>
  </r>
  <r>
    <x v="111"/>
    <s v="Ajay Singh"/>
    <x v="1"/>
    <x v="1"/>
    <s v="Lead"/>
    <d v="2017-02-17T00:00:00"/>
    <d v="2007-11-07T00:00:00"/>
    <n v="57850"/>
    <n v="27208"/>
    <n v="68"/>
    <x v="43"/>
    <x v="6"/>
    <n v="102"/>
    <n v="85058"/>
    <n v="0.47031979256698359"/>
  </r>
  <r>
    <x v="112"/>
    <s v="Pooja Das"/>
    <x v="1"/>
    <x v="0"/>
    <s v="Manager"/>
    <d v="2019-02-03T00:00:00"/>
    <d v="2012-11-06T00:00:00"/>
    <n v="42224"/>
    <n v="7953"/>
    <n v="78"/>
    <x v="49"/>
    <x v="0"/>
    <n v="114"/>
    <n v="50177"/>
    <n v="0.18835259568018189"/>
  </r>
  <r>
    <x v="113"/>
    <s v="Kavya Nair"/>
    <x v="0"/>
    <x v="1"/>
    <s v="Manager"/>
    <d v="2024-10-29T00:00:00"/>
    <d v="1996-05-30T00:00:00"/>
    <n v="94579"/>
    <n v="21442"/>
    <n v="77"/>
    <x v="44"/>
    <x v="5"/>
    <n v="109"/>
    <n v="116021"/>
    <n v="0.22670994618255638"/>
  </r>
  <r>
    <x v="114"/>
    <s v="Tarun Verma"/>
    <x v="1"/>
    <x v="2"/>
    <s v="Senior Executive"/>
    <d v="2024-01-08T00:00:00"/>
    <d v="1985-03-01T00:00:00"/>
    <n v="86385"/>
    <n v="7467"/>
    <n v="69"/>
    <x v="33"/>
    <x v="5"/>
    <n v="113"/>
    <n v="93852"/>
    <n v="8.6438617815592991E-2"/>
  </r>
  <r>
    <x v="115"/>
    <s v="Ravi Teja"/>
    <x v="1"/>
    <x v="0"/>
    <s v="Associate"/>
    <d v="2015-02-27T00:00:00"/>
    <d v="1991-11-11T00:00:00"/>
    <n v="95329"/>
    <n v="9049"/>
    <n v="89"/>
    <x v="50"/>
    <x v="0"/>
    <n v="109"/>
    <n v="104378"/>
    <n v="9.4923895142086878E-2"/>
  </r>
  <r>
    <x v="116"/>
    <s v="Gayathri Iyer"/>
    <x v="1"/>
    <x v="5"/>
    <s v="Lead"/>
    <d v="2025-07-18T00:00:00"/>
    <d v="1996-08-30T00:00:00"/>
    <n v="39201"/>
    <n v="27113"/>
    <n v="74"/>
    <x v="41"/>
    <x v="6"/>
    <n v="120"/>
    <n v="66314"/>
    <n v="0.69164051937450577"/>
  </r>
  <r>
    <x v="117"/>
    <s v="Ravi Teja"/>
    <x v="1"/>
    <x v="4"/>
    <s v="Executive"/>
    <d v="2022-04-06T00:00:00"/>
    <d v="1982-11-01T00:00:00"/>
    <n v="108283"/>
    <n v="20213"/>
    <n v="79"/>
    <x v="46"/>
    <x v="2"/>
    <n v="104"/>
    <n v="128496"/>
    <n v="0.18666826741039683"/>
  </r>
  <r>
    <x v="118"/>
    <s v="Arjun Mehta"/>
    <x v="0"/>
    <x v="0"/>
    <s v="Senior Executive"/>
    <d v="2020-07-10T00:00:00"/>
    <d v="1985-03-17T00:00:00"/>
    <n v="37739"/>
    <n v="12693"/>
    <n v="94"/>
    <x v="8"/>
    <x v="2"/>
    <n v="115"/>
    <n v="50432"/>
    <n v="0.3363364159092716"/>
  </r>
  <r>
    <x v="119"/>
    <s v="Meera Joshi"/>
    <x v="1"/>
    <x v="4"/>
    <s v="Lead"/>
    <d v="2023-02-24T00:00:00"/>
    <d v="1986-12-06T00:00:00"/>
    <n v="79379"/>
    <n v="26460"/>
    <n v="66"/>
    <x v="44"/>
    <x v="2"/>
    <n v="120"/>
    <n v="105839"/>
    <n v="0.3333375325967825"/>
  </r>
  <r>
    <x v="120"/>
    <s v="Neha Kulkarni"/>
    <x v="1"/>
    <x v="0"/>
    <s v="Lead"/>
    <d v="2019-02-26T00:00:00"/>
    <d v="1989-09-29T00:00:00"/>
    <n v="83115"/>
    <n v="19571"/>
    <n v="75"/>
    <x v="3"/>
    <x v="3"/>
    <n v="104"/>
    <n v="102686"/>
    <n v="0.23546892859291343"/>
  </r>
  <r>
    <x v="121"/>
    <s v="Krishna Chaitanya"/>
    <x v="1"/>
    <x v="4"/>
    <s v="Lead"/>
    <d v="2019-01-09T00:00:00"/>
    <d v="1982-09-19T00:00:00"/>
    <n v="77184"/>
    <n v="14040"/>
    <n v="72"/>
    <x v="25"/>
    <x v="4"/>
    <n v="115"/>
    <n v="91224"/>
    <n v="0.18190298507462688"/>
  </r>
  <r>
    <x v="122"/>
    <s v="Rahul Verma"/>
    <x v="0"/>
    <x v="2"/>
    <s v="Lead"/>
    <d v="2021-09-11T00:00:00"/>
    <d v="1980-12-15T00:00:00"/>
    <n v="31629"/>
    <n v="15928"/>
    <n v="75"/>
    <x v="8"/>
    <x v="4"/>
    <n v="119"/>
    <n v="47557"/>
    <n v="0.50358847892756642"/>
  </r>
  <r>
    <x v="123"/>
    <s v="Rohan Gupta"/>
    <x v="0"/>
    <x v="5"/>
    <s v="Manager"/>
    <d v="2017-04-28T00:00:00"/>
    <d v="2006-04-21T00:00:00"/>
    <n v="53305"/>
    <n v="12634"/>
    <n v="81"/>
    <x v="51"/>
    <x v="5"/>
    <n v="120"/>
    <n v="65939"/>
    <n v="0.23701341337585594"/>
  </r>
  <r>
    <x v="124"/>
    <s v="Aarav Sharma"/>
    <x v="1"/>
    <x v="5"/>
    <s v="Executive"/>
    <d v="2016-06-16T00:00:00"/>
    <d v="2004-03-25T00:00:00"/>
    <n v="57853"/>
    <n v="10717"/>
    <n v="67"/>
    <x v="13"/>
    <x v="4"/>
    <n v="101"/>
    <n v="68570"/>
    <n v="0.1852453632482326"/>
  </r>
  <r>
    <x v="125"/>
    <s v="Arjun Mehta"/>
    <x v="0"/>
    <x v="6"/>
    <s v="Executive"/>
    <d v="2021-08-08T00:00:00"/>
    <d v="1994-07-10T00:00:00"/>
    <n v="27068"/>
    <n v="10709"/>
    <n v="76"/>
    <x v="17"/>
    <x v="5"/>
    <n v="114"/>
    <n v="37777"/>
    <n v="0.39563322003842177"/>
  </r>
  <r>
    <x v="126"/>
    <s v="Swathi Ramesh"/>
    <x v="0"/>
    <x v="2"/>
    <s v="Analyst"/>
    <d v="2020-05-04T00:00:00"/>
    <d v="2000-02-09T00:00:00"/>
    <n v="72453"/>
    <n v="21817"/>
    <n v="97"/>
    <x v="52"/>
    <x v="2"/>
    <n v="117"/>
    <n v="94270"/>
    <n v="0.30111934633486537"/>
  </r>
  <r>
    <x v="127"/>
    <s v="Ananya Rao"/>
    <x v="0"/>
    <x v="2"/>
    <s v="Lead"/>
    <d v="2020-11-05T00:00:00"/>
    <d v="1993-07-12T00:00:00"/>
    <n v="85036"/>
    <n v="26080"/>
    <n v="61"/>
    <x v="17"/>
    <x v="2"/>
    <n v="113"/>
    <n v="111116"/>
    <n v="0.30669363563667151"/>
  </r>
  <r>
    <x v="128"/>
    <s v="Neha Kulkarni"/>
    <x v="0"/>
    <x v="3"/>
    <s v="Lead"/>
    <d v="2025-03-15T00:00:00"/>
    <d v="1999-11-24T00:00:00"/>
    <n v="34632"/>
    <n v="7647"/>
    <n v="80"/>
    <x v="9"/>
    <x v="5"/>
    <n v="103"/>
    <n v="42279"/>
    <n v="0.22080734580734582"/>
  </r>
  <r>
    <x v="129"/>
    <s v="Arjun Mehta"/>
    <x v="1"/>
    <x v="4"/>
    <s v="Lead"/>
    <d v="2021-07-25T00:00:00"/>
    <d v="2004-08-06T00:00:00"/>
    <n v="118343"/>
    <n v="15655"/>
    <n v="84"/>
    <x v="9"/>
    <x v="1"/>
    <n v="110"/>
    <n v="133998"/>
    <n v="0.13228496827019764"/>
  </r>
  <r>
    <x v="130"/>
    <s v="Ishita Roy"/>
    <x v="1"/>
    <x v="0"/>
    <s v="Lead"/>
    <d v="2016-04-13T00:00:00"/>
    <d v="2009-05-14T00:00:00"/>
    <n v="110316"/>
    <n v="23066"/>
    <n v="73"/>
    <x v="40"/>
    <x v="2"/>
    <n v="108"/>
    <n v="133382"/>
    <n v="0.2090902498277675"/>
  </r>
  <r>
    <x v="131"/>
    <s v="Neha Kulkarni"/>
    <x v="1"/>
    <x v="5"/>
    <s v="Associate"/>
    <d v="2019-06-22T00:00:00"/>
    <d v="1998-08-29T00:00:00"/>
    <n v="37463"/>
    <n v="15241"/>
    <n v="87"/>
    <x v="49"/>
    <x v="0"/>
    <n v="109"/>
    <n v="52704"/>
    <n v="0.40682807036275792"/>
  </r>
  <r>
    <x v="132"/>
    <s v="Meera Joshi"/>
    <x v="0"/>
    <x v="2"/>
    <s v="Associate"/>
    <d v="2015-10-02T00:00:00"/>
    <d v="1984-02-03T00:00:00"/>
    <n v="36188"/>
    <n v="8054"/>
    <n v="87"/>
    <x v="52"/>
    <x v="0"/>
    <n v="112"/>
    <n v="44242"/>
    <n v="0.22255996462915884"/>
  </r>
  <r>
    <x v="133"/>
    <s v="Arjun Mehta"/>
    <x v="0"/>
    <x v="4"/>
    <s v="Manager"/>
    <d v="2021-04-19T00:00:00"/>
    <d v="1994-10-14T00:00:00"/>
    <n v="112819"/>
    <n v="9005"/>
    <n v="86"/>
    <x v="53"/>
    <x v="4"/>
    <n v="114"/>
    <n v="121824"/>
    <n v="7.9818115742915641E-2"/>
  </r>
  <r>
    <x v="134"/>
    <s v="Priya Reddy"/>
    <x v="1"/>
    <x v="4"/>
    <s v="Senior Executive"/>
    <d v="2018-12-11T00:00:00"/>
    <d v="1984-08-24T00:00:00"/>
    <n v="100748"/>
    <n v="21626"/>
    <n v="73"/>
    <x v="11"/>
    <x v="0"/>
    <n v="116"/>
    <n v="122374"/>
    <n v="0.21465438519871363"/>
  </r>
  <r>
    <x v="135"/>
    <s v="Ananya Rao"/>
    <x v="0"/>
    <x v="6"/>
    <s v="Manager"/>
    <d v="2019-02-14T00:00:00"/>
    <d v="1985-02-25T00:00:00"/>
    <n v="61512"/>
    <n v="23812"/>
    <n v="74"/>
    <x v="34"/>
    <x v="2"/>
    <n v="118"/>
    <n v="85324"/>
    <n v="0.3871114579269086"/>
  </r>
  <r>
    <x v="136"/>
    <s v="Ajay Singh"/>
    <x v="0"/>
    <x v="4"/>
    <s v="Lead"/>
    <d v="2024-04-20T00:00:00"/>
    <d v="2011-02-08T00:00:00"/>
    <n v="60054"/>
    <n v="5948"/>
    <n v="71"/>
    <x v="18"/>
    <x v="0"/>
    <n v="110"/>
    <n v="66002"/>
    <n v="9.904419355913012E-2"/>
  </r>
  <r>
    <x v="137"/>
    <s v="Aditya Kapoor"/>
    <x v="1"/>
    <x v="0"/>
    <s v="Executive"/>
    <d v="2024-10-02T00:00:00"/>
    <d v="1986-06-05T00:00:00"/>
    <n v="99228"/>
    <n v="26539"/>
    <n v="85"/>
    <x v="7"/>
    <x v="5"/>
    <n v="101"/>
    <n v="125767"/>
    <n v="0.26745475067521263"/>
  </r>
  <r>
    <x v="138"/>
    <s v="Rahul Verma"/>
    <x v="0"/>
    <x v="3"/>
    <s v="Associate"/>
    <d v="2020-02-02T00:00:00"/>
    <d v="1995-04-17T00:00:00"/>
    <n v="45631"/>
    <n v="17125"/>
    <n v="79"/>
    <x v="30"/>
    <x v="3"/>
    <n v="119"/>
    <n v="62756"/>
    <n v="0.37529311213867766"/>
  </r>
  <r>
    <x v="139"/>
    <s v="Ajay Singh"/>
    <x v="0"/>
    <x v="0"/>
    <s v="Executive"/>
    <d v="2016-10-06T00:00:00"/>
    <d v="2007-09-18T00:00:00"/>
    <n v="31522"/>
    <n v="27084"/>
    <n v="65"/>
    <x v="18"/>
    <x v="2"/>
    <n v="114"/>
    <n v="58606"/>
    <n v="0.8592094410253156"/>
  </r>
  <r>
    <x v="140"/>
    <s v="Tarun Verma"/>
    <x v="1"/>
    <x v="3"/>
    <s v="Senior Executive"/>
    <d v="2017-06-01T00:00:00"/>
    <d v="2002-12-25T00:00:00"/>
    <n v="39918"/>
    <n v="16310"/>
    <n v="87"/>
    <x v="25"/>
    <x v="3"/>
    <n v="119"/>
    <n v="56228"/>
    <n v="0.40858760458940829"/>
  </r>
  <r>
    <x v="141"/>
    <s v="Tarun Verma"/>
    <x v="1"/>
    <x v="0"/>
    <s v="Executive"/>
    <d v="2019-06-07T00:00:00"/>
    <d v="2006-11-19T00:00:00"/>
    <n v="32180"/>
    <n v="5251"/>
    <n v="73"/>
    <x v="54"/>
    <x v="5"/>
    <n v="105"/>
    <n v="37431"/>
    <n v="0.16317588564325669"/>
  </r>
  <r>
    <x v="142"/>
    <s v="Vikram Singh"/>
    <x v="1"/>
    <x v="6"/>
    <s v="Analyst"/>
    <d v="2015-02-01T00:00:00"/>
    <d v="2002-04-24T00:00:00"/>
    <n v="81446"/>
    <n v="10757"/>
    <n v="68"/>
    <x v="6"/>
    <x v="1"/>
    <n v="108"/>
    <n v="92203"/>
    <n v="0.13207524003634311"/>
  </r>
  <r>
    <x v="143"/>
    <s v="Swathi Ramesh"/>
    <x v="1"/>
    <x v="0"/>
    <s v="Associate"/>
    <d v="2024-08-30T00:00:00"/>
    <d v="1981-11-24T00:00:00"/>
    <n v="82176"/>
    <n v="5614"/>
    <n v="89"/>
    <x v="55"/>
    <x v="6"/>
    <n v="111"/>
    <n v="87790"/>
    <n v="6.8316783489096575E-2"/>
  </r>
  <r>
    <x v="144"/>
    <s v="Gayathri Iyer"/>
    <x v="1"/>
    <x v="4"/>
    <s v="Associate"/>
    <d v="2022-12-16T00:00:00"/>
    <d v="2008-09-18T00:00:00"/>
    <n v="79747"/>
    <n v="14486"/>
    <n v="67"/>
    <x v="23"/>
    <x v="6"/>
    <n v="111"/>
    <n v="94233"/>
    <n v="0.18164946643760893"/>
  </r>
  <r>
    <x v="145"/>
    <s v="Kavya Nair"/>
    <x v="1"/>
    <x v="5"/>
    <s v="Lead"/>
    <d v="2025-04-25T00:00:00"/>
    <d v="1996-03-25T00:00:00"/>
    <n v="36551"/>
    <n v="19310"/>
    <n v="66"/>
    <x v="12"/>
    <x v="2"/>
    <n v="119"/>
    <n v="55861"/>
    <n v="0.52830291920877681"/>
  </r>
  <r>
    <x v="146"/>
    <s v="Karan Malhotra"/>
    <x v="0"/>
    <x v="3"/>
    <s v="Senior Executive"/>
    <d v="2023-05-13T00:00:00"/>
    <d v="1995-03-25T00:00:00"/>
    <n v="54041"/>
    <n v="15913"/>
    <n v="70"/>
    <x v="7"/>
    <x v="1"/>
    <n v="104"/>
    <n v="69954"/>
    <n v="0.29446161247941377"/>
  </r>
  <r>
    <x v="147"/>
    <s v="Swathi Ramesh"/>
    <x v="0"/>
    <x v="5"/>
    <s v="Senior Executive"/>
    <d v="2018-12-09T00:00:00"/>
    <d v="2012-08-17T00:00:00"/>
    <n v="109599"/>
    <n v="9839"/>
    <n v="75"/>
    <x v="52"/>
    <x v="5"/>
    <n v="109"/>
    <n v="119438"/>
    <n v="8.9772716904351318E-2"/>
  </r>
  <r>
    <x v="148"/>
    <s v="Rohan Gupta"/>
    <x v="0"/>
    <x v="4"/>
    <s v="Executive"/>
    <d v="2023-07-11T00:00:00"/>
    <d v="2009-05-27T00:00:00"/>
    <n v="34876"/>
    <n v="10804"/>
    <n v="100"/>
    <x v="32"/>
    <x v="2"/>
    <n v="119"/>
    <n v="45680"/>
    <n v="0.30978323202202085"/>
  </r>
  <r>
    <x v="149"/>
    <s v="Gayathri Iyer"/>
    <x v="1"/>
    <x v="2"/>
    <s v="Manager"/>
    <d v="2022-03-18T00:00:00"/>
    <d v="2008-06-30T00:00:00"/>
    <n v="106857"/>
    <n v="15590"/>
    <n v="100"/>
    <x v="49"/>
    <x v="5"/>
    <n v="115"/>
    <n v="122447"/>
    <n v="0.14589591697315105"/>
  </r>
  <r>
    <x v="150"/>
    <s v="Rahul Verma"/>
    <x v="1"/>
    <x v="3"/>
    <s v="Lead"/>
    <d v="2018-05-25T00:00:00"/>
    <d v="1992-04-27T00:00:00"/>
    <n v="102518"/>
    <n v="6840"/>
    <n v="82"/>
    <x v="10"/>
    <x v="6"/>
    <n v="110"/>
    <n v="109358"/>
    <n v="6.6719990635790788E-2"/>
  </r>
  <r>
    <x v="151"/>
    <s v="Ishita Roy"/>
    <x v="1"/>
    <x v="0"/>
    <s v="Analyst"/>
    <d v="2019-02-19T00:00:00"/>
    <d v="1992-11-16T00:00:00"/>
    <n v="35057"/>
    <n v="26124"/>
    <n v="65"/>
    <x v="39"/>
    <x v="1"/>
    <n v="117"/>
    <n v="61181"/>
    <n v="0.74518641070257008"/>
  </r>
  <r>
    <x v="152"/>
    <s v="Karan Malhotra"/>
    <x v="1"/>
    <x v="4"/>
    <s v="Manager"/>
    <d v="2025-09-13T00:00:00"/>
    <d v="1981-11-03T00:00:00"/>
    <n v="83947"/>
    <n v="23732"/>
    <n v="72"/>
    <x v="49"/>
    <x v="1"/>
    <n v="116"/>
    <n v="107679"/>
    <n v="0.28270218113809903"/>
  </r>
  <r>
    <x v="153"/>
    <s v="Swathi Ramesh"/>
    <x v="0"/>
    <x v="0"/>
    <s v="Associate"/>
    <d v="2016-02-28T00:00:00"/>
    <d v="1995-05-28T00:00:00"/>
    <n v="118626"/>
    <n v="7763"/>
    <n v="92"/>
    <x v="46"/>
    <x v="5"/>
    <n v="102"/>
    <n v="126389"/>
    <n v="6.5440965724208863E-2"/>
  </r>
  <r>
    <x v="154"/>
    <s v="Ananya Rao"/>
    <x v="1"/>
    <x v="3"/>
    <s v="Manager"/>
    <d v="2020-11-11T00:00:00"/>
    <d v="2007-05-10T00:00:00"/>
    <n v="45807"/>
    <n v="16924"/>
    <n v="83"/>
    <x v="55"/>
    <x v="3"/>
    <n v="113"/>
    <n v="62731"/>
    <n v="0.36946318248302662"/>
  </r>
  <r>
    <x v="155"/>
    <s v="Neha Kulkarni"/>
    <x v="1"/>
    <x v="2"/>
    <s v="Manager"/>
    <d v="2015-08-03T00:00:00"/>
    <d v="2008-04-19T00:00:00"/>
    <n v="109843"/>
    <n v="15965"/>
    <n v="64"/>
    <x v="15"/>
    <x v="6"/>
    <n v="118"/>
    <n v="125808"/>
    <n v="0.14534380889087151"/>
  </r>
  <r>
    <x v="156"/>
    <s v="Krishna Chaitanya"/>
    <x v="1"/>
    <x v="6"/>
    <s v="Senior Executive"/>
    <d v="2023-02-12T00:00:00"/>
    <d v="2009-06-14T00:00:00"/>
    <n v="103997"/>
    <n v="9927"/>
    <n v="81"/>
    <x v="19"/>
    <x v="1"/>
    <n v="105"/>
    <n v="113924"/>
    <n v="9.5454676577208963E-2"/>
  </r>
  <r>
    <x v="157"/>
    <s v="Meera Joshi"/>
    <x v="1"/>
    <x v="2"/>
    <s v="Lead"/>
    <d v="2022-06-05T00:00:00"/>
    <d v="1997-07-31T00:00:00"/>
    <n v="41901"/>
    <n v="24498"/>
    <n v="65"/>
    <x v="54"/>
    <x v="1"/>
    <n v="113"/>
    <n v="66399"/>
    <n v="0.58466385050476122"/>
  </r>
  <r>
    <x v="158"/>
    <s v="Nisha Kapoor"/>
    <x v="1"/>
    <x v="5"/>
    <s v="Executive"/>
    <d v="2022-07-07T00:00:00"/>
    <d v="2011-07-12T00:00:00"/>
    <n v="114838"/>
    <n v="22248"/>
    <n v="65"/>
    <x v="46"/>
    <x v="0"/>
    <n v="114"/>
    <n v="137086"/>
    <n v="0.19373378150089693"/>
  </r>
  <r>
    <x v="159"/>
    <s v="Swathi Ramesh"/>
    <x v="1"/>
    <x v="0"/>
    <s v="Senior Executive"/>
    <d v="2018-06-19T00:00:00"/>
    <d v="1988-02-01T00:00:00"/>
    <n v="53074"/>
    <n v="16197"/>
    <n v="91"/>
    <x v="37"/>
    <x v="5"/>
    <n v="105"/>
    <n v="69271"/>
    <n v="0.30517767645174659"/>
  </r>
  <r>
    <x v="160"/>
    <s v="Arjun Mehta"/>
    <x v="0"/>
    <x v="6"/>
    <s v="Analyst"/>
    <d v="2020-09-10T00:00:00"/>
    <d v="2004-03-18T00:00:00"/>
    <n v="94013"/>
    <n v="6236"/>
    <n v="81"/>
    <x v="27"/>
    <x v="4"/>
    <n v="120"/>
    <n v="100249"/>
    <n v="6.6331252060885193E-2"/>
  </r>
  <r>
    <x v="161"/>
    <s v="Arjun Mehta"/>
    <x v="1"/>
    <x v="1"/>
    <s v="Executive"/>
    <d v="2017-01-10T00:00:00"/>
    <d v="2011-01-29T00:00:00"/>
    <n v="106885"/>
    <n v="10424"/>
    <n v="88"/>
    <x v="26"/>
    <x v="2"/>
    <n v="112"/>
    <n v="117309"/>
    <n v="9.7525377742433458E-2"/>
  </r>
  <r>
    <x v="162"/>
    <s v="Krishna Chaitanya"/>
    <x v="0"/>
    <x v="3"/>
    <s v="Manager"/>
    <d v="2018-03-13T00:00:00"/>
    <d v="2000-02-20T00:00:00"/>
    <n v="55671"/>
    <n v="22498"/>
    <n v="75"/>
    <x v="54"/>
    <x v="4"/>
    <n v="116"/>
    <n v="78169"/>
    <n v="0.40412422985037094"/>
  </r>
  <r>
    <x v="163"/>
    <s v="Rohan Gupta"/>
    <x v="1"/>
    <x v="2"/>
    <s v="Manager"/>
    <d v="2019-12-10T00:00:00"/>
    <d v="2000-09-16T00:00:00"/>
    <n v="61932"/>
    <n v="17513"/>
    <n v="92"/>
    <x v="56"/>
    <x v="2"/>
    <n v="106"/>
    <n v="79445"/>
    <n v="0.2827778854227217"/>
  </r>
  <r>
    <x v="164"/>
    <s v="Rohan Gupta"/>
    <x v="0"/>
    <x v="5"/>
    <s v="Senior Executive"/>
    <d v="2015-08-02T00:00:00"/>
    <d v="2008-10-05T00:00:00"/>
    <n v="87991"/>
    <n v="17163"/>
    <n v="95"/>
    <x v="57"/>
    <x v="6"/>
    <n v="117"/>
    <n v="105154"/>
    <n v="0.19505403961768816"/>
  </r>
  <r>
    <x v="165"/>
    <s v="Sneha Iyer"/>
    <x v="1"/>
    <x v="0"/>
    <s v="Executive"/>
    <d v="2018-01-22T00:00:00"/>
    <d v="2000-02-26T00:00:00"/>
    <n v="92286"/>
    <n v="9828"/>
    <n v="87"/>
    <x v="19"/>
    <x v="5"/>
    <n v="115"/>
    <n v="102114"/>
    <n v="0.10649502633118783"/>
  </r>
  <r>
    <x v="166"/>
    <s v="Meera Joshi"/>
    <x v="0"/>
    <x v="3"/>
    <s v="Analyst"/>
    <d v="2019-06-12T00:00:00"/>
    <d v="2002-07-08T00:00:00"/>
    <n v="74015"/>
    <n v="12725"/>
    <n v="84"/>
    <x v="19"/>
    <x v="3"/>
    <n v="108"/>
    <n v="86740"/>
    <n v="0.17192460987637642"/>
  </r>
  <r>
    <x v="167"/>
    <s v="Aarav Sharma"/>
    <x v="1"/>
    <x v="0"/>
    <s v="Lead"/>
    <d v="2022-04-16T00:00:00"/>
    <d v="1995-01-15T00:00:00"/>
    <n v="44142"/>
    <n v="9508"/>
    <n v="62"/>
    <x v="4"/>
    <x v="4"/>
    <n v="116"/>
    <n v="53650"/>
    <n v="0.21539576820261883"/>
  </r>
  <r>
    <x v="168"/>
    <s v="Arjun Mehta"/>
    <x v="1"/>
    <x v="3"/>
    <s v="Manager"/>
    <d v="2015-01-22T00:00:00"/>
    <d v="1983-07-22T00:00:00"/>
    <n v="27490"/>
    <n v="13386"/>
    <n v="73"/>
    <x v="44"/>
    <x v="5"/>
    <n v="118"/>
    <n v="40876"/>
    <n v="0.48694070571116771"/>
  </r>
  <r>
    <x v="169"/>
    <s v="Ajay Singh"/>
    <x v="1"/>
    <x v="0"/>
    <s v="Senior Executive"/>
    <d v="2017-08-31T00:00:00"/>
    <d v="1993-07-05T00:00:00"/>
    <n v="40970"/>
    <n v="6564"/>
    <n v="75"/>
    <x v="22"/>
    <x v="0"/>
    <n v="120"/>
    <n v="47534"/>
    <n v="0.16021479131071517"/>
  </r>
  <r>
    <x v="170"/>
    <s v="Ishita Roy"/>
    <x v="0"/>
    <x v="0"/>
    <s v="Associate"/>
    <d v="2021-09-10T00:00:00"/>
    <d v="2004-01-17T00:00:00"/>
    <n v="27154"/>
    <n v="25707"/>
    <n v="92"/>
    <x v="48"/>
    <x v="5"/>
    <n v="105"/>
    <n v="52861"/>
    <n v="0.94671135007733664"/>
  </r>
  <r>
    <x v="171"/>
    <s v="Pooja Das"/>
    <x v="1"/>
    <x v="0"/>
    <s v="Manager"/>
    <d v="2018-12-16T00:00:00"/>
    <d v="1990-10-16T00:00:00"/>
    <n v="99798"/>
    <n v="18650"/>
    <n v="71"/>
    <x v="13"/>
    <x v="0"/>
    <n v="103"/>
    <n v="118448"/>
    <n v="0.18687749253492053"/>
  </r>
  <r>
    <x v="172"/>
    <s v="Swathi Ramesh"/>
    <x v="1"/>
    <x v="0"/>
    <s v="Manager"/>
    <d v="2021-02-06T00:00:00"/>
    <d v="2002-10-04T00:00:00"/>
    <n v="91535"/>
    <n v="23158"/>
    <n v="61"/>
    <x v="6"/>
    <x v="4"/>
    <n v="116"/>
    <n v="114693"/>
    <n v="0.25299612170208119"/>
  </r>
  <r>
    <x v="173"/>
    <s v="Priya Reddy"/>
    <x v="1"/>
    <x v="6"/>
    <s v="Senior Executive"/>
    <d v="2023-05-20T00:00:00"/>
    <d v="1980-09-23T00:00:00"/>
    <n v="71805"/>
    <n v="7213"/>
    <n v="82"/>
    <x v="12"/>
    <x v="0"/>
    <n v="104"/>
    <n v="79018"/>
    <n v="0.10045261472042337"/>
  </r>
  <r>
    <x v="174"/>
    <s v="Gayathri Iyer"/>
    <x v="1"/>
    <x v="1"/>
    <s v="Analyst"/>
    <d v="2018-12-14T00:00:00"/>
    <d v="2004-06-28T00:00:00"/>
    <n v="69374"/>
    <n v="26063"/>
    <n v="71"/>
    <x v="44"/>
    <x v="4"/>
    <n v="115"/>
    <n v="95437"/>
    <n v="0.3756882982097039"/>
  </r>
  <r>
    <x v="175"/>
    <s v="Tarun Verma"/>
    <x v="0"/>
    <x v="5"/>
    <s v="Executive"/>
    <d v="2015-09-16T00:00:00"/>
    <d v="2012-02-13T00:00:00"/>
    <n v="84988"/>
    <n v="6211"/>
    <n v="78"/>
    <x v="37"/>
    <x v="6"/>
    <n v="107"/>
    <n v="91199"/>
    <n v="7.3080905539605598E-2"/>
  </r>
  <r>
    <x v="176"/>
    <s v="Priya Reddy"/>
    <x v="1"/>
    <x v="6"/>
    <s v="Manager"/>
    <d v="2019-06-20T00:00:00"/>
    <d v="2004-05-11T00:00:00"/>
    <n v="87049"/>
    <n v="13300"/>
    <n v="62"/>
    <x v="33"/>
    <x v="0"/>
    <n v="107"/>
    <n v="100349"/>
    <n v="0.15278751048260175"/>
  </r>
  <r>
    <x v="177"/>
    <s v="Pooja Das"/>
    <x v="1"/>
    <x v="5"/>
    <s v="Analyst"/>
    <d v="2024-09-16T00:00:00"/>
    <d v="2009-05-31T00:00:00"/>
    <n v="68506"/>
    <n v="13952"/>
    <n v="67"/>
    <x v="34"/>
    <x v="3"/>
    <n v="114"/>
    <n v="82458"/>
    <n v="0.20366099319767611"/>
  </r>
  <r>
    <x v="178"/>
    <s v="Karan Malhotra"/>
    <x v="1"/>
    <x v="3"/>
    <s v="Senior Executive"/>
    <d v="2025-12-02T00:00:00"/>
    <d v="1988-05-18T00:00:00"/>
    <n v="90038"/>
    <n v="27677"/>
    <n v="91"/>
    <x v="50"/>
    <x v="4"/>
    <n v="117"/>
    <n v="117715"/>
    <n v="0.30739243430551544"/>
  </r>
  <r>
    <x v="179"/>
    <s v="Vikram Singh"/>
    <x v="0"/>
    <x v="2"/>
    <s v="Associate"/>
    <d v="2015-11-20T00:00:00"/>
    <d v="1999-04-26T00:00:00"/>
    <n v="103964"/>
    <n v="10913"/>
    <n v="94"/>
    <x v="4"/>
    <x v="3"/>
    <n v="104"/>
    <n v="114877"/>
    <n v="0.10496902774037167"/>
  </r>
  <r>
    <x v="180"/>
    <s v="Rahul Verma"/>
    <x v="1"/>
    <x v="2"/>
    <s v="Senior Executive"/>
    <d v="2018-06-09T00:00:00"/>
    <d v="2000-01-01T00:00:00"/>
    <n v="103986"/>
    <n v="28516"/>
    <n v="87"/>
    <x v="24"/>
    <x v="0"/>
    <n v="115"/>
    <n v="132502"/>
    <n v="0.27422922316465675"/>
  </r>
  <r>
    <x v="181"/>
    <s v="Meera Joshi"/>
    <x v="1"/>
    <x v="0"/>
    <s v="Lead"/>
    <d v="2024-10-03T00:00:00"/>
    <d v="1995-10-25T00:00:00"/>
    <n v="105589"/>
    <n v="19252"/>
    <n v="77"/>
    <x v="43"/>
    <x v="4"/>
    <n v="102"/>
    <n v="124841"/>
    <n v="0.18232959872714014"/>
  </r>
  <r>
    <x v="182"/>
    <s v="Rahul Verma"/>
    <x v="1"/>
    <x v="6"/>
    <s v="Manager"/>
    <d v="2023-12-26T00:00:00"/>
    <d v="2010-06-23T00:00:00"/>
    <n v="45969"/>
    <n v="6020"/>
    <n v="69"/>
    <x v="3"/>
    <x v="1"/>
    <n v="115"/>
    <n v="51989"/>
    <n v="0.13095781940003046"/>
  </r>
  <r>
    <x v="183"/>
    <s v="Priya Reddy"/>
    <x v="0"/>
    <x v="0"/>
    <s v="Executive"/>
    <d v="2023-09-24T00:00:00"/>
    <d v="2008-12-09T00:00:00"/>
    <n v="73015"/>
    <n v="16866"/>
    <n v="84"/>
    <x v="29"/>
    <x v="1"/>
    <n v="102"/>
    <n v="89881"/>
    <n v="0.23099363144559337"/>
  </r>
  <r>
    <x v="184"/>
    <s v="Ajay Singh"/>
    <x v="0"/>
    <x v="2"/>
    <s v="Associate"/>
    <d v="2025-08-22T00:00:00"/>
    <d v="1996-08-21T00:00:00"/>
    <n v="73760"/>
    <n v="19547"/>
    <n v="64"/>
    <x v="48"/>
    <x v="5"/>
    <n v="117"/>
    <n v="93307"/>
    <n v="0.26500813449023863"/>
  </r>
  <r>
    <x v="185"/>
    <s v="Meera Joshi"/>
    <x v="1"/>
    <x v="6"/>
    <s v="Lead"/>
    <d v="2018-02-15T00:00:00"/>
    <d v="1991-03-13T00:00:00"/>
    <n v="39869"/>
    <n v="5849"/>
    <n v="71"/>
    <x v="32"/>
    <x v="1"/>
    <n v="113"/>
    <n v="45718"/>
    <n v="0.14670546038275351"/>
  </r>
  <r>
    <x v="186"/>
    <s v="Ravi Teja"/>
    <x v="0"/>
    <x v="6"/>
    <s v="Senior Executive"/>
    <d v="2022-11-23T00:00:00"/>
    <d v="2000-01-07T00:00:00"/>
    <n v="53124"/>
    <n v="25049"/>
    <n v="78"/>
    <x v="2"/>
    <x v="2"/>
    <n v="107"/>
    <n v="78173"/>
    <n v="0.47151946389579097"/>
  </r>
  <r>
    <x v="187"/>
    <s v="Sneha Iyer"/>
    <x v="0"/>
    <x v="5"/>
    <s v="Analyst"/>
    <d v="2020-01-26T00:00:00"/>
    <d v="1987-09-29T00:00:00"/>
    <n v="118502"/>
    <n v="19585"/>
    <n v="65"/>
    <x v="34"/>
    <x v="0"/>
    <n v="111"/>
    <n v="138087"/>
    <n v="0.16527147221143948"/>
  </r>
  <r>
    <x v="188"/>
    <s v="Krishna Chaitanya"/>
    <x v="1"/>
    <x v="2"/>
    <s v="Analyst"/>
    <d v="2021-03-02T00:00:00"/>
    <d v="2004-04-26T00:00:00"/>
    <n v="63058"/>
    <n v="14828"/>
    <n v="70"/>
    <x v="14"/>
    <x v="0"/>
    <n v="106"/>
    <n v="77886"/>
    <n v="0.23514859335849536"/>
  </r>
  <r>
    <x v="189"/>
    <s v="Meera Joshi"/>
    <x v="0"/>
    <x v="0"/>
    <s v="Executive"/>
    <d v="2023-11-19T00:00:00"/>
    <d v="1986-03-25T00:00:00"/>
    <n v="56029"/>
    <n v="21188"/>
    <n v="61"/>
    <x v="50"/>
    <x v="1"/>
    <n v="119"/>
    <n v="77217"/>
    <n v="0.37816130932195829"/>
  </r>
  <r>
    <x v="190"/>
    <s v="Meera Joshi"/>
    <x v="1"/>
    <x v="5"/>
    <s v="Manager"/>
    <d v="2016-06-15T00:00:00"/>
    <d v="2007-06-14T00:00:00"/>
    <n v="36300"/>
    <n v="7154"/>
    <n v="79"/>
    <x v="23"/>
    <x v="0"/>
    <n v="116"/>
    <n v="43454"/>
    <n v="0.19707988980716254"/>
  </r>
  <r>
    <x v="191"/>
    <s v="Swathi Ramesh"/>
    <x v="1"/>
    <x v="5"/>
    <s v="Associate"/>
    <d v="2024-03-26T00:00:00"/>
    <d v="2005-10-15T00:00:00"/>
    <n v="34666"/>
    <n v="9106"/>
    <n v="80"/>
    <x v="46"/>
    <x v="6"/>
    <n v="115"/>
    <n v="43772"/>
    <n v="0.26267812842554666"/>
  </r>
  <r>
    <x v="192"/>
    <s v="Ishita Roy"/>
    <x v="1"/>
    <x v="1"/>
    <s v="Manager"/>
    <d v="2022-03-05T00:00:00"/>
    <d v="2006-05-14T00:00:00"/>
    <n v="48850"/>
    <n v="9228"/>
    <n v="87"/>
    <x v="10"/>
    <x v="4"/>
    <n v="102"/>
    <n v="58078"/>
    <n v="0.18890481064483111"/>
  </r>
  <r>
    <x v="193"/>
    <s v="Sneha Iyer"/>
    <x v="0"/>
    <x v="6"/>
    <s v="Executive"/>
    <d v="2016-10-25T00:00:00"/>
    <d v="1994-06-22T00:00:00"/>
    <n v="117973"/>
    <n v="12388"/>
    <n v="82"/>
    <x v="29"/>
    <x v="1"/>
    <n v="110"/>
    <n v="130361"/>
    <n v="0.10500707789070381"/>
  </r>
  <r>
    <x v="194"/>
    <s v="Rahul Verma"/>
    <x v="1"/>
    <x v="1"/>
    <s v="Lead"/>
    <d v="2025-09-22T00:00:00"/>
    <d v="2004-09-15T00:00:00"/>
    <n v="60972"/>
    <n v="9101"/>
    <n v="100"/>
    <x v="54"/>
    <x v="1"/>
    <n v="118"/>
    <n v="70073"/>
    <n v="0.14926523650200091"/>
  </r>
  <r>
    <x v="195"/>
    <s v="Rahul Verma"/>
    <x v="0"/>
    <x v="4"/>
    <s v="Manager"/>
    <d v="2016-09-23T00:00:00"/>
    <d v="1987-09-05T00:00:00"/>
    <n v="111341"/>
    <n v="25462"/>
    <n v="98"/>
    <x v="15"/>
    <x v="4"/>
    <n v="119"/>
    <n v="136803"/>
    <n v="0.22868485104319164"/>
  </r>
  <r>
    <x v="196"/>
    <s v="Priya Reddy"/>
    <x v="0"/>
    <x v="0"/>
    <s v="Analyst"/>
    <d v="2025-08-21T00:00:00"/>
    <d v="2008-10-09T00:00:00"/>
    <n v="100598"/>
    <n v="13672"/>
    <n v="73"/>
    <x v="51"/>
    <x v="1"/>
    <n v="114"/>
    <n v="114270"/>
    <n v="0.13590727449849899"/>
  </r>
  <r>
    <x v="197"/>
    <s v="Ajay Singh"/>
    <x v="0"/>
    <x v="3"/>
    <s v="Lead"/>
    <d v="2021-02-12T00:00:00"/>
    <d v="1992-12-28T00:00:00"/>
    <n v="109136"/>
    <n v="14899"/>
    <n v="90"/>
    <x v="12"/>
    <x v="4"/>
    <n v="113"/>
    <n v="124035"/>
    <n v="0.13651773933440844"/>
  </r>
  <r>
    <x v="198"/>
    <s v="Pooja Das"/>
    <x v="1"/>
    <x v="0"/>
    <s v="Lead"/>
    <d v="2015-09-03T00:00:00"/>
    <d v="1987-02-02T00:00:00"/>
    <n v="82619"/>
    <n v="18619"/>
    <n v="90"/>
    <x v="31"/>
    <x v="5"/>
    <n v="111"/>
    <n v="101238"/>
    <n v="0.22535978406903981"/>
  </r>
  <r>
    <x v="199"/>
    <s v="Ajay Singh"/>
    <x v="0"/>
    <x v="6"/>
    <s v="Lead"/>
    <d v="2018-07-31T00:00:00"/>
    <d v="1995-06-29T00:00:00"/>
    <n v="77260"/>
    <n v="9284"/>
    <n v="83"/>
    <x v="10"/>
    <x v="1"/>
    <n v="104"/>
    <n v="86544"/>
    <n v="0.12016567434636292"/>
  </r>
  <r>
    <x v="200"/>
    <s v="Aditya Kapoor"/>
    <x v="0"/>
    <x v="3"/>
    <s v="Analyst"/>
    <d v="2017-12-31T00:00:00"/>
    <d v="2000-03-02T00:00:00"/>
    <n v="57495"/>
    <n v="9616"/>
    <n v="66"/>
    <x v="17"/>
    <x v="3"/>
    <n v="113"/>
    <n v="67111"/>
    <n v="0.1672493260283503"/>
  </r>
  <r>
    <x v="201"/>
    <s v="Ajay Singh"/>
    <x v="1"/>
    <x v="1"/>
    <s v="Executive"/>
    <d v="2024-02-15T00:00:00"/>
    <d v="1994-09-08T00:00:00"/>
    <n v="100718"/>
    <n v="28629"/>
    <n v="80"/>
    <x v="37"/>
    <x v="4"/>
    <n v="106"/>
    <n v="129347"/>
    <n v="0.28424909152286582"/>
  </r>
  <r>
    <x v="202"/>
    <s v="Tarun Verma"/>
    <x v="1"/>
    <x v="3"/>
    <s v="Senior Executive"/>
    <d v="2020-07-30T00:00:00"/>
    <d v="1981-01-14T00:00:00"/>
    <n v="36802"/>
    <n v="17885"/>
    <n v="92"/>
    <x v="31"/>
    <x v="5"/>
    <n v="107"/>
    <n v="54687"/>
    <n v="0.48597902287919137"/>
  </r>
  <r>
    <x v="203"/>
    <s v="Gayathri Iyer"/>
    <x v="1"/>
    <x v="0"/>
    <s v="Analyst"/>
    <d v="2018-02-26T00:00:00"/>
    <d v="2002-03-14T00:00:00"/>
    <n v="103317"/>
    <n v="26438"/>
    <n v="90"/>
    <x v="4"/>
    <x v="1"/>
    <n v="101"/>
    <n v="129755"/>
    <n v="0.25589206035792755"/>
  </r>
  <r>
    <x v="204"/>
    <s v="Sneha Iyer"/>
    <x v="1"/>
    <x v="1"/>
    <s v="Senior Executive"/>
    <d v="2023-02-27T00:00:00"/>
    <d v="1996-05-28T00:00:00"/>
    <n v="77855"/>
    <n v="16991"/>
    <n v="62"/>
    <x v="23"/>
    <x v="6"/>
    <n v="119"/>
    <n v="94846"/>
    <n v="0.21823903410185602"/>
  </r>
  <r>
    <x v="205"/>
    <s v="Ravi Teja"/>
    <x v="0"/>
    <x v="6"/>
    <s v="Manager"/>
    <d v="2018-03-28T00:00:00"/>
    <d v="1983-04-19T00:00:00"/>
    <n v="75639"/>
    <n v="21523"/>
    <n v="88"/>
    <x v="33"/>
    <x v="1"/>
    <n v="109"/>
    <n v="97162"/>
    <n v="0.28454897605732493"/>
  </r>
  <r>
    <x v="206"/>
    <s v="Ajay Singh"/>
    <x v="0"/>
    <x v="1"/>
    <s v="Analyst"/>
    <d v="2019-06-02T00:00:00"/>
    <d v="1996-09-27T00:00:00"/>
    <n v="69444"/>
    <n v="23279"/>
    <n v="83"/>
    <x v="33"/>
    <x v="5"/>
    <n v="107"/>
    <n v="92723"/>
    <n v="0.33521974540637062"/>
  </r>
  <r>
    <x v="207"/>
    <s v="Ajay Singh"/>
    <x v="1"/>
    <x v="4"/>
    <s v="Analyst"/>
    <d v="2015-07-05T00:00:00"/>
    <d v="1981-09-29T00:00:00"/>
    <n v="42961"/>
    <n v="28382"/>
    <n v="81"/>
    <x v="34"/>
    <x v="2"/>
    <n v="117"/>
    <n v="71343"/>
    <n v="0.66064570191569094"/>
  </r>
  <r>
    <x v="208"/>
    <s v="Ishita Roy"/>
    <x v="0"/>
    <x v="4"/>
    <s v="Manager"/>
    <d v="2016-07-26T00:00:00"/>
    <d v="1994-09-17T00:00:00"/>
    <n v="105356"/>
    <n v="15437"/>
    <n v="70"/>
    <x v="23"/>
    <x v="1"/>
    <n v="110"/>
    <n v="120793"/>
    <n v="0.14652226736018831"/>
  </r>
  <r>
    <x v="209"/>
    <s v="Gayathri Iyer"/>
    <x v="1"/>
    <x v="4"/>
    <s v="Manager"/>
    <d v="2020-12-20T00:00:00"/>
    <d v="2001-12-21T00:00:00"/>
    <n v="117895"/>
    <n v="23445"/>
    <n v="79"/>
    <x v="41"/>
    <x v="4"/>
    <n v="101"/>
    <n v="141340"/>
    <n v="0.19886339539420672"/>
  </r>
  <r>
    <x v="210"/>
    <s v="Meera Joshi"/>
    <x v="1"/>
    <x v="2"/>
    <s v="Analyst"/>
    <d v="2019-09-03T00:00:00"/>
    <d v="2006-03-08T00:00:00"/>
    <n v="65327"/>
    <n v="28767"/>
    <n v="100"/>
    <x v="1"/>
    <x v="1"/>
    <n v="116"/>
    <n v="94094"/>
    <n v="0.44035391185880263"/>
  </r>
  <r>
    <x v="211"/>
    <s v="Vikram Singh"/>
    <x v="0"/>
    <x v="2"/>
    <s v="Analyst"/>
    <d v="2021-07-18T00:00:00"/>
    <d v="2001-07-20T00:00:00"/>
    <n v="47349"/>
    <n v="22178"/>
    <n v="100"/>
    <x v="30"/>
    <x v="1"/>
    <n v="113"/>
    <n v="69527"/>
    <n v="0.46839426387040911"/>
  </r>
  <r>
    <x v="212"/>
    <s v="Arjun Mehta"/>
    <x v="0"/>
    <x v="0"/>
    <s v="Manager"/>
    <d v="2025-08-19T00:00:00"/>
    <d v="2011-06-04T00:00:00"/>
    <n v="39404"/>
    <n v="11251"/>
    <n v="61"/>
    <x v="58"/>
    <x v="3"/>
    <n v="114"/>
    <n v="50655"/>
    <n v="0.28552938787940313"/>
  </r>
  <r>
    <x v="213"/>
    <s v="Arjun Mehta"/>
    <x v="1"/>
    <x v="2"/>
    <s v="Executive"/>
    <d v="2019-08-08T00:00:00"/>
    <d v="2002-07-05T00:00:00"/>
    <n v="105147"/>
    <n v="20453"/>
    <n v="63"/>
    <x v="14"/>
    <x v="5"/>
    <n v="117"/>
    <n v="125600"/>
    <n v="0.19451815077938506"/>
  </r>
  <r>
    <x v="214"/>
    <s v="Rohan Gupta"/>
    <x v="1"/>
    <x v="2"/>
    <s v="Associate"/>
    <d v="2020-11-22T00:00:00"/>
    <d v="1996-11-25T00:00:00"/>
    <n v="66124"/>
    <n v="10674"/>
    <n v="89"/>
    <x v="55"/>
    <x v="1"/>
    <n v="111"/>
    <n v="76798"/>
    <n v="0.16142399128909321"/>
  </r>
  <r>
    <x v="215"/>
    <s v="Ravi Teja"/>
    <x v="1"/>
    <x v="2"/>
    <s v="Lead"/>
    <d v="2022-08-20T00:00:00"/>
    <d v="2008-11-08T00:00:00"/>
    <n v="115873"/>
    <n v="13662"/>
    <n v="99"/>
    <x v="41"/>
    <x v="5"/>
    <n v="108"/>
    <n v="129535"/>
    <n v="0.11790494765821201"/>
  </r>
  <r>
    <x v="216"/>
    <s v="Vikram Singh"/>
    <x v="1"/>
    <x v="1"/>
    <s v="Senior Executive"/>
    <d v="2023-08-25T00:00:00"/>
    <d v="1992-12-18T00:00:00"/>
    <n v="117392"/>
    <n v="11792"/>
    <n v="91"/>
    <x v="49"/>
    <x v="2"/>
    <n v="112"/>
    <n v="129184"/>
    <n v="0.10044977511244378"/>
  </r>
  <r>
    <x v="217"/>
    <s v="Ravi Teja"/>
    <x v="1"/>
    <x v="6"/>
    <s v="Analyst"/>
    <d v="2021-06-06T00:00:00"/>
    <d v="2010-05-08T00:00:00"/>
    <n v="96197"/>
    <n v="17441"/>
    <n v="85"/>
    <x v="42"/>
    <x v="3"/>
    <n v="105"/>
    <n v="113638"/>
    <n v="0.18130503030240028"/>
  </r>
  <r>
    <x v="218"/>
    <s v="Pooja Das"/>
    <x v="0"/>
    <x v="6"/>
    <s v="Lead"/>
    <d v="2015-11-20T00:00:00"/>
    <d v="1995-07-15T00:00:00"/>
    <n v="82983"/>
    <n v="26494"/>
    <n v="76"/>
    <x v="28"/>
    <x v="2"/>
    <n v="107"/>
    <n v="109477"/>
    <n v="0.31927021197112659"/>
  </r>
  <r>
    <x v="219"/>
    <s v="Rohan Gupta"/>
    <x v="1"/>
    <x v="4"/>
    <s v="Lead"/>
    <d v="2018-01-17T00:00:00"/>
    <d v="1986-02-27T00:00:00"/>
    <n v="39316"/>
    <n v="25174"/>
    <n v="97"/>
    <x v="12"/>
    <x v="5"/>
    <n v="102"/>
    <n v="64490"/>
    <n v="0.64029911486417745"/>
  </r>
  <r>
    <x v="220"/>
    <s v="Krishna Chaitanya"/>
    <x v="0"/>
    <x v="2"/>
    <s v="Executive"/>
    <d v="2015-08-04T00:00:00"/>
    <d v="1984-06-29T00:00:00"/>
    <n v="79172"/>
    <n v="15823"/>
    <n v="90"/>
    <x v="52"/>
    <x v="0"/>
    <n v="105"/>
    <n v="94995"/>
    <n v="0.19985600970039913"/>
  </r>
  <r>
    <x v="221"/>
    <s v="Aarav Sharma"/>
    <x v="0"/>
    <x v="3"/>
    <s v="Lead"/>
    <d v="2025-06-26T00:00:00"/>
    <d v="2001-05-03T00:00:00"/>
    <n v="87580"/>
    <n v="26316"/>
    <n v="72"/>
    <x v="33"/>
    <x v="3"/>
    <n v="111"/>
    <n v="113896"/>
    <n v="0.30047956154373145"/>
  </r>
  <r>
    <x v="222"/>
    <s v="Pooja Das"/>
    <x v="0"/>
    <x v="5"/>
    <s v="Analyst"/>
    <d v="2022-04-25T00:00:00"/>
    <d v="2005-10-02T00:00:00"/>
    <n v="55437"/>
    <n v="22535"/>
    <n v="62"/>
    <x v="55"/>
    <x v="5"/>
    <n v="114"/>
    <n v="77972"/>
    <n v="0.4064974655915724"/>
  </r>
  <r>
    <x v="223"/>
    <s v="Kavya Nair"/>
    <x v="0"/>
    <x v="5"/>
    <s v="Associate"/>
    <d v="2023-11-02T00:00:00"/>
    <d v="2002-03-22T00:00:00"/>
    <n v="49420"/>
    <n v="29543"/>
    <n v="78"/>
    <x v="27"/>
    <x v="6"/>
    <n v="101"/>
    <n v="78963"/>
    <n v="0.59779441521651155"/>
  </r>
  <r>
    <x v="224"/>
    <s v="Pooja Das"/>
    <x v="0"/>
    <x v="6"/>
    <s v="Senior Executive"/>
    <d v="2020-02-05T00:00:00"/>
    <d v="2008-10-07T00:00:00"/>
    <n v="96211"/>
    <n v="22180"/>
    <n v="91"/>
    <x v="27"/>
    <x v="5"/>
    <n v="117"/>
    <n v="118391"/>
    <n v="0.23053497001382378"/>
  </r>
  <r>
    <x v="225"/>
    <s v="Ishita Roy"/>
    <x v="1"/>
    <x v="1"/>
    <s v="Analyst"/>
    <d v="2018-09-16T00:00:00"/>
    <d v="1987-04-16T00:00:00"/>
    <n v="85150"/>
    <n v="26243"/>
    <n v="76"/>
    <x v="14"/>
    <x v="5"/>
    <n v="101"/>
    <n v="111393"/>
    <n v="0.30819729888432179"/>
  </r>
  <r>
    <x v="226"/>
    <s v="Aditya Kapoor"/>
    <x v="1"/>
    <x v="4"/>
    <s v="Lead"/>
    <d v="2023-06-29T00:00:00"/>
    <d v="1988-08-30T00:00:00"/>
    <n v="48002"/>
    <n v="25019"/>
    <n v="100"/>
    <x v="47"/>
    <x v="2"/>
    <n v="114"/>
    <n v="73021"/>
    <n v="0.52120744968959631"/>
  </r>
  <r>
    <x v="227"/>
    <s v="Swathi Ramesh"/>
    <x v="1"/>
    <x v="0"/>
    <s v="Associate"/>
    <d v="2022-07-04T00:00:00"/>
    <d v="1984-04-11T00:00:00"/>
    <n v="49219"/>
    <n v="9607"/>
    <n v="90"/>
    <x v="49"/>
    <x v="5"/>
    <n v="101"/>
    <n v="58826"/>
    <n v="0.19518884983441354"/>
  </r>
  <r>
    <x v="228"/>
    <s v="Vikram Singh"/>
    <x v="1"/>
    <x v="1"/>
    <s v="Associate"/>
    <d v="2023-06-15T00:00:00"/>
    <d v="1991-12-23T00:00:00"/>
    <n v="68204"/>
    <n v="14894"/>
    <n v="97"/>
    <x v="30"/>
    <x v="1"/>
    <n v="101"/>
    <n v="83098"/>
    <n v="0.21837428889801186"/>
  </r>
  <r>
    <x v="229"/>
    <s v="Vikram Singh"/>
    <x v="1"/>
    <x v="2"/>
    <s v="Executive"/>
    <d v="2015-09-12T00:00:00"/>
    <d v="2009-12-15T00:00:00"/>
    <n v="40495"/>
    <n v="20250"/>
    <n v="79"/>
    <x v="24"/>
    <x v="2"/>
    <n v="117"/>
    <n v="60745"/>
    <n v="0.50006173601679216"/>
  </r>
  <r>
    <x v="230"/>
    <s v="Pooja Das"/>
    <x v="0"/>
    <x v="2"/>
    <s v="Senior Executive"/>
    <d v="2019-02-14T00:00:00"/>
    <d v="2007-07-28T00:00:00"/>
    <n v="53947"/>
    <n v="12180"/>
    <n v="68"/>
    <x v="41"/>
    <x v="5"/>
    <n v="115"/>
    <n v="66127"/>
    <n v="0.22577715164884052"/>
  </r>
  <r>
    <x v="231"/>
    <s v="Ajay Singh"/>
    <x v="1"/>
    <x v="3"/>
    <s v="Lead"/>
    <d v="2021-02-27T00:00:00"/>
    <d v="2001-02-13T00:00:00"/>
    <n v="95453"/>
    <n v="26761"/>
    <n v="73"/>
    <x v="33"/>
    <x v="5"/>
    <n v="120"/>
    <n v="122214"/>
    <n v="0.28035787246079225"/>
  </r>
  <r>
    <x v="232"/>
    <s v="Rahul Verma"/>
    <x v="1"/>
    <x v="4"/>
    <s v="Lead"/>
    <d v="2019-01-21T00:00:00"/>
    <d v="1983-07-03T00:00:00"/>
    <n v="98946"/>
    <n v="8676"/>
    <n v="63"/>
    <x v="44"/>
    <x v="1"/>
    <n v="117"/>
    <n v="107622"/>
    <n v="8.7684191377114792E-2"/>
  </r>
  <r>
    <x v="233"/>
    <s v="Rohan Gupta"/>
    <x v="0"/>
    <x v="1"/>
    <s v="Senior Executive"/>
    <d v="2024-07-31T00:00:00"/>
    <d v="2003-05-05T00:00:00"/>
    <n v="82912"/>
    <n v="8808"/>
    <n v="73"/>
    <x v="14"/>
    <x v="1"/>
    <n v="116"/>
    <n v="91720"/>
    <n v="0.10623311462755693"/>
  </r>
  <r>
    <x v="234"/>
    <s v="Rahul Verma"/>
    <x v="1"/>
    <x v="5"/>
    <s v="Analyst"/>
    <d v="2020-02-01T00:00:00"/>
    <d v="1985-12-01T00:00:00"/>
    <n v="92272"/>
    <n v="18612"/>
    <n v="89"/>
    <x v="48"/>
    <x v="6"/>
    <n v="118"/>
    <n v="110884"/>
    <n v="0.20170799375758627"/>
  </r>
  <r>
    <x v="235"/>
    <s v="Ishita Roy"/>
    <x v="1"/>
    <x v="2"/>
    <s v="Analyst"/>
    <d v="2019-06-10T00:00:00"/>
    <d v="1991-06-01T00:00:00"/>
    <n v="25395"/>
    <n v="29438"/>
    <n v="73"/>
    <x v="21"/>
    <x v="6"/>
    <n v="102"/>
    <n v="54833"/>
    <n v="1.1592045678283127"/>
  </r>
  <r>
    <x v="236"/>
    <s v="Neha Kulkarni"/>
    <x v="1"/>
    <x v="2"/>
    <s v="Analyst"/>
    <d v="2021-01-25T00:00:00"/>
    <d v="1982-09-14T00:00:00"/>
    <n v="34046"/>
    <n v="20468"/>
    <n v="62"/>
    <x v="4"/>
    <x v="2"/>
    <n v="106"/>
    <n v="54514"/>
    <n v="0.60118662985372728"/>
  </r>
  <r>
    <x v="237"/>
    <s v="Arjun Mehta"/>
    <x v="1"/>
    <x v="6"/>
    <s v="Associate"/>
    <d v="2020-01-12T00:00:00"/>
    <d v="1996-12-06T00:00:00"/>
    <n v="74236"/>
    <n v="7629"/>
    <n v="94"/>
    <x v="8"/>
    <x v="0"/>
    <n v="112"/>
    <n v="81865"/>
    <n v="0.10276685166226629"/>
  </r>
  <r>
    <x v="238"/>
    <s v="Sneha Iyer"/>
    <x v="0"/>
    <x v="4"/>
    <s v="Associate"/>
    <d v="2020-12-06T00:00:00"/>
    <d v="1985-09-17T00:00:00"/>
    <n v="54188"/>
    <n v="5113"/>
    <n v="61"/>
    <x v="54"/>
    <x v="2"/>
    <n v="118"/>
    <n v="59301"/>
    <n v="9.4356684136709237E-2"/>
  </r>
  <r>
    <x v="239"/>
    <s v="Neha Kulkarni"/>
    <x v="1"/>
    <x v="5"/>
    <s v="Executive"/>
    <d v="2017-10-10T00:00:00"/>
    <d v="2000-08-29T00:00:00"/>
    <n v="70371"/>
    <n v="10083"/>
    <n v="77"/>
    <x v="37"/>
    <x v="0"/>
    <n v="104"/>
    <n v="80454"/>
    <n v="0.14328345483224625"/>
  </r>
  <r>
    <x v="240"/>
    <s v="Priya Reddy"/>
    <x v="1"/>
    <x v="4"/>
    <s v="Analyst"/>
    <d v="2017-09-12T00:00:00"/>
    <d v="1989-03-30T00:00:00"/>
    <n v="33819"/>
    <n v="8306"/>
    <n v="98"/>
    <x v="26"/>
    <x v="2"/>
    <n v="120"/>
    <n v="42125"/>
    <n v="0.24560158490789202"/>
  </r>
  <r>
    <x v="241"/>
    <s v="Krishna Chaitanya"/>
    <x v="0"/>
    <x v="1"/>
    <s v="Lead"/>
    <d v="2015-07-01T00:00:00"/>
    <d v="1998-01-16T00:00:00"/>
    <n v="82535"/>
    <n v="12678"/>
    <n v="94"/>
    <x v="5"/>
    <x v="4"/>
    <n v="102"/>
    <n v="95213"/>
    <n v="0.15360756042890894"/>
  </r>
  <r>
    <x v="242"/>
    <s v="Arjun Mehta"/>
    <x v="1"/>
    <x v="1"/>
    <s v="Lead"/>
    <d v="2021-06-17T00:00:00"/>
    <d v="1994-04-21T00:00:00"/>
    <n v="100690"/>
    <n v="24592"/>
    <n v="80"/>
    <x v="12"/>
    <x v="3"/>
    <n v="105"/>
    <n v="125282"/>
    <n v="0.24423478001787666"/>
  </r>
  <r>
    <x v="243"/>
    <s v="Krishna Chaitanya"/>
    <x v="0"/>
    <x v="3"/>
    <s v="Senior Executive"/>
    <d v="2018-02-01T00:00:00"/>
    <d v="1982-09-25T00:00:00"/>
    <n v="97970"/>
    <n v="24387"/>
    <n v="71"/>
    <x v="43"/>
    <x v="0"/>
    <n v="114"/>
    <n v="122357"/>
    <n v="0.24892313973665409"/>
  </r>
  <r>
    <x v="244"/>
    <s v="Ravi Teja"/>
    <x v="1"/>
    <x v="0"/>
    <s v="Senior Executive"/>
    <d v="2025-07-23T00:00:00"/>
    <d v="2008-11-09T00:00:00"/>
    <n v="112994"/>
    <n v="17489"/>
    <n v="93"/>
    <x v="49"/>
    <x v="0"/>
    <n v="114"/>
    <n v="130483"/>
    <n v="0.15477812981220243"/>
  </r>
  <r>
    <x v="245"/>
    <s v="Neha Kulkarni"/>
    <x v="0"/>
    <x v="6"/>
    <s v="Associate"/>
    <d v="2017-01-23T00:00:00"/>
    <d v="2004-02-17T00:00:00"/>
    <n v="87065"/>
    <n v="12896"/>
    <n v="74"/>
    <x v="54"/>
    <x v="4"/>
    <n v="105"/>
    <n v="99961"/>
    <n v="0.14811922127146385"/>
  </r>
  <r>
    <x v="246"/>
    <s v="Ishita Roy"/>
    <x v="0"/>
    <x v="4"/>
    <s v="Associate"/>
    <d v="2025-11-08T00:00:00"/>
    <d v="1998-09-07T00:00:00"/>
    <n v="98044"/>
    <n v="22366"/>
    <n v="68"/>
    <x v="6"/>
    <x v="5"/>
    <n v="109"/>
    <n v="120410"/>
    <n v="0.22812206764309903"/>
  </r>
  <r>
    <x v="247"/>
    <s v="Rohan Gupta"/>
    <x v="1"/>
    <x v="2"/>
    <s v="Analyst"/>
    <d v="2025-05-05T00:00:00"/>
    <d v="2000-03-05T00:00:00"/>
    <n v="73637"/>
    <n v="8029"/>
    <n v="94"/>
    <x v="30"/>
    <x v="4"/>
    <n v="107"/>
    <n v="81666"/>
    <n v="0.10903486019256624"/>
  </r>
  <r>
    <x v="248"/>
    <s v="Priya Reddy"/>
    <x v="1"/>
    <x v="3"/>
    <s v="Lead"/>
    <d v="2021-10-13T00:00:00"/>
    <d v="2007-01-17T00:00:00"/>
    <n v="30183"/>
    <n v="7384"/>
    <n v="72"/>
    <x v="34"/>
    <x v="4"/>
    <n v="119"/>
    <n v="37567"/>
    <n v="0.24464102309246927"/>
  </r>
  <r>
    <x v="249"/>
    <s v="Krishna Chaitanya"/>
    <x v="0"/>
    <x v="3"/>
    <s v="Executive"/>
    <d v="2024-10-01T00:00:00"/>
    <d v="1994-12-08T00:00:00"/>
    <n v="64739"/>
    <n v="5502"/>
    <n v="73"/>
    <x v="57"/>
    <x v="5"/>
    <n v="104"/>
    <n v="70241"/>
    <n v="8.4987410988739395E-2"/>
  </r>
  <r>
    <x v="250"/>
    <s v="Tarun Verma"/>
    <x v="0"/>
    <x v="2"/>
    <s v="Manager"/>
    <d v="2022-11-22T00:00:00"/>
    <d v="1989-03-04T00:00:00"/>
    <n v="76987"/>
    <n v="12842"/>
    <n v="95"/>
    <x v="49"/>
    <x v="4"/>
    <n v="110"/>
    <n v="89829"/>
    <n v="0.16680738306467327"/>
  </r>
  <r>
    <x v="251"/>
    <s v="Karan Malhotra"/>
    <x v="1"/>
    <x v="4"/>
    <s v="Lead"/>
    <d v="2019-01-11T00:00:00"/>
    <d v="1993-11-01T00:00:00"/>
    <n v="59283"/>
    <n v="16784"/>
    <n v="92"/>
    <x v="27"/>
    <x v="2"/>
    <n v="115"/>
    <n v="76067"/>
    <n v="0.28311657642157112"/>
  </r>
  <r>
    <x v="252"/>
    <s v="Sneha Iyer"/>
    <x v="1"/>
    <x v="5"/>
    <s v="Senior Executive"/>
    <d v="2025-04-03T00:00:00"/>
    <d v="1989-02-10T00:00:00"/>
    <n v="73589"/>
    <n v="15253"/>
    <n v="86"/>
    <x v="26"/>
    <x v="1"/>
    <n v="108"/>
    <n v="88842"/>
    <n v="0.20727282610172715"/>
  </r>
  <r>
    <x v="253"/>
    <s v="Arjun Mehta"/>
    <x v="0"/>
    <x v="6"/>
    <s v="Manager"/>
    <d v="2025-06-25T00:00:00"/>
    <d v="2006-03-13T00:00:00"/>
    <n v="100909"/>
    <n v="28593"/>
    <n v="86"/>
    <x v="4"/>
    <x v="5"/>
    <n v="107"/>
    <n v="129502"/>
    <n v="0.2833543093282066"/>
  </r>
  <r>
    <x v="254"/>
    <s v="Aditya Kapoor"/>
    <x v="0"/>
    <x v="3"/>
    <s v="Manager"/>
    <d v="2024-05-06T00:00:00"/>
    <d v="1991-01-09T00:00:00"/>
    <n v="90444"/>
    <n v="23043"/>
    <n v="81"/>
    <x v="59"/>
    <x v="4"/>
    <n v="116"/>
    <n v="113487"/>
    <n v="0.25477643624784396"/>
  </r>
  <r>
    <x v="255"/>
    <s v="Nisha Kapoor"/>
    <x v="1"/>
    <x v="3"/>
    <s v="Executive"/>
    <d v="2023-03-21T00:00:00"/>
    <d v="1995-10-19T00:00:00"/>
    <n v="47185"/>
    <n v="9586"/>
    <n v="94"/>
    <x v="32"/>
    <x v="5"/>
    <n v="118"/>
    <n v="56771"/>
    <n v="0.20315778319381159"/>
  </r>
  <r>
    <x v="256"/>
    <s v="Nisha Kapoor"/>
    <x v="0"/>
    <x v="4"/>
    <s v="Analyst"/>
    <d v="2024-05-29T00:00:00"/>
    <d v="1983-05-02T00:00:00"/>
    <n v="112584"/>
    <n v="6589"/>
    <n v="60"/>
    <x v="22"/>
    <x v="5"/>
    <n v="108"/>
    <n v="119173"/>
    <n v="5.8525190080295601E-2"/>
  </r>
  <r>
    <x v="257"/>
    <s v="Rahul Verma"/>
    <x v="0"/>
    <x v="0"/>
    <s v="Executive"/>
    <d v="2020-09-02T00:00:00"/>
    <d v="2000-06-15T00:00:00"/>
    <n v="73916"/>
    <n v="6980"/>
    <n v="99"/>
    <x v="43"/>
    <x v="0"/>
    <n v="120"/>
    <n v="80896"/>
    <n v="9.4431516856972778E-2"/>
  </r>
  <r>
    <x v="258"/>
    <s v="Tarun Verma"/>
    <x v="1"/>
    <x v="0"/>
    <s v="Analyst"/>
    <d v="2020-12-19T00:00:00"/>
    <d v="2004-09-29T00:00:00"/>
    <n v="78914"/>
    <n v="5388"/>
    <n v="61"/>
    <x v="56"/>
    <x v="0"/>
    <n v="109"/>
    <n v="84302"/>
    <n v="6.8276858352130168E-2"/>
  </r>
  <r>
    <x v="259"/>
    <s v="Ravi Teja"/>
    <x v="1"/>
    <x v="0"/>
    <s v="Manager"/>
    <d v="2024-02-13T00:00:00"/>
    <d v="2011-04-21T00:00:00"/>
    <n v="113346"/>
    <n v="19109"/>
    <n v="71"/>
    <x v="52"/>
    <x v="6"/>
    <n v="117"/>
    <n v="132455"/>
    <n v="0.1685899811197572"/>
  </r>
  <r>
    <x v="260"/>
    <s v="Arjun Mehta"/>
    <x v="0"/>
    <x v="1"/>
    <s v="Manager"/>
    <d v="2020-11-26T00:00:00"/>
    <d v="1991-04-28T00:00:00"/>
    <n v="71457"/>
    <n v="13759"/>
    <n v="85"/>
    <x v="19"/>
    <x v="3"/>
    <n v="113"/>
    <n v="85216"/>
    <n v="0.19254936535258968"/>
  </r>
  <r>
    <x v="261"/>
    <s v="Ishita Roy"/>
    <x v="0"/>
    <x v="2"/>
    <s v="Executive"/>
    <d v="2018-05-13T00:00:00"/>
    <d v="2010-09-07T00:00:00"/>
    <n v="35566"/>
    <n v="26421"/>
    <n v="62"/>
    <x v="19"/>
    <x v="2"/>
    <n v="113"/>
    <n v="61987"/>
    <n v="0.74287240623066975"/>
  </r>
  <r>
    <x v="262"/>
    <s v="Karan Malhotra"/>
    <x v="1"/>
    <x v="0"/>
    <s v="Lead"/>
    <d v="2015-02-08T00:00:00"/>
    <d v="2011-07-12T00:00:00"/>
    <n v="47463"/>
    <n v="7709"/>
    <n v="91"/>
    <x v="3"/>
    <x v="2"/>
    <n v="111"/>
    <n v="55172"/>
    <n v="0.16242125445083538"/>
  </r>
  <r>
    <x v="263"/>
    <s v="Gayathri Iyer"/>
    <x v="0"/>
    <x v="4"/>
    <s v="Analyst"/>
    <d v="2017-07-30T00:00:00"/>
    <d v="1989-06-25T00:00:00"/>
    <n v="115739"/>
    <n v="23572"/>
    <n v="90"/>
    <x v="18"/>
    <x v="6"/>
    <n v="103"/>
    <n v="139311"/>
    <n v="0.20366514312375258"/>
  </r>
  <r>
    <x v="264"/>
    <s v="Krishna Chaitanya"/>
    <x v="1"/>
    <x v="4"/>
    <s v="Manager"/>
    <d v="2022-05-19T00:00:00"/>
    <d v="1981-06-23T00:00:00"/>
    <n v="48508"/>
    <n v="15305"/>
    <n v="61"/>
    <x v="5"/>
    <x v="1"/>
    <n v="105"/>
    <n v="63813"/>
    <n v="0.31551496660344686"/>
  </r>
  <r>
    <x v="265"/>
    <s v="Karan Malhotra"/>
    <x v="0"/>
    <x v="6"/>
    <s v="Executive"/>
    <d v="2021-04-28T00:00:00"/>
    <d v="1990-10-14T00:00:00"/>
    <n v="99277"/>
    <n v="17751"/>
    <n v="94"/>
    <x v="15"/>
    <x v="2"/>
    <n v="105"/>
    <n v="117028"/>
    <n v="0.17880274383794836"/>
  </r>
  <r>
    <x v="266"/>
    <s v="Rahul Verma"/>
    <x v="1"/>
    <x v="0"/>
    <s v="Analyst"/>
    <d v="2019-11-26T00:00:00"/>
    <d v="1990-05-31T00:00:00"/>
    <n v="34963"/>
    <n v="16160"/>
    <n v="98"/>
    <x v="51"/>
    <x v="1"/>
    <n v="120"/>
    <n v="51123"/>
    <n v="0.46220290020879218"/>
  </r>
  <r>
    <x v="267"/>
    <s v="Karan Malhotra"/>
    <x v="1"/>
    <x v="0"/>
    <s v="Lead"/>
    <d v="2018-01-24T00:00:00"/>
    <d v="2000-03-17T00:00:00"/>
    <n v="89304"/>
    <n v="12475"/>
    <n v="82"/>
    <x v="45"/>
    <x v="2"/>
    <n v="114"/>
    <n v="101779"/>
    <n v="0.13969139120308161"/>
  </r>
  <r>
    <x v="268"/>
    <s v="Kavya Nair"/>
    <x v="1"/>
    <x v="0"/>
    <s v="Manager"/>
    <d v="2018-04-24T00:00:00"/>
    <d v="1991-01-20T00:00:00"/>
    <n v="118468"/>
    <n v="7408"/>
    <n v="65"/>
    <x v="18"/>
    <x v="5"/>
    <n v="113"/>
    <n v="125876"/>
    <n v="6.2531654117567614E-2"/>
  </r>
  <r>
    <x v="269"/>
    <s v="Nisha Kapoor"/>
    <x v="0"/>
    <x v="2"/>
    <s v="Associate"/>
    <d v="2018-07-21T00:00:00"/>
    <d v="1996-03-06T00:00:00"/>
    <n v="38965"/>
    <n v="7998"/>
    <n v="60"/>
    <x v="29"/>
    <x v="3"/>
    <n v="115"/>
    <n v="46963"/>
    <n v="0.20526113178493519"/>
  </r>
  <r>
    <x v="270"/>
    <s v="Meera Joshi"/>
    <x v="1"/>
    <x v="0"/>
    <s v="Executive"/>
    <d v="2015-12-24T00:00:00"/>
    <d v="1988-05-28T00:00:00"/>
    <n v="81489"/>
    <n v="19707"/>
    <n v="95"/>
    <x v="45"/>
    <x v="1"/>
    <n v="114"/>
    <n v="101196"/>
    <n v="0.24183632146670103"/>
  </r>
  <r>
    <x v="271"/>
    <s v="Sneha Iyer"/>
    <x v="0"/>
    <x v="0"/>
    <s v="Senior Executive"/>
    <d v="2021-03-20T00:00:00"/>
    <d v="1984-03-04T00:00:00"/>
    <n v="103240"/>
    <n v="24596"/>
    <n v="80"/>
    <x v="38"/>
    <x v="2"/>
    <n v="101"/>
    <n v="127836"/>
    <n v="0.23824099186361875"/>
  </r>
  <r>
    <x v="272"/>
    <s v="Pooja Das"/>
    <x v="1"/>
    <x v="3"/>
    <s v="Analyst"/>
    <d v="2023-02-16T00:00:00"/>
    <d v="2005-02-05T00:00:00"/>
    <n v="56816"/>
    <n v="23741"/>
    <n v="93"/>
    <x v="24"/>
    <x v="0"/>
    <n v="113"/>
    <n v="80557"/>
    <n v="0.41785764573359618"/>
  </r>
  <r>
    <x v="273"/>
    <s v="Kavya Nair"/>
    <x v="0"/>
    <x v="6"/>
    <s v="Senior Executive"/>
    <d v="2018-01-04T00:00:00"/>
    <d v="2002-02-13T00:00:00"/>
    <n v="44127"/>
    <n v="7073"/>
    <n v="70"/>
    <x v="40"/>
    <x v="3"/>
    <n v="114"/>
    <n v="51200"/>
    <n v="0.16028735241462144"/>
  </r>
  <r>
    <x v="274"/>
    <s v="Pooja Das"/>
    <x v="1"/>
    <x v="5"/>
    <s v="Analyst"/>
    <d v="2019-01-19T00:00:00"/>
    <d v="1991-04-16T00:00:00"/>
    <n v="57321"/>
    <n v="28622"/>
    <n v="100"/>
    <x v="32"/>
    <x v="1"/>
    <n v="120"/>
    <n v="85943"/>
    <n v="0.4993283438879294"/>
  </r>
  <r>
    <x v="275"/>
    <s v="Rohan Gupta"/>
    <x v="1"/>
    <x v="0"/>
    <s v="Executive"/>
    <d v="2018-06-01T00:00:00"/>
    <d v="1980-04-20T00:00:00"/>
    <n v="76864"/>
    <n v="15886"/>
    <n v="99"/>
    <x v="6"/>
    <x v="4"/>
    <n v="111"/>
    <n v="92750"/>
    <n v="0.20667672772689424"/>
  </r>
  <r>
    <x v="276"/>
    <s v="Ishita Roy"/>
    <x v="1"/>
    <x v="3"/>
    <s v="Lead"/>
    <d v="2025-12-04T00:00:00"/>
    <d v="2006-08-30T00:00:00"/>
    <n v="42842"/>
    <n v="14844"/>
    <n v="80"/>
    <x v="9"/>
    <x v="0"/>
    <n v="107"/>
    <n v="57686"/>
    <n v="0.34648242378973904"/>
  </r>
  <r>
    <x v="277"/>
    <s v="Tarun Verma"/>
    <x v="1"/>
    <x v="1"/>
    <s v="Associate"/>
    <d v="2025-11-11T00:00:00"/>
    <d v="1994-04-25T00:00:00"/>
    <n v="63200"/>
    <n v="29080"/>
    <n v="100"/>
    <x v="32"/>
    <x v="1"/>
    <n v="108"/>
    <n v="92280"/>
    <n v="0.46012658227848102"/>
  </r>
  <r>
    <x v="278"/>
    <s v="Aditya Kapoor"/>
    <x v="1"/>
    <x v="6"/>
    <s v="Associate"/>
    <d v="2019-02-04T00:00:00"/>
    <d v="1985-02-08T00:00:00"/>
    <n v="98905"/>
    <n v="11547"/>
    <n v="97"/>
    <x v="60"/>
    <x v="5"/>
    <n v="118"/>
    <n v="110452"/>
    <n v="0.11674839492442242"/>
  </r>
  <r>
    <x v="279"/>
    <s v="Aarav Sharma"/>
    <x v="1"/>
    <x v="2"/>
    <s v="Executive"/>
    <d v="2019-12-01T00:00:00"/>
    <d v="1993-01-25T00:00:00"/>
    <n v="115811"/>
    <n v="7266"/>
    <n v="86"/>
    <x v="0"/>
    <x v="2"/>
    <n v="105"/>
    <n v="123077"/>
    <n v="6.274015421678425E-2"/>
  </r>
  <r>
    <x v="280"/>
    <s v="Nisha Kapoor"/>
    <x v="1"/>
    <x v="1"/>
    <s v="Senior Executive"/>
    <d v="2022-05-21T00:00:00"/>
    <d v="1986-11-30T00:00:00"/>
    <n v="118747"/>
    <n v="18865"/>
    <n v="84"/>
    <x v="7"/>
    <x v="2"/>
    <n v="120"/>
    <n v="137612"/>
    <n v="0.15886717138117173"/>
  </r>
  <r>
    <x v="281"/>
    <s v="Tarun Verma"/>
    <x v="1"/>
    <x v="4"/>
    <s v="Manager"/>
    <d v="2025-05-10T00:00:00"/>
    <d v="2011-01-10T00:00:00"/>
    <n v="79827"/>
    <n v="22814"/>
    <n v="62"/>
    <x v="35"/>
    <x v="3"/>
    <n v="118"/>
    <n v="102641"/>
    <n v="0.28579302742179963"/>
  </r>
  <r>
    <x v="282"/>
    <s v="Ajay Singh"/>
    <x v="0"/>
    <x v="0"/>
    <s v="Executive"/>
    <d v="2022-05-17T00:00:00"/>
    <d v="2009-10-25T00:00:00"/>
    <n v="71531"/>
    <n v="10450"/>
    <n v="99"/>
    <x v="26"/>
    <x v="1"/>
    <n v="113"/>
    <n v="81981"/>
    <n v="0.14609050621408901"/>
  </r>
  <r>
    <x v="283"/>
    <s v="Aditya Kapoor"/>
    <x v="1"/>
    <x v="0"/>
    <s v="Analyst"/>
    <d v="2016-02-08T00:00:00"/>
    <d v="1991-08-10T00:00:00"/>
    <n v="54098"/>
    <n v="21733"/>
    <n v="93"/>
    <x v="45"/>
    <x v="1"/>
    <n v="119"/>
    <n v="75831"/>
    <n v="0.40173389034714779"/>
  </r>
  <r>
    <x v="284"/>
    <s v="Ananya Rao"/>
    <x v="1"/>
    <x v="6"/>
    <s v="Associate"/>
    <d v="2020-03-11T00:00:00"/>
    <d v="2010-06-25T00:00:00"/>
    <n v="102147"/>
    <n v="27624"/>
    <n v="92"/>
    <x v="11"/>
    <x v="3"/>
    <n v="101"/>
    <n v="129771"/>
    <n v="0.27043378660166228"/>
  </r>
  <r>
    <x v="285"/>
    <s v="Tarun Verma"/>
    <x v="0"/>
    <x v="6"/>
    <s v="Associate"/>
    <d v="2025-04-28T00:00:00"/>
    <d v="1983-11-07T00:00:00"/>
    <n v="40213"/>
    <n v="28925"/>
    <n v="69"/>
    <x v="53"/>
    <x v="3"/>
    <n v="111"/>
    <n v="69138"/>
    <n v="0.71929475542734933"/>
  </r>
  <r>
    <x v="286"/>
    <s v="Ishita Roy"/>
    <x v="0"/>
    <x v="4"/>
    <s v="Associate"/>
    <d v="2018-11-27T00:00:00"/>
    <d v="2001-05-11T00:00:00"/>
    <n v="37795"/>
    <n v="19357"/>
    <n v="88"/>
    <x v="49"/>
    <x v="6"/>
    <n v="110"/>
    <n v="57152"/>
    <n v="0.51215769281651014"/>
  </r>
  <r>
    <x v="287"/>
    <s v="Priya Reddy"/>
    <x v="0"/>
    <x v="0"/>
    <s v="Senior Executive"/>
    <d v="2022-04-08T00:00:00"/>
    <d v="1984-11-26T00:00:00"/>
    <n v="113754"/>
    <n v="10385"/>
    <n v="75"/>
    <x v="56"/>
    <x v="5"/>
    <n v="118"/>
    <n v="124139"/>
    <n v="9.1293492976071172E-2"/>
  </r>
  <r>
    <x v="288"/>
    <s v="Kavya Nair"/>
    <x v="1"/>
    <x v="4"/>
    <s v="Associate"/>
    <d v="2025-09-30T00:00:00"/>
    <d v="2000-09-22T00:00:00"/>
    <n v="55389"/>
    <n v="18272"/>
    <n v="100"/>
    <x v="36"/>
    <x v="5"/>
    <n v="114"/>
    <n v="73661"/>
    <n v="0.32988499521565656"/>
  </r>
  <r>
    <x v="289"/>
    <s v="Karan Malhotra"/>
    <x v="0"/>
    <x v="2"/>
    <s v="Manager"/>
    <d v="2024-11-26T00:00:00"/>
    <d v="1988-11-06T00:00:00"/>
    <n v="83926"/>
    <n v="24405"/>
    <n v="87"/>
    <x v="6"/>
    <x v="6"/>
    <n v="107"/>
    <n v="108331"/>
    <n v="0.29079188809189049"/>
  </r>
  <r>
    <x v="290"/>
    <s v="Rohan Gupta"/>
    <x v="1"/>
    <x v="5"/>
    <s v="Lead"/>
    <d v="2024-01-26T00:00:00"/>
    <d v="1982-10-22T00:00:00"/>
    <n v="100674"/>
    <n v="8334"/>
    <n v="94"/>
    <x v="36"/>
    <x v="3"/>
    <n v="111"/>
    <n v="109008"/>
    <n v="8.278204898980869E-2"/>
  </r>
  <r>
    <x v="291"/>
    <s v="Rohan Gupta"/>
    <x v="1"/>
    <x v="0"/>
    <s v="Senior Executive"/>
    <d v="2022-07-10T00:00:00"/>
    <d v="2001-12-15T00:00:00"/>
    <n v="94168"/>
    <n v="25942"/>
    <n v="80"/>
    <x v="9"/>
    <x v="2"/>
    <n v="120"/>
    <n v="120110"/>
    <n v="0.27548636479483474"/>
  </r>
  <r>
    <x v="292"/>
    <s v="Karan Malhotra"/>
    <x v="0"/>
    <x v="6"/>
    <s v="Senior Executive"/>
    <d v="2024-06-25T00:00:00"/>
    <d v="2000-07-15T00:00:00"/>
    <n v="105918"/>
    <n v="10653"/>
    <n v="79"/>
    <x v="55"/>
    <x v="1"/>
    <n v="119"/>
    <n v="116571"/>
    <n v="0.10057780547215771"/>
  </r>
  <r>
    <x v="293"/>
    <s v="Rahul Verma"/>
    <x v="0"/>
    <x v="6"/>
    <s v="Analyst"/>
    <d v="2017-09-04T00:00:00"/>
    <d v="1993-09-12T00:00:00"/>
    <n v="40328"/>
    <n v="10998"/>
    <n v="83"/>
    <x v="2"/>
    <x v="5"/>
    <n v="117"/>
    <n v="51326"/>
    <n v="0.27271374727236658"/>
  </r>
  <r>
    <x v="294"/>
    <s v="Karan Malhotra"/>
    <x v="1"/>
    <x v="4"/>
    <s v="Executive"/>
    <d v="2021-06-12T00:00:00"/>
    <d v="1997-03-18T00:00:00"/>
    <n v="80448"/>
    <n v="11086"/>
    <n v="91"/>
    <x v="43"/>
    <x v="1"/>
    <n v="106"/>
    <n v="91534"/>
    <n v="0.13780330151153541"/>
  </r>
  <r>
    <x v="295"/>
    <s v="Ravi Teja"/>
    <x v="0"/>
    <x v="3"/>
    <s v="Senior Executive"/>
    <d v="2016-07-28T00:00:00"/>
    <d v="1988-05-23T00:00:00"/>
    <n v="66232"/>
    <n v="19778"/>
    <n v="99"/>
    <x v="17"/>
    <x v="4"/>
    <n v="112"/>
    <n v="86010"/>
    <n v="0.29861698272738252"/>
  </r>
  <r>
    <x v="296"/>
    <s v="Aarav Sharma"/>
    <x v="1"/>
    <x v="1"/>
    <s v="Executive"/>
    <d v="2024-02-22T00:00:00"/>
    <d v="1997-03-22T00:00:00"/>
    <n v="98607"/>
    <n v="21562"/>
    <n v="91"/>
    <x v="22"/>
    <x v="0"/>
    <n v="116"/>
    <n v="120169"/>
    <n v="0.21866601762552354"/>
  </r>
  <r>
    <x v="297"/>
    <s v="Neha Kulkarni"/>
    <x v="1"/>
    <x v="3"/>
    <s v="Executive"/>
    <d v="2015-12-05T00:00:00"/>
    <d v="2005-05-12T00:00:00"/>
    <n v="29044"/>
    <n v="29938"/>
    <n v="74"/>
    <x v="4"/>
    <x v="6"/>
    <n v="109"/>
    <n v="58982"/>
    <n v="1.0307808841757333"/>
  </r>
  <r>
    <x v="298"/>
    <s v="Ananya Rao"/>
    <x v="1"/>
    <x v="1"/>
    <s v="Associate"/>
    <d v="2021-05-05T00:00:00"/>
    <d v="2002-03-21T00:00:00"/>
    <n v="97053"/>
    <n v="21738"/>
    <n v="67"/>
    <x v="48"/>
    <x v="6"/>
    <n v="109"/>
    <n v="118791"/>
    <n v="0.22398071156996693"/>
  </r>
  <r>
    <x v="299"/>
    <s v="Ravi Teja"/>
    <x v="1"/>
    <x v="4"/>
    <s v="Analyst"/>
    <d v="2023-07-10T00:00:00"/>
    <d v="2012-04-01T00:00:00"/>
    <n v="82850"/>
    <n v="22902"/>
    <n v="73"/>
    <x v="40"/>
    <x v="6"/>
    <n v="108"/>
    <n v="105752"/>
    <n v="0.2764272782136391"/>
  </r>
  <r>
    <x v="300"/>
    <s v="Pooja Das"/>
    <x v="0"/>
    <x v="3"/>
    <s v="Senior Executive"/>
    <d v="2018-11-28T00:00:00"/>
    <d v="1983-11-26T00:00:00"/>
    <n v="82549"/>
    <n v="8846"/>
    <n v="75"/>
    <x v="5"/>
    <x v="4"/>
    <n v="119"/>
    <n v="91395"/>
    <n v="0.10716059552508207"/>
  </r>
  <r>
    <x v="301"/>
    <s v="Meera Joshi"/>
    <x v="1"/>
    <x v="1"/>
    <s v="Manager"/>
    <d v="2016-07-24T00:00:00"/>
    <d v="1989-04-08T00:00:00"/>
    <n v="52124"/>
    <n v="6945"/>
    <n v="96"/>
    <x v="53"/>
    <x v="1"/>
    <n v="109"/>
    <n v="59069"/>
    <n v="0.13323996623436421"/>
  </r>
  <r>
    <x v="302"/>
    <s v="Ajay Singh"/>
    <x v="0"/>
    <x v="6"/>
    <s v="Lead"/>
    <d v="2018-04-13T00:00:00"/>
    <d v="1992-12-23T00:00:00"/>
    <n v="100069"/>
    <n v="13760"/>
    <n v="92"/>
    <x v="47"/>
    <x v="0"/>
    <n v="104"/>
    <n v="113829"/>
    <n v="0.13750512146618832"/>
  </r>
  <r>
    <x v="303"/>
    <s v="Arjun Mehta"/>
    <x v="1"/>
    <x v="0"/>
    <s v="Senior Executive"/>
    <d v="2024-09-21T00:00:00"/>
    <d v="2009-06-03T00:00:00"/>
    <n v="41631"/>
    <n v="27984"/>
    <n v="68"/>
    <x v="12"/>
    <x v="5"/>
    <n v="111"/>
    <n v="69615"/>
    <n v="0.67219139583483467"/>
  </r>
  <r>
    <x v="304"/>
    <s v="Ananya Rao"/>
    <x v="1"/>
    <x v="3"/>
    <s v="Executive"/>
    <d v="2021-06-23T00:00:00"/>
    <d v="2008-05-14T00:00:00"/>
    <n v="60221"/>
    <n v="25572"/>
    <n v="86"/>
    <x v="6"/>
    <x v="2"/>
    <n v="103"/>
    <n v="85793"/>
    <n v="0.42463592434532804"/>
  </r>
  <r>
    <x v="305"/>
    <s v="Nisha Kapoor"/>
    <x v="0"/>
    <x v="3"/>
    <s v="Manager"/>
    <d v="2023-05-30T00:00:00"/>
    <d v="1992-06-24T00:00:00"/>
    <n v="116056"/>
    <n v="17093"/>
    <n v="89"/>
    <x v="29"/>
    <x v="2"/>
    <n v="111"/>
    <n v="133149"/>
    <n v="0.14728234645343627"/>
  </r>
  <r>
    <x v="306"/>
    <s v="Gayathri Iyer"/>
    <x v="0"/>
    <x v="5"/>
    <s v="Lead"/>
    <d v="2016-01-17T00:00:00"/>
    <d v="2012-10-14T00:00:00"/>
    <n v="85089"/>
    <n v="25802"/>
    <n v="82"/>
    <x v="3"/>
    <x v="6"/>
    <n v="118"/>
    <n v="110891"/>
    <n v="0.30323543583776985"/>
  </r>
  <r>
    <x v="307"/>
    <s v="Karan Malhotra"/>
    <x v="0"/>
    <x v="3"/>
    <s v="Executive"/>
    <d v="2020-07-19T00:00:00"/>
    <d v="1992-01-17T00:00:00"/>
    <n v="67318"/>
    <n v="14292"/>
    <n v="81"/>
    <x v="45"/>
    <x v="1"/>
    <n v="105"/>
    <n v="81610"/>
    <n v="0.21230577260168157"/>
  </r>
  <r>
    <x v="308"/>
    <s v="Gayathri Iyer"/>
    <x v="1"/>
    <x v="5"/>
    <s v="Senior Executive"/>
    <d v="2025-01-10T00:00:00"/>
    <d v="2010-08-13T00:00:00"/>
    <n v="31345"/>
    <n v="6505"/>
    <n v="66"/>
    <x v="43"/>
    <x v="4"/>
    <n v="115"/>
    <n v="37850"/>
    <n v="0.20752911150103684"/>
  </r>
  <r>
    <x v="309"/>
    <s v="Aarav Sharma"/>
    <x v="0"/>
    <x v="5"/>
    <s v="Executive"/>
    <d v="2019-12-13T00:00:00"/>
    <d v="2000-06-23T00:00:00"/>
    <n v="25088"/>
    <n v="19018"/>
    <n v="72"/>
    <x v="2"/>
    <x v="5"/>
    <n v="110"/>
    <n v="44106"/>
    <n v="0.75805165816326525"/>
  </r>
  <r>
    <x v="310"/>
    <s v="Kavya Nair"/>
    <x v="1"/>
    <x v="0"/>
    <s v="Lead"/>
    <d v="2019-01-16T00:00:00"/>
    <d v="1991-03-26T00:00:00"/>
    <n v="35803"/>
    <n v="17184"/>
    <n v="70"/>
    <x v="17"/>
    <x v="2"/>
    <n v="110"/>
    <n v="52987"/>
    <n v="0.47995977990671174"/>
  </r>
  <r>
    <x v="311"/>
    <s v="Ananya Rao"/>
    <x v="1"/>
    <x v="2"/>
    <s v="Analyst"/>
    <d v="2022-11-22T00:00:00"/>
    <d v="1984-04-08T00:00:00"/>
    <n v="25142"/>
    <n v="11993"/>
    <n v="90"/>
    <x v="7"/>
    <x v="5"/>
    <n v="119"/>
    <n v="37135"/>
    <n v="0.47701057990613316"/>
  </r>
  <r>
    <x v="312"/>
    <s v="Ananya Rao"/>
    <x v="1"/>
    <x v="0"/>
    <s v="Analyst"/>
    <d v="2022-10-20T00:00:00"/>
    <d v="1995-05-31T00:00:00"/>
    <n v="40806"/>
    <n v="18838"/>
    <n v="68"/>
    <x v="41"/>
    <x v="6"/>
    <n v="108"/>
    <n v="59644"/>
    <n v="0.46164779689261382"/>
  </r>
  <r>
    <x v="313"/>
    <s v="Karan Malhotra"/>
    <x v="0"/>
    <x v="2"/>
    <s v="Analyst"/>
    <d v="2016-02-27T00:00:00"/>
    <d v="1994-01-20T00:00:00"/>
    <n v="73177"/>
    <n v="14805"/>
    <n v="68"/>
    <x v="6"/>
    <x v="4"/>
    <n v="105"/>
    <n v="87982"/>
    <n v="0.2023176681197644"/>
  </r>
  <r>
    <x v="314"/>
    <s v="Nisha Kapoor"/>
    <x v="0"/>
    <x v="0"/>
    <s v="Manager"/>
    <d v="2021-04-26T00:00:00"/>
    <d v="1980-05-18T00:00:00"/>
    <n v="104995"/>
    <n v="26299"/>
    <n v="70"/>
    <x v="58"/>
    <x v="3"/>
    <n v="107"/>
    <n v="131294"/>
    <n v="0.25047859421877233"/>
  </r>
  <r>
    <x v="315"/>
    <s v="Nisha Kapoor"/>
    <x v="0"/>
    <x v="3"/>
    <s v="Manager"/>
    <d v="2022-09-13T00:00:00"/>
    <d v="1999-11-05T00:00:00"/>
    <n v="53474"/>
    <n v="7840"/>
    <n v="66"/>
    <x v="8"/>
    <x v="4"/>
    <n v="104"/>
    <n v="61314"/>
    <n v="0.14661330740172795"/>
  </r>
  <r>
    <x v="316"/>
    <s v="Gayathri Iyer"/>
    <x v="1"/>
    <x v="6"/>
    <s v="Associate"/>
    <d v="2018-07-12T00:00:00"/>
    <d v="1986-04-09T00:00:00"/>
    <n v="57477"/>
    <n v="14075"/>
    <n v="65"/>
    <x v="12"/>
    <x v="1"/>
    <n v="120"/>
    <n v="71552"/>
    <n v="0.24488056092002017"/>
  </r>
  <r>
    <x v="317"/>
    <s v="Ajay Singh"/>
    <x v="1"/>
    <x v="5"/>
    <s v="Lead"/>
    <d v="2015-04-20T00:00:00"/>
    <d v="2009-07-14T00:00:00"/>
    <n v="64537"/>
    <n v="11732"/>
    <n v="93"/>
    <x v="9"/>
    <x v="1"/>
    <n v="107"/>
    <n v="76269"/>
    <n v="0.18178719184343864"/>
  </r>
  <r>
    <x v="318"/>
    <s v="Karan Malhotra"/>
    <x v="1"/>
    <x v="2"/>
    <s v="Analyst"/>
    <d v="2023-10-16T00:00:00"/>
    <d v="1990-09-26T00:00:00"/>
    <n v="89865"/>
    <n v="17644"/>
    <n v="67"/>
    <x v="12"/>
    <x v="2"/>
    <n v="120"/>
    <n v="107509"/>
    <n v="0.19633895287375508"/>
  </r>
  <r>
    <x v="319"/>
    <s v="Rahul Verma"/>
    <x v="0"/>
    <x v="6"/>
    <s v="Senior Executive"/>
    <d v="2016-06-24T00:00:00"/>
    <d v="1997-05-08T00:00:00"/>
    <n v="99498"/>
    <n v="18790"/>
    <n v="83"/>
    <x v="60"/>
    <x v="0"/>
    <n v="106"/>
    <n v="118288"/>
    <n v="0.18884801704556875"/>
  </r>
  <r>
    <x v="320"/>
    <s v="Tarun Verma"/>
    <x v="0"/>
    <x v="0"/>
    <s v="Manager"/>
    <d v="2015-10-04T00:00:00"/>
    <d v="1980-08-13T00:00:00"/>
    <n v="59365"/>
    <n v="12069"/>
    <n v="62"/>
    <x v="57"/>
    <x v="6"/>
    <n v="113"/>
    <n v="71434"/>
    <n v="0.20330160869199024"/>
  </r>
  <r>
    <x v="321"/>
    <s v="Swathi Ramesh"/>
    <x v="1"/>
    <x v="2"/>
    <s v="Lead"/>
    <d v="2020-08-14T00:00:00"/>
    <d v="1998-08-20T00:00:00"/>
    <n v="80518"/>
    <n v="27996"/>
    <n v="85"/>
    <x v="19"/>
    <x v="0"/>
    <n v="118"/>
    <n v="108514"/>
    <n v="0.3476986512332646"/>
  </r>
  <r>
    <x v="322"/>
    <s v="Ravi Teja"/>
    <x v="0"/>
    <x v="6"/>
    <s v="Analyst"/>
    <d v="2018-06-23T00:00:00"/>
    <d v="1983-07-18T00:00:00"/>
    <n v="92017"/>
    <n v="11658"/>
    <n v="69"/>
    <x v="60"/>
    <x v="3"/>
    <n v="113"/>
    <n v="103675"/>
    <n v="0.12669398046013236"/>
  </r>
  <r>
    <x v="323"/>
    <s v="Gayathri Iyer"/>
    <x v="0"/>
    <x v="6"/>
    <s v="Lead"/>
    <d v="2019-11-27T00:00:00"/>
    <d v="2012-09-28T00:00:00"/>
    <n v="56278"/>
    <n v="6897"/>
    <n v="75"/>
    <x v="19"/>
    <x v="2"/>
    <n v="104"/>
    <n v="63175"/>
    <n v="0.1225523295070898"/>
  </r>
  <r>
    <x v="324"/>
    <s v="Ishita Roy"/>
    <x v="0"/>
    <x v="6"/>
    <s v="Lead"/>
    <d v="2023-04-26T00:00:00"/>
    <d v="2009-07-08T00:00:00"/>
    <n v="48022"/>
    <n v="8913"/>
    <n v="60"/>
    <x v="14"/>
    <x v="5"/>
    <n v="101"/>
    <n v="56935"/>
    <n v="0.18560243221856648"/>
  </r>
  <r>
    <x v="325"/>
    <s v="Kavya Nair"/>
    <x v="1"/>
    <x v="6"/>
    <s v="Manager"/>
    <d v="2020-10-19T00:00:00"/>
    <d v="2012-05-01T00:00:00"/>
    <n v="58980"/>
    <n v="10471"/>
    <n v="83"/>
    <x v="8"/>
    <x v="0"/>
    <n v="109"/>
    <n v="69451"/>
    <n v="0.17753475754493048"/>
  </r>
  <r>
    <x v="326"/>
    <s v="Sneha Iyer"/>
    <x v="0"/>
    <x v="6"/>
    <s v="Associate"/>
    <d v="2018-01-19T00:00:00"/>
    <d v="2003-07-01T00:00:00"/>
    <n v="33371"/>
    <n v="13616"/>
    <n v="96"/>
    <x v="43"/>
    <x v="6"/>
    <n v="116"/>
    <n v="46987"/>
    <n v="0.40801893859938271"/>
  </r>
  <r>
    <x v="327"/>
    <s v="Ishita Roy"/>
    <x v="1"/>
    <x v="0"/>
    <s v="Associate"/>
    <d v="2024-08-20T00:00:00"/>
    <d v="2005-06-05T00:00:00"/>
    <n v="46873"/>
    <n v="17048"/>
    <n v="70"/>
    <x v="59"/>
    <x v="4"/>
    <n v="104"/>
    <n v="63921"/>
    <n v="0.363706184797218"/>
  </r>
  <r>
    <x v="328"/>
    <s v="Gayathri Iyer"/>
    <x v="0"/>
    <x v="1"/>
    <s v="Lead"/>
    <d v="2020-09-15T00:00:00"/>
    <d v="1980-02-12T00:00:00"/>
    <n v="30772"/>
    <n v="5402"/>
    <n v="75"/>
    <x v="26"/>
    <x v="2"/>
    <n v="112"/>
    <n v="36174"/>
    <n v="0.17554920057194853"/>
  </r>
  <r>
    <x v="329"/>
    <s v="Karan Malhotra"/>
    <x v="0"/>
    <x v="1"/>
    <s v="Analyst"/>
    <d v="2021-03-14T00:00:00"/>
    <d v="2012-01-11T00:00:00"/>
    <n v="110944"/>
    <n v="18741"/>
    <n v="74"/>
    <x v="49"/>
    <x v="5"/>
    <n v="114"/>
    <n v="129685"/>
    <n v="0.16892306028266513"/>
  </r>
  <r>
    <x v="330"/>
    <s v="Aditya Kapoor"/>
    <x v="1"/>
    <x v="5"/>
    <s v="Analyst"/>
    <d v="2021-05-30T00:00:00"/>
    <d v="1996-09-21T00:00:00"/>
    <n v="40650"/>
    <n v="21450"/>
    <n v="63"/>
    <x v="36"/>
    <x v="5"/>
    <n v="117"/>
    <n v="62100"/>
    <n v="0.52767527675276749"/>
  </r>
  <r>
    <x v="331"/>
    <s v="Priya Reddy"/>
    <x v="1"/>
    <x v="0"/>
    <s v="Associate"/>
    <d v="2024-09-17T00:00:00"/>
    <d v="1992-08-30T00:00:00"/>
    <n v="65723"/>
    <n v="15724"/>
    <n v="65"/>
    <x v="45"/>
    <x v="2"/>
    <n v="101"/>
    <n v="81447"/>
    <n v="0.23924653469865953"/>
  </r>
  <r>
    <x v="332"/>
    <s v="Meera Joshi"/>
    <x v="0"/>
    <x v="6"/>
    <s v="Manager"/>
    <d v="2023-10-19T00:00:00"/>
    <d v="1993-08-19T00:00:00"/>
    <n v="106620"/>
    <n v="12948"/>
    <n v="89"/>
    <x v="50"/>
    <x v="1"/>
    <n v="116"/>
    <n v="119568"/>
    <n v="0.12144063027574564"/>
  </r>
  <r>
    <x v="333"/>
    <s v="Rohan Gupta"/>
    <x v="0"/>
    <x v="1"/>
    <s v="Analyst"/>
    <d v="2025-06-16T00:00:00"/>
    <d v="1998-05-24T00:00:00"/>
    <n v="28133"/>
    <n v="12634"/>
    <n v="94"/>
    <x v="53"/>
    <x v="0"/>
    <n v="101"/>
    <n v="40767"/>
    <n v="0.44908115025059536"/>
  </r>
  <r>
    <x v="334"/>
    <s v="Aditya Kapoor"/>
    <x v="0"/>
    <x v="5"/>
    <s v="Lead"/>
    <d v="2019-03-22T00:00:00"/>
    <d v="2012-08-14T00:00:00"/>
    <n v="65306"/>
    <n v="8406"/>
    <n v="73"/>
    <x v="56"/>
    <x v="5"/>
    <n v="114"/>
    <n v="73712"/>
    <n v="0.12871711634459315"/>
  </r>
  <r>
    <x v="335"/>
    <s v="Tarun Verma"/>
    <x v="0"/>
    <x v="1"/>
    <s v="Lead"/>
    <d v="2018-02-20T00:00:00"/>
    <d v="1984-03-04T00:00:00"/>
    <n v="30754"/>
    <n v="12584"/>
    <n v="93"/>
    <x v="22"/>
    <x v="0"/>
    <n v="112"/>
    <n v="43338"/>
    <n v="0.40918254535995319"/>
  </r>
  <r>
    <x v="336"/>
    <s v="Ishita Roy"/>
    <x v="0"/>
    <x v="4"/>
    <s v="Analyst"/>
    <d v="2020-09-01T00:00:00"/>
    <d v="1985-12-27T00:00:00"/>
    <n v="108521"/>
    <n v="17922"/>
    <n v="64"/>
    <x v="21"/>
    <x v="1"/>
    <n v="102"/>
    <n v="126443"/>
    <n v="0.16514775941983578"/>
  </r>
  <r>
    <x v="337"/>
    <s v="Neha Kulkarni"/>
    <x v="0"/>
    <x v="1"/>
    <s v="Senior Executive"/>
    <d v="2017-12-05T00:00:00"/>
    <d v="1994-02-17T00:00:00"/>
    <n v="76505"/>
    <n v="27961"/>
    <n v="80"/>
    <x v="49"/>
    <x v="2"/>
    <n v="109"/>
    <n v="104466"/>
    <n v="0.36547938043265144"/>
  </r>
  <r>
    <x v="338"/>
    <s v="Ananya Rao"/>
    <x v="0"/>
    <x v="1"/>
    <s v="Executive"/>
    <d v="2023-09-30T00:00:00"/>
    <d v="2006-03-24T00:00:00"/>
    <n v="39283"/>
    <n v="10092"/>
    <n v="66"/>
    <x v="24"/>
    <x v="2"/>
    <n v="115"/>
    <n v="49375"/>
    <n v="0.25690502252882924"/>
  </r>
  <r>
    <x v="339"/>
    <s v="Aditya Kapoor"/>
    <x v="1"/>
    <x v="0"/>
    <s v="Manager"/>
    <d v="2019-01-07T00:00:00"/>
    <d v="1989-04-24T00:00:00"/>
    <n v="84233"/>
    <n v="15102"/>
    <n v="89"/>
    <x v="59"/>
    <x v="4"/>
    <n v="104"/>
    <n v="99335"/>
    <n v="0.17928840240760746"/>
  </r>
  <r>
    <x v="340"/>
    <s v="Rahul Verma"/>
    <x v="0"/>
    <x v="5"/>
    <s v="Lead"/>
    <d v="2018-05-31T00:00:00"/>
    <d v="2011-08-11T00:00:00"/>
    <n v="116341"/>
    <n v="24769"/>
    <n v="62"/>
    <x v="5"/>
    <x v="4"/>
    <n v="111"/>
    <n v="141110"/>
    <n v="0.21290000945496429"/>
  </r>
  <r>
    <x v="341"/>
    <s v="Arjun Mehta"/>
    <x v="0"/>
    <x v="2"/>
    <s v="Executive"/>
    <d v="2025-11-10T00:00:00"/>
    <d v="1995-12-16T00:00:00"/>
    <n v="76936"/>
    <n v="21825"/>
    <n v="63"/>
    <x v="0"/>
    <x v="3"/>
    <n v="109"/>
    <n v="98761"/>
    <n v="0.28367734220650931"/>
  </r>
  <r>
    <x v="342"/>
    <s v="Kavya Nair"/>
    <x v="0"/>
    <x v="3"/>
    <s v="Associate"/>
    <d v="2021-03-27T00:00:00"/>
    <d v="2004-09-04T00:00:00"/>
    <n v="57748"/>
    <n v="8103"/>
    <n v="89"/>
    <x v="52"/>
    <x v="4"/>
    <n v="105"/>
    <n v="65851"/>
    <n v="0.14031654775922975"/>
  </r>
  <r>
    <x v="343"/>
    <s v="Sneha Iyer"/>
    <x v="0"/>
    <x v="0"/>
    <s v="Executive"/>
    <d v="2016-06-19T00:00:00"/>
    <d v="1988-11-20T00:00:00"/>
    <n v="77505"/>
    <n v="17197"/>
    <n v="100"/>
    <x v="29"/>
    <x v="0"/>
    <n v="103"/>
    <n v="94702"/>
    <n v="0.22188245919618088"/>
  </r>
  <r>
    <x v="344"/>
    <s v="Gayathri Iyer"/>
    <x v="1"/>
    <x v="5"/>
    <s v="Analyst"/>
    <d v="2015-03-31T00:00:00"/>
    <d v="1982-11-22T00:00:00"/>
    <n v="50919"/>
    <n v="26167"/>
    <n v="88"/>
    <x v="34"/>
    <x v="5"/>
    <n v="103"/>
    <n v="77086"/>
    <n v="0.51389461694063121"/>
  </r>
  <r>
    <x v="345"/>
    <s v="Aditya Kapoor"/>
    <x v="0"/>
    <x v="0"/>
    <s v="Associate"/>
    <d v="2015-07-27T00:00:00"/>
    <d v="1987-07-15T00:00:00"/>
    <n v="100220"/>
    <n v="19193"/>
    <n v="85"/>
    <x v="32"/>
    <x v="6"/>
    <n v="113"/>
    <n v="119413"/>
    <n v="0.19150868090201556"/>
  </r>
  <r>
    <x v="346"/>
    <s v="Krishna Chaitanya"/>
    <x v="1"/>
    <x v="1"/>
    <s v="Senior Executive"/>
    <d v="2017-05-29T00:00:00"/>
    <d v="1988-05-24T00:00:00"/>
    <n v="61042"/>
    <n v="14170"/>
    <n v="88"/>
    <x v="27"/>
    <x v="5"/>
    <n v="102"/>
    <n v="75212"/>
    <n v="0.23213525113856034"/>
  </r>
  <r>
    <x v="347"/>
    <s v="Ajay Singh"/>
    <x v="0"/>
    <x v="2"/>
    <s v="Senior Executive"/>
    <d v="2020-08-05T00:00:00"/>
    <d v="1998-06-25T00:00:00"/>
    <n v="97179"/>
    <n v="20696"/>
    <n v="63"/>
    <x v="19"/>
    <x v="3"/>
    <n v="113"/>
    <n v="117875"/>
    <n v="0.21296782226612745"/>
  </r>
  <r>
    <x v="348"/>
    <s v="Arjun Mehta"/>
    <x v="1"/>
    <x v="1"/>
    <s v="Lead"/>
    <d v="2024-12-02T00:00:00"/>
    <d v="2003-08-02T00:00:00"/>
    <n v="57656"/>
    <n v="25668"/>
    <n v="94"/>
    <x v="35"/>
    <x v="6"/>
    <n v="113"/>
    <n v="83324"/>
    <n v="0.4451921742750104"/>
  </r>
  <r>
    <x v="349"/>
    <s v="Meera Joshi"/>
    <x v="1"/>
    <x v="4"/>
    <s v="Associate"/>
    <d v="2018-11-10T00:00:00"/>
    <d v="2005-05-16T00:00:00"/>
    <n v="90849"/>
    <n v="15538"/>
    <n v="84"/>
    <x v="18"/>
    <x v="5"/>
    <n v="101"/>
    <n v="106387"/>
    <n v="0.17103105152505807"/>
  </r>
  <r>
    <x v="350"/>
    <s v="Aditya Kapoor"/>
    <x v="0"/>
    <x v="0"/>
    <s v="Senior Executive"/>
    <d v="2015-08-28T00:00:00"/>
    <d v="2001-02-27T00:00:00"/>
    <n v="94393"/>
    <n v="16712"/>
    <n v="97"/>
    <x v="16"/>
    <x v="5"/>
    <n v="104"/>
    <n v="111105"/>
    <n v="0.17704702679224096"/>
  </r>
  <r>
    <x v="351"/>
    <s v="Ananya Rao"/>
    <x v="0"/>
    <x v="6"/>
    <s v="Manager"/>
    <d v="2024-02-26T00:00:00"/>
    <d v="1982-07-05T00:00:00"/>
    <n v="53758"/>
    <n v="23864"/>
    <n v="84"/>
    <x v="53"/>
    <x v="4"/>
    <n v="106"/>
    <n v="77622"/>
    <n v="0.44391532423081215"/>
  </r>
  <r>
    <x v="352"/>
    <s v="Kavya Nair"/>
    <x v="0"/>
    <x v="4"/>
    <s v="Senior Executive"/>
    <d v="2024-01-16T00:00:00"/>
    <d v="2011-04-17T00:00:00"/>
    <n v="72026"/>
    <n v="24384"/>
    <n v="61"/>
    <x v="14"/>
    <x v="0"/>
    <n v="112"/>
    <n v="96410"/>
    <n v="0.33854441451697997"/>
  </r>
  <r>
    <x v="353"/>
    <s v="Gayathri Iyer"/>
    <x v="0"/>
    <x v="4"/>
    <s v="Executive"/>
    <d v="2024-05-20T00:00:00"/>
    <d v="2002-01-29T00:00:00"/>
    <n v="96057"/>
    <n v="15127"/>
    <n v="71"/>
    <x v="32"/>
    <x v="6"/>
    <n v="103"/>
    <n v="111184"/>
    <n v="0.15747941326504056"/>
  </r>
  <r>
    <x v="354"/>
    <s v="Priya Reddy"/>
    <x v="0"/>
    <x v="4"/>
    <s v="Executive"/>
    <d v="2015-03-23T00:00:00"/>
    <d v="2003-08-13T00:00:00"/>
    <n v="87650"/>
    <n v="5022"/>
    <n v="81"/>
    <x v="55"/>
    <x v="1"/>
    <n v="107"/>
    <n v="92672"/>
    <n v="5.7296063890473474E-2"/>
  </r>
  <r>
    <x v="355"/>
    <s v="Arjun Mehta"/>
    <x v="1"/>
    <x v="2"/>
    <s v="Executive"/>
    <d v="2025-04-21T00:00:00"/>
    <d v="1994-07-07T00:00:00"/>
    <n v="32806"/>
    <n v="5718"/>
    <n v="69"/>
    <x v="21"/>
    <x v="0"/>
    <n v="105"/>
    <n v="38524"/>
    <n v="0.17429738462476377"/>
  </r>
  <r>
    <x v="356"/>
    <s v="Sneha Iyer"/>
    <x v="1"/>
    <x v="0"/>
    <s v="Senior Executive"/>
    <d v="2022-11-25T00:00:00"/>
    <d v="2009-09-13T00:00:00"/>
    <n v="76851"/>
    <n v="24202"/>
    <n v="66"/>
    <x v="15"/>
    <x v="3"/>
    <n v="111"/>
    <n v="101053"/>
    <n v="0.31492108105294664"/>
  </r>
  <r>
    <x v="357"/>
    <s v="Arjun Mehta"/>
    <x v="0"/>
    <x v="2"/>
    <s v="Associate"/>
    <d v="2023-11-18T00:00:00"/>
    <d v="2008-09-03T00:00:00"/>
    <n v="88858"/>
    <n v="26272"/>
    <n v="80"/>
    <x v="36"/>
    <x v="0"/>
    <n v="118"/>
    <n v="115130"/>
    <n v="0.2956627428031241"/>
  </r>
  <r>
    <x v="358"/>
    <s v="Ajay Singh"/>
    <x v="1"/>
    <x v="1"/>
    <s v="Lead"/>
    <d v="2021-08-09T00:00:00"/>
    <d v="1987-11-12T00:00:00"/>
    <n v="74595"/>
    <n v="15053"/>
    <n v="78"/>
    <x v="8"/>
    <x v="5"/>
    <n v="101"/>
    <n v="89648"/>
    <n v="0.2017963670487298"/>
  </r>
  <r>
    <x v="359"/>
    <s v="Gayathri Iyer"/>
    <x v="1"/>
    <x v="5"/>
    <s v="Manager"/>
    <d v="2015-05-13T00:00:00"/>
    <d v="1988-03-02T00:00:00"/>
    <n v="103956"/>
    <n v="15427"/>
    <n v="99"/>
    <x v="16"/>
    <x v="0"/>
    <n v="119"/>
    <n v="119383"/>
    <n v="0.14839932279041132"/>
  </r>
  <r>
    <x v="360"/>
    <s v="Sneha Iyer"/>
    <x v="1"/>
    <x v="1"/>
    <s v="Senior Executive"/>
    <d v="2023-05-11T00:00:00"/>
    <d v="1983-06-28T00:00:00"/>
    <n v="56194"/>
    <n v="16364"/>
    <n v="80"/>
    <x v="24"/>
    <x v="0"/>
    <n v="103"/>
    <n v="72558"/>
    <n v="0.29120546677581238"/>
  </r>
  <r>
    <x v="361"/>
    <s v="Krishna Chaitanya"/>
    <x v="1"/>
    <x v="3"/>
    <s v="Analyst"/>
    <d v="2017-12-22T00:00:00"/>
    <d v="1989-05-28T00:00:00"/>
    <n v="57707"/>
    <n v="27713"/>
    <n v="64"/>
    <x v="53"/>
    <x v="3"/>
    <n v="104"/>
    <n v="85420"/>
    <n v="0.48023636647200513"/>
  </r>
  <r>
    <x v="362"/>
    <s v="Aarav Sharma"/>
    <x v="0"/>
    <x v="3"/>
    <s v="Associate"/>
    <d v="2023-03-20T00:00:00"/>
    <d v="1998-10-28T00:00:00"/>
    <n v="46802"/>
    <n v="18566"/>
    <n v="91"/>
    <x v="27"/>
    <x v="2"/>
    <n v="112"/>
    <n v="65368"/>
    <n v="0.39669244904063927"/>
  </r>
  <r>
    <x v="363"/>
    <s v="Ravi Teja"/>
    <x v="1"/>
    <x v="0"/>
    <s v="Associate"/>
    <d v="2023-11-05T00:00:00"/>
    <d v="2005-12-05T00:00:00"/>
    <n v="110323"/>
    <n v="29846"/>
    <n v="74"/>
    <x v="24"/>
    <x v="2"/>
    <n v="103"/>
    <n v="140169"/>
    <n v="0.27053288978726103"/>
  </r>
  <r>
    <x v="364"/>
    <s v="Priya Reddy"/>
    <x v="1"/>
    <x v="0"/>
    <s v="Senior Executive"/>
    <d v="2017-12-05T00:00:00"/>
    <d v="1984-09-11T00:00:00"/>
    <n v="34725"/>
    <n v="16200"/>
    <n v="70"/>
    <x v="27"/>
    <x v="2"/>
    <n v="106"/>
    <n v="50925"/>
    <n v="0.46652267818574517"/>
  </r>
  <r>
    <x v="365"/>
    <s v="Rahul Verma"/>
    <x v="0"/>
    <x v="6"/>
    <s v="Manager"/>
    <d v="2021-11-18T00:00:00"/>
    <d v="2001-08-27T00:00:00"/>
    <n v="117340"/>
    <n v="6015"/>
    <n v="87"/>
    <x v="29"/>
    <x v="0"/>
    <n v="106"/>
    <n v="123355"/>
    <n v="5.1261291972047041E-2"/>
  </r>
  <r>
    <x v="366"/>
    <s v="Ajay Singh"/>
    <x v="1"/>
    <x v="1"/>
    <s v="Analyst"/>
    <d v="2016-02-19T00:00:00"/>
    <d v="1994-11-07T00:00:00"/>
    <n v="51941"/>
    <n v="11225"/>
    <n v="86"/>
    <x v="2"/>
    <x v="1"/>
    <n v="118"/>
    <n v="63166"/>
    <n v="0.21611058701218691"/>
  </r>
  <r>
    <x v="367"/>
    <s v="Vikram Singh"/>
    <x v="1"/>
    <x v="6"/>
    <s v="Executive"/>
    <d v="2016-01-28T00:00:00"/>
    <d v="1982-03-24T00:00:00"/>
    <n v="76498"/>
    <n v="23735"/>
    <n v="95"/>
    <x v="44"/>
    <x v="2"/>
    <n v="105"/>
    <n v="100233"/>
    <n v="0.31026954953070668"/>
  </r>
  <r>
    <x v="368"/>
    <s v="Priya Reddy"/>
    <x v="1"/>
    <x v="0"/>
    <s v="Associate"/>
    <d v="2015-12-25T00:00:00"/>
    <d v="1993-03-18T00:00:00"/>
    <n v="111772"/>
    <n v="25482"/>
    <n v="98"/>
    <x v="41"/>
    <x v="5"/>
    <n v="104"/>
    <n v="137254"/>
    <n v="0.22798196328239631"/>
  </r>
  <r>
    <x v="369"/>
    <s v="Aarav Sharma"/>
    <x v="0"/>
    <x v="1"/>
    <s v="Lead"/>
    <d v="2018-04-10T00:00:00"/>
    <d v="1983-09-04T00:00:00"/>
    <n v="87071"/>
    <n v="8784"/>
    <n v="79"/>
    <x v="35"/>
    <x v="2"/>
    <n v="116"/>
    <n v="95855"/>
    <n v="0.10088318728394069"/>
  </r>
  <r>
    <x v="370"/>
    <s v="Tarun Verma"/>
    <x v="1"/>
    <x v="0"/>
    <s v="Lead"/>
    <d v="2021-02-06T00:00:00"/>
    <d v="1997-05-20T00:00:00"/>
    <n v="49232"/>
    <n v="17157"/>
    <n v="84"/>
    <x v="50"/>
    <x v="5"/>
    <n v="115"/>
    <n v="66389"/>
    <n v="0.34849285017874554"/>
  </r>
  <r>
    <x v="371"/>
    <s v="Priya Reddy"/>
    <x v="1"/>
    <x v="3"/>
    <s v="Associate"/>
    <d v="2017-12-14T00:00:00"/>
    <d v="1990-02-23T00:00:00"/>
    <n v="60200"/>
    <n v="23489"/>
    <n v="63"/>
    <x v="11"/>
    <x v="4"/>
    <n v="104"/>
    <n v="83689"/>
    <n v="0.39018272425249168"/>
  </r>
  <r>
    <x v="372"/>
    <s v="Rahul Verma"/>
    <x v="1"/>
    <x v="5"/>
    <s v="Manager"/>
    <d v="2019-08-23T00:00:00"/>
    <d v="2006-06-15T00:00:00"/>
    <n v="54820"/>
    <n v="23140"/>
    <n v="63"/>
    <x v="44"/>
    <x v="2"/>
    <n v="117"/>
    <n v="77960"/>
    <n v="0.42210871944545786"/>
  </r>
  <r>
    <x v="373"/>
    <s v="Neha Kulkarni"/>
    <x v="1"/>
    <x v="4"/>
    <s v="Executive"/>
    <d v="2020-05-04T00:00:00"/>
    <d v="1993-05-28T00:00:00"/>
    <n v="35348"/>
    <n v="17936"/>
    <n v="62"/>
    <x v="10"/>
    <x v="1"/>
    <n v="117"/>
    <n v="53284"/>
    <n v="0.50741201765304966"/>
  </r>
  <r>
    <x v="374"/>
    <s v="Gayathri Iyer"/>
    <x v="0"/>
    <x v="0"/>
    <s v="Associate"/>
    <d v="2016-12-09T00:00:00"/>
    <d v="1987-07-01T00:00:00"/>
    <n v="52772"/>
    <n v="11315"/>
    <n v="68"/>
    <x v="26"/>
    <x v="2"/>
    <n v="103"/>
    <n v="64087"/>
    <n v="0.21441294625937998"/>
  </r>
  <r>
    <x v="375"/>
    <s v="Krishna Chaitanya"/>
    <x v="1"/>
    <x v="1"/>
    <s v="Lead"/>
    <d v="2016-08-28T00:00:00"/>
    <d v="2006-09-10T00:00:00"/>
    <n v="58801"/>
    <n v="15477"/>
    <n v="64"/>
    <x v="19"/>
    <x v="2"/>
    <n v="118"/>
    <n v="74278"/>
    <n v="0.26320980935698374"/>
  </r>
  <r>
    <x v="376"/>
    <s v="Karan Malhotra"/>
    <x v="1"/>
    <x v="5"/>
    <s v="Senior Executive"/>
    <d v="2020-10-29T00:00:00"/>
    <d v="2000-07-20T00:00:00"/>
    <n v="26620"/>
    <n v="27951"/>
    <n v="99"/>
    <x v="21"/>
    <x v="1"/>
    <n v="114"/>
    <n v="54571"/>
    <n v="1.05"/>
  </r>
  <r>
    <x v="377"/>
    <s v="Sneha Iyer"/>
    <x v="1"/>
    <x v="1"/>
    <s v="Executive"/>
    <d v="2021-05-09T00:00:00"/>
    <d v="2006-05-16T00:00:00"/>
    <n v="101372"/>
    <n v="29850"/>
    <n v="66"/>
    <x v="57"/>
    <x v="6"/>
    <n v="119"/>
    <n v="131222"/>
    <n v="0.29446000868089806"/>
  </r>
  <r>
    <x v="378"/>
    <s v="Sneha Iyer"/>
    <x v="1"/>
    <x v="5"/>
    <s v="Manager"/>
    <d v="2024-11-14T00:00:00"/>
    <d v="1995-06-04T00:00:00"/>
    <n v="78856"/>
    <n v="13655"/>
    <n v="84"/>
    <x v="46"/>
    <x v="2"/>
    <n v="119"/>
    <n v="92511"/>
    <n v="0.17316374150350006"/>
  </r>
  <r>
    <x v="379"/>
    <s v="Ajay Singh"/>
    <x v="1"/>
    <x v="0"/>
    <s v="Executive"/>
    <d v="2018-02-02T00:00:00"/>
    <d v="1998-01-28T00:00:00"/>
    <n v="43855"/>
    <n v="25258"/>
    <n v="98"/>
    <x v="0"/>
    <x v="0"/>
    <n v="113"/>
    <n v="69113"/>
    <n v="0.57594345000570057"/>
  </r>
  <r>
    <x v="380"/>
    <s v="Priya Reddy"/>
    <x v="1"/>
    <x v="6"/>
    <s v="Lead"/>
    <d v="2017-08-31T00:00:00"/>
    <d v="1982-03-18T00:00:00"/>
    <n v="87287"/>
    <n v="13800"/>
    <n v="83"/>
    <x v="1"/>
    <x v="3"/>
    <n v="110"/>
    <n v="101087"/>
    <n v="0.15809914420245855"/>
  </r>
  <r>
    <x v="381"/>
    <s v="Pooja Das"/>
    <x v="1"/>
    <x v="5"/>
    <s v="Associate"/>
    <d v="2024-08-16T00:00:00"/>
    <d v="2011-03-25T00:00:00"/>
    <n v="114764"/>
    <n v="8218"/>
    <n v="74"/>
    <x v="8"/>
    <x v="3"/>
    <n v="115"/>
    <n v="122982"/>
    <n v="7.1607821267993449E-2"/>
  </r>
  <r>
    <x v="382"/>
    <s v="Aditya Kapoor"/>
    <x v="1"/>
    <x v="2"/>
    <s v="Associate"/>
    <d v="2021-10-13T00:00:00"/>
    <d v="2008-12-15T00:00:00"/>
    <n v="36703"/>
    <n v="11158"/>
    <n v="88"/>
    <x v="5"/>
    <x v="4"/>
    <n v="114"/>
    <n v="47861"/>
    <n v="0.3040078467700188"/>
  </r>
  <r>
    <x v="383"/>
    <s v="Tarun Verma"/>
    <x v="1"/>
    <x v="5"/>
    <s v="Analyst"/>
    <d v="2020-10-11T00:00:00"/>
    <d v="1987-02-17T00:00:00"/>
    <n v="33600"/>
    <n v="15194"/>
    <n v="92"/>
    <x v="23"/>
    <x v="5"/>
    <n v="117"/>
    <n v="48794"/>
    <n v="0.45220238095238097"/>
  </r>
  <r>
    <x v="384"/>
    <s v="Gayathri Iyer"/>
    <x v="0"/>
    <x v="1"/>
    <s v="Executive"/>
    <d v="2024-10-24T00:00:00"/>
    <d v="1989-01-01T00:00:00"/>
    <n v="32553"/>
    <n v="13175"/>
    <n v="62"/>
    <x v="31"/>
    <x v="6"/>
    <n v="112"/>
    <n v="45728"/>
    <n v="0.40472460295518076"/>
  </r>
  <r>
    <x v="385"/>
    <s v="Rohan Gupta"/>
    <x v="1"/>
    <x v="6"/>
    <s v="Associate"/>
    <d v="2020-08-30T00:00:00"/>
    <d v="1997-10-21T00:00:00"/>
    <n v="108284"/>
    <n v="9059"/>
    <n v="61"/>
    <x v="12"/>
    <x v="3"/>
    <n v="116"/>
    <n v="117343"/>
    <n v="8.3659635772597982E-2"/>
  </r>
  <r>
    <x v="386"/>
    <s v="Ajay Singh"/>
    <x v="1"/>
    <x v="1"/>
    <s v="Associate"/>
    <d v="2021-07-31T00:00:00"/>
    <d v="2004-09-24T00:00:00"/>
    <n v="70843"/>
    <n v="16280"/>
    <n v="70"/>
    <x v="44"/>
    <x v="3"/>
    <n v="103"/>
    <n v="87123"/>
    <n v="0.22980393263978091"/>
  </r>
  <r>
    <x v="387"/>
    <s v="Pooja Das"/>
    <x v="0"/>
    <x v="3"/>
    <s v="Analyst"/>
    <d v="2016-10-29T00:00:00"/>
    <d v="2005-09-01T00:00:00"/>
    <n v="53091"/>
    <n v="12253"/>
    <n v="74"/>
    <x v="0"/>
    <x v="5"/>
    <n v="109"/>
    <n v="65344"/>
    <n v="0.23079241302669001"/>
  </r>
  <r>
    <x v="388"/>
    <s v="Nisha Kapoor"/>
    <x v="1"/>
    <x v="4"/>
    <s v="Analyst"/>
    <d v="2024-09-11T00:00:00"/>
    <d v="2010-08-08T00:00:00"/>
    <n v="26166"/>
    <n v="20535"/>
    <n v="68"/>
    <x v="46"/>
    <x v="5"/>
    <n v="120"/>
    <n v="46701"/>
    <n v="0.78479706489337309"/>
  </r>
  <r>
    <x v="389"/>
    <s v="Aarav Sharma"/>
    <x v="0"/>
    <x v="6"/>
    <s v="Manager"/>
    <d v="2024-01-11T00:00:00"/>
    <d v="1993-09-13T00:00:00"/>
    <n v="118420"/>
    <n v="28244"/>
    <n v="77"/>
    <x v="40"/>
    <x v="2"/>
    <n v="112"/>
    <n v="146664"/>
    <n v="0.23850700895119067"/>
  </r>
  <r>
    <x v="390"/>
    <s v="Ishita Roy"/>
    <x v="1"/>
    <x v="1"/>
    <s v="Associate"/>
    <d v="2018-05-22T00:00:00"/>
    <d v="2010-05-18T00:00:00"/>
    <n v="93241"/>
    <n v="25434"/>
    <n v="85"/>
    <x v="21"/>
    <x v="6"/>
    <n v="101"/>
    <n v="118675"/>
    <n v="0.2727769972437018"/>
  </r>
  <r>
    <x v="391"/>
    <s v="Swathi Ramesh"/>
    <x v="1"/>
    <x v="4"/>
    <s v="Lead"/>
    <d v="2021-08-29T00:00:00"/>
    <d v="2007-04-27T00:00:00"/>
    <n v="62051"/>
    <n v="14780"/>
    <n v="66"/>
    <x v="41"/>
    <x v="6"/>
    <n v="111"/>
    <n v="76831"/>
    <n v="0.23819116533174325"/>
  </r>
  <r>
    <x v="392"/>
    <s v="Vikram Singh"/>
    <x v="1"/>
    <x v="5"/>
    <s v="Senior Executive"/>
    <d v="2017-12-05T00:00:00"/>
    <d v="2009-06-06T00:00:00"/>
    <n v="118204"/>
    <n v="26347"/>
    <n v="79"/>
    <x v="37"/>
    <x v="5"/>
    <n v="117"/>
    <n v="144551"/>
    <n v="0.22289431829718115"/>
  </r>
  <r>
    <x v="393"/>
    <s v="Ananya Rao"/>
    <x v="0"/>
    <x v="5"/>
    <s v="Manager"/>
    <d v="2019-07-14T00:00:00"/>
    <d v="2009-08-18T00:00:00"/>
    <n v="66888"/>
    <n v="27307"/>
    <n v="68"/>
    <x v="30"/>
    <x v="6"/>
    <n v="116"/>
    <n v="94195"/>
    <n v="0.40824961129051551"/>
  </r>
  <r>
    <x v="394"/>
    <s v="Pooja Das"/>
    <x v="1"/>
    <x v="3"/>
    <s v="Associate"/>
    <d v="2019-05-10T00:00:00"/>
    <d v="1981-08-01T00:00:00"/>
    <n v="101418"/>
    <n v="28202"/>
    <n v="96"/>
    <x v="42"/>
    <x v="5"/>
    <n v="111"/>
    <n v="129620"/>
    <n v="0.27807686998363212"/>
  </r>
  <r>
    <x v="395"/>
    <s v="Ananya Rao"/>
    <x v="1"/>
    <x v="2"/>
    <s v="Senior Executive"/>
    <d v="2020-09-08T00:00:00"/>
    <d v="1993-06-19T00:00:00"/>
    <n v="47280"/>
    <n v="26548"/>
    <n v="95"/>
    <x v="36"/>
    <x v="3"/>
    <n v="104"/>
    <n v="73828"/>
    <n v="0.56150592216582063"/>
  </r>
  <r>
    <x v="396"/>
    <s v="Tarun Verma"/>
    <x v="0"/>
    <x v="2"/>
    <s v="Senior Executive"/>
    <d v="2023-02-18T00:00:00"/>
    <d v="2005-01-28T00:00:00"/>
    <n v="48995"/>
    <n v="27272"/>
    <n v="81"/>
    <x v="46"/>
    <x v="6"/>
    <n v="108"/>
    <n v="76267"/>
    <n v="0.55662822737013984"/>
  </r>
  <r>
    <x v="397"/>
    <s v="Meera Joshi"/>
    <x v="0"/>
    <x v="2"/>
    <s v="Senior Executive"/>
    <d v="2019-09-19T00:00:00"/>
    <d v="1994-11-11T00:00:00"/>
    <n v="73717"/>
    <n v="13538"/>
    <n v="97"/>
    <x v="4"/>
    <x v="2"/>
    <n v="104"/>
    <n v="87255"/>
    <n v="0.18364827651694995"/>
  </r>
  <r>
    <x v="398"/>
    <s v="Tarun Verma"/>
    <x v="0"/>
    <x v="5"/>
    <s v="Lead"/>
    <d v="2021-07-18T00:00:00"/>
    <d v="2006-01-11T00:00:00"/>
    <n v="106350"/>
    <n v="7333"/>
    <n v="90"/>
    <x v="27"/>
    <x v="5"/>
    <n v="117"/>
    <n v="113683"/>
    <n v="6.8951574988246361E-2"/>
  </r>
  <r>
    <x v="399"/>
    <s v="Sneha Iyer"/>
    <x v="1"/>
    <x v="4"/>
    <s v="Senior Executive"/>
    <d v="2019-08-20T00:00:00"/>
    <d v="1982-06-04T00:00:00"/>
    <n v="44762"/>
    <n v="9501"/>
    <n v="72"/>
    <x v="15"/>
    <x v="2"/>
    <n v="119"/>
    <n v="54263"/>
    <n v="0.21225593137035878"/>
  </r>
  <r>
    <x v="400"/>
    <s v="Ishita Roy"/>
    <x v="0"/>
    <x v="6"/>
    <s v="Lead"/>
    <d v="2017-01-08T00:00:00"/>
    <d v="1983-08-17T00:00:00"/>
    <n v="88908"/>
    <n v="15899"/>
    <n v="100"/>
    <x v="36"/>
    <x v="3"/>
    <n v="102"/>
    <n v="104807"/>
    <n v="0.17882530255994961"/>
  </r>
  <r>
    <x v="401"/>
    <s v="Aarav Sharma"/>
    <x v="1"/>
    <x v="6"/>
    <s v="Executive"/>
    <d v="2023-07-15T00:00:00"/>
    <d v="1987-07-25T00:00:00"/>
    <n v="100534"/>
    <n v="10191"/>
    <n v="91"/>
    <x v="35"/>
    <x v="4"/>
    <n v="103"/>
    <n v="110725"/>
    <n v="0.10136869118905047"/>
  </r>
  <r>
    <x v="402"/>
    <s v="Arjun Mehta"/>
    <x v="1"/>
    <x v="2"/>
    <s v="Associate"/>
    <d v="2019-07-11T00:00:00"/>
    <d v="1999-03-31T00:00:00"/>
    <n v="87573"/>
    <n v="17560"/>
    <n v="60"/>
    <x v="26"/>
    <x v="1"/>
    <n v="107"/>
    <n v="105133"/>
    <n v="0.20051842462859557"/>
  </r>
  <r>
    <x v="403"/>
    <s v="Meera Joshi"/>
    <x v="0"/>
    <x v="6"/>
    <s v="Manager"/>
    <d v="2017-02-19T00:00:00"/>
    <d v="1980-10-20T00:00:00"/>
    <n v="113702"/>
    <n v="5135"/>
    <n v="100"/>
    <x v="30"/>
    <x v="5"/>
    <n v="108"/>
    <n v="118837"/>
    <n v="4.5161914478197396E-2"/>
  </r>
  <r>
    <x v="404"/>
    <s v="Meera Joshi"/>
    <x v="1"/>
    <x v="1"/>
    <s v="Analyst"/>
    <d v="2019-04-21T00:00:00"/>
    <d v="2002-07-30T00:00:00"/>
    <n v="102158"/>
    <n v="15030"/>
    <n v="70"/>
    <x v="7"/>
    <x v="4"/>
    <n v="102"/>
    <n v="117188"/>
    <n v="0.147125041602224"/>
  </r>
  <r>
    <x v="405"/>
    <s v="Pooja Das"/>
    <x v="1"/>
    <x v="3"/>
    <s v="Lead"/>
    <d v="2020-11-01T00:00:00"/>
    <d v="2006-10-01T00:00:00"/>
    <n v="93697"/>
    <n v="16070"/>
    <n v="87"/>
    <x v="27"/>
    <x v="0"/>
    <n v="105"/>
    <n v="109767"/>
    <n v="0.17151029381943925"/>
  </r>
  <r>
    <x v="406"/>
    <s v="Aditya Kapoor"/>
    <x v="1"/>
    <x v="6"/>
    <s v="Executive"/>
    <d v="2016-11-06T00:00:00"/>
    <d v="1998-02-04T00:00:00"/>
    <n v="27506"/>
    <n v="12484"/>
    <n v="74"/>
    <x v="30"/>
    <x v="5"/>
    <n v="107"/>
    <n v="39990"/>
    <n v="0.45386461135752199"/>
  </r>
  <r>
    <x v="407"/>
    <s v="Aarav Sharma"/>
    <x v="0"/>
    <x v="0"/>
    <s v="Senior Executive"/>
    <d v="2022-12-22T00:00:00"/>
    <d v="2009-03-07T00:00:00"/>
    <n v="29897"/>
    <n v="17294"/>
    <n v="100"/>
    <x v="59"/>
    <x v="4"/>
    <n v="118"/>
    <n v="47191"/>
    <n v="0.57845268756062485"/>
  </r>
  <r>
    <x v="408"/>
    <s v="Ajay Singh"/>
    <x v="0"/>
    <x v="4"/>
    <s v="Analyst"/>
    <d v="2022-06-04T00:00:00"/>
    <d v="1984-11-06T00:00:00"/>
    <n v="110664"/>
    <n v="5646"/>
    <n v="63"/>
    <x v="2"/>
    <x v="6"/>
    <n v="114"/>
    <n v="116310"/>
    <n v="5.1019301669919755E-2"/>
  </r>
  <r>
    <x v="409"/>
    <s v="Ishita Roy"/>
    <x v="1"/>
    <x v="0"/>
    <s v="Manager"/>
    <d v="2017-11-01T00:00:00"/>
    <d v="2001-04-12T00:00:00"/>
    <n v="116995"/>
    <n v="10017"/>
    <n v="73"/>
    <x v="2"/>
    <x v="0"/>
    <n v="101"/>
    <n v="127012"/>
    <n v="8.5619043548869608E-2"/>
  </r>
  <r>
    <x v="410"/>
    <s v="Pooja Das"/>
    <x v="1"/>
    <x v="2"/>
    <s v="Analyst"/>
    <d v="2022-06-06T00:00:00"/>
    <d v="2003-05-04T00:00:00"/>
    <n v="60386"/>
    <n v="25407"/>
    <n v="98"/>
    <x v="2"/>
    <x v="5"/>
    <n v="114"/>
    <n v="85793"/>
    <n v="0.42074321862683406"/>
  </r>
  <r>
    <x v="411"/>
    <s v="Sneha Iyer"/>
    <x v="0"/>
    <x v="6"/>
    <s v="Analyst"/>
    <d v="2023-10-20T00:00:00"/>
    <d v="1984-10-07T00:00:00"/>
    <n v="90239"/>
    <n v="11509"/>
    <n v="98"/>
    <x v="37"/>
    <x v="4"/>
    <n v="109"/>
    <n v="101748"/>
    <n v="0.12753909063708596"/>
  </r>
  <r>
    <x v="412"/>
    <s v="Swathi Ramesh"/>
    <x v="0"/>
    <x v="6"/>
    <s v="Lead"/>
    <d v="2019-08-06T00:00:00"/>
    <d v="1993-04-01T00:00:00"/>
    <n v="46020"/>
    <n v="6291"/>
    <n v="95"/>
    <x v="32"/>
    <x v="5"/>
    <n v="116"/>
    <n v="52311"/>
    <n v="0.13670143415906127"/>
  </r>
  <r>
    <x v="413"/>
    <s v="Aditya Kapoor"/>
    <x v="0"/>
    <x v="0"/>
    <s v="Analyst"/>
    <d v="2022-07-14T00:00:00"/>
    <d v="1983-12-29T00:00:00"/>
    <n v="39474"/>
    <n v="23813"/>
    <n v="91"/>
    <x v="11"/>
    <x v="6"/>
    <n v="117"/>
    <n v="63287"/>
    <n v="0.60325784060394183"/>
  </r>
  <r>
    <x v="414"/>
    <s v="Rahul Verma"/>
    <x v="0"/>
    <x v="6"/>
    <s v="Lead"/>
    <d v="2017-08-04T00:00:00"/>
    <d v="2000-06-27T00:00:00"/>
    <n v="63800"/>
    <n v="13654"/>
    <n v="89"/>
    <x v="17"/>
    <x v="6"/>
    <n v="106"/>
    <n v="77454"/>
    <n v="0.21401253918495297"/>
  </r>
  <r>
    <x v="415"/>
    <s v="Priya Reddy"/>
    <x v="1"/>
    <x v="6"/>
    <s v="Lead"/>
    <d v="2018-07-04T00:00:00"/>
    <d v="1999-02-09T00:00:00"/>
    <n v="40191"/>
    <n v="8112"/>
    <n v="62"/>
    <x v="20"/>
    <x v="4"/>
    <n v="105"/>
    <n v="48303"/>
    <n v="0.20183623199223708"/>
  </r>
  <r>
    <x v="416"/>
    <s v="Krishna Chaitanya"/>
    <x v="0"/>
    <x v="6"/>
    <s v="Senior Executive"/>
    <d v="2025-01-11T00:00:00"/>
    <d v="1999-08-20T00:00:00"/>
    <n v="106501"/>
    <n v="13791"/>
    <n v="65"/>
    <x v="50"/>
    <x v="4"/>
    <n v="111"/>
    <n v="120292"/>
    <n v="0.12949174186157877"/>
  </r>
  <r>
    <x v="417"/>
    <s v="Kavya Nair"/>
    <x v="0"/>
    <x v="3"/>
    <s v="Associate"/>
    <d v="2025-10-16T00:00:00"/>
    <d v="2000-06-23T00:00:00"/>
    <n v="60629"/>
    <n v="17639"/>
    <n v="90"/>
    <x v="34"/>
    <x v="2"/>
    <n v="106"/>
    <n v="78268"/>
    <n v="0.29093338171502087"/>
  </r>
  <r>
    <x v="418"/>
    <s v="Sneha Iyer"/>
    <x v="0"/>
    <x v="2"/>
    <s v="Lead"/>
    <d v="2015-08-29T00:00:00"/>
    <d v="1987-02-24T00:00:00"/>
    <n v="38593"/>
    <n v="18632"/>
    <n v="97"/>
    <x v="41"/>
    <x v="4"/>
    <n v="119"/>
    <n v="57225"/>
    <n v="0.4827818516311248"/>
  </r>
  <r>
    <x v="419"/>
    <s v="Krishna Chaitanya"/>
    <x v="1"/>
    <x v="1"/>
    <s v="Manager"/>
    <d v="2019-04-05T00:00:00"/>
    <d v="1996-02-01T00:00:00"/>
    <n v="105131"/>
    <n v="5944"/>
    <n v="68"/>
    <x v="41"/>
    <x v="2"/>
    <n v="104"/>
    <n v="111075"/>
    <n v="5.6538984695284927E-2"/>
  </r>
  <r>
    <x v="420"/>
    <s v="Neha Kulkarni"/>
    <x v="1"/>
    <x v="0"/>
    <s v="Analyst"/>
    <d v="2017-12-07T00:00:00"/>
    <d v="2009-05-19T00:00:00"/>
    <n v="66187"/>
    <n v="5405"/>
    <n v="93"/>
    <x v="51"/>
    <x v="0"/>
    <n v="119"/>
    <n v="71592"/>
    <n v="8.166256213455815E-2"/>
  </r>
  <r>
    <x v="421"/>
    <s v="Gayathri Iyer"/>
    <x v="0"/>
    <x v="2"/>
    <s v="Senior Executive"/>
    <d v="2020-10-27T00:00:00"/>
    <d v="2003-06-19T00:00:00"/>
    <n v="115209"/>
    <n v="27956"/>
    <n v="99"/>
    <x v="52"/>
    <x v="2"/>
    <n v="108"/>
    <n v="143165"/>
    <n v="0.24265465371628953"/>
  </r>
  <r>
    <x v="422"/>
    <s v="Tarun Verma"/>
    <x v="1"/>
    <x v="2"/>
    <s v="Lead"/>
    <d v="2022-03-12T00:00:00"/>
    <d v="1997-04-06T00:00:00"/>
    <n v="44484"/>
    <n v="23295"/>
    <n v="99"/>
    <x v="17"/>
    <x v="6"/>
    <n v="106"/>
    <n v="67779"/>
    <n v="0.52367143242514158"/>
  </r>
  <r>
    <x v="423"/>
    <s v="Swathi Ramesh"/>
    <x v="1"/>
    <x v="5"/>
    <s v="Associate"/>
    <d v="2024-10-01T00:00:00"/>
    <d v="1987-06-02T00:00:00"/>
    <n v="34812"/>
    <n v="29622"/>
    <n v="91"/>
    <x v="49"/>
    <x v="5"/>
    <n v="111"/>
    <n v="64434"/>
    <n v="0.85091347811099616"/>
  </r>
  <r>
    <x v="424"/>
    <s v="Vikram Singh"/>
    <x v="0"/>
    <x v="4"/>
    <s v="Executive"/>
    <d v="2021-03-04T00:00:00"/>
    <d v="2008-11-09T00:00:00"/>
    <n v="74628"/>
    <n v="18214"/>
    <n v="75"/>
    <x v="19"/>
    <x v="2"/>
    <n v="115"/>
    <n v="92842"/>
    <n v="0.24406389022886851"/>
  </r>
  <r>
    <x v="425"/>
    <s v="Gayathri Iyer"/>
    <x v="1"/>
    <x v="0"/>
    <s v="Associate"/>
    <d v="2020-01-06T00:00:00"/>
    <d v="1994-03-06T00:00:00"/>
    <n v="40559"/>
    <n v="21297"/>
    <n v="61"/>
    <x v="52"/>
    <x v="2"/>
    <n v="114"/>
    <n v="61856"/>
    <n v="0.52508691042678568"/>
  </r>
  <r>
    <x v="426"/>
    <s v="Priya Reddy"/>
    <x v="0"/>
    <x v="5"/>
    <s v="Analyst"/>
    <d v="2023-11-18T00:00:00"/>
    <d v="2007-02-07T00:00:00"/>
    <n v="106142"/>
    <n v="25890"/>
    <n v="79"/>
    <x v="27"/>
    <x v="1"/>
    <n v="118"/>
    <n v="132032"/>
    <n v="0.24391852424111096"/>
  </r>
  <r>
    <x v="427"/>
    <s v="Rohan Gupta"/>
    <x v="1"/>
    <x v="6"/>
    <s v="Senior Executive"/>
    <d v="2024-04-03T00:00:00"/>
    <d v="1982-06-08T00:00:00"/>
    <n v="54218"/>
    <n v="19891"/>
    <n v="81"/>
    <x v="45"/>
    <x v="4"/>
    <n v="120"/>
    <n v="74109"/>
    <n v="0.36687078092146519"/>
  </r>
  <r>
    <x v="428"/>
    <s v="Ajay Singh"/>
    <x v="1"/>
    <x v="2"/>
    <s v="Lead"/>
    <d v="2019-01-28T00:00:00"/>
    <d v="2012-02-11T00:00:00"/>
    <n v="84314"/>
    <n v="8736"/>
    <n v="66"/>
    <x v="33"/>
    <x v="0"/>
    <n v="108"/>
    <n v="93050"/>
    <n v="0.10361268591218541"/>
  </r>
  <r>
    <x v="429"/>
    <s v="Aarav Sharma"/>
    <x v="1"/>
    <x v="6"/>
    <s v="Lead"/>
    <d v="2025-10-25T00:00:00"/>
    <d v="1993-02-04T00:00:00"/>
    <n v="96786"/>
    <n v="22104"/>
    <n v="83"/>
    <x v="2"/>
    <x v="6"/>
    <n v="102"/>
    <n v="118890"/>
    <n v="0.22838013762320997"/>
  </r>
  <r>
    <x v="430"/>
    <s v="Kavya Nair"/>
    <x v="1"/>
    <x v="1"/>
    <s v="Lead"/>
    <d v="2023-04-30T00:00:00"/>
    <d v="2012-05-14T00:00:00"/>
    <n v="78636"/>
    <n v="8504"/>
    <n v="76"/>
    <x v="39"/>
    <x v="5"/>
    <n v="107"/>
    <n v="87140"/>
    <n v="0.10814385268833614"/>
  </r>
  <r>
    <x v="431"/>
    <s v="Sneha Iyer"/>
    <x v="1"/>
    <x v="1"/>
    <s v="Associate"/>
    <d v="2024-03-31T00:00:00"/>
    <d v="1988-07-19T00:00:00"/>
    <n v="118950"/>
    <n v="16073"/>
    <n v="66"/>
    <x v="33"/>
    <x v="2"/>
    <n v="102"/>
    <n v="135023"/>
    <n v="0.13512400168137872"/>
  </r>
  <r>
    <x v="432"/>
    <s v="Nisha Kapoor"/>
    <x v="0"/>
    <x v="5"/>
    <s v="Associate"/>
    <d v="2020-02-17T00:00:00"/>
    <d v="2009-07-15T00:00:00"/>
    <n v="102242"/>
    <n v="21521"/>
    <n v="68"/>
    <x v="32"/>
    <x v="6"/>
    <n v="117"/>
    <n v="123763"/>
    <n v="0.21049079634592438"/>
  </r>
  <r>
    <x v="433"/>
    <s v="Priya Reddy"/>
    <x v="1"/>
    <x v="5"/>
    <s v="Manager"/>
    <d v="2020-06-01T00:00:00"/>
    <d v="2002-10-20T00:00:00"/>
    <n v="48226"/>
    <n v="27669"/>
    <n v="97"/>
    <x v="36"/>
    <x v="0"/>
    <n v="105"/>
    <n v="75895"/>
    <n v="0.57373615891842578"/>
  </r>
  <r>
    <x v="434"/>
    <s v="Sneha Iyer"/>
    <x v="1"/>
    <x v="2"/>
    <s v="Manager"/>
    <d v="2021-10-18T00:00:00"/>
    <d v="1994-06-09T00:00:00"/>
    <n v="91074"/>
    <n v="17604"/>
    <n v="86"/>
    <x v="9"/>
    <x v="0"/>
    <n v="108"/>
    <n v="108678"/>
    <n v="0.19329336583437645"/>
  </r>
  <r>
    <x v="435"/>
    <s v="Vikram Singh"/>
    <x v="1"/>
    <x v="6"/>
    <s v="Senior Executive"/>
    <d v="2020-01-29T00:00:00"/>
    <d v="1985-12-25T00:00:00"/>
    <n v="43111"/>
    <n v="18524"/>
    <n v="98"/>
    <x v="2"/>
    <x v="0"/>
    <n v="117"/>
    <n v="61635"/>
    <n v="0.42968151979773145"/>
  </r>
  <r>
    <x v="436"/>
    <s v="Pooja Das"/>
    <x v="1"/>
    <x v="2"/>
    <s v="Lead"/>
    <d v="2025-06-28T00:00:00"/>
    <d v="2004-10-30T00:00:00"/>
    <n v="107913"/>
    <n v="12121"/>
    <n v="72"/>
    <x v="5"/>
    <x v="1"/>
    <n v="110"/>
    <n v="120034"/>
    <n v="0.11232196306283766"/>
  </r>
  <r>
    <x v="437"/>
    <s v="Krishna Chaitanya"/>
    <x v="1"/>
    <x v="2"/>
    <s v="Executive"/>
    <d v="2022-12-19T00:00:00"/>
    <d v="2009-02-28T00:00:00"/>
    <n v="48306"/>
    <n v="21511"/>
    <n v="94"/>
    <x v="2"/>
    <x v="0"/>
    <n v="111"/>
    <n v="69817"/>
    <n v="0.44530700120067901"/>
  </r>
  <r>
    <x v="438"/>
    <s v="Sneha Iyer"/>
    <x v="1"/>
    <x v="4"/>
    <s v="Associate"/>
    <d v="2021-07-15T00:00:00"/>
    <d v="2005-08-06T00:00:00"/>
    <n v="112445"/>
    <n v="28269"/>
    <n v="86"/>
    <x v="0"/>
    <x v="0"/>
    <n v="118"/>
    <n v="140714"/>
    <n v="0.25140290808839877"/>
  </r>
  <r>
    <x v="439"/>
    <s v="Pooja Das"/>
    <x v="1"/>
    <x v="5"/>
    <s v="Analyst"/>
    <d v="2020-11-11T00:00:00"/>
    <d v="1984-10-10T00:00:00"/>
    <n v="28312"/>
    <n v="17480"/>
    <n v="69"/>
    <x v="17"/>
    <x v="0"/>
    <n v="102"/>
    <n v="45792"/>
    <n v="0.61740604690590561"/>
  </r>
  <r>
    <x v="440"/>
    <s v="Rohan Gupta"/>
    <x v="1"/>
    <x v="5"/>
    <s v="Executive"/>
    <d v="2018-03-19T00:00:00"/>
    <d v="2010-08-27T00:00:00"/>
    <n v="57841"/>
    <n v="9798"/>
    <n v="63"/>
    <x v="2"/>
    <x v="4"/>
    <n v="110"/>
    <n v="67639"/>
    <n v="0.16939541155927457"/>
  </r>
  <r>
    <x v="441"/>
    <s v="Rohan Gupta"/>
    <x v="0"/>
    <x v="6"/>
    <s v="Associate"/>
    <d v="2016-02-24T00:00:00"/>
    <d v="2007-08-21T00:00:00"/>
    <n v="113542"/>
    <n v="29231"/>
    <n v="95"/>
    <x v="38"/>
    <x v="5"/>
    <n v="118"/>
    <n v="142773"/>
    <n v="0.25744658364305717"/>
  </r>
  <r>
    <x v="442"/>
    <s v="Karan Malhotra"/>
    <x v="0"/>
    <x v="4"/>
    <s v="Lead"/>
    <d v="2018-03-24T00:00:00"/>
    <d v="2011-01-31T00:00:00"/>
    <n v="112096"/>
    <n v="6539"/>
    <n v="84"/>
    <x v="6"/>
    <x v="2"/>
    <n v="111"/>
    <n v="118635"/>
    <n v="5.8333928061661433E-2"/>
  </r>
  <r>
    <x v="443"/>
    <s v="Ravi Teja"/>
    <x v="0"/>
    <x v="0"/>
    <s v="Lead"/>
    <d v="2017-10-26T00:00:00"/>
    <d v="1989-02-09T00:00:00"/>
    <n v="106338"/>
    <n v="19518"/>
    <n v="74"/>
    <x v="55"/>
    <x v="0"/>
    <n v="112"/>
    <n v="125856"/>
    <n v="0.18354680358855724"/>
  </r>
  <r>
    <x v="444"/>
    <s v="Gayathri Iyer"/>
    <x v="0"/>
    <x v="5"/>
    <s v="Lead"/>
    <d v="2025-10-24T00:00:00"/>
    <d v="1988-09-05T00:00:00"/>
    <n v="63558"/>
    <n v="19706"/>
    <n v="71"/>
    <x v="0"/>
    <x v="6"/>
    <n v="106"/>
    <n v="83264"/>
    <n v="0.31004751565499228"/>
  </r>
  <r>
    <x v="445"/>
    <s v="Kavya Nair"/>
    <x v="0"/>
    <x v="3"/>
    <s v="Analyst"/>
    <d v="2019-10-22T00:00:00"/>
    <d v="1992-07-08T00:00:00"/>
    <n v="97954"/>
    <n v="13658"/>
    <n v="68"/>
    <x v="24"/>
    <x v="1"/>
    <n v="109"/>
    <n v="111612"/>
    <n v="0.13943279498540131"/>
  </r>
  <r>
    <x v="446"/>
    <s v="Aarav Sharma"/>
    <x v="1"/>
    <x v="3"/>
    <s v="Lead"/>
    <d v="2025-07-06T00:00:00"/>
    <d v="1986-12-11T00:00:00"/>
    <n v="30235"/>
    <n v="10036"/>
    <n v="80"/>
    <x v="9"/>
    <x v="6"/>
    <n v="120"/>
    <n v="40271"/>
    <n v="0.33193319001157601"/>
  </r>
  <r>
    <x v="447"/>
    <s v="Krishna Chaitanya"/>
    <x v="1"/>
    <x v="3"/>
    <s v="Manager"/>
    <d v="2021-03-03T00:00:00"/>
    <d v="1996-01-23T00:00:00"/>
    <n v="34552"/>
    <n v="28189"/>
    <n v="80"/>
    <x v="56"/>
    <x v="5"/>
    <n v="106"/>
    <n v="62741"/>
    <n v="0.81584278768233387"/>
  </r>
  <r>
    <x v="448"/>
    <s v="Swathi Ramesh"/>
    <x v="0"/>
    <x v="5"/>
    <s v="Manager"/>
    <d v="2016-10-14T00:00:00"/>
    <d v="1998-08-28T00:00:00"/>
    <n v="96182"/>
    <n v="22597"/>
    <n v="85"/>
    <x v="19"/>
    <x v="3"/>
    <n v="108"/>
    <n v="118779"/>
    <n v="0.23494000956519931"/>
  </r>
  <r>
    <x v="449"/>
    <s v="Rohan Gupta"/>
    <x v="1"/>
    <x v="6"/>
    <s v="Senior Executive"/>
    <d v="2018-04-17T00:00:00"/>
    <d v="1989-10-19T00:00:00"/>
    <n v="106039"/>
    <n v="22383"/>
    <n v="90"/>
    <x v="45"/>
    <x v="4"/>
    <n v="101"/>
    <n v="128422"/>
    <n v="0.21108271485019661"/>
  </r>
  <r>
    <x v="450"/>
    <s v="Sneha Iyer"/>
    <x v="1"/>
    <x v="3"/>
    <s v="Executive"/>
    <d v="2025-02-21T00:00:00"/>
    <d v="2008-10-22T00:00:00"/>
    <n v="105439"/>
    <n v="25353"/>
    <n v="75"/>
    <x v="26"/>
    <x v="0"/>
    <n v="111"/>
    <n v="130792"/>
    <n v="0.24045182522596004"/>
  </r>
  <r>
    <x v="451"/>
    <s v="Karan Malhotra"/>
    <x v="0"/>
    <x v="3"/>
    <s v="Senior Executive"/>
    <d v="2021-01-21T00:00:00"/>
    <d v="2012-06-22T00:00:00"/>
    <n v="62070"/>
    <n v="5809"/>
    <n v="93"/>
    <x v="42"/>
    <x v="4"/>
    <n v="112"/>
    <n v="67879"/>
    <n v="9.3587884646367012E-2"/>
  </r>
  <r>
    <x v="452"/>
    <s v="Swathi Ramesh"/>
    <x v="1"/>
    <x v="3"/>
    <s v="Analyst"/>
    <d v="2018-04-29T00:00:00"/>
    <d v="2009-03-23T00:00:00"/>
    <n v="50232"/>
    <n v="15496"/>
    <n v="92"/>
    <x v="19"/>
    <x v="6"/>
    <n v="106"/>
    <n v="65728"/>
    <n v="0.30848861283643891"/>
  </r>
  <r>
    <x v="453"/>
    <s v="Ravi Teja"/>
    <x v="0"/>
    <x v="2"/>
    <s v="Analyst"/>
    <d v="2017-05-13T00:00:00"/>
    <d v="2010-01-25T00:00:00"/>
    <n v="107511"/>
    <n v="11985"/>
    <n v="87"/>
    <x v="44"/>
    <x v="6"/>
    <n v="107"/>
    <n v="119496"/>
    <n v="0.11147696514775232"/>
  </r>
  <r>
    <x v="454"/>
    <s v="Ravi Teja"/>
    <x v="1"/>
    <x v="2"/>
    <s v="Analyst"/>
    <d v="2023-05-18T00:00:00"/>
    <d v="2010-10-10T00:00:00"/>
    <n v="45152"/>
    <n v="5778"/>
    <n v="89"/>
    <x v="14"/>
    <x v="3"/>
    <n v="102"/>
    <n v="50930"/>
    <n v="0.12796775336640681"/>
  </r>
  <r>
    <x v="455"/>
    <s v="Rahul Verma"/>
    <x v="0"/>
    <x v="0"/>
    <s v="Executive"/>
    <d v="2023-11-28T00:00:00"/>
    <d v="1991-04-20T00:00:00"/>
    <n v="98149"/>
    <n v="7308"/>
    <n v="96"/>
    <x v="42"/>
    <x v="5"/>
    <n v="109"/>
    <n v="105457"/>
    <n v="7.4458221683358972E-2"/>
  </r>
  <r>
    <x v="456"/>
    <s v="Neha Kulkarni"/>
    <x v="1"/>
    <x v="3"/>
    <s v="Lead"/>
    <d v="2019-07-15T00:00:00"/>
    <d v="1999-06-04T00:00:00"/>
    <n v="66471"/>
    <n v="5553"/>
    <n v="84"/>
    <x v="0"/>
    <x v="6"/>
    <n v="118"/>
    <n v="72024"/>
    <n v="8.354019045899716E-2"/>
  </r>
  <r>
    <x v="457"/>
    <s v="Aarav Sharma"/>
    <x v="0"/>
    <x v="5"/>
    <s v="Lead"/>
    <d v="2021-07-26T00:00:00"/>
    <d v="1982-01-15T00:00:00"/>
    <n v="116866"/>
    <n v="7378"/>
    <n v="82"/>
    <x v="57"/>
    <x v="1"/>
    <n v="104"/>
    <n v="124244"/>
    <n v="6.3132134239214141E-2"/>
  </r>
  <r>
    <x v="458"/>
    <s v="Pooja Das"/>
    <x v="1"/>
    <x v="4"/>
    <s v="Analyst"/>
    <d v="2018-02-27T00:00:00"/>
    <d v="1999-08-19T00:00:00"/>
    <n v="74992"/>
    <n v="17947"/>
    <n v="61"/>
    <x v="41"/>
    <x v="5"/>
    <n v="118"/>
    <n v="92939"/>
    <n v="0.23931886067847238"/>
  </r>
  <r>
    <x v="459"/>
    <s v="Ananya Rao"/>
    <x v="0"/>
    <x v="2"/>
    <s v="Associate"/>
    <d v="2023-12-08T00:00:00"/>
    <d v="2004-06-24T00:00:00"/>
    <n v="63663"/>
    <n v="25776"/>
    <n v="69"/>
    <x v="54"/>
    <x v="0"/>
    <n v="112"/>
    <n v="89439"/>
    <n v="0.40488195655247161"/>
  </r>
  <r>
    <x v="460"/>
    <s v="Aarav Sharma"/>
    <x v="0"/>
    <x v="0"/>
    <s v="Analyst"/>
    <d v="2015-01-21T00:00:00"/>
    <d v="2005-09-09T00:00:00"/>
    <n v="103204"/>
    <n v="17913"/>
    <n v="94"/>
    <x v="45"/>
    <x v="6"/>
    <n v="110"/>
    <n v="121117"/>
    <n v="0.17356885392039068"/>
  </r>
  <r>
    <x v="461"/>
    <s v="Rohan Gupta"/>
    <x v="1"/>
    <x v="1"/>
    <s v="Associate"/>
    <d v="2025-02-26T00:00:00"/>
    <d v="2008-12-21T00:00:00"/>
    <n v="92181"/>
    <n v="9667"/>
    <n v="70"/>
    <x v="36"/>
    <x v="5"/>
    <n v="120"/>
    <n v="101848"/>
    <n v="0.10486976708866252"/>
  </r>
  <r>
    <x v="462"/>
    <s v="Vikram Singh"/>
    <x v="0"/>
    <x v="0"/>
    <s v="Executive"/>
    <d v="2022-07-11T00:00:00"/>
    <d v="2005-06-12T00:00:00"/>
    <n v="32128"/>
    <n v="29610"/>
    <n v="95"/>
    <x v="31"/>
    <x v="0"/>
    <n v="118"/>
    <n v="61738"/>
    <n v="0.9216259960159362"/>
  </r>
  <r>
    <x v="463"/>
    <s v="Rahul Verma"/>
    <x v="1"/>
    <x v="2"/>
    <s v="Analyst"/>
    <d v="2017-10-23T00:00:00"/>
    <d v="1984-05-27T00:00:00"/>
    <n v="50875"/>
    <n v="28776"/>
    <n v="97"/>
    <x v="32"/>
    <x v="3"/>
    <n v="112"/>
    <n v="79651"/>
    <n v="0.56562162162162166"/>
  </r>
  <r>
    <x v="464"/>
    <s v="Arjun Mehta"/>
    <x v="0"/>
    <x v="0"/>
    <s v="Senior Executive"/>
    <d v="2021-12-12T00:00:00"/>
    <d v="1983-02-17T00:00:00"/>
    <n v="50362"/>
    <n v="15413"/>
    <n v="91"/>
    <x v="58"/>
    <x v="3"/>
    <n v="120"/>
    <n v="65775"/>
    <n v="0.30604423970453914"/>
  </r>
  <r>
    <x v="465"/>
    <s v="Krishna Chaitanya"/>
    <x v="1"/>
    <x v="2"/>
    <s v="Manager"/>
    <d v="2016-09-16T00:00:00"/>
    <d v="2005-05-15T00:00:00"/>
    <n v="99299"/>
    <n v="16943"/>
    <n v="80"/>
    <x v="40"/>
    <x v="5"/>
    <n v="101"/>
    <n v="116242"/>
    <n v="0.17062608888307032"/>
  </r>
  <r>
    <x v="466"/>
    <s v="Aditya Kapoor"/>
    <x v="0"/>
    <x v="5"/>
    <s v="Executive"/>
    <d v="2022-12-27T00:00:00"/>
    <d v="2008-09-29T00:00:00"/>
    <n v="82163"/>
    <n v="14066"/>
    <n v="83"/>
    <x v="8"/>
    <x v="0"/>
    <n v="111"/>
    <n v="96229"/>
    <n v="0.17119628056424424"/>
  </r>
  <r>
    <x v="467"/>
    <s v="Tarun Verma"/>
    <x v="1"/>
    <x v="3"/>
    <s v="Senior Executive"/>
    <d v="2023-09-09T00:00:00"/>
    <d v="1993-09-13T00:00:00"/>
    <n v="88828"/>
    <n v="23077"/>
    <n v="66"/>
    <x v="36"/>
    <x v="0"/>
    <n v="120"/>
    <n v="111905"/>
    <n v="0.25979420903318773"/>
  </r>
  <r>
    <x v="468"/>
    <s v="Rahul Verma"/>
    <x v="1"/>
    <x v="5"/>
    <s v="Executive"/>
    <d v="2024-12-29T00:00:00"/>
    <d v="2004-02-28T00:00:00"/>
    <n v="50746"/>
    <n v="13625"/>
    <n v="100"/>
    <x v="7"/>
    <x v="0"/>
    <n v="103"/>
    <n v="64371"/>
    <n v="0.26849406849800972"/>
  </r>
  <r>
    <x v="469"/>
    <s v="Aarav Sharma"/>
    <x v="0"/>
    <x v="5"/>
    <s v="Manager"/>
    <d v="2021-06-29T00:00:00"/>
    <d v="1998-03-04T00:00:00"/>
    <n v="102337"/>
    <n v="11971"/>
    <n v="62"/>
    <x v="45"/>
    <x v="3"/>
    <n v="118"/>
    <n v="114308"/>
    <n v="0.11697626469409891"/>
  </r>
  <r>
    <x v="470"/>
    <s v="Ravi Teja"/>
    <x v="1"/>
    <x v="2"/>
    <s v="Executive"/>
    <d v="2019-02-07T00:00:00"/>
    <d v="1997-08-09T00:00:00"/>
    <n v="54269"/>
    <n v="24320"/>
    <n v="78"/>
    <x v="8"/>
    <x v="2"/>
    <n v="117"/>
    <n v="78589"/>
    <n v="0.44813797932521326"/>
  </r>
  <r>
    <x v="471"/>
    <s v="Swathi Ramesh"/>
    <x v="0"/>
    <x v="3"/>
    <s v="Senior Executive"/>
    <d v="2020-08-18T00:00:00"/>
    <d v="1980-06-22T00:00:00"/>
    <n v="111858"/>
    <n v="12827"/>
    <n v="99"/>
    <x v="0"/>
    <x v="5"/>
    <n v="117"/>
    <n v="124685"/>
    <n v="0.11467217364873322"/>
  </r>
  <r>
    <x v="472"/>
    <s v="Arjun Mehta"/>
    <x v="1"/>
    <x v="1"/>
    <s v="Executive"/>
    <d v="2021-05-08T00:00:00"/>
    <d v="2005-05-19T00:00:00"/>
    <n v="111430"/>
    <n v="9790"/>
    <n v="90"/>
    <x v="29"/>
    <x v="3"/>
    <n v="102"/>
    <n v="121220"/>
    <n v="8.7857847976307996E-2"/>
  </r>
  <r>
    <x v="473"/>
    <s v="Ananya Rao"/>
    <x v="1"/>
    <x v="1"/>
    <s v="Analyst"/>
    <d v="2017-12-18T00:00:00"/>
    <d v="1996-07-27T00:00:00"/>
    <n v="55673"/>
    <n v="6402"/>
    <n v="73"/>
    <x v="56"/>
    <x v="4"/>
    <n v="112"/>
    <n v="62075"/>
    <n v="0.11499290499883247"/>
  </r>
  <r>
    <x v="474"/>
    <s v="Karan Malhotra"/>
    <x v="1"/>
    <x v="3"/>
    <s v="Analyst"/>
    <d v="2015-06-13T00:00:00"/>
    <d v="2009-02-02T00:00:00"/>
    <n v="67476"/>
    <n v="8382"/>
    <n v="93"/>
    <x v="43"/>
    <x v="4"/>
    <n v="109"/>
    <n v="75858"/>
    <n v="0.1242219455806509"/>
  </r>
  <r>
    <x v="475"/>
    <s v="Vikram Singh"/>
    <x v="0"/>
    <x v="3"/>
    <s v="Lead"/>
    <d v="2019-03-31T00:00:00"/>
    <d v="1996-05-21T00:00:00"/>
    <n v="102028"/>
    <n v="26408"/>
    <n v="64"/>
    <x v="56"/>
    <x v="3"/>
    <n v="113"/>
    <n v="128436"/>
    <n v="0.25883090916219076"/>
  </r>
  <r>
    <x v="476"/>
    <s v="Ananya Rao"/>
    <x v="1"/>
    <x v="6"/>
    <s v="Senior Executive"/>
    <d v="2020-06-17T00:00:00"/>
    <d v="2001-08-16T00:00:00"/>
    <n v="104195"/>
    <n v="5216"/>
    <n v="92"/>
    <x v="27"/>
    <x v="5"/>
    <n v="115"/>
    <n v="109411"/>
    <n v="5.0059983684437835E-2"/>
  </r>
  <r>
    <x v="477"/>
    <s v="Kavya Nair"/>
    <x v="0"/>
    <x v="0"/>
    <s v="Manager"/>
    <d v="2022-03-20T00:00:00"/>
    <d v="1992-08-05T00:00:00"/>
    <n v="52723"/>
    <n v="9923"/>
    <n v="71"/>
    <x v="24"/>
    <x v="3"/>
    <n v="120"/>
    <n v="62646"/>
    <n v="0.18821007909261614"/>
  </r>
  <r>
    <x v="478"/>
    <s v="Sneha Iyer"/>
    <x v="0"/>
    <x v="3"/>
    <s v="Senior Executive"/>
    <d v="2023-01-29T00:00:00"/>
    <d v="1985-01-30T00:00:00"/>
    <n v="88113"/>
    <n v="27125"/>
    <n v="90"/>
    <x v="41"/>
    <x v="5"/>
    <n v="119"/>
    <n v="115238"/>
    <n v="0.30784333753248672"/>
  </r>
  <r>
    <x v="479"/>
    <s v="Kavya Nair"/>
    <x v="1"/>
    <x v="0"/>
    <s v="Executive"/>
    <d v="2015-06-26T00:00:00"/>
    <d v="1985-09-26T00:00:00"/>
    <n v="100168"/>
    <n v="24410"/>
    <n v="70"/>
    <x v="8"/>
    <x v="0"/>
    <n v="117"/>
    <n v="124578"/>
    <n v="0.24369059979234886"/>
  </r>
  <r>
    <x v="480"/>
    <s v="Priya Reddy"/>
    <x v="0"/>
    <x v="0"/>
    <s v="Executive"/>
    <d v="2017-11-23T00:00:00"/>
    <d v="1988-01-28T00:00:00"/>
    <n v="92717"/>
    <n v="18285"/>
    <n v="98"/>
    <x v="48"/>
    <x v="0"/>
    <n v="101"/>
    <n v="111002"/>
    <n v="0.19721302458017409"/>
  </r>
  <r>
    <x v="481"/>
    <s v="Krishna Chaitanya"/>
    <x v="1"/>
    <x v="0"/>
    <s v="Executive"/>
    <d v="2020-01-14T00:00:00"/>
    <d v="2007-03-17T00:00:00"/>
    <n v="86789"/>
    <n v="20783"/>
    <n v="70"/>
    <x v="16"/>
    <x v="4"/>
    <n v="114"/>
    <n v="107572"/>
    <n v="0.2394658309232737"/>
  </r>
  <r>
    <x v="482"/>
    <s v="Ajay Singh"/>
    <x v="0"/>
    <x v="5"/>
    <s v="Manager"/>
    <d v="2024-03-14T00:00:00"/>
    <d v="1988-02-27T00:00:00"/>
    <n v="106685"/>
    <n v="26615"/>
    <n v="92"/>
    <x v="59"/>
    <x v="5"/>
    <n v="111"/>
    <n v="133300"/>
    <n v="0.24947274687163143"/>
  </r>
  <r>
    <x v="483"/>
    <s v="Ishita Roy"/>
    <x v="0"/>
    <x v="1"/>
    <s v="Associate"/>
    <d v="2019-04-28T00:00:00"/>
    <d v="1985-12-06T00:00:00"/>
    <n v="39230"/>
    <n v="5542"/>
    <n v="72"/>
    <x v="56"/>
    <x v="4"/>
    <n v="117"/>
    <n v="44772"/>
    <n v="0.14126943665562069"/>
  </r>
  <r>
    <x v="484"/>
    <s v="Krishna Chaitanya"/>
    <x v="1"/>
    <x v="5"/>
    <s v="Executive"/>
    <d v="2021-10-16T00:00:00"/>
    <d v="1984-04-26T00:00:00"/>
    <n v="48255"/>
    <n v="20593"/>
    <n v="99"/>
    <x v="9"/>
    <x v="6"/>
    <n v="118"/>
    <n v="68848"/>
    <n v="0.42675370427934928"/>
  </r>
  <r>
    <x v="485"/>
    <s v="Swathi Ramesh"/>
    <x v="0"/>
    <x v="0"/>
    <s v="Associate"/>
    <d v="2022-05-24T00:00:00"/>
    <d v="1985-11-05T00:00:00"/>
    <n v="104098"/>
    <n v="22671"/>
    <n v="60"/>
    <x v="47"/>
    <x v="4"/>
    <n v="114"/>
    <n v="126769"/>
    <n v="0.21778516398009568"/>
  </r>
  <r>
    <x v="486"/>
    <s v="Swathi Ramesh"/>
    <x v="1"/>
    <x v="6"/>
    <s v="Analyst"/>
    <d v="2022-10-28T00:00:00"/>
    <d v="2003-10-07T00:00:00"/>
    <n v="81224"/>
    <n v="12519"/>
    <n v="90"/>
    <x v="35"/>
    <x v="4"/>
    <n v="113"/>
    <n v="93743"/>
    <n v="0.15412932138284252"/>
  </r>
  <r>
    <x v="487"/>
    <s v="Meera Joshi"/>
    <x v="0"/>
    <x v="3"/>
    <s v="Executive"/>
    <d v="2017-11-08T00:00:00"/>
    <d v="2001-05-27T00:00:00"/>
    <n v="55475"/>
    <n v="7746"/>
    <n v="78"/>
    <x v="9"/>
    <x v="1"/>
    <n v="114"/>
    <n v="63221"/>
    <n v="0.13963046417305092"/>
  </r>
  <r>
    <x v="488"/>
    <s v="Vikram Singh"/>
    <x v="0"/>
    <x v="0"/>
    <s v="Lead"/>
    <d v="2023-05-04T00:00:00"/>
    <d v="1980-04-26T00:00:00"/>
    <n v="100757"/>
    <n v="22122"/>
    <n v="67"/>
    <x v="56"/>
    <x v="6"/>
    <n v="113"/>
    <n v="122879"/>
    <n v="0.21955794634615958"/>
  </r>
  <r>
    <x v="489"/>
    <s v="Nisha Kapoor"/>
    <x v="0"/>
    <x v="2"/>
    <s v="Senior Executive"/>
    <d v="2019-08-02T00:00:00"/>
    <d v="1996-04-01T00:00:00"/>
    <n v="38970"/>
    <n v="10071"/>
    <n v="87"/>
    <x v="46"/>
    <x v="1"/>
    <n v="109"/>
    <n v="49041"/>
    <n v="0.25842956120092381"/>
  </r>
  <r>
    <x v="490"/>
    <s v="Vikram Singh"/>
    <x v="1"/>
    <x v="4"/>
    <s v="Senior Executive"/>
    <d v="2021-11-11T00:00:00"/>
    <d v="1992-05-11T00:00:00"/>
    <n v="114208"/>
    <n v="18023"/>
    <n v="73"/>
    <x v="22"/>
    <x v="1"/>
    <n v="118"/>
    <n v="132231"/>
    <n v="0.15780855982067807"/>
  </r>
  <r>
    <x v="491"/>
    <s v="Tarun Verma"/>
    <x v="0"/>
    <x v="6"/>
    <s v="Manager"/>
    <d v="2021-03-22T00:00:00"/>
    <d v="2001-09-12T00:00:00"/>
    <n v="58263"/>
    <n v="15048"/>
    <n v="96"/>
    <x v="53"/>
    <x v="4"/>
    <n v="113"/>
    <n v="73311"/>
    <n v="0.25827712270222952"/>
  </r>
  <r>
    <x v="492"/>
    <s v="Arjun Mehta"/>
    <x v="0"/>
    <x v="2"/>
    <s v="Executive"/>
    <d v="2020-01-04T00:00:00"/>
    <d v="2011-05-15T00:00:00"/>
    <n v="46206"/>
    <n v="8285"/>
    <n v="73"/>
    <x v="10"/>
    <x v="2"/>
    <n v="111"/>
    <n v="54491"/>
    <n v="0.17930571787213781"/>
  </r>
  <r>
    <x v="493"/>
    <s v="Ravi Teja"/>
    <x v="0"/>
    <x v="1"/>
    <s v="Associate"/>
    <d v="2025-10-25T00:00:00"/>
    <d v="2008-07-10T00:00:00"/>
    <n v="25693"/>
    <n v="7984"/>
    <n v="69"/>
    <x v="41"/>
    <x v="1"/>
    <n v="114"/>
    <n v="33677"/>
    <n v="0.31074611761958509"/>
  </r>
  <r>
    <x v="494"/>
    <s v="Rahul Verma"/>
    <x v="0"/>
    <x v="6"/>
    <s v="Executive"/>
    <d v="2019-02-27T00:00:00"/>
    <d v="1983-08-04T00:00:00"/>
    <n v="104826"/>
    <n v="6237"/>
    <n v="84"/>
    <x v="57"/>
    <x v="2"/>
    <n v="120"/>
    <n v="111063"/>
    <n v="5.9498597676149047E-2"/>
  </r>
  <r>
    <x v="495"/>
    <s v="Nisha Kapoor"/>
    <x v="1"/>
    <x v="2"/>
    <s v="Manager"/>
    <d v="2015-08-24T00:00:00"/>
    <d v="1987-11-11T00:00:00"/>
    <n v="108924"/>
    <n v="21199"/>
    <n v="88"/>
    <x v="20"/>
    <x v="5"/>
    <n v="117"/>
    <n v="130123"/>
    <n v="0.19462193823216187"/>
  </r>
  <r>
    <x v="496"/>
    <s v="Pooja Das"/>
    <x v="0"/>
    <x v="0"/>
    <s v="Manager"/>
    <d v="2020-09-22T00:00:00"/>
    <d v="2003-02-20T00:00:00"/>
    <n v="116547"/>
    <n v="12591"/>
    <n v="99"/>
    <x v="24"/>
    <x v="0"/>
    <n v="102"/>
    <n v="129138"/>
    <n v="0.10803366882030425"/>
  </r>
  <r>
    <x v="497"/>
    <s v="Meera Joshi"/>
    <x v="0"/>
    <x v="2"/>
    <s v="Analyst"/>
    <d v="2025-12-10T00:00:00"/>
    <d v="1987-01-23T00:00:00"/>
    <n v="36382"/>
    <n v="14041"/>
    <n v="85"/>
    <x v="53"/>
    <x v="0"/>
    <n v="113"/>
    <n v="50423"/>
    <n v="0.38593260403496232"/>
  </r>
  <r>
    <x v="498"/>
    <s v="Karan Malhotra"/>
    <x v="0"/>
    <x v="4"/>
    <s v="Analyst"/>
    <d v="2023-04-07T00:00:00"/>
    <d v="2011-07-25T00:00:00"/>
    <n v="33993"/>
    <n v="7954"/>
    <n v="95"/>
    <x v="4"/>
    <x v="0"/>
    <n v="118"/>
    <n v="41947"/>
    <n v="0.23398935074868354"/>
  </r>
  <r>
    <x v="499"/>
    <s v="Gayathri Iyer"/>
    <x v="1"/>
    <x v="6"/>
    <s v="Senior Executive"/>
    <d v="2017-07-15T00:00:00"/>
    <d v="2007-03-14T00:00:00"/>
    <n v="50496"/>
    <n v="19901"/>
    <n v="85"/>
    <x v="48"/>
    <x v="6"/>
    <n v="109"/>
    <n v="70397"/>
    <n v="0.39411042458808621"/>
  </r>
  <r>
    <x v="500"/>
    <s v="Kavya Nair"/>
    <x v="1"/>
    <x v="4"/>
    <s v="Analyst"/>
    <d v="2021-04-07T00:00:00"/>
    <d v="1983-03-31T00:00:00"/>
    <n v="90951"/>
    <n v="14642"/>
    <n v="81"/>
    <x v="29"/>
    <x v="6"/>
    <n v="117"/>
    <n v="105593"/>
    <n v="0.16098778463128499"/>
  </r>
  <r>
    <x v="501"/>
    <s v="Vikram Singh"/>
    <x v="1"/>
    <x v="2"/>
    <s v="Associate"/>
    <d v="2025-10-31T00:00:00"/>
    <d v="1996-11-30T00:00:00"/>
    <n v="98815"/>
    <n v="20847"/>
    <n v="75"/>
    <x v="33"/>
    <x v="3"/>
    <n v="115"/>
    <n v="119662"/>
    <n v="0.21096999443404341"/>
  </r>
  <r>
    <x v="502"/>
    <s v="Krishna Chaitanya"/>
    <x v="1"/>
    <x v="4"/>
    <s v="Analyst"/>
    <d v="2020-05-28T00:00:00"/>
    <d v="1985-03-19T00:00:00"/>
    <n v="58792"/>
    <n v="7213"/>
    <n v="84"/>
    <x v="43"/>
    <x v="4"/>
    <n v="108"/>
    <n v="66005"/>
    <n v="0.12268676010341543"/>
  </r>
  <r>
    <x v="503"/>
    <s v="Krishna Chaitanya"/>
    <x v="0"/>
    <x v="5"/>
    <s v="Senior Executive"/>
    <d v="2019-08-17T00:00:00"/>
    <d v="1995-11-03T00:00:00"/>
    <n v="92699"/>
    <n v="22552"/>
    <n v="60"/>
    <x v="2"/>
    <x v="4"/>
    <n v="109"/>
    <n v="115251"/>
    <n v="0.24328202030226864"/>
  </r>
  <r>
    <x v="504"/>
    <s v="Ananya Rao"/>
    <x v="1"/>
    <x v="0"/>
    <s v="Associate"/>
    <d v="2022-07-22T00:00:00"/>
    <d v="1995-05-05T00:00:00"/>
    <n v="34965"/>
    <n v="23171"/>
    <n v="71"/>
    <x v="41"/>
    <x v="3"/>
    <n v="112"/>
    <n v="58136"/>
    <n v="0.66269126269126266"/>
  </r>
  <r>
    <x v="505"/>
    <s v="Rohan Gupta"/>
    <x v="1"/>
    <x v="1"/>
    <s v="Lead"/>
    <d v="2022-08-30T00:00:00"/>
    <d v="1988-07-12T00:00:00"/>
    <n v="90404"/>
    <n v="29153"/>
    <n v="72"/>
    <x v="12"/>
    <x v="0"/>
    <n v="108"/>
    <n v="119557"/>
    <n v="0.32247466926242202"/>
  </r>
  <r>
    <x v="506"/>
    <s v="Vikram Singh"/>
    <x v="0"/>
    <x v="1"/>
    <s v="Executive"/>
    <d v="2024-05-12T00:00:00"/>
    <d v="1991-03-15T00:00:00"/>
    <n v="106080"/>
    <n v="16666"/>
    <n v="69"/>
    <x v="51"/>
    <x v="6"/>
    <n v="104"/>
    <n v="122746"/>
    <n v="0.1571078431372549"/>
  </r>
  <r>
    <x v="507"/>
    <s v="Rahul Verma"/>
    <x v="1"/>
    <x v="4"/>
    <s v="Analyst"/>
    <d v="2023-07-28T00:00:00"/>
    <d v="2004-04-15T00:00:00"/>
    <n v="30539"/>
    <n v="20803"/>
    <n v="83"/>
    <x v="39"/>
    <x v="3"/>
    <n v="116"/>
    <n v="51342"/>
    <n v="0.68119453813156949"/>
  </r>
  <r>
    <x v="508"/>
    <s v="Gayathri Iyer"/>
    <x v="1"/>
    <x v="3"/>
    <s v="Executive"/>
    <d v="2023-07-28T00:00:00"/>
    <d v="2002-12-05T00:00:00"/>
    <n v="61735"/>
    <n v="18037"/>
    <n v="74"/>
    <x v="33"/>
    <x v="1"/>
    <n v="105"/>
    <n v="79772"/>
    <n v="0.29216813800923302"/>
  </r>
  <r>
    <x v="509"/>
    <s v="Priya Reddy"/>
    <x v="1"/>
    <x v="3"/>
    <s v="Manager"/>
    <d v="2015-05-14T00:00:00"/>
    <d v="2002-07-16T00:00:00"/>
    <n v="70519"/>
    <n v="17901"/>
    <n v="71"/>
    <x v="31"/>
    <x v="6"/>
    <n v="117"/>
    <n v="88420"/>
    <n v="0.25384648109020264"/>
  </r>
  <r>
    <x v="510"/>
    <s v="Ishita Roy"/>
    <x v="1"/>
    <x v="2"/>
    <s v="Analyst"/>
    <d v="2015-02-18T00:00:00"/>
    <d v="2010-03-28T00:00:00"/>
    <n v="52623"/>
    <n v="17433"/>
    <n v="97"/>
    <x v="52"/>
    <x v="3"/>
    <n v="112"/>
    <n v="70056"/>
    <n v="0.33128099880280487"/>
  </r>
  <r>
    <x v="511"/>
    <s v="Ajay Singh"/>
    <x v="1"/>
    <x v="1"/>
    <s v="Manager"/>
    <d v="2017-12-12T00:00:00"/>
    <d v="1990-08-21T00:00:00"/>
    <n v="60311"/>
    <n v="20445"/>
    <n v="99"/>
    <x v="15"/>
    <x v="3"/>
    <n v="106"/>
    <n v="80756"/>
    <n v="0.33899288686972529"/>
  </r>
  <r>
    <x v="512"/>
    <s v="Tarun Verma"/>
    <x v="1"/>
    <x v="1"/>
    <s v="Associate"/>
    <d v="2022-11-10T00:00:00"/>
    <d v="1996-09-12T00:00:00"/>
    <n v="72851"/>
    <n v="18126"/>
    <n v="77"/>
    <x v="58"/>
    <x v="5"/>
    <n v="119"/>
    <n v="90977"/>
    <n v="0.24880921332582942"/>
  </r>
  <r>
    <x v="513"/>
    <s v="Arjun Mehta"/>
    <x v="0"/>
    <x v="5"/>
    <s v="Analyst"/>
    <d v="2023-01-31T00:00:00"/>
    <d v="1992-02-09T00:00:00"/>
    <n v="55907"/>
    <n v="23197"/>
    <n v="87"/>
    <x v="3"/>
    <x v="2"/>
    <n v="107"/>
    <n v="79104"/>
    <n v="0.41492120843543745"/>
  </r>
  <r>
    <x v="514"/>
    <s v="Arjun Mehta"/>
    <x v="0"/>
    <x v="3"/>
    <s v="Analyst"/>
    <d v="2016-12-24T00:00:00"/>
    <d v="1998-11-28T00:00:00"/>
    <n v="90483"/>
    <n v="9406"/>
    <n v="100"/>
    <x v="56"/>
    <x v="1"/>
    <n v="111"/>
    <n v="99889"/>
    <n v="0.10395322878330736"/>
  </r>
  <r>
    <x v="515"/>
    <s v="Tarun Verma"/>
    <x v="1"/>
    <x v="6"/>
    <s v="Manager"/>
    <d v="2024-08-17T00:00:00"/>
    <d v="2005-06-21T00:00:00"/>
    <n v="31253"/>
    <n v="18054"/>
    <n v="66"/>
    <x v="2"/>
    <x v="5"/>
    <n v="102"/>
    <n v="49307"/>
    <n v="0.57767254343583019"/>
  </r>
  <r>
    <x v="516"/>
    <s v="Rohan Gupta"/>
    <x v="1"/>
    <x v="3"/>
    <s v="Lead"/>
    <d v="2016-01-30T00:00:00"/>
    <d v="2000-03-06T00:00:00"/>
    <n v="68864"/>
    <n v="13512"/>
    <n v="83"/>
    <x v="50"/>
    <x v="1"/>
    <n v="118"/>
    <n v="82376"/>
    <n v="0.1962128252788104"/>
  </r>
  <r>
    <x v="517"/>
    <s v="Vikram Singh"/>
    <x v="1"/>
    <x v="0"/>
    <s v="Associate"/>
    <d v="2016-05-11T00:00:00"/>
    <d v="1995-10-01T00:00:00"/>
    <n v="114074"/>
    <n v="24843"/>
    <n v="72"/>
    <x v="48"/>
    <x v="1"/>
    <n v="118"/>
    <n v="138917"/>
    <n v="0.21777968686992655"/>
  </r>
  <r>
    <x v="518"/>
    <s v="Kavya Nair"/>
    <x v="1"/>
    <x v="6"/>
    <s v="Senior Executive"/>
    <d v="2022-07-20T00:00:00"/>
    <d v="2002-11-24T00:00:00"/>
    <n v="88896"/>
    <n v="29134"/>
    <n v="88"/>
    <x v="27"/>
    <x v="6"/>
    <n v="113"/>
    <n v="118030"/>
    <n v="0.32773128149748021"/>
  </r>
  <r>
    <x v="519"/>
    <s v="Ajay Singh"/>
    <x v="1"/>
    <x v="3"/>
    <s v="Lead"/>
    <d v="2025-09-23T00:00:00"/>
    <d v="1986-07-01T00:00:00"/>
    <n v="46964"/>
    <n v="25990"/>
    <n v="81"/>
    <x v="22"/>
    <x v="0"/>
    <n v="120"/>
    <n v="72954"/>
    <n v="0.55340260625159698"/>
  </r>
  <r>
    <x v="520"/>
    <s v="Gayathri Iyer"/>
    <x v="1"/>
    <x v="5"/>
    <s v="Analyst"/>
    <d v="2015-11-21T00:00:00"/>
    <d v="1987-04-08T00:00:00"/>
    <n v="70039"/>
    <n v="12478"/>
    <n v="80"/>
    <x v="49"/>
    <x v="0"/>
    <n v="110"/>
    <n v="82517"/>
    <n v="0.1781578834649267"/>
  </r>
  <r>
    <x v="521"/>
    <s v="Vikram Singh"/>
    <x v="1"/>
    <x v="6"/>
    <s v="Associate"/>
    <d v="2023-10-04T00:00:00"/>
    <d v="1996-04-16T00:00:00"/>
    <n v="101928"/>
    <n v="22070"/>
    <n v="88"/>
    <x v="22"/>
    <x v="5"/>
    <n v="106"/>
    <n v="123998"/>
    <n v="0.21652539047170552"/>
  </r>
  <r>
    <x v="522"/>
    <s v="Aarav Sharma"/>
    <x v="0"/>
    <x v="2"/>
    <s v="Executive"/>
    <d v="2022-06-04T00:00:00"/>
    <d v="1991-04-15T00:00:00"/>
    <n v="116841"/>
    <n v="29567"/>
    <n v="65"/>
    <x v="5"/>
    <x v="5"/>
    <n v="113"/>
    <n v="146408"/>
    <n v="0.25305329464828269"/>
  </r>
  <r>
    <x v="523"/>
    <s v="Sneha Iyer"/>
    <x v="0"/>
    <x v="0"/>
    <s v="Associate"/>
    <d v="2021-02-24T00:00:00"/>
    <d v="1982-05-31T00:00:00"/>
    <n v="28455"/>
    <n v="18009"/>
    <n v="93"/>
    <x v="33"/>
    <x v="6"/>
    <n v="104"/>
    <n v="46464"/>
    <n v="0.63289404322614651"/>
  </r>
  <r>
    <x v="524"/>
    <s v="Vikram Singh"/>
    <x v="0"/>
    <x v="0"/>
    <s v="Lead"/>
    <d v="2025-06-12T00:00:00"/>
    <d v="1997-06-27T00:00:00"/>
    <n v="65549"/>
    <n v="12515"/>
    <n v="75"/>
    <x v="28"/>
    <x v="3"/>
    <n v="115"/>
    <n v="78064"/>
    <n v="0.19092587224824178"/>
  </r>
  <r>
    <x v="525"/>
    <s v="Nisha Kapoor"/>
    <x v="0"/>
    <x v="1"/>
    <s v="Manager"/>
    <d v="2024-05-27T00:00:00"/>
    <d v="1987-08-27T00:00:00"/>
    <n v="28744"/>
    <n v="6151"/>
    <n v="82"/>
    <x v="38"/>
    <x v="3"/>
    <n v="116"/>
    <n v="34895"/>
    <n v="0.21399248538825494"/>
  </r>
  <r>
    <x v="526"/>
    <s v="Ishita Roy"/>
    <x v="1"/>
    <x v="4"/>
    <s v="Associate"/>
    <d v="2016-07-07T00:00:00"/>
    <d v="2011-04-17T00:00:00"/>
    <n v="95685"/>
    <n v="10801"/>
    <n v="97"/>
    <x v="9"/>
    <x v="2"/>
    <n v="119"/>
    <n v="106486"/>
    <n v="0.11288080681402518"/>
  </r>
  <r>
    <x v="527"/>
    <s v="Neha Kulkarni"/>
    <x v="1"/>
    <x v="6"/>
    <s v="Associate"/>
    <d v="2021-01-19T00:00:00"/>
    <d v="1990-03-10T00:00:00"/>
    <n v="36738"/>
    <n v="19478"/>
    <n v="79"/>
    <x v="50"/>
    <x v="2"/>
    <n v="109"/>
    <n v="56216"/>
    <n v="0.53018672763895691"/>
  </r>
  <r>
    <x v="528"/>
    <s v="Arjun Mehta"/>
    <x v="1"/>
    <x v="0"/>
    <s v="Analyst"/>
    <d v="2020-11-13T00:00:00"/>
    <d v="1986-02-11T00:00:00"/>
    <n v="70073"/>
    <n v="14396"/>
    <n v="90"/>
    <x v="60"/>
    <x v="6"/>
    <n v="116"/>
    <n v="84469"/>
    <n v="0.20544289526636508"/>
  </r>
  <r>
    <x v="529"/>
    <s v="Tarun Verma"/>
    <x v="1"/>
    <x v="0"/>
    <s v="Associate"/>
    <d v="2023-12-13T00:00:00"/>
    <d v="1993-02-20T00:00:00"/>
    <n v="103250"/>
    <n v="12576"/>
    <n v="60"/>
    <x v="45"/>
    <x v="3"/>
    <n v="107"/>
    <n v="115826"/>
    <n v="0.12180145278450363"/>
  </r>
  <r>
    <x v="530"/>
    <s v="Neha Kulkarni"/>
    <x v="1"/>
    <x v="3"/>
    <s v="Executive"/>
    <d v="2016-10-30T00:00:00"/>
    <d v="2012-01-26T00:00:00"/>
    <n v="109671"/>
    <n v="17770"/>
    <n v="84"/>
    <x v="16"/>
    <x v="3"/>
    <n v="103"/>
    <n v="127441"/>
    <n v="0.16203007176008244"/>
  </r>
  <r>
    <x v="531"/>
    <s v="Neha Kulkarni"/>
    <x v="0"/>
    <x v="4"/>
    <s v="Manager"/>
    <d v="2024-01-21T00:00:00"/>
    <d v="2011-02-16T00:00:00"/>
    <n v="114737"/>
    <n v="13908"/>
    <n v="78"/>
    <x v="46"/>
    <x v="0"/>
    <n v="118"/>
    <n v="128645"/>
    <n v="0.12121634694998126"/>
  </r>
  <r>
    <x v="532"/>
    <s v="Vikram Singh"/>
    <x v="1"/>
    <x v="1"/>
    <s v="Analyst"/>
    <d v="2017-01-17T00:00:00"/>
    <d v="1986-02-16T00:00:00"/>
    <n v="62957"/>
    <n v="8616"/>
    <n v="100"/>
    <x v="31"/>
    <x v="1"/>
    <n v="115"/>
    <n v="71573"/>
    <n v="0.13685531394443826"/>
  </r>
  <r>
    <x v="533"/>
    <s v="Vikram Singh"/>
    <x v="1"/>
    <x v="1"/>
    <s v="Senior Executive"/>
    <d v="2015-03-21T00:00:00"/>
    <d v="1986-10-28T00:00:00"/>
    <n v="31505"/>
    <n v="22529"/>
    <n v="61"/>
    <x v="36"/>
    <x v="6"/>
    <n v="110"/>
    <n v="54034"/>
    <n v="0.71509284240596727"/>
  </r>
  <r>
    <x v="534"/>
    <s v="Vikram Singh"/>
    <x v="0"/>
    <x v="2"/>
    <s v="Associate"/>
    <d v="2023-02-26T00:00:00"/>
    <d v="1980-05-14T00:00:00"/>
    <n v="55514"/>
    <n v="7955"/>
    <n v="69"/>
    <x v="20"/>
    <x v="2"/>
    <n v="107"/>
    <n v="63469"/>
    <n v="0.14329718629534893"/>
  </r>
  <r>
    <x v="535"/>
    <s v="Aditya Kapoor"/>
    <x v="1"/>
    <x v="6"/>
    <s v="Associate"/>
    <d v="2019-03-02T00:00:00"/>
    <d v="2000-10-19T00:00:00"/>
    <n v="116348"/>
    <n v="6039"/>
    <n v="81"/>
    <x v="19"/>
    <x v="4"/>
    <n v="105"/>
    <n v="122387"/>
    <n v="5.1904630934781863E-2"/>
  </r>
  <r>
    <x v="536"/>
    <s v="Priya Reddy"/>
    <x v="1"/>
    <x v="5"/>
    <s v="Associate"/>
    <d v="2015-10-20T00:00:00"/>
    <d v="2004-05-13T00:00:00"/>
    <n v="86623"/>
    <n v="10950"/>
    <n v="72"/>
    <x v="47"/>
    <x v="4"/>
    <n v="109"/>
    <n v="97573"/>
    <n v="0.12640984496034541"/>
  </r>
  <r>
    <x v="537"/>
    <s v="Karan Malhotra"/>
    <x v="0"/>
    <x v="0"/>
    <s v="Lead"/>
    <d v="2017-10-16T00:00:00"/>
    <d v="1997-04-05T00:00:00"/>
    <n v="83059"/>
    <n v="13099"/>
    <n v="62"/>
    <x v="37"/>
    <x v="2"/>
    <n v="104"/>
    <n v="96158"/>
    <n v="0.15770717201025777"/>
  </r>
  <r>
    <x v="538"/>
    <s v="Swathi Ramesh"/>
    <x v="0"/>
    <x v="3"/>
    <s v="Associate"/>
    <d v="2022-08-23T00:00:00"/>
    <d v="1993-12-31T00:00:00"/>
    <n v="67344"/>
    <n v="10197"/>
    <n v="100"/>
    <x v="30"/>
    <x v="6"/>
    <n v="118"/>
    <n v="77541"/>
    <n v="0.15141660727013542"/>
  </r>
  <r>
    <x v="539"/>
    <s v="Swathi Ramesh"/>
    <x v="0"/>
    <x v="6"/>
    <s v="Associate"/>
    <d v="2022-02-28T00:00:00"/>
    <d v="1993-05-27T00:00:00"/>
    <n v="51047"/>
    <n v="16810"/>
    <n v="63"/>
    <x v="38"/>
    <x v="0"/>
    <n v="107"/>
    <n v="67857"/>
    <n v="0.32930436656414674"/>
  </r>
  <r>
    <x v="540"/>
    <s v="Sneha Iyer"/>
    <x v="0"/>
    <x v="2"/>
    <s v="Associate"/>
    <d v="2018-08-22T00:00:00"/>
    <d v="1980-09-03T00:00:00"/>
    <n v="46936"/>
    <n v="14047"/>
    <n v="97"/>
    <x v="25"/>
    <x v="2"/>
    <n v="108"/>
    <n v="60983"/>
    <n v="0.29927987046190557"/>
  </r>
  <r>
    <x v="541"/>
    <s v="Aarav Sharma"/>
    <x v="0"/>
    <x v="4"/>
    <s v="Lead"/>
    <d v="2020-04-30T00:00:00"/>
    <d v="2010-11-17T00:00:00"/>
    <n v="103146"/>
    <n v="10078"/>
    <n v="83"/>
    <x v="51"/>
    <x v="6"/>
    <n v="108"/>
    <n v="113224"/>
    <n v="9.7706164078102883E-2"/>
  </r>
  <r>
    <x v="542"/>
    <s v="Kavya Nair"/>
    <x v="1"/>
    <x v="0"/>
    <s v="Lead"/>
    <d v="2021-12-08T00:00:00"/>
    <d v="1995-03-07T00:00:00"/>
    <n v="106937"/>
    <n v="6967"/>
    <n v="63"/>
    <x v="53"/>
    <x v="0"/>
    <n v="105"/>
    <n v="113904"/>
    <n v="6.5150509178301244E-2"/>
  </r>
  <r>
    <x v="543"/>
    <s v="Ravi Teja"/>
    <x v="0"/>
    <x v="1"/>
    <s v="Associate"/>
    <d v="2017-08-11T00:00:00"/>
    <d v="1994-03-17T00:00:00"/>
    <n v="98184"/>
    <n v="26123"/>
    <n v="82"/>
    <x v="34"/>
    <x v="2"/>
    <n v="107"/>
    <n v="124307"/>
    <n v="0.26606168011081233"/>
  </r>
  <r>
    <x v="544"/>
    <s v="Aarav Sharma"/>
    <x v="1"/>
    <x v="6"/>
    <s v="Lead"/>
    <d v="2016-07-05T00:00:00"/>
    <d v="1991-03-31T00:00:00"/>
    <n v="30175"/>
    <n v="20902"/>
    <n v="88"/>
    <x v="45"/>
    <x v="3"/>
    <n v="118"/>
    <n v="51077"/>
    <n v="0.69269262634631312"/>
  </r>
  <r>
    <x v="545"/>
    <s v="Tarun Verma"/>
    <x v="0"/>
    <x v="4"/>
    <s v="Executive"/>
    <d v="2021-02-04T00:00:00"/>
    <d v="1995-08-06T00:00:00"/>
    <n v="67425"/>
    <n v="28999"/>
    <n v="89"/>
    <x v="18"/>
    <x v="4"/>
    <n v="120"/>
    <n v="96424"/>
    <n v="0.43009269558769003"/>
  </r>
  <r>
    <x v="546"/>
    <s v="Ravi Teja"/>
    <x v="0"/>
    <x v="0"/>
    <s v="Manager"/>
    <d v="2016-09-26T00:00:00"/>
    <d v="2000-02-27T00:00:00"/>
    <n v="63754"/>
    <n v="13629"/>
    <n v="94"/>
    <x v="50"/>
    <x v="2"/>
    <n v="101"/>
    <n v="77383"/>
    <n v="0.21377482197195469"/>
  </r>
  <r>
    <x v="547"/>
    <s v="Nisha Kapoor"/>
    <x v="1"/>
    <x v="2"/>
    <s v="Executive"/>
    <d v="2024-11-25T00:00:00"/>
    <d v="1980-11-02T00:00:00"/>
    <n v="106229"/>
    <n v="16930"/>
    <n v="99"/>
    <x v="12"/>
    <x v="3"/>
    <n v="103"/>
    <n v="123159"/>
    <n v="0.15937267601125871"/>
  </r>
  <r>
    <x v="548"/>
    <s v="Krishna Chaitanya"/>
    <x v="1"/>
    <x v="1"/>
    <s v="Manager"/>
    <d v="2022-08-30T00:00:00"/>
    <d v="2002-04-26T00:00:00"/>
    <n v="97281"/>
    <n v="10050"/>
    <n v="99"/>
    <x v="4"/>
    <x v="3"/>
    <n v="114"/>
    <n v="107331"/>
    <n v="0.10330897091929565"/>
  </r>
  <r>
    <x v="549"/>
    <s v="Nisha Kapoor"/>
    <x v="1"/>
    <x v="0"/>
    <s v="Analyst"/>
    <d v="2020-11-13T00:00:00"/>
    <d v="2009-07-22T00:00:00"/>
    <n v="33739"/>
    <n v="6434"/>
    <n v="68"/>
    <x v="36"/>
    <x v="4"/>
    <n v="102"/>
    <n v="40173"/>
    <n v="0.19069919084738729"/>
  </r>
  <r>
    <x v="550"/>
    <s v="Rohan Gupta"/>
    <x v="0"/>
    <x v="3"/>
    <s v="Executive"/>
    <d v="2016-02-09T00:00:00"/>
    <d v="1981-06-05T00:00:00"/>
    <n v="99843"/>
    <n v="26028"/>
    <n v="84"/>
    <x v="13"/>
    <x v="2"/>
    <n v="117"/>
    <n v="125871"/>
    <n v="0.26068928217301163"/>
  </r>
  <r>
    <x v="551"/>
    <s v="Ajay Singh"/>
    <x v="1"/>
    <x v="0"/>
    <s v="Senior Executive"/>
    <d v="2017-06-23T00:00:00"/>
    <d v="2007-03-07T00:00:00"/>
    <n v="119089"/>
    <n v="7322"/>
    <n v="60"/>
    <x v="57"/>
    <x v="5"/>
    <n v="116"/>
    <n v="126411"/>
    <n v="6.1483428360301962E-2"/>
  </r>
  <r>
    <x v="552"/>
    <s v="Rahul Verma"/>
    <x v="1"/>
    <x v="5"/>
    <s v="Lead"/>
    <d v="2015-09-06T00:00:00"/>
    <d v="1996-03-10T00:00:00"/>
    <n v="98140"/>
    <n v="29362"/>
    <n v="86"/>
    <x v="42"/>
    <x v="3"/>
    <n v="102"/>
    <n v="127502"/>
    <n v="0.29918483798654982"/>
  </r>
  <r>
    <x v="553"/>
    <s v="Ajay Singh"/>
    <x v="1"/>
    <x v="4"/>
    <s v="Analyst"/>
    <d v="2023-03-27T00:00:00"/>
    <d v="1983-02-27T00:00:00"/>
    <n v="64833"/>
    <n v="7553"/>
    <n v="73"/>
    <x v="56"/>
    <x v="6"/>
    <n v="104"/>
    <n v="72386"/>
    <n v="0.11649931362114972"/>
  </r>
  <r>
    <x v="554"/>
    <s v="Ananya Rao"/>
    <x v="1"/>
    <x v="1"/>
    <s v="Executive"/>
    <d v="2020-11-25T00:00:00"/>
    <d v="2009-06-19T00:00:00"/>
    <n v="57605"/>
    <n v="23678"/>
    <n v="100"/>
    <x v="29"/>
    <x v="5"/>
    <n v="118"/>
    <n v="81283"/>
    <n v="0.41104070827185141"/>
  </r>
  <r>
    <x v="555"/>
    <s v="Ravi Teja"/>
    <x v="1"/>
    <x v="2"/>
    <s v="Analyst"/>
    <d v="2023-08-05T00:00:00"/>
    <d v="2008-08-24T00:00:00"/>
    <n v="100571"/>
    <n v="16729"/>
    <n v="89"/>
    <x v="2"/>
    <x v="0"/>
    <n v="114"/>
    <n v="117300"/>
    <n v="0.16634019747243242"/>
  </r>
  <r>
    <x v="556"/>
    <s v="Sneha Iyer"/>
    <x v="0"/>
    <x v="5"/>
    <s v="Executive"/>
    <d v="2021-03-02T00:00:00"/>
    <d v="1998-01-05T00:00:00"/>
    <n v="91151"/>
    <n v="16059"/>
    <n v="70"/>
    <x v="60"/>
    <x v="1"/>
    <n v="115"/>
    <n v="107210"/>
    <n v="0.17618018452896841"/>
  </r>
  <r>
    <x v="557"/>
    <s v="Meera Joshi"/>
    <x v="1"/>
    <x v="4"/>
    <s v="Senior Executive"/>
    <d v="2024-06-22T00:00:00"/>
    <d v="1996-09-03T00:00:00"/>
    <n v="79046"/>
    <n v="25750"/>
    <n v="87"/>
    <x v="42"/>
    <x v="0"/>
    <n v="111"/>
    <n v="104796"/>
    <n v="0.32575968423449636"/>
  </r>
  <r>
    <x v="558"/>
    <s v="Ajay Singh"/>
    <x v="0"/>
    <x v="4"/>
    <s v="Manager"/>
    <d v="2017-05-26T00:00:00"/>
    <d v="1996-10-28T00:00:00"/>
    <n v="97120"/>
    <n v="29398"/>
    <n v="76"/>
    <x v="50"/>
    <x v="2"/>
    <n v="115"/>
    <n v="126518"/>
    <n v="0.30269769357495879"/>
  </r>
  <r>
    <x v="559"/>
    <s v="Karan Malhotra"/>
    <x v="0"/>
    <x v="2"/>
    <s v="Analyst"/>
    <d v="2018-03-11T00:00:00"/>
    <d v="2006-09-21T00:00:00"/>
    <n v="27136"/>
    <n v="21961"/>
    <n v="68"/>
    <x v="27"/>
    <x v="3"/>
    <n v="101"/>
    <n v="49097"/>
    <n v="0.80929392688679247"/>
  </r>
  <r>
    <x v="560"/>
    <s v="Pooja Das"/>
    <x v="0"/>
    <x v="1"/>
    <s v="Senior Executive"/>
    <d v="2015-03-30T00:00:00"/>
    <d v="2010-12-09T00:00:00"/>
    <n v="61170"/>
    <n v="23142"/>
    <n v="92"/>
    <x v="45"/>
    <x v="1"/>
    <n v="119"/>
    <n v="84312"/>
    <n v="0.37832270720941635"/>
  </r>
  <r>
    <x v="561"/>
    <s v="Arjun Mehta"/>
    <x v="0"/>
    <x v="0"/>
    <s v="Associate"/>
    <d v="2018-12-27T00:00:00"/>
    <d v="1987-01-01T00:00:00"/>
    <n v="43141"/>
    <n v="13683"/>
    <n v="83"/>
    <x v="27"/>
    <x v="1"/>
    <n v="108"/>
    <n v="56824"/>
    <n v="0.31716928212141582"/>
  </r>
  <r>
    <x v="562"/>
    <s v="Ananya Rao"/>
    <x v="1"/>
    <x v="5"/>
    <s v="Senior Executive"/>
    <d v="2016-01-12T00:00:00"/>
    <d v="2005-08-03T00:00:00"/>
    <n v="77402"/>
    <n v="23647"/>
    <n v="73"/>
    <x v="30"/>
    <x v="6"/>
    <n v="111"/>
    <n v="101049"/>
    <n v="0.30550890157877059"/>
  </r>
  <r>
    <x v="563"/>
    <s v="Tarun Verma"/>
    <x v="0"/>
    <x v="3"/>
    <s v="Lead"/>
    <d v="2022-11-18T00:00:00"/>
    <d v="2005-11-05T00:00:00"/>
    <n v="37499"/>
    <n v="24504"/>
    <n v="79"/>
    <x v="26"/>
    <x v="0"/>
    <n v="119"/>
    <n v="62003"/>
    <n v="0.65345742553134756"/>
  </r>
  <r>
    <x v="564"/>
    <s v="Karan Malhotra"/>
    <x v="0"/>
    <x v="5"/>
    <s v="Analyst"/>
    <d v="2025-05-03T00:00:00"/>
    <d v="1994-12-31T00:00:00"/>
    <n v="70603"/>
    <n v="19231"/>
    <n v="86"/>
    <x v="57"/>
    <x v="4"/>
    <n v="104"/>
    <n v="89834"/>
    <n v="0.27238219339121567"/>
  </r>
  <r>
    <x v="565"/>
    <s v="Ananya Rao"/>
    <x v="0"/>
    <x v="2"/>
    <s v="Lead"/>
    <d v="2019-04-16T00:00:00"/>
    <d v="1982-06-05T00:00:00"/>
    <n v="64948"/>
    <n v="22182"/>
    <n v="62"/>
    <x v="49"/>
    <x v="1"/>
    <n v="119"/>
    <n v="87130"/>
    <n v="0.34153476627455809"/>
  </r>
  <r>
    <x v="566"/>
    <s v="Arjun Mehta"/>
    <x v="1"/>
    <x v="4"/>
    <s v="Lead"/>
    <d v="2017-06-23T00:00:00"/>
    <d v="1986-11-14T00:00:00"/>
    <n v="31621"/>
    <n v="27073"/>
    <n v="85"/>
    <x v="58"/>
    <x v="4"/>
    <n v="120"/>
    <n v="58694"/>
    <n v="0.85617153157711645"/>
  </r>
  <r>
    <x v="567"/>
    <s v="Gayathri Iyer"/>
    <x v="0"/>
    <x v="1"/>
    <s v="Associate"/>
    <d v="2018-04-01T00:00:00"/>
    <d v="1997-09-08T00:00:00"/>
    <n v="44400"/>
    <n v="9331"/>
    <n v="81"/>
    <x v="19"/>
    <x v="2"/>
    <n v="119"/>
    <n v="53731"/>
    <n v="0.21015765765765765"/>
  </r>
  <r>
    <x v="568"/>
    <s v="Priya Reddy"/>
    <x v="1"/>
    <x v="6"/>
    <s v="Analyst"/>
    <d v="2019-06-21T00:00:00"/>
    <d v="2002-07-05T00:00:00"/>
    <n v="81949"/>
    <n v="27867"/>
    <n v="68"/>
    <x v="33"/>
    <x v="5"/>
    <n v="116"/>
    <n v="109816"/>
    <n v="0.34005295976766037"/>
  </r>
  <r>
    <x v="569"/>
    <s v="Ravi Teja"/>
    <x v="0"/>
    <x v="3"/>
    <s v="Associate"/>
    <d v="2022-04-25T00:00:00"/>
    <d v="2005-08-17T00:00:00"/>
    <n v="50703"/>
    <n v="23388"/>
    <n v="99"/>
    <x v="28"/>
    <x v="1"/>
    <n v="108"/>
    <n v="74091"/>
    <n v="0.46127448079995265"/>
  </r>
  <r>
    <x v="570"/>
    <s v="Ananya Rao"/>
    <x v="0"/>
    <x v="6"/>
    <s v="Associate"/>
    <d v="2018-08-17T00:00:00"/>
    <d v="2010-09-18T00:00:00"/>
    <n v="100499"/>
    <n v="7935"/>
    <n v="67"/>
    <x v="13"/>
    <x v="2"/>
    <n v="114"/>
    <n v="108434"/>
    <n v="7.8956009512532468E-2"/>
  </r>
  <r>
    <x v="571"/>
    <s v="Meera Joshi"/>
    <x v="1"/>
    <x v="1"/>
    <s v="Senior Executive"/>
    <d v="2018-11-12T00:00:00"/>
    <d v="2006-08-22T00:00:00"/>
    <n v="110905"/>
    <n v="5793"/>
    <n v="79"/>
    <x v="24"/>
    <x v="3"/>
    <n v="120"/>
    <n v="116698"/>
    <n v="5.2233893873134665E-2"/>
  </r>
  <r>
    <x v="572"/>
    <s v="Ishita Roy"/>
    <x v="0"/>
    <x v="3"/>
    <s v="Analyst"/>
    <d v="2025-05-13T00:00:00"/>
    <d v="1990-06-22T00:00:00"/>
    <n v="51173"/>
    <n v="27457"/>
    <n v="83"/>
    <x v="11"/>
    <x v="4"/>
    <n v="103"/>
    <n v="78630"/>
    <n v="0.53655247884626656"/>
  </r>
  <r>
    <x v="573"/>
    <s v="Sneha Iyer"/>
    <x v="0"/>
    <x v="1"/>
    <s v="Manager"/>
    <d v="2025-05-23T00:00:00"/>
    <d v="1986-08-16T00:00:00"/>
    <n v="62707"/>
    <n v="5450"/>
    <n v="81"/>
    <x v="2"/>
    <x v="4"/>
    <n v="104"/>
    <n v="68157"/>
    <n v="8.691214696923788E-2"/>
  </r>
  <r>
    <x v="574"/>
    <s v="Pooja Das"/>
    <x v="1"/>
    <x v="3"/>
    <s v="Analyst"/>
    <d v="2018-09-21T00:00:00"/>
    <d v="1989-05-17T00:00:00"/>
    <n v="95517"/>
    <n v="11942"/>
    <n v="73"/>
    <x v="60"/>
    <x v="1"/>
    <n v="109"/>
    <n v="107459"/>
    <n v="0.12502486468377358"/>
  </r>
  <r>
    <x v="575"/>
    <s v="Ravi Teja"/>
    <x v="1"/>
    <x v="4"/>
    <s v="Lead"/>
    <d v="2016-08-01T00:00:00"/>
    <d v="2011-03-07T00:00:00"/>
    <n v="116587"/>
    <n v="26897"/>
    <n v="61"/>
    <x v="6"/>
    <x v="1"/>
    <n v="117"/>
    <n v="143484"/>
    <n v="0.23070325164898317"/>
  </r>
  <r>
    <x v="576"/>
    <s v="Priya Reddy"/>
    <x v="1"/>
    <x v="1"/>
    <s v="Analyst"/>
    <d v="2018-03-09T00:00:00"/>
    <d v="1989-01-01T00:00:00"/>
    <n v="116295"/>
    <n v="25249"/>
    <n v="77"/>
    <x v="17"/>
    <x v="2"/>
    <n v="101"/>
    <n v="141544"/>
    <n v="0.21711165570316868"/>
  </r>
  <r>
    <x v="577"/>
    <s v="Rahul Verma"/>
    <x v="1"/>
    <x v="2"/>
    <s v="Senior Executive"/>
    <d v="2022-06-08T00:00:00"/>
    <d v="2009-08-11T00:00:00"/>
    <n v="72214"/>
    <n v="8535"/>
    <n v="61"/>
    <x v="4"/>
    <x v="4"/>
    <n v="113"/>
    <n v="80749"/>
    <n v="0.11819037859694796"/>
  </r>
  <r>
    <x v="578"/>
    <s v="Ananya Rao"/>
    <x v="1"/>
    <x v="4"/>
    <s v="Lead"/>
    <d v="2016-02-12T00:00:00"/>
    <d v="1994-02-24T00:00:00"/>
    <n v="88525"/>
    <n v="24565"/>
    <n v="94"/>
    <x v="19"/>
    <x v="5"/>
    <n v="107"/>
    <n v="113090"/>
    <n v="0.2774922338322508"/>
  </r>
  <r>
    <x v="579"/>
    <s v="Swathi Ramesh"/>
    <x v="1"/>
    <x v="4"/>
    <s v="Lead"/>
    <d v="2015-03-30T00:00:00"/>
    <d v="1981-10-13T00:00:00"/>
    <n v="57426"/>
    <n v="22347"/>
    <n v="79"/>
    <x v="15"/>
    <x v="2"/>
    <n v="113"/>
    <n v="79773"/>
    <n v="0.38914429004283774"/>
  </r>
  <r>
    <x v="580"/>
    <s v="Kavya Nair"/>
    <x v="0"/>
    <x v="6"/>
    <s v="Lead"/>
    <d v="2018-12-12T00:00:00"/>
    <d v="1995-12-10T00:00:00"/>
    <n v="106950"/>
    <n v="14906"/>
    <n v="75"/>
    <x v="10"/>
    <x v="3"/>
    <n v="102"/>
    <n v="121856"/>
    <n v="0.13937353903693314"/>
  </r>
  <r>
    <x v="581"/>
    <s v="Nisha Kapoor"/>
    <x v="1"/>
    <x v="3"/>
    <s v="Analyst"/>
    <d v="2025-08-03T00:00:00"/>
    <d v="2004-11-22T00:00:00"/>
    <n v="61725"/>
    <n v="12391"/>
    <n v="69"/>
    <x v="15"/>
    <x v="2"/>
    <n v="105"/>
    <n v="74116"/>
    <n v="0.20074524098825436"/>
  </r>
  <r>
    <x v="582"/>
    <s v="Rahul Verma"/>
    <x v="1"/>
    <x v="4"/>
    <s v="Lead"/>
    <d v="2021-11-13T00:00:00"/>
    <d v="2008-01-22T00:00:00"/>
    <n v="114983"/>
    <n v="12452"/>
    <n v="86"/>
    <x v="12"/>
    <x v="1"/>
    <n v="105"/>
    <n v="127435"/>
    <n v="0.10829426958767818"/>
  </r>
  <r>
    <x v="583"/>
    <s v="Neha Kulkarni"/>
    <x v="1"/>
    <x v="4"/>
    <s v="Senior Executive"/>
    <d v="2020-01-14T00:00:00"/>
    <d v="2004-04-27T00:00:00"/>
    <n v="42271"/>
    <n v="11775"/>
    <n v="68"/>
    <x v="21"/>
    <x v="1"/>
    <n v="107"/>
    <n v="54046"/>
    <n v="0.27855976910884533"/>
  </r>
  <r>
    <x v="584"/>
    <s v="Arjun Mehta"/>
    <x v="1"/>
    <x v="2"/>
    <s v="Lead"/>
    <d v="2025-01-28T00:00:00"/>
    <d v="2003-07-01T00:00:00"/>
    <n v="42727"/>
    <n v="19092"/>
    <n v="69"/>
    <x v="46"/>
    <x v="1"/>
    <n v="106"/>
    <n v="61819"/>
    <n v="0.44683689470358323"/>
  </r>
  <r>
    <x v="585"/>
    <s v="Aditya Kapoor"/>
    <x v="0"/>
    <x v="4"/>
    <s v="Manager"/>
    <d v="2025-08-21T00:00:00"/>
    <d v="2012-04-09T00:00:00"/>
    <n v="40517"/>
    <n v="11033"/>
    <n v="80"/>
    <x v="44"/>
    <x v="5"/>
    <n v="101"/>
    <n v="51550"/>
    <n v="0.27230545203248019"/>
  </r>
  <r>
    <x v="586"/>
    <s v="Aditya Kapoor"/>
    <x v="1"/>
    <x v="3"/>
    <s v="Senior Executive"/>
    <d v="2019-12-20T00:00:00"/>
    <d v="2008-07-26T00:00:00"/>
    <n v="60887"/>
    <n v="9979"/>
    <n v="72"/>
    <x v="52"/>
    <x v="5"/>
    <n v="106"/>
    <n v="70866"/>
    <n v="0.16389377042718478"/>
  </r>
  <r>
    <x v="587"/>
    <s v="Aarav Sharma"/>
    <x v="1"/>
    <x v="4"/>
    <s v="Manager"/>
    <d v="2021-11-13T00:00:00"/>
    <d v="1990-05-11T00:00:00"/>
    <n v="103166"/>
    <n v="12608"/>
    <n v="74"/>
    <x v="0"/>
    <x v="6"/>
    <n v="112"/>
    <n v="115774"/>
    <n v="0.12221080588566001"/>
  </r>
  <r>
    <x v="588"/>
    <s v="Rahul Verma"/>
    <x v="1"/>
    <x v="1"/>
    <s v="Manager"/>
    <d v="2024-06-27T00:00:00"/>
    <d v="2007-02-15T00:00:00"/>
    <n v="86441"/>
    <n v="28331"/>
    <n v="83"/>
    <x v="36"/>
    <x v="4"/>
    <n v="113"/>
    <n v="114772"/>
    <n v="0.32774956328594068"/>
  </r>
  <r>
    <x v="589"/>
    <s v="Tarun Verma"/>
    <x v="1"/>
    <x v="1"/>
    <s v="Executive"/>
    <d v="2017-03-02T00:00:00"/>
    <d v="1990-02-24T00:00:00"/>
    <n v="29224"/>
    <n v="18388"/>
    <n v="60"/>
    <x v="57"/>
    <x v="3"/>
    <n v="114"/>
    <n v="47612"/>
    <n v="0.62920886942239251"/>
  </r>
  <r>
    <x v="590"/>
    <s v="Ananya Rao"/>
    <x v="0"/>
    <x v="5"/>
    <s v="Executive"/>
    <d v="2015-09-28T00:00:00"/>
    <d v="1987-12-11T00:00:00"/>
    <n v="82577"/>
    <n v="25219"/>
    <n v="91"/>
    <x v="2"/>
    <x v="3"/>
    <n v="115"/>
    <n v="107796"/>
    <n v="0.30539980866342931"/>
  </r>
  <r>
    <x v="591"/>
    <s v="Ananya Rao"/>
    <x v="1"/>
    <x v="3"/>
    <s v="Analyst"/>
    <d v="2021-10-26T00:00:00"/>
    <d v="1997-01-23T00:00:00"/>
    <n v="119398"/>
    <n v="15253"/>
    <n v="85"/>
    <x v="39"/>
    <x v="0"/>
    <n v="119"/>
    <n v="134651"/>
    <n v="0.12774920852945609"/>
  </r>
  <r>
    <x v="592"/>
    <s v="Ajay Singh"/>
    <x v="0"/>
    <x v="4"/>
    <s v="Analyst"/>
    <d v="2020-01-24T00:00:00"/>
    <d v="2000-06-29T00:00:00"/>
    <n v="30559"/>
    <n v="13051"/>
    <n v="93"/>
    <x v="60"/>
    <x v="2"/>
    <n v="102"/>
    <n v="43610"/>
    <n v="0.42707549330802708"/>
  </r>
  <r>
    <x v="593"/>
    <s v="Ravi Teja"/>
    <x v="1"/>
    <x v="4"/>
    <s v="Lead"/>
    <d v="2025-10-17T00:00:00"/>
    <d v="1982-03-18T00:00:00"/>
    <n v="49884"/>
    <n v="14541"/>
    <n v="88"/>
    <x v="23"/>
    <x v="3"/>
    <n v="110"/>
    <n v="64425"/>
    <n v="0.29149627134953093"/>
  </r>
  <r>
    <x v="594"/>
    <s v="Ishita Roy"/>
    <x v="0"/>
    <x v="3"/>
    <s v="Senior Executive"/>
    <d v="2021-11-16T00:00:00"/>
    <d v="1982-06-12T00:00:00"/>
    <n v="115433"/>
    <n v="21940"/>
    <n v="69"/>
    <x v="31"/>
    <x v="4"/>
    <n v="115"/>
    <n v="137373"/>
    <n v="0.19006696525257075"/>
  </r>
  <r>
    <x v="595"/>
    <s v="Rahul Verma"/>
    <x v="0"/>
    <x v="1"/>
    <s v="Manager"/>
    <d v="2025-07-08T00:00:00"/>
    <d v="2011-03-24T00:00:00"/>
    <n v="96618"/>
    <n v="9433"/>
    <n v="85"/>
    <x v="22"/>
    <x v="3"/>
    <n v="115"/>
    <n v="106051"/>
    <n v="9.7631911238071578E-2"/>
  </r>
  <r>
    <x v="596"/>
    <s v="Aarav Sharma"/>
    <x v="0"/>
    <x v="3"/>
    <s v="Manager"/>
    <d v="2025-01-20T00:00:00"/>
    <d v="2011-12-19T00:00:00"/>
    <n v="51467"/>
    <n v="19899"/>
    <n v="65"/>
    <x v="59"/>
    <x v="3"/>
    <n v="106"/>
    <n v="71366"/>
    <n v="0.38663609691647077"/>
  </r>
  <r>
    <x v="597"/>
    <s v="Sneha Iyer"/>
    <x v="0"/>
    <x v="0"/>
    <s v="Lead"/>
    <d v="2020-01-15T00:00:00"/>
    <d v="2008-06-10T00:00:00"/>
    <n v="72571"/>
    <n v="7795"/>
    <n v="93"/>
    <x v="14"/>
    <x v="2"/>
    <n v="117"/>
    <n v="80366"/>
    <n v="0.10741205164597428"/>
  </r>
  <r>
    <x v="598"/>
    <s v="Ajay Singh"/>
    <x v="0"/>
    <x v="3"/>
    <s v="Manager"/>
    <d v="2019-04-08T00:00:00"/>
    <d v="1981-12-20T00:00:00"/>
    <n v="47398"/>
    <n v="15983"/>
    <n v="96"/>
    <x v="38"/>
    <x v="0"/>
    <n v="105"/>
    <n v="63381"/>
    <n v="0.33720832102620363"/>
  </r>
  <r>
    <x v="599"/>
    <s v="Kavya Nair"/>
    <x v="0"/>
    <x v="1"/>
    <s v="Lead"/>
    <d v="2015-07-30T00:00:00"/>
    <d v="1998-10-27T00:00:00"/>
    <n v="65378"/>
    <n v="15142"/>
    <n v="88"/>
    <x v="4"/>
    <x v="0"/>
    <n v="106"/>
    <n v="80520"/>
    <n v="0.23160696258680291"/>
  </r>
  <r>
    <x v="600"/>
    <s v="Sneha Iyer"/>
    <x v="0"/>
    <x v="1"/>
    <s v="Analyst"/>
    <d v="2021-12-25T00:00:00"/>
    <d v="1991-05-09T00:00:00"/>
    <n v="26600"/>
    <n v="20028"/>
    <n v="91"/>
    <x v="3"/>
    <x v="2"/>
    <n v="118"/>
    <n v="46628"/>
    <n v="0.75293233082706768"/>
  </r>
  <r>
    <x v="601"/>
    <s v="Aarav Sharma"/>
    <x v="1"/>
    <x v="1"/>
    <s v="Executive"/>
    <d v="2021-08-08T00:00:00"/>
    <d v="2009-07-31T00:00:00"/>
    <n v="87352"/>
    <n v="19868"/>
    <n v="86"/>
    <x v="58"/>
    <x v="6"/>
    <n v="120"/>
    <n v="107220"/>
    <n v="0.22744756845865005"/>
  </r>
  <r>
    <x v="602"/>
    <s v="Ajay Singh"/>
    <x v="0"/>
    <x v="1"/>
    <s v="Manager"/>
    <d v="2018-02-13T00:00:00"/>
    <d v="2007-10-20T00:00:00"/>
    <n v="107396"/>
    <n v="23269"/>
    <n v="73"/>
    <x v="17"/>
    <x v="5"/>
    <n v="105"/>
    <n v="130665"/>
    <n v="0.21666542515549927"/>
  </r>
  <r>
    <x v="603"/>
    <s v="Priya Reddy"/>
    <x v="1"/>
    <x v="0"/>
    <s v="Executive"/>
    <d v="2024-07-29T00:00:00"/>
    <d v="1981-06-15T00:00:00"/>
    <n v="112424"/>
    <n v="23942"/>
    <n v="98"/>
    <x v="54"/>
    <x v="3"/>
    <n v="103"/>
    <n v="136366"/>
    <n v="0.2129616452003131"/>
  </r>
  <r>
    <x v="604"/>
    <s v="Priya Reddy"/>
    <x v="0"/>
    <x v="3"/>
    <s v="Executive"/>
    <d v="2016-10-22T00:00:00"/>
    <d v="2010-02-23T00:00:00"/>
    <n v="62274"/>
    <n v="25024"/>
    <n v="98"/>
    <x v="48"/>
    <x v="4"/>
    <n v="118"/>
    <n v="87298"/>
    <n v="0.40183704274657162"/>
  </r>
  <r>
    <x v="605"/>
    <s v="Kavya Nair"/>
    <x v="1"/>
    <x v="2"/>
    <s v="Manager"/>
    <d v="2019-01-15T00:00:00"/>
    <d v="1981-08-10T00:00:00"/>
    <n v="37206"/>
    <n v="14807"/>
    <n v="80"/>
    <x v="50"/>
    <x v="2"/>
    <n v="103"/>
    <n v="52013"/>
    <n v="0.39797344514325644"/>
  </r>
  <r>
    <x v="606"/>
    <s v="Neha Kulkarni"/>
    <x v="0"/>
    <x v="6"/>
    <s v="Associate"/>
    <d v="2016-07-05T00:00:00"/>
    <d v="1985-06-22T00:00:00"/>
    <n v="116045"/>
    <n v="13992"/>
    <n v="81"/>
    <x v="56"/>
    <x v="2"/>
    <n v="117"/>
    <n v="130037"/>
    <n v="0.12057391529148176"/>
  </r>
  <r>
    <x v="607"/>
    <s v="Rohan Gupta"/>
    <x v="0"/>
    <x v="4"/>
    <s v="Analyst"/>
    <d v="2016-03-23T00:00:00"/>
    <d v="2005-08-18T00:00:00"/>
    <n v="107441"/>
    <n v="22332"/>
    <n v="65"/>
    <x v="41"/>
    <x v="0"/>
    <n v="120"/>
    <n v="129773"/>
    <n v="0.20785361268044789"/>
  </r>
  <r>
    <x v="608"/>
    <s v="Pooja Das"/>
    <x v="1"/>
    <x v="4"/>
    <s v="Senior Executive"/>
    <d v="2017-11-29T00:00:00"/>
    <d v="2003-07-27T00:00:00"/>
    <n v="100385"/>
    <n v="25422"/>
    <n v="82"/>
    <x v="57"/>
    <x v="5"/>
    <n v="120"/>
    <n v="125807"/>
    <n v="0.25324500672411215"/>
  </r>
  <r>
    <x v="609"/>
    <s v="Gayathri Iyer"/>
    <x v="1"/>
    <x v="4"/>
    <s v="Lead"/>
    <d v="2022-02-01T00:00:00"/>
    <d v="2002-04-29T00:00:00"/>
    <n v="89553"/>
    <n v="10895"/>
    <n v="99"/>
    <x v="16"/>
    <x v="0"/>
    <n v="110"/>
    <n v="100448"/>
    <n v="0.12165979922503992"/>
  </r>
  <r>
    <x v="610"/>
    <s v="Rohan Gupta"/>
    <x v="0"/>
    <x v="0"/>
    <s v="Analyst"/>
    <d v="2020-03-19T00:00:00"/>
    <d v="2008-01-21T00:00:00"/>
    <n v="40456"/>
    <n v="29165"/>
    <n v="73"/>
    <x v="34"/>
    <x v="1"/>
    <n v="114"/>
    <n v="69621"/>
    <n v="0.72090666403005732"/>
  </r>
  <r>
    <x v="611"/>
    <s v="Neha Kulkarni"/>
    <x v="0"/>
    <x v="6"/>
    <s v="Senior Executive"/>
    <d v="2021-04-14T00:00:00"/>
    <d v="2008-08-05T00:00:00"/>
    <n v="52831"/>
    <n v="5370"/>
    <n v="100"/>
    <x v="37"/>
    <x v="0"/>
    <n v="110"/>
    <n v="58201"/>
    <n v="0.10164486759667619"/>
  </r>
  <r>
    <x v="612"/>
    <s v="Vikram Singh"/>
    <x v="0"/>
    <x v="6"/>
    <s v="Senior Executive"/>
    <d v="2020-09-06T00:00:00"/>
    <d v="2004-09-02T00:00:00"/>
    <n v="67457"/>
    <n v="5200"/>
    <n v="67"/>
    <x v="0"/>
    <x v="3"/>
    <n v="111"/>
    <n v="72657"/>
    <n v="7.7086143765658116E-2"/>
  </r>
  <r>
    <x v="613"/>
    <s v="Karan Malhotra"/>
    <x v="0"/>
    <x v="5"/>
    <s v="Executive"/>
    <d v="2017-03-05T00:00:00"/>
    <d v="1994-10-29T00:00:00"/>
    <n v="69294"/>
    <n v="27035"/>
    <n v="90"/>
    <x v="55"/>
    <x v="2"/>
    <n v="102"/>
    <n v="96329"/>
    <n v="0.39014921926862356"/>
  </r>
  <r>
    <x v="614"/>
    <s v="Nisha Kapoor"/>
    <x v="0"/>
    <x v="3"/>
    <s v="Executive"/>
    <d v="2022-01-13T00:00:00"/>
    <d v="2000-08-29T00:00:00"/>
    <n v="95381"/>
    <n v="15980"/>
    <n v="89"/>
    <x v="35"/>
    <x v="4"/>
    <n v="114"/>
    <n v="111361"/>
    <n v="0.16753860831821851"/>
  </r>
  <r>
    <x v="615"/>
    <s v="Priya Reddy"/>
    <x v="1"/>
    <x v="4"/>
    <s v="Lead"/>
    <d v="2022-08-09T00:00:00"/>
    <d v="1994-02-25T00:00:00"/>
    <n v="97768"/>
    <n v="22559"/>
    <n v="61"/>
    <x v="5"/>
    <x v="1"/>
    <n v="111"/>
    <n v="120327"/>
    <n v="0.23074011946649212"/>
  </r>
  <r>
    <x v="616"/>
    <s v="Meera Joshi"/>
    <x v="0"/>
    <x v="1"/>
    <s v="Senior Executive"/>
    <d v="2024-06-05T00:00:00"/>
    <d v="1981-05-25T00:00:00"/>
    <n v="69453"/>
    <n v="17295"/>
    <n v="100"/>
    <x v="60"/>
    <x v="4"/>
    <n v="106"/>
    <n v="86748"/>
    <n v="0.24901732106604466"/>
  </r>
  <r>
    <x v="617"/>
    <s v="Gayathri Iyer"/>
    <x v="1"/>
    <x v="1"/>
    <s v="Manager"/>
    <d v="2016-04-23T00:00:00"/>
    <d v="1993-10-29T00:00:00"/>
    <n v="117440"/>
    <n v="15305"/>
    <n v="62"/>
    <x v="18"/>
    <x v="2"/>
    <n v="103"/>
    <n v="132745"/>
    <n v="0.13032186648501362"/>
  </r>
  <r>
    <x v="618"/>
    <s v="Tarun Verma"/>
    <x v="0"/>
    <x v="6"/>
    <s v="Associate"/>
    <d v="2024-04-20T00:00:00"/>
    <d v="1993-07-29T00:00:00"/>
    <n v="53329"/>
    <n v="22206"/>
    <n v="79"/>
    <x v="36"/>
    <x v="6"/>
    <n v="112"/>
    <n v="75535"/>
    <n v="0.4163963322019914"/>
  </r>
  <r>
    <x v="619"/>
    <s v="Priya Reddy"/>
    <x v="0"/>
    <x v="0"/>
    <s v="Associate"/>
    <d v="2020-09-03T00:00:00"/>
    <d v="1981-02-12T00:00:00"/>
    <n v="88263"/>
    <n v="21385"/>
    <n v="69"/>
    <x v="37"/>
    <x v="3"/>
    <n v="116"/>
    <n v="109648"/>
    <n v="0.24228725513522087"/>
  </r>
  <r>
    <x v="620"/>
    <s v="Swathi Ramesh"/>
    <x v="1"/>
    <x v="5"/>
    <s v="Senior Executive"/>
    <d v="2016-08-09T00:00:00"/>
    <d v="1984-05-28T00:00:00"/>
    <n v="92652"/>
    <n v="27174"/>
    <n v="68"/>
    <x v="5"/>
    <x v="0"/>
    <n v="102"/>
    <n v="119826"/>
    <n v="0.29329102447869448"/>
  </r>
  <r>
    <x v="621"/>
    <s v="Ishita Roy"/>
    <x v="1"/>
    <x v="2"/>
    <s v="Manager"/>
    <d v="2016-04-19T00:00:00"/>
    <d v="1980-03-08T00:00:00"/>
    <n v="65760"/>
    <n v="6442"/>
    <n v="98"/>
    <x v="38"/>
    <x v="6"/>
    <n v="111"/>
    <n v="72202"/>
    <n v="9.7962287104622875E-2"/>
  </r>
  <r>
    <x v="622"/>
    <s v="Ishita Roy"/>
    <x v="0"/>
    <x v="0"/>
    <s v="Manager"/>
    <d v="2023-08-05T00:00:00"/>
    <d v="2009-07-23T00:00:00"/>
    <n v="65957"/>
    <n v="5736"/>
    <n v="96"/>
    <x v="33"/>
    <x v="3"/>
    <n v="107"/>
    <n v="71693"/>
    <n v="8.6965750413147955E-2"/>
  </r>
  <r>
    <x v="623"/>
    <s v="Aditya Kapoor"/>
    <x v="0"/>
    <x v="1"/>
    <s v="Senior Executive"/>
    <d v="2018-02-07T00:00:00"/>
    <d v="2003-11-16T00:00:00"/>
    <n v="66831"/>
    <n v="19454"/>
    <n v="67"/>
    <x v="18"/>
    <x v="5"/>
    <n v="106"/>
    <n v="86285"/>
    <n v="0.29109245709326509"/>
  </r>
  <r>
    <x v="624"/>
    <s v="Vikram Singh"/>
    <x v="0"/>
    <x v="0"/>
    <s v="Manager"/>
    <d v="2021-04-11T00:00:00"/>
    <d v="2003-01-22T00:00:00"/>
    <n v="38418"/>
    <n v="11769"/>
    <n v="94"/>
    <x v="53"/>
    <x v="1"/>
    <n v="111"/>
    <n v="50187"/>
    <n v="0.30634077776042479"/>
  </r>
  <r>
    <x v="625"/>
    <s v="Vikram Singh"/>
    <x v="0"/>
    <x v="2"/>
    <s v="Senior Executive"/>
    <d v="2021-06-09T00:00:00"/>
    <d v="1990-12-25T00:00:00"/>
    <n v="47449"/>
    <n v="7334"/>
    <n v="79"/>
    <x v="39"/>
    <x v="3"/>
    <n v="118"/>
    <n v="54783"/>
    <n v="0.15456595502539569"/>
  </r>
  <r>
    <x v="626"/>
    <s v="Ishita Roy"/>
    <x v="0"/>
    <x v="1"/>
    <s v="Analyst"/>
    <d v="2020-04-12T00:00:00"/>
    <d v="2010-04-20T00:00:00"/>
    <n v="31613"/>
    <n v="8471"/>
    <n v="84"/>
    <x v="17"/>
    <x v="6"/>
    <n v="114"/>
    <n v="40084"/>
    <n v="0.26795938379780471"/>
  </r>
  <r>
    <x v="627"/>
    <s v="Karan Malhotra"/>
    <x v="0"/>
    <x v="2"/>
    <s v="Manager"/>
    <d v="2024-12-29T00:00:00"/>
    <d v="2006-08-03T00:00:00"/>
    <n v="107505"/>
    <n v="27614"/>
    <n v="88"/>
    <x v="39"/>
    <x v="3"/>
    <n v="110"/>
    <n v="135119"/>
    <n v="0.25686247151295288"/>
  </r>
  <r>
    <x v="628"/>
    <s v="Aditya Kapoor"/>
    <x v="0"/>
    <x v="2"/>
    <s v="Lead"/>
    <d v="2024-01-28T00:00:00"/>
    <d v="2003-12-06T00:00:00"/>
    <n v="35295"/>
    <n v="29764"/>
    <n v="89"/>
    <x v="48"/>
    <x v="5"/>
    <n v="103"/>
    <n v="65059"/>
    <n v="0.84329225102705763"/>
  </r>
  <r>
    <x v="629"/>
    <s v="Ishita Roy"/>
    <x v="0"/>
    <x v="3"/>
    <s v="Senior Executive"/>
    <d v="2022-09-04T00:00:00"/>
    <d v="2008-11-27T00:00:00"/>
    <n v="118089"/>
    <n v="20250"/>
    <n v="90"/>
    <x v="16"/>
    <x v="5"/>
    <n v="105"/>
    <n v="138339"/>
    <n v="0.17148083225363919"/>
  </r>
  <r>
    <x v="630"/>
    <s v="Ajay Singh"/>
    <x v="1"/>
    <x v="6"/>
    <s v="Associate"/>
    <d v="2017-01-21T00:00:00"/>
    <d v="2011-05-20T00:00:00"/>
    <n v="112186"/>
    <n v="15824"/>
    <n v="80"/>
    <x v="31"/>
    <x v="2"/>
    <n v="101"/>
    <n v="128010"/>
    <n v="0.14105146809762359"/>
  </r>
  <r>
    <x v="631"/>
    <s v="Rahul Verma"/>
    <x v="1"/>
    <x v="0"/>
    <s v="Senior Executive"/>
    <d v="2020-05-14T00:00:00"/>
    <d v="2000-09-08T00:00:00"/>
    <n v="47387"/>
    <n v="14249"/>
    <n v="82"/>
    <x v="9"/>
    <x v="1"/>
    <n v="105"/>
    <n v="61636"/>
    <n v="0.30069428324223946"/>
  </r>
  <r>
    <x v="632"/>
    <s v="Swathi Ramesh"/>
    <x v="0"/>
    <x v="3"/>
    <s v="Lead"/>
    <d v="2023-12-08T00:00:00"/>
    <d v="1984-10-18T00:00:00"/>
    <n v="67712"/>
    <n v="23223"/>
    <n v="64"/>
    <x v="35"/>
    <x v="3"/>
    <n v="118"/>
    <n v="90935"/>
    <n v="0.34296727315689979"/>
  </r>
  <r>
    <x v="633"/>
    <s v="Ishita Roy"/>
    <x v="1"/>
    <x v="4"/>
    <s v="Associate"/>
    <d v="2017-09-04T00:00:00"/>
    <d v="2007-11-07T00:00:00"/>
    <n v="56941"/>
    <n v="22955"/>
    <n v="70"/>
    <x v="41"/>
    <x v="2"/>
    <n v="103"/>
    <n v="79896"/>
    <n v="0.40313657996873958"/>
  </r>
  <r>
    <x v="634"/>
    <s v="Aditya Kapoor"/>
    <x v="0"/>
    <x v="5"/>
    <s v="Lead"/>
    <d v="2021-08-17T00:00:00"/>
    <d v="1999-05-04T00:00:00"/>
    <n v="82062"/>
    <n v="23586"/>
    <n v="81"/>
    <x v="60"/>
    <x v="0"/>
    <n v="108"/>
    <n v="105648"/>
    <n v="0.28741683117642758"/>
  </r>
  <r>
    <x v="635"/>
    <s v="Kavya Nair"/>
    <x v="0"/>
    <x v="2"/>
    <s v="Lead"/>
    <d v="2021-06-09T00:00:00"/>
    <d v="2001-10-29T00:00:00"/>
    <n v="39984"/>
    <n v="24404"/>
    <n v="98"/>
    <x v="31"/>
    <x v="3"/>
    <n v="118"/>
    <n v="64388"/>
    <n v="0.61034413765506201"/>
  </r>
  <r>
    <x v="636"/>
    <s v="Sneha Iyer"/>
    <x v="1"/>
    <x v="1"/>
    <s v="Senior Executive"/>
    <d v="2025-09-20T00:00:00"/>
    <d v="1998-03-15T00:00:00"/>
    <n v="34123"/>
    <n v="24603"/>
    <n v="66"/>
    <x v="0"/>
    <x v="4"/>
    <n v="120"/>
    <n v="58726"/>
    <n v="0.72100928992175362"/>
  </r>
  <r>
    <x v="637"/>
    <s v="Karan Malhotra"/>
    <x v="1"/>
    <x v="3"/>
    <s v="Lead"/>
    <d v="2022-05-28T00:00:00"/>
    <d v="1982-10-04T00:00:00"/>
    <n v="36866"/>
    <n v="12130"/>
    <n v="68"/>
    <x v="27"/>
    <x v="1"/>
    <n v="101"/>
    <n v="48996"/>
    <n v="0.32902945803721584"/>
  </r>
  <r>
    <x v="638"/>
    <s v="Arjun Mehta"/>
    <x v="0"/>
    <x v="3"/>
    <s v="Manager"/>
    <d v="2018-04-08T00:00:00"/>
    <d v="1997-06-29T00:00:00"/>
    <n v="105684"/>
    <n v="23937"/>
    <n v="88"/>
    <x v="37"/>
    <x v="5"/>
    <n v="111"/>
    <n v="129621"/>
    <n v="0.22649596911547631"/>
  </r>
  <r>
    <x v="639"/>
    <s v="Pooja Das"/>
    <x v="1"/>
    <x v="3"/>
    <s v="Lead"/>
    <d v="2025-04-06T00:00:00"/>
    <d v="1995-06-11T00:00:00"/>
    <n v="36703"/>
    <n v="24094"/>
    <n v="60"/>
    <x v="39"/>
    <x v="1"/>
    <n v="113"/>
    <n v="60797"/>
    <n v="0.65645860011443202"/>
  </r>
  <r>
    <x v="640"/>
    <s v="Arjun Mehta"/>
    <x v="1"/>
    <x v="0"/>
    <s v="Senior Executive"/>
    <d v="2025-02-07T00:00:00"/>
    <d v="2004-08-14T00:00:00"/>
    <n v="31963"/>
    <n v="5027"/>
    <n v="95"/>
    <x v="42"/>
    <x v="3"/>
    <n v="104"/>
    <n v="36990"/>
    <n v="0.1572755999123987"/>
  </r>
  <r>
    <x v="641"/>
    <s v="Pooja Das"/>
    <x v="0"/>
    <x v="1"/>
    <s v="Associate"/>
    <d v="2022-11-16T00:00:00"/>
    <d v="2006-06-22T00:00:00"/>
    <n v="76677"/>
    <n v="25487"/>
    <n v="80"/>
    <x v="14"/>
    <x v="2"/>
    <n v="113"/>
    <n v="102164"/>
    <n v="0.33239432945994235"/>
  </r>
  <r>
    <x v="642"/>
    <s v="Karan Malhotra"/>
    <x v="1"/>
    <x v="4"/>
    <s v="Executive"/>
    <d v="2022-06-06T00:00:00"/>
    <d v="1987-10-12T00:00:00"/>
    <n v="87242"/>
    <n v="9557"/>
    <n v="72"/>
    <x v="45"/>
    <x v="2"/>
    <n v="112"/>
    <n v="96799"/>
    <n v="0.10954586093853878"/>
  </r>
  <r>
    <x v="643"/>
    <s v="Neha Kulkarni"/>
    <x v="0"/>
    <x v="6"/>
    <s v="Lead"/>
    <d v="2016-05-29T00:00:00"/>
    <d v="1986-01-09T00:00:00"/>
    <n v="26520"/>
    <n v="7350"/>
    <n v="61"/>
    <x v="11"/>
    <x v="0"/>
    <n v="116"/>
    <n v="33870"/>
    <n v="0.27714932126696834"/>
  </r>
  <r>
    <x v="644"/>
    <s v="Krishna Chaitanya"/>
    <x v="1"/>
    <x v="1"/>
    <s v="Analyst"/>
    <d v="2016-07-16T00:00:00"/>
    <d v="2008-10-22T00:00:00"/>
    <n v="79507"/>
    <n v="19943"/>
    <n v="98"/>
    <x v="57"/>
    <x v="2"/>
    <n v="120"/>
    <n v="99450"/>
    <n v="0.25083325996453143"/>
  </r>
  <r>
    <x v="645"/>
    <s v="Kavya Nair"/>
    <x v="1"/>
    <x v="4"/>
    <s v="Associate"/>
    <d v="2021-03-11T00:00:00"/>
    <d v="2000-03-09T00:00:00"/>
    <n v="75425"/>
    <n v="16642"/>
    <n v="74"/>
    <x v="36"/>
    <x v="2"/>
    <n v="120"/>
    <n v="92067"/>
    <n v="0.22064302287040105"/>
  </r>
  <r>
    <x v="646"/>
    <s v="Aarav Sharma"/>
    <x v="1"/>
    <x v="5"/>
    <s v="Lead"/>
    <d v="2017-08-27T00:00:00"/>
    <d v="2011-12-11T00:00:00"/>
    <n v="90762"/>
    <n v="13822"/>
    <n v="86"/>
    <x v="57"/>
    <x v="1"/>
    <n v="119"/>
    <n v="104584"/>
    <n v="0.15228840263546417"/>
  </r>
  <r>
    <x v="647"/>
    <s v="Meera Joshi"/>
    <x v="0"/>
    <x v="0"/>
    <s v="Manager"/>
    <d v="2020-06-02T00:00:00"/>
    <d v="2011-08-14T00:00:00"/>
    <n v="73310"/>
    <n v="8708"/>
    <n v="97"/>
    <x v="41"/>
    <x v="0"/>
    <n v="103"/>
    <n v="82018"/>
    <n v="0.11878324921565953"/>
  </r>
  <r>
    <x v="648"/>
    <s v="Arjun Mehta"/>
    <x v="1"/>
    <x v="3"/>
    <s v="Manager"/>
    <d v="2015-11-17T00:00:00"/>
    <d v="2003-06-23T00:00:00"/>
    <n v="104963"/>
    <n v="7898"/>
    <n v="75"/>
    <x v="41"/>
    <x v="0"/>
    <n v="103"/>
    <n v="112861"/>
    <n v="7.5245562722102075E-2"/>
  </r>
  <r>
    <x v="649"/>
    <s v="Krishna Chaitanya"/>
    <x v="1"/>
    <x v="4"/>
    <s v="Analyst"/>
    <d v="2025-02-18T00:00:00"/>
    <d v="1995-05-30T00:00:00"/>
    <n v="95127"/>
    <n v="5353"/>
    <n v="90"/>
    <x v="31"/>
    <x v="1"/>
    <n v="116"/>
    <n v="100480"/>
    <n v="5.627214145300493E-2"/>
  </r>
  <r>
    <x v="650"/>
    <s v="Gayathri Iyer"/>
    <x v="1"/>
    <x v="3"/>
    <s v="Senior Executive"/>
    <d v="2025-10-09T00:00:00"/>
    <d v="1993-03-20T00:00:00"/>
    <n v="62907"/>
    <n v="10488"/>
    <n v="62"/>
    <x v="2"/>
    <x v="1"/>
    <n v="110"/>
    <n v="73395"/>
    <n v="0.16672230435404645"/>
  </r>
  <r>
    <x v="651"/>
    <s v="Gayathri Iyer"/>
    <x v="1"/>
    <x v="0"/>
    <s v="Lead"/>
    <d v="2020-04-22T00:00:00"/>
    <d v="2005-12-07T00:00:00"/>
    <n v="47161"/>
    <n v="23771"/>
    <n v="63"/>
    <x v="13"/>
    <x v="3"/>
    <n v="120"/>
    <n v="70932"/>
    <n v="0.50403935455143023"/>
  </r>
  <r>
    <x v="652"/>
    <s v="Aarav Sharma"/>
    <x v="1"/>
    <x v="3"/>
    <s v="Analyst"/>
    <d v="2016-06-03T00:00:00"/>
    <d v="2002-09-05T00:00:00"/>
    <n v="35074"/>
    <n v="14104"/>
    <n v="76"/>
    <x v="8"/>
    <x v="1"/>
    <n v="109"/>
    <n v="49178"/>
    <n v="0.40212122940069567"/>
  </r>
  <r>
    <x v="653"/>
    <s v="Vikram Singh"/>
    <x v="1"/>
    <x v="0"/>
    <s v="Lead"/>
    <d v="2016-04-01T00:00:00"/>
    <d v="2007-02-01T00:00:00"/>
    <n v="47886"/>
    <n v="24391"/>
    <n v="69"/>
    <x v="13"/>
    <x v="2"/>
    <n v="112"/>
    <n v="72277"/>
    <n v="0.50935555277116484"/>
  </r>
  <r>
    <x v="654"/>
    <s v="Kavya Nair"/>
    <x v="1"/>
    <x v="5"/>
    <s v="Lead"/>
    <d v="2017-08-25T00:00:00"/>
    <d v="2001-10-01T00:00:00"/>
    <n v="48699"/>
    <n v="22281"/>
    <n v="62"/>
    <x v="15"/>
    <x v="6"/>
    <n v="105"/>
    <n v="70980"/>
    <n v="0.45752479517033207"/>
  </r>
  <r>
    <x v="655"/>
    <s v="Ajay Singh"/>
    <x v="0"/>
    <x v="5"/>
    <s v="Associate"/>
    <d v="2023-06-11T00:00:00"/>
    <d v="1998-07-10T00:00:00"/>
    <n v="75222"/>
    <n v="12797"/>
    <n v="88"/>
    <x v="30"/>
    <x v="0"/>
    <n v="106"/>
    <n v="88019"/>
    <n v="0.17012310228390631"/>
  </r>
  <r>
    <x v="656"/>
    <s v="Rohan Gupta"/>
    <x v="1"/>
    <x v="0"/>
    <s v="Lead"/>
    <d v="2017-12-18T00:00:00"/>
    <d v="1985-03-15T00:00:00"/>
    <n v="31884"/>
    <n v="10491"/>
    <n v="89"/>
    <x v="23"/>
    <x v="2"/>
    <n v="110"/>
    <n v="42375"/>
    <n v="0.32903650733910428"/>
  </r>
  <r>
    <x v="657"/>
    <s v="Tarun Verma"/>
    <x v="0"/>
    <x v="3"/>
    <s v="Lead"/>
    <d v="2022-11-30T00:00:00"/>
    <d v="1997-06-30T00:00:00"/>
    <n v="87205"/>
    <n v="13605"/>
    <n v="69"/>
    <x v="56"/>
    <x v="4"/>
    <n v="114"/>
    <n v="100810"/>
    <n v="0.15601169657703112"/>
  </r>
  <r>
    <x v="658"/>
    <s v="Aarav Sharma"/>
    <x v="1"/>
    <x v="5"/>
    <s v="Associate"/>
    <d v="2019-04-14T00:00:00"/>
    <d v="2010-06-08T00:00:00"/>
    <n v="66377"/>
    <n v="22375"/>
    <n v="62"/>
    <x v="52"/>
    <x v="1"/>
    <n v="112"/>
    <n v="88752"/>
    <n v="0.33708965454901546"/>
  </r>
  <r>
    <x v="659"/>
    <s v="Neha Kulkarni"/>
    <x v="1"/>
    <x v="6"/>
    <s v="Senior Executive"/>
    <d v="2017-12-29T00:00:00"/>
    <d v="1984-05-29T00:00:00"/>
    <n v="58468"/>
    <n v="26441"/>
    <n v="97"/>
    <x v="23"/>
    <x v="2"/>
    <n v="108"/>
    <n v="84909"/>
    <n v="0.45223027981117875"/>
  </r>
  <r>
    <x v="660"/>
    <s v="Krishna Chaitanya"/>
    <x v="0"/>
    <x v="4"/>
    <s v="Senior Executive"/>
    <d v="2022-08-07T00:00:00"/>
    <d v="2010-12-18T00:00:00"/>
    <n v="48582"/>
    <n v="15265"/>
    <n v="95"/>
    <x v="20"/>
    <x v="0"/>
    <n v="101"/>
    <n v="63847"/>
    <n v="0.31421102465933887"/>
  </r>
  <r>
    <x v="661"/>
    <s v="Rahul Verma"/>
    <x v="0"/>
    <x v="3"/>
    <s v="Analyst"/>
    <d v="2020-11-21T00:00:00"/>
    <d v="1984-08-29T00:00:00"/>
    <n v="114849"/>
    <n v="19612"/>
    <n v="82"/>
    <x v="16"/>
    <x v="0"/>
    <n v="110"/>
    <n v="134461"/>
    <n v="0.17076335013800731"/>
  </r>
  <r>
    <x v="662"/>
    <s v="Vikram Singh"/>
    <x v="0"/>
    <x v="0"/>
    <s v="Analyst"/>
    <d v="2021-12-12T00:00:00"/>
    <d v="1984-02-15T00:00:00"/>
    <n v="32455"/>
    <n v="24468"/>
    <n v="73"/>
    <x v="29"/>
    <x v="1"/>
    <n v="104"/>
    <n v="56923"/>
    <n v="0.75390540748729007"/>
  </r>
  <r>
    <x v="663"/>
    <s v="Sneha Iyer"/>
    <x v="0"/>
    <x v="5"/>
    <s v="Manager"/>
    <d v="2016-06-16T00:00:00"/>
    <d v="1996-11-11T00:00:00"/>
    <n v="111034"/>
    <n v="26230"/>
    <n v="96"/>
    <x v="34"/>
    <x v="5"/>
    <n v="104"/>
    <n v="137264"/>
    <n v="0.23623394635877298"/>
  </r>
  <r>
    <x v="664"/>
    <s v="Kavya Nair"/>
    <x v="1"/>
    <x v="6"/>
    <s v="Associate"/>
    <d v="2022-05-29T00:00:00"/>
    <d v="1983-05-25T00:00:00"/>
    <n v="108726"/>
    <n v="19858"/>
    <n v="77"/>
    <x v="51"/>
    <x v="2"/>
    <n v="111"/>
    <n v="128584"/>
    <n v="0.18264260618435332"/>
  </r>
  <r>
    <x v="665"/>
    <s v="Vikram Singh"/>
    <x v="0"/>
    <x v="5"/>
    <s v="Analyst"/>
    <d v="2018-02-09T00:00:00"/>
    <d v="1982-10-19T00:00:00"/>
    <n v="75174"/>
    <n v="17733"/>
    <n v="81"/>
    <x v="17"/>
    <x v="3"/>
    <n v="109"/>
    <n v="92907"/>
    <n v="0.23589272886902388"/>
  </r>
  <r>
    <x v="666"/>
    <s v="Kavya Nair"/>
    <x v="1"/>
    <x v="0"/>
    <s v="Associate"/>
    <d v="2025-05-31T00:00:00"/>
    <d v="1988-12-31T00:00:00"/>
    <n v="104993"/>
    <n v="17865"/>
    <n v="71"/>
    <x v="46"/>
    <x v="2"/>
    <n v="104"/>
    <n v="122858"/>
    <n v="0.17015420075624088"/>
  </r>
  <r>
    <x v="667"/>
    <s v="Arjun Mehta"/>
    <x v="1"/>
    <x v="1"/>
    <s v="Manager"/>
    <d v="2022-03-20T00:00:00"/>
    <d v="1984-10-06T00:00:00"/>
    <n v="82878"/>
    <n v="28442"/>
    <n v="76"/>
    <x v="52"/>
    <x v="6"/>
    <n v="103"/>
    <n v="111320"/>
    <n v="0.34317913077053019"/>
  </r>
  <r>
    <x v="668"/>
    <s v="Rahul Verma"/>
    <x v="1"/>
    <x v="5"/>
    <s v="Associate"/>
    <d v="2015-03-18T00:00:00"/>
    <d v="2002-04-29T00:00:00"/>
    <n v="44510"/>
    <n v="26393"/>
    <n v="100"/>
    <x v="20"/>
    <x v="6"/>
    <n v="113"/>
    <n v="70903"/>
    <n v="0.59296787238822735"/>
  </r>
  <r>
    <x v="669"/>
    <s v="Vikram Singh"/>
    <x v="0"/>
    <x v="2"/>
    <s v="Senior Executive"/>
    <d v="2025-02-22T00:00:00"/>
    <d v="1997-07-21T00:00:00"/>
    <n v="100319"/>
    <n v="5121"/>
    <n v="92"/>
    <x v="14"/>
    <x v="4"/>
    <n v="116"/>
    <n v="105440"/>
    <n v="5.1047159561000408E-2"/>
  </r>
  <r>
    <x v="670"/>
    <s v="Tarun Verma"/>
    <x v="1"/>
    <x v="3"/>
    <s v="Lead"/>
    <d v="2023-10-04T00:00:00"/>
    <d v="1983-02-22T00:00:00"/>
    <n v="95795"/>
    <n v="12400"/>
    <n v="60"/>
    <x v="6"/>
    <x v="0"/>
    <n v="116"/>
    <n v="108195"/>
    <n v="0.12944308158045828"/>
  </r>
  <r>
    <x v="671"/>
    <s v="Sneha Iyer"/>
    <x v="1"/>
    <x v="6"/>
    <s v="Lead"/>
    <d v="2018-05-25T00:00:00"/>
    <d v="1997-12-20T00:00:00"/>
    <n v="32234"/>
    <n v="25718"/>
    <n v="65"/>
    <x v="50"/>
    <x v="1"/>
    <n v="111"/>
    <n v="57952"/>
    <n v="0.79785319848607061"/>
  </r>
  <r>
    <x v="672"/>
    <s v="Rahul Verma"/>
    <x v="1"/>
    <x v="5"/>
    <s v="Senior Executive"/>
    <d v="2022-04-07T00:00:00"/>
    <d v="1989-02-09T00:00:00"/>
    <n v="48149"/>
    <n v="23169"/>
    <n v="62"/>
    <x v="6"/>
    <x v="0"/>
    <n v="107"/>
    <n v="71318"/>
    <n v="0.48119379426363995"/>
  </r>
  <r>
    <x v="673"/>
    <s v="Pooja Das"/>
    <x v="1"/>
    <x v="0"/>
    <s v="Lead"/>
    <d v="2022-09-22T00:00:00"/>
    <d v="1996-02-12T00:00:00"/>
    <n v="88766"/>
    <n v="7780"/>
    <n v="100"/>
    <x v="58"/>
    <x v="0"/>
    <n v="107"/>
    <n v="96546"/>
    <n v="8.7646170831174097E-2"/>
  </r>
  <r>
    <x v="674"/>
    <s v="Arjun Mehta"/>
    <x v="0"/>
    <x v="1"/>
    <s v="Analyst"/>
    <d v="2023-01-27T00:00:00"/>
    <d v="2006-08-06T00:00:00"/>
    <n v="56258"/>
    <n v="21031"/>
    <n v="84"/>
    <x v="7"/>
    <x v="4"/>
    <n v="118"/>
    <n v="77289"/>
    <n v="0.37383127732944649"/>
  </r>
  <r>
    <x v="675"/>
    <s v="Nisha Kapoor"/>
    <x v="1"/>
    <x v="3"/>
    <s v="Manager"/>
    <d v="2025-10-27T00:00:00"/>
    <d v="2000-02-26T00:00:00"/>
    <n v="27151"/>
    <n v="6213"/>
    <n v="81"/>
    <x v="17"/>
    <x v="3"/>
    <n v="102"/>
    <n v="33364"/>
    <n v="0.22883135059482154"/>
  </r>
  <r>
    <x v="676"/>
    <s v="Karan Malhotra"/>
    <x v="0"/>
    <x v="1"/>
    <s v="Lead"/>
    <d v="2022-06-26T00:00:00"/>
    <d v="2003-06-19T00:00:00"/>
    <n v="85079"/>
    <n v="27219"/>
    <n v="94"/>
    <x v="11"/>
    <x v="0"/>
    <n v="119"/>
    <n v="112298"/>
    <n v="0.31992618625042607"/>
  </r>
  <r>
    <x v="677"/>
    <s v="Ananya Rao"/>
    <x v="0"/>
    <x v="0"/>
    <s v="Lead"/>
    <d v="2016-08-02T00:00:00"/>
    <d v="2001-12-06T00:00:00"/>
    <n v="110699"/>
    <n v="5624"/>
    <n v="90"/>
    <x v="55"/>
    <x v="1"/>
    <n v="102"/>
    <n v="116323"/>
    <n v="5.0804433644387033E-2"/>
  </r>
  <r>
    <x v="678"/>
    <s v="Ananya Rao"/>
    <x v="0"/>
    <x v="0"/>
    <s v="Executive"/>
    <d v="2022-02-04T00:00:00"/>
    <d v="1982-03-29T00:00:00"/>
    <n v="65283"/>
    <n v="8188"/>
    <n v="89"/>
    <x v="39"/>
    <x v="5"/>
    <n v="119"/>
    <n v="73471"/>
    <n v="0.12542315763675077"/>
  </r>
  <r>
    <x v="679"/>
    <s v="Rahul Verma"/>
    <x v="0"/>
    <x v="0"/>
    <s v="Associate"/>
    <d v="2021-09-03T00:00:00"/>
    <d v="2007-08-13T00:00:00"/>
    <n v="53910"/>
    <n v="7067"/>
    <n v="72"/>
    <x v="40"/>
    <x v="3"/>
    <n v="113"/>
    <n v="60977"/>
    <n v="0.13108885179002042"/>
  </r>
  <r>
    <x v="680"/>
    <s v="Aditya Kapoor"/>
    <x v="0"/>
    <x v="2"/>
    <s v="Manager"/>
    <d v="2021-02-13T00:00:00"/>
    <d v="1986-02-28T00:00:00"/>
    <n v="67151"/>
    <n v="11987"/>
    <n v="62"/>
    <x v="21"/>
    <x v="5"/>
    <n v="111"/>
    <n v="79138"/>
    <n v="0.17850813837470775"/>
  </r>
  <r>
    <x v="681"/>
    <s v="Rahul Verma"/>
    <x v="0"/>
    <x v="6"/>
    <s v="Executive"/>
    <d v="2023-06-30T00:00:00"/>
    <d v="1998-08-15T00:00:00"/>
    <n v="47026"/>
    <n v="27816"/>
    <n v="83"/>
    <x v="45"/>
    <x v="5"/>
    <n v="115"/>
    <n v="74842"/>
    <n v="0.59150257304469867"/>
  </r>
  <r>
    <x v="682"/>
    <s v="Ananya Rao"/>
    <x v="0"/>
    <x v="1"/>
    <s v="Analyst"/>
    <d v="2023-11-15T00:00:00"/>
    <d v="2008-05-10T00:00:00"/>
    <n v="105273"/>
    <n v="17325"/>
    <n v="70"/>
    <x v="1"/>
    <x v="2"/>
    <n v="103"/>
    <n v="122598"/>
    <n v="0.16457211250748055"/>
  </r>
  <r>
    <x v="683"/>
    <s v="Aarav Sharma"/>
    <x v="0"/>
    <x v="1"/>
    <s v="Analyst"/>
    <d v="2022-12-04T00:00:00"/>
    <d v="2009-03-27T00:00:00"/>
    <n v="102821"/>
    <n v="14297"/>
    <n v="86"/>
    <x v="2"/>
    <x v="4"/>
    <n v="116"/>
    <n v="117118"/>
    <n v="0.13904747084739499"/>
  </r>
  <r>
    <x v="684"/>
    <s v="Arjun Mehta"/>
    <x v="0"/>
    <x v="1"/>
    <s v="Lead"/>
    <d v="2018-01-14T00:00:00"/>
    <d v="2003-06-19T00:00:00"/>
    <n v="84037"/>
    <n v="18501"/>
    <n v="75"/>
    <x v="29"/>
    <x v="5"/>
    <n v="120"/>
    <n v="102538"/>
    <n v="0.22015302783297833"/>
  </r>
  <r>
    <x v="685"/>
    <s v="Priya Reddy"/>
    <x v="0"/>
    <x v="2"/>
    <s v="Associate"/>
    <d v="2021-11-11T00:00:00"/>
    <d v="1983-12-13T00:00:00"/>
    <n v="107207"/>
    <n v="14869"/>
    <n v="82"/>
    <x v="22"/>
    <x v="6"/>
    <n v="118"/>
    <n v="122076"/>
    <n v="0.13869430167806207"/>
  </r>
  <r>
    <x v="686"/>
    <s v="Ananya Rao"/>
    <x v="0"/>
    <x v="0"/>
    <s v="Manager"/>
    <d v="2025-12-14T00:00:00"/>
    <d v="1984-04-16T00:00:00"/>
    <n v="106123"/>
    <n v="16858"/>
    <n v="94"/>
    <x v="10"/>
    <x v="5"/>
    <n v="115"/>
    <n v="122981"/>
    <n v="0.15885340595346908"/>
  </r>
  <r>
    <x v="687"/>
    <s v="Nisha Kapoor"/>
    <x v="0"/>
    <x v="6"/>
    <s v="Analyst"/>
    <d v="2017-03-04T00:00:00"/>
    <d v="1985-01-20T00:00:00"/>
    <n v="44558"/>
    <n v="27454"/>
    <n v="90"/>
    <x v="32"/>
    <x v="5"/>
    <n v="106"/>
    <n v="72012"/>
    <n v="0.61614076035728715"/>
  </r>
  <r>
    <x v="688"/>
    <s v="Krishna Chaitanya"/>
    <x v="0"/>
    <x v="0"/>
    <s v="Lead"/>
    <d v="2019-01-31T00:00:00"/>
    <d v="1992-10-14T00:00:00"/>
    <n v="52471"/>
    <n v="19243"/>
    <n v="76"/>
    <x v="15"/>
    <x v="1"/>
    <n v="115"/>
    <n v="71714"/>
    <n v="0.36673591126527033"/>
  </r>
  <r>
    <x v="689"/>
    <s v="Priya Reddy"/>
    <x v="0"/>
    <x v="2"/>
    <s v="Analyst"/>
    <d v="2025-05-16T00:00:00"/>
    <d v="2004-02-08T00:00:00"/>
    <n v="48053"/>
    <n v="10178"/>
    <n v="61"/>
    <x v="32"/>
    <x v="1"/>
    <n v="104"/>
    <n v="58231"/>
    <n v="0.2118077955590702"/>
  </r>
  <r>
    <x v="690"/>
    <s v="Rahul Verma"/>
    <x v="0"/>
    <x v="2"/>
    <s v="Associate"/>
    <d v="2021-08-24T00:00:00"/>
    <d v="2006-01-02T00:00:00"/>
    <n v="67725"/>
    <n v="18731"/>
    <n v="72"/>
    <x v="28"/>
    <x v="0"/>
    <n v="111"/>
    <n v="86456"/>
    <n v="0.27657438169066079"/>
  </r>
  <r>
    <x v="691"/>
    <s v="Ananya Rao"/>
    <x v="0"/>
    <x v="6"/>
    <s v="Executive"/>
    <d v="2016-02-06T00:00:00"/>
    <d v="1990-08-20T00:00:00"/>
    <n v="79079"/>
    <n v="11552"/>
    <n v="84"/>
    <x v="47"/>
    <x v="5"/>
    <n v="103"/>
    <n v="90631"/>
    <n v="0.14608176633493089"/>
  </r>
  <r>
    <x v="692"/>
    <s v="Tarun Verma"/>
    <x v="1"/>
    <x v="0"/>
    <s v="Associate"/>
    <d v="2016-08-16T00:00:00"/>
    <d v="1989-09-11T00:00:00"/>
    <n v="104879"/>
    <n v="19909"/>
    <n v="71"/>
    <x v="6"/>
    <x v="3"/>
    <n v="105"/>
    <n v="124788"/>
    <n v="0.18982827830166191"/>
  </r>
  <r>
    <x v="693"/>
    <s v="Ishita Roy"/>
    <x v="0"/>
    <x v="2"/>
    <s v="Senior Executive"/>
    <d v="2025-12-09T00:00:00"/>
    <d v="1992-02-05T00:00:00"/>
    <n v="51504"/>
    <n v="16006"/>
    <n v="68"/>
    <x v="26"/>
    <x v="0"/>
    <n v="119"/>
    <n v="67510"/>
    <n v="0.31077197887542712"/>
  </r>
  <r>
    <x v="694"/>
    <s v="Priya Reddy"/>
    <x v="1"/>
    <x v="1"/>
    <s v="Analyst"/>
    <d v="2024-07-20T00:00:00"/>
    <d v="2000-11-18T00:00:00"/>
    <n v="85106"/>
    <n v="18704"/>
    <n v="70"/>
    <x v="33"/>
    <x v="3"/>
    <n v="108"/>
    <n v="103810"/>
    <n v="0.21977298897845041"/>
  </r>
  <r>
    <x v="695"/>
    <s v="Pooja Das"/>
    <x v="0"/>
    <x v="5"/>
    <s v="Lead"/>
    <d v="2025-09-07T00:00:00"/>
    <d v="2007-06-07T00:00:00"/>
    <n v="47273"/>
    <n v="23943"/>
    <n v="95"/>
    <x v="3"/>
    <x v="5"/>
    <n v="103"/>
    <n v="71216"/>
    <n v="0.50648361644067441"/>
  </r>
  <r>
    <x v="696"/>
    <s v="Neha Kulkarni"/>
    <x v="1"/>
    <x v="5"/>
    <s v="Executive"/>
    <d v="2021-08-20T00:00:00"/>
    <d v="2001-03-28T00:00:00"/>
    <n v="85655"/>
    <n v="14147"/>
    <n v="60"/>
    <x v="30"/>
    <x v="2"/>
    <n v="108"/>
    <n v="99802"/>
    <n v="0.16516257077812152"/>
  </r>
  <r>
    <x v="697"/>
    <s v="Ananya Rao"/>
    <x v="1"/>
    <x v="3"/>
    <s v="Manager"/>
    <d v="2017-06-29T00:00:00"/>
    <d v="2006-07-18T00:00:00"/>
    <n v="44525"/>
    <n v="23799"/>
    <n v="60"/>
    <x v="22"/>
    <x v="6"/>
    <n v="102"/>
    <n v="68324"/>
    <n v="0.53450870297585629"/>
  </r>
  <r>
    <x v="698"/>
    <s v="Tarun Verma"/>
    <x v="0"/>
    <x v="3"/>
    <s v="Manager"/>
    <d v="2019-06-04T00:00:00"/>
    <d v="2001-07-01T00:00:00"/>
    <n v="116311"/>
    <n v="8211"/>
    <n v="88"/>
    <x v="32"/>
    <x v="5"/>
    <n v="103"/>
    <n v="124522"/>
    <n v="7.0595214554083449E-2"/>
  </r>
  <r>
    <x v="699"/>
    <s v="Ravi Teja"/>
    <x v="0"/>
    <x v="2"/>
    <s v="Lead"/>
    <d v="2019-07-24T00:00:00"/>
    <d v="1989-10-11T00:00:00"/>
    <n v="42394"/>
    <n v="16744"/>
    <n v="78"/>
    <x v="12"/>
    <x v="0"/>
    <n v="103"/>
    <n v="59138"/>
    <n v="0.39496155116290044"/>
  </r>
  <r>
    <x v="700"/>
    <s v="Aarav Sharma"/>
    <x v="1"/>
    <x v="2"/>
    <s v="Senior Executive"/>
    <d v="2016-10-24T00:00:00"/>
    <d v="2011-07-19T00:00:00"/>
    <n v="85199"/>
    <n v="23690"/>
    <n v="97"/>
    <x v="1"/>
    <x v="2"/>
    <n v="115"/>
    <n v="108889"/>
    <n v="0.27805490674773176"/>
  </r>
  <r>
    <x v="701"/>
    <s v="Arjun Mehta"/>
    <x v="1"/>
    <x v="1"/>
    <s v="Senior Executive"/>
    <d v="2022-01-11T00:00:00"/>
    <d v="2000-10-29T00:00:00"/>
    <n v="117261"/>
    <n v="25755"/>
    <n v="60"/>
    <x v="38"/>
    <x v="0"/>
    <n v="103"/>
    <n v="143016"/>
    <n v="0.21963824289405684"/>
  </r>
  <r>
    <x v="702"/>
    <s v="Karan Malhotra"/>
    <x v="1"/>
    <x v="4"/>
    <s v="Analyst"/>
    <d v="2018-04-29T00:00:00"/>
    <d v="1999-02-07T00:00:00"/>
    <n v="60361"/>
    <n v="27873"/>
    <n v="99"/>
    <x v="60"/>
    <x v="1"/>
    <n v="107"/>
    <n v="88234"/>
    <n v="0.4617716737628601"/>
  </r>
  <r>
    <x v="703"/>
    <s v="Krishna Chaitanya"/>
    <x v="0"/>
    <x v="4"/>
    <s v="Senior Executive"/>
    <d v="2023-04-02T00:00:00"/>
    <d v="1982-06-17T00:00:00"/>
    <n v="92467"/>
    <n v="27107"/>
    <n v="83"/>
    <x v="27"/>
    <x v="6"/>
    <n v="104"/>
    <n v="119574"/>
    <n v="0.29315323304530266"/>
  </r>
  <r>
    <x v="704"/>
    <s v="Karan Malhotra"/>
    <x v="1"/>
    <x v="3"/>
    <s v="Manager"/>
    <d v="2015-06-17T00:00:00"/>
    <d v="1996-05-25T00:00:00"/>
    <n v="73029"/>
    <n v="10743"/>
    <n v="95"/>
    <x v="14"/>
    <x v="6"/>
    <n v="118"/>
    <n v="83772"/>
    <n v="0.14710594421394241"/>
  </r>
  <r>
    <x v="705"/>
    <s v="Rohan Gupta"/>
    <x v="0"/>
    <x v="6"/>
    <s v="Executive"/>
    <d v="2021-01-19T00:00:00"/>
    <d v="1985-02-03T00:00:00"/>
    <n v="110070"/>
    <n v="20679"/>
    <n v="97"/>
    <x v="38"/>
    <x v="0"/>
    <n v="107"/>
    <n v="130749"/>
    <n v="0.18787135459253201"/>
  </r>
  <r>
    <x v="706"/>
    <s v="Ananya Rao"/>
    <x v="1"/>
    <x v="6"/>
    <s v="Senior Executive"/>
    <d v="2020-08-24T00:00:00"/>
    <d v="2010-07-06T00:00:00"/>
    <n v="80434"/>
    <n v="14081"/>
    <n v="63"/>
    <x v="7"/>
    <x v="3"/>
    <n v="112"/>
    <n v="94515"/>
    <n v="0.17506278439465897"/>
  </r>
  <r>
    <x v="707"/>
    <s v="Ishita Roy"/>
    <x v="1"/>
    <x v="4"/>
    <s v="Manager"/>
    <d v="2024-04-20T00:00:00"/>
    <d v="1985-07-03T00:00:00"/>
    <n v="86625"/>
    <n v="28259"/>
    <n v="94"/>
    <x v="0"/>
    <x v="4"/>
    <n v="118"/>
    <n v="114884"/>
    <n v="0.32622222222222225"/>
  </r>
  <r>
    <x v="708"/>
    <s v="Pooja Das"/>
    <x v="1"/>
    <x v="4"/>
    <s v="Senior Executive"/>
    <d v="2023-12-21T00:00:00"/>
    <d v="2010-03-15T00:00:00"/>
    <n v="115862"/>
    <n v="7150"/>
    <n v="72"/>
    <x v="47"/>
    <x v="2"/>
    <n v="103"/>
    <n v="123012"/>
    <n v="6.1711346256753723E-2"/>
  </r>
  <r>
    <x v="709"/>
    <s v="Rahul Verma"/>
    <x v="1"/>
    <x v="1"/>
    <s v="Senior Executive"/>
    <d v="2025-09-30T00:00:00"/>
    <d v="1983-06-14T00:00:00"/>
    <n v="39334"/>
    <n v="10399"/>
    <n v="77"/>
    <x v="25"/>
    <x v="0"/>
    <n v="105"/>
    <n v="49733"/>
    <n v="0.26437687496822088"/>
  </r>
  <r>
    <x v="710"/>
    <s v="Tarun Verma"/>
    <x v="0"/>
    <x v="5"/>
    <s v="Executive"/>
    <d v="2020-11-02T00:00:00"/>
    <d v="2008-02-20T00:00:00"/>
    <n v="27974"/>
    <n v="14606"/>
    <n v="86"/>
    <x v="0"/>
    <x v="1"/>
    <n v="105"/>
    <n v="42580"/>
    <n v="0.52212768999785519"/>
  </r>
  <r>
    <x v="711"/>
    <s v="Tarun Verma"/>
    <x v="1"/>
    <x v="3"/>
    <s v="Associate"/>
    <d v="2023-04-10T00:00:00"/>
    <d v="2008-12-01T00:00:00"/>
    <n v="27815"/>
    <n v="14552"/>
    <n v="72"/>
    <x v="7"/>
    <x v="6"/>
    <n v="108"/>
    <n v="42367"/>
    <n v="0.52317095092575949"/>
  </r>
  <r>
    <x v="712"/>
    <s v="Swathi Ramesh"/>
    <x v="1"/>
    <x v="3"/>
    <s v="Manager"/>
    <d v="2018-11-05T00:00:00"/>
    <d v="2009-05-31T00:00:00"/>
    <n v="109679"/>
    <n v="15692"/>
    <n v="91"/>
    <x v="21"/>
    <x v="0"/>
    <n v="117"/>
    <n v="125371"/>
    <n v="0.1430720557262557"/>
  </r>
  <r>
    <x v="713"/>
    <s v="Ravi Teja"/>
    <x v="1"/>
    <x v="3"/>
    <s v="Senior Executive"/>
    <d v="2021-05-12T00:00:00"/>
    <d v="1985-12-01T00:00:00"/>
    <n v="65172"/>
    <n v="10627"/>
    <n v="76"/>
    <x v="16"/>
    <x v="2"/>
    <n v="112"/>
    <n v="75799"/>
    <n v="0.16306082366660529"/>
  </r>
  <r>
    <x v="714"/>
    <s v="Pooja Das"/>
    <x v="0"/>
    <x v="1"/>
    <s v="Senior Executive"/>
    <d v="2018-03-10T00:00:00"/>
    <d v="2000-06-13T00:00:00"/>
    <n v="46805"/>
    <n v="25271"/>
    <n v="70"/>
    <x v="14"/>
    <x v="1"/>
    <n v="110"/>
    <n v="72076"/>
    <n v="0.53992094861660078"/>
  </r>
  <r>
    <x v="715"/>
    <s v="Kavya Nair"/>
    <x v="0"/>
    <x v="5"/>
    <s v="Lead"/>
    <d v="2022-10-08T00:00:00"/>
    <d v="2009-11-21T00:00:00"/>
    <n v="45117"/>
    <n v="10283"/>
    <n v="75"/>
    <x v="25"/>
    <x v="6"/>
    <n v="111"/>
    <n v="55400"/>
    <n v="0.22791852295143739"/>
  </r>
  <r>
    <x v="716"/>
    <s v="Gayathri Iyer"/>
    <x v="0"/>
    <x v="3"/>
    <s v="Senior Executive"/>
    <d v="2019-02-23T00:00:00"/>
    <d v="1988-04-10T00:00:00"/>
    <n v="51890"/>
    <n v="23431"/>
    <n v="62"/>
    <x v="13"/>
    <x v="3"/>
    <n v="112"/>
    <n v="75321"/>
    <n v="0.45155135864328388"/>
  </r>
  <r>
    <x v="717"/>
    <s v="Arjun Mehta"/>
    <x v="1"/>
    <x v="3"/>
    <s v="Manager"/>
    <d v="2025-12-09T00:00:00"/>
    <d v="1987-04-17T00:00:00"/>
    <n v="94945"/>
    <n v="14881"/>
    <n v="67"/>
    <x v="55"/>
    <x v="6"/>
    <n v="113"/>
    <n v="109826"/>
    <n v="0.15673284533150772"/>
  </r>
  <r>
    <x v="718"/>
    <s v="Tarun Verma"/>
    <x v="0"/>
    <x v="3"/>
    <s v="Senior Executive"/>
    <d v="2016-10-01T00:00:00"/>
    <d v="1980-03-11T00:00:00"/>
    <n v="96584"/>
    <n v="21626"/>
    <n v="81"/>
    <x v="46"/>
    <x v="0"/>
    <n v="110"/>
    <n v="118210"/>
    <n v="0.22390872194152239"/>
  </r>
  <r>
    <x v="719"/>
    <s v="Tarun Verma"/>
    <x v="1"/>
    <x v="5"/>
    <s v="Manager"/>
    <d v="2022-06-24T00:00:00"/>
    <d v="1986-08-06T00:00:00"/>
    <n v="99086"/>
    <n v="28872"/>
    <n v="88"/>
    <x v="15"/>
    <x v="0"/>
    <n v="104"/>
    <n v="127958"/>
    <n v="0.29138324283955352"/>
  </r>
  <r>
    <x v="720"/>
    <s v="Tarun Verma"/>
    <x v="0"/>
    <x v="1"/>
    <s v="Lead"/>
    <d v="2021-03-06T00:00:00"/>
    <d v="1985-03-29T00:00:00"/>
    <n v="65380"/>
    <n v="5812"/>
    <n v="85"/>
    <x v="39"/>
    <x v="4"/>
    <n v="108"/>
    <n v="71192"/>
    <n v="8.8895686754359132E-2"/>
  </r>
  <r>
    <x v="721"/>
    <s v="Ishita Roy"/>
    <x v="1"/>
    <x v="0"/>
    <s v="Senior Executive"/>
    <d v="2015-08-14T00:00:00"/>
    <d v="2007-04-12T00:00:00"/>
    <n v="109058"/>
    <n v="11394"/>
    <n v="97"/>
    <x v="56"/>
    <x v="5"/>
    <n v="109"/>
    <n v="120452"/>
    <n v="0.10447651708265326"/>
  </r>
  <r>
    <x v="722"/>
    <s v="Rohan Gupta"/>
    <x v="0"/>
    <x v="0"/>
    <s v="Manager"/>
    <d v="2024-07-11T00:00:00"/>
    <d v="1999-12-25T00:00:00"/>
    <n v="113744"/>
    <n v="27005"/>
    <n v="65"/>
    <x v="10"/>
    <x v="2"/>
    <n v="107"/>
    <n v="140749"/>
    <n v="0.2374191166127444"/>
  </r>
  <r>
    <x v="723"/>
    <s v="Tarun Verma"/>
    <x v="1"/>
    <x v="4"/>
    <s v="Manager"/>
    <d v="2020-09-26T00:00:00"/>
    <d v="1982-07-07T00:00:00"/>
    <n v="112394"/>
    <n v="16831"/>
    <n v="85"/>
    <x v="11"/>
    <x v="0"/>
    <n v="114"/>
    <n v="129225"/>
    <n v="0.14974998665409187"/>
  </r>
  <r>
    <x v="724"/>
    <s v="Meera Joshi"/>
    <x v="1"/>
    <x v="6"/>
    <s v="Analyst"/>
    <d v="2018-03-11T00:00:00"/>
    <d v="1995-06-22T00:00:00"/>
    <n v="71052"/>
    <n v="15095"/>
    <n v="88"/>
    <x v="38"/>
    <x v="1"/>
    <n v="103"/>
    <n v="86147"/>
    <n v="0.21245003659291786"/>
  </r>
  <r>
    <x v="725"/>
    <s v="Rohan Gupta"/>
    <x v="1"/>
    <x v="2"/>
    <s v="Associate"/>
    <d v="2024-01-05T00:00:00"/>
    <d v="1999-11-06T00:00:00"/>
    <n v="62831"/>
    <n v="10367"/>
    <n v="87"/>
    <x v="30"/>
    <x v="2"/>
    <n v="105"/>
    <n v="73198"/>
    <n v="0.16499816969330425"/>
  </r>
  <r>
    <x v="726"/>
    <s v="Gayathri Iyer"/>
    <x v="0"/>
    <x v="1"/>
    <s v="Executive"/>
    <d v="2018-05-27T00:00:00"/>
    <d v="2001-04-16T00:00:00"/>
    <n v="93852"/>
    <n v="15990"/>
    <n v="64"/>
    <x v="57"/>
    <x v="1"/>
    <n v="113"/>
    <n v="109842"/>
    <n v="0.17037463239994885"/>
  </r>
  <r>
    <x v="727"/>
    <s v="Rahul Verma"/>
    <x v="0"/>
    <x v="3"/>
    <s v="Lead"/>
    <d v="2025-04-03T00:00:00"/>
    <d v="1992-04-05T00:00:00"/>
    <n v="79331"/>
    <n v="10730"/>
    <n v="95"/>
    <x v="31"/>
    <x v="0"/>
    <n v="119"/>
    <n v="90061"/>
    <n v="0.13525607896030556"/>
  </r>
  <r>
    <x v="728"/>
    <s v="Arjun Mehta"/>
    <x v="0"/>
    <x v="1"/>
    <s v="Associate"/>
    <d v="2018-03-31T00:00:00"/>
    <d v="2004-11-04T00:00:00"/>
    <n v="89302"/>
    <n v="6383"/>
    <n v="79"/>
    <x v="44"/>
    <x v="1"/>
    <n v="110"/>
    <n v="95685"/>
    <n v="7.1476562674968089E-2"/>
  </r>
  <r>
    <x v="729"/>
    <s v="Tarun Verma"/>
    <x v="1"/>
    <x v="1"/>
    <s v="Analyst"/>
    <d v="2023-11-15T00:00:00"/>
    <d v="1980-02-10T00:00:00"/>
    <n v="45188"/>
    <n v="13607"/>
    <n v="79"/>
    <x v="43"/>
    <x v="4"/>
    <n v="116"/>
    <n v="58795"/>
    <n v="0.30111976630963971"/>
  </r>
  <r>
    <x v="730"/>
    <s v="Sneha Iyer"/>
    <x v="1"/>
    <x v="3"/>
    <s v="Executive"/>
    <d v="2020-07-07T00:00:00"/>
    <d v="2010-11-08T00:00:00"/>
    <n v="109513"/>
    <n v="13019"/>
    <n v="61"/>
    <x v="25"/>
    <x v="4"/>
    <n v="109"/>
    <n v="122532"/>
    <n v="0.11888086345913271"/>
  </r>
  <r>
    <x v="731"/>
    <s v="Tarun Verma"/>
    <x v="0"/>
    <x v="4"/>
    <s v="Lead"/>
    <d v="2019-01-21T00:00:00"/>
    <d v="2006-01-24T00:00:00"/>
    <n v="87978"/>
    <n v="23532"/>
    <n v="87"/>
    <x v="38"/>
    <x v="3"/>
    <n v="116"/>
    <n v="111510"/>
    <n v="0.2674759598990657"/>
  </r>
  <r>
    <x v="732"/>
    <s v="Sneha Iyer"/>
    <x v="1"/>
    <x v="4"/>
    <s v="Lead"/>
    <d v="2021-06-14T00:00:00"/>
    <d v="1980-10-14T00:00:00"/>
    <n v="59018"/>
    <n v="10336"/>
    <n v="97"/>
    <x v="17"/>
    <x v="5"/>
    <n v="111"/>
    <n v="69354"/>
    <n v="0.17513301026805381"/>
  </r>
  <r>
    <x v="733"/>
    <s v="Ishita Roy"/>
    <x v="0"/>
    <x v="6"/>
    <s v="Executive"/>
    <d v="2015-08-05T00:00:00"/>
    <d v="1992-03-25T00:00:00"/>
    <n v="72338"/>
    <n v="18746"/>
    <n v="100"/>
    <x v="55"/>
    <x v="3"/>
    <n v="102"/>
    <n v="91084"/>
    <n v="0.25914457131797947"/>
  </r>
  <r>
    <x v="734"/>
    <s v="Pooja Das"/>
    <x v="1"/>
    <x v="4"/>
    <s v="Lead"/>
    <d v="2025-07-02T00:00:00"/>
    <d v="1983-06-12T00:00:00"/>
    <n v="92353"/>
    <n v="11350"/>
    <n v="100"/>
    <x v="36"/>
    <x v="4"/>
    <n v="104"/>
    <n v="103703"/>
    <n v="0.12289801089298669"/>
  </r>
  <r>
    <x v="735"/>
    <s v="Ajay Singh"/>
    <x v="0"/>
    <x v="4"/>
    <s v="Senior Executive"/>
    <d v="2024-10-13T00:00:00"/>
    <d v="1994-03-08T00:00:00"/>
    <n v="114780"/>
    <n v="14865"/>
    <n v="77"/>
    <x v="0"/>
    <x v="0"/>
    <n v="112"/>
    <n v="129645"/>
    <n v="0.12950862519602718"/>
  </r>
  <r>
    <x v="736"/>
    <s v="Sneha Iyer"/>
    <x v="1"/>
    <x v="5"/>
    <s v="Executive"/>
    <d v="2015-02-22T00:00:00"/>
    <d v="1986-02-21T00:00:00"/>
    <n v="92917"/>
    <n v="14221"/>
    <n v="83"/>
    <x v="51"/>
    <x v="2"/>
    <n v="114"/>
    <n v="107138"/>
    <n v="0.15305057201588515"/>
  </r>
  <r>
    <x v="737"/>
    <s v="Aditya Kapoor"/>
    <x v="0"/>
    <x v="0"/>
    <s v="Executive"/>
    <d v="2016-09-25T00:00:00"/>
    <d v="2002-07-31T00:00:00"/>
    <n v="53981"/>
    <n v="11174"/>
    <n v="95"/>
    <x v="39"/>
    <x v="0"/>
    <n v="117"/>
    <n v="65155"/>
    <n v="0.20699875882254867"/>
  </r>
  <r>
    <x v="738"/>
    <s v="Ravi Teja"/>
    <x v="0"/>
    <x v="3"/>
    <s v="Associate"/>
    <d v="2025-04-10T00:00:00"/>
    <d v="1983-06-05T00:00:00"/>
    <n v="40278"/>
    <n v="9300"/>
    <n v="61"/>
    <x v="41"/>
    <x v="3"/>
    <n v="110"/>
    <n v="49578"/>
    <n v="0.23089527781915686"/>
  </r>
  <r>
    <x v="739"/>
    <s v="Meera Joshi"/>
    <x v="0"/>
    <x v="5"/>
    <s v="Associate"/>
    <d v="2024-12-23T00:00:00"/>
    <d v="2006-10-22T00:00:00"/>
    <n v="93566"/>
    <n v="16208"/>
    <n v="71"/>
    <x v="14"/>
    <x v="3"/>
    <n v="101"/>
    <n v="109774"/>
    <n v="0.1732253168886134"/>
  </r>
  <r>
    <x v="740"/>
    <s v="Sneha Iyer"/>
    <x v="0"/>
    <x v="1"/>
    <s v="Lead"/>
    <d v="2016-08-06T00:00:00"/>
    <d v="2010-11-11T00:00:00"/>
    <n v="54697"/>
    <n v="15073"/>
    <n v="68"/>
    <x v="5"/>
    <x v="5"/>
    <n v="103"/>
    <n v="69770"/>
    <n v="0.27557270051373933"/>
  </r>
  <r>
    <x v="741"/>
    <s v="Neha Kulkarni"/>
    <x v="0"/>
    <x v="0"/>
    <s v="Analyst"/>
    <d v="2023-09-09T00:00:00"/>
    <d v="2001-09-21T00:00:00"/>
    <n v="81524"/>
    <n v="6393"/>
    <n v="72"/>
    <x v="52"/>
    <x v="6"/>
    <n v="117"/>
    <n v="87917"/>
    <n v="7.8418625190128058E-2"/>
  </r>
  <r>
    <x v="742"/>
    <s v="Gayathri Iyer"/>
    <x v="0"/>
    <x v="3"/>
    <s v="Analyst"/>
    <d v="2025-03-10T00:00:00"/>
    <d v="1991-05-08T00:00:00"/>
    <n v="30672"/>
    <n v="7170"/>
    <n v="79"/>
    <x v="13"/>
    <x v="6"/>
    <n v="104"/>
    <n v="37842"/>
    <n v="0.23376369327073551"/>
  </r>
  <r>
    <x v="743"/>
    <s v="Sneha Iyer"/>
    <x v="0"/>
    <x v="4"/>
    <s v="Executive"/>
    <d v="2017-01-26T00:00:00"/>
    <d v="2010-01-30T00:00:00"/>
    <n v="71076"/>
    <n v="5958"/>
    <n v="65"/>
    <x v="11"/>
    <x v="4"/>
    <n v="109"/>
    <n v="77034"/>
    <n v="8.3825763970960657E-2"/>
  </r>
  <r>
    <x v="744"/>
    <s v="Gayathri Iyer"/>
    <x v="1"/>
    <x v="6"/>
    <s v="Executive"/>
    <d v="2024-08-03T00:00:00"/>
    <d v="2002-06-16T00:00:00"/>
    <n v="105341"/>
    <n v="12924"/>
    <n v="92"/>
    <x v="48"/>
    <x v="6"/>
    <n v="104"/>
    <n v="118265"/>
    <n v="0.12268727276179266"/>
  </r>
  <r>
    <x v="745"/>
    <s v="Gayathri Iyer"/>
    <x v="0"/>
    <x v="4"/>
    <s v="Executive"/>
    <d v="2023-01-10T00:00:00"/>
    <d v="1988-08-04T00:00:00"/>
    <n v="61943"/>
    <n v="10628"/>
    <n v="94"/>
    <x v="20"/>
    <x v="0"/>
    <n v="104"/>
    <n v="72571"/>
    <n v="0.17157709507127519"/>
  </r>
  <r>
    <x v="746"/>
    <s v="Rohan Gupta"/>
    <x v="1"/>
    <x v="6"/>
    <s v="Lead"/>
    <d v="2021-08-11T00:00:00"/>
    <d v="1988-04-21T00:00:00"/>
    <n v="82627"/>
    <n v="27070"/>
    <n v="66"/>
    <x v="36"/>
    <x v="4"/>
    <n v="112"/>
    <n v="109697"/>
    <n v="0.3276168806806492"/>
  </r>
  <r>
    <x v="747"/>
    <s v="Karan Malhotra"/>
    <x v="1"/>
    <x v="1"/>
    <s v="Manager"/>
    <d v="2017-07-21T00:00:00"/>
    <d v="1998-04-13T00:00:00"/>
    <n v="39790"/>
    <n v="29949"/>
    <n v="80"/>
    <x v="25"/>
    <x v="2"/>
    <n v="104"/>
    <n v="69739"/>
    <n v="0.75267655189746163"/>
  </r>
  <r>
    <x v="748"/>
    <s v="Swathi Ramesh"/>
    <x v="0"/>
    <x v="3"/>
    <s v="Senior Executive"/>
    <d v="2022-11-26T00:00:00"/>
    <d v="1992-12-06T00:00:00"/>
    <n v="98024"/>
    <n v="28662"/>
    <n v="62"/>
    <x v="19"/>
    <x v="3"/>
    <n v="116"/>
    <n v="126686"/>
    <n v="0.29239778013547701"/>
  </r>
  <r>
    <x v="749"/>
    <s v="Sneha Iyer"/>
    <x v="1"/>
    <x v="6"/>
    <s v="Associate"/>
    <d v="2021-09-25T00:00:00"/>
    <d v="1993-12-29T00:00:00"/>
    <n v="115052"/>
    <n v="19547"/>
    <n v="74"/>
    <x v="45"/>
    <x v="2"/>
    <n v="110"/>
    <n v="134599"/>
    <n v="0.16989709001147307"/>
  </r>
  <r>
    <x v="750"/>
    <s v="Neha Kulkarni"/>
    <x v="0"/>
    <x v="5"/>
    <s v="Analyst"/>
    <d v="2025-01-12T00:00:00"/>
    <d v="2001-05-03T00:00:00"/>
    <n v="114015"/>
    <n v="17040"/>
    <n v="71"/>
    <x v="20"/>
    <x v="0"/>
    <n v="116"/>
    <n v="131055"/>
    <n v="0.14945401920799894"/>
  </r>
  <r>
    <x v="751"/>
    <s v="Krishna Chaitanya"/>
    <x v="0"/>
    <x v="3"/>
    <s v="Associate"/>
    <d v="2020-11-10T00:00:00"/>
    <d v="2009-07-16T00:00:00"/>
    <n v="113672"/>
    <n v="7785"/>
    <n v="67"/>
    <x v="11"/>
    <x v="2"/>
    <n v="113"/>
    <n v="121457"/>
    <n v="6.8486522626504329E-2"/>
  </r>
  <r>
    <x v="752"/>
    <s v="Gayathri Iyer"/>
    <x v="0"/>
    <x v="2"/>
    <s v="Executive"/>
    <d v="2015-09-23T00:00:00"/>
    <d v="1996-04-25T00:00:00"/>
    <n v="51094"/>
    <n v="16096"/>
    <n v="72"/>
    <x v="9"/>
    <x v="4"/>
    <n v="113"/>
    <n v="67190"/>
    <n v="0.31502720475985441"/>
  </r>
  <r>
    <x v="753"/>
    <s v="Sneha Iyer"/>
    <x v="0"/>
    <x v="5"/>
    <s v="Associate"/>
    <d v="2023-02-18T00:00:00"/>
    <d v="2002-05-22T00:00:00"/>
    <n v="61505"/>
    <n v="28379"/>
    <n v="97"/>
    <x v="21"/>
    <x v="3"/>
    <n v="113"/>
    <n v="89884"/>
    <n v="0.46140964149256158"/>
  </r>
  <r>
    <x v="754"/>
    <s v="Meera Joshi"/>
    <x v="1"/>
    <x v="2"/>
    <s v="Manager"/>
    <d v="2025-08-27T00:00:00"/>
    <d v="1998-02-21T00:00:00"/>
    <n v="88508"/>
    <n v="21758"/>
    <n v="77"/>
    <x v="11"/>
    <x v="4"/>
    <n v="115"/>
    <n v="110266"/>
    <n v="0.24583088534369774"/>
  </r>
  <r>
    <x v="755"/>
    <s v="Sneha Iyer"/>
    <x v="0"/>
    <x v="6"/>
    <s v="Associate"/>
    <d v="2020-07-29T00:00:00"/>
    <d v="1990-05-09T00:00:00"/>
    <n v="107361"/>
    <n v="9410"/>
    <n v="61"/>
    <x v="52"/>
    <x v="0"/>
    <n v="102"/>
    <n v="116771"/>
    <n v="8.7648214901127966E-2"/>
  </r>
  <r>
    <x v="756"/>
    <s v="Rahul Verma"/>
    <x v="1"/>
    <x v="2"/>
    <s v="Analyst"/>
    <d v="2025-11-25T00:00:00"/>
    <d v="1988-01-13T00:00:00"/>
    <n v="75152"/>
    <n v="24811"/>
    <n v="80"/>
    <x v="11"/>
    <x v="3"/>
    <n v="120"/>
    <n v="99963"/>
    <n v="0.33014424100489675"/>
  </r>
  <r>
    <x v="757"/>
    <s v="Ajay Singh"/>
    <x v="0"/>
    <x v="5"/>
    <s v="Analyst"/>
    <d v="2022-05-31T00:00:00"/>
    <d v="2003-04-28T00:00:00"/>
    <n v="89512"/>
    <n v="20270"/>
    <n v="72"/>
    <x v="4"/>
    <x v="0"/>
    <n v="116"/>
    <n v="109782"/>
    <n v="0.22645008490481724"/>
  </r>
  <r>
    <x v="758"/>
    <s v="Tarun Verma"/>
    <x v="1"/>
    <x v="4"/>
    <s v="Senior Executive"/>
    <d v="2024-01-29T00:00:00"/>
    <d v="2004-03-31T00:00:00"/>
    <n v="96646"/>
    <n v="5579"/>
    <n v="62"/>
    <x v="40"/>
    <x v="6"/>
    <n v="113"/>
    <n v="102225"/>
    <n v="5.7726134552904415E-2"/>
  </r>
  <r>
    <x v="759"/>
    <s v="Ishita Roy"/>
    <x v="1"/>
    <x v="5"/>
    <s v="Associate"/>
    <d v="2019-12-18T00:00:00"/>
    <d v="2000-08-14T00:00:00"/>
    <n v="29716"/>
    <n v="6076"/>
    <n v="71"/>
    <x v="45"/>
    <x v="0"/>
    <n v="110"/>
    <n v="35792"/>
    <n v="0.20446897294386862"/>
  </r>
  <r>
    <x v="760"/>
    <s v="Kavya Nair"/>
    <x v="1"/>
    <x v="3"/>
    <s v="Executive"/>
    <d v="2018-07-03T00:00:00"/>
    <d v="2012-02-08T00:00:00"/>
    <n v="75997"/>
    <n v="20972"/>
    <n v="67"/>
    <x v="48"/>
    <x v="0"/>
    <n v="116"/>
    <n v="96969"/>
    <n v="0.27595826151032277"/>
  </r>
  <r>
    <x v="761"/>
    <s v="Krishna Chaitanya"/>
    <x v="1"/>
    <x v="3"/>
    <s v="Manager"/>
    <d v="2024-07-31T00:00:00"/>
    <d v="1987-01-04T00:00:00"/>
    <n v="91412"/>
    <n v="6826"/>
    <n v="85"/>
    <x v="59"/>
    <x v="2"/>
    <n v="119"/>
    <n v="98238"/>
    <n v="7.4672909464840509E-2"/>
  </r>
  <r>
    <x v="762"/>
    <s v="Karan Malhotra"/>
    <x v="1"/>
    <x v="5"/>
    <s v="Senior Executive"/>
    <d v="2018-08-05T00:00:00"/>
    <d v="1982-10-03T00:00:00"/>
    <n v="28689"/>
    <n v="24348"/>
    <n v="62"/>
    <x v="8"/>
    <x v="4"/>
    <n v="112"/>
    <n v="53037"/>
    <n v="0.84868765031893756"/>
  </r>
  <r>
    <x v="763"/>
    <s v="Meera Joshi"/>
    <x v="0"/>
    <x v="5"/>
    <s v="Lead"/>
    <d v="2018-10-29T00:00:00"/>
    <d v="1997-01-26T00:00:00"/>
    <n v="37759"/>
    <n v="19029"/>
    <n v="82"/>
    <x v="53"/>
    <x v="2"/>
    <n v="112"/>
    <n v="56788"/>
    <n v="0.50395932095659313"/>
  </r>
  <r>
    <x v="764"/>
    <s v="Priya Reddy"/>
    <x v="0"/>
    <x v="1"/>
    <s v="Executive"/>
    <d v="2022-04-08T00:00:00"/>
    <d v="1993-12-31T00:00:00"/>
    <n v="102664"/>
    <n v="7783"/>
    <n v="64"/>
    <x v="38"/>
    <x v="3"/>
    <n v="104"/>
    <n v="110447"/>
    <n v="7.5810410660017147E-2"/>
  </r>
  <r>
    <x v="765"/>
    <s v="Aditya Kapoor"/>
    <x v="0"/>
    <x v="0"/>
    <s v="Manager"/>
    <d v="2018-08-28T00:00:00"/>
    <d v="1981-09-04T00:00:00"/>
    <n v="85412"/>
    <n v="26553"/>
    <n v="87"/>
    <x v="48"/>
    <x v="1"/>
    <n v="114"/>
    <n v="111965"/>
    <n v="0.31088137498243806"/>
  </r>
  <r>
    <x v="766"/>
    <s v="Vikram Singh"/>
    <x v="0"/>
    <x v="2"/>
    <s v="Associate"/>
    <d v="2021-08-05T00:00:00"/>
    <d v="1980-12-30T00:00:00"/>
    <n v="66486"/>
    <n v="17377"/>
    <n v="96"/>
    <x v="6"/>
    <x v="3"/>
    <n v="119"/>
    <n v="83863"/>
    <n v="0.26136329452817136"/>
  </r>
  <r>
    <x v="767"/>
    <s v="Sneha Iyer"/>
    <x v="1"/>
    <x v="0"/>
    <s v="Lead"/>
    <d v="2022-07-28T00:00:00"/>
    <d v="1989-03-27T00:00:00"/>
    <n v="69035"/>
    <n v="21276"/>
    <n v="92"/>
    <x v="34"/>
    <x v="4"/>
    <n v="111"/>
    <n v="90311"/>
    <n v="0.30819149706670529"/>
  </r>
  <r>
    <x v="768"/>
    <s v="Kavya Nair"/>
    <x v="1"/>
    <x v="6"/>
    <s v="Associate"/>
    <d v="2017-04-06T00:00:00"/>
    <d v="2002-04-17T00:00:00"/>
    <n v="108288"/>
    <n v="7468"/>
    <n v="94"/>
    <x v="5"/>
    <x v="3"/>
    <n v="109"/>
    <n v="115756"/>
    <n v="6.8964243498817968E-2"/>
  </r>
  <r>
    <x v="769"/>
    <s v="Priya Reddy"/>
    <x v="1"/>
    <x v="4"/>
    <s v="Associate"/>
    <d v="2024-01-09T00:00:00"/>
    <d v="1990-02-17T00:00:00"/>
    <n v="106863"/>
    <n v="29342"/>
    <n v="65"/>
    <x v="14"/>
    <x v="4"/>
    <n v="119"/>
    <n v="136205"/>
    <n v="0.27457585880987806"/>
  </r>
  <r>
    <x v="770"/>
    <s v="Sneha Iyer"/>
    <x v="1"/>
    <x v="6"/>
    <s v="Analyst"/>
    <d v="2021-05-09T00:00:00"/>
    <d v="2003-10-27T00:00:00"/>
    <n v="87294"/>
    <n v="18995"/>
    <n v="73"/>
    <x v="53"/>
    <x v="4"/>
    <n v="103"/>
    <n v="106289"/>
    <n v="0.21759800215364172"/>
  </r>
  <r>
    <x v="771"/>
    <s v="Nisha Kapoor"/>
    <x v="1"/>
    <x v="4"/>
    <s v="Senior Executive"/>
    <d v="2019-11-09T00:00:00"/>
    <d v="2009-10-05T00:00:00"/>
    <n v="95772"/>
    <n v="15267"/>
    <n v="72"/>
    <x v="22"/>
    <x v="2"/>
    <n v="109"/>
    <n v="111039"/>
    <n v="0.15940984838992608"/>
  </r>
  <r>
    <x v="772"/>
    <s v="Ajay Singh"/>
    <x v="1"/>
    <x v="2"/>
    <s v="Manager"/>
    <d v="2017-01-09T00:00:00"/>
    <d v="1980-10-31T00:00:00"/>
    <n v="107292"/>
    <n v="28046"/>
    <n v="93"/>
    <x v="38"/>
    <x v="5"/>
    <n v="119"/>
    <n v="135338"/>
    <n v="0.26139879953771017"/>
  </r>
  <r>
    <x v="773"/>
    <s v="Tarun Verma"/>
    <x v="0"/>
    <x v="2"/>
    <s v="Lead"/>
    <d v="2025-07-09T00:00:00"/>
    <d v="2000-12-17T00:00:00"/>
    <n v="60118"/>
    <n v="25903"/>
    <n v="94"/>
    <x v="34"/>
    <x v="1"/>
    <n v="114"/>
    <n v="86021"/>
    <n v="0.43086929039555538"/>
  </r>
  <r>
    <x v="774"/>
    <s v="Gayathri Iyer"/>
    <x v="0"/>
    <x v="4"/>
    <s v="Executive"/>
    <d v="2019-02-01T00:00:00"/>
    <d v="2000-09-29T00:00:00"/>
    <n v="44365"/>
    <n v="12876"/>
    <n v="69"/>
    <x v="28"/>
    <x v="0"/>
    <n v="110"/>
    <n v="57241"/>
    <n v="0.29022878395131296"/>
  </r>
  <r>
    <x v="775"/>
    <s v="Neha Kulkarni"/>
    <x v="1"/>
    <x v="6"/>
    <s v="Analyst"/>
    <d v="2022-02-09T00:00:00"/>
    <d v="1989-02-17T00:00:00"/>
    <n v="79059"/>
    <n v="13746"/>
    <n v="78"/>
    <x v="46"/>
    <x v="5"/>
    <n v="109"/>
    <n v="92805"/>
    <n v="0.17387014761127764"/>
  </r>
  <r>
    <x v="776"/>
    <s v="Krishna Chaitanya"/>
    <x v="0"/>
    <x v="3"/>
    <s v="Executive"/>
    <d v="2016-04-10T00:00:00"/>
    <d v="1986-09-22T00:00:00"/>
    <n v="50154"/>
    <n v="5907"/>
    <n v="75"/>
    <x v="34"/>
    <x v="4"/>
    <n v="110"/>
    <n v="56061"/>
    <n v="0.11777724608206723"/>
  </r>
  <r>
    <x v="777"/>
    <s v="Ishita Roy"/>
    <x v="1"/>
    <x v="4"/>
    <s v="Associate"/>
    <d v="2019-09-25T00:00:00"/>
    <d v="2009-01-07T00:00:00"/>
    <n v="29850"/>
    <n v="11618"/>
    <n v="70"/>
    <x v="18"/>
    <x v="5"/>
    <n v="101"/>
    <n v="41468"/>
    <n v="0.38921273031825798"/>
  </r>
  <r>
    <x v="778"/>
    <s v="Vikram Singh"/>
    <x v="1"/>
    <x v="2"/>
    <s v="Manager"/>
    <d v="2016-12-21T00:00:00"/>
    <d v="2008-11-25T00:00:00"/>
    <n v="30535"/>
    <n v="28674"/>
    <n v="91"/>
    <x v="35"/>
    <x v="6"/>
    <n v="102"/>
    <n v="59209"/>
    <n v="0.93905354511216632"/>
  </r>
  <r>
    <x v="779"/>
    <s v="Rahul Verma"/>
    <x v="1"/>
    <x v="4"/>
    <s v="Senior Executive"/>
    <d v="2024-09-21T00:00:00"/>
    <d v="1982-11-07T00:00:00"/>
    <n v="78347"/>
    <n v="16909"/>
    <n v="65"/>
    <x v="23"/>
    <x v="4"/>
    <n v="105"/>
    <n v="95256"/>
    <n v="0.21582192043090354"/>
  </r>
  <r>
    <x v="780"/>
    <s v="Ananya Rao"/>
    <x v="0"/>
    <x v="4"/>
    <s v="Lead"/>
    <d v="2020-08-11T00:00:00"/>
    <d v="1985-05-30T00:00:00"/>
    <n v="93414"/>
    <n v="26765"/>
    <n v="97"/>
    <x v="29"/>
    <x v="4"/>
    <n v="117"/>
    <n v="120179"/>
    <n v="0.28652022180829428"/>
  </r>
  <r>
    <x v="781"/>
    <s v="Vikram Singh"/>
    <x v="1"/>
    <x v="0"/>
    <s v="Executive"/>
    <d v="2021-09-22T00:00:00"/>
    <d v="1985-06-26T00:00:00"/>
    <n v="66079"/>
    <n v="15790"/>
    <n v="97"/>
    <x v="28"/>
    <x v="2"/>
    <n v="108"/>
    <n v="81869"/>
    <n v="0.238956400671923"/>
  </r>
  <r>
    <x v="782"/>
    <s v="Neha Kulkarni"/>
    <x v="0"/>
    <x v="1"/>
    <s v="Analyst"/>
    <d v="2016-12-18T00:00:00"/>
    <d v="1989-08-08T00:00:00"/>
    <n v="60985"/>
    <n v="19400"/>
    <n v="86"/>
    <x v="59"/>
    <x v="4"/>
    <n v="119"/>
    <n v="80385"/>
    <n v="0.31811101090432076"/>
  </r>
  <r>
    <x v="783"/>
    <s v="Priya Reddy"/>
    <x v="1"/>
    <x v="4"/>
    <s v="Senior Executive"/>
    <d v="2022-11-05T00:00:00"/>
    <d v="1985-01-24T00:00:00"/>
    <n v="66482"/>
    <n v="22882"/>
    <n v="87"/>
    <x v="41"/>
    <x v="0"/>
    <n v="108"/>
    <n v="89364"/>
    <n v="0.34418338798471765"/>
  </r>
  <r>
    <x v="784"/>
    <s v="Vikram Singh"/>
    <x v="0"/>
    <x v="6"/>
    <s v="Associate"/>
    <d v="2023-01-10T00:00:00"/>
    <d v="1996-06-30T00:00:00"/>
    <n v="65392"/>
    <n v="5690"/>
    <n v="98"/>
    <x v="26"/>
    <x v="4"/>
    <n v="102"/>
    <n v="71082"/>
    <n v="8.7013701981893815E-2"/>
  </r>
  <r>
    <x v="785"/>
    <s v="Krishna Chaitanya"/>
    <x v="0"/>
    <x v="6"/>
    <s v="Manager"/>
    <d v="2019-04-25T00:00:00"/>
    <d v="1993-11-15T00:00:00"/>
    <n v="108748"/>
    <n v="27957"/>
    <n v="83"/>
    <x v="47"/>
    <x v="4"/>
    <n v="104"/>
    <n v="136705"/>
    <n v="0.25708058998786182"/>
  </r>
  <r>
    <x v="786"/>
    <s v="Ravi Teja"/>
    <x v="0"/>
    <x v="5"/>
    <s v="Associate"/>
    <d v="2019-05-11T00:00:00"/>
    <d v="1980-05-08T00:00:00"/>
    <n v="76508"/>
    <n v="13373"/>
    <n v="79"/>
    <x v="19"/>
    <x v="4"/>
    <n v="108"/>
    <n v="89881"/>
    <n v="0.1747921785957024"/>
  </r>
  <r>
    <x v="787"/>
    <s v="Pooja Das"/>
    <x v="0"/>
    <x v="5"/>
    <s v="Executive"/>
    <d v="2025-04-09T00:00:00"/>
    <d v="1999-09-08T00:00:00"/>
    <n v="107752"/>
    <n v="15393"/>
    <n v="86"/>
    <x v="35"/>
    <x v="6"/>
    <n v="109"/>
    <n v="123145"/>
    <n v="0.14285581706140024"/>
  </r>
  <r>
    <x v="788"/>
    <s v="Rahul Verma"/>
    <x v="1"/>
    <x v="3"/>
    <s v="Lead"/>
    <d v="2019-08-19T00:00:00"/>
    <d v="1994-12-04T00:00:00"/>
    <n v="119029"/>
    <n v="18840"/>
    <n v="66"/>
    <x v="42"/>
    <x v="5"/>
    <n v="109"/>
    <n v="137869"/>
    <n v="0.15828075511009923"/>
  </r>
  <r>
    <x v="789"/>
    <s v="Swathi Ramesh"/>
    <x v="0"/>
    <x v="6"/>
    <s v="Associate"/>
    <d v="2021-10-02T00:00:00"/>
    <d v="2012-09-16T00:00:00"/>
    <n v="96791"/>
    <n v="29175"/>
    <n v="80"/>
    <x v="31"/>
    <x v="0"/>
    <n v="101"/>
    <n v="125966"/>
    <n v="0.30142265293260739"/>
  </r>
  <r>
    <x v="790"/>
    <s v="Priya Reddy"/>
    <x v="0"/>
    <x v="2"/>
    <s v="Associate"/>
    <d v="2023-11-15T00:00:00"/>
    <d v="2008-10-03T00:00:00"/>
    <n v="42837"/>
    <n v="5100"/>
    <n v="85"/>
    <x v="37"/>
    <x v="0"/>
    <n v="110"/>
    <n v="47937"/>
    <n v="0.11905595629946075"/>
  </r>
  <r>
    <x v="791"/>
    <s v="Aditya Kapoor"/>
    <x v="0"/>
    <x v="0"/>
    <s v="Executive"/>
    <d v="2017-10-19T00:00:00"/>
    <d v="2003-03-01T00:00:00"/>
    <n v="118528"/>
    <n v="26272"/>
    <n v="68"/>
    <x v="3"/>
    <x v="1"/>
    <n v="114"/>
    <n v="144800"/>
    <n v="0.22165226781857453"/>
  </r>
  <r>
    <x v="792"/>
    <s v="Aditya Kapoor"/>
    <x v="1"/>
    <x v="3"/>
    <s v="Lead"/>
    <d v="2016-06-30T00:00:00"/>
    <d v="1991-09-10T00:00:00"/>
    <n v="47738"/>
    <n v="27526"/>
    <n v="97"/>
    <x v="42"/>
    <x v="3"/>
    <n v="110"/>
    <n v="75264"/>
    <n v="0.57660563911349449"/>
  </r>
  <r>
    <x v="793"/>
    <s v="Rohan Gupta"/>
    <x v="0"/>
    <x v="3"/>
    <s v="Senior Executive"/>
    <d v="2017-01-15T00:00:00"/>
    <d v="1997-08-26T00:00:00"/>
    <n v="74456"/>
    <n v="23690"/>
    <n v="74"/>
    <x v="1"/>
    <x v="6"/>
    <n v="118"/>
    <n v="98146"/>
    <n v="0.31817449231761041"/>
  </r>
  <r>
    <x v="794"/>
    <s v="Nisha Kapoor"/>
    <x v="0"/>
    <x v="0"/>
    <s v="Associate"/>
    <d v="2017-03-23T00:00:00"/>
    <d v="1991-09-29T00:00:00"/>
    <n v="116915"/>
    <n v="10529"/>
    <n v="63"/>
    <x v="23"/>
    <x v="1"/>
    <n v="114"/>
    <n v="127444"/>
    <n v="9.0056878929136552E-2"/>
  </r>
  <r>
    <x v="795"/>
    <s v="Ajay Singh"/>
    <x v="1"/>
    <x v="1"/>
    <s v="Analyst"/>
    <d v="2025-09-29T00:00:00"/>
    <d v="1996-07-03T00:00:00"/>
    <n v="47298"/>
    <n v="23587"/>
    <n v="67"/>
    <x v="20"/>
    <x v="0"/>
    <n v="117"/>
    <n v="70885"/>
    <n v="0.49868916233244537"/>
  </r>
  <r>
    <x v="796"/>
    <s v="Neha Kulkarni"/>
    <x v="1"/>
    <x v="5"/>
    <s v="Lead"/>
    <d v="2020-07-17T00:00:00"/>
    <d v="1985-04-25T00:00:00"/>
    <n v="54423"/>
    <n v="28382"/>
    <n v="73"/>
    <x v="37"/>
    <x v="4"/>
    <n v="109"/>
    <n v="82805"/>
    <n v="0.52150745089392347"/>
  </r>
  <r>
    <x v="797"/>
    <s v="Pooja Das"/>
    <x v="1"/>
    <x v="3"/>
    <s v="Executive"/>
    <d v="2019-11-02T00:00:00"/>
    <d v="1989-04-08T00:00:00"/>
    <n v="103654"/>
    <n v="12063"/>
    <n v="78"/>
    <x v="30"/>
    <x v="0"/>
    <n v="107"/>
    <n v="115717"/>
    <n v="0.1163775638180871"/>
  </r>
  <r>
    <x v="798"/>
    <s v="Neha Kulkarni"/>
    <x v="0"/>
    <x v="3"/>
    <s v="Executive"/>
    <d v="2015-04-28T00:00:00"/>
    <d v="1993-01-06T00:00:00"/>
    <n v="59314"/>
    <n v="12716"/>
    <n v="99"/>
    <x v="58"/>
    <x v="5"/>
    <n v="112"/>
    <n v="72030"/>
    <n v="0.21438446235290151"/>
  </r>
  <r>
    <x v="799"/>
    <s v="Gayathri Iyer"/>
    <x v="1"/>
    <x v="0"/>
    <s v="Analyst"/>
    <d v="2020-04-04T00:00:00"/>
    <d v="1985-12-22T00:00:00"/>
    <n v="67368"/>
    <n v="27708"/>
    <n v="85"/>
    <x v="0"/>
    <x v="5"/>
    <n v="113"/>
    <n v="95076"/>
    <n v="0.4112931955824724"/>
  </r>
  <r>
    <x v="800"/>
    <s v="Neha Kulkarni"/>
    <x v="1"/>
    <x v="0"/>
    <s v="Analyst"/>
    <d v="2021-03-31T00:00:00"/>
    <d v="1982-08-20T00:00:00"/>
    <n v="31830"/>
    <n v="15907"/>
    <n v="75"/>
    <x v="41"/>
    <x v="3"/>
    <n v="120"/>
    <n v="47737"/>
    <n v="0.49974866478165253"/>
  </r>
  <r>
    <x v="801"/>
    <s v="Krishna Chaitanya"/>
    <x v="0"/>
    <x v="0"/>
    <s v="Senior Executive"/>
    <d v="2020-08-28T00:00:00"/>
    <d v="2007-10-18T00:00:00"/>
    <n v="74930"/>
    <n v="14912"/>
    <n v="85"/>
    <x v="13"/>
    <x v="3"/>
    <n v="105"/>
    <n v="89842"/>
    <n v="0.1990124115841452"/>
  </r>
  <r>
    <x v="802"/>
    <s v="Ravi Teja"/>
    <x v="0"/>
    <x v="4"/>
    <s v="Executive"/>
    <d v="2017-12-02T00:00:00"/>
    <d v="1987-08-15T00:00:00"/>
    <n v="91027"/>
    <n v="21149"/>
    <n v="81"/>
    <x v="27"/>
    <x v="2"/>
    <n v="105"/>
    <n v="112176"/>
    <n v="0.23233765805749942"/>
  </r>
  <r>
    <x v="803"/>
    <s v="Rahul Verma"/>
    <x v="1"/>
    <x v="2"/>
    <s v="Manager"/>
    <d v="2019-11-09T00:00:00"/>
    <d v="1986-05-12T00:00:00"/>
    <n v="59131"/>
    <n v="8828"/>
    <n v="80"/>
    <x v="26"/>
    <x v="5"/>
    <n v="116"/>
    <n v="67959"/>
    <n v="0.14929563173293198"/>
  </r>
  <r>
    <x v="804"/>
    <s v="Vikram Singh"/>
    <x v="1"/>
    <x v="3"/>
    <s v="Senior Executive"/>
    <d v="2025-02-14T00:00:00"/>
    <d v="1991-10-22T00:00:00"/>
    <n v="105338"/>
    <n v="29954"/>
    <n v="76"/>
    <x v="56"/>
    <x v="3"/>
    <n v="114"/>
    <n v="135292"/>
    <n v="0.2843608194573658"/>
  </r>
  <r>
    <x v="805"/>
    <s v="Kavya Nair"/>
    <x v="1"/>
    <x v="2"/>
    <s v="Associate"/>
    <d v="2023-07-26T00:00:00"/>
    <d v="1986-10-14T00:00:00"/>
    <n v="97833"/>
    <n v="26542"/>
    <n v="100"/>
    <x v="34"/>
    <x v="2"/>
    <n v="102"/>
    <n v="124375"/>
    <n v="0.271299050422659"/>
  </r>
  <r>
    <x v="806"/>
    <s v="Rohan Gupta"/>
    <x v="0"/>
    <x v="0"/>
    <s v="Executive"/>
    <d v="2017-01-20T00:00:00"/>
    <d v="1981-08-10T00:00:00"/>
    <n v="86636"/>
    <n v="13527"/>
    <n v="70"/>
    <x v="14"/>
    <x v="2"/>
    <n v="114"/>
    <n v="100163"/>
    <n v="0.15613601735998892"/>
  </r>
  <r>
    <x v="807"/>
    <s v="Sneha Iyer"/>
    <x v="1"/>
    <x v="0"/>
    <s v="Associate"/>
    <d v="2018-12-31T00:00:00"/>
    <d v="2011-10-21T00:00:00"/>
    <n v="98512"/>
    <n v="20899"/>
    <n v="89"/>
    <x v="32"/>
    <x v="6"/>
    <n v="105"/>
    <n v="119411"/>
    <n v="0.21214674354393373"/>
  </r>
  <r>
    <x v="808"/>
    <s v="Sneha Iyer"/>
    <x v="1"/>
    <x v="0"/>
    <s v="Executive"/>
    <d v="2024-09-26T00:00:00"/>
    <d v="1992-09-28T00:00:00"/>
    <n v="48678"/>
    <n v="10514"/>
    <n v="92"/>
    <x v="42"/>
    <x v="3"/>
    <n v="119"/>
    <n v="59192"/>
    <n v="0.21599079666379062"/>
  </r>
  <r>
    <x v="809"/>
    <s v="Krishna Chaitanya"/>
    <x v="0"/>
    <x v="4"/>
    <s v="Analyst"/>
    <d v="2020-11-24T00:00:00"/>
    <d v="2005-08-08T00:00:00"/>
    <n v="48667"/>
    <n v="18645"/>
    <n v="64"/>
    <x v="12"/>
    <x v="4"/>
    <n v="116"/>
    <n v="67312"/>
    <n v="0.3831138142889432"/>
  </r>
  <r>
    <x v="810"/>
    <s v="Krishna Chaitanya"/>
    <x v="0"/>
    <x v="6"/>
    <s v="Analyst"/>
    <d v="2018-03-10T00:00:00"/>
    <d v="2010-07-24T00:00:00"/>
    <n v="114212"/>
    <n v="8997"/>
    <n v="85"/>
    <x v="50"/>
    <x v="1"/>
    <n v="104"/>
    <n v="123209"/>
    <n v="7.8774559590936155E-2"/>
  </r>
  <r>
    <x v="811"/>
    <s v="Aditya Kapoor"/>
    <x v="0"/>
    <x v="0"/>
    <s v="Analyst"/>
    <d v="2020-02-29T00:00:00"/>
    <d v="2011-09-30T00:00:00"/>
    <n v="111447"/>
    <n v="20723"/>
    <n v="89"/>
    <x v="43"/>
    <x v="3"/>
    <n v="120"/>
    <n v="132170"/>
    <n v="0.1859448886017569"/>
  </r>
  <r>
    <x v="812"/>
    <s v="Krishna Chaitanya"/>
    <x v="0"/>
    <x v="6"/>
    <s v="Analyst"/>
    <d v="2022-05-11T00:00:00"/>
    <d v="2007-12-01T00:00:00"/>
    <n v="84388"/>
    <n v="15646"/>
    <n v="96"/>
    <x v="8"/>
    <x v="5"/>
    <n v="102"/>
    <n v="100034"/>
    <n v="0.18540550789211735"/>
  </r>
  <r>
    <x v="813"/>
    <s v="Nisha Kapoor"/>
    <x v="1"/>
    <x v="6"/>
    <s v="Analyst"/>
    <d v="2023-05-05T00:00:00"/>
    <d v="1983-03-04T00:00:00"/>
    <n v="96716"/>
    <n v="24735"/>
    <n v="84"/>
    <x v="19"/>
    <x v="2"/>
    <n v="109"/>
    <n v="121451"/>
    <n v="0.25574879027255054"/>
  </r>
  <r>
    <x v="814"/>
    <s v="Kavya Nair"/>
    <x v="0"/>
    <x v="5"/>
    <s v="Associate"/>
    <d v="2016-01-01T00:00:00"/>
    <d v="1980-12-02T00:00:00"/>
    <n v="52292"/>
    <n v="10339"/>
    <n v="84"/>
    <x v="51"/>
    <x v="2"/>
    <n v="110"/>
    <n v="62631"/>
    <n v="0.19771666794155893"/>
  </r>
  <r>
    <x v="815"/>
    <s v="Nisha Kapoor"/>
    <x v="0"/>
    <x v="0"/>
    <s v="Senior Executive"/>
    <d v="2020-07-03T00:00:00"/>
    <d v="1999-05-24T00:00:00"/>
    <n v="65645"/>
    <n v="27444"/>
    <n v="98"/>
    <x v="8"/>
    <x v="3"/>
    <n v="104"/>
    <n v="93089"/>
    <n v="0.41806687485718635"/>
  </r>
  <r>
    <x v="816"/>
    <s v="Meera Joshi"/>
    <x v="0"/>
    <x v="3"/>
    <s v="Associate"/>
    <d v="2024-12-05T00:00:00"/>
    <d v="1997-05-29T00:00:00"/>
    <n v="87447"/>
    <n v="13797"/>
    <n v="96"/>
    <x v="9"/>
    <x v="2"/>
    <n v="103"/>
    <n v="101244"/>
    <n v="0.15777556691481698"/>
  </r>
  <r>
    <x v="817"/>
    <s v="Neha Kulkarni"/>
    <x v="1"/>
    <x v="4"/>
    <s v="Executive"/>
    <d v="2019-11-14T00:00:00"/>
    <d v="2008-04-16T00:00:00"/>
    <n v="80838"/>
    <n v="8045"/>
    <n v="62"/>
    <x v="10"/>
    <x v="3"/>
    <n v="115"/>
    <n v="88883"/>
    <n v="9.9520027709740472E-2"/>
  </r>
  <r>
    <x v="818"/>
    <s v="Krishna Chaitanya"/>
    <x v="0"/>
    <x v="2"/>
    <s v="Lead"/>
    <d v="2023-01-02T00:00:00"/>
    <d v="1986-12-15T00:00:00"/>
    <n v="89922"/>
    <n v="22277"/>
    <n v="100"/>
    <x v="46"/>
    <x v="1"/>
    <n v="103"/>
    <n v="112199"/>
    <n v="0.24773692755944041"/>
  </r>
  <r>
    <x v="819"/>
    <s v="Pooja Das"/>
    <x v="1"/>
    <x v="3"/>
    <s v="Analyst"/>
    <d v="2025-03-04T00:00:00"/>
    <d v="2001-06-04T00:00:00"/>
    <n v="64373"/>
    <n v="9869"/>
    <n v="68"/>
    <x v="0"/>
    <x v="3"/>
    <n v="108"/>
    <n v="74242"/>
    <n v="0.15330961738617122"/>
  </r>
  <r>
    <x v="820"/>
    <s v="Swathi Ramesh"/>
    <x v="1"/>
    <x v="6"/>
    <s v="Manager"/>
    <d v="2015-07-15T00:00:00"/>
    <d v="2004-09-18T00:00:00"/>
    <n v="35031"/>
    <n v="6477"/>
    <n v="92"/>
    <x v="52"/>
    <x v="1"/>
    <n v="114"/>
    <n v="41508"/>
    <n v="0.18489338014901088"/>
  </r>
  <r>
    <x v="821"/>
    <s v="Neha Kulkarni"/>
    <x v="0"/>
    <x v="3"/>
    <s v="Lead"/>
    <d v="2023-01-29T00:00:00"/>
    <d v="2005-07-01T00:00:00"/>
    <n v="58211"/>
    <n v="16647"/>
    <n v="76"/>
    <x v="21"/>
    <x v="6"/>
    <n v="117"/>
    <n v="74858"/>
    <n v="0.28597687722251808"/>
  </r>
  <r>
    <x v="822"/>
    <s v="Aarav Sharma"/>
    <x v="0"/>
    <x v="2"/>
    <s v="Lead"/>
    <d v="2020-03-10T00:00:00"/>
    <d v="1988-01-20T00:00:00"/>
    <n v="48882"/>
    <n v="17876"/>
    <n v="62"/>
    <x v="19"/>
    <x v="2"/>
    <n v="110"/>
    <n v="66758"/>
    <n v="0.36569698457509919"/>
  </r>
  <r>
    <x v="823"/>
    <s v="Aditya Kapoor"/>
    <x v="1"/>
    <x v="5"/>
    <s v="Lead"/>
    <d v="2020-01-17T00:00:00"/>
    <d v="2007-12-25T00:00:00"/>
    <n v="59743"/>
    <n v="16184"/>
    <n v="71"/>
    <x v="5"/>
    <x v="5"/>
    <n v="103"/>
    <n v="75927"/>
    <n v="0.27089366118206315"/>
  </r>
  <r>
    <x v="824"/>
    <s v="Ajay Singh"/>
    <x v="1"/>
    <x v="5"/>
    <s v="Lead"/>
    <d v="2016-03-11T00:00:00"/>
    <d v="1999-06-17T00:00:00"/>
    <n v="95041"/>
    <n v="5587"/>
    <n v="60"/>
    <x v="23"/>
    <x v="6"/>
    <n v="101"/>
    <n v="100628"/>
    <n v="5.8785155880093858E-2"/>
  </r>
  <r>
    <x v="825"/>
    <s v="Kavya Nair"/>
    <x v="1"/>
    <x v="3"/>
    <s v="Lead"/>
    <d v="2019-07-18T00:00:00"/>
    <d v="2009-07-03T00:00:00"/>
    <n v="103890"/>
    <n v="28786"/>
    <n v="91"/>
    <x v="54"/>
    <x v="1"/>
    <n v="120"/>
    <n v="132676"/>
    <n v="0.27708152853980172"/>
  </r>
  <r>
    <x v="826"/>
    <s v="Meera Joshi"/>
    <x v="1"/>
    <x v="5"/>
    <s v="Senior Executive"/>
    <d v="2015-12-25T00:00:00"/>
    <d v="1985-08-11T00:00:00"/>
    <n v="42709"/>
    <n v="5454"/>
    <n v="72"/>
    <x v="25"/>
    <x v="4"/>
    <n v="101"/>
    <n v="48163"/>
    <n v="0.12770142124610737"/>
  </r>
  <r>
    <x v="827"/>
    <s v="Rohan Gupta"/>
    <x v="0"/>
    <x v="1"/>
    <s v="Associate"/>
    <d v="2022-04-10T00:00:00"/>
    <d v="1986-07-06T00:00:00"/>
    <n v="110162"/>
    <n v="12922"/>
    <n v="87"/>
    <x v="44"/>
    <x v="0"/>
    <n v="118"/>
    <n v="123084"/>
    <n v="0.11729997639839509"/>
  </r>
  <r>
    <x v="828"/>
    <s v="Rohan Gupta"/>
    <x v="0"/>
    <x v="6"/>
    <s v="Associate"/>
    <d v="2016-08-29T00:00:00"/>
    <d v="2001-04-05T00:00:00"/>
    <n v="80296"/>
    <n v="5714"/>
    <n v="67"/>
    <x v="24"/>
    <x v="5"/>
    <n v="115"/>
    <n v="86010"/>
    <n v="7.1161701703696317E-2"/>
  </r>
  <r>
    <x v="829"/>
    <s v="Tarun Verma"/>
    <x v="1"/>
    <x v="0"/>
    <s v="Associate"/>
    <d v="2021-07-25T00:00:00"/>
    <d v="1990-11-19T00:00:00"/>
    <n v="51389"/>
    <n v="14661"/>
    <n v="96"/>
    <x v="44"/>
    <x v="4"/>
    <n v="113"/>
    <n v="66050"/>
    <n v="0.28529451828212266"/>
  </r>
  <r>
    <x v="830"/>
    <s v="Priya Reddy"/>
    <x v="1"/>
    <x v="0"/>
    <s v="Analyst"/>
    <d v="2022-01-26T00:00:00"/>
    <d v="2011-12-27T00:00:00"/>
    <n v="81595"/>
    <n v="18621"/>
    <n v="91"/>
    <x v="28"/>
    <x v="1"/>
    <n v="120"/>
    <n v="100216"/>
    <n v="0.22821251302163123"/>
  </r>
  <r>
    <x v="831"/>
    <s v="Ravi Teja"/>
    <x v="1"/>
    <x v="0"/>
    <s v="Associate"/>
    <d v="2019-06-26T00:00:00"/>
    <d v="2001-10-21T00:00:00"/>
    <n v="92286"/>
    <n v="24367"/>
    <n v="99"/>
    <x v="57"/>
    <x v="0"/>
    <n v="116"/>
    <n v="116653"/>
    <n v="0.26403788223565872"/>
  </r>
  <r>
    <x v="832"/>
    <s v="Ananya Rao"/>
    <x v="0"/>
    <x v="4"/>
    <s v="Analyst"/>
    <d v="2019-09-25T00:00:00"/>
    <d v="2005-11-08T00:00:00"/>
    <n v="66399"/>
    <n v="23129"/>
    <n v="64"/>
    <x v="18"/>
    <x v="0"/>
    <n v="114"/>
    <n v="89528"/>
    <n v="0.34833355924035003"/>
  </r>
  <r>
    <x v="833"/>
    <s v="Tarun Verma"/>
    <x v="0"/>
    <x v="3"/>
    <s v="Manager"/>
    <d v="2025-07-12T00:00:00"/>
    <d v="2008-12-26T00:00:00"/>
    <n v="70451"/>
    <n v="19690"/>
    <n v="87"/>
    <x v="1"/>
    <x v="5"/>
    <n v="110"/>
    <n v="90141"/>
    <n v="0.27948503215000498"/>
  </r>
  <r>
    <x v="834"/>
    <s v="Rohan Gupta"/>
    <x v="1"/>
    <x v="6"/>
    <s v="Associate"/>
    <d v="2017-08-08T00:00:00"/>
    <d v="2002-10-09T00:00:00"/>
    <n v="53796"/>
    <n v="24256"/>
    <n v="81"/>
    <x v="55"/>
    <x v="1"/>
    <n v="115"/>
    <n v="78052"/>
    <n v="0.45088854189902594"/>
  </r>
  <r>
    <x v="835"/>
    <s v="Arjun Mehta"/>
    <x v="1"/>
    <x v="2"/>
    <s v="Lead"/>
    <d v="2019-05-18T00:00:00"/>
    <d v="1998-09-12T00:00:00"/>
    <n v="113225"/>
    <n v="26381"/>
    <n v="83"/>
    <x v="35"/>
    <x v="2"/>
    <n v="106"/>
    <n v="139606"/>
    <n v="0.23299624641201147"/>
  </r>
  <r>
    <x v="836"/>
    <s v="Ajay Singh"/>
    <x v="0"/>
    <x v="6"/>
    <s v="Lead"/>
    <d v="2023-05-27T00:00:00"/>
    <d v="1983-11-13T00:00:00"/>
    <n v="112432"/>
    <n v="20823"/>
    <n v="68"/>
    <x v="36"/>
    <x v="5"/>
    <n v="106"/>
    <n v="133255"/>
    <n v="0.18520527963569092"/>
  </r>
  <r>
    <x v="837"/>
    <s v="Ajay Singh"/>
    <x v="1"/>
    <x v="0"/>
    <s v="Associate"/>
    <d v="2025-07-29T00:00:00"/>
    <d v="2002-02-23T00:00:00"/>
    <n v="64800"/>
    <n v="12691"/>
    <n v="73"/>
    <x v="45"/>
    <x v="6"/>
    <n v="101"/>
    <n v="77491"/>
    <n v="0.19584876543209875"/>
  </r>
  <r>
    <x v="838"/>
    <s v="Meera Joshi"/>
    <x v="1"/>
    <x v="6"/>
    <s v="Lead"/>
    <d v="2016-10-11T00:00:00"/>
    <d v="1987-11-02T00:00:00"/>
    <n v="90991"/>
    <n v="6047"/>
    <n v="64"/>
    <x v="15"/>
    <x v="2"/>
    <n v="104"/>
    <n v="97038"/>
    <n v="6.6457122132958207E-2"/>
  </r>
  <r>
    <x v="839"/>
    <s v="Ajay Singh"/>
    <x v="0"/>
    <x v="0"/>
    <s v="Manager"/>
    <d v="2017-07-06T00:00:00"/>
    <d v="2001-10-25T00:00:00"/>
    <n v="58793"/>
    <n v="16151"/>
    <n v="82"/>
    <x v="51"/>
    <x v="6"/>
    <n v="118"/>
    <n v="74944"/>
    <n v="0.27470957426904563"/>
  </r>
  <r>
    <x v="840"/>
    <s v="Vikram Singh"/>
    <x v="0"/>
    <x v="5"/>
    <s v="Lead"/>
    <d v="2024-10-18T00:00:00"/>
    <d v="2003-02-13T00:00:00"/>
    <n v="104205"/>
    <n v="26937"/>
    <n v="66"/>
    <x v="14"/>
    <x v="6"/>
    <n v="115"/>
    <n v="131142"/>
    <n v="0.25850007197351377"/>
  </r>
  <r>
    <x v="841"/>
    <s v="Ishita Roy"/>
    <x v="0"/>
    <x v="0"/>
    <s v="Manager"/>
    <d v="2021-11-02T00:00:00"/>
    <d v="1984-07-27T00:00:00"/>
    <n v="98724"/>
    <n v="6375"/>
    <n v="92"/>
    <x v="52"/>
    <x v="5"/>
    <n v="104"/>
    <n v="105099"/>
    <n v="6.4573963777804791E-2"/>
  </r>
  <r>
    <x v="842"/>
    <s v="Rohan Gupta"/>
    <x v="1"/>
    <x v="1"/>
    <s v="Lead"/>
    <d v="2018-04-11T00:00:00"/>
    <d v="2011-10-07T00:00:00"/>
    <n v="82870"/>
    <n v="29968"/>
    <n v="92"/>
    <x v="32"/>
    <x v="0"/>
    <n v="104"/>
    <n v="112838"/>
    <n v="0.36162664414142631"/>
  </r>
  <r>
    <x v="843"/>
    <s v="Arjun Mehta"/>
    <x v="1"/>
    <x v="6"/>
    <s v="Executive"/>
    <d v="2016-05-18T00:00:00"/>
    <d v="1989-01-20T00:00:00"/>
    <n v="82554"/>
    <n v="18623"/>
    <n v="60"/>
    <x v="12"/>
    <x v="4"/>
    <n v="116"/>
    <n v="101177"/>
    <n v="0.22558567725367637"/>
  </r>
  <r>
    <x v="844"/>
    <s v="Aditya Kapoor"/>
    <x v="1"/>
    <x v="4"/>
    <s v="Executive"/>
    <d v="2015-12-16T00:00:00"/>
    <d v="1991-12-07T00:00:00"/>
    <n v="73815"/>
    <n v="28435"/>
    <n v="86"/>
    <x v="50"/>
    <x v="0"/>
    <n v="108"/>
    <n v="102250"/>
    <n v="0.38521980627243785"/>
  </r>
  <r>
    <x v="845"/>
    <s v="Arjun Mehta"/>
    <x v="1"/>
    <x v="5"/>
    <s v="Executive"/>
    <d v="2016-07-19T00:00:00"/>
    <d v="1999-03-27T00:00:00"/>
    <n v="79186"/>
    <n v="18412"/>
    <n v="89"/>
    <x v="29"/>
    <x v="4"/>
    <n v="117"/>
    <n v="97598"/>
    <n v="0.23251584876114464"/>
  </r>
  <r>
    <x v="846"/>
    <s v="Krishna Chaitanya"/>
    <x v="1"/>
    <x v="0"/>
    <s v="Associate"/>
    <d v="2016-08-19T00:00:00"/>
    <d v="1980-06-11T00:00:00"/>
    <n v="119060"/>
    <n v="21952"/>
    <n v="64"/>
    <x v="19"/>
    <x v="3"/>
    <n v="111"/>
    <n v="141012"/>
    <n v="0.1843776247270284"/>
  </r>
  <r>
    <x v="847"/>
    <s v="Karan Malhotra"/>
    <x v="0"/>
    <x v="3"/>
    <s v="Analyst"/>
    <d v="2019-05-30T00:00:00"/>
    <d v="1981-08-30T00:00:00"/>
    <n v="111530"/>
    <n v="26019"/>
    <n v="69"/>
    <x v="47"/>
    <x v="1"/>
    <n v="102"/>
    <n v="137549"/>
    <n v="0.23329149107863356"/>
  </r>
  <r>
    <x v="848"/>
    <s v="Nisha Kapoor"/>
    <x v="1"/>
    <x v="3"/>
    <s v="Associate"/>
    <d v="2024-12-07T00:00:00"/>
    <d v="2010-07-17T00:00:00"/>
    <n v="116853"/>
    <n v="23140"/>
    <n v="79"/>
    <x v="30"/>
    <x v="0"/>
    <n v="111"/>
    <n v="139993"/>
    <n v="0.19802658040443977"/>
  </r>
  <r>
    <x v="849"/>
    <s v="Meera Joshi"/>
    <x v="0"/>
    <x v="5"/>
    <s v="Senior Executive"/>
    <d v="2025-02-04T00:00:00"/>
    <d v="2003-09-04T00:00:00"/>
    <n v="105006"/>
    <n v="9812"/>
    <n v="85"/>
    <x v="58"/>
    <x v="0"/>
    <n v="107"/>
    <n v="114818"/>
    <n v="9.3442279488791122E-2"/>
  </r>
  <r>
    <x v="850"/>
    <s v="Ravi Teja"/>
    <x v="1"/>
    <x v="2"/>
    <s v="Senior Executive"/>
    <d v="2024-12-14T00:00:00"/>
    <d v="2009-02-06T00:00:00"/>
    <n v="78019"/>
    <n v="11464"/>
    <n v="79"/>
    <x v="19"/>
    <x v="6"/>
    <n v="118"/>
    <n v="89483"/>
    <n v="0.1469385662466835"/>
  </r>
  <r>
    <x v="851"/>
    <s v="Aditya Kapoor"/>
    <x v="1"/>
    <x v="2"/>
    <s v="Lead"/>
    <d v="2023-04-20T00:00:00"/>
    <d v="1985-08-26T00:00:00"/>
    <n v="93219"/>
    <n v="22720"/>
    <n v="78"/>
    <x v="5"/>
    <x v="6"/>
    <n v="117"/>
    <n v="115939"/>
    <n v="0.24372713717160666"/>
  </r>
  <r>
    <x v="852"/>
    <s v="Ravi Teja"/>
    <x v="1"/>
    <x v="4"/>
    <s v="Senior Executive"/>
    <d v="2023-06-28T00:00:00"/>
    <d v="2008-07-07T00:00:00"/>
    <n v="45975"/>
    <n v="5767"/>
    <n v="61"/>
    <x v="27"/>
    <x v="4"/>
    <n v="118"/>
    <n v="51742"/>
    <n v="0.12543773790103316"/>
  </r>
  <r>
    <x v="853"/>
    <s v="Gayathri Iyer"/>
    <x v="1"/>
    <x v="1"/>
    <s v="Senior Executive"/>
    <d v="2023-02-23T00:00:00"/>
    <d v="1998-12-18T00:00:00"/>
    <n v="91227"/>
    <n v="8618"/>
    <n v="63"/>
    <x v="44"/>
    <x v="3"/>
    <n v="109"/>
    <n v="99845"/>
    <n v="9.4467646639700961E-2"/>
  </r>
  <r>
    <x v="854"/>
    <s v="Nisha Kapoor"/>
    <x v="1"/>
    <x v="0"/>
    <s v="Analyst"/>
    <d v="2023-06-26T00:00:00"/>
    <d v="2009-03-14T00:00:00"/>
    <n v="41351"/>
    <n v="19704"/>
    <n v="79"/>
    <x v="48"/>
    <x v="0"/>
    <n v="101"/>
    <n v="61055"/>
    <n v="0.47650600952818556"/>
  </r>
  <r>
    <x v="855"/>
    <s v="Ishita Roy"/>
    <x v="1"/>
    <x v="1"/>
    <s v="Lead"/>
    <d v="2021-07-10T00:00:00"/>
    <d v="2005-05-15T00:00:00"/>
    <n v="118670"/>
    <n v="25569"/>
    <n v="94"/>
    <x v="3"/>
    <x v="1"/>
    <n v="108"/>
    <n v="144239"/>
    <n v="0.21546304879076431"/>
  </r>
  <r>
    <x v="856"/>
    <s v="Meera Joshi"/>
    <x v="1"/>
    <x v="6"/>
    <s v="Lead"/>
    <d v="2023-10-20T00:00:00"/>
    <d v="2012-01-25T00:00:00"/>
    <n v="100073"/>
    <n v="27034"/>
    <n v="68"/>
    <x v="14"/>
    <x v="2"/>
    <n v="117"/>
    <n v="127107"/>
    <n v="0.27014279575909583"/>
  </r>
  <r>
    <x v="857"/>
    <s v="Ananya Rao"/>
    <x v="0"/>
    <x v="6"/>
    <s v="Manager"/>
    <d v="2021-07-13T00:00:00"/>
    <d v="1988-08-20T00:00:00"/>
    <n v="72352"/>
    <n v="19886"/>
    <n v="66"/>
    <x v="11"/>
    <x v="0"/>
    <n v="114"/>
    <n v="92238"/>
    <n v="0.27485072976559044"/>
  </r>
  <r>
    <x v="858"/>
    <s v="Neha Kulkarni"/>
    <x v="0"/>
    <x v="0"/>
    <s v="Analyst"/>
    <d v="2019-10-07T00:00:00"/>
    <d v="1985-10-31T00:00:00"/>
    <n v="87423"/>
    <n v="12038"/>
    <n v="88"/>
    <x v="7"/>
    <x v="3"/>
    <n v="117"/>
    <n v="99461"/>
    <n v="0.13769831737643412"/>
  </r>
  <r>
    <x v="859"/>
    <s v="Karan Malhotra"/>
    <x v="1"/>
    <x v="5"/>
    <s v="Senior Executive"/>
    <d v="2021-07-21T00:00:00"/>
    <d v="2002-05-17T00:00:00"/>
    <n v="108422"/>
    <n v="18874"/>
    <n v="88"/>
    <x v="2"/>
    <x v="2"/>
    <n v="114"/>
    <n v="127296"/>
    <n v="0.17407906144509416"/>
  </r>
  <r>
    <x v="860"/>
    <s v="Kavya Nair"/>
    <x v="0"/>
    <x v="4"/>
    <s v="Executive"/>
    <d v="2020-06-08T00:00:00"/>
    <d v="2011-11-25T00:00:00"/>
    <n v="84993"/>
    <n v="9239"/>
    <n v="92"/>
    <x v="38"/>
    <x v="1"/>
    <n v="104"/>
    <n v="94232"/>
    <n v="0.10870306966456061"/>
  </r>
  <r>
    <x v="861"/>
    <s v="Rohan Gupta"/>
    <x v="1"/>
    <x v="3"/>
    <s v="Analyst"/>
    <d v="2023-05-16T00:00:00"/>
    <d v="1987-01-13T00:00:00"/>
    <n v="98272"/>
    <n v="17102"/>
    <n v="67"/>
    <x v="9"/>
    <x v="4"/>
    <n v="114"/>
    <n v="115374"/>
    <n v="0.17402718984044285"/>
  </r>
  <r>
    <x v="862"/>
    <s v="Sneha Iyer"/>
    <x v="0"/>
    <x v="6"/>
    <s v="Manager"/>
    <d v="2018-04-01T00:00:00"/>
    <d v="1981-10-21T00:00:00"/>
    <n v="93521"/>
    <n v="10023"/>
    <n v="67"/>
    <x v="50"/>
    <x v="3"/>
    <n v="112"/>
    <n v="103544"/>
    <n v="0.10717378984399226"/>
  </r>
  <r>
    <x v="863"/>
    <s v="Pooja Das"/>
    <x v="1"/>
    <x v="3"/>
    <s v="Analyst"/>
    <d v="2023-11-15T00:00:00"/>
    <d v="1986-05-29T00:00:00"/>
    <n v="43630"/>
    <n v="24320"/>
    <n v="86"/>
    <x v="17"/>
    <x v="3"/>
    <n v="110"/>
    <n v="67950"/>
    <n v="0.5574146229658492"/>
  </r>
  <r>
    <x v="864"/>
    <s v="Rohan Gupta"/>
    <x v="0"/>
    <x v="5"/>
    <s v="Lead"/>
    <d v="2020-06-25T00:00:00"/>
    <d v="1980-02-04T00:00:00"/>
    <n v="41033"/>
    <n v="22941"/>
    <n v="82"/>
    <x v="7"/>
    <x v="4"/>
    <n v="102"/>
    <n v="63974"/>
    <n v="0.55908658884312623"/>
  </r>
  <r>
    <x v="865"/>
    <s v="Neha Kulkarni"/>
    <x v="1"/>
    <x v="4"/>
    <s v="Senior Executive"/>
    <d v="2021-05-06T00:00:00"/>
    <d v="2000-04-16T00:00:00"/>
    <n v="69279"/>
    <n v="17363"/>
    <n v="90"/>
    <x v="44"/>
    <x v="0"/>
    <n v="120"/>
    <n v="86642"/>
    <n v="0.25062428730206843"/>
  </r>
  <r>
    <x v="866"/>
    <s v="Arjun Mehta"/>
    <x v="0"/>
    <x v="4"/>
    <s v="Lead"/>
    <d v="2020-03-02T00:00:00"/>
    <d v="2000-03-07T00:00:00"/>
    <n v="112453"/>
    <n v="19715"/>
    <n v="69"/>
    <x v="38"/>
    <x v="0"/>
    <n v="111"/>
    <n v="132168"/>
    <n v="0.17531768827865865"/>
  </r>
  <r>
    <x v="867"/>
    <s v="Rahul Verma"/>
    <x v="1"/>
    <x v="3"/>
    <s v="Executive"/>
    <d v="2025-02-04T00:00:00"/>
    <d v="1997-09-26T00:00:00"/>
    <n v="69433"/>
    <n v="22727"/>
    <n v="62"/>
    <x v="13"/>
    <x v="2"/>
    <n v="109"/>
    <n v="92160"/>
    <n v="0.32732274278801149"/>
  </r>
  <r>
    <x v="868"/>
    <s v="Nisha Kapoor"/>
    <x v="0"/>
    <x v="5"/>
    <s v="Executive"/>
    <d v="2022-12-06T00:00:00"/>
    <d v="1981-02-10T00:00:00"/>
    <n v="99972"/>
    <n v="25647"/>
    <n v="79"/>
    <x v="45"/>
    <x v="0"/>
    <n v="104"/>
    <n v="125619"/>
    <n v="0.25654183171287959"/>
  </r>
  <r>
    <x v="869"/>
    <s v="Nisha Kapoor"/>
    <x v="0"/>
    <x v="1"/>
    <s v="Manager"/>
    <d v="2021-01-28T00:00:00"/>
    <d v="2005-11-16T00:00:00"/>
    <n v="31930"/>
    <n v="23685"/>
    <n v="93"/>
    <x v="37"/>
    <x v="4"/>
    <n v="116"/>
    <n v="55615"/>
    <n v="0.74177889132477293"/>
  </r>
  <r>
    <x v="870"/>
    <s v="Swathi Ramesh"/>
    <x v="0"/>
    <x v="0"/>
    <s v="Lead"/>
    <d v="2025-07-01T00:00:00"/>
    <d v="2003-11-09T00:00:00"/>
    <n v="48559"/>
    <n v="5621"/>
    <n v="77"/>
    <x v="35"/>
    <x v="5"/>
    <n v="108"/>
    <n v="54180"/>
    <n v="0.11575609052904715"/>
  </r>
  <r>
    <x v="871"/>
    <s v="Gayathri Iyer"/>
    <x v="1"/>
    <x v="0"/>
    <s v="Manager"/>
    <d v="2021-10-21T00:00:00"/>
    <d v="1994-05-16T00:00:00"/>
    <n v="77664"/>
    <n v="24296"/>
    <n v="62"/>
    <x v="32"/>
    <x v="4"/>
    <n v="101"/>
    <n v="101960"/>
    <n v="0.31283477544293364"/>
  </r>
  <r>
    <x v="872"/>
    <s v="Aditya Kapoor"/>
    <x v="1"/>
    <x v="1"/>
    <s v="Associate"/>
    <d v="2015-04-09T00:00:00"/>
    <d v="2003-09-06T00:00:00"/>
    <n v="66599"/>
    <n v="17517"/>
    <n v="76"/>
    <x v="19"/>
    <x v="6"/>
    <n v="104"/>
    <n v="84116"/>
    <n v="0.26302196729680627"/>
  </r>
  <r>
    <x v="873"/>
    <s v="Ravi Teja"/>
    <x v="0"/>
    <x v="6"/>
    <s v="Executive"/>
    <d v="2017-01-18T00:00:00"/>
    <d v="1991-06-19T00:00:00"/>
    <n v="36747"/>
    <n v="10053"/>
    <n v="79"/>
    <x v="29"/>
    <x v="2"/>
    <n v="106"/>
    <n v="46800"/>
    <n v="0.27357335292676954"/>
  </r>
  <r>
    <x v="874"/>
    <s v="Priya Reddy"/>
    <x v="1"/>
    <x v="1"/>
    <s v="Analyst"/>
    <d v="2022-12-31T00:00:00"/>
    <d v="1982-08-16T00:00:00"/>
    <n v="64062"/>
    <n v="17777"/>
    <n v="66"/>
    <x v="49"/>
    <x v="5"/>
    <n v="114"/>
    <n v="81839"/>
    <n v="0.27749679997502419"/>
  </r>
  <r>
    <x v="875"/>
    <s v="Aditya Kapoor"/>
    <x v="1"/>
    <x v="3"/>
    <s v="Analyst"/>
    <d v="2015-08-01T00:00:00"/>
    <d v="1989-01-31T00:00:00"/>
    <n v="56407"/>
    <n v="29645"/>
    <n v="98"/>
    <x v="21"/>
    <x v="5"/>
    <n v="116"/>
    <n v="86052"/>
    <n v="0.52555533887638062"/>
  </r>
  <r>
    <x v="876"/>
    <s v="Swathi Ramesh"/>
    <x v="1"/>
    <x v="0"/>
    <s v="Senior Executive"/>
    <d v="2015-09-06T00:00:00"/>
    <d v="1994-04-12T00:00:00"/>
    <n v="85925"/>
    <n v="23124"/>
    <n v="86"/>
    <x v="7"/>
    <x v="2"/>
    <n v="101"/>
    <n v="109049"/>
    <n v="0.26911841722432356"/>
  </r>
  <r>
    <x v="877"/>
    <s v="Neha Kulkarni"/>
    <x v="0"/>
    <x v="0"/>
    <s v="Senior Executive"/>
    <d v="2021-03-19T00:00:00"/>
    <d v="2006-04-17T00:00:00"/>
    <n v="113486"/>
    <n v="8326"/>
    <n v="75"/>
    <x v="33"/>
    <x v="1"/>
    <n v="105"/>
    <n v="121812"/>
    <n v="7.3365877729411555E-2"/>
  </r>
  <r>
    <x v="878"/>
    <s v="Pooja Das"/>
    <x v="1"/>
    <x v="3"/>
    <s v="Analyst"/>
    <d v="2024-06-28T00:00:00"/>
    <d v="2008-07-08T00:00:00"/>
    <n v="90592"/>
    <n v="11666"/>
    <n v="69"/>
    <x v="50"/>
    <x v="1"/>
    <n v="106"/>
    <n v="102258"/>
    <n v="0.1287751677852349"/>
  </r>
  <r>
    <x v="879"/>
    <s v="Ananya Rao"/>
    <x v="1"/>
    <x v="4"/>
    <s v="Associate"/>
    <d v="2015-06-21T00:00:00"/>
    <d v="1980-01-17T00:00:00"/>
    <n v="85902"/>
    <n v="25340"/>
    <n v="78"/>
    <x v="46"/>
    <x v="5"/>
    <n v="101"/>
    <n v="111242"/>
    <n v="0.29498731112197618"/>
  </r>
  <r>
    <x v="880"/>
    <s v="Priya Reddy"/>
    <x v="1"/>
    <x v="6"/>
    <s v="Manager"/>
    <d v="2017-10-24T00:00:00"/>
    <d v="2010-07-03T00:00:00"/>
    <n v="74827"/>
    <n v="16515"/>
    <n v="100"/>
    <x v="5"/>
    <x v="1"/>
    <n v="117"/>
    <n v="91342"/>
    <n v="0.22070910232937307"/>
  </r>
  <r>
    <x v="881"/>
    <s v="Pooja Das"/>
    <x v="0"/>
    <x v="1"/>
    <s v="Lead"/>
    <d v="2020-12-27T00:00:00"/>
    <d v="2005-04-04T00:00:00"/>
    <n v="34166"/>
    <n v="14851"/>
    <n v="65"/>
    <x v="23"/>
    <x v="0"/>
    <n v="104"/>
    <n v="49017"/>
    <n v="0.43467189603699585"/>
  </r>
  <r>
    <x v="882"/>
    <s v="Arjun Mehta"/>
    <x v="1"/>
    <x v="3"/>
    <s v="Executive"/>
    <d v="2021-11-05T00:00:00"/>
    <d v="2002-08-23T00:00:00"/>
    <n v="66720"/>
    <n v="27351"/>
    <n v="81"/>
    <x v="43"/>
    <x v="3"/>
    <n v="115"/>
    <n v="94071"/>
    <n v="0.40993705035971223"/>
  </r>
  <r>
    <x v="883"/>
    <s v="Vikram Singh"/>
    <x v="0"/>
    <x v="2"/>
    <s v="Senior Executive"/>
    <d v="2018-10-31T00:00:00"/>
    <d v="1989-06-12T00:00:00"/>
    <n v="85266"/>
    <n v="24644"/>
    <n v="81"/>
    <x v="1"/>
    <x v="0"/>
    <n v="105"/>
    <n v="109910"/>
    <n v="0.28902493373677668"/>
  </r>
  <r>
    <x v="884"/>
    <s v="Nisha Kapoor"/>
    <x v="0"/>
    <x v="4"/>
    <s v="Associate"/>
    <d v="2015-01-18T00:00:00"/>
    <d v="1980-06-05T00:00:00"/>
    <n v="113172"/>
    <n v="10686"/>
    <n v="86"/>
    <x v="45"/>
    <x v="0"/>
    <n v="116"/>
    <n v="123858"/>
    <n v="9.4422648711695478E-2"/>
  </r>
  <r>
    <x v="885"/>
    <s v="Karan Malhotra"/>
    <x v="0"/>
    <x v="5"/>
    <s v="Lead"/>
    <d v="2022-04-21T00:00:00"/>
    <d v="1983-06-24T00:00:00"/>
    <n v="95601"/>
    <n v="6014"/>
    <n v="88"/>
    <x v="0"/>
    <x v="6"/>
    <n v="112"/>
    <n v="101615"/>
    <n v="6.2907291764730491E-2"/>
  </r>
  <r>
    <x v="886"/>
    <s v="Karan Malhotra"/>
    <x v="1"/>
    <x v="3"/>
    <s v="Executive"/>
    <d v="2024-05-30T00:00:00"/>
    <d v="2011-04-08T00:00:00"/>
    <n v="26105"/>
    <n v="9088"/>
    <n v="89"/>
    <x v="50"/>
    <x v="5"/>
    <n v="115"/>
    <n v="35193"/>
    <n v="0.34813254165868607"/>
  </r>
  <r>
    <x v="887"/>
    <s v="Aarav Sharma"/>
    <x v="0"/>
    <x v="2"/>
    <s v="Analyst"/>
    <d v="2023-07-04T00:00:00"/>
    <d v="1992-08-11T00:00:00"/>
    <n v="114201"/>
    <n v="28238"/>
    <n v="82"/>
    <x v="37"/>
    <x v="6"/>
    <n v="120"/>
    <n v="142439"/>
    <n v="0.24726578576369734"/>
  </r>
  <r>
    <x v="888"/>
    <s v="Nisha Kapoor"/>
    <x v="1"/>
    <x v="5"/>
    <s v="Lead"/>
    <d v="2017-06-24T00:00:00"/>
    <d v="1990-07-05T00:00:00"/>
    <n v="89724"/>
    <n v="16894"/>
    <n v="62"/>
    <x v="18"/>
    <x v="2"/>
    <n v="120"/>
    <n v="106618"/>
    <n v="0.18828852926753153"/>
  </r>
  <r>
    <x v="889"/>
    <s v="Rohan Gupta"/>
    <x v="0"/>
    <x v="1"/>
    <s v="Lead"/>
    <d v="2019-06-11T00:00:00"/>
    <d v="1984-12-22T00:00:00"/>
    <n v="61352"/>
    <n v="23648"/>
    <n v="92"/>
    <x v="32"/>
    <x v="5"/>
    <n v="118"/>
    <n v="85000"/>
    <n v="0.38544790715869082"/>
  </r>
  <r>
    <x v="890"/>
    <s v="Rohan Gupta"/>
    <x v="0"/>
    <x v="0"/>
    <s v="Manager"/>
    <d v="2016-06-09T00:00:00"/>
    <d v="1982-12-01T00:00:00"/>
    <n v="41702"/>
    <n v="13507"/>
    <n v="96"/>
    <x v="3"/>
    <x v="5"/>
    <n v="117"/>
    <n v="55209"/>
    <n v="0.32389333844899526"/>
  </r>
  <r>
    <x v="891"/>
    <s v="Vikram Singh"/>
    <x v="0"/>
    <x v="5"/>
    <s v="Lead"/>
    <d v="2015-04-05T00:00:00"/>
    <d v="2011-01-31T00:00:00"/>
    <n v="113832"/>
    <n v="22463"/>
    <n v="99"/>
    <x v="59"/>
    <x v="0"/>
    <n v="118"/>
    <n v="136295"/>
    <n v="0.19733466863447888"/>
  </r>
  <r>
    <x v="892"/>
    <s v="Ishita Roy"/>
    <x v="0"/>
    <x v="3"/>
    <s v="Lead"/>
    <d v="2022-07-20T00:00:00"/>
    <d v="2009-02-27T00:00:00"/>
    <n v="31797"/>
    <n v="15584"/>
    <n v="87"/>
    <x v="3"/>
    <x v="2"/>
    <n v="109"/>
    <n v="47381"/>
    <n v="0.49010912979211874"/>
  </r>
  <r>
    <x v="893"/>
    <s v="Sneha Iyer"/>
    <x v="1"/>
    <x v="3"/>
    <s v="Senior Executive"/>
    <d v="2020-10-19T00:00:00"/>
    <d v="1981-12-13T00:00:00"/>
    <n v="119531"/>
    <n v="12357"/>
    <n v="63"/>
    <x v="18"/>
    <x v="2"/>
    <n v="118"/>
    <n v="131888"/>
    <n v="0.10337903974701124"/>
  </r>
  <r>
    <x v="894"/>
    <s v="Ishita Roy"/>
    <x v="1"/>
    <x v="0"/>
    <s v="Associate"/>
    <d v="2017-03-08T00:00:00"/>
    <d v="1995-01-05T00:00:00"/>
    <n v="35722"/>
    <n v="23737"/>
    <n v="61"/>
    <x v="28"/>
    <x v="5"/>
    <n v="114"/>
    <n v="59459"/>
    <n v="0.66449246962656061"/>
  </r>
  <r>
    <x v="895"/>
    <s v="Rahul Verma"/>
    <x v="0"/>
    <x v="1"/>
    <s v="Executive"/>
    <d v="2018-09-10T00:00:00"/>
    <d v="1993-12-10T00:00:00"/>
    <n v="33237"/>
    <n v="25512"/>
    <n v="100"/>
    <x v="52"/>
    <x v="6"/>
    <n v="116"/>
    <n v="58749"/>
    <n v="0.76757830129073024"/>
  </r>
  <r>
    <x v="896"/>
    <s v="Neha Kulkarni"/>
    <x v="0"/>
    <x v="4"/>
    <s v="Lead"/>
    <d v="2025-06-27T00:00:00"/>
    <d v="1994-12-30T00:00:00"/>
    <n v="57821"/>
    <n v="13098"/>
    <n v="66"/>
    <x v="41"/>
    <x v="5"/>
    <n v="111"/>
    <n v="70919"/>
    <n v="0.22652669445357224"/>
  </r>
  <r>
    <x v="897"/>
    <s v="Priya Reddy"/>
    <x v="1"/>
    <x v="4"/>
    <s v="Executive"/>
    <d v="2025-07-31T00:00:00"/>
    <d v="1983-04-09T00:00:00"/>
    <n v="103638"/>
    <n v="25301"/>
    <n v="88"/>
    <x v="33"/>
    <x v="6"/>
    <n v="115"/>
    <n v="128939"/>
    <n v="0.24412860147822227"/>
  </r>
  <r>
    <x v="898"/>
    <s v="Gayathri Iyer"/>
    <x v="0"/>
    <x v="0"/>
    <s v="Analyst"/>
    <d v="2025-04-12T00:00:00"/>
    <d v="1981-06-30T00:00:00"/>
    <n v="74465"/>
    <n v="15265"/>
    <n v="64"/>
    <x v="35"/>
    <x v="5"/>
    <n v="102"/>
    <n v="89730"/>
    <n v="0.20499563553347211"/>
  </r>
  <r>
    <x v="899"/>
    <s v="Ishita Roy"/>
    <x v="0"/>
    <x v="6"/>
    <s v="Manager"/>
    <d v="2022-01-08T00:00:00"/>
    <d v="1999-05-16T00:00:00"/>
    <n v="33623"/>
    <n v="8336"/>
    <n v="63"/>
    <x v="45"/>
    <x v="6"/>
    <n v="110"/>
    <n v="41959"/>
    <n v="0.24792552716890223"/>
  </r>
  <r>
    <x v="900"/>
    <s v="Karan Malhotra"/>
    <x v="1"/>
    <x v="0"/>
    <s v="Manager"/>
    <d v="2023-06-08T00:00:00"/>
    <d v="1998-06-10T00:00:00"/>
    <n v="55554"/>
    <n v="24646"/>
    <n v="99"/>
    <x v="20"/>
    <x v="2"/>
    <n v="113"/>
    <n v="80200"/>
    <n v="0.44364042193181408"/>
  </r>
  <r>
    <x v="901"/>
    <s v="Ishita Roy"/>
    <x v="1"/>
    <x v="4"/>
    <s v="Manager"/>
    <d v="2016-02-19T00:00:00"/>
    <d v="1995-03-27T00:00:00"/>
    <n v="110317"/>
    <n v="27143"/>
    <n v="61"/>
    <x v="31"/>
    <x v="1"/>
    <n v="111"/>
    <n v="137460"/>
    <n v="0.2460454870962771"/>
  </r>
  <r>
    <x v="902"/>
    <s v="Gayathri Iyer"/>
    <x v="0"/>
    <x v="0"/>
    <s v="Analyst"/>
    <d v="2015-02-20T00:00:00"/>
    <d v="2006-09-12T00:00:00"/>
    <n v="118493"/>
    <n v="7213"/>
    <n v="97"/>
    <x v="35"/>
    <x v="4"/>
    <n v="107"/>
    <n v="125706"/>
    <n v="6.0872794173495483E-2"/>
  </r>
  <r>
    <x v="903"/>
    <s v="Gayathri Iyer"/>
    <x v="0"/>
    <x v="2"/>
    <s v="Manager"/>
    <d v="2017-11-15T00:00:00"/>
    <d v="1995-12-10T00:00:00"/>
    <n v="80182"/>
    <n v="20774"/>
    <n v="99"/>
    <x v="58"/>
    <x v="5"/>
    <n v="108"/>
    <n v="100956"/>
    <n v="0.25908558030480655"/>
  </r>
  <r>
    <x v="904"/>
    <s v="Arjun Mehta"/>
    <x v="0"/>
    <x v="0"/>
    <s v="Executive"/>
    <d v="2018-06-30T00:00:00"/>
    <d v="2006-03-21T00:00:00"/>
    <n v="82127"/>
    <n v="21814"/>
    <n v="82"/>
    <x v="54"/>
    <x v="1"/>
    <n v="118"/>
    <n v="103941"/>
    <n v="0.26561301399052689"/>
  </r>
  <r>
    <x v="905"/>
    <s v="Arjun Mehta"/>
    <x v="0"/>
    <x v="3"/>
    <s v="Senior Executive"/>
    <d v="2021-10-07T00:00:00"/>
    <d v="1995-05-20T00:00:00"/>
    <n v="63150"/>
    <n v="17085"/>
    <n v="60"/>
    <x v="56"/>
    <x v="1"/>
    <n v="105"/>
    <n v="80235"/>
    <n v="0.2705463182897862"/>
  </r>
  <r>
    <x v="906"/>
    <s v="Priya Reddy"/>
    <x v="0"/>
    <x v="4"/>
    <s v="Manager"/>
    <d v="2024-08-18T00:00:00"/>
    <d v="1982-06-13T00:00:00"/>
    <n v="80320"/>
    <n v="16266"/>
    <n v="72"/>
    <x v="37"/>
    <x v="0"/>
    <n v="107"/>
    <n v="96586"/>
    <n v="0.20251494023904382"/>
  </r>
  <r>
    <x v="907"/>
    <s v="Rahul Verma"/>
    <x v="1"/>
    <x v="1"/>
    <s v="Lead"/>
    <d v="2020-05-02T00:00:00"/>
    <d v="2011-03-02T00:00:00"/>
    <n v="115680"/>
    <n v="20315"/>
    <n v="98"/>
    <x v="2"/>
    <x v="3"/>
    <n v="119"/>
    <n v="135995"/>
    <n v="0.1756137621023513"/>
  </r>
  <r>
    <x v="908"/>
    <s v="Gayathri Iyer"/>
    <x v="1"/>
    <x v="4"/>
    <s v="Senior Executive"/>
    <d v="2019-09-11T00:00:00"/>
    <d v="1994-09-28T00:00:00"/>
    <n v="46270"/>
    <n v="8435"/>
    <n v="89"/>
    <x v="27"/>
    <x v="4"/>
    <n v="102"/>
    <n v="54705"/>
    <n v="0.18229954614220878"/>
  </r>
  <r>
    <x v="909"/>
    <s v="Tarun Verma"/>
    <x v="0"/>
    <x v="0"/>
    <s v="Lead"/>
    <d v="2017-07-02T00:00:00"/>
    <d v="2011-02-04T00:00:00"/>
    <n v="55182"/>
    <n v="20287"/>
    <n v="99"/>
    <x v="5"/>
    <x v="5"/>
    <n v="116"/>
    <n v="75469"/>
    <n v="0.36763799789786522"/>
  </r>
  <r>
    <x v="910"/>
    <s v="Aditya Kapoor"/>
    <x v="1"/>
    <x v="1"/>
    <s v="Associate"/>
    <d v="2017-01-24T00:00:00"/>
    <d v="1980-04-20T00:00:00"/>
    <n v="72555"/>
    <n v="5324"/>
    <n v="64"/>
    <x v="53"/>
    <x v="6"/>
    <n v="118"/>
    <n v="77879"/>
    <n v="7.3378816070567163E-2"/>
  </r>
  <r>
    <x v="911"/>
    <s v="Sneha Iyer"/>
    <x v="0"/>
    <x v="6"/>
    <s v="Associate"/>
    <d v="2017-03-07T00:00:00"/>
    <d v="2008-04-26T00:00:00"/>
    <n v="101767"/>
    <n v="16793"/>
    <n v="62"/>
    <x v="1"/>
    <x v="5"/>
    <n v="107"/>
    <n v="118560"/>
    <n v="0.16501419910186996"/>
  </r>
  <r>
    <x v="912"/>
    <s v="Pooja Das"/>
    <x v="0"/>
    <x v="1"/>
    <s v="Senior Executive"/>
    <d v="2023-01-23T00:00:00"/>
    <d v="1987-10-26T00:00:00"/>
    <n v="69540"/>
    <n v="23170"/>
    <n v="75"/>
    <x v="36"/>
    <x v="5"/>
    <n v="101"/>
    <n v="92710"/>
    <n v="0.33318953120506184"/>
  </r>
  <r>
    <x v="913"/>
    <s v="Kavya Nair"/>
    <x v="1"/>
    <x v="0"/>
    <s v="Analyst"/>
    <d v="2024-04-28T00:00:00"/>
    <d v="2010-05-22T00:00:00"/>
    <n v="42988"/>
    <n v="17416"/>
    <n v="67"/>
    <x v="15"/>
    <x v="5"/>
    <n v="110"/>
    <n v="60404"/>
    <n v="0.40513631711175213"/>
  </r>
  <r>
    <x v="914"/>
    <s v="Ishita Roy"/>
    <x v="0"/>
    <x v="6"/>
    <s v="Senior Executive"/>
    <d v="2022-05-31T00:00:00"/>
    <d v="1987-09-08T00:00:00"/>
    <n v="94065"/>
    <n v="25421"/>
    <n v="87"/>
    <x v="27"/>
    <x v="0"/>
    <n v="103"/>
    <n v="119486"/>
    <n v="0.27024929569978207"/>
  </r>
  <r>
    <x v="915"/>
    <s v="Sneha Iyer"/>
    <x v="0"/>
    <x v="1"/>
    <s v="Executive"/>
    <d v="2017-02-24T00:00:00"/>
    <d v="2003-11-21T00:00:00"/>
    <n v="74570"/>
    <n v="27752"/>
    <n v="83"/>
    <x v="49"/>
    <x v="1"/>
    <n v="114"/>
    <n v="102322"/>
    <n v="0.37216038621429531"/>
  </r>
  <r>
    <x v="916"/>
    <s v="Nisha Kapoor"/>
    <x v="0"/>
    <x v="0"/>
    <s v="Manager"/>
    <d v="2021-08-02T00:00:00"/>
    <d v="1988-06-25T00:00:00"/>
    <n v="95184"/>
    <n v="14639"/>
    <n v="69"/>
    <x v="49"/>
    <x v="5"/>
    <n v="102"/>
    <n v="109823"/>
    <n v="0.15379685661455708"/>
  </r>
  <r>
    <x v="917"/>
    <s v="Nisha Kapoor"/>
    <x v="1"/>
    <x v="5"/>
    <s v="Executive"/>
    <d v="2024-07-19T00:00:00"/>
    <d v="2002-10-19T00:00:00"/>
    <n v="101556"/>
    <n v="21023"/>
    <n v="73"/>
    <x v="30"/>
    <x v="6"/>
    <n v="116"/>
    <n v="122579"/>
    <n v="0.20700894087990862"/>
  </r>
  <r>
    <x v="918"/>
    <s v="Krishna Chaitanya"/>
    <x v="0"/>
    <x v="1"/>
    <s v="Manager"/>
    <d v="2019-05-09T00:00:00"/>
    <d v="2008-12-07T00:00:00"/>
    <n v="91736"/>
    <n v="17263"/>
    <n v="91"/>
    <x v="56"/>
    <x v="2"/>
    <n v="106"/>
    <n v="108999"/>
    <n v="0.18818130286910265"/>
  </r>
  <r>
    <x v="919"/>
    <s v="Aditya Kapoor"/>
    <x v="1"/>
    <x v="4"/>
    <s v="Lead"/>
    <d v="2020-06-02T00:00:00"/>
    <d v="2012-02-07T00:00:00"/>
    <n v="89853"/>
    <n v="20524"/>
    <n v="77"/>
    <x v="21"/>
    <x v="2"/>
    <n v="119"/>
    <n v="110377"/>
    <n v="0.22841752640423804"/>
  </r>
  <r>
    <x v="920"/>
    <s v="Nisha Kapoor"/>
    <x v="0"/>
    <x v="1"/>
    <s v="Executive"/>
    <d v="2025-01-13T00:00:00"/>
    <d v="1989-02-07T00:00:00"/>
    <n v="84255"/>
    <n v="12680"/>
    <n v="85"/>
    <x v="5"/>
    <x v="3"/>
    <n v="114"/>
    <n v="96935"/>
    <n v="0.15049551955373569"/>
  </r>
  <r>
    <x v="921"/>
    <s v="Karan Malhotra"/>
    <x v="0"/>
    <x v="5"/>
    <s v="Senior Executive"/>
    <d v="2017-11-08T00:00:00"/>
    <d v="2004-09-11T00:00:00"/>
    <n v="36109"/>
    <n v="9401"/>
    <n v="65"/>
    <x v="4"/>
    <x v="2"/>
    <n v="117"/>
    <n v="45510"/>
    <n v="0.26035060511229885"/>
  </r>
  <r>
    <x v="922"/>
    <s v="Meera Joshi"/>
    <x v="0"/>
    <x v="4"/>
    <s v="Analyst"/>
    <d v="2020-03-20T00:00:00"/>
    <d v="2002-12-23T00:00:00"/>
    <n v="106412"/>
    <n v="16022"/>
    <n v="87"/>
    <x v="58"/>
    <x v="2"/>
    <n v="114"/>
    <n v="122434"/>
    <n v="0.1505657256700372"/>
  </r>
  <r>
    <x v="923"/>
    <s v="Neha Kulkarni"/>
    <x v="1"/>
    <x v="5"/>
    <s v="Associate"/>
    <d v="2018-07-22T00:00:00"/>
    <d v="1992-03-31T00:00:00"/>
    <n v="75118"/>
    <n v="5809"/>
    <n v="71"/>
    <x v="58"/>
    <x v="5"/>
    <n v="109"/>
    <n v="80927"/>
    <n v="7.73316648473069E-2"/>
  </r>
  <r>
    <x v="924"/>
    <s v="Nisha Kapoor"/>
    <x v="0"/>
    <x v="6"/>
    <s v="Analyst"/>
    <d v="2018-04-21T00:00:00"/>
    <d v="2002-07-04T00:00:00"/>
    <n v="92212"/>
    <n v="22912"/>
    <n v="65"/>
    <x v="35"/>
    <x v="3"/>
    <n v="108"/>
    <n v="115124"/>
    <n v="0.24847091484839284"/>
  </r>
  <r>
    <x v="925"/>
    <s v="Sneha Iyer"/>
    <x v="0"/>
    <x v="0"/>
    <s v="Senior Executive"/>
    <d v="2015-06-06T00:00:00"/>
    <d v="2004-06-29T00:00:00"/>
    <n v="51254"/>
    <n v="15936"/>
    <n v="72"/>
    <x v="0"/>
    <x v="3"/>
    <n v="109"/>
    <n v="67190"/>
    <n v="0.31092207437468294"/>
  </r>
  <r>
    <x v="926"/>
    <s v="Pooja Das"/>
    <x v="1"/>
    <x v="1"/>
    <s v="Lead"/>
    <d v="2021-10-10T00:00:00"/>
    <d v="1986-03-08T00:00:00"/>
    <n v="118871"/>
    <n v="29242"/>
    <n v="94"/>
    <x v="55"/>
    <x v="3"/>
    <n v="101"/>
    <n v="148113"/>
    <n v="0.2459977622801188"/>
  </r>
  <r>
    <x v="927"/>
    <s v="Pooja Das"/>
    <x v="1"/>
    <x v="5"/>
    <s v="Senior Executive"/>
    <d v="2023-10-13T00:00:00"/>
    <d v="1998-02-11T00:00:00"/>
    <n v="78183"/>
    <n v="24003"/>
    <n v="60"/>
    <x v="41"/>
    <x v="0"/>
    <n v="117"/>
    <n v="102186"/>
    <n v="0.30701047542304594"/>
  </r>
  <r>
    <x v="928"/>
    <s v="Arjun Mehta"/>
    <x v="1"/>
    <x v="1"/>
    <s v="Executive"/>
    <d v="2023-02-10T00:00:00"/>
    <d v="1989-05-31T00:00:00"/>
    <n v="87185"/>
    <n v="12658"/>
    <n v="93"/>
    <x v="21"/>
    <x v="4"/>
    <n v="118"/>
    <n v="99843"/>
    <n v="0.14518552503297585"/>
  </r>
  <r>
    <x v="929"/>
    <s v="Ishita Roy"/>
    <x v="1"/>
    <x v="6"/>
    <s v="Analyst"/>
    <d v="2018-07-06T00:00:00"/>
    <d v="1988-06-04T00:00:00"/>
    <n v="81202"/>
    <n v="27870"/>
    <n v="86"/>
    <x v="5"/>
    <x v="2"/>
    <n v="115"/>
    <n v="109072"/>
    <n v="0.34321814733627248"/>
  </r>
  <r>
    <x v="930"/>
    <s v="Ravi Teja"/>
    <x v="0"/>
    <x v="6"/>
    <s v="Executive"/>
    <d v="2021-06-23T00:00:00"/>
    <d v="1985-10-03T00:00:00"/>
    <n v="65051"/>
    <n v="29176"/>
    <n v="60"/>
    <x v="32"/>
    <x v="4"/>
    <n v="112"/>
    <n v="94227"/>
    <n v="0.44850963090498225"/>
  </r>
  <r>
    <x v="931"/>
    <s v="Aditya Kapoor"/>
    <x v="0"/>
    <x v="3"/>
    <s v="Associate"/>
    <d v="2022-09-09T00:00:00"/>
    <d v="1998-02-03T00:00:00"/>
    <n v="115507"/>
    <n v="22616"/>
    <n v="79"/>
    <x v="49"/>
    <x v="1"/>
    <n v="101"/>
    <n v="138123"/>
    <n v="0.19579765728483989"/>
  </r>
  <r>
    <x v="932"/>
    <s v="Gayathri Iyer"/>
    <x v="0"/>
    <x v="1"/>
    <s v="Executive"/>
    <d v="2025-09-07T00:00:00"/>
    <d v="1994-10-24T00:00:00"/>
    <n v="99473"/>
    <n v="25638"/>
    <n v="98"/>
    <x v="55"/>
    <x v="1"/>
    <n v="119"/>
    <n v="125111"/>
    <n v="0.25773828073949717"/>
  </r>
  <r>
    <x v="933"/>
    <s v="Karan Malhotra"/>
    <x v="1"/>
    <x v="1"/>
    <s v="Associate"/>
    <d v="2015-09-18T00:00:00"/>
    <d v="2003-12-23T00:00:00"/>
    <n v="75650"/>
    <n v="11171"/>
    <n v="90"/>
    <x v="52"/>
    <x v="3"/>
    <n v="119"/>
    <n v="86821"/>
    <n v="0.14766688697951091"/>
  </r>
  <r>
    <x v="934"/>
    <s v="Ishita Roy"/>
    <x v="1"/>
    <x v="0"/>
    <s v="Executive"/>
    <d v="2016-03-03T00:00:00"/>
    <d v="2010-04-10T00:00:00"/>
    <n v="97470"/>
    <n v="10820"/>
    <n v="62"/>
    <x v="42"/>
    <x v="0"/>
    <n v="120"/>
    <n v="108290"/>
    <n v="0.11100851544064841"/>
  </r>
  <r>
    <x v="935"/>
    <s v="Tarun Verma"/>
    <x v="0"/>
    <x v="1"/>
    <s v="Executive"/>
    <d v="2015-10-12T00:00:00"/>
    <d v="1997-04-23T00:00:00"/>
    <n v="62200"/>
    <n v="11746"/>
    <n v="74"/>
    <x v="4"/>
    <x v="0"/>
    <n v="117"/>
    <n v="73946"/>
    <n v="0.18884244372990353"/>
  </r>
  <r>
    <x v="936"/>
    <s v="Rahul Verma"/>
    <x v="1"/>
    <x v="0"/>
    <s v="Senior Executive"/>
    <d v="2020-10-24T00:00:00"/>
    <d v="1980-06-29T00:00:00"/>
    <n v="47521"/>
    <n v="15707"/>
    <n v="86"/>
    <x v="23"/>
    <x v="5"/>
    <n v="104"/>
    <n v="63228"/>
    <n v="0.33052755623829466"/>
  </r>
  <r>
    <x v="937"/>
    <s v="Arjun Mehta"/>
    <x v="1"/>
    <x v="3"/>
    <s v="Lead"/>
    <d v="2015-10-09T00:00:00"/>
    <d v="1997-06-13T00:00:00"/>
    <n v="52063"/>
    <n v="9257"/>
    <n v="73"/>
    <x v="54"/>
    <x v="2"/>
    <n v="116"/>
    <n v="61320"/>
    <n v="0.17780381460922345"/>
  </r>
  <r>
    <x v="938"/>
    <s v="Kavya Nair"/>
    <x v="1"/>
    <x v="4"/>
    <s v="Executive"/>
    <d v="2020-08-20T00:00:00"/>
    <d v="2012-02-25T00:00:00"/>
    <n v="114762"/>
    <n v="20039"/>
    <n v="77"/>
    <x v="37"/>
    <x v="6"/>
    <n v="105"/>
    <n v="134801"/>
    <n v="0.17461354803854934"/>
  </r>
  <r>
    <x v="939"/>
    <s v="Ishita Roy"/>
    <x v="0"/>
    <x v="5"/>
    <s v="Associate"/>
    <d v="2021-10-13T00:00:00"/>
    <d v="1991-01-27T00:00:00"/>
    <n v="93925"/>
    <n v="15777"/>
    <n v="96"/>
    <x v="27"/>
    <x v="2"/>
    <n v="115"/>
    <n v="109702"/>
    <n v="0.16797444769763109"/>
  </r>
  <r>
    <x v="940"/>
    <s v="Ishita Roy"/>
    <x v="0"/>
    <x v="2"/>
    <s v="Analyst"/>
    <d v="2018-03-25T00:00:00"/>
    <d v="2008-12-27T00:00:00"/>
    <n v="84809"/>
    <n v="16363"/>
    <n v="79"/>
    <x v="23"/>
    <x v="1"/>
    <n v="106"/>
    <n v="101172"/>
    <n v="0.1929394285983799"/>
  </r>
  <r>
    <x v="941"/>
    <s v="Neha Kulkarni"/>
    <x v="0"/>
    <x v="1"/>
    <s v="Manager"/>
    <d v="2023-03-23T00:00:00"/>
    <d v="1999-05-20T00:00:00"/>
    <n v="85008"/>
    <n v="17604"/>
    <n v="71"/>
    <x v="2"/>
    <x v="1"/>
    <n v="104"/>
    <n v="102612"/>
    <n v="0.20708639186900057"/>
  </r>
  <r>
    <x v="942"/>
    <s v="Karan Malhotra"/>
    <x v="0"/>
    <x v="1"/>
    <s v="Executive"/>
    <d v="2018-01-26T00:00:00"/>
    <d v="2008-03-04T00:00:00"/>
    <n v="95482"/>
    <n v="14564"/>
    <n v="64"/>
    <x v="2"/>
    <x v="0"/>
    <n v="107"/>
    <n v="110046"/>
    <n v="0.15253136716868101"/>
  </r>
  <r>
    <x v="943"/>
    <s v="Tarun Verma"/>
    <x v="1"/>
    <x v="5"/>
    <s v="Manager"/>
    <d v="2016-05-11T00:00:00"/>
    <d v="1996-07-16T00:00:00"/>
    <n v="35031"/>
    <n v="29752"/>
    <n v="66"/>
    <x v="10"/>
    <x v="4"/>
    <n v="111"/>
    <n v="64783"/>
    <n v="0.84930490137306958"/>
  </r>
  <r>
    <x v="944"/>
    <s v="Neha Kulkarni"/>
    <x v="1"/>
    <x v="1"/>
    <s v="Senior Executive"/>
    <d v="2017-04-29T00:00:00"/>
    <d v="2002-09-13T00:00:00"/>
    <n v="30850"/>
    <n v="20144"/>
    <n v="61"/>
    <x v="7"/>
    <x v="0"/>
    <n v="115"/>
    <n v="50994"/>
    <n v="0.6529659643435981"/>
  </r>
  <r>
    <x v="945"/>
    <s v="Karan Malhotra"/>
    <x v="1"/>
    <x v="2"/>
    <s v="Associate"/>
    <d v="2024-08-06T00:00:00"/>
    <d v="1988-09-20T00:00:00"/>
    <n v="76992"/>
    <n v="6237"/>
    <n v="60"/>
    <x v="59"/>
    <x v="6"/>
    <n v="105"/>
    <n v="83229"/>
    <n v="8.1008416458852872E-2"/>
  </r>
  <r>
    <x v="946"/>
    <s v="Aditya Kapoor"/>
    <x v="1"/>
    <x v="3"/>
    <s v="Associate"/>
    <d v="2015-10-07T00:00:00"/>
    <d v="1983-09-14T00:00:00"/>
    <n v="96883"/>
    <n v="26529"/>
    <n v="75"/>
    <x v="14"/>
    <x v="2"/>
    <n v="105"/>
    <n v="123412"/>
    <n v="0.27382512927964658"/>
  </r>
  <r>
    <x v="947"/>
    <s v="Tarun Verma"/>
    <x v="1"/>
    <x v="5"/>
    <s v="Executive"/>
    <d v="2016-11-29T00:00:00"/>
    <d v="1980-10-22T00:00:00"/>
    <n v="104559"/>
    <n v="8293"/>
    <n v="71"/>
    <x v="4"/>
    <x v="6"/>
    <n v="118"/>
    <n v="112852"/>
    <n v="7.9314071481173309E-2"/>
  </r>
  <r>
    <x v="948"/>
    <s v="Karan Malhotra"/>
    <x v="0"/>
    <x v="0"/>
    <s v="Lead"/>
    <d v="2023-07-25T00:00:00"/>
    <d v="1980-07-02T00:00:00"/>
    <n v="113785"/>
    <n v="13953"/>
    <n v="69"/>
    <x v="58"/>
    <x v="3"/>
    <n v="106"/>
    <n v="127738"/>
    <n v="0.12262600518521774"/>
  </r>
  <r>
    <x v="949"/>
    <s v="Rohan Gupta"/>
    <x v="0"/>
    <x v="2"/>
    <s v="Manager"/>
    <d v="2017-06-04T00:00:00"/>
    <d v="1999-10-30T00:00:00"/>
    <n v="116323"/>
    <n v="6564"/>
    <n v="100"/>
    <x v="34"/>
    <x v="1"/>
    <n v="104"/>
    <n v="122887"/>
    <n v="5.6429081093163004E-2"/>
  </r>
  <r>
    <x v="950"/>
    <s v="Karan Malhotra"/>
    <x v="1"/>
    <x v="3"/>
    <s v="Analyst"/>
    <d v="2021-09-16T00:00:00"/>
    <d v="1980-03-17T00:00:00"/>
    <n v="31378"/>
    <n v="17366"/>
    <n v="72"/>
    <x v="57"/>
    <x v="5"/>
    <n v="112"/>
    <n v="48744"/>
    <n v="0.55344508891580091"/>
  </r>
  <r>
    <x v="951"/>
    <s v="Ananya Rao"/>
    <x v="0"/>
    <x v="0"/>
    <s v="Analyst"/>
    <d v="2019-09-24T00:00:00"/>
    <d v="1981-04-02T00:00:00"/>
    <n v="26908"/>
    <n v="16046"/>
    <n v="72"/>
    <x v="0"/>
    <x v="0"/>
    <n v="103"/>
    <n v="42954"/>
    <n v="0.5963282295228185"/>
  </r>
  <r>
    <x v="952"/>
    <s v="Ananya Rao"/>
    <x v="0"/>
    <x v="5"/>
    <s v="Lead"/>
    <d v="2016-11-18T00:00:00"/>
    <d v="2012-06-23T00:00:00"/>
    <n v="46895"/>
    <n v="6442"/>
    <n v="86"/>
    <x v="10"/>
    <x v="6"/>
    <n v="111"/>
    <n v="53337"/>
    <n v="0.13737072182535451"/>
  </r>
  <r>
    <x v="953"/>
    <s v="Aditya Kapoor"/>
    <x v="0"/>
    <x v="4"/>
    <s v="Executive"/>
    <d v="2025-06-24T00:00:00"/>
    <d v="2004-04-19T00:00:00"/>
    <n v="76781"/>
    <n v="19020"/>
    <n v="67"/>
    <x v="16"/>
    <x v="5"/>
    <n v="104"/>
    <n v="95801"/>
    <n v="0.24771753428582591"/>
  </r>
  <r>
    <x v="954"/>
    <s v="Meera Joshi"/>
    <x v="1"/>
    <x v="1"/>
    <s v="Analyst"/>
    <d v="2019-07-06T00:00:00"/>
    <d v="2009-05-03T00:00:00"/>
    <n v="66450"/>
    <n v="5392"/>
    <n v="84"/>
    <x v="5"/>
    <x v="2"/>
    <n v="108"/>
    <n v="71842"/>
    <n v="8.1143717080511657E-2"/>
  </r>
  <r>
    <x v="955"/>
    <s v="Rahul Verma"/>
    <x v="1"/>
    <x v="2"/>
    <s v="Manager"/>
    <d v="2019-02-20T00:00:00"/>
    <d v="1981-12-20T00:00:00"/>
    <n v="33825"/>
    <n v="12161"/>
    <n v="86"/>
    <x v="54"/>
    <x v="4"/>
    <n v="120"/>
    <n v="45986"/>
    <n v="0.35952697708795267"/>
  </r>
  <r>
    <x v="956"/>
    <s v="Tarun Verma"/>
    <x v="0"/>
    <x v="2"/>
    <s v="Manager"/>
    <d v="2023-11-16T00:00:00"/>
    <d v="2005-07-13T00:00:00"/>
    <n v="47473"/>
    <n v="13255"/>
    <n v="66"/>
    <x v="9"/>
    <x v="3"/>
    <n v="113"/>
    <n v="60728"/>
    <n v="0.27921134118340951"/>
  </r>
  <r>
    <x v="957"/>
    <s v="Krishna Chaitanya"/>
    <x v="0"/>
    <x v="6"/>
    <s v="Executive"/>
    <d v="2022-02-15T00:00:00"/>
    <d v="2010-11-05T00:00:00"/>
    <n v="66676"/>
    <n v="26835"/>
    <n v="90"/>
    <x v="7"/>
    <x v="3"/>
    <n v="101"/>
    <n v="93511"/>
    <n v="0.40246865438838564"/>
  </r>
  <r>
    <x v="958"/>
    <s v="Ajay Singh"/>
    <x v="1"/>
    <x v="3"/>
    <s v="Manager"/>
    <d v="2022-03-08T00:00:00"/>
    <d v="1990-06-05T00:00:00"/>
    <n v="90984"/>
    <n v="24250"/>
    <n v="60"/>
    <x v="16"/>
    <x v="6"/>
    <n v="120"/>
    <n v="115234"/>
    <n v="0.26653037896773057"/>
  </r>
  <r>
    <x v="959"/>
    <s v="Sneha Iyer"/>
    <x v="1"/>
    <x v="1"/>
    <s v="Lead"/>
    <d v="2019-10-22T00:00:00"/>
    <d v="1990-12-04T00:00:00"/>
    <n v="106233"/>
    <n v="7601"/>
    <n v="63"/>
    <x v="8"/>
    <x v="3"/>
    <n v="116"/>
    <n v="113834"/>
    <n v="7.1550271572863422E-2"/>
  </r>
  <r>
    <x v="960"/>
    <s v="Pooja Das"/>
    <x v="0"/>
    <x v="1"/>
    <s v="Associate"/>
    <d v="2017-04-17T00:00:00"/>
    <d v="2008-10-19T00:00:00"/>
    <n v="29968"/>
    <n v="12800"/>
    <n v="98"/>
    <x v="29"/>
    <x v="2"/>
    <n v="111"/>
    <n v="42768"/>
    <n v="0.42712226374799789"/>
  </r>
  <r>
    <x v="961"/>
    <s v="Arjun Mehta"/>
    <x v="1"/>
    <x v="6"/>
    <s v="Lead"/>
    <d v="2023-10-29T00:00:00"/>
    <d v="1981-10-10T00:00:00"/>
    <n v="93271"/>
    <n v="18595"/>
    <n v="78"/>
    <x v="33"/>
    <x v="6"/>
    <n v="108"/>
    <n v="111866"/>
    <n v="0.19936529039036785"/>
  </r>
  <r>
    <x v="962"/>
    <s v="Aditya Kapoor"/>
    <x v="1"/>
    <x v="1"/>
    <s v="Executive"/>
    <d v="2021-01-18T00:00:00"/>
    <d v="1982-06-04T00:00:00"/>
    <n v="112163"/>
    <n v="13137"/>
    <n v="74"/>
    <x v="9"/>
    <x v="4"/>
    <n v="113"/>
    <n v="125300"/>
    <n v="0.11712418533741073"/>
  </r>
  <r>
    <x v="963"/>
    <s v="Swathi Ramesh"/>
    <x v="1"/>
    <x v="1"/>
    <s v="Associate"/>
    <d v="2022-01-23T00:00:00"/>
    <d v="1980-04-09T00:00:00"/>
    <n v="33469"/>
    <n v="21110"/>
    <n v="64"/>
    <x v="37"/>
    <x v="6"/>
    <n v="105"/>
    <n v="54579"/>
    <n v="0.63073291702769729"/>
  </r>
  <r>
    <x v="964"/>
    <s v="Rohan Gupta"/>
    <x v="0"/>
    <x v="0"/>
    <s v="Executive"/>
    <d v="2021-08-24T00:00:00"/>
    <d v="2004-08-14T00:00:00"/>
    <n v="51787"/>
    <n v="12743"/>
    <n v="92"/>
    <x v="19"/>
    <x v="2"/>
    <n v="115"/>
    <n v="64530"/>
    <n v="0.24606561492266399"/>
  </r>
  <r>
    <x v="965"/>
    <s v="Pooja Das"/>
    <x v="0"/>
    <x v="2"/>
    <s v="Executive"/>
    <d v="2017-09-30T00:00:00"/>
    <d v="1999-01-08T00:00:00"/>
    <n v="48125"/>
    <n v="24852"/>
    <n v="75"/>
    <x v="54"/>
    <x v="3"/>
    <n v="119"/>
    <n v="72977"/>
    <n v="0.51640519480519476"/>
  </r>
  <r>
    <x v="966"/>
    <s v="Ishita Roy"/>
    <x v="0"/>
    <x v="6"/>
    <s v="Associate"/>
    <d v="2015-11-24T00:00:00"/>
    <d v="1996-02-17T00:00:00"/>
    <n v="77198"/>
    <n v="17377"/>
    <n v="70"/>
    <x v="41"/>
    <x v="2"/>
    <n v="114"/>
    <n v="94575"/>
    <n v="0.22509650509080545"/>
  </r>
  <r>
    <x v="967"/>
    <s v="Swathi Ramesh"/>
    <x v="1"/>
    <x v="5"/>
    <s v="Executive"/>
    <d v="2024-03-11T00:00:00"/>
    <d v="2001-08-15T00:00:00"/>
    <n v="27596"/>
    <n v="29966"/>
    <n v="84"/>
    <x v="40"/>
    <x v="4"/>
    <n v="103"/>
    <n v="57562"/>
    <n v="1.0858820118857806"/>
  </r>
  <r>
    <x v="968"/>
    <s v="Pooja Das"/>
    <x v="0"/>
    <x v="4"/>
    <s v="Lead"/>
    <d v="2016-12-20T00:00:00"/>
    <d v="1991-07-17T00:00:00"/>
    <n v="74866"/>
    <n v="20192"/>
    <n v="79"/>
    <x v="31"/>
    <x v="3"/>
    <n v="113"/>
    <n v="95058"/>
    <n v="0.26970854593540461"/>
  </r>
  <r>
    <x v="969"/>
    <s v="Ravi Teja"/>
    <x v="1"/>
    <x v="0"/>
    <s v="Senior Executive"/>
    <d v="2016-07-13T00:00:00"/>
    <d v="2012-01-25T00:00:00"/>
    <n v="86506"/>
    <n v="11413"/>
    <n v="69"/>
    <x v="55"/>
    <x v="5"/>
    <n v="101"/>
    <n v="97919"/>
    <n v="0.13193304510669779"/>
  </r>
  <r>
    <x v="970"/>
    <s v="Aarav Sharma"/>
    <x v="1"/>
    <x v="3"/>
    <s v="Associate"/>
    <d v="2025-05-19T00:00:00"/>
    <d v="1998-08-26T00:00:00"/>
    <n v="76727"/>
    <n v="29320"/>
    <n v="83"/>
    <x v="6"/>
    <x v="2"/>
    <n v="110"/>
    <n v="106047"/>
    <n v="0.38213405971822173"/>
  </r>
  <r>
    <x v="971"/>
    <s v="Nisha Kapoor"/>
    <x v="0"/>
    <x v="3"/>
    <s v="Analyst"/>
    <d v="2025-05-02T00:00:00"/>
    <d v="1985-08-01T00:00:00"/>
    <n v="75439"/>
    <n v="23533"/>
    <n v="70"/>
    <x v="37"/>
    <x v="4"/>
    <n v="114"/>
    <n v="98972"/>
    <n v="0.31194740121157494"/>
  </r>
  <r>
    <x v="972"/>
    <s v="Vikram Singh"/>
    <x v="1"/>
    <x v="4"/>
    <s v="Lead"/>
    <d v="2020-06-24T00:00:00"/>
    <d v="2008-06-25T00:00:00"/>
    <n v="115241"/>
    <n v="17064"/>
    <n v="63"/>
    <x v="46"/>
    <x v="2"/>
    <n v="114"/>
    <n v="132305"/>
    <n v="0.14807230065688426"/>
  </r>
  <r>
    <x v="973"/>
    <s v="Ananya Rao"/>
    <x v="0"/>
    <x v="3"/>
    <s v="Analyst"/>
    <d v="2025-05-02T00:00:00"/>
    <d v="1996-03-18T00:00:00"/>
    <n v="107700"/>
    <n v="28152"/>
    <n v="61"/>
    <x v="2"/>
    <x v="0"/>
    <n v="105"/>
    <n v="135852"/>
    <n v="0.26139275766016712"/>
  </r>
  <r>
    <x v="974"/>
    <s v="Vikram Singh"/>
    <x v="1"/>
    <x v="2"/>
    <s v="Executive"/>
    <d v="2017-11-07T00:00:00"/>
    <d v="1991-02-05T00:00:00"/>
    <n v="103924"/>
    <n v="23951"/>
    <n v="70"/>
    <x v="20"/>
    <x v="6"/>
    <n v="103"/>
    <n v="127875"/>
    <n v="0.23046649474616066"/>
  </r>
  <r>
    <x v="975"/>
    <s v="Nisha Kapoor"/>
    <x v="1"/>
    <x v="3"/>
    <s v="Lead"/>
    <d v="2021-07-28T00:00:00"/>
    <d v="1983-08-09T00:00:00"/>
    <n v="92965"/>
    <n v="11187"/>
    <n v="87"/>
    <x v="24"/>
    <x v="4"/>
    <n v="114"/>
    <n v="104152"/>
    <n v="0.12033561017587265"/>
  </r>
  <r>
    <x v="976"/>
    <s v="Vikram Singh"/>
    <x v="1"/>
    <x v="4"/>
    <s v="Manager"/>
    <d v="2022-05-21T00:00:00"/>
    <d v="1997-03-03T00:00:00"/>
    <n v="101818"/>
    <n v="15091"/>
    <n v="86"/>
    <x v="33"/>
    <x v="0"/>
    <n v="103"/>
    <n v="116909"/>
    <n v="0.14821544324186292"/>
  </r>
  <r>
    <x v="977"/>
    <s v="Sneha Iyer"/>
    <x v="1"/>
    <x v="5"/>
    <s v="Executive"/>
    <d v="2018-01-06T00:00:00"/>
    <d v="1989-05-25T00:00:00"/>
    <n v="77162"/>
    <n v="27905"/>
    <n v="79"/>
    <x v="20"/>
    <x v="5"/>
    <n v="116"/>
    <n v="105067"/>
    <n v="0.36164174075322048"/>
  </r>
  <r>
    <x v="978"/>
    <s v="Aarav Sharma"/>
    <x v="0"/>
    <x v="0"/>
    <s v="Lead"/>
    <d v="2019-09-08T00:00:00"/>
    <d v="2003-07-19T00:00:00"/>
    <n v="79636"/>
    <n v="26447"/>
    <n v="78"/>
    <x v="30"/>
    <x v="2"/>
    <n v="106"/>
    <n v="106083"/>
    <n v="0.33209854839519815"/>
  </r>
  <r>
    <x v="979"/>
    <s v="Kavya Nair"/>
    <x v="1"/>
    <x v="1"/>
    <s v="Lead"/>
    <d v="2016-07-04T00:00:00"/>
    <d v="1988-11-18T00:00:00"/>
    <n v="88762"/>
    <n v="10963"/>
    <n v="92"/>
    <x v="29"/>
    <x v="6"/>
    <n v="115"/>
    <n v="99725"/>
    <n v="0.12351006061152295"/>
  </r>
  <r>
    <x v="980"/>
    <s v="Gayathri Iyer"/>
    <x v="0"/>
    <x v="1"/>
    <s v="Executive"/>
    <d v="2015-08-30T00:00:00"/>
    <d v="1988-03-12T00:00:00"/>
    <n v="50150"/>
    <n v="13498"/>
    <n v="86"/>
    <x v="58"/>
    <x v="0"/>
    <n v="120"/>
    <n v="63648"/>
    <n v="0.26915254237288133"/>
  </r>
  <r>
    <x v="981"/>
    <s v="Sneha Iyer"/>
    <x v="0"/>
    <x v="0"/>
    <s v="Senior Executive"/>
    <d v="2015-12-18T00:00:00"/>
    <d v="1996-12-10T00:00:00"/>
    <n v="41342"/>
    <n v="14068"/>
    <n v="64"/>
    <x v="15"/>
    <x v="6"/>
    <n v="119"/>
    <n v="55410"/>
    <n v="0.34028348894586619"/>
  </r>
  <r>
    <x v="982"/>
    <s v="Ananya Rao"/>
    <x v="1"/>
    <x v="3"/>
    <s v="Lead"/>
    <d v="2023-07-13T00:00:00"/>
    <d v="1984-07-09T00:00:00"/>
    <n v="26246"/>
    <n v="7000"/>
    <n v="77"/>
    <x v="33"/>
    <x v="6"/>
    <n v="119"/>
    <n v="33246"/>
    <n v="0.26670730778023316"/>
  </r>
  <r>
    <x v="983"/>
    <s v="Priya Reddy"/>
    <x v="0"/>
    <x v="1"/>
    <s v="Manager"/>
    <d v="2023-11-18T00:00:00"/>
    <d v="1980-04-28T00:00:00"/>
    <n v="74239"/>
    <n v="24758"/>
    <n v="93"/>
    <x v="33"/>
    <x v="3"/>
    <n v="116"/>
    <n v="98997"/>
    <n v="0.33349048343862392"/>
  </r>
  <r>
    <x v="984"/>
    <s v="Tarun Verma"/>
    <x v="1"/>
    <x v="4"/>
    <s v="Associate"/>
    <d v="2018-10-10T00:00:00"/>
    <d v="1996-08-18T00:00:00"/>
    <n v="114372"/>
    <n v="16241"/>
    <n v="80"/>
    <x v="42"/>
    <x v="5"/>
    <n v="112"/>
    <n v="130613"/>
    <n v="0.14200153883817718"/>
  </r>
  <r>
    <x v="985"/>
    <s v="Krishna Chaitanya"/>
    <x v="1"/>
    <x v="3"/>
    <s v="Manager"/>
    <d v="2015-08-23T00:00:00"/>
    <d v="1995-12-21T00:00:00"/>
    <n v="68287"/>
    <n v="8282"/>
    <n v="60"/>
    <x v="31"/>
    <x v="4"/>
    <n v="113"/>
    <n v="76569"/>
    <n v="0.12128223527172083"/>
  </r>
  <r>
    <x v="986"/>
    <s v="Arjun Mehta"/>
    <x v="0"/>
    <x v="4"/>
    <s v="Analyst"/>
    <d v="2024-09-29T00:00:00"/>
    <d v="2003-10-20T00:00:00"/>
    <n v="61630"/>
    <n v="27913"/>
    <n v="75"/>
    <x v="50"/>
    <x v="2"/>
    <n v="120"/>
    <n v="89543"/>
    <n v="0.4529125425928931"/>
  </r>
  <r>
    <x v="987"/>
    <s v="Krishna Chaitanya"/>
    <x v="1"/>
    <x v="4"/>
    <s v="Associate"/>
    <d v="2022-05-28T00:00:00"/>
    <d v="1988-06-06T00:00:00"/>
    <n v="25410"/>
    <n v="25908"/>
    <n v="80"/>
    <x v="1"/>
    <x v="0"/>
    <n v="112"/>
    <n v="51318"/>
    <n v="1.0195985832349468"/>
  </r>
  <r>
    <x v="988"/>
    <s v="Priya Reddy"/>
    <x v="1"/>
    <x v="2"/>
    <s v="Associate"/>
    <d v="2017-08-14T00:00:00"/>
    <d v="2007-03-21T00:00:00"/>
    <n v="88509"/>
    <n v="18112"/>
    <n v="99"/>
    <x v="35"/>
    <x v="6"/>
    <n v="112"/>
    <n v="106621"/>
    <n v="0.20463455693771254"/>
  </r>
  <r>
    <x v="989"/>
    <s v="Neha Kulkarni"/>
    <x v="1"/>
    <x v="2"/>
    <s v="Lead"/>
    <d v="2025-02-24T00:00:00"/>
    <d v="1984-07-03T00:00:00"/>
    <n v="75444"/>
    <n v="14629"/>
    <n v="98"/>
    <x v="37"/>
    <x v="0"/>
    <n v="105"/>
    <n v="90073"/>
    <n v="0.19390541328667621"/>
  </r>
  <r>
    <x v="990"/>
    <s v="Swathi Ramesh"/>
    <x v="0"/>
    <x v="1"/>
    <s v="Associate"/>
    <d v="2023-12-08T00:00:00"/>
    <d v="1983-11-27T00:00:00"/>
    <n v="64498"/>
    <n v="27054"/>
    <n v="95"/>
    <x v="38"/>
    <x v="2"/>
    <n v="106"/>
    <n v="91552"/>
    <n v="0.41945486681757571"/>
  </r>
  <r>
    <x v="991"/>
    <s v="Ishita Roy"/>
    <x v="0"/>
    <x v="3"/>
    <s v="Lead"/>
    <d v="2021-01-23T00:00:00"/>
    <d v="1990-10-21T00:00:00"/>
    <n v="56897"/>
    <n v="11935"/>
    <n v="70"/>
    <x v="33"/>
    <x v="0"/>
    <n v="103"/>
    <n v="68832"/>
    <n v="0.20976501397261718"/>
  </r>
  <r>
    <x v="992"/>
    <s v="Sneha Iyer"/>
    <x v="1"/>
    <x v="2"/>
    <s v="Analyst"/>
    <d v="2016-10-18T00:00:00"/>
    <d v="1994-08-24T00:00:00"/>
    <n v="75264"/>
    <n v="14186"/>
    <n v="74"/>
    <x v="30"/>
    <x v="3"/>
    <n v="116"/>
    <n v="89450"/>
    <n v="0.18848320578231292"/>
  </r>
  <r>
    <x v="993"/>
    <s v="Krishna Chaitanya"/>
    <x v="0"/>
    <x v="2"/>
    <s v="Executive"/>
    <d v="2025-05-07T00:00:00"/>
    <d v="2003-12-23T00:00:00"/>
    <n v="108040"/>
    <n v="28770"/>
    <n v="91"/>
    <x v="19"/>
    <x v="4"/>
    <n v="111"/>
    <n v="136810"/>
    <n v="0.26629026286560531"/>
  </r>
  <r>
    <x v="994"/>
    <s v="Ananya Rao"/>
    <x v="0"/>
    <x v="2"/>
    <s v="Senior Executive"/>
    <d v="2019-03-25T00:00:00"/>
    <d v="2012-03-07T00:00:00"/>
    <n v="75023"/>
    <n v="26427"/>
    <n v="95"/>
    <x v="3"/>
    <x v="2"/>
    <n v="108"/>
    <n v="101450"/>
    <n v="0.35225197606067471"/>
  </r>
  <r>
    <x v="995"/>
    <s v="Ananya Rao"/>
    <x v="1"/>
    <x v="0"/>
    <s v="Senior Executive"/>
    <d v="2015-12-26T00:00:00"/>
    <d v="1984-12-29T00:00:00"/>
    <n v="36683"/>
    <n v="16148"/>
    <n v="97"/>
    <x v="57"/>
    <x v="5"/>
    <n v="104"/>
    <n v="52831"/>
    <n v="0.44020390916773439"/>
  </r>
  <r>
    <x v="996"/>
    <s v="Gayathri Iyer"/>
    <x v="1"/>
    <x v="1"/>
    <s v="Senior Executive"/>
    <d v="2025-09-12T00:00:00"/>
    <d v="1997-01-20T00:00:00"/>
    <n v="100617"/>
    <n v="29147"/>
    <n v="60"/>
    <x v="54"/>
    <x v="6"/>
    <n v="119"/>
    <n v="129764"/>
    <n v="0.28968265800013915"/>
  </r>
  <r>
    <x v="997"/>
    <s v="Ravi Teja"/>
    <x v="0"/>
    <x v="5"/>
    <s v="Associate"/>
    <d v="2019-10-02T00:00:00"/>
    <d v="1994-05-04T00:00:00"/>
    <n v="72844"/>
    <n v="27259"/>
    <n v="68"/>
    <x v="56"/>
    <x v="0"/>
    <n v="120"/>
    <n v="100103"/>
    <n v="0.37421064191971887"/>
  </r>
  <r>
    <x v="998"/>
    <s v="Gayathri Iyer"/>
    <x v="0"/>
    <x v="0"/>
    <s v="Associate"/>
    <d v="2015-02-07T00:00:00"/>
    <d v="2004-02-23T00:00:00"/>
    <n v="85372"/>
    <n v="15352"/>
    <n v="69"/>
    <x v="42"/>
    <x v="3"/>
    <n v="108"/>
    <n v="100724"/>
    <n v="0.1798247669024973"/>
  </r>
  <r>
    <x v="999"/>
    <s v="Tarun Verma"/>
    <x v="1"/>
    <x v="1"/>
    <s v="Manager"/>
    <d v="2018-03-06T00:00:00"/>
    <d v="1986-07-17T00:00:00"/>
    <n v="112208"/>
    <n v="28034"/>
    <n v="62"/>
    <x v="9"/>
    <x v="3"/>
    <n v="110"/>
    <n v="140242"/>
    <n v="0.24983958363040068"/>
  </r>
  <r>
    <x v="1000"/>
    <s v="Swathi Ramesh"/>
    <x v="0"/>
    <x v="6"/>
    <s v="Lead"/>
    <d v="2021-06-08T00:00:00"/>
    <d v="2001-06-15T00:00:00"/>
    <n v="107716"/>
    <n v="12068"/>
    <n v="91"/>
    <x v="4"/>
    <x v="0"/>
    <n v="113"/>
    <n v="119784"/>
    <n v="0.11203535222251104"/>
  </r>
  <r>
    <x v="1001"/>
    <s v="Priya Reddy"/>
    <x v="1"/>
    <x v="1"/>
    <s v="Lead"/>
    <d v="2017-05-12T00:00:00"/>
    <d v="1990-02-04T00:00:00"/>
    <n v="116803"/>
    <n v="29108"/>
    <n v="63"/>
    <x v="57"/>
    <x v="4"/>
    <n v="106"/>
    <n v="145911"/>
    <n v="0.24920592792993332"/>
  </r>
  <r>
    <x v="1002"/>
    <s v="Tarun Verma"/>
    <x v="1"/>
    <x v="6"/>
    <s v="Lead"/>
    <d v="2025-03-26T00:00:00"/>
    <d v="1987-02-21T00:00:00"/>
    <n v="27826"/>
    <n v="22954"/>
    <n v="85"/>
    <x v="15"/>
    <x v="2"/>
    <n v="116"/>
    <n v="50780"/>
    <n v="0.82491195284985264"/>
  </r>
  <r>
    <x v="1003"/>
    <s v="Meera Joshi"/>
    <x v="1"/>
    <x v="3"/>
    <s v="Analyst"/>
    <d v="2020-12-02T00:00:00"/>
    <d v="2012-08-07T00:00:00"/>
    <n v="62098"/>
    <n v="14252"/>
    <n v="72"/>
    <x v="2"/>
    <x v="4"/>
    <n v="118"/>
    <n v="76350"/>
    <n v="0.22950819672131148"/>
  </r>
  <r>
    <x v="1004"/>
    <s v="Karan Malhotra"/>
    <x v="0"/>
    <x v="1"/>
    <s v="Senior Executive"/>
    <d v="2023-06-09T00:00:00"/>
    <d v="2006-01-13T00:00:00"/>
    <n v="32094"/>
    <n v="28251"/>
    <n v="79"/>
    <x v="31"/>
    <x v="0"/>
    <n v="106"/>
    <n v="60345"/>
    <n v="0.8802579921480651"/>
  </r>
  <r>
    <x v="1005"/>
    <s v="Gayathri Iyer"/>
    <x v="0"/>
    <x v="3"/>
    <s v="Lead"/>
    <d v="2020-05-30T00:00:00"/>
    <d v="1993-01-21T00:00:00"/>
    <n v="43982"/>
    <n v="11873"/>
    <n v="73"/>
    <x v="34"/>
    <x v="0"/>
    <n v="107"/>
    <n v="55855"/>
    <n v="0.26995134373152652"/>
  </r>
  <r>
    <x v="1006"/>
    <s v="Nisha Kapoor"/>
    <x v="0"/>
    <x v="6"/>
    <s v="Lead"/>
    <d v="2024-08-07T00:00:00"/>
    <d v="2005-10-27T00:00:00"/>
    <n v="38362"/>
    <n v="27227"/>
    <n v="69"/>
    <x v="6"/>
    <x v="2"/>
    <n v="106"/>
    <n v="65589"/>
    <n v="0.70973880402481626"/>
  </r>
  <r>
    <x v="1007"/>
    <s v="Priya Reddy"/>
    <x v="0"/>
    <x v="6"/>
    <s v="Associate"/>
    <d v="2017-01-05T00:00:00"/>
    <d v="1982-05-09T00:00:00"/>
    <n v="40380"/>
    <n v="21889"/>
    <n v="81"/>
    <x v="21"/>
    <x v="2"/>
    <n v="105"/>
    <n v="62269"/>
    <n v="0.54207528479445266"/>
  </r>
  <r>
    <x v="1008"/>
    <s v="Nisha Kapoor"/>
    <x v="1"/>
    <x v="1"/>
    <s v="Analyst"/>
    <d v="2016-05-01T00:00:00"/>
    <d v="1990-10-21T00:00:00"/>
    <n v="76989"/>
    <n v="21011"/>
    <n v="79"/>
    <x v="2"/>
    <x v="1"/>
    <n v="106"/>
    <n v="98000"/>
    <n v="0.27290911688682801"/>
  </r>
  <r>
    <x v="1009"/>
    <s v="Nisha Kapoor"/>
    <x v="1"/>
    <x v="5"/>
    <s v="Lead"/>
    <d v="2023-12-02T00:00:00"/>
    <d v="2010-02-01T00:00:00"/>
    <n v="111313"/>
    <n v="7936"/>
    <n v="89"/>
    <x v="38"/>
    <x v="4"/>
    <n v="113"/>
    <n v="119249"/>
    <n v="7.1294457969868746E-2"/>
  </r>
  <r>
    <x v="1010"/>
    <s v="Vikram Singh"/>
    <x v="1"/>
    <x v="6"/>
    <s v="Analyst"/>
    <d v="2016-05-06T00:00:00"/>
    <d v="1985-03-25T00:00:00"/>
    <n v="35831"/>
    <n v="8999"/>
    <n v="91"/>
    <x v="46"/>
    <x v="0"/>
    <n v="117"/>
    <n v="44830"/>
    <n v="0.25115123775501663"/>
  </r>
  <r>
    <x v="1011"/>
    <s v="Ananya Rao"/>
    <x v="0"/>
    <x v="4"/>
    <s v="Manager"/>
    <d v="2021-06-03T00:00:00"/>
    <d v="2001-07-05T00:00:00"/>
    <n v="60877"/>
    <n v="27732"/>
    <n v="66"/>
    <x v="35"/>
    <x v="1"/>
    <n v="106"/>
    <n v="88609"/>
    <n v="0.45554150171657604"/>
  </r>
  <r>
    <x v="1012"/>
    <s v="Karan Malhotra"/>
    <x v="1"/>
    <x v="2"/>
    <s v="Lead"/>
    <d v="2019-11-12T00:00:00"/>
    <d v="1993-05-20T00:00:00"/>
    <n v="99897"/>
    <n v="9103"/>
    <n v="66"/>
    <x v="49"/>
    <x v="6"/>
    <n v="118"/>
    <n v="109000"/>
    <n v="9.1123857573300493E-2"/>
  </r>
  <r>
    <x v="1013"/>
    <s v="Kavya Nair"/>
    <x v="1"/>
    <x v="5"/>
    <s v="Lead"/>
    <d v="2015-03-22T00:00:00"/>
    <d v="1997-08-30T00:00:00"/>
    <n v="97883"/>
    <n v="22577"/>
    <n v="93"/>
    <x v="32"/>
    <x v="6"/>
    <n v="117"/>
    <n v="120460"/>
    <n v="0.23065292236649879"/>
  </r>
  <r>
    <x v="1014"/>
    <s v="Gayathri Iyer"/>
    <x v="0"/>
    <x v="5"/>
    <s v="Executive"/>
    <d v="2025-10-30T00:00:00"/>
    <d v="2009-07-17T00:00:00"/>
    <n v="40378"/>
    <n v="10920"/>
    <n v="98"/>
    <x v="2"/>
    <x v="5"/>
    <n v="101"/>
    <n v="51298"/>
    <n v="0.27044430135222153"/>
  </r>
  <r>
    <x v="1015"/>
    <s v="Ravi Teja"/>
    <x v="1"/>
    <x v="5"/>
    <s v="Senior Executive"/>
    <d v="2016-05-18T00:00:00"/>
    <d v="1981-10-03T00:00:00"/>
    <n v="41884"/>
    <n v="23844"/>
    <n v="73"/>
    <x v="46"/>
    <x v="5"/>
    <n v="103"/>
    <n v="65728"/>
    <n v="0.5692866010887212"/>
  </r>
  <r>
    <x v="1016"/>
    <s v="Ravi Teja"/>
    <x v="1"/>
    <x v="5"/>
    <s v="Analyst"/>
    <d v="2015-12-13T00:00:00"/>
    <d v="1985-08-05T00:00:00"/>
    <n v="91341"/>
    <n v="14783"/>
    <n v="83"/>
    <x v="60"/>
    <x v="5"/>
    <n v="114"/>
    <n v="106124"/>
    <n v="0.16184407878170812"/>
  </r>
  <r>
    <x v="1017"/>
    <s v="Krishna Chaitanya"/>
    <x v="0"/>
    <x v="1"/>
    <s v="Senior Executive"/>
    <d v="2015-07-09T00:00:00"/>
    <d v="2003-04-20T00:00:00"/>
    <n v="63456"/>
    <n v="26599"/>
    <n v="94"/>
    <x v="58"/>
    <x v="5"/>
    <n v="119"/>
    <n v="90055"/>
    <n v="0.419172339889057"/>
  </r>
  <r>
    <x v="1018"/>
    <s v="Tarun Verma"/>
    <x v="1"/>
    <x v="4"/>
    <s v="Senior Executive"/>
    <d v="2021-10-18T00:00:00"/>
    <d v="2004-02-22T00:00:00"/>
    <n v="91924"/>
    <n v="11876"/>
    <n v="66"/>
    <x v="13"/>
    <x v="4"/>
    <n v="102"/>
    <n v="103800"/>
    <n v="0.12919368173708715"/>
  </r>
  <r>
    <x v="1019"/>
    <s v="Ananya Rao"/>
    <x v="0"/>
    <x v="1"/>
    <s v="Executive"/>
    <d v="2018-05-12T00:00:00"/>
    <d v="1989-08-27T00:00:00"/>
    <n v="42590"/>
    <n v="24731"/>
    <n v="95"/>
    <x v="5"/>
    <x v="1"/>
    <n v="112"/>
    <n v="67321"/>
    <n v="0.58067621507396106"/>
  </r>
  <r>
    <x v="1020"/>
    <s v="Vikram Singh"/>
    <x v="0"/>
    <x v="2"/>
    <s v="Manager"/>
    <d v="2019-09-25T00:00:00"/>
    <d v="1983-05-03T00:00:00"/>
    <n v="97069"/>
    <n v="13354"/>
    <n v="76"/>
    <x v="6"/>
    <x v="0"/>
    <n v="106"/>
    <n v="110423"/>
    <n v="0.13757224242549115"/>
  </r>
  <r>
    <x v="1021"/>
    <s v="Karan Malhotra"/>
    <x v="1"/>
    <x v="0"/>
    <s v="Senior Executive"/>
    <d v="2022-08-03T00:00:00"/>
    <d v="1999-01-29T00:00:00"/>
    <n v="116031"/>
    <n v="9693"/>
    <n v="94"/>
    <x v="5"/>
    <x v="6"/>
    <n v="109"/>
    <n v="125724"/>
    <n v="8.353802001189338E-2"/>
  </r>
  <r>
    <x v="1022"/>
    <s v="Nisha Kapoor"/>
    <x v="0"/>
    <x v="2"/>
    <s v="Senior Executive"/>
    <d v="2021-04-27T00:00:00"/>
    <d v="2009-06-26T00:00:00"/>
    <n v="109904"/>
    <n v="21758"/>
    <n v="98"/>
    <x v="24"/>
    <x v="2"/>
    <n v="105"/>
    <n v="131662"/>
    <n v="0.19797277624108311"/>
  </r>
  <r>
    <x v="1023"/>
    <s v="Aditya Kapoor"/>
    <x v="1"/>
    <x v="3"/>
    <s v="Analyst"/>
    <d v="2025-10-23T00:00:00"/>
    <d v="2007-01-28T00:00:00"/>
    <n v="57440"/>
    <n v="7540"/>
    <n v="77"/>
    <x v="25"/>
    <x v="1"/>
    <n v="104"/>
    <n v="64980"/>
    <n v="0.13126740947075208"/>
  </r>
  <r>
    <x v="1024"/>
    <s v="Krishna Chaitanya"/>
    <x v="1"/>
    <x v="0"/>
    <s v="Senior Executive"/>
    <d v="2022-03-07T00:00:00"/>
    <d v="1983-12-28T00:00:00"/>
    <n v="72555"/>
    <n v="15928"/>
    <n v="77"/>
    <x v="11"/>
    <x v="4"/>
    <n v="108"/>
    <n v="88483"/>
    <n v="0.21953001171525049"/>
  </r>
  <r>
    <x v="1025"/>
    <s v="Vikram Singh"/>
    <x v="0"/>
    <x v="0"/>
    <s v="Associate"/>
    <d v="2025-11-12T00:00:00"/>
    <d v="1989-12-19T00:00:00"/>
    <n v="74628"/>
    <n v="8440"/>
    <n v="67"/>
    <x v="36"/>
    <x v="1"/>
    <n v="110"/>
    <n v="83068"/>
    <n v="0.11309428096692931"/>
  </r>
  <r>
    <x v="1026"/>
    <s v="Gayathri Iyer"/>
    <x v="1"/>
    <x v="0"/>
    <s v="Manager"/>
    <d v="2018-11-30T00:00:00"/>
    <d v="2011-06-03T00:00:00"/>
    <n v="99993"/>
    <n v="14240"/>
    <n v="95"/>
    <x v="18"/>
    <x v="1"/>
    <n v="104"/>
    <n v="114233"/>
    <n v="0.14240996869780884"/>
  </r>
  <r>
    <x v="1027"/>
    <s v="Priya Reddy"/>
    <x v="0"/>
    <x v="6"/>
    <s v="Associate"/>
    <d v="2017-01-10T00:00:00"/>
    <d v="1995-06-26T00:00:00"/>
    <n v="113842"/>
    <n v="22422"/>
    <n v="95"/>
    <x v="9"/>
    <x v="4"/>
    <n v="113"/>
    <n v="136264"/>
    <n v="0.19695718627571546"/>
  </r>
  <r>
    <x v="1028"/>
    <s v="Tarun Verma"/>
    <x v="0"/>
    <x v="6"/>
    <s v="Analyst"/>
    <d v="2022-09-13T00:00:00"/>
    <d v="2003-01-14T00:00:00"/>
    <n v="118483"/>
    <n v="10095"/>
    <n v="68"/>
    <x v="11"/>
    <x v="2"/>
    <n v="119"/>
    <n v="128578"/>
    <n v="8.5202096503295827E-2"/>
  </r>
  <r>
    <x v="1029"/>
    <s v="Vikram Singh"/>
    <x v="0"/>
    <x v="2"/>
    <s v="Lead"/>
    <d v="2025-12-05T00:00:00"/>
    <d v="1996-08-08T00:00:00"/>
    <n v="117733"/>
    <n v="13162"/>
    <n v="98"/>
    <x v="22"/>
    <x v="0"/>
    <n v="115"/>
    <n v="130895"/>
    <n v="0.11179533350887177"/>
  </r>
  <r>
    <x v="1030"/>
    <s v="Kavya Nair"/>
    <x v="1"/>
    <x v="6"/>
    <s v="Associate"/>
    <d v="2020-08-19T00:00:00"/>
    <d v="1992-11-12T00:00:00"/>
    <n v="61152"/>
    <n v="19017"/>
    <n v="93"/>
    <x v="29"/>
    <x v="0"/>
    <n v="108"/>
    <n v="80169"/>
    <n v="0.31097919937205654"/>
  </r>
  <r>
    <x v="1031"/>
    <s v="Pooja Das"/>
    <x v="0"/>
    <x v="6"/>
    <s v="Associate"/>
    <d v="2023-08-23T00:00:00"/>
    <d v="1994-01-10T00:00:00"/>
    <n v="36814"/>
    <n v="25797"/>
    <n v="65"/>
    <x v="7"/>
    <x v="0"/>
    <n v="108"/>
    <n v="62611"/>
    <n v="0.70073884935079045"/>
  </r>
  <r>
    <x v="1032"/>
    <s v="Rahul Verma"/>
    <x v="0"/>
    <x v="4"/>
    <s v="Analyst"/>
    <d v="2015-12-13T00:00:00"/>
    <d v="1992-10-27T00:00:00"/>
    <n v="97634"/>
    <n v="21149"/>
    <n v="60"/>
    <x v="29"/>
    <x v="2"/>
    <n v="117"/>
    <n v="118783"/>
    <n v="0.21661511358747979"/>
  </r>
  <r>
    <x v="1033"/>
    <s v="Arjun Mehta"/>
    <x v="1"/>
    <x v="3"/>
    <s v="Manager"/>
    <d v="2022-09-07T00:00:00"/>
    <d v="2010-05-11T00:00:00"/>
    <n v="94783"/>
    <n v="27868"/>
    <n v="67"/>
    <x v="23"/>
    <x v="6"/>
    <n v="120"/>
    <n v="122651"/>
    <n v="0.29401896964645557"/>
  </r>
  <r>
    <x v="1034"/>
    <s v="Rohan Gupta"/>
    <x v="0"/>
    <x v="2"/>
    <s v="Associate"/>
    <d v="2022-11-17T00:00:00"/>
    <d v="2003-12-20T00:00:00"/>
    <n v="70227"/>
    <n v="13002"/>
    <n v="93"/>
    <x v="0"/>
    <x v="1"/>
    <n v="102"/>
    <n v="83229"/>
    <n v="0.18514246657268571"/>
  </r>
  <r>
    <x v="1035"/>
    <s v="Ajay Singh"/>
    <x v="1"/>
    <x v="1"/>
    <s v="Lead"/>
    <d v="2025-06-07T00:00:00"/>
    <d v="2003-06-26T00:00:00"/>
    <n v="54500"/>
    <n v="10728"/>
    <n v="64"/>
    <x v="50"/>
    <x v="4"/>
    <n v="105"/>
    <n v="65228"/>
    <n v="0.1968440366972477"/>
  </r>
  <r>
    <x v="1036"/>
    <s v="Swathi Ramesh"/>
    <x v="1"/>
    <x v="0"/>
    <s v="Associate"/>
    <d v="2020-07-22T00:00:00"/>
    <d v="1997-01-02T00:00:00"/>
    <n v="47345"/>
    <n v="17231"/>
    <n v="67"/>
    <x v="15"/>
    <x v="0"/>
    <n v="108"/>
    <n v="64576"/>
    <n v="0.36394550638927026"/>
  </r>
  <r>
    <x v="1037"/>
    <s v="Ravi Teja"/>
    <x v="0"/>
    <x v="6"/>
    <s v="Senior Executive"/>
    <d v="2020-06-01T00:00:00"/>
    <d v="1993-03-02T00:00:00"/>
    <n v="59701"/>
    <n v="11981"/>
    <n v="60"/>
    <x v="28"/>
    <x v="0"/>
    <n v="119"/>
    <n v="71682"/>
    <n v="0.2006834056380965"/>
  </r>
  <r>
    <x v="1038"/>
    <s v="Karan Malhotra"/>
    <x v="0"/>
    <x v="6"/>
    <s v="Lead"/>
    <d v="2020-10-12T00:00:00"/>
    <d v="1981-08-03T00:00:00"/>
    <n v="85693"/>
    <n v="25242"/>
    <n v="91"/>
    <x v="17"/>
    <x v="3"/>
    <n v="101"/>
    <n v="110935"/>
    <n v="0.29456314984887916"/>
  </r>
  <r>
    <x v="1039"/>
    <s v="Ajay Singh"/>
    <x v="1"/>
    <x v="6"/>
    <s v="Senior Executive"/>
    <d v="2018-12-20T00:00:00"/>
    <d v="1984-10-21T00:00:00"/>
    <n v="25675"/>
    <n v="16459"/>
    <n v="71"/>
    <x v="23"/>
    <x v="3"/>
    <n v="101"/>
    <n v="42134"/>
    <n v="0.64105160662122684"/>
  </r>
  <r>
    <x v="1040"/>
    <s v="Sneha Iyer"/>
    <x v="1"/>
    <x v="3"/>
    <s v="Executive"/>
    <d v="2015-12-14T00:00:00"/>
    <d v="2003-09-25T00:00:00"/>
    <n v="92412"/>
    <n v="10036"/>
    <n v="86"/>
    <x v="25"/>
    <x v="2"/>
    <n v="101"/>
    <n v="102448"/>
    <n v="0.1086006146387915"/>
  </r>
  <r>
    <x v="1041"/>
    <s v="Arjun Mehta"/>
    <x v="1"/>
    <x v="1"/>
    <s v="Associate"/>
    <d v="2019-06-08T00:00:00"/>
    <d v="1996-10-15T00:00:00"/>
    <n v="64227"/>
    <n v="16943"/>
    <n v="87"/>
    <x v="47"/>
    <x v="5"/>
    <n v="118"/>
    <n v="81170"/>
    <n v="0.26379871393650645"/>
  </r>
  <r>
    <x v="1042"/>
    <s v="Vikram Singh"/>
    <x v="0"/>
    <x v="3"/>
    <s v="Lead"/>
    <d v="2024-05-31T00:00:00"/>
    <d v="1999-09-16T00:00:00"/>
    <n v="46211"/>
    <n v="9583"/>
    <n v="82"/>
    <x v="28"/>
    <x v="2"/>
    <n v="101"/>
    <n v="55794"/>
    <n v="0.20737486745580055"/>
  </r>
  <r>
    <x v="1043"/>
    <s v="Meera Joshi"/>
    <x v="0"/>
    <x v="0"/>
    <s v="Executive"/>
    <d v="2018-03-12T00:00:00"/>
    <d v="1981-10-21T00:00:00"/>
    <n v="42521"/>
    <n v="17928"/>
    <n v="86"/>
    <x v="28"/>
    <x v="3"/>
    <n v="102"/>
    <n v="60449"/>
    <n v="0.42162696079584205"/>
  </r>
  <r>
    <x v="1044"/>
    <s v="Kavya Nair"/>
    <x v="0"/>
    <x v="3"/>
    <s v="Lead"/>
    <d v="2017-12-24T00:00:00"/>
    <d v="1985-04-30T00:00:00"/>
    <n v="80193"/>
    <n v="21025"/>
    <n v="95"/>
    <x v="32"/>
    <x v="4"/>
    <n v="105"/>
    <n v="101218"/>
    <n v="0.26217999077226189"/>
  </r>
  <r>
    <x v="1045"/>
    <s v="Aditya Kapoor"/>
    <x v="1"/>
    <x v="4"/>
    <s v="Lead"/>
    <d v="2025-05-10T00:00:00"/>
    <d v="1997-06-10T00:00:00"/>
    <n v="42225"/>
    <n v="8595"/>
    <n v="66"/>
    <x v="35"/>
    <x v="6"/>
    <n v="105"/>
    <n v="50820"/>
    <n v="0.20355239786856127"/>
  </r>
  <r>
    <x v="1046"/>
    <s v="Arjun Mehta"/>
    <x v="1"/>
    <x v="4"/>
    <s v="Analyst"/>
    <d v="2023-08-10T00:00:00"/>
    <d v="2010-09-13T00:00:00"/>
    <n v="55999"/>
    <n v="6705"/>
    <n v="81"/>
    <x v="40"/>
    <x v="1"/>
    <n v="101"/>
    <n v="62704"/>
    <n v="0.11973428096930303"/>
  </r>
  <r>
    <x v="1047"/>
    <s v="Neha Kulkarni"/>
    <x v="1"/>
    <x v="6"/>
    <s v="Senior Executive"/>
    <d v="2020-06-13T00:00:00"/>
    <d v="1983-09-15T00:00:00"/>
    <n v="81223"/>
    <n v="13118"/>
    <n v="99"/>
    <x v="11"/>
    <x v="0"/>
    <n v="117"/>
    <n v="94341"/>
    <n v="0.16150597737094172"/>
  </r>
  <r>
    <x v="1048"/>
    <s v="Kavya Nair"/>
    <x v="0"/>
    <x v="6"/>
    <s v="Analyst"/>
    <d v="2024-09-09T00:00:00"/>
    <d v="1991-10-27T00:00:00"/>
    <n v="116875"/>
    <n v="13105"/>
    <n v="87"/>
    <x v="37"/>
    <x v="2"/>
    <n v="104"/>
    <n v="129980"/>
    <n v="0.1121283422459893"/>
  </r>
  <r>
    <x v="1049"/>
    <s v="Swathi Ramesh"/>
    <x v="0"/>
    <x v="1"/>
    <s v="Manager"/>
    <d v="2022-01-20T00:00:00"/>
    <d v="2008-06-17T00:00:00"/>
    <n v="44493"/>
    <n v="12516"/>
    <n v="67"/>
    <x v="8"/>
    <x v="2"/>
    <n v="102"/>
    <n v="57009"/>
    <n v="0.28130267682556809"/>
  </r>
  <r>
    <x v="1050"/>
    <s v="Vikram Singh"/>
    <x v="0"/>
    <x v="1"/>
    <s v="Associate"/>
    <d v="2015-03-14T00:00:00"/>
    <d v="2007-08-27T00:00:00"/>
    <n v="51167"/>
    <n v="7979"/>
    <n v="63"/>
    <x v="6"/>
    <x v="2"/>
    <n v="117"/>
    <n v="59146"/>
    <n v="0.15594035218011609"/>
  </r>
  <r>
    <x v="1051"/>
    <s v="Pooja Das"/>
    <x v="0"/>
    <x v="1"/>
    <s v="Senior Executive"/>
    <d v="2019-10-12T00:00:00"/>
    <d v="2001-06-30T00:00:00"/>
    <n v="33041"/>
    <n v="21707"/>
    <n v="87"/>
    <x v="46"/>
    <x v="6"/>
    <n v="110"/>
    <n v="54748"/>
    <n v="0.65697164129414964"/>
  </r>
  <r>
    <x v="1052"/>
    <s v="Sneha Iyer"/>
    <x v="1"/>
    <x v="6"/>
    <s v="Senior Executive"/>
    <d v="2025-07-29T00:00:00"/>
    <d v="1995-09-30T00:00:00"/>
    <n v="118268"/>
    <n v="18699"/>
    <n v="75"/>
    <x v="49"/>
    <x v="6"/>
    <n v="106"/>
    <n v="136967"/>
    <n v="0.15810701119491324"/>
  </r>
  <r>
    <x v="1053"/>
    <s v="Priya Reddy"/>
    <x v="0"/>
    <x v="0"/>
    <s v="Lead"/>
    <d v="2023-05-09T00:00:00"/>
    <d v="1994-06-05T00:00:00"/>
    <n v="52784"/>
    <n v="14349"/>
    <n v="90"/>
    <x v="18"/>
    <x v="1"/>
    <n v="104"/>
    <n v="67133"/>
    <n v="0.27184374052743254"/>
  </r>
  <r>
    <x v="1054"/>
    <s v="Neha Kulkarni"/>
    <x v="0"/>
    <x v="6"/>
    <s v="Associate"/>
    <d v="2019-01-29T00:00:00"/>
    <d v="1994-12-29T00:00:00"/>
    <n v="64892"/>
    <n v="8654"/>
    <n v="66"/>
    <x v="13"/>
    <x v="6"/>
    <n v="118"/>
    <n v="73546"/>
    <n v="0.13336004438143376"/>
  </r>
  <r>
    <x v="1055"/>
    <s v="Arjun Mehta"/>
    <x v="1"/>
    <x v="6"/>
    <s v="Lead"/>
    <d v="2024-01-31T00:00:00"/>
    <d v="1996-03-17T00:00:00"/>
    <n v="102189"/>
    <n v="22329"/>
    <n v="98"/>
    <x v="50"/>
    <x v="5"/>
    <n v="109"/>
    <n v="124518"/>
    <n v="0.21850688430261575"/>
  </r>
  <r>
    <x v="1056"/>
    <s v="Rohan Gupta"/>
    <x v="1"/>
    <x v="0"/>
    <s v="Analyst"/>
    <d v="2016-06-18T00:00:00"/>
    <d v="2008-03-28T00:00:00"/>
    <n v="103883"/>
    <n v="8943"/>
    <n v="62"/>
    <x v="21"/>
    <x v="0"/>
    <n v="107"/>
    <n v="112826"/>
    <n v="8.6087232752230874E-2"/>
  </r>
  <r>
    <x v="1057"/>
    <s v="Rohan Gupta"/>
    <x v="1"/>
    <x v="0"/>
    <s v="Analyst"/>
    <d v="2025-07-24T00:00:00"/>
    <d v="2004-07-08T00:00:00"/>
    <n v="106134"/>
    <n v="16236"/>
    <n v="79"/>
    <x v="30"/>
    <x v="2"/>
    <n v="107"/>
    <n v="122370"/>
    <n v="0.15297642602747472"/>
  </r>
  <r>
    <x v="1058"/>
    <s v="Ravi Teja"/>
    <x v="0"/>
    <x v="0"/>
    <s v="Executive"/>
    <d v="2017-02-24T00:00:00"/>
    <d v="1998-10-04T00:00:00"/>
    <n v="97154"/>
    <n v="28317"/>
    <n v="76"/>
    <x v="47"/>
    <x v="4"/>
    <n v="118"/>
    <n v="125471"/>
    <n v="0.29146509665067832"/>
  </r>
  <r>
    <x v="1059"/>
    <s v="Meera Joshi"/>
    <x v="1"/>
    <x v="3"/>
    <s v="Lead"/>
    <d v="2023-01-17T00:00:00"/>
    <d v="1985-04-07T00:00:00"/>
    <n v="82163"/>
    <n v="7218"/>
    <n v="90"/>
    <x v="22"/>
    <x v="1"/>
    <n v="117"/>
    <n v="89381"/>
    <n v="8.7849762058347436E-2"/>
  </r>
  <r>
    <x v="1060"/>
    <s v="Aarav Sharma"/>
    <x v="0"/>
    <x v="4"/>
    <s v="Senior Executive"/>
    <d v="2022-10-24T00:00:00"/>
    <d v="1985-10-13T00:00:00"/>
    <n v="62965"/>
    <n v="6489"/>
    <n v="96"/>
    <x v="17"/>
    <x v="4"/>
    <n v="107"/>
    <n v="69454"/>
    <n v="0.10305725403001667"/>
  </r>
  <r>
    <x v="1061"/>
    <s v="Karan Malhotra"/>
    <x v="1"/>
    <x v="2"/>
    <s v="Manager"/>
    <d v="2024-10-04T00:00:00"/>
    <d v="2003-01-12T00:00:00"/>
    <n v="34828"/>
    <n v="10423"/>
    <n v="88"/>
    <x v="33"/>
    <x v="1"/>
    <n v="113"/>
    <n v="45251"/>
    <n v="0.29927070173423681"/>
  </r>
  <r>
    <x v="1062"/>
    <s v="Ravi Teja"/>
    <x v="1"/>
    <x v="3"/>
    <s v="Manager"/>
    <d v="2018-01-17T00:00:00"/>
    <d v="1989-04-13T00:00:00"/>
    <n v="49125"/>
    <n v="5117"/>
    <n v="70"/>
    <x v="48"/>
    <x v="5"/>
    <n v="119"/>
    <n v="54242"/>
    <n v="0.10416284987277354"/>
  </r>
  <r>
    <x v="1063"/>
    <s v="Aarav Sharma"/>
    <x v="1"/>
    <x v="4"/>
    <s v="Lead"/>
    <d v="2023-01-30T00:00:00"/>
    <d v="2003-07-21T00:00:00"/>
    <n v="58925"/>
    <n v="14942"/>
    <n v="74"/>
    <x v="4"/>
    <x v="0"/>
    <n v="109"/>
    <n v="73867"/>
    <n v="0.25357658039881203"/>
  </r>
  <r>
    <x v="1064"/>
    <s v="Ravi Teja"/>
    <x v="0"/>
    <x v="1"/>
    <s v="Executive"/>
    <d v="2015-07-06T00:00:00"/>
    <d v="2003-12-07T00:00:00"/>
    <n v="56223"/>
    <n v="14563"/>
    <n v="62"/>
    <x v="43"/>
    <x v="5"/>
    <n v="109"/>
    <n v="70786"/>
    <n v="0.25902210838980488"/>
  </r>
  <r>
    <x v="1065"/>
    <s v="Arjun Mehta"/>
    <x v="1"/>
    <x v="5"/>
    <s v="Analyst"/>
    <d v="2022-03-16T00:00:00"/>
    <d v="1991-03-03T00:00:00"/>
    <n v="52521"/>
    <n v="22517"/>
    <n v="67"/>
    <x v="20"/>
    <x v="0"/>
    <n v="112"/>
    <n v="75038"/>
    <n v="0.42872374859579976"/>
  </r>
  <r>
    <x v="1066"/>
    <s v="Nisha Kapoor"/>
    <x v="1"/>
    <x v="6"/>
    <s v="Analyst"/>
    <d v="2025-08-12T00:00:00"/>
    <d v="2011-08-24T00:00:00"/>
    <n v="96994"/>
    <n v="13652"/>
    <n v="68"/>
    <x v="22"/>
    <x v="1"/>
    <n v="110"/>
    <n v="110646"/>
    <n v="0.14075097428706931"/>
  </r>
  <r>
    <x v="1067"/>
    <s v="Aditya Kapoor"/>
    <x v="0"/>
    <x v="2"/>
    <s v="Analyst"/>
    <d v="2024-03-28T00:00:00"/>
    <d v="1995-12-12T00:00:00"/>
    <n v="53741"/>
    <n v="28936"/>
    <n v="77"/>
    <x v="36"/>
    <x v="3"/>
    <n v="101"/>
    <n v="82677"/>
    <n v="0.53843434249455724"/>
  </r>
  <r>
    <x v="1068"/>
    <s v="Ravi Teja"/>
    <x v="0"/>
    <x v="2"/>
    <s v="Lead"/>
    <d v="2022-09-19T00:00:00"/>
    <d v="1997-02-18T00:00:00"/>
    <n v="110698"/>
    <n v="13432"/>
    <n v="100"/>
    <x v="43"/>
    <x v="1"/>
    <n v="118"/>
    <n v="124130"/>
    <n v="0.12133913891849898"/>
  </r>
  <r>
    <x v="1069"/>
    <s v="Rohan Gupta"/>
    <x v="1"/>
    <x v="1"/>
    <s v="Senior Executive"/>
    <d v="2018-01-05T00:00:00"/>
    <d v="1989-02-23T00:00:00"/>
    <n v="101239"/>
    <n v="25637"/>
    <n v="85"/>
    <x v="11"/>
    <x v="2"/>
    <n v="108"/>
    <n v="126876"/>
    <n v="0.25323244994517924"/>
  </r>
  <r>
    <x v="1070"/>
    <s v="Neha Kulkarni"/>
    <x v="1"/>
    <x v="1"/>
    <s v="Associate"/>
    <d v="2016-01-19T00:00:00"/>
    <d v="2002-03-31T00:00:00"/>
    <n v="48791"/>
    <n v="20053"/>
    <n v="71"/>
    <x v="42"/>
    <x v="4"/>
    <n v="106"/>
    <n v="68844"/>
    <n v="0.41099792994609663"/>
  </r>
  <r>
    <x v="1071"/>
    <s v="Rohan Gupta"/>
    <x v="1"/>
    <x v="2"/>
    <s v="Executive"/>
    <d v="2022-04-06T00:00:00"/>
    <d v="1992-08-26T00:00:00"/>
    <n v="27758"/>
    <n v="15163"/>
    <n v="70"/>
    <x v="27"/>
    <x v="5"/>
    <n v="113"/>
    <n v="42921"/>
    <n v="0.54625693493767558"/>
  </r>
  <r>
    <x v="1072"/>
    <s v="Krishna Chaitanya"/>
    <x v="0"/>
    <x v="0"/>
    <s v="Executive"/>
    <d v="2015-10-23T00:00:00"/>
    <d v="1999-02-16T00:00:00"/>
    <n v="57145"/>
    <n v="19910"/>
    <n v="85"/>
    <x v="52"/>
    <x v="0"/>
    <n v="117"/>
    <n v="77055"/>
    <n v="0.34841193455245428"/>
  </r>
  <r>
    <x v="1073"/>
    <s v="Arjun Mehta"/>
    <x v="0"/>
    <x v="4"/>
    <s v="Analyst"/>
    <d v="2019-03-28T00:00:00"/>
    <d v="1997-03-23T00:00:00"/>
    <n v="27715"/>
    <n v="8605"/>
    <n v="60"/>
    <x v="33"/>
    <x v="4"/>
    <n v="102"/>
    <n v="36320"/>
    <n v="0.31048168861627279"/>
  </r>
  <r>
    <x v="1074"/>
    <s v="Arjun Mehta"/>
    <x v="0"/>
    <x v="5"/>
    <s v="Analyst"/>
    <d v="2018-01-01T00:00:00"/>
    <d v="1986-05-25T00:00:00"/>
    <n v="107232"/>
    <n v="24648"/>
    <n v="60"/>
    <x v="35"/>
    <x v="6"/>
    <n v="104"/>
    <n v="131880"/>
    <n v="0.22985675917636528"/>
  </r>
  <r>
    <x v="1075"/>
    <s v="Ravi Teja"/>
    <x v="1"/>
    <x v="5"/>
    <s v="Lead"/>
    <d v="2015-12-15T00:00:00"/>
    <d v="1989-01-27T00:00:00"/>
    <n v="43249"/>
    <n v="20742"/>
    <n v="96"/>
    <x v="47"/>
    <x v="2"/>
    <n v="106"/>
    <n v="63991"/>
    <n v="0.47959490392841453"/>
  </r>
  <r>
    <x v="1076"/>
    <s v="Pooja Das"/>
    <x v="1"/>
    <x v="3"/>
    <s v="Executive"/>
    <d v="2017-09-25T00:00:00"/>
    <d v="1982-07-04T00:00:00"/>
    <n v="96241"/>
    <n v="27676"/>
    <n v="77"/>
    <x v="43"/>
    <x v="1"/>
    <n v="104"/>
    <n v="123917"/>
    <n v="0.28756974678151725"/>
  </r>
  <r>
    <x v="1077"/>
    <s v="Aarav Sharma"/>
    <x v="0"/>
    <x v="0"/>
    <s v="Manager"/>
    <d v="2018-04-30T00:00:00"/>
    <d v="1984-08-07T00:00:00"/>
    <n v="92048"/>
    <n v="18608"/>
    <n v="69"/>
    <x v="20"/>
    <x v="5"/>
    <n v="101"/>
    <n v="110656"/>
    <n v="0.20215539718407788"/>
  </r>
  <r>
    <x v="1078"/>
    <s v="Ananya Rao"/>
    <x v="1"/>
    <x v="3"/>
    <s v="Executive"/>
    <d v="2018-12-18T00:00:00"/>
    <d v="2009-05-25T00:00:00"/>
    <n v="62597"/>
    <n v="12401"/>
    <n v="84"/>
    <x v="0"/>
    <x v="0"/>
    <n v="104"/>
    <n v="74998"/>
    <n v="0.19810853555282201"/>
  </r>
  <r>
    <x v="1079"/>
    <s v="Tarun Verma"/>
    <x v="0"/>
    <x v="0"/>
    <s v="Executive"/>
    <d v="2016-02-21T00:00:00"/>
    <d v="1992-08-22T00:00:00"/>
    <n v="71833"/>
    <n v="7499"/>
    <n v="99"/>
    <x v="15"/>
    <x v="6"/>
    <n v="112"/>
    <n v="79332"/>
    <n v="0.10439491598568904"/>
  </r>
  <r>
    <x v="1080"/>
    <s v="Rahul Verma"/>
    <x v="0"/>
    <x v="4"/>
    <s v="Executive"/>
    <d v="2016-12-30T00:00:00"/>
    <d v="1999-03-24T00:00:00"/>
    <n v="94531"/>
    <n v="15972"/>
    <n v="98"/>
    <x v="36"/>
    <x v="0"/>
    <n v="114"/>
    <n v="110503"/>
    <n v="0.16896044683754535"/>
  </r>
  <r>
    <x v="1081"/>
    <s v="Arjun Mehta"/>
    <x v="1"/>
    <x v="4"/>
    <s v="Senior Executive"/>
    <d v="2018-11-27T00:00:00"/>
    <d v="1984-08-29T00:00:00"/>
    <n v="60532"/>
    <n v="21359"/>
    <n v="83"/>
    <x v="57"/>
    <x v="3"/>
    <n v="103"/>
    <n v="81891"/>
    <n v="0.35285468842926054"/>
  </r>
  <r>
    <x v="1082"/>
    <s v="Aarav Sharma"/>
    <x v="0"/>
    <x v="5"/>
    <s v="Lead"/>
    <d v="2016-08-23T00:00:00"/>
    <d v="1994-05-14T00:00:00"/>
    <n v="44369"/>
    <n v="17799"/>
    <n v="88"/>
    <x v="30"/>
    <x v="4"/>
    <n v="116"/>
    <n v="62168"/>
    <n v="0.40115846649687847"/>
  </r>
  <r>
    <x v="1083"/>
    <s v="Rahul Verma"/>
    <x v="0"/>
    <x v="4"/>
    <s v="Associate"/>
    <d v="2025-10-05T00:00:00"/>
    <d v="2012-08-06T00:00:00"/>
    <n v="61500"/>
    <n v="9740"/>
    <n v="65"/>
    <x v="49"/>
    <x v="5"/>
    <n v="106"/>
    <n v="71240"/>
    <n v="0.15837398373983741"/>
  </r>
  <r>
    <x v="1084"/>
    <s v="Karan Malhotra"/>
    <x v="1"/>
    <x v="6"/>
    <s v="Associate"/>
    <d v="2019-10-03T00:00:00"/>
    <d v="2001-08-03T00:00:00"/>
    <n v="115888"/>
    <n v="18564"/>
    <n v="98"/>
    <x v="35"/>
    <x v="0"/>
    <n v="111"/>
    <n v="134452"/>
    <n v="0.16018914814303464"/>
  </r>
  <r>
    <x v="1085"/>
    <s v="Arjun Mehta"/>
    <x v="0"/>
    <x v="3"/>
    <s v="Associate"/>
    <d v="2021-02-28T00:00:00"/>
    <d v="2002-04-19T00:00:00"/>
    <n v="95614"/>
    <n v="22490"/>
    <n v="91"/>
    <x v="60"/>
    <x v="1"/>
    <n v="108"/>
    <n v="118104"/>
    <n v="0.23521660007948628"/>
  </r>
  <r>
    <x v="1086"/>
    <s v="Karan Malhotra"/>
    <x v="0"/>
    <x v="4"/>
    <s v="Lead"/>
    <d v="2019-09-24T00:00:00"/>
    <d v="2003-08-21T00:00:00"/>
    <n v="100743"/>
    <n v="27724"/>
    <n v="74"/>
    <x v="2"/>
    <x v="6"/>
    <n v="108"/>
    <n v="128467"/>
    <n v="0.27519529892895783"/>
  </r>
  <r>
    <x v="1087"/>
    <s v="Meera Joshi"/>
    <x v="0"/>
    <x v="1"/>
    <s v="Analyst"/>
    <d v="2019-01-24T00:00:00"/>
    <d v="2005-01-17T00:00:00"/>
    <n v="87118"/>
    <n v="9377"/>
    <n v="67"/>
    <x v="17"/>
    <x v="3"/>
    <n v="112"/>
    <n v="96495"/>
    <n v="0.1076356206524484"/>
  </r>
  <r>
    <x v="1088"/>
    <s v="Arjun Mehta"/>
    <x v="1"/>
    <x v="3"/>
    <s v="Executive"/>
    <d v="2024-05-14T00:00:00"/>
    <d v="2004-09-26T00:00:00"/>
    <n v="80191"/>
    <n v="12946"/>
    <n v="73"/>
    <x v="42"/>
    <x v="5"/>
    <n v="102"/>
    <n v="93137"/>
    <n v="0.16143956304323429"/>
  </r>
  <r>
    <x v="1089"/>
    <s v="Arjun Mehta"/>
    <x v="0"/>
    <x v="2"/>
    <s v="Lead"/>
    <d v="2016-08-09T00:00:00"/>
    <d v="1996-12-06T00:00:00"/>
    <n v="28453"/>
    <n v="27810"/>
    <n v="87"/>
    <x v="50"/>
    <x v="6"/>
    <n v="104"/>
    <n v="56263"/>
    <n v="0.97740132850666006"/>
  </r>
  <r>
    <x v="1090"/>
    <s v="Krishna Chaitanya"/>
    <x v="0"/>
    <x v="3"/>
    <s v="Manager"/>
    <d v="2024-10-05T00:00:00"/>
    <d v="1987-02-04T00:00:00"/>
    <n v="28956"/>
    <n v="9813"/>
    <n v="83"/>
    <x v="11"/>
    <x v="6"/>
    <n v="108"/>
    <n v="38769"/>
    <n v="0.33889349357646081"/>
  </r>
  <r>
    <x v="1091"/>
    <s v="Rahul Verma"/>
    <x v="0"/>
    <x v="4"/>
    <s v="Associate"/>
    <d v="2016-09-05T00:00:00"/>
    <d v="1988-03-07T00:00:00"/>
    <n v="86573"/>
    <n v="29364"/>
    <n v="68"/>
    <x v="28"/>
    <x v="1"/>
    <n v="110"/>
    <n v="115937"/>
    <n v="0.33918196204359324"/>
  </r>
  <r>
    <x v="1092"/>
    <s v="Tarun Verma"/>
    <x v="1"/>
    <x v="2"/>
    <s v="Senior Executive"/>
    <d v="2019-12-24T00:00:00"/>
    <d v="2008-12-04T00:00:00"/>
    <n v="116127"/>
    <n v="5432"/>
    <n v="78"/>
    <x v="25"/>
    <x v="5"/>
    <n v="102"/>
    <n v="121559"/>
    <n v="4.677637414210304E-2"/>
  </r>
  <r>
    <x v="1093"/>
    <s v="Nisha Kapoor"/>
    <x v="0"/>
    <x v="4"/>
    <s v="Executive"/>
    <d v="2020-08-23T00:00:00"/>
    <d v="1987-03-12T00:00:00"/>
    <n v="26424"/>
    <n v="17988"/>
    <n v="87"/>
    <x v="0"/>
    <x v="2"/>
    <n v="118"/>
    <n v="44412"/>
    <n v="0.68074477747502271"/>
  </r>
  <r>
    <x v="1094"/>
    <s v="Vikram Singh"/>
    <x v="1"/>
    <x v="2"/>
    <s v="Executive"/>
    <d v="2019-10-02T00:00:00"/>
    <d v="1987-01-13T00:00:00"/>
    <n v="60628"/>
    <n v="8012"/>
    <n v="93"/>
    <x v="6"/>
    <x v="5"/>
    <n v="107"/>
    <n v="68640"/>
    <n v="0.13215016164148577"/>
  </r>
  <r>
    <x v="1095"/>
    <s v="Karan Malhotra"/>
    <x v="0"/>
    <x v="1"/>
    <s v="Associate"/>
    <d v="2017-01-22T00:00:00"/>
    <d v="2005-02-01T00:00:00"/>
    <n v="104309"/>
    <n v="7529"/>
    <n v="89"/>
    <x v="41"/>
    <x v="3"/>
    <n v="113"/>
    <n v="111838"/>
    <n v="7.2179773557411148E-2"/>
  </r>
  <r>
    <x v="1096"/>
    <s v="Karan Malhotra"/>
    <x v="0"/>
    <x v="0"/>
    <s v="Senior Executive"/>
    <d v="2022-04-02T00:00:00"/>
    <d v="1999-01-11T00:00:00"/>
    <n v="50523"/>
    <n v="13844"/>
    <n v="66"/>
    <x v="52"/>
    <x v="6"/>
    <n v="112"/>
    <n v="64367"/>
    <n v="0.27401381548997489"/>
  </r>
  <r>
    <x v="1097"/>
    <s v="Ajay Singh"/>
    <x v="1"/>
    <x v="0"/>
    <s v="Executive"/>
    <d v="2018-03-01T00:00:00"/>
    <d v="1987-04-20T00:00:00"/>
    <n v="95984"/>
    <n v="8488"/>
    <n v="64"/>
    <x v="5"/>
    <x v="1"/>
    <n v="101"/>
    <n v="104472"/>
    <n v="8.8431405234205701E-2"/>
  </r>
  <r>
    <x v="1098"/>
    <s v="Pooja Das"/>
    <x v="0"/>
    <x v="4"/>
    <s v="Executive"/>
    <d v="2022-02-27T00:00:00"/>
    <d v="1981-06-14T00:00:00"/>
    <n v="56501"/>
    <n v="13820"/>
    <n v="65"/>
    <x v="48"/>
    <x v="1"/>
    <n v="102"/>
    <n v="70321"/>
    <n v="0.24459744075326101"/>
  </r>
  <r>
    <x v="1099"/>
    <s v="Gayathri Iyer"/>
    <x v="1"/>
    <x v="0"/>
    <s v="Analyst"/>
    <d v="2018-07-12T00:00:00"/>
    <d v="1984-03-07T00:00:00"/>
    <n v="65449"/>
    <n v="5277"/>
    <n v="82"/>
    <x v="33"/>
    <x v="3"/>
    <n v="113"/>
    <n v="70726"/>
    <n v="8.0627664288224418E-2"/>
  </r>
  <r>
    <x v="1100"/>
    <s v="Swathi Ramesh"/>
    <x v="0"/>
    <x v="6"/>
    <s v="Associate"/>
    <d v="2023-02-20T00:00:00"/>
    <d v="1995-12-18T00:00:00"/>
    <n v="41976"/>
    <n v="28024"/>
    <n v="66"/>
    <x v="15"/>
    <x v="2"/>
    <n v="117"/>
    <n v="70000"/>
    <n v="0.66761959214789401"/>
  </r>
  <r>
    <x v="1101"/>
    <s v="Sneha Iyer"/>
    <x v="0"/>
    <x v="0"/>
    <s v="Manager"/>
    <d v="2023-12-05T00:00:00"/>
    <d v="1997-02-20T00:00:00"/>
    <n v="87515"/>
    <n v="24213"/>
    <n v="62"/>
    <x v="4"/>
    <x v="5"/>
    <n v="105"/>
    <n v="111728"/>
    <n v="0.27667257041650001"/>
  </r>
  <r>
    <x v="1102"/>
    <s v="Krishna Chaitanya"/>
    <x v="1"/>
    <x v="0"/>
    <s v="Lead"/>
    <d v="2016-01-18T00:00:00"/>
    <d v="2012-03-24T00:00:00"/>
    <n v="55352"/>
    <n v="12066"/>
    <n v="69"/>
    <x v="51"/>
    <x v="0"/>
    <n v="106"/>
    <n v="67418"/>
    <n v="0.21798670328082093"/>
  </r>
  <r>
    <x v="1103"/>
    <s v="Swathi Ramesh"/>
    <x v="1"/>
    <x v="3"/>
    <s v="Executive"/>
    <d v="2018-10-20T00:00:00"/>
    <d v="1993-01-17T00:00:00"/>
    <n v="72227"/>
    <n v="25429"/>
    <n v="87"/>
    <x v="26"/>
    <x v="0"/>
    <n v="113"/>
    <n v="97656"/>
    <n v="0.35207055533249337"/>
  </r>
  <r>
    <x v="1104"/>
    <s v="Ananya Rao"/>
    <x v="0"/>
    <x v="4"/>
    <s v="Manager"/>
    <d v="2015-11-04T00:00:00"/>
    <d v="1986-11-01T00:00:00"/>
    <n v="99304"/>
    <n v="25571"/>
    <n v="91"/>
    <x v="52"/>
    <x v="4"/>
    <n v="101"/>
    <n v="124875"/>
    <n v="0.25750221541931845"/>
  </r>
  <r>
    <x v="1105"/>
    <s v="Arjun Mehta"/>
    <x v="1"/>
    <x v="4"/>
    <s v="Analyst"/>
    <d v="2020-08-05T00:00:00"/>
    <d v="1984-03-21T00:00:00"/>
    <n v="84612"/>
    <n v="15279"/>
    <n v="70"/>
    <x v="57"/>
    <x v="3"/>
    <n v="106"/>
    <n v="99891"/>
    <n v="0.18057722308892354"/>
  </r>
  <r>
    <x v="1106"/>
    <s v="Rahul Verma"/>
    <x v="1"/>
    <x v="4"/>
    <s v="Senior Executive"/>
    <d v="2018-12-18T00:00:00"/>
    <d v="1984-01-01T00:00:00"/>
    <n v="34323"/>
    <n v="10871"/>
    <n v="89"/>
    <x v="59"/>
    <x v="2"/>
    <n v="109"/>
    <n v="45194"/>
    <n v="0.31672639338053199"/>
  </r>
  <r>
    <x v="1107"/>
    <s v="Ishita Roy"/>
    <x v="0"/>
    <x v="0"/>
    <s v="Manager"/>
    <d v="2020-06-22T00:00:00"/>
    <d v="1981-10-10T00:00:00"/>
    <n v="72641"/>
    <n v="14392"/>
    <n v="85"/>
    <x v="22"/>
    <x v="4"/>
    <n v="120"/>
    <n v="87033"/>
    <n v="0.19812502581186933"/>
  </r>
  <r>
    <x v="1108"/>
    <s v="Krishna Chaitanya"/>
    <x v="0"/>
    <x v="3"/>
    <s v="Senior Executive"/>
    <d v="2020-09-30T00:00:00"/>
    <d v="2008-01-07T00:00:00"/>
    <n v="66110"/>
    <n v="17244"/>
    <n v="65"/>
    <x v="0"/>
    <x v="2"/>
    <n v="117"/>
    <n v="83354"/>
    <n v="0.26083799727726514"/>
  </r>
  <r>
    <x v="1109"/>
    <s v="Ishita Roy"/>
    <x v="1"/>
    <x v="2"/>
    <s v="Analyst"/>
    <d v="2021-12-17T00:00:00"/>
    <d v="2008-11-18T00:00:00"/>
    <n v="32478"/>
    <n v="29282"/>
    <n v="75"/>
    <x v="2"/>
    <x v="4"/>
    <n v="118"/>
    <n v="61760"/>
    <n v="0.90159492579592337"/>
  </r>
  <r>
    <x v="1110"/>
    <s v="Aarav Sharma"/>
    <x v="0"/>
    <x v="5"/>
    <s v="Analyst"/>
    <d v="2018-04-05T00:00:00"/>
    <d v="1996-11-09T00:00:00"/>
    <n v="45736"/>
    <n v="23682"/>
    <n v="85"/>
    <x v="3"/>
    <x v="6"/>
    <n v="108"/>
    <n v="69418"/>
    <n v="0.5177977960468777"/>
  </r>
  <r>
    <x v="1111"/>
    <s v="Karan Malhotra"/>
    <x v="1"/>
    <x v="2"/>
    <s v="Analyst"/>
    <d v="2018-11-30T00:00:00"/>
    <d v="2000-11-23T00:00:00"/>
    <n v="86405"/>
    <n v="26052"/>
    <n v="94"/>
    <x v="47"/>
    <x v="4"/>
    <n v="115"/>
    <n v="112457"/>
    <n v="0.30151032926335281"/>
  </r>
  <r>
    <x v="1112"/>
    <s v="Sneha Iyer"/>
    <x v="0"/>
    <x v="1"/>
    <s v="Lead"/>
    <d v="2016-03-19T00:00:00"/>
    <d v="1997-10-21T00:00:00"/>
    <n v="81769"/>
    <n v="11536"/>
    <n v="85"/>
    <x v="15"/>
    <x v="6"/>
    <n v="111"/>
    <n v="93305"/>
    <n v="0.14108036052782841"/>
  </r>
  <r>
    <x v="1113"/>
    <s v="Aditya Kapoor"/>
    <x v="1"/>
    <x v="1"/>
    <s v="Lead"/>
    <d v="2023-04-25T00:00:00"/>
    <d v="2001-05-12T00:00:00"/>
    <n v="39984"/>
    <n v="14121"/>
    <n v="89"/>
    <x v="26"/>
    <x v="1"/>
    <n v="105"/>
    <n v="54105"/>
    <n v="0.35316626650660266"/>
  </r>
  <r>
    <x v="1114"/>
    <s v="Tarun Verma"/>
    <x v="0"/>
    <x v="2"/>
    <s v="Executive"/>
    <d v="2018-08-04T00:00:00"/>
    <d v="2005-06-27T00:00:00"/>
    <n v="29105"/>
    <n v="24696"/>
    <n v="84"/>
    <x v="17"/>
    <x v="4"/>
    <n v="112"/>
    <n v="53801"/>
    <n v="0.8485140010307507"/>
  </r>
  <r>
    <x v="1115"/>
    <s v="Neha Kulkarni"/>
    <x v="1"/>
    <x v="1"/>
    <s v="Analyst"/>
    <d v="2017-05-16T00:00:00"/>
    <d v="1981-01-10T00:00:00"/>
    <n v="114610"/>
    <n v="18858"/>
    <n v="77"/>
    <x v="59"/>
    <x v="0"/>
    <n v="106"/>
    <n v="133468"/>
    <n v="0.16454061600209405"/>
  </r>
  <r>
    <x v="1116"/>
    <s v="Rahul Verma"/>
    <x v="0"/>
    <x v="0"/>
    <s v="Senior Executive"/>
    <d v="2019-07-18T00:00:00"/>
    <d v="1983-08-31T00:00:00"/>
    <n v="64103"/>
    <n v="28337"/>
    <n v="88"/>
    <x v="38"/>
    <x v="2"/>
    <n v="117"/>
    <n v="92440"/>
    <n v="0.44205419403148061"/>
  </r>
  <r>
    <x v="1117"/>
    <s v="Rohan Gupta"/>
    <x v="1"/>
    <x v="1"/>
    <s v="Analyst"/>
    <d v="2016-01-14T00:00:00"/>
    <d v="1999-03-23T00:00:00"/>
    <n v="69829"/>
    <n v="29680"/>
    <n v="79"/>
    <x v="24"/>
    <x v="5"/>
    <n v="112"/>
    <n v="99509"/>
    <n v="0.42503830786635927"/>
  </r>
  <r>
    <x v="1118"/>
    <s v="Neha Kulkarni"/>
    <x v="1"/>
    <x v="3"/>
    <s v="Manager"/>
    <d v="2022-09-22T00:00:00"/>
    <d v="1987-03-17T00:00:00"/>
    <n v="116316"/>
    <n v="19312"/>
    <n v="82"/>
    <x v="55"/>
    <x v="0"/>
    <n v="119"/>
    <n v="135628"/>
    <n v="0.16603046872313354"/>
  </r>
  <r>
    <x v="1119"/>
    <s v="Karan Malhotra"/>
    <x v="0"/>
    <x v="4"/>
    <s v="Manager"/>
    <d v="2017-03-24T00:00:00"/>
    <d v="1983-06-28T00:00:00"/>
    <n v="119728"/>
    <n v="26887"/>
    <n v="97"/>
    <x v="39"/>
    <x v="5"/>
    <n v="111"/>
    <n v="146615"/>
    <n v="0.22456735266604302"/>
  </r>
  <r>
    <x v="1120"/>
    <s v="Krishna Chaitanya"/>
    <x v="1"/>
    <x v="0"/>
    <s v="Executive"/>
    <d v="2025-01-20T00:00:00"/>
    <d v="2000-07-28T00:00:00"/>
    <n v="44331"/>
    <n v="21365"/>
    <n v="80"/>
    <x v="25"/>
    <x v="4"/>
    <n v="114"/>
    <n v="65696"/>
    <n v="0.48194265863616881"/>
  </r>
  <r>
    <x v="1121"/>
    <s v="Vikram Singh"/>
    <x v="0"/>
    <x v="3"/>
    <s v="Executive"/>
    <d v="2022-02-11T00:00:00"/>
    <d v="2000-02-26T00:00:00"/>
    <n v="108744"/>
    <n v="23952"/>
    <n v="66"/>
    <x v="26"/>
    <x v="5"/>
    <n v="107"/>
    <n v="132696"/>
    <n v="0.22026042816155375"/>
  </r>
  <r>
    <x v="1122"/>
    <s v="Neha Kulkarni"/>
    <x v="0"/>
    <x v="4"/>
    <s v="Associate"/>
    <d v="2017-06-04T00:00:00"/>
    <d v="1995-08-13T00:00:00"/>
    <n v="52494"/>
    <n v="11263"/>
    <n v="96"/>
    <x v="20"/>
    <x v="3"/>
    <n v="112"/>
    <n v="63757"/>
    <n v="0.21455785423095972"/>
  </r>
  <r>
    <x v="1123"/>
    <s v="Aarav Sharma"/>
    <x v="1"/>
    <x v="6"/>
    <s v="Manager"/>
    <d v="2024-03-08T00:00:00"/>
    <d v="1985-08-05T00:00:00"/>
    <n v="116660"/>
    <n v="21355"/>
    <n v="89"/>
    <x v="22"/>
    <x v="2"/>
    <n v="112"/>
    <n v="138015"/>
    <n v="0.183053317332419"/>
  </r>
  <r>
    <x v="1124"/>
    <s v="Meera Joshi"/>
    <x v="1"/>
    <x v="4"/>
    <s v="Senior Executive"/>
    <d v="2016-04-09T00:00:00"/>
    <d v="1987-11-20T00:00:00"/>
    <n v="85138"/>
    <n v="19037"/>
    <n v="83"/>
    <x v="36"/>
    <x v="1"/>
    <n v="120"/>
    <n v="104175"/>
    <n v="0.22360168197514624"/>
  </r>
  <r>
    <x v="1125"/>
    <s v="Kavya Nair"/>
    <x v="1"/>
    <x v="3"/>
    <s v="Senior Executive"/>
    <d v="2024-06-23T00:00:00"/>
    <d v="2009-08-02T00:00:00"/>
    <n v="115249"/>
    <n v="27291"/>
    <n v="87"/>
    <x v="43"/>
    <x v="3"/>
    <n v="120"/>
    <n v="142540"/>
    <n v="0.23680031930862741"/>
  </r>
  <r>
    <x v="1126"/>
    <s v="Sneha Iyer"/>
    <x v="0"/>
    <x v="5"/>
    <s v="Analyst"/>
    <d v="2016-01-03T00:00:00"/>
    <d v="2009-02-20T00:00:00"/>
    <n v="27153"/>
    <n v="25193"/>
    <n v="86"/>
    <x v="52"/>
    <x v="2"/>
    <n v="120"/>
    <n v="52346"/>
    <n v="0.92781644753802528"/>
  </r>
  <r>
    <x v="1127"/>
    <s v="Ravi Teja"/>
    <x v="0"/>
    <x v="2"/>
    <s v="Associate"/>
    <d v="2020-08-23T00:00:00"/>
    <d v="2006-01-26T00:00:00"/>
    <n v="29277"/>
    <n v="26879"/>
    <n v="78"/>
    <x v="3"/>
    <x v="2"/>
    <n v="107"/>
    <n v="56156"/>
    <n v="0.91809270075485871"/>
  </r>
  <r>
    <x v="1128"/>
    <s v="Ananya Rao"/>
    <x v="1"/>
    <x v="4"/>
    <s v="Associate"/>
    <d v="2016-04-13T00:00:00"/>
    <d v="1988-10-09T00:00:00"/>
    <n v="86548"/>
    <n v="9077"/>
    <n v="82"/>
    <x v="35"/>
    <x v="2"/>
    <n v="114"/>
    <n v="95625"/>
    <n v="0.10487821786754171"/>
  </r>
  <r>
    <x v="1129"/>
    <s v="Nisha Kapoor"/>
    <x v="1"/>
    <x v="0"/>
    <s v="Senior Executive"/>
    <d v="2023-10-09T00:00:00"/>
    <d v="1990-01-16T00:00:00"/>
    <n v="91527"/>
    <n v="14293"/>
    <n v="77"/>
    <x v="27"/>
    <x v="0"/>
    <n v="109"/>
    <n v="105820"/>
    <n v="0.15616156981000143"/>
  </r>
  <r>
    <x v="1130"/>
    <s v="Pooja Das"/>
    <x v="1"/>
    <x v="2"/>
    <s v="Executive"/>
    <d v="2015-01-18T00:00:00"/>
    <d v="1998-08-06T00:00:00"/>
    <n v="29282"/>
    <n v="5508"/>
    <n v="61"/>
    <x v="11"/>
    <x v="4"/>
    <n v="112"/>
    <n v="34790"/>
    <n v="0.18810190560754048"/>
  </r>
  <r>
    <x v="1131"/>
    <s v="Swathi Ramesh"/>
    <x v="1"/>
    <x v="6"/>
    <s v="Executive"/>
    <d v="2025-10-03T00:00:00"/>
    <d v="2005-08-31T00:00:00"/>
    <n v="81363"/>
    <n v="12924"/>
    <n v="95"/>
    <x v="23"/>
    <x v="5"/>
    <n v="120"/>
    <n v="94287"/>
    <n v="0.15884370045352311"/>
  </r>
  <r>
    <x v="1132"/>
    <s v="Nisha Kapoor"/>
    <x v="1"/>
    <x v="5"/>
    <s v="Analyst"/>
    <d v="2023-12-27T00:00:00"/>
    <d v="2005-12-02T00:00:00"/>
    <n v="81243"/>
    <n v="9222"/>
    <n v="100"/>
    <x v="6"/>
    <x v="0"/>
    <n v="106"/>
    <n v="90465"/>
    <n v="0.11351131789815738"/>
  </r>
  <r>
    <x v="1133"/>
    <s v="Karan Malhotra"/>
    <x v="1"/>
    <x v="4"/>
    <s v="Executive"/>
    <d v="2019-11-27T00:00:00"/>
    <d v="1990-05-12T00:00:00"/>
    <n v="38051"/>
    <n v="28266"/>
    <n v="68"/>
    <x v="10"/>
    <x v="6"/>
    <n v="119"/>
    <n v="66317"/>
    <n v="0.74284512890594201"/>
  </r>
  <r>
    <x v="1134"/>
    <s v="Karan Malhotra"/>
    <x v="1"/>
    <x v="5"/>
    <s v="Manager"/>
    <d v="2016-10-13T00:00:00"/>
    <d v="1994-06-18T00:00:00"/>
    <n v="51707"/>
    <n v="8055"/>
    <n v="65"/>
    <x v="1"/>
    <x v="2"/>
    <n v="101"/>
    <n v="59762"/>
    <n v="0.1557816156419827"/>
  </r>
  <r>
    <x v="1135"/>
    <s v="Nisha Kapoor"/>
    <x v="0"/>
    <x v="0"/>
    <s v="Manager"/>
    <d v="2022-12-08T00:00:00"/>
    <d v="2004-05-21T00:00:00"/>
    <n v="35324"/>
    <n v="23736"/>
    <n v="84"/>
    <x v="1"/>
    <x v="0"/>
    <n v="105"/>
    <n v="59060"/>
    <n v="0.67195108141773296"/>
  </r>
  <r>
    <x v="1136"/>
    <s v="Ishita Roy"/>
    <x v="1"/>
    <x v="1"/>
    <s v="Executive"/>
    <d v="2022-04-26T00:00:00"/>
    <d v="1989-12-12T00:00:00"/>
    <n v="63918"/>
    <n v="11351"/>
    <n v="94"/>
    <x v="44"/>
    <x v="5"/>
    <n v="113"/>
    <n v="75269"/>
    <n v="0.17758690822616477"/>
  </r>
  <r>
    <x v="1137"/>
    <s v="Vikram Singh"/>
    <x v="0"/>
    <x v="6"/>
    <s v="Analyst"/>
    <d v="2025-06-26T00:00:00"/>
    <d v="1986-06-13T00:00:00"/>
    <n v="107239"/>
    <n v="5758"/>
    <n v="100"/>
    <x v="21"/>
    <x v="4"/>
    <n v="104"/>
    <n v="112997"/>
    <n v="5.3693152677663912E-2"/>
  </r>
  <r>
    <x v="1138"/>
    <s v="Sneha Iyer"/>
    <x v="1"/>
    <x v="4"/>
    <s v="Analyst"/>
    <d v="2016-03-14T00:00:00"/>
    <d v="1986-05-12T00:00:00"/>
    <n v="62022"/>
    <n v="13585"/>
    <n v="71"/>
    <x v="19"/>
    <x v="6"/>
    <n v="116"/>
    <n v="75607"/>
    <n v="0.21903518106478345"/>
  </r>
  <r>
    <x v="1139"/>
    <s v="Meera Joshi"/>
    <x v="0"/>
    <x v="3"/>
    <s v="Analyst"/>
    <d v="2020-07-04T00:00:00"/>
    <d v="1980-12-25T00:00:00"/>
    <n v="79230"/>
    <n v="7410"/>
    <n v="91"/>
    <x v="43"/>
    <x v="6"/>
    <n v="107"/>
    <n v="86640"/>
    <n v="9.3525179856115109E-2"/>
  </r>
  <r>
    <x v="1140"/>
    <s v="Krishna Chaitanya"/>
    <x v="1"/>
    <x v="3"/>
    <s v="Senior Executive"/>
    <d v="2022-02-08T00:00:00"/>
    <d v="2000-03-23T00:00:00"/>
    <n v="46116"/>
    <n v="10891"/>
    <n v="79"/>
    <x v="20"/>
    <x v="5"/>
    <n v="119"/>
    <n v="57007"/>
    <n v="0.23616532223089601"/>
  </r>
  <r>
    <x v="1141"/>
    <s v="Nisha Kapoor"/>
    <x v="0"/>
    <x v="0"/>
    <s v="Senior Executive"/>
    <d v="2018-11-21T00:00:00"/>
    <d v="2001-09-15T00:00:00"/>
    <n v="105478"/>
    <n v="24660"/>
    <n v="94"/>
    <x v="20"/>
    <x v="5"/>
    <n v="117"/>
    <n v="130138"/>
    <n v="0.23379282883634503"/>
  </r>
  <r>
    <x v="1142"/>
    <s v="Vikram Singh"/>
    <x v="0"/>
    <x v="1"/>
    <s v="Manager"/>
    <d v="2015-05-02T00:00:00"/>
    <d v="2004-01-16T00:00:00"/>
    <n v="28019"/>
    <n v="21973"/>
    <n v="92"/>
    <x v="33"/>
    <x v="5"/>
    <n v="107"/>
    <n v="49992"/>
    <n v="0.78421785217174056"/>
  </r>
  <r>
    <x v="1143"/>
    <s v="Meera Joshi"/>
    <x v="0"/>
    <x v="1"/>
    <s v="Analyst"/>
    <d v="2018-09-03T00:00:00"/>
    <d v="1986-03-20T00:00:00"/>
    <n v="53804"/>
    <n v="7734"/>
    <n v="68"/>
    <x v="18"/>
    <x v="3"/>
    <n v="116"/>
    <n v="61538"/>
    <n v="0.14374395955691027"/>
  </r>
  <r>
    <x v="1144"/>
    <s v="Rohan Gupta"/>
    <x v="0"/>
    <x v="6"/>
    <s v="Lead"/>
    <d v="2021-03-08T00:00:00"/>
    <d v="2009-03-30T00:00:00"/>
    <n v="63577"/>
    <n v="20304"/>
    <n v="91"/>
    <x v="40"/>
    <x v="1"/>
    <n v="113"/>
    <n v="83881"/>
    <n v="0.31936077512307909"/>
  </r>
  <r>
    <x v="1145"/>
    <s v="Rohan Gupta"/>
    <x v="1"/>
    <x v="1"/>
    <s v="Executive"/>
    <d v="2022-09-15T00:00:00"/>
    <d v="2012-03-06T00:00:00"/>
    <n v="61842"/>
    <n v="17872"/>
    <n v="66"/>
    <x v="21"/>
    <x v="4"/>
    <n v="119"/>
    <n v="79714"/>
    <n v="0.28899453445878204"/>
  </r>
  <r>
    <x v="1146"/>
    <s v="Pooja Das"/>
    <x v="0"/>
    <x v="5"/>
    <s v="Executive"/>
    <d v="2025-09-11T00:00:00"/>
    <d v="2012-05-22T00:00:00"/>
    <n v="88941"/>
    <n v="19203"/>
    <n v="88"/>
    <x v="40"/>
    <x v="1"/>
    <n v="109"/>
    <n v="108144"/>
    <n v="0.21590717441899687"/>
  </r>
  <r>
    <x v="1147"/>
    <s v="Aditya Kapoor"/>
    <x v="0"/>
    <x v="4"/>
    <s v="Associate"/>
    <d v="2019-10-25T00:00:00"/>
    <d v="1988-12-16T00:00:00"/>
    <n v="99336"/>
    <n v="16564"/>
    <n v="83"/>
    <x v="47"/>
    <x v="0"/>
    <n v="103"/>
    <n v="115900"/>
    <n v="0.16674720141741162"/>
  </r>
  <r>
    <x v="1148"/>
    <s v="Ishita Roy"/>
    <x v="0"/>
    <x v="0"/>
    <s v="Manager"/>
    <d v="2017-11-02T00:00:00"/>
    <d v="2006-04-29T00:00:00"/>
    <n v="78714"/>
    <n v="14616"/>
    <n v="98"/>
    <x v="42"/>
    <x v="0"/>
    <n v="117"/>
    <n v="93330"/>
    <n v="0.1856848845186371"/>
  </r>
  <r>
    <x v="1149"/>
    <s v="Meera Joshi"/>
    <x v="1"/>
    <x v="0"/>
    <s v="Analyst"/>
    <d v="2017-01-06T00:00:00"/>
    <d v="1994-06-22T00:00:00"/>
    <n v="81280"/>
    <n v="11092"/>
    <n v="82"/>
    <x v="12"/>
    <x v="6"/>
    <n v="107"/>
    <n v="92372"/>
    <n v="0.13646653543307086"/>
  </r>
  <r>
    <x v="1150"/>
    <s v="Krishna Chaitanya"/>
    <x v="1"/>
    <x v="6"/>
    <s v="Executive"/>
    <d v="2023-09-28T00:00:00"/>
    <d v="1994-02-07T00:00:00"/>
    <n v="41030"/>
    <n v="5315"/>
    <n v="80"/>
    <x v="2"/>
    <x v="6"/>
    <n v="111"/>
    <n v="46345"/>
    <n v="0.1295393614428467"/>
  </r>
  <r>
    <x v="1151"/>
    <s v="Rohan Gupta"/>
    <x v="1"/>
    <x v="4"/>
    <s v="Senior Executive"/>
    <d v="2025-01-29T00:00:00"/>
    <d v="1990-06-08T00:00:00"/>
    <n v="98615"/>
    <n v="7170"/>
    <n v="84"/>
    <x v="4"/>
    <x v="1"/>
    <n v="107"/>
    <n v="105785"/>
    <n v="7.270699183694164E-2"/>
  </r>
  <r>
    <x v="1152"/>
    <s v="Swathi Ramesh"/>
    <x v="0"/>
    <x v="0"/>
    <s v="Manager"/>
    <d v="2018-02-12T00:00:00"/>
    <d v="2012-02-17T00:00:00"/>
    <n v="104679"/>
    <n v="26998"/>
    <n v="64"/>
    <x v="48"/>
    <x v="0"/>
    <n v="114"/>
    <n v="131677"/>
    <n v="0.25791228422128604"/>
  </r>
  <r>
    <x v="1153"/>
    <s v="Krishna Chaitanya"/>
    <x v="1"/>
    <x v="6"/>
    <s v="Senior Executive"/>
    <d v="2017-03-22T00:00:00"/>
    <d v="1988-11-03T00:00:00"/>
    <n v="31509"/>
    <n v="21185"/>
    <n v="91"/>
    <x v="26"/>
    <x v="3"/>
    <n v="114"/>
    <n v="52694"/>
    <n v="0.67234758323018817"/>
  </r>
  <r>
    <x v="1154"/>
    <s v="Sneha Iyer"/>
    <x v="0"/>
    <x v="3"/>
    <s v="Executive"/>
    <d v="2021-09-29T00:00:00"/>
    <d v="1994-08-30T00:00:00"/>
    <n v="102485"/>
    <n v="17545"/>
    <n v="75"/>
    <x v="48"/>
    <x v="6"/>
    <n v="110"/>
    <n v="120030"/>
    <n v="0.17119578474898767"/>
  </r>
  <r>
    <x v="1155"/>
    <s v="Aarav Sharma"/>
    <x v="0"/>
    <x v="3"/>
    <s v="Senior Executive"/>
    <d v="2016-06-20T00:00:00"/>
    <d v="1998-01-25T00:00:00"/>
    <n v="29850"/>
    <n v="22480"/>
    <n v="93"/>
    <x v="26"/>
    <x v="3"/>
    <n v="101"/>
    <n v="52330"/>
    <n v="0.75309882747068679"/>
  </r>
  <r>
    <x v="1156"/>
    <s v="Rahul Verma"/>
    <x v="1"/>
    <x v="0"/>
    <s v="Associate"/>
    <d v="2023-02-10T00:00:00"/>
    <d v="1993-07-02T00:00:00"/>
    <n v="61002"/>
    <n v="15393"/>
    <n v="82"/>
    <x v="23"/>
    <x v="6"/>
    <n v="118"/>
    <n v="76395"/>
    <n v="0.25233598898396775"/>
  </r>
  <r>
    <x v="1157"/>
    <s v="Aditya Kapoor"/>
    <x v="1"/>
    <x v="4"/>
    <s v="Analyst"/>
    <d v="2019-05-31T00:00:00"/>
    <d v="1993-05-21T00:00:00"/>
    <n v="116286"/>
    <n v="19895"/>
    <n v="91"/>
    <x v="3"/>
    <x v="0"/>
    <n v="104"/>
    <n v="136181"/>
    <n v="0.1710868032265277"/>
  </r>
  <r>
    <x v="1158"/>
    <s v="Meera Joshi"/>
    <x v="0"/>
    <x v="0"/>
    <s v="Executive"/>
    <d v="2015-07-15T00:00:00"/>
    <d v="1980-06-19T00:00:00"/>
    <n v="43184"/>
    <n v="8445"/>
    <n v="80"/>
    <x v="38"/>
    <x v="0"/>
    <n v="114"/>
    <n v="51629"/>
    <n v="0.1955585402000741"/>
  </r>
  <r>
    <x v="1159"/>
    <s v="Ananya Rao"/>
    <x v="0"/>
    <x v="0"/>
    <s v="Executive"/>
    <d v="2023-02-13T00:00:00"/>
    <d v="1996-07-18T00:00:00"/>
    <n v="95458"/>
    <n v="5161"/>
    <n v="63"/>
    <x v="59"/>
    <x v="4"/>
    <n v="102"/>
    <n v="100619"/>
    <n v="5.4065662385551758E-2"/>
  </r>
  <r>
    <x v="1160"/>
    <s v="Sneha Iyer"/>
    <x v="0"/>
    <x v="6"/>
    <s v="Analyst"/>
    <d v="2017-12-16T00:00:00"/>
    <d v="1994-10-09T00:00:00"/>
    <n v="115167"/>
    <n v="25078"/>
    <n v="84"/>
    <x v="18"/>
    <x v="0"/>
    <n v="106"/>
    <n v="140245"/>
    <n v="0.2177533494837931"/>
  </r>
  <r>
    <x v="1161"/>
    <s v="Arjun Mehta"/>
    <x v="1"/>
    <x v="0"/>
    <s v="Executive"/>
    <d v="2018-07-31T00:00:00"/>
    <d v="1986-08-21T00:00:00"/>
    <n v="101563"/>
    <n v="18542"/>
    <n v="100"/>
    <x v="58"/>
    <x v="0"/>
    <n v="104"/>
    <n v="120105"/>
    <n v="0.18256648582653132"/>
  </r>
  <r>
    <x v="1162"/>
    <s v="Swathi Ramesh"/>
    <x v="0"/>
    <x v="4"/>
    <s v="Associate"/>
    <d v="2022-06-01T00:00:00"/>
    <d v="2001-12-25T00:00:00"/>
    <n v="61771"/>
    <n v="15548"/>
    <n v="90"/>
    <x v="16"/>
    <x v="6"/>
    <n v="109"/>
    <n v="77319"/>
    <n v="0.25170387398617472"/>
  </r>
  <r>
    <x v="1163"/>
    <s v="Pooja Das"/>
    <x v="0"/>
    <x v="6"/>
    <s v="Manager"/>
    <d v="2024-05-15T00:00:00"/>
    <d v="1990-11-15T00:00:00"/>
    <n v="111439"/>
    <n v="26205"/>
    <n v="73"/>
    <x v="2"/>
    <x v="6"/>
    <n v="103"/>
    <n v="137644"/>
    <n v="0.23515106919480613"/>
  </r>
  <r>
    <x v="1164"/>
    <s v="Tarun Verma"/>
    <x v="0"/>
    <x v="1"/>
    <s v="Analyst"/>
    <d v="2022-07-09T00:00:00"/>
    <d v="1989-09-11T00:00:00"/>
    <n v="86361"/>
    <n v="17617"/>
    <n v="72"/>
    <x v="32"/>
    <x v="6"/>
    <n v="111"/>
    <n v="103978"/>
    <n v="0.20399254293025787"/>
  </r>
  <r>
    <x v="1165"/>
    <s v="Rohan Gupta"/>
    <x v="1"/>
    <x v="5"/>
    <s v="Senior Executive"/>
    <d v="2022-12-12T00:00:00"/>
    <d v="2000-05-13T00:00:00"/>
    <n v="110890"/>
    <n v="10046"/>
    <n v="92"/>
    <x v="52"/>
    <x v="5"/>
    <n v="108"/>
    <n v="120936"/>
    <n v="9.0594282622418615E-2"/>
  </r>
  <r>
    <x v="1166"/>
    <s v="Meera Joshi"/>
    <x v="1"/>
    <x v="3"/>
    <s v="Manager"/>
    <d v="2020-10-04T00:00:00"/>
    <d v="1989-02-08T00:00:00"/>
    <n v="77455"/>
    <n v="11158"/>
    <n v="64"/>
    <x v="18"/>
    <x v="2"/>
    <n v="106"/>
    <n v="88613"/>
    <n v="0.14405784003615002"/>
  </r>
  <r>
    <x v="1167"/>
    <s v="Krishna Chaitanya"/>
    <x v="1"/>
    <x v="5"/>
    <s v="Manager"/>
    <d v="2022-04-09T00:00:00"/>
    <d v="1984-07-30T00:00:00"/>
    <n v="44305"/>
    <n v="20104"/>
    <n v="66"/>
    <x v="28"/>
    <x v="6"/>
    <n v="108"/>
    <n v="64409"/>
    <n v="0.45376368355716057"/>
  </r>
  <r>
    <x v="1168"/>
    <s v="Aarav Sharma"/>
    <x v="1"/>
    <x v="1"/>
    <s v="Senior Executive"/>
    <d v="2015-04-28T00:00:00"/>
    <d v="2001-05-12T00:00:00"/>
    <n v="111754"/>
    <n v="22396"/>
    <n v="88"/>
    <x v="53"/>
    <x v="3"/>
    <n v="104"/>
    <n v="134150"/>
    <n v="0.20040445979562252"/>
  </r>
  <r>
    <x v="1169"/>
    <s v="Ravi Teja"/>
    <x v="0"/>
    <x v="6"/>
    <s v="Associate"/>
    <d v="2017-05-18T00:00:00"/>
    <d v="1986-10-03T00:00:00"/>
    <n v="77026"/>
    <n v="21455"/>
    <n v="87"/>
    <x v="10"/>
    <x v="3"/>
    <n v="102"/>
    <n v="98481"/>
    <n v="0.27854231038869992"/>
  </r>
  <r>
    <x v="1170"/>
    <s v="Ishita Roy"/>
    <x v="1"/>
    <x v="6"/>
    <s v="Analyst"/>
    <d v="2015-07-21T00:00:00"/>
    <d v="2009-02-04T00:00:00"/>
    <n v="75137"/>
    <n v="28986"/>
    <n v="87"/>
    <x v="37"/>
    <x v="3"/>
    <n v="107"/>
    <n v="104123"/>
    <n v="0.38577531708745361"/>
  </r>
  <r>
    <x v="1171"/>
    <s v="Karan Malhotra"/>
    <x v="0"/>
    <x v="4"/>
    <s v="Senior Executive"/>
    <d v="2020-12-09T00:00:00"/>
    <d v="2007-04-01T00:00:00"/>
    <n v="89699"/>
    <n v="21994"/>
    <n v="87"/>
    <x v="52"/>
    <x v="0"/>
    <n v="102"/>
    <n v="111693"/>
    <n v="0.24519782829240014"/>
  </r>
  <r>
    <x v="1172"/>
    <s v="Nisha Kapoor"/>
    <x v="0"/>
    <x v="0"/>
    <s v="Executive"/>
    <d v="2016-04-16T00:00:00"/>
    <d v="1982-05-20T00:00:00"/>
    <n v="29677"/>
    <n v="23849"/>
    <n v="77"/>
    <x v="12"/>
    <x v="6"/>
    <n v="118"/>
    <n v="53526"/>
    <n v="0.80361896418101564"/>
  </r>
  <r>
    <x v="1173"/>
    <s v="Sneha Iyer"/>
    <x v="1"/>
    <x v="1"/>
    <s v="Manager"/>
    <d v="2022-11-05T00:00:00"/>
    <d v="2012-02-10T00:00:00"/>
    <n v="78026"/>
    <n v="17842"/>
    <n v="85"/>
    <x v="52"/>
    <x v="5"/>
    <n v="109"/>
    <n v="95868"/>
    <n v="0.22866736728782713"/>
  </r>
  <r>
    <x v="1174"/>
    <s v="Tarun Verma"/>
    <x v="0"/>
    <x v="1"/>
    <s v="Executive"/>
    <d v="2018-11-24T00:00:00"/>
    <d v="2008-07-26T00:00:00"/>
    <n v="62747"/>
    <n v="28129"/>
    <n v="98"/>
    <x v="4"/>
    <x v="0"/>
    <n v="101"/>
    <n v="90876"/>
    <n v="0.4482923486381819"/>
  </r>
  <r>
    <x v="1175"/>
    <s v="Sneha Iyer"/>
    <x v="0"/>
    <x v="4"/>
    <s v="Lead"/>
    <d v="2021-12-23T00:00:00"/>
    <d v="2001-05-21T00:00:00"/>
    <n v="65019"/>
    <n v="27542"/>
    <n v="75"/>
    <x v="24"/>
    <x v="3"/>
    <n v="103"/>
    <n v="92561"/>
    <n v="0.42359925560220857"/>
  </r>
  <r>
    <x v="1176"/>
    <s v="Kavya Nair"/>
    <x v="0"/>
    <x v="6"/>
    <s v="Associate"/>
    <d v="2016-08-03T00:00:00"/>
    <d v="1980-07-27T00:00:00"/>
    <n v="112298"/>
    <n v="20551"/>
    <n v="87"/>
    <x v="15"/>
    <x v="6"/>
    <n v="106"/>
    <n v="132849"/>
    <n v="0.18300414967319098"/>
  </r>
  <r>
    <x v="1177"/>
    <s v="Vikram Singh"/>
    <x v="0"/>
    <x v="1"/>
    <s v="Lead"/>
    <d v="2023-07-12T00:00:00"/>
    <d v="1980-06-08T00:00:00"/>
    <n v="102857"/>
    <n v="16539"/>
    <n v="90"/>
    <x v="21"/>
    <x v="6"/>
    <n v="116"/>
    <n v="119396"/>
    <n v="0.16079605666118982"/>
  </r>
  <r>
    <x v="1178"/>
    <s v="Ananya Rao"/>
    <x v="1"/>
    <x v="0"/>
    <s v="Analyst"/>
    <d v="2024-03-08T00:00:00"/>
    <d v="1980-10-11T00:00:00"/>
    <n v="99352"/>
    <n v="27283"/>
    <n v="78"/>
    <x v="44"/>
    <x v="5"/>
    <n v="117"/>
    <n v="126635"/>
    <n v="0.2746094693614623"/>
  </r>
  <r>
    <x v="1179"/>
    <s v="Swathi Ramesh"/>
    <x v="0"/>
    <x v="5"/>
    <s v="Executive"/>
    <d v="2023-09-11T00:00:00"/>
    <d v="1984-03-18T00:00:00"/>
    <n v="38106"/>
    <n v="14981"/>
    <n v="81"/>
    <x v="58"/>
    <x v="2"/>
    <n v="112"/>
    <n v="53087"/>
    <n v="0.39314018789691912"/>
  </r>
  <r>
    <x v="1180"/>
    <s v="Ravi Teja"/>
    <x v="1"/>
    <x v="2"/>
    <s v="Associate"/>
    <d v="2017-11-04T00:00:00"/>
    <d v="1996-05-04T00:00:00"/>
    <n v="85129"/>
    <n v="5444"/>
    <n v="82"/>
    <x v="54"/>
    <x v="0"/>
    <n v="111"/>
    <n v="90573"/>
    <n v="6.3950005286095221E-2"/>
  </r>
  <r>
    <x v="1181"/>
    <s v="Swathi Ramesh"/>
    <x v="1"/>
    <x v="0"/>
    <s v="Senior Executive"/>
    <d v="2022-09-09T00:00:00"/>
    <d v="2003-04-18T00:00:00"/>
    <n v="108859"/>
    <n v="5679"/>
    <n v="69"/>
    <x v="22"/>
    <x v="4"/>
    <n v="108"/>
    <n v="114538"/>
    <n v="5.2168401326486556E-2"/>
  </r>
  <r>
    <x v="1182"/>
    <s v="Krishna Chaitanya"/>
    <x v="0"/>
    <x v="6"/>
    <s v="Associate"/>
    <d v="2015-05-07T00:00:00"/>
    <d v="1990-12-17T00:00:00"/>
    <n v="100705"/>
    <n v="29281"/>
    <n v="87"/>
    <x v="50"/>
    <x v="5"/>
    <n v="103"/>
    <n v="129986"/>
    <n v="0.29076014100590836"/>
  </r>
  <r>
    <x v="1183"/>
    <s v="Rohan Gupta"/>
    <x v="1"/>
    <x v="2"/>
    <s v="Analyst"/>
    <d v="2025-10-29T00:00:00"/>
    <d v="1992-04-14T00:00:00"/>
    <n v="107167"/>
    <n v="27242"/>
    <n v="94"/>
    <x v="47"/>
    <x v="2"/>
    <n v="117"/>
    <n v="134409"/>
    <n v="0.25420138662088143"/>
  </r>
  <r>
    <x v="1184"/>
    <s v="Kavya Nair"/>
    <x v="1"/>
    <x v="2"/>
    <s v="Senior Executive"/>
    <d v="2024-12-16T00:00:00"/>
    <d v="1994-11-09T00:00:00"/>
    <n v="76252"/>
    <n v="24305"/>
    <n v="86"/>
    <x v="29"/>
    <x v="3"/>
    <n v="110"/>
    <n v="100557"/>
    <n v="0.318745737816713"/>
  </r>
  <r>
    <x v="1185"/>
    <s v="Rohan Gupta"/>
    <x v="0"/>
    <x v="4"/>
    <s v="Manager"/>
    <d v="2022-11-14T00:00:00"/>
    <d v="1995-05-26T00:00:00"/>
    <n v="105264"/>
    <n v="9029"/>
    <n v="87"/>
    <x v="35"/>
    <x v="2"/>
    <n v="119"/>
    <n v="114293"/>
    <n v="8.5774813801489588E-2"/>
  </r>
  <r>
    <x v="1186"/>
    <s v="Meera Joshi"/>
    <x v="1"/>
    <x v="0"/>
    <s v="Analyst"/>
    <d v="2020-08-05T00:00:00"/>
    <d v="2010-10-01T00:00:00"/>
    <n v="44284"/>
    <n v="20280"/>
    <n v="69"/>
    <x v="56"/>
    <x v="3"/>
    <n v="120"/>
    <n v="64564"/>
    <n v="0.45795321109204229"/>
  </r>
  <r>
    <x v="1187"/>
    <s v="Ravi Teja"/>
    <x v="0"/>
    <x v="6"/>
    <s v="Associate"/>
    <d v="2018-03-26T00:00:00"/>
    <d v="1982-11-24T00:00:00"/>
    <n v="63630"/>
    <n v="5510"/>
    <n v="89"/>
    <x v="26"/>
    <x v="5"/>
    <n v="110"/>
    <n v="69140"/>
    <n v="8.6594373723086593E-2"/>
  </r>
  <r>
    <x v="1188"/>
    <s v="Gayathri Iyer"/>
    <x v="0"/>
    <x v="0"/>
    <s v="Associate"/>
    <d v="2018-06-06T00:00:00"/>
    <d v="1980-03-24T00:00:00"/>
    <n v="81403"/>
    <n v="16542"/>
    <n v="60"/>
    <x v="17"/>
    <x v="3"/>
    <n v="105"/>
    <n v="97945"/>
    <n v="0.2032111838630026"/>
  </r>
  <r>
    <x v="1189"/>
    <s v="Meera Joshi"/>
    <x v="1"/>
    <x v="5"/>
    <s v="Manager"/>
    <d v="2022-06-18T00:00:00"/>
    <d v="2005-02-25T00:00:00"/>
    <n v="45321"/>
    <n v="7818"/>
    <n v="77"/>
    <x v="11"/>
    <x v="0"/>
    <n v="107"/>
    <n v="53139"/>
    <n v="0.17250281326537367"/>
  </r>
  <r>
    <x v="1190"/>
    <s v="Neha Kulkarni"/>
    <x v="0"/>
    <x v="6"/>
    <s v="Executive"/>
    <d v="2015-05-12T00:00:00"/>
    <d v="2001-03-23T00:00:00"/>
    <n v="71482"/>
    <n v="13150"/>
    <n v="100"/>
    <x v="6"/>
    <x v="2"/>
    <n v="113"/>
    <n v="84632"/>
    <n v="0.18396239612769649"/>
  </r>
  <r>
    <x v="1191"/>
    <s v="Sneha Iyer"/>
    <x v="1"/>
    <x v="6"/>
    <s v="Manager"/>
    <d v="2018-06-26T00:00:00"/>
    <d v="1987-10-10T00:00:00"/>
    <n v="98912"/>
    <n v="19280"/>
    <n v="80"/>
    <x v="34"/>
    <x v="1"/>
    <n v="105"/>
    <n v="118192"/>
    <n v="0.19492073762536397"/>
  </r>
  <r>
    <x v="1192"/>
    <s v="Krishna Chaitanya"/>
    <x v="0"/>
    <x v="6"/>
    <s v="Executive"/>
    <d v="2019-09-02T00:00:00"/>
    <d v="2004-11-11T00:00:00"/>
    <n v="51151"/>
    <n v="14865"/>
    <n v="79"/>
    <x v="19"/>
    <x v="3"/>
    <n v="119"/>
    <n v="66016"/>
    <n v="0.29061015424918379"/>
  </r>
  <r>
    <x v="1193"/>
    <s v="Nisha Kapoor"/>
    <x v="1"/>
    <x v="4"/>
    <s v="Executive"/>
    <d v="2019-03-20T00:00:00"/>
    <d v="1999-08-07T00:00:00"/>
    <n v="37588"/>
    <n v="9541"/>
    <n v="93"/>
    <x v="58"/>
    <x v="0"/>
    <n v="111"/>
    <n v="47129"/>
    <n v="0.25383100989677554"/>
  </r>
  <r>
    <x v="1194"/>
    <s v="Swathi Ramesh"/>
    <x v="1"/>
    <x v="3"/>
    <s v="Senior Executive"/>
    <d v="2019-10-18T00:00:00"/>
    <d v="2000-12-04T00:00:00"/>
    <n v="80116"/>
    <n v="18443"/>
    <n v="89"/>
    <x v="1"/>
    <x v="1"/>
    <n v="101"/>
    <n v="98559"/>
    <n v="0.23020370462828899"/>
  </r>
  <r>
    <x v="1195"/>
    <s v="Neha Kulkarni"/>
    <x v="0"/>
    <x v="5"/>
    <s v="Executive"/>
    <d v="2021-11-24T00:00:00"/>
    <d v="1993-07-25T00:00:00"/>
    <n v="56804"/>
    <n v="24016"/>
    <n v="92"/>
    <x v="50"/>
    <x v="5"/>
    <n v="120"/>
    <n v="80820"/>
    <n v="0.42278712766706572"/>
  </r>
  <r>
    <x v="1196"/>
    <s v="Ravi Teja"/>
    <x v="1"/>
    <x v="0"/>
    <s v="Associate"/>
    <d v="2016-05-30T00:00:00"/>
    <d v="1998-01-27T00:00:00"/>
    <n v="112828"/>
    <n v="5195"/>
    <n v="89"/>
    <x v="34"/>
    <x v="4"/>
    <n v="117"/>
    <n v="118023"/>
    <n v="4.6043535292657853E-2"/>
  </r>
  <r>
    <x v="1197"/>
    <s v="Ishita Roy"/>
    <x v="0"/>
    <x v="0"/>
    <s v="Analyst"/>
    <d v="2018-01-11T00:00:00"/>
    <d v="2009-02-24T00:00:00"/>
    <n v="39031"/>
    <n v="15927"/>
    <n v="98"/>
    <x v="52"/>
    <x v="4"/>
    <n v="110"/>
    <n v="54958"/>
    <n v="0.40806025979349747"/>
  </r>
  <r>
    <x v="1198"/>
    <s v="Gayathri Iyer"/>
    <x v="1"/>
    <x v="2"/>
    <s v="Senior Executive"/>
    <d v="2024-09-10T00:00:00"/>
    <d v="1982-09-24T00:00:00"/>
    <n v="40917"/>
    <n v="29263"/>
    <n v="97"/>
    <x v="0"/>
    <x v="1"/>
    <n v="102"/>
    <n v="70180"/>
    <n v="0.71517950973922817"/>
  </r>
  <r>
    <x v="1199"/>
    <s v="Rohan Gupta"/>
    <x v="0"/>
    <x v="4"/>
    <s v="Lead"/>
    <d v="2025-11-05T00:00:00"/>
    <d v="2002-03-21T00:00:00"/>
    <n v="42878"/>
    <n v="12325"/>
    <n v="100"/>
    <x v="3"/>
    <x v="5"/>
    <n v="110"/>
    <n v="55203"/>
    <n v="0.28744344419049395"/>
  </r>
  <r>
    <x v="1200"/>
    <s v="Nisha Kapoor"/>
    <x v="1"/>
    <x v="2"/>
    <s v="Analyst"/>
    <d v="2024-01-13T00:00:00"/>
    <d v="2001-10-02T00:00:00"/>
    <n v="106744"/>
    <n v="27537"/>
    <n v="72"/>
    <x v="25"/>
    <x v="6"/>
    <n v="101"/>
    <n v="134281"/>
    <n v="0.25797234504983885"/>
  </r>
  <r>
    <x v="1201"/>
    <s v="Arjun Mehta"/>
    <x v="0"/>
    <x v="4"/>
    <s v="Analyst"/>
    <d v="2017-10-09T00:00:00"/>
    <d v="1989-03-01T00:00:00"/>
    <n v="38579"/>
    <n v="20523"/>
    <n v="61"/>
    <x v="44"/>
    <x v="1"/>
    <n v="115"/>
    <n v="59102"/>
    <n v="0.53197335337878116"/>
  </r>
  <r>
    <x v="1202"/>
    <s v="Karan Malhotra"/>
    <x v="0"/>
    <x v="0"/>
    <s v="Senior Executive"/>
    <d v="2019-07-16T00:00:00"/>
    <d v="2001-09-12T00:00:00"/>
    <n v="49123"/>
    <n v="12698"/>
    <n v="94"/>
    <x v="59"/>
    <x v="4"/>
    <n v="120"/>
    <n v="61821"/>
    <n v="0.2584939844879181"/>
  </r>
  <r>
    <x v="1203"/>
    <s v="Krishna Chaitanya"/>
    <x v="1"/>
    <x v="5"/>
    <s v="Lead"/>
    <d v="2021-12-02T00:00:00"/>
    <d v="1985-07-11T00:00:00"/>
    <n v="81669"/>
    <n v="9792"/>
    <n v="100"/>
    <x v="1"/>
    <x v="5"/>
    <n v="105"/>
    <n v="91461"/>
    <n v="0.1198986151416082"/>
  </r>
  <r>
    <x v="1204"/>
    <s v="Krishna Chaitanya"/>
    <x v="0"/>
    <x v="1"/>
    <s v="Manager"/>
    <d v="2023-04-26T00:00:00"/>
    <d v="2011-05-20T00:00:00"/>
    <n v="96654"/>
    <n v="11565"/>
    <n v="90"/>
    <x v="41"/>
    <x v="3"/>
    <n v="110"/>
    <n v="108219"/>
    <n v="0.11965360978335092"/>
  </r>
  <r>
    <x v="1205"/>
    <s v="Krishna Chaitanya"/>
    <x v="0"/>
    <x v="4"/>
    <s v="Associate"/>
    <d v="2019-02-13T00:00:00"/>
    <d v="2009-12-13T00:00:00"/>
    <n v="61068"/>
    <n v="17818"/>
    <n v="84"/>
    <x v="2"/>
    <x v="4"/>
    <n v="104"/>
    <n v="78886"/>
    <n v="0.291773105390712"/>
  </r>
  <r>
    <x v="1206"/>
    <s v="Ishita Roy"/>
    <x v="1"/>
    <x v="5"/>
    <s v="Associate"/>
    <d v="2016-08-29T00:00:00"/>
    <d v="1981-04-03T00:00:00"/>
    <n v="62148"/>
    <n v="19977"/>
    <n v="67"/>
    <x v="48"/>
    <x v="2"/>
    <n v="101"/>
    <n v="82125"/>
    <n v="0.32144236339061594"/>
  </r>
  <r>
    <x v="1207"/>
    <s v="Gayathri Iyer"/>
    <x v="1"/>
    <x v="0"/>
    <s v="Lead"/>
    <d v="2022-04-18T00:00:00"/>
    <d v="2009-06-24T00:00:00"/>
    <n v="106248"/>
    <n v="19564"/>
    <n v="62"/>
    <x v="55"/>
    <x v="3"/>
    <n v="105"/>
    <n v="125812"/>
    <n v="0.1841352307808147"/>
  </r>
  <r>
    <x v="1208"/>
    <s v="Ishita Roy"/>
    <x v="1"/>
    <x v="6"/>
    <s v="Analyst"/>
    <d v="2016-10-10T00:00:00"/>
    <d v="1996-01-18T00:00:00"/>
    <n v="90619"/>
    <n v="21489"/>
    <n v="73"/>
    <x v="53"/>
    <x v="0"/>
    <n v="117"/>
    <n v="112108"/>
    <n v="0.23713570001875986"/>
  </r>
  <r>
    <x v="1209"/>
    <s v="Karan Malhotra"/>
    <x v="0"/>
    <x v="1"/>
    <s v="Lead"/>
    <d v="2016-09-12T00:00:00"/>
    <d v="1995-10-13T00:00:00"/>
    <n v="110974"/>
    <n v="28567"/>
    <n v="96"/>
    <x v="15"/>
    <x v="2"/>
    <n v="105"/>
    <n v="139541"/>
    <n v="0.2574206570908501"/>
  </r>
  <r>
    <x v="1210"/>
    <s v="Vikram Singh"/>
    <x v="1"/>
    <x v="3"/>
    <s v="Analyst"/>
    <d v="2025-04-10T00:00:00"/>
    <d v="2008-12-08T00:00:00"/>
    <n v="88405"/>
    <n v="17337"/>
    <n v="90"/>
    <x v="9"/>
    <x v="0"/>
    <n v="106"/>
    <n v="105742"/>
    <n v="0.19610881737458288"/>
  </r>
  <r>
    <x v="1211"/>
    <s v="Gayathri Iyer"/>
    <x v="1"/>
    <x v="1"/>
    <s v="Lead"/>
    <d v="2018-08-20T00:00:00"/>
    <d v="2006-05-31T00:00:00"/>
    <n v="101116"/>
    <n v="16406"/>
    <n v="97"/>
    <x v="39"/>
    <x v="4"/>
    <n v="113"/>
    <n v="117522"/>
    <n v="0.16224929783614858"/>
  </r>
  <r>
    <x v="1212"/>
    <s v="Rahul Verma"/>
    <x v="0"/>
    <x v="0"/>
    <s v="Lead"/>
    <d v="2016-10-13T00:00:00"/>
    <d v="1990-05-24T00:00:00"/>
    <n v="37653"/>
    <n v="26799"/>
    <n v="66"/>
    <x v="32"/>
    <x v="0"/>
    <n v="116"/>
    <n v="64452"/>
    <n v="0.71173611664409209"/>
  </r>
  <r>
    <x v="1213"/>
    <s v="Aditya Kapoor"/>
    <x v="0"/>
    <x v="5"/>
    <s v="Lead"/>
    <d v="2023-12-03T00:00:00"/>
    <d v="1990-08-12T00:00:00"/>
    <n v="38819"/>
    <n v="10701"/>
    <n v="84"/>
    <x v="33"/>
    <x v="2"/>
    <n v="103"/>
    <n v="49520"/>
    <n v="0.27566397897936579"/>
  </r>
  <r>
    <x v="1214"/>
    <s v="Priya Reddy"/>
    <x v="1"/>
    <x v="0"/>
    <s v="Analyst"/>
    <d v="2024-06-30T00:00:00"/>
    <d v="1983-04-09T00:00:00"/>
    <n v="82872"/>
    <n v="17265"/>
    <n v="98"/>
    <x v="43"/>
    <x v="4"/>
    <n v="101"/>
    <n v="100137"/>
    <n v="0.20833333333333334"/>
  </r>
  <r>
    <x v="1215"/>
    <s v="Kavya Nair"/>
    <x v="1"/>
    <x v="0"/>
    <s v="Lead"/>
    <d v="2020-01-16T00:00:00"/>
    <d v="1996-12-09T00:00:00"/>
    <n v="42460"/>
    <n v="25886"/>
    <n v="96"/>
    <x v="45"/>
    <x v="5"/>
    <n v="107"/>
    <n v="68346"/>
    <n v="0.60965614696184645"/>
  </r>
  <r>
    <x v="1216"/>
    <s v="Vikram Singh"/>
    <x v="1"/>
    <x v="3"/>
    <s v="Lead"/>
    <d v="2018-03-17T00:00:00"/>
    <d v="1990-02-11T00:00:00"/>
    <n v="51370"/>
    <n v="29318"/>
    <n v="70"/>
    <x v="40"/>
    <x v="4"/>
    <n v="117"/>
    <n v="80688"/>
    <n v="0.57072221140743629"/>
  </r>
  <r>
    <x v="1217"/>
    <s v="Rohan Gupta"/>
    <x v="0"/>
    <x v="4"/>
    <s v="Analyst"/>
    <d v="2022-01-20T00:00:00"/>
    <d v="2009-12-29T00:00:00"/>
    <n v="37609"/>
    <n v="11669"/>
    <n v="62"/>
    <x v="34"/>
    <x v="5"/>
    <n v="101"/>
    <n v="49278"/>
    <n v="0.3102714775718578"/>
  </r>
  <r>
    <x v="1218"/>
    <s v="Meera Joshi"/>
    <x v="1"/>
    <x v="4"/>
    <s v="Manager"/>
    <d v="2024-09-10T00:00:00"/>
    <d v="1983-03-25T00:00:00"/>
    <n v="69657"/>
    <n v="11072"/>
    <n v="93"/>
    <x v="32"/>
    <x v="5"/>
    <n v="107"/>
    <n v="80729"/>
    <n v="0.15895028496777064"/>
  </r>
  <r>
    <x v="1219"/>
    <s v="Gayathri Iyer"/>
    <x v="1"/>
    <x v="4"/>
    <s v="Senior Executive"/>
    <d v="2018-12-31T00:00:00"/>
    <d v="2007-09-29T00:00:00"/>
    <n v="98229"/>
    <n v="9517"/>
    <n v="64"/>
    <x v="58"/>
    <x v="2"/>
    <n v="113"/>
    <n v="107746"/>
    <n v="9.6885848374716227E-2"/>
  </r>
  <r>
    <x v="1220"/>
    <s v="Rahul Verma"/>
    <x v="0"/>
    <x v="1"/>
    <s v="Manager"/>
    <d v="2018-05-06T00:00:00"/>
    <d v="1984-07-11T00:00:00"/>
    <n v="40456"/>
    <n v="21341"/>
    <n v="74"/>
    <x v="17"/>
    <x v="1"/>
    <n v="118"/>
    <n v="61797"/>
    <n v="0.52751137037769424"/>
  </r>
  <r>
    <x v="1221"/>
    <s v="Aditya Kapoor"/>
    <x v="0"/>
    <x v="1"/>
    <s v="Senior Executive"/>
    <d v="2025-05-05T00:00:00"/>
    <d v="1991-04-11T00:00:00"/>
    <n v="76173"/>
    <n v="28044"/>
    <n v="82"/>
    <x v="7"/>
    <x v="4"/>
    <n v="106"/>
    <n v="104217"/>
    <n v="0.36816194714662676"/>
  </r>
  <r>
    <x v="1222"/>
    <s v="Pooja Das"/>
    <x v="0"/>
    <x v="4"/>
    <s v="Manager"/>
    <d v="2017-09-15T00:00:00"/>
    <d v="2003-03-23T00:00:00"/>
    <n v="105117"/>
    <n v="21385"/>
    <n v="79"/>
    <x v="23"/>
    <x v="1"/>
    <n v="102"/>
    <n v="126502"/>
    <n v="0.20343997640724146"/>
  </r>
  <r>
    <x v="1223"/>
    <s v="Ravi Teja"/>
    <x v="0"/>
    <x v="4"/>
    <s v="Associate"/>
    <d v="2025-07-04T00:00:00"/>
    <d v="1991-10-19T00:00:00"/>
    <n v="110620"/>
    <n v="5982"/>
    <n v="62"/>
    <x v="15"/>
    <x v="2"/>
    <n v="109"/>
    <n v="116602"/>
    <n v="5.4077020430301936E-2"/>
  </r>
  <r>
    <x v="1224"/>
    <s v="Rohan Gupta"/>
    <x v="1"/>
    <x v="5"/>
    <s v="Analyst"/>
    <d v="2016-07-24T00:00:00"/>
    <d v="1989-02-28T00:00:00"/>
    <n v="96707"/>
    <n v="29047"/>
    <n v="81"/>
    <x v="57"/>
    <x v="4"/>
    <n v="102"/>
    <n v="125754"/>
    <n v="0.30036088390705945"/>
  </r>
  <r>
    <x v="1225"/>
    <s v="Ananya Rao"/>
    <x v="1"/>
    <x v="0"/>
    <s v="Manager"/>
    <d v="2025-02-21T00:00:00"/>
    <d v="2007-05-13T00:00:00"/>
    <n v="117155"/>
    <n v="6158"/>
    <n v="82"/>
    <x v="7"/>
    <x v="2"/>
    <n v="120"/>
    <n v="123313"/>
    <n v="5.2562844095429134E-2"/>
  </r>
  <r>
    <x v="1226"/>
    <s v="Ajay Singh"/>
    <x v="0"/>
    <x v="4"/>
    <s v="Associate"/>
    <d v="2025-08-13T00:00:00"/>
    <d v="1985-10-22T00:00:00"/>
    <n v="60456"/>
    <n v="28702"/>
    <n v="62"/>
    <x v="52"/>
    <x v="6"/>
    <n v="116"/>
    <n v="89158"/>
    <n v="0.47475850205107845"/>
  </r>
  <r>
    <x v="1227"/>
    <s v="Swathi Ramesh"/>
    <x v="0"/>
    <x v="2"/>
    <s v="Senior Executive"/>
    <d v="2019-11-03T00:00:00"/>
    <d v="2001-06-03T00:00:00"/>
    <n v="64769"/>
    <n v="12463"/>
    <n v="61"/>
    <x v="57"/>
    <x v="6"/>
    <n v="101"/>
    <n v="77232"/>
    <n v="0.19242230079204559"/>
  </r>
  <r>
    <x v="1228"/>
    <s v="Rohan Gupta"/>
    <x v="1"/>
    <x v="2"/>
    <s v="Lead"/>
    <d v="2023-04-11T00:00:00"/>
    <d v="1980-10-23T00:00:00"/>
    <n v="97416"/>
    <n v="20799"/>
    <n v="63"/>
    <x v="6"/>
    <x v="4"/>
    <n v="113"/>
    <n v="118215"/>
    <n v="0.2135070214338507"/>
  </r>
  <r>
    <x v="1229"/>
    <s v="Arjun Mehta"/>
    <x v="1"/>
    <x v="2"/>
    <s v="Associate"/>
    <d v="2021-02-28T00:00:00"/>
    <d v="1986-03-07T00:00:00"/>
    <n v="40149"/>
    <n v="19350"/>
    <n v="67"/>
    <x v="47"/>
    <x v="1"/>
    <n v="112"/>
    <n v="59499"/>
    <n v="0.48195471867294326"/>
  </r>
  <r>
    <x v="1230"/>
    <s v="Meera Joshi"/>
    <x v="0"/>
    <x v="6"/>
    <s v="Associate"/>
    <d v="2025-04-18T00:00:00"/>
    <d v="1982-08-07T00:00:00"/>
    <n v="56217"/>
    <n v="12603"/>
    <n v="65"/>
    <x v="21"/>
    <x v="6"/>
    <n v="108"/>
    <n v="68820"/>
    <n v="0.2241848551150008"/>
  </r>
  <r>
    <x v="1231"/>
    <s v="Neha Kulkarni"/>
    <x v="0"/>
    <x v="5"/>
    <s v="Analyst"/>
    <d v="2024-10-16T00:00:00"/>
    <d v="2012-04-15T00:00:00"/>
    <n v="57757"/>
    <n v="6863"/>
    <n v="64"/>
    <x v="17"/>
    <x v="5"/>
    <n v="115"/>
    <n v="64620"/>
    <n v="0.11882542375815919"/>
  </r>
  <r>
    <x v="1232"/>
    <s v="Kavya Nair"/>
    <x v="1"/>
    <x v="0"/>
    <s v="Senior Executive"/>
    <d v="2018-12-03T00:00:00"/>
    <d v="2007-01-08T00:00:00"/>
    <n v="110879"/>
    <n v="13003"/>
    <n v="78"/>
    <x v="8"/>
    <x v="1"/>
    <n v="113"/>
    <n v="123882"/>
    <n v="0.11727198116866133"/>
  </r>
  <r>
    <x v="1233"/>
    <s v="Tarun Verma"/>
    <x v="0"/>
    <x v="2"/>
    <s v="Analyst"/>
    <d v="2015-11-09T00:00:00"/>
    <d v="1991-03-23T00:00:00"/>
    <n v="96256"/>
    <n v="11745"/>
    <n v="91"/>
    <x v="14"/>
    <x v="0"/>
    <n v="112"/>
    <n v="108001"/>
    <n v="0.12201836768617021"/>
  </r>
  <r>
    <x v="1234"/>
    <s v="Ananya Rao"/>
    <x v="1"/>
    <x v="2"/>
    <s v="Senior Executive"/>
    <d v="2025-07-23T00:00:00"/>
    <d v="1996-06-16T00:00:00"/>
    <n v="97273"/>
    <n v="14590"/>
    <n v="75"/>
    <x v="56"/>
    <x v="3"/>
    <n v="111"/>
    <n v="111863"/>
    <n v="0.14999023367224204"/>
  </r>
  <r>
    <x v="1235"/>
    <s v="Ravi Teja"/>
    <x v="0"/>
    <x v="0"/>
    <s v="Senior Executive"/>
    <d v="2025-02-05T00:00:00"/>
    <d v="1998-06-06T00:00:00"/>
    <n v="117471"/>
    <n v="25377"/>
    <n v="91"/>
    <x v="18"/>
    <x v="6"/>
    <n v="107"/>
    <n v="142848"/>
    <n v="0.21602778558112215"/>
  </r>
  <r>
    <x v="1236"/>
    <s v="Arjun Mehta"/>
    <x v="0"/>
    <x v="6"/>
    <s v="Lead"/>
    <d v="2021-03-14T00:00:00"/>
    <d v="1989-06-15T00:00:00"/>
    <n v="41088"/>
    <n v="17202"/>
    <n v="69"/>
    <x v="26"/>
    <x v="5"/>
    <n v="115"/>
    <n v="58290"/>
    <n v="0.4186623831775701"/>
  </r>
  <r>
    <x v="1237"/>
    <s v="Nisha Kapoor"/>
    <x v="1"/>
    <x v="0"/>
    <s v="Analyst"/>
    <d v="2020-08-05T00:00:00"/>
    <d v="1981-07-07T00:00:00"/>
    <n v="60428"/>
    <n v="14108"/>
    <n v="97"/>
    <x v="6"/>
    <x v="3"/>
    <n v="103"/>
    <n v="74536"/>
    <n v="0.23346792877474018"/>
  </r>
  <r>
    <x v="1238"/>
    <s v="Priya Reddy"/>
    <x v="1"/>
    <x v="5"/>
    <s v="Manager"/>
    <d v="2019-04-22T00:00:00"/>
    <d v="2002-03-21T00:00:00"/>
    <n v="27470"/>
    <n v="17536"/>
    <n v="84"/>
    <x v="58"/>
    <x v="6"/>
    <n v="108"/>
    <n v="45006"/>
    <n v="0.63836912995995632"/>
  </r>
  <r>
    <x v="1239"/>
    <s v="Rohan Gupta"/>
    <x v="1"/>
    <x v="1"/>
    <s v="Lead"/>
    <d v="2019-11-01T00:00:00"/>
    <d v="2003-11-20T00:00:00"/>
    <n v="31849"/>
    <n v="26640"/>
    <n v="79"/>
    <x v="26"/>
    <x v="1"/>
    <n v="112"/>
    <n v="58489"/>
    <n v="0.83644698420672547"/>
  </r>
  <r>
    <x v="1240"/>
    <s v="Aarav Sharma"/>
    <x v="1"/>
    <x v="5"/>
    <s v="Senior Executive"/>
    <d v="2024-02-01T00:00:00"/>
    <d v="2006-07-05T00:00:00"/>
    <n v="53382"/>
    <n v="29813"/>
    <n v="61"/>
    <x v="15"/>
    <x v="0"/>
    <n v="120"/>
    <n v="83195"/>
    <n v="0.55848413322842905"/>
  </r>
  <r>
    <x v="1241"/>
    <s v="Neha Kulkarni"/>
    <x v="1"/>
    <x v="5"/>
    <s v="Lead"/>
    <d v="2025-05-31T00:00:00"/>
    <d v="1982-07-24T00:00:00"/>
    <n v="39314"/>
    <n v="23130"/>
    <n v="84"/>
    <x v="29"/>
    <x v="0"/>
    <n v="110"/>
    <n v="62444"/>
    <n v="0.58834003154092684"/>
  </r>
  <r>
    <x v="1242"/>
    <s v="Ravi Teja"/>
    <x v="1"/>
    <x v="3"/>
    <s v="Manager"/>
    <d v="2023-01-24T00:00:00"/>
    <d v="2005-06-29T00:00:00"/>
    <n v="93014"/>
    <n v="13522"/>
    <n v="70"/>
    <x v="6"/>
    <x v="2"/>
    <n v="108"/>
    <n v="106536"/>
    <n v="0.1453759649085084"/>
  </r>
  <r>
    <x v="1243"/>
    <s v="Arjun Mehta"/>
    <x v="0"/>
    <x v="6"/>
    <s v="Lead"/>
    <d v="2025-08-31T00:00:00"/>
    <d v="1992-04-22T00:00:00"/>
    <n v="36211"/>
    <n v="13189"/>
    <n v="94"/>
    <x v="4"/>
    <x v="3"/>
    <n v="119"/>
    <n v="49400"/>
    <n v="0.364226340062412"/>
  </r>
  <r>
    <x v="1244"/>
    <s v="Karan Malhotra"/>
    <x v="0"/>
    <x v="4"/>
    <s v="Senior Executive"/>
    <d v="2019-01-21T00:00:00"/>
    <d v="1992-01-21T00:00:00"/>
    <n v="111406"/>
    <n v="13208"/>
    <n v="98"/>
    <x v="20"/>
    <x v="6"/>
    <n v="110"/>
    <n v="124614"/>
    <n v="0.11855734879629463"/>
  </r>
  <r>
    <x v="1245"/>
    <s v="Gayathri Iyer"/>
    <x v="1"/>
    <x v="5"/>
    <s v="Senior Executive"/>
    <d v="2024-07-03T00:00:00"/>
    <d v="1988-01-08T00:00:00"/>
    <n v="83170"/>
    <n v="20162"/>
    <n v="61"/>
    <x v="58"/>
    <x v="6"/>
    <n v="115"/>
    <n v="103332"/>
    <n v="0.24241914151737406"/>
  </r>
  <r>
    <x v="1246"/>
    <s v="Priya Reddy"/>
    <x v="1"/>
    <x v="3"/>
    <s v="Lead"/>
    <d v="2024-06-20T00:00:00"/>
    <d v="2004-12-19T00:00:00"/>
    <n v="53553"/>
    <n v="18389"/>
    <n v="63"/>
    <x v="21"/>
    <x v="6"/>
    <n v="109"/>
    <n v="71942"/>
    <n v="0.34337945586615126"/>
  </r>
  <r>
    <x v="1247"/>
    <s v="Ajay Singh"/>
    <x v="1"/>
    <x v="0"/>
    <s v="Associate"/>
    <d v="2017-01-06T00:00:00"/>
    <d v="1991-07-29T00:00:00"/>
    <n v="61194"/>
    <n v="13504"/>
    <n v="91"/>
    <x v="8"/>
    <x v="5"/>
    <n v="106"/>
    <n v="74698"/>
    <n v="0.22067522959767297"/>
  </r>
  <r>
    <x v="1248"/>
    <s v="Arjun Mehta"/>
    <x v="0"/>
    <x v="1"/>
    <s v="Analyst"/>
    <d v="2022-05-05T00:00:00"/>
    <d v="1981-09-22T00:00:00"/>
    <n v="49150"/>
    <n v="27427"/>
    <n v="92"/>
    <x v="38"/>
    <x v="2"/>
    <n v="119"/>
    <n v="76577"/>
    <n v="0.5580264496439471"/>
  </r>
  <r>
    <x v="1249"/>
    <s v="Aditya Kapoor"/>
    <x v="0"/>
    <x v="4"/>
    <s v="Lead"/>
    <d v="2017-07-22T00:00:00"/>
    <d v="1982-09-23T00:00:00"/>
    <n v="118657"/>
    <n v="13488"/>
    <n v="76"/>
    <x v="1"/>
    <x v="0"/>
    <n v="112"/>
    <n v="132145"/>
    <n v="0.11367218116082489"/>
  </r>
  <r>
    <x v="1250"/>
    <s v="Ravi Teja"/>
    <x v="0"/>
    <x v="4"/>
    <s v="Executive"/>
    <d v="2018-12-03T00:00:00"/>
    <d v="1984-11-23T00:00:00"/>
    <n v="35155"/>
    <n v="21611"/>
    <n v="88"/>
    <x v="25"/>
    <x v="1"/>
    <n v="103"/>
    <n v="56766"/>
    <n v="0.61473474612430667"/>
  </r>
  <r>
    <x v="1251"/>
    <s v="Ananya Rao"/>
    <x v="0"/>
    <x v="6"/>
    <s v="Manager"/>
    <d v="2019-03-02T00:00:00"/>
    <d v="2010-07-19T00:00:00"/>
    <n v="79521"/>
    <n v="7339"/>
    <n v="87"/>
    <x v="27"/>
    <x v="3"/>
    <n v="105"/>
    <n v="86860"/>
    <n v="9.229008689528552E-2"/>
  </r>
  <r>
    <x v="1252"/>
    <s v="Aarav Sharma"/>
    <x v="1"/>
    <x v="4"/>
    <s v="Senior Executive"/>
    <d v="2018-10-04T00:00:00"/>
    <d v="1998-04-22T00:00:00"/>
    <n v="110456"/>
    <n v="17278"/>
    <n v="90"/>
    <x v="29"/>
    <x v="3"/>
    <n v="120"/>
    <n v="127734"/>
    <n v="0.15642427754037808"/>
  </r>
  <r>
    <x v="1253"/>
    <s v="Aarav Sharma"/>
    <x v="0"/>
    <x v="6"/>
    <s v="Analyst"/>
    <d v="2018-04-06T00:00:00"/>
    <d v="1986-09-24T00:00:00"/>
    <n v="102493"/>
    <n v="5836"/>
    <n v="66"/>
    <x v="9"/>
    <x v="5"/>
    <n v="111"/>
    <n v="108329"/>
    <n v="5.6940473983589125E-2"/>
  </r>
  <r>
    <x v="1254"/>
    <s v="Swathi Ramesh"/>
    <x v="1"/>
    <x v="1"/>
    <s v="Associate"/>
    <d v="2024-04-25T00:00:00"/>
    <d v="2006-02-19T00:00:00"/>
    <n v="29272"/>
    <n v="26530"/>
    <n v="69"/>
    <x v="6"/>
    <x v="4"/>
    <n v="103"/>
    <n v="55802"/>
    <n v="0.90632686526373329"/>
  </r>
  <r>
    <x v="1255"/>
    <s v="Rahul Verma"/>
    <x v="0"/>
    <x v="4"/>
    <s v="Manager"/>
    <d v="2021-06-10T00:00:00"/>
    <d v="2008-04-10T00:00:00"/>
    <n v="96857"/>
    <n v="29050"/>
    <n v="86"/>
    <x v="60"/>
    <x v="0"/>
    <n v="104"/>
    <n v="125907"/>
    <n v="0.29992669605707384"/>
  </r>
  <r>
    <x v="1256"/>
    <s v="Swathi Ramesh"/>
    <x v="0"/>
    <x v="4"/>
    <s v="Associate"/>
    <d v="2022-05-24T00:00:00"/>
    <d v="2003-07-11T00:00:00"/>
    <n v="93201"/>
    <n v="19451"/>
    <n v="80"/>
    <x v="18"/>
    <x v="5"/>
    <n v="119"/>
    <n v="112652"/>
    <n v="0.20869947747341766"/>
  </r>
  <r>
    <x v="1257"/>
    <s v="Pooja Das"/>
    <x v="0"/>
    <x v="6"/>
    <s v="Executive"/>
    <d v="2023-12-17T00:00:00"/>
    <d v="1996-03-27T00:00:00"/>
    <n v="55263"/>
    <n v="19936"/>
    <n v="80"/>
    <x v="28"/>
    <x v="6"/>
    <n v="108"/>
    <n v="75199"/>
    <n v="0.36074769737437345"/>
  </r>
  <r>
    <x v="1258"/>
    <s v="Ishita Roy"/>
    <x v="1"/>
    <x v="6"/>
    <s v="Analyst"/>
    <d v="2018-12-12T00:00:00"/>
    <d v="2005-02-20T00:00:00"/>
    <n v="91275"/>
    <n v="7504"/>
    <n v="83"/>
    <x v="46"/>
    <x v="2"/>
    <n v="120"/>
    <n v="98779"/>
    <n v="8.2213092303478494E-2"/>
  </r>
  <r>
    <x v="1259"/>
    <s v="Ananya Rao"/>
    <x v="1"/>
    <x v="5"/>
    <s v="Associate"/>
    <d v="2017-07-30T00:00:00"/>
    <d v="2005-07-16T00:00:00"/>
    <n v="41420"/>
    <n v="22616"/>
    <n v="75"/>
    <x v="51"/>
    <x v="2"/>
    <n v="119"/>
    <n v="64036"/>
    <n v="0.54601641718976335"/>
  </r>
  <r>
    <x v="1260"/>
    <s v="Krishna Chaitanya"/>
    <x v="0"/>
    <x v="4"/>
    <s v="Senior Executive"/>
    <d v="2023-12-04T00:00:00"/>
    <d v="1992-11-13T00:00:00"/>
    <n v="69770"/>
    <n v="15284"/>
    <n v="67"/>
    <x v="19"/>
    <x v="2"/>
    <n v="114"/>
    <n v="85054"/>
    <n v="0.21906263437007309"/>
  </r>
  <r>
    <x v="1261"/>
    <s v="Swathi Ramesh"/>
    <x v="0"/>
    <x v="4"/>
    <s v="Associate"/>
    <d v="2022-02-04T00:00:00"/>
    <d v="1988-11-19T00:00:00"/>
    <n v="48581"/>
    <n v="19878"/>
    <n v="60"/>
    <x v="24"/>
    <x v="6"/>
    <n v="114"/>
    <n v="68459"/>
    <n v="0.40917231016240918"/>
  </r>
  <r>
    <x v="1262"/>
    <s v="Vikram Singh"/>
    <x v="1"/>
    <x v="2"/>
    <s v="Analyst"/>
    <d v="2016-06-01T00:00:00"/>
    <d v="1981-07-12T00:00:00"/>
    <n v="81547"/>
    <n v="5784"/>
    <n v="70"/>
    <x v="7"/>
    <x v="5"/>
    <n v="117"/>
    <n v="87331"/>
    <n v="7.0928421646412498E-2"/>
  </r>
  <r>
    <x v="1263"/>
    <s v="Swathi Ramesh"/>
    <x v="1"/>
    <x v="3"/>
    <s v="Senior Executive"/>
    <d v="2016-06-06T00:00:00"/>
    <d v="1998-01-17T00:00:00"/>
    <n v="116347"/>
    <n v="23249"/>
    <n v="75"/>
    <x v="14"/>
    <x v="3"/>
    <n v="104"/>
    <n v="139596"/>
    <n v="0.19982466243220712"/>
  </r>
  <r>
    <x v="1264"/>
    <s v="Aditya Kapoor"/>
    <x v="1"/>
    <x v="4"/>
    <s v="Manager"/>
    <d v="2021-11-30T00:00:00"/>
    <d v="1984-10-31T00:00:00"/>
    <n v="119657"/>
    <n v="6482"/>
    <n v="64"/>
    <x v="28"/>
    <x v="3"/>
    <n v="115"/>
    <n v="126139"/>
    <n v="5.4171506890528763E-2"/>
  </r>
  <r>
    <x v="1265"/>
    <s v="Neha Kulkarni"/>
    <x v="1"/>
    <x v="2"/>
    <s v="Associate"/>
    <d v="2018-03-30T00:00:00"/>
    <d v="2001-05-26T00:00:00"/>
    <n v="116765"/>
    <n v="9410"/>
    <n v="71"/>
    <x v="30"/>
    <x v="4"/>
    <n v="119"/>
    <n v="126175"/>
    <n v="8.0589217659401358E-2"/>
  </r>
  <r>
    <x v="1266"/>
    <s v="Swathi Ramesh"/>
    <x v="0"/>
    <x v="1"/>
    <s v="Analyst"/>
    <d v="2021-08-28T00:00:00"/>
    <d v="2006-08-08T00:00:00"/>
    <n v="73480"/>
    <n v="27082"/>
    <n v="89"/>
    <x v="6"/>
    <x v="3"/>
    <n v="115"/>
    <n v="100562"/>
    <n v="0.36856287425149703"/>
  </r>
  <r>
    <x v="1267"/>
    <s v="Kavya Nair"/>
    <x v="1"/>
    <x v="5"/>
    <s v="Analyst"/>
    <d v="2017-08-09T00:00:00"/>
    <d v="1993-05-03T00:00:00"/>
    <n v="89656"/>
    <n v="16177"/>
    <n v="63"/>
    <x v="48"/>
    <x v="1"/>
    <n v="117"/>
    <n v="105833"/>
    <n v="0.18043410368519675"/>
  </r>
  <r>
    <x v="1268"/>
    <s v="Gayathri Iyer"/>
    <x v="1"/>
    <x v="6"/>
    <s v="Senior Executive"/>
    <d v="2019-04-23T00:00:00"/>
    <d v="1994-04-16T00:00:00"/>
    <n v="48385"/>
    <n v="9692"/>
    <n v="62"/>
    <x v="42"/>
    <x v="0"/>
    <n v="107"/>
    <n v="58077"/>
    <n v="0.20031001343391547"/>
  </r>
  <r>
    <x v="1269"/>
    <s v="Neha Kulkarni"/>
    <x v="1"/>
    <x v="4"/>
    <s v="Manager"/>
    <d v="2018-07-11T00:00:00"/>
    <d v="1984-06-17T00:00:00"/>
    <n v="70527"/>
    <n v="14332"/>
    <n v="70"/>
    <x v="25"/>
    <x v="3"/>
    <n v="109"/>
    <n v="84859"/>
    <n v="0.20321295390417854"/>
  </r>
  <r>
    <x v="1270"/>
    <s v="Tarun Verma"/>
    <x v="1"/>
    <x v="1"/>
    <s v="Executive"/>
    <d v="2018-03-27T00:00:00"/>
    <d v="1991-08-21T00:00:00"/>
    <n v="104451"/>
    <n v="29689"/>
    <n v="66"/>
    <x v="57"/>
    <x v="5"/>
    <n v="109"/>
    <n v="134140"/>
    <n v="0.28423854247446173"/>
  </r>
  <r>
    <x v="1271"/>
    <s v="Arjun Mehta"/>
    <x v="0"/>
    <x v="1"/>
    <s v="Manager"/>
    <d v="2024-05-28T00:00:00"/>
    <d v="2002-10-26T00:00:00"/>
    <n v="47131"/>
    <n v="5896"/>
    <n v="98"/>
    <x v="47"/>
    <x v="6"/>
    <n v="118"/>
    <n v="53027"/>
    <n v="0.12509813074197448"/>
  </r>
  <r>
    <x v="1272"/>
    <s v="Ravi Teja"/>
    <x v="0"/>
    <x v="0"/>
    <s v="Associate"/>
    <d v="2024-05-02T00:00:00"/>
    <d v="1981-02-26T00:00:00"/>
    <n v="73436"/>
    <n v="11656"/>
    <n v="78"/>
    <x v="29"/>
    <x v="1"/>
    <n v="114"/>
    <n v="85092"/>
    <n v="0.15872324200664525"/>
  </r>
  <r>
    <x v="1273"/>
    <s v="Ishita Roy"/>
    <x v="0"/>
    <x v="5"/>
    <s v="Associate"/>
    <d v="2018-04-23T00:00:00"/>
    <d v="1984-11-30T00:00:00"/>
    <n v="118880"/>
    <n v="28144"/>
    <n v="67"/>
    <x v="58"/>
    <x v="2"/>
    <n v="116"/>
    <n v="147024"/>
    <n v="0.23674293405114402"/>
  </r>
  <r>
    <x v="1274"/>
    <s v="Vikram Singh"/>
    <x v="0"/>
    <x v="5"/>
    <s v="Executive"/>
    <d v="2018-02-14T00:00:00"/>
    <d v="2012-10-26T00:00:00"/>
    <n v="112649"/>
    <n v="8816"/>
    <n v="82"/>
    <x v="34"/>
    <x v="6"/>
    <n v="108"/>
    <n v="121465"/>
    <n v="7.8260792372768506E-2"/>
  </r>
  <r>
    <x v="1275"/>
    <s v="Rahul Verma"/>
    <x v="1"/>
    <x v="1"/>
    <s v="Manager"/>
    <d v="2018-10-05T00:00:00"/>
    <d v="1992-05-20T00:00:00"/>
    <n v="84436"/>
    <n v="25664"/>
    <n v="92"/>
    <x v="0"/>
    <x v="4"/>
    <n v="103"/>
    <n v="110100"/>
    <n v="0.3039461840920934"/>
  </r>
  <r>
    <x v="1276"/>
    <s v="Aditya Kapoor"/>
    <x v="0"/>
    <x v="3"/>
    <s v="Analyst"/>
    <d v="2025-06-15T00:00:00"/>
    <d v="2011-08-18T00:00:00"/>
    <n v="93327"/>
    <n v="15404"/>
    <n v="72"/>
    <x v="44"/>
    <x v="1"/>
    <n v="102"/>
    <n v="108731"/>
    <n v="0.1650540572395984"/>
  </r>
  <r>
    <x v="1277"/>
    <s v="Nisha Kapoor"/>
    <x v="0"/>
    <x v="1"/>
    <s v="Executive"/>
    <d v="2021-07-29T00:00:00"/>
    <d v="1996-11-15T00:00:00"/>
    <n v="53863"/>
    <n v="27064"/>
    <n v="72"/>
    <x v="59"/>
    <x v="2"/>
    <n v="105"/>
    <n v="80927"/>
    <n v="0.50245994467445187"/>
  </r>
  <r>
    <x v="1278"/>
    <s v="Tarun Verma"/>
    <x v="0"/>
    <x v="2"/>
    <s v="Associate"/>
    <d v="2018-03-03T00:00:00"/>
    <d v="1985-11-29T00:00:00"/>
    <n v="51027"/>
    <n v="25800"/>
    <n v="65"/>
    <x v="29"/>
    <x v="1"/>
    <n v="107"/>
    <n v="76827"/>
    <n v="0.50561467458404374"/>
  </r>
  <r>
    <x v="1279"/>
    <s v="Aarav Sharma"/>
    <x v="1"/>
    <x v="0"/>
    <s v="Associate"/>
    <d v="2021-04-03T00:00:00"/>
    <d v="2007-06-02T00:00:00"/>
    <n v="52334"/>
    <n v="28264"/>
    <n v="71"/>
    <x v="26"/>
    <x v="2"/>
    <n v="109"/>
    <n v="80598"/>
    <n v="0.54006955325409867"/>
  </r>
  <r>
    <x v="1280"/>
    <s v="Ajay Singh"/>
    <x v="1"/>
    <x v="2"/>
    <s v="Manager"/>
    <d v="2017-08-19T00:00:00"/>
    <d v="2008-08-09T00:00:00"/>
    <n v="70705"/>
    <n v="20867"/>
    <n v="93"/>
    <x v="13"/>
    <x v="5"/>
    <n v="110"/>
    <n v="91572"/>
    <n v="0.29512764302383143"/>
  </r>
  <r>
    <x v="1281"/>
    <s v="Ananya Rao"/>
    <x v="1"/>
    <x v="2"/>
    <s v="Associate"/>
    <d v="2020-06-30T00:00:00"/>
    <d v="2008-04-05T00:00:00"/>
    <n v="76407"/>
    <n v="24590"/>
    <n v="82"/>
    <x v="60"/>
    <x v="2"/>
    <n v="110"/>
    <n v="100997"/>
    <n v="0.32182915177928723"/>
  </r>
  <r>
    <x v="1282"/>
    <s v="Sneha Iyer"/>
    <x v="0"/>
    <x v="0"/>
    <s v="Senior Executive"/>
    <d v="2019-09-15T00:00:00"/>
    <d v="2000-01-22T00:00:00"/>
    <n v="67650"/>
    <n v="13106"/>
    <n v="87"/>
    <x v="25"/>
    <x v="5"/>
    <n v="115"/>
    <n v="80756"/>
    <n v="0.19373244641537324"/>
  </r>
  <r>
    <x v="1283"/>
    <s v="Aditya Kapoor"/>
    <x v="0"/>
    <x v="6"/>
    <s v="Lead"/>
    <d v="2019-06-19T00:00:00"/>
    <d v="2011-08-13T00:00:00"/>
    <n v="41784"/>
    <n v="20851"/>
    <n v="91"/>
    <x v="9"/>
    <x v="2"/>
    <n v="108"/>
    <n v="62635"/>
    <n v="0.4990187631629332"/>
  </r>
  <r>
    <x v="1284"/>
    <s v="Aarav Sharma"/>
    <x v="1"/>
    <x v="6"/>
    <s v="Manager"/>
    <d v="2017-05-31T00:00:00"/>
    <d v="1998-05-07T00:00:00"/>
    <n v="32969"/>
    <n v="23424"/>
    <n v="80"/>
    <x v="59"/>
    <x v="0"/>
    <n v="111"/>
    <n v="56393"/>
    <n v="0.71048560769207436"/>
  </r>
  <r>
    <x v="1285"/>
    <s v="Neha Kulkarni"/>
    <x v="1"/>
    <x v="5"/>
    <s v="Associate"/>
    <d v="2019-10-08T00:00:00"/>
    <d v="1997-11-18T00:00:00"/>
    <n v="59170"/>
    <n v="6790"/>
    <n v="77"/>
    <x v="32"/>
    <x v="0"/>
    <n v="108"/>
    <n v="65960"/>
    <n v="0.11475409836065574"/>
  </r>
  <r>
    <x v="1286"/>
    <s v="Aditya Kapoor"/>
    <x v="0"/>
    <x v="6"/>
    <s v="Associate"/>
    <d v="2019-08-06T00:00:00"/>
    <d v="1989-12-04T00:00:00"/>
    <n v="100039"/>
    <n v="10457"/>
    <n v="94"/>
    <x v="5"/>
    <x v="4"/>
    <n v="104"/>
    <n v="110496"/>
    <n v="0.10452923359889643"/>
  </r>
  <r>
    <x v="1287"/>
    <s v="Ajay Singh"/>
    <x v="1"/>
    <x v="1"/>
    <s v="Manager"/>
    <d v="2021-01-19T00:00:00"/>
    <d v="1980-11-22T00:00:00"/>
    <n v="119663"/>
    <n v="5691"/>
    <n v="84"/>
    <x v="19"/>
    <x v="4"/>
    <n v="111"/>
    <n v="125354"/>
    <n v="4.7558560290148169E-2"/>
  </r>
  <r>
    <x v="1288"/>
    <s v="Meera Joshi"/>
    <x v="0"/>
    <x v="2"/>
    <s v="Analyst"/>
    <d v="2020-10-25T00:00:00"/>
    <d v="1989-06-10T00:00:00"/>
    <n v="72460"/>
    <n v="22546"/>
    <n v="72"/>
    <x v="24"/>
    <x v="4"/>
    <n v="118"/>
    <n v="95006"/>
    <n v="0.31115097985095225"/>
  </r>
  <r>
    <x v="1289"/>
    <s v="Karan Malhotra"/>
    <x v="0"/>
    <x v="6"/>
    <s v="Executive"/>
    <d v="2025-03-19T00:00:00"/>
    <d v="1996-10-08T00:00:00"/>
    <n v="68450"/>
    <n v="18546"/>
    <n v="73"/>
    <x v="45"/>
    <x v="0"/>
    <n v="108"/>
    <n v="86996"/>
    <n v="0.27094229364499633"/>
  </r>
  <r>
    <x v="1290"/>
    <s v="Aarav Sharma"/>
    <x v="0"/>
    <x v="5"/>
    <s v="Analyst"/>
    <d v="2023-06-20T00:00:00"/>
    <d v="2003-08-15T00:00:00"/>
    <n v="38437"/>
    <n v="21433"/>
    <n v="85"/>
    <x v="35"/>
    <x v="2"/>
    <n v="102"/>
    <n v="59870"/>
    <n v="0.55761375757733433"/>
  </r>
  <r>
    <x v="1291"/>
    <s v="Kavya Nair"/>
    <x v="1"/>
    <x v="6"/>
    <s v="Analyst"/>
    <d v="2017-07-31T00:00:00"/>
    <d v="2008-04-30T00:00:00"/>
    <n v="115186"/>
    <n v="13103"/>
    <n v="62"/>
    <x v="18"/>
    <x v="0"/>
    <n v="104"/>
    <n v="128289"/>
    <n v="0.11375514385428785"/>
  </r>
  <r>
    <x v="1292"/>
    <s v="Karan Malhotra"/>
    <x v="1"/>
    <x v="1"/>
    <s v="Lead"/>
    <d v="2024-10-30T00:00:00"/>
    <d v="1992-02-10T00:00:00"/>
    <n v="36130"/>
    <n v="7507"/>
    <n v="64"/>
    <x v="10"/>
    <x v="0"/>
    <n v="114"/>
    <n v="43637"/>
    <n v="0.2077774702463327"/>
  </r>
  <r>
    <x v="1293"/>
    <s v="Aarav Sharma"/>
    <x v="0"/>
    <x v="2"/>
    <s v="Manager"/>
    <d v="2021-10-13T00:00:00"/>
    <d v="1986-10-23T00:00:00"/>
    <n v="37524"/>
    <n v="29113"/>
    <n v="97"/>
    <x v="35"/>
    <x v="2"/>
    <n v="107"/>
    <n v="66637"/>
    <n v="0.77585012258821018"/>
  </r>
  <r>
    <x v="1294"/>
    <s v="Ajay Singh"/>
    <x v="1"/>
    <x v="5"/>
    <s v="Senior Executive"/>
    <d v="2019-10-08T00:00:00"/>
    <d v="2002-12-25T00:00:00"/>
    <n v="28071"/>
    <n v="14900"/>
    <n v="77"/>
    <x v="31"/>
    <x v="5"/>
    <n v="104"/>
    <n v="42971"/>
    <n v="0.53079690784083222"/>
  </r>
  <r>
    <x v="1295"/>
    <s v="Vikram Singh"/>
    <x v="1"/>
    <x v="3"/>
    <s v="Senior Executive"/>
    <d v="2019-10-26T00:00:00"/>
    <d v="1984-03-04T00:00:00"/>
    <n v="54131"/>
    <n v="18314"/>
    <n v="95"/>
    <x v="18"/>
    <x v="2"/>
    <n v="110"/>
    <n v="72445"/>
    <n v="0.33832739095896991"/>
  </r>
  <r>
    <x v="1296"/>
    <s v="Ravi Teja"/>
    <x v="0"/>
    <x v="3"/>
    <s v="Analyst"/>
    <d v="2020-07-28T00:00:00"/>
    <d v="2012-08-20T00:00:00"/>
    <n v="76595"/>
    <n v="17213"/>
    <n v="94"/>
    <x v="14"/>
    <x v="6"/>
    <n v="115"/>
    <n v="93808"/>
    <n v="0.22472746262810889"/>
  </r>
  <r>
    <x v="1297"/>
    <s v="Ananya Rao"/>
    <x v="0"/>
    <x v="3"/>
    <s v="Executive"/>
    <d v="2020-01-06T00:00:00"/>
    <d v="1996-08-03T00:00:00"/>
    <n v="87495"/>
    <n v="23453"/>
    <n v="66"/>
    <x v="46"/>
    <x v="3"/>
    <n v="111"/>
    <n v="110948"/>
    <n v="0.26804960283444768"/>
  </r>
  <r>
    <x v="1298"/>
    <s v="Arjun Mehta"/>
    <x v="0"/>
    <x v="0"/>
    <s v="Manager"/>
    <d v="2016-11-24T00:00:00"/>
    <d v="1989-04-25T00:00:00"/>
    <n v="89200"/>
    <n v="24444"/>
    <n v="75"/>
    <x v="19"/>
    <x v="5"/>
    <n v="113"/>
    <n v="113644"/>
    <n v="0.27403587443946187"/>
  </r>
  <r>
    <x v="1299"/>
    <s v="Ajay Singh"/>
    <x v="1"/>
    <x v="4"/>
    <s v="Lead"/>
    <d v="2024-06-01T00:00:00"/>
    <d v="2005-06-01T00:00:00"/>
    <n v="55465"/>
    <n v="6931"/>
    <n v="91"/>
    <x v="59"/>
    <x v="2"/>
    <n v="110"/>
    <n v="62396"/>
    <n v="0.12496168755070765"/>
  </r>
  <r>
    <x v="1300"/>
    <s v="Aditya Kapoor"/>
    <x v="0"/>
    <x v="0"/>
    <s v="Senior Executive"/>
    <d v="2022-09-23T00:00:00"/>
    <d v="2005-05-11T00:00:00"/>
    <n v="103476"/>
    <n v="18321"/>
    <n v="60"/>
    <x v="18"/>
    <x v="0"/>
    <n v="107"/>
    <n v="121797"/>
    <n v="0.17705554911283775"/>
  </r>
  <r>
    <x v="1301"/>
    <s v="Ravi Teja"/>
    <x v="1"/>
    <x v="4"/>
    <s v="Associate"/>
    <d v="2018-07-06T00:00:00"/>
    <d v="2009-03-31T00:00:00"/>
    <n v="55898"/>
    <n v="15545"/>
    <n v="89"/>
    <x v="14"/>
    <x v="2"/>
    <n v="117"/>
    <n v="71443"/>
    <n v="0.27809581738165945"/>
  </r>
  <r>
    <x v="1302"/>
    <s v="Ravi Teja"/>
    <x v="0"/>
    <x v="0"/>
    <s v="Associate"/>
    <d v="2022-11-04T00:00:00"/>
    <d v="1983-06-23T00:00:00"/>
    <n v="74241"/>
    <n v="9170"/>
    <n v="60"/>
    <x v="24"/>
    <x v="1"/>
    <n v="104"/>
    <n v="83411"/>
    <n v="0.12351665521746744"/>
  </r>
  <r>
    <x v="1303"/>
    <s v="Kavya Nair"/>
    <x v="0"/>
    <x v="3"/>
    <s v="Analyst"/>
    <d v="2015-06-09T00:00:00"/>
    <d v="1999-01-10T00:00:00"/>
    <n v="89904"/>
    <n v="10594"/>
    <n v="100"/>
    <x v="34"/>
    <x v="1"/>
    <n v="116"/>
    <n v="100498"/>
    <n v="0.11783680370172629"/>
  </r>
  <r>
    <x v="1304"/>
    <s v="Arjun Mehta"/>
    <x v="1"/>
    <x v="3"/>
    <s v="Analyst"/>
    <d v="2018-04-30T00:00:00"/>
    <d v="1985-04-10T00:00:00"/>
    <n v="82079"/>
    <n v="14641"/>
    <n v="77"/>
    <x v="56"/>
    <x v="3"/>
    <n v="120"/>
    <n v="96720"/>
    <n v="0.17837692954348858"/>
  </r>
  <r>
    <x v="1305"/>
    <s v="Meera Joshi"/>
    <x v="0"/>
    <x v="1"/>
    <s v="Senior Executive"/>
    <d v="2020-11-13T00:00:00"/>
    <d v="2010-09-23T00:00:00"/>
    <n v="51799"/>
    <n v="25119"/>
    <n v="83"/>
    <x v="56"/>
    <x v="1"/>
    <n v="109"/>
    <n v="76918"/>
    <n v="0.4849321415471341"/>
  </r>
  <r>
    <x v="1306"/>
    <s v="Tarun Verma"/>
    <x v="1"/>
    <x v="1"/>
    <s v="Senior Executive"/>
    <d v="2025-05-25T00:00:00"/>
    <d v="2012-04-20T00:00:00"/>
    <n v="42739"/>
    <n v="10381"/>
    <n v="93"/>
    <x v="14"/>
    <x v="4"/>
    <n v="116"/>
    <n v="53120"/>
    <n v="0.24289290811670838"/>
  </r>
  <r>
    <x v="1307"/>
    <s v="Aarav Sharma"/>
    <x v="1"/>
    <x v="3"/>
    <s v="Executive"/>
    <d v="2016-09-07T00:00:00"/>
    <d v="2001-02-07T00:00:00"/>
    <n v="33788"/>
    <n v="5183"/>
    <n v="79"/>
    <x v="2"/>
    <x v="5"/>
    <n v="107"/>
    <n v="38971"/>
    <n v="0.15339765597253463"/>
  </r>
  <r>
    <x v="1308"/>
    <s v="Sneha Iyer"/>
    <x v="1"/>
    <x v="6"/>
    <s v="Analyst"/>
    <d v="2015-09-08T00:00:00"/>
    <d v="2008-01-13T00:00:00"/>
    <n v="86432"/>
    <n v="24479"/>
    <n v="70"/>
    <x v="7"/>
    <x v="3"/>
    <n v="118"/>
    <n v="110911"/>
    <n v="0.28321686412439839"/>
  </r>
  <r>
    <x v="1309"/>
    <s v="Ananya Rao"/>
    <x v="1"/>
    <x v="2"/>
    <s v="Analyst"/>
    <d v="2025-05-28T00:00:00"/>
    <d v="1988-08-22T00:00:00"/>
    <n v="60989"/>
    <n v="14312"/>
    <n v="87"/>
    <x v="21"/>
    <x v="0"/>
    <n v="110"/>
    <n v="75301"/>
    <n v="0.23466526750725542"/>
  </r>
  <r>
    <x v="1310"/>
    <s v="Meera Joshi"/>
    <x v="1"/>
    <x v="6"/>
    <s v="Manager"/>
    <d v="2021-01-25T00:00:00"/>
    <d v="2008-10-11T00:00:00"/>
    <n v="111424"/>
    <n v="11638"/>
    <n v="64"/>
    <x v="21"/>
    <x v="5"/>
    <n v="104"/>
    <n v="123062"/>
    <n v="0.10444787478460654"/>
  </r>
  <r>
    <x v="1311"/>
    <s v="Rohan Gupta"/>
    <x v="1"/>
    <x v="1"/>
    <s v="Senior Executive"/>
    <d v="2021-04-27T00:00:00"/>
    <d v="1984-08-03T00:00:00"/>
    <n v="41607"/>
    <n v="22115"/>
    <n v="97"/>
    <x v="46"/>
    <x v="4"/>
    <n v="113"/>
    <n v="63722"/>
    <n v="0.53152113827000269"/>
  </r>
  <r>
    <x v="1312"/>
    <s v="Aditya Kapoor"/>
    <x v="1"/>
    <x v="5"/>
    <s v="Lead"/>
    <d v="2024-10-08T00:00:00"/>
    <d v="2007-08-17T00:00:00"/>
    <n v="112621"/>
    <n v="20512"/>
    <n v="73"/>
    <x v="24"/>
    <x v="6"/>
    <n v="108"/>
    <n v="133133"/>
    <n v="0.18213299473455216"/>
  </r>
  <r>
    <x v="1313"/>
    <s v="Rohan Gupta"/>
    <x v="0"/>
    <x v="5"/>
    <s v="Manager"/>
    <d v="2016-08-23T00:00:00"/>
    <d v="1986-06-06T00:00:00"/>
    <n v="46603"/>
    <n v="20580"/>
    <n v="60"/>
    <x v="49"/>
    <x v="6"/>
    <n v="102"/>
    <n v="67183"/>
    <n v="0.44160247194386626"/>
  </r>
  <r>
    <x v="1314"/>
    <s v="Arjun Mehta"/>
    <x v="1"/>
    <x v="3"/>
    <s v="Lead"/>
    <d v="2020-04-16T00:00:00"/>
    <d v="1994-09-03T00:00:00"/>
    <n v="64656"/>
    <n v="21396"/>
    <n v="67"/>
    <x v="12"/>
    <x v="1"/>
    <n v="113"/>
    <n v="86052"/>
    <n v="0.33092056421677801"/>
  </r>
  <r>
    <x v="1315"/>
    <s v="Karan Malhotra"/>
    <x v="1"/>
    <x v="2"/>
    <s v="Associate"/>
    <d v="2018-12-25T00:00:00"/>
    <d v="1993-12-25T00:00:00"/>
    <n v="93417"/>
    <n v="15386"/>
    <n v="93"/>
    <x v="19"/>
    <x v="1"/>
    <n v="107"/>
    <n v="108803"/>
    <n v="0.16470235610220837"/>
  </r>
  <r>
    <x v="1316"/>
    <s v="Kavya Nair"/>
    <x v="1"/>
    <x v="2"/>
    <s v="Executive"/>
    <d v="2024-06-02T00:00:00"/>
    <d v="1999-08-12T00:00:00"/>
    <n v="98464"/>
    <n v="19471"/>
    <n v="91"/>
    <x v="2"/>
    <x v="4"/>
    <n v="109"/>
    <n v="117935"/>
    <n v="0.19774740006499839"/>
  </r>
  <r>
    <x v="1317"/>
    <s v="Krishna Chaitanya"/>
    <x v="0"/>
    <x v="4"/>
    <s v="Associate"/>
    <d v="2022-04-24T00:00:00"/>
    <d v="1995-08-14T00:00:00"/>
    <n v="48332"/>
    <n v="5828"/>
    <n v="83"/>
    <x v="3"/>
    <x v="2"/>
    <n v="112"/>
    <n v="54160"/>
    <n v="0.12058263676239345"/>
  </r>
  <r>
    <x v="1318"/>
    <s v="Neha Kulkarni"/>
    <x v="0"/>
    <x v="4"/>
    <s v="Manager"/>
    <d v="2024-10-29T00:00:00"/>
    <d v="1988-07-26T00:00:00"/>
    <n v="75129"/>
    <n v="17261"/>
    <n v="71"/>
    <x v="57"/>
    <x v="0"/>
    <n v="101"/>
    <n v="92390"/>
    <n v="0.22975149409682014"/>
  </r>
  <r>
    <x v="1319"/>
    <s v="Rohan Gupta"/>
    <x v="1"/>
    <x v="6"/>
    <s v="Manager"/>
    <d v="2017-03-09T00:00:00"/>
    <d v="1980-04-01T00:00:00"/>
    <n v="101832"/>
    <n v="15170"/>
    <n v="81"/>
    <x v="52"/>
    <x v="3"/>
    <n v="109"/>
    <n v="117002"/>
    <n v="0.14897085395553461"/>
  </r>
  <r>
    <x v="1320"/>
    <s v="Swathi Ramesh"/>
    <x v="0"/>
    <x v="4"/>
    <s v="Senior Executive"/>
    <d v="2015-05-18T00:00:00"/>
    <d v="2009-01-12T00:00:00"/>
    <n v="61038"/>
    <n v="26026"/>
    <n v="90"/>
    <x v="23"/>
    <x v="6"/>
    <n v="109"/>
    <n v="87064"/>
    <n v="0.42639011763163931"/>
  </r>
  <r>
    <x v="1321"/>
    <s v="Vikram Singh"/>
    <x v="0"/>
    <x v="4"/>
    <s v="Analyst"/>
    <d v="2024-09-05T00:00:00"/>
    <d v="2012-03-17T00:00:00"/>
    <n v="86709"/>
    <n v="24908"/>
    <n v="100"/>
    <x v="31"/>
    <x v="2"/>
    <n v="106"/>
    <n v="111617"/>
    <n v="0.28725968469247715"/>
  </r>
  <r>
    <x v="1322"/>
    <s v="Tarun Verma"/>
    <x v="0"/>
    <x v="0"/>
    <s v="Senior Executive"/>
    <d v="2015-04-29T00:00:00"/>
    <d v="2007-06-30T00:00:00"/>
    <n v="118495"/>
    <n v="10019"/>
    <n v="71"/>
    <x v="38"/>
    <x v="4"/>
    <n v="105"/>
    <n v="128514"/>
    <n v="8.4552090805519217E-2"/>
  </r>
  <r>
    <x v="1323"/>
    <s v="Rahul Verma"/>
    <x v="1"/>
    <x v="5"/>
    <s v="Analyst"/>
    <d v="2015-08-18T00:00:00"/>
    <d v="1999-11-21T00:00:00"/>
    <n v="108555"/>
    <n v="28284"/>
    <n v="63"/>
    <x v="49"/>
    <x v="6"/>
    <n v="118"/>
    <n v="136839"/>
    <n v="0.26054995163741884"/>
  </r>
  <r>
    <x v="1324"/>
    <s v="Vikram Singh"/>
    <x v="0"/>
    <x v="2"/>
    <s v="Manager"/>
    <d v="2023-04-09T00:00:00"/>
    <d v="1980-09-30T00:00:00"/>
    <n v="68603"/>
    <n v="27019"/>
    <n v="80"/>
    <x v="47"/>
    <x v="0"/>
    <n v="106"/>
    <n v="95622"/>
    <n v="0.39384575018585194"/>
  </r>
  <r>
    <x v="1325"/>
    <s v="Gayathri Iyer"/>
    <x v="1"/>
    <x v="4"/>
    <s v="Analyst"/>
    <d v="2025-07-19T00:00:00"/>
    <d v="2009-10-22T00:00:00"/>
    <n v="77844"/>
    <n v="18643"/>
    <n v="63"/>
    <x v="7"/>
    <x v="5"/>
    <n v="117"/>
    <n v="96487"/>
    <n v="0.23949180412106263"/>
  </r>
  <r>
    <x v="1326"/>
    <s v="Arjun Mehta"/>
    <x v="1"/>
    <x v="0"/>
    <s v="Executive"/>
    <d v="2019-12-22T00:00:00"/>
    <d v="1981-12-30T00:00:00"/>
    <n v="61113"/>
    <n v="24940"/>
    <n v="72"/>
    <x v="2"/>
    <x v="1"/>
    <n v="114"/>
    <n v="86053"/>
    <n v="0.40809647701798307"/>
  </r>
  <r>
    <x v="1327"/>
    <s v="Kavya Nair"/>
    <x v="0"/>
    <x v="6"/>
    <s v="Senior Executive"/>
    <d v="2021-04-15T00:00:00"/>
    <d v="1995-09-24T00:00:00"/>
    <n v="40429"/>
    <n v="16188"/>
    <n v="89"/>
    <x v="48"/>
    <x v="4"/>
    <n v="103"/>
    <n v="56617"/>
    <n v="0.40040564941007695"/>
  </r>
  <r>
    <x v="1328"/>
    <s v="Gayathri Iyer"/>
    <x v="1"/>
    <x v="0"/>
    <s v="Analyst"/>
    <d v="2025-04-18T00:00:00"/>
    <d v="1984-01-23T00:00:00"/>
    <n v="48920"/>
    <n v="28905"/>
    <n v="65"/>
    <x v="36"/>
    <x v="3"/>
    <n v="119"/>
    <n v="77825"/>
    <n v="0.59086263286999186"/>
  </r>
  <r>
    <x v="1329"/>
    <s v="Nisha Kapoor"/>
    <x v="0"/>
    <x v="5"/>
    <s v="Executive"/>
    <d v="2023-11-05T00:00:00"/>
    <d v="1980-06-20T00:00:00"/>
    <n v="53511"/>
    <n v="25904"/>
    <n v="83"/>
    <x v="31"/>
    <x v="6"/>
    <n v="108"/>
    <n v="79415"/>
    <n v="0.48408738390237521"/>
  </r>
  <r>
    <x v="1330"/>
    <s v="Pooja Das"/>
    <x v="0"/>
    <x v="2"/>
    <s v="Lead"/>
    <d v="2016-06-27T00:00:00"/>
    <d v="1993-12-05T00:00:00"/>
    <n v="31990"/>
    <n v="17429"/>
    <n v="78"/>
    <x v="36"/>
    <x v="3"/>
    <n v="105"/>
    <n v="49419"/>
    <n v="0.54482650828383872"/>
  </r>
  <r>
    <x v="1331"/>
    <s v="Gayathri Iyer"/>
    <x v="1"/>
    <x v="3"/>
    <s v="Executive"/>
    <d v="2024-05-14T00:00:00"/>
    <d v="1988-06-11T00:00:00"/>
    <n v="60756"/>
    <n v="11528"/>
    <n v="71"/>
    <x v="4"/>
    <x v="3"/>
    <n v="115"/>
    <n v="72284"/>
    <n v="0.18974257686483639"/>
  </r>
  <r>
    <x v="1332"/>
    <s v="Vikram Singh"/>
    <x v="0"/>
    <x v="3"/>
    <s v="Senior Executive"/>
    <d v="2021-06-28T00:00:00"/>
    <d v="1996-04-23T00:00:00"/>
    <n v="70725"/>
    <n v="26031"/>
    <n v="93"/>
    <x v="58"/>
    <x v="4"/>
    <n v="106"/>
    <n v="96756"/>
    <n v="0.3680593849416755"/>
  </r>
  <r>
    <x v="1333"/>
    <s v="Priya Reddy"/>
    <x v="1"/>
    <x v="1"/>
    <s v="Manager"/>
    <d v="2021-05-18T00:00:00"/>
    <d v="1989-06-13T00:00:00"/>
    <n v="117037"/>
    <n v="19216"/>
    <n v="82"/>
    <x v="46"/>
    <x v="4"/>
    <n v="110"/>
    <n v="136253"/>
    <n v="0.1641873937301879"/>
  </r>
  <r>
    <x v="1334"/>
    <s v="Rohan Gupta"/>
    <x v="1"/>
    <x v="2"/>
    <s v="Manager"/>
    <d v="2021-03-09T00:00:00"/>
    <d v="1992-01-24T00:00:00"/>
    <n v="36895"/>
    <n v="21818"/>
    <n v="73"/>
    <x v="59"/>
    <x v="5"/>
    <n v="115"/>
    <n v="58713"/>
    <n v="0.59135384198400864"/>
  </r>
  <r>
    <x v="1335"/>
    <s v="Vikram Singh"/>
    <x v="0"/>
    <x v="0"/>
    <s v="Manager"/>
    <d v="2022-05-20T00:00:00"/>
    <d v="2008-04-23T00:00:00"/>
    <n v="49435"/>
    <n v="20571"/>
    <n v="68"/>
    <x v="31"/>
    <x v="1"/>
    <n v="111"/>
    <n v="70006"/>
    <n v="0.41612218064124606"/>
  </r>
  <r>
    <x v="1336"/>
    <s v="Meera Joshi"/>
    <x v="1"/>
    <x v="2"/>
    <s v="Manager"/>
    <d v="2025-02-08T00:00:00"/>
    <d v="1981-07-08T00:00:00"/>
    <n v="67253"/>
    <n v="27979"/>
    <n v="66"/>
    <x v="43"/>
    <x v="3"/>
    <n v="101"/>
    <n v="95232"/>
    <n v="0.41602605088248851"/>
  </r>
  <r>
    <x v="1337"/>
    <s v="Kavya Nair"/>
    <x v="1"/>
    <x v="3"/>
    <s v="Senior Executive"/>
    <d v="2018-10-11T00:00:00"/>
    <d v="2009-01-22T00:00:00"/>
    <n v="38134"/>
    <n v="11131"/>
    <n v="82"/>
    <x v="54"/>
    <x v="5"/>
    <n v="115"/>
    <n v="49265"/>
    <n v="0.29189175014422825"/>
  </r>
  <r>
    <x v="1338"/>
    <s v="Ravi Teja"/>
    <x v="0"/>
    <x v="5"/>
    <s v="Analyst"/>
    <d v="2019-12-04T00:00:00"/>
    <d v="2007-08-29T00:00:00"/>
    <n v="84827"/>
    <n v="24450"/>
    <n v="96"/>
    <x v="2"/>
    <x v="2"/>
    <n v="113"/>
    <n v="109277"/>
    <n v="0.28823369917596992"/>
  </r>
  <r>
    <x v="1339"/>
    <s v="Tarun Verma"/>
    <x v="0"/>
    <x v="6"/>
    <s v="Lead"/>
    <d v="2019-03-09T00:00:00"/>
    <d v="2006-12-15T00:00:00"/>
    <n v="69286"/>
    <n v="20812"/>
    <n v="85"/>
    <x v="54"/>
    <x v="6"/>
    <n v="108"/>
    <n v="90098"/>
    <n v="0.30037814277054525"/>
  </r>
  <r>
    <x v="1340"/>
    <s v="Swathi Ramesh"/>
    <x v="0"/>
    <x v="3"/>
    <s v="Associate"/>
    <d v="2023-09-06T00:00:00"/>
    <d v="1992-01-31T00:00:00"/>
    <n v="100692"/>
    <n v="18131"/>
    <n v="97"/>
    <x v="1"/>
    <x v="5"/>
    <n v="117"/>
    <n v="118823"/>
    <n v="0.18006395741469033"/>
  </r>
  <r>
    <x v="1341"/>
    <s v="Kavya Nair"/>
    <x v="1"/>
    <x v="4"/>
    <s v="Lead"/>
    <d v="2025-07-28T00:00:00"/>
    <d v="2003-07-05T00:00:00"/>
    <n v="51012"/>
    <n v="23611"/>
    <n v="68"/>
    <x v="8"/>
    <x v="0"/>
    <n v="111"/>
    <n v="74623"/>
    <n v="0.46285187798949268"/>
  </r>
  <r>
    <x v="1342"/>
    <s v="Priya Reddy"/>
    <x v="0"/>
    <x v="6"/>
    <s v="Executive"/>
    <d v="2023-12-27T00:00:00"/>
    <d v="1995-07-11T00:00:00"/>
    <n v="85124"/>
    <n v="17975"/>
    <n v="70"/>
    <x v="31"/>
    <x v="6"/>
    <n v="105"/>
    <n v="103099"/>
    <n v="0.21116253935435364"/>
  </r>
  <r>
    <x v="1343"/>
    <s v="Rohan Gupta"/>
    <x v="0"/>
    <x v="6"/>
    <s v="Senior Executive"/>
    <d v="2015-11-26T00:00:00"/>
    <d v="1988-04-12T00:00:00"/>
    <n v="55957"/>
    <n v="11662"/>
    <n v="87"/>
    <x v="19"/>
    <x v="0"/>
    <n v="108"/>
    <n v="67619"/>
    <n v="0.20841002912951015"/>
  </r>
  <r>
    <x v="1344"/>
    <s v="Arjun Mehta"/>
    <x v="1"/>
    <x v="0"/>
    <s v="Associate"/>
    <d v="2016-10-14T00:00:00"/>
    <d v="1995-06-18T00:00:00"/>
    <n v="38095"/>
    <n v="20427"/>
    <n v="95"/>
    <x v="0"/>
    <x v="2"/>
    <n v="107"/>
    <n v="58522"/>
    <n v="0.53621210132563324"/>
  </r>
  <r>
    <x v="1345"/>
    <s v="Tarun Verma"/>
    <x v="1"/>
    <x v="5"/>
    <s v="Associate"/>
    <d v="2022-12-02T00:00:00"/>
    <d v="1990-11-21T00:00:00"/>
    <n v="37559"/>
    <n v="17700"/>
    <n v="68"/>
    <x v="49"/>
    <x v="4"/>
    <n v="105"/>
    <n v="55259"/>
    <n v="0.47125855320961685"/>
  </r>
  <r>
    <x v="1346"/>
    <s v="Karan Malhotra"/>
    <x v="1"/>
    <x v="6"/>
    <s v="Lead"/>
    <d v="2023-03-11T00:00:00"/>
    <d v="1999-01-17T00:00:00"/>
    <n v="103241"/>
    <n v="17905"/>
    <n v="94"/>
    <x v="7"/>
    <x v="3"/>
    <n v="116"/>
    <n v="121146"/>
    <n v="0.17342916089538071"/>
  </r>
  <r>
    <x v="1347"/>
    <s v="Krishna Chaitanya"/>
    <x v="0"/>
    <x v="1"/>
    <s v="Manager"/>
    <d v="2016-12-30T00:00:00"/>
    <d v="1990-07-19T00:00:00"/>
    <n v="73382"/>
    <n v="16871"/>
    <n v="81"/>
    <x v="10"/>
    <x v="4"/>
    <n v="101"/>
    <n v="90253"/>
    <n v="0.22990651658444849"/>
  </r>
  <r>
    <x v="1348"/>
    <s v="Ajay Singh"/>
    <x v="1"/>
    <x v="0"/>
    <s v="Lead"/>
    <d v="2017-07-31T00:00:00"/>
    <d v="1986-03-12T00:00:00"/>
    <n v="90529"/>
    <n v="11159"/>
    <n v="62"/>
    <x v="5"/>
    <x v="3"/>
    <n v="114"/>
    <n v="101688"/>
    <n v="0.12326436832396248"/>
  </r>
  <r>
    <x v="1349"/>
    <s v="Rahul Verma"/>
    <x v="1"/>
    <x v="3"/>
    <s v="Lead"/>
    <d v="2017-01-06T00:00:00"/>
    <d v="1999-02-04T00:00:00"/>
    <n v="44758"/>
    <n v="14337"/>
    <n v="79"/>
    <x v="6"/>
    <x v="0"/>
    <n v="116"/>
    <n v="59095"/>
    <n v="0.32032262388846688"/>
  </r>
  <r>
    <x v="1350"/>
    <s v="Priya Reddy"/>
    <x v="1"/>
    <x v="3"/>
    <s v="Executive"/>
    <d v="2016-10-31T00:00:00"/>
    <d v="1997-11-11T00:00:00"/>
    <n v="114435"/>
    <n v="21952"/>
    <n v="66"/>
    <x v="31"/>
    <x v="4"/>
    <n v="103"/>
    <n v="136387"/>
    <n v="0.19182942281644602"/>
  </r>
  <r>
    <x v="1351"/>
    <s v="Meera Joshi"/>
    <x v="0"/>
    <x v="2"/>
    <s v="Associate"/>
    <d v="2024-01-05T00:00:00"/>
    <d v="1980-07-19T00:00:00"/>
    <n v="46087"/>
    <n v="15453"/>
    <n v="68"/>
    <x v="48"/>
    <x v="1"/>
    <n v="113"/>
    <n v="61540"/>
    <n v="0.33530062707488012"/>
  </r>
  <r>
    <x v="1352"/>
    <s v="Krishna Chaitanya"/>
    <x v="1"/>
    <x v="0"/>
    <s v="Associate"/>
    <d v="2022-05-02T00:00:00"/>
    <d v="2010-01-23T00:00:00"/>
    <n v="77652"/>
    <n v="18843"/>
    <n v="63"/>
    <x v="54"/>
    <x v="2"/>
    <n v="109"/>
    <n v="96495"/>
    <n v="0.24265955802812547"/>
  </r>
  <r>
    <x v="1353"/>
    <s v="Nisha Kapoor"/>
    <x v="0"/>
    <x v="4"/>
    <s v="Associate"/>
    <d v="2020-08-18T00:00:00"/>
    <d v="1996-09-21T00:00:00"/>
    <n v="87068"/>
    <n v="28331"/>
    <n v="81"/>
    <x v="3"/>
    <x v="1"/>
    <n v="112"/>
    <n v="115399"/>
    <n v="0.32538935085220749"/>
  </r>
  <r>
    <x v="1354"/>
    <s v="Sneha Iyer"/>
    <x v="0"/>
    <x v="3"/>
    <s v="Manager"/>
    <d v="2023-07-09T00:00:00"/>
    <d v="1997-03-14T00:00:00"/>
    <n v="113436"/>
    <n v="7621"/>
    <n v="69"/>
    <x v="20"/>
    <x v="3"/>
    <n v="119"/>
    <n v="121057"/>
    <n v="6.718325751965866E-2"/>
  </r>
  <r>
    <x v="1355"/>
    <s v="Vikram Singh"/>
    <x v="0"/>
    <x v="4"/>
    <s v="Manager"/>
    <d v="2023-02-28T00:00:00"/>
    <d v="2000-05-29T00:00:00"/>
    <n v="82001"/>
    <n v="6590"/>
    <n v="89"/>
    <x v="4"/>
    <x v="6"/>
    <n v="104"/>
    <n v="88591"/>
    <n v="8.0364873599102452E-2"/>
  </r>
  <r>
    <x v="1356"/>
    <s v="Tarun Verma"/>
    <x v="1"/>
    <x v="6"/>
    <s v="Analyst"/>
    <d v="2024-12-21T00:00:00"/>
    <d v="2006-11-19T00:00:00"/>
    <n v="114966"/>
    <n v="17101"/>
    <n v="76"/>
    <x v="40"/>
    <x v="3"/>
    <n v="110"/>
    <n v="132067"/>
    <n v="0.14874832559191414"/>
  </r>
  <r>
    <x v="1357"/>
    <s v="Aarav Sharma"/>
    <x v="1"/>
    <x v="1"/>
    <s v="Senior Executive"/>
    <d v="2019-01-01T00:00:00"/>
    <d v="1998-09-16T00:00:00"/>
    <n v="27296"/>
    <n v="19639"/>
    <n v="80"/>
    <x v="54"/>
    <x v="0"/>
    <n v="102"/>
    <n v="46935"/>
    <n v="0.71948270808909731"/>
  </r>
  <r>
    <x v="1358"/>
    <s v="Ajay Singh"/>
    <x v="0"/>
    <x v="6"/>
    <s v="Lead"/>
    <d v="2015-05-30T00:00:00"/>
    <d v="2003-10-31T00:00:00"/>
    <n v="76932"/>
    <n v="13147"/>
    <n v="71"/>
    <x v="19"/>
    <x v="1"/>
    <n v="104"/>
    <n v="90079"/>
    <n v="0.17089117662351166"/>
  </r>
  <r>
    <x v="1359"/>
    <s v="Arjun Mehta"/>
    <x v="0"/>
    <x v="2"/>
    <s v="Associate"/>
    <d v="2019-11-01T00:00:00"/>
    <d v="1992-04-27T00:00:00"/>
    <n v="70270"/>
    <n v="20008"/>
    <n v="99"/>
    <x v="12"/>
    <x v="4"/>
    <n v="117"/>
    <n v="90278"/>
    <n v="0.28473032588586877"/>
  </r>
  <r>
    <x v="1360"/>
    <s v="Gayathri Iyer"/>
    <x v="1"/>
    <x v="0"/>
    <s v="Analyst"/>
    <d v="2018-08-30T00:00:00"/>
    <d v="1996-09-20T00:00:00"/>
    <n v="30018"/>
    <n v="9808"/>
    <n v="98"/>
    <x v="30"/>
    <x v="0"/>
    <n v="104"/>
    <n v="39826"/>
    <n v="0.32673729095875809"/>
  </r>
  <r>
    <x v="1361"/>
    <s v="Karan Malhotra"/>
    <x v="0"/>
    <x v="6"/>
    <s v="Lead"/>
    <d v="2023-05-27T00:00:00"/>
    <d v="1993-07-18T00:00:00"/>
    <n v="80381"/>
    <n v="18131"/>
    <n v="61"/>
    <x v="36"/>
    <x v="0"/>
    <n v="109"/>
    <n v="98512"/>
    <n v="0.22556325499807167"/>
  </r>
  <r>
    <x v="1362"/>
    <s v="Nisha Kapoor"/>
    <x v="0"/>
    <x v="5"/>
    <s v="Associate"/>
    <d v="2025-10-28T00:00:00"/>
    <d v="1985-03-22T00:00:00"/>
    <n v="50119"/>
    <n v="23707"/>
    <n v="76"/>
    <x v="54"/>
    <x v="1"/>
    <n v="117"/>
    <n v="73826"/>
    <n v="0.47301422614178257"/>
  </r>
  <r>
    <x v="1363"/>
    <s v="Ravi Teja"/>
    <x v="0"/>
    <x v="2"/>
    <s v="Analyst"/>
    <d v="2019-03-13T00:00:00"/>
    <d v="2005-09-19T00:00:00"/>
    <n v="86986"/>
    <n v="12051"/>
    <n v="87"/>
    <x v="18"/>
    <x v="0"/>
    <n v="106"/>
    <n v="99037"/>
    <n v="0.13853953509760192"/>
  </r>
  <r>
    <x v="1364"/>
    <s v="Vikram Singh"/>
    <x v="0"/>
    <x v="4"/>
    <s v="Associate"/>
    <d v="2025-03-15T00:00:00"/>
    <d v="1988-02-17T00:00:00"/>
    <n v="113894"/>
    <n v="14336"/>
    <n v="77"/>
    <x v="20"/>
    <x v="2"/>
    <n v="107"/>
    <n v="128230"/>
    <n v="0.12587142430681159"/>
  </r>
  <r>
    <x v="1365"/>
    <s v="Aarav Sharma"/>
    <x v="1"/>
    <x v="2"/>
    <s v="Executive"/>
    <d v="2018-01-30T00:00:00"/>
    <d v="1991-12-24T00:00:00"/>
    <n v="85613"/>
    <n v="24630"/>
    <n v="100"/>
    <x v="49"/>
    <x v="6"/>
    <n v="108"/>
    <n v="110243"/>
    <n v="0.28768995362853772"/>
  </r>
  <r>
    <x v="1366"/>
    <s v="Ananya Rao"/>
    <x v="0"/>
    <x v="2"/>
    <s v="Senior Executive"/>
    <d v="2017-06-24T00:00:00"/>
    <d v="1982-11-10T00:00:00"/>
    <n v="105135"/>
    <n v="14431"/>
    <n v="98"/>
    <x v="42"/>
    <x v="2"/>
    <n v="119"/>
    <n v="119566"/>
    <n v="0.13726161601750131"/>
  </r>
  <r>
    <x v="1367"/>
    <s v="Neha Kulkarni"/>
    <x v="1"/>
    <x v="4"/>
    <s v="Associate"/>
    <d v="2020-05-02T00:00:00"/>
    <d v="2005-01-05T00:00:00"/>
    <n v="26647"/>
    <n v="16237"/>
    <n v="81"/>
    <x v="49"/>
    <x v="3"/>
    <n v="115"/>
    <n v="42884"/>
    <n v="0.60933688595339064"/>
  </r>
  <r>
    <x v="1368"/>
    <s v="Arjun Mehta"/>
    <x v="1"/>
    <x v="5"/>
    <s v="Lead"/>
    <d v="2020-08-05T00:00:00"/>
    <d v="1989-06-13T00:00:00"/>
    <n v="94761"/>
    <n v="27863"/>
    <n v="70"/>
    <x v="0"/>
    <x v="2"/>
    <n v="109"/>
    <n v="122624"/>
    <n v="0.29403446565570224"/>
  </r>
  <r>
    <x v="1369"/>
    <s v="Karan Malhotra"/>
    <x v="0"/>
    <x v="2"/>
    <s v="Manager"/>
    <d v="2025-11-07T00:00:00"/>
    <d v="1983-07-11T00:00:00"/>
    <n v="107756"/>
    <n v="20942"/>
    <n v="95"/>
    <x v="53"/>
    <x v="6"/>
    <n v="107"/>
    <n v="128698"/>
    <n v="0.19434648650655184"/>
  </r>
  <r>
    <x v="1370"/>
    <s v="Swathi Ramesh"/>
    <x v="1"/>
    <x v="6"/>
    <s v="Senior Executive"/>
    <d v="2023-06-03T00:00:00"/>
    <d v="1994-02-22T00:00:00"/>
    <n v="84178"/>
    <n v="27102"/>
    <n v="89"/>
    <x v="1"/>
    <x v="5"/>
    <n v="120"/>
    <n v="111280"/>
    <n v="0.32196060728456366"/>
  </r>
  <r>
    <x v="1371"/>
    <s v="Gayathri Iyer"/>
    <x v="0"/>
    <x v="4"/>
    <s v="Senior Executive"/>
    <d v="2021-05-02T00:00:00"/>
    <d v="1999-05-11T00:00:00"/>
    <n v="79446"/>
    <n v="5767"/>
    <n v="78"/>
    <x v="45"/>
    <x v="0"/>
    <n v="116"/>
    <n v="85213"/>
    <n v="7.2590187045288621E-2"/>
  </r>
  <r>
    <x v="1372"/>
    <s v="Ananya Rao"/>
    <x v="1"/>
    <x v="4"/>
    <s v="Executive"/>
    <d v="2019-03-31T00:00:00"/>
    <d v="2007-03-27T00:00:00"/>
    <n v="41186"/>
    <n v="8177"/>
    <n v="85"/>
    <x v="5"/>
    <x v="5"/>
    <n v="104"/>
    <n v="49363"/>
    <n v="0.19853833827028602"/>
  </r>
  <r>
    <x v="1373"/>
    <s v="Gayathri Iyer"/>
    <x v="1"/>
    <x v="1"/>
    <s v="Executive"/>
    <d v="2023-08-08T00:00:00"/>
    <d v="1997-12-28T00:00:00"/>
    <n v="97098"/>
    <n v="18386"/>
    <n v="82"/>
    <x v="33"/>
    <x v="5"/>
    <n v="114"/>
    <n v="115484"/>
    <n v="0.18935508455374983"/>
  </r>
  <r>
    <x v="1374"/>
    <s v="Ajay Singh"/>
    <x v="1"/>
    <x v="6"/>
    <s v="Senior Executive"/>
    <d v="2022-01-25T00:00:00"/>
    <d v="1984-09-26T00:00:00"/>
    <n v="112062"/>
    <n v="27506"/>
    <n v="100"/>
    <x v="33"/>
    <x v="0"/>
    <n v="111"/>
    <n v="139568"/>
    <n v="0.24545340971961949"/>
  </r>
  <r>
    <x v="1375"/>
    <s v="Swathi Ramesh"/>
    <x v="1"/>
    <x v="1"/>
    <s v="Associate"/>
    <d v="2020-07-19T00:00:00"/>
    <d v="2000-10-22T00:00:00"/>
    <n v="62523"/>
    <n v="19727"/>
    <n v="70"/>
    <x v="57"/>
    <x v="4"/>
    <n v="106"/>
    <n v="82250"/>
    <n v="0.31551589015242393"/>
  </r>
  <r>
    <x v="1376"/>
    <s v="Karan Malhotra"/>
    <x v="1"/>
    <x v="0"/>
    <s v="Manager"/>
    <d v="2024-04-22T00:00:00"/>
    <d v="1994-12-26T00:00:00"/>
    <n v="85820"/>
    <n v="26502"/>
    <n v="71"/>
    <x v="0"/>
    <x v="6"/>
    <n v="113"/>
    <n v="112322"/>
    <n v="0.30880913539967375"/>
  </r>
  <r>
    <x v="1377"/>
    <s v="Gayathri Iyer"/>
    <x v="1"/>
    <x v="3"/>
    <s v="Associate"/>
    <d v="2017-02-12T00:00:00"/>
    <d v="2008-07-19T00:00:00"/>
    <n v="28806"/>
    <n v="25279"/>
    <n v="74"/>
    <x v="8"/>
    <x v="1"/>
    <n v="120"/>
    <n v="54085"/>
    <n v="0.87756023050753318"/>
  </r>
  <r>
    <x v="1378"/>
    <s v="Swathi Ramesh"/>
    <x v="0"/>
    <x v="4"/>
    <s v="Manager"/>
    <d v="2023-03-18T00:00:00"/>
    <d v="1998-05-03T00:00:00"/>
    <n v="27992"/>
    <n v="15650"/>
    <n v="99"/>
    <x v="12"/>
    <x v="5"/>
    <n v="119"/>
    <n v="43642"/>
    <n v="0.55908831094598455"/>
  </r>
  <r>
    <x v="1379"/>
    <s v="Nisha Kapoor"/>
    <x v="1"/>
    <x v="2"/>
    <s v="Analyst"/>
    <d v="2025-09-03T00:00:00"/>
    <d v="1996-08-10T00:00:00"/>
    <n v="27977"/>
    <n v="29345"/>
    <n v="98"/>
    <x v="27"/>
    <x v="4"/>
    <n v="113"/>
    <n v="57322"/>
    <n v="1.0488973085034135"/>
  </r>
  <r>
    <x v="1380"/>
    <s v="Ravi Teja"/>
    <x v="0"/>
    <x v="5"/>
    <s v="Executive"/>
    <d v="2020-02-19T00:00:00"/>
    <d v="1996-07-21T00:00:00"/>
    <n v="119772"/>
    <n v="12841"/>
    <n v="71"/>
    <x v="41"/>
    <x v="0"/>
    <n v="107"/>
    <n v="132613"/>
    <n v="0.10721203620211736"/>
  </r>
  <r>
    <x v="1381"/>
    <s v="Aditya Kapoor"/>
    <x v="0"/>
    <x v="6"/>
    <s v="Analyst"/>
    <d v="2025-01-11T00:00:00"/>
    <d v="1981-05-21T00:00:00"/>
    <n v="52132"/>
    <n v="23926"/>
    <n v="89"/>
    <x v="31"/>
    <x v="5"/>
    <n v="120"/>
    <n v="76058"/>
    <n v="0.45895035678661861"/>
  </r>
  <r>
    <x v="1382"/>
    <s v="Ishita Roy"/>
    <x v="0"/>
    <x v="5"/>
    <s v="Executive"/>
    <d v="2025-11-28T00:00:00"/>
    <d v="2000-09-11T00:00:00"/>
    <n v="90564"/>
    <n v="26016"/>
    <n v="67"/>
    <x v="34"/>
    <x v="1"/>
    <n v="111"/>
    <n v="116580"/>
    <n v="0.28726646349542867"/>
  </r>
  <r>
    <x v="1383"/>
    <s v="Kavya Nair"/>
    <x v="0"/>
    <x v="3"/>
    <s v="Lead"/>
    <d v="2025-10-17T00:00:00"/>
    <d v="1983-02-18T00:00:00"/>
    <n v="25902"/>
    <n v="29530"/>
    <n v="62"/>
    <x v="0"/>
    <x v="0"/>
    <n v="114"/>
    <n v="55432"/>
    <n v="1.1400664041386765"/>
  </r>
  <r>
    <x v="1384"/>
    <s v="Swathi Ramesh"/>
    <x v="1"/>
    <x v="5"/>
    <s v="Associate"/>
    <d v="2015-10-16T00:00:00"/>
    <d v="1998-09-16T00:00:00"/>
    <n v="59082"/>
    <n v="28461"/>
    <n v="94"/>
    <x v="25"/>
    <x v="0"/>
    <n v="120"/>
    <n v="87543"/>
    <n v="0.48172032090992178"/>
  </r>
  <r>
    <x v="1385"/>
    <s v="Nisha Kapoor"/>
    <x v="0"/>
    <x v="3"/>
    <s v="Associate"/>
    <d v="2024-04-13T00:00:00"/>
    <d v="2012-07-26T00:00:00"/>
    <n v="32836"/>
    <n v="14599"/>
    <n v="85"/>
    <x v="44"/>
    <x v="4"/>
    <n v="102"/>
    <n v="47435"/>
    <n v="0.44460348398099647"/>
  </r>
  <r>
    <x v="1386"/>
    <s v="Meera Joshi"/>
    <x v="1"/>
    <x v="2"/>
    <s v="Manager"/>
    <d v="2022-01-21T00:00:00"/>
    <d v="2009-02-20T00:00:00"/>
    <n v="82677"/>
    <n v="19043"/>
    <n v="67"/>
    <x v="52"/>
    <x v="5"/>
    <n v="109"/>
    <n v="101720"/>
    <n v="0.23033007970777847"/>
  </r>
  <r>
    <x v="1387"/>
    <s v="Gayathri Iyer"/>
    <x v="0"/>
    <x v="2"/>
    <s v="Executive"/>
    <d v="2019-02-10T00:00:00"/>
    <d v="1998-07-09T00:00:00"/>
    <n v="111053"/>
    <n v="16135"/>
    <n v="69"/>
    <x v="55"/>
    <x v="5"/>
    <n v="116"/>
    <n v="127188"/>
    <n v="0.14529098718629843"/>
  </r>
  <r>
    <x v="1388"/>
    <s v="Rohan Gupta"/>
    <x v="1"/>
    <x v="0"/>
    <s v="Senior Executive"/>
    <d v="2022-03-14T00:00:00"/>
    <d v="2011-02-12T00:00:00"/>
    <n v="34708"/>
    <n v="20015"/>
    <n v="91"/>
    <x v="33"/>
    <x v="5"/>
    <n v="109"/>
    <n v="54723"/>
    <n v="0.57666820329607005"/>
  </r>
  <r>
    <x v="1389"/>
    <s v="Aditya Kapoor"/>
    <x v="1"/>
    <x v="2"/>
    <s v="Associate"/>
    <d v="2018-09-16T00:00:00"/>
    <d v="2000-03-14T00:00:00"/>
    <n v="116692"/>
    <n v="13451"/>
    <n v="96"/>
    <x v="18"/>
    <x v="1"/>
    <n v="102"/>
    <n v="130143"/>
    <n v="0.1152692558187365"/>
  </r>
  <r>
    <x v="1390"/>
    <s v="Arjun Mehta"/>
    <x v="0"/>
    <x v="4"/>
    <s v="Senior Executive"/>
    <d v="2015-04-17T00:00:00"/>
    <d v="1989-11-30T00:00:00"/>
    <n v="73608"/>
    <n v="23466"/>
    <n v="83"/>
    <x v="14"/>
    <x v="3"/>
    <n v="110"/>
    <n v="97074"/>
    <n v="0.31879686990544503"/>
  </r>
  <r>
    <x v="1391"/>
    <s v="Kavya Nair"/>
    <x v="1"/>
    <x v="3"/>
    <s v="Lead"/>
    <d v="2019-12-07T00:00:00"/>
    <d v="2010-03-14T00:00:00"/>
    <n v="63650"/>
    <n v="10060"/>
    <n v="68"/>
    <x v="11"/>
    <x v="1"/>
    <n v="110"/>
    <n v="73710"/>
    <n v="0.15805184603299294"/>
  </r>
  <r>
    <x v="1392"/>
    <s v="Karan Malhotra"/>
    <x v="1"/>
    <x v="2"/>
    <s v="Executive"/>
    <d v="2015-04-25T00:00:00"/>
    <d v="1989-06-29T00:00:00"/>
    <n v="101445"/>
    <n v="14927"/>
    <n v="69"/>
    <x v="21"/>
    <x v="6"/>
    <n v="109"/>
    <n v="116372"/>
    <n v="0.14714377248755484"/>
  </r>
  <r>
    <x v="1393"/>
    <s v="Meera Joshi"/>
    <x v="1"/>
    <x v="3"/>
    <s v="Manager"/>
    <d v="2025-02-03T00:00:00"/>
    <d v="1987-08-23T00:00:00"/>
    <n v="70116"/>
    <n v="26097"/>
    <n v="69"/>
    <x v="21"/>
    <x v="4"/>
    <n v="117"/>
    <n v="96213"/>
    <n v="0.3721975012835872"/>
  </r>
  <r>
    <x v="1394"/>
    <s v="Aditya Kapoor"/>
    <x v="1"/>
    <x v="3"/>
    <s v="Associate"/>
    <d v="2022-04-09T00:00:00"/>
    <d v="1987-08-02T00:00:00"/>
    <n v="93843"/>
    <n v="20795"/>
    <n v="71"/>
    <x v="41"/>
    <x v="2"/>
    <n v="101"/>
    <n v="114638"/>
    <n v="0.22159351256886503"/>
  </r>
  <r>
    <x v="1395"/>
    <s v="Krishna Chaitanya"/>
    <x v="0"/>
    <x v="6"/>
    <s v="Executive"/>
    <d v="2018-06-20T00:00:00"/>
    <d v="1989-04-05T00:00:00"/>
    <n v="54400"/>
    <n v="9918"/>
    <n v="77"/>
    <x v="9"/>
    <x v="4"/>
    <n v="104"/>
    <n v="64318"/>
    <n v="0.18231617647058823"/>
  </r>
  <r>
    <x v="1396"/>
    <s v="Nisha Kapoor"/>
    <x v="0"/>
    <x v="6"/>
    <s v="Associate"/>
    <d v="2020-02-25T00:00:00"/>
    <d v="2005-07-17T00:00:00"/>
    <n v="108707"/>
    <n v="5399"/>
    <n v="93"/>
    <x v="47"/>
    <x v="5"/>
    <n v="107"/>
    <n v="114106"/>
    <n v="4.9665614909803417E-2"/>
  </r>
  <r>
    <x v="1397"/>
    <s v="Meera Joshi"/>
    <x v="0"/>
    <x v="3"/>
    <s v="Lead"/>
    <d v="2016-02-09T00:00:00"/>
    <d v="1994-10-12T00:00:00"/>
    <n v="91508"/>
    <n v="7201"/>
    <n v="77"/>
    <x v="45"/>
    <x v="1"/>
    <n v="118"/>
    <n v="98709"/>
    <n v="7.8692573326922241E-2"/>
  </r>
  <r>
    <x v="1398"/>
    <s v="Rahul Verma"/>
    <x v="0"/>
    <x v="3"/>
    <s v="Manager"/>
    <d v="2020-11-11T00:00:00"/>
    <d v="1991-02-14T00:00:00"/>
    <n v="57072"/>
    <n v="13390"/>
    <n v="71"/>
    <x v="2"/>
    <x v="0"/>
    <n v="108"/>
    <n v="70462"/>
    <n v="0.23461592374544435"/>
  </r>
  <r>
    <x v="1399"/>
    <s v="Ananya Rao"/>
    <x v="1"/>
    <x v="1"/>
    <s v="Analyst"/>
    <d v="2021-10-31T00:00:00"/>
    <d v="1991-12-03T00:00:00"/>
    <n v="97348"/>
    <n v="14092"/>
    <n v="65"/>
    <x v="28"/>
    <x v="5"/>
    <n v="103"/>
    <n v="111440"/>
    <n v="0.14475900891646465"/>
  </r>
  <r>
    <x v="1400"/>
    <s v="Arjun Mehta"/>
    <x v="1"/>
    <x v="0"/>
    <s v="Executive"/>
    <d v="2017-07-21T00:00:00"/>
    <d v="1990-12-10T00:00:00"/>
    <n v="101765"/>
    <n v="29958"/>
    <n v="97"/>
    <x v="41"/>
    <x v="2"/>
    <n v="104"/>
    <n v="131723"/>
    <n v="0.29438412027710903"/>
  </r>
  <r>
    <x v="1401"/>
    <s v="Ravi Teja"/>
    <x v="0"/>
    <x v="6"/>
    <s v="Lead"/>
    <d v="2015-10-27T00:00:00"/>
    <d v="1988-10-23T00:00:00"/>
    <n v="87691"/>
    <n v="8814"/>
    <n v="88"/>
    <x v="19"/>
    <x v="2"/>
    <n v="107"/>
    <n v="96505"/>
    <n v="0.10051202517932285"/>
  </r>
  <r>
    <x v="1402"/>
    <s v="Sneha Iyer"/>
    <x v="0"/>
    <x v="4"/>
    <s v="Associate"/>
    <d v="2018-05-13T00:00:00"/>
    <d v="2005-07-15T00:00:00"/>
    <n v="26258"/>
    <n v="24061"/>
    <n v="87"/>
    <x v="38"/>
    <x v="6"/>
    <n v="115"/>
    <n v="50319"/>
    <n v="0.9163302612537132"/>
  </r>
  <r>
    <x v="1403"/>
    <s v="Nisha Kapoor"/>
    <x v="0"/>
    <x v="4"/>
    <s v="Lead"/>
    <d v="2021-11-21T00:00:00"/>
    <d v="2000-06-19T00:00:00"/>
    <n v="25064"/>
    <n v="13249"/>
    <n v="86"/>
    <x v="9"/>
    <x v="3"/>
    <n v="116"/>
    <n v="38313"/>
    <n v="0.52860676667730611"/>
  </r>
  <r>
    <x v="1404"/>
    <s v="Nisha Kapoor"/>
    <x v="0"/>
    <x v="6"/>
    <s v="Manager"/>
    <d v="2020-06-02T00:00:00"/>
    <d v="2003-01-24T00:00:00"/>
    <n v="62192"/>
    <n v="26144"/>
    <n v="79"/>
    <x v="59"/>
    <x v="4"/>
    <n v="118"/>
    <n v="88336"/>
    <n v="0.42037561101106252"/>
  </r>
  <r>
    <x v="1405"/>
    <s v="Ananya Rao"/>
    <x v="1"/>
    <x v="6"/>
    <s v="Lead"/>
    <d v="2021-04-17T00:00:00"/>
    <d v="2002-07-26T00:00:00"/>
    <n v="65475"/>
    <n v="25510"/>
    <n v="88"/>
    <x v="25"/>
    <x v="4"/>
    <n v="106"/>
    <n v="90985"/>
    <n v="0.38961435662466593"/>
  </r>
  <r>
    <x v="1406"/>
    <s v="Tarun Verma"/>
    <x v="0"/>
    <x v="6"/>
    <s v="Manager"/>
    <d v="2020-04-11T00:00:00"/>
    <d v="2002-03-28T00:00:00"/>
    <n v="46381"/>
    <n v="10858"/>
    <n v="64"/>
    <x v="33"/>
    <x v="2"/>
    <n v="110"/>
    <n v="57239"/>
    <n v="0.23410448243892973"/>
  </r>
  <r>
    <x v="1407"/>
    <s v="Sneha Iyer"/>
    <x v="1"/>
    <x v="6"/>
    <s v="Lead"/>
    <d v="2022-09-14T00:00:00"/>
    <d v="2004-02-28T00:00:00"/>
    <n v="48941"/>
    <n v="11343"/>
    <n v="66"/>
    <x v="33"/>
    <x v="5"/>
    <n v="107"/>
    <n v="60284"/>
    <n v="0.2317688645511943"/>
  </r>
  <r>
    <x v="1408"/>
    <s v="Pooja Das"/>
    <x v="1"/>
    <x v="6"/>
    <s v="Manager"/>
    <d v="2020-04-16T00:00:00"/>
    <d v="1984-08-13T00:00:00"/>
    <n v="114751"/>
    <n v="14832"/>
    <n v="99"/>
    <x v="5"/>
    <x v="1"/>
    <n v="105"/>
    <n v="129583"/>
    <n v="0.129253775566226"/>
  </r>
  <r>
    <x v="1409"/>
    <s v="Aditya Kapoor"/>
    <x v="0"/>
    <x v="1"/>
    <s v="Associate"/>
    <d v="2023-10-24T00:00:00"/>
    <d v="1987-09-15T00:00:00"/>
    <n v="45701"/>
    <n v="24992"/>
    <n v="70"/>
    <x v="49"/>
    <x v="1"/>
    <n v="116"/>
    <n v="70693"/>
    <n v="0.54685893087678605"/>
  </r>
  <r>
    <x v="1410"/>
    <s v="Nisha Kapoor"/>
    <x v="1"/>
    <x v="5"/>
    <s v="Lead"/>
    <d v="2018-01-08T00:00:00"/>
    <d v="1990-04-05T00:00:00"/>
    <n v="59452"/>
    <n v="20465"/>
    <n v="79"/>
    <x v="50"/>
    <x v="5"/>
    <n v="110"/>
    <n v="79917"/>
    <n v="0.34422727578550766"/>
  </r>
  <r>
    <x v="1411"/>
    <s v="Aditya Kapoor"/>
    <x v="1"/>
    <x v="5"/>
    <s v="Lead"/>
    <d v="2018-07-15T00:00:00"/>
    <d v="2000-03-04T00:00:00"/>
    <n v="65372"/>
    <n v="18936"/>
    <n v="96"/>
    <x v="23"/>
    <x v="4"/>
    <n v="114"/>
    <n v="84308"/>
    <n v="0.2896653001284954"/>
  </r>
  <r>
    <x v="1412"/>
    <s v="Aarav Sharma"/>
    <x v="1"/>
    <x v="0"/>
    <s v="Associate"/>
    <d v="2018-12-19T00:00:00"/>
    <d v="2008-12-19T00:00:00"/>
    <n v="43340"/>
    <n v="19971"/>
    <n v="77"/>
    <x v="1"/>
    <x v="4"/>
    <n v="107"/>
    <n v="63311"/>
    <n v="0.46079833871712045"/>
  </r>
  <r>
    <x v="1413"/>
    <s v="Rohan Gupta"/>
    <x v="1"/>
    <x v="6"/>
    <s v="Senior Executive"/>
    <d v="2015-04-07T00:00:00"/>
    <d v="1994-06-09T00:00:00"/>
    <n v="81033"/>
    <n v="17530"/>
    <n v="80"/>
    <x v="45"/>
    <x v="1"/>
    <n v="107"/>
    <n v="98563"/>
    <n v="0.21633161798279713"/>
  </r>
  <r>
    <x v="1414"/>
    <s v="Rohan Gupta"/>
    <x v="1"/>
    <x v="5"/>
    <s v="Senior Executive"/>
    <d v="2016-03-13T00:00:00"/>
    <d v="1983-05-04T00:00:00"/>
    <n v="56868"/>
    <n v="10256"/>
    <n v="80"/>
    <x v="30"/>
    <x v="2"/>
    <n v="119"/>
    <n v="67124"/>
    <n v="0.18034747133713161"/>
  </r>
  <r>
    <x v="1415"/>
    <s v="Tarun Verma"/>
    <x v="0"/>
    <x v="5"/>
    <s v="Lead"/>
    <d v="2019-05-17T00:00:00"/>
    <d v="2010-11-07T00:00:00"/>
    <n v="117600"/>
    <n v="20959"/>
    <n v="75"/>
    <x v="18"/>
    <x v="1"/>
    <n v="119"/>
    <n v="138559"/>
    <n v="0.17822278911564626"/>
  </r>
  <r>
    <x v="1416"/>
    <s v="Karan Malhotra"/>
    <x v="0"/>
    <x v="0"/>
    <s v="Analyst"/>
    <d v="2022-03-04T00:00:00"/>
    <d v="1995-05-16T00:00:00"/>
    <n v="61181"/>
    <n v="22625"/>
    <n v="83"/>
    <x v="58"/>
    <x v="3"/>
    <n v="104"/>
    <n v="83806"/>
    <n v="0.36980435102401071"/>
  </r>
  <r>
    <x v="1417"/>
    <s v="Tarun Verma"/>
    <x v="0"/>
    <x v="2"/>
    <s v="Analyst"/>
    <d v="2018-08-22T00:00:00"/>
    <d v="2012-11-08T00:00:00"/>
    <n v="79234"/>
    <n v="9973"/>
    <n v="69"/>
    <x v="21"/>
    <x v="3"/>
    <n v="119"/>
    <n v="89207"/>
    <n v="0.12586768306535073"/>
  </r>
  <r>
    <x v="1418"/>
    <s v="Rohan Gupta"/>
    <x v="0"/>
    <x v="3"/>
    <s v="Executive"/>
    <d v="2018-09-04T00:00:00"/>
    <d v="2005-09-09T00:00:00"/>
    <n v="96642"/>
    <n v="29995"/>
    <n v="76"/>
    <x v="45"/>
    <x v="1"/>
    <n v="110"/>
    <n v="126637"/>
    <n v="0.31037230189772563"/>
  </r>
  <r>
    <x v="1419"/>
    <s v="Aarav Sharma"/>
    <x v="0"/>
    <x v="5"/>
    <s v="Analyst"/>
    <d v="2024-10-06T00:00:00"/>
    <d v="2011-05-14T00:00:00"/>
    <n v="118244"/>
    <n v="29217"/>
    <n v="80"/>
    <x v="3"/>
    <x v="3"/>
    <n v="115"/>
    <n v="147461"/>
    <n v="0.2470907614762694"/>
  </r>
  <r>
    <x v="1420"/>
    <s v="Rohan Gupta"/>
    <x v="0"/>
    <x v="6"/>
    <s v="Associate"/>
    <d v="2017-07-21T00:00:00"/>
    <d v="2000-09-01T00:00:00"/>
    <n v="72474"/>
    <n v="15912"/>
    <n v="72"/>
    <x v="0"/>
    <x v="0"/>
    <n v="109"/>
    <n v="88386"/>
    <n v="0.21955459889063664"/>
  </r>
  <r>
    <x v="1421"/>
    <s v="Vikram Singh"/>
    <x v="0"/>
    <x v="1"/>
    <s v="Analyst"/>
    <d v="2022-03-15T00:00:00"/>
    <d v="1998-06-05T00:00:00"/>
    <n v="81011"/>
    <n v="17986"/>
    <n v="91"/>
    <x v="34"/>
    <x v="6"/>
    <n v="117"/>
    <n v="98997"/>
    <n v="0.22201923195615411"/>
  </r>
  <r>
    <x v="1422"/>
    <s v="Priya Reddy"/>
    <x v="1"/>
    <x v="0"/>
    <s v="Manager"/>
    <d v="2019-11-26T00:00:00"/>
    <d v="1981-06-09T00:00:00"/>
    <n v="91088"/>
    <n v="15717"/>
    <n v="94"/>
    <x v="32"/>
    <x v="3"/>
    <n v="119"/>
    <n v="106805"/>
    <n v="0.1725474266643246"/>
  </r>
  <r>
    <x v="1423"/>
    <s v="Aditya Kapoor"/>
    <x v="0"/>
    <x v="2"/>
    <s v="Analyst"/>
    <d v="2021-05-04T00:00:00"/>
    <d v="1984-02-18T00:00:00"/>
    <n v="98176"/>
    <n v="8680"/>
    <n v="94"/>
    <x v="24"/>
    <x v="4"/>
    <n v="117"/>
    <n v="106856"/>
    <n v="8.8412646675358544E-2"/>
  </r>
  <r>
    <x v="1424"/>
    <s v="Rahul Verma"/>
    <x v="1"/>
    <x v="4"/>
    <s v="Lead"/>
    <d v="2017-02-20T00:00:00"/>
    <d v="1983-04-12T00:00:00"/>
    <n v="114647"/>
    <n v="19121"/>
    <n v="77"/>
    <x v="31"/>
    <x v="2"/>
    <n v="105"/>
    <n v="133768"/>
    <n v="0.16678151194536273"/>
  </r>
  <r>
    <x v="1425"/>
    <s v="Nisha Kapoor"/>
    <x v="1"/>
    <x v="0"/>
    <s v="Executive"/>
    <d v="2022-04-07T00:00:00"/>
    <d v="2005-10-20T00:00:00"/>
    <n v="69539"/>
    <n v="19878"/>
    <n v="93"/>
    <x v="51"/>
    <x v="0"/>
    <n v="114"/>
    <n v="89417"/>
    <n v="0.28585398121917199"/>
  </r>
  <r>
    <x v="1426"/>
    <s v="Aarav Sharma"/>
    <x v="1"/>
    <x v="4"/>
    <s v="Senior Executive"/>
    <d v="2015-01-27T00:00:00"/>
    <d v="2007-12-23T00:00:00"/>
    <n v="76111"/>
    <n v="5618"/>
    <n v="60"/>
    <x v="16"/>
    <x v="3"/>
    <n v="114"/>
    <n v="81729"/>
    <n v="7.3813246442695532E-2"/>
  </r>
  <r>
    <x v="1427"/>
    <s v="Arjun Mehta"/>
    <x v="1"/>
    <x v="5"/>
    <s v="Executive"/>
    <d v="2021-07-21T00:00:00"/>
    <d v="2010-04-04T00:00:00"/>
    <n v="67810"/>
    <n v="22444"/>
    <n v="89"/>
    <x v="46"/>
    <x v="0"/>
    <n v="107"/>
    <n v="90254"/>
    <n v="0.33098363073293025"/>
  </r>
  <r>
    <x v="1428"/>
    <s v="Gayathri Iyer"/>
    <x v="1"/>
    <x v="2"/>
    <s v="Manager"/>
    <d v="2016-09-17T00:00:00"/>
    <d v="1988-06-21T00:00:00"/>
    <n v="44435"/>
    <n v="11754"/>
    <n v="79"/>
    <x v="36"/>
    <x v="6"/>
    <n v="101"/>
    <n v="56189"/>
    <n v="0.26452121075728591"/>
  </r>
  <r>
    <x v="1429"/>
    <s v="Ravi Teja"/>
    <x v="0"/>
    <x v="5"/>
    <s v="Executive"/>
    <d v="2021-01-21T00:00:00"/>
    <d v="1995-08-20T00:00:00"/>
    <n v="34078"/>
    <n v="15730"/>
    <n v="80"/>
    <x v="57"/>
    <x v="5"/>
    <n v="107"/>
    <n v="49808"/>
    <n v="0.46158812136862493"/>
  </r>
  <r>
    <x v="1430"/>
    <s v="Rohan Gupta"/>
    <x v="1"/>
    <x v="1"/>
    <s v="Associate"/>
    <d v="2018-01-15T00:00:00"/>
    <d v="1990-06-14T00:00:00"/>
    <n v="53473"/>
    <n v="16643"/>
    <n v="61"/>
    <x v="8"/>
    <x v="2"/>
    <n v="104"/>
    <n v="70116"/>
    <n v="0.31124118714117405"/>
  </r>
  <r>
    <x v="1431"/>
    <s v="Karan Malhotra"/>
    <x v="0"/>
    <x v="3"/>
    <s v="Lead"/>
    <d v="2024-07-30T00:00:00"/>
    <d v="1989-05-10T00:00:00"/>
    <n v="74861"/>
    <n v="6612"/>
    <n v="88"/>
    <x v="58"/>
    <x v="2"/>
    <n v="107"/>
    <n v="81473"/>
    <n v="8.832369324481372E-2"/>
  </r>
  <r>
    <x v="1432"/>
    <s v="Rohan Gupta"/>
    <x v="1"/>
    <x v="4"/>
    <s v="Analyst"/>
    <d v="2016-01-16T00:00:00"/>
    <d v="1987-11-08T00:00:00"/>
    <n v="91414"/>
    <n v="23949"/>
    <n v="93"/>
    <x v="25"/>
    <x v="5"/>
    <n v="107"/>
    <n v="115363"/>
    <n v="0.26198394119062723"/>
  </r>
  <r>
    <x v="1433"/>
    <s v="Sneha Iyer"/>
    <x v="1"/>
    <x v="2"/>
    <s v="Manager"/>
    <d v="2019-01-07T00:00:00"/>
    <d v="1994-03-19T00:00:00"/>
    <n v="79411"/>
    <n v="11258"/>
    <n v="73"/>
    <x v="19"/>
    <x v="4"/>
    <n v="117"/>
    <n v="90669"/>
    <n v="0.14176877258818049"/>
  </r>
  <r>
    <x v="1434"/>
    <s v="Meera Joshi"/>
    <x v="1"/>
    <x v="6"/>
    <s v="Manager"/>
    <d v="2016-04-03T00:00:00"/>
    <d v="2000-06-30T00:00:00"/>
    <n v="27116"/>
    <n v="5237"/>
    <n v="84"/>
    <x v="34"/>
    <x v="2"/>
    <n v="113"/>
    <n v="32353"/>
    <n v="0.19313320548753504"/>
  </r>
  <r>
    <x v="1435"/>
    <s v="Sneha Iyer"/>
    <x v="1"/>
    <x v="6"/>
    <s v="Senior Executive"/>
    <d v="2024-05-19T00:00:00"/>
    <d v="1982-12-05T00:00:00"/>
    <n v="81904"/>
    <n v="26364"/>
    <n v="79"/>
    <x v="16"/>
    <x v="0"/>
    <n v="103"/>
    <n v="108268"/>
    <n v="0.32188904082828679"/>
  </r>
  <r>
    <x v="1436"/>
    <s v="Nisha Kapoor"/>
    <x v="1"/>
    <x v="3"/>
    <s v="Analyst"/>
    <d v="2025-09-01T00:00:00"/>
    <d v="1992-04-27T00:00:00"/>
    <n v="109850"/>
    <n v="15592"/>
    <n v="62"/>
    <x v="11"/>
    <x v="4"/>
    <n v="108"/>
    <n v="125442"/>
    <n v="0.14193900773782431"/>
  </r>
  <r>
    <x v="1437"/>
    <s v="Kavya Nair"/>
    <x v="0"/>
    <x v="1"/>
    <s v="Manager"/>
    <d v="2016-09-29T00:00:00"/>
    <d v="1986-04-16T00:00:00"/>
    <n v="116104"/>
    <n v="20394"/>
    <n v="62"/>
    <x v="17"/>
    <x v="1"/>
    <n v="107"/>
    <n v="136498"/>
    <n v="0.17565286295045821"/>
  </r>
  <r>
    <x v="1438"/>
    <s v="Krishna Chaitanya"/>
    <x v="1"/>
    <x v="6"/>
    <s v="Manager"/>
    <d v="2019-08-27T00:00:00"/>
    <d v="1987-01-24T00:00:00"/>
    <n v="79950"/>
    <n v="10649"/>
    <n v="71"/>
    <x v="57"/>
    <x v="1"/>
    <n v="105"/>
    <n v="90599"/>
    <n v="0.1331957473420888"/>
  </r>
  <r>
    <x v="1439"/>
    <s v="Krishna Chaitanya"/>
    <x v="0"/>
    <x v="6"/>
    <s v="Analyst"/>
    <d v="2023-10-27T00:00:00"/>
    <d v="1987-04-14T00:00:00"/>
    <n v="28929"/>
    <n v="21303"/>
    <n v="73"/>
    <x v="54"/>
    <x v="2"/>
    <n v="112"/>
    <n v="50232"/>
    <n v="0.73638909053199209"/>
  </r>
  <r>
    <x v="1440"/>
    <s v="Vikram Singh"/>
    <x v="1"/>
    <x v="0"/>
    <s v="Analyst"/>
    <d v="2018-09-20T00:00:00"/>
    <d v="1981-04-11T00:00:00"/>
    <n v="86669"/>
    <n v="6121"/>
    <n v="69"/>
    <x v="55"/>
    <x v="2"/>
    <n v="102"/>
    <n v="92790"/>
    <n v="7.0625021634032933E-2"/>
  </r>
  <r>
    <x v="1441"/>
    <s v="Ravi Teja"/>
    <x v="1"/>
    <x v="5"/>
    <s v="Manager"/>
    <d v="2023-02-07T00:00:00"/>
    <d v="2003-07-23T00:00:00"/>
    <n v="47248"/>
    <n v="10182"/>
    <n v="66"/>
    <x v="20"/>
    <x v="3"/>
    <n v="108"/>
    <n v="57430"/>
    <n v="0.21550118523535389"/>
  </r>
  <r>
    <x v="1442"/>
    <s v="Rahul Verma"/>
    <x v="1"/>
    <x v="0"/>
    <s v="Analyst"/>
    <d v="2025-11-11T00:00:00"/>
    <d v="2001-05-03T00:00:00"/>
    <n v="85874"/>
    <n v="18601"/>
    <n v="94"/>
    <x v="58"/>
    <x v="5"/>
    <n v="120"/>
    <n v="104475"/>
    <n v="0.21660805366001351"/>
  </r>
  <r>
    <x v="1443"/>
    <s v="Nisha Kapoor"/>
    <x v="0"/>
    <x v="6"/>
    <s v="Associate"/>
    <d v="2020-04-07T00:00:00"/>
    <d v="1991-07-10T00:00:00"/>
    <n v="41803"/>
    <n v="15580"/>
    <n v="94"/>
    <x v="50"/>
    <x v="1"/>
    <n v="104"/>
    <n v="57383"/>
    <n v="0.37270052388584551"/>
  </r>
  <r>
    <x v="1444"/>
    <s v="Tarun Verma"/>
    <x v="1"/>
    <x v="2"/>
    <s v="Manager"/>
    <d v="2017-03-14T00:00:00"/>
    <d v="1985-08-23T00:00:00"/>
    <n v="53745"/>
    <n v="21866"/>
    <n v="68"/>
    <x v="34"/>
    <x v="5"/>
    <n v="108"/>
    <n v="75611"/>
    <n v="0.40684714857196019"/>
  </r>
  <r>
    <x v="1445"/>
    <s v="Krishna Chaitanya"/>
    <x v="0"/>
    <x v="2"/>
    <s v="Analyst"/>
    <d v="2023-01-16T00:00:00"/>
    <d v="1998-02-11T00:00:00"/>
    <n v="62001"/>
    <n v="25152"/>
    <n v="66"/>
    <x v="12"/>
    <x v="5"/>
    <n v="109"/>
    <n v="87153"/>
    <n v="0.40567087627618909"/>
  </r>
  <r>
    <x v="1446"/>
    <s v="Kavya Nair"/>
    <x v="1"/>
    <x v="6"/>
    <s v="Lead"/>
    <d v="2025-12-03T00:00:00"/>
    <d v="2000-09-23T00:00:00"/>
    <n v="112602"/>
    <n v="24358"/>
    <n v="93"/>
    <x v="56"/>
    <x v="1"/>
    <n v="109"/>
    <n v="136960"/>
    <n v="0.21631942594270084"/>
  </r>
  <r>
    <x v="1447"/>
    <s v="Arjun Mehta"/>
    <x v="1"/>
    <x v="3"/>
    <s v="Senior Executive"/>
    <d v="2022-06-01T00:00:00"/>
    <d v="1986-07-07T00:00:00"/>
    <n v="100938"/>
    <n v="29130"/>
    <n v="62"/>
    <x v="28"/>
    <x v="4"/>
    <n v="113"/>
    <n v="130068"/>
    <n v="0.28859299768174523"/>
  </r>
  <r>
    <x v="1448"/>
    <s v="Nisha Kapoor"/>
    <x v="0"/>
    <x v="5"/>
    <s v="Executive"/>
    <d v="2017-01-16T00:00:00"/>
    <d v="1980-08-22T00:00:00"/>
    <n v="43737"/>
    <n v="25795"/>
    <n v="62"/>
    <x v="44"/>
    <x v="4"/>
    <n v="108"/>
    <n v="69532"/>
    <n v="0.58977524750211496"/>
  </r>
  <r>
    <x v="1449"/>
    <s v="Kavya Nair"/>
    <x v="1"/>
    <x v="6"/>
    <s v="Analyst"/>
    <d v="2021-06-01T00:00:00"/>
    <d v="2001-07-26T00:00:00"/>
    <n v="88418"/>
    <n v="16268"/>
    <n v="72"/>
    <x v="43"/>
    <x v="4"/>
    <n v="119"/>
    <n v="104686"/>
    <n v="0.183989685358185"/>
  </r>
  <r>
    <x v="1450"/>
    <s v="Karan Malhotra"/>
    <x v="1"/>
    <x v="1"/>
    <s v="Associate"/>
    <d v="2021-12-19T00:00:00"/>
    <d v="1991-10-15T00:00:00"/>
    <n v="96549"/>
    <n v="19413"/>
    <n v="67"/>
    <x v="28"/>
    <x v="3"/>
    <n v="117"/>
    <n v="115962"/>
    <n v="0.20106888730074884"/>
  </r>
  <r>
    <x v="1451"/>
    <s v="Aditya Kapoor"/>
    <x v="1"/>
    <x v="1"/>
    <s v="Senior Executive"/>
    <d v="2018-10-28T00:00:00"/>
    <d v="2001-11-10T00:00:00"/>
    <n v="96945"/>
    <n v="19952"/>
    <n v="66"/>
    <x v="13"/>
    <x v="4"/>
    <n v="111"/>
    <n v="116897"/>
    <n v="0.2058074165764093"/>
  </r>
  <r>
    <x v="1452"/>
    <s v="Swathi Ramesh"/>
    <x v="1"/>
    <x v="0"/>
    <s v="Senior Executive"/>
    <d v="2019-10-14T00:00:00"/>
    <d v="2008-10-23T00:00:00"/>
    <n v="28331"/>
    <n v="22803"/>
    <n v="68"/>
    <x v="52"/>
    <x v="5"/>
    <n v="115"/>
    <n v="51134"/>
    <n v="0.80487804878048785"/>
  </r>
  <r>
    <x v="1453"/>
    <s v="Sneha Iyer"/>
    <x v="0"/>
    <x v="4"/>
    <s v="Lead"/>
    <d v="2018-04-26T00:00:00"/>
    <d v="1985-08-31T00:00:00"/>
    <n v="70563"/>
    <n v="15060"/>
    <n v="88"/>
    <x v="40"/>
    <x v="1"/>
    <n v="103"/>
    <n v="85623"/>
    <n v="0.21342629990221504"/>
  </r>
  <r>
    <x v="1454"/>
    <s v="Swathi Ramesh"/>
    <x v="0"/>
    <x v="3"/>
    <s v="Manager"/>
    <d v="2017-03-09T00:00:00"/>
    <d v="1986-05-10T00:00:00"/>
    <n v="114204"/>
    <n v="12269"/>
    <n v="61"/>
    <x v="37"/>
    <x v="0"/>
    <n v="112"/>
    <n v="126473"/>
    <n v="0.10743056285243949"/>
  </r>
  <r>
    <x v="1455"/>
    <s v="Swathi Ramesh"/>
    <x v="0"/>
    <x v="4"/>
    <s v="Manager"/>
    <d v="2020-11-20T00:00:00"/>
    <d v="1982-02-08T00:00:00"/>
    <n v="94881"/>
    <n v="16883"/>
    <n v="94"/>
    <x v="16"/>
    <x v="0"/>
    <n v="117"/>
    <n v="111764"/>
    <n v="0.17793868108472718"/>
  </r>
  <r>
    <x v="1456"/>
    <s v="Kavya Nair"/>
    <x v="1"/>
    <x v="1"/>
    <s v="Analyst"/>
    <d v="2022-08-18T00:00:00"/>
    <d v="1987-06-06T00:00:00"/>
    <n v="108218"/>
    <n v="25785"/>
    <n v="99"/>
    <x v="16"/>
    <x v="4"/>
    <n v="105"/>
    <n v="134003"/>
    <n v="0.23826904951117189"/>
  </r>
  <r>
    <x v="1457"/>
    <s v="Ravi Teja"/>
    <x v="1"/>
    <x v="5"/>
    <s v="Executive"/>
    <d v="2018-02-14T00:00:00"/>
    <d v="1982-03-12T00:00:00"/>
    <n v="77543"/>
    <n v="14715"/>
    <n v="84"/>
    <x v="47"/>
    <x v="1"/>
    <n v="114"/>
    <n v="92258"/>
    <n v="0.18976567839779218"/>
  </r>
  <r>
    <x v="1458"/>
    <s v="Tarun Verma"/>
    <x v="1"/>
    <x v="6"/>
    <s v="Executive"/>
    <d v="2023-02-03T00:00:00"/>
    <d v="1993-06-16T00:00:00"/>
    <n v="25046"/>
    <n v="7453"/>
    <n v="76"/>
    <x v="14"/>
    <x v="1"/>
    <n v="110"/>
    <n v="32499"/>
    <n v="0.29757246666134313"/>
  </r>
  <r>
    <x v="1459"/>
    <s v="Rohan Gupta"/>
    <x v="0"/>
    <x v="0"/>
    <s v="Associate"/>
    <d v="2016-07-28T00:00:00"/>
    <d v="1986-06-13T00:00:00"/>
    <n v="88036"/>
    <n v="10251"/>
    <n v="75"/>
    <x v="23"/>
    <x v="4"/>
    <n v="106"/>
    <n v="98287"/>
    <n v="0.1164410014085147"/>
  </r>
  <r>
    <x v="1460"/>
    <s v="Nisha Kapoor"/>
    <x v="1"/>
    <x v="3"/>
    <s v="Manager"/>
    <d v="2017-03-03T00:00:00"/>
    <d v="1991-02-24T00:00:00"/>
    <n v="70928"/>
    <n v="7311"/>
    <n v="74"/>
    <x v="29"/>
    <x v="3"/>
    <n v="105"/>
    <n v="78239"/>
    <n v="0.10307635912474622"/>
  </r>
  <r>
    <x v="1461"/>
    <s v="Karan Malhotra"/>
    <x v="0"/>
    <x v="2"/>
    <s v="Lead"/>
    <d v="2021-07-27T00:00:00"/>
    <d v="2010-02-27T00:00:00"/>
    <n v="44902"/>
    <n v="11744"/>
    <n v="88"/>
    <x v="11"/>
    <x v="0"/>
    <n v="109"/>
    <n v="56646"/>
    <n v="0.26154736982762461"/>
  </r>
  <r>
    <x v="1462"/>
    <s v="Aditya Kapoor"/>
    <x v="0"/>
    <x v="2"/>
    <s v="Analyst"/>
    <d v="2020-11-02T00:00:00"/>
    <d v="1993-12-16T00:00:00"/>
    <n v="93713"/>
    <n v="8362"/>
    <n v="100"/>
    <x v="9"/>
    <x v="2"/>
    <n v="108"/>
    <n v="102075"/>
    <n v="8.9229882727049611E-2"/>
  </r>
  <r>
    <x v="1463"/>
    <s v="Krishna Chaitanya"/>
    <x v="1"/>
    <x v="6"/>
    <s v="Analyst"/>
    <d v="2021-01-25T00:00:00"/>
    <d v="2007-05-13T00:00:00"/>
    <n v="84554"/>
    <n v="10035"/>
    <n v="64"/>
    <x v="27"/>
    <x v="4"/>
    <n v="111"/>
    <n v="94589"/>
    <n v="0.11868155261726235"/>
  </r>
  <r>
    <x v="1464"/>
    <s v="Vikram Singh"/>
    <x v="0"/>
    <x v="3"/>
    <s v="Senior Executive"/>
    <d v="2016-04-07T00:00:00"/>
    <d v="2008-02-14T00:00:00"/>
    <n v="86148"/>
    <n v="18956"/>
    <n v="97"/>
    <x v="24"/>
    <x v="0"/>
    <n v="116"/>
    <n v="105104"/>
    <n v="0.2200399312810512"/>
  </r>
  <r>
    <x v="1465"/>
    <s v="Pooja Das"/>
    <x v="0"/>
    <x v="4"/>
    <s v="Analyst"/>
    <d v="2015-12-29T00:00:00"/>
    <d v="2012-10-28T00:00:00"/>
    <n v="104077"/>
    <n v="24629"/>
    <n v="83"/>
    <x v="12"/>
    <x v="4"/>
    <n v="116"/>
    <n v="128706"/>
    <n v="0.23664210152098927"/>
  </r>
  <r>
    <x v="1466"/>
    <s v="Neha Kulkarni"/>
    <x v="1"/>
    <x v="0"/>
    <s v="Lead"/>
    <d v="2016-03-06T00:00:00"/>
    <d v="1992-07-26T00:00:00"/>
    <n v="119902"/>
    <n v="29000"/>
    <n v="77"/>
    <x v="47"/>
    <x v="3"/>
    <n v="117"/>
    <n v="148902"/>
    <n v="0.241864189087755"/>
  </r>
  <r>
    <x v="1467"/>
    <s v="Aditya Kapoor"/>
    <x v="1"/>
    <x v="2"/>
    <s v="Senior Executive"/>
    <d v="2018-12-31T00:00:00"/>
    <d v="1983-09-23T00:00:00"/>
    <n v="26694"/>
    <n v="8313"/>
    <n v="91"/>
    <x v="12"/>
    <x v="1"/>
    <n v="116"/>
    <n v="35007"/>
    <n v="0.31141829624634748"/>
  </r>
  <r>
    <x v="1468"/>
    <s v="Ananya Rao"/>
    <x v="1"/>
    <x v="2"/>
    <s v="Senior Executive"/>
    <d v="2016-03-01T00:00:00"/>
    <d v="2011-10-13T00:00:00"/>
    <n v="88945"/>
    <n v="23372"/>
    <n v="98"/>
    <x v="44"/>
    <x v="1"/>
    <n v="113"/>
    <n v="112317"/>
    <n v="0.26276912698858845"/>
  </r>
  <r>
    <x v="1469"/>
    <s v="Ajay Singh"/>
    <x v="1"/>
    <x v="0"/>
    <s v="Manager"/>
    <d v="2016-03-17T00:00:00"/>
    <d v="2006-06-25T00:00:00"/>
    <n v="109237"/>
    <n v="8230"/>
    <n v="96"/>
    <x v="52"/>
    <x v="6"/>
    <n v="108"/>
    <n v="117467"/>
    <n v="7.5340772815071816E-2"/>
  </r>
  <r>
    <x v="1470"/>
    <s v="Meera Joshi"/>
    <x v="1"/>
    <x v="5"/>
    <s v="Associate"/>
    <d v="2023-01-21T00:00:00"/>
    <d v="1981-10-15T00:00:00"/>
    <n v="70521"/>
    <n v="26203"/>
    <n v="88"/>
    <x v="3"/>
    <x v="2"/>
    <n v="119"/>
    <n v="96724"/>
    <n v="0.37156308050084375"/>
  </r>
  <r>
    <x v="1471"/>
    <s v="Swathi Ramesh"/>
    <x v="0"/>
    <x v="3"/>
    <s v="Lead"/>
    <d v="2023-05-08T00:00:00"/>
    <d v="1999-05-15T00:00:00"/>
    <n v="112696"/>
    <n v="5840"/>
    <n v="73"/>
    <x v="48"/>
    <x v="5"/>
    <n v="101"/>
    <n v="118536"/>
    <n v="5.1820827713494715E-2"/>
  </r>
  <r>
    <x v="1472"/>
    <s v="Nisha Kapoor"/>
    <x v="1"/>
    <x v="0"/>
    <s v="Senior Executive"/>
    <d v="2025-04-29T00:00:00"/>
    <d v="1998-06-27T00:00:00"/>
    <n v="28719"/>
    <n v="28889"/>
    <n v="89"/>
    <x v="3"/>
    <x v="3"/>
    <n v="112"/>
    <n v="57608"/>
    <n v="1.0059194261638635"/>
  </r>
  <r>
    <x v="1473"/>
    <s v="Krishna Chaitanya"/>
    <x v="1"/>
    <x v="6"/>
    <s v="Executive"/>
    <d v="2018-02-07T00:00:00"/>
    <d v="2000-01-03T00:00:00"/>
    <n v="31265"/>
    <n v="15633"/>
    <n v="89"/>
    <x v="2"/>
    <x v="0"/>
    <n v="109"/>
    <n v="46898"/>
    <n v="0.50001599232368465"/>
  </r>
  <r>
    <x v="1474"/>
    <s v="Kavya Nair"/>
    <x v="0"/>
    <x v="4"/>
    <s v="Manager"/>
    <d v="2022-04-09T00:00:00"/>
    <d v="1994-06-09T00:00:00"/>
    <n v="77601"/>
    <n v="29684"/>
    <n v="82"/>
    <x v="51"/>
    <x v="4"/>
    <n v="106"/>
    <n v="107285"/>
    <n v="0.38252084380355922"/>
  </r>
  <r>
    <x v="1475"/>
    <s v="Tarun Verma"/>
    <x v="0"/>
    <x v="6"/>
    <s v="Senior Executive"/>
    <d v="2021-11-29T00:00:00"/>
    <d v="2004-02-22T00:00:00"/>
    <n v="54828"/>
    <n v="15372"/>
    <n v="79"/>
    <x v="52"/>
    <x v="0"/>
    <n v="103"/>
    <n v="70200"/>
    <n v="0.28036769533814837"/>
  </r>
  <r>
    <x v="1476"/>
    <s v="Nisha Kapoor"/>
    <x v="1"/>
    <x v="6"/>
    <s v="Manager"/>
    <d v="2020-07-29T00:00:00"/>
    <d v="2008-09-07T00:00:00"/>
    <n v="49404"/>
    <n v="29791"/>
    <n v="84"/>
    <x v="37"/>
    <x v="3"/>
    <n v="116"/>
    <n v="79195"/>
    <n v="0.6030078536150919"/>
  </r>
  <r>
    <x v="1477"/>
    <s v="Meera Joshi"/>
    <x v="1"/>
    <x v="5"/>
    <s v="Associate"/>
    <d v="2025-01-17T00:00:00"/>
    <d v="1996-03-19T00:00:00"/>
    <n v="45868"/>
    <n v="10522"/>
    <n v="80"/>
    <x v="1"/>
    <x v="6"/>
    <n v="107"/>
    <n v="56390"/>
    <n v="0.2293974012383361"/>
  </r>
  <r>
    <x v="1478"/>
    <s v="Gayathri Iyer"/>
    <x v="1"/>
    <x v="4"/>
    <s v="Lead"/>
    <d v="2022-03-15T00:00:00"/>
    <d v="2005-02-20T00:00:00"/>
    <n v="63824"/>
    <n v="29797"/>
    <n v="95"/>
    <x v="60"/>
    <x v="5"/>
    <n v="113"/>
    <n v="93621"/>
    <n v="0.46686199548759089"/>
  </r>
  <r>
    <x v="1479"/>
    <s v="Ajay Singh"/>
    <x v="0"/>
    <x v="1"/>
    <s v="Analyst"/>
    <d v="2016-01-06T00:00:00"/>
    <d v="2011-12-03T00:00:00"/>
    <n v="103377"/>
    <n v="26731"/>
    <n v="85"/>
    <x v="3"/>
    <x v="3"/>
    <n v="105"/>
    <n v="130108"/>
    <n v="0.25857782678932451"/>
  </r>
  <r>
    <x v="1480"/>
    <s v="Aditya Kapoor"/>
    <x v="1"/>
    <x v="3"/>
    <s v="Executive"/>
    <d v="2025-05-01T00:00:00"/>
    <d v="1997-04-12T00:00:00"/>
    <n v="38582"/>
    <n v="29126"/>
    <n v="78"/>
    <x v="39"/>
    <x v="1"/>
    <n v="103"/>
    <n v="67708"/>
    <n v="0.75491161681613184"/>
  </r>
  <r>
    <x v="1481"/>
    <s v="Aditya Kapoor"/>
    <x v="0"/>
    <x v="3"/>
    <s v="Analyst"/>
    <d v="2017-10-04T00:00:00"/>
    <d v="2004-07-31T00:00:00"/>
    <n v="45317"/>
    <n v="26873"/>
    <n v="77"/>
    <x v="1"/>
    <x v="2"/>
    <n v="108"/>
    <n v="72190"/>
    <n v="0.59300041926870706"/>
  </r>
  <r>
    <x v="1482"/>
    <s v="Ananya Rao"/>
    <x v="0"/>
    <x v="1"/>
    <s v="Associate"/>
    <d v="2022-04-07T00:00:00"/>
    <d v="1989-09-08T00:00:00"/>
    <n v="44054"/>
    <n v="5406"/>
    <n v="78"/>
    <x v="12"/>
    <x v="6"/>
    <n v="120"/>
    <n v="49460"/>
    <n v="0.1227130340037227"/>
  </r>
  <r>
    <x v="1483"/>
    <s v="Tarun Verma"/>
    <x v="1"/>
    <x v="3"/>
    <s v="Manager"/>
    <d v="2021-03-07T00:00:00"/>
    <d v="2005-06-25T00:00:00"/>
    <n v="50197"/>
    <n v="18511"/>
    <n v="71"/>
    <x v="3"/>
    <x v="1"/>
    <n v="119"/>
    <n v="68708"/>
    <n v="0.36876705779229835"/>
  </r>
  <r>
    <x v="1484"/>
    <s v="Karan Malhotra"/>
    <x v="1"/>
    <x v="2"/>
    <s v="Senior Executive"/>
    <d v="2022-12-04T00:00:00"/>
    <d v="1996-04-29T00:00:00"/>
    <n v="59544"/>
    <n v="19133"/>
    <n v="83"/>
    <x v="50"/>
    <x v="5"/>
    <n v="111"/>
    <n v="78677"/>
    <n v="0.32132540642214164"/>
  </r>
  <r>
    <x v="1485"/>
    <s v="Ravi Teja"/>
    <x v="1"/>
    <x v="0"/>
    <s v="Lead"/>
    <d v="2016-07-04T00:00:00"/>
    <d v="1994-06-06T00:00:00"/>
    <n v="117069"/>
    <n v="13090"/>
    <n v="94"/>
    <x v="21"/>
    <x v="5"/>
    <n v="104"/>
    <n v="130159"/>
    <n v="0.11181440005466861"/>
  </r>
  <r>
    <x v="1486"/>
    <s v="Swathi Ramesh"/>
    <x v="1"/>
    <x v="4"/>
    <s v="Senior Executive"/>
    <d v="2016-03-05T00:00:00"/>
    <d v="2007-02-05T00:00:00"/>
    <n v="54861"/>
    <n v="28596"/>
    <n v="82"/>
    <x v="14"/>
    <x v="0"/>
    <n v="118"/>
    <n v="83457"/>
    <n v="0.52124459998906325"/>
  </r>
  <r>
    <x v="1487"/>
    <s v="Ananya Rao"/>
    <x v="1"/>
    <x v="6"/>
    <s v="Manager"/>
    <d v="2024-05-19T00:00:00"/>
    <d v="1982-05-21T00:00:00"/>
    <n v="85324"/>
    <n v="25277"/>
    <n v="88"/>
    <x v="32"/>
    <x v="1"/>
    <n v="114"/>
    <n v="110601"/>
    <n v="0.29624724579250855"/>
  </r>
  <r>
    <x v="1488"/>
    <s v="Rahul Verma"/>
    <x v="0"/>
    <x v="0"/>
    <s v="Manager"/>
    <d v="2020-01-11T00:00:00"/>
    <d v="2005-01-27T00:00:00"/>
    <n v="110233"/>
    <n v="6885"/>
    <n v="82"/>
    <x v="41"/>
    <x v="4"/>
    <n v="105"/>
    <n v="117118"/>
    <n v="6.2458610397975199E-2"/>
  </r>
  <r>
    <x v="1489"/>
    <s v="Rahul Verma"/>
    <x v="1"/>
    <x v="0"/>
    <s v="Lead"/>
    <d v="2018-02-04T00:00:00"/>
    <d v="2005-07-22T00:00:00"/>
    <n v="58031"/>
    <n v="28847"/>
    <n v="61"/>
    <x v="14"/>
    <x v="1"/>
    <n v="116"/>
    <n v="86878"/>
    <n v="0.49709637952129032"/>
  </r>
  <r>
    <x v="1490"/>
    <s v="Neha Kulkarni"/>
    <x v="0"/>
    <x v="3"/>
    <s v="Executive"/>
    <d v="2022-06-03T00:00:00"/>
    <d v="2000-04-12T00:00:00"/>
    <n v="65609"/>
    <n v="22642"/>
    <n v="79"/>
    <x v="15"/>
    <x v="5"/>
    <n v="119"/>
    <n v="88251"/>
    <n v="0.34510509228916764"/>
  </r>
  <r>
    <x v="1491"/>
    <s v="Swathi Ramesh"/>
    <x v="1"/>
    <x v="1"/>
    <s v="Manager"/>
    <d v="2022-08-22T00:00:00"/>
    <d v="2006-04-29T00:00:00"/>
    <n v="66216"/>
    <n v="5222"/>
    <n v="99"/>
    <x v="17"/>
    <x v="0"/>
    <n v="112"/>
    <n v="71438"/>
    <n v="7.8863114655068262E-2"/>
  </r>
  <r>
    <x v="1492"/>
    <s v="Gayathri Iyer"/>
    <x v="0"/>
    <x v="5"/>
    <s v="Analyst"/>
    <d v="2021-11-19T00:00:00"/>
    <d v="1982-11-08T00:00:00"/>
    <n v="94438"/>
    <n v="18556"/>
    <n v="70"/>
    <x v="30"/>
    <x v="5"/>
    <n v="108"/>
    <n v="112994"/>
    <n v="0.1964887015819903"/>
  </r>
  <r>
    <x v="1493"/>
    <s v="Ajay Singh"/>
    <x v="0"/>
    <x v="5"/>
    <s v="Executive"/>
    <d v="2015-05-01T00:00:00"/>
    <d v="2009-02-16T00:00:00"/>
    <n v="89877"/>
    <n v="28876"/>
    <n v="67"/>
    <x v="15"/>
    <x v="6"/>
    <n v="104"/>
    <n v="118753"/>
    <n v="0.32128353193809317"/>
  </r>
  <r>
    <x v="1494"/>
    <s v="Karan Malhotra"/>
    <x v="1"/>
    <x v="5"/>
    <s v="Associate"/>
    <d v="2019-04-11T00:00:00"/>
    <d v="2011-03-29T00:00:00"/>
    <n v="87181"/>
    <n v="9538"/>
    <n v="81"/>
    <x v="36"/>
    <x v="6"/>
    <n v="110"/>
    <n v="96719"/>
    <n v="0.10940457209713125"/>
  </r>
  <r>
    <x v="1495"/>
    <s v="Meera Joshi"/>
    <x v="0"/>
    <x v="2"/>
    <s v="Associate"/>
    <d v="2024-11-09T00:00:00"/>
    <d v="1991-04-21T00:00:00"/>
    <n v="90494"/>
    <n v="7973"/>
    <n v="71"/>
    <x v="59"/>
    <x v="2"/>
    <n v="107"/>
    <n v="98467"/>
    <n v="8.8105288748425312E-2"/>
  </r>
  <r>
    <x v="1496"/>
    <s v="Ananya Rao"/>
    <x v="1"/>
    <x v="2"/>
    <s v="Lead"/>
    <d v="2015-12-01T00:00:00"/>
    <d v="1995-03-28T00:00:00"/>
    <n v="84208"/>
    <n v="29635"/>
    <n v="66"/>
    <x v="56"/>
    <x v="3"/>
    <n v="101"/>
    <n v="113843"/>
    <n v="0.35192618278548354"/>
  </r>
  <r>
    <x v="1497"/>
    <s v="Ajay Singh"/>
    <x v="0"/>
    <x v="4"/>
    <s v="Analyst"/>
    <d v="2022-08-28T00:00:00"/>
    <d v="1996-09-26T00:00:00"/>
    <n v="37516"/>
    <n v="10521"/>
    <n v="60"/>
    <x v="56"/>
    <x v="6"/>
    <n v="101"/>
    <n v="48037"/>
    <n v="0.28044034545260688"/>
  </r>
  <r>
    <x v="1498"/>
    <s v="Aditya Kapoor"/>
    <x v="1"/>
    <x v="6"/>
    <s v="Analyst"/>
    <d v="2023-12-21T00:00:00"/>
    <d v="2005-06-25T00:00:00"/>
    <n v="98841"/>
    <n v="17282"/>
    <n v="64"/>
    <x v="36"/>
    <x v="5"/>
    <n v="120"/>
    <n v="116123"/>
    <n v="0.17484647059418662"/>
  </r>
  <r>
    <x v="1499"/>
    <s v="Tarun Verma"/>
    <x v="0"/>
    <x v="4"/>
    <s v="Executive"/>
    <d v="2025-12-10T00:00:00"/>
    <d v="1995-06-27T00:00:00"/>
    <n v="37709"/>
    <n v="27386"/>
    <n v="69"/>
    <x v="9"/>
    <x v="3"/>
    <n v="119"/>
    <n v="65095"/>
    <n v="0.72624572383250685"/>
  </r>
  <r>
    <x v="1500"/>
    <s v="Kavya Nair"/>
    <x v="1"/>
    <x v="2"/>
    <s v="Executive"/>
    <d v="2020-09-09T00:00:00"/>
    <d v="1986-09-04T00:00:00"/>
    <n v="83340"/>
    <n v="5994"/>
    <n v="99"/>
    <x v="26"/>
    <x v="1"/>
    <n v="104"/>
    <n v="89334"/>
    <n v="7.1922246220302383E-2"/>
  </r>
  <r>
    <x v="1501"/>
    <s v="Pooja Das"/>
    <x v="1"/>
    <x v="0"/>
    <s v="Senior Executive"/>
    <d v="2022-08-29T00:00:00"/>
    <d v="1988-02-03T00:00:00"/>
    <n v="102346"/>
    <n v="21989"/>
    <n v="70"/>
    <x v="47"/>
    <x v="6"/>
    <n v="116"/>
    <n v="124335"/>
    <n v="0.21484962773337501"/>
  </r>
  <r>
    <x v="1502"/>
    <s v="Rohan Gupta"/>
    <x v="0"/>
    <x v="4"/>
    <s v="Senior Executive"/>
    <d v="2025-07-08T00:00:00"/>
    <d v="2000-05-24T00:00:00"/>
    <n v="111309"/>
    <n v="22956"/>
    <n v="84"/>
    <x v="35"/>
    <x v="2"/>
    <n v="104"/>
    <n v="134265"/>
    <n v="0.20623669245074522"/>
  </r>
  <r>
    <x v="1503"/>
    <s v="Krishna Chaitanya"/>
    <x v="0"/>
    <x v="6"/>
    <s v="Executive"/>
    <d v="2019-02-06T00:00:00"/>
    <d v="1986-05-05T00:00:00"/>
    <n v="56385"/>
    <n v="21081"/>
    <n v="72"/>
    <x v="35"/>
    <x v="2"/>
    <n v="102"/>
    <n v="77466"/>
    <n v="0.37387603085927107"/>
  </r>
  <r>
    <x v="1504"/>
    <s v="Meera Joshi"/>
    <x v="0"/>
    <x v="3"/>
    <s v="Lead"/>
    <d v="2022-12-08T00:00:00"/>
    <d v="2006-07-08T00:00:00"/>
    <n v="37947"/>
    <n v="22034"/>
    <n v="65"/>
    <x v="13"/>
    <x v="0"/>
    <n v="111"/>
    <n v="59981"/>
    <n v="0.58065196194692592"/>
  </r>
  <r>
    <x v="1505"/>
    <s v="Swathi Ramesh"/>
    <x v="1"/>
    <x v="5"/>
    <s v="Manager"/>
    <d v="2022-03-19T00:00:00"/>
    <d v="1989-01-05T00:00:00"/>
    <n v="62035"/>
    <n v="15496"/>
    <n v="68"/>
    <x v="58"/>
    <x v="4"/>
    <n v="107"/>
    <n v="77531"/>
    <n v="0.24979447086322237"/>
  </r>
  <r>
    <x v="1506"/>
    <s v="Pooja Das"/>
    <x v="1"/>
    <x v="3"/>
    <s v="Associate"/>
    <d v="2019-03-25T00:00:00"/>
    <d v="1983-09-11T00:00:00"/>
    <n v="89286"/>
    <n v="5780"/>
    <n v="91"/>
    <x v="52"/>
    <x v="3"/>
    <n v="118"/>
    <n v="95066"/>
    <n v="6.4735792845462894E-2"/>
  </r>
  <r>
    <x v="1507"/>
    <s v="Tarun Verma"/>
    <x v="1"/>
    <x v="6"/>
    <s v="Associate"/>
    <d v="2023-10-26T00:00:00"/>
    <d v="1992-11-18T00:00:00"/>
    <n v="114660"/>
    <n v="27901"/>
    <n v="63"/>
    <x v="56"/>
    <x v="4"/>
    <n v="102"/>
    <n v="142561"/>
    <n v="0.24333682190825048"/>
  </r>
  <r>
    <x v="1508"/>
    <s v="Rohan Gupta"/>
    <x v="0"/>
    <x v="6"/>
    <s v="Manager"/>
    <d v="2023-05-22T00:00:00"/>
    <d v="2005-08-16T00:00:00"/>
    <n v="96144"/>
    <n v="10680"/>
    <n v="80"/>
    <x v="28"/>
    <x v="6"/>
    <n v="118"/>
    <n v="106824"/>
    <n v="0.11108337493759361"/>
  </r>
  <r>
    <x v="1509"/>
    <s v="Aarav Sharma"/>
    <x v="0"/>
    <x v="6"/>
    <s v="Associate"/>
    <d v="2017-02-10T00:00:00"/>
    <d v="1995-10-12T00:00:00"/>
    <n v="95485"/>
    <n v="6718"/>
    <n v="87"/>
    <x v="28"/>
    <x v="1"/>
    <n v="117"/>
    <n v="102203"/>
    <n v="7.0356600513169609E-2"/>
  </r>
  <r>
    <x v="1510"/>
    <s v="Kavya Nair"/>
    <x v="1"/>
    <x v="2"/>
    <s v="Lead"/>
    <d v="2015-07-03T00:00:00"/>
    <d v="1989-08-15T00:00:00"/>
    <n v="37930"/>
    <n v="19982"/>
    <n v="71"/>
    <x v="47"/>
    <x v="5"/>
    <n v="111"/>
    <n v="57912"/>
    <n v="0.52681254943316635"/>
  </r>
  <r>
    <x v="1511"/>
    <s v="Rahul Verma"/>
    <x v="0"/>
    <x v="3"/>
    <s v="Executive"/>
    <d v="2021-05-28T00:00:00"/>
    <d v="2008-09-22T00:00:00"/>
    <n v="105349"/>
    <n v="5510"/>
    <n v="62"/>
    <x v="57"/>
    <x v="2"/>
    <n v="107"/>
    <n v="110859"/>
    <n v="5.2302347435666217E-2"/>
  </r>
  <r>
    <x v="1512"/>
    <s v="Sneha Iyer"/>
    <x v="1"/>
    <x v="0"/>
    <s v="Executive"/>
    <d v="2022-05-25T00:00:00"/>
    <d v="1994-11-02T00:00:00"/>
    <n v="48207"/>
    <n v="17776"/>
    <n v="74"/>
    <x v="50"/>
    <x v="4"/>
    <n v="113"/>
    <n v="65983"/>
    <n v="0.36874312859128344"/>
  </r>
  <r>
    <x v="1513"/>
    <s v="Priya Reddy"/>
    <x v="0"/>
    <x v="1"/>
    <s v="Manager"/>
    <d v="2017-10-05T00:00:00"/>
    <d v="2007-11-21T00:00:00"/>
    <n v="112625"/>
    <n v="13460"/>
    <n v="87"/>
    <x v="0"/>
    <x v="1"/>
    <n v="110"/>
    <n v="126085"/>
    <n v="0.11951165371809101"/>
  </r>
  <r>
    <x v="1514"/>
    <s v="Rohan Gupta"/>
    <x v="1"/>
    <x v="3"/>
    <s v="Lead"/>
    <d v="2015-02-11T00:00:00"/>
    <d v="1998-08-27T00:00:00"/>
    <n v="79216"/>
    <n v="17357"/>
    <n v="77"/>
    <x v="44"/>
    <x v="5"/>
    <n v="116"/>
    <n v="96573"/>
    <n v="0.21910977580286811"/>
  </r>
  <r>
    <x v="1515"/>
    <s v="Vikram Singh"/>
    <x v="0"/>
    <x v="2"/>
    <s v="Lead"/>
    <d v="2019-06-08T00:00:00"/>
    <d v="1981-11-15T00:00:00"/>
    <n v="116226"/>
    <n v="19717"/>
    <n v="68"/>
    <x v="13"/>
    <x v="0"/>
    <n v="108"/>
    <n v="135943"/>
    <n v="0.16964362535061001"/>
  </r>
  <r>
    <x v="1516"/>
    <s v="Rahul Verma"/>
    <x v="0"/>
    <x v="0"/>
    <s v="Executive"/>
    <d v="2025-02-12T00:00:00"/>
    <d v="2001-11-30T00:00:00"/>
    <n v="33716"/>
    <n v="11008"/>
    <n v="94"/>
    <x v="49"/>
    <x v="5"/>
    <n v="109"/>
    <n v="44724"/>
    <n v="0.32649187329457824"/>
  </r>
  <r>
    <x v="1517"/>
    <s v="Krishna Chaitanya"/>
    <x v="1"/>
    <x v="6"/>
    <s v="Manager"/>
    <d v="2018-03-19T00:00:00"/>
    <d v="1992-10-08T00:00:00"/>
    <n v="99725"/>
    <n v="13568"/>
    <n v="66"/>
    <x v="33"/>
    <x v="6"/>
    <n v="113"/>
    <n v="113293"/>
    <n v="0.13605414890950113"/>
  </r>
  <r>
    <x v="1518"/>
    <s v="Rohan Gupta"/>
    <x v="0"/>
    <x v="4"/>
    <s v="Associate"/>
    <d v="2017-04-02T00:00:00"/>
    <d v="1985-09-13T00:00:00"/>
    <n v="92924"/>
    <n v="6169"/>
    <n v="90"/>
    <x v="41"/>
    <x v="6"/>
    <n v="104"/>
    <n v="99093"/>
    <n v="6.6387585553785891E-2"/>
  </r>
  <r>
    <x v="1519"/>
    <s v="Ananya Rao"/>
    <x v="0"/>
    <x v="5"/>
    <s v="Associate"/>
    <d v="2017-01-25T00:00:00"/>
    <d v="1983-10-01T00:00:00"/>
    <n v="115913"/>
    <n v="7208"/>
    <n v="75"/>
    <x v="40"/>
    <x v="1"/>
    <n v="112"/>
    <n v="123121"/>
    <n v="6.2184569461578944E-2"/>
  </r>
  <r>
    <x v="1520"/>
    <s v="Ishita Roy"/>
    <x v="0"/>
    <x v="3"/>
    <s v="Manager"/>
    <d v="2023-08-17T00:00:00"/>
    <d v="1981-11-03T00:00:00"/>
    <n v="111884"/>
    <n v="21502"/>
    <n v="72"/>
    <x v="51"/>
    <x v="5"/>
    <n v="111"/>
    <n v="133386"/>
    <n v="0.19218118765864645"/>
  </r>
  <r>
    <x v="1521"/>
    <s v="Priya Reddy"/>
    <x v="0"/>
    <x v="1"/>
    <s v="Senior Executive"/>
    <d v="2024-08-21T00:00:00"/>
    <d v="1991-04-02T00:00:00"/>
    <n v="48006"/>
    <n v="16472"/>
    <n v="89"/>
    <x v="37"/>
    <x v="0"/>
    <n v="102"/>
    <n v="64478"/>
    <n v="0.34312377619464235"/>
  </r>
  <r>
    <x v="1522"/>
    <s v="Karan Malhotra"/>
    <x v="1"/>
    <x v="1"/>
    <s v="Senior Executive"/>
    <d v="2020-09-01T00:00:00"/>
    <d v="1982-11-08T00:00:00"/>
    <n v="54522"/>
    <n v="11028"/>
    <n v="100"/>
    <x v="37"/>
    <x v="3"/>
    <n v="115"/>
    <n v="65550"/>
    <n v="0.20226697479916364"/>
  </r>
  <r>
    <x v="1523"/>
    <s v="Aarav Sharma"/>
    <x v="1"/>
    <x v="0"/>
    <s v="Executive"/>
    <d v="2021-09-30T00:00:00"/>
    <d v="2003-09-16T00:00:00"/>
    <n v="62723"/>
    <n v="23246"/>
    <n v="70"/>
    <x v="11"/>
    <x v="1"/>
    <n v="111"/>
    <n v="85969"/>
    <n v="0.3706136504950337"/>
  </r>
  <r>
    <x v="1524"/>
    <s v="Priya Reddy"/>
    <x v="0"/>
    <x v="2"/>
    <s v="Analyst"/>
    <d v="2019-08-07T00:00:00"/>
    <d v="2003-03-28T00:00:00"/>
    <n v="95028"/>
    <n v="5572"/>
    <n v="99"/>
    <x v="30"/>
    <x v="5"/>
    <n v="111"/>
    <n v="100600"/>
    <n v="5.8635349581176076E-2"/>
  </r>
  <r>
    <x v="1525"/>
    <s v="Meera Joshi"/>
    <x v="0"/>
    <x v="1"/>
    <s v="Analyst"/>
    <d v="2022-09-03T00:00:00"/>
    <d v="1990-06-25T00:00:00"/>
    <n v="25773"/>
    <n v="17491"/>
    <n v="60"/>
    <x v="48"/>
    <x v="6"/>
    <n v="113"/>
    <n v="43264"/>
    <n v="0.67865595778527921"/>
  </r>
  <r>
    <x v="1526"/>
    <s v="Gayathri Iyer"/>
    <x v="0"/>
    <x v="5"/>
    <s v="Executive"/>
    <d v="2023-07-19T00:00:00"/>
    <d v="2008-03-07T00:00:00"/>
    <n v="29613"/>
    <n v="23469"/>
    <n v="94"/>
    <x v="7"/>
    <x v="6"/>
    <n v="116"/>
    <n v="53082"/>
    <n v="0.79252355384459527"/>
  </r>
  <r>
    <x v="1527"/>
    <s v="Gayathri Iyer"/>
    <x v="1"/>
    <x v="6"/>
    <s v="Lead"/>
    <d v="2021-11-28T00:00:00"/>
    <d v="1997-05-07T00:00:00"/>
    <n v="83939"/>
    <n v="29512"/>
    <n v="75"/>
    <x v="0"/>
    <x v="2"/>
    <n v="120"/>
    <n v="113451"/>
    <n v="0.35158865366516162"/>
  </r>
  <r>
    <x v="1528"/>
    <s v="Vikram Singh"/>
    <x v="1"/>
    <x v="2"/>
    <s v="Associate"/>
    <d v="2020-05-16T00:00:00"/>
    <d v="1986-11-14T00:00:00"/>
    <n v="84535"/>
    <n v="22578"/>
    <n v="83"/>
    <x v="16"/>
    <x v="5"/>
    <n v="110"/>
    <n v="107113"/>
    <n v="0.26708463949843259"/>
  </r>
  <r>
    <x v="1529"/>
    <s v="Nisha Kapoor"/>
    <x v="0"/>
    <x v="3"/>
    <s v="Senior Executive"/>
    <d v="2024-11-21T00:00:00"/>
    <d v="1987-03-11T00:00:00"/>
    <n v="73244"/>
    <n v="29248"/>
    <n v="61"/>
    <x v="40"/>
    <x v="4"/>
    <n v="110"/>
    <n v="102492"/>
    <n v="0.39932281142482662"/>
  </r>
  <r>
    <x v="1530"/>
    <s v="Arjun Mehta"/>
    <x v="0"/>
    <x v="3"/>
    <s v="Associate"/>
    <d v="2022-12-20T00:00:00"/>
    <d v="2004-04-15T00:00:00"/>
    <n v="54751"/>
    <n v="18180"/>
    <n v="68"/>
    <x v="44"/>
    <x v="0"/>
    <n v="112"/>
    <n v="72931"/>
    <n v="0.33204872970356708"/>
  </r>
  <r>
    <x v="1531"/>
    <s v="Rohan Gupta"/>
    <x v="1"/>
    <x v="3"/>
    <s v="Associate"/>
    <d v="2020-03-01T00:00:00"/>
    <d v="2000-04-15T00:00:00"/>
    <n v="83181"/>
    <n v="17728"/>
    <n v="89"/>
    <x v="50"/>
    <x v="3"/>
    <n v="111"/>
    <n v="100909"/>
    <n v="0.21312559358507352"/>
  </r>
  <r>
    <x v="1532"/>
    <s v="Krishna Chaitanya"/>
    <x v="1"/>
    <x v="1"/>
    <s v="Lead"/>
    <d v="2020-12-10T00:00:00"/>
    <d v="1989-03-27T00:00:00"/>
    <n v="57244"/>
    <n v="12109"/>
    <n v="72"/>
    <x v="48"/>
    <x v="5"/>
    <n v="120"/>
    <n v="69353"/>
    <n v="0.2115330864370065"/>
  </r>
  <r>
    <x v="1533"/>
    <s v="Meera Joshi"/>
    <x v="1"/>
    <x v="4"/>
    <s v="Associate"/>
    <d v="2019-03-16T00:00:00"/>
    <d v="2008-11-20T00:00:00"/>
    <n v="65225"/>
    <n v="11996"/>
    <n v="85"/>
    <x v="11"/>
    <x v="2"/>
    <n v="104"/>
    <n v="77221"/>
    <n v="0.18391720965887312"/>
  </r>
  <r>
    <x v="1534"/>
    <s v="Ravi Teja"/>
    <x v="1"/>
    <x v="6"/>
    <s v="Manager"/>
    <d v="2019-08-16T00:00:00"/>
    <d v="1982-04-13T00:00:00"/>
    <n v="51137"/>
    <n v="12116"/>
    <n v="81"/>
    <x v="45"/>
    <x v="5"/>
    <n v="113"/>
    <n v="63253"/>
    <n v="0.23693216262197625"/>
  </r>
  <r>
    <x v="1535"/>
    <s v="Swathi Ramesh"/>
    <x v="1"/>
    <x v="1"/>
    <s v="Associate"/>
    <d v="2015-04-08T00:00:00"/>
    <d v="2011-02-16T00:00:00"/>
    <n v="52060"/>
    <n v="17647"/>
    <n v="96"/>
    <x v="13"/>
    <x v="5"/>
    <n v="109"/>
    <n v="69707"/>
    <n v="0.33897426046868995"/>
  </r>
  <r>
    <x v="1536"/>
    <s v="Krishna Chaitanya"/>
    <x v="0"/>
    <x v="2"/>
    <s v="Associate"/>
    <d v="2021-06-13T00:00:00"/>
    <d v="1988-11-14T00:00:00"/>
    <n v="44750"/>
    <n v="18477"/>
    <n v="80"/>
    <x v="31"/>
    <x v="5"/>
    <n v="105"/>
    <n v="63227"/>
    <n v="0.41289385474860335"/>
  </r>
  <r>
    <x v="1537"/>
    <s v="Tarun Verma"/>
    <x v="1"/>
    <x v="4"/>
    <s v="Manager"/>
    <d v="2020-12-13T00:00:00"/>
    <d v="2008-03-04T00:00:00"/>
    <n v="29627"/>
    <n v="27157"/>
    <n v="66"/>
    <x v="35"/>
    <x v="6"/>
    <n v="103"/>
    <n v="56784"/>
    <n v="0.9166301009214568"/>
  </r>
  <r>
    <x v="1538"/>
    <s v="Aarav Sharma"/>
    <x v="0"/>
    <x v="5"/>
    <s v="Analyst"/>
    <d v="2018-09-19T00:00:00"/>
    <d v="1984-01-13T00:00:00"/>
    <n v="66064"/>
    <n v="16688"/>
    <n v="72"/>
    <x v="28"/>
    <x v="5"/>
    <n v="107"/>
    <n v="82752"/>
    <n v="0.25260353596512475"/>
  </r>
  <r>
    <x v="1539"/>
    <s v="Pooja Das"/>
    <x v="0"/>
    <x v="6"/>
    <s v="Manager"/>
    <d v="2025-03-13T00:00:00"/>
    <d v="1994-02-25T00:00:00"/>
    <n v="101473"/>
    <n v="19634"/>
    <n v="90"/>
    <x v="15"/>
    <x v="0"/>
    <n v="106"/>
    <n v="121107"/>
    <n v="0.19348989386339224"/>
  </r>
  <r>
    <x v="1540"/>
    <s v="Pooja Das"/>
    <x v="1"/>
    <x v="0"/>
    <s v="Manager"/>
    <d v="2016-10-16T00:00:00"/>
    <d v="1986-10-26T00:00:00"/>
    <n v="46398"/>
    <n v="18604"/>
    <n v="67"/>
    <x v="60"/>
    <x v="1"/>
    <n v="114"/>
    <n v="65002"/>
    <n v="0.40096555886029572"/>
  </r>
  <r>
    <x v="1541"/>
    <s v="Kavya Nair"/>
    <x v="1"/>
    <x v="2"/>
    <s v="Senior Executive"/>
    <d v="2022-09-27T00:00:00"/>
    <d v="1991-03-10T00:00:00"/>
    <n v="39858"/>
    <n v="26753"/>
    <n v="69"/>
    <x v="55"/>
    <x v="2"/>
    <n v="104"/>
    <n v="66611"/>
    <n v="0.67120778764614386"/>
  </r>
  <r>
    <x v="1542"/>
    <s v="Priya Reddy"/>
    <x v="0"/>
    <x v="3"/>
    <s v="Associate"/>
    <d v="2019-04-03T00:00:00"/>
    <d v="2001-05-23T00:00:00"/>
    <n v="47342"/>
    <n v="5653"/>
    <n v="97"/>
    <x v="2"/>
    <x v="4"/>
    <n v="112"/>
    <n v="52995"/>
    <n v="0.11940771408052046"/>
  </r>
  <r>
    <x v="1543"/>
    <s v="Ishita Roy"/>
    <x v="0"/>
    <x v="3"/>
    <s v="Analyst"/>
    <d v="2025-11-18T00:00:00"/>
    <d v="2002-01-22T00:00:00"/>
    <n v="113049"/>
    <n v="23572"/>
    <n v="82"/>
    <x v="27"/>
    <x v="3"/>
    <n v="103"/>
    <n v="136621"/>
    <n v="0.20851135348388752"/>
  </r>
  <r>
    <x v="1544"/>
    <s v="Meera Joshi"/>
    <x v="0"/>
    <x v="1"/>
    <s v="Executive"/>
    <d v="2021-12-31T00:00:00"/>
    <d v="1993-06-17T00:00:00"/>
    <n v="113784"/>
    <n v="17898"/>
    <n v="69"/>
    <x v="25"/>
    <x v="4"/>
    <n v="107"/>
    <n v="131682"/>
    <n v="0.15729803838852563"/>
  </r>
  <r>
    <x v="1545"/>
    <s v="Nisha Kapoor"/>
    <x v="1"/>
    <x v="6"/>
    <s v="Lead"/>
    <d v="2023-11-22T00:00:00"/>
    <d v="1983-09-23T00:00:00"/>
    <n v="71492"/>
    <n v="24752"/>
    <n v="91"/>
    <x v="1"/>
    <x v="1"/>
    <n v="119"/>
    <n v="96244"/>
    <n v="0.34622055614614222"/>
  </r>
  <r>
    <x v="1546"/>
    <s v="Neha Kulkarni"/>
    <x v="0"/>
    <x v="6"/>
    <s v="Senior Executive"/>
    <d v="2017-02-25T00:00:00"/>
    <d v="2003-01-11T00:00:00"/>
    <n v="61732"/>
    <n v="22053"/>
    <n v="61"/>
    <x v="32"/>
    <x v="3"/>
    <n v="106"/>
    <n v="83785"/>
    <n v="0.35723773731614072"/>
  </r>
  <r>
    <x v="1547"/>
    <s v="Priya Reddy"/>
    <x v="0"/>
    <x v="2"/>
    <s v="Senior Executive"/>
    <d v="2017-12-13T00:00:00"/>
    <d v="2000-02-20T00:00:00"/>
    <n v="81747"/>
    <n v="16059"/>
    <n v="62"/>
    <x v="18"/>
    <x v="0"/>
    <n v="115"/>
    <n v="97806"/>
    <n v="0.196447576057837"/>
  </r>
  <r>
    <x v="1548"/>
    <s v="Krishna Chaitanya"/>
    <x v="0"/>
    <x v="6"/>
    <s v="Manager"/>
    <d v="2015-05-09T00:00:00"/>
    <d v="1985-11-10T00:00:00"/>
    <n v="106811"/>
    <n v="5349"/>
    <n v="96"/>
    <x v="1"/>
    <x v="3"/>
    <n v="113"/>
    <n v="112160"/>
    <n v="5.0079111701978263E-2"/>
  </r>
  <r>
    <x v="1549"/>
    <s v="Rohan Gupta"/>
    <x v="1"/>
    <x v="3"/>
    <s v="Associate"/>
    <d v="2015-05-28T00:00:00"/>
    <d v="2011-03-10T00:00:00"/>
    <n v="113067"/>
    <n v="13856"/>
    <n v="84"/>
    <x v="15"/>
    <x v="3"/>
    <n v="117"/>
    <n v="126923"/>
    <n v="0.12254680852945599"/>
  </r>
  <r>
    <x v="1550"/>
    <s v="Neha Kulkarni"/>
    <x v="1"/>
    <x v="2"/>
    <s v="Senior Executive"/>
    <d v="2016-06-26T00:00:00"/>
    <d v="1995-07-13T00:00:00"/>
    <n v="119256"/>
    <n v="13571"/>
    <n v="95"/>
    <x v="37"/>
    <x v="2"/>
    <n v="110"/>
    <n v="132827"/>
    <n v="0.11379720936472798"/>
  </r>
  <r>
    <x v="1551"/>
    <s v="Vikram Singh"/>
    <x v="0"/>
    <x v="3"/>
    <s v="Lead"/>
    <d v="2015-12-14T00:00:00"/>
    <d v="2009-11-19T00:00:00"/>
    <n v="66761"/>
    <n v="21672"/>
    <n v="67"/>
    <x v="1"/>
    <x v="4"/>
    <n v="105"/>
    <n v="88433"/>
    <n v="0.32462066176360449"/>
  </r>
  <r>
    <x v="1552"/>
    <s v="Sneha Iyer"/>
    <x v="0"/>
    <x v="0"/>
    <s v="Executive"/>
    <d v="2019-03-10T00:00:00"/>
    <d v="1982-11-30T00:00:00"/>
    <n v="45185"/>
    <n v="23740"/>
    <n v="75"/>
    <x v="51"/>
    <x v="6"/>
    <n v="103"/>
    <n v="68925"/>
    <n v="0.52539559588358964"/>
  </r>
  <r>
    <x v="1553"/>
    <s v="Aarav Sharma"/>
    <x v="0"/>
    <x v="2"/>
    <s v="Senior Executive"/>
    <d v="2024-10-04T00:00:00"/>
    <d v="2007-09-12T00:00:00"/>
    <n v="34225"/>
    <n v="10119"/>
    <n v="97"/>
    <x v="43"/>
    <x v="4"/>
    <n v="115"/>
    <n v="44344"/>
    <n v="0.29566106647187729"/>
  </r>
  <r>
    <x v="1554"/>
    <s v="Nisha Kapoor"/>
    <x v="1"/>
    <x v="5"/>
    <s v="Lead"/>
    <d v="2016-03-09T00:00:00"/>
    <d v="2007-06-24T00:00:00"/>
    <n v="40987"/>
    <n v="6840"/>
    <n v="68"/>
    <x v="37"/>
    <x v="0"/>
    <n v="103"/>
    <n v="47827"/>
    <n v="0.16688218215531753"/>
  </r>
  <r>
    <x v="1555"/>
    <s v="Kavya Nair"/>
    <x v="0"/>
    <x v="2"/>
    <s v="Analyst"/>
    <d v="2015-01-16T00:00:00"/>
    <d v="1999-06-03T00:00:00"/>
    <n v="114863"/>
    <n v="12637"/>
    <n v="73"/>
    <x v="17"/>
    <x v="0"/>
    <n v="103"/>
    <n v="127500"/>
    <n v="0.11001802146905444"/>
  </r>
  <r>
    <x v="1556"/>
    <s v="Karan Malhotra"/>
    <x v="1"/>
    <x v="2"/>
    <s v="Manager"/>
    <d v="2017-02-28T00:00:00"/>
    <d v="2001-05-09T00:00:00"/>
    <n v="50860"/>
    <n v="28207"/>
    <n v="91"/>
    <x v="9"/>
    <x v="0"/>
    <n v="106"/>
    <n v="79067"/>
    <n v="0.55460086511993711"/>
  </r>
  <r>
    <x v="1557"/>
    <s v="Tarun Verma"/>
    <x v="1"/>
    <x v="2"/>
    <s v="Lead"/>
    <d v="2021-08-21T00:00:00"/>
    <d v="1982-09-30T00:00:00"/>
    <n v="83001"/>
    <n v="11059"/>
    <n v="92"/>
    <x v="20"/>
    <x v="6"/>
    <n v="106"/>
    <n v="94060"/>
    <n v="0.13323935856194505"/>
  </r>
  <r>
    <x v="1558"/>
    <s v="Rohan Gupta"/>
    <x v="1"/>
    <x v="1"/>
    <s v="Manager"/>
    <d v="2021-06-14T00:00:00"/>
    <d v="1988-06-29T00:00:00"/>
    <n v="116746"/>
    <n v="9063"/>
    <n v="64"/>
    <x v="37"/>
    <x v="5"/>
    <n v="111"/>
    <n v="125809"/>
    <n v="7.7630068696143764E-2"/>
  </r>
  <r>
    <x v="1559"/>
    <s v="Ananya Rao"/>
    <x v="0"/>
    <x v="3"/>
    <s v="Lead"/>
    <d v="2024-05-17T00:00:00"/>
    <d v="2006-07-27T00:00:00"/>
    <n v="63891"/>
    <n v="24711"/>
    <n v="86"/>
    <x v="10"/>
    <x v="0"/>
    <n v="110"/>
    <n v="88602"/>
    <n v="0.3867680894022632"/>
  </r>
  <r>
    <x v="1560"/>
    <s v="Rohan Gupta"/>
    <x v="1"/>
    <x v="6"/>
    <s v="Senior Executive"/>
    <d v="2023-04-01T00:00:00"/>
    <d v="1990-10-19T00:00:00"/>
    <n v="94540"/>
    <n v="5228"/>
    <n v="76"/>
    <x v="4"/>
    <x v="4"/>
    <n v="106"/>
    <n v="99768"/>
    <n v="5.5299344192934211E-2"/>
  </r>
  <r>
    <x v="1561"/>
    <s v="Rahul Verma"/>
    <x v="0"/>
    <x v="0"/>
    <s v="Associate"/>
    <d v="2018-11-10T00:00:00"/>
    <d v="1982-09-16T00:00:00"/>
    <n v="106244"/>
    <n v="29761"/>
    <n v="87"/>
    <x v="19"/>
    <x v="0"/>
    <n v="115"/>
    <n v="136005"/>
    <n v="0.28011934791611759"/>
  </r>
  <r>
    <x v="1562"/>
    <s v="Aarav Sharma"/>
    <x v="0"/>
    <x v="6"/>
    <s v="Manager"/>
    <d v="2023-08-26T00:00:00"/>
    <d v="1996-03-19T00:00:00"/>
    <n v="116498"/>
    <n v="27317"/>
    <n v="98"/>
    <x v="0"/>
    <x v="6"/>
    <n v="119"/>
    <n v="143815"/>
    <n v="0.23448471218390016"/>
  </r>
  <r>
    <x v="1563"/>
    <s v="Vikram Singh"/>
    <x v="1"/>
    <x v="3"/>
    <s v="Senior Executive"/>
    <d v="2023-04-29T00:00:00"/>
    <d v="2001-07-20T00:00:00"/>
    <n v="73554"/>
    <n v="21374"/>
    <n v="79"/>
    <x v="33"/>
    <x v="2"/>
    <n v="111"/>
    <n v="94928"/>
    <n v="0.29058922696250372"/>
  </r>
  <r>
    <x v="1564"/>
    <s v="Ravi Teja"/>
    <x v="0"/>
    <x v="1"/>
    <s v="Manager"/>
    <d v="2016-11-29T00:00:00"/>
    <d v="1981-11-30T00:00:00"/>
    <n v="115553"/>
    <n v="16563"/>
    <n v="86"/>
    <x v="31"/>
    <x v="2"/>
    <n v="111"/>
    <n v="132116"/>
    <n v="0.14333682379514162"/>
  </r>
  <r>
    <x v="1565"/>
    <s v="Karan Malhotra"/>
    <x v="1"/>
    <x v="5"/>
    <s v="Associate"/>
    <d v="2020-01-27T00:00:00"/>
    <d v="1986-11-06T00:00:00"/>
    <n v="43623"/>
    <n v="29178"/>
    <n v="84"/>
    <x v="22"/>
    <x v="6"/>
    <n v="105"/>
    <n v="72801"/>
    <n v="0.66886734062306585"/>
  </r>
  <r>
    <x v="1566"/>
    <s v="Aditya Kapoor"/>
    <x v="1"/>
    <x v="5"/>
    <s v="Lead"/>
    <d v="2016-09-03T00:00:00"/>
    <d v="1997-12-01T00:00:00"/>
    <n v="72934"/>
    <n v="5457"/>
    <n v="87"/>
    <x v="35"/>
    <x v="4"/>
    <n v="106"/>
    <n v="78391"/>
    <n v="7.4821071105382955E-2"/>
  </r>
  <r>
    <x v="1567"/>
    <s v="Arjun Mehta"/>
    <x v="0"/>
    <x v="1"/>
    <s v="Analyst"/>
    <d v="2015-03-09T00:00:00"/>
    <d v="1997-07-20T00:00:00"/>
    <n v="86903"/>
    <n v="9911"/>
    <n v="77"/>
    <x v="15"/>
    <x v="5"/>
    <n v="101"/>
    <n v="96814"/>
    <n v="0.11404669574122872"/>
  </r>
  <r>
    <x v="1568"/>
    <s v="Tarun Verma"/>
    <x v="1"/>
    <x v="1"/>
    <s v="Senior Executive"/>
    <d v="2024-04-21T00:00:00"/>
    <d v="2004-08-22T00:00:00"/>
    <n v="61394"/>
    <n v="12462"/>
    <n v="72"/>
    <x v="32"/>
    <x v="1"/>
    <n v="116"/>
    <n v="73856"/>
    <n v="0.20298400495162394"/>
  </r>
  <r>
    <x v="1569"/>
    <s v="Neha Kulkarni"/>
    <x v="1"/>
    <x v="5"/>
    <s v="Executive"/>
    <d v="2020-06-19T00:00:00"/>
    <d v="2009-11-12T00:00:00"/>
    <n v="32832"/>
    <n v="16579"/>
    <n v="66"/>
    <x v="7"/>
    <x v="3"/>
    <n v="116"/>
    <n v="49411"/>
    <n v="0.50496466861598444"/>
  </r>
  <r>
    <x v="1570"/>
    <s v="Ajay Singh"/>
    <x v="1"/>
    <x v="1"/>
    <s v="Executive"/>
    <d v="2020-10-25T00:00:00"/>
    <d v="2002-03-03T00:00:00"/>
    <n v="53364"/>
    <n v="18642"/>
    <n v="91"/>
    <x v="20"/>
    <x v="3"/>
    <n v="106"/>
    <n v="72006"/>
    <n v="0.34933663143692378"/>
  </r>
  <r>
    <x v="1571"/>
    <s v="Aditya Kapoor"/>
    <x v="1"/>
    <x v="2"/>
    <s v="Manager"/>
    <d v="2019-10-24T00:00:00"/>
    <d v="2007-06-08T00:00:00"/>
    <n v="40970"/>
    <n v="24631"/>
    <n v="68"/>
    <x v="56"/>
    <x v="3"/>
    <n v="111"/>
    <n v="65601"/>
    <n v="0.60119599707102755"/>
  </r>
  <r>
    <x v="1572"/>
    <s v="Meera Joshi"/>
    <x v="0"/>
    <x v="6"/>
    <s v="Manager"/>
    <d v="2025-11-18T00:00:00"/>
    <d v="2001-03-29T00:00:00"/>
    <n v="33273"/>
    <n v="5580"/>
    <n v="88"/>
    <x v="50"/>
    <x v="2"/>
    <n v="108"/>
    <n v="38853"/>
    <n v="0.16770354341357857"/>
  </r>
  <r>
    <x v="1573"/>
    <s v="Rohan Gupta"/>
    <x v="1"/>
    <x v="2"/>
    <s v="Executive"/>
    <d v="2025-03-16T00:00:00"/>
    <d v="1994-01-07T00:00:00"/>
    <n v="108082"/>
    <n v="20603"/>
    <n v="77"/>
    <x v="45"/>
    <x v="3"/>
    <n v="119"/>
    <n v="128685"/>
    <n v="0.19062378564423307"/>
  </r>
  <r>
    <x v="1574"/>
    <s v="Aditya Kapoor"/>
    <x v="0"/>
    <x v="1"/>
    <s v="Senior Executive"/>
    <d v="2023-10-07T00:00:00"/>
    <d v="2008-05-18T00:00:00"/>
    <n v="100009"/>
    <n v="12501"/>
    <n v="97"/>
    <x v="39"/>
    <x v="5"/>
    <n v="108"/>
    <n v="112510"/>
    <n v="0.12499875011248987"/>
  </r>
  <r>
    <x v="1575"/>
    <s v="Tarun Verma"/>
    <x v="1"/>
    <x v="0"/>
    <s v="Senior Executive"/>
    <d v="2020-09-23T00:00:00"/>
    <d v="1984-04-15T00:00:00"/>
    <n v="75350"/>
    <n v="29582"/>
    <n v="69"/>
    <x v="39"/>
    <x v="3"/>
    <n v="103"/>
    <n v="104932"/>
    <n v="0.39259455872594556"/>
  </r>
  <r>
    <x v="1576"/>
    <s v="Swathi Ramesh"/>
    <x v="1"/>
    <x v="3"/>
    <s v="Manager"/>
    <d v="2025-02-05T00:00:00"/>
    <d v="2012-08-24T00:00:00"/>
    <n v="59866"/>
    <n v="7193"/>
    <n v="88"/>
    <x v="6"/>
    <x v="4"/>
    <n v="107"/>
    <n v="67059"/>
    <n v="0.12015167206761768"/>
  </r>
  <r>
    <x v="1577"/>
    <s v="Vikram Singh"/>
    <x v="0"/>
    <x v="6"/>
    <s v="Analyst"/>
    <d v="2020-04-24T00:00:00"/>
    <d v="1991-01-23T00:00:00"/>
    <n v="54272"/>
    <n v="25744"/>
    <n v="60"/>
    <x v="49"/>
    <x v="3"/>
    <n v="120"/>
    <n v="80016"/>
    <n v="0.47435141509433965"/>
  </r>
  <r>
    <x v="1578"/>
    <s v="Tarun Verma"/>
    <x v="0"/>
    <x v="5"/>
    <s v="Senior Executive"/>
    <d v="2025-09-23T00:00:00"/>
    <d v="1994-05-10T00:00:00"/>
    <n v="88530"/>
    <n v="15294"/>
    <n v="98"/>
    <x v="27"/>
    <x v="1"/>
    <n v="107"/>
    <n v="103824"/>
    <n v="0.1727549983056591"/>
  </r>
  <r>
    <x v="1579"/>
    <s v="Nisha Kapoor"/>
    <x v="0"/>
    <x v="4"/>
    <s v="Manager"/>
    <d v="2016-05-08T00:00:00"/>
    <d v="1993-04-05T00:00:00"/>
    <n v="32938"/>
    <n v="29100"/>
    <n v="72"/>
    <x v="56"/>
    <x v="4"/>
    <n v="117"/>
    <n v="62038"/>
    <n v="0.88347804966907528"/>
  </r>
  <r>
    <x v="1580"/>
    <s v="Pooja Das"/>
    <x v="0"/>
    <x v="5"/>
    <s v="Associate"/>
    <d v="2019-09-29T00:00:00"/>
    <d v="2011-06-06T00:00:00"/>
    <n v="26430"/>
    <n v="14770"/>
    <n v="76"/>
    <x v="5"/>
    <x v="5"/>
    <n v="110"/>
    <n v="41200"/>
    <n v="0.55883465758607642"/>
  </r>
  <r>
    <x v="1581"/>
    <s v="Aarav Sharma"/>
    <x v="0"/>
    <x v="2"/>
    <s v="Lead"/>
    <d v="2023-07-20T00:00:00"/>
    <d v="1998-11-26T00:00:00"/>
    <n v="35316"/>
    <n v="17079"/>
    <n v="89"/>
    <x v="51"/>
    <x v="5"/>
    <n v="115"/>
    <n v="52395"/>
    <n v="0.48360516479782534"/>
  </r>
  <r>
    <x v="1582"/>
    <s v="Nisha Kapoor"/>
    <x v="1"/>
    <x v="4"/>
    <s v="Executive"/>
    <d v="2021-08-29T00:00:00"/>
    <d v="1999-12-03T00:00:00"/>
    <n v="66168"/>
    <n v="8530"/>
    <n v="77"/>
    <x v="31"/>
    <x v="3"/>
    <n v="107"/>
    <n v="74698"/>
    <n v="0.12891427880546488"/>
  </r>
  <r>
    <x v="1583"/>
    <s v="Ajay Singh"/>
    <x v="1"/>
    <x v="6"/>
    <s v="Executive"/>
    <d v="2021-07-30T00:00:00"/>
    <d v="1985-10-06T00:00:00"/>
    <n v="67310"/>
    <n v="5555"/>
    <n v="67"/>
    <x v="17"/>
    <x v="4"/>
    <n v="111"/>
    <n v="72865"/>
    <n v="8.252859901946219E-2"/>
  </r>
  <r>
    <x v="1584"/>
    <s v="Ravi Teja"/>
    <x v="1"/>
    <x v="6"/>
    <s v="Executive"/>
    <d v="2018-07-15T00:00:00"/>
    <d v="2012-04-26T00:00:00"/>
    <n v="74155"/>
    <n v="23026"/>
    <n v="61"/>
    <x v="43"/>
    <x v="2"/>
    <n v="111"/>
    <n v="97181"/>
    <n v="0.31051176589575891"/>
  </r>
  <r>
    <x v="1585"/>
    <s v="Karan Malhotra"/>
    <x v="0"/>
    <x v="6"/>
    <s v="Manager"/>
    <d v="2024-05-17T00:00:00"/>
    <d v="1981-07-19T00:00:00"/>
    <n v="109360"/>
    <n v="14270"/>
    <n v="80"/>
    <x v="48"/>
    <x v="4"/>
    <n v="119"/>
    <n v="123630"/>
    <n v="0.13048646671543526"/>
  </r>
  <r>
    <x v="1586"/>
    <s v="Priya Reddy"/>
    <x v="0"/>
    <x v="2"/>
    <s v="Lead"/>
    <d v="2023-01-02T00:00:00"/>
    <d v="1985-11-30T00:00:00"/>
    <n v="90100"/>
    <n v="7093"/>
    <n v="64"/>
    <x v="8"/>
    <x v="5"/>
    <n v="104"/>
    <n v="97193"/>
    <n v="7.8723640399556052E-2"/>
  </r>
  <r>
    <x v="1587"/>
    <s v="Swathi Ramesh"/>
    <x v="0"/>
    <x v="2"/>
    <s v="Executive"/>
    <d v="2016-01-12T00:00:00"/>
    <d v="1996-02-29T00:00:00"/>
    <n v="71803"/>
    <n v="16080"/>
    <n v="65"/>
    <x v="22"/>
    <x v="3"/>
    <n v="103"/>
    <n v="87883"/>
    <n v="0.22394607467654554"/>
  </r>
  <r>
    <x v="1588"/>
    <s v="Tarun Verma"/>
    <x v="1"/>
    <x v="4"/>
    <s v="Analyst"/>
    <d v="2020-11-19T00:00:00"/>
    <d v="1998-09-04T00:00:00"/>
    <n v="109124"/>
    <n v="17975"/>
    <n v="69"/>
    <x v="45"/>
    <x v="4"/>
    <n v="103"/>
    <n v="127099"/>
    <n v="0.16472086800337232"/>
  </r>
  <r>
    <x v="1589"/>
    <s v="Rohan Gupta"/>
    <x v="1"/>
    <x v="1"/>
    <s v="Analyst"/>
    <d v="2023-07-22T00:00:00"/>
    <d v="1991-09-12T00:00:00"/>
    <n v="54805"/>
    <n v="12840"/>
    <n v="63"/>
    <x v="46"/>
    <x v="0"/>
    <n v="118"/>
    <n v="67645"/>
    <n v="0.23428519295684699"/>
  </r>
  <r>
    <x v="1590"/>
    <s v="Aarav Sharma"/>
    <x v="0"/>
    <x v="2"/>
    <s v="Lead"/>
    <d v="2017-07-12T00:00:00"/>
    <d v="2001-06-21T00:00:00"/>
    <n v="30556"/>
    <n v="6382"/>
    <n v="74"/>
    <x v="33"/>
    <x v="5"/>
    <n v="105"/>
    <n v="36938"/>
    <n v="0.2088624165466684"/>
  </r>
  <r>
    <x v="1591"/>
    <s v="Arjun Mehta"/>
    <x v="1"/>
    <x v="6"/>
    <s v="Associate"/>
    <d v="2023-06-24T00:00:00"/>
    <d v="2008-06-14T00:00:00"/>
    <n v="112852"/>
    <n v="17969"/>
    <n v="61"/>
    <x v="10"/>
    <x v="4"/>
    <n v="110"/>
    <n v="130821"/>
    <n v="0.15922624322121007"/>
  </r>
  <r>
    <x v="1592"/>
    <s v="Tarun Verma"/>
    <x v="0"/>
    <x v="2"/>
    <s v="Lead"/>
    <d v="2022-10-26T00:00:00"/>
    <d v="1998-08-12T00:00:00"/>
    <n v="97093"/>
    <n v="7226"/>
    <n v="62"/>
    <x v="37"/>
    <x v="1"/>
    <n v="102"/>
    <n v="104319"/>
    <n v="7.4423490879878054E-2"/>
  </r>
  <r>
    <x v="1593"/>
    <s v="Rohan Gupta"/>
    <x v="0"/>
    <x v="4"/>
    <s v="Associate"/>
    <d v="2015-01-30T00:00:00"/>
    <d v="1995-09-03T00:00:00"/>
    <n v="116989"/>
    <n v="7641"/>
    <n v="97"/>
    <x v="27"/>
    <x v="3"/>
    <n v="117"/>
    <n v="124630"/>
    <n v="6.5313832924462981E-2"/>
  </r>
  <r>
    <x v="1594"/>
    <s v="Kavya Nair"/>
    <x v="1"/>
    <x v="1"/>
    <s v="Executive"/>
    <d v="2021-01-05T00:00:00"/>
    <d v="1980-04-30T00:00:00"/>
    <n v="107271"/>
    <n v="29387"/>
    <n v="99"/>
    <x v="4"/>
    <x v="3"/>
    <n v="118"/>
    <n v="136658"/>
    <n v="0.27395102124525733"/>
  </r>
  <r>
    <x v="1595"/>
    <s v="Meera Joshi"/>
    <x v="1"/>
    <x v="1"/>
    <s v="Executive"/>
    <d v="2023-06-17T00:00:00"/>
    <d v="2007-04-04T00:00:00"/>
    <n v="58590"/>
    <n v="15960"/>
    <n v="72"/>
    <x v="49"/>
    <x v="3"/>
    <n v="113"/>
    <n v="74550"/>
    <n v="0.27240143369175629"/>
  </r>
  <r>
    <x v="1596"/>
    <s v="Sneha Iyer"/>
    <x v="1"/>
    <x v="3"/>
    <s v="Analyst"/>
    <d v="2019-12-30T00:00:00"/>
    <d v="2007-01-24T00:00:00"/>
    <n v="110381"/>
    <n v="27015"/>
    <n v="92"/>
    <x v="51"/>
    <x v="2"/>
    <n v="107"/>
    <n v="137396"/>
    <n v="0.24474320761725296"/>
  </r>
  <r>
    <x v="1597"/>
    <s v="Kavya Nair"/>
    <x v="0"/>
    <x v="0"/>
    <s v="Associate"/>
    <d v="2024-01-09T00:00:00"/>
    <d v="1984-10-14T00:00:00"/>
    <n v="51946"/>
    <n v="11558"/>
    <n v="96"/>
    <x v="28"/>
    <x v="0"/>
    <n v="110"/>
    <n v="63504"/>
    <n v="0.22250028876140607"/>
  </r>
  <r>
    <x v="1598"/>
    <s v="Krishna Chaitanya"/>
    <x v="0"/>
    <x v="4"/>
    <s v="Senior Executive"/>
    <d v="2019-01-18T00:00:00"/>
    <d v="2000-10-20T00:00:00"/>
    <n v="32126"/>
    <n v="26228"/>
    <n v="100"/>
    <x v="16"/>
    <x v="1"/>
    <n v="109"/>
    <n v="58354"/>
    <n v="0.81641038411255684"/>
  </r>
  <r>
    <x v="1599"/>
    <s v="Rohan Gupta"/>
    <x v="0"/>
    <x v="6"/>
    <s v="Analyst"/>
    <d v="2017-06-05T00:00:00"/>
    <d v="1988-02-12T00:00:00"/>
    <n v="68769"/>
    <n v="11761"/>
    <n v="91"/>
    <x v="29"/>
    <x v="0"/>
    <n v="113"/>
    <n v="80530"/>
    <n v="0.17102182669516788"/>
  </r>
  <r>
    <x v="1600"/>
    <s v="Aditya Kapoor"/>
    <x v="1"/>
    <x v="3"/>
    <s v="Manager"/>
    <d v="2023-06-15T00:00:00"/>
    <d v="1987-05-31T00:00:00"/>
    <n v="89445"/>
    <n v="20734"/>
    <n v="95"/>
    <x v="9"/>
    <x v="3"/>
    <n v="108"/>
    <n v="110179"/>
    <n v="0.2318072558555537"/>
  </r>
  <r>
    <x v="1601"/>
    <s v="Rahul Verma"/>
    <x v="0"/>
    <x v="0"/>
    <s v="Analyst"/>
    <d v="2021-12-11T00:00:00"/>
    <d v="1982-03-30T00:00:00"/>
    <n v="26469"/>
    <n v="13986"/>
    <n v="60"/>
    <x v="54"/>
    <x v="2"/>
    <n v="113"/>
    <n v="40455"/>
    <n v="0.5283917035022101"/>
  </r>
  <r>
    <x v="1602"/>
    <s v="Gayathri Iyer"/>
    <x v="0"/>
    <x v="0"/>
    <s v="Analyst"/>
    <d v="2019-02-16T00:00:00"/>
    <d v="1989-08-28T00:00:00"/>
    <n v="109642"/>
    <n v="11251"/>
    <n v="87"/>
    <x v="28"/>
    <x v="3"/>
    <n v="103"/>
    <n v="120893"/>
    <n v="0.10261578592145346"/>
  </r>
  <r>
    <x v="1603"/>
    <s v="Vikram Singh"/>
    <x v="1"/>
    <x v="2"/>
    <s v="Analyst"/>
    <d v="2018-05-03T00:00:00"/>
    <d v="1981-07-27T00:00:00"/>
    <n v="40738"/>
    <n v="14897"/>
    <n v="69"/>
    <x v="59"/>
    <x v="2"/>
    <n v="107"/>
    <n v="55635"/>
    <n v="0.36567823653591242"/>
  </r>
  <r>
    <x v="1604"/>
    <s v="Sneha Iyer"/>
    <x v="0"/>
    <x v="3"/>
    <s v="Executive"/>
    <d v="2015-02-28T00:00:00"/>
    <d v="1985-01-18T00:00:00"/>
    <n v="36284"/>
    <n v="28750"/>
    <n v="75"/>
    <x v="31"/>
    <x v="4"/>
    <n v="119"/>
    <n v="65034"/>
    <n v="0.79236026898908607"/>
  </r>
  <r>
    <x v="1605"/>
    <s v="Ravi Teja"/>
    <x v="1"/>
    <x v="6"/>
    <s v="Analyst"/>
    <d v="2022-11-18T00:00:00"/>
    <d v="2005-04-06T00:00:00"/>
    <n v="87878"/>
    <n v="7073"/>
    <n v="69"/>
    <x v="5"/>
    <x v="6"/>
    <n v="113"/>
    <n v="94951"/>
    <n v="8.0486583672819134E-2"/>
  </r>
  <r>
    <x v="1606"/>
    <s v="Krishna Chaitanya"/>
    <x v="1"/>
    <x v="0"/>
    <s v="Analyst"/>
    <d v="2020-07-30T00:00:00"/>
    <d v="1999-05-26T00:00:00"/>
    <n v="86040"/>
    <n v="18514"/>
    <n v="71"/>
    <x v="20"/>
    <x v="1"/>
    <n v="102"/>
    <n v="104554"/>
    <n v="0.21517898651789866"/>
  </r>
  <r>
    <x v="1607"/>
    <s v="Krishna Chaitanya"/>
    <x v="0"/>
    <x v="5"/>
    <s v="Senior Executive"/>
    <d v="2022-12-17T00:00:00"/>
    <d v="1992-08-18T00:00:00"/>
    <n v="119223"/>
    <n v="20701"/>
    <n v="72"/>
    <x v="34"/>
    <x v="3"/>
    <n v="101"/>
    <n v="139924"/>
    <n v="0.1736326044471285"/>
  </r>
  <r>
    <x v="1608"/>
    <s v="Krishna Chaitanya"/>
    <x v="1"/>
    <x v="5"/>
    <s v="Executive"/>
    <d v="2017-08-19T00:00:00"/>
    <d v="2010-12-08T00:00:00"/>
    <n v="83718"/>
    <n v="5063"/>
    <n v="62"/>
    <x v="38"/>
    <x v="1"/>
    <n v="114"/>
    <n v="88781"/>
    <n v="6.0476838911584126E-2"/>
  </r>
  <r>
    <x v="1609"/>
    <s v="Ravi Teja"/>
    <x v="1"/>
    <x v="5"/>
    <s v="Executive"/>
    <d v="2023-01-09T00:00:00"/>
    <d v="1982-02-13T00:00:00"/>
    <n v="62554"/>
    <n v="16928"/>
    <n v="65"/>
    <x v="9"/>
    <x v="3"/>
    <n v="115"/>
    <n v="79482"/>
    <n v="0.27061418934040987"/>
  </r>
  <r>
    <x v="1610"/>
    <s v="Tarun Verma"/>
    <x v="0"/>
    <x v="6"/>
    <s v="Lead"/>
    <d v="2025-02-10T00:00:00"/>
    <d v="1996-08-26T00:00:00"/>
    <n v="97223"/>
    <n v="22719"/>
    <n v="69"/>
    <x v="49"/>
    <x v="0"/>
    <n v="112"/>
    <n v="119942"/>
    <n v="0.23367927342295547"/>
  </r>
  <r>
    <x v="1611"/>
    <s v="Neha Kulkarni"/>
    <x v="0"/>
    <x v="4"/>
    <s v="Associate"/>
    <d v="2019-03-05T00:00:00"/>
    <d v="2000-12-20T00:00:00"/>
    <n v="70539"/>
    <n v="14582"/>
    <n v="69"/>
    <x v="42"/>
    <x v="0"/>
    <n v="116"/>
    <n v="85121"/>
    <n v="0.20672252229263244"/>
  </r>
  <r>
    <x v="1612"/>
    <s v="Krishna Chaitanya"/>
    <x v="1"/>
    <x v="6"/>
    <s v="Associate"/>
    <d v="2015-12-21T00:00:00"/>
    <d v="2007-01-04T00:00:00"/>
    <n v="58187"/>
    <n v="9510"/>
    <n v="81"/>
    <x v="57"/>
    <x v="3"/>
    <n v="115"/>
    <n v="67697"/>
    <n v="0.16343856875247048"/>
  </r>
  <r>
    <x v="1613"/>
    <s v="Ishita Roy"/>
    <x v="0"/>
    <x v="0"/>
    <s v="Senior Executive"/>
    <d v="2020-09-05T00:00:00"/>
    <d v="2008-01-15T00:00:00"/>
    <n v="44012"/>
    <n v="24621"/>
    <n v="81"/>
    <x v="60"/>
    <x v="0"/>
    <n v="106"/>
    <n v="68633"/>
    <n v="0.55941561392347539"/>
  </r>
  <r>
    <x v="1614"/>
    <s v="Gayathri Iyer"/>
    <x v="0"/>
    <x v="5"/>
    <s v="Executive"/>
    <d v="2024-03-31T00:00:00"/>
    <d v="2011-02-04T00:00:00"/>
    <n v="76950"/>
    <n v="7678"/>
    <n v="86"/>
    <x v="27"/>
    <x v="6"/>
    <n v="117"/>
    <n v="84628"/>
    <n v="9.9779077322936977E-2"/>
  </r>
  <r>
    <x v="1615"/>
    <s v="Ravi Teja"/>
    <x v="0"/>
    <x v="4"/>
    <s v="Analyst"/>
    <d v="2021-06-15T00:00:00"/>
    <d v="1980-03-07T00:00:00"/>
    <n v="58386"/>
    <n v="23037"/>
    <n v="70"/>
    <x v="28"/>
    <x v="5"/>
    <n v="111"/>
    <n v="81423"/>
    <n v="0.39456376528619874"/>
  </r>
  <r>
    <x v="1616"/>
    <s v="Tarun Verma"/>
    <x v="0"/>
    <x v="6"/>
    <s v="Lead"/>
    <d v="2024-05-19T00:00:00"/>
    <d v="1996-09-29T00:00:00"/>
    <n v="96886"/>
    <n v="17942"/>
    <n v="93"/>
    <x v="13"/>
    <x v="4"/>
    <n v="113"/>
    <n v="114828"/>
    <n v="0.18518671428276531"/>
  </r>
  <r>
    <x v="1617"/>
    <s v="Ananya Rao"/>
    <x v="1"/>
    <x v="2"/>
    <s v="Associate"/>
    <d v="2022-09-18T00:00:00"/>
    <d v="1984-10-09T00:00:00"/>
    <n v="54597"/>
    <n v="25986"/>
    <n v="89"/>
    <x v="11"/>
    <x v="4"/>
    <n v="107"/>
    <n v="80583"/>
    <n v="0.47596021759437329"/>
  </r>
  <r>
    <x v="1618"/>
    <s v="Aarav Sharma"/>
    <x v="0"/>
    <x v="3"/>
    <s v="Executive"/>
    <d v="2025-04-09T00:00:00"/>
    <d v="1983-03-29T00:00:00"/>
    <n v="116086"/>
    <n v="15045"/>
    <n v="75"/>
    <x v="33"/>
    <x v="2"/>
    <n v="110"/>
    <n v="131131"/>
    <n v="0.12960219147873128"/>
  </r>
  <r>
    <x v="1619"/>
    <s v="Rohan Gupta"/>
    <x v="0"/>
    <x v="5"/>
    <s v="Executive"/>
    <d v="2015-04-07T00:00:00"/>
    <d v="1980-09-22T00:00:00"/>
    <n v="29076"/>
    <n v="14692"/>
    <n v="67"/>
    <x v="5"/>
    <x v="5"/>
    <n v="103"/>
    <n v="43768"/>
    <n v="0.50529646443802445"/>
  </r>
  <r>
    <x v="1620"/>
    <s v="Rahul Verma"/>
    <x v="1"/>
    <x v="3"/>
    <s v="Analyst"/>
    <d v="2019-09-25T00:00:00"/>
    <d v="1996-01-14T00:00:00"/>
    <n v="111715"/>
    <n v="18205"/>
    <n v="60"/>
    <x v="2"/>
    <x v="1"/>
    <n v="110"/>
    <n v="129920"/>
    <n v="0.16295931611690462"/>
  </r>
  <r>
    <x v="1621"/>
    <s v="Aditya Kapoor"/>
    <x v="1"/>
    <x v="6"/>
    <s v="Executive"/>
    <d v="2018-05-29T00:00:00"/>
    <d v="1999-03-22T00:00:00"/>
    <n v="106167"/>
    <n v="24322"/>
    <n v="90"/>
    <x v="43"/>
    <x v="1"/>
    <n v="119"/>
    <n v="130489"/>
    <n v="0.22909190238021232"/>
  </r>
  <r>
    <x v="1622"/>
    <s v="Priya Reddy"/>
    <x v="1"/>
    <x v="0"/>
    <s v="Associate"/>
    <d v="2018-08-02T00:00:00"/>
    <d v="1995-10-07T00:00:00"/>
    <n v="29068"/>
    <n v="13381"/>
    <n v="90"/>
    <x v="38"/>
    <x v="4"/>
    <n v="113"/>
    <n v="42449"/>
    <n v="0.46033438833081053"/>
  </r>
  <r>
    <x v="1623"/>
    <s v="Ravi Teja"/>
    <x v="0"/>
    <x v="3"/>
    <s v="Lead"/>
    <d v="2021-08-01T00:00:00"/>
    <d v="2007-10-27T00:00:00"/>
    <n v="71013"/>
    <n v="27441"/>
    <n v="91"/>
    <x v="1"/>
    <x v="2"/>
    <n v="102"/>
    <n v="98454"/>
    <n v="0.3864222043851126"/>
  </r>
  <r>
    <x v="1624"/>
    <s v="Tarun Verma"/>
    <x v="0"/>
    <x v="3"/>
    <s v="Senior Executive"/>
    <d v="2021-02-05T00:00:00"/>
    <d v="1984-02-17T00:00:00"/>
    <n v="35874"/>
    <n v="13040"/>
    <n v="100"/>
    <x v="57"/>
    <x v="6"/>
    <n v="115"/>
    <n v="48914"/>
    <n v="0.3634944528070469"/>
  </r>
  <r>
    <x v="1625"/>
    <s v="Karan Malhotra"/>
    <x v="1"/>
    <x v="1"/>
    <s v="Manager"/>
    <d v="2020-04-06T00:00:00"/>
    <d v="1981-07-16T00:00:00"/>
    <n v="67319"/>
    <n v="15151"/>
    <n v="95"/>
    <x v="51"/>
    <x v="0"/>
    <n v="115"/>
    <n v="82470"/>
    <n v="0.22506276088474278"/>
  </r>
  <r>
    <x v="1626"/>
    <s v="Rohan Gupta"/>
    <x v="1"/>
    <x v="0"/>
    <s v="Analyst"/>
    <d v="2022-09-01T00:00:00"/>
    <d v="1985-10-04T00:00:00"/>
    <n v="102781"/>
    <n v="27126"/>
    <n v="61"/>
    <x v="57"/>
    <x v="1"/>
    <n v="115"/>
    <n v="129907"/>
    <n v="0.26392037438826244"/>
  </r>
  <r>
    <x v="1627"/>
    <s v="Rahul Verma"/>
    <x v="0"/>
    <x v="3"/>
    <s v="Senior Executive"/>
    <d v="2022-10-26T00:00:00"/>
    <d v="2005-05-06T00:00:00"/>
    <n v="75879"/>
    <n v="22552"/>
    <n v="63"/>
    <x v="59"/>
    <x v="1"/>
    <n v="104"/>
    <n v="98431"/>
    <n v="0.29721003176109334"/>
  </r>
  <r>
    <x v="1628"/>
    <s v="Swathi Ramesh"/>
    <x v="1"/>
    <x v="1"/>
    <s v="Associate"/>
    <d v="2018-04-16T00:00:00"/>
    <d v="1987-04-20T00:00:00"/>
    <n v="30218"/>
    <n v="14512"/>
    <n v="98"/>
    <x v="15"/>
    <x v="2"/>
    <n v="104"/>
    <n v="44730"/>
    <n v="0.48024356343900987"/>
  </r>
  <r>
    <x v="1629"/>
    <s v="Krishna Chaitanya"/>
    <x v="0"/>
    <x v="5"/>
    <s v="Analyst"/>
    <d v="2017-03-26T00:00:00"/>
    <d v="2001-08-17T00:00:00"/>
    <n v="88733"/>
    <n v="13160"/>
    <n v="60"/>
    <x v="6"/>
    <x v="4"/>
    <n v="106"/>
    <n v="101893"/>
    <n v="0.14831009883583335"/>
  </r>
  <r>
    <x v="1630"/>
    <s v="Karan Malhotra"/>
    <x v="0"/>
    <x v="6"/>
    <s v="Executive"/>
    <d v="2017-07-04T00:00:00"/>
    <d v="1995-04-03T00:00:00"/>
    <n v="114526"/>
    <n v="24122"/>
    <n v="91"/>
    <x v="16"/>
    <x v="0"/>
    <n v="115"/>
    <n v="138648"/>
    <n v="0.21062466164888322"/>
  </r>
  <r>
    <x v="1631"/>
    <s v="Sneha Iyer"/>
    <x v="0"/>
    <x v="1"/>
    <s v="Executive"/>
    <d v="2016-06-24T00:00:00"/>
    <d v="2007-02-23T00:00:00"/>
    <n v="98763"/>
    <n v="5775"/>
    <n v="88"/>
    <x v="32"/>
    <x v="3"/>
    <n v="114"/>
    <n v="104538"/>
    <n v="5.8473314905379548E-2"/>
  </r>
  <r>
    <x v="1632"/>
    <s v="Aarav Sharma"/>
    <x v="1"/>
    <x v="2"/>
    <s v="Manager"/>
    <d v="2016-03-11T00:00:00"/>
    <d v="1998-10-11T00:00:00"/>
    <n v="87083"/>
    <n v="6098"/>
    <n v="77"/>
    <x v="40"/>
    <x v="1"/>
    <n v="114"/>
    <n v="93181"/>
    <n v="7.0025148421620748E-2"/>
  </r>
  <r>
    <x v="1633"/>
    <s v="Rahul Verma"/>
    <x v="0"/>
    <x v="0"/>
    <s v="Senior Executive"/>
    <d v="2024-11-04T00:00:00"/>
    <d v="2009-10-25T00:00:00"/>
    <n v="71876"/>
    <n v="20552"/>
    <n v="85"/>
    <x v="10"/>
    <x v="5"/>
    <n v="105"/>
    <n v="92428"/>
    <n v="0.28593689131281652"/>
  </r>
  <r>
    <x v="1634"/>
    <s v="Sneha Iyer"/>
    <x v="0"/>
    <x v="1"/>
    <s v="Analyst"/>
    <d v="2021-05-25T00:00:00"/>
    <d v="1988-05-18T00:00:00"/>
    <n v="112115"/>
    <n v="11439"/>
    <n v="88"/>
    <x v="13"/>
    <x v="1"/>
    <n v="112"/>
    <n v="123554"/>
    <n v="0.10202916648084556"/>
  </r>
  <r>
    <x v="1635"/>
    <s v="Ravi Teja"/>
    <x v="1"/>
    <x v="3"/>
    <s v="Analyst"/>
    <d v="2025-11-20T00:00:00"/>
    <d v="2009-06-09T00:00:00"/>
    <n v="49315"/>
    <n v="24074"/>
    <n v="86"/>
    <x v="25"/>
    <x v="1"/>
    <n v="102"/>
    <n v="73389"/>
    <n v="0.48816790023319478"/>
  </r>
  <r>
    <x v="1636"/>
    <s v="Ananya Rao"/>
    <x v="0"/>
    <x v="1"/>
    <s v="Senior Executive"/>
    <d v="2016-06-29T00:00:00"/>
    <d v="2011-06-19T00:00:00"/>
    <n v="76211"/>
    <n v="5366"/>
    <n v="83"/>
    <x v="17"/>
    <x v="1"/>
    <n v="101"/>
    <n v="81577"/>
    <n v="7.0409783364606154E-2"/>
  </r>
  <r>
    <x v="1637"/>
    <s v="Sneha Iyer"/>
    <x v="1"/>
    <x v="4"/>
    <s v="Manager"/>
    <d v="2015-02-06T00:00:00"/>
    <d v="1993-08-09T00:00:00"/>
    <n v="42964"/>
    <n v="15470"/>
    <n v="75"/>
    <x v="38"/>
    <x v="2"/>
    <n v="107"/>
    <n v="58434"/>
    <n v="0.36006889488874405"/>
  </r>
  <r>
    <x v="1638"/>
    <s v="Rohan Gupta"/>
    <x v="1"/>
    <x v="3"/>
    <s v="Associate"/>
    <d v="2017-05-27T00:00:00"/>
    <d v="1984-06-10T00:00:00"/>
    <n v="47599"/>
    <n v="17709"/>
    <n v="95"/>
    <x v="43"/>
    <x v="0"/>
    <n v="118"/>
    <n v="65308"/>
    <n v="0.37204563121073975"/>
  </r>
  <r>
    <x v="1639"/>
    <s v="Rahul Verma"/>
    <x v="0"/>
    <x v="2"/>
    <s v="Executive"/>
    <d v="2024-08-14T00:00:00"/>
    <d v="2002-11-14T00:00:00"/>
    <n v="44058"/>
    <n v="29920"/>
    <n v="64"/>
    <x v="41"/>
    <x v="1"/>
    <n v="103"/>
    <n v="73978"/>
    <n v="0.67910481637841025"/>
  </r>
  <r>
    <x v="1640"/>
    <s v="Gayathri Iyer"/>
    <x v="0"/>
    <x v="1"/>
    <s v="Lead"/>
    <d v="2023-06-13T00:00:00"/>
    <d v="1998-07-19T00:00:00"/>
    <n v="107001"/>
    <n v="16852"/>
    <n v="74"/>
    <x v="42"/>
    <x v="3"/>
    <n v="114"/>
    <n v="123853"/>
    <n v="0.15749385519761497"/>
  </r>
  <r>
    <x v="1641"/>
    <s v="Priya Reddy"/>
    <x v="1"/>
    <x v="0"/>
    <s v="Senior Executive"/>
    <d v="2023-10-03T00:00:00"/>
    <d v="1997-09-13T00:00:00"/>
    <n v="28626"/>
    <n v="11311"/>
    <n v="83"/>
    <x v="23"/>
    <x v="2"/>
    <n v="120"/>
    <n v="39937"/>
    <n v="0.39513030112485154"/>
  </r>
  <r>
    <x v="1642"/>
    <s v="Ananya Rao"/>
    <x v="0"/>
    <x v="3"/>
    <s v="Manager"/>
    <d v="2025-08-24T00:00:00"/>
    <d v="2002-11-09T00:00:00"/>
    <n v="78284"/>
    <n v="26169"/>
    <n v="100"/>
    <x v="24"/>
    <x v="5"/>
    <n v="120"/>
    <n v="104453"/>
    <n v="0.33428286750804764"/>
  </r>
  <r>
    <x v="1643"/>
    <s v="Swathi Ramesh"/>
    <x v="1"/>
    <x v="3"/>
    <s v="Analyst"/>
    <d v="2019-11-08T00:00:00"/>
    <d v="2006-11-27T00:00:00"/>
    <n v="29051"/>
    <n v="18674"/>
    <n v="64"/>
    <x v="45"/>
    <x v="6"/>
    <n v="105"/>
    <n v="47725"/>
    <n v="0.64280059206223539"/>
  </r>
  <r>
    <x v="1644"/>
    <s v="Nisha Kapoor"/>
    <x v="0"/>
    <x v="6"/>
    <s v="Senior Executive"/>
    <d v="2019-05-30T00:00:00"/>
    <d v="1992-08-06T00:00:00"/>
    <n v="85883"/>
    <n v="26304"/>
    <n v="81"/>
    <x v="54"/>
    <x v="4"/>
    <n v="118"/>
    <n v="112187"/>
    <n v="0.30627714448726756"/>
  </r>
  <r>
    <x v="1645"/>
    <s v="Ajay Singh"/>
    <x v="1"/>
    <x v="6"/>
    <s v="Associate"/>
    <d v="2020-09-25T00:00:00"/>
    <d v="2001-11-17T00:00:00"/>
    <n v="75606"/>
    <n v="29819"/>
    <n v="97"/>
    <x v="2"/>
    <x v="1"/>
    <n v="120"/>
    <n v="105425"/>
    <n v="0.39439991535063357"/>
  </r>
  <r>
    <x v="1646"/>
    <s v="Ajay Singh"/>
    <x v="0"/>
    <x v="3"/>
    <s v="Senior Executive"/>
    <d v="2016-01-08T00:00:00"/>
    <d v="2011-01-06T00:00:00"/>
    <n v="89182"/>
    <n v="16220"/>
    <n v="94"/>
    <x v="56"/>
    <x v="1"/>
    <n v="103"/>
    <n v="105402"/>
    <n v="0.18187526630934495"/>
  </r>
  <r>
    <x v="1647"/>
    <s v="Vikram Singh"/>
    <x v="1"/>
    <x v="6"/>
    <s v="Senior Executive"/>
    <d v="2021-08-31T00:00:00"/>
    <d v="2003-01-13T00:00:00"/>
    <n v="54863"/>
    <n v="15258"/>
    <n v="80"/>
    <x v="55"/>
    <x v="5"/>
    <n v="119"/>
    <n v="70121"/>
    <n v="0.27811093086415251"/>
  </r>
  <r>
    <x v="1648"/>
    <s v="Rohan Gupta"/>
    <x v="1"/>
    <x v="6"/>
    <s v="Executive"/>
    <d v="2024-04-05T00:00:00"/>
    <d v="1995-01-10T00:00:00"/>
    <n v="92852"/>
    <n v="27154"/>
    <n v="86"/>
    <x v="18"/>
    <x v="3"/>
    <n v="120"/>
    <n v="120006"/>
    <n v="0.29244388920001724"/>
  </r>
  <r>
    <x v="1649"/>
    <s v="Neha Kulkarni"/>
    <x v="0"/>
    <x v="5"/>
    <s v="Manager"/>
    <d v="2024-12-26T00:00:00"/>
    <d v="1986-03-31T00:00:00"/>
    <n v="115221"/>
    <n v="14667"/>
    <n v="72"/>
    <x v="0"/>
    <x v="0"/>
    <n v="112"/>
    <n v="129888"/>
    <n v="0.12729450360611347"/>
  </r>
  <r>
    <x v="1650"/>
    <s v="Ravi Teja"/>
    <x v="1"/>
    <x v="1"/>
    <s v="Associate"/>
    <d v="2021-07-10T00:00:00"/>
    <d v="2003-05-01T00:00:00"/>
    <n v="47729"/>
    <n v="8840"/>
    <n v="78"/>
    <x v="43"/>
    <x v="5"/>
    <n v="107"/>
    <n v="56569"/>
    <n v="0.18521234469609671"/>
  </r>
  <r>
    <x v="1651"/>
    <s v="Ajay Singh"/>
    <x v="1"/>
    <x v="1"/>
    <s v="Lead"/>
    <d v="2024-01-30T00:00:00"/>
    <d v="2002-04-17T00:00:00"/>
    <n v="74151"/>
    <n v="13048"/>
    <n v="85"/>
    <x v="41"/>
    <x v="0"/>
    <n v="109"/>
    <n v="87199"/>
    <n v="0.17596526007740962"/>
  </r>
  <r>
    <x v="1652"/>
    <s v="Gayathri Iyer"/>
    <x v="1"/>
    <x v="4"/>
    <s v="Senior Executive"/>
    <d v="2016-08-22T00:00:00"/>
    <d v="1991-06-05T00:00:00"/>
    <n v="104427"/>
    <n v="7360"/>
    <n v="76"/>
    <x v="25"/>
    <x v="2"/>
    <n v="118"/>
    <n v="111787"/>
    <n v="7.047985674203032E-2"/>
  </r>
  <r>
    <x v="1653"/>
    <s v="Karan Malhotra"/>
    <x v="0"/>
    <x v="0"/>
    <s v="Executive"/>
    <d v="2024-02-08T00:00:00"/>
    <d v="1991-06-06T00:00:00"/>
    <n v="89887"/>
    <n v="19901"/>
    <n v="95"/>
    <x v="21"/>
    <x v="4"/>
    <n v="109"/>
    <n v="109788"/>
    <n v="0.22140020247644265"/>
  </r>
  <r>
    <x v="1654"/>
    <s v="Swathi Ramesh"/>
    <x v="1"/>
    <x v="1"/>
    <s v="Senior Executive"/>
    <d v="2015-07-28T00:00:00"/>
    <d v="1999-03-09T00:00:00"/>
    <n v="107327"/>
    <n v="21041"/>
    <n v="98"/>
    <x v="52"/>
    <x v="2"/>
    <n v="114"/>
    <n v="128368"/>
    <n v="0.19604572940639353"/>
  </r>
  <r>
    <x v="1655"/>
    <s v="Karan Malhotra"/>
    <x v="1"/>
    <x v="0"/>
    <s v="Executive"/>
    <d v="2017-01-11T00:00:00"/>
    <d v="1985-07-06T00:00:00"/>
    <n v="72360"/>
    <n v="29907"/>
    <n v="63"/>
    <x v="26"/>
    <x v="4"/>
    <n v="103"/>
    <n v="102267"/>
    <n v="0.41330845771144281"/>
  </r>
  <r>
    <x v="1656"/>
    <s v="Vikram Singh"/>
    <x v="0"/>
    <x v="4"/>
    <s v="Manager"/>
    <d v="2018-01-04T00:00:00"/>
    <d v="1985-09-18T00:00:00"/>
    <n v="37568"/>
    <n v="29347"/>
    <n v="87"/>
    <x v="5"/>
    <x v="6"/>
    <n v="119"/>
    <n v="66915"/>
    <n v="0.78117014480408864"/>
  </r>
  <r>
    <x v="1657"/>
    <s v="Priya Reddy"/>
    <x v="0"/>
    <x v="0"/>
    <s v="Senior Executive"/>
    <d v="2022-01-01T00:00:00"/>
    <d v="2012-04-11T00:00:00"/>
    <n v="61329"/>
    <n v="14312"/>
    <n v="87"/>
    <x v="12"/>
    <x v="5"/>
    <n v="108"/>
    <n v="75641"/>
    <n v="0.23336431378303901"/>
  </r>
  <r>
    <x v="1658"/>
    <s v="Ajay Singh"/>
    <x v="1"/>
    <x v="4"/>
    <s v="Senior Executive"/>
    <d v="2024-06-05T00:00:00"/>
    <d v="1990-08-08T00:00:00"/>
    <n v="44884"/>
    <n v="5752"/>
    <n v="95"/>
    <x v="21"/>
    <x v="3"/>
    <n v="108"/>
    <n v="50636"/>
    <n v="0.12815257107209696"/>
  </r>
  <r>
    <x v="1659"/>
    <s v="Kavya Nair"/>
    <x v="1"/>
    <x v="1"/>
    <s v="Manager"/>
    <d v="2021-11-29T00:00:00"/>
    <d v="1980-10-12T00:00:00"/>
    <n v="46023"/>
    <n v="7987"/>
    <n v="96"/>
    <x v="28"/>
    <x v="1"/>
    <n v="109"/>
    <n v="54010"/>
    <n v="0.17354366295113313"/>
  </r>
  <r>
    <x v="1660"/>
    <s v="Tarun Verma"/>
    <x v="0"/>
    <x v="0"/>
    <s v="Executive"/>
    <d v="2024-06-24T00:00:00"/>
    <d v="1998-03-25T00:00:00"/>
    <n v="53963"/>
    <n v="12930"/>
    <n v="89"/>
    <x v="39"/>
    <x v="5"/>
    <n v="106"/>
    <n v="66893"/>
    <n v="0.23960862072160555"/>
  </r>
  <r>
    <x v="1661"/>
    <s v="Ananya Rao"/>
    <x v="1"/>
    <x v="0"/>
    <s v="Analyst"/>
    <d v="2017-09-05T00:00:00"/>
    <d v="2010-02-08T00:00:00"/>
    <n v="65434"/>
    <n v="19260"/>
    <n v="97"/>
    <x v="38"/>
    <x v="1"/>
    <n v="113"/>
    <n v="84694"/>
    <n v="0.294342390806003"/>
  </r>
  <r>
    <x v="1662"/>
    <s v="Ishita Roy"/>
    <x v="0"/>
    <x v="1"/>
    <s v="Analyst"/>
    <d v="2024-07-02T00:00:00"/>
    <d v="1983-09-05T00:00:00"/>
    <n v="78547"/>
    <n v="28344"/>
    <n v="88"/>
    <x v="58"/>
    <x v="5"/>
    <n v="113"/>
    <n v="106891"/>
    <n v="0.36085401097432113"/>
  </r>
  <r>
    <x v="1663"/>
    <s v="Ajay Singh"/>
    <x v="1"/>
    <x v="0"/>
    <s v="Manager"/>
    <d v="2023-07-31T00:00:00"/>
    <d v="1992-03-09T00:00:00"/>
    <n v="51886"/>
    <n v="27063"/>
    <n v="91"/>
    <x v="40"/>
    <x v="4"/>
    <n v="117"/>
    <n v="78949"/>
    <n v="0.52158578421924995"/>
  </r>
  <r>
    <x v="1664"/>
    <s v="Aditya Kapoor"/>
    <x v="1"/>
    <x v="0"/>
    <s v="Associate"/>
    <d v="2020-09-09T00:00:00"/>
    <d v="2007-08-13T00:00:00"/>
    <n v="75842"/>
    <n v="19489"/>
    <n v="98"/>
    <x v="5"/>
    <x v="3"/>
    <n v="105"/>
    <n v="95331"/>
    <n v="0.25696843437673056"/>
  </r>
  <r>
    <x v="1665"/>
    <s v="Rahul Verma"/>
    <x v="1"/>
    <x v="1"/>
    <s v="Associate"/>
    <d v="2017-04-28T00:00:00"/>
    <d v="1989-10-10T00:00:00"/>
    <n v="66184"/>
    <n v="16575"/>
    <n v="85"/>
    <x v="18"/>
    <x v="5"/>
    <n v="110"/>
    <n v="82759"/>
    <n v="0.25043817236794391"/>
  </r>
  <r>
    <x v="1666"/>
    <s v="Ananya Rao"/>
    <x v="1"/>
    <x v="4"/>
    <s v="Associate"/>
    <d v="2025-10-09T00:00:00"/>
    <d v="1981-02-01T00:00:00"/>
    <n v="114979"/>
    <n v="23458"/>
    <n v="75"/>
    <x v="46"/>
    <x v="0"/>
    <n v="103"/>
    <n v="138437"/>
    <n v="0.20401986449699511"/>
  </r>
  <r>
    <x v="1667"/>
    <s v="Ishita Roy"/>
    <x v="0"/>
    <x v="3"/>
    <s v="Manager"/>
    <d v="2018-11-14T00:00:00"/>
    <d v="1996-02-16T00:00:00"/>
    <n v="74934"/>
    <n v="5671"/>
    <n v="91"/>
    <x v="40"/>
    <x v="0"/>
    <n v="115"/>
    <n v="80605"/>
    <n v="7.5679931673205761E-2"/>
  </r>
  <r>
    <x v="1668"/>
    <s v="Neha Kulkarni"/>
    <x v="0"/>
    <x v="3"/>
    <s v="Senior Executive"/>
    <d v="2018-11-27T00:00:00"/>
    <d v="1990-04-02T00:00:00"/>
    <n v="60274"/>
    <n v="17012"/>
    <n v="76"/>
    <x v="41"/>
    <x v="5"/>
    <n v="106"/>
    <n v="77286"/>
    <n v="0.28224441716162857"/>
  </r>
  <r>
    <x v="1669"/>
    <s v="Ananya Rao"/>
    <x v="0"/>
    <x v="5"/>
    <s v="Analyst"/>
    <d v="2019-04-12T00:00:00"/>
    <d v="1996-05-09T00:00:00"/>
    <n v="31288"/>
    <n v="29926"/>
    <n v="74"/>
    <x v="19"/>
    <x v="0"/>
    <n v="106"/>
    <n v="61214"/>
    <n v="0.95646893377652775"/>
  </r>
  <r>
    <x v="1670"/>
    <s v="Rahul Verma"/>
    <x v="0"/>
    <x v="6"/>
    <s v="Analyst"/>
    <d v="2020-11-21T00:00:00"/>
    <d v="1991-06-12T00:00:00"/>
    <n v="84388"/>
    <n v="9883"/>
    <n v="78"/>
    <x v="11"/>
    <x v="4"/>
    <n v="114"/>
    <n v="94271"/>
    <n v="0.11711380765037684"/>
  </r>
  <r>
    <x v="1671"/>
    <s v="Vikram Singh"/>
    <x v="0"/>
    <x v="1"/>
    <s v="Associate"/>
    <d v="2018-06-30T00:00:00"/>
    <d v="1987-06-23T00:00:00"/>
    <n v="93224"/>
    <n v="7188"/>
    <n v="74"/>
    <x v="38"/>
    <x v="6"/>
    <n v="120"/>
    <n v="100412"/>
    <n v="7.7104608255384885E-2"/>
  </r>
  <r>
    <x v="1672"/>
    <s v="Priya Reddy"/>
    <x v="0"/>
    <x v="6"/>
    <s v="Manager"/>
    <d v="2020-04-10T00:00:00"/>
    <d v="1998-12-26T00:00:00"/>
    <n v="47010"/>
    <n v="12741"/>
    <n v="61"/>
    <x v="34"/>
    <x v="5"/>
    <n v="120"/>
    <n v="59751"/>
    <n v="0.27102744097000636"/>
  </r>
  <r>
    <x v="1673"/>
    <s v="Rahul Verma"/>
    <x v="0"/>
    <x v="5"/>
    <s v="Analyst"/>
    <d v="2018-01-07T00:00:00"/>
    <d v="1988-01-07T00:00:00"/>
    <n v="94986"/>
    <n v="9067"/>
    <n v="89"/>
    <x v="45"/>
    <x v="4"/>
    <n v="112"/>
    <n v="104053"/>
    <n v="9.5456172488577268E-2"/>
  </r>
  <r>
    <x v="1674"/>
    <s v="Kavya Nair"/>
    <x v="0"/>
    <x v="4"/>
    <s v="Executive"/>
    <d v="2017-10-03T00:00:00"/>
    <d v="1980-05-23T00:00:00"/>
    <n v="67661"/>
    <n v="10629"/>
    <n v="77"/>
    <x v="10"/>
    <x v="4"/>
    <n v="101"/>
    <n v="78290"/>
    <n v="0.15709197321943216"/>
  </r>
  <r>
    <x v="1675"/>
    <s v="Swathi Ramesh"/>
    <x v="0"/>
    <x v="3"/>
    <s v="Executive"/>
    <d v="2016-11-15T00:00:00"/>
    <d v="1982-03-03T00:00:00"/>
    <n v="86481"/>
    <n v="10108"/>
    <n v="68"/>
    <x v="12"/>
    <x v="4"/>
    <n v="120"/>
    <n v="96589"/>
    <n v="0.11688116464888242"/>
  </r>
  <r>
    <x v="1676"/>
    <s v="Meera Joshi"/>
    <x v="1"/>
    <x v="3"/>
    <s v="Executive"/>
    <d v="2020-02-07T00:00:00"/>
    <d v="1987-11-09T00:00:00"/>
    <n v="118088"/>
    <n v="8600"/>
    <n v="75"/>
    <x v="24"/>
    <x v="0"/>
    <n v="120"/>
    <n v="126688"/>
    <n v="7.2827044238195249E-2"/>
  </r>
  <r>
    <x v="1677"/>
    <s v="Priya Reddy"/>
    <x v="0"/>
    <x v="3"/>
    <s v="Executive"/>
    <d v="2015-01-03T00:00:00"/>
    <d v="1992-11-18T00:00:00"/>
    <n v="85394"/>
    <n v="22330"/>
    <n v="91"/>
    <x v="0"/>
    <x v="4"/>
    <n v="113"/>
    <n v="107724"/>
    <n v="0.26149378176452676"/>
  </r>
  <r>
    <x v="1678"/>
    <s v="Ravi Teja"/>
    <x v="1"/>
    <x v="4"/>
    <s v="Associate"/>
    <d v="2025-10-15T00:00:00"/>
    <d v="2009-01-14T00:00:00"/>
    <n v="93112"/>
    <n v="16597"/>
    <n v="98"/>
    <x v="48"/>
    <x v="0"/>
    <n v="113"/>
    <n v="109709"/>
    <n v="0.17824770169258528"/>
  </r>
  <r>
    <x v="1679"/>
    <s v="Vikram Singh"/>
    <x v="1"/>
    <x v="1"/>
    <s v="Manager"/>
    <d v="2024-08-15T00:00:00"/>
    <d v="2002-06-01T00:00:00"/>
    <n v="41546"/>
    <n v="6193"/>
    <n v="73"/>
    <x v="7"/>
    <x v="1"/>
    <n v="112"/>
    <n v="47739"/>
    <n v="0.14906368844172724"/>
  </r>
  <r>
    <x v="1680"/>
    <s v="Pooja Das"/>
    <x v="0"/>
    <x v="4"/>
    <s v="Associate"/>
    <d v="2019-04-17T00:00:00"/>
    <d v="1996-11-11T00:00:00"/>
    <n v="64258"/>
    <n v="17242"/>
    <n v="61"/>
    <x v="49"/>
    <x v="2"/>
    <n v="107"/>
    <n v="81500"/>
    <n v="0.26832456659093029"/>
  </r>
  <r>
    <x v="1681"/>
    <s v="Aarav Sharma"/>
    <x v="0"/>
    <x v="3"/>
    <s v="Lead"/>
    <d v="2023-06-01T00:00:00"/>
    <d v="1986-08-08T00:00:00"/>
    <n v="83974"/>
    <n v="24347"/>
    <n v="68"/>
    <x v="46"/>
    <x v="4"/>
    <n v="110"/>
    <n v="108321"/>
    <n v="0.28993497987472311"/>
  </r>
  <r>
    <x v="1682"/>
    <s v="Karan Malhotra"/>
    <x v="0"/>
    <x v="1"/>
    <s v="Analyst"/>
    <d v="2025-02-05T00:00:00"/>
    <d v="1990-03-09T00:00:00"/>
    <n v="82544"/>
    <n v="13287"/>
    <n v="91"/>
    <x v="23"/>
    <x v="2"/>
    <n v="115"/>
    <n v="95831"/>
    <n v="0.16096869548362086"/>
  </r>
  <r>
    <x v="1683"/>
    <s v="Meera Joshi"/>
    <x v="0"/>
    <x v="3"/>
    <s v="Executive"/>
    <d v="2019-08-31T00:00:00"/>
    <d v="1982-04-21T00:00:00"/>
    <n v="57160"/>
    <n v="9768"/>
    <n v="100"/>
    <x v="57"/>
    <x v="6"/>
    <n v="110"/>
    <n v="66928"/>
    <n v="0.170888733379986"/>
  </r>
  <r>
    <x v="1684"/>
    <s v="Meera Joshi"/>
    <x v="0"/>
    <x v="6"/>
    <s v="Associate"/>
    <d v="2025-03-13T00:00:00"/>
    <d v="1997-05-04T00:00:00"/>
    <n v="110646"/>
    <n v="19201"/>
    <n v="64"/>
    <x v="9"/>
    <x v="3"/>
    <n v="112"/>
    <n v="129847"/>
    <n v="0.17353541926504348"/>
  </r>
  <r>
    <x v="1685"/>
    <s v="Swathi Ramesh"/>
    <x v="1"/>
    <x v="0"/>
    <s v="Associate"/>
    <d v="2015-10-05T00:00:00"/>
    <d v="1995-10-24T00:00:00"/>
    <n v="68444"/>
    <n v="11339"/>
    <n v="79"/>
    <x v="57"/>
    <x v="1"/>
    <n v="106"/>
    <n v="79783"/>
    <n v="0.16566828356028285"/>
  </r>
  <r>
    <x v="1686"/>
    <s v="Aarav Sharma"/>
    <x v="0"/>
    <x v="1"/>
    <s v="Lead"/>
    <d v="2022-12-22T00:00:00"/>
    <d v="2005-03-11T00:00:00"/>
    <n v="60338"/>
    <n v="6962"/>
    <n v="61"/>
    <x v="10"/>
    <x v="5"/>
    <n v="117"/>
    <n v="67300"/>
    <n v="0.11538334051509828"/>
  </r>
  <r>
    <x v="1687"/>
    <s v="Meera Joshi"/>
    <x v="0"/>
    <x v="3"/>
    <s v="Associate"/>
    <d v="2018-09-30T00:00:00"/>
    <d v="2007-06-30T00:00:00"/>
    <n v="85331"/>
    <n v="16368"/>
    <n v="99"/>
    <x v="49"/>
    <x v="3"/>
    <n v="112"/>
    <n v="101699"/>
    <n v="0.19181774501646529"/>
  </r>
  <r>
    <x v="1688"/>
    <s v="Priya Reddy"/>
    <x v="0"/>
    <x v="3"/>
    <s v="Associate"/>
    <d v="2019-11-11T00:00:00"/>
    <d v="2003-01-20T00:00:00"/>
    <n v="29739"/>
    <n v="26833"/>
    <n v="95"/>
    <x v="30"/>
    <x v="0"/>
    <n v="119"/>
    <n v="56572"/>
    <n v="0.90228319714852545"/>
  </r>
  <r>
    <x v="1689"/>
    <s v="Swathi Ramesh"/>
    <x v="0"/>
    <x v="1"/>
    <s v="Associate"/>
    <d v="2018-09-14T00:00:00"/>
    <d v="2009-08-19T00:00:00"/>
    <n v="118620"/>
    <n v="19413"/>
    <n v="100"/>
    <x v="18"/>
    <x v="5"/>
    <n v="105"/>
    <n v="138033"/>
    <n v="0.16365705614567527"/>
  </r>
  <r>
    <x v="1690"/>
    <s v="Rohan Gupta"/>
    <x v="0"/>
    <x v="4"/>
    <s v="Associate"/>
    <d v="2018-02-03T00:00:00"/>
    <d v="1997-09-09T00:00:00"/>
    <n v="53866"/>
    <n v="6372"/>
    <n v="62"/>
    <x v="54"/>
    <x v="6"/>
    <n v="105"/>
    <n v="60238"/>
    <n v="0.11829354323692125"/>
  </r>
  <r>
    <x v="1691"/>
    <s v="Rohan Gupta"/>
    <x v="1"/>
    <x v="4"/>
    <s v="Executive"/>
    <d v="2019-09-07T00:00:00"/>
    <d v="1986-10-20T00:00:00"/>
    <n v="80956"/>
    <n v="22925"/>
    <n v="96"/>
    <x v="59"/>
    <x v="5"/>
    <n v="101"/>
    <n v="103881"/>
    <n v="0.28317851672513467"/>
  </r>
  <r>
    <x v="1692"/>
    <s v="Rahul Verma"/>
    <x v="0"/>
    <x v="5"/>
    <s v="Analyst"/>
    <d v="2017-12-23T00:00:00"/>
    <d v="2012-08-15T00:00:00"/>
    <n v="88263"/>
    <n v="7165"/>
    <n v="74"/>
    <x v="31"/>
    <x v="5"/>
    <n v="116"/>
    <n v="95428"/>
    <n v="8.1177843490477325E-2"/>
  </r>
  <r>
    <x v="1693"/>
    <s v="Sneha Iyer"/>
    <x v="0"/>
    <x v="2"/>
    <s v="Associate"/>
    <d v="2024-02-07T00:00:00"/>
    <d v="1995-05-17T00:00:00"/>
    <n v="105844"/>
    <n v="28852"/>
    <n v="83"/>
    <x v="3"/>
    <x v="2"/>
    <n v="109"/>
    <n v="134696"/>
    <n v="0.27258984921204793"/>
  </r>
  <r>
    <x v="1694"/>
    <s v="Gayathri Iyer"/>
    <x v="1"/>
    <x v="2"/>
    <s v="Lead"/>
    <d v="2018-08-30T00:00:00"/>
    <d v="2003-08-17T00:00:00"/>
    <n v="45394"/>
    <n v="26880"/>
    <n v="97"/>
    <x v="56"/>
    <x v="0"/>
    <n v="109"/>
    <n v="72274"/>
    <n v="0.59214874212450985"/>
  </r>
  <r>
    <x v="1695"/>
    <s v="Ajay Singh"/>
    <x v="0"/>
    <x v="1"/>
    <s v="Analyst"/>
    <d v="2019-11-13T00:00:00"/>
    <d v="2001-09-06T00:00:00"/>
    <n v="60676"/>
    <n v="15752"/>
    <n v="92"/>
    <x v="54"/>
    <x v="2"/>
    <n v="113"/>
    <n v="76428"/>
    <n v="0.25960841189267586"/>
  </r>
  <r>
    <x v="1696"/>
    <s v="Priya Reddy"/>
    <x v="1"/>
    <x v="5"/>
    <s v="Senior Executive"/>
    <d v="2016-03-12T00:00:00"/>
    <d v="1986-08-21T00:00:00"/>
    <n v="97746"/>
    <n v="12327"/>
    <n v="74"/>
    <x v="27"/>
    <x v="5"/>
    <n v="115"/>
    <n v="110073"/>
    <n v="0.12611257749677737"/>
  </r>
  <r>
    <x v="1697"/>
    <s v="Arjun Mehta"/>
    <x v="0"/>
    <x v="2"/>
    <s v="Manager"/>
    <d v="2020-09-02T00:00:00"/>
    <d v="1996-04-13T00:00:00"/>
    <n v="79086"/>
    <n v="29331"/>
    <n v="85"/>
    <x v="22"/>
    <x v="1"/>
    <n v="111"/>
    <n v="108417"/>
    <n v="0.37087474394962444"/>
  </r>
  <r>
    <x v="1698"/>
    <s v="Pooja Das"/>
    <x v="0"/>
    <x v="1"/>
    <s v="Executive"/>
    <d v="2021-12-27T00:00:00"/>
    <d v="2001-08-01T00:00:00"/>
    <n v="111885"/>
    <n v="7173"/>
    <n v="80"/>
    <x v="57"/>
    <x v="6"/>
    <n v="114"/>
    <n v="119058"/>
    <n v="6.4110470572462802E-2"/>
  </r>
  <r>
    <x v="1699"/>
    <s v="Karan Malhotra"/>
    <x v="1"/>
    <x v="1"/>
    <s v="Associate"/>
    <d v="2020-04-22T00:00:00"/>
    <d v="1981-05-16T00:00:00"/>
    <n v="68749"/>
    <n v="17136"/>
    <n v="67"/>
    <x v="54"/>
    <x v="5"/>
    <n v="116"/>
    <n v="85885"/>
    <n v="0.24925453461141253"/>
  </r>
  <r>
    <x v="1700"/>
    <s v="Tarun Verma"/>
    <x v="1"/>
    <x v="4"/>
    <s v="Executive"/>
    <d v="2019-07-19T00:00:00"/>
    <d v="1999-04-17T00:00:00"/>
    <n v="55816"/>
    <n v="14386"/>
    <n v="75"/>
    <x v="39"/>
    <x v="4"/>
    <n v="106"/>
    <n v="70202"/>
    <n v="0.25773971621040564"/>
  </r>
  <r>
    <x v="1701"/>
    <s v="Aditya Kapoor"/>
    <x v="0"/>
    <x v="4"/>
    <s v="Senior Executive"/>
    <d v="2021-08-27T00:00:00"/>
    <d v="1996-11-26T00:00:00"/>
    <n v="35863"/>
    <n v="8298"/>
    <n v="65"/>
    <x v="19"/>
    <x v="4"/>
    <n v="101"/>
    <n v="44161"/>
    <n v="0.23138053146697152"/>
  </r>
  <r>
    <x v="1702"/>
    <s v="Arjun Mehta"/>
    <x v="1"/>
    <x v="3"/>
    <s v="Analyst"/>
    <d v="2025-06-24T00:00:00"/>
    <d v="2011-04-13T00:00:00"/>
    <n v="109930"/>
    <n v="9977"/>
    <n v="63"/>
    <x v="20"/>
    <x v="2"/>
    <n v="106"/>
    <n v="119907"/>
    <n v="9.0757754934958607E-2"/>
  </r>
  <r>
    <x v="1703"/>
    <s v="Priya Reddy"/>
    <x v="0"/>
    <x v="6"/>
    <s v="Senior Executive"/>
    <d v="2022-08-12T00:00:00"/>
    <d v="2010-10-03T00:00:00"/>
    <n v="116748"/>
    <n v="16706"/>
    <n v="96"/>
    <x v="19"/>
    <x v="6"/>
    <n v="106"/>
    <n v="133454"/>
    <n v="0.14309452838592523"/>
  </r>
  <r>
    <x v="1704"/>
    <s v="Pooja Das"/>
    <x v="1"/>
    <x v="0"/>
    <s v="Analyst"/>
    <d v="2021-07-15T00:00:00"/>
    <d v="1983-09-11T00:00:00"/>
    <n v="30179"/>
    <n v="25131"/>
    <n v="60"/>
    <x v="42"/>
    <x v="5"/>
    <n v="106"/>
    <n v="55310"/>
    <n v="0.83273136949534443"/>
  </r>
  <r>
    <x v="1705"/>
    <s v="Karan Malhotra"/>
    <x v="1"/>
    <x v="0"/>
    <s v="Senior Executive"/>
    <d v="2021-08-27T00:00:00"/>
    <d v="1993-01-26T00:00:00"/>
    <n v="105666"/>
    <n v="22238"/>
    <n v="64"/>
    <x v="44"/>
    <x v="1"/>
    <n v="110"/>
    <n v="127904"/>
    <n v="0.21045558647057711"/>
  </r>
  <r>
    <x v="1706"/>
    <s v="Arjun Mehta"/>
    <x v="0"/>
    <x v="3"/>
    <s v="Manager"/>
    <d v="2024-07-23T00:00:00"/>
    <d v="1991-08-30T00:00:00"/>
    <n v="45629"/>
    <n v="26085"/>
    <n v="92"/>
    <x v="52"/>
    <x v="2"/>
    <n v="120"/>
    <n v="71714"/>
    <n v="0.57167590786561173"/>
  </r>
  <r>
    <x v="1707"/>
    <s v="Ananya Rao"/>
    <x v="1"/>
    <x v="0"/>
    <s v="Associate"/>
    <d v="2024-07-22T00:00:00"/>
    <d v="1995-03-11T00:00:00"/>
    <n v="112164"/>
    <n v="10334"/>
    <n v="90"/>
    <x v="34"/>
    <x v="2"/>
    <n v="112"/>
    <n v="122498"/>
    <n v="9.2132948183017718E-2"/>
  </r>
  <r>
    <x v="1708"/>
    <s v="Swathi Ramesh"/>
    <x v="1"/>
    <x v="6"/>
    <s v="Lead"/>
    <d v="2022-11-30T00:00:00"/>
    <d v="1997-12-28T00:00:00"/>
    <n v="79784"/>
    <n v="12704"/>
    <n v="79"/>
    <x v="13"/>
    <x v="3"/>
    <n v="107"/>
    <n v="92488"/>
    <n v="0.15922992078612253"/>
  </r>
  <r>
    <x v="1709"/>
    <s v="Ananya Rao"/>
    <x v="1"/>
    <x v="1"/>
    <s v="Lead"/>
    <d v="2016-09-27T00:00:00"/>
    <d v="1981-08-25T00:00:00"/>
    <n v="35414"/>
    <n v="6925"/>
    <n v="97"/>
    <x v="27"/>
    <x v="6"/>
    <n v="105"/>
    <n v="42339"/>
    <n v="0.19554413508781837"/>
  </r>
  <r>
    <x v="1710"/>
    <s v="Sneha Iyer"/>
    <x v="1"/>
    <x v="1"/>
    <s v="Executive"/>
    <d v="2023-02-08T00:00:00"/>
    <d v="1983-04-18T00:00:00"/>
    <n v="62024"/>
    <n v="15902"/>
    <n v="80"/>
    <x v="21"/>
    <x v="5"/>
    <n v="116"/>
    <n v="77926"/>
    <n v="0.25638462530633305"/>
  </r>
  <r>
    <x v="1711"/>
    <s v="Neha Kulkarni"/>
    <x v="1"/>
    <x v="0"/>
    <s v="Lead"/>
    <d v="2022-06-30T00:00:00"/>
    <d v="2010-02-16T00:00:00"/>
    <n v="97367"/>
    <n v="28900"/>
    <n v="97"/>
    <x v="54"/>
    <x v="0"/>
    <n v="107"/>
    <n v="126267"/>
    <n v="0.29681514270748816"/>
  </r>
  <r>
    <x v="1712"/>
    <s v="Tarun Verma"/>
    <x v="0"/>
    <x v="6"/>
    <s v="Executive"/>
    <d v="2019-05-20T00:00:00"/>
    <d v="1988-08-03T00:00:00"/>
    <n v="70231"/>
    <n v="7164"/>
    <n v="63"/>
    <x v="26"/>
    <x v="4"/>
    <n v="109"/>
    <n v="77395"/>
    <n v="0.10200623656220188"/>
  </r>
  <r>
    <x v="1713"/>
    <s v="Karan Malhotra"/>
    <x v="0"/>
    <x v="5"/>
    <s v="Associate"/>
    <d v="2020-03-13T00:00:00"/>
    <d v="2009-07-13T00:00:00"/>
    <n v="77099"/>
    <n v="28237"/>
    <n v="80"/>
    <x v="58"/>
    <x v="5"/>
    <n v="111"/>
    <n v="105336"/>
    <n v="0.36624340134113281"/>
  </r>
  <r>
    <x v="1714"/>
    <s v="Neha Kulkarni"/>
    <x v="1"/>
    <x v="5"/>
    <s v="Manager"/>
    <d v="2024-09-25T00:00:00"/>
    <d v="2011-05-24T00:00:00"/>
    <n v="49112"/>
    <n v="5243"/>
    <n v="70"/>
    <x v="59"/>
    <x v="2"/>
    <n v="103"/>
    <n v="54355"/>
    <n v="0.10675598631698974"/>
  </r>
  <r>
    <x v="1715"/>
    <s v="Tarun Verma"/>
    <x v="1"/>
    <x v="1"/>
    <s v="Analyst"/>
    <d v="2024-11-30T00:00:00"/>
    <d v="1986-04-18T00:00:00"/>
    <n v="56460"/>
    <n v="21802"/>
    <n v="98"/>
    <x v="32"/>
    <x v="3"/>
    <n v="107"/>
    <n v="78262"/>
    <n v="0.38614948636202623"/>
  </r>
  <r>
    <x v="1716"/>
    <s v="Kavya Nair"/>
    <x v="1"/>
    <x v="0"/>
    <s v="Analyst"/>
    <d v="2022-01-30T00:00:00"/>
    <d v="1996-03-07T00:00:00"/>
    <n v="118240"/>
    <n v="16238"/>
    <n v="99"/>
    <x v="50"/>
    <x v="3"/>
    <n v="101"/>
    <n v="134478"/>
    <n v="0.13733085250338295"/>
  </r>
  <r>
    <x v="1717"/>
    <s v="Sneha Iyer"/>
    <x v="1"/>
    <x v="5"/>
    <s v="Manager"/>
    <d v="2017-04-06T00:00:00"/>
    <d v="1989-06-20T00:00:00"/>
    <n v="44373"/>
    <n v="15895"/>
    <n v="92"/>
    <x v="18"/>
    <x v="1"/>
    <n v="113"/>
    <n v="60268"/>
    <n v="0.35821332792463884"/>
  </r>
  <r>
    <x v="1718"/>
    <s v="Swathi Ramesh"/>
    <x v="0"/>
    <x v="3"/>
    <s v="Lead"/>
    <d v="2023-12-22T00:00:00"/>
    <d v="1981-10-07T00:00:00"/>
    <n v="84631"/>
    <n v="28563"/>
    <n v="97"/>
    <x v="45"/>
    <x v="3"/>
    <n v="118"/>
    <n v="113194"/>
    <n v="0.33750044310004607"/>
  </r>
  <r>
    <x v="1719"/>
    <s v="Ishita Roy"/>
    <x v="0"/>
    <x v="6"/>
    <s v="Senior Executive"/>
    <d v="2015-03-15T00:00:00"/>
    <d v="1998-04-09T00:00:00"/>
    <n v="102243"/>
    <n v="25546"/>
    <n v="64"/>
    <x v="41"/>
    <x v="4"/>
    <n v="114"/>
    <n v="127789"/>
    <n v="0.24985573584499673"/>
  </r>
  <r>
    <x v="1720"/>
    <s v="Ishita Roy"/>
    <x v="0"/>
    <x v="6"/>
    <s v="Manager"/>
    <d v="2017-07-01T00:00:00"/>
    <d v="2000-02-25T00:00:00"/>
    <n v="59694"/>
    <n v="14839"/>
    <n v="62"/>
    <x v="42"/>
    <x v="5"/>
    <n v="119"/>
    <n v="74533"/>
    <n v="0.2485844473481422"/>
  </r>
  <r>
    <x v="1721"/>
    <s v="Vikram Singh"/>
    <x v="1"/>
    <x v="6"/>
    <s v="Analyst"/>
    <d v="2020-12-13T00:00:00"/>
    <d v="1990-04-13T00:00:00"/>
    <n v="30314"/>
    <n v="12267"/>
    <n v="88"/>
    <x v="12"/>
    <x v="2"/>
    <n v="101"/>
    <n v="42581"/>
    <n v="0.40466451144685622"/>
  </r>
  <r>
    <x v="1722"/>
    <s v="Neha Kulkarni"/>
    <x v="0"/>
    <x v="0"/>
    <s v="Senior Executive"/>
    <d v="2021-01-01T00:00:00"/>
    <d v="2004-07-07T00:00:00"/>
    <n v="79624"/>
    <n v="5535"/>
    <n v="92"/>
    <x v="38"/>
    <x v="0"/>
    <n v="110"/>
    <n v="85159"/>
    <n v="6.9514216819049526E-2"/>
  </r>
  <r>
    <x v="1723"/>
    <s v="Ajay Singh"/>
    <x v="0"/>
    <x v="3"/>
    <s v="Manager"/>
    <d v="2017-05-24T00:00:00"/>
    <d v="2003-12-16T00:00:00"/>
    <n v="111676"/>
    <n v="23099"/>
    <n v="78"/>
    <x v="51"/>
    <x v="6"/>
    <n v="108"/>
    <n v="134775"/>
    <n v="0.20683942834628746"/>
  </r>
  <r>
    <x v="1724"/>
    <s v="Karan Malhotra"/>
    <x v="1"/>
    <x v="1"/>
    <s v="Manager"/>
    <d v="2022-05-11T00:00:00"/>
    <d v="1988-12-25T00:00:00"/>
    <n v="26862"/>
    <n v="27448"/>
    <n v="87"/>
    <x v="19"/>
    <x v="3"/>
    <n v="108"/>
    <n v="54310"/>
    <n v="1.0218152036333854"/>
  </r>
  <r>
    <x v="1725"/>
    <s v="Tarun Verma"/>
    <x v="0"/>
    <x v="0"/>
    <s v="Executive"/>
    <d v="2025-06-10T00:00:00"/>
    <d v="2012-10-15T00:00:00"/>
    <n v="58841"/>
    <n v="10538"/>
    <n v="78"/>
    <x v="13"/>
    <x v="3"/>
    <n v="114"/>
    <n v="69379"/>
    <n v="0.17909280943559763"/>
  </r>
  <r>
    <x v="1726"/>
    <s v="Kavya Nair"/>
    <x v="1"/>
    <x v="1"/>
    <s v="Lead"/>
    <d v="2016-11-02T00:00:00"/>
    <d v="1996-03-18T00:00:00"/>
    <n v="37793"/>
    <n v="14462"/>
    <n v="79"/>
    <x v="60"/>
    <x v="0"/>
    <n v="118"/>
    <n v="52255"/>
    <n v="0.38266345619559178"/>
  </r>
  <r>
    <x v="1727"/>
    <s v="Nisha Kapoor"/>
    <x v="0"/>
    <x v="0"/>
    <s v="Executive"/>
    <d v="2024-10-16T00:00:00"/>
    <d v="1985-06-12T00:00:00"/>
    <n v="25436"/>
    <n v="12849"/>
    <n v="64"/>
    <x v="51"/>
    <x v="4"/>
    <n v="109"/>
    <n v="38285"/>
    <n v="0.50515018084604502"/>
  </r>
  <r>
    <x v="1728"/>
    <s v="Kavya Nair"/>
    <x v="0"/>
    <x v="5"/>
    <s v="Associate"/>
    <d v="2018-10-14T00:00:00"/>
    <d v="1985-06-12T00:00:00"/>
    <n v="90596"/>
    <n v="22517"/>
    <n v="89"/>
    <x v="10"/>
    <x v="6"/>
    <n v="116"/>
    <n v="113113"/>
    <n v="0.24854298203011171"/>
  </r>
  <r>
    <x v="1729"/>
    <s v="Krishna Chaitanya"/>
    <x v="1"/>
    <x v="5"/>
    <s v="Analyst"/>
    <d v="2018-12-30T00:00:00"/>
    <d v="1984-02-16T00:00:00"/>
    <n v="71299"/>
    <n v="10780"/>
    <n v="84"/>
    <x v="34"/>
    <x v="5"/>
    <n v="118"/>
    <n v="82079"/>
    <n v="0.15119426639924824"/>
  </r>
  <r>
    <x v="1730"/>
    <s v="Vikram Singh"/>
    <x v="0"/>
    <x v="4"/>
    <s v="Analyst"/>
    <d v="2015-09-17T00:00:00"/>
    <d v="1987-04-12T00:00:00"/>
    <n v="44111"/>
    <n v="16209"/>
    <n v="70"/>
    <x v="56"/>
    <x v="4"/>
    <n v="118"/>
    <n v="60320"/>
    <n v="0.3674593638774909"/>
  </r>
  <r>
    <x v="1731"/>
    <s v="Rohan Gupta"/>
    <x v="1"/>
    <x v="5"/>
    <s v="Lead"/>
    <d v="2018-12-10T00:00:00"/>
    <d v="1981-05-03T00:00:00"/>
    <n v="69588"/>
    <n v="17755"/>
    <n v="87"/>
    <x v="52"/>
    <x v="4"/>
    <n v="117"/>
    <n v="87343"/>
    <n v="0.25514456515491174"/>
  </r>
  <r>
    <x v="1732"/>
    <s v="Karan Malhotra"/>
    <x v="0"/>
    <x v="1"/>
    <s v="Executive"/>
    <d v="2021-12-18T00:00:00"/>
    <d v="2008-08-05T00:00:00"/>
    <n v="88363"/>
    <n v="24213"/>
    <n v="64"/>
    <x v="28"/>
    <x v="5"/>
    <n v="116"/>
    <n v="112576"/>
    <n v="0.27401740547514231"/>
  </r>
  <r>
    <x v="1733"/>
    <s v="Ravi Teja"/>
    <x v="1"/>
    <x v="3"/>
    <s v="Senior Executive"/>
    <d v="2022-03-16T00:00:00"/>
    <d v="1996-07-18T00:00:00"/>
    <n v="51098"/>
    <n v="6375"/>
    <n v="62"/>
    <x v="58"/>
    <x v="5"/>
    <n v="101"/>
    <n v="57473"/>
    <n v="0.12476026458961212"/>
  </r>
  <r>
    <x v="1734"/>
    <s v="Gayathri Iyer"/>
    <x v="1"/>
    <x v="0"/>
    <s v="Lead"/>
    <d v="2025-06-22T00:00:00"/>
    <d v="1996-09-16T00:00:00"/>
    <n v="110028"/>
    <n v="16099"/>
    <n v="86"/>
    <x v="28"/>
    <x v="4"/>
    <n v="101"/>
    <n v="126127"/>
    <n v="0.14631730105064167"/>
  </r>
  <r>
    <x v="1735"/>
    <s v="Aditya Kapoor"/>
    <x v="1"/>
    <x v="0"/>
    <s v="Executive"/>
    <d v="2024-06-15T00:00:00"/>
    <d v="1984-04-21T00:00:00"/>
    <n v="102941"/>
    <n v="22056"/>
    <n v="95"/>
    <x v="51"/>
    <x v="6"/>
    <n v="119"/>
    <n v="124997"/>
    <n v="0.21425865301483374"/>
  </r>
  <r>
    <x v="1736"/>
    <s v="Arjun Mehta"/>
    <x v="1"/>
    <x v="3"/>
    <s v="Manager"/>
    <d v="2021-03-09T00:00:00"/>
    <d v="2012-07-24T00:00:00"/>
    <n v="69656"/>
    <n v="8924"/>
    <n v="99"/>
    <x v="34"/>
    <x v="6"/>
    <n v="111"/>
    <n v="78580"/>
    <n v="0.128115309521075"/>
  </r>
  <r>
    <x v="1737"/>
    <s v="Ananya Rao"/>
    <x v="1"/>
    <x v="4"/>
    <s v="Associate"/>
    <d v="2018-04-16T00:00:00"/>
    <d v="1981-09-29T00:00:00"/>
    <n v="38968"/>
    <n v="6799"/>
    <n v="79"/>
    <x v="13"/>
    <x v="5"/>
    <n v="109"/>
    <n v="45767"/>
    <n v="0.17447649353315542"/>
  </r>
  <r>
    <x v="1738"/>
    <s v="Karan Malhotra"/>
    <x v="0"/>
    <x v="6"/>
    <s v="Senior Executive"/>
    <d v="2024-07-12T00:00:00"/>
    <d v="1998-06-25T00:00:00"/>
    <n v="34751"/>
    <n v="22398"/>
    <n v="83"/>
    <x v="7"/>
    <x v="2"/>
    <n v="110"/>
    <n v="57149"/>
    <n v="0.64452821501539526"/>
  </r>
  <r>
    <x v="1739"/>
    <s v="Pooja Das"/>
    <x v="1"/>
    <x v="0"/>
    <s v="Analyst"/>
    <d v="2018-03-13T00:00:00"/>
    <d v="1994-09-13T00:00:00"/>
    <n v="49218"/>
    <n v="28324"/>
    <n v="65"/>
    <x v="38"/>
    <x v="5"/>
    <n v="117"/>
    <n v="77542"/>
    <n v="0.57548051525864519"/>
  </r>
  <r>
    <x v="1740"/>
    <s v="Ajay Singh"/>
    <x v="0"/>
    <x v="6"/>
    <s v="Analyst"/>
    <d v="2016-01-25T00:00:00"/>
    <d v="1991-11-07T00:00:00"/>
    <n v="68749"/>
    <n v="15430"/>
    <n v="67"/>
    <x v="36"/>
    <x v="1"/>
    <n v="107"/>
    <n v="84179"/>
    <n v="0.22443962821277399"/>
  </r>
  <r>
    <x v="1741"/>
    <s v="Gayathri Iyer"/>
    <x v="0"/>
    <x v="1"/>
    <s v="Analyst"/>
    <d v="2018-02-06T00:00:00"/>
    <d v="1993-12-21T00:00:00"/>
    <n v="97116"/>
    <n v="29734"/>
    <n v="94"/>
    <x v="55"/>
    <x v="4"/>
    <n v="103"/>
    <n v="126850"/>
    <n v="0.30616994110136331"/>
  </r>
  <r>
    <x v="1742"/>
    <s v="Ravi Teja"/>
    <x v="1"/>
    <x v="4"/>
    <s v="Lead"/>
    <d v="2018-05-03T00:00:00"/>
    <d v="1984-07-03T00:00:00"/>
    <n v="77907"/>
    <n v="29651"/>
    <n v="62"/>
    <x v="54"/>
    <x v="2"/>
    <n v="103"/>
    <n v="107558"/>
    <n v="0.38059481176274274"/>
  </r>
  <r>
    <x v="1743"/>
    <s v="Krishna Chaitanya"/>
    <x v="1"/>
    <x v="6"/>
    <s v="Lead"/>
    <d v="2015-08-02T00:00:00"/>
    <d v="1986-02-20T00:00:00"/>
    <n v="34010"/>
    <n v="8090"/>
    <n v="97"/>
    <x v="20"/>
    <x v="6"/>
    <n v="116"/>
    <n v="42100"/>
    <n v="0.23787121434872097"/>
  </r>
  <r>
    <x v="1744"/>
    <s v="Priya Reddy"/>
    <x v="1"/>
    <x v="5"/>
    <s v="Senior Executive"/>
    <d v="2019-07-21T00:00:00"/>
    <d v="2004-04-23T00:00:00"/>
    <n v="39010"/>
    <n v="13660"/>
    <n v="70"/>
    <x v="21"/>
    <x v="1"/>
    <n v="108"/>
    <n v="52670"/>
    <n v="0.3501666239425788"/>
  </r>
  <r>
    <x v="1745"/>
    <s v="Rahul Verma"/>
    <x v="1"/>
    <x v="1"/>
    <s v="Executive"/>
    <d v="2022-04-10T00:00:00"/>
    <d v="2005-07-10T00:00:00"/>
    <n v="116841"/>
    <n v="8403"/>
    <n v="100"/>
    <x v="34"/>
    <x v="6"/>
    <n v="116"/>
    <n v="125244"/>
    <n v="7.191824787531774E-2"/>
  </r>
  <r>
    <x v="1746"/>
    <s v="Rohan Gupta"/>
    <x v="0"/>
    <x v="1"/>
    <s v="Lead"/>
    <d v="2025-09-26T00:00:00"/>
    <d v="2010-08-12T00:00:00"/>
    <n v="91805"/>
    <n v="12818"/>
    <n v="86"/>
    <x v="20"/>
    <x v="0"/>
    <n v="117"/>
    <n v="104623"/>
    <n v="0.13962202494417517"/>
  </r>
  <r>
    <x v="1747"/>
    <s v="Vikram Singh"/>
    <x v="0"/>
    <x v="3"/>
    <s v="Manager"/>
    <d v="2017-09-01T00:00:00"/>
    <d v="1982-08-30T00:00:00"/>
    <n v="81324"/>
    <n v="11914"/>
    <n v="99"/>
    <x v="13"/>
    <x v="2"/>
    <n v="107"/>
    <n v="93238"/>
    <n v="0.14650041808076336"/>
  </r>
  <r>
    <x v="1748"/>
    <s v="Swathi Ramesh"/>
    <x v="1"/>
    <x v="6"/>
    <s v="Executive"/>
    <d v="2019-07-15T00:00:00"/>
    <d v="2006-07-02T00:00:00"/>
    <n v="78941"/>
    <n v="23950"/>
    <n v="78"/>
    <x v="18"/>
    <x v="5"/>
    <n v="120"/>
    <n v="102891"/>
    <n v="0.30339114021864433"/>
  </r>
  <r>
    <x v="1749"/>
    <s v="Sneha Iyer"/>
    <x v="1"/>
    <x v="6"/>
    <s v="Lead"/>
    <d v="2021-10-15T00:00:00"/>
    <d v="2002-04-28T00:00:00"/>
    <n v="25190"/>
    <n v="8755"/>
    <n v="85"/>
    <x v="21"/>
    <x v="5"/>
    <n v="109"/>
    <n v="33945"/>
    <n v="0.34755855498213578"/>
  </r>
  <r>
    <x v="1750"/>
    <s v="Arjun Mehta"/>
    <x v="0"/>
    <x v="5"/>
    <s v="Lead"/>
    <d v="2021-07-04T00:00:00"/>
    <d v="1985-05-19T00:00:00"/>
    <n v="112952"/>
    <n v="13152"/>
    <n v="68"/>
    <x v="14"/>
    <x v="6"/>
    <n v="108"/>
    <n v="126104"/>
    <n v="0.11643884127771088"/>
  </r>
  <r>
    <x v="1751"/>
    <s v="Ananya Rao"/>
    <x v="0"/>
    <x v="2"/>
    <s v="Analyst"/>
    <d v="2022-09-02T00:00:00"/>
    <d v="1997-09-15T00:00:00"/>
    <n v="42427"/>
    <n v="12147"/>
    <n v="77"/>
    <x v="25"/>
    <x v="1"/>
    <n v="101"/>
    <n v="54574"/>
    <n v="0.28630353312748957"/>
  </r>
  <r>
    <x v="1752"/>
    <s v="Nisha Kapoor"/>
    <x v="0"/>
    <x v="2"/>
    <s v="Analyst"/>
    <d v="2024-04-22T00:00:00"/>
    <d v="2011-03-25T00:00:00"/>
    <n v="26803"/>
    <n v="18544"/>
    <n v="66"/>
    <x v="15"/>
    <x v="5"/>
    <n v="115"/>
    <n v="45347"/>
    <n v="0.69186285117337609"/>
  </r>
  <r>
    <x v="1753"/>
    <s v="Arjun Mehta"/>
    <x v="0"/>
    <x v="2"/>
    <s v="Lead"/>
    <d v="2023-10-23T00:00:00"/>
    <d v="1985-07-12T00:00:00"/>
    <n v="73333"/>
    <n v="15653"/>
    <n v="86"/>
    <x v="6"/>
    <x v="0"/>
    <n v="117"/>
    <n v="88986"/>
    <n v="0.21345097023168288"/>
  </r>
  <r>
    <x v="1754"/>
    <s v="Krishna Chaitanya"/>
    <x v="1"/>
    <x v="3"/>
    <s v="Lead"/>
    <d v="2017-04-05T00:00:00"/>
    <d v="2008-06-26T00:00:00"/>
    <n v="44125"/>
    <n v="11775"/>
    <n v="84"/>
    <x v="53"/>
    <x v="5"/>
    <n v="108"/>
    <n v="55900"/>
    <n v="0.26685552407932012"/>
  </r>
  <r>
    <x v="1755"/>
    <s v="Tarun Verma"/>
    <x v="1"/>
    <x v="6"/>
    <s v="Associate"/>
    <d v="2015-07-20T00:00:00"/>
    <d v="1991-04-23T00:00:00"/>
    <n v="25400"/>
    <n v="19198"/>
    <n v="89"/>
    <x v="24"/>
    <x v="6"/>
    <n v="102"/>
    <n v="44598"/>
    <n v="0.75582677165354328"/>
  </r>
  <r>
    <x v="1756"/>
    <s v="Ishita Roy"/>
    <x v="1"/>
    <x v="1"/>
    <s v="Associate"/>
    <d v="2016-03-28T00:00:00"/>
    <d v="1992-11-18T00:00:00"/>
    <n v="43441"/>
    <n v="14287"/>
    <n v="77"/>
    <x v="36"/>
    <x v="2"/>
    <n v="101"/>
    <n v="57728"/>
    <n v="0.3288828526046822"/>
  </r>
  <r>
    <x v="1757"/>
    <s v="Tarun Verma"/>
    <x v="0"/>
    <x v="4"/>
    <s v="Associate"/>
    <d v="2018-11-25T00:00:00"/>
    <d v="1993-08-07T00:00:00"/>
    <n v="109443"/>
    <n v="12350"/>
    <n v="88"/>
    <x v="37"/>
    <x v="0"/>
    <n v="109"/>
    <n v="121793"/>
    <n v="0.11284412890728507"/>
  </r>
  <r>
    <x v="1758"/>
    <s v="Tarun Verma"/>
    <x v="1"/>
    <x v="6"/>
    <s v="Executive"/>
    <d v="2020-05-21T00:00:00"/>
    <d v="1989-11-22T00:00:00"/>
    <n v="82426"/>
    <n v="9374"/>
    <n v="61"/>
    <x v="51"/>
    <x v="5"/>
    <n v="116"/>
    <n v="91800"/>
    <n v="0.11372625142552108"/>
  </r>
  <r>
    <x v="1759"/>
    <s v="Karan Malhotra"/>
    <x v="0"/>
    <x v="4"/>
    <s v="Manager"/>
    <d v="2022-03-14T00:00:00"/>
    <d v="1986-06-28T00:00:00"/>
    <n v="39394"/>
    <n v="13771"/>
    <n v="83"/>
    <x v="56"/>
    <x v="3"/>
    <n v="104"/>
    <n v="53165"/>
    <n v="0.34957100065999896"/>
  </r>
  <r>
    <x v="1760"/>
    <s v="Vikram Singh"/>
    <x v="1"/>
    <x v="2"/>
    <s v="Associate"/>
    <d v="2015-03-25T00:00:00"/>
    <d v="1982-10-28T00:00:00"/>
    <n v="99338"/>
    <n v="8510"/>
    <n v="75"/>
    <x v="47"/>
    <x v="3"/>
    <n v="109"/>
    <n v="107848"/>
    <n v="8.5667116309972008E-2"/>
  </r>
  <r>
    <x v="1761"/>
    <s v="Ananya Rao"/>
    <x v="0"/>
    <x v="2"/>
    <s v="Associate"/>
    <d v="2020-12-04T00:00:00"/>
    <d v="1980-02-25T00:00:00"/>
    <n v="44542"/>
    <n v="5641"/>
    <n v="80"/>
    <x v="51"/>
    <x v="0"/>
    <n v="118"/>
    <n v="50183"/>
    <n v="0.12664451528894077"/>
  </r>
  <r>
    <x v="1762"/>
    <s v="Neha Kulkarni"/>
    <x v="1"/>
    <x v="0"/>
    <s v="Associate"/>
    <d v="2017-03-03T00:00:00"/>
    <d v="1988-05-27T00:00:00"/>
    <n v="39216"/>
    <n v="29006"/>
    <n v="79"/>
    <x v="30"/>
    <x v="4"/>
    <n v="114"/>
    <n v="68222"/>
    <n v="0.73964708282333747"/>
  </r>
  <r>
    <x v="1763"/>
    <s v="Vikram Singh"/>
    <x v="1"/>
    <x v="4"/>
    <s v="Executive"/>
    <d v="2022-01-19T00:00:00"/>
    <d v="1998-01-11T00:00:00"/>
    <n v="112796"/>
    <n v="24712"/>
    <n v="96"/>
    <x v="48"/>
    <x v="3"/>
    <n v="104"/>
    <n v="137508"/>
    <n v="0.21908578318380084"/>
  </r>
  <r>
    <x v="1764"/>
    <s v="Karan Malhotra"/>
    <x v="1"/>
    <x v="4"/>
    <s v="Executive"/>
    <d v="2024-12-25T00:00:00"/>
    <d v="1990-12-26T00:00:00"/>
    <n v="67561"/>
    <n v="6500"/>
    <n v="81"/>
    <x v="53"/>
    <x v="2"/>
    <n v="108"/>
    <n v="74061"/>
    <n v="9.6209351548970562E-2"/>
  </r>
  <r>
    <x v="1765"/>
    <s v="Ravi Teja"/>
    <x v="1"/>
    <x v="3"/>
    <s v="Executive"/>
    <d v="2019-10-31T00:00:00"/>
    <d v="2005-03-24T00:00:00"/>
    <n v="27153"/>
    <n v="27601"/>
    <n v="64"/>
    <x v="52"/>
    <x v="1"/>
    <n v="105"/>
    <n v="54754"/>
    <n v="1.0164990977055943"/>
  </r>
  <r>
    <x v="1766"/>
    <s v="Ananya Rao"/>
    <x v="1"/>
    <x v="5"/>
    <s v="Analyst"/>
    <d v="2017-04-19T00:00:00"/>
    <d v="2000-12-13T00:00:00"/>
    <n v="79048"/>
    <n v="22530"/>
    <n v="64"/>
    <x v="52"/>
    <x v="0"/>
    <n v="118"/>
    <n v="101578"/>
    <n v="0.28501669871470497"/>
  </r>
  <r>
    <x v="1767"/>
    <s v="Ishita Roy"/>
    <x v="0"/>
    <x v="1"/>
    <s v="Lead"/>
    <d v="2017-05-28T00:00:00"/>
    <d v="1989-10-19T00:00:00"/>
    <n v="73611"/>
    <n v="8173"/>
    <n v="62"/>
    <x v="59"/>
    <x v="6"/>
    <n v="119"/>
    <n v="81784"/>
    <n v="0.11102960155411555"/>
  </r>
  <r>
    <x v="1768"/>
    <s v="Neha Kulkarni"/>
    <x v="0"/>
    <x v="6"/>
    <s v="Lead"/>
    <d v="2021-08-08T00:00:00"/>
    <d v="2000-03-06T00:00:00"/>
    <n v="52405"/>
    <n v="8063"/>
    <n v="81"/>
    <x v="57"/>
    <x v="5"/>
    <n v="120"/>
    <n v="60468"/>
    <n v="0.15385936456444996"/>
  </r>
  <r>
    <x v="1769"/>
    <s v="Sneha Iyer"/>
    <x v="0"/>
    <x v="5"/>
    <s v="Senior Executive"/>
    <d v="2023-11-15T00:00:00"/>
    <d v="2006-11-02T00:00:00"/>
    <n v="95371"/>
    <n v="29458"/>
    <n v="100"/>
    <x v="29"/>
    <x v="4"/>
    <n v="108"/>
    <n v="124829"/>
    <n v="0.30887796080569563"/>
  </r>
  <r>
    <x v="1770"/>
    <s v="Priya Reddy"/>
    <x v="1"/>
    <x v="2"/>
    <s v="Senior Executive"/>
    <d v="2021-01-25T00:00:00"/>
    <d v="1987-06-29T00:00:00"/>
    <n v="111153"/>
    <n v="29816"/>
    <n v="60"/>
    <x v="57"/>
    <x v="4"/>
    <n v="116"/>
    <n v="140969"/>
    <n v="0.26824287243709122"/>
  </r>
  <r>
    <x v="1771"/>
    <s v="Rohan Gupta"/>
    <x v="1"/>
    <x v="6"/>
    <s v="Analyst"/>
    <d v="2015-12-30T00:00:00"/>
    <d v="2002-08-05T00:00:00"/>
    <n v="101399"/>
    <n v="12514"/>
    <n v="96"/>
    <x v="18"/>
    <x v="6"/>
    <n v="114"/>
    <n v="113913"/>
    <n v="0.12341344589197133"/>
  </r>
  <r>
    <x v="1772"/>
    <s v="Meera Joshi"/>
    <x v="1"/>
    <x v="5"/>
    <s v="Associate"/>
    <d v="2021-03-28T00:00:00"/>
    <d v="2011-03-21T00:00:00"/>
    <n v="46534"/>
    <n v="5881"/>
    <n v="66"/>
    <x v="43"/>
    <x v="1"/>
    <n v="101"/>
    <n v="52415"/>
    <n v="0.12638071087806765"/>
  </r>
  <r>
    <x v="1773"/>
    <s v="Krishna Chaitanya"/>
    <x v="1"/>
    <x v="1"/>
    <s v="Executive"/>
    <d v="2024-03-22T00:00:00"/>
    <d v="1987-01-15T00:00:00"/>
    <n v="55699"/>
    <n v="29165"/>
    <n v="62"/>
    <x v="30"/>
    <x v="5"/>
    <n v="107"/>
    <n v="84864"/>
    <n v="0.52361801827680932"/>
  </r>
  <r>
    <x v="1774"/>
    <s v="Rohan Gupta"/>
    <x v="0"/>
    <x v="1"/>
    <s v="Senior Executive"/>
    <d v="2020-03-02T00:00:00"/>
    <d v="1982-09-30T00:00:00"/>
    <n v="111725"/>
    <n v="19728"/>
    <n v="74"/>
    <x v="39"/>
    <x v="5"/>
    <n v="102"/>
    <n v="131453"/>
    <n v="0.17657641530543747"/>
  </r>
  <r>
    <x v="1775"/>
    <s v="Sneha Iyer"/>
    <x v="0"/>
    <x v="6"/>
    <s v="Lead"/>
    <d v="2023-06-26T00:00:00"/>
    <d v="1993-06-09T00:00:00"/>
    <n v="115014"/>
    <n v="19149"/>
    <n v="69"/>
    <x v="2"/>
    <x v="6"/>
    <n v="106"/>
    <n v="134163"/>
    <n v="0.16649277479263394"/>
  </r>
  <r>
    <x v="1776"/>
    <s v="Tarun Verma"/>
    <x v="1"/>
    <x v="0"/>
    <s v="Executive"/>
    <d v="2019-03-15T00:00:00"/>
    <d v="1981-07-29T00:00:00"/>
    <n v="94865"/>
    <n v="10737"/>
    <n v="86"/>
    <x v="52"/>
    <x v="6"/>
    <n v="106"/>
    <n v="105602"/>
    <n v="0.11318189005428768"/>
  </r>
  <r>
    <x v="1777"/>
    <s v="Rohan Gupta"/>
    <x v="0"/>
    <x v="1"/>
    <s v="Associate"/>
    <d v="2016-03-20T00:00:00"/>
    <d v="1999-06-30T00:00:00"/>
    <n v="55049"/>
    <n v="27927"/>
    <n v="70"/>
    <x v="18"/>
    <x v="0"/>
    <n v="117"/>
    <n v="82976"/>
    <n v="0.50731166778688075"/>
  </r>
  <r>
    <x v="1778"/>
    <s v="Ravi Teja"/>
    <x v="1"/>
    <x v="3"/>
    <s v="Executive"/>
    <d v="2024-04-17T00:00:00"/>
    <d v="2006-08-28T00:00:00"/>
    <n v="94841"/>
    <n v="26643"/>
    <n v="96"/>
    <x v="5"/>
    <x v="2"/>
    <n v="114"/>
    <n v="121484"/>
    <n v="0.28092280764648203"/>
  </r>
  <r>
    <x v="1779"/>
    <s v="Kavya Nair"/>
    <x v="1"/>
    <x v="6"/>
    <s v="Senior Executive"/>
    <d v="2017-12-01T00:00:00"/>
    <d v="2007-03-13T00:00:00"/>
    <n v="53068"/>
    <n v="29032"/>
    <n v="61"/>
    <x v="37"/>
    <x v="2"/>
    <n v="110"/>
    <n v="82100"/>
    <n v="0.54707168161603981"/>
  </r>
  <r>
    <x v="1780"/>
    <s v="Karan Malhotra"/>
    <x v="1"/>
    <x v="0"/>
    <s v="Manager"/>
    <d v="2016-04-17T00:00:00"/>
    <d v="2011-02-25T00:00:00"/>
    <n v="41617"/>
    <n v="6762"/>
    <n v="74"/>
    <x v="28"/>
    <x v="0"/>
    <n v="118"/>
    <n v="48379"/>
    <n v="0.16248167816036715"/>
  </r>
  <r>
    <x v="1781"/>
    <s v="Sneha Iyer"/>
    <x v="1"/>
    <x v="3"/>
    <s v="Lead"/>
    <d v="2021-07-06T00:00:00"/>
    <d v="2011-12-16T00:00:00"/>
    <n v="42723"/>
    <n v="6731"/>
    <n v="93"/>
    <x v="36"/>
    <x v="1"/>
    <n v="108"/>
    <n v="49454"/>
    <n v="0.15754979753294479"/>
  </r>
  <r>
    <x v="1782"/>
    <s v="Arjun Mehta"/>
    <x v="0"/>
    <x v="0"/>
    <s v="Manager"/>
    <d v="2024-08-16T00:00:00"/>
    <d v="2007-03-23T00:00:00"/>
    <n v="96259"/>
    <n v="7430"/>
    <n v="75"/>
    <x v="60"/>
    <x v="1"/>
    <n v="103"/>
    <n v="103689"/>
    <n v="7.7187587654141437E-2"/>
  </r>
  <r>
    <x v="1783"/>
    <s v="Aditya Kapoor"/>
    <x v="0"/>
    <x v="6"/>
    <s v="Senior Executive"/>
    <d v="2018-09-22T00:00:00"/>
    <d v="2004-08-15T00:00:00"/>
    <n v="42849"/>
    <n v="10842"/>
    <n v="62"/>
    <x v="40"/>
    <x v="2"/>
    <n v="107"/>
    <n v="53691"/>
    <n v="0.25302807533431354"/>
  </r>
  <r>
    <x v="1784"/>
    <s v="Arjun Mehta"/>
    <x v="0"/>
    <x v="2"/>
    <s v="Lead"/>
    <d v="2016-01-02T00:00:00"/>
    <d v="2003-03-27T00:00:00"/>
    <n v="44375"/>
    <n v="25474"/>
    <n v="88"/>
    <x v="7"/>
    <x v="2"/>
    <n v="118"/>
    <n v="69849"/>
    <n v="0.57406197183098595"/>
  </r>
  <r>
    <x v="1785"/>
    <s v="Rahul Verma"/>
    <x v="1"/>
    <x v="3"/>
    <s v="Executive"/>
    <d v="2022-08-22T00:00:00"/>
    <d v="1992-05-24T00:00:00"/>
    <n v="69260"/>
    <n v="5981"/>
    <n v="62"/>
    <x v="33"/>
    <x v="6"/>
    <n v="101"/>
    <n v="75241"/>
    <n v="8.6355760900952927E-2"/>
  </r>
  <r>
    <x v="1786"/>
    <s v="Krishna Chaitanya"/>
    <x v="0"/>
    <x v="5"/>
    <s v="Lead"/>
    <d v="2015-05-05T00:00:00"/>
    <d v="1983-10-02T00:00:00"/>
    <n v="67270"/>
    <n v="10404"/>
    <n v="100"/>
    <x v="21"/>
    <x v="6"/>
    <n v="103"/>
    <n v="77674"/>
    <n v="0.15466032406719191"/>
  </r>
  <r>
    <x v="1787"/>
    <s v="Rohan Gupta"/>
    <x v="1"/>
    <x v="5"/>
    <s v="Analyst"/>
    <d v="2019-12-04T00:00:00"/>
    <d v="2004-03-06T00:00:00"/>
    <n v="109875"/>
    <n v="17174"/>
    <n v="63"/>
    <x v="35"/>
    <x v="0"/>
    <n v="120"/>
    <n v="127049"/>
    <n v="0.15630489192263936"/>
  </r>
  <r>
    <x v="1788"/>
    <s v="Aarav Sharma"/>
    <x v="0"/>
    <x v="6"/>
    <s v="Senior Executive"/>
    <d v="2019-04-02T00:00:00"/>
    <d v="2010-02-24T00:00:00"/>
    <n v="40093"/>
    <n v="21515"/>
    <n v="78"/>
    <x v="33"/>
    <x v="3"/>
    <n v="109"/>
    <n v="61608"/>
    <n v="0.53662734143117252"/>
  </r>
  <r>
    <x v="1789"/>
    <s v="Kavya Nair"/>
    <x v="0"/>
    <x v="4"/>
    <s v="Executive"/>
    <d v="2021-09-25T00:00:00"/>
    <d v="2009-12-20T00:00:00"/>
    <n v="100547"/>
    <n v="22695"/>
    <n v="90"/>
    <x v="4"/>
    <x v="2"/>
    <n v="117"/>
    <n v="123242"/>
    <n v="0.22571533710603001"/>
  </r>
  <r>
    <x v="1790"/>
    <s v="Rahul Verma"/>
    <x v="0"/>
    <x v="1"/>
    <s v="Senior Executive"/>
    <d v="2020-08-15T00:00:00"/>
    <d v="2007-11-20T00:00:00"/>
    <n v="30565"/>
    <n v="15292"/>
    <n v="84"/>
    <x v="41"/>
    <x v="6"/>
    <n v="117"/>
    <n v="45857"/>
    <n v="0.50031081302142977"/>
  </r>
  <r>
    <x v="1791"/>
    <s v="Neha Kulkarni"/>
    <x v="1"/>
    <x v="0"/>
    <s v="Analyst"/>
    <d v="2021-09-20T00:00:00"/>
    <d v="1982-03-11T00:00:00"/>
    <n v="25366"/>
    <n v="26693"/>
    <n v="76"/>
    <x v="27"/>
    <x v="5"/>
    <n v="113"/>
    <n v="52059"/>
    <n v="1.0523141212646849"/>
  </r>
  <r>
    <x v="1792"/>
    <s v="Meera Joshi"/>
    <x v="1"/>
    <x v="0"/>
    <s v="Senior Executive"/>
    <d v="2023-02-13T00:00:00"/>
    <d v="2003-02-21T00:00:00"/>
    <n v="61055"/>
    <n v="22368"/>
    <n v="69"/>
    <x v="23"/>
    <x v="2"/>
    <n v="119"/>
    <n v="83423"/>
    <n v="0.3663582016214888"/>
  </r>
  <r>
    <x v="1793"/>
    <s v="Sneha Iyer"/>
    <x v="0"/>
    <x v="3"/>
    <s v="Executive"/>
    <d v="2023-12-12T00:00:00"/>
    <d v="1992-02-01T00:00:00"/>
    <n v="92067"/>
    <n v="12466"/>
    <n v="80"/>
    <x v="50"/>
    <x v="0"/>
    <n v="102"/>
    <n v="104533"/>
    <n v="0.1354013924641837"/>
  </r>
  <r>
    <x v="1794"/>
    <s v="Meera Joshi"/>
    <x v="1"/>
    <x v="5"/>
    <s v="Executive"/>
    <d v="2023-10-21T00:00:00"/>
    <d v="2005-11-15T00:00:00"/>
    <n v="74194"/>
    <n v="28907"/>
    <n v="62"/>
    <x v="45"/>
    <x v="0"/>
    <n v="102"/>
    <n v="103101"/>
    <n v="0.38961371539477585"/>
  </r>
  <r>
    <x v="1795"/>
    <s v="Nisha Kapoor"/>
    <x v="1"/>
    <x v="0"/>
    <s v="Associate"/>
    <d v="2017-05-01T00:00:00"/>
    <d v="1990-10-13T00:00:00"/>
    <n v="78763"/>
    <n v="24729"/>
    <n v="99"/>
    <x v="45"/>
    <x v="2"/>
    <n v="120"/>
    <n v="103492"/>
    <n v="0.31396721811002626"/>
  </r>
  <r>
    <x v="1796"/>
    <s v="Meera Joshi"/>
    <x v="0"/>
    <x v="5"/>
    <s v="Manager"/>
    <d v="2023-09-25T00:00:00"/>
    <d v="2008-07-16T00:00:00"/>
    <n v="93920"/>
    <n v="11054"/>
    <n v="68"/>
    <x v="7"/>
    <x v="6"/>
    <n v="109"/>
    <n v="104974"/>
    <n v="0.11769591141396933"/>
  </r>
  <r>
    <x v="1797"/>
    <s v="Priya Reddy"/>
    <x v="0"/>
    <x v="5"/>
    <s v="Associate"/>
    <d v="2017-11-01T00:00:00"/>
    <d v="2003-09-17T00:00:00"/>
    <n v="41287"/>
    <n v="23212"/>
    <n v="93"/>
    <x v="28"/>
    <x v="6"/>
    <n v="109"/>
    <n v="64499"/>
    <n v="0.56221086540557563"/>
  </r>
  <r>
    <x v="1798"/>
    <s v="Nisha Kapoor"/>
    <x v="1"/>
    <x v="5"/>
    <s v="Lead"/>
    <d v="2016-12-27T00:00:00"/>
    <d v="2004-07-22T00:00:00"/>
    <n v="87081"/>
    <n v="21333"/>
    <n v="75"/>
    <x v="56"/>
    <x v="5"/>
    <n v="113"/>
    <n v="108414"/>
    <n v="0.24497881282943468"/>
  </r>
  <r>
    <x v="1799"/>
    <s v="Rohan Gupta"/>
    <x v="0"/>
    <x v="3"/>
    <s v="Senior Executive"/>
    <d v="2017-09-19T00:00:00"/>
    <d v="1986-12-12T00:00:00"/>
    <n v="113211"/>
    <n v="7147"/>
    <n v="69"/>
    <x v="2"/>
    <x v="2"/>
    <n v="120"/>
    <n v="120358"/>
    <n v="6.3129907871143268E-2"/>
  </r>
  <r>
    <x v="1800"/>
    <s v="Krishna Chaitanya"/>
    <x v="1"/>
    <x v="2"/>
    <s v="Executive"/>
    <d v="2020-11-06T00:00:00"/>
    <d v="2005-08-19T00:00:00"/>
    <n v="109565"/>
    <n v="26938"/>
    <n v="79"/>
    <x v="22"/>
    <x v="3"/>
    <n v="106"/>
    <n v="136503"/>
    <n v="0.24586318623648062"/>
  </r>
  <r>
    <x v="1801"/>
    <s v="Aarav Sharma"/>
    <x v="0"/>
    <x v="3"/>
    <s v="Lead"/>
    <d v="2016-06-18T00:00:00"/>
    <d v="1996-07-08T00:00:00"/>
    <n v="119666"/>
    <n v="28764"/>
    <n v="93"/>
    <x v="40"/>
    <x v="5"/>
    <n v="104"/>
    <n v="148430"/>
    <n v="0.24036902712549932"/>
  </r>
  <r>
    <x v="1802"/>
    <s v="Pooja Das"/>
    <x v="1"/>
    <x v="0"/>
    <s v="Associate"/>
    <d v="2024-10-17T00:00:00"/>
    <d v="1981-10-30T00:00:00"/>
    <n v="76142"/>
    <n v="14555"/>
    <n v="100"/>
    <x v="6"/>
    <x v="5"/>
    <n v="112"/>
    <n v="90697"/>
    <n v="0.19115599800372987"/>
  </r>
  <r>
    <x v="1803"/>
    <s v="Meera Joshi"/>
    <x v="1"/>
    <x v="5"/>
    <s v="Analyst"/>
    <d v="2017-02-03T00:00:00"/>
    <d v="1998-02-02T00:00:00"/>
    <n v="55025"/>
    <n v="28629"/>
    <n v="83"/>
    <x v="15"/>
    <x v="1"/>
    <n v="106"/>
    <n v="83654"/>
    <n v="0.52029077691958203"/>
  </r>
  <r>
    <x v="1804"/>
    <s v="Pooja Das"/>
    <x v="0"/>
    <x v="5"/>
    <s v="Lead"/>
    <d v="2015-04-06T00:00:00"/>
    <d v="2009-12-29T00:00:00"/>
    <n v="36089"/>
    <n v="20395"/>
    <n v="84"/>
    <x v="54"/>
    <x v="2"/>
    <n v="109"/>
    <n v="56484"/>
    <n v="0.5651306492282967"/>
  </r>
  <r>
    <x v="1805"/>
    <s v="Pooja Das"/>
    <x v="0"/>
    <x v="5"/>
    <s v="Executive"/>
    <d v="2023-03-13T00:00:00"/>
    <d v="1984-11-20T00:00:00"/>
    <n v="73283"/>
    <n v="12911"/>
    <n v="95"/>
    <x v="2"/>
    <x v="1"/>
    <n v="117"/>
    <n v="86194"/>
    <n v="0.17618001446447334"/>
  </r>
  <r>
    <x v="1806"/>
    <s v="Kavya Nair"/>
    <x v="1"/>
    <x v="6"/>
    <s v="Lead"/>
    <d v="2025-11-27T00:00:00"/>
    <d v="1986-01-08T00:00:00"/>
    <n v="86037"/>
    <n v="24991"/>
    <n v="63"/>
    <x v="0"/>
    <x v="0"/>
    <n v="111"/>
    <n v="111028"/>
    <n v="0.29046805444169371"/>
  </r>
  <r>
    <x v="1807"/>
    <s v="Priya Reddy"/>
    <x v="1"/>
    <x v="2"/>
    <s v="Lead"/>
    <d v="2015-08-24T00:00:00"/>
    <d v="1993-01-25T00:00:00"/>
    <n v="56302"/>
    <n v="11705"/>
    <n v="73"/>
    <x v="5"/>
    <x v="4"/>
    <n v="112"/>
    <n v="68007"/>
    <n v="0.20789669993961138"/>
  </r>
  <r>
    <x v="1808"/>
    <s v="Rohan Gupta"/>
    <x v="1"/>
    <x v="4"/>
    <s v="Senior Executive"/>
    <d v="2024-11-27T00:00:00"/>
    <d v="2011-10-19T00:00:00"/>
    <n v="41014"/>
    <n v="17934"/>
    <n v="74"/>
    <x v="34"/>
    <x v="5"/>
    <n v="104"/>
    <n v="58948"/>
    <n v="0.43726532403569512"/>
  </r>
  <r>
    <x v="1809"/>
    <s v="Rahul Verma"/>
    <x v="0"/>
    <x v="2"/>
    <s v="Manager"/>
    <d v="2020-02-06T00:00:00"/>
    <d v="2003-08-09T00:00:00"/>
    <n v="86138"/>
    <n v="28633"/>
    <n v="67"/>
    <x v="60"/>
    <x v="6"/>
    <n v="120"/>
    <n v="114771"/>
    <n v="0.33240846084190484"/>
  </r>
  <r>
    <x v="1810"/>
    <s v="Rohan Gupta"/>
    <x v="0"/>
    <x v="4"/>
    <s v="Analyst"/>
    <d v="2022-01-28T00:00:00"/>
    <d v="2010-06-13T00:00:00"/>
    <n v="50950"/>
    <n v="21140"/>
    <n v="73"/>
    <x v="8"/>
    <x v="2"/>
    <n v="111"/>
    <n v="72090"/>
    <n v="0.41491658488714428"/>
  </r>
  <r>
    <x v="1811"/>
    <s v="Ananya Rao"/>
    <x v="0"/>
    <x v="3"/>
    <s v="Analyst"/>
    <d v="2023-02-10T00:00:00"/>
    <d v="1983-06-12T00:00:00"/>
    <n v="35992"/>
    <n v="29577"/>
    <n v="99"/>
    <x v="33"/>
    <x v="1"/>
    <n v="116"/>
    <n v="65569"/>
    <n v="0.82176594798844182"/>
  </r>
  <r>
    <x v="1812"/>
    <s v="Aditya Kapoor"/>
    <x v="1"/>
    <x v="0"/>
    <s v="Associate"/>
    <d v="2025-10-10T00:00:00"/>
    <d v="2002-06-17T00:00:00"/>
    <n v="78372"/>
    <n v="23105"/>
    <n v="93"/>
    <x v="47"/>
    <x v="6"/>
    <n v="101"/>
    <n v="101477"/>
    <n v="0.29481192262542744"/>
  </r>
  <r>
    <x v="1813"/>
    <s v="Kavya Nair"/>
    <x v="0"/>
    <x v="5"/>
    <s v="Analyst"/>
    <d v="2024-02-03T00:00:00"/>
    <d v="1981-04-26T00:00:00"/>
    <n v="101820"/>
    <n v="8497"/>
    <n v="81"/>
    <x v="51"/>
    <x v="2"/>
    <n v="104"/>
    <n v="110317"/>
    <n v="8.3451188371636217E-2"/>
  </r>
  <r>
    <x v="1814"/>
    <s v="Ravi Teja"/>
    <x v="0"/>
    <x v="5"/>
    <s v="Manager"/>
    <d v="2020-11-15T00:00:00"/>
    <d v="1980-08-02T00:00:00"/>
    <n v="57032"/>
    <n v="27557"/>
    <n v="84"/>
    <x v="15"/>
    <x v="2"/>
    <n v="116"/>
    <n v="84589"/>
    <n v="0.48318487866460935"/>
  </r>
  <r>
    <x v="1815"/>
    <s v="Vikram Singh"/>
    <x v="1"/>
    <x v="5"/>
    <s v="Manager"/>
    <d v="2016-05-05T00:00:00"/>
    <d v="2012-07-05T00:00:00"/>
    <n v="79461"/>
    <n v="5100"/>
    <n v="99"/>
    <x v="0"/>
    <x v="5"/>
    <n v="113"/>
    <n v="84561"/>
    <n v="6.4182429116170198E-2"/>
  </r>
  <r>
    <x v="1816"/>
    <s v="Meera Joshi"/>
    <x v="1"/>
    <x v="1"/>
    <s v="Analyst"/>
    <d v="2015-11-09T00:00:00"/>
    <d v="1993-12-17T00:00:00"/>
    <n v="104127"/>
    <n v="7323"/>
    <n v="67"/>
    <x v="38"/>
    <x v="1"/>
    <n v="119"/>
    <n v="111450"/>
    <n v="7.0327580742746837E-2"/>
  </r>
  <r>
    <x v="1817"/>
    <s v="Pooja Das"/>
    <x v="0"/>
    <x v="4"/>
    <s v="Senior Executive"/>
    <d v="2017-07-14T00:00:00"/>
    <d v="1990-05-18T00:00:00"/>
    <n v="77035"/>
    <n v="22363"/>
    <n v="90"/>
    <x v="15"/>
    <x v="4"/>
    <n v="101"/>
    <n v="99398"/>
    <n v="0.2902966184201986"/>
  </r>
  <r>
    <x v="1818"/>
    <s v="Gayathri Iyer"/>
    <x v="0"/>
    <x v="5"/>
    <s v="Associate"/>
    <d v="2017-03-08T00:00:00"/>
    <d v="1987-08-27T00:00:00"/>
    <n v="119759"/>
    <n v="10166"/>
    <n v="73"/>
    <x v="9"/>
    <x v="1"/>
    <n v="117"/>
    <n v="129925"/>
    <n v="8.4887148356282194E-2"/>
  </r>
  <r>
    <x v="1819"/>
    <s v="Arjun Mehta"/>
    <x v="0"/>
    <x v="1"/>
    <s v="Associate"/>
    <d v="2018-01-31T00:00:00"/>
    <d v="1995-01-13T00:00:00"/>
    <n v="69262"/>
    <n v="18705"/>
    <n v="64"/>
    <x v="19"/>
    <x v="3"/>
    <n v="102"/>
    <n v="87967"/>
    <n v="0.27006150558747943"/>
  </r>
  <r>
    <x v="1820"/>
    <s v="Pooja Das"/>
    <x v="0"/>
    <x v="4"/>
    <s v="Manager"/>
    <d v="2019-07-27T00:00:00"/>
    <d v="1981-12-03T00:00:00"/>
    <n v="73081"/>
    <n v="25659"/>
    <n v="61"/>
    <x v="51"/>
    <x v="4"/>
    <n v="111"/>
    <n v="98740"/>
    <n v="0.35110357001135728"/>
  </r>
  <r>
    <x v="1821"/>
    <s v="Ananya Rao"/>
    <x v="1"/>
    <x v="3"/>
    <s v="Associate"/>
    <d v="2019-11-19T00:00:00"/>
    <d v="1982-01-29T00:00:00"/>
    <n v="93070"/>
    <n v="27730"/>
    <n v="66"/>
    <x v="25"/>
    <x v="0"/>
    <n v="105"/>
    <n v="120800"/>
    <n v="0.29794778123992693"/>
  </r>
  <r>
    <x v="1822"/>
    <s v="Neha Kulkarni"/>
    <x v="0"/>
    <x v="0"/>
    <s v="Executive"/>
    <d v="2024-10-23T00:00:00"/>
    <d v="1982-06-26T00:00:00"/>
    <n v="93191"/>
    <n v="11657"/>
    <n v="83"/>
    <x v="6"/>
    <x v="2"/>
    <n v="120"/>
    <n v="104848"/>
    <n v="0.12508718653088818"/>
  </r>
  <r>
    <x v="1823"/>
    <s v="Rahul Verma"/>
    <x v="0"/>
    <x v="3"/>
    <s v="Executive"/>
    <d v="2022-09-06T00:00:00"/>
    <d v="2000-06-09T00:00:00"/>
    <n v="34526"/>
    <n v="15498"/>
    <n v="73"/>
    <x v="52"/>
    <x v="5"/>
    <n v="107"/>
    <n v="50024"/>
    <n v="0.44887910560157562"/>
  </r>
  <r>
    <x v="1824"/>
    <s v="Vikram Singh"/>
    <x v="1"/>
    <x v="6"/>
    <s v="Analyst"/>
    <d v="2024-03-02T00:00:00"/>
    <d v="1999-04-12T00:00:00"/>
    <n v="91725"/>
    <n v="23031"/>
    <n v="71"/>
    <x v="40"/>
    <x v="1"/>
    <n v="104"/>
    <n v="114756"/>
    <n v="0.2510874897792314"/>
  </r>
  <r>
    <x v="1825"/>
    <s v="Tarun Verma"/>
    <x v="1"/>
    <x v="3"/>
    <s v="Manager"/>
    <d v="2022-03-23T00:00:00"/>
    <d v="1986-05-25T00:00:00"/>
    <n v="106419"/>
    <n v="11909"/>
    <n v="93"/>
    <x v="44"/>
    <x v="3"/>
    <n v="110"/>
    <n v="118328"/>
    <n v="0.11190670838853964"/>
  </r>
  <r>
    <x v="1826"/>
    <s v="Priya Reddy"/>
    <x v="0"/>
    <x v="1"/>
    <s v="Senior Executive"/>
    <d v="2025-01-19T00:00:00"/>
    <d v="2004-11-15T00:00:00"/>
    <n v="25649"/>
    <n v="22295"/>
    <n v="88"/>
    <x v="51"/>
    <x v="5"/>
    <n v="111"/>
    <n v="47944"/>
    <n v="0.86923466801824634"/>
  </r>
  <r>
    <x v="1827"/>
    <s v="Pooja Das"/>
    <x v="0"/>
    <x v="3"/>
    <s v="Lead"/>
    <d v="2025-03-27T00:00:00"/>
    <d v="2004-09-06T00:00:00"/>
    <n v="94285"/>
    <n v="9472"/>
    <n v="86"/>
    <x v="26"/>
    <x v="5"/>
    <n v="108"/>
    <n v="103757"/>
    <n v="0.10046136713156918"/>
  </r>
  <r>
    <x v="1828"/>
    <s v="Nisha Kapoor"/>
    <x v="1"/>
    <x v="4"/>
    <s v="Lead"/>
    <d v="2016-05-23T00:00:00"/>
    <d v="1982-05-24T00:00:00"/>
    <n v="38431"/>
    <n v="26857"/>
    <n v="83"/>
    <x v="58"/>
    <x v="0"/>
    <n v="101"/>
    <n v="65288"/>
    <n v="0.6988368764799251"/>
  </r>
  <r>
    <x v="1829"/>
    <s v="Ajay Singh"/>
    <x v="0"/>
    <x v="4"/>
    <s v="Senior Executive"/>
    <d v="2021-05-01T00:00:00"/>
    <d v="2006-01-20T00:00:00"/>
    <n v="117739"/>
    <n v="7124"/>
    <n v="78"/>
    <x v="4"/>
    <x v="1"/>
    <n v="106"/>
    <n v="124863"/>
    <n v="6.0506714003006654E-2"/>
  </r>
  <r>
    <x v="1830"/>
    <s v="Aarav Sharma"/>
    <x v="1"/>
    <x v="6"/>
    <s v="Manager"/>
    <d v="2024-01-20T00:00:00"/>
    <d v="1987-06-06T00:00:00"/>
    <n v="77803"/>
    <n v="29779"/>
    <n v="98"/>
    <x v="14"/>
    <x v="1"/>
    <n v="120"/>
    <n v="107582"/>
    <n v="0.38274873719522384"/>
  </r>
  <r>
    <x v="1831"/>
    <s v="Nisha Kapoor"/>
    <x v="1"/>
    <x v="5"/>
    <s v="Manager"/>
    <d v="2021-06-03T00:00:00"/>
    <d v="1996-11-10T00:00:00"/>
    <n v="111084"/>
    <n v="14712"/>
    <n v="95"/>
    <x v="46"/>
    <x v="1"/>
    <n v="120"/>
    <n v="125796"/>
    <n v="0.13244031543696663"/>
  </r>
  <r>
    <x v="1832"/>
    <s v="Krishna Chaitanya"/>
    <x v="1"/>
    <x v="0"/>
    <s v="Manager"/>
    <d v="2018-04-25T00:00:00"/>
    <d v="1986-07-06T00:00:00"/>
    <n v="95158"/>
    <n v="16999"/>
    <n v="97"/>
    <x v="6"/>
    <x v="0"/>
    <n v="119"/>
    <n v="112157"/>
    <n v="0.17863973601799113"/>
  </r>
  <r>
    <x v="1833"/>
    <s v="Ananya Rao"/>
    <x v="0"/>
    <x v="6"/>
    <s v="Manager"/>
    <d v="2016-02-26T00:00:00"/>
    <d v="1993-03-16T00:00:00"/>
    <n v="27788"/>
    <n v="21398"/>
    <n v="79"/>
    <x v="48"/>
    <x v="1"/>
    <n v="107"/>
    <n v="49186"/>
    <n v="0.7700446235785231"/>
  </r>
  <r>
    <x v="1834"/>
    <s v="Kavya Nair"/>
    <x v="0"/>
    <x v="0"/>
    <s v="Executive"/>
    <d v="2024-05-30T00:00:00"/>
    <d v="1990-01-02T00:00:00"/>
    <n v="63591"/>
    <n v="9629"/>
    <n v="87"/>
    <x v="23"/>
    <x v="1"/>
    <n v="118"/>
    <n v="73220"/>
    <n v="0.151420798540674"/>
  </r>
  <r>
    <x v="1835"/>
    <s v="Priya Reddy"/>
    <x v="1"/>
    <x v="4"/>
    <s v="Lead"/>
    <d v="2015-04-05T00:00:00"/>
    <d v="2005-01-09T00:00:00"/>
    <n v="86994"/>
    <n v="10079"/>
    <n v="85"/>
    <x v="43"/>
    <x v="6"/>
    <n v="115"/>
    <n v="97073"/>
    <n v="0.11585856495850289"/>
  </r>
  <r>
    <x v="1836"/>
    <s v="Neha Kulkarni"/>
    <x v="0"/>
    <x v="2"/>
    <s v="Associate"/>
    <d v="2016-12-13T00:00:00"/>
    <d v="1989-09-07T00:00:00"/>
    <n v="65567"/>
    <n v="23404"/>
    <n v="74"/>
    <x v="56"/>
    <x v="1"/>
    <n v="108"/>
    <n v="88971"/>
    <n v="0.35694785486601494"/>
  </r>
  <r>
    <x v="1837"/>
    <s v="Aditya Kapoor"/>
    <x v="1"/>
    <x v="2"/>
    <s v="Executive"/>
    <d v="2025-01-28T00:00:00"/>
    <d v="2003-05-03T00:00:00"/>
    <n v="43156"/>
    <n v="26537"/>
    <n v="95"/>
    <x v="33"/>
    <x v="6"/>
    <n v="110"/>
    <n v="69693"/>
    <n v="0.61490870330892577"/>
  </r>
  <r>
    <x v="1838"/>
    <s v="Aarav Sharma"/>
    <x v="1"/>
    <x v="3"/>
    <s v="Lead"/>
    <d v="2016-04-27T00:00:00"/>
    <d v="1986-05-23T00:00:00"/>
    <n v="116113"/>
    <n v="23555"/>
    <n v="99"/>
    <x v="40"/>
    <x v="3"/>
    <n v="101"/>
    <n v="139668"/>
    <n v="0.20286272854891355"/>
  </r>
  <r>
    <x v="1839"/>
    <s v="Ravi Teja"/>
    <x v="0"/>
    <x v="3"/>
    <s v="Manager"/>
    <d v="2023-07-23T00:00:00"/>
    <d v="1996-02-03T00:00:00"/>
    <n v="96368"/>
    <n v="27169"/>
    <n v="69"/>
    <x v="40"/>
    <x v="0"/>
    <n v="109"/>
    <n v="123537"/>
    <n v="0.28192968620288894"/>
  </r>
  <r>
    <x v="1840"/>
    <s v="Rahul Verma"/>
    <x v="1"/>
    <x v="4"/>
    <s v="Associate"/>
    <d v="2018-11-12T00:00:00"/>
    <d v="1998-04-03T00:00:00"/>
    <n v="107621"/>
    <n v="7385"/>
    <n v="73"/>
    <x v="20"/>
    <x v="1"/>
    <n v="116"/>
    <n v="115006"/>
    <n v="6.8620436531903625E-2"/>
  </r>
  <r>
    <x v="1841"/>
    <s v="Neha Kulkarni"/>
    <x v="0"/>
    <x v="2"/>
    <s v="Lead"/>
    <d v="2024-11-22T00:00:00"/>
    <d v="1986-07-15T00:00:00"/>
    <n v="49941"/>
    <n v="22318"/>
    <n v="80"/>
    <x v="48"/>
    <x v="3"/>
    <n v="104"/>
    <n v="72259"/>
    <n v="0.44688732704591416"/>
  </r>
  <r>
    <x v="1842"/>
    <s v="Vikram Singh"/>
    <x v="0"/>
    <x v="5"/>
    <s v="Senior Executive"/>
    <d v="2019-06-21T00:00:00"/>
    <d v="2004-04-15T00:00:00"/>
    <n v="44523"/>
    <n v="12884"/>
    <n v="97"/>
    <x v="35"/>
    <x v="4"/>
    <n v="110"/>
    <n v="57407"/>
    <n v="0.28937852345978482"/>
  </r>
  <r>
    <x v="1843"/>
    <s v="Swathi Ramesh"/>
    <x v="1"/>
    <x v="2"/>
    <s v="Analyst"/>
    <d v="2024-08-01T00:00:00"/>
    <d v="1981-04-27T00:00:00"/>
    <n v="46527"/>
    <n v="20676"/>
    <n v="74"/>
    <x v="20"/>
    <x v="6"/>
    <n v="117"/>
    <n v="67203"/>
    <n v="0.44438713005351732"/>
  </r>
  <r>
    <x v="1844"/>
    <s v="Neha Kulkarni"/>
    <x v="1"/>
    <x v="3"/>
    <s v="Analyst"/>
    <d v="2015-08-14T00:00:00"/>
    <d v="1985-03-28T00:00:00"/>
    <n v="75749"/>
    <n v="21511"/>
    <n v="72"/>
    <x v="7"/>
    <x v="6"/>
    <n v="107"/>
    <n v="97260"/>
    <n v="0.28397734623559384"/>
  </r>
  <r>
    <x v="1845"/>
    <s v="Ajay Singh"/>
    <x v="1"/>
    <x v="5"/>
    <s v="Analyst"/>
    <d v="2015-07-16T00:00:00"/>
    <d v="1982-12-20T00:00:00"/>
    <n v="74177"/>
    <n v="22295"/>
    <n v="63"/>
    <x v="39"/>
    <x v="0"/>
    <n v="109"/>
    <n v="96472"/>
    <n v="0.30056486511991587"/>
  </r>
  <r>
    <x v="1846"/>
    <s v="Rahul Verma"/>
    <x v="1"/>
    <x v="2"/>
    <s v="Manager"/>
    <d v="2015-10-27T00:00:00"/>
    <d v="1994-06-01T00:00:00"/>
    <n v="32120"/>
    <n v="19848"/>
    <n v="86"/>
    <x v="51"/>
    <x v="5"/>
    <n v="117"/>
    <n v="51968"/>
    <n v="0.61793275217932753"/>
  </r>
  <r>
    <x v="1847"/>
    <s v="Rohan Gupta"/>
    <x v="1"/>
    <x v="2"/>
    <s v="Associate"/>
    <d v="2022-01-12T00:00:00"/>
    <d v="1986-06-11T00:00:00"/>
    <n v="31592"/>
    <n v="28919"/>
    <n v="83"/>
    <x v="16"/>
    <x v="0"/>
    <n v="109"/>
    <n v="60511"/>
    <n v="0.91538997214484674"/>
  </r>
  <r>
    <x v="1848"/>
    <s v="Vikram Singh"/>
    <x v="0"/>
    <x v="3"/>
    <s v="Associate"/>
    <d v="2019-12-19T00:00:00"/>
    <d v="2006-11-11T00:00:00"/>
    <n v="61896"/>
    <n v="17803"/>
    <n v="70"/>
    <x v="17"/>
    <x v="0"/>
    <n v="115"/>
    <n v="79699"/>
    <n v="0.28762763344965747"/>
  </r>
  <r>
    <x v="1849"/>
    <s v="Arjun Mehta"/>
    <x v="1"/>
    <x v="5"/>
    <s v="Associate"/>
    <d v="2022-07-13T00:00:00"/>
    <d v="1985-10-31T00:00:00"/>
    <n v="103159"/>
    <n v="9495"/>
    <n v="82"/>
    <x v="1"/>
    <x v="1"/>
    <n v="103"/>
    <n v="112654"/>
    <n v="9.2042381178568999E-2"/>
  </r>
  <r>
    <x v="1850"/>
    <s v="Tarun Verma"/>
    <x v="1"/>
    <x v="3"/>
    <s v="Analyst"/>
    <d v="2016-10-21T00:00:00"/>
    <d v="2005-05-12T00:00:00"/>
    <n v="116656"/>
    <n v="24719"/>
    <n v="64"/>
    <x v="51"/>
    <x v="4"/>
    <n v="109"/>
    <n v="141375"/>
    <n v="0.21189651625291456"/>
  </r>
  <r>
    <x v="1851"/>
    <s v="Aarav Sharma"/>
    <x v="1"/>
    <x v="4"/>
    <s v="Lead"/>
    <d v="2020-12-25T00:00:00"/>
    <d v="1991-10-15T00:00:00"/>
    <n v="33802"/>
    <n v="11398"/>
    <n v="72"/>
    <x v="37"/>
    <x v="2"/>
    <n v="108"/>
    <n v="45200"/>
    <n v="0.33719898230873913"/>
  </r>
  <r>
    <x v="1852"/>
    <s v="Rahul Verma"/>
    <x v="0"/>
    <x v="6"/>
    <s v="Senior Executive"/>
    <d v="2023-01-07T00:00:00"/>
    <d v="1987-09-06T00:00:00"/>
    <n v="51557"/>
    <n v="16296"/>
    <n v="85"/>
    <x v="52"/>
    <x v="2"/>
    <n v="118"/>
    <n v="67853"/>
    <n v="0.31607735128110637"/>
  </r>
  <r>
    <x v="1853"/>
    <s v="Rahul Verma"/>
    <x v="1"/>
    <x v="0"/>
    <s v="Executive"/>
    <d v="2024-07-11T00:00:00"/>
    <d v="1987-05-15T00:00:00"/>
    <n v="113871"/>
    <n v="8331"/>
    <n v="65"/>
    <x v="9"/>
    <x v="5"/>
    <n v="101"/>
    <n v="122202"/>
    <n v="7.3161735648233528E-2"/>
  </r>
  <r>
    <x v="1854"/>
    <s v="Karan Malhotra"/>
    <x v="0"/>
    <x v="1"/>
    <s v="Associate"/>
    <d v="2017-09-01T00:00:00"/>
    <d v="2003-01-09T00:00:00"/>
    <n v="112770"/>
    <n v="15412"/>
    <n v="68"/>
    <x v="31"/>
    <x v="2"/>
    <n v="118"/>
    <n v="128182"/>
    <n v="0.13666755342732997"/>
  </r>
  <r>
    <x v="1855"/>
    <s v="Gayathri Iyer"/>
    <x v="1"/>
    <x v="3"/>
    <s v="Analyst"/>
    <d v="2017-02-18T00:00:00"/>
    <d v="1989-10-15T00:00:00"/>
    <n v="83653"/>
    <n v="7435"/>
    <n v="94"/>
    <x v="4"/>
    <x v="3"/>
    <n v="109"/>
    <n v="91088"/>
    <n v="8.8879059926123397E-2"/>
  </r>
  <r>
    <x v="1856"/>
    <s v="Gayathri Iyer"/>
    <x v="0"/>
    <x v="2"/>
    <s v="Executive"/>
    <d v="2024-09-11T00:00:00"/>
    <d v="2005-12-18T00:00:00"/>
    <n v="67339"/>
    <n v="6565"/>
    <n v="69"/>
    <x v="38"/>
    <x v="2"/>
    <n v="110"/>
    <n v="73904"/>
    <n v="9.7491795244954632E-2"/>
  </r>
  <r>
    <x v="1857"/>
    <s v="Swathi Ramesh"/>
    <x v="0"/>
    <x v="5"/>
    <s v="Analyst"/>
    <d v="2019-11-02T00:00:00"/>
    <d v="1992-05-09T00:00:00"/>
    <n v="62324"/>
    <n v="6733"/>
    <n v="75"/>
    <x v="58"/>
    <x v="5"/>
    <n v="109"/>
    <n v="69057"/>
    <n v="0.10803221872793788"/>
  </r>
  <r>
    <x v="1858"/>
    <s v="Sneha Iyer"/>
    <x v="1"/>
    <x v="3"/>
    <s v="Manager"/>
    <d v="2016-03-19T00:00:00"/>
    <d v="1986-05-11T00:00:00"/>
    <n v="85713"/>
    <n v="29278"/>
    <n v="91"/>
    <x v="13"/>
    <x v="1"/>
    <n v="106"/>
    <n v="114991"/>
    <n v="0.34158179039352254"/>
  </r>
  <r>
    <x v="1859"/>
    <s v="Kavya Nair"/>
    <x v="0"/>
    <x v="0"/>
    <s v="Executive"/>
    <d v="2022-03-02T00:00:00"/>
    <d v="1984-02-20T00:00:00"/>
    <n v="89431"/>
    <n v="24300"/>
    <n v="94"/>
    <x v="42"/>
    <x v="5"/>
    <n v="104"/>
    <n v="113731"/>
    <n v="0.27171786069707371"/>
  </r>
  <r>
    <x v="1860"/>
    <s v="Nisha Kapoor"/>
    <x v="0"/>
    <x v="6"/>
    <s v="Manager"/>
    <d v="2025-06-08T00:00:00"/>
    <d v="1998-11-01T00:00:00"/>
    <n v="47494"/>
    <n v="23760"/>
    <n v="94"/>
    <x v="15"/>
    <x v="0"/>
    <n v="116"/>
    <n v="71254"/>
    <n v="0.50027371878553084"/>
  </r>
  <r>
    <x v="1861"/>
    <s v="Krishna Chaitanya"/>
    <x v="1"/>
    <x v="1"/>
    <s v="Associate"/>
    <d v="2024-09-19T00:00:00"/>
    <d v="1990-05-23T00:00:00"/>
    <n v="95694"/>
    <n v="12963"/>
    <n v="67"/>
    <x v="3"/>
    <x v="1"/>
    <n v="106"/>
    <n v="108657"/>
    <n v="0.13546303843501159"/>
  </r>
  <r>
    <x v="1862"/>
    <s v="Ravi Teja"/>
    <x v="1"/>
    <x v="3"/>
    <s v="Analyst"/>
    <d v="2018-10-18T00:00:00"/>
    <d v="1990-04-08T00:00:00"/>
    <n v="100028"/>
    <n v="29584"/>
    <n v="88"/>
    <x v="28"/>
    <x v="6"/>
    <n v="116"/>
    <n v="129612"/>
    <n v="0.29575718798736356"/>
  </r>
  <r>
    <x v="1863"/>
    <s v="Gayathri Iyer"/>
    <x v="1"/>
    <x v="3"/>
    <s v="Lead"/>
    <d v="2025-05-25T00:00:00"/>
    <d v="1985-05-03T00:00:00"/>
    <n v="84450"/>
    <n v="20673"/>
    <n v="63"/>
    <x v="23"/>
    <x v="4"/>
    <n v="116"/>
    <n v="105123"/>
    <n v="0.24479573712255773"/>
  </r>
  <r>
    <x v="1864"/>
    <s v="Ananya Rao"/>
    <x v="1"/>
    <x v="4"/>
    <s v="Executive"/>
    <d v="2024-08-23T00:00:00"/>
    <d v="1980-09-10T00:00:00"/>
    <n v="72852"/>
    <n v="5073"/>
    <n v="84"/>
    <x v="60"/>
    <x v="5"/>
    <n v="103"/>
    <n v="77925"/>
    <n v="6.9634327128973814E-2"/>
  </r>
  <r>
    <x v="1865"/>
    <s v="Krishna Chaitanya"/>
    <x v="0"/>
    <x v="1"/>
    <s v="Executive"/>
    <d v="2022-01-21T00:00:00"/>
    <d v="1995-09-01T00:00:00"/>
    <n v="67977"/>
    <n v="27081"/>
    <n v="70"/>
    <x v="19"/>
    <x v="2"/>
    <n v="112"/>
    <n v="95058"/>
    <n v="0.39838474778233812"/>
  </r>
  <r>
    <x v="1866"/>
    <s v="Aarav Sharma"/>
    <x v="1"/>
    <x v="4"/>
    <s v="Associate"/>
    <d v="2025-07-05T00:00:00"/>
    <d v="1984-09-14T00:00:00"/>
    <n v="115013"/>
    <n v="13680"/>
    <n v="85"/>
    <x v="48"/>
    <x v="5"/>
    <n v="103"/>
    <n v="128693"/>
    <n v="0.11894307600010434"/>
  </r>
  <r>
    <x v="1867"/>
    <s v="Swathi Ramesh"/>
    <x v="0"/>
    <x v="0"/>
    <s v="Manager"/>
    <d v="2016-07-22T00:00:00"/>
    <d v="1994-09-07T00:00:00"/>
    <n v="99431"/>
    <n v="18039"/>
    <n v="89"/>
    <x v="33"/>
    <x v="1"/>
    <n v="102"/>
    <n v="117470"/>
    <n v="0.18142229284629541"/>
  </r>
  <r>
    <x v="1868"/>
    <s v="Ravi Teja"/>
    <x v="1"/>
    <x v="1"/>
    <s v="Associate"/>
    <d v="2021-12-28T00:00:00"/>
    <d v="2007-04-26T00:00:00"/>
    <n v="96022"/>
    <n v="14463"/>
    <n v="94"/>
    <x v="38"/>
    <x v="6"/>
    <n v="106"/>
    <n v="110485"/>
    <n v="0.15062173251963093"/>
  </r>
  <r>
    <x v="1869"/>
    <s v="Arjun Mehta"/>
    <x v="0"/>
    <x v="5"/>
    <s v="Senior Executive"/>
    <d v="2023-12-15T00:00:00"/>
    <d v="1981-07-09T00:00:00"/>
    <n v="104320"/>
    <n v="27668"/>
    <n v="74"/>
    <x v="13"/>
    <x v="4"/>
    <n v="118"/>
    <n v="131988"/>
    <n v="0.26522239263803682"/>
  </r>
  <r>
    <x v="1870"/>
    <s v="Neha Kulkarni"/>
    <x v="1"/>
    <x v="4"/>
    <s v="Senior Executive"/>
    <d v="2022-04-09T00:00:00"/>
    <d v="1985-10-30T00:00:00"/>
    <n v="64077"/>
    <n v="24844"/>
    <n v="81"/>
    <x v="3"/>
    <x v="0"/>
    <n v="120"/>
    <n v="88921"/>
    <n v="0.38772102314402984"/>
  </r>
  <r>
    <x v="1871"/>
    <s v="Swathi Ramesh"/>
    <x v="0"/>
    <x v="2"/>
    <s v="Analyst"/>
    <d v="2018-03-07T00:00:00"/>
    <d v="1995-07-22T00:00:00"/>
    <n v="84226"/>
    <n v="25514"/>
    <n v="94"/>
    <x v="10"/>
    <x v="2"/>
    <n v="102"/>
    <n v="109740"/>
    <n v="0.30292308788260158"/>
  </r>
  <r>
    <x v="1872"/>
    <s v="Nisha Kapoor"/>
    <x v="1"/>
    <x v="0"/>
    <s v="Senior Executive"/>
    <d v="2025-05-11T00:00:00"/>
    <d v="1988-01-12T00:00:00"/>
    <n v="55838"/>
    <n v="22824"/>
    <n v="85"/>
    <x v="58"/>
    <x v="2"/>
    <n v="116"/>
    <n v="78662"/>
    <n v="0.40875389519681937"/>
  </r>
  <r>
    <x v="1873"/>
    <s v="Rohan Gupta"/>
    <x v="0"/>
    <x v="0"/>
    <s v="Manager"/>
    <d v="2020-01-26T00:00:00"/>
    <d v="1992-04-30T00:00:00"/>
    <n v="74866"/>
    <n v="7555"/>
    <n v="99"/>
    <x v="7"/>
    <x v="0"/>
    <n v="115"/>
    <n v="82421"/>
    <n v="0.10091363235647691"/>
  </r>
  <r>
    <x v="1874"/>
    <s v="Tarun Verma"/>
    <x v="1"/>
    <x v="3"/>
    <s v="Manager"/>
    <d v="2016-09-06T00:00:00"/>
    <d v="2007-12-22T00:00:00"/>
    <n v="100313"/>
    <n v="19302"/>
    <n v="92"/>
    <x v="32"/>
    <x v="0"/>
    <n v="105"/>
    <n v="119615"/>
    <n v="0.1924177324972835"/>
  </r>
  <r>
    <x v="1875"/>
    <s v="Arjun Mehta"/>
    <x v="1"/>
    <x v="4"/>
    <s v="Manager"/>
    <d v="2017-03-14T00:00:00"/>
    <d v="2002-02-26T00:00:00"/>
    <n v="30004"/>
    <n v="26079"/>
    <n v="94"/>
    <x v="49"/>
    <x v="0"/>
    <n v="117"/>
    <n v="56083"/>
    <n v="0.86918410878549524"/>
  </r>
  <r>
    <x v="1876"/>
    <s v="Aarav Sharma"/>
    <x v="1"/>
    <x v="2"/>
    <s v="Executive"/>
    <d v="2022-08-26T00:00:00"/>
    <d v="2008-01-17T00:00:00"/>
    <n v="56127"/>
    <n v="17080"/>
    <n v="63"/>
    <x v="2"/>
    <x v="3"/>
    <n v="101"/>
    <n v="73207"/>
    <n v="0.30430986869064802"/>
  </r>
  <r>
    <x v="1877"/>
    <s v="Krishna Chaitanya"/>
    <x v="1"/>
    <x v="5"/>
    <s v="Associate"/>
    <d v="2019-04-10T00:00:00"/>
    <d v="2012-08-22T00:00:00"/>
    <n v="106204"/>
    <n v="15874"/>
    <n v="89"/>
    <x v="48"/>
    <x v="6"/>
    <n v="101"/>
    <n v="122078"/>
    <n v="0.14946706338744303"/>
  </r>
  <r>
    <x v="1878"/>
    <s v="Krishna Chaitanya"/>
    <x v="0"/>
    <x v="1"/>
    <s v="Senior Executive"/>
    <d v="2025-02-02T00:00:00"/>
    <d v="2004-04-20T00:00:00"/>
    <n v="48056"/>
    <n v="29460"/>
    <n v="81"/>
    <x v="3"/>
    <x v="3"/>
    <n v="109"/>
    <n v="77516"/>
    <n v="0.61303479274180128"/>
  </r>
  <r>
    <x v="1879"/>
    <s v="Vikram Singh"/>
    <x v="0"/>
    <x v="4"/>
    <s v="Associate"/>
    <d v="2020-03-01T00:00:00"/>
    <d v="2006-08-17T00:00:00"/>
    <n v="76651"/>
    <n v="11426"/>
    <n v="68"/>
    <x v="53"/>
    <x v="4"/>
    <n v="120"/>
    <n v="88077"/>
    <n v="0.14906524376720459"/>
  </r>
  <r>
    <x v="1880"/>
    <s v="Pooja Das"/>
    <x v="0"/>
    <x v="2"/>
    <s v="Executive"/>
    <d v="2022-02-09T00:00:00"/>
    <d v="1985-12-20T00:00:00"/>
    <n v="114591"/>
    <n v="22455"/>
    <n v="96"/>
    <x v="3"/>
    <x v="3"/>
    <n v="113"/>
    <n v="137046"/>
    <n v="0.19595779773280625"/>
  </r>
  <r>
    <x v="1881"/>
    <s v="Ananya Rao"/>
    <x v="0"/>
    <x v="4"/>
    <s v="Manager"/>
    <d v="2025-06-24T00:00:00"/>
    <d v="1984-08-16T00:00:00"/>
    <n v="69588"/>
    <n v="18267"/>
    <n v="70"/>
    <x v="59"/>
    <x v="6"/>
    <n v="111"/>
    <n v="87855"/>
    <n v="0.26250215554405931"/>
  </r>
  <r>
    <x v="1882"/>
    <s v="Kavya Nair"/>
    <x v="1"/>
    <x v="2"/>
    <s v="Associate"/>
    <d v="2016-12-29T00:00:00"/>
    <d v="1995-05-27T00:00:00"/>
    <n v="75997"/>
    <n v="10494"/>
    <n v="96"/>
    <x v="24"/>
    <x v="2"/>
    <n v="119"/>
    <n v="86491"/>
    <n v="0.1380843980683448"/>
  </r>
  <r>
    <x v="1883"/>
    <s v="Ananya Rao"/>
    <x v="0"/>
    <x v="6"/>
    <s v="Manager"/>
    <d v="2021-10-26T00:00:00"/>
    <d v="2010-10-16T00:00:00"/>
    <n v="73503"/>
    <n v="8349"/>
    <n v="74"/>
    <x v="38"/>
    <x v="1"/>
    <n v="104"/>
    <n v="81852"/>
    <n v="0.11358720052242766"/>
  </r>
  <r>
    <x v="1884"/>
    <s v="Ravi Teja"/>
    <x v="1"/>
    <x v="6"/>
    <s v="Senior Executive"/>
    <d v="2015-04-16T00:00:00"/>
    <d v="2008-12-20T00:00:00"/>
    <n v="89177"/>
    <n v="22004"/>
    <n v="76"/>
    <x v="6"/>
    <x v="4"/>
    <n v="118"/>
    <n v="111181"/>
    <n v="0.24674523700057191"/>
  </r>
  <r>
    <x v="1885"/>
    <s v="Aditya Kapoor"/>
    <x v="0"/>
    <x v="4"/>
    <s v="Senior Executive"/>
    <d v="2023-06-24T00:00:00"/>
    <d v="2001-11-17T00:00:00"/>
    <n v="114142"/>
    <n v="14414"/>
    <n v="76"/>
    <x v="16"/>
    <x v="6"/>
    <n v="107"/>
    <n v="128556"/>
    <n v="0.12628129873315694"/>
  </r>
  <r>
    <x v="1886"/>
    <s v="Pooja Das"/>
    <x v="0"/>
    <x v="2"/>
    <s v="Manager"/>
    <d v="2024-03-30T00:00:00"/>
    <d v="2005-11-17T00:00:00"/>
    <n v="34766"/>
    <n v="8709"/>
    <n v="90"/>
    <x v="9"/>
    <x v="2"/>
    <n v="106"/>
    <n v="43475"/>
    <n v="0.25050336535695794"/>
  </r>
  <r>
    <x v="1887"/>
    <s v="Priya Reddy"/>
    <x v="0"/>
    <x v="4"/>
    <s v="Lead"/>
    <d v="2018-09-28T00:00:00"/>
    <d v="2006-02-08T00:00:00"/>
    <n v="55935"/>
    <n v="13818"/>
    <n v="62"/>
    <x v="19"/>
    <x v="4"/>
    <n v="112"/>
    <n v="69753"/>
    <n v="0.2470367390721373"/>
  </r>
  <r>
    <x v="1888"/>
    <s v="Rohan Gupta"/>
    <x v="1"/>
    <x v="6"/>
    <s v="Analyst"/>
    <d v="2018-08-25T00:00:00"/>
    <d v="1993-03-04T00:00:00"/>
    <n v="84464"/>
    <n v="8523"/>
    <n v="80"/>
    <x v="42"/>
    <x v="3"/>
    <n v="107"/>
    <n v="92987"/>
    <n v="0.10090689524531161"/>
  </r>
  <r>
    <x v="1889"/>
    <s v="Sneha Iyer"/>
    <x v="0"/>
    <x v="2"/>
    <s v="Executive"/>
    <d v="2019-02-08T00:00:00"/>
    <d v="2007-10-13T00:00:00"/>
    <n v="53110"/>
    <n v="18745"/>
    <n v="90"/>
    <x v="30"/>
    <x v="4"/>
    <n v="117"/>
    <n v="71855"/>
    <n v="0.35294671436640934"/>
  </r>
  <r>
    <x v="1890"/>
    <s v="Sneha Iyer"/>
    <x v="0"/>
    <x v="5"/>
    <s v="Associate"/>
    <d v="2020-01-07T00:00:00"/>
    <d v="1994-03-26T00:00:00"/>
    <n v="31002"/>
    <n v="5526"/>
    <n v="99"/>
    <x v="18"/>
    <x v="4"/>
    <n v="105"/>
    <n v="36528"/>
    <n v="0.17824656473775885"/>
  </r>
  <r>
    <x v="1891"/>
    <s v="Nisha Kapoor"/>
    <x v="0"/>
    <x v="6"/>
    <s v="Analyst"/>
    <d v="2015-05-25T00:00:00"/>
    <d v="1995-11-15T00:00:00"/>
    <n v="48242"/>
    <n v="19962"/>
    <n v="84"/>
    <x v="39"/>
    <x v="1"/>
    <n v="104"/>
    <n v="68204"/>
    <n v="0.41378881472575763"/>
  </r>
  <r>
    <x v="1892"/>
    <s v="Gayathri Iyer"/>
    <x v="1"/>
    <x v="4"/>
    <s v="Analyst"/>
    <d v="2021-10-14T00:00:00"/>
    <d v="1985-11-26T00:00:00"/>
    <n v="87654"/>
    <n v="5220"/>
    <n v="77"/>
    <x v="50"/>
    <x v="5"/>
    <n v="108"/>
    <n v="92874"/>
    <n v="5.9552330755014031E-2"/>
  </r>
  <r>
    <x v="1893"/>
    <s v="Swathi Ramesh"/>
    <x v="1"/>
    <x v="3"/>
    <s v="Executive"/>
    <d v="2024-12-25T00:00:00"/>
    <d v="1986-02-20T00:00:00"/>
    <n v="68370"/>
    <n v="23265"/>
    <n v="87"/>
    <x v="22"/>
    <x v="6"/>
    <n v="111"/>
    <n v="91635"/>
    <n v="0.34028082492321193"/>
  </r>
  <r>
    <x v="1894"/>
    <s v="Gayathri Iyer"/>
    <x v="1"/>
    <x v="5"/>
    <s v="Associate"/>
    <d v="2021-01-16T00:00:00"/>
    <d v="1999-11-02T00:00:00"/>
    <n v="61639"/>
    <n v="14786"/>
    <n v="70"/>
    <x v="8"/>
    <x v="2"/>
    <n v="111"/>
    <n v="76425"/>
    <n v="0.23988059507779166"/>
  </r>
  <r>
    <x v="1895"/>
    <s v="Swathi Ramesh"/>
    <x v="1"/>
    <x v="2"/>
    <s v="Lead"/>
    <d v="2018-02-19T00:00:00"/>
    <d v="2004-04-13T00:00:00"/>
    <n v="107860"/>
    <n v="16125"/>
    <n v="97"/>
    <x v="40"/>
    <x v="3"/>
    <n v="111"/>
    <n v="123985"/>
    <n v="0.14949935101056927"/>
  </r>
  <r>
    <x v="1896"/>
    <s v="Ajay Singh"/>
    <x v="1"/>
    <x v="1"/>
    <s v="Manager"/>
    <d v="2016-06-11T00:00:00"/>
    <d v="1993-08-29T00:00:00"/>
    <n v="105528"/>
    <n v="8888"/>
    <n v="65"/>
    <x v="34"/>
    <x v="0"/>
    <n v="114"/>
    <n v="114416"/>
    <n v="8.4224092184064889E-2"/>
  </r>
  <r>
    <x v="1897"/>
    <s v="Aditya Kapoor"/>
    <x v="0"/>
    <x v="1"/>
    <s v="Analyst"/>
    <d v="2024-11-23T00:00:00"/>
    <d v="1981-10-07T00:00:00"/>
    <n v="30619"/>
    <n v="10109"/>
    <n v="79"/>
    <x v="50"/>
    <x v="0"/>
    <n v="108"/>
    <n v="40728"/>
    <n v="0.33015447924491331"/>
  </r>
  <r>
    <x v="1898"/>
    <s v="Gayathri Iyer"/>
    <x v="0"/>
    <x v="0"/>
    <s v="Executive"/>
    <d v="2016-06-21T00:00:00"/>
    <d v="2008-10-29T00:00:00"/>
    <n v="40169"/>
    <n v="15681"/>
    <n v="80"/>
    <x v="7"/>
    <x v="5"/>
    <n v="101"/>
    <n v="55850"/>
    <n v="0.39037566282456621"/>
  </r>
  <r>
    <x v="1899"/>
    <s v="Aditya Kapoor"/>
    <x v="1"/>
    <x v="3"/>
    <s v="Analyst"/>
    <d v="2020-11-07T00:00:00"/>
    <d v="1989-02-25T00:00:00"/>
    <n v="108023"/>
    <n v="25742"/>
    <n v="87"/>
    <x v="45"/>
    <x v="0"/>
    <n v="106"/>
    <n v="133765"/>
    <n v="0.23830110254297696"/>
  </r>
  <r>
    <x v="1900"/>
    <s v="Krishna Chaitanya"/>
    <x v="0"/>
    <x v="6"/>
    <s v="Senior Executive"/>
    <d v="2018-03-10T00:00:00"/>
    <d v="2003-04-26T00:00:00"/>
    <n v="93785"/>
    <n v="25214"/>
    <n v="84"/>
    <x v="6"/>
    <x v="1"/>
    <n v="120"/>
    <n v="118999"/>
    <n v="0.26884896305379324"/>
  </r>
  <r>
    <x v="1901"/>
    <s v="Tarun Verma"/>
    <x v="0"/>
    <x v="3"/>
    <s v="Lead"/>
    <d v="2025-07-03T00:00:00"/>
    <d v="1989-12-17T00:00:00"/>
    <n v="80452"/>
    <n v="19712"/>
    <n v="100"/>
    <x v="35"/>
    <x v="2"/>
    <n v="110"/>
    <n v="100164"/>
    <n v="0.24501566151245463"/>
  </r>
  <r>
    <x v="1902"/>
    <s v="Nisha Kapoor"/>
    <x v="1"/>
    <x v="1"/>
    <s v="Lead"/>
    <d v="2015-01-27T00:00:00"/>
    <d v="1985-10-26T00:00:00"/>
    <n v="73010"/>
    <n v="21885"/>
    <n v="70"/>
    <x v="55"/>
    <x v="3"/>
    <n v="110"/>
    <n v="94895"/>
    <n v="0.299753458430352"/>
  </r>
  <r>
    <x v="1903"/>
    <s v="Rohan Gupta"/>
    <x v="0"/>
    <x v="4"/>
    <s v="Executive"/>
    <d v="2024-01-12T00:00:00"/>
    <d v="1987-10-03T00:00:00"/>
    <n v="117742"/>
    <n v="22804"/>
    <n v="66"/>
    <x v="28"/>
    <x v="5"/>
    <n v="107"/>
    <n v="140546"/>
    <n v="0.19367770209440982"/>
  </r>
  <r>
    <x v="1904"/>
    <s v="Rahul Verma"/>
    <x v="0"/>
    <x v="1"/>
    <s v="Manager"/>
    <d v="2016-08-09T00:00:00"/>
    <d v="2008-12-09T00:00:00"/>
    <n v="25928"/>
    <n v="25542"/>
    <n v="79"/>
    <x v="39"/>
    <x v="6"/>
    <n v="102"/>
    <n v="51470"/>
    <n v="0.98511261956186358"/>
  </r>
  <r>
    <x v="1905"/>
    <s v="Karan Malhotra"/>
    <x v="0"/>
    <x v="0"/>
    <s v="Manager"/>
    <d v="2017-09-29T00:00:00"/>
    <d v="1998-08-19T00:00:00"/>
    <n v="59392"/>
    <n v="21041"/>
    <n v="70"/>
    <x v="5"/>
    <x v="0"/>
    <n v="118"/>
    <n v="80433"/>
    <n v="0.35427330280172414"/>
  </r>
  <r>
    <x v="1906"/>
    <s v="Ishita Roy"/>
    <x v="1"/>
    <x v="0"/>
    <s v="Manager"/>
    <d v="2016-11-07T00:00:00"/>
    <d v="2001-02-26T00:00:00"/>
    <n v="77956"/>
    <n v="21996"/>
    <n v="65"/>
    <x v="13"/>
    <x v="2"/>
    <n v="106"/>
    <n v="99952"/>
    <n v="0.28215916670942581"/>
  </r>
  <r>
    <x v="1907"/>
    <s v="Kavya Nair"/>
    <x v="1"/>
    <x v="3"/>
    <s v="Associate"/>
    <d v="2018-08-07T00:00:00"/>
    <d v="1991-09-05T00:00:00"/>
    <n v="72603"/>
    <n v="23416"/>
    <n v="100"/>
    <x v="18"/>
    <x v="2"/>
    <n v="105"/>
    <n v="96019"/>
    <n v="0.32252110794319794"/>
  </r>
  <r>
    <x v="1908"/>
    <s v="Karan Malhotra"/>
    <x v="0"/>
    <x v="5"/>
    <s v="Manager"/>
    <d v="2025-07-25T00:00:00"/>
    <d v="1981-06-19T00:00:00"/>
    <n v="67655"/>
    <n v="9667"/>
    <n v="99"/>
    <x v="19"/>
    <x v="1"/>
    <n v="115"/>
    <n v="77322"/>
    <n v="0.1428867046042421"/>
  </r>
  <r>
    <x v="1909"/>
    <s v="Karan Malhotra"/>
    <x v="0"/>
    <x v="2"/>
    <s v="Analyst"/>
    <d v="2019-05-27T00:00:00"/>
    <d v="1982-05-19T00:00:00"/>
    <n v="97007"/>
    <n v="10952"/>
    <n v="88"/>
    <x v="25"/>
    <x v="0"/>
    <n v="116"/>
    <n v="107959"/>
    <n v="0.11289906913934046"/>
  </r>
  <r>
    <x v="1910"/>
    <s v="Kavya Nair"/>
    <x v="0"/>
    <x v="3"/>
    <s v="Lead"/>
    <d v="2017-05-30T00:00:00"/>
    <d v="1988-11-23T00:00:00"/>
    <n v="83051"/>
    <n v="28501"/>
    <n v="73"/>
    <x v="57"/>
    <x v="1"/>
    <n v="119"/>
    <n v="111552"/>
    <n v="0.34317467580161587"/>
  </r>
  <r>
    <x v="1911"/>
    <s v="Kavya Nair"/>
    <x v="0"/>
    <x v="6"/>
    <s v="Executive"/>
    <d v="2016-12-07T00:00:00"/>
    <d v="1986-12-17T00:00:00"/>
    <n v="100582"/>
    <n v="23575"/>
    <n v="99"/>
    <x v="5"/>
    <x v="0"/>
    <n v="114"/>
    <n v="124157"/>
    <n v="0.23438587421208565"/>
  </r>
  <r>
    <x v="1912"/>
    <s v="Kavya Nair"/>
    <x v="0"/>
    <x v="2"/>
    <s v="Associate"/>
    <d v="2023-12-19T00:00:00"/>
    <d v="1994-08-31T00:00:00"/>
    <n v="111146"/>
    <n v="24175"/>
    <n v="64"/>
    <x v="43"/>
    <x v="3"/>
    <n v="108"/>
    <n v="135321"/>
    <n v="0.21750670289529087"/>
  </r>
  <r>
    <x v="1913"/>
    <s v="Ravi Teja"/>
    <x v="0"/>
    <x v="1"/>
    <s v="Executive"/>
    <d v="2018-08-24T00:00:00"/>
    <d v="2009-04-21T00:00:00"/>
    <n v="72669"/>
    <n v="28018"/>
    <n v="75"/>
    <x v="35"/>
    <x v="1"/>
    <n v="118"/>
    <n v="100687"/>
    <n v="0.38555642708720361"/>
  </r>
  <r>
    <x v="1914"/>
    <s v="Rohan Gupta"/>
    <x v="1"/>
    <x v="4"/>
    <s v="Senior Executive"/>
    <d v="2017-12-28T00:00:00"/>
    <d v="1998-09-29T00:00:00"/>
    <n v="41011"/>
    <n v="21026"/>
    <n v="89"/>
    <x v="28"/>
    <x v="0"/>
    <n v="116"/>
    <n v="62037"/>
    <n v="0.51269171685645309"/>
  </r>
  <r>
    <x v="1915"/>
    <s v="Ananya Rao"/>
    <x v="0"/>
    <x v="5"/>
    <s v="Associate"/>
    <d v="2018-04-02T00:00:00"/>
    <d v="1991-02-01T00:00:00"/>
    <n v="27563"/>
    <n v="23711"/>
    <n v="81"/>
    <x v="59"/>
    <x v="4"/>
    <n v="109"/>
    <n v="51274"/>
    <n v="0.86024743315314012"/>
  </r>
  <r>
    <x v="1916"/>
    <s v="Gayathri Iyer"/>
    <x v="1"/>
    <x v="4"/>
    <s v="Lead"/>
    <d v="2023-02-17T00:00:00"/>
    <d v="1985-03-23T00:00:00"/>
    <n v="48653"/>
    <n v="19641"/>
    <n v="98"/>
    <x v="42"/>
    <x v="4"/>
    <n v="119"/>
    <n v="68294"/>
    <n v="0.4036955583417261"/>
  </r>
  <r>
    <x v="1917"/>
    <s v="Ishita Roy"/>
    <x v="0"/>
    <x v="1"/>
    <s v="Manager"/>
    <d v="2016-12-15T00:00:00"/>
    <d v="1999-09-29T00:00:00"/>
    <n v="34159"/>
    <n v="10311"/>
    <n v="63"/>
    <x v="15"/>
    <x v="5"/>
    <n v="120"/>
    <n v="44470"/>
    <n v="0.30185309874410843"/>
  </r>
  <r>
    <x v="1918"/>
    <s v="Ishita Roy"/>
    <x v="1"/>
    <x v="2"/>
    <s v="Analyst"/>
    <d v="2017-05-27T00:00:00"/>
    <d v="2001-12-29T00:00:00"/>
    <n v="117788"/>
    <n v="15711"/>
    <n v="68"/>
    <x v="21"/>
    <x v="1"/>
    <n v="117"/>
    <n v="133499"/>
    <n v="0.13338370631982885"/>
  </r>
  <r>
    <x v="1919"/>
    <s v="Ananya Rao"/>
    <x v="0"/>
    <x v="1"/>
    <s v="Analyst"/>
    <d v="2024-02-10T00:00:00"/>
    <d v="2010-04-15T00:00:00"/>
    <n v="37917"/>
    <n v="9414"/>
    <n v="83"/>
    <x v="23"/>
    <x v="0"/>
    <n v="102"/>
    <n v="47331"/>
    <n v="0.24827913600759555"/>
  </r>
  <r>
    <x v="1920"/>
    <s v="Ravi Teja"/>
    <x v="0"/>
    <x v="1"/>
    <s v="Analyst"/>
    <d v="2024-11-27T00:00:00"/>
    <d v="1981-12-29T00:00:00"/>
    <n v="59774"/>
    <n v="29936"/>
    <n v="95"/>
    <x v="32"/>
    <x v="1"/>
    <n v="115"/>
    <n v="89710"/>
    <n v="0.5008197544082712"/>
  </r>
  <r>
    <x v="1921"/>
    <s v="Swathi Ramesh"/>
    <x v="1"/>
    <x v="6"/>
    <s v="Lead"/>
    <d v="2017-05-12T00:00:00"/>
    <d v="2011-02-06T00:00:00"/>
    <n v="119639"/>
    <n v="28099"/>
    <n v="83"/>
    <x v="13"/>
    <x v="1"/>
    <n v="112"/>
    <n v="147738"/>
    <n v="0.23486488519629886"/>
  </r>
  <r>
    <x v="1922"/>
    <s v="Kavya Nair"/>
    <x v="0"/>
    <x v="2"/>
    <s v="Manager"/>
    <d v="2019-06-04T00:00:00"/>
    <d v="1982-09-24T00:00:00"/>
    <n v="30300"/>
    <n v="11618"/>
    <n v="61"/>
    <x v="18"/>
    <x v="3"/>
    <n v="108"/>
    <n v="41918"/>
    <n v="0.38343234323432346"/>
  </r>
  <r>
    <x v="1923"/>
    <s v="Karan Malhotra"/>
    <x v="0"/>
    <x v="5"/>
    <s v="Manager"/>
    <d v="2024-08-03T00:00:00"/>
    <d v="2005-09-27T00:00:00"/>
    <n v="67039"/>
    <n v="8587"/>
    <n v="89"/>
    <x v="7"/>
    <x v="3"/>
    <n v="106"/>
    <n v="75626"/>
    <n v="0.12808961947523084"/>
  </r>
  <r>
    <x v="1924"/>
    <s v="Rohan Gupta"/>
    <x v="0"/>
    <x v="0"/>
    <s v="Executive"/>
    <d v="2022-03-18T00:00:00"/>
    <d v="2005-11-21T00:00:00"/>
    <n v="46951"/>
    <n v="28912"/>
    <n v="97"/>
    <x v="28"/>
    <x v="3"/>
    <n v="101"/>
    <n v="75863"/>
    <n v="0.61579093097058635"/>
  </r>
  <r>
    <x v="1925"/>
    <s v="Rahul Verma"/>
    <x v="1"/>
    <x v="1"/>
    <s v="Associate"/>
    <d v="2018-02-09T00:00:00"/>
    <d v="2009-04-29T00:00:00"/>
    <n v="92027"/>
    <n v="11319"/>
    <n v="63"/>
    <x v="39"/>
    <x v="4"/>
    <n v="107"/>
    <n v="103346"/>
    <n v="0.12299651189324871"/>
  </r>
  <r>
    <x v="1926"/>
    <s v="Aarav Sharma"/>
    <x v="1"/>
    <x v="3"/>
    <s v="Analyst"/>
    <d v="2017-05-11T00:00:00"/>
    <d v="2010-10-22T00:00:00"/>
    <n v="102789"/>
    <n v="21379"/>
    <n v="65"/>
    <x v="9"/>
    <x v="6"/>
    <n v="105"/>
    <n v="124168"/>
    <n v="0.20798918172177958"/>
  </r>
  <r>
    <x v="1927"/>
    <s v="Karan Malhotra"/>
    <x v="0"/>
    <x v="2"/>
    <s v="Executive"/>
    <d v="2023-03-17T00:00:00"/>
    <d v="1986-10-22T00:00:00"/>
    <n v="40146"/>
    <n v="11791"/>
    <n v="70"/>
    <x v="25"/>
    <x v="4"/>
    <n v="115"/>
    <n v="51937"/>
    <n v="0.29370298410800577"/>
  </r>
  <r>
    <x v="1928"/>
    <s v="Neha Kulkarni"/>
    <x v="1"/>
    <x v="5"/>
    <s v="Lead"/>
    <d v="2016-07-25T00:00:00"/>
    <d v="1982-05-26T00:00:00"/>
    <n v="40095"/>
    <n v="24852"/>
    <n v="65"/>
    <x v="25"/>
    <x v="6"/>
    <n v="113"/>
    <n v="64947"/>
    <n v="0.6198279087167976"/>
  </r>
  <r>
    <x v="1929"/>
    <s v="Karan Malhotra"/>
    <x v="0"/>
    <x v="1"/>
    <s v="Executive"/>
    <d v="2015-06-21T00:00:00"/>
    <d v="1985-06-04T00:00:00"/>
    <n v="105938"/>
    <n v="28647"/>
    <n v="62"/>
    <x v="58"/>
    <x v="5"/>
    <n v="111"/>
    <n v="134585"/>
    <n v="0.27041288300704186"/>
  </r>
  <r>
    <x v="1930"/>
    <s v="Krishna Chaitanya"/>
    <x v="1"/>
    <x v="1"/>
    <s v="Executive"/>
    <d v="2025-05-18T00:00:00"/>
    <d v="2007-12-11T00:00:00"/>
    <n v="53061"/>
    <n v="6213"/>
    <n v="78"/>
    <x v="48"/>
    <x v="5"/>
    <n v="114"/>
    <n v="59274"/>
    <n v="0.1170916492339006"/>
  </r>
  <r>
    <x v="1931"/>
    <s v="Karan Malhotra"/>
    <x v="1"/>
    <x v="1"/>
    <s v="Manager"/>
    <d v="2015-02-24T00:00:00"/>
    <d v="2009-08-14T00:00:00"/>
    <n v="48440"/>
    <n v="19920"/>
    <n v="79"/>
    <x v="51"/>
    <x v="1"/>
    <n v="104"/>
    <n v="68360"/>
    <n v="0.41123038810900081"/>
  </r>
  <r>
    <x v="1932"/>
    <s v="Arjun Mehta"/>
    <x v="1"/>
    <x v="1"/>
    <s v="Analyst"/>
    <d v="2016-01-05T00:00:00"/>
    <d v="1992-10-04T00:00:00"/>
    <n v="27976"/>
    <n v="23297"/>
    <n v="85"/>
    <x v="43"/>
    <x v="1"/>
    <n v="105"/>
    <n v="51273"/>
    <n v="0.83274949957106092"/>
  </r>
  <r>
    <x v="1933"/>
    <s v="Aditya Kapoor"/>
    <x v="0"/>
    <x v="4"/>
    <s v="Lead"/>
    <d v="2018-08-30T00:00:00"/>
    <d v="1986-01-14T00:00:00"/>
    <n v="44677"/>
    <n v="24540"/>
    <n v="78"/>
    <x v="6"/>
    <x v="5"/>
    <n v="101"/>
    <n v="69217"/>
    <n v="0.54927591378114016"/>
  </r>
  <r>
    <x v="1934"/>
    <s v="Gayathri Iyer"/>
    <x v="0"/>
    <x v="2"/>
    <s v="Senior Executive"/>
    <d v="2025-11-07T00:00:00"/>
    <d v="1995-09-12T00:00:00"/>
    <n v="119578"/>
    <n v="17468"/>
    <n v="64"/>
    <x v="34"/>
    <x v="0"/>
    <n v="101"/>
    <n v="137046"/>
    <n v="0.14608038267908813"/>
  </r>
  <r>
    <x v="1935"/>
    <s v="Rohan Gupta"/>
    <x v="1"/>
    <x v="1"/>
    <s v="Lead"/>
    <d v="2021-07-17T00:00:00"/>
    <d v="2002-04-10T00:00:00"/>
    <n v="27239"/>
    <n v="8184"/>
    <n v="74"/>
    <x v="31"/>
    <x v="6"/>
    <n v="105"/>
    <n v="35423"/>
    <n v="0.30045155842725502"/>
  </r>
  <r>
    <x v="1936"/>
    <s v="Vikram Singh"/>
    <x v="0"/>
    <x v="3"/>
    <s v="Senior Executive"/>
    <d v="2021-03-01T00:00:00"/>
    <d v="1994-08-26T00:00:00"/>
    <n v="95731"/>
    <n v="17015"/>
    <n v="84"/>
    <x v="54"/>
    <x v="4"/>
    <n v="105"/>
    <n v="112746"/>
    <n v="0.17773761895310819"/>
  </r>
  <r>
    <x v="1937"/>
    <s v="Rohan Gupta"/>
    <x v="0"/>
    <x v="6"/>
    <s v="Analyst"/>
    <d v="2024-12-16T00:00:00"/>
    <d v="1987-01-02T00:00:00"/>
    <n v="28361"/>
    <n v="9615"/>
    <n v="90"/>
    <x v="57"/>
    <x v="6"/>
    <n v="114"/>
    <n v="37976"/>
    <n v="0.3390218962659991"/>
  </r>
  <r>
    <x v="1938"/>
    <s v="Sneha Iyer"/>
    <x v="1"/>
    <x v="4"/>
    <s v="Executive"/>
    <d v="2020-05-17T00:00:00"/>
    <d v="1990-05-09T00:00:00"/>
    <n v="98076"/>
    <n v="21215"/>
    <n v="77"/>
    <x v="17"/>
    <x v="5"/>
    <n v="120"/>
    <n v="119291"/>
    <n v="0.21631183979770791"/>
  </r>
  <r>
    <x v="1939"/>
    <s v="Ajay Singh"/>
    <x v="0"/>
    <x v="3"/>
    <s v="Lead"/>
    <d v="2023-02-03T00:00:00"/>
    <d v="1983-10-30T00:00:00"/>
    <n v="81521"/>
    <n v="18965"/>
    <n v="97"/>
    <x v="1"/>
    <x v="2"/>
    <n v="108"/>
    <n v="100486"/>
    <n v="0.23263944259761288"/>
  </r>
  <r>
    <x v="1940"/>
    <s v="Arjun Mehta"/>
    <x v="0"/>
    <x v="5"/>
    <s v="Senior Executive"/>
    <d v="2020-12-15T00:00:00"/>
    <d v="2009-02-28T00:00:00"/>
    <n v="39029"/>
    <n v="16219"/>
    <n v="80"/>
    <x v="59"/>
    <x v="4"/>
    <n v="106"/>
    <n v="55248"/>
    <n v="0.41556278664582746"/>
  </r>
  <r>
    <x v="1941"/>
    <s v="Krishna Chaitanya"/>
    <x v="0"/>
    <x v="1"/>
    <s v="Lead"/>
    <d v="2022-12-19T00:00:00"/>
    <d v="1992-10-20T00:00:00"/>
    <n v="29244"/>
    <n v="13182"/>
    <n v="63"/>
    <x v="25"/>
    <x v="6"/>
    <n v="120"/>
    <n v="42426"/>
    <n v="0.4507591300779647"/>
  </r>
  <r>
    <x v="1942"/>
    <s v="Meera Joshi"/>
    <x v="1"/>
    <x v="3"/>
    <s v="Manager"/>
    <d v="2025-04-02T00:00:00"/>
    <d v="2008-09-13T00:00:00"/>
    <n v="84175"/>
    <n v="17077"/>
    <n v="87"/>
    <x v="47"/>
    <x v="4"/>
    <n v="110"/>
    <n v="101252"/>
    <n v="0.20287496287496287"/>
  </r>
  <r>
    <x v="1943"/>
    <s v="Ajay Singh"/>
    <x v="0"/>
    <x v="6"/>
    <s v="Associate"/>
    <d v="2021-08-14T00:00:00"/>
    <d v="2010-05-16T00:00:00"/>
    <n v="70617"/>
    <n v="17188"/>
    <n v="78"/>
    <x v="40"/>
    <x v="4"/>
    <n v="106"/>
    <n v="87805"/>
    <n v="0.24339748219267315"/>
  </r>
  <r>
    <x v="1944"/>
    <s v="Ananya Rao"/>
    <x v="1"/>
    <x v="3"/>
    <s v="Analyst"/>
    <d v="2016-07-14T00:00:00"/>
    <d v="1991-04-07T00:00:00"/>
    <n v="85521"/>
    <n v="19227"/>
    <n v="60"/>
    <x v="25"/>
    <x v="6"/>
    <n v="118"/>
    <n v="104748"/>
    <n v="0.22482197355035605"/>
  </r>
  <r>
    <x v="1945"/>
    <s v="Priya Reddy"/>
    <x v="0"/>
    <x v="5"/>
    <s v="Manager"/>
    <d v="2016-05-17T00:00:00"/>
    <d v="1981-09-26T00:00:00"/>
    <n v="52160"/>
    <n v="5873"/>
    <n v="86"/>
    <x v="45"/>
    <x v="5"/>
    <n v="104"/>
    <n v="58033"/>
    <n v="0.11259585889570552"/>
  </r>
  <r>
    <x v="1946"/>
    <s v="Ishita Roy"/>
    <x v="1"/>
    <x v="6"/>
    <s v="Analyst"/>
    <d v="2020-06-25T00:00:00"/>
    <d v="1987-04-06T00:00:00"/>
    <n v="80549"/>
    <n v="21917"/>
    <n v="62"/>
    <x v="60"/>
    <x v="6"/>
    <n v="117"/>
    <n v="102466"/>
    <n v="0.27209524637177368"/>
  </r>
  <r>
    <x v="1947"/>
    <s v="Sneha Iyer"/>
    <x v="1"/>
    <x v="3"/>
    <s v="Analyst"/>
    <d v="2016-08-29T00:00:00"/>
    <d v="2006-08-03T00:00:00"/>
    <n v="28995"/>
    <n v="28586"/>
    <n v="66"/>
    <x v="15"/>
    <x v="0"/>
    <n v="102"/>
    <n v="57581"/>
    <n v="0.9858941196758062"/>
  </r>
  <r>
    <x v="1948"/>
    <s v="Ishita Roy"/>
    <x v="0"/>
    <x v="1"/>
    <s v="Manager"/>
    <d v="2015-06-23T00:00:00"/>
    <d v="1998-04-30T00:00:00"/>
    <n v="84370"/>
    <n v="8331"/>
    <n v="75"/>
    <x v="17"/>
    <x v="2"/>
    <n v="108"/>
    <n v="92701"/>
    <n v="9.8743629252103823E-2"/>
  </r>
  <r>
    <x v="1949"/>
    <s v="Aditya Kapoor"/>
    <x v="0"/>
    <x v="0"/>
    <s v="Senior Executive"/>
    <d v="2019-01-19T00:00:00"/>
    <d v="2003-10-21T00:00:00"/>
    <n v="61116"/>
    <n v="21122"/>
    <n v="79"/>
    <x v="37"/>
    <x v="4"/>
    <n v="113"/>
    <n v="82238"/>
    <n v="0.34560507886641795"/>
  </r>
  <r>
    <x v="1950"/>
    <s v="Kavya Nair"/>
    <x v="0"/>
    <x v="2"/>
    <s v="Executive"/>
    <d v="2015-04-12T00:00:00"/>
    <d v="1980-10-12T00:00:00"/>
    <n v="99072"/>
    <n v="19257"/>
    <n v="71"/>
    <x v="53"/>
    <x v="1"/>
    <n v="117"/>
    <n v="118329"/>
    <n v="0.19437378875968991"/>
  </r>
  <r>
    <x v="1951"/>
    <s v="Krishna Chaitanya"/>
    <x v="1"/>
    <x v="3"/>
    <s v="Associate"/>
    <d v="2022-11-21T00:00:00"/>
    <d v="1999-04-07T00:00:00"/>
    <n v="103139"/>
    <n v="13315"/>
    <n v="91"/>
    <x v="1"/>
    <x v="5"/>
    <n v="104"/>
    <n v="116454"/>
    <n v="0.1290976255344729"/>
  </r>
  <r>
    <x v="1952"/>
    <s v="Ravi Teja"/>
    <x v="0"/>
    <x v="6"/>
    <s v="Executive"/>
    <d v="2022-07-11T00:00:00"/>
    <d v="1988-12-26T00:00:00"/>
    <n v="104555"/>
    <n v="18191"/>
    <n v="70"/>
    <x v="42"/>
    <x v="4"/>
    <n v="115"/>
    <n v="122746"/>
    <n v="0.17398498397972359"/>
  </r>
  <r>
    <x v="1953"/>
    <s v="Vikram Singh"/>
    <x v="1"/>
    <x v="3"/>
    <s v="Associate"/>
    <d v="2024-03-25T00:00:00"/>
    <d v="1986-09-05T00:00:00"/>
    <n v="35345"/>
    <n v="16574"/>
    <n v="97"/>
    <x v="7"/>
    <x v="1"/>
    <n v="108"/>
    <n v="51919"/>
    <n v="0.46892063941151507"/>
  </r>
  <r>
    <x v="1954"/>
    <s v="Arjun Mehta"/>
    <x v="1"/>
    <x v="0"/>
    <s v="Analyst"/>
    <d v="2015-08-24T00:00:00"/>
    <d v="1991-12-07T00:00:00"/>
    <n v="77819"/>
    <n v="18592"/>
    <n v="87"/>
    <x v="52"/>
    <x v="3"/>
    <n v="111"/>
    <n v="96411"/>
    <n v="0.23891337591076731"/>
  </r>
  <r>
    <x v="1955"/>
    <s v="Nisha Kapoor"/>
    <x v="0"/>
    <x v="5"/>
    <s v="Analyst"/>
    <d v="2023-12-01T00:00:00"/>
    <d v="1985-03-23T00:00:00"/>
    <n v="31629"/>
    <n v="19645"/>
    <n v="97"/>
    <x v="32"/>
    <x v="0"/>
    <n v="115"/>
    <n v="51274"/>
    <n v="0.62110721173606498"/>
  </r>
  <r>
    <x v="1956"/>
    <s v="Sneha Iyer"/>
    <x v="1"/>
    <x v="0"/>
    <s v="Analyst"/>
    <d v="2023-05-26T00:00:00"/>
    <d v="2009-05-21T00:00:00"/>
    <n v="59431"/>
    <n v="24187"/>
    <n v="75"/>
    <x v="60"/>
    <x v="4"/>
    <n v="118"/>
    <n v="83618"/>
    <n v="0.40697615722434421"/>
  </r>
  <r>
    <x v="1957"/>
    <s v="Rahul Verma"/>
    <x v="1"/>
    <x v="4"/>
    <s v="Analyst"/>
    <d v="2018-07-14T00:00:00"/>
    <d v="1991-03-08T00:00:00"/>
    <n v="112518"/>
    <n v="28190"/>
    <n v="64"/>
    <x v="49"/>
    <x v="4"/>
    <n v="106"/>
    <n v="140708"/>
    <n v="0.25053769174709822"/>
  </r>
  <r>
    <x v="1958"/>
    <s v="Priya Reddy"/>
    <x v="1"/>
    <x v="4"/>
    <s v="Manager"/>
    <d v="2020-08-17T00:00:00"/>
    <d v="1981-09-12T00:00:00"/>
    <n v="102286"/>
    <n v="14752"/>
    <n v="98"/>
    <x v="42"/>
    <x v="2"/>
    <n v="113"/>
    <n v="117038"/>
    <n v="0.14422306082943903"/>
  </r>
  <r>
    <x v="1959"/>
    <s v="Ajay Singh"/>
    <x v="1"/>
    <x v="2"/>
    <s v="Executive"/>
    <d v="2022-04-08T00:00:00"/>
    <d v="1982-12-02T00:00:00"/>
    <n v="51039"/>
    <n v="20179"/>
    <n v="97"/>
    <x v="58"/>
    <x v="0"/>
    <n v="104"/>
    <n v="71218"/>
    <n v="0.39536432923842552"/>
  </r>
  <r>
    <x v="1960"/>
    <s v="Neha Kulkarni"/>
    <x v="1"/>
    <x v="4"/>
    <s v="Manager"/>
    <d v="2023-05-30T00:00:00"/>
    <d v="1993-02-15T00:00:00"/>
    <n v="38376"/>
    <n v="18463"/>
    <n v="84"/>
    <x v="52"/>
    <x v="5"/>
    <n v="107"/>
    <n v="56839"/>
    <n v="0.48110798415676465"/>
  </r>
  <r>
    <x v="1961"/>
    <s v="Tarun Verma"/>
    <x v="1"/>
    <x v="0"/>
    <s v="Associate"/>
    <d v="2020-05-19T00:00:00"/>
    <d v="2005-08-12T00:00:00"/>
    <n v="59887"/>
    <n v="13134"/>
    <n v="74"/>
    <x v="44"/>
    <x v="5"/>
    <n v="111"/>
    <n v="73021"/>
    <n v="0.21931303955783393"/>
  </r>
  <r>
    <x v="1962"/>
    <s v="Neha Kulkarni"/>
    <x v="0"/>
    <x v="1"/>
    <s v="Lead"/>
    <d v="2022-09-22T00:00:00"/>
    <d v="2003-02-13T00:00:00"/>
    <n v="112783"/>
    <n v="24365"/>
    <n v="98"/>
    <x v="4"/>
    <x v="1"/>
    <n v="119"/>
    <n v="137148"/>
    <n v="0.21603433141519554"/>
  </r>
  <r>
    <x v="1963"/>
    <s v="Sneha Iyer"/>
    <x v="1"/>
    <x v="5"/>
    <s v="Analyst"/>
    <d v="2015-10-02T00:00:00"/>
    <d v="2011-12-01T00:00:00"/>
    <n v="59617"/>
    <n v="10411"/>
    <n v="87"/>
    <x v="3"/>
    <x v="0"/>
    <n v="105"/>
    <n v="70028"/>
    <n v="0.17463139708472417"/>
  </r>
  <r>
    <x v="1964"/>
    <s v="Aarav Sharma"/>
    <x v="0"/>
    <x v="3"/>
    <s v="Analyst"/>
    <d v="2020-10-12T00:00:00"/>
    <d v="2000-08-31T00:00:00"/>
    <n v="95851"/>
    <n v="10620"/>
    <n v="66"/>
    <x v="19"/>
    <x v="2"/>
    <n v="102"/>
    <n v="106471"/>
    <n v="0.11079696612450575"/>
  </r>
  <r>
    <x v="1965"/>
    <s v="Kavya Nair"/>
    <x v="0"/>
    <x v="2"/>
    <s v="Lead"/>
    <d v="2022-01-15T00:00:00"/>
    <d v="1991-08-22T00:00:00"/>
    <n v="37462"/>
    <n v="22883"/>
    <n v="65"/>
    <x v="12"/>
    <x v="3"/>
    <n v="120"/>
    <n v="60345"/>
    <n v="0.61083231007420857"/>
  </r>
  <r>
    <x v="1966"/>
    <s v="Gayathri Iyer"/>
    <x v="1"/>
    <x v="1"/>
    <s v="Analyst"/>
    <d v="2015-12-09T00:00:00"/>
    <d v="1999-12-08T00:00:00"/>
    <n v="27937"/>
    <n v="28951"/>
    <n v="94"/>
    <x v="10"/>
    <x v="0"/>
    <n v="119"/>
    <n v="56888"/>
    <n v="1.0362959516053978"/>
  </r>
  <r>
    <x v="1967"/>
    <s v="Pooja Das"/>
    <x v="0"/>
    <x v="5"/>
    <s v="Analyst"/>
    <d v="2025-11-19T00:00:00"/>
    <d v="2004-07-08T00:00:00"/>
    <n v="77297"/>
    <n v="13520"/>
    <n v="79"/>
    <x v="60"/>
    <x v="5"/>
    <n v="106"/>
    <n v="90817"/>
    <n v="0.17490976363895105"/>
  </r>
  <r>
    <x v="1968"/>
    <s v="Sneha Iyer"/>
    <x v="1"/>
    <x v="6"/>
    <s v="Manager"/>
    <d v="2020-10-02T00:00:00"/>
    <d v="1990-06-16T00:00:00"/>
    <n v="99853"/>
    <n v="19429"/>
    <n v="92"/>
    <x v="50"/>
    <x v="2"/>
    <n v="101"/>
    <n v="119282"/>
    <n v="0.19457602675933622"/>
  </r>
  <r>
    <x v="1969"/>
    <s v="Ravi Teja"/>
    <x v="0"/>
    <x v="0"/>
    <s v="Analyst"/>
    <d v="2017-11-28T00:00:00"/>
    <d v="2004-03-23T00:00:00"/>
    <n v="31137"/>
    <n v="18722"/>
    <n v="90"/>
    <x v="49"/>
    <x v="2"/>
    <n v="103"/>
    <n v="49859"/>
    <n v="0.60127822205093617"/>
  </r>
  <r>
    <x v="1970"/>
    <s v="Kavya Nair"/>
    <x v="0"/>
    <x v="3"/>
    <s v="Manager"/>
    <d v="2015-12-15T00:00:00"/>
    <d v="1993-06-08T00:00:00"/>
    <n v="103077"/>
    <n v="18213"/>
    <n v="65"/>
    <x v="33"/>
    <x v="0"/>
    <n v="103"/>
    <n v="121290"/>
    <n v="0.17669315172152858"/>
  </r>
  <r>
    <x v="1971"/>
    <s v="Kavya Nair"/>
    <x v="1"/>
    <x v="2"/>
    <s v="Manager"/>
    <d v="2018-01-12T00:00:00"/>
    <d v="1987-06-02T00:00:00"/>
    <n v="103630"/>
    <n v="26968"/>
    <n v="87"/>
    <x v="45"/>
    <x v="1"/>
    <n v="105"/>
    <n v="130598"/>
    <n v="0.26023352311106823"/>
  </r>
  <r>
    <x v="1972"/>
    <s v="Ishita Roy"/>
    <x v="1"/>
    <x v="4"/>
    <s v="Lead"/>
    <d v="2025-06-07T00:00:00"/>
    <d v="2001-05-27T00:00:00"/>
    <n v="112108"/>
    <n v="25820"/>
    <n v="63"/>
    <x v="18"/>
    <x v="6"/>
    <n v="119"/>
    <n v="137928"/>
    <n v="0.23031362614621614"/>
  </r>
  <r>
    <x v="1973"/>
    <s v="Meera Joshi"/>
    <x v="0"/>
    <x v="2"/>
    <s v="Analyst"/>
    <d v="2017-11-25T00:00:00"/>
    <d v="1983-12-19T00:00:00"/>
    <n v="101149"/>
    <n v="18877"/>
    <n v="67"/>
    <x v="53"/>
    <x v="2"/>
    <n v="102"/>
    <n v="120026"/>
    <n v="0.18662567103975322"/>
  </r>
  <r>
    <x v="1974"/>
    <s v="Tarun Verma"/>
    <x v="0"/>
    <x v="1"/>
    <s v="Associate"/>
    <d v="2018-03-09T00:00:00"/>
    <d v="2010-03-29T00:00:00"/>
    <n v="115561"/>
    <n v="23127"/>
    <n v="95"/>
    <x v="16"/>
    <x v="3"/>
    <n v="113"/>
    <n v="138688"/>
    <n v="0.20012807088896772"/>
  </r>
  <r>
    <x v="1975"/>
    <s v="Meera Joshi"/>
    <x v="0"/>
    <x v="5"/>
    <s v="Associate"/>
    <d v="2021-07-07T00:00:00"/>
    <d v="2009-07-18T00:00:00"/>
    <n v="112821"/>
    <n v="26010"/>
    <n v="85"/>
    <x v="36"/>
    <x v="3"/>
    <n v="102"/>
    <n v="138831"/>
    <n v="0.23054218629510465"/>
  </r>
  <r>
    <x v="1976"/>
    <s v="Ajay Singh"/>
    <x v="1"/>
    <x v="2"/>
    <s v="Lead"/>
    <d v="2018-03-05T00:00:00"/>
    <d v="2007-05-10T00:00:00"/>
    <n v="74324"/>
    <n v="17574"/>
    <n v="94"/>
    <x v="12"/>
    <x v="0"/>
    <n v="109"/>
    <n v="91898"/>
    <n v="0.23645121360529572"/>
  </r>
  <r>
    <x v="1977"/>
    <s v="Ajay Singh"/>
    <x v="1"/>
    <x v="0"/>
    <s v="Senior Executive"/>
    <d v="2020-01-30T00:00:00"/>
    <d v="2002-12-14T00:00:00"/>
    <n v="65946"/>
    <n v="9970"/>
    <n v="64"/>
    <x v="58"/>
    <x v="6"/>
    <n v="105"/>
    <n v="75916"/>
    <n v="0.15118430230794894"/>
  </r>
  <r>
    <x v="1978"/>
    <s v="Ravi Teja"/>
    <x v="1"/>
    <x v="0"/>
    <s v="Associate"/>
    <d v="2016-08-06T00:00:00"/>
    <d v="1987-03-03T00:00:00"/>
    <n v="71605"/>
    <n v="24005"/>
    <n v="75"/>
    <x v="42"/>
    <x v="0"/>
    <n v="114"/>
    <n v="95610"/>
    <n v="0.33524195237762727"/>
  </r>
  <r>
    <x v="1979"/>
    <s v="Vikram Singh"/>
    <x v="0"/>
    <x v="0"/>
    <s v="Manager"/>
    <d v="2025-11-07T00:00:00"/>
    <d v="2005-09-28T00:00:00"/>
    <n v="54098"/>
    <n v="13713"/>
    <n v="94"/>
    <x v="23"/>
    <x v="1"/>
    <n v="117"/>
    <n v="67811"/>
    <n v="0.25348441716884174"/>
  </r>
  <r>
    <x v="1980"/>
    <s v="Ananya Rao"/>
    <x v="0"/>
    <x v="3"/>
    <s v="Executive"/>
    <d v="2017-11-24T00:00:00"/>
    <d v="1997-09-22T00:00:00"/>
    <n v="87852"/>
    <n v="9959"/>
    <n v="93"/>
    <x v="58"/>
    <x v="1"/>
    <n v="119"/>
    <n v="97811"/>
    <n v="0.11336110731685106"/>
  </r>
  <r>
    <x v="1981"/>
    <s v="Rahul Verma"/>
    <x v="1"/>
    <x v="0"/>
    <s v="Manager"/>
    <d v="2024-05-05T00:00:00"/>
    <d v="1982-11-04T00:00:00"/>
    <n v="36689"/>
    <n v="14827"/>
    <n v="64"/>
    <x v="5"/>
    <x v="4"/>
    <n v="104"/>
    <n v="51516"/>
    <n v="0.40412657744828151"/>
  </r>
  <r>
    <x v="1982"/>
    <s v="Gayathri Iyer"/>
    <x v="0"/>
    <x v="6"/>
    <s v="Lead"/>
    <d v="2023-06-22T00:00:00"/>
    <d v="2006-11-25T00:00:00"/>
    <n v="108898"/>
    <n v="10349"/>
    <n v="73"/>
    <x v="14"/>
    <x v="2"/>
    <n v="104"/>
    <n v="119247"/>
    <n v="9.5033884919833236E-2"/>
  </r>
  <r>
    <x v="1983"/>
    <s v="Ananya Rao"/>
    <x v="0"/>
    <x v="3"/>
    <s v="Lead"/>
    <d v="2019-07-28T00:00:00"/>
    <d v="1980-01-07T00:00:00"/>
    <n v="69791"/>
    <n v="11113"/>
    <n v="75"/>
    <x v="26"/>
    <x v="3"/>
    <n v="111"/>
    <n v="80904"/>
    <n v="0.15923256580361364"/>
  </r>
  <r>
    <x v="1984"/>
    <s v="Ravi Teja"/>
    <x v="0"/>
    <x v="3"/>
    <s v="Senior Executive"/>
    <d v="2023-09-29T00:00:00"/>
    <d v="2011-06-01T00:00:00"/>
    <n v="27874"/>
    <n v="10425"/>
    <n v="83"/>
    <x v="55"/>
    <x v="3"/>
    <n v="110"/>
    <n v="38299"/>
    <n v="0.37400444859008397"/>
  </r>
  <r>
    <x v="1985"/>
    <s v="Tarun Verma"/>
    <x v="0"/>
    <x v="6"/>
    <s v="Analyst"/>
    <d v="2021-11-29T00:00:00"/>
    <d v="1984-05-14T00:00:00"/>
    <n v="81219"/>
    <n v="15416"/>
    <n v="62"/>
    <x v="38"/>
    <x v="5"/>
    <n v="110"/>
    <n v="96635"/>
    <n v="0.1898078035927554"/>
  </r>
  <r>
    <x v="1986"/>
    <s v="Vikram Singh"/>
    <x v="0"/>
    <x v="5"/>
    <s v="Manager"/>
    <d v="2019-09-02T00:00:00"/>
    <d v="1998-01-13T00:00:00"/>
    <n v="33281"/>
    <n v="20402"/>
    <n v="90"/>
    <x v="47"/>
    <x v="0"/>
    <n v="103"/>
    <n v="53683"/>
    <n v="0.61302244523902527"/>
  </r>
  <r>
    <x v="1987"/>
    <s v="Swathi Ramesh"/>
    <x v="0"/>
    <x v="2"/>
    <s v="Senior Executive"/>
    <d v="2021-09-01T00:00:00"/>
    <d v="2004-02-22T00:00:00"/>
    <n v="100135"/>
    <n v="29674"/>
    <n v="94"/>
    <x v="43"/>
    <x v="6"/>
    <n v="118"/>
    <n v="129809"/>
    <n v="0.29633994107954259"/>
  </r>
  <r>
    <x v="1988"/>
    <s v="Ravi Teja"/>
    <x v="0"/>
    <x v="5"/>
    <s v="Associate"/>
    <d v="2020-03-06T00:00:00"/>
    <d v="2004-09-21T00:00:00"/>
    <n v="44065"/>
    <n v="8175"/>
    <n v="77"/>
    <x v="19"/>
    <x v="2"/>
    <n v="109"/>
    <n v="52240"/>
    <n v="0.1855213888573698"/>
  </r>
  <r>
    <x v="1989"/>
    <s v="Neha Kulkarni"/>
    <x v="0"/>
    <x v="5"/>
    <s v="Executive"/>
    <d v="2024-06-01T00:00:00"/>
    <d v="1994-08-23T00:00:00"/>
    <n v="106598"/>
    <n v="11052"/>
    <n v="85"/>
    <x v="43"/>
    <x v="2"/>
    <n v="109"/>
    <n v="117650"/>
    <n v="0.1036792435130115"/>
  </r>
  <r>
    <x v="1990"/>
    <s v="Ravi Teja"/>
    <x v="1"/>
    <x v="4"/>
    <s v="Lead"/>
    <d v="2021-01-14T00:00:00"/>
    <d v="2007-09-11T00:00:00"/>
    <n v="57633"/>
    <n v="27900"/>
    <n v="97"/>
    <x v="23"/>
    <x v="0"/>
    <n v="120"/>
    <n v="85533"/>
    <n v="0.48409765238665348"/>
  </r>
  <r>
    <x v="1991"/>
    <s v="Ravi Teja"/>
    <x v="1"/>
    <x v="6"/>
    <s v="Manager"/>
    <d v="2019-04-11T00:00:00"/>
    <d v="2005-06-11T00:00:00"/>
    <n v="65940"/>
    <n v="27566"/>
    <n v="65"/>
    <x v="49"/>
    <x v="3"/>
    <n v="119"/>
    <n v="93506"/>
    <n v="0.4180467091295117"/>
  </r>
  <r>
    <x v="1992"/>
    <s v="Vikram Singh"/>
    <x v="1"/>
    <x v="5"/>
    <s v="Lead"/>
    <d v="2015-07-21T00:00:00"/>
    <d v="1984-12-17T00:00:00"/>
    <n v="41268"/>
    <n v="25109"/>
    <n v="68"/>
    <x v="30"/>
    <x v="1"/>
    <n v="106"/>
    <n v="66377"/>
    <n v="0.60843753028981296"/>
  </r>
  <r>
    <x v="1993"/>
    <s v="Priya Reddy"/>
    <x v="1"/>
    <x v="6"/>
    <s v="Executive"/>
    <d v="2022-10-25T00:00:00"/>
    <d v="1997-02-10T00:00:00"/>
    <n v="116064"/>
    <n v="6457"/>
    <n v="82"/>
    <x v="25"/>
    <x v="6"/>
    <n v="116"/>
    <n v="122521"/>
    <n v="5.5633098979873175E-2"/>
  </r>
  <r>
    <x v="1994"/>
    <s v="Rahul Verma"/>
    <x v="1"/>
    <x v="2"/>
    <s v="Lead"/>
    <d v="2015-09-11T00:00:00"/>
    <d v="1990-03-09T00:00:00"/>
    <n v="103119"/>
    <n v="22623"/>
    <n v="95"/>
    <x v="34"/>
    <x v="2"/>
    <n v="107"/>
    <n v="125742"/>
    <n v="0.21938730980711604"/>
  </r>
  <r>
    <x v="1995"/>
    <s v="Neha Kulkarni"/>
    <x v="1"/>
    <x v="1"/>
    <s v="Associate"/>
    <d v="2025-12-11T00:00:00"/>
    <d v="2011-10-27T00:00:00"/>
    <n v="109884"/>
    <n v="9121"/>
    <n v="66"/>
    <x v="10"/>
    <x v="1"/>
    <n v="109"/>
    <n v="119005"/>
    <n v="8.3005715117760545E-2"/>
  </r>
  <r>
    <x v="1996"/>
    <s v="Aditya Kapoor"/>
    <x v="1"/>
    <x v="4"/>
    <s v="Analyst"/>
    <d v="2019-04-02T00:00:00"/>
    <d v="2001-10-11T00:00:00"/>
    <n v="26006"/>
    <n v="6610"/>
    <n v="61"/>
    <x v="9"/>
    <x v="0"/>
    <n v="119"/>
    <n v="32616"/>
    <n v="0.25417211412750906"/>
  </r>
  <r>
    <x v="1997"/>
    <s v="Pooja Das"/>
    <x v="0"/>
    <x v="6"/>
    <s v="Manager"/>
    <d v="2025-11-22T00:00:00"/>
    <d v="2006-01-12T00:00:00"/>
    <n v="57796"/>
    <n v="10863"/>
    <n v="63"/>
    <x v="4"/>
    <x v="2"/>
    <n v="113"/>
    <n v="68659"/>
    <n v="0.18795418368053152"/>
  </r>
  <r>
    <x v="1998"/>
    <s v="Krishna Chaitanya"/>
    <x v="1"/>
    <x v="5"/>
    <s v="Lead"/>
    <d v="2024-08-29T00:00:00"/>
    <d v="2004-12-21T00:00:00"/>
    <n v="105398"/>
    <n v="19251"/>
    <n v="87"/>
    <x v="32"/>
    <x v="2"/>
    <n v="102"/>
    <n v="124649"/>
    <n v="0.18265052467788762"/>
  </r>
  <r>
    <x v="1999"/>
    <s v="Aditya Kapoor"/>
    <x v="1"/>
    <x v="6"/>
    <s v="Executive"/>
    <d v="2015-02-28T00:00:00"/>
    <d v="1993-12-09T00:00:00"/>
    <n v="66254"/>
    <n v="18880"/>
    <n v="83"/>
    <x v="32"/>
    <x v="4"/>
    <n v="115"/>
    <n v="85134"/>
    <n v="0.2849639267063121"/>
  </r>
  <r>
    <x v="2000"/>
    <s v="Aditya Kapoor"/>
    <x v="0"/>
    <x v="4"/>
    <s v="Associate"/>
    <d v="2023-10-11T00:00:00"/>
    <d v="1993-11-02T00:00:00"/>
    <n v="66803"/>
    <n v="12232"/>
    <n v="72"/>
    <x v="35"/>
    <x v="1"/>
    <n v="120"/>
    <n v="79035"/>
    <n v="0.18310554915198418"/>
  </r>
  <r>
    <x v="2001"/>
    <s v="Aarav Sharma"/>
    <x v="1"/>
    <x v="1"/>
    <s v="Executive"/>
    <d v="2024-08-11T00:00:00"/>
    <d v="1996-07-29T00:00:00"/>
    <n v="58828"/>
    <n v="18252"/>
    <n v="84"/>
    <x v="35"/>
    <x v="5"/>
    <n v="106"/>
    <n v="77080"/>
    <n v="0.31026042020806421"/>
  </r>
  <r>
    <x v="2002"/>
    <s v="Neha Kulkarni"/>
    <x v="1"/>
    <x v="2"/>
    <s v="Senior Executive"/>
    <d v="2015-08-10T00:00:00"/>
    <d v="1984-11-11T00:00:00"/>
    <n v="76968"/>
    <n v="25729"/>
    <n v="81"/>
    <x v="9"/>
    <x v="1"/>
    <n v="112"/>
    <n v="102697"/>
    <n v="0.33428177944080656"/>
  </r>
  <r>
    <x v="2003"/>
    <s v="Ananya Rao"/>
    <x v="0"/>
    <x v="0"/>
    <s v="Lead"/>
    <d v="2025-06-14T00:00:00"/>
    <d v="2010-04-16T00:00:00"/>
    <n v="80770"/>
    <n v="10251"/>
    <n v="71"/>
    <x v="25"/>
    <x v="5"/>
    <n v="105"/>
    <n v="91021"/>
    <n v="0.12691593413396063"/>
  </r>
  <r>
    <x v="2004"/>
    <s v="Pooja Das"/>
    <x v="0"/>
    <x v="5"/>
    <s v="Associate"/>
    <d v="2019-10-20T00:00:00"/>
    <d v="2001-06-16T00:00:00"/>
    <n v="115957"/>
    <n v="26516"/>
    <n v="90"/>
    <x v="54"/>
    <x v="2"/>
    <n v="105"/>
    <n v="142473"/>
    <n v="0.22867097286062937"/>
  </r>
  <r>
    <x v="2005"/>
    <s v="Aditya Kapoor"/>
    <x v="0"/>
    <x v="3"/>
    <s v="Analyst"/>
    <d v="2016-02-29T00:00:00"/>
    <d v="1983-07-19T00:00:00"/>
    <n v="48183"/>
    <n v="14205"/>
    <n v="66"/>
    <x v="19"/>
    <x v="3"/>
    <n v="117"/>
    <n v="62388"/>
    <n v="0.29481352344187783"/>
  </r>
  <r>
    <x v="2006"/>
    <s v="Vikram Singh"/>
    <x v="1"/>
    <x v="0"/>
    <s v="Analyst"/>
    <d v="2023-07-12T00:00:00"/>
    <d v="2004-01-30T00:00:00"/>
    <n v="26967"/>
    <n v="8550"/>
    <n v="90"/>
    <x v="21"/>
    <x v="1"/>
    <n v="113"/>
    <n v="35517"/>
    <n v="0.31705417732784513"/>
  </r>
  <r>
    <x v="2007"/>
    <s v="Tarun Verma"/>
    <x v="1"/>
    <x v="4"/>
    <s v="Executive"/>
    <d v="2017-03-13T00:00:00"/>
    <d v="1983-07-20T00:00:00"/>
    <n v="47660"/>
    <n v="23934"/>
    <n v="98"/>
    <x v="27"/>
    <x v="3"/>
    <n v="115"/>
    <n v="71594"/>
    <n v="0.50218212337389845"/>
  </r>
  <r>
    <x v="2008"/>
    <s v="Aarav Sharma"/>
    <x v="1"/>
    <x v="3"/>
    <s v="Executive"/>
    <d v="2023-01-21T00:00:00"/>
    <d v="1998-04-29T00:00:00"/>
    <n v="59487"/>
    <n v="10377"/>
    <n v="100"/>
    <x v="34"/>
    <x v="2"/>
    <n v="103"/>
    <n v="69864"/>
    <n v="0.17444147460789752"/>
  </r>
  <r>
    <x v="2009"/>
    <s v="Arjun Mehta"/>
    <x v="0"/>
    <x v="1"/>
    <s v="Analyst"/>
    <d v="2017-04-15T00:00:00"/>
    <d v="2003-09-20T00:00:00"/>
    <n v="57929"/>
    <n v="12497"/>
    <n v="90"/>
    <x v="15"/>
    <x v="5"/>
    <n v="114"/>
    <n v="70426"/>
    <n v="0.21572960002762001"/>
  </r>
  <r>
    <x v="2010"/>
    <s v="Meera Joshi"/>
    <x v="1"/>
    <x v="5"/>
    <s v="Manager"/>
    <d v="2015-07-16T00:00:00"/>
    <d v="2000-09-08T00:00:00"/>
    <n v="97627"/>
    <n v="16480"/>
    <n v="100"/>
    <x v="24"/>
    <x v="3"/>
    <n v="109"/>
    <n v="114107"/>
    <n v="0.16880576070144529"/>
  </r>
  <r>
    <x v="2011"/>
    <s v="Swathi Ramesh"/>
    <x v="0"/>
    <x v="6"/>
    <s v="Executive"/>
    <d v="2016-05-20T00:00:00"/>
    <d v="2010-02-17T00:00:00"/>
    <n v="98071"/>
    <n v="27764"/>
    <n v="74"/>
    <x v="10"/>
    <x v="3"/>
    <n v="109"/>
    <n v="125835"/>
    <n v="0.28310101864975373"/>
  </r>
  <r>
    <x v="2012"/>
    <s v="Meera Joshi"/>
    <x v="1"/>
    <x v="0"/>
    <s v="Analyst"/>
    <d v="2022-07-31T00:00:00"/>
    <d v="1999-04-03T00:00:00"/>
    <n v="58353"/>
    <n v="15010"/>
    <n v="83"/>
    <x v="4"/>
    <x v="0"/>
    <n v="115"/>
    <n v="73363"/>
    <n v="0.25722756327866603"/>
  </r>
  <r>
    <x v="2013"/>
    <s v="Aditya Kapoor"/>
    <x v="0"/>
    <x v="5"/>
    <s v="Executive"/>
    <d v="2024-06-25T00:00:00"/>
    <d v="1983-06-10T00:00:00"/>
    <n v="39601"/>
    <n v="9585"/>
    <n v="72"/>
    <x v="11"/>
    <x v="0"/>
    <n v="115"/>
    <n v="49186"/>
    <n v="0.24203934244084746"/>
  </r>
  <r>
    <x v="2014"/>
    <s v="Pooja Das"/>
    <x v="1"/>
    <x v="2"/>
    <s v="Manager"/>
    <d v="2023-03-24T00:00:00"/>
    <d v="1983-10-22T00:00:00"/>
    <n v="84080"/>
    <n v="19365"/>
    <n v="85"/>
    <x v="33"/>
    <x v="5"/>
    <n v="108"/>
    <n v="103445"/>
    <n v="0.2303163653663178"/>
  </r>
  <r>
    <x v="2015"/>
    <s v="Krishna Chaitanya"/>
    <x v="1"/>
    <x v="2"/>
    <s v="Lead"/>
    <d v="2022-08-11T00:00:00"/>
    <d v="1987-06-18T00:00:00"/>
    <n v="89131"/>
    <n v="10561"/>
    <n v="61"/>
    <x v="37"/>
    <x v="4"/>
    <n v="118"/>
    <n v="99692"/>
    <n v="0.11848851690208793"/>
  </r>
  <r>
    <x v="2016"/>
    <s v="Ravi Teja"/>
    <x v="1"/>
    <x v="2"/>
    <s v="Executive"/>
    <d v="2024-03-11T00:00:00"/>
    <d v="1983-04-07T00:00:00"/>
    <n v="87224"/>
    <n v="16587"/>
    <n v="60"/>
    <x v="46"/>
    <x v="1"/>
    <n v="102"/>
    <n v="103811"/>
    <n v="0.19016555076584427"/>
  </r>
  <r>
    <x v="2017"/>
    <s v="Rahul Verma"/>
    <x v="1"/>
    <x v="1"/>
    <s v="Analyst"/>
    <d v="2017-11-10T00:00:00"/>
    <d v="1994-10-03T00:00:00"/>
    <n v="118684"/>
    <n v="25818"/>
    <n v="72"/>
    <x v="26"/>
    <x v="2"/>
    <n v="120"/>
    <n v="144502"/>
    <n v="0.21753564086144719"/>
  </r>
  <r>
    <x v="2018"/>
    <s v="Ananya Rao"/>
    <x v="1"/>
    <x v="2"/>
    <s v="Manager"/>
    <d v="2020-08-22T00:00:00"/>
    <d v="1986-06-30T00:00:00"/>
    <n v="59965"/>
    <n v="25451"/>
    <n v="74"/>
    <x v="15"/>
    <x v="4"/>
    <n v="108"/>
    <n v="85416"/>
    <n v="0.42443091803552074"/>
  </r>
  <r>
    <x v="2019"/>
    <s v="Pooja Das"/>
    <x v="0"/>
    <x v="0"/>
    <s v="Lead"/>
    <d v="2023-11-01T00:00:00"/>
    <d v="2008-06-15T00:00:00"/>
    <n v="38610"/>
    <n v="21865"/>
    <n v="64"/>
    <x v="14"/>
    <x v="4"/>
    <n v="113"/>
    <n v="60475"/>
    <n v="0.56630406630406627"/>
  </r>
  <r>
    <x v="2020"/>
    <s v="Ishita Roy"/>
    <x v="1"/>
    <x v="4"/>
    <s v="Senior Executive"/>
    <d v="2020-10-07T00:00:00"/>
    <d v="1983-01-02T00:00:00"/>
    <n v="80703"/>
    <n v="16316"/>
    <n v="71"/>
    <x v="18"/>
    <x v="3"/>
    <n v="109"/>
    <n v="97019"/>
    <n v="0.20217340123663308"/>
  </r>
  <r>
    <x v="2021"/>
    <s v="Krishna Chaitanya"/>
    <x v="1"/>
    <x v="6"/>
    <s v="Senior Executive"/>
    <d v="2019-10-18T00:00:00"/>
    <d v="1982-05-26T00:00:00"/>
    <n v="94695"/>
    <n v="11889"/>
    <n v="94"/>
    <x v="27"/>
    <x v="3"/>
    <n v="103"/>
    <n v="106584"/>
    <n v="0.12555045144939014"/>
  </r>
  <r>
    <x v="2022"/>
    <s v="Tarun Verma"/>
    <x v="0"/>
    <x v="3"/>
    <s v="Lead"/>
    <d v="2023-10-18T00:00:00"/>
    <d v="2004-10-12T00:00:00"/>
    <n v="39044"/>
    <n v="5510"/>
    <n v="80"/>
    <x v="12"/>
    <x v="0"/>
    <n v="120"/>
    <n v="44554"/>
    <n v="0.14112283577502305"/>
  </r>
  <r>
    <x v="2023"/>
    <s v="Sneha Iyer"/>
    <x v="0"/>
    <x v="4"/>
    <s v="Associate"/>
    <d v="2025-10-08T00:00:00"/>
    <d v="2002-07-14T00:00:00"/>
    <n v="92173"/>
    <n v="26661"/>
    <n v="76"/>
    <x v="38"/>
    <x v="1"/>
    <n v="113"/>
    <n v="118834"/>
    <n v="0.2892495633211461"/>
  </r>
  <r>
    <x v="2024"/>
    <s v="Ajay Singh"/>
    <x v="1"/>
    <x v="4"/>
    <s v="Manager"/>
    <d v="2020-10-08T00:00:00"/>
    <d v="1986-12-14T00:00:00"/>
    <n v="115518"/>
    <n v="24623"/>
    <n v="63"/>
    <x v="54"/>
    <x v="3"/>
    <n v="116"/>
    <n v="140141"/>
    <n v="0.21315292854793191"/>
  </r>
  <r>
    <x v="2025"/>
    <s v="Gayathri Iyer"/>
    <x v="0"/>
    <x v="5"/>
    <s v="Associate"/>
    <d v="2016-03-04T00:00:00"/>
    <d v="1992-04-20T00:00:00"/>
    <n v="83905"/>
    <n v="27315"/>
    <n v="68"/>
    <x v="59"/>
    <x v="2"/>
    <n v="108"/>
    <n v="111220"/>
    <n v="0.32554674929980337"/>
  </r>
  <r>
    <x v="2026"/>
    <s v="Priya Reddy"/>
    <x v="0"/>
    <x v="5"/>
    <s v="Lead"/>
    <d v="2021-09-16T00:00:00"/>
    <d v="2004-03-29T00:00:00"/>
    <n v="74982"/>
    <n v="28280"/>
    <n v="76"/>
    <x v="36"/>
    <x v="3"/>
    <n v="105"/>
    <n v="103262"/>
    <n v="0.3771571843909205"/>
  </r>
  <r>
    <x v="2027"/>
    <s v="Rohan Gupta"/>
    <x v="0"/>
    <x v="4"/>
    <s v="Associate"/>
    <d v="2016-10-28T00:00:00"/>
    <d v="2003-05-23T00:00:00"/>
    <n v="55862"/>
    <n v="12807"/>
    <n v="96"/>
    <x v="35"/>
    <x v="6"/>
    <n v="105"/>
    <n v="68669"/>
    <n v="0.22926139414986932"/>
  </r>
  <r>
    <x v="2028"/>
    <s v="Sneha Iyer"/>
    <x v="1"/>
    <x v="0"/>
    <s v="Associate"/>
    <d v="2025-04-26T00:00:00"/>
    <d v="1987-01-18T00:00:00"/>
    <n v="99262"/>
    <n v="11884"/>
    <n v="71"/>
    <x v="56"/>
    <x v="4"/>
    <n v="117"/>
    <n v="111146"/>
    <n v="0.11972355987185429"/>
  </r>
  <r>
    <x v="2029"/>
    <s v="Priya Reddy"/>
    <x v="0"/>
    <x v="1"/>
    <s v="Executive"/>
    <d v="2016-05-11T00:00:00"/>
    <d v="1982-01-03T00:00:00"/>
    <n v="40331"/>
    <n v="5488"/>
    <n v="71"/>
    <x v="16"/>
    <x v="5"/>
    <n v="101"/>
    <n v="45819"/>
    <n v="0.13607398775135751"/>
  </r>
  <r>
    <x v="2030"/>
    <s v="Aarav Sharma"/>
    <x v="0"/>
    <x v="2"/>
    <s v="Manager"/>
    <d v="2019-04-30T00:00:00"/>
    <d v="2000-09-10T00:00:00"/>
    <n v="81881"/>
    <n v="17432"/>
    <n v="67"/>
    <x v="26"/>
    <x v="6"/>
    <n v="117"/>
    <n v="99313"/>
    <n v="0.21289432224814059"/>
  </r>
  <r>
    <x v="2031"/>
    <s v="Nisha Kapoor"/>
    <x v="1"/>
    <x v="2"/>
    <s v="Associate"/>
    <d v="2016-05-13T00:00:00"/>
    <d v="1980-07-02T00:00:00"/>
    <n v="96793"/>
    <n v="7739"/>
    <n v="78"/>
    <x v="37"/>
    <x v="3"/>
    <n v="113"/>
    <n v="104532"/>
    <n v="7.9954128914280997E-2"/>
  </r>
  <r>
    <x v="2032"/>
    <s v="Rahul Verma"/>
    <x v="1"/>
    <x v="0"/>
    <s v="Lead"/>
    <d v="2017-08-21T00:00:00"/>
    <d v="2004-10-21T00:00:00"/>
    <n v="62927"/>
    <n v="15463"/>
    <n v="75"/>
    <x v="46"/>
    <x v="6"/>
    <n v="119"/>
    <n v="78390"/>
    <n v="0.24572917825416754"/>
  </r>
  <r>
    <x v="2033"/>
    <s v="Swathi Ramesh"/>
    <x v="0"/>
    <x v="5"/>
    <s v="Associate"/>
    <d v="2018-02-05T00:00:00"/>
    <d v="1998-11-21T00:00:00"/>
    <n v="97133"/>
    <n v="26021"/>
    <n v="68"/>
    <x v="37"/>
    <x v="3"/>
    <n v="110"/>
    <n v="123154"/>
    <n v="0.26789041829244437"/>
  </r>
  <r>
    <x v="2034"/>
    <s v="Neha Kulkarni"/>
    <x v="1"/>
    <x v="5"/>
    <s v="Lead"/>
    <d v="2023-11-11T00:00:00"/>
    <d v="1984-05-19T00:00:00"/>
    <n v="29570"/>
    <n v="5119"/>
    <n v="72"/>
    <x v="30"/>
    <x v="4"/>
    <n v="101"/>
    <n v="34689"/>
    <n v="0.1731146432194792"/>
  </r>
  <r>
    <x v="2035"/>
    <s v="Ishita Roy"/>
    <x v="1"/>
    <x v="1"/>
    <s v="Analyst"/>
    <d v="2019-02-24T00:00:00"/>
    <d v="1992-07-06T00:00:00"/>
    <n v="68178"/>
    <n v="29320"/>
    <n v="97"/>
    <x v="6"/>
    <x v="2"/>
    <n v="103"/>
    <n v="97498"/>
    <n v="0.43005074950863914"/>
  </r>
  <r>
    <x v="2036"/>
    <s v="Aditya Kapoor"/>
    <x v="0"/>
    <x v="2"/>
    <s v="Analyst"/>
    <d v="2019-11-21T00:00:00"/>
    <d v="1999-06-01T00:00:00"/>
    <n v="112614"/>
    <n v="17777"/>
    <n v="87"/>
    <x v="18"/>
    <x v="6"/>
    <n v="103"/>
    <n v="130391"/>
    <n v="0.15785781519171685"/>
  </r>
  <r>
    <x v="2037"/>
    <s v="Aarav Sharma"/>
    <x v="1"/>
    <x v="6"/>
    <s v="Senior Executive"/>
    <d v="2024-09-23T00:00:00"/>
    <d v="1983-11-18T00:00:00"/>
    <n v="117924"/>
    <n v="7958"/>
    <n v="74"/>
    <x v="4"/>
    <x v="6"/>
    <n v="115"/>
    <n v="125882"/>
    <n v="6.7484142328957636E-2"/>
  </r>
  <r>
    <x v="2038"/>
    <s v="Ravi Teja"/>
    <x v="1"/>
    <x v="0"/>
    <s v="Associate"/>
    <d v="2021-11-20T00:00:00"/>
    <d v="2006-07-13T00:00:00"/>
    <n v="60240"/>
    <n v="25270"/>
    <n v="90"/>
    <x v="26"/>
    <x v="1"/>
    <n v="120"/>
    <n v="85510"/>
    <n v="0.41948871181938913"/>
  </r>
  <r>
    <x v="2039"/>
    <s v="Aarav Sharma"/>
    <x v="1"/>
    <x v="5"/>
    <s v="Manager"/>
    <d v="2023-07-11T00:00:00"/>
    <d v="1988-09-24T00:00:00"/>
    <n v="81347"/>
    <n v="18752"/>
    <n v="95"/>
    <x v="37"/>
    <x v="3"/>
    <n v="118"/>
    <n v="100099"/>
    <n v="0.23051864235927569"/>
  </r>
  <r>
    <x v="2040"/>
    <s v="Arjun Mehta"/>
    <x v="1"/>
    <x v="4"/>
    <s v="Lead"/>
    <d v="2021-05-13T00:00:00"/>
    <d v="2005-04-29T00:00:00"/>
    <n v="106504"/>
    <n v="18279"/>
    <n v="70"/>
    <x v="6"/>
    <x v="1"/>
    <n v="115"/>
    <n v="124783"/>
    <n v="0.17162735671899648"/>
  </r>
  <r>
    <x v="2041"/>
    <s v="Aarav Sharma"/>
    <x v="0"/>
    <x v="4"/>
    <s v="Associate"/>
    <d v="2021-04-04T00:00:00"/>
    <d v="2004-11-30T00:00:00"/>
    <n v="93162"/>
    <n v="25816"/>
    <n v="96"/>
    <x v="25"/>
    <x v="2"/>
    <n v="117"/>
    <n v="118978"/>
    <n v="0.27710869238530733"/>
  </r>
  <r>
    <x v="2042"/>
    <s v="Krishna Chaitanya"/>
    <x v="1"/>
    <x v="5"/>
    <s v="Manager"/>
    <d v="2015-10-25T00:00:00"/>
    <d v="1996-05-01T00:00:00"/>
    <n v="29015"/>
    <n v="17156"/>
    <n v="97"/>
    <x v="40"/>
    <x v="5"/>
    <n v="112"/>
    <n v="46171"/>
    <n v="0.59128037222126484"/>
  </r>
  <r>
    <x v="2043"/>
    <s v="Ishita Roy"/>
    <x v="0"/>
    <x v="4"/>
    <s v="Associate"/>
    <d v="2025-01-21T00:00:00"/>
    <d v="1996-11-29T00:00:00"/>
    <n v="28063"/>
    <n v="27715"/>
    <n v="98"/>
    <x v="12"/>
    <x v="5"/>
    <n v="101"/>
    <n v="55778"/>
    <n v="0.98759933007875134"/>
  </r>
  <r>
    <x v="2044"/>
    <s v="Rahul Verma"/>
    <x v="0"/>
    <x v="3"/>
    <s v="Lead"/>
    <d v="2023-07-27T00:00:00"/>
    <d v="1996-01-30T00:00:00"/>
    <n v="84579"/>
    <n v="25678"/>
    <n v="93"/>
    <x v="48"/>
    <x v="1"/>
    <n v="106"/>
    <n v="110257"/>
    <n v="0.30359781978978234"/>
  </r>
  <r>
    <x v="2045"/>
    <s v="Karan Malhotra"/>
    <x v="0"/>
    <x v="6"/>
    <s v="Analyst"/>
    <d v="2021-03-16T00:00:00"/>
    <d v="1980-04-05T00:00:00"/>
    <n v="99925"/>
    <n v="17076"/>
    <n v="68"/>
    <x v="29"/>
    <x v="6"/>
    <n v="115"/>
    <n v="117001"/>
    <n v="0.17088816612459345"/>
  </r>
  <r>
    <x v="2046"/>
    <s v="Meera Joshi"/>
    <x v="1"/>
    <x v="4"/>
    <s v="Senior Executive"/>
    <d v="2025-11-23T00:00:00"/>
    <d v="1985-04-13T00:00:00"/>
    <n v="85367"/>
    <n v="20946"/>
    <n v="89"/>
    <x v="4"/>
    <x v="0"/>
    <n v="103"/>
    <n v="106313"/>
    <n v="0.24536413368163343"/>
  </r>
  <r>
    <x v="2047"/>
    <s v="Krishna Chaitanya"/>
    <x v="0"/>
    <x v="3"/>
    <s v="Senior Executive"/>
    <d v="2019-04-27T00:00:00"/>
    <d v="2007-01-04T00:00:00"/>
    <n v="49232"/>
    <n v="7445"/>
    <n v="66"/>
    <x v="60"/>
    <x v="0"/>
    <n v="118"/>
    <n v="56677"/>
    <n v="0.15122278193045174"/>
  </r>
  <r>
    <x v="2048"/>
    <s v="Arjun Mehta"/>
    <x v="1"/>
    <x v="0"/>
    <s v="Manager"/>
    <d v="2022-12-29T00:00:00"/>
    <d v="2006-07-25T00:00:00"/>
    <n v="77797"/>
    <n v="9514"/>
    <n v="87"/>
    <x v="18"/>
    <x v="5"/>
    <n v="106"/>
    <n v="87311"/>
    <n v="0.12229263339203311"/>
  </r>
  <r>
    <x v="2049"/>
    <s v="Arjun Mehta"/>
    <x v="1"/>
    <x v="6"/>
    <s v="Manager"/>
    <d v="2021-08-03T00:00:00"/>
    <d v="1983-05-04T00:00:00"/>
    <n v="83887"/>
    <n v="6749"/>
    <n v="76"/>
    <x v="30"/>
    <x v="0"/>
    <n v="112"/>
    <n v="90636"/>
    <n v="8.045346716416131E-2"/>
  </r>
  <r>
    <x v="2050"/>
    <s v="Vikram Singh"/>
    <x v="0"/>
    <x v="0"/>
    <s v="Manager"/>
    <d v="2018-11-20T00:00:00"/>
    <d v="2010-07-19T00:00:00"/>
    <n v="63489"/>
    <n v="17217"/>
    <n v="91"/>
    <x v="44"/>
    <x v="4"/>
    <n v="102"/>
    <n v="80706"/>
    <n v="0.27118083447526342"/>
  </r>
  <r>
    <x v="2051"/>
    <s v="Aditya Kapoor"/>
    <x v="1"/>
    <x v="5"/>
    <s v="Manager"/>
    <d v="2016-06-01T00:00:00"/>
    <d v="1980-02-17T00:00:00"/>
    <n v="100756"/>
    <n v="9637"/>
    <n v="68"/>
    <x v="3"/>
    <x v="4"/>
    <n v="112"/>
    <n v="110393"/>
    <n v="9.5646909365199095E-2"/>
  </r>
  <r>
    <x v="2052"/>
    <s v="Tarun Verma"/>
    <x v="0"/>
    <x v="2"/>
    <s v="Manager"/>
    <d v="2015-03-15T00:00:00"/>
    <d v="1982-03-26T00:00:00"/>
    <n v="33305"/>
    <n v="25713"/>
    <n v="85"/>
    <x v="16"/>
    <x v="0"/>
    <n v="111"/>
    <n v="59018"/>
    <n v="0.77204623930340788"/>
  </r>
  <r>
    <x v="2053"/>
    <s v="Neha Kulkarni"/>
    <x v="1"/>
    <x v="0"/>
    <s v="Associate"/>
    <d v="2016-12-04T00:00:00"/>
    <d v="1989-06-23T00:00:00"/>
    <n v="42827"/>
    <n v="14124"/>
    <n v="90"/>
    <x v="36"/>
    <x v="1"/>
    <n v="106"/>
    <n v="56951"/>
    <n v="0.32979195367408409"/>
  </r>
  <r>
    <x v="2054"/>
    <s v="Ravi Teja"/>
    <x v="1"/>
    <x v="2"/>
    <s v="Senior Executive"/>
    <d v="2015-01-21T00:00:00"/>
    <d v="1982-08-15T00:00:00"/>
    <n v="36660"/>
    <n v="20908"/>
    <n v="93"/>
    <x v="46"/>
    <x v="4"/>
    <n v="117"/>
    <n v="57568"/>
    <n v="0.57032187670485546"/>
  </r>
  <r>
    <x v="2055"/>
    <s v="Kavya Nair"/>
    <x v="0"/>
    <x v="2"/>
    <s v="Senior Executive"/>
    <d v="2023-01-16T00:00:00"/>
    <d v="2000-04-20T00:00:00"/>
    <n v="56505"/>
    <n v="7952"/>
    <n v="68"/>
    <x v="22"/>
    <x v="6"/>
    <n v="113"/>
    <n v="64457"/>
    <n v="0.14073090876913547"/>
  </r>
  <r>
    <x v="2056"/>
    <s v="Ravi Teja"/>
    <x v="1"/>
    <x v="0"/>
    <s v="Associate"/>
    <d v="2015-09-27T00:00:00"/>
    <d v="1982-08-23T00:00:00"/>
    <n v="71062"/>
    <n v="23430"/>
    <n v="63"/>
    <x v="19"/>
    <x v="6"/>
    <n v="119"/>
    <n v="94492"/>
    <n v="0.3297120824069123"/>
  </r>
  <r>
    <x v="2057"/>
    <s v="Meera Joshi"/>
    <x v="0"/>
    <x v="4"/>
    <s v="Executive"/>
    <d v="2024-06-18T00:00:00"/>
    <d v="2000-10-21T00:00:00"/>
    <n v="39314"/>
    <n v="26526"/>
    <n v="65"/>
    <x v="49"/>
    <x v="5"/>
    <n v="114"/>
    <n v="65840"/>
    <n v="0.67472147326652088"/>
  </r>
  <r>
    <x v="2058"/>
    <s v="Rahul Verma"/>
    <x v="0"/>
    <x v="2"/>
    <s v="Senior Executive"/>
    <d v="2017-07-20T00:00:00"/>
    <d v="1999-10-06T00:00:00"/>
    <n v="31978"/>
    <n v="23661"/>
    <n v="68"/>
    <x v="37"/>
    <x v="6"/>
    <n v="102"/>
    <n v="55639"/>
    <n v="0.73991494152229653"/>
  </r>
  <r>
    <x v="2059"/>
    <s v="Ishita Roy"/>
    <x v="0"/>
    <x v="5"/>
    <s v="Associate"/>
    <d v="2021-08-28T00:00:00"/>
    <d v="1994-01-30T00:00:00"/>
    <n v="114192"/>
    <n v="5481"/>
    <n v="60"/>
    <x v="41"/>
    <x v="3"/>
    <n v="103"/>
    <n v="119673"/>
    <n v="4.7998108448928122E-2"/>
  </r>
  <r>
    <x v="2060"/>
    <s v="Swathi Ramesh"/>
    <x v="1"/>
    <x v="4"/>
    <s v="Lead"/>
    <d v="2018-09-02T00:00:00"/>
    <d v="2011-05-12T00:00:00"/>
    <n v="63408"/>
    <n v="12438"/>
    <n v="69"/>
    <x v="34"/>
    <x v="1"/>
    <n v="117"/>
    <n v="75846"/>
    <n v="0.19615821347464044"/>
  </r>
  <r>
    <x v="2061"/>
    <s v="Ishita Roy"/>
    <x v="1"/>
    <x v="4"/>
    <s v="Manager"/>
    <d v="2021-06-05T00:00:00"/>
    <d v="1989-07-27T00:00:00"/>
    <n v="79018"/>
    <n v="16292"/>
    <n v="68"/>
    <x v="9"/>
    <x v="3"/>
    <n v="109"/>
    <n v="95310"/>
    <n v="0.20618087018147763"/>
  </r>
  <r>
    <x v="2062"/>
    <s v="Tarun Verma"/>
    <x v="0"/>
    <x v="3"/>
    <s v="Lead"/>
    <d v="2015-12-27T00:00:00"/>
    <d v="2008-01-04T00:00:00"/>
    <n v="119496"/>
    <n v="21864"/>
    <n v="69"/>
    <x v="41"/>
    <x v="5"/>
    <n v="110"/>
    <n v="141360"/>
    <n v="0.18296846756376783"/>
  </r>
  <r>
    <x v="2063"/>
    <s v="Ravi Teja"/>
    <x v="0"/>
    <x v="1"/>
    <s v="Lead"/>
    <d v="2023-09-04T00:00:00"/>
    <d v="1983-03-04T00:00:00"/>
    <n v="29655"/>
    <n v="13448"/>
    <n v="81"/>
    <x v="26"/>
    <x v="5"/>
    <n v="112"/>
    <n v="43103"/>
    <n v="0.45348170628899004"/>
  </r>
  <r>
    <x v="2064"/>
    <s v="Ravi Teja"/>
    <x v="1"/>
    <x v="1"/>
    <s v="Lead"/>
    <d v="2017-01-20T00:00:00"/>
    <d v="1983-01-30T00:00:00"/>
    <n v="86377"/>
    <n v="14724"/>
    <n v="73"/>
    <x v="27"/>
    <x v="4"/>
    <n v="112"/>
    <n v="101101"/>
    <n v="0.1704620442941987"/>
  </r>
  <r>
    <x v="2065"/>
    <s v="Ishita Roy"/>
    <x v="1"/>
    <x v="4"/>
    <s v="Executive"/>
    <d v="2018-10-13T00:00:00"/>
    <d v="1986-10-16T00:00:00"/>
    <n v="80138"/>
    <n v="22365"/>
    <n v="63"/>
    <x v="23"/>
    <x v="4"/>
    <n v="109"/>
    <n v="102503"/>
    <n v="0.27908108512815394"/>
  </r>
  <r>
    <x v="2066"/>
    <s v="Ravi Teja"/>
    <x v="1"/>
    <x v="0"/>
    <s v="Lead"/>
    <d v="2019-10-25T00:00:00"/>
    <d v="2000-02-01T00:00:00"/>
    <n v="50396"/>
    <n v="24276"/>
    <n v="95"/>
    <x v="16"/>
    <x v="0"/>
    <n v="109"/>
    <n v="74672"/>
    <n v="0.48170489721406462"/>
  </r>
  <r>
    <x v="2067"/>
    <s v="Pooja Das"/>
    <x v="0"/>
    <x v="4"/>
    <s v="Senior Executive"/>
    <d v="2025-11-07T00:00:00"/>
    <d v="1987-12-07T00:00:00"/>
    <n v="66670"/>
    <n v="12466"/>
    <n v="84"/>
    <x v="55"/>
    <x v="4"/>
    <n v="110"/>
    <n v="79136"/>
    <n v="0.18698065096745162"/>
  </r>
  <r>
    <x v="2068"/>
    <s v="Karan Malhotra"/>
    <x v="0"/>
    <x v="4"/>
    <s v="Analyst"/>
    <d v="2018-09-17T00:00:00"/>
    <d v="1994-12-25T00:00:00"/>
    <n v="31956"/>
    <n v="19598"/>
    <n v="88"/>
    <x v="57"/>
    <x v="3"/>
    <n v="102"/>
    <n v="51554"/>
    <n v="0.6132807610464388"/>
  </r>
  <r>
    <x v="2069"/>
    <s v="Karan Malhotra"/>
    <x v="1"/>
    <x v="3"/>
    <s v="Manager"/>
    <d v="2018-10-06T00:00:00"/>
    <d v="1995-10-23T00:00:00"/>
    <n v="35493"/>
    <n v="16934"/>
    <n v="85"/>
    <x v="24"/>
    <x v="5"/>
    <n v="119"/>
    <n v="52427"/>
    <n v="0.47710816217282281"/>
  </r>
  <r>
    <x v="2070"/>
    <s v="Kavya Nair"/>
    <x v="0"/>
    <x v="4"/>
    <s v="Analyst"/>
    <d v="2021-01-24T00:00:00"/>
    <d v="1994-12-13T00:00:00"/>
    <n v="67539"/>
    <n v="8510"/>
    <n v="62"/>
    <x v="32"/>
    <x v="0"/>
    <n v="110"/>
    <n v="76049"/>
    <n v="0.12600127333836747"/>
  </r>
  <r>
    <x v="2071"/>
    <s v="Aarav Sharma"/>
    <x v="0"/>
    <x v="1"/>
    <s v="Analyst"/>
    <d v="2025-08-31T00:00:00"/>
    <d v="1983-09-27T00:00:00"/>
    <n v="38122"/>
    <n v="20161"/>
    <n v="92"/>
    <x v="29"/>
    <x v="2"/>
    <n v="104"/>
    <n v="58283"/>
    <n v="0.52885472955248936"/>
  </r>
  <r>
    <x v="2072"/>
    <s v="Ajay Singh"/>
    <x v="0"/>
    <x v="1"/>
    <s v="Senior Executive"/>
    <d v="2024-01-13T00:00:00"/>
    <d v="1993-03-25T00:00:00"/>
    <n v="117295"/>
    <n v="19587"/>
    <n v="84"/>
    <x v="17"/>
    <x v="0"/>
    <n v="106"/>
    <n v="136882"/>
    <n v="0.16698921522656548"/>
  </r>
  <r>
    <x v="2073"/>
    <s v="Kavya Nair"/>
    <x v="0"/>
    <x v="3"/>
    <s v="Lead"/>
    <d v="2021-12-18T00:00:00"/>
    <d v="1996-08-21T00:00:00"/>
    <n v="55645"/>
    <n v="15326"/>
    <n v="77"/>
    <x v="2"/>
    <x v="6"/>
    <n v="106"/>
    <n v="70971"/>
    <n v="0.27542456644801872"/>
  </r>
  <r>
    <x v="2074"/>
    <s v="Aarav Sharma"/>
    <x v="0"/>
    <x v="2"/>
    <s v="Executive"/>
    <d v="2017-01-16T00:00:00"/>
    <d v="1999-08-20T00:00:00"/>
    <n v="66123"/>
    <n v="23543"/>
    <n v="82"/>
    <x v="38"/>
    <x v="6"/>
    <n v="101"/>
    <n v="89666"/>
    <n v="0.35604857613840873"/>
  </r>
  <r>
    <x v="2075"/>
    <s v="Kavya Nair"/>
    <x v="1"/>
    <x v="5"/>
    <s v="Lead"/>
    <d v="2025-04-22T00:00:00"/>
    <d v="1982-04-11T00:00:00"/>
    <n v="35346"/>
    <n v="15469"/>
    <n v="67"/>
    <x v="15"/>
    <x v="5"/>
    <n v="106"/>
    <n v="50815"/>
    <n v="0.43764499519040345"/>
  </r>
  <r>
    <x v="2076"/>
    <s v="Meera Joshi"/>
    <x v="1"/>
    <x v="3"/>
    <s v="Lead"/>
    <d v="2024-12-26T00:00:00"/>
    <d v="2007-09-15T00:00:00"/>
    <n v="69536"/>
    <n v="6048"/>
    <n v="88"/>
    <x v="4"/>
    <x v="6"/>
    <n v="116"/>
    <n v="75584"/>
    <n v="8.6976530142659922E-2"/>
  </r>
  <r>
    <x v="2077"/>
    <s v="Sneha Iyer"/>
    <x v="1"/>
    <x v="2"/>
    <s v="Executive"/>
    <d v="2024-06-21T00:00:00"/>
    <d v="1985-10-16T00:00:00"/>
    <n v="85777"/>
    <n v="24495"/>
    <n v="95"/>
    <x v="17"/>
    <x v="3"/>
    <n v="119"/>
    <n v="110272"/>
    <n v="0.2855660608321578"/>
  </r>
  <r>
    <x v="2078"/>
    <s v="Krishna Chaitanya"/>
    <x v="1"/>
    <x v="2"/>
    <s v="Analyst"/>
    <d v="2025-03-30T00:00:00"/>
    <d v="1990-05-06T00:00:00"/>
    <n v="112349"/>
    <n v="29608"/>
    <n v="64"/>
    <x v="17"/>
    <x v="6"/>
    <n v="113"/>
    <n v="141957"/>
    <n v="0.26353594602533176"/>
  </r>
  <r>
    <x v="2079"/>
    <s v="Pooja Das"/>
    <x v="0"/>
    <x v="6"/>
    <s v="Lead"/>
    <d v="2015-02-19T00:00:00"/>
    <d v="1989-02-12T00:00:00"/>
    <n v="115443"/>
    <n v="23971"/>
    <n v="67"/>
    <x v="20"/>
    <x v="3"/>
    <n v="112"/>
    <n v="139414"/>
    <n v="0.20764359900556986"/>
  </r>
  <r>
    <x v="2080"/>
    <s v="Arjun Mehta"/>
    <x v="0"/>
    <x v="1"/>
    <s v="Associate"/>
    <d v="2015-07-06T00:00:00"/>
    <d v="2002-09-20T00:00:00"/>
    <n v="105160"/>
    <n v="27895"/>
    <n v="78"/>
    <x v="7"/>
    <x v="6"/>
    <n v="118"/>
    <n v="133055"/>
    <n v="0.26526245720806391"/>
  </r>
  <r>
    <x v="2081"/>
    <s v="Pooja Das"/>
    <x v="0"/>
    <x v="1"/>
    <s v="Lead"/>
    <d v="2018-10-11T00:00:00"/>
    <d v="2007-08-09T00:00:00"/>
    <n v="105818"/>
    <n v="10710"/>
    <n v="94"/>
    <x v="53"/>
    <x v="3"/>
    <n v="108"/>
    <n v="116528"/>
    <n v="0.10121151410913078"/>
  </r>
  <r>
    <x v="2082"/>
    <s v="Meera Joshi"/>
    <x v="1"/>
    <x v="1"/>
    <s v="Analyst"/>
    <d v="2019-01-20T00:00:00"/>
    <d v="1997-05-26T00:00:00"/>
    <n v="34261"/>
    <n v="6089"/>
    <n v="63"/>
    <x v="22"/>
    <x v="2"/>
    <n v="119"/>
    <n v="40350"/>
    <n v="0.17772394267534514"/>
  </r>
  <r>
    <x v="2083"/>
    <s v="Gayathri Iyer"/>
    <x v="0"/>
    <x v="2"/>
    <s v="Analyst"/>
    <d v="2019-06-18T00:00:00"/>
    <d v="2005-08-15T00:00:00"/>
    <n v="81160"/>
    <n v="22940"/>
    <n v="63"/>
    <x v="7"/>
    <x v="1"/>
    <n v="113"/>
    <n v="104100"/>
    <n v="0.28265155248891077"/>
  </r>
  <r>
    <x v="2084"/>
    <s v="Ishita Roy"/>
    <x v="1"/>
    <x v="6"/>
    <s v="Analyst"/>
    <d v="2023-09-23T00:00:00"/>
    <d v="2011-03-13T00:00:00"/>
    <n v="56671"/>
    <n v="20695"/>
    <n v="92"/>
    <x v="18"/>
    <x v="0"/>
    <n v="105"/>
    <n v="77366"/>
    <n v="0.36517795697976035"/>
  </r>
  <r>
    <x v="2085"/>
    <s v="Rohan Gupta"/>
    <x v="0"/>
    <x v="4"/>
    <s v="Senior Executive"/>
    <d v="2018-06-10T00:00:00"/>
    <d v="2006-01-23T00:00:00"/>
    <n v="116604"/>
    <n v="17286"/>
    <n v="74"/>
    <x v="1"/>
    <x v="6"/>
    <n v="113"/>
    <n v="133890"/>
    <n v="0.14824534321292579"/>
  </r>
  <r>
    <x v="2086"/>
    <s v="Tarun Verma"/>
    <x v="1"/>
    <x v="3"/>
    <s v="Executive"/>
    <d v="2018-09-30T00:00:00"/>
    <d v="1994-09-19T00:00:00"/>
    <n v="26055"/>
    <n v="12142"/>
    <n v="70"/>
    <x v="43"/>
    <x v="3"/>
    <n v="101"/>
    <n v="38197"/>
    <n v="0.46601420072922661"/>
  </r>
  <r>
    <x v="2087"/>
    <s v="Rahul Verma"/>
    <x v="1"/>
    <x v="1"/>
    <s v="Associate"/>
    <d v="2018-07-06T00:00:00"/>
    <d v="1991-06-11T00:00:00"/>
    <n v="42040"/>
    <n v="17817"/>
    <n v="71"/>
    <x v="4"/>
    <x v="6"/>
    <n v="115"/>
    <n v="59857"/>
    <n v="0.4238106565176023"/>
  </r>
  <r>
    <x v="2088"/>
    <s v="Ravi Teja"/>
    <x v="1"/>
    <x v="1"/>
    <s v="Manager"/>
    <d v="2015-09-08T00:00:00"/>
    <d v="2008-02-27T00:00:00"/>
    <n v="49480"/>
    <n v="26675"/>
    <n v="96"/>
    <x v="2"/>
    <x v="4"/>
    <n v="105"/>
    <n v="76155"/>
    <n v="0.53910670978173003"/>
  </r>
  <r>
    <x v="2089"/>
    <s v="Ananya Rao"/>
    <x v="0"/>
    <x v="6"/>
    <s v="Senior Executive"/>
    <d v="2024-08-07T00:00:00"/>
    <d v="1984-04-09T00:00:00"/>
    <n v="34141"/>
    <n v="5499"/>
    <n v="62"/>
    <x v="48"/>
    <x v="6"/>
    <n v="114"/>
    <n v="39640"/>
    <n v="0.16106733839079113"/>
  </r>
  <r>
    <x v="2090"/>
    <s v="Krishna Chaitanya"/>
    <x v="0"/>
    <x v="6"/>
    <s v="Executive"/>
    <d v="2015-01-24T00:00:00"/>
    <d v="2008-07-31T00:00:00"/>
    <n v="95911"/>
    <n v="23211"/>
    <n v="86"/>
    <x v="10"/>
    <x v="3"/>
    <n v="108"/>
    <n v="119122"/>
    <n v="0.24200560936701734"/>
  </r>
  <r>
    <x v="2091"/>
    <s v="Aarav Sharma"/>
    <x v="0"/>
    <x v="0"/>
    <s v="Analyst"/>
    <d v="2019-04-22T00:00:00"/>
    <d v="1997-08-11T00:00:00"/>
    <n v="83205"/>
    <n v="12207"/>
    <n v="68"/>
    <x v="39"/>
    <x v="6"/>
    <n v="110"/>
    <n v="95412"/>
    <n v="0.1467099332972778"/>
  </r>
  <r>
    <x v="2092"/>
    <s v="Krishna Chaitanya"/>
    <x v="1"/>
    <x v="3"/>
    <s v="Senior Executive"/>
    <d v="2023-06-17T00:00:00"/>
    <d v="2005-03-27T00:00:00"/>
    <n v="97939"/>
    <n v="22794"/>
    <n v="88"/>
    <x v="49"/>
    <x v="4"/>
    <n v="119"/>
    <n v="120733"/>
    <n v="0.23273670345827505"/>
  </r>
  <r>
    <x v="2093"/>
    <s v="Kavya Nair"/>
    <x v="0"/>
    <x v="1"/>
    <s v="Manager"/>
    <d v="2023-04-07T00:00:00"/>
    <d v="2006-08-17T00:00:00"/>
    <n v="80508"/>
    <n v="15213"/>
    <n v="70"/>
    <x v="23"/>
    <x v="6"/>
    <n v="108"/>
    <n v="95721"/>
    <n v="0.18896258756893725"/>
  </r>
  <r>
    <x v="2094"/>
    <s v="Ananya Rao"/>
    <x v="1"/>
    <x v="2"/>
    <s v="Executive"/>
    <d v="2023-12-10T00:00:00"/>
    <d v="1980-05-18T00:00:00"/>
    <n v="115992"/>
    <n v="9635"/>
    <n v="89"/>
    <x v="50"/>
    <x v="3"/>
    <n v="117"/>
    <n v="125627"/>
    <n v="8.3066073522311878E-2"/>
  </r>
  <r>
    <x v="2095"/>
    <s v="Kavya Nair"/>
    <x v="0"/>
    <x v="6"/>
    <s v="Associate"/>
    <d v="2020-03-12T00:00:00"/>
    <d v="1981-02-08T00:00:00"/>
    <n v="116082"/>
    <n v="24524"/>
    <n v="68"/>
    <x v="20"/>
    <x v="2"/>
    <n v="104"/>
    <n v="140606"/>
    <n v="0.21126445099154045"/>
  </r>
  <r>
    <x v="2096"/>
    <s v="Rahul Verma"/>
    <x v="1"/>
    <x v="5"/>
    <s v="Executive"/>
    <d v="2017-07-13T00:00:00"/>
    <d v="2012-01-06T00:00:00"/>
    <n v="97185"/>
    <n v="5200"/>
    <n v="71"/>
    <x v="37"/>
    <x v="2"/>
    <n v="106"/>
    <n v="102385"/>
    <n v="5.3506199516386271E-2"/>
  </r>
  <r>
    <x v="2097"/>
    <s v="Sneha Iyer"/>
    <x v="0"/>
    <x v="0"/>
    <s v="Senior Executive"/>
    <d v="2025-03-03T00:00:00"/>
    <d v="2003-07-11T00:00:00"/>
    <n v="41317"/>
    <n v="22113"/>
    <n v="96"/>
    <x v="55"/>
    <x v="2"/>
    <n v="101"/>
    <n v="63430"/>
    <n v="0.53520342716073288"/>
  </r>
  <r>
    <x v="2098"/>
    <s v="Krishna Chaitanya"/>
    <x v="1"/>
    <x v="4"/>
    <s v="Analyst"/>
    <d v="2019-11-12T00:00:00"/>
    <d v="1984-10-09T00:00:00"/>
    <n v="39688"/>
    <n v="21486"/>
    <n v="87"/>
    <x v="5"/>
    <x v="1"/>
    <n v="112"/>
    <n v="61174"/>
    <n v="0.5413727071155009"/>
  </r>
  <r>
    <x v="2099"/>
    <s v="Aditya Kapoor"/>
    <x v="0"/>
    <x v="2"/>
    <s v="Manager"/>
    <d v="2024-11-16T00:00:00"/>
    <d v="1994-01-14T00:00:00"/>
    <n v="99576"/>
    <n v="29563"/>
    <n v="89"/>
    <x v="2"/>
    <x v="2"/>
    <n v="106"/>
    <n v="129139"/>
    <n v="0.29688880854824456"/>
  </r>
  <r>
    <x v="2100"/>
    <s v="Sneha Iyer"/>
    <x v="1"/>
    <x v="4"/>
    <s v="Manager"/>
    <d v="2015-07-02T00:00:00"/>
    <d v="2011-10-18T00:00:00"/>
    <n v="31598"/>
    <n v="29589"/>
    <n v="81"/>
    <x v="55"/>
    <x v="5"/>
    <n v="116"/>
    <n v="61187"/>
    <n v="0.93642002658396106"/>
  </r>
  <r>
    <x v="2101"/>
    <s v="Ravi Teja"/>
    <x v="0"/>
    <x v="0"/>
    <s v="Manager"/>
    <d v="2019-03-18T00:00:00"/>
    <d v="2007-04-21T00:00:00"/>
    <n v="45260"/>
    <n v="21663"/>
    <n v="97"/>
    <x v="41"/>
    <x v="5"/>
    <n v="117"/>
    <n v="66923"/>
    <n v="0.4786345558992488"/>
  </r>
  <r>
    <x v="2102"/>
    <s v="Vikram Singh"/>
    <x v="1"/>
    <x v="6"/>
    <s v="Analyst"/>
    <d v="2022-05-16T00:00:00"/>
    <d v="1984-04-21T00:00:00"/>
    <n v="92359"/>
    <n v="9525"/>
    <n v="70"/>
    <x v="30"/>
    <x v="4"/>
    <n v="116"/>
    <n v="101884"/>
    <n v="0.10313017681005641"/>
  </r>
  <r>
    <x v="2103"/>
    <s v="Kavya Nair"/>
    <x v="0"/>
    <x v="0"/>
    <s v="Executive"/>
    <d v="2021-03-07T00:00:00"/>
    <d v="1989-08-03T00:00:00"/>
    <n v="105614"/>
    <n v="14651"/>
    <n v="94"/>
    <x v="8"/>
    <x v="0"/>
    <n v="108"/>
    <n v="120265"/>
    <n v="0.13872213911034523"/>
  </r>
  <r>
    <x v="2104"/>
    <s v="Arjun Mehta"/>
    <x v="0"/>
    <x v="0"/>
    <s v="Senior Executive"/>
    <d v="2015-12-30T00:00:00"/>
    <d v="1992-06-11T00:00:00"/>
    <n v="61535"/>
    <n v="20967"/>
    <n v="77"/>
    <x v="46"/>
    <x v="5"/>
    <n v="105"/>
    <n v="82502"/>
    <n v="0.34073291622653773"/>
  </r>
  <r>
    <x v="2105"/>
    <s v="Swathi Ramesh"/>
    <x v="0"/>
    <x v="0"/>
    <s v="Associate"/>
    <d v="2025-12-03T00:00:00"/>
    <d v="1996-02-22T00:00:00"/>
    <n v="100664"/>
    <n v="24740"/>
    <n v="72"/>
    <x v="2"/>
    <x v="6"/>
    <n v="105"/>
    <n v="125404"/>
    <n v="0.2457680998172137"/>
  </r>
  <r>
    <x v="2106"/>
    <s v="Nisha Kapoor"/>
    <x v="0"/>
    <x v="1"/>
    <s v="Analyst"/>
    <d v="2022-02-10T00:00:00"/>
    <d v="1989-04-28T00:00:00"/>
    <n v="31646"/>
    <n v="14076"/>
    <n v="69"/>
    <x v="16"/>
    <x v="4"/>
    <n v="105"/>
    <n v="45722"/>
    <n v="0.44479555078050936"/>
  </r>
  <r>
    <x v="2107"/>
    <s v="Arjun Mehta"/>
    <x v="1"/>
    <x v="3"/>
    <s v="Senior Executive"/>
    <d v="2024-07-15T00:00:00"/>
    <d v="1985-09-14T00:00:00"/>
    <n v="116154"/>
    <n v="8382"/>
    <n v="75"/>
    <x v="50"/>
    <x v="0"/>
    <n v="107"/>
    <n v="124536"/>
    <n v="7.216281832739295E-2"/>
  </r>
  <r>
    <x v="2108"/>
    <s v="Priya Reddy"/>
    <x v="0"/>
    <x v="4"/>
    <s v="Analyst"/>
    <d v="2019-09-08T00:00:00"/>
    <d v="1995-01-18T00:00:00"/>
    <n v="31164"/>
    <n v="18341"/>
    <n v="76"/>
    <x v="23"/>
    <x v="5"/>
    <n v="101"/>
    <n v="49505"/>
    <n v="0.58853163907072259"/>
  </r>
  <r>
    <x v="2109"/>
    <s v="Krishna Chaitanya"/>
    <x v="0"/>
    <x v="6"/>
    <s v="Lead"/>
    <d v="2023-11-23T00:00:00"/>
    <d v="2006-09-07T00:00:00"/>
    <n v="55252"/>
    <n v="19416"/>
    <n v="89"/>
    <x v="31"/>
    <x v="3"/>
    <n v="113"/>
    <n v="74668"/>
    <n v="0.35140809382465793"/>
  </r>
  <r>
    <x v="2110"/>
    <s v="Gayathri Iyer"/>
    <x v="0"/>
    <x v="4"/>
    <s v="Manager"/>
    <d v="2017-07-07T00:00:00"/>
    <d v="1985-12-03T00:00:00"/>
    <n v="34311"/>
    <n v="27406"/>
    <n v="61"/>
    <x v="46"/>
    <x v="5"/>
    <n v="120"/>
    <n v="61717"/>
    <n v="0.79875258663402404"/>
  </r>
  <r>
    <x v="2111"/>
    <s v="Rahul Verma"/>
    <x v="1"/>
    <x v="2"/>
    <s v="Lead"/>
    <d v="2023-04-29T00:00:00"/>
    <d v="1983-04-27T00:00:00"/>
    <n v="86561"/>
    <n v="14782"/>
    <n v="84"/>
    <x v="38"/>
    <x v="1"/>
    <n v="102"/>
    <n v="101343"/>
    <n v="0.17076974619054772"/>
  </r>
  <r>
    <x v="2112"/>
    <s v="Kavya Nair"/>
    <x v="0"/>
    <x v="0"/>
    <s v="Analyst"/>
    <d v="2017-12-15T00:00:00"/>
    <d v="1991-02-14T00:00:00"/>
    <n v="95937"/>
    <n v="14040"/>
    <n v="64"/>
    <x v="39"/>
    <x v="2"/>
    <n v="113"/>
    <n v="109977"/>
    <n v="0.14634603958847994"/>
  </r>
  <r>
    <x v="2113"/>
    <s v="Kavya Nair"/>
    <x v="0"/>
    <x v="4"/>
    <s v="Analyst"/>
    <d v="2023-12-27T00:00:00"/>
    <d v="1989-02-08T00:00:00"/>
    <n v="40534"/>
    <n v="18755"/>
    <n v="91"/>
    <x v="20"/>
    <x v="1"/>
    <n v="102"/>
    <n v="59289"/>
    <n v="0.46269798194108652"/>
  </r>
  <r>
    <x v="2114"/>
    <s v="Meera Joshi"/>
    <x v="1"/>
    <x v="4"/>
    <s v="Senior Executive"/>
    <d v="2025-11-12T00:00:00"/>
    <d v="1998-09-26T00:00:00"/>
    <n v="76544"/>
    <n v="20089"/>
    <n v="62"/>
    <x v="6"/>
    <x v="5"/>
    <n v="113"/>
    <n v="96633"/>
    <n v="0.26245035535117056"/>
  </r>
  <r>
    <x v="2115"/>
    <s v="Arjun Mehta"/>
    <x v="0"/>
    <x v="4"/>
    <s v="Manager"/>
    <d v="2024-01-07T00:00:00"/>
    <d v="1997-08-29T00:00:00"/>
    <n v="72454"/>
    <n v="16851"/>
    <n v="63"/>
    <x v="54"/>
    <x v="1"/>
    <n v="110"/>
    <n v="89305"/>
    <n v="0.23257515113037239"/>
  </r>
  <r>
    <x v="2116"/>
    <s v="Vikram Singh"/>
    <x v="1"/>
    <x v="2"/>
    <s v="Analyst"/>
    <d v="2019-12-12T00:00:00"/>
    <d v="1999-05-10T00:00:00"/>
    <n v="76316"/>
    <n v="11433"/>
    <n v="79"/>
    <x v="9"/>
    <x v="4"/>
    <n v="107"/>
    <n v="87749"/>
    <n v="0.14981131086534935"/>
  </r>
  <r>
    <x v="2117"/>
    <s v="Ananya Rao"/>
    <x v="1"/>
    <x v="6"/>
    <s v="Analyst"/>
    <d v="2018-05-23T00:00:00"/>
    <d v="2009-01-12T00:00:00"/>
    <n v="104235"/>
    <n v="17351"/>
    <n v="70"/>
    <x v="31"/>
    <x v="5"/>
    <n v="105"/>
    <n v="121586"/>
    <n v="0.16646040197630355"/>
  </r>
  <r>
    <x v="2118"/>
    <s v="Kavya Nair"/>
    <x v="1"/>
    <x v="1"/>
    <s v="Associate"/>
    <d v="2024-11-21T00:00:00"/>
    <d v="1985-04-08T00:00:00"/>
    <n v="36594"/>
    <n v="14683"/>
    <n v="69"/>
    <x v="59"/>
    <x v="5"/>
    <n v="114"/>
    <n v="51277"/>
    <n v="0.40124064054216541"/>
  </r>
  <r>
    <x v="2119"/>
    <s v="Krishna Chaitanya"/>
    <x v="0"/>
    <x v="5"/>
    <s v="Lead"/>
    <d v="2018-11-08T00:00:00"/>
    <d v="2009-05-12T00:00:00"/>
    <n v="97719"/>
    <n v="27787"/>
    <n v="80"/>
    <x v="18"/>
    <x v="0"/>
    <n v="105"/>
    <n v="125506"/>
    <n v="0.28435616410319386"/>
  </r>
  <r>
    <x v="2120"/>
    <s v="Sneha Iyer"/>
    <x v="0"/>
    <x v="4"/>
    <s v="Lead"/>
    <d v="2020-07-12T00:00:00"/>
    <d v="2006-08-26T00:00:00"/>
    <n v="115078"/>
    <n v="25240"/>
    <n v="66"/>
    <x v="28"/>
    <x v="1"/>
    <n v="114"/>
    <n v="140318"/>
    <n v="0.2193294982533586"/>
  </r>
  <r>
    <x v="2121"/>
    <s v="Arjun Mehta"/>
    <x v="0"/>
    <x v="2"/>
    <s v="Senior Executive"/>
    <d v="2025-03-05T00:00:00"/>
    <d v="2011-11-26T00:00:00"/>
    <n v="36093"/>
    <n v="26561"/>
    <n v="98"/>
    <x v="48"/>
    <x v="0"/>
    <n v="113"/>
    <n v="62654"/>
    <n v="0.73590446901061146"/>
  </r>
  <r>
    <x v="2122"/>
    <s v="Vikram Singh"/>
    <x v="0"/>
    <x v="1"/>
    <s v="Manager"/>
    <d v="2018-10-19T00:00:00"/>
    <d v="1990-09-27T00:00:00"/>
    <n v="42560"/>
    <n v="28598"/>
    <n v="78"/>
    <x v="29"/>
    <x v="2"/>
    <n v="106"/>
    <n v="71158"/>
    <n v="0.67194548872180448"/>
  </r>
  <r>
    <x v="2123"/>
    <s v="Meera Joshi"/>
    <x v="0"/>
    <x v="6"/>
    <s v="Manager"/>
    <d v="2017-08-24T00:00:00"/>
    <d v="1990-02-01T00:00:00"/>
    <n v="57181"/>
    <n v="13543"/>
    <n v="72"/>
    <x v="29"/>
    <x v="4"/>
    <n v="102"/>
    <n v="70724"/>
    <n v="0.23684440635875553"/>
  </r>
  <r>
    <x v="2124"/>
    <s v="Ananya Rao"/>
    <x v="0"/>
    <x v="0"/>
    <s v="Lead"/>
    <d v="2024-05-10T00:00:00"/>
    <d v="1996-05-29T00:00:00"/>
    <n v="112616"/>
    <n v="22334"/>
    <n v="91"/>
    <x v="23"/>
    <x v="6"/>
    <n v="112"/>
    <n v="134950"/>
    <n v="0.19831995453576756"/>
  </r>
  <r>
    <x v="2125"/>
    <s v="Vikram Singh"/>
    <x v="1"/>
    <x v="5"/>
    <s v="Associate"/>
    <d v="2023-09-24T00:00:00"/>
    <d v="2012-08-23T00:00:00"/>
    <n v="76171"/>
    <n v="27604"/>
    <n v="96"/>
    <x v="0"/>
    <x v="3"/>
    <n v="116"/>
    <n v="103775"/>
    <n v="0.36239513725696132"/>
  </r>
  <r>
    <x v="2126"/>
    <s v="Aditya Kapoor"/>
    <x v="1"/>
    <x v="3"/>
    <s v="Manager"/>
    <d v="2022-12-26T00:00:00"/>
    <d v="2012-04-27T00:00:00"/>
    <n v="60160"/>
    <n v="28650"/>
    <n v="100"/>
    <x v="15"/>
    <x v="5"/>
    <n v="112"/>
    <n v="88810"/>
    <n v="0.47623005319148937"/>
  </r>
  <r>
    <x v="2127"/>
    <s v="Ananya Rao"/>
    <x v="1"/>
    <x v="6"/>
    <s v="Manager"/>
    <d v="2020-04-18T00:00:00"/>
    <d v="1992-02-24T00:00:00"/>
    <n v="76514"/>
    <n v="17670"/>
    <n v="98"/>
    <x v="51"/>
    <x v="1"/>
    <n v="113"/>
    <n v="94184"/>
    <n v="0.23093812896986171"/>
  </r>
  <r>
    <x v="2128"/>
    <s v="Rahul Verma"/>
    <x v="1"/>
    <x v="1"/>
    <s v="Senior Executive"/>
    <d v="2016-06-02T00:00:00"/>
    <d v="1983-07-19T00:00:00"/>
    <n v="48210"/>
    <n v="16247"/>
    <n v="78"/>
    <x v="50"/>
    <x v="6"/>
    <n v="118"/>
    <n v="64457"/>
    <n v="0.33700477079444097"/>
  </r>
  <r>
    <x v="2129"/>
    <s v="Aarav Sharma"/>
    <x v="1"/>
    <x v="5"/>
    <s v="Manager"/>
    <d v="2025-04-14T00:00:00"/>
    <d v="1993-09-28T00:00:00"/>
    <n v="91590"/>
    <n v="7868"/>
    <n v="81"/>
    <x v="36"/>
    <x v="4"/>
    <n v="113"/>
    <n v="99458"/>
    <n v="8.5904574735233108E-2"/>
  </r>
  <r>
    <x v="2130"/>
    <s v="Ajay Singh"/>
    <x v="0"/>
    <x v="6"/>
    <s v="Senior Executive"/>
    <d v="2021-06-16T00:00:00"/>
    <d v="1997-02-07T00:00:00"/>
    <n v="77045"/>
    <n v="14898"/>
    <n v="88"/>
    <x v="36"/>
    <x v="6"/>
    <n v="108"/>
    <n v="91943"/>
    <n v="0.19336751249269907"/>
  </r>
  <r>
    <x v="2131"/>
    <s v="Aarav Sharma"/>
    <x v="1"/>
    <x v="5"/>
    <s v="Senior Executive"/>
    <d v="2016-07-13T00:00:00"/>
    <d v="1990-09-30T00:00:00"/>
    <n v="73226"/>
    <n v="28507"/>
    <n v="97"/>
    <x v="25"/>
    <x v="3"/>
    <n v="106"/>
    <n v="101733"/>
    <n v="0.38930161418075548"/>
  </r>
  <r>
    <x v="2132"/>
    <s v="Karan Malhotra"/>
    <x v="0"/>
    <x v="5"/>
    <s v="Senior Executive"/>
    <d v="2015-08-04T00:00:00"/>
    <d v="2009-12-13T00:00:00"/>
    <n v="59704"/>
    <n v="26320"/>
    <n v="94"/>
    <x v="21"/>
    <x v="5"/>
    <n v="108"/>
    <n v="86024"/>
    <n v="0.44084148465764439"/>
  </r>
  <r>
    <x v="2133"/>
    <s v="Kavya Nair"/>
    <x v="1"/>
    <x v="5"/>
    <s v="Analyst"/>
    <d v="2018-05-17T00:00:00"/>
    <d v="1994-03-17T00:00:00"/>
    <n v="65494"/>
    <n v="11995"/>
    <n v="63"/>
    <x v="58"/>
    <x v="1"/>
    <n v="114"/>
    <n v="77489"/>
    <n v="0.18314654777536873"/>
  </r>
  <r>
    <x v="2134"/>
    <s v="Ananya Rao"/>
    <x v="1"/>
    <x v="1"/>
    <s v="Analyst"/>
    <d v="2025-10-11T00:00:00"/>
    <d v="2010-07-14T00:00:00"/>
    <n v="27368"/>
    <n v="5982"/>
    <n v="94"/>
    <x v="46"/>
    <x v="0"/>
    <n v="104"/>
    <n v="33350"/>
    <n v="0.2185764396375329"/>
  </r>
  <r>
    <x v="2135"/>
    <s v="Tarun Verma"/>
    <x v="1"/>
    <x v="1"/>
    <s v="Executive"/>
    <d v="2025-06-14T00:00:00"/>
    <d v="1985-05-24T00:00:00"/>
    <n v="35407"/>
    <n v="17070"/>
    <n v="95"/>
    <x v="58"/>
    <x v="6"/>
    <n v="118"/>
    <n v="52477"/>
    <n v="0.48210805772869769"/>
  </r>
  <r>
    <x v="2136"/>
    <s v="Vikram Singh"/>
    <x v="1"/>
    <x v="1"/>
    <s v="Executive"/>
    <d v="2019-01-25T00:00:00"/>
    <d v="2009-07-06T00:00:00"/>
    <n v="61616"/>
    <n v="29219"/>
    <n v="71"/>
    <x v="40"/>
    <x v="1"/>
    <n v="115"/>
    <n v="90835"/>
    <n v="0.47421124383277069"/>
  </r>
  <r>
    <x v="2137"/>
    <s v="Vikram Singh"/>
    <x v="1"/>
    <x v="5"/>
    <s v="Lead"/>
    <d v="2022-04-18T00:00:00"/>
    <d v="2010-06-12T00:00:00"/>
    <n v="90281"/>
    <n v="6592"/>
    <n v="67"/>
    <x v="32"/>
    <x v="5"/>
    <n v="106"/>
    <n v="96873"/>
    <n v="7.3016470796734637E-2"/>
  </r>
  <r>
    <x v="2138"/>
    <s v="Nisha Kapoor"/>
    <x v="0"/>
    <x v="2"/>
    <s v="Manager"/>
    <d v="2019-08-11T00:00:00"/>
    <d v="1995-04-26T00:00:00"/>
    <n v="44344"/>
    <n v="12292"/>
    <n v="88"/>
    <x v="31"/>
    <x v="2"/>
    <n v="105"/>
    <n v="56636"/>
    <n v="0.27719646400865955"/>
  </r>
  <r>
    <x v="2139"/>
    <s v="Gayathri Iyer"/>
    <x v="1"/>
    <x v="3"/>
    <s v="Lead"/>
    <d v="2018-08-19T00:00:00"/>
    <d v="1998-03-30T00:00:00"/>
    <n v="49680"/>
    <n v="11389"/>
    <n v="89"/>
    <x v="20"/>
    <x v="6"/>
    <n v="109"/>
    <n v="61069"/>
    <n v="0.22924718196457328"/>
  </r>
  <r>
    <x v="2140"/>
    <s v="Priya Reddy"/>
    <x v="0"/>
    <x v="5"/>
    <s v="Lead"/>
    <d v="2022-11-08T00:00:00"/>
    <d v="1996-01-07T00:00:00"/>
    <n v="44988"/>
    <n v="19395"/>
    <n v="94"/>
    <x v="7"/>
    <x v="6"/>
    <n v="112"/>
    <n v="64383"/>
    <n v="0.43111496399039745"/>
  </r>
  <r>
    <x v="2141"/>
    <s v="Aditya Kapoor"/>
    <x v="0"/>
    <x v="0"/>
    <s v="Analyst"/>
    <d v="2025-04-29T00:00:00"/>
    <d v="1986-10-26T00:00:00"/>
    <n v="88418"/>
    <n v="27361"/>
    <n v="71"/>
    <x v="30"/>
    <x v="5"/>
    <n v="103"/>
    <n v="115779"/>
    <n v="0.30945056436472212"/>
  </r>
  <r>
    <x v="2142"/>
    <s v="Pooja Das"/>
    <x v="0"/>
    <x v="6"/>
    <s v="Associate"/>
    <d v="2022-06-06T00:00:00"/>
    <d v="1988-09-27T00:00:00"/>
    <n v="40717"/>
    <n v="18940"/>
    <n v="61"/>
    <x v="9"/>
    <x v="3"/>
    <n v="108"/>
    <n v="59657"/>
    <n v="0.4651619716580298"/>
  </r>
  <r>
    <x v="2143"/>
    <s v="Gayathri Iyer"/>
    <x v="0"/>
    <x v="5"/>
    <s v="Executive"/>
    <d v="2023-07-23T00:00:00"/>
    <d v="1997-11-07T00:00:00"/>
    <n v="94348"/>
    <n v="25563"/>
    <n v="65"/>
    <x v="32"/>
    <x v="5"/>
    <n v="102"/>
    <n v="119911"/>
    <n v="0.27094374019587059"/>
  </r>
  <r>
    <x v="2144"/>
    <s v="Rohan Gupta"/>
    <x v="0"/>
    <x v="1"/>
    <s v="Associate"/>
    <d v="2021-12-24T00:00:00"/>
    <d v="1995-07-07T00:00:00"/>
    <n v="71014"/>
    <n v="28238"/>
    <n v="69"/>
    <x v="56"/>
    <x v="4"/>
    <n v="113"/>
    <n v="99252"/>
    <n v="0.39763990199115667"/>
  </r>
  <r>
    <x v="2145"/>
    <s v="Kavya Nair"/>
    <x v="0"/>
    <x v="4"/>
    <s v="Lead"/>
    <d v="2017-02-02T00:00:00"/>
    <d v="2005-10-26T00:00:00"/>
    <n v="107728"/>
    <n v="20880"/>
    <n v="75"/>
    <x v="53"/>
    <x v="5"/>
    <n v="112"/>
    <n v="128608"/>
    <n v="0.19382147631070845"/>
  </r>
  <r>
    <x v="2146"/>
    <s v="Ajay Singh"/>
    <x v="1"/>
    <x v="5"/>
    <s v="Lead"/>
    <d v="2022-08-29T00:00:00"/>
    <d v="1989-07-25T00:00:00"/>
    <n v="55753"/>
    <n v="9861"/>
    <n v="70"/>
    <x v="11"/>
    <x v="0"/>
    <n v="115"/>
    <n v="65614"/>
    <n v="0.17686940613061181"/>
  </r>
  <r>
    <x v="2147"/>
    <s v="Ananya Rao"/>
    <x v="0"/>
    <x v="4"/>
    <s v="Manager"/>
    <d v="2021-10-26T00:00:00"/>
    <d v="1987-10-26T00:00:00"/>
    <n v="25186"/>
    <n v="14415"/>
    <n v="83"/>
    <x v="3"/>
    <x v="2"/>
    <n v="108"/>
    <n v="39601"/>
    <n v="0.57234177717779722"/>
  </r>
  <r>
    <x v="2148"/>
    <s v="Meera Joshi"/>
    <x v="0"/>
    <x v="1"/>
    <s v="Executive"/>
    <d v="2019-09-30T00:00:00"/>
    <d v="1999-02-23T00:00:00"/>
    <n v="36417"/>
    <n v="21622"/>
    <n v="82"/>
    <x v="26"/>
    <x v="2"/>
    <n v="113"/>
    <n v="58039"/>
    <n v="0.59373369580141144"/>
  </r>
  <r>
    <x v="2149"/>
    <s v="Rahul Verma"/>
    <x v="0"/>
    <x v="4"/>
    <s v="Associate"/>
    <d v="2015-07-06T00:00:00"/>
    <d v="2002-12-10T00:00:00"/>
    <n v="49567"/>
    <n v="17749"/>
    <n v="98"/>
    <x v="32"/>
    <x v="4"/>
    <n v="104"/>
    <n v="67316"/>
    <n v="0.35808098129804106"/>
  </r>
  <r>
    <x v="2150"/>
    <s v="Swathi Ramesh"/>
    <x v="0"/>
    <x v="5"/>
    <s v="Executive"/>
    <d v="2019-04-11T00:00:00"/>
    <d v="1981-09-24T00:00:00"/>
    <n v="37932"/>
    <n v="5463"/>
    <n v="91"/>
    <x v="25"/>
    <x v="5"/>
    <n v="113"/>
    <n v="43395"/>
    <n v="0.14402087946852263"/>
  </r>
  <r>
    <x v="2151"/>
    <s v="Sneha Iyer"/>
    <x v="1"/>
    <x v="2"/>
    <s v="Manager"/>
    <d v="2017-06-29T00:00:00"/>
    <d v="2005-01-15T00:00:00"/>
    <n v="113836"/>
    <n v="23357"/>
    <n v="100"/>
    <x v="36"/>
    <x v="0"/>
    <n v="103"/>
    <n v="137193"/>
    <n v="0.20518113777715311"/>
  </r>
  <r>
    <x v="2152"/>
    <s v="Tarun Verma"/>
    <x v="1"/>
    <x v="2"/>
    <s v="Senior Executive"/>
    <d v="2020-12-27T00:00:00"/>
    <d v="1991-08-02T00:00:00"/>
    <n v="77761"/>
    <n v="20678"/>
    <n v="72"/>
    <x v="49"/>
    <x v="2"/>
    <n v="109"/>
    <n v="98439"/>
    <n v="0.26591736217384038"/>
  </r>
  <r>
    <x v="2153"/>
    <s v="Arjun Mehta"/>
    <x v="0"/>
    <x v="1"/>
    <s v="Executive"/>
    <d v="2022-09-30T00:00:00"/>
    <d v="1986-11-07T00:00:00"/>
    <n v="43564"/>
    <n v="10288"/>
    <n v="92"/>
    <x v="1"/>
    <x v="0"/>
    <n v="104"/>
    <n v="53852"/>
    <n v="0.23615829584060233"/>
  </r>
  <r>
    <x v="2154"/>
    <s v="Ajay Singh"/>
    <x v="1"/>
    <x v="6"/>
    <s v="Executive"/>
    <d v="2018-11-18T00:00:00"/>
    <d v="2005-02-16T00:00:00"/>
    <n v="112864"/>
    <n v="29266"/>
    <n v="96"/>
    <x v="11"/>
    <x v="0"/>
    <n v="106"/>
    <n v="142130"/>
    <n v="0.2593032322086759"/>
  </r>
  <r>
    <x v="2155"/>
    <s v="Kavya Nair"/>
    <x v="1"/>
    <x v="3"/>
    <s v="Analyst"/>
    <d v="2019-03-25T00:00:00"/>
    <d v="1988-03-17T00:00:00"/>
    <n v="105993"/>
    <n v="16060"/>
    <n v="73"/>
    <x v="50"/>
    <x v="0"/>
    <n v="102"/>
    <n v="122053"/>
    <n v="0.15151943996301642"/>
  </r>
  <r>
    <x v="2156"/>
    <s v="Karan Malhotra"/>
    <x v="0"/>
    <x v="5"/>
    <s v="Lead"/>
    <d v="2023-11-12T00:00:00"/>
    <d v="2012-05-22T00:00:00"/>
    <n v="87755"/>
    <n v="13016"/>
    <n v="64"/>
    <x v="3"/>
    <x v="0"/>
    <n v="104"/>
    <n v="100771"/>
    <n v="0.14832203293259644"/>
  </r>
  <r>
    <x v="2157"/>
    <s v="Ravi Teja"/>
    <x v="0"/>
    <x v="6"/>
    <s v="Associate"/>
    <d v="2022-09-01T00:00:00"/>
    <d v="2002-01-22T00:00:00"/>
    <n v="61146"/>
    <n v="8425"/>
    <n v="75"/>
    <x v="20"/>
    <x v="2"/>
    <n v="111"/>
    <n v="69571"/>
    <n v="0.13778497366957773"/>
  </r>
  <r>
    <x v="2158"/>
    <s v="Ananya Rao"/>
    <x v="1"/>
    <x v="5"/>
    <s v="Analyst"/>
    <d v="2022-04-29T00:00:00"/>
    <d v="2005-03-12T00:00:00"/>
    <n v="67461"/>
    <n v="9865"/>
    <n v="60"/>
    <x v="27"/>
    <x v="0"/>
    <n v="103"/>
    <n v="77326"/>
    <n v="0.14623263811683787"/>
  </r>
  <r>
    <x v="2159"/>
    <s v="Ananya Rao"/>
    <x v="1"/>
    <x v="1"/>
    <s v="Associate"/>
    <d v="2022-05-31T00:00:00"/>
    <d v="1982-07-28T00:00:00"/>
    <n v="91678"/>
    <n v="14398"/>
    <n v="85"/>
    <x v="16"/>
    <x v="1"/>
    <n v="116"/>
    <n v="106076"/>
    <n v="0.15704967385850477"/>
  </r>
  <r>
    <x v="2160"/>
    <s v="Krishna Chaitanya"/>
    <x v="1"/>
    <x v="3"/>
    <s v="Analyst"/>
    <d v="2018-07-09T00:00:00"/>
    <d v="2012-10-07T00:00:00"/>
    <n v="61287"/>
    <n v="20602"/>
    <n v="62"/>
    <x v="50"/>
    <x v="3"/>
    <n v="109"/>
    <n v="81889"/>
    <n v="0.33615611793691974"/>
  </r>
  <r>
    <x v="2161"/>
    <s v="Gayathri Iyer"/>
    <x v="0"/>
    <x v="5"/>
    <s v="Executive"/>
    <d v="2025-07-04T00:00:00"/>
    <d v="2008-02-02T00:00:00"/>
    <n v="111466"/>
    <n v="7205"/>
    <n v="83"/>
    <x v="19"/>
    <x v="2"/>
    <n v="109"/>
    <n v="118671"/>
    <n v="6.4638544488902452E-2"/>
  </r>
  <r>
    <x v="2162"/>
    <s v="Rahul Verma"/>
    <x v="0"/>
    <x v="4"/>
    <s v="Lead"/>
    <d v="2018-11-02T00:00:00"/>
    <d v="1994-10-19T00:00:00"/>
    <n v="81133"/>
    <n v="13900"/>
    <n v="61"/>
    <x v="48"/>
    <x v="0"/>
    <n v="103"/>
    <n v="95033"/>
    <n v="0.17132362910283117"/>
  </r>
  <r>
    <x v="2163"/>
    <s v="Gayathri Iyer"/>
    <x v="1"/>
    <x v="4"/>
    <s v="Executive"/>
    <d v="2021-08-17T00:00:00"/>
    <d v="1994-05-26T00:00:00"/>
    <n v="84095"/>
    <n v="22928"/>
    <n v="91"/>
    <x v="53"/>
    <x v="4"/>
    <n v="106"/>
    <n v="107023"/>
    <n v="0.27264403353350375"/>
  </r>
  <r>
    <x v="2164"/>
    <s v="Priya Reddy"/>
    <x v="1"/>
    <x v="5"/>
    <s v="Analyst"/>
    <d v="2024-02-05T00:00:00"/>
    <d v="1986-02-24T00:00:00"/>
    <n v="27380"/>
    <n v="13310"/>
    <n v="70"/>
    <x v="40"/>
    <x v="5"/>
    <n v="101"/>
    <n v="40690"/>
    <n v="0.48612125639152665"/>
  </r>
  <r>
    <x v="2165"/>
    <s v="Rahul Verma"/>
    <x v="1"/>
    <x v="0"/>
    <s v="Executive"/>
    <d v="2023-03-05T00:00:00"/>
    <d v="2009-09-05T00:00:00"/>
    <n v="36770"/>
    <n v="9904"/>
    <n v="79"/>
    <x v="7"/>
    <x v="5"/>
    <n v="119"/>
    <n v="46674"/>
    <n v="0.26935001359804189"/>
  </r>
  <r>
    <x v="2166"/>
    <s v="Ananya Rao"/>
    <x v="1"/>
    <x v="4"/>
    <s v="Associate"/>
    <d v="2020-03-10T00:00:00"/>
    <d v="2003-11-11T00:00:00"/>
    <n v="99256"/>
    <n v="26209"/>
    <n v="89"/>
    <x v="23"/>
    <x v="6"/>
    <n v="119"/>
    <n v="125465"/>
    <n v="0.26405456597082294"/>
  </r>
  <r>
    <x v="2167"/>
    <s v="Swathi Ramesh"/>
    <x v="1"/>
    <x v="1"/>
    <s v="Analyst"/>
    <d v="2016-11-06T00:00:00"/>
    <d v="1999-02-15T00:00:00"/>
    <n v="89297"/>
    <n v="20855"/>
    <n v="74"/>
    <x v="19"/>
    <x v="4"/>
    <n v="120"/>
    <n v="110152"/>
    <n v="0.23354647972496276"/>
  </r>
  <r>
    <x v="2168"/>
    <s v="Kavya Nair"/>
    <x v="0"/>
    <x v="3"/>
    <s v="Lead"/>
    <d v="2019-05-14T00:00:00"/>
    <d v="2010-04-11T00:00:00"/>
    <n v="28711"/>
    <n v="20085"/>
    <n v="81"/>
    <x v="2"/>
    <x v="1"/>
    <n v="117"/>
    <n v="48796"/>
    <n v="0.69955766082686077"/>
  </r>
  <r>
    <x v="2169"/>
    <s v="Ravi Teja"/>
    <x v="1"/>
    <x v="2"/>
    <s v="Manager"/>
    <d v="2019-09-18T00:00:00"/>
    <d v="1995-10-22T00:00:00"/>
    <n v="56094"/>
    <n v="25886"/>
    <n v="73"/>
    <x v="29"/>
    <x v="0"/>
    <n v="119"/>
    <n v="81980"/>
    <n v="0.46147538061111704"/>
  </r>
  <r>
    <x v="2170"/>
    <s v="Pooja Das"/>
    <x v="0"/>
    <x v="0"/>
    <s v="Manager"/>
    <d v="2016-01-11T00:00:00"/>
    <d v="2008-04-04T00:00:00"/>
    <n v="75099"/>
    <n v="15774"/>
    <n v="79"/>
    <x v="37"/>
    <x v="6"/>
    <n v="117"/>
    <n v="90873"/>
    <n v="0.21004274357847641"/>
  </r>
  <r>
    <x v="2171"/>
    <s v="Krishna Chaitanya"/>
    <x v="1"/>
    <x v="1"/>
    <s v="Executive"/>
    <d v="2016-05-25T00:00:00"/>
    <d v="1986-06-29T00:00:00"/>
    <n v="30987"/>
    <n v="10195"/>
    <n v="67"/>
    <x v="21"/>
    <x v="6"/>
    <n v="112"/>
    <n v="41182"/>
    <n v="0.3290089392325814"/>
  </r>
  <r>
    <x v="2172"/>
    <s v="Aarav Sharma"/>
    <x v="1"/>
    <x v="3"/>
    <s v="Associate"/>
    <d v="2018-01-20T00:00:00"/>
    <d v="1992-09-07T00:00:00"/>
    <n v="98798"/>
    <n v="25974"/>
    <n v="89"/>
    <x v="34"/>
    <x v="3"/>
    <n v="116"/>
    <n v="124772"/>
    <n v="0.26290005870564181"/>
  </r>
  <r>
    <x v="2173"/>
    <s v="Aarav Sharma"/>
    <x v="0"/>
    <x v="0"/>
    <s v="Executive"/>
    <d v="2019-09-20T00:00:00"/>
    <d v="2005-03-05T00:00:00"/>
    <n v="85852"/>
    <n v="17964"/>
    <n v="79"/>
    <x v="54"/>
    <x v="1"/>
    <n v="114"/>
    <n v="103816"/>
    <n v="0.20924381493733402"/>
  </r>
  <r>
    <x v="2174"/>
    <s v="Tarun Verma"/>
    <x v="1"/>
    <x v="6"/>
    <s v="Manager"/>
    <d v="2020-01-09T00:00:00"/>
    <d v="2006-08-09T00:00:00"/>
    <n v="84000"/>
    <n v="15142"/>
    <n v="65"/>
    <x v="22"/>
    <x v="4"/>
    <n v="107"/>
    <n v="99142"/>
    <n v="0.18026190476190476"/>
  </r>
  <r>
    <x v="2175"/>
    <s v="Karan Malhotra"/>
    <x v="1"/>
    <x v="3"/>
    <s v="Lead"/>
    <d v="2015-05-19T00:00:00"/>
    <d v="1991-07-11T00:00:00"/>
    <n v="68335"/>
    <n v="6082"/>
    <n v="61"/>
    <x v="22"/>
    <x v="5"/>
    <n v="112"/>
    <n v="74417"/>
    <n v="8.9002707251042659E-2"/>
  </r>
  <r>
    <x v="2176"/>
    <s v="Aditya Kapoor"/>
    <x v="0"/>
    <x v="3"/>
    <s v="Executive"/>
    <d v="2015-06-04T00:00:00"/>
    <d v="2006-05-31T00:00:00"/>
    <n v="75609"/>
    <n v="13925"/>
    <n v="96"/>
    <x v="40"/>
    <x v="1"/>
    <n v="106"/>
    <n v="89534"/>
    <n v="0.18417119655067518"/>
  </r>
  <r>
    <x v="2177"/>
    <s v="Ishita Roy"/>
    <x v="1"/>
    <x v="0"/>
    <s v="Analyst"/>
    <d v="2024-11-24T00:00:00"/>
    <d v="2008-06-25T00:00:00"/>
    <n v="99112"/>
    <n v="26301"/>
    <n v="82"/>
    <x v="8"/>
    <x v="1"/>
    <n v="113"/>
    <n v="125413"/>
    <n v="0.26536645411251919"/>
  </r>
  <r>
    <x v="2178"/>
    <s v="Ananya Rao"/>
    <x v="1"/>
    <x v="1"/>
    <s v="Analyst"/>
    <d v="2022-10-16T00:00:00"/>
    <d v="1996-08-21T00:00:00"/>
    <n v="102799"/>
    <n v="20268"/>
    <n v="60"/>
    <x v="36"/>
    <x v="3"/>
    <n v="112"/>
    <n v="123067"/>
    <n v="0.19716145098687732"/>
  </r>
  <r>
    <x v="2179"/>
    <s v="Sneha Iyer"/>
    <x v="0"/>
    <x v="4"/>
    <s v="Executive"/>
    <d v="2020-03-10T00:00:00"/>
    <d v="1998-07-20T00:00:00"/>
    <n v="113397"/>
    <n v="11762"/>
    <n v="87"/>
    <x v="54"/>
    <x v="5"/>
    <n v="103"/>
    <n v="125159"/>
    <n v="0.10372408441140418"/>
  </r>
  <r>
    <x v="2180"/>
    <s v="Aditya Kapoor"/>
    <x v="1"/>
    <x v="4"/>
    <s v="Manager"/>
    <d v="2024-07-13T00:00:00"/>
    <d v="2005-02-06T00:00:00"/>
    <n v="99700"/>
    <n v="15990"/>
    <n v="99"/>
    <x v="23"/>
    <x v="3"/>
    <n v="110"/>
    <n v="115690"/>
    <n v="0.16038114343029086"/>
  </r>
  <r>
    <x v="2181"/>
    <s v="Neha Kulkarni"/>
    <x v="1"/>
    <x v="1"/>
    <s v="Senior Executive"/>
    <d v="2025-11-26T00:00:00"/>
    <d v="1994-10-27T00:00:00"/>
    <n v="59304"/>
    <n v="14573"/>
    <n v="74"/>
    <x v="54"/>
    <x v="0"/>
    <n v="109"/>
    <n v="73877"/>
    <n v="0.24573384594631054"/>
  </r>
  <r>
    <x v="2182"/>
    <s v="Rahul Verma"/>
    <x v="1"/>
    <x v="4"/>
    <s v="Analyst"/>
    <d v="2019-06-09T00:00:00"/>
    <d v="2005-07-16T00:00:00"/>
    <n v="104099"/>
    <n v="24303"/>
    <n v="75"/>
    <x v="33"/>
    <x v="1"/>
    <n v="108"/>
    <n v="128402"/>
    <n v="0.23346045591216055"/>
  </r>
  <r>
    <x v="2183"/>
    <s v="Vikram Singh"/>
    <x v="1"/>
    <x v="4"/>
    <s v="Associate"/>
    <d v="2018-03-13T00:00:00"/>
    <d v="1990-02-26T00:00:00"/>
    <n v="100355"/>
    <n v="13835"/>
    <n v="86"/>
    <x v="59"/>
    <x v="6"/>
    <n v="117"/>
    <n v="114190"/>
    <n v="0.13786059488814709"/>
  </r>
  <r>
    <x v="2184"/>
    <s v="Krishna Chaitanya"/>
    <x v="0"/>
    <x v="1"/>
    <s v="Executive"/>
    <d v="2015-07-15T00:00:00"/>
    <d v="2006-08-12T00:00:00"/>
    <n v="68016"/>
    <n v="21400"/>
    <n v="86"/>
    <x v="8"/>
    <x v="1"/>
    <n v="116"/>
    <n v="89416"/>
    <n v="0.31463185132909904"/>
  </r>
  <r>
    <x v="2185"/>
    <s v="Rohan Gupta"/>
    <x v="1"/>
    <x v="0"/>
    <s v="Executive"/>
    <d v="2016-10-07T00:00:00"/>
    <d v="1984-08-24T00:00:00"/>
    <n v="26045"/>
    <n v="29911"/>
    <n v="96"/>
    <x v="58"/>
    <x v="5"/>
    <n v="102"/>
    <n v="55956"/>
    <n v="1.1484354002687656"/>
  </r>
  <r>
    <x v="2186"/>
    <s v="Kavya Nair"/>
    <x v="0"/>
    <x v="5"/>
    <s v="Associate"/>
    <d v="2023-07-17T00:00:00"/>
    <d v="1981-12-11T00:00:00"/>
    <n v="87774"/>
    <n v="15709"/>
    <n v="79"/>
    <x v="47"/>
    <x v="4"/>
    <n v="117"/>
    <n v="103483"/>
    <n v="0.17897099368833597"/>
  </r>
  <r>
    <x v="2187"/>
    <s v="Meera Joshi"/>
    <x v="0"/>
    <x v="6"/>
    <s v="Lead"/>
    <d v="2022-12-17T00:00:00"/>
    <d v="1998-07-08T00:00:00"/>
    <n v="73567"/>
    <n v="16032"/>
    <n v="90"/>
    <x v="34"/>
    <x v="1"/>
    <n v="105"/>
    <n v="89599"/>
    <n v="0.21792379735479223"/>
  </r>
  <r>
    <x v="2188"/>
    <s v="Arjun Mehta"/>
    <x v="0"/>
    <x v="1"/>
    <s v="Analyst"/>
    <d v="2015-06-25T00:00:00"/>
    <d v="1993-07-15T00:00:00"/>
    <n v="61456"/>
    <n v="23569"/>
    <n v="87"/>
    <x v="3"/>
    <x v="3"/>
    <n v="113"/>
    <n v="85025"/>
    <n v="0.38351015360583179"/>
  </r>
  <r>
    <x v="2189"/>
    <s v="Rahul Verma"/>
    <x v="0"/>
    <x v="2"/>
    <s v="Manager"/>
    <d v="2017-07-04T00:00:00"/>
    <d v="2005-05-31T00:00:00"/>
    <n v="32157"/>
    <n v="5897"/>
    <n v="69"/>
    <x v="47"/>
    <x v="0"/>
    <n v="112"/>
    <n v="38054"/>
    <n v="0.18338153434710949"/>
  </r>
  <r>
    <x v="2190"/>
    <s v="Sneha Iyer"/>
    <x v="0"/>
    <x v="5"/>
    <s v="Analyst"/>
    <d v="2017-04-15T00:00:00"/>
    <d v="2000-09-12T00:00:00"/>
    <n v="68688"/>
    <n v="17893"/>
    <n v="82"/>
    <x v="56"/>
    <x v="0"/>
    <n v="120"/>
    <n v="86581"/>
    <n v="0.26049673887724201"/>
  </r>
  <r>
    <x v="2191"/>
    <s v="Karan Malhotra"/>
    <x v="0"/>
    <x v="6"/>
    <s v="Manager"/>
    <d v="2018-10-13T00:00:00"/>
    <d v="2008-03-03T00:00:00"/>
    <n v="113806"/>
    <n v="20445"/>
    <n v="60"/>
    <x v="45"/>
    <x v="2"/>
    <n v="103"/>
    <n v="134251"/>
    <n v="0.17964782173171889"/>
  </r>
  <r>
    <x v="2192"/>
    <s v="Gayathri Iyer"/>
    <x v="0"/>
    <x v="0"/>
    <s v="Senior Executive"/>
    <d v="2022-12-01T00:00:00"/>
    <d v="1996-03-03T00:00:00"/>
    <n v="97423"/>
    <n v="14776"/>
    <n v="72"/>
    <x v="59"/>
    <x v="0"/>
    <n v="111"/>
    <n v="112199"/>
    <n v="0.15166849717212569"/>
  </r>
  <r>
    <x v="2193"/>
    <s v="Karan Malhotra"/>
    <x v="1"/>
    <x v="1"/>
    <s v="Analyst"/>
    <d v="2015-10-24T00:00:00"/>
    <d v="1989-12-29T00:00:00"/>
    <n v="96046"/>
    <n v="23046"/>
    <n v="83"/>
    <x v="17"/>
    <x v="5"/>
    <n v="110"/>
    <n v="119092"/>
    <n v="0.23994752514420173"/>
  </r>
  <r>
    <x v="2194"/>
    <s v="Kavya Nair"/>
    <x v="0"/>
    <x v="5"/>
    <s v="Associate"/>
    <d v="2016-10-07T00:00:00"/>
    <d v="2010-02-01T00:00:00"/>
    <n v="42790"/>
    <n v="6097"/>
    <n v="75"/>
    <x v="37"/>
    <x v="3"/>
    <n v="115"/>
    <n v="48887"/>
    <n v="0.14248656228090675"/>
  </r>
  <r>
    <x v="2195"/>
    <s v="Pooja Das"/>
    <x v="0"/>
    <x v="6"/>
    <s v="Associate"/>
    <d v="2017-05-01T00:00:00"/>
    <d v="2009-06-05T00:00:00"/>
    <n v="39127"/>
    <n v="5613"/>
    <n v="79"/>
    <x v="16"/>
    <x v="0"/>
    <n v="115"/>
    <n v="44740"/>
    <n v="0.14345592557568942"/>
  </r>
  <r>
    <x v="2196"/>
    <s v="Gayathri Iyer"/>
    <x v="1"/>
    <x v="4"/>
    <s v="Lead"/>
    <d v="2022-10-10T00:00:00"/>
    <d v="2010-04-08T00:00:00"/>
    <n v="111249"/>
    <n v="17984"/>
    <n v="94"/>
    <x v="44"/>
    <x v="6"/>
    <n v="102"/>
    <n v="129233"/>
    <n v="0.16165538566638801"/>
  </r>
  <r>
    <x v="2197"/>
    <s v="Ravi Teja"/>
    <x v="1"/>
    <x v="2"/>
    <s v="Lead"/>
    <d v="2025-01-22T00:00:00"/>
    <d v="1986-04-26T00:00:00"/>
    <n v="99590"/>
    <n v="14194"/>
    <n v="84"/>
    <x v="33"/>
    <x v="1"/>
    <n v="102"/>
    <n v="113784"/>
    <n v="0.14252434983432072"/>
  </r>
  <r>
    <x v="2198"/>
    <s v="Arjun Mehta"/>
    <x v="0"/>
    <x v="2"/>
    <s v="Lead"/>
    <d v="2025-11-26T00:00:00"/>
    <d v="2001-11-09T00:00:00"/>
    <n v="82429"/>
    <n v="14373"/>
    <n v="64"/>
    <x v="31"/>
    <x v="3"/>
    <n v="107"/>
    <n v="96802"/>
    <n v="0.17436824418590544"/>
  </r>
  <r>
    <x v="2199"/>
    <s v="Priya Reddy"/>
    <x v="1"/>
    <x v="1"/>
    <s v="Senior Executive"/>
    <d v="2015-08-28T00:00:00"/>
    <d v="1986-12-17T00:00:00"/>
    <n v="54934"/>
    <n v="22582"/>
    <n v="83"/>
    <x v="29"/>
    <x v="6"/>
    <n v="106"/>
    <n v="77516"/>
    <n v="0.41107510831179234"/>
  </r>
  <r>
    <x v="2200"/>
    <s v="Kavya Nair"/>
    <x v="1"/>
    <x v="3"/>
    <s v="Associate"/>
    <d v="2018-10-17T00:00:00"/>
    <d v="1988-02-16T00:00:00"/>
    <n v="83779"/>
    <n v="29628"/>
    <n v="81"/>
    <x v="30"/>
    <x v="4"/>
    <n v="106"/>
    <n v="113407"/>
    <n v="0.35364470810107546"/>
  </r>
  <r>
    <x v="2201"/>
    <s v="Rohan Gupta"/>
    <x v="0"/>
    <x v="1"/>
    <s v="Manager"/>
    <d v="2016-09-19T00:00:00"/>
    <d v="2007-12-22T00:00:00"/>
    <n v="55641"/>
    <n v="5305"/>
    <n v="68"/>
    <x v="1"/>
    <x v="5"/>
    <n v="111"/>
    <n v="60946"/>
    <n v="9.5343361909383362E-2"/>
  </r>
  <r>
    <x v="2202"/>
    <s v="Karan Malhotra"/>
    <x v="0"/>
    <x v="1"/>
    <s v="Executive"/>
    <d v="2024-11-04T00:00:00"/>
    <d v="1980-06-12T00:00:00"/>
    <n v="55110"/>
    <n v="5719"/>
    <n v="74"/>
    <x v="37"/>
    <x v="3"/>
    <n v="114"/>
    <n v="60829"/>
    <n v="0.10377426964253311"/>
  </r>
  <r>
    <x v="2203"/>
    <s v="Ishita Roy"/>
    <x v="1"/>
    <x v="0"/>
    <s v="Lead"/>
    <d v="2022-10-06T00:00:00"/>
    <d v="1985-07-05T00:00:00"/>
    <n v="112861"/>
    <n v="19017"/>
    <n v="89"/>
    <x v="50"/>
    <x v="4"/>
    <n v="101"/>
    <n v="131878"/>
    <n v="0.16849930445415157"/>
  </r>
  <r>
    <x v="2204"/>
    <s v="Ishita Roy"/>
    <x v="1"/>
    <x v="1"/>
    <s v="Associate"/>
    <d v="2021-11-02T00:00:00"/>
    <d v="2007-05-12T00:00:00"/>
    <n v="70530"/>
    <n v="29605"/>
    <n v="80"/>
    <x v="12"/>
    <x v="0"/>
    <n v="102"/>
    <n v="100135"/>
    <n v="0.41975046079682404"/>
  </r>
  <r>
    <x v="2205"/>
    <s v="Kavya Nair"/>
    <x v="1"/>
    <x v="2"/>
    <s v="Senior Executive"/>
    <d v="2017-05-12T00:00:00"/>
    <d v="1982-07-07T00:00:00"/>
    <n v="35255"/>
    <n v="10670"/>
    <n v="74"/>
    <x v="28"/>
    <x v="1"/>
    <n v="118"/>
    <n v="45925"/>
    <n v="0.30265210608424337"/>
  </r>
  <r>
    <x v="2206"/>
    <s v="Vikram Singh"/>
    <x v="1"/>
    <x v="1"/>
    <s v="Executive"/>
    <d v="2015-04-29T00:00:00"/>
    <d v="1989-09-21T00:00:00"/>
    <n v="60501"/>
    <n v="28486"/>
    <n v="68"/>
    <x v="26"/>
    <x v="5"/>
    <n v="118"/>
    <n v="88987"/>
    <n v="0.47083519280673047"/>
  </r>
  <r>
    <x v="2207"/>
    <s v="Pooja Das"/>
    <x v="1"/>
    <x v="0"/>
    <s v="Manager"/>
    <d v="2024-01-29T00:00:00"/>
    <d v="1980-09-25T00:00:00"/>
    <n v="36910"/>
    <n v="19883"/>
    <n v="70"/>
    <x v="24"/>
    <x v="0"/>
    <n v="105"/>
    <n v="56793"/>
    <n v="0.53868870224871312"/>
  </r>
  <r>
    <x v="2208"/>
    <s v="Pooja Das"/>
    <x v="0"/>
    <x v="6"/>
    <s v="Analyst"/>
    <d v="2019-12-05T00:00:00"/>
    <d v="2012-05-24T00:00:00"/>
    <n v="79209"/>
    <n v="13485"/>
    <n v="94"/>
    <x v="31"/>
    <x v="0"/>
    <n v="104"/>
    <n v="92694"/>
    <n v="0.17024580540090142"/>
  </r>
  <r>
    <x v="2209"/>
    <s v="Tarun Verma"/>
    <x v="1"/>
    <x v="6"/>
    <s v="Senior Executive"/>
    <d v="2019-08-23T00:00:00"/>
    <d v="1984-09-30T00:00:00"/>
    <n v="106565"/>
    <n v="24684"/>
    <n v="71"/>
    <x v="57"/>
    <x v="3"/>
    <n v="102"/>
    <n v="131249"/>
    <n v="0.23163327546567822"/>
  </r>
  <r>
    <x v="2210"/>
    <s v="Karan Malhotra"/>
    <x v="1"/>
    <x v="2"/>
    <s v="Manager"/>
    <d v="2017-07-20T00:00:00"/>
    <d v="2004-01-30T00:00:00"/>
    <n v="82764"/>
    <n v="10049"/>
    <n v="90"/>
    <x v="43"/>
    <x v="5"/>
    <n v="111"/>
    <n v="92813"/>
    <n v="0.12141752452757237"/>
  </r>
  <r>
    <x v="2211"/>
    <s v="Swathi Ramesh"/>
    <x v="0"/>
    <x v="1"/>
    <s v="Executive"/>
    <d v="2018-07-21T00:00:00"/>
    <d v="2006-11-10T00:00:00"/>
    <n v="30256"/>
    <n v="24167"/>
    <n v="81"/>
    <x v="6"/>
    <x v="2"/>
    <n v="118"/>
    <n v="54423"/>
    <n v="0.79875066102591219"/>
  </r>
  <r>
    <x v="2212"/>
    <s v="Pooja Das"/>
    <x v="1"/>
    <x v="4"/>
    <s v="Lead"/>
    <d v="2023-04-17T00:00:00"/>
    <d v="1986-08-12T00:00:00"/>
    <n v="57427"/>
    <n v="20907"/>
    <n v="75"/>
    <x v="43"/>
    <x v="5"/>
    <n v="115"/>
    <n v="78334"/>
    <n v="0.36406220070698453"/>
  </r>
  <r>
    <x v="2213"/>
    <s v="Gayathri Iyer"/>
    <x v="0"/>
    <x v="5"/>
    <s v="Executive"/>
    <d v="2016-02-13T00:00:00"/>
    <d v="1985-10-30T00:00:00"/>
    <n v="36080"/>
    <n v="7816"/>
    <n v="63"/>
    <x v="25"/>
    <x v="1"/>
    <n v="115"/>
    <n v="43896"/>
    <n v="0.21662971175166298"/>
  </r>
  <r>
    <x v="2214"/>
    <s v="Swathi Ramesh"/>
    <x v="0"/>
    <x v="1"/>
    <s v="Lead"/>
    <d v="2018-11-20T00:00:00"/>
    <d v="2010-11-17T00:00:00"/>
    <n v="97456"/>
    <n v="18629"/>
    <n v="99"/>
    <x v="17"/>
    <x v="0"/>
    <n v="103"/>
    <n v="116085"/>
    <n v="0.19115293055327531"/>
  </r>
  <r>
    <x v="2215"/>
    <s v="Ishita Roy"/>
    <x v="0"/>
    <x v="5"/>
    <s v="Associate"/>
    <d v="2018-04-08T00:00:00"/>
    <d v="2011-02-10T00:00:00"/>
    <n v="29725"/>
    <n v="25620"/>
    <n v="74"/>
    <x v="9"/>
    <x v="5"/>
    <n v="112"/>
    <n v="55345"/>
    <n v="0.86190075693860391"/>
  </r>
  <r>
    <x v="2216"/>
    <s v="Sneha Iyer"/>
    <x v="1"/>
    <x v="2"/>
    <s v="Senior Executive"/>
    <d v="2016-12-30T00:00:00"/>
    <d v="2006-10-31T00:00:00"/>
    <n v="66725"/>
    <n v="29091"/>
    <n v="67"/>
    <x v="32"/>
    <x v="6"/>
    <n v="106"/>
    <n v="95816"/>
    <n v="0.4359835144248782"/>
  </r>
  <r>
    <x v="2217"/>
    <s v="Kavya Nair"/>
    <x v="0"/>
    <x v="3"/>
    <s v="Associate"/>
    <d v="2023-05-24T00:00:00"/>
    <d v="1991-06-02T00:00:00"/>
    <n v="57738"/>
    <n v="12219"/>
    <n v="95"/>
    <x v="31"/>
    <x v="5"/>
    <n v="106"/>
    <n v="69957"/>
    <n v="0.21162839031487063"/>
  </r>
  <r>
    <x v="2218"/>
    <s v="Aarav Sharma"/>
    <x v="1"/>
    <x v="5"/>
    <s v="Senior Executive"/>
    <d v="2016-09-04T00:00:00"/>
    <d v="1986-06-22T00:00:00"/>
    <n v="39809"/>
    <n v="17310"/>
    <n v="71"/>
    <x v="6"/>
    <x v="0"/>
    <n v="111"/>
    <n v="57119"/>
    <n v="0.43482629556130525"/>
  </r>
  <r>
    <x v="2219"/>
    <s v="Krishna Chaitanya"/>
    <x v="1"/>
    <x v="4"/>
    <s v="Lead"/>
    <d v="2019-04-16T00:00:00"/>
    <d v="1988-08-17T00:00:00"/>
    <n v="50598"/>
    <n v="29249"/>
    <n v="60"/>
    <x v="2"/>
    <x v="1"/>
    <n v="107"/>
    <n v="79847"/>
    <n v="0.57806632673228187"/>
  </r>
  <r>
    <x v="2220"/>
    <s v="Rohan Gupta"/>
    <x v="1"/>
    <x v="6"/>
    <s v="Senior Executive"/>
    <d v="2019-12-19T00:00:00"/>
    <d v="1980-10-30T00:00:00"/>
    <n v="64941"/>
    <n v="21456"/>
    <n v="93"/>
    <x v="32"/>
    <x v="1"/>
    <n v="120"/>
    <n v="86397"/>
    <n v="0.33039220215272325"/>
  </r>
  <r>
    <x v="2221"/>
    <s v="Gayathri Iyer"/>
    <x v="1"/>
    <x v="0"/>
    <s v="Senior Executive"/>
    <d v="2020-03-18T00:00:00"/>
    <d v="1980-12-06T00:00:00"/>
    <n v="46785"/>
    <n v="5338"/>
    <n v="83"/>
    <x v="39"/>
    <x v="0"/>
    <n v="113"/>
    <n v="52123"/>
    <n v="0.11409639841829647"/>
  </r>
  <r>
    <x v="2222"/>
    <s v="Swathi Ramesh"/>
    <x v="1"/>
    <x v="0"/>
    <s v="Manager"/>
    <d v="2023-08-04T00:00:00"/>
    <d v="1994-01-18T00:00:00"/>
    <n v="49833"/>
    <n v="27343"/>
    <n v="88"/>
    <x v="32"/>
    <x v="3"/>
    <n v="120"/>
    <n v="77176"/>
    <n v="0.54869263339554109"/>
  </r>
  <r>
    <x v="2223"/>
    <s v="Kavya Nair"/>
    <x v="1"/>
    <x v="3"/>
    <s v="Lead"/>
    <d v="2022-05-18T00:00:00"/>
    <d v="1989-05-20T00:00:00"/>
    <n v="45966"/>
    <n v="24586"/>
    <n v="80"/>
    <x v="22"/>
    <x v="5"/>
    <n v="109"/>
    <n v="70552"/>
    <n v="0.5348736022277335"/>
  </r>
  <r>
    <x v="2224"/>
    <s v="Kavya Nair"/>
    <x v="1"/>
    <x v="3"/>
    <s v="Associate"/>
    <d v="2018-07-30T00:00:00"/>
    <d v="1987-08-25T00:00:00"/>
    <n v="45973"/>
    <n v="16753"/>
    <n v="96"/>
    <x v="11"/>
    <x v="6"/>
    <n v="114"/>
    <n v="62726"/>
    <n v="0.36440954473277792"/>
  </r>
  <r>
    <x v="2225"/>
    <s v="Rahul Verma"/>
    <x v="1"/>
    <x v="6"/>
    <s v="Manager"/>
    <d v="2015-12-09T00:00:00"/>
    <d v="1986-05-11T00:00:00"/>
    <n v="104244"/>
    <n v="9385"/>
    <n v="61"/>
    <x v="46"/>
    <x v="3"/>
    <n v="119"/>
    <n v="113629"/>
    <n v="9.0029162349871461E-2"/>
  </r>
  <r>
    <x v="2226"/>
    <s v="Kavya Nair"/>
    <x v="0"/>
    <x v="4"/>
    <s v="Senior Executive"/>
    <d v="2016-04-24T00:00:00"/>
    <d v="1983-03-14T00:00:00"/>
    <n v="67281"/>
    <n v="18451"/>
    <n v="73"/>
    <x v="26"/>
    <x v="5"/>
    <n v="119"/>
    <n v="85732"/>
    <n v="0.27423789777203073"/>
  </r>
  <r>
    <x v="2227"/>
    <s v="Aditya Kapoor"/>
    <x v="1"/>
    <x v="5"/>
    <s v="Lead"/>
    <d v="2022-11-11T00:00:00"/>
    <d v="2006-02-01T00:00:00"/>
    <n v="77720"/>
    <n v="12621"/>
    <n v="87"/>
    <x v="12"/>
    <x v="2"/>
    <n v="105"/>
    <n v="90341"/>
    <n v="0.1623906330416881"/>
  </r>
  <r>
    <x v="2228"/>
    <s v="Nisha Kapoor"/>
    <x v="1"/>
    <x v="1"/>
    <s v="Manager"/>
    <d v="2023-02-08T00:00:00"/>
    <d v="1993-04-22T00:00:00"/>
    <n v="112042"/>
    <n v="10894"/>
    <n v="62"/>
    <x v="40"/>
    <x v="2"/>
    <n v="103"/>
    <n v="122936"/>
    <n v="9.7231395369593548E-2"/>
  </r>
  <r>
    <x v="2229"/>
    <s v="Aditya Kapoor"/>
    <x v="1"/>
    <x v="4"/>
    <s v="Manager"/>
    <d v="2015-04-21T00:00:00"/>
    <d v="2008-12-28T00:00:00"/>
    <n v="112663"/>
    <n v="23062"/>
    <n v="81"/>
    <x v="52"/>
    <x v="5"/>
    <n v="107"/>
    <n v="135725"/>
    <n v="0.20469896949309002"/>
  </r>
  <r>
    <x v="2230"/>
    <s v="Sneha Iyer"/>
    <x v="0"/>
    <x v="2"/>
    <s v="Manager"/>
    <d v="2023-07-12T00:00:00"/>
    <d v="1981-10-24T00:00:00"/>
    <n v="30715"/>
    <n v="13932"/>
    <n v="96"/>
    <x v="60"/>
    <x v="4"/>
    <n v="108"/>
    <n v="44647"/>
    <n v="0.4535894514081068"/>
  </r>
  <r>
    <x v="2231"/>
    <s v="Kavya Nair"/>
    <x v="0"/>
    <x v="5"/>
    <s v="Lead"/>
    <d v="2015-12-09T00:00:00"/>
    <d v="1987-12-06T00:00:00"/>
    <n v="44901"/>
    <n v="8092"/>
    <n v="71"/>
    <x v="35"/>
    <x v="6"/>
    <n v="112"/>
    <n v="52993"/>
    <n v="0.18021870336963541"/>
  </r>
  <r>
    <x v="2232"/>
    <s v="Pooja Das"/>
    <x v="0"/>
    <x v="2"/>
    <s v="Senior Executive"/>
    <d v="2021-01-13T00:00:00"/>
    <d v="1986-11-22T00:00:00"/>
    <n v="82074"/>
    <n v="22807"/>
    <n v="86"/>
    <x v="60"/>
    <x v="2"/>
    <n v="113"/>
    <n v="104881"/>
    <n v="0.27788337354095083"/>
  </r>
  <r>
    <x v="2233"/>
    <s v="Pooja Das"/>
    <x v="0"/>
    <x v="0"/>
    <s v="Manager"/>
    <d v="2016-03-25T00:00:00"/>
    <d v="2003-10-24T00:00:00"/>
    <n v="67823"/>
    <n v="13589"/>
    <n v="95"/>
    <x v="60"/>
    <x v="6"/>
    <n v="113"/>
    <n v="81412"/>
    <n v="0.20035975996343422"/>
  </r>
  <r>
    <x v="2234"/>
    <s v="Pooja Das"/>
    <x v="1"/>
    <x v="5"/>
    <s v="Executive"/>
    <d v="2024-05-22T00:00:00"/>
    <d v="2010-03-22T00:00:00"/>
    <n v="25125"/>
    <n v="6395"/>
    <n v="84"/>
    <x v="36"/>
    <x v="1"/>
    <n v="117"/>
    <n v="31520"/>
    <n v="0.25452736318407959"/>
  </r>
  <r>
    <x v="2235"/>
    <s v="Tarun Verma"/>
    <x v="1"/>
    <x v="2"/>
    <s v="Manager"/>
    <d v="2020-05-21T00:00:00"/>
    <d v="1990-12-20T00:00:00"/>
    <n v="66114"/>
    <n v="22064"/>
    <n v="80"/>
    <x v="51"/>
    <x v="0"/>
    <n v="113"/>
    <n v="88178"/>
    <n v="0.33372659345978156"/>
  </r>
  <r>
    <x v="2236"/>
    <s v="Nisha Kapoor"/>
    <x v="1"/>
    <x v="6"/>
    <s v="Associate"/>
    <d v="2023-05-26T00:00:00"/>
    <d v="1993-12-10T00:00:00"/>
    <n v="40565"/>
    <n v="24522"/>
    <n v="87"/>
    <x v="30"/>
    <x v="5"/>
    <n v="107"/>
    <n v="65087"/>
    <n v="0.60451127819548878"/>
  </r>
  <r>
    <x v="2237"/>
    <s v="Pooja Das"/>
    <x v="0"/>
    <x v="0"/>
    <s v="Manager"/>
    <d v="2016-07-31T00:00:00"/>
    <d v="2012-01-25T00:00:00"/>
    <n v="82162"/>
    <n v="9745"/>
    <n v="71"/>
    <x v="7"/>
    <x v="5"/>
    <n v="106"/>
    <n v="91907"/>
    <n v="0.11860714198778025"/>
  </r>
  <r>
    <x v="2238"/>
    <s v="Aarav Sharma"/>
    <x v="1"/>
    <x v="2"/>
    <s v="Analyst"/>
    <d v="2015-07-06T00:00:00"/>
    <d v="1992-10-02T00:00:00"/>
    <n v="46377"/>
    <n v="25045"/>
    <n v="76"/>
    <x v="60"/>
    <x v="5"/>
    <n v="104"/>
    <n v="71422"/>
    <n v="0.54003061862561186"/>
  </r>
  <r>
    <x v="2239"/>
    <s v="Pooja Das"/>
    <x v="1"/>
    <x v="4"/>
    <s v="Manager"/>
    <d v="2023-08-31T00:00:00"/>
    <d v="2011-05-27T00:00:00"/>
    <n v="39669"/>
    <n v="7950"/>
    <n v="90"/>
    <x v="38"/>
    <x v="1"/>
    <n v="115"/>
    <n v="47619"/>
    <n v="0.20040837933903047"/>
  </r>
  <r>
    <x v="2240"/>
    <s v="Arjun Mehta"/>
    <x v="1"/>
    <x v="4"/>
    <s v="Manager"/>
    <d v="2021-08-30T00:00:00"/>
    <d v="2007-06-30T00:00:00"/>
    <n v="61396"/>
    <n v="23853"/>
    <n v="93"/>
    <x v="52"/>
    <x v="0"/>
    <n v="106"/>
    <n v="85249"/>
    <n v="0.38851065215974984"/>
  </r>
  <r>
    <x v="2241"/>
    <s v="Swathi Ramesh"/>
    <x v="0"/>
    <x v="0"/>
    <s v="Lead"/>
    <d v="2021-02-28T00:00:00"/>
    <d v="1980-11-22T00:00:00"/>
    <n v="32472"/>
    <n v="12187"/>
    <n v="87"/>
    <x v="40"/>
    <x v="2"/>
    <n v="101"/>
    <n v="44659"/>
    <n v="0.37530795762503077"/>
  </r>
  <r>
    <x v="2242"/>
    <s v="Kavya Nair"/>
    <x v="0"/>
    <x v="0"/>
    <s v="Analyst"/>
    <d v="2018-11-25T00:00:00"/>
    <d v="1988-10-27T00:00:00"/>
    <n v="46141"/>
    <n v="22669"/>
    <n v="81"/>
    <x v="37"/>
    <x v="1"/>
    <n v="113"/>
    <n v="68810"/>
    <n v="0.49129841139117053"/>
  </r>
  <r>
    <x v="2243"/>
    <s v="Rohan Gupta"/>
    <x v="0"/>
    <x v="0"/>
    <s v="Senior Executive"/>
    <d v="2022-01-31T00:00:00"/>
    <d v="1982-01-30T00:00:00"/>
    <n v="67813"/>
    <n v="10880"/>
    <n v="77"/>
    <x v="12"/>
    <x v="1"/>
    <n v="108"/>
    <n v="78693"/>
    <n v="0.16044121333667585"/>
  </r>
  <r>
    <x v="2244"/>
    <s v="Ravi Teja"/>
    <x v="0"/>
    <x v="6"/>
    <s v="Manager"/>
    <d v="2022-09-23T00:00:00"/>
    <d v="1987-04-05T00:00:00"/>
    <n v="79778"/>
    <n v="25183"/>
    <n v="70"/>
    <x v="13"/>
    <x v="4"/>
    <n v="119"/>
    <n v="104961"/>
    <n v="0.31566346611847879"/>
  </r>
  <r>
    <x v="2245"/>
    <s v="Ajay Singh"/>
    <x v="0"/>
    <x v="0"/>
    <s v="Associate"/>
    <d v="2019-06-19T00:00:00"/>
    <d v="2003-12-14T00:00:00"/>
    <n v="116423"/>
    <n v="19162"/>
    <n v="70"/>
    <x v="42"/>
    <x v="2"/>
    <n v="114"/>
    <n v="135585"/>
    <n v="0.1645894711526073"/>
  </r>
  <r>
    <x v="2246"/>
    <s v="Ananya Rao"/>
    <x v="0"/>
    <x v="1"/>
    <s v="Manager"/>
    <d v="2024-12-22T00:00:00"/>
    <d v="1989-04-11T00:00:00"/>
    <n v="90745"/>
    <n v="24969"/>
    <n v="84"/>
    <x v="0"/>
    <x v="4"/>
    <n v="107"/>
    <n v="115714"/>
    <n v="0.27515565595900598"/>
  </r>
  <r>
    <x v="2247"/>
    <s v="Rohan Gupta"/>
    <x v="1"/>
    <x v="3"/>
    <s v="Lead"/>
    <d v="2015-12-08T00:00:00"/>
    <d v="2002-09-06T00:00:00"/>
    <n v="69069"/>
    <n v="25807"/>
    <n v="67"/>
    <x v="27"/>
    <x v="0"/>
    <n v="118"/>
    <n v="94876"/>
    <n v="0.37364085190172147"/>
  </r>
  <r>
    <x v="2248"/>
    <s v="Karan Malhotra"/>
    <x v="0"/>
    <x v="3"/>
    <s v="Associate"/>
    <d v="2016-03-05T00:00:00"/>
    <d v="1991-02-12T00:00:00"/>
    <n v="81892"/>
    <n v="23092"/>
    <n v="79"/>
    <x v="51"/>
    <x v="6"/>
    <n v="101"/>
    <n v="104984"/>
    <n v="0.28198114589947737"/>
  </r>
  <r>
    <x v="2249"/>
    <s v="Rahul Verma"/>
    <x v="0"/>
    <x v="1"/>
    <s v="Lead"/>
    <d v="2020-09-02T00:00:00"/>
    <d v="1987-01-13T00:00:00"/>
    <n v="51361"/>
    <n v="12392"/>
    <n v="98"/>
    <x v="11"/>
    <x v="6"/>
    <n v="118"/>
    <n v="63753"/>
    <n v="0.24127256089250598"/>
  </r>
  <r>
    <x v="2250"/>
    <s v="Swathi Ramesh"/>
    <x v="0"/>
    <x v="6"/>
    <s v="Executive"/>
    <d v="2020-03-03T00:00:00"/>
    <d v="2006-12-01T00:00:00"/>
    <n v="33296"/>
    <n v="22313"/>
    <n v="90"/>
    <x v="49"/>
    <x v="0"/>
    <n v="101"/>
    <n v="55609"/>
    <n v="0.67014055742431522"/>
  </r>
  <r>
    <x v="2251"/>
    <s v="Karan Malhotra"/>
    <x v="1"/>
    <x v="3"/>
    <s v="Associate"/>
    <d v="2016-01-25T00:00:00"/>
    <d v="2009-03-09T00:00:00"/>
    <n v="30694"/>
    <n v="18844"/>
    <n v="100"/>
    <x v="30"/>
    <x v="3"/>
    <n v="119"/>
    <n v="49538"/>
    <n v="0.61393106144523357"/>
  </r>
  <r>
    <x v="2252"/>
    <s v="Kavya Nair"/>
    <x v="0"/>
    <x v="2"/>
    <s v="Manager"/>
    <d v="2020-11-10T00:00:00"/>
    <d v="1984-07-03T00:00:00"/>
    <n v="110745"/>
    <n v="13729"/>
    <n v="75"/>
    <x v="51"/>
    <x v="6"/>
    <n v="120"/>
    <n v="124474"/>
    <n v="0.12396947943473746"/>
  </r>
  <r>
    <x v="2253"/>
    <s v="Arjun Mehta"/>
    <x v="1"/>
    <x v="4"/>
    <s v="Associate"/>
    <d v="2025-09-22T00:00:00"/>
    <d v="1998-05-19T00:00:00"/>
    <n v="40306"/>
    <n v="20094"/>
    <n v="92"/>
    <x v="2"/>
    <x v="6"/>
    <n v="112"/>
    <n v="60400"/>
    <n v="0.49853619808465238"/>
  </r>
  <r>
    <x v="2254"/>
    <s v="Gayathri Iyer"/>
    <x v="1"/>
    <x v="4"/>
    <s v="Manager"/>
    <d v="2022-03-19T00:00:00"/>
    <d v="1991-01-29T00:00:00"/>
    <n v="95912"/>
    <n v="27700"/>
    <n v="79"/>
    <x v="53"/>
    <x v="0"/>
    <n v="116"/>
    <n v="123612"/>
    <n v="0.28880640587204937"/>
  </r>
  <r>
    <x v="2255"/>
    <s v="Kavya Nair"/>
    <x v="0"/>
    <x v="2"/>
    <s v="Lead"/>
    <d v="2016-09-09T00:00:00"/>
    <d v="2011-06-20T00:00:00"/>
    <n v="76221"/>
    <n v="17349"/>
    <n v="83"/>
    <x v="2"/>
    <x v="4"/>
    <n v="113"/>
    <n v="93570"/>
    <n v="0.22761443696619041"/>
  </r>
  <r>
    <x v="2256"/>
    <s v="Ravi Teja"/>
    <x v="1"/>
    <x v="5"/>
    <s v="Executive"/>
    <d v="2021-11-10T00:00:00"/>
    <d v="1995-11-16T00:00:00"/>
    <n v="100333"/>
    <n v="8086"/>
    <n v="68"/>
    <x v="49"/>
    <x v="2"/>
    <n v="107"/>
    <n v="108419"/>
    <n v="8.0591629872524495E-2"/>
  </r>
  <r>
    <x v="2257"/>
    <s v="Pooja Das"/>
    <x v="0"/>
    <x v="6"/>
    <s v="Senior Executive"/>
    <d v="2017-07-04T00:00:00"/>
    <d v="2007-01-07T00:00:00"/>
    <n v="60760"/>
    <n v="26992"/>
    <n v="87"/>
    <x v="43"/>
    <x v="0"/>
    <n v="101"/>
    <n v="87752"/>
    <n v="0.44423963133640554"/>
  </r>
  <r>
    <x v="2258"/>
    <s v="Ishita Roy"/>
    <x v="1"/>
    <x v="1"/>
    <s v="Manager"/>
    <d v="2024-08-30T00:00:00"/>
    <d v="2007-04-07T00:00:00"/>
    <n v="27945"/>
    <n v="19583"/>
    <n v="77"/>
    <x v="43"/>
    <x v="2"/>
    <n v="105"/>
    <n v="47528"/>
    <n v="0.7007693684022186"/>
  </r>
  <r>
    <x v="2259"/>
    <s v="Ajay Singh"/>
    <x v="1"/>
    <x v="3"/>
    <s v="Manager"/>
    <d v="2018-06-01T00:00:00"/>
    <d v="1982-10-28T00:00:00"/>
    <n v="82392"/>
    <n v="23811"/>
    <n v="99"/>
    <x v="23"/>
    <x v="2"/>
    <n v="101"/>
    <n v="106203"/>
    <n v="0.28899650451500147"/>
  </r>
  <r>
    <x v="2260"/>
    <s v="Ravi Teja"/>
    <x v="0"/>
    <x v="4"/>
    <s v="Manager"/>
    <d v="2020-02-17T00:00:00"/>
    <d v="1993-10-08T00:00:00"/>
    <n v="114915"/>
    <n v="27272"/>
    <n v="91"/>
    <x v="59"/>
    <x v="1"/>
    <n v="112"/>
    <n v="142187"/>
    <n v="0.23732323891572032"/>
  </r>
  <r>
    <x v="2261"/>
    <s v="Krishna Chaitanya"/>
    <x v="1"/>
    <x v="3"/>
    <s v="Senior Executive"/>
    <d v="2015-11-05T00:00:00"/>
    <d v="2002-11-01T00:00:00"/>
    <n v="50367"/>
    <n v="24931"/>
    <n v="92"/>
    <x v="3"/>
    <x v="3"/>
    <n v="104"/>
    <n v="75298"/>
    <n v="0.49498679691067565"/>
  </r>
  <r>
    <x v="2262"/>
    <s v="Neha Kulkarni"/>
    <x v="1"/>
    <x v="1"/>
    <s v="Senior Executive"/>
    <d v="2024-05-29T00:00:00"/>
    <d v="2000-07-23T00:00:00"/>
    <n v="93024"/>
    <n v="25641"/>
    <n v="81"/>
    <x v="5"/>
    <x v="2"/>
    <n v="119"/>
    <n v="118665"/>
    <n v="0.27563854489164086"/>
  </r>
  <r>
    <x v="2263"/>
    <s v="Ravi Teja"/>
    <x v="0"/>
    <x v="3"/>
    <s v="Senior Executive"/>
    <d v="2023-09-16T00:00:00"/>
    <d v="2006-03-17T00:00:00"/>
    <n v="94953"/>
    <n v="5916"/>
    <n v="76"/>
    <x v="4"/>
    <x v="3"/>
    <n v="101"/>
    <n v="100869"/>
    <n v="6.2304508546333452E-2"/>
  </r>
  <r>
    <x v="2264"/>
    <s v="Ajay Singh"/>
    <x v="0"/>
    <x v="2"/>
    <s v="Lead"/>
    <d v="2020-10-09T00:00:00"/>
    <d v="1997-09-11T00:00:00"/>
    <n v="26299"/>
    <n v="15704"/>
    <n v="70"/>
    <x v="25"/>
    <x v="4"/>
    <n v="102"/>
    <n v="42003"/>
    <n v="0.59713297083539296"/>
  </r>
  <r>
    <x v="2265"/>
    <s v="Kavya Nair"/>
    <x v="1"/>
    <x v="1"/>
    <s v="Associate"/>
    <d v="2015-06-10T00:00:00"/>
    <d v="1997-10-17T00:00:00"/>
    <n v="77456"/>
    <n v="14498"/>
    <n v="95"/>
    <x v="9"/>
    <x v="6"/>
    <n v="101"/>
    <n v="91954"/>
    <n v="0.18717723610824211"/>
  </r>
  <r>
    <x v="2266"/>
    <s v="Ravi Teja"/>
    <x v="0"/>
    <x v="6"/>
    <s v="Manager"/>
    <d v="2024-05-07T00:00:00"/>
    <d v="1991-05-02T00:00:00"/>
    <n v="71998"/>
    <n v="22042"/>
    <n v="66"/>
    <x v="51"/>
    <x v="5"/>
    <n v="101"/>
    <n v="94040"/>
    <n v="0.30614739298313842"/>
  </r>
  <r>
    <x v="2267"/>
    <s v="Ravi Teja"/>
    <x v="0"/>
    <x v="5"/>
    <s v="Lead"/>
    <d v="2024-01-09T00:00:00"/>
    <d v="1981-11-05T00:00:00"/>
    <n v="68238"/>
    <n v="20809"/>
    <n v="79"/>
    <x v="13"/>
    <x v="4"/>
    <n v="118"/>
    <n v="89047"/>
    <n v="0.30494739001729243"/>
  </r>
  <r>
    <x v="2268"/>
    <s v="Ravi Teja"/>
    <x v="0"/>
    <x v="4"/>
    <s v="Manager"/>
    <d v="2023-04-07T00:00:00"/>
    <d v="2001-04-01T00:00:00"/>
    <n v="59329"/>
    <n v="29363"/>
    <n v="66"/>
    <x v="45"/>
    <x v="3"/>
    <n v="114"/>
    <n v="88692"/>
    <n v="0.49491816818082218"/>
  </r>
  <r>
    <x v="2269"/>
    <s v="Ananya Rao"/>
    <x v="0"/>
    <x v="1"/>
    <s v="Associate"/>
    <d v="2023-11-03T00:00:00"/>
    <d v="1996-08-15T00:00:00"/>
    <n v="26667"/>
    <n v="6548"/>
    <n v="60"/>
    <x v="5"/>
    <x v="6"/>
    <n v="112"/>
    <n v="33215"/>
    <n v="0.24554693066336672"/>
  </r>
  <r>
    <x v="2270"/>
    <s v="Karan Malhotra"/>
    <x v="1"/>
    <x v="0"/>
    <s v="Manager"/>
    <d v="2024-12-18T00:00:00"/>
    <d v="2006-10-03T00:00:00"/>
    <n v="71647"/>
    <n v="26136"/>
    <n v="73"/>
    <x v="1"/>
    <x v="3"/>
    <n v="113"/>
    <n v="97783"/>
    <n v="0.36478847683782989"/>
  </r>
  <r>
    <x v="2271"/>
    <s v="Pooja Das"/>
    <x v="0"/>
    <x v="4"/>
    <s v="Senior Executive"/>
    <d v="2023-08-09T00:00:00"/>
    <d v="2005-05-11T00:00:00"/>
    <n v="50111"/>
    <n v="19361"/>
    <n v="94"/>
    <x v="13"/>
    <x v="4"/>
    <n v="110"/>
    <n v="69472"/>
    <n v="0.38636227574783982"/>
  </r>
  <r>
    <x v="2272"/>
    <s v="Neha Kulkarni"/>
    <x v="1"/>
    <x v="4"/>
    <s v="Analyst"/>
    <d v="2020-08-20T00:00:00"/>
    <d v="2001-07-10T00:00:00"/>
    <n v="119504"/>
    <n v="5639"/>
    <n v="67"/>
    <x v="56"/>
    <x v="2"/>
    <n v="106"/>
    <n v="125143"/>
    <n v="4.7186705047529788E-2"/>
  </r>
  <r>
    <x v="2273"/>
    <s v="Neha Kulkarni"/>
    <x v="0"/>
    <x v="0"/>
    <s v="Analyst"/>
    <d v="2022-01-28T00:00:00"/>
    <d v="1989-02-25T00:00:00"/>
    <n v="81063"/>
    <n v="17201"/>
    <n v="67"/>
    <x v="17"/>
    <x v="5"/>
    <n v="109"/>
    <n v="98264"/>
    <n v="0.21219298570247833"/>
  </r>
  <r>
    <x v="2274"/>
    <s v="Pooja Das"/>
    <x v="1"/>
    <x v="6"/>
    <s v="Executive"/>
    <d v="2021-09-29T00:00:00"/>
    <d v="2006-09-14T00:00:00"/>
    <n v="30670"/>
    <n v="17890"/>
    <n v="90"/>
    <x v="18"/>
    <x v="0"/>
    <n v="111"/>
    <n v="48560"/>
    <n v="0.58330616237365507"/>
  </r>
  <r>
    <x v="2275"/>
    <s v="Neha Kulkarni"/>
    <x v="1"/>
    <x v="5"/>
    <s v="Senior Executive"/>
    <d v="2016-11-06T00:00:00"/>
    <d v="1993-06-30T00:00:00"/>
    <n v="30061"/>
    <n v="17380"/>
    <n v="69"/>
    <x v="35"/>
    <x v="4"/>
    <n v="105"/>
    <n v="47441"/>
    <n v="0.57815774591663616"/>
  </r>
  <r>
    <x v="2276"/>
    <s v="Sneha Iyer"/>
    <x v="1"/>
    <x v="6"/>
    <s v="Manager"/>
    <d v="2021-09-12T00:00:00"/>
    <d v="1999-07-26T00:00:00"/>
    <n v="87611"/>
    <n v="9486"/>
    <n v="80"/>
    <x v="57"/>
    <x v="2"/>
    <n v="106"/>
    <n v="97097"/>
    <n v="0.10827407517320885"/>
  </r>
  <r>
    <x v="2277"/>
    <s v="Kavya Nair"/>
    <x v="0"/>
    <x v="0"/>
    <s v="Manager"/>
    <d v="2015-02-02T00:00:00"/>
    <d v="1994-11-18T00:00:00"/>
    <n v="55921"/>
    <n v="12060"/>
    <n v="100"/>
    <x v="46"/>
    <x v="0"/>
    <n v="110"/>
    <n v="67981"/>
    <n v="0.21566137944600419"/>
  </r>
  <r>
    <x v="2278"/>
    <s v="Ishita Roy"/>
    <x v="0"/>
    <x v="6"/>
    <s v="Associate"/>
    <d v="2018-06-12T00:00:00"/>
    <d v="2001-07-19T00:00:00"/>
    <n v="75960"/>
    <n v="14947"/>
    <n v="94"/>
    <x v="4"/>
    <x v="0"/>
    <n v="111"/>
    <n v="90907"/>
    <n v="0.19677461822011585"/>
  </r>
  <r>
    <x v="2279"/>
    <s v="Meera Joshi"/>
    <x v="0"/>
    <x v="4"/>
    <s v="Associate"/>
    <d v="2018-08-29T00:00:00"/>
    <d v="1987-08-29T00:00:00"/>
    <n v="37633"/>
    <n v="12594"/>
    <n v="94"/>
    <x v="16"/>
    <x v="3"/>
    <n v="101"/>
    <n v="50227"/>
    <n v="0.33465309701591689"/>
  </r>
  <r>
    <x v="2280"/>
    <s v="Tarun Verma"/>
    <x v="0"/>
    <x v="1"/>
    <s v="Senior Executive"/>
    <d v="2018-09-26T00:00:00"/>
    <d v="2012-09-07T00:00:00"/>
    <n v="70573"/>
    <n v="12148"/>
    <n v="66"/>
    <x v="24"/>
    <x v="0"/>
    <n v="120"/>
    <n v="82721"/>
    <n v="0.17213381888257548"/>
  </r>
  <r>
    <x v="2281"/>
    <s v="Priya Reddy"/>
    <x v="0"/>
    <x v="2"/>
    <s v="Executive"/>
    <d v="2019-06-04T00:00:00"/>
    <d v="1985-09-23T00:00:00"/>
    <n v="111299"/>
    <n v="11056"/>
    <n v="65"/>
    <x v="57"/>
    <x v="4"/>
    <n v="103"/>
    <n v="122355"/>
    <n v="9.9336022785469769E-2"/>
  </r>
  <r>
    <x v="2282"/>
    <s v="Tarun Verma"/>
    <x v="0"/>
    <x v="5"/>
    <s v="Lead"/>
    <d v="2016-08-09T00:00:00"/>
    <d v="2008-05-29T00:00:00"/>
    <n v="85727"/>
    <n v="21208"/>
    <n v="70"/>
    <x v="40"/>
    <x v="4"/>
    <n v="109"/>
    <n v="106935"/>
    <n v="0.247389970487711"/>
  </r>
  <r>
    <x v="2283"/>
    <s v="Ravi Teja"/>
    <x v="0"/>
    <x v="4"/>
    <s v="Senior Executive"/>
    <d v="2021-03-26T00:00:00"/>
    <d v="1994-05-26T00:00:00"/>
    <n v="118371"/>
    <n v="27121"/>
    <n v="80"/>
    <x v="45"/>
    <x v="3"/>
    <n v="106"/>
    <n v="145492"/>
    <n v="0.22911861858056451"/>
  </r>
  <r>
    <x v="2284"/>
    <s v="Kavya Nair"/>
    <x v="1"/>
    <x v="1"/>
    <s v="Lead"/>
    <d v="2024-06-09T00:00:00"/>
    <d v="1995-07-14T00:00:00"/>
    <n v="43342"/>
    <n v="28357"/>
    <n v="80"/>
    <x v="52"/>
    <x v="2"/>
    <n v="104"/>
    <n v="71699"/>
    <n v="0.65426145540122749"/>
  </r>
  <r>
    <x v="2285"/>
    <s v="Swathi Ramesh"/>
    <x v="1"/>
    <x v="3"/>
    <s v="Senior Executive"/>
    <d v="2021-11-23T00:00:00"/>
    <d v="1983-10-08T00:00:00"/>
    <n v="83802"/>
    <n v="7181"/>
    <n v="63"/>
    <x v="15"/>
    <x v="6"/>
    <n v="117"/>
    <n v="90983"/>
    <n v="8.5690078995728031E-2"/>
  </r>
  <r>
    <x v="2286"/>
    <s v="Nisha Kapoor"/>
    <x v="0"/>
    <x v="6"/>
    <s v="Senior Executive"/>
    <d v="2021-09-20T00:00:00"/>
    <d v="1984-02-28T00:00:00"/>
    <n v="58859"/>
    <n v="19687"/>
    <n v="89"/>
    <x v="54"/>
    <x v="3"/>
    <n v="116"/>
    <n v="78546"/>
    <n v="0.33447731018196025"/>
  </r>
  <r>
    <x v="2287"/>
    <s v="Ananya Rao"/>
    <x v="1"/>
    <x v="2"/>
    <s v="Executive"/>
    <d v="2018-12-31T00:00:00"/>
    <d v="1986-05-01T00:00:00"/>
    <n v="64002"/>
    <n v="19364"/>
    <n v="93"/>
    <x v="30"/>
    <x v="0"/>
    <n v="110"/>
    <n v="83366"/>
    <n v="0.30255304521733695"/>
  </r>
  <r>
    <x v="2288"/>
    <s v="Sneha Iyer"/>
    <x v="1"/>
    <x v="0"/>
    <s v="Senior Executive"/>
    <d v="2021-07-06T00:00:00"/>
    <d v="1993-06-20T00:00:00"/>
    <n v="117055"/>
    <n v="23713"/>
    <n v="89"/>
    <x v="37"/>
    <x v="3"/>
    <n v="110"/>
    <n v="140768"/>
    <n v="0.20257998376831404"/>
  </r>
  <r>
    <x v="2289"/>
    <s v="Ajay Singh"/>
    <x v="0"/>
    <x v="0"/>
    <s v="Senior Executive"/>
    <d v="2017-08-05T00:00:00"/>
    <d v="2001-11-26T00:00:00"/>
    <n v="91918"/>
    <n v="22508"/>
    <n v="61"/>
    <x v="16"/>
    <x v="5"/>
    <n v="104"/>
    <n v="114426"/>
    <n v="0.24487042799016515"/>
  </r>
  <r>
    <x v="2290"/>
    <s v="Swathi Ramesh"/>
    <x v="0"/>
    <x v="3"/>
    <s v="Analyst"/>
    <d v="2024-10-19T00:00:00"/>
    <d v="1983-01-29T00:00:00"/>
    <n v="115227"/>
    <n v="11587"/>
    <n v="75"/>
    <x v="42"/>
    <x v="0"/>
    <n v="117"/>
    <n v="126814"/>
    <n v="0.10055802893419077"/>
  </r>
  <r>
    <x v="2291"/>
    <s v="Ajay Singh"/>
    <x v="0"/>
    <x v="3"/>
    <s v="Analyst"/>
    <d v="2020-10-02T00:00:00"/>
    <d v="2001-04-13T00:00:00"/>
    <n v="91326"/>
    <n v="22529"/>
    <n v="71"/>
    <x v="34"/>
    <x v="1"/>
    <n v="103"/>
    <n v="113855"/>
    <n v="0.24668769025250203"/>
  </r>
  <r>
    <x v="2292"/>
    <s v="Meera Joshi"/>
    <x v="0"/>
    <x v="3"/>
    <s v="Manager"/>
    <d v="2020-04-30T00:00:00"/>
    <d v="1988-10-21T00:00:00"/>
    <n v="26263"/>
    <n v="14346"/>
    <n v="95"/>
    <x v="40"/>
    <x v="5"/>
    <n v="111"/>
    <n v="40609"/>
    <n v="0.5462437649925751"/>
  </r>
  <r>
    <x v="2293"/>
    <s v="Krishna Chaitanya"/>
    <x v="0"/>
    <x v="6"/>
    <s v="Executive"/>
    <d v="2016-05-15T00:00:00"/>
    <d v="1999-12-20T00:00:00"/>
    <n v="115637"/>
    <n v="15018"/>
    <n v="86"/>
    <x v="49"/>
    <x v="4"/>
    <n v="107"/>
    <n v="130655"/>
    <n v="0.12987192680543425"/>
  </r>
  <r>
    <x v="2294"/>
    <s v="Aditya Kapoor"/>
    <x v="0"/>
    <x v="3"/>
    <s v="Manager"/>
    <d v="2015-07-24T00:00:00"/>
    <d v="1984-07-21T00:00:00"/>
    <n v="92093"/>
    <n v="23498"/>
    <n v="66"/>
    <x v="53"/>
    <x v="2"/>
    <n v="116"/>
    <n v="115591"/>
    <n v="0.25515511493816034"/>
  </r>
  <r>
    <x v="2295"/>
    <s v="Rohan Gupta"/>
    <x v="1"/>
    <x v="6"/>
    <s v="Associate"/>
    <d v="2020-07-26T00:00:00"/>
    <d v="1983-12-06T00:00:00"/>
    <n v="87808"/>
    <n v="19506"/>
    <n v="84"/>
    <x v="57"/>
    <x v="5"/>
    <n v="119"/>
    <n v="107314"/>
    <n v="0.22214376822157433"/>
  </r>
  <r>
    <x v="2296"/>
    <s v="Karan Malhotra"/>
    <x v="0"/>
    <x v="6"/>
    <s v="Executive"/>
    <d v="2017-05-09T00:00:00"/>
    <d v="1997-10-06T00:00:00"/>
    <n v="42898"/>
    <n v="24256"/>
    <n v="98"/>
    <x v="48"/>
    <x v="3"/>
    <n v="113"/>
    <n v="67154"/>
    <n v="0.56543428598069845"/>
  </r>
  <r>
    <x v="2297"/>
    <s v="Nisha Kapoor"/>
    <x v="1"/>
    <x v="6"/>
    <s v="Senior Executive"/>
    <d v="2015-08-04T00:00:00"/>
    <d v="2007-05-06T00:00:00"/>
    <n v="102010"/>
    <n v="23845"/>
    <n v="97"/>
    <x v="35"/>
    <x v="6"/>
    <n v="102"/>
    <n v="125855"/>
    <n v="0.23375159298108028"/>
  </r>
  <r>
    <x v="2298"/>
    <s v="Sneha Iyer"/>
    <x v="0"/>
    <x v="4"/>
    <s v="Manager"/>
    <d v="2021-03-19T00:00:00"/>
    <d v="1995-04-07T00:00:00"/>
    <n v="87874"/>
    <n v="12467"/>
    <n v="96"/>
    <x v="1"/>
    <x v="1"/>
    <n v="108"/>
    <n v="100341"/>
    <n v="0.1418735917336186"/>
  </r>
  <r>
    <x v="2299"/>
    <s v="Krishna Chaitanya"/>
    <x v="1"/>
    <x v="1"/>
    <s v="Analyst"/>
    <d v="2022-11-24T00:00:00"/>
    <d v="1983-10-24T00:00:00"/>
    <n v="95818"/>
    <n v="24478"/>
    <n v="86"/>
    <x v="13"/>
    <x v="1"/>
    <n v="110"/>
    <n v="120296"/>
    <n v="0.25546348285290865"/>
  </r>
  <r>
    <x v="2300"/>
    <s v="Pooja Das"/>
    <x v="0"/>
    <x v="2"/>
    <s v="Senior Executive"/>
    <d v="2019-05-16T00:00:00"/>
    <d v="1992-06-03T00:00:00"/>
    <n v="92449"/>
    <n v="21931"/>
    <n v="79"/>
    <x v="39"/>
    <x v="4"/>
    <n v="120"/>
    <n v="114380"/>
    <n v="0.23722268493980464"/>
  </r>
  <r>
    <x v="2301"/>
    <s v="Ishita Roy"/>
    <x v="1"/>
    <x v="3"/>
    <s v="Executive"/>
    <d v="2021-04-17T00:00:00"/>
    <d v="1996-08-21T00:00:00"/>
    <n v="89261"/>
    <n v="15767"/>
    <n v="100"/>
    <x v="14"/>
    <x v="1"/>
    <n v="112"/>
    <n v="105028"/>
    <n v="0.1766392937565118"/>
  </r>
  <r>
    <x v="2302"/>
    <s v="Swathi Ramesh"/>
    <x v="0"/>
    <x v="4"/>
    <s v="Lead"/>
    <d v="2016-03-31T00:00:00"/>
    <d v="2006-07-27T00:00:00"/>
    <n v="31729"/>
    <n v="10870"/>
    <n v="69"/>
    <x v="7"/>
    <x v="2"/>
    <n v="119"/>
    <n v="42599"/>
    <n v="0.34258879889060478"/>
  </r>
  <r>
    <x v="2303"/>
    <s v="Ishita Roy"/>
    <x v="0"/>
    <x v="5"/>
    <s v="Executive"/>
    <d v="2018-05-10T00:00:00"/>
    <d v="2003-09-21T00:00:00"/>
    <n v="95837"/>
    <n v="11145"/>
    <n v="100"/>
    <x v="9"/>
    <x v="4"/>
    <n v="115"/>
    <n v="106982"/>
    <n v="0.11629120277137223"/>
  </r>
  <r>
    <x v="2304"/>
    <s v="Rahul Verma"/>
    <x v="1"/>
    <x v="0"/>
    <s v="Senior Executive"/>
    <d v="2023-06-02T00:00:00"/>
    <d v="2006-01-16T00:00:00"/>
    <n v="94352"/>
    <n v="14805"/>
    <n v="76"/>
    <x v="57"/>
    <x v="3"/>
    <n v="104"/>
    <n v="109157"/>
    <n v="0.15691241309140241"/>
  </r>
  <r>
    <x v="2305"/>
    <s v="Vikram Singh"/>
    <x v="0"/>
    <x v="3"/>
    <s v="Associate"/>
    <d v="2023-07-13T00:00:00"/>
    <d v="1987-03-04T00:00:00"/>
    <n v="93560"/>
    <n v="17819"/>
    <n v="93"/>
    <x v="52"/>
    <x v="6"/>
    <n v="106"/>
    <n v="111379"/>
    <n v="0.19045532278751603"/>
  </r>
  <r>
    <x v="2306"/>
    <s v="Rohan Gupta"/>
    <x v="0"/>
    <x v="1"/>
    <s v="Manager"/>
    <d v="2020-08-21T00:00:00"/>
    <d v="1995-04-30T00:00:00"/>
    <n v="81939"/>
    <n v="22575"/>
    <n v="67"/>
    <x v="51"/>
    <x v="6"/>
    <n v="119"/>
    <n v="104514"/>
    <n v="0.27550983048365246"/>
  </r>
  <r>
    <x v="2307"/>
    <s v="Ananya Rao"/>
    <x v="1"/>
    <x v="5"/>
    <s v="Manager"/>
    <d v="2015-11-23T00:00:00"/>
    <d v="1992-05-04T00:00:00"/>
    <n v="69113"/>
    <n v="23888"/>
    <n v="60"/>
    <x v="27"/>
    <x v="4"/>
    <n v="101"/>
    <n v="93001"/>
    <n v="0.34563685558433288"/>
  </r>
  <r>
    <x v="2308"/>
    <s v="Ajay Singh"/>
    <x v="0"/>
    <x v="5"/>
    <s v="Analyst"/>
    <d v="2019-12-29T00:00:00"/>
    <d v="2000-12-28T00:00:00"/>
    <n v="100640"/>
    <n v="6539"/>
    <n v="83"/>
    <x v="49"/>
    <x v="5"/>
    <n v="118"/>
    <n v="107179"/>
    <n v="6.4974165341812398E-2"/>
  </r>
  <r>
    <x v="2309"/>
    <s v="Neha Kulkarni"/>
    <x v="1"/>
    <x v="4"/>
    <s v="Executive"/>
    <d v="2017-06-24T00:00:00"/>
    <d v="1996-10-05T00:00:00"/>
    <n v="36721"/>
    <n v="25578"/>
    <n v="80"/>
    <x v="28"/>
    <x v="1"/>
    <n v="118"/>
    <n v="62299"/>
    <n v="0.69654965823370818"/>
  </r>
  <r>
    <x v="2310"/>
    <s v="Aarav Sharma"/>
    <x v="1"/>
    <x v="2"/>
    <s v="Analyst"/>
    <d v="2023-08-16T00:00:00"/>
    <d v="2010-01-02T00:00:00"/>
    <n v="66735"/>
    <n v="11394"/>
    <n v="68"/>
    <x v="0"/>
    <x v="2"/>
    <n v="101"/>
    <n v="78129"/>
    <n v="0.17073499662845584"/>
  </r>
  <r>
    <x v="2311"/>
    <s v="Sneha Iyer"/>
    <x v="0"/>
    <x v="4"/>
    <s v="Executive"/>
    <d v="2023-10-30T00:00:00"/>
    <d v="2006-03-21T00:00:00"/>
    <n v="35462"/>
    <n v="5341"/>
    <n v="75"/>
    <x v="3"/>
    <x v="1"/>
    <n v="105"/>
    <n v="40803"/>
    <n v="0.15061192262139755"/>
  </r>
  <r>
    <x v="2312"/>
    <s v="Gayathri Iyer"/>
    <x v="1"/>
    <x v="6"/>
    <s v="Executive"/>
    <d v="2022-04-01T00:00:00"/>
    <d v="1994-02-19T00:00:00"/>
    <n v="70817"/>
    <n v="8973"/>
    <n v="75"/>
    <x v="30"/>
    <x v="2"/>
    <n v="102"/>
    <n v="79790"/>
    <n v="0.12670686417103239"/>
  </r>
  <r>
    <x v="2313"/>
    <s v="Gayathri Iyer"/>
    <x v="0"/>
    <x v="2"/>
    <s v="Manager"/>
    <d v="2018-09-05T00:00:00"/>
    <d v="2003-12-31T00:00:00"/>
    <n v="38246"/>
    <n v="21458"/>
    <n v="67"/>
    <x v="26"/>
    <x v="3"/>
    <n v="111"/>
    <n v="59704"/>
    <n v="0.56105213617110283"/>
  </r>
  <r>
    <x v="2314"/>
    <s v="Priya Reddy"/>
    <x v="0"/>
    <x v="6"/>
    <s v="Executive"/>
    <d v="2023-01-06T00:00:00"/>
    <d v="2000-09-05T00:00:00"/>
    <n v="52077"/>
    <n v="18122"/>
    <n v="64"/>
    <x v="47"/>
    <x v="3"/>
    <n v="117"/>
    <n v="70199"/>
    <n v="0.34798471494133687"/>
  </r>
  <r>
    <x v="2315"/>
    <s v="Tarun Verma"/>
    <x v="0"/>
    <x v="3"/>
    <s v="Associate"/>
    <d v="2016-07-26T00:00:00"/>
    <d v="1999-09-24T00:00:00"/>
    <n v="35337"/>
    <n v="12111"/>
    <n v="82"/>
    <x v="10"/>
    <x v="0"/>
    <n v="120"/>
    <n v="47448"/>
    <n v="0.34272858476950507"/>
  </r>
  <r>
    <x v="2316"/>
    <s v="Karan Malhotra"/>
    <x v="0"/>
    <x v="1"/>
    <s v="Senior Executive"/>
    <d v="2017-09-18T00:00:00"/>
    <d v="2007-10-02T00:00:00"/>
    <n v="32910"/>
    <n v="28078"/>
    <n v="60"/>
    <x v="43"/>
    <x v="3"/>
    <n v="118"/>
    <n v="60988"/>
    <n v="0.8531753266484351"/>
  </r>
  <r>
    <x v="2317"/>
    <s v="Aditya Kapoor"/>
    <x v="1"/>
    <x v="0"/>
    <s v="Senior Executive"/>
    <d v="2022-02-05T00:00:00"/>
    <d v="1993-02-03T00:00:00"/>
    <n v="84029"/>
    <n v="26812"/>
    <n v="75"/>
    <x v="19"/>
    <x v="0"/>
    <n v="111"/>
    <n v="110841"/>
    <n v="0.31908031750943128"/>
  </r>
  <r>
    <x v="2318"/>
    <s v="Karan Malhotra"/>
    <x v="1"/>
    <x v="1"/>
    <s v="Manager"/>
    <d v="2020-06-19T00:00:00"/>
    <d v="2005-06-25T00:00:00"/>
    <n v="49371"/>
    <n v="16700"/>
    <n v="82"/>
    <x v="35"/>
    <x v="6"/>
    <n v="104"/>
    <n v="66071"/>
    <n v="0.33825525105831361"/>
  </r>
  <r>
    <x v="2319"/>
    <s v="Karan Malhotra"/>
    <x v="1"/>
    <x v="1"/>
    <s v="Associate"/>
    <d v="2025-09-22T00:00:00"/>
    <d v="2010-06-14T00:00:00"/>
    <n v="105405"/>
    <n v="6395"/>
    <n v="68"/>
    <x v="44"/>
    <x v="1"/>
    <n v="108"/>
    <n v="111800"/>
    <n v="6.0670746169536549E-2"/>
  </r>
  <r>
    <x v="2320"/>
    <s v="Tarun Verma"/>
    <x v="1"/>
    <x v="1"/>
    <s v="Associate"/>
    <d v="2015-04-26T00:00:00"/>
    <d v="1987-02-08T00:00:00"/>
    <n v="96395"/>
    <n v="24480"/>
    <n v="86"/>
    <x v="51"/>
    <x v="0"/>
    <n v="113"/>
    <n v="120875"/>
    <n v="0.25395508065771044"/>
  </r>
  <r>
    <x v="2321"/>
    <s v="Neha Kulkarni"/>
    <x v="0"/>
    <x v="6"/>
    <s v="Executive"/>
    <d v="2018-04-23T00:00:00"/>
    <d v="1987-12-11T00:00:00"/>
    <n v="93319"/>
    <n v="7693"/>
    <n v="84"/>
    <x v="34"/>
    <x v="3"/>
    <n v="109"/>
    <n v="101012"/>
    <n v="8.2437660069224913E-2"/>
  </r>
  <r>
    <x v="2322"/>
    <s v="Rahul Verma"/>
    <x v="1"/>
    <x v="0"/>
    <s v="Analyst"/>
    <d v="2025-01-06T00:00:00"/>
    <d v="1984-09-13T00:00:00"/>
    <n v="106717"/>
    <n v="27825"/>
    <n v="89"/>
    <x v="29"/>
    <x v="3"/>
    <n v="107"/>
    <n v="134542"/>
    <n v="0.26073634003954382"/>
  </r>
  <r>
    <x v="2323"/>
    <s v="Aditya Kapoor"/>
    <x v="1"/>
    <x v="3"/>
    <s v="Senior Executive"/>
    <d v="2015-06-25T00:00:00"/>
    <d v="1996-09-29T00:00:00"/>
    <n v="41310"/>
    <n v="6227"/>
    <n v="72"/>
    <x v="13"/>
    <x v="1"/>
    <n v="118"/>
    <n v="47537"/>
    <n v="0.15073832001936577"/>
  </r>
  <r>
    <x v="2324"/>
    <s v="Aarav Sharma"/>
    <x v="0"/>
    <x v="3"/>
    <s v="Executive"/>
    <d v="2015-02-03T00:00:00"/>
    <d v="1991-11-05T00:00:00"/>
    <n v="43705"/>
    <n v="20945"/>
    <n v="86"/>
    <x v="5"/>
    <x v="2"/>
    <n v="105"/>
    <n v="64650"/>
    <n v="0.47923578537924721"/>
  </r>
  <r>
    <x v="2325"/>
    <s v="Swathi Ramesh"/>
    <x v="0"/>
    <x v="6"/>
    <s v="Lead"/>
    <d v="2017-11-27T00:00:00"/>
    <d v="2010-05-05T00:00:00"/>
    <n v="60466"/>
    <n v="19853"/>
    <n v="67"/>
    <x v="56"/>
    <x v="4"/>
    <n v="119"/>
    <n v="80319"/>
    <n v="0.32833327820593389"/>
  </r>
  <r>
    <x v="2326"/>
    <s v="Ananya Rao"/>
    <x v="1"/>
    <x v="5"/>
    <s v="Executive"/>
    <d v="2025-05-23T00:00:00"/>
    <d v="1980-12-20T00:00:00"/>
    <n v="100411"/>
    <n v="18492"/>
    <n v="96"/>
    <x v="34"/>
    <x v="6"/>
    <n v="114"/>
    <n v="118903"/>
    <n v="0.18416308970132755"/>
  </r>
  <r>
    <x v="2327"/>
    <s v="Tarun Verma"/>
    <x v="1"/>
    <x v="6"/>
    <s v="Lead"/>
    <d v="2023-06-25T00:00:00"/>
    <d v="2009-07-28T00:00:00"/>
    <n v="104536"/>
    <n v="25535"/>
    <n v="60"/>
    <x v="48"/>
    <x v="5"/>
    <n v="106"/>
    <n v="130071"/>
    <n v="0.24426991658376063"/>
  </r>
  <r>
    <x v="2328"/>
    <s v="Swathi Ramesh"/>
    <x v="1"/>
    <x v="4"/>
    <s v="Manager"/>
    <d v="2020-02-04T00:00:00"/>
    <d v="1992-02-04T00:00:00"/>
    <n v="66930"/>
    <n v="29720"/>
    <n v="82"/>
    <x v="25"/>
    <x v="4"/>
    <n v="108"/>
    <n v="96650"/>
    <n v="0.44404601822799938"/>
  </r>
  <r>
    <x v="2329"/>
    <s v="Aditya Kapoor"/>
    <x v="1"/>
    <x v="1"/>
    <s v="Associate"/>
    <d v="2016-05-19T00:00:00"/>
    <d v="2000-05-05T00:00:00"/>
    <n v="59849"/>
    <n v="11440"/>
    <n v="61"/>
    <x v="46"/>
    <x v="2"/>
    <n v="118"/>
    <n v="71289"/>
    <n v="0.19114772176644557"/>
  </r>
  <r>
    <x v="2330"/>
    <s v="Ravi Teja"/>
    <x v="0"/>
    <x v="5"/>
    <s v="Analyst"/>
    <d v="2023-06-30T00:00:00"/>
    <d v="1997-03-19T00:00:00"/>
    <n v="60519"/>
    <n v="28620"/>
    <n v="62"/>
    <x v="37"/>
    <x v="3"/>
    <n v="107"/>
    <n v="89139"/>
    <n v="0.47290933425866255"/>
  </r>
  <r>
    <x v="2331"/>
    <s v="Gayathri Iyer"/>
    <x v="0"/>
    <x v="4"/>
    <s v="Associate"/>
    <d v="2017-04-21T00:00:00"/>
    <d v="2004-08-06T00:00:00"/>
    <n v="86589"/>
    <n v="19522"/>
    <n v="82"/>
    <x v="10"/>
    <x v="5"/>
    <n v="108"/>
    <n v="106111"/>
    <n v="0.2254558893161949"/>
  </r>
  <r>
    <x v="2332"/>
    <s v="Rohan Gupta"/>
    <x v="1"/>
    <x v="6"/>
    <s v="Associate"/>
    <d v="2020-01-16T00:00:00"/>
    <d v="1980-08-16T00:00:00"/>
    <n v="57908"/>
    <n v="8089"/>
    <n v="74"/>
    <x v="14"/>
    <x v="6"/>
    <n v="120"/>
    <n v="65997"/>
    <n v="0.1396870898666851"/>
  </r>
  <r>
    <x v="2333"/>
    <s v="Aarav Sharma"/>
    <x v="0"/>
    <x v="6"/>
    <s v="Executive"/>
    <d v="2020-09-30T00:00:00"/>
    <d v="2008-07-27T00:00:00"/>
    <n v="79936"/>
    <n v="5759"/>
    <n v="71"/>
    <x v="60"/>
    <x v="5"/>
    <n v="113"/>
    <n v="85695"/>
    <n v="7.2045136108887103E-2"/>
  </r>
  <r>
    <x v="2334"/>
    <s v="Arjun Mehta"/>
    <x v="1"/>
    <x v="6"/>
    <s v="Executive"/>
    <d v="2025-11-16T00:00:00"/>
    <d v="1981-10-09T00:00:00"/>
    <n v="59336"/>
    <n v="7222"/>
    <n v="70"/>
    <x v="38"/>
    <x v="4"/>
    <n v="108"/>
    <n v="66558"/>
    <n v="0.12171363084805177"/>
  </r>
  <r>
    <x v="2335"/>
    <s v="Rahul Verma"/>
    <x v="0"/>
    <x v="2"/>
    <s v="Lead"/>
    <d v="2018-12-29T00:00:00"/>
    <d v="2000-03-12T00:00:00"/>
    <n v="85532"/>
    <n v="9389"/>
    <n v="60"/>
    <x v="18"/>
    <x v="4"/>
    <n v="109"/>
    <n v="94921"/>
    <n v="0.10977178132161063"/>
  </r>
  <r>
    <x v="2336"/>
    <s v="Rahul Verma"/>
    <x v="0"/>
    <x v="0"/>
    <s v="Lead"/>
    <d v="2022-09-27T00:00:00"/>
    <d v="2002-03-11T00:00:00"/>
    <n v="115369"/>
    <n v="24384"/>
    <n v="77"/>
    <x v="52"/>
    <x v="1"/>
    <n v="107"/>
    <n v="139753"/>
    <n v="0.21135660359368635"/>
  </r>
  <r>
    <x v="2337"/>
    <s v="Kavya Nair"/>
    <x v="1"/>
    <x v="6"/>
    <s v="Executive"/>
    <d v="2024-06-03T00:00:00"/>
    <d v="2004-09-15T00:00:00"/>
    <n v="109311"/>
    <n v="7466"/>
    <n v="63"/>
    <x v="39"/>
    <x v="2"/>
    <n v="120"/>
    <n v="116777"/>
    <n v="6.8300536999935962E-2"/>
  </r>
  <r>
    <x v="2338"/>
    <s v="Pooja Das"/>
    <x v="0"/>
    <x v="2"/>
    <s v="Executive"/>
    <d v="2016-08-13T00:00:00"/>
    <d v="1992-06-05T00:00:00"/>
    <n v="96301"/>
    <n v="20257"/>
    <n v="61"/>
    <x v="21"/>
    <x v="0"/>
    <n v="118"/>
    <n v="116558"/>
    <n v="0.21035087901475583"/>
  </r>
  <r>
    <x v="2339"/>
    <s v="Tarun Verma"/>
    <x v="0"/>
    <x v="2"/>
    <s v="Associate"/>
    <d v="2017-11-13T00:00:00"/>
    <d v="2005-10-05T00:00:00"/>
    <n v="78329"/>
    <n v="11707"/>
    <n v="71"/>
    <x v="36"/>
    <x v="3"/>
    <n v="103"/>
    <n v="90036"/>
    <n v="0.14945933179282259"/>
  </r>
  <r>
    <x v="2340"/>
    <s v="Tarun Verma"/>
    <x v="1"/>
    <x v="5"/>
    <s v="Executive"/>
    <d v="2017-01-29T00:00:00"/>
    <d v="1992-12-28T00:00:00"/>
    <n v="26833"/>
    <n v="13684"/>
    <n v="73"/>
    <x v="36"/>
    <x v="2"/>
    <n v="104"/>
    <n v="40517"/>
    <n v="0.5099690679387322"/>
  </r>
  <r>
    <x v="2341"/>
    <s v="Sneha Iyer"/>
    <x v="0"/>
    <x v="0"/>
    <s v="Executive"/>
    <d v="2018-06-05T00:00:00"/>
    <d v="1997-02-28T00:00:00"/>
    <n v="93922"/>
    <n v="19143"/>
    <n v="66"/>
    <x v="2"/>
    <x v="2"/>
    <n v="107"/>
    <n v="113065"/>
    <n v="0.20381806179595835"/>
  </r>
  <r>
    <x v="2342"/>
    <s v="Priya Reddy"/>
    <x v="1"/>
    <x v="0"/>
    <s v="Executive"/>
    <d v="2021-02-15T00:00:00"/>
    <d v="1997-11-30T00:00:00"/>
    <n v="83805"/>
    <n v="27756"/>
    <n v="70"/>
    <x v="17"/>
    <x v="5"/>
    <n v="102"/>
    <n v="111561"/>
    <n v="0.33119742258815105"/>
  </r>
  <r>
    <x v="2343"/>
    <s v="Priya Reddy"/>
    <x v="1"/>
    <x v="5"/>
    <s v="Executive"/>
    <d v="2019-05-21T00:00:00"/>
    <d v="1998-07-29T00:00:00"/>
    <n v="119560"/>
    <n v="9441"/>
    <n v="64"/>
    <x v="48"/>
    <x v="3"/>
    <n v="107"/>
    <n v="129001"/>
    <n v="7.8964536634325858E-2"/>
  </r>
  <r>
    <x v="2344"/>
    <s v="Neha Kulkarni"/>
    <x v="0"/>
    <x v="0"/>
    <s v="Senior Executive"/>
    <d v="2020-03-19T00:00:00"/>
    <d v="2001-05-05T00:00:00"/>
    <n v="104287"/>
    <n v="15256"/>
    <n v="61"/>
    <x v="17"/>
    <x v="6"/>
    <n v="116"/>
    <n v="119543"/>
    <n v="0.14628860740073069"/>
  </r>
  <r>
    <x v="2345"/>
    <s v="Ananya Rao"/>
    <x v="0"/>
    <x v="6"/>
    <s v="Manager"/>
    <d v="2025-10-30T00:00:00"/>
    <d v="1980-07-20T00:00:00"/>
    <n v="28407"/>
    <n v="20118"/>
    <n v="73"/>
    <x v="39"/>
    <x v="2"/>
    <n v="103"/>
    <n v="48525"/>
    <n v="0.70820572394128212"/>
  </r>
  <r>
    <x v="2346"/>
    <s v="Rohan Gupta"/>
    <x v="0"/>
    <x v="2"/>
    <s v="Associate"/>
    <d v="2016-12-04T00:00:00"/>
    <d v="1987-03-10T00:00:00"/>
    <n v="37258"/>
    <n v="8576"/>
    <n v="73"/>
    <x v="60"/>
    <x v="4"/>
    <n v="113"/>
    <n v="45834"/>
    <n v="0.23017875355628323"/>
  </r>
  <r>
    <x v="2347"/>
    <s v="Gayathri Iyer"/>
    <x v="0"/>
    <x v="2"/>
    <s v="Manager"/>
    <d v="2020-04-19T00:00:00"/>
    <d v="1983-05-23T00:00:00"/>
    <n v="110863"/>
    <n v="17774"/>
    <n v="91"/>
    <x v="11"/>
    <x v="5"/>
    <n v="104"/>
    <n v="128637"/>
    <n v="0.1603240034998151"/>
  </r>
  <r>
    <x v="2348"/>
    <s v="Aarav Sharma"/>
    <x v="1"/>
    <x v="6"/>
    <s v="Lead"/>
    <d v="2023-09-04T00:00:00"/>
    <d v="1992-07-12T00:00:00"/>
    <n v="78413"/>
    <n v="8665"/>
    <n v="91"/>
    <x v="25"/>
    <x v="1"/>
    <n v="106"/>
    <n v="87078"/>
    <n v="0.11050463571091529"/>
  </r>
  <r>
    <x v="2349"/>
    <s v="Ravi Teja"/>
    <x v="0"/>
    <x v="3"/>
    <s v="Analyst"/>
    <d v="2020-02-06T00:00:00"/>
    <d v="1991-07-09T00:00:00"/>
    <n v="65159"/>
    <n v="13024"/>
    <n v="86"/>
    <x v="17"/>
    <x v="5"/>
    <n v="108"/>
    <n v="78183"/>
    <n v="0.19988029282217346"/>
  </r>
  <r>
    <x v="2350"/>
    <s v="Pooja Das"/>
    <x v="1"/>
    <x v="5"/>
    <s v="Executive"/>
    <d v="2017-01-22T00:00:00"/>
    <d v="1996-03-04T00:00:00"/>
    <n v="43903"/>
    <n v="8042"/>
    <n v="85"/>
    <x v="20"/>
    <x v="5"/>
    <n v="111"/>
    <n v="51945"/>
    <n v="0.18317654829966062"/>
  </r>
  <r>
    <x v="2351"/>
    <s v="Kavya Nair"/>
    <x v="0"/>
    <x v="4"/>
    <s v="Senior Executive"/>
    <d v="2023-06-21T00:00:00"/>
    <d v="1983-09-10T00:00:00"/>
    <n v="43601"/>
    <n v="29004"/>
    <n v="61"/>
    <x v="21"/>
    <x v="3"/>
    <n v="110"/>
    <n v="72605"/>
    <n v="0.66521410059402308"/>
  </r>
  <r>
    <x v="2352"/>
    <s v="Ishita Roy"/>
    <x v="1"/>
    <x v="1"/>
    <s v="Associate"/>
    <d v="2021-12-02T00:00:00"/>
    <d v="1981-01-05T00:00:00"/>
    <n v="52294"/>
    <n v="27098"/>
    <n v="71"/>
    <x v="22"/>
    <x v="0"/>
    <n v="112"/>
    <n v="79392"/>
    <n v="0.51818564271235701"/>
  </r>
  <r>
    <x v="2353"/>
    <s v="Aditya Kapoor"/>
    <x v="0"/>
    <x v="1"/>
    <s v="Executive"/>
    <d v="2020-04-10T00:00:00"/>
    <d v="1998-05-06T00:00:00"/>
    <n v="35341"/>
    <n v="26349"/>
    <n v="89"/>
    <x v="9"/>
    <x v="4"/>
    <n v="110"/>
    <n v="61690"/>
    <n v="0.74556464163436231"/>
  </r>
  <r>
    <x v="2354"/>
    <s v="Ravi Teja"/>
    <x v="0"/>
    <x v="2"/>
    <s v="Executive"/>
    <d v="2018-01-12T00:00:00"/>
    <d v="1995-06-22T00:00:00"/>
    <n v="115707"/>
    <n v="16766"/>
    <n v="97"/>
    <x v="60"/>
    <x v="3"/>
    <n v="104"/>
    <n v="132473"/>
    <n v="0.14490048138833433"/>
  </r>
  <r>
    <x v="2355"/>
    <s v="Karan Malhotra"/>
    <x v="0"/>
    <x v="1"/>
    <s v="Analyst"/>
    <d v="2016-03-11T00:00:00"/>
    <d v="2005-10-16T00:00:00"/>
    <n v="112479"/>
    <n v="8618"/>
    <n v="80"/>
    <x v="57"/>
    <x v="1"/>
    <n v="119"/>
    <n v="121097"/>
    <n v="7.6618746610478405E-2"/>
  </r>
  <r>
    <x v="2356"/>
    <s v="Rahul Verma"/>
    <x v="0"/>
    <x v="5"/>
    <s v="Associate"/>
    <d v="2021-01-22T00:00:00"/>
    <d v="1998-02-24T00:00:00"/>
    <n v="117159"/>
    <n v="14356"/>
    <n v="98"/>
    <x v="34"/>
    <x v="1"/>
    <n v="114"/>
    <n v="131515"/>
    <n v="0.1225343336832851"/>
  </r>
  <r>
    <x v="2357"/>
    <s v="Vikram Singh"/>
    <x v="1"/>
    <x v="4"/>
    <s v="Associate"/>
    <d v="2023-11-15T00:00:00"/>
    <d v="2003-01-16T00:00:00"/>
    <n v="113403"/>
    <n v="18805"/>
    <n v="68"/>
    <x v="5"/>
    <x v="2"/>
    <n v="113"/>
    <n v="132208"/>
    <n v="0.16582453726973714"/>
  </r>
  <r>
    <x v="2358"/>
    <s v="Priya Reddy"/>
    <x v="0"/>
    <x v="4"/>
    <s v="Manager"/>
    <d v="2018-01-07T00:00:00"/>
    <d v="1993-12-29T00:00:00"/>
    <n v="84793"/>
    <n v="13480"/>
    <n v="61"/>
    <x v="10"/>
    <x v="0"/>
    <n v="108"/>
    <n v="98273"/>
    <n v="0.15897538711921974"/>
  </r>
  <r>
    <x v="2359"/>
    <s v="Ishita Roy"/>
    <x v="0"/>
    <x v="4"/>
    <s v="Analyst"/>
    <d v="2021-05-31T00:00:00"/>
    <d v="1981-06-16T00:00:00"/>
    <n v="89316"/>
    <n v="14554"/>
    <n v="99"/>
    <x v="3"/>
    <x v="1"/>
    <n v="105"/>
    <n v="103870"/>
    <n v="0.16294952752026512"/>
  </r>
  <r>
    <x v="2360"/>
    <s v="Rahul Verma"/>
    <x v="1"/>
    <x v="6"/>
    <s v="Analyst"/>
    <d v="2015-07-26T00:00:00"/>
    <d v="1998-02-08T00:00:00"/>
    <n v="99878"/>
    <n v="29149"/>
    <n v="93"/>
    <x v="57"/>
    <x v="4"/>
    <n v="107"/>
    <n v="129027"/>
    <n v="0.29184605218366405"/>
  </r>
  <r>
    <x v="2361"/>
    <s v="Karan Malhotra"/>
    <x v="0"/>
    <x v="5"/>
    <s v="Executive"/>
    <d v="2023-10-23T00:00:00"/>
    <d v="1994-08-16T00:00:00"/>
    <n v="55207"/>
    <n v="14129"/>
    <n v="94"/>
    <x v="18"/>
    <x v="1"/>
    <n v="114"/>
    <n v="69336"/>
    <n v="0.25592769032912493"/>
  </r>
  <r>
    <x v="2362"/>
    <s v="Vikram Singh"/>
    <x v="1"/>
    <x v="0"/>
    <s v="Manager"/>
    <d v="2016-10-08T00:00:00"/>
    <d v="1985-04-05T00:00:00"/>
    <n v="54360"/>
    <n v="23811"/>
    <n v="93"/>
    <x v="22"/>
    <x v="3"/>
    <n v="109"/>
    <n v="78171"/>
    <n v="0.43802428256070641"/>
  </r>
  <r>
    <x v="2363"/>
    <s v="Neha Kulkarni"/>
    <x v="0"/>
    <x v="1"/>
    <s v="Lead"/>
    <d v="2024-08-05T00:00:00"/>
    <d v="1980-06-08T00:00:00"/>
    <n v="47042"/>
    <n v="7160"/>
    <n v="70"/>
    <x v="37"/>
    <x v="0"/>
    <n v="116"/>
    <n v="54202"/>
    <n v="0.15220441307767527"/>
  </r>
  <r>
    <x v="2364"/>
    <s v="Krishna Chaitanya"/>
    <x v="0"/>
    <x v="5"/>
    <s v="Analyst"/>
    <d v="2019-01-11T00:00:00"/>
    <d v="1994-10-01T00:00:00"/>
    <n v="25195"/>
    <n v="11820"/>
    <n v="73"/>
    <x v="20"/>
    <x v="6"/>
    <n v="101"/>
    <n v="37015"/>
    <n v="0.46914070252034135"/>
  </r>
  <r>
    <x v="2365"/>
    <s v="Aarav Sharma"/>
    <x v="1"/>
    <x v="1"/>
    <s v="Senior Executive"/>
    <d v="2023-05-05T00:00:00"/>
    <d v="2012-01-16T00:00:00"/>
    <n v="77862"/>
    <n v="19858"/>
    <n v="75"/>
    <x v="21"/>
    <x v="6"/>
    <n v="120"/>
    <n v="97720"/>
    <n v="0.25504096992114256"/>
  </r>
  <r>
    <x v="2366"/>
    <s v="Aarav Sharma"/>
    <x v="0"/>
    <x v="4"/>
    <s v="Manager"/>
    <d v="2021-05-30T00:00:00"/>
    <d v="2005-06-26T00:00:00"/>
    <n v="36794"/>
    <n v="8975"/>
    <n v="76"/>
    <x v="25"/>
    <x v="2"/>
    <n v="101"/>
    <n v="45769"/>
    <n v="0.24392564005000816"/>
  </r>
  <r>
    <x v="2367"/>
    <s v="Aarav Sharma"/>
    <x v="0"/>
    <x v="3"/>
    <s v="Manager"/>
    <d v="2023-06-12T00:00:00"/>
    <d v="2008-02-28T00:00:00"/>
    <n v="44958"/>
    <n v="12703"/>
    <n v="68"/>
    <x v="0"/>
    <x v="2"/>
    <n v="107"/>
    <n v="57661"/>
    <n v="0.2825526046532319"/>
  </r>
  <r>
    <x v="2368"/>
    <s v="Ishita Roy"/>
    <x v="1"/>
    <x v="2"/>
    <s v="Lead"/>
    <d v="2021-12-05T00:00:00"/>
    <d v="1982-01-02T00:00:00"/>
    <n v="75882"/>
    <n v="5291"/>
    <n v="94"/>
    <x v="35"/>
    <x v="0"/>
    <n v="111"/>
    <n v="81173"/>
    <n v="6.9726680899291002E-2"/>
  </r>
  <r>
    <x v="2369"/>
    <s v="Pooja Das"/>
    <x v="0"/>
    <x v="5"/>
    <s v="Manager"/>
    <d v="2019-10-08T00:00:00"/>
    <d v="2001-07-13T00:00:00"/>
    <n v="58818"/>
    <n v="17730"/>
    <n v="75"/>
    <x v="26"/>
    <x v="6"/>
    <n v="101"/>
    <n v="76548"/>
    <n v="0.30143833520350916"/>
  </r>
  <r>
    <x v="2370"/>
    <s v="Ajay Singh"/>
    <x v="1"/>
    <x v="2"/>
    <s v="Executive"/>
    <d v="2017-10-17T00:00:00"/>
    <d v="1999-06-29T00:00:00"/>
    <n v="40563"/>
    <n v="8171"/>
    <n v="75"/>
    <x v="29"/>
    <x v="2"/>
    <n v="103"/>
    <n v="48734"/>
    <n v="0.20143973571974461"/>
  </r>
  <r>
    <x v="2371"/>
    <s v="Sneha Iyer"/>
    <x v="0"/>
    <x v="6"/>
    <s v="Analyst"/>
    <d v="2022-06-05T00:00:00"/>
    <d v="2007-02-06T00:00:00"/>
    <n v="97783"/>
    <n v="26160"/>
    <n v="83"/>
    <x v="2"/>
    <x v="3"/>
    <n v="111"/>
    <n v="123943"/>
    <n v="0.26753116594909138"/>
  </r>
  <r>
    <x v="2372"/>
    <s v="Swathi Ramesh"/>
    <x v="0"/>
    <x v="5"/>
    <s v="Manager"/>
    <d v="2025-10-18T00:00:00"/>
    <d v="1993-11-11T00:00:00"/>
    <n v="44671"/>
    <n v="5595"/>
    <n v="72"/>
    <x v="43"/>
    <x v="3"/>
    <n v="101"/>
    <n v="50266"/>
    <n v="0.12524904300329073"/>
  </r>
  <r>
    <x v="2373"/>
    <s v="Rahul Verma"/>
    <x v="1"/>
    <x v="1"/>
    <s v="Senior Executive"/>
    <d v="2023-07-21T00:00:00"/>
    <d v="1990-09-23T00:00:00"/>
    <n v="61403"/>
    <n v="18529"/>
    <n v="86"/>
    <x v="1"/>
    <x v="2"/>
    <n v="111"/>
    <n v="79932"/>
    <n v="0.3017605003012882"/>
  </r>
  <r>
    <x v="2374"/>
    <s v="Karan Malhotra"/>
    <x v="1"/>
    <x v="6"/>
    <s v="Manager"/>
    <d v="2024-12-26T00:00:00"/>
    <d v="2011-08-01T00:00:00"/>
    <n v="60826"/>
    <n v="18252"/>
    <n v="87"/>
    <x v="58"/>
    <x v="5"/>
    <n v="102"/>
    <n v="79078"/>
    <n v="0.30006904941965606"/>
  </r>
  <r>
    <x v="2375"/>
    <s v="Sneha Iyer"/>
    <x v="0"/>
    <x v="4"/>
    <s v="Executive"/>
    <d v="2017-12-29T00:00:00"/>
    <d v="2008-11-19T00:00:00"/>
    <n v="119505"/>
    <n v="5525"/>
    <n v="68"/>
    <x v="14"/>
    <x v="4"/>
    <n v="118"/>
    <n v="125030"/>
    <n v="4.6232375214426177E-2"/>
  </r>
  <r>
    <x v="2376"/>
    <s v="Rahul Verma"/>
    <x v="0"/>
    <x v="1"/>
    <s v="Lead"/>
    <d v="2017-06-30T00:00:00"/>
    <d v="2003-01-10T00:00:00"/>
    <n v="83554"/>
    <n v="24544"/>
    <n v="78"/>
    <x v="20"/>
    <x v="5"/>
    <n v="113"/>
    <n v="108098"/>
    <n v="0.29375014960384899"/>
  </r>
  <r>
    <x v="2377"/>
    <s v="Arjun Mehta"/>
    <x v="0"/>
    <x v="4"/>
    <s v="Senior Executive"/>
    <d v="2020-08-13T00:00:00"/>
    <d v="1983-02-21T00:00:00"/>
    <n v="90127"/>
    <n v="13587"/>
    <n v="80"/>
    <x v="47"/>
    <x v="5"/>
    <n v="115"/>
    <n v="103714"/>
    <n v="0.15075393611237475"/>
  </r>
  <r>
    <x v="2378"/>
    <s v="Ananya Rao"/>
    <x v="1"/>
    <x v="2"/>
    <s v="Executive"/>
    <d v="2019-08-13T00:00:00"/>
    <d v="1993-12-22T00:00:00"/>
    <n v="45941"/>
    <n v="12283"/>
    <n v="82"/>
    <x v="31"/>
    <x v="6"/>
    <n v="101"/>
    <n v="58224"/>
    <n v="0.26736466337258658"/>
  </r>
  <r>
    <x v="2379"/>
    <s v="Pooja Das"/>
    <x v="0"/>
    <x v="1"/>
    <s v="Manager"/>
    <d v="2016-01-23T00:00:00"/>
    <d v="2005-02-13T00:00:00"/>
    <n v="43283"/>
    <n v="23076"/>
    <n v="81"/>
    <x v="52"/>
    <x v="1"/>
    <n v="104"/>
    <n v="66359"/>
    <n v="0.53314234225908552"/>
  </r>
  <r>
    <x v="2380"/>
    <s v="Krishna Chaitanya"/>
    <x v="1"/>
    <x v="0"/>
    <s v="Lead"/>
    <d v="2016-12-24T00:00:00"/>
    <d v="2008-04-30T00:00:00"/>
    <n v="67908"/>
    <n v="16336"/>
    <n v="96"/>
    <x v="1"/>
    <x v="3"/>
    <n v="113"/>
    <n v="84244"/>
    <n v="0.24056075867349944"/>
  </r>
  <r>
    <x v="2381"/>
    <s v="Sneha Iyer"/>
    <x v="0"/>
    <x v="0"/>
    <s v="Associate"/>
    <d v="2021-09-30T00:00:00"/>
    <d v="1987-10-03T00:00:00"/>
    <n v="53713"/>
    <n v="6814"/>
    <n v="76"/>
    <x v="40"/>
    <x v="2"/>
    <n v="101"/>
    <n v="60527"/>
    <n v="0.12685941950738183"/>
  </r>
  <r>
    <x v="2382"/>
    <s v="Priya Reddy"/>
    <x v="0"/>
    <x v="1"/>
    <s v="Manager"/>
    <d v="2017-09-19T00:00:00"/>
    <d v="2003-06-07T00:00:00"/>
    <n v="43785"/>
    <n v="20016"/>
    <n v="65"/>
    <x v="1"/>
    <x v="6"/>
    <n v="106"/>
    <n v="63801"/>
    <n v="0.45714285714285713"/>
  </r>
  <r>
    <x v="2383"/>
    <s v="Rohan Gupta"/>
    <x v="0"/>
    <x v="4"/>
    <s v="Lead"/>
    <d v="2025-05-17T00:00:00"/>
    <d v="2008-02-18T00:00:00"/>
    <n v="80996"/>
    <n v="7249"/>
    <n v="82"/>
    <x v="19"/>
    <x v="5"/>
    <n v="101"/>
    <n v="88245"/>
    <n v="8.9498246827003802E-2"/>
  </r>
  <r>
    <x v="2384"/>
    <s v="Nisha Kapoor"/>
    <x v="1"/>
    <x v="4"/>
    <s v="Lead"/>
    <d v="2019-03-13T00:00:00"/>
    <d v="1980-07-07T00:00:00"/>
    <n v="90242"/>
    <n v="29098"/>
    <n v="87"/>
    <x v="40"/>
    <x v="4"/>
    <n v="111"/>
    <n v="119340"/>
    <n v="0.32244409476740321"/>
  </r>
  <r>
    <x v="2385"/>
    <s v="Ananya Rao"/>
    <x v="1"/>
    <x v="6"/>
    <s v="Associate"/>
    <d v="2023-02-19T00:00:00"/>
    <d v="1982-01-23T00:00:00"/>
    <n v="65037"/>
    <n v="26466"/>
    <n v="71"/>
    <x v="47"/>
    <x v="5"/>
    <n v="115"/>
    <n v="91503"/>
    <n v="0.40693758937220353"/>
  </r>
  <r>
    <x v="2386"/>
    <s v="Neha Kulkarni"/>
    <x v="0"/>
    <x v="5"/>
    <s v="Lead"/>
    <d v="2018-05-13T00:00:00"/>
    <d v="1997-03-04T00:00:00"/>
    <n v="28296"/>
    <n v="8508"/>
    <n v="99"/>
    <x v="19"/>
    <x v="3"/>
    <n v="108"/>
    <n v="36804"/>
    <n v="0.3006785411365564"/>
  </r>
  <r>
    <x v="2387"/>
    <s v="Aarav Sharma"/>
    <x v="1"/>
    <x v="3"/>
    <s v="Lead"/>
    <d v="2023-05-04T00:00:00"/>
    <d v="2008-01-29T00:00:00"/>
    <n v="51864"/>
    <n v="28982"/>
    <n v="79"/>
    <x v="32"/>
    <x v="4"/>
    <n v="105"/>
    <n v="80846"/>
    <n v="0.55880765077896033"/>
  </r>
  <r>
    <x v="2388"/>
    <s v="Vikram Singh"/>
    <x v="0"/>
    <x v="6"/>
    <s v="Manager"/>
    <d v="2025-10-11T00:00:00"/>
    <d v="1998-12-03T00:00:00"/>
    <n v="35888"/>
    <n v="21094"/>
    <n v="86"/>
    <x v="60"/>
    <x v="5"/>
    <n v="106"/>
    <n v="56982"/>
    <n v="0.58777307177886762"/>
  </r>
  <r>
    <x v="2389"/>
    <s v="Aditya Kapoor"/>
    <x v="0"/>
    <x v="2"/>
    <s v="Lead"/>
    <d v="2016-05-31T00:00:00"/>
    <d v="2000-07-31T00:00:00"/>
    <n v="112579"/>
    <n v="11005"/>
    <n v="85"/>
    <x v="58"/>
    <x v="6"/>
    <n v="117"/>
    <n v="123584"/>
    <n v="9.7753577487808566E-2"/>
  </r>
  <r>
    <x v="2390"/>
    <s v="Karan Malhotra"/>
    <x v="1"/>
    <x v="2"/>
    <s v="Associate"/>
    <d v="2025-06-26T00:00:00"/>
    <d v="1995-10-01T00:00:00"/>
    <n v="116591"/>
    <n v="18113"/>
    <n v="69"/>
    <x v="3"/>
    <x v="5"/>
    <n v="109"/>
    <n v="134704"/>
    <n v="0.15535504455747012"/>
  </r>
  <r>
    <x v="2391"/>
    <s v="Rahul Verma"/>
    <x v="1"/>
    <x v="3"/>
    <s v="Manager"/>
    <d v="2019-12-16T00:00:00"/>
    <d v="2002-11-27T00:00:00"/>
    <n v="60332"/>
    <n v="25432"/>
    <n v="78"/>
    <x v="41"/>
    <x v="2"/>
    <n v="103"/>
    <n v="85764"/>
    <n v="0.42153417755088513"/>
  </r>
  <r>
    <x v="2392"/>
    <s v="Krishna Chaitanya"/>
    <x v="0"/>
    <x v="4"/>
    <s v="Analyst"/>
    <d v="2022-03-02T00:00:00"/>
    <d v="1989-04-25T00:00:00"/>
    <n v="72396"/>
    <n v="5492"/>
    <n v="62"/>
    <x v="22"/>
    <x v="6"/>
    <n v="117"/>
    <n v="77888"/>
    <n v="7.5860544781479633E-2"/>
  </r>
  <r>
    <x v="2393"/>
    <s v="Pooja Das"/>
    <x v="1"/>
    <x v="6"/>
    <s v="Executive"/>
    <d v="2016-05-29T00:00:00"/>
    <d v="1990-07-22T00:00:00"/>
    <n v="66052"/>
    <n v="13908"/>
    <n v="73"/>
    <x v="54"/>
    <x v="6"/>
    <n v="110"/>
    <n v="79960"/>
    <n v="0.21056137588566584"/>
  </r>
  <r>
    <x v="2394"/>
    <s v="Neha Kulkarni"/>
    <x v="1"/>
    <x v="4"/>
    <s v="Executive"/>
    <d v="2025-08-16T00:00:00"/>
    <d v="1984-12-14T00:00:00"/>
    <n v="44767"/>
    <n v="7846"/>
    <n v="81"/>
    <x v="35"/>
    <x v="0"/>
    <n v="114"/>
    <n v="52613"/>
    <n v="0.17526302857015211"/>
  </r>
  <r>
    <x v="2395"/>
    <s v="Vikram Singh"/>
    <x v="1"/>
    <x v="1"/>
    <s v="Senior Executive"/>
    <d v="2017-11-17T00:00:00"/>
    <d v="2005-10-14T00:00:00"/>
    <n v="47553"/>
    <n v="5563"/>
    <n v="85"/>
    <x v="13"/>
    <x v="0"/>
    <n v="109"/>
    <n v="53116"/>
    <n v="0.11698525855361386"/>
  </r>
  <r>
    <x v="2396"/>
    <s v="Pooja Das"/>
    <x v="0"/>
    <x v="5"/>
    <s v="Analyst"/>
    <d v="2016-02-19T00:00:00"/>
    <d v="2010-01-29T00:00:00"/>
    <n v="118094"/>
    <n v="25069"/>
    <n v="91"/>
    <x v="51"/>
    <x v="5"/>
    <n v="118"/>
    <n v="143163"/>
    <n v="0.21228004809727843"/>
  </r>
  <r>
    <x v="2397"/>
    <s v="Ravi Teja"/>
    <x v="0"/>
    <x v="4"/>
    <s v="Executive"/>
    <d v="2020-03-13T00:00:00"/>
    <d v="1991-03-04T00:00:00"/>
    <n v="25330"/>
    <n v="26911"/>
    <n v="87"/>
    <x v="16"/>
    <x v="3"/>
    <n v="108"/>
    <n v="52241"/>
    <n v="1.0624161073825504"/>
  </r>
  <r>
    <x v="2398"/>
    <s v="Aditya Kapoor"/>
    <x v="1"/>
    <x v="4"/>
    <s v="Manager"/>
    <d v="2024-01-16T00:00:00"/>
    <d v="1988-01-07T00:00:00"/>
    <n v="119898"/>
    <n v="7122"/>
    <n v="93"/>
    <x v="56"/>
    <x v="3"/>
    <n v="119"/>
    <n v="127020"/>
    <n v="5.9400490416854329E-2"/>
  </r>
  <r>
    <x v="2399"/>
    <s v="Neha Kulkarni"/>
    <x v="0"/>
    <x v="3"/>
    <s v="Associate"/>
    <d v="2017-11-29T00:00:00"/>
    <d v="1980-10-26T00:00:00"/>
    <n v="70523"/>
    <n v="8222"/>
    <n v="66"/>
    <x v="26"/>
    <x v="5"/>
    <n v="103"/>
    <n v="78745"/>
    <n v="0.11658607830069623"/>
  </r>
  <r>
    <x v="2400"/>
    <s v="Kavya Nair"/>
    <x v="1"/>
    <x v="6"/>
    <s v="Executive"/>
    <d v="2022-05-13T00:00:00"/>
    <d v="1992-07-06T00:00:00"/>
    <n v="35782"/>
    <n v="28796"/>
    <n v="71"/>
    <x v="12"/>
    <x v="4"/>
    <n v="101"/>
    <n v="64578"/>
    <n v="0.80476217092392821"/>
  </r>
  <r>
    <x v="2401"/>
    <s v="Sneha Iyer"/>
    <x v="1"/>
    <x v="0"/>
    <s v="Senior Executive"/>
    <d v="2021-11-08T00:00:00"/>
    <d v="2003-09-05T00:00:00"/>
    <n v="80559"/>
    <n v="5137"/>
    <n v="75"/>
    <x v="32"/>
    <x v="5"/>
    <n v="104"/>
    <n v="85696"/>
    <n v="6.376692858650182E-2"/>
  </r>
  <r>
    <x v="2402"/>
    <s v="Nisha Kapoor"/>
    <x v="1"/>
    <x v="0"/>
    <s v="Analyst"/>
    <d v="2017-04-09T00:00:00"/>
    <d v="1987-04-27T00:00:00"/>
    <n v="33189"/>
    <n v="27900"/>
    <n v="72"/>
    <x v="52"/>
    <x v="1"/>
    <n v="115"/>
    <n v="61089"/>
    <n v="0.84063997107475363"/>
  </r>
  <r>
    <x v="2403"/>
    <s v="Ravi Teja"/>
    <x v="0"/>
    <x v="0"/>
    <s v="Analyst"/>
    <d v="2024-01-21T00:00:00"/>
    <d v="1992-05-19T00:00:00"/>
    <n v="29251"/>
    <n v="5432"/>
    <n v="73"/>
    <x v="54"/>
    <x v="2"/>
    <n v="104"/>
    <n v="34683"/>
    <n v="0.18570305288708078"/>
  </r>
  <r>
    <x v="2404"/>
    <s v="Ananya Rao"/>
    <x v="0"/>
    <x v="5"/>
    <s v="Lead"/>
    <d v="2020-07-26T00:00:00"/>
    <d v="1984-06-08T00:00:00"/>
    <n v="102292"/>
    <n v="20290"/>
    <n v="95"/>
    <x v="22"/>
    <x v="6"/>
    <n v="104"/>
    <n v="122582"/>
    <n v="0.19835373245219567"/>
  </r>
  <r>
    <x v="2405"/>
    <s v="Nisha Kapoor"/>
    <x v="1"/>
    <x v="1"/>
    <s v="Senior Executive"/>
    <d v="2022-09-01T00:00:00"/>
    <d v="2012-02-01T00:00:00"/>
    <n v="105850"/>
    <n v="29617"/>
    <n v="63"/>
    <x v="30"/>
    <x v="1"/>
    <n v="109"/>
    <n v="135467"/>
    <n v="0.2798016060462919"/>
  </r>
  <r>
    <x v="2406"/>
    <s v="Sneha Iyer"/>
    <x v="1"/>
    <x v="5"/>
    <s v="Lead"/>
    <d v="2020-03-26T00:00:00"/>
    <d v="2003-07-02T00:00:00"/>
    <n v="68077"/>
    <n v="16949"/>
    <n v="60"/>
    <x v="43"/>
    <x v="6"/>
    <n v="103"/>
    <n v="85026"/>
    <n v="0.24896808026205619"/>
  </r>
  <r>
    <x v="2407"/>
    <s v="Rohan Gupta"/>
    <x v="1"/>
    <x v="6"/>
    <s v="Executive"/>
    <d v="2018-10-15T00:00:00"/>
    <d v="2003-10-12T00:00:00"/>
    <n v="46711"/>
    <n v="28139"/>
    <n v="67"/>
    <x v="1"/>
    <x v="2"/>
    <n v="106"/>
    <n v="74850"/>
    <n v="0.60240628545738695"/>
  </r>
  <r>
    <x v="2408"/>
    <s v="Ravi Teja"/>
    <x v="1"/>
    <x v="4"/>
    <s v="Lead"/>
    <d v="2015-01-15T00:00:00"/>
    <d v="2001-02-26T00:00:00"/>
    <n v="43035"/>
    <n v="20334"/>
    <n v="98"/>
    <x v="33"/>
    <x v="6"/>
    <n v="108"/>
    <n v="63369"/>
    <n v="0.4724991286162426"/>
  </r>
  <r>
    <x v="2409"/>
    <s v="Ishita Roy"/>
    <x v="0"/>
    <x v="3"/>
    <s v="Analyst"/>
    <d v="2019-10-14T00:00:00"/>
    <d v="1981-03-26T00:00:00"/>
    <n v="97420"/>
    <n v="27618"/>
    <n v="92"/>
    <x v="25"/>
    <x v="4"/>
    <n v="120"/>
    <n v="125038"/>
    <n v="0.28349414904537057"/>
  </r>
  <r>
    <x v="2410"/>
    <s v="Tarun Verma"/>
    <x v="0"/>
    <x v="1"/>
    <s v="Executive"/>
    <d v="2022-08-04T00:00:00"/>
    <d v="2006-09-21T00:00:00"/>
    <n v="102080"/>
    <n v="25766"/>
    <n v="84"/>
    <x v="59"/>
    <x v="2"/>
    <n v="116"/>
    <n v="127846"/>
    <n v="0.25240987460815045"/>
  </r>
  <r>
    <x v="2411"/>
    <s v="Sneha Iyer"/>
    <x v="0"/>
    <x v="3"/>
    <s v="Senior Executive"/>
    <d v="2024-05-23T00:00:00"/>
    <d v="1990-03-03T00:00:00"/>
    <n v="30284"/>
    <n v="19660"/>
    <n v="86"/>
    <x v="45"/>
    <x v="4"/>
    <n v="104"/>
    <n v="49944"/>
    <n v="0.64918768986923792"/>
  </r>
  <r>
    <x v="2412"/>
    <s v="Aarav Sharma"/>
    <x v="0"/>
    <x v="5"/>
    <s v="Senior Executive"/>
    <d v="2021-02-18T00:00:00"/>
    <d v="1980-09-01T00:00:00"/>
    <n v="113307"/>
    <n v="28684"/>
    <n v="95"/>
    <x v="50"/>
    <x v="4"/>
    <n v="112"/>
    <n v="141991"/>
    <n v="0.25315293847688142"/>
  </r>
  <r>
    <x v="2413"/>
    <s v="Ishita Roy"/>
    <x v="0"/>
    <x v="0"/>
    <s v="Executive"/>
    <d v="2022-04-21T00:00:00"/>
    <d v="1991-07-10T00:00:00"/>
    <n v="112704"/>
    <n v="14606"/>
    <n v="72"/>
    <x v="34"/>
    <x v="4"/>
    <n v="105"/>
    <n v="127310"/>
    <n v="0.12959611016467915"/>
  </r>
  <r>
    <x v="2414"/>
    <s v="Rohan Gupta"/>
    <x v="1"/>
    <x v="1"/>
    <s v="Executive"/>
    <d v="2025-11-18T00:00:00"/>
    <d v="1985-06-14T00:00:00"/>
    <n v="76210"/>
    <n v="24171"/>
    <n v="62"/>
    <x v="35"/>
    <x v="2"/>
    <n v="120"/>
    <n v="100381"/>
    <n v="0.31716310195512398"/>
  </r>
  <r>
    <x v="2415"/>
    <s v="Krishna Chaitanya"/>
    <x v="1"/>
    <x v="4"/>
    <s v="Senior Executive"/>
    <d v="2024-06-30T00:00:00"/>
    <d v="2000-06-13T00:00:00"/>
    <n v="59023"/>
    <n v="18055"/>
    <n v="90"/>
    <x v="1"/>
    <x v="2"/>
    <n v="115"/>
    <n v="77078"/>
    <n v="0.30589770089626078"/>
  </r>
  <r>
    <x v="2416"/>
    <s v="Krishna Chaitanya"/>
    <x v="1"/>
    <x v="0"/>
    <s v="Associate"/>
    <d v="2021-12-13T00:00:00"/>
    <d v="2010-12-15T00:00:00"/>
    <n v="40518"/>
    <n v="13057"/>
    <n v="96"/>
    <x v="3"/>
    <x v="3"/>
    <n v="105"/>
    <n v="53575"/>
    <n v="0.32225183868897772"/>
  </r>
  <r>
    <x v="2417"/>
    <s v="Rahul Verma"/>
    <x v="1"/>
    <x v="0"/>
    <s v="Lead"/>
    <d v="2016-04-17T00:00:00"/>
    <d v="1998-03-28T00:00:00"/>
    <n v="64084"/>
    <n v="9757"/>
    <n v="84"/>
    <x v="7"/>
    <x v="6"/>
    <n v="116"/>
    <n v="73841"/>
    <n v="0.15225329255352349"/>
  </r>
  <r>
    <x v="2418"/>
    <s v="Aarav Sharma"/>
    <x v="0"/>
    <x v="1"/>
    <s v="Senior Executive"/>
    <d v="2015-07-10T00:00:00"/>
    <d v="2009-02-06T00:00:00"/>
    <n v="93508"/>
    <n v="13455"/>
    <n v="70"/>
    <x v="4"/>
    <x v="4"/>
    <n v="107"/>
    <n v="106963"/>
    <n v="0.14389143174915514"/>
  </r>
  <r>
    <x v="2419"/>
    <s v="Sneha Iyer"/>
    <x v="0"/>
    <x v="4"/>
    <s v="Executive"/>
    <d v="2018-03-27T00:00:00"/>
    <d v="2004-04-21T00:00:00"/>
    <n v="63382"/>
    <n v="21495"/>
    <n v="64"/>
    <x v="16"/>
    <x v="6"/>
    <n v="101"/>
    <n v="84877"/>
    <n v="0.3391341390300085"/>
  </r>
  <r>
    <x v="2420"/>
    <s v="Pooja Das"/>
    <x v="0"/>
    <x v="2"/>
    <s v="Associate"/>
    <d v="2021-09-26T00:00:00"/>
    <d v="1983-05-07T00:00:00"/>
    <n v="27027"/>
    <n v="15367"/>
    <n v="74"/>
    <x v="26"/>
    <x v="5"/>
    <n v="104"/>
    <n v="42394"/>
    <n v="0.56857956857956859"/>
  </r>
  <r>
    <x v="2421"/>
    <s v="Meera Joshi"/>
    <x v="0"/>
    <x v="3"/>
    <s v="Associate"/>
    <d v="2023-01-26T00:00:00"/>
    <d v="1996-05-11T00:00:00"/>
    <n v="118625"/>
    <n v="23024"/>
    <n v="84"/>
    <x v="2"/>
    <x v="3"/>
    <n v="113"/>
    <n v="141649"/>
    <n v="0.19409062170706007"/>
  </r>
  <r>
    <x v="2422"/>
    <s v="Ananya Rao"/>
    <x v="0"/>
    <x v="2"/>
    <s v="Manager"/>
    <d v="2024-09-02T00:00:00"/>
    <d v="1994-10-20T00:00:00"/>
    <n v="55496"/>
    <n v="15153"/>
    <n v="95"/>
    <x v="19"/>
    <x v="6"/>
    <n v="101"/>
    <n v="70649"/>
    <n v="0.27304670606890585"/>
  </r>
  <r>
    <x v="2423"/>
    <s v="Aditya Kapoor"/>
    <x v="0"/>
    <x v="5"/>
    <s v="Analyst"/>
    <d v="2024-11-15T00:00:00"/>
    <d v="1992-05-21T00:00:00"/>
    <n v="90361"/>
    <n v="18782"/>
    <n v="76"/>
    <x v="51"/>
    <x v="5"/>
    <n v="116"/>
    <n v="109143"/>
    <n v="0.20785515875211652"/>
  </r>
  <r>
    <x v="2424"/>
    <s v="Swathi Ramesh"/>
    <x v="1"/>
    <x v="5"/>
    <s v="Analyst"/>
    <d v="2018-08-03T00:00:00"/>
    <d v="2001-03-11T00:00:00"/>
    <n v="57346"/>
    <n v="23081"/>
    <n v="81"/>
    <x v="49"/>
    <x v="0"/>
    <n v="104"/>
    <n v="80427"/>
    <n v="0.40248665992397026"/>
  </r>
  <r>
    <x v="2425"/>
    <s v="Arjun Mehta"/>
    <x v="0"/>
    <x v="3"/>
    <s v="Associate"/>
    <d v="2018-09-11T00:00:00"/>
    <d v="1984-06-01T00:00:00"/>
    <n v="42561"/>
    <n v="12674"/>
    <n v="97"/>
    <x v="50"/>
    <x v="4"/>
    <n v="119"/>
    <n v="55235"/>
    <n v="0.29778435657056929"/>
  </r>
  <r>
    <x v="2426"/>
    <s v="Tarun Verma"/>
    <x v="0"/>
    <x v="6"/>
    <s v="Senior Executive"/>
    <d v="2017-11-29T00:00:00"/>
    <d v="1986-12-10T00:00:00"/>
    <n v="74332"/>
    <n v="25954"/>
    <n v="62"/>
    <x v="33"/>
    <x v="0"/>
    <n v="120"/>
    <n v="100286"/>
    <n v="0.34916321368993164"/>
  </r>
  <r>
    <x v="2427"/>
    <s v="Ishita Roy"/>
    <x v="0"/>
    <x v="1"/>
    <s v="Lead"/>
    <d v="2019-04-20T00:00:00"/>
    <d v="1980-11-05T00:00:00"/>
    <n v="45120"/>
    <n v="14687"/>
    <n v="78"/>
    <x v="40"/>
    <x v="4"/>
    <n v="112"/>
    <n v="59807"/>
    <n v="0.32550975177304964"/>
  </r>
  <r>
    <x v="2428"/>
    <s v="Vikram Singh"/>
    <x v="1"/>
    <x v="5"/>
    <s v="Associate"/>
    <d v="2020-04-03T00:00:00"/>
    <d v="1986-05-04T00:00:00"/>
    <n v="29807"/>
    <n v="16734"/>
    <n v="64"/>
    <x v="58"/>
    <x v="6"/>
    <n v="101"/>
    <n v="46541"/>
    <n v="0.56141174891803935"/>
  </r>
  <r>
    <x v="2429"/>
    <s v="Ishita Roy"/>
    <x v="0"/>
    <x v="0"/>
    <s v="Manager"/>
    <d v="2020-03-14T00:00:00"/>
    <d v="1985-06-30T00:00:00"/>
    <n v="72402"/>
    <n v="17591"/>
    <n v="76"/>
    <x v="33"/>
    <x v="0"/>
    <n v="116"/>
    <n v="89993"/>
    <n v="0.24296290157730449"/>
  </r>
  <r>
    <x v="2430"/>
    <s v="Ravi Teja"/>
    <x v="0"/>
    <x v="3"/>
    <s v="Lead"/>
    <d v="2023-02-08T00:00:00"/>
    <d v="1982-09-29T00:00:00"/>
    <n v="53378"/>
    <n v="8201"/>
    <n v="91"/>
    <x v="49"/>
    <x v="3"/>
    <n v="108"/>
    <n v="61579"/>
    <n v="0.15364007643598487"/>
  </r>
  <r>
    <x v="2431"/>
    <s v="Swathi Ramesh"/>
    <x v="0"/>
    <x v="5"/>
    <s v="Executive"/>
    <d v="2024-12-18T00:00:00"/>
    <d v="1999-11-03T00:00:00"/>
    <n v="63863"/>
    <n v="7388"/>
    <n v="79"/>
    <x v="10"/>
    <x v="4"/>
    <n v="111"/>
    <n v="71251"/>
    <n v="0.1156851384996007"/>
  </r>
  <r>
    <x v="2432"/>
    <s v="Ishita Roy"/>
    <x v="0"/>
    <x v="3"/>
    <s v="Analyst"/>
    <d v="2016-10-25T00:00:00"/>
    <d v="2005-03-28T00:00:00"/>
    <n v="47643"/>
    <n v="15889"/>
    <n v="76"/>
    <x v="51"/>
    <x v="4"/>
    <n v="113"/>
    <n v="63532"/>
    <n v="0.33350124887181748"/>
  </r>
  <r>
    <x v="2433"/>
    <s v="Krishna Chaitanya"/>
    <x v="1"/>
    <x v="1"/>
    <s v="Associate"/>
    <d v="2017-01-31T00:00:00"/>
    <d v="2004-11-23T00:00:00"/>
    <n v="92658"/>
    <n v="14838"/>
    <n v="62"/>
    <x v="58"/>
    <x v="2"/>
    <n v="114"/>
    <n v="107496"/>
    <n v="0.16013727902609595"/>
  </r>
  <r>
    <x v="2434"/>
    <s v="Vikram Singh"/>
    <x v="0"/>
    <x v="0"/>
    <s v="Associate"/>
    <d v="2022-04-27T00:00:00"/>
    <d v="1996-12-02T00:00:00"/>
    <n v="114547"/>
    <n v="11778"/>
    <n v="69"/>
    <x v="41"/>
    <x v="6"/>
    <n v="107"/>
    <n v="126325"/>
    <n v="0.10282242223716029"/>
  </r>
  <r>
    <x v="2435"/>
    <s v="Aditya Kapoor"/>
    <x v="0"/>
    <x v="2"/>
    <s v="Manager"/>
    <d v="2025-11-04T00:00:00"/>
    <d v="1997-12-25T00:00:00"/>
    <n v="87375"/>
    <n v="18682"/>
    <n v="68"/>
    <x v="53"/>
    <x v="1"/>
    <n v="105"/>
    <n v="106057"/>
    <n v="0.2138140200286123"/>
  </r>
  <r>
    <x v="2436"/>
    <s v="Rohan Gupta"/>
    <x v="1"/>
    <x v="2"/>
    <s v="Manager"/>
    <d v="2024-05-16T00:00:00"/>
    <d v="2001-04-25T00:00:00"/>
    <n v="104610"/>
    <n v="6707"/>
    <n v="86"/>
    <x v="47"/>
    <x v="0"/>
    <n v="101"/>
    <n v="111317"/>
    <n v="6.411432941401396E-2"/>
  </r>
  <r>
    <x v="2437"/>
    <s v="Vikram Singh"/>
    <x v="1"/>
    <x v="4"/>
    <s v="Lead"/>
    <d v="2017-08-15T00:00:00"/>
    <d v="1987-11-29T00:00:00"/>
    <n v="32541"/>
    <n v="27738"/>
    <n v="81"/>
    <x v="51"/>
    <x v="3"/>
    <n v="108"/>
    <n v="60279"/>
    <n v="0.85240158569189639"/>
  </r>
  <r>
    <x v="2438"/>
    <s v="Vikram Singh"/>
    <x v="0"/>
    <x v="6"/>
    <s v="Analyst"/>
    <d v="2022-09-16T00:00:00"/>
    <d v="2003-07-17T00:00:00"/>
    <n v="104165"/>
    <n v="9744"/>
    <n v="90"/>
    <x v="37"/>
    <x v="1"/>
    <n v="114"/>
    <n v="113909"/>
    <n v="9.3543896702347237E-2"/>
  </r>
  <r>
    <x v="2439"/>
    <s v="Rahul Verma"/>
    <x v="1"/>
    <x v="4"/>
    <s v="Associate"/>
    <d v="2019-10-24T00:00:00"/>
    <d v="1991-07-18T00:00:00"/>
    <n v="26157"/>
    <n v="15298"/>
    <n v="72"/>
    <x v="0"/>
    <x v="0"/>
    <n v="111"/>
    <n v="41455"/>
    <n v="0.58485300302022403"/>
  </r>
  <r>
    <x v="2440"/>
    <s v="Neha Kulkarni"/>
    <x v="1"/>
    <x v="0"/>
    <s v="Lead"/>
    <d v="2020-04-24T00:00:00"/>
    <d v="2002-06-09T00:00:00"/>
    <n v="103037"/>
    <n v="20183"/>
    <n v="91"/>
    <x v="14"/>
    <x v="3"/>
    <n v="112"/>
    <n v="123220"/>
    <n v="0.19588109125847997"/>
  </r>
  <r>
    <x v="2441"/>
    <s v="Vikram Singh"/>
    <x v="0"/>
    <x v="3"/>
    <s v="Analyst"/>
    <d v="2021-07-31T00:00:00"/>
    <d v="2011-08-07T00:00:00"/>
    <n v="28620"/>
    <n v="12904"/>
    <n v="93"/>
    <x v="59"/>
    <x v="5"/>
    <n v="106"/>
    <n v="41524"/>
    <n v="0.45087351502445844"/>
  </r>
  <r>
    <x v="2442"/>
    <s v="Tarun Verma"/>
    <x v="0"/>
    <x v="5"/>
    <s v="Associate"/>
    <d v="2023-05-29T00:00:00"/>
    <d v="1985-11-03T00:00:00"/>
    <n v="84695"/>
    <n v="28876"/>
    <n v="73"/>
    <x v="36"/>
    <x v="6"/>
    <n v="106"/>
    <n v="113571"/>
    <n v="0.34094102367318024"/>
  </r>
  <r>
    <x v="2443"/>
    <s v="Kavya Nair"/>
    <x v="0"/>
    <x v="3"/>
    <s v="Analyst"/>
    <d v="2016-03-11T00:00:00"/>
    <d v="1983-05-13T00:00:00"/>
    <n v="85920"/>
    <n v="17156"/>
    <n v="91"/>
    <x v="40"/>
    <x v="1"/>
    <n v="104"/>
    <n v="103076"/>
    <n v="0.19967411545623837"/>
  </r>
  <r>
    <x v="2444"/>
    <s v="Tarun Verma"/>
    <x v="0"/>
    <x v="3"/>
    <s v="Executive"/>
    <d v="2015-08-23T00:00:00"/>
    <d v="1993-03-18T00:00:00"/>
    <n v="45658"/>
    <n v="25210"/>
    <n v="94"/>
    <x v="50"/>
    <x v="6"/>
    <n v="110"/>
    <n v="70868"/>
    <n v="0.55214858294274827"/>
  </r>
  <r>
    <x v="2445"/>
    <s v="Vikram Singh"/>
    <x v="1"/>
    <x v="4"/>
    <s v="Manager"/>
    <d v="2017-08-11T00:00:00"/>
    <d v="1981-06-14T00:00:00"/>
    <n v="74125"/>
    <n v="10758"/>
    <n v="66"/>
    <x v="44"/>
    <x v="2"/>
    <n v="119"/>
    <n v="84883"/>
    <n v="0.14513322091062394"/>
  </r>
  <r>
    <x v="2446"/>
    <s v="Aarav Sharma"/>
    <x v="0"/>
    <x v="4"/>
    <s v="Executive"/>
    <d v="2017-02-05T00:00:00"/>
    <d v="1981-04-29T00:00:00"/>
    <n v="48616"/>
    <n v="29473"/>
    <n v="86"/>
    <x v="48"/>
    <x v="4"/>
    <n v="118"/>
    <n v="78089"/>
    <n v="0.60624074378805337"/>
  </r>
  <r>
    <x v="2447"/>
    <s v="Aarav Sharma"/>
    <x v="0"/>
    <x v="6"/>
    <s v="Executive"/>
    <d v="2022-08-11T00:00:00"/>
    <d v="1997-10-30T00:00:00"/>
    <n v="60210"/>
    <n v="21235"/>
    <n v="64"/>
    <x v="17"/>
    <x v="2"/>
    <n v="118"/>
    <n v="81445"/>
    <n v="0.3526822786912473"/>
  </r>
  <r>
    <x v="2448"/>
    <s v="Aarav Sharma"/>
    <x v="0"/>
    <x v="3"/>
    <s v="Associate"/>
    <d v="2024-11-27T00:00:00"/>
    <d v="1980-11-12T00:00:00"/>
    <n v="53316"/>
    <n v="7634"/>
    <n v="85"/>
    <x v="57"/>
    <x v="5"/>
    <n v="115"/>
    <n v="60950"/>
    <n v="0.14318403481131367"/>
  </r>
  <r>
    <x v="2449"/>
    <s v="Priya Reddy"/>
    <x v="1"/>
    <x v="2"/>
    <s v="Analyst"/>
    <d v="2025-07-22T00:00:00"/>
    <d v="1981-06-23T00:00:00"/>
    <n v="63168"/>
    <n v="24113"/>
    <n v="72"/>
    <x v="5"/>
    <x v="5"/>
    <n v="114"/>
    <n v="87281"/>
    <n v="0.38172809017223913"/>
  </r>
  <r>
    <x v="2450"/>
    <s v="Ishita Roy"/>
    <x v="0"/>
    <x v="6"/>
    <s v="Senior Executive"/>
    <d v="2019-03-24T00:00:00"/>
    <d v="2005-11-27T00:00:00"/>
    <n v="54343"/>
    <n v="8707"/>
    <n v="88"/>
    <x v="24"/>
    <x v="1"/>
    <n v="109"/>
    <n v="63050"/>
    <n v="0.16022302780486908"/>
  </r>
  <r>
    <x v="2451"/>
    <s v="Ishita Roy"/>
    <x v="1"/>
    <x v="1"/>
    <s v="Manager"/>
    <d v="2015-01-22T00:00:00"/>
    <d v="2004-03-21T00:00:00"/>
    <n v="54136"/>
    <n v="23442"/>
    <n v="62"/>
    <x v="28"/>
    <x v="2"/>
    <n v="111"/>
    <n v="77578"/>
    <n v="0.43302054086005615"/>
  </r>
  <r>
    <x v="2452"/>
    <s v="Vikram Singh"/>
    <x v="0"/>
    <x v="1"/>
    <s v="Senior Executive"/>
    <d v="2021-11-27T00:00:00"/>
    <d v="2012-09-05T00:00:00"/>
    <n v="105314"/>
    <n v="23023"/>
    <n v="80"/>
    <x v="52"/>
    <x v="0"/>
    <n v="120"/>
    <n v="128337"/>
    <n v="0.21861290996448715"/>
  </r>
  <r>
    <x v="2453"/>
    <s v="Ananya Rao"/>
    <x v="0"/>
    <x v="1"/>
    <s v="Associate"/>
    <d v="2022-11-10T00:00:00"/>
    <d v="1987-02-01T00:00:00"/>
    <n v="89652"/>
    <n v="10904"/>
    <n v="94"/>
    <x v="38"/>
    <x v="6"/>
    <n v="106"/>
    <n v="100556"/>
    <n v="0.1216258421451836"/>
  </r>
  <r>
    <x v="2454"/>
    <s v="Gayathri Iyer"/>
    <x v="0"/>
    <x v="5"/>
    <s v="Associate"/>
    <d v="2017-06-29T00:00:00"/>
    <d v="1995-08-12T00:00:00"/>
    <n v="110487"/>
    <n v="6564"/>
    <n v="79"/>
    <x v="51"/>
    <x v="1"/>
    <n v="114"/>
    <n v="117051"/>
    <n v="5.9409704309104236E-2"/>
  </r>
  <r>
    <x v="2455"/>
    <s v="Priya Reddy"/>
    <x v="0"/>
    <x v="5"/>
    <s v="Associate"/>
    <d v="2023-01-22T00:00:00"/>
    <d v="1998-10-30T00:00:00"/>
    <n v="84318"/>
    <n v="17947"/>
    <n v="81"/>
    <x v="42"/>
    <x v="5"/>
    <n v="115"/>
    <n v="102265"/>
    <n v="0.21284897649374984"/>
  </r>
  <r>
    <x v="2456"/>
    <s v="Kavya Nair"/>
    <x v="1"/>
    <x v="6"/>
    <s v="Executive"/>
    <d v="2021-08-05T00:00:00"/>
    <d v="2001-12-11T00:00:00"/>
    <n v="59704"/>
    <n v="25428"/>
    <n v="100"/>
    <x v="21"/>
    <x v="3"/>
    <n v="101"/>
    <n v="85132"/>
    <n v="0.42590111215328957"/>
  </r>
  <r>
    <x v="2457"/>
    <s v="Ishita Roy"/>
    <x v="0"/>
    <x v="4"/>
    <s v="Manager"/>
    <d v="2019-11-17T00:00:00"/>
    <d v="1993-07-08T00:00:00"/>
    <n v="25365"/>
    <n v="18719"/>
    <n v="91"/>
    <x v="50"/>
    <x v="4"/>
    <n v="114"/>
    <n v="44084"/>
    <n v="0.73798541297062881"/>
  </r>
  <r>
    <x v="2458"/>
    <s v="Aarav Sharma"/>
    <x v="0"/>
    <x v="0"/>
    <s v="Manager"/>
    <d v="2015-02-11T00:00:00"/>
    <d v="2009-11-01T00:00:00"/>
    <n v="118699"/>
    <n v="8384"/>
    <n v="96"/>
    <x v="44"/>
    <x v="4"/>
    <n v="106"/>
    <n v="127083"/>
    <n v="7.0632440037405542E-2"/>
  </r>
  <r>
    <x v="2459"/>
    <s v="Ajay Singh"/>
    <x v="0"/>
    <x v="1"/>
    <s v="Executive"/>
    <d v="2023-08-27T00:00:00"/>
    <d v="1983-06-27T00:00:00"/>
    <n v="73680"/>
    <n v="14807"/>
    <n v="75"/>
    <x v="39"/>
    <x v="6"/>
    <n v="109"/>
    <n v="88487"/>
    <n v="0.20096362649294244"/>
  </r>
  <r>
    <x v="2460"/>
    <s v="Vikram Singh"/>
    <x v="0"/>
    <x v="4"/>
    <s v="Executive"/>
    <d v="2016-12-11T00:00:00"/>
    <d v="1987-01-14T00:00:00"/>
    <n v="70678"/>
    <n v="11305"/>
    <n v="75"/>
    <x v="5"/>
    <x v="5"/>
    <n v="101"/>
    <n v="81983"/>
    <n v="0.1599507626135431"/>
  </r>
  <r>
    <x v="2461"/>
    <s v="Kavya Nair"/>
    <x v="0"/>
    <x v="6"/>
    <s v="Analyst"/>
    <d v="2015-06-16T00:00:00"/>
    <d v="1986-11-27T00:00:00"/>
    <n v="74052"/>
    <n v="26363"/>
    <n v="81"/>
    <x v="53"/>
    <x v="4"/>
    <n v="102"/>
    <n v="100415"/>
    <n v="0.35600658996380924"/>
  </r>
  <r>
    <x v="2462"/>
    <s v="Sneha Iyer"/>
    <x v="0"/>
    <x v="6"/>
    <s v="Senior Executive"/>
    <d v="2018-09-07T00:00:00"/>
    <d v="2012-03-15T00:00:00"/>
    <n v="114515"/>
    <n v="6094"/>
    <n v="74"/>
    <x v="3"/>
    <x v="2"/>
    <n v="119"/>
    <n v="120609"/>
    <n v="5.3215735929790856E-2"/>
  </r>
  <r>
    <x v="2463"/>
    <s v="Swathi Ramesh"/>
    <x v="1"/>
    <x v="2"/>
    <s v="Executive"/>
    <d v="2021-12-30T00:00:00"/>
    <d v="1988-09-07T00:00:00"/>
    <n v="57191"/>
    <n v="11315"/>
    <n v="70"/>
    <x v="4"/>
    <x v="4"/>
    <n v="108"/>
    <n v="68506"/>
    <n v="0.19784581490094597"/>
  </r>
  <r>
    <x v="2464"/>
    <s v="Karan Malhotra"/>
    <x v="0"/>
    <x v="4"/>
    <s v="Associate"/>
    <d v="2016-06-25T00:00:00"/>
    <d v="1980-04-28T00:00:00"/>
    <n v="95438"/>
    <n v="5873"/>
    <n v="82"/>
    <x v="48"/>
    <x v="0"/>
    <n v="118"/>
    <n v="101311"/>
    <n v="6.1537333137743878E-2"/>
  </r>
  <r>
    <x v="2465"/>
    <s v="Nisha Kapoor"/>
    <x v="0"/>
    <x v="0"/>
    <s v="Executive"/>
    <d v="2024-04-29T00:00:00"/>
    <d v="1992-02-01T00:00:00"/>
    <n v="60418"/>
    <n v="7964"/>
    <n v="70"/>
    <x v="27"/>
    <x v="1"/>
    <n v="102"/>
    <n v="68382"/>
    <n v="0.1318150220133073"/>
  </r>
  <r>
    <x v="2466"/>
    <s v="Ishita Roy"/>
    <x v="1"/>
    <x v="5"/>
    <s v="Manager"/>
    <d v="2019-05-28T00:00:00"/>
    <d v="1994-01-16T00:00:00"/>
    <n v="105180"/>
    <n v="24698"/>
    <n v="99"/>
    <x v="8"/>
    <x v="6"/>
    <n v="104"/>
    <n v="129878"/>
    <n v="0.2348165050389808"/>
  </r>
  <r>
    <x v="2467"/>
    <s v="Arjun Mehta"/>
    <x v="0"/>
    <x v="3"/>
    <s v="Associate"/>
    <d v="2017-03-22T00:00:00"/>
    <d v="1983-05-17T00:00:00"/>
    <n v="88061"/>
    <n v="20066"/>
    <n v="79"/>
    <x v="21"/>
    <x v="3"/>
    <n v="109"/>
    <n v="108127"/>
    <n v="0.22786477555330964"/>
  </r>
  <r>
    <x v="2468"/>
    <s v="Kavya Nair"/>
    <x v="0"/>
    <x v="0"/>
    <s v="Associate"/>
    <d v="2017-01-16T00:00:00"/>
    <d v="2006-09-14T00:00:00"/>
    <n v="60153"/>
    <n v="26001"/>
    <n v="65"/>
    <x v="48"/>
    <x v="5"/>
    <n v="115"/>
    <n v="86154"/>
    <n v="0.43224776819111266"/>
  </r>
  <r>
    <x v="2469"/>
    <s v="Aditya Kapoor"/>
    <x v="0"/>
    <x v="4"/>
    <s v="Executive"/>
    <d v="2017-01-10T00:00:00"/>
    <d v="1997-09-28T00:00:00"/>
    <n v="83502"/>
    <n v="7490"/>
    <n v="74"/>
    <x v="52"/>
    <x v="2"/>
    <n v="112"/>
    <n v="90992"/>
    <n v="8.9698450336518881E-2"/>
  </r>
  <r>
    <x v="2470"/>
    <s v="Ananya Rao"/>
    <x v="1"/>
    <x v="1"/>
    <s v="Associate"/>
    <d v="2024-08-02T00:00:00"/>
    <d v="1992-04-17T00:00:00"/>
    <n v="87056"/>
    <n v="15436"/>
    <n v="69"/>
    <x v="13"/>
    <x v="4"/>
    <n v="117"/>
    <n v="102492"/>
    <n v="0.17731115603749312"/>
  </r>
  <r>
    <x v="2471"/>
    <s v="Nisha Kapoor"/>
    <x v="1"/>
    <x v="6"/>
    <s v="Associate"/>
    <d v="2016-02-26T00:00:00"/>
    <d v="1986-05-13T00:00:00"/>
    <n v="116910"/>
    <n v="5832"/>
    <n v="99"/>
    <x v="40"/>
    <x v="6"/>
    <n v="115"/>
    <n v="122742"/>
    <n v="4.9884526558891452E-2"/>
  </r>
  <r>
    <x v="2472"/>
    <s v="Ananya Rao"/>
    <x v="0"/>
    <x v="0"/>
    <s v="Manager"/>
    <d v="2021-08-26T00:00:00"/>
    <d v="1987-02-07T00:00:00"/>
    <n v="111487"/>
    <n v="29308"/>
    <n v="94"/>
    <x v="47"/>
    <x v="3"/>
    <n v="111"/>
    <n v="140795"/>
    <n v="0.26288266793437798"/>
  </r>
  <r>
    <x v="2473"/>
    <s v="Arjun Mehta"/>
    <x v="1"/>
    <x v="0"/>
    <s v="Executive"/>
    <d v="2016-11-11T00:00:00"/>
    <d v="2011-08-19T00:00:00"/>
    <n v="38879"/>
    <n v="7057"/>
    <n v="82"/>
    <x v="2"/>
    <x v="5"/>
    <n v="111"/>
    <n v="45936"/>
    <n v="0.18151187016126957"/>
  </r>
  <r>
    <x v="2474"/>
    <s v="Meera Joshi"/>
    <x v="0"/>
    <x v="6"/>
    <s v="Analyst"/>
    <d v="2018-01-14T00:00:00"/>
    <d v="1989-05-31T00:00:00"/>
    <n v="119345"/>
    <n v="9573"/>
    <n v="66"/>
    <x v="21"/>
    <x v="0"/>
    <n v="104"/>
    <n v="128918"/>
    <n v="8.0212828354769783E-2"/>
  </r>
  <r>
    <x v="2475"/>
    <s v="Pooja Das"/>
    <x v="0"/>
    <x v="2"/>
    <s v="Analyst"/>
    <d v="2020-10-20T00:00:00"/>
    <d v="1999-10-23T00:00:00"/>
    <n v="88584"/>
    <n v="24375"/>
    <n v="89"/>
    <x v="43"/>
    <x v="5"/>
    <n v="109"/>
    <n v="112959"/>
    <n v="0.2751625575724736"/>
  </r>
  <r>
    <x v="2476"/>
    <s v="Ishita Roy"/>
    <x v="0"/>
    <x v="6"/>
    <s v="Lead"/>
    <d v="2023-04-25T00:00:00"/>
    <d v="1991-04-10T00:00:00"/>
    <n v="42208"/>
    <n v="10024"/>
    <n v="65"/>
    <x v="10"/>
    <x v="1"/>
    <n v="108"/>
    <n v="52232"/>
    <n v="0.23749052312357846"/>
  </r>
  <r>
    <x v="2477"/>
    <s v="Vikram Singh"/>
    <x v="1"/>
    <x v="2"/>
    <s v="Manager"/>
    <d v="2023-11-15T00:00:00"/>
    <d v="1984-11-28T00:00:00"/>
    <n v="102424"/>
    <n v="10909"/>
    <n v="60"/>
    <x v="54"/>
    <x v="4"/>
    <n v="118"/>
    <n v="113333"/>
    <n v="0.10650824025618996"/>
  </r>
  <r>
    <x v="2478"/>
    <s v="Tarun Verma"/>
    <x v="1"/>
    <x v="0"/>
    <s v="Associate"/>
    <d v="2020-07-11T00:00:00"/>
    <d v="2008-06-10T00:00:00"/>
    <n v="75096"/>
    <n v="23827"/>
    <n v="72"/>
    <x v="5"/>
    <x v="5"/>
    <n v="106"/>
    <n v="98923"/>
    <n v="0.3172872057100245"/>
  </r>
  <r>
    <x v="2479"/>
    <s v="Gayathri Iyer"/>
    <x v="1"/>
    <x v="6"/>
    <s v="Analyst"/>
    <d v="2019-01-06T00:00:00"/>
    <d v="2007-09-13T00:00:00"/>
    <n v="32492"/>
    <n v="10437"/>
    <n v="81"/>
    <x v="31"/>
    <x v="0"/>
    <n v="118"/>
    <n v="42929"/>
    <n v="0.32121753046903856"/>
  </r>
  <r>
    <x v="2480"/>
    <s v="Krishna Chaitanya"/>
    <x v="1"/>
    <x v="3"/>
    <s v="Senior Executive"/>
    <d v="2015-08-23T00:00:00"/>
    <d v="2003-04-25T00:00:00"/>
    <n v="68718"/>
    <n v="25858"/>
    <n v="92"/>
    <x v="35"/>
    <x v="4"/>
    <n v="112"/>
    <n v="94576"/>
    <n v="0.37629151023021623"/>
  </r>
  <r>
    <x v="2481"/>
    <s v="Swathi Ramesh"/>
    <x v="0"/>
    <x v="5"/>
    <s v="Lead"/>
    <d v="2021-01-26T00:00:00"/>
    <d v="1987-09-15T00:00:00"/>
    <n v="67026"/>
    <n v="27920"/>
    <n v="87"/>
    <x v="14"/>
    <x v="4"/>
    <n v="116"/>
    <n v="94946"/>
    <n v="0.41655476979082745"/>
  </r>
  <r>
    <x v="2482"/>
    <s v="Arjun Mehta"/>
    <x v="1"/>
    <x v="5"/>
    <s v="Executive"/>
    <d v="2015-03-15T00:00:00"/>
    <d v="2002-10-13T00:00:00"/>
    <n v="59881"/>
    <n v="18038"/>
    <n v="90"/>
    <x v="8"/>
    <x v="0"/>
    <n v="119"/>
    <n v="77919"/>
    <n v="0.30123077436916551"/>
  </r>
  <r>
    <x v="2483"/>
    <s v="Kavya Nair"/>
    <x v="1"/>
    <x v="6"/>
    <s v="Executive"/>
    <d v="2024-09-01T00:00:00"/>
    <d v="2008-08-08T00:00:00"/>
    <n v="66796"/>
    <n v="29153"/>
    <n v="83"/>
    <x v="19"/>
    <x v="4"/>
    <n v="119"/>
    <n v="95949"/>
    <n v="0.43644829031678545"/>
  </r>
  <r>
    <x v="2484"/>
    <s v="Karan Malhotra"/>
    <x v="0"/>
    <x v="4"/>
    <s v="Executive"/>
    <d v="2016-12-08T00:00:00"/>
    <d v="1988-03-26T00:00:00"/>
    <n v="70922"/>
    <n v="5282"/>
    <n v="66"/>
    <x v="60"/>
    <x v="5"/>
    <n v="112"/>
    <n v="76204"/>
    <n v="7.4476185104762976E-2"/>
  </r>
  <r>
    <x v="2485"/>
    <s v="Krishna Chaitanya"/>
    <x v="1"/>
    <x v="1"/>
    <s v="Senior Executive"/>
    <d v="2020-01-06T00:00:00"/>
    <d v="1987-09-20T00:00:00"/>
    <n v="97413"/>
    <n v="18473"/>
    <n v="72"/>
    <x v="21"/>
    <x v="4"/>
    <n v="109"/>
    <n v="115886"/>
    <n v="0.18963588022132569"/>
  </r>
  <r>
    <x v="2486"/>
    <s v="Kavya Nair"/>
    <x v="0"/>
    <x v="0"/>
    <s v="Executive"/>
    <d v="2023-11-22T00:00:00"/>
    <d v="1987-04-16T00:00:00"/>
    <n v="57202"/>
    <n v="13962"/>
    <n v="65"/>
    <x v="4"/>
    <x v="1"/>
    <n v="119"/>
    <n v="71164"/>
    <n v="0.24408237474214189"/>
  </r>
  <r>
    <x v="2487"/>
    <s v="Kavya Nair"/>
    <x v="0"/>
    <x v="5"/>
    <s v="Analyst"/>
    <d v="2021-10-16T00:00:00"/>
    <d v="2011-07-01T00:00:00"/>
    <n v="110868"/>
    <n v="18680"/>
    <n v="85"/>
    <x v="24"/>
    <x v="4"/>
    <n v="115"/>
    <n v="129548"/>
    <n v="0.16848865317314285"/>
  </r>
  <r>
    <x v="2488"/>
    <s v="Priya Reddy"/>
    <x v="0"/>
    <x v="3"/>
    <s v="Associate"/>
    <d v="2015-01-02T00:00:00"/>
    <d v="1991-10-07T00:00:00"/>
    <n v="69917"/>
    <n v="6724"/>
    <n v="97"/>
    <x v="50"/>
    <x v="2"/>
    <n v="107"/>
    <n v="76641"/>
    <n v="9.6171174392493952E-2"/>
  </r>
  <r>
    <x v="2489"/>
    <s v="Kavya Nair"/>
    <x v="0"/>
    <x v="3"/>
    <s v="Senior Executive"/>
    <d v="2022-04-04T00:00:00"/>
    <d v="1981-10-06T00:00:00"/>
    <n v="27459"/>
    <n v="28500"/>
    <n v="74"/>
    <x v="39"/>
    <x v="6"/>
    <n v="102"/>
    <n v="55959"/>
    <n v="1.0379110674095924"/>
  </r>
  <r>
    <x v="2490"/>
    <s v="Rahul Verma"/>
    <x v="0"/>
    <x v="1"/>
    <s v="Senior Executive"/>
    <d v="2023-07-23T00:00:00"/>
    <d v="1989-01-02T00:00:00"/>
    <n v="95614"/>
    <n v="25289"/>
    <n v="71"/>
    <x v="8"/>
    <x v="5"/>
    <n v="110"/>
    <n v="120903"/>
    <n v="0.26449055577635072"/>
  </r>
  <r>
    <x v="2491"/>
    <s v="Ishita Roy"/>
    <x v="0"/>
    <x v="0"/>
    <s v="Manager"/>
    <d v="2017-06-29T00:00:00"/>
    <d v="1997-02-23T00:00:00"/>
    <n v="25758"/>
    <n v="27768"/>
    <n v="62"/>
    <x v="22"/>
    <x v="6"/>
    <n v="117"/>
    <n v="53526"/>
    <n v="1.0780340088516189"/>
  </r>
  <r>
    <x v="2492"/>
    <s v="Arjun Mehta"/>
    <x v="1"/>
    <x v="3"/>
    <s v="Lead"/>
    <d v="2015-06-02T00:00:00"/>
    <d v="1994-05-15T00:00:00"/>
    <n v="77425"/>
    <n v="14207"/>
    <n v="85"/>
    <x v="25"/>
    <x v="0"/>
    <n v="114"/>
    <n v="91632"/>
    <n v="0.18349370358411365"/>
  </r>
  <r>
    <x v="2493"/>
    <s v="Priya Reddy"/>
    <x v="1"/>
    <x v="3"/>
    <s v="Executive"/>
    <d v="2019-05-21T00:00:00"/>
    <d v="1992-08-15T00:00:00"/>
    <n v="53624"/>
    <n v="28223"/>
    <n v="93"/>
    <x v="14"/>
    <x v="3"/>
    <n v="101"/>
    <n v="81847"/>
    <n v="0.52631284499477848"/>
  </r>
  <r>
    <x v="2494"/>
    <s v="Aarav Sharma"/>
    <x v="1"/>
    <x v="1"/>
    <s v="Associate"/>
    <d v="2016-12-11T00:00:00"/>
    <d v="1988-12-18T00:00:00"/>
    <n v="60569"/>
    <n v="18882"/>
    <n v="65"/>
    <x v="58"/>
    <x v="4"/>
    <n v="114"/>
    <n v="79451"/>
    <n v="0.31174363123049748"/>
  </r>
  <r>
    <x v="2495"/>
    <s v="Krishna Chaitanya"/>
    <x v="0"/>
    <x v="5"/>
    <s v="Executive"/>
    <d v="2022-07-20T00:00:00"/>
    <d v="1984-12-28T00:00:00"/>
    <n v="51946"/>
    <n v="11495"/>
    <n v="86"/>
    <x v="25"/>
    <x v="6"/>
    <n v="120"/>
    <n v="63441"/>
    <n v="0.22128749085588881"/>
  </r>
  <r>
    <x v="2496"/>
    <s v="Vikram Singh"/>
    <x v="1"/>
    <x v="2"/>
    <s v="Analyst"/>
    <d v="2025-10-27T00:00:00"/>
    <d v="1999-07-11T00:00:00"/>
    <n v="64278"/>
    <n v="9496"/>
    <n v="72"/>
    <x v="14"/>
    <x v="6"/>
    <n v="113"/>
    <n v="73774"/>
    <n v="0.14773328354958151"/>
  </r>
  <r>
    <x v="2497"/>
    <s v="Meera Joshi"/>
    <x v="1"/>
    <x v="5"/>
    <s v="Senior Executive"/>
    <d v="2016-04-21T00:00:00"/>
    <d v="1988-10-26T00:00:00"/>
    <n v="85262"/>
    <n v="10854"/>
    <n v="89"/>
    <x v="41"/>
    <x v="0"/>
    <n v="113"/>
    <n v="96116"/>
    <n v="0.12730172878890947"/>
  </r>
  <r>
    <x v="2498"/>
    <s v="Swathi Ramesh"/>
    <x v="1"/>
    <x v="3"/>
    <s v="Associate"/>
    <d v="2025-01-11T00:00:00"/>
    <d v="1981-06-02T00:00:00"/>
    <n v="80311"/>
    <n v="27693"/>
    <n v="73"/>
    <x v="35"/>
    <x v="3"/>
    <n v="120"/>
    <n v="108004"/>
    <n v="0.34482200445767081"/>
  </r>
  <r>
    <x v="2499"/>
    <s v="Pooja Das"/>
    <x v="0"/>
    <x v="4"/>
    <s v="Analyst"/>
    <d v="2024-03-07T00:00:00"/>
    <d v="1992-06-11T00:00:00"/>
    <n v="81173"/>
    <n v="7276"/>
    <n v="90"/>
    <x v="49"/>
    <x v="4"/>
    <n v="111"/>
    <n v="88449"/>
    <n v="8.9635716309610342E-2"/>
  </r>
  <r>
    <x v="2500"/>
    <s v="Sneha Iyer"/>
    <x v="1"/>
    <x v="0"/>
    <s v="Analyst"/>
    <d v="2024-05-16T00:00:00"/>
    <d v="2002-03-06T00:00:00"/>
    <n v="106228"/>
    <n v="25168"/>
    <n v="96"/>
    <x v="37"/>
    <x v="5"/>
    <n v="110"/>
    <n v="131396"/>
    <n v="0.23692435139511239"/>
  </r>
  <r>
    <x v="2501"/>
    <s v="Kavya Nair"/>
    <x v="0"/>
    <x v="1"/>
    <s v="Senior Executive"/>
    <d v="2021-04-14T00:00:00"/>
    <d v="1989-10-31T00:00:00"/>
    <n v="83365"/>
    <n v="15081"/>
    <n v="77"/>
    <x v="51"/>
    <x v="3"/>
    <n v="103"/>
    <n v="98446"/>
    <n v="0.18090325676243027"/>
  </r>
  <r>
    <x v="2502"/>
    <s v="Tarun Verma"/>
    <x v="0"/>
    <x v="1"/>
    <s v="Senior Executive"/>
    <d v="2018-11-15T00:00:00"/>
    <d v="1999-03-20T00:00:00"/>
    <n v="68940"/>
    <n v="11434"/>
    <n v="92"/>
    <x v="42"/>
    <x v="2"/>
    <n v="119"/>
    <n v="80374"/>
    <n v="0.16585436611546273"/>
  </r>
  <r>
    <x v="2503"/>
    <s v="Vikram Singh"/>
    <x v="1"/>
    <x v="4"/>
    <s v="Analyst"/>
    <d v="2016-11-08T00:00:00"/>
    <d v="1996-02-06T00:00:00"/>
    <n v="63459"/>
    <n v="22565"/>
    <n v="83"/>
    <x v="28"/>
    <x v="5"/>
    <n v="113"/>
    <n v="86024"/>
    <n v="0.35558392032651004"/>
  </r>
  <r>
    <x v="2504"/>
    <s v="Arjun Mehta"/>
    <x v="1"/>
    <x v="4"/>
    <s v="Manager"/>
    <d v="2015-06-19T00:00:00"/>
    <d v="1992-08-06T00:00:00"/>
    <n v="115205"/>
    <n v="20322"/>
    <n v="71"/>
    <x v="37"/>
    <x v="1"/>
    <n v="114"/>
    <n v="135527"/>
    <n v="0.17639859381103251"/>
  </r>
  <r>
    <x v="2505"/>
    <s v="Vikram Singh"/>
    <x v="0"/>
    <x v="2"/>
    <s v="Analyst"/>
    <d v="2025-09-26T00:00:00"/>
    <d v="1980-02-22T00:00:00"/>
    <n v="103069"/>
    <n v="16105"/>
    <n v="74"/>
    <x v="10"/>
    <x v="4"/>
    <n v="111"/>
    <n v="119174"/>
    <n v="0.15625454792420612"/>
  </r>
  <r>
    <x v="2506"/>
    <s v="Nisha Kapoor"/>
    <x v="1"/>
    <x v="3"/>
    <s v="Lead"/>
    <d v="2025-08-01T00:00:00"/>
    <d v="1992-01-07T00:00:00"/>
    <n v="47856"/>
    <n v="7994"/>
    <n v="85"/>
    <x v="30"/>
    <x v="3"/>
    <n v="108"/>
    <n v="55850"/>
    <n v="0.16704279505182212"/>
  </r>
  <r>
    <x v="2507"/>
    <s v="Aditya Kapoor"/>
    <x v="0"/>
    <x v="5"/>
    <s v="Analyst"/>
    <d v="2021-07-10T00:00:00"/>
    <d v="1989-11-19T00:00:00"/>
    <n v="87515"/>
    <n v="22486"/>
    <n v="64"/>
    <x v="59"/>
    <x v="0"/>
    <n v="114"/>
    <n v="110001"/>
    <n v="0.25693881048963035"/>
  </r>
  <r>
    <x v="2508"/>
    <s v="Priya Reddy"/>
    <x v="1"/>
    <x v="3"/>
    <s v="Lead"/>
    <d v="2022-02-14T00:00:00"/>
    <d v="1998-06-01T00:00:00"/>
    <n v="37302"/>
    <n v="14620"/>
    <n v="74"/>
    <x v="31"/>
    <x v="1"/>
    <n v="117"/>
    <n v="51922"/>
    <n v="0.39193608921773632"/>
  </r>
  <r>
    <x v="2509"/>
    <s v="Vikram Singh"/>
    <x v="1"/>
    <x v="1"/>
    <s v="Associate"/>
    <d v="2015-07-29T00:00:00"/>
    <d v="1997-10-09T00:00:00"/>
    <n v="74175"/>
    <n v="7698"/>
    <n v="94"/>
    <x v="33"/>
    <x v="2"/>
    <n v="112"/>
    <n v="81873"/>
    <n v="0.10378159757330636"/>
  </r>
  <r>
    <x v="2510"/>
    <s v="Neha Kulkarni"/>
    <x v="1"/>
    <x v="3"/>
    <s v="Associate"/>
    <d v="2016-06-22T00:00:00"/>
    <d v="2010-06-23T00:00:00"/>
    <n v="75816"/>
    <n v="29740"/>
    <n v="74"/>
    <x v="23"/>
    <x v="1"/>
    <n v="103"/>
    <n v="105556"/>
    <n v="0.39226548485807744"/>
  </r>
  <r>
    <x v="2511"/>
    <s v="Meera Joshi"/>
    <x v="1"/>
    <x v="2"/>
    <s v="Analyst"/>
    <d v="2020-10-28T00:00:00"/>
    <d v="1996-09-20T00:00:00"/>
    <n v="92833"/>
    <n v="29462"/>
    <n v="98"/>
    <x v="48"/>
    <x v="6"/>
    <n v="102"/>
    <n v="122295"/>
    <n v="0.31736559197699094"/>
  </r>
  <r>
    <x v="2512"/>
    <s v="Arjun Mehta"/>
    <x v="1"/>
    <x v="3"/>
    <s v="Lead"/>
    <d v="2016-11-14T00:00:00"/>
    <d v="2005-11-16T00:00:00"/>
    <n v="39417"/>
    <n v="5363"/>
    <n v="93"/>
    <x v="54"/>
    <x v="3"/>
    <n v="102"/>
    <n v="44780"/>
    <n v="0.13605804602075247"/>
  </r>
  <r>
    <x v="2513"/>
    <s v="Ishita Roy"/>
    <x v="1"/>
    <x v="0"/>
    <s v="Senior Executive"/>
    <d v="2025-12-12T00:00:00"/>
    <d v="1990-08-05T00:00:00"/>
    <n v="72623"/>
    <n v="18497"/>
    <n v="87"/>
    <x v="26"/>
    <x v="3"/>
    <n v="102"/>
    <n v="91120"/>
    <n v="0.25469892458312104"/>
  </r>
  <r>
    <x v="2514"/>
    <s v="Ananya Rao"/>
    <x v="0"/>
    <x v="3"/>
    <s v="Senior Executive"/>
    <d v="2025-04-05T00:00:00"/>
    <d v="1999-01-21T00:00:00"/>
    <n v="102612"/>
    <n v="21685"/>
    <n v="75"/>
    <x v="5"/>
    <x v="6"/>
    <n v="113"/>
    <n v="124297"/>
    <n v="0.21133005886251122"/>
  </r>
  <r>
    <x v="2515"/>
    <s v="Tarun Verma"/>
    <x v="1"/>
    <x v="2"/>
    <s v="Executive"/>
    <d v="2015-04-02T00:00:00"/>
    <d v="1998-02-23T00:00:00"/>
    <n v="86735"/>
    <n v="27965"/>
    <n v="67"/>
    <x v="45"/>
    <x v="5"/>
    <n v="106"/>
    <n v="114700"/>
    <n v="0.32241886205107512"/>
  </r>
  <r>
    <x v="2516"/>
    <s v="Kavya Nair"/>
    <x v="1"/>
    <x v="3"/>
    <s v="Associate"/>
    <d v="2025-03-21T00:00:00"/>
    <d v="2005-10-10T00:00:00"/>
    <n v="109197"/>
    <n v="14214"/>
    <n v="65"/>
    <x v="39"/>
    <x v="6"/>
    <n v="117"/>
    <n v="123411"/>
    <n v="0.13016841122008846"/>
  </r>
  <r>
    <x v="2517"/>
    <s v="Ishita Roy"/>
    <x v="1"/>
    <x v="6"/>
    <s v="Executive"/>
    <d v="2020-08-19T00:00:00"/>
    <d v="1994-10-12T00:00:00"/>
    <n v="113637"/>
    <n v="24588"/>
    <n v="62"/>
    <x v="6"/>
    <x v="2"/>
    <n v="107"/>
    <n v="138225"/>
    <n v="0.21637318831014546"/>
  </r>
  <r>
    <x v="2518"/>
    <s v="Gayathri Iyer"/>
    <x v="1"/>
    <x v="1"/>
    <s v="Senior Executive"/>
    <d v="2022-08-16T00:00:00"/>
    <d v="1987-08-03T00:00:00"/>
    <n v="116275"/>
    <n v="21876"/>
    <n v="99"/>
    <x v="38"/>
    <x v="4"/>
    <n v="117"/>
    <n v="138151"/>
    <n v="0.18814018490647172"/>
  </r>
  <r>
    <x v="2519"/>
    <s v="Tarun Verma"/>
    <x v="1"/>
    <x v="0"/>
    <s v="Lead"/>
    <d v="2024-06-18T00:00:00"/>
    <d v="1994-02-15T00:00:00"/>
    <n v="108582"/>
    <n v="15572"/>
    <n v="61"/>
    <x v="3"/>
    <x v="0"/>
    <n v="110"/>
    <n v="124154"/>
    <n v="0.14341235195520435"/>
  </r>
  <r>
    <x v="2520"/>
    <s v="Gayathri Iyer"/>
    <x v="0"/>
    <x v="1"/>
    <s v="Analyst"/>
    <d v="2022-10-15T00:00:00"/>
    <d v="2000-06-05T00:00:00"/>
    <n v="32691"/>
    <n v="13597"/>
    <n v="95"/>
    <x v="40"/>
    <x v="4"/>
    <n v="103"/>
    <n v="46288"/>
    <n v="0.41592487228900921"/>
  </r>
  <r>
    <x v="2521"/>
    <s v="Ravi Teja"/>
    <x v="1"/>
    <x v="2"/>
    <s v="Lead"/>
    <d v="2019-12-19T00:00:00"/>
    <d v="1981-05-02T00:00:00"/>
    <n v="78363"/>
    <n v="17804"/>
    <n v="73"/>
    <x v="36"/>
    <x v="4"/>
    <n v="102"/>
    <n v="96167"/>
    <n v="0.22719906078123606"/>
  </r>
  <r>
    <x v="2522"/>
    <s v="Rahul Verma"/>
    <x v="1"/>
    <x v="5"/>
    <s v="Executive"/>
    <d v="2021-06-24T00:00:00"/>
    <d v="2010-05-01T00:00:00"/>
    <n v="26943"/>
    <n v="20550"/>
    <n v="72"/>
    <x v="29"/>
    <x v="4"/>
    <n v="119"/>
    <n v="47493"/>
    <n v="0.76272130052332698"/>
  </r>
  <r>
    <x v="2523"/>
    <s v="Gayathri Iyer"/>
    <x v="0"/>
    <x v="5"/>
    <s v="Manager"/>
    <d v="2024-05-30T00:00:00"/>
    <d v="2007-08-14T00:00:00"/>
    <n v="35497"/>
    <n v="27049"/>
    <n v="96"/>
    <x v="42"/>
    <x v="1"/>
    <n v="106"/>
    <n v="62546"/>
    <n v="0.76200805701890295"/>
  </r>
  <r>
    <x v="2524"/>
    <s v="Tarun Verma"/>
    <x v="0"/>
    <x v="4"/>
    <s v="Executive"/>
    <d v="2019-09-11T00:00:00"/>
    <d v="2011-07-05T00:00:00"/>
    <n v="67317"/>
    <n v="11687"/>
    <n v="74"/>
    <x v="31"/>
    <x v="6"/>
    <n v="115"/>
    <n v="79004"/>
    <n v="0.17361142059212384"/>
  </r>
  <r>
    <x v="2525"/>
    <s v="Aarav Sharma"/>
    <x v="1"/>
    <x v="5"/>
    <s v="Senior Executive"/>
    <d v="2021-11-06T00:00:00"/>
    <d v="1991-10-09T00:00:00"/>
    <n v="47494"/>
    <n v="18278"/>
    <n v="97"/>
    <x v="4"/>
    <x v="5"/>
    <n v="101"/>
    <n v="65772"/>
    <n v="0.38484861245631025"/>
  </r>
  <r>
    <x v="2526"/>
    <s v="Rohan Gupta"/>
    <x v="0"/>
    <x v="0"/>
    <s v="Lead"/>
    <d v="2023-08-25T00:00:00"/>
    <d v="1990-08-25T00:00:00"/>
    <n v="67838"/>
    <n v="14911"/>
    <n v="100"/>
    <x v="9"/>
    <x v="0"/>
    <n v="101"/>
    <n v="82749"/>
    <n v="0.21980306023172852"/>
  </r>
  <r>
    <x v="2527"/>
    <s v="Sneha Iyer"/>
    <x v="1"/>
    <x v="6"/>
    <s v="Manager"/>
    <d v="2021-11-05T00:00:00"/>
    <d v="1998-10-10T00:00:00"/>
    <n v="83935"/>
    <n v="5877"/>
    <n v="84"/>
    <x v="9"/>
    <x v="5"/>
    <n v="103"/>
    <n v="89812"/>
    <n v="7.0018466670637991E-2"/>
  </r>
  <r>
    <x v="2528"/>
    <s v="Ajay Singh"/>
    <x v="1"/>
    <x v="5"/>
    <s v="Manager"/>
    <d v="2019-12-04T00:00:00"/>
    <d v="1988-07-07T00:00:00"/>
    <n v="25261"/>
    <n v="17054"/>
    <n v="76"/>
    <x v="9"/>
    <x v="1"/>
    <n v="106"/>
    <n v="42315"/>
    <n v="0.6751118324690234"/>
  </r>
  <r>
    <x v="2529"/>
    <s v="Vikram Singh"/>
    <x v="0"/>
    <x v="4"/>
    <s v="Manager"/>
    <d v="2023-04-30T00:00:00"/>
    <d v="1992-06-19T00:00:00"/>
    <n v="111335"/>
    <n v="13039"/>
    <n v="63"/>
    <x v="2"/>
    <x v="5"/>
    <n v="103"/>
    <n v="124374"/>
    <n v="0.11711501324830467"/>
  </r>
  <r>
    <x v="2530"/>
    <s v="Ishita Roy"/>
    <x v="0"/>
    <x v="3"/>
    <s v="Associate"/>
    <d v="2020-08-18T00:00:00"/>
    <d v="1980-04-01T00:00:00"/>
    <n v="75641"/>
    <n v="25775"/>
    <n v="84"/>
    <x v="46"/>
    <x v="3"/>
    <n v="108"/>
    <n v="101416"/>
    <n v="0.34075435279808569"/>
  </r>
  <r>
    <x v="2531"/>
    <s v="Krishna Chaitanya"/>
    <x v="0"/>
    <x v="6"/>
    <s v="Lead"/>
    <d v="2020-12-01T00:00:00"/>
    <d v="2006-01-05T00:00:00"/>
    <n v="31790"/>
    <n v="8373"/>
    <n v="84"/>
    <x v="46"/>
    <x v="4"/>
    <n v="109"/>
    <n v="40163"/>
    <n v="0.26338471217363951"/>
  </r>
  <r>
    <x v="2532"/>
    <s v="Gayathri Iyer"/>
    <x v="0"/>
    <x v="5"/>
    <s v="Lead"/>
    <d v="2020-09-24T00:00:00"/>
    <d v="1984-03-06T00:00:00"/>
    <n v="68066"/>
    <n v="5048"/>
    <n v="72"/>
    <x v="29"/>
    <x v="2"/>
    <n v="102"/>
    <n v="73114"/>
    <n v="7.4163312079452301E-2"/>
  </r>
  <r>
    <x v="2533"/>
    <s v="Sneha Iyer"/>
    <x v="1"/>
    <x v="0"/>
    <s v="Manager"/>
    <d v="2016-10-01T00:00:00"/>
    <d v="1998-06-29T00:00:00"/>
    <n v="107681"/>
    <n v="14776"/>
    <n v="62"/>
    <x v="58"/>
    <x v="6"/>
    <n v="107"/>
    <n v="122457"/>
    <n v="0.13722012239856612"/>
  </r>
  <r>
    <x v="2534"/>
    <s v="Aarav Sharma"/>
    <x v="0"/>
    <x v="4"/>
    <s v="Lead"/>
    <d v="2025-01-27T00:00:00"/>
    <d v="1982-12-10T00:00:00"/>
    <n v="84540"/>
    <n v="10221"/>
    <n v="85"/>
    <x v="11"/>
    <x v="1"/>
    <n v="106"/>
    <n v="94761"/>
    <n v="0.1209013484740951"/>
  </r>
  <r>
    <x v="2535"/>
    <s v="Ajay Singh"/>
    <x v="1"/>
    <x v="4"/>
    <s v="Executive"/>
    <d v="2022-04-21T00:00:00"/>
    <d v="1993-04-11T00:00:00"/>
    <n v="64209"/>
    <n v="22254"/>
    <n v="80"/>
    <x v="33"/>
    <x v="6"/>
    <n v="101"/>
    <n v="86463"/>
    <n v="0.34658692706629912"/>
  </r>
  <r>
    <x v="2536"/>
    <s v="Ishita Roy"/>
    <x v="0"/>
    <x v="4"/>
    <s v="Manager"/>
    <d v="2022-05-26T00:00:00"/>
    <d v="2005-12-28T00:00:00"/>
    <n v="69417"/>
    <n v="23512"/>
    <n v="71"/>
    <x v="46"/>
    <x v="0"/>
    <n v="115"/>
    <n v="92929"/>
    <n v="0.33870665687079532"/>
  </r>
  <r>
    <x v="2537"/>
    <s v="Nisha Kapoor"/>
    <x v="1"/>
    <x v="0"/>
    <s v="Analyst"/>
    <d v="2019-09-13T00:00:00"/>
    <d v="2004-03-19T00:00:00"/>
    <n v="25286"/>
    <n v="18860"/>
    <n v="97"/>
    <x v="0"/>
    <x v="6"/>
    <n v="120"/>
    <n v="44146"/>
    <n v="0.74586727833583799"/>
  </r>
  <r>
    <x v="2538"/>
    <s v="Karan Malhotra"/>
    <x v="0"/>
    <x v="1"/>
    <s v="Associate"/>
    <d v="2019-07-22T00:00:00"/>
    <d v="1997-07-31T00:00:00"/>
    <n v="42358"/>
    <n v="5509"/>
    <n v="95"/>
    <x v="26"/>
    <x v="1"/>
    <n v="105"/>
    <n v="47867"/>
    <n v="0.13005807639643044"/>
  </r>
  <r>
    <x v="2539"/>
    <s v="Aarav Sharma"/>
    <x v="0"/>
    <x v="4"/>
    <s v="Analyst"/>
    <d v="2020-02-12T00:00:00"/>
    <d v="1982-07-19T00:00:00"/>
    <n v="108309"/>
    <n v="29818"/>
    <n v="71"/>
    <x v="57"/>
    <x v="2"/>
    <n v="107"/>
    <n v="138127"/>
    <n v="0.27530491464236584"/>
  </r>
  <r>
    <x v="2540"/>
    <s v="Krishna Chaitanya"/>
    <x v="1"/>
    <x v="6"/>
    <s v="Senior Executive"/>
    <d v="2017-06-13T00:00:00"/>
    <d v="1994-08-17T00:00:00"/>
    <n v="102969"/>
    <n v="17500"/>
    <n v="100"/>
    <x v="46"/>
    <x v="5"/>
    <n v="109"/>
    <n v="120469"/>
    <n v="0.16995406384445805"/>
  </r>
  <r>
    <x v="2541"/>
    <s v="Aditya Kapoor"/>
    <x v="1"/>
    <x v="0"/>
    <s v="Analyst"/>
    <d v="2017-01-01T00:00:00"/>
    <d v="1980-06-28T00:00:00"/>
    <n v="63697"/>
    <n v="26689"/>
    <n v="69"/>
    <x v="54"/>
    <x v="5"/>
    <n v="112"/>
    <n v="90386"/>
    <n v="0.41899932492896053"/>
  </r>
  <r>
    <x v="2542"/>
    <s v="Rohan Gupta"/>
    <x v="1"/>
    <x v="4"/>
    <s v="Analyst"/>
    <d v="2021-07-26T00:00:00"/>
    <d v="1984-01-14T00:00:00"/>
    <n v="45474"/>
    <n v="12301"/>
    <n v="89"/>
    <x v="50"/>
    <x v="5"/>
    <n v="101"/>
    <n v="57775"/>
    <n v="0.270506223336412"/>
  </r>
  <r>
    <x v="2543"/>
    <s v="Kavya Nair"/>
    <x v="1"/>
    <x v="4"/>
    <s v="Associate"/>
    <d v="2019-07-18T00:00:00"/>
    <d v="2011-08-03T00:00:00"/>
    <n v="32706"/>
    <n v="13189"/>
    <n v="99"/>
    <x v="6"/>
    <x v="0"/>
    <n v="115"/>
    <n v="45895"/>
    <n v="0.40325934079373815"/>
  </r>
  <r>
    <x v="2544"/>
    <s v="Aarav Sharma"/>
    <x v="0"/>
    <x v="5"/>
    <s v="Senior Executive"/>
    <d v="2017-09-19T00:00:00"/>
    <d v="1996-11-03T00:00:00"/>
    <n v="66713"/>
    <n v="9356"/>
    <n v="79"/>
    <x v="26"/>
    <x v="3"/>
    <n v="112"/>
    <n v="76069"/>
    <n v="0.14024253144064874"/>
  </r>
  <r>
    <x v="2545"/>
    <s v="Ananya Rao"/>
    <x v="1"/>
    <x v="6"/>
    <s v="Manager"/>
    <d v="2023-06-15T00:00:00"/>
    <d v="1983-07-20T00:00:00"/>
    <n v="116738"/>
    <n v="22458"/>
    <n v="88"/>
    <x v="35"/>
    <x v="3"/>
    <n v="109"/>
    <n v="139196"/>
    <n v="0.19237951652418236"/>
  </r>
  <r>
    <x v="2546"/>
    <s v="Krishna Chaitanya"/>
    <x v="0"/>
    <x v="1"/>
    <s v="Associate"/>
    <d v="2024-04-10T00:00:00"/>
    <d v="2011-06-23T00:00:00"/>
    <n v="60648"/>
    <n v="21712"/>
    <n v="94"/>
    <x v="11"/>
    <x v="6"/>
    <n v="112"/>
    <n v="82360"/>
    <n v="0.35800026381743832"/>
  </r>
  <r>
    <x v="2547"/>
    <s v="Gayathri Iyer"/>
    <x v="1"/>
    <x v="3"/>
    <s v="Executive"/>
    <d v="2020-10-21T00:00:00"/>
    <d v="1996-07-27T00:00:00"/>
    <n v="61234"/>
    <n v="28340"/>
    <n v="85"/>
    <x v="22"/>
    <x v="5"/>
    <n v="107"/>
    <n v="89574"/>
    <n v="0.46281477610477839"/>
  </r>
  <r>
    <x v="2548"/>
    <s v="Arjun Mehta"/>
    <x v="0"/>
    <x v="3"/>
    <s v="Analyst"/>
    <d v="2019-04-11T00:00:00"/>
    <d v="1998-02-01T00:00:00"/>
    <n v="85764"/>
    <n v="24802"/>
    <n v="99"/>
    <x v="56"/>
    <x v="2"/>
    <n v="110"/>
    <n v="110566"/>
    <n v="0.28918893708315846"/>
  </r>
  <r>
    <x v="2549"/>
    <s v="Gayathri Iyer"/>
    <x v="0"/>
    <x v="1"/>
    <s v="Senior Executive"/>
    <d v="2021-07-09T00:00:00"/>
    <d v="1993-12-03T00:00:00"/>
    <n v="99310"/>
    <n v="20879"/>
    <n v="71"/>
    <x v="8"/>
    <x v="0"/>
    <n v="102"/>
    <n v="120189"/>
    <n v="0.21024066055784915"/>
  </r>
  <r>
    <x v="2550"/>
    <s v="Vikram Singh"/>
    <x v="0"/>
    <x v="4"/>
    <s v="Manager"/>
    <d v="2019-05-04T00:00:00"/>
    <d v="1988-04-11T00:00:00"/>
    <n v="46729"/>
    <n v="18458"/>
    <n v="96"/>
    <x v="39"/>
    <x v="5"/>
    <n v="101"/>
    <n v="65187"/>
    <n v="0.39500096299942222"/>
  </r>
  <r>
    <x v="2551"/>
    <s v="Karan Malhotra"/>
    <x v="1"/>
    <x v="3"/>
    <s v="Analyst"/>
    <d v="2025-11-02T00:00:00"/>
    <d v="2000-05-08T00:00:00"/>
    <n v="99605"/>
    <n v="24117"/>
    <n v="86"/>
    <x v="36"/>
    <x v="5"/>
    <n v="112"/>
    <n v="123722"/>
    <n v="0.24212639927714472"/>
  </r>
  <r>
    <x v="2552"/>
    <s v="Karan Malhotra"/>
    <x v="0"/>
    <x v="4"/>
    <s v="Lead"/>
    <d v="2021-10-06T00:00:00"/>
    <d v="2004-08-03T00:00:00"/>
    <n v="57499"/>
    <n v="12056"/>
    <n v="80"/>
    <x v="33"/>
    <x v="1"/>
    <n v="116"/>
    <n v="69555"/>
    <n v="0.20967321170802972"/>
  </r>
  <r>
    <x v="2553"/>
    <s v="Karan Malhotra"/>
    <x v="1"/>
    <x v="2"/>
    <s v="Associate"/>
    <d v="2020-01-22T00:00:00"/>
    <d v="2007-05-28T00:00:00"/>
    <n v="49548"/>
    <n v="17195"/>
    <n v="87"/>
    <x v="20"/>
    <x v="3"/>
    <n v="104"/>
    <n v="66743"/>
    <n v="0.34703721643658675"/>
  </r>
  <r>
    <x v="2554"/>
    <s v="Ananya Rao"/>
    <x v="1"/>
    <x v="4"/>
    <s v="Executive"/>
    <d v="2015-07-20T00:00:00"/>
    <d v="2003-06-22T00:00:00"/>
    <n v="57960"/>
    <n v="24923"/>
    <n v="75"/>
    <x v="52"/>
    <x v="3"/>
    <n v="107"/>
    <n v="82883"/>
    <n v="0.43000345065562456"/>
  </r>
  <r>
    <x v="2555"/>
    <s v="Ajay Singh"/>
    <x v="0"/>
    <x v="5"/>
    <s v="Manager"/>
    <d v="2015-12-13T00:00:00"/>
    <d v="1986-12-10T00:00:00"/>
    <n v="41522"/>
    <n v="18187"/>
    <n v="60"/>
    <x v="1"/>
    <x v="6"/>
    <n v="103"/>
    <n v="59709"/>
    <n v="0.43800876643706949"/>
  </r>
  <r>
    <x v="2556"/>
    <s v="Pooja Das"/>
    <x v="1"/>
    <x v="0"/>
    <s v="Lead"/>
    <d v="2022-05-20T00:00:00"/>
    <d v="2011-04-30T00:00:00"/>
    <n v="86133"/>
    <n v="18071"/>
    <n v="69"/>
    <x v="44"/>
    <x v="1"/>
    <n v="103"/>
    <n v="104204"/>
    <n v="0.20980344351177829"/>
  </r>
  <r>
    <x v="2557"/>
    <s v="Pooja Das"/>
    <x v="0"/>
    <x v="5"/>
    <s v="Analyst"/>
    <d v="2024-10-06T00:00:00"/>
    <d v="1992-10-01T00:00:00"/>
    <n v="98927"/>
    <n v="7317"/>
    <n v="73"/>
    <x v="54"/>
    <x v="6"/>
    <n v="101"/>
    <n v="106244"/>
    <n v="7.3963629747187315E-2"/>
  </r>
  <r>
    <x v="2558"/>
    <s v="Rohan Gupta"/>
    <x v="1"/>
    <x v="6"/>
    <s v="Executive"/>
    <d v="2025-02-08T00:00:00"/>
    <d v="2008-07-05T00:00:00"/>
    <n v="96246"/>
    <n v="20403"/>
    <n v="68"/>
    <x v="26"/>
    <x v="1"/>
    <n v="120"/>
    <n v="116649"/>
    <n v="0.21198803067140454"/>
  </r>
  <r>
    <x v="2559"/>
    <s v="Ravi Teja"/>
    <x v="1"/>
    <x v="2"/>
    <s v="Senior Executive"/>
    <d v="2024-05-04T00:00:00"/>
    <d v="2010-02-11T00:00:00"/>
    <n v="75298"/>
    <n v="14736"/>
    <n v="70"/>
    <x v="28"/>
    <x v="4"/>
    <n v="105"/>
    <n v="90034"/>
    <n v="0.19570240909453107"/>
  </r>
  <r>
    <x v="2560"/>
    <s v="Pooja Das"/>
    <x v="0"/>
    <x v="6"/>
    <s v="Manager"/>
    <d v="2025-11-15T00:00:00"/>
    <d v="2011-10-28T00:00:00"/>
    <n v="110061"/>
    <n v="9958"/>
    <n v="63"/>
    <x v="56"/>
    <x v="5"/>
    <n v="108"/>
    <n v="120019"/>
    <n v="9.0477099063246746E-2"/>
  </r>
  <r>
    <x v="2561"/>
    <s v="Aditya Kapoor"/>
    <x v="0"/>
    <x v="0"/>
    <s v="Manager"/>
    <d v="2025-06-16T00:00:00"/>
    <d v="2001-09-24T00:00:00"/>
    <n v="80918"/>
    <n v="19028"/>
    <n v="98"/>
    <x v="29"/>
    <x v="4"/>
    <n v="104"/>
    <n v="99946"/>
    <n v="0.23515163498850689"/>
  </r>
  <r>
    <x v="2562"/>
    <s v="Ajay Singh"/>
    <x v="1"/>
    <x v="4"/>
    <s v="Manager"/>
    <d v="2019-06-30T00:00:00"/>
    <d v="1985-08-11T00:00:00"/>
    <n v="99499"/>
    <n v="22865"/>
    <n v="62"/>
    <x v="46"/>
    <x v="4"/>
    <n v="112"/>
    <n v="122364"/>
    <n v="0.22980130453572398"/>
  </r>
  <r>
    <x v="2563"/>
    <s v="Karan Malhotra"/>
    <x v="0"/>
    <x v="0"/>
    <s v="Analyst"/>
    <d v="2020-04-24T00:00:00"/>
    <d v="2009-07-22T00:00:00"/>
    <n v="72775"/>
    <n v="13061"/>
    <n v="100"/>
    <x v="57"/>
    <x v="6"/>
    <n v="115"/>
    <n v="85836"/>
    <n v="0.17947097217451047"/>
  </r>
  <r>
    <x v="2564"/>
    <s v="Ajay Singh"/>
    <x v="1"/>
    <x v="3"/>
    <s v="Analyst"/>
    <d v="2025-07-02T00:00:00"/>
    <d v="2003-08-09T00:00:00"/>
    <n v="81441"/>
    <n v="23739"/>
    <n v="81"/>
    <x v="41"/>
    <x v="5"/>
    <n v="110"/>
    <n v="105180"/>
    <n v="0.29148708881276014"/>
  </r>
  <r>
    <x v="2565"/>
    <s v="Aarav Sharma"/>
    <x v="1"/>
    <x v="1"/>
    <s v="Senior Executive"/>
    <d v="2020-07-03T00:00:00"/>
    <d v="1991-07-22T00:00:00"/>
    <n v="40796"/>
    <n v="28292"/>
    <n v="70"/>
    <x v="49"/>
    <x v="5"/>
    <n v="103"/>
    <n v="69088"/>
    <n v="0.69349936268261592"/>
  </r>
  <r>
    <x v="2566"/>
    <s v="Krishna Chaitanya"/>
    <x v="0"/>
    <x v="3"/>
    <s v="Lead"/>
    <d v="2021-12-09T00:00:00"/>
    <d v="1994-03-01T00:00:00"/>
    <n v="78045"/>
    <n v="8176"/>
    <n v="60"/>
    <x v="17"/>
    <x v="2"/>
    <n v="116"/>
    <n v="86221"/>
    <n v="0.10476007431609968"/>
  </r>
  <r>
    <x v="2567"/>
    <s v="Tarun Verma"/>
    <x v="0"/>
    <x v="2"/>
    <s v="Executive"/>
    <d v="2015-10-28T00:00:00"/>
    <d v="2002-04-06T00:00:00"/>
    <n v="70824"/>
    <n v="7035"/>
    <n v="74"/>
    <x v="22"/>
    <x v="6"/>
    <n v="119"/>
    <n v="77859"/>
    <n v="9.9330735343951204E-2"/>
  </r>
  <r>
    <x v="2568"/>
    <s v="Krishna Chaitanya"/>
    <x v="0"/>
    <x v="0"/>
    <s v="Executive"/>
    <d v="2022-10-17T00:00:00"/>
    <d v="1994-12-17T00:00:00"/>
    <n v="106528"/>
    <n v="29386"/>
    <n v="97"/>
    <x v="9"/>
    <x v="0"/>
    <n v="103"/>
    <n v="135914"/>
    <n v="0.27585235806548514"/>
  </r>
  <r>
    <x v="2569"/>
    <s v="Gayathri Iyer"/>
    <x v="0"/>
    <x v="4"/>
    <s v="Associate"/>
    <d v="2017-03-03T00:00:00"/>
    <d v="1989-06-02T00:00:00"/>
    <n v="85243"/>
    <n v="6321"/>
    <n v="72"/>
    <x v="54"/>
    <x v="0"/>
    <n v="106"/>
    <n v="91564"/>
    <n v="7.4152716352075834E-2"/>
  </r>
  <r>
    <x v="2570"/>
    <s v="Pooja Das"/>
    <x v="1"/>
    <x v="6"/>
    <s v="Associate"/>
    <d v="2018-03-19T00:00:00"/>
    <d v="2004-09-01T00:00:00"/>
    <n v="104814"/>
    <n v="5002"/>
    <n v="77"/>
    <x v="32"/>
    <x v="2"/>
    <n v="101"/>
    <n v="109816"/>
    <n v="4.7722632472761276E-2"/>
  </r>
  <r>
    <x v="2571"/>
    <s v="Ishita Roy"/>
    <x v="1"/>
    <x v="5"/>
    <s v="Executive"/>
    <d v="2023-09-08T00:00:00"/>
    <d v="1990-02-11T00:00:00"/>
    <n v="66315"/>
    <n v="7152"/>
    <n v="60"/>
    <x v="2"/>
    <x v="4"/>
    <n v="116"/>
    <n v="73467"/>
    <n v="0.10784890296313052"/>
  </r>
  <r>
    <x v="2572"/>
    <s v="Neha Kulkarni"/>
    <x v="1"/>
    <x v="0"/>
    <s v="Manager"/>
    <d v="2015-10-20T00:00:00"/>
    <d v="2001-02-19T00:00:00"/>
    <n v="107558"/>
    <n v="6117"/>
    <n v="95"/>
    <x v="3"/>
    <x v="4"/>
    <n v="112"/>
    <n v="113675"/>
    <n v="5.6871641346994177E-2"/>
  </r>
  <r>
    <x v="2573"/>
    <s v="Rahul Verma"/>
    <x v="1"/>
    <x v="2"/>
    <s v="Executive"/>
    <d v="2025-10-11T00:00:00"/>
    <d v="2009-06-28T00:00:00"/>
    <n v="46818"/>
    <n v="22636"/>
    <n v="97"/>
    <x v="53"/>
    <x v="6"/>
    <n v="109"/>
    <n v="69454"/>
    <n v="0.48348925626895639"/>
  </r>
  <r>
    <x v="2574"/>
    <s v="Meera Joshi"/>
    <x v="1"/>
    <x v="1"/>
    <s v="Senior Executive"/>
    <d v="2015-06-01T00:00:00"/>
    <d v="2007-02-20T00:00:00"/>
    <n v="34617"/>
    <n v="23295"/>
    <n v="82"/>
    <x v="10"/>
    <x v="6"/>
    <n v="112"/>
    <n v="57912"/>
    <n v="0.67293526302105899"/>
  </r>
  <r>
    <x v="2575"/>
    <s v="Meera Joshi"/>
    <x v="0"/>
    <x v="2"/>
    <s v="Lead"/>
    <d v="2024-01-22T00:00:00"/>
    <d v="1984-04-12T00:00:00"/>
    <n v="67068"/>
    <n v="19807"/>
    <n v="76"/>
    <x v="18"/>
    <x v="0"/>
    <n v="120"/>
    <n v="86875"/>
    <n v="0.29532713067334643"/>
  </r>
  <r>
    <x v="2576"/>
    <s v="Karan Malhotra"/>
    <x v="1"/>
    <x v="1"/>
    <s v="Manager"/>
    <d v="2022-06-22T00:00:00"/>
    <d v="1985-03-31T00:00:00"/>
    <n v="77215"/>
    <n v="6536"/>
    <n v="91"/>
    <x v="42"/>
    <x v="2"/>
    <n v="101"/>
    <n v="83751"/>
    <n v="8.4646765524833259E-2"/>
  </r>
  <r>
    <x v="2577"/>
    <s v="Priya Reddy"/>
    <x v="1"/>
    <x v="0"/>
    <s v="Manager"/>
    <d v="2017-10-03T00:00:00"/>
    <d v="1980-07-25T00:00:00"/>
    <n v="118955"/>
    <n v="15206"/>
    <n v="80"/>
    <x v="47"/>
    <x v="3"/>
    <n v="104"/>
    <n v="134161"/>
    <n v="0.12782985162456392"/>
  </r>
  <r>
    <x v="2578"/>
    <s v="Ravi Teja"/>
    <x v="1"/>
    <x v="0"/>
    <s v="Executive"/>
    <d v="2021-10-10T00:00:00"/>
    <d v="2011-12-06T00:00:00"/>
    <n v="96556"/>
    <n v="9902"/>
    <n v="71"/>
    <x v="19"/>
    <x v="4"/>
    <n v="118"/>
    <n v="106458"/>
    <n v="0.10255188698786197"/>
  </r>
  <r>
    <x v="2579"/>
    <s v="Aarav Sharma"/>
    <x v="0"/>
    <x v="4"/>
    <s v="Associate"/>
    <d v="2019-06-01T00:00:00"/>
    <d v="1987-03-11T00:00:00"/>
    <n v="30230"/>
    <n v="12816"/>
    <n v="92"/>
    <x v="50"/>
    <x v="4"/>
    <n v="118"/>
    <n v="43046"/>
    <n v="0.42394971882236188"/>
  </r>
  <r>
    <x v="2580"/>
    <s v="Ravi Teja"/>
    <x v="1"/>
    <x v="2"/>
    <s v="Senior Executive"/>
    <d v="2022-01-17T00:00:00"/>
    <d v="2011-02-07T00:00:00"/>
    <n v="27757"/>
    <n v="26629"/>
    <n v="88"/>
    <x v="60"/>
    <x v="1"/>
    <n v="101"/>
    <n v="54386"/>
    <n v="0.95936160247865399"/>
  </r>
  <r>
    <x v="2581"/>
    <s v="Arjun Mehta"/>
    <x v="1"/>
    <x v="6"/>
    <s v="Executive"/>
    <d v="2021-10-26T00:00:00"/>
    <d v="2011-04-20T00:00:00"/>
    <n v="69295"/>
    <n v="7966"/>
    <n v="84"/>
    <x v="4"/>
    <x v="0"/>
    <n v="114"/>
    <n v="77261"/>
    <n v="0.11495778916227722"/>
  </r>
  <r>
    <x v="2582"/>
    <s v="Ajay Singh"/>
    <x v="0"/>
    <x v="5"/>
    <s v="Executive"/>
    <d v="2023-02-06T00:00:00"/>
    <d v="1990-08-14T00:00:00"/>
    <n v="69898"/>
    <n v="28620"/>
    <n v="86"/>
    <x v="8"/>
    <x v="5"/>
    <n v="102"/>
    <n v="98518"/>
    <n v="0.40945377550144496"/>
  </r>
  <r>
    <x v="2583"/>
    <s v="Rohan Gupta"/>
    <x v="1"/>
    <x v="6"/>
    <s v="Senior Executive"/>
    <d v="2024-07-13T00:00:00"/>
    <d v="1980-12-04T00:00:00"/>
    <n v="90947"/>
    <n v="21620"/>
    <n v="63"/>
    <x v="33"/>
    <x v="4"/>
    <n v="114"/>
    <n v="112567"/>
    <n v="0.23772087039704443"/>
  </r>
  <r>
    <x v="2584"/>
    <s v="Tarun Verma"/>
    <x v="0"/>
    <x v="4"/>
    <s v="Lead"/>
    <d v="2025-10-27T00:00:00"/>
    <d v="2007-02-22T00:00:00"/>
    <n v="98189"/>
    <n v="20825"/>
    <n v="62"/>
    <x v="9"/>
    <x v="5"/>
    <n v="102"/>
    <n v="119014"/>
    <n v="0.21209096741997577"/>
  </r>
  <r>
    <x v="2585"/>
    <s v="Krishna Chaitanya"/>
    <x v="0"/>
    <x v="4"/>
    <s v="Lead"/>
    <d v="2021-11-24T00:00:00"/>
    <d v="1984-02-27T00:00:00"/>
    <n v="95890"/>
    <n v="28687"/>
    <n v="100"/>
    <x v="27"/>
    <x v="3"/>
    <n v="108"/>
    <n v="124577"/>
    <n v="0.29916571071018877"/>
  </r>
  <r>
    <x v="2586"/>
    <s v="Rahul Verma"/>
    <x v="0"/>
    <x v="1"/>
    <s v="Lead"/>
    <d v="2024-08-07T00:00:00"/>
    <d v="1986-07-07T00:00:00"/>
    <n v="76091"/>
    <n v="17405"/>
    <n v="66"/>
    <x v="52"/>
    <x v="3"/>
    <n v="118"/>
    <n v="93496"/>
    <n v="0.22873927271293581"/>
  </r>
  <r>
    <x v="2587"/>
    <s v="Vikram Singh"/>
    <x v="1"/>
    <x v="4"/>
    <s v="Analyst"/>
    <d v="2018-11-05T00:00:00"/>
    <d v="1987-04-24T00:00:00"/>
    <n v="77342"/>
    <n v="12896"/>
    <n v="71"/>
    <x v="13"/>
    <x v="6"/>
    <n v="104"/>
    <n v="90238"/>
    <n v="0.16673993431770578"/>
  </r>
  <r>
    <x v="2588"/>
    <s v="Ajay Singh"/>
    <x v="1"/>
    <x v="0"/>
    <s v="Senior Executive"/>
    <d v="2020-02-06T00:00:00"/>
    <d v="2010-09-02T00:00:00"/>
    <n v="113111"/>
    <n v="10207"/>
    <n v="69"/>
    <x v="1"/>
    <x v="3"/>
    <n v="108"/>
    <n v="123318"/>
    <n v="9.0238791983096256E-2"/>
  </r>
  <r>
    <x v="2589"/>
    <s v="Ajay Singh"/>
    <x v="1"/>
    <x v="2"/>
    <s v="Analyst"/>
    <d v="2020-05-03T00:00:00"/>
    <d v="2001-05-31T00:00:00"/>
    <n v="60735"/>
    <n v="16906"/>
    <n v="77"/>
    <x v="4"/>
    <x v="2"/>
    <n v="102"/>
    <n v="77641"/>
    <n v="0.27835679591668727"/>
  </r>
  <r>
    <x v="2590"/>
    <s v="Ravi Teja"/>
    <x v="0"/>
    <x v="2"/>
    <s v="Executive"/>
    <d v="2015-11-24T00:00:00"/>
    <d v="1999-11-28T00:00:00"/>
    <n v="33326"/>
    <n v="14478"/>
    <n v="84"/>
    <x v="28"/>
    <x v="6"/>
    <n v="120"/>
    <n v="47804"/>
    <n v="0.43443557582668185"/>
  </r>
  <r>
    <x v="2591"/>
    <s v="Gayathri Iyer"/>
    <x v="1"/>
    <x v="2"/>
    <s v="Executive"/>
    <d v="2021-06-19T00:00:00"/>
    <d v="1992-03-19T00:00:00"/>
    <n v="80210"/>
    <n v="20922"/>
    <n v="84"/>
    <x v="22"/>
    <x v="5"/>
    <n v="114"/>
    <n v="101132"/>
    <n v="0.26084029422765243"/>
  </r>
  <r>
    <x v="2592"/>
    <s v="Kavya Nair"/>
    <x v="0"/>
    <x v="6"/>
    <s v="Lead"/>
    <d v="2023-07-06T00:00:00"/>
    <d v="2005-11-05T00:00:00"/>
    <n v="74273"/>
    <n v="5090"/>
    <n v="83"/>
    <x v="16"/>
    <x v="6"/>
    <n v="105"/>
    <n v="79363"/>
    <n v="6.8530960106633634E-2"/>
  </r>
  <r>
    <x v="2593"/>
    <s v="Karan Malhotra"/>
    <x v="0"/>
    <x v="2"/>
    <s v="Manager"/>
    <d v="2018-05-18T00:00:00"/>
    <d v="1980-09-26T00:00:00"/>
    <n v="42005"/>
    <n v="17254"/>
    <n v="91"/>
    <x v="42"/>
    <x v="1"/>
    <n v="115"/>
    <n v="59259"/>
    <n v="0.41076062373526961"/>
  </r>
  <r>
    <x v="2594"/>
    <s v="Aarav Sharma"/>
    <x v="0"/>
    <x v="3"/>
    <s v="Manager"/>
    <d v="2019-07-02T00:00:00"/>
    <d v="1982-03-04T00:00:00"/>
    <n v="68338"/>
    <n v="6698"/>
    <n v="85"/>
    <x v="12"/>
    <x v="6"/>
    <n v="113"/>
    <n v="75036"/>
    <n v="9.8012818636776022E-2"/>
  </r>
  <r>
    <x v="2595"/>
    <s v="Karan Malhotra"/>
    <x v="0"/>
    <x v="3"/>
    <s v="Analyst"/>
    <d v="2019-02-28T00:00:00"/>
    <d v="1981-12-22T00:00:00"/>
    <n v="41943"/>
    <n v="28951"/>
    <n v="93"/>
    <x v="27"/>
    <x v="0"/>
    <n v="103"/>
    <n v="70894"/>
    <n v="0.69024628662708909"/>
  </r>
  <r>
    <x v="2596"/>
    <s v="Nisha Kapoor"/>
    <x v="1"/>
    <x v="6"/>
    <s v="Analyst"/>
    <d v="2021-12-30T00:00:00"/>
    <d v="2004-06-12T00:00:00"/>
    <n v="102039"/>
    <n v="8954"/>
    <n v="60"/>
    <x v="38"/>
    <x v="5"/>
    <n v="119"/>
    <n v="110993"/>
    <n v="8.7750761963562948E-2"/>
  </r>
  <r>
    <x v="2597"/>
    <s v="Priya Reddy"/>
    <x v="0"/>
    <x v="1"/>
    <s v="Analyst"/>
    <d v="2024-01-13T00:00:00"/>
    <d v="1990-08-23T00:00:00"/>
    <n v="108767"/>
    <n v="5944"/>
    <n v="69"/>
    <x v="50"/>
    <x v="5"/>
    <n v="101"/>
    <n v="114711"/>
    <n v="5.4648928443369771E-2"/>
  </r>
  <r>
    <x v="2598"/>
    <s v="Ajay Singh"/>
    <x v="1"/>
    <x v="6"/>
    <s v="Executive"/>
    <d v="2022-09-21T00:00:00"/>
    <d v="1988-12-21T00:00:00"/>
    <n v="85302"/>
    <n v="29804"/>
    <n v="83"/>
    <x v="48"/>
    <x v="2"/>
    <n v="120"/>
    <n v="115106"/>
    <n v="0.34939391807929476"/>
  </r>
  <r>
    <x v="2599"/>
    <s v="Meera Joshi"/>
    <x v="0"/>
    <x v="5"/>
    <s v="Analyst"/>
    <d v="2021-06-11T00:00:00"/>
    <d v="2009-02-14T00:00:00"/>
    <n v="49467"/>
    <n v="17858"/>
    <n v="62"/>
    <x v="17"/>
    <x v="1"/>
    <n v="118"/>
    <n v="67325"/>
    <n v="0.36100834900034368"/>
  </r>
  <r>
    <x v="2600"/>
    <s v="Neha Kulkarni"/>
    <x v="0"/>
    <x v="1"/>
    <s v="Associate"/>
    <d v="2018-11-29T00:00:00"/>
    <d v="2002-02-11T00:00:00"/>
    <n v="63702"/>
    <n v="26678"/>
    <n v="80"/>
    <x v="59"/>
    <x v="4"/>
    <n v="109"/>
    <n v="90380"/>
    <n v="0.41879375843772565"/>
  </r>
  <r>
    <x v="2601"/>
    <s v="Nisha Kapoor"/>
    <x v="0"/>
    <x v="0"/>
    <s v="Senior Executive"/>
    <d v="2018-03-16T00:00:00"/>
    <d v="2004-12-23T00:00:00"/>
    <n v="104295"/>
    <n v="14224"/>
    <n v="78"/>
    <x v="57"/>
    <x v="3"/>
    <n v="108"/>
    <n v="118519"/>
    <n v="0.13638237691164484"/>
  </r>
  <r>
    <x v="2602"/>
    <s v="Swathi Ramesh"/>
    <x v="0"/>
    <x v="0"/>
    <s v="Manager"/>
    <d v="2015-03-08T00:00:00"/>
    <d v="2008-04-15T00:00:00"/>
    <n v="98539"/>
    <n v="8957"/>
    <n v="95"/>
    <x v="9"/>
    <x v="2"/>
    <n v="112"/>
    <n v="107496"/>
    <n v="9.0898020073270483E-2"/>
  </r>
  <r>
    <x v="2603"/>
    <s v="Nisha Kapoor"/>
    <x v="1"/>
    <x v="4"/>
    <s v="Executive"/>
    <d v="2018-03-06T00:00:00"/>
    <d v="1992-09-10T00:00:00"/>
    <n v="68276"/>
    <n v="18046"/>
    <n v="85"/>
    <x v="24"/>
    <x v="4"/>
    <n v="106"/>
    <n v="86322"/>
    <n v="0.2643095670513797"/>
  </r>
  <r>
    <x v="2604"/>
    <s v="Ajay Singh"/>
    <x v="1"/>
    <x v="1"/>
    <s v="Analyst"/>
    <d v="2020-07-13T00:00:00"/>
    <d v="2007-08-28T00:00:00"/>
    <n v="89886"/>
    <n v="6714"/>
    <n v="80"/>
    <x v="2"/>
    <x v="2"/>
    <n v="113"/>
    <n v="96600"/>
    <n v="7.4694613176690475E-2"/>
  </r>
  <r>
    <x v="2605"/>
    <s v="Aarav Sharma"/>
    <x v="0"/>
    <x v="5"/>
    <s v="Associate"/>
    <d v="2016-02-25T00:00:00"/>
    <d v="1998-11-03T00:00:00"/>
    <n v="43289"/>
    <n v="15144"/>
    <n v="94"/>
    <x v="40"/>
    <x v="6"/>
    <n v="115"/>
    <n v="58433"/>
    <n v="0.34983483101942758"/>
  </r>
  <r>
    <x v="2606"/>
    <s v="Aarav Sharma"/>
    <x v="1"/>
    <x v="3"/>
    <s v="Lead"/>
    <d v="2016-09-23T00:00:00"/>
    <d v="1998-11-29T00:00:00"/>
    <n v="78228"/>
    <n v="5525"/>
    <n v="68"/>
    <x v="37"/>
    <x v="3"/>
    <n v="103"/>
    <n v="83753"/>
    <n v="7.0626885514138163E-2"/>
  </r>
  <r>
    <x v="2607"/>
    <s v="Meera Joshi"/>
    <x v="1"/>
    <x v="0"/>
    <s v="Analyst"/>
    <d v="2019-03-14T00:00:00"/>
    <d v="1988-12-05T00:00:00"/>
    <n v="114246"/>
    <n v="5143"/>
    <n v="64"/>
    <x v="58"/>
    <x v="5"/>
    <n v="103"/>
    <n v="119389"/>
    <n v="4.5016893370446232E-2"/>
  </r>
  <r>
    <x v="2608"/>
    <s v="Neha Kulkarni"/>
    <x v="1"/>
    <x v="5"/>
    <s v="Analyst"/>
    <d v="2018-07-18T00:00:00"/>
    <d v="1998-12-26T00:00:00"/>
    <n v="32073"/>
    <n v="16365"/>
    <n v="93"/>
    <x v="58"/>
    <x v="1"/>
    <n v="102"/>
    <n v="48438"/>
    <n v="0.51024225984472926"/>
  </r>
  <r>
    <x v="2609"/>
    <s v="Meera Joshi"/>
    <x v="0"/>
    <x v="1"/>
    <s v="Senior Executive"/>
    <d v="2018-05-22T00:00:00"/>
    <d v="1983-05-14T00:00:00"/>
    <n v="52418"/>
    <n v="13037"/>
    <n v="97"/>
    <x v="49"/>
    <x v="3"/>
    <n v="115"/>
    <n v="65455"/>
    <n v="0.24871227440955396"/>
  </r>
  <r>
    <x v="2610"/>
    <s v="Gayathri Iyer"/>
    <x v="1"/>
    <x v="0"/>
    <s v="Lead"/>
    <d v="2019-03-18T00:00:00"/>
    <d v="1991-11-07T00:00:00"/>
    <n v="72889"/>
    <n v="12005"/>
    <n v="66"/>
    <x v="0"/>
    <x v="4"/>
    <n v="111"/>
    <n v="84894"/>
    <n v="0.16470249283156579"/>
  </r>
  <r>
    <x v="2611"/>
    <s v="Ishita Roy"/>
    <x v="0"/>
    <x v="6"/>
    <s v="Lead"/>
    <d v="2020-02-29T00:00:00"/>
    <d v="1985-07-10T00:00:00"/>
    <n v="100060"/>
    <n v="29095"/>
    <n v="65"/>
    <x v="33"/>
    <x v="0"/>
    <n v="117"/>
    <n v="129155"/>
    <n v="0.29077553467919248"/>
  </r>
  <r>
    <x v="2612"/>
    <s v="Nisha Kapoor"/>
    <x v="1"/>
    <x v="3"/>
    <s v="Lead"/>
    <d v="2025-07-03T00:00:00"/>
    <d v="1993-06-21T00:00:00"/>
    <n v="119175"/>
    <n v="18258"/>
    <n v="97"/>
    <x v="5"/>
    <x v="2"/>
    <n v="111"/>
    <n v="137433"/>
    <n v="0.15320327249842669"/>
  </r>
  <r>
    <x v="2613"/>
    <s v="Karan Malhotra"/>
    <x v="0"/>
    <x v="4"/>
    <s v="Executive"/>
    <d v="2017-03-08T00:00:00"/>
    <d v="1994-06-16T00:00:00"/>
    <n v="118517"/>
    <n v="24899"/>
    <n v="91"/>
    <x v="59"/>
    <x v="0"/>
    <n v="118"/>
    <n v="143416"/>
    <n v="0.21008800425255447"/>
  </r>
  <r>
    <x v="2614"/>
    <s v="Ishita Roy"/>
    <x v="1"/>
    <x v="4"/>
    <s v="Analyst"/>
    <d v="2019-03-13T00:00:00"/>
    <d v="2010-10-20T00:00:00"/>
    <n v="86434"/>
    <n v="6611"/>
    <n v="71"/>
    <x v="12"/>
    <x v="0"/>
    <n v="116"/>
    <n v="93045"/>
    <n v="7.6486105004974894E-2"/>
  </r>
  <r>
    <x v="2615"/>
    <s v="Tarun Verma"/>
    <x v="0"/>
    <x v="4"/>
    <s v="Senior Executive"/>
    <d v="2017-09-27T00:00:00"/>
    <d v="1980-04-07T00:00:00"/>
    <n v="109199"/>
    <n v="8285"/>
    <n v="96"/>
    <x v="36"/>
    <x v="5"/>
    <n v="101"/>
    <n v="117484"/>
    <n v="7.5870658156210219E-2"/>
  </r>
  <r>
    <x v="2616"/>
    <s v="Ajay Singh"/>
    <x v="1"/>
    <x v="3"/>
    <s v="Associate"/>
    <d v="2017-09-17T00:00:00"/>
    <d v="1989-09-25T00:00:00"/>
    <n v="49858"/>
    <n v="9707"/>
    <n v="98"/>
    <x v="2"/>
    <x v="2"/>
    <n v="107"/>
    <n v="59565"/>
    <n v="0.1946929279152794"/>
  </r>
  <r>
    <x v="2617"/>
    <s v="Krishna Chaitanya"/>
    <x v="0"/>
    <x v="1"/>
    <s v="Manager"/>
    <d v="2024-08-26T00:00:00"/>
    <d v="1998-02-28T00:00:00"/>
    <n v="62892"/>
    <n v="13489"/>
    <n v="62"/>
    <x v="36"/>
    <x v="4"/>
    <n v="118"/>
    <n v="76381"/>
    <n v="0.2144787890351714"/>
  </r>
  <r>
    <x v="2618"/>
    <s v="Arjun Mehta"/>
    <x v="1"/>
    <x v="1"/>
    <s v="Executive"/>
    <d v="2024-02-23T00:00:00"/>
    <d v="1997-09-16T00:00:00"/>
    <n v="85317"/>
    <n v="17322"/>
    <n v="99"/>
    <x v="38"/>
    <x v="1"/>
    <n v="106"/>
    <n v="102639"/>
    <n v="0.20303104891170576"/>
  </r>
  <r>
    <x v="2619"/>
    <s v="Vikram Singh"/>
    <x v="0"/>
    <x v="3"/>
    <s v="Associate"/>
    <d v="2025-04-19T00:00:00"/>
    <d v="1990-08-15T00:00:00"/>
    <n v="106520"/>
    <n v="28236"/>
    <n v="70"/>
    <x v="16"/>
    <x v="0"/>
    <n v="118"/>
    <n v="134756"/>
    <n v="0.26507698084866693"/>
  </r>
  <r>
    <x v="2620"/>
    <s v="Aditya Kapoor"/>
    <x v="0"/>
    <x v="0"/>
    <s v="Executive"/>
    <d v="2017-09-03T00:00:00"/>
    <d v="2010-10-09T00:00:00"/>
    <n v="48902"/>
    <n v="5710"/>
    <n v="96"/>
    <x v="52"/>
    <x v="3"/>
    <n v="101"/>
    <n v="54612"/>
    <n v="0.11676414052594986"/>
  </r>
  <r>
    <x v="2621"/>
    <s v="Rahul Verma"/>
    <x v="1"/>
    <x v="4"/>
    <s v="Executive"/>
    <d v="2017-07-22T00:00:00"/>
    <d v="1987-11-10T00:00:00"/>
    <n v="92667"/>
    <n v="14139"/>
    <n v="78"/>
    <x v="8"/>
    <x v="5"/>
    <n v="110"/>
    <n v="106806"/>
    <n v="0.15257858784680631"/>
  </r>
  <r>
    <x v="2622"/>
    <s v="Tarun Verma"/>
    <x v="0"/>
    <x v="4"/>
    <s v="Manager"/>
    <d v="2020-11-21T00:00:00"/>
    <d v="1986-09-12T00:00:00"/>
    <n v="104705"/>
    <n v="5297"/>
    <n v="90"/>
    <x v="15"/>
    <x v="4"/>
    <n v="111"/>
    <n v="110002"/>
    <n v="5.0589752160832814E-2"/>
  </r>
  <r>
    <x v="2623"/>
    <s v="Rahul Verma"/>
    <x v="1"/>
    <x v="5"/>
    <s v="Senior Executive"/>
    <d v="2022-09-27T00:00:00"/>
    <d v="1995-05-06T00:00:00"/>
    <n v="41624"/>
    <n v="17746"/>
    <n v="63"/>
    <x v="55"/>
    <x v="2"/>
    <n v="111"/>
    <n v="59370"/>
    <n v="0.4263405727464924"/>
  </r>
  <r>
    <x v="2624"/>
    <s v="Neha Kulkarni"/>
    <x v="0"/>
    <x v="1"/>
    <s v="Manager"/>
    <d v="2025-10-04T00:00:00"/>
    <d v="1989-12-02T00:00:00"/>
    <n v="41294"/>
    <n v="5965"/>
    <n v="60"/>
    <x v="14"/>
    <x v="4"/>
    <n v="113"/>
    <n v="47259"/>
    <n v="0.14445197849566524"/>
  </r>
  <r>
    <x v="2625"/>
    <s v="Pooja Das"/>
    <x v="0"/>
    <x v="1"/>
    <s v="Lead"/>
    <d v="2016-09-25T00:00:00"/>
    <d v="1988-04-07T00:00:00"/>
    <n v="81688"/>
    <n v="25493"/>
    <n v="69"/>
    <x v="55"/>
    <x v="5"/>
    <n v="116"/>
    <n v="107181"/>
    <n v="0.31207766134560766"/>
  </r>
  <r>
    <x v="2626"/>
    <s v="Ishita Roy"/>
    <x v="1"/>
    <x v="3"/>
    <s v="Executive"/>
    <d v="2017-04-14T00:00:00"/>
    <d v="1983-05-20T00:00:00"/>
    <n v="79285"/>
    <n v="28788"/>
    <n v="92"/>
    <x v="2"/>
    <x v="6"/>
    <n v="113"/>
    <n v="108073"/>
    <n v="0.36309516301948669"/>
  </r>
  <r>
    <x v="2627"/>
    <s v="Karan Malhotra"/>
    <x v="1"/>
    <x v="2"/>
    <s v="Associate"/>
    <d v="2015-04-26T00:00:00"/>
    <d v="1999-11-14T00:00:00"/>
    <n v="25452"/>
    <n v="11793"/>
    <n v="95"/>
    <x v="50"/>
    <x v="6"/>
    <n v="108"/>
    <n v="37245"/>
    <n v="0.46334276284771336"/>
  </r>
  <r>
    <x v="2628"/>
    <s v="Karan Malhotra"/>
    <x v="0"/>
    <x v="6"/>
    <s v="Manager"/>
    <d v="2018-07-06T00:00:00"/>
    <d v="1987-08-08T00:00:00"/>
    <n v="106776"/>
    <n v="21496"/>
    <n v="79"/>
    <x v="8"/>
    <x v="0"/>
    <n v="110"/>
    <n v="128272"/>
    <n v="0.20131864838540495"/>
  </r>
  <r>
    <x v="2629"/>
    <s v="Rahul Verma"/>
    <x v="0"/>
    <x v="2"/>
    <s v="Associate"/>
    <d v="2023-11-15T00:00:00"/>
    <d v="2011-10-05T00:00:00"/>
    <n v="63995"/>
    <n v="28852"/>
    <n v="63"/>
    <x v="8"/>
    <x v="2"/>
    <n v="109"/>
    <n v="92847"/>
    <n v="0.45084772247831861"/>
  </r>
  <r>
    <x v="2630"/>
    <s v="Aarav Sharma"/>
    <x v="1"/>
    <x v="3"/>
    <s v="Senior Executive"/>
    <d v="2020-09-04T00:00:00"/>
    <d v="1987-06-29T00:00:00"/>
    <n v="81102"/>
    <n v="19858"/>
    <n v="86"/>
    <x v="8"/>
    <x v="3"/>
    <n v="119"/>
    <n v="100960"/>
    <n v="0.2448521614756726"/>
  </r>
  <r>
    <x v="2631"/>
    <s v="Aarav Sharma"/>
    <x v="1"/>
    <x v="5"/>
    <s v="Executive"/>
    <d v="2015-02-26T00:00:00"/>
    <d v="1981-10-17T00:00:00"/>
    <n v="57127"/>
    <n v="28153"/>
    <n v="85"/>
    <x v="37"/>
    <x v="4"/>
    <n v="117"/>
    <n v="85280"/>
    <n v="0.49281425595602779"/>
  </r>
  <r>
    <x v="2632"/>
    <s v="Krishna Chaitanya"/>
    <x v="1"/>
    <x v="2"/>
    <s v="Associate"/>
    <d v="2024-11-25T00:00:00"/>
    <d v="1991-10-08T00:00:00"/>
    <n v="78952"/>
    <n v="28885"/>
    <n v="64"/>
    <x v="4"/>
    <x v="1"/>
    <n v="115"/>
    <n v="107837"/>
    <n v="0.36585520316141451"/>
  </r>
  <r>
    <x v="2633"/>
    <s v="Vikram Singh"/>
    <x v="1"/>
    <x v="4"/>
    <s v="Associate"/>
    <d v="2022-03-29T00:00:00"/>
    <d v="2006-04-18T00:00:00"/>
    <n v="52376"/>
    <n v="8423"/>
    <n v="93"/>
    <x v="57"/>
    <x v="5"/>
    <n v="119"/>
    <n v="60799"/>
    <n v="0.16081793187719567"/>
  </r>
  <r>
    <x v="2634"/>
    <s v="Gayathri Iyer"/>
    <x v="1"/>
    <x v="2"/>
    <s v="Manager"/>
    <d v="2024-05-28T00:00:00"/>
    <d v="2004-04-18T00:00:00"/>
    <n v="117807"/>
    <n v="14102"/>
    <n v="98"/>
    <x v="35"/>
    <x v="6"/>
    <n v="109"/>
    <n v="131909"/>
    <n v="0.11970426205573523"/>
  </r>
  <r>
    <x v="2635"/>
    <s v="Ajay Singh"/>
    <x v="1"/>
    <x v="0"/>
    <s v="Manager"/>
    <d v="2023-04-20T00:00:00"/>
    <d v="2007-10-27T00:00:00"/>
    <n v="66286"/>
    <n v="15275"/>
    <n v="60"/>
    <x v="38"/>
    <x v="3"/>
    <n v="120"/>
    <n v="81561"/>
    <n v="0.23044081706544367"/>
  </r>
  <r>
    <x v="2636"/>
    <s v="Krishna Chaitanya"/>
    <x v="0"/>
    <x v="1"/>
    <s v="Associate"/>
    <d v="2023-09-10T00:00:00"/>
    <d v="1999-07-31T00:00:00"/>
    <n v="63875"/>
    <n v="12093"/>
    <n v="68"/>
    <x v="8"/>
    <x v="0"/>
    <n v="108"/>
    <n v="75968"/>
    <n v="0.18932289628180038"/>
  </r>
  <r>
    <x v="2637"/>
    <s v="Gayathri Iyer"/>
    <x v="1"/>
    <x v="3"/>
    <s v="Analyst"/>
    <d v="2016-06-19T00:00:00"/>
    <d v="1984-07-10T00:00:00"/>
    <n v="45571"/>
    <n v="28547"/>
    <n v="95"/>
    <x v="21"/>
    <x v="0"/>
    <n v="118"/>
    <n v="74118"/>
    <n v="0.62642908867481517"/>
  </r>
  <r>
    <x v="2638"/>
    <s v="Nisha Kapoor"/>
    <x v="0"/>
    <x v="2"/>
    <s v="Analyst"/>
    <d v="2018-09-11T00:00:00"/>
    <d v="2007-08-18T00:00:00"/>
    <n v="62790"/>
    <n v="23428"/>
    <n v="81"/>
    <x v="16"/>
    <x v="3"/>
    <n v="101"/>
    <n v="86218"/>
    <n v="0.37311673833412962"/>
  </r>
  <r>
    <x v="2639"/>
    <s v="Aarav Sharma"/>
    <x v="0"/>
    <x v="1"/>
    <s v="Lead"/>
    <d v="2020-01-19T00:00:00"/>
    <d v="1999-08-07T00:00:00"/>
    <n v="116620"/>
    <n v="10352"/>
    <n v="68"/>
    <x v="55"/>
    <x v="5"/>
    <n v="119"/>
    <n v="126972"/>
    <n v="8.8766935345566803E-2"/>
  </r>
  <r>
    <x v="2640"/>
    <s v="Swathi Ramesh"/>
    <x v="1"/>
    <x v="3"/>
    <s v="Senior Executive"/>
    <d v="2016-12-08T00:00:00"/>
    <d v="2008-07-28T00:00:00"/>
    <n v="46183"/>
    <n v="16174"/>
    <n v="85"/>
    <x v="14"/>
    <x v="2"/>
    <n v="117"/>
    <n v="62357"/>
    <n v="0.35021544724249182"/>
  </r>
  <r>
    <x v="2641"/>
    <s v="Tarun Verma"/>
    <x v="0"/>
    <x v="5"/>
    <s v="Manager"/>
    <d v="2023-09-07T00:00:00"/>
    <d v="2002-06-25T00:00:00"/>
    <n v="93990"/>
    <n v="9631"/>
    <n v="68"/>
    <x v="5"/>
    <x v="2"/>
    <n v="117"/>
    <n v="103621"/>
    <n v="0.10246834769656346"/>
  </r>
  <r>
    <x v="2642"/>
    <s v="Nisha Kapoor"/>
    <x v="1"/>
    <x v="0"/>
    <s v="Senior Executive"/>
    <d v="2022-05-16T00:00:00"/>
    <d v="2004-07-09T00:00:00"/>
    <n v="63027"/>
    <n v="7208"/>
    <n v="84"/>
    <x v="56"/>
    <x v="6"/>
    <n v="113"/>
    <n v="70235"/>
    <n v="0.11436368540466785"/>
  </r>
  <r>
    <x v="2643"/>
    <s v="Rahul Verma"/>
    <x v="0"/>
    <x v="2"/>
    <s v="Lead"/>
    <d v="2017-11-12T00:00:00"/>
    <d v="2005-10-25T00:00:00"/>
    <n v="109205"/>
    <n v="17126"/>
    <n v="85"/>
    <x v="54"/>
    <x v="2"/>
    <n v="119"/>
    <n v="126331"/>
    <n v="0.15682432123071288"/>
  </r>
  <r>
    <x v="2644"/>
    <s v="Ajay Singh"/>
    <x v="1"/>
    <x v="3"/>
    <s v="Analyst"/>
    <d v="2023-06-12T00:00:00"/>
    <d v="2010-06-24T00:00:00"/>
    <n v="67541"/>
    <n v="21885"/>
    <n v="87"/>
    <x v="0"/>
    <x v="2"/>
    <n v="120"/>
    <n v="89426"/>
    <n v="0.32402540678994979"/>
  </r>
  <r>
    <x v="2645"/>
    <s v="Vikram Singh"/>
    <x v="1"/>
    <x v="1"/>
    <s v="Lead"/>
    <d v="2021-01-27T00:00:00"/>
    <d v="1990-10-30T00:00:00"/>
    <n v="25485"/>
    <n v="25345"/>
    <n v="88"/>
    <x v="11"/>
    <x v="5"/>
    <n v="113"/>
    <n v="50830"/>
    <n v="0.99450657249362373"/>
  </r>
  <r>
    <x v="2646"/>
    <s v="Sneha Iyer"/>
    <x v="0"/>
    <x v="5"/>
    <s v="Manager"/>
    <d v="2015-09-01T00:00:00"/>
    <d v="2005-09-29T00:00:00"/>
    <n v="43442"/>
    <n v="18670"/>
    <n v="65"/>
    <x v="6"/>
    <x v="2"/>
    <n v="105"/>
    <n v="62112"/>
    <n v="0.42976842686800792"/>
  </r>
  <r>
    <x v="2647"/>
    <s v="Aarav Sharma"/>
    <x v="0"/>
    <x v="3"/>
    <s v="Senior Executive"/>
    <d v="2018-12-30T00:00:00"/>
    <d v="1994-04-17T00:00:00"/>
    <n v="83932"/>
    <n v="27425"/>
    <n v="92"/>
    <x v="22"/>
    <x v="3"/>
    <n v="111"/>
    <n v="111357"/>
    <n v="0.32675260925511129"/>
  </r>
  <r>
    <x v="2648"/>
    <s v="Tarun Verma"/>
    <x v="1"/>
    <x v="6"/>
    <s v="Senior Executive"/>
    <d v="2023-06-06T00:00:00"/>
    <d v="1996-01-30T00:00:00"/>
    <n v="89688"/>
    <n v="16536"/>
    <n v="66"/>
    <x v="36"/>
    <x v="3"/>
    <n v="116"/>
    <n v="106224"/>
    <n v="0.18437249130318437"/>
  </r>
  <r>
    <x v="2649"/>
    <s v="Neha Kulkarni"/>
    <x v="1"/>
    <x v="0"/>
    <s v="Analyst"/>
    <d v="2015-08-03T00:00:00"/>
    <d v="1997-05-02T00:00:00"/>
    <n v="93652"/>
    <n v="19627"/>
    <n v="81"/>
    <x v="56"/>
    <x v="4"/>
    <n v="114"/>
    <n v="113279"/>
    <n v="0.20957374108401317"/>
  </r>
  <r>
    <x v="2650"/>
    <s v="Swathi Ramesh"/>
    <x v="0"/>
    <x v="6"/>
    <s v="Lead"/>
    <d v="2015-08-24T00:00:00"/>
    <d v="1996-01-12T00:00:00"/>
    <n v="34344"/>
    <n v="18589"/>
    <n v="84"/>
    <x v="53"/>
    <x v="3"/>
    <n v="111"/>
    <n v="52933"/>
    <n v="0.54125902632191936"/>
  </r>
  <r>
    <x v="2651"/>
    <s v="Sneha Iyer"/>
    <x v="0"/>
    <x v="1"/>
    <s v="Senior Executive"/>
    <d v="2024-08-30T00:00:00"/>
    <d v="1993-07-27T00:00:00"/>
    <n v="59080"/>
    <n v="7251"/>
    <n v="92"/>
    <x v="21"/>
    <x v="1"/>
    <n v="116"/>
    <n v="66331"/>
    <n v="0.12273188896411645"/>
  </r>
  <r>
    <x v="2652"/>
    <s v="Pooja Das"/>
    <x v="0"/>
    <x v="1"/>
    <s v="Executive"/>
    <d v="2017-04-05T00:00:00"/>
    <d v="2003-09-28T00:00:00"/>
    <n v="78285"/>
    <n v="22511"/>
    <n v="87"/>
    <x v="1"/>
    <x v="1"/>
    <n v="108"/>
    <n v="100796"/>
    <n v="0.28755189372165807"/>
  </r>
  <r>
    <x v="2653"/>
    <s v="Aditya Kapoor"/>
    <x v="1"/>
    <x v="5"/>
    <s v="Analyst"/>
    <d v="2023-03-10T00:00:00"/>
    <d v="1982-11-06T00:00:00"/>
    <n v="84327"/>
    <n v="5651"/>
    <n v="75"/>
    <x v="22"/>
    <x v="5"/>
    <n v="102"/>
    <n v="89978"/>
    <n v="6.7012937730501501E-2"/>
  </r>
  <r>
    <x v="2654"/>
    <s v="Ajay Singh"/>
    <x v="1"/>
    <x v="5"/>
    <s v="Senior Executive"/>
    <d v="2016-09-22T00:00:00"/>
    <d v="1989-07-08T00:00:00"/>
    <n v="92199"/>
    <n v="26069"/>
    <n v="86"/>
    <x v="17"/>
    <x v="5"/>
    <n v="102"/>
    <n v="118268"/>
    <n v="0.28274710137853992"/>
  </r>
  <r>
    <x v="2655"/>
    <s v="Aditya Kapoor"/>
    <x v="0"/>
    <x v="4"/>
    <s v="Manager"/>
    <d v="2023-04-03T00:00:00"/>
    <d v="2003-12-26T00:00:00"/>
    <n v="54273"/>
    <n v="5996"/>
    <n v="98"/>
    <x v="51"/>
    <x v="4"/>
    <n v="109"/>
    <n v="60269"/>
    <n v="0.11047850680817349"/>
  </r>
  <r>
    <x v="2656"/>
    <s v="Rahul Verma"/>
    <x v="0"/>
    <x v="6"/>
    <s v="Lead"/>
    <d v="2021-06-27T00:00:00"/>
    <d v="1980-07-17T00:00:00"/>
    <n v="101530"/>
    <n v="19197"/>
    <n v="100"/>
    <x v="7"/>
    <x v="4"/>
    <n v="120"/>
    <n v="120727"/>
    <n v="0.18907712006303556"/>
  </r>
  <r>
    <x v="2657"/>
    <s v="Tarun Verma"/>
    <x v="1"/>
    <x v="5"/>
    <s v="Manager"/>
    <d v="2024-11-03T00:00:00"/>
    <d v="2001-11-04T00:00:00"/>
    <n v="42685"/>
    <n v="13937"/>
    <n v="81"/>
    <x v="11"/>
    <x v="1"/>
    <n v="109"/>
    <n v="56622"/>
    <n v="0.32650814103314985"/>
  </r>
  <r>
    <x v="2658"/>
    <s v="Sneha Iyer"/>
    <x v="0"/>
    <x v="6"/>
    <s v="Associate"/>
    <d v="2021-11-01T00:00:00"/>
    <d v="1992-02-15T00:00:00"/>
    <n v="94026"/>
    <n v="5431"/>
    <n v="79"/>
    <x v="49"/>
    <x v="6"/>
    <n v="115"/>
    <n v="99457"/>
    <n v="5.7760619403143809E-2"/>
  </r>
  <r>
    <x v="2659"/>
    <s v="Rohan Gupta"/>
    <x v="1"/>
    <x v="5"/>
    <s v="Associate"/>
    <d v="2023-06-07T00:00:00"/>
    <d v="2011-01-04T00:00:00"/>
    <n v="89506"/>
    <n v="14802"/>
    <n v="92"/>
    <x v="20"/>
    <x v="1"/>
    <n v="111"/>
    <n v="104308"/>
    <n v="0.16537438830916362"/>
  </r>
  <r>
    <x v="2660"/>
    <s v="Tarun Verma"/>
    <x v="0"/>
    <x v="4"/>
    <s v="Senior Executive"/>
    <d v="2022-08-04T00:00:00"/>
    <d v="1980-11-04T00:00:00"/>
    <n v="69142"/>
    <n v="24152"/>
    <n v="100"/>
    <x v="33"/>
    <x v="1"/>
    <n v="102"/>
    <n v="93294"/>
    <n v="0.3493101154146539"/>
  </r>
  <r>
    <x v="2661"/>
    <s v="Arjun Mehta"/>
    <x v="1"/>
    <x v="0"/>
    <s v="Executive"/>
    <d v="2023-01-16T00:00:00"/>
    <d v="2007-09-04T00:00:00"/>
    <n v="57895"/>
    <n v="13856"/>
    <n v="69"/>
    <x v="46"/>
    <x v="4"/>
    <n v="102"/>
    <n v="71751"/>
    <n v="0.23932982122808533"/>
  </r>
  <r>
    <x v="2662"/>
    <s v="Ananya Rao"/>
    <x v="0"/>
    <x v="6"/>
    <s v="Manager"/>
    <d v="2021-09-25T00:00:00"/>
    <d v="1986-04-11T00:00:00"/>
    <n v="68532"/>
    <n v="22058"/>
    <n v="77"/>
    <x v="39"/>
    <x v="4"/>
    <n v="101"/>
    <n v="90590"/>
    <n v="0.32186423860386387"/>
  </r>
  <r>
    <x v="2663"/>
    <s v="Ishita Roy"/>
    <x v="0"/>
    <x v="5"/>
    <s v="Senior Executive"/>
    <d v="2016-09-21T00:00:00"/>
    <d v="1981-10-31T00:00:00"/>
    <n v="54800"/>
    <n v="8157"/>
    <n v="96"/>
    <x v="28"/>
    <x v="2"/>
    <n v="115"/>
    <n v="62957"/>
    <n v="0.14885036496350365"/>
  </r>
  <r>
    <x v="2664"/>
    <s v="Tarun Verma"/>
    <x v="1"/>
    <x v="4"/>
    <s v="Associate"/>
    <d v="2020-02-29T00:00:00"/>
    <d v="1996-04-06T00:00:00"/>
    <n v="104909"/>
    <n v="16970"/>
    <n v="67"/>
    <x v="13"/>
    <x v="3"/>
    <n v="103"/>
    <n v="121879"/>
    <n v="0.16175923895947916"/>
  </r>
  <r>
    <x v="2665"/>
    <s v="Swathi Ramesh"/>
    <x v="1"/>
    <x v="2"/>
    <s v="Senior Executive"/>
    <d v="2025-03-12T00:00:00"/>
    <d v="2010-10-21T00:00:00"/>
    <n v="93508"/>
    <n v="28646"/>
    <n v="70"/>
    <x v="37"/>
    <x v="6"/>
    <n v="117"/>
    <n v="122154"/>
    <n v="0.30634811994695643"/>
  </r>
  <r>
    <x v="2666"/>
    <s v="Swathi Ramesh"/>
    <x v="0"/>
    <x v="5"/>
    <s v="Manager"/>
    <d v="2018-08-03T00:00:00"/>
    <d v="2008-10-08T00:00:00"/>
    <n v="93157"/>
    <n v="17990"/>
    <n v="92"/>
    <x v="34"/>
    <x v="3"/>
    <n v="104"/>
    <n v="111147"/>
    <n v="0.19311484912566956"/>
  </r>
  <r>
    <x v="2667"/>
    <s v="Gayathri Iyer"/>
    <x v="1"/>
    <x v="1"/>
    <s v="Executive"/>
    <d v="2022-04-02T00:00:00"/>
    <d v="1989-11-09T00:00:00"/>
    <n v="47061"/>
    <n v="19069"/>
    <n v="61"/>
    <x v="28"/>
    <x v="0"/>
    <n v="112"/>
    <n v="66130"/>
    <n v="0.40519750961518031"/>
  </r>
  <r>
    <x v="2668"/>
    <s v="Ravi Teja"/>
    <x v="1"/>
    <x v="2"/>
    <s v="Manager"/>
    <d v="2023-06-27T00:00:00"/>
    <d v="1992-07-22T00:00:00"/>
    <n v="46724"/>
    <n v="20048"/>
    <n v="86"/>
    <x v="44"/>
    <x v="2"/>
    <n v="110"/>
    <n v="66772"/>
    <n v="0.42907285335159662"/>
  </r>
  <r>
    <x v="2669"/>
    <s v="Swathi Ramesh"/>
    <x v="0"/>
    <x v="0"/>
    <s v="Associate"/>
    <d v="2017-02-27T00:00:00"/>
    <d v="2011-05-23T00:00:00"/>
    <n v="25326"/>
    <n v="17581"/>
    <n v="85"/>
    <x v="36"/>
    <x v="4"/>
    <n v="119"/>
    <n v="42907"/>
    <n v="0.69418779120271656"/>
  </r>
  <r>
    <x v="2670"/>
    <s v="Rohan Gupta"/>
    <x v="0"/>
    <x v="6"/>
    <s v="Analyst"/>
    <d v="2024-02-08T00:00:00"/>
    <d v="2003-10-04T00:00:00"/>
    <n v="36839"/>
    <n v="20359"/>
    <n v="94"/>
    <x v="10"/>
    <x v="5"/>
    <n v="110"/>
    <n v="57198"/>
    <n v="0.55264800890360755"/>
  </r>
  <r>
    <x v="2671"/>
    <s v="Arjun Mehta"/>
    <x v="1"/>
    <x v="5"/>
    <s v="Senior Executive"/>
    <d v="2024-03-19T00:00:00"/>
    <d v="1995-03-31T00:00:00"/>
    <n v="98810"/>
    <n v="15237"/>
    <n v="86"/>
    <x v="39"/>
    <x v="1"/>
    <n v="119"/>
    <n v="114047"/>
    <n v="0.15420503997571097"/>
  </r>
  <r>
    <x v="2672"/>
    <s v="Aarav Sharma"/>
    <x v="1"/>
    <x v="1"/>
    <s v="Executive"/>
    <d v="2016-06-30T00:00:00"/>
    <d v="2000-08-22T00:00:00"/>
    <n v="43928"/>
    <n v="12211"/>
    <n v="90"/>
    <x v="25"/>
    <x v="2"/>
    <n v="120"/>
    <n v="56139"/>
    <n v="0.27797759970861408"/>
  </r>
  <r>
    <x v="2673"/>
    <s v="Swathi Ramesh"/>
    <x v="0"/>
    <x v="1"/>
    <s v="Executive"/>
    <d v="2017-07-22T00:00:00"/>
    <d v="2001-02-24T00:00:00"/>
    <n v="114038"/>
    <n v="23782"/>
    <n v="63"/>
    <x v="26"/>
    <x v="0"/>
    <n v="114"/>
    <n v="137820"/>
    <n v="0.20854452024763676"/>
  </r>
  <r>
    <x v="2674"/>
    <s v="Aditya Kapoor"/>
    <x v="1"/>
    <x v="5"/>
    <s v="Lead"/>
    <d v="2021-01-29T00:00:00"/>
    <d v="2008-02-27T00:00:00"/>
    <n v="108592"/>
    <n v="19680"/>
    <n v="63"/>
    <x v="13"/>
    <x v="1"/>
    <n v="109"/>
    <n v="128272"/>
    <n v="0.18122881980256372"/>
  </r>
  <r>
    <x v="2675"/>
    <s v="Ishita Roy"/>
    <x v="1"/>
    <x v="4"/>
    <s v="Senior Executive"/>
    <d v="2022-11-20T00:00:00"/>
    <d v="1991-08-22T00:00:00"/>
    <n v="34253"/>
    <n v="25549"/>
    <n v="88"/>
    <x v="22"/>
    <x v="2"/>
    <n v="111"/>
    <n v="59802"/>
    <n v="0.74589087087262429"/>
  </r>
  <r>
    <x v="2676"/>
    <s v="Aditya Kapoor"/>
    <x v="0"/>
    <x v="4"/>
    <s v="Manager"/>
    <d v="2015-11-14T00:00:00"/>
    <d v="2004-06-06T00:00:00"/>
    <n v="95882"/>
    <n v="25457"/>
    <n v="62"/>
    <x v="44"/>
    <x v="2"/>
    <n v="107"/>
    <n v="121339"/>
    <n v="0.26550343130097409"/>
  </r>
  <r>
    <x v="2677"/>
    <s v="Ishita Roy"/>
    <x v="0"/>
    <x v="6"/>
    <s v="Manager"/>
    <d v="2015-09-23T00:00:00"/>
    <d v="1994-05-16T00:00:00"/>
    <n v="89764"/>
    <n v="24743"/>
    <n v="63"/>
    <x v="45"/>
    <x v="1"/>
    <n v="110"/>
    <n v="114507"/>
    <n v="0.2756450247315182"/>
  </r>
  <r>
    <x v="2678"/>
    <s v="Meera Joshi"/>
    <x v="1"/>
    <x v="1"/>
    <s v="Associate"/>
    <d v="2024-04-09T00:00:00"/>
    <d v="2004-09-01T00:00:00"/>
    <n v="52537"/>
    <n v="21565"/>
    <n v="76"/>
    <x v="45"/>
    <x v="1"/>
    <n v="115"/>
    <n v="74102"/>
    <n v="0.41047261929687651"/>
  </r>
  <r>
    <x v="2679"/>
    <s v="Neha Kulkarni"/>
    <x v="0"/>
    <x v="4"/>
    <s v="Analyst"/>
    <d v="2024-08-28T00:00:00"/>
    <d v="1986-12-23T00:00:00"/>
    <n v="27214"/>
    <n v="27454"/>
    <n v="90"/>
    <x v="23"/>
    <x v="6"/>
    <n v="105"/>
    <n v="54668"/>
    <n v="1.0088189902256193"/>
  </r>
  <r>
    <x v="2680"/>
    <s v="Ananya Rao"/>
    <x v="1"/>
    <x v="2"/>
    <s v="Analyst"/>
    <d v="2017-01-08T00:00:00"/>
    <d v="1985-02-19T00:00:00"/>
    <n v="107784"/>
    <n v="26885"/>
    <n v="98"/>
    <x v="1"/>
    <x v="0"/>
    <n v="111"/>
    <n v="134669"/>
    <n v="0.24943405329176871"/>
  </r>
  <r>
    <x v="2681"/>
    <s v="Rahul Verma"/>
    <x v="0"/>
    <x v="1"/>
    <s v="Manager"/>
    <d v="2022-04-04T00:00:00"/>
    <d v="2004-03-22T00:00:00"/>
    <n v="93549"/>
    <n v="26088"/>
    <n v="84"/>
    <x v="3"/>
    <x v="0"/>
    <n v="104"/>
    <n v="119637"/>
    <n v="0.2788698970592951"/>
  </r>
  <r>
    <x v="2682"/>
    <s v="Swathi Ramesh"/>
    <x v="0"/>
    <x v="5"/>
    <s v="Analyst"/>
    <d v="2022-04-11T00:00:00"/>
    <d v="2001-11-28T00:00:00"/>
    <n v="25923"/>
    <n v="18165"/>
    <n v="84"/>
    <x v="14"/>
    <x v="4"/>
    <n v="120"/>
    <n v="44088"/>
    <n v="0.70072908228214326"/>
  </r>
  <r>
    <x v="2683"/>
    <s v="Priya Reddy"/>
    <x v="0"/>
    <x v="0"/>
    <s v="Associate"/>
    <d v="2021-07-28T00:00:00"/>
    <d v="1985-12-01T00:00:00"/>
    <n v="53763"/>
    <n v="20762"/>
    <n v="69"/>
    <x v="21"/>
    <x v="1"/>
    <n v="105"/>
    <n v="74525"/>
    <n v="0.38617636664620653"/>
  </r>
  <r>
    <x v="2684"/>
    <s v="Karan Malhotra"/>
    <x v="0"/>
    <x v="1"/>
    <s v="Senior Executive"/>
    <d v="2025-02-25T00:00:00"/>
    <d v="2011-09-09T00:00:00"/>
    <n v="92027"/>
    <n v="26717"/>
    <n v="87"/>
    <x v="13"/>
    <x v="3"/>
    <n v="120"/>
    <n v="118744"/>
    <n v="0.29031697219294339"/>
  </r>
  <r>
    <x v="2685"/>
    <s v="Ishita Roy"/>
    <x v="0"/>
    <x v="1"/>
    <s v="Lead"/>
    <d v="2018-07-19T00:00:00"/>
    <d v="1981-12-25T00:00:00"/>
    <n v="80145"/>
    <n v="21083"/>
    <n v="80"/>
    <x v="31"/>
    <x v="1"/>
    <n v="120"/>
    <n v="101228"/>
    <n v="0.26306070247676089"/>
  </r>
  <r>
    <x v="2686"/>
    <s v="Neha Kulkarni"/>
    <x v="0"/>
    <x v="1"/>
    <s v="Senior Executive"/>
    <d v="2018-12-22T00:00:00"/>
    <d v="2010-12-22T00:00:00"/>
    <n v="83470"/>
    <n v="5434"/>
    <n v="91"/>
    <x v="58"/>
    <x v="5"/>
    <n v="104"/>
    <n v="88904"/>
    <n v="6.5101233976278899E-2"/>
  </r>
  <r>
    <x v="2687"/>
    <s v="Kavya Nair"/>
    <x v="0"/>
    <x v="0"/>
    <s v="Senior Executive"/>
    <d v="2018-09-10T00:00:00"/>
    <d v="1995-04-06T00:00:00"/>
    <n v="107853"/>
    <n v="6399"/>
    <n v="80"/>
    <x v="58"/>
    <x v="0"/>
    <n v="102"/>
    <n v="114252"/>
    <n v="5.9330755750883146E-2"/>
  </r>
  <r>
    <x v="2688"/>
    <s v="Meera Joshi"/>
    <x v="0"/>
    <x v="2"/>
    <s v="Analyst"/>
    <d v="2020-11-19T00:00:00"/>
    <d v="2001-06-17T00:00:00"/>
    <n v="105985"/>
    <n v="24775"/>
    <n v="74"/>
    <x v="56"/>
    <x v="3"/>
    <n v="109"/>
    <n v="130760"/>
    <n v="0.23375949426805681"/>
  </r>
  <r>
    <x v="2689"/>
    <s v="Vikram Singh"/>
    <x v="0"/>
    <x v="6"/>
    <s v="Senior Executive"/>
    <d v="2020-09-16T00:00:00"/>
    <d v="2004-02-08T00:00:00"/>
    <n v="52425"/>
    <n v="8429"/>
    <n v="64"/>
    <x v="54"/>
    <x v="6"/>
    <n v="110"/>
    <n v="60854"/>
    <n v="0.16078206962327135"/>
  </r>
  <r>
    <x v="2690"/>
    <s v="Tarun Verma"/>
    <x v="0"/>
    <x v="2"/>
    <s v="Lead"/>
    <d v="2016-02-24T00:00:00"/>
    <d v="1986-11-01T00:00:00"/>
    <n v="54729"/>
    <n v="26239"/>
    <n v="80"/>
    <x v="3"/>
    <x v="6"/>
    <n v="107"/>
    <n v="80968"/>
    <n v="0.47943503444243452"/>
  </r>
  <r>
    <x v="2691"/>
    <s v="Karan Malhotra"/>
    <x v="1"/>
    <x v="0"/>
    <s v="Senior Executive"/>
    <d v="2022-01-15T00:00:00"/>
    <d v="1997-08-26T00:00:00"/>
    <n v="94968"/>
    <n v="24717"/>
    <n v="64"/>
    <x v="28"/>
    <x v="6"/>
    <n v="119"/>
    <n v="119685"/>
    <n v="0.26026661612332574"/>
  </r>
  <r>
    <x v="2692"/>
    <s v="Nisha Kapoor"/>
    <x v="1"/>
    <x v="5"/>
    <s v="Associate"/>
    <d v="2021-12-05T00:00:00"/>
    <d v="2000-01-09T00:00:00"/>
    <n v="95480"/>
    <n v="6751"/>
    <n v="69"/>
    <x v="16"/>
    <x v="0"/>
    <n v="110"/>
    <n v="102231"/>
    <n v="7.070590699622957E-2"/>
  </r>
  <r>
    <x v="2693"/>
    <s v="Nisha Kapoor"/>
    <x v="1"/>
    <x v="6"/>
    <s v="Associate"/>
    <d v="2020-09-29T00:00:00"/>
    <d v="1993-02-03T00:00:00"/>
    <n v="59524"/>
    <n v="18500"/>
    <n v="90"/>
    <x v="48"/>
    <x v="4"/>
    <n v="110"/>
    <n v="78024"/>
    <n v="0.31079900544318256"/>
  </r>
  <r>
    <x v="2694"/>
    <s v="Aarav Sharma"/>
    <x v="0"/>
    <x v="5"/>
    <s v="Associate"/>
    <d v="2023-02-20T00:00:00"/>
    <d v="1999-03-02T00:00:00"/>
    <n v="64080"/>
    <n v="5709"/>
    <n v="64"/>
    <x v="40"/>
    <x v="5"/>
    <n v="105"/>
    <n v="69789"/>
    <n v="8.9091760299625469E-2"/>
  </r>
  <r>
    <x v="2695"/>
    <s v="Ajay Singh"/>
    <x v="1"/>
    <x v="3"/>
    <s v="Executive"/>
    <d v="2023-07-04T00:00:00"/>
    <d v="2002-05-14T00:00:00"/>
    <n v="91326"/>
    <n v="26689"/>
    <n v="73"/>
    <x v="38"/>
    <x v="6"/>
    <n v="112"/>
    <n v="118015"/>
    <n v="0.29223879289577998"/>
  </r>
  <r>
    <x v="2696"/>
    <s v="Gayathri Iyer"/>
    <x v="1"/>
    <x v="6"/>
    <s v="Associate"/>
    <d v="2022-12-03T00:00:00"/>
    <d v="1987-03-09T00:00:00"/>
    <n v="103829"/>
    <n v="28045"/>
    <n v="69"/>
    <x v="13"/>
    <x v="2"/>
    <n v="108"/>
    <n v="131874"/>
    <n v="0.27010758073370639"/>
  </r>
  <r>
    <x v="2697"/>
    <s v="Sneha Iyer"/>
    <x v="1"/>
    <x v="4"/>
    <s v="Lead"/>
    <d v="2017-05-03T00:00:00"/>
    <d v="2011-11-17T00:00:00"/>
    <n v="29947"/>
    <n v="9479"/>
    <n v="96"/>
    <x v="44"/>
    <x v="6"/>
    <n v="111"/>
    <n v="39426"/>
    <n v="0.31652586235683039"/>
  </r>
  <r>
    <x v="2698"/>
    <s v="Ravi Teja"/>
    <x v="1"/>
    <x v="2"/>
    <s v="Lead"/>
    <d v="2018-05-31T00:00:00"/>
    <d v="2008-10-27T00:00:00"/>
    <n v="46453"/>
    <n v="12430"/>
    <n v="74"/>
    <x v="36"/>
    <x v="3"/>
    <n v="103"/>
    <n v="58883"/>
    <n v="0.26758228747336016"/>
  </r>
  <r>
    <x v="2699"/>
    <s v="Karan Malhotra"/>
    <x v="1"/>
    <x v="0"/>
    <s v="Manager"/>
    <d v="2018-11-22T00:00:00"/>
    <d v="2008-02-12T00:00:00"/>
    <n v="58330"/>
    <n v="22614"/>
    <n v="75"/>
    <x v="21"/>
    <x v="2"/>
    <n v="113"/>
    <n v="80944"/>
    <n v="0.38769072518429626"/>
  </r>
  <r>
    <x v="2700"/>
    <s v="Aarav Sharma"/>
    <x v="1"/>
    <x v="1"/>
    <s v="Senior Executive"/>
    <d v="2018-04-09T00:00:00"/>
    <d v="1997-03-28T00:00:00"/>
    <n v="86727"/>
    <n v="28233"/>
    <n v="76"/>
    <x v="6"/>
    <x v="5"/>
    <n v="104"/>
    <n v="114960"/>
    <n v="0.32553875955584766"/>
  </r>
  <r>
    <x v="2701"/>
    <s v="Meera Joshi"/>
    <x v="1"/>
    <x v="4"/>
    <s v="Senior Executive"/>
    <d v="2022-04-17T00:00:00"/>
    <d v="1983-09-10T00:00:00"/>
    <n v="107196"/>
    <n v="20959"/>
    <n v="77"/>
    <x v="28"/>
    <x v="1"/>
    <n v="104"/>
    <n v="128155"/>
    <n v="0.19552035523713571"/>
  </r>
  <r>
    <x v="2702"/>
    <s v="Neha Kulkarni"/>
    <x v="0"/>
    <x v="3"/>
    <s v="Analyst"/>
    <d v="2018-10-11T00:00:00"/>
    <d v="1980-08-03T00:00:00"/>
    <n v="46176"/>
    <n v="10425"/>
    <n v="64"/>
    <x v="10"/>
    <x v="0"/>
    <n v="104"/>
    <n v="56601"/>
    <n v="0.22576663201663202"/>
  </r>
  <r>
    <x v="2703"/>
    <s v="Karan Malhotra"/>
    <x v="0"/>
    <x v="2"/>
    <s v="Senior Executive"/>
    <d v="2024-12-29T00:00:00"/>
    <d v="1984-06-08T00:00:00"/>
    <n v="54874"/>
    <n v="14825"/>
    <n v="77"/>
    <x v="13"/>
    <x v="2"/>
    <n v="113"/>
    <n v="69699"/>
    <n v="0.27016437657178261"/>
  </r>
  <r>
    <x v="2704"/>
    <s v="Priya Reddy"/>
    <x v="1"/>
    <x v="5"/>
    <s v="Manager"/>
    <d v="2017-04-13T00:00:00"/>
    <d v="2011-02-17T00:00:00"/>
    <n v="88812"/>
    <n v="19737"/>
    <n v="78"/>
    <x v="1"/>
    <x v="0"/>
    <n v="105"/>
    <n v="108549"/>
    <n v="0.22223348196189704"/>
  </r>
  <r>
    <x v="2705"/>
    <s v="Gayathri Iyer"/>
    <x v="0"/>
    <x v="4"/>
    <s v="Associate"/>
    <d v="2018-03-28T00:00:00"/>
    <d v="2009-10-21T00:00:00"/>
    <n v="108482"/>
    <n v="12909"/>
    <n v="72"/>
    <x v="51"/>
    <x v="6"/>
    <n v="105"/>
    <n v="121391"/>
    <n v="0.11899669991334968"/>
  </r>
  <r>
    <x v="2706"/>
    <s v="Neha Kulkarni"/>
    <x v="1"/>
    <x v="2"/>
    <s v="Analyst"/>
    <d v="2021-06-13T00:00:00"/>
    <d v="2012-07-25T00:00:00"/>
    <n v="109647"/>
    <n v="24173"/>
    <n v="84"/>
    <x v="14"/>
    <x v="4"/>
    <n v="106"/>
    <n v="133820"/>
    <n v="0.22046202814486487"/>
  </r>
  <r>
    <x v="2707"/>
    <s v="Sneha Iyer"/>
    <x v="0"/>
    <x v="3"/>
    <s v="Associate"/>
    <d v="2020-01-28T00:00:00"/>
    <d v="2000-08-14T00:00:00"/>
    <n v="41136"/>
    <n v="24653"/>
    <n v="84"/>
    <x v="22"/>
    <x v="2"/>
    <n v="114"/>
    <n v="65789"/>
    <n v="0.59930474523531696"/>
  </r>
  <r>
    <x v="2708"/>
    <s v="Rahul Verma"/>
    <x v="0"/>
    <x v="1"/>
    <s v="Senior Executive"/>
    <d v="2023-05-17T00:00:00"/>
    <d v="1997-09-05T00:00:00"/>
    <n v="56524"/>
    <n v="14105"/>
    <n v="71"/>
    <x v="34"/>
    <x v="6"/>
    <n v="105"/>
    <n v="70629"/>
    <n v="0.24954001839926404"/>
  </r>
  <r>
    <x v="2709"/>
    <s v="Arjun Mehta"/>
    <x v="0"/>
    <x v="2"/>
    <s v="Lead"/>
    <d v="2017-06-20T00:00:00"/>
    <d v="1992-01-19T00:00:00"/>
    <n v="105441"/>
    <n v="24280"/>
    <n v="94"/>
    <x v="26"/>
    <x v="6"/>
    <n v="107"/>
    <n v="129721"/>
    <n v="0.23027095721778057"/>
  </r>
  <r>
    <x v="2710"/>
    <s v="Ishita Roy"/>
    <x v="1"/>
    <x v="4"/>
    <s v="Executive"/>
    <d v="2024-12-28T00:00:00"/>
    <d v="1998-11-19T00:00:00"/>
    <n v="88992"/>
    <n v="16733"/>
    <n v="99"/>
    <x v="28"/>
    <x v="6"/>
    <n v="104"/>
    <n v="105725"/>
    <n v="0.18802813736066162"/>
  </r>
  <r>
    <x v="2711"/>
    <s v="Tarun Verma"/>
    <x v="1"/>
    <x v="4"/>
    <s v="Analyst"/>
    <d v="2018-09-03T00:00:00"/>
    <d v="1986-09-19T00:00:00"/>
    <n v="108317"/>
    <n v="14975"/>
    <n v="77"/>
    <x v="42"/>
    <x v="2"/>
    <n v="104"/>
    <n v="123292"/>
    <n v="0.13825161332016211"/>
  </r>
  <r>
    <x v="2712"/>
    <s v="Vikram Singh"/>
    <x v="1"/>
    <x v="0"/>
    <s v="Manager"/>
    <d v="2016-11-03T00:00:00"/>
    <d v="1989-06-23T00:00:00"/>
    <n v="57153"/>
    <n v="16483"/>
    <n v="64"/>
    <x v="31"/>
    <x v="3"/>
    <n v="113"/>
    <n v="73636"/>
    <n v="0.28840130876769371"/>
  </r>
  <r>
    <x v="2713"/>
    <s v="Meera Joshi"/>
    <x v="1"/>
    <x v="6"/>
    <s v="Executive"/>
    <d v="2024-09-27T00:00:00"/>
    <d v="1996-11-27T00:00:00"/>
    <n v="31887"/>
    <n v="8605"/>
    <n v="95"/>
    <x v="6"/>
    <x v="5"/>
    <n v="116"/>
    <n v="40492"/>
    <n v="0.26985919026562549"/>
  </r>
  <r>
    <x v="2714"/>
    <s v="Arjun Mehta"/>
    <x v="1"/>
    <x v="1"/>
    <s v="Analyst"/>
    <d v="2021-05-13T00:00:00"/>
    <d v="2006-03-22T00:00:00"/>
    <n v="71753"/>
    <n v="29086"/>
    <n v="84"/>
    <x v="47"/>
    <x v="1"/>
    <n v="111"/>
    <n v="100839"/>
    <n v="0.40536284197176425"/>
  </r>
  <r>
    <x v="2715"/>
    <s v="Meera Joshi"/>
    <x v="0"/>
    <x v="2"/>
    <s v="Executive"/>
    <d v="2020-06-13T00:00:00"/>
    <d v="2010-09-28T00:00:00"/>
    <n v="82497"/>
    <n v="17308"/>
    <n v="76"/>
    <x v="34"/>
    <x v="6"/>
    <n v="110"/>
    <n v="99805"/>
    <n v="0.20980156854188636"/>
  </r>
  <r>
    <x v="2716"/>
    <s v="Ajay Singh"/>
    <x v="0"/>
    <x v="0"/>
    <s v="Executive"/>
    <d v="2025-05-26T00:00:00"/>
    <d v="2004-07-24T00:00:00"/>
    <n v="67385"/>
    <n v="5081"/>
    <n v="71"/>
    <x v="28"/>
    <x v="4"/>
    <n v="111"/>
    <n v="72466"/>
    <n v="7.5402537656748536E-2"/>
  </r>
  <r>
    <x v="2717"/>
    <s v="Aditya Kapoor"/>
    <x v="0"/>
    <x v="2"/>
    <s v="Lead"/>
    <d v="2017-05-03T00:00:00"/>
    <d v="1992-02-28T00:00:00"/>
    <n v="62820"/>
    <n v="27391"/>
    <n v="76"/>
    <x v="27"/>
    <x v="1"/>
    <n v="113"/>
    <n v="90211"/>
    <n v="0.43602355937599491"/>
  </r>
  <r>
    <x v="2718"/>
    <s v="Tarun Verma"/>
    <x v="0"/>
    <x v="1"/>
    <s v="Manager"/>
    <d v="2025-03-18T00:00:00"/>
    <d v="2004-01-15T00:00:00"/>
    <n v="54975"/>
    <n v="23765"/>
    <n v="60"/>
    <x v="54"/>
    <x v="2"/>
    <n v="108"/>
    <n v="78740"/>
    <n v="0.43228740336516597"/>
  </r>
  <r>
    <x v="2719"/>
    <s v="Ananya Rao"/>
    <x v="0"/>
    <x v="6"/>
    <s v="Senior Executive"/>
    <d v="2018-02-04T00:00:00"/>
    <d v="1996-12-14T00:00:00"/>
    <n v="116194"/>
    <n v="7742"/>
    <n v="83"/>
    <x v="0"/>
    <x v="2"/>
    <n v="110"/>
    <n v="123936"/>
    <n v="6.6629946468836604E-2"/>
  </r>
  <r>
    <x v="2720"/>
    <s v="Gayathri Iyer"/>
    <x v="0"/>
    <x v="1"/>
    <s v="Senior Executive"/>
    <d v="2016-01-16T00:00:00"/>
    <d v="1985-02-18T00:00:00"/>
    <n v="59172"/>
    <n v="27828"/>
    <n v="97"/>
    <x v="31"/>
    <x v="1"/>
    <n v="117"/>
    <n v="87000"/>
    <n v="0.47029000202798621"/>
  </r>
  <r>
    <x v="2721"/>
    <s v="Ishita Roy"/>
    <x v="1"/>
    <x v="1"/>
    <s v="Analyst"/>
    <d v="2016-07-02T00:00:00"/>
    <d v="2010-11-14T00:00:00"/>
    <n v="26058"/>
    <n v="14486"/>
    <n v="60"/>
    <x v="21"/>
    <x v="3"/>
    <n v="110"/>
    <n v="40544"/>
    <n v="0.55591373090797447"/>
  </r>
  <r>
    <x v="2722"/>
    <s v="Ananya Rao"/>
    <x v="1"/>
    <x v="3"/>
    <s v="Lead"/>
    <d v="2019-11-19T00:00:00"/>
    <d v="1999-01-22T00:00:00"/>
    <n v="37420"/>
    <n v="21837"/>
    <n v="72"/>
    <x v="17"/>
    <x v="0"/>
    <n v="117"/>
    <n v="59257"/>
    <n v="0.58356493853554248"/>
  </r>
  <r>
    <x v="2723"/>
    <s v="Meera Joshi"/>
    <x v="0"/>
    <x v="0"/>
    <s v="Analyst"/>
    <d v="2023-02-09T00:00:00"/>
    <d v="2011-04-02T00:00:00"/>
    <n v="95243"/>
    <n v="20742"/>
    <n v="75"/>
    <x v="19"/>
    <x v="3"/>
    <n v="107"/>
    <n v="115985"/>
    <n v="0.21777978434110642"/>
  </r>
  <r>
    <x v="2724"/>
    <s v="Gayathri Iyer"/>
    <x v="0"/>
    <x v="6"/>
    <s v="Analyst"/>
    <d v="2025-07-10T00:00:00"/>
    <d v="1982-11-29T00:00:00"/>
    <n v="57790"/>
    <n v="12498"/>
    <n v="87"/>
    <x v="41"/>
    <x v="1"/>
    <n v="114"/>
    <n v="70288"/>
    <n v="0.21626578992905346"/>
  </r>
  <r>
    <x v="2725"/>
    <s v="Kavya Nair"/>
    <x v="0"/>
    <x v="5"/>
    <s v="Analyst"/>
    <d v="2020-06-13T00:00:00"/>
    <d v="2004-08-08T00:00:00"/>
    <n v="35173"/>
    <n v="22982"/>
    <n v="89"/>
    <x v="52"/>
    <x v="6"/>
    <n v="120"/>
    <n v="58155"/>
    <n v="0.65339891393966965"/>
  </r>
  <r>
    <x v="2726"/>
    <s v="Krishna Chaitanya"/>
    <x v="1"/>
    <x v="2"/>
    <s v="Manager"/>
    <d v="2018-08-04T00:00:00"/>
    <d v="1998-12-26T00:00:00"/>
    <n v="64477"/>
    <n v="9222"/>
    <n v="81"/>
    <x v="33"/>
    <x v="2"/>
    <n v="102"/>
    <n v="73699"/>
    <n v="0.14302774632814802"/>
  </r>
  <r>
    <x v="2727"/>
    <s v="Neha Kulkarni"/>
    <x v="0"/>
    <x v="1"/>
    <s v="Associate"/>
    <d v="2024-03-20T00:00:00"/>
    <d v="2005-12-08T00:00:00"/>
    <n v="111054"/>
    <n v="11485"/>
    <n v="75"/>
    <x v="57"/>
    <x v="4"/>
    <n v="103"/>
    <n v="122539"/>
    <n v="0.10341815693266339"/>
  </r>
  <r>
    <x v="2728"/>
    <s v="Meera Joshi"/>
    <x v="1"/>
    <x v="1"/>
    <s v="Lead"/>
    <d v="2023-05-02T00:00:00"/>
    <d v="1988-10-19T00:00:00"/>
    <n v="26603"/>
    <n v="18246"/>
    <n v="62"/>
    <x v="17"/>
    <x v="5"/>
    <n v="107"/>
    <n v="44849"/>
    <n v="0.68586249671089727"/>
  </r>
  <r>
    <x v="2729"/>
    <s v="Priya Reddy"/>
    <x v="0"/>
    <x v="4"/>
    <s v="Associate"/>
    <d v="2024-10-21T00:00:00"/>
    <d v="1995-01-14T00:00:00"/>
    <n v="109807"/>
    <n v="27655"/>
    <n v="81"/>
    <x v="55"/>
    <x v="0"/>
    <n v="101"/>
    <n v="137462"/>
    <n v="0.25185097489231106"/>
  </r>
  <r>
    <x v="2730"/>
    <s v="Krishna Chaitanya"/>
    <x v="1"/>
    <x v="5"/>
    <s v="Executive"/>
    <d v="2016-11-19T00:00:00"/>
    <d v="1992-12-06T00:00:00"/>
    <n v="37527"/>
    <n v="8140"/>
    <n v="78"/>
    <x v="35"/>
    <x v="5"/>
    <n v="101"/>
    <n v="45667"/>
    <n v="0.21691049111306526"/>
  </r>
  <r>
    <x v="2731"/>
    <s v="Karan Malhotra"/>
    <x v="1"/>
    <x v="3"/>
    <s v="Analyst"/>
    <d v="2016-02-27T00:00:00"/>
    <d v="1994-02-17T00:00:00"/>
    <n v="34881"/>
    <n v="13391"/>
    <n v="80"/>
    <x v="28"/>
    <x v="1"/>
    <n v="119"/>
    <n v="48272"/>
    <n v="0.38390527794501306"/>
  </r>
  <r>
    <x v="2732"/>
    <s v="Arjun Mehta"/>
    <x v="0"/>
    <x v="0"/>
    <s v="Associate"/>
    <d v="2019-10-05T00:00:00"/>
    <d v="1991-03-17T00:00:00"/>
    <n v="51975"/>
    <n v="29254"/>
    <n v="93"/>
    <x v="11"/>
    <x v="5"/>
    <n v="105"/>
    <n v="81229"/>
    <n v="0.56284752284752282"/>
  </r>
  <r>
    <x v="2733"/>
    <s v="Arjun Mehta"/>
    <x v="1"/>
    <x v="0"/>
    <s v="Analyst"/>
    <d v="2018-08-01T00:00:00"/>
    <d v="1990-05-30T00:00:00"/>
    <n v="101953"/>
    <n v="9275"/>
    <n v="71"/>
    <x v="13"/>
    <x v="5"/>
    <n v="102"/>
    <n v="111228"/>
    <n v="9.0973291614763668E-2"/>
  </r>
  <r>
    <x v="2734"/>
    <s v="Meera Joshi"/>
    <x v="1"/>
    <x v="1"/>
    <s v="Lead"/>
    <d v="2015-04-23T00:00:00"/>
    <d v="1984-04-15T00:00:00"/>
    <n v="111934"/>
    <n v="29220"/>
    <n v="99"/>
    <x v="33"/>
    <x v="6"/>
    <n v="103"/>
    <n v="141154"/>
    <n v="0.2610466882269909"/>
  </r>
  <r>
    <x v="2735"/>
    <s v="Sneha Iyer"/>
    <x v="0"/>
    <x v="6"/>
    <s v="Manager"/>
    <d v="2018-06-10T00:00:00"/>
    <d v="1989-05-18T00:00:00"/>
    <n v="54311"/>
    <n v="23870"/>
    <n v="66"/>
    <x v="37"/>
    <x v="5"/>
    <n v="106"/>
    <n v="78181"/>
    <n v="0.43950580913627074"/>
  </r>
  <r>
    <x v="2736"/>
    <s v="Meera Joshi"/>
    <x v="0"/>
    <x v="4"/>
    <s v="Associate"/>
    <d v="2025-09-18T00:00:00"/>
    <d v="1985-03-27T00:00:00"/>
    <n v="53138"/>
    <n v="10187"/>
    <n v="75"/>
    <x v="30"/>
    <x v="1"/>
    <n v="109"/>
    <n v="63325"/>
    <n v="0.19170838194888781"/>
  </r>
  <r>
    <x v="2737"/>
    <s v="Aditya Kapoor"/>
    <x v="1"/>
    <x v="2"/>
    <s v="Senior Executive"/>
    <d v="2018-09-27T00:00:00"/>
    <d v="1985-08-30T00:00:00"/>
    <n v="53387"/>
    <n v="14970"/>
    <n v="71"/>
    <x v="10"/>
    <x v="2"/>
    <n v="110"/>
    <n v="68357"/>
    <n v="0.28040534212448726"/>
  </r>
  <r>
    <x v="2738"/>
    <s v="Pooja Das"/>
    <x v="1"/>
    <x v="3"/>
    <s v="Analyst"/>
    <d v="2016-12-10T00:00:00"/>
    <d v="1991-10-30T00:00:00"/>
    <n v="101500"/>
    <n v="21777"/>
    <n v="87"/>
    <x v="40"/>
    <x v="5"/>
    <n v="109"/>
    <n v="123277"/>
    <n v="0.21455172413793103"/>
  </r>
  <r>
    <x v="2739"/>
    <s v="Kavya Nair"/>
    <x v="0"/>
    <x v="2"/>
    <s v="Manager"/>
    <d v="2025-08-30T00:00:00"/>
    <d v="1995-12-30T00:00:00"/>
    <n v="57442"/>
    <n v="19328"/>
    <n v="89"/>
    <x v="43"/>
    <x v="0"/>
    <n v="116"/>
    <n v="76770"/>
    <n v="0.33647853486995577"/>
  </r>
  <r>
    <x v="2740"/>
    <s v="Nisha Kapoor"/>
    <x v="0"/>
    <x v="6"/>
    <s v="Lead"/>
    <d v="2021-06-04T00:00:00"/>
    <d v="2004-09-04T00:00:00"/>
    <n v="108489"/>
    <n v="25482"/>
    <n v="83"/>
    <x v="36"/>
    <x v="1"/>
    <n v="116"/>
    <n v="133971"/>
    <n v="0.23488095567292536"/>
  </r>
  <r>
    <x v="2741"/>
    <s v="Ananya Rao"/>
    <x v="1"/>
    <x v="3"/>
    <s v="Analyst"/>
    <d v="2018-10-02T00:00:00"/>
    <d v="2010-11-17T00:00:00"/>
    <n v="48273"/>
    <n v="17571"/>
    <n v="85"/>
    <x v="50"/>
    <x v="4"/>
    <n v="111"/>
    <n v="65844"/>
    <n v="0.3639922938288484"/>
  </r>
  <r>
    <x v="2742"/>
    <s v="Gayathri Iyer"/>
    <x v="0"/>
    <x v="6"/>
    <s v="Associate"/>
    <d v="2023-07-27T00:00:00"/>
    <d v="1997-07-01T00:00:00"/>
    <n v="45670"/>
    <n v="17115"/>
    <n v="75"/>
    <x v="38"/>
    <x v="0"/>
    <n v="117"/>
    <n v="62785"/>
    <n v="0.37475366761550249"/>
  </r>
  <r>
    <x v="2743"/>
    <s v="Priya Reddy"/>
    <x v="1"/>
    <x v="3"/>
    <s v="Senior Executive"/>
    <d v="2016-03-07T00:00:00"/>
    <d v="1991-12-16T00:00:00"/>
    <n v="86961"/>
    <n v="17106"/>
    <n v="74"/>
    <x v="12"/>
    <x v="2"/>
    <n v="119"/>
    <n v="104067"/>
    <n v="0.19670886949322111"/>
  </r>
  <r>
    <x v="2744"/>
    <s v="Meera Joshi"/>
    <x v="0"/>
    <x v="6"/>
    <s v="Associate"/>
    <d v="2023-09-20T00:00:00"/>
    <d v="1992-02-23T00:00:00"/>
    <n v="76617"/>
    <n v="19231"/>
    <n v="80"/>
    <x v="13"/>
    <x v="5"/>
    <n v="111"/>
    <n v="95848"/>
    <n v="0.25100173590717467"/>
  </r>
  <r>
    <x v="2745"/>
    <s v="Rohan Gupta"/>
    <x v="1"/>
    <x v="1"/>
    <s v="Lead"/>
    <d v="2024-11-16T00:00:00"/>
    <d v="2005-11-11T00:00:00"/>
    <n v="97278"/>
    <n v="16111"/>
    <n v="75"/>
    <x v="11"/>
    <x v="3"/>
    <n v="107"/>
    <n v="113389"/>
    <n v="0.16561812537264337"/>
  </r>
  <r>
    <x v="2746"/>
    <s v="Karan Malhotra"/>
    <x v="1"/>
    <x v="4"/>
    <s v="Executive"/>
    <d v="2018-05-04T00:00:00"/>
    <d v="1984-08-18T00:00:00"/>
    <n v="69401"/>
    <n v="20558"/>
    <n v="65"/>
    <x v="24"/>
    <x v="0"/>
    <n v="115"/>
    <n v="89959"/>
    <n v="0.29622051555453094"/>
  </r>
  <r>
    <x v="2747"/>
    <s v="Nisha Kapoor"/>
    <x v="1"/>
    <x v="1"/>
    <s v="Lead"/>
    <d v="2022-01-05T00:00:00"/>
    <d v="2004-07-15T00:00:00"/>
    <n v="54439"/>
    <n v="15616"/>
    <n v="77"/>
    <x v="5"/>
    <x v="0"/>
    <n v="110"/>
    <n v="70055"/>
    <n v="0.28685317511342973"/>
  </r>
  <r>
    <x v="2748"/>
    <s v="Neha Kulkarni"/>
    <x v="1"/>
    <x v="4"/>
    <s v="Lead"/>
    <d v="2019-10-24T00:00:00"/>
    <d v="1991-01-19T00:00:00"/>
    <n v="112655"/>
    <n v="23931"/>
    <n v="61"/>
    <x v="22"/>
    <x v="4"/>
    <n v="104"/>
    <n v="136586"/>
    <n v="0.21242732235586526"/>
  </r>
  <r>
    <x v="2749"/>
    <s v="Karan Malhotra"/>
    <x v="0"/>
    <x v="6"/>
    <s v="Manager"/>
    <d v="2020-04-10T00:00:00"/>
    <d v="2006-06-23T00:00:00"/>
    <n v="108743"/>
    <n v="12745"/>
    <n v="99"/>
    <x v="9"/>
    <x v="4"/>
    <n v="118"/>
    <n v="121488"/>
    <n v="0.11720294639654966"/>
  </r>
  <r>
    <x v="2750"/>
    <s v="Krishna Chaitanya"/>
    <x v="0"/>
    <x v="3"/>
    <s v="Analyst"/>
    <d v="2018-12-22T00:00:00"/>
    <d v="1990-01-27T00:00:00"/>
    <n v="113317"/>
    <n v="21387"/>
    <n v="65"/>
    <x v="52"/>
    <x v="2"/>
    <n v="117"/>
    <n v="134704"/>
    <n v="0.18873602372106568"/>
  </r>
  <r>
    <x v="2751"/>
    <s v="Nisha Kapoor"/>
    <x v="0"/>
    <x v="2"/>
    <s v="Associate"/>
    <d v="2015-12-29T00:00:00"/>
    <d v="1981-04-23T00:00:00"/>
    <n v="57092"/>
    <n v="5757"/>
    <n v="91"/>
    <x v="34"/>
    <x v="5"/>
    <n v="116"/>
    <n v="62849"/>
    <n v="0.10083724514818188"/>
  </r>
  <r>
    <x v="2752"/>
    <s v="Arjun Mehta"/>
    <x v="1"/>
    <x v="0"/>
    <s v="Associate"/>
    <d v="2022-10-01T00:00:00"/>
    <d v="1987-06-13T00:00:00"/>
    <n v="25533"/>
    <n v="8126"/>
    <n v="77"/>
    <x v="60"/>
    <x v="1"/>
    <n v="114"/>
    <n v="33659"/>
    <n v="0.31825480750401441"/>
  </r>
  <r>
    <x v="2753"/>
    <s v="Tarun Verma"/>
    <x v="0"/>
    <x v="4"/>
    <s v="Executive"/>
    <d v="2019-05-03T00:00:00"/>
    <d v="2012-10-30T00:00:00"/>
    <n v="61057"/>
    <n v="23803"/>
    <n v="73"/>
    <x v="25"/>
    <x v="5"/>
    <n v="104"/>
    <n v="84860"/>
    <n v="0.38984882978200697"/>
  </r>
  <r>
    <x v="2754"/>
    <s v="Pooja Das"/>
    <x v="1"/>
    <x v="5"/>
    <s v="Executive"/>
    <d v="2021-08-22T00:00:00"/>
    <d v="1993-05-11T00:00:00"/>
    <n v="82936"/>
    <n v="18004"/>
    <n v="71"/>
    <x v="49"/>
    <x v="0"/>
    <n v="109"/>
    <n v="100940"/>
    <n v="0.21708305199189737"/>
  </r>
  <r>
    <x v="2755"/>
    <s v="Arjun Mehta"/>
    <x v="0"/>
    <x v="3"/>
    <s v="Lead"/>
    <d v="2018-04-29T00:00:00"/>
    <d v="1995-06-14T00:00:00"/>
    <n v="78144"/>
    <n v="11721"/>
    <n v="72"/>
    <x v="9"/>
    <x v="6"/>
    <n v="115"/>
    <n v="89865"/>
    <n v="0.14999232186732187"/>
  </r>
  <r>
    <x v="2756"/>
    <s v="Arjun Mehta"/>
    <x v="1"/>
    <x v="0"/>
    <s v="Executive"/>
    <d v="2019-06-08T00:00:00"/>
    <d v="2005-09-08T00:00:00"/>
    <n v="59375"/>
    <n v="21568"/>
    <n v="65"/>
    <x v="13"/>
    <x v="6"/>
    <n v="106"/>
    <n v="80943"/>
    <n v="0.36325052631578947"/>
  </r>
  <r>
    <x v="2757"/>
    <s v="Nisha Kapoor"/>
    <x v="1"/>
    <x v="2"/>
    <s v="Associate"/>
    <d v="2023-01-22T00:00:00"/>
    <d v="1993-02-07T00:00:00"/>
    <n v="99338"/>
    <n v="20078"/>
    <n v="65"/>
    <x v="39"/>
    <x v="2"/>
    <n v="115"/>
    <n v="119416"/>
    <n v="0.2021180213010127"/>
  </r>
  <r>
    <x v="2758"/>
    <s v="Krishna Chaitanya"/>
    <x v="0"/>
    <x v="3"/>
    <s v="Lead"/>
    <d v="2024-12-20T00:00:00"/>
    <d v="2004-09-13T00:00:00"/>
    <n v="54385"/>
    <n v="12158"/>
    <n v="81"/>
    <x v="16"/>
    <x v="1"/>
    <n v="104"/>
    <n v="66543"/>
    <n v="0.22355428886641537"/>
  </r>
  <r>
    <x v="2759"/>
    <s v="Priya Reddy"/>
    <x v="0"/>
    <x v="3"/>
    <s v="Analyst"/>
    <d v="2016-11-26T00:00:00"/>
    <d v="1995-09-11T00:00:00"/>
    <n v="99870"/>
    <n v="5902"/>
    <n v="67"/>
    <x v="23"/>
    <x v="4"/>
    <n v="108"/>
    <n v="105772"/>
    <n v="5.9096825873635725E-2"/>
  </r>
  <r>
    <x v="2760"/>
    <s v="Gayathri Iyer"/>
    <x v="1"/>
    <x v="2"/>
    <s v="Manager"/>
    <d v="2015-05-19T00:00:00"/>
    <d v="1983-08-25T00:00:00"/>
    <n v="50518"/>
    <n v="12419"/>
    <n v="74"/>
    <x v="18"/>
    <x v="3"/>
    <n v="107"/>
    <n v="62937"/>
    <n v="0.24583316837562849"/>
  </r>
  <r>
    <x v="2761"/>
    <s v="Tarun Verma"/>
    <x v="1"/>
    <x v="5"/>
    <s v="Associate"/>
    <d v="2022-05-14T00:00:00"/>
    <d v="1989-03-14T00:00:00"/>
    <n v="114869"/>
    <n v="13966"/>
    <n v="94"/>
    <x v="35"/>
    <x v="6"/>
    <n v="110"/>
    <n v="128835"/>
    <n v="0.12158197599004084"/>
  </r>
  <r>
    <x v="2762"/>
    <s v="Priya Reddy"/>
    <x v="1"/>
    <x v="0"/>
    <s v="Lead"/>
    <d v="2015-09-12T00:00:00"/>
    <d v="1983-03-11T00:00:00"/>
    <n v="81906"/>
    <n v="21175"/>
    <n v="98"/>
    <x v="5"/>
    <x v="6"/>
    <n v="103"/>
    <n v="103081"/>
    <n v="0.25852806876175127"/>
  </r>
  <r>
    <x v="2763"/>
    <s v="Vikram Singh"/>
    <x v="0"/>
    <x v="0"/>
    <s v="Associate"/>
    <d v="2015-02-12T00:00:00"/>
    <d v="1992-09-09T00:00:00"/>
    <n v="100804"/>
    <n v="26445"/>
    <n v="97"/>
    <x v="13"/>
    <x v="0"/>
    <n v="103"/>
    <n v="127249"/>
    <n v="0.26234078012777273"/>
  </r>
  <r>
    <x v="2764"/>
    <s v="Aarav Sharma"/>
    <x v="0"/>
    <x v="5"/>
    <s v="Senior Executive"/>
    <d v="2022-05-11T00:00:00"/>
    <d v="1987-03-31T00:00:00"/>
    <n v="30066"/>
    <n v="9932"/>
    <n v="93"/>
    <x v="45"/>
    <x v="4"/>
    <n v="114"/>
    <n v="39998"/>
    <n v="0.33033991884520719"/>
  </r>
  <r>
    <x v="2765"/>
    <s v="Neha Kulkarni"/>
    <x v="0"/>
    <x v="3"/>
    <s v="Manager"/>
    <d v="2015-05-16T00:00:00"/>
    <d v="1983-03-31T00:00:00"/>
    <n v="106375"/>
    <n v="24733"/>
    <n v="62"/>
    <x v="12"/>
    <x v="3"/>
    <n v="105"/>
    <n v="131108"/>
    <n v="0.23250763807285546"/>
  </r>
  <r>
    <x v="2766"/>
    <s v="Sneha Iyer"/>
    <x v="0"/>
    <x v="6"/>
    <s v="Manager"/>
    <d v="2025-01-15T00:00:00"/>
    <d v="1994-10-06T00:00:00"/>
    <n v="64631"/>
    <n v="23137"/>
    <n v="76"/>
    <x v="27"/>
    <x v="5"/>
    <n v="102"/>
    <n v="87768"/>
    <n v="0.35798610573873219"/>
  </r>
  <r>
    <x v="2767"/>
    <s v="Rohan Gupta"/>
    <x v="1"/>
    <x v="1"/>
    <s v="Analyst"/>
    <d v="2019-10-09T00:00:00"/>
    <d v="1982-10-02T00:00:00"/>
    <n v="116142"/>
    <n v="20664"/>
    <n v="96"/>
    <x v="13"/>
    <x v="6"/>
    <n v="116"/>
    <n v="136806"/>
    <n v="0.17792013225189854"/>
  </r>
  <r>
    <x v="2768"/>
    <s v="Gayathri Iyer"/>
    <x v="0"/>
    <x v="1"/>
    <s v="Manager"/>
    <d v="2019-04-15T00:00:00"/>
    <d v="1982-08-20T00:00:00"/>
    <n v="35464"/>
    <n v="15614"/>
    <n v="90"/>
    <x v="52"/>
    <x v="4"/>
    <n v="103"/>
    <n v="51078"/>
    <n v="0.44027746447101285"/>
  </r>
  <r>
    <x v="2769"/>
    <s v="Tarun Verma"/>
    <x v="0"/>
    <x v="1"/>
    <s v="Executive"/>
    <d v="2023-10-11T00:00:00"/>
    <d v="2011-08-23T00:00:00"/>
    <n v="37813"/>
    <n v="24102"/>
    <n v="79"/>
    <x v="57"/>
    <x v="4"/>
    <n v="101"/>
    <n v="61915"/>
    <n v="0.63739983603522599"/>
  </r>
  <r>
    <x v="2770"/>
    <s v="Arjun Mehta"/>
    <x v="1"/>
    <x v="3"/>
    <s v="Lead"/>
    <d v="2024-09-23T00:00:00"/>
    <d v="1980-03-11T00:00:00"/>
    <n v="46177"/>
    <n v="22064"/>
    <n v="95"/>
    <x v="34"/>
    <x v="0"/>
    <n v="103"/>
    <n v="68241"/>
    <n v="0.47781363016220196"/>
  </r>
  <r>
    <x v="2771"/>
    <s v="Pooja Das"/>
    <x v="0"/>
    <x v="0"/>
    <s v="Executive"/>
    <d v="2024-06-04T00:00:00"/>
    <d v="2003-12-08T00:00:00"/>
    <n v="85211"/>
    <n v="25709"/>
    <n v="79"/>
    <x v="49"/>
    <x v="5"/>
    <n v="116"/>
    <n v="110920"/>
    <n v="0.30170987313844455"/>
  </r>
  <r>
    <x v="2772"/>
    <s v="Rahul Verma"/>
    <x v="0"/>
    <x v="3"/>
    <s v="Associate"/>
    <d v="2024-07-10T00:00:00"/>
    <d v="2002-11-18T00:00:00"/>
    <n v="73300"/>
    <n v="21084"/>
    <n v="84"/>
    <x v="4"/>
    <x v="4"/>
    <n v="114"/>
    <n v="94384"/>
    <n v="0.28763983628922235"/>
  </r>
  <r>
    <x v="2773"/>
    <s v="Rohan Gupta"/>
    <x v="0"/>
    <x v="1"/>
    <s v="Manager"/>
    <d v="2023-11-05T00:00:00"/>
    <d v="1983-07-29T00:00:00"/>
    <n v="29916"/>
    <n v="25878"/>
    <n v="91"/>
    <x v="54"/>
    <x v="1"/>
    <n v="104"/>
    <n v="55794"/>
    <n v="0.86502206177296426"/>
  </r>
  <r>
    <x v="2774"/>
    <s v="Krishna Chaitanya"/>
    <x v="1"/>
    <x v="0"/>
    <s v="Manager"/>
    <d v="2018-03-18T00:00:00"/>
    <d v="1987-08-06T00:00:00"/>
    <n v="57702"/>
    <n v="26017"/>
    <n v="69"/>
    <x v="25"/>
    <x v="3"/>
    <n v="110"/>
    <n v="83719"/>
    <n v="0.45088558455512806"/>
  </r>
  <r>
    <x v="2775"/>
    <s v="Priya Reddy"/>
    <x v="0"/>
    <x v="2"/>
    <s v="Executive"/>
    <d v="2015-12-04T00:00:00"/>
    <d v="1995-01-19T00:00:00"/>
    <n v="53546"/>
    <n v="15862"/>
    <n v="63"/>
    <x v="22"/>
    <x v="1"/>
    <n v="114"/>
    <n v="69408"/>
    <n v="0.29623127777985286"/>
  </r>
  <r>
    <x v="2776"/>
    <s v="Krishna Chaitanya"/>
    <x v="0"/>
    <x v="3"/>
    <s v="Analyst"/>
    <d v="2019-07-24T00:00:00"/>
    <d v="2004-07-29T00:00:00"/>
    <n v="58196"/>
    <n v="16285"/>
    <n v="81"/>
    <x v="24"/>
    <x v="3"/>
    <n v="106"/>
    <n v="74481"/>
    <n v="0.27983022888171011"/>
  </r>
  <r>
    <x v="2777"/>
    <s v="Nisha Kapoor"/>
    <x v="1"/>
    <x v="2"/>
    <s v="Senior Executive"/>
    <d v="2025-01-07T00:00:00"/>
    <d v="1983-05-14T00:00:00"/>
    <n v="25264"/>
    <n v="9552"/>
    <n v="100"/>
    <x v="50"/>
    <x v="3"/>
    <n v="116"/>
    <n v="34816"/>
    <n v="0.37808739708676375"/>
  </r>
  <r>
    <x v="2778"/>
    <s v="Rahul Verma"/>
    <x v="1"/>
    <x v="4"/>
    <s v="Manager"/>
    <d v="2021-09-12T00:00:00"/>
    <d v="2011-08-13T00:00:00"/>
    <n v="105423"/>
    <n v="14041"/>
    <n v="93"/>
    <x v="56"/>
    <x v="3"/>
    <n v="114"/>
    <n v="119464"/>
    <n v="0.1331872551530501"/>
  </r>
  <r>
    <x v="2779"/>
    <s v="Karan Malhotra"/>
    <x v="1"/>
    <x v="4"/>
    <s v="Manager"/>
    <d v="2025-08-25T00:00:00"/>
    <d v="2006-10-26T00:00:00"/>
    <n v="53954"/>
    <n v="6912"/>
    <n v="61"/>
    <x v="50"/>
    <x v="6"/>
    <n v="119"/>
    <n v="60866"/>
    <n v="0.12810912999962931"/>
  </r>
  <r>
    <x v="2780"/>
    <s v="Nisha Kapoor"/>
    <x v="1"/>
    <x v="3"/>
    <s v="Associate"/>
    <d v="2018-11-25T00:00:00"/>
    <d v="2009-10-04T00:00:00"/>
    <n v="77676"/>
    <n v="11822"/>
    <n v="83"/>
    <x v="50"/>
    <x v="4"/>
    <n v="117"/>
    <n v="89498"/>
    <n v="0.15219630259024666"/>
  </r>
  <r>
    <x v="2781"/>
    <s v="Pooja Das"/>
    <x v="0"/>
    <x v="5"/>
    <s v="Executive"/>
    <d v="2020-01-11T00:00:00"/>
    <d v="2008-08-16T00:00:00"/>
    <n v="119949"/>
    <n v="7831"/>
    <n v="89"/>
    <x v="11"/>
    <x v="2"/>
    <n v="113"/>
    <n v="127780"/>
    <n v="6.5286079917298179E-2"/>
  </r>
  <r>
    <x v="2782"/>
    <s v="Arjun Mehta"/>
    <x v="1"/>
    <x v="3"/>
    <s v="Senior Executive"/>
    <d v="2015-04-17T00:00:00"/>
    <d v="1991-08-14T00:00:00"/>
    <n v="75171"/>
    <n v="5261"/>
    <n v="90"/>
    <x v="1"/>
    <x v="0"/>
    <n v="102"/>
    <n v="80432"/>
    <n v="6.9987096087586964E-2"/>
  </r>
  <r>
    <x v="2783"/>
    <s v="Rahul Verma"/>
    <x v="1"/>
    <x v="5"/>
    <s v="Lead"/>
    <d v="2025-04-30T00:00:00"/>
    <d v="1992-04-23T00:00:00"/>
    <n v="39579"/>
    <n v="12290"/>
    <n v="60"/>
    <x v="42"/>
    <x v="2"/>
    <n v="117"/>
    <n v="51869"/>
    <n v="0.31051820409813286"/>
  </r>
  <r>
    <x v="2784"/>
    <s v="Nisha Kapoor"/>
    <x v="1"/>
    <x v="5"/>
    <s v="Executive"/>
    <d v="2017-12-03T00:00:00"/>
    <d v="1981-10-25T00:00:00"/>
    <n v="116807"/>
    <n v="21775"/>
    <n v="88"/>
    <x v="51"/>
    <x v="4"/>
    <n v="104"/>
    <n v="138582"/>
    <n v="0.18641862217161642"/>
  </r>
  <r>
    <x v="2785"/>
    <s v="Aarav Sharma"/>
    <x v="0"/>
    <x v="2"/>
    <s v="Associate"/>
    <d v="2019-08-03T00:00:00"/>
    <d v="2004-04-15T00:00:00"/>
    <n v="103578"/>
    <n v="6933"/>
    <n v="77"/>
    <x v="34"/>
    <x v="4"/>
    <n v="104"/>
    <n v="110511"/>
    <n v="6.69350634304582E-2"/>
  </r>
  <r>
    <x v="2786"/>
    <s v="Tarun Verma"/>
    <x v="0"/>
    <x v="4"/>
    <s v="Executive"/>
    <d v="2015-02-01T00:00:00"/>
    <d v="2001-02-27T00:00:00"/>
    <n v="78430"/>
    <n v="10521"/>
    <n v="72"/>
    <x v="10"/>
    <x v="0"/>
    <n v="104"/>
    <n v="88951"/>
    <n v="0.13414509753920695"/>
  </r>
  <r>
    <x v="2787"/>
    <s v="Sneha Iyer"/>
    <x v="1"/>
    <x v="5"/>
    <s v="Lead"/>
    <d v="2016-10-22T00:00:00"/>
    <d v="1986-04-12T00:00:00"/>
    <n v="55063"/>
    <n v="9680"/>
    <n v="95"/>
    <x v="11"/>
    <x v="5"/>
    <n v="106"/>
    <n v="64743"/>
    <n v="0.17579863065942647"/>
  </r>
  <r>
    <x v="2788"/>
    <s v="Ravi Teja"/>
    <x v="0"/>
    <x v="6"/>
    <s v="Analyst"/>
    <d v="2021-01-04T00:00:00"/>
    <d v="1992-06-16T00:00:00"/>
    <n v="86740"/>
    <n v="15706"/>
    <n v="69"/>
    <x v="56"/>
    <x v="5"/>
    <n v="112"/>
    <n v="102446"/>
    <n v="0.18106986396126354"/>
  </r>
  <r>
    <x v="2789"/>
    <s v="Ajay Singh"/>
    <x v="1"/>
    <x v="0"/>
    <s v="Analyst"/>
    <d v="2018-01-22T00:00:00"/>
    <d v="1984-02-20T00:00:00"/>
    <n v="30113"/>
    <n v="28799"/>
    <n v="95"/>
    <x v="18"/>
    <x v="2"/>
    <n v="120"/>
    <n v="58912"/>
    <n v="0.95636436090724941"/>
  </r>
  <r>
    <x v="2790"/>
    <s v="Sneha Iyer"/>
    <x v="0"/>
    <x v="6"/>
    <s v="Analyst"/>
    <d v="2022-11-25T00:00:00"/>
    <d v="1985-03-06T00:00:00"/>
    <n v="57279"/>
    <n v="16371"/>
    <n v="61"/>
    <x v="42"/>
    <x v="4"/>
    <n v="111"/>
    <n v="73650"/>
    <n v="0.28581155397266012"/>
  </r>
  <r>
    <x v="2791"/>
    <s v="Rohan Gupta"/>
    <x v="1"/>
    <x v="5"/>
    <s v="Associate"/>
    <d v="2025-05-27T00:00:00"/>
    <d v="1986-07-13T00:00:00"/>
    <n v="46591"/>
    <n v="26074"/>
    <n v="93"/>
    <x v="21"/>
    <x v="5"/>
    <n v="101"/>
    <n v="72665"/>
    <n v="0.55963598119808544"/>
  </r>
  <r>
    <x v="2792"/>
    <s v="Neha Kulkarni"/>
    <x v="1"/>
    <x v="0"/>
    <s v="Lead"/>
    <d v="2022-11-08T00:00:00"/>
    <d v="2009-10-28T00:00:00"/>
    <n v="72105"/>
    <n v="21035"/>
    <n v="95"/>
    <x v="26"/>
    <x v="1"/>
    <n v="115"/>
    <n v="93140"/>
    <n v="0.29172734207059148"/>
  </r>
  <r>
    <x v="2793"/>
    <s v="Swathi Ramesh"/>
    <x v="0"/>
    <x v="0"/>
    <s v="Executive"/>
    <d v="2025-05-23T00:00:00"/>
    <d v="2004-03-29T00:00:00"/>
    <n v="27253"/>
    <n v="7385"/>
    <n v="61"/>
    <x v="47"/>
    <x v="3"/>
    <n v="104"/>
    <n v="34638"/>
    <n v="0.27097934172384691"/>
  </r>
  <r>
    <x v="2794"/>
    <s v="Ajay Singh"/>
    <x v="1"/>
    <x v="5"/>
    <s v="Lead"/>
    <d v="2025-07-30T00:00:00"/>
    <d v="1994-10-11T00:00:00"/>
    <n v="56796"/>
    <n v="14872"/>
    <n v="64"/>
    <x v="39"/>
    <x v="3"/>
    <n v="105"/>
    <n v="71668"/>
    <n v="0.2618494260159166"/>
  </r>
  <r>
    <x v="2795"/>
    <s v="Swathi Ramesh"/>
    <x v="0"/>
    <x v="2"/>
    <s v="Senior Executive"/>
    <d v="2018-03-25T00:00:00"/>
    <d v="2001-01-22T00:00:00"/>
    <n v="97832"/>
    <n v="18434"/>
    <n v="89"/>
    <x v="4"/>
    <x v="0"/>
    <n v="105"/>
    <n v="116266"/>
    <n v="0.18842505519666367"/>
  </r>
  <r>
    <x v="2796"/>
    <s v="Ravi Teja"/>
    <x v="0"/>
    <x v="1"/>
    <s v="Analyst"/>
    <d v="2022-03-12T00:00:00"/>
    <d v="2002-11-15T00:00:00"/>
    <n v="113360"/>
    <n v="23201"/>
    <n v="99"/>
    <x v="16"/>
    <x v="6"/>
    <n v="113"/>
    <n v="136561"/>
    <n v="0.20466654904728299"/>
  </r>
  <r>
    <x v="2797"/>
    <s v="Ananya Rao"/>
    <x v="1"/>
    <x v="3"/>
    <s v="Manager"/>
    <d v="2022-03-16T00:00:00"/>
    <d v="2011-11-12T00:00:00"/>
    <n v="28268"/>
    <n v="27075"/>
    <n v="74"/>
    <x v="31"/>
    <x v="1"/>
    <n v="119"/>
    <n v="55343"/>
    <n v="0.95779680203763973"/>
  </r>
  <r>
    <x v="2798"/>
    <s v="Sneha Iyer"/>
    <x v="0"/>
    <x v="0"/>
    <s v="Executive"/>
    <d v="2024-03-28T00:00:00"/>
    <d v="2009-08-20T00:00:00"/>
    <n v="106338"/>
    <n v="28769"/>
    <n v="88"/>
    <x v="59"/>
    <x v="5"/>
    <n v="113"/>
    <n v="135107"/>
    <n v="0.27054298557430079"/>
  </r>
  <r>
    <x v="2799"/>
    <s v="Ajay Singh"/>
    <x v="0"/>
    <x v="6"/>
    <s v="Senior Executive"/>
    <d v="2021-03-13T00:00:00"/>
    <d v="1994-06-30T00:00:00"/>
    <n v="70151"/>
    <n v="21154"/>
    <n v="83"/>
    <x v="21"/>
    <x v="1"/>
    <n v="110"/>
    <n v="91305"/>
    <n v="0.30154951461846591"/>
  </r>
  <r>
    <x v="2800"/>
    <s v="Aarav Sharma"/>
    <x v="1"/>
    <x v="1"/>
    <s v="Manager"/>
    <d v="2025-01-13T00:00:00"/>
    <d v="1980-01-11T00:00:00"/>
    <n v="79932"/>
    <n v="24750"/>
    <n v="87"/>
    <x v="48"/>
    <x v="0"/>
    <n v="102"/>
    <n v="104682"/>
    <n v="0.30963819246359403"/>
  </r>
  <r>
    <x v="2801"/>
    <s v="Pooja Das"/>
    <x v="1"/>
    <x v="1"/>
    <s v="Manager"/>
    <d v="2021-10-25T00:00:00"/>
    <d v="2004-05-14T00:00:00"/>
    <n v="81249"/>
    <n v="5484"/>
    <n v="84"/>
    <x v="7"/>
    <x v="0"/>
    <n v="102"/>
    <n v="86733"/>
    <n v="6.7496215338034932E-2"/>
  </r>
  <r>
    <x v="2802"/>
    <s v="Karan Malhotra"/>
    <x v="1"/>
    <x v="3"/>
    <s v="Associate"/>
    <d v="2017-09-12T00:00:00"/>
    <d v="1990-06-23T00:00:00"/>
    <n v="84290"/>
    <n v="29777"/>
    <n v="77"/>
    <x v="50"/>
    <x v="2"/>
    <n v="102"/>
    <n v="114067"/>
    <n v="0.35326847787400639"/>
  </r>
  <r>
    <x v="2803"/>
    <s v="Rahul Verma"/>
    <x v="1"/>
    <x v="6"/>
    <s v="Executive"/>
    <d v="2019-12-25T00:00:00"/>
    <d v="1998-08-03T00:00:00"/>
    <n v="37220"/>
    <n v="12296"/>
    <n v="86"/>
    <x v="13"/>
    <x v="1"/>
    <n v="103"/>
    <n v="49516"/>
    <n v="0.33036002149382054"/>
  </r>
  <r>
    <x v="2804"/>
    <s v="Pooja Das"/>
    <x v="0"/>
    <x v="1"/>
    <s v="Senior Executive"/>
    <d v="2017-06-19T00:00:00"/>
    <d v="2008-06-26T00:00:00"/>
    <n v="27686"/>
    <n v="21778"/>
    <n v="77"/>
    <x v="37"/>
    <x v="2"/>
    <n v="113"/>
    <n v="49464"/>
    <n v="0.78660694936068776"/>
  </r>
  <r>
    <x v="2805"/>
    <s v="Ajay Singh"/>
    <x v="0"/>
    <x v="2"/>
    <s v="Manager"/>
    <d v="2024-07-09T00:00:00"/>
    <d v="1997-11-04T00:00:00"/>
    <n v="63765"/>
    <n v="13826"/>
    <n v="79"/>
    <x v="31"/>
    <x v="4"/>
    <n v="116"/>
    <n v="77591"/>
    <n v="0.21682741315768839"/>
  </r>
  <r>
    <x v="2806"/>
    <s v="Kavya Nair"/>
    <x v="1"/>
    <x v="5"/>
    <s v="Analyst"/>
    <d v="2020-12-17T00:00:00"/>
    <d v="1992-08-25T00:00:00"/>
    <n v="113514"/>
    <n v="11035"/>
    <n v="75"/>
    <x v="28"/>
    <x v="5"/>
    <n v="109"/>
    <n v="124549"/>
    <n v="9.7212678612329753E-2"/>
  </r>
  <r>
    <x v="2807"/>
    <s v="Kavya Nair"/>
    <x v="0"/>
    <x v="6"/>
    <s v="Manager"/>
    <d v="2015-01-20T00:00:00"/>
    <d v="1981-06-06T00:00:00"/>
    <n v="60901"/>
    <n v="7621"/>
    <n v="89"/>
    <x v="14"/>
    <x v="5"/>
    <n v="110"/>
    <n v="68522"/>
    <n v="0.12513751826735192"/>
  </r>
  <r>
    <x v="2808"/>
    <s v="Sneha Iyer"/>
    <x v="1"/>
    <x v="6"/>
    <s v="Executive"/>
    <d v="2025-07-26T00:00:00"/>
    <d v="1997-11-13T00:00:00"/>
    <n v="103689"/>
    <n v="8539"/>
    <n v="80"/>
    <x v="60"/>
    <x v="3"/>
    <n v="111"/>
    <n v="112228"/>
    <n v="8.2352033484747664E-2"/>
  </r>
  <r>
    <x v="2809"/>
    <s v="Ishita Roy"/>
    <x v="1"/>
    <x v="5"/>
    <s v="Manager"/>
    <d v="2025-05-29T00:00:00"/>
    <d v="1981-04-16T00:00:00"/>
    <n v="75354"/>
    <n v="10705"/>
    <n v="91"/>
    <x v="48"/>
    <x v="4"/>
    <n v="113"/>
    <n v="86059"/>
    <n v="0.14206279693181517"/>
  </r>
  <r>
    <x v="2810"/>
    <s v="Aarav Sharma"/>
    <x v="0"/>
    <x v="6"/>
    <s v="Executive"/>
    <d v="2019-02-20T00:00:00"/>
    <d v="2000-04-13T00:00:00"/>
    <n v="33052"/>
    <n v="12836"/>
    <n v="73"/>
    <x v="16"/>
    <x v="0"/>
    <n v="105"/>
    <n v="45888"/>
    <n v="0.38835773931985962"/>
  </r>
  <r>
    <x v="2811"/>
    <s v="Ajay Singh"/>
    <x v="1"/>
    <x v="2"/>
    <s v="Manager"/>
    <d v="2018-04-07T00:00:00"/>
    <d v="1996-02-05T00:00:00"/>
    <n v="48761"/>
    <n v="12282"/>
    <n v="65"/>
    <x v="49"/>
    <x v="0"/>
    <n v="118"/>
    <n v="61043"/>
    <n v="0.25188162670987058"/>
  </r>
  <r>
    <x v="2812"/>
    <s v="Arjun Mehta"/>
    <x v="1"/>
    <x v="1"/>
    <s v="Analyst"/>
    <d v="2018-02-18T00:00:00"/>
    <d v="1980-11-27T00:00:00"/>
    <n v="43326"/>
    <n v="24827"/>
    <n v="87"/>
    <x v="23"/>
    <x v="5"/>
    <n v="120"/>
    <n v="68153"/>
    <n v="0.57302774315653415"/>
  </r>
  <r>
    <x v="2813"/>
    <s v="Ajay Singh"/>
    <x v="0"/>
    <x v="3"/>
    <s v="Executive"/>
    <d v="2016-02-11T00:00:00"/>
    <d v="2001-10-09T00:00:00"/>
    <n v="63730"/>
    <n v="10143"/>
    <n v="98"/>
    <x v="8"/>
    <x v="4"/>
    <n v="105"/>
    <n v="73873"/>
    <n v="0.15915581358857681"/>
  </r>
  <r>
    <x v="2814"/>
    <s v="Aarav Sharma"/>
    <x v="1"/>
    <x v="0"/>
    <s v="Associate"/>
    <d v="2020-03-15T00:00:00"/>
    <d v="2004-04-17T00:00:00"/>
    <n v="48177"/>
    <n v="8906"/>
    <n v="82"/>
    <x v="0"/>
    <x v="5"/>
    <n v="119"/>
    <n v="57083"/>
    <n v="0.18485999543350562"/>
  </r>
  <r>
    <x v="2815"/>
    <s v="Kavya Nair"/>
    <x v="1"/>
    <x v="3"/>
    <s v="Manager"/>
    <d v="2017-05-09T00:00:00"/>
    <d v="2001-04-19T00:00:00"/>
    <n v="25649"/>
    <n v="17983"/>
    <n v="74"/>
    <x v="8"/>
    <x v="4"/>
    <n v="112"/>
    <n v="43632"/>
    <n v="0.70111895200592611"/>
  </r>
  <r>
    <x v="2816"/>
    <s v="Priya Reddy"/>
    <x v="0"/>
    <x v="0"/>
    <s v="Executive"/>
    <d v="2021-07-29T00:00:00"/>
    <d v="1987-01-14T00:00:00"/>
    <n v="90550"/>
    <n v="6479"/>
    <n v="79"/>
    <x v="60"/>
    <x v="4"/>
    <n v="112"/>
    <n v="97029"/>
    <n v="7.1551628934290443E-2"/>
  </r>
  <r>
    <x v="2817"/>
    <s v="Aarav Sharma"/>
    <x v="0"/>
    <x v="1"/>
    <s v="Analyst"/>
    <d v="2019-09-09T00:00:00"/>
    <d v="1984-04-09T00:00:00"/>
    <n v="113004"/>
    <n v="24170"/>
    <n v="63"/>
    <x v="52"/>
    <x v="1"/>
    <n v="108"/>
    <n v="137174"/>
    <n v="0.21388623411560653"/>
  </r>
  <r>
    <x v="2818"/>
    <s v="Nisha Kapoor"/>
    <x v="0"/>
    <x v="1"/>
    <s v="Senior Executive"/>
    <d v="2021-12-10T00:00:00"/>
    <d v="1990-02-14T00:00:00"/>
    <n v="89147"/>
    <n v="24798"/>
    <n v="91"/>
    <x v="19"/>
    <x v="1"/>
    <n v="102"/>
    <n v="113945"/>
    <n v="0.27816976454619896"/>
  </r>
  <r>
    <x v="2819"/>
    <s v="Aarav Sharma"/>
    <x v="0"/>
    <x v="2"/>
    <s v="Analyst"/>
    <d v="2017-01-22T00:00:00"/>
    <d v="2011-10-16T00:00:00"/>
    <n v="101253"/>
    <n v="26234"/>
    <n v="81"/>
    <x v="40"/>
    <x v="6"/>
    <n v="113"/>
    <n v="127487"/>
    <n v="0.25909355772174653"/>
  </r>
  <r>
    <x v="2820"/>
    <s v="Arjun Mehta"/>
    <x v="0"/>
    <x v="5"/>
    <s v="Senior Executive"/>
    <d v="2019-03-23T00:00:00"/>
    <d v="2012-02-05T00:00:00"/>
    <n v="119102"/>
    <n v="27184"/>
    <n v="77"/>
    <x v="2"/>
    <x v="2"/>
    <n v="103"/>
    <n v="146286"/>
    <n v="0.2282413393561821"/>
  </r>
  <r>
    <x v="2821"/>
    <s v="Swathi Ramesh"/>
    <x v="1"/>
    <x v="6"/>
    <s v="Manager"/>
    <d v="2018-06-20T00:00:00"/>
    <d v="1980-02-10T00:00:00"/>
    <n v="83916"/>
    <n v="23984"/>
    <n v="99"/>
    <x v="34"/>
    <x v="5"/>
    <n v="108"/>
    <n v="107900"/>
    <n v="0.2858096191429525"/>
  </r>
  <r>
    <x v="2822"/>
    <s v="Aarav Sharma"/>
    <x v="1"/>
    <x v="5"/>
    <s v="Senior Executive"/>
    <d v="2023-02-25T00:00:00"/>
    <d v="1989-09-28T00:00:00"/>
    <n v="42919"/>
    <n v="29343"/>
    <n v="74"/>
    <x v="19"/>
    <x v="2"/>
    <n v="115"/>
    <n v="72262"/>
    <n v="0.68368321722314129"/>
  </r>
  <r>
    <x v="2823"/>
    <s v="Ishita Roy"/>
    <x v="0"/>
    <x v="6"/>
    <s v="Senior Executive"/>
    <d v="2019-03-24T00:00:00"/>
    <d v="1992-12-28T00:00:00"/>
    <n v="82814"/>
    <n v="29048"/>
    <n v="78"/>
    <x v="44"/>
    <x v="5"/>
    <n v="115"/>
    <n v="111862"/>
    <n v="0.35076194846282027"/>
  </r>
  <r>
    <x v="2824"/>
    <s v="Aarav Sharma"/>
    <x v="0"/>
    <x v="4"/>
    <s v="Senior Executive"/>
    <d v="2025-08-06T00:00:00"/>
    <d v="1995-10-28T00:00:00"/>
    <n v="50665"/>
    <n v="27206"/>
    <n v="99"/>
    <x v="2"/>
    <x v="6"/>
    <n v="103"/>
    <n v="77871"/>
    <n v="0.53697819007204184"/>
  </r>
  <r>
    <x v="2825"/>
    <s v="Krishna Chaitanya"/>
    <x v="1"/>
    <x v="3"/>
    <s v="Associate"/>
    <d v="2025-11-13T00:00:00"/>
    <d v="1998-11-15T00:00:00"/>
    <n v="118257"/>
    <n v="19025"/>
    <n v="81"/>
    <x v="17"/>
    <x v="3"/>
    <n v="106"/>
    <n v="137282"/>
    <n v="0.16087842580143247"/>
  </r>
  <r>
    <x v="2826"/>
    <s v="Krishna Chaitanya"/>
    <x v="1"/>
    <x v="2"/>
    <s v="Associate"/>
    <d v="2015-10-02T00:00:00"/>
    <d v="1985-08-10T00:00:00"/>
    <n v="28473"/>
    <n v="23857"/>
    <n v="70"/>
    <x v="45"/>
    <x v="6"/>
    <n v="111"/>
    <n v="52330"/>
    <n v="0.83788150177361009"/>
  </r>
  <r>
    <x v="2827"/>
    <s v="Tarun Verma"/>
    <x v="0"/>
    <x v="3"/>
    <s v="Lead"/>
    <d v="2015-10-31T00:00:00"/>
    <d v="2012-05-10T00:00:00"/>
    <n v="106913"/>
    <n v="6961"/>
    <n v="69"/>
    <x v="8"/>
    <x v="5"/>
    <n v="103"/>
    <n v="113874"/>
    <n v="6.5109013871091442E-2"/>
  </r>
  <r>
    <x v="2828"/>
    <s v="Krishna Chaitanya"/>
    <x v="0"/>
    <x v="3"/>
    <s v="Associate"/>
    <d v="2022-01-08T00:00:00"/>
    <d v="2004-07-16T00:00:00"/>
    <n v="114096"/>
    <n v="19476"/>
    <n v="61"/>
    <x v="6"/>
    <x v="0"/>
    <n v="116"/>
    <n v="133572"/>
    <n v="0.17069835927639881"/>
  </r>
  <r>
    <x v="2829"/>
    <s v="Nisha Kapoor"/>
    <x v="1"/>
    <x v="1"/>
    <s v="Senior Executive"/>
    <d v="2017-10-04T00:00:00"/>
    <d v="1986-01-28T00:00:00"/>
    <n v="44813"/>
    <n v="11501"/>
    <n v="91"/>
    <x v="25"/>
    <x v="1"/>
    <n v="112"/>
    <n v="56314"/>
    <n v="0.25664427733023898"/>
  </r>
  <r>
    <x v="2830"/>
    <s v="Gayathri Iyer"/>
    <x v="0"/>
    <x v="0"/>
    <s v="Executive"/>
    <d v="2019-03-31T00:00:00"/>
    <d v="2008-07-08T00:00:00"/>
    <n v="92740"/>
    <n v="28608"/>
    <n v="78"/>
    <x v="46"/>
    <x v="1"/>
    <n v="112"/>
    <n v="121348"/>
    <n v="0.30847530731076128"/>
  </r>
  <r>
    <x v="2831"/>
    <s v="Neha Kulkarni"/>
    <x v="0"/>
    <x v="3"/>
    <s v="Analyst"/>
    <d v="2015-12-07T00:00:00"/>
    <d v="1992-10-30T00:00:00"/>
    <n v="44952"/>
    <n v="24866"/>
    <n v="79"/>
    <x v="37"/>
    <x v="6"/>
    <n v="102"/>
    <n v="69818"/>
    <n v="0.55316782345613102"/>
  </r>
  <r>
    <x v="2832"/>
    <s v="Aarav Sharma"/>
    <x v="0"/>
    <x v="3"/>
    <s v="Senior Executive"/>
    <d v="2023-09-01T00:00:00"/>
    <d v="1991-01-07T00:00:00"/>
    <n v="99684"/>
    <n v="29652"/>
    <n v="94"/>
    <x v="48"/>
    <x v="0"/>
    <n v="105"/>
    <n v="129336"/>
    <n v="0.29745997351631154"/>
  </r>
  <r>
    <x v="2833"/>
    <s v="Ananya Rao"/>
    <x v="0"/>
    <x v="1"/>
    <s v="Executive"/>
    <d v="2017-11-29T00:00:00"/>
    <d v="1999-08-14T00:00:00"/>
    <n v="70164"/>
    <n v="24642"/>
    <n v="100"/>
    <x v="10"/>
    <x v="4"/>
    <n v="113"/>
    <n v="94806"/>
    <n v="0.35120574653668546"/>
  </r>
  <r>
    <x v="2834"/>
    <s v="Karan Malhotra"/>
    <x v="0"/>
    <x v="1"/>
    <s v="Associate"/>
    <d v="2023-06-20T00:00:00"/>
    <d v="2004-01-06T00:00:00"/>
    <n v="118533"/>
    <n v="13449"/>
    <n v="66"/>
    <x v="32"/>
    <x v="0"/>
    <n v="118"/>
    <n v="131982"/>
    <n v="0.11346207385285111"/>
  </r>
  <r>
    <x v="2835"/>
    <s v="Rohan Gupta"/>
    <x v="1"/>
    <x v="3"/>
    <s v="Senior Executive"/>
    <d v="2021-05-24T00:00:00"/>
    <d v="1983-03-18T00:00:00"/>
    <n v="69672"/>
    <n v="11891"/>
    <n v="93"/>
    <x v="8"/>
    <x v="6"/>
    <n v="104"/>
    <n v="81563"/>
    <n v="0.17067114479274315"/>
  </r>
  <r>
    <x v="2836"/>
    <s v="Sneha Iyer"/>
    <x v="1"/>
    <x v="2"/>
    <s v="Analyst"/>
    <d v="2024-02-19T00:00:00"/>
    <d v="1997-05-25T00:00:00"/>
    <n v="71281"/>
    <n v="10363"/>
    <n v="87"/>
    <x v="23"/>
    <x v="3"/>
    <n v="106"/>
    <n v="81644"/>
    <n v="0.14538235995566842"/>
  </r>
  <r>
    <x v="2837"/>
    <s v="Neha Kulkarni"/>
    <x v="1"/>
    <x v="5"/>
    <s v="Executive"/>
    <d v="2024-10-09T00:00:00"/>
    <d v="1996-07-17T00:00:00"/>
    <n v="33337"/>
    <n v="9734"/>
    <n v="91"/>
    <x v="36"/>
    <x v="3"/>
    <n v="111"/>
    <n v="43071"/>
    <n v="0.29198788133305337"/>
  </r>
  <r>
    <x v="2838"/>
    <s v="Meera Joshi"/>
    <x v="0"/>
    <x v="5"/>
    <s v="Executive"/>
    <d v="2020-06-25T00:00:00"/>
    <d v="1996-05-23T00:00:00"/>
    <n v="113164"/>
    <n v="17853"/>
    <n v="80"/>
    <x v="57"/>
    <x v="4"/>
    <n v="113"/>
    <n v="131017"/>
    <n v="0.15776218585415858"/>
  </r>
  <r>
    <x v="2839"/>
    <s v="Ajay Singh"/>
    <x v="1"/>
    <x v="3"/>
    <s v="Senior Executive"/>
    <d v="2020-12-06T00:00:00"/>
    <d v="1999-10-18T00:00:00"/>
    <n v="92018"/>
    <n v="14617"/>
    <n v="97"/>
    <x v="40"/>
    <x v="5"/>
    <n v="106"/>
    <n v="106635"/>
    <n v="0.15884935556086852"/>
  </r>
  <r>
    <x v="2840"/>
    <s v="Vikram Singh"/>
    <x v="1"/>
    <x v="2"/>
    <s v="Senior Executive"/>
    <d v="2024-04-24T00:00:00"/>
    <d v="1985-05-25T00:00:00"/>
    <n v="27841"/>
    <n v="15054"/>
    <n v="86"/>
    <x v="43"/>
    <x v="5"/>
    <n v="111"/>
    <n v="42895"/>
    <n v="0.5407133364462483"/>
  </r>
  <r>
    <x v="2841"/>
    <s v="Aarav Sharma"/>
    <x v="1"/>
    <x v="4"/>
    <s v="Executive"/>
    <d v="2025-11-19T00:00:00"/>
    <d v="2005-06-15T00:00:00"/>
    <n v="79893"/>
    <n v="15714"/>
    <n v="84"/>
    <x v="60"/>
    <x v="3"/>
    <n v="104"/>
    <n v="95607"/>
    <n v="0.19668807029401825"/>
  </r>
  <r>
    <x v="2842"/>
    <s v="Arjun Mehta"/>
    <x v="0"/>
    <x v="5"/>
    <s v="Associate"/>
    <d v="2023-08-04T00:00:00"/>
    <d v="1985-09-01T00:00:00"/>
    <n v="83629"/>
    <n v="18693"/>
    <n v="91"/>
    <x v="36"/>
    <x v="1"/>
    <n v="108"/>
    <n v="102322"/>
    <n v="0.22352294060672734"/>
  </r>
  <r>
    <x v="2843"/>
    <s v="Aditya Kapoor"/>
    <x v="0"/>
    <x v="4"/>
    <s v="Associate"/>
    <d v="2021-07-21T00:00:00"/>
    <d v="1989-08-31T00:00:00"/>
    <n v="58738"/>
    <n v="27440"/>
    <n v="77"/>
    <x v="38"/>
    <x v="5"/>
    <n v="103"/>
    <n v="86178"/>
    <n v="0.46715924954884402"/>
  </r>
  <r>
    <x v="2844"/>
    <s v="Arjun Mehta"/>
    <x v="0"/>
    <x v="6"/>
    <s v="Associate"/>
    <d v="2024-09-28T00:00:00"/>
    <d v="2009-06-17T00:00:00"/>
    <n v="73660"/>
    <n v="5143"/>
    <n v="71"/>
    <x v="11"/>
    <x v="4"/>
    <n v="107"/>
    <n v="78803"/>
    <n v="6.9820798262286182E-2"/>
  </r>
  <r>
    <x v="2845"/>
    <s v="Pooja Das"/>
    <x v="1"/>
    <x v="3"/>
    <s v="Manager"/>
    <d v="2024-08-11T00:00:00"/>
    <d v="2010-12-06T00:00:00"/>
    <n v="116650"/>
    <n v="26893"/>
    <n v="60"/>
    <x v="4"/>
    <x v="3"/>
    <n v="116"/>
    <n v="143543"/>
    <n v="0.23054436348049723"/>
  </r>
  <r>
    <x v="2846"/>
    <s v="Gayathri Iyer"/>
    <x v="1"/>
    <x v="5"/>
    <s v="Executive"/>
    <d v="2019-03-11T00:00:00"/>
    <d v="1985-03-19T00:00:00"/>
    <n v="93124"/>
    <n v="14545"/>
    <n v="63"/>
    <x v="31"/>
    <x v="6"/>
    <n v="107"/>
    <n v="107669"/>
    <n v="0.15618959666680984"/>
  </r>
  <r>
    <x v="2847"/>
    <s v="Ananya Rao"/>
    <x v="0"/>
    <x v="0"/>
    <s v="Senior Executive"/>
    <d v="2020-01-29T00:00:00"/>
    <d v="2004-12-01T00:00:00"/>
    <n v="114212"/>
    <n v="9719"/>
    <n v="75"/>
    <x v="37"/>
    <x v="2"/>
    <n v="105"/>
    <n v="123931"/>
    <n v="8.5096137008370404E-2"/>
  </r>
  <r>
    <x v="2848"/>
    <s v="Priya Reddy"/>
    <x v="1"/>
    <x v="6"/>
    <s v="Analyst"/>
    <d v="2023-01-18T00:00:00"/>
    <d v="1997-09-14T00:00:00"/>
    <n v="88994"/>
    <n v="18113"/>
    <n v="88"/>
    <x v="20"/>
    <x v="2"/>
    <n v="107"/>
    <n v="107107"/>
    <n v="0.20353057509495023"/>
  </r>
  <r>
    <x v="2849"/>
    <s v="Neha Kulkarni"/>
    <x v="0"/>
    <x v="2"/>
    <s v="Executive"/>
    <d v="2024-07-08T00:00:00"/>
    <d v="2003-05-03T00:00:00"/>
    <n v="80881"/>
    <n v="11568"/>
    <n v="60"/>
    <x v="25"/>
    <x v="6"/>
    <n v="105"/>
    <n v="92449"/>
    <n v="0.14302493787168805"/>
  </r>
  <r>
    <x v="2850"/>
    <s v="Arjun Mehta"/>
    <x v="0"/>
    <x v="5"/>
    <s v="Analyst"/>
    <d v="2024-12-29T00:00:00"/>
    <d v="2012-04-19T00:00:00"/>
    <n v="113590"/>
    <n v="21973"/>
    <n v="78"/>
    <x v="10"/>
    <x v="3"/>
    <n v="105"/>
    <n v="135563"/>
    <n v="0.19344132406021658"/>
  </r>
  <r>
    <x v="2851"/>
    <s v="Karan Malhotra"/>
    <x v="1"/>
    <x v="5"/>
    <s v="Manager"/>
    <d v="2017-04-13T00:00:00"/>
    <d v="1989-03-06T00:00:00"/>
    <n v="52854"/>
    <n v="18856"/>
    <n v="88"/>
    <x v="0"/>
    <x v="1"/>
    <n v="113"/>
    <n v="71710"/>
    <n v="0.35675634767472658"/>
  </r>
  <r>
    <x v="2852"/>
    <s v="Aarav Sharma"/>
    <x v="0"/>
    <x v="2"/>
    <s v="Manager"/>
    <d v="2021-10-15T00:00:00"/>
    <d v="1998-03-10T00:00:00"/>
    <n v="90374"/>
    <n v="28716"/>
    <n v="100"/>
    <x v="19"/>
    <x v="0"/>
    <n v="107"/>
    <n v="119090"/>
    <n v="0.31774625445371457"/>
  </r>
  <r>
    <x v="2853"/>
    <s v="Karan Malhotra"/>
    <x v="0"/>
    <x v="5"/>
    <s v="Senior Executive"/>
    <d v="2022-03-06T00:00:00"/>
    <d v="2010-05-17T00:00:00"/>
    <n v="58186"/>
    <n v="24876"/>
    <n v="78"/>
    <x v="47"/>
    <x v="2"/>
    <n v="120"/>
    <n v="83062"/>
    <n v="0.42752552160313478"/>
  </r>
  <r>
    <x v="2854"/>
    <s v="Arjun Mehta"/>
    <x v="0"/>
    <x v="4"/>
    <s v="Senior Executive"/>
    <d v="2025-04-14T00:00:00"/>
    <d v="1998-10-22T00:00:00"/>
    <n v="61691"/>
    <n v="23620"/>
    <n v="63"/>
    <x v="25"/>
    <x v="4"/>
    <n v="107"/>
    <n v="85311"/>
    <n v="0.38287594624823718"/>
  </r>
  <r>
    <x v="2855"/>
    <s v="Arjun Mehta"/>
    <x v="1"/>
    <x v="4"/>
    <s v="Senior Executive"/>
    <d v="2023-07-25T00:00:00"/>
    <d v="1984-03-13T00:00:00"/>
    <n v="98914"/>
    <n v="12050"/>
    <n v="83"/>
    <x v="17"/>
    <x v="4"/>
    <n v="101"/>
    <n v="110964"/>
    <n v="0.12182299775562611"/>
  </r>
  <r>
    <x v="2856"/>
    <s v="Rahul Verma"/>
    <x v="0"/>
    <x v="6"/>
    <s v="Senior Executive"/>
    <d v="2019-05-23T00:00:00"/>
    <d v="1984-12-02T00:00:00"/>
    <n v="87284"/>
    <n v="16304"/>
    <n v="93"/>
    <x v="14"/>
    <x v="0"/>
    <n v="102"/>
    <n v="103588"/>
    <n v="0.18679253929700748"/>
  </r>
  <r>
    <x v="2857"/>
    <s v="Ravi Teja"/>
    <x v="0"/>
    <x v="1"/>
    <s v="Manager"/>
    <d v="2023-03-25T00:00:00"/>
    <d v="2002-11-09T00:00:00"/>
    <n v="100638"/>
    <n v="25936"/>
    <n v="62"/>
    <x v="4"/>
    <x v="3"/>
    <n v="103"/>
    <n v="126574"/>
    <n v="0.25771577336592538"/>
  </r>
  <r>
    <x v="2858"/>
    <s v="Priya Reddy"/>
    <x v="1"/>
    <x v="0"/>
    <s v="Senior Executive"/>
    <d v="2017-09-18T00:00:00"/>
    <d v="1982-11-12T00:00:00"/>
    <n v="70687"/>
    <n v="18292"/>
    <n v="84"/>
    <x v="47"/>
    <x v="1"/>
    <n v="111"/>
    <n v="88979"/>
    <n v="0.25877459787513968"/>
  </r>
  <r>
    <x v="2859"/>
    <s v="Rahul Verma"/>
    <x v="0"/>
    <x v="5"/>
    <s v="Senior Executive"/>
    <d v="2017-02-21T00:00:00"/>
    <d v="2003-06-08T00:00:00"/>
    <n v="108139"/>
    <n v="26447"/>
    <n v="66"/>
    <x v="18"/>
    <x v="1"/>
    <n v="107"/>
    <n v="134586"/>
    <n v="0.24456486558965776"/>
  </r>
  <r>
    <x v="2860"/>
    <s v="Tarun Verma"/>
    <x v="1"/>
    <x v="3"/>
    <s v="Senior Executive"/>
    <d v="2018-12-13T00:00:00"/>
    <d v="2002-09-07T00:00:00"/>
    <n v="31545"/>
    <n v="11458"/>
    <n v="62"/>
    <x v="39"/>
    <x v="0"/>
    <n v="101"/>
    <n v="43003"/>
    <n v="0.36322713583769217"/>
  </r>
  <r>
    <x v="2861"/>
    <s v="Sneha Iyer"/>
    <x v="1"/>
    <x v="4"/>
    <s v="Senior Executive"/>
    <d v="2019-04-12T00:00:00"/>
    <d v="1992-08-22T00:00:00"/>
    <n v="83638"/>
    <n v="8604"/>
    <n v="91"/>
    <x v="44"/>
    <x v="4"/>
    <n v="115"/>
    <n v="92242"/>
    <n v="0.1028719003323848"/>
  </r>
  <r>
    <x v="2862"/>
    <s v="Ravi Teja"/>
    <x v="1"/>
    <x v="0"/>
    <s v="Analyst"/>
    <d v="2025-10-15T00:00:00"/>
    <d v="2007-04-13T00:00:00"/>
    <n v="29876"/>
    <n v="10071"/>
    <n v="89"/>
    <x v="35"/>
    <x v="0"/>
    <n v="104"/>
    <n v="39947"/>
    <n v="0.33709331905208195"/>
  </r>
  <r>
    <x v="2863"/>
    <s v="Karan Malhotra"/>
    <x v="0"/>
    <x v="3"/>
    <s v="Lead"/>
    <d v="2016-02-26T00:00:00"/>
    <d v="1999-07-22T00:00:00"/>
    <n v="37243"/>
    <n v="8496"/>
    <n v="83"/>
    <x v="56"/>
    <x v="2"/>
    <n v="114"/>
    <n v="45739"/>
    <n v="0.22812340574067611"/>
  </r>
  <r>
    <x v="2864"/>
    <s v="Swathi Ramesh"/>
    <x v="1"/>
    <x v="0"/>
    <s v="Analyst"/>
    <d v="2021-05-18T00:00:00"/>
    <d v="2005-08-16T00:00:00"/>
    <n v="86606"/>
    <n v="17628"/>
    <n v="88"/>
    <x v="53"/>
    <x v="1"/>
    <n v="117"/>
    <n v="104234"/>
    <n v="0.20354247973581507"/>
  </r>
  <r>
    <x v="2865"/>
    <s v="Rohan Gupta"/>
    <x v="0"/>
    <x v="1"/>
    <s v="Associate"/>
    <d v="2015-09-26T00:00:00"/>
    <d v="2001-05-16T00:00:00"/>
    <n v="30463"/>
    <n v="28573"/>
    <n v="80"/>
    <x v="38"/>
    <x v="6"/>
    <n v="111"/>
    <n v="59036"/>
    <n v="0.93795752224009454"/>
  </r>
  <r>
    <x v="2866"/>
    <s v="Ravi Teja"/>
    <x v="0"/>
    <x v="6"/>
    <s v="Executive"/>
    <d v="2017-11-12T00:00:00"/>
    <d v="1995-12-29T00:00:00"/>
    <n v="109361"/>
    <n v="22665"/>
    <n v="64"/>
    <x v="21"/>
    <x v="3"/>
    <n v="114"/>
    <n v="132026"/>
    <n v="0.20724938506414536"/>
  </r>
  <r>
    <x v="2867"/>
    <s v="Aditya Kapoor"/>
    <x v="1"/>
    <x v="2"/>
    <s v="Executive"/>
    <d v="2021-02-12T00:00:00"/>
    <d v="1996-07-30T00:00:00"/>
    <n v="57363"/>
    <n v="16951"/>
    <n v="75"/>
    <x v="12"/>
    <x v="1"/>
    <n v="119"/>
    <n v="74314"/>
    <n v="0.29550407056813627"/>
  </r>
  <r>
    <x v="2868"/>
    <s v="Swathi Ramesh"/>
    <x v="0"/>
    <x v="6"/>
    <s v="Executive"/>
    <d v="2019-05-08T00:00:00"/>
    <d v="1997-12-13T00:00:00"/>
    <n v="111436"/>
    <n v="9653"/>
    <n v="66"/>
    <x v="31"/>
    <x v="4"/>
    <n v="116"/>
    <n v="121089"/>
    <n v="8.6623712265336161E-2"/>
  </r>
  <r>
    <x v="2869"/>
    <s v="Aditya Kapoor"/>
    <x v="0"/>
    <x v="0"/>
    <s v="Lead"/>
    <d v="2018-09-14T00:00:00"/>
    <d v="2004-03-12T00:00:00"/>
    <n v="60085"/>
    <n v="18936"/>
    <n v="87"/>
    <x v="45"/>
    <x v="2"/>
    <n v="120"/>
    <n v="79021"/>
    <n v="0.31515353249563122"/>
  </r>
  <r>
    <x v="2870"/>
    <s v="Rohan Gupta"/>
    <x v="0"/>
    <x v="5"/>
    <s v="Executive"/>
    <d v="2015-01-27T00:00:00"/>
    <d v="1986-10-20T00:00:00"/>
    <n v="92559"/>
    <n v="16172"/>
    <n v="73"/>
    <x v="24"/>
    <x v="4"/>
    <n v="115"/>
    <n v="108731"/>
    <n v="0.17472098877472747"/>
  </r>
  <r>
    <x v="2871"/>
    <s v="Kavya Nair"/>
    <x v="1"/>
    <x v="5"/>
    <s v="Associate"/>
    <d v="2019-10-28T00:00:00"/>
    <d v="2006-07-30T00:00:00"/>
    <n v="98423"/>
    <n v="26212"/>
    <n v="74"/>
    <x v="59"/>
    <x v="3"/>
    <n v="103"/>
    <n v="124635"/>
    <n v="0.26631986425937026"/>
  </r>
  <r>
    <x v="2872"/>
    <s v="Nisha Kapoor"/>
    <x v="1"/>
    <x v="5"/>
    <s v="Lead"/>
    <d v="2022-12-18T00:00:00"/>
    <d v="1982-09-30T00:00:00"/>
    <n v="46575"/>
    <n v="15483"/>
    <n v="68"/>
    <x v="38"/>
    <x v="1"/>
    <n v="112"/>
    <n v="62058"/>
    <n v="0.33243156199677937"/>
  </r>
  <r>
    <x v="2873"/>
    <s v="Pooja Das"/>
    <x v="1"/>
    <x v="0"/>
    <s v="Executive"/>
    <d v="2015-01-19T00:00:00"/>
    <d v="2004-06-01T00:00:00"/>
    <n v="86225"/>
    <n v="11240"/>
    <n v="60"/>
    <x v="60"/>
    <x v="1"/>
    <n v="116"/>
    <n v="97465"/>
    <n v="0.13035662510872717"/>
  </r>
  <r>
    <x v="2874"/>
    <s v="Arjun Mehta"/>
    <x v="0"/>
    <x v="2"/>
    <s v="Associate"/>
    <d v="2023-08-02T00:00:00"/>
    <d v="1990-01-14T00:00:00"/>
    <n v="97819"/>
    <n v="28429"/>
    <n v="70"/>
    <x v="29"/>
    <x v="2"/>
    <n v="116"/>
    <n v="126248"/>
    <n v="0.29062860998374551"/>
  </r>
  <r>
    <x v="2875"/>
    <s v="Tarun Verma"/>
    <x v="1"/>
    <x v="2"/>
    <s v="Analyst"/>
    <d v="2016-05-10T00:00:00"/>
    <d v="2002-06-26T00:00:00"/>
    <n v="63337"/>
    <n v="9594"/>
    <n v="80"/>
    <x v="8"/>
    <x v="0"/>
    <n v="116"/>
    <n v="72931"/>
    <n v="0.15147544089552711"/>
  </r>
  <r>
    <x v="2876"/>
    <s v="Nisha Kapoor"/>
    <x v="1"/>
    <x v="1"/>
    <s v="Analyst"/>
    <d v="2023-10-01T00:00:00"/>
    <d v="2007-01-11T00:00:00"/>
    <n v="33058"/>
    <n v="5282"/>
    <n v="88"/>
    <x v="55"/>
    <x v="6"/>
    <n v="105"/>
    <n v="38340"/>
    <n v="0.15977978099098555"/>
  </r>
  <r>
    <x v="2877"/>
    <s v="Rahul Verma"/>
    <x v="0"/>
    <x v="5"/>
    <s v="Executive"/>
    <d v="2023-01-13T00:00:00"/>
    <d v="1992-07-01T00:00:00"/>
    <n v="43456"/>
    <n v="11339"/>
    <n v="78"/>
    <x v="0"/>
    <x v="3"/>
    <n v="116"/>
    <n v="54795"/>
    <n v="0.2609305964653903"/>
  </r>
  <r>
    <x v="2878"/>
    <s v="Rohan Gupta"/>
    <x v="0"/>
    <x v="6"/>
    <s v="Lead"/>
    <d v="2022-05-21T00:00:00"/>
    <d v="2001-09-07T00:00:00"/>
    <n v="115667"/>
    <n v="26699"/>
    <n v="88"/>
    <x v="41"/>
    <x v="6"/>
    <n v="120"/>
    <n v="142366"/>
    <n v="0.23082642413134255"/>
  </r>
  <r>
    <x v="2879"/>
    <s v="Neha Kulkarni"/>
    <x v="0"/>
    <x v="2"/>
    <s v="Manager"/>
    <d v="2021-07-14T00:00:00"/>
    <d v="2008-04-19T00:00:00"/>
    <n v="87224"/>
    <n v="8549"/>
    <n v="84"/>
    <x v="50"/>
    <x v="0"/>
    <n v="120"/>
    <n v="95773"/>
    <n v="9.801201504173164E-2"/>
  </r>
  <r>
    <x v="2880"/>
    <s v="Neha Kulkarni"/>
    <x v="1"/>
    <x v="5"/>
    <s v="Associate"/>
    <d v="2019-07-08T00:00:00"/>
    <d v="2000-06-02T00:00:00"/>
    <n v="78309"/>
    <n v="14699"/>
    <n v="62"/>
    <x v="9"/>
    <x v="1"/>
    <n v="113"/>
    <n v="93008"/>
    <n v="0.18770511690865674"/>
  </r>
  <r>
    <x v="2881"/>
    <s v="Swathi Ramesh"/>
    <x v="0"/>
    <x v="1"/>
    <s v="Senior Executive"/>
    <d v="2023-09-26T00:00:00"/>
    <d v="1991-12-07T00:00:00"/>
    <n v="27107"/>
    <n v="5572"/>
    <n v="99"/>
    <x v="14"/>
    <x v="3"/>
    <n v="105"/>
    <n v="32679"/>
    <n v="0.2055557605046667"/>
  </r>
  <r>
    <x v="2882"/>
    <s v="Kavya Nair"/>
    <x v="1"/>
    <x v="1"/>
    <s v="Lead"/>
    <d v="2019-04-05T00:00:00"/>
    <d v="2010-08-07T00:00:00"/>
    <n v="118407"/>
    <n v="16944"/>
    <n v="72"/>
    <x v="51"/>
    <x v="2"/>
    <n v="120"/>
    <n v="135351"/>
    <n v="0.14309964782487522"/>
  </r>
  <r>
    <x v="2883"/>
    <s v="Rohan Gupta"/>
    <x v="0"/>
    <x v="1"/>
    <s v="Analyst"/>
    <d v="2021-07-01T00:00:00"/>
    <d v="1983-05-29T00:00:00"/>
    <n v="58865"/>
    <n v="12991"/>
    <n v="99"/>
    <x v="14"/>
    <x v="6"/>
    <n v="115"/>
    <n v="71856"/>
    <n v="0.22069141255414931"/>
  </r>
  <r>
    <x v="2884"/>
    <s v="Aarav Sharma"/>
    <x v="1"/>
    <x v="2"/>
    <s v="Senior Executive"/>
    <d v="2020-05-12T00:00:00"/>
    <d v="2010-02-18T00:00:00"/>
    <n v="56882"/>
    <n v="18806"/>
    <n v="63"/>
    <x v="33"/>
    <x v="6"/>
    <n v="111"/>
    <n v="75688"/>
    <n v="0.33061425406982875"/>
  </r>
  <r>
    <x v="2885"/>
    <s v="Tarun Verma"/>
    <x v="0"/>
    <x v="0"/>
    <s v="Senior Executive"/>
    <d v="2015-06-02T00:00:00"/>
    <d v="2011-06-30T00:00:00"/>
    <n v="37606"/>
    <n v="6437"/>
    <n v="64"/>
    <x v="23"/>
    <x v="0"/>
    <n v="105"/>
    <n v="44043"/>
    <n v="0.1711694942296442"/>
  </r>
  <r>
    <x v="2886"/>
    <s v="Neha Kulkarni"/>
    <x v="0"/>
    <x v="0"/>
    <s v="Manager"/>
    <d v="2015-05-14T00:00:00"/>
    <d v="1986-01-13T00:00:00"/>
    <n v="77602"/>
    <n v="16424"/>
    <n v="95"/>
    <x v="48"/>
    <x v="0"/>
    <n v="107"/>
    <n v="94026"/>
    <n v="0.21164402979304658"/>
  </r>
  <r>
    <x v="2887"/>
    <s v="Krishna Chaitanya"/>
    <x v="1"/>
    <x v="5"/>
    <s v="Associate"/>
    <d v="2025-03-15T00:00:00"/>
    <d v="1995-01-31T00:00:00"/>
    <n v="103364"/>
    <n v="19932"/>
    <n v="95"/>
    <x v="55"/>
    <x v="4"/>
    <n v="107"/>
    <n v="123296"/>
    <n v="0.19283309469447776"/>
  </r>
  <r>
    <x v="2888"/>
    <s v="Ananya Rao"/>
    <x v="1"/>
    <x v="6"/>
    <s v="Manager"/>
    <d v="2020-08-11T00:00:00"/>
    <d v="2012-01-06T00:00:00"/>
    <n v="52134"/>
    <n v="16736"/>
    <n v="91"/>
    <x v="47"/>
    <x v="6"/>
    <n v="120"/>
    <n v="68870"/>
    <n v="0.32101891280162659"/>
  </r>
  <r>
    <x v="2889"/>
    <s v="Kavya Nair"/>
    <x v="0"/>
    <x v="6"/>
    <s v="Manager"/>
    <d v="2019-07-09T00:00:00"/>
    <d v="2001-03-04T00:00:00"/>
    <n v="99728"/>
    <n v="7991"/>
    <n v="76"/>
    <x v="6"/>
    <x v="5"/>
    <n v="117"/>
    <n v="107719"/>
    <n v="8.0127948018610617E-2"/>
  </r>
  <r>
    <x v="2890"/>
    <s v="Neha Kulkarni"/>
    <x v="1"/>
    <x v="5"/>
    <s v="Senior Executive"/>
    <d v="2022-08-12T00:00:00"/>
    <d v="1990-10-08T00:00:00"/>
    <n v="45416"/>
    <n v="5751"/>
    <n v="73"/>
    <x v="19"/>
    <x v="2"/>
    <n v="105"/>
    <n v="51167"/>
    <n v="0.12662938171569491"/>
  </r>
  <r>
    <x v="2891"/>
    <s v="Krishna Chaitanya"/>
    <x v="1"/>
    <x v="3"/>
    <s v="Senior Executive"/>
    <d v="2016-08-22T00:00:00"/>
    <d v="2003-04-04T00:00:00"/>
    <n v="43610"/>
    <n v="15170"/>
    <n v="85"/>
    <x v="60"/>
    <x v="3"/>
    <n v="109"/>
    <n v="58780"/>
    <n v="0.34785599633111669"/>
  </r>
  <r>
    <x v="2892"/>
    <s v="Gayathri Iyer"/>
    <x v="0"/>
    <x v="2"/>
    <s v="Associate"/>
    <d v="2022-07-06T00:00:00"/>
    <d v="1985-10-06T00:00:00"/>
    <n v="63023"/>
    <n v="5085"/>
    <n v="62"/>
    <x v="34"/>
    <x v="6"/>
    <n v="105"/>
    <n v="68108"/>
    <n v="8.068482934801581E-2"/>
  </r>
  <r>
    <x v="2893"/>
    <s v="Aarav Sharma"/>
    <x v="1"/>
    <x v="2"/>
    <s v="Analyst"/>
    <d v="2015-12-20T00:00:00"/>
    <d v="1993-08-23T00:00:00"/>
    <n v="112364"/>
    <n v="29454"/>
    <n v="84"/>
    <x v="35"/>
    <x v="6"/>
    <n v="111"/>
    <n v="141818"/>
    <n v="0.26213021964330213"/>
  </r>
  <r>
    <x v="2894"/>
    <s v="Rahul Verma"/>
    <x v="0"/>
    <x v="4"/>
    <s v="Senior Executive"/>
    <d v="2018-02-20T00:00:00"/>
    <d v="1989-05-08T00:00:00"/>
    <n v="43774"/>
    <n v="21236"/>
    <n v="67"/>
    <x v="23"/>
    <x v="0"/>
    <n v="107"/>
    <n v="65010"/>
    <n v="0.48512815826746469"/>
  </r>
  <r>
    <x v="2895"/>
    <s v="Priya Reddy"/>
    <x v="0"/>
    <x v="1"/>
    <s v="Senior Executive"/>
    <d v="2025-01-28T00:00:00"/>
    <d v="1998-11-16T00:00:00"/>
    <n v="110911"/>
    <n v="12112"/>
    <n v="84"/>
    <x v="9"/>
    <x v="0"/>
    <n v="107"/>
    <n v="123023"/>
    <n v="0.10920467762440154"/>
  </r>
  <r>
    <x v="2896"/>
    <s v="Aarav Sharma"/>
    <x v="0"/>
    <x v="0"/>
    <s v="Analyst"/>
    <d v="2023-02-06T00:00:00"/>
    <d v="1981-09-09T00:00:00"/>
    <n v="102245"/>
    <n v="6717"/>
    <n v="93"/>
    <x v="42"/>
    <x v="1"/>
    <n v="119"/>
    <n v="108962"/>
    <n v="6.5695144016822332E-2"/>
  </r>
  <r>
    <x v="2897"/>
    <s v="Ananya Rao"/>
    <x v="0"/>
    <x v="4"/>
    <s v="Associate"/>
    <d v="2020-11-04T00:00:00"/>
    <d v="1985-02-10T00:00:00"/>
    <n v="25465"/>
    <n v="15148"/>
    <n v="94"/>
    <x v="26"/>
    <x v="5"/>
    <n v="117"/>
    <n v="40613"/>
    <n v="0.59485568427253088"/>
  </r>
  <r>
    <x v="2898"/>
    <s v="Nisha Kapoor"/>
    <x v="0"/>
    <x v="6"/>
    <s v="Lead"/>
    <d v="2025-09-03T00:00:00"/>
    <d v="1992-07-01T00:00:00"/>
    <n v="33450"/>
    <n v="15980"/>
    <n v="94"/>
    <x v="27"/>
    <x v="1"/>
    <n v="106"/>
    <n v="49430"/>
    <n v="0.47772795216741404"/>
  </r>
  <r>
    <x v="2899"/>
    <s v="Ajay Singh"/>
    <x v="0"/>
    <x v="4"/>
    <s v="Lead"/>
    <d v="2017-07-31T00:00:00"/>
    <d v="1982-03-19T00:00:00"/>
    <n v="59407"/>
    <n v="28143"/>
    <n v="74"/>
    <x v="43"/>
    <x v="2"/>
    <n v="114"/>
    <n v="87550"/>
    <n v="0.47373205177840993"/>
  </r>
  <r>
    <x v="2900"/>
    <s v="Neha Kulkarni"/>
    <x v="0"/>
    <x v="1"/>
    <s v="Associate"/>
    <d v="2019-06-02T00:00:00"/>
    <d v="1987-08-23T00:00:00"/>
    <n v="94964"/>
    <n v="26059"/>
    <n v="61"/>
    <x v="10"/>
    <x v="4"/>
    <n v="103"/>
    <n v="121023"/>
    <n v="0.2744092498209848"/>
  </r>
  <r>
    <x v="2901"/>
    <s v="Arjun Mehta"/>
    <x v="0"/>
    <x v="2"/>
    <s v="Lead"/>
    <d v="2019-10-24T00:00:00"/>
    <d v="2003-04-28T00:00:00"/>
    <n v="33752"/>
    <n v="16429"/>
    <n v="96"/>
    <x v="54"/>
    <x v="4"/>
    <n v="115"/>
    <n v="50181"/>
    <n v="0.48675634036501542"/>
  </r>
  <r>
    <x v="2902"/>
    <s v="Vikram Singh"/>
    <x v="1"/>
    <x v="5"/>
    <s v="Analyst"/>
    <d v="2024-10-10T00:00:00"/>
    <d v="1995-08-03T00:00:00"/>
    <n v="119084"/>
    <n v="12218"/>
    <n v="64"/>
    <x v="44"/>
    <x v="4"/>
    <n v="103"/>
    <n v="131302"/>
    <n v="0.10259984548721911"/>
  </r>
  <r>
    <x v="2903"/>
    <s v="Priya Reddy"/>
    <x v="1"/>
    <x v="2"/>
    <s v="Manager"/>
    <d v="2025-08-14T00:00:00"/>
    <d v="1989-07-06T00:00:00"/>
    <n v="113387"/>
    <n v="29303"/>
    <n v="75"/>
    <x v="20"/>
    <x v="4"/>
    <n v="120"/>
    <n v="142690"/>
    <n v="0.25843350648663427"/>
  </r>
  <r>
    <x v="2904"/>
    <s v="Neha Kulkarni"/>
    <x v="1"/>
    <x v="1"/>
    <s v="Manager"/>
    <d v="2020-01-09T00:00:00"/>
    <d v="2007-10-03T00:00:00"/>
    <n v="91039"/>
    <n v="14509"/>
    <n v="68"/>
    <x v="52"/>
    <x v="1"/>
    <n v="119"/>
    <n v="105548"/>
    <n v="0.15937125847164402"/>
  </r>
  <r>
    <x v="2905"/>
    <s v="Sneha Iyer"/>
    <x v="1"/>
    <x v="1"/>
    <s v="Lead"/>
    <d v="2019-09-26T00:00:00"/>
    <d v="2007-03-15T00:00:00"/>
    <n v="55511"/>
    <n v="20544"/>
    <n v="86"/>
    <x v="30"/>
    <x v="4"/>
    <n v="112"/>
    <n v="76055"/>
    <n v="0.37008881122660375"/>
  </r>
  <r>
    <x v="2906"/>
    <s v="Nisha Kapoor"/>
    <x v="0"/>
    <x v="5"/>
    <s v="Lead"/>
    <d v="2016-03-01T00:00:00"/>
    <d v="1998-03-11T00:00:00"/>
    <n v="88677"/>
    <n v="18996"/>
    <n v="90"/>
    <x v="2"/>
    <x v="4"/>
    <n v="104"/>
    <n v="107673"/>
    <n v="0.21421563652356304"/>
  </r>
  <r>
    <x v="2907"/>
    <s v="Swathi Ramesh"/>
    <x v="1"/>
    <x v="3"/>
    <s v="Associate"/>
    <d v="2024-10-02T00:00:00"/>
    <d v="1985-08-14T00:00:00"/>
    <n v="111271"/>
    <n v="22392"/>
    <n v="94"/>
    <x v="34"/>
    <x v="5"/>
    <n v="114"/>
    <n v="133663"/>
    <n v="0.20123841791661798"/>
  </r>
  <r>
    <x v="2908"/>
    <s v="Ananya Rao"/>
    <x v="1"/>
    <x v="4"/>
    <s v="Manager"/>
    <d v="2025-02-28T00:00:00"/>
    <d v="2009-10-27T00:00:00"/>
    <n v="112394"/>
    <n v="16715"/>
    <n v="61"/>
    <x v="19"/>
    <x v="0"/>
    <n v="113"/>
    <n v="129109"/>
    <n v="0.14871790309091232"/>
  </r>
  <r>
    <x v="2909"/>
    <s v="Nisha Kapoor"/>
    <x v="0"/>
    <x v="3"/>
    <s v="Associate"/>
    <d v="2016-12-05T00:00:00"/>
    <d v="2006-07-24T00:00:00"/>
    <n v="45829"/>
    <n v="11031"/>
    <n v="87"/>
    <x v="40"/>
    <x v="2"/>
    <n v="115"/>
    <n v="56860"/>
    <n v="0.24069912064413362"/>
  </r>
  <r>
    <x v="2910"/>
    <s v="Swathi Ramesh"/>
    <x v="0"/>
    <x v="4"/>
    <s v="Lead"/>
    <d v="2022-09-18T00:00:00"/>
    <d v="1988-09-25T00:00:00"/>
    <n v="83660"/>
    <n v="26088"/>
    <n v="85"/>
    <x v="19"/>
    <x v="2"/>
    <n v="111"/>
    <n v="109748"/>
    <n v="0.3118336122400191"/>
  </r>
  <r>
    <x v="2911"/>
    <s v="Kavya Nair"/>
    <x v="0"/>
    <x v="4"/>
    <s v="Lead"/>
    <d v="2021-10-02T00:00:00"/>
    <d v="2010-04-28T00:00:00"/>
    <n v="118601"/>
    <n v="22621"/>
    <n v="98"/>
    <x v="20"/>
    <x v="2"/>
    <n v="110"/>
    <n v="141222"/>
    <n v="0.19073194998355833"/>
  </r>
  <r>
    <x v="2912"/>
    <s v="Gayathri Iyer"/>
    <x v="0"/>
    <x v="5"/>
    <s v="Senior Executive"/>
    <d v="2021-05-05T00:00:00"/>
    <d v="2004-01-07T00:00:00"/>
    <n v="38916"/>
    <n v="9442"/>
    <n v="80"/>
    <x v="15"/>
    <x v="1"/>
    <n v="116"/>
    <n v="48358"/>
    <n v="0.2426251413300442"/>
  </r>
  <r>
    <x v="2913"/>
    <s v="Tarun Verma"/>
    <x v="1"/>
    <x v="1"/>
    <s v="Associate"/>
    <d v="2018-08-14T00:00:00"/>
    <d v="2007-01-22T00:00:00"/>
    <n v="90012"/>
    <n v="17457"/>
    <n v="78"/>
    <x v="1"/>
    <x v="1"/>
    <n v="107"/>
    <n v="107469"/>
    <n v="0.19394080789228102"/>
  </r>
  <r>
    <x v="2914"/>
    <s v="Ravi Teja"/>
    <x v="1"/>
    <x v="2"/>
    <s v="Manager"/>
    <d v="2015-04-11T00:00:00"/>
    <d v="1994-03-23T00:00:00"/>
    <n v="28843"/>
    <n v="7373"/>
    <n v="78"/>
    <x v="25"/>
    <x v="4"/>
    <n v="115"/>
    <n v="36216"/>
    <n v="0.25562528169746557"/>
  </r>
  <r>
    <x v="2915"/>
    <s v="Sneha Iyer"/>
    <x v="1"/>
    <x v="6"/>
    <s v="Associate"/>
    <d v="2021-03-08T00:00:00"/>
    <d v="2006-02-20T00:00:00"/>
    <n v="49703"/>
    <n v="23732"/>
    <n v="64"/>
    <x v="42"/>
    <x v="5"/>
    <n v="119"/>
    <n v="73435"/>
    <n v="0.47747620867955659"/>
  </r>
  <r>
    <x v="2916"/>
    <s v="Meera Joshi"/>
    <x v="1"/>
    <x v="6"/>
    <s v="Analyst"/>
    <d v="2020-12-28T00:00:00"/>
    <d v="2003-11-26T00:00:00"/>
    <n v="82855"/>
    <n v="7630"/>
    <n v="67"/>
    <x v="44"/>
    <x v="3"/>
    <n v="117"/>
    <n v="90485"/>
    <n v="9.2088588497978394E-2"/>
  </r>
  <r>
    <x v="2917"/>
    <s v="Neha Kulkarni"/>
    <x v="0"/>
    <x v="0"/>
    <s v="Lead"/>
    <d v="2019-01-18T00:00:00"/>
    <d v="1981-12-15T00:00:00"/>
    <n v="25571"/>
    <n v="28540"/>
    <n v="98"/>
    <x v="36"/>
    <x v="3"/>
    <n v="109"/>
    <n v="54111"/>
    <n v="1.1161080911970591"/>
  </r>
  <r>
    <x v="2918"/>
    <s v="Ajay Singh"/>
    <x v="0"/>
    <x v="4"/>
    <s v="Associate"/>
    <d v="2021-04-17T00:00:00"/>
    <d v="2002-01-14T00:00:00"/>
    <n v="70820"/>
    <n v="25953"/>
    <n v="89"/>
    <x v="17"/>
    <x v="0"/>
    <n v="108"/>
    <n v="96773"/>
    <n v="0.3664642756283536"/>
  </r>
  <r>
    <x v="2919"/>
    <s v="Nisha Kapoor"/>
    <x v="0"/>
    <x v="5"/>
    <s v="Executive"/>
    <d v="2021-08-12T00:00:00"/>
    <d v="1988-10-19T00:00:00"/>
    <n v="27361"/>
    <n v="9046"/>
    <n v="66"/>
    <x v="30"/>
    <x v="5"/>
    <n v="111"/>
    <n v="36407"/>
    <n v="0.33061657103176051"/>
  </r>
  <r>
    <x v="2920"/>
    <s v="Nisha Kapoor"/>
    <x v="0"/>
    <x v="0"/>
    <s v="Lead"/>
    <d v="2020-09-08T00:00:00"/>
    <d v="1997-07-23T00:00:00"/>
    <n v="106993"/>
    <n v="6183"/>
    <n v="91"/>
    <x v="18"/>
    <x v="5"/>
    <n v="119"/>
    <n v="113176"/>
    <n v="5.7788827306459303E-2"/>
  </r>
  <r>
    <x v="2921"/>
    <s v="Aarav Sharma"/>
    <x v="1"/>
    <x v="2"/>
    <s v="Lead"/>
    <d v="2021-09-26T00:00:00"/>
    <d v="1995-06-17T00:00:00"/>
    <n v="44560"/>
    <n v="10936"/>
    <n v="70"/>
    <x v="16"/>
    <x v="4"/>
    <n v="107"/>
    <n v="55496"/>
    <n v="0.24542190305206463"/>
  </r>
  <r>
    <x v="2922"/>
    <s v="Neha Kulkarni"/>
    <x v="0"/>
    <x v="5"/>
    <s v="Analyst"/>
    <d v="2022-02-09T00:00:00"/>
    <d v="2005-02-26T00:00:00"/>
    <n v="27054"/>
    <n v="17597"/>
    <n v="70"/>
    <x v="27"/>
    <x v="6"/>
    <n v="101"/>
    <n v="44651"/>
    <n v="0.65043986101870332"/>
  </r>
  <r>
    <x v="2923"/>
    <s v="Tarun Verma"/>
    <x v="0"/>
    <x v="0"/>
    <s v="Executive"/>
    <d v="2024-02-10T00:00:00"/>
    <d v="1991-09-27T00:00:00"/>
    <n v="47644"/>
    <n v="17612"/>
    <n v="87"/>
    <x v="8"/>
    <x v="3"/>
    <n v="119"/>
    <n v="65256"/>
    <n v="0.3696582990512971"/>
  </r>
  <r>
    <x v="2924"/>
    <s v="Ishita Roy"/>
    <x v="1"/>
    <x v="1"/>
    <s v="Associate"/>
    <d v="2025-08-07T00:00:00"/>
    <d v="2008-06-26T00:00:00"/>
    <n v="62785"/>
    <n v="5815"/>
    <n v="80"/>
    <x v="32"/>
    <x v="4"/>
    <n v="103"/>
    <n v="68600"/>
    <n v="9.2617663454646809E-2"/>
  </r>
  <r>
    <x v="2925"/>
    <s v="Nisha Kapoor"/>
    <x v="1"/>
    <x v="6"/>
    <s v="Associate"/>
    <d v="2025-08-10T00:00:00"/>
    <d v="2009-10-03T00:00:00"/>
    <n v="103323"/>
    <n v="17041"/>
    <n v="86"/>
    <x v="0"/>
    <x v="4"/>
    <n v="116"/>
    <n v="120364"/>
    <n v="0.16492939616542299"/>
  </r>
  <r>
    <x v="2926"/>
    <s v="Vikram Singh"/>
    <x v="0"/>
    <x v="2"/>
    <s v="Associate"/>
    <d v="2021-02-01T00:00:00"/>
    <d v="2002-02-10T00:00:00"/>
    <n v="52299"/>
    <n v="16858"/>
    <n v="79"/>
    <x v="59"/>
    <x v="3"/>
    <n v="108"/>
    <n v="69157"/>
    <n v="0.32233885925161093"/>
  </r>
  <r>
    <x v="2927"/>
    <s v="Vikram Singh"/>
    <x v="1"/>
    <x v="2"/>
    <s v="Analyst"/>
    <d v="2018-02-23T00:00:00"/>
    <d v="1997-01-30T00:00:00"/>
    <n v="110893"/>
    <n v="19061"/>
    <n v="95"/>
    <x v="60"/>
    <x v="0"/>
    <n v="114"/>
    <n v="129954"/>
    <n v="0.1718864130287755"/>
  </r>
  <r>
    <x v="2928"/>
    <s v="Meera Joshi"/>
    <x v="0"/>
    <x v="2"/>
    <s v="Lead"/>
    <d v="2024-10-14T00:00:00"/>
    <d v="1992-01-03T00:00:00"/>
    <n v="91411"/>
    <n v="11497"/>
    <n v="78"/>
    <x v="45"/>
    <x v="0"/>
    <n v="108"/>
    <n v="102908"/>
    <n v="0.12577260942337357"/>
  </r>
  <r>
    <x v="2929"/>
    <s v="Krishna Chaitanya"/>
    <x v="1"/>
    <x v="2"/>
    <s v="Manager"/>
    <d v="2025-08-05T00:00:00"/>
    <d v="1999-03-30T00:00:00"/>
    <n v="107572"/>
    <n v="10243"/>
    <n v="86"/>
    <x v="44"/>
    <x v="2"/>
    <n v="107"/>
    <n v="117815"/>
    <n v="9.5219945710779755E-2"/>
  </r>
  <r>
    <x v="2930"/>
    <s v="Neha Kulkarni"/>
    <x v="1"/>
    <x v="5"/>
    <s v="Senior Executive"/>
    <d v="2020-10-21T00:00:00"/>
    <d v="1994-01-18T00:00:00"/>
    <n v="56501"/>
    <n v="10054"/>
    <n v="61"/>
    <x v="38"/>
    <x v="0"/>
    <n v="115"/>
    <n v="66555"/>
    <n v="0.17794375320790781"/>
  </r>
  <r>
    <x v="2931"/>
    <s v="Tarun Verma"/>
    <x v="1"/>
    <x v="4"/>
    <s v="Associate"/>
    <d v="2015-01-19T00:00:00"/>
    <d v="2002-10-13T00:00:00"/>
    <n v="104816"/>
    <n v="14526"/>
    <n v="75"/>
    <x v="24"/>
    <x v="4"/>
    <n v="114"/>
    <n v="119342"/>
    <n v="0.13858571210502213"/>
  </r>
  <r>
    <x v="2932"/>
    <s v="Ajay Singh"/>
    <x v="0"/>
    <x v="2"/>
    <s v="Lead"/>
    <d v="2017-10-28T00:00:00"/>
    <d v="1993-06-28T00:00:00"/>
    <n v="56962"/>
    <n v="28881"/>
    <n v="87"/>
    <x v="9"/>
    <x v="0"/>
    <n v="111"/>
    <n v="85843"/>
    <n v="0.50702222534321129"/>
  </r>
  <r>
    <x v="2933"/>
    <s v="Ravi Teja"/>
    <x v="0"/>
    <x v="6"/>
    <s v="Analyst"/>
    <d v="2023-07-23T00:00:00"/>
    <d v="2012-06-23T00:00:00"/>
    <n v="65055"/>
    <n v="15457"/>
    <n v="63"/>
    <x v="50"/>
    <x v="0"/>
    <n v="102"/>
    <n v="80512"/>
    <n v="0.23759895473061257"/>
  </r>
  <r>
    <x v="2934"/>
    <s v="Ajay Singh"/>
    <x v="0"/>
    <x v="4"/>
    <s v="Senior Executive"/>
    <d v="2019-07-01T00:00:00"/>
    <d v="2000-10-15T00:00:00"/>
    <n v="46651"/>
    <n v="29012"/>
    <n v="60"/>
    <x v="17"/>
    <x v="2"/>
    <n v="107"/>
    <n v="75663"/>
    <n v="0.62189449315127221"/>
  </r>
  <r>
    <x v="2935"/>
    <s v="Vikram Singh"/>
    <x v="0"/>
    <x v="5"/>
    <s v="Manager"/>
    <d v="2023-07-04T00:00:00"/>
    <d v="1988-10-18T00:00:00"/>
    <n v="99336"/>
    <n v="6496"/>
    <n v="89"/>
    <x v="58"/>
    <x v="5"/>
    <n v="116"/>
    <n v="105832"/>
    <n v="6.5394217604896512E-2"/>
  </r>
  <r>
    <x v="2936"/>
    <s v="Arjun Mehta"/>
    <x v="1"/>
    <x v="6"/>
    <s v="Lead"/>
    <d v="2023-11-04T00:00:00"/>
    <d v="1995-06-29T00:00:00"/>
    <n v="112419"/>
    <n v="25607"/>
    <n v="60"/>
    <x v="12"/>
    <x v="1"/>
    <n v="101"/>
    <n v="138026"/>
    <n v="0.22778178065985288"/>
  </r>
  <r>
    <x v="2937"/>
    <s v="Rahul Verma"/>
    <x v="1"/>
    <x v="1"/>
    <s v="Senior Executive"/>
    <d v="2021-04-09T00:00:00"/>
    <d v="1995-10-02T00:00:00"/>
    <n v="39409"/>
    <n v="16611"/>
    <n v="62"/>
    <x v="0"/>
    <x v="5"/>
    <n v="101"/>
    <n v="56020"/>
    <n v="0.42150270242837928"/>
  </r>
  <r>
    <x v="2938"/>
    <s v="Pooja Das"/>
    <x v="1"/>
    <x v="0"/>
    <s v="Lead"/>
    <d v="2017-01-27T00:00:00"/>
    <d v="2005-03-23T00:00:00"/>
    <n v="37348"/>
    <n v="15212"/>
    <n v="73"/>
    <x v="15"/>
    <x v="5"/>
    <n v="103"/>
    <n v="52560"/>
    <n v="0.40730427332119523"/>
  </r>
  <r>
    <x v="2939"/>
    <s v="Arjun Mehta"/>
    <x v="1"/>
    <x v="4"/>
    <s v="Senior Executive"/>
    <d v="2023-08-28T00:00:00"/>
    <d v="2010-09-03T00:00:00"/>
    <n v="115002"/>
    <n v="27031"/>
    <n v="74"/>
    <x v="42"/>
    <x v="5"/>
    <n v="116"/>
    <n v="142033"/>
    <n v="0.23504808612024139"/>
  </r>
  <r>
    <x v="2940"/>
    <s v="Ajay Singh"/>
    <x v="1"/>
    <x v="1"/>
    <s v="Analyst"/>
    <d v="2023-12-11T00:00:00"/>
    <d v="2012-05-13T00:00:00"/>
    <n v="38181"/>
    <n v="8659"/>
    <n v="69"/>
    <x v="12"/>
    <x v="0"/>
    <n v="112"/>
    <n v="46840"/>
    <n v="0.22678819308032791"/>
  </r>
  <r>
    <x v="2941"/>
    <s v="Gayathri Iyer"/>
    <x v="0"/>
    <x v="6"/>
    <s v="Executive"/>
    <d v="2019-07-01T00:00:00"/>
    <d v="1996-01-21T00:00:00"/>
    <n v="49202"/>
    <n v="20096"/>
    <n v="76"/>
    <x v="11"/>
    <x v="1"/>
    <n v="114"/>
    <n v="69298"/>
    <n v="0.40843868135441647"/>
  </r>
  <r>
    <x v="2942"/>
    <s v="Krishna Chaitanya"/>
    <x v="1"/>
    <x v="1"/>
    <s v="Lead"/>
    <d v="2018-11-09T00:00:00"/>
    <d v="1984-12-23T00:00:00"/>
    <n v="115688"/>
    <n v="6674"/>
    <n v="93"/>
    <x v="50"/>
    <x v="2"/>
    <n v="108"/>
    <n v="122362"/>
    <n v="5.7689648018809214E-2"/>
  </r>
  <r>
    <x v="2943"/>
    <s v="Swathi Ramesh"/>
    <x v="0"/>
    <x v="4"/>
    <s v="Lead"/>
    <d v="2022-08-04T00:00:00"/>
    <d v="1995-09-14T00:00:00"/>
    <n v="70686"/>
    <n v="14586"/>
    <n v="81"/>
    <x v="19"/>
    <x v="3"/>
    <n v="114"/>
    <n v="85272"/>
    <n v="0.20634920634920634"/>
  </r>
  <r>
    <x v="2944"/>
    <s v="Priya Reddy"/>
    <x v="0"/>
    <x v="4"/>
    <s v="Executive"/>
    <d v="2018-08-20T00:00:00"/>
    <d v="1984-03-16T00:00:00"/>
    <n v="35275"/>
    <n v="20618"/>
    <n v="79"/>
    <x v="53"/>
    <x v="4"/>
    <n v="112"/>
    <n v="55893"/>
    <n v="0.58449326718639261"/>
  </r>
  <r>
    <x v="2945"/>
    <s v="Aditya Kapoor"/>
    <x v="0"/>
    <x v="2"/>
    <s v="Associate"/>
    <d v="2022-11-01T00:00:00"/>
    <d v="1981-05-27T00:00:00"/>
    <n v="79772"/>
    <n v="9447"/>
    <n v="90"/>
    <x v="36"/>
    <x v="1"/>
    <n v="104"/>
    <n v="89219"/>
    <n v="0.11842501128215414"/>
  </r>
  <r>
    <x v="2946"/>
    <s v="Neha Kulkarni"/>
    <x v="1"/>
    <x v="1"/>
    <s v="Executive"/>
    <d v="2019-12-17T00:00:00"/>
    <d v="1991-03-22T00:00:00"/>
    <n v="75498"/>
    <n v="8128"/>
    <n v="68"/>
    <x v="3"/>
    <x v="6"/>
    <n v="111"/>
    <n v="83626"/>
    <n v="0.10765848101936475"/>
  </r>
  <r>
    <x v="2947"/>
    <s v="Tarun Verma"/>
    <x v="1"/>
    <x v="3"/>
    <s v="Lead"/>
    <d v="2023-02-04T00:00:00"/>
    <d v="1987-06-25T00:00:00"/>
    <n v="80758"/>
    <n v="13432"/>
    <n v="66"/>
    <x v="36"/>
    <x v="4"/>
    <n v="114"/>
    <n v="94190"/>
    <n v="0.16632407934817603"/>
  </r>
  <r>
    <x v="2948"/>
    <s v="Aarav Sharma"/>
    <x v="1"/>
    <x v="4"/>
    <s v="Analyst"/>
    <d v="2020-09-24T00:00:00"/>
    <d v="2009-05-19T00:00:00"/>
    <n v="82943"/>
    <n v="17853"/>
    <n v="70"/>
    <x v="20"/>
    <x v="1"/>
    <n v="120"/>
    <n v="100796"/>
    <n v="0.21524420385083731"/>
  </r>
  <r>
    <x v="2949"/>
    <s v="Priya Reddy"/>
    <x v="1"/>
    <x v="4"/>
    <s v="Executive"/>
    <d v="2015-12-10T00:00:00"/>
    <d v="2007-01-26T00:00:00"/>
    <n v="81555"/>
    <n v="12880"/>
    <n v="61"/>
    <x v="35"/>
    <x v="4"/>
    <n v="108"/>
    <n v="94435"/>
    <n v="0.15793023113236465"/>
  </r>
  <r>
    <x v="2950"/>
    <s v="Ajay Singh"/>
    <x v="1"/>
    <x v="0"/>
    <s v="Associate"/>
    <d v="2023-05-09T00:00:00"/>
    <d v="2002-02-28T00:00:00"/>
    <n v="32774"/>
    <n v="15183"/>
    <n v="81"/>
    <x v="26"/>
    <x v="0"/>
    <n v="111"/>
    <n v="47957"/>
    <n v="0.46326356258009399"/>
  </r>
  <r>
    <x v="2951"/>
    <s v="Ajay Singh"/>
    <x v="0"/>
    <x v="5"/>
    <s v="Executive"/>
    <d v="2025-04-03T00:00:00"/>
    <d v="2010-05-17T00:00:00"/>
    <n v="117261"/>
    <n v="28710"/>
    <n v="86"/>
    <x v="58"/>
    <x v="5"/>
    <n v="104"/>
    <n v="145971"/>
    <n v="0.24483843733210531"/>
  </r>
  <r>
    <x v="2952"/>
    <s v="Kavya Nair"/>
    <x v="0"/>
    <x v="6"/>
    <s v="Executive"/>
    <d v="2024-04-13T00:00:00"/>
    <d v="2003-10-27T00:00:00"/>
    <n v="97883"/>
    <n v="22386"/>
    <n v="62"/>
    <x v="54"/>
    <x v="1"/>
    <n v="112"/>
    <n v="120269"/>
    <n v="0.22870161315039383"/>
  </r>
  <r>
    <x v="2953"/>
    <s v="Rahul Verma"/>
    <x v="1"/>
    <x v="2"/>
    <s v="Executive"/>
    <d v="2015-08-23T00:00:00"/>
    <d v="1986-07-07T00:00:00"/>
    <n v="73404"/>
    <n v="24916"/>
    <n v="75"/>
    <x v="23"/>
    <x v="3"/>
    <n v="112"/>
    <n v="98320"/>
    <n v="0.33943654296768566"/>
  </r>
  <r>
    <x v="2954"/>
    <s v="Priya Reddy"/>
    <x v="0"/>
    <x v="4"/>
    <s v="Executive"/>
    <d v="2023-10-23T00:00:00"/>
    <d v="2012-05-27T00:00:00"/>
    <n v="56135"/>
    <n v="8508"/>
    <n v="75"/>
    <x v="59"/>
    <x v="5"/>
    <n v="116"/>
    <n v="64643"/>
    <n v="0.15156319586710609"/>
  </r>
  <r>
    <x v="2955"/>
    <s v="Meera Joshi"/>
    <x v="1"/>
    <x v="3"/>
    <s v="Associate"/>
    <d v="2020-03-26T00:00:00"/>
    <d v="1988-04-15T00:00:00"/>
    <n v="104479"/>
    <n v="24976"/>
    <n v="64"/>
    <x v="25"/>
    <x v="0"/>
    <n v="111"/>
    <n v="129455"/>
    <n v="0.23905282401248099"/>
  </r>
  <r>
    <x v="2956"/>
    <s v="Pooja Das"/>
    <x v="0"/>
    <x v="2"/>
    <s v="Senior Executive"/>
    <d v="2022-01-19T00:00:00"/>
    <d v="1991-08-10T00:00:00"/>
    <n v="50438"/>
    <n v="7787"/>
    <n v="93"/>
    <x v="3"/>
    <x v="0"/>
    <n v="107"/>
    <n v="58225"/>
    <n v="0.15438756493120268"/>
  </r>
  <r>
    <x v="2957"/>
    <s v="Nisha Kapoor"/>
    <x v="1"/>
    <x v="1"/>
    <s v="Associate"/>
    <d v="2024-11-25T00:00:00"/>
    <d v="2007-08-03T00:00:00"/>
    <n v="73825"/>
    <n v="12373"/>
    <n v="65"/>
    <x v="27"/>
    <x v="6"/>
    <n v="106"/>
    <n v="86198"/>
    <n v="0.16759905181171689"/>
  </r>
  <r>
    <x v="2958"/>
    <s v="Krishna Chaitanya"/>
    <x v="1"/>
    <x v="3"/>
    <s v="Analyst"/>
    <d v="2022-08-09T00:00:00"/>
    <d v="2008-10-26T00:00:00"/>
    <n v="39051"/>
    <n v="15508"/>
    <n v="61"/>
    <x v="22"/>
    <x v="5"/>
    <n v="119"/>
    <n v="54559"/>
    <n v="0.39712171263219892"/>
  </r>
  <r>
    <x v="2959"/>
    <s v="Sneha Iyer"/>
    <x v="1"/>
    <x v="4"/>
    <s v="Executive"/>
    <d v="2019-05-16T00:00:00"/>
    <d v="1995-03-29T00:00:00"/>
    <n v="33418"/>
    <n v="19808"/>
    <n v="73"/>
    <x v="3"/>
    <x v="5"/>
    <n v="117"/>
    <n v="53226"/>
    <n v="0.59273445448560658"/>
  </r>
  <r>
    <x v="2960"/>
    <s v="Sneha Iyer"/>
    <x v="1"/>
    <x v="1"/>
    <s v="Lead"/>
    <d v="2021-11-21T00:00:00"/>
    <d v="1983-09-28T00:00:00"/>
    <n v="32022"/>
    <n v="28958"/>
    <n v="92"/>
    <x v="32"/>
    <x v="5"/>
    <n v="120"/>
    <n v="60980"/>
    <n v="0.90431578289925674"/>
  </r>
  <r>
    <x v="2961"/>
    <s v="Arjun Mehta"/>
    <x v="0"/>
    <x v="0"/>
    <s v="Manager"/>
    <d v="2021-03-02T00:00:00"/>
    <d v="1991-01-16T00:00:00"/>
    <n v="77044"/>
    <n v="23586"/>
    <n v="64"/>
    <x v="35"/>
    <x v="3"/>
    <n v="115"/>
    <n v="100630"/>
    <n v="0.30613675302424587"/>
  </r>
  <r>
    <x v="2962"/>
    <s v="Rohan Gupta"/>
    <x v="1"/>
    <x v="3"/>
    <s v="Associate"/>
    <d v="2016-04-11T00:00:00"/>
    <d v="1981-03-16T00:00:00"/>
    <n v="72052"/>
    <n v="9486"/>
    <n v="96"/>
    <x v="10"/>
    <x v="0"/>
    <n v="115"/>
    <n v="81538"/>
    <n v="0.13165491589407649"/>
  </r>
  <r>
    <x v="2963"/>
    <s v="Tarun Verma"/>
    <x v="0"/>
    <x v="3"/>
    <s v="Lead"/>
    <d v="2018-04-11T00:00:00"/>
    <d v="1995-07-14T00:00:00"/>
    <n v="102969"/>
    <n v="29264"/>
    <n v="99"/>
    <x v="44"/>
    <x v="0"/>
    <n v="103"/>
    <n v="132233"/>
    <n v="0.28420204139109828"/>
  </r>
  <r>
    <x v="2964"/>
    <s v="Meera Joshi"/>
    <x v="0"/>
    <x v="0"/>
    <s v="Senior Executive"/>
    <d v="2018-01-27T00:00:00"/>
    <d v="1994-04-03T00:00:00"/>
    <n v="31700"/>
    <n v="5339"/>
    <n v="71"/>
    <x v="20"/>
    <x v="5"/>
    <n v="113"/>
    <n v="37039"/>
    <n v="0.16842271293375394"/>
  </r>
  <r>
    <x v="2965"/>
    <s v="Swathi Ramesh"/>
    <x v="0"/>
    <x v="4"/>
    <s v="Associate"/>
    <d v="2021-03-23T00:00:00"/>
    <d v="2007-06-30T00:00:00"/>
    <n v="29484"/>
    <n v="11981"/>
    <n v="79"/>
    <x v="43"/>
    <x v="3"/>
    <n v="102"/>
    <n v="41465"/>
    <n v="0.40635598968932302"/>
  </r>
  <r>
    <x v="2966"/>
    <s v="Kavya Nair"/>
    <x v="1"/>
    <x v="4"/>
    <s v="Associate"/>
    <d v="2020-01-28T00:00:00"/>
    <d v="1997-10-15T00:00:00"/>
    <n v="31190"/>
    <n v="12790"/>
    <n v="63"/>
    <x v="18"/>
    <x v="6"/>
    <n v="120"/>
    <n v="43980"/>
    <n v="0.41006732927220263"/>
  </r>
  <r>
    <x v="2967"/>
    <s v="Rohan Gupta"/>
    <x v="1"/>
    <x v="3"/>
    <s v="Lead"/>
    <d v="2022-09-26T00:00:00"/>
    <d v="2000-08-07T00:00:00"/>
    <n v="114052"/>
    <n v="16402"/>
    <n v="79"/>
    <x v="43"/>
    <x v="6"/>
    <n v="118"/>
    <n v="130454"/>
    <n v="0.14381159471118438"/>
  </r>
  <r>
    <x v="2968"/>
    <s v="Arjun Mehta"/>
    <x v="0"/>
    <x v="5"/>
    <s v="Associate"/>
    <d v="2021-01-27T00:00:00"/>
    <d v="2002-08-26T00:00:00"/>
    <n v="37616"/>
    <n v="6463"/>
    <n v="64"/>
    <x v="27"/>
    <x v="5"/>
    <n v="118"/>
    <n v="44079"/>
    <n v="0.17181518502764781"/>
  </r>
  <r>
    <x v="2969"/>
    <s v="Krishna Chaitanya"/>
    <x v="0"/>
    <x v="3"/>
    <s v="Executive"/>
    <d v="2015-10-21T00:00:00"/>
    <d v="1982-03-05T00:00:00"/>
    <n v="66100"/>
    <n v="8281"/>
    <n v="75"/>
    <x v="12"/>
    <x v="3"/>
    <n v="113"/>
    <n v="74381"/>
    <n v="0.12527987897125567"/>
  </r>
  <r>
    <x v="2970"/>
    <s v="Priya Reddy"/>
    <x v="0"/>
    <x v="4"/>
    <s v="Senior Executive"/>
    <d v="2016-10-16T00:00:00"/>
    <d v="1986-09-05T00:00:00"/>
    <n v="25382"/>
    <n v="8228"/>
    <n v="75"/>
    <x v="60"/>
    <x v="0"/>
    <n v="118"/>
    <n v="33610"/>
    <n v="0.32416673232999765"/>
  </r>
  <r>
    <x v="2971"/>
    <s v="Kavya Nair"/>
    <x v="1"/>
    <x v="5"/>
    <s v="Executive"/>
    <d v="2016-12-12T00:00:00"/>
    <d v="1981-05-31T00:00:00"/>
    <n v="97112"/>
    <n v="29255"/>
    <n v="72"/>
    <x v="0"/>
    <x v="0"/>
    <n v="103"/>
    <n v="126367"/>
    <n v="0.30125010297388582"/>
  </r>
  <r>
    <x v="2972"/>
    <s v="Krishna Chaitanya"/>
    <x v="1"/>
    <x v="4"/>
    <s v="Analyst"/>
    <d v="2023-02-12T00:00:00"/>
    <d v="2008-07-31T00:00:00"/>
    <n v="78880"/>
    <n v="12283"/>
    <n v="86"/>
    <x v="44"/>
    <x v="6"/>
    <n v="108"/>
    <n v="91163"/>
    <n v="0.15571754563894524"/>
  </r>
  <r>
    <x v="2973"/>
    <s v="Ravi Teja"/>
    <x v="0"/>
    <x v="2"/>
    <s v="Lead"/>
    <d v="2020-05-15T00:00:00"/>
    <d v="1991-01-05T00:00:00"/>
    <n v="74856"/>
    <n v="24668"/>
    <n v="60"/>
    <x v="31"/>
    <x v="0"/>
    <n v="117"/>
    <n v="99524"/>
    <n v="0.3295393822806455"/>
  </r>
  <r>
    <x v="2974"/>
    <s v="Gayathri Iyer"/>
    <x v="1"/>
    <x v="2"/>
    <s v="Associate"/>
    <d v="2019-10-21T00:00:00"/>
    <d v="2001-08-17T00:00:00"/>
    <n v="49141"/>
    <n v="6512"/>
    <n v="62"/>
    <x v="1"/>
    <x v="3"/>
    <n v="105"/>
    <n v="55653"/>
    <n v="0.13251663580309722"/>
  </r>
  <r>
    <x v="2975"/>
    <s v="Rahul Verma"/>
    <x v="1"/>
    <x v="2"/>
    <s v="Lead"/>
    <d v="2016-02-13T00:00:00"/>
    <d v="1982-04-05T00:00:00"/>
    <n v="87113"/>
    <n v="5289"/>
    <n v="89"/>
    <x v="25"/>
    <x v="2"/>
    <n v="108"/>
    <n v="92402"/>
    <n v="6.0714244716632421E-2"/>
  </r>
  <r>
    <x v="2976"/>
    <s v="Vikram Singh"/>
    <x v="1"/>
    <x v="5"/>
    <s v="Analyst"/>
    <d v="2023-11-29T00:00:00"/>
    <d v="2009-05-06T00:00:00"/>
    <n v="112987"/>
    <n v="22469"/>
    <n v="98"/>
    <x v="49"/>
    <x v="6"/>
    <n v="106"/>
    <n v="135456"/>
    <n v="0.19886358607627427"/>
  </r>
  <r>
    <x v="2977"/>
    <s v="Rohan Gupta"/>
    <x v="1"/>
    <x v="0"/>
    <s v="Manager"/>
    <d v="2019-03-01T00:00:00"/>
    <d v="1983-08-18T00:00:00"/>
    <n v="39434"/>
    <n v="24141"/>
    <n v="65"/>
    <x v="39"/>
    <x v="3"/>
    <n v="110"/>
    <n v="63575"/>
    <n v="0.61218745245219863"/>
  </r>
  <r>
    <x v="2978"/>
    <s v="Meera Joshi"/>
    <x v="1"/>
    <x v="6"/>
    <s v="Associate"/>
    <d v="2021-10-16T00:00:00"/>
    <d v="2001-03-14T00:00:00"/>
    <n v="43581"/>
    <n v="25212"/>
    <n v="85"/>
    <x v="53"/>
    <x v="3"/>
    <n v="113"/>
    <n v="68793"/>
    <n v="0.57850898327252698"/>
  </r>
  <r>
    <x v="2979"/>
    <s v="Sneha Iyer"/>
    <x v="0"/>
    <x v="3"/>
    <s v="Associate"/>
    <d v="2020-08-03T00:00:00"/>
    <d v="1983-07-06T00:00:00"/>
    <n v="55975"/>
    <n v="19391"/>
    <n v="88"/>
    <x v="30"/>
    <x v="0"/>
    <n v="104"/>
    <n v="75366"/>
    <n v="0.34642251004912905"/>
  </r>
  <r>
    <x v="2980"/>
    <s v="Krishna Chaitanya"/>
    <x v="1"/>
    <x v="5"/>
    <s v="Executive"/>
    <d v="2024-06-29T00:00:00"/>
    <d v="1999-02-03T00:00:00"/>
    <n v="56525"/>
    <n v="24157"/>
    <n v="82"/>
    <x v="23"/>
    <x v="6"/>
    <n v="105"/>
    <n v="80682"/>
    <n v="0.42736842105263156"/>
  </r>
  <r>
    <x v="2981"/>
    <s v="Karan Malhotra"/>
    <x v="1"/>
    <x v="5"/>
    <s v="Associate"/>
    <d v="2021-02-05T00:00:00"/>
    <d v="1989-10-24T00:00:00"/>
    <n v="28310"/>
    <n v="17198"/>
    <n v="83"/>
    <x v="32"/>
    <x v="5"/>
    <n v="115"/>
    <n v="45508"/>
    <n v="0.60748851995761211"/>
  </r>
  <r>
    <x v="2982"/>
    <s v="Sneha Iyer"/>
    <x v="0"/>
    <x v="4"/>
    <s v="Manager"/>
    <d v="2020-05-11T00:00:00"/>
    <d v="1992-11-06T00:00:00"/>
    <n v="31099"/>
    <n v="10435"/>
    <n v="68"/>
    <x v="5"/>
    <x v="0"/>
    <n v="110"/>
    <n v="41534"/>
    <n v="0.33554133573426798"/>
  </r>
  <r>
    <x v="2983"/>
    <s v="Krishna Chaitanya"/>
    <x v="1"/>
    <x v="0"/>
    <s v="Senior Executive"/>
    <d v="2018-05-02T00:00:00"/>
    <d v="1997-07-15T00:00:00"/>
    <n v="74972"/>
    <n v="10764"/>
    <n v="91"/>
    <x v="40"/>
    <x v="5"/>
    <n v="107"/>
    <n v="85736"/>
    <n v="0.14357360081096943"/>
  </r>
  <r>
    <x v="2984"/>
    <s v="Aarav Sharma"/>
    <x v="1"/>
    <x v="2"/>
    <s v="Analyst"/>
    <d v="2015-10-21T00:00:00"/>
    <d v="2000-07-02T00:00:00"/>
    <n v="79538"/>
    <n v="8170"/>
    <n v="79"/>
    <x v="36"/>
    <x v="0"/>
    <n v="104"/>
    <n v="87708"/>
    <n v="0.10271819759108854"/>
  </r>
  <r>
    <x v="2985"/>
    <s v="Meera Joshi"/>
    <x v="0"/>
    <x v="6"/>
    <s v="Manager"/>
    <d v="2017-07-17T00:00:00"/>
    <d v="1985-01-20T00:00:00"/>
    <n v="103769"/>
    <n v="18001"/>
    <n v="94"/>
    <x v="28"/>
    <x v="2"/>
    <n v="107"/>
    <n v="121770"/>
    <n v="0.17347184611974675"/>
  </r>
  <r>
    <x v="2986"/>
    <s v="Neha Kulkarni"/>
    <x v="1"/>
    <x v="3"/>
    <s v="Analyst"/>
    <d v="2024-06-09T00:00:00"/>
    <d v="1991-03-24T00:00:00"/>
    <n v="75895"/>
    <n v="15262"/>
    <n v="84"/>
    <x v="60"/>
    <x v="1"/>
    <n v="113"/>
    <n v="91157"/>
    <n v="0.20109361618024904"/>
  </r>
  <r>
    <x v="2987"/>
    <s v="Gayathri Iyer"/>
    <x v="1"/>
    <x v="0"/>
    <s v="Executive"/>
    <d v="2019-03-26T00:00:00"/>
    <d v="2004-09-21T00:00:00"/>
    <n v="98234"/>
    <n v="12580"/>
    <n v="60"/>
    <x v="1"/>
    <x v="3"/>
    <n v="118"/>
    <n v="110814"/>
    <n v="0.12806156727813181"/>
  </r>
  <r>
    <x v="2988"/>
    <s v="Ananya Rao"/>
    <x v="1"/>
    <x v="2"/>
    <s v="Manager"/>
    <d v="2025-04-28T00:00:00"/>
    <d v="2008-09-27T00:00:00"/>
    <n v="54863"/>
    <n v="18158"/>
    <n v="74"/>
    <x v="2"/>
    <x v="4"/>
    <n v="103"/>
    <n v="73021"/>
    <n v="0.33096987040446202"/>
  </r>
  <r>
    <x v="2989"/>
    <s v="Meera Joshi"/>
    <x v="0"/>
    <x v="2"/>
    <s v="Executive"/>
    <d v="2023-09-28T00:00:00"/>
    <d v="2011-09-17T00:00:00"/>
    <n v="102838"/>
    <n v="8722"/>
    <n v="70"/>
    <x v="41"/>
    <x v="6"/>
    <n v="113"/>
    <n v="111560"/>
    <n v="8.4813006865166574E-2"/>
  </r>
  <r>
    <x v="2990"/>
    <s v="Aditya Kapoor"/>
    <x v="0"/>
    <x v="6"/>
    <s v="Analyst"/>
    <d v="2015-06-28T00:00:00"/>
    <d v="1991-11-08T00:00:00"/>
    <n v="31537"/>
    <n v="17357"/>
    <n v="69"/>
    <x v="21"/>
    <x v="6"/>
    <n v="103"/>
    <n v="48894"/>
    <n v="0.55036940736278017"/>
  </r>
  <r>
    <x v="2991"/>
    <s v="Ravi Teja"/>
    <x v="1"/>
    <x v="1"/>
    <s v="Executive"/>
    <d v="2020-10-04T00:00:00"/>
    <d v="1987-01-14T00:00:00"/>
    <n v="61800"/>
    <n v="20722"/>
    <n v="67"/>
    <x v="56"/>
    <x v="5"/>
    <n v="101"/>
    <n v="82522"/>
    <n v="0.33530744336569579"/>
  </r>
  <r>
    <x v="2992"/>
    <s v="Rahul Verma"/>
    <x v="0"/>
    <x v="3"/>
    <s v="Lead"/>
    <d v="2021-07-17T00:00:00"/>
    <d v="1997-12-18T00:00:00"/>
    <n v="110459"/>
    <n v="6750"/>
    <n v="90"/>
    <x v="15"/>
    <x v="0"/>
    <n v="115"/>
    <n v="117209"/>
    <n v="6.1108646647172256E-2"/>
  </r>
  <r>
    <x v="2993"/>
    <s v="Swathi Ramesh"/>
    <x v="1"/>
    <x v="5"/>
    <s v="Manager"/>
    <d v="2020-05-08T00:00:00"/>
    <d v="1992-10-11T00:00:00"/>
    <n v="101236"/>
    <n v="25129"/>
    <n v="88"/>
    <x v="39"/>
    <x v="1"/>
    <n v="102"/>
    <n v="126365"/>
    <n v="0.24822197637204158"/>
  </r>
  <r>
    <x v="2994"/>
    <s v="Aditya Kapoor"/>
    <x v="0"/>
    <x v="5"/>
    <s v="Executive"/>
    <d v="2016-03-12T00:00:00"/>
    <d v="2001-12-29T00:00:00"/>
    <n v="41284"/>
    <n v="8616"/>
    <n v="77"/>
    <x v="60"/>
    <x v="4"/>
    <n v="114"/>
    <n v="49900"/>
    <n v="0.20870070729580467"/>
  </r>
  <r>
    <x v="2995"/>
    <s v="Aditya Kapoor"/>
    <x v="1"/>
    <x v="6"/>
    <s v="Manager"/>
    <d v="2023-04-10T00:00:00"/>
    <d v="1984-04-04T00:00:00"/>
    <n v="97468"/>
    <n v="25309"/>
    <n v="94"/>
    <x v="13"/>
    <x v="6"/>
    <n v="101"/>
    <n v="122777"/>
    <n v="0.25966471046907702"/>
  </r>
  <r>
    <x v="2996"/>
    <s v="Neha Kulkarni"/>
    <x v="0"/>
    <x v="3"/>
    <s v="Executive"/>
    <d v="2022-02-01T00:00:00"/>
    <d v="2010-09-18T00:00:00"/>
    <n v="117611"/>
    <n v="15268"/>
    <n v="86"/>
    <x v="38"/>
    <x v="5"/>
    <n v="104"/>
    <n v="132879"/>
    <n v="0.12981778915237521"/>
  </r>
  <r>
    <x v="2997"/>
    <s v="Neha Kulkarni"/>
    <x v="0"/>
    <x v="5"/>
    <s v="Analyst"/>
    <d v="2016-11-19T00:00:00"/>
    <d v="2006-10-02T00:00:00"/>
    <n v="85423"/>
    <n v="17010"/>
    <n v="82"/>
    <x v="58"/>
    <x v="4"/>
    <n v="106"/>
    <n v="102433"/>
    <n v="0.19912669889842313"/>
  </r>
  <r>
    <x v="2998"/>
    <s v="Neha Kulkarni"/>
    <x v="0"/>
    <x v="3"/>
    <s v="Manager"/>
    <d v="2018-06-03T00:00:00"/>
    <d v="2007-04-23T00:00:00"/>
    <n v="78807"/>
    <n v="12140"/>
    <n v="91"/>
    <x v="55"/>
    <x v="1"/>
    <n v="117"/>
    <n v="90947"/>
    <n v="0.15404722930704126"/>
  </r>
  <r>
    <x v="2999"/>
    <s v="Rahul Verma"/>
    <x v="0"/>
    <x v="4"/>
    <s v="Executive"/>
    <d v="2020-11-22T00:00:00"/>
    <d v="2010-12-09T00:00:00"/>
    <n v="118130"/>
    <n v="24332"/>
    <n v="97"/>
    <x v="27"/>
    <x v="1"/>
    <n v="102"/>
    <n v="142462"/>
    <n v="0.20597646660458815"/>
  </r>
  <r>
    <x v="3000"/>
    <s v="Karan Malhotra"/>
    <x v="0"/>
    <x v="2"/>
    <s v="Analyst"/>
    <d v="2016-04-11T00:00:00"/>
    <d v="1989-04-17T00:00:00"/>
    <n v="109279"/>
    <n v="5424"/>
    <n v="91"/>
    <x v="7"/>
    <x v="2"/>
    <n v="116"/>
    <n v="114703"/>
    <n v="4.9634421984095754E-2"/>
  </r>
  <r>
    <x v="3001"/>
    <s v="Meera Joshi"/>
    <x v="0"/>
    <x v="5"/>
    <s v="Lead"/>
    <d v="2022-10-20T00:00:00"/>
    <d v="1987-09-14T00:00:00"/>
    <n v="40062"/>
    <n v="17747"/>
    <n v="74"/>
    <x v="34"/>
    <x v="0"/>
    <n v="107"/>
    <n v="57809"/>
    <n v="0.44298836802955421"/>
  </r>
  <r>
    <x v="3002"/>
    <s v="Neha Kulkarni"/>
    <x v="0"/>
    <x v="5"/>
    <s v="Executive"/>
    <d v="2015-11-11T00:00:00"/>
    <d v="2001-02-02T00:00:00"/>
    <n v="105467"/>
    <n v="22264"/>
    <n v="81"/>
    <x v="18"/>
    <x v="1"/>
    <n v="102"/>
    <n v="127731"/>
    <n v="0.21109920638683191"/>
  </r>
  <r>
    <x v="3003"/>
    <s v="Priya Reddy"/>
    <x v="1"/>
    <x v="2"/>
    <s v="Manager"/>
    <d v="2024-05-12T00:00:00"/>
    <d v="1982-07-11T00:00:00"/>
    <n v="56807"/>
    <n v="20604"/>
    <n v="70"/>
    <x v="9"/>
    <x v="3"/>
    <n v="110"/>
    <n v="77411"/>
    <n v="0.36270177971024697"/>
  </r>
  <r>
    <x v="3004"/>
    <s v="Meera Joshi"/>
    <x v="1"/>
    <x v="4"/>
    <s v="Executive"/>
    <d v="2018-10-31T00:00:00"/>
    <d v="2011-03-03T00:00:00"/>
    <n v="80194"/>
    <n v="12681"/>
    <n v="98"/>
    <x v="55"/>
    <x v="1"/>
    <n v="118"/>
    <n v="92875"/>
    <n v="0.1581290370850687"/>
  </r>
  <r>
    <x v="3005"/>
    <s v="Sneha Iyer"/>
    <x v="0"/>
    <x v="3"/>
    <s v="Senior Executive"/>
    <d v="2023-03-20T00:00:00"/>
    <d v="1989-10-08T00:00:00"/>
    <n v="104135"/>
    <n v="25713"/>
    <n v="69"/>
    <x v="11"/>
    <x v="3"/>
    <n v="111"/>
    <n v="129848"/>
    <n v="0.24691986363854612"/>
  </r>
  <r>
    <x v="3006"/>
    <s v="Sneha Iyer"/>
    <x v="1"/>
    <x v="5"/>
    <s v="Senior Executive"/>
    <d v="2015-10-13T00:00:00"/>
    <d v="2006-12-03T00:00:00"/>
    <n v="116824"/>
    <n v="29240"/>
    <n v="71"/>
    <x v="49"/>
    <x v="1"/>
    <n v="103"/>
    <n v="146064"/>
    <n v="0.25029103608847497"/>
  </r>
  <r>
    <x v="3007"/>
    <s v="Nisha Kapoor"/>
    <x v="1"/>
    <x v="5"/>
    <s v="Associate"/>
    <d v="2024-09-23T00:00:00"/>
    <d v="1998-11-19T00:00:00"/>
    <n v="48527"/>
    <n v="8483"/>
    <n v="71"/>
    <x v="14"/>
    <x v="5"/>
    <n v="113"/>
    <n v="57010"/>
    <n v="0.17480989964349744"/>
  </r>
  <r>
    <x v="3008"/>
    <s v="Priya Reddy"/>
    <x v="0"/>
    <x v="2"/>
    <s v="Manager"/>
    <d v="2019-06-07T00:00:00"/>
    <d v="1990-06-18T00:00:00"/>
    <n v="99900"/>
    <n v="24602"/>
    <n v="76"/>
    <x v="53"/>
    <x v="3"/>
    <n v="104"/>
    <n v="124502"/>
    <n v="0.24626626626626627"/>
  </r>
  <r>
    <x v="3009"/>
    <s v="Rohan Gupta"/>
    <x v="1"/>
    <x v="6"/>
    <s v="Executive"/>
    <d v="2016-01-20T00:00:00"/>
    <d v="1994-01-30T00:00:00"/>
    <n v="76067"/>
    <n v="12131"/>
    <n v="63"/>
    <x v="9"/>
    <x v="5"/>
    <n v="101"/>
    <n v="88198"/>
    <n v="0.15947782875622807"/>
  </r>
  <r>
    <x v="3010"/>
    <s v="Tarun Verma"/>
    <x v="1"/>
    <x v="4"/>
    <s v="Lead"/>
    <d v="2023-04-07T00:00:00"/>
    <d v="1995-02-23T00:00:00"/>
    <n v="106495"/>
    <n v="6511"/>
    <n v="97"/>
    <x v="40"/>
    <x v="0"/>
    <n v="110"/>
    <n v="113006"/>
    <n v="6.1139020611296307E-2"/>
  </r>
  <r>
    <x v="3011"/>
    <s v="Meera Joshi"/>
    <x v="1"/>
    <x v="1"/>
    <s v="Lead"/>
    <d v="2018-02-10T00:00:00"/>
    <d v="2012-09-19T00:00:00"/>
    <n v="29208"/>
    <n v="23428"/>
    <n v="99"/>
    <x v="9"/>
    <x v="4"/>
    <n v="106"/>
    <n v="52636"/>
    <n v="0.80210901122980005"/>
  </r>
  <r>
    <x v="3012"/>
    <s v="Sneha Iyer"/>
    <x v="1"/>
    <x v="3"/>
    <s v="Lead"/>
    <d v="2023-09-16T00:00:00"/>
    <d v="1988-06-10T00:00:00"/>
    <n v="68073"/>
    <n v="26327"/>
    <n v="65"/>
    <x v="22"/>
    <x v="2"/>
    <n v="117"/>
    <n v="94400"/>
    <n v="0.38674658087641206"/>
  </r>
  <r>
    <x v="3013"/>
    <s v="Rahul Verma"/>
    <x v="0"/>
    <x v="1"/>
    <s v="Executive"/>
    <d v="2025-10-19T00:00:00"/>
    <d v="2007-11-20T00:00:00"/>
    <n v="86665"/>
    <n v="11295"/>
    <n v="87"/>
    <x v="58"/>
    <x v="6"/>
    <n v="116"/>
    <n v="97960"/>
    <n v="0.13032942941210407"/>
  </r>
  <r>
    <x v="3014"/>
    <s v="Arjun Mehta"/>
    <x v="0"/>
    <x v="3"/>
    <s v="Lead"/>
    <d v="2017-07-16T00:00:00"/>
    <d v="2011-09-12T00:00:00"/>
    <n v="63500"/>
    <n v="5367"/>
    <n v="71"/>
    <x v="54"/>
    <x v="5"/>
    <n v="106"/>
    <n v="68867"/>
    <n v="8.4519685039370074E-2"/>
  </r>
  <r>
    <x v="3015"/>
    <s v="Nisha Kapoor"/>
    <x v="0"/>
    <x v="2"/>
    <s v="Senior Executive"/>
    <d v="2016-01-21T00:00:00"/>
    <d v="2010-11-16T00:00:00"/>
    <n v="105835"/>
    <n v="22210"/>
    <n v="74"/>
    <x v="34"/>
    <x v="4"/>
    <n v="102"/>
    <n v="128045"/>
    <n v="0.20985496291396985"/>
  </r>
  <r>
    <x v="3016"/>
    <s v="Neha Kulkarni"/>
    <x v="0"/>
    <x v="1"/>
    <s v="Lead"/>
    <d v="2017-08-19T00:00:00"/>
    <d v="1999-06-18T00:00:00"/>
    <n v="65982"/>
    <n v="15110"/>
    <n v="60"/>
    <x v="52"/>
    <x v="1"/>
    <n v="104"/>
    <n v="81092"/>
    <n v="0.22900184898911824"/>
  </r>
  <r>
    <x v="3017"/>
    <s v="Nisha Kapoor"/>
    <x v="1"/>
    <x v="6"/>
    <s v="Senior Executive"/>
    <d v="2016-11-19T00:00:00"/>
    <d v="1993-04-20T00:00:00"/>
    <n v="97449"/>
    <n v="13871"/>
    <n v="69"/>
    <x v="13"/>
    <x v="0"/>
    <n v="101"/>
    <n v="111320"/>
    <n v="0.14234112202280166"/>
  </r>
  <r>
    <x v="3018"/>
    <s v="Kavya Nair"/>
    <x v="1"/>
    <x v="1"/>
    <s v="Senior Executive"/>
    <d v="2015-01-30T00:00:00"/>
    <d v="2011-04-19T00:00:00"/>
    <n v="103764"/>
    <n v="15081"/>
    <n v="88"/>
    <x v="22"/>
    <x v="3"/>
    <n v="103"/>
    <n v="118845"/>
    <n v="0.1453394240777148"/>
  </r>
  <r>
    <x v="3019"/>
    <s v="Sneha Iyer"/>
    <x v="1"/>
    <x v="2"/>
    <s v="Analyst"/>
    <d v="2018-10-09T00:00:00"/>
    <d v="1998-09-07T00:00:00"/>
    <n v="60909"/>
    <n v="5264"/>
    <n v="99"/>
    <x v="34"/>
    <x v="1"/>
    <n v="110"/>
    <n v="66173"/>
    <n v="8.6424009588074016E-2"/>
  </r>
  <r>
    <x v="3020"/>
    <s v="Sneha Iyer"/>
    <x v="1"/>
    <x v="3"/>
    <s v="Senior Executive"/>
    <d v="2017-02-27T00:00:00"/>
    <d v="2007-11-09T00:00:00"/>
    <n v="95667"/>
    <n v="25317"/>
    <n v="64"/>
    <x v="47"/>
    <x v="5"/>
    <n v="115"/>
    <n v="120984"/>
    <n v="0.26463670858289695"/>
  </r>
  <r>
    <x v="3021"/>
    <s v="Priya Reddy"/>
    <x v="1"/>
    <x v="6"/>
    <s v="Lead"/>
    <d v="2016-07-03T00:00:00"/>
    <d v="1993-06-17T00:00:00"/>
    <n v="67570"/>
    <n v="8058"/>
    <n v="100"/>
    <x v="39"/>
    <x v="6"/>
    <n v="117"/>
    <n v="75628"/>
    <n v="0.11925410685215332"/>
  </r>
  <r>
    <x v="3022"/>
    <s v="Kavya Nair"/>
    <x v="1"/>
    <x v="5"/>
    <s v="Analyst"/>
    <d v="2022-06-26T00:00:00"/>
    <d v="1983-03-02T00:00:00"/>
    <n v="28560"/>
    <n v="26069"/>
    <n v="72"/>
    <x v="49"/>
    <x v="2"/>
    <n v="111"/>
    <n v="54629"/>
    <n v="0.9127801120448179"/>
  </r>
  <r>
    <x v="3023"/>
    <s v="Ajay Singh"/>
    <x v="1"/>
    <x v="1"/>
    <s v="Lead"/>
    <d v="2021-06-25T00:00:00"/>
    <d v="2006-08-18T00:00:00"/>
    <n v="47993"/>
    <n v="6154"/>
    <n v="100"/>
    <x v="36"/>
    <x v="5"/>
    <n v="116"/>
    <n v="54147"/>
    <n v="0.12822703310899505"/>
  </r>
  <r>
    <x v="3024"/>
    <s v="Karan Malhotra"/>
    <x v="1"/>
    <x v="3"/>
    <s v="Manager"/>
    <d v="2022-06-12T00:00:00"/>
    <d v="1998-12-29T00:00:00"/>
    <n v="103636"/>
    <n v="10677"/>
    <n v="70"/>
    <x v="48"/>
    <x v="3"/>
    <n v="108"/>
    <n v="114313"/>
    <n v="0.10302404569840595"/>
  </r>
  <r>
    <x v="3025"/>
    <s v="Ananya Rao"/>
    <x v="1"/>
    <x v="0"/>
    <s v="Manager"/>
    <d v="2017-10-21T00:00:00"/>
    <d v="1984-03-01T00:00:00"/>
    <n v="33575"/>
    <n v="25483"/>
    <n v="94"/>
    <x v="35"/>
    <x v="4"/>
    <n v="107"/>
    <n v="59058"/>
    <n v="0.75898734177215188"/>
  </r>
  <r>
    <x v="3026"/>
    <s v="Ajay Singh"/>
    <x v="0"/>
    <x v="5"/>
    <s v="Manager"/>
    <d v="2023-11-23T00:00:00"/>
    <d v="1990-05-04T00:00:00"/>
    <n v="65048"/>
    <n v="9155"/>
    <n v="77"/>
    <x v="46"/>
    <x v="0"/>
    <n v="105"/>
    <n v="74203"/>
    <n v="0.14074222112901241"/>
  </r>
  <r>
    <x v="3027"/>
    <s v="Pooja Das"/>
    <x v="0"/>
    <x v="3"/>
    <s v="Associate"/>
    <d v="2022-07-21T00:00:00"/>
    <d v="1987-12-21T00:00:00"/>
    <n v="92159"/>
    <n v="29401"/>
    <n v="72"/>
    <x v="18"/>
    <x v="2"/>
    <n v="107"/>
    <n v="121560"/>
    <n v="0.31902472900096573"/>
  </r>
  <r>
    <x v="3028"/>
    <s v="Rohan Gupta"/>
    <x v="1"/>
    <x v="2"/>
    <s v="Manager"/>
    <d v="2021-01-15T00:00:00"/>
    <d v="2007-02-12T00:00:00"/>
    <n v="55156"/>
    <n v="12803"/>
    <n v="76"/>
    <x v="5"/>
    <x v="2"/>
    <n v="112"/>
    <n v="67959"/>
    <n v="0.23212343172093697"/>
  </r>
  <r>
    <x v="3029"/>
    <s v="Sneha Iyer"/>
    <x v="1"/>
    <x v="3"/>
    <s v="Manager"/>
    <d v="2017-11-08T00:00:00"/>
    <d v="2012-10-26T00:00:00"/>
    <n v="29886"/>
    <n v="21637"/>
    <n v="87"/>
    <x v="51"/>
    <x v="4"/>
    <n v="112"/>
    <n v="51523"/>
    <n v="0.72398447433580937"/>
  </r>
  <r>
    <x v="3030"/>
    <s v="Pooja Das"/>
    <x v="0"/>
    <x v="6"/>
    <s v="Executive"/>
    <d v="2023-02-27T00:00:00"/>
    <d v="2005-03-18T00:00:00"/>
    <n v="48146"/>
    <n v="17573"/>
    <n v="99"/>
    <x v="29"/>
    <x v="5"/>
    <n v="118"/>
    <n v="65719"/>
    <n v="0.36499397665434302"/>
  </r>
  <r>
    <x v="3031"/>
    <s v="Aditya Kapoor"/>
    <x v="1"/>
    <x v="0"/>
    <s v="Associate"/>
    <d v="2018-01-06T00:00:00"/>
    <d v="1989-02-27T00:00:00"/>
    <n v="69567"/>
    <n v="5711"/>
    <n v="96"/>
    <x v="38"/>
    <x v="3"/>
    <n v="106"/>
    <n v="75278"/>
    <n v="8.2093521353515317E-2"/>
  </r>
  <r>
    <x v="3032"/>
    <s v="Ravi Teja"/>
    <x v="1"/>
    <x v="4"/>
    <s v="Senior Executive"/>
    <d v="2024-11-09T00:00:00"/>
    <d v="2001-07-06T00:00:00"/>
    <n v="107779"/>
    <n v="5270"/>
    <n v="75"/>
    <x v="48"/>
    <x v="2"/>
    <n v="120"/>
    <n v="113049"/>
    <n v="4.8896352721773256E-2"/>
  </r>
  <r>
    <x v="3033"/>
    <s v="Neha Kulkarni"/>
    <x v="1"/>
    <x v="6"/>
    <s v="Executive"/>
    <d v="2018-08-14T00:00:00"/>
    <d v="2006-12-15T00:00:00"/>
    <n v="37599"/>
    <n v="20411"/>
    <n v="85"/>
    <x v="15"/>
    <x v="6"/>
    <n v="109"/>
    <n v="58010"/>
    <n v="0.5428601824516609"/>
  </r>
  <r>
    <x v="3034"/>
    <s v="Ishita Roy"/>
    <x v="0"/>
    <x v="5"/>
    <s v="Manager"/>
    <d v="2020-11-12T00:00:00"/>
    <d v="1989-01-12T00:00:00"/>
    <n v="25593"/>
    <n v="6233"/>
    <n v="97"/>
    <x v="34"/>
    <x v="1"/>
    <n v="111"/>
    <n v="31826"/>
    <n v="0.24354315633180948"/>
  </r>
  <r>
    <x v="3035"/>
    <s v="Vikram Singh"/>
    <x v="0"/>
    <x v="4"/>
    <s v="Manager"/>
    <d v="2025-08-25T00:00:00"/>
    <d v="2000-06-04T00:00:00"/>
    <n v="52822"/>
    <n v="14003"/>
    <n v="78"/>
    <x v="28"/>
    <x v="0"/>
    <n v="120"/>
    <n v="66825"/>
    <n v="0.26509787588504791"/>
  </r>
  <r>
    <x v="3036"/>
    <s v="Nisha Kapoor"/>
    <x v="1"/>
    <x v="2"/>
    <s v="Associate"/>
    <d v="2020-10-15T00:00:00"/>
    <d v="1999-06-14T00:00:00"/>
    <n v="81321"/>
    <n v="19744"/>
    <n v="97"/>
    <x v="60"/>
    <x v="1"/>
    <n v="119"/>
    <n v="101065"/>
    <n v="0.24279091501580158"/>
  </r>
  <r>
    <x v="3037"/>
    <s v="Vikram Singh"/>
    <x v="1"/>
    <x v="0"/>
    <s v="Associate"/>
    <d v="2022-11-10T00:00:00"/>
    <d v="1984-10-10T00:00:00"/>
    <n v="84975"/>
    <n v="27946"/>
    <n v="61"/>
    <x v="38"/>
    <x v="4"/>
    <n v="114"/>
    <n v="112921"/>
    <n v="0.32887319799941162"/>
  </r>
  <r>
    <x v="3038"/>
    <s v="Gayathri Iyer"/>
    <x v="0"/>
    <x v="0"/>
    <s v="Senior Executive"/>
    <d v="2021-12-19T00:00:00"/>
    <d v="1999-10-02T00:00:00"/>
    <n v="35752"/>
    <n v="7647"/>
    <n v="61"/>
    <x v="33"/>
    <x v="5"/>
    <n v="117"/>
    <n v="43399"/>
    <n v="0.21389013202058627"/>
  </r>
  <r>
    <x v="3039"/>
    <s v="Vikram Singh"/>
    <x v="1"/>
    <x v="0"/>
    <s v="Senior Executive"/>
    <d v="2019-05-26T00:00:00"/>
    <d v="2001-07-20T00:00:00"/>
    <n v="71988"/>
    <n v="18724"/>
    <n v="87"/>
    <x v="30"/>
    <x v="3"/>
    <n v="101"/>
    <n v="90712"/>
    <n v="0.26009890537311775"/>
  </r>
  <r>
    <x v="3040"/>
    <s v="Nisha Kapoor"/>
    <x v="1"/>
    <x v="0"/>
    <s v="Manager"/>
    <d v="2023-03-01T00:00:00"/>
    <d v="2002-08-29T00:00:00"/>
    <n v="80361"/>
    <n v="5655"/>
    <n v="66"/>
    <x v="6"/>
    <x v="2"/>
    <n v="110"/>
    <n v="86016"/>
    <n v="7.0369955575465715E-2"/>
  </r>
  <r>
    <x v="3041"/>
    <s v="Vikram Singh"/>
    <x v="0"/>
    <x v="1"/>
    <s v="Senior Executive"/>
    <d v="2022-10-14T00:00:00"/>
    <d v="1989-04-22T00:00:00"/>
    <n v="73226"/>
    <n v="25011"/>
    <n v="100"/>
    <x v="40"/>
    <x v="1"/>
    <n v="117"/>
    <n v="98237"/>
    <n v="0.34155900909513015"/>
  </r>
  <r>
    <x v="3042"/>
    <s v="Aditya Kapoor"/>
    <x v="0"/>
    <x v="6"/>
    <s v="Senior Executive"/>
    <d v="2023-07-08T00:00:00"/>
    <d v="1980-09-29T00:00:00"/>
    <n v="109634"/>
    <n v="15981"/>
    <n v="86"/>
    <x v="22"/>
    <x v="4"/>
    <n v="119"/>
    <n v="125615"/>
    <n v="0.14576682416038819"/>
  </r>
  <r>
    <x v="3043"/>
    <s v="Ananya Rao"/>
    <x v="1"/>
    <x v="6"/>
    <s v="Senior Executive"/>
    <d v="2015-07-06T00:00:00"/>
    <d v="1986-02-01T00:00:00"/>
    <n v="118314"/>
    <n v="29556"/>
    <n v="76"/>
    <x v="47"/>
    <x v="5"/>
    <n v="118"/>
    <n v="147870"/>
    <n v="0.24980982808458846"/>
  </r>
  <r>
    <x v="3044"/>
    <s v="Neha Kulkarni"/>
    <x v="0"/>
    <x v="3"/>
    <s v="Lead"/>
    <d v="2021-01-08T00:00:00"/>
    <d v="2006-05-14T00:00:00"/>
    <n v="46996"/>
    <n v="15850"/>
    <n v="88"/>
    <x v="25"/>
    <x v="3"/>
    <n v="102"/>
    <n v="62846"/>
    <n v="0.33726274576559706"/>
  </r>
  <r>
    <x v="3045"/>
    <s v="Arjun Mehta"/>
    <x v="1"/>
    <x v="0"/>
    <s v="Lead"/>
    <d v="2024-08-20T00:00:00"/>
    <d v="1990-10-18T00:00:00"/>
    <n v="95636"/>
    <n v="15607"/>
    <n v="91"/>
    <x v="40"/>
    <x v="0"/>
    <n v="106"/>
    <n v="111243"/>
    <n v="0.16319168513948723"/>
  </r>
  <r>
    <x v="3046"/>
    <s v="Karan Malhotra"/>
    <x v="1"/>
    <x v="4"/>
    <s v="Analyst"/>
    <d v="2022-01-21T00:00:00"/>
    <d v="1998-06-13T00:00:00"/>
    <n v="57685"/>
    <n v="21950"/>
    <n v="78"/>
    <x v="48"/>
    <x v="5"/>
    <n v="114"/>
    <n v="79635"/>
    <n v="0.38051486521626071"/>
  </r>
  <r>
    <x v="3047"/>
    <s v="Ravi Teja"/>
    <x v="0"/>
    <x v="2"/>
    <s v="Associate"/>
    <d v="2017-03-13T00:00:00"/>
    <d v="1994-06-29T00:00:00"/>
    <n v="92128"/>
    <n v="16494"/>
    <n v="74"/>
    <x v="1"/>
    <x v="0"/>
    <n v="103"/>
    <n v="108622"/>
    <n v="0.17903351858284128"/>
  </r>
  <r>
    <x v="3048"/>
    <s v="Aarav Sharma"/>
    <x v="0"/>
    <x v="5"/>
    <s v="Executive"/>
    <d v="2019-12-05T00:00:00"/>
    <d v="2004-08-21T00:00:00"/>
    <n v="100773"/>
    <n v="17365"/>
    <n v="98"/>
    <x v="15"/>
    <x v="6"/>
    <n v="120"/>
    <n v="118138"/>
    <n v="0.17231798199914661"/>
  </r>
  <r>
    <x v="3049"/>
    <s v="Nisha Kapoor"/>
    <x v="0"/>
    <x v="0"/>
    <s v="Senior Executive"/>
    <d v="2022-03-17T00:00:00"/>
    <d v="2002-08-05T00:00:00"/>
    <n v="73348"/>
    <n v="9830"/>
    <n v="91"/>
    <x v="31"/>
    <x v="3"/>
    <n v="117"/>
    <n v="83178"/>
    <n v="0.13401865081529149"/>
  </r>
  <r>
    <x v="3050"/>
    <s v="Karan Malhotra"/>
    <x v="1"/>
    <x v="0"/>
    <s v="Executive"/>
    <d v="2019-05-06T00:00:00"/>
    <d v="1994-09-10T00:00:00"/>
    <n v="79388"/>
    <n v="9806"/>
    <n v="63"/>
    <x v="29"/>
    <x v="5"/>
    <n v="114"/>
    <n v="89194"/>
    <n v="0.12351992744495389"/>
  </r>
  <r>
    <x v="3051"/>
    <s v="Rohan Gupta"/>
    <x v="1"/>
    <x v="6"/>
    <s v="Lead"/>
    <d v="2018-02-26T00:00:00"/>
    <d v="1989-06-23T00:00:00"/>
    <n v="107426"/>
    <n v="24501"/>
    <n v="76"/>
    <x v="23"/>
    <x v="1"/>
    <n v="120"/>
    <n v="131927"/>
    <n v="0.22807327834974772"/>
  </r>
  <r>
    <x v="3052"/>
    <s v="Karan Malhotra"/>
    <x v="0"/>
    <x v="1"/>
    <s v="Analyst"/>
    <d v="2021-01-09T00:00:00"/>
    <d v="1983-03-24T00:00:00"/>
    <n v="113377"/>
    <n v="9932"/>
    <n v="72"/>
    <x v="16"/>
    <x v="3"/>
    <n v="115"/>
    <n v="123309"/>
    <n v="8.7601541758910537E-2"/>
  </r>
  <r>
    <x v="3053"/>
    <s v="Krishna Chaitanya"/>
    <x v="1"/>
    <x v="0"/>
    <s v="Associate"/>
    <d v="2023-01-03T00:00:00"/>
    <d v="1982-02-22T00:00:00"/>
    <n v="83784"/>
    <n v="12203"/>
    <n v="67"/>
    <x v="27"/>
    <x v="2"/>
    <n v="110"/>
    <n v="95987"/>
    <n v="0.14564833381075146"/>
  </r>
  <r>
    <x v="3054"/>
    <s v="Vikram Singh"/>
    <x v="1"/>
    <x v="3"/>
    <s v="Associate"/>
    <d v="2024-12-08T00:00:00"/>
    <d v="1999-03-14T00:00:00"/>
    <n v="47683"/>
    <n v="27125"/>
    <n v="86"/>
    <x v="27"/>
    <x v="5"/>
    <n v="113"/>
    <n v="74808"/>
    <n v="0.5688610196506092"/>
  </r>
  <r>
    <x v="3055"/>
    <s v="Ananya Rao"/>
    <x v="1"/>
    <x v="3"/>
    <s v="Manager"/>
    <d v="2018-07-06T00:00:00"/>
    <d v="2011-04-01T00:00:00"/>
    <n v="30392"/>
    <n v="21693"/>
    <n v="99"/>
    <x v="47"/>
    <x v="1"/>
    <n v="120"/>
    <n v="52085"/>
    <n v="0.71377336141089764"/>
  </r>
  <r>
    <x v="3056"/>
    <s v="Tarun Verma"/>
    <x v="1"/>
    <x v="6"/>
    <s v="Associate"/>
    <d v="2025-11-01T00:00:00"/>
    <d v="1996-10-16T00:00:00"/>
    <n v="105383"/>
    <n v="13933"/>
    <n v="78"/>
    <x v="46"/>
    <x v="5"/>
    <n v="110"/>
    <n v="119316"/>
    <n v="0.13221297552736211"/>
  </r>
  <r>
    <x v="3057"/>
    <s v="Swathi Ramesh"/>
    <x v="1"/>
    <x v="1"/>
    <s v="Manager"/>
    <d v="2018-12-21T00:00:00"/>
    <d v="1988-07-14T00:00:00"/>
    <n v="83474"/>
    <n v="29572"/>
    <n v="89"/>
    <x v="35"/>
    <x v="3"/>
    <n v="101"/>
    <n v="113046"/>
    <n v="0.35426599899369865"/>
  </r>
  <r>
    <x v="3058"/>
    <s v="Ananya Rao"/>
    <x v="1"/>
    <x v="3"/>
    <s v="Associate"/>
    <d v="2019-09-16T00:00:00"/>
    <d v="2005-01-04T00:00:00"/>
    <n v="87301"/>
    <n v="14220"/>
    <n v="61"/>
    <x v="59"/>
    <x v="4"/>
    <n v="105"/>
    <n v="101521"/>
    <n v="0.16288473213365254"/>
  </r>
  <r>
    <x v="3059"/>
    <s v="Aarav Sharma"/>
    <x v="1"/>
    <x v="3"/>
    <s v="Associate"/>
    <d v="2018-12-23T00:00:00"/>
    <d v="1983-08-12T00:00:00"/>
    <n v="65386"/>
    <n v="24555"/>
    <n v="88"/>
    <x v="53"/>
    <x v="5"/>
    <n v="110"/>
    <n v="89941"/>
    <n v="0.37553910623069159"/>
  </r>
  <r>
    <x v="3060"/>
    <s v="Rahul Verma"/>
    <x v="0"/>
    <x v="6"/>
    <s v="Associate"/>
    <d v="2023-08-06T00:00:00"/>
    <d v="1989-04-25T00:00:00"/>
    <n v="110424"/>
    <n v="11814"/>
    <n v="63"/>
    <x v="39"/>
    <x v="1"/>
    <n v="102"/>
    <n v="122238"/>
    <n v="0.10698761138882852"/>
  </r>
  <r>
    <x v="3061"/>
    <s v="Priya Reddy"/>
    <x v="0"/>
    <x v="4"/>
    <s v="Senior Executive"/>
    <d v="2023-04-13T00:00:00"/>
    <d v="1981-07-02T00:00:00"/>
    <n v="78613"/>
    <n v="17209"/>
    <n v="85"/>
    <x v="53"/>
    <x v="0"/>
    <n v="117"/>
    <n v="95822"/>
    <n v="0.21890781422919872"/>
  </r>
  <r>
    <x v="3062"/>
    <s v="Arjun Mehta"/>
    <x v="0"/>
    <x v="2"/>
    <s v="Senior Executive"/>
    <d v="2023-02-06T00:00:00"/>
    <d v="1991-10-25T00:00:00"/>
    <n v="70010"/>
    <n v="13000"/>
    <n v="93"/>
    <x v="34"/>
    <x v="3"/>
    <n v="114"/>
    <n v="83010"/>
    <n v="0.18568775889158692"/>
  </r>
  <r>
    <x v="3063"/>
    <s v="Meera Joshi"/>
    <x v="0"/>
    <x v="6"/>
    <s v="Executive"/>
    <d v="2025-03-31T00:00:00"/>
    <d v="1988-12-25T00:00:00"/>
    <n v="113713"/>
    <n v="9264"/>
    <n v="86"/>
    <x v="40"/>
    <x v="6"/>
    <n v="101"/>
    <n v="122977"/>
    <n v="8.1468257806935007E-2"/>
  </r>
  <r>
    <x v="3064"/>
    <s v="Priya Reddy"/>
    <x v="1"/>
    <x v="3"/>
    <s v="Analyst"/>
    <d v="2024-08-04T00:00:00"/>
    <d v="2005-08-06T00:00:00"/>
    <n v="35312"/>
    <n v="7298"/>
    <n v="63"/>
    <x v="28"/>
    <x v="5"/>
    <n v="110"/>
    <n v="42610"/>
    <n v="0.20667195287720888"/>
  </r>
  <r>
    <x v="3065"/>
    <s v="Gayathri Iyer"/>
    <x v="1"/>
    <x v="5"/>
    <s v="Associate"/>
    <d v="2015-11-15T00:00:00"/>
    <d v="1983-07-12T00:00:00"/>
    <n v="103644"/>
    <n v="27591"/>
    <n v="98"/>
    <x v="10"/>
    <x v="1"/>
    <n v="119"/>
    <n v="131235"/>
    <n v="0.26620933194396201"/>
  </r>
  <r>
    <x v="3066"/>
    <s v="Karan Malhotra"/>
    <x v="1"/>
    <x v="0"/>
    <s v="Analyst"/>
    <d v="2021-02-21T00:00:00"/>
    <d v="1984-07-25T00:00:00"/>
    <n v="114502"/>
    <n v="15429"/>
    <n v="92"/>
    <x v="5"/>
    <x v="0"/>
    <n v="115"/>
    <n v="129931"/>
    <n v="0.1347487380133098"/>
  </r>
  <r>
    <x v="3067"/>
    <s v="Vikram Singh"/>
    <x v="1"/>
    <x v="3"/>
    <s v="Analyst"/>
    <d v="2018-07-01T00:00:00"/>
    <d v="2012-10-02T00:00:00"/>
    <n v="65162"/>
    <n v="20413"/>
    <n v="88"/>
    <x v="40"/>
    <x v="6"/>
    <n v="117"/>
    <n v="85575"/>
    <n v="0.31326540007980114"/>
  </r>
  <r>
    <x v="3068"/>
    <s v="Nisha Kapoor"/>
    <x v="1"/>
    <x v="4"/>
    <s v="Associate"/>
    <d v="2022-07-02T00:00:00"/>
    <d v="1980-01-01T00:00:00"/>
    <n v="61787"/>
    <n v="28610"/>
    <n v="89"/>
    <x v="30"/>
    <x v="1"/>
    <n v="114"/>
    <n v="90397"/>
    <n v="0.46304238755725313"/>
  </r>
  <r>
    <x v="3069"/>
    <s v="Karan Malhotra"/>
    <x v="1"/>
    <x v="4"/>
    <s v="Executive"/>
    <d v="2022-12-10T00:00:00"/>
    <d v="2007-07-19T00:00:00"/>
    <n v="27073"/>
    <n v="29260"/>
    <n v="83"/>
    <x v="14"/>
    <x v="5"/>
    <n v="112"/>
    <n v="56333"/>
    <n v="1.0807815905145348"/>
  </r>
  <r>
    <x v="3070"/>
    <s v="Karan Malhotra"/>
    <x v="1"/>
    <x v="4"/>
    <s v="Manager"/>
    <d v="2019-03-16T00:00:00"/>
    <d v="1980-10-01T00:00:00"/>
    <n v="94042"/>
    <n v="26033"/>
    <n v="99"/>
    <x v="7"/>
    <x v="3"/>
    <n v="106"/>
    <n v="120075"/>
    <n v="0.2768231215839731"/>
  </r>
  <r>
    <x v="3071"/>
    <s v="Ananya Rao"/>
    <x v="0"/>
    <x v="0"/>
    <s v="Lead"/>
    <d v="2017-01-09T00:00:00"/>
    <d v="2005-10-04T00:00:00"/>
    <n v="117323"/>
    <n v="11092"/>
    <n v="91"/>
    <x v="40"/>
    <x v="3"/>
    <n v="101"/>
    <n v="128415"/>
    <n v="9.4542417087868535E-2"/>
  </r>
  <r>
    <x v="3072"/>
    <s v="Aditya Kapoor"/>
    <x v="1"/>
    <x v="5"/>
    <s v="Associate"/>
    <d v="2022-08-18T00:00:00"/>
    <d v="1990-11-08T00:00:00"/>
    <n v="106676"/>
    <n v="22531"/>
    <n v="87"/>
    <x v="36"/>
    <x v="5"/>
    <n v="103"/>
    <n v="129207"/>
    <n v="0.21120964415613633"/>
  </r>
  <r>
    <x v="3073"/>
    <s v="Vikram Singh"/>
    <x v="0"/>
    <x v="6"/>
    <s v="Analyst"/>
    <d v="2017-06-04T00:00:00"/>
    <d v="1983-12-16T00:00:00"/>
    <n v="94721"/>
    <n v="17731"/>
    <n v="84"/>
    <x v="26"/>
    <x v="3"/>
    <n v="116"/>
    <n v="112452"/>
    <n v="0.18719185819406467"/>
  </r>
  <r>
    <x v="3074"/>
    <s v="Pooja Das"/>
    <x v="1"/>
    <x v="5"/>
    <s v="Executive"/>
    <d v="2017-05-23T00:00:00"/>
    <d v="2004-10-01T00:00:00"/>
    <n v="102434"/>
    <n v="7958"/>
    <n v="76"/>
    <x v="31"/>
    <x v="0"/>
    <n v="117"/>
    <n v="110392"/>
    <n v="7.7689048558095941E-2"/>
  </r>
  <r>
    <x v="3075"/>
    <s v="Aditya Kapoor"/>
    <x v="0"/>
    <x v="6"/>
    <s v="Associate"/>
    <d v="2018-05-10T00:00:00"/>
    <d v="1993-07-26T00:00:00"/>
    <n v="41803"/>
    <n v="5087"/>
    <n v="72"/>
    <x v="49"/>
    <x v="1"/>
    <n v="109"/>
    <n v="46890"/>
    <n v="0.1216898308733823"/>
  </r>
  <r>
    <x v="3076"/>
    <s v="Pooja Das"/>
    <x v="0"/>
    <x v="0"/>
    <s v="Lead"/>
    <d v="2024-10-18T00:00:00"/>
    <d v="2010-02-25T00:00:00"/>
    <n v="46821"/>
    <n v="28658"/>
    <n v="74"/>
    <x v="35"/>
    <x v="1"/>
    <n v="116"/>
    <n v="75479"/>
    <n v="0.61207577796287993"/>
  </r>
  <r>
    <x v="3077"/>
    <s v="Nisha Kapoor"/>
    <x v="0"/>
    <x v="5"/>
    <s v="Senior Executive"/>
    <d v="2015-12-03T00:00:00"/>
    <d v="2004-02-06T00:00:00"/>
    <n v="114385"/>
    <n v="27927"/>
    <n v="86"/>
    <x v="22"/>
    <x v="3"/>
    <n v="116"/>
    <n v="142312"/>
    <n v="0.24414914542990776"/>
  </r>
  <r>
    <x v="3078"/>
    <s v="Tarun Verma"/>
    <x v="1"/>
    <x v="0"/>
    <s v="Executive"/>
    <d v="2016-01-05T00:00:00"/>
    <d v="1989-02-17T00:00:00"/>
    <n v="73033"/>
    <n v="7501"/>
    <n v="92"/>
    <x v="0"/>
    <x v="5"/>
    <n v="101"/>
    <n v="80534"/>
    <n v="0.10270699546780222"/>
  </r>
  <r>
    <x v="3079"/>
    <s v="Arjun Mehta"/>
    <x v="1"/>
    <x v="4"/>
    <s v="Senior Executive"/>
    <d v="2017-03-12T00:00:00"/>
    <d v="1992-01-01T00:00:00"/>
    <n v="79841"/>
    <n v="15429"/>
    <n v="94"/>
    <x v="42"/>
    <x v="6"/>
    <n v="112"/>
    <n v="95270"/>
    <n v="0.19324657757292618"/>
  </r>
  <r>
    <x v="3080"/>
    <s v="Rohan Gupta"/>
    <x v="1"/>
    <x v="2"/>
    <s v="Executive"/>
    <d v="2022-10-12T00:00:00"/>
    <d v="1985-05-02T00:00:00"/>
    <n v="89088"/>
    <n v="23034"/>
    <n v="98"/>
    <x v="49"/>
    <x v="3"/>
    <n v="120"/>
    <n v="112122"/>
    <n v="0.25855334051724138"/>
  </r>
  <r>
    <x v="3081"/>
    <s v="Ajay Singh"/>
    <x v="0"/>
    <x v="5"/>
    <s v="Manager"/>
    <d v="2020-11-10T00:00:00"/>
    <d v="1993-08-13T00:00:00"/>
    <n v="117521"/>
    <n v="27197"/>
    <n v="64"/>
    <x v="55"/>
    <x v="5"/>
    <n v="118"/>
    <n v="144718"/>
    <n v="0.23142246917572179"/>
  </r>
  <r>
    <x v="3082"/>
    <s v="Karan Malhotra"/>
    <x v="1"/>
    <x v="6"/>
    <s v="Manager"/>
    <d v="2024-05-31T00:00:00"/>
    <d v="1984-12-17T00:00:00"/>
    <n v="74386"/>
    <n v="20096"/>
    <n v="82"/>
    <x v="33"/>
    <x v="1"/>
    <n v="106"/>
    <n v="94482"/>
    <n v="0.27015836313284758"/>
  </r>
  <r>
    <x v="3083"/>
    <s v="Rohan Gupta"/>
    <x v="0"/>
    <x v="5"/>
    <s v="Analyst"/>
    <d v="2021-08-03T00:00:00"/>
    <d v="1989-11-19T00:00:00"/>
    <n v="65769"/>
    <n v="22448"/>
    <n v="96"/>
    <x v="19"/>
    <x v="1"/>
    <n v="102"/>
    <n v="88217"/>
    <n v="0.34131581748240053"/>
  </r>
  <r>
    <x v="3084"/>
    <s v="Priya Reddy"/>
    <x v="0"/>
    <x v="4"/>
    <s v="Analyst"/>
    <d v="2024-03-09T00:00:00"/>
    <d v="1991-08-01T00:00:00"/>
    <n v="75486"/>
    <n v="11195"/>
    <n v="76"/>
    <x v="8"/>
    <x v="0"/>
    <n v="120"/>
    <n v="86681"/>
    <n v="0.14830564608006783"/>
  </r>
  <r>
    <x v="3085"/>
    <s v="Kavya Nair"/>
    <x v="1"/>
    <x v="1"/>
    <s v="Analyst"/>
    <d v="2022-09-23T00:00:00"/>
    <d v="2007-04-14T00:00:00"/>
    <n v="73493"/>
    <n v="23816"/>
    <n v="89"/>
    <x v="28"/>
    <x v="4"/>
    <n v="108"/>
    <n v="97309"/>
    <n v="0.32405807355802596"/>
  </r>
  <r>
    <x v="3086"/>
    <s v="Priya Reddy"/>
    <x v="0"/>
    <x v="1"/>
    <s v="Analyst"/>
    <d v="2020-10-10T00:00:00"/>
    <d v="1994-02-07T00:00:00"/>
    <n v="45281"/>
    <n v="20472"/>
    <n v="72"/>
    <x v="4"/>
    <x v="6"/>
    <n v="103"/>
    <n v="65753"/>
    <n v="0.45211015657781412"/>
  </r>
  <r>
    <x v="3087"/>
    <s v="Pooja Das"/>
    <x v="1"/>
    <x v="0"/>
    <s v="Executive"/>
    <d v="2017-10-18T00:00:00"/>
    <d v="1983-10-05T00:00:00"/>
    <n v="68560"/>
    <n v="26008"/>
    <n v="82"/>
    <x v="50"/>
    <x v="5"/>
    <n v="102"/>
    <n v="94568"/>
    <n v="0.37934655775962661"/>
  </r>
  <r>
    <x v="3088"/>
    <s v="Rahul Verma"/>
    <x v="1"/>
    <x v="1"/>
    <s v="Analyst"/>
    <d v="2017-02-16T00:00:00"/>
    <d v="1982-08-22T00:00:00"/>
    <n v="65279"/>
    <n v="14726"/>
    <n v="60"/>
    <x v="58"/>
    <x v="2"/>
    <n v="118"/>
    <n v="80005"/>
    <n v="0.22558556350434289"/>
  </r>
  <r>
    <x v="3089"/>
    <s v="Rahul Verma"/>
    <x v="0"/>
    <x v="0"/>
    <s v="Manager"/>
    <d v="2024-12-16T00:00:00"/>
    <d v="1998-04-08T00:00:00"/>
    <n v="72259"/>
    <n v="25116"/>
    <n v="95"/>
    <x v="54"/>
    <x v="0"/>
    <n v="111"/>
    <n v="97375"/>
    <n v="0.34758300004151732"/>
  </r>
  <r>
    <x v="3090"/>
    <s v="Aditya Kapoor"/>
    <x v="1"/>
    <x v="3"/>
    <s v="Lead"/>
    <d v="2024-05-31T00:00:00"/>
    <d v="2011-10-03T00:00:00"/>
    <n v="81643"/>
    <n v="12778"/>
    <n v="79"/>
    <x v="49"/>
    <x v="3"/>
    <n v="104"/>
    <n v="94421"/>
    <n v="0.15651066227355684"/>
  </r>
  <r>
    <x v="3091"/>
    <s v="Ravi Teja"/>
    <x v="0"/>
    <x v="4"/>
    <s v="Manager"/>
    <d v="2016-02-07T00:00:00"/>
    <d v="1986-05-05T00:00:00"/>
    <n v="78295"/>
    <n v="25115"/>
    <n v="98"/>
    <x v="18"/>
    <x v="3"/>
    <n v="105"/>
    <n v="103410"/>
    <n v="0.32077399578517146"/>
  </r>
  <r>
    <x v="3092"/>
    <s v="Priya Reddy"/>
    <x v="1"/>
    <x v="6"/>
    <s v="Lead"/>
    <d v="2015-12-03T00:00:00"/>
    <d v="2007-09-23T00:00:00"/>
    <n v="38497"/>
    <n v="5750"/>
    <n v="86"/>
    <x v="52"/>
    <x v="0"/>
    <n v="113"/>
    <n v="44247"/>
    <n v="0.1493622879704912"/>
  </r>
  <r>
    <x v="3093"/>
    <s v="Nisha Kapoor"/>
    <x v="1"/>
    <x v="2"/>
    <s v="Manager"/>
    <d v="2016-01-18T00:00:00"/>
    <d v="1980-10-09T00:00:00"/>
    <n v="32716"/>
    <n v="29699"/>
    <n v="93"/>
    <x v="43"/>
    <x v="5"/>
    <n v="106"/>
    <n v="62415"/>
    <n v="0.90778212495415089"/>
  </r>
  <r>
    <x v="3094"/>
    <s v="Krishna Chaitanya"/>
    <x v="1"/>
    <x v="1"/>
    <s v="Lead"/>
    <d v="2016-05-20T00:00:00"/>
    <d v="1998-02-22T00:00:00"/>
    <n v="95195"/>
    <n v="9633"/>
    <n v="86"/>
    <x v="42"/>
    <x v="1"/>
    <n v="105"/>
    <n v="104828"/>
    <n v="0.10119228951100373"/>
  </r>
  <r>
    <x v="3095"/>
    <s v="Arjun Mehta"/>
    <x v="0"/>
    <x v="2"/>
    <s v="Associate"/>
    <d v="2018-12-28T00:00:00"/>
    <d v="2008-08-14T00:00:00"/>
    <n v="77705"/>
    <n v="10586"/>
    <n v="84"/>
    <x v="44"/>
    <x v="1"/>
    <n v="119"/>
    <n v="88291"/>
    <n v="0.13623318962743711"/>
  </r>
  <r>
    <x v="3096"/>
    <s v="Karan Malhotra"/>
    <x v="0"/>
    <x v="0"/>
    <s v="Manager"/>
    <d v="2017-03-03T00:00:00"/>
    <d v="2008-04-28T00:00:00"/>
    <n v="60519"/>
    <n v="21271"/>
    <n v="96"/>
    <x v="34"/>
    <x v="0"/>
    <n v="103"/>
    <n v="81790"/>
    <n v="0.35147639584262791"/>
  </r>
  <r>
    <x v="3097"/>
    <s v="Aarav Sharma"/>
    <x v="0"/>
    <x v="6"/>
    <s v="Manager"/>
    <d v="2017-08-01T00:00:00"/>
    <d v="1986-03-29T00:00:00"/>
    <n v="111776"/>
    <n v="25779"/>
    <n v="100"/>
    <x v="57"/>
    <x v="0"/>
    <n v="112"/>
    <n v="137555"/>
    <n v="0.23063090466647582"/>
  </r>
  <r>
    <x v="3098"/>
    <s v="Tarun Verma"/>
    <x v="0"/>
    <x v="5"/>
    <s v="Executive"/>
    <d v="2021-03-07T00:00:00"/>
    <d v="2008-02-20T00:00:00"/>
    <n v="84751"/>
    <n v="6610"/>
    <n v="72"/>
    <x v="24"/>
    <x v="5"/>
    <n v="101"/>
    <n v="91361"/>
    <n v="7.7993180021474678E-2"/>
  </r>
  <r>
    <x v="3099"/>
    <s v="Priya Reddy"/>
    <x v="1"/>
    <x v="5"/>
    <s v="Senior Executive"/>
    <d v="2021-04-08T00:00:00"/>
    <d v="1995-03-27T00:00:00"/>
    <n v="105699"/>
    <n v="21165"/>
    <n v="68"/>
    <x v="59"/>
    <x v="4"/>
    <n v="107"/>
    <n v="126864"/>
    <n v="0.200238412851588"/>
  </r>
  <r>
    <x v="3100"/>
    <s v="Ravi Teja"/>
    <x v="1"/>
    <x v="0"/>
    <s v="Executive"/>
    <d v="2021-11-03T00:00:00"/>
    <d v="1995-09-07T00:00:00"/>
    <n v="36583"/>
    <n v="14674"/>
    <n v="81"/>
    <x v="36"/>
    <x v="0"/>
    <n v="102"/>
    <n v="51257"/>
    <n v="0.40111527212093051"/>
  </r>
  <r>
    <x v="3101"/>
    <s v="Aditya Kapoor"/>
    <x v="0"/>
    <x v="2"/>
    <s v="Executive"/>
    <d v="2025-03-30T00:00:00"/>
    <d v="2008-05-03T00:00:00"/>
    <n v="92634"/>
    <n v="18088"/>
    <n v="61"/>
    <x v="34"/>
    <x v="2"/>
    <n v="102"/>
    <n v="110722"/>
    <n v="0.19526307835136128"/>
  </r>
  <r>
    <x v="3102"/>
    <s v="Pooja Das"/>
    <x v="0"/>
    <x v="1"/>
    <s v="Executive"/>
    <d v="2017-12-09T00:00:00"/>
    <d v="1980-07-28T00:00:00"/>
    <n v="79854"/>
    <n v="16751"/>
    <n v="79"/>
    <x v="27"/>
    <x v="2"/>
    <n v="109"/>
    <n v="96605"/>
    <n v="0.2097703308538082"/>
  </r>
  <r>
    <x v="3103"/>
    <s v="Ishita Roy"/>
    <x v="1"/>
    <x v="2"/>
    <s v="Manager"/>
    <d v="2025-10-31T00:00:00"/>
    <d v="1995-04-20T00:00:00"/>
    <n v="30460"/>
    <n v="28527"/>
    <n v="97"/>
    <x v="1"/>
    <x v="3"/>
    <n v="103"/>
    <n v="58987"/>
    <n v="0.93653972422849641"/>
  </r>
  <r>
    <x v="3104"/>
    <s v="Nisha Kapoor"/>
    <x v="1"/>
    <x v="3"/>
    <s v="Associate"/>
    <d v="2025-10-19T00:00:00"/>
    <d v="2010-11-08T00:00:00"/>
    <n v="59024"/>
    <n v="11692"/>
    <n v="62"/>
    <x v="52"/>
    <x v="2"/>
    <n v="111"/>
    <n v="70716"/>
    <n v="0.19808891298454867"/>
  </r>
  <r>
    <x v="3105"/>
    <s v="Nisha Kapoor"/>
    <x v="1"/>
    <x v="3"/>
    <s v="Executive"/>
    <d v="2017-06-22T00:00:00"/>
    <d v="2003-02-03T00:00:00"/>
    <n v="98251"/>
    <n v="21126"/>
    <n v="93"/>
    <x v="10"/>
    <x v="1"/>
    <n v="115"/>
    <n v="119377"/>
    <n v="0.21502071225738159"/>
  </r>
  <r>
    <x v="3106"/>
    <s v="Karan Malhotra"/>
    <x v="1"/>
    <x v="3"/>
    <s v="Lead"/>
    <d v="2025-03-21T00:00:00"/>
    <d v="2007-07-07T00:00:00"/>
    <n v="106715"/>
    <n v="12787"/>
    <n v="64"/>
    <x v="5"/>
    <x v="2"/>
    <n v="102"/>
    <n v="119502"/>
    <n v="0.1198238298271096"/>
  </r>
  <r>
    <x v="3107"/>
    <s v="Neha Kulkarni"/>
    <x v="0"/>
    <x v="1"/>
    <s v="Manager"/>
    <d v="2015-04-05T00:00:00"/>
    <d v="1983-12-15T00:00:00"/>
    <n v="37804"/>
    <n v="28819"/>
    <n v="72"/>
    <x v="45"/>
    <x v="2"/>
    <n v="101"/>
    <n v="66623"/>
    <n v="0.7623267379113321"/>
  </r>
  <r>
    <x v="3108"/>
    <s v="Vikram Singh"/>
    <x v="1"/>
    <x v="5"/>
    <s v="Manager"/>
    <d v="2018-02-08T00:00:00"/>
    <d v="2009-11-06T00:00:00"/>
    <n v="83617"/>
    <n v="7609"/>
    <n v="96"/>
    <x v="39"/>
    <x v="6"/>
    <n v="107"/>
    <n v="91226"/>
    <n v="9.0998241984285494E-2"/>
  </r>
  <r>
    <x v="3109"/>
    <s v="Swathi Ramesh"/>
    <x v="0"/>
    <x v="1"/>
    <s v="Senior Executive"/>
    <d v="2016-05-11T00:00:00"/>
    <d v="2012-05-05T00:00:00"/>
    <n v="58600"/>
    <n v="22073"/>
    <n v="97"/>
    <x v="34"/>
    <x v="4"/>
    <n v="111"/>
    <n v="80673"/>
    <n v="0.37667235494880547"/>
  </r>
  <r>
    <x v="3110"/>
    <s v="Ananya Rao"/>
    <x v="0"/>
    <x v="2"/>
    <s v="Manager"/>
    <d v="2018-04-02T00:00:00"/>
    <d v="1993-10-25T00:00:00"/>
    <n v="34623"/>
    <n v="24304"/>
    <n v="67"/>
    <x v="59"/>
    <x v="2"/>
    <n v="119"/>
    <n v="58927"/>
    <n v="0.70196112410825173"/>
  </r>
  <r>
    <x v="3111"/>
    <s v="Priya Reddy"/>
    <x v="1"/>
    <x v="1"/>
    <s v="Senior Executive"/>
    <d v="2019-12-10T00:00:00"/>
    <d v="1985-09-30T00:00:00"/>
    <n v="98504"/>
    <n v="12843"/>
    <n v="97"/>
    <x v="53"/>
    <x v="6"/>
    <n v="114"/>
    <n v="111347"/>
    <n v="0.13038049216275482"/>
  </r>
  <r>
    <x v="3112"/>
    <s v="Tarun Verma"/>
    <x v="0"/>
    <x v="2"/>
    <s v="Analyst"/>
    <d v="2024-03-13T00:00:00"/>
    <d v="2005-04-26T00:00:00"/>
    <n v="68434"/>
    <n v="28878"/>
    <n v="74"/>
    <x v="8"/>
    <x v="0"/>
    <n v="113"/>
    <n v="97312"/>
    <n v="0.42198322471286204"/>
  </r>
  <r>
    <x v="3113"/>
    <s v="Tarun Verma"/>
    <x v="0"/>
    <x v="5"/>
    <s v="Manager"/>
    <d v="2017-11-13T00:00:00"/>
    <d v="2002-11-25T00:00:00"/>
    <n v="92773"/>
    <n v="18238"/>
    <n v="100"/>
    <x v="56"/>
    <x v="0"/>
    <n v="114"/>
    <n v="111011"/>
    <n v="0.19658736916990935"/>
  </r>
  <r>
    <x v="3114"/>
    <s v="Aditya Kapoor"/>
    <x v="1"/>
    <x v="2"/>
    <s v="Lead"/>
    <d v="2016-09-03T00:00:00"/>
    <d v="2006-08-07T00:00:00"/>
    <n v="46862"/>
    <n v="17044"/>
    <n v="94"/>
    <x v="13"/>
    <x v="5"/>
    <n v="106"/>
    <n v="63906"/>
    <n v="0.36370620118646235"/>
  </r>
  <r>
    <x v="3115"/>
    <s v="Swathi Ramesh"/>
    <x v="0"/>
    <x v="2"/>
    <s v="Manager"/>
    <d v="2025-02-07T00:00:00"/>
    <d v="1980-01-27T00:00:00"/>
    <n v="39520"/>
    <n v="22266"/>
    <n v="73"/>
    <x v="11"/>
    <x v="5"/>
    <n v="112"/>
    <n v="61786"/>
    <n v="0.56341093117408902"/>
  </r>
  <r>
    <x v="3116"/>
    <s v="Rohan Gupta"/>
    <x v="0"/>
    <x v="3"/>
    <s v="Manager"/>
    <d v="2020-10-07T00:00:00"/>
    <d v="1995-05-19T00:00:00"/>
    <n v="80980"/>
    <n v="22536"/>
    <n v="79"/>
    <x v="0"/>
    <x v="4"/>
    <n v="114"/>
    <n v="103516"/>
    <n v="0.27829093603358857"/>
  </r>
  <r>
    <x v="3117"/>
    <s v="Tarun Verma"/>
    <x v="1"/>
    <x v="2"/>
    <s v="Associate"/>
    <d v="2020-08-19T00:00:00"/>
    <d v="1980-10-29T00:00:00"/>
    <n v="105060"/>
    <n v="18081"/>
    <n v="77"/>
    <x v="49"/>
    <x v="4"/>
    <n v="118"/>
    <n v="123141"/>
    <n v="0.17210165619645917"/>
  </r>
  <r>
    <x v="3118"/>
    <s v="Ananya Rao"/>
    <x v="1"/>
    <x v="6"/>
    <s v="Lead"/>
    <d v="2018-02-23T00:00:00"/>
    <d v="2005-10-09T00:00:00"/>
    <n v="67657"/>
    <n v="23836"/>
    <n v="90"/>
    <x v="15"/>
    <x v="5"/>
    <n v="103"/>
    <n v="91493"/>
    <n v="0.35230648713362994"/>
  </r>
  <r>
    <x v="3119"/>
    <s v="Ananya Rao"/>
    <x v="1"/>
    <x v="2"/>
    <s v="Executive"/>
    <d v="2015-11-29T00:00:00"/>
    <d v="2001-06-03T00:00:00"/>
    <n v="67254"/>
    <n v="16292"/>
    <n v="81"/>
    <x v="9"/>
    <x v="0"/>
    <n v="106"/>
    <n v="83546"/>
    <n v="0.24224581437535314"/>
  </r>
  <r>
    <x v="3120"/>
    <s v="Swathi Ramesh"/>
    <x v="1"/>
    <x v="6"/>
    <s v="Manager"/>
    <d v="2022-12-12T00:00:00"/>
    <d v="2000-07-07T00:00:00"/>
    <n v="61232"/>
    <n v="7850"/>
    <n v="64"/>
    <x v="14"/>
    <x v="0"/>
    <n v="110"/>
    <n v="69082"/>
    <n v="0.12820094068460935"/>
  </r>
  <r>
    <x v="3121"/>
    <s v="Swathi Ramesh"/>
    <x v="1"/>
    <x v="2"/>
    <s v="Executive"/>
    <d v="2019-10-22T00:00:00"/>
    <d v="1999-11-27T00:00:00"/>
    <n v="67366"/>
    <n v="29923"/>
    <n v="67"/>
    <x v="44"/>
    <x v="0"/>
    <n v="104"/>
    <n v="97289"/>
    <n v="0.44418549416619657"/>
  </r>
  <r>
    <x v="3122"/>
    <s v="Ajay Singh"/>
    <x v="1"/>
    <x v="3"/>
    <s v="Senior Executive"/>
    <d v="2018-10-02T00:00:00"/>
    <d v="1990-01-18T00:00:00"/>
    <n v="60156"/>
    <n v="25090"/>
    <n v="86"/>
    <x v="53"/>
    <x v="4"/>
    <n v="111"/>
    <n v="85246"/>
    <n v="0.41708225280936234"/>
  </r>
  <r>
    <x v="3123"/>
    <s v="Rahul Verma"/>
    <x v="1"/>
    <x v="5"/>
    <s v="Lead"/>
    <d v="2019-11-21T00:00:00"/>
    <d v="1993-12-08T00:00:00"/>
    <n v="39626"/>
    <n v="25033"/>
    <n v="85"/>
    <x v="58"/>
    <x v="1"/>
    <n v="120"/>
    <n v="64659"/>
    <n v="0.63173169131378393"/>
  </r>
  <r>
    <x v="3124"/>
    <s v="Neha Kulkarni"/>
    <x v="0"/>
    <x v="2"/>
    <s v="Analyst"/>
    <d v="2025-03-30T00:00:00"/>
    <d v="1982-03-27T00:00:00"/>
    <n v="99150"/>
    <n v="11768"/>
    <n v="82"/>
    <x v="28"/>
    <x v="1"/>
    <n v="106"/>
    <n v="110918"/>
    <n v="0.11868885526979324"/>
  </r>
  <r>
    <x v="3125"/>
    <s v="Priya Reddy"/>
    <x v="0"/>
    <x v="3"/>
    <s v="Executive"/>
    <d v="2024-05-21T00:00:00"/>
    <d v="1981-09-08T00:00:00"/>
    <n v="36254"/>
    <n v="29857"/>
    <n v="80"/>
    <x v="48"/>
    <x v="2"/>
    <n v="105"/>
    <n v="66111"/>
    <n v="0.82355050477188729"/>
  </r>
  <r>
    <x v="3126"/>
    <s v="Kavya Nair"/>
    <x v="1"/>
    <x v="1"/>
    <s v="Executive"/>
    <d v="2020-11-17T00:00:00"/>
    <d v="1992-08-05T00:00:00"/>
    <n v="95968"/>
    <n v="29415"/>
    <n v="73"/>
    <x v="54"/>
    <x v="4"/>
    <n v="120"/>
    <n v="125383"/>
    <n v="0.30650841947315771"/>
  </r>
  <r>
    <x v="3127"/>
    <s v="Kavya Nair"/>
    <x v="1"/>
    <x v="3"/>
    <s v="Associate"/>
    <d v="2021-03-16T00:00:00"/>
    <d v="1982-03-10T00:00:00"/>
    <n v="99412"/>
    <n v="25592"/>
    <n v="93"/>
    <x v="51"/>
    <x v="3"/>
    <n v="114"/>
    <n v="125004"/>
    <n v="0.25743371021607048"/>
  </r>
  <r>
    <x v="3128"/>
    <s v="Nisha Kapoor"/>
    <x v="0"/>
    <x v="0"/>
    <s v="Lead"/>
    <d v="2024-10-20T00:00:00"/>
    <d v="2002-09-14T00:00:00"/>
    <n v="29402"/>
    <n v="13997"/>
    <n v="60"/>
    <x v="35"/>
    <x v="5"/>
    <n v="107"/>
    <n v="43399"/>
    <n v="0.47605605060880213"/>
  </r>
  <r>
    <x v="3129"/>
    <s v="Pooja Das"/>
    <x v="0"/>
    <x v="0"/>
    <s v="Senior Executive"/>
    <d v="2024-10-05T00:00:00"/>
    <d v="1989-10-30T00:00:00"/>
    <n v="82492"/>
    <n v="29502"/>
    <n v="75"/>
    <x v="50"/>
    <x v="4"/>
    <n v="117"/>
    <n v="111994"/>
    <n v="0.35763467972651891"/>
  </r>
  <r>
    <x v="3130"/>
    <s v="Karan Malhotra"/>
    <x v="1"/>
    <x v="2"/>
    <s v="Associate"/>
    <d v="2016-03-03T00:00:00"/>
    <d v="1995-07-08T00:00:00"/>
    <n v="67768"/>
    <n v="13559"/>
    <n v="77"/>
    <x v="22"/>
    <x v="6"/>
    <n v="112"/>
    <n v="81327"/>
    <n v="0.20007968362649037"/>
  </r>
  <r>
    <x v="3131"/>
    <s v="Ananya Rao"/>
    <x v="0"/>
    <x v="3"/>
    <s v="Analyst"/>
    <d v="2021-11-24T00:00:00"/>
    <d v="1999-08-15T00:00:00"/>
    <n v="88511"/>
    <n v="13759"/>
    <n v="85"/>
    <x v="43"/>
    <x v="0"/>
    <n v="105"/>
    <n v="102270"/>
    <n v="0.15544960513382516"/>
  </r>
  <r>
    <x v="3132"/>
    <s v="Tarun Verma"/>
    <x v="0"/>
    <x v="0"/>
    <s v="Lead"/>
    <d v="2018-09-24T00:00:00"/>
    <d v="1989-04-01T00:00:00"/>
    <n v="76784"/>
    <n v="27831"/>
    <n v="79"/>
    <x v="39"/>
    <x v="1"/>
    <n v="103"/>
    <n v="104615"/>
    <n v="0.36245832465096894"/>
  </r>
  <r>
    <x v="3133"/>
    <s v="Sneha Iyer"/>
    <x v="0"/>
    <x v="2"/>
    <s v="Manager"/>
    <d v="2024-03-16T00:00:00"/>
    <d v="1995-08-28T00:00:00"/>
    <n v="78578"/>
    <n v="19563"/>
    <n v="100"/>
    <x v="57"/>
    <x v="0"/>
    <n v="105"/>
    <n v="98141"/>
    <n v="0.24896281401919113"/>
  </r>
  <r>
    <x v="3134"/>
    <s v="Swathi Ramesh"/>
    <x v="1"/>
    <x v="2"/>
    <s v="Analyst"/>
    <d v="2016-11-30T00:00:00"/>
    <d v="1983-11-01T00:00:00"/>
    <n v="71847"/>
    <n v="15517"/>
    <n v="73"/>
    <x v="45"/>
    <x v="5"/>
    <n v="101"/>
    <n v="87364"/>
    <n v="0.21597283115509347"/>
  </r>
  <r>
    <x v="3135"/>
    <s v="Krishna Chaitanya"/>
    <x v="1"/>
    <x v="3"/>
    <s v="Senior Executive"/>
    <d v="2024-10-22T00:00:00"/>
    <d v="1994-05-10T00:00:00"/>
    <n v="96961"/>
    <n v="9546"/>
    <n v="65"/>
    <x v="55"/>
    <x v="5"/>
    <n v="113"/>
    <n v="106507"/>
    <n v="9.8451954909705958E-2"/>
  </r>
  <r>
    <x v="3136"/>
    <s v="Kavya Nair"/>
    <x v="1"/>
    <x v="6"/>
    <s v="Executive"/>
    <d v="2025-07-27T00:00:00"/>
    <d v="2007-03-30T00:00:00"/>
    <n v="73598"/>
    <n v="18030"/>
    <n v="90"/>
    <x v="46"/>
    <x v="1"/>
    <n v="109"/>
    <n v="91628"/>
    <n v="0.24497948313812876"/>
  </r>
  <r>
    <x v="3137"/>
    <s v="Pooja Das"/>
    <x v="1"/>
    <x v="0"/>
    <s v="Associate"/>
    <d v="2021-04-17T00:00:00"/>
    <d v="2007-05-05T00:00:00"/>
    <n v="27932"/>
    <n v="20744"/>
    <n v="81"/>
    <x v="19"/>
    <x v="0"/>
    <n v="119"/>
    <n v="48676"/>
    <n v="0.742660747529715"/>
  </r>
  <r>
    <x v="3138"/>
    <s v="Gayathri Iyer"/>
    <x v="0"/>
    <x v="4"/>
    <s v="Manager"/>
    <d v="2015-09-22T00:00:00"/>
    <d v="2000-06-16T00:00:00"/>
    <n v="88343"/>
    <n v="17276"/>
    <n v="83"/>
    <x v="7"/>
    <x v="5"/>
    <n v="119"/>
    <n v="105619"/>
    <n v="0.19555595802723474"/>
  </r>
  <r>
    <x v="3139"/>
    <s v="Krishna Chaitanya"/>
    <x v="1"/>
    <x v="6"/>
    <s v="Analyst"/>
    <d v="2023-11-25T00:00:00"/>
    <d v="1993-10-05T00:00:00"/>
    <n v="104169"/>
    <n v="10413"/>
    <n v="81"/>
    <x v="5"/>
    <x v="0"/>
    <n v="104"/>
    <n v="114582"/>
    <n v="9.9962560838637221E-2"/>
  </r>
  <r>
    <x v="3140"/>
    <s v="Neha Kulkarni"/>
    <x v="1"/>
    <x v="4"/>
    <s v="Manager"/>
    <d v="2016-12-29T00:00:00"/>
    <d v="2003-04-29T00:00:00"/>
    <n v="113206"/>
    <n v="29902"/>
    <n v="75"/>
    <x v="56"/>
    <x v="4"/>
    <n v="111"/>
    <n v="143108"/>
    <n v="0.26413794321855733"/>
  </r>
  <r>
    <x v="3141"/>
    <s v="Krishna Chaitanya"/>
    <x v="1"/>
    <x v="6"/>
    <s v="Associate"/>
    <d v="2019-12-28T00:00:00"/>
    <d v="1999-06-26T00:00:00"/>
    <n v="70941"/>
    <n v="17426"/>
    <n v="80"/>
    <x v="21"/>
    <x v="6"/>
    <n v="116"/>
    <n v="88367"/>
    <n v="0.24564074371660957"/>
  </r>
  <r>
    <x v="3142"/>
    <s v="Aarav Sharma"/>
    <x v="1"/>
    <x v="6"/>
    <s v="Senior Executive"/>
    <d v="2023-02-18T00:00:00"/>
    <d v="2007-06-27T00:00:00"/>
    <n v="59514"/>
    <n v="26254"/>
    <n v="73"/>
    <x v="43"/>
    <x v="4"/>
    <n v="110"/>
    <n v="85768"/>
    <n v="0.44113989985549618"/>
  </r>
  <r>
    <x v="3143"/>
    <s v="Ananya Rao"/>
    <x v="1"/>
    <x v="4"/>
    <s v="Associate"/>
    <d v="2022-05-16T00:00:00"/>
    <d v="2002-02-05T00:00:00"/>
    <n v="38349"/>
    <n v="16019"/>
    <n v="86"/>
    <x v="34"/>
    <x v="1"/>
    <n v="106"/>
    <n v="54368"/>
    <n v="0.41771623771154398"/>
  </r>
  <r>
    <x v="3144"/>
    <s v="Arjun Mehta"/>
    <x v="0"/>
    <x v="5"/>
    <s v="Manager"/>
    <d v="2017-12-24T00:00:00"/>
    <d v="2007-06-23T00:00:00"/>
    <n v="32047"/>
    <n v="20953"/>
    <n v="85"/>
    <x v="29"/>
    <x v="0"/>
    <n v="108"/>
    <n v="53000"/>
    <n v="0.65382095047898403"/>
  </r>
  <r>
    <x v="3145"/>
    <s v="Pooja Das"/>
    <x v="0"/>
    <x v="6"/>
    <s v="Executive"/>
    <d v="2019-01-14T00:00:00"/>
    <d v="2006-08-19T00:00:00"/>
    <n v="85792"/>
    <n v="20290"/>
    <n v="67"/>
    <x v="17"/>
    <x v="0"/>
    <n v="102"/>
    <n v="106082"/>
    <n v="0.23650223797090639"/>
  </r>
  <r>
    <x v="3146"/>
    <s v="Sneha Iyer"/>
    <x v="0"/>
    <x v="6"/>
    <s v="Lead"/>
    <d v="2017-10-30T00:00:00"/>
    <d v="2000-09-27T00:00:00"/>
    <n v="84618"/>
    <n v="12494"/>
    <n v="78"/>
    <x v="39"/>
    <x v="3"/>
    <n v="108"/>
    <n v="97112"/>
    <n v="0.14765179985345908"/>
  </r>
  <r>
    <x v="3147"/>
    <s v="Krishna Chaitanya"/>
    <x v="0"/>
    <x v="5"/>
    <s v="Lead"/>
    <d v="2017-12-10T00:00:00"/>
    <d v="2011-02-21T00:00:00"/>
    <n v="95327"/>
    <n v="20851"/>
    <n v="68"/>
    <x v="36"/>
    <x v="3"/>
    <n v="112"/>
    <n v="116178"/>
    <n v="0.21873131431808407"/>
  </r>
  <r>
    <x v="3148"/>
    <s v="Ishita Roy"/>
    <x v="1"/>
    <x v="3"/>
    <s v="Senior Executive"/>
    <d v="2016-03-01T00:00:00"/>
    <d v="1990-01-05T00:00:00"/>
    <n v="69906"/>
    <n v="13859"/>
    <n v="100"/>
    <x v="32"/>
    <x v="3"/>
    <n v="104"/>
    <n v="83765"/>
    <n v="0.19825193831716878"/>
  </r>
  <r>
    <x v="3149"/>
    <s v="Karan Malhotra"/>
    <x v="1"/>
    <x v="2"/>
    <s v="Senior Executive"/>
    <d v="2020-03-30T00:00:00"/>
    <d v="1989-08-07T00:00:00"/>
    <n v="106208"/>
    <n v="26796"/>
    <n v="80"/>
    <x v="11"/>
    <x v="5"/>
    <n v="105"/>
    <n v="133004"/>
    <n v="0.2522973787285327"/>
  </r>
  <r>
    <x v="3150"/>
    <s v="Ravi Teja"/>
    <x v="1"/>
    <x v="6"/>
    <s v="Senior Executive"/>
    <d v="2021-03-13T00:00:00"/>
    <d v="1980-10-16T00:00:00"/>
    <n v="113362"/>
    <n v="29571"/>
    <n v="97"/>
    <x v="35"/>
    <x v="4"/>
    <n v="112"/>
    <n v="142933"/>
    <n v="0.26085460736401966"/>
  </r>
  <r>
    <x v="3151"/>
    <s v="Tarun Verma"/>
    <x v="1"/>
    <x v="5"/>
    <s v="Associate"/>
    <d v="2019-01-23T00:00:00"/>
    <d v="2002-07-01T00:00:00"/>
    <n v="37808"/>
    <n v="26417"/>
    <n v="86"/>
    <x v="23"/>
    <x v="6"/>
    <n v="105"/>
    <n v="64225"/>
    <n v="0.69871455776555225"/>
  </r>
  <r>
    <x v="3152"/>
    <s v="Swathi Ramesh"/>
    <x v="1"/>
    <x v="2"/>
    <s v="Lead"/>
    <d v="2016-04-26T00:00:00"/>
    <d v="1988-09-03T00:00:00"/>
    <n v="78810"/>
    <n v="10493"/>
    <n v="75"/>
    <x v="5"/>
    <x v="0"/>
    <n v="110"/>
    <n v="89303"/>
    <n v="0.13314300215708666"/>
  </r>
  <r>
    <x v="3153"/>
    <s v="Ishita Roy"/>
    <x v="0"/>
    <x v="6"/>
    <s v="Analyst"/>
    <d v="2020-03-19T00:00:00"/>
    <d v="1984-07-25T00:00:00"/>
    <n v="57980"/>
    <n v="18121"/>
    <n v="97"/>
    <x v="58"/>
    <x v="0"/>
    <n v="104"/>
    <n v="76101"/>
    <n v="0.31253880648499482"/>
  </r>
  <r>
    <x v="3154"/>
    <s v="Vikram Singh"/>
    <x v="1"/>
    <x v="2"/>
    <s v="Manager"/>
    <d v="2020-06-26T00:00:00"/>
    <d v="2012-04-24T00:00:00"/>
    <n v="115902"/>
    <n v="13046"/>
    <n v="78"/>
    <x v="25"/>
    <x v="1"/>
    <n v="112"/>
    <n v="128948"/>
    <n v="0.11256061155113803"/>
  </r>
  <r>
    <x v="3155"/>
    <s v="Aditya Kapoor"/>
    <x v="1"/>
    <x v="0"/>
    <s v="Manager"/>
    <d v="2022-12-29T00:00:00"/>
    <d v="1989-09-21T00:00:00"/>
    <n v="90446"/>
    <n v="14286"/>
    <n v="83"/>
    <x v="14"/>
    <x v="4"/>
    <n v="113"/>
    <n v="104732"/>
    <n v="0.15795060035822481"/>
  </r>
  <r>
    <x v="3156"/>
    <s v="Priya Reddy"/>
    <x v="0"/>
    <x v="3"/>
    <s v="Analyst"/>
    <d v="2017-02-21T00:00:00"/>
    <d v="2007-04-18T00:00:00"/>
    <n v="75895"/>
    <n v="8302"/>
    <n v="61"/>
    <x v="7"/>
    <x v="2"/>
    <n v="112"/>
    <n v="84197"/>
    <n v="0.10938797022201727"/>
  </r>
  <r>
    <x v="3157"/>
    <s v="Ajay Singh"/>
    <x v="0"/>
    <x v="2"/>
    <s v="Analyst"/>
    <d v="2023-07-02T00:00:00"/>
    <d v="1984-09-14T00:00:00"/>
    <n v="82452"/>
    <n v="29566"/>
    <n v="62"/>
    <x v="29"/>
    <x v="2"/>
    <n v="115"/>
    <n v="112018"/>
    <n v="0.3585843884926988"/>
  </r>
  <r>
    <x v="3158"/>
    <s v="Gayathri Iyer"/>
    <x v="1"/>
    <x v="4"/>
    <s v="Analyst"/>
    <d v="2020-06-25T00:00:00"/>
    <d v="2004-05-10T00:00:00"/>
    <n v="81685"/>
    <n v="27961"/>
    <n v="98"/>
    <x v="36"/>
    <x v="1"/>
    <n v="111"/>
    <n v="109646"/>
    <n v="0.34230274836261249"/>
  </r>
  <r>
    <x v="3159"/>
    <s v="Aditya Kapoor"/>
    <x v="0"/>
    <x v="3"/>
    <s v="Lead"/>
    <d v="2016-10-01T00:00:00"/>
    <d v="1984-12-04T00:00:00"/>
    <n v="72862"/>
    <n v="23949"/>
    <n v="75"/>
    <x v="13"/>
    <x v="1"/>
    <n v="119"/>
    <n v="96811"/>
    <n v="0.32868985204907908"/>
  </r>
  <r>
    <x v="3160"/>
    <s v="Neha Kulkarni"/>
    <x v="1"/>
    <x v="3"/>
    <s v="Lead"/>
    <d v="2017-10-20T00:00:00"/>
    <d v="1995-10-31T00:00:00"/>
    <n v="50944"/>
    <n v="19039"/>
    <n v="91"/>
    <x v="12"/>
    <x v="3"/>
    <n v="112"/>
    <n v="69983"/>
    <n v="0.37372408919597988"/>
  </r>
  <r>
    <x v="3161"/>
    <s v="Swathi Ramesh"/>
    <x v="1"/>
    <x v="0"/>
    <s v="Associate"/>
    <d v="2015-08-25T00:00:00"/>
    <d v="2000-05-20T00:00:00"/>
    <n v="41788"/>
    <n v="9352"/>
    <n v="94"/>
    <x v="60"/>
    <x v="5"/>
    <n v="109"/>
    <n v="51140"/>
    <n v="0.2237963051593759"/>
  </r>
  <r>
    <x v="3162"/>
    <s v="Rahul Verma"/>
    <x v="0"/>
    <x v="1"/>
    <s v="Senior Executive"/>
    <d v="2024-03-13T00:00:00"/>
    <d v="1984-10-10T00:00:00"/>
    <n v="50408"/>
    <n v="25057"/>
    <n v="60"/>
    <x v="7"/>
    <x v="3"/>
    <n v="107"/>
    <n v="75465"/>
    <n v="0.49708379622282178"/>
  </r>
  <r>
    <x v="3163"/>
    <s v="Priya Reddy"/>
    <x v="1"/>
    <x v="5"/>
    <s v="Senior Executive"/>
    <d v="2016-11-06T00:00:00"/>
    <d v="2002-02-03T00:00:00"/>
    <n v="108263"/>
    <n v="15150"/>
    <n v="99"/>
    <x v="16"/>
    <x v="2"/>
    <n v="113"/>
    <n v="123413"/>
    <n v="0.13993700525571987"/>
  </r>
  <r>
    <x v="3164"/>
    <s v="Krishna Chaitanya"/>
    <x v="0"/>
    <x v="6"/>
    <s v="Associate"/>
    <d v="2022-12-27T00:00:00"/>
    <d v="2012-08-14T00:00:00"/>
    <n v="99419"/>
    <n v="18567"/>
    <n v="88"/>
    <x v="51"/>
    <x v="4"/>
    <n v="103"/>
    <n v="117986"/>
    <n v="0.18675504682203603"/>
  </r>
  <r>
    <x v="3165"/>
    <s v="Vikram Singh"/>
    <x v="0"/>
    <x v="1"/>
    <s v="Lead"/>
    <d v="2023-08-11T00:00:00"/>
    <d v="2009-12-11T00:00:00"/>
    <n v="26442"/>
    <n v="26764"/>
    <n v="63"/>
    <x v="55"/>
    <x v="2"/>
    <n v="108"/>
    <n v="53206"/>
    <n v="1.0121775962483928"/>
  </r>
  <r>
    <x v="3166"/>
    <s v="Meera Joshi"/>
    <x v="1"/>
    <x v="5"/>
    <s v="Senior Executive"/>
    <d v="2021-04-15T00:00:00"/>
    <d v="1986-11-17T00:00:00"/>
    <n v="76096"/>
    <n v="5825"/>
    <n v="92"/>
    <x v="36"/>
    <x v="4"/>
    <n v="111"/>
    <n v="81921"/>
    <n v="7.6548044575273338E-2"/>
  </r>
  <r>
    <x v="3167"/>
    <s v="Kavya Nair"/>
    <x v="1"/>
    <x v="1"/>
    <s v="Lead"/>
    <d v="2020-04-12T00:00:00"/>
    <d v="2006-07-10T00:00:00"/>
    <n v="59657"/>
    <n v="28184"/>
    <n v="64"/>
    <x v="11"/>
    <x v="1"/>
    <n v="117"/>
    <n v="87841"/>
    <n v="0.47243408149923732"/>
  </r>
  <r>
    <x v="3168"/>
    <s v="Karan Malhotra"/>
    <x v="1"/>
    <x v="4"/>
    <s v="Analyst"/>
    <d v="2015-12-29T00:00:00"/>
    <d v="1985-08-30T00:00:00"/>
    <n v="113109"/>
    <n v="9208"/>
    <n v="72"/>
    <x v="35"/>
    <x v="4"/>
    <n v="106"/>
    <n v="122317"/>
    <n v="8.1408199170711432E-2"/>
  </r>
  <r>
    <x v="3169"/>
    <s v="Rahul Verma"/>
    <x v="1"/>
    <x v="2"/>
    <s v="Lead"/>
    <d v="2016-11-12T00:00:00"/>
    <d v="1994-06-16T00:00:00"/>
    <n v="45849"/>
    <n v="17373"/>
    <n v="65"/>
    <x v="57"/>
    <x v="6"/>
    <n v="119"/>
    <n v="63222"/>
    <n v="0.37891775175031078"/>
  </r>
  <r>
    <x v="3170"/>
    <s v="Tarun Verma"/>
    <x v="0"/>
    <x v="5"/>
    <s v="Senior Executive"/>
    <d v="2024-01-31T00:00:00"/>
    <d v="2007-10-02T00:00:00"/>
    <n v="65125"/>
    <n v="17920"/>
    <n v="80"/>
    <x v="58"/>
    <x v="3"/>
    <n v="109"/>
    <n v="83045"/>
    <n v="0.27516314779270634"/>
  </r>
  <r>
    <x v="3171"/>
    <s v="Karan Malhotra"/>
    <x v="1"/>
    <x v="2"/>
    <s v="Executive"/>
    <d v="2017-01-10T00:00:00"/>
    <d v="1996-10-23T00:00:00"/>
    <n v="114973"/>
    <n v="15388"/>
    <n v="77"/>
    <x v="4"/>
    <x v="6"/>
    <n v="104"/>
    <n v="130361"/>
    <n v="0.13384011898445722"/>
  </r>
  <r>
    <x v="3172"/>
    <s v="Swathi Ramesh"/>
    <x v="0"/>
    <x v="5"/>
    <s v="Lead"/>
    <d v="2020-12-20T00:00:00"/>
    <d v="2009-11-11T00:00:00"/>
    <n v="116263"/>
    <n v="16226"/>
    <n v="65"/>
    <x v="5"/>
    <x v="2"/>
    <n v="115"/>
    <n v="132489"/>
    <n v="0.13956288759106508"/>
  </r>
  <r>
    <x v="3173"/>
    <s v="Rohan Gupta"/>
    <x v="0"/>
    <x v="2"/>
    <s v="Senior Executive"/>
    <d v="2016-08-14T00:00:00"/>
    <d v="1982-08-07T00:00:00"/>
    <n v="52010"/>
    <n v="23108"/>
    <n v="94"/>
    <x v="52"/>
    <x v="0"/>
    <n v="119"/>
    <n v="75118"/>
    <n v="0.44429917323591617"/>
  </r>
  <r>
    <x v="3174"/>
    <s v="Rohan Gupta"/>
    <x v="1"/>
    <x v="5"/>
    <s v="Lead"/>
    <d v="2019-10-23T00:00:00"/>
    <d v="2003-01-04T00:00:00"/>
    <n v="64440"/>
    <n v="8267"/>
    <n v="94"/>
    <x v="51"/>
    <x v="3"/>
    <n v="116"/>
    <n v="72707"/>
    <n v="0.12828988206083178"/>
  </r>
  <r>
    <x v="3175"/>
    <s v="Rahul Verma"/>
    <x v="1"/>
    <x v="3"/>
    <s v="Lead"/>
    <d v="2016-07-05T00:00:00"/>
    <d v="1987-06-09T00:00:00"/>
    <n v="28657"/>
    <n v="7441"/>
    <n v="76"/>
    <x v="13"/>
    <x v="1"/>
    <n v="108"/>
    <n v="36098"/>
    <n v="0.25965732630770844"/>
  </r>
  <r>
    <x v="3176"/>
    <s v="Rohan Gupta"/>
    <x v="0"/>
    <x v="6"/>
    <s v="Senior Executive"/>
    <d v="2025-12-06T00:00:00"/>
    <d v="1982-09-04T00:00:00"/>
    <n v="37772"/>
    <n v="8646"/>
    <n v="71"/>
    <x v="58"/>
    <x v="5"/>
    <n v="118"/>
    <n v="46418"/>
    <n v="0.22889971407391718"/>
  </r>
  <r>
    <x v="3177"/>
    <s v="Rohan Gupta"/>
    <x v="1"/>
    <x v="0"/>
    <s v="Executive"/>
    <d v="2015-01-07T00:00:00"/>
    <d v="2002-10-17T00:00:00"/>
    <n v="88135"/>
    <n v="17939"/>
    <n v="78"/>
    <x v="31"/>
    <x v="2"/>
    <n v="102"/>
    <n v="106074"/>
    <n v="0.20354002382708344"/>
  </r>
  <r>
    <x v="3178"/>
    <s v="Gayathri Iyer"/>
    <x v="0"/>
    <x v="3"/>
    <s v="Lead"/>
    <d v="2022-06-16T00:00:00"/>
    <d v="2001-09-03T00:00:00"/>
    <n v="82080"/>
    <n v="8552"/>
    <n v="94"/>
    <x v="12"/>
    <x v="4"/>
    <n v="115"/>
    <n v="90632"/>
    <n v="0.10419103313840156"/>
  </r>
  <r>
    <x v="3179"/>
    <s v="Karan Malhotra"/>
    <x v="0"/>
    <x v="2"/>
    <s v="Manager"/>
    <d v="2019-03-09T00:00:00"/>
    <d v="1980-02-12T00:00:00"/>
    <n v="88331"/>
    <n v="18797"/>
    <n v="90"/>
    <x v="2"/>
    <x v="4"/>
    <n v="103"/>
    <n v="107128"/>
    <n v="0.21280184759597423"/>
  </r>
  <r>
    <x v="3180"/>
    <s v="Nisha Kapoor"/>
    <x v="1"/>
    <x v="1"/>
    <s v="Analyst"/>
    <d v="2020-08-05T00:00:00"/>
    <d v="1986-08-10T00:00:00"/>
    <n v="30478"/>
    <n v="14238"/>
    <n v="94"/>
    <x v="56"/>
    <x v="4"/>
    <n v="117"/>
    <n v="44716"/>
    <n v="0.46715663757464398"/>
  </r>
  <r>
    <x v="3181"/>
    <s v="Karan Malhotra"/>
    <x v="0"/>
    <x v="2"/>
    <s v="Senior Executive"/>
    <d v="2016-02-26T00:00:00"/>
    <d v="2002-06-22T00:00:00"/>
    <n v="76109"/>
    <n v="23818"/>
    <n v="74"/>
    <x v="26"/>
    <x v="5"/>
    <n v="106"/>
    <n v="99927"/>
    <n v="0.31294590652879423"/>
  </r>
  <r>
    <x v="3182"/>
    <s v="Karan Malhotra"/>
    <x v="1"/>
    <x v="2"/>
    <s v="Senior Executive"/>
    <d v="2023-12-04T00:00:00"/>
    <d v="1997-12-20T00:00:00"/>
    <n v="58646"/>
    <n v="25144"/>
    <n v="87"/>
    <x v="31"/>
    <x v="3"/>
    <n v="104"/>
    <n v="83790"/>
    <n v="0.4287419431845309"/>
  </r>
  <r>
    <x v="3183"/>
    <s v="Gayathri Iyer"/>
    <x v="0"/>
    <x v="3"/>
    <s v="Analyst"/>
    <d v="2018-08-15T00:00:00"/>
    <d v="2012-03-15T00:00:00"/>
    <n v="114743"/>
    <n v="29665"/>
    <n v="74"/>
    <x v="9"/>
    <x v="0"/>
    <n v="101"/>
    <n v="144408"/>
    <n v="0.25853428967344411"/>
  </r>
  <r>
    <x v="3184"/>
    <s v="Karan Malhotra"/>
    <x v="1"/>
    <x v="5"/>
    <s v="Manager"/>
    <d v="2015-05-16T00:00:00"/>
    <d v="2005-04-28T00:00:00"/>
    <n v="119282"/>
    <n v="28253"/>
    <n v="91"/>
    <x v="46"/>
    <x v="6"/>
    <n v="108"/>
    <n v="147535"/>
    <n v="0.23685887225230964"/>
  </r>
  <r>
    <x v="3185"/>
    <s v="Pooja Das"/>
    <x v="0"/>
    <x v="6"/>
    <s v="Lead"/>
    <d v="2016-04-13T00:00:00"/>
    <d v="2011-08-19T00:00:00"/>
    <n v="103142"/>
    <n v="19766"/>
    <n v="63"/>
    <x v="25"/>
    <x v="1"/>
    <n v="103"/>
    <n v="122908"/>
    <n v="0.19163871167904442"/>
  </r>
  <r>
    <x v="3186"/>
    <s v="Meera Joshi"/>
    <x v="0"/>
    <x v="1"/>
    <s v="Associate"/>
    <d v="2021-02-09T00:00:00"/>
    <d v="1986-05-18T00:00:00"/>
    <n v="100966"/>
    <n v="17820"/>
    <n v="89"/>
    <x v="20"/>
    <x v="2"/>
    <n v="109"/>
    <n v="118786"/>
    <n v="0.17649505774221025"/>
  </r>
  <r>
    <x v="3187"/>
    <s v="Kavya Nair"/>
    <x v="0"/>
    <x v="6"/>
    <s v="Executive"/>
    <d v="2015-10-02T00:00:00"/>
    <d v="2006-11-03T00:00:00"/>
    <n v="57632"/>
    <n v="25893"/>
    <n v="85"/>
    <x v="30"/>
    <x v="5"/>
    <n v="111"/>
    <n v="83525"/>
    <n v="0.44928164908384233"/>
  </r>
  <r>
    <x v="3188"/>
    <s v="Kavya Nair"/>
    <x v="1"/>
    <x v="5"/>
    <s v="Analyst"/>
    <d v="2016-07-29T00:00:00"/>
    <d v="1987-10-25T00:00:00"/>
    <n v="39821"/>
    <n v="18875"/>
    <n v="96"/>
    <x v="28"/>
    <x v="4"/>
    <n v="101"/>
    <n v="58696"/>
    <n v="0.47399613269380475"/>
  </r>
  <r>
    <x v="3189"/>
    <s v="Ravi Teja"/>
    <x v="1"/>
    <x v="6"/>
    <s v="Senior Executive"/>
    <d v="2020-10-07T00:00:00"/>
    <d v="1980-06-20T00:00:00"/>
    <n v="43555"/>
    <n v="24774"/>
    <n v="74"/>
    <x v="37"/>
    <x v="4"/>
    <n v="112"/>
    <n v="68329"/>
    <n v="0.56879807140397198"/>
  </r>
  <r>
    <x v="3190"/>
    <s v="Ravi Teja"/>
    <x v="0"/>
    <x v="5"/>
    <s v="Manager"/>
    <d v="2024-04-12T00:00:00"/>
    <d v="1993-05-15T00:00:00"/>
    <n v="50182"/>
    <n v="27362"/>
    <n v="99"/>
    <x v="43"/>
    <x v="6"/>
    <n v="101"/>
    <n v="77544"/>
    <n v="0.54525527081423619"/>
  </r>
  <r>
    <x v="3191"/>
    <s v="Neha Kulkarni"/>
    <x v="1"/>
    <x v="3"/>
    <s v="Executive"/>
    <d v="2024-12-05T00:00:00"/>
    <d v="1994-08-20T00:00:00"/>
    <n v="36070"/>
    <n v="20729"/>
    <n v="79"/>
    <x v="15"/>
    <x v="3"/>
    <n v="113"/>
    <n v="56799"/>
    <n v="0.57468810645966173"/>
  </r>
  <r>
    <x v="3192"/>
    <s v="Gayathri Iyer"/>
    <x v="0"/>
    <x v="5"/>
    <s v="Lead"/>
    <d v="2022-12-01T00:00:00"/>
    <d v="1995-06-26T00:00:00"/>
    <n v="41006"/>
    <n v="5851"/>
    <n v="70"/>
    <x v="28"/>
    <x v="6"/>
    <n v="110"/>
    <n v="46857"/>
    <n v="0.14268643613129786"/>
  </r>
  <r>
    <x v="3193"/>
    <s v="Priya Reddy"/>
    <x v="0"/>
    <x v="1"/>
    <s v="Manager"/>
    <d v="2017-09-28T00:00:00"/>
    <d v="1988-06-30T00:00:00"/>
    <n v="36374"/>
    <n v="23722"/>
    <n v="81"/>
    <x v="50"/>
    <x v="1"/>
    <n v="119"/>
    <n v="60096"/>
    <n v="0.65216913179743774"/>
  </r>
  <r>
    <x v="3194"/>
    <s v="Tarun Verma"/>
    <x v="0"/>
    <x v="1"/>
    <s v="Senior Executive"/>
    <d v="2024-01-23T00:00:00"/>
    <d v="2007-01-16T00:00:00"/>
    <n v="84479"/>
    <n v="8275"/>
    <n v="91"/>
    <x v="57"/>
    <x v="2"/>
    <n v="103"/>
    <n v="92754"/>
    <n v="9.7953337515832337E-2"/>
  </r>
  <r>
    <x v="3195"/>
    <s v="Tarun Verma"/>
    <x v="0"/>
    <x v="1"/>
    <s v="Analyst"/>
    <d v="2018-11-15T00:00:00"/>
    <d v="1998-06-05T00:00:00"/>
    <n v="90577"/>
    <n v="19807"/>
    <n v="63"/>
    <x v="47"/>
    <x v="1"/>
    <n v="110"/>
    <n v="110384"/>
    <n v="0.21867582278061759"/>
  </r>
  <r>
    <x v="3196"/>
    <s v="Rahul Verma"/>
    <x v="0"/>
    <x v="6"/>
    <s v="Lead"/>
    <d v="2019-04-14T00:00:00"/>
    <d v="1980-03-19T00:00:00"/>
    <n v="68248"/>
    <n v="8054"/>
    <n v="85"/>
    <x v="59"/>
    <x v="1"/>
    <n v="108"/>
    <n v="76302"/>
    <n v="0.11801078419880436"/>
  </r>
  <r>
    <x v="3197"/>
    <s v="Nisha Kapoor"/>
    <x v="1"/>
    <x v="1"/>
    <s v="Executive"/>
    <d v="2020-01-10T00:00:00"/>
    <d v="1997-04-11T00:00:00"/>
    <n v="98218"/>
    <n v="13482"/>
    <n v="67"/>
    <x v="33"/>
    <x v="1"/>
    <n v="115"/>
    <n v="111700"/>
    <n v="0.13726608157364231"/>
  </r>
  <r>
    <x v="3198"/>
    <s v="Karan Malhotra"/>
    <x v="1"/>
    <x v="3"/>
    <s v="Lead"/>
    <d v="2019-11-20T00:00:00"/>
    <d v="1982-09-20T00:00:00"/>
    <n v="26230"/>
    <n v="17706"/>
    <n v="77"/>
    <x v="16"/>
    <x v="3"/>
    <n v="111"/>
    <n v="43936"/>
    <n v="0.6750285932138772"/>
  </r>
  <r>
    <x v="3199"/>
    <s v="Nisha Kapoor"/>
    <x v="1"/>
    <x v="2"/>
    <s v="Lead"/>
    <d v="2022-06-30T00:00:00"/>
    <d v="1990-06-17T00:00:00"/>
    <n v="35489"/>
    <n v="25940"/>
    <n v="90"/>
    <x v="33"/>
    <x v="5"/>
    <n v="102"/>
    <n v="61429"/>
    <n v="0.73093071092451178"/>
  </r>
  <r>
    <x v="3200"/>
    <s v="Ananya Rao"/>
    <x v="0"/>
    <x v="1"/>
    <s v="Senior Executive"/>
    <d v="2021-07-04T00:00:00"/>
    <d v="1998-11-06T00:00:00"/>
    <n v="119707"/>
    <n v="28766"/>
    <n v="88"/>
    <x v="15"/>
    <x v="4"/>
    <n v="116"/>
    <n v="148473"/>
    <n v="0.24030340748661314"/>
  </r>
  <r>
    <x v="3201"/>
    <s v="Vikram Singh"/>
    <x v="1"/>
    <x v="0"/>
    <s v="Analyst"/>
    <d v="2018-05-22T00:00:00"/>
    <d v="2004-05-07T00:00:00"/>
    <n v="61818"/>
    <n v="22476"/>
    <n v="62"/>
    <x v="21"/>
    <x v="3"/>
    <n v="115"/>
    <n v="84294"/>
    <n v="0.36358342230418322"/>
  </r>
  <r>
    <x v="3202"/>
    <s v="Rohan Gupta"/>
    <x v="0"/>
    <x v="4"/>
    <s v="Analyst"/>
    <d v="2018-11-11T00:00:00"/>
    <d v="1997-05-11T00:00:00"/>
    <n v="27560"/>
    <n v="16170"/>
    <n v="78"/>
    <x v="24"/>
    <x v="2"/>
    <n v="102"/>
    <n v="43730"/>
    <n v="0.5867198838896952"/>
  </r>
  <r>
    <x v="3203"/>
    <s v="Ishita Roy"/>
    <x v="1"/>
    <x v="5"/>
    <s v="Manager"/>
    <d v="2023-01-20T00:00:00"/>
    <d v="1993-05-29T00:00:00"/>
    <n v="87563"/>
    <n v="18551"/>
    <n v="67"/>
    <x v="52"/>
    <x v="6"/>
    <n v="102"/>
    <n v="106114"/>
    <n v="0.2118588901705058"/>
  </r>
  <r>
    <x v="3204"/>
    <s v="Tarun Verma"/>
    <x v="1"/>
    <x v="3"/>
    <s v="Senior Executive"/>
    <d v="2024-11-18T00:00:00"/>
    <d v="2000-03-01T00:00:00"/>
    <n v="72455"/>
    <n v="14500"/>
    <n v="82"/>
    <x v="22"/>
    <x v="3"/>
    <n v="115"/>
    <n v="86955"/>
    <n v="0.20012421503001862"/>
  </r>
  <r>
    <x v="3205"/>
    <s v="Arjun Mehta"/>
    <x v="1"/>
    <x v="1"/>
    <s v="Executive"/>
    <d v="2019-05-06T00:00:00"/>
    <d v="2010-08-23T00:00:00"/>
    <n v="100578"/>
    <n v="11884"/>
    <n v="78"/>
    <x v="10"/>
    <x v="3"/>
    <n v="109"/>
    <n v="112462"/>
    <n v="0.11815705223806398"/>
  </r>
  <r>
    <x v="3206"/>
    <s v="Krishna Chaitanya"/>
    <x v="0"/>
    <x v="5"/>
    <s v="Executive"/>
    <d v="2021-07-03T00:00:00"/>
    <d v="1980-06-19T00:00:00"/>
    <n v="104803"/>
    <n v="21628"/>
    <n v="76"/>
    <x v="0"/>
    <x v="2"/>
    <n v="117"/>
    <n v="126431"/>
    <n v="0.20636813831665124"/>
  </r>
  <r>
    <x v="3207"/>
    <s v="Meera Joshi"/>
    <x v="1"/>
    <x v="0"/>
    <s v="Associate"/>
    <d v="2019-04-02T00:00:00"/>
    <d v="2012-06-15T00:00:00"/>
    <n v="102349"/>
    <n v="28885"/>
    <n v="98"/>
    <x v="36"/>
    <x v="4"/>
    <n v="114"/>
    <n v="131234"/>
    <n v="0.28222063723143365"/>
  </r>
  <r>
    <x v="3208"/>
    <s v="Rahul Verma"/>
    <x v="0"/>
    <x v="4"/>
    <s v="Executive"/>
    <d v="2025-06-12T00:00:00"/>
    <d v="1998-05-19T00:00:00"/>
    <n v="96809"/>
    <n v="20609"/>
    <n v="62"/>
    <x v="39"/>
    <x v="4"/>
    <n v="115"/>
    <n v="117418"/>
    <n v="0.21288309971180366"/>
  </r>
  <r>
    <x v="3209"/>
    <s v="Ishita Roy"/>
    <x v="1"/>
    <x v="3"/>
    <s v="Manager"/>
    <d v="2019-03-15T00:00:00"/>
    <d v="2001-01-04T00:00:00"/>
    <n v="30358"/>
    <n v="29801"/>
    <n v="73"/>
    <x v="48"/>
    <x v="1"/>
    <n v="114"/>
    <n v="60159"/>
    <n v="0.98165228275907501"/>
  </r>
  <r>
    <x v="3210"/>
    <s v="Arjun Mehta"/>
    <x v="1"/>
    <x v="1"/>
    <s v="Associate"/>
    <d v="2020-04-02T00:00:00"/>
    <d v="2006-06-07T00:00:00"/>
    <n v="49082"/>
    <n v="29426"/>
    <n v="88"/>
    <x v="7"/>
    <x v="0"/>
    <n v="103"/>
    <n v="78508"/>
    <n v="0.59952732162503564"/>
  </r>
  <r>
    <x v="3211"/>
    <s v="Priya Reddy"/>
    <x v="1"/>
    <x v="5"/>
    <s v="Executive"/>
    <d v="2019-01-04T00:00:00"/>
    <d v="1985-07-11T00:00:00"/>
    <n v="42041"/>
    <n v="23150"/>
    <n v="98"/>
    <x v="22"/>
    <x v="5"/>
    <n v="106"/>
    <n v="65191"/>
    <n v="0.55065293404057947"/>
  </r>
  <r>
    <x v="3212"/>
    <s v="Krishna Chaitanya"/>
    <x v="0"/>
    <x v="3"/>
    <s v="Manager"/>
    <d v="2025-11-04T00:00:00"/>
    <d v="2009-04-19T00:00:00"/>
    <n v="47010"/>
    <n v="14418"/>
    <n v="72"/>
    <x v="24"/>
    <x v="5"/>
    <n v="107"/>
    <n v="61428"/>
    <n v="0.30670070197830251"/>
  </r>
  <r>
    <x v="3213"/>
    <s v="Krishna Chaitanya"/>
    <x v="0"/>
    <x v="0"/>
    <s v="Executive"/>
    <d v="2017-06-02T00:00:00"/>
    <d v="2007-09-01T00:00:00"/>
    <n v="102252"/>
    <n v="12529"/>
    <n v="76"/>
    <x v="18"/>
    <x v="2"/>
    <n v="101"/>
    <n v="114781"/>
    <n v="0.12253061064820248"/>
  </r>
  <r>
    <x v="3214"/>
    <s v="Karan Malhotra"/>
    <x v="0"/>
    <x v="5"/>
    <s v="Associate"/>
    <d v="2021-05-07T00:00:00"/>
    <d v="1991-08-07T00:00:00"/>
    <n v="117762"/>
    <n v="12424"/>
    <n v="60"/>
    <x v="23"/>
    <x v="1"/>
    <n v="112"/>
    <n v="130186"/>
    <n v="0.105500925595693"/>
  </r>
  <r>
    <x v="3215"/>
    <s v="Nisha Kapoor"/>
    <x v="0"/>
    <x v="1"/>
    <s v="Senior Executive"/>
    <d v="2019-11-28T00:00:00"/>
    <d v="2004-02-13T00:00:00"/>
    <n v="76352"/>
    <n v="15587"/>
    <n v="68"/>
    <x v="9"/>
    <x v="3"/>
    <n v="103"/>
    <n v="91939"/>
    <n v="0.20414658424140822"/>
  </r>
  <r>
    <x v="3216"/>
    <s v="Arjun Mehta"/>
    <x v="1"/>
    <x v="1"/>
    <s v="Associate"/>
    <d v="2023-01-09T00:00:00"/>
    <d v="1982-03-06T00:00:00"/>
    <n v="29326"/>
    <n v="17535"/>
    <n v="76"/>
    <x v="59"/>
    <x v="1"/>
    <n v="118"/>
    <n v="46861"/>
    <n v="0.59793357430266658"/>
  </r>
  <r>
    <x v="3217"/>
    <s v="Aditya Kapoor"/>
    <x v="1"/>
    <x v="4"/>
    <s v="Associate"/>
    <d v="2023-09-30T00:00:00"/>
    <d v="1995-04-13T00:00:00"/>
    <n v="57166"/>
    <n v="8494"/>
    <n v="67"/>
    <x v="21"/>
    <x v="0"/>
    <n v="117"/>
    <n v="65660"/>
    <n v="0.14858482314662561"/>
  </r>
  <r>
    <x v="3218"/>
    <s v="Aarav Sharma"/>
    <x v="1"/>
    <x v="1"/>
    <s v="Senior Executive"/>
    <d v="2018-12-04T00:00:00"/>
    <d v="1993-12-13T00:00:00"/>
    <n v="43765"/>
    <n v="22347"/>
    <n v="60"/>
    <x v="49"/>
    <x v="5"/>
    <n v="115"/>
    <n v="66112"/>
    <n v="0.51061350394150573"/>
  </r>
  <r>
    <x v="3219"/>
    <s v="Neha Kulkarni"/>
    <x v="1"/>
    <x v="1"/>
    <s v="Senior Executive"/>
    <d v="2018-09-26T00:00:00"/>
    <d v="1981-05-04T00:00:00"/>
    <n v="87871"/>
    <n v="23256"/>
    <n v="87"/>
    <x v="45"/>
    <x v="1"/>
    <n v="115"/>
    <n v="111127"/>
    <n v="0.26466069579269613"/>
  </r>
  <r>
    <x v="3220"/>
    <s v="Ravi Teja"/>
    <x v="1"/>
    <x v="0"/>
    <s v="Lead"/>
    <d v="2017-01-09T00:00:00"/>
    <d v="1981-11-19T00:00:00"/>
    <n v="54974"/>
    <n v="28661"/>
    <n v="97"/>
    <x v="29"/>
    <x v="5"/>
    <n v="106"/>
    <n v="83635"/>
    <n v="0.52135554989631461"/>
  </r>
  <r>
    <x v="3221"/>
    <s v="Sneha Iyer"/>
    <x v="0"/>
    <x v="0"/>
    <s v="Associate"/>
    <d v="2015-05-21T00:00:00"/>
    <d v="1984-03-04T00:00:00"/>
    <n v="106452"/>
    <n v="28497"/>
    <n v="80"/>
    <x v="45"/>
    <x v="2"/>
    <n v="114"/>
    <n v="134949"/>
    <n v="0.26769811746139105"/>
  </r>
  <r>
    <x v="3222"/>
    <s v="Rohan Gupta"/>
    <x v="0"/>
    <x v="4"/>
    <s v="Associate"/>
    <d v="2021-05-06T00:00:00"/>
    <d v="2003-07-12T00:00:00"/>
    <n v="88443"/>
    <n v="10225"/>
    <n v="93"/>
    <x v="32"/>
    <x v="5"/>
    <n v="103"/>
    <n v="98668"/>
    <n v="0.1156111846047737"/>
  </r>
  <r>
    <x v="3223"/>
    <s v="Vikram Singh"/>
    <x v="0"/>
    <x v="5"/>
    <s v="Senior Executive"/>
    <d v="2021-05-13T00:00:00"/>
    <d v="1996-04-01T00:00:00"/>
    <n v="78568"/>
    <n v="10691"/>
    <n v="96"/>
    <x v="42"/>
    <x v="6"/>
    <n v="116"/>
    <n v="89259"/>
    <n v="0.13607321046736584"/>
  </r>
  <r>
    <x v="3224"/>
    <s v="Krishna Chaitanya"/>
    <x v="1"/>
    <x v="6"/>
    <s v="Senior Executive"/>
    <d v="2016-04-15T00:00:00"/>
    <d v="1999-02-27T00:00:00"/>
    <n v="26093"/>
    <n v="12682"/>
    <n v="72"/>
    <x v="33"/>
    <x v="5"/>
    <n v="118"/>
    <n v="38775"/>
    <n v="0.48603073621277737"/>
  </r>
  <r>
    <x v="3225"/>
    <s v="Ravi Teja"/>
    <x v="0"/>
    <x v="3"/>
    <s v="Analyst"/>
    <d v="2015-03-21T00:00:00"/>
    <d v="1994-07-17T00:00:00"/>
    <n v="35299"/>
    <n v="27989"/>
    <n v="62"/>
    <x v="36"/>
    <x v="1"/>
    <n v="116"/>
    <n v="63288"/>
    <n v="0.79291198050936285"/>
  </r>
  <r>
    <x v="3226"/>
    <s v="Pooja Das"/>
    <x v="1"/>
    <x v="2"/>
    <s v="Analyst"/>
    <d v="2016-09-06T00:00:00"/>
    <d v="1980-12-13T00:00:00"/>
    <n v="44285"/>
    <n v="27318"/>
    <n v="70"/>
    <x v="30"/>
    <x v="0"/>
    <n v="101"/>
    <n v="71603"/>
    <n v="0.61686801400022584"/>
  </r>
  <r>
    <x v="3227"/>
    <s v="Rahul Verma"/>
    <x v="1"/>
    <x v="6"/>
    <s v="Senior Executive"/>
    <d v="2019-02-10T00:00:00"/>
    <d v="1992-03-07T00:00:00"/>
    <n v="33758"/>
    <n v="18053"/>
    <n v="77"/>
    <x v="56"/>
    <x v="2"/>
    <n v="120"/>
    <n v="51811"/>
    <n v="0.53477694176195267"/>
  </r>
  <r>
    <x v="3228"/>
    <s v="Arjun Mehta"/>
    <x v="0"/>
    <x v="0"/>
    <s v="Senior Executive"/>
    <d v="2019-07-21T00:00:00"/>
    <d v="1998-08-14T00:00:00"/>
    <n v="42250"/>
    <n v="20285"/>
    <n v="80"/>
    <x v="46"/>
    <x v="0"/>
    <n v="101"/>
    <n v="62535"/>
    <n v="0.48011834319526625"/>
  </r>
  <r>
    <x v="3229"/>
    <s v="Sneha Iyer"/>
    <x v="1"/>
    <x v="1"/>
    <s v="Associate"/>
    <d v="2022-08-21T00:00:00"/>
    <d v="2010-07-12T00:00:00"/>
    <n v="99862"/>
    <n v="19657"/>
    <n v="76"/>
    <x v="18"/>
    <x v="5"/>
    <n v="102"/>
    <n v="119519"/>
    <n v="0.19684164146522201"/>
  </r>
  <r>
    <x v="3230"/>
    <s v="Ananya Rao"/>
    <x v="1"/>
    <x v="0"/>
    <s v="Associate"/>
    <d v="2020-12-29T00:00:00"/>
    <d v="1995-04-29T00:00:00"/>
    <n v="63319"/>
    <n v="29082"/>
    <n v="94"/>
    <x v="57"/>
    <x v="4"/>
    <n v="107"/>
    <n v="92401"/>
    <n v="0.45929341903693993"/>
  </r>
  <r>
    <x v="3231"/>
    <s v="Rohan Gupta"/>
    <x v="0"/>
    <x v="4"/>
    <s v="Senior Executive"/>
    <d v="2020-09-10T00:00:00"/>
    <d v="2002-02-18T00:00:00"/>
    <n v="43580"/>
    <n v="12795"/>
    <n v="95"/>
    <x v="5"/>
    <x v="2"/>
    <n v="118"/>
    <n v="56375"/>
    <n v="0.29359798072510324"/>
  </r>
  <r>
    <x v="3232"/>
    <s v="Nisha Kapoor"/>
    <x v="0"/>
    <x v="3"/>
    <s v="Analyst"/>
    <d v="2023-12-03T00:00:00"/>
    <d v="1983-12-11T00:00:00"/>
    <n v="59028"/>
    <n v="15996"/>
    <n v="88"/>
    <x v="9"/>
    <x v="5"/>
    <n v="108"/>
    <n v="75024"/>
    <n v="0.27099003862573695"/>
  </r>
  <r>
    <x v="3233"/>
    <s v="Arjun Mehta"/>
    <x v="1"/>
    <x v="3"/>
    <s v="Analyst"/>
    <d v="2018-01-02T00:00:00"/>
    <d v="2009-10-08T00:00:00"/>
    <n v="94668"/>
    <n v="16214"/>
    <n v="92"/>
    <x v="14"/>
    <x v="6"/>
    <n v="120"/>
    <n v="110882"/>
    <n v="0.17127223560231547"/>
  </r>
  <r>
    <x v="3234"/>
    <s v="Nisha Kapoor"/>
    <x v="1"/>
    <x v="0"/>
    <s v="Analyst"/>
    <d v="2019-02-03T00:00:00"/>
    <d v="1981-12-26T00:00:00"/>
    <n v="119682"/>
    <n v="8501"/>
    <n v="96"/>
    <x v="40"/>
    <x v="2"/>
    <n v="120"/>
    <n v="128183"/>
    <n v="7.1029895890777225E-2"/>
  </r>
  <r>
    <x v="3235"/>
    <s v="Tarun Verma"/>
    <x v="0"/>
    <x v="0"/>
    <s v="Manager"/>
    <d v="2016-06-12T00:00:00"/>
    <d v="1995-09-19T00:00:00"/>
    <n v="34648"/>
    <n v="23725"/>
    <n v="68"/>
    <x v="26"/>
    <x v="6"/>
    <n v="118"/>
    <n v="58373"/>
    <n v="0.68474370815054264"/>
  </r>
  <r>
    <x v="3236"/>
    <s v="Arjun Mehta"/>
    <x v="1"/>
    <x v="1"/>
    <s v="Executive"/>
    <d v="2017-07-18T00:00:00"/>
    <d v="2011-08-17T00:00:00"/>
    <n v="44581"/>
    <n v="23517"/>
    <n v="88"/>
    <x v="44"/>
    <x v="6"/>
    <n v="109"/>
    <n v="68098"/>
    <n v="0.52751172023956394"/>
  </r>
  <r>
    <x v="3237"/>
    <s v="Gayathri Iyer"/>
    <x v="0"/>
    <x v="5"/>
    <s v="Associate"/>
    <d v="2021-07-26T00:00:00"/>
    <d v="1995-04-10T00:00:00"/>
    <n v="91259"/>
    <n v="10292"/>
    <n v="97"/>
    <x v="55"/>
    <x v="6"/>
    <n v="111"/>
    <n v="101551"/>
    <n v="0.11277791779440932"/>
  </r>
  <r>
    <x v="3238"/>
    <s v="Ravi Teja"/>
    <x v="1"/>
    <x v="6"/>
    <s v="Analyst"/>
    <d v="2015-11-13T00:00:00"/>
    <d v="1999-04-05T00:00:00"/>
    <n v="52657"/>
    <n v="24803"/>
    <n v="88"/>
    <x v="19"/>
    <x v="3"/>
    <n v="120"/>
    <n v="77460"/>
    <n v="0.47102949275499933"/>
  </r>
  <r>
    <x v="3239"/>
    <s v="Kavya Nair"/>
    <x v="0"/>
    <x v="5"/>
    <s v="Associate"/>
    <d v="2018-10-01T00:00:00"/>
    <d v="2000-08-11T00:00:00"/>
    <n v="64676"/>
    <n v="27806"/>
    <n v="67"/>
    <x v="35"/>
    <x v="3"/>
    <n v="106"/>
    <n v="92482"/>
    <n v="0.42992763930979033"/>
  </r>
  <r>
    <x v="3240"/>
    <s v="Pooja Das"/>
    <x v="1"/>
    <x v="5"/>
    <s v="Executive"/>
    <d v="2021-07-15T00:00:00"/>
    <d v="1998-06-25T00:00:00"/>
    <n v="45768"/>
    <n v="17631"/>
    <n v="68"/>
    <x v="53"/>
    <x v="1"/>
    <n v="103"/>
    <n v="63399"/>
    <n v="0.38522548505506032"/>
  </r>
  <r>
    <x v="3241"/>
    <s v="Swathi Ramesh"/>
    <x v="0"/>
    <x v="2"/>
    <s v="Analyst"/>
    <d v="2016-12-29T00:00:00"/>
    <d v="1993-06-22T00:00:00"/>
    <n v="110607"/>
    <n v="23845"/>
    <n v="90"/>
    <x v="30"/>
    <x v="2"/>
    <n v="108"/>
    <n v="134452"/>
    <n v="0.21558310052709143"/>
  </r>
  <r>
    <x v="3242"/>
    <s v="Nisha Kapoor"/>
    <x v="1"/>
    <x v="2"/>
    <s v="Associate"/>
    <d v="2020-05-20T00:00:00"/>
    <d v="1987-09-16T00:00:00"/>
    <n v="58801"/>
    <n v="14734"/>
    <n v="72"/>
    <x v="43"/>
    <x v="3"/>
    <n v="107"/>
    <n v="73535"/>
    <n v="0.25057396983044505"/>
  </r>
  <r>
    <x v="3243"/>
    <s v="Nisha Kapoor"/>
    <x v="1"/>
    <x v="5"/>
    <s v="Senior Executive"/>
    <d v="2021-12-25T00:00:00"/>
    <d v="2000-09-28T00:00:00"/>
    <n v="93012"/>
    <n v="21233"/>
    <n v="70"/>
    <x v="9"/>
    <x v="4"/>
    <n v="113"/>
    <n v="114245"/>
    <n v="0.2282823721670322"/>
  </r>
  <r>
    <x v="3244"/>
    <s v="Meera Joshi"/>
    <x v="1"/>
    <x v="0"/>
    <s v="Senior Executive"/>
    <d v="2025-02-19T00:00:00"/>
    <d v="1998-03-20T00:00:00"/>
    <n v="118192"/>
    <n v="15072"/>
    <n v="74"/>
    <x v="47"/>
    <x v="1"/>
    <n v="102"/>
    <n v="133264"/>
    <n v="0.12752132124001625"/>
  </r>
  <r>
    <x v="3245"/>
    <s v="Kavya Nair"/>
    <x v="0"/>
    <x v="5"/>
    <s v="Executive"/>
    <d v="2018-01-11T00:00:00"/>
    <d v="2003-12-14T00:00:00"/>
    <n v="109839"/>
    <n v="5614"/>
    <n v="78"/>
    <x v="8"/>
    <x v="3"/>
    <n v="116"/>
    <n v="115453"/>
    <n v="5.1111171806006973E-2"/>
  </r>
  <r>
    <x v="3246"/>
    <s v="Gayathri Iyer"/>
    <x v="1"/>
    <x v="0"/>
    <s v="Lead"/>
    <d v="2015-05-06T00:00:00"/>
    <d v="2012-05-04T00:00:00"/>
    <n v="31532"/>
    <n v="23599"/>
    <n v="78"/>
    <x v="20"/>
    <x v="1"/>
    <n v="103"/>
    <n v="55131"/>
    <n v="0.74841430927311936"/>
  </r>
  <r>
    <x v="3247"/>
    <s v="Neha Kulkarni"/>
    <x v="1"/>
    <x v="3"/>
    <s v="Executive"/>
    <d v="2020-05-11T00:00:00"/>
    <d v="1998-08-16T00:00:00"/>
    <n v="41704"/>
    <n v="14436"/>
    <n v="70"/>
    <x v="23"/>
    <x v="2"/>
    <n v="105"/>
    <n v="56140"/>
    <n v="0.34615384615384615"/>
  </r>
  <r>
    <x v="3248"/>
    <s v="Arjun Mehta"/>
    <x v="1"/>
    <x v="6"/>
    <s v="Manager"/>
    <d v="2016-09-21T00:00:00"/>
    <d v="1981-06-25T00:00:00"/>
    <n v="53943"/>
    <n v="18519"/>
    <n v="98"/>
    <x v="16"/>
    <x v="6"/>
    <n v="120"/>
    <n v="72462"/>
    <n v="0.34330682386964018"/>
  </r>
  <r>
    <x v="3249"/>
    <s v="Rahul Verma"/>
    <x v="1"/>
    <x v="5"/>
    <s v="Lead"/>
    <d v="2025-12-05T00:00:00"/>
    <d v="1982-08-18T00:00:00"/>
    <n v="38140"/>
    <n v="27241"/>
    <n v="81"/>
    <x v="11"/>
    <x v="2"/>
    <n v="108"/>
    <n v="65381"/>
    <n v="0.71423702149973778"/>
  </r>
  <r>
    <x v="3250"/>
    <s v="Sneha Iyer"/>
    <x v="0"/>
    <x v="5"/>
    <s v="Associate"/>
    <d v="2017-01-25T00:00:00"/>
    <d v="1988-03-05T00:00:00"/>
    <n v="76904"/>
    <n v="15182"/>
    <n v="64"/>
    <x v="59"/>
    <x v="2"/>
    <n v="111"/>
    <n v="92086"/>
    <n v="0.19741495890980965"/>
  </r>
  <r>
    <x v="3251"/>
    <s v="Neha Kulkarni"/>
    <x v="0"/>
    <x v="0"/>
    <s v="Lead"/>
    <d v="2015-09-27T00:00:00"/>
    <d v="2003-05-27T00:00:00"/>
    <n v="59851"/>
    <n v="9124"/>
    <n v="99"/>
    <x v="34"/>
    <x v="5"/>
    <n v="107"/>
    <n v="68975"/>
    <n v="0.15244523901020868"/>
  </r>
  <r>
    <x v="3252"/>
    <s v="Aditya Kapoor"/>
    <x v="1"/>
    <x v="3"/>
    <s v="Senior Executive"/>
    <d v="2016-11-01T00:00:00"/>
    <d v="1987-01-31T00:00:00"/>
    <n v="100393"/>
    <n v="22652"/>
    <n v="100"/>
    <x v="12"/>
    <x v="4"/>
    <n v="111"/>
    <n v="123045"/>
    <n v="0.22563326128315719"/>
  </r>
  <r>
    <x v="3253"/>
    <s v="Ajay Singh"/>
    <x v="1"/>
    <x v="2"/>
    <s v="Associate"/>
    <d v="2025-03-22T00:00:00"/>
    <d v="2011-02-09T00:00:00"/>
    <n v="88084"/>
    <n v="20619"/>
    <n v="65"/>
    <x v="53"/>
    <x v="5"/>
    <n v="120"/>
    <n v="108703"/>
    <n v="0.23408337496026521"/>
  </r>
  <r>
    <x v="3254"/>
    <s v="Aarav Sharma"/>
    <x v="0"/>
    <x v="1"/>
    <s v="Associate"/>
    <d v="2023-08-17T00:00:00"/>
    <d v="1987-05-03T00:00:00"/>
    <n v="64478"/>
    <n v="20236"/>
    <n v="75"/>
    <x v="23"/>
    <x v="3"/>
    <n v="101"/>
    <n v="84714"/>
    <n v="0.31384348149756508"/>
  </r>
  <r>
    <x v="3255"/>
    <s v="Priya Reddy"/>
    <x v="0"/>
    <x v="1"/>
    <s v="Manager"/>
    <d v="2021-04-24T00:00:00"/>
    <d v="1980-09-17T00:00:00"/>
    <n v="100320"/>
    <n v="6243"/>
    <n v="100"/>
    <x v="17"/>
    <x v="2"/>
    <n v="110"/>
    <n v="106563"/>
    <n v="6.2230861244019137E-2"/>
  </r>
  <r>
    <x v="3256"/>
    <s v="Ishita Roy"/>
    <x v="1"/>
    <x v="0"/>
    <s v="Lead"/>
    <d v="2018-06-30T00:00:00"/>
    <d v="1993-07-04T00:00:00"/>
    <n v="44090"/>
    <n v="19798"/>
    <n v="92"/>
    <x v="32"/>
    <x v="5"/>
    <n v="111"/>
    <n v="63888"/>
    <n v="0.44903606259922885"/>
  </r>
  <r>
    <x v="3257"/>
    <s v="Aditya Kapoor"/>
    <x v="1"/>
    <x v="2"/>
    <s v="Analyst"/>
    <d v="2023-01-05T00:00:00"/>
    <d v="1992-09-29T00:00:00"/>
    <n v="48073"/>
    <n v="26014"/>
    <n v="75"/>
    <x v="25"/>
    <x v="2"/>
    <n v="120"/>
    <n v="74087"/>
    <n v="0.54113535664510226"/>
  </r>
  <r>
    <x v="3258"/>
    <s v="Tarun Verma"/>
    <x v="0"/>
    <x v="2"/>
    <s v="Lead"/>
    <d v="2023-05-30T00:00:00"/>
    <d v="1982-09-29T00:00:00"/>
    <n v="81736"/>
    <n v="19512"/>
    <n v="83"/>
    <x v="34"/>
    <x v="4"/>
    <n v="109"/>
    <n v="101248"/>
    <n v="0.23871978075756092"/>
  </r>
  <r>
    <x v="3259"/>
    <s v="Gayathri Iyer"/>
    <x v="0"/>
    <x v="4"/>
    <s v="Executive"/>
    <d v="2018-06-06T00:00:00"/>
    <d v="1990-05-15T00:00:00"/>
    <n v="114641"/>
    <n v="23827"/>
    <n v="85"/>
    <x v="21"/>
    <x v="6"/>
    <n v="109"/>
    <n v="138468"/>
    <n v="0.20784012700517268"/>
  </r>
  <r>
    <x v="3260"/>
    <s v="Aditya Kapoor"/>
    <x v="0"/>
    <x v="2"/>
    <s v="Lead"/>
    <d v="2021-08-13T00:00:00"/>
    <d v="1988-03-20T00:00:00"/>
    <n v="115294"/>
    <n v="16362"/>
    <n v="71"/>
    <x v="10"/>
    <x v="2"/>
    <n v="118"/>
    <n v="131656"/>
    <n v="0.1419154509341336"/>
  </r>
  <r>
    <x v="3261"/>
    <s v="Ananya Rao"/>
    <x v="1"/>
    <x v="3"/>
    <s v="Executive"/>
    <d v="2017-10-13T00:00:00"/>
    <d v="2002-12-02T00:00:00"/>
    <n v="37924"/>
    <n v="12252"/>
    <n v="75"/>
    <x v="1"/>
    <x v="2"/>
    <n v="108"/>
    <n v="50176"/>
    <n v="0.32306718700559012"/>
  </r>
  <r>
    <x v="3262"/>
    <s v="Vikram Singh"/>
    <x v="1"/>
    <x v="1"/>
    <s v="Lead"/>
    <d v="2025-01-26T00:00:00"/>
    <d v="2010-06-20T00:00:00"/>
    <n v="52288"/>
    <n v="6653"/>
    <n v="71"/>
    <x v="16"/>
    <x v="2"/>
    <n v="110"/>
    <n v="58941"/>
    <n v="0.1272376070991432"/>
  </r>
  <r>
    <x v="3263"/>
    <s v="Sneha Iyer"/>
    <x v="0"/>
    <x v="1"/>
    <s v="Senior Executive"/>
    <d v="2023-07-03T00:00:00"/>
    <d v="2001-05-03T00:00:00"/>
    <n v="58226"/>
    <n v="5709"/>
    <n v="100"/>
    <x v="48"/>
    <x v="1"/>
    <n v="112"/>
    <n v="63935"/>
    <n v="9.8048981554631945E-2"/>
  </r>
  <r>
    <x v="3264"/>
    <s v="Rohan Gupta"/>
    <x v="1"/>
    <x v="1"/>
    <s v="Analyst"/>
    <d v="2017-09-17T00:00:00"/>
    <d v="1990-04-28T00:00:00"/>
    <n v="70461"/>
    <n v="6468"/>
    <n v="80"/>
    <x v="55"/>
    <x v="6"/>
    <n v="113"/>
    <n v="76929"/>
    <n v="9.1795461319027549E-2"/>
  </r>
  <r>
    <x v="3265"/>
    <s v="Priya Reddy"/>
    <x v="0"/>
    <x v="1"/>
    <s v="Executive"/>
    <d v="2018-08-30T00:00:00"/>
    <d v="1984-04-19T00:00:00"/>
    <n v="28714"/>
    <n v="20973"/>
    <n v="65"/>
    <x v="50"/>
    <x v="3"/>
    <n v="111"/>
    <n v="49687"/>
    <n v="0.73041025283833672"/>
  </r>
  <r>
    <x v="3266"/>
    <s v="Ravi Teja"/>
    <x v="1"/>
    <x v="0"/>
    <s v="Manager"/>
    <d v="2025-09-20T00:00:00"/>
    <d v="1991-12-19T00:00:00"/>
    <n v="108106"/>
    <n v="27880"/>
    <n v="63"/>
    <x v="18"/>
    <x v="5"/>
    <n v="105"/>
    <n v="135986"/>
    <n v="0.2578950289530646"/>
  </r>
  <r>
    <x v="3267"/>
    <s v="Nisha Kapoor"/>
    <x v="1"/>
    <x v="6"/>
    <s v="Associate"/>
    <d v="2018-06-05T00:00:00"/>
    <d v="1983-03-12T00:00:00"/>
    <n v="35314"/>
    <n v="24455"/>
    <n v="99"/>
    <x v="24"/>
    <x v="3"/>
    <n v="112"/>
    <n v="59769"/>
    <n v="0.69250155745596642"/>
  </r>
  <r>
    <x v="3268"/>
    <s v="Rahul Verma"/>
    <x v="0"/>
    <x v="6"/>
    <s v="Executive"/>
    <d v="2020-09-22T00:00:00"/>
    <d v="1981-08-06T00:00:00"/>
    <n v="88742"/>
    <n v="21936"/>
    <n v="64"/>
    <x v="21"/>
    <x v="6"/>
    <n v="108"/>
    <n v="110678"/>
    <n v="0.24718847896148385"/>
  </r>
  <r>
    <x v="3269"/>
    <s v="Meera Joshi"/>
    <x v="0"/>
    <x v="6"/>
    <s v="Lead"/>
    <d v="2023-05-02T00:00:00"/>
    <d v="1990-01-05T00:00:00"/>
    <n v="115254"/>
    <n v="15160"/>
    <n v="99"/>
    <x v="59"/>
    <x v="4"/>
    <n v="103"/>
    <n v="130414"/>
    <n v="0.13153556492616308"/>
  </r>
  <r>
    <x v="3270"/>
    <s v="Ajay Singh"/>
    <x v="1"/>
    <x v="0"/>
    <s v="Senior Executive"/>
    <d v="2022-10-05T00:00:00"/>
    <d v="2002-04-21T00:00:00"/>
    <n v="66164"/>
    <n v="16729"/>
    <n v="91"/>
    <x v="29"/>
    <x v="6"/>
    <n v="113"/>
    <n v="82893"/>
    <n v="0.25284142433952"/>
  </r>
  <r>
    <x v="3271"/>
    <s v="Neha Kulkarni"/>
    <x v="0"/>
    <x v="1"/>
    <s v="Manager"/>
    <d v="2022-01-31T00:00:00"/>
    <d v="2009-02-19T00:00:00"/>
    <n v="42230"/>
    <n v="14098"/>
    <n v="86"/>
    <x v="12"/>
    <x v="6"/>
    <n v="114"/>
    <n v="56328"/>
    <n v="0.33383850343357802"/>
  </r>
  <r>
    <x v="3272"/>
    <s v="Sneha Iyer"/>
    <x v="1"/>
    <x v="1"/>
    <s v="Analyst"/>
    <d v="2022-07-12T00:00:00"/>
    <d v="2010-01-13T00:00:00"/>
    <n v="95313"/>
    <n v="26532"/>
    <n v="83"/>
    <x v="47"/>
    <x v="0"/>
    <n v="114"/>
    <n v="121845"/>
    <n v="0.27836706430392494"/>
  </r>
  <r>
    <x v="3273"/>
    <s v="Ananya Rao"/>
    <x v="1"/>
    <x v="1"/>
    <s v="Analyst"/>
    <d v="2024-10-19T00:00:00"/>
    <d v="1980-01-13T00:00:00"/>
    <n v="85057"/>
    <n v="19280"/>
    <n v="64"/>
    <x v="49"/>
    <x v="6"/>
    <n v="110"/>
    <n v="104337"/>
    <n v="0.22667152615305031"/>
  </r>
  <r>
    <x v="3274"/>
    <s v="Arjun Mehta"/>
    <x v="0"/>
    <x v="6"/>
    <s v="Manager"/>
    <d v="2021-04-22T00:00:00"/>
    <d v="2009-08-01T00:00:00"/>
    <n v="75516"/>
    <n v="21415"/>
    <n v="82"/>
    <x v="13"/>
    <x v="0"/>
    <n v="114"/>
    <n v="96931"/>
    <n v="0.28358228719741513"/>
  </r>
  <r>
    <x v="3275"/>
    <s v="Ajay Singh"/>
    <x v="1"/>
    <x v="3"/>
    <s v="Analyst"/>
    <d v="2018-06-07T00:00:00"/>
    <d v="1988-07-07T00:00:00"/>
    <n v="114894"/>
    <n v="12070"/>
    <n v="87"/>
    <x v="1"/>
    <x v="1"/>
    <n v="102"/>
    <n v="126964"/>
    <n v="0.10505335352585862"/>
  </r>
  <r>
    <x v="3276"/>
    <s v="Gayathri Iyer"/>
    <x v="0"/>
    <x v="0"/>
    <s v="Analyst"/>
    <d v="2015-11-19T00:00:00"/>
    <d v="1992-10-05T00:00:00"/>
    <n v="79735"/>
    <n v="29010"/>
    <n v="66"/>
    <x v="3"/>
    <x v="6"/>
    <n v="107"/>
    <n v="108745"/>
    <n v="0.36383018749608076"/>
  </r>
  <r>
    <x v="3277"/>
    <s v="Ajay Singh"/>
    <x v="0"/>
    <x v="3"/>
    <s v="Manager"/>
    <d v="2020-11-18T00:00:00"/>
    <d v="2002-06-19T00:00:00"/>
    <n v="98042"/>
    <n v="8216"/>
    <n v="94"/>
    <x v="9"/>
    <x v="5"/>
    <n v="102"/>
    <n v="106258"/>
    <n v="8.3800820056710384E-2"/>
  </r>
  <r>
    <x v="3278"/>
    <s v="Vikram Singh"/>
    <x v="1"/>
    <x v="2"/>
    <s v="Analyst"/>
    <d v="2019-04-30T00:00:00"/>
    <d v="1990-11-26T00:00:00"/>
    <n v="97726"/>
    <n v="22137"/>
    <n v="67"/>
    <x v="22"/>
    <x v="1"/>
    <n v="116"/>
    <n v="119863"/>
    <n v="0.22652108957698053"/>
  </r>
  <r>
    <x v="3279"/>
    <s v="Ravi Teja"/>
    <x v="1"/>
    <x v="0"/>
    <s v="Manager"/>
    <d v="2024-03-01T00:00:00"/>
    <d v="2010-09-23T00:00:00"/>
    <n v="71297"/>
    <n v="18777"/>
    <n v="98"/>
    <x v="26"/>
    <x v="3"/>
    <n v="102"/>
    <n v="90074"/>
    <n v="0.26336311485756764"/>
  </r>
  <r>
    <x v="3280"/>
    <s v="Krishna Chaitanya"/>
    <x v="1"/>
    <x v="6"/>
    <s v="Associate"/>
    <d v="2023-07-05T00:00:00"/>
    <d v="2004-12-22T00:00:00"/>
    <n v="95294"/>
    <n v="29859"/>
    <n v="70"/>
    <x v="6"/>
    <x v="2"/>
    <n v="106"/>
    <n v="125153"/>
    <n v="0.31333557201922474"/>
  </r>
  <r>
    <x v="3281"/>
    <s v="Swathi Ramesh"/>
    <x v="0"/>
    <x v="0"/>
    <s v="Associate"/>
    <d v="2025-08-24T00:00:00"/>
    <d v="1987-01-01T00:00:00"/>
    <n v="118655"/>
    <n v="20999"/>
    <n v="70"/>
    <x v="42"/>
    <x v="6"/>
    <n v="118"/>
    <n v="139654"/>
    <n v="0.17697526442206396"/>
  </r>
  <r>
    <x v="3282"/>
    <s v="Sneha Iyer"/>
    <x v="1"/>
    <x v="3"/>
    <s v="Executive"/>
    <d v="2022-02-02T00:00:00"/>
    <d v="1988-08-30T00:00:00"/>
    <n v="85044"/>
    <n v="11906"/>
    <n v="82"/>
    <x v="22"/>
    <x v="3"/>
    <n v="101"/>
    <n v="96950"/>
    <n v="0.13999811862094916"/>
  </r>
  <r>
    <x v="3283"/>
    <s v="Ishita Roy"/>
    <x v="0"/>
    <x v="2"/>
    <s v="Lead"/>
    <d v="2022-12-26T00:00:00"/>
    <d v="1981-04-16T00:00:00"/>
    <n v="94922"/>
    <n v="12272"/>
    <n v="63"/>
    <x v="51"/>
    <x v="2"/>
    <n v="120"/>
    <n v="107194"/>
    <n v="0.12928509723773204"/>
  </r>
  <r>
    <x v="3284"/>
    <s v="Ishita Roy"/>
    <x v="1"/>
    <x v="0"/>
    <s v="Lead"/>
    <d v="2017-11-11T00:00:00"/>
    <d v="1995-07-20T00:00:00"/>
    <n v="62231"/>
    <n v="24908"/>
    <n v="95"/>
    <x v="5"/>
    <x v="2"/>
    <n v="115"/>
    <n v="87139"/>
    <n v="0.40025067892208066"/>
  </r>
  <r>
    <x v="3285"/>
    <s v="Rahul Verma"/>
    <x v="1"/>
    <x v="3"/>
    <s v="Associate"/>
    <d v="2017-12-15T00:00:00"/>
    <d v="2005-04-24T00:00:00"/>
    <n v="29629"/>
    <n v="19246"/>
    <n v="84"/>
    <x v="56"/>
    <x v="1"/>
    <n v="114"/>
    <n v="48875"/>
    <n v="0.64956630328394482"/>
  </r>
  <r>
    <x v="3286"/>
    <s v="Ishita Roy"/>
    <x v="1"/>
    <x v="0"/>
    <s v="Manager"/>
    <d v="2018-10-14T00:00:00"/>
    <d v="2002-01-16T00:00:00"/>
    <n v="38235"/>
    <n v="7752"/>
    <n v="87"/>
    <x v="54"/>
    <x v="3"/>
    <n v="114"/>
    <n v="45987"/>
    <n v="0.2027461749705767"/>
  </r>
  <r>
    <x v="3287"/>
    <s v="Priya Reddy"/>
    <x v="1"/>
    <x v="2"/>
    <s v="Manager"/>
    <d v="2023-12-03T00:00:00"/>
    <d v="1996-05-23T00:00:00"/>
    <n v="77713"/>
    <n v="11790"/>
    <n v="79"/>
    <x v="12"/>
    <x v="4"/>
    <n v="103"/>
    <n v="89503"/>
    <n v="0.15171206876584356"/>
  </r>
  <r>
    <x v="3288"/>
    <s v="Swathi Ramesh"/>
    <x v="0"/>
    <x v="2"/>
    <s v="Lead"/>
    <d v="2019-12-03T00:00:00"/>
    <d v="1989-05-25T00:00:00"/>
    <n v="102145"/>
    <n v="9802"/>
    <n v="61"/>
    <x v="30"/>
    <x v="6"/>
    <n v="105"/>
    <n v="111947"/>
    <n v="9.5961623182730438E-2"/>
  </r>
  <r>
    <x v="3289"/>
    <s v="Meera Joshi"/>
    <x v="1"/>
    <x v="3"/>
    <s v="Senior Executive"/>
    <d v="2023-07-04T00:00:00"/>
    <d v="1989-08-05T00:00:00"/>
    <n v="56486"/>
    <n v="20391"/>
    <n v="90"/>
    <x v="41"/>
    <x v="4"/>
    <n v="108"/>
    <n v="76877"/>
    <n v="0.36099210423821831"/>
  </r>
  <r>
    <x v="3290"/>
    <s v="Aarav Sharma"/>
    <x v="0"/>
    <x v="0"/>
    <s v="Associate"/>
    <d v="2020-07-21T00:00:00"/>
    <d v="2010-11-03T00:00:00"/>
    <n v="98034"/>
    <n v="20762"/>
    <n v="66"/>
    <x v="21"/>
    <x v="4"/>
    <n v="106"/>
    <n v="118796"/>
    <n v="0.21178366689107861"/>
  </r>
  <r>
    <x v="3291"/>
    <s v="Neha Kulkarni"/>
    <x v="0"/>
    <x v="6"/>
    <s v="Senior Executive"/>
    <d v="2021-02-20T00:00:00"/>
    <d v="2001-07-21T00:00:00"/>
    <n v="113250"/>
    <n v="10036"/>
    <n v="60"/>
    <x v="3"/>
    <x v="6"/>
    <n v="105"/>
    <n v="123286"/>
    <n v="8.8618101545253861E-2"/>
  </r>
  <r>
    <x v="3292"/>
    <s v="Vikram Singh"/>
    <x v="0"/>
    <x v="1"/>
    <s v="Senior Executive"/>
    <d v="2025-09-17T00:00:00"/>
    <d v="1993-01-04T00:00:00"/>
    <n v="69173"/>
    <n v="15526"/>
    <n v="61"/>
    <x v="13"/>
    <x v="6"/>
    <n v="111"/>
    <n v="84699"/>
    <n v="0.22445173694938778"/>
  </r>
  <r>
    <x v="3293"/>
    <s v="Pooja Das"/>
    <x v="0"/>
    <x v="4"/>
    <s v="Lead"/>
    <d v="2023-01-27T00:00:00"/>
    <d v="1981-08-20T00:00:00"/>
    <n v="112268"/>
    <n v="23467"/>
    <n v="97"/>
    <x v="55"/>
    <x v="1"/>
    <n v="107"/>
    <n v="135735"/>
    <n v="0.20902661488580895"/>
  </r>
  <r>
    <x v="3294"/>
    <s v="Gayathri Iyer"/>
    <x v="1"/>
    <x v="3"/>
    <s v="Lead"/>
    <d v="2020-02-20T00:00:00"/>
    <d v="1990-08-17T00:00:00"/>
    <n v="93213"/>
    <n v="21711"/>
    <n v="90"/>
    <x v="8"/>
    <x v="3"/>
    <n v="113"/>
    <n v="114924"/>
    <n v="0.2329181551929452"/>
  </r>
  <r>
    <x v="3295"/>
    <s v="Sneha Iyer"/>
    <x v="1"/>
    <x v="1"/>
    <s v="Analyst"/>
    <d v="2017-04-08T00:00:00"/>
    <d v="1992-08-26T00:00:00"/>
    <n v="57601"/>
    <n v="22240"/>
    <n v="74"/>
    <x v="51"/>
    <x v="0"/>
    <n v="102"/>
    <n v="79841"/>
    <n v="0.38610440790958489"/>
  </r>
  <r>
    <x v="3296"/>
    <s v="Aarav Sharma"/>
    <x v="0"/>
    <x v="4"/>
    <s v="Analyst"/>
    <d v="2018-04-07T00:00:00"/>
    <d v="1990-01-08T00:00:00"/>
    <n v="66008"/>
    <n v="10157"/>
    <n v="99"/>
    <x v="54"/>
    <x v="1"/>
    <n v="108"/>
    <n v="76165"/>
    <n v="0.1538752878438977"/>
  </r>
  <r>
    <x v="3297"/>
    <s v="Aarav Sharma"/>
    <x v="1"/>
    <x v="2"/>
    <s v="Lead"/>
    <d v="2018-02-12T00:00:00"/>
    <d v="1984-10-08T00:00:00"/>
    <n v="82367"/>
    <n v="23616"/>
    <n v="96"/>
    <x v="46"/>
    <x v="2"/>
    <n v="111"/>
    <n v="105983"/>
    <n v="0.28671676763752474"/>
  </r>
  <r>
    <x v="3298"/>
    <s v="Vikram Singh"/>
    <x v="1"/>
    <x v="5"/>
    <s v="Associate"/>
    <d v="2016-09-17T00:00:00"/>
    <d v="2002-12-19T00:00:00"/>
    <n v="106159"/>
    <n v="21270"/>
    <n v="72"/>
    <x v="53"/>
    <x v="6"/>
    <n v="117"/>
    <n v="127429"/>
    <n v="0.20035983760208745"/>
  </r>
  <r>
    <x v="3299"/>
    <s v="Ajay Singh"/>
    <x v="1"/>
    <x v="1"/>
    <s v="Executive"/>
    <d v="2018-10-11T00:00:00"/>
    <d v="1986-12-17T00:00:00"/>
    <n v="84289"/>
    <n v="15725"/>
    <n v="100"/>
    <x v="23"/>
    <x v="6"/>
    <n v="101"/>
    <n v="100014"/>
    <n v="0.18656052391177971"/>
  </r>
  <r>
    <x v="3300"/>
    <s v="Kavya Nair"/>
    <x v="0"/>
    <x v="1"/>
    <s v="Analyst"/>
    <d v="2016-06-15T00:00:00"/>
    <d v="1990-01-25T00:00:00"/>
    <n v="62613"/>
    <n v="6276"/>
    <n v="83"/>
    <x v="6"/>
    <x v="0"/>
    <n v="115"/>
    <n v="68889"/>
    <n v="0.10023477552584927"/>
  </r>
  <r>
    <x v="3301"/>
    <s v="Ishita Roy"/>
    <x v="0"/>
    <x v="1"/>
    <s v="Senior Executive"/>
    <d v="2015-11-19T00:00:00"/>
    <d v="2009-07-28T00:00:00"/>
    <n v="73360"/>
    <n v="21995"/>
    <n v="96"/>
    <x v="28"/>
    <x v="6"/>
    <n v="109"/>
    <n v="95355"/>
    <n v="0.29982279171210469"/>
  </r>
  <r>
    <x v="3302"/>
    <s v="Sneha Iyer"/>
    <x v="0"/>
    <x v="5"/>
    <s v="Manager"/>
    <d v="2024-11-23T00:00:00"/>
    <d v="1980-07-15T00:00:00"/>
    <n v="69146"/>
    <n v="7275"/>
    <n v="86"/>
    <x v="23"/>
    <x v="2"/>
    <n v="102"/>
    <n v="76421"/>
    <n v="0.10521215977786133"/>
  </r>
  <r>
    <x v="3303"/>
    <s v="Ravi Teja"/>
    <x v="0"/>
    <x v="5"/>
    <s v="Executive"/>
    <d v="2017-06-09T00:00:00"/>
    <d v="2005-12-23T00:00:00"/>
    <n v="41657"/>
    <n v="20984"/>
    <n v="93"/>
    <x v="45"/>
    <x v="3"/>
    <n v="109"/>
    <n v="62641"/>
    <n v="0.50373286602491774"/>
  </r>
  <r>
    <x v="3304"/>
    <s v="Tarun Verma"/>
    <x v="0"/>
    <x v="4"/>
    <s v="Manager"/>
    <d v="2019-04-13T00:00:00"/>
    <d v="1988-09-08T00:00:00"/>
    <n v="79563"/>
    <n v="7716"/>
    <n v="80"/>
    <x v="8"/>
    <x v="2"/>
    <n v="113"/>
    <n v="87279"/>
    <n v="9.6979751894724936E-2"/>
  </r>
  <r>
    <x v="3305"/>
    <s v="Ajay Singh"/>
    <x v="1"/>
    <x v="5"/>
    <s v="Manager"/>
    <d v="2024-02-02T00:00:00"/>
    <d v="1992-08-22T00:00:00"/>
    <n v="64681"/>
    <n v="14926"/>
    <n v="69"/>
    <x v="20"/>
    <x v="5"/>
    <n v="106"/>
    <n v="79607"/>
    <n v="0.2307632844266477"/>
  </r>
  <r>
    <x v="3306"/>
    <s v="Vikram Singh"/>
    <x v="0"/>
    <x v="6"/>
    <s v="Manager"/>
    <d v="2021-02-07T00:00:00"/>
    <d v="1997-08-16T00:00:00"/>
    <n v="50086"/>
    <n v="28730"/>
    <n v="64"/>
    <x v="12"/>
    <x v="4"/>
    <n v="115"/>
    <n v="78816"/>
    <n v="0.57361338497783809"/>
  </r>
  <r>
    <x v="3307"/>
    <s v="Ananya Rao"/>
    <x v="1"/>
    <x v="0"/>
    <s v="Senior Executive"/>
    <d v="2019-02-12T00:00:00"/>
    <d v="1981-11-11T00:00:00"/>
    <n v="54669"/>
    <n v="7414"/>
    <n v="67"/>
    <x v="55"/>
    <x v="1"/>
    <n v="102"/>
    <n v="62083"/>
    <n v="0.13561616272476174"/>
  </r>
  <r>
    <x v="3308"/>
    <s v="Arjun Mehta"/>
    <x v="1"/>
    <x v="2"/>
    <s v="Associate"/>
    <d v="2022-01-29T00:00:00"/>
    <d v="2006-05-04T00:00:00"/>
    <n v="40962"/>
    <n v="13636"/>
    <n v="67"/>
    <x v="9"/>
    <x v="4"/>
    <n v="108"/>
    <n v="54598"/>
    <n v="0.33289390166495775"/>
  </r>
  <r>
    <x v="3309"/>
    <s v="Krishna Chaitanya"/>
    <x v="1"/>
    <x v="0"/>
    <s v="Associate"/>
    <d v="2015-12-16T00:00:00"/>
    <d v="1981-02-05T00:00:00"/>
    <n v="59562"/>
    <n v="19883"/>
    <n v="65"/>
    <x v="38"/>
    <x v="1"/>
    <n v="119"/>
    <n v="79445"/>
    <n v="0.33382022094624086"/>
  </r>
  <r>
    <x v="3310"/>
    <s v="Sneha Iyer"/>
    <x v="0"/>
    <x v="5"/>
    <s v="Manager"/>
    <d v="2024-01-08T00:00:00"/>
    <d v="2007-08-13T00:00:00"/>
    <n v="41409"/>
    <n v="29039"/>
    <n v="80"/>
    <x v="3"/>
    <x v="2"/>
    <n v="120"/>
    <n v="70448"/>
    <n v="0.70127267019247019"/>
  </r>
  <r>
    <x v="3311"/>
    <s v="Arjun Mehta"/>
    <x v="1"/>
    <x v="2"/>
    <s v="Associate"/>
    <d v="2019-08-04T00:00:00"/>
    <d v="2005-02-16T00:00:00"/>
    <n v="97379"/>
    <n v="26924"/>
    <n v="73"/>
    <x v="4"/>
    <x v="6"/>
    <n v="102"/>
    <n v="124303"/>
    <n v="0.27648671684860188"/>
  </r>
  <r>
    <x v="3312"/>
    <s v="Ananya Rao"/>
    <x v="1"/>
    <x v="0"/>
    <s v="Senior Executive"/>
    <d v="2016-01-17T00:00:00"/>
    <d v="1988-11-18T00:00:00"/>
    <n v="34143"/>
    <n v="21897"/>
    <n v="66"/>
    <x v="25"/>
    <x v="4"/>
    <n v="118"/>
    <n v="56040"/>
    <n v="0.64133204463579652"/>
  </r>
  <r>
    <x v="3313"/>
    <s v="Nisha Kapoor"/>
    <x v="0"/>
    <x v="6"/>
    <s v="Analyst"/>
    <d v="2025-08-22T00:00:00"/>
    <d v="1995-05-02T00:00:00"/>
    <n v="36262"/>
    <n v="27852"/>
    <n v="74"/>
    <x v="24"/>
    <x v="3"/>
    <n v="104"/>
    <n v="64114"/>
    <n v="0.76807677458496493"/>
  </r>
  <r>
    <x v="3314"/>
    <s v="Ishita Roy"/>
    <x v="0"/>
    <x v="6"/>
    <s v="Senior Executive"/>
    <d v="2020-01-19T00:00:00"/>
    <d v="1981-09-23T00:00:00"/>
    <n v="90841"/>
    <n v="16834"/>
    <n v="86"/>
    <x v="20"/>
    <x v="1"/>
    <n v="109"/>
    <n v="107675"/>
    <n v="0.18531279928666572"/>
  </r>
  <r>
    <x v="3315"/>
    <s v="Priya Reddy"/>
    <x v="1"/>
    <x v="3"/>
    <s v="Analyst"/>
    <d v="2018-04-27T00:00:00"/>
    <d v="2009-08-18T00:00:00"/>
    <n v="90972"/>
    <n v="20033"/>
    <n v="93"/>
    <x v="5"/>
    <x v="6"/>
    <n v="101"/>
    <n v="111005"/>
    <n v="0.22021061425493557"/>
  </r>
  <r>
    <x v="3316"/>
    <s v="Rohan Gupta"/>
    <x v="0"/>
    <x v="6"/>
    <s v="Senior Executive"/>
    <d v="2023-07-22T00:00:00"/>
    <d v="1997-06-25T00:00:00"/>
    <n v="60620"/>
    <n v="15312"/>
    <n v="90"/>
    <x v="8"/>
    <x v="4"/>
    <n v="105"/>
    <n v="75932"/>
    <n v="0.25258990432200595"/>
  </r>
  <r>
    <x v="3317"/>
    <s v="Ishita Roy"/>
    <x v="1"/>
    <x v="2"/>
    <s v="Associate"/>
    <d v="2021-09-22T00:00:00"/>
    <d v="1992-01-21T00:00:00"/>
    <n v="32163"/>
    <n v="19909"/>
    <n v="77"/>
    <x v="1"/>
    <x v="5"/>
    <n v="107"/>
    <n v="52072"/>
    <n v="0.61900320243758356"/>
  </r>
  <r>
    <x v="3318"/>
    <s v="Ishita Roy"/>
    <x v="1"/>
    <x v="6"/>
    <s v="Manager"/>
    <d v="2022-01-13T00:00:00"/>
    <d v="2006-01-16T00:00:00"/>
    <n v="105404"/>
    <n v="22211"/>
    <n v="88"/>
    <x v="20"/>
    <x v="1"/>
    <n v="108"/>
    <n v="127615"/>
    <n v="0.21072255322378658"/>
  </r>
  <r>
    <x v="3319"/>
    <s v="Ananya Rao"/>
    <x v="0"/>
    <x v="2"/>
    <s v="Executive"/>
    <d v="2019-05-30T00:00:00"/>
    <d v="2007-08-01T00:00:00"/>
    <n v="62870"/>
    <n v="7915"/>
    <n v="71"/>
    <x v="42"/>
    <x v="0"/>
    <n v="113"/>
    <n v="70785"/>
    <n v="0.1258947033561317"/>
  </r>
  <r>
    <x v="3320"/>
    <s v="Pooja Das"/>
    <x v="0"/>
    <x v="0"/>
    <s v="Associate"/>
    <d v="2015-03-11T00:00:00"/>
    <d v="1990-01-20T00:00:00"/>
    <n v="46997"/>
    <n v="18979"/>
    <n v="88"/>
    <x v="53"/>
    <x v="5"/>
    <n v="103"/>
    <n v="65976"/>
    <n v="0.4038342872949337"/>
  </r>
  <r>
    <x v="3321"/>
    <s v="Nisha Kapoor"/>
    <x v="0"/>
    <x v="6"/>
    <s v="Associate"/>
    <d v="2025-05-18T00:00:00"/>
    <d v="1997-10-15T00:00:00"/>
    <n v="56645"/>
    <n v="7870"/>
    <n v="62"/>
    <x v="19"/>
    <x v="6"/>
    <n v="118"/>
    <n v="64515"/>
    <n v="0.13893547532880218"/>
  </r>
  <r>
    <x v="3322"/>
    <s v="Ajay Singh"/>
    <x v="1"/>
    <x v="2"/>
    <s v="Senior Executive"/>
    <d v="2018-04-24T00:00:00"/>
    <d v="1998-04-04T00:00:00"/>
    <n v="37402"/>
    <n v="10431"/>
    <n v="80"/>
    <x v="16"/>
    <x v="2"/>
    <n v="102"/>
    <n v="47833"/>
    <n v="0.27888882947435967"/>
  </r>
  <r>
    <x v="3323"/>
    <s v="Karan Malhotra"/>
    <x v="1"/>
    <x v="0"/>
    <s v="Analyst"/>
    <d v="2018-02-24T00:00:00"/>
    <d v="1999-10-10T00:00:00"/>
    <n v="63088"/>
    <n v="22073"/>
    <n v="85"/>
    <x v="31"/>
    <x v="1"/>
    <n v="110"/>
    <n v="85161"/>
    <n v="0.34987636317524728"/>
  </r>
  <r>
    <x v="3324"/>
    <s v="Ravi Teja"/>
    <x v="1"/>
    <x v="5"/>
    <s v="Lead"/>
    <d v="2022-02-18T00:00:00"/>
    <d v="2006-03-11T00:00:00"/>
    <n v="93003"/>
    <n v="24363"/>
    <n v="77"/>
    <x v="10"/>
    <x v="3"/>
    <n v="117"/>
    <n v="117366"/>
    <n v="0.26195929163575371"/>
  </r>
  <r>
    <x v="3325"/>
    <s v="Rahul Verma"/>
    <x v="1"/>
    <x v="0"/>
    <s v="Lead"/>
    <d v="2017-10-06T00:00:00"/>
    <d v="1998-03-07T00:00:00"/>
    <n v="38962"/>
    <n v="5830"/>
    <n v="63"/>
    <x v="55"/>
    <x v="2"/>
    <n v="115"/>
    <n v="44792"/>
    <n v="0.14963297571993225"/>
  </r>
  <r>
    <x v="3326"/>
    <s v="Aarav Sharma"/>
    <x v="0"/>
    <x v="3"/>
    <s v="Associate"/>
    <d v="2025-08-25T00:00:00"/>
    <d v="1989-12-14T00:00:00"/>
    <n v="110700"/>
    <n v="20744"/>
    <n v="80"/>
    <x v="48"/>
    <x v="3"/>
    <n v="120"/>
    <n v="131444"/>
    <n v="0.18738934056007225"/>
  </r>
  <r>
    <x v="3327"/>
    <s v="Rohan Gupta"/>
    <x v="0"/>
    <x v="5"/>
    <s v="Analyst"/>
    <d v="2019-12-25T00:00:00"/>
    <d v="2003-09-04T00:00:00"/>
    <n v="38534"/>
    <n v="8625"/>
    <n v="64"/>
    <x v="58"/>
    <x v="6"/>
    <n v="119"/>
    <n v="47159"/>
    <n v="0.22382830746872892"/>
  </r>
  <r>
    <x v="3328"/>
    <s v="Neha Kulkarni"/>
    <x v="0"/>
    <x v="0"/>
    <s v="Senior Executive"/>
    <d v="2021-11-28T00:00:00"/>
    <d v="1981-01-22T00:00:00"/>
    <n v="47311"/>
    <n v="8041"/>
    <n v="77"/>
    <x v="4"/>
    <x v="3"/>
    <n v="103"/>
    <n v="55352"/>
    <n v="0.16996047430830039"/>
  </r>
  <r>
    <x v="3329"/>
    <s v="Meera Joshi"/>
    <x v="1"/>
    <x v="5"/>
    <s v="Manager"/>
    <d v="2019-09-29T00:00:00"/>
    <d v="2000-01-31T00:00:00"/>
    <n v="61610"/>
    <n v="12453"/>
    <n v="74"/>
    <x v="16"/>
    <x v="0"/>
    <n v="117"/>
    <n v="74063"/>
    <n v="0.20212627820159065"/>
  </r>
  <r>
    <x v="3330"/>
    <s v="Pooja Das"/>
    <x v="1"/>
    <x v="2"/>
    <s v="Senior Executive"/>
    <d v="2019-03-13T00:00:00"/>
    <d v="1987-04-04T00:00:00"/>
    <n v="54990"/>
    <n v="23597"/>
    <n v="66"/>
    <x v="41"/>
    <x v="4"/>
    <n v="101"/>
    <n v="78587"/>
    <n v="0.42911438443353339"/>
  </r>
  <r>
    <x v="3331"/>
    <s v="Rohan Gupta"/>
    <x v="0"/>
    <x v="6"/>
    <s v="Executive"/>
    <d v="2025-03-03T00:00:00"/>
    <d v="1980-01-21T00:00:00"/>
    <n v="32261"/>
    <n v="15194"/>
    <n v="99"/>
    <x v="2"/>
    <x v="4"/>
    <n v="119"/>
    <n v="47455"/>
    <n v="0.47097114162611203"/>
  </r>
  <r>
    <x v="3332"/>
    <s v="Gayathri Iyer"/>
    <x v="0"/>
    <x v="3"/>
    <s v="Lead"/>
    <d v="2019-07-14T00:00:00"/>
    <d v="1995-08-11T00:00:00"/>
    <n v="53107"/>
    <n v="28571"/>
    <n v="84"/>
    <x v="14"/>
    <x v="6"/>
    <n v="120"/>
    <n v="81678"/>
    <n v="0.53798934227126372"/>
  </r>
  <r>
    <x v="3333"/>
    <s v="Tarun Verma"/>
    <x v="1"/>
    <x v="1"/>
    <s v="Analyst"/>
    <d v="2020-02-05T00:00:00"/>
    <d v="1989-09-16T00:00:00"/>
    <n v="99439"/>
    <n v="14943"/>
    <n v="87"/>
    <x v="2"/>
    <x v="5"/>
    <n v="109"/>
    <n v="114382"/>
    <n v="0.15027303170788123"/>
  </r>
  <r>
    <x v="3334"/>
    <s v="Swathi Ramesh"/>
    <x v="1"/>
    <x v="2"/>
    <s v="Lead"/>
    <d v="2016-09-15T00:00:00"/>
    <d v="1988-10-17T00:00:00"/>
    <n v="98420"/>
    <n v="16435"/>
    <n v="93"/>
    <x v="6"/>
    <x v="4"/>
    <n v="111"/>
    <n v="114855"/>
    <n v="0.16698841698841699"/>
  </r>
  <r>
    <x v="3335"/>
    <s v="Krishna Chaitanya"/>
    <x v="0"/>
    <x v="5"/>
    <s v="Manager"/>
    <d v="2016-09-20T00:00:00"/>
    <d v="2001-06-29T00:00:00"/>
    <n v="111357"/>
    <n v="17714"/>
    <n v="95"/>
    <x v="31"/>
    <x v="0"/>
    <n v="103"/>
    <n v="129071"/>
    <n v="0.15907396930592599"/>
  </r>
  <r>
    <x v="3336"/>
    <s v="Vikram Singh"/>
    <x v="0"/>
    <x v="1"/>
    <s v="Senior Executive"/>
    <d v="2021-06-19T00:00:00"/>
    <d v="1989-01-02T00:00:00"/>
    <n v="41301"/>
    <n v="20781"/>
    <n v="98"/>
    <x v="6"/>
    <x v="2"/>
    <n v="102"/>
    <n v="62082"/>
    <n v="0.503159729788625"/>
  </r>
  <r>
    <x v="3337"/>
    <s v="Neha Kulkarni"/>
    <x v="0"/>
    <x v="6"/>
    <s v="Senior Executive"/>
    <d v="2021-04-09T00:00:00"/>
    <d v="2008-10-03T00:00:00"/>
    <n v="38273"/>
    <n v="20652"/>
    <n v="74"/>
    <x v="42"/>
    <x v="3"/>
    <n v="115"/>
    <n v="58925"/>
    <n v="0.53959710500875291"/>
  </r>
  <r>
    <x v="3338"/>
    <s v="Ajay Singh"/>
    <x v="0"/>
    <x v="0"/>
    <s v="Lead"/>
    <d v="2016-05-12T00:00:00"/>
    <d v="1997-06-06T00:00:00"/>
    <n v="42858"/>
    <n v="16108"/>
    <n v="61"/>
    <x v="23"/>
    <x v="0"/>
    <n v="119"/>
    <n v="58966"/>
    <n v="0.37584581641700499"/>
  </r>
  <r>
    <x v="3339"/>
    <s v="Ravi Teja"/>
    <x v="0"/>
    <x v="6"/>
    <s v="Senior Executive"/>
    <d v="2019-05-30T00:00:00"/>
    <d v="1993-07-23T00:00:00"/>
    <n v="77513"/>
    <n v="11836"/>
    <n v="97"/>
    <x v="60"/>
    <x v="0"/>
    <n v="120"/>
    <n v="89349"/>
    <n v="0.15269696696038085"/>
  </r>
  <r>
    <x v="3340"/>
    <s v="Ishita Roy"/>
    <x v="0"/>
    <x v="0"/>
    <s v="Senior Executive"/>
    <d v="2022-06-07T00:00:00"/>
    <d v="2008-03-09T00:00:00"/>
    <n v="109657"/>
    <n v="15736"/>
    <n v="83"/>
    <x v="32"/>
    <x v="6"/>
    <n v="108"/>
    <n v="125393"/>
    <n v="0.14350201081554301"/>
  </r>
  <r>
    <x v="3341"/>
    <s v="Ajay Singh"/>
    <x v="0"/>
    <x v="6"/>
    <s v="Lead"/>
    <d v="2016-06-25T00:00:00"/>
    <d v="2001-04-29T00:00:00"/>
    <n v="116175"/>
    <n v="8245"/>
    <n v="94"/>
    <x v="23"/>
    <x v="2"/>
    <n v="119"/>
    <n v="124420"/>
    <n v="7.0970518614159678E-2"/>
  </r>
  <r>
    <x v="3342"/>
    <s v="Arjun Mehta"/>
    <x v="1"/>
    <x v="6"/>
    <s v="Executive"/>
    <d v="2021-10-11T00:00:00"/>
    <d v="2009-02-01T00:00:00"/>
    <n v="32177"/>
    <n v="15789"/>
    <n v="61"/>
    <x v="39"/>
    <x v="5"/>
    <n v="113"/>
    <n v="47966"/>
    <n v="0.49069210927059703"/>
  </r>
  <r>
    <x v="3343"/>
    <s v="Priya Reddy"/>
    <x v="0"/>
    <x v="0"/>
    <s v="Lead"/>
    <d v="2015-11-25T00:00:00"/>
    <d v="1984-12-25T00:00:00"/>
    <n v="112454"/>
    <n v="29570"/>
    <n v="63"/>
    <x v="19"/>
    <x v="4"/>
    <n v="111"/>
    <n v="142024"/>
    <n v="0.26295196258025505"/>
  </r>
  <r>
    <x v="3344"/>
    <s v="Neha Kulkarni"/>
    <x v="0"/>
    <x v="3"/>
    <s v="Analyst"/>
    <d v="2024-06-27T00:00:00"/>
    <d v="2006-04-05T00:00:00"/>
    <n v="85250"/>
    <n v="11308"/>
    <n v="95"/>
    <x v="59"/>
    <x v="4"/>
    <n v="109"/>
    <n v="96558"/>
    <n v="0.13264516129032258"/>
  </r>
  <r>
    <x v="3345"/>
    <s v="Ajay Singh"/>
    <x v="0"/>
    <x v="1"/>
    <s v="Analyst"/>
    <d v="2024-08-04T00:00:00"/>
    <d v="1990-05-12T00:00:00"/>
    <n v="25158"/>
    <n v="6536"/>
    <n v="95"/>
    <x v="10"/>
    <x v="5"/>
    <n v="107"/>
    <n v="31694"/>
    <n v="0.25979807615867717"/>
  </r>
  <r>
    <x v="3346"/>
    <s v="Swathi Ramesh"/>
    <x v="1"/>
    <x v="2"/>
    <s v="Associate"/>
    <d v="2024-05-01T00:00:00"/>
    <d v="2005-09-13T00:00:00"/>
    <n v="106853"/>
    <n v="6678"/>
    <n v="95"/>
    <x v="3"/>
    <x v="2"/>
    <n v="116"/>
    <n v="113531"/>
    <n v="6.249707542137329E-2"/>
  </r>
  <r>
    <x v="3347"/>
    <s v="Arjun Mehta"/>
    <x v="0"/>
    <x v="2"/>
    <s v="Executive"/>
    <d v="2015-10-29T00:00:00"/>
    <d v="1982-10-02T00:00:00"/>
    <n v="59563"/>
    <n v="26800"/>
    <n v="76"/>
    <x v="56"/>
    <x v="6"/>
    <n v="116"/>
    <n v="86363"/>
    <n v="0.44994375703037121"/>
  </r>
  <r>
    <x v="3348"/>
    <s v="Krishna Chaitanya"/>
    <x v="1"/>
    <x v="2"/>
    <s v="Executive"/>
    <d v="2022-01-16T00:00:00"/>
    <d v="1998-07-06T00:00:00"/>
    <n v="72553"/>
    <n v="15387"/>
    <n v="86"/>
    <x v="7"/>
    <x v="1"/>
    <n v="105"/>
    <n v="87940"/>
    <n v="0.21207944537097018"/>
  </r>
  <r>
    <x v="3349"/>
    <s v="Arjun Mehta"/>
    <x v="0"/>
    <x v="5"/>
    <s v="Manager"/>
    <d v="2021-02-18T00:00:00"/>
    <d v="1986-02-09T00:00:00"/>
    <n v="43311"/>
    <n v="5687"/>
    <n v="86"/>
    <x v="5"/>
    <x v="4"/>
    <n v="103"/>
    <n v="48998"/>
    <n v="0.13130613470019165"/>
  </r>
  <r>
    <x v="3350"/>
    <s v="Swathi Ramesh"/>
    <x v="1"/>
    <x v="5"/>
    <s v="Senior Executive"/>
    <d v="2016-05-12T00:00:00"/>
    <d v="2001-07-24T00:00:00"/>
    <n v="75384"/>
    <n v="7068"/>
    <n v="100"/>
    <x v="43"/>
    <x v="0"/>
    <n v="108"/>
    <n v="82452"/>
    <n v="9.3759949060808659E-2"/>
  </r>
  <r>
    <x v="3351"/>
    <s v="Aarav Sharma"/>
    <x v="0"/>
    <x v="1"/>
    <s v="Associate"/>
    <d v="2017-12-08T00:00:00"/>
    <d v="1985-03-21T00:00:00"/>
    <n v="115476"/>
    <n v="25571"/>
    <n v="87"/>
    <x v="9"/>
    <x v="5"/>
    <n v="114"/>
    <n v="141047"/>
    <n v="0.22143995289064394"/>
  </r>
  <r>
    <x v="3352"/>
    <s v="Swathi Ramesh"/>
    <x v="0"/>
    <x v="6"/>
    <s v="Lead"/>
    <d v="2021-11-01T00:00:00"/>
    <d v="2006-07-06T00:00:00"/>
    <n v="33666"/>
    <n v="18560"/>
    <n v="89"/>
    <x v="40"/>
    <x v="3"/>
    <n v="101"/>
    <n v="52226"/>
    <n v="0.5512980455058516"/>
  </r>
  <r>
    <x v="3353"/>
    <s v="Ananya Rao"/>
    <x v="0"/>
    <x v="1"/>
    <s v="Manager"/>
    <d v="2022-06-22T00:00:00"/>
    <d v="1983-01-14T00:00:00"/>
    <n v="118456"/>
    <n v="23729"/>
    <n v="74"/>
    <x v="13"/>
    <x v="5"/>
    <n v="111"/>
    <n v="142185"/>
    <n v="0.20031910582832443"/>
  </r>
  <r>
    <x v="3354"/>
    <s v="Arjun Mehta"/>
    <x v="0"/>
    <x v="2"/>
    <s v="Associate"/>
    <d v="2024-01-11T00:00:00"/>
    <d v="2000-05-16T00:00:00"/>
    <n v="38329"/>
    <n v="10728"/>
    <n v="84"/>
    <x v="27"/>
    <x v="1"/>
    <n v="108"/>
    <n v="49057"/>
    <n v="0.27989250958804041"/>
  </r>
  <r>
    <x v="3355"/>
    <s v="Ishita Roy"/>
    <x v="1"/>
    <x v="4"/>
    <s v="Manager"/>
    <d v="2021-05-14T00:00:00"/>
    <d v="1994-05-24T00:00:00"/>
    <n v="46681"/>
    <n v="11111"/>
    <n v="80"/>
    <x v="36"/>
    <x v="1"/>
    <n v="114"/>
    <n v="57792"/>
    <n v="0.23801975107645509"/>
  </r>
  <r>
    <x v="3356"/>
    <s v="Vikram Singh"/>
    <x v="1"/>
    <x v="6"/>
    <s v="Lead"/>
    <d v="2020-10-31T00:00:00"/>
    <d v="1992-06-27T00:00:00"/>
    <n v="57546"/>
    <n v="29477"/>
    <n v="100"/>
    <x v="40"/>
    <x v="4"/>
    <n v="118"/>
    <n v="87023"/>
    <n v="0.51223369130782326"/>
  </r>
  <r>
    <x v="3357"/>
    <s v="Neha Kulkarni"/>
    <x v="0"/>
    <x v="5"/>
    <s v="Analyst"/>
    <d v="2015-11-01T00:00:00"/>
    <d v="1993-11-12T00:00:00"/>
    <n v="54171"/>
    <n v="12234"/>
    <n v="62"/>
    <x v="40"/>
    <x v="3"/>
    <n v="101"/>
    <n v="66405"/>
    <n v="0.22584039430691699"/>
  </r>
  <r>
    <x v="3358"/>
    <s v="Ajay Singh"/>
    <x v="0"/>
    <x v="6"/>
    <s v="Manager"/>
    <d v="2020-08-08T00:00:00"/>
    <d v="2001-06-25T00:00:00"/>
    <n v="36163"/>
    <n v="15942"/>
    <n v="80"/>
    <x v="2"/>
    <x v="3"/>
    <n v="120"/>
    <n v="52105"/>
    <n v="0.44083731991261788"/>
  </r>
  <r>
    <x v="3359"/>
    <s v="Krishna Chaitanya"/>
    <x v="0"/>
    <x v="5"/>
    <s v="Lead"/>
    <d v="2025-03-15T00:00:00"/>
    <d v="1997-06-07T00:00:00"/>
    <n v="116566"/>
    <n v="10468"/>
    <n v="90"/>
    <x v="56"/>
    <x v="2"/>
    <n v="120"/>
    <n v="127034"/>
    <n v="8.9803201619683276E-2"/>
  </r>
  <r>
    <x v="3360"/>
    <s v="Priya Reddy"/>
    <x v="0"/>
    <x v="6"/>
    <s v="Manager"/>
    <d v="2016-02-06T00:00:00"/>
    <d v="2010-11-12T00:00:00"/>
    <n v="44915"/>
    <n v="5518"/>
    <n v="77"/>
    <x v="6"/>
    <x v="5"/>
    <n v="115"/>
    <n v="50433"/>
    <n v="0.12285428030724702"/>
  </r>
  <r>
    <x v="3361"/>
    <s v="Kavya Nair"/>
    <x v="0"/>
    <x v="3"/>
    <s v="Executive"/>
    <d v="2024-12-09T00:00:00"/>
    <d v="2012-06-30T00:00:00"/>
    <n v="77014"/>
    <n v="17952"/>
    <n v="61"/>
    <x v="5"/>
    <x v="5"/>
    <n v="107"/>
    <n v="94966"/>
    <n v="0.23310047523826838"/>
  </r>
  <r>
    <x v="3362"/>
    <s v="Aditya Kapoor"/>
    <x v="1"/>
    <x v="0"/>
    <s v="Manager"/>
    <d v="2023-12-06T00:00:00"/>
    <d v="1980-04-19T00:00:00"/>
    <n v="47965"/>
    <n v="25397"/>
    <n v="80"/>
    <x v="53"/>
    <x v="0"/>
    <n v="120"/>
    <n v="73362"/>
    <n v="0.52949025330970501"/>
  </r>
  <r>
    <x v="3363"/>
    <s v="Gayathri Iyer"/>
    <x v="1"/>
    <x v="3"/>
    <s v="Executive"/>
    <d v="2023-02-03T00:00:00"/>
    <d v="2000-06-04T00:00:00"/>
    <n v="99874"/>
    <n v="11408"/>
    <n v="98"/>
    <x v="44"/>
    <x v="3"/>
    <n v="116"/>
    <n v="111282"/>
    <n v="0.11422392214189879"/>
  </r>
  <r>
    <x v="3364"/>
    <s v="Gayathri Iyer"/>
    <x v="1"/>
    <x v="5"/>
    <s v="Senior Executive"/>
    <d v="2015-10-04T00:00:00"/>
    <d v="2005-04-24T00:00:00"/>
    <n v="109344"/>
    <n v="9785"/>
    <n v="76"/>
    <x v="30"/>
    <x v="2"/>
    <n v="109"/>
    <n v="119129"/>
    <n v="8.9488220661398887E-2"/>
  </r>
  <r>
    <x v="3365"/>
    <s v="Krishna Chaitanya"/>
    <x v="0"/>
    <x v="0"/>
    <s v="Analyst"/>
    <d v="2020-05-17T00:00:00"/>
    <d v="2010-04-18T00:00:00"/>
    <n v="53386"/>
    <n v="17829"/>
    <n v="89"/>
    <x v="20"/>
    <x v="5"/>
    <n v="117"/>
    <n v="71215"/>
    <n v="0.33396396058891842"/>
  </r>
  <r>
    <x v="3366"/>
    <s v="Neha Kulkarni"/>
    <x v="0"/>
    <x v="6"/>
    <s v="Associate"/>
    <d v="2025-09-28T00:00:00"/>
    <d v="2009-04-15T00:00:00"/>
    <n v="85688"/>
    <n v="19125"/>
    <n v="66"/>
    <x v="52"/>
    <x v="5"/>
    <n v="112"/>
    <n v="104813"/>
    <n v="0.22319344599010363"/>
  </r>
  <r>
    <x v="3367"/>
    <s v="Ravi Teja"/>
    <x v="1"/>
    <x v="2"/>
    <s v="Executive"/>
    <d v="2017-04-20T00:00:00"/>
    <d v="1989-04-30T00:00:00"/>
    <n v="29014"/>
    <n v="5472"/>
    <n v="94"/>
    <x v="26"/>
    <x v="3"/>
    <n v="113"/>
    <n v="34486"/>
    <n v="0.1885986075687599"/>
  </r>
  <r>
    <x v="3368"/>
    <s v="Ananya Rao"/>
    <x v="0"/>
    <x v="2"/>
    <s v="Manager"/>
    <d v="2022-11-04T00:00:00"/>
    <d v="1986-07-22T00:00:00"/>
    <n v="100764"/>
    <n v="10443"/>
    <n v="100"/>
    <x v="59"/>
    <x v="0"/>
    <n v="118"/>
    <n v="111207"/>
    <n v="0.10363820412051923"/>
  </r>
  <r>
    <x v="3369"/>
    <s v="Arjun Mehta"/>
    <x v="1"/>
    <x v="1"/>
    <s v="Executive"/>
    <d v="2023-12-19T00:00:00"/>
    <d v="1984-12-17T00:00:00"/>
    <n v="30153"/>
    <n v="20456"/>
    <n v="93"/>
    <x v="56"/>
    <x v="5"/>
    <n v="103"/>
    <n v="50609"/>
    <n v="0.67840679202732734"/>
  </r>
  <r>
    <x v="3370"/>
    <s v="Kavya Nair"/>
    <x v="1"/>
    <x v="1"/>
    <s v="Lead"/>
    <d v="2019-10-15T00:00:00"/>
    <d v="1995-11-03T00:00:00"/>
    <n v="63090"/>
    <n v="22850"/>
    <n v="82"/>
    <x v="11"/>
    <x v="5"/>
    <n v="101"/>
    <n v="85940"/>
    <n v="0.36218101125376445"/>
  </r>
  <r>
    <x v="3371"/>
    <s v="Tarun Verma"/>
    <x v="0"/>
    <x v="0"/>
    <s v="Analyst"/>
    <d v="2021-12-02T00:00:00"/>
    <d v="2000-02-24T00:00:00"/>
    <n v="27949"/>
    <n v="23035"/>
    <n v="78"/>
    <x v="8"/>
    <x v="1"/>
    <n v="116"/>
    <n v="50984"/>
    <n v="0.82417975598411397"/>
  </r>
  <r>
    <x v="3372"/>
    <s v="Vikram Singh"/>
    <x v="0"/>
    <x v="3"/>
    <s v="Lead"/>
    <d v="2023-01-13T00:00:00"/>
    <d v="1987-03-09T00:00:00"/>
    <n v="89232"/>
    <n v="25089"/>
    <n v="87"/>
    <x v="33"/>
    <x v="5"/>
    <n v="113"/>
    <n v="114321"/>
    <n v="0.2811659494351802"/>
  </r>
  <r>
    <x v="3373"/>
    <s v="Aditya Kapoor"/>
    <x v="0"/>
    <x v="1"/>
    <s v="Manager"/>
    <d v="2023-03-15T00:00:00"/>
    <d v="2012-10-10T00:00:00"/>
    <n v="67891"/>
    <n v="16582"/>
    <n v="81"/>
    <x v="19"/>
    <x v="0"/>
    <n v="101"/>
    <n v="84473"/>
    <n v="0.24424445066356365"/>
  </r>
  <r>
    <x v="3374"/>
    <s v="Aarav Sharma"/>
    <x v="1"/>
    <x v="0"/>
    <s v="Analyst"/>
    <d v="2020-10-03T00:00:00"/>
    <d v="1985-02-24T00:00:00"/>
    <n v="106060"/>
    <n v="14947"/>
    <n v="94"/>
    <x v="51"/>
    <x v="3"/>
    <n v="105"/>
    <n v="121007"/>
    <n v="0.14092966245521402"/>
  </r>
  <r>
    <x v="3375"/>
    <s v="Arjun Mehta"/>
    <x v="1"/>
    <x v="1"/>
    <s v="Executive"/>
    <d v="2022-09-27T00:00:00"/>
    <d v="1982-02-19T00:00:00"/>
    <n v="26686"/>
    <n v="11874"/>
    <n v="86"/>
    <x v="20"/>
    <x v="2"/>
    <n v="105"/>
    <n v="38560"/>
    <n v="0.44495240950311027"/>
  </r>
  <r>
    <x v="3376"/>
    <s v="Arjun Mehta"/>
    <x v="0"/>
    <x v="6"/>
    <s v="Analyst"/>
    <d v="2016-09-20T00:00:00"/>
    <d v="2009-05-06T00:00:00"/>
    <n v="94330"/>
    <n v="12566"/>
    <n v="60"/>
    <x v="14"/>
    <x v="5"/>
    <n v="109"/>
    <n v="106896"/>
    <n v="0.13321318774515001"/>
  </r>
  <r>
    <x v="3377"/>
    <s v="Krishna Chaitanya"/>
    <x v="0"/>
    <x v="5"/>
    <s v="Lead"/>
    <d v="2018-01-29T00:00:00"/>
    <d v="1988-11-09T00:00:00"/>
    <n v="84886"/>
    <n v="15842"/>
    <n v="73"/>
    <x v="48"/>
    <x v="6"/>
    <n v="114"/>
    <n v="100728"/>
    <n v="0.18662677002096931"/>
  </r>
  <r>
    <x v="3378"/>
    <s v="Gayathri Iyer"/>
    <x v="0"/>
    <x v="5"/>
    <s v="Manager"/>
    <d v="2015-05-04T00:00:00"/>
    <d v="2007-03-11T00:00:00"/>
    <n v="39661"/>
    <n v="18616"/>
    <n v="85"/>
    <x v="16"/>
    <x v="6"/>
    <n v="114"/>
    <n v="58277"/>
    <n v="0.4693779783666574"/>
  </r>
  <r>
    <x v="3379"/>
    <s v="Neha Kulkarni"/>
    <x v="1"/>
    <x v="5"/>
    <s v="Manager"/>
    <d v="2020-04-14T00:00:00"/>
    <d v="2012-08-09T00:00:00"/>
    <n v="113612"/>
    <n v="15012"/>
    <n v="60"/>
    <x v="12"/>
    <x v="5"/>
    <n v="101"/>
    <n v="128624"/>
    <n v="0.13213392951448791"/>
  </r>
  <r>
    <x v="3380"/>
    <s v="Vikram Singh"/>
    <x v="1"/>
    <x v="6"/>
    <s v="Senior Executive"/>
    <d v="2015-09-21T00:00:00"/>
    <d v="1980-11-05T00:00:00"/>
    <n v="76057"/>
    <n v="8263"/>
    <n v="87"/>
    <x v="23"/>
    <x v="3"/>
    <n v="119"/>
    <n v="84320"/>
    <n v="0.10864220255860736"/>
  </r>
  <r>
    <x v="3381"/>
    <s v="Ishita Roy"/>
    <x v="0"/>
    <x v="0"/>
    <s v="Lead"/>
    <d v="2021-02-16T00:00:00"/>
    <d v="1992-11-21T00:00:00"/>
    <n v="63030"/>
    <n v="29064"/>
    <n v="81"/>
    <x v="45"/>
    <x v="6"/>
    <n v="104"/>
    <n v="92094"/>
    <n v="0.46111375535459304"/>
  </r>
  <r>
    <x v="3382"/>
    <s v="Aditya Kapoor"/>
    <x v="0"/>
    <x v="3"/>
    <s v="Associate"/>
    <d v="2018-05-11T00:00:00"/>
    <d v="1986-05-27T00:00:00"/>
    <n v="101035"/>
    <n v="18529"/>
    <n v="70"/>
    <x v="56"/>
    <x v="6"/>
    <n v="119"/>
    <n v="119564"/>
    <n v="0.18339189389815411"/>
  </r>
  <r>
    <x v="3383"/>
    <s v="Arjun Mehta"/>
    <x v="1"/>
    <x v="0"/>
    <s v="Analyst"/>
    <d v="2019-01-09T00:00:00"/>
    <d v="1980-04-09T00:00:00"/>
    <n v="66661"/>
    <n v="5595"/>
    <n v="99"/>
    <x v="34"/>
    <x v="2"/>
    <n v="120"/>
    <n v="72256"/>
    <n v="8.3932134231409675E-2"/>
  </r>
  <r>
    <x v="3384"/>
    <s v="Gayathri Iyer"/>
    <x v="1"/>
    <x v="0"/>
    <s v="Lead"/>
    <d v="2023-01-23T00:00:00"/>
    <d v="1988-10-02T00:00:00"/>
    <n v="41012"/>
    <n v="15810"/>
    <n v="70"/>
    <x v="14"/>
    <x v="3"/>
    <n v="112"/>
    <n v="56822"/>
    <n v="0.38549692772846972"/>
  </r>
  <r>
    <x v="3385"/>
    <s v="Kavya Nair"/>
    <x v="0"/>
    <x v="2"/>
    <s v="Executive"/>
    <d v="2016-06-29T00:00:00"/>
    <d v="2009-08-20T00:00:00"/>
    <n v="97440"/>
    <n v="6572"/>
    <n v="80"/>
    <x v="10"/>
    <x v="4"/>
    <n v="118"/>
    <n v="104012"/>
    <n v="6.7446633825944166E-2"/>
  </r>
  <r>
    <x v="3386"/>
    <s v="Rohan Gupta"/>
    <x v="1"/>
    <x v="2"/>
    <s v="Associate"/>
    <d v="2022-02-17T00:00:00"/>
    <d v="1993-08-23T00:00:00"/>
    <n v="55803"/>
    <n v="16463"/>
    <n v="77"/>
    <x v="28"/>
    <x v="6"/>
    <n v="110"/>
    <n v="72266"/>
    <n v="0.29501998100460547"/>
  </r>
  <r>
    <x v="3387"/>
    <s v="Tarun Verma"/>
    <x v="1"/>
    <x v="1"/>
    <s v="Senior Executive"/>
    <d v="2023-05-15T00:00:00"/>
    <d v="2010-05-04T00:00:00"/>
    <n v="51014"/>
    <n v="24523"/>
    <n v="83"/>
    <x v="26"/>
    <x v="4"/>
    <n v="104"/>
    <n v="75537"/>
    <n v="0.48071117732387186"/>
  </r>
  <r>
    <x v="3388"/>
    <s v="Rahul Verma"/>
    <x v="0"/>
    <x v="6"/>
    <s v="Executive"/>
    <d v="2024-02-29T00:00:00"/>
    <d v="1994-07-24T00:00:00"/>
    <n v="66856"/>
    <n v="21598"/>
    <n v="87"/>
    <x v="44"/>
    <x v="5"/>
    <n v="115"/>
    <n v="88454"/>
    <n v="0.32305253081249252"/>
  </r>
  <r>
    <x v="3389"/>
    <s v="Ishita Roy"/>
    <x v="0"/>
    <x v="3"/>
    <s v="Analyst"/>
    <d v="2017-06-24T00:00:00"/>
    <d v="1983-09-12T00:00:00"/>
    <n v="83345"/>
    <n v="14055"/>
    <n v="94"/>
    <x v="21"/>
    <x v="6"/>
    <n v="108"/>
    <n v="97400"/>
    <n v="0.16863639090527327"/>
  </r>
  <r>
    <x v="3390"/>
    <s v="Aarav Sharma"/>
    <x v="1"/>
    <x v="6"/>
    <s v="Manager"/>
    <d v="2024-12-28T00:00:00"/>
    <d v="2002-10-06T00:00:00"/>
    <n v="25916"/>
    <n v="28157"/>
    <n v="97"/>
    <x v="41"/>
    <x v="6"/>
    <n v="118"/>
    <n v="54073"/>
    <n v="1.0864716777280445"/>
  </r>
  <r>
    <x v="3391"/>
    <s v="Neha Kulkarni"/>
    <x v="0"/>
    <x v="5"/>
    <s v="Senior Executive"/>
    <d v="2024-04-09T00:00:00"/>
    <d v="1985-11-20T00:00:00"/>
    <n v="48342"/>
    <n v="24960"/>
    <n v="74"/>
    <x v="50"/>
    <x v="0"/>
    <n v="111"/>
    <n v="73302"/>
    <n v="0.51632121136899589"/>
  </r>
  <r>
    <x v="3392"/>
    <s v="Pooja Das"/>
    <x v="1"/>
    <x v="4"/>
    <s v="Executive"/>
    <d v="2015-07-05T00:00:00"/>
    <d v="1994-08-15T00:00:00"/>
    <n v="71219"/>
    <n v="23465"/>
    <n v="86"/>
    <x v="58"/>
    <x v="3"/>
    <n v="115"/>
    <n v="94684"/>
    <n v="0.32947668459259466"/>
  </r>
  <r>
    <x v="3393"/>
    <s v="Tarun Verma"/>
    <x v="0"/>
    <x v="0"/>
    <s v="Lead"/>
    <d v="2017-02-10T00:00:00"/>
    <d v="2000-02-24T00:00:00"/>
    <n v="102648"/>
    <n v="22965"/>
    <n v="74"/>
    <x v="1"/>
    <x v="0"/>
    <n v="110"/>
    <n v="125613"/>
    <n v="0.22372574234276363"/>
  </r>
  <r>
    <x v="3394"/>
    <s v="Aditya Kapoor"/>
    <x v="1"/>
    <x v="3"/>
    <s v="Executive"/>
    <d v="2019-12-17T00:00:00"/>
    <d v="1991-03-21T00:00:00"/>
    <n v="67616"/>
    <n v="27374"/>
    <n v="66"/>
    <x v="19"/>
    <x v="2"/>
    <n v="101"/>
    <n v="94990"/>
    <n v="0.40484500709891152"/>
  </r>
  <r>
    <x v="3395"/>
    <s v="Ravi Teja"/>
    <x v="1"/>
    <x v="4"/>
    <s v="Manager"/>
    <d v="2020-03-18T00:00:00"/>
    <d v="1981-09-30T00:00:00"/>
    <n v="39290"/>
    <n v="16423"/>
    <n v="70"/>
    <x v="36"/>
    <x v="6"/>
    <n v="107"/>
    <n v="55713"/>
    <n v="0.41799440061084248"/>
  </r>
  <r>
    <x v="3396"/>
    <s v="Rohan Gupta"/>
    <x v="1"/>
    <x v="2"/>
    <s v="Manager"/>
    <d v="2021-09-03T00:00:00"/>
    <d v="1996-11-11T00:00:00"/>
    <n v="32967"/>
    <n v="5254"/>
    <n v="92"/>
    <x v="37"/>
    <x v="3"/>
    <n v="115"/>
    <n v="38221"/>
    <n v="0.15937149270482603"/>
  </r>
  <r>
    <x v="3397"/>
    <s v="Neha Kulkarni"/>
    <x v="0"/>
    <x v="1"/>
    <s v="Lead"/>
    <d v="2020-09-10T00:00:00"/>
    <d v="2008-07-05T00:00:00"/>
    <n v="100729"/>
    <n v="21915"/>
    <n v="97"/>
    <x v="39"/>
    <x v="0"/>
    <n v="108"/>
    <n v="122644"/>
    <n v="0.21756395874077972"/>
  </r>
  <r>
    <x v="3398"/>
    <s v="Aarav Sharma"/>
    <x v="1"/>
    <x v="6"/>
    <s v="Associate"/>
    <d v="2025-02-13T00:00:00"/>
    <d v="1984-09-29T00:00:00"/>
    <n v="40313"/>
    <n v="29500"/>
    <n v="75"/>
    <x v="30"/>
    <x v="4"/>
    <n v="119"/>
    <n v="69813"/>
    <n v="0.73177386947138645"/>
  </r>
  <r>
    <x v="3399"/>
    <s v="Ajay Singh"/>
    <x v="1"/>
    <x v="4"/>
    <s v="Manager"/>
    <d v="2016-06-02T00:00:00"/>
    <d v="2000-12-04T00:00:00"/>
    <n v="38779"/>
    <n v="25755"/>
    <n v="81"/>
    <x v="2"/>
    <x v="2"/>
    <n v="102"/>
    <n v="64534"/>
    <n v="0.66414812140591561"/>
  </r>
  <r>
    <x v="3400"/>
    <s v="Ananya Rao"/>
    <x v="0"/>
    <x v="4"/>
    <s v="Lead"/>
    <d v="2020-06-12T00:00:00"/>
    <d v="2004-04-07T00:00:00"/>
    <n v="93032"/>
    <n v="27171"/>
    <n v="82"/>
    <x v="27"/>
    <x v="4"/>
    <n v="105"/>
    <n v="120203"/>
    <n v="0.29206079628514919"/>
  </r>
  <r>
    <x v="3401"/>
    <s v="Swathi Ramesh"/>
    <x v="1"/>
    <x v="2"/>
    <s v="Lead"/>
    <d v="2025-10-20T00:00:00"/>
    <d v="2005-02-26T00:00:00"/>
    <n v="105579"/>
    <n v="21780"/>
    <n v="85"/>
    <x v="10"/>
    <x v="0"/>
    <n v="104"/>
    <n v="127359"/>
    <n v="0.20629102378313868"/>
  </r>
  <r>
    <x v="3402"/>
    <s v="Ravi Teja"/>
    <x v="1"/>
    <x v="5"/>
    <s v="Executive"/>
    <d v="2025-11-13T00:00:00"/>
    <d v="2005-10-23T00:00:00"/>
    <n v="86264"/>
    <n v="17973"/>
    <n v="75"/>
    <x v="17"/>
    <x v="0"/>
    <n v="119"/>
    <n v="104237"/>
    <n v="0.20834878976166188"/>
  </r>
  <r>
    <x v="3403"/>
    <s v="Aarav Sharma"/>
    <x v="0"/>
    <x v="3"/>
    <s v="Executive"/>
    <d v="2020-07-26T00:00:00"/>
    <d v="2006-05-07T00:00:00"/>
    <n v="62298"/>
    <n v="25167"/>
    <n v="97"/>
    <x v="39"/>
    <x v="4"/>
    <n v="110"/>
    <n v="87465"/>
    <n v="0.40397765578349226"/>
  </r>
  <r>
    <x v="3404"/>
    <s v="Vikram Singh"/>
    <x v="1"/>
    <x v="3"/>
    <s v="Lead"/>
    <d v="2025-02-06T00:00:00"/>
    <d v="2008-10-27T00:00:00"/>
    <n v="111435"/>
    <n v="13278"/>
    <n v="79"/>
    <x v="18"/>
    <x v="6"/>
    <n v="102"/>
    <n v="124713"/>
    <n v="0.11915466415399112"/>
  </r>
  <r>
    <x v="3405"/>
    <s v="Ishita Roy"/>
    <x v="1"/>
    <x v="4"/>
    <s v="Executive"/>
    <d v="2023-05-05T00:00:00"/>
    <d v="1999-02-10T00:00:00"/>
    <n v="42752"/>
    <n v="17635"/>
    <n v="100"/>
    <x v="51"/>
    <x v="3"/>
    <n v="110"/>
    <n v="60387"/>
    <n v="0.4124953218562874"/>
  </r>
  <r>
    <x v="3406"/>
    <s v="Nisha Kapoor"/>
    <x v="0"/>
    <x v="6"/>
    <s v="Associate"/>
    <d v="2024-04-24T00:00:00"/>
    <d v="1995-11-28T00:00:00"/>
    <n v="99454"/>
    <n v="8575"/>
    <n v="85"/>
    <x v="1"/>
    <x v="4"/>
    <n v="109"/>
    <n v="108029"/>
    <n v="8.6220765378969166E-2"/>
  </r>
  <r>
    <x v="3407"/>
    <s v="Ananya Rao"/>
    <x v="1"/>
    <x v="4"/>
    <s v="Lead"/>
    <d v="2025-04-24T00:00:00"/>
    <d v="2003-02-13T00:00:00"/>
    <n v="52433"/>
    <n v="25028"/>
    <n v="93"/>
    <x v="15"/>
    <x v="0"/>
    <n v="119"/>
    <n v="77461"/>
    <n v="0.47733297732344132"/>
  </r>
  <r>
    <x v="3408"/>
    <s v="Priya Reddy"/>
    <x v="1"/>
    <x v="5"/>
    <s v="Manager"/>
    <d v="2022-11-23T00:00:00"/>
    <d v="2005-09-02T00:00:00"/>
    <n v="81255"/>
    <n v="16923"/>
    <n v="92"/>
    <x v="3"/>
    <x v="3"/>
    <n v="115"/>
    <n v="98178"/>
    <n v="0.20827026029167436"/>
  </r>
  <r>
    <x v="3409"/>
    <s v="Swathi Ramesh"/>
    <x v="0"/>
    <x v="2"/>
    <s v="Associate"/>
    <d v="2018-09-13T00:00:00"/>
    <d v="1998-09-09T00:00:00"/>
    <n v="112293"/>
    <n v="23093"/>
    <n v="64"/>
    <x v="6"/>
    <x v="2"/>
    <n v="117"/>
    <n v="135386"/>
    <n v="0.20564950620252376"/>
  </r>
  <r>
    <x v="3410"/>
    <s v="Pooja Das"/>
    <x v="0"/>
    <x v="6"/>
    <s v="Lead"/>
    <d v="2015-06-09T00:00:00"/>
    <d v="2001-12-04T00:00:00"/>
    <n v="115888"/>
    <n v="11898"/>
    <n v="63"/>
    <x v="58"/>
    <x v="0"/>
    <n v="104"/>
    <n v="127786"/>
    <n v="0.10266809333149247"/>
  </r>
  <r>
    <x v="3411"/>
    <s v="Krishna Chaitanya"/>
    <x v="1"/>
    <x v="3"/>
    <s v="Associate"/>
    <d v="2016-01-20T00:00:00"/>
    <d v="2010-10-10T00:00:00"/>
    <n v="108469"/>
    <n v="11334"/>
    <n v="80"/>
    <x v="13"/>
    <x v="6"/>
    <n v="101"/>
    <n v="119803"/>
    <n v="0.10449068397422305"/>
  </r>
  <r>
    <x v="3412"/>
    <s v="Tarun Verma"/>
    <x v="0"/>
    <x v="3"/>
    <s v="Manager"/>
    <d v="2016-10-03T00:00:00"/>
    <d v="1986-08-31T00:00:00"/>
    <n v="50001"/>
    <n v="11467"/>
    <n v="92"/>
    <x v="49"/>
    <x v="3"/>
    <n v="101"/>
    <n v="61468"/>
    <n v="0.22933541329173415"/>
  </r>
  <r>
    <x v="3413"/>
    <s v="Ananya Rao"/>
    <x v="0"/>
    <x v="3"/>
    <s v="Manager"/>
    <d v="2021-08-04T00:00:00"/>
    <d v="2007-02-04T00:00:00"/>
    <n v="69573"/>
    <n v="9256"/>
    <n v="95"/>
    <x v="15"/>
    <x v="0"/>
    <n v="102"/>
    <n v="78829"/>
    <n v="0.13304011613700717"/>
  </r>
  <r>
    <x v="3414"/>
    <s v="Kavya Nair"/>
    <x v="0"/>
    <x v="0"/>
    <s v="Executive"/>
    <d v="2025-06-05T00:00:00"/>
    <d v="2010-08-27T00:00:00"/>
    <n v="76457"/>
    <n v="15323"/>
    <n v="72"/>
    <x v="24"/>
    <x v="2"/>
    <n v="108"/>
    <n v="91780"/>
    <n v="0.20041330421020967"/>
  </r>
  <r>
    <x v="3415"/>
    <s v="Aditya Kapoor"/>
    <x v="1"/>
    <x v="5"/>
    <s v="Analyst"/>
    <d v="2018-03-12T00:00:00"/>
    <d v="2007-12-13T00:00:00"/>
    <n v="84046"/>
    <n v="10107"/>
    <n v="76"/>
    <x v="9"/>
    <x v="0"/>
    <n v="102"/>
    <n v="94153"/>
    <n v="0.12025557432834401"/>
  </r>
  <r>
    <x v="3416"/>
    <s v="Rohan Gupta"/>
    <x v="0"/>
    <x v="1"/>
    <s v="Executive"/>
    <d v="2018-01-02T00:00:00"/>
    <d v="2001-08-16T00:00:00"/>
    <n v="88871"/>
    <n v="7452"/>
    <n v="78"/>
    <x v="40"/>
    <x v="4"/>
    <n v="120"/>
    <n v="96323"/>
    <n v="8.3851875189881964E-2"/>
  </r>
  <r>
    <x v="3417"/>
    <s v="Aditya Kapoor"/>
    <x v="0"/>
    <x v="4"/>
    <s v="Executive"/>
    <d v="2022-12-19T00:00:00"/>
    <d v="1996-01-05T00:00:00"/>
    <n v="66151"/>
    <n v="17063"/>
    <n v="82"/>
    <x v="2"/>
    <x v="2"/>
    <n v="102"/>
    <n v="83214"/>
    <n v="0.2579401671932397"/>
  </r>
  <r>
    <x v="3418"/>
    <s v="Arjun Mehta"/>
    <x v="0"/>
    <x v="0"/>
    <s v="Associate"/>
    <d v="2016-04-10T00:00:00"/>
    <d v="2001-02-03T00:00:00"/>
    <n v="57961"/>
    <n v="7413"/>
    <n v="72"/>
    <x v="22"/>
    <x v="3"/>
    <n v="109"/>
    <n v="65374"/>
    <n v="0.12789634409344214"/>
  </r>
  <r>
    <x v="3419"/>
    <s v="Meera Joshi"/>
    <x v="1"/>
    <x v="5"/>
    <s v="Associate"/>
    <d v="2023-12-18T00:00:00"/>
    <d v="1997-07-26T00:00:00"/>
    <n v="39569"/>
    <n v="10246"/>
    <n v="66"/>
    <x v="45"/>
    <x v="1"/>
    <n v="108"/>
    <n v="49815"/>
    <n v="0.25894007935505065"/>
  </r>
  <r>
    <x v="3420"/>
    <s v="Krishna Chaitanya"/>
    <x v="0"/>
    <x v="2"/>
    <s v="Executive"/>
    <d v="2020-05-10T00:00:00"/>
    <d v="2010-05-14T00:00:00"/>
    <n v="26870"/>
    <n v="18712"/>
    <n v="80"/>
    <x v="1"/>
    <x v="2"/>
    <n v="113"/>
    <n v="45582"/>
    <n v="0.69639002605135836"/>
  </r>
  <r>
    <x v="3421"/>
    <s v="Sneha Iyer"/>
    <x v="0"/>
    <x v="1"/>
    <s v="Executive"/>
    <d v="2025-03-01T00:00:00"/>
    <d v="2004-04-08T00:00:00"/>
    <n v="110079"/>
    <n v="12761"/>
    <n v="100"/>
    <x v="1"/>
    <x v="3"/>
    <n v="113"/>
    <n v="122840"/>
    <n v="0.11592583508207742"/>
  </r>
  <r>
    <x v="3422"/>
    <s v="Pooja Das"/>
    <x v="1"/>
    <x v="3"/>
    <s v="Manager"/>
    <d v="2022-10-17T00:00:00"/>
    <d v="1995-10-27T00:00:00"/>
    <n v="57549"/>
    <n v="26993"/>
    <n v="60"/>
    <x v="57"/>
    <x v="3"/>
    <n v="112"/>
    <n v="84542"/>
    <n v="0.4690437713948114"/>
  </r>
  <r>
    <x v="3423"/>
    <s v="Meera Joshi"/>
    <x v="1"/>
    <x v="5"/>
    <s v="Senior Executive"/>
    <d v="2021-07-06T00:00:00"/>
    <d v="1994-12-08T00:00:00"/>
    <n v="31691"/>
    <n v="9131"/>
    <n v="86"/>
    <x v="5"/>
    <x v="0"/>
    <n v="111"/>
    <n v="40822"/>
    <n v="0.28812596636268972"/>
  </r>
  <r>
    <x v="3424"/>
    <s v="Neha Kulkarni"/>
    <x v="0"/>
    <x v="3"/>
    <s v="Associate"/>
    <d v="2020-06-18T00:00:00"/>
    <d v="2004-03-04T00:00:00"/>
    <n v="104392"/>
    <n v="27025"/>
    <n v="79"/>
    <x v="57"/>
    <x v="4"/>
    <n v="107"/>
    <n v="131417"/>
    <n v="0.25887999080389301"/>
  </r>
  <r>
    <x v="3425"/>
    <s v="Ananya Rao"/>
    <x v="0"/>
    <x v="3"/>
    <s v="Associate"/>
    <d v="2024-08-14T00:00:00"/>
    <d v="1988-08-06T00:00:00"/>
    <n v="100570"/>
    <n v="28696"/>
    <n v="98"/>
    <x v="17"/>
    <x v="3"/>
    <n v="114"/>
    <n v="129266"/>
    <n v="0.28533359848861489"/>
  </r>
  <r>
    <x v="3426"/>
    <s v="Priya Reddy"/>
    <x v="0"/>
    <x v="4"/>
    <s v="Executive"/>
    <d v="2022-10-14T00:00:00"/>
    <d v="1990-12-14T00:00:00"/>
    <n v="77469"/>
    <n v="23532"/>
    <n v="84"/>
    <x v="30"/>
    <x v="0"/>
    <n v="105"/>
    <n v="101001"/>
    <n v="0.3037602137629245"/>
  </r>
  <r>
    <x v="3427"/>
    <s v="Neha Kulkarni"/>
    <x v="0"/>
    <x v="1"/>
    <s v="Lead"/>
    <d v="2017-01-22T00:00:00"/>
    <d v="1986-09-18T00:00:00"/>
    <n v="33135"/>
    <n v="23488"/>
    <n v="88"/>
    <x v="50"/>
    <x v="3"/>
    <n v="101"/>
    <n v="56623"/>
    <n v="0.70885770333484233"/>
  </r>
  <r>
    <x v="3428"/>
    <s v="Karan Malhotra"/>
    <x v="0"/>
    <x v="3"/>
    <s v="Manager"/>
    <d v="2015-06-02T00:00:00"/>
    <d v="1999-05-13T00:00:00"/>
    <n v="109320"/>
    <n v="20146"/>
    <n v="61"/>
    <x v="55"/>
    <x v="0"/>
    <n v="103"/>
    <n v="129466"/>
    <n v="0.18428466886205636"/>
  </r>
  <r>
    <x v="3429"/>
    <s v="Aditya Kapoor"/>
    <x v="0"/>
    <x v="1"/>
    <s v="Analyst"/>
    <d v="2015-08-17T00:00:00"/>
    <d v="1989-04-17T00:00:00"/>
    <n v="101548"/>
    <n v="11841"/>
    <n v="76"/>
    <x v="54"/>
    <x v="1"/>
    <n v="102"/>
    <n v="113389"/>
    <n v="0.11660495529207862"/>
  </r>
  <r>
    <x v="3430"/>
    <s v="Ishita Roy"/>
    <x v="1"/>
    <x v="4"/>
    <s v="Associate"/>
    <d v="2025-01-10T00:00:00"/>
    <d v="1987-05-04T00:00:00"/>
    <n v="40008"/>
    <n v="17530"/>
    <n v="71"/>
    <x v="30"/>
    <x v="6"/>
    <n v="118"/>
    <n v="57538"/>
    <n v="0.43816236752649468"/>
  </r>
  <r>
    <x v="3431"/>
    <s v="Nisha Kapoor"/>
    <x v="0"/>
    <x v="2"/>
    <s v="Executive"/>
    <d v="2023-06-20T00:00:00"/>
    <d v="2010-10-13T00:00:00"/>
    <n v="55305"/>
    <n v="24273"/>
    <n v="100"/>
    <x v="3"/>
    <x v="4"/>
    <n v="103"/>
    <n v="79578"/>
    <n v="0.43889340927583403"/>
  </r>
  <r>
    <x v="3432"/>
    <s v="Ajay Singh"/>
    <x v="0"/>
    <x v="4"/>
    <s v="Associate"/>
    <d v="2023-10-13T00:00:00"/>
    <d v="2009-02-06T00:00:00"/>
    <n v="104875"/>
    <n v="9807"/>
    <n v="67"/>
    <x v="20"/>
    <x v="4"/>
    <n v="111"/>
    <n v="114682"/>
    <n v="9.3511323003575689E-2"/>
  </r>
  <r>
    <x v="3433"/>
    <s v="Ananya Rao"/>
    <x v="0"/>
    <x v="3"/>
    <s v="Analyst"/>
    <d v="2016-10-15T00:00:00"/>
    <d v="1987-10-10T00:00:00"/>
    <n v="79775"/>
    <n v="6380"/>
    <n v="63"/>
    <x v="47"/>
    <x v="1"/>
    <n v="105"/>
    <n v="86155"/>
    <n v="7.9974929489188343E-2"/>
  </r>
  <r>
    <x v="3434"/>
    <s v="Arjun Mehta"/>
    <x v="0"/>
    <x v="2"/>
    <s v="Associate"/>
    <d v="2019-12-26T00:00:00"/>
    <d v="1992-07-19T00:00:00"/>
    <n v="48832"/>
    <n v="19877"/>
    <n v="63"/>
    <x v="49"/>
    <x v="3"/>
    <n v="120"/>
    <n v="68709"/>
    <n v="0.40704865661861073"/>
  </r>
  <r>
    <x v="3435"/>
    <s v="Ravi Teja"/>
    <x v="1"/>
    <x v="3"/>
    <s v="Lead"/>
    <d v="2021-01-26T00:00:00"/>
    <d v="2004-01-07T00:00:00"/>
    <n v="83314"/>
    <n v="10456"/>
    <n v="95"/>
    <x v="57"/>
    <x v="5"/>
    <n v="102"/>
    <n v="93770"/>
    <n v="0.12550111625897209"/>
  </r>
  <r>
    <x v="3436"/>
    <s v="Karan Malhotra"/>
    <x v="0"/>
    <x v="1"/>
    <s v="Executive"/>
    <d v="2022-10-09T00:00:00"/>
    <d v="2009-08-13T00:00:00"/>
    <n v="92967"/>
    <n v="27731"/>
    <n v="61"/>
    <x v="19"/>
    <x v="5"/>
    <n v="114"/>
    <n v="120698"/>
    <n v="0.29828864005507333"/>
  </r>
  <r>
    <x v="3437"/>
    <s v="Gayathri Iyer"/>
    <x v="0"/>
    <x v="6"/>
    <s v="Senior Executive"/>
    <d v="2019-08-31T00:00:00"/>
    <d v="2011-07-26T00:00:00"/>
    <n v="79930"/>
    <n v="16982"/>
    <n v="92"/>
    <x v="21"/>
    <x v="3"/>
    <n v="105"/>
    <n v="96912"/>
    <n v="0.21246090329037909"/>
  </r>
  <r>
    <x v="3438"/>
    <s v="Vikram Singh"/>
    <x v="1"/>
    <x v="3"/>
    <s v="Analyst"/>
    <d v="2024-06-21T00:00:00"/>
    <d v="2005-06-21T00:00:00"/>
    <n v="79651"/>
    <n v="27695"/>
    <n v="61"/>
    <x v="46"/>
    <x v="2"/>
    <n v="109"/>
    <n v="107346"/>
    <n v="0.34770436027168522"/>
  </r>
  <r>
    <x v="3439"/>
    <s v="Ishita Roy"/>
    <x v="0"/>
    <x v="2"/>
    <s v="Lead"/>
    <d v="2017-11-18T00:00:00"/>
    <d v="1995-05-15T00:00:00"/>
    <n v="48184"/>
    <n v="16855"/>
    <n v="89"/>
    <x v="5"/>
    <x v="2"/>
    <n v="118"/>
    <n v="65039"/>
    <n v="0.34980491449443801"/>
  </r>
  <r>
    <x v="3440"/>
    <s v="Ishita Roy"/>
    <x v="1"/>
    <x v="3"/>
    <s v="Associate"/>
    <d v="2021-02-20T00:00:00"/>
    <d v="2004-01-22T00:00:00"/>
    <n v="59192"/>
    <n v="5461"/>
    <n v="88"/>
    <x v="20"/>
    <x v="4"/>
    <n v="120"/>
    <n v="64653"/>
    <n v="9.2259089066090011E-2"/>
  </r>
  <r>
    <x v="3441"/>
    <s v="Vikram Singh"/>
    <x v="1"/>
    <x v="6"/>
    <s v="Associate"/>
    <d v="2020-04-01T00:00:00"/>
    <d v="2000-07-20T00:00:00"/>
    <n v="31928"/>
    <n v="19220"/>
    <n v="65"/>
    <x v="11"/>
    <x v="1"/>
    <n v="117"/>
    <n v="51148"/>
    <n v="0.60197945377098472"/>
  </r>
  <r>
    <x v="3442"/>
    <s v="Swathi Ramesh"/>
    <x v="1"/>
    <x v="1"/>
    <s v="Manager"/>
    <d v="2018-06-08T00:00:00"/>
    <d v="1986-12-15T00:00:00"/>
    <n v="77282"/>
    <n v="22119"/>
    <n v="63"/>
    <x v="35"/>
    <x v="1"/>
    <n v="105"/>
    <n v="99401"/>
    <n v="0.28621153696850493"/>
  </r>
  <r>
    <x v="3443"/>
    <s v="Swathi Ramesh"/>
    <x v="0"/>
    <x v="3"/>
    <s v="Lead"/>
    <d v="2023-01-26T00:00:00"/>
    <d v="1983-03-12T00:00:00"/>
    <n v="117726"/>
    <n v="26099"/>
    <n v="84"/>
    <x v="59"/>
    <x v="6"/>
    <n v="115"/>
    <n v="143825"/>
    <n v="0.22169274416866283"/>
  </r>
  <r>
    <x v="3444"/>
    <s v="Aarav Sharma"/>
    <x v="0"/>
    <x v="6"/>
    <s v="Executive"/>
    <d v="2024-09-15T00:00:00"/>
    <d v="2002-02-06T00:00:00"/>
    <n v="34769"/>
    <n v="26150"/>
    <n v="93"/>
    <x v="29"/>
    <x v="2"/>
    <n v="102"/>
    <n v="60919"/>
    <n v="0.7521067617705427"/>
  </r>
  <r>
    <x v="3445"/>
    <s v="Aditya Kapoor"/>
    <x v="1"/>
    <x v="2"/>
    <s v="Lead"/>
    <d v="2019-06-18T00:00:00"/>
    <d v="2004-05-06T00:00:00"/>
    <n v="92542"/>
    <n v="5346"/>
    <n v="72"/>
    <x v="7"/>
    <x v="0"/>
    <n v="113"/>
    <n v="97888"/>
    <n v="5.7768364634436256E-2"/>
  </r>
  <r>
    <x v="3446"/>
    <s v="Karan Malhotra"/>
    <x v="1"/>
    <x v="3"/>
    <s v="Manager"/>
    <d v="2024-05-25T00:00:00"/>
    <d v="1996-06-29T00:00:00"/>
    <n v="108358"/>
    <n v="7100"/>
    <n v="69"/>
    <x v="31"/>
    <x v="1"/>
    <n v="117"/>
    <n v="115458"/>
    <n v="6.5523542331899817E-2"/>
  </r>
  <r>
    <x v="3447"/>
    <s v="Rohan Gupta"/>
    <x v="0"/>
    <x v="1"/>
    <s v="Senior Executive"/>
    <d v="2016-06-30T00:00:00"/>
    <d v="2004-12-20T00:00:00"/>
    <n v="114746"/>
    <n v="16828"/>
    <n v="75"/>
    <x v="50"/>
    <x v="0"/>
    <n v="109"/>
    <n v="131574"/>
    <n v="0.14665434960695797"/>
  </r>
  <r>
    <x v="3448"/>
    <s v="Rahul Verma"/>
    <x v="1"/>
    <x v="5"/>
    <s v="Analyst"/>
    <d v="2015-12-14T00:00:00"/>
    <d v="2005-11-15T00:00:00"/>
    <n v="104158"/>
    <n v="7804"/>
    <n v="99"/>
    <x v="45"/>
    <x v="0"/>
    <n v="109"/>
    <n v="111962"/>
    <n v="7.4924633729526291E-2"/>
  </r>
  <r>
    <x v="3449"/>
    <s v="Ravi Teja"/>
    <x v="0"/>
    <x v="4"/>
    <s v="Associate"/>
    <d v="2015-01-12T00:00:00"/>
    <d v="2011-07-05T00:00:00"/>
    <n v="40532"/>
    <n v="20442"/>
    <n v="60"/>
    <x v="2"/>
    <x v="1"/>
    <n v="113"/>
    <n v="60974"/>
    <n v="0.50434224810026651"/>
  </r>
  <r>
    <x v="3450"/>
    <s v="Tarun Verma"/>
    <x v="0"/>
    <x v="6"/>
    <s v="Executive"/>
    <d v="2015-06-11T00:00:00"/>
    <d v="2001-07-05T00:00:00"/>
    <n v="86255"/>
    <n v="26261"/>
    <n v="66"/>
    <x v="30"/>
    <x v="6"/>
    <n v="116"/>
    <n v="112516"/>
    <n v="0.30445771259637122"/>
  </r>
  <r>
    <x v="3451"/>
    <s v="Pooja Das"/>
    <x v="0"/>
    <x v="6"/>
    <s v="Executive"/>
    <d v="2017-07-10T00:00:00"/>
    <d v="1999-01-18T00:00:00"/>
    <n v="96823"/>
    <n v="23972"/>
    <n v="83"/>
    <x v="30"/>
    <x v="2"/>
    <n v="120"/>
    <n v="120795"/>
    <n v="0.24758580089441559"/>
  </r>
  <r>
    <x v="3452"/>
    <s v="Karan Malhotra"/>
    <x v="1"/>
    <x v="2"/>
    <s v="Executive"/>
    <d v="2022-04-08T00:00:00"/>
    <d v="1993-03-04T00:00:00"/>
    <n v="79038"/>
    <n v="7727"/>
    <n v="63"/>
    <x v="49"/>
    <x v="6"/>
    <n v="103"/>
    <n v="86765"/>
    <n v="9.776310129304891E-2"/>
  </r>
  <r>
    <x v="3453"/>
    <s v="Priya Reddy"/>
    <x v="0"/>
    <x v="0"/>
    <s v="Lead"/>
    <d v="2020-04-04T00:00:00"/>
    <d v="1982-04-15T00:00:00"/>
    <n v="38911"/>
    <n v="21264"/>
    <n v="95"/>
    <x v="28"/>
    <x v="3"/>
    <n v="101"/>
    <n v="60175"/>
    <n v="0.54647785973118146"/>
  </r>
  <r>
    <x v="3454"/>
    <s v="Kavya Nair"/>
    <x v="0"/>
    <x v="6"/>
    <s v="Analyst"/>
    <d v="2016-08-31T00:00:00"/>
    <d v="1995-08-11T00:00:00"/>
    <n v="112179"/>
    <n v="14471"/>
    <n v="96"/>
    <x v="41"/>
    <x v="5"/>
    <n v="108"/>
    <n v="126650"/>
    <n v="0.12899918879647707"/>
  </r>
  <r>
    <x v="3455"/>
    <s v="Krishna Chaitanya"/>
    <x v="0"/>
    <x v="0"/>
    <s v="Analyst"/>
    <d v="2015-02-18T00:00:00"/>
    <d v="2010-04-05T00:00:00"/>
    <n v="47563"/>
    <n v="25319"/>
    <n v="90"/>
    <x v="50"/>
    <x v="1"/>
    <n v="120"/>
    <n v="72882"/>
    <n v="0.53232554716901792"/>
  </r>
  <r>
    <x v="3456"/>
    <s v="Tarun Verma"/>
    <x v="1"/>
    <x v="2"/>
    <s v="Associate"/>
    <d v="2022-07-25T00:00:00"/>
    <d v="2011-01-29T00:00:00"/>
    <n v="110714"/>
    <n v="26745"/>
    <n v="81"/>
    <x v="43"/>
    <x v="5"/>
    <n v="120"/>
    <n v="137459"/>
    <n v="0.241568365337717"/>
  </r>
  <r>
    <x v="3457"/>
    <s v="Neha Kulkarni"/>
    <x v="1"/>
    <x v="4"/>
    <s v="Lead"/>
    <d v="2020-01-23T00:00:00"/>
    <d v="1993-11-14T00:00:00"/>
    <n v="58345"/>
    <n v="29906"/>
    <n v="70"/>
    <x v="53"/>
    <x v="5"/>
    <n v="113"/>
    <n v="88251"/>
    <n v="0.51257177136001375"/>
  </r>
  <r>
    <x v="3458"/>
    <s v="Krishna Chaitanya"/>
    <x v="1"/>
    <x v="2"/>
    <s v="Lead"/>
    <d v="2016-11-09T00:00:00"/>
    <d v="1982-07-09T00:00:00"/>
    <n v="61868"/>
    <n v="7732"/>
    <n v="85"/>
    <x v="4"/>
    <x v="6"/>
    <n v="112"/>
    <n v="69600"/>
    <n v="0.12497575483286998"/>
  </r>
  <r>
    <x v="3459"/>
    <s v="Rohan Gupta"/>
    <x v="1"/>
    <x v="6"/>
    <s v="Analyst"/>
    <d v="2025-07-21T00:00:00"/>
    <d v="2010-07-02T00:00:00"/>
    <n v="73023"/>
    <n v="8044"/>
    <n v="72"/>
    <x v="12"/>
    <x v="2"/>
    <n v="120"/>
    <n v="81067"/>
    <n v="0.11015707379866617"/>
  </r>
  <r>
    <x v="3460"/>
    <s v="Ananya Rao"/>
    <x v="1"/>
    <x v="5"/>
    <s v="Associate"/>
    <d v="2023-12-06T00:00:00"/>
    <d v="1997-09-27T00:00:00"/>
    <n v="100160"/>
    <n v="27502"/>
    <n v="98"/>
    <x v="58"/>
    <x v="2"/>
    <n v="118"/>
    <n v="127662"/>
    <n v="0.27458067092651756"/>
  </r>
  <r>
    <x v="3461"/>
    <s v="Sneha Iyer"/>
    <x v="1"/>
    <x v="5"/>
    <s v="Analyst"/>
    <d v="2024-05-23T00:00:00"/>
    <d v="2003-10-13T00:00:00"/>
    <n v="66973"/>
    <n v="16255"/>
    <n v="91"/>
    <x v="51"/>
    <x v="6"/>
    <n v="115"/>
    <n v="83228"/>
    <n v="0.24270974870470188"/>
  </r>
  <r>
    <x v="3462"/>
    <s v="Pooja Das"/>
    <x v="0"/>
    <x v="5"/>
    <s v="Senior Executive"/>
    <d v="2020-11-03T00:00:00"/>
    <d v="1993-05-18T00:00:00"/>
    <n v="105658"/>
    <n v="28710"/>
    <n v="85"/>
    <x v="56"/>
    <x v="1"/>
    <n v="103"/>
    <n v="134368"/>
    <n v="0.27172575668666832"/>
  </r>
  <r>
    <x v="3463"/>
    <s v="Vikram Singh"/>
    <x v="1"/>
    <x v="4"/>
    <s v="Manager"/>
    <d v="2015-05-23T00:00:00"/>
    <d v="2003-02-15T00:00:00"/>
    <n v="32643"/>
    <n v="11928"/>
    <n v="81"/>
    <x v="10"/>
    <x v="2"/>
    <n v="106"/>
    <n v="44571"/>
    <n v="0.36540759121404282"/>
  </r>
  <r>
    <x v="3464"/>
    <s v="Pooja Das"/>
    <x v="0"/>
    <x v="2"/>
    <s v="Senior Executive"/>
    <d v="2019-12-25T00:00:00"/>
    <d v="1991-06-17T00:00:00"/>
    <n v="59803"/>
    <n v="15836"/>
    <n v="61"/>
    <x v="48"/>
    <x v="1"/>
    <n v="119"/>
    <n v="75639"/>
    <n v="0.26480276909185158"/>
  </r>
  <r>
    <x v="3465"/>
    <s v="Ravi Teja"/>
    <x v="1"/>
    <x v="1"/>
    <s v="Executive"/>
    <d v="2017-11-24T00:00:00"/>
    <d v="1996-10-08T00:00:00"/>
    <n v="56914"/>
    <n v="15398"/>
    <n v="69"/>
    <x v="58"/>
    <x v="0"/>
    <n v="119"/>
    <n v="72312"/>
    <n v="0.27054854693045649"/>
  </r>
  <r>
    <x v="3466"/>
    <s v="Sneha Iyer"/>
    <x v="0"/>
    <x v="0"/>
    <s v="Analyst"/>
    <d v="2022-10-03T00:00:00"/>
    <d v="1982-07-18T00:00:00"/>
    <n v="116899"/>
    <n v="21976"/>
    <n v="83"/>
    <x v="34"/>
    <x v="0"/>
    <n v="103"/>
    <n v="138875"/>
    <n v="0.18799134295417411"/>
  </r>
  <r>
    <x v="3467"/>
    <s v="Ravi Teja"/>
    <x v="1"/>
    <x v="3"/>
    <s v="Lead"/>
    <d v="2019-10-04T00:00:00"/>
    <d v="2002-12-14T00:00:00"/>
    <n v="104913"/>
    <n v="23150"/>
    <n v="80"/>
    <x v="9"/>
    <x v="5"/>
    <n v="106"/>
    <n v="128063"/>
    <n v="0.22065902223747294"/>
  </r>
  <r>
    <x v="3468"/>
    <s v="Rahul Verma"/>
    <x v="0"/>
    <x v="6"/>
    <s v="Manager"/>
    <d v="2019-08-15T00:00:00"/>
    <d v="1985-04-13T00:00:00"/>
    <n v="90546"/>
    <n v="26823"/>
    <n v="73"/>
    <x v="17"/>
    <x v="4"/>
    <n v="115"/>
    <n v="117369"/>
    <n v="0.29623616725200452"/>
  </r>
  <r>
    <x v="3469"/>
    <s v="Rohan Gupta"/>
    <x v="1"/>
    <x v="2"/>
    <s v="Manager"/>
    <d v="2015-02-04T00:00:00"/>
    <d v="1981-10-15T00:00:00"/>
    <n v="45473"/>
    <n v="9843"/>
    <n v="86"/>
    <x v="59"/>
    <x v="5"/>
    <n v="112"/>
    <n v="55316"/>
    <n v="0.21645811800409034"/>
  </r>
  <r>
    <x v="3470"/>
    <s v="Ajay Singh"/>
    <x v="1"/>
    <x v="2"/>
    <s v="Executive"/>
    <d v="2015-02-05T00:00:00"/>
    <d v="1995-01-09T00:00:00"/>
    <n v="68500"/>
    <n v="14715"/>
    <n v="94"/>
    <x v="42"/>
    <x v="5"/>
    <n v="119"/>
    <n v="83215"/>
    <n v="0.21481751824817519"/>
  </r>
  <r>
    <x v="3471"/>
    <s v="Swathi Ramesh"/>
    <x v="1"/>
    <x v="5"/>
    <s v="Manager"/>
    <d v="2024-09-10T00:00:00"/>
    <d v="1984-07-28T00:00:00"/>
    <n v="119143"/>
    <n v="24980"/>
    <n v="69"/>
    <x v="7"/>
    <x v="4"/>
    <n v="110"/>
    <n v="144123"/>
    <n v="0.20966401718942784"/>
  </r>
  <r>
    <x v="3472"/>
    <s v="Tarun Verma"/>
    <x v="1"/>
    <x v="4"/>
    <s v="Lead"/>
    <d v="2021-01-20T00:00:00"/>
    <d v="1992-07-24T00:00:00"/>
    <n v="83570"/>
    <n v="14995"/>
    <n v="84"/>
    <x v="20"/>
    <x v="3"/>
    <n v="106"/>
    <n v="98565"/>
    <n v="0.1794304176139763"/>
  </r>
  <r>
    <x v="3473"/>
    <s v="Gayathri Iyer"/>
    <x v="0"/>
    <x v="3"/>
    <s v="Analyst"/>
    <d v="2020-05-27T00:00:00"/>
    <d v="2012-05-05T00:00:00"/>
    <n v="96780"/>
    <n v="13259"/>
    <n v="90"/>
    <x v="35"/>
    <x v="5"/>
    <n v="103"/>
    <n v="110039"/>
    <n v="0.13700144657987187"/>
  </r>
  <r>
    <x v="3474"/>
    <s v="Vikram Singh"/>
    <x v="1"/>
    <x v="0"/>
    <s v="Associate"/>
    <d v="2017-01-20T00:00:00"/>
    <d v="2002-05-21T00:00:00"/>
    <n v="69033"/>
    <n v="22541"/>
    <n v="63"/>
    <x v="34"/>
    <x v="3"/>
    <n v="112"/>
    <n v="91574"/>
    <n v="0.32652499529210666"/>
  </r>
  <r>
    <x v="3475"/>
    <s v="Arjun Mehta"/>
    <x v="0"/>
    <x v="3"/>
    <s v="Associate"/>
    <d v="2024-09-10T00:00:00"/>
    <d v="1999-03-12T00:00:00"/>
    <n v="106221"/>
    <n v="21496"/>
    <n v="93"/>
    <x v="46"/>
    <x v="1"/>
    <n v="115"/>
    <n v="127717"/>
    <n v="0.20237052936801575"/>
  </r>
  <r>
    <x v="3476"/>
    <s v="Gayathri Iyer"/>
    <x v="1"/>
    <x v="3"/>
    <s v="Senior Executive"/>
    <d v="2018-04-15T00:00:00"/>
    <d v="1992-07-03T00:00:00"/>
    <n v="68173"/>
    <n v="21800"/>
    <n v="76"/>
    <x v="27"/>
    <x v="2"/>
    <n v="110"/>
    <n v="89973"/>
    <n v="0.31977469086001792"/>
  </r>
  <r>
    <x v="3477"/>
    <s v="Rahul Verma"/>
    <x v="0"/>
    <x v="6"/>
    <s v="Analyst"/>
    <d v="2016-04-18T00:00:00"/>
    <d v="2007-05-19T00:00:00"/>
    <n v="42851"/>
    <n v="28659"/>
    <n v="97"/>
    <x v="2"/>
    <x v="5"/>
    <n v="114"/>
    <n v="71510"/>
    <n v="0.66880586217357818"/>
  </r>
  <r>
    <x v="3478"/>
    <s v="Aarav Sharma"/>
    <x v="1"/>
    <x v="4"/>
    <s v="Associate"/>
    <d v="2017-01-15T00:00:00"/>
    <d v="2011-03-12T00:00:00"/>
    <n v="84464"/>
    <n v="15907"/>
    <n v="64"/>
    <x v="2"/>
    <x v="1"/>
    <n v="107"/>
    <n v="100371"/>
    <n v="0.18832875544610722"/>
  </r>
  <r>
    <x v="3479"/>
    <s v="Vikram Singh"/>
    <x v="1"/>
    <x v="1"/>
    <s v="Manager"/>
    <d v="2021-10-05T00:00:00"/>
    <d v="1981-03-21T00:00:00"/>
    <n v="39533"/>
    <n v="10019"/>
    <n v="77"/>
    <x v="44"/>
    <x v="1"/>
    <n v="110"/>
    <n v="49552"/>
    <n v="0.25343384008296865"/>
  </r>
  <r>
    <x v="3480"/>
    <s v="Pooja Das"/>
    <x v="1"/>
    <x v="4"/>
    <s v="Executive"/>
    <d v="2019-09-25T00:00:00"/>
    <d v="2012-03-29T00:00:00"/>
    <n v="112697"/>
    <n v="16451"/>
    <n v="86"/>
    <x v="25"/>
    <x v="6"/>
    <n v="112"/>
    <n v="129148"/>
    <n v="0.14597549180546066"/>
  </r>
  <r>
    <x v="3481"/>
    <s v="Neha Kulkarni"/>
    <x v="1"/>
    <x v="1"/>
    <s v="Lead"/>
    <d v="2016-06-25T00:00:00"/>
    <d v="2011-06-15T00:00:00"/>
    <n v="56456"/>
    <n v="7034"/>
    <n v="89"/>
    <x v="1"/>
    <x v="0"/>
    <n v="114"/>
    <n v="63490"/>
    <n v="0.12459260308913137"/>
  </r>
  <r>
    <x v="3482"/>
    <s v="Aditya Kapoor"/>
    <x v="1"/>
    <x v="4"/>
    <s v="Analyst"/>
    <d v="2024-09-18T00:00:00"/>
    <d v="1994-03-06T00:00:00"/>
    <n v="55417"/>
    <n v="8346"/>
    <n v="84"/>
    <x v="26"/>
    <x v="5"/>
    <n v="105"/>
    <n v="63763"/>
    <n v="0.15060360539184728"/>
  </r>
  <r>
    <x v="3483"/>
    <s v="Ishita Roy"/>
    <x v="1"/>
    <x v="1"/>
    <s v="Executive"/>
    <d v="2015-08-05T00:00:00"/>
    <d v="1989-07-24T00:00:00"/>
    <n v="82670"/>
    <n v="27124"/>
    <n v="71"/>
    <x v="34"/>
    <x v="0"/>
    <n v="116"/>
    <n v="109794"/>
    <n v="0.32809967340026613"/>
  </r>
  <r>
    <x v="3484"/>
    <s v="Rahul Verma"/>
    <x v="1"/>
    <x v="2"/>
    <s v="Lead"/>
    <d v="2016-10-25T00:00:00"/>
    <d v="1992-10-01T00:00:00"/>
    <n v="64092"/>
    <n v="19960"/>
    <n v="82"/>
    <x v="22"/>
    <x v="5"/>
    <n v="103"/>
    <n v="84052"/>
    <n v="0.31142732322286715"/>
  </r>
  <r>
    <x v="3485"/>
    <s v="Sneha Iyer"/>
    <x v="0"/>
    <x v="2"/>
    <s v="Analyst"/>
    <d v="2017-05-08T00:00:00"/>
    <d v="2004-05-20T00:00:00"/>
    <n v="116557"/>
    <n v="5469"/>
    <n v="91"/>
    <x v="60"/>
    <x v="4"/>
    <n v="106"/>
    <n v="122026"/>
    <n v="4.6921248831044038E-2"/>
  </r>
  <r>
    <x v="3486"/>
    <s v="Ravi Teja"/>
    <x v="1"/>
    <x v="4"/>
    <s v="Analyst"/>
    <d v="2025-02-28T00:00:00"/>
    <d v="1997-09-21T00:00:00"/>
    <n v="79551"/>
    <n v="7541"/>
    <n v="80"/>
    <x v="2"/>
    <x v="3"/>
    <n v="112"/>
    <n v="87092"/>
    <n v="9.4794534323892843E-2"/>
  </r>
  <r>
    <x v="3487"/>
    <s v="Ajay Singh"/>
    <x v="1"/>
    <x v="4"/>
    <s v="Associate"/>
    <d v="2019-03-23T00:00:00"/>
    <d v="1990-05-23T00:00:00"/>
    <n v="71352"/>
    <n v="19188"/>
    <n v="80"/>
    <x v="14"/>
    <x v="4"/>
    <n v="110"/>
    <n v="90540"/>
    <n v="0.26892028254288597"/>
  </r>
  <r>
    <x v="3488"/>
    <s v="Rahul Verma"/>
    <x v="0"/>
    <x v="1"/>
    <s v="Lead"/>
    <d v="2024-08-01T00:00:00"/>
    <d v="2004-09-18T00:00:00"/>
    <n v="114215"/>
    <n v="22113"/>
    <n v="71"/>
    <x v="15"/>
    <x v="5"/>
    <n v="103"/>
    <n v="136328"/>
    <n v="0.19360854528739657"/>
  </r>
  <r>
    <x v="3489"/>
    <s v="Kavya Nair"/>
    <x v="1"/>
    <x v="3"/>
    <s v="Manager"/>
    <d v="2015-06-19T00:00:00"/>
    <d v="1994-03-06T00:00:00"/>
    <n v="105406"/>
    <n v="13929"/>
    <n v="84"/>
    <x v="21"/>
    <x v="0"/>
    <n v="120"/>
    <n v="119335"/>
    <n v="0.13214617763694667"/>
  </r>
  <r>
    <x v="3490"/>
    <s v="Swathi Ramesh"/>
    <x v="1"/>
    <x v="1"/>
    <s v="Manager"/>
    <d v="2020-08-16T00:00:00"/>
    <d v="1987-01-05T00:00:00"/>
    <n v="115790"/>
    <n v="22452"/>
    <n v="78"/>
    <x v="58"/>
    <x v="6"/>
    <n v="111"/>
    <n v="138242"/>
    <n v="0.19390275498747733"/>
  </r>
  <r>
    <x v="3491"/>
    <s v="Arjun Mehta"/>
    <x v="0"/>
    <x v="1"/>
    <s v="Analyst"/>
    <d v="2022-07-06T00:00:00"/>
    <d v="1989-11-17T00:00:00"/>
    <n v="113409"/>
    <n v="10490"/>
    <n v="99"/>
    <x v="60"/>
    <x v="1"/>
    <n v="115"/>
    <n v="123899"/>
    <n v="9.2497068133922347E-2"/>
  </r>
  <r>
    <x v="3492"/>
    <s v="Rahul Verma"/>
    <x v="0"/>
    <x v="1"/>
    <s v="Lead"/>
    <d v="2016-10-14T00:00:00"/>
    <d v="1980-10-01T00:00:00"/>
    <n v="52261"/>
    <n v="19175"/>
    <n v="84"/>
    <x v="56"/>
    <x v="2"/>
    <n v="110"/>
    <n v="71436"/>
    <n v="0.36690840205889669"/>
  </r>
  <r>
    <x v="3493"/>
    <s v="Arjun Mehta"/>
    <x v="1"/>
    <x v="5"/>
    <s v="Lead"/>
    <d v="2020-05-22T00:00:00"/>
    <d v="2004-06-14T00:00:00"/>
    <n v="76013"/>
    <n v="9462"/>
    <n v="87"/>
    <x v="29"/>
    <x v="1"/>
    <n v="111"/>
    <n v="85475"/>
    <n v="0.12447870758949127"/>
  </r>
  <r>
    <x v="3494"/>
    <s v="Kavya Nair"/>
    <x v="1"/>
    <x v="1"/>
    <s v="Manager"/>
    <d v="2020-03-10T00:00:00"/>
    <d v="1996-12-26T00:00:00"/>
    <n v="28808"/>
    <n v="28670"/>
    <n v="75"/>
    <x v="11"/>
    <x v="6"/>
    <n v="117"/>
    <n v="57478"/>
    <n v="0.99520966398222721"/>
  </r>
  <r>
    <x v="3495"/>
    <s v="Tarun Verma"/>
    <x v="1"/>
    <x v="4"/>
    <s v="Executive"/>
    <d v="2024-04-27T00:00:00"/>
    <d v="1992-01-19T00:00:00"/>
    <n v="82361"/>
    <n v="7621"/>
    <n v="60"/>
    <x v="22"/>
    <x v="5"/>
    <n v="118"/>
    <n v="89982"/>
    <n v="9.2531659401901389E-2"/>
  </r>
  <r>
    <x v="3496"/>
    <s v="Ananya Rao"/>
    <x v="0"/>
    <x v="6"/>
    <s v="Lead"/>
    <d v="2022-02-06T00:00:00"/>
    <d v="1995-07-25T00:00:00"/>
    <n v="108441"/>
    <n v="28076"/>
    <n v="83"/>
    <x v="41"/>
    <x v="5"/>
    <n v="111"/>
    <n v="136517"/>
    <n v="0.25890576442489466"/>
  </r>
  <r>
    <x v="3497"/>
    <s v="Neha Kulkarni"/>
    <x v="0"/>
    <x v="1"/>
    <s v="Lead"/>
    <d v="2016-06-12T00:00:00"/>
    <d v="2000-04-25T00:00:00"/>
    <n v="90497"/>
    <n v="26112"/>
    <n v="62"/>
    <x v="17"/>
    <x v="3"/>
    <n v="111"/>
    <n v="116609"/>
    <n v="0.28853995160060553"/>
  </r>
  <r>
    <x v="3498"/>
    <s v="Rohan Gupta"/>
    <x v="1"/>
    <x v="4"/>
    <s v="Senior Executive"/>
    <d v="2022-11-30T00:00:00"/>
    <d v="2006-03-13T00:00:00"/>
    <n v="86579"/>
    <n v="12154"/>
    <n v="63"/>
    <x v="29"/>
    <x v="5"/>
    <n v="115"/>
    <n v="98733"/>
    <n v="0.14038046177479527"/>
  </r>
  <r>
    <x v="3499"/>
    <s v="Ananya Rao"/>
    <x v="0"/>
    <x v="1"/>
    <s v="Manager"/>
    <d v="2018-11-11T00:00:00"/>
    <d v="2000-02-07T00:00:00"/>
    <n v="27968"/>
    <n v="15229"/>
    <n v="70"/>
    <x v="35"/>
    <x v="3"/>
    <n v="102"/>
    <n v="43197"/>
    <n v="0.54451516018306634"/>
  </r>
  <r>
    <x v="3500"/>
    <s v="Arjun Mehta"/>
    <x v="1"/>
    <x v="6"/>
    <s v="Senior Executive"/>
    <d v="2018-04-04T00:00:00"/>
    <d v="1998-06-01T00:00:00"/>
    <n v="93315"/>
    <n v="24779"/>
    <n v="74"/>
    <x v="21"/>
    <x v="4"/>
    <n v="115"/>
    <n v="118094"/>
    <n v="0.2655414456411081"/>
  </r>
  <r>
    <x v="3501"/>
    <s v="Ishita Roy"/>
    <x v="0"/>
    <x v="6"/>
    <s v="Analyst"/>
    <d v="2016-03-01T00:00:00"/>
    <d v="1998-08-22T00:00:00"/>
    <n v="87478"/>
    <n v="23281"/>
    <n v="94"/>
    <x v="3"/>
    <x v="6"/>
    <n v="112"/>
    <n v="110759"/>
    <n v="0.26613548549349553"/>
  </r>
  <r>
    <x v="3502"/>
    <s v="Gayathri Iyer"/>
    <x v="1"/>
    <x v="2"/>
    <s v="Senior Executive"/>
    <d v="2019-06-26T00:00:00"/>
    <d v="2008-12-05T00:00:00"/>
    <n v="85323"/>
    <n v="12629"/>
    <n v="93"/>
    <x v="23"/>
    <x v="4"/>
    <n v="111"/>
    <n v="97952"/>
    <n v="0.14801401732241012"/>
  </r>
  <r>
    <x v="3503"/>
    <s v="Karan Malhotra"/>
    <x v="0"/>
    <x v="6"/>
    <s v="Senior Executive"/>
    <d v="2020-10-10T00:00:00"/>
    <d v="2010-02-08T00:00:00"/>
    <n v="59675"/>
    <n v="29449"/>
    <n v="87"/>
    <x v="32"/>
    <x v="0"/>
    <n v="108"/>
    <n v="89124"/>
    <n v="0.49348973607038121"/>
  </r>
  <r>
    <x v="3504"/>
    <s v="Rohan Gupta"/>
    <x v="0"/>
    <x v="2"/>
    <s v="Executive"/>
    <d v="2021-12-29T00:00:00"/>
    <d v="1983-03-01T00:00:00"/>
    <n v="115411"/>
    <n v="10342"/>
    <n v="78"/>
    <x v="60"/>
    <x v="1"/>
    <n v="111"/>
    <n v="125753"/>
    <n v="8.9610175806465589E-2"/>
  </r>
  <r>
    <x v="3505"/>
    <s v="Meera Joshi"/>
    <x v="1"/>
    <x v="2"/>
    <s v="Associate"/>
    <d v="2015-04-29T00:00:00"/>
    <d v="1980-06-22T00:00:00"/>
    <n v="111407"/>
    <n v="18868"/>
    <n v="70"/>
    <x v="12"/>
    <x v="0"/>
    <n v="120"/>
    <n v="130275"/>
    <n v="0.16936099167915841"/>
  </r>
  <r>
    <x v="3506"/>
    <s v="Vikram Singh"/>
    <x v="1"/>
    <x v="4"/>
    <s v="Manager"/>
    <d v="2022-08-06T00:00:00"/>
    <d v="1992-07-07T00:00:00"/>
    <n v="45926"/>
    <n v="18819"/>
    <n v="77"/>
    <x v="26"/>
    <x v="2"/>
    <n v="114"/>
    <n v="64745"/>
    <n v="0.40976788747114923"/>
  </r>
  <r>
    <x v="3507"/>
    <s v="Aarav Sharma"/>
    <x v="1"/>
    <x v="1"/>
    <s v="Analyst"/>
    <d v="2015-12-15T00:00:00"/>
    <d v="1985-10-10T00:00:00"/>
    <n v="119163"/>
    <n v="6546"/>
    <n v="74"/>
    <x v="38"/>
    <x v="5"/>
    <n v="119"/>
    <n v="125709"/>
    <n v="5.4933158782507992E-2"/>
  </r>
  <r>
    <x v="3508"/>
    <s v="Swathi Ramesh"/>
    <x v="0"/>
    <x v="2"/>
    <s v="Analyst"/>
    <d v="2017-09-15T00:00:00"/>
    <d v="2012-05-10T00:00:00"/>
    <n v="91132"/>
    <n v="21344"/>
    <n v="65"/>
    <x v="38"/>
    <x v="4"/>
    <n v="113"/>
    <n v="112476"/>
    <n v="0.23420971777202301"/>
  </r>
  <r>
    <x v="3509"/>
    <s v="Arjun Mehta"/>
    <x v="0"/>
    <x v="1"/>
    <s v="Senior Executive"/>
    <d v="2019-10-04T00:00:00"/>
    <d v="2004-08-28T00:00:00"/>
    <n v="106861"/>
    <n v="6747"/>
    <n v="80"/>
    <x v="47"/>
    <x v="1"/>
    <n v="103"/>
    <n v="113608"/>
    <n v="6.3138095282656903E-2"/>
  </r>
  <r>
    <x v="3510"/>
    <s v="Priya Reddy"/>
    <x v="0"/>
    <x v="0"/>
    <s v="Senior Executive"/>
    <d v="2024-03-07T00:00:00"/>
    <d v="1989-10-19T00:00:00"/>
    <n v="52093"/>
    <n v="19976"/>
    <n v="77"/>
    <x v="44"/>
    <x v="4"/>
    <n v="107"/>
    <n v="72069"/>
    <n v="0.38346802833394122"/>
  </r>
  <r>
    <x v="3511"/>
    <s v="Aditya Kapoor"/>
    <x v="1"/>
    <x v="3"/>
    <s v="Analyst"/>
    <d v="2016-06-13T00:00:00"/>
    <d v="2008-07-10T00:00:00"/>
    <n v="110974"/>
    <n v="19740"/>
    <n v="91"/>
    <x v="24"/>
    <x v="1"/>
    <n v="115"/>
    <n v="130714"/>
    <n v="0.17787950330708094"/>
  </r>
  <r>
    <x v="3512"/>
    <s v="Rahul Verma"/>
    <x v="1"/>
    <x v="3"/>
    <s v="Senior Executive"/>
    <d v="2021-10-26T00:00:00"/>
    <d v="1999-05-10T00:00:00"/>
    <n v="111514"/>
    <n v="25348"/>
    <n v="83"/>
    <x v="31"/>
    <x v="0"/>
    <n v="119"/>
    <n v="136862"/>
    <n v="0.22730778198253135"/>
  </r>
  <r>
    <x v="3513"/>
    <s v="Krishna Chaitanya"/>
    <x v="1"/>
    <x v="6"/>
    <s v="Associate"/>
    <d v="2018-10-27T00:00:00"/>
    <d v="2005-06-29T00:00:00"/>
    <n v="69991"/>
    <n v="25041"/>
    <n v="96"/>
    <x v="50"/>
    <x v="3"/>
    <n v="101"/>
    <n v="95032"/>
    <n v="0.35777457101627352"/>
  </r>
  <r>
    <x v="3514"/>
    <s v="Aditya Kapoor"/>
    <x v="1"/>
    <x v="2"/>
    <s v="Executive"/>
    <d v="2022-09-20T00:00:00"/>
    <d v="2008-03-22T00:00:00"/>
    <n v="75688"/>
    <n v="9391"/>
    <n v="96"/>
    <x v="14"/>
    <x v="0"/>
    <n v="103"/>
    <n v="85079"/>
    <n v="0.12407515061832787"/>
  </r>
  <r>
    <x v="3515"/>
    <s v="Ishita Roy"/>
    <x v="0"/>
    <x v="6"/>
    <s v="Manager"/>
    <d v="2019-02-02T00:00:00"/>
    <d v="1992-11-02T00:00:00"/>
    <n v="34739"/>
    <n v="23322"/>
    <n v="74"/>
    <x v="39"/>
    <x v="3"/>
    <n v="106"/>
    <n v="58061"/>
    <n v="0.67134920406459597"/>
  </r>
  <r>
    <x v="3516"/>
    <s v="Aditya Kapoor"/>
    <x v="0"/>
    <x v="2"/>
    <s v="Lead"/>
    <d v="2025-01-21T00:00:00"/>
    <d v="1996-06-17T00:00:00"/>
    <n v="43797"/>
    <n v="7021"/>
    <n v="89"/>
    <x v="47"/>
    <x v="0"/>
    <n v="117"/>
    <n v="50818"/>
    <n v="0.16030778363814874"/>
  </r>
  <r>
    <x v="3517"/>
    <s v="Nisha Kapoor"/>
    <x v="0"/>
    <x v="5"/>
    <s v="Analyst"/>
    <d v="2019-06-04T00:00:00"/>
    <d v="2009-02-28T00:00:00"/>
    <n v="66069"/>
    <n v="8154"/>
    <n v="64"/>
    <x v="39"/>
    <x v="0"/>
    <n v="106"/>
    <n v="74223"/>
    <n v="0.12341642827952595"/>
  </r>
  <r>
    <x v="3518"/>
    <s v="Rahul Verma"/>
    <x v="1"/>
    <x v="5"/>
    <s v="Senior Executive"/>
    <d v="2020-07-05T00:00:00"/>
    <d v="1993-04-01T00:00:00"/>
    <n v="118130"/>
    <n v="14694"/>
    <n v="80"/>
    <x v="11"/>
    <x v="6"/>
    <n v="107"/>
    <n v="132824"/>
    <n v="0.12438838567679675"/>
  </r>
  <r>
    <x v="3519"/>
    <s v="Priya Reddy"/>
    <x v="0"/>
    <x v="3"/>
    <s v="Lead"/>
    <d v="2019-04-29T00:00:00"/>
    <d v="2007-12-11T00:00:00"/>
    <n v="59350"/>
    <n v="20179"/>
    <n v="72"/>
    <x v="1"/>
    <x v="1"/>
    <n v="118"/>
    <n v="79529"/>
    <n v="0.34"/>
  </r>
  <r>
    <x v="3520"/>
    <s v="Arjun Mehta"/>
    <x v="1"/>
    <x v="0"/>
    <s v="Executive"/>
    <d v="2024-03-23T00:00:00"/>
    <d v="2012-09-09T00:00:00"/>
    <n v="72497"/>
    <n v="27387"/>
    <n v="75"/>
    <x v="36"/>
    <x v="0"/>
    <n v="103"/>
    <n v="99884"/>
    <n v="0.37776735589058857"/>
  </r>
  <r>
    <x v="3521"/>
    <s v="Kavya Nair"/>
    <x v="1"/>
    <x v="6"/>
    <s v="Analyst"/>
    <d v="2023-04-06T00:00:00"/>
    <d v="2011-07-02T00:00:00"/>
    <n v="47658"/>
    <n v="24095"/>
    <n v="72"/>
    <x v="51"/>
    <x v="2"/>
    <n v="108"/>
    <n v="71753"/>
    <n v="0.50558143438667169"/>
  </r>
  <r>
    <x v="3522"/>
    <s v="Pooja Das"/>
    <x v="0"/>
    <x v="4"/>
    <s v="Senior Executive"/>
    <d v="2016-01-05T00:00:00"/>
    <d v="1987-11-24T00:00:00"/>
    <n v="118919"/>
    <n v="7901"/>
    <n v="95"/>
    <x v="47"/>
    <x v="6"/>
    <n v="112"/>
    <n v="126820"/>
    <n v="6.6440181972603207E-2"/>
  </r>
  <r>
    <x v="3523"/>
    <s v="Krishna Chaitanya"/>
    <x v="0"/>
    <x v="6"/>
    <s v="Associate"/>
    <d v="2021-05-30T00:00:00"/>
    <d v="1994-03-21T00:00:00"/>
    <n v="101414"/>
    <n v="23618"/>
    <n v="63"/>
    <x v="14"/>
    <x v="6"/>
    <n v="110"/>
    <n v="125032"/>
    <n v="0.23288697812925238"/>
  </r>
  <r>
    <x v="3524"/>
    <s v="Tarun Verma"/>
    <x v="1"/>
    <x v="0"/>
    <s v="Executive"/>
    <d v="2023-12-23T00:00:00"/>
    <d v="2009-05-26T00:00:00"/>
    <n v="56020"/>
    <n v="10041"/>
    <n v="80"/>
    <x v="54"/>
    <x v="2"/>
    <n v="101"/>
    <n v="66061"/>
    <n v="0.17923955730096394"/>
  </r>
  <r>
    <x v="3525"/>
    <s v="Rahul Verma"/>
    <x v="0"/>
    <x v="5"/>
    <s v="Analyst"/>
    <d v="2017-04-15T00:00:00"/>
    <d v="1993-07-28T00:00:00"/>
    <n v="55569"/>
    <n v="13584"/>
    <n v="92"/>
    <x v="14"/>
    <x v="3"/>
    <n v="116"/>
    <n v="69153"/>
    <n v="0.24445284241213627"/>
  </r>
  <r>
    <x v="3526"/>
    <s v="Rahul Verma"/>
    <x v="0"/>
    <x v="1"/>
    <s v="Manager"/>
    <d v="2023-08-09T00:00:00"/>
    <d v="2010-10-03T00:00:00"/>
    <n v="106711"/>
    <n v="19169"/>
    <n v="71"/>
    <x v="47"/>
    <x v="2"/>
    <n v="114"/>
    <n v="125880"/>
    <n v="0.17963471432185998"/>
  </r>
  <r>
    <x v="3527"/>
    <s v="Ravi Teja"/>
    <x v="1"/>
    <x v="0"/>
    <s v="Executive"/>
    <d v="2020-07-14T00:00:00"/>
    <d v="1990-09-24T00:00:00"/>
    <n v="63057"/>
    <n v="9208"/>
    <n v="67"/>
    <x v="51"/>
    <x v="6"/>
    <n v="105"/>
    <n v="72265"/>
    <n v="0.14602661084415688"/>
  </r>
  <r>
    <x v="3528"/>
    <s v="Aarav Sharma"/>
    <x v="0"/>
    <x v="4"/>
    <s v="Analyst"/>
    <d v="2024-11-25T00:00:00"/>
    <d v="2011-03-19T00:00:00"/>
    <n v="117766"/>
    <n v="11678"/>
    <n v="92"/>
    <x v="19"/>
    <x v="5"/>
    <n v="102"/>
    <n v="129444"/>
    <n v="9.9162746463325582E-2"/>
  </r>
  <r>
    <x v="3529"/>
    <s v="Rahul Verma"/>
    <x v="1"/>
    <x v="4"/>
    <s v="Senior Executive"/>
    <d v="2021-04-14T00:00:00"/>
    <d v="1981-07-17T00:00:00"/>
    <n v="46333"/>
    <n v="25252"/>
    <n v="93"/>
    <x v="29"/>
    <x v="1"/>
    <n v="102"/>
    <n v="71585"/>
    <n v="0.54501111518787904"/>
  </r>
  <r>
    <x v="3530"/>
    <s v="Ravi Teja"/>
    <x v="0"/>
    <x v="4"/>
    <s v="Associate"/>
    <d v="2022-08-06T00:00:00"/>
    <d v="1998-06-27T00:00:00"/>
    <n v="64586"/>
    <n v="16811"/>
    <n v="70"/>
    <x v="37"/>
    <x v="6"/>
    <n v="119"/>
    <n v="81397"/>
    <n v="0.26028860743814447"/>
  </r>
  <r>
    <x v="3531"/>
    <s v="Sneha Iyer"/>
    <x v="0"/>
    <x v="4"/>
    <s v="Executive"/>
    <d v="2015-10-15T00:00:00"/>
    <d v="2010-01-31T00:00:00"/>
    <n v="53437"/>
    <n v="11297"/>
    <n v="80"/>
    <x v="23"/>
    <x v="1"/>
    <n v="107"/>
    <n v="64734"/>
    <n v="0.21140782603813837"/>
  </r>
  <r>
    <x v="3532"/>
    <s v="Sneha Iyer"/>
    <x v="1"/>
    <x v="1"/>
    <s v="Executive"/>
    <d v="2023-07-12T00:00:00"/>
    <d v="1999-05-03T00:00:00"/>
    <n v="107055"/>
    <n v="18064"/>
    <n v="91"/>
    <x v="17"/>
    <x v="3"/>
    <n v="103"/>
    <n v="125119"/>
    <n v="0.16873569660454907"/>
  </r>
  <r>
    <x v="3533"/>
    <s v="Tarun Verma"/>
    <x v="0"/>
    <x v="0"/>
    <s v="Lead"/>
    <d v="2017-06-10T00:00:00"/>
    <d v="2010-12-26T00:00:00"/>
    <n v="96808"/>
    <n v="23454"/>
    <n v="65"/>
    <x v="39"/>
    <x v="6"/>
    <n v="117"/>
    <n v="120262"/>
    <n v="0.24227336583753409"/>
  </r>
  <r>
    <x v="3534"/>
    <s v="Tarun Verma"/>
    <x v="1"/>
    <x v="0"/>
    <s v="Senior Executive"/>
    <d v="2024-02-13T00:00:00"/>
    <d v="1981-05-09T00:00:00"/>
    <n v="39681"/>
    <n v="12837"/>
    <n v="73"/>
    <x v="35"/>
    <x v="5"/>
    <n v="101"/>
    <n v="52518"/>
    <n v="0.3235049519921373"/>
  </r>
  <r>
    <x v="3535"/>
    <s v="Ananya Rao"/>
    <x v="1"/>
    <x v="5"/>
    <s v="Senior Executive"/>
    <d v="2021-08-23T00:00:00"/>
    <d v="1996-07-02T00:00:00"/>
    <n v="81342"/>
    <n v="5911"/>
    <n v="91"/>
    <x v="7"/>
    <x v="3"/>
    <n v="117"/>
    <n v="87253"/>
    <n v="7.2668486144918984E-2"/>
  </r>
  <r>
    <x v="3536"/>
    <s v="Tarun Verma"/>
    <x v="1"/>
    <x v="6"/>
    <s v="Analyst"/>
    <d v="2024-04-07T00:00:00"/>
    <d v="2012-02-05T00:00:00"/>
    <n v="90002"/>
    <n v="19869"/>
    <n v="82"/>
    <x v="33"/>
    <x v="0"/>
    <n v="105"/>
    <n v="109871"/>
    <n v="0.2207617608497589"/>
  </r>
  <r>
    <x v="3537"/>
    <s v="Meera Joshi"/>
    <x v="1"/>
    <x v="1"/>
    <s v="Executive"/>
    <d v="2015-11-05T00:00:00"/>
    <d v="1996-12-04T00:00:00"/>
    <n v="52389"/>
    <n v="8855"/>
    <n v="85"/>
    <x v="1"/>
    <x v="4"/>
    <n v="107"/>
    <n v="61244"/>
    <n v="0.16902403176239286"/>
  </r>
  <r>
    <x v="3538"/>
    <s v="Krishna Chaitanya"/>
    <x v="1"/>
    <x v="2"/>
    <s v="Manager"/>
    <d v="2023-03-02T00:00:00"/>
    <d v="1983-06-12T00:00:00"/>
    <n v="37166"/>
    <n v="26375"/>
    <n v="63"/>
    <x v="49"/>
    <x v="4"/>
    <n v="115"/>
    <n v="63541"/>
    <n v="0.70965398482483988"/>
  </r>
  <r>
    <x v="3539"/>
    <s v="Aarav Sharma"/>
    <x v="0"/>
    <x v="5"/>
    <s v="Manager"/>
    <d v="2021-11-11T00:00:00"/>
    <d v="1997-01-02T00:00:00"/>
    <n v="51971"/>
    <n v="6980"/>
    <n v="87"/>
    <x v="23"/>
    <x v="4"/>
    <n v="115"/>
    <n v="58951"/>
    <n v="0.13430567047006986"/>
  </r>
  <r>
    <x v="3540"/>
    <s v="Aarav Sharma"/>
    <x v="0"/>
    <x v="6"/>
    <s v="Manager"/>
    <d v="2021-10-24T00:00:00"/>
    <d v="1992-08-07T00:00:00"/>
    <n v="77768"/>
    <n v="24568"/>
    <n v="85"/>
    <x v="23"/>
    <x v="0"/>
    <n v="120"/>
    <n v="102336"/>
    <n v="0.31591400061722047"/>
  </r>
  <r>
    <x v="3541"/>
    <s v="Ananya Rao"/>
    <x v="0"/>
    <x v="5"/>
    <s v="Executive"/>
    <d v="2017-06-12T00:00:00"/>
    <d v="2010-12-14T00:00:00"/>
    <n v="85452"/>
    <n v="6942"/>
    <n v="61"/>
    <x v="32"/>
    <x v="6"/>
    <n v="111"/>
    <n v="92394"/>
    <n v="8.123859008566213E-2"/>
  </r>
  <r>
    <x v="3542"/>
    <s v="Swathi Ramesh"/>
    <x v="0"/>
    <x v="5"/>
    <s v="Analyst"/>
    <d v="2021-07-03T00:00:00"/>
    <d v="2002-03-23T00:00:00"/>
    <n v="33611"/>
    <n v="13989"/>
    <n v="63"/>
    <x v="45"/>
    <x v="2"/>
    <n v="107"/>
    <n v="47600"/>
    <n v="0.41620302877034304"/>
  </r>
  <r>
    <x v="3543"/>
    <s v="Ananya Rao"/>
    <x v="0"/>
    <x v="1"/>
    <s v="Senior Executive"/>
    <d v="2017-06-01T00:00:00"/>
    <d v="1981-05-16T00:00:00"/>
    <n v="78244"/>
    <n v="16063"/>
    <n v="94"/>
    <x v="51"/>
    <x v="2"/>
    <n v="110"/>
    <n v="94307"/>
    <n v="0.205293696641276"/>
  </r>
  <r>
    <x v="3544"/>
    <s v="Pooja Das"/>
    <x v="0"/>
    <x v="4"/>
    <s v="Lead"/>
    <d v="2016-12-01T00:00:00"/>
    <d v="1990-12-01T00:00:00"/>
    <n v="86357"/>
    <n v="15979"/>
    <n v="98"/>
    <x v="30"/>
    <x v="6"/>
    <n v="119"/>
    <n v="102336"/>
    <n v="0.18503421841888903"/>
  </r>
  <r>
    <x v="3545"/>
    <s v="Tarun Verma"/>
    <x v="0"/>
    <x v="1"/>
    <s v="Manager"/>
    <d v="2024-07-17T00:00:00"/>
    <d v="1994-07-31T00:00:00"/>
    <n v="96006"/>
    <n v="27690"/>
    <n v="69"/>
    <x v="0"/>
    <x v="3"/>
    <n v="118"/>
    <n v="123696"/>
    <n v="0.28841947378288857"/>
  </r>
  <r>
    <x v="3546"/>
    <s v="Aditya Kapoor"/>
    <x v="1"/>
    <x v="6"/>
    <s v="Senior Executive"/>
    <d v="2024-10-04T00:00:00"/>
    <d v="1985-01-18T00:00:00"/>
    <n v="52731"/>
    <n v="25322"/>
    <n v="67"/>
    <x v="47"/>
    <x v="1"/>
    <n v="114"/>
    <n v="78053"/>
    <n v="0.48021088164457343"/>
  </r>
  <r>
    <x v="3547"/>
    <s v="Aarav Sharma"/>
    <x v="0"/>
    <x v="6"/>
    <s v="Manager"/>
    <d v="2024-08-31T00:00:00"/>
    <d v="1987-05-28T00:00:00"/>
    <n v="55829"/>
    <n v="19036"/>
    <n v="91"/>
    <x v="60"/>
    <x v="1"/>
    <n v="107"/>
    <n v="74865"/>
    <n v="0.34096974690573001"/>
  </r>
  <r>
    <x v="3548"/>
    <s v="Ravi Teja"/>
    <x v="1"/>
    <x v="1"/>
    <s v="Associate"/>
    <d v="2024-11-05T00:00:00"/>
    <d v="2005-03-27T00:00:00"/>
    <n v="108218"/>
    <n v="11308"/>
    <n v="69"/>
    <x v="29"/>
    <x v="5"/>
    <n v="118"/>
    <n v="119526"/>
    <n v="0.10449278308599309"/>
  </r>
  <r>
    <x v="3549"/>
    <s v="Aarav Sharma"/>
    <x v="0"/>
    <x v="6"/>
    <s v="Lead"/>
    <d v="2017-08-22T00:00:00"/>
    <d v="1998-06-12T00:00:00"/>
    <n v="58467"/>
    <n v="19384"/>
    <n v="83"/>
    <x v="56"/>
    <x v="3"/>
    <n v="114"/>
    <n v="77851"/>
    <n v="0.33153744847520822"/>
  </r>
  <r>
    <x v="3550"/>
    <s v="Neha Kulkarni"/>
    <x v="1"/>
    <x v="4"/>
    <s v="Associate"/>
    <d v="2023-04-12T00:00:00"/>
    <d v="2001-07-06T00:00:00"/>
    <n v="118285"/>
    <n v="13708"/>
    <n v="66"/>
    <x v="23"/>
    <x v="5"/>
    <n v="116"/>
    <n v="131993"/>
    <n v="0.11588958870524581"/>
  </r>
  <r>
    <x v="3551"/>
    <s v="Rahul Verma"/>
    <x v="0"/>
    <x v="0"/>
    <s v="Associate"/>
    <d v="2017-07-22T00:00:00"/>
    <d v="1984-09-26T00:00:00"/>
    <n v="84948"/>
    <n v="15909"/>
    <n v="82"/>
    <x v="27"/>
    <x v="5"/>
    <n v="119"/>
    <n v="100857"/>
    <n v="0.18727927673400196"/>
  </r>
  <r>
    <x v="3552"/>
    <s v="Ishita Roy"/>
    <x v="1"/>
    <x v="3"/>
    <s v="Analyst"/>
    <d v="2016-05-14T00:00:00"/>
    <d v="1991-09-02T00:00:00"/>
    <n v="71969"/>
    <n v="21822"/>
    <n v="79"/>
    <x v="20"/>
    <x v="1"/>
    <n v="104"/>
    <n v="93791"/>
    <n v="0.30321388375550584"/>
  </r>
  <r>
    <x v="3553"/>
    <s v="Sneha Iyer"/>
    <x v="1"/>
    <x v="6"/>
    <s v="Analyst"/>
    <d v="2019-02-23T00:00:00"/>
    <d v="1999-09-17T00:00:00"/>
    <n v="48365"/>
    <n v="22827"/>
    <n v="67"/>
    <x v="14"/>
    <x v="3"/>
    <n v="107"/>
    <n v="71192"/>
    <n v="0.47197353458079189"/>
  </r>
  <r>
    <x v="3554"/>
    <s v="Karan Malhotra"/>
    <x v="0"/>
    <x v="0"/>
    <s v="Associate"/>
    <d v="2021-01-16T00:00:00"/>
    <d v="1997-02-05T00:00:00"/>
    <n v="40500"/>
    <n v="8341"/>
    <n v="79"/>
    <x v="6"/>
    <x v="6"/>
    <n v="107"/>
    <n v="48841"/>
    <n v="0.20595061728395062"/>
  </r>
  <r>
    <x v="3555"/>
    <s v="Karan Malhotra"/>
    <x v="0"/>
    <x v="0"/>
    <s v="Manager"/>
    <d v="2021-10-24T00:00:00"/>
    <d v="1987-06-19T00:00:00"/>
    <n v="77385"/>
    <n v="29527"/>
    <n v="61"/>
    <x v="35"/>
    <x v="3"/>
    <n v="111"/>
    <n v="106912"/>
    <n v="0.38155973379853975"/>
  </r>
  <r>
    <x v="3556"/>
    <s v="Aditya Kapoor"/>
    <x v="1"/>
    <x v="3"/>
    <s v="Senior Executive"/>
    <d v="2025-03-15T00:00:00"/>
    <d v="1991-08-01T00:00:00"/>
    <n v="47996"/>
    <n v="29298"/>
    <n v="85"/>
    <x v="10"/>
    <x v="5"/>
    <n v="113"/>
    <n v="77294"/>
    <n v="0.61042586882240191"/>
  </r>
  <r>
    <x v="3557"/>
    <s v="Swathi Ramesh"/>
    <x v="1"/>
    <x v="5"/>
    <s v="Executive"/>
    <d v="2020-08-09T00:00:00"/>
    <d v="2000-04-11T00:00:00"/>
    <n v="36731"/>
    <n v="13746"/>
    <n v="61"/>
    <x v="37"/>
    <x v="3"/>
    <n v="109"/>
    <n v="50477"/>
    <n v="0.37423429800441044"/>
  </r>
  <r>
    <x v="3558"/>
    <s v="Nisha Kapoor"/>
    <x v="1"/>
    <x v="6"/>
    <s v="Senior Executive"/>
    <d v="2024-07-03T00:00:00"/>
    <d v="2005-06-01T00:00:00"/>
    <n v="71422"/>
    <n v="27104"/>
    <n v="86"/>
    <x v="35"/>
    <x v="2"/>
    <n v="101"/>
    <n v="98526"/>
    <n v="0.37949091316401107"/>
  </r>
  <r>
    <x v="3559"/>
    <s v="Aarav Sharma"/>
    <x v="0"/>
    <x v="0"/>
    <s v="Analyst"/>
    <d v="2016-01-15T00:00:00"/>
    <d v="2006-12-16T00:00:00"/>
    <n v="79219"/>
    <n v="26087"/>
    <n v="68"/>
    <x v="11"/>
    <x v="2"/>
    <n v="105"/>
    <n v="105306"/>
    <n v="0.32930231383885178"/>
  </r>
  <r>
    <x v="3560"/>
    <s v="Ananya Rao"/>
    <x v="1"/>
    <x v="5"/>
    <s v="Manager"/>
    <d v="2020-04-15T00:00:00"/>
    <d v="1991-12-24T00:00:00"/>
    <n v="115045"/>
    <n v="9119"/>
    <n v="66"/>
    <x v="46"/>
    <x v="4"/>
    <n v="115"/>
    <n v="124164"/>
    <n v="7.9264635577382767E-2"/>
  </r>
  <r>
    <x v="3561"/>
    <s v="Rohan Gupta"/>
    <x v="1"/>
    <x v="5"/>
    <s v="Manager"/>
    <d v="2017-08-07T00:00:00"/>
    <d v="2004-01-01T00:00:00"/>
    <n v="73188"/>
    <n v="26565"/>
    <n v="63"/>
    <x v="29"/>
    <x v="1"/>
    <n v="111"/>
    <n v="99753"/>
    <n v="0.36296933923594032"/>
  </r>
  <r>
    <x v="3562"/>
    <s v="Krishna Chaitanya"/>
    <x v="1"/>
    <x v="0"/>
    <s v="Manager"/>
    <d v="2017-03-04T00:00:00"/>
    <d v="1991-08-08T00:00:00"/>
    <n v="28850"/>
    <n v="28466"/>
    <n v="98"/>
    <x v="48"/>
    <x v="6"/>
    <n v="114"/>
    <n v="57316"/>
    <n v="0.98668977469670716"/>
  </r>
  <r>
    <x v="3563"/>
    <s v="Krishna Chaitanya"/>
    <x v="1"/>
    <x v="0"/>
    <s v="Manager"/>
    <d v="2016-04-09T00:00:00"/>
    <d v="1983-02-14T00:00:00"/>
    <n v="49769"/>
    <n v="18495"/>
    <n v="76"/>
    <x v="3"/>
    <x v="4"/>
    <n v="101"/>
    <n v="68264"/>
    <n v="0.37161686993911874"/>
  </r>
  <r>
    <x v="3564"/>
    <s v="Ananya Rao"/>
    <x v="1"/>
    <x v="5"/>
    <s v="Manager"/>
    <d v="2022-01-17T00:00:00"/>
    <d v="1991-04-19T00:00:00"/>
    <n v="98658"/>
    <n v="13913"/>
    <n v="72"/>
    <x v="38"/>
    <x v="0"/>
    <n v="116"/>
    <n v="112571"/>
    <n v="0.14102252224857589"/>
  </r>
  <r>
    <x v="3565"/>
    <s v="Ishita Roy"/>
    <x v="0"/>
    <x v="0"/>
    <s v="Lead"/>
    <d v="2019-09-17T00:00:00"/>
    <d v="1987-09-30T00:00:00"/>
    <n v="88833"/>
    <n v="23691"/>
    <n v="81"/>
    <x v="14"/>
    <x v="0"/>
    <n v="119"/>
    <n v="112524"/>
    <n v="0.26669143223801967"/>
  </r>
  <r>
    <x v="3566"/>
    <s v="Aditya Kapoor"/>
    <x v="0"/>
    <x v="6"/>
    <s v="Executive"/>
    <d v="2021-08-29T00:00:00"/>
    <d v="1995-12-10T00:00:00"/>
    <n v="58434"/>
    <n v="14341"/>
    <n v="99"/>
    <x v="28"/>
    <x v="2"/>
    <n v="114"/>
    <n v="72775"/>
    <n v="0.24542218571379676"/>
  </r>
  <r>
    <x v="3567"/>
    <s v="Gayathri Iyer"/>
    <x v="1"/>
    <x v="6"/>
    <s v="Executive"/>
    <d v="2024-05-14T00:00:00"/>
    <d v="1983-10-17T00:00:00"/>
    <n v="116317"/>
    <n v="20596"/>
    <n v="82"/>
    <x v="3"/>
    <x v="2"/>
    <n v="105"/>
    <n v="136913"/>
    <n v="0.17706784047043855"/>
  </r>
  <r>
    <x v="3568"/>
    <s v="Tarun Verma"/>
    <x v="1"/>
    <x v="1"/>
    <s v="Manager"/>
    <d v="2015-02-01T00:00:00"/>
    <d v="1980-07-15T00:00:00"/>
    <n v="39712"/>
    <n v="18595"/>
    <n v="64"/>
    <x v="46"/>
    <x v="2"/>
    <n v="107"/>
    <n v="58307"/>
    <n v="0.46824637389202256"/>
  </r>
  <r>
    <x v="3569"/>
    <s v="Vikram Singh"/>
    <x v="1"/>
    <x v="3"/>
    <s v="Manager"/>
    <d v="2022-06-05T00:00:00"/>
    <d v="1992-10-06T00:00:00"/>
    <n v="116372"/>
    <n v="29617"/>
    <n v="80"/>
    <x v="21"/>
    <x v="5"/>
    <n v="108"/>
    <n v="145989"/>
    <n v="0.25450280136115216"/>
  </r>
  <r>
    <x v="3570"/>
    <s v="Aditya Kapoor"/>
    <x v="0"/>
    <x v="5"/>
    <s v="Associate"/>
    <d v="2022-12-24T00:00:00"/>
    <d v="1989-07-19T00:00:00"/>
    <n v="97194"/>
    <n v="12469"/>
    <n v="70"/>
    <x v="40"/>
    <x v="3"/>
    <n v="117"/>
    <n v="109663"/>
    <n v="0.12828981212832069"/>
  </r>
  <r>
    <x v="3571"/>
    <s v="Ajay Singh"/>
    <x v="1"/>
    <x v="2"/>
    <s v="Analyst"/>
    <d v="2022-09-14T00:00:00"/>
    <d v="2010-08-29T00:00:00"/>
    <n v="31053"/>
    <n v="6737"/>
    <n v="65"/>
    <x v="58"/>
    <x v="6"/>
    <n v="115"/>
    <n v="37790"/>
    <n v="0.21695166328535084"/>
  </r>
  <r>
    <x v="3572"/>
    <s v="Ravi Teja"/>
    <x v="0"/>
    <x v="1"/>
    <s v="Lead"/>
    <d v="2022-12-26T00:00:00"/>
    <d v="2007-12-11T00:00:00"/>
    <n v="62207"/>
    <n v="25848"/>
    <n v="81"/>
    <x v="58"/>
    <x v="2"/>
    <n v="103"/>
    <n v="88055"/>
    <n v="0.41551593872072273"/>
  </r>
  <r>
    <x v="3573"/>
    <s v="Ananya Rao"/>
    <x v="0"/>
    <x v="5"/>
    <s v="Senior Executive"/>
    <d v="2024-10-19T00:00:00"/>
    <d v="2005-05-26T00:00:00"/>
    <n v="64549"/>
    <n v="23331"/>
    <n v="78"/>
    <x v="19"/>
    <x v="0"/>
    <n v="110"/>
    <n v="87880"/>
    <n v="0.36144634308819656"/>
  </r>
  <r>
    <x v="3574"/>
    <s v="Kavya Nair"/>
    <x v="0"/>
    <x v="6"/>
    <s v="Lead"/>
    <d v="2018-12-07T00:00:00"/>
    <d v="1986-09-19T00:00:00"/>
    <n v="96017"/>
    <n v="11618"/>
    <n v="100"/>
    <x v="5"/>
    <x v="2"/>
    <n v="106"/>
    <n v="107635"/>
    <n v="0.12099940635512461"/>
  </r>
  <r>
    <x v="3575"/>
    <s v="Krishna Chaitanya"/>
    <x v="1"/>
    <x v="2"/>
    <s v="Senior Executive"/>
    <d v="2024-08-21T00:00:00"/>
    <d v="1998-03-08T00:00:00"/>
    <n v="111302"/>
    <n v="21119"/>
    <n v="96"/>
    <x v="45"/>
    <x v="6"/>
    <n v="107"/>
    <n v="132421"/>
    <n v="0.18974501805897467"/>
  </r>
  <r>
    <x v="3576"/>
    <s v="Priya Reddy"/>
    <x v="0"/>
    <x v="3"/>
    <s v="Senior Executive"/>
    <d v="2019-03-30T00:00:00"/>
    <d v="1992-04-14T00:00:00"/>
    <n v="108520"/>
    <n v="19953"/>
    <n v="90"/>
    <x v="52"/>
    <x v="4"/>
    <n v="103"/>
    <n v="128473"/>
    <n v="0.18386472539624032"/>
  </r>
  <r>
    <x v="3577"/>
    <s v="Aditya Kapoor"/>
    <x v="0"/>
    <x v="2"/>
    <s v="Lead"/>
    <d v="2015-09-23T00:00:00"/>
    <d v="2003-07-15T00:00:00"/>
    <n v="86439"/>
    <n v="6229"/>
    <n v="93"/>
    <x v="35"/>
    <x v="1"/>
    <n v="109"/>
    <n v="92668"/>
    <n v="7.2062379250107014E-2"/>
  </r>
  <r>
    <x v="3578"/>
    <s v="Rahul Verma"/>
    <x v="0"/>
    <x v="3"/>
    <s v="Lead"/>
    <d v="2021-06-20T00:00:00"/>
    <d v="1985-06-02T00:00:00"/>
    <n v="40203"/>
    <n v="18648"/>
    <n v="67"/>
    <x v="7"/>
    <x v="3"/>
    <n v="113"/>
    <n v="58851"/>
    <n v="0.46384598164316093"/>
  </r>
  <r>
    <x v="3579"/>
    <s v="Vikram Singh"/>
    <x v="1"/>
    <x v="3"/>
    <s v="Lead"/>
    <d v="2022-04-14T00:00:00"/>
    <d v="1983-08-31T00:00:00"/>
    <n v="38509"/>
    <n v="24088"/>
    <n v="92"/>
    <x v="12"/>
    <x v="6"/>
    <n v="119"/>
    <n v="62597"/>
    <n v="0.62551611311641431"/>
  </r>
  <r>
    <x v="3580"/>
    <s v="Ishita Roy"/>
    <x v="1"/>
    <x v="5"/>
    <s v="Senior Executive"/>
    <d v="2016-12-07T00:00:00"/>
    <d v="2012-10-23T00:00:00"/>
    <n v="64580"/>
    <n v="21039"/>
    <n v="73"/>
    <x v="30"/>
    <x v="4"/>
    <n v="117"/>
    <n v="85619"/>
    <n v="0.32578197584391455"/>
  </r>
  <r>
    <x v="3581"/>
    <s v="Ravi Teja"/>
    <x v="1"/>
    <x v="2"/>
    <s v="Executive"/>
    <d v="2017-09-14T00:00:00"/>
    <d v="2002-04-18T00:00:00"/>
    <n v="119583"/>
    <n v="26925"/>
    <n v="90"/>
    <x v="4"/>
    <x v="1"/>
    <n v="116"/>
    <n v="146508"/>
    <n v="0.22515742204159453"/>
  </r>
  <r>
    <x v="3582"/>
    <s v="Ishita Roy"/>
    <x v="0"/>
    <x v="0"/>
    <s v="Associate"/>
    <d v="2021-04-14T00:00:00"/>
    <d v="2005-02-21T00:00:00"/>
    <n v="40859"/>
    <n v="25726"/>
    <n v="69"/>
    <x v="15"/>
    <x v="5"/>
    <n v="106"/>
    <n v="66585"/>
    <n v="0.6296287231699258"/>
  </r>
  <r>
    <x v="3583"/>
    <s v="Aditya Kapoor"/>
    <x v="0"/>
    <x v="1"/>
    <s v="Analyst"/>
    <d v="2023-06-03T00:00:00"/>
    <d v="2009-02-23T00:00:00"/>
    <n v="97735"/>
    <n v="6009"/>
    <n v="95"/>
    <x v="24"/>
    <x v="4"/>
    <n v="106"/>
    <n v="103744"/>
    <n v="6.1482580447127434E-2"/>
  </r>
  <r>
    <x v="3584"/>
    <s v="Karan Malhotra"/>
    <x v="1"/>
    <x v="4"/>
    <s v="Manager"/>
    <d v="2015-09-05T00:00:00"/>
    <d v="2007-07-26T00:00:00"/>
    <n v="78621"/>
    <n v="26818"/>
    <n v="85"/>
    <x v="22"/>
    <x v="0"/>
    <n v="101"/>
    <n v="105439"/>
    <n v="0.34110479388458553"/>
  </r>
  <r>
    <x v="3585"/>
    <s v="Arjun Mehta"/>
    <x v="1"/>
    <x v="6"/>
    <s v="Lead"/>
    <d v="2024-06-17T00:00:00"/>
    <d v="1989-02-12T00:00:00"/>
    <n v="96999"/>
    <n v="12045"/>
    <n v="96"/>
    <x v="46"/>
    <x v="3"/>
    <n v="115"/>
    <n v="109044"/>
    <n v="0.1241765379024526"/>
  </r>
  <r>
    <x v="3586"/>
    <s v="Rahul Verma"/>
    <x v="1"/>
    <x v="6"/>
    <s v="Associate"/>
    <d v="2023-07-02T00:00:00"/>
    <d v="2009-12-28T00:00:00"/>
    <n v="94416"/>
    <n v="9377"/>
    <n v="66"/>
    <x v="51"/>
    <x v="0"/>
    <n v="101"/>
    <n v="103793"/>
    <n v="9.9315793933231658E-2"/>
  </r>
  <r>
    <x v="3587"/>
    <s v="Aarav Sharma"/>
    <x v="0"/>
    <x v="2"/>
    <s v="Lead"/>
    <d v="2020-04-18T00:00:00"/>
    <d v="1980-06-06T00:00:00"/>
    <n v="102821"/>
    <n v="5693"/>
    <n v="88"/>
    <x v="26"/>
    <x v="4"/>
    <n v="108"/>
    <n v="108514"/>
    <n v="5.5368066834596046E-2"/>
  </r>
  <r>
    <x v="3588"/>
    <s v="Tarun Verma"/>
    <x v="0"/>
    <x v="4"/>
    <s v="Lead"/>
    <d v="2020-09-28T00:00:00"/>
    <d v="1998-09-13T00:00:00"/>
    <n v="118532"/>
    <n v="28103"/>
    <n v="87"/>
    <x v="33"/>
    <x v="4"/>
    <n v="119"/>
    <n v="146635"/>
    <n v="0.23709209327439004"/>
  </r>
  <r>
    <x v="3589"/>
    <s v="Ananya Rao"/>
    <x v="0"/>
    <x v="0"/>
    <s v="Associate"/>
    <d v="2023-12-24T00:00:00"/>
    <d v="2011-09-07T00:00:00"/>
    <n v="29603"/>
    <n v="23698"/>
    <n v="92"/>
    <x v="12"/>
    <x v="3"/>
    <n v="117"/>
    <n v="53301"/>
    <n v="0.80052697361753877"/>
  </r>
  <r>
    <x v="3590"/>
    <s v="Vikram Singh"/>
    <x v="0"/>
    <x v="2"/>
    <s v="Lead"/>
    <d v="2022-10-03T00:00:00"/>
    <d v="1999-07-10T00:00:00"/>
    <n v="89449"/>
    <n v="28676"/>
    <n v="79"/>
    <x v="60"/>
    <x v="2"/>
    <n v="114"/>
    <n v="118125"/>
    <n v="0.32058491430871222"/>
  </r>
  <r>
    <x v="3591"/>
    <s v="Krishna Chaitanya"/>
    <x v="0"/>
    <x v="4"/>
    <s v="Associate"/>
    <d v="2018-11-24T00:00:00"/>
    <d v="1982-08-29T00:00:00"/>
    <n v="87229"/>
    <n v="14384"/>
    <n v="77"/>
    <x v="34"/>
    <x v="3"/>
    <n v="113"/>
    <n v="101613"/>
    <n v="0.16489928808079882"/>
  </r>
  <r>
    <x v="3592"/>
    <s v="Aditya Kapoor"/>
    <x v="1"/>
    <x v="1"/>
    <s v="Associate"/>
    <d v="2020-04-12T00:00:00"/>
    <d v="1997-09-22T00:00:00"/>
    <n v="72244"/>
    <n v="27183"/>
    <n v="77"/>
    <x v="19"/>
    <x v="4"/>
    <n v="120"/>
    <n v="99427"/>
    <n v="0.37626654116604841"/>
  </r>
  <r>
    <x v="3593"/>
    <s v="Swathi Ramesh"/>
    <x v="0"/>
    <x v="4"/>
    <s v="Analyst"/>
    <d v="2020-01-04T00:00:00"/>
    <d v="2006-04-14T00:00:00"/>
    <n v="60579"/>
    <n v="21331"/>
    <n v="90"/>
    <x v="48"/>
    <x v="3"/>
    <n v="101"/>
    <n v="81910"/>
    <n v="0.35211872100893049"/>
  </r>
  <r>
    <x v="3594"/>
    <s v="Priya Reddy"/>
    <x v="0"/>
    <x v="6"/>
    <s v="Senior Executive"/>
    <d v="2023-07-30T00:00:00"/>
    <d v="1985-12-08T00:00:00"/>
    <n v="44551"/>
    <n v="6999"/>
    <n v="71"/>
    <x v="40"/>
    <x v="5"/>
    <n v="113"/>
    <n v="51550"/>
    <n v="0.15710085071042176"/>
  </r>
  <r>
    <x v="3595"/>
    <s v="Ajay Singh"/>
    <x v="0"/>
    <x v="0"/>
    <s v="Executive"/>
    <d v="2016-05-27T00:00:00"/>
    <d v="1997-06-12T00:00:00"/>
    <n v="111940"/>
    <n v="13378"/>
    <n v="82"/>
    <x v="24"/>
    <x v="3"/>
    <n v="115"/>
    <n v="125318"/>
    <n v="0.11951045202787207"/>
  </r>
  <r>
    <x v="3596"/>
    <s v="Ananya Rao"/>
    <x v="0"/>
    <x v="0"/>
    <s v="Manager"/>
    <d v="2025-03-18T00:00:00"/>
    <d v="2012-02-08T00:00:00"/>
    <n v="29326"/>
    <n v="20120"/>
    <n v="76"/>
    <x v="51"/>
    <x v="4"/>
    <n v="102"/>
    <n v="49446"/>
    <n v="0.68608061106185636"/>
  </r>
  <r>
    <x v="3597"/>
    <s v="Karan Malhotra"/>
    <x v="0"/>
    <x v="6"/>
    <s v="Analyst"/>
    <d v="2019-11-08T00:00:00"/>
    <d v="2003-02-05T00:00:00"/>
    <n v="69935"/>
    <n v="9805"/>
    <n v="69"/>
    <x v="18"/>
    <x v="2"/>
    <n v="113"/>
    <n v="79740"/>
    <n v="0.14020161578608709"/>
  </r>
  <r>
    <x v="3598"/>
    <s v="Tarun Verma"/>
    <x v="1"/>
    <x v="0"/>
    <s v="Executive"/>
    <d v="2018-11-04T00:00:00"/>
    <d v="2011-10-06T00:00:00"/>
    <n v="98135"/>
    <n v="11557"/>
    <n v="90"/>
    <x v="33"/>
    <x v="0"/>
    <n v="119"/>
    <n v="109692"/>
    <n v="0.11776634228358894"/>
  </r>
  <r>
    <x v="3599"/>
    <s v="Gayathri Iyer"/>
    <x v="0"/>
    <x v="0"/>
    <s v="Lead"/>
    <d v="2023-12-15T00:00:00"/>
    <d v="1996-01-25T00:00:00"/>
    <n v="52517"/>
    <n v="18088"/>
    <n v="86"/>
    <x v="9"/>
    <x v="5"/>
    <n v="107"/>
    <n v="70605"/>
    <n v="0.34442180627225472"/>
  </r>
  <r>
    <x v="3600"/>
    <s v="Arjun Mehta"/>
    <x v="1"/>
    <x v="3"/>
    <s v="Executive"/>
    <d v="2017-06-08T00:00:00"/>
    <d v="1991-07-26T00:00:00"/>
    <n v="41976"/>
    <n v="9897"/>
    <n v="94"/>
    <x v="29"/>
    <x v="3"/>
    <n v="113"/>
    <n v="51873"/>
    <n v="0.23577758719268152"/>
  </r>
  <r>
    <x v="3601"/>
    <s v="Kavya Nair"/>
    <x v="0"/>
    <x v="3"/>
    <s v="Executive"/>
    <d v="2025-01-14T00:00:00"/>
    <d v="1989-10-29T00:00:00"/>
    <n v="90181"/>
    <n v="27091"/>
    <n v="71"/>
    <x v="36"/>
    <x v="3"/>
    <n v="119"/>
    <n v="117272"/>
    <n v="0.30040695933733269"/>
  </r>
  <r>
    <x v="3602"/>
    <s v="Rohan Gupta"/>
    <x v="0"/>
    <x v="0"/>
    <s v="Executive"/>
    <d v="2024-01-31T00:00:00"/>
    <d v="1990-04-16T00:00:00"/>
    <n v="119039"/>
    <n v="20451"/>
    <n v="63"/>
    <x v="20"/>
    <x v="1"/>
    <n v="119"/>
    <n v="139490"/>
    <n v="0.17180083838069876"/>
  </r>
  <r>
    <x v="3603"/>
    <s v="Pooja Das"/>
    <x v="0"/>
    <x v="2"/>
    <s v="Executive"/>
    <d v="2017-10-25T00:00:00"/>
    <d v="1981-07-11T00:00:00"/>
    <n v="51792"/>
    <n v="29348"/>
    <n v="88"/>
    <x v="20"/>
    <x v="3"/>
    <n v="107"/>
    <n v="81140"/>
    <n v="0.56665122026567805"/>
  </r>
  <r>
    <x v="3604"/>
    <s v="Rohan Gupta"/>
    <x v="0"/>
    <x v="5"/>
    <s v="Executive"/>
    <d v="2022-08-28T00:00:00"/>
    <d v="1985-07-21T00:00:00"/>
    <n v="107871"/>
    <n v="25537"/>
    <n v="94"/>
    <x v="27"/>
    <x v="4"/>
    <n v="117"/>
    <n v="133408"/>
    <n v="0.23673647226780137"/>
  </r>
  <r>
    <x v="3605"/>
    <s v="Rohan Gupta"/>
    <x v="1"/>
    <x v="6"/>
    <s v="Associate"/>
    <d v="2022-02-12T00:00:00"/>
    <d v="1983-09-13T00:00:00"/>
    <n v="41761"/>
    <n v="16798"/>
    <n v="91"/>
    <x v="47"/>
    <x v="1"/>
    <n v="101"/>
    <n v="58559"/>
    <n v="0.40224132563875387"/>
  </r>
  <r>
    <x v="3606"/>
    <s v="Vikram Singh"/>
    <x v="1"/>
    <x v="1"/>
    <s v="Associate"/>
    <d v="2016-02-18T00:00:00"/>
    <d v="2006-07-29T00:00:00"/>
    <n v="93650"/>
    <n v="28293"/>
    <n v="100"/>
    <x v="50"/>
    <x v="4"/>
    <n v="104"/>
    <n v="121943"/>
    <n v="0.30211425520555257"/>
  </r>
  <r>
    <x v="3607"/>
    <s v="Tarun Verma"/>
    <x v="1"/>
    <x v="4"/>
    <s v="Lead"/>
    <d v="2019-04-29T00:00:00"/>
    <d v="2004-03-28T00:00:00"/>
    <n v="27170"/>
    <n v="26382"/>
    <n v="100"/>
    <x v="6"/>
    <x v="3"/>
    <n v="112"/>
    <n v="53552"/>
    <n v="0.97099742362900254"/>
  </r>
  <r>
    <x v="3608"/>
    <s v="Meera Joshi"/>
    <x v="1"/>
    <x v="6"/>
    <s v="Lead"/>
    <d v="2024-04-30T00:00:00"/>
    <d v="2011-01-01T00:00:00"/>
    <n v="43884"/>
    <n v="8141"/>
    <n v="83"/>
    <x v="32"/>
    <x v="0"/>
    <n v="118"/>
    <n v="52025"/>
    <n v="0.18551180384650443"/>
  </r>
  <r>
    <x v="3609"/>
    <s v="Ananya Rao"/>
    <x v="1"/>
    <x v="4"/>
    <s v="Lead"/>
    <d v="2016-10-06T00:00:00"/>
    <d v="1999-07-08T00:00:00"/>
    <n v="62927"/>
    <n v="5986"/>
    <n v="80"/>
    <x v="5"/>
    <x v="0"/>
    <n v="105"/>
    <n v="68913"/>
    <n v="9.5126098495081607E-2"/>
  </r>
  <r>
    <x v="3610"/>
    <s v="Nisha Kapoor"/>
    <x v="1"/>
    <x v="1"/>
    <s v="Lead"/>
    <d v="2025-11-15T00:00:00"/>
    <d v="2007-01-10T00:00:00"/>
    <n v="81187"/>
    <n v="22117"/>
    <n v="93"/>
    <x v="50"/>
    <x v="1"/>
    <n v="107"/>
    <n v="103304"/>
    <n v="0.27242046140391935"/>
  </r>
  <r>
    <x v="3611"/>
    <s v="Vikram Singh"/>
    <x v="0"/>
    <x v="4"/>
    <s v="Manager"/>
    <d v="2017-05-24T00:00:00"/>
    <d v="2008-07-06T00:00:00"/>
    <n v="99994"/>
    <n v="6245"/>
    <n v="74"/>
    <x v="9"/>
    <x v="2"/>
    <n v="120"/>
    <n v="106239"/>
    <n v="6.2453747224833489E-2"/>
  </r>
  <r>
    <x v="3612"/>
    <s v="Ajay Singh"/>
    <x v="1"/>
    <x v="2"/>
    <s v="Lead"/>
    <d v="2020-10-22T00:00:00"/>
    <d v="1989-10-06T00:00:00"/>
    <n v="113830"/>
    <n v="11921"/>
    <n v="65"/>
    <x v="2"/>
    <x v="3"/>
    <n v="101"/>
    <n v="125751"/>
    <n v="0.10472634630589475"/>
  </r>
  <r>
    <x v="3613"/>
    <s v="Ananya Rao"/>
    <x v="0"/>
    <x v="0"/>
    <s v="Manager"/>
    <d v="2020-09-19T00:00:00"/>
    <d v="1996-10-12T00:00:00"/>
    <n v="101238"/>
    <n v="27091"/>
    <n v="86"/>
    <x v="53"/>
    <x v="4"/>
    <n v="112"/>
    <n v="128329"/>
    <n v="0.26759714731622514"/>
  </r>
  <r>
    <x v="3614"/>
    <s v="Rahul Verma"/>
    <x v="0"/>
    <x v="1"/>
    <s v="Senior Executive"/>
    <d v="2015-02-17T00:00:00"/>
    <d v="1997-10-08T00:00:00"/>
    <n v="82135"/>
    <n v="19234"/>
    <n v="93"/>
    <x v="23"/>
    <x v="0"/>
    <n v="102"/>
    <n v="101369"/>
    <n v="0.2341754428684483"/>
  </r>
  <r>
    <x v="3615"/>
    <s v="Karan Malhotra"/>
    <x v="1"/>
    <x v="1"/>
    <s v="Senior Executive"/>
    <d v="2020-07-17T00:00:00"/>
    <d v="1998-09-24T00:00:00"/>
    <n v="86739"/>
    <n v="8067"/>
    <n v="79"/>
    <x v="44"/>
    <x v="1"/>
    <n v="119"/>
    <n v="94806"/>
    <n v="9.3003147373153947E-2"/>
  </r>
  <r>
    <x v="3616"/>
    <s v="Krishna Chaitanya"/>
    <x v="1"/>
    <x v="1"/>
    <s v="Executive"/>
    <d v="2021-04-10T00:00:00"/>
    <d v="2006-03-06T00:00:00"/>
    <n v="71972"/>
    <n v="28729"/>
    <n v="99"/>
    <x v="19"/>
    <x v="0"/>
    <n v="101"/>
    <n v="100701"/>
    <n v="0.39916912132495969"/>
  </r>
  <r>
    <x v="3617"/>
    <s v="Ananya Rao"/>
    <x v="1"/>
    <x v="1"/>
    <s v="Senior Executive"/>
    <d v="2016-08-23T00:00:00"/>
    <d v="2001-01-25T00:00:00"/>
    <n v="74955"/>
    <n v="10534"/>
    <n v="69"/>
    <x v="52"/>
    <x v="3"/>
    <n v="112"/>
    <n v="85489"/>
    <n v="0.14053765592688947"/>
  </r>
  <r>
    <x v="3618"/>
    <s v="Gayathri Iyer"/>
    <x v="1"/>
    <x v="1"/>
    <s v="Lead"/>
    <d v="2019-12-15T00:00:00"/>
    <d v="1993-03-25T00:00:00"/>
    <n v="51987"/>
    <n v="23768"/>
    <n v="86"/>
    <x v="16"/>
    <x v="1"/>
    <n v="120"/>
    <n v="75755"/>
    <n v="0.45719122088214359"/>
  </r>
  <r>
    <x v="3619"/>
    <s v="Vikram Singh"/>
    <x v="1"/>
    <x v="4"/>
    <s v="Senior Executive"/>
    <d v="2015-01-30T00:00:00"/>
    <d v="1989-01-07T00:00:00"/>
    <n v="97919"/>
    <n v="23444"/>
    <n v="82"/>
    <x v="49"/>
    <x v="4"/>
    <n v="110"/>
    <n v="121363"/>
    <n v="0.23942237972201513"/>
  </r>
  <r>
    <x v="3620"/>
    <s v="Neha Kulkarni"/>
    <x v="1"/>
    <x v="3"/>
    <s v="Lead"/>
    <d v="2022-04-28T00:00:00"/>
    <d v="1996-07-04T00:00:00"/>
    <n v="51002"/>
    <n v="7440"/>
    <n v="90"/>
    <x v="17"/>
    <x v="1"/>
    <n v="116"/>
    <n v="58442"/>
    <n v="0.14587663228892986"/>
  </r>
  <r>
    <x v="3621"/>
    <s v="Rohan Gupta"/>
    <x v="0"/>
    <x v="0"/>
    <s v="Executive"/>
    <d v="2023-04-13T00:00:00"/>
    <d v="1984-01-31T00:00:00"/>
    <n v="27057"/>
    <n v="26698"/>
    <n v="69"/>
    <x v="28"/>
    <x v="4"/>
    <n v="115"/>
    <n v="53755"/>
    <n v="0.98673171452858777"/>
  </r>
  <r>
    <x v="3622"/>
    <s v="Rohan Gupta"/>
    <x v="1"/>
    <x v="2"/>
    <s v="Associate"/>
    <d v="2017-06-26T00:00:00"/>
    <d v="2010-08-19T00:00:00"/>
    <n v="46986"/>
    <n v="16499"/>
    <n v="84"/>
    <x v="13"/>
    <x v="4"/>
    <n v="115"/>
    <n v="63485"/>
    <n v="0.35114715021495763"/>
  </r>
  <r>
    <x v="3623"/>
    <s v="Rohan Gupta"/>
    <x v="0"/>
    <x v="1"/>
    <s v="Lead"/>
    <d v="2017-04-17T00:00:00"/>
    <d v="1992-10-14T00:00:00"/>
    <n v="91190"/>
    <n v="19811"/>
    <n v="77"/>
    <x v="48"/>
    <x v="5"/>
    <n v="120"/>
    <n v="111001"/>
    <n v="0.21724969843184561"/>
  </r>
  <r>
    <x v="3624"/>
    <s v="Rahul Verma"/>
    <x v="1"/>
    <x v="2"/>
    <s v="Associate"/>
    <d v="2015-01-21T00:00:00"/>
    <d v="1984-04-22T00:00:00"/>
    <n v="101055"/>
    <n v="9058"/>
    <n v="62"/>
    <x v="9"/>
    <x v="6"/>
    <n v="110"/>
    <n v="110113"/>
    <n v="8.9634357528078773E-2"/>
  </r>
  <r>
    <x v="3625"/>
    <s v="Ravi Teja"/>
    <x v="1"/>
    <x v="3"/>
    <s v="Lead"/>
    <d v="2025-11-17T00:00:00"/>
    <d v="2012-08-15T00:00:00"/>
    <n v="28002"/>
    <n v="29503"/>
    <n v="88"/>
    <x v="5"/>
    <x v="4"/>
    <n v="105"/>
    <n v="57505"/>
    <n v="1.0536033140489964"/>
  </r>
  <r>
    <x v="3626"/>
    <s v="Neha Kulkarni"/>
    <x v="1"/>
    <x v="6"/>
    <s v="Associate"/>
    <d v="2023-09-04T00:00:00"/>
    <d v="2005-01-05T00:00:00"/>
    <n v="99844"/>
    <n v="25576"/>
    <n v="72"/>
    <x v="13"/>
    <x v="2"/>
    <n v="117"/>
    <n v="125420"/>
    <n v="0.25615960899002443"/>
  </r>
  <r>
    <x v="3627"/>
    <s v="Meera Joshi"/>
    <x v="1"/>
    <x v="2"/>
    <s v="Senior Executive"/>
    <d v="2016-01-10T00:00:00"/>
    <d v="2001-09-22T00:00:00"/>
    <n v="81458"/>
    <n v="6909"/>
    <n v="99"/>
    <x v="13"/>
    <x v="6"/>
    <n v="120"/>
    <n v="88367"/>
    <n v="8.4816715362518114E-2"/>
  </r>
  <r>
    <x v="3628"/>
    <s v="Rohan Gupta"/>
    <x v="1"/>
    <x v="0"/>
    <s v="Associate"/>
    <d v="2018-04-13T00:00:00"/>
    <d v="2011-09-22T00:00:00"/>
    <n v="111105"/>
    <n v="26687"/>
    <n v="83"/>
    <x v="43"/>
    <x v="1"/>
    <n v="104"/>
    <n v="137792"/>
    <n v="0.24019621079159353"/>
  </r>
  <r>
    <x v="3629"/>
    <s v="Aarav Sharma"/>
    <x v="1"/>
    <x v="6"/>
    <s v="Associate"/>
    <d v="2024-02-19T00:00:00"/>
    <d v="1991-01-28T00:00:00"/>
    <n v="118817"/>
    <n v="13909"/>
    <n v="86"/>
    <x v="40"/>
    <x v="1"/>
    <n v="110"/>
    <n v="132726"/>
    <n v="0.11706237322942004"/>
  </r>
  <r>
    <x v="3630"/>
    <s v="Vikram Singh"/>
    <x v="1"/>
    <x v="5"/>
    <s v="Executive"/>
    <d v="2022-09-21T00:00:00"/>
    <d v="1990-06-27T00:00:00"/>
    <n v="95721"/>
    <n v="19433"/>
    <n v="95"/>
    <x v="27"/>
    <x v="6"/>
    <n v="111"/>
    <n v="115154"/>
    <n v="0.20301710178539714"/>
  </r>
  <r>
    <x v="3631"/>
    <s v="Arjun Mehta"/>
    <x v="0"/>
    <x v="2"/>
    <s v="Senior Executive"/>
    <d v="2019-05-13T00:00:00"/>
    <d v="1999-08-04T00:00:00"/>
    <n v="70189"/>
    <n v="7879"/>
    <n v="95"/>
    <x v="37"/>
    <x v="2"/>
    <n v="118"/>
    <n v="78068"/>
    <n v="0.1122540569035034"/>
  </r>
  <r>
    <x v="3632"/>
    <s v="Pooja Das"/>
    <x v="1"/>
    <x v="3"/>
    <s v="Analyst"/>
    <d v="2021-08-27T00:00:00"/>
    <d v="2003-09-18T00:00:00"/>
    <n v="95745"/>
    <n v="21464"/>
    <n v="75"/>
    <x v="58"/>
    <x v="3"/>
    <n v="108"/>
    <n v="117209"/>
    <n v="0.22417880829286124"/>
  </r>
  <r>
    <x v="3633"/>
    <s v="Vikram Singh"/>
    <x v="1"/>
    <x v="0"/>
    <s v="Manager"/>
    <d v="2024-03-10T00:00:00"/>
    <d v="1998-02-02T00:00:00"/>
    <n v="91599"/>
    <n v="15450"/>
    <n v="99"/>
    <x v="5"/>
    <x v="1"/>
    <n v="102"/>
    <n v="107049"/>
    <n v="0.16866996364589132"/>
  </r>
  <r>
    <x v="3634"/>
    <s v="Karan Malhotra"/>
    <x v="0"/>
    <x v="2"/>
    <s v="Senior Executive"/>
    <d v="2015-08-25T00:00:00"/>
    <d v="1986-09-20T00:00:00"/>
    <n v="56423"/>
    <n v="6477"/>
    <n v="92"/>
    <x v="38"/>
    <x v="1"/>
    <n v="119"/>
    <n v="62900"/>
    <n v="0.11479361253389575"/>
  </r>
  <r>
    <x v="3635"/>
    <s v="Krishna Chaitanya"/>
    <x v="1"/>
    <x v="6"/>
    <s v="Associate"/>
    <d v="2023-12-30T00:00:00"/>
    <d v="2007-04-14T00:00:00"/>
    <n v="108857"/>
    <n v="10419"/>
    <n v="76"/>
    <x v="57"/>
    <x v="5"/>
    <n v="110"/>
    <n v="119276"/>
    <n v="9.5712724032446239E-2"/>
  </r>
  <r>
    <x v="3636"/>
    <s v="Ananya Rao"/>
    <x v="1"/>
    <x v="6"/>
    <s v="Manager"/>
    <d v="2019-07-20T00:00:00"/>
    <d v="2006-09-07T00:00:00"/>
    <n v="68250"/>
    <n v="10793"/>
    <n v="67"/>
    <x v="36"/>
    <x v="4"/>
    <n v="104"/>
    <n v="79043"/>
    <n v="0.15813919413919414"/>
  </r>
  <r>
    <x v="3637"/>
    <s v="Krishna Chaitanya"/>
    <x v="1"/>
    <x v="3"/>
    <s v="Analyst"/>
    <d v="2024-03-23T00:00:00"/>
    <d v="1990-07-19T00:00:00"/>
    <n v="91113"/>
    <n v="19806"/>
    <n v="64"/>
    <x v="20"/>
    <x v="1"/>
    <n v="118"/>
    <n v="110919"/>
    <n v="0.21737842020348358"/>
  </r>
  <r>
    <x v="3638"/>
    <s v="Priya Reddy"/>
    <x v="0"/>
    <x v="6"/>
    <s v="Senior Executive"/>
    <d v="2019-09-15T00:00:00"/>
    <d v="2007-11-24T00:00:00"/>
    <n v="63107"/>
    <n v="17509"/>
    <n v="87"/>
    <x v="20"/>
    <x v="3"/>
    <n v="119"/>
    <n v="80616"/>
    <n v="0.27744941131728651"/>
  </r>
  <r>
    <x v="3639"/>
    <s v="Priya Reddy"/>
    <x v="0"/>
    <x v="3"/>
    <s v="Associate"/>
    <d v="2017-11-29T00:00:00"/>
    <d v="1999-10-18T00:00:00"/>
    <n v="61202"/>
    <n v="20058"/>
    <n v="87"/>
    <x v="28"/>
    <x v="1"/>
    <n v="104"/>
    <n v="81260"/>
    <n v="0.32773438776510572"/>
  </r>
  <r>
    <x v="3640"/>
    <s v="Krishna Chaitanya"/>
    <x v="0"/>
    <x v="3"/>
    <s v="Analyst"/>
    <d v="2017-02-01T00:00:00"/>
    <d v="1987-12-16T00:00:00"/>
    <n v="40177"/>
    <n v="16076"/>
    <n v="62"/>
    <x v="33"/>
    <x v="5"/>
    <n v="119"/>
    <n v="56253"/>
    <n v="0.40012942728426709"/>
  </r>
  <r>
    <x v="3641"/>
    <s v="Krishna Chaitanya"/>
    <x v="1"/>
    <x v="2"/>
    <s v="Senior Executive"/>
    <d v="2018-12-09T00:00:00"/>
    <d v="2004-09-22T00:00:00"/>
    <n v="78578"/>
    <n v="28270"/>
    <n v="92"/>
    <x v="14"/>
    <x v="0"/>
    <n v="103"/>
    <n v="106848"/>
    <n v="0.359769910152969"/>
  </r>
  <r>
    <x v="3642"/>
    <s v="Nisha Kapoor"/>
    <x v="0"/>
    <x v="0"/>
    <s v="Senior Executive"/>
    <d v="2016-05-17T00:00:00"/>
    <d v="1994-01-29T00:00:00"/>
    <n v="93306"/>
    <n v="24732"/>
    <n v="74"/>
    <x v="5"/>
    <x v="5"/>
    <n v="112"/>
    <n v="118038"/>
    <n v="0.26506333997813647"/>
  </r>
  <r>
    <x v="3643"/>
    <s v="Arjun Mehta"/>
    <x v="1"/>
    <x v="2"/>
    <s v="Lead"/>
    <d v="2022-06-02T00:00:00"/>
    <d v="1997-12-28T00:00:00"/>
    <n v="25166"/>
    <n v="8290"/>
    <n v="74"/>
    <x v="10"/>
    <x v="3"/>
    <n v="111"/>
    <n v="33456"/>
    <n v="0.32941269967416353"/>
  </r>
  <r>
    <x v="3644"/>
    <s v="Aarav Sharma"/>
    <x v="0"/>
    <x v="1"/>
    <s v="Manager"/>
    <d v="2018-10-19T00:00:00"/>
    <d v="2001-08-13T00:00:00"/>
    <n v="50299"/>
    <n v="21995"/>
    <n v="60"/>
    <x v="52"/>
    <x v="6"/>
    <n v="103"/>
    <n v="72294"/>
    <n v="0.43728503548778308"/>
  </r>
  <r>
    <x v="3645"/>
    <s v="Kavya Nair"/>
    <x v="1"/>
    <x v="5"/>
    <s v="Senior Executive"/>
    <d v="2024-08-07T00:00:00"/>
    <d v="2000-11-20T00:00:00"/>
    <n v="37409"/>
    <n v="22759"/>
    <n v="65"/>
    <x v="55"/>
    <x v="3"/>
    <n v="118"/>
    <n v="60168"/>
    <n v="0.60838300943623191"/>
  </r>
  <r>
    <x v="3646"/>
    <s v="Priya Reddy"/>
    <x v="1"/>
    <x v="2"/>
    <s v="Lead"/>
    <d v="2024-01-25T00:00:00"/>
    <d v="1984-01-24T00:00:00"/>
    <n v="103346"/>
    <n v="14673"/>
    <n v="98"/>
    <x v="48"/>
    <x v="4"/>
    <n v="119"/>
    <n v="118019"/>
    <n v="0.14197937027074101"/>
  </r>
  <r>
    <x v="3647"/>
    <s v="Sneha Iyer"/>
    <x v="0"/>
    <x v="3"/>
    <s v="Lead"/>
    <d v="2023-10-18T00:00:00"/>
    <d v="2012-06-23T00:00:00"/>
    <n v="73978"/>
    <n v="6185"/>
    <n v="82"/>
    <x v="15"/>
    <x v="6"/>
    <n v="119"/>
    <n v="80163"/>
    <n v="8.3605936900159508E-2"/>
  </r>
  <r>
    <x v="3648"/>
    <s v="Sneha Iyer"/>
    <x v="0"/>
    <x v="5"/>
    <s v="Manager"/>
    <d v="2019-08-14T00:00:00"/>
    <d v="2003-11-16T00:00:00"/>
    <n v="82412"/>
    <n v="7670"/>
    <n v="92"/>
    <x v="40"/>
    <x v="4"/>
    <n v="116"/>
    <n v="90082"/>
    <n v="9.3068970538271123E-2"/>
  </r>
  <r>
    <x v="3649"/>
    <s v="Rahul Verma"/>
    <x v="1"/>
    <x v="0"/>
    <s v="Manager"/>
    <d v="2015-02-16T00:00:00"/>
    <d v="2008-10-18T00:00:00"/>
    <n v="65788"/>
    <n v="24998"/>
    <n v="69"/>
    <x v="9"/>
    <x v="4"/>
    <n v="107"/>
    <n v="90786"/>
    <n v="0.37997811150969779"/>
  </r>
  <r>
    <x v="3650"/>
    <s v="Kavya Nair"/>
    <x v="1"/>
    <x v="0"/>
    <s v="Associate"/>
    <d v="2025-04-19T00:00:00"/>
    <d v="2011-06-28T00:00:00"/>
    <n v="38292"/>
    <n v="24666"/>
    <n v="87"/>
    <x v="19"/>
    <x v="5"/>
    <n v="119"/>
    <n v="62958"/>
    <n v="0.64415543716703227"/>
  </r>
  <r>
    <x v="3651"/>
    <s v="Ananya Rao"/>
    <x v="0"/>
    <x v="5"/>
    <s v="Executive"/>
    <d v="2015-11-01T00:00:00"/>
    <d v="1988-09-25T00:00:00"/>
    <n v="61627"/>
    <n v="23890"/>
    <n v="82"/>
    <x v="24"/>
    <x v="5"/>
    <n v="102"/>
    <n v="85517"/>
    <n v="0.38765476171158747"/>
  </r>
  <r>
    <x v="3652"/>
    <s v="Gayathri Iyer"/>
    <x v="1"/>
    <x v="0"/>
    <s v="Lead"/>
    <d v="2015-08-02T00:00:00"/>
    <d v="1989-07-25T00:00:00"/>
    <n v="87652"/>
    <n v="27158"/>
    <n v="64"/>
    <x v="57"/>
    <x v="2"/>
    <n v="116"/>
    <n v="114810"/>
    <n v="0.30983890841053258"/>
  </r>
  <r>
    <x v="3653"/>
    <s v="Meera Joshi"/>
    <x v="1"/>
    <x v="3"/>
    <s v="Executive"/>
    <d v="2023-01-13T00:00:00"/>
    <d v="2000-02-20T00:00:00"/>
    <n v="58408"/>
    <n v="22724"/>
    <n v="60"/>
    <x v="6"/>
    <x v="2"/>
    <n v="104"/>
    <n v="81132"/>
    <n v="0.38905629365840294"/>
  </r>
  <r>
    <x v="3654"/>
    <s v="Rahul Verma"/>
    <x v="0"/>
    <x v="3"/>
    <s v="Lead"/>
    <d v="2016-06-21T00:00:00"/>
    <d v="2012-05-01T00:00:00"/>
    <n v="29302"/>
    <n v="26288"/>
    <n v="74"/>
    <x v="55"/>
    <x v="6"/>
    <n v="113"/>
    <n v="55590"/>
    <n v="0.89714012695379153"/>
  </r>
  <r>
    <x v="3655"/>
    <s v="Gayathri Iyer"/>
    <x v="1"/>
    <x v="0"/>
    <s v="Associate"/>
    <d v="2018-07-26T00:00:00"/>
    <d v="2001-12-30T00:00:00"/>
    <n v="113312"/>
    <n v="8057"/>
    <n v="70"/>
    <x v="25"/>
    <x v="6"/>
    <n v="118"/>
    <n v="121369"/>
    <n v="7.1104560858514548E-2"/>
  </r>
  <r>
    <x v="3656"/>
    <s v="Neha Kulkarni"/>
    <x v="0"/>
    <x v="5"/>
    <s v="Lead"/>
    <d v="2015-09-17T00:00:00"/>
    <d v="2004-04-24T00:00:00"/>
    <n v="35730"/>
    <n v="8979"/>
    <n v="68"/>
    <x v="38"/>
    <x v="0"/>
    <n v="108"/>
    <n v="44709"/>
    <n v="0.25130142737195632"/>
  </r>
  <r>
    <x v="3657"/>
    <s v="Krishna Chaitanya"/>
    <x v="0"/>
    <x v="1"/>
    <s v="Analyst"/>
    <d v="2017-01-15T00:00:00"/>
    <d v="1994-07-23T00:00:00"/>
    <n v="71815"/>
    <n v="24127"/>
    <n v="92"/>
    <x v="51"/>
    <x v="2"/>
    <n v="119"/>
    <n v="95942"/>
    <n v="0.33596045394416207"/>
  </r>
  <r>
    <x v="3658"/>
    <s v="Arjun Mehta"/>
    <x v="0"/>
    <x v="3"/>
    <s v="Executive"/>
    <d v="2017-06-24T00:00:00"/>
    <d v="1985-02-27T00:00:00"/>
    <n v="62288"/>
    <n v="26716"/>
    <n v="81"/>
    <x v="9"/>
    <x v="2"/>
    <n v="118"/>
    <n v="89004"/>
    <n v="0.42891086565630621"/>
  </r>
  <r>
    <x v="3659"/>
    <s v="Krishna Chaitanya"/>
    <x v="0"/>
    <x v="5"/>
    <s v="Analyst"/>
    <d v="2024-11-19T00:00:00"/>
    <d v="2006-02-19T00:00:00"/>
    <n v="117260"/>
    <n v="17678"/>
    <n v="100"/>
    <x v="52"/>
    <x v="1"/>
    <n v="113"/>
    <n v="134938"/>
    <n v="0.15075899710046051"/>
  </r>
  <r>
    <x v="3660"/>
    <s v="Ravi Teja"/>
    <x v="0"/>
    <x v="6"/>
    <s v="Senior Executive"/>
    <d v="2015-05-07T00:00:00"/>
    <d v="1995-06-03T00:00:00"/>
    <n v="46401"/>
    <n v="7918"/>
    <n v="64"/>
    <x v="11"/>
    <x v="4"/>
    <n v="102"/>
    <n v="54319"/>
    <n v="0.17064287407598974"/>
  </r>
  <r>
    <x v="3661"/>
    <s v="Rohan Gupta"/>
    <x v="1"/>
    <x v="0"/>
    <s v="Manager"/>
    <d v="2016-05-16T00:00:00"/>
    <d v="1998-03-01T00:00:00"/>
    <n v="60924"/>
    <n v="8382"/>
    <n v="95"/>
    <x v="51"/>
    <x v="6"/>
    <n v="109"/>
    <n v="69306"/>
    <n v="0.13758124876895805"/>
  </r>
  <r>
    <x v="3662"/>
    <s v="Vikram Singh"/>
    <x v="1"/>
    <x v="5"/>
    <s v="Analyst"/>
    <d v="2024-10-29T00:00:00"/>
    <d v="2004-04-09T00:00:00"/>
    <n v="116942"/>
    <n v="7469"/>
    <n v="99"/>
    <x v="32"/>
    <x v="6"/>
    <n v="109"/>
    <n v="124411"/>
    <n v="6.3869268526277986E-2"/>
  </r>
  <r>
    <x v="3663"/>
    <s v="Priya Reddy"/>
    <x v="0"/>
    <x v="6"/>
    <s v="Associate"/>
    <d v="2021-04-28T00:00:00"/>
    <d v="1994-08-10T00:00:00"/>
    <n v="59552"/>
    <n v="14191"/>
    <n v="96"/>
    <x v="27"/>
    <x v="3"/>
    <n v="101"/>
    <n v="73743"/>
    <n v="0.23829594304137561"/>
  </r>
  <r>
    <x v="3664"/>
    <s v="Karan Malhotra"/>
    <x v="0"/>
    <x v="4"/>
    <s v="Lead"/>
    <d v="2024-02-07T00:00:00"/>
    <d v="1994-11-29T00:00:00"/>
    <n v="90732"/>
    <n v="6138"/>
    <n v="86"/>
    <x v="42"/>
    <x v="5"/>
    <n v="115"/>
    <n v="96870"/>
    <n v="6.7649781774897499E-2"/>
  </r>
  <r>
    <x v="3665"/>
    <s v="Vikram Singh"/>
    <x v="1"/>
    <x v="3"/>
    <s v="Associate"/>
    <d v="2021-08-30T00:00:00"/>
    <d v="2005-01-03T00:00:00"/>
    <n v="53893"/>
    <n v="27421"/>
    <n v="99"/>
    <x v="43"/>
    <x v="1"/>
    <n v="112"/>
    <n v="81314"/>
    <n v="0.50880448295697034"/>
  </r>
  <r>
    <x v="3666"/>
    <s v="Gayathri Iyer"/>
    <x v="0"/>
    <x v="3"/>
    <s v="Senior Executive"/>
    <d v="2016-08-03T00:00:00"/>
    <d v="2007-04-16T00:00:00"/>
    <n v="60937"/>
    <n v="7561"/>
    <n v="79"/>
    <x v="11"/>
    <x v="0"/>
    <n v="120"/>
    <n v="68498"/>
    <n v="0.12407896680177889"/>
  </r>
  <r>
    <x v="3667"/>
    <s v="Krishna Chaitanya"/>
    <x v="0"/>
    <x v="6"/>
    <s v="Manager"/>
    <d v="2019-01-10T00:00:00"/>
    <d v="2000-05-18T00:00:00"/>
    <n v="110267"/>
    <n v="19518"/>
    <n v="87"/>
    <x v="36"/>
    <x v="3"/>
    <n v="107"/>
    <n v="129785"/>
    <n v="0.17700672005223683"/>
  </r>
  <r>
    <x v="3668"/>
    <s v="Krishna Chaitanya"/>
    <x v="1"/>
    <x v="3"/>
    <s v="Associate"/>
    <d v="2023-06-11T00:00:00"/>
    <d v="1997-07-08T00:00:00"/>
    <n v="104274"/>
    <n v="7804"/>
    <n v="98"/>
    <x v="34"/>
    <x v="3"/>
    <n v="107"/>
    <n v="112078"/>
    <n v="7.4841283541438902E-2"/>
  </r>
  <r>
    <x v="3669"/>
    <s v="Priya Reddy"/>
    <x v="0"/>
    <x v="3"/>
    <s v="Senior Executive"/>
    <d v="2020-07-22T00:00:00"/>
    <d v="1986-03-27T00:00:00"/>
    <n v="93738"/>
    <n v="25644"/>
    <n v="85"/>
    <x v="25"/>
    <x v="2"/>
    <n v="110"/>
    <n v="119382"/>
    <n v="0.27357101709018755"/>
  </r>
  <r>
    <x v="3670"/>
    <s v="Krishna Chaitanya"/>
    <x v="1"/>
    <x v="4"/>
    <s v="Senior Executive"/>
    <d v="2021-07-13T00:00:00"/>
    <d v="1980-08-22T00:00:00"/>
    <n v="42662"/>
    <n v="27491"/>
    <n v="84"/>
    <x v="8"/>
    <x v="1"/>
    <n v="115"/>
    <n v="70153"/>
    <n v="0.6443907927429563"/>
  </r>
  <r>
    <x v="3671"/>
    <s v="Karan Malhotra"/>
    <x v="0"/>
    <x v="0"/>
    <s v="Associate"/>
    <d v="2019-05-04T00:00:00"/>
    <d v="1986-02-24T00:00:00"/>
    <n v="119261"/>
    <n v="22699"/>
    <n v="85"/>
    <x v="40"/>
    <x v="6"/>
    <n v="107"/>
    <n v="141960"/>
    <n v="0.19033045169837584"/>
  </r>
  <r>
    <x v="3672"/>
    <s v="Pooja Das"/>
    <x v="0"/>
    <x v="6"/>
    <s v="Associate"/>
    <d v="2024-10-28T00:00:00"/>
    <d v="2004-08-06T00:00:00"/>
    <n v="102921"/>
    <n v="25687"/>
    <n v="86"/>
    <x v="41"/>
    <x v="0"/>
    <n v="102"/>
    <n v="128608"/>
    <n v="0.24957977477871376"/>
  </r>
  <r>
    <x v="3673"/>
    <s v="Sneha Iyer"/>
    <x v="1"/>
    <x v="6"/>
    <s v="Associate"/>
    <d v="2016-10-06T00:00:00"/>
    <d v="2002-04-28T00:00:00"/>
    <n v="89365"/>
    <n v="27407"/>
    <n v="78"/>
    <x v="26"/>
    <x v="5"/>
    <n v="103"/>
    <n v="116772"/>
    <n v="0.30668606277625471"/>
  </r>
  <r>
    <x v="3674"/>
    <s v="Meera Joshi"/>
    <x v="1"/>
    <x v="1"/>
    <s v="Executive"/>
    <d v="2015-12-22T00:00:00"/>
    <d v="2012-02-26T00:00:00"/>
    <n v="44335"/>
    <n v="15560"/>
    <n v="69"/>
    <x v="18"/>
    <x v="5"/>
    <n v="107"/>
    <n v="59895"/>
    <n v="0.35096424946430588"/>
  </r>
  <r>
    <x v="3675"/>
    <s v="Aditya Kapoor"/>
    <x v="0"/>
    <x v="6"/>
    <s v="Lead"/>
    <d v="2019-05-18T00:00:00"/>
    <d v="1981-07-08T00:00:00"/>
    <n v="25090"/>
    <n v="22072"/>
    <n v="80"/>
    <x v="28"/>
    <x v="4"/>
    <n v="117"/>
    <n v="47162"/>
    <n v="0.87971303308090876"/>
  </r>
  <r>
    <x v="3676"/>
    <s v="Ajay Singh"/>
    <x v="1"/>
    <x v="4"/>
    <s v="Associate"/>
    <d v="2024-11-07T00:00:00"/>
    <d v="1982-10-21T00:00:00"/>
    <n v="84325"/>
    <n v="10890"/>
    <n v="66"/>
    <x v="50"/>
    <x v="4"/>
    <n v="102"/>
    <n v="95215"/>
    <n v="0.12914319596798102"/>
  </r>
  <r>
    <x v="3677"/>
    <s v="Aditya Kapoor"/>
    <x v="0"/>
    <x v="0"/>
    <s v="Lead"/>
    <d v="2019-01-14T00:00:00"/>
    <d v="2012-11-03T00:00:00"/>
    <n v="54840"/>
    <n v="15828"/>
    <n v="72"/>
    <x v="51"/>
    <x v="6"/>
    <n v="107"/>
    <n v="70668"/>
    <n v="0.28862144420131292"/>
  </r>
  <r>
    <x v="3678"/>
    <s v="Sneha Iyer"/>
    <x v="1"/>
    <x v="6"/>
    <s v="Associate"/>
    <d v="2015-03-10T00:00:00"/>
    <d v="1994-10-10T00:00:00"/>
    <n v="105297"/>
    <n v="25436"/>
    <n v="74"/>
    <x v="4"/>
    <x v="0"/>
    <n v="105"/>
    <n v="130733"/>
    <n v="0.24156433706563341"/>
  </r>
  <r>
    <x v="3679"/>
    <s v="Ananya Rao"/>
    <x v="0"/>
    <x v="1"/>
    <s v="Lead"/>
    <d v="2023-01-19T00:00:00"/>
    <d v="2011-11-24T00:00:00"/>
    <n v="41197"/>
    <n v="5217"/>
    <n v="98"/>
    <x v="19"/>
    <x v="5"/>
    <n v="119"/>
    <n v="46414"/>
    <n v="0.12663543461902566"/>
  </r>
  <r>
    <x v="3680"/>
    <s v="Vikram Singh"/>
    <x v="1"/>
    <x v="2"/>
    <s v="Executive"/>
    <d v="2023-02-19T00:00:00"/>
    <d v="1984-11-20T00:00:00"/>
    <n v="61328"/>
    <n v="27883"/>
    <n v="64"/>
    <x v="18"/>
    <x v="4"/>
    <n v="101"/>
    <n v="89211"/>
    <n v="0.45465366553613357"/>
  </r>
  <r>
    <x v="3681"/>
    <s v="Ravi Teja"/>
    <x v="1"/>
    <x v="4"/>
    <s v="Executive"/>
    <d v="2017-12-22T00:00:00"/>
    <d v="2011-02-28T00:00:00"/>
    <n v="50799"/>
    <n v="27312"/>
    <n v="100"/>
    <x v="31"/>
    <x v="4"/>
    <n v="116"/>
    <n v="78111"/>
    <n v="0.53764837890509654"/>
  </r>
  <r>
    <x v="3682"/>
    <s v="Gayathri Iyer"/>
    <x v="0"/>
    <x v="2"/>
    <s v="Senior Executive"/>
    <d v="2015-07-04T00:00:00"/>
    <d v="1986-08-31T00:00:00"/>
    <n v="37670"/>
    <n v="8760"/>
    <n v="87"/>
    <x v="57"/>
    <x v="1"/>
    <n v="105"/>
    <n v="46430"/>
    <n v="0.23254579240775153"/>
  </r>
  <r>
    <x v="3683"/>
    <s v="Ananya Rao"/>
    <x v="0"/>
    <x v="1"/>
    <s v="Associate"/>
    <d v="2021-12-25T00:00:00"/>
    <d v="2005-05-19T00:00:00"/>
    <n v="114319"/>
    <n v="29439"/>
    <n v="93"/>
    <x v="19"/>
    <x v="1"/>
    <n v="104"/>
    <n v="143758"/>
    <n v="0.25751624839265563"/>
  </r>
  <r>
    <x v="3684"/>
    <s v="Nisha Kapoor"/>
    <x v="0"/>
    <x v="0"/>
    <s v="Lead"/>
    <d v="2021-05-10T00:00:00"/>
    <d v="1997-03-04T00:00:00"/>
    <n v="44739"/>
    <n v="15182"/>
    <n v="70"/>
    <x v="22"/>
    <x v="3"/>
    <n v="115"/>
    <n v="59921"/>
    <n v="0.33934598448780706"/>
  </r>
  <r>
    <x v="3685"/>
    <s v="Swathi Ramesh"/>
    <x v="1"/>
    <x v="5"/>
    <s v="Executive"/>
    <d v="2022-08-14T00:00:00"/>
    <d v="1994-11-30T00:00:00"/>
    <n v="72398"/>
    <n v="21512"/>
    <n v="90"/>
    <x v="58"/>
    <x v="3"/>
    <n v="112"/>
    <n v="93910"/>
    <n v="0.29713527998010997"/>
  </r>
  <r>
    <x v="3686"/>
    <s v="Arjun Mehta"/>
    <x v="1"/>
    <x v="1"/>
    <s v="Lead"/>
    <d v="2018-05-15T00:00:00"/>
    <d v="2002-07-13T00:00:00"/>
    <n v="93508"/>
    <n v="22471"/>
    <n v="69"/>
    <x v="37"/>
    <x v="0"/>
    <n v="116"/>
    <n v="115979"/>
    <n v="0.24031098943405912"/>
  </r>
  <r>
    <x v="3687"/>
    <s v="Nisha Kapoor"/>
    <x v="0"/>
    <x v="6"/>
    <s v="Senior Executive"/>
    <d v="2018-04-25T00:00:00"/>
    <d v="1988-04-30T00:00:00"/>
    <n v="41811"/>
    <n v="25951"/>
    <n v="80"/>
    <x v="37"/>
    <x v="3"/>
    <n v="104"/>
    <n v="67762"/>
    <n v="0.62067398531486928"/>
  </r>
  <r>
    <x v="3688"/>
    <s v="Rahul Verma"/>
    <x v="1"/>
    <x v="4"/>
    <s v="Lead"/>
    <d v="2021-03-31T00:00:00"/>
    <d v="1988-05-14T00:00:00"/>
    <n v="97553"/>
    <n v="5827"/>
    <n v="81"/>
    <x v="26"/>
    <x v="5"/>
    <n v="109"/>
    <n v="103380"/>
    <n v="5.9731633061002737E-2"/>
  </r>
  <r>
    <x v="3689"/>
    <s v="Aditya Kapoor"/>
    <x v="1"/>
    <x v="1"/>
    <s v="Manager"/>
    <d v="2023-04-04T00:00:00"/>
    <d v="2003-08-26T00:00:00"/>
    <n v="49469"/>
    <n v="21737"/>
    <n v="90"/>
    <x v="24"/>
    <x v="6"/>
    <n v="109"/>
    <n v="71206"/>
    <n v="0.43940649699812001"/>
  </r>
  <r>
    <x v="3690"/>
    <s v="Ishita Roy"/>
    <x v="1"/>
    <x v="3"/>
    <s v="Associate"/>
    <d v="2019-04-05T00:00:00"/>
    <d v="1996-12-29T00:00:00"/>
    <n v="117876"/>
    <n v="6450"/>
    <n v="94"/>
    <x v="8"/>
    <x v="1"/>
    <n v="118"/>
    <n v="124326"/>
    <n v="5.4718517764430416E-2"/>
  </r>
  <r>
    <x v="3691"/>
    <s v="Tarun Verma"/>
    <x v="1"/>
    <x v="6"/>
    <s v="Lead"/>
    <d v="2022-10-23T00:00:00"/>
    <d v="2002-06-15T00:00:00"/>
    <n v="83555"/>
    <n v="7589"/>
    <n v="68"/>
    <x v="17"/>
    <x v="0"/>
    <n v="116"/>
    <n v="91144"/>
    <n v="9.0826401771288368E-2"/>
  </r>
  <r>
    <x v="3692"/>
    <s v="Aditya Kapoor"/>
    <x v="0"/>
    <x v="0"/>
    <s v="Lead"/>
    <d v="2024-06-10T00:00:00"/>
    <d v="1989-08-25T00:00:00"/>
    <n v="118950"/>
    <n v="17780"/>
    <n v="95"/>
    <x v="50"/>
    <x v="1"/>
    <n v="107"/>
    <n v="136730"/>
    <n v="0.14947456914670029"/>
  </r>
  <r>
    <x v="3693"/>
    <s v="Sneha Iyer"/>
    <x v="1"/>
    <x v="5"/>
    <s v="Lead"/>
    <d v="2016-07-12T00:00:00"/>
    <d v="1997-10-08T00:00:00"/>
    <n v="41828"/>
    <n v="8122"/>
    <n v="62"/>
    <x v="41"/>
    <x v="4"/>
    <n v="110"/>
    <n v="49950"/>
    <n v="0.19417614994740365"/>
  </r>
  <r>
    <x v="3694"/>
    <s v="Rahul Verma"/>
    <x v="1"/>
    <x v="5"/>
    <s v="Senior Executive"/>
    <d v="2017-06-19T00:00:00"/>
    <d v="1980-03-03T00:00:00"/>
    <n v="108305"/>
    <n v="8990"/>
    <n v="60"/>
    <x v="34"/>
    <x v="2"/>
    <n v="103"/>
    <n v="117295"/>
    <n v="8.3006324731083519E-2"/>
  </r>
  <r>
    <x v="3695"/>
    <s v="Vikram Singh"/>
    <x v="1"/>
    <x v="6"/>
    <s v="Executive"/>
    <d v="2021-08-17T00:00:00"/>
    <d v="2006-10-20T00:00:00"/>
    <n v="75063"/>
    <n v="15023"/>
    <n v="82"/>
    <x v="14"/>
    <x v="2"/>
    <n v="110"/>
    <n v="90086"/>
    <n v="0.20013855028442776"/>
  </r>
  <r>
    <x v="3696"/>
    <s v="Vikram Singh"/>
    <x v="0"/>
    <x v="1"/>
    <s v="Analyst"/>
    <d v="2021-09-03T00:00:00"/>
    <d v="2007-06-20T00:00:00"/>
    <n v="87760"/>
    <n v="8168"/>
    <n v="67"/>
    <x v="0"/>
    <x v="4"/>
    <n v="112"/>
    <n v="95928"/>
    <n v="9.3072014585232454E-2"/>
  </r>
  <r>
    <x v="3697"/>
    <s v="Ananya Rao"/>
    <x v="0"/>
    <x v="5"/>
    <s v="Executive"/>
    <d v="2024-12-12T00:00:00"/>
    <d v="1992-05-29T00:00:00"/>
    <n v="101104"/>
    <n v="19775"/>
    <n v="70"/>
    <x v="39"/>
    <x v="2"/>
    <n v="120"/>
    <n v="120879"/>
    <n v="0.19559067890489001"/>
  </r>
  <r>
    <x v="3698"/>
    <s v="Ishita Roy"/>
    <x v="0"/>
    <x v="0"/>
    <s v="Analyst"/>
    <d v="2023-05-31T00:00:00"/>
    <d v="1982-01-18T00:00:00"/>
    <n v="52003"/>
    <n v="25748"/>
    <n v="79"/>
    <x v="16"/>
    <x v="3"/>
    <n v="110"/>
    <n v="77751"/>
    <n v="0.49512528123377497"/>
  </r>
  <r>
    <x v="3699"/>
    <s v="Ajay Singh"/>
    <x v="1"/>
    <x v="6"/>
    <s v="Lead"/>
    <d v="2022-12-24T00:00:00"/>
    <d v="2004-05-06T00:00:00"/>
    <n v="116883"/>
    <n v="16663"/>
    <n v="95"/>
    <x v="14"/>
    <x v="2"/>
    <n v="103"/>
    <n v="133546"/>
    <n v="0.142561364783587"/>
  </r>
  <r>
    <x v="3700"/>
    <s v="Swathi Ramesh"/>
    <x v="0"/>
    <x v="5"/>
    <s v="Associate"/>
    <d v="2020-09-27T00:00:00"/>
    <d v="1998-02-05T00:00:00"/>
    <n v="32036"/>
    <n v="28283"/>
    <n v="68"/>
    <x v="25"/>
    <x v="3"/>
    <n v="119"/>
    <n v="60319"/>
    <n v="0.88285054313896871"/>
  </r>
  <r>
    <x v="3701"/>
    <s v="Gayathri Iyer"/>
    <x v="0"/>
    <x v="3"/>
    <s v="Manager"/>
    <d v="2017-11-11T00:00:00"/>
    <d v="1989-10-01T00:00:00"/>
    <n v="84813"/>
    <n v="19323"/>
    <n v="74"/>
    <x v="10"/>
    <x v="5"/>
    <n v="116"/>
    <n v="104136"/>
    <n v="0.22783063917088181"/>
  </r>
  <r>
    <x v="3702"/>
    <s v="Pooja Das"/>
    <x v="0"/>
    <x v="1"/>
    <s v="Executive"/>
    <d v="2016-04-26T00:00:00"/>
    <d v="1987-03-09T00:00:00"/>
    <n v="46938"/>
    <n v="11101"/>
    <n v="74"/>
    <x v="38"/>
    <x v="1"/>
    <n v="111"/>
    <n v="58039"/>
    <n v="0.23650347266607014"/>
  </r>
  <r>
    <x v="3703"/>
    <s v="Vikram Singh"/>
    <x v="0"/>
    <x v="3"/>
    <s v="Analyst"/>
    <d v="2018-04-02T00:00:00"/>
    <d v="2000-03-16T00:00:00"/>
    <n v="52097"/>
    <n v="27471"/>
    <n v="67"/>
    <x v="54"/>
    <x v="0"/>
    <n v="117"/>
    <n v="79568"/>
    <n v="0.52730483521124061"/>
  </r>
  <r>
    <x v="3704"/>
    <s v="Rohan Gupta"/>
    <x v="1"/>
    <x v="4"/>
    <s v="Associate"/>
    <d v="2018-06-22T00:00:00"/>
    <d v="2000-08-16T00:00:00"/>
    <n v="86813"/>
    <n v="28693"/>
    <n v="91"/>
    <x v="59"/>
    <x v="6"/>
    <n v="115"/>
    <n v="115506"/>
    <n v="0.33051501503231084"/>
  </r>
  <r>
    <x v="3705"/>
    <s v="Aarav Sharma"/>
    <x v="0"/>
    <x v="3"/>
    <s v="Associate"/>
    <d v="2019-08-11T00:00:00"/>
    <d v="1995-11-05T00:00:00"/>
    <n v="77719"/>
    <n v="5410"/>
    <n v="60"/>
    <x v="0"/>
    <x v="2"/>
    <n v="113"/>
    <n v="83129"/>
    <n v="6.9609747938084637E-2"/>
  </r>
  <r>
    <x v="3706"/>
    <s v="Arjun Mehta"/>
    <x v="0"/>
    <x v="5"/>
    <s v="Manager"/>
    <d v="2024-07-23T00:00:00"/>
    <d v="1986-12-08T00:00:00"/>
    <n v="40747"/>
    <n v="10930"/>
    <n v="94"/>
    <x v="8"/>
    <x v="6"/>
    <n v="119"/>
    <n v="51677"/>
    <n v="0.2682406066704297"/>
  </r>
  <r>
    <x v="3707"/>
    <s v="Rohan Gupta"/>
    <x v="1"/>
    <x v="5"/>
    <s v="Manager"/>
    <d v="2016-11-06T00:00:00"/>
    <d v="2001-07-25T00:00:00"/>
    <n v="97823"/>
    <n v="13571"/>
    <n v="88"/>
    <x v="8"/>
    <x v="2"/>
    <n v="109"/>
    <n v="111394"/>
    <n v="0.13873015548490641"/>
  </r>
  <r>
    <x v="3708"/>
    <s v="Rohan Gupta"/>
    <x v="0"/>
    <x v="1"/>
    <s v="Analyst"/>
    <d v="2025-03-01T00:00:00"/>
    <d v="1993-06-05T00:00:00"/>
    <n v="119623"/>
    <n v="16801"/>
    <n v="97"/>
    <x v="44"/>
    <x v="2"/>
    <n v="119"/>
    <n v="136424"/>
    <n v="0.14044957909432132"/>
  </r>
  <r>
    <x v="3709"/>
    <s v="Kavya Nair"/>
    <x v="0"/>
    <x v="3"/>
    <s v="Associate"/>
    <d v="2022-05-27T00:00:00"/>
    <d v="1997-10-23T00:00:00"/>
    <n v="29254"/>
    <n v="13951"/>
    <n v="94"/>
    <x v="53"/>
    <x v="5"/>
    <n v="104"/>
    <n v="43205"/>
    <n v="0.47689204895057086"/>
  </r>
  <r>
    <x v="3710"/>
    <s v="Kavya Nair"/>
    <x v="0"/>
    <x v="6"/>
    <s v="Lead"/>
    <d v="2025-04-02T00:00:00"/>
    <d v="1991-11-14T00:00:00"/>
    <n v="51946"/>
    <n v="16142"/>
    <n v="93"/>
    <x v="34"/>
    <x v="0"/>
    <n v="109"/>
    <n v="68088"/>
    <n v="0.3107457744580911"/>
  </r>
  <r>
    <x v="3711"/>
    <s v="Gayathri Iyer"/>
    <x v="0"/>
    <x v="0"/>
    <s v="Manager"/>
    <d v="2022-05-18T00:00:00"/>
    <d v="1993-11-15T00:00:00"/>
    <n v="81753"/>
    <n v="16517"/>
    <n v="66"/>
    <x v="11"/>
    <x v="3"/>
    <n v="106"/>
    <n v="98270"/>
    <n v="0.20203539931256345"/>
  </r>
  <r>
    <x v="3712"/>
    <s v="Sneha Iyer"/>
    <x v="0"/>
    <x v="5"/>
    <s v="Associate"/>
    <d v="2023-05-28T00:00:00"/>
    <d v="1990-07-17T00:00:00"/>
    <n v="86300"/>
    <n v="23262"/>
    <n v="65"/>
    <x v="41"/>
    <x v="4"/>
    <n v="101"/>
    <n v="109562"/>
    <n v="0.26954808806488995"/>
  </r>
  <r>
    <x v="3713"/>
    <s v="Pooja Das"/>
    <x v="0"/>
    <x v="5"/>
    <s v="Associate"/>
    <d v="2017-10-30T00:00:00"/>
    <d v="2008-01-29T00:00:00"/>
    <n v="94340"/>
    <n v="8107"/>
    <n v="65"/>
    <x v="2"/>
    <x v="2"/>
    <n v="111"/>
    <n v="102447"/>
    <n v="8.5933856264574948E-2"/>
  </r>
  <r>
    <x v="3714"/>
    <s v="Gayathri Iyer"/>
    <x v="1"/>
    <x v="6"/>
    <s v="Lead"/>
    <d v="2024-03-13T00:00:00"/>
    <d v="2004-10-12T00:00:00"/>
    <n v="106975"/>
    <n v="28257"/>
    <n v="83"/>
    <x v="48"/>
    <x v="3"/>
    <n v="106"/>
    <n v="135232"/>
    <n v="0.26414582846459456"/>
  </r>
  <r>
    <x v="3715"/>
    <s v="Rahul Verma"/>
    <x v="0"/>
    <x v="3"/>
    <s v="Manager"/>
    <d v="2023-06-19T00:00:00"/>
    <d v="1988-11-07T00:00:00"/>
    <n v="38684"/>
    <n v="11834"/>
    <n v="86"/>
    <x v="37"/>
    <x v="0"/>
    <n v="113"/>
    <n v="50518"/>
    <n v="0.30591459001137422"/>
  </r>
  <r>
    <x v="3716"/>
    <s v="Aditya Kapoor"/>
    <x v="1"/>
    <x v="1"/>
    <s v="Associate"/>
    <d v="2019-06-26T00:00:00"/>
    <d v="2000-09-08T00:00:00"/>
    <n v="81055"/>
    <n v="22028"/>
    <n v="91"/>
    <x v="41"/>
    <x v="2"/>
    <n v="112"/>
    <n v="103083"/>
    <n v="0.2717660847572636"/>
  </r>
  <r>
    <x v="3717"/>
    <s v="Gayathri Iyer"/>
    <x v="0"/>
    <x v="6"/>
    <s v="Manager"/>
    <d v="2019-10-08T00:00:00"/>
    <d v="1983-03-24T00:00:00"/>
    <n v="52344"/>
    <n v="15112"/>
    <n v="65"/>
    <x v="32"/>
    <x v="3"/>
    <n v="120"/>
    <n v="67456"/>
    <n v="0.28870548677976465"/>
  </r>
  <r>
    <x v="3718"/>
    <s v="Rahul Verma"/>
    <x v="1"/>
    <x v="1"/>
    <s v="Manager"/>
    <d v="2015-04-07T00:00:00"/>
    <d v="2004-07-26T00:00:00"/>
    <n v="110505"/>
    <n v="22839"/>
    <n v="79"/>
    <x v="36"/>
    <x v="2"/>
    <n v="116"/>
    <n v="133344"/>
    <n v="0.20667843084023346"/>
  </r>
  <r>
    <x v="3719"/>
    <s v="Arjun Mehta"/>
    <x v="0"/>
    <x v="1"/>
    <s v="Manager"/>
    <d v="2021-10-21T00:00:00"/>
    <d v="1980-07-31T00:00:00"/>
    <n v="114073"/>
    <n v="21056"/>
    <n v="85"/>
    <x v="25"/>
    <x v="3"/>
    <n v="101"/>
    <n v="135129"/>
    <n v="0.18458355614387278"/>
  </r>
  <r>
    <x v="3720"/>
    <s v="Priya Reddy"/>
    <x v="0"/>
    <x v="0"/>
    <s v="Analyst"/>
    <d v="2017-07-06T00:00:00"/>
    <d v="2007-05-09T00:00:00"/>
    <n v="38928"/>
    <n v="15954"/>
    <n v="79"/>
    <x v="56"/>
    <x v="6"/>
    <n v="110"/>
    <n v="54882"/>
    <n v="0.40983353884093709"/>
  </r>
  <r>
    <x v="3721"/>
    <s v="Pooja Das"/>
    <x v="0"/>
    <x v="2"/>
    <s v="Executive"/>
    <d v="2019-08-18T00:00:00"/>
    <d v="1991-04-07T00:00:00"/>
    <n v="90456"/>
    <n v="25266"/>
    <n v="70"/>
    <x v="33"/>
    <x v="6"/>
    <n v="109"/>
    <n v="115722"/>
    <n v="0.27931812151764396"/>
  </r>
  <r>
    <x v="3722"/>
    <s v="Gayathri Iyer"/>
    <x v="0"/>
    <x v="0"/>
    <s v="Analyst"/>
    <d v="2024-09-08T00:00:00"/>
    <d v="2012-07-27T00:00:00"/>
    <n v="93757"/>
    <n v="17903"/>
    <n v="66"/>
    <x v="34"/>
    <x v="2"/>
    <n v="109"/>
    <n v="111660"/>
    <n v="0.19095107565301792"/>
  </r>
  <r>
    <x v="3723"/>
    <s v="Ishita Roy"/>
    <x v="0"/>
    <x v="6"/>
    <s v="Lead"/>
    <d v="2023-12-24T00:00:00"/>
    <d v="2009-07-18T00:00:00"/>
    <n v="104008"/>
    <n v="23700"/>
    <n v="65"/>
    <x v="15"/>
    <x v="2"/>
    <n v="108"/>
    <n v="127708"/>
    <n v="0.22786708714714252"/>
  </r>
  <r>
    <x v="3724"/>
    <s v="Swathi Ramesh"/>
    <x v="0"/>
    <x v="3"/>
    <s v="Associate"/>
    <d v="2021-11-16T00:00:00"/>
    <d v="2005-09-02T00:00:00"/>
    <n v="74924"/>
    <n v="20131"/>
    <n v="74"/>
    <x v="6"/>
    <x v="2"/>
    <n v="106"/>
    <n v="95055"/>
    <n v="0.26868560140942821"/>
  </r>
  <r>
    <x v="3725"/>
    <s v="Priya Reddy"/>
    <x v="1"/>
    <x v="0"/>
    <s v="Analyst"/>
    <d v="2023-12-25T00:00:00"/>
    <d v="1988-02-17T00:00:00"/>
    <n v="50384"/>
    <n v="20010"/>
    <n v="71"/>
    <x v="40"/>
    <x v="3"/>
    <n v="108"/>
    <n v="70394"/>
    <n v="0.3971498888536043"/>
  </r>
  <r>
    <x v="3726"/>
    <s v="Krishna Chaitanya"/>
    <x v="0"/>
    <x v="0"/>
    <s v="Senior Executive"/>
    <d v="2020-09-15T00:00:00"/>
    <d v="1997-05-10T00:00:00"/>
    <n v="99398"/>
    <n v="23543"/>
    <n v="88"/>
    <x v="24"/>
    <x v="3"/>
    <n v="112"/>
    <n v="122941"/>
    <n v="0.23685587235155636"/>
  </r>
  <r>
    <x v="3727"/>
    <s v="Ajay Singh"/>
    <x v="1"/>
    <x v="0"/>
    <s v="Lead"/>
    <d v="2024-06-20T00:00:00"/>
    <d v="2008-12-16T00:00:00"/>
    <n v="72714"/>
    <n v="16859"/>
    <n v="88"/>
    <x v="39"/>
    <x v="5"/>
    <n v="106"/>
    <n v="89573"/>
    <n v="0.23185356327529774"/>
  </r>
  <r>
    <x v="3728"/>
    <s v="Tarun Verma"/>
    <x v="1"/>
    <x v="0"/>
    <s v="Analyst"/>
    <d v="2016-04-18T00:00:00"/>
    <d v="2010-07-24T00:00:00"/>
    <n v="68993"/>
    <n v="15100"/>
    <n v="99"/>
    <x v="52"/>
    <x v="4"/>
    <n v="115"/>
    <n v="84093"/>
    <n v="0.21886278318090241"/>
  </r>
  <r>
    <x v="3729"/>
    <s v="Krishna Chaitanya"/>
    <x v="1"/>
    <x v="1"/>
    <s v="Lead"/>
    <d v="2024-01-25T00:00:00"/>
    <d v="1988-03-15T00:00:00"/>
    <n v="79225"/>
    <n v="5150"/>
    <n v="97"/>
    <x v="40"/>
    <x v="1"/>
    <n v="111"/>
    <n v="84375"/>
    <n v="6.5004733354370459E-2"/>
  </r>
  <r>
    <x v="3730"/>
    <s v="Neha Kulkarni"/>
    <x v="1"/>
    <x v="5"/>
    <s v="Analyst"/>
    <d v="2015-05-24T00:00:00"/>
    <d v="2003-06-30T00:00:00"/>
    <n v="69960"/>
    <n v="27070"/>
    <n v="98"/>
    <x v="41"/>
    <x v="5"/>
    <n v="112"/>
    <n v="97030"/>
    <n v="0.38693539165237278"/>
  </r>
  <r>
    <x v="3731"/>
    <s v="Swathi Ramesh"/>
    <x v="1"/>
    <x v="3"/>
    <s v="Manager"/>
    <d v="2018-04-16T00:00:00"/>
    <d v="1989-07-14T00:00:00"/>
    <n v="116338"/>
    <n v="11374"/>
    <n v="86"/>
    <x v="18"/>
    <x v="3"/>
    <n v="116"/>
    <n v="127712"/>
    <n v="9.7766851759528275E-2"/>
  </r>
  <r>
    <x v="3732"/>
    <s v="Priya Reddy"/>
    <x v="0"/>
    <x v="3"/>
    <s v="Executive"/>
    <d v="2016-09-07T00:00:00"/>
    <d v="2001-12-24T00:00:00"/>
    <n v="76853"/>
    <n v="21147"/>
    <n v="87"/>
    <x v="27"/>
    <x v="4"/>
    <n v="112"/>
    <n v="98000"/>
    <n v="0.27516167228345023"/>
  </r>
  <r>
    <x v="3733"/>
    <s v="Ajay Singh"/>
    <x v="1"/>
    <x v="5"/>
    <s v="Senior Executive"/>
    <d v="2023-04-01T00:00:00"/>
    <d v="1995-01-07T00:00:00"/>
    <n v="92927"/>
    <n v="19563"/>
    <n v="84"/>
    <x v="6"/>
    <x v="1"/>
    <n v="109"/>
    <n v="112490"/>
    <n v="0.21052008565863528"/>
  </r>
  <r>
    <x v="3734"/>
    <s v="Gayathri Iyer"/>
    <x v="1"/>
    <x v="3"/>
    <s v="Lead"/>
    <d v="2015-11-17T00:00:00"/>
    <d v="1995-08-25T00:00:00"/>
    <n v="71344"/>
    <n v="25590"/>
    <n v="75"/>
    <x v="18"/>
    <x v="4"/>
    <n v="115"/>
    <n v="96934"/>
    <n v="0.3586846826642745"/>
  </r>
  <r>
    <x v="3735"/>
    <s v="Vikram Singh"/>
    <x v="1"/>
    <x v="2"/>
    <s v="Analyst"/>
    <d v="2023-01-15T00:00:00"/>
    <d v="2008-08-22T00:00:00"/>
    <n v="42001"/>
    <n v="13296"/>
    <n v="61"/>
    <x v="51"/>
    <x v="3"/>
    <n v="108"/>
    <n v="55297"/>
    <n v="0.31656389133592056"/>
  </r>
  <r>
    <x v="3736"/>
    <s v="Ishita Roy"/>
    <x v="1"/>
    <x v="1"/>
    <s v="Manager"/>
    <d v="2022-04-05T00:00:00"/>
    <d v="1980-04-01T00:00:00"/>
    <n v="98289"/>
    <n v="28755"/>
    <n v="77"/>
    <x v="0"/>
    <x v="4"/>
    <n v="117"/>
    <n v="127044"/>
    <n v="0.29255562677410496"/>
  </r>
  <r>
    <x v="3737"/>
    <s v="Ajay Singh"/>
    <x v="1"/>
    <x v="6"/>
    <s v="Executive"/>
    <d v="2022-03-13T00:00:00"/>
    <d v="2007-12-24T00:00:00"/>
    <n v="58908"/>
    <n v="15904"/>
    <n v="61"/>
    <x v="12"/>
    <x v="2"/>
    <n v="112"/>
    <n v="74812"/>
    <n v="0.26998030827731379"/>
  </r>
  <r>
    <x v="3738"/>
    <s v="Vikram Singh"/>
    <x v="0"/>
    <x v="5"/>
    <s v="Associate"/>
    <d v="2020-11-20T00:00:00"/>
    <d v="1980-04-29T00:00:00"/>
    <n v="74099"/>
    <n v="12522"/>
    <n v="94"/>
    <x v="5"/>
    <x v="5"/>
    <n v="118"/>
    <n v="86621"/>
    <n v="0.16899013481963318"/>
  </r>
  <r>
    <x v="3739"/>
    <s v="Meera Joshi"/>
    <x v="1"/>
    <x v="4"/>
    <s v="Executive"/>
    <d v="2017-02-03T00:00:00"/>
    <d v="2012-05-14T00:00:00"/>
    <n v="104582"/>
    <n v="8960"/>
    <n v="75"/>
    <x v="22"/>
    <x v="1"/>
    <n v="113"/>
    <n v="113542"/>
    <n v="8.5674399036163015E-2"/>
  </r>
  <r>
    <x v="3740"/>
    <s v="Pooja Das"/>
    <x v="0"/>
    <x v="2"/>
    <s v="Senior Executive"/>
    <d v="2024-02-06T00:00:00"/>
    <d v="1981-04-23T00:00:00"/>
    <n v="87222"/>
    <n v="12255"/>
    <n v="89"/>
    <x v="5"/>
    <x v="6"/>
    <n v="109"/>
    <n v="99477"/>
    <n v="0.14050354268418519"/>
  </r>
  <r>
    <x v="3741"/>
    <s v="Rahul Verma"/>
    <x v="1"/>
    <x v="0"/>
    <s v="Lead"/>
    <d v="2024-11-13T00:00:00"/>
    <d v="1997-04-30T00:00:00"/>
    <n v="53629"/>
    <n v="10789"/>
    <n v="76"/>
    <x v="44"/>
    <x v="6"/>
    <n v="111"/>
    <n v="64418"/>
    <n v="0.2011784668742658"/>
  </r>
  <r>
    <x v="3742"/>
    <s v="Sneha Iyer"/>
    <x v="0"/>
    <x v="5"/>
    <s v="Lead"/>
    <d v="2024-11-11T00:00:00"/>
    <d v="1986-05-01T00:00:00"/>
    <n v="78426"/>
    <n v="16828"/>
    <n v="93"/>
    <x v="16"/>
    <x v="4"/>
    <n v="118"/>
    <n v="95254"/>
    <n v="0.21457169816132404"/>
  </r>
  <r>
    <x v="3743"/>
    <s v="Ishita Roy"/>
    <x v="1"/>
    <x v="1"/>
    <s v="Executive"/>
    <d v="2024-12-27T00:00:00"/>
    <d v="1993-01-25T00:00:00"/>
    <n v="76716"/>
    <n v="20311"/>
    <n v="77"/>
    <x v="46"/>
    <x v="2"/>
    <n v="109"/>
    <n v="97027"/>
    <n v="0.26475572240471351"/>
  </r>
  <r>
    <x v="3744"/>
    <s v="Karan Malhotra"/>
    <x v="1"/>
    <x v="2"/>
    <s v="Analyst"/>
    <d v="2017-10-11T00:00:00"/>
    <d v="1989-10-18T00:00:00"/>
    <n v="42890"/>
    <n v="20915"/>
    <n v="72"/>
    <x v="42"/>
    <x v="4"/>
    <n v="119"/>
    <n v="63805"/>
    <n v="0.4876428071811611"/>
  </r>
  <r>
    <x v="3745"/>
    <s v="Ajay Singh"/>
    <x v="1"/>
    <x v="6"/>
    <s v="Analyst"/>
    <d v="2018-10-06T00:00:00"/>
    <d v="2006-09-03T00:00:00"/>
    <n v="44219"/>
    <n v="6759"/>
    <n v="96"/>
    <x v="4"/>
    <x v="4"/>
    <n v="103"/>
    <n v="50978"/>
    <n v="0.1528528460616477"/>
  </r>
  <r>
    <x v="3746"/>
    <s v="Priya Reddy"/>
    <x v="0"/>
    <x v="0"/>
    <s v="Executive"/>
    <d v="2022-01-17T00:00:00"/>
    <d v="2001-12-11T00:00:00"/>
    <n v="82175"/>
    <n v="6471"/>
    <n v="90"/>
    <x v="34"/>
    <x v="1"/>
    <n v="104"/>
    <n v="88646"/>
    <n v="7.8746577426224526E-2"/>
  </r>
  <r>
    <x v="3747"/>
    <s v="Krishna Chaitanya"/>
    <x v="1"/>
    <x v="0"/>
    <s v="Associate"/>
    <d v="2018-05-09T00:00:00"/>
    <d v="2003-03-23T00:00:00"/>
    <n v="59389"/>
    <n v="24395"/>
    <n v="89"/>
    <x v="41"/>
    <x v="1"/>
    <n v="116"/>
    <n v="83784"/>
    <n v="0.41076630352422167"/>
  </r>
  <r>
    <x v="3748"/>
    <s v="Rohan Gupta"/>
    <x v="0"/>
    <x v="1"/>
    <s v="Analyst"/>
    <d v="2019-10-16T00:00:00"/>
    <d v="1983-11-29T00:00:00"/>
    <n v="59548"/>
    <n v="13244"/>
    <n v="73"/>
    <x v="27"/>
    <x v="3"/>
    <n v="115"/>
    <n v="72792"/>
    <n v="0.22240881305837307"/>
  </r>
  <r>
    <x v="3749"/>
    <s v="Nisha Kapoor"/>
    <x v="1"/>
    <x v="6"/>
    <s v="Lead"/>
    <d v="2025-08-12T00:00:00"/>
    <d v="2001-03-21T00:00:00"/>
    <n v="94219"/>
    <n v="24334"/>
    <n v="73"/>
    <x v="3"/>
    <x v="3"/>
    <n v="101"/>
    <n v="118553"/>
    <n v="0.25827062482089602"/>
  </r>
  <r>
    <x v="3750"/>
    <s v="Meera Joshi"/>
    <x v="0"/>
    <x v="3"/>
    <s v="Analyst"/>
    <d v="2017-01-30T00:00:00"/>
    <d v="2000-12-17T00:00:00"/>
    <n v="28800"/>
    <n v="28796"/>
    <n v="85"/>
    <x v="38"/>
    <x v="1"/>
    <n v="116"/>
    <n v="57596"/>
    <n v="0.99986111111111109"/>
  </r>
  <r>
    <x v="3751"/>
    <s v="Aditya Kapoor"/>
    <x v="1"/>
    <x v="5"/>
    <s v="Associate"/>
    <d v="2015-09-05T00:00:00"/>
    <d v="2001-07-27T00:00:00"/>
    <n v="36166"/>
    <n v="25857"/>
    <n v="94"/>
    <x v="0"/>
    <x v="6"/>
    <n v="106"/>
    <n v="62023"/>
    <n v="0.71495327102803741"/>
  </r>
  <r>
    <x v="3752"/>
    <s v="Ajay Singh"/>
    <x v="0"/>
    <x v="1"/>
    <s v="Lead"/>
    <d v="2019-06-23T00:00:00"/>
    <d v="1984-04-03T00:00:00"/>
    <n v="53628"/>
    <n v="23677"/>
    <n v="67"/>
    <x v="8"/>
    <x v="5"/>
    <n v="116"/>
    <n v="77305"/>
    <n v="0.44150443798015959"/>
  </r>
  <r>
    <x v="3753"/>
    <s v="Ishita Roy"/>
    <x v="1"/>
    <x v="6"/>
    <s v="Manager"/>
    <d v="2022-03-25T00:00:00"/>
    <d v="2006-05-21T00:00:00"/>
    <n v="93277"/>
    <n v="14751"/>
    <n v="66"/>
    <x v="2"/>
    <x v="0"/>
    <n v="107"/>
    <n v="108028"/>
    <n v="0.15814187849094632"/>
  </r>
  <r>
    <x v="3754"/>
    <s v="Ananya Rao"/>
    <x v="1"/>
    <x v="3"/>
    <s v="Manager"/>
    <d v="2020-01-01T00:00:00"/>
    <d v="1980-05-27T00:00:00"/>
    <n v="68839"/>
    <n v="27722"/>
    <n v="92"/>
    <x v="51"/>
    <x v="6"/>
    <n v="116"/>
    <n v="96561"/>
    <n v="0.40270776739929398"/>
  </r>
  <r>
    <x v="3755"/>
    <s v="Gayathri Iyer"/>
    <x v="0"/>
    <x v="5"/>
    <s v="Analyst"/>
    <d v="2022-01-16T00:00:00"/>
    <d v="1998-02-21T00:00:00"/>
    <n v="109040"/>
    <n v="16906"/>
    <n v="67"/>
    <x v="27"/>
    <x v="6"/>
    <n v="114"/>
    <n v="125946"/>
    <n v="0.15504402054292002"/>
  </r>
  <r>
    <x v="3756"/>
    <s v="Vikram Singh"/>
    <x v="0"/>
    <x v="3"/>
    <s v="Analyst"/>
    <d v="2025-10-30T00:00:00"/>
    <d v="2000-05-30T00:00:00"/>
    <n v="94168"/>
    <n v="11716"/>
    <n v="94"/>
    <x v="0"/>
    <x v="0"/>
    <n v="110"/>
    <n v="105884"/>
    <n v="0.1244159374734517"/>
  </r>
  <r>
    <x v="3757"/>
    <s v="Ishita Roy"/>
    <x v="1"/>
    <x v="4"/>
    <s v="Executive"/>
    <d v="2024-01-13T00:00:00"/>
    <d v="1980-06-23T00:00:00"/>
    <n v="54884"/>
    <n v="13333"/>
    <n v="93"/>
    <x v="44"/>
    <x v="4"/>
    <n v="112"/>
    <n v="68217"/>
    <n v="0.24293054442096057"/>
  </r>
  <r>
    <x v="3758"/>
    <s v="Ishita Roy"/>
    <x v="0"/>
    <x v="3"/>
    <s v="Senior Executive"/>
    <d v="2022-05-27T00:00:00"/>
    <d v="1992-10-09T00:00:00"/>
    <n v="115452"/>
    <n v="27229"/>
    <n v="60"/>
    <x v="38"/>
    <x v="3"/>
    <n v="109"/>
    <n v="142681"/>
    <n v="0.23584693205834459"/>
  </r>
  <r>
    <x v="3759"/>
    <s v="Ajay Singh"/>
    <x v="0"/>
    <x v="3"/>
    <s v="Executive"/>
    <d v="2020-10-06T00:00:00"/>
    <d v="1982-08-04T00:00:00"/>
    <n v="105522"/>
    <n v="5324"/>
    <n v="72"/>
    <x v="25"/>
    <x v="4"/>
    <n v="115"/>
    <n v="110846"/>
    <n v="5.0453933776842742E-2"/>
  </r>
  <r>
    <x v="3760"/>
    <s v="Ravi Teja"/>
    <x v="0"/>
    <x v="5"/>
    <s v="Lead"/>
    <d v="2023-10-24T00:00:00"/>
    <d v="1997-06-29T00:00:00"/>
    <n v="58597"/>
    <n v="13051"/>
    <n v="65"/>
    <x v="40"/>
    <x v="2"/>
    <n v="117"/>
    <n v="71648"/>
    <n v="0.22272471286925952"/>
  </r>
  <r>
    <x v="3761"/>
    <s v="Aditya Kapoor"/>
    <x v="1"/>
    <x v="6"/>
    <s v="Senior Executive"/>
    <d v="2024-12-19T00:00:00"/>
    <d v="1981-11-13T00:00:00"/>
    <n v="97197"/>
    <n v="23414"/>
    <n v="96"/>
    <x v="47"/>
    <x v="3"/>
    <n v="119"/>
    <n v="120611"/>
    <n v="0.24089220860726154"/>
  </r>
  <r>
    <x v="3762"/>
    <s v="Rohan Gupta"/>
    <x v="0"/>
    <x v="1"/>
    <s v="Executive"/>
    <d v="2025-11-24T00:00:00"/>
    <d v="2008-01-24T00:00:00"/>
    <n v="29413"/>
    <n v="20111"/>
    <n v="100"/>
    <x v="27"/>
    <x v="3"/>
    <n v="114"/>
    <n v="49524"/>
    <n v="0.68374528269812673"/>
  </r>
  <r>
    <x v="3763"/>
    <s v="Aarav Sharma"/>
    <x v="1"/>
    <x v="1"/>
    <s v="Associate"/>
    <d v="2021-12-11T00:00:00"/>
    <d v="2008-01-13T00:00:00"/>
    <n v="32089"/>
    <n v="9069"/>
    <n v="83"/>
    <x v="24"/>
    <x v="5"/>
    <n v="102"/>
    <n v="41158"/>
    <n v="0.28262021253389014"/>
  </r>
  <r>
    <x v="3764"/>
    <s v="Arjun Mehta"/>
    <x v="1"/>
    <x v="3"/>
    <s v="Executive"/>
    <d v="2017-06-15T00:00:00"/>
    <d v="1980-12-15T00:00:00"/>
    <n v="103695"/>
    <n v="10411"/>
    <n v="75"/>
    <x v="53"/>
    <x v="4"/>
    <n v="113"/>
    <n v="114106"/>
    <n v="0.10040021216066349"/>
  </r>
  <r>
    <x v="3765"/>
    <s v="Meera Joshi"/>
    <x v="1"/>
    <x v="0"/>
    <s v="Executive"/>
    <d v="2015-05-01T00:00:00"/>
    <d v="1999-09-29T00:00:00"/>
    <n v="103281"/>
    <n v="26058"/>
    <n v="97"/>
    <x v="25"/>
    <x v="4"/>
    <n v="112"/>
    <n v="129339"/>
    <n v="0.2523019722891916"/>
  </r>
  <r>
    <x v="3766"/>
    <s v="Vikram Singh"/>
    <x v="0"/>
    <x v="5"/>
    <s v="Executive"/>
    <d v="2022-08-28T00:00:00"/>
    <d v="2000-10-06T00:00:00"/>
    <n v="52325"/>
    <n v="10352"/>
    <n v="61"/>
    <x v="25"/>
    <x v="5"/>
    <n v="120"/>
    <n v="62677"/>
    <n v="0.19784042044911609"/>
  </r>
  <r>
    <x v="3767"/>
    <s v="Meera Joshi"/>
    <x v="0"/>
    <x v="0"/>
    <s v="Manager"/>
    <d v="2025-12-13T00:00:00"/>
    <d v="1994-08-22T00:00:00"/>
    <n v="25573"/>
    <n v="5720"/>
    <n v="78"/>
    <x v="8"/>
    <x v="5"/>
    <n v="103"/>
    <n v="31293"/>
    <n v="0.22367340554491064"/>
  </r>
  <r>
    <x v="3768"/>
    <s v="Krishna Chaitanya"/>
    <x v="0"/>
    <x v="2"/>
    <s v="Analyst"/>
    <d v="2023-07-03T00:00:00"/>
    <d v="2011-01-29T00:00:00"/>
    <n v="75398"/>
    <n v="21946"/>
    <n v="68"/>
    <x v="34"/>
    <x v="6"/>
    <n v="110"/>
    <n v="97344"/>
    <n v="0.29106872861349109"/>
  </r>
  <r>
    <x v="3769"/>
    <s v="Swathi Ramesh"/>
    <x v="0"/>
    <x v="5"/>
    <s v="Lead"/>
    <d v="2015-05-14T00:00:00"/>
    <d v="2005-06-01T00:00:00"/>
    <n v="56131"/>
    <n v="6832"/>
    <n v="82"/>
    <x v="54"/>
    <x v="1"/>
    <n v="110"/>
    <n v="62963"/>
    <n v="0.1217152732001924"/>
  </r>
  <r>
    <x v="3770"/>
    <s v="Ishita Roy"/>
    <x v="0"/>
    <x v="4"/>
    <s v="Senior Executive"/>
    <d v="2019-12-22T00:00:00"/>
    <d v="2001-10-10T00:00:00"/>
    <n v="103643"/>
    <n v="19649"/>
    <n v="73"/>
    <x v="21"/>
    <x v="4"/>
    <n v="117"/>
    <n v="123292"/>
    <n v="0.18958347404069739"/>
  </r>
  <r>
    <x v="3771"/>
    <s v="Arjun Mehta"/>
    <x v="1"/>
    <x v="5"/>
    <s v="Lead"/>
    <d v="2018-09-11T00:00:00"/>
    <d v="2008-08-15T00:00:00"/>
    <n v="114117"/>
    <n v="15728"/>
    <n v="75"/>
    <x v="56"/>
    <x v="4"/>
    <n v="104"/>
    <n v="129845"/>
    <n v="0.13782346188560862"/>
  </r>
  <r>
    <x v="3772"/>
    <s v="Meera Joshi"/>
    <x v="0"/>
    <x v="4"/>
    <s v="Executive"/>
    <d v="2020-06-13T00:00:00"/>
    <d v="1986-07-09T00:00:00"/>
    <n v="113931"/>
    <n v="11153"/>
    <n v="92"/>
    <x v="38"/>
    <x v="5"/>
    <n v="114"/>
    <n v="125084"/>
    <n v="9.7892584107924965E-2"/>
  </r>
  <r>
    <x v="3773"/>
    <s v="Vikram Singh"/>
    <x v="0"/>
    <x v="4"/>
    <s v="Senior Executive"/>
    <d v="2024-09-25T00:00:00"/>
    <d v="1984-06-01T00:00:00"/>
    <n v="91118"/>
    <n v="16249"/>
    <n v="71"/>
    <x v="38"/>
    <x v="3"/>
    <n v="112"/>
    <n v="107367"/>
    <n v="0.17832919949955003"/>
  </r>
  <r>
    <x v="3774"/>
    <s v="Nisha Kapoor"/>
    <x v="1"/>
    <x v="2"/>
    <s v="Associate"/>
    <d v="2023-09-06T00:00:00"/>
    <d v="2003-09-05T00:00:00"/>
    <n v="93937"/>
    <n v="26672"/>
    <n v="65"/>
    <x v="15"/>
    <x v="3"/>
    <n v="119"/>
    <n v="120609"/>
    <n v="0.28393497769781872"/>
  </r>
  <r>
    <x v="3775"/>
    <s v="Priya Reddy"/>
    <x v="0"/>
    <x v="0"/>
    <s v="Manager"/>
    <d v="2016-05-22T00:00:00"/>
    <d v="2005-10-19T00:00:00"/>
    <n v="80472"/>
    <n v="28852"/>
    <n v="99"/>
    <x v="15"/>
    <x v="4"/>
    <n v="110"/>
    <n v="109324"/>
    <n v="0.358534645591013"/>
  </r>
  <r>
    <x v="3776"/>
    <s v="Vikram Singh"/>
    <x v="1"/>
    <x v="3"/>
    <s v="Analyst"/>
    <d v="2022-07-28T00:00:00"/>
    <d v="1995-03-10T00:00:00"/>
    <n v="26952"/>
    <n v="28219"/>
    <n v="78"/>
    <x v="10"/>
    <x v="1"/>
    <n v="110"/>
    <n v="55171"/>
    <n v="1.047009498367468"/>
  </r>
  <r>
    <x v="3777"/>
    <s v="Gayathri Iyer"/>
    <x v="0"/>
    <x v="2"/>
    <s v="Senior Executive"/>
    <d v="2023-04-08T00:00:00"/>
    <d v="1981-05-13T00:00:00"/>
    <n v="91901"/>
    <n v="23746"/>
    <n v="68"/>
    <x v="46"/>
    <x v="3"/>
    <n v="110"/>
    <n v="115647"/>
    <n v="0.25838674225525293"/>
  </r>
  <r>
    <x v="3778"/>
    <s v="Neha Kulkarni"/>
    <x v="1"/>
    <x v="0"/>
    <s v="Executive"/>
    <d v="2025-04-15T00:00:00"/>
    <d v="1994-11-29T00:00:00"/>
    <n v="28507"/>
    <n v="19536"/>
    <n v="86"/>
    <x v="9"/>
    <x v="3"/>
    <n v="112"/>
    <n v="48043"/>
    <n v="0.68530536359490657"/>
  </r>
  <r>
    <x v="3779"/>
    <s v="Meera Joshi"/>
    <x v="0"/>
    <x v="6"/>
    <s v="Senior Executive"/>
    <d v="2020-09-13T00:00:00"/>
    <d v="2002-11-29T00:00:00"/>
    <n v="35197"/>
    <n v="7031"/>
    <n v="92"/>
    <x v="33"/>
    <x v="0"/>
    <n v="105"/>
    <n v="42228"/>
    <n v="0.19976134329630366"/>
  </r>
  <r>
    <x v="3780"/>
    <s v="Krishna Chaitanya"/>
    <x v="0"/>
    <x v="3"/>
    <s v="Associate"/>
    <d v="2023-09-14T00:00:00"/>
    <d v="1994-10-16T00:00:00"/>
    <n v="64324"/>
    <n v="19648"/>
    <n v="88"/>
    <x v="43"/>
    <x v="2"/>
    <n v="116"/>
    <n v="83972"/>
    <n v="0.30545364094272742"/>
  </r>
  <r>
    <x v="3781"/>
    <s v="Vikram Singh"/>
    <x v="1"/>
    <x v="4"/>
    <s v="Executive"/>
    <d v="2019-02-24T00:00:00"/>
    <d v="1992-09-24T00:00:00"/>
    <n v="117804"/>
    <n v="8849"/>
    <n v="68"/>
    <x v="5"/>
    <x v="1"/>
    <n v="115"/>
    <n v="126653"/>
    <n v="7.5116294862653227E-2"/>
  </r>
  <r>
    <x v="3782"/>
    <s v="Arjun Mehta"/>
    <x v="1"/>
    <x v="2"/>
    <s v="Manager"/>
    <d v="2024-02-09T00:00:00"/>
    <d v="1991-02-20T00:00:00"/>
    <n v="88245"/>
    <n v="24534"/>
    <n v="90"/>
    <x v="39"/>
    <x v="6"/>
    <n v="101"/>
    <n v="112779"/>
    <n v="0.27802141764405913"/>
  </r>
  <r>
    <x v="3783"/>
    <s v="Tarun Verma"/>
    <x v="0"/>
    <x v="2"/>
    <s v="Senior Executive"/>
    <d v="2024-10-20T00:00:00"/>
    <d v="1994-11-05T00:00:00"/>
    <n v="72734"/>
    <n v="24655"/>
    <n v="78"/>
    <x v="45"/>
    <x v="4"/>
    <n v="110"/>
    <n v="97389"/>
    <n v="0.33897489482222892"/>
  </r>
  <r>
    <x v="3784"/>
    <s v="Gayathri Iyer"/>
    <x v="1"/>
    <x v="3"/>
    <s v="Senior Executive"/>
    <d v="2025-05-04T00:00:00"/>
    <d v="2012-04-12T00:00:00"/>
    <n v="38831"/>
    <n v="19299"/>
    <n v="87"/>
    <x v="8"/>
    <x v="5"/>
    <n v="119"/>
    <n v="58130"/>
    <n v="0.49699981973165769"/>
  </r>
  <r>
    <x v="3785"/>
    <s v="Aditya Kapoor"/>
    <x v="1"/>
    <x v="2"/>
    <s v="Associate"/>
    <d v="2016-04-25T00:00:00"/>
    <d v="1986-11-28T00:00:00"/>
    <n v="68239"/>
    <n v="16928"/>
    <n v="97"/>
    <x v="16"/>
    <x v="3"/>
    <n v="101"/>
    <n v="85167"/>
    <n v="0.24806928589223171"/>
  </r>
  <r>
    <x v="3786"/>
    <s v="Kavya Nair"/>
    <x v="1"/>
    <x v="3"/>
    <s v="Associate"/>
    <d v="2017-12-15T00:00:00"/>
    <d v="2007-12-29T00:00:00"/>
    <n v="27729"/>
    <n v="17307"/>
    <n v="79"/>
    <x v="25"/>
    <x v="4"/>
    <n v="105"/>
    <n v="45036"/>
    <n v="0.62414800389483938"/>
  </r>
  <r>
    <x v="3787"/>
    <s v="Arjun Mehta"/>
    <x v="1"/>
    <x v="1"/>
    <s v="Lead"/>
    <d v="2020-05-31T00:00:00"/>
    <d v="1997-10-27T00:00:00"/>
    <n v="72244"/>
    <n v="11466"/>
    <n v="64"/>
    <x v="29"/>
    <x v="3"/>
    <n v="112"/>
    <n v="83710"/>
    <n v="0.15871214218481811"/>
  </r>
  <r>
    <x v="3788"/>
    <s v="Sneha Iyer"/>
    <x v="0"/>
    <x v="6"/>
    <s v="Analyst"/>
    <d v="2020-07-26T00:00:00"/>
    <d v="2008-07-28T00:00:00"/>
    <n v="31478"/>
    <n v="6831"/>
    <n v="81"/>
    <x v="4"/>
    <x v="3"/>
    <n v="111"/>
    <n v="38309"/>
    <n v="0.21700870449202617"/>
  </r>
  <r>
    <x v="3789"/>
    <s v="Ravi Teja"/>
    <x v="0"/>
    <x v="5"/>
    <s v="Senior Executive"/>
    <d v="2018-12-17T00:00:00"/>
    <d v="1995-12-14T00:00:00"/>
    <n v="106590"/>
    <n v="16016"/>
    <n v="83"/>
    <x v="57"/>
    <x v="2"/>
    <n v="106"/>
    <n v="122606"/>
    <n v="0.15025799793601652"/>
  </r>
  <r>
    <x v="3790"/>
    <s v="Sneha Iyer"/>
    <x v="1"/>
    <x v="4"/>
    <s v="Lead"/>
    <d v="2017-05-29T00:00:00"/>
    <d v="1989-02-16T00:00:00"/>
    <n v="73891"/>
    <n v="26562"/>
    <n v="90"/>
    <x v="2"/>
    <x v="4"/>
    <n v="114"/>
    <n v="100453"/>
    <n v="0.35947544355875544"/>
  </r>
  <r>
    <x v="3791"/>
    <s v="Neha Kulkarni"/>
    <x v="0"/>
    <x v="4"/>
    <s v="Manager"/>
    <d v="2018-12-29T00:00:00"/>
    <d v="1980-05-07T00:00:00"/>
    <n v="64521"/>
    <n v="29373"/>
    <n v="97"/>
    <x v="19"/>
    <x v="6"/>
    <n v="117"/>
    <n v="93894"/>
    <n v="0.45524712884177243"/>
  </r>
  <r>
    <x v="3792"/>
    <s v="Neha Kulkarni"/>
    <x v="0"/>
    <x v="6"/>
    <s v="Executive"/>
    <d v="2015-11-22T00:00:00"/>
    <d v="2001-03-31T00:00:00"/>
    <n v="36638"/>
    <n v="17142"/>
    <n v="81"/>
    <x v="0"/>
    <x v="2"/>
    <n v="118"/>
    <n v="53780"/>
    <n v="0.46787488400021837"/>
  </r>
  <r>
    <x v="3793"/>
    <s v="Aditya Kapoor"/>
    <x v="0"/>
    <x v="0"/>
    <s v="Lead"/>
    <d v="2023-01-20T00:00:00"/>
    <d v="2005-12-22T00:00:00"/>
    <n v="84872"/>
    <n v="24106"/>
    <n v="74"/>
    <x v="16"/>
    <x v="2"/>
    <n v="118"/>
    <n v="108978"/>
    <n v="0.28402771231972851"/>
  </r>
  <r>
    <x v="3794"/>
    <s v="Karan Malhotra"/>
    <x v="0"/>
    <x v="5"/>
    <s v="Manager"/>
    <d v="2022-08-24T00:00:00"/>
    <d v="1990-11-18T00:00:00"/>
    <n v="33987"/>
    <n v="26896"/>
    <n v="86"/>
    <x v="26"/>
    <x v="1"/>
    <n v="119"/>
    <n v="60883"/>
    <n v="0.79136140288934009"/>
  </r>
  <r>
    <x v="3795"/>
    <s v="Swathi Ramesh"/>
    <x v="1"/>
    <x v="2"/>
    <s v="Lead"/>
    <d v="2015-04-11T00:00:00"/>
    <d v="1983-12-12T00:00:00"/>
    <n v="29379"/>
    <n v="17076"/>
    <n v="83"/>
    <x v="35"/>
    <x v="4"/>
    <n v="118"/>
    <n v="46455"/>
    <n v="0.58123149188195655"/>
  </r>
  <r>
    <x v="3796"/>
    <s v="Rohan Gupta"/>
    <x v="0"/>
    <x v="0"/>
    <s v="Analyst"/>
    <d v="2019-02-22T00:00:00"/>
    <d v="1989-03-06T00:00:00"/>
    <n v="47703"/>
    <n v="6432"/>
    <n v="70"/>
    <x v="23"/>
    <x v="3"/>
    <n v="102"/>
    <n v="54135"/>
    <n v="0.13483428715175147"/>
  </r>
  <r>
    <x v="3797"/>
    <s v="Priya Reddy"/>
    <x v="0"/>
    <x v="2"/>
    <s v="Lead"/>
    <d v="2023-03-24T00:00:00"/>
    <d v="1990-08-24T00:00:00"/>
    <n v="117748"/>
    <n v="12115"/>
    <n v="96"/>
    <x v="40"/>
    <x v="5"/>
    <n v="116"/>
    <n v="129863"/>
    <n v="0.10288922104834053"/>
  </r>
  <r>
    <x v="3798"/>
    <s v="Gayathri Iyer"/>
    <x v="0"/>
    <x v="1"/>
    <s v="Analyst"/>
    <d v="2022-06-19T00:00:00"/>
    <d v="2010-01-05T00:00:00"/>
    <n v="55959"/>
    <n v="22804"/>
    <n v="95"/>
    <x v="43"/>
    <x v="2"/>
    <n v="117"/>
    <n v="78763"/>
    <n v="0.40751264318518915"/>
  </r>
  <r>
    <x v="3799"/>
    <s v="Kavya Nair"/>
    <x v="0"/>
    <x v="4"/>
    <s v="Manager"/>
    <d v="2021-11-23T00:00:00"/>
    <d v="1989-06-23T00:00:00"/>
    <n v="94233"/>
    <n v="14737"/>
    <n v="78"/>
    <x v="29"/>
    <x v="2"/>
    <n v="117"/>
    <n v="108970"/>
    <n v="0.15638895079218532"/>
  </r>
  <r>
    <x v="3800"/>
    <s v="Sneha Iyer"/>
    <x v="1"/>
    <x v="5"/>
    <s v="Associate"/>
    <d v="2019-11-06T00:00:00"/>
    <d v="1998-02-17T00:00:00"/>
    <n v="57566"/>
    <n v="29501"/>
    <n v="77"/>
    <x v="27"/>
    <x v="4"/>
    <n v="105"/>
    <n v="87067"/>
    <n v="0.51247264010005911"/>
  </r>
  <r>
    <x v="3801"/>
    <s v="Aarav Sharma"/>
    <x v="0"/>
    <x v="6"/>
    <s v="Manager"/>
    <d v="2022-11-04T00:00:00"/>
    <d v="1984-02-27T00:00:00"/>
    <n v="49326"/>
    <n v="14632"/>
    <n v="71"/>
    <x v="28"/>
    <x v="4"/>
    <n v="113"/>
    <n v="63958"/>
    <n v="0.29663868953493089"/>
  </r>
  <r>
    <x v="3802"/>
    <s v="Neha Kulkarni"/>
    <x v="1"/>
    <x v="3"/>
    <s v="Senior Executive"/>
    <d v="2016-09-01T00:00:00"/>
    <d v="2012-08-26T00:00:00"/>
    <n v="79136"/>
    <n v="15058"/>
    <n v="77"/>
    <x v="3"/>
    <x v="6"/>
    <n v="109"/>
    <n v="94194"/>
    <n v="0.19028002426202992"/>
  </r>
  <r>
    <x v="3803"/>
    <s v="Ishita Roy"/>
    <x v="0"/>
    <x v="5"/>
    <s v="Lead"/>
    <d v="2023-07-31T00:00:00"/>
    <d v="1987-06-20T00:00:00"/>
    <n v="89868"/>
    <n v="24636"/>
    <n v="87"/>
    <x v="22"/>
    <x v="5"/>
    <n v="115"/>
    <n v="114504"/>
    <n v="0.27413539858459074"/>
  </r>
  <r>
    <x v="3804"/>
    <s v="Ajay Singh"/>
    <x v="1"/>
    <x v="4"/>
    <s v="Analyst"/>
    <d v="2022-08-29T00:00:00"/>
    <d v="2011-02-02T00:00:00"/>
    <n v="97045"/>
    <n v="20544"/>
    <n v="88"/>
    <x v="42"/>
    <x v="4"/>
    <n v="110"/>
    <n v="117589"/>
    <n v="0.21169560513163996"/>
  </r>
  <r>
    <x v="3805"/>
    <s v="Vikram Singh"/>
    <x v="0"/>
    <x v="6"/>
    <s v="Associate"/>
    <d v="2020-11-26T00:00:00"/>
    <d v="2000-01-01T00:00:00"/>
    <n v="111999"/>
    <n v="7893"/>
    <n v="79"/>
    <x v="57"/>
    <x v="3"/>
    <n v="113"/>
    <n v="119892"/>
    <n v="7.0473843516459966E-2"/>
  </r>
  <r>
    <x v="3806"/>
    <s v="Ajay Singh"/>
    <x v="0"/>
    <x v="5"/>
    <s v="Manager"/>
    <d v="2021-11-30T00:00:00"/>
    <d v="2011-07-17T00:00:00"/>
    <n v="68903"/>
    <n v="13169"/>
    <n v="65"/>
    <x v="34"/>
    <x v="3"/>
    <n v="111"/>
    <n v="82072"/>
    <n v="0.19112375368271339"/>
  </r>
  <r>
    <x v="3807"/>
    <s v="Neha Kulkarni"/>
    <x v="1"/>
    <x v="6"/>
    <s v="Lead"/>
    <d v="2016-08-13T00:00:00"/>
    <d v="1988-10-16T00:00:00"/>
    <n v="105615"/>
    <n v="14147"/>
    <n v="60"/>
    <x v="29"/>
    <x v="5"/>
    <n v="113"/>
    <n v="119762"/>
    <n v="0.13394877621549969"/>
  </r>
  <r>
    <x v="3808"/>
    <s v="Gayathri Iyer"/>
    <x v="0"/>
    <x v="5"/>
    <s v="Manager"/>
    <d v="2025-07-12T00:00:00"/>
    <d v="2005-05-11T00:00:00"/>
    <n v="74156"/>
    <n v="13790"/>
    <n v="97"/>
    <x v="6"/>
    <x v="2"/>
    <n v="114"/>
    <n v="87946"/>
    <n v="0.18595932898214573"/>
  </r>
  <r>
    <x v="3809"/>
    <s v="Krishna Chaitanya"/>
    <x v="0"/>
    <x v="0"/>
    <s v="Lead"/>
    <d v="2021-01-11T00:00:00"/>
    <d v="1988-03-01T00:00:00"/>
    <n v="43232"/>
    <n v="23892"/>
    <n v="69"/>
    <x v="12"/>
    <x v="0"/>
    <n v="105"/>
    <n v="67124"/>
    <n v="0.55264618800888232"/>
  </r>
  <r>
    <x v="3810"/>
    <s v="Vikram Singh"/>
    <x v="1"/>
    <x v="4"/>
    <s v="Associate"/>
    <d v="2016-07-16T00:00:00"/>
    <d v="1988-05-01T00:00:00"/>
    <n v="31875"/>
    <n v="12423"/>
    <n v="89"/>
    <x v="5"/>
    <x v="5"/>
    <n v="116"/>
    <n v="44298"/>
    <n v="0.38974117647058826"/>
  </r>
  <r>
    <x v="3811"/>
    <s v="Ravi Teja"/>
    <x v="1"/>
    <x v="0"/>
    <s v="Associate"/>
    <d v="2022-07-29T00:00:00"/>
    <d v="2011-12-14T00:00:00"/>
    <n v="33430"/>
    <n v="11676"/>
    <n v="92"/>
    <x v="22"/>
    <x v="2"/>
    <n v="110"/>
    <n v="45106"/>
    <n v="0.3492671253365241"/>
  </r>
  <r>
    <x v="3812"/>
    <s v="Swathi Ramesh"/>
    <x v="1"/>
    <x v="3"/>
    <s v="Manager"/>
    <d v="2017-09-28T00:00:00"/>
    <d v="1982-04-23T00:00:00"/>
    <n v="59799"/>
    <n v="15803"/>
    <n v="80"/>
    <x v="21"/>
    <x v="2"/>
    <n v="111"/>
    <n v="75602"/>
    <n v="0.26426863325473671"/>
  </r>
  <r>
    <x v="3813"/>
    <s v="Krishna Chaitanya"/>
    <x v="1"/>
    <x v="2"/>
    <s v="Associate"/>
    <d v="2022-04-23T00:00:00"/>
    <d v="2009-11-17T00:00:00"/>
    <n v="73737"/>
    <n v="20085"/>
    <n v="92"/>
    <x v="6"/>
    <x v="1"/>
    <n v="101"/>
    <n v="93822"/>
    <n v="0.27238699702998492"/>
  </r>
  <r>
    <x v="3814"/>
    <s v="Priya Reddy"/>
    <x v="1"/>
    <x v="6"/>
    <s v="Analyst"/>
    <d v="2024-07-12T00:00:00"/>
    <d v="1985-11-28T00:00:00"/>
    <n v="76851"/>
    <n v="25879"/>
    <n v="90"/>
    <x v="46"/>
    <x v="2"/>
    <n v="109"/>
    <n v="102730"/>
    <n v="0.33674252774850033"/>
  </r>
  <r>
    <x v="3815"/>
    <s v="Nisha Kapoor"/>
    <x v="1"/>
    <x v="4"/>
    <s v="Senior Executive"/>
    <d v="2017-05-29T00:00:00"/>
    <d v="1998-07-31T00:00:00"/>
    <n v="54385"/>
    <n v="10426"/>
    <n v="89"/>
    <x v="26"/>
    <x v="3"/>
    <n v="114"/>
    <n v="64811"/>
    <n v="0.19170727222579756"/>
  </r>
  <r>
    <x v="3816"/>
    <s v="Sneha Iyer"/>
    <x v="1"/>
    <x v="3"/>
    <s v="Senior Executive"/>
    <d v="2017-03-01T00:00:00"/>
    <d v="1991-04-10T00:00:00"/>
    <n v="58186"/>
    <n v="10818"/>
    <n v="62"/>
    <x v="17"/>
    <x v="3"/>
    <n v="105"/>
    <n v="69004"/>
    <n v="0.18592101192726773"/>
  </r>
  <r>
    <x v="3817"/>
    <s v="Rahul Verma"/>
    <x v="1"/>
    <x v="3"/>
    <s v="Senior Executive"/>
    <d v="2020-02-11T00:00:00"/>
    <d v="2012-02-02T00:00:00"/>
    <n v="38074"/>
    <n v="17080"/>
    <n v="68"/>
    <x v="17"/>
    <x v="5"/>
    <n v="111"/>
    <n v="55154"/>
    <n v="0.44860009455271316"/>
  </r>
  <r>
    <x v="3818"/>
    <s v="Rahul Verma"/>
    <x v="0"/>
    <x v="4"/>
    <s v="Manager"/>
    <d v="2018-11-24T00:00:00"/>
    <d v="2010-01-31T00:00:00"/>
    <n v="111166"/>
    <n v="5711"/>
    <n v="81"/>
    <x v="22"/>
    <x v="3"/>
    <n v="104"/>
    <n v="116877"/>
    <n v="5.1373621431013081E-2"/>
  </r>
  <r>
    <x v="3819"/>
    <s v="Ananya Rao"/>
    <x v="0"/>
    <x v="6"/>
    <s v="Manager"/>
    <d v="2018-08-01T00:00:00"/>
    <d v="1982-03-24T00:00:00"/>
    <n v="96227"/>
    <n v="7870"/>
    <n v="100"/>
    <x v="59"/>
    <x v="5"/>
    <n v="106"/>
    <n v="104097"/>
    <n v="8.1785777380568858E-2"/>
  </r>
  <r>
    <x v="3820"/>
    <s v="Kavya Nair"/>
    <x v="1"/>
    <x v="3"/>
    <s v="Associate"/>
    <d v="2022-12-19T00:00:00"/>
    <d v="1989-03-09T00:00:00"/>
    <n v="49401"/>
    <n v="21055"/>
    <n v="97"/>
    <x v="2"/>
    <x v="0"/>
    <n v="102"/>
    <n v="70456"/>
    <n v="0.4262059472480314"/>
  </r>
  <r>
    <x v="3821"/>
    <s v="Vikram Singh"/>
    <x v="0"/>
    <x v="1"/>
    <s v="Executive"/>
    <d v="2021-02-22T00:00:00"/>
    <d v="1984-04-18T00:00:00"/>
    <n v="25204"/>
    <n v="18179"/>
    <n v="62"/>
    <x v="55"/>
    <x v="0"/>
    <n v="117"/>
    <n v="43383"/>
    <n v="0.72127440088874784"/>
  </r>
  <r>
    <x v="3822"/>
    <s v="Ajay Singh"/>
    <x v="0"/>
    <x v="2"/>
    <s v="Associate"/>
    <d v="2015-06-27T00:00:00"/>
    <d v="1981-09-17T00:00:00"/>
    <n v="72661"/>
    <n v="9951"/>
    <n v="68"/>
    <x v="9"/>
    <x v="6"/>
    <n v="117"/>
    <n v="82612"/>
    <n v="0.13695104664125185"/>
  </r>
  <r>
    <x v="3823"/>
    <s v="Vikram Singh"/>
    <x v="1"/>
    <x v="3"/>
    <s v="Lead"/>
    <d v="2023-09-24T00:00:00"/>
    <d v="1993-04-03T00:00:00"/>
    <n v="101071"/>
    <n v="18317"/>
    <n v="83"/>
    <x v="39"/>
    <x v="1"/>
    <n v="101"/>
    <n v="119388"/>
    <n v="0.1812290370135845"/>
  </r>
  <r>
    <x v="3824"/>
    <s v="Aditya Kapoor"/>
    <x v="0"/>
    <x v="3"/>
    <s v="Analyst"/>
    <d v="2022-11-20T00:00:00"/>
    <d v="1988-01-31T00:00:00"/>
    <n v="71051"/>
    <n v="25198"/>
    <n v="99"/>
    <x v="40"/>
    <x v="6"/>
    <n v="104"/>
    <n v="96249"/>
    <n v="0.35464666225668884"/>
  </r>
  <r>
    <x v="3825"/>
    <s v="Pooja Das"/>
    <x v="0"/>
    <x v="6"/>
    <s v="Manager"/>
    <d v="2024-03-19T00:00:00"/>
    <d v="1988-09-09T00:00:00"/>
    <n v="30865"/>
    <n v="15227"/>
    <n v="60"/>
    <x v="43"/>
    <x v="2"/>
    <n v="116"/>
    <n v="46092"/>
    <n v="0.49334197310869915"/>
  </r>
  <r>
    <x v="3826"/>
    <s v="Meera Joshi"/>
    <x v="0"/>
    <x v="1"/>
    <s v="Analyst"/>
    <d v="2019-10-20T00:00:00"/>
    <d v="1983-06-12T00:00:00"/>
    <n v="26420"/>
    <n v="24508"/>
    <n v="69"/>
    <x v="47"/>
    <x v="5"/>
    <n v="104"/>
    <n v="50928"/>
    <n v="0.92763058289174871"/>
  </r>
  <r>
    <x v="3827"/>
    <s v="Karan Malhotra"/>
    <x v="1"/>
    <x v="6"/>
    <s v="Senior Executive"/>
    <d v="2024-01-05T00:00:00"/>
    <d v="1989-01-08T00:00:00"/>
    <n v="85280"/>
    <n v="8612"/>
    <n v="78"/>
    <x v="58"/>
    <x v="5"/>
    <n v="105"/>
    <n v="93892"/>
    <n v="0.10098499061913696"/>
  </r>
  <r>
    <x v="3828"/>
    <s v="Priya Reddy"/>
    <x v="1"/>
    <x v="1"/>
    <s v="Analyst"/>
    <d v="2021-11-01T00:00:00"/>
    <d v="1985-08-30T00:00:00"/>
    <n v="83126"/>
    <n v="14240"/>
    <n v="75"/>
    <x v="34"/>
    <x v="6"/>
    <n v="106"/>
    <n v="97366"/>
    <n v="0.17130620985010706"/>
  </r>
  <r>
    <x v="3829"/>
    <s v="Neha Kulkarni"/>
    <x v="1"/>
    <x v="3"/>
    <s v="Senior Executive"/>
    <d v="2019-06-19T00:00:00"/>
    <d v="1981-12-09T00:00:00"/>
    <n v="48007"/>
    <n v="12263"/>
    <n v="72"/>
    <x v="23"/>
    <x v="6"/>
    <n v="114"/>
    <n v="60270"/>
    <n v="0.25544191472076988"/>
  </r>
  <r>
    <x v="3830"/>
    <s v="Meera Joshi"/>
    <x v="1"/>
    <x v="4"/>
    <s v="Analyst"/>
    <d v="2019-09-11T00:00:00"/>
    <d v="1986-07-12T00:00:00"/>
    <n v="57839"/>
    <n v="19866"/>
    <n v="80"/>
    <x v="15"/>
    <x v="3"/>
    <n v="105"/>
    <n v="77705"/>
    <n v="0.34347066858002384"/>
  </r>
  <r>
    <x v="3831"/>
    <s v="Neha Kulkarni"/>
    <x v="1"/>
    <x v="1"/>
    <s v="Analyst"/>
    <d v="2022-07-25T00:00:00"/>
    <d v="1990-11-08T00:00:00"/>
    <n v="78108"/>
    <n v="25612"/>
    <n v="90"/>
    <x v="28"/>
    <x v="6"/>
    <n v="105"/>
    <n v="103720"/>
    <n v="0.32790495211758081"/>
  </r>
  <r>
    <x v="3832"/>
    <s v="Ishita Roy"/>
    <x v="1"/>
    <x v="0"/>
    <s v="Analyst"/>
    <d v="2015-02-01T00:00:00"/>
    <d v="1995-12-24T00:00:00"/>
    <n v="114808"/>
    <n v="19307"/>
    <n v="95"/>
    <x v="32"/>
    <x v="6"/>
    <n v="114"/>
    <n v="134115"/>
    <n v="0.16816772350358861"/>
  </r>
  <r>
    <x v="3833"/>
    <s v="Gayathri Iyer"/>
    <x v="0"/>
    <x v="6"/>
    <s v="Associate"/>
    <d v="2025-09-24T00:00:00"/>
    <d v="1983-05-30T00:00:00"/>
    <n v="34305"/>
    <n v="10827"/>
    <n v="65"/>
    <x v="2"/>
    <x v="1"/>
    <n v="103"/>
    <n v="45132"/>
    <n v="0.31560996939221686"/>
  </r>
  <r>
    <x v="3834"/>
    <s v="Karan Malhotra"/>
    <x v="1"/>
    <x v="5"/>
    <s v="Lead"/>
    <d v="2021-09-18T00:00:00"/>
    <d v="1989-02-01T00:00:00"/>
    <n v="48622"/>
    <n v="12894"/>
    <n v="83"/>
    <x v="34"/>
    <x v="4"/>
    <n v="107"/>
    <n v="61516"/>
    <n v="0.26518859775410308"/>
  </r>
  <r>
    <x v="3835"/>
    <s v="Gayathri Iyer"/>
    <x v="0"/>
    <x v="5"/>
    <s v="Lead"/>
    <d v="2025-04-22T00:00:00"/>
    <d v="1990-05-18T00:00:00"/>
    <n v="27188"/>
    <n v="25632"/>
    <n v="83"/>
    <x v="18"/>
    <x v="1"/>
    <n v="110"/>
    <n v="52820"/>
    <n v="0.94276886861850817"/>
  </r>
  <r>
    <x v="3836"/>
    <s v="Gayathri Iyer"/>
    <x v="1"/>
    <x v="0"/>
    <s v="Associate"/>
    <d v="2018-09-17T00:00:00"/>
    <d v="2001-03-21T00:00:00"/>
    <n v="32348"/>
    <n v="19495"/>
    <n v="97"/>
    <x v="4"/>
    <x v="5"/>
    <n v="105"/>
    <n v="51843"/>
    <n v="0.60266477061951285"/>
  </r>
  <r>
    <x v="3837"/>
    <s v="Sneha Iyer"/>
    <x v="0"/>
    <x v="0"/>
    <s v="Executive"/>
    <d v="2018-01-16T00:00:00"/>
    <d v="1987-12-04T00:00:00"/>
    <n v="76897"/>
    <n v="27393"/>
    <n v="76"/>
    <x v="22"/>
    <x v="0"/>
    <n v="117"/>
    <n v="104290"/>
    <n v="0.35622976188928046"/>
  </r>
  <r>
    <x v="3838"/>
    <s v="Aditya Kapoor"/>
    <x v="1"/>
    <x v="2"/>
    <s v="Analyst"/>
    <d v="2021-06-07T00:00:00"/>
    <d v="1981-02-06T00:00:00"/>
    <n v="43701"/>
    <n v="28617"/>
    <n v="62"/>
    <x v="54"/>
    <x v="6"/>
    <n v="103"/>
    <n v="72318"/>
    <n v="0.65483627376947895"/>
  </r>
  <r>
    <x v="3839"/>
    <s v="Aditya Kapoor"/>
    <x v="1"/>
    <x v="4"/>
    <s v="Manager"/>
    <d v="2015-05-15T00:00:00"/>
    <d v="1994-03-06T00:00:00"/>
    <n v="37914"/>
    <n v="6635"/>
    <n v="98"/>
    <x v="16"/>
    <x v="5"/>
    <n v="110"/>
    <n v="44549"/>
    <n v="0.17500131877406763"/>
  </r>
  <r>
    <x v="3840"/>
    <s v="Karan Malhotra"/>
    <x v="1"/>
    <x v="2"/>
    <s v="Executive"/>
    <d v="2017-07-07T00:00:00"/>
    <d v="1998-09-09T00:00:00"/>
    <n v="51618"/>
    <n v="12802"/>
    <n v="60"/>
    <x v="49"/>
    <x v="2"/>
    <n v="112"/>
    <n v="64420"/>
    <n v="0.24801425859196405"/>
  </r>
  <r>
    <x v="3841"/>
    <s v="Pooja Das"/>
    <x v="0"/>
    <x v="3"/>
    <s v="Lead"/>
    <d v="2024-10-05T00:00:00"/>
    <d v="1982-05-17T00:00:00"/>
    <n v="25379"/>
    <n v="23928"/>
    <n v="94"/>
    <x v="47"/>
    <x v="3"/>
    <n v="104"/>
    <n v="49307"/>
    <n v="0.94282674652271559"/>
  </r>
  <r>
    <x v="3842"/>
    <s v="Karan Malhotra"/>
    <x v="1"/>
    <x v="1"/>
    <s v="Associate"/>
    <d v="2025-06-02T00:00:00"/>
    <d v="2000-02-20T00:00:00"/>
    <n v="29326"/>
    <n v="25964"/>
    <n v="69"/>
    <x v="52"/>
    <x v="4"/>
    <n v="115"/>
    <n v="55290"/>
    <n v="0.88535770306212913"/>
  </r>
  <r>
    <x v="3843"/>
    <s v="Aarav Sharma"/>
    <x v="1"/>
    <x v="3"/>
    <s v="Analyst"/>
    <d v="2016-03-31T00:00:00"/>
    <d v="1988-04-01T00:00:00"/>
    <n v="69696"/>
    <n v="28060"/>
    <n v="99"/>
    <x v="24"/>
    <x v="1"/>
    <n v="108"/>
    <n v="97756"/>
    <n v="0.40260560146923785"/>
  </r>
  <r>
    <x v="3844"/>
    <s v="Rohan Gupta"/>
    <x v="1"/>
    <x v="0"/>
    <s v="Associate"/>
    <d v="2022-03-14T00:00:00"/>
    <d v="2004-03-07T00:00:00"/>
    <n v="74035"/>
    <n v="17474"/>
    <n v="93"/>
    <x v="52"/>
    <x v="2"/>
    <n v="113"/>
    <n v="91509"/>
    <n v="0.23602350239751468"/>
  </r>
  <r>
    <x v="3845"/>
    <s v="Ajay Singh"/>
    <x v="1"/>
    <x v="6"/>
    <s v="Analyst"/>
    <d v="2018-12-23T00:00:00"/>
    <d v="2007-02-08T00:00:00"/>
    <n v="37372"/>
    <n v="21173"/>
    <n v="75"/>
    <x v="2"/>
    <x v="4"/>
    <n v="119"/>
    <n v="58545"/>
    <n v="0.56654714759713154"/>
  </r>
  <r>
    <x v="3846"/>
    <s v="Ananya Rao"/>
    <x v="0"/>
    <x v="5"/>
    <s v="Lead"/>
    <d v="2015-10-11T00:00:00"/>
    <d v="1982-07-26T00:00:00"/>
    <n v="114867"/>
    <n v="16375"/>
    <n v="83"/>
    <x v="47"/>
    <x v="4"/>
    <n v="119"/>
    <n v="131242"/>
    <n v="0.14255617366171311"/>
  </r>
  <r>
    <x v="3847"/>
    <s v="Rahul Verma"/>
    <x v="1"/>
    <x v="4"/>
    <s v="Manager"/>
    <d v="2017-02-13T00:00:00"/>
    <d v="1991-02-04T00:00:00"/>
    <n v="119040"/>
    <n v="26314"/>
    <n v="64"/>
    <x v="32"/>
    <x v="1"/>
    <n v="107"/>
    <n v="145354"/>
    <n v="0.22105174731182795"/>
  </r>
  <r>
    <x v="3848"/>
    <s v="Karan Malhotra"/>
    <x v="1"/>
    <x v="2"/>
    <s v="Associate"/>
    <d v="2015-04-25T00:00:00"/>
    <d v="2003-04-15T00:00:00"/>
    <n v="103926"/>
    <n v="28376"/>
    <n v="76"/>
    <x v="30"/>
    <x v="3"/>
    <n v="102"/>
    <n v="132302"/>
    <n v="0.27304043261551486"/>
  </r>
  <r>
    <x v="3849"/>
    <s v="Karan Malhotra"/>
    <x v="1"/>
    <x v="2"/>
    <s v="Lead"/>
    <d v="2023-12-27T00:00:00"/>
    <d v="2008-03-27T00:00:00"/>
    <n v="63799"/>
    <n v="16630"/>
    <n v="69"/>
    <x v="28"/>
    <x v="3"/>
    <n v="119"/>
    <n v="80429"/>
    <n v="0.26066239282747378"/>
  </r>
  <r>
    <x v="3850"/>
    <s v="Rohan Gupta"/>
    <x v="1"/>
    <x v="3"/>
    <s v="Analyst"/>
    <d v="2022-06-12T00:00:00"/>
    <d v="2002-04-25T00:00:00"/>
    <n v="75095"/>
    <n v="17080"/>
    <n v="60"/>
    <x v="48"/>
    <x v="3"/>
    <n v="113"/>
    <n v="92175"/>
    <n v="0.22744523603435648"/>
  </r>
  <r>
    <x v="3851"/>
    <s v="Kavya Nair"/>
    <x v="0"/>
    <x v="3"/>
    <s v="Manager"/>
    <d v="2024-11-16T00:00:00"/>
    <d v="2009-01-25T00:00:00"/>
    <n v="66987"/>
    <n v="18938"/>
    <n v="69"/>
    <x v="46"/>
    <x v="0"/>
    <n v="106"/>
    <n v="85925"/>
    <n v="0.28271157090181676"/>
  </r>
  <r>
    <x v="3852"/>
    <s v="Ishita Roy"/>
    <x v="0"/>
    <x v="4"/>
    <s v="Lead"/>
    <d v="2024-03-07T00:00:00"/>
    <d v="1987-03-08T00:00:00"/>
    <n v="78827"/>
    <n v="5854"/>
    <n v="68"/>
    <x v="57"/>
    <x v="4"/>
    <n v="113"/>
    <n v="84681"/>
    <n v="7.4263894350920373E-2"/>
  </r>
  <r>
    <x v="3853"/>
    <s v="Rahul Verma"/>
    <x v="0"/>
    <x v="4"/>
    <s v="Associate"/>
    <d v="2020-09-30T00:00:00"/>
    <d v="1980-11-23T00:00:00"/>
    <n v="40406"/>
    <n v="5864"/>
    <n v="98"/>
    <x v="27"/>
    <x v="4"/>
    <n v="108"/>
    <n v="46270"/>
    <n v="0.1451269613423749"/>
  </r>
  <r>
    <x v="3854"/>
    <s v="Neha Kulkarni"/>
    <x v="0"/>
    <x v="4"/>
    <s v="Lead"/>
    <d v="2015-10-06T00:00:00"/>
    <d v="2006-06-12T00:00:00"/>
    <n v="61482"/>
    <n v="23735"/>
    <n v="60"/>
    <x v="42"/>
    <x v="1"/>
    <n v="103"/>
    <n v="85217"/>
    <n v="0.38604794899320127"/>
  </r>
  <r>
    <x v="3855"/>
    <s v="Nisha Kapoor"/>
    <x v="1"/>
    <x v="0"/>
    <s v="Analyst"/>
    <d v="2024-10-13T00:00:00"/>
    <d v="1988-10-21T00:00:00"/>
    <n v="42817"/>
    <n v="21370"/>
    <n v="85"/>
    <x v="13"/>
    <x v="5"/>
    <n v="117"/>
    <n v="64187"/>
    <n v="0.49910082443889109"/>
  </r>
  <r>
    <x v="3856"/>
    <s v="Aarav Sharma"/>
    <x v="1"/>
    <x v="5"/>
    <s v="Lead"/>
    <d v="2022-06-24T00:00:00"/>
    <d v="2010-12-19T00:00:00"/>
    <n v="93666"/>
    <n v="20133"/>
    <n v="89"/>
    <x v="42"/>
    <x v="2"/>
    <n v="116"/>
    <n v="113799"/>
    <n v="0.21494459035295624"/>
  </r>
  <r>
    <x v="3857"/>
    <s v="Priya Reddy"/>
    <x v="0"/>
    <x v="6"/>
    <s v="Lead"/>
    <d v="2021-08-08T00:00:00"/>
    <d v="2000-10-26T00:00:00"/>
    <n v="42580"/>
    <n v="27860"/>
    <n v="84"/>
    <x v="10"/>
    <x v="5"/>
    <n v="104"/>
    <n v="70440"/>
    <n v="0.65429779239079378"/>
  </r>
  <r>
    <x v="3858"/>
    <s v="Sneha Iyer"/>
    <x v="1"/>
    <x v="3"/>
    <s v="Lead"/>
    <d v="2022-05-11T00:00:00"/>
    <d v="2006-11-28T00:00:00"/>
    <n v="77590"/>
    <n v="15024"/>
    <n v="87"/>
    <x v="1"/>
    <x v="2"/>
    <n v="115"/>
    <n v="92614"/>
    <n v="0.1936332001546591"/>
  </r>
  <r>
    <x v="3859"/>
    <s v="Rohan Gupta"/>
    <x v="1"/>
    <x v="4"/>
    <s v="Senior Executive"/>
    <d v="2019-05-18T00:00:00"/>
    <d v="2011-03-11T00:00:00"/>
    <n v="98784"/>
    <n v="27473"/>
    <n v="67"/>
    <x v="21"/>
    <x v="4"/>
    <n v="106"/>
    <n v="126257"/>
    <n v="0.2781118399740849"/>
  </r>
  <r>
    <x v="3860"/>
    <s v="Arjun Mehta"/>
    <x v="0"/>
    <x v="6"/>
    <s v="Analyst"/>
    <d v="2025-11-20T00:00:00"/>
    <d v="1989-03-07T00:00:00"/>
    <n v="73286"/>
    <n v="18148"/>
    <n v="75"/>
    <x v="3"/>
    <x v="0"/>
    <n v="119"/>
    <n v="91434"/>
    <n v="0.24763256283601234"/>
  </r>
  <r>
    <x v="3861"/>
    <s v="Krishna Chaitanya"/>
    <x v="1"/>
    <x v="5"/>
    <s v="Senior Executive"/>
    <d v="2023-03-12T00:00:00"/>
    <d v="2003-10-21T00:00:00"/>
    <n v="112846"/>
    <n v="24982"/>
    <n v="71"/>
    <x v="53"/>
    <x v="6"/>
    <n v="102"/>
    <n v="137828"/>
    <n v="0.22138135157648478"/>
  </r>
  <r>
    <x v="3862"/>
    <s v="Tarun Verma"/>
    <x v="1"/>
    <x v="0"/>
    <s v="Associate"/>
    <d v="2020-03-27T00:00:00"/>
    <d v="1991-12-01T00:00:00"/>
    <n v="119696"/>
    <n v="22201"/>
    <n v="86"/>
    <x v="43"/>
    <x v="2"/>
    <n v="107"/>
    <n v="141897"/>
    <n v="0.18547821146905494"/>
  </r>
  <r>
    <x v="3863"/>
    <s v="Meera Joshi"/>
    <x v="0"/>
    <x v="4"/>
    <s v="Executive"/>
    <d v="2023-03-13T00:00:00"/>
    <d v="1985-01-25T00:00:00"/>
    <n v="89233"/>
    <n v="28820"/>
    <n v="91"/>
    <x v="59"/>
    <x v="1"/>
    <n v="115"/>
    <n v="118053"/>
    <n v="0.32297468425358333"/>
  </r>
  <r>
    <x v="3864"/>
    <s v="Pooja Das"/>
    <x v="1"/>
    <x v="3"/>
    <s v="Manager"/>
    <d v="2017-09-04T00:00:00"/>
    <d v="1996-10-07T00:00:00"/>
    <n v="105506"/>
    <n v="25412"/>
    <n v="81"/>
    <x v="46"/>
    <x v="1"/>
    <n v="110"/>
    <n v="130918"/>
    <n v="0.24085833981005819"/>
  </r>
  <r>
    <x v="3865"/>
    <s v="Rohan Gupta"/>
    <x v="0"/>
    <x v="6"/>
    <s v="Associate"/>
    <d v="2021-10-11T00:00:00"/>
    <d v="2005-12-16T00:00:00"/>
    <n v="102365"/>
    <n v="20390"/>
    <n v="67"/>
    <x v="36"/>
    <x v="3"/>
    <n v="105"/>
    <n v="122755"/>
    <n v="0.19918917598788649"/>
  </r>
  <r>
    <x v="3866"/>
    <s v="Priya Reddy"/>
    <x v="0"/>
    <x v="4"/>
    <s v="Executive"/>
    <d v="2015-09-10T00:00:00"/>
    <d v="2011-04-08T00:00:00"/>
    <n v="74802"/>
    <n v="13328"/>
    <n v="87"/>
    <x v="43"/>
    <x v="1"/>
    <n v="104"/>
    <n v="88130"/>
    <n v="0.17817705408946286"/>
  </r>
  <r>
    <x v="3867"/>
    <s v="Arjun Mehta"/>
    <x v="1"/>
    <x v="5"/>
    <s v="Associate"/>
    <d v="2016-04-03T00:00:00"/>
    <d v="2005-11-23T00:00:00"/>
    <n v="36671"/>
    <n v="23631"/>
    <n v="86"/>
    <x v="21"/>
    <x v="1"/>
    <n v="107"/>
    <n v="60302"/>
    <n v="0.64440566114913689"/>
  </r>
  <r>
    <x v="3868"/>
    <s v="Rohan Gupta"/>
    <x v="1"/>
    <x v="1"/>
    <s v="Lead"/>
    <d v="2015-06-03T00:00:00"/>
    <d v="1989-07-19T00:00:00"/>
    <n v="107197"/>
    <n v="7500"/>
    <n v="75"/>
    <x v="33"/>
    <x v="1"/>
    <n v="116"/>
    <n v="114697"/>
    <n v="6.996464453296268E-2"/>
  </r>
  <r>
    <x v="3869"/>
    <s v="Ravi Teja"/>
    <x v="0"/>
    <x v="0"/>
    <s v="Senior Executive"/>
    <d v="2022-03-12T00:00:00"/>
    <d v="1997-08-23T00:00:00"/>
    <n v="94516"/>
    <n v="9345"/>
    <n v="92"/>
    <x v="34"/>
    <x v="0"/>
    <n v="116"/>
    <n v="103861"/>
    <n v="9.8872148630919629E-2"/>
  </r>
  <r>
    <x v="3870"/>
    <s v="Meera Joshi"/>
    <x v="0"/>
    <x v="1"/>
    <s v="Senior Executive"/>
    <d v="2024-06-15T00:00:00"/>
    <d v="1994-11-14T00:00:00"/>
    <n v="48322"/>
    <n v="18878"/>
    <n v="70"/>
    <x v="17"/>
    <x v="5"/>
    <n v="120"/>
    <n v="67200"/>
    <n v="0.39067091593890979"/>
  </r>
  <r>
    <x v="3871"/>
    <s v="Krishna Chaitanya"/>
    <x v="1"/>
    <x v="5"/>
    <s v="Manager"/>
    <d v="2025-09-21T00:00:00"/>
    <d v="2002-01-08T00:00:00"/>
    <n v="58237"/>
    <n v="20730"/>
    <n v="92"/>
    <x v="25"/>
    <x v="6"/>
    <n v="106"/>
    <n v="78967"/>
    <n v="0.35595926987997323"/>
  </r>
  <r>
    <x v="3872"/>
    <s v="Ravi Teja"/>
    <x v="0"/>
    <x v="3"/>
    <s v="Manager"/>
    <d v="2024-08-01T00:00:00"/>
    <d v="2009-10-21T00:00:00"/>
    <n v="102232"/>
    <n v="11454"/>
    <n v="78"/>
    <x v="28"/>
    <x v="3"/>
    <n v="104"/>
    <n v="113686"/>
    <n v="0.11203928319899836"/>
  </r>
  <r>
    <x v="3873"/>
    <s v="Ishita Roy"/>
    <x v="0"/>
    <x v="4"/>
    <s v="Executive"/>
    <d v="2023-12-24T00:00:00"/>
    <d v="1985-09-20T00:00:00"/>
    <n v="43015"/>
    <n v="23972"/>
    <n v="74"/>
    <x v="19"/>
    <x v="2"/>
    <n v="115"/>
    <n v="66987"/>
    <n v="0.55729396722073699"/>
  </r>
  <r>
    <x v="3874"/>
    <s v="Swathi Ramesh"/>
    <x v="1"/>
    <x v="6"/>
    <s v="Analyst"/>
    <d v="2023-11-24T00:00:00"/>
    <d v="1990-12-16T00:00:00"/>
    <n v="99404"/>
    <n v="26332"/>
    <n v="77"/>
    <x v="0"/>
    <x v="0"/>
    <n v="115"/>
    <n v="125736"/>
    <n v="0.26489879682910145"/>
  </r>
  <r>
    <x v="3875"/>
    <s v="Meera Joshi"/>
    <x v="0"/>
    <x v="6"/>
    <s v="Senior Executive"/>
    <d v="2025-10-29T00:00:00"/>
    <d v="2001-08-20T00:00:00"/>
    <n v="115796"/>
    <n v="26632"/>
    <n v="91"/>
    <x v="30"/>
    <x v="2"/>
    <n v="119"/>
    <n v="142428"/>
    <n v="0.2299906732529621"/>
  </r>
  <r>
    <x v="3876"/>
    <s v="Rahul Verma"/>
    <x v="1"/>
    <x v="6"/>
    <s v="Executive"/>
    <d v="2015-10-31T00:00:00"/>
    <d v="1985-08-18T00:00:00"/>
    <n v="112728"/>
    <n v="14871"/>
    <n v="73"/>
    <x v="54"/>
    <x v="0"/>
    <n v="111"/>
    <n v="127599"/>
    <n v="0.13191931019799871"/>
  </r>
  <r>
    <x v="3877"/>
    <s v="Rohan Gupta"/>
    <x v="1"/>
    <x v="1"/>
    <s v="Manager"/>
    <d v="2025-05-16T00:00:00"/>
    <d v="2011-03-16T00:00:00"/>
    <n v="35025"/>
    <n v="7251"/>
    <n v="81"/>
    <x v="32"/>
    <x v="3"/>
    <n v="102"/>
    <n v="42276"/>
    <n v="0.20702355460385438"/>
  </r>
  <r>
    <x v="3878"/>
    <s v="Gayathri Iyer"/>
    <x v="0"/>
    <x v="3"/>
    <s v="Executive"/>
    <d v="2015-07-25T00:00:00"/>
    <d v="2007-10-06T00:00:00"/>
    <n v="60608"/>
    <n v="21894"/>
    <n v="62"/>
    <x v="30"/>
    <x v="4"/>
    <n v="107"/>
    <n v="82502"/>
    <n v="0.36123944033790917"/>
  </r>
  <r>
    <x v="3879"/>
    <s v="Karan Malhotra"/>
    <x v="1"/>
    <x v="3"/>
    <s v="Lead"/>
    <d v="2018-12-14T00:00:00"/>
    <d v="1998-09-26T00:00:00"/>
    <n v="49438"/>
    <n v="25047"/>
    <n v="76"/>
    <x v="37"/>
    <x v="5"/>
    <n v="119"/>
    <n v="74485"/>
    <n v="0.50663457259597877"/>
  </r>
  <r>
    <x v="3880"/>
    <s v="Sneha Iyer"/>
    <x v="1"/>
    <x v="4"/>
    <s v="Associate"/>
    <d v="2024-12-24T00:00:00"/>
    <d v="2000-08-29T00:00:00"/>
    <n v="25624"/>
    <n v="22067"/>
    <n v="94"/>
    <x v="49"/>
    <x v="3"/>
    <n v="101"/>
    <n v="47691"/>
    <n v="0.86118482672494534"/>
  </r>
  <r>
    <x v="3881"/>
    <s v="Karan Malhotra"/>
    <x v="1"/>
    <x v="1"/>
    <s v="Manager"/>
    <d v="2022-03-19T00:00:00"/>
    <d v="1992-03-24T00:00:00"/>
    <n v="59868"/>
    <n v="8478"/>
    <n v="63"/>
    <x v="35"/>
    <x v="0"/>
    <n v="103"/>
    <n v="68346"/>
    <n v="0.14161154539987975"/>
  </r>
  <r>
    <x v="3882"/>
    <s v="Aarav Sharma"/>
    <x v="1"/>
    <x v="1"/>
    <s v="Associate"/>
    <d v="2023-09-28T00:00:00"/>
    <d v="2006-08-07T00:00:00"/>
    <n v="87120"/>
    <n v="13534"/>
    <n v="99"/>
    <x v="37"/>
    <x v="3"/>
    <n v="109"/>
    <n v="100654"/>
    <n v="0.15534894398530763"/>
  </r>
  <r>
    <x v="3883"/>
    <s v="Gayathri Iyer"/>
    <x v="0"/>
    <x v="0"/>
    <s v="Analyst"/>
    <d v="2016-03-13T00:00:00"/>
    <d v="2003-07-13T00:00:00"/>
    <n v="34306"/>
    <n v="21545"/>
    <n v="94"/>
    <x v="27"/>
    <x v="0"/>
    <n v="120"/>
    <n v="55851"/>
    <n v="0.62802425231737891"/>
  </r>
  <r>
    <x v="3884"/>
    <s v="Neha Kulkarni"/>
    <x v="0"/>
    <x v="1"/>
    <s v="Executive"/>
    <d v="2023-07-21T00:00:00"/>
    <d v="2008-02-26T00:00:00"/>
    <n v="101837"/>
    <n v="13041"/>
    <n v="83"/>
    <x v="58"/>
    <x v="3"/>
    <n v="107"/>
    <n v="114878"/>
    <n v="0.12805758221471567"/>
  </r>
  <r>
    <x v="3885"/>
    <s v="Swathi Ramesh"/>
    <x v="1"/>
    <x v="5"/>
    <s v="Manager"/>
    <d v="2024-12-15T00:00:00"/>
    <d v="2008-06-12T00:00:00"/>
    <n v="35166"/>
    <n v="8301"/>
    <n v="65"/>
    <x v="49"/>
    <x v="0"/>
    <n v="116"/>
    <n v="43467"/>
    <n v="0.23605186828186317"/>
  </r>
  <r>
    <x v="3886"/>
    <s v="Priya Reddy"/>
    <x v="0"/>
    <x v="6"/>
    <s v="Associate"/>
    <d v="2019-02-22T00:00:00"/>
    <d v="1997-09-29T00:00:00"/>
    <n v="31974"/>
    <n v="26070"/>
    <n v="65"/>
    <x v="38"/>
    <x v="4"/>
    <n v="114"/>
    <n v="58044"/>
    <n v="0.81534997185212987"/>
  </r>
  <r>
    <x v="3887"/>
    <s v="Pooja Das"/>
    <x v="0"/>
    <x v="3"/>
    <s v="Executive"/>
    <d v="2018-05-21T00:00:00"/>
    <d v="1994-12-30T00:00:00"/>
    <n v="67380"/>
    <n v="14300"/>
    <n v="86"/>
    <x v="24"/>
    <x v="6"/>
    <n v="106"/>
    <n v="81680"/>
    <n v="0.21222914811516772"/>
  </r>
  <r>
    <x v="3888"/>
    <s v="Sneha Iyer"/>
    <x v="0"/>
    <x v="6"/>
    <s v="Lead"/>
    <d v="2017-10-23T00:00:00"/>
    <d v="1997-06-19T00:00:00"/>
    <n v="106655"/>
    <n v="28238"/>
    <n v="70"/>
    <x v="11"/>
    <x v="0"/>
    <n v="108"/>
    <n v="134893"/>
    <n v="0.26476020814776619"/>
  </r>
  <r>
    <x v="3889"/>
    <s v="Gayathri Iyer"/>
    <x v="1"/>
    <x v="0"/>
    <s v="Associate"/>
    <d v="2024-05-19T00:00:00"/>
    <d v="1983-09-27T00:00:00"/>
    <n v="83303"/>
    <n v="13064"/>
    <n v="78"/>
    <x v="16"/>
    <x v="3"/>
    <n v="113"/>
    <n v="96367"/>
    <n v="0.15682508433069636"/>
  </r>
  <r>
    <x v="3890"/>
    <s v="Karan Malhotra"/>
    <x v="0"/>
    <x v="5"/>
    <s v="Manager"/>
    <d v="2025-05-20T00:00:00"/>
    <d v="1995-04-11T00:00:00"/>
    <n v="58972"/>
    <n v="20475"/>
    <n v="63"/>
    <x v="30"/>
    <x v="0"/>
    <n v="102"/>
    <n v="79447"/>
    <n v="0.3471986705555179"/>
  </r>
  <r>
    <x v="3891"/>
    <s v="Neha Kulkarni"/>
    <x v="0"/>
    <x v="5"/>
    <s v="Executive"/>
    <d v="2025-05-22T00:00:00"/>
    <d v="2005-08-07T00:00:00"/>
    <n v="93876"/>
    <n v="7522"/>
    <n v="63"/>
    <x v="58"/>
    <x v="1"/>
    <n v="112"/>
    <n v="101398"/>
    <n v="8.0126976010908013E-2"/>
  </r>
  <r>
    <x v="3892"/>
    <s v="Sneha Iyer"/>
    <x v="1"/>
    <x v="1"/>
    <s v="Senior Executive"/>
    <d v="2016-06-30T00:00:00"/>
    <d v="1983-05-06T00:00:00"/>
    <n v="59047"/>
    <n v="25722"/>
    <n v="65"/>
    <x v="28"/>
    <x v="5"/>
    <n v="101"/>
    <n v="84769"/>
    <n v="0.43561908310329062"/>
  </r>
  <r>
    <x v="3893"/>
    <s v="Kavya Nair"/>
    <x v="0"/>
    <x v="6"/>
    <s v="Lead"/>
    <d v="2016-03-13T00:00:00"/>
    <d v="2001-11-14T00:00:00"/>
    <n v="69296"/>
    <n v="18086"/>
    <n v="64"/>
    <x v="6"/>
    <x v="1"/>
    <n v="102"/>
    <n v="87382"/>
    <n v="0.26099630570307086"/>
  </r>
  <r>
    <x v="3894"/>
    <s v="Ajay Singh"/>
    <x v="1"/>
    <x v="3"/>
    <s v="Senior Executive"/>
    <d v="2022-06-14T00:00:00"/>
    <d v="1983-11-08T00:00:00"/>
    <n v="94308"/>
    <n v="28983"/>
    <n v="81"/>
    <x v="18"/>
    <x v="6"/>
    <n v="107"/>
    <n v="123291"/>
    <n v="0.30732281460745642"/>
  </r>
  <r>
    <x v="3895"/>
    <s v="Rohan Gupta"/>
    <x v="0"/>
    <x v="3"/>
    <s v="Associate"/>
    <d v="2019-01-13T00:00:00"/>
    <d v="2012-10-12T00:00:00"/>
    <n v="26616"/>
    <n v="9603"/>
    <n v="93"/>
    <x v="15"/>
    <x v="1"/>
    <n v="103"/>
    <n v="36219"/>
    <n v="0.36079801623083857"/>
  </r>
  <r>
    <x v="3896"/>
    <s v="Aditya Kapoor"/>
    <x v="1"/>
    <x v="2"/>
    <s v="Senior Executive"/>
    <d v="2021-03-10T00:00:00"/>
    <d v="1985-03-24T00:00:00"/>
    <n v="82572"/>
    <n v="26194"/>
    <n v="99"/>
    <x v="52"/>
    <x v="0"/>
    <n v="112"/>
    <n v="108766"/>
    <n v="0.31722617836554762"/>
  </r>
  <r>
    <x v="3897"/>
    <s v="Tarun Verma"/>
    <x v="0"/>
    <x v="4"/>
    <s v="Analyst"/>
    <d v="2022-11-23T00:00:00"/>
    <d v="1994-10-07T00:00:00"/>
    <n v="48288"/>
    <n v="29173"/>
    <n v="79"/>
    <x v="21"/>
    <x v="5"/>
    <n v="106"/>
    <n v="77461"/>
    <n v="0.60414595758780654"/>
  </r>
  <r>
    <x v="3898"/>
    <s v="Rahul Verma"/>
    <x v="0"/>
    <x v="2"/>
    <s v="Lead"/>
    <d v="2016-02-25T00:00:00"/>
    <d v="2009-03-05T00:00:00"/>
    <n v="62111"/>
    <n v="10243"/>
    <n v="96"/>
    <x v="21"/>
    <x v="1"/>
    <n v="109"/>
    <n v="72354"/>
    <n v="0.16491442739611342"/>
  </r>
  <r>
    <x v="3899"/>
    <s v="Swathi Ramesh"/>
    <x v="0"/>
    <x v="6"/>
    <s v="Analyst"/>
    <d v="2018-03-10T00:00:00"/>
    <d v="1980-04-22T00:00:00"/>
    <n v="36021"/>
    <n v="12090"/>
    <n v="92"/>
    <x v="50"/>
    <x v="0"/>
    <n v="113"/>
    <n v="48111"/>
    <n v="0.33563754476555341"/>
  </r>
  <r>
    <x v="3900"/>
    <s v="Gayathri Iyer"/>
    <x v="0"/>
    <x v="4"/>
    <s v="Analyst"/>
    <d v="2018-03-11T00:00:00"/>
    <d v="1987-07-22T00:00:00"/>
    <n v="79026"/>
    <n v="15533"/>
    <n v="69"/>
    <x v="20"/>
    <x v="6"/>
    <n v="106"/>
    <n v="94559"/>
    <n v="0.19655556399159771"/>
  </r>
  <r>
    <x v="3901"/>
    <s v="Aarav Sharma"/>
    <x v="0"/>
    <x v="3"/>
    <s v="Senior Executive"/>
    <d v="2024-12-24T00:00:00"/>
    <d v="1981-12-04T00:00:00"/>
    <n v="44942"/>
    <n v="6692"/>
    <n v="99"/>
    <x v="47"/>
    <x v="1"/>
    <n v="110"/>
    <n v="51634"/>
    <n v="0.14890303057273821"/>
  </r>
  <r>
    <x v="3902"/>
    <s v="Pooja Das"/>
    <x v="1"/>
    <x v="4"/>
    <s v="Manager"/>
    <d v="2020-10-04T00:00:00"/>
    <d v="2003-05-09T00:00:00"/>
    <n v="76249"/>
    <n v="18213"/>
    <n v="83"/>
    <x v="39"/>
    <x v="3"/>
    <n v="118"/>
    <n v="94462"/>
    <n v="0.23886214901179031"/>
  </r>
  <r>
    <x v="3903"/>
    <s v="Rahul Verma"/>
    <x v="0"/>
    <x v="3"/>
    <s v="Executive"/>
    <d v="2025-07-15T00:00:00"/>
    <d v="2006-11-28T00:00:00"/>
    <n v="41334"/>
    <n v="13103"/>
    <n v="84"/>
    <x v="31"/>
    <x v="0"/>
    <n v="111"/>
    <n v="54437"/>
    <n v="0.31700295156529734"/>
  </r>
  <r>
    <x v="3904"/>
    <s v="Ajay Singh"/>
    <x v="0"/>
    <x v="3"/>
    <s v="Senior Executive"/>
    <d v="2025-09-23T00:00:00"/>
    <d v="1992-04-01T00:00:00"/>
    <n v="115944"/>
    <n v="25947"/>
    <n v="96"/>
    <x v="25"/>
    <x v="3"/>
    <n v="107"/>
    <n v="141891"/>
    <n v="0.22378907058580005"/>
  </r>
  <r>
    <x v="3905"/>
    <s v="Arjun Mehta"/>
    <x v="0"/>
    <x v="4"/>
    <s v="Lead"/>
    <d v="2015-04-15T00:00:00"/>
    <d v="1984-04-07T00:00:00"/>
    <n v="37894"/>
    <n v="11248"/>
    <n v="63"/>
    <x v="56"/>
    <x v="3"/>
    <n v="105"/>
    <n v="49142"/>
    <n v="0.29682799387765874"/>
  </r>
  <r>
    <x v="3906"/>
    <s v="Rohan Gupta"/>
    <x v="0"/>
    <x v="6"/>
    <s v="Associate"/>
    <d v="2024-04-17T00:00:00"/>
    <d v="2003-12-08T00:00:00"/>
    <n v="47390"/>
    <n v="12727"/>
    <n v="78"/>
    <x v="36"/>
    <x v="1"/>
    <n v="109"/>
    <n v="60117"/>
    <n v="0.26855876767250475"/>
  </r>
  <r>
    <x v="3907"/>
    <s v="Aarav Sharma"/>
    <x v="0"/>
    <x v="1"/>
    <s v="Lead"/>
    <d v="2024-10-31T00:00:00"/>
    <d v="1991-04-18T00:00:00"/>
    <n v="76712"/>
    <n v="10706"/>
    <n v="85"/>
    <x v="41"/>
    <x v="4"/>
    <n v="103"/>
    <n v="87418"/>
    <n v="0.13956095526123682"/>
  </r>
  <r>
    <x v="3908"/>
    <s v="Nisha Kapoor"/>
    <x v="0"/>
    <x v="5"/>
    <s v="Executive"/>
    <d v="2015-02-11T00:00:00"/>
    <d v="1986-04-03T00:00:00"/>
    <n v="66043"/>
    <n v="13090"/>
    <n v="76"/>
    <x v="24"/>
    <x v="5"/>
    <n v="118"/>
    <n v="79133"/>
    <n v="0.19820420029374802"/>
  </r>
  <r>
    <x v="3909"/>
    <s v="Neha Kulkarni"/>
    <x v="1"/>
    <x v="5"/>
    <s v="Analyst"/>
    <d v="2024-02-15T00:00:00"/>
    <d v="2000-02-08T00:00:00"/>
    <n v="87139"/>
    <n v="17611"/>
    <n v="61"/>
    <x v="54"/>
    <x v="4"/>
    <n v="105"/>
    <n v="104750"/>
    <n v="0.20210238813849138"/>
  </r>
  <r>
    <x v="3910"/>
    <s v="Ajay Singh"/>
    <x v="0"/>
    <x v="2"/>
    <s v="Lead"/>
    <d v="2025-06-21T00:00:00"/>
    <d v="2009-08-27T00:00:00"/>
    <n v="111596"/>
    <n v="24334"/>
    <n v="94"/>
    <x v="32"/>
    <x v="0"/>
    <n v="114"/>
    <n v="135930"/>
    <n v="0.21805441055234956"/>
  </r>
  <r>
    <x v="3911"/>
    <s v="Karan Malhotra"/>
    <x v="1"/>
    <x v="6"/>
    <s v="Analyst"/>
    <d v="2025-11-22T00:00:00"/>
    <d v="2004-03-07T00:00:00"/>
    <n v="116855"/>
    <n v="21358"/>
    <n v="91"/>
    <x v="38"/>
    <x v="5"/>
    <n v="103"/>
    <n v="138213"/>
    <n v="0.18277352274185957"/>
  </r>
  <r>
    <x v="3912"/>
    <s v="Priya Reddy"/>
    <x v="1"/>
    <x v="2"/>
    <s v="Senior Executive"/>
    <d v="2017-01-01T00:00:00"/>
    <d v="1993-02-06T00:00:00"/>
    <n v="115197"/>
    <n v="6696"/>
    <n v="61"/>
    <x v="12"/>
    <x v="4"/>
    <n v="107"/>
    <n v="121893"/>
    <n v="5.8126513711294563E-2"/>
  </r>
  <r>
    <x v="3913"/>
    <s v="Priya Reddy"/>
    <x v="1"/>
    <x v="5"/>
    <s v="Analyst"/>
    <d v="2015-03-18T00:00:00"/>
    <d v="2010-11-09T00:00:00"/>
    <n v="113239"/>
    <n v="29717"/>
    <n v="98"/>
    <x v="14"/>
    <x v="4"/>
    <n v="116"/>
    <n v="142956"/>
    <n v="0.26242725562747815"/>
  </r>
  <r>
    <x v="3914"/>
    <s v="Arjun Mehta"/>
    <x v="1"/>
    <x v="5"/>
    <s v="Associate"/>
    <d v="2024-01-08T00:00:00"/>
    <d v="1986-03-03T00:00:00"/>
    <n v="70175"/>
    <n v="14060"/>
    <n v="71"/>
    <x v="40"/>
    <x v="3"/>
    <n v="110"/>
    <n v="84235"/>
    <n v="0.20035625222657641"/>
  </r>
  <r>
    <x v="3915"/>
    <s v="Rahul Verma"/>
    <x v="1"/>
    <x v="2"/>
    <s v="Lead"/>
    <d v="2020-12-18T00:00:00"/>
    <d v="2006-08-01T00:00:00"/>
    <n v="112937"/>
    <n v="11795"/>
    <n v="97"/>
    <x v="36"/>
    <x v="2"/>
    <n v="114"/>
    <n v="124732"/>
    <n v="0.10443875789156787"/>
  </r>
  <r>
    <x v="3916"/>
    <s v="Ananya Rao"/>
    <x v="1"/>
    <x v="2"/>
    <s v="Executive"/>
    <d v="2017-06-18T00:00:00"/>
    <d v="2004-12-02T00:00:00"/>
    <n v="111188"/>
    <n v="8388"/>
    <n v="95"/>
    <x v="24"/>
    <x v="4"/>
    <n v="117"/>
    <n v="119576"/>
    <n v="7.5439795661402312E-2"/>
  </r>
  <r>
    <x v="3917"/>
    <s v="Gayathri Iyer"/>
    <x v="0"/>
    <x v="3"/>
    <s v="Lead"/>
    <d v="2017-02-24T00:00:00"/>
    <d v="2010-01-30T00:00:00"/>
    <n v="107124"/>
    <n v="10452"/>
    <n v="89"/>
    <x v="45"/>
    <x v="0"/>
    <n v="114"/>
    <n v="117576"/>
    <n v="9.7569172174302679E-2"/>
  </r>
  <r>
    <x v="3918"/>
    <s v="Swathi Ramesh"/>
    <x v="0"/>
    <x v="3"/>
    <s v="Lead"/>
    <d v="2025-04-20T00:00:00"/>
    <d v="1981-10-12T00:00:00"/>
    <n v="60939"/>
    <n v="10919"/>
    <n v="74"/>
    <x v="53"/>
    <x v="2"/>
    <n v="108"/>
    <n v="71858"/>
    <n v="0.17917917917917917"/>
  </r>
  <r>
    <x v="3919"/>
    <s v="Rahul Verma"/>
    <x v="1"/>
    <x v="4"/>
    <s v="Executive"/>
    <d v="2015-10-17T00:00:00"/>
    <d v="1983-08-14T00:00:00"/>
    <n v="80886"/>
    <n v="27337"/>
    <n v="97"/>
    <x v="21"/>
    <x v="5"/>
    <n v="103"/>
    <n v="108223"/>
    <n v="0.3379694879212719"/>
  </r>
  <r>
    <x v="3920"/>
    <s v="Nisha Kapoor"/>
    <x v="0"/>
    <x v="6"/>
    <s v="Executive"/>
    <d v="2018-07-03T00:00:00"/>
    <d v="2011-09-20T00:00:00"/>
    <n v="86286"/>
    <n v="28590"/>
    <n v="63"/>
    <x v="53"/>
    <x v="6"/>
    <n v="116"/>
    <n v="114876"/>
    <n v="0.33133996245045544"/>
  </r>
  <r>
    <x v="3921"/>
    <s v="Nisha Kapoor"/>
    <x v="0"/>
    <x v="3"/>
    <s v="Associate"/>
    <d v="2019-03-16T00:00:00"/>
    <d v="1980-04-10T00:00:00"/>
    <n v="119793"/>
    <n v="23303"/>
    <n v="95"/>
    <x v="55"/>
    <x v="4"/>
    <n v="110"/>
    <n v="143096"/>
    <n v="0.19452722613174392"/>
  </r>
  <r>
    <x v="3922"/>
    <s v="Gayathri Iyer"/>
    <x v="1"/>
    <x v="2"/>
    <s v="Manager"/>
    <d v="2021-11-01T00:00:00"/>
    <d v="2007-06-14T00:00:00"/>
    <n v="77363"/>
    <n v="11482"/>
    <n v="82"/>
    <x v="31"/>
    <x v="2"/>
    <n v="117"/>
    <n v="88845"/>
    <n v="0.14841720202163824"/>
  </r>
  <r>
    <x v="3923"/>
    <s v="Neha Kulkarni"/>
    <x v="1"/>
    <x v="1"/>
    <s v="Analyst"/>
    <d v="2017-08-31T00:00:00"/>
    <d v="2004-07-12T00:00:00"/>
    <n v="26505"/>
    <n v="15661"/>
    <n v="97"/>
    <x v="53"/>
    <x v="6"/>
    <n v="120"/>
    <n v="42166"/>
    <n v="0.59086964723637048"/>
  </r>
  <r>
    <x v="3924"/>
    <s v="Vikram Singh"/>
    <x v="1"/>
    <x v="2"/>
    <s v="Senior Executive"/>
    <d v="2018-02-12T00:00:00"/>
    <d v="1987-09-07T00:00:00"/>
    <n v="46349"/>
    <n v="17149"/>
    <n v="97"/>
    <x v="15"/>
    <x v="3"/>
    <n v="104"/>
    <n v="63498"/>
    <n v="0.36999719519299229"/>
  </r>
  <r>
    <x v="3925"/>
    <s v="Rohan Gupta"/>
    <x v="0"/>
    <x v="2"/>
    <s v="Analyst"/>
    <d v="2023-04-30T00:00:00"/>
    <d v="1994-09-08T00:00:00"/>
    <n v="105259"/>
    <n v="7205"/>
    <n v="82"/>
    <x v="4"/>
    <x v="6"/>
    <n v="119"/>
    <n v="112464"/>
    <n v="6.8450203783049432E-2"/>
  </r>
  <r>
    <x v="3926"/>
    <s v="Neha Kulkarni"/>
    <x v="0"/>
    <x v="2"/>
    <s v="Lead"/>
    <d v="2018-12-22T00:00:00"/>
    <d v="1984-12-02T00:00:00"/>
    <n v="117274"/>
    <n v="8260"/>
    <n v="61"/>
    <x v="9"/>
    <x v="2"/>
    <n v="116"/>
    <n v="125534"/>
    <n v="7.0433344134249704E-2"/>
  </r>
  <r>
    <x v="3927"/>
    <s v="Pooja Das"/>
    <x v="1"/>
    <x v="0"/>
    <s v="Lead"/>
    <d v="2017-08-01T00:00:00"/>
    <d v="1999-03-28T00:00:00"/>
    <n v="55065"/>
    <n v="18169"/>
    <n v="82"/>
    <x v="30"/>
    <x v="1"/>
    <n v="101"/>
    <n v="73234"/>
    <n v="0.3299555071279397"/>
  </r>
  <r>
    <x v="3928"/>
    <s v="Aditya Kapoor"/>
    <x v="0"/>
    <x v="6"/>
    <s v="Analyst"/>
    <d v="2020-07-05T00:00:00"/>
    <d v="1990-08-24T00:00:00"/>
    <n v="90093"/>
    <n v="9664"/>
    <n v="69"/>
    <x v="12"/>
    <x v="3"/>
    <n v="105"/>
    <n v="99757"/>
    <n v="0.10726693527799053"/>
  </r>
  <r>
    <x v="3929"/>
    <s v="Neha Kulkarni"/>
    <x v="1"/>
    <x v="5"/>
    <s v="Manager"/>
    <d v="2023-10-28T00:00:00"/>
    <d v="2000-11-27T00:00:00"/>
    <n v="30182"/>
    <n v="28244"/>
    <n v="72"/>
    <x v="27"/>
    <x v="4"/>
    <n v="106"/>
    <n v="58426"/>
    <n v="0.93578954343648535"/>
  </r>
  <r>
    <x v="3930"/>
    <s v="Rohan Gupta"/>
    <x v="0"/>
    <x v="1"/>
    <s v="Manager"/>
    <d v="2015-11-25T00:00:00"/>
    <d v="1999-10-19T00:00:00"/>
    <n v="33274"/>
    <n v="22246"/>
    <n v="99"/>
    <x v="46"/>
    <x v="0"/>
    <n v="119"/>
    <n v="55520"/>
    <n v="0.6685700546973613"/>
  </r>
  <r>
    <x v="3931"/>
    <s v="Ananya Rao"/>
    <x v="1"/>
    <x v="5"/>
    <s v="Senior Executive"/>
    <d v="2022-07-26T00:00:00"/>
    <d v="1999-11-17T00:00:00"/>
    <n v="114389"/>
    <n v="29547"/>
    <n v="80"/>
    <x v="27"/>
    <x v="5"/>
    <n v="104"/>
    <n v="143936"/>
    <n v="0.25830280883651402"/>
  </r>
  <r>
    <x v="3932"/>
    <s v="Rahul Verma"/>
    <x v="0"/>
    <x v="3"/>
    <s v="Lead"/>
    <d v="2018-07-23T00:00:00"/>
    <d v="2006-01-28T00:00:00"/>
    <n v="80458"/>
    <n v="13000"/>
    <n v="91"/>
    <x v="47"/>
    <x v="4"/>
    <n v="107"/>
    <n v="93458"/>
    <n v="0.16157498322105943"/>
  </r>
  <r>
    <x v="3933"/>
    <s v="Rahul Verma"/>
    <x v="0"/>
    <x v="6"/>
    <s v="Manager"/>
    <d v="2024-06-07T00:00:00"/>
    <d v="1989-03-26T00:00:00"/>
    <n v="56274"/>
    <n v="8445"/>
    <n v="61"/>
    <x v="60"/>
    <x v="1"/>
    <n v="113"/>
    <n v="64719"/>
    <n v="0.15006930376372749"/>
  </r>
  <r>
    <x v="3934"/>
    <s v="Kavya Nair"/>
    <x v="0"/>
    <x v="0"/>
    <s v="Associate"/>
    <d v="2023-03-18T00:00:00"/>
    <d v="1994-12-30T00:00:00"/>
    <n v="101213"/>
    <n v="13500"/>
    <n v="61"/>
    <x v="1"/>
    <x v="5"/>
    <n v="118"/>
    <n v="114713"/>
    <n v="0.13338207542509362"/>
  </r>
  <r>
    <x v="3935"/>
    <s v="Sneha Iyer"/>
    <x v="0"/>
    <x v="1"/>
    <s v="Lead"/>
    <d v="2019-09-07T00:00:00"/>
    <d v="1993-05-11T00:00:00"/>
    <n v="96714"/>
    <n v="17197"/>
    <n v="65"/>
    <x v="0"/>
    <x v="6"/>
    <n v="102"/>
    <n v="113911"/>
    <n v="0.17781293297764542"/>
  </r>
  <r>
    <x v="3936"/>
    <s v="Arjun Mehta"/>
    <x v="0"/>
    <x v="4"/>
    <s v="Executive"/>
    <d v="2018-06-01T00:00:00"/>
    <d v="1983-05-26T00:00:00"/>
    <n v="117592"/>
    <n v="13284"/>
    <n v="61"/>
    <x v="60"/>
    <x v="6"/>
    <n v="115"/>
    <n v="130876"/>
    <n v="0.11296686849445541"/>
  </r>
  <r>
    <x v="3937"/>
    <s v="Priya Reddy"/>
    <x v="0"/>
    <x v="4"/>
    <s v="Senior Executive"/>
    <d v="2025-11-27T00:00:00"/>
    <d v="1998-12-16T00:00:00"/>
    <n v="33215"/>
    <n v="18913"/>
    <n v="100"/>
    <x v="45"/>
    <x v="2"/>
    <n v="118"/>
    <n v="52128"/>
    <n v="0.56941141050730093"/>
  </r>
  <r>
    <x v="3938"/>
    <s v="Ishita Roy"/>
    <x v="0"/>
    <x v="1"/>
    <s v="Analyst"/>
    <d v="2018-02-27T00:00:00"/>
    <d v="2005-06-22T00:00:00"/>
    <n v="104505"/>
    <n v="23806"/>
    <n v="90"/>
    <x v="38"/>
    <x v="4"/>
    <n v="101"/>
    <n v="128311"/>
    <n v="0.22779771302808477"/>
  </r>
  <r>
    <x v="3939"/>
    <s v="Rohan Gupta"/>
    <x v="0"/>
    <x v="0"/>
    <s v="Senior Executive"/>
    <d v="2017-02-07T00:00:00"/>
    <d v="2008-11-24T00:00:00"/>
    <n v="65814"/>
    <n v="26767"/>
    <n v="91"/>
    <x v="59"/>
    <x v="5"/>
    <n v="107"/>
    <n v="92581"/>
    <n v="0.40670677971252317"/>
  </r>
  <r>
    <x v="3940"/>
    <s v="Pooja Das"/>
    <x v="1"/>
    <x v="1"/>
    <s v="Analyst"/>
    <d v="2015-06-27T00:00:00"/>
    <d v="1998-06-14T00:00:00"/>
    <n v="72346"/>
    <n v="7173"/>
    <n v="62"/>
    <x v="34"/>
    <x v="6"/>
    <n v="110"/>
    <n v="79519"/>
    <n v="9.9148536201033921E-2"/>
  </r>
  <r>
    <x v="3941"/>
    <s v="Karan Malhotra"/>
    <x v="0"/>
    <x v="0"/>
    <s v="Analyst"/>
    <d v="2022-01-20T00:00:00"/>
    <d v="1993-02-09T00:00:00"/>
    <n v="39486"/>
    <n v="11529"/>
    <n v="67"/>
    <x v="12"/>
    <x v="3"/>
    <n v="112"/>
    <n v="51015"/>
    <n v="0.29197690320619968"/>
  </r>
  <r>
    <x v="3942"/>
    <s v="Aditya Kapoor"/>
    <x v="1"/>
    <x v="4"/>
    <s v="Senior Executive"/>
    <d v="2016-06-29T00:00:00"/>
    <d v="1982-02-14T00:00:00"/>
    <n v="119470"/>
    <n v="20478"/>
    <n v="69"/>
    <x v="0"/>
    <x v="0"/>
    <n v="105"/>
    <n v="139948"/>
    <n v="0.17140704779442537"/>
  </r>
  <r>
    <x v="3943"/>
    <s v="Krishna Chaitanya"/>
    <x v="0"/>
    <x v="4"/>
    <s v="Senior Executive"/>
    <d v="2019-09-30T00:00:00"/>
    <d v="2011-01-23T00:00:00"/>
    <n v="85850"/>
    <n v="9275"/>
    <n v="65"/>
    <x v="32"/>
    <x v="2"/>
    <n v="103"/>
    <n v="95125"/>
    <n v="0.10803727431566686"/>
  </r>
  <r>
    <x v="3944"/>
    <s v="Swathi Ramesh"/>
    <x v="1"/>
    <x v="2"/>
    <s v="Manager"/>
    <d v="2025-02-28T00:00:00"/>
    <d v="2000-05-12T00:00:00"/>
    <n v="89370"/>
    <n v="18877"/>
    <n v="90"/>
    <x v="28"/>
    <x v="2"/>
    <n v="112"/>
    <n v="108247"/>
    <n v="0.21122300548282422"/>
  </r>
  <r>
    <x v="3945"/>
    <s v="Rahul Verma"/>
    <x v="0"/>
    <x v="4"/>
    <s v="Associate"/>
    <d v="2020-03-18T00:00:00"/>
    <d v="2009-06-09T00:00:00"/>
    <n v="35021"/>
    <n v="9220"/>
    <n v="73"/>
    <x v="9"/>
    <x v="1"/>
    <n v="103"/>
    <n v="44241"/>
    <n v="0.26327060906313354"/>
  </r>
  <r>
    <x v="3946"/>
    <s v="Ravi Teja"/>
    <x v="0"/>
    <x v="4"/>
    <s v="Associate"/>
    <d v="2022-03-19T00:00:00"/>
    <d v="2008-07-09T00:00:00"/>
    <n v="46068"/>
    <n v="6367"/>
    <n v="77"/>
    <x v="10"/>
    <x v="2"/>
    <n v="108"/>
    <n v="52435"/>
    <n v="0.13820873491360597"/>
  </r>
  <r>
    <x v="3947"/>
    <s v="Priya Reddy"/>
    <x v="1"/>
    <x v="6"/>
    <s v="Analyst"/>
    <d v="2021-08-01T00:00:00"/>
    <d v="1991-05-06T00:00:00"/>
    <n v="66823"/>
    <n v="16192"/>
    <n v="92"/>
    <x v="22"/>
    <x v="1"/>
    <n v="103"/>
    <n v="83015"/>
    <n v="0.24231177887852984"/>
  </r>
  <r>
    <x v="3948"/>
    <s v="Nisha Kapoor"/>
    <x v="1"/>
    <x v="5"/>
    <s v="Lead"/>
    <d v="2017-07-03T00:00:00"/>
    <d v="1992-08-01T00:00:00"/>
    <n v="39872"/>
    <n v="22647"/>
    <n v="95"/>
    <x v="47"/>
    <x v="0"/>
    <n v="101"/>
    <n v="62519"/>
    <n v="0.5679925762439807"/>
  </r>
  <r>
    <x v="3949"/>
    <s v="Tarun Verma"/>
    <x v="1"/>
    <x v="5"/>
    <s v="Senior Executive"/>
    <d v="2023-03-01T00:00:00"/>
    <d v="2010-05-20T00:00:00"/>
    <n v="30249"/>
    <n v="13125"/>
    <n v="100"/>
    <x v="43"/>
    <x v="4"/>
    <n v="104"/>
    <n v="43374"/>
    <n v="0.43389864127739758"/>
  </r>
  <r>
    <x v="3950"/>
    <s v="Meera Joshi"/>
    <x v="1"/>
    <x v="5"/>
    <s v="Senior Executive"/>
    <d v="2020-09-19T00:00:00"/>
    <d v="1994-11-13T00:00:00"/>
    <n v="106240"/>
    <n v="11314"/>
    <n v="96"/>
    <x v="52"/>
    <x v="4"/>
    <n v="118"/>
    <n v="117554"/>
    <n v="0.10649472891566265"/>
  </r>
  <r>
    <x v="3951"/>
    <s v="Nisha Kapoor"/>
    <x v="1"/>
    <x v="1"/>
    <s v="Lead"/>
    <d v="2019-05-22T00:00:00"/>
    <d v="2012-04-23T00:00:00"/>
    <n v="43377"/>
    <n v="6080"/>
    <n v="83"/>
    <x v="47"/>
    <x v="3"/>
    <n v="110"/>
    <n v="49457"/>
    <n v="0.1401664476565922"/>
  </r>
  <r>
    <x v="3952"/>
    <s v="Ajay Singh"/>
    <x v="0"/>
    <x v="5"/>
    <s v="Executive"/>
    <d v="2021-07-18T00:00:00"/>
    <d v="1988-03-12T00:00:00"/>
    <n v="83727"/>
    <n v="7659"/>
    <n v="96"/>
    <x v="49"/>
    <x v="3"/>
    <n v="101"/>
    <n v="91386"/>
    <n v="9.1475867999570026E-2"/>
  </r>
  <r>
    <x v="3953"/>
    <s v="Neha Kulkarni"/>
    <x v="0"/>
    <x v="4"/>
    <s v="Senior Executive"/>
    <d v="2024-07-03T00:00:00"/>
    <d v="1998-11-11T00:00:00"/>
    <n v="84780"/>
    <n v="5276"/>
    <n v="68"/>
    <x v="17"/>
    <x v="0"/>
    <n v="115"/>
    <n v="90056"/>
    <n v="6.2231658410002361E-2"/>
  </r>
  <r>
    <x v="3954"/>
    <s v="Nisha Kapoor"/>
    <x v="0"/>
    <x v="5"/>
    <s v="Senior Executive"/>
    <d v="2017-03-18T00:00:00"/>
    <d v="2000-07-28T00:00:00"/>
    <n v="98259"/>
    <n v="26519"/>
    <n v="77"/>
    <x v="36"/>
    <x v="6"/>
    <n v="112"/>
    <n v="124778"/>
    <n v="0.26988876337027651"/>
  </r>
  <r>
    <x v="3955"/>
    <s v="Meera Joshi"/>
    <x v="1"/>
    <x v="2"/>
    <s v="Senior Executive"/>
    <d v="2023-06-23T00:00:00"/>
    <d v="1989-10-28T00:00:00"/>
    <n v="113312"/>
    <n v="15472"/>
    <n v="77"/>
    <x v="4"/>
    <x v="4"/>
    <n v="102"/>
    <n v="128784"/>
    <n v="0.13654334933634565"/>
  </r>
  <r>
    <x v="3956"/>
    <s v="Ishita Roy"/>
    <x v="1"/>
    <x v="3"/>
    <s v="Associate"/>
    <d v="2022-11-01T00:00:00"/>
    <d v="2002-07-30T00:00:00"/>
    <n v="93895"/>
    <n v="22630"/>
    <n v="97"/>
    <x v="57"/>
    <x v="5"/>
    <n v="105"/>
    <n v="116525"/>
    <n v="0.24101389850364768"/>
  </r>
  <r>
    <x v="3957"/>
    <s v="Sneha Iyer"/>
    <x v="0"/>
    <x v="2"/>
    <s v="Analyst"/>
    <d v="2020-02-09T00:00:00"/>
    <d v="1986-04-10T00:00:00"/>
    <n v="114015"/>
    <n v="26826"/>
    <n v="60"/>
    <x v="57"/>
    <x v="3"/>
    <n v="101"/>
    <n v="140841"/>
    <n v="0.23528483094329694"/>
  </r>
  <r>
    <x v="3958"/>
    <s v="Ajay Singh"/>
    <x v="1"/>
    <x v="3"/>
    <s v="Analyst"/>
    <d v="2016-05-26T00:00:00"/>
    <d v="1987-10-18T00:00:00"/>
    <n v="63672"/>
    <n v="18190"/>
    <n v="66"/>
    <x v="2"/>
    <x v="2"/>
    <n v="112"/>
    <n v="81862"/>
    <n v="0.28568287473300669"/>
  </r>
  <r>
    <x v="3959"/>
    <s v="Krishna Chaitanya"/>
    <x v="1"/>
    <x v="4"/>
    <s v="Lead"/>
    <d v="2015-03-05T00:00:00"/>
    <d v="1992-07-15T00:00:00"/>
    <n v="37422"/>
    <n v="5753"/>
    <n v="79"/>
    <x v="45"/>
    <x v="2"/>
    <n v="114"/>
    <n v="43175"/>
    <n v="0.15373309817754263"/>
  </r>
  <r>
    <x v="3960"/>
    <s v="Tarun Verma"/>
    <x v="0"/>
    <x v="4"/>
    <s v="Associate"/>
    <d v="2017-11-19T00:00:00"/>
    <d v="1992-04-06T00:00:00"/>
    <n v="44521"/>
    <n v="19201"/>
    <n v="68"/>
    <x v="51"/>
    <x v="3"/>
    <n v="110"/>
    <n v="63722"/>
    <n v="0.43127962085308058"/>
  </r>
  <r>
    <x v="3961"/>
    <s v="Tarun Verma"/>
    <x v="0"/>
    <x v="2"/>
    <s v="Senior Executive"/>
    <d v="2021-04-24T00:00:00"/>
    <d v="2004-08-10T00:00:00"/>
    <n v="79319"/>
    <n v="20401"/>
    <n v="65"/>
    <x v="25"/>
    <x v="4"/>
    <n v="101"/>
    <n v="99720"/>
    <n v="0.25720193144139486"/>
  </r>
  <r>
    <x v="3962"/>
    <s v="Sneha Iyer"/>
    <x v="1"/>
    <x v="3"/>
    <s v="Analyst"/>
    <d v="2017-08-03T00:00:00"/>
    <d v="1990-11-12T00:00:00"/>
    <n v="45582"/>
    <n v="15692"/>
    <n v="89"/>
    <x v="51"/>
    <x v="6"/>
    <n v="110"/>
    <n v="61274"/>
    <n v="0.34425869860910008"/>
  </r>
  <r>
    <x v="3963"/>
    <s v="Krishna Chaitanya"/>
    <x v="1"/>
    <x v="1"/>
    <s v="Analyst"/>
    <d v="2020-03-13T00:00:00"/>
    <d v="1990-12-16T00:00:00"/>
    <n v="42642"/>
    <n v="15091"/>
    <n v="84"/>
    <x v="13"/>
    <x v="2"/>
    <n v="117"/>
    <n v="57733"/>
    <n v="0.35389991088598094"/>
  </r>
  <r>
    <x v="3964"/>
    <s v="Gayathri Iyer"/>
    <x v="1"/>
    <x v="2"/>
    <s v="Senior Executive"/>
    <d v="2021-09-26T00:00:00"/>
    <d v="2010-06-21T00:00:00"/>
    <n v="32843"/>
    <n v="29732"/>
    <n v="73"/>
    <x v="43"/>
    <x v="4"/>
    <n v="102"/>
    <n v="62575"/>
    <n v="0.90527661906646772"/>
  </r>
  <r>
    <x v="3965"/>
    <s v="Vikram Singh"/>
    <x v="0"/>
    <x v="4"/>
    <s v="Analyst"/>
    <d v="2024-01-02T00:00:00"/>
    <d v="2000-10-24T00:00:00"/>
    <n v="82974"/>
    <n v="25457"/>
    <n v="98"/>
    <x v="27"/>
    <x v="0"/>
    <n v="117"/>
    <n v="108431"/>
    <n v="0.30680695157519222"/>
  </r>
  <r>
    <x v="3966"/>
    <s v="Gayathri Iyer"/>
    <x v="0"/>
    <x v="6"/>
    <s v="Associate"/>
    <d v="2024-06-08T00:00:00"/>
    <d v="2005-09-24T00:00:00"/>
    <n v="46082"/>
    <n v="14293"/>
    <n v="89"/>
    <x v="1"/>
    <x v="3"/>
    <n v="117"/>
    <n v="60375"/>
    <n v="0.3101644893884814"/>
  </r>
  <r>
    <x v="3967"/>
    <s v="Sneha Iyer"/>
    <x v="0"/>
    <x v="2"/>
    <s v="Executive"/>
    <d v="2015-08-31T00:00:00"/>
    <d v="1984-03-07T00:00:00"/>
    <n v="92063"/>
    <n v="18959"/>
    <n v="78"/>
    <x v="12"/>
    <x v="5"/>
    <n v="108"/>
    <n v="111022"/>
    <n v="0.2059350662046642"/>
  </r>
  <r>
    <x v="3968"/>
    <s v="Rahul Verma"/>
    <x v="1"/>
    <x v="6"/>
    <s v="Lead"/>
    <d v="2019-04-02T00:00:00"/>
    <d v="1996-09-01T00:00:00"/>
    <n v="37700"/>
    <n v="21715"/>
    <n v="67"/>
    <x v="24"/>
    <x v="2"/>
    <n v="112"/>
    <n v="59415"/>
    <n v="0.57599469496021216"/>
  </r>
  <r>
    <x v="3969"/>
    <s v="Ajay Singh"/>
    <x v="0"/>
    <x v="5"/>
    <s v="Associate"/>
    <d v="2015-08-21T00:00:00"/>
    <d v="1980-12-19T00:00:00"/>
    <n v="57208"/>
    <n v="13887"/>
    <n v="75"/>
    <x v="47"/>
    <x v="4"/>
    <n v="115"/>
    <n v="71095"/>
    <n v="0.24274576982240245"/>
  </r>
  <r>
    <x v="3970"/>
    <s v="Vikram Singh"/>
    <x v="0"/>
    <x v="2"/>
    <s v="Executive"/>
    <d v="2018-12-21T00:00:00"/>
    <d v="1997-02-07T00:00:00"/>
    <n v="114473"/>
    <n v="20368"/>
    <n v="78"/>
    <x v="1"/>
    <x v="4"/>
    <n v="111"/>
    <n v="134841"/>
    <n v="0.1779284198020494"/>
  </r>
  <r>
    <x v="3971"/>
    <s v="Rohan Gupta"/>
    <x v="1"/>
    <x v="1"/>
    <s v="Senior Executive"/>
    <d v="2016-01-10T00:00:00"/>
    <d v="2009-02-16T00:00:00"/>
    <n v="113048"/>
    <n v="10073"/>
    <n v="73"/>
    <x v="25"/>
    <x v="6"/>
    <n v="111"/>
    <n v="123121"/>
    <n v="8.9103743542565991E-2"/>
  </r>
  <r>
    <x v="3972"/>
    <s v="Vikram Singh"/>
    <x v="0"/>
    <x v="2"/>
    <s v="Analyst"/>
    <d v="2016-04-10T00:00:00"/>
    <d v="2006-07-20T00:00:00"/>
    <n v="28541"/>
    <n v="25974"/>
    <n v="68"/>
    <x v="1"/>
    <x v="2"/>
    <n v="101"/>
    <n v="54515"/>
    <n v="0.91005921306191095"/>
  </r>
  <r>
    <x v="3973"/>
    <s v="Tarun Verma"/>
    <x v="0"/>
    <x v="1"/>
    <s v="Lead"/>
    <d v="2019-07-05T00:00:00"/>
    <d v="2009-02-20T00:00:00"/>
    <n v="101422"/>
    <n v="11681"/>
    <n v="63"/>
    <x v="35"/>
    <x v="6"/>
    <n v="112"/>
    <n v="113103"/>
    <n v="0.11517225059651752"/>
  </r>
  <r>
    <x v="3974"/>
    <s v="Arjun Mehta"/>
    <x v="0"/>
    <x v="0"/>
    <s v="Lead"/>
    <d v="2018-06-20T00:00:00"/>
    <d v="1991-11-17T00:00:00"/>
    <n v="46489"/>
    <n v="26192"/>
    <n v="87"/>
    <x v="35"/>
    <x v="2"/>
    <n v="108"/>
    <n v="72681"/>
    <n v="0.56340209511927553"/>
  </r>
  <r>
    <x v="3975"/>
    <s v="Meera Joshi"/>
    <x v="0"/>
    <x v="4"/>
    <s v="Senior Executive"/>
    <d v="2022-07-06T00:00:00"/>
    <d v="1986-02-07T00:00:00"/>
    <n v="66413"/>
    <n v="18907"/>
    <n v="67"/>
    <x v="25"/>
    <x v="4"/>
    <n v="114"/>
    <n v="85320"/>
    <n v="0.28468823874843779"/>
  </r>
  <r>
    <x v="3976"/>
    <s v="Sneha Iyer"/>
    <x v="1"/>
    <x v="2"/>
    <s v="Manager"/>
    <d v="2021-05-27T00:00:00"/>
    <d v="2012-02-03T00:00:00"/>
    <n v="105099"/>
    <n v="15193"/>
    <n v="77"/>
    <x v="28"/>
    <x v="5"/>
    <n v="114"/>
    <n v="120292"/>
    <n v="0.14455893966640976"/>
  </r>
  <r>
    <x v="3977"/>
    <s v="Rahul Verma"/>
    <x v="1"/>
    <x v="5"/>
    <s v="Senior Executive"/>
    <d v="2018-07-12T00:00:00"/>
    <d v="1989-05-27T00:00:00"/>
    <n v="82486"/>
    <n v="15378"/>
    <n v="94"/>
    <x v="11"/>
    <x v="2"/>
    <n v="117"/>
    <n v="97864"/>
    <n v="0.18643163688383482"/>
  </r>
  <r>
    <x v="3978"/>
    <s v="Arjun Mehta"/>
    <x v="1"/>
    <x v="0"/>
    <s v="Manager"/>
    <d v="2016-03-12T00:00:00"/>
    <d v="1992-02-05T00:00:00"/>
    <n v="105221"/>
    <n v="24022"/>
    <n v="79"/>
    <x v="26"/>
    <x v="5"/>
    <n v="107"/>
    <n v="129243"/>
    <n v="0.22830043432394673"/>
  </r>
  <r>
    <x v="3979"/>
    <s v="Arjun Mehta"/>
    <x v="0"/>
    <x v="6"/>
    <s v="Manager"/>
    <d v="2019-02-26T00:00:00"/>
    <d v="2006-08-10T00:00:00"/>
    <n v="55145"/>
    <n v="16397"/>
    <n v="92"/>
    <x v="17"/>
    <x v="0"/>
    <n v="107"/>
    <n v="71542"/>
    <n v="0.29734336748571949"/>
  </r>
  <r>
    <x v="3980"/>
    <s v="Krishna Chaitanya"/>
    <x v="1"/>
    <x v="2"/>
    <s v="Executive"/>
    <d v="2020-09-11T00:00:00"/>
    <d v="2003-03-25T00:00:00"/>
    <n v="28966"/>
    <n v="16012"/>
    <n v="61"/>
    <x v="57"/>
    <x v="4"/>
    <n v="116"/>
    <n v="44978"/>
    <n v="0.55278602499482155"/>
  </r>
  <r>
    <x v="3981"/>
    <s v="Aditya Kapoor"/>
    <x v="0"/>
    <x v="5"/>
    <s v="Associate"/>
    <d v="2023-01-12T00:00:00"/>
    <d v="2009-11-10T00:00:00"/>
    <n v="91647"/>
    <n v="7884"/>
    <n v="97"/>
    <x v="0"/>
    <x v="0"/>
    <n v="115"/>
    <n v="99531"/>
    <n v="8.6025729156437206E-2"/>
  </r>
  <r>
    <x v="3982"/>
    <s v="Rohan Gupta"/>
    <x v="1"/>
    <x v="6"/>
    <s v="Senior Executive"/>
    <d v="2025-03-24T00:00:00"/>
    <d v="1985-11-24T00:00:00"/>
    <n v="71940"/>
    <n v="10925"/>
    <n v="77"/>
    <x v="14"/>
    <x v="0"/>
    <n v="116"/>
    <n v="82865"/>
    <n v="0.15186266333055323"/>
  </r>
  <r>
    <x v="3983"/>
    <s v="Tarun Verma"/>
    <x v="1"/>
    <x v="3"/>
    <s v="Senior Executive"/>
    <d v="2018-03-14T00:00:00"/>
    <d v="1992-04-07T00:00:00"/>
    <n v="99120"/>
    <n v="17796"/>
    <n v="76"/>
    <x v="35"/>
    <x v="1"/>
    <n v="108"/>
    <n v="116916"/>
    <n v="0.17953995157384989"/>
  </r>
  <r>
    <x v="3984"/>
    <s v="Priya Reddy"/>
    <x v="1"/>
    <x v="3"/>
    <s v="Senior Executive"/>
    <d v="2024-01-18T00:00:00"/>
    <d v="1982-05-16T00:00:00"/>
    <n v="31397"/>
    <n v="19246"/>
    <n v="60"/>
    <x v="6"/>
    <x v="1"/>
    <n v="118"/>
    <n v="50643"/>
    <n v="0.6129885020861866"/>
  </r>
  <r>
    <x v="3985"/>
    <s v="Swathi Ramesh"/>
    <x v="0"/>
    <x v="3"/>
    <s v="Senior Executive"/>
    <d v="2021-02-15T00:00:00"/>
    <d v="1999-06-27T00:00:00"/>
    <n v="41502"/>
    <n v="29304"/>
    <n v="89"/>
    <x v="50"/>
    <x v="4"/>
    <n v="112"/>
    <n v="70806"/>
    <n v="0.70608645366488365"/>
  </r>
  <r>
    <x v="3986"/>
    <s v="Rohan Gupta"/>
    <x v="1"/>
    <x v="3"/>
    <s v="Manager"/>
    <d v="2017-07-22T00:00:00"/>
    <d v="2005-03-25T00:00:00"/>
    <n v="71089"/>
    <n v="26351"/>
    <n v="78"/>
    <x v="46"/>
    <x v="4"/>
    <n v="113"/>
    <n v="97440"/>
    <n v="0.37067619462926754"/>
  </r>
  <r>
    <x v="3987"/>
    <s v="Aarav Sharma"/>
    <x v="0"/>
    <x v="1"/>
    <s v="Analyst"/>
    <d v="2015-04-01T00:00:00"/>
    <d v="1991-05-27T00:00:00"/>
    <n v="28192"/>
    <n v="20328"/>
    <n v="70"/>
    <x v="38"/>
    <x v="3"/>
    <n v="109"/>
    <n v="48520"/>
    <n v="0.72105561861520995"/>
  </r>
  <r>
    <x v="3988"/>
    <s v="Meera Joshi"/>
    <x v="0"/>
    <x v="4"/>
    <s v="Associate"/>
    <d v="2015-06-28T00:00:00"/>
    <d v="1984-02-25T00:00:00"/>
    <n v="81903"/>
    <n v="6980"/>
    <n v="96"/>
    <x v="44"/>
    <x v="1"/>
    <n v="108"/>
    <n v="88883"/>
    <n v="8.5222763512936034E-2"/>
  </r>
  <r>
    <x v="3989"/>
    <s v="Arjun Mehta"/>
    <x v="1"/>
    <x v="3"/>
    <s v="Analyst"/>
    <d v="2019-12-09T00:00:00"/>
    <d v="2005-04-14T00:00:00"/>
    <n v="43785"/>
    <n v="18013"/>
    <n v="68"/>
    <x v="50"/>
    <x v="0"/>
    <n v="104"/>
    <n v="61798"/>
    <n v="0.41139659700810782"/>
  </r>
  <r>
    <x v="3990"/>
    <s v="Tarun Verma"/>
    <x v="1"/>
    <x v="1"/>
    <s v="Analyst"/>
    <d v="2022-09-09T00:00:00"/>
    <d v="1997-09-07T00:00:00"/>
    <n v="32441"/>
    <n v="12130"/>
    <n v="68"/>
    <x v="50"/>
    <x v="6"/>
    <n v="108"/>
    <n v="44571"/>
    <n v="0.37390955889152616"/>
  </r>
  <r>
    <x v="3991"/>
    <s v="Krishna Chaitanya"/>
    <x v="1"/>
    <x v="1"/>
    <s v="Lead"/>
    <d v="2022-02-12T00:00:00"/>
    <d v="2006-10-20T00:00:00"/>
    <n v="91652"/>
    <n v="22405"/>
    <n v="76"/>
    <x v="29"/>
    <x v="3"/>
    <n v="105"/>
    <n v="114057"/>
    <n v="0.24445729498537949"/>
  </r>
  <r>
    <x v="3992"/>
    <s v="Ishita Roy"/>
    <x v="1"/>
    <x v="1"/>
    <s v="Lead"/>
    <d v="2025-05-15T00:00:00"/>
    <d v="1990-11-21T00:00:00"/>
    <n v="81017"/>
    <n v="7975"/>
    <n v="91"/>
    <x v="21"/>
    <x v="3"/>
    <n v="119"/>
    <n v="88992"/>
    <n v="9.8436130688620907E-2"/>
  </r>
  <r>
    <x v="3993"/>
    <s v="Neha Kulkarni"/>
    <x v="1"/>
    <x v="6"/>
    <s v="Senior Executive"/>
    <d v="2021-10-12T00:00:00"/>
    <d v="2011-05-04T00:00:00"/>
    <n v="71444"/>
    <n v="28306"/>
    <n v="99"/>
    <x v="53"/>
    <x v="4"/>
    <n v="115"/>
    <n v="99750"/>
    <n v="0.39619842114103354"/>
  </r>
  <r>
    <x v="3994"/>
    <s v="Swathi Ramesh"/>
    <x v="0"/>
    <x v="1"/>
    <s v="Associate"/>
    <d v="2023-02-18T00:00:00"/>
    <d v="1988-08-28T00:00:00"/>
    <n v="39312"/>
    <n v="21155"/>
    <n v="78"/>
    <x v="0"/>
    <x v="0"/>
    <n v="105"/>
    <n v="60467"/>
    <n v="0.53813085063085064"/>
  </r>
  <r>
    <x v="3995"/>
    <s v="Ishita Roy"/>
    <x v="0"/>
    <x v="4"/>
    <s v="Executive"/>
    <d v="2016-06-27T00:00:00"/>
    <d v="1986-07-04T00:00:00"/>
    <n v="114492"/>
    <n v="14170"/>
    <n v="61"/>
    <x v="24"/>
    <x v="5"/>
    <n v="120"/>
    <n v="128662"/>
    <n v="0.12376410578905077"/>
  </r>
  <r>
    <x v="3996"/>
    <s v="Rohan Gupta"/>
    <x v="1"/>
    <x v="5"/>
    <s v="Lead"/>
    <d v="2025-04-02T00:00:00"/>
    <d v="1985-10-20T00:00:00"/>
    <n v="87363"/>
    <n v="17696"/>
    <n v="66"/>
    <x v="31"/>
    <x v="2"/>
    <n v="109"/>
    <n v="105059"/>
    <n v="0.20255714661813354"/>
  </r>
  <r>
    <x v="3997"/>
    <s v="Aarav Sharma"/>
    <x v="1"/>
    <x v="0"/>
    <s v="Senior Executive"/>
    <d v="2023-03-03T00:00:00"/>
    <d v="1997-06-20T00:00:00"/>
    <n v="69086"/>
    <n v="26750"/>
    <n v="83"/>
    <x v="52"/>
    <x v="6"/>
    <n v="106"/>
    <n v="95836"/>
    <n v="0.38719856410850245"/>
  </r>
  <r>
    <x v="3998"/>
    <s v="Ravi Teja"/>
    <x v="1"/>
    <x v="1"/>
    <s v="Manager"/>
    <d v="2015-11-22T00:00:00"/>
    <d v="1985-07-04T00:00:00"/>
    <n v="27085"/>
    <n v="16475"/>
    <n v="60"/>
    <x v="29"/>
    <x v="5"/>
    <n v="105"/>
    <n v="43560"/>
    <n v="0.60827026029167441"/>
  </r>
  <r>
    <x v="3999"/>
    <s v="Ravi Teja"/>
    <x v="0"/>
    <x v="0"/>
    <s v="Associate"/>
    <d v="2023-09-10T00:00:00"/>
    <d v="2009-02-24T00:00:00"/>
    <n v="63266"/>
    <n v="27255"/>
    <n v="100"/>
    <x v="15"/>
    <x v="1"/>
    <n v="112"/>
    <n v="90521"/>
    <n v="0.43080011380520344"/>
  </r>
  <r>
    <x v="4000"/>
    <s v="Kavya Nair"/>
    <x v="0"/>
    <x v="3"/>
    <s v="Associate"/>
    <d v="2020-07-01T00:00:00"/>
    <d v="2001-08-07T00:00:00"/>
    <n v="60770"/>
    <n v="10982"/>
    <n v="73"/>
    <x v="39"/>
    <x v="5"/>
    <n v="111"/>
    <n v="71752"/>
    <n v="0.1807141681750864"/>
  </r>
  <r>
    <x v="4001"/>
    <s v="Vikram Singh"/>
    <x v="0"/>
    <x v="5"/>
    <s v="Executive"/>
    <d v="2024-03-12T00:00:00"/>
    <d v="2008-08-26T00:00:00"/>
    <n v="84874"/>
    <n v="11341"/>
    <n v="68"/>
    <x v="14"/>
    <x v="2"/>
    <n v="117"/>
    <n v="96215"/>
    <n v="0.13362160378914625"/>
  </r>
  <r>
    <x v="4002"/>
    <s v="Rohan Gupta"/>
    <x v="1"/>
    <x v="5"/>
    <s v="Lead"/>
    <d v="2021-06-27T00:00:00"/>
    <d v="1988-05-23T00:00:00"/>
    <n v="35461"/>
    <n v="16295"/>
    <n v="67"/>
    <x v="26"/>
    <x v="6"/>
    <n v="105"/>
    <n v="51756"/>
    <n v="0.45951890809621837"/>
  </r>
  <r>
    <x v="4003"/>
    <s v="Karan Malhotra"/>
    <x v="0"/>
    <x v="3"/>
    <s v="Associate"/>
    <d v="2023-06-26T00:00:00"/>
    <d v="1987-05-29T00:00:00"/>
    <n v="33875"/>
    <n v="13436"/>
    <n v="72"/>
    <x v="47"/>
    <x v="0"/>
    <n v="109"/>
    <n v="47311"/>
    <n v="0.39663468634686344"/>
  </r>
  <r>
    <x v="4004"/>
    <s v="Swathi Ramesh"/>
    <x v="1"/>
    <x v="4"/>
    <s v="Lead"/>
    <d v="2023-10-30T00:00:00"/>
    <d v="1997-03-01T00:00:00"/>
    <n v="69992"/>
    <n v="12096"/>
    <n v="91"/>
    <x v="7"/>
    <x v="3"/>
    <n v="112"/>
    <n v="82088"/>
    <n v="0.17281975082866613"/>
  </r>
  <r>
    <x v="4005"/>
    <s v="Tarun Verma"/>
    <x v="0"/>
    <x v="0"/>
    <s v="Analyst"/>
    <d v="2018-12-29T00:00:00"/>
    <d v="1988-02-21T00:00:00"/>
    <n v="25563"/>
    <n v="23360"/>
    <n v="96"/>
    <x v="45"/>
    <x v="5"/>
    <n v="103"/>
    <n v="48923"/>
    <n v="0.91382075656221884"/>
  </r>
  <r>
    <x v="4006"/>
    <s v="Ravi Teja"/>
    <x v="1"/>
    <x v="1"/>
    <s v="Analyst"/>
    <d v="2022-06-17T00:00:00"/>
    <d v="2005-06-29T00:00:00"/>
    <n v="72363"/>
    <n v="6695"/>
    <n v="90"/>
    <x v="39"/>
    <x v="5"/>
    <n v="108"/>
    <n v="79058"/>
    <n v="9.2519657836187E-2"/>
  </r>
  <r>
    <x v="4007"/>
    <s v="Ishita Roy"/>
    <x v="1"/>
    <x v="5"/>
    <s v="Executive"/>
    <d v="2016-03-07T00:00:00"/>
    <d v="1985-11-02T00:00:00"/>
    <n v="105255"/>
    <n v="20608"/>
    <n v="72"/>
    <x v="27"/>
    <x v="3"/>
    <n v="103"/>
    <n v="125863"/>
    <n v="0.19579117381597075"/>
  </r>
  <r>
    <x v="4008"/>
    <s v="Pooja Das"/>
    <x v="1"/>
    <x v="0"/>
    <s v="Executive"/>
    <d v="2022-09-04T00:00:00"/>
    <d v="2010-12-19T00:00:00"/>
    <n v="84489"/>
    <n v="26949"/>
    <n v="83"/>
    <x v="9"/>
    <x v="0"/>
    <n v="101"/>
    <n v="111438"/>
    <n v="0.31896459894187407"/>
  </r>
  <r>
    <x v="4009"/>
    <s v="Swathi Ramesh"/>
    <x v="0"/>
    <x v="3"/>
    <s v="Manager"/>
    <d v="2023-01-12T00:00:00"/>
    <d v="1980-10-30T00:00:00"/>
    <n v="25033"/>
    <n v="24906"/>
    <n v="63"/>
    <x v="41"/>
    <x v="5"/>
    <n v="106"/>
    <n v="49939"/>
    <n v="0.99492669676027645"/>
  </r>
  <r>
    <x v="4010"/>
    <s v="Aarav Sharma"/>
    <x v="1"/>
    <x v="0"/>
    <s v="Executive"/>
    <d v="2025-08-01T00:00:00"/>
    <d v="1985-06-09T00:00:00"/>
    <n v="93478"/>
    <n v="24147"/>
    <n v="77"/>
    <x v="53"/>
    <x v="5"/>
    <n v="108"/>
    <n v="117625"/>
    <n v="0.25831746507199554"/>
  </r>
  <r>
    <x v="4011"/>
    <s v="Ajay Singh"/>
    <x v="1"/>
    <x v="4"/>
    <s v="Associate"/>
    <d v="2023-08-30T00:00:00"/>
    <d v="1981-09-11T00:00:00"/>
    <n v="42223"/>
    <n v="12686"/>
    <n v="73"/>
    <x v="7"/>
    <x v="4"/>
    <n v="111"/>
    <n v="54909"/>
    <n v="0.30045236008810366"/>
  </r>
  <r>
    <x v="4012"/>
    <s v="Ajay Singh"/>
    <x v="1"/>
    <x v="6"/>
    <s v="Analyst"/>
    <d v="2020-02-29T00:00:00"/>
    <d v="1996-03-07T00:00:00"/>
    <n v="83389"/>
    <n v="25350"/>
    <n v="61"/>
    <x v="37"/>
    <x v="5"/>
    <n v="107"/>
    <n v="108739"/>
    <n v="0.30399693005072609"/>
  </r>
  <r>
    <x v="4013"/>
    <s v="Aarav Sharma"/>
    <x v="0"/>
    <x v="5"/>
    <s v="Associate"/>
    <d v="2024-09-07T00:00:00"/>
    <d v="1980-02-19T00:00:00"/>
    <n v="104299"/>
    <n v="14273"/>
    <n v="64"/>
    <x v="31"/>
    <x v="3"/>
    <n v="101"/>
    <n v="118572"/>
    <n v="0.13684694963518346"/>
  </r>
  <r>
    <x v="4014"/>
    <s v="Kavya Nair"/>
    <x v="1"/>
    <x v="0"/>
    <s v="Executive"/>
    <d v="2025-06-17T00:00:00"/>
    <d v="1981-01-28T00:00:00"/>
    <n v="31170"/>
    <n v="19539"/>
    <n v="92"/>
    <x v="43"/>
    <x v="1"/>
    <n v="114"/>
    <n v="50709"/>
    <n v="0.62685274302213667"/>
  </r>
  <r>
    <x v="4015"/>
    <s v="Tarun Verma"/>
    <x v="1"/>
    <x v="4"/>
    <s v="Lead"/>
    <d v="2023-10-06T00:00:00"/>
    <d v="2001-09-26T00:00:00"/>
    <n v="67538"/>
    <n v="16163"/>
    <n v="94"/>
    <x v="15"/>
    <x v="6"/>
    <n v="119"/>
    <n v="83701"/>
    <n v="0.23931712517397613"/>
  </r>
  <r>
    <x v="4016"/>
    <s v="Aditya Kapoor"/>
    <x v="0"/>
    <x v="6"/>
    <s v="Senior Executive"/>
    <d v="2015-06-26T00:00:00"/>
    <d v="1993-04-22T00:00:00"/>
    <n v="106082"/>
    <n v="19343"/>
    <n v="71"/>
    <x v="47"/>
    <x v="5"/>
    <n v="113"/>
    <n v="125425"/>
    <n v="0.18234007654455986"/>
  </r>
  <r>
    <x v="4017"/>
    <s v="Neha Kulkarni"/>
    <x v="1"/>
    <x v="2"/>
    <s v="Associate"/>
    <d v="2016-06-08T00:00:00"/>
    <d v="1999-12-23T00:00:00"/>
    <n v="48328"/>
    <n v="21439"/>
    <n v="87"/>
    <x v="15"/>
    <x v="6"/>
    <n v="118"/>
    <n v="69767"/>
    <n v="0.44361446780334379"/>
  </r>
  <r>
    <x v="4018"/>
    <s v="Sneha Iyer"/>
    <x v="1"/>
    <x v="5"/>
    <s v="Lead"/>
    <d v="2016-07-04T00:00:00"/>
    <d v="1981-10-06T00:00:00"/>
    <n v="65431"/>
    <n v="12404"/>
    <n v="95"/>
    <x v="18"/>
    <x v="4"/>
    <n v="111"/>
    <n v="77835"/>
    <n v="0.18957374944598127"/>
  </r>
  <r>
    <x v="4019"/>
    <s v="Priya Reddy"/>
    <x v="1"/>
    <x v="3"/>
    <s v="Executive"/>
    <d v="2016-03-10T00:00:00"/>
    <d v="2001-11-04T00:00:00"/>
    <n v="75602"/>
    <n v="13545"/>
    <n v="72"/>
    <x v="57"/>
    <x v="3"/>
    <n v="120"/>
    <n v="89147"/>
    <n v="0.17916192693314992"/>
  </r>
  <r>
    <x v="4020"/>
    <s v="Rohan Gupta"/>
    <x v="1"/>
    <x v="0"/>
    <s v="Associate"/>
    <d v="2023-10-17T00:00:00"/>
    <d v="2012-01-25T00:00:00"/>
    <n v="74500"/>
    <n v="19717"/>
    <n v="76"/>
    <x v="26"/>
    <x v="2"/>
    <n v="118"/>
    <n v="94217"/>
    <n v="0.26465771812080535"/>
  </r>
  <r>
    <x v="4021"/>
    <s v="Krishna Chaitanya"/>
    <x v="1"/>
    <x v="4"/>
    <s v="Manager"/>
    <d v="2023-04-02T00:00:00"/>
    <d v="2011-03-30T00:00:00"/>
    <n v="72173"/>
    <n v="22462"/>
    <n v="80"/>
    <x v="58"/>
    <x v="3"/>
    <n v="120"/>
    <n v="94635"/>
    <n v="0.31122441910409709"/>
  </r>
  <r>
    <x v="4022"/>
    <s v="Rahul Verma"/>
    <x v="0"/>
    <x v="0"/>
    <s v="Associate"/>
    <d v="2022-03-29T00:00:00"/>
    <d v="1999-08-04T00:00:00"/>
    <n v="84995"/>
    <n v="26007"/>
    <n v="69"/>
    <x v="40"/>
    <x v="3"/>
    <n v="103"/>
    <n v="111002"/>
    <n v="0.30598270486499207"/>
  </r>
  <r>
    <x v="4023"/>
    <s v="Swathi Ramesh"/>
    <x v="1"/>
    <x v="4"/>
    <s v="Executive"/>
    <d v="2022-04-29T00:00:00"/>
    <d v="2005-12-22T00:00:00"/>
    <n v="83984"/>
    <n v="22628"/>
    <n v="99"/>
    <x v="47"/>
    <x v="3"/>
    <n v="107"/>
    <n v="106612"/>
    <n v="0.26943227281386933"/>
  </r>
  <r>
    <x v="4024"/>
    <s v="Ishita Roy"/>
    <x v="1"/>
    <x v="0"/>
    <s v="Analyst"/>
    <d v="2025-11-04T00:00:00"/>
    <d v="1987-03-08T00:00:00"/>
    <n v="61534"/>
    <n v="23841"/>
    <n v="73"/>
    <x v="27"/>
    <x v="4"/>
    <n v="104"/>
    <n v="85375"/>
    <n v="0.38744433971462933"/>
  </r>
  <r>
    <x v="4025"/>
    <s v="Neha Kulkarni"/>
    <x v="1"/>
    <x v="6"/>
    <s v="Lead"/>
    <d v="2022-07-07T00:00:00"/>
    <d v="2006-10-22T00:00:00"/>
    <n v="93358"/>
    <n v="9824"/>
    <n v="76"/>
    <x v="12"/>
    <x v="2"/>
    <n v="118"/>
    <n v="103182"/>
    <n v="0.10522933224790591"/>
  </r>
  <r>
    <x v="4026"/>
    <s v="Aarav Sharma"/>
    <x v="1"/>
    <x v="3"/>
    <s v="Analyst"/>
    <d v="2018-04-14T00:00:00"/>
    <d v="1981-10-05T00:00:00"/>
    <n v="88238"/>
    <n v="25587"/>
    <n v="97"/>
    <x v="37"/>
    <x v="2"/>
    <n v="112"/>
    <n v="113825"/>
    <n v="0.28997710736870735"/>
  </r>
  <r>
    <x v="4027"/>
    <s v="Rahul Verma"/>
    <x v="1"/>
    <x v="6"/>
    <s v="Associate"/>
    <d v="2023-10-26T00:00:00"/>
    <d v="2006-01-05T00:00:00"/>
    <n v="48387"/>
    <n v="19159"/>
    <n v="97"/>
    <x v="8"/>
    <x v="4"/>
    <n v="102"/>
    <n v="67546"/>
    <n v="0.39595345857358383"/>
  </r>
  <r>
    <x v="4028"/>
    <s v="Ananya Rao"/>
    <x v="0"/>
    <x v="3"/>
    <s v="Executive"/>
    <d v="2025-10-23T00:00:00"/>
    <d v="1995-05-10T00:00:00"/>
    <n v="90053"/>
    <n v="8860"/>
    <n v="69"/>
    <x v="50"/>
    <x v="2"/>
    <n v="116"/>
    <n v="98913"/>
    <n v="9.8386505724406742E-2"/>
  </r>
  <r>
    <x v="4029"/>
    <s v="Kavya Nair"/>
    <x v="0"/>
    <x v="1"/>
    <s v="Executive"/>
    <d v="2015-01-20T00:00:00"/>
    <d v="1981-03-16T00:00:00"/>
    <n v="97426"/>
    <n v="16187"/>
    <n v="89"/>
    <x v="13"/>
    <x v="1"/>
    <n v="119"/>
    <n v="113613"/>
    <n v="0.16614661384024798"/>
  </r>
  <r>
    <x v="4030"/>
    <s v="Meera Joshi"/>
    <x v="0"/>
    <x v="6"/>
    <s v="Executive"/>
    <d v="2016-08-04T00:00:00"/>
    <d v="2011-08-27T00:00:00"/>
    <n v="64968"/>
    <n v="10951"/>
    <n v="81"/>
    <x v="51"/>
    <x v="2"/>
    <n v="113"/>
    <n v="75919"/>
    <n v="0.16855990641546609"/>
  </r>
  <r>
    <x v="4031"/>
    <s v="Aarav Sharma"/>
    <x v="0"/>
    <x v="4"/>
    <s v="Manager"/>
    <d v="2023-10-19T00:00:00"/>
    <d v="2012-06-22T00:00:00"/>
    <n v="25110"/>
    <n v="15932"/>
    <n v="91"/>
    <x v="34"/>
    <x v="1"/>
    <n v="107"/>
    <n v="41042"/>
    <n v="0.63448825169255274"/>
  </r>
  <r>
    <x v="4032"/>
    <s v="Neha Kulkarni"/>
    <x v="0"/>
    <x v="2"/>
    <s v="Executive"/>
    <d v="2015-05-07T00:00:00"/>
    <d v="1989-01-25T00:00:00"/>
    <n v="60214"/>
    <n v="7397"/>
    <n v="75"/>
    <x v="42"/>
    <x v="0"/>
    <n v="113"/>
    <n v="67611"/>
    <n v="0.12284518550503205"/>
  </r>
  <r>
    <x v="4033"/>
    <s v="Aditya Kapoor"/>
    <x v="0"/>
    <x v="1"/>
    <s v="Manager"/>
    <d v="2020-10-12T00:00:00"/>
    <d v="1994-06-30T00:00:00"/>
    <n v="81843"/>
    <n v="28995"/>
    <n v="94"/>
    <x v="18"/>
    <x v="1"/>
    <n v="120"/>
    <n v="110838"/>
    <n v="0.35427586965287194"/>
  </r>
  <r>
    <x v="4034"/>
    <s v="Ishita Roy"/>
    <x v="1"/>
    <x v="5"/>
    <s v="Analyst"/>
    <d v="2023-04-05T00:00:00"/>
    <d v="2002-05-09T00:00:00"/>
    <n v="30702"/>
    <n v="18965"/>
    <n v="62"/>
    <x v="1"/>
    <x v="2"/>
    <n v="109"/>
    <n v="49667"/>
    <n v="0.61771220115953362"/>
  </r>
  <r>
    <x v="4035"/>
    <s v="Karan Malhotra"/>
    <x v="0"/>
    <x v="5"/>
    <s v="Senior Executive"/>
    <d v="2023-10-30T00:00:00"/>
    <d v="1990-09-30T00:00:00"/>
    <n v="57443"/>
    <n v="19586"/>
    <n v="62"/>
    <x v="17"/>
    <x v="4"/>
    <n v="109"/>
    <n v="77029"/>
    <n v="0.34096408613756246"/>
  </r>
  <r>
    <x v="4036"/>
    <s v="Gayathri Iyer"/>
    <x v="0"/>
    <x v="2"/>
    <s v="Lead"/>
    <d v="2020-06-22T00:00:00"/>
    <d v="1993-11-08T00:00:00"/>
    <n v="62186"/>
    <n v="11454"/>
    <n v="84"/>
    <x v="45"/>
    <x v="2"/>
    <n v="103"/>
    <n v="73640"/>
    <n v="0.18418936738172578"/>
  </r>
  <r>
    <x v="4037"/>
    <s v="Krishna Chaitanya"/>
    <x v="1"/>
    <x v="1"/>
    <s v="Manager"/>
    <d v="2025-03-18T00:00:00"/>
    <d v="2011-07-07T00:00:00"/>
    <n v="85087"/>
    <n v="19308"/>
    <n v="71"/>
    <x v="38"/>
    <x v="6"/>
    <n v="112"/>
    <n v="104395"/>
    <n v="0.22692068118513992"/>
  </r>
  <r>
    <x v="4038"/>
    <s v="Tarun Verma"/>
    <x v="1"/>
    <x v="5"/>
    <s v="Senior Executive"/>
    <d v="2024-05-02T00:00:00"/>
    <d v="1980-04-11T00:00:00"/>
    <n v="67602"/>
    <n v="13354"/>
    <n v="83"/>
    <x v="44"/>
    <x v="1"/>
    <n v="114"/>
    <n v="80956"/>
    <n v="0.19753853436288868"/>
  </r>
  <r>
    <x v="4039"/>
    <s v="Neha Kulkarni"/>
    <x v="0"/>
    <x v="4"/>
    <s v="Executive"/>
    <d v="2018-04-04T00:00:00"/>
    <d v="2004-03-09T00:00:00"/>
    <n v="119952"/>
    <n v="21366"/>
    <n v="79"/>
    <x v="7"/>
    <x v="3"/>
    <n v="106"/>
    <n v="141318"/>
    <n v="0.17812124849939975"/>
  </r>
  <r>
    <x v="4040"/>
    <s v="Tarun Verma"/>
    <x v="1"/>
    <x v="1"/>
    <s v="Lead"/>
    <d v="2015-09-18T00:00:00"/>
    <d v="1991-03-31T00:00:00"/>
    <n v="39264"/>
    <n v="28782"/>
    <n v="98"/>
    <x v="10"/>
    <x v="1"/>
    <n v="116"/>
    <n v="68046"/>
    <n v="0.7330378973105135"/>
  </r>
  <r>
    <x v="4041"/>
    <s v="Kavya Nair"/>
    <x v="1"/>
    <x v="1"/>
    <s v="Lead"/>
    <d v="2017-11-23T00:00:00"/>
    <d v="2010-10-10T00:00:00"/>
    <n v="99967"/>
    <n v="10636"/>
    <n v="65"/>
    <x v="43"/>
    <x v="5"/>
    <n v="105"/>
    <n v="110603"/>
    <n v="0.10639511038642752"/>
  </r>
  <r>
    <x v="4042"/>
    <s v="Rohan Gupta"/>
    <x v="0"/>
    <x v="4"/>
    <s v="Manager"/>
    <d v="2024-05-11T00:00:00"/>
    <d v="2003-07-06T00:00:00"/>
    <n v="45868"/>
    <n v="9019"/>
    <n v="80"/>
    <x v="48"/>
    <x v="4"/>
    <n v="101"/>
    <n v="54887"/>
    <n v="0.1966294584459754"/>
  </r>
  <r>
    <x v="4043"/>
    <s v="Aarav Sharma"/>
    <x v="1"/>
    <x v="2"/>
    <s v="Analyst"/>
    <d v="2017-05-16T00:00:00"/>
    <d v="1986-03-21T00:00:00"/>
    <n v="111745"/>
    <n v="27807"/>
    <n v="60"/>
    <x v="4"/>
    <x v="0"/>
    <n v="109"/>
    <n v="139552"/>
    <n v="0.24884334869569108"/>
  </r>
  <r>
    <x v="4044"/>
    <s v="Swathi Ramesh"/>
    <x v="1"/>
    <x v="5"/>
    <s v="Senior Executive"/>
    <d v="2019-09-16T00:00:00"/>
    <d v="2000-05-03T00:00:00"/>
    <n v="88304"/>
    <n v="7328"/>
    <n v="83"/>
    <x v="44"/>
    <x v="4"/>
    <n v="109"/>
    <n v="95632"/>
    <n v="8.2986048197137161E-2"/>
  </r>
  <r>
    <x v="4045"/>
    <s v="Sneha Iyer"/>
    <x v="1"/>
    <x v="2"/>
    <s v="Lead"/>
    <d v="2019-04-05T00:00:00"/>
    <d v="1997-07-09T00:00:00"/>
    <n v="25926"/>
    <n v="14722"/>
    <n v="80"/>
    <x v="22"/>
    <x v="1"/>
    <n v="119"/>
    <n v="40648"/>
    <n v="0.56784694900871713"/>
  </r>
  <r>
    <x v="4046"/>
    <s v="Ananya Rao"/>
    <x v="0"/>
    <x v="0"/>
    <s v="Associate"/>
    <d v="2022-09-09T00:00:00"/>
    <d v="1993-11-28T00:00:00"/>
    <n v="73573"/>
    <n v="19423"/>
    <n v="85"/>
    <x v="32"/>
    <x v="4"/>
    <n v="115"/>
    <n v="92996"/>
    <n v="0.26399630299158661"/>
  </r>
  <r>
    <x v="4047"/>
    <s v="Karan Malhotra"/>
    <x v="1"/>
    <x v="5"/>
    <s v="Associate"/>
    <d v="2023-01-26T00:00:00"/>
    <d v="1999-06-04T00:00:00"/>
    <n v="75445"/>
    <n v="18135"/>
    <n v="76"/>
    <x v="41"/>
    <x v="2"/>
    <n v="102"/>
    <n v="93580"/>
    <n v="0.24037378222546227"/>
  </r>
  <r>
    <x v="4048"/>
    <s v="Ravi Teja"/>
    <x v="1"/>
    <x v="1"/>
    <s v="Analyst"/>
    <d v="2020-08-10T00:00:00"/>
    <d v="2010-02-09T00:00:00"/>
    <n v="69829"/>
    <n v="25996"/>
    <n v="68"/>
    <x v="21"/>
    <x v="2"/>
    <n v="110"/>
    <n v="95825"/>
    <n v="0.37228085752337853"/>
  </r>
  <r>
    <x v="4049"/>
    <s v="Aditya Kapoor"/>
    <x v="1"/>
    <x v="1"/>
    <s v="Analyst"/>
    <d v="2020-07-04T00:00:00"/>
    <d v="1996-04-25T00:00:00"/>
    <n v="33129"/>
    <n v="14421"/>
    <n v="96"/>
    <x v="39"/>
    <x v="1"/>
    <n v="117"/>
    <n v="47550"/>
    <n v="0.43529837906366026"/>
  </r>
  <r>
    <x v="4050"/>
    <s v="Tarun Verma"/>
    <x v="0"/>
    <x v="4"/>
    <s v="Manager"/>
    <d v="2020-08-15T00:00:00"/>
    <d v="2001-11-15T00:00:00"/>
    <n v="43820"/>
    <n v="20336"/>
    <n v="83"/>
    <x v="54"/>
    <x v="0"/>
    <n v="109"/>
    <n v="64156"/>
    <n v="0.46408032861706983"/>
  </r>
  <r>
    <x v="4051"/>
    <s v="Arjun Mehta"/>
    <x v="0"/>
    <x v="0"/>
    <s v="Associate"/>
    <d v="2015-11-12T00:00:00"/>
    <d v="2010-10-24T00:00:00"/>
    <n v="116728"/>
    <n v="23153"/>
    <n v="83"/>
    <x v="2"/>
    <x v="6"/>
    <n v="114"/>
    <n v="139881"/>
    <n v="0.19835001028030977"/>
  </r>
  <r>
    <x v="4052"/>
    <s v="Ajay Singh"/>
    <x v="0"/>
    <x v="4"/>
    <s v="Manager"/>
    <d v="2020-03-29T00:00:00"/>
    <d v="2010-06-23T00:00:00"/>
    <n v="55429"/>
    <n v="26146"/>
    <n v="93"/>
    <x v="40"/>
    <x v="4"/>
    <n v="109"/>
    <n v="81575"/>
    <n v="0.4717025383824352"/>
  </r>
  <r>
    <x v="4053"/>
    <s v="Priya Reddy"/>
    <x v="0"/>
    <x v="3"/>
    <s v="Associate"/>
    <d v="2016-07-26T00:00:00"/>
    <d v="1993-09-10T00:00:00"/>
    <n v="79379"/>
    <n v="19148"/>
    <n v="72"/>
    <x v="21"/>
    <x v="6"/>
    <n v="108"/>
    <n v="98527"/>
    <n v="0.24122248957532849"/>
  </r>
  <r>
    <x v="4054"/>
    <s v="Kavya Nair"/>
    <x v="0"/>
    <x v="6"/>
    <s v="Executive"/>
    <d v="2015-08-16T00:00:00"/>
    <d v="1988-09-13T00:00:00"/>
    <n v="36660"/>
    <n v="22825"/>
    <n v="72"/>
    <x v="48"/>
    <x v="4"/>
    <n v="108"/>
    <n v="59485"/>
    <n v="0.62261320240043649"/>
  </r>
  <r>
    <x v="4055"/>
    <s v="Ananya Rao"/>
    <x v="0"/>
    <x v="0"/>
    <s v="Analyst"/>
    <d v="2025-05-03T00:00:00"/>
    <d v="1985-01-09T00:00:00"/>
    <n v="91625"/>
    <n v="13612"/>
    <n v="61"/>
    <x v="23"/>
    <x v="3"/>
    <n v="109"/>
    <n v="105237"/>
    <n v="0.14856207366984994"/>
  </r>
  <r>
    <x v="4056"/>
    <s v="Swathi Ramesh"/>
    <x v="1"/>
    <x v="6"/>
    <s v="Manager"/>
    <d v="2020-08-02T00:00:00"/>
    <d v="1994-05-06T00:00:00"/>
    <n v="73697"/>
    <n v="9372"/>
    <n v="78"/>
    <x v="53"/>
    <x v="5"/>
    <n v="119"/>
    <n v="83069"/>
    <n v="0.12716935560470574"/>
  </r>
  <r>
    <x v="4057"/>
    <s v="Karan Malhotra"/>
    <x v="0"/>
    <x v="6"/>
    <s v="Analyst"/>
    <d v="2018-02-06T00:00:00"/>
    <d v="1988-08-25T00:00:00"/>
    <n v="79010"/>
    <n v="24943"/>
    <n v="89"/>
    <x v="57"/>
    <x v="3"/>
    <n v="112"/>
    <n v="103953"/>
    <n v="0.31569421592203517"/>
  </r>
  <r>
    <x v="4058"/>
    <s v="Ishita Roy"/>
    <x v="0"/>
    <x v="6"/>
    <s v="Analyst"/>
    <d v="2025-07-06T00:00:00"/>
    <d v="2000-04-28T00:00:00"/>
    <n v="99956"/>
    <n v="22898"/>
    <n v="72"/>
    <x v="46"/>
    <x v="1"/>
    <n v="115"/>
    <n v="122854"/>
    <n v="0.22908079555004202"/>
  </r>
  <r>
    <x v="4059"/>
    <s v="Rahul Verma"/>
    <x v="0"/>
    <x v="6"/>
    <s v="Senior Executive"/>
    <d v="2025-11-12T00:00:00"/>
    <d v="1997-10-29T00:00:00"/>
    <n v="80602"/>
    <n v="25238"/>
    <n v="87"/>
    <x v="27"/>
    <x v="5"/>
    <n v="107"/>
    <n v="105840"/>
    <n v="0.31311878117168307"/>
  </r>
  <r>
    <x v="4060"/>
    <s v="Ravi Teja"/>
    <x v="1"/>
    <x v="2"/>
    <s v="Lead"/>
    <d v="2021-01-09T00:00:00"/>
    <d v="1999-08-14T00:00:00"/>
    <n v="112070"/>
    <n v="13203"/>
    <n v="64"/>
    <x v="31"/>
    <x v="0"/>
    <n v="118"/>
    <n v="125273"/>
    <n v="0.11781029713571875"/>
  </r>
  <r>
    <x v="4061"/>
    <s v="Arjun Mehta"/>
    <x v="1"/>
    <x v="2"/>
    <s v="Associate"/>
    <d v="2025-02-19T00:00:00"/>
    <d v="1982-01-22T00:00:00"/>
    <n v="115767"/>
    <n v="9019"/>
    <n v="98"/>
    <x v="39"/>
    <x v="0"/>
    <n v="119"/>
    <n v="124786"/>
    <n v="7.790648457677922E-2"/>
  </r>
  <r>
    <x v="4062"/>
    <s v="Sneha Iyer"/>
    <x v="1"/>
    <x v="1"/>
    <s v="Senior Executive"/>
    <d v="2024-08-26T00:00:00"/>
    <d v="1999-01-17T00:00:00"/>
    <n v="104004"/>
    <n v="15044"/>
    <n v="100"/>
    <x v="41"/>
    <x v="2"/>
    <n v="106"/>
    <n v="119048"/>
    <n v="0.14464828275835545"/>
  </r>
  <r>
    <x v="4063"/>
    <s v="Gayathri Iyer"/>
    <x v="0"/>
    <x v="3"/>
    <s v="Lead"/>
    <d v="2025-06-30T00:00:00"/>
    <d v="2004-01-27T00:00:00"/>
    <n v="62218"/>
    <n v="9501"/>
    <n v="87"/>
    <x v="56"/>
    <x v="4"/>
    <n v="112"/>
    <n v="71719"/>
    <n v="0.15270500498248096"/>
  </r>
  <r>
    <x v="4064"/>
    <s v="Sneha Iyer"/>
    <x v="1"/>
    <x v="4"/>
    <s v="Associate"/>
    <d v="2017-02-22T00:00:00"/>
    <d v="1999-06-22T00:00:00"/>
    <n v="88096"/>
    <n v="23500"/>
    <n v="98"/>
    <x v="27"/>
    <x v="6"/>
    <n v="103"/>
    <n v="111596"/>
    <n v="0.2667544496912459"/>
  </r>
  <r>
    <x v="4065"/>
    <s v="Aarav Sharma"/>
    <x v="0"/>
    <x v="2"/>
    <s v="Associate"/>
    <d v="2024-02-13T00:00:00"/>
    <d v="1983-06-16T00:00:00"/>
    <n v="104523"/>
    <n v="29870"/>
    <n v="63"/>
    <x v="0"/>
    <x v="4"/>
    <n v="120"/>
    <n v="134393"/>
    <n v="0.28577442285429999"/>
  </r>
  <r>
    <x v="4066"/>
    <s v="Aditya Kapoor"/>
    <x v="0"/>
    <x v="5"/>
    <s v="Analyst"/>
    <d v="2017-02-08T00:00:00"/>
    <d v="2004-03-22T00:00:00"/>
    <n v="111561"/>
    <n v="19883"/>
    <n v="70"/>
    <x v="52"/>
    <x v="5"/>
    <n v="104"/>
    <n v="131444"/>
    <n v="0.17822536549511031"/>
  </r>
  <r>
    <x v="4067"/>
    <s v="Meera Joshi"/>
    <x v="0"/>
    <x v="4"/>
    <s v="Analyst"/>
    <d v="2022-02-09T00:00:00"/>
    <d v="1992-04-16T00:00:00"/>
    <n v="71116"/>
    <n v="28953"/>
    <n v="84"/>
    <x v="24"/>
    <x v="4"/>
    <n v="110"/>
    <n v="100069"/>
    <n v="0.40712357275437316"/>
  </r>
  <r>
    <x v="4068"/>
    <s v="Vikram Singh"/>
    <x v="1"/>
    <x v="2"/>
    <s v="Executive"/>
    <d v="2016-09-08T00:00:00"/>
    <d v="1981-08-07T00:00:00"/>
    <n v="37301"/>
    <n v="17802"/>
    <n v="81"/>
    <x v="40"/>
    <x v="2"/>
    <n v="107"/>
    <n v="55103"/>
    <n v="0.47725262057317497"/>
  </r>
  <r>
    <x v="4069"/>
    <s v="Nisha Kapoor"/>
    <x v="0"/>
    <x v="4"/>
    <s v="Executive"/>
    <d v="2022-08-09T00:00:00"/>
    <d v="1995-10-29T00:00:00"/>
    <n v="29780"/>
    <n v="22102"/>
    <n v="69"/>
    <x v="4"/>
    <x v="5"/>
    <n v="105"/>
    <n v="51882"/>
    <n v="0.74217595701813299"/>
  </r>
  <r>
    <x v="4070"/>
    <s v="Karan Malhotra"/>
    <x v="0"/>
    <x v="6"/>
    <s v="Executive"/>
    <d v="2022-07-22T00:00:00"/>
    <d v="2004-02-26T00:00:00"/>
    <n v="36972"/>
    <n v="14060"/>
    <n v="60"/>
    <x v="12"/>
    <x v="6"/>
    <n v="116"/>
    <n v="51032"/>
    <n v="0.38028778535107649"/>
  </r>
  <r>
    <x v="4071"/>
    <s v="Aditya Kapoor"/>
    <x v="1"/>
    <x v="5"/>
    <s v="Manager"/>
    <d v="2023-06-27T00:00:00"/>
    <d v="2003-08-23T00:00:00"/>
    <n v="62200"/>
    <n v="7147"/>
    <n v="77"/>
    <x v="47"/>
    <x v="5"/>
    <n v="102"/>
    <n v="69347"/>
    <n v="0.11490353697749196"/>
  </r>
  <r>
    <x v="4072"/>
    <s v="Arjun Mehta"/>
    <x v="1"/>
    <x v="4"/>
    <s v="Senior Executive"/>
    <d v="2017-02-15T00:00:00"/>
    <d v="1995-07-18T00:00:00"/>
    <n v="31457"/>
    <n v="20986"/>
    <n v="77"/>
    <x v="50"/>
    <x v="6"/>
    <n v="120"/>
    <n v="52443"/>
    <n v="0.66713291159360399"/>
  </r>
  <r>
    <x v="4073"/>
    <s v="Rohan Gupta"/>
    <x v="0"/>
    <x v="1"/>
    <s v="Manager"/>
    <d v="2015-08-10T00:00:00"/>
    <d v="2006-03-17T00:00:00"/>
    <n v="108840"/>
    <n v="23514"/>
    <n v="98"/>
    <x v="35"/>
    <x v="2"/>
    <n v="101"/>
    <n v="132354"/>
    <n v="0.21604189636163176"/>
  </r>
  <r>
    <x v="4074"/>
    <s v="Arjun Mehta"/>
    <x v="1"/>
    <x v="6"/>
    <s v="Analyst"/>
    <d v="2018-05-23T00:00:00"/>
    <d v="1989-01-26T00:00:00"/>
    <n v="36277"/>
    <n v="5788"/>
    <n v="99"/>
    <x v="20"/>
    <x v="2"/>
    <n v="116"/>
    <n v="42065"/>
    <n v="0.15955012818038977"/>
  </r>
  <r>
    <x v="4075"/>
    <s v="Sneha Iyer"/>
    <x v="0"/>
    <x v="1"/>
    <s v="Lead"/>
    <d v="2018-09-07T00:00:00"/>
    <d v="2011-07-08T00:00:00"/>
    <n v="115368"/>
    <n v="12914"/>
    <n v="68"/>
    <x v="33"/>
    <x v="4"/>
    <n v="116"/>
    <n v="128282"/>
    <n v="0.11193745232646835"/>
  </r>
  <r>
    <x v="4076"/>
    <s v="Tarun Verma"/>
    <x v="0"/>
    <x v="3"/>
    <s v="Associate"/>
    <d v="2018-12-23T00:00:00"/>
    <d v="1995-05-24T00:00:00"/>
    <n v="58718"/>
    <n v="19445"/>
    <n v="85"/>
    <x v="7"/>
    <x v="2"/>
    <n v="105"/>
    <n v="78163"/>
    <n v="0.33115909942436733"/>
  </r>
  <r>
    <x v="4077"/>
    <s v="Ishita Roy"/>
    <x v="1"/>
    <x v="3"/>
    <s v="Executive"/>
    <d v="2018-10-14T00:00:00"/>
    <d v="1994-05-17T00:00:00"/>
    <n v="65630"/>
    <n v="23265"/>
    <n v="66"/>
    <x v="4"/>
    <x v="2"/>
    <n v="104"/>
    <n v="88895"/>
    <n v="0.35448727715983547"/>
  </r>
  <r>
    <x v="4078"/>
    <s v="Kavya Nair"/>
    <x v="1"/>
    <x v="3"/>
    <s v="Associate"/>
    <d v="2016-03-09T00:00:00"/>
    <d v="1995-03-26T00:00:00"/>
    <n v="114566"/>
    <n v="13095"/>
    <n v="97"/>
    <x v="5"/>
    <x v="4"/>
    <n v="119"/>
    <n v="127661"/>
    <n v="0.11430092697658992"/>
  </r>
  <r>
    <x v="4079"/>
    <s v="Arjun Mehta"/>
    <x v="1"/>
    <x v="1"/>
    <s v="Associate"/>
    <d v="2022-12-09T00:00:00"/>
    <d v="1982-04-15T00:00:00"/>
    <n v="43197"/>
    <n v="7260"/>
    <n v="82"/>
    <x v="17"/>
    <x v="0"/>
    <n v="104"/>
    <n v="50457"/>
    <n v="0.16806722689075632"/>
  </r>
  <r>
    <x v="4080"/>
    <s v="Rohan Gupta"/>
    <x v="1"/>
    <x v="5"/>
    <s v="Executive"/>
    <d v="2022-02-20T00:00:00"/>
    <d v="1991-03-12T00:00:00"/>
    <n v="99631"/>
    <n v="6656"/>
    <n v="87"/>
    <x v="24"/>
    <x v="2"/>
    <n v="120"/>
    <n v="106287"/>
    <n v="6.680651604420311E-2"/>
  </r>
  <r>
    <x v="4081"/>
    <s v="Ravi Teja"/>
    <x v="1"/>
    <x v="4"/>
    <s v="Executive"/>
    <d v="2024-12-31T00:00:00"/>
    <d v="1992-12-01T00:00:00"/>
    <n v="83518"/>
    <n v="20504"/>
    <n v="72"/>
    <x v="5"/>
    <x v="0"/>
    <n v="119"/>
    <n v="104022"/>
    <n v="0.24550396321751"/>
  </r>
  <r>
    <x v="4082"/>
    <s v="Rahul Verma"/>
    <x v="0"/>
    <x v="4"/>
    <s v="Manager"/>
    <d v="2024-09-11T00:00:00"/>
    <d v="1981-12-12T00:00:00"/>
    <n v="53973"/>
    <n v="19743"/>
    <n v="67"/>
    <x v="2"/>
    <x v="1"/>
    <n v="104"/>
    <n v="73716"/>
    <n v="0.36579400811516871"/>
  </r>
  <r>
    <x v="4083"/>
    <s v="Arjun Mehta"/>
    <x v="1"/>
    <x v="6"/>
    <s v="Manager"/>
    <d v="2017-09-19T00:00:00"/>
    <d v="2005-06-13T00:00:00"/>
    <n v="116333"/>
    <n v="16882"/>
    <n v="80"/>
    <x v="31"/>
    <x v="0"/>
    <n v="103"/>
    <n v="133215"/>
    <n v="0.14511789432061409"/>
  </r>
  <r>
    <x v="4084"/>
    <s v="Pooja Das"/>
    <x v="0"/>
    <x v="0"/>
    <s v="Lead"/>
    <d v="2016-01-02T00:00:00"/>
    <d v="1998-11-26T00:00:00"/>
    <n v="113256"/>
    <n v="11126"/>
    <n v="71"/>
    <x v="26"/>
    <x v="4"/>
    <n v="113"/>
    <n v="124382"/>
    <n v="9.823762096489369E-2"/>
  </r>
  <r>
    <x v="4085"/>
    <s v="Nisha Kapoor"/>
    <x v="1"/>
    <x v="4"/>
    <s v="Analyst"/>
    <d v="2015-07-07T00:00:00"/>
    <d v="1980-03-04T00:00:00"/>
    <n v="118997"/>
    <n v="14047"/>
    <n v="76"/>
    <x v="37"/>
    <x v="2"/>
    <n v="109"/>
    <n v="133044"/>
    <n v="0.11804499273090918"/>
  </r>
  <r>
    <x v="4086"/>
    <s v="Rohan Gupta"/>
    <x v="1"/>
    <x v="6"/>
    <s v="Senior Executive"/>
    <d v="2017-10-25T00:00:00"/>
    <d v="1989-06-06T00:00:00"/>
    <n v="46019"/>
    <n v="29534"/>
    <n v="96"/>
    <x v="34"/>
    <x v="4"/>
    <n v="114"/>
    <n v="75553"/>
    <n v="0.64177839587996266"/>
  </r>
  <r>
    <x v="4087"/>
    <s v="Gayathri Iyer"/>
    <x v="0"/>
    <x v="6"/>
    <s v="Executive"/>
    <d v="2016-10-02T00:00:00"/>
    <d v="2010-12-14T00:00:00"/>
    <n v="117739"/>
    <n v="5244"/>
    <n v="100"/>
    <x v="17"/>
    <x v="2"/>
    <n v="105"/>
    <n v="122983"/>
    <n v="4.4539192620966714E-2"/>
  </r>
  <r>
    <x v="4088"/>
    <s v="Kavya Nair"/>
    <x v="1"/>
    <x v="3"/>
    <s v="Lead"/>
    <d v="2020-08-10T00:00:00"/>
    <d v="1990-09-20T00:00:00"/>
    <n v="66830"/>
    <n v="10151"/>
    <n v="89"/>
    <x v="10"/>
    <x v="6"/>
    <n v="117"/>
    <n v="76981"/>
    <n v="0.15189286248690709"/>
  </r>
  <r>
    <x v="4089"/>
    <s v="Ishita Roy"/>
    <x v="1"/>
    <x v="2"/>
    <s v="Associate"/>
    <d v="2016-03-11T00:00:00"/>
    <d v="1982-07-12T00:00:00"/>
    <n v="103850"/>
    <n v="12153"/>
    <n v="72"/>
    <x v="60"/>
    <x v="4"/>
    <n v="112"/>
    <n v="116003"/>
    <n v="0.11702455464612421"/>
  </r>
  <r>
    <x v="4090"/>
    <s v="Rohan Gupta"/>
    <x v="0"/>
    <x v="0"/>
    <s v="Analyst"/>
    <d v="2021-08-05T00:00:00"/>
    <d v="1981-12-11T00:00:00"/>
    <n v="32863"/>
    <n v="26810"/>
    <n v="87"/>
    <x v="5"/>
    <x v="0"/>
    <n v="105"/>
    <n v="59673"/>
    <n v="0.81581109454401601"/>
  </r>
  <r>
    <x v="4091"/>
    <s v="Aditya Kapoor"/>
    <x v="1"/>
    <x v="2"/>
    <s v="Associate"/>
    <d v="2025-06-13T00:00:00"/>
    <d v="2000-01-02T00:00:00"/>
    <n v="68346"/>
    <n v="14295"/>
    <n v="85"/>
    <x v="50"/>
    <x v="1"/>
    <n v="114"/>
    <n v="82641"/>
    <n v="0.20915635150557457"/>
  </r>
  <r>
    <x v="4092"/>
    <s v="Sneha Iyer"/>
    <x v="1"/>
    <x v="1"/>
    <s v="Manager"/>
    <d v="2022-05-19T00:00:00"/>
    <d v="1993-11-11T00:00:00"/>
    <n v="85623"/>
    <n v="26437"/>
    <n v="61"/>
    <x v="12"/>
    <x v="3"/>
    <n v="109"/>
    <n v="112060"/>
    <n v="0.30876049659554095"/>
  </r>
  <r>
    <x v="4093"/>
    <s v="Neha Kulkarni"/>
    <x v="0"/>
    <x v="1"/>
    <s v="Executive"/>
    <d v="2022-12-25T00:00:00"/>
    <d v="1992-11-15T00:00:00"/>
    <n v="74616"/>
    <n v="16590"/>
    <n v="86"/>
    <x v="3"/>
    <x v="4"/>
    <n v="117"/>
    <n v="91206"/>
    <n v="0.2223383724670312"/>
  </r>
  <r>
    <x v="4094"/>
    <s v="Pooja Das"/>
    <x v="0"/>
    <x v="6"/>
    <s v="Senior Executive"/>
    <d v="2023-05-25T00:00:00"/>
    <d v="1998-06-05T00:00:00"/>
    <n v="51305"/>
    <n v="15908"/>
    <n v="67"/>
    <x v="31"/>
    <x v="3"/>
    <n v="116"/>
    <n v="67213"/>
    <n v="0.31006724490790372"/>
  </r>
  <r>
    <x v="4095"/>
    <s v="Rohan Gupta"/>
    <x v="1"/>
    <x v="5"/>
    <s v="Analyst"/>
    <d v="2024-03-02T00:00:00"/>
    <d v="2003-02-01T00:00:00"/>
    <n v="73031"/>
    <n v="8546"/>
    <n v="91"/>
    <x v="23"/>
    <x v="1"/>
    <n v="113"/>
    <n v="81577"/>
    <n v="0.11701880023551642"/>
  </r>
  <r>
    <x v="4096"/>
    <s v="Meera Joshi"/>
    <x v="1"/>
    <x v="4"/>
    <s v="Associate"/>
    <d v="2018-09-02T00:00:00"/>
    <d v="1998-06-22T00:00:00"/>
    <n v="26652"/>
    <n v="6368"/>
    <n v="100"/>
    <x v="55"/>
    <x v="4"/>
    <n v="108"/>
    <n v="33020"/>
    <n v="0.23893141227675221"/>
  </r>
  <r>
    <x v="4097"/>
    <s v="Ananya Rao"/>
    <x v="1"/>
    <x v="2"/>
    <s v="Senior Executive"/>
    <d v="2016-09-20T00:00:00"/>
    <d v="1988-03-06T00:00:00"/>
    <n v="99628"/>
    <n v="17948"/>
    <n v="77"/>
    <x v="56"/>
    <x v="3"/>
    <n v="105"/>
    <n v="117576"/>
    <n v="0.18015015858995462"/>
  </r>
  <r>
    <x v="4098"/>
    <s v="Rahul Verma"/>
    <x v="0"/>
    <x v="4"/>
    <s v="Executive"/>
    <d v="2017-01-23T00:00:00"/>
    <d v="1985-09-26T00:00:00"/>
    <n v="67738"/>
    <n v="8033"/>
    <n v="76"/>
    <x v="15"/>
    <x v="3"/>
    <n v="116"/>
    <n v="75771"/>
    <n v="0.11858927042428179"/>
  </r>
  <r>
    <x v="4099"/>
    <s v="Gayathri Iyer"/>
    <x v="1"/>
    <x v="5"/>
    <s v="Lead"/>
    <d v="2017-03-21T00:00:00"/>
    <d v="2000-04-29T00:00:00"/>
    <n v="109039"/>
    <n v="9274"/>
    <n v="74"/>
    <x v="32"/>
    <x v="2"/>
    <n v="114"/>
    <n v="118313"/>
    <n v="8.5052137308669382E-2"/>
  </r>
  <r>
    <x v="4100"/>
    <s v="Priya Reddy"/>
    <x v="1"/>
    <x v="0"/>
    <s v="Senior Executive"/>
    <d v="2016-08-12T00:00:00"/>
    <d v="1999-04-10T00:00:00"/>
    <n v="65224"/>
    <n v="12012"/>
    <n v="63"/>
    <x v="36"/>
    <x v="1"/>
    <n v="116"/>
    <n v="77236"/>
    <n v="0.18416533791242487"/>
  </r>
  <r>
    <x v="4101"/>
    <s v="Priya Reddy"/>
    <x v="0"/>
    <x v="1"/>
    <s v="Associate"/>
    <d v="2016-09-27T00:00:00"/>
    <d v="1988-01-10T00:00:00"/>
    <n v="102376"/>
    <n v="23335"/>
    <n v="69"/>
    <x v="25"/>
    <x v="6"/>
    <n v="120"/>
    <n v="125711"/>
    <n v="0.22793428147222006"/>
  </r>
  <r>
    <x v="4102"/>
    <s v="Rohan Gupta"/>
    <x v="1"/>
    <x v="2"/>
    <s v="Executive"/>
    <d v="2018-06-29T00:00:00"/>
    <d v="2010-02-08T00:00:00"/>
    <n v="49928"/>
    <n v="24861"/>
    <n v="69"/>
    <x v="24"/>
    <x v="1"/>
    <n v="112"/>
    <n v="74789"/>
    <n v="0.497937029322224"/>
  </r>
  <r>
    <x v="4103"/>
    <s v="Priya Reddy"/>
    <x v="0"/>
    <x v="2"/>
    <s v="Lead"/>
    <d v="2022-06-25T00:00:00"/>
    <d v="1993-09-16T00:00:00"/>
    <n v="99418"/>
    <n v="17914"/>
    <n v="68"/>
    <x v="45"/>
    <x v="3"/>
    <n v="101"/>
    <n v="117332"/>
    <n v="0.18018869822366171"/>
  </r>
  <r>
    <x v="4104"/>
    <s v="Ishita Roy"/>
    <x v="1"/>
    <x v="2"/>
    <s v="Lead"/>
    <d v="2022-06-27T00:00:00"/>
    <d v="2006-07-16T00:00:00"/>
    <n v="68046"/>
    <n v="11492"/>
    <n v="98"/>
    <x v="17"/>
    <x v="1"/>
    <n v="115"/>
    <n v="79538"/>
    <n v="0.16888575375481293"/>
  </r>
  <r>
    <x v="4105"/>
    <s v="Ravi Teja"/>
    <x v="0"/>
    <x v="2"/>
    <s v="Lead"/>
    <d v="2018-04-19T00:00:00"/>
    <d v="2002-05-17T00:00:00"/>
    <n v="77805"/>
    <n v="20004"/>
    <n v="99"/>
    <x v="1"/>
    <x v="6"/>
    <n v="115"/>
    <n v="97809"/>
    <n v="0.25710429920956235"/>
  </r>
  <r>
    <x v="4106"/>
    <s v="Swathi Ramesh"/>
    <x v="0"/>
    <x v="6"/>
    <s v="Senior Executive"/>
    <d v="2019-06-24T00:00:00"/>
    <d v="1999-05-01T00:00:00"/>
    <n v="76397"/>
    <n v="17362"/>
    <n v="98"/>
    <x v="54"/>
    <x v="0"/>
    <n v="118"/>
    <n v="93759"/>
    <n v="0.22726023273165177"/>
  </r>
  <r>
    <x v="4107"/>
    <s v="Ananya Rao"/>
    <x v="1"/>
    <x v="2"/>
    <s v="Analyst"/>
    <d v="2022-08-17T00:00:00"/>
    <d v="2005-05-07T00:00:00"/>
    <n v="108071"/>
    <n v="15135"/>
    <n v="73"/>
    <x v="56"/>
    <x v="2"/>
    <n v="117"/>
    <n v="123206"/>
    <n v="0.14004682107133273"/>
  </r>
  <r>
    <x v="4108"/>
    <s v="Kavya Nair"/>
    <x v="1"/>
    <x v="2"/>
    <s v="Analyst"/>
    <d v="2020-12-08T00:00:00"/>
    <d v="1994-09-01T00:00:00"/>
    <n v="68960"/>
    <n v="23981"/>
    <n v="71"/>
    <x v="15"/>
    <x v="4"/>
    <n v="114"/>
    <n v="92941"/>
    <n v="0.34775232018561486"/>
  </r>
  <r>
    <x v="4109"/>
    <s v="Kavya Nair"/>
    <x v="1"/>
    <x v="5"/>
    <s v="Executive"/>
    <d v="2019-03-25T00:00:00"/>
    <d v="1997-01-22T00:00:00"/>
    <n v="99129"/>
    <n v="29601"/>
    <n v="69"/>
    <x v="5"/>
    <x v="4"/>
    <n v="105"/>
    <n v="128730"/>
    <n v="0.29861090094725057"/>
  </r>
  <r>
    <x v="4110"/>
    <s v="Aditya Kapoor"/>
    <x v="1"/>
    <x v="2"/>
    <s v="Executive"/>
    <d v="2020-06-21T00:00:00"/>
    <d v="1990-12-28T00:00:00"/>
    <n v="107838"/>
    <n v="14967"/>
    <n v="86"/>
    <x v="55"/>
    <x v="1"/>
    <n v="120"/>
    <n v="122805"/>
    <n v="0.1387915206142547"/>
  </r>
  <r>
    <x v="4111"/>
    <s v="Kavya Nair"/>
    <x v="1"/>
    <x v="0"/>
    <s v="Lead"/>
    <d v="2022-08-25T00:00:00"/>
    <d v="1992-02-18T00:00:00"/>
    <n v="86279"/>
    <n v="10794"/>
    <n v="72"/>
    <x v="51"/>
    <x v="0"/>
    <n v="108"/>
    <n v="97073"/>
    <n v="0.12510576154104708"/>
  </r>
  <r>
    <x v="4112"/>
    <s v="Vikram Singh"/>
    <x v="1"/>
    <x v="3"/>
    <s v="Associate"/>
    <d v="2019-06-18T00:00:00"/>
    <d v="1984-09-22T00:00:00"/>
    <n v="31025"/>
    <n v="16581"/>
    <n v="66"/>
    <x v="57"/>
    <x v="3"/>
    <n v="120"/>
    <n v="47606"/>
    <n v="0.53443996776792912"/>
  </r>
  <r>
    <x v="4113"/>
    <s v="Karan Malhotra"/>
    <x v="0"/>
    <x v="4"/>
    <s v="Analyst"/>
    <d v="2019-03-31T00:00:00"/>
    <d v="2003-01-08T00:00:00"/>
    <n v="76885"/>
    <n v="10531"/>
    <n v="92"/>
    <x v="42"/>
    <x v="1"/>
    <n v="113"/>
    <n v="87416"/>
    <n v="0.13697080054627039"/>
  </r>
  <r>
    <x v="4114"/>
    <s v="Swathi Ramesh"/>
    <x v="1"/>
    <x v="4"/>
    <s v="Executive"/>
    <d v="2018-01-18T00:00:00"/>
    <d v="1991-03-29T00:00:00"/>
    <n v="104176"/>
    <n v="13349"/>
    <n v="61"/>
    <x v="33"/>
    <x v="5"/>
    <n v="120"/>
    <n v="117525"/>
    <n v="0.12813891875287975"/>
  </r>
  <r>
    <x v="4115"/>
    <s v="Meera Joshi"/>
    <x v="0"/>
    <x v="4"/>
    <s v="Associate"/>
    <d v="2021-12-21T00:00:00"/>
    <d v="2011-09-23T00:00:00"/>
    <n v="67468"/>
    <n v="18667"/>
    <n v="65"/>
    <x v="16"/>
    <x v="0"/>
    <n v="110"/>
    <n v="86135"/>
    <n v="0.27667931463805062"/>
  </r>
  <r>
    <x v="4116"/>
    <s v="Vikram Singh"/>
    <x v="0"/>
    <x v="5"/>
    <s v="Manager"/>
    <d v="2025-12-07T00:00:00"/>
    <d v="2004-03-26T00:00:00"/>
    <n v="54865"/>
    <n v="27786"/>
    <n v="75"/>
    <x v="38"/>
    <x v="6"/>
    <n v="118"/>
    <n v="82651"/>
    <n v="0.50644308757860201"/>
  </r>
  <r>
    <x v="4117"/>
    <s v="Ananya Rao"/>
    <x v="0"/>
    <x v="0"/>
    <s v="Associate"/>
    <d v="2021-06-30T00:00:00"/>
    <d v="1988-07-20T00:00:00"/>
    <n v="60108"/>
    <n v="20365"/>
    <n v="86"/>
    <x v="21"/>
    <x v="6"/>
    <n v="105"/>
    <n v="80473"/>
    <n v="0.33880681440074534"/>
  </r>
  <r>
    <x v="4118"/>
    <s v="Nisha Kapoor"/>
    <x v="0"/>
    <x v="3"/>
    <s v="Associate"/>
    <d v="2021-10-03T00:00:00"/>
    <d v="1991-02-10T00:00:00"/>
    <n v="107790"/>
    <n v="24985"/>
    <n v="95"/>
    <x v="34"/>
    <x v="6"/>
    <n v="103"/>
    <n v="132775"/>
    <n v="0.2317933017905186"/>
  </r>
  <r>
    <x v="4119"/>
    <s v="Krishna Chaitanya"/>
    <x v="0"/>
    <x v="1"/>
    <s v="Analyst"/>
    <d v="2015-11-11T00:00:00"/>
    <d v="1997-04-17T00:00:00"/>
    <n v="53188"/>
    <n v="8139"/>
    <n v="92"/>
    <x v="33"/>
    <x v="3"/>
    <n v="106"/>
    <n v="61327"/>
    <n v="0.1530232383244341"/>
  </r>
  <r>
    <x v="4120"/>
    <s v="Aarav Sharma"/>
    <x v="0"/>
    <x v="2"/>
    <s v="Executive"/>
    <d v="2017-09-11T00:00:00"/>
    <d v="2006-01-05T00:00:00"/>
    <n v="38029"/>
    <n v="16921"/>
    <n v="69"/>
    <x v="5"/>
    <x v="6"/>
    <n v="107"/>
    <n v="54950"/>
    <n v="0.44494990665018802"/>
  </r>
  <r>
    <x v="4121"/>
    <s v="Ananya Rao"/>
    <x v="1"/>
    <x v="2"/>
    <s v="Lead"/>
    <d v="2017-06-07T00:00:00"/>
    <d v="2010-06-14T00:00:00"/>
    <n v="33725"/>
    <n v="14538"/>
    <n v="60"/>
    <x v="21"/>
    <x v="1"/>
    <n v="106"/>
    <n v="48263"/>
    <n v="0.43107487027427727"/>
  </r>
  <r>
    <x v="4122"/>
    <s v="Rahul Verma"/>
    <x v="0"/>
    <x v="3"/>
    <s v="Analyst"/>
    <d v="2017-01-21T00:00:00"/>
    <d v="1990-12-18T00:00:00"/>
    <n v="41016"/>
    <n v="22998"/>
    <n v="98"/>
    <x v="55"/>
    <x v="2"/>
    <n v="116"/>
    <n v="64014"/>
    <n v="0.56070801638385015"/>
  </r>
  <r>
    <x v="4123"/>
    <s v="Kavya Nair"/>
    <x v="0"/>
    <x v="5"/>
    <s v="Analyst"/>
    <d v="2017-01-19T00:00:00"/>
    <d v="2007-12-02T00:00:00"/>
    <n v="70571"/>
    <n v="24804"/>
    <n v="61"/>
    <x v="47"/>
    <x v="4"/>
    <n v="108"/>
    <n v="95375"/>
    <n v="0.3514758186790608"/>
  </r>
  <r>
    <x v="4124"/>
    <s v="Sneha Iyer"/>
    <x v="1"/>
    <x v="3"/>
    <s v="Lead"/>
    <d v="2018-08-04T00:00:00"/>
    <d v="1997-11-21T00:00:00"/>
    <n v="100405"/>
    <n v="27855"/>
    <n v="60"/>
    <x v="20"/>
    <x v="0"/>
    <n v="101"/>
    <n v="128260"/>
    <n v="0.27742642298690307"/>
  </r>
  <r>
    <x v="4125"/>
    <s v="Sneha Iyer"/>
    <x v="0"/>
    <x v="3"/>
    <s v="Associate"/>
    <d v="2024-09-28T00:00:00"/>
    <d v="1995-05-17T00:00:00"/>
    <n v="52861"/>
    <n v="29830"/>
    <n v="71"/>
    <x v="29"/>
    <x v="3"/>
    <n v="110"/>
    <n v="82691"/>
    <n v="0.56431017196042454"/>
  </r>
  <r>
    <x v="4126"/>
    <s v="Swathi Ramesh"/>
    <x v="0"/>
    <x v="6"/>
    <s v="Executive"/>
    <d v="2023-10-17T00:00:00"/>
    <d v="2002-11-21T00:00:00"/>
    <n v="88040"/>
    <n v="8726"/>
    <n v="83"/>
    <x v="55"/>
    <x v="6"/>
    <n v="111"/>
    <n v="96766"/>
    <n v="9.9114039073148572E-2"/>
  </r>
  <r>
    <x v="4127"/>
    <s v="Pooja Das"/>
    <x v="1"/>
    <x v="6"/>
    <s v="Associate"/>
    <d v="2021-12-09T00:00:00"/>
    <d v="1985-03-03T00:00:00"/>
    <n v="39885"/>
    <n v="20243"/>
    <n v="100"/>
    <x v="17"/>
    <x v="0"/>
    <n v="118"/>
    <n v="60128"/>
    <n v="0.50753416071204716"/>
  </r>
  <r>
    <x v="4128"/>
    <s v="Ishita Roy"/>
    <x v="0"/>
    <x v="1"/>
    <s v="Associate"/>
    <d v="2016-07-30T00:00:00"/>
    <d v="2003-11-29T00:00:00"/>
    <n v="49428"/>
    <n v="6087"/>
    <n v="76"/>
    <x v="17"/>
    <x v="6"/>
    <n v="120"/>
    <n v="55515"/>
    <n v="0.12314882252974023"/>
  </r>
  <r>
    <x v="4129"/>
    <s v="Ananya Rao"/>
    <x v="0"/>
    <x v="5"/>
    <s v="Manager"/>
    <d v="2025-06-18T00:00:00"/>
    <d v="2012-08-12T00:00:00"/>
    <n v="51490"/>
    <n v="14274"/>
    <n v="100"/>
    <x v="14"/>
    <x v="1"/>
    <n v="104"/>
    <n v="65764"/>
    <n v="0.27721887745193241"/>
  </r>
  <r>
    <x v="4130"/>
    <s v="Kavya Nair"/>
    <x v="0"/>
    <x v="1"/>
    <s v="Analyst"/>
    <d v="2019-04-08T00:00:00"/>
    <d v="2009-11-16T00:00:00"/>
    <n v="114294"/>
    <n v="5413"/>
    <n v="61"/>
    <x v="50"/>
    <x v="4"/>
    <n v="120"/>
    <n v="119707"/>
    <n v="4.7360316377062665E-2"/>
  </r>
  <r>
    <x v="4131"/>
    <s v="Rohan Gupta"/>
    <x v="0"/>
    <x v="6"/>
    <s v="Lead"/>
    <d v="2015-11-08T00:00:00"/>
    <d v="2004-07-04T00:00:00"/>
    <n v="55596"/>
    <n v="9549"/>
    <n v="82"/>
    <x v="36"/>
    <x v="0"/>
    <n v="115"/>
    <n v="65145"/>
    <n v="0.17175696093244119"/>
  </r>
  <r>
    <x v="4132"/>
    <s v="Karan Malhotra"/>
    <x v="0"/>
    <x v="6"/>
    <s v="Executive"/>
    <d v="2022-05-09T00:00:00"/>
    <d v="1981-12-04T00:00:00"/>
    <n v="46499"/>
    <n v="7892"/>
    <n v="74"/>
    <x v="25"/>
    <x v="6"/>
    <n v="114"/>
    <n v="54391"/>
    <n v="0.16972408008774381"/>
  </r>
  <r>
    <x v="4133"/>
    <s v="Ishita Roy"/>
    <x v="1"/>
    <x v="2"/>
    <s v="Senior Executive"/>
    <d v="2016-11-09T00:00:00"/>
    <d v="2003-09-26T00:00:00"/>
    <n v="53194"/>
    <n v="10487"/>
    <n v="84"/>
    <x v="32"/>
    <x v="0"/>
    <n v="101"/>
    <n v="63681"/>
    <n v="0.19714629469489039"/>
  </r>
  <r>
    <x v="4134"/>
    <s v="Sneha Iyer"/>
    <x v="0"/>
    <x v="3"/>
    <s v="Associate"/>
    <d v="2020-09-01T00:00:00"/>
    <d v="1984-12-20T00:00:00"/>
    <n v="39803"/>
    <n v="19188"/>
    <n v="89"/>
    <x v="35"/>
    <x v="4"/>
    <n v="118"/>
    <n v="58991"/>
    <n v="0.48207421551139362"/>
  </r>
  <r>
    <x v="4135"/>
    <s v="Neha Kulkarni"/>
    <x v="0"/>
    <x v="4"/>
    <s v="Analyst"/>
    <d v="2017-01-05T00:00:00"/>
    <d v="1994-05-07T00:00:00"/>
    <n v="37563"/>
    <n v="15914"/>
    <n v="72"/>
    <x v="10"/>
    <x v="2"/>
    <n v="109"/>
    <n v="53477"/>
    <n v="0.42366158187578201"/>
  </r>
  <r>
    <x v="4136"/>
    <s v="Kavya Nair"/>
    <x v="1"/>
    <x v="3"/>
    <s v="Executive"/>
    <d v="2023-09-29T00:00:00"/>
    <d v="1980-09-14T00:00:00"/>
    <n v="47365"/>
    <n v="10607"/>
    <n v="62"/>
    <x v="39"/>
    <x v="1"/>
    <n v="110"/>
    <n v="57972"/>
    <n v="0.22394172912488125"/>
  </r>
  <r>
    <x v="4137"/>
    <s v="Rahul Verma"/>
    <x v="1"/>
    <x v="2"/>
    <s v="Senior Executive"/>
    <d v="2017-05-04T00:00:00"/>
    <d v="2008-09-27T00:00:00"/>
    <n v="28035"/>
    <n v="14270"/>
    <n v="60"/>
    <x v="50"/>
    <x v="4"/>
    <n v="107"/>
    <n v="42305"/>
    <n v="0.50900659889423938"/>
  </r>
  <r>
    <x v="4138"/>
    <s v="Rahul Verma"/>
    <x v="1"/>
    <x v="5"/>
    <s v="Analyst"/>
    <d v="2015-09-06T00:00:00"/>
    <d v="2009-10-26T00:00:00"/>
    <n v="69920"/>
    <n v="5900"/>
    <n v="88"/>
    <x v="49"/>
    <x v="4"/>
    <n v="111"/>
    <n v="75820"/>
    <n v="8.438215102974829E-2"/>
  </r>
  <r>
    <x v="4139"/>
    <s v="Aarav Sharma"/>
    <x v="1"/>
    <x v="4"/>
    <s v="Senior Executive"/>
    <d v="2016-11-01T00:00:00"/>
    <d v="2004-07-27T00:00:00"/>
    <n v="63169"/>
    <n v="18528"/>
    <n v="91"/>
    <x v="58"/>
    <x v="6"/>
    <n v="108"/>
    <n v="81697"/>
    <n v="0.2933084266016559"/>
  </r>
  <r>
    <x v="4140"/>
    <s v="Tarun Verma"/>
    <x v="1"/>
    <x v="3"/>
    <s v="Associate"/>
    <d v="2021-11-03T00:00:00"/>
    <d v="2002-01-28T00:00:00"/>
    <n v="31489"/>
    <n v="29046"/>
    <n v="60"/>
    <x v="45"/>
    <x v="0"/>
    <n v="108"/>
    <n v="60535"/>
    <n v="0.92241735209120646"/>
  </r>
  <r>
    <x v="4141"/>
    <s v="Aarav Sharma"/>
    <x v="1"/>
    <x v="3"/>
    <s v="Senior Executive"/>
    <d v="2022-05-26T00:00:00"/>
    <d v="1993-03-11T00:00:00"/>
    <n v="30287"/>
    <n v="16132"/>
    <n v="92"/>
    <x v="16"/>
    <x v="3"/>
    <n v="111"/>
    <n v="46419"/>
    <n v="0.53263776537788488"/>
  </r>
  <r>
    <x v="4142"/>
    <s v="Aarav Sharma"/>
    <x v="0"/>
    <x v="3"/>
    <s v="Executive"/>
    <d v="2019-12-15T00:00:00"/>
    <d v="1987-06-29T00:00:00"/>
    <n v="84580"/>
    <n v="26012"/>
    <n v="98"/>
    <x v="58"/>
    <x v="5"/>
    <n v="105"/>
    <n v="110592"/>
    <n v="0.307543154410026"/>
  </r>
  <r>
    <x v="4143"/>
    <s v="Ravi Teja"/>
    <x v="0"/>
    <x v="4"/>
    <s v="Analyst"/>
    <d v="2016-04-27T00:00:00"/>
    <d v="2010-12-07T00:00:00"/>
    <n v="96715"/>
    <n v="12741"/>
    <n v="68"/>
    <x v="20"/>
    <x v="3"/>
    <n v="104"/>
    <n v="109456"/>
    <n v="0.131737579486119"/>
  </r>
  <r>
    <x v="4144"/>
    <s v="Rahul Verma"/>
    <x v="0"/>
    <x v="0"/>
    <s v="Executive"/>
    <d v="2017-11-13T00:00:00"/>
    <d v="1981-03-29T00:00:00"/>
    <n v="80991"/>
    <n v="11404"/>
    <n v="84"/>
    <x v="60"/>
    <x v="6"/>
    <n v="103"/>
    <n v="92395"/>
    <n v="0.14080576854218371"/>
  </r>
  <r>
    <x v="4145"/>
    <s v="Ajay Singh"/>
    <x v="0"/>
    <x v="6"/>
    <s v="Analyst"/>
    <d v="2017-01-02T00:00:00"/>
    <d v="1993-08-01T00:00:00"/>
    <n v="30433"/>
    <n v="18147"/>
    <n v="80"/>
    <x v="7"/>
    <x v="6"/>
    <n v="116"/>
    <n v="48580"/>
    <n v="0.59629349719054969"/>
  </r>
  <r>
    <x v="4146"/>
    <s v="Nisha Kapoor"/>
    <x v="1"/>
    <x v="5"/>
    <s v="Associate"/>
    <d v="2023-12-29T00:00:00"/>
    <d v="1983-06-26T00:00:00"/>
    <n v="119242"/>
    <n v="7907"/>
    <n v="89"/>
    <x v="17"/>
    <x v="0"/>
    <n v="113"/>
    <n v="127149"/>
    <n v="6.6310528169604671E-2"/>
  </r>
  <r>
    <x v="4147"/>
    <s v="Vikram Singh"/>
    <x v="1"/>
    <x v="5"/>
    <s v="Associate"/>
    <d v="2021-05-10T00:00:00"/>
    <d v="1999-07-17T00:00:00"/>
    <n v="91874"/>
    <n v="23223"/>
    <n v="85"/>
    <x v="29"/>
    <x v="5"/>
    <n v="103"/>
    <n v="115097"/>
    <n v="0.25277009817793933"/>
  </r>
  <r>
    <x v="4148"/>
    <s v="Kavya Nair"/>
    <x v="1"/>
    <x v="5"/>
    <s v="Analyst"/>
    <d v="2020-01-09T00:00:00"/>
    <d v="2009-08-13T00:00:00"/>
    <n v="104189"/>
    <n v="5827"/>
    <n v="79"/>
    <x v="43"/>
    <x v="3"/>
    <n v="118"/>
    <n v="110016"/>
    <n v="5.5927209206346161E-2"/>
  </r>
  <r>
    <x v="4149"/>
    <s v="Krishna Chaitanya"/>
    <x v="0"/>
    <x v="1"/>
    <s v="Manager"/>
    <d v="2022-05-17T00:00:00"/>
    <d v="2003-05-19T00:00:00"/>
    <n v="40790"/>
    <n v="23925"/>
    <n v="63"/>
    <x v="55"/>
    <x v="6"/>
    <n v="104"/>
    <n v="64715"/>
    <n v="0.58654081882814413"/>
  </r>
  <r>
    <x v="4150"/>
    <s v="Vikram Singh"/>
    <x v="1"/>
    <x v="2"/>
    <s v="Associate"/>
    <d v="2020-08-09T00:00:00"/>
    <d v="2011-03-09T00:00:00"/>
    <n v="77706"/>
    <n v="20228"/>
    <n v="88"/>
    <x v="22"/>
    <x v="6"/>
    <n v="119"/>
    <n v="97934"/>
    <n v="0.260314518827375"/>
  </r>
  <r>
    <x v="4151"/>
    <s v="Aditya Kapoor"/>
    <x v="0"/>
    <x v="6"/>
    <s v="Manager"/>
    <d v="2019-06-23T00:00:00"/>
    <d v="1981-04-19T00:00:00"/>
    <n v="37639"/>
    <n v="20857"/>
    <n v="62"/>
    <x v="48"/>
    <x v="5"/>
    <n v="104"/>
    <n v="58496"/>
    <n v="0.55413268152713935"/>
  </r>
  <r>
    <x v="4152"/>
    <s v="Ishita Roy"/>
    <x v="1"/>
    <x v="6"/>
    <s v="Senior Executive"/>
    <d v="2015-11-04T00:00:00"/>
    <d v="2001-09-03T00:00:00"/>
    <n v="86171"/>
    <n v="29850"/>
    <n v="62"/>
    <x v="8"/>
    <x v="5"/>
    <n v="107"/>
    <n v="116021"/>
    <n v="0.34640424272667136"/>
  </r>
  <r>
    <x v="4153"/>
    <s v="Ravi Teja"/>
    <x v="0"/>
    <x v="6"/>
    <s v="Lead"/>
    <d v="2018-12-04T00:00:00"/>
    <d v="1990-04-26T00:00:00"/>
    <n v="65020"/>
    <n v="19814"/>
    <n v="92"/>
    <x v="38"/>
    <x v="5"/>
    <n v="115"/>
    <n v="84834"/>
    <n v="0.30473700399876963"/>
  </r>
  <r>
    <x v="4154"/>
    <s v="Ishita Roy"/>
    <x v="0"/>
    <x v="6"/>
    <s v="Executive"/>
    <d v="2023-03-04T00:00:00"/>
    <d v="1986-09-03T00:00:00"/>
    <n v="32775"/>
    <n v="25226"/>
    <n v="82"/>
    <x v="43"/>
    <x v="1"/>
    <n v="106"/>
    <n v="58001"/>
    <n v="0.76967200610221209"/>
  </r>
  <r>
    <x v="4155"/>
    <s v="Ravi Teja"/>
    <x v="1"/>
    <x v="4"/>
    <s v="Manager"/>
    <d v="2021-03-25T00:00:00"/>
    <d v="2001-04-10T00:00:00"/>
    <n v="55896"/>
    <n v="16821"/>
    <n v="92"/>
    <x v="32"/>
    <x v="5"/>
    <n v="115"/>
    <n v="72717"/>
    <n v="0.30093387720051523"/>
  </r>
  <r>
    <x v="4156"/>
    <s v="Kavya Nair"/>
    <x v="0"/>
    <x v="1"/>
    <s v="Lead"/>
    <d v="2023-02-16T00:00:00"/>
    <d v="1995-03-24T00:00:00"/>
    <n v="116827"/>
    <n v="20486"/>
    <n v="100"/>
    <x v="1"/>
    <x v="5"/>
    <n v="109"/>
    <n v="137313"/>
    <n v="0.175353300178897"/>
  </r>
  <r>
    <x v="4157"/>
    <s v="Aarav Sharma"/>
    <x v="0"/>
    <x v="4"/>
    <s v="Manager"/>
    <d v="2019-07-01T00:00:00"/>
    <d v="2009-11-15T00:00:00"/>
    <n v="80533"/>
    <n v="11404"/>
    <n v="98"/>
    <x v="34"/>
    <x v="1"/>
    <n v="110"/>
    <n v="91937"/>
    <n v="0.14160654638471185"/>
  </r>
  <r>
    <x v="4158"/>
    <s v="Karan Malhotra"/>
    <x v="1"/>
    <x v="4"/>
    <s v="Senior Executive"/>
    <d v="2017-12-27T00:00:00"/>
    <d v="1986-01-26T00:00:00"/>
    <n v="113778"/>
    <n v="19906"/>
    <n v="75"/>
    <x v="21"/>
    <x v="1"/>
    <n v="108"/>
    <n v="133684"/>
    <n v="0.17495473641653045"/>
  </r>
  <r>
    <x v="4159"/>
    <s v="Aditya Kapoor"/>
    <x v="1"/>
    <x v="5"/>
    <s v="Lead"/>
    <d v="2018-11-21T00:00:00"/>
    <d v="1985-11-14T00:00:00"/>
    <n v="118075"/>
    <n v="12856"/>
    <n v="98"/>
    <x v="7"/>
    <x v="1"/>
    <n v="118"/>
    <n v="130931"/>
    <n v="0.10887994918484015"/>
  </r>
  <r>
    <x v="4160"/>
    <s v="Neha Kulkarni"/>
    <x v="1"/>
    <x v="3"/>
    <s v="Executive"/>
    <d v="2023-11-06T00:00:00"/>
    <d v="1986-12-23T00:00:00"/>
    <n v="87039"/>
    <n v="13156"/>
    <n v="81"/>
    <x v="38"/>
    <x v="5"/>
    <n v="108"/>
    <n v="100195"/>
    <n v="0.15115063362400763"/>
  </r>
  <r>
    <x v="4161"/>
    <s v="Pooja Das"/>
    <x v="0"/>
    <x v="3"/>
    <s v="Lead"/>
    <d v="2016-10-09T00:00:00"/>
    <d v="1982-07-15T00:00:00"/>
    <n v="38678"/>
    <n v="18468"/>
    <n v="87"/>
    <x v="37"/>
    <x v="5"/>
    <n v="109"/>
    <n v="57146"/>
    <n v="0.47748073840426081"/>
  </r>
  <r>
    <x v="4162"/>
    <s v="Priya Reddy"/>
    <x v="0"/>
    <x v="6"/>
    <s v="Lead"/>
    <d v="2024-11-03T00:00:00"/>
    <d v="1985-12-22T00:00:00"/>
    <n v="37041"/>
    <n v="17268"/>
    <n v="85"/>
    <x v="2"/>
    <x v="5"/>
    <n v="109"/>
    <n v="54309"/>
    <n v="0.46618611808536486"/>
  </r>
  <r>
    <x v="4163"/>
    <s v="Aditya Kapoor"/>
    <x v="0"/>
    <x v="5"/>
    <s v="Associate"/>
    <d v="2017-05-17T00:00:00"/>
    <d v="1997-12-29T00:00:00"/>
    <n v="47456"/>
    <n v="22307"/>
    <n v="95"/>
    <x v="22"/>
    <x v="5"/>
    <n v="107"/>
    <n v="69763"/>
    <n v="0.47005647336480105"/>
  </r>
  <r>
    <x v="4164"/>
    <s v="Rohan Gupta"/>
    <x v="1"/>
    <x v="3"/>
    <s v="Analyst"/>
    <d v="2018-03-06T00:00:00"/>
    <d v="1992-05-17T00:00:00"/>
    <n v="59910"/>
    <n v="16921"/>
    <n v="83"/>
    <x v="34"/>
    <x v="0"/>
    <n v="104"/>
    <n v="76831"/>
    <n v="0.28244032715740275"/>
  </r>
  <r>
    <x v="4165"/>
    <s v="Nisha Kapoor"/>
    <x v="1"/>
    <x v="1"/>
    <s v="Senior Executive"/>
    <d v="2024-10-08T00:00:00"/>
    <d v="1993-01-11T00:00:00"/>
    <n v="44306"/>
    <n v="7754"/>
    <n v="64"/>
    <x v="52"/>
    <x v="2"/>
    <n v="111"/>
    <n v="52060"/>
    <n v="0.17501015663792716"/>
  </r>
  <r>
    <x v="4166"/>
    <s v="Vikram Singh"/>
    <x v="1"/>
    <x v="6"/>
    <s v="Manager"/>
    <d v="2018-09-23T00:00:00"/>
    <d v="2001-06-11T00:00:00"/>
    <n v="109088"/>
    <n v="14464"/>
    <n v="70"/>
    <x v="33"/>
    <x v="4"/>
    <n v="103"/>
    <n v="123552"/>
    <n v="0.13259020240539748"/>
  </r>
  <r>
    <x v="4167"/>
    <s v="Nisha Kapoor"/>
    <x v="1"/>
    <x v="1"/>
    <s v="Lead"/>
    <d v="2023-08-13T00:00:00"/>
    <d v="1993-06-20T00:00:00"/>
    <n v="74619"/>
    <n v="12786"/>
    <n v="92"/>
    <x v="25"/>
    <x v="3"/>
    <n v="103"/>
    <n v="87405"/>
    <n v="0.17135046033851967"/>
  </r>
  <r>
    <x v="4168"/>
    <s v="Kavya Nair"/>
    <x v="0"/>
    <x v="0"/>
    <s v="Associate"/>
    <d v="2018-01-23T00:00:00"/>
    <d v="2002-01-11T00:00:00"/>
    <n v="109106"/>
    <n v="25003"/>
    <n v="71"/>
    <x v="47"/>
    <x v="3"/>
    <n v="113"/>
    <n v="134109"/>
    <n v="0.22916246585888952"/>
  </r>
  <r>
    <x v="4169"/>
    <s v="Pooja Das"/>
    <x v="0"/>
    <x v="4"/>
    <s v="Manager"/>
    <d v="2024-11-07T00:00:00"/>
    <d v="2002-06-24T00:00:00"/>
    <n v="82954"/>
    <n v="10686"/>
    <n v="76"/>
    <x v="58"/>
    <x v="0"/>
    <n v="107"/>
    <n v="93640"/>
    <n v="0.1288183812715481"/>
  </r>
  <r>
    <x v="4170"/>
    <s v="Aditya Kapoor"/>
    <x v="0"/>
    <x v="2"/>
    <s v="Manager"/>
    <d v="2021-12-07T00:00:00"/>
    <d v="2003-09-12T00:00:00"/>
    <n v="89991"/>
    <n v="17276"/>
    <n v="96"/>
    <x v="34"/>
    <x v="6"/>
    <n v="112"/>
    <n v="107267"/>
    <n v="0.19197475303085865"/>
  </r>
  <r>
    <x v="4171"/>
    <s v="Ananya Rao"/>
    <x v="0"/>
    <x v="0"/>
    <s v="Associate"/>
    <d v="2018-07-18T00:00:00"/>
    <d v="1985-05-07T00:00:00"/>
    <n v="59221"/>
    <n v="17077"/>
    <n v="64"/>
    <x v="34"/>
    <x v="1"/>
    <n v="108"/>
    <n v="76298"/>
    <n v="0.2883605477786596"/>
  </r>
  <r>
    <x v="4172"/>
    <s v="Vikram Singh"/>
    <x v="1"/>
    <x v="4"/>
    <s v="Executive"/>
    <d v="2025-04-15T00:00:00"/>
    <d v="2010-10-31T00:00:00"/>
    <n v="55750"/>
    <n v="6596"/>
    <n v="81"/>
    <x v="31"/>
    <x v="4"/>
    <n v="118"/>
    <n v="62346"/>
    <n v="0.11831390134529148"/>
  </r>
  <r>
    <x v="4173"/>
    <s v="Kavya Nair"/>
    <x v="1"/>
    <x v="6"/>
    <s v="Lead"/>
    <d v="2017-03-16T00:00:00"/>
    <d v="1983-06-02T00:00:00"/>
    <n v="28370"/>
    <n v="28731"/>
    <n v="92"/>
    <x v="19"/>
    <x v="5"/>
    <n v="109"/>
    <n v="57101"/>
    <n v="1.012724709199859"/>
  </r>
  <r>
    <x v="4174"/>
    <s v="Karan Malhotra"/>
    <x v="1"/>
    <x v="1"/>
    <s v="Lead"/>
    <d v="2020-05-13T00:00:00"/>
    <d v="2004-01-01T00:00:00"/>
    <n v="108879"/>
    <n v="27300"/>
    <n v="84"/>
    <x v="29"/>
    <x v="5"/>
    <n v="110"/>
    <n v="136179"/>
    <n v="0.2507370567327033"/>
  </r>
  <r>
    <x v="4175"/>
    <s v="Rohan Gupta"/>
    <x v="0"/>
    <x v="5"/>
    <s v="Lead"/>
    <d v="2015-10-18T00:00:00"/>
    <d v="1992-01-19T00:00:00"/>
    <n v="107824"/>
    <n v="18623"/>
    <n v="60"/>
    <x v="40"/>
    <x v="2"/>
    <n v="119"/>
    <n v="126447"/>
    <n v="0.17271664935450365"/>
  </r>
  <r>
    <x v="4176"/>
    <s v="Karan Malhotra"/>
    <x v="0"/>
    <x v="2"/>
    <s v="Analyst"/>
    <d v="2019-03-27T00:00:00"/>
    <d v="2006-09-08T00:00:00"/>
    <n v="107136"/>
    <n v="18540"/>
    <n v="75"/>
    <x v="28"/>
    <x v="2"/>
    <n v="110"/>
    <n v="125676"/>
    <n v="0.17305107526881722"/>
  </r>
  <r>
    <x v="4177"/>
    <s v="Ajay Singh"/>
    <x v="0"/>
    <x v="5"/>
    <s v="Executive"/>
    <d v="2023-12-17T00:00:00"/>
    <d v="1982-11-12T00:00:00"/>
    <n v="93009"/>
    <n v="21091"/>
    <n v="98"/>
    <x v="2"/>
    <x v="0"/>
    <n v="102"/>
    <n v="114100"/>
    <n v="0.22676300142996914"/>
  </r>
  <r>
    <x v="4178"/>
    <s v="Karan Malhotra"/>
    <x v="1"/>
    <x v="0"/>
    <s v="Associate"/>
    <d v="2015-11-14T00:00:00"/>
    <d v="1991-12-11T00:00:00"/>
    <n v="82379"/>
    <n v="7736"/>
    <n v="82"/>
    <x v="21"/>
    <x v="6"/>
    <n v="104"/>
    <n v="90115"/>
    <n v="9.3907427863897358E-2"/>
  </r>
  <r>
    <x v="4179"/>
    <s v="Sneha Iyer"/>
    <x v="0"/>
    <x v="6"/>
    <s v="Analyst"/>
    <d v="2016-07-22T00:00:00"/>
    <d v="2012-08-13T00:00:00"/>
    <n v="50036"/>
    <n v="7667"/>
    <n v="86"/>
    <x v="26"/>
    <x v="6"/>
    <n v="109"/>
    <n v="57703"/>
    <n v="0.15322967463426332"/>
  </r>
  <r>
    <x v="4180"/>
    <s v="Priya Reddy"/>
    <x v="0"/>
    <x v="3"/>
    <s v="Executive"/>
    <d v="2021-04-04T00:00:00"/>
    <d v="2007-11-09T00:00:00"/>
    <n v="95927"/>
    <n v="18619"/>
    <n v="92"/>
    <x v="16"/>
    <x v="0"/>
    <n v="105"/>
    <n v="114546"/>
    <n v="0.19409551012749279"/>
  </r>
  <r>
    <x v="4181"/>
    <s v="Sneha Iyer"/>
    <x v="0"/>
    <x v="0"/>
    <s v="Manager"/>
    <d v="2019-05-21T00:00:00"/>
    <d v="1983-08-02T00:00:00"/>
    <n v="59638"/>
    <n v="29495"/>
    <n v="99"/>
    <x v="45"/>
    <x v="3"/>
    <n v="105"/>
    <n v="89133"/>
    <n v="0.49456722224085314"/>
  </r>
  <r>
    <x v="4182"/>
    <s v="Meera Joshi"/>
    <x v="0"/>
    <x v="5"/>
    <s v="Associate"/>
    <d v="2021-12-08T00:00:00"/>
    <d v="1997-09-20T00:00:00"/>
    <n v="74902"/>
    <n v="25246"/>
    <n v="98"/>
    <x v="42"/>
    <x v="0"/>
    <n v="115"/>
    <n v="100148"/>
    <n v="0.33705375023363859"/>
  </r>
  <r>
    <x v="4183"/>
    <s v="Swathi Ramesh"/>
    <x v="1"/>
    <x v="1"/>
    <s v="Analyst"/>
    <d v="2025-06-12T00:00:00"/>
    <d v="1982-10-07T00:00:00"/>
    <n v="109847"/>
    <n v="7210"/>
    <n v="78"/>
    <x v="19"/>
    <x v="3"/>
    <n v="109"/>
    <n v="117057"/>
    <n v="6.563674929674912E-2"/>
  </r>
  <r>
    <x v="4184"/>
    <s v="Arjun Mehta"/>
    <x v="1"/>
    <x v="3"/>
    <s v="Analyst"/>
    <d v="2022-03-13T00:00:00"/>
    <d v="2001-05-03T00:00:00"/>
    <n v="54207"/>
    <n v="21001"/>
    <n v="70"/>
    <x v="12"/>
    <x v="0"/>
    <n v="118"/>
    <n v="75208"/>
    <n v="0.38742228863430922"/>
  </r>
  <r>
    <x v="4185"/>
    <s v="Neha Kulkarni"/>
    <x v="0"/>
    <x v="2"/>
    <s v="Senior Executive"/>
    <d v="2021-06-28T00:00:00"/>
    <d v="1996-07-07T00:00:00"/>
    <n v="47237"/>
    <n v="22000"/>
    <n v="80"/>
    <x v="28"/>
    <x v="1"/>
    <n v="120"/>
    <n v="69237"/>
    <n v="0.46573660478015116"/>
  </r>
  <r>
    <x v="4186"/>
    <s v="Vikram Singh"/>
    <x v="1"/>
    <x v="6"/>
    <s v="Lead"/>
    <d v="2020-04-11T00:00:00"/>
    <d v="2011-04-16T00:00:00"/>
    <n v="82254"/>
    <n v="11990"/>
    <n v="91"/>
    <x v="2"/>
    <x v="4"/>
    <n v="120"/>
    <n v="94244"/>
    <n v="0.14576798696719917"/>
  </r>
  <r>
    <x v="4187"/>
    <s v="Swathi Ramesh"/>
    <x v="0"/>
    <x v="4"/>
    <s v="Executive"/>
    <d v="2015-04-28T00:00:00"/>
    <d v="1995-04-02T00:00:00"/>
    <n v="66207"/>
    <n v="21348"/>
    <n v="90"/>
    <x v="48"/>
    <x v="2"/>
    <n v="120"/>
    <n v="87555"/>
    <n v="0.32244324618242787"/>
  </r>
  <r>
    <x v="4188"/>
    <s v="Nisha Kapoor"/>
    <x v="0"/>
    <x v="3"/>
    <s v="Associate"/>
    <d v="2019-11-15T00:00:00"/>
    <d v="1980-09-16T00:00:00"/>
    <n v="86478"/>
    <n v="15219"/>
    <n v="100"/>
    <x v="52"/>
    <x v="6"/>
    <n v="112"/>
    <n v="101697"/>
    <n v="0.17598695622007909"/>
  </r>
  <r>
    <x v="4189"/>
    <s v="Gayathri Iyer"/>
    <x v="0"/>
    <x v="4"/>
    <s v="Senior Executive"/>
    <d v="2023-03-09T00:00:00"/>
    <d v="2010-03-04T00:00:00"/>
    <n v="95187"/>
    <n v="8387"/>
    <n v="80"/>
    <x v="20"/>
    <x v="4"/>
    <n v="109"/>
    <n v="103574"/>
    <n v="8.8110771428871595E-2"/>
  </r>
  <r>
    <x v="4190"/>
    <s v="Ananya Rao"/>
    <x v="0"/>
    <x v="1"/>
    <s v="Senior Executive"/>
    <d v="2025-11-29T00:00:00"/>
    <d v="1999-06-14T00:00:00"/>
    <n v="28331"/>
    <n v="9370"/>
    <n v="93"/>
    <x v="53"/>
    <x v="4"/>
    <n v="118"/>
    <n v="37701"/>
    <n v="0.33073311919805159"/>
  </r>
  <r>
    <x v="4191"/>
    <s v="Nisha Kapoor"/>
    <x v="1"/>
    <x v="4"/>
    <s v="Lead"/>
    <d v="2025-10-22T00:00:00"/>
    <d v="1997-03-08T00:00:00"/>
    <n v="80775"/>
    <n v="28484"/>
    <n v="60"/>
    <x v="3"/>
    <x v="1"/>
    <n v="114"/>
    <n v="109259"/>
    <n v="0.35263385948622716"/>
  </r>
  <r>
    <x v="4192"/>
    <s v="Rohan Gupta"/>
    <x v="1"/>
    <x v="6"/>
    <s v="Lead"/>
    <d v="2020-03-31T00:00:00"/>
    <d v="1997-08-14T00:00:00"/>
    <n v="27240"/>
    <n v="20930"/>
    <n v="80"/>
    <x v="3"/>
    <x v="6"/>
    <n v="106"/>
    <n v="48170"/>
    <n v="0.76835535976505143"/>
  </r>
  <r>
    <x v="4193"/>
    <s v="Rahul Verma"/>
    <x v="0"/>
    <x v="0"/>
    <s v="Manager"/>
    <d v="2018-04-06T00:00:00"/>
    <d v="1985-10-23T00:00:00"/>
    <n v="76042"/>
    <n v="10413"/>
    <n v="68"/>
    <x v="6"/>
    <x v="3"/>
    <n v="110"/>
    <n v="86455"/>
    <n v="0.13693748191788749"/>
  </r>
  <r>
    <x v="4194"/>
    <s v="Sneha Iyer"/>
    <x v="0"/>
    <x v="5"/>
    <s v="Executive"/>
    <d v="2024-08-01T00:00:00"/>
    <d v="1992-06-11T00:00:00"/>
    <n v="70250"/>
    <n v="24084"/>
    <n v="78"/>
    <x v="17"/>
    <x v="1"/>
    <n v="112"/>
    <n v="94334"/>
    <n v="0.34283274021352311"/>
  </r>
  <r>
    <x v="4195"/>
    <s v="Ajay Singh"/>
    <x v="0"/>
    <x v="6"/>
    <s v="Associate"/>
    <d v="2019-03-10T00:00:00"/>
    <d v="1990-10-13T00:00:00"/>
    <n v="69088"/>
    <n v="10160"/>
    <n v="77"/>
    <x v="46"/>
    <x v="5"/>
    <n v="116"/>
    <n v="79248"/>
    <n v="0.14705882352941177"/>
  </r>
  <r>
    <x v="4196"/>
    <s v="Ishita Roy"/>
    <x v="1"/>
    <x v="0"/>
    <s v="Associate"/>
    <d v="2023-02-08T00:00:00"/>
    <d v="1998-09-20T00:00:00"/>
    <n v="114365"/>
    <n v="16879"/>
    <n v="80"/>
    <x v="31"/>
    <x v="5"/>
    <n v="116"/>
    <n v="131244"/>
    <n v="0.14758886022821668"/>
  </r>
  <r>
    <x v="4197"/>
    <s v="Vikram Singh"/>
    <x v="1"/>
    <x v="2"/>
    <s v="Lead"/>
    <d v="2016-09-25T00:00:00"/>
    <d v="1994-10-24T00:00:00"/>
    <n v="34967"/>
    <n v="10585"/>
    <n v="70"/>
    <x v="29"/>
    <x v="3"/>
    <n v="118"/>
    <n v="45552"/>
    <n v="0.30271398747390399"/>
  </r>
  <r>
    <x v="4198"/>
    <s v="Pooja Das"/>
    <x v="1"/>
    <x v="3"/>
    <s v="Manager"/>
    <d v="2024-06-25T00:00:00"/>
    <d v="2008-09-19T00:00:00"/>
    <n v="31734"/>
    <n v="7696"/>
    <n v="91"/>
    <x v="34"/>
    <x v="3"/>
    <n v="106"/>
    <n v="39430"/>
    <n v="0.24251591353122834"/>
  </r>
  <r>
    <x v="4199"/>
    <s v="Kavya Nair"/>
    <x v="1"/>
    <x v="4"/>
    <s v="Lead"/>
    <d v="2025-03-07T00:00:00"/>
    <d v="1987-11-09T00:00:00"/>
    <n v="106417"/>
    <n v="13970"/>
    <n v="96"/>
    <x v="0"/>
    <x v="4"/>
    <n v="114"/>
    <n v="120387"/>
    <n v="0.13127601792946617"/>
  </r>
  <r>
    <x v="4200"/>
    <s v="Aditya Kapoor"/>
    <x v="0"/>
    <x v="1"/>
    <s v="Manager"/>
    <d v="2019-06-16T00:00:00"/>
    <d v="2002-04-07T00:00:00"/>
    <n v="58396"/>
    <n v="27237"/>
    <n v="97"/>
    <x v="29"/>
    <x v="1"/>
    <n v="120"/>
    <n v="85633"/>
    <n v="0.46641893280361668"/>
  </r>
  <r>
    <x v="4201"/>
    <s v="Priya Reddy"/>
    <x v="0"/>
    <x v="0"/>
    <s v="Executive"/>
    <d v="2022-06-15T00:00:00"/>
    <d v="2003-03-11T00:00:00"/>
    <n v="69488"/>
    <n v="13821"/>
    <n v="62"/>
    <x v="58"/>
    <x v="6"/>
    <n v="102"/>
    <n v="83309"/>
    <n v="0.19889765139304627"/>
  </r>
  <r>
    <x v="4202"/>
    <s v="Ravi Teja"/>
    <x v="1"/>
    <x v="5"/>
    <s v="Analyst"/>
    <d v="2018-11-03T00:00:00"/>
    <d v="2005-08-01T00:00:00"/>
    <n v="118650"/>
    <n v="7691"/>
    <n v="68"/>
    <x v="4"/>
    <x v="5"/>
    <n v="114"/>
    <n v="126341"/>
    <n v="6.4820901812052259E-2"/>
  </r>
  <r>
    <x v="4203"/>
    <s v="Gayathri Iyer"/>
    <x v="1"/>
    <x v="3"/>
    <s v="Senior Executive"/>
    <d v="2017-06-25T00:00:00"/>
    <d v="2011-03-01T00:00:00"/>
    <n v="96218"/>
    <n v="16164"/>
    <n v="64"/>
    <x v="14"/>
    <x v="5"/>
    <n v="120"/>
    <n v="112382"/>
    <n v="0.16799351472697416"/>
  </r>
  <r>
    <x v="4204"/>
    <s v="Tarun Verma"/>
    <x v="1"/>
    <x v="2"/>
    <s v="Executive"/>
    <d v="2018-09-28T00:00:00"/>
    <d v="1987-03-23T00:00:00"/>
    <n v="105612"/>
    <n v="14316"/>
    <n v="86"/>
    <x v="7"/>
    <x v="3"/>
    <n v="105"/>
    <n v="119928"/>
    <n v="0.13555277809339847"/>
  </r>
  <r>
    <x v="4205"/>
    <s v="Neha Kulkarni"/>
    <x v="0"/>
    <x v="0"/>
    <s v="Senior Executive"/>
    <d v="2015-09-01T00:00:00"/>
    <d v="2002-12-05T00:00:00"/>
    <n v="71421"/>
    <n v="9611"/>
    <n v="61"/>
    <x v="23"/>
    <x v="4"/>
    <n v="108"/>
    <n v="81032"/>
    <n v="0.13456826423600901"/>
  </r>
  <r>
    <x v="4206"/>
    <s v="Rohan Gupta"/>
    <x v="1"/>
    <x v="3"/>
    <s v="Analyst"/>
    <d v="2015-10-10T00:00:00"/>
    <d v="2003-08-25T00:00:00"/>
    <n v="103488"/>
    <n v="21324"/>
    <n v="93"/>
    <x v="32"/>
    <x v="5"/>
    <n v="115"/>
    <n v="124812"/>
    <n v="0.20605287569573283"/>
  </r>
  <r>
    <x v="4207"/>
    <s v="Arjun Mehta"/>
    <x v="0"/>
    <x v="2"/>
    <s v="Associate"/>
    <d v="2025-02-11T00:00:00"/>
    <d v="1995-09-02T00:00:00"/>
    <n v="104066"/>
    <n v="11179"/>
    <n v="73"/>
    <x v="2"/>
    <x v="1"/>
    <n v="102"/>
    <n v="115245"/>
    <n v="0.1074222128264755"/>
  </r>
  <r>
    <x v="4208"/>
    <s v="Pooja Das"/>
    <x v="0"/>
    <x v="2"/>
    <s v="Manager"/>
    <d v="2015-09-28T00:00:00"/>
    <d v="2001-07-29T00:00:00"/>
    <n v="36144"/>
    <n v="17602"/>
    <n v="63"/>
    <x v="12"/>
    <x v="5"/>
    <n v="108"/>
    <n v="53746"/>
    <n v="0.4869964586100044"/>
  </r>
  <r>
    <x v="4209"/>
    <s v="Priya Reddy"/>
    <x v="1"/>
    <x v="6"/>
    <s v="Senior Executive"/>
    <d v="2015-12-22T00:00:00"/>
    <d v="2003-09-26T00:00:00"/>
    <n v="110210"/>
    <n v="14875"/>
    <n v="75"/>
    <x v="22"/>
    <x v="0"/>
    <n v="114"/>
    <n v="125085"/>
    <n v="0.13496960348425732"/>
  </r>
  <r>
    <x v="4210"/>
    <s v="Priya Reddy"/>
    <x v="0"/>
    <x v="2"/>
    <s v="Analyst"/>
    <d v="2022-01-26T00:00:00"/>
    <d v="2007-02-18T00:00:00"/>
    <n v="51111"/>
    <n v="7856"/>
    <n v="74"/>
    <x v="41"/>
    <x v="1"/>
    <n v="118"/>
    <n v="58967"/>
    <n v="0.15370468196669992"/>
  </r>
  <r>
    <x v="4211"/>
    <s v="Priya Reddy"/>
    <x v="0"/>
    <x v="2"/>
    <s v="Analyst"/>
    <d v="2015-05-09T00:00:00"/>
    <d v="2006-01-12T00:00:00"/>
    <n v="56495"/>
    <n v="18615"/>
    <n v="91"/>
    <x v="30"/>
    <x v="0"/>
    <n v="114"/>
    <n v="75110"/>
    <n v="0.32949818568014866"/>
  </r>
  <r>
    <x v="4212"/>
    <s v="Tarun Verma"/>
    <x v="1"/>
    <x v="5"/>
    <s v="Associate"/>
    <d v="2020-02-07T00:00:00"/>
    <d v="1990-10-09T00:00:00"/>
    <n v="79530"/>
    <n v="16208"/>
    <n v="89"/>
    <x v="6"/>
    <x v="3"/>
    <n v="112"/>
    <n v="95738"/>
    <n v="0.20379730919150008"/>
  </r>
  <r>
    <x v="4213"/>
    <s v="Meera Joshi"/>
    <x v="1"/>
    <x v="6"/>
    <s v="Manager"/>
    <d v="2024-12-06T00:00:00"/>
    <d v="1982-08-11T00:00:00"/>
    <n v="52266"/>
    <n v="13198"/>
    <n v="92"/>
    <x v="25"/>
    <x v="1"/>
    <n v="111"/>
    <n v="65464"/>
    <n v="0.25251597596908126"/>
  </r>
  <r>
    <x v="4214"/>
    <s v="Vikram Singh"/>
    <x v="0"/>
    <x v="6"/>
    <s v="Lead"/>
    <d v="2023-02-04T00:00:00"/>
    <d v="1984-12-24T00:00:00"/>
    <n v="39139"/>
    <n v="6655"/>
    <n v="68"/>
    <x v="6"/>
    <x v="1"/>
    <n v="107"/>
    <n v="45794"/>
    <n v="0.17003500344924499"/>
  </r>
  <r>
    <x v="4215"/>
    <s v="Gayathri Iyer"/>
    <x v="1"/>
    <x v="6"/>
    <s v="Executive"/>
    <d v="2017-08-20T00:00:00"/>
    <d v="1982-03-18T00:00:00"/>
    <n v="95432"/>
    <n v="25259"/>
    <n v="68"/>
    <x v="37"/>
    <x v="0"/>
    <n v="108"/>
    <n v="120691"/>
    <n v="0.26468061027747508"/>
  </r>
  <r>
    <x v="4216"/>
    <s v="Rohan Gupta"/>
    <x v="0"/>
    <x v="1"/>
    <s v="Senior Executive"/>
    <d v="2022-08-12T00:00:00"/>
    <d v="1983-02-18T00:00:00"/>
    <n v="65806"/>
    <n v="26457"/>
    <n v="93"/>
    <x v="49"/>
    <x v="3"/>
    <n v="101"/>
    <n v="92263"/>
    <n v="0.40204540619396406"/>
  </r>
  <r>
    <x v="4217"/>
    <s v="Ishita Roy"/>
    <x v="0"/>
    <x v="1"/>
    <s v="Associate"/>
    <d v="2017-10-22T00:00:00"/>
    <d v="1980-10-11T00:00:00"/>
    <n v="81644"/>
    <n v="9542"/>
    <n v="87"/>
    <x v="20"/>
    <x v="2"/>
    <n v="115"/>
    <n v="91186"/>
    <n v="0.11687325461760815"/>
  </r>
  <r>
    <x v="4218"/>
    <s v="Pooja Das"/>
    <x v="0"/>
    <x v="6"/>
    <s v="Lead"/>
    <d v="2016-05-20T00:00:00"/>
    <d v="1993-04-27T00:00:00"/>
    <n v="65069"/>
    <n v="21614"/>
    <n v="90"/>
    <x v="40"/>
    <x v="5"/>
    <n v="104"/>
    <n v="86683"/>
    <n v="0.33217046519848159"/>
  </r>
  <r>
    <x v="4219"/>
    <s v="Neha Kulkarni"/>
    <x v="1"/>
    <x v="4"/>
    <s v="Executive"/>
    <d v="2023-03-29T00:00:00"/>
    <d v="1991-06-09T00:00:00"/>
    <n v="111625"/>
    <n v="9450"/>
    <n v="89"/>
    <x v="2"/>
    <x v="4"/>
    <n v="119"/>
    <n v="121075"/>
    <n v="8.4658454647256437E-2"/>
  </r>
  <r>
    <x v="4220"/>
    <s v="Ishita Roy"/>
    <x v="0"/>
    <x v="0"/>
    <s v="Executive"/>
    <d v="2021-07-16T00:00:00"/>
    <d v="1992-08-23T00:00:00"/>
    <n v="32035"/>
    <n v="19312"/>
    <n v="96"/>
    <x v="49"/>
    <x v="4"/>
    <n v="116"/>
    <n v="51347"/>
    <n v="0.60284064304666773"/>
  </r>
  <r>
    <x v="4221"/>
    <s v="Kavya Nair"/>
    <x v="1"/>
    <x v="1"/>
    <s v="Lead"/>
    <d v="2015-05-18T00:00:00"/>
    <d v="1987-01-27T00:00:00"/>
    <n v="55001"/>
    <n v="29265"/>
    <n v="83"/>
    <x v="10"/>
    <x v="1"/>
    <n v="107"/>
    <n v="84266"/>
    <n v="0.53208123488663839"/>
  </r>
  <r>
    <x v="4222"/>
    <s v="Ishita Roy"/>
    <x v="1"/>
    <x v="5"/>
    <s v="Analyst"/>
    <d v="2016-10-20T00:00:00"/>
    <d v="1996-10-14T00:00:00"/>
    <n v="96591"/>
    <n v="10922"/>
    <n v="94"/>
    <x v="59"/>
    <x v="1"/>
    <n v="118"/>
    <n v="107513"/>
    <n v="0.11307471710614861"/>
  </r>
  <r>
    <x v="4223"/>
    <s v="Ajay Singh"/>
    <x v="0"/>
    <x v="4"/>
    <s v="Lead"/>
    <d v="2024-12-25T00:00:00"/>
    <d v="2012-03-22T00:00:00"/>
    <n v="102262"/>
    <n v="14835"/>
    <n v="98"/>
    <x v="53"/>
    <x v="6"/>
    <n v="113"/>
    <n v="117097"/>
    <n v="0.14506854941229391"/>
  </r>
  <r>
    <x v="4224"/>
    <s v="Krishna Chaitanya"/>
    <x v="1"/>
    <x v="4"/>
    <s v="Manager"/>
    <d v="2015-10-03T00:00:00"/>
    <d v="2011-09-16T00:00:00"/>
    <n v="116801"/>
    <n v="24135"/>
    <n v="77"/>
    <x v="49"/>
    <x v="4"/>
    <n v="113"/>
    <n v="140936"/>
    <n v="0.20663350485012971"/>
  </r>
  <r>
    <x v="4225"/>
    <s v="Krishna Chaitanya"/>
    <x v="1"/>
    <x v="6"/>
    <s v="Associate"/>
    <d v="2017-10-26T00:00:00"/>
    <d v="1994-06-02T00:00:00"/>
    <n v="43924"/>
    <n v="12807"/>
    <n v="97"/>
    <x v="20"/>
    <x v="6"/>
    <n v="109"/>
    <n v="56731"/>
    <n v="0.29157180584646208"/>
  </r>
  <r>
    <x v="4226"/>
    <s v="Rahul Verma"/>
    <x v="1"/>
    <x v="1"/>
    <s v="Senior Executive"/>
    <d v="2024-10-15T00:00:00"/>
    <d v="1987-01-03T00:00:00"/>
    <n v="93985"/>
    <n v="17310"/>
    <n v="91"/>
    <x v="60"/>
    <x v="3"/>
    <n v="111"/>
    <n v="111295"/>
    <n v="0.18417832632866946"/>
  </r>
  <r>
    <x v="4227"/>
    <s v="Vikram Singh"/>
    <x v="1"/>
    <x v="0"/>
    <s v="Analyst"/>
    <d v="2020-08-18T00:00:00"/>
    <d v="2006-05-16T00:00:00"/>
    <n v="86594"/>
    <n v="29972"/>
    <n v="91"/>
    <x v="9"/>
    <x v="0"/>
    <n v="112"/>
    <n v="116566"/>
    <n v="0.34612097835877775"/>
  </r>
  <r>
    <x v="4228"/>
    <s v="Priya Reddy"/>
    <x v="0"/>
    <x v="2"/>
    <s v="Senior Executive"/>
    <d v="2019-03-20T00:00:00"/>
    <d v="2000-04-01T00:00:00"/>
    <n v="30700"/>
    <n v="29530"/>
    <n v="99"/>
    <x v="0"/>
    <x v="4"/>
    <n v="108"/>
    <n v="60230"/>
    <n v="0.9618892508143323"/>
  </r>
  <r>
    <x v="4229"/>
    <s v="Neha Kulkarni"/>
    <x v="1"/>
    <x v="1"/>
    <s v="Lead"/>
    <d v="2025-09-08T00:00:00"/>
    <d v="1995-06-02T00:00:00"/>
    <n v="30827"/>
    <n v="29343"/>
    <n v="68"/>
    <x v="55"/>
    <x v="1"/>
    <n v="101"/>
    <n v="60170"/>
    <n v="0.95186038213254609"/>
  </r>
  <r>
    <x v="4230"/>
    <s v="Priya Reddy"/>
    <x v="1"/>
    <x v="2"/>
    <s v="Analyst"/>
    <d v="2020-03-05T00:00:00"/>
    <d v="2001-09-09T00:00:00"/>
    <n v="118203"/>
    <n v="6063"/>
    <n v="100"/>
    <x v="32"/>
    <x v="5"/>
    <n v="109"/>
    <n v="124266"/>
    <n v="5.12931143879597E-2"/>
  </r>
  <r>
    <x v="4231"/>
    <s v="Neha Kulkarni"/>
    <x v="0"/>
    <x v="2"/>
    <s v="Executive"/>
    <d v="2016-03-09T00:00:00"/>
    <d v="1998-07-21T00:00:00"/>
    <n v="37811"/>
    <n v="12260"/>
    <n v="79"/>
    <x v="20"/>
    <x v="0"/>
    <n v="116"/>
    <n v="50071"/>
    <n v="0.32424426754119173"/>
  </r>
  <r>
    <x v="4232"/>
    <s v="Gayathri Iyer"/>
    <x v="0"/>
    <x v="5"/>
    <s v="Lead"/>
    <d v="2023-05-13T00:00:00"/>
    <d v="1983-12-09T00:00:00"/>
    <n v="75507"/>
    <n v="13788"/>
    <n v="82"/>
    <x v="41"/>
    <x v="3"/>
    <n v="106"/>
    <n v="89295"/>
    <n v="0.18260558623703763"/>
  </r>
  <r>
    <x v="4233"/>
    <s v="Tarun Verma"/>
    <x v="1"/>
    <x v="6"/>
    <s v="Lead"/>
    <d v="2017-01-03T00:00:00"/>
    <d v="2012-03-09T00:00:00"/>
    <n v="90907"/>
    <n v="28318"/>
    <n v="72"/>
    <x v="38"/>
    <x v="5"/>
    <n v="118"/>
    <n v="119225"/>
    <n v="0.31150516461878625"/>
  </r>
  <r>
    <x v="4234"/>
    <s v="Karan Malhotra"/>
    <x v="1"/>
    <x v="2"/>
    <s v="Manager"/>
    <d v="2018-10-18T00:00:00"/>
    <d v="1984-01-19T00:00:00"/>
    <n v="71538"/>
    <n v="27284"/>
    <n v="63"/>
    <x v="40"/>
    <x v="2"/>
    <n v="117"/>
    <n v="98822"/>
    <n v="0.38139170790349186"/>
  </r>
  <r>
    <x v="4235"/>
    <s v="Swathi Ramesh"/>
    <x v="0"/>
    <x v="6"/>
    <s v="Senior Executive"/>
    <d v="2023-05-01T00:00:00"/>
    <d v="2000-12-30T00:00:00"/>
    <n v="39393"/>
    <n v="27694"/>
    <n v="80"/>
    <x v="50"/>
    <x v="4"/>
    <n v="114"/>
    <n v="67087"/>
    <n v="0.70301830274414234"/>
  </r>
  <r>
    <x v="4236"/>
    <s v="Krishna Chaitanya"/>
    <x v="1"/>
    <x v="0"/>
    <s v="Associate"/>
    <d v="2019-08-26T00:00:00"/>
    <d v="2005-02-07T00:00:00"/>
    <n v="101318"/>
    <n v="14880"/>
    <n v="62"/>
    <x v="48"/>
    <x v="5"/>
    <n v="114"/>
    <n v="116198"/>
    <n v="0.14686432815491818"/>
  </r>
  <r>
    <x v="4237"/>
    <s v="Ananya Rao"/>
    <x v="1"/>
    <x v="6"/>
    <s v="Associate"/>
    <d v="2022-03-03T00:00:00"/>
    <d v="1980-08-19T00:00:00"/>
    <n v="69778"/>
    <n v="23634"/>
    <n v="83"/>
    <x v="49"/>
    <x v="6"/>
    <n v="114"/>
    <n v="93412"/>
    <n v="0.33870274298489494"/>
  </r>
  <r>
    <x v="4238"/>
    <s v="Sneha Iyer"/>
    <x v="0"/>
    <x v="1"/>
    <s v="Executive"/>
    <d v="2021-08-01T00:00:00"/>
    <d v="1994-12-28T00:00:00"/>
    <n v="79437"/>
    <n v="11156"/>
    <n v="71"/>
    <x v="8"/>
    <x v="3"/>
    <n v="112"/>
    <n v="90593"/>
    <n v="0.14043833478102144"/>
  </r>
  <r>
    <x v="4239"/>
    <s v="Rahul Verma"/>
    <x v="0"/>
    <x v="6"/>
    <s v="Associate"/>
    <d v="2021-10-22T00:00:00"/>
    <d v="1998-02-15T00:00:00"/>
    <n v="33831"/>
    <n v="24446"/>
    <n v="68"/>
    <x v="19"/>
    <x v="5"/>
    <n v="114"/>
    <n v="58277"/>
    <n v="0.72259170583192933"/>
  </r>
  <r>
    <x v="4240"/>
    <s v="Gayathri Iyer"/>
    <x v="1"/>
    <x v="5"/>
    <s v="Lead"/>
    <d v="2025-01-01T00:00:00"/>
    <d v="1993-12-28T00:00:00"/>
    <n v="98143"/>
    <n v="29897"/>
    <n v="84"/>
    <x v="21"/>
    <x v="2"/>
    <n v="118"/>
    <n v="128040"/>
    <n v="0.30462692194043384"/>
  </r>
  <r>
    <x v="4241"/>
    <s v="Pooja Das"/>
    <x v="1"/>
    <x v="4"/>
    <s v="Manager"/>
    <d v="2022-01-14T00:00:00"/>
    <d v="2007-03-17T00:00:00"/>
    <n v="78523"/>
    <n v="29232"/>
    <n v="72"/>
    <x v="19"/>
    <x v="1"/>
    <n v="114"/>
    <n v="107755"/>
    <n v="0.37227309196031738"/>
  </r>
  <r>
    <x v="4242"/>
    <s v="Ananya Rao"/>
    <x v="0"/>
    <x v="6"/>
    <s v="Executive"/>
    <d v="2020-07-19T00:00:00"/>
    <d v="2008-02-15T00:00:00"/>
    <n v="31678"/>
    <n v="13515"/>
    <n v="73"/>
    <x v="6"/>
    <x v="1"/>
    <n v="106"/>
    <n v="45193"/>
    <n v="0.42663678262516574"/>
  </r>
  <r>
    <x v="4243"/>
    <s v="Kavya Nair"/>
    <x v="1"/>
    <x v="5"/>
    <s v="Manager"/>
    <d v="2023-03-17T00:00:00"/>
    <d v="1983-07-11T00:00:00"/>
    <n v="80306"/>
    <n v="13206"/>
    <n v="68"/>
    <x v="12"/>
    <x v="6"/>
    <n v="104"/>
    <n v="93512"/>
    <n v="0.16444599407267202"/>
  </r>
  <r>
    <x v="4244"/>
    <s v="Arjun Mehta"/>
    <x v="1"/>
    <x v="6"/>
    <s v="Associate"/>
    <d v="2021-07-29T00:00:00"/>
    <d v="2012-03-24T00:00:00"/>
    <n v="26308"/>
    <n v="8624"/>
    <n v="91"/>
    <x v="6"/>
    <x v="5"/>
    <n v="104"/>
    <n v="34932"/>
    <n v="0.32780903147331608"/>
  </r>
  <r>
    <x v="4245"/>
    <s v="Ajay Singh"/>
    <x v="0"/>
    <x v="4"/>
    <s v="Manager"/>
    <d v="2024-09-01T00:00:00"/>
    <d v="1999-01-28T00:00:00"/>
    <n v="56944"/>
    <n v="20292"/>
    <n v="61"/>
    <x v="44"/>
    <x v="1"/>
    <n v="112"/>
    <n v="77236"/>
    <n v="0.35635009834223097"/>
  </r>
  <r>
    <x v="4246"/>
    <s v="Krishna Chaitanya"/>
    <x v="1"/>
    <x v="1"/>
    <s v="Associate"/>
    <d v="2015-01-19T00:00:00"/>
    <d v="1998-11-04T00:00:00"/>
    <n v="44648"/>
    <n v="10694"/>
    <n v="72"/>
    <x v="20"/>
    <x v="2"/>
    <n v="107"/>
    <n v="55342"/>
    <n v="0.23951800752553307"/>
  </r>
  <r>
    <x v="4247"/>
    <s v="Meera Joshi"/>
    <x v="1"/>
    <x v="3"/>
    <s v="Executive"/>
    <d v="2022-03-11T00:00:00"/>
    <d v="1995-10-29T00:00:00"/>
    <n v="89268"/>
    <n v="19902"/>
    <n v="83"/>
    <x v="23"/>
    <x v="1"/>
    <n v="110"/>
    <n v="109170"/>
    <n v="0.22294663261191019"/>
  </r>
  <r>
    <x v="4248"/>
    <s v="Kavya Nair"/>
    <x v="1"/>
    <x v="5"/>
    <s v="Analyst"/>
    <d v="2015-01-08T00:00:00"/>
    <d v="1993-05-13T00:00:00"/>
    <n v="26100"/>
    <n v="28263"/>
    <n v="62"/>
    <x v="5"/>
    <x v="4"/>
    <n v="106"/>
    <n v="54363"/>
    <n v="1.0828735632183908"/>
  </r>
  <r>
    <x v="4249"/>
    <s v="Tarun Verma"/>
    <x v="0"/>
    <x v="0"/>
    <s v="Executive"/>
    <d v="2023-06-09T00:00:00"/>
    <d v="1985-09-19T00:00:00"/>
    <n v="65440"/>
    <n v="22162"/>
    <n v="71"/>
    <x v="14"/>
    <x v="2"/>
    <n v="110"/>
    <n v="87602"/>
    <n v="0.33866136919315404"/>
  </r>
  <r>
    <x v="4250"/>
    <s v="Karan Malhotra"/>
    <x v="0"/>
    <x v="2"/>
    <s v="Senior Executive"/>
    <d v="2016-06-05T00:00:00"/>
    <d v="2010-08-29T00:00:00"/>
    <n v="119978"/>
    <n v="12512"/>
    <n v="81"/>
    <x v="44"/>
    <x v="2"/>
    <n v="103"/>
    <n v="132490"/>
    <n v="0.10428578572738335"/>
  </r>
  <r>
    <x v="4251"/>
    <s v="Sneha Iyer"/>
    <x v="0"/>
    <x v="0"/>
    <s v="Executive"/>
    <d v="2024-05-12T00:00:00"/>
    <d v="2004-03-23T00:00:00"/>
    <n v="25433"/>
    <n v="27502"/>
    <n v="87"/>
    <x v="3"/>
    <x v="4"/>
    <n v="119"/>
    <n v="52935"/>
    <n v="1.0813510006684228"/>
  </r>
  <r>
    <x v="4252"/>
    <s v="Aditya Kapoor"/>
    <x v="1"/>
    <x v="1"/>
    <s v="Lead"/>
    <d v="2015-10-02T00:00:00"/>
    <d v="2005-03-20T00:00:00"/>
    <n v="68888"/>
    <n v="11549"/>
    <n v="64"/>
    <x v="14"/>
    <x v="6"/>
    <n v="104"/>
    <n v="80437"/>
    <n v="0.16764893740564393"/>
  </r>
  <r>
    <x v="4253"/>
    <s v="Nisha Kapoor"/>
    <x v="0"/>
    <x v="4"/>
    <s v="Analyst"/>
    <d v="2020-03-26T00:00:00"/>
    <d v="2001-09-23T00:00:00"/>
    <n v="104022"/>
    <n v="5983"/>
    <n v="73"/>
    <x v="43"/>
    <x v="2"/>
    <n v="114"/>
    <n v="110005"/>
    <n v="5.7516679164022998E-2"/>
  </r>
  <r>
    <x v="4254"/>
    <s v="Karan Malhotra"/>
    <x v="1"/>
    <x v="1"/>
    <s v="Associate"/>
    <d v="2022-04-20T00:00:00"/>
    <d v="2012-04-19T00:00:00"/>
    <n v="105829"/>
    <n v="14952"/>
    <n v="90"/>
    <x v="36"/>
    <x v="1"/>
    <n v="103"/>
    <n v="120781"/>
    <n v="0.14128452503567074"/>
  </r>
  <r>
    <x v="4255"/>
    <s v="Nisha Kapoor"/>
    <x v="0"/>
    <x v="1"/>
    <s v="Associate"/>
    <d v="2025-09-02T00:00:00"/>
    <d v="1994-08-22T00:00:00"/>
    <n v="101220"/>
    <n v="21889"/>
    <n v="77"/>
    <x v="15"/>
    <x v="6"/>
    <n v="107"/>
    <n v="123109"/>
    <n v="0.21625172890733058"/>
  </r>
  <r>
    <x v="4256"/>
    <s v="Rohan Gupta"/>
    <x v="1"/>
    <x v="4"/>
    <s v="Analyst"/>
    <d v="2023-01-16T00:00:00"/>
    <d v="1987-10-05T00:00:00"/>
    <n v="112535"/>
    <n v="26758"/>
    <n v="98"/>
    <x v="18"/>
    <x v="6"/>
    <n v="108"/>
    <n v="139293"/>
    <n v="0.23777491447105345"/>
  </r>
  <r>
    <x v="4257"/>
    <s v="Tarun Verma"/>
    <x v="1"/>
    <x v="1"/>
    <s v="Senior Executive"/>
    <d v="2022-02-05T00:00:00"/>
    <d v="2010-11-19T00:00:00"/>
    <n v="50943"/>
    <n v="26833"/>
    <n v="66"/>
    <x v="13"/>
    <x v="5"/>
    <n v="105"/>
    <n v="77776"/>
    <n v="0.52672594860922994"/>
  </r>
  <r>
    <x v="4258"/>
    <s v="Vikram Singh"/>
    <x v="1"/>
    <x v="1"/>
    <s v="Lead"/>
    <d v="2020-01-10T00:00:00"/>
    <d v="2010-11-22T00:00:00"/>
    <n v="68256"/>
    <n v="18584"/>
    <n v="88"/>
    <x v="44"/>
    <x v="6"/>
    <n v="119"/>
    <n v="86840"/>
    <n v="0.27226910454758557"/>
  </r>
  <r>
    <x v="4259"/>
    <s v="Nisha Kapoor"/>
    <x v="1"/>
    <x v="0"/>
    <s v="Lead"/>
    <d v="2017-10-19T00:00:00"/>
    <d v="1982-06-12T00:00:00"/>
    <n v="73385"/>
    <n v="18199"/>
    <n v="92"/>
    <x v="31"/>
    <x v="1"/>
    <n v="102"/>
    <n v="91584"/>
    <n v="0.24799345915377802"/>
  </r>
  <r>
    <x v="4260"/>
    <s v="Ishita Roy"/>
    <x v="0"/>
    <x v="1"/>
    <s v="Lead"/>
    <d v="2024-08-15T00:00:00"/>
    <d v="1997-11-08T00:00:00"/>
    <n v="68222"/>
    <n v="9972"/>
    <n v="78"/>
    <x v="3"/>
    <x v="4"/>
    <n v="120"/>
    <n v="78194"/>
    <n v="0.14616985723080531"/>
  </r>
  <r>
    <x v="4261"/>
    <s v="Pooja Das"/>
    <x v="0"/>
    <x v="4"/>
    <s v="Senior Executive"/>
    <d v="2016-10-17T00:00:00"/>
    <d v="2012-06-10T00:00:00"/>
    <n v="103563"/>
    <n v="21558"/>
    <n v="75"/>
    <x v="10"/>
    <x v="1"/>
    <n v="106"/>
    <n v="125121"/>
    <n v="0.20816314706989947"/>
  </r>
  <r>
    <x v="4262"/>
    <s v="Aarav Sharma"/>
    <x v="0"/>
    <x v="6"/>
    <s v="Analyst"/>
    <d v="2018-02-06T00:00:00"/>
    <d v="2006-05-03T00:00:00"/>
    <n v="86185"/>
    <n v="19474"/>
    <n v="91"/>
    <x v="22"/>
    <x v="3"/>
    <n v="119"/>
    <n v="105659"/>
    <n v="0.22595579277136393"/>
  </r>
  <r>
    <x v="4263"/>
    <s v="Rahul Verma"/>
    <x v="0"/>
    <x v="3"/>
    <s v="Lead"/>
    <d v="2015-12-14T00:00:00"/>
    <d v="1998-04-24T00:00:00"/>
    <n v="71143"/>
    <n v="19433"/>
    <n v="86"/>
    <x v="44"/>
    <x v="3"/>
    <n v="105"/>
    <n v="90576"/>
    <n v="0.27315406997174707"/>
  </r>
  <r>
    <x v="4264"/>
    <s v="Swathi Ramesh"/>
    <x v="0"/>
    <x v="1"/>
    <s v="Lead"/>
    <d v="2025-08-13T00:00:00"/>
    <d v="1997-05-07T00:00:00"/>
    <n v="39224"/>
    <n v="23595"/>
    <n v="80"/>
    <x v="13"/>
    <x v="3"/>
    <n v="119"/>
    <n v="62819"/>
    <n v="0.60154497246583727"/>
  </r>
  <r>
    <x v="4265"/>
    <s v="Krishna Chaitanya"/>
    <x v="0"/>
    <x v="5"/>
    <s v="Executive"/>
    <d v="2021-04-23T00:00:00"/>
    <d v="1993-09-04T00:00:00"/>
    <n v="98649"/>
    <n v="13635"/>
    <n v="97"/>
    <x v="51"/>
    <x v="3"/>
    <n v="107"/>
    <n v="112284"/>
    <n v="0.13821731593832678"/>
  </r>
  <r>
    <x v="4266"/>
    <s v="Krishna Chaitanya"/>
    <x v="1"/>
    <x v="2"/>
    <s v="Senior Executive"/>
    <d v="2020-02-20T00:00:00"/>
    <d v="2001-07-17T00:00:00"/>
    <n v="78645"/>
    <n v="17946"/>
    <n v="64"/>
    <x v="30"/>
    <x v="5"/>
    <n v="118"/>
    <n v="96591"/>
    <n v="0.22818996757581536"/>
  </r>
  <r>
    <x v="4267"/>
    <s v="Ravi Teja"/>
    <x v="1"/>
    <x v="6"/>
    <s v="Lead"/>
    <d v="2018-10-24T00:00:00"/>
    <d v="1980-09-26T00:00:00"/>
    <n v="29451"/>
    <n v="28168"/>
    <n v="97"/>
    <x v="3"/>
    <x v="6"/>
    <n v="112"/>
    <n v="57619"/>
    <n v="0.95643611422362573"/>
  </r>
  <r>
    <x v="4268"/>
    <s v="Ajay Singh"/>
    <x v="1"/>
    <x v="2"/>
    <s v="Associate"/>
    <d v="2023-05-09T00:00:00"/>
    <d v="1999-11-24T00:00:00"/>
    <n v="92576"/>
    <n v="11144"/>
    <n v="69"/>
    <x v="29"/>
    <x v="5"/>
    <n v="119"/>
    <n v="103720"/>
    <n v="0.12037677151745593"/>
  </r>
  <r>
    <x v="4269"/>
    <s v="Nisha Kapoor"/>
    <x v="1"/>
    <x v="5"/>
    <s v="Manager"/>
    <d v="2023-06-27T00:00:00"/>
    <d v="1988-06-11T00:00:00"/>
    <n v="75282"/>
    <n v="5500"/>
    <n v="67"/>
    <x v="21"/>
    <x v="4"/>
    <n v="110"/>
    <n v="80782"/>
    <n v="7.3058632873728116E-2"/>
  </r>
  <r>
    <x v="4270"/>
    <s v="Rahul Verma"/>
    <x v="0"/>
    <x v="2"/>
    <s v="Associate"/>
    <d v="2015-05-06T00:00:00"/>
    <d v="1998-08-14T00:00:00"/>
    <n v="75182"/>
    <n v="8475"/>
    <n v="95"/>
    <x v="51"/>
    <x v="3"/>
    <n v="108"/>
    <n v="83657"/>
    <n v="0.11272645048016812"/>
  </r>
  <r>
    <x v="4271"/>
    <s v="Neha Kulkarni"/>
    <x v="0"/>
    <x v="2"/>
    <s v="Manager"/>
    <d v="2020-07-11T00:00:00"/>
    <d v="2003-12-29T00:00:00"/>
    <n v="30451"/>
    <n v="19363"/>
    <n v="68"/>
    <x v="20"/>
    <x v="0"/>
    <n v="105"/>
    <n v="49814"/>
    <n v="0.63587402712554597"/>
  </r>
  <r>
    <x v="4272"/>
    <s v="Aarav Sharma"/>
    <x v="0"/>
    <x v="2"/>
    <s v="Lead"/>
    <d v="2017-05-29T00:00:00"/>
    <d v="2004-09-11T00:00:00"/>
    <n v="96975"/>
    <n v="8283"/>
    <n v="64"/>
    <x v="24"/>
    <x v="6"/>
    <n v="119"/>
    <n v="105258"/>
    <n v="8.5413766434648111E-2"/>
  </r>
  <r>
    <x v="4273"/>
    <s v="Ajay Singh"/>
    <x v="1"/>
    <x v="3"/>
    <s v="Associate"/>
    <d v="2019-10-22T00:00:00"/>
    <d v="1989-11-10T00:00:00"/>
    <n v="83048"/>
    <n v="10370"/>
    <n v="61"/>
    <x v="37"/>
    <x v="0"/>
    <n v="115"/>
    <n v="93418"/>
    <n v="0.12486754647914459"/>
  </r>
  <r>
    <x v="4274"/>
    <s v="Ananya Rao"/>
    <x v="1"/>
    <x v="5"/>
    <s v="Senior Executive"/>
    <d v="2020-08-23T00:00:00"/>
    <d v="1990-01-14T00:00:00"/>
    <n v="74195"/>
    <n v="16848"/>
    <n v="86"/>
    <x v="41"/>
    <x v="6"/>
    <n v="115"/>
    <n v="91043"/>
    <n v="0.22707729631376777"/>
  </r>
  <r>
    <x v="4275"/>
    <s v="Nisha Kapoor"/>
    <x v="0"/>
    <x v="4"/>
    <s v="Lead"/>
    <d v="2022-10-23T00:00:00"/>
    <d v="1980-02-11T00:00:00"/>
    <n v="70548"/>
    <n v="18291"/>
    <n v="80"/>
    <x v="32"/>
    <x v="4"/>
    <n v="110"/>
    <n v="88839"/>
    <n v="0.25927028406191527"/>
  </r>
  <r>
    <x v="4276"/>
    <s v="Rohan Gupta"/>
    <x v="1"/>
    <x v="3"/>
    <s v="Associate"/>
    <d v="2015-05-20T00:00:00"/>
    <d v="1994-04-01T00:00:00"/>
    <n v="59162"/>
    <n v="17815"/>
    <n v="88"/>
    <x v="37"/>
    <x v="1"/>
    <n v="108"/>
    <n v="76977"/>
    <n v="0.3011223420438795"/>
  </r>
  <r>
    <x v="4277"/>
    <s v="Rahul Verma"/>
    <x v="1"/>
    <x v="6"/>
    <s v="Lead"/>
    <d v="2021-09-11T00:00:00"/>
    <d v="1980-04-02T00:00:00"/>
    <n v="102377"/>
    <n v="29336"/>
    <n v="81"/>
    <x v="18"/>
    <x v="2"/>
    <n v="118"/>
    <n v="131713"/>
    <n v="0.28654873653261964"/>
  </r>
  <r>
    <x v="4278"/>
    <s v="Nisha Kapoor"/>
    <x v="1"/>
    <x v="2"/>
    <s v="Executive"/>
    <d v="2023-01-22T00:00:00"/>
    <d v="2009-08-27T00:00:00"/>
    <n v="31563"/>
    <n v="29741"/>
    <n v="82"/>
    <x v="56"/>
    <x v="1"/>
    <n v="114"/>
    <n v="61304"/>
    <n v="0.94227418179513989"/>
  </r>
  <r>
    <x v="4279"/>
    <s v="Ravi Teja"/>
    <x v="0"/>
    <x v="0"/>
    <s v="Executive"/>
    <d v="2018-09-15T00:00:00"/>
    <d v="1989-07-11T00:00:00"/>
    <n v="37388"/>
    <n v="9476"/>
    <n v="97"/>
    <x v="34"/>
    <x v="5"/>
    <n v="114"/>
    <n v="46864"/>
    <n v="0.2534503049106665"/>
  </r>
  <r>
    <x v="4280"/>
    <s v="Neha Kulkarni"/>
    <x v="0"/>
    <x v="6"/>
    <s v="Senior Executive"/>
    <d v="2020-07-21T00:00:00"/>
    <d v="2002-10-21T00:00:00"/>
    <n v="31383"/>
    <n v="27492"/>
    <n v="62"/>
    <x v="48"/>
    <x v="3"/>
    <n v="117"/>
    <n v="58875"/>
    <n v="0.87601567727750695"/>
  </r>
  <r>
    <x v="4281"/>
    <s v="Priya Reddy"/>
    <x v="1"/>
    <x v="0"/>
    <s v="Analyst"/>
    <d v="2023-09-29T00:00:00"/>
    <d v="1993-03-07T00:00:00"/>
    <n v="75607"/>
    <n v="9002"/>
    <n v="80"/>
    <x v="9"/>
    <x v="4"/>
    <n v="115"/>
    <n v="84609"/>
    <n v="0.11906304971761873"/>
  </r>
  <r>
    <x v="4282"/>
    <s v="Aarav Sharma"/>
    <x v="0"/>
    <x v="0"/>
    <s v="Analyst"/>
    <d v="2025-04-11T00:00:00"/>
    <d v="2006-01-05T00:00:00"/>
    <n v="113017"/>
    <n v="6821"/>
    <n v="62"/>
    <x v="58"/>
    <x v="5"/>
    <n v="117"/>
    <n v="119838"/>
    <n v="6.0353752090393481E-2"/>
  </r>
  <r>
    <x v="4283"/>
    <s v="Swathi Ramesh"/>
    <x v="1"/>
    <x v="6"/>
    <s v="Associate"/>
    <d v="2019-12-12T00:00:00"/>
    <d v="2011-10-22T00:00:00"/>
    <n v="55381"/>
    <n v="25670"/>
    <n v="79"/>
    <x v="30"/>
    <x v="2"/>
    <n v="110"/>
    <n v="81051"/>
    <n v="0.46351636842960581"/>
  </r>
  <r>
    <x v="4284"/>
    <s v="Ananya Rao"/>
    <x v="1"/>
    <x v="5"/>
    <s v="Manager"/>
    <d v="2017-08-08T00:00:00"/>
    <d v="2005-09-26T00:00:00"/>
    <n v="108391"/>
    <n v="6062"/>
    <n v="95"/>
    <x v="9"/>
    <x v="3"/>
    <n v="104"/>
    <n v="114453"/>
    <n v="5.5927152623372792E-2"/>
  </r>
  <r>
    <x v="4285"/>
    <s v="Rohan Gupta"/>
    <x v="0"/>
    <x v="4"/>
    <s v="Manager"/>
    <d v="2018-07-26T00:00:00"/>
    <d v="2005-10-20T00:00:00"/>
    <n v="74540"/>
    <n v="21312"/>
    <n v="64"/>
    <x v="56"/>
    <x v="5"/>
    <n v="105"/>
    <n v="95852"/>
    <n v="0.28591360343439765"/>
  </r>
  <r>
    <x v="4286"/>
    <s v="Sneha Iyer"/>
    <x v="0"/>
    <x v="0"/>
    <s v="Senior Executive"/>
    <d v="2018-04-18T00:00:00"/>
    <d v="1985-08-23T00:00:00"/>
    <n v="111546"/>
    <n v="22745"/>
    <n v="100"/>
    <x v="59"/>
    <x v="0"/>
    <n v="106"/>
    <n v="134291"/>
    <n v="0.20390690836067632"/>
  </r>
  <r>
    <x v="4287"/>
    <s v="Meera Joshi"/>
    <x v="0"/>
    <x v="0"/>
    <s v="Analyst"/>
    <d v="2025-11-02T00:00:00"/>
    <d v="2006-02-23T00:00:00"/>
    <n v="111011"/>
    <n v="6371"/>
    <n v="72"/>
    <x v="33"/>
    <x v="3"/>
    <n v="120"/>
    <n v="117382"/>
    <n v="5.7390709028834981E-2"/>
  </r>
  <r>
    <x v="4288"/>
    <s v="Pooja Das"/>
    <x v="0"/>
    <x v="4"/>
    <s v="Senior Executive"/>
    <d v="2016-11-11T00:00:00"/>
    <d v="2009-09-08T00:00:00"/>
    <n v="100682"/>
    <n v="14263"/>
    <n v="64"/>
    <x v="42"/>
    <x v="5"/>
    <n v="111"/>
    <n v="114945"/>
    <n v="0.14166385252577421"/>
  </r>
  <r>
    <x v="4289"/>
    <s v="Gayathri Iyer"/>
    <x v="1"/>
    <x v="4"/>
    <s v="Manager"/>
    <d v="2023-04-13T00:00:00"/>
    <d v="2006-06-13T00:00:00"/>
    <n v="29764"/>
    <n v="28877"/>
    <n v="74"/>
    <x v="33"/>
    <x v="4"/>
    <n v="105"/>
    <n v="58641"/>
    <n v="0.97019889799758097"/>
  </r>
  <r>
    <x v="4290"/>
    <s v="Ananya Rao"/>
    <x v="1"/>
    <x v="2"/>
    <s v="Associate"/>
    <d v="2020-04-01T00:00:00"/>
    <d v="1997-06-16T00:00:00"/>
    <n v="81387"/>
    <n v="6188"/>
    <n v="100"/>
    <x v="6"/>
    <x v="4"/>
    <n v="106"/>
    <n v="87575"/>
    <n v="7.6031798690208513E-2"/>
  </r>
  <r>
    <x v="4291"/>
    <s v="Swathi Ramesh"/>
    <x v="1"/>
    <x v="5"/>
    <s v="Analyst"/>
    <d v="2025-01-10T00:00:00"/>
    <d v="1989-01-22T00:00:00"/>
    <n v="65598"/>
    <n v="5547"/>
    <n v="73"/>
    <x v="48"/>
    <x v="1"/>
    <n v="116"/>
    <n v="71145"/>
    <n v="8.4560504893441871E-2"/>
  </r>
  <r>
    <x v="4292"/>
    <s v="Ravi Teja"/>
    <x v="0"/>
    <x v="4"/>
    <s v="Associate"/>
    <d v="2018-03-20T00:00:00"/>
    <d v="1993-01-06T00:00:00"/>
    <n v="112703"/>
    <n v="27928"/>
    <n v="72"/>
    <x v="1"/>
    <x v="1"/>
    <n v="104"/>
    <n v="140631"/>
    <n v="0.24780174440786848"/>
  </r>
  <r>
    <x v="4293"/>
    <s v="Swathi Ramesh"/>
    <x v="0"/>
    <x v="3"/>
    <s v="Executive"/>
    <d v="2016-10-21T00:00:00"/>
    <d v="2010-12-23T00:00:00"/>
    <n v="99511"/>
    <n v="26774"/>
    <n v="73"/>
    <x v="43"/>
    <x v="1"/>
    <n v="115"/>
    <n v="126285"/>
    <n v="0.26905568228638038"/>
  </r>
  <r>
    <x v="4294"/>
    <s v="Aarav Sharma"/>
    <x v="0"/>
    <x v="3"/>
    <s v="Associate"/>
    <d v="2017-09-19T00:00:00"/>
    <d v="2002-11-13T00:00:00"/>
    <n v="46868"/>
    <n v="5144"/>
    <n v="90"/>
    <x v="25"/>
    <x v="3"/>
    <n v="110"/>
    <n v="52012"/>
    <n v="0.10975505675514211"/>
  </r>
  <r>
    <x v="4295"/>
    <s v="Ravi Teja"/>
    <x v="0"/>
    <x v="4"/>
    <s v="Senior Executive"/>
    <d v="2016-04-25T00:00:00"/>
    <d v="1989-12-23T00:00:00"/>
    <n v="54263"/>
    <n v="8455"/>
    <n v="64"/>
    <x v="42"/>
    <x v="2"/>
    <n v="117"/>
    <n v="62718"/>
    <n v="0.15581519635847632"/>
  </r>
  <r>
    <x v="4296"/>
    <s v="Neha Kulkarni"/>
    <x v="0"/>
    <x v="6"/>
    <s v="Associate"/>
    <d v="2024-04-19T00:00:00"/>
    <d v="2000-02-22T00:00:00"/>
    <n v="78214"/>
    <n v="19821"/>
    <n v="91"/>
    <x v="7"/>
    <x v="1"/>
    <n v="105"/>
    <n v="98035"/>
    <n v="0.25342010381773084"/>
  </r>
  <r>
    <x v="4297"/>
    <s v="Krishna Chaitanya"/>
    <x v="0"/>
    <x v="5"/>
    <s v="Analyst"/>
    <d v="2024-10-22T00:00:00"/>
    <d v="1990-03-19T00:00:00"/>
    <n v="32743"/>
    <n v="10114"/>
    <n v="93"/>
    <x v="58"/>
    <x v="3"/>
    <n v="115"/>
    <n v="42857"/>
    <n v="0.3088904498671472"/>
  </r>
  <r>
    <x v="4298"/>
    <s v="Vikram Singh"/>
    <x v="0"/>
    <x v="6"/>
    <s v="Manager"/>
    <d v="2021-12-31T00:00:00"/>
    <d v="1988-04-30T00:00:00"/>
    <n v="56224"/>
    <n v="27268"/>
    <n v="60"/>
    <x v="5"/>
    <x v="2"/>
    <n v="101"/>
    <n v="83492"/>
    <n v="0.48498861696072854"/>
  </r>
  <r>
    <x v="4299"/>
    <s v="Karan Malhotra"/>
    <x v="1"/>
    <x v="3"/>
    <s v="Manager"/>
    <d v="2020-05-28T00:00:00"/>
    <d v="1984-12-19T00:00:00"/>
    <n v="102939"/>
    <n v="26083"/>
    <n v="70"/>
    <x v="18"/>
    <x v="4"/>
    <n v="120"/>
    <n v="129022"/>
    <n v="0.25338307152779804"/>
  </r>
  <r>
    <x v="4300"/>
    <s v="Tarun Verma"/>
    <x v="0"/>
    <x v="3"/>
    <s v="Senior Executive"/>
    <d v="2018-10-31T00:00:00"/>
    <d v="2000-11-15T00:00:00"/>
    <n v="33407"/>
    <n v="11204"/>
    <n v="85"/>
    <x v="4"/>
    <x v="1"/>
    <n v="114"/>
    <n v="44611"/>
    <n v="0.33537881282365972"/>
  </r>
  <r>
    <x v="4301"/>
    <s v="Tarun Verma"/>
    <x v="1"/>
    <x v="2"/>
    <s v="Senior Executive"/>
    <d v="2016-01-24T00:00:00"/>
    <d v="2011-02-23T00:00:00"/>
    <n v="65524"/>
    <n v="15366"/>
    <n v="74"/>
    <x v="58"/>
    <x v="3"/>
    <n v="106"/>
    <n v="80890"/>
    <n v="0.23450949270496307"/>
  </r>
  <r>
    <x v="4302"/>
    <s v="Meera Joshi"/>
    <x v="1"/>
    <x v="2"/>
    <s v="Senior Executive"/>
    <d v="2025-11-27T00:00:00"/>
    <d v="1993-04-30T00:00:00"/>
    <n v="113856"/>
    <n v="21980"/>
    <n v="94"/>
    <x v="11"/>
    <x v="4"/>
    <n v="111"/>
    <n v="135836"/>
    <n v="0.19305087127599777"/>
  </r>
  <r>
    <x v="4303"/>
    <s v="Arjun Mehta"/>
    <x v="1"/>
    <x v="2"/>
    <s v="Manager"/>
    <d v="2021-06-06T00:00:00"/>
    <d v="1982-03-06T00:00:00"/>
    <n v="117693"/>
    <n v="8686"/>
    <n v="93"/>
    <x v="50"/>
    <x v="6"/>
    <n v="104"/>
    <n v="126379"/>
    <n v="7.3802180248612917E-2"/>
  </r>
  <r>
    <x v="4304"/>
    <s v="Sneha Iyer"/>
    <x v="1"/>
    <x v="2"/>
    <s v="Associate"/>
    <d v="2020-05-05T00:00:00"/>
    <d v="1991-03-14T00:00:00"/>
    <n v="55437"/>
    <n v="22807"/>
    <n v="82"/>
    <x v="7"/>
    <x v="3"/>
    <n v="115"/>
    <n v="78244"/>
    <n v="0.41140393599942277"/>
  </r>
  <r>
    <x v="4305"/>
    <s v="Neha Kulkarni"/>
    <x v="1"/>
    <x v="2"/>
    <s v="Associate"/>
    <d v="2020-07-18T00:00:00"/>
    <d v="1981-08-30T00:00:00"/>
    <n v="110066"/>
    <n v="17067"/>
    <n v="63"/>
    <x v="13"/>
    <x v="2"/>
    <n v="118"/>
    <n v="127133"/>
    <n v="0.15506150854941581"/>
  </r>
  <r>
    <x v="4306"/>
    <s v="Aarav Sharma"/>
    <x v="0"/>
    <x v="4"/>
    <s v="Lead"/>
    <d v="2017-05-08T00:00:00"/>
    <d v="1983-01-14T00:00:00"/>
    <n v="101400"/>
    <n v="12318"/>
    <n v="76"/>
    <x v="40"/>
    <x v="3"/>
    <n v="102"/>
    <n v="113718"/>
    <n v="0.12147928994082841"/>
  </r>
  <r>
    <x v="4307"/>
    <s v="Kavya Nair"/>
    <x v="1"/>
    <x v="6"/>
    <s v="Manager"/>
    <d v="2025-09-08T00:00:00"/>
    <d v="1999-03-19T00:00:00"/>
    <n v="31766"/>
    <n v="13146"/>
    <n v="100"/>
    <x v="54"/>
    <x v="0"/>
    <n v="112"/>
    <n v="44912"/>
    <n v="0.41383869546055529"/>
  </r>
  <r>
    <x v="4308"/>
    <s v="Karan Malhotra"/>
    <x v="0"/>
    <x v="2"/>
    <s v="Executive"/>
    <d v="2024-07-30T00:00:00"/>
    <d v="1989-04-07T00:00:00"/>
    <n v="95841"/>
    <n v="23942"/>
    <n v="69"/>
    <x v="12"/>
    <x v="3"/>
    <n v="120"/>
    <n v="119783"/>
    <n v="0.24980958045095522"/>
  </r>
  <r>
    <x v="4309"/>
    <s v="Meera Joshi"/>
    <x v="0"/>
    <x v="6"/>
    <s v="Senior Executive"/>
    <d v="2020-01-26T00:00:00"/>
    <d v="1982-05-28T00:00:00"/>
    <n v="69433"/>
    <n v="7527"/>
    <n v="80"/>
    <x v="38"/>
    <x v="4"/>
    <n v="111"/>
    <n v="76960"/>
    <n v="0.10840666541846096"/>
  </r>
  <r>
    <x v="4310"/>
    <s v="Tarun Verma"/>
    <x v="0"/>
    <x v="3"/>
    <s v="Executive"/>
    <d v="2021-01-02T00:00:00"/>
    <d v="2004-05-25T00:00:00"/>
    <n v="25990"/>
    <n v="25966"/>
    <n v="72"/>
    <x v="34"/>
    <x v="5"/>
    <n v="109"/>
    <n v="51956"/>
    <n v="0.99907656791073485"/>
  </r>
  <r>
    <x v="4311"/>
    <s v="Krishna Chaitanya"/>
    <x v="0"/>
    <x v="3"/>
    <s v="Analyst"/>
    <d v="2019-03-27T00:00:00"/>
    <d v="1984-12-08T00:00:00"/>
    <n v="112175"/>
    <n v="22214"/>
    <n v="84"/>
    <x v="51"/>
    <x v="5"/>
    <n v="117"/>
    <n v="134389"/>
    <n v="0.19802986405170492"/>
  </r>
  <r>
    <x v="4312"/>
    <s v="Nisha Kapoor"/>
    <x v="1"/>
    <x v="4"/>
    <s v="Associate"/>
    <d v="2025-10-01T00:00:00"/>
    <d v="1991-04-04T00:00:00"/>
    <n v="88098"/>
    <n v="18695"/>
    <n v="71"/>
    <x v="29"/>
    <x v="5"/>
    <n v="116"/>
    <n v="106793"/>
    <n v="0.21220686054166951"/>
  </r>
  <r>
    <x v="4313"/>
    <s v="Aarav Sharma"/>
    <x v="0"/>
    <x v="2"/>
    <s v="Manager"/>
    <d v="2018-11-12T00:00:00"/>
    <d v="2009-03-22T00:00:00"/>
    <n v="61583"/>
    <n v="20387"/>
    <n v="95"/>
    <x v="33"/>
    <x v="2"/>
    <n v="106"/>
    <n v="81970"/>
    <n v="0.3310491531753893"/>
  </r>
  <r>
    <x v="4314"/>
    <s v="Neha Kulkarni"/>
    <x v="0"/>
    <x v="4"/>
    <s v="Executive"/>
    <d v="2025-04-18T00:00:00"/>
    <d v="1985-07-05T00:00:00"/>
    <n v="105046"/>
    <n v="10079"/>
    <n v="71"/>
    <x v="30"/>
    <x v="1"/>
    <n v="109"/>
    <n v="115125"/>
    <n v="9.5948441635093196E-2"/>
  </r>
  <r>
    <x v="4315"/>
    <s v="Rahul Verma"/>
    <x v="0"/>
    <x v="2"/>
    <s v="Executive"/>
    <d v="2016-07-25T00:00:00"/>
    <d v="2002-11-23T00:00:00"/>
    <n v="116384"/>
    <n v="5031"/>
    <n v="85"/>
    <x v="36"/>
    <x v="3"/>
    <n v="108"/>
    <n v="121415"/>
    <n v="4.3227591421501239E-2"/>
  </r>
  <r>
    <x v="4316"/>
    <s v="Krishna Chaitanya"/>
    <x v="1"/>
    <x v="5"/>
    <s v="Lead"/>
    <d v="2016-01-24T00:00:00"/>
    <d v="2002-07-05T00:00:00"/>
    <n v="72255"/>
    <n v="13997"/>
    <n v="81"/>
    <x v="50"/>
    <x v="3"/>
    <n v="103"/>
    <n v="86252"/>
    <n v="0.19371669780638018"/>
  </r>
  <r>
    <x v="4317"/>
    <s v="Ravi Teja"/>
    <x v="0"/>
    <x v="6"/>
    <s v="Manager"/>
    <d v="2025-01-24T00:00:00"/>
    <d v="2003-10-07T00:00:00"/>
    <n v="56330"/>
    <n v="7802"/>
    <n v="76"/>
    <x v="51"/>
    <x v="6"/>
    <n v="102"/>
    <n v="64132"/>
    <n v="0.13850523699627196"/>
  </r>
  <r>
    <x v="4318"/>
    <s v="Ananya Rao"/>
    <x v="1"/>
    <x v="3"/>
    <s v="Executive"/>
    <d v="2015-04-25T00:00:00"/>
    <d v="1989-02-08T00:00:00"/>
    <n v="45776"/>
    <n v="21550"/>
    <n v="69"/>
    <x v="40"/>
    <x v="2"/>
    <n v="107"/>
    <n v="67326"/>
    <n v="0.47077070954211814"/>
  </r>
  <r>
    <x v="4319"/>
    <s v="Aditya Kapoor"/>
    <x v="1"/>
    <x v="5"/>
    <s v="Manager"/>
    <d v="2015-02-07T00:00:00"/>
    <d v="1993-10-31T00:00:00"/>
    <n v="83559"/>
    <n v="23991"/>
    <n v="94"/>
    <x v="29"/>
    <x v="2"/>
    <n v="112"/>
    <n v="107550"/>
    <n v="0.28711449395038235"/>
  </r>
  <r>
    <x v="4320"/>
    <s v="Ishita Roy"/>
    <x v="0"/>
    <x v="3"/>
    <s v="Manager"/>
    <d v="2021-07-20T00:00:00"/>
    <d v="2012-01-07T00:00:00"/>
    <n v="82237"/>
    <n v="26438"/>
    <n v="68"/>
    <x v="19"/>
    <x v="5"/>
    <n v="105"/>
    <n v="108675"/>
    <n v="0.32148546274791151"/>
  </r>
  <r>
    <x v="4321"/>
    <s v="Meera Joshi"/>
    <x v="0"/>
    <x v="4"/>
    <s v="Associate"/>
    <d v="2016-12-08T00:00:00"/>
    <d v="2004-03-20T00:00:00"/>
    <n v="78448"/>
    <n v="22571"/>
    <n v="80"/>
    <x v="6"/>
    <x v="3"/>
    <n v="107"/>
    <n v="101019"/>
    <n v="0.28771925351825411"/>
  </r>
  <r>
    <x v="4322"/>
    <s v="Pooja Das"/>
    <x v="1"/>
    <x v="3"/>
    <s v="Analyst"/>
    <d v="2022-09-07T00:00:00"/>
    <d v="2010-07-04T00:00:00"/>
    <n v="93662"/>
    <n v="22637"/>
    <n v="71"/>
    <x v="5"/>
    <x v="6"/>
    <n v="119"/>
    <n v="116299"/>
    <n v="0.24168819798851188"/>
  </r>
  <r>
    <x v="4323"/>
    <s v="Kavya Nair"/>
    <x v="1"/>
    <x v="4"/>
    <s v="Associate"/>
    <d v="2016-12-26T00:00:00"/>
    <d v="2003-05-10T00:00:00"/>
    <n v="103379"/>
    <n v="26334"/>
    <n v="100"/>
    <x v="4"/>
    <x v="2"/>
    <n v="115"/>
    <n v="129713"/>
    <n v="0.25473258592170556"/>
  </r>
  <r>
    <x v="4324"/>
    <s v="Krishna Chaitanya"/>
    <x v="0"/>
    <x v="3"/>
    <s v="Executive"/>
    <d v="2015-11-16T00:00:00"/>
    <d v="1997-10-16T00:00:00"/>
    <n v="51523"/>
    <n v="12998"/>
    <n v="61"/>
    <x v="3"/>
    <x v="1"/>
    <n v="110"/>
    <n v="64521"/>
    <n v="0.25227568270481143"/>
  </r>
  <r>
    <x v="4325"/>
    <s v="Karan Malhotra"/>
    <x v="0"/>
    <x v="0"/>
    <s v="Associate"/>
    <d v="2016-10-07T00:00:00"/>
    <d v="1997-09-05T00:00:00"/>
    <n v="44955"/>
    <n v="21847"/>
    <n v="60"/>
    <x v="12"/>
    <x v="5"/>
    <n v="113"/>
    <n v="66802"/>
    <n v="0.48597486375264154"/>
  </r>
  <r>
    <x v="4326"/>
    <s v="Pooja Das"/>
    <x v="0"/>
    <x v="4"/>
    <s v="Senior Executive"/>
    <d v="2023-10-12T00:00:00"/>
    <d v="2009-12-10T00:00:00"/>
    <n v="90484"/>
    <n v="14217"/>
    <n v="96"/>
    <x v="19"/>
    <x v="0"/>
    <n v="103"/>
    <n v="104701"/>
    <n v="0.15712170107422307"/>
  </r>
  <r>
    <x v="4327"/>
    <s v="Neha Kulkarni"/>
    <x v="0"/>
    <x v="6"/>
    <s v="Lead"/>
    <d v="2022-12-07T00:00:00"/>
    <d v="1989-12-25T00:00:00"/>
    <n v="114104"/>
    <n v="6132"/>
    <n v="74"/>
    <x v="29"/>
    <x v="6"/>
    <n v="102"/>
    <n v="120236"/>
    <n v="5.3740447311224848E-2"/>
  </r>
  <r>
    <x v="4328"/>
    <s v="Sneha Iyer"/>
    <x v="1"/>
    <x v="3"/>
    <s v="Executive"/>
    <d v="2023-08-15T00:00:00"/>
    <d v="1996-11-01T00:00:00"/>
    <n v="81561"/>
    <n v="10862"/>
    <n v="69"/>
    <x v="56"/>
    <x v="3"/>
    <n v="112"/>
    <n v="92423"/>
    <n v="0.13317639558122141"/>
  </r>
  <r>
    <x v="4329"/>
    <s v="Aditya Kapoor"/>
    <x v="1"/>
    <x v="0"/>
    <s v="Senior Executive"/>
    <d v="2023-05-31T00:00:00"/>
    <d v="1980-02-13T00:00:00"/>
    <n v="94916"/>
    <n v="25829"/>
    <n v="81"/>
    <x v="31"/>
    <x v="1"/>
    <n v="113"/>
    <n v="120745"/>
    <n v="0.27212482616208017"/>
  </r>
  <r>
    <x v="4330"/>
    <s v="Arjun Mehta"/>
    <x v="0"/>
    <x v="4"/>
    <s v="Senior Executive"/>
    <d v="2015-11-08T00:00:00"/>
    <d v="1984-09-01T00:00:00"/>
    <n v="108080"/>
    <n v="5060"/>
    <n v="92"/>
    <x v="54"/>
    <x v="1"/>
    <n v="114"/>
    <n v="113140"/>
    <n v="4.6817172464840857E-2"/>
  </r>
  <r>
    <x v="4331"/>
    <s v="Rahul Verma"/>
    <x v="0"/>
    <x v="3"/>
    <s v="Lead"/>
    <d v="2023-09-06T00:00:00"/>
    <d v="1998-08-06T00:00:00"/>
    <n v="30735"/>
    <n v="29240"/>
    <n v="63"/>
    <x v="36"/>
    <x v="4"/>
    <n v="113"/>
    <n v="59975"/>
    <n v="0.95135838620465263"/>
  </r>
  <r>
    <x v="4332"/>
    <s v="Aarav Sharma"/>
    <x v="1"/>
    <x v="3"/>
    <s v="Manager"/>
    <d v="2015-03-14T00:00:00"/>
    <d v="2008-07-30T00:00:00"/>
    <n v="38618"/>
    <n v="19489"/>
    <n v="76"/>
    <x v="39"/>
    <x v="0"/>
    <n v="111"/>
    <n v="58107"/>
    <n v="0.50466103889378011"/>
  </r>
  <r>
    <x v="4333"/>
    <s v="Rohan Gupta"/>
    <x v="0"/>
    <x v="5"/>
    <s v="Lead"/>
    <d v="2019-04-05T00:00:00"/>
    <d v="1986-01-06T00:00:00"/>
    <n v="65929"/>
    <n v="14091"/>
    <n v="64"/>
    <x v="1"/>
    <x v="2"/>
    <n v="113"/>
    <n v="80020"/>
    <n v="0.21372992158230825"/>
  </r>
  <r>
    <x v="4334"/>
    <s v="Nisha Kapoor"/>
    <x v="1"/>
    <x v="4"/>
    <s v="Manager"/>
    <d v="2018-03-25T00:00:00"/>
    <d v="1994-04-30T00:00:00"/>
    <n v="86687"/>
    <n v="12236"/>
    <n v="69"/>
    <x v="55"/>
    <x v="6"/>
    <n v="114"/>
    <n v="98923"/>
    <n v="0.14115149907137173"/>
  </r>
  <r>
    <x v="4335"/>
    <s v="Meera Joshi"/>
    <x v="0"/>
    <x v="5"/>
    <s v="Executive"/>
    <d v="2025-03-21T00:00:00"/>
    <d v="2010-08-26T00:00:00"/>
    <n v="60888"/>
    <n v="10009"/>
    <n v="73"/>
    <x v="51"/>
    <x v="1"/>
    <n v="119"/>
    <n v="70897"/>
    <n v="0.16438378662462225"/>
  </r>
  <r>
    <x v="4336"/>
    <s v="Rohan Gupta"/>
    <x v="1"/>
    <x v="6"/>
    <s v="Lead"/>
    <d v="2017-11-07T00:00:00"/>
    <d v="1980-08-17T00:00:00"/>
    <n v="85413"/>
    <n v="7499"/>
    <n v="64"/>
    <x v="46"/>
    <x v="6"/>
    <n v="115"/>
    <n v="92912"/>
    <n v="8.779693957594277E-2"/>
  </r>
  <r>
    <x v="4337"/>
    <s v="Kavya Nair"/>
    <x v="1"/>
    <x v="0"/>
    <s v="Executive"/>
    <d v="2017-09-25T00:00:00"/>
    <d v="2009-08-29T00:00:00"/>
    <n v="111347"/>
    <n v="5836"/>
    <n v="82"/>
    <x v="43"/>
    <x v="0"/>
    <n v="101"/>
    <n v="117183"/>
    <n v="5.241272777892534E-2"/>
  </r>
  <r>
    <x v="4338"/>
    <s v="Neha Kulkarni"/>
    <x v="1"/>
    <x v="3"/>
    <s v="Analyst"/>
    <d v="2017-10-31T00:00:00"/>
    <d v="2004-04-05T00:00:00"/>
    <n v="69540"/>
    <n v="12667"/>
    <n v="74"/>
    <x v="13"/>
    <x v="5"/>
    <n v="104"/>
    <n v="82207"/>
    <n v="0.18215415588150705"/>
  </r>
  <r>
    <x v="4339"/>
    <s v="Tarun Verma"/>
    <x v="0"/>
    <x v="6"/>
    <s v="Associate"/>
    <d v="2021-06-12T00:00:00"/>
    <d v="1994-03-18T00:00:00"/>
    <n v="71770"/>
    <n v="13371"/>
    <n v="64"/>
    <x v="24"/>
    <x v="1"/>
    <n v="118"/>
    <n v="85141"/>
    <n v="0.18630346941619061"/>
  </r>
  <r>
    <x v="4340"/>
    <s v="Kavya Nair"/>
    <x v="1"/>
    <x v="5"/>
    <s v="Manager"/>
    <d v="2016-12-29T00:00:00"/>
    <d v="1987-01-09T00:00:00"/>
    <n v="25758"/>
    <n v="10895"/>
    <n v="92"/>
    <x v="13"/>
    <x v="1"/>
    <n v="103"/>
    <n v="36653"/>
    <n v="0.42297538628775527"/>
  </r>
  <r>
    <x v="4341"/>
    <s v="Meera Joshi"/>
    <x v="0"/>
    <x v="0"/>
    <s v="Manager"/>
    <d v="2021-07-30T00:00:00"/>
    <d v="2010-07-04T00:00:00"/>
    <n v="71427"/>
    <n v="9544"/>
    <n v="67"/>
    <x v="3"/>
    <x v="2"/>
    <n v="113"/>
    <n v="80971"/>
    <n v="0.13361893961667157"/>
  </r>
  <r>
    <x v="4342"/>
    <s v="Ravi Teja"/>
    <x v="0"/>
    <x v="0"/>
    <s v="Executive"/>
    <d v="2019-09-05T00:00:00"/>
    <d v="2007-03-29T00:00:00"/>
    <n v="81375"/>
    <n v="10447"/>
    <n v="81"/>
    <x v="26"/>
    <x v="4"/>
    <n v="111"/>
    <n v="91822"/>
    <n v="0.12838095238095237"/>
  </r>
  <r>
    <x v="4343"/>
    <s v="Priya Reddy"/>
    <x v="1"/>
    <x v="2"/>
    <s v="Executive"/>
    <d v="2022-12-28T00:00:00"/>
    <d v="1986-02-04T00:00:00"/>
    <n v="61511"/>
    <n v="29570"/>
    <n v="98"/>
    <x v="7"/>
    <x v="5"/>
    <n v="120"/>
    <n v="91081"/>
    <n v="0.48072702443465398"/>
  </r>
  <r>
    <x v="4344"/>
    <s v="Pooja Das"/>
    <x v="0"/>
    <x v="0"/>
    <s v="Executive"/>
    <d v="2024-03-05T00:00:00"/>
    <d v="2010-11-11T00:00:00"/>
    <n v="47120"/>
    <n v="16972"/>
    <n v="62"/>
    <x v="28"/>
    <x v="4"/>
    <n v="106"/>
    <n v="64092"/>
    <n v="0.36018675721561971"/>
  </r>
  <r>
    <x v="4345"/>
    <s v="Tarun Verma"/>
    <x v="1"/>
    <x v="4"/>
    <s v="Associate"/>
    <d v="2024-02-17T00:00:00"/>
    <d v="1986-10-25T00:00:00"/>
    <n v="56419"/>
    <n v="23387"/>
    <n v="74"/>
    <x v="10"/>
    <x v="3"/>
    <n v="110"/>
    <n v="79806"/>
    <n v="0.41452347613392654"/>
  </r>
  <r>
    <x v="4346"/>
    <s v="Priya Reddy"/>
    <x v="0"/>
    <x v="3"/>
    <s v="Lead"/>
    <d v="2019-05-29T00:00:00"/>
    <d v="1995-11-30T00:00:00"/>
    <n v="58671"/>
    <n v="11897"/>
    <n v="98"/>
    <x v="21"/>
    <x v="1"/>
    <n v="109"/>
    <n v="70568"/>
    <n v="0.20277479504354792"/>
  </r>
  <r>
    <x v="4347"/>
    <s v="Arjun Mehta"/>
    <x v="1"/>
    <x v="2"/>
    <s v="Manager"/>
    <d v="2015-03-20T00:00:00"/>
    <d v="1988-07-27T00:00:00"/>
    <n v="54460"/>
    <n v="5861"/>
    <n v="93"/>
    <x v="22"/>
    <x v="0"/>
    <n v="109"/>
    <n v="60321"/>
    <n v="0.10762027175908924"/>
  </r>
  <r>
    <x v="4348"/>
    <s v="Sneha Iyer"/>
    <x v="1"/>
    <x v="4"/>
    <s v="Associate"/>
    <d v="2022-05-08T00:00:00"/>
    <d v="1991-01-10T00:00:00"/>
    <n v="41782"/>
    <n v="24358"/>
    <n v="62"/>
    <x v="10"/>
    <x v="3"/>
    <n v="101"/>
    <n v="66140"/>
    <n v="0.58297831602125316"/>
  </r>
  <r>
    <x v="4349"/>
    <s v="Aditya Kapoor"/>
    <x v="0"/>
    <x v="5"/>
    <s v="Senior Executive"/>
    <d v="2025-07-06T00:00:00"/>
    <d v="2010-02-06T00:00:00"/>
    <n v="91998"/>
    <n v="21239"/>
    <n v="66"/>
    <x v="15"/>
    <x v="1"/>
    <n v="101"/>
    <n v="113237"/>
    <n v="0.23086371442857453"/>
  </r>
  <r>
    <x v="4350"/>
    <s v="Aditya Kapoor"/>
    <x v="0"/>
    <x v="4"/>
    <s v="Executive"/>
    <d v="2025-03-21T00:00:00"/>
    <d v="1989-06-25T00:00:00"/>
    <n v="86161"/>
    <n v="20998"/>
    <n v="70"/>
    <x v="52"/>
    <x v="6"/>
    <n v="120"/>
    <n v="107159"/>
    <n v="0.24370654936688294"/>
  </r>
  <r>
    <x v="4351"/>
    <s v="Priya Reddy"/>
    <x v="1"/>
    <x v="6"/>
    <s v="Senior Executive"/>
    <d v="2017-11-19T00:00:00"/>
    <d v="2001-02-08T00:00:00"/>
    <n v="100024"/>
    <n v="27638"/>
    <n v="74"/>
    <x v="48"/>
    <x v="6"/>
    <n v="103"/>
    <n v="127662"/>
    <n v="0.27631368471566825"/>
  </r>
  <r>
    <x v="4352"/>
    <s v="Tarun Verma"/>
    <x v="0"/>
    <x v="3"/>
    <s v="Senior Executive"/>
    <d v="2024-07-30T00:00:00"/>
    <d v="2012-01-15T00:00:00"/>
    <n v="26295"/>
    <n v="5968"/>
    <n v="72"/>
    <x v="14"/>
    <x v="3"/>
    <n v="112"/>
    <n v="32263"/>
    <n v="0.22696330100779616"/>
  </r>
  <r>
    <x v="4353"/>
    <s v="Karan Malhotra"/>
    <x v="1"/>
    <x v="4"/>
    <s v="Associate"/>
    <d v="2018-09-11T00:00:00"/>
    <d v="2010-03-30T00:00:00"/>
    <n v="88801"/>
    <n v="29717"/>
    <n v="73"/>
    <x v="41"/>
    <x v="3"/>
    <n v="109"/>
    <n v="118518"/>
    <n v="0.33464713235211313"/>
  </r>
  <r>
    <x v="4354"/>
    <s v="Ajay Singh"/>
    <x v="1"/>
    <x v="3"/>
    <s v="Associate"/>
    <d v="2025-08-09T00:00:00"/>
    <d v="1980-03-21T00:00:00"/>
    <n v="82997"/>
    <n v="9426"/>
    <n v="74"/>
    <x v="23"/>
    <x v="2"/>
    <n v="102"/>
    <n v="92423"/>
    <n v="0.11357037001337397"/>
  </r>
  <r>
    <x v="4355"/>
    <s v="Pooja Das"/>
    <x v="1"/>
    <x v="6"/>
    <s v="Analyst"/>
    <d v="2016-08-29T00:00:00"/>
    <d v="1980-04-19T00:00:00"/>
    <n v="98181"/>
    <n v="8461"/>
    <n v="94"/>
    <x v="20"/>
    <x v="5"/>
    <n v="114"/>
    <n v="106642"/>
    <n v="8.6177569998268505E-2"/>
  </r>
  <r>
    <x v="4356"/>
    <s v="Swathi Ramesh"/>
    <x v="0"/>
    <x v="4"/>
    <s v="Lead"/>
    <d v="2016-09-22T00:00:00"/>
    <d v="1995-12-13T00:00:00"/>
    <n v="42400"/>
    <n v="22481"/>
    <n v="97"/>
    <x v="43"/>
    <x v="3"/>
    <n v="101"/>
    <n v="64881"/>
    <n v="0.53021226415094336"/>
  </r>
  <r>
    <x v="4357"/>
    <s v="Pooja Das"/>
    <x v="0"/>
    <x v="4"/>
    <s v="Executive"/>
    <d v="2023-09-05T00:00:00"/>
    <d v="1996-05-16T00:00:00"/>
    <n v="40331"/>
    <n v="18177"/>
    <n v="61"/>
    <x v="8"/>
    <x v="2"/>
    <n v="120"/>
    <n v="58508"/>
    <n v="0.45069549478068976"/>
  </r>
  <r>
    <x v="4358"/>
    <s v="Aditya Kapoor"/>
    <x v="1"/>
    <x v="3"/>
    <s v="Senior Executive"/>
    <d v="2016-06-26T00:00:00"/>
    <d v="2010-12-12T00:00:00"/>
    <n v="81434"/>
    <n v="18721"/>
    <n v="95"/>
    <x v="4"/>
    <x v="1"/>
    <n v="102"/>
    <n v="100155"/>
    <n v="0.22989169143109758"/>
  </r>
  <r>
    <x v="4359"/>
    <s v="Rohan Gupta"/>
    <x v="0"/>
    <x v="3"/>
    <s v="Executive"/>
    <d v="2019-06-28T00:00:00"/>
    <d v="2001-01-28T00:00:00"/>
    <n v="93582"/>
    <n v="7277"/>
    <n v="89"/>
    <x v="49"/>
    <x v="5"/>
    <n v="109"/>
    <n v="100859"/>
    <n v="7.7760680472740484E-2"/>
  </r>
  <r>
    <x v="4360"/>
    <s v="Nisha Kapoor"/>
    <x v="0"/>
    <x v="1"/>
    <s v="Senior Executive"/>
    <d v="2017-09-26T00:00:00"/>
    <d v="2001-11-12T00:00:00"/>
    <n v="75524"/>
    <n v="13769"/>
    <n v="70"/>
    <x v="39"/>
    <x v="4"/>
    <n v="117"/>
    <n v="89293"/>
    <n v="0.18231290715534135"/>
  </r>
  <r>
    <x v="4361"/>
    <s v="Ananya Rao"/>
    <x v="0"/>
    <x v="0"/>
    <s v="Executive"/>
    <d v="2025-09-22T00:00:00"/>
    <d v="2007-12-30T00:00:00"/>
    <n v="71910"/>
    <n v="12875"/>
    <n v="98"/>
    <x v="50"/>
    <x v="5"/>
    <n v="113"/>
    <n v="84785"/>
    <n v="0.1790432485050758"/>
  </r>
  <r>
    <x v="4362"/>
    <s v="Priya Reddy"/>
    <x v="1"/>
    <x v="1"/>
    <s v="Executive"/>
    <d v="2021-09-23T00:00:00"/>
    <d v="2005-01-25T00:00:00"/>
    <n v="86340"/>
    <n v="12757"/>
    <n v="78"/>
    <x v="14"/>
    <x v="4"/>
    <n v="101"/>
    <n v="99097"/>
    <n v="0.14775306926106091"/>
  </r>
  <r>
    <x v="4363"/>
    <s v="Rahul Verma"/>
    <x v="0"/>
    <x v="6"/>
    <s v="Manager"/>
    <d v="2024-01-30T00:00:00"/>
    <d v="2007-01-08T00:00:00"/>
    <n v="89072"/>
    <n v="28586"/>
    <n v="79"/>
    <x v="31"/>
    <x v="3"/>
    <n v="109"/>
    <n v="117658"/>
    <n v="0.32093138135440991"/>
  </r>
  <r>
    <x v="4364"/>
    <s v="Tarun Verma"/>
    <x v="0"/>
    <x v="2"/>
    <s v="Lead"/>
    <d v="2020-01-16T00:00:00"/>
    <d v="2000-10-11T00:00:00"/>
    <n v="29841"/>
    <n v="14026"/>
    <n v="97"/>
    <x v="29"/>
    <x v="1"/>
    <n v="102"/>
    <n v="43867"/>
    <n v="0.47002446298716533"/>
  </r>
  <r>
    <x v="4365"/>
    <s v="Gayathri Iyer"/>
    <x v="1"/>
    <x v="3"/>
    <s v="Manager"/>
    <d v="2015-10-05T00:00:00"/>
    <d v="2007-01-21T00:00:00"/>
    <n v="65636"/>
    <n v="16947"/>
    <n v="84"/>
    <x v="38"/>
    <x v="3"/>
    <n v="119"/>
    <n v="82583"/>
    <n v="0.25819672131147542"/>
  </r>
  <r>
    <x v="4366"/>
    <s v="Tarun Verma"/>
    <x v="1"/>
    <x v="1"/>
    <s v="Manager"/>
    <d v="2019-04-26T00:00:00"/>
    <d v="1984-03-21T00:00:00"/>
    <n v="29105"/>
    <n v="26735"/>
    <n v="72"/>
    <x v="51"/>
    <x v="0"/>
    <n v="109"/>
    <n v="55840"/>
    <n v="0.91857069232090705"/>
  </r>
  <r>
    <x v="4367"/>
    <s v="Aarav Sharma"/>
    <x v="1"/>
    <x v="3"/>
    <s v="Executive"/>
    <d v="2025-03-10T00:00:00"/>
    <d v="1998-01-03T00:00:00"/>
    <n v="95966"/>
    <n v="28897"/>
    <n v="97"/>
    <x v="52"/>
    <x v="6"/>
    <n v="117"/>
    <n v="124863"/>
    <n v="0.30111706229289542"/>
  </r>
  <r>
    <x v="4368"/>
    <s v="Aarav Sharma"/>
    <x v="1"/>
    <x v="5"/>
    <s v="Analyst"/>
    <d v="2022-11-30T00:00:00"/>
    <d v="2010-04-02T00:00:00"/>
    <n v="90131"/>
    <n v="15281"/>
    <n v="87"/>
    <x v="39"/>
    <x v="0"/>
    <n v="109"/>
    <n v="105412"/>
    <n v="0.16954211092742785"/>
  </r>
  <r>
    <x v="4369"/>
    <s v="Rohan Gupta"/>
    <x v="0"/>
    <x v="3"/>
    <s v="Lead"/>
    <d v="2025-03-24T00:00:00"/>
    <d v="1987-03-31T00:00:00"/>
    <n v="38641"/>
    <n v="27436"/>
    <n v="92"/>
    <x v="13"/>
    <x v="4"/>
    <n v="117"/>
    <n v="66077"/>
    <n v="0.71002303253021404"/>
  </r>
  <r>
    <x v="4370"/>
    <s v="Ishita Roy"/>
    <x v="1"/>
    <x v="5"/>
    <s v="Analyst"/>
    <d v="2022-08-06T00:00:00"/>
    <d v="2012-03-31T00:00:00"/>
    <n v="80619"/>
    <n v="23880"/>
    <n v="97"/>
    <x v="52"/>
    <x v="2"/>
    <n v="111"/>
    <n v="104499"/>
    <n v="0.29620808990436498"/>
  </r>
  <r>
    <x v="4371"/>
    <s v="Swathi Ramesh"/>
    <x v="1"/>
    <x v="1"/>
    <s v="Executive"/>
    <d v="2019-08-08T00:00:00"/>
    <d v="1991-02-02T00:00:00"/>
    <n v="65396"/>
    <n v="7298"/>
    <n v="67"/>
    <x v="26"/>
    <x v="3"/>
    <n v="118"/>
    <n v="72694"/>
    <n v="0.11159703957428589"/>
  </r>
  <r>
    <x v="4372"/>
    <s v="Aditya Kapoor"/>
    <x v="1"/>
    <x v="4"/>
    <s v="Lead"/>
    <d v="2019-09-15T00:00:00"/>
    <d v="2000-02-25T00:00:00"/>
    <n v="39467"/>
    <n v="9764"/>
    <n v="84"/>
    <x v="49"/>
    <x v="4"/>
    <n v="116"/>
    <n v="49231"/>
    <n v="0.24739655915068284"/>
  </r>
  <r>
    <x v="4373"/>
    <s v="Kavya Nair"/>
    <x v="0"/>
    <x v="4"/>
    <s v="Executive"/>
    <d v="2024-06-06T00:00:00"/>
    <d v="2006-04-28T00:00:00"/>
    <n v="40423"/>
    <n v="10447"/>
    <n v="91"/>
    <x v="33"/>
    <x v="1"/>
    <n v="120"/>
    <n v="50870"/>
    <n v="0.2584419761027138"/>
  </r>
  <r>
    <x v="4374"/>
    <s v="Nisha Kapoor"/>
    <x v="1"/>
    <x v="2"/>
    <s v="Executive"/>
    <d v="2017-11-23T00:00:00"/>
    <d v="2005-11-25T00:00:00"/>
    <n v="113312"/>
    <n v="24087"/>
    <n v="64"/>
    <x v="39"/>
    <x v="2"/>
    <n v="101"/>
    <n v="137399"/>
    <n v="0.21257236656311776"/>
  </r>
  <r>
    <x v="4375"/>
    <s v="Nisha Kapoor"/>
    <x v="1"/>
    <x v="0"/>
    <s v="Lead"/>
    <d v="2022-10-20T00:00:00"/>
    <d v="1995-08-06T00:00:00"/>
    <n v="113786"/>
    <n v="23358"/>
    <n v="81"/>
    <x v="27"/>
    <x v="3"/>
    <n v="107"/>
    <n v="137144"/>
    <n v="0.20528008718119981"/>
  </r>
  <r>
    <x v="4376"/>
    <s v="Ishita Roy"/>
    <x v="0"/>
    <x v="0"/>
    <s v="Lead"/>
    <d v="2023-11-30T00:00:00"/>
    <d v="1992-06-22T00:00:00"/>
    <n v="53115"/>
    <n v="19933"/>
    <n v="86"/>
    <x v="5"/>
    <x v="6"/>
    <n v="117"/>
    <n v="73048"/>
    <n v="0.37528005271580533"/>
  </r>
  <r>
    <x v="4377"/>
    <s v="Aditya Kapoor"/>
    <x v="1"/>
    <x v="4"/>
    <s v="Associate"/>
    <d v="2025-11-20T00:00:00"/>
    <d v="2002-02-28T00:00:00"/>
    <n v="27857"/>
    <n v="21156"/>
    <n v="67"/>
    <x v="40"/>
    <x v="4"/>
    <n v="120"/>
    <n v="49013"/>
    <n v="0.75945004846178699"/>
  </r>
  <r>
    <x v="4378"/>
    <s v="Vikram Singh"/>
    <x v="1"/>
    <x v="4"/>
    <s v="Lead"/>
    <d v="2025-05-04T00:00:00"/>
    <d v="1984-04-13T00:00:00"/>
    <n v="60518"/>
    <n v="29567"/>
    <n v="79"/>
    <x v="20"/>
    <x v="6"/>
    <n v="102"/>
    <n v="90085"/>
    <n v="0.48856538550513895"/>
  </r>
  <r>
    <x v="4379"/>
    <s v="Vikram Singh"/>
    <x v="0"/>
    <x v="5"/>
    <s v="Associate"/>
    <d v="2019-02-22T00:00:00"/>
    <d v="1998-05-28T00:00:00"/>
    <n v="30916"/>
    <n v="9882"/>
    <n v="75"/>
    <x v="51"/>
    <x v="4"/>
    <n v="104"/>
    <n v="40798"/>
    <n v="0.31964031569413898"/>
  </r>
  <r>
    <x v="4380"/>
    <s v="Priya Reddy"/>
    <x v="1"/>
    <x v="6"/>
    <s v="Analyst"/>
    <d v="2019-12-26T00:00:00"/>
    <d v="2007-03-29T00:00:00"/>
    <n v="88736"/>
    <n v="10207"/>
    <n v="97"/>
    <x v="22"/>
    <x v="1"/>
    <n v="106"/>
    <n v="98943"/>
    <n v="0.11502659574468085"/>
  </r>
  <r>
    <x v="4381"/>
    <s v="Kavya Nair"/>
    <x v="1"/>
    <x v="2"/>
    <s v="Senior Executive"/>
    <d v="2016-09-22T00:00:00"/>
    <d v="2000-05-04T00:00:00"/>
    <n v="52018"/>
    <n v="29334"/>
    <n v="77"/>
    <x v="59"/>
    <x v="1"/>
    <n v="116"/>
    <n v="81352"/>
    <n v="0.56392018147564305"/>
  </r>
  <r>
    <x v="4382"/>
    <s v="Gayathri Iyer"/>
    <x v="0"/>
    <x v="5"/>
    <s v="Senior Executive"/>
    <d v="2016-04-15T00:00:00"/>
    <d v="2008-10-19T00:00:00"/>
    <n v="103192"/>
    <n v="20743"/>
    <n v="72"/>
    <x v="34"/>
    <x v="2"/>
    <n v="114"/>
    <n v="123935"/>
    <n v="0.20101364446856346"/>
  </r>
  <r>
    <x v="4383"/>
    <s v="Nisha Kapoor"/>
    <x v="1"/>
    <x v="6"/>
    <s v="Associate"/>
    <d v="2023-03-21T00:00:00"/>
    <d v="1996-06-05T00:00:00"/>
    <n v="91680"/>
    <n v="20120"/>
    <n v="95"/>
    <x v="2"/>
    <x v="0"/>
    <n v="108"/>
    <n v="111800"/>
    <n v="0.2194589877835951"/>
  </r>
  <r>
    <x v="4384"/>
    <s v="Krishna Chaitanya"/>
    <x v="1"/>
    <x v="0"/>
    <s v="Analyst"/>
    <d v="2024-05-31T00:00:00"/>
    <d v="2011-06-09T00:00:00"/>
    <n v="67285"/>
    <n v="11144"/>
    <n v="97"/>
    <x v="28"/>
    <x v="0"/>
    <n v="105"/>
    <n v="78429"/>
    <n v="0.16562383889425578"/>
  </r>
  <r>
    <x v="4385"/>
    <s v="Meera Joshi"/>
    <x v="0"/>
    <x v="5"/>
    <s v="Associate"/>
    <d v="2022-10-10T00:00:00"/>
    <d v="2002-03-25T00:00:00"/>
    <n v="85239"/>
    <n v="8944"/>
    <n v="95"/>
    <x v="49"/>
    <x v="5"/>
    <n v="113"/>
    <n v="94183"/>
    <n v="0.10492849517239761"/>
  </r>
  <r>
    <x v="4386"/>
    <s v="Aarav Sharma"/>
    <x v="0"/>
    <x v="3"/>
    <s v="Senior Executive"/>
    <d v="2025-05-30T00:00:00"/>
    <d v="1990-01-24T00:00:00"/>
    <n v="116834"/>
    <n v="5656"/>
    <n v="76"/>
    <x v="17"/>
    <x v="5"/>
    <n v="112"/>
    <n v="122490"/>
    <n v="4.841056541760104E-2"/>
  </r>
  <r>
    <x v="4387"/>
    <s v="Karan Malhotra"/>
    <x v="0"/>
    <x v="0"/>
    <s v="Senior Executive"/>
    <d v="2016-05-10T00:00:00"/>
    <d v="1989-01-05T00:00:00"/>
    <n v="38055"/>
    <n v="18402"/>
    <n v="85"/>
    <x v="3"/>
    <x v="2"/>
    <n v="115"/>
    <n v="56457"/>
    <n v="0.48356326369728025"/>
  </r>
  <r>
    <x v="4388"/>
    <s v="Meera Joshi"/>
    <x v="0"/>
    <x v="3"/>
    <s v="Analyst"/>
    <d v="2019-11-29T00:00:00"/>
    <d v="1984-12-15T00:00:00"/>
    <n v="45414"/>
    <n v="19676"/>
    <n v="96"/>
    <x v="14"/>
    <x v="0"/>
    <n v="115"/>
    <n v="65090"/>
    <n v="0.43325846655216455"/>
  </r>
  <r>
    <x v="4389"/>
    <s v="Sneha Iyer"/>
    <x v="1"/>
    <x v="3"/>
    <s v="Executive"/>
    <d v="2023-04-25T00:00:00"/>
    <d v="1994-08-12T00:00:00"/>
    <n v="26215"/>
    <n v="18449"/>
    <n v="78"/>
    <x v="36"/>
    <x v="0"/>
    <n v="115"/>
    <n v="44664"/>
    <n v="0.70375739080679001"/>
  </r>
  <r>
    <x v="4390"/>
    <s v="Kavya Nair"/>
    <x v="0"/>
    <x v="2"/>
    <s v="Senior Executive"/>
    <d v="2017-05-12T00:00:00"/>
    <d v="2002-12-15T00:00:00"/>
    <n v="96795"/>
    <n v="25613"/>
    <n v="66"/>
    <x v="32"/>
    <x v="0"/>
    <n v="114"/>
    <n v="122408"/>
    <n v="0.26461077534996641"/>
  </r>
  <r>
    <x v="4391"/>
    <s v="Ishita Roy"/>
    <x v="1"/>
    <x v="1"/>
    <s v="Executive"/>
    <d v="2024-07-06T00:00:00"/>
    <d v="1999-08-31T00:00:00"/>
    <n v="29541"/>
    <n v="9713"/>
    <n v="82"/>
    <x v="54"/>
    <x v="5"/>
    <n v="103"/>
    <n v="39254"/>
    <n v="0.328797264818388"/>
  </r>
  <r>
    <x v="4392"/>
    <s v="Karan Malhotra"/>
    <x v="0"/>
    <x v="4"/>
    <s v="Analyst"/>
    <d v="2018-07-28T00:00:00"/>
    <d v="2002-11-21T00:00:00"/>
    <n v="65498"/>
    <n v="18795"/>
    <n v="77"/>
    <x v="27"/>
    <x v="2"/>
    <n v="105"/>
    <n v="84293"/>
    <n v="0.28695532688021008"/>
  </r>
  <r>
    <x v="4393"/>
    <s v="Aditya Kapoor"/>
    <x v="1"/>
    <x v="0"/>
    <s v="Senior Executive"/>
    <d v="2019-04-22T00:00:00"/>
    <d v="2000-12-18T00:00:00"/>
    <n v="92157"/>
    <n v="10163"/>
    <n v="62"/>
    <x v="0"/>
    <x v="5"/>
    <n v="114"/>
    <n v="102320"/>
    <n v="0.11027919745651443"/>
  </r>
  <r>
    <x v="4394"/>
    <s v="Ajay Singh"/>
    <x v="0"/>
    <x v="3"/>
    <s v="Lead"/>
    <d v="2025-03-08T00:00:00"/>
    <d v="1984-10-27T00:00:00"/>
    <n v="66978"/>
    <n v="28266"/>
    <n v="82"/>
    <x v="26"/>
    <x v="0"/>
    <n v="106"/>
    <n v="95244"/>
    <n v="0.42201917047388693"/>
  </r>
  <r>
    <x v="4395"/>
    <s v="Karan Malhotra"/>
    <x v="0"/>
    <x v="1"/>
    <s v="Senior Executive"/>
    <d v="2015-05-01T00:00:00"/>
    <d v="2011-06-21T00:00:00"/>
    <n v="106766"/>
    <n v="20442"/>
    <n v="74"/>
    <x v="19"/>
    <x v="4"/>
    <n v="105"/>
    <n v="127208"/>
    <n v="0.19146544780173463"/>
  </r>
  <r>
    <x v="4396"/>
    <s v="Arjun Mehta"/>
    <x v="0"/>
    <x v="5"/>
    <s v="Lead"/>
    <d v="2019-11-05T00:00:00"/>
    <d v="1997-03-21T00:00:00"/>
    <n v="82547"/>
    <n v="19268"/>
    <n v="85"/>
    <x v="49"/>
    <x v="3"/>
    <n v="101"/>
    <n v="101815"/>
    <n v="0.23341853731813392"/>
  </r>
  <r>
    <x v="4397"/>
    <s v="Aditya Kapoor"/>
    <x v="0"/>
    <x v="2"/>
    <s v="Lead"/>
    <d v="2017-01-02T00:00:00"/>
    <d v="1992-06-16T00:00:00"/>
    <n v="45548"/>
    <n v="25552"/>
    <n v="67"/>
    <x v="2"/>
    <x v="4"/>
    <n v="114"/>
    <n v="71100"/>
    <n v="0.56099060331957495"/>
  </r>
  <r>
    <x v="4398"/>
    <s v="Gayathri Iyer"/>
    <x v="1"/>
    <x v="1"/>
    <s v="Senior Executive"/>
    <d v="2017-07-05T00:00:00"/>
    <d v="2011-06-16T00:00:00"/>
    <n v="46845"/>
    <n v="21402"/>
    <n v="87"/>
    <x v="55"/>
    <x v="6"/>
    <n v="115"/>
    <n v="68247"/>
    <n v="0.45686839577329491"/>
  </r>
  <r>
    <x v="4399"/>
    <s v="Ravi Teja"/>
    <x v="0"/>
    <x v="6"/>
    <s v="Manager"/>
    <d v="2024-12-22T00:00:00"/>
    <d v="1983-01-15T00:00:00"/>
    <n v="56425"/>
    <n v="22016"/>
    <n v="62"/>
    <x v="15"/>
    <x v="2"/>
    <n v="108"/>
    <n v="78441"/>
    <n v="0.39018165706690294"/>
  </r>
  <r>
    <x v="4400"/>
    <s v="Kavya Nair"/>
    <x v="0"/>
    <x v="1"/>
    <s v="Associate"/>
    <d v="2023-09-13T00:00:00"/>
    <d v="1999-11-24T00:00:00"/>
    <n v="98127"/>
    <n v="29812"/>
    <n v="95"/>
    <x v="6"/>
    <x v="3"/>
    <n v="112"/>
    <n v="127939"/>
    <n v="0.30381036819631702"/>
  </r>
  <r>
    <x v="4401"/>
    <s v="Aditya Kapoor"/>
    <x v="1"/>
    <x v="1"/>
    <s v="Associate"/>
    <d v="2016-03-27T00:00:00"/>
    <d v="1994-02-21T00:00:00"/>
    <n v="40616"/>
    <n v="5988"/>
    <n v="88"/>
    <x v="20"/>
    <x v="0"/>
    <n v="112"/>
    <n v="46604"/>
    <n v="0.14742958440023635"/>
  </r>
  <r>
    <x v="4402"/>
    <s v="Krishna Chaitanya"/>
    <x v="1"/>
    <x v="3"/>
    <s v="Analyst"/>
    <d v="2019-01-31T00:00:00"/>
    <d v="1987-01-07T00:00:00"/>
    <n v="106644"/>
    <n v="17238"/>
    <n v="62"/>
    <x v="45"/>
    <x v="2"/>
    <n v="118"/>
    <n v="123882"/>
    <n v="0.16164059862720828"/>
  </r>
  <r>
    <x v="4403"/>
    <s v="Tarun Verma"/>
    <x v="1"/>
    <x v="6"/>
    <s v="Analyst"/>
    <d v="2016-06-02T00:00:00"/>
    <d v="1988-07-25T00:00:00"/>
    <n v="70045"/>
    <n v="27073"/>
    <n v="97"/>
    <x v="21"/>
    <x v="4"/>
    <n v="118"/>
    <n v="97118"/>
    <n v="0.38650867299593117"/>
  </r>
  <r>
    <x v="4404"/>
    <s v="Gayathri Iyer"/>
    <x v="1"/>
    <x v="2"/>
    <s v="Executive"/>
    <d v="2025-06-17T00:00:00"/>
    <d v="1994-04-06T00:00:00"/>
    <n v="98572"/>
    <n v="18013"/>
    <n v="98"/>
    <x v="11"/>
    <x v="4"/>
    <n v="113"/>
    <n v="116585"/>
    <n v="0.18273952035060667"/>
  </r>
  <r>
    <x v="4405"/>
    <s v="Ananya Rao"/>
    <x v="1"/>
    <x v="3"/>
    <s v="Analyst"/>
    <d v="2015-05-24T00:00:00"/>
    <d v="1997-03-05T00:00:00"/>
    <n v="109955"/>
    <n v="11130"/>
    <n v="81"/>
    <x v="13"/>
    <x v="3"/>
    <n v="103"/>
    <n v="121085"/>
    <n v="0.10122322768405256"/>
  </r>
  <r>
    <x v="4406"/>
    <s v="Meera Joshi"/>
    <x v="0"/>
    <x v="3"/>
    <s v="Manager"/>
    <d v="2024-10-13T00:00:00"/>
    <d v="2000-01-15T00:00:00"/>
    <n v="116067"/>
    <n v="16902"/>
    <n v="64"/>
    <x v="38"/>
    <x v="1"/>
    <n v="107"/>
    <n v="132969"/>
    <n v="0.1456227868386363"/>
  </r>
  <r>
    <x v="4407"/>
    <s v="Tarun Verma"/>
    <x v="1"/>
    <x v="4"/>
    <s v="Senior Executive"/>
    <d v="2017-06-11T00:00:00"/>
    <d v="1983-01-01T00:00:00"/>
    <n v="47630"/>
    <n v="19887"/>
    <n v="72"/>
    <x v="18"/>
    <x v="4"/>
    <n v="109"/>
    <n v="67517"/>
    <n v="0.41753096787738819"/>
  </r>
  <r>
    <x v="4408"/>
    <s v="Aditya Kapoor"/>
    <x v="0"/>
    <x v="2"/>
    <s v="Analyst"/>
    <d v="2022-01-01T00:00:00"/>
    <d v="2002-02-03T00:00:00"/>
    <n v="80457"/>
    <n v="27535"/>
    <n v="70"/>
    <x v="25"/>
    <x v="5"/>
    <n v="109"/>
    <n v="107992"/>
    <n v="0.34223249686167767"/>
  </r>
  <r>
    <x v="4409"/>
    <s v="Neha Kulkarni"/>
    <x v="0"/>
    <x v="3"/>
    <s v="Senior Executive"/>
    <d v="2022-08-30T00:00:00"/>
    <d v="1996-11-23T00:00:00"/>
    <n v="35085"/>
    <n v="15480"/>
    <n v="69"/>
    <x v="29"/>
    <x v="0"/>
    <n v="114"/>
    <n v="50565"/>
    <n v="0.44121419410004276"/>
  </r>
  <r>
    <x v="4410"/>
    <s v="Aditya Kapoor"/>
    <x v="0"/>
    <x v="1"/>
    <s v="Executive"/>
    <d v="2016-06-06T00:00:00"/>
    <d v="2010-04-14T00:00:00"/>
    <n v="59302"/>
    <n v="19734"/>
    <n v="62"/>
    <x v="28"/>
    <x v="0"/>
    <n v="117"/>
    <n v="79036"/>
    <n v="0.33277123874405584"/>
  </r>
  <r>
    <x v="4411"/>
    <s v="Sneha Iyer"/>
    <x v="0"/>
    <x v="0"/>
    <s v="Senior Executive"/>
    <d v="2020-12-02T00:00:00"/>
    <d v="2010-12-30T00:00:00"/>
    <n v="39174"/>
    <n v="10499"/>
    <n v="97"/>
    <x v="30"/>
    <x v="2"/>
    <n v="103"/>
    <n v="49673"/>
    <n v="0.26800939398580692"/>
  </r>
  <r>
    <x v="4412"/>
    <s v="Ajay Singh"/>
    <x v="1"/>
    <x v="0"/>
    <s v="Manager"/>
    <d v="2021-09-28T00:00:00"/>
    <d v="2009-07-12T00:00:00"/>
    <n v="57908"/>
    <n v="13069"/>
    <n v="88"/>
    <x v="51"/>
    <x v="4"/>
    <n v="110"/>
    <n v="70977"/>
    <n v="0.22568557021482352"/>
  </r>
  <r>
    <x v="4413"/>
    <s v="Ravi Teja"/>
    <x v="0"/>
    <x v="5"/>
    <s v="Executive"/>
    <d v="2025-01-10T00:00:00"/>
    <d v="1998-01-09T00:00:00"/>
    <n v="92544"/>
    <n v="8603"/>
    <n v="91"/>
    <x v="33"/>
    <x v="1"/>
    <n v="108"/>
    <n v="101147"/>
    <n v="9.2961186030428772E-2"/>
  </r>
  <r>
    <x v="4414"/>
    <s v="Aarav Sharma"/>
    <x v="0"/>
    <x v="4"/>
    <s v="Analyst"/>
    <d v="2018-08-18T00:00:00"/>
    <d v="2003-02-06T00:00:00"/>
    <n v="96020"/>
    <n v="24423"/>
    <n v="98"/>
    <x v="38"/>
    <x v="6"/>
    <n v="111"/>
    <n v="120443"/>
    <n v="0.25435325973755468"/>
  </r>
  <r>
    <x v="4415"/>
    <s v="Nisha Kapoor"/>
    <x v="0"/>
    <x v="4"/>
    <s v="Analyst"/>
    <d v="2018-01-01T00:00:00"/>
    <d v="1980-09-20T00:00:00"/>
    <n v="50243"/>
    <n v="12098"/>
    <n v="78"/>
    <x v="14"/>
    <x v="4"/>
    <n v="101"/>
    <n v="62341"/>
    <n v="0.24078976175785682"/>
  </r>
  <r>
    <x v="4416"/>
    <s v="Aditya Kapoor"/>
    <x v="0"/>
    <x v="4"/>
    <s v="Lead"/>
    <d v="2016-04-05T00:00:00"/>
    <d v="2011-03-03T00:00:00"/>
    <n v="119596"/>
    <n v="6580"/>
    <n v="81"/>
    <x v="6"/>
    <x v="0"/>
    <n v="108"/>
    <n v="126176"/>
    <n v="5.5018562493728884E-2"/>
  </r>
  <r>
    <x v="4417"/>
    <s v="Aditya Kapoor"/>
    <x v="1"/>
    <x v="5"/>
    <s v="Manager"/>
    <d v="2021-08-14T00:00:00"/>
    <d v="1981-09-15T00:00:00"/>
    <n v="108199"/>
    <n v="11041"/>
    <n v="66"/>
    <x v="51"/>
    <x v="5"/>
    <n v="103"/>
    <n v="119240"/>
    <n v="0.10204345696355789"/>
  </r>
  <r>
    <x v="4418"/>
    <s v="Sneha Iyer"/>
    <x v="1"/>
    <x v="2"/>
    <s v="Associate"/>
    <d v="2021-05-17T00:00:00"/>
    <d v="1993-08-11T00:00:00"/>
    <n v="79790"/>
    <n v="5722"/>
    <n v="68"/>
    <x v="43"/>
    <x v="6"/>
    <n v="106"/>
    <n v="85512"/>
    <n v="7.1713247274094505E-2"/>
  </r>
  <r>
    <x v="4419"/>
    <s v="Pooja Das"/>
    <x v="1"/>
    <x v="3"/>
    <s v="Associate"/>
    <d v="2023-09-13T00:00:00"/>
    <d v="1991-08-02T00:00:00"/>
    <n v="43898"/>
    <n v="21571"/>
    <n v="67"/>
    <x v="11"/>
    <x v="0"/>
    <n v="112"/>
    <n v="65469"/>
    <n v="0.49138912934530049"/>
  </r>
  <r>
    <x v="4420"/>
    <s v="Gayathri Iyer"/>
    <x v="0"/>
    <x v="3"/>
    <s v="Executive"/>
    <d v="2015-07-31T00:00:00"/>
    <d v="2000-07-02T00:00:00"/>
    <n v="60058"/>
    <n v="25378"/>
    <n v="92"/>
    <x v="42"/>
    <x v="1"/>
    <n v="109"/>
    <n v="85436"/>
    <n v="0.42255819374604547"/>
  </r>
  <r>
    <x v="4421"/>
    <s v="Gayathri Iyer"/>
    <x v="1"/>
    <x v="4"/>
    <s v="Analyst"/>
    <d v="2024-07-02T00:00:00"/>
    <d v="1987-09-21T00:00:00"/>
    <n v="75959"/>
    <n v="5147"/>
    <n v="97"/>
    <x v="11"/>
    <x v="6"/>
    <n v="108"/>
    <n v="81106"/>
    <n v="6.776023907634382E-2"/>
  </r>
  <r>
    <x v="4422"/>
    <s v="Ananya Rao"/>
    <x v="0"/>
    <x v="2"/>
    <s v="Senior Executive"/>
    <d v="2023-05-10T00:00:00"/>
    <d v="1999-05-30T00:00:00"/>
    <n v="73423"/>
    <n v="18672"/>
    <n v="82"/>
    <x v="32"/>
    <x v="0"/>
    <n v="104"/>
    <n v="92095"/>
    <n v="0.25430723342821732"/>
  </r>
  <r>
    <x v="4423"/>
    <s v="Neha Kulkarni"/>
    <x v="1"/>
    <x v="6"/>
    <s v="Associate"/>
    <d v="2024-07-16T00:00:00"/>
    <d v="2002-12-24T00:00:00"/>
    <n v="107800"/>
    <n v="8163"/>
    <n v="73"/>
    <x v="1"/>
    <x v="3"/>
    <n v="119"/>
    <n v="115963"/>
    <n v="7.5723562152133578E-2"/>
  </r>
  <r>
    <x v="4424"/>
    <s v="Ajay Singh"/>
    <x v="1"/>
    <x v="5"/>
    <s v="Analyst"/>
    <d v="2018-05-26T00:00:00"/>
    <d v="1990-07-19T00:00:00"/>
    <n v="90707"/>
    <n v="23671"/>
    <n v="85"/>
    <x v="4"/>
    <x v="0"/>
    <n v="104"/>
    <n v="114378"/>
    <n v="0.26096111656211757"/>
  </r>
  <r>
    <x v="4425"/>
    <s v="Karan Malhotra"/>
    <x v="1"/>
    <x v="6"/>
    <s v="Analyst"/>
    <d v="2020-12-04T00:00:00"/>
    <d v="1997-04-18T00:00:00"/>
    <n v="43896"/>
    <n v="28727"/>
    <n v="96"/>
    <x v="27"/>
    <x v="3"/>
    <n v="107"/>
    <n v="72623"/>
    <n v="0.65443320575906694"/>
  </r>
  <r>
    <x v="4426"/>
    <s v="Arjun Mehta"/>
    <x v="0"/>
    <x v="5"/>
    <s v="Executive"/>
    <d v="2015-04-05T00:00:00"/>
    <d v="2001-02-28T00:00:00"/>
    <n v="44365"/>
    <n v="13887"/>
    <n v="95"/>
    <x v="55"/>
    <x v="2"/>
    <n v="113"/>
    <n v="58252"/>
    <n v="0.31301701791953118"/>
  </r>
  <r>
    <x v="4427"/>
    <s v="Vikram Singh"/>
    <x v="0"/>
    <x v="1"/>
    <s v="Associate"/>
    <d v="2016-02-09T00:00:00"/>
    <d v="1989-10-04T00:00:00"/>
    <n v="112752"/>
    <n v="23628"/>
    <n v="83"/>
    <x v="42"/>
    <x v="4"/>
    <n v="112"/>
    <n v="136380"/>
    <n v="0.20955725840783312"/>
  </r>
  <r>
    <x v="4428"/>
    <s v="Tarun Verma"/>
    <x v="1"/>
    <x v="6"/>
    <s v="Manager"/>
    <d v="2019-06-14T00:00:00"/>
    <d v="1985-04-26T00:00:00"/>
    <n v="91058"/>
    <n v="29440"/>
    <n v="60"/>
    <x v="2"/>
    <x v="3"/>
    <n v="117"/>
    <n v="120498"/>
    <n v="0.32331041753607592"/>
  </r>
  <r>
    <x v="4429"/>
    <s v="Rohan Gupta"/>
    <x v="0"/>
    <x v="6"/>
    <s v="Analyst"/>
    <d v="2020-10-23T00:00:00"/>
    <d v="1989-11-01T00:00:00"/>
    <n v="73364"/>
    <n v="13889"/>
    <n v="100"/>
    <x v="42"/>
    <x v="3"/>
    <n v="105"/>
    <n v="87253"/>
    <n v="0.18931628591679844"/>
  </r>
  <r>
    <x v="4430"/>
    <s v="Krishna Chaitanya"/>
    <x v="1"/>
    <x v="4"/>
    <s v="Manager"/>
    <d v="2018-12-16T00:00:00"/>
    <d v="2005-04-29T00:00:00"/>
    <n v="96529"/>
    <n v="21709"/>
    <n v="67"/>
    <x v="21"/>
    <x v="5"/>
    <n v="101"/>
    <n v="118238"/>
    <n v="0.22489614519988813"/>
  </r>
  <r>
    <x v="4431"/>
    <s v="Neha Kulkarni"/>
    <x v="1"/>
    <x v="6"/>
    <s v="Associate"/>
    <d v="2021-11-16T00:00:00"/>
    <d v="1988-10-18T00:00:00"/>
    <n v="48301"/>
    <n v="17139"/>
    <n v="98"/>
    <x v="22"/>
    <x v="4"/>
    <n v="105"/>
    <n v="65440"/>
    <n v="0.35483737396741266"/>
  </r>
  <r>
    <x v="4432"/>
    <s v="Ishita Roy"/>
    <x v="1"/>
    <x v="2"/>
    <s v="Executive"/>
    <d v="2016-07-22T00:00:00"/>
    <d v="1990-10-07T00:00:00"/>
    <n v="79305"/>
    <n v="22657"/>
    <n v="75"/>
    <x v="19"/>
    <x v="4"/>
    <n v="106"/>
    <n v="101962"/>
    <n v="0.28569447071433074"/>
  </r>
  <r>
    <x v="4433"/>
    <s v="Tarun Verma"/>
    <x v="1"/>
    <x v="1"/>
    <s v="Senior Executive"/>
    <d v="2016-05-17T00:00:00"/>
    <d v="2003-11-19T00:00:00"/>
    <n v="51982"/>
    <n v="25087"/>
    <n v="98"/>
    <x v="14"/>
    <x v="4"/>
    <n v="112"/>
    <n v="77069"/>
    <n v="0.48260936478011618"/>
  </r>
  <r>
    <x v="4434"/>
    <s v="Aditya Kapoor"/>
    <x v="1"/>
    <x v="5"/>
    <s v="Manager"/>
    <d v="2024-03-17T00:00:00"/>
    <d v="1981-06-20T00:00:00"/>
    <n v="46102"/>
    <n v="9397"/>
    <n v="92"/>
    <x v="1"/>
    <x v="6"/>
    <n v="115"/>
    <n v="55499"/>
    <n v="0.20383063641490609"/>
  </r>
  <r>
    <x v="4435"/>
    <s v="Tarun Verma"/>
    <x v="0"/>
    <x v="2"/>
    <s v="Analyst"/>
    <d v="2019-09-19T00:00:00"/>
    <d v="1985-10-30T00:00:00"/>
    <n v="98928"/>
    <n v="14705"/>
    <n v="83"/>
    <x v="38"/>
    <x v="6"/>
    <n v="105"/>
    <n v="113633"/>
    <n v="0.14864345786834871"/>
  </r>
  <r>
    <x v="4436"/>
    <s v="Karan Malhotra"/>
    <x v="1"/>
    <x v="6"/>
    <s v="Associate"/>
    <d v="2017-07-03T00:00:00"/>
    <d v="1996-05-12T00:00:00"/>
    <n v="112417"/>
    <n v="11997"/>
    <n v="77"/>
    <x v="52"/>
    <x v="4"/>
    <n v="110"/>
    <n v="124414"/>
    <n v="0.1067187347109423"/>
  </r>
  <r>
    <x v="4437"/>
    <s v="Ananya Rao"/>
    <x v="0"/>
    <x v="0"/>
    <s v="Lead"/>
    <d v="2017-06-07T00:00:00"/>
    <d v="1988-05-09T00:00:00"/>
    <n v="56238"/>
    <n v="29115"/>
    <n v="67"/>
    <x v="42"/>
    <x v="1"/>
    <n v="114"/>
    <n v="85353"/>
    <n v="0.51771044489491092"/>
  </r>
  <r>
    <x v="4438"/>
    <s v="Krishna Chaitanya"/>
    <x v="1"/>
    <x v="3"/>
    <s v="Manager"/>
    <d v="2022-02-22T00:00:00"/>
    <d v="1982-03-29T00:00:00"/>
    <n v="80646"/>
    <n v="18829"/>
    <n v="100"/>
    <x v="32"/>
    <x v="0"/>
    <n v="109"/>
    <n v="99475"/>
    <n v="0.2334771718374129"/>
  </r>
  <r>
    <x v="4439"/>
    <s v="Tarun Verma"/>
    <x v="1"/>
    <x v="2"/>
    <s v="Lead"/>
    <d v="2016-07-10T00:00:00"/>
    <d v="1982-04-27T00:00:00"/>
    <n v="118379"/>
    <n v="8197"/>
    <n v="65"/>
    <x v="13"/>
    <x v="4"/>
    <n v="102"/>
    <n v="126576"/>
    <n v="6.9243700318468646E-2"/>
  </r>
  <r>
    <x v="4440"/>
    <s v="Pooja Das"/>
    <x v="0"/>
    <x v="4"/>
    <s v="Executive"/>
    <d v="2020-09-17T00:00:00"/>
    <d v="1991-03-25T00:00:00"/>
    <n v="57361"/>
    <n v="29303"/>
    <n v="89"/>
    <x v="3"/>
    <x v="1"/>
    <n v="106"/>
    <n v="86664"/>
    <n v="0.51085232126357627"/>
  </r>
  <r>
    <x v="4441"/>
    <s v="Karan Malhotra"/>
    <x v="0"/>
    <x v="5"/>
    <s v="Analyst"/>
    <d v="2022-03-16T00:00:00"/>
    <d v="2004-07-02T00:00:00"/>
    <n v="83584"/>
    <n v="20360"/>
    <n v="90"/>
    <x v="35"/>
    <x v="1"/>
    <n v="112"/>
    <n v="103944"/>
    <n v="0.24358728943338437"/>
  </r>
  <r>
    <x v="4442"/>
    <s v="Nisha Kapoor"/>
    <x v="0"/>
    <x v="1"/>
    <s v="Lead"/>
    <d v="2025-06-16T00:00:00"/>
    <d v="1992-09-02T00:00:00"/>
    <n v="43673"/>
    <n v="9366"/>
    <n v="80"/>
    <x v="5"/>
    <x v="1"/>
    <n v="108"/>
    <n v="53039"/>
    <n v="0.21445744510338194"/>
  </r>
  <r>
    <x v="4443"/>
    <s v="Ajay Singh"/>
    <x v="0"/>
    <x v="1"/>
    <s v="Senior Executive"/>
    <d v="2016-06-08T00:00:00"/>
    <d v="1996-02-25T00:00:00"/>
    <n v="89558"/>
    <n v="20626"/>
    <n v="88"/>
    <x v="51"/>
    <x v="5"/>
    <n v="115"/>
    <n v="110184"/>
    <n v="0.23030885013064159"/>
  </r>
  <r>
    <x v="4444"/>
    <s v="Ishita Roy"/>
    <x v="1"/>
    <x v="6"/>
    <s v="Associate"/>
    <d v="2022-07-25T00:00:00"/>
    <d v="1995-03-18T00:00:00"/>
    <n v="31278"/>
    <n v="10401"/>
    <n v="66"/>
    <x v="13"/>
    <x v="4"/>
    <n v="117"/>
    <n v="41679"/>
    <n v="0.33253404949165549"/>
  </r>
  <r>
    <x v="4445"/>
    <s v="Swathi Ramesh"/>
    <x v="1"/>
    <x v="1"/>
    <s v="Analyst"/>
    <d v="2016-02-13T00:00:00"/>
    <d v="1992-08-24T00:00:00"/>
    <n v="93987"/>
    <n v="15125"/>
    <n v="87"/>
    <x v="26"/>
    <x v="5"/>
    <n v="113"/>
    <n v="109112"/>
    <n v="0.16092651111323905"/>
  </r>
  <r>
    <x v="4446"/>
    <s v="Rohan Gupta"/>
    <x v="0"/>
    <x v="4"/>
    <s v="Associate"/>
    <d v="2022-12-24T00:00:00"/>
    <d v="2003-12-18T00:00:00"/>
    <n v="89118"/>
    <n v="22760"/>
    <n v="92"/>
    <x v="38"/>
    <x v="3"/>
    <n v="106"/>
    <n v="111878"/>
    <n v="0.25539172782153996"/>
  </r>
  <r>
    <x v="4447"/>
    <s v="Aarav Sharma"/>
    <x v="1"/>
    <x v="3"/>
    <s v="Senior Executive"/>
    <d v="2025-02-04T00:00:00"/>
    <d v="2010-11-12T00:00:00"/>
    <n v="107031"/>
    <n v="27673"/>
    <n v="97"/>
    <x v="51"/>
    <x v="1"/>
    <n v="108"/>
    <n v="134704"/>
    <n v="0.2585512608496604"/>
  </r>
  <r>
    <x v="4448"/>
    <s v="Meera Joshi"/>
    <x v="1"/>
    <x v="3"/>
    <s v="Associate"/>
    <d v="2015-08-18T00:00:00"/>
    <d v="1997-03-12T00:00:00"/>
    <n v="100527"/>
    <n v="27988"/>
    <n v="75"/>
    <x v="0"/>
    <x v="1"/>
    <n v="106"/>
    <n v="128515"/>
    <n v="0.27841276472987359"/>
  </r>
  <r>
    <x v="4449"/>
    <s v="Swathi Ramesh"/>
    <x v="1"/>
    <x v="1"/>
    <s v="Executive"/>
    <d v="2022-03-27T00:00:00"/>
    <d v="2008-08-29T00:00:00"/>
    <n v="32152"/>
    <n v="9922"/>
    <n v="80"/>
    <x v="54"/>
    <x v="2"/>
    <n v="103"/>
    <n v="42074"/>
    <n v="0.30859666583727297"/>
  </r>
  <r>
    <x v="4450"/>
    <s v="Neha Kulkarni"/>
    <x v="1"/>
    <x v="4"/>
    <s v="Senior Executive"/>
    <d v="2019-08-13T00:00:00"/>
    <d v="1999-12-19T00:00:00"/>
    <n v="109521"/>
    <n v="19819"/>
    <n v="93"/>
    <x v="13"/>
    <x v="4"/>
    <n v="103"/>
    <n v="129340"/>
    <n v="0.18096072899261328"/>
  </r>
  <r>
    <x v="4451"/>
    <s v="Swathi Ramesh"/>
    <x v="1"/>
    <x v="1"/>
    <s v="Lead"/>
    <d v="2019-08-24T00:00:00"/>
    <d v="1983-07-08T00:00:00"/>
    <n v="54468"/>
    <n v="23815"/>
    <n v="80"/>
    <x v="39"/>
    <x v="0"/>
    <n v="110"/>
    <n v="78283"/>
    <n v="0.43722919879562311"/>
  </r>
  <r>
    <x v="4452"/>
    <s v="Nisha Kapoor"/>
    <x v="1"/>
    <x v="5"/>
    <s v="Manager"/>
    <d v="2016-07-07T00:00:00"/>
    <d v="2011-08-04T00:00:00"/>
    <n v="33472"/>
    <n v="8760"/>
    <n v="95"/>
    <x v="15"/>
    <x v="0"/>
    <n v="115"/>
    <n v="42232"/>
    <n v="0.2617112810707457"/>
  </r>
  <r>
    <x v="4453"/>
    <s v="Kavya Nair"/>
    <x v="0"/>
    <x v="2"/>
    <s v="Senior Executive"/>
    <d v="2025-10-12T00:00:00"/>
    <d v="2008-04-10T00:00:00"/>
    <n v="31771"/>
    <n v="7863"/>
    <n v="99"/>
    <x v="18"/>
    <x v="2"/>
    <n v="107"/>
    <n v="39634"/>
    <n v="0.24748984923357778"/>
  </r>
  <r>
    <x v="4454"/>
    <s v="Tarun Verma"/>
    <x v="1"/>
    <x v="4"/>
    <s v="Associate"/>
    <d v="2016-07-17T00:00:00"/>
    <d v="1997-12-27T00:00:00"/>
    <n v="113432"/>
    <n v="11445"/>
    <n v="92"/>
    <x v="55"/>
    <x v="4"/>
    <n v="119"/>
    <n v="124877"/>
    <n v="0.10089745398123987"/>
  </r>
  <r>
    <x v="4455"/>
    <s v="Karan Malhotra"/>
    <x v="1"/>
    <x v="6"/>
    <s v="Manager"/>
    <d v="2025-08-01T00:00:00"/>
    <d v="2007-11-30T00:00:00"/>
    <n v="89679"/>
    <n v="27248"/>
    <n v="89"/>
    <x v="48"/>
    <x v="6"/>
    <n v="116"/>
    <n v="116927"/>
    <n v="0.30383924887654856"/>
  </r>
  <r>
    <x v="4456"/>
    <s v="Ravi Teja"/>
    <x v="0"/>
    <x v="5"/>
    <s v="Executive"/>
    <d v="2015-03-25T00:00:00"/>
    <d v="1981-12-21T00:00:00"/>
    <n v="97108"/>
    <n v="28530"/>
    <n v="67"/>
    <x v="1"/>
    <x v="4"/>
    <n v="101"/>
    <n v="125638"/>
    <n v="0.29379659760266919"/>
  </r>
  <r>
    <x v="4457"/>
    <s v="Sneha Iyer"/>
    <x v="1"/>
    <x v="1"/>
    <s v="Manager"/>
    <d v="2024-02-29T00:00:00"/>
    <d v="1998-04-17T00:00:00"/>
    <n v="112530"/>
    <n v="18638"/>
    <n v="98"/>
    <x v="17"/>
    <x v="2"/>
    <n v="106"/>
    <n v="131168"/>
    <n v="0.16562694392606417"/>
  </r>
  <r>
    <x v="4458"/>
    <s v="Aditya Kapoor"/>
    <x v="0"/>
    <x v="6"/>
    <s v="Associate"/>
    <d v="2018-08-17T00:00:00"/>
    <d v="2006-04-17T00:00:00"/>
    <n v="69590"/>
    <n v="8528"/>
    <n v="76"/>
    <x v="38"/>
    <x v="1"/>
    <n v="102"/>
    <n v="78118"/>
    <n v="0.12254634286535422"/>
  </r>
  <r>
    <x v="4459"/>
    <s v="Gayathri Iyer"/>
    <x v="1"/>
    <x v="3"/>
    <s v="Analyst"/>
    <d v="2022-02-03T00:00:00"/>
    <d v="2011-04-12T00:00:00"/>
    <n v="112908"/>
    <n v="5459"/>
    <n v="92"/>
    <x v="20"/>
    <x v="6"/>
    <n v="109"/>
    <n v="118367"/>
    <n v="4.8349098380982745E-2"/>
  </r>
  <r>
    <x v="4460"/>
    <s v="Nisha Kapoor"/>
    <x v="1"/>
    <x v="4"/>
    <s v="Lead"/>
    <d v="2020-06-04T00:00:00"/>
    <d v="1988-03-23T00:00:00"/>
    <n v="60769"/>
    <n v="10132"/>
    <n v="71"/>
    <x v="41"/>
    <x v="4"/>
    <n v="110"/>
    <n v="70901"/>
    <n v="0.16672974707498889"/>
  </r>
  <r>
    <x v="4461"/>
    <s v="Gayathri Iyer"/>
    <x v="1"/>
    <x v="3"/>
    <s v="Senior Executive"/>
    <d v="2022-11-22T00:00:00"/>
    <d v="2009-07-27T00:00:00"/>
    <n v="41843"/>
    <n v="25288"/>
    <n v="79"/>
    <x v="42"/>
    <x v="1"/>
    <n v="107"/>
    <n v="67131"/>
    <n v="0.60435437229644151"/>
  </r>
  <r>
    <x v="4462"/>
    <s v="Priya Reddy"/>
    <x v="1"/>
    <x v="0"/>
    <s v="Associate"/>
    <d v="2016-05-24T00:00:00"/>
    <d v="2006-04-20T00:00:00"/>
    <n v="85915"/>
    <n v="10088"/>
    <n v="81"/>
    <x v="7"/>
    <x v="5"/>
    <n v="107"/>
    <n v="96003"/>
    <n v="0.11741837863004131"/>
  </r>
  <r>
    <x v="4463"/>
    <s v="Vikram Singh"/>
    <x v="0"/>
    <x v="5"/>
    <s v="Executive"/>
    <d v="2018-09-03T00:00:00"/>
    <d v="1990-05-29T00:00:00"/>
    <n v="81625"/>
    <n v="20181"/>
    <n v="83"/>
    <x v="0"/>
    <x v="2"/>
    <n v="116"/>
    <n v="101806"/>
    <n v="0.24724042879019908"/>
  </r>
  <r>
    <x v="4464"/>
    <s v="Tarun Verma"/>
    <x v="1"/>
    <x v="1"/>
    <s v="Senior Executive"/>
    <d v="2025-02-16T00:00:00"/>
    <d v="2012-05-24T00:00:00"/>
    <n v="42049"/>
    <n v="17714"/>
    <n v="81"/>
    <x v="60"/>
    <x v="4"/>
    <n v="116"/>
    <n v="59763"/>
    <n v="0.42127042260220221"/>
  </r>
  <r>
    <x v="4465"/>
    <s v="Aditya Kapoor"/>
    <x v="0"/>
    <x v="1"/>
    <s v="Lead"/>
    <d v="2015-10-13T00:00:00"/>
    <d v="1980-05-28T00:00:00"/>
    <n v="64263"/>
    <n v="28227"/>
    <n v="97"/>
    <x v="58"/>
    <x v="1"/>
    <n v="103"/>
    <n v="92490"/>
    <n v="0.43924186545912891"/>
  </r>
  <r>
    <x v="4466"/>
    <s v="Vikram Singh"/>
    <x v="0"/>
    <x v="3"/>
    <s v="Associate"/>
    <d v="2015-11-04T00:00:00"/>
    <d v="2008-03-28T00:00:00"/>
    <n v="114879"/>
    <n v="25570"/>
    <n v="71"/>
    <x v="38"/>
    <x v="1"/>
    <n v="101"/>
    <n v="140449"/>
    <n v="0.22258202108305261"/>
  </r>
  <r>
    <x v="4467"/>
    <s v="Neha Kulkarni"/>
    <x v="0"/>
    <x v="2"/>
    <s v="Manager"/>
    <d v="2021-09-08T00:00:00"/>
    <d v="1981-07-31T00:00:00"/>
    <n v="88094"/>
    <n v="13657"/>
    <n v="85"/>
    <x v="23"/>
    <x v="0"/>
    <n v="114"/>
    <n v="101751"/>
    <n v="0.15502758417145321"/>
  </r>
  <r>
    <x v="4468"/>
    <s v="Ajay Singh"/>
    <x v="1"/>
    <x v="5"/>
    <s v="Lead"/>
    <d v="2018-01-23T00:00:00"/>
    <d v="2001-04-15T00:00:00"/>
    <n v="44865"/>
    <n v="29575"/>
    <n v="65"/>
    <x v="31"/>
    <x v="6"/>
    <n v="106"/>
    <n v="74440"/>
    <n v="0.65919982168728408"/>
  </r>
  <r>
    <x v="4469"/>
    <s v="Pooja Das"/>
    <x v="0"/>
    <x v="6"/>
    <s v="Associate"/>
    <d v="2019-09-30T00:00:00"/>
    <d v="2002-06-13T00:00:00"/>
    <n v="111040"/>
    <n v="13027"/>
    <n v="63"/>
    <x v="5"/>
    <x v="5"/>
    <n v="112"/>
    <n v="124067"/>
    <n v="0.11731808357348703"/>
  </r>
  <r>
    <x v="4470"/>
    <s v="Rohan Gupta"/>
    <x v="1"/>
    <x v="5"/>
    <s v="Manager"/>
    <d v="2019-03-03T00:00:00"/>
    <d v="2012-01-29T00:00:00"/>
    <n v="43927"/>
    <n v="16875"/>
    <n v="80"/>
    <x v="60"/>
    <x v="2"/>
    <n v="113"/>
    <n v="60802"/>
    <n v="0.38416008377535454"/>
  </r>
  <r>
    <x v="4471"/>
    <s v="Tarun Verma"/>
    <x v="0"/>
    <x v="6"/>
    <s v="Lead"/>
    <d v="2015-02-13T00:00:00"/>
    <d v="2001-04-15T00:00:00"/>
    <n v="98431"/>
    <n v="29879"/>
    <n v="65"/>
    <x v="28"/>
    <x v="6"/>
    <n v="116"/>
    <n v="128310"/>
    <n v="0.3035527425303004"/>
  </r>
  <r>
    <x v="4472"/>
    <s v="Kavya Nair"/>
    <x v="0"/>
    <x v="2"/>
    <s v="Manager"/>
    <d v="2018-05-03T00:00:00"/>
    <d v="2000-09-09T00:00:00"/>
    <n v="75594"/>
    <n v="13782"/>
    <n v="86"/>
    <x v="28"/>
    <x v="0"/>
    <n v="103"/>
    <n v="89376"/>
    <n v="0.18231605682990715"/>
  </r>
  <r>
    <x v="4473"/>
    <s v="Kavya Nair"/>
    <x v="1"/>
    <x v="0"/>
    <s v="Senior Executive"/>
    <d v="2021-11-01T00:00:00"/>
    <d v="2011-04-18T00:00:00"/>
    <n v="108756"/>
    <n v="24906"/>
    <n v="73"/>
    <x v="13"/>
    <x v="2"/>
    <n v="108"/>
    <n v="133662"/>
    <n v="0.229008054728015"/>
  </r>
  <r>
    <x v="4474"/>
    <s v="Sneha Iyer"/>
    <x v="1"/>
    <x v="1"/>
    <s v="Associate"/>
    <d v="2018-09-29T00:00:00"/>
    <d v="1997-09-10T00:00:00"/>
    <n v="116492"/>
    <n v="14768"/>
    <n v="76"/>
    <x v="16"/>
    <x v="1"/>
    <n v="102"/>
    <n v="131260"/>
    <n v="0.12677265391614875"/>
  </r>
  <r>
    <x v="4475"/>
    <s v="Gayathri Iyer"/>
    <x v="1"/>
    <x v="0"/>
    <s v="Lead"/>
    <d v="2021-10-14T00:00:00"/>
    <d v="1995-02-10T00:00:00"/>
    <n v="76543"/>
    <n v="18136"/>
    <n v="73"/>
    <x v="1"/>
    <x v="6"/>
    <n v="113"/>
    <n v="94679"/>
    <n v="0.23693871418679696"/>
  </r>
  <r>
    <x v="4476"/>
    <s v="Rohan Gupta"/>
    <x v="1"/>
    <x v="1"/>
    <s v="Lead"/>
    <d v="2025-05-19T00:00:00"/>
    <d v="1985-04-19T00:00:00"/>
    <n v="32053"/>
    <n v="16753"/>
    <n v="64"/>
    <x v="6"/>
    <x v="3"/>
    <n v="102"/>
    <n v="48806"/>
    <n v="0.52266558512463734"/>
  </r>
  <r>
    <x v="4477"/>
    <s v="Ishita Roy"/>
    <x v="1"/>
    <x v="5"/>
    <s v="Lead"/>
    <d v="2025-10-27T00:00:00"/>
    <d v="2011-12-14T00:00:00"/>
    <n v="109931"/>
    <n v="6817"/>
    <n v="79"/>
    <x v="44"/>
    <x v="1"/>
    <n v="104"/>
    <n v="116748"/>
    <n v="6.2011625474161065E-2"/>
  </r>
  <r>
    <x v="4478"/>
    <s v="Rahul Verma"/>
    <x v="0"/>
    <x v="2"/>
    <s v="Lead"/>
    <d v="2019-01-30T00:00:00"/>
    <d v="1988-10-06T00:00:00"/>
    <n v="115154"/>
    <n v="28903"/>
    <n v="90"/>
    <x v="28"/>
    <x v="0"/>
    <n v="108"/>
    <n v="144057"/>
    <n v="0.25099432064887023"/>
  </r>
  <r>
    <x v="4479"/>
    <s v="Ajay Singh"/>
    <x v="1"/>
    <x v="6"/>
    <s v="Executive"/>
    <d v="2020-05-31T00:00:00"/>
    <d v="2008-03-13T00:00:00"/>
    <n v="46389"/>
    <n v="24519"/>
    <n v="80"/>
    <x v="21"/>
    <x v="0"/>
    <n v="118"/>
    <n v="70908"/>
    <n v="0.52855202742029361"/>
  </r>
  <r>
    <x v="4480"/>
    <s v="Karan Malhotra"/>
    <x v="1"/>
    <x v="3"/>
    <s v="Associate"/>
    <d v="2022-10-25T00:00:00"/>
    <d v="1982-09-29T00:00:00"/>
    <n v="68861"/>
    <n v="16814"/>
    <n v="79"/>
    <x v="56"/>
    <x v="1"/>
    <n v="119"/>
    <n v="85675"/>
    <n v="0.24417304424855868"/>
  </r>
  <r>
    <x v="4481"/>
    <s v="Priya Reddy"/>
    <x v="1"/>
    <x v="0"/>
    <s v="Executive"/>
    <d v="2022-10-11T00:00:00"/>
    <d v="2006-05-14T00:00:00"/>
    <n v="104318"/>
    <n v="17588"/>
    <n v="98"/>
    <x v="33"/>
    <x v="1"/>
    <n v="104"/>
    <n v="121906"/>
    <n v="0.16859985812611439"/>
  </r>
  <r>
    <x v="4482"/>
    <s v="Aditya Kapoor"/>
    <x v="1"/>
    <x v="2"/>
    <s v="Manager"/>
    <d v="2017-01-19T00:00:00"/>
    <d v="2001-06-14T00:00:00"/>
    <n v="26240"/>
    <n v="6626"/>
    <n v="68"/>
    <x v="48"/>
    <x v="5"/>
    <n v="107"/>
    <n v="32866"/>
    <n v="0.25251524390243901"/>
  </r>
  <r>
    <x v="4483"/>
    <s v="Sneha Iyer"/>
    <x v="0"/>
    <x v="1"/>
    <s v="Associate"/>
    <d v="2020-09-17T00:00:00"/>
    <d v="2005-08-27T00:00:00"/>
    <n v="50563"/>
    <n v="20432"/>
    <n v="76"/>
    <x v="22"/>
    <x v="6"/>
    <n v="106"/>
    <n v="70995"/>
    <n v="0.40408994719458891"/>
  </r>
  <r>
    <x v="4484"/>
    <s v="Rahul Verma"/>
    <x v="0"/>
    <x v="3"/>
    <s v="Manager"/>
    <d v="2024-06-20T00:00:00"/>
    <d v="2004-01-12T00:00:00"/>
    <n v="62634"/>
    <n v="7481"/>
    <n v="83"/>
    <x v="32"/>
    <x v="2"/>
    <n v="103"/>
    <n v="70115"/>
    <n v="0.11943992080978383"/>
  </r>
  <r>
    <x v="4485"/>
    <s v="Arjun Mehta"/>
    <x v="0"/>
    <x v="4"/>
    <s v="Senior Executive"/>
    <d v="2016-12-08T00:00:00"/>
    <d v="2011-06-02T00:00:00"/>
    <n v="106972"/>
    <n v="26172"/>
    <n v="83"/>
    <x v="7"/>
    <x v="0"/>
    <n v="119"/>
    <n v="133144"/>
    <n v="0.24466215458250756"/>
  </r>
  <r>
    <x v="4486"/>
    <s v="Meera Joshi"/>
    <x v="1"/>
    <x v="5"/>
    <s v="Analyst"/>
    <d v="2020-04-21T00:00:00"/>
    <d v="1999-07-19T00:00:00"/>
    <n v="112350"/>
    <n v="16946"/>
    <n v="81"/>
    <x v="45"/>
    <x v="1"/>
    <n v="106"/>
    <n v="129296"/>
    <n v="0.15083222073876279"/>
  </r>
  <r>
    <x v="4487"/>
    <s v="Arjun Mehta"/>
    <x v="0"/>
    <x v="2"/>
    <s v="Senior Executive"/>
    <d v="2019-01-20T00:00:00"/>
    <d v="1985-10-25T00:00:00"/>
    <n v="115544"/>
    <n v="22917"/>
    <n v="80"/>
    <x v="45"/>
    <x v="2"/>
    <n v="101"/>
    <n v="138461"/>
    <n v="0.19834002631032335"/>
  </r>
  <r>
    <x v="4488"/>
    <s v="Neha Kulkarni"/>
    <x v="0"/>
    <x v="0"/>
    <s v="Lead"/>
    <d v="2016-09-11T00:00:00"/>
    <d v="1986-08-19T00:00:00"/>
    <n v="96688"/>
    <n v="28379"/>
    <n v="71"/>
    <x v="9"/>
    <x v="5"/>
    <n v="108"/>
    <n v="125067"/>
    <n v="0.29351108720834024"/>
  </r>
  <r>
    <x v="4489"/>
    <s v="Meera Joshi"/>
    <x v="0"/>
    <x v="4"/>
    <s v="Associate"/>
    <d v="2020-11-29T00:00:00"/>
    <d v="2007-06-22T00:00:00"/>
    <n v="90254"/>
    <n v="8403"/>
    <n v="83"/>
    <x v="30"/>
    <x v="5"/>
    <n v="112"/>
    <n v="98657"/>
    <n v="9.3103906752055307E-2"/>
  </r>
  <r>
    <x v="4490"/>
    <s v="Ajay Singh"/>
    <x v="1"/>
    <x v="6"/>
    <s v="Associate"/>
    <d v="2025-07-30T00:00:00"/>
    <d v="1987-01-10T00:00:00"/>
    <n v="78810"/>
    <n v="22244"/>
    <n v="79"/>
    <x v="3"/>
    <x v="0"/>
    <n v="116"/>
    <n v="101054"/>
    <n v="0.28224844562872731"/>
  </r>
  <r>
    <x v="4491"/>
    <s v="Vikram Singh"/>
    <x v="1"/>
    <x v="6"/>
    <s v="Lead"/>
    <d v="2019-01-14T00:00:00"/>
    <d v="1994-05-25T00:00:00"/>
    <n v="29433"/>
    <n v="19904"/>
    <n v="69"/>
    <x v="47"/>
    <x v="1"/>
    <n v="108"/>
    <n v="49337"/>
    <n v="0.67624774912513164"/>
  </r>
  <r>
    <x v="4492"/>
    <s v="Sneha Iyer"/>
    <x v="0"/>
    <x v="0"/>
    <s v="Manager"/>
    <d v="2025-08-23T00:00:00"/>
    <d v="1995-11-08T00:00:00"/>
    <n v="114691"/>
    <n v="6614"/>
    <n v="93"/>
    <x v="60"/>
    <x v="6"/>
    <n v="118"/>
    <n v="121305"/>
    <n v="5.7667994873180979E-2"/>
  </r>
  <r>
    <x v="4493"/>
    <s v="Tarun Verma"/>
    <x v="1"/>
    <x v="3"/>
    <s v="Lead"/>
    <d v="2018-06-25T00:00:00"/>
    <d v="1995-09-23T00:00:00"/>
    <n v="28350"/>
    <n v="29483"/>
    <n v="81"/>
    <x v="60"/>
    <x v="6"/>
    <n v="101"/>
    <n v="57833"/>
    <n v="1.0399647266313934"/>
  </r>
  <r>
    <x v="4494"/>
    <s v="Aditya Kapoor"/>
    <x v="0"/>
    <x v="0"/>
    <s v="Analyst"/>
    <d v="2021-04-21T00:00:00"/>
    <d v="2008-10-14T00:00:00"/>
    <n v="97883"/>
    <n v="27296"/>
    <n v="86"/>
    <x v="32"/>
    <x v="1"/>
    <n v="116"/>
    <n v="125179"/>
    <n v="0.2788635411664947"/>
  </r>
  <r>
    <x v="4495"/>
    <s v="Vikram Singh"/>
    <x v="1"/>
    <x v="3"/>
    <s v="Associate"/>
    <d v="2015-11-22T00:00:00"/>
    <d v="2006-05-22T00:00:00"/>
    <n v="52806"/>
    <n v="19632"/>
    <n v="94"/>
    <x v="34"/>
    <x v="4"/>
    <n v="118"/>
    <n v="72438"/>
    <n v="0.37177593455289171"/>
  </r>
  <r>
    <x v="4496"/>
    <s v="Neha Kulkarni"/>
    <x v="1"/>
    <x v="1"/>
    <s v="Associate"/>
    <d v="2023-10-24T00:00:00"/>
    <d v="2008-06-09T00:00:00"/>
    <n v="63755"/>
    <n v="17735"/>
    <n v="81"/>
    <x v="12"/>
    <x v="5"/>
    <n v="108"/>
    <n v="81490"/>
    <n v="0.27817426084228686"/>
  </r>
  <r>
    <x v="4497"/>
    <s v="Pooja Das"/>
    <x v="1"/>
    <x v="3"/>
    <s v="Senior Executive"/>
    <d v="2023-05-05T00:00:00"/>
    <d v="2005-10-01T00:00:00"/>
    <n v="78532"/>
    <n v="12499"/>
    <n v="72"/>
    <x v="29"/>
    <x v="2"/>
    <n v="119"/>
    <n v="91031"/>
    <n v="0.15915805022156573"/>
  </r>
  <r>
    <x v="4498"/>
    <s v="Arjun Mehta"/>
    <x v="0"/>
    <x v="5"/>
    <s v="Lead"/>
    <d v="2019-10-29T00:00:00"/>
    <d v="1987-08-21T00:00:00"/>
    <n v="90797"/>
    <n v="8750"/>
    <n v="99"/>
    <x v="57"/>
    <x v="6"/>
    <n v="112"/>
    <n v="99547"/>
    <n v="9.636882275846119E-2"/>
  </r>
  <r>
    <x v="4499"/>
    <s v="Aarav Sharma"/>
    <x v="0"/>
    <x v="1"/>
    <s v="Associate"/>
    <d v="2018-04-03T00:00:00"/>
    <d v="1989-04-10T00:00:00"/>
    <n v="97012"/>
    <n v="25932"/>
    <n v="91"/>
    <x v="12"/>
    <x v="3"/>
    <n v="111"/>
    <n v="122944"/>
    <n v="0.26730713726136973"/>
  </r>
  <r>
    <x v="4500"/>
    <s v="Priya Reddy"/>
    <x v="1"/>
    <x v="1"/>
    <s v="Analyst"/>
    <d v="2021-09-24T00:00:00"/>
    <d v="1992-12-30T00:00:00"/>
    <n v="26136"/>
    <n v="15469"/>
    <n v="100"/>
    <x v="20"/>
    <x v="3"/>
    <n v="116"/>
    <n v="41605"/>
    <n v="0.59186562595653502"/>
  </r>
  <r>
    <x v="4501"/>
    <s v="Arjun Mehta"/>
    <x v="1"/>
    <x v="0"/>
    <s v="Manager"/>
    <d v="2020-05-12T00:00:00"/>
    <d v="2008-10-11T00:00:00"/>
    <n v="98881"/>
    <n v="18994"/>
    <n v="70"/>
    <x v="9"/>
    <x v="6"/>
    <n v="109"/>
    <n v="117875"/>
    <n v="0.19208948129569886"/>
  </r>
  <r>
    <x v="4502"/>
    <s v="Meera Joshi"/>
    <x v="1"/>
    <x v="3"/>
    <s v="Executive"/>
    <d v="2025-12-13T00:00:00"/>
    <d v="1998-05-18T00:00:00"/>
    <n v="74499"/>
    <n v="5526"/>
    <n v="96"/>
    <x v="60"/>
    <x v="4"/>
    <n v="111"/>
    <n v="80025"/>
    <n v="7.4175492288487091E-2"/>
  </r>
  <r>
    <x v="4503"/>
    <s v="Gayathri Iyer"/>
    <x v="0"/>
    <x v="4"/>
    <s v="Manager"/>
    <d v="2016-01-17T00:00:00"/>
    <d v="1999-09-11T00:00:00"/>
    <n v="64064"/>
    <n v="20882"/>
    <n v="74"/>
    <x v="6"/>
    <x v="2"/>
    <n v="112"/>
    <n v="84946"/>
    <n v="0.32595529470529472"/>
  </r>
  <r>
    <x v="4504"/>
    <s v="Rohan Gupta"/>
    <x v="1"/>
    <x v="2"/>
    <s v="Manager"/>
    <d v="2020-11-29T00:00:00"/>
    <d v="1995-09-14T00:00:00"/>
    <n v="93678"/>
    <n v="19758"/>
    <n v="79"/>
    <x v="10"/>
    <x v="0"/>
    <n v="120"/>
    <n v="113436"/>
    <n v="0.21091398193812849"/>
  </r>
  <r>
    <x v="4505"/>
    <s v="Krishna Chaitanya"/>
    <x v="1"/>
    <x v="2"/>
    <s v="Senior Executive"/>
    <d v="2020-01-29T00:00:00"/>
    <d v="1985-03-23T00:00:00"/>
    <n v="57078"/>
    <n v="8710"/>
    <n v="100"/>
    <x v="39"/>
    <x v="1"/>
    <n v="109"/>
    <n v="65788"/>
    <n v="0.15259819895581486"/>
  </r>
  <r>
    <x v="4506"/>
    <s v="Vikram Singh"/>
    <x v="1"/>
    <x v="5"/>
    <s v="Lead"/>
    <d v="2021-09-27T00:00:00"/>
    <d v="1997-07-04T00:00:00"/>
    <n v="33456"/>
    <n v="19258"/>
    <n v="75"/>
    <x v="3"/>
    <x v="1"/>
    <n v="111"/>
    <n v="52714"/>
    <n v="0.57562171209947388"/>
  </r>
  <r>
    <x v="4507"/>
    <s v="Kavya Nair"/>
    <x v="1"/>
    <x v="3"/>
    <s v="Senior Executive"/>
    <d v="2020-05-09T00:00:00"/>
    <d v="2001-05-20T00:00:00"/>
    <n v="88356"/>
    <n v="14098"/>
    <n v="75"/>
    <x v="58"/>
    <x v="0"/>
    <n v="106"/>
    <n v="102454"/>
    <n v="0.15955905654398117"/>
  </r>
  <r>
    <x v="4508"/>
    <s v="Rahul Verma"/>
    <x v="0"/>
    <x v="1"/>
    <s v="Manager"/>
    <d v="2018-01-27T00:00:00"/>
    <d v="2003-02-10T00:00:00"/>
    <n v="84651"/>
    <n v="19561"/>
    <n v="83"/>
    <x v="6"/>
    <x v="4"/>
    <n v="103"/>
    <n v="104212"/>
    <n v="0.23107819163388502"/>
  </r>
  <r>
    <x v="4509"/>
    <s v="Ajay Singh"/>
    <x v="0"/>
    <x v="4"/>
    <s v="Manager"/>
    <d v="2024-05-03T00:00:00"/>
    <d v="2003-04-15T00:00:00"/>
    <n v="86482"/>
    <n v="15882"/>
    <n v="83"/>
    <x v="32"/>
    <x v="1"/>
    <n v="118"/>
    <n v="102364"/>
    <n v="0.18364515159223885"/>
  </r>
  <r>
    <x v="4510"/>
    <s v="Ananya Rao"/>
    <x v="0"/>
    <x v="2"/>
    <s v="Executive"/>
    <d v="2024-02-17T00:00:00"/>
    <d v="2006-09-03T00:00:00"/>
    <n v="30307"/>
    <n v="25946"/>
    <n v="61"/>
    <x v="55"/>
    <x v="6"/>
    <n v="111"/>
    <n v="56253"/>
    <n v="0.8561058501336325"/>
  </r>
  <r>
    <x v="4511"/>
    <s v="Gayathri Iyer"/>
    <x v="0"/>
    <x v="6"/>
    <s v="Senior Executive"/>
    <d v="2018-12-07T00:00:00"/>
    <d v="1985-01-30T00:00:00"/>
    <n v="82429"/>
    <n v="12540"/>
    <n v="84"/>
    <x v="49"/>
    <x v="1"/>
    <n v="112"/>
    <n v="94969"/>
    <n v="0.15213092479588494"/>
  </r>
  <r>
    <x v="4512"/>
    <s v="Pooja Das"/>
    <x v="0"/>
    <x v="6"/>
    <s v="Lead"/>
    <d v="2021-05-12T00:00:00"/>
    <d v="1983-01-05T00:00:00"/>
    <n v="99927"/>
    <n v="12343"/>
    <n v="77"/>
    <x v="54"/>
    <x v="5"/>
    <n v="110"/>
    <n v="112270"/>
    <n v="0.12352016972389844"/>
  </r>
  <r>
    <x v="4513"/>
    <s v="Neha Kulkarni"/>
    <x v="0"/>
    <x v="5"/>
    <s v="Lead"/>
    <d v="2023-04-17T00:00:00"/>
    <d v="2001-01-19T00:00:00"/>
    <n v="38519"/>
    <n v="9414"/>
    <n v="72"/>
    <x v="39"/>
    <x v="5"/>
    <n v="108"/>
    <n v="47933"/>
    <n v="0.24439886809107195"/>
  </r>
  <r>
    <x v="4514"/>
    <s v="Priya Reddy"/>
    <x v="1"/>
    <x v="6"/>
    <s v="Executive"/>
    <d v="2017-04-08T00:00:00"/>
    <d v="1996-09-05T00:00:00"/>
    <n v="50526"/>
    <n v="28385"/>
    <n v="83"/>
    <x v="39"/>
    <x v="2"/>
    <n v="111"/>
    <n v="78911"/>
    <n v="0.56178996952064286"/>
  </r>
  <r>
    <x v="4515"/>
    <s v="Gayathri Iyer"/>
    <x v="0"/>
    <x v="4"/>
    <s v="Associate"/>
    <d v="2024-02-03T00:00:00"/>
    <d v="1987-01-06T00:00:00"/>
    <n v="91030"/>
    <n v="11091"/>
    <n v="67"/>
    <x v="9"/>
    <x v="2"/>
    <n v="101"/>
    <n v="102121"/>
    <n v="0.12183895419092607"/>
  </r>
  <r>
    <x v="4516"/>
    <s v="Swathi Ramesh"/>
    <x v="1"/>
    <x v="4"/>
    <s v="Associate"/>
    <d v="2023-07-26T00:00:00"/>
    <d v="2008-03-22T00:00:00"/>
    <n v="67626"/>
    <n v="25738"/>
    <n v="90"/>
    <x v="10"/>
    <x v="0"/>
    <n v="118"/>
    <n v="93364"/>
    <n v="0.3805932629462041"/>
  </r>
  <r>
    <x v="4517"/>
    <s v="Arjun Mehta"/>
    <x v="1"/>
    <x v="1"/>
    <s v="Associate"/>
    <d v="2024-07-21T00:00:00"/>
    <d v="1999-01-22T00:00:00"/>
    <n v="57446"/>
    <n v="6553"/>
    <n v="97"/>
    <x v="57"/>
    <x v="2"/>
    <n v="115"/>
    <n v="63999"/>
    <n v="0.11407234620339102"/>
  </r>
  <r>
    <x v="4518"/>
    <s v="Ananya Rao"/>
    <x v="0"/>
    <x v="5"/>
    <s v="Associate"/>
    <d v="2024-06-25T00:00:00"/>
    <d v="1997-04-05T00:00:00"/>
    <n v="78990"/>
    <n v="5892"/>
    <n v="96"/>
    <x v="32"/>
    <x v="0"/>
    <n v="119"/>
    <n v="84882"/>
    <n v="7.4591720470945685E-2"/>
  </r>
  <r>
    <x v="4519"/>
    <s v="Tarun Verma"/>
    <x v="1"/>
    <x v="6"/>
    <s v="Analyst"/>
    <d v="2023-11-14T00:00:00"/>
    <d v="1982-06-24T00:00:00"/>
    <n v="114930"/>
    <n v="26056"/>
    <n v="78"/>
    <x v="18"/>
    <x v="3"/>
    <n v="102"/>
    <n v="140986"/>
    <n v="0.22671191159836424"/>
  </r>
  <r>
    <x v="4520"/>
    <s v="Ishita Roy"/>
    <x v="0"/>
    <x v="4"/>
    <s v="Associate"/>
    <d v="2016-10-05T00:00:00"/>
    <d v="2007-05-09T00:00:00"/>
    <n v="28565"/>
    <n v="27487"/>
    <n v="65"/>
    <x v="1"/>
    <x v="2"/>
    <n v="120"/>
    <n v="56052"/>
    <n v="0.96226150883948891"/>
  </r>
  <r>
    <x v="4521"/>
    <s v="Ananya Rao"/>
    <x v="0"/>
    <x v="2"/>
    <s v="Executive"/>
    <d v="2019-07-16T00:00:00"/>
    <d v="1995-12-15T00:00:00"/>
    <n v="44361"/>
    <n v="19701"/>
    <n v="93"/>
    <x v="24"/>
    <x v="3"/>
    <n v="110"/>
    <n v="64062"/>
    <n v="0.44410630959626701"/>
  </r>
  <r>
    <x v="4522"/>
    <s v="Karan Malhotra"/>
    <x v="0"/>
    <x v="0"/>
    <s v="Senior Executive"/>
    <d v="2021-12-19T00:00:00"/>
    <d v="1993-08-25T00:00:00"/>
    <n v="112911"/>
    <n v="7569"/>
    <n v="82"/>
    <x v="40"/>
    <x v="2"/>
    <n v="104"/>
    <n v="120480"/>
    <n v="6.7035098440364538E-2"/>
  </r>
  <r>
    <x v="4523"/>
    <s v="Rahul Verma"/>
    <x v="1"/>
    <x v="3"/>
    <s v="Senior Executive"/>
    <d v="2017-04-12T00:00:00"/>
    <d v="2006-03-14T00:00:00"/>
    <n v="97239"/>
    <n v="28759"/>
    <n v="88"/>
    <x v="24"/>
    <x v="3"/>
    <n v="111"/>
    <n v="125998"/>
    <n v="0.29575581813881263"/>
  </r>
  <r>
    <x v="4524"/>
    <s v="Ravi Teja"/>
    <x v="0"/>
    <x v="2"/>
    <s v="Manager"/>
    <d v="2023-10-27T00:00:00"/>
    <d v="2004-10-22T00:00:00"/>
    <n v="85339"/>
    <n v="26974"/>
    <n v="62"/>
    <x v="10"/>
    <x v="0"/>
    <n v="117"/>
    <n v="112313"/>
    <n v="0.31608057277446422"/>
  </r>
  <r>
    <x v="4525"/>
    <s v="Pooja Das"/>
    <x v="0"/>
    <x v="3"/>
    <s v="Senior Executive"/>
    <d v="2022-12-25T00:00:00"/>
    <d v="1994-02-23T00:00:00"/>
    <n v="51277"/>
    <n v="27632"/>
    <n v="95"/>
    <x v="34"/>
    <x v="6"/>
    <n v="112"/>
    <n v="78909"/>
    <n v="0.5388770793923201"/>
  </r>
  <r>
    <x v="4526"/>
    <s v="Rohan Gupta"/>
    <x v="1"/>
    <x v="6"/>
    <s v="Manager"/>
    <d v="2022-01-10T00:00:00"/>
    <d v="2001-05-28T00:00:00"/>
    <n v="43603"/>
    <n v="19332"/>
    <n v="93"/>
    <x v="5"/>
    <x v="4"/>
    <n v="120"/>
    <n v="62935"/>
    <n v="0.44336398871637273"/>
  </r>
  <r>
    <x v="4527"/>
    <s v="Meera Joshi"/>
    <x v="0"/>
    <x v="5"/>
    <s v="Associate"/>
    <d v="2023-04-23T00:00:00"/>
    <d v="2011-04-27T00:00:00"/>
    <n v="28150"/>
    <n v="16442"/>
    <n v="65"/>
    <x v="34"/>
    <x v="5"/>
    <n v="102"/>
    <n v="44592"/>
    <n v="0.58408525754884544"/>
  </r>
  <r>
    <x v="4528"/>
    <s v="Neha Kulkarni"/>
    <x v="1"/>
    <x v="3"/>
    <s v="Executive"/>
    <d v="2015-09-23T00:00:00"/>
    <d v="1985-10-06T00:00:00"/>
    <n v="95088"/>
    <n v="8498"/>
    <n v="80"/>
    <x v="6"/>
    <x v="1"/>
    <n v="108"/>
    <n v="103586"/>
    <n v="8.9369846878680798E-2"/>
  </r>
  <r>
    <x v="4529"/>
    <s v="Ravi Teja"/>
    <x v="1"/>
    <x v="5"/>
    <s v="Analyst"/>
    <d v="2024-04-14T00:00:00"/>
    <d v="1988-03-19T00:00:00"/>
    <n v="88373"/>
    <n v="22062"/>
    <n v="81"/>
    <x v="16"/>
    <x v="2"/>
    <n v="119"/>
    <n v="110435"/>
    <n v="0.2496463852081518"/>
  </r>
  <r>
    <x v="4530"/>
    <s v="Ravi Teja"/>
    <x v="0"/>
    <x v="0"/>
    <s v="Senior Executive"/>
    <d v="2025-10-08T00:00:00"/>
    <d v="2012-07-10T00:00:00"/>
    <n v="100170"/>
    <n v="10591"/>
    <n v="79"/>
    <x v="19"/>
    <x v="5"/>
    <n v="116"/>
    <n v="110761"/>
    <n v="0.10573025856044724"/>
  </r>
  <r>
    <x v="4531"/>
    <s v="Sneha Iyer"/>
    <x v="1"/>
    <x v="1"/>
    <s v="Analyst"/>
    <d v="2024-10-06T00:00:00"/>
    <d v="1999-02-11T00:00:00"/>
    <n v="115241"/>
    <n v="11298"/>
    <n v="96"/>
    <x v="26"/>
    <x v="4"/>
    <n v="117"/>
    <n v="126539"/>
    <n v="9.8038024661361842E-2"/>
  </r>
  <r>
    <x v="4532"/>
    <s v="Meera Joshi"/>
    <x v="0"/>
    <x v="0"/>
    <s v="Associate"/>
    <d v="2021-04-09T00:00:00"/>
    <d v="1991-09-13T00:00:00"/>
    <n v="114583"/>
    <n v="21444"/>
    <n v="73"/>
    <x v="38"/>
    <x v="2"/>
    <n v="117"/>
    <n v="136027"/>
    <n v="0.18714818079470777"/>
  </r>
  <r>
    <x v="4533"/>
    <s v="Sneha Iyer"/>
    <x v="1"/>
    <x v="3"/>
    <s v="Executive"/>
    <d v="2017-03-25T00:00:00"/>
    <d v="2004-01-12T00:00:00"/>
    <n v="76729"/>
    <n v="18944"/>
    <n v="81"/>
    <x v="13"/>
    <x v="2"/>
    <n v="102"/>
    <n v="95673"/>
    <n v="0.24689491587274695"/>
  </r>
  <r>
    <x v="4534"/>
    <s v="Karan Malhotra"/>
    <x v="1"/>
    <x v="3"/>
    <s v="Senior Executive"/>
    <d v="2025-06-22T00:00:00"/>
    <d v="1995-09-11T00:00:00"/>
    <n v="98940"/>
    <n v="16656"/>
    <n v="88"/>
    <x v="35"/>
    <x v="5"/>
    <n v="111"/>
    <n v="115596"/>
    <n v="0.16834445118253488"/>
  </r>
  <r>
    <x v="4535"/>
    <s v="Pooja Das"/>
    <x v="0"/>
    <x v="5"/>
    <s v="Analyst"/>
    <d v="2018-07-28T00:00:00"/>
    <d v="2008-08-27T00:00:00"/>
    <n v="112698"/>
    <n v="19480"/>
    <n v="90"/>
    <x v="47"/>
    <x v="0"/>
    <n v="105"/>
    <n v="132178"/>
    <n v="0.1728513372020799"/>
  </r>
  <r>
    <x v="4536"/>
    <s v="Meera Joshi"/>
    <x v="0"/>
    <x v="6"/>
    <s v="Analyst"/>
    <d v="2017-01-02T00:00:00"/>
    <d v="1994-09-21T00:00:00"/>
    <n v="115235"/>
    <n v="29535"/>
    <n v="94"/>
    <x v="46"/>
    <x v="1"/>
    <n v="117"/>
    <n v="144770"/>
    <n v="0.25630233869917995"/>
  </r>
  <r>
    <x v="4537"/>
    <s v="Ravi Teja"/>
    <x v="0"/>
    <x v="0"/>
    <s v="Lead"/>
    <d v="2021-01-23T00:00:00"/>
    <d v="1994-05-12T00:00:00"/>
    <n v="67642"/>
    <n v="22321"/>
    <n v="88"/>
    <x v="11"/>
    <x v="5"/>
    <n v="111"/>
    <n v="89963"/>
    <n v="0.32998728600573607"/>
  </r>
  <r>
    <x v="4538"/>
    <s v="Tarun Verma"/>
    <x v="1"/>
    <x v="5"/>
    <s v="Senior Executive"/>
    <d v="2023-10-18T00:00:00"/>
    <d v="2001-03-14T00:00:00"/>
    <n v="107481"/>
    <n v="9881"/>
    <n v="62"/>
    <x v="56"/>
    <x v="6"/>
    <n v="105"/>
    <n v="117362"/>
    <n v="9.1932527609530981E-2"/>
  </r>
  <r>
    <x v="4539"/>
    <s v="Pooja Das"/>
    <x v="0"/>
    <x v="0"/>
    <s v="Senior Executive"/>
    <d v="2015-12-17T00:00:00"/>
    <d v="1996-08-03T00:00:00"/>
    <n v="32768"/>
    <n v="20299"/>
    <n v="79"/>
    <x v="21"/>
    <x v="5"/>
    <n v="104"/>
    <n v="53067"/>
    <n v="0.619476318359375"/>
  </r>
  <r>
    <x v="4540"/>
    <s v="Karan Malhotra"/>
    <x v="1"/>
    <x v="0"/>
    <s v="Manager"/>
    <d v="2022-07-11T00:00:00"/>
    <d v="1985-05-01T00:00:00"/>
    <n v="81114"/>
    <n v="27299"/>
    <n v="67"/>
    <x v="19"/>
    <x v="3"/>
    <n v="112"/>
    <n v="108413"/>
    <n v="0.33655102694972505"/>
  </r>
  <r>
    <x v="4541"/>
    <s v="Nisha Kapoor"/>
    <x v="1"/>
    <x v="3"/>
    <s v="Analyst"/>
    <d v="2017-08-04T00:00:00"/>
    <d v="2009-01-23T00:00:00"/>
    <n v="62294"/>
    <n v="5545"/>
    <n v="77"/>
    <x v="58"/>
    <x v="0"/>
    <n v="112"/>
    <n v="67839"/>
    <n v="8.9013388127267473E-2"/>
  </r>
  <r>
    <x v="4542"/>
    <s v="Priya Reddy"/>
    <x v="0"/>
    <x v="0"/>
    <s v="Senior Executive"/>
    <d v="2018-10-07T00:00:00"/>
    <d v="2004-10-04T00:00:00"/>
    <n v="64435"/>
    <n v="6111"/>
    <n v="95"/>
    <x v="21"/>
    <x v="5"/>
    <n v="105"/>
    <n v="70546"/>
    <n v="9.4839760999456818E-2"/>
  </r>
  <r>
    <x v="4543"/>
    <s v="Nisha Kapoor"/>
    <x v="1"/>
    <x v="0"/>
    <s v="Associate"/>
    <d v="2024-10-20T00:00:00"/>
    <d v="2005-08-07T00:00:00"/>
    <n v="106653"/>
    <n v="27340"/>
    <n v="62"/>
    <x v="57"/>
    <x v="0"/>
    <n v="113"/>
    <n v="133993"/>
    <n v="0.25634534424723165"/>
  </r>
  <r>
    <x v="4544"/>
    <s v="Pooja Das"/>
    <x v="1"/>
    <x v="4"/>
    <s v="Executive"/>
    <d v="2018-09-22T00:00:00"/>
    <d v="1999-08-10T00:00:00"/>
    <n v="110082"/>
    <n v="16412"/>
    <n v="92"/>
    <x v="29"/>
    <x v="6"/>
    <n v="108"/>
    <n v="126494"/>
    <n v="0.14908886103086791"/>
  </r>
  <r>
    <x v="4545"/>
    <s v="Nisha Kapoor"/>
    <x v="1"/>
    <x v="1"/>
    <s v="Manager"/>
    <d v="2017-06-10T00:00:00"/>
    <d v="1998-02-05T00:00:00"/>
    <n v="63388"/>
    <n v="20965"/>
    <n v="68"/>
    <x v="38"/>
    <x v="5"/>
    <n v="110"/>
    <n v="84353"/>
    <n v="0.33074083422729855"/>
  </r>
  <r>
    <x v="4546"/>
    <s v="Meera Joshi"/>
    <x v="1"/>
    <x v="5"/>
    <s v="Manager"/>
    <d v="2025-04-11T00:00:00"/>
    <d v="1984-05-12T00:00:00"/>
    <n v="88506"/>
    <n v="6257"/>
    <n v="93"/>
    <x v="30"/>
    <x v="5"/>
    <n v="108"/>
    <n v="94763"/>
    <n v="7.0695772038053911E-2"/>
  </r>
  <r>
    <x v="4547"/>
    <s v="Meera Joshi"/>
    <x v="0"/>
    <x v="5"/>
    <s v="Senior Executive"/>
    <d v="2024-10-08T00:00:00"/>
    <d v="2008-11-01T00:00:00"/>
    <n v="112540"/>
    <n v="11028"/>
    <n v="76"/>
    <x v="18"/>
    <x v="0"/>
    <n v="120"/>
    <n v="123568"/>
    <n v="9.799182512884308E-2"/>
  </r>
  <r>
    <x v="4548"/>
    <s v="Nisha Kapoor"/>
    <x v="1"/>
    <x v="3"/>
    <s v="Lead"/>
    <d v="2017-10-11T00:00:00"/>
    <d v="2010-02-08T00:00:00"/>
    <n v="104622"/>
    <n v="6154"/>
    <n v="62"/>
    <x v="30"/>
    <x v="6"/>
    <n v="109"/>
    <n v="110776"/>
    <n v="5.8821280419032326E-2"/>
  </r>
  <r>
    <x v="4549"/>
    <s v="Meera Joshi"/>
    <x v="0"/>
    <x v="4"/>
    <s v="Lead"/>
    <d v="2021-02-25T00:00:00"/>
    <d v="1980-10-24T00:00:00"/>
    <n v="60812"/>
    <n v="27985"/>
    <n v="95"/>
    <x v="38"/>
    <x v="4"/>
    <n v="118"/>
    <n v="88797"/>
    <n v="0.46018877853055318"/>
  </r>
  <r>
    <x v="4550"/>
    <s v="Neha Kulkarni"/>
    <x v="1"/>
    <x v="2"/>
    <s v="Executive"/>
    <d v="2024-06-11T00:00:00"/>
    <d v="1994-03-08T00:00:00"/>
    <n v="38695"/>
    <n v="14882"/>
    <n v="60"/>
    <x v="0"/>
    <x v="1"/>
    <n v="113"/>
    <n v="53577"/>
    <n v="0.38459749321617781"/>
  </r>
  <r>
    <x v="4551"/>
    <s v="Sneha Iyer"/>
    <x v="1"/>
    <x v="0"/>
    <s v="Manager"/>
    <d v="2021-07-01T00:00:00"/>
    <d v="2002-07-08T00:00:00"/>
    <n v="83696"/>
    <n v="11906"/>
    <n v="64"/>
    <x v="32"/>
    <x v="4"/>
    <n v="101"/>
    <n v="95602"/>
    <n v="0.14225291531255974"/>
  </r>
  <r>
    <x v="4552"/>
    <s v="Gayathri Iyer"/>
    <x v="0"/>
    <x v="3"/>
    <s v="Associate"/>
    <d v="2025-10-04T00:00:00"/>
    <d v="2003-12-03T00:00:00"/>
    <n v="98524"/>
    <n v="8363"/>
    <n v="74"/>
    <x v="47"/>
    <x v="6"/>
    <n v="108"/>
    <n v="106887"/>
    <n v="8.4882871178596081E-2"/>
  </r>
  <r>
    <x v="4553"/>
    <s v="Nisha Kapoor"/>
    <x v="1"/>
    <x v="3"/>
    <s v="Manager"/>
    <d v="2016-03-20T00:00:00"/>
    <d v="2010-06-22T00:00:00"/>
    <n v="48675"/>
    <n v="23006"/>
    <n v="66"/>
    <x v="50"/>
    <x v="6"/>
    <n v="104"/>
    <n v="71681"/>
    <n v="0.47264509501797636"/>
  </r>
  <r>
    <x v="4554"/>
    <s v="Karan Malhotra"/>
    <x v="1"/>
    <x v="6"/>
    <s v="Senior Executive"/>
    <d v="2025-05-26T00:00:00"/>
    <d v="1998-05-04T00:00:00"/>
    <n v="75469"/>
    <n v="10028"/>
    <n v="83"/>
    <x v="58"/>
    <x v="5"/>
    <n v="104"/>
    <n v="85497"/>
    <n v="0.13287575030807353"/>
  </r>
  <r>
    <x v="4555"/>
    <s v="Arjun Mehta"/>
    <x v="1"/>
    <x v="1"/>
    <s v="Associate"/>
    <d v="2016-03-18T00:00:00"/>
    <d v="1985-09-15T00:00:00"/>
    <n v="82851"/>
    <n v="18186"/>
    <n v="97"/>
    <x v="10"/>
    <x v="2"/>
    <n v="113"/>
    <n v="101037"/>
    <n v="0.21950248035630227"/>
  </r>
  <r>
    <x v="4556"/>
    <s v="Kavya Nair"/>
    <x v="0"/>
    <x v="5"/>
    <s v="Manager"/>
    <d v="2018-12-23T00:00:00"/>
    <d v="2002-05-07T00:00:00"/>
    <n v="108738"/>
    <n v="24148"/>
    <n v="79"/>
    <x v="32"/>
    <x v="3"/>
    <n v="112"/>
    <n v="132886"/>
    <n v="0.22207507954900771"/>
  </r>
  <r>
    <x v="4557"/>
    <s v="Priya Reddy"/>
    <x v="0"/>
    <x v="2"/>
    <s v="Manager"/>
    <d v="2022-04-06T00:00:00"/>
    <d v="2002-09-05T00:00:00"/>
    <n v="105857"/>
    <n v="19789"/>
    <n v="67"/>
    <x v="31"/>
    <x v="5"/>
    <n v="108"/>
    <n v="125646"/>
    <n v="0.18694087306460602"/>
  </r>
  <r>
    <x v="4558"/>
    <s v="Rahul Verma"/>
    <x v="1"/>
    <x v="5"/>
    <s v="Associate"/>
    <d v="2016-01-21T00:00:00"/>
    <d v="1999-01-12T00:00:00"/>
    <n v="29826"/>
    <n v="14101"/>
    <n v="71"/>
    <x v="6"/>
    <x v="4"/>
    <n v="103"/>
    <n v="43927"/>
    <n v="0.47277543083215984"/>
  </r>
  <r>
    <x v="4559"/>
    <s v="Vikram Singh"/>
    <x v="1"/>
    <x v="3"/>
    <s v="Analyst"/>
    <d v="2025-01-20T00:00:00"/>
    <d v="1998-09-21T00:00:00"/>
    <n v="68642"/>
    <n v="6208"/>
    <n v="76"/>
    <x v="59"/>
    <x v="4"/>
    <n v="104"/>
    <n v="74850"/>
    <n v="9.0440255237318259E-2"/>
  </r>
  <r>
    <x v="4560"/>
    <s v="Meera Joshi"/>
    <x v="0"/>
    <x v="3"/>
    <s v="Senior Executive"/>
    <d v="2018-03-08T00:00:00"/>
    <d v="1995-06-23T00:00:00"/>
    <n v="114415"/>
    <n v="26613"/>
    <n v="92"/>
    <x v="28"/>
    <x v="0"/>
    <n v="105"/>
    <n v="141028"/>
    <n v="0.23260062054800507"/>
  </r>
  <r>
    <x v="4561"/>
    <s v="Ajay Singh"/>
    <x v="1"/>
    <x v="2"/>
    <s v="Manager"/>
    <d v="2018-03-16T00:00:00"/>
    <d v="2012-09-03T00:00:00"/>
    <n v="73380"/>
    <n v="13419"/>
    <n v="65"/>
    <x v="13"/>
    <x v="0"/>
    <n v="119"/>
    <n v="86799"/>
    <n v="0.18286999182338512"/>
  </r>
  <r>
    <x v="4562"/>
    <s v="Sneha Iyer"/>
    <x v="0"/>
    <x v="2"/>
    <s v="Associate"/>
    <d v="2021-04-03T00:00:00"/>
    <d v="1981-12-30T00:00:00"/>
    <n v="58330"/>
    <n v="24494"/>
    <n v="92"/>
    <x v="32"/>
    <x v="4"/>
    <n v="114"/>
    <n v="82824"/>
    <n v="0.41992113835076289"/>
  </r>
  <r>
    <x v="4563"/>
    <s v="Arjun Mehta"/>
    <x v="0"/>
    <x v="4"/>
    <s v="Executive"/>
    <d v="2024-02-03T00:00:00"/>
    <d v="2004-07-24T00:00:00"/>
    <n v="50209"/>
    <n v="19556"/>
    <n v="75"/>
    <x v="9"/>
    <x v="2"/>
    <n v="111"/>
    <n v="69765"/>
    <n v="0.38949192375868869"/>
  </r>
  <r>
    <x v="4564"/>
    <s v="Kavya Nair"/>
    <x v="1"/>
    <x v="1"/>
    <s v="Associate"/>
    <d v="2022-07-07T00:00:00"/>
    <d v="1998-09-13T00:00:00"/>
    <n v="25318"/>
    <n v="28102"/>
    <n v="91"/>
    <x v="4"/>
    <x v="0"/>
    <n v="104"/>
    <n v="53420"/>
    <n v="1.1099612923611659"/>
  </r>
  <r>
    <x v="4565"/>
    <s v="Pooja Das"/>
    <x v="1"/>
    <x v="6"/>
    <s v="Senior Executive"/>
    <d v="2015-01-14T00:00:00"/>
    <d v="1987-08-23T00:00:00"/>
    <n v="82059"/>
    <n v="27734"/>
    <n v="67"/>
    <x v="37"/>
    <x v="3"/>
    <n v="107"/>
    <n v="109793"/>
    <n v="0.33797633410107364"/>
  </r>
  <r>
    <x v="4566"/>
    <s v="Pooja Das"/>
    <x v="0"/>
    <x v="6"/>
    <s v="Senior Executive"/>
    <d v="2018-10-30T00:00:00"/>
    <d v="1997-04-15T00:00:00"/>
    <n v="36313"/>
    <n v="23251"/>
    <n v="72"/>
    <x v="11"/>
    <x v="4"/>
    <n v="114"/>
    <n v="59564"/>
    <n v="0.64029410954754495"/>
  </r>
  <r>
    <x v="4567"/>
    <s v="Arjun Mehta"/>
    <x v="0"/>
    <x v="1"/>
    <s v="Manager"/>
    <d v="2017-11-13T00:00:00"/>
    <d v="1985-07-06T00:00:00"/>
    <n v="115168"/>
    <n v="16799"/>
    <n v="82"/>
    <x v="7"/>
    <x v="4"/>
    <n v="101"/>
    <n v="131967"/>
    <n v="0.14586517088080023"/>
  </r>
  <r>
    <x v="4568"/>
    <s v="Gayathri Iyer"/>
    <x v="1"/>
    <x v="6"/>
    <s v="Executive"/>
    <d v="2024-10-06T00:00:00"/>
    <d v="2008-03-10T00:00:00"/>
    <n v="72451"/>
    <n v="9632"/>
    <n v="90"/>
    <x v="15"/>
    <x v="6"/>
    <n v="112"/>
    <n v="82083"/>
    <n v="0.13294502491338975"/>
  </r>
  <r>
    <x v="4569"/>
    <s v="Karan Malhotra"/>
    <x v="0"/>
    <x v="4"/>
    <s v="Senior Executive"/>
    <d v="2022-04-05T00:00:00"/>
    <d v="2003-07-30T00:00:00"/>
    <n v="47534"/>
    <n v="27843"/>
    <n v="60"/>
    <x v="58"/>
    <x v="5"/>
    <n v="116"/>
    <n v="75377"/>
    <n v="0.58574914797828925"/>
  </r>
  <r>
    <x v="4570"/>
    <s v="Rahul Verma"/>
    <x v="0"/>
    <x v="3"/>
    <s v="Executive"/>
    <d v="2017-04-21T00:00:00"/>
    <d v="1993-10-06T00:00:00"/>
    <n v="29275"/>
    <n v="27684"/>
    <n v="71"/>
    <x v="13"/>
    <x v="1"/>
    <n v="107"/>
    <n v="56959"/>
    <n v="0.94565328778821522"/>
  </r>
  <r>
    <x v="4571"/>
    <s v="Tarun Verma"/>
    <x v="0"/>
    <x v="2"/>
    <s v="Executive"/>
    <d v="2016-09-12T00:00:00"/>
    <d v="1998-03-30T00:00:00"/>
    <n v="86585"/>
    <n v="10189"/>
    <n v="88"/>
    <x v="12"/>
    <x v="5"/>
    <n v="105"/>
    <n v="96774"/>
    <n v="0.11767627187157129"/>
  </r>
  <r>
    <x v="4572"/>
    <s v="Neha Kulkarni"/>
    <x v="0"/>
    <x v="3"/>
    <s v="Associate"/>
    <d v="2025-04-09T00:00:00"/>
    <d v="2012-05-04T00:00:00"/>
    <n v="81301"/>
    <n v="19384"/>
    <n v="78"/>
    <x v="40"/>
    <x v="1"/>
    <n v="111"/>
    <n v="100685"/>
    <n v="0.23842265162790124"/>
  </r>
  <r>
    <x v="4573"/>
    <s v="Swathi Ramesh"/>
    <x v="0"/>
    <x v="4"/>
    <s v="Lead"/>
    <d v="2024-06-21T00:00:00"/>
    <d v="1993-02-19T00:00:00"/>
    <n v="75436"/>
    <n v="22610"/>
    <n v="88"/>
    <x v="43"/>
    <x v="0"/>
    <n v="115"/>
    <n v="98046"/>
    <n v="0.29972426957951109"/>
  </r>
  <r>
    <x v="4574"/>
    <s v="Pooja Das"/>
    <x v="0"/>
    <x v="4"/>
    <s v="Senior Executive"/>
    <d v="2018-01-04T00:00:00"/>
    <d v="2007-03-26T00:00:00"/>
    <n v="105029"/>
    <n v="11353"/>
    <n v="64"/>
    <x v="37"/>
    <x v="2"/>
    <n v="116"/>
    <n v="116382"/>
    <n v="0.10809395500290396"/>
  </r>
  <r>
    <x v="4575"/>
    <s v="Meera Joshi"/>
    <x v="1"/>
    <x v="1"/>
    <s v="Lead"/>
    <d v="2023-06-01T00:00:00"/>
    <d v="1998-02-02T00:00:00"/>
    <n v="78591"/>
    <n v="21535"/>
    <n v="76"/>
    <x v="14"/>
    <x v="4"/>
    <n v="120"/>
    <n v="100126"/>
    <n v="0.27401356389408454"/>
  </r>
  <r>
    <x v="4576"/>
    <s v="Aarav Sharma"/>
    <x v="1"/>
    <x v="1"/>
    <s v="Associate"/>
    <d v="2022-04-12T00:00:00"/>
    <d v="1998-12-17T00:00:00"/>
    <n v="82558"/>
    <n v="26173"/>
    <n v="92"/>
    <x v="5"/>
    <x v="4"/>
    <n v="106"/>
    <n v="108731"/>
    <n v="0.31702560624046128"/>
  </r>
  <r>
    <x v="4577"/>
    <s v="Priya Reddy"/>
    <x v="0"/>
    <x v="0"/>
    <s v="Associate"/>
    <d v="2016-05-20T00:00:00"/>
    <d v="2011-12-28T00:00:00"/>
    <n v="118223"/>
    <n v="11763"/>
    <n v="66"/>
    <x v="41"/>
    <x v="2"/>
    <n v="120"/>
    <n v="129986"/>
    <n v="9.9498405555602548E-2"/>
  </r>
  <r>
    <x v="4578"/>
    <s v="Aarav Sharma"/>
    <x v="1"/>
    <x v="1"/>
    <s v="Senior Executive"/>
    <d v="2015-06-18T00:00:00"/>
    <d v="1989-04-20T00:00:00"/>
    <n v="97689"/>
    <n v="27301"/>
    <n v="94"/>
    <x v="16"/>
    <x v="5"/>
    <n v="107"/>
    <n v="124990"/>
    <n v="0.279468517437992"/>
  </r>
  <r>
    <x v="4579"/>
    <s v="Sneha Iyer"/>
    <x v="1"/>
    <x v="5"/>
    <s v="Lead"/>
    <d v="2025-07-22T00:00:00"/>
    <d v="2012-08-28T00:00:00"/>
    <n v="37561"/>
    <n v="21780"/>
    <n v="61"/>
    <x v="52"/>
    <x v="2"/>
    <n v="113"/>
    <n v="59341"/>
    <n v="0.57985676632677507"/>
  </r>
  <r>
    <x v="4580"/>
    <s v="Vikram Singh"/>
    <x v="0"/>
    <x v="1"/>
    <s v="Executive"/>
    <d v="2019-10-01T00:00:00"/>
    <d v="1986-01-23T00:00:00"/>
    <n v="95483"/>
    <n v="6911"/>
    <n v="67"/>
    <x v="38"/>
    <x v="1"/>
    <n v="108"/>
    <n v="102394"/>
    <n v="7.2379376433501258E-2"/>
  </r>
  <r>
    <x v="4581"/>
    <s v="Swathi Ramesh"/>
    <x v="1"/>
    <x v="1"/>
    <s v="Analyst"/>
    <d v="2016-03-27T00:00:00"/>
    <d v="1995-11-11T00:00:00"/>
    <n v="61179"/>
    <n v="26893"/>
    <n v="75"/>
    <x v="48"/>
    <x v="2"/>
    <n v="118"/>
    <n v="88072"/>
    <n v="0.43957894048611451"/>
  </r>
  <r>
    <x v="4582"/>
    <s v="Sneha Iyer"/>
    <x v="1"/>
    <x v="3"/>
    <s v="Executive"/>
    <d v="2017-12-01T00:00:00"/>
    <d v="1983-11-19T00:00:00"/>
    <n v="66618"/>
    <n v="23998"/>
    <n v="65"/>
    <x v="1"/>
    <x v="0"/>
    <n v="113"/>
    <n v="90616"/>
    <n v="0.36023297006814975"/>
  </r>
  <r>
    <x v="4583"/>
    <s v="Neha Kulkarni"/>
    <x v="0"/>
    <x v="4"/>
    <s v="Associate"/>
    <d v="2024-06-27T00:00:00"/>
    <d v="1988-03-23T00:00:00"/>
    <n v="55891"/>
    <n v="28452"/>
    <n v="84"/>
    <x v="53"/>
    <x v="6"/>
    <n v="110"/>
    <n v="84343"/>
    <n v="0.50906228194163639"/>
  </r>
  <r>
    <x v="4584"/>
    <s v="Karan Malhotra"/>
    <x v="0"/>
    <x v="1"/>
    <s v="Associate"/>
    <d v="2025-03-28T00:00:00"/>
    <d v="2009-04-17T00:00:00"/>
    <n v="47883"/>
    <n v="9703"/>
    <n v="79"/>
    <x v="38"/>
    <x v="2"/>
    <n v="118"/>
    <n v="57586"/>
    <n v="0.20263976776726605"/>
  </r>
  <r>
    <x v="4585"/>
    <s v="Nisha Kapoor"/>
    <x v="0"/>
    <x v="1"/>
    <s v="Senior Executive"/>
    <d v="2016-03-05T00:00:00"/>
    <d v="2008-08-19T00:00:00"/>
    <n v="97123"/>
    <n v="27816"/>
    <n v="69"/>
    <x v="38"/>
    <x v="2"/>
    <n v="104"/>
    <n v="124939"/>
    <n v="0.28639971994275298"/>
  </r>
  <r>
    <x v="4586"/>
    <s v="Ananya Rao"/>
    <x v="1"/>
    <x v="0"/>
    <s v="Associate"/>
    <d v="2016-05-28T00:00:00"/>
    <d v="1982-12-01T00:00:00"/>
    <n v="32909"/>
    <n v="22346"/>
    <n v="78"/>
    <x v="26"/>
    <x v="6"/>
    <n v="111"/>
    <n v="55255"/>
    <n v="0.67902397520435143"/>
  </r>
  <r>
    <x v="4587"/>
    <s v="Tarun Verma"/>
    <x v="1"/>
    <x v="2"/>
    <s v="Analyst"/>
    <d v="2019-06-05T00:00:00"/>
    <d v="1986-02-05T00:00:00"/>
    <n v="117942"/>
    <n v="25156"/>
    <n v="93"/>
    <x v="7"/>
    <x v="6"/>
    <n v="119"/>
    <n v="143098"/>
    <n v="0.21329127876413831"/>
  </r>
  <r>
    <x v="4588"/>
    <s v="Ajay Singh"/>
    <x v="1"/>
    <x v="2"/>
    <s v="Senior Executive"/>
    <d v="2017-01-23T00:00:00"/>
    <d v="1998-12-16T00:00:00"/>
    <n v="94595"/>
    <n v="17964"/>
    <n v="86"/>
    <x v="57"/>
    <x v="3"/>
    <n v="102"/>
    <n v="112559"/>
    <n v="0.18990432898144721"/>
  </r>
  <r>
    <x v="4589"/>
    <s v="Ravi Teja"/>
    <x v="0"/>
    <x v="3"/>
    <s v="Manager"/>
    <d v="2016-01-16T00:00:00"/>
    <d v="1997-07-21T00:00:00"/>
    <n v="98027"/>
    <n v="27073"/>
    <n v="70"/>
    <x v="25"/>
    <x v="3"/>
    <n v="102"/>
    <n v="125100"/>
    <n v="0.27617901190488336"/>
  </r>
  <r>
    <x v="4590"/>
    <s v="Ishita Roy"/>
    <x v="0"/>
    <x v="3"/>
    <s v="Executive"/>
    <d v="2015-08-09T00:00:00"/>
    <d v="2003-07-28T00:00:00"/>
    <n v="114902"/>
    <n v="19856"/>
    <n v="65"/>
    <x v="57"/>
    <x v="3"/>
    <n v="107"/>
    <n v="134758"/>
    <n v="0.17280813214739518"/>
  </r>
  <r>
    <x v="4591"/>
    <s v="Gayathri Iyer"/>
    <x v="0"/>
    <x v="1"/>
    <s v="Manager"/>
    <d v="2015-02-11T00:00:00"/>
    <d v="2007-01-14T00:00:00"/>
    <n v="45323"/>
    <n v="5857"/>
    <n v="63"/>
    <x v="15"/>
    <x v="4"/>
    <n v="113"/>
    <n v="51180"/>
    <n v="0.1292279857908788"/>
  </r>
  <r>
    <x v="4592"/>
    <s v="Kavya Nair"/>
    <x v="1"/>
    <x v="5"/>
    <s v="Analyst"/>
    <d v="2020-05-29T00:00:00"/>
    <d v="1980-04-29T00:00:00"/>
    <n v="107901"/>
    <n v="10808"/>
    <n v="78"/>
    <x v="32"/>
    <x v="3"/>
    <n v="117"/>
    <n v="118709"/>
    <n v="0.10016589280914913"/>
  </r>
  <r>
    <x v="4593"/>
    <s v="Aditya Kapoor"/>
    <x v="1"/>
    <x v="4"/>
    <s v="Manager"/>
    <d v="2023-01-12T00:00:00"/>
    <d v="2003-12-19T00:00:00"/>
    <n v="94422"/>
    <n v="25186"/>
    <n v="70"/>
    <x v="7"/>
    <x v="5"/>
    <n v="106"/>
    <n v="119608"/>
    <n v="0.26673868378132215"/>
  </r>
  <r>
    <x v="4594"/>
    <s v="Ishita Roy"/>
    <x v="0"/>
    <x v="4"/>
    <s v="Analyst"/>
    <d v="2024-12-23T00:00:00"/>
    <d v="1994-10-23T00:00:00"/>
    <n v="47821"/>
    <n v="10002"/>
    <n v="98"/>
    <x v="35"/>
    <x v="4"/>
    <n v="107"/>
    <n v="57823"/>
    <n v="0.20915497375629954"/>
  </r>
  <r>
    <x v="4595"/>
    <s v="Kavya Nair"/>
    <x v="0"/>
    <x v="4"/>
    <s v="Associate"/>
    <d v="2022-07-09T00:00:00"/>
    <d v="2010-06-16T00:00:00"/>
    <n v="47892"/>
    <n v="15747"/>
    <n v="76"/>
    <x v="26"/>
    <x v="6"/>
    <n v="110"/>
    <n v="63639"/>
    <n v="0.32880230518667003"/>
  </r>
  <r>
    <x v="4596"/>
    <s v="Gayathri Iyer"/>
    <x v="0"/>
    <x v="4"/>
    <s v="Lead"/>
    <d v="2025-08-30T00:00:00"/>
    <d v="1993-04-07T00:00:00"/>
    <n v="89133"/>
    <n v="17052"/>
    <n v="78"/>
    <x v="12"/>
    <x v="0"/>
    <n v="103"/>
    <n v="106185"/>
    <n v="0.19130961596715021"/>
  </r>
  <r>
    <x v="4597"/>
    <s v="Swathi Ramesh"/>
    <x v="1"/>
    <x v="5"/>
    <s v="Senior Executive"/>
    <d v="2019-01-18T00:00:00"/>
    <d v="2006-12-02T00:00:00"/>
    <n v="60162"/>
    <n v="19893"/>
    <n v="94"/>
    <x v="17"/>
    <x v="6"/>
    <n v="116"/>
    <n v="80055"/>
    <n v="0.33065722549117382"/>
  </r>
  <r>
    <x v="4598"/>
    <s v="Nisha Kapoor"/>
    <x v="0"/>
    <x v="2"/>
    <s v="Senior Executive"/>
    <d v="2023-06-14T00:00:00"/>
    <d v="1999-03-22T00:00:00"/>
    <n v="53401"/>
    <n v="18100"/>
    <n v="86"/>
    <x v="9"/>
    <x v="4"/>
    <n v="117"/>
    <n v="71501"/>
    <n v="0.33894496357746112"/>
  </r>
  <r>
    <x v="4599"/>
    <s v="Ananya Rao"/>
    <x v="1"/>
    <x v="5"/>
    <s v="Senior Executive"/>
    <d v="2019-01-12T00:00:00"/>
    <d v="2008-08-22T00:00:00"/>
    <n v="110140"/>
    <n v="16976"/>
    <n v="61"/>
    <x v="18"/>
    <x v="4"/>
    <n v="111"/>
    <n v="127116"/>
    <n v="0.15413110586526238"/>
  </r>
  <r>
    <x v="4600"/>
    <s v="Ravi Teja"/>
    <x v="0"/>
    <x v="4"/>
    <s v="Associate"/>
    <d v="2019-01-18T00:00:00"/>
    <d v="1981-09-25T00:00:00"/>
    <n v="26784"/>
    <n v="29303"/>
    <n v="91"/>
    <x v="28"/>
    <x v="2"/>
    <n v="102"/>
    <n v="56087"/>
    <n v="1.0940486857825567"/>
  </r>
  <r>
    <x v="4601"/>
    <s v="Ajay Singh"/>
    <x v="0"/>
    <x v="2"/>
    <s v="Executive"/>
    <d v="2016-04-18T00:00:00"/>
    <d v="1999-11-28T00:00:00"/>
    <n v="43980"/>
    <n v="8112"/>
    <n v="100"/>
    <x v="27"/>
    <x v="6"/>
    <n v="108"/>
    <n v="52092"/>
    <n v="0.1844474761255116"/>
  </r>
  <r>
    <x v="4602"/>
    <s v="Meera Joshi"/>
    <x v="0"/>
    <x v="6"/>
    <s v="Executive"/>
    <d v="2017-05-08T00:00:00"/>
    <d v="1990-08-10T00:00:00"/>
    <n v="39416"/>
    <n v="29817"/>
    <n v="83"/>
    <x v="0"/>
    <x v="2"/>
    <n v="119"/>
    <n v="69233"/>
    <n v="0.75646945402882082"/>
  </r>
  <r>
    <x v="4603"/>
    <s v="Neha Kulkarni"/>
    <x v="1"/>
    <x v="0"/>
    <s v="Analyst"/>
    <d v="2015-07-19T00:00:00"/>
    <d v="1983-09-28T00:00:00"/>
    <n v="65944"/>
    <n v="18294"/>
    <n v="61"/>
    <x v="19"/>
    <x v="1"/>
    <n v="107"/>
    <n v="84238"/>
    <n v="0.27741720247482715"/>
  </r>
  <r>
    <x v="4604"/>
    <s v="Rohan Gupta"/>
    <x v="1"/>
    <x v="1"/>
    <s v="Analyst"/>
    <d v="2024-07-10T00:00:00"/>
    <d v="1999-07-03T00:00:00"/>
    <n v="46807"/>
    <n v="10706"/>
    <n v="84"/>
    <x v="17"/>
    <x v="0"/>
    <n v="119"/>
    <n v="57513"/>
    <n v="0.22872647253615913"/>
  </r>
  <r>
    <x v="4605"/>
    <s v="Rohan Gupta"/>
    <x v="0"/>
    <x v="3"/>
    <s v="Lead"/>
    <d v="2018-02-05T00:00:00"/>
    <d v="1985-11-07T00:00:00"/>
    <n v="75636"/>
    <n v="18061"/>
    <n v="74"/>
    <x v="16"/>
    <x v="6"/>
    <n v="113"/>
    <n v="93697"/>
    <n v="0.23878840763657519"/>
  </r>
  <r>
    <x v="4606"/>
    <s v="Sneha Iyer"/>
    <x v="1"/>
    <x v="0"/>
    <s v="Manager"/>
    <d v="2025-09-10T00:00:00"/>
    <d v="1987-01-02T00:00:00"/>
    <n v="49943"/>
    <n v="8453"/>
    <n v="60"/>
    <x v="7"/>
    <x v="2"/>
    <n v="103"/>
    <n v="58396"/>
    <n v="0.16925294836113169"/>
  </r>
  <r>
    <x v="4607"/>
    <s v="Ishita Roy"/>
    <x v="0"/>
    <x v="4"/>
    <s v="Manager"/>
    <d v="2018-04-23T00:00:00"/>
    <d v="1994-03-12T00:00:00"/>
    <n v="85962"/>
    <n v="29198"/>
    <n v="76"/>
    <x v="26"/>
    <x v="3"/>
    <n v="104"/>
    <n v="115160"/>
    <n v="0.33966171098857634"/>
  </r>
  <r>
    <x v="4608"/>
    <s v="Ajay Singh"/>
    <x v="1"/>
    <x v="0"/>
    <s v="Manager"/>
    <d v="2015-10-29T00:00:00"/>
    <d v="2006-10-28T00:00:00"/>
    <n v="118028"/>
    <n v="5380"/>
    <n v="60"/>
    <x v="44"/>
    <x v="4"/>
    <n v="111"/>
    <n v="123408"/>
    <n v="4.5582404175280443E-2"/>
  </r>
  <r>
    <x v="4609"/>
    <s v="Neha Kulkarni"/>
    <x v="1"/>
    <x v="5"/>
    <s v="Executive"/>
    <d v="2022-02-24T00:00:00"/>
    <d v="1996-01-24T00:00:00"/>
    <n v="45617"/>
    <n v="18670"/>
    <n v="74"/>
    <x v="50"/>
    <x v="1"/>
    <n v="112"/>
    <n v="64287"/>
    <n v="0.40927724313304248"/>
  </r>
  <r>
    <x v="4610"/>
    <s v="Rahul Verma"/>
    <x v="1"/>
    <x v="5"/>
    <s v="Associate"/>
    <d v="2017-09-04T00:00:00"/>
    <d v="1996-03-19T00:00:00"/>
    <n v="48870"/>
    <n v="13642"/>
    <n v="67"/>
    <x v="12"/>
    <x v="0"/>
    <n v="101"/>
    <n v="62512"/>
    <n v="0.2791487620216902"/>
  </r>
  <r>
    <x v="4611"/>
    <s v="Arjun Mehta"/>
    <x v="0"/>
    <x v="5"/>
    <s v="Manager"/>
    <d v="2023-10-14T00:00:00"/>
    <d v="1996-11-18T00:00:00"/>
    <n v="87775"/>
    <n v="8205"/>
    <n v="63"/>
    <x v="23"/>
    <x v="2"/>
    <n v="111"/>
    <n v="95980"/>
    <n v="9.3477641697522068E-2"/>
  </r>
  <r>
    <x v="4612"/>
    <s v="Neha Kulkarni"/>
    <x v="0"/>
    <x v="1"/>
    <s v="Senior Executive"/>
    <d v="2021-07-08T00:00:00"/>
    <d v="1987-07-09T00:00:00"/>
    <n v="50332"/>
    <n v="17003"/>
    <n v="88"/>
    <x v="58"/>
    <x v="2"/>
    <n v="110"/>
    <n v="67335"/>
    <n v="0.33781689581180957"/>
  </r>
  <r>
    <x v="4613"/>
    <s v="Rahul Verma"/>
    <x v="1"/>
    <x v="4"/>
    <s v="Analyst"/>
    <d v="2019-02-13T00:00:00"/>
    <d v="2001-02-12T00:00:00"/>
    <n v="36200"/>
    <n v="21330"/>
    <n v="81"/>
    <x v="37"/>
    <x v="5"/>
    <n v="105"/>
    <n v="57530"/>
    <n v="0.58922651933701653"/>
  </r>
  <r>
    <x v="4614"/>
    <s v="Tarun Verma"/>
    <x v="1"/>
    <x v="2"/>
    <s v="Lead"/>
    <d v="2023-08-14T00:00:00"/>
    <d v="1995-08-09T00:00:00"/>
    <n v="46392"/>
    <n v="17902"/>
    <n v="67"/>
    <x v="49"/>
    <x v="1"/>
    <n v="115"/>
    <n v="64294"/>
    <n v="0.38588549749956891"/>
  </r>
  <r>
    <x v="4615"/>
    <s v="Swathi Ramesh"/>
    <x v="0"/>
    <x v="3"/>
    <s v="Lead"/>
    <d v="2021-03-18T00:00:00"/>
    <d v="1991-03-08T00:00:00"/>
    <n v="37928"/>
    <n v="20641"/>
    <n v="66"/>
    <x v="49"/>
    <x v="4"/>
    <n v="104"/>
    <n v="58569"/>
    <n v="0.54421535541025101"/>
  </r>
  <r>
    <x v="4616"/>
    <s v="Rahul Verma"/>
    <x v="0"/>
    <x v="6"/>
    <s v="Executive"/>
    <d v="2023-02-10T00:00:00"/>
    <d v="1991-10-20T00:00:00"/>
    <n v="40205"/>
    <n v="10151"/>
    <n v="78"/>
    <x v="2"/>
    <x v="4"/>
    <n v="117"/>
    <n v="50356"/>
    <n v="0.25248103469717698"/>
  </r>
  <r>
    <x v="4617"/>
    <s v="Pooja Das"/>
    <x v="1"/>
    <x v="6"/>
    <s v="Associate"/>
    <d v="2019-12-06T00:00:00"/>
    <d v="1989-09-22T00:00:00"/>
    <n v="34746"/>
    <n v="27046"/>
    <n v="73"/>
    <x v="58"/>
    <x v="6"/>
    <n v="116"/>
    <n v="61792"/>
    <n v="0.7783917573245841"/>
  </r>
  <r>
    <x v="4618"/>
    <s v="Vikram Singh"/>
    <x v="0"/>
    <x v="4"/>
    <s v="Analyst"/>
    <d v="2022-08-27T00:00:00"/>
    <d v="1998-05-21T00:00:00"/>
    <n v="77728"/>
    <n v="24566"/>
    <n v="80"/>
    <x v="54"/>
    <x v="3"/>
    <n v="102"/>
    <n v="102294"/>
    <n v="0.31605084396871141"/>
  </r>
  <r>
    <x v="4619"/>
    <s v="Ravi Teja"/>
    <x v="1"/>
    <x v="3"/>
    <s v="Lead"/>
    <d v="2024-02-18T00:00:00"/>
    <d v="1980-03-21T00:00:00"/>
    <n v="50173"/>
    <n v="13328"/>
    <n v="60"/>
    <x v="47"/>
    <x v="6"/>
    <n v="103"/>
    <n v="63501"/>
    <n v="0.26564088254638951"/>
  </r>
  <r>
    <x v="4620"/>
    <s v="Tarun Verma"/>
    <x v="1"/>
    <x v="0"/>
    <s v="Associate"/>
    <d v="2015-04-29T00:00:00"/>
    <d v="1997-05-10T00:00:00"/>
    <n v="38666"/>
    <n v="11759"/>
    <n v="62"/>
    <x v="25"/>
    <x v="6"/>
    <n v="105"/>
    <n v="50425"/>
    <n v="0.3041173123674546"/>
  </r>
  <r>
    <x v="4621"/>
    <s v="Ishita Roy"/>
    <x v="0"/>
    <x v="4"/>
    <s v="Executive"/>
    <d v="2024-08-11T00:00:00"/>
    <d v="1984-01-22T00:00:00"/>
    <n v="112119"/>
    <n v="22116"/>
    <n v="100"/>
    <x v="44"/>
    <x v="0"/>
    <n v="103"/>
    <n v="134235"/>
    <n v="0.19725470259278088"/>
  </r>
  <r>
    <x v="4622"/>
    <s v="Ishita Roy"/>
    <x v="0"/>
    <x v="0"/>
    <s v="Executive"/>
    <d v="2025-10-26T00:00:00"/>
    <d v="1994-04-05T00:00:00"/>
    <n v="86620"/>
    <n v="24239"/>
    <n v="84"/>
    <x v="53"/>
    <x v="4"/>
    <n v="114"/>
    <n v="110859"/>
    <n v="0.27983144770260909"/>
  </r>
  <r>
    <x v="4623"/>
    <s v="Vikram Singh"/>
    <x v="0"/>
    <x v="0"/>
    <s v="Analyst"/>
    <d v="2021-05-22T00:00:00"/>
    <d v="1982-11-11T00:00:00"/>
    <n v="112255"/>
    <n v="26297"/>
    <n v="80"/>
    <x v="4"/>
    <x v="4"/>
    <n v="105"/>
    <n v="138552"/>
    <n v="0.23426128012115274"/>
  </r>
  <r>
    <x v="4624"/>
    <s v="Karan Malhotra"/>
    <x v="0"/>
    <x v="2"/>
    <s v="Associate"/>
    <d v="2021-03-14T00:00:00"/>
    <d v="1986-08-30T00:00:00"/>
    <n v="63129"/>
    <n v="7461"/>
    <n v="67"/>
    <x v="22"/>
    <x v="4"/>
    <n v="109"/>
    <n v="70590"/>
    <n v="0.11818657035593784"/>
  </r>
  <r>
    <x v="4625"/>
    <s v="Rohan Gupta"/>
    <x v="1"/>
    <x v="5"/>
    <s v="Lead"/>
    <d v="2016-12-07T00:00:00"/>
    <d v="1993-08-03T00:00:00"/>
    <n v="111611"/>
    <n v="28178"/>
    <n v="64"/>
    <x v="44"/>
    <x v="6"/>
    <n v="109"/>
    <n v="139789"/>
    <n v="0.25246615476969114"/>
  </r>
  <r>
    <x v="4626"/>
    <s v="Tarun Verma"/>
    <x v="1"/>
    <x v="6"/>
    <s v="Lead"/>
    <d v="2019-06-10T00:00:00"/>
    <d v="1999-07-31T00:00:00"/>
    <n v="43939"/>
    <n v="14003"/>
    <n v="93"/>
    <x v="11"/>
    <x v="5"/>
    <n v="108"/>
    <n v="57942"/>
    <n v="0.31869182275427299"/>
  </r>
  <r>
    <x v="4627"/>
    <s v="Priya Reddy"/>
    <x v="1"/>
    <x v="6"/>
    <s v="Executive"/>
    <d v="2023-04-29T00:00:00"/>
    <d v="1983-04-15T00:00:00"/>
    <n v="35385"/>
    <n v="18851"/>
    <n v="92"/>
    <x v="59"/>
    <x v="2"/>
    <n v="102"/>
    <n v="54236"/>
    <n v="0.53273986152324426"/>
  </r>
  <r>
    <x v="4628"/>
    <s v="Ananya Rao"/>
    <x v="1"/>
    <x v="0"/>
    <s v="Lead"/>
    <d v="2022-11-14T00:00:00"/>
    <d v="1995-02-27T00:00:00"/>
    <n v="105397"/>
    <n v="9876"/>
    <n v="75"/>
    <x v="18"/>
    <x v="0"/>
    <n v="114"/>
    <n v="115273"/>
    <n v="9.3702856817556482E-2"/>
  </r>
  <r>
    <x v="4629"/>
    <s v="Karan Malhotra"/>
    <x v="1"/>
    <x v="1"/>
    <s v="Analyst"/>
    <d v="2024-06-25T00:00:00"/>
    <d v="2002-03-20T00:00:00"/>
    <n v="62568"/>
    <n v="18916"/>
    <n v="76"/>
    <x v="49"/>
    <x v="5"/>
    <n v="108"/>
    <n v="81484"/>
    <n v="0.30232706814985294"/>
  </r>
  <r>
    <x v="4630"/>
    <s v="Sneha Iyer"/>
    <x v="1"/>
    <x v="5"/>
    <s v="Senior Executive"/>
    <d v="2021-07-05T00:00:00"/>
    <d v="1994-02-08T00:00:00"/>
    <n v="26251"/>
    <n v="19095"/>
    <n v="62"/>
    <x v="51"/>
    <x v="3"/>
    <n v="110"/>
    <n v="45346"/>
    <n v="0.727400860919584"/>
  </r>
  <r>
    <x v="4631"/>
    <s v="Sneha Iyer"/>
    <x v="0"/>
    <x v="2"/>
    <s v="Executive"/>
    <d v="2020-05-02T00:00:00"/>
    <d v="2009-04-21T00:00:00"/>
    <n v="38661"/>
    <n v="12332"/>
    <n v="78"/>
    <x v="46"/>
    <x v="2"/>
    <n v="108"/>
    <n v="50993"/>
    <n v="0.31897778122655907"/>
  </r>
  <r>
    <x v="4632"/>
    <s v="Nisha Kapoor"/>
    <x v="0"/>
    <x v="5"/>
    <s v="Lead"/>
    <d v="2015-02-18T00:00:00"/>
    <d v="2002-04-07T00:00:00"/>
    <n v="96214"/>
    <n v="24615"/>
    <n v="62"/>
    <x v="43"/>
    <x v="2"/>
    <n v="118"/>
    <n v="120829"/>
    <n v="0.25583594903028667"/>
  </r>
  <r>
    <x v="4633"/>
    <s v="Neha Kulkarni"/>
    <x v="1"/>
    <x v="3"/>
    <s v="Lead"/>
    <d v="2019-03-20T00:00:00"/>
    <d v="1982-05-26T00:00:00"/>
    <n v="39611"/>
    <n v="23265"/>
    <n v="93"/>
    <x v="16"/>
    <x v="6"/>
    <n v="109"/>
    <n v="62876"/>
    <n v="0.58733685087475707"/>
  </r>
  <r>
    <x v="4634"/>
    <s v="Sneha Iyer"/>
    <x v="1"/>
    <x v="2"/>
    <s v="Senior Executive"/>
    <d v="2022-03-01T00:00:00"/>
    <d v="1992-09-18T00:00:00"/>
    <n v="89022"/>
    <n v="15041"/>
    <n v="91"/>
    <x v="12"/>
    <x v="5"/>
    <n v="109"/>
    <n v="104063"/>
    <n v="0.16895823504302307"/>
  </r>
  <r>
    <x v="4635"/>
    <s v="Ananya Rao"/>
    <x v="1"/>
    <x v="2"/>
    <s v="Lead"/>
    <d v="2024-08-09T00:00:00"/>
    <d v="2007-04-22T00:00:00"/>
    <n v="86446"/>
    <n v="13146"/>
    <n v="87"/>
    <x v="33"/>
    <x v="1"/>
    <n v="116"/>
    <n v="99592"/>
    <n v="0.1520718136177498"/>
  </r>
  <r>
    <x v="4636"/>
    <s v="Priya Reddy"/>
    <x v="0"/>
    <x v="2"/>
    <s v="Associate"/>
    <d v="2020-08-18T00:00:00"/>
    <d v="1996-02-28T00:00:00"/>
    <n v="45478"/>
    <n v="16888"/>
    <n v="75"/>
    <x v="7"/>
    <x v="0"/>
    <n v="116"/>
    <n v="62366"/>
    <n v="0.37134438629667094"/>
  </r>
  <r>
    <x v="4637"/>
    <s v="Aditya Kapoor"/>
    <x v="0"/>
    <x v="6"/>
    <s v="Analyst"/>
    <d v="2023-12-01T00:00:00"/>
    <d v="2005-04-11T00:00:00"/>
    <n v="53084"/>
    <n v="20524"/>
    <n v="61"/>
    <x v="19"/>
    <x v="0"/>
    <n v="104"/>
    <n v="73608"/>
    <n v="0.38663250697008517"/>
  </r>
  <r>
    <x v="4638"/>
    <s v="Swathi Ramesh"/>
    <x v="1"/>
    <x v="4"/>
    <s v="Associate"/>
    <d v="2021-03-31T00:00:00"/>
    <d v="2005-09-02T00:00:00"/>
    <n v="116295"/>
    <n v="19669"/>
    <n v="77"/>
    <x v="46"/>
    <x v="6"/>
    <n v="120"/>
    <n v="135964"/>
    <n v="0.16913022915860526"/>
  </r>
  <r>
    <x v="4639"/>
    <s v="Meera Joshi"/>
    <x v="0"/>
    <x v="4"/>
    <s v="Analyst"/>
    <d v="2018-09-03T00:00:00"/>
    <d v="2012-06-27T00:00:00"/>
    <n v="111140"/>
    <n v="16609"/>
    <n v="62"/>
    <x v="9"/>
    <x v="3"/>
    <n v="116"/>
    <n v="127749"/>
    <n v="0.149442145042289"/>
  </r>
  <r>
    <x v="4640"/>
    <s v="Gayathri Iyer"/>
    <x v="0"/>
    <x v="4"/>
    <s v="Analyst"/>
    <d v="2020-12-13T00:00:00"/>
    <d v="1991-12-21T00:00:00"/>
    <n v="83577"/>
    <n v="28918"/>
    <n v="69"/>
    <x v="6"/>
    <x v="2"/>
    <n v="117"/>
    <n v="112495"/>
    <n v="0.34600428347511875"/>
  </r>
  <r>
    <x v="4641"/>
    <s v="Priya Reddy"/>
    <x v="1"/>
    <x v="1"/>
    <s v="Lead"/>
    <d v="2024-11-08T00:00:00"/>
    <d v="2007-03-14T00:00:00"/>
    <n v="104377"/>
    <n v="25811"/>
    <n v="71"/>
    <x v="4"/>
    <x v="6"/>
    <n v="114"/>
    <n v="130188"/>
    <n v="0.24728627954434407"/>
  </r>
  <r>
    <x v="4642"/>
    <s v="Nisha Kapoor"/>
    <x v="0"/>
    <x v="0"/>
    <s v="Manager"/>
    <d v="2018-11-19T00:00:00"/>
    <d v="1992-01-31T00:00:00"/>
    <n v="29618"/>
    <n v="27609"/>
    <n v="100"/>
    <x v="44"/>
    <x v="4"/>
    <n v="113"/>
    <n v="57227"/>
    <n v="0.93216962657843205"/>
  </r>
  <r>
    <x v="4643"/>
    <s v="Kavya Nair"/>
    <x v="1"/>
    <x v="4"/>
    <s v="Lead"/>
    <d v="2025-01-01T00:00:00"/>
    <d v="2007-06-05T00:00:00"/>
    <n v="28398"/>
    <n v="21728"/>
    <n v="94"/>
    <x v="28"/>
    <x v="0"/>
    <n v="102"/>
    <n v="50126"/>
    <n v="0.7651243045284879"/>
  </r>
  <r>
    <x v="4644"/>
    <s v="Karan Malhotra"/>
    <x v="0"/>
    <x v="0"/>
    <s v="Analyst"/>
    <d v="2016-09-06T00:00:00"/>
    <d v="2009-12-14T00:00:00"/>
    <n v="40433"/>
    <n v="20084"/>
    <n v="97"/>
    <x v="15"/>
    <x v="1"/>
    <n v="105"/>
    <n v="60517"/>
    <n v="0.49672297380852276"/>
  </r>
  <r>
    <x v="4645"/>
    <s v="Ravi Teja"/>
    <x v="0"/>
    <x v="5"/>
    <s v="Executive"/>
    <d v="2017-05-08T00:00:00"/>
    <d v="1990-10-30T00:00:00"/>
    <n v="35657"/>
    <n v="11074"/>
    <n v="81"/>
    <x v="6"/>
    <x v="2"/>
    <n v="116"/>
    <n v="46731"/>
    <n v="0.31057015452786269"/>
  </r>
  <r>
    <x v="4646"/>
    <s v="Arjun Mehta"/>
    <x v="1"/>
    <x v="0"/>
    <s v="Lead"/>
    <d v="2022-12-11T00:00:00"/>
    <d v="1989-08-10T00:00:00"/>
    <n v="93039"/>
    <n v="16273"/>
    <n v="87"/>
    <x v="25"/>
    <x v="2"/>
    <n v="106"/>
    <n v="109312"/>
    <n v="0.17490514730381884"/>
  </r>
  <r>
    <x v="4647"/>
    <s v="Ishita Roy"/>
    <x v="0"/>
    <x v="6"/>
    <s v="Analyst"/>
    <d v="2017-02-15T00:00:00"/>
    <d v="1992-07-11T00:00:00"/>
    <n v="47867"/>
    <n v="21279"/>
    <n v="91"/>
    <x v="37"/>
    <x v="5"/>
    <n v="107"/>
    <n v="69146"/>
    <n v="0.4445442580483423"/>
  </r>
  <r>
    <x v="4648"/>
    <s v="Aditya Kapoor"/>
    <x v="1"/>
    <x v="1"/>
    <s v="Lead"/>
    <d v="2020-06-30T00:00:00"/>
    <d v="1991-05-30T00:00:00"/>
    <n v="48579"/>
    <n v="8317"/>
    <n v="79"/>
    <x v="30"/>
    <x v="5"/>
    <n v="101"/>
    <n v="56896"/>
    <n v="0.17120566499927953"/>
  </r>
  <r>
    <x v="4649"/>
    <s v="Ajay Singh"/>
    <x v="1"/>
    <x v="1"/>
    <s v="Analyst"/>
    <d v="2019-12-05T00:00:00"/>
    <d v="2006-08-22T00:00:00"/>
    <n v="56255"/>
    <n v="20766"/>
    <n v="76"/>
    <x v="25"/>
    <x v="3"/>
    <n v="117"/>
    <n v="77021"/>
    <n v="0.36914052084259175"/>
  </r>
  <r>
    <x v="4650"/>
    <s v="Ishita Roy"/>
    <x v="0"/>
    <x v="4"/>
    <s v="Lead"/>
    <d v="2021-11-29T00:00:00"/>
    <d v="1992-11-23T00:00:00"/>
    <n v="43805"/>
    <n v="16219"/>
    <n v="63"/>
    <x v="38"/>
    <x v="0"/>
    <n v="111"/>
    <n v="60024"/>
    <n v="0.37025453715329298"/>
  </r>
  <r>
    <x v="4651"/>
    <s v="Gayathri Iyer"/>
    <x v="0"/>
    <x v="2"/>
    <s v="Senior Executive"/>
    <d v="2017-07-15T00:00:00"/>
    <d v="2008-10-02T00:00:00"/>
    <n v="25286"/>
    <n v="23831"/>
    <n v="83"/>
    <x v="53"/>
    <x v="0"/>
    <n v="118"/>
    <n v="49117"/>
    <n v="0.94245827730760101"/>
  </r>
  <r>
    <x v="4652"/>
    <s v="Tarun Verma"/>
    <x v="1"/>
    <x v="4"/>
    <s v="Lead"/>
    <d v="2021-10-21T00:00:00"/>
    <d v="1990-01-13T00:00:00"/>
    <n v="76823"/>
    <n v="14679"/>
    <n v="71"/>
    <x v="32"/>
    <x v="5"/>
    <n v="115"/>
    <n v="91502"/>
    <n v="0.1910755893417336"/>
  </r>
  <r>
    <x v="4653"/>
    <s v="Gayathri Iyer"/>
    <x v="1"/>
    <x v="3"/>
    <s v="Executive"/>
    <d v="2017-06-30T00:00:00"/>
    <d v="2003-05-09T00:00:00"/>
    <n v="119589"/>
    <n v="25540"/>
    <n v="66"/>
    <x v="40"/>
    <x v="0"/>
    <n v="103"/>
    <n v="145129"/>
    <n v="0.21356479274849693"/>
  </r>
  <r>
    <x v="4654"/>
    <s v="Arjun Mehta"/>
    <x v="0"/>
    <x v="0"/>
    <s v="Executive"/>
    <d v="2018-08-06T00:00:00"/>
    <d v="1984-08-25T00:00:00"/>
    <n v="38366"/>
    <n v="26617"/>
    <n v="100"/>
    <x v="7"/>
    <x v="5"/>
    <n v="107"/>
    <n v="64983"/>
    <n v="0.69376531303758537"/>
  </r>
  <r>
    <x v="4655"/>
    <s v="Priya Reddy"/>
    <x v="0"/>
    <x v="0"/>
    <s v="Associate"/>
    <d v="2018-09-06T00:00:00"/>
    <d v="1988-06-02T00:00:00"/>
    <n v="73884"/>
    <n v="27164"/>
    <n v="62"/>
    <x v="36"/>
    <x v="4"/>
    <n v="109"/>
    <n v="101048"/>
    <n v="0.3676574089112663"/>
  </r>
  <r>
    <x v="4656"/>
    <s v="Karan Malhotra"/>
    <x v="1"/>
    <x v="4"/>
    <s v="Senior Executive"/>
    <d v="2022-12-24T00:00:00"/>
    <d v="2012-10-27T00:00:00"/>
    <n v="38577"/>
    <n v="10587"/>
    <n v="73"/>
    <x v="8"/>
    <x v="4"/>
    <n v="105"/>
    <n v="49164"/>
    <n v="0.2744381367135858"/>
  </r>
  <r>
    <x v="4657"/>
    <s v="Kavya Nair"/>
    <x v="0"/>
    <x v="5"/>
    <s v="Executive"/>
    <d v="2025-03-01T00:00:00"/>
    <d v="1981-06-30T00:00:00"/>
    <n v="98100"/>
    <n v="20862"/>
    <n v="75"/>
    <x v="56"/>
    <x v="4"/>
    <n v="111"/>
    <n v="118962"/>
    <n v="0.2126605504587156"/>
  </r>
  <r>
    <x v="4658"/>
    <s v="Tarun Verma"/>
    <x v="0"/>
    <x v="5"/>
    <s v="Lead"/>
    <d v="2021-06-15T00:00:00"/>
    <d v="1993-08-27T00:00:00"/>
    <n v="52158"/>
    <n v="24161"/>
    <n v="66"/>
    <x v="12"/>
    <x v="2"/>
    <n v="101"/>
    <n v="76319"/>
    <n v="0.4632271176042026"/>
  </r>
  <r>
    <x v="4659"/>
    <s v="Swathi Ramesh"/>
    <x v="1"/>
    <x v="4"/>
    <s v="Associate"/>
    <d v="2025-10-02T00:00:00"/>
    <d v="2003-04-16T00:00:00"/>
    <n v="51883"/>
    <n v="20719"/>
    <n v="99"/>
    <x v="24"/>
    <x v="6"/>
    <n v="108"/>
    <n v="72602"/>
    <n v="0.39934082454753966"/>
  </r>
  <r>
    <x v="4660"/>
    <s v="Sneha Iyer"/>
    <x v="1"/>
    <x v="5"/>
    <s v="Lead"/>
    <d v="2021-03-18T00:00:00"/>
    <d v="1988-05-02T00:00:00"/>
    <n v="43423"/>
    <n v="17313"/>
    <n v="63"/>
    <x v="56"/>
    <x v="6"/>
    <n v="120"/>
    <n v="60736"/>
    <n v="0.39870575501462358"/>
  </r>
  <r>
    <x v="4661"/>
    <s v="Ajay Singh"/>
    <x v="0"/>
    <x v="3"/>
    <s v="Analyst"/>
    <d v="2019-03-06T00:00:00"/>
    <d v="1984-10-14T00:00:00"/>
    <n v="106866"/>
    <n v="12598"/>
    <n v="64"/>
    <x v="57"/>
    <x v="2"/>
    <n v="118"/>
    <n v="119464"/>
    <n v="0.11788595062976064"/>
  </r>
  <r>
    <x v="4662"/>
    <s v="Pooja Das"/>
    <x v="1"/>
    <x v="2"/>
    <s v="Manager"/>
    <d v="2021-02-08T00:00:00"/>
    <d v="2005-01-29T00:00:00"/>
    <n v="57289"/>
    <n v="22704"/>
    <n v="60"/>
    <x v="37"/>
    <x v="2"/>
    <n v="109"/>
    <n v="79993"/>
    <n v="0.39630644626368061"/>
  </r>
  <r>
    <x v="4663"/>
    <s v="Nisha Kapoor"/>
    <x v="1"/>
    <x v="2"/>
    <s v="Executive"/>
    <d v="2021-02-05T00:00:00"/>
    <d v="1985-07-13T00:00:00"/>
    <n v="37545"/>
    <n v="12318"/>
    <n v="73"/>
    <x v="58"/>
    <x v="6"/>
    <n v="109"/>
    <n v="49863"/>
    <n v="0.3280862964442669"/>
  </r>
  <r>
    <x v="4664"/>
    <s v="Gayathri Iyer"/>
    <x v="1"/>
    <x v="3"/>
    <s v="Executive"/>
    <d v="2018-06-08T00:00:00"/>
    <d v="1996-06-05T00:00:00"/>
    <n v="66046"/>
    <n v="15111"/>
    <n v="61"/>
    <x v="58"/>
    <x v="4"/>
    <n v="116"/>
    <n v="81157"/>
    <n v="0.2287950822154256"/>
  </r>
  <r>
    <x v="4665"/>
    <s v="Aarav Sharma"/>
    <x v="0"/>
    <x v="6"/>
    <s v="Executive"/>
    <d v="2025-04-19T00:00:00"/>
    <d v="1995-12-21T00:00:00"/>
    <n v="67193"/>
    <n v="26299"/>
    <n v="92"/>
    <x v="56"/>
    <x v="5"/>
    <n v="107"/>
    <n v="93492"/>
    <n v="0.3913949369726013"/>
  </r>
  <r>
    <x v="4666"/>
    <s v="Vikram Singh"/>
    <x v="0"/>
    <x v="2"/>
    <s v="Analyst"/>
    <d v="2023-09-27T00:00:00"/>
    <d v="2002-12-06T00:00:00"/>
    <n v="28595"/>
    <n v="26880"/>
    <n v="95"/>
    <x v="34"/>
    <x v="5"/>
    <n v="119"/>
    <n v="55475"/>
    <n v="0.94002447980416159"/>
  </r>
  <r>
    <x v="4667"/>
    <s v="Nisha Kapoor"/>
    <x v="0"/>
    <x v="4"/>
    <s v="Senior Executive"/>
    <d v="2015-08-26T00:00:00"/>
    <d v="1986-02-10T00:00:00"/>
    <n v="95115"/>
    <n v="14185"/>
    <n v="91"/>
    <x v="41"/>
    <x v="1"/>
    <n v="118"/>
    <n v="109300"/>
    <n v="0.1491352573200862"/>
  </r>
  <r>
    <x v="4668"/>
    <s v="Kavya Nair"/>
    <x v="1"/>
    <x v="4"/>
    <s v="Associate"/>
    <d v="2023-04-04T00:00:00"/>
    <d v="1995-11-19T00:00:00"/>
    <n v="53728"/>
    <n v="20220"/>
    <n v="64"/>
    <x v="50"/>
    <x v="2"/>
    <n v="110"/>
    <n v="73948"/>
    <n v="0.37634008338296604"/>
  </r>
  <r>
    <x v="4669"/>
    <s v="Sneha Iyer"/>
    <x v="1"/>
    <x v="5"/>
    <s v="Executive"/>
    <d v="2017-06-05T00:00:00"/>
    <d v="1981-06-29T00:00:00"/>
    <n v="83490"/>
    <n v="5528"/>
    <n v="84"/>
    <x v="22"/>
    <x v="2"/>
    <n v="116"/>
    <n v="89018"/>
    <n v="6.621152233800455E-2"/>
  </r>
  <r>
    <x v="4670"/>
    <s v="Priya Reddy"/>
    <x v="1"/>
    <x v="1"/>
    <s v="Executive"/>
    <d v="2016-01-07T00:00:00"/>
    <d v="1984-06-24T00:00:00"/>
    <n v="100113"/>
    <n v="7263"/>
    <n v="87"/>
    <x v="2"/>
    <x v="6"/>
    <n v="104"/>
    <n v="107376"/>
    <n v="7.2548020736567673E-2"/>
  </r>
  <r>
    <x v="4671"/>
    <s v="Gayathri Iyer"/>
    <x v="1"/>
    <x v="6"/>
    <s v="Lead"/>
    <d v="2017-06-21T00:00:00"/>
    <d v="1981-02-22T00:00:00"/>
    <n v="102983"/>
    <n v="13024"/>
    <n v="91"/>
    <x v="5"/>
    <x v="0"/>
    <n v="104"/>
    <n v="116007"/>
    <n v="0.12646747521435578"/>
  </r>
  <r>
    <x v="4672"/>
    <s v="Rohan Gupta"/>
    <x v="1"/>
    <x v="2"/>
    <s v="Analyst"/>
    <d v="2017-08-01T00:00:00"/>
    <d v="2001-11-15T00:00:00"/>
    <n v="89604"/>
    <n v="25406"/>
    <n v="64"/>
    <x v="31"/>
    <x v="6"/>
    <n v="107"/>
    <n v="115010"/>
    <n v="0.2835364492656578"/>
  </r>
  <r>
    <x v="4673"/>
    <s v="Tarun Verma"/>
    <x v="0"/>
    <x v="0"/>
    <s v="Associate"/>
    <d v="2016-02-04T00:00:00"/>
    <d v="2004-02-26T00:00:00"/>
    <n v="101114"/>
    <n v="9493"/>
    <n v="63"/>
    <x v="47"/>
    <x v="6"/>
    <n v="110"/>
    <n v="110607"/>
    <n v="9.388413078307653E-2"/>
  </r>
  <r>
    <x v="4674"/>
    <s v="Meera Joshi"/>
    <x v="0"/>
    <x v="0"/>
    <s v="Associate"/>
    <d v="2016-08-12T00:00:00"/>
    <d v="1984-04-30T00:00:00"/>
    <n v="76269"/>
    <n v="10980"/>
    <n v="77"/>
    <x v="58"/>
    <x v="0"/>
    <n v="110"/>
    <n v="87249"/>
    <n v="0.14396412697163985"/>
  </r>
  <r>
    <x v="4675"/>
    <s v="Arjun Mehta"/>
    <x v="1"/>
    <x v="3"/>
    <s v="Manager"/>
    <d v="2018-01-10T00:00:00"/>
    <d v="2001-06-13T00:00:00"/>
    <n v="56959"/>
    <n v="9831"/>
    <n v="83"/>
    <x v="27"/>
    <x v="4"/>
    <n v="111"/>
    <n v="66790"/>
    <n v="0.1725978335293808"/>
  </r>
  <r>
    <x v="4676"/>
    <s v="Priya Reddy"/>
    <x v="1"/>
    <x v="6"/>
    <s v="Executive"/>
    <d v="2021-06-15T00:00:00"/>
    <d v="2009-08-18T00:00:00"/>
    <n v="104417"/>
    <n v="5788"/>
    <n v="81"/>
    <x v="14"/>
    <x v="5"/>
    <n v="113"/>
    <n v="110205"/>
    <n v="5.5431586810576819E-2"/>
  </r>
  <r>
    <x v="4677"/>
    <s v="Ishita Roy"/>
    <x v="0"/>
    <x v="1"/>
    <s v="Analyst"/>
    <d v="2024-02-18T00:00:00"/>
    <d v="2000-03-13T00:00:00"/>
    <n v="45828"/>
    <n v="29511"/>
    <n v="62"/>
    <x v="39"/>
    <x v="3"/>
    <n v="116"/>
    <n v="75339"/>
    <n v="0.6439512961508248"/>
  </r>
  <r>
    <x v="4678"/>
    <s v="Ravi Teja"/>
    <x v="0"/>
    <x v="5"/>
    <s v="Executive"/>
    <d v="2018-07-09T00:00:00"/>
    <d v="2011-03-11T00:00:00"/>
    <n v="116975"/>
    <n v="15512"/>
    <n v="60"/>
    <x v="55"/>
    <x v="1"/>
    <n v="104"/>
    <n v="132487"/>
    <n v="0.13260953195127165"/>
  </r>
  <r>
    <x v="4679"/>
    <s v="Gayathri Iyer"/>
    <x v="1"/>
    <x v="4"/>
    <s v="Lead"/>
    <d v="2017-12-13T00:00:00"/>
    <d v="1992-06-15T00:00:00"/>
    <n v="67183"/>
    <n v="19268"/>
    <n v="80"/>
    <x v="29"/>
    <x v="0"/>
    <n v="115"/>
    <n v="86451"/>
    <n v="0.28679874372981262"/>
  </r>
  <r>
    <x v="4680"/>
    <s v="Ravi Teja"/>
    <x v="0"/>
    <x v="5"/>
    <s v="Lead"/>
    <d v="2020-01-06T00:00:00"/>
    <d v="1991-10-27T00:00:00"/>
    <n v="63590"/>
    <n v="11076"/>
    <n v="62"/>
    <x v="49"/>
    <x v="3"/>
    <n v="102"/>
    <n v="74666"/>
    <n v="0.174178329926089"/>
  </r>
  <r>
    <x v="4681"/>
    <s v="Nisha Kapoor"/>
    <x v="1"/>
    <x v="0"/>
    <s v="Senior Executive"/>
    <d v="2025-05-09T00:00:00"/>
    <d v="2010-12-22T00:00:00"/>
    <n v="112291"/>
    <n v="15676"/>
    <n v="86"/>
    <x v="41"/>
    <x v="4"/>
    <n v="109"/>
    <n v="127967"/>
    <n v="0.13960157091841732"/>
  </r>
  <r>
    <x v="4682"/>
    <s v="Aarav Sharma"/>
    <x v="0"/>
    <x v="0"/>
    <s v="Analyst"/>
    <d v="2023-03-07T00:00:00"/>
    <d v="1997-08-27T00:00:00"/>
    <n v="109671"/>
    <n v="21332"/>
    <n v="80"/>
    <x v="9"/>
    <x v="0"/>
    <n v="120"/>
    <n v="131003"/>
    <n v="0.19450903155802354"/>
  </r>
  <r>
    <x v="4683"/>
    <s v="Krishna Chaitanya"/>
    <x v="0"/>
    <x v="0"/>
    <s v="Analyst"/>
    <d v="2015-10-21T00:00:00"/>
    <d v="1990-01-19T00:00:00"/>
    <n v="58750"/>
    <n v="25567"/>
    <n v="65"/>
    <x v="54"/>
    <x v="4"/>
    <n v="102"/>
    <n v="84317"/>
    <n v="0.43518297872340428"/>
  </r>
  <r>
    <x v="4684"/>
    <s v="Meera Joshi"/>
    <x v="0"/>
    <x v="3"/>
    <s v="Lead"/>
    <d v="2020-05-14T00:00:00"/>
    <d v="1980-11-09T00:00:00"/>
    <n v="99830"/>
    <n v="7364"/>
    <n v="76"/>
    <x v="35"/>
    <x v="4"/>
    <n v="109"/>
    <n v="107194"/>
    <n v="7.3765401182009416E-2"/>
  </r>
  <r>
    <x v="4685"/>
    <s v="Neha Kulkarni"/>
    <x v="1"/>
    <x v="6"/>
    <s v="Manager"/>
    <d v="2017-11-20T00:00:00"/>
    <d v="1980-04-01T00:00:00"/>
    <n v="31425"/>
    <n v="5444"/>
    <n v="62"/>
    <x v="27"/>
    <x v="3"/>
    <n v="102"/>
    <n v="36869"/>
    <n v="0.17323786793953858"/>
  </r>
  <r>
    <x v="4686"/>
    <s v="Aarav Sharma"/>
    <x v="1"/>
    <x v="2"/>
    <s v="Associate"/>
    <d v="2017-11-09T00:00:00"/>
    <d v="1996-02-04T00:00:00"/>
    <n v="58019"/>
    <n v="25423"/>
    <n v="89"/>
    <x v="6"/>
    <x v="1"/>
    <n v="107"/>
    <n v="83442"/>
    <n v="0.43818404315827575"/>
  </r>
  <r>
    <x v="4687"/>
    <s v="Pooja Das"/>
    <x v="1"/>
    <x v="6"/>
    <s v="Executive"/>
    <d v="2019-01-19T00:00:00"/>
    <d v="1998-03-23T00:00:00"/>
    <n v="27480"/>
    <n v="14242"/>
    <n v="95"/>
    <x v="21"/>
    <x v="1"/>
    <n v="105"/>
    <n v="41722"/>
    <n v="0.51826783114992725"/>
  </r>
  <r>
    <x v="4688"/>
    <s v="Pooja Das"/>
    <x v="1"/>
    <x v="3"/>
    <s v="Executive"/>
    <d v="2018-07-19T00:00:00"/>
    <d v="1999-11-23T00:00:00"/>
    <n v="80319"/>
    <n v="6983"/>
    <n v="65"/>
    <x v="37"/>
    <x v="1"/>
    <n v="102"/>
    <n v="87302"/>
    <n v="8.6940823466427619E-2"/>
  </r>
  <r>
    <x v="4689"/>
    <s v="Tarun Verma"/>
    <x v="1"/>
    <x v="2"/>
    <s v="Analyst"/>
    <d v="2016-01-01T00:00:00"/>
    <d v="2002-10-01T00:00:00"/>
    <n v="39693"/>
    <n v="10591"/>
    <n v="66"/>
    <x v="35"/>
    <x v="4"/>
    <n v="113"/>
    <n v="50284"/>
    <n v="0.26682286549265616"/>
  </r>
  <r>
    <x v="4690"/>
    <s v="Meera Joshi"/>
    <x v="0"/>
    <x v="2"/>
    <s v="Lead"/>
    <d v="2019-03-08T00:00:00"/>
    <d v="1982-09-08T00:00:00"/>
    <n v="97990"/>
    <n v="27119"/>
    <n v="67"/>
    <x v="50"/>
    <x v="1"/>
    <n v="111"/>
    <n v="125109"/>
    <n v="0.27675272987039495"/>
  </r>
  <r>
    <x v="4691"/>
    <s v="Ajay Singh"/>
    <x v="0"/>
    <x v="6"/>
    <s v="Executive"/>
    <d v="2016-03-21T00:00:00"/>
    <d v="1995-03-04T00:00:00"/>
    <n v="27822"/>
    <n v="19391"/>
    <n v="64"/>
    <x v="51"/>
    <x v="2"/>
    <n v="109"/>
    <n v="47213"/>
    <n v="0.69696642944432463"/>
  </r>
  <r>
    <x v="4692"/>
    <s v="Rahul Verma"/>
    <x v="1"/>
    <x v="2"/>
    <s v="Senior Executive"/>
    <d v="2020-05-24T00:00:00"/>
    <d v="2001-09-20T00:00:00"/>
    <n v="119598"/>
    <n v="26669"/>
    <n v="84"/>
    <x v="27"/>
    <x v="5"/>
    <n v="104"/>
    <n v="146267"/>
    <n v="0.22298867874044717"/>
  </r>
  <r>
    <x v="4693"/>
    <s v="Nisha Kapoor"/>
    <x v="0"/>
    <x v="2"/>
    <s v="Executive"/>
    <d v="2023-09-18T00:00:00"/>
    <d v="1987-01-04T00:00:00"/>
    <n v="116827"/>
    <n v="13110"/>
    <n v="67"/>
    <x v="21"/>
    <x v="2"/>
    <n v="113"/>
    <n v="129937"/>
    <n v="0.11221721006274235"/>
  </r>
  <r>
    <x v="4694"/>
    <s v="Tarun Verma"/>
    <x v="0"/>
    <x v="1"/>
    <s v="Senior Executive"/>
    <d v="2018-06-12T00:00:00"/>
    <d v="1996-11-08T00:00:00"/>
    <n v="38060"/>
    <n v="18542"/>
    <n v="92"/>
    <x v="59"/>
    <x v="3"/>
    <n v="109"/>
    <n v="56602"/>
    <n v="0.48717813977929586"/>
  </r>
  <r>
    <x v="4695"/>
    <s v="Karan Malhotra"/>
    <x v="1"/>
    <x v="6"/>
    <s v="Senior Executive"/>
    <d v="2023-07-15T00:00:00"/>
    <d v="2008-11-14T00:00:00"/>
    <n v="91201"/>
    <n v="24888"/>
    <n v="71"/>
    <x v="59"/>
    <x v="0"/>
    <n v="110"/>
    <n v="116089"/>
    <n v="0.27289174460806354"/>
  </r>
  <r>
    <x v="4696"/>
    <s v="Rahul Verma"/>
    <x v="0"/>
    <x v="1"/>
    <s v="Manager"/>
    <d v="2025-01-12T00:00:00"/>
    <d v="1983-01-07T00:00:00"/>
    <n v="36536"/>
    <n v="12932"/>
    <n v="88"/>
    <x v="43"/>
    <x v="5"/>
    <n v="109"/>
    <n v="49468"/>
    <n v="0.35395226625793735"/>
  </r>
  <r>
    <x v="4697"/>
    <s v="Krishna Chaitanya"/>
    <x v="1"/>
    <x v="5"/>
    <s v="Associate"/>
    <d v="2025-06-20T00:00:00"/>
    <d v="2011-12-15T00:00:00"/>
    <n v="103079"/>
    <n v="28273"/>
    <n v="70"/>
    <x v="51"/>
    <x v="1"/>
    <n v="115"/>
    <n v="131352"/>
    <n v="0.27428477187399958"/>
  </r>
  <r>
    <x v="4698"/>
    <s v="Aditya Kapoor"/>
    <x v="0"/>
    <x v="2"/>
    <s v="Senior Executive"/>
    <d v="2025-04-07T00:00:00"/>
    <d v="1993-06-05T00:00:00"/>
    <n v="94503"/>
    <n v="23849"/>
    <n v="79"/>
    <x v="1"/>
    <x v="6"/>
    <n v="119"/>
    <n v="118352"/>
    <n v="0.25236235886691427"/>
  </r>
  <r>
    <x v="4699"/>
    <s v="Krishna Chaitanya"/>
    <x v="1"/>
    <x v="3"/>
    <s v="Senior Executive"/>
    <d v="2024-07-16T00:00:00"/>
    <d v="2004-06-02T00:00:00"/>
    <n v="58432"/>
    <n v="18276"/>
    <n v="75"/>
    <x v="27"/>
    <x v="4"/>
    <n v="119"/>
    <n v="76708"/>
    <n v="0.3127738225629792"/>
  </r>
  <r>
    <x v="4700"/>
    <s v="Arjun Mehta"/>
    <x v="1"/>
    <x v="4"/>
    <s v="Lead"/>
    <d v="2024-06-14T00:00:00"/>
    <d v="2002-07-27T00:00:00"/>
    <n v="89793"/>
    <n v="23354"/>
    <n v="61"/>
    <x v="46"/>
    <x v="2"/>
    <n v="108"/>
    <n v="113147"/>
    <n v="0.26008708919403517"/>
  </r>
  <r>
    <x v="4701"/>
    <s v="Tarun Verma"/>
    <x v="1"/>
    <x v="2"/>
    <s v="Lead"/>
    <d v="2022-07-21T00:00:00"/>
    <d v="2001-05-30T00:00:00"/>
    <n v="79796"/>
    <n v="13344"/>
    <n v="96"/>
    <x v="41"/>
    <x v="5"/>
    <n v="115"/>
    <n v="93140"/>
    <n v="0.16722642738984411"/>
  </r>
  <r>
    <x v="4702"/>
    <s v="Swathi Ramesh"/>
    <x v="0"/>
    <x v="6"/>
    <s v="Executive"/>
    <d v="2018-01-28T00:00:00"/>
    <d v="1986-08-22T00:00:00"/>
    <n v="70955"/>
    <n v="8654"/>
    <n v="96"/>
    <x v="52"/>
    <x v="4"/>
    <n v="118"/>
    <n v="79609"/>
    <n v="0.12196462546684518"/>
  </r>
  <r>
    <x v="4703"/>
    <s v="Ishita Roy"/>
    <x v="0"/>
    <x v="3"/>
    <s v="Executive"/>
    <d v="2024-06-30T00:00:00"/>
    <d v="2004-02-22T00:00:00"/>
    <n v="99927"/>
    <n v="19626"/>
    <n v="79"/>
    <x v="58"/>
    <x v="2"/>
    <n v="115"/>
    <n v="119553"/>
    <n v="0.19640337446335826"/>
  </r>
  <r>
    <x v="4704"/>
    <s v="Neha Kulkarni"/>
    <x v="1"/>
    <x v="2"/>
    <s v="Associate"/>
    <d v="2023-06-14T00:00:00"/>
    <d v="1982-07-28T00:00:00"/>
    <n v="115711"/>
    <n v="25008"/>
    <n v="65"/>
    <x v="21"/>
    <x v="6"/>
    <n v="120"/>
    <n v="140719"/>
    <n v="0.2161246553914494"/>
  </r>
  <r>
    <x v="4705"/>
    <s v="Rohan Gupta"/>
    <x v="1"/>
    <x v="1"/>
    <s v="Associate"/>
    <d v="2024-05-27T00:00:00"/>
    <d v="1991-05-10T00:00:00"/>
    <n v="41538"/>
    <n v="16223"/>
    <n v="96"/>
    <x v="13"/>
    <x v="0"/>
    <n v="120"/>
    <n v="57761"/>
    <n v="0.39055804323751747"/>
  </r>
  <r>
    <x v="4706"/>
    <s v="Rohan Gupta"/>
    <x v="0"/>
    <x v="3"/>
    <s v="Associate"/>
    <d v="2024-09-11T00:00:00"/>
    <d v="2005-12-27T00:00:00"/>
    <n v="90040"/>
    <n v="5507"/>
    <n v="93"/>
    <x v="35"/>
    <x v="3"/>
    <n v="114"/>
    <n v="95547"/>
    <n v="6.1161705908485117E-2"/>
  </r>
  <r>
    <x v="4707"/>
    <s v="Ishita Roy"/>
    <x v="1"/>
    <x v="4"/>
    <s v="Analyst"/>
    <d v="2015-04-18T00:00:00"/>
    <d v="2008-03-08T00:00:00"/>
    <n v="74121"/>
    <n v="26384"/>
    <n v="87"/>
    <x v="30"/>
    <x v="4"/>
    <n v="107"/>
    <n v="100505"/>
    <n v="0.35595850029006626"/>
  </r>
  <r>
    <x v="4708"/>
    <s v="Gayathri Iyer"/>
    <x v="1"/>
    <x v="3"/>
    <s v="Analyst"/>
    <d v="2022-06-02T00:00:00"/>
    <d v="1993-08-04T00:00:00"/>
    <n v="61368"/>
    <n v="19592"/>
    <n v="90"/>
    <x v="41"/>
    <x v="4"/>
    <n v="104"/>
    <n v="80960"/>
    <n v="0.31925433450658325"/>
  </r>
  <r>
    <x v="4709"/>
    <s v="Vikram Singh"/>
    <x v="0"/>
    <x v="6"/>
    <s v="Associate"/>
    <d v="2024-06-26T00:00:00"/>
    <d v="2000-12-29T00:00:00"/>
    <n v="32262"/>
    <n v="9416"/>
    <n v="83"/>
    <x v="29"/>
    <x v="0"/>
    <n v="101"/>
    <n v="41678"/>
    <n v="0.29186039303205008"/>
  </r>
  <r>
    <x v="4710"/>
    <s v="Rahul Verma"/>
    <x v="1"/>
    <x v="6"/>
    <s v="Senior Executive"/>
    <d v="2017-11-14T00:00:00"/>
    <d v="2007-09-16T00:00:00"/>
    <n v="61985"/>
    <n v="6172"/>
    <n v="100"/>
    <x v="44"/>
    <x v="4"/>
    <n v="120"/>
    <n v="68157"/>
    <n v="9.9572477212228769E-2"/>
  </r>
  <r>
    <x v="4711"/>
    <s v="Ajay Singh"/>
    <x v="1"/>
    <x v="3"/>
    <s v="Senior Executive"/>
    <d v="2016-06-25T00:00:00"/>
    <d v="1996-08-09T00:00:00"/>
    <n v="76045"/>
    <n v="25641"/>
    <n v="73"/>
    <x v="32"/>
    <x v="3"/>
    <n v="109"/>
    <n v="101686"/>
    <n v="0.33718193175093697"/>
  </r>
  <r>
    <x v="4712"/>
    <s v="Ravi Teja"/>
    <x v="1"/>
    <x v="6"/>
    <s v="Senior Executive"/>
    <d v="2023-03-20T00:00:00"/>
    <d v="1995-02-09T00:00:00"/>
    <n v="117998"/>
    <n v="26925"/>
    <n v="90"/>
    <x v="6"/>
    <x v="4"/>
    <n v="114"/>
    <n v="144923"/>
    <n v="0.22818183359039984"/>
  </r>
  <r>
    <x v="4713"/>
    <s v="Rohan Gupta"/>
    <x v="0"/>
    <x v="5"/>
    <s v="Senior Executive"/>
    <d v="2022-09-26T00:00:00"/>
    <d v="1992-03-06T00:00:00"/>
    <n v="49083"/>
    <n v="5105"/>
    <n v="81"/>
    <x v="1"/>
    <x v="1"/>
    <n v="111"/>
    <n v="54188"/>
    <n v="0.10400749750422754"/>
  </r>
  <r>
    <x v="4714"/>
    <s v="Rohan Gupta"/>
    <x v="0"/>
    <x v="2"/>
    <s v="Associate"/>
    <d v="2016-10-19T00:00:00"/>
    <d v="2001-02-06T00:00:00"/>
    <n v="86623"/>
    <n v="9284"/>
    <n v="93"/>
    <x v="43"/>
    <x v="0"/>
    <n v="105"/>
    <n v="95907"/>
    <n v="0.10717707768144719"/>
  </r>
  <r>
    <x v="4715"/>
    <s v="Tarun Verma"/>
    <x v="1"/>
    <x v="4"/>
    <s v="Senior Executive"/>
    <d v="2022-07-16T00:00:00"/>
    <d v="2002-10-07T00:00:00"/>
    <n v="97916"/>
    <n v="21317"/>
    <n v="63"/>
    <x v="29"/>
    <x v="0"/>
    <n v="118"/>
    <n v="119233"/>
    <n v="0.21770701417541566"/>
  </r>
  <r>
    <x v="4716"/>
    <s v="Gayathri Iyer"/>
    <x v="1"/>
    <x v="5"/>
    <s v="Executive"/>
    <d v="2023-04-01T00:00:00"/>
    <d v="2008-12-08T00:00:00"/>
    <n v="80886"/>
    <n v="18208"/>
    <n v="61"/>
    <x v="12"/>
    <x v="2"/>
    <n v="114"/>
    <n v="99094"/>
    <n v="0.22510694063249512"/>
  </r>
  <r>
    <x v="4717"/>
    <s v="Ajay Singh"/>
    <x v="0"/>
    <x v="5"/>
    <s v="Lead"/>
    <d v="2017-02-06T00:00:00"/>
    <d v="2000-11-04T00:00:00"/>
    <n v="82039"/>
    <n v="27326"/>
    <n v="79"/>
    <x v="59"/>
    <x v="1"/>
    <n v="106"/>
    <n v="109365"/>
    <n v="0.33308548373334634"/>
  </r>
  <r>
    <x v="4718"/>
    <s v="Nisha Kapoor"/>
    <x v="1"/>
    <x v="1"/>
    <s v="Lead"/>
    <d v="2019-01-16T00:00:00"/>
    <d v="1982-01-26T00:00:00"/>
    <n v="32422"/>
    <n v="20792"/>
    <n v="98"/>
    <x v="44"/>
    <x v="2"/>
    <n v="104"/>
    <n v="53214"/>
    <n v="0.64129294923200297"/>
  </r>
  <r>
    <x v="4719"/>
    <s v="Neha Kulkarni"/>
    <x v="1"/>
    <x v="1"/>
    <s v="Associate"/>
    <d v="2020-07-23T00:00:00"/>
    <d v="2000-12-12T00:00:00"/>
    <n v="114228"/>
    <n v="22219"/>
    <n v="76"/>
    <x v="8"/>
    <x v="3"/>
    <n v="116"/>
    <n v="136447"/>
    <n v="0.19451447981230521"/>
  </r>
  <r>
    <x v="4720"/>
    <s v="Sneha Iyer"/>
    <x v="1"/>
    <x v="6"/>
    <s v="Manager"/>
    <d v="2015-09-22T00:00:00"/>
    <d v="2006-04-21T00:00:00"/>
    <n v="39640"/>
    <n v="17766"/>
    <n v="72"/>
    <x v="29"/>
    <x v="0"/>
    <n v="114"/>
    <n v="57406"/>
    <n v="0.44818365287588297"/>
  </r>
  <r>
    <x v="4721"/>
    <s v="Gayathri Iyer"/>
    <x v="1"/>
    <x v="0"/>
    <s v="Lead"/>
    <d v="2020-04-12T00:00:00"/>
    <d v="1987-10-15T00:00:00"/>
    <n v="69971"/>
    <n v="24902"/>
    <n v="71"/>
    <x v="53"/>
    <x v="6"/>
    <n v="104"/>
    <n v="94873"/>
    <n v="0.35589029740892658"/>
  </r>
  <r>
    <x v="4722"/>
    <s v="Karan Malhotra"/>
    <x v="0"/>
    <x v="6"/>
    <s v="Associate"/>
    <d v="2021-11-16T00:00:00"/>
    <d v="2001-05-15T00:00:00"/>
    <n v="94489"/>
    <n v="7030"/>
    <n v="90"/>
    <x v="39"/>
    <x v="1"/>
    <n v="105"/>
    <n v="101519"/>
    <n v="7.4400194731661887E-2"/>
  </r>
  <r>
    <x v="4723"/>
    <s v="Rohan Gupta"/>
    <x v="0"/>
    <x v="3"/>
    <s v="Lead"/>
    <d v="2015-07-08T00:00:00"/>
    <d v="1980-12-12T00:00:00"/>
    <n v="93666"/>
    <n v="7074"/>
    <n v="72"/>
    <x v="5"/>
    <x v="4"/>
    <n v="110"/>
    <n v="100740"/>
    <n v="7.5523669207610014E-2"/>
  </r>
  <r>
    <x v="4724"/>
    <s v="Gayathri Iyer"/>
    <x v="0"/>
    <x v="1"/>
    <s v="Executive"/>
    <d v="2025-08-14T00:00:00"/>
    <d v="2001-07-18T00:00:00"/>
    <n v="64275"/>
    <n v="12592"/>
    <n v="71"/>
    <x v="44"/>
    <x v="2"/>
    <n v="119"/>
    <n v="76867"/>
    <n v="0.19590820692337613"/>
  </r>
  <r>
    <x v="4725"/>
    <s v="Kavya Nair"/>
    <x v="1"/>
    <x v="4"/>
    <s v="Senior Executive"/>
    <d v="2016-02-05T00:00:00"/>
    <d v="2004-10-08T00:00:00"/>
    <n v="25495"/>
    <n v="7958"/>
    <n v="84"/>
    <x v="0"/>
    <x v="1"/>
    <n v="112"/>
    <n v="33453"/>
    <n v="0.31213963522259269"/>
  </r>
  <r>
    <x v="4726"/>
    <s v="Ajay Singh"/>
    <x v="0"/>
    <x v="0"/>
    <s v="Lead"/>
    <d v="2022-10-14T00:00:00"/>
    <d v="1987-10-30T00:00:00"/>
    <n v="100020"/>
    <n v="14847"/>
    <n v="86"/>
    <x v="47"/>
    <x v="3"/>
    <n v="102"/>
    <n v="114867"/>
    <n v="0.14844031193761248"/>
  </r>
  <r>
    <x v="4727"/>
    <s v="Ananya Rao"/>
    <x v="0"/>
    <x v="0"/>
    <s v="Manager"/>
    <d v="2016-09-29T00:00:00"/>
    <d v="2004-10-26T00:00:00"/>
    <n v="85574"/>
    <n v="24646"/>
    <n v="66"/>
    <x v="59"/>
    <x v="2"/>
    <n v="112"/>
    <n v="110220"/>
    <n v="0.28800803982518053"/>
  </r>
  <r>
    <x v="4728"/>
    <s v="Gayathri Iyer"/>
    <x v="1"/>
    <x v="0"/>
    <s v="Analyst"/>
    <d v="2022-04-30T00:00:00"/>
    <d v="1986-07-05T00:00:00"/>
    <n v="28603"/>
    <n v="11178"/>
    <n v="74"/>
    <x v="48"/>
    <x v="4"/>
    <n v="102"/>
    <n v="39781"/>
    <n v="0.39079816802433309"/>
  </r>
  <r>
    <x v="4729"/>
    <s v="Meera Joshi"/>
    <x v="1"/>
    <x v="3"/>
    <s v="Lead"/>
    <d v="2019-11-08T00:00:00"/>
    <d v="2008-12-28T00:00:00"/>
    <n v="100977"/>
    <n v="13316"/>
    <n v="69"/>
    <x v="5"/>
    <x v="1"/>
    <n v="110"/>
    <n v="114293"/>
    <n v="0.13187161432801528"/>
  </r>
  <r>
    <x v="4730"/>
    <s v="Rohan Gupta"/>
    <x v="0"/>
    <x v="2"/>
    <s v="Associate"/>
    <d v="2019-01-03T00:00:00"/>
    <d v="2010-04-27T00:00:00"/>
    <n v="62616"/>
    <n v="10210"/>
    <n v="93"/>
    <x v="10"/>
    <x v="3"/>
    <n v="113"/>
    <n v="72826"/>
    <n v="0.16305736552957711"/>
  </r>
  <r>
    <x v="4731"/>
    <s v="Ananya Rao"/>
    <x v="1"/>
    <x v="2"/>
    <s v="Associate"/>
    <d v="2017-09-15T00:00:00"/>
    <d v="1993-09-30T00:00:00"/>
    <n v="107288"/>
    <n v="23018"/>
    <n v="100"/>
    <x v="51"/>
    <x v="3"/>
    <n v="102"/>
    <n v="130306"/>
    <n v="0.21454403101931249"/>
  </r>
  <r>
    <x v="4732"/>
    <s v="Ananya Rao"/>
    <x v="0"/>
    <x v="5"/>
    <s v="Lead"/>
    <d v="2017-01-04T00:00:00"/>
    <d v="2000-02-14T00:00:00"/>
    <n v="87245"/>
    <n v="9477"/>
    <n v="65"/>
    <x v="31"/>
    <x v="1"/>
    <n v="107"/>
    <n v="96722"/>
    <n v="0.10862513611095191"/>
  </r>
  <r>
    <x v="4733"/>
    <s v="Rahul Verma"/>
    <x v="1"/>
    <x v="1"/>
    <s v="Senior Executive"/>
    <d v="2015-07-10T00:00:00"/>
    <d v="1994-10-20T00:00:00"/>
    <n v="71202"/>
    <n v="11483"/>
    <n v="70"/>
    <x v="40"/>
    <x v="2"/>
    <n v="120"/>
    <n v="82685"/>
    <n v="0.16127355973146823"/>
  </r>
  <r>
    <x v="4734"/>
    <s v="Ajay Singh"/>
    <x v="0"/>
    <x v="6"/>
    <s v="Lead"/>
    <d v="2022-02-08T00:00:00"/>
    <d v="1993-09-09T00:00:00"/>
    <n v="113548"/>
    <n v="28034"/>
    <n v="92"/>
    <x v="12"/>
    <x v="0"/>
    <n v="115"/>
    <n v="141582"/>
    <n v="0.24689118258357698"/>
  </r>
  <r>
    <x v="4735"/>
    <s v="Arjun Mehta"/>
    <x v="1"/>
    <x v="4"/>
    <s v="Lead"/>
    <d v="2020-03-04T00:00:00"/>
    <d v="2011-09-25T00:00:00"/>
    <n v="88886"/>
    <n v="24306"/>
    <n v="75"/>
    <x v="30"/>
    <x v="1"/>
    <n v="117"/>
    <n v="113192"/>
    <n v="0.27345138717008305"/>
  </r>
  <r>
    <x v="4736"/>
    <s v="Gayathri Iyer"/>
    <x v="1"/>
    <x v="5"/>
    <s v="Manager"/>
    <d v="2015-11-21T00:00:00"/>
    <d v="1987-09-10T00:00:00"/>
    <n v="94018"/>
    <n v="19293"/>
    <n v="88"/>
    <x v="24"/>
    <x v="1"/>
    <n v="116"/>
    <n v="113311"/>
    <n v="0.20520538620264206"/>
  </r>
  <r>
    <x v="4737"/>
    <s v="Tarun Verma"/>
    <x v="1"/>
    <x v="3"/>
    <s v="Manager"/>
    <d v="2019-04-21T00:00:00"/>
    <d v="2007-08-28T00:00:00"/>
    <n v="35939"/>
    <n v="6704"/>
    <n v="78"/>
    <x v="1"/>
    <x v="2"/>
    <n v="113"/>
    <n v="42643"/>
    <n v="0.18653830101004479"/>
  </r>
  <r>
    <x v="4738"/>
    <s v="Kavya Nair"/>
    <x v="1"/>
    <x v="5"/>
    <s v="Manager"/>
    <d v="2025-09-25T00:00:00"/>
    <d v="1997-01-31T00:00:00"/>
    <n v="66090"/>
    <n v="10984"/>
    <n v="78"/>
    <x v="52"/>
    <x v="0"/>
    <n v="111"/>
    <n v="77074"/>
    <n v="0.16619760932062339"/>
  </r>
  <r>
    <x v="4739"/>
    <s v="Tarun Verma"/>
    <x v="0"/>
    <x v="0"/>
    <s v="Lead"/>
    <d v="2020-10-05T00:00:00"/>
    <d v="1982-04-02T00:00:00"/>
    <n v="43445"/>
    <n v="5598"/>
    <n v="78"/>
    <x v="1"/>
    <x v="3"/>
    <n v="103"/>
    <n v="49043"/>
    <n v="0.12885257221774657"/>
  </r>
  <r>
    <x v="4740"/>
    <s v="Aarav Sharma"/>
    <x v="1"/>
    <x v="5"/>
    <s v="Analyst"/>
    <d v="2021-05-10T00:00:00"/>
    <d v="1983-02-05T00:00:00"/>
    <n v="42648"/>
    <n v="24501"/>
    <n v="77"/>
    <x v="12"/>
    <x v="4"/>
    <n v="108"/>
    <n v="67149"/>
    <n v="0.57449352841868317"/>
  </r>
  <r>
    <x v="4741"/>
    <s v="Ishita Roy"/>
    <x v="0"/>
    <x v="1"/>
    <s v="Associate"/>
    <d v="2019-02-01T00:00:00"/>
    <d v="1999-08-21T00:00:00"/>
    <n v="94351"/>
    <n v="8266"/>
    <n v="78"/>
    <x v="39"/>
    <x v="2"/>
    <n v="108"/>
    <n v="102617"/>
    <n v="8.7609034350457332E-2"/>
  </r>
  <r>
    <x v="4742"/>
    <s v="Meera Joshi"/>
    <x v="1"/>
    <x v="0"/>
    <s v="Analyst"/>
    <d v="2021-07-13T00:00:00"/>
    <d v="1989-05-25T00:00:00"/>
    <n v="73500"/>
    <n v="11849"/>
    <n v="64"/>
    <x v="13"/>
    <x v="6"/>
    <n v="101"/>
    <n v="85349"/>
    <n v="0.16121088435374151"/>
  </r>
  <r>
    <x v="4743"/>
    <s v="Sneha Iyer"/>
    <x v="1"/>
    <x v="4"/>
    <s v="Senior Executive"/>
    <d v="2019-02-21T00:00:00"/>
    <d v="1997-09-30T00:00:00"/>
    <n v="83054"/>
    <n v="12380"/>
    <n v="65"/>
    <x v="42"/>
    <x v="5"/>
    <n v="116"/>
    <n v="95434"/>
    <n v="0.14905964793989451"/>
  </r>
  <r>
    <x v="4744"/>
    <s v="Priya Reddy"/>
    <x v="0"/>
    <x v="2"/>
    <s v="Lead"/>
    <d v="2023-01-11T00:00:00"/>
    <d v="1982-12-10T00:00:00"/>
    <n v="112042"/>
    <n v="27710"/>
    <n v="89"/>
    <x v="18"/>
    <x v="1"/>
    <n v="107"/>
    <n v="139752"/>
    <n v="0.24731797004694667"/>
  </r>
  <r>
    <x v="4745"/>
    <s v="Rahul Verma"/>
    <x v="1"/>
    <x v="6"/>
    <s v="Associate"/>
    <d v="2025-09-02T00:00:00"/>
    <d v="1981-03-30T00:00:00"/>
    <n v="90492"/>
    <n v="12642"/>
    <n v="60"/>
    <x v="36"/>
    <x v="6"/>
    <n v="115"/>
    <n v="103134"/>
    <n v="0.13970295716748443"/>
  </r>
  <r>
    <x v="4746"/>
    <s v="Rohan Gupta"/>
    <x v="1"/>
    <x v="1"/>
    <s v="Executive"/>
    <d v="2024-05-08T00:00:00"/>
    <d v="2006-09-18T00:00:00"/>
    <n v="88055"/>
    <n v="25762"/>
    <n v="62"/>
    <x v="19"/>
    <x v="4"/>
    <n v="101"/>
    <n v="113817"/>
    <n v="0.29256714553404123"/>
  </r>
  <r>
    <x v="4747"/>
    <s v="Sneha Iyer"/>
    <x v="1"/>
    <x v="4"/>
    <s v="Executive"/>
    <d v="2019-08-22T00:00:00"/>
    <d v="1987-01-07T00:00:00"/>
    <n v="35059"/>
    <n v="23074"/>
    <n v="99"/>
    <x v="3"/>
    <x v="5"/>
    <n v="106"/>
    <n v="58133"/>
    <n v="0.65814769388744687"/>
  </r>
  <r>
    <x v="4748"/>
    <s v="Krishna Chaitanya"/>
    <x v="1"/>
    <x v="0"/>
    <s v="Analyst"/>
    <d v="2019-08-31T00:00:00"/>
    <d v="1983-06-21T00:00:00"/>
    <n v="52356"/>
    <n v="22177"/>
    <n v="84"/>
    <x v="15"/>
    <x v="3"/>
    <n v="119"/>
    <n v="74533"/>
    <n v="0.4235808694323478"/>
  </r>
  <r>
    <x v="4749"/>
    <s v="Neha Kulkarni"/>
    <x v="1"/>
    <x v="0"/>
    <s v="Executive"/>
    <d v="2025-04-08T00:00:00"/>
    <d v="2009-03-03T00:00:00"/>
    <n v="66037"/>
    <n v="7785"/>
    <n v="77"/>
    <x v="12"/>
    <x v="3"/>
    <n v="118"/>
    <n v="73822"/>
    <n v="0.11788845647137211"/>
  </r>
  <r>
    <x v="4750"/>
    <s v="Priya Reddy"/>
    <x v="1"/>
    <x v="5"/>
    <s v="Associate"/>
    <d v="2015-12-08T00:00:00"/>
    <d v="1982-11-16T00:00:00"/>
    <n v="98021"/>
    <n v="28305"/>
    <n v="61"/>
    <x v="35"/>
    <x v="6"/>
    <n v="110"/>
    <n v="126326"/>
    <n v="0.28876465247242938"/>
  </r>
  <r>
    <x v="4751"/>
    <s v="Aditya Kapoor"/>
    <x v="0"/>
    <x v="0"/>
    <s v="Senior Executive"/>
    <d v="2023-05-16T00:00:00"/>
    <d v="1990-11-15T00:00:00"/>
    <n v="34181"/>
    <n v="28190"/>
    <n v="67"/>
    <x v="48"/>
    <x v="3"/>
    <n v="120"/>
    <n v="62371"/>
    <n v="0.82472718761885255"/>
  </r>
  <r>
    <x v="4752"/>
    <s v="Nisha Kapoor"/>
    <x v="1"/>
    <x v="0"/>
    <s v="Executive"/>
    <d v="2020-05-27T00:00:00"/>
    <d v="1998-03-22T00:00:00"/>
    <n v="103698"/>
    <n v="11243"/>
    <n v="77"/>
    <x v="35"/>
    <x v="4"/>
    <n v="116"/>
    <n v="114941"/>
    <n v="0.10842060599047233"/>
  </r>
  <r>
    <x v="4753"/>
    <s v="Tarun Verma"/>
    <x v="1"/>
    <x v="3"/>
    <s v="Analyst"/>
    <d v="2024-07-02T00:00:00"/>
    <d v="1994-09-07T00:00:00"/>
    <n v="58642"/>
    <n v="21463"/>
    <n v="81"/>
    <x v="6"/>
    <x v="5"/>
    <n v="111"/>
    <n v="80105"/>
    <n v="0.36600047747348319"/>
  </r>
  <r>
    <x v="4754"/>
    <s v="Tarun Verma"/>
    <x v="1"/>
    <x v="0"/>
    <s v="Senior Executive"/>
    <d v="2016-11-23T00:00:00"/>
    <d v="1988-01-19T00:00:00"/>
    <n v="65581"/>
    <n v="18130"/>
    <n v="76"/>
    <x v="33"/>
    <x v="6"/>
    <n v="113"/>
    <n v="83711"/>
    <n v="0.27645202116466661"/>
  </r>
  <r>
    <x v="4755"/>
    <s v="Gayathri Iyer"/>
    <x v="1"/>
    <x v="2"/>
    <s v="Lead"/>
    <d v="2022-10-06T00:00:00"/>
    <d v="2002-06-09T00:00:00"/>
    <n v="79398"/>
    <n v="29801"/>
    <n v="67"/>
    <x v="51"/>
    <x v="0"/>
    <n v="116"/>
    <n v="109199"/>
    <n v="0.37533691024962845"/>
  </r>
  <r>
    <x v="4756"/>
    <s v="Aditya Kapoor"/>
    <x v="1"/>
    <x v="0"/>
    <s v="Lead"/>
    <d v="2020-10-23T00:00:00"/>
    <d v="1987-02-23T00:00:00"/>
    <n v="90358"/>
    <n v="21351"/>
    <n v="66"/>
    <x v="35"/>
    <x v="6"/>
    <n v="110"/>
    <n v="111709"/>
    <n v="0.236293410655393"/>
  </r>
  <r>
    <x v="4757"/>
    <s v="Ravi Teja"/>
    <x v="0"/>
    <x v="3"/>
    <s v="Analyst"/>
    <d v="2019-02-20T00:00:00"/>
    <d v="2004-12-15T00:00:00"/>
    <n v="27760"/>
    <n v="7478"/>
    <n v="96"/>
    <x v="32"/>
    <x v="0"/>
    <n v="111"/>
    <n v="35238"/>
    <n v="0.26938040345821324"/>
  </r>
  <r>
    <x v="4758"/>
    <s v="Meera Joshi"/>
    <x v="1"/>
    <x v="0"/>
    <s v="Manager"/>
    <d v="2016-11-28T00:00:00"/>
    <d v="1998-01-04T00:00:00"/>
    <n v="89474"/>
    <n v="29183"/>
    <n v="95"/>
    <x v="6"/>
    <x v="4"/>
    <n v="111"/>
    <n v="118657"/>
    <n v="0.32616179001721168"/>
  </r>
  <r>
    <x v="4759"/>
    <s v="Priya Reddy"/>
    <x v="1"/>
    <x v="6"/>
    <s v="Lead"/>
    <d v="2018-04-01T00:00:00"/>
    <d v="1984-02-06T00:00:00"/>
    <n v="64190"/>
    <n v="14142"/>
    <n v="68"/>
    <x v="39"/>
    <x v="3"/>
    <n v="105"/>
    <n v="78332"/>
    <n v="0.22031469076180091"/>
  </r>
  <r>
    <x v="4760"/>
    <s v="Karan Malhotra"/>
    <x v="1"/>
    <x v="5"/>
    <s v="Lead"/>
    <d v="2015-03-18T00:00:00"/>
    <d v="2003-10-11T00:00:00"/>
    <n v="95623"/>
    <n v="6985"/>
    <n v="82"/>
    <x v="3"/>
    <x v="6"/>
    <n v="103"/>
    <n v="102608"/>
    <n v="7.3047279420223168E-2"/>
  </r>
  <r>
    <x v="4761"/>
    <s v="Aditya Kapoor"/>
    <x v="0"/>
    <x v="1"/>
    <s v="Associate"/>
    <d v="2022-07-03T00:00:00"/>
    <d v="2002-12-16T00:00:00"/>
    <n v="111235"/>
    <n v="18600"/>
    <n v="71"/>
    <x v="22"/>
    <x v="1"/>
    <n v="109"/>
    <n v="129835"/>
    <n v="0.16721355688407424"/>
  </r>
  <r>
    <x v="4762"/>
    <s v="Ajay Singh"/>
    <x v="1"/>
    <x v="0"/>
    <s v="Senior Executive"/>
    <d v="2016-08-08T00:00:00"/>
    <d v="1991-06-06T00:00:00"/>
    <n v="33227"/>
    <n v="18467"/>
    <n v="96"/>
    <x v="13"/>
    <x v="1"/>
    <n v="104"/>
    <n v="51694"/>
    <n v="0.55578294760285307"/>
  </r>
  <r>
    <x v="4763"/>
    <s v="Pooja Das"/>
    <x v="0"/>
    <x v="5"/>
    <s v="Analyst"/>
    <d v="2019-12-29T00:00:00"/>
    <d v="1997-02-21T00:00:00"/>
    <n v="111437"/>
    <n v="22661"/>
    <n v="65"/>
    <x v="58"/>
    <x v="0"/>
    <n v="101"/>
    <n v="134098"/>
    <n v="0.20335256692122006"/>
  </r>
  <r>
    <x v="4764"/>
    <s v="Priya Reddy"/>
    <x v="1"/>
    <x v="4"/>
    <s v="Analyst"/>
    <d v="2025-02-10T00:00:00"/>
    <d v="1991-11-15T00:00:00"/>
    <n v="53831"/>
    <n v="18957"/>
    <n v="83"/>
    <x v="48"/>
    <x v="2"/>
    <n v="105"/>
    <n v="72788"/>
    <n v="0.35215767866099462"/>
  </r>
  <r>
    <x v="4765"/>
    <s v="Krishna Chaitanya"/>
    <x v="0"/>
    <x v="4"/>
    <s v="Lead"/>
    <d v="2022-04-18T00:00:00"/>
    <d v="2000-12-20T00:00:00"/>
    <n v="76306"/>
    <n v="18471"/>
    <n v="66"/>
    <x v="0"/>
    <x v="6"/>
    <n v="111"/>
    <n v="94777"/>
    <n v="0.24206484418001206"/>
  </r>
  <r>
    <x v="4766"/>
    <s v="Vikram Singh"/>
    <x v="0"/>
    <x v="5"/>
    <s v="Associate"/>
    <d v="2023-10-14T00:00:00"/>
    <d v="1983-09-30T00:00:00"/>
    <n v="67263"/>
    <n v="6237"/>
    <n v="61"/>
    <x v="35"/>
    <x v="2"/>
    <n v="114"/>
    <n v="73500"/>
    <n v="9.2725569778332809E-2"/>
  </r>
  <r>
    <x v="4767"/>
    <s v="Aarav Sharma"/>
    <x v="0"/>
    <x v="2"/>
    <s v="Associate"/>
    <d v="2018-11-25T00:00:00"/>
    <d v="1984-12-21T00:00:00"/>
    <n v="118108"/>
    <n v="29333"/>
    <n v="94"/>
    <x v="27"/>
    <x v="6"/>
    <n v="101"/>
    <n v="147441"/>
    <n v="0.24835743556744674"/>
  </r>
  <r>
    <x v="4768"/>
    <s v="Ishita Roy"/>
    <x v="1"/>
    <x v="4"/>
    <s v="Senior Executive"/>
    <d v="2017-01-03T00:00:00"/>
    <d v="2002-09-27T00:00:00"/>
    <n v="62217"/>
    <n v="17049"/>
    <n v="83"/>
    <x v="31"/>
    <x v="2"/>
    <n v="104"/>
    <n v="79266"/>
    <n v="0.27402478422296156"/>
  </r>
  <r>
    <x v="4769"/>
    <s v="Swathi Ramesh"/>
    <x v="1"/>
    <x v="3"/>
    <s v="Associate"/>
    <d v="2023-12-18T00:00:00"/>
    <d v="1982-01-19T00:00:00"/>
    <n v="81815"/>
    <n v="19020"/>
    <n v="91"/>
    <x v="8"/>
    <x v="0"/>
    <n v="103"/>
    <n v="100835"/>
    <n v="0.23247570738862067"/>
  </r>
  <r>
    <x v="4770"/>
    <s v="Ajay Singh"/>
    <x v="0"/>
    <x v="5"/>
    <s v="Executive"/>
    <d v="2021-03-16T00:00:00"/>
    <d v="1990-06-07T00:00:00"/>
    <n v="64242"/>
    <n v="24208"/>
    <n v="67"/>
    <x v="59"/>
    <x v="5"/>
    <n v="101"/>
    <n v="88450"/>
    <n v="0.37682512997727341"/>
  </r>
  <r>
    <x v="4771"/>
    <s v="Nisha Kapoor"/>
    <x v="0"/>
    <x v="0"/>
    <s v="Senior Executive"/>
    <d v="2016-10-10T00:00:00"/>
    <d v="2000-04-18T00:00:00"/>
    <n v="48161"/>
    <n v="29422"/>
    <n v="83"/>
    <x v="39"/>
    <x v="2"/>
    <n v="118"/>
    <n v="77583"/>
    <n v="0.61090924191773421"/>
  </r>
  <r>
    <x v="4772"/>
    <s v="Ananya Rao"/>
    <x v="0"/>
    <x v="3"/>
    <s v="Associate"/>
    <d v="2025-03-22T00:00:00"/>
    <d v="1992-07-29T00:00:00"/>
    <n v="115192"/>
    <n v="6782"/>
    <n v="93"/>
    <x v="0"/>
    <x v="1"/>
    <n v="104"/>
    <n v="121974"/>
    <n v="5.8875616362247377E-2"/>
  </r>
  <r>
    <x v="4773"/>
    <s v="Kavya Nair"/>
    <x v="0"/>
    <x v="6"/>
    <s v="Manager"/>
    <d v="2021-07-20T00:00:00"/>
    <d v="1992-01-02T00:00:00"/>
    <n v="62561"/>
    <n v="27546"/>
    <n v="89"/>
    <x v="43"/>
    <x v="4"/>
    <n v="113"/>
    <n v="90107"/>
    <n v="0.44030626108917698"/>
  </r>
  <r>
    <x v="4774"/>
    <s v="Gayathri Iyer"/>
    <x v="0"/>
    <x v="0"/>
    <s v="Executive"/>
    <d v="2022-07-12T00:00:00"/>
    <d v="1987-05-30T00:00:00"/>
    <n v="69858"/>
    <n v="29751"/>
    <n v="85"/>
    <x v="34"/>
    <x v="5"/>
    <n v="102"/>
    <n v="99609"/>
    <n v="0.42587821008331184"/>
  </r>
  <r>
    <x v="4775"/>
    <s v="Ravi Teja"/>
    <x v="0"/>
    <x v="3"/>
    <s v="Analyst"/>
    <d v="2023-05-02T00:00:00"/>
    <d v="1980-08-26T00:00:00"/>
    <n v="98315"/>
    <n v="22685"/>
    <n v="62"/>
    <x v="11"/>
    <x v="3"/>
    <n v="116"/>
    <n v="121000"/>
    <n v="0.23073793419112038"/>
  </r>
  <r>
    <x v="4776"/>
    <s v="Krishna Chaitanya"/>
    <x v="0"/>
    <x v="5"/>
    <s v="Analyst"/>
    <d v="2024-07-13T00:00:00"/>
    <d v="1998-02-04T00:00:00"/>
    <n v="110056"/>
    <n v="10518"/>
    <n v="63"/>
    <x v="28"/>
    <x v="0"/>
    <n v="113"/>
    <n v="120574"/>
    <n v="9.5569528240168636E-2"/>
  </r>
  <r>
    <x v="4777"/>
    <s v="Ananya Rao"/>
    <x v="1"/>
    <x v="0"/>
    <s v="Executive"/>
    <d v="2025-02-09T00:00:00"/>
    <d v="1996-09-02T00:00:00"/>
    <n v="69177"/>
    <n v="25285"/>
    <n v="82"/>
    <x v="27"/>
    <x v="1"/>
    <n v="104"/>
    <n v="94462"/>
    <n v="0.36551165849921219"/>
  </r>
  <r>
    <x v="4778"/>
    <s v="Aditya Kapoor"/>
    <x v="0"/>
    <x v="3"/>
    <s v="Associate"/>
    <d v="2025-01-30T00:00:00"/>
    <d v="1996-12-28T00:00:00"/>
    <n v="35077"/>
    <n v="19273"/>
    <n v="86"/>
    <x v="11"/>
    <x v="1"/>
    <n v="113"/>
    <n v="54350"/>
    <n v="0.54944835647290247"/>
  </r>
  <r>
    <x v="4779"/>
    <s v="Meera Joshi"/>
    <x v="1"/>
    <x v="5"/>
    <s v="Lead"/>
    <d v="2017-02-28T00:00:00"/>
    <d v="1997-04-21T00:00:00"/>
    <n v="32123"/>
    <n v="9350"/>
    <n v="83"/>
    <x v="12"/>
    <x v="4"/>
    <n v="113"/>
    <n v="41473"/>
    <n v="0.29106870466643836"/>
  </r>
  <r>
    <x v="4780"/>
    <s v="Swathi Ramesh"/>
    <x v="1"/>
    <x v="1"/>
    <s v="Executive"/>
    <d v="2024-01-29T00:00:00"/>
    <d v="1982-09-20T00:00:00"/>
    <n v="106111"/>
    <n v="9855"/>
    <n v="71"/>
    <x v="49"/>
    <x v="4"/>
    <n v="109"/>
    <n v="115966"/>
    <n v="9.2874442800463669E-2"/>
  </r>
  <r>
    <x v="4781"/>
    <s v="Meera Joshi"/>
    <x v="0"/>
    <x v="5"/>
    <s v="Manager"/>
    <d v="2025-08-07T00:00:00"/>
    <d v="1980-11-17T00:00:00"/>
    <n v="75752"/>
    <n v="25134"/>
    <n v="77"/>
    <x v="1"/>
    <x v="1"/>
    <n v="115"/>
    <n v="100886"/>
    <n v="0.33179321998099059"/>
  </r>
  <r>
    <x v="4782"/>
    <s v="Ravi Teja"/>
    <x v="1"/>
    <x v="5"/>
    <s v="Executive"/>
    <d v="2024-03-22T00:00:00"/>
    <d v="2009-02-17T00:00:00"/>
    <n v="98249"/>
    <n v="21319"/>
    <n v="66"/>
    <x v="42"/>
    <x v="4"/>
    <n v="118"/>
    <n v="119568"/>
    <n v="0.21698948589807529"/>
  </r>
  <r>
    <x v="4783"/>
    <s v="Rohan Gupta"/>
    <x v="1"/>
    <x v="0"/>
    <s v="Analyst"/>
    <d v="2015-07-28T00:00:00"/>
    <d v="2008-09-11T00:00:00"/>
    <n v="25585"/>
    <n v="19320"/>
    <n v="84"/>
    <x v="49"/>
    <x v="1"/>
    <n v="110"/>
    <n v="44905"/>
    <n v="0.75512995896032831"/>
  </r>
  <r>
    <x v="4784"/>
    <s v="Swathi Ramesh"/>
    <x v="1"/>
    <x v="1"/>
    <s v="Lead"/>
    <d v="2023-06-21T00:00:00"/>
    <d v="2005-04-12T00:00:00"/>
    <n v="55335"/>
    <n v="5895"/>
    <n v="60"/>
    <x v="18"/>
    <x v="2"/>
    <n v="102"/>
    <n v="61230"/>
    <n v="0.10653293575494714"/>
  </r>
  <r>
    <x v="4785"/>
    <s v="Ananya Rao"/>
    <x v="1"/>
    <x v="5"/>
    <s v="Lead"/>
    <d v="2023-01-05T00:00:00"/>
    <d v="1998-07-29T00:00:00"/>
    <n v="25171"/>
    <n v="28229"/>
    <n v="94"/>
    <x v="9"/>
    <x v="0"/>
    <n v="116"/>
    <n v="53400"/>
    <n v="1.1214890151364665"/>
  </r>
  <r>
    <x v="4786"/>
    <s v="Priya Reddy"/>
    <x v="1"/>
    <x v="6"/>
    <s v="Manager"/>
    <d v="2024-09-01T00:00:00"/>
    <d v="2010-08-25T00:00:00"/>
    <n v="57109"/>
    <n v="20411"/>
    <n v="83"/>
    <x v="39"/>
    <x v="4"/>
    <n v="101"/>
    <n v="77520"/>
    <n v="0.35740426202524994"/>
  </r>
  <r>
    <x v="4787"/>
    <s v="Pooja Das"/>
    <x v="1"/>
    <x v="3"/>
    <s v="Manager"/>
    <d v="2015-07-28T00:00:00"/>
    <d v="2008-07-03T00:00:00"/>
    <n v="66272"/>
    <n v="29496"/>
    <n v="95"/>
    <x v="42"/>
    <x v="5"/>
    <n v="102"/>
    <n v="95768"/>
    <n v="0.44507484307098022"/>
  </r>
  <r>
    <x v="4788"/>
    <s v="Vikram Singh"/>
    <x v="1"/>
    <x v="0"/>
    <s v="Executive"/>
    <d v="2020-06-24T00:00:00"/>
    <d v="2009-05-17T00:00:00"/>
    <n v="94437"/>
    <n v="23905"/>
    <n v="61"/>
    <x v="24"/>
    <x v="4"/>
    <n v="115"/>
    <n v="118342"/>
    <n v="0.25313171744125712"/>
  </r>
  <r>
    <x v="4789"/>
    <s v="Neha Kulkarni"/>
    <x v="1"/>
    <x v="6"/>
    <s v="Analyst"/>
    <d v="2017-02-09T00:00:00"/>
    <d v="1980-03-12T00:00:00"/>
    <n v="114866"/>
    <n v="6565"/>
    <n v="80"/>
    <x v="55"/>
    <x v="0"/>
    <n v="102"/>
    <n v="121431"/>
    <n v="5.7153552835477864E-2"/>
  </r>
  <r>
    <x v="4790"/>
    <s v="Sneha Iyer"/>
    <x v="1"/>
    <x v="3"/>
    <s v="Senior Executive"/>
    <d v="2018-05-08T00:00:00"/>
    <d v="2001-08-18T00:00:00"/>
    <n v="52492"/>
    <n v="22764"/>
    <n v="92"/>
    <x v="51"/>
    <x v="6"/>
    <n v="118"/>
    <n v="75256"/>
    <n v="0.43366608245065913"/>
  </r>
  <r>
    <x v="4791"/>
    <s v="Pooja Das"/>
    <x v="0"/>
    <x v="3"/>
    <s v="Senior Executive"/>
    <d v="2015-04-10T00:00:00"/>
    <d v="1997-03-03T00:00:00"/>
    <n v="45960"/>
    <n v="21728"/>
    <n v="70"/>
    <x v="10"/>
    <x v="3"/>
    <n v="101"/>
    <n v="67688"/>
    <n v="0.47275892080069626"/>
  </r>
  <r>
    <x v="4792"/>
    <s v="Ishita Roy"/>
    <x v="0"/>
    <x v="6"/>
    <s v="Senior Executive"/>
    <d v="2017-07-05T00:00:00"/>
    <d v="1988-03-30T00:00:00"/>
    <n v="26723"/>
    <n v="17138"/>
    <n v="68"/>
    <x v="60"/>
    <x v="3"/>
    <n v="103"/>
    <n v="43861"/>
    <n v="0.64132021105414816"/>
  </r>
  <r>
    <x v="4793"/>
    <s v="Aditya Kapoor"/>
    <x v="1"/>
    <x v="0"/>
    <s v="Analyst"/>
    <d v="2017-02-11T00:00:00"/>
    <d v="1994-10-12T00:00:00"/>
    <n v="45578"/>
    <n v="13286"/>
    <n v="89"/>
    <x v="19"/>
    <x v="6"/>
    <n v="115"/>
    <n v="58864"/>
    <n v="0.291500285225328"/>
  </r>
  <r>
    <x v="4794"/>
    <s v="Ravi Teja"/>
    <x v="1"/>
    <x v="2"/>
    <s v="Senior Executive"/>
    <d v="2015-02-25T00:00:00"/>
    <d v="2012-04-11T00:00:00"/>
    <n v="72375"/>
    <n v="9000"/>
    <n v="73"/>
    <x v="38"/>
    <x v="1"/>
    <n v="104"/>
    <n v="81375"/>
    <n v="0.12435233160621761"/>
  </r>
  <r>
    <x v="4795"/>
    <s v="Swathi Ramesh"/>
    <x v="1"/>
    <x v="0"/>
    <s v="Manager"/>
    <d v="2015-04-11T00:00:00"/>
    <d v="1996-02-05T00:00:00"/>
    <n v="37135"/>
    <n v="14486"/>
    <n v="66"/>
    <x v="8"/>
    <x v="6"/>
    <n v="101"/>
    <n v="51621"/>
    <n v="0.39009021139087113"/>
  </r>
  <r>
    <x v="4796"/>
    <s v="Tarun Verma"/>
    <x v="1"/>
    <x v="2"/>
    <s v="Analyst"/>
    <d v="2018-01-30T00:00:00"/>
    <d v="1996-10-05T00:00:00"/>
    <n v="33879"/>
    <n v="15853"/>
    <n v="87"/>
    <x v="21"/>
    <x v="1"/>
    <n v="107"/>
    <n v="49732"/>
    <n v="0.46792998612709941"/>
  </r>
  <r>
    <x v="4797"/>
    <s v="Rohan Gupta"/>
    <x v="0"/>
    <x v="3"/>
    <s v="Associate"/>
    <d v="2022-11-07T00:00:00"/>
    <d v="2008-01-13T00:00:00"/>
    <n v="44057"/>
    <n v="17539"/>
    <n v="95"/>
    <x v="48"/>
    <x v="1"/>
    <n v="109"/>
    <n v="61596"/>
    <n v="0.39809791860544297"/>
  </r>
  <r>
    <x v="4798"/>
    <s v="Ishita Roy"/>
    <x v="0"/>
    <x v="4"/>
    <s v="Associate"/>
    <d v="2024-05-22T00:00:00"/>
    <d v="2007-06-10T00:00:00"/>
    <n v="51616"/>
    <n v="6377"/>
    <n v="96"/>
    <x v="57"/>
    <x v="5"/>
    <n v="112"/>
    <n v="57993"/>
    <n v="0.12354696218226906"/>
  </r>
  <r>
    <x v="4799"/>
    <s v="Kavya Nair"/>
    <x v="0"/>
    <x v="4"/>
    <s v="Analyst"/>
    <d v="2019-03-18T00:00:00"/>
    <d v="1982-04-19T00:00:00"/>
    <n v="73099"/>
    <n v="18525"/>
    <n v="72"/>
    <x v="22"/>
    <x v="4"/>
    <n v="102"/>
    <n v="91624"/>
    <n v="0.25342343944513607"/>
  </r>
  <r>
    <x v="4800"/>
    <s v="Ishita Roy"/>
    <x v="0"/>
    <x v="1"/>
    <s v="Senior Executive"/>
    <d v="2024-04-20T00:00:00"/>
    <d v="1985-07-09T00:00:00"/>
    <n v="51684"/>
    <n v="20636"/>
    <n v="73"/>
    <x v="39"/>
    <x v="4"/>
    <n v="110"/>
    <n v="72320"/>
    <n v="0.39927250212831822"/>
  </r>
  <r>
    <x v="4801"/>
    <s v="Ajay Singh"/>
    <x v="0"/>
    <x v="1"/>
    <s v="Lead"/>
    <d v="2018-07-05T00:00:00"/>
    <d v="2004-01-03T00:00:00"/>
    <n v="34111"/>
    <n v="23595"/>
    <n v="74"/>
    <x v="47"/>
    <x v="2"/>
    <n v="113"/>
    <n v="57706"/>
    <n v="0.69171235085456306"/>
  </r>
  <r>
    <x v="4802"/>
    <s v="Gayathri Iyer"/>
    <x v="1"/>
    <x v="5"/>
    <s v="Executive"/>
    <d v="2019-10-31T00:00:00"/>
    <d v="1993-05-05T00:00:00"/>
    <n v="52205"/>
    <n v="19009"/>
    <n v="82"/>
    <x v="0"/>
    <x v="0"/>
    <n v="107"/>
    <n v="71214"/>
    <n v="0.36412221051623406"/>
  </r>
  <r>
    <x v="4803"/>
    <s v="Rahul Verma"/>
    <x v="1"/>
    <x v="2"/>
    <s v="Senior Executive"/>
    <d v="2022-10-09T00:00:00"/>
    <d v="2006-09-28T00:00:00"/>
    <n v="61693"/>
    <n v="17216"/>
    <n v="86"/>
    <x v="45"/>
    <x v="4"/>
    <n v="104"/>
    <n v="78909"/>
    <n v="0.27905921255247756"/>
  </r>
  <r>
    <x v="4804"/>
    <s v="Meera Joshi"/>
    <x v="0"/>
    <x v="5"/>
    <s v="Manager"/>
    <d v="2021-07-18T00:00:00"/>
    <d v="1994-05-03T00:00:00"/>
    <n v="39268"/>
    <n v="14618"/>
    <n v="84"/>
    <x v="2"/>
    <x v="5"/>
    <n v="104"/>
    <n v="53886"/>
    <n v="0.37226240195579097"/>
  </r>
  <r>
    <x v="4805"/>
    <s v="Ravi Teja"/>
    <x v="1"/>
    <x v="4"/>
    <s v="Manager"/>
    <d v="2021-06-29T00:00:00"/>
    <d v="2001-06-25T00:00:00"/>
    <n v="78851"/>
    <n v="12479"/>
    <n v="75"/>
    <x v="0"/>
    <x v="4"/>
    <n v="102"/>
    <n v="91330"/>
    <n v="0.15826051667068269"/>
  </r>
  <r>
    <x v="4806"/>
    <s v="Arjun Mehta"/>
    <x v="0"/>
    <x v="0"/>
    <s v="Senior Executive"/>
    <d v="2016-09-29T00:00:00"/>
    <d v="1989-06-05T00:00:00"/>
    <n v="56545"/>
    <n v="12275"/>
    <n v="93"/>
    <x v="56"/>
    <x v="0"/>
    <n v="108"/>
    <n v="68820"/>
    <n v="0.21708373861526217"/>
  </r>
  <r>
    <x v="4807"/>
    <s v="Sneha Iyer"/>
    <x v="1"/>
    <x v="0"/>
    <s v="Executive"/>
    <d v="2018-08-21T00:00:00"/>
    <d v="1981-03-19T00:00:00"/>
    <n v="105030"/>
    <n v="28798"/>
    <n v="69"/>
    <x v="32"/>
    <x v="6"/>
    <n v="109"/>
    <n v="133828"/>
    <n v="0.27418832714462532"/>
  </r>
  <r>
    <x v="4808"/>
    <s v="Aarav Sharma"/>
    <x v="0"/>
    <x v="5"/>
    <s v="Senior Executive"/>
    <d v="2017-10-01T00:00:00"/>
    <d v="2004-07-03T00:00:00"/>
    <n v="82084"/>
    <n v="17436"/>
    <n v="87"/>
    <x v="10"/>
    <x v="3"/>
    <n v="115"/>
    <n v="99520"/>
    <n v="0.21241654890112568"/>
  </r>
  <r>
    <x v="4809"/>
    <s v="Priya Reddy"/>
    <x v="1"/>
    <x v="2"/>
    <s v="Executive"/>
    <d v="2019-05-12T00:00:00"/>
    <d v="1981-12-02T00:00:00"/>
    <n v="45996"/>
    <n v="20207"/>
    <n v="80"/>
    <x v="41"/>
    <x v="0"/>
    <n v="117"/>
    <n v="66203"/>
    <n v="0.43932081050526134"/>
  </r>
  <r>
    <x v="4810"/>
    <s v="Ajay Singh"/>
    <x v="1"/>
    <x v="3"/>
    <s v="Executive"/>
    <d v="2019-08-20T00:00:00"/>
    <d v="2002-08-01T00:00:00"/>
    <n v="28793"/>
    <n v="16695"/>
    <n v="73"/>
    <x v="32"/>
    <x v="5"/>
    <n v="117"/>
    <n v="45488"/>
    <n v="0.57982843052130728"/>
  </r>
  <r>
    <x v="4811"/>
    <s v="Priya Reddy"/>
    <x v="0"/>
    <x v="1"/>
    <s v="Executive"/>
    <d v="2024-11-25T00:00:00"/>
    <d v="1981-12-08T00:00:00"/>
    <n v="98956"/>
    <n v="20086"/>
    <n v="61"/>
    <x v="19"/>
    <x v="1"/>
    <n v="119"/>
    <n v="119042"/>
    <n v="0.20297910182303247"/>
  </r>
  <r>
    <x v="4812"/>
    <s v="Ravi Teja"/>
    <x v="0"/>
    <x v="6"/>
    <s v="Associate"/>
    <d v="2020-08-09T00:00:00"/>
    <d v="1982-04-05T00:00:00"/>
    <n v="107693"/>
    <n v="27525"/>
    <n v="89"/>
    <x v="50"/>
    <x v="6"/>
    <n v="117"/>
    <n v="135218"/>
    <n v="0.2555876426508687"/>
  </r>
  <r>
    <x v="4813"/>
    <s v="Karan Malhotra"/>
    <x v="0"/>
    <x v="0"/>
    <s v="Analyst"/>
    <d v="2021-04-26T00:00:00"/>
    <d v="2002-09-28T00:00:00"/>
    <n v="111537"/>
    <n v="25490"/>
    <n v="86"/>
    <x v="44"/>
    <x v="5"/>
    <n v="113"/>
    <n v="137027"/>
    <n v="0.22853402906658776"/>
  </r>
  <r>
    <x v="4814"/>
    <s v="Ishita Roy"/>
    <x v="0"/>
    <x v="4"/>
    <s v="Lead"/>
    <d v="2022-04-17T00:00:00"/>
    <d v="1983-01-19T00:00:00"/>
    <n v="80524"/>
    <n v="22840"/>
    <n v="96"/>
    <x v="6"/>
    <x v="6"/>
    <n v="101"/>
    <n v="103364"/>
    <n v="0.28364214395708109"/>
  </r>
  <r>
    <x v="4815"/>
    <s v="Karan Malhotra"/>
    <x v="1"/>
    <x v="5"/>
    <s v="Manager"/>
    <d v="2022-08-21T00:00:00"/>
    <d v="2003-06-27T00:00:00"/>
    <n v="33296"/>
    <n v="10230"/>
    <n v="91"/>
    <x v="21"/>
    <x v="6"/>
    <n v="110"/>
    <n v="43526"/>
    <n v="0.30724411340701585"/>
  </r>
  <r>
    <x v="4816"/>
    <s v="Kavya Nair"/>
    <x v="1"/>
    <x v="1"/>
    <s v="Manager"/>
    <d v="2022-07-15T00:00:00"/>
    <d v="1991-12-11T00:00:00"/>
    <n v="74470"/>
    <n v="15568"/>
    <n v="92"/>
    <x v="57"/>
    <x v="6"/>
    <n v="114"/>
    <n v="90038"/>
    <n v="0.2090506244125151"/>
  </r>
  <r>
    <x v="4817"/>
    <s v="Ravi Teja"/>
    <x v="0"/>
    <x v="2"/>
    <s v="Associate"/>
    <d v="2021-09-10T00:00:00"/>
    <d v="1986-01-07T00:00:00"/>
    <n v="45549"/>
    <n v="25686"/>
    <n v="78"/>
    <x v="52"/>
    <x v="0"/>
    <n v="120"/>
    <n v="71235"/>
    <n v="0.5639201738786801"/>
  </r>
  <r>
    <x v="4818"/>
    <s v="Ajay Singh"/>
    <x v="1"/>
    <x v="4"/>
    <s v="Associate"/>
    <d v="2015-02-04T00:00:00"/>
    <d v="1989-09-24T00:00:00"/>
    <n v="41162"/>
    <n v="6352"/>
    <n v="95"/>
    <x v="17"/>
    <x v="1"/>
    <n v="107"/>
    <n v="47514"/>
    <n v="0.15431708857684273"/>
  </r>
  <r>
    <x v="4819"/>
    <s v="Vikram Singh"/>
    <x v="0"/>
    <x v="4"/>
    <s v="Manager"/>
    <d v="2025-04-02T00:00:00"/>
    <d v="1995-07-05T00:00:00"/>
    <n v="58879"/>
    <n v="13434"/>
    <n v="93"/>
    <x v="31"/>
    <x v="1"/>
    <n v="119"/>
    <n v="72313"/>
    <n v="0.22816284243957949"/>
  </r>
  <r>
    <x v="4820"/>
    <s v="Priya Reddy"/>
    <x v="1"/>
    <x v="4"/>
    <s v="Executive"/>
    <d v="2017-02-27T00:00:00"/>
    <d v="1991-06-09T00:00:00"/>
    <n v="79588"/>
    <n v="15430"/>
    <n v="94"/>
    <x v="6"/>
    <x v="0"/>
    <n v="115"/>
    <n v="95018"/>
    <n v="0.19387344825853145"/>
  </r>
  <r>
    <x v="4821"/>
    <s v="Nisha Kapoor"/>
    <x v="0"/>
    <x v="3"/>
    <s v="Analyst"/>
    <d v="2017-01-18T00:00:00"/>
    <d v="1984-06-25T00:00:00"/>
    <n v="53383"/>
    <n v="7301"/>
    <n v="92"/>
    <x v="2"/>
    <x v="6"/>
    <n v="114"/>
    <n v="60684"/>
    <n v="0.13676638630275556"/>
  </r>
  <r>
    <x v="4822"/>
    <s v="Neha Kulkarni"/>
    <x v="1"/>
    <x v="6"/>
    <s v="Analyst"/>
    <d v="2018-08-04T00:00:00"/>
    <d v="2008-09-15T00:00:00"/>
    <n v="104408"/>
    <n v="23938"/>
    <n v="90"/>
    <x v="43"/>
    <x v="0"/>
    <n v="110"/>
    <n v="128346"/>
    <n v="0.22927361887977932"/>
  </r>
  <r>
    <x v="4823"/>
    <s v="Ananya Rao"/>
    <x v="0"/>
    <x v="4"/>
    <s v="Associate"/>
    <d v="2023-02-16T00:00:00"/>
    <d v="2004-12-05T00:00:00"/>
    <n v="26129"/>
    <n v="28026"/>
    <n v="73"/>
    <x v="58"/>
    <x v="1"/>
    <n v="106"/>
    <n v="54155"/>
    <n v="1.0726013241991657"/>
  </r>
  <r>
    <x v="4824"/>
    <s v="Nisha Kapoor"/>
    <x v="1"/>
    <x v="2"/>
    <s v="Executive"/>
    <d v="2019-12-03T00:00:00"/>
    <d v="1984-10-17T00:00:00"/>
    <n v="41609"/>
    <n v="18705"/>
    <n v="93"/>
    <x v="56"/>
    <x v="2"/>
    <n v="101"/>
    <n v="60314"/>
    <n v="0.44954216635823979"/>
  </r>
  <r>
    <x v="4825"/>
    <s v="Pooja Das"/>
    <x v="0"/>
    <x v="6"/>
    <s v="Senior Executive"/>
    <d v="2020-06-16T00:00:00"/>
    <d v="2004-03-30T00:00:00"/>
    <n v="108440"/>
    <n v="8225"/>
    <n v="75"/>
    <x v="43"/>
    <x v="0"/>
    <n v="115"/>
    <n v="116665"/>
    <n v="7.5848395426042048E-2"/>
  </r>
  <r>
    <x v="4826"/>
    <s v="Rohan Gupta"/>
    <x v="0"/>
    <x v="6"/>
    <s v="Executive"/>
    <d v="2025-11-29T00:00:00"/>
    <d v="1985-05-10T00:00:00"/>
    <n v="87655"/>
    <n v="26910"/>
    <n v="81"/>
    <x v="6"/>
    <x v="5"/>
    <n v="109"/>
    <n v="114565"/>
    <n v="0.306999030289202"/>
  </r>
  <r>
    <x v="4827"/>
    <s v="Tarun Verma"/>
    <x v="1"/>
    <x v="2"/>
    <s v="Senior Executive"/>
    <d v="2017-10-05T00:00:00"/>
    <d v="1988-10-22T00:00:00"/>
    <n v="39576"/>
    <n v="21278"/>
    <n v="94"/>
    <x v="24"/>
    <x v="2"/>
    <n v="108"/>
    <n v="60854"/>
    <n v="0.53764908025065694"/>
  </r>
  <r>
    <x v="4828"/>
    <s v="Priya Reddy"/>
    <x v="1"/>
    <x v="2"/>
    <s v="Manager"/>
    <d v="2020-05-10T00:00:00"/>
    <d v="1998-04-28T00:00:00"/>
    <n v="81977"/>
    <n v="9419"/>
    <n v="62"/>
    <x v="56"/>
    <x v="3"/>
    <n v="101"/>
    <n v="91396"/>
    <n v="0.11489808116910841"/>
  </r>
  <r>
    <x v="4829"/>
    <s v="Ishita Roy"/>
    <x v="1"/>
    <x v="2"/>
    <s v="Associate"/>
    <d v="2017-11-02T00:00:00"/>
    <d v="1980-08-10T00:00:00"/>
    <n v="40064"/>
    <n v="15880"/>
    <n v="88"/>
    <x v="58"/>
    <x v="3"/>
    <n v="114"/>
    <n v="55944"/>
    <n v="0.39636581469648563"/>
  </r>
  <r>
    <x v="4830"/>
    <s v="Karan Malhotra"/>
    <x v="0"/>
    <x v="0"/>
    <s v="Manager"/>
    <d v="2021-11-21T00:00:00"/>
    <d v="2011-04-23T00:00:00"/>
    <n v="88672"/>
    <n v="21744"/>
    <n v="80"/>
    <x v="44"/>
    <x v="2"/>
    <n v="111"/>
    <n v="110416"/>
    <n v="0.24521833273186575"/>
  </r>
  <r>
    <x v="4831"/>
    <s v="Nisha Kapoor"/>
    <x v="0"/>
    <x v="6"/>
    <s v="Senior Executive"/>
    <d v="2022-06-12T00:00:00"/>
    <d v="1993-06-27T00:00:00"/>
    <n v="44620"/>
    <n v="13620"/>
    <n v="81"/>
    <x v="45"/>
    <x v="4"/>
    <n v="114"/>
    <n v="58240"/>
    <n v="0.30524428507395784"/>
  </r>
  <r>
    <x v="4832"/>
    <s v="Karan Malhotra"/>
    <x v="1"/>
    <x v="1"/>
    <s v="Manager"/>
    <d v="2017-01-01T00:00:00"/>
    <d v="2005-09-06T00:00:00"/>
    <n v="104574"/>
    <n v="6796"/>
    <n v="89"/>
    <x v="24"/>
    <x v="5"/>
    <n v="114"/>
    <n v="111370"/>
    <n v="6.4987472985636965E-2"/>
  </r>
  <r>
    <x v="4833"/>
    <s v="Tarun Verma"/>
    <x v="1"/>
    <x v="0"/>
    <s v="Associate"/>
    <d v="2022-06-21T00:00:00"/>
    <d v="1981-01-19T00:00:00"/>
    <n v="37962"/>
    <n v="15303"/>
    <n v="76"/>
    <x v="52"/>
    <x v="5"/>
    <n v="117"/>
    <n v="53265"/>
    <n v="0.40311363995574523"/>
  </r>
  <r>
    <x v="4834"/>
    <s v="Kavya Nair"/>
    <x v="1"/>
    <x v="2"/>
    <s v="Executive"/>
    <d v="2021-03-31T00:00:00"/>
    <d v="1998-04-06T00:00:00"/>
    <n v="112938"/>
    <n v="22614"/>
    <n v="93"/>
    <x v="5"/>
    <x v="5"/>
    <n v="120"/>
    <n v="135552"/>
    <n v="0.20023375657440365"/>
  </r>
  <r>
    <x v="4835"/>
    <s v="Arjun Mehta"/>
    <x v="0"/>
    <x v="5"/>
    <s v="Manager"/>
    <d v="2022-06-22T00:00:00"/>
    <d v="2007-03-05T00:00:00"/>
    <n v="93778"/>
    <n v="17788"/>
    <n v="68"/>
    <x v="11"/>
    <x v="3"/>
    <n v="109"/>
    <n v="111566"/>
    <n v="0.18968201497152851"/>
  </r>
  <r>
    <x v="4836"/>
    <s v="Neha Kulkarni"/>
    <x v="1"/>
    <x v="1"/>
    <s v="Manager"/>
    <d v="2019-08-16T00:00:00"/>
    <d v="1999-04-28T00:00:00"/>
    <n v="36387"/>
    <n v="6979"/>
    <n v="74"/>
    <x v="50"/>
    <x v="2"/>
    <n v="112"/>
    <n v="43366"/>
    <n v="0.19179926896968696"/>
  </r>
  <r>
    <x v="4837"/>
    <s v="Tarun Verma"/>
    <x v="1"/>
    <x v="2"/>
    <s v="Manager"/>
    <d v="2015-08-01T00:00:00"/>
    <d v="2005-02-05T00:00:00"/>
    <n v="65914"/>
    <n v="11578"/>
    <n v="91"/>
    <x v="46"/>
    <x v="6"/>
    <n v="110"/>
    <n v="77492"/>
    <n v="0.17565312376733319"/>
  </r>
  <r>
    <x v="4838"/>
    <s v="Gayathri Iyer"/>
    <x v="0"/>
    <x v="3"/>
    <s v="Executive"/>
    <d v="2020-05-24T00:00:00"/>
    <d v="1990-05-26T00:00:00"/>
    <n v="107168"/>
    <n v="16981"/>
    <n v="60"/>
    <x v="46"/>
    <x v="2"/>
    <n v="102"/>
    <n v="124149"/>
    <n v="0.1584521498954912"/>
  </r>
  <r>
    <x v="4839"/>
    <s v="Priya Reddy"/>
    <x v="0"/>
    <x v="1"/>
    <s v="Associate"/>
    <d v="2019-08-17T00:00:00"/>
    <d v="1992-10-19T00:00:00"/>
    <n v="76165"/>
    <n v="25863"/>
    <n v="62"/>
    <x v="21"/>
    <x v="4"/>
    <n v="114"/>
    <n v="102028"/>
    <n v="0.33956541718637168"/>
  </r>
  <r>
    <x v="4840"/>
    <s v="Rahul Verma"/>
    <x v="1"/>
    <x v="4"/>
    <s v="Analyst"/>
    <d v="2021-05-09T00:00:00"/>
    <d v="1983-10-01T00:00:00"/>
    <n v="25832"/>
    <n v="6538"/>
    <n v="98"/>
    <x v="52"/>
    <x v="2"/>
    <n v="113"/>
    <n v="32370"/>
    <n v="0.25309693403530503"/>
  </r>
  <r>
    <x v="4841"/>
    <s v="Meera Joshi"/>
    <x v="1"/>
    <x v="6"/>
    <s v="Senior Executive"/>
    <d v="2025-07-28T00:00:00"/>
    <d v="1993-12-13T00:00:00"/>
    <n v="119405"/>
    <n v="13146"/>
    <n v="62"/>
    <x v="17"/>
    <x v="6"/>
    <n v="116"/>
    <n v="132551"/>
    <n v="0.11009589213182028"/>
  </r>
  <r>
    <x v="4842"/>
    <s v="Swathi Ramesh"/>
    <x v="1"/>
    <x v="5"/>
    <s v="Associate"/>
    <d v="2016-06-17T00:00:00"/>
    <d v="2009-05-11T00:00:00"/>
    <n v="89345"/>
    <n v="28828"/>
    <n v="79"/>
    <x v="38"/>
    <x v="4"/>
    <n v="106"/>
    <n v="118173"/>
    <n v="0.32265935418881864"/>
  </r>
  <r>
    <x v="4843"/>
    <s v="Aarav Sharma"/>
    <x v="1"/>
    <x v="1"/>
    <s v="Lead"/>
    <d v="2016-06-18T00:00:00"/>
    <d v="1995-03-31T00:00:00"/>
    <n v="112190"/>
    <n v="27111"/>
    <n v="95"/>
    <x v="48"/>
    <x v="1"/>
    <n v="115"/>
    <n v="139301"/>
    <n v="0.24165255370353864"/>
  </r>
  <r>
    <x v="4844"/>
    <s v="Krishna Chaitanya"/>
    <x v="0"/>
    <x v="0"/>
    <s v="Associate"/>
    <d v="2023-09-05T00:00:00"/>
    <d v="1988-11-22T00:00:00"/>
    <n v="45689"/>
    <n v="8571"/>
    <n v="86"/>
    <x v="23"/>
    <x v="3"/>
    <n v="113"/>
    <n v="54260"/>
    <n v="0.18759438814594323"/>
  </r>
  <r>
    <x v="4845"/>
    <s v="Gayathri Iyer"/>
    <x v="0"/>
    <x v="0"/>
    <s v="Lead"/>
    <d v="2020-01-07T00:00:00"/>
    <d v="1982-08-26T00:00:00"/>
    <n v="107208"/>
    <n v="22439"/>
    <n v="85"/>
    <x v="33"/>
    <x v="6"/>
    <n v="104"/>
    <n v="129647"/>
    <n v="0.20930341019326915"/>
  </r>
  <r>
    <x v="4846"/>
    <s v="Tarun Verma"/>
    <x v="0"/>
    <x v="1"/>
    <s v="Lead"/>
    <d v="2025-03-28T00:00:00"/>
    <d v="1991-05-05T00:00:00"/>
    <n v="25121"/>
    <n v="25949"/>
    <n v="69"/>
    <x v="53"/>
    <x v="6"/>
    <n v="101"/>
    <n v="51070"/>
    <n v="1.032960471318817"/>
  </r>
  <r>
    <x v="4847"/>
    <s v="Neha Kulkarni"/>
    <x v="1"/>
    <x v="1"/>
    <s v="Executive"/>
    <d v="2020-02-21T00:00:00"/>
    <d v="1998-11-11T00:00:00"/>
    <n v="58716"/>
    <n v="13034"/>
    <n v="79"/>
    <x v="44"/>
    <x v="1"/>
    <n v="110"/>
    <n v="71750"/>
    <n v="0.22198378636146876"/>
  </r>
  <r>
    <x v="4848"/>
    <s v="Krishna Chaitanya"/>
    <x v="1"/>
    <x v="6"/>
    <s v="Executive"/>
    <d v="2025-04-16T00:00:00"/>
    <d v="1999-05-03T00:00:00"/>
    <n v="113303"/>
    <n v="27472"/>
    <n v="82"/>
    <x v="17"/>
    <x v="4"/>
    <n v="111"/>
    <n v="140775"/>
    <n v="0.24246489501601901"/>
  </r>
  <r>
    <x v="4849"/>
    <s v="Rohan Gupta"/>
    <x v="1"/>
    <x v="3"/>
    <s v="Associate"/>
    <d v="2022-07-15T00:00:00"/>
    <d v="1991-10-25T00:00:00"/>
    <n v="35424"/>
    <n v="7676"/>
    <n v="86"/>
    <x v="20"/>
    <x v="5"/>
    <n v="117"/>
    <n v="43100"/>
    <n v="0.2166892502258356"/>
  </r>
  <r>
    <x v="4850"/>
    <s v="Meera Joshi"/>
    <x v="1"/>
    <x v="1"/>
    <s v="Lead"/>
    <d v="2024-05-27T00:00:00"/>
    <d v="2004-08-23T00:00:00"/>
    <n v="95449"/>
    <n v="28631"/>
    <n v="91"/>
    <x v="15"/>
    <x v="3"/>
    <n v="120"/>
    <n v="124080"/>
    <n v="0.2999612358432252"/>
  </r>
  <r>
    <x v="4851"/>
    <s v="Nisha Kapoor"/>
    <x v="1"/>
    <x v="6"/>
    <s v="Manager"/>
    <d v="2025-06-14T00:00:00"/>
    <d v="1988-05-26T00:00:00"/>
    <n v="32777"/>
    <n v="13530"/>
    <n v="64"/>
    <x v="0"/>
    <x v="3"/>
    <n v="111"/>
    <n v="46307"/>
    <n v="0.41278945602099032"/>
  </r>
  <r>
    <x v="4852"/>
    <s v="Kavya Nair"/>
    <x v="0"/>
    <x v="5"/>
    <s v="Executive"/>
    <d v="2015-07-23T00:00:00"/>
    <d v="1984-06-09T00:00:00"/>
    <n v="77345"/>
    <n v="13971"/>
    <n v="74"/>
    <x v="1"/>
    <x v="0"/>
    <n v="108"/>
    <n v="91316"/>
    <n v="0.18063223220634819"/>
  </r>
  <r>
    <x v="4853"/>
    <s v="Nisha Kapoor"/>
    <x v="0"/>
    <x v="4"/>
    <s v="Associate"/>
    <d v="2020-02-19T00:00:00"/>
    <d v="2011-08-15T00:00:00"/>
    <n v="61601"/>
    <n v="14663"/>
    <n v="78"/>
    <x v="16"/>
    <x v="5"/>
    <n v="105"/>
    <n v="76264"/>
    <n v="0.23803185013230305"/>
  </r>
  <r>
    <x v="4854"/>
    <s v="Gayathri Iyer"/>
    <x v="1"/>
    <x v="6"/>
    <s v="Lead"/>
    <d v="2020-02-14T00:00:00"/>
    <d v="2003-07-25T00:00:00"/>
    <n v="81175"/>
    <n v="21347"/>
    <n v="78"/>
    <x v="27"/>
    <x v="0"/>
    <n v="102"/>
    <n v="102522"/>
    <n v="0.26297505389590392"/>
  </r>
  <r>
    <x v="4855"/>
    <s v="Pooja Das"/>
    <x v="1"/>
    <x v="3"/>
    <s v="Executive"/>
    <d v="2017-12-08T00:00:00"/>
    <d v="2008-07-16T00:00:00"/>
    <n v="108421"/>
    <n v="17889"/>
    <n v="77"/>
    <x v="55"/>
    <x v="1"/>
    <n v="116"/>
    <n v="126310"/>
    <n v="0.16499571116296657"/>
  </r>
  <r>
    <x v="4856"/>
    <s v="Arjun Mehta"/>
    <x v="0"/>
    <x v="2"/>
    <s v="Senior Executive"/>
    <d v="2016-02-25T00:00:00"/>
    <d v="2005-04-01T00:00:00"/>
    <n v="26333"/>
    <n v="18437"/>
    <n v="88"/>
    <x v="43"/>
    <x v="4"/>
    <n v="103"/>
    <n v="44770"/>
    <n v="0.7001481031405461"/>
  </r>
  <r>
    <x v="4857"/>
    <s v="Aarav Sharma"/>
    <x v="0"/>
    <x v="4"/>
    <s v="Manager"/>
    <d v="2019-12-17T00:00:00"/>
    <d v="2005-01-28T00:00:00"/>
    <n v="63217"/>
    <n v="14554"/>
    <n v="71"/>
    <x v="39"/>
    <x v="1"/>
    <n v="106"/>
    <n v="77771"/>
    <n v="0.23022288308524605"/>
  </r>
  <r>
    <x v="4858"/>
    <s v="Gayathri Iyer"/>
    <x v="0"/>
    <x v="0"/>
    <s v="Associate"/>
    <d v="2022-02-18T00:00:00"/>
    <d v="1991-08-25T00:00:00"/>
    <n v="42188"/>
    <n v="8968"/>
    <n v="68"/>
    <x v="10"/>
    <x v="5"/>
    <n v="114"/>
    <n v="51156"/>
    <n v="0.21257229543946146"/>
  </r>
  <r>
    <x v="4859"/>
    <s v="Meera Joshi"/>
    <x v="1"/>
    <x v="4"/>
    <s v="Associate"/>
    <d v="2025-11-15T00:00:00"/>
    <d v="1982-04-04T00:00:00"/>
    <n v="48584"/>
    <n v="14312"/>
    <n v="93"/>
    <x v="21"/>
    <x v="6"/>
    <n v="101"/>
    <n v="62896"/>
    <n v="0.29458257862670839"/>
  </r>
  <r>
    <x v="4860"/>
    <s v="Aditya Kapoor"/>
    <x v="1"/>
    <x v="3"/>
    <s v="Manager"/>
    <d v="2021-06-04T00:00:00"/>
    <d v="2005-06-22T00:00:00"/>
    <n v="36612"/>
    <n v="16850"/>
    <n v="93"/>
    <x v="28"/>
    <x v="3"/>
    <n v="108"/>
    <n v="53462"/>
    <n v="0.4602316180487272"/>
  </r>
  <r>
    <x v="4861"/>
    <s v="Vikram Singh"/>
    <x v="1"/>
    <x v="3"/>
    <s v="Senior Executive"/>
    <d v="2025-10-12T00:00:00"/>
    <d v="1985-03-31T00:00:00"/>
    <n v="110282"/>
    <n v="9829"/>
    <n v="74"/>
    <x v="4"/>
    <x v="5"/>
    <n v="109"/>
    <n v="120111"/>
    <n v="8.9126058649643639E-2"/>
  </r>
  <r>
    <x v="4862"/>
    <s v="Vikram Singh"/>
    <x v="0"/>
    <x v="2"/>
    <s v="Associate"/>
    <d v="2022-10-04T00:00:00"/>
    <d v="1981-03-15T00:00:00"/>
    <n v="92385"/>
    <n v="5658"/>
    <n v="86"/>
    <x v="3"/>
    <x v="0"/>
    <n v="107"/>
    <n v="98043"/>
    <n v="6.1243708394219838E-2"/>
  </r>
  <r>
    <x v="4863"/>
    <s v="Rahul Verma"/>
    <x v="0"/>
    <x v="4"/>
    <s v="Senior Executive"/>
    <d v="2021-11-04T00:00:00"/>
    <d v="2009-02-01T00:00:00"/>
    <n v="63333"/>
    <n v="12820"/>
    <n v="80"/>
    <x v="57"/>
    <x v="2"/>
    <n v="118"/>
    <n v="76153"/>
    <n v="0.20242211801114743"/>
  </r>
  <r>
    <x v="4864"/>
    <s v="Nisha Kapoor"/>
    <x v="1"/>
    <x v="5"/>
    <s v="Senior Executive"/>
    <d v="2021-12-11T00:00:00"/>
    <d v="1980-12-02T00:00:00"/>
    <n v="86942"/>
    <n v="11857"/>
    <n v="67"/>
    <x v="11"/>
    <x v="1"/>
    <n v="106"/>
    <n v="98799"/>
    <n v="0.13637827517195372"/>
  </r>
  <r>
    <x v="4865"/>
    <s v="Rahul Verma"/>
    <x v="0"/>
    <x v="5"/>
    <s v="Analyst"/>
    <d v="2017-01-17T00:00:00"/>
    <d v="1997-08-25T00:00:00"/>
    <n v="65444"/>
    <n v="25885"/>
    <n v="69"/>
    <x v="52"/>
    <x v="0"/>
    <n v="117"/>
    <n v="91329"/>
    <n v="0.39552900189474971"/>
  </r>
  <r>
    <x v="4866"/>
    <s v="Rahul Verma"/>
    <x v="1"/>
    <x v="6"/>
    <s v="Senior Executive"/>
    <d v="2023-08-13T00:00:00"/>
    <d v="2002-03-28T00:00:00"/>
    <n v="97564"/>
    <n v="21555"/>
    <n v="97"/>
    <x v="5"/>
    <x v="4"/>
    <n v="115"/>
    <n v="119119"/>
    <n v="0.22093190111106556"/>
  </r>
  <r>
    <x v="4867"/>
    <s v="Nisha Kapoor"/>
    <x v="1"/>
    <x v="0"/>
    <s v="Associate"/>
    <d v="2015-08-27T00:00:00"/>
    <d v="1996-08-04T00:00:00"/>
    <n v="28704"/>
    <n v="19547"/>
    <n v="61"/>
    <x v="39"/>
    <x v="3"/>
    <n v="101"/>
    <n v="48251"/>
    <n v="0.68098522853957633"/>
  </r>
  <r>
    <x v="4868"/>
    <s v="Nisha Kapoor"/>
    <x v="1"/>
    <x v="1"/>
    <s v="Associate"/>
    <d v="2022-07-02T00:00:00"/>
    <d v="1989-09-30T00:00:00"/>
    <n v="49314"/>
    <n v="19541"/>
    <n v="85"/>
    <x v="36"/>
    <x v="3"/>
    <n v="107"/>
    <n v="68855"/>
    <n v="0.39625664111611308"/>
  </r>
  <r>
    <x v="4869"/>
    <s v="Arjun Mehta"/>
    <x v="1"/>
    <x v="6"/>
    <s v="Associate"/>
    <d v="2016-09-18T00:00:00"/>
    <d v="1980-02-24T00:00:00"/>
    <n v="90015"/>
    <n v="24869"/>
    <n v="93"/>
    <x v="17"/>
    <x v="3"/>
    <n v="116"/>
    <n v="114884"/>
    <n v="0.27627617619285677"/>
  </r>
  <r>
    <x v="4870"/>
    <s v="Priya Reddy"/>
    <x v="1"/>
    <x v="4"/>
    <s v="Manager"/>
    <d v="2023-11-15T00:00:00"/>
    <d v="2008-09-28T00:00:00"/>
    <n v="56669"/>
    <n v="19448"/>
    <n v="98"/>
    <x v="57"/>
    <x v="1"/>
    <n v="116"/>
    <n v="76117"/>
    <n v="0.34318586881716634"/>
  </r>
  <r>
    <x v="4871"/>
    <s v="Tarun Verma"/>
    <x v="1"/>
    <x v="1"/>
    <s v="Lead"/>
    <d v="2025-11-19T00:00:00"/>
    <d v="2009-03-27T00:00:00"/>
    <n v="50010"/>
    <n v="25326"/>
    <n v="97"/>
    <x v="39"/>
    <x v="2"/>
    <n v="107"/>
    <n v="75336"/>
    <n v="0.50641871625674861"/>
  </r>
  <r>
    <x v="4872"/>
    <s v="Karan Malhotra"/>
    <x v="0"/>
    <x v="5"/>
    <s v="Manager"/>
    <d v="2018-05-16T00:00:00"/>
    <d v="1996-03-27T00:00:00"/>
    <n v="61321"/>
    <n v="13772"/>
    <n v="66"/>
    <x v="38"/>
    <x v="0"/>
    <n v="119"/>
    <n v="75093"/>
    <n v="0.22458864010697804"/>
  </r>
  <r>
    <x v="4873"/>
    <s v="Ravi Teja"/>
    <x v="0"/>
    <x v="4"/>
    <s v="Senior Executive"/>
    <d v="2020-01-27T00:00:00"/>
    <d v="2012-03-20T00:00:00"/>
    <n v="99540"/>
    <n v="10033"/>
    <n v="93"/>
    <x v="24"/>
    <x v="2"/>
    <n v="105"/>
    <n v="109573"/>
    <n v="0.1007936507936508"/>
  </r>
  <r>
    <x v="4874"/>
    <s v="Ajay Singh"/>
    <x v="0"/>
    <x v="0"/>
    <s v="Associate"/>
    <d v="2024-01-04T00:00:00"/>
    <d v="1995-10-14T00:00:00"/>
    <n v="38717"/>
    <n v="15344"/>
    <n v="98"/>
    <x v="30"/>
    <x v="1"/>
    <n v="111"/>
    <n v="54061"/>
    <n v="0.396311697703851"/>
  </r>
  <r>
    <x v="4875"/>
    <s v="Kavya Nair"/>
    <x v="1"/>
    <x v="6"/>
    <s v="Associate"/>
    <d v="2024-07-22T00:00:00"/>
    <d v="2004-05-16T00:00:00"/>
    <n v="89766"/>
    <n v="8239"/>
    <n v="83"/>
    <x v="46"/>
    <x v="3"/>
    <n v="108"/>
    <n v="98005"/>
    <n v="9.1783080453623864E-2"/>
  </r>
  <r>
    <x v="4876"/>
    <s v="Rohan Gupta"/>
    <x v="0"/>
    <x v="0"/>
    <s v="Lead"/>
    <d v="2020-01-01T00:00:00"/>
    <d v="2005-10-02T00:00:00"/>
    <n v="54847"/>
    <n v="7334"/>
    <n v="73"/>
    <x v="46"/>
    <x v="3"/>
    <n v="116"/>
    <n v="62181"/>
    <n v="0.13371743212937809"/>
  </r>
  <r>
    <x v="4877"/>
    <s v="Aditya Kapoor"/>
    <x v="1"/>
    <x v="0"/>
    <s v="Manager"/>
    <d v="2024-04-30T00:00:00"/>
    <d v="1998-12-22T00:00:00"/>
    <n v="37421"/>
    <n v="20230"/>
    <n v="84"/>
    <x v="50"/>
    <x v="0"/>
    <n v="102"/>
    <n v="57651"/>
    <n v="0.54060554234253499"/>
  </r>
  <r>
    <x v="4878"/>
    <s v="Arjun Mehta"/>
    <x v="0"/>
    <x v="5"/>
    <s v="Analyst"/>
    <d v="2023-12-29T00:00:00"/>
    <d v="1980-11-30T00:00:00"/>
    <n v="30680"/>
    <n v="10620"/>
    <n v="91"/>
    <x v="56"/>
    <x v="2"/>
    <n v="110"/>
    <n v="41300"/>
    <n v="0.34615384615384615"/>
  </r>
  <r>
    <x v="4879"/>
    <s v="Krishna Chaitanya"/>
    <x v="1"/>
    <x v="5"/>
    <s v="Manager"/>
    <d v="2022-07-08T00:00:00"/>
    <d v="2000-10-25T00:00:00"/>
    <n v="32392"/>
    <n v="5163"/>
    <n v="82"/>
    <x v="25"/>
    <x v="0"/>
    <n v="105"/>
    <n v="37555"/>
    <n v="0.15939120770560633"/>
  </r>
  <r>
    <x v="4880"/>
    <s v="Aditya Kapoor"/>
    <x v="0"/>
    <x v="4"/>
    <s v="Lead"/>
    <d v="2015-08-07T00:00:00"/>
    <d v="2009-02-21T00:00:00"/>
    <n v="80286"/>
    <n v="11333"/>
    <n v="66"/>
    <x v="39"/>
    <x v="0"/>
    <n v="101"/>
    <n v="91619"/>
    <n v="0.14115786064818275"/>
  </r>
  <r>
    <x v="4881"/>
    <s v="Aditya Kapoor"/>
    <x v="0"/>
    <x v="3"/>
    <s v="Associate"/>
    <d v="2021-09-15T00:00:00"/>
    <d v="1989-05-04T00:00:00"/>
    <n v="47361"/>
    <n v="28926"/>
    <n v="95"/>
    <x v="31"/>
    <x v="0"/>
    <n v="119"/>
    <n v="76287"/>
    <n v="0.61075568505732569"/>
  </r>
  <r>
    <x v="4882"/>
    <s v="Krishna Chaitanya"/>
    <x v="0"/>
    <x v="2"/>
    <s v="Associate"/>
    <d v="2018-03-21T00:00:00"/>
    <d v="2010-04-20T00:00:00"/>
    <n v="75436"/>
    <n v="11137"/>
    <n v="71"/>
    <x v="23"/>
    <x v="1"/>
    <n v="120"/>
    <n v="86573"/>
    <n v="0.14763508139349912"/>
  </r>
  <r>
    <x v="4883"/>
    <s v="Tarun Verma"/>
    <x v="1"/>
    <x v="1"/>
    <s v="Analyst"/>
    <d v="2015-11-11T00:00:00"/>
    <d v="1995-08-10T00:00:00"/>
    <n v="46432"/>
    <n v="26899"/>
    <n v="76"/>
    <x v="33"/>
    <x v="4"/>
    <n v="107"/>
    <n v="73331"/>
    <n v="0.57932029634734661"/>
  </r>
  <r>
    <x v="4884"/>
    <s v="Ravi Teja"/>
    <x v="1"/>
    <x v="1"/>
    <s v="Lead"/>
    <d v="2015-04-18T00:00:00"/>
    <d v="1999-12-09T00:00:00"/>
    <n v="67620"/>
    <n v="19616"/>
    <n v="98"/>
    <x v="37"/>
    <x v="0"/>
    <n v="104"/>
    <n v="87236"/>
    <n v="0.2900916888494528"/>
  </r>
  <r>
    <x v="4885"/>
    <s v="Pooja Das"/>
    <x v="1"/>
    <x v="6"/>
    <s v="Lead"/>
    <d v="2021-10-29T00:00:00"/>
    <d v="1992-01-03T00:00:00"/>
    <n v="40078"/>
    <n v="24454"/>
    <n v="96"/>
    <x v="6"/>
    <x v="0"/>
    <n v="109"/>
    <n v="64532"/>
    <n v="0.6101601876341135"/>
  </r>
  <r>
    <x v="4886"/>
    <s v="Aditya Kapoor"/>
    <x v="1"/>
    <x v="1"/>
    <s v="Lead"/>
    <d v="2017-12-12T00:00:00"/>
    <d v="2010-01-06T00:00:00"/>
    <n v="51543"/>
    <n v="23116"/>
    <n v="77"/>
    <x v="20"/>
    <x v="1"/>
    <n v="105"/>
    <n v="74659"/>
    <n v="0.44847990997807657"/>
  </r>
  <r>
    <x v="4887"/>
    <s v="Tarun Verma"/>
    <x v="1"/>
    <x v="2"/>
    <s v="Analyst"/>
    <d v="2024-06-18T00:00:00"/>
    <d v="1995-11-30T00:00:00"/>
    <n v="84043"/>
    <n v="12488"/>
    <n v="100"/>
    <x v="22"/>
    <x v="1"/>
    <n v="111"/>
    <n v="96531"/>
    <n v="0.14859060242970859"/>
  </r>
  <r>
    <x v="4888"/>
    <s v="Aarav Sharma"/>
    <x v="1"/>
    <x v="0"/>
    <s v="Senior Executive"/>
    <d v="2022-07-23T00:00:00"/>
    <d v="1984-12-04T00:00:00"/>
    <n v="95993"/>
    <n v="10113"/>
    <n v="82"/>
    <x v="19"/>
    <x v="0"/>
    <n v="104"/>
    <n v="106106"/>
    <n v="0.1053514318752409"/>
  </r>
  <r>
    <x v="4889"/>
    <s v="Aarav Sharma"/>
    <x v="0"/>
    <x v="0"/>
    <s v="Lead"/>
    <d v="2020-12-16T00:00:00"/>
    <d v="1999-06-29T00:00:00"/>
    <n v="84366"/>
    <n v="9278"/>
    <n v="61"/>
    <x v="41"/>
    <x v="3"/>
    <n v="119"/>
    <n v="93644"/>
    <n v="0.1099732119574236"/>
  </r>
  <r>
    <x v="4890"/>
    <s v="Sneha Iyer"/>
    <x v="1"/>
    <x v="6"/>
    <s v="Lead"/>
    <d v="2019-03-09T00:00:00"/>
    <d v="1998-08-01T00:00:00"/>
    <n v="81313"/>
    <n v="7528"/>
    <n v="99"/>
    <x v="22"/>
    <x v="4"/>
    <n v="113"/>
    <n v="88841"/>
    <n v="9.2580522179725261E-2"/>
  </r>
  <r>
    <x v="4891"/>
    <s v="Ishita Roy"/>
    <x v="1"/>
    <x v="5"/>
    <s v="Analyst"/>
    <d v="2025-11-11T00:00:00"/>
    <d v="1984-02-20T00:00:00"/>
    <n v="119361"/>
    <n v="15908"/>
    <n v="63"/>
    <x v="14"/>
    <x v="3"/>
    <n v="108"/>
    <n v="135269"/>
    <n v="0.13327636330124579"/>
  </r>
  <r>
    <x v="4892"/>
    <s v="Vikram Singh"/>
    <x v="0"/>
    <x v="5"/>
    <s v="Analyst"/>
    <d v="2015-01-05T00:00:00"/>
    <d v="1988-04-25T00:00:00"/>
    <n v="76407"/>
    <n v="26431"/>
    <n v="83"/>
    <x v="15"/>
    <x v="2"/>
    <n v="113"/>
    <n v="102838"/>
    <n v="0.34592380279293783"/>
  </r>
  <r>
    <x v="4893"/>
    <s v="Pooja Das"/>
    <x v="1"/>
    <x v="6"/>
    <s v="Associate"/>
    <d v="2024-06-19T00:00:00"/>
    <d v="2008-10-25T00:00:00"/>
    <n v="76748"/>
    <n v="16886"/>
    <n v="89"/>
    <x v="27"/>
    <x v="5"/>
    <n v="105"/>
    <n v="93634"/>
    <n v="0.2200187627039141"/>
  </r>
  <r>
    <x v="4894"/>
    <s v="Gayathri Iyer"/>
    <x v="1"/>
    <x v="3"/>
    <s v="Senior Executive"/>
    <d v="2015-12-09T00:00:00"/>
    <d v="1982-08-19T00:00:00"/>
    <n v="69244"/>
    <n v="5088"/>
    <n v="87"/>
    <x v="56"/>
    <x v="3"/>
    <n v="120"/>
    <n v="74332"/>
    <n v="7.3479290624458432E-2"/>
  </r>
  <r>
    <x v="4895"/>
    <s v="Aarav Sharma"/>
    <x v="0"/>
    <x v="1"/>
    <s v="Executive"/>
    <d v="2015-08-12T00:00:00"/>
    <d v="2007-06-14T00:00:00"/>
    <n v="63923"/>
    <n v="18966"/>
    <n v="71"/>
    <x v="25"/>
    <x v="3"/>
    <n v="116"/>
    <n v="82889"/>
    <n v="0.29670071805140558"/>
  </r>
  <r>
    <x v="4896"/>
    <s v="Nisha Kapoor"/>
    <x v="0"/>
    <x v="5"/>
    <s v="Associate"/>
    <d v="2024-05-24T00:00:00"/>
    <d v="1984-05-19T00:00:00"/>
    <n v="74179"/>
    <n v="15958"/>
    <n v="74"/>
    <x v="3"/>
    <x v="4"/>
    <n v="115"/>
    <n v="90137"/>
    <n v="0.21512827080440555"/>
  </r>
  <r>
    <x v="4897"/>
    <s v="Ananya Rao"/>
    <x v="0"/>
    <x v="6"/>
    <s v="Executive"/>
    <d v="2023-09-14T00:00:00"/>
    <d v="1993-04-17T00:00:00"/>
    <n v="46615"/>
    <n v="22798"/>
    <n v="98"/>
    <x v="20"/>
    <x v="2"/>
    <n v="117"/>
    <n v="69413"/>
    <n v="0.48907004183202829"/>
  </r>
  <r>
    <x v="4898"/>
    <s v="Rahul Verma"/>
    <x v="1"/>
    <x v="1"/>
    <s v="Manager"/>
    <d v="2017-04-09T00:00:00"/>
    <d v="1982-10-19T00:00:00"/>
    <n v="100432"/>
    <n v="26277"/>
    <n v="84"/>
    <x v="25"/>
    <x v="3"/>
    <n v="102"/>
    <n v="126709"/>
    <n v="0.2616397164250438"/>
  </r>
  <r>
    <x v="4899"/>
    <s v="Tarun Verma"/>
    <x v="0"/>
    <x v="5"/>
    <s v="Analyst"/>
    <d v="2019-11-04T00:00:00"/>
    <d v="1997-11-09T00:00:00"/>
    <n v="40958"/>
    <n v="18018"/>
    <n v="98"/>
    <x v="17"/>
    <x v="5"/>
    <n v="114"/>
    <n v="58976"/>
    <n v="0.43991405830362812"/>
  </r>
  <r>
    <x v="4900"/>
    <s v="Ishita Roy"/>
    <x v="0"/>
    <x v="6"/>
    <s v="Manager"/>
    <d v="2015-08-29T00:00:00"/>
    <d v="1992-01-28T00:00:00"/>
    <n v="40520"/>
    <n v="8919"/>
    <n v="89"/>
    <x v="13"/>
    <x v="4"/>
    <n v="119"/>
    <n v="49439"/>
    <n v="0.22011352418558736"/>
  </r>
  <r>
    <x v="4901"/>
    <s v="Nisha Kapoor"/>
    <x v="1"/>
    <x v="3"/>
    <s v="Manager"/>
    <d v="2019-10-31T00:00:00"/>
    <d v="2010-04-07T00:00:00"/>
    <n v="51572"/>
    <n v="8404"/>
    <n v="98"/>
    <x v="48"/>
    <x v="3"/>
    <n v="114"/>
    <n v="59976"/>
    <n v="0.16295664313968819"/>
  </r>
  <r>
    <x v="4902"/>
    <s v="Ishita Roy"/>
    <x v="0"/>
    <x v="4"/>
    <s v="Manager"/>
    <d v="2019-05-06T00:00:00"/>
    <d v="2010-03-12T00:00:00"/>
    <n v="31381"/>
    <n v="23006"/>
    <n v="89"/>
    <x v="18"/>
    <x v="1"/>
    <n v="114"/>
    <n v="54387"/>
    <n v="0.73311876613237315"/>
  </r>
  <r>
    <x v="4903"/>
    <s v="Rahul Verma"/>
    <x v="0"/>
    <x v="1"/>
    <s v="Manager"/>
    <d v="2024-09-04T00:00:00"/>
    <d v="2002-12-07T00:00:00"/>
    <n v="53703"/>
    <n v="5602"/>
    <n v="92"/>
    <x v="13"/>
    <x v="4"/>
    <n v="116"/>
    <n v="59305"/>
    <n v="0.10431447032754222"/>
  </r>
  <r>
    <x v="4904"/>
    <s v="Ravi Teja"/>
    <x v="1"/>
    <x v="2"/>
    <s v="Associate"/>
    <d v="2020-01-27T00:00:00"/>
    <d v="2005-04-06T00:00:00"/>
    <n v="95668"/>
    <n v="21660"/>
    <n v="92"/>
    <x v="11"/>
    <x v="3"/>
    <n v="107"/>
    <n v="117328"/>
    <n v="0.22640799431366809"/>
  </r>
  <r>
    <x v="4905"/>
    <s v="Ishita Roy"/>
    <x v="1"/>
    <x v="4"/>
    <s v="Associate"/>
    <d v="2020-12-15T00:00:00"/>
    <d v="1997-07-27T00:00:00"/>
    <n v="95502"/>
    <n v="27497"/>
    <n v="87"/>
    <x v="36"/>
    <x v="2"/>
    <n v="109"/>
    <n v="122999"/>
    <n v="0.28792067181839126"/>
  </r>
  <r>
    <x v="4906"/>
    <s v="Swathi Ramesh"/>
    <x v="0"/>
    <x v="2"/>
    <s v="Executive"/>
    <d v="2015-02-20T00:00:00"/>
    <d v="1981-08-08T00:00:00"/>
    <n v="99695"/>
    <n v="28364"/>
    <n v="88"/>
    <x v="7"/>
    <x v="3"/>
    <n v="109"/>
    <n v="128059"/>
    <n v="0.28450774863333167"/>
  </r>
  <r>
    <x v="4907"/>
    <s v="Tarun Verma"/>
    <x v="1"/>
    <x v="4"/>
    <s v="Senior Executive"/>
    <d v="2015-03-07T00:00:00"/>
    <d v="1985-03-09T00:00:00"/>
    <n v="50480"/>
    <n v="29939"/>
    <n v="73"/>
    <x v="6"/>
    <x v="2"/>
    <n v="105"/>
    <n v="80419"/>
    <n v="0.59308637083993665"/>
  </r>
  <r>
    <x v="4908"/>
    <s v="Krishna Chaitanya"/>
    <x v="0"/>
    <x v="0"/>
    <s v="Senior Executive"/>
    <d v="2019-04-14T00:00:00"/>
    <d v="2000-01-04T00:00:00"/>
    <n v="93404"/>
    <n v="7167"/>
    <n v="77"/>
    <x v="1"/>
    <x v="1"/>
    <n v="106"/>
    <n v="100571"/>
    <n v="7.6731189242430733E-2"/>
  </r>
  <r>
    <x v="4909"/>
    <s v="Ravi Teja"/>
    <x v="0"/>
    <x v="6"/>
    <s v="Associate"/>
    <d v="2018-06-17T00:00:00"/>
    <d v="2007-04-28T00:00:00"/>
    <n v="109221"/>
    <n v="8900"/>
    <n v="75"/>
    <x v="58"/>
    <x v="6"/>
    <n v="114"/>
    <n v="118121"/>
    <n v="8.148616108623799E-2"/>
  </r>
  <r>
    <x v="4910"/>
    <s v="Aditya Kapoor"/>
    <x v="0"/>
    <x v="4"/>
    <s v="Senior Executive"/>
    <d v="2022-07-07T00:00:00"/>
    <d v="2008-09-13T00:00:00"/>
    <n v="46976"/>
    <n v="26755"/>
    <n v="73"/>
    <x v="13"/>
    <x v="6"/>
    <n v="112"/>
    <n v="73731"/>
    <n v="0.56954615122615804"/>
  </r>
  <r>
    <x v="4911"/>
    <s v="Gayathri Iyer"/>
    <x v="1"/>
    <x v="2"/>
    <s v="Executive"/>
    <d v="2020-04-05T00:00:00"/>
    <d v="2004-02-29T00:00:00"/>
    <n v="36245"/>
    <n v="12297"/>
    <n v="67"/>
    <x v="27"/>
    <x v="0"/>
    <n v="120"/>
    <n v="48542"/>
    <n v="0.33927438267347221"/>
  </r>
  <r>
    <x v="4912"/>
    <s v="Rahul Verma"/>
    <x v="1"/>
    <x v="0"/>
    <s v="Manager"/>
    <d v="2023-02-26T00:00:00"/>
    <d v="1983-05-06T00:00:00"/>
    <n v="117951"/>
    <n v="12907"/>
    <n v="84"/>
    <x v="34"/>
    <x v="1"/>
    <n v="101"/>
    <n v="130858"/>
    <n v="0.10942679587286246"/>
  </r>
  <r>
    <x v="4913"/>
    <s v="Aarav Sharma"/>
    <x v="1"/>
    <x v="3"/>
    <s v="Manager"/>
    <d v="2015-07-17T00:00:00"/>
    <d v="1993-08-18T00:00:00"/>
    <n v="81650"/>
    <n v="29040"/>
    <n v="79"/>
    <x v="4"/>
    <x v="1"/>
    <n v="109"/>
    <n v="110690"/>
    <n v="0.35566442131047155"/>
  </r>
  <r>
    <x v="4914"/>
    <s v="Priya Reddy"/>
    <x v="1"/>
    <x v="2"/>
    <s v="Manager"/>
    <d v="2015-09-23T00:00:00"/>
    <d v="1994-09-27T00:00:00"/>
    <n v="37876"/>
    <n v="24819"/>
    <n v="74"/>
    <x v="39"/>
    <x v="3"/>
    <n v="105"/>
    <n v="62695"/>
    <n v="0.65526982785933041"/>
  </r>
  <r>
    <x v="4915"/>
    <s v="Tarun Verma"/>
    <x v="0"/>
    <x v="5"/>
    <s v="Lead"/>
    <d v="2022-01-07T00:00:00"/>
    <d v="1983-04-05T00:00:00"/>
    <n v="106559"/>
    <n v="27468"/>
    <n v="70"/>
    <x v="40"/>
    <x v="4"/>
    <n v="118"/>
    <n v="134027"/>
    <n v="0.25777268930827052"/>
  </r>
  <r>
    <x v="4916"/>
    <s v="Ajay Singh"/>
    <x v="0"/>
    <x v="0"/>
    <s v="Manager"/>
    <d v="2020-08-12T00:00:00"/>
    <d v="1999-02-08T00:00:00"/>
    <n v="113887"/>
    <n v="6637"/>
    <n v="100"/>
    <x v="40"/>
    <x v="4"/>
    <n v="117"/>
    <n v="120524"/>
    <n v="5.8277064107404707E-2"/>
  </r>
  <r>
    <x v="4917"/>
    <s v="Rahul Verma"/>
    <x v="1"/>
    <x v="6"/>
    <s v="Analyst"/>
    <d v="2019-10-23T00:00:00"/>
    <d v="2008-08-25T00:00:00"/>
    <n v="80920"/>
    <n v="28675"/>
    <n v="84"/>
    <x v="52"/>
    <x v="6"/>
    <n v="116"/>
    <n v="109595"/>
    <n v="0.35436233316856153"/>
  </r>
  <r>
    <x v="4918"/>
    <s v="Ishita Roy"/>
    <x v="0"/>
    <x v="5"/>
    <s v="Manager"/>
    <d v="2018-02-13T00:00:00"/>
    <d v="1987-04-27T00:00:00"/>
    <n v="25256"/>
    <n v="18409"/>
    <n v="90"/>
    <x v="17"/>
    <x v="1"/>
    <n v="101"/>
    <n v="43665"/>
    <n v="0.72889610389610393"/>
  </r>
  <r>
    <x v="4919"/>
    <s v="Aditya Kapoor"/>
    <x v="1"/>
    <x v="4"/>
    <s v="Executive"/>
    <d v="2018-02-21T00:00:00"/>
    <d v="2010-06-05T00:00:00"/>
    <n v="26526"/>
    <n v="13354"/>
    <n v="99"/>
    <x v="46"/>
    <x v="2"/>
    <n v="116"/>
    <n v="39880"/>
    <n v="0.50343059639598886"/>
  </r>
  <r>
    <x v="4920"/>
    <s v="Krishna Chaitanya"/>
    <x v="1"/>
    <x v="2"/>
    <s v="Associate"/>
    <d v="2016-12-24T00:00:00"/>
    <d v="1992-10-11T00:00:00"/>
    <n v="25886"/>
    <n v="6097"/>
    <n v="74"/>
    <x v="17"/>
    <x v="5"/>
    <n v="103"/>
    <n v="31983"/>
    <n v="0.23553272038939968"/>
  </r>
  <r>
    <x v="4921"/>
    <s v="Meera Joshi"/>
    <x v="0"/>
    <x v="2"/>
    <s v="Manager"/>
    <d v="2024-09-12T00:00:00"/>
    <d v="1998-07-21T00:00:00"/>
    <n v="37106"/>
    <n v="19657"/>
    <n v="82"/>
    <x v="21"/>
    <x v="1"/>
    <n v="120"/>
    <n v="56763"/>
    <n v="0.52975260065757557"/>
  </r>
  <r>
    <x v="4922"/>
    <s v="Neha Kulkarni"/>
    <x v="0"/>
    <x v="5"/>
    <s v="Executive"/>
    <d v="2022-09-11T00:00:00"/>
    <d v="1993-11-28T00:00:00"/>
    <n v="105055"/>
    <n v="14953"/>
    <n v="100"/>
    <x v="57"/>
    <x v="2"/>
    <n v="114"/>
    <n v="120008"/>
    <n v="0.14233496739802962"/>
  </r>
  <r>
    <x v="4923"/>
    <s v="Vikram Singh"/>
    <x v="0"/>
    <x v="4"/>
    <s v="Senior Executive"/>
    <d v="2021-08-12T00:00:00"/>
    <d v="1995-07-13T00:00:00"/>
    <n v="91329"/>
    <n v="11942"/>
    <n v="71"/>
    <x v="50"/>
    <x v="6"/>
    <n v="120"/>
    <n v="103271"/>
    <n v="0.13075802866559363"/>
  </r>
  <r>
    <x v="4924"/>
    <s v="Gayathri Iyer"/>
    <x v="0"/>
    <x v="0"/>
    <s v="Analyst"/>
    <d v="2016-07-12T00:00:00"/>
    <d v="1998-02-06T00:00:00"/>
    <n v="55461"/>
    <n v="11955"/>
    <n v="76"/>
    <x v="57"/>
    <x v="1"/>
    <n v="105"/>
    <n v="67416"/>
    <n v="0.21555687780602587"/>
  </r>
  <r>
    <x v="4925"/>
    <s v="Arjun Mehta"/>
    <x v="1"/>
    <x v="5"/>
    <s v="Associate"/>
    <d v="2022-10-27T00:00:00"/>
    <d v="2001-03-28T00:00:00"/>
    <n v="32191"/>
    <n v="22416"/>
    <n v="80"/>
    <x v="48"/>
    <x v="3"/>
    <n v="106"/>
    <n v="54607"/>
    <n v="0.69634369854928391"/>
  </r>
  <r>
    <x v="4926"/>
    <s v="Neha Kulkarni"/>
    <x v="0"/>
    <x v="1"/>
    <s v="Manager"/>
    <d v="2022-05-22T00:00:00"/>
    <d v="1996-03-01T00:00:00"/>
    <n v="73592"/>
    <n v="13648"/>
    <n v="72"/>
    <x v="2"/>
    <x v="3"/>
    <n v="109"/>
    <n v="87240"/>
    <n v="0.18545494075442984"/>
  </r>
  <r>
    <x v="4927"/>
    <s v="Ravi Teja"/>
    <x v="0"/>
    <x v="0"/>
    <s v="Executive"/>
    <d v="2020-11-10T00:00:00"/>
    <d v="2008-06-02T00:00:00"/>
    <n v="25548"/>
    <n v="8840"/>
    <n v="67"/>
    <x v="49"/>
    <x v="0"/>
    <n v="111"/>
    <n v="34388"/>
    <n v="0.34601534366682324"/>
  </r>
  <r>
    <x v="4928"/>
    <s v="Tarun Verma"/>
    <x v="1"/>
    <x v="4"/>
    <s v="Senior Executive"/>
    <d v="2023-09-25T00:00:00"/>
    <d v="1984-06-20T00:00:00"/>
    <n v="113106"/>
    <n v="17145"/>
    <n v="66"/>
    <x v="5"/>
    <x v="1"/>
    <n v="118"/>
    <n v="130251"/>
    <n v="0.15158347037292452"/>
  </r>
  <r>
    <x v="4929"/>
    <s v="Meera Joshi"/>
    <x v="1"/>
    <x v="5"/>
    <s v="Executive"/>
    <d v="2016-10-05T00:00:00"/>
    <d v="1989-03-09T00:00:00"/>
    <n v="86676"/>
    <n v="16849"/>
    <n v="60"/>
    <x v="10"/>
    <x v="4"/>
    <n v="107"/>
    <n v="103525"/>
    <n v="0.19439060408879044"/>
  </r>
  <r>
    <x v="4930"/>
    <s v="Ajay Singh"/>
    <x v="1"/>
    <x v="1"/>
    <s v="Analyst"/>
    <d v="2020-03-10T00:00:00"/>
    <d v="1994-05-03T00:00:00"/>
    <n v="46867"/>
    <n v="15478"/>
    <n v="69"/>
    <x v="0"/>
    <x v="0"/>
    <n v="108"/>
    <n v="62345"/>
    <n v="0.33025369663089166"/>
  </r>
  <r>
    <x v="4931"/>
    <s v="Arjun Mehta"/>
    <x v="1"/>
    <x v="1"/>
    <s v="Senior Executive"/>
    <d v="2022-11-01T00:00:00"/>
    <d v="1986-06-29T00:00:00"/>
    <n v="37583"/>
    <n v="29207"/>
    <n v="73"/>
    <x v="48"/>
    <x v="3"/>
    <n v="116"/>
    <n v="66790"/>
    <n v="0.77713327834393209"/>
  </r>
  <r>
    <x v="4932"/>
    <s v="Gayathri Iyer"/>
    <x v="1"/>
    <x v="6"/>
    <s v="Associate"/>
    <d v="2016-11-10T00:00:00"/>
    <d v="2004-09-30T00:00:00"/>
    <n v="25850"/>
    <n v="21083"/>
    <n v="72"/>
    <x v="27"/>
    <x v="5"/>
    <n v="112"/>
    <n v="46933"/>
    <n v="0.81558994197292067"/>
  </r>
  <r>
    <x v="4933"/>
    <s v="Aarav Sharma"/>
    <x v="0"/>
    <x v="3"/>
    <s v="Lead"/>
    <d v="2017-11-26T00:00:00"/>
    <d v="2010-12-26T00:00:00"/>
    <n v="67689"/>
    <n v="15684"/>
    <n v="93"/>
    <x v="26"/>
    <x v="3"/>
    <n v="117"/>
    <n v="83373"/>
    <n v="0.2317067765811284"/>
  </r>
  <r>
    <x v="4934"/>
    <s v="Kavya Nair"/>
    <x v="1"/>
    <x v="0"/>
    <s v="Associate"/>
    <d v="2024-08-15T00:00:00"/>
    <d v="2010-06-12T00:00:00"/>
    <n v="95917"/>
    <n v="10217"/>
    <n v="93"/>
    <x v="6"/>
    <x v="5"/>
    <n v="112"/>
    <n v="106134"/>
    <n v="0.10651917803934652"/>
  </r>
  <r>
    <x v="4935"/>
    <s v="Meera Joshi"/>
    <x v="1"/>
    <x v="2"/>
    <s v="Executive"/>
    <d v="2021-06-19T00:00:00"/>
    <d v="1988-06-28T00:00:00"/>
    <n v="84219"/>
    <n v="5763"/>
    <n v="87"/>
    <x v="27"/>
    <x v="4"/>
    <n v="106"/>
    <n v="89982"/>
    <n v="6.8428739358102092E-2"/>
  </r>
  <r>
    <x v="4936"/>
    <s v="Nisha Kapoor"/>
    <x v="1"/>
    <x v="5"/>
    <s v="Manager"/>
    <d v="2025-09-03T00:00:00"/>
    <d v="2000-10-08T00:00:00"/>
    <n v="119889"/>
    <n v="12129"/>
    <n v="84"/>
    <x v="1"/>
    <x v="1"/>
    <n v="102"/>
    <n v="132018"/>
    <n v="0.10116858093736707"/>
  </r>
  <r>
    <x v="4937"/>
    <s v="Meera Joshi"/>
    <x v="1"/>
    <x v="4"/>
    <s v="Executive"/>
    <d v="2024-04-08T00:00:00"/>
    <d v="2010-05-05T00:00:00"/>
    <n v="42810"/>
    <n v="18699"/>
    <n v="69"/>
    <x v="33"/>
    <x v="5"/>
    <n v="103"/>
    <n v="61509"/>
    <n v="0.43679046951646811"/>
  </r>
  <r>
    <x v="4938"/>
    <s v="Neha Kulkarni"/>
    <x v="1"/>
    <x v="6"/>
    <s v="Analyst"/>
    <d v="2015-09-18T00:00:00"/>
    <d v="1983-10-14T00:00:00"/>
    <n v="73508"/>
    <n v="11486"/>
    <n v="68"/>
    <x v="43"/>
    <x v="2"/>
    <n v="101"/>
    <n v="84994"/>
    <n v="0.15625510148555261"/>
  </r>
  <r>
    <x v="4939"/>
    <s v="Rohan Gupta"/>
    <x v="1"/>
    <x v="5"/>
    <s v="Analyst"/>
    <d v="2024-04-20T00:00:00"/>
    <d v="1992-10-23T00:00:00"/>
    <n v="83173"/>
    <n v="20623"/>
    <n v="81"/>
    <x v="33"/>
    <x v="2"/>
    <n v="118"/>
    <n v="103796"/>
    <n v="0.24795306169069289"/>
  </r>
  <r>
    <x v="4940"/>
    <s v="Swathi Ramesh"/>
    <x v="1"/>
    <x v="1"/>
    <s v="Lead"/>
    <d v="2020-06-20T00:00:00"/>
    <d v="1984-01-10T00:00:00"/>
    <n v="55981"/>
    <n v="19404"/>
    <n v="97"/>
    <x v="21"/>
    <x v="1"/>
    <n v="116"/>
    <n v="75385"/>
    <n v="0.34661760240081457"/>
  </r>
  <r>
    <x v="4941"/>
    <s v="Aarav Sharma"/>
    <x v="0"/>
    <x v="5"/>
    <s v="Lead"/>
    <d v="2025-11-21T00:00:00"/>
    <d v="1994-12-05T00:00:00"/>
    <n v="57528"/>
    <n v="21576"/>
    <n v="71"/>
    <x v="60"/>
    <x v="1"/>
    <n v="118"/>
    <n v="79104"/>
    <n v="0.37505214851898205"/>
  </r>
  <r>
    <x v="4942"/>
    <s v="Rahul Verma"/>
    <x v="0"/>
    <x v="2"/>
    <s v="Executive"/>
    <d v="2022-05-05T00:00:00"/>
    <d v="1990-01-01T00:00:00"/>
    <n v="111371"/>
    <n v="25045"/>
    <n v="84"/>
    <x v="34"/>
    <x v="4"/>
    <n v="111"/>
    <n v="136416"/>
    <n v="0.22487900800028732"/>
  </r>
  <r>
    <x v="4943"/>
    <s v="Ishita Roy"/>
    <x v="1"/>
    <x v="5"/>
    <s v="Executive"/>
    <d v="2023-07-08T00:00:00"/>
    <d v="2008-12-09T00:00:00"/>
    <n v="88795"/>
    <n v="29892"/>
    <n v="84"/>
    <x v="18"/>
    <x v="4"/>
    <n v="110"/>
    <n v="118687"/>
    <n v="0.33664057660904328"/>
  </r>
  <r>
    <x v="4944"/>
    <s v="Aditya Kapoor"/>
    <x v="0"/>
    <x v="1"/>
    <s v="Lead"/>
    <d v="2018-09-04T00:00:00"/>
    <d v="1997-03-14T00:00:00"/>
    <n v="45275"/>
    <n v="10538"/>
    <n v="69"/>
    <x v="20"/>
    <x v="1"/>
    <n v="107"/>
    <n v="55813"/>
    <n v="0.23275538376587521"/>
  </r>
  <r>
    <x v="4945"/>
    <s v="Vikram Singh"/>
    <x v="1"/>
    <x v="5"/>
    <s v="Senior Executive"/>
    <d v="2022-08-03T00:00:00"/>
    <d v="1992-01-22T00:00:00"/>
    <n v="42237"/>
    <n v="24270"/>
    <n v="96"/>
    <x v="0"/>
    <x v="0"/>
    <n v="113"/>
    <n v="66507"/>
    <n v="0.574614674337666"/>
  </r>
  <r>
    <x v="4946"/>
    <s v="Sneha Iyer"/>
    <x v="0"/>
    <x v="4"/>
    <s v="Analyst"/>
    <d v="2020-01-08T00:00:00"/>
    <d v="1983-05-16T00:00:00"/>
    <n v="98269"/>
    <n v="27209"/>
    <n v="84"/>
    <x v="26"/>
    <x v="0"/>
    <n v="114"/>
    <n v="125478"/>
    <n v="0.27688284199493229"/>
  </r>
  <r>
    <x v="4947"/>
    <s v="Gayathri Iyer"/>
    <x v="0"/>
    <x v="4"/>
    <s v="Manager"/>
    <d v="2017-12-13T00:00:00"/>
    <d v="1995-03-31T00:00:00"/>
    <n v="34730"/>
    <n v="6210"/>
    <n v="84"/>
    <x v="13"/>
    <x v="4"/>
    <n v="117"/>
    <n v="40940"/>
    <n v="0.17880794701986755"/>
  </r>
  <r>
    <x v="4948"/>
    <s v="Rohan Gupta"/>
    <x v="0"/>
    <x v="4"/>
    <s v="Executive"/>
    <d v="2015-10-17T00:00:00"/>
    <d v="1997-02-04T00:00:00"/>
    <n v="44097"/>
    <n v="24078"/>
    <n v="93"/>
    <x v="30"/>
    <x v="2"/>
    <n v="101"/>
    <n v="68175"/>
    <n v="0.54602353901625966"/>
  </r>
  <r>
    <x v="4949"/>
    <s v="Pooja Das"/>
    <x v="0"/>
    <x v="3"/>
    <s v="Manager"/>
    <d v="2019-03-09T00:00:00"/>
    <d v="2011-06-13T00:00:00"/>
    <n v="89928"/>
    <n v="8467"/>
    <n v="63"/>
    <x v="12"/>
    <x v="2"/>
    <n v="107"/>
    <n v="98395"/>
    <n v="9.4153100257984165E-2"/>
  </r>
  <r>
    <x v="4950"/>
    <s v="Nisha Kapoor"/>
    <x v="0"/>
    <x v="6"/>
    <s v="Associate"/>
    <d v="2021-09-17T00:00:00"/>
    <d v="1994-12-09T00:00:00"/>
    <n v="110372"/>
    <n v="26315"/>
    <n v="86"/>
    <x v="55"/>
    <x v="5"/>
    <n v="111"/>
    <n v="136687"/>
    <n v="0.23842097633457762"/>
  </r>
  <r>
    <x v="4951"/>
    <s v="Nisha Kapoor"/>
    <x v="0"/>
    <x v="2"/>
    <s v="Manager"/>
    <d v="2019-04-20T00:00:00"/>
    <d v="2007-07-09T00:00:00"/>
    <n v="64332"/>
    <n v="7402"/>
    <n v="68"/>
    <x v="5"/>
    <x v="3"/>
    <n v="106"/>
    <n v="71734"/>
    <n v="0.11505937946900453"/>
  </r>
  <r>
    <x v="4952"/>
    <s v="Ravi Teja"/>
    <x v="0"/>
    <x v="2"/>
    <s v="Manager"/>
    <d v="2024-12-22T00:00:00"/>
    <d v="2003-01-28T00:00:00"/>
    <n v="93025"/>
    <n v="17569"/>
    <n v="61"/>
    <x v="56"/>
    <x v="6"/>
    <n v="103"/>
    <n v="110594"/>
    <n v="0.18886320881483473"/>
  </r>
  <r>
    <x v="4953"/>
    <s v="Aarav Sharma"/>
    <x v="1"/>
    <x v="0"/>
    <s v="Senior Executive"/>
    <d v="2021-09-06T00:00:00"/>
    <d v="1987-10-28T00:00:00"/>
    <n v="51782"/>
    <n v="28068"/>
    <n v="85"/>
    <x v="1"/>
    <x v="5"/>
    <n v="114"/>
    <n v="79850"/>
    <n v="0.54204163608976097"/>
  </r>
  <r>
    <x v="4954"/>
    <s v="Swathi Ramesh"/>
    <x v="0"/>
    <x v="4"/>
    <s v="Lead"/>
    <d v="2018-09-28T00:00:00"/>
    <d v="2005-01-17T00:00:00"/>
    <n v="111814"/>
    <n v="21567"/>
    <n v="78"/>
    <x v="59"/>
    <x v="4"/>
    <n v="109"/>
    <n v="133381"/>
    <n v="0.19288282326005687"/>
  </r>
  <r>
    <x v="4955"/>
    <s v="Rohan Gupta"/>
    <x v="1"/>
    <x v="1"/>
    <s v="Analyst"/>
    <d v="2024-06-04T00:00:00"/>
    <d v="1988-11-24T00:00:00"/>
    <n v="47778"/>
    <n v="19140"/>
    <n v="91"/>
    <x v="32"/>
    <x v="4"/>
    <n v="114"/>
    <n v="66918"/>
    <n v="0.40060278789400977"/>
  </r>
  <r>
    <x v="4956"/>
    <s v="Rohan Gupta"/>
    <x v="0"/>
    <x v="5"/>
    <s v="Analyst"/>
    <d v="2023-01-08T00:00:00"/>
    <d v="2006-05-06T00:00:00"/>
    <n v="34951"/>
    <n v="27411"/>
    <n v="92"/>
    <x v="17"/>
    <x v="4"/>
    <n v="110"/>
    <n v="62362"/>
    <n v="0.7842694057394638"/>
  </r>
  <r>
    <x v="4957"/>
    <s v="Ananya Rao"/>
    <x v="1"/>
    <x v="2"/>
    <s v="Executive"/>
    <d v="2015-07-11T00:00:00"/>
    <d v="2006-07-10T00:00:00"/>
    <n v="86469"/>
    <n v="23677"/>
    <n v="91"/>
    <x v="15"/>
    <x v="4"/>
    <n v="113"/>
    <n v="110146"/>
    <n v="0.27382067561785151"/>
  </r>
  <r>
    <x v="4958"/>
    <s v="Swathi Ramesh"/>
    <x v="1"/>
    <x v="1"/>
    <s v="Analyst"/>
    <d v="2021-03-24T00:00:00"/>
    <d v="1985-06-14T00:00:00"/>
    <n v="97894"/>
    <n v="29878"/>
    <n v="62"/>
    <x v="7"/>
    <x v="4"/>
    <n v="117"/>
    <n v="127772"/>
    <n v="0.30520767360614542"/>
  </r>
  <r>
    <x v="4959"/>
    <s v="Tarun Verma"/>
    <x v="1"/>
    <x v="3"/>
    <s v="Executive"/>
    <d v="2021-09-16T00:00:00"/>
    <d v="1984-02-08T00:00:00"/>
    <n v="118506"/>
    <n v="27691"/>
    <n v="74"/>
    <x v="52"/>
    <x v="6"/>
    <n v="106"/>
    <n v="146197"/>
    <n v="0.23366749362901457"/>
  </r>
  <r>
    <x v="4960"/>
    <s v="Karan Malhotra"/>
    <x v="1"/>
    <x v="4"/>
    <s v="Lead"/>
    <d v="2019-12-11T00:00:00"/>
    <d v="1993-11-13T00:00:00"/>
    <n v="75809"/>
    <n v="5241"/>
    <n v="73"/>
    <x v="17"/>
    <x v="5"/>
    <n v="107"/>
    <n v="81050"/>
    <n v="6.913427165639964E-2"/>
  </r>
  <r>
    <x v="4961"/>
    <s v="Sneha Iyer"/>
    <x v="0"/>
    <x v="0"/>
    <s v="Associate"/>
    <d v="2020-12-01T00:00:00"/>
    <d v="1985-01-30T00:00:00"/>
    <n v="83690"/>
    <n v="29615"/>
    <n v="61"/>
    <x v="54"/>
    <x v="5"/>
    <n v="108"/>
    <n v="113305"/>
    <n v="0.35386545584896645"/>
  </r>
  <r>
    <x v="4962"/>
    <s v="Arjun Mehta"/>
    <x v="1"/>
    <x v="5"/>
    <s v="Senior Executive"/>
    <d v="2020-11-24T00:00:00"/>
    <d v="2004-06-03T00:00:00"/>
    <n v="97273"/>
    <n v="8011"/>
    <n v="65"/>
    <x v="60"/>
    <x v="3"/>
    <n v="120"/>
    <n v="105284"/>
    <n v="8.2355843862120012E-2"/>
  </r>
  <r>
    <x v="4963"/>
    <s v="Kavya Nair"/>
    <x v="0"/>
    <x v="3"/>
    <s v="Executive"/>
    <d v="2015-04-10T00:00:00"/>
    <d v="1991-09-27T00:00:00"/>
    <n v="40250"/>
    <n v="17486"/>
    <n v="82"/>
    <x v="8"/>
    <x v="4"/>
    <n v="115"/>
    <n v="57736"/>
    <n v="0.43443478260869567"/>
  </r>
  <r>
    <x v="4964"/>
    <s v="Kavya Nair"/>
    <x v="1"/>
    <x v="0"/>
    <s v="Manager"/>
    <d v="2024-12-17T00:00:00"/>
    <d v="2005-05-29T00:00:00"/>
    <n v="38490"/>
    <n v="5317"/>
    <n v="96"/>
    <x v="53"/>
    <x v="5"/>
    <n v="104"/>
    <n v="43807"/>
    <n v="0.13813977656534165"/>
  </r>
  <r>
    <x v="4965"/>
    <s v="Priya Reddy"/>
    <x v="0"/>
    <x v="5"/>
    <s v="Analyst"/>
    <d v="2020-02-26T00:00:00"/>
    <d v="2007-01-01T00:00:00"/>
    <n v="111351"/>
    <n v="10926"/>
    <n v="80"/>
    <x v="7"/>
    <x v="5"/>
    <n v="113"/>
    <n v="122277"/>
    <n v="9.8122154268933379E-2"/>
  </r>
  <r>
    <x v="4966"/>
    <s v="Nisha Kapoor"/>
    <x v="0"/>
    <x v="1"/>
    <s v="Executive"/>
    <d v="2021-02-03T00:00:00"/>
    <d v="2009-04-05T00:00:00"/>
    <n v="27359"/>
    <n v="7462"/>
    <n v="73"/>
    <x v="13"/>
    <x v="2"/>
    <n v="102"/>
    <n v="34821"/>
    <n v="0.27274388683796924"/>
  </r>
  <r>
    <x v="4967"/>
    <s v="Kavya Nair"/>
    <x v="0"/>
    <x v="5"/>
    <s v="Manager"/>
    <d v="2022-04-27T00:00:00"/>
    <d v="2005-02-13T00:00:00"/>
    <n v="36923"/>
    <n v="24554"/>
    <n v="79"/>
    <x v="20"/>
    <x v="6"/>
    <n v="109"/>
    <n v="61477"/>
    <n v="0.6650055520949002"/>
  </r>
  <r>
    <x v="4968"/>
    <s v="Karan Malhotra"/>
    <x v="1"/>
    <x v="0"/>
    <s v="Lead"/>
    <d v="2017-08-25T00:00:00"/>
    <d v="1998-01-28T00:00:00"/>
    <n v="29699"/>
    <n v="20251"/>
    <n v="91"/>
    <x v="11"/>
    <x v="2"/>
    <n v="106"/>
    <n v="49950"/>
    <n v="0.68187481059968347"/>
  </r>
  <r>
    <x v="4969"/>
    <s v="Priya Reddy"/>
    <x v="1"/>
    <x v="6"/>
    <s v="Analyst"/>
    <d v="2022-10-22T00:00:00"/>
    <d v="2011-12-25T00:00:00"/>
    <n v="99895"/>
    <n v="23068"/>
    <n v="60"/>
    <x v="40"/>
    <x v="0"/>
    <n v="107"/>
    <n v="122963"/>
    <n v="0.23092246859202162"/>
  </r>
  <r>
    <x v="4970"/>
    <s v="Krishna Chaitanya"/>
    <x v="1"/>
    <x v="1"/>
    <s v="Executive"/>
    <d v="2025-10-09T00:00:00"/>
    <d v="1989-04-11T00:00:00"/>
    <n v="72503"/>
    <n v="5892"/>
    <n v="67"/>
    <x v="23"/>
    <x v="0"/>
    <n v="106"/>
    <n v="78395"/>
    <n v="8.1265602802642653E-2"/>
  </r>
  <r>
    <x v="4971"/>
    <s v="Neha Kulkarni"/>
    <x v="0"/>
    <x v="6"/>
    <s v="Analyst"/>
    <d v="2015-05-27T00:00:00"/>
    <d v="1994-01-03T00:00:00"/>
    <n v="100522"/>
    <n v="13916"/>
    <n v="84"/>
    <x v="29"/>
    <x v="6"/>
    <n v="116"/>
    <n v="114438"/>
    <n v="0.13843735699647838"/>
  </r>
  <r>
    <x v="4972"/>
    <s v="Ananya Rao"/>
    <x v="0"/>
    <x v="6"/>
    <s v="Lead"/>
    <d v="2015-11-02T00:00:00"/>
    <d v="2012-09-16T00:00:00"/>
    <n v="69292"/>
    <n v="8293"/>
    <n v="73"/>
    <x v="16"/>
    <x v="0"/>
    <n v="105"/>
    <n v="77585"/>
    <n v="0.11968192576343589"/>
  </r>
  <r>
    <x v="4973"/>
    <s v="Aarav Sharma"/>
    <x v="1"/>
    <x v="3"/>
    <s v="Executive"/>
    <d v="2015-08-14T00:00:00"/>
    <d v="2006-04-23T00:00:00"/>
    <n v="44638"/>
    <n v="14614"/>
    <n v="60"/>
    <x v="41"/>
    <x v="3"/>
    <n v="103"/>
    <n v="59252"/>
    <n v="0.32738921994713027"/>
  </r>
  <r>
    <x v="4974"/>
    <s v="Nisha Kapoor"/>
    <x v="0"/>
    <x v="6"/>
    <s v="Manager"/>
    <d v="2022-01-31T00:00:00"/>
    <d v="2010-07-07T00:00:00"/>
    <n v="79998"/>
    <n v="18594"/>
    <n v="81"/>
    <x v="12"/>
    <x v="5"/>
    <n v="119"/>
    <n v="98592"/>
    <n v="0.23243081077026925"/>
  </r>
  <r>
    <x v="4975"/>
    <s v="Priya Reddy"/>
    <x v="0"/>
    <x v="5"/>
    <s v="Associate"/>
    <d v="2017-07-11T00:00:00"/>
    <d v="2009-08-24T00:00:00"/>
    <n v="92826"/>
    <n v="16858"/>
    <n v="90"/>
    <x v="18"/>
    <x v="5"/>
    <n v="108"/>
    <n v="109684"/>
    <n v="0.18160860103850215"/>
  </r>
  <r>
    <x v="4976"/>
    <s v="Ajay Singh"/>
    <x v="0"/>
    <x v="4"/>
    <s v="Senior Executive"/>
    <d v="2024-10-18T00:00:00"/>
    <d v="2002-08-16T00:00:00"/>
    <n v="27547"/>
    <n v="28021"/>
    <n v="60"/>
    <x v="1"/>
    <x v="4"/>
    <n v="118"/>
    <n v="55568"/>
    <n v="1.0172069553853413"/>
  </r>
  <r>
    <x v="4977"/>
    <s v="Pooja Das"/>
    <x v="0"/>
    <x v="3"/>
    <s v="Executive"/>
    <d v="2022-08-24T00:00:00"/>
    <d v="1996-12-01T00:00:00"/>
    <n v="88981"/>
    <n v="16815"/>
    <n v="62"/>
    <x v="19"/>
    <x v="0"/>
    <n v="110"/>
    <n v="105796"/>
    <n v="0.18897292680459873"/>
  </r>
  <r>
    <x v="4978"/>
    <s v="Neha Kulkarni"/>
    <x v="0"/>
    <x v="2"/>
    <s v="Analyst"/>
    <d v="2018-01-02T00:00:00"/>
    <d v="1997-07-21T00:00:00"/>
    <n v="72542"/>
    <n v="5178"/>
    <n v="61"/>
    <x v="16"/>
    <x v="1"/>
    <n v="109"/>
    <n v="77720"/>
    <n v="7.1379338865760519E-2"/>
  </r>
  <r>
    <x v="4979"/>
    <s v="Nisha Kapoor"/>
    <x v="1"/>
    <x v="5"/>
    <s v="Senior Executive"/>
    <d v="2020-09-23T00:00:00"/>
    <d v="2012-02-22T00:00:00"/>
    <n v="113541"/>
    <n v="28799"/>
    <n v="78"/>
    <x v="6"/>
    <x v="4"/>
    <n v="110"/>
    <n v="142340"/>
    <n v="0.25364405809355212"/>
  </r>
  <r>
    <x v="4980"/>
    <s v="Nisha Kapoor"/>
    <x v="0"/>
    <x v="0"/>
    <s v="Analyst"/>
    <d v="2020-08-18T00:00:00"/>
    <d v="1984-09-25T00:00:00"/>
    <n v="109620"/>
    <n v="24588"/>
    <n v="61"/>
    <x v="8"/>
    <x v="5"/>
    <n v="106"/>
    <n v="134208"/>
    <n v="0.22430213464696222"/>
  </r>
  <r>
    <x v="4981"/>
    <s v="Aarav Sharma"/>
    <x v="0"/>
    <x v="3"/>
    <s v="Senior Executive"/>
    <d v="2016-03-06T00:00:00"/>
    <d v="2006-12-01T00:00:00"/>
    <n v="93459"/>
    <n v="22942"/>
    <n v="98"/>
    <x v="20"/>
    <x v="2"/>
    <n v="101"/>
    <n v="116401"/>
    <n v="0.24547662611412491"/>
  </r>
  <r>
    <x v="4982"/>
    <s v="Ajay Singh"/>
    <x v="0"/>
    <x v="5"/>
    <s v="Associate"/>
    <d v="2023-08-03T00:00:00"/>
    <d v="1995-08-28T00:00:00"/>
    <n v="29239"/>
    <n v="19956"/>
    <n v="81"/>
    <x v="25"/>
    <x v="0"/>
    <n v="119"/>
    <n v="49195"/>
    <n v="0.68251308184274428"/>
  </r>
  <r>
    <x v="4983"/>
    <s v="Kavya Nair"/>
    <x v="1"/>
    <x v="5"/>
    <s v="Associate"/>
    <d v="2020-04-22T00:00:00"/>
    <d v="2008-06-09T00:00:00"/>
    <n v="71441"/>
    <n v="5684"/>
    <n v="77"/>
    <x v="23"/>
    <x v="6"/>
    <n v="113"/>
    <n v="77125"/>
    <n v="7.9562156184823846E-2"/>
  </r>
  <r>
    <x v="4984"/>
    <s v="Nisha Kapoor"/>
    <x v="0"/>
    <x v="2"/>
    <s v="Executive"/>
    <d v="2022-07-22T00:00:00"/>
    <d v="2008-08-03T00:00:00"/>
    <n v="92528"/>
    <n v="25555"/>
    <n v="78"/>
    <x v="37"/>
    <x v="0"/>
    <n v="120"/>
    <n v="118083"/>
    <n v="0.27618666781947088"/>
  </r>
  <r>
    <x v="4985"/>
    <s v="Krishna Chaitanya"/>
    <x v="1"/>
    <x v="6"/>
    <s v="Associate"/>
    <d v="2021-01-12T00:00:00"/>
    <d v="2008-07-19T00:00:00"/>
    <n v="98151"/>
    <n v="29859"/>
    <n v="100"/>
    <x v="32"/>
    <x v="4"/>
    <n v="106"/>
    <n v="128010"/>
    <n v="0.3042149341321026"/>
  </r>
  <r>
    <x v="4986"/>
    <s v="Aarav Sharma"/>
    <x v="0"/>
    <x v="0"/>
    <s v="Senior Executive"/>
    <d v="2024-06-24T00:00:00"/>
    <d v="2004-12-04T00:00:00"/>
    <n v="88723"/>
    <n v="7632"/>
    <n v="61"/>
    <x v="44"/>
    <x v="5"/>
    <n v="113"/>
    <n v="96355"/>
    <n v="8.6020535824983368E-2"/>
  </r>
  <r>
    <x v="4987"/>
    <s v="Krishna Chaitanya"/>
    <x v="1"/>
    <x v="1"/>
    <s v="Senior Executive"/>
    <d v="2020-06-21T00:00:00"/>
    <d v="1996-11-22T00:00:00"/>
    <n v="63712"/>
    <n v="7896"/>
    <n v="76"/>
    <x v="4"/>
    <x v="4"/>
    <n v="105"/>
    <n v="71608"/>
    <n v="0.12393269713711702"/>
  </r>
  <r>
    <x v="4988"/>
    <s v="Tarun Verma"/>
    <x v="0"/>
    <x v="2"/>
    <s v="Manager"/>
    <d v="2025-06-29T00:00:00"/>
    <d v="1999-08-22T00:00:00"/>
    <n v="63723"/>
    <n v="16046"/>
    <n v="73"/>
    <x v="7"/>
    <x v="4"/>
    <n v="110"/>
    <n v="79769"/>
    <n v="0.25180860913641856"/>
  </r>
  <r>
    <x v="4989"/>
    <s v="Meera Joshi"/>
    <x v="1"/>
    <x v="6"/>
    <s v="Analyst"/>
    <d v="2025-09-25T00:00:00"/>
    <d v="2005-02-11T00:00:00"/>
    <n v="31674"/>
    <n v="6629"/>
    <n v="69"/>
    <x v="43"/>
    <x v="1"/>
    <n v="101"/>
    <n v="38303"/>
    <n v="0.20928837532360928"/>
  </r>
  <r>
    <x v="4990"/>
    <s v="Neha Kulkarni"/>
    <x v="1"/>
    <x v="6"/>
    <s v="Associate"/>
    <d v="2017-03-12T00:00:00"/>
    <d v="1994-02-19T00:00:00"/>
    <n v="80669"/>
    <n v="13332"/>
    <n v="68"/>
    <x v="34"/>
    <x v="2"/>
    <n v="105"/>
    <n v="94001"/>
    <n v="0.16526794679492743"/>
  </r>
  <r>
    <x v="4991"/>
    <s v="Gayathri Iyer"/>
    <x v="1"/>
    <x v="1"/>
    <s v="Associate"/>
    <d v="2022-01-21T00:00:00"/>
    <d v="1984-03-01T00:00:00"/>
    <n v="29983"/>
    <n v="24995"/>
    <n v="61"/>
    <x v="48"/>
    <x v="1"/>
    <n v="106"/>
    <n v="54978"/>
    <n v="0.83363906213521"/>
  </r>
  <r>
    <x v="4992"/>
    <s v="Vikram Singh"/>
    <x v="1"/>
    <x v="0"/>
    <s v="Lead"/>
    <d v="2020-11-06T00:00:00"/>
    <d v="1985-03-22T00:00:00"/>
    <n v="59618"/>
    <n v="28257"/>
    <n v="87"/>
    <x v="13"/>
    <x v="3"/>
    <n v="115"/>
    <n v="87875"/>
    <n v="0.47396759367976116"/>
  </r>
  <r>
    <x v="4993"/>
    <s v="Priya Reddy"/>
    <x v="0"/>
    <x v="5"/>
    <s v="Executive"/>
    <d v="2019-09-10T00:00:00"/>
    <d v="1980-04-08T00:00:00"/>
    <n v="82631"/>
    <n v="14686"/>
    <n v="67"/>
    <x v="32"/>
    <x v="6"/>
    <n v="114"/>
    <n v="97317"/>
    <n v="0.17772990766177343"/>
  </r>
  <r>
    <x v="4994"/>
    <s v="Aarav Sharma"/>
    <x v="0"/>
    <x v="1"/>
    <s v="Senior Executive"/>
    <d v="2016-11-26T00:00:00"/>
    <d v="1995-01-20T00:00:00"/>
    <n v="67336"/>
    <n v="11624"/>
    <n v="65"/>
    <x v="37"/>
    <x v="3"/>
    <n v="103"/>
    <n v="78960"/>
    <n v="0.17262682666033027"/>
  </r>
  <r>
    <x v="4995"/>
    <s v="Ishita Roy"/>
    <x v="1"/>
    <x v="1"/>
    <s v="Executive"/>
    <d v="2021-02-14T00:00:00"/>
    <d v="1981-04-06T00:00:00"/>
    <n v="100497"/>
    <n v="16351"/>
    <n v="79"/>
    <x v="57"/>
    <x v="6"/>
    <n v="116"/>
    <n v="116848"/>
    <n v="0.16270137417037325"/>
  </r>
  <r>
    <x v="4996"/>
    <s v="Meera Joshi"/>
    <x v="1"/>
    <x v="2"/>
    <s v="Analyst"/>
    <d v="2016-01-30T00:00:00"/>
    <d v="1997-06-03T00:00:00"/>
    <n v="57417"/>
    <n v="19717"/>
    <n v="99"/>
    <x v="26"/>
    <x v="3"/>
    <n v="118"/>
    <n v="77134"/>
    <n v="0.34340003831617816"/>
  </r>
  <r>
    <x v="4997"/>
    <s v="Vikram Singh"/>
    <x v="0"/>
    <x v="4"/>
    <s v="Analyst"/>
    <d v="2019-12-31T00:00:00"/>
    <d v="1988-06-06T00:00:00"/>
    <n v="105421"/>
    <n v="11690"/>
    <n v="73"/>
    <x v="33"/>
    <x v="4"/>
    <n v="120"/>
    <n v="117111"/>
    <n v="0.11088872236081995"/>
  </r>
  <r>
    <x v="4998"/>
    <s v="Karan Malhotra"/>
    <x v="0"/>
    <x v="0"/>
    <s v="Manager"/>
    <d v="2016-11-01T00:00:00"/>
    <d v="2006-03-30T00:00:00"/>
    <n v="80480"/>
    <n v="26355"/>
    <n v="82"/>
    <x v="40"/>
    <x v="6"/>
    <n v="105"/>
    <n v="106835"/>
    <n v="0.32747266401590458"/>
  </r>
  <r>
    <x v="4999"/>
    <s v="Priya Reddy"/>
    <x v="1"/>
    <x v="6"/>
    <s v="Associate"/>
    <d v="2018-02-11T00:00:00"/>
    <d v="2012-05-02T00:00:00"/>
    <n v="78581"/>
    <n v="20712"/>
    <n v="84"/>
    <x v="59"/>
    <x v="2"/>
    <n v="118"/>
    <n v="99293"/>
    <n v="0.263575164479963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437C22-19AF-4640-93C8-59D0ADFDE8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D22" firstHeaderRow="1" firstDataRow="1" firstDataCol="1"/>
  <pivotFields count="15">
    <pivotField showAll="0"/>
    <pivotField showAll="0"/>
    <pivotField showAll="0"/>
    <pivotField axis="axisRow" showAll="0">
      <items count="8">
        <item x="1"/>
        <item x="0"/>
        <item x="3"/>
        <item x="2"/>
        <item x="4"/>
        <item x="6"/>
        <item x="5"/>
        <item t="default"/>
      </items>
    </pivotField>
    <pivotField showAll="0"/>
    <pivotField numFmtId="164" showAll="0"/>
    <pivotField numFmtId="164" showAll="0"/>
    <pivotField showAll="0"/>
    <pivotField showAll="0"/>
    <pivotField showAll="0"/>
    <pivotField showAll="0"/>
    <pivotField showAll="0"/>
    <pivotField showAll="0"/>
    <pivotField dataField="1" showAll="0"/>
    <pivotField numFmtId="10" showAll="0"/>
  </pivotFields>
  <rowFields count="1">
    <field x="3"/>
  </rowFields>
  <rowItems count="8">
    <i>
      <x/>
    </i>
    <i>
      <x v="1"/>
    </i>
    <i>
      <x v="2"/>
    </i>
    <i>
      <x v="3"/>
    </i>
    <i>
      <x v="4"/>
    </i>
    <i>
      <x v="5"/>
    </i>
    <i>
      <x v="6"/>
    </i>
    <i t="grand">
      <x/>
    </i>
  </rowItems>
  <colItems count="1">
    <i/>
  </colItems>
  <dataFields count="1">
    <dataField name="Average of Total Salary  " fld="13"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A801C-03D0-473A-9D96-7F9542A8F3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3:J11" firstHeaderRow="1" firstDataRow="1" firstDataCol="1"/>
  <pivotFields count="15">
    <pivotField showAll="0"/>
    <pivotField showAll="0"/>
    <pivotField showAll="0"/>
    <pivotField axis="axisRow" showAll="0">
      <items count="8">
        <item x="1"/>
        <item x="0"/>
        <item x="3"/>
        <item x="2"/>
        <item x="4"/>
        <item x="6"/>
        <item x="5"/>
        <item t="default"/>
      </items>
    </pivotField>
    <pivotField showAll="0"/>
    <pivotField numFmtId="164" showAll="0"/>
    <pivotField numFmtId="164" showAll="0"/>
    <pivotField showAll="0"/>
    <pivotField showAll="0"/>
    <pivotField showAll="0"/>
    <pivotField showAll="0"/>
    <pivotField showAll="0">
      <items count="8">
        <item x="5"/>
        <item x="3"/>
        <item x="1"/>
        <item x="6"/>
        <item x="4"/>
        <item x="2"/>
        <item x="0"/>
        <item t="default"/>
      </items>
    </pivotField>
    <pivotField showAll="0"/>
    <pivotField dataField="1" showAll="0"/>
    <pivotField numFmtId="10" showAll="0"/>
  </pivotFields>
  <rowFields count="1">
    <field x="3"/>
  </rowFields>
  <rowItems count="8">
    <i>
      <x/>
    </i>
    <i>
      <x v="1"/>
    </i>
    <i>
      <x v="2"/>
    </i>
    <i>
      <x v="3"/>
    </i>
    <i>
      <x v="4"/>
    </i>
    <i>
      <x v="5"/>
    </i>
    <i>
      <x v="6"/>
    </i>
    <i t="grand">
      <x/>
    </i>
  </rowItems>
  <colItems count="1">
    <i/>
  </colItems>
  <dataFields count="1">
    <dataField name="Average of Total Salary  " fld="13" subtotal="average" baseField="3" baseItem="2" numFmtId="2"/>
  </dataFields>
  <formats count="2">
    <format dxfId="7">
      <pivotArea outline="0" collapsedLevelsAreSubtotals="1" fieldPosition="0"/>
    </format>
    <format dxfId="6">
      <pivotArea dataOnly="0" labelOnly="1" outline="0" axis="axisValues" fieldPosition="0"/>
    </format>
  </formats>
  <chartFormats count="3">
    <chartFormat chart="11"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1B94C-0533-4646-AD30-81DD1CC43E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C3:D11" firstHeaderRow="1" firstDataRow="1" firstDataCol="1"/>
  <pivotFields count="15">
    <pivotField showAll="0"/>
    <pivotField showAll="0"/>
    <pivotField showAll="0">
      <items count="3">
        <item x="1"/>
        <item x="0"/>
        <item t="default"/>
      </items>
    </pivotField>
    <pivotField axis="axisRow" showAll="0">
      <items count="8">
        <item x="1"/>
        <item x="0"/>
        <item x="3"/>
        <item x="2"/>
        <item x="4"/>
        <item x="6"/>
        <item x="5"/>
        <item t="default"/>
      </items>
    </pivotField>
    <pivotField showAll="0"/>
    <pivotField numFmtId="164" showAll="0"/>
    <pivotField numFmtId="164" showAll="0"/>
    <pivotField showAll="0"/>
    <pivotField showAll="0"/>
    <pivotField showAll="0"/>
    <pivotField showAll="0"/>
    <pivotField showAll="0"/>
    <pivotField showAll="0"/>
    <pivotField dataField="1" showAll="0"/>
    <pivotField numFmtId="10" showAll="0"/>
  </pivotFields>
  <rowFields count="1">
    <field x="3"/>
  </rowFields>
  <rowItems count="8">
    <i>
      <x/>
    </i>
    <i>
      <x v="1"/>
    </i>
    <i>
      <x v="2"/>
    </i>
    <i>
      <x v="3"/>
    </i>
    <i>
      <x v="4"/>
    </i>
    <i>
      <x v="5"/>
    </i>
    <i>
      <x v="6"/>
    </i>
    <i t="grand">
      <x/>
    </i>
  </rowItems>
  <colItems count="1">
    <i/>
  </colItems>
  <dataFields count="1">
    <dataField name="Count of Total Salary  " fld="13" subtotal="count" baseField="3" baseItem="0"/>
  </dataFields>
  <chartFormats count="5">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125171-F6B2-4EE6-8DDE-C2720AC33A1D}"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AA4:AB12"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Average of Attendance %" fld="0" subtotal="average" baseField="0" baseItem="0" numFmtId="2"/>
  </dataFields>
  <formats count="2">
    <format dxfId="9">
      <pivotArea grandRow="1" outline="0" collapsedLevelsAreSubtotals="1" fieldPosition="0"/>
    </format>
    <format dxfId="8">
      <pivotArea outline="0" collapsedLevelsAreSubtotals="1" fieldPosition="0"/>
    </format>
  </formats>
  <chartFormats count="2">
    <chartFormat chart="2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Total Salary"/>
    <pivotHierarchy dragToData="1"/>
    <pivotHierarchy dragToData="1"/>
    <pivotHierarchy dragToData="1" caption="Count of Experience"/>
    <pivotHierarchy dragToData="1" caption="Average of Attendance %"/>
    <pivotHierarchy dragToData="1"/>
    <pivotHierarchy dragToData="1"/>
    <pivotHierarchy dragToData="1"/>
    <pivotHierarchy dragToData="1" caption="Average of Working Days"/>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DC0FD9-92DE-4A95-92B2-3A530C9477E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W3:X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xperience" fld="1" subtotal="count" baseField="0" baseItem="0"/>
  </dataFields>
  <chartFormats count="3">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0" count="1" selected="0">
            <x v="2"/>
          </reference>
        </references>
      </pivotArea>
    </chartFormat>
    <chartFormat chart="22" format="8"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Total Salary"/>
    <pivotHierarchy dragToData="1"/>
    <pivotHierarchy dragToData="1"/>
    <pivotHierarchy dragToData="1" caption="Count of Experien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B06430-1A8A-4BF1-A417-E70FF95A2E64}"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Q3:R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Total Salary" fld="1" subtotal="count" baseField="0" baseItem="0"/>
  </dataFields>
  <chartFormats count="10">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 chart="26" format="20" series="1">
      <pivotArea type="data" outline="0" fieldPosition="0">
        <references count="1">
          <reference field="4294967294" count="1" selected="0">
            <x v="0"/>
          </reference>
        </references>
      </pivotArea>
    </chartFormat>
    <chartFormat chart="26" format="21">
      <pivotArea type="data" outline="0" fieldPosition="0">
        <references count="2">
          <reference field="4294967294" count="1" selected="0">
            <x v="0"/>
          </reference>
          <reference field="0" count="1" selected="0">
            <x v="0"/>
          </reference>
        </references>
      </pivotArea>
    </chartFormat>
    <chartFormat chart="26" format="22">
      <pivotArea type="data" outline="0" fieldPosition="0">
        <references count="2">
          <reference field="4294967294" count="1" selected="0">
            <x v="0"/>
          </reference>
          <reference field="0" count="1" selected="0">
            <x v="1"/>
          </reference>
        </references>
      </pivotArea>
    </chartFormat>
    <chartFormat chart="26" format="23">
      <pivotArea type="data" outline="0" fieldPosition="0">
        <references count="2">
          <reference field="4294967294" count="1" selected="0">
            <x v="0"/>
          </reference>
          <reference field="0" count="1" selected="0">
            <x v="2"/>
          </reference>
        </references>
      </pivotArea>
    </chartFormat>
    <chartFormat chart="26" format="24">
      <pivotArea type="data" outline="0" fieldPosition="0">
        <references count="2">
          <reference field="4294967294" count="1" selected="0">
            <x v="0"/>
          </reference>
          <reference field="0"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Total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EA75B8-C10A-4C31-8CFA-36721B4C9B5F}"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7">
  <location ref="M3:N11" firstHeaderRow="1" firstDataRow="1" firstDataCol="1"/>
  <pivotFields count="15">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8">
        <item x="1"/>
        <item x="0"/>
        <item x="3"/>
        <item x="2"/>
        <item x="4"/>
        <item x="6"/>
        <item x="5"/>
        <item t="default"/>
      </items>
    </pivotField>
    <pivotField showAll="0"/>
    <pivotField numFmtId="164" showAll="0"/>
    <pivotField numFmtId="164" showAll="0"/>
    <pivotField showAll="0"/>
    <pivotField showAll="0"/>
    <pivotField showAll="0"/>
    <pivotField showAll="0"/>
    <pivotField axis="axisRow" showAll="0">
      <items count="8">
        <item x="5"/>
        <item x="3"/>
        <item x="1"/>
        <item x="6"/>
        <item x="4"/>
        <item x="2"/>
        <item x="0"/>
        <item t="default"/>
      </items>
    </pivotField>
    <pivotField showAll="0"/>
    <pivotField dataField="1" showAll="0"/>
    <pivotField numFmtId="10" showAll="0"/>
  </pivotFields>
  <rowFields count="1">
    <field x="11"/>
  </rowFields>
  <rowItems count="8">
    <i>
      <x/>
    </i>
    <i>
      <x v="1"/>
    </i>
    <i>
      <x v="2"/>
    </i>
    <i>
      <x v="3"/>
    </i>
    <i>
      <x v="4"/>
    </i>
    <i>
      <x v="5"/>
    </i>
    <i>
      <x v="6"/>
    </i>
    <i t="grand">
      <x/>
    </i>
  </rowItems>
  <colItems count="1">
    <i/>
  </colItems>
  <dataFields count="1">
    <dataField name="Count of Total Salary  " fld="13" subtotal="count" baseField="11" baseItem="0" numFmtId="1"/>
  </dataFields>
  <formats count="6">
    <format dxfId="15">
      <pivotArea type="all" dataOnly="0" outline="0" fieldPosition="0"/>
    </format>
    <format dxfId="14">
      <pivotArea outline="0" collapsedLevelsAreSubtotals="1" fieldPosition="0"/>
    </format>
    <format dxfId="13">
      <pivotArea field="11" type="button" dataOnly="0" labelOnly="1" outline="0" axis="axisRow" fieldPosition="0"/>
    </format>
    <format dxfId="12">
      <pivotArea dataOnly="0" labelOnly="1" fieldPosition="0">
        <references count="1">
          <reference field="11" count="0"/>
        </references>
      </pivotArea>
    </format>
    <format dxfId="11">
      <pivotArea dataOnly="0" labelOnly="1" grandRow="1" outline="0" fieldPosition="0"/>
    </format>
    <format dxfId="10">
      <pivotArea dataOnly="0" labelOnly="1" outline="0" axis="axisValues" fieldPosition="0"/>
    </format>
  </formats>
  <chartFormats count="16">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1" count="1" selected="0">
            <x v="0"/>
          </reference>
        </references>
      </pivotArea>
    </chartFormat>
    <chartFormat chart="12" format="18">
      <pivotArea type="data" outline="0" fieldPosition="0">
        <references count="2">
          <reference field="4294967294" count="1" selected="0">
            <x v="0"/>
          </reference>
          <reference field="11" count="1" selected="0">
            <x v="1"/>
          </reference>
        </references>
      </pivotArea>
    </chartFormat>
    <chartFormat chart="12" format="19">
      <pivotArea type="data" outline="0" fieldPosition="0">
        <references count="2">
          <reference field="4294967294" count="1" selected="0">
            <x v="0"/>
          </reference>
          <reference field="11" count="1" selected="0">
            <x v="2"/>
          </reference>
        </references>
      </pivotArea>
    </chartFormat>
    <chartFormat chart="12" format="20">
      <pivotArea type="data" outline="0" fieldPosition="0">
        <references count="2">
          <reference field="4294967294" count="1" selected="0">
            <x v="0"/>
          </reference>
          <reference field="11" count="1" selected="0">
            <x v="3"/>
          </reference>
        </references>
      </pivotArea>
    </chartFormat>
    <chartFormat chart="12" format="21">
      <pivotArea type="data" outline="0" fieldPosition="0">
        <references count="2">
          <reference field="4294967294" count="1" selected="0">
            <x v="0"/>
          </reference>
          <reference field="11" count="1" selected="0">
            <x v="4"/>
          </reference>
        </references>
      </pivotArea>
    </chartFormat>
    <chartFormat chart="12" format="22">
      <pivotArea type="data" outline="0" fieldPosition="0">
        <references count="2">
          <reference field="4294967294" count="1" selected="0">
            <x v="0"/>
          </reference>
          <reference field="11" count="1" selected="0">
            <x v="5"/>
          </reference>
        </references>
      </pivotArea>
    </chartFormat>
    <chartFormat chart="12" format="23">
      <pivotArea type="data" outline="0" fieldPosition="0">
        <references count="2">
          <reference field="4294967294" count="1" selected="0">
            <x v="0"/>
          </reference>
          <reference field="11" count="1" selected="0">
            <x v="6"/>
          </reference>
        </references>
      </pivotArea>
    </chartFormat>
    <chartFormat chart="15" format="32" series="1">
      <pivotArea type="data" outline="0" fieldPosition="0">
        <references count="1">
          <reference field="4294967294" count="1" selected="0">
            <x v="0"/>
          </reference>
        </references>
      </pivotArea>
    </chartFormat>
    <chartFormat chart="15" format="33">
      <pivotArea type="data" outline="0" fieldPosition="0">
        <references count="2">
          <reference field="4294967294" count="1" selected="0">
            <x v="0"/>
          </reference>
          <reference field="11" count="1" selected="0">
            <x v="0"/>
          </reference>
        </references>
      </pivotArea>
    </chartFormat>
    <chartFormat chart="15" format="34">
      <pivotArea type="data" outline="0" fieldPosition="0">
        <references count="2">
          <reference field="4294967294" count="1" selected="0">
            <x v="0"/>
          </reference>
          <reference field="11" count="1" selected="0">
            <x v="1"/>
          </reference>
        </references>
      </pivotArea>
    </chartFormat>
    <chartFormat chart="15" format="35">
      <pivotArea type="data" outline="0" fieldPosition="0">
        <references count="2">
          <reference field="4294967294" count="1" selected="0">
            <x v="0"/>
          </reference>
          <reference field="11" count="1" selected="0">
            <x v="2"/>
          </reference>
        </references>
      </pivotArea>
    </chartFormat>
    <chartFormat chart="15" format="36">
      <pivotArea type="data" outline="0" fieldPosition="0">
        <references count="2">
          <reference field="4294967294" count="1" selected="0">
            <x v="0"/>
          </reference>
          <reference field="11" count="1" selected="0">
            <x v="3"/>
          </reference>
        </references>
      </pivotArea>
    </chartFormat>
    <chartFormat chart="15" format="37">
      <pivotArea type="data" outline="0" fieldPosition="0">
        <references count="2">
          <reference field="4294967294" count="1" selected="0">
            <x v="0"/>
          </reference>
          <reference field="11" count="1" selected="0">
            <x v="4"/>
          </reference>
        </references>
      </pivotArea>
    </chartFormat>
    <chartFormat chart="15" format="38">
      <pivotArea type="data" outline="0" fieldPosition="0">
        <references count="2">
          <reference field="4294967294" count="1" selected="0">
            <x v="0"/>
          </reference>
          <reference field="11" count="1" selected="0">
            <x v="5"/>
          </reference>
        </references>
      </pivotArea>
    </chartFormat>
    <chartFormat chart="15" format="39">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E77A60F-6113-6B42-BB01-921658B7F697}" sourceName="Gender">
  <pivotTables>
    <pivotTable tabId="6" name="PivotTable1"/>
  </pivotTables>
  <data>
    <tabular pivotCacheId="37469040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0512F56-7931-854F-88A0-6BC0F4C1BDE0}" sourceName="City">
  <pivotTables>
    <pivotTable tabId="6" name="PivotTable2"/>
  </pivotTables>
  <data>
    <tabular pivotCacheId="374690402">
      <items count="7">
        <i x="5" s="1"/>
        <i x="3" s="1"/>
        <i x="1" s="1"/>
        <i x="6"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29E0EC7-4206-FF42-82E3-2ECCFF2CAD57}" cache="Slicer_Gender" caption="Gender" style="SlicerStyleDark1" rowHeight="230716"/>
  <slicer name="City" xr10:uid="{C68F032E-1EA4-B94F-9016-1FBDAF9626BC}" cache="Slicer_City" caption="City"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522C1-0793-4793-84A8-8404265F307F}" name="Table1" displayName="Table1" ref="A1:AK5001" totalsRowShown="0">
  <autoFilter ref="A1:AK5001" xr:uid="{747522C1-0793-4793-84A8-8404265F307F}"/>
  <sortState xmlns:xlrd2="http://schemas.microsoft.com/office/spreadsheetml/2017/richdata2" ref="A2:AK5001">
    <sortCondition descending="1" ref="N1:N5001"/>
  </sortState>
  <tableColumns count="37">
    <tableColumn id="1" xr3:uid="{7B63E7E3-708E-42D6-AB6A-0A6BF95ECD53}" name="Employee ID"/>
    <tableColumn id="2" xr3:uid="{7D3B4572-C4B8-4F6B-A54A-5BEE20729BAC}" name="Employee Name"/>
    <tableColumn id="3" xr3:uid="{C2B5D0B1-422B-41EA-9CF8-585749981C1D}" name="Gender"/>
    <tableColumn id="4" xr3:uid="{E5B015BF-E6A8-4D30-9888-A76C6691D21C}" name="Department"/>
    <tableColumn id="5" xr3:uid="{C6F5DA5F-A063-4EFF-BCF4-7B680A30BB07}" name="Designation"/>
    <tableColumn id="6" xr3:uid="{629BE5B2-901E-45DB-8A05-73FD66285750}" name="Joining Date" dataDxfId="40"/>
    <tableColumn id="7" xr3:uid="{DC0FFD5B-67D5-463B-AABF-ECD43AA4251A}" name="Date of Birth" dataDxfId="39"/>
    <tableColumn id="8" xr3:uid="{5B97A7BB-C75A-44C0-830E-AD331B57252C}" name="Basic Salary"/>
    <tableColumn id="9" xr3:uid="{333B7DA4-3986-4784-93BF-71E69B2E15B2}" name="Bonus"/>
    <tableColumn id="10" xr3:uid="{C3491C2C-CEEB-4CF3-AA9B-D19C0A6304AF}" name="Attendance %"/>
    <tableColumn id="11" xr3:uid="{3150AFE2-0777-4485-912D-67E865BD55A6}" name="Performance Score"/>
    <tableColumn id="12" xr3:uid="{4E3895DB-A21F-4EAE-90E0-4318419B4EB1}" name="City"/>
    <tableColumn id="13" xr3:uid="{2051B7F6-6926-470C-AFF6-24017391F7DD}" name="Manager ID"/>
    <tableColumn id="14" xr3:uid="{7AC123CB-00BC-4425-9560-F9B64DD67E25}" name="Total Salary  ">
      <calculatedColumnFormula>Table1[[#This Row],[Basic Salary]]+Table1[[#This Row],[Bonus]]</calculatedColumnFormula>
    </tableColumn>
    <tableColumn id="15" xr3:uid="{B777B826-BAE1-4F94-BAE6-98D4E9A46F16}" name="Bonus Percentage  " dataDxfId="38">
      <calculatedColumnFormula>Table1[[#This Row],[Bonus]]/Table1[[#This Row],[Basic Salary]]</calculatedColumnFormula>
    </tableColumn>
    <tableColumn id="16" xr3:uid="{664FCB87-1B11-42C5-BFA4-FC2FEEAFC9C7}" name="Age" dataDxfId="37">
      <calculatedColumnFormula>DATEDIF(Table1[[#This Row],[Date of Birth]],TODAY(),"Y")</calculatedColumnFormula>
    </tableColumn>
    <tableColumn id="17" xr3:uid="{76FA644D-86F5-410F-BAC0-5E2151CCA4CE}" name="Experience" dataDxfId="36">
      <calculatedColumnFormula>DATEDIF(Table1[[#This Row],[Joining Date]],TODAY(),"Y")</calculatedColumnFormula>
    </tableColumn>
    <tableColumn id="18" xr3:uid="{CB969064-4CE4-469E-89D2-423FD519C07C}" name="Current year joined" dataDxfId="35">
      <calculatedColumnFormula>IF(YEAR(Table1[[#This Row],[Joining Date]])=YEAR(TODAY()),"Yes","No")</calculatedColumnFormula>
    </tableColumn>
    <tableColumn id="19" xr3:uid="{FCC3E86C-13BF-4FE2-87DF-170128448CC4}" name="5 years Experience" dataDxfId="34">
      <calculatedColumnFormula>IF(Table1[[#This Row],[Experience]]&gt;5,"Yes","No")</calculatedColumnFormula>
    </tableColumn>
    <tableColumn id="20" xr3:uid="{58C4625D-0C4E-4DBC-B916-1B5C40E6B572}" name="Joining month" dataDxfId="33">
      <calculatedColumnFormula>TEXT(Table1[[#This Row],[Joining Date]],"mmmm")</calculatedColumnFormula>
    </tableColumn>
    <tableColumn id="21" xr3:uid="{DCF08201-A461-4463-9F1A-6F7A20141AE0}" name="Joining Year" dataDxfId="32">
      <calculatedColumnFormula>TEXT(Table1[[#This Row],[Joining Date]],"yyyy")</calculatedColumnFormula>
    </tableColumn>
    <tableColumn id="22" xr3:uid="{0416F215-CAFD-4872-88F4-4A06F6A2CD5E}" name="Working Days" dataDxfId="31">
      <calculatedColumnFormula>TODAY()-Table1[[#This Row],[Joining Date]]</calculatedColumnFormula>
    </tableColumn>
    <tableColumn id="23" xr3:uid="{787250DA-714F-4CE8-9F31-A3A4E15E378F}" name="Firstname" dataDxfId="30">
      <calculatedColumnFormula>LEFT(Table1[[#This Row],[Employee Name]],FIND(" ",Table1[[#This Row],[Employee Name]])-1)</calculatedColumnFormula>
    </tableColumn>
    <tableColumn id="24" xr3:uid="{F4FE8247-7963-49E3-BCAE-CD69BA5A2D34}" name="Lastname" dataDxfId="29">
      <calculatedColumnFormula>RIGHT(Table1[[#This Row],[Employee Name]],LEN(Table1[[#This Row],[Employee Name]])-FIND(" ",Table1[[#This Row],[Employee Name]]))</calculatedColumnFormula>
    </tableColumn>
    <tableColumn id="25" xr3:uid="{7CA2376B-9A2A-40DB-8BB8-B899BF0D064D}" name="Empolyee code" dataDxfId="28">
      <calculatedColumnFormula>Table1[[#This Row],[Department]]&amp;"-"&amp;Table1[[#This Row],[Employee ID]]</calculatedColumnFormula>
    </tableColumn>
    <tableColumn id="26" xr3:uid="{1C7D9882-8803-4D34-920D-47AB4EE0E745}" name="First 3 characters Dept name" dataDxfId="27">
      <calculatedColumnFormula>LEFT(Table1[[#This Row],[Department]],3)</calculatedColumnFormula>
    </tableColumn>
    <tableColumn id="27" xr3:uid="{48BCB200-5C79-42CC-9417-62B39FD7009E}" name="Retrieve Manager Name using Manager ID" dataDxfId="26">
      <calculatedColumnFormula>_xlfn.XLOOKUP(Table1[[#This Row],[Manager ID]],MANAGERS!A:A,MANAGERS!B:B)</calculatedColumnFormula>
    </tableColumn>
    <tableColumn id="28" xr3:uid="{7BC80ECF-29F8-4419-B97E-88C1323FA167}" name=" Retrieve Department Head using Manager ID. " dataDxfId="25">
      <calculatedColumnFormula array="1">_xlfn.XLOOKUP(Table1[[#This Row],[Manager ID]],Table2[[#All],[Manager ID]],Table2[[#All],[Department Head]])</calculatedColumnFormula>
    </tableColumn>
    <tableColumn id="29" xr3:uid="{78DAC5C8-3840-455A-8F62-ED3C164D664B}" name="Bonus Percentage based on employee's City." dataDxfId="24">
      <calculatedColumnFormula>_xlfn.XLOOKUP(Table1[[#This Row],[City]],L:L,O:O)</calculatedColumnFormula>
    </tableColumn>
    <tableColumn id="31" xr3:uid="{870073D1-039E-4830-9A40-951B46C734DF}" name="Performance Score2" dataDxfId="23">
      <calculatedColumnFormula array="1">_xlfn.IFS(Table1[[#This Row],[Performance Score]]&gt;=90,"Excellent",Table1[[#This Row],[Performance Score]]&gt;=75,"Good",Table1[[#This Row],[Performance Score]]&gt;=60,"Average",Table1[[#This Row],[Performance Score]]&lt;=60,"Need Improvement")</calculatedColumnFormula>
    </tableColumn>
    <tableColumn id="32" xr3:uid="{FC1A2522-6C52-4ABE-BAD6-3ABECC195BCC}" name="Eligible for Bonus" dataDxfId="22">
      <calculatedColumnFormula>IF(AND(Table1[[#This Row],[Attendance %]]&gt;=80,(Table1[[#This Row],[Performance Score]]&gt;=80)),"Eligible","Not Eligible")</calculatedColumnFormula>
    </tableColumn>
    <tableColumn id="33" xr3:uid="{7E50224C-93E4-4355-B89D-CE5A4A05E0DD}" name=" High Performer or Low Performer" dataDxfId="21">
      <calculatedColumnFormula>IF(Table1[[#This Row],[Performance Score]]&gt;=80,"High Performer","Low Performer")</calculatedColumnFormula>
    </tableColumn>
    <tableColumn id="34" xr3:uid="{E108C6BC-5A39-44BC-BEAA-3D120D0B9340}" name="Experience2" dataDxfId="20">
      <calculatedColumnFormula array="1">_xlfn.IFS(Table1[[#This Row],[Experience]]&lt;=3,"Junior",Table1[[#This Row],[Experience]]&lt;=7,"Mid Level",Table1[[#This Row],[Experience]]&gt;=7,"Senior")</calculatedColumnFormula>
    </tableColumn>
    <tableColumn id="35" xr3:uid="{138CB9B5-BF26-4507-912B-F4737E0D8CED}" name="Attendance below 75%." dataDxfId="19">
      <calculatedColumnFormula>IF(Table1[[#This Row],[Attendance %]]&gt;75,"OK","Below 75")</calculatedColumnFormula>
    </tableColumn>
    <tableColumn id="36" xr3:uid="{C8D09B60-654F-4D9C-8E0C-FA38E13226E6}" name="Blanks" dataDxfId="18">
      <calculatedColumnFormula>ISBLANK(Table1[[#This Row],[Employee ID]])</calculatedColumnFormula>
    </tableColumn>
    <tableColumn id="37" xr3:uid="{2B6702C4-1548-481F-87B6-441A2A6AD924}" name="Salary values are numeric" dataDxfId="17">
      <calculatedColumnFormula>ISNUMBER(Table1[[#This Row],[Total Salary  ]])</calculatedColumnFormula>
    </tableColumn>
    <tableColumn id="38" xr3:uid="{046D54A6-31C0-4FD5-9946-2A158A8FCE25}" name="Errors on Custom Message" dataDxfId="16">
      <calculatedColumnFormula>IFERROR(_xlfn.XLOOKUP(Table1[[#This Row],[Manager ID]],MANAGERS!A:A,MANAGERS!B:B),"Not Found")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CA54CC-A0D8-4F3A-8418-B705C56E154F}" name="Table2" displayName="Table2" ref="A1:C21" totalsRowShown="0">
  <autoFilter ref="A1:C21" xr:uid="{89CA54CC-A0D8-4F3A-8418-B705C56E154F}"/>
  <tableColumns count="3">
    <tableColumn id="1" xr3:uid="{AB54ACF8-0053-44F7-AA4E-8C38F607FC55}" name="Manager ID"/>
    <tableColumn id="2" xr3:uid="{F9B5D935-7082-4BD6-AACC-BBA735F11849}" name="Manager Name"/>
    <tableColumn id="3" xr3:uid="{FAD48627-4416-4FD7-8322-2A819021B1AB}" name="Department Hea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08B554-2DBC-4C7F-A79A-734C6F3ADAA2}" name="Table3" displayName="Table3" ref="A1:B8" totalsRowShown="0">
  <autoFilter ref="A1:B8" xr:uid="{A808B554-2DBC-4C7F-A79A-734C6F3ADAA2}"/>
  <tableColumns count="2">
    <tableColumn id="1" xr3:uid="{D85E88B0-5DB6-4AC9-A2FE-337B58F36597}" name="City"/>
    <tableColumn id="2" xr3:uid="{C06EA8B0-C55B-4762-AB3E-28EDA8A4FF08}" name="Bonus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001"/>
  <sheetViews>
    <sheetView workbookViewId="0">
      <selection activeCell="O13" sqref="O13"/>
    </sheetView>
  </sheetViews>
  <sheetFormatPr baseColWidth="10" defaultColWidth="8.83203125" defaultRowHeight="15" x14ac:dyDescent="0.2"/>
  <cols>
    <col min="1" max="1" width="13.5" customWidth="1"/>
    <col min="2" max="2" width="16.6640625" customWidth="1"/>
    <col min="3" max="3" width="9" customWidth="1"/>
    <col min="4" max="4" width="13" customWidth="1"/>
    <col min="5" max="5" width="12.83203125" customWidth="1"/>
    <col min="6" max="6" width="13.1640625" customWidth="1"/>
    <col min="7" max="7" width="13.5" customWidth="1"/>
    <col min="8" max="8" width="12.6640625" customWidth="1"/>
    <col min="10" max="10" width="14.5" customWidth="1"/>
    <col min="11" max="11" width="18.83203125" customWidth="1"/>
    <col min="13" max="13" width="12.6640625" customWidth="1"/>
    <col min="14" max="14" width="11.5" bestFit="1" customWidth="1"/>
    <col min="15" max="15" width="16.5" bestFit="1" customWidth="1"/>
    <col min="16" max="16" width="12.6640625" bestFit="1" customWidth="1"/>
    <col min="17" max="17" width="13.1640625" bestFit="1" customWidth="1"/>
    <col min="18" max="18" width="12.5" bestFit="1" customWidth="1"/>
    <col min="19" max="19" width="15.83203125" bestFit="1" customWidth="1"/>
    <col min="20" max="20" width="15.33203125" bestFit="1" customWidth="1"/>
    <col min="21" max="21" width="13.1640625" bestFit="1" customWidth="1"/>
    <col min="22" max="22" width="14.83203125" style="5" bestFit="1" customWidth="1"/>
    <col min="23" max="23" width="11.5" bestFit="1" customWidth="1"/>
    <col min="24" max="24" width="11.33203125" bestFit="1" customWidth="1"/>
    <col min="25" max="25" width="16.1640625" bestFit="1" customWidth="1"/>
    <col min="26" max="26" width="27.1640625" bestFit="1" customWidth="1"/>
    <col min="27" max="27" width="39.33203125" bestFit="1" customWidth="1"/>
    <col min="28" max="28" width="42.83203125" bestFit="1" customWidth="1"/>
    <col min="29" max="29" width="41.5" bestFit="1" customWidth="1"/>
    <col min="30" max="30" width="20.5" bestFit="1" customWidth="1"/>
    <col min="31" max="31" width="17.83203125" bestFit="1" customWidth="1"/>
    <col min="32" max="32" width="32.1640625" bestFit="1" customWidth="1"/>
    <col min="33" max="33" width="13.33203125" bestFit="1" customWidth="1"/>
    <col min="34" max="34" width="23.1640625" bestFit="1" customWidth="1"/>
    <col min="35" max="35" width="10.83203125" bestFit="1" customWidth="1"/>
    <col min="36" max="36" width="24.83203125" bestFit="1" customWidth="1"/>
    <col min="37" max="37" width="25.83203125" bestFit="1" customWidth="1"/>
  </cols>
  <sheetData>
    <row r="1" spans="1:37" x14ac:dyDescent="0.2">
      <c r="A1" t="s">
        <v>0</v>
      </c>
      <c r="B1" t="s">
        <v>1</v>
      </c>
      <c r="C1" t="s">
        <v>2</v>
      </c>
      <c r="D1" t="s">
        <v>3</v>
      </c>
      <c r="E1" t="s">
        <v>4</v>
      </c>
      <c r="F1" t="s">
        <v>5</v>
      </c>
      <c r="G1" t="s">
        <v>6</v>
      </c>
      <c r="H1" t="s">
        <v>7</v>
      </c>
      <c r="I1" t="s">
        <v>8</v>
      </c>
      <c r="J1" t="s">
        <v>9</v>
      </c>
      <c r="K1" t="s">
        <v>10</v>
      </c>
      <c r="L1" t="s">
        <v>11</v>
      </c>
      <c r="M1" t="s">
        <v>12</v>
      </c>
      <c r="N1" t="s">
        <v>5082</v>
      </c>
      <c r="O1" t="s">
        <v>5083</v>
      </c>
      <c r="P1" t="s">
        <v>5087</v>
      </c>
      <c r="Q1" t="s">
        <v>5088</v>
      </c>
      <c r="R1" t="s">
        <v>5089</v>
      </c>
      <c r="S1" t="s">
        <v>5090</v>
      </c>
      <c r="T1" t="s">
        <v>5091</v>
      </c>
      <c r="U1" t="s">
        <v>5092</v>
      </c>
      <c r="V1" s="5" t="s">
        <v>5093</v>
      </c>
      <c r="W1" t="s">
        <v>5094</v>
      </c>
      <c r="X1" t="s">
        <v>5095</v>
      </c>
      <c r="Y1" t="s">
        <v>5096</v>
      </c>
      <c r="Z1" t="s">
        <v>5097</v>
      </c>
      <c r="AA1" t="s">
        <v>5098</v>
      </c>
      <c r="AB1" t="s">
        <v>5099</v>
      </c>
      <c r="AC1" t="s">
        <v>5100</v>
      </c>
      <c r="AD1" t="s">
        <v>5101</v>
      </c>
      <c r="AE1" t="s">
        <v>5102</v>
      </c>
      <c r="AF1" t="s">
        <v>5103</v>
      </c>
      <c r="AG1" t="s">
        <v>5104</v>
      </c>
      <c r="AH1" t="s">
        <v>5105</v>
      </c>
      <c r="AI1" t="s">
        <v>5106</v>
      </c>
      <c r="AJ1" t="s">
        <v>5107</v>
      </c>
      <c r="AK1" t="s">
        <v>5108</v>
      </c>
    </row>
    <row r="2" spans="1:37" x14ac:dyDescent="0.2">
      <c r="A2" t="s">
        <v>1523</v>
      </c>
      <c r="B2" t="s">
        <v>69</v>
      </c>
      <c r="C2" t="s">
        <v>21</v>
      </c>
      <c r="D2" t="s">
        <v>16</v>
      </c>
      <c r="E2" t="s">
        <v>17</v>
      </c>
      <c r="F2" s="1">
        <v>42435</v>
      </c>
      <c r="G2" s="1">
        <v>33811</v>
      </c>
      <c r="H2">
        <v>119902</v>
      </c>
      <c r="I2">
        <v>29000</v>
      </c>
      <c r="J2">
        <v>77</v>
      </c>
      <c r="K2">
        <v>97</v>
      </c>
      <c r="L2" t="s">
        <v>31</v>
      </c>
      <c r="M2">
        <v>117</v>
      </c>
      <c r="N2">
        <f>Table1[[#This Row],[Basic Salary]]+Table1[[#This Row],[Bonus]]</f>
        <v>148902</v>
      </c>
      <c r="O2" s="2">
        <f>Table1[[#This Row],[Bonus]]/Table1[[#This Row],[Basic Salary]]</f>
        <v>0.241864189087755</v>
      </c>
      <c r="P2">
        <f ca="1">DATEDIF(Table1[[#This Row],[Date of Birth]],TODAY(),"Y")</f>
        <v>34</v>
      </c>
      <c r="Q2">
        <f ca="1">DATEDIF(Table1[[#This Row],[Joining Date]],TODAY(),"Y")</f>
        <v>10</v>
      </c>
      <c r="R2" t="str">
        <f ca="1">IF(YEAR(Table1[[#This Row],[Joining Date]])=YEAR(TODAY()),"Yes","No")</f>
        <v>No</v>
      </c>
      <c r="S2" t="str">
        <f ca="1">IF(Table1[[#This Row],[Experience]]&gt;5,"Yes","No")</f>
        <v>Yes</v>
      </c>
      <c r="T2" t="str">
        <f>TEXT(Table1[[#This Row],[Joining Date]],"mmmm")</f>
        <v>March</v>
      </c>
      <c r="U2" t="str">
        <f>TEXT(Table1[[#This Row],[Joining Date]],"yyyy")</f>
        <v>2016</v>
      </c>
      <c r="V2" s="5">
        <f ca="1">TODAY()-Table1[[#This Row],[Joining Date]]</f>
        <v>3804</v>
      </c>
      <c r="W2" t="str">
        <f>LEFT(Table1[[#This Row],[Employee Name]],FIND(" ",Table1[[#This Row],[Employee Name]])-1)</f>
        <v>Neha</v>
      </c>
      <c r="X2" t="str">
        <f>RIGHT(Table1[[#This Row],[Employee Name]],LEN(Table1[[#This Row],[Employee Name]])-FIND(" ",Table1[[#This Row],[Employee Name]]))</f>
        <v>Kulkarni</v>
      </c>
      <c r="Y2" t="str">
        <f>Table1[[#This Row],[Department]]&amp;"-"&amp;Table1[[#This Row],[Employee ID]]</f>
        <v>HR-E01467</v>
      </c>
      <c r="Z2" t="str">
        <f>LEFT(Table1[[#This Row],[Department]],3)</f>
        <v>HR</v>
      </c>
      <c r="AA2" t="str">
        <f>_xlfn.XLOOKUP(Table1[[#This Row],[Manager ID]],MANAGERS!A:A,MANAGERS!B:B)</f>
        <v>Manager_17</v>
      </c>
      <c r="AB2" t="str" cm="1">
        <f t="array" ref="AB2">_xlfn.XLOOKUP(Table1[[#This Row],[Manager ID]],Table2[[#All],[Manager ID]],Table2[[#All],[Department Head]])</f>
        <v>Finance</v>
      </c>
      <c r="AC2" s="2">
        <f>_xlfn.XLOOKUP(Table1[[#This Row],[City]],L:L,O:O)</f>
        <v>0.241864189087755</v>
      </c>
      <c r="AD2" t="str" cm="1">
        <f t="array" ref="AD2">_xlfn.IFS(Table1[[#This Row],[Performance Score]]&gt;=90,"Excellent",Table1[[#This Row],[Performance Score]]&gt;=75,"Good",Table1[[#This Row],[Performance Score]]&gt;=60,"Average",Table1[[#This Row],[Performance Score]]&lt;=60,"Need Improvement")</f>
        <v>Excellent</v>
      </c>
      <c r="AE2" t="str">
        <f>IF(AND(Table1[[#This Row],[Attendance %]]&gt;=80,(Table1[[#This Row],[Performance Score]]&gt;=80)),"Eligible","Not Eligible")</f>
        <v>Not Eligible</v>
      </c>
      <c r="AF2" t="str">
        <f>IF(Table1[[#This Row],[Performance Score]]&gt;=80,"High Performer","Low Performer")</f>
        <v>High Performer</v>
      </c>
      <c r="AG2" t="str" cm="1">
        <f t="array" aca="1" ref="AG2" ca="1">_xlfn.IFS(Table1[[#This Row],[Experience]]&lt;=3,"Junior",Table1[[#This Row],[Experience]]&lt;=7,"Mid Level",Table1[[#This Row],[Experience]]&gt;=7,"Senior")</f>
        <v>Senior</v>
      </c>
      <c r="AH2" t="str">
        <f>IF(Table1[[#This Row],[Attendance %]]&gt;75,"OK","Below 75")</f>
        <v>OK</v>
      </c>
      <c r="AI2" t="b">
        <f>ISBLANK(Table1[[#This Row],[Employee ID]])</f>
        <v>0</v>
      </c>
      <c r="AJ2" t="b">
        <f>ISNUMBER(Table1[[#This Row],[Total Salary  ]])</f>
        <v>1</v>
      </c>
      <c r="AK2" t="str">
        <f>IFERROR(_xlfn.XLOOKUP(Table1[[#This Row],[Manager ID]],MANAGERS!A:A,MANAGERS!B:B),"Not Found")</f>
        <v>Manager_17</v>
      </c>
    </row>
    <row r="3" spans="1:37" x14ac:dyDescent="0.2">
      <c r="A3" t="s">
        <v>3257</v>
      </c>
      <c r="B3" t="s">
        <v>45</v>
      </c>
      <c r="C3" t="s">
        <v>15</v>
      </c>
      <c r="D3" t="s">
        <v>25</v>
      </c>
      <c r="E3" t="s">
        <v>30</v>
      </c>
      <c r="F3" s="1">
        <v>44381</v>
      </c>
      <c r="G3" s="1">
        <v>36105</v>
      </c>
      <c r="H3">
        <v>119707</v>
      </c>
      <c r="I3">
        <v>28766</v>
      </c>
      <c r="J3">
        <v>88</v>
      </c>
      <c r="K3">
        <v>61</v>
      </c>
      <c r="L3" t="s">
        <v>34</v>
      </c>
      <c r="M3">
        <v>116</v>
      </c>
      <c r="N3">
        <f>Table1[[#This Row],[Basic Salary]]+Table1[[#This Row],[Bonus]]</f>
        <v>148473</v>
      </c>
      <c r="O3" s="2">
        <f>Table1[[#This Row],[Bonus]]/Table1[[#This Row],[Basic Salary]]</f>
        <v>0.24030340748661314</v>
      </c>
      <c r="P3">
        <f ca="1">DATEDIF(Table1[[#This Row],[Date of Birth]],TODAY(),"Y")</f>
        <v>27</v>
      </c>
      <c r="Q3">
        <f ca="1">DATEDIF(Table1[[#This Row],[Joining Date]],TODAY(),"Y")</f>
        <v>5</v>
      </c>
      <c r="R3" t="str">
        <f ca="1">IF(YEAR(Table1[[#This Row],[Joining Date]])=YEAR(TODAY()),"Yes","No")</f>
        <v>No</v>
      </c>
      <c r="S3" t="str">
        <f ca="1">IF(Table1[[#This Row],[Experience]]&gt;5,"Yes","No")</f>
        <v>No</v>
      </c>
      <c r="T3" t="str">
        <f>TEXT(Table1[[#This Row],[Joining Date]],"mmmm")</f>
        <v>July</v>
      </c>
      <c r="U3" t="str">
        <f>TEXT(Table1[[#This Row],[Joining Date]],"yyyy")</f>
        <v>2021</v>
      </c>
      <c r="V3" s="5">
        <f ca="1">TODAY()-Table1[[#This Row],[Joining Date]]</f>
        <v>1858</v>
      </c>
      <c r="W3" t="str">
        <f>LEFT(Table1[[#This Row],[Employee Name]],FIND(" ",Table1[[#This Row],[Employee Name]])-1)</f>
        <v>Ananya</v>
      </c>
      <c r="X3" t="str">
        <f>RIGHT(Table1[[#This Row],[Employee Name]],LEN(Table1[[#This Row],[Employee Name]])-FIND(" ",Table1[[#This Row],[Employee Name]]))</f>
        <v>Rao</v>
      </c>
      <c r="Y3" t="str">
        <f>Table1[[#This Row],[Department]]&amp;"-"&amp;Table1[[#This Row],[Employee ID]]</f>
        <v>Finance-E03201</v>
      </c>
      <c r="Z3" t="str">
        <f>LEFT(Table1[[#This Row],[Department]],3)</f>
        <v>Fin</v>
      </c>
      <c r="AA3" t="str">
        <f>_xlfn.XLOOKUP(Table1[[#This Row],[Manager ID]],MANAGERS!A:A,MANAGERS!B:B)</f>
        <v>Manager_16</v>
      </c>
      <c r="AB3" t="str" cm="1">
        <f t="array" ref="AB3">_xlfn.XLOOKUP(Table1[[#This Row],[Manager ID]],Table2[[#All],[Manager ID]],Table2[[#All],[Department Head]])</f>
        <v>Sales</v>
      </c>
      <c r="AC3" s="2">
        <f>_xlfn.XLOOKUP(Table1[[#This Row],[City]],L:L,O:O)</f>
        <v>0.24030340748661314</v>
      </c>
      <c r="AD3" t="str" cm="1">
        <f t="array" ref="AD3">_xlfn.IFS(Table1[[#This Row],[Performance Score]]&gt;=90,"Excellent",Table1[[#This Row],[Performance Score]]&gt;=75,"Good",Table1[[#This Row],[Performance Score]]&gt;=60,"Average",Table1[[#This Row],[Performance Score]]&lt;=60,"Need Improvement")</f>
        <v>Average</v>
      </c>
      <c r="AE3" t="str">
        <f>IF(AND(Table1[[#This Row],[Attendance %]]&gt;=80,(Table1[[#This Row],[Performance Score]]&gt;=80)),"Eligible","Not Eligible")</f>
        <v>Not Eligible</v>
      </c>
      <c r="AF3" t="str">
        <f>IF(Table1[[#This Row],[Performance Score]]&gt;=80,"High Performer","Low Performer")</f>
        <v>Low Performer</v>
      </c>
      <c r="AG3" t="str" cm="1">
        <f t="array" aca="1" ref="AG3" ca="1">_xlfn.IFS(Table1[[#This Row],[Experience]]&lt;=3,"Junior",Table1[[#This Row],[Experience]]&lt;=7,"Mid Level",Table1[[#This Row],[Experience]]&gt;=7,"Senior")</f>
        <v>Mid Level</v>
      </c>
      <c r="AH3" t="str">
        <f>IF(Table1[[#This Row],[Attendance %]]&gt;75,"OK","Below 75")</f>
        <v>OK</v>
      </c>
      <c r="AI3" t="b">
        <f>ISBLANK(Table1[[#This Row],[Employee ID]])</f>
        <v>0</v>
      </c>
      <c r="AJ3" t="b">
        <f>ISNUMBER(Table1[[#This Row],[Total Salary  ]])</f>
        <v>1</v>
      </c>
      <c r="AK3" t="str">
        <f>IFERROR(_xlfn.XLOOKUP(Table1[[#This Row],[Manager ID]],MANAGERS!A:A,MANAGERS!B:B),"Not Found")</f>
        <v>Manager_16</v>
      </c>
    </row>
    <row r="4" spans="1:37" x14ac:dyDescent="0.2">
      <c r="A4" t="s">
        <v>1858</v>
      </c>
      <c r="B4" t="s">
        <v>129</v>
      </c>
      <c r="C4" t="s">
        <v>15</v>
      </c>
      <c r="D4" t="s">
        <v>40</v>
      </c>
      <c r="E4" t="s">
        <v>17</v>
      </c>
      <c r="F4" s="1">
        <v>42539</v>
      </c>
      <c r="G4" s="1">
        <v>35254</v>
      </c>
      <c r="H4">
        <v>119666</v>
      </c>
      <c r="I4">
        <v>28764</v>
      </c>
      <c r="J4">
        <v>93</v>
      </c>
      <c r="K4">
        <v>67</v>
      </c>
      <c r="L4" t="s">
        <v>37</v>
      </c>
      <c r="M4">
        <v>104</v>
      </c>
      <c r="N4">
        <f>Table1[[#This Row],[Basic Salary]]+Table1[[#This Row],[Bonus]]</f>
        <v>148430</v>
      </c>
      <c r="O4" s="2">
        <f>Table1[[#This Row],[Bonus]]/Table1[[#This Row],[Basic Salary]]</f>
        <v>0.24036902712549932</v>
      </c>
      <c r="P4">
        <f ca="1">DATEDIF(Table1[[#This Row],[Date of Birth]],TODAY(),"Y")</f>
        <v>30</v>
      </c>
      <c r="Q4">
        <f ca="1">DATEDIF(Table1[[#This Row],[Joining Date]],TODAY(),"Y")</f>
        <v>10</v>
      </c>
      <c r="R4" t="str">
        <f ca="1">IF(YEAR(Table1[[#This Row],[Joining Date]])=YEAR(TODAY()),"Yes","No")</f>
        <v>No</v>
      </c>
      <c r="S4" t="str">
        <f ca="1">IF(Table1[[#This Row],[Experience]]&gt;5,"Yes","No")</f>
        <v>Yes</v>
      </c>
      <c r="T4" t="str">
        <f>TEXT(Table1[[#This Row],[Joining Date]],"mmmm")</f>
        <v>June</v>
      </c>
      <c r="U4" t="str">
        <f>TEXT(Table1[[#This Row],[Joining Date]],"yyyy")</f>
        <v>2016</v>
      </c>
      <c r="V4" s="5">
        <f ca="1">TODAY()-Table1[[#This Row],[Joining Date]]</f>
        <v>3700</v>
      </c>
      <c r="W4" t="str">
        <f>LEFT(Table1[[#This Row],[Employee Name]],FIND(" ",Table1[[#This Row],[Employee Name]])-1)</f>
        <v>Aarav</v>
      </c>
      <c r="X4" t="str">
        <f>RIGHT(Table1[[#This Row],[Employee Name]],LEN(Table1[[#This Row],[Employee Name]])-FIND(" ",Table1[[#This Row],[Employee Name]]))</f>
        <v>Sharma</v>
      </c>
      <c r="Y4" t="str">
        <f>Table1[[#This Row],[Department]]&amp;"-"&amp;Table1[[#This Row],[Employee ID]]</f>
        <v>IT-E01802</v>
      </c>
      <c r="Z4" t="str">
        <f>LEFT(Table1[[#This Row],[Department]],3)</f>
        <v>IT</v>
      </c>
      <c r="AA4" t="str">
        <f>_xlfn.XLOOKUP(Table1[[#This Row],[Manager ID]],MANAGERS!A:A,MANAGERS!B:B)</f>
        <v>Manager_4</v>
      </c>
      <c r="AB4" t="str" cm="1">
        <f t="array" ref="AB4">_xlfn.XLOOKUP(Table1[[#This Row],[Manager ID]],Table2[[#All],[Manager ID]],Table2[[#All],[Department Head]])</f>
        <v>Finance</v>
      </c>
      <c r="AC4" s="2">
        <f>_xlfn.XLOOKUP(Table1[[#This Row],[City]],L:L,O:O)</f>
        <v>0.24036902712549932</v>
      </c>
      <c r="AD4" t="str" cm="1">
        <f t="array" ref="AD4">_xlfn.IFS(Table1[[#This Row],[Performance Score]]&gt;=90,"Excellent",Table1[[#This Row],[Performance Score]]&gt;=75,"Good",Table1[[#This Row],[Performance Score]]&gt;=60,"Average",Table1[[#This Row],[Performance Score]]&lt;=60,"Need Improvement")</f>
        <v>Average</v>
      </c>
      <c r="AE4" t="str">
        <f>IF(AND(Table1[[#This Row],[Attendance %]]&gt;=80,(Table1[[#This Row],[Performance Score]]&gt;=80)),"Eligible","Not Eligible")</f>
        <v>Not Eligible</v>
      </c>
      <c r="AF4" t="str">
        <f>IF(Table1[[#This Row],[Performance Score]]&gt;=80,"High Performer","Low Performer")</f>
        <v>Low Performer</v>
      </c>
      <c r="AG4" t="str" cm="1">
        <f t="array" aca="1" ref="AG4" ca="1">_xlfn.IFS(Table1[[#This Row],[Experience]]&lt;=3,"Junior",Table1[[#This Row],[Experience]]&lt;=7,"Mid Level",Table1[[#This Row],[Experience]]&gt;=7,"Senior")</f>
        <v>Senior</v>
      </c>
      <c r="AH4" t="str">
        <f>IF(Table1[[#This Row],[Attendance %]]&gt;75,"OK","Below 75")</f>
        <v>OK</v>
      </c>
      <c r="AI4" t="b">
        <f>ISBLANK(Table1[[#This Row],[Employee ID]])</f>
        <v>0</v>
      </c>
      <c r="AJ4" t="b">
        <f>ISNUMBER(Table1[[#This Row],[Total Salary  ]])</f>
        <v>1</v>
      </c>
      <c r="AK4" t="str">
        <f>IFERROR(_xlfn.XLOOKUP(Table1[[#This Row],[Manager ID]],MANAGERS!A:A,MANAGERS!B:B),"Not Found")</f>
        <v>Manager_4</v>
      </c>
    </row>
    <row r="5" spans="1:37" x14ac:dyDescent="0.2">
      <c r="A5" t="s">
        <v>983</v>
      </c>
      <c r="B5" t="s">
        <v>85</v>
      </c>
      <c r="C5" t="s">
        <v>21</v>
      </c>
      <c r="D5" t="s">
        <v>25</v>
      </c>
      <c r="E5" t="s">
        <v>17</v>
      </c>
      <c r="F5" s="1">
        <v>44479</v>
      </c>
      <c r="G5" s="1">
        <v>31479</v>
      </c>
      <c r="H5">
        <v>118871</v>
      </c>
      <c r="I5">
        <v>29242</v>
      </c>
      <c r="J5">
        <v>94</v>
      </c>
      <c r="K5">
        <v>98</v>
      </c>
      <c r="L5" t="s">
        <v>31</v>
      </c>
      <c r="M5">
        <v>101</v>
      </c>
      <c r="N5">
        <f>Table1[[#This Row],[Basic Salary]]+Table1[[#This Row],[Bonus]]</f>
        <v>148113</v>
      </c>
      <c r="O5" s="2">
        <f>Table1[[#This Row],[Bonus]]/Table1[[#This Row],[Basic Salary]]</f>
        <v>0.2459977622801188</v>
      </c>
      <c r="P5">
        <f ca="1">DATEDIF(Table1[[#This Row],[Date of Birth]],TODAY(),"Y")</f>
        <v>40</v>
      </c>
      <c r="Q5">
        <f ca="1">DATEDIF(Table1[[#This Row],[Joining Date]],TODAY(),"Y")</f>
        <v>4</v>
      </c>
      <c r="R5" t="str">
        <f ca="1">IF(YEAR(Table1[[#This Row],[Joining Date]])=YEAR(TODAY()),"Yes","No")</f>
        <v>No</v>
      </c>
      <c r="S5" t="str">
        <f ca="1">IF(Table1[[#This Row],[Experience]]&gt;5,"Yes","No")</f>
        <v>No</v>
      </c>
      <c r="T5" t="str">
        <f>TEXT(Table1[[#This Row],[Joining Date]],"mmmm")</f>
        <v>October</v>
      </c>
      <c r="U5" t="str">
        <f>TEXT(Table1[[#This Row],[Joining Date]],"yyyy")</f>
        <v>2021</v>
      </c>
      <c r="V5" s="5">
        <f ca="1">TODAY()-Table1[[#This Row],[Joining Date]]</f>
        <v>1760</v>
      </c>
      <c r="W5" t="str">
        <f>LEFT(Table1[[#This Row],[Employee Name]],FIND(" ",Table1[[#This Row],[Employee Name]])-1)</f>
        <v>Pooja</v>
      </c>
      <c r="X5" t="str">
        <f>RIGHT(Table1[[#This Row],[Employee Name]],LEN(Table1[[#This Row],[Employee Name]])-FIND(" ",Table1[[#This Row],[Employee Name]]))</f>
        <v>Das</v>
      </c>
      <c r="Y5" t="str">
        <f>Table1[[#This Row],[Department]]&amp;"-"&amp;Table1[[#This Row],[Employee ID]]</f>
        <v>Finance-E00927</v>
      </c>
      <c r="Z5" t="str">
        <f>LEFT(Table1[[#This Row],[Department]],3)</f>
        <v>Fin</v>
      </c>
      <c r="AA5" t="str">
        <f>_xlfn.XLOOKUP(Table1[[#This Row],[Manager ID]],MANAGERS!A:A,MANAGERS!B:B)</f>
        <v>Manager_1</v>
      </c>
      <c r="AB5" t="str" cm="1">
        <f t="array" ref="AB5">_xlfn.XLOOKUP(Table1[[#This Row],[Manager ID]],Table2[[#All],[Manager ID]],Table2[[#All],[Department Head]])</f>
        <v>Support</v>
      </c>
      <c r="AC5" s="2">
        <f>_xlfn.XLOOKUP(Table1[[#This Row],[City]],L:L,O:O)</f>
        <v>0.241864189087755</v>
      </c>
      <c r="AD5" t="str" cm="1">
        <f t="array" ref="AD5">_xlfn.IFS(Table1[[#This Row],[Performance Score]]&gt;=90,"Excellent",Table1[[#This Row],[Performance Score]]&gt;=75,"Good",Table1[[#This Row],[Performance Score]]&gt;=60,"Average",Table1[[#This Row],[Performance Score]]&lt;=60,"Need Improvement")</f>
        <v>Excellent</v>
      </c>
      <c r="AE5" t="str">
        <f>IF(AND(Table1[[#This Row],[Attendance %]]&gt;=80,(Table1[[#This Row],[Performance Score]]&gt;=80)),"Eligible","Not Eligible")</f>
        <v>Eligible</v>
      </c>
      <c r="AF5" t="str">
        <f>IF(Table1[[#This Row],[Performance Score]]&gt;=80,"High Performer","Low Performer")</f>
        <v>High Performer</v>
      </c>
      <c r="AG5" t="str" cm="1">
        <f t="array" aca="1" ref="AG5" ca="1">_xlfn.IFS(Table1[[#This Row],[Experience]]&lt;=3,"Junior",Table1[[#This Row],[Experience]]&lt;=7,"Mid Level",Table1[[#This Row],[Experience]]&gt;=7,"Senior")</f>
        <v>Mid Level</v>
      </c>
      <c r="AH5" t="str">
        <f>IF(Table1[[#This Row],[Attendance %]]&gt;75,"OK","Below 75")</f>
        <v>OK</v>
      </c>
      <c r="AI5" t="b">
        <f>ISBLANK(Table1[[#This Row],[Employee ID]])</f>
        <v>0</v>
      </c>
      <c r="AJ5" t="b">
        <f>ISNUMBER(Table1[[#This Row],[Total Salary  ]])</f>
        <v>1</v>
      </c>
      <c r="AK5" t="str">
        <f>IFERROR(_xlfn.XLOOKUP(Table1[[#This Row],[Manager ID]],MANAGERS!A:A,MANAGERS!B:B),"Not Found")</f>
        <v>Manager_1</v>
      </c>
    </row>
    <row r="6" spans="1:37" x14ac:dyDescent="0.2">
      <c r="A6" t="s">
        <v>3100</v>
      </c>
      <c r="B6" t="s">
        <v>45</v>
      </c>
      <c r="C6" t="s">
        <v>21</v>
      </c>
      <c r="D6" t="s">
        <v>81</v>
      </c>
      <c r="E6" t="s">
        <v>30</v>
      </c>
      <c r="F6" s="1">
        <v>42191</v>
      </c>
      <c r="G6" s="1">
        <v>31444</v>
      </c>
      <c r="H6">
        <v>118314</v>
      </c>
      <c r="I6">
        <v>29556</v>
      </c>
      <c r="J6">
        <v>76</v>
      </c>
      <c r="K6">
        <v>97</v>
      </c>
      <c r="L6" t="s">
        <v>37</v>
      </c>
      <c r="M6">
        <v>118</v>
      </c>
      <c r="N6">
        <f>Table1[[#This Row],[Basic Salary]]+Table1[[#This Row],[Bonus]]</f>
        <v>147870</v>
      </c>
      <c r="O6" s="2">
        <f>Table1[[#This Row],[Bonus]]/Table1[[#This Row],[Basic Salary]]</f>
        <v>0.24980982808458846</v>
      </c>
      <c r="P6">
        <f ca="1">DATEDIF(Table1[[#This Row],[Date of Birth]],TODAY(),"Y")</f>
        <v>40</v>
      </c>
      <c r="Q6">
        <f ca="1">DATEDIF(Table1[[#This Row],[Joining Date]],TODAY(),"Y")</f>
        <v>11</v>
      </c>
      <c r="R6" t="str">
        <f ca="1">IF(YEAR(Table1[[#This Row],[Joining Date]])=YEAR(TODAY()),"Yes","No")</f>
        <v>No</v>
      </c>
      <c r="S6" t="str">
        <f ca="1">IF(Table1[[#This Row],[Experience]]&gt;5,"Yes","No")</f>
        <v>Yes</v>
      </c>
      <c r="T6" t="str">
        <f>TEXT(Table1[[#This Row],[Joining Date]],"mmmm")</f>
        <v>July</v>
      </c>
      <c r="U6" t="str">
        <f>TEXT(Table1[[#This Row],[Joining Date]],"yyyy")</f>
        <v>2015</v>
      </c>
      <c r="V6" s="5">
        <f ca="1">TODAY()-Table1[[#This Row],[Joining Date]]</f>
        <v>4048</v>
      </c>
      <c r="W6" t="str">
        <f>LEFT(Table1[[#This Row],[Employee Name]],FIND(" ",Table1[[#This Row],[Employee Name]])-1)</f>
        <v>Ananya</v>
      </c>
      <c r="X6" t="str">
        <f>RIGHT(Table1[[#This Row],[Employee Name]],LEN(Table1[[#This Row],[Employee Name]])-FIND(" ",Table1[[#This Row],[Employee Name]]))</f>
        <v>Rao</v>
      </c>
      <c r="Y6" t="str">
        <f>Table1[[#This Row],[Department]]&amp;"-"&amp;Table1[[#This Row],[Employee ID]]</f>
        <v>Sales-E03044</v>
      </c>
      <c r="Z6" t="str">
        <f>LEFT(Table1[[#This Row],[Department]],3)</f>
        <v>Sal</v>
      </c>
      <c r="AA6" t="str">
        <f>_xlfn.XLOOKUP(Table1[[#This Row],[Manager ID]],MANAGERS!A:A,MANAGERS!B:B)</f>
        <v>Manager_18</v>
      </c>
      <c r="AB6" t="str" cm="1">
        <f t="array" ref="AB6">_xlfn.XLOOKUP(Table1[[#This Row],[Manager ID]],Table2[[#All],[Manager ID]],Table2[[#All],[Department Head]])</f>
        <v>Support</v>
      </c>
      <c r="AC6" s="2">
        <f>_xlfn.XLOOKUP(Table1[[#This Row],[City]],L:L,O:O)</f>
        <v>0.24036902712549932</v>
      </c>
      <c r="AD6" t="str" cm="1">
        <f t="array" ref="AD6">_xlfn.IFS(Table1[[#This Row],[Performance Score]]&gt;=90,"Excellent",Table1[[#This Row],[Performance Score]]&gt;=75,"Good",Table1[[#This Row],[Performance Score]]&gt;=60,"Average",Table1[[#This Row],[Performance Score]]&lt;=60,"Need Improvement")</f>
        <v>Excellent</v>
      </c>
      <c r="AE6" t="str">
        <f>IF(AND(Table1[[#This Row],[Attendance %]]&gt;=80,(Table1[[#This Row],[Performance Score]]&gt;=80)),"Eligible","Not Eligible")</f>
        <v>Not Eligible</v>
      </c>
      <c r="AF6" t="str">
        <f>IF(Table1[[#This Row],[Performance Score]]&gt;=80,"High Performer","Low Performer")</f>
        <v>High Performer</v>
      </c>
      <c r="AG6" t="str" cm="1">
        <f t="array" aca="1" ref="AG6" ca="1">_xlfn.IFS(Table1[[#This Row],[Experience]]&lt;=3,"Junior",Table1[[#This Row],[Experience]]&lt;=7,"Mid Level",Table1[[#This Row],[Experience]]&gt;=7,"Senior")</f>
        <v>Senior</v>
      </c>
      <c r="AH6" t="str">
        <f>IF(Table1[[#This Row],[Attendance %]]&gt;75,"OK","Below 75")</f>
        <v>OK</v>
      </c>
      <c r="AI6" t="b">
        <f>ISBLANK(Table1[[#This Row],[Employee ID]])</f>
        <v>0</v>
      </c>
      <c r="AJ6" t="b">
        <f>ISNUMBER(Table1[[#This Row],[Total Salary  ]])</f>
        <v>1</v>
      </c>
      <c r="AK6" t="str">
        <f>IFERROR(_xlfn.XLOOKUP(Table1[[#This Row],[Manager ID]],MANAGERS!A:A,MANAGERS!B:B),"Not Found")</f>
        <v>Manager_18</v>
      </c>
    </row>
    <row r="7" spans="1:37" x14ac:dyDescent="0.2">
      <c r="A7" t="s">
        <v>1978</v>
      </c>
      <c r="B7" t="s">
        <v>57</v>
      </c>
      <c r="C7" t="s">
        <v>21</v>
      </c>
      <c r="D7" t="s">
        <v>81</v>
      </c>
      <c r="E7" t="s">
        <v>17</v>
      </c>
      <c r="F7" s="1">
        <v>42867</v>
      </c>
      <c r="G7" s="1">
        <v>40580</v>
      </c>
      <c r="H7">
        <v>119639</v>
      </c>
      <c r="I7">
        <v>28099</v>
      </c>
      <c r="J7">
        <v>83</v>
      </c>
      <c r="K7">
        <v>82</v>
      </c>
      <c r="L7" t="s">
        <v>23</v>
      </c>
      <c r="M7">
        <v>112</v>
      </c>
      <c r="N7">
        <f>Table1[[#This Row],[Basic Salary]]+Table1[[#This Row],[Bonus]]</f>
        <v>147738</v>
      </c>
      <c r="O7" s="2">
        <f>Table1[[#This Row],[Bonus]]/Table1[[#This Row],[Basic Salary]]</f>
        <v>0.23486488519629886</v>
      </c>
      <c r="P7">
        <f ca="1">DATEDIF(Table1[[#This Row],[Date of Birth]],TODAY(),"Y")</f>
        <v>15</v>
      </c>
      <c r="Q7">
        <f ca="1">DATEDIF(Table1[[#This Row],[Joining Date]],TODAY(),"Y")</f>
        <v>9</v>
      </c>
      <c r="R7" t="str">
        <f ca="1">IF(YEAR(Table1[[#This Row],[Joining Date]])=YEAR(TODAY()),"Yes","No")</f>
        <v>No</v>
      </c>
      <c r="S7" t="str">
        <f ca="1">IF(Table1[[#This Row],[Experience]]&gt;5,"Yes","No")</f>
        <v>Yes</v>
      </c>
      <c r="T7" t="str">
        <f>TEXT(Table1[[#This Row],[Joining Date]],"mmmm")</f>
        <v>May</v>
      </c>
      <c r="U7" t="str">
        <f>TEXT(Table1[[#This Row],[Joining Date]],"yyyy")</f>
        <v>2017</v>
      </c>
      <c r="V7" s="5">
        <f ca="1">TODAY()-Table1[[#This Row],[Joining Date]]</f>
        <v>3372</v>
      </c>
      <c r="W7" t="str">
        <f>LEFT(Table1[[#This Row],[Employee Name]],FIND(" ",Table1[[#This Row],[Employee Name]])-1)</f>
        <v>Swathi</v>
      </c>
      <c r="X7" t="str">
        <f>RIGHT(Table1[[#This Row],[Employee Name]],LEN(Table1[[#This Row],[Employee Name]])-FIND(" ",Table1[[#This Row],[Employee Name]]))</f>
        <v>Ramesh</v>
      </c>
      <c r="Y7" t="str">
        <f>Table1[[#This Row],[Department]]&amp;"-"&amp;Table1[[#This Row],[Employee ID]]</f>
        <v>Sales-E01922</v>
      </c>
      <c r="Z7" t="str">
        <f>LEFT(Table1[[#This Row],[Department]],3)</f>
        <v>Sal</v>
      </c>
      <c r="AA7" t="str">
        <f>_xlfn.XLOOKUP(Table1[[#This Row],[Manager ID]],MANAGERS!A:A,MANAGERS!B:B)</f>
        <v>Manager_12</v>
      </c>
      <c r="AB7" t="str" cm="1">
        <f t="array" ref="AB7">_xlfn.XLOOKUP(Table1[[#This Row],[Manager ID]],Table2[[#All],[Manager ID]],Table2[[#All],[Department Head]])</f>
        <v>Marketing</v>
      </c>
      <c r="AC7" s="2">
        <f>_xlfn.XLOOKUP(Table1[[#This Row],[City]],L:L,O:O)</f>
        <v>0.23486488519629886</v>
      </c>
      <c r="AD7" t="str" cm="1">
        <f t="array" ref="AD7">_xlfn.IFS(Table1[[#This Row],[Performance Score]]&gt;=90,"Excellent",Table1[[#This Row],[Performance Score]]&gt;=75,"Good",Table1[[#This Row],[Performance Score]]&gt;=60,"Average",Table1[[#This Row],[Performance Score]]&lt;=60,"Need Improvement")</f>
        <v>Good</v>
      </c>
      <c r="AE7" t="str">
        <f>IF(AND(Table1[[#This Row],[Attendance %]]&gt;=80,(Table1[[#This Row],[Performance Score]]&gt;=80)),"Eligible","Not Eligible")</f>
        <v>Eligible</v>
      </c>
      <c r="AF7" t="str">
        <f>IF(Table1[[#This Row],[Performance Score]]&gt;=80,"High Performer","Low Performer")</f>
        <v>High Performer</v>
      </c>
      <c r="AG7" t="str" cm="1">
        <f t="array" aca="1" ref="AG7" ca="1">_xlfn.IFS(Table1[[#This Row],[Experience]]&lt;=3,"Junior",Table1[[#This Row],[Experience]]&lt;=7,"Mid Level",Table1[[#This Row],[Experience]]&gt;=7,"Senior")</f>
        <v>Senior</v>
      </c>
      <c r="AH7" t="str">
        <f>IF(Table1[[#This Row],[Attendance %]]&gt;75,"OK","Below 75")</f>
        <v>OK</v>
      </c>
      <c r="AI7" t="b">
        <f>ISBLANK(Table1[[#This Row],[Employee ID]])</f>
        <v>0</v>
      </c>
      <c r="AJ7" t="b">
        <f>ISNUMBER(Table1[[#This Row],[Total Salary  ]])</f>
        <v>1</v>
      </c>
      <c r="AK7" t="str">
        <f>IFERROR(_xlfn.XLOOKUP(Table1[[#This Row],[Manager ID]],MANAGERS!A:A,MANAGERS!B:B),"Not Found")</f>
        <v>Manager_12</v>
      </c>
    </row>
    <row r="8" spans="1:37" x14ac:dyDescent="0.2">
      <c r="A8" t="s">
        <v>3241</v>
      </c>
      <c r="B8" t="s">
        <v>39</v>
      </c>
      <c r="C8" t="s">
        <v>21</v>
      </c>
      <c r="D8" t="s">
        <v>46</v>
      </c>
      <c r="E8" t="s">
        <v>51</v>
      </c>
      <c r="F8" s="1">
        <v>42140</v>
      </c>
      <c r="G8" s="1">
        <v>38470</v>
      </c>
      <c r="H8">
        <v>119282</v>
      </c>
      <c r="I8">
        <v>28253</v>
      </c>
      <c r="J8">
        <v>91</v>
      </c>
      <c r="K8">
        <v>81</v>
      </c>
      <c r="L8" t="s">
        <v>53</v>
      </c>
      <c r="M8">
        <v>108</v>
      </c>
      <c r="N8">
        <f>Table1[[#This Row],[Basic Salary]]+Table1[[#This Row],[Bonus]]</f>
        <v>147535</v>
      </c>
      <c r="O8" s="2">
        <f>Table1[[#This Row],[Bonus]]/Table1[[#This Row],[Basic Salary]]</f>
        <v>0.23685887225230964</v>
      </c>
      <c r="P8">
        <f ca="1">DATEDIF(Table1[[#This Row],[Date of Birth]],TODAY(),"Y")</f>
        <v>21</v>
      </c>
      <c r="Q8">
        <f ca="1">DATEDIF(Table1[[#This Row],[Joining Date]],TODAY(),"Y")</f>
        <v>11</v>
      </c>
      <c r="R8" t="str">
        <f ca="1">IF(YEAR(Table1[[#This Row],[Joining Date]])=YEAR(TODAY()),"Yes","No")</f>
        <v>No</v>
      </c>
      <c r="S8" t="str">
        <f ca="1">IF(Table1[[#This Row],[Experience]]&gt;5,"Yes","No")</f>
        <v>Yes</v>
      </c>
      <c r="T8" t="str">
        <f>TEXT(Table1[[#This Row],[Joining Date]],"mmmm")</f>
        <v>May</v>
      </c>
      <c r="U8" t="str">
        <f>TEXT(Table1[[#This Row],[Joining Date]],"yyyy")</f>
        <v>2015</v>
      </c>
      <c r="V8" s="5">
        <f ca="1">TODAY()-Table1[[#This Row],[Joining Date]]</f>
        <v>4099</v>
      </c>
      <c r="W8" t="str">
        <f>LEFT(Table1[[#This Row],[Employee Name]],FIND(" ",Table1[[#This Row],[Employee Name]])-1)</f>
        <v>Karan</v>
      </c>
      <c r="X8" t="str">
        <f>RIGHT(Table1[[#This Row],[Employee Name]],LEN(Table1[[#This Row],[Employee Name]])-FIND(" ",Table1[[#This Row],[Employee Name]]))</f>
        <v>Malhotra</v>
      </c>
      <c r="Y8" t="str">
        <f>Table1[[#This Row],[Department]]&amp;"-"&amp;Table1[[#This Row],[Employee ID]]</f>
        <v>Support-E03185</v>
      </c>
      <c r="Z8" t="str">
        <f>LEFT(Table1[[#This Row],[Department]],3)</f>
        <v>Sup</v>
      </c>
      <c r="AA8" t="str">
        <f>_xlfn.XLOOKUP(Table1[[#This Row],[Manager ID]],MANAGERS!A:A,MANAGERS!B:B)</f>
        <v>Manager_8</v>
      </c>
      <c r="AB8" t="str" cm="1">
        <f t="array" ref="AB8">_xlfn.XLOOKUP(Table1[[#This Row],[Manager ID]],Table2[[#All],[Manager ID]],Table2[[#All],[Department Head]])</f>
        <v>Sales</v>
      </c>
      <c r="AC8" s="2">
        <f>_xlfn.XLOOKUP(Table1[[#This Row],[City]],L:L,O:O)</f>
        <v>0.23685887225230964</v>
      </c>
      <c r="AD8" t="str" cm="1">
        <f t="array" ref="AD8">_xlfn.IFS(Table1[[#This Row],[Performance Score]]&gt;=90,"Excellent",Table1[[#This Row],[Performance Score]]&gt;=75,"Good",Table1[[#This Row],[Performance Score]]&gt;=60,"Average",Table1[[#This Row],[Performance Score]]&lt;=60,"Need Improvement")</f>
        <v>Good</v>
      </c>
      <c r="AE8" t="str">
        <f>IF(AND(Table1[[#This Row],[Attendance %]]&gt;=80,(Table1[[#This Row],[Performance Score]]&gt;=80)),"Eligible","Not Eligible")</f>
        <v>Eligible</v>
      </c>
      <c r="AF8" t="str">
        <f>IF(Table1[[#This Row],[Performance Score]]&gt;=80,"High Performer","Low Performer")</f>
        <v>High Performer</v>
      </c>
      <c r="AG8" t="str" cm="1">
        <f t="array" aca="1" ref="AG8" ca="1">_xlfn.IFS(Table1[[#This Row],[Experience]]&lt;=3,"Junior",Table1[[#This Row],[Experience]]&lt;=7,"Mid Level",Table1[[#This Row],[Experience]]&gt;=7,"Senior")</f>
        <v>Senior</v>
      </c>
      <c r="AH8" t="str">
        <f>IF(Table1[[#This Row],[Attendance %]]&gt;75,"OK","Below 75")</f>
        <v>OK</v>
      </c>
      <c r="AI8" t="b">
        <f>ISBLANK(Table1[[#This Row],[Employee ID]])</f>
        <v>0</v>
      </c>
      <c r="AJ8" t="b">
        <f>ISNUMBER(Table1[[#This Row],[Total Salary  ]])</f>
        <v>1</v>
      </c>
      <c r="AK8" t="str">
        <f>IFERROR(_xlfn.XLOOKUP(Table1[[#This Row],[Manager ID]],MANAGERS!A:A,MANAGERS!B:B),"Not Found")</f>
        <v>Manager_8</v>
      </c>
    </row>
    <row r="9" spans="1:37" x14ac:dyDescent="0.2">
      <c r="A9" t="s">
        <v>1476</v>
      </c>
      <c r="B9" t="s">
        <v>129</v>
      </c>
      <c r="C9" t="s">
        <v>15</v>
      </c>
      <c r="D9" t="s">
        <v>46</v>
      </c>
      <c r="E9" t="s">
        <v>22</v>
      </c>
      <c r="F9" s="1">
        <v>45571</v>
      </c>
      <c r="G9" s="1">
        <v>40677</v>
      </c>
      <c r="H9">
        <v>118244</v>
      </c>
      <c r="I9">
        <v>29217</v>
      </c>
      <c r="J9">
        <v>80</v>
      </c>
      <c r="K9">
        <v>94</v>
      </c>
      <c r="L9" t="s">
        <v>31</v>
      </c>
      <c r="M9">
        <v>115</v>
      </c>
      <c r="N9">
        <f>Table1[[#This Row],[Basic Salary]]+Table1[[#This Row],[Bonus]]</f>
        <v>147461</v>
      </c>
      <c r="O9" s="2">
        <f>Table1[[#This Row],[Bonus]]/Table1[[#This Row],[Basic Salary]]</f>
        <v>0.2470907614762694</v>
      </c>
      <c r="P9">
        <f ca="1">DATEDIF(Table1[[#This Row],[Date of Birth]],TODAY(),"Y")</f>
        <v>15</v>
      </c>
      <c r="Q9">
        <f ca="1">DATEDIF(Table1[[#This Row],[Joining Date]],TODAY(),"Y")</f>
        <v>1</v>
      </c>
      <c r="R9" t="str">
        <f ca="1">IF(YEAR(Table1[[#This Row],[Joining Date]])=YEAR(TODAY()),"Yes","No")</f>
        <v>No</v>
      </c>
      <c r="S9" t="str">
        <f ca="1">IF(Table1[[#This Row],[Experience]]&gt;5,"Yes","No")</f>
        <v>No</v>
      </c>
      <c r="T9" t="str">
        <f>TEXT(Table1[[#This Row],[Joining Date]],"mmmm")</f>
        <v>October</v>
      </c>
      <c r="U9" t="str">
        <f>TEXT(Table1[[#This Row],[Joining Date]],"yyyy")</f>
        <v>2024</v>
      </c>
      <c r="V9" s="5">
        <f ca="1">TODAY()-Table1[[#This Row],[Joining Date]]</f>
        <v>668</v>
      </c>
      <c r="W9" t="str">
        <f>LEFT(Table1[[#This Row],[Employee Name]],FIND(" ",Table1[[#This Row],[Employee Name]])-1)</f>
        <v>Aarav</v>
      </c>
      <c r="X9" t="str">
        <f>RIGHT(Table1[[#This Row],[Employee Name]],LEN(Table1[[#This Row],[Employee Name]])-FIND(" ",Table1[[#This Row],[Employee Name]]))</f>
        <v>Sharma</v>
      </c>
      <c r="Y9" t="str">
        <f>Table1[[#This Row],[Department]]&amp;"-"&amp;Table1[[#This Row],[Employee ID]]</f>
        <v>Support-E01420</v>
      </c>
      <c r="Z9" t="str">
        <f>LEFT(Table1[[#This Row],[Department]],3)</f>
        <v>Sup</v>
      </c>
      <c r="AA9" t="str">
        <f>_xlfn.XLOOKUP(Table1[[#This Row],[Manager ID]],MANAGERS!A:A,MANAGERS!B:B)</f>
        <v>Manager_15</v>
      </c>
      <c r="AB9" t="str" cm="1">
        <f t="array" ref="AB9">_xlfn.XLOOKUP(Table1[[#This Row],[Manager ID]],Table2[[#All],[Manager ID]],Table2[[#All],[Department Head]])</f>
        <v>Support</v>
      </c>
      <c r="AC9" s="2">
        <f>_xlfn.XLOOKUP(Table1[[#This Row],[City]],L:L,O:O)</f>
        <v>0.241864189087755</v>
      </c>
      <c r="AD9" t="str" cm="1">
        <f t="array" ref="AD9">_xlfn.IFS(Table1[[#This Row],[Performance Score]]&gt;=90,"Excellent",Table1[[#This Row],[Performance Score]]&gt;=75,"Good",Table1[[#This Row],[Performance Score]]&gt;=60,"Average",Table1[[#This Row],[Performance Score]]&lt;=60,"Need Improvement")</f>
        <v>Excellent</v>
      </c>
      <c r="AE9" t="str">
        <f>IF(AND(Table1[[#This Row],[Attendance %]]&gt;=80,(Table1[[#This Row],[Performance Score]]&gt;=80)),"Eligible","Not Eligible")</f>
        <v>Eligible</v>
      </c>
      <c r="AF9" t="str">
        <f>IF(Table1[[#This Row],[Performance Score]]&gt;=80,"High Performer","Low Performer")</f>
        <v>High Performer</v>
      </c>
      <c r="AG9" t="str" cm="1">
        <f t="array" aca="1" ref="AG9" ca="1">_xlfn.IFS(Table1[[#This Row],[Experience]]&lt;=3,"Junior",Table1[[#This Row],[Experience]]&lt;=7,"Mid Level",Table1[[#This Row],[Experience]]&gt;=7,"Senior")</f>
        <v>Junior</v>
      </c>
      <c r="AH9" t="str">
        <f>IF(Table1[[#This Row],[Attendance %]]&gt;75,"OK","Below 75")</f>
        <v>OK</v>
      </c>
      <c r="AI9" t="b">
        <f>ISBLANK(Table1[[#This Row],[Employee ID]])</f>
        <v>0</v>
      </c>
      <c r="AJ9" t="b">
        <f>ISNUMBER(Table1[[#This Row],[Total Salary  ]])</f>
        <v>1</v>
      </c>
      <c r="AK9" t="str">
        <f>IFERROR(_xlfn.XLOOKUP(Table1[[#This Row],[Manager ID]],MANAGERS!A:A,MANAGERS!B:B),"Not Found")</f>
        <v>Manager_15</v>
      </c>
    </row>
    <row r="10" spans="1:37" x14ac:dyDescent="0.2">
      <c r="A10" t="s">
        <v>4824</v>
      </c>
      <c r="B10" t="s">
        <v>129</v>
      </c>
      <c r="C10" t="s">
        <v>15</v>
      </c>
      <c r="D10" t="s">
        <v>33</v>
      </c>
      <c r="E10" t="s">
        <v>26</v>
      </c>
      <c r="F10" s="1">
        <v>43429</v>
      </c>
      <c r="G10" s="1">
        <v>31037</v>
      </c>
      <c r="H10">
        <v>118108</v>
      </c>
      <c r="I10">
        <v>29333</v>
      </c>
      <c r="J10">
        <v>94</v>
      </c>
      <c r="K10">
        <v>96</v>
      </c>
      <c r="L10" t="s">
        <v>53</v>
      </c>
      <c r="M10">
        <v>101</v>
      </c>
      <c r="N10">
        <f>Table1[[#This Row],[Basic Salary]]+Table1[[#This Row],[Bonus]]</f>
        <v>147441</v>
      </c>
      <c r="O10" s="2">
        <f>Table1[[#This Row],[Bonus]]/Table1[[#This Row],[Basic Salary]]</f>
        <v>0.24835743556744674</v>
      </c>
      <c r="P10">
        <f ca="1">DATEDIF(Table1[[#This Row],[Date of Birth]],TODAY(),"Y")</f>
        <v>41</v>
      </c>
      <c r="Q10">
        <f ca="1">DATEDIF(Table1[[#This Row],[Joining Date]],TODAY(),"Y")</f>
        <v>7</v>
      </c>
      <c r="R10" t="str">
        <f ca="1">IF(YEAR(Table1[[#This Row],[Joining Date]])=YEAR(TODAY()),"Yes","No")</f>
        <v>No</v>
      </c>
      <c r="S10" t="str">
        <f ca="1">IF(Table1[[#This Row],[Experience]]&gt;5,"Yes","No")</f>
        <v>Yes</v>
      </c>
      <c r="T10" t="str">
        <f>TEXT(Table1[[#This Row],[Joining Date]],"mmmm")</f>
        <v>November</v>
      </c>
      <c r="U10" t="str">
        <f>TEXT(Table1[[#This Row],[Joining Date]],"yyyy")</f>
        <v>2018</v>
      </c>
      <c r="V10" s="5">
        <f ca="1">TODAY()-Table1[[#This Row],[Joining Date]]</f>
        <v>2810</v>
      </c>
      <c r="W10" t="str">
        <f>LEFT(Table1[[#This Row],[Employee Name]],FIND(" ",Table1[[#This Row],[Employee Name]])-1)</f>
        <v>Aarav</v>
      </c>
      <c r="X10" t="str">
        <f>RIGHT(Table1[[#This Row],[Employee Name]],LEN(Table1[[#This Row],[Employee Name]])-FIND(" ",Table1[[#This Row],[Employee Name]]))</f>
        <v>Sharma</v>
      </c>
      <c r="Y10" t="str">
        <f>Table1[[#This Row],[Department]]&amp;"-"&amp;Table1[[#This Row],[Employee ID]]</f>
        <v>Marketing-E04768</v>
      </c>
      <c r="Z10" t="str">
        <f>LEFT(Table1[[#This Row],[Department]],3)</f>
        <v>Mar</v>
      </c>
      <c r="AA10" t="str">
        <f>_xlfn.XLOOKUP(Table1[[#This Row],[Manager ID]],MANAGERS!A:A,MANAGERS!B:B)</f>
        <v>Manager_1</v>
      </c>
      <c r="AB10" t="str" cm="1">
        <f t="array" ref="AB10">_xlfn.XLOOKUP(Table1[[#This Row],[Manager ID]],Table2[[#All],[Manager ID]],Table2[[#All],[Department Head]])</f>
        <v>Support</v>
      </c>
      <c r="AC10" s="2">
        <f>_xlfn.XLOOKUP(Table1[[#This Row],[City]],L:L,O:O)</f>
        <v>0.23685887225230964</v>
      </c>
      <c r="AD10" t="str" cm="1">
        <f t="array" ref="AD10">_xlfn.IFS(Table1[[#This Row],[Performance Score]]&gt;=90,"Excellent",Table1[[#This Row],[Performance Score]]&gt;=75,"Good",Table1[[#This Row],[Performance Score]]&gt;=60,"Average",Table1[[#This Row],[Performance Score]]&lt;=60,"Need Improvement")</f>
        <v>Excellent</v>
      </c>
      <c r="AE10" t="str">
        <f>IF(AND(Table1[[#This Row],[Attendance %]]&gt;=80,(Table1[[#This Row],[Performance Score]]&gt;=80)),"Eligible","Not Eligible")</f>
        <v>Eligible</v>
      </c>
      <c r="AF10" t="str">
        <f>IF(Table1[[#This Row],[Performance Score]]&gt;=80,"High Performer","Low Performer")</f>
        <v>High Performer</v>
      </c>
      <c r="AG10" t="str" cm="1">
        <f t="array" aca="1" ref="AG10" ca="1">_xlfn.IFS(Table1[[#This Row],[Experience]]&lt;=3,"Junior",Table1[[#This Row],[Experience]]&lt;=7,"Mid Level",Table1[[#This Row],[Experience]]&gt;=7,"Senior")</f>
        <v>Mid Level</v>
      </c>
      <c r="AH10" t="str">
        <f>IF(Table1[[#This Row],[Attendance %]]&gt;75,"OK","Below 75")</f>
        <v>OK</v>
      </c>
      <c r="AI10" t="b">
        <f>ISBLANK(Table1[[#This Row],[Employee ID]])</f>
        <v>0</v>
      </c>
      <c r="AJ10" t="b">
        <f>ISNUMBER(Table1[[#This Row],[Total Salary  ]])</f>
        <v>1</v>
      </c>
      <c r="AK10" t="str">
        <f>IFERROR(_xlfn.XLOOKUP(Table1[[#This Row],[Manager ID]],MANAGERS!A:A,MANAGERS!B:B),"Not Found")</f>
        <v>Manager_1</v>
      </c>
    </row>
    <row r="11" spans="1:37" x14ac:dyDescent="0.2">
      <c r="A11" t="s">
        <v>1330</v>
      </c>
      <c r="B11" t="s">
        <v>75</v>
      </c>
      <c r="C11" t="s">
        <v>15</v>
      </c>
      <c r="D11" t="s">
        <v>46</v>
      </c>
      <c r="E11" t="s">
        <v>26</v>
      </c>
      <c r="F11" s="1">
        <v>43213</v>
      </c>
      <c r="G11" s="1">
        <v>31016</v>
      </c>
      <c r="H11">
        <v>118880</v>
      </c>
      <c r="I11">
        <v>28144</v>
      </c>
      <c r="J11">
        <v>67</v>
      </c>
      <c r="K11">
        <v>68</v>
      </c>
      <c r="L11" t="s">
        <v>27</v>
      </c>
      <c r="M11">
        <v>116</v>
      </c>
      <c r="N11">
        <f>Table1[[#This Row],[Basic Salary]]+Table1[[#This Row],[Bonus]]</f>
        <v>147024</v>
      </c>
      <c r="O11" s="2">
        <f>Table1[[#This Row],[Bonus]]/Table1[[#This Row],[Basic Salary]]</f>
        <v>0.23674293405114402</v>
      </c>
      <c r="P11">
        <f ca="1">DATEDIF(Table1[[#This Row],[Date of Birth]],TODAY(),"Y")</f>
        <v>41</v>
      </c>
      <c r="Q11">
        <f ca="1">DATEDIF(Table1[[#This Row],[Joining Date]],TODAY(),"Y")</f>
        <v>8</v>
      </c>
      <c r="R11" t="str">
        <f ca="1">IF(YEAR(Table1[[#This Row],[Joining Date]])=YEAR(TODAY()),"Yes","No")</f>
        <v>No</v>
      </c>
      <c r="S11" t="str">
        <f ca="1">IF(Table1[[#This Row],[Experience]]&gt;5,"Yes","No")</f>
        <v>Yes</v>
      </c>
      <c r="T11" t="str">
        <f>TEXT(Table1[[#This Row],[Joining Date]],"mmmm")</f>
        <v>April</v>
      </c>
      <c r="U11" t="str">
        <f>TEXT(Table1[[#This Row],[Joining Date]],"yyyy")</f>
        <v>2018</v>
      </c>
      <c r="V11" s="5">
        <f ca="1">TODAY()-Table1[[#This Row],[Joining Date]]</f>
        <v>3026</v>
      </c>
      <c r="W11" t="str">
        <f>LEFT(Table1[[#This Row],[Employee Name]],FIND(" ",Table1[[#This Row],[Employee Name]])-1)</f>
        <v>Ishita</v>
      </c>
      <c r="X11" t="str">
        <f>RIGHT(Table1[[#This Row],[Employee Name]],LEN(Table1[[#This Row],[Employee Name]])-FIND(" ",Table1[[#This Row],[Employee Name]]))</f>
        <v>Roy</v>
      </c>
      <c r="Y11" t="str">
        <f>Table1[[#This Row],[Department]]&amp;"-"&amp;Table1[[#This Row],[Employee ID]]</f>
        <v>Support-E01274</v>
      </c>
      <c r="Z11" t="str">
        <f>LEFT(Table1[[#This Row],[Department]],3)</f>
        <v>Sup</v>
      </c>
      <c r="AA11" t="str">
        <f>_xlfn.XLOOKUP(Table1[[#This Row],[Manager ID]],MANAGERS!A:A,MANAGERS!B:B)</f>
        <v>Manager_16</v>
      </c>
      <c r="AB11" t="str" cm="1">
        <f t="array" ref="AB11">_xlfn.XLOOKUP(Table1[[#This Row],[Manager ID]],Table2[[#All],[Manager ID]],Table2[[#All],[Department Head]])</f>
        <v>Sales</v>
      </c>
      <c r="AC11" s="2">
        <f>_xlfn.XLOOKUP(Table1[[#This Row],[City]],L:L,O:O)</f>
        <v>0.23674293405114402</v>
      </c>
      <c r="AD11" t="str" cm="1">
        <f t="array" ref="AD11">_xlfn.IFS(Table1[[#This Row],[Performance Score]]&gt;=90,"Excellent",Table1[[#This Row],[Performance Score]]&gt;=75,"Good",Table1[[#This Row],[Performance Score]]&gt;=60,"Average",Table1[[#This Row],[Performance Score]]&lt;=60,"Need Improvement")</f>
        <v>Average</v>
      </c>
      <c r="AE11" t="str">
        <f>IF(AND(Table1[[#This Row],[Attendance %]]&gt;=80,(Table1[[#This Row],[Performance Score]]&gt;=80)),"Eligible","Not Eligible")</f>
        <v>Not Eligible</v>
      </c>
      <c r="AF11" t="str">
        <f>IF(Table1[[#This Row],[Performance Score]]&gt;=80,"High Performer","Low Performer")</f>
        <v>Low Performer</v>
      </c>
      <c r="AG11" t="str" cm="1">
        <f t="array" aca="1" ref="AG11" ca="1">_xlfn.IFS(Table1[[#This Row],[Experience]]&lt;=3,"Junior",Table1[[#This Row],[Experience]]&lt;=7,"Mid Level",Table1[[#This Row],[Experience]]&gt;=7,"Senior")</f>
        <v>Senior</v>
      </c>
      <c r="AH11" t="str">
        <f>IF(Table1[[#This Row],[Attendance %]]&gt;75,"OK","Below 75")</f>
        <v>Below 75</v>
      </c>
      <c r="AI11" t="b">
        <f>ISBLANK(Table1[[#This Row],[Employee ID]])</f>
        <v>0</v>
      </c>
      <c r="AJ11" t="b">
        <f>ISNUMBER(Table1[[#This Row],[Total Salary  ]])</f>
        <v>1</v>
      </c>
      <c r="AK11" t="str">
        <f>IFERROR(_xlfn.XLOOKUP(Table1[[#This Row],[Manager ID]],MANAGERS!A:A,MANAGERS!B:B),"Not Found")</f>
        <v>Manager_16</v>
      </c>
    </row>
    <row r="12" spans="1:37" x14ac:dyDescent="0.2">
      <c r="A12" t="s">
        <v>446</v>
      </c>
      <c r="B12" t="s">
        <v>129</v>
      </c>
      <c r="C12" t="s">
        <v>15</v>
      </c>
      <c r="D12" t="s">
        <v>81</v>
      </c>
      <c r="E12" t="s">
        <v>51</v>
      </c>
      <c r="F12" s="1">
        <v>45302</v>
      </c>
      <c r="G12" s="1">
        <v>34225</v>
      </c>
      <c r="H12">
        <v>118420</v>
      </c>
      <c r="I12">
        <v>28244</v>
      </c>
      <c r="J12">
        <v>77</v>
      </c>
      <c r="K12">
        <v>67</v>
      </c>
      <c r="L12" t="s">
        <v>27</v>
      </c>
      <c r="M12">
        <v>112</v>
      </c>
      <c r="N12">
        <f>Table1[[#This Row],[Basic Salary]]+Table1[[#This Row],[Bonus]]</f>
        <v>146664</v>
      </c>
      <c r="O12" s="2">
        <f>Table1[[#This Row],[Bonus]]/Table1[[#This Row],[Basic Salary]]</f>
        <v>0.23850700895119067</v>
      </c>
      <c r="P12">
        <f ca="1">DATEDIF(Table1[[#This Row],[Date of Birth]],TODAY(),"Y")</f>
        <v>32</v>
      </c>
      <c r="Q12">
        <f ca="1">DATEDIF(Table1[[#This Row],[Joining Date]],TODAY(),"Y")</f>
        <v>2</v>
      </c>
      <c r="R12" t="str">
        <f ca="1">IF(YEAR(Table1[[#This Row],[Joining Date]])=YEAR(TODAY()),"Yes","No")</f>
        <v>No</v>
      </c>
      <c r="S12" t="str">
        <f ca="1">IF(Table1[[#This Row],[Experience]]&gt;5,"Yes","No")</f>
        <v>No</v>
      </c>
      <c r="T12" t="str">
        <f>TEXT(Table1[[#This Row],[Joining Date]],"mmmm")</f>
        <v>January</v>
      </c>
      <c r="U12" t="str">
        <f>TEXT(Table1[[#This Row],[Joining Date]],"yyyy")</f>
        <v>2024</v>
      </c>
      <c r="V12" s="5">
        <f ca="1">TODAY()-Table1[[#This Row],[Joining Date]]</f>
        <v>937</v>
      </c>
      <c r="W12" t="str">
        <f>LEFT(Table1[[#This Row],[Employee Name]],FIND(" ",Table1[[#This Row],[Employee Name]])-1)</f>
        <v>Aarav</v>
      </c>
      <c r="X12" t="str">
        <f>RIGHT(Table1[[#This Row],[Employee Name]],LEN(Table1[[#This Row],[Employee Name]])-FIND(" ",Table1[[#This Row],[Employee Name]]))</f>
        <v>Sharma</v>
      </c>
      <c r="Y12" t="str">
        <f>Table1[[#This Row],[Department]]&amp;"-"&amp;Table1[[#This Row],[Employee ID]]</f>
        <v>Sales-E00390</v>
      </c>
      <c r="Z12" t="str">
        <f>LEFT(Table1[[#This Row],[Department]],3)</f>
        <v>Sal</v>
      </c>
      <c r="AA12" t="str">
        <f>_xlfn.XLOOKUP(Table1[[#This Row],[Manager ID]],MANAGERS!A:A,MANAGERS!B:B)</f>
        <v>Manager_12</v>
      </c>
      <c r="AB12" t="str" cm="1">
        <f t="array" ref="AB12">_xlfn.XLOOKUP(Table1[[#This Row],[Manager ID]],Table2[[#All],[Manager ID]],Table2[[#All],[Department Head]])</f>
        <v>Marketing</v>
      </c>
      <c r="AC12" s="2">
        <f>_xlfn.XLOOKUP(Table1[[#This Row],[City]],L:L,O:O)</f>
        <v>0.23674293405114402</v>
      </c>
      <c r="AD12" t="str" cm="1">
        <f t="array" ref="AD12">_xlfn.IFS(Table1[[#This Row],[Performance Score]]&gt;=90,"Excellent",Table1[[#This Row],[Performance Score]]&gt;=75,"Good",Table1[[#This Row],[Performance Score]]&gt;=60,"Average",Table1[[#This Row],[Performance Score]]&lt;=60,"Need Improvement")</f>
        <v>Average</v>
      </c>
      <c r="AE12" t="str">
        <f>IF(AND(Table1[[#This Row],[Attendance %]]&gt;=80,(Table1[[#This Row],[Performance Score]]&gt;=80)),"Eligible","Not Eligible")</f>
        <v>Not Eligible</v>
      </c>
      <c r="AF12" t="str">
        <f>IF(Table1[[#This Row],[Performance Score]]&gt;=80,"High Performer","Low Performer")</f>
        <v>Low Performer</v>
      </c>
      <c r="AG12" t="str" cm="1">
        <f t="array" aca="1" ref="AG12" ca="1">_xlfn.IFS(Table1[[#This Row],[Experience]]&lt;=3,"Junior",Table1[[#This Row],[Experience]]&lt;=7,"Mid Level",Table1[[#This Row],[Experience]]&gt;=7,"Senior")</f>
        <v>Junior</v>
      </c>
      <c r="AH12" t="str">
        <f>IF(Table1[[#This Row],[Attendance %]]&gt;75,"OK","Below 75")</f>
        <v>OK</v>
      </c>
      <c r="AI12" t="b">
        <f>ISBLANK(Table1[[#This Row],[Employee ID]])</f>
        <v>0</v>
      </c>
      <c r="AJ12" t="b">
        <f>ISNUMBER(Table1[[#This Row],[Total Salary  ]])</f>
        <v>1</v>
      </c>
      <c r="AK12" t="str">
        <f>IFERROR(_xlfn.XLOOKUP(Table1[[#This Row],[Manager ID]],MANAGERS!A:A,MANAGERS!B:B),"Not Found")</f>
        <v>Manager_12</v>
      </c>
    </row>
    <row r="13" spans="1:37" x14ac:dyDescent="0.2">
      <c r="A13" t="s">
        <v>3645</v>
      </c>
      <c r="B13" t="s">
        <v>89</v>
      </c>
      <c r="C13" t="s">
        <v>15</v>
      </c>
      <c r="D13" t="s">
        <v>43</v>
      </c>
      <c r="E13" t="s">
        <v>17</v>
      </c>
      <c r="F13" s="1">
        <v>44102</v>
      </c>
      <c r="G13" s="1">
        <v>36051</v>
      </c>
      <c r="H13">
        <v>118532</v>
      </c>
      <c r="I13">
        <v>28103</v>
      </c>
      <c r="J13">
        <v>87</v>
      </c>
      <c r="K13">
        <v>88</v>
      </c>
      <c r="L13" t="s">
        <v>34</v>
      </c>
      <c r="M13">
        <v>119</v>
      </c>
      <c r="N13">
        <f>Table1[[#This Row],[Basic Salary]]+Table1[[#This Row],[Bonus]]</f>
        <v>146635</v>
      </c>
      <c r="O13" s="2">
        <f>Table1[[#This Row],[Bonus]]/Table1[[#This Row],[Basic Salary]]</f>
        <v>0.23709209327439004</v>
      </c>
      <c r="P13">
        <f ca="1">DATEDIF(Table1[[#This Row],[Date of Birth]],TODAY(),"Y")</f>
        <v>27</v>
      </c>
      <c r="Q13">
        <f ca="1">DATEDIF(Table1[[#This Row],[Joining Date]],TODAY(),"Y")</f>
        <v>5</v>
      </c>
      <c r="R13" t="str">
        <f ca="1">IF(YEAR(Table1[[#This Row],[Joining Date]])=YEAR(TODAY()),"Yes","No")</f>
        <v>No</v>
      </c>
      <c r="S13" t="str">
        <f ca="1">IF(Table1[[#This Row],[Experience]]&gt;5,"Yes","No")</f>
        <v>No</v>
      </c>
      <c r="T13" t="str">
        <f>TEXT(Table1[[#This Row],[Joining Date]],"mmmm")</f>
        <v>September</v>
      </c>
      <c r="U13" t="str">
        <f>TEXT(Table1[[#This Row],[Joining Date]],"yyyy")</f>
        <v>2020</v>
      </c>
      <c r="V13" s="5">
        <f ca="1">TODAY()-Table1[[#This Row],[Joining Date]]</f>
        <v>2137</v>
      </c>
      <c r="W13" t="str">
        <f>LEFT(Table1[[#This Row],[Employee Name]],FIND(" ",Table1[[#This Row],[Employee Name]])-1)</f>
        <v>Tarun</v>
      </c>
      <c r="X13" t="str">
        <f>RIGHT(Table1[[#This Row],[Employee Name]],LEN(Table1[[#This Row],[Employee Name]])-FIND(" ",Table1[[#This Row],[Employee Name]]))</f>
        <v>Verma</v>
      </c>
      <c r="Y13" t="str">
        <f>Table1[[#This Row],[Department]]&amp;"-"&amp;Table1[[#This Row],[Employee ID]]</f>
        <v>Operations-E03589</v>
      </c>
      <c r="Z13" t="str">
        <f>LEFT(Table1[[#This Row],[Department]],3)</f>
        <v>Ope</v>
      </c>
      <c r="AA13" t="str">
        <f>_xlfn.XLOOKUP(Table1[[#This Row],[Manager ID]],MANAGERS!A:A,MANAGERS!B:B)</f>
        <v>Manager_19</v>
      </c>
      <c r="AB13" t="str" cm="1">
        <f t="array" ref="AB13">_xlfn.XLOOKUP(Table1[[#This Row],[Manager ID]],Table2[[#All],[Manager ID]],Table2[[#All],[Department Head]])</f>
        <v>Support</v>
      </c>
      <c r="AC13" s="2">
        <f>_xlfn.XLOOKUP(Table1[[#This Row],[City]],L:L,O:O)</f>
        <v>0.24030340748661314</v>
      </c>
      <c r="AD13" t="str" cm="1">
        <f t="array" ref="AD13">_xlfn.IFS(Table1[[#This Row],[Performance Score]]&gt;=90,"Excellent",Table1[[#This Row],[Performance Score]]&gt;=75,"Good",Table1[[#This Row],[Performance Score]]&gt;=60,"Average",Table1[[#This Row],[Performance Score]]&lt;=60,"Need Improvement")</f>
        <v>Good</v>
      </c>
      <c r="AE13" t="str">
        <f>IF(AND(Table1[[#This Row],[Attendance %]]&gt;=80,(Table1[[#This Row],[Performance Score]]&gt;=80)),"Eligible","Not Eligible")</f>
        <v>Eligible</v>
      </c>
      <c r="AF13" t="str">
        <f>IF(Table1[[#This Row],[Performance Score]]&gt;=80,"High Performer","Low Performer")</f>
        <v>High Performer</v>
      </c>
      <c r="AG13" t="str" cm="1">
        <f t="array" aca="1" ref="AG13" ca="1">_xlfn.IFS(Table1[[#This Row],[Experience]]&lt;=3,"Junior",Table1[[#This Row],[Experience]]&lt;=7,"Mid Level",Table1[[#This Row],[Experience]]&gt;=7,"Senior")</f>
        <v>Mid Level</v>
      </c>
      <c r="AH13" t="str">
        <f>IF(Table1[[#This Row],[Attendance %]]&gt;75,"OK","Below 75")</f>
        <v>OK</v>
      </c>
      <c r="AI13" t="b">
        <f>ISBLANK(Table1[[#This Row],[Employee ID]])</f>
        <v>0</v>
      </c>
      <c r="AJ13" t="b">
        <f>ISNUMBER(Table1[[#This Row],[Total Salary  ]])</f>
        <v>1</v>
      </c>
      <c r="AK13" t="str">
        <f>IFERROR(_xlfn.XLOOKUP(Table1[[#This Row],[Manager ID]],MANAGERS!A:A,MANAGERS!B:B),"Not Found")</f>
        <v>Manager_19</v>
      </c>
    </row>
    <row r="14" spans="1:37" x14ac:dyDescent="0.2">
      <c r="A14" t="s">
        <v>1176</v>
      </c>
      <c r="B14" t="s">
        <v>39</v>
      </c>
      <c r="C14" t="s">
        <v>15</v>
      </c>
      <c r="D14" t="s">
        <v>43</v>
      </c>
      <c r="E14" t="s">
        <v>51</v>
      </c>
      <c r="F14" s="1">
        <v>42818</v>
      </c>
      <c r="G14" s="1">
        <v>30495</v>
      </c>
      <c r="H14">
        <v>119728</v>
      </c>
      <c r="I14">
        <v>26887</v>
      </c>
      <c r="J14">
        <v>97</v>
      </c>
      <c r="K14">
        <v>79</v>
      </c>
      <c r="L14" t="s">
        <v>37</v>
      </c>
      <c r="M14">
        <v>111</v>
      </c>
      <c r="N14">
        <f>Table1[[#This Row],[Basic Salary]]+Table1[[#This Row],[Bonus]]</f>
        <v>146615</v>
      </c>
      <c r="O14" s="2">
        <f>Table1[[#This Row],[Bonus]]/Table1[[#This Row],[Basic Salary]]</f>
        <v>0.22456735266604302</v>
      </c>
      <c r="P14">
        <f ca="1">DATEDIF(Table1[[#This Row],[Date of Birth]],TODAY(),"Y")</f>
        <v>43</v>
      </c>
      <c r="Q14">
        <f ca="1">DATEDIF(Table1[[#This Row],[Joining Date]],TODAY(),"Y")</f>
        <v>9</v>
      </c>
      <c r="R14" t="str">
        <f ca="1">IF(YEAR(Table1[[#This Row],[Joining Date]])=YEAR(TODAY()),"Yes","No")</f>
        <v>No</v>
      </c>
      <c r="S14" t="str">
        <f ca="1">IF(Table1[[#This Row],[Experience]]&gt;5,"Yes","No")</f>
        <v>Yes</v>
      </c>
      <c r="T14" t="str">
        <f>TEXT(Table1[[#This Row],[Joining Date]],"mmmm")</f>
        <v>March</v>
      </c>
      <c r="U14" t="str">
        <f>TEXT(Table1[[#This Row],[Joining Date]],"yyyy")</f>
        <v>2017</v>
      </c>
      <c r="V14" s="5">
        <f ca="1">TODAY()-Table1[[#This Row],[Joining Date]]</f>
        <v>3421</v>
      </c>
      <c r="W14" t="str">
        <f>LEFT(Table1[[#This Row],[Employee Name]],FIND(" ",Table1[[#This Row],[Employee Name]])-1)</f>
        <v>Karan</v>
      </c>
      <c r="X14" t="str">
        <f>RIGHT(Table1[[#This Row],[Employee Name]],LEN(Table1[[#This Row],[Employee Name]])-FIND(" ",Table1[[#This Row],[Employee Name]]))</f>
        <v>Malhotra</v>
      </c>
      <c r="Y14" t="str">
        <f>Table1[[#This Row],[Department]]&amp;"-"&amp;Table1[[#This Row],[Employee ID]]</f>
        <v>Operations-E01120</v>
      </c>
      <c r="Z14" t="str">
        <f>LEFT(Table1[[#This Row],[Department]],3)</f>
        <v>Ope</v>
      </c>
      <c r="AA14" t="str">
        <f>_xlfn.XLOOKUP(Table1[[#This Row],[Manager ID]],MANAGERS!A:A,MANAGERS!B:B)</f>
        <v>Manager_11</v>
      </c>
      <c r="AB14" t="str" cm="1">
        <f t="array" ref="AB14">_xlfn.XLOOKUP(Table1[[#This Row],[Manager ID]],Table2[[#All],[Manager ID]],Table2[[#All],[Department Head]])</f>
        <v>Marketing</v>
      </c>
      <c r="AC14" s="2">
        <f>_xlfn.XLOOKUP(Table1[[#This Row],[City]],L:L,O:O)</f>
        <v>0.24036902712549932</v>
      </c>
      <c r="AD14" t="str" cm="1">
        <f t="array" ref="AD14">_xlfn.IFS(Table1[[#This Row],[Performance Score]]&gt;=90,"Excellent",Table1[[#This Row],[Performance Score]]&gt;=75,"Good",Table1[[#This Row],[Performance Score]]&gt;=60,"Average",Table1[[#This Row],[Performance Score]]&lt;=60,"Need Improvement")</f>
        <v>Good</v>
      </c>
      <c r="AE14" t="str">
        <f>IF(AND(Table1[[#This Row],[Attendance %]]&gt;=80,(Table1[[#This Row],[Performance Score]]&gt;=80)),"Eligible","Not Eligible")</f>
        <v>Not Eligible</v>
      </c>
      <c r="AF14" t="str">
        <f>IF(Table1[[#This Row],[Performance Score]]&gt;=80,"High Performer","Low Performer")</f>
        <v>Low Performer</v>
      </c>
      <c r="AG14" t="str" cm="1">
        <f t="array" aca="1" ref="AG14" ca="1">_xlfn.IFS(Table1[[#This Row],[Experience]]&lt;=3,"Junior",Table1[[#This Row],[Experience]]&lt;=7,"Mid Level",Table1[[#This Row],[Experience]]&gt;=7,"Senior")</f>
        <v>Senior</v>
      </c>
      <c r="AH14" t="str">
        <f>IF(Table1[[#This Row],[Attendance %]]&gt;75,"OK","Below 75")</f>
        <v>OK</v>
      </c>
      <c r="AI14" t="b">
        <f>ISBLANK(Table1[[#This Row],[Employee ID]])</f>
        <v>0</v>
      </c>
      <c r="AJ14" t="b">
        <f>ISNUMBER(Table1[[#This Row],[Total Salary  ]])</f>
        <v>1</v>
      </c>
      <c r="AK14" t="str">
        <f>IFERROR(_xlfn.XLOOKUP(Table1[[#This Row],[Manager ID]],MANAGERS!A:A,MANAGERS!B:B),"Not Found")</f>
        <v>Manager_11</v>
      </c>
    </row>
    <row r="15" spans="1:37" x14ac:dyDescent="0.2">
      <c r="A15" t="s">
        <v>3638</v>
      </c>
      <c r="B15" t="s">
        <v>50</v>
      </c>
      <c r="C15" t="s">
        <v>21</v>
      </c>
      <c r="D15" t="s">
        <v>33</v>
      </c>
      <c r="E15" t="s">
        <v>65</v>
      </c>
      <c r="F15" s="1">
        <v>42992</v>
      </c>
      <c r="G15" s="1">
        <v>37364</v>
      </c>
      <c r="H15">
        <v>119583</v>
      </c>
      <c r="I15">
        <v>26925</v>
      </c>
      <c r="J15">
        <v>90</v>
      </c>
      <c r="K15">
        <v>58</v>
      </c>
      <c r="L15" t="s">
        <v>23</v>
      </c>
      <c r="M15">
        <v>116</v>
      </c>
      <c r="N15">
        <f>Table1[[#This Row],[Basic Salary]]+Table1[[#This Row],[Bonus]]</f>
        <v>146508</v>
      </c>
      <c r="O15" s="2">
        <f>Table1[[#This Row],[Bonus]]/Table1[[#This Row],[Basic Salary]]</f>
        <v>0.22515742204159453</v>
      </c>
      <c r="P15">
        <f ca="1">DATEDIF(Table1[[#This Row],[Date of Birth]],TODAY(),"Y")</f>
        <v>24</v>
      </c>
      <c r="Q15">
        <f ca="1">DATEDIF(Table1[[#This Row],[Joining Date]],TODAY(),"Y")</f>
        <v>8</v>
      </c>
      <c r="R15" t="str">
        <f ca="1">IF(YEAR(Table1[[#This Row],[Joining Date]])=YEAR(TODAY()),"Yes","No")</f>
        <v>No</v>
      </c>
      <c r="S15" t="str">
        <f ca="1">IF(Table1[[#This Row],[Experience]]&gt;5,"Yes","No")</f>
        <v>Yes</v>
      </c>
      <c r="T15" t="str">
        <f>TEXT(Table1[[#This Row],[Joining Date]],"mmmm")</f>
        <v>September</v>
      </c>
      <c r="U15" t="str">
        <f>TEXT(Table1[[#This Row],[Joining Date]],"yyyy")</f>
        <v>2017</v>
      </c>
      <c r="V15" s="5">
        <f ca="1">TODAY()-Table1[[#This Row],[Joining Date]]</f>
        <v>3247</v>
      </c>
      <c r="W15" t="str">
        <f>LEFT(Table1[[#This Row],[Employee Name]],FIND(" ",Table1[[#This Row],[Employee Name]])-1)</f>
        <v>Ravi</v>
      </c>
      <c r="X15" t="str">
        <f>RIGHT(Table1[[#This Row],[Employee Name]],LEN(Table1[[#This Row],[Employee Name]])-FIND(" ",Table1[[#This Row],[Employee Name]]))</f>
        <v>Teja</v>
      </c>
      <c r="Y15" t="str">
        <f>Table1[[#This Row],[Department]]&amp;"-"&amp;Table1[[#This Row],[Employee ID]]</f>
        <v>Marketing-E03582</v>
      </c>
      <c r="Z15" t="str">
        <f>LEFT(Table1[[#This Row],[Department]],3)</f>
        <v>Mar</v>
      </c>
      <c r="AA15" t="str">
        <f>_xlfn.XLOOKUP(Table1[[#This Row],[Manager ID]],MANAGERS!A:A,MANAGERS!B:B)</f>
        <v>Manager_16</v>
      </c>
      <c r="AB15" t="str" cm="1">
        <f t="array" ref="AB15">_xlfn.XLOOKUP(Table1[[#This Row],[Manager ID]],Table2[[#All],[Manager ID]],Table2[[#All],[Department Head]])</f>
        <v>Sales</v>
      </c>
      <c r="AC15" s="2">
        <f>_xlfn.XLOOKUP(Table1[[#This Row],[City]],L:L,O:O)</f>
        <v>0.23486488519629886</v>
      </c>
      <c r="AD15" t="str" cm="1">
        <f t="array" ref="AD15">_xlfn.IFS(Table1[[#This Row],[Performance Score]]&gt;=90,"Excellent",Table1[[#This Row],[Performance Score]]&gt;=75,"Good",Table1[[#This Row],[Performance Score]]&gt;=60,"Average",Table1[[#This Row],[Performance Score]]&lt;=60,"Need Improvement")</f>
        <v>Need Improvement</v>
      </c>
      <c r="AE15" t="str">
        <f>IF(AND(Table1[[#This Row],[Attendance %]]&gt;=80,(Table1[[#This Row],[Performance Score]]&gt;=80)),"Eligible","Not Eligible")</f>
        <v>Not Eligible</v>
      </c>
      <c r="AF15" t="str">
        <f>IF(Table1[[#This Row],[Performance Score]]&gt;=80,"High Performer","Low Performer")</f>
        <v>Low Performer</v>
      </c>
      <c r="AG15" t="str" cm="1">
        <f t="array" aca="1" ref="AG15" ca="1">_xlfn.IFS(Table1[[#This Row],[Experience]]&lt;=3,"Junior",Table1[[#This Row],[Experience]]&lt;=7,"Mid Level",Table1[[#This Row],[Experience]]&gt;=7,"Senior")</f>
        <v>Senior</v>
      </c>
      <c r="AH15" t="str">
        <f>IF(Table1[[#This Row],[Attendance %]]&gt;75,"OK","Below 75")</f>
        <v>OK</v>
      </c>
      <c r="AI15" t="b">
        <f>ISBLANK(Table1[[#This Row],[Employee ID]])</f>
        <v>0</v>
      </c>
      <c r="AJ15" t="b">
        <f>ISNUMBER(Table1[[#This Row],[Total Salary  ]])</f>
        <v>1</v>
      </c>
      <c r="AK15" t="str">
        <f>IFERROR(_xlfn.XLOOKUP(Table1[[#This Row],[Manager ID]],MANAGERS!A:A,MANAGERS!B:B),"Not Found")</f>
        <v>Manager_16</v>
      </c>
    </row>
    <row r="16" spans="1:37" x14ac:dyDescent="0.2">
      <c r="A16" t="s">
        <v>579</v>
      </c>
      <c r="B16" t="s">
        <v>129</v>
      </c>
      <c r="C16" t="s">
        <v>15</v>
      </c>
      <c r="D16" t="s">
        <v>33</v>
      </c>
      <c r="E16" t="s">
        <v>65</v>
      </c>
      <c r="F16" s="1">
        <v>44716</v>
      </c>
      <c r="G16" s="1">
        <v>33343</v>
      </c>
      <c r="H16">
        <v>116841</v>
      </c>
      <c r="I16">
        <v>29567</v>
      </c>
      <c r="J16">
        <v>65</v>
      </c>
      <c r="K16">
        <v>53</v>
      </c>
      <c r="L16" t="s">
        <v>37</v>
      </c>
      <c r="M16">
        <v>113</v>
      </c>
      <c r="N16">
        <f>Table1[[#This Row],[Basic Salary]]+Table1[[#This Row],[Bonus]]</f>
        <v>146408</v>
      </c>
      <c r="O16" s="2">
        <f>Table1[[#This Row],[Bonus]]/Table1[[#This Row],[Basic Salary]]</f>
        <v>0.25305329464828269</v>
      </c>
      <c r="P16">
        <f ca="1">DATEDIF(Table1[[#This Row],[Date of Birth]],TODAY(),"Y")</f>
        <v>35</v>
      </c>
      <c r="Q16">
        <f ca="1">DATEDIF(Table1[[#This Row],[Joining Date]],TODAY(),"Y")</f>
        <v>4</v>
      </c>
      <c r="R16" t="str">
        <f ca="1">IF(YEAR(Table1[[#This Row],[Joining Date]])=YEAR(TODAY()),"Yes","No")</f>
        <v>No</v>
      </c>
      <c r="S16" t="str">
        <f ca="1">IF(Table1[[#This Row],[Experience]]&gt;5,"Yes","No")</f>
        <v>No</v>
      </c>
      <c r="T16" t="str">
        <f>TEXT(Table1[[#This Row],[Joining Date]],"mmmm")</f>
        <v>June</v>
      </c>
      <c r="U16" t="str">
        <f>TEXT(Table1[[#This Row],[Joining Date]],"yyyy")</f>
        <v>2022</v>
      </c>
      <c r="V16" s="5">
        <f ca="1">TODAY()-Table1[[#This Row],[Joining Date]]</f>
        <v>1523</v>
      </c>
      <c r="W16" t="str">
        <f>LEFT(Table1[[#This Row],[Employee Name]],FIND(" ",Table1[[#This Row],[Employee Name]])-1)</f>
        <v>Aarav</v>
      </c>
      <c r="X16" t="str">
        <f>RIGHT(Table1[[#This Row],[Employee Name]],LEN(Table1[[#This Row],[Employee Name]])-FIND(" ",Table1[[#This Row],[Employee Name]]))</f>
        <v>Sharma</v>
      </c>
      <c r="Y16" t="str">
        <f>Table1[[#This Row],[Department]]&amp;"-"&amp;Table1[[#This Row],[Employee ID]]</f>
        <v>Marketing-E00523</v>
      </c>
      <c r="Z16" t="str">
        <f>LEFT(Table1[[#This Row],[Department]],3)</f>
        <v>Mar</v>
      </c>
      <c r="AA16" t="str">
        <f>_xlfn.XLOOKUP(Table1[[#This Row],[Manager ID]],MANAGERS!A:A,MANAGERS!B:B)</f>
        <v>Manager_13</v>
      </c>
      <c r="AB16" t="str" cm="1">
        <f t="array" ref="AB16">_xlfn.XLOOKUP(Table1[[#This Row],[Manager ID]],Table2[[#All],[Manager ID]],Table2[[#All],[Department Head]])</f>
        <v>HR</v>
      </c>
      <c r="AC16" s="2">
        <f>_xlfn.XLOOKUP(Table1[[#This Row],[City]],L:L,O:O)</f>
        <v>0.24036902712549932</v>
      </c>
      <c r="AD16" t="str" cm="1">
        <f t="array" ref="AD16">_xlfn.IFS(Table1[[#This Row],[Performance Score]]&gt;=90,"Excellent",Table1[[#This Row],[Performance Score]]&gt;=75,"Good",Table1[[#This Row],[Performance Score]]&gt;=60,"Average",Table1[[#This Row],[Performance Score]]&lt;=60,"Need Improvement")</f>
        <v>Need Improvement</v>
      </c>
      <c r="AE16" t="str">
        <f>IF(AND(Table1[[#This Row],[Attendance %]]&gt;=80,(Table1[[#This Row],[Performance Score]]&gt;=80)),"Eligible","Not Eligible")</f>
        <v>Not Eligible</v>
      </c>
      <c r="AF16" t="str">
        <f>IF(Table1[[#This Row],[Performance Score]]&gt;=80,"High Performer","Low Performer")</f>
        <v>Low Performer</v>
      </c>
      <c r="AG16" t="str" cm="1">
        <f t="array" aca="1" ref="AG16" ca="1">_xlfn.IFS(Table1[[#This Row],[Experience]]&lt;=3,"Junior",Table1[[#This Row],[Experience]]&lt;=7,"Mid Level",Table1[[#This Row],[Experience]]&gt;=7,"Senior")</f>
        <v>Mid Level</v>
      </c>
      <c r="AH16" t="str">
        <f>IF(Table1[[#This Row],[Attendance %]]&gt;75,"OK","Below 75")</f>
        <v>Below 75</v>
      </c>
      <c r="AI16" t="b">
        <f>ISBLANK(Table1[[#This Row],[Employee ID]])</f>
        <v>0</v>
      </c>
      <c r="AJ16" t="b">
        <f>ISNUMBER(Table1[[#This Row],[Total Salary  ]])</f>
        <v>1</v>
      </c>
      <c r="AK16" t="str">
        <f>IFERROR(_xlfn.XLOOKUP(Table1[[#This Row],[Manager ID]],MANAGERS!A:A,MANAGERS!B:B),"Not Found")</f>
        <v>Manager_13</v>
      </c>
    </row>
    <row r="17" spans="1:37" x14ac:dyDescent="0.2">
      <c r="A17" t="s">
        <v>2877</v>
      </c>
      <c r="B17" t="s">
        <v>87</v>
      </c>
      <c r="C17" t="s">
        <v>15</v>
      </c>
      <c r="D17" t="s">
        <v>46</v>
      </c>
      <c r="E17" t="s">
        <v>30</v>
      </c>
      <c r="F17" s="1">
        <v>43547</v>
      </c>
      <c r="G17" s="1">
        <v>40944</v>
      </c>
      <c r="H17">
        <v>119102</v>
      </c>
      <c r="I17">
        <v>27184</v>
      </c>
      <c r="J17">
        <v>77</v>
      </c>
      <c r="K17">
        <v>84</v>
      </c>
      <c r="L17" t="s">
        <v>27</v>
      </c>
      <c r="M17">
        <v>103</v>
      </c>
      <c r="N17">
        <f>Table1[[#This Row],[Basic Salary]]+Table1[[#This Row],[Bonus]]</f>
        <v>146286</v>
      </c>
      <c r="O17" s="2">
        <f>Table1[[#This Row],[Bonus]]/Table1[[#This Row],[Basic Salary]]</f>
        <v>0.2282413393561821</v>
      </c>
      <c r="P17">
        <f ca="1">DATEDIF(Table1[[#This Row],[Date of Birth]],TODAY(),"Y")</f>
        <v>14</v>
      </c>
      <c r="Q17">
        <f ca="1">DATEDIF(Table1[[#This Row],[Joining Date]],TODAY(),"Y")</f>
        <v>7</v>
      </c>
      <c r="R17" t="str">
        <f ca="1">IF(YEAR(Table1[[#This Row],[Joining Date]])=YEAR(TODAY()),"Yes","No")</f>
        <v>No</v>
      </c>
      <c r="S17" t="str">
        <f ca="1">IF(Table1[[#This Row],[Experience]]&gt;5,"Yes","No")</f>
        <v>Yes</v>
      </c>
      <c r="T17" t="str">
        <f>TEXT(Table1[[#This Row],[Joining Date]],"mmmm")</f>
        <v>March</v>
      </c>
      <c r="U17" t="str">
        <f>TEXT(Table1[[#This Row],[Joining Date]],"yyyy")</f>
        <v>2019</v>
      </c>
      <c r="V17" s="5">
        <f ca="1">TODAY()-Table1[[#This Row],[Joining Date]]</f>
        <v>2692</v>
      </c>
      <c r="W17" t="str">
        <f>LEFT(Table1[[#This Row],[Employee Name]],FIND(" ",Table1[[#This Row],[Employee Name]])-1)</f>
        <v>Arjun</v>
      </c>
      <c r="X17" t="str">
        <f>RIGHT(Table1[[#This Row],[Employee Name]],LEN(Table1[[#This Row],[Employee Name]])-FIND(" ",Table1[[#This Row],[Employee Name]]))</f>
        <v>Mehta</v>
      </c>
      <c r="Y17" t="str">
        <f>Table1[[#This Row],[Department]]&amp;"-"&amp;Table1[[#This Row],[Employee ID]]</f>
        <v>Support-E02821</v>
      </c>
      <c r="Z17" t="str">
        <f>LEFT(Table1[[#This Row],[Department]],3)</f>
        <v>Sup</v>
      </c>
      <c r="AA17" t="str">
        <f>_xlfn.XLOOKUP(Table1[[#This Row],[Manager ID]],MANAGERS!A:A,MANAGERS!B:B)</f>
        <v>Manager_3</v>
      </c>
      <c r="AB17" t="str" cm="1">
        <f t="array" ref="AB17">_xlfn.XLOOKUP(Table1[[#This Row],[Manager ID]],Table2[[#All],[Manager ID]],Table2[[#All],[Department Head]])</f>
        <v>IT</v>
      </c>
      <c r="AC17" s="2">
        <f>_xlfn.XLOOKUP(Table1[[#This Row],[City]],L:L,O:O)</f>
        <v>0.23674293405114402</v>
      </c>
      <c r="AD17" t="str" cm="1">
        <f t="array" ref="AD17">_xlfn.IFS(Table1[[#This Row],[Performance Score]]&gt;=90,"Excellent",Table1[[#This Row],[Performance Score]]&gt;=75,"Good",Table1[[#This Row],[Performance Score]]&gt;=60,"Average",Table1[[#This Row],[Performance Score]]&lt;=60,"Need Improvement")</f>
        <v>Good</v>
      </c>
      <c r="AE17" t="str">
        <f>IF(AND(Table1[[#This Row],[Attendance %]]&gt;=80,(Table1[[#This Row],[Performance Score]]&gt;=80)),"Eligible","Not Eligible")</f>
        <v>Not Eligible</v>
      </c>
      <c r="AF17" t="str">
        <f>IF(Table1[[#This Row],[Performance Score]]&gt;=80,"High Performer","Low Performer")</f>
        <v>High Performer</v>
      </c>
      <c r="AG17" t="str" cm="1">
        <f t="array" aca="1" ref="AG17" ca="1">_xlfn.IFS(Table1[[#This Row],[Experience]]&lt;=3,"Junior",Table1[[#This Row],[Experience]]&lt;=7,"Mid Level",Table1[[#This Row],[Experience]]&gt;=7,"Senior")</f>
        <v>Mid Level</v>
      </c>
      <c r="AH17" t="str">
        <f>IF(Table1[[#This Row],[Attendance %]]&gt;75,"OK","Below 75")</f>
        <v>OK</v>
      </c>
      <c r="AI17" t="b">
        <f>ISBLANK(Table1[[#This Row],[Employee ID]])</f>
        <v>0</v>
      </c>
      <c r="AJ17" t="b">
        <f>ISNUMBER(Table1[[#This Row],[Total Salary  ]])</f>
        <v>1</v>
      </c>
      <c r="AK17" t="str">
        <f>IFERROR(_xlfn.XLOOKUP(Table1[[#This Row],[Manager ID]],MANAGERS!A:A,MANAGERS!B:B),"Not Found")</f>
        <v>Manager_3</v>
      </c>
    </row>
    <row r="18" spans="1:37" x14ac:dyDescent="0.2">
      <c r="A18" t="s">
        <v>4749</v>
      </c>
      <c r="B18" t="s">
        <v>20</v>
      </c>
      <c r="C18" t="s">
        <v>21</v>
      </c>
      <c r="D18" t="s">
        <v>33</v>
      </c>
      <c r="E18" t="s">
        <v>30</v>
      </c>
      <c r="F18" s="1">
        <v>43975</v>
      </c>
      <c r="G18" s="1">
        <v>37154</v>
      </c>
      <c r="H18">
        <v>119598</v>
      </c>
      <c r="I18">
        <v>26669</v>
      </c>
      <c r="J18">
        <v>84</v>
      </c>
      <c r="K18">
        <v>96</v>
      </c>
      <c r="L18" t="s">
        <v>37</v>
      </c>
      <c r="M18">
        <v>104</v>
      </c>
      <c r="N18">
        <f>Table1[[#This Row],[Basic Salary]]+Table1[[#This Row],[Bonus]]</f>
        <v>146267</v>
      </c>
      <c r="O18" s="2">
        <f>Table1[[#This Row],[Bonus]]/Table1[[#This Row],[Basic Salary]]</f>
        <v>0.22298867874044717</v>
      </c>
      <c r="P18">
        <f ca="1">DATEDIF(Table1[[#This Row],[Date of Birth]],TODAY(),"Y")</f>
        <v>24</v>
      </c>
      <c r="Q18">
        <f ca="1">DATEDIF(Table1[[#This Row],[Joining Date]],TODAY(),"Y")</f>
        <v>6</v>
      </c>
      <c r="R18" t="str">
        <f ca="1">IF(YEAR(Table1[[#This Row],[Joining Date]])=YEAR(TODAY()),"Yes","No")</f>
        <v>No</v>
      </c>
      <c r="S18" t="str">
        <f ca="1">IF(Table1[[#This Row],[Experience]]&gt;5,"Yes","No")</f>
        <v>Yes</v>
      </c>
      <c r="T18" t="str">
        <f>TEXT(Table1[[#This Row],[Joining Date]],"mmmm")</f>
        <v>May</v>
      </c>
      <c r="U18" t="str">
        <f>TEXT(Table1[[#This Row],[Joining Date]],"yyyy")</f>
        <v>2020</v>
      </c>
      <c r="V18" s="5">
        <f ca="1">TODAY()-Table1[[#This Row],[Joining Date]]</f>
        <v>2264</v>
      </c>
      <c r="W18" t="str">
        <f>LEFT(Table1[[#This Row],[Employee Name]],FIND(" ",Table1[[#This Row],[Employee Name]])-1)</f>
        <v>Rahul</v>
      </c>
      <c r="X18" t="str">
        <f>RIGHT(Table1[[#This Row],[Employee Name]],LEN(Table1[[#This Row],[Employee Name]])-FIND(" ",Table1[[#This Row],[Employee Name]]))</f>
        <v>Verma</v>
      </c>
      <c r="Y18" t="str">
        <f>Table1[[#This Row],[Department]]&amp;"-"&amp;Table1[[#This Row],[Employee ID]]</f>
        <v>Marketing-E04693</v>
      </c>
      <c r="Z18" t="str">
        <f>LEFT(Table1[[#This Row],[Department]],3)</f>
        <v>Mar</v>
      </c>
      <c r="AA18" t="str">
        <f>_xlfn.XLOOKUP(Table1[[#This Row],[Manager ID]],MANAGERS!A:A,MANAGERS!B:B)</f>
        <v>Manager_4</v>
      </c>
      <c r="AB18" t="str" cm="1">
        <f t="array" ref="AB18">_xlfn.XLOOKUP(Table1[[#This Row],[Manager ID]],Table2[[#All],[Manager ID]],Table2[[#All],[Department Head]])</f>
        <v>Finance</v>
      </c>
      <c r="AC18" s="2">
        <f>_xlfn.XLOOKUP(Table1[[#This Row],[City]],L:L,O:O)</f>
        <v>0.24036902712549932</v>
      </c>
      <c r="AD18" t="str" cm="1">
        <f t="array" ref="AD18">_xlfn.IFS(Table1[[#This Row],[Performance Score]]&gt;=90,"Excellent",Table1[[#This Row],[Performance Score]]&gt;=75,"Good",Table1[[#This Row],[Performance Score]]&gt;=60,"Average",Table1[[#This Row],[Performance Score]]&lt;=60,"Need Improvement")</f>
        <v>Excellent</v>
      </c>
      <c r="AE18" t="str">
        <f>IF(AND(Table1[[#This Row],[Attendance %]]&gt;=80,(Table1[[#This Row],[Performance Score]]&gt;=80)),"Eligible","Not Eligible")</f>
        <v>Eligible</v>
      </c>
      <c r="AF18" t="str">
        <f>IF(Table1[[#This Row],[Performance Score]]&gt;=80,"High Performer","Low Performer")</f>
        <v>High Performer</v>
      </c>
      <c r="AG18" t="str" cm="1">
        <f t="array" aca="1" ref="AG18" ca="1">_xlfn.IFS(Table1[[#This Row],[Experience]]&lt;=3,"Junior",Table1[[#This Row],[Experience]]&lt;=7,"Mid Level",Table1[[#This Row],[Experience]]&gt;=7,"Senior")</f>
        <v>Mid Level</v>
      </c>
      <c r="AH18" t="str">
        <f>IF(Table1[[#This Row],[Attendance %]]&gt;75,"OK","Below 75")</f>
        <v>OK</v>
      </c>
      <c r="AI18" t="b">
        <f>ISBLANK(Table1[[#This Row],[Employee ID]])</f>
        <v>0</v>
      </c>
      <c r="AJ18" t="b">
        <f>ISNUMBER(Table1[[#This Row],[Total Salary  ]])</f>
        <v>1</v>
      </c>
      <c r="AK18" t="str">
        <f>IFERROR(_xlfn.XLOOKUP(Table1[[#This Row],[Manager ID]],MANAGERS!A:A,MANAGERS!B:B),"Not Found")</f>
        <v>Manager_4</v>
      </c>
    </row>
    <row r="19" spans="1:37" x14ac:dyDescent="0.2">
      <c r="A19" t="s">
        <v>5016</v>
      </c>
      <c r="B19" t="s">
        <v>89</v>
      </c>
      <c r="C19" t="s">
        <v>21</v>
      </c>
      <c r="D19" t="s">
        <v>40</v>
      </c>
      <c r="E19" t="s">
        <v>65</v>
      </c>
      <c r="F19" s="1">
        <v>44455</v>
      </c>
      <c r="G19" s="1">
        <v>30720</v>
      </c>
      <c r="H19">
        <v>118506</v>
      </c>
      <c r="I19">
        <v>27691</v>
      </c>
      <c r="J19">
        <v>74</v>
      </c>
      <c r="K19">
        <v>46</v>
      </c>
      <c r="L19" t="s">
        <v>53</v>
      </c>
      <c r="M19">
        <v>106</v>
      </c>
      <c r="N19">
        <f>Table1[[#This Row],[Basic Salary]]+Table1[[#This Row],[Bonus]]</f>
        <v>146197</v>
      </c>
      <c r="O19" s="2">
        <f>Table1[[#This Row],[Bonus]]/Table1[[#This Row],[Basic Salary]]</f>
        <v>0.23366749362901457</v>
      </c>
      <c r="P19">
        <f ca="1">DATEDIF(Table1[[#This Row],[Date of Birth]],TODAY(),"Y")</f>
        <v>42</v>
      </c>
      <c r="Q19">
        <f ca="1">DATEDIF(Table1[[#This Row],[Joining Date]],TODAY(),"Y")</f>
        <v>4</v>
      </c>
      <c r="R19" t="str">
        <f ca="1">IF(YEAR(Table1[[#This Row],[Joining Date]])=YEAR(TODAY()),"Yes","No")</f>
        <v>No</v>
      </c>
      <c r="S19" t="str">
        <f ca="1">IF(Table1[[#This Row],[Experience]]&gt;5,"Yes","No")</f>
        <v>No</v>
      </c>
      <c r="T19" t="str">
        <f>TEXT(Table1[[#This Row],[Joining Date]],"mmmm")</f>
        <v>September</v>
      </c>
      <c r="U19" t="str">
        <f>TEXT(Table1[[#This Row],[Joining Date]],"yyyy")</f>
        <v>2021</v>
      </c>
      <c r="V19" s="5">
        <f ca="1">TODAY()-Table1[[#This Row],[Joining Date]]</f>
        <v>1784</v>
      </c>
      <c r="W19" t="str">
        <f>LEFT(Table1[[#This Row],[Employee Name]],FIND(" ",Table1[[#This Row],[Employee Name]])-1)</f>
        <v>Tarun</v>
      </c>
      <c r="X19" t="str">
        <f>RIGHT(Table1[[#This Row],[Employee Name]],LEN(Table1[[#This Row],[Employee Name]])-FIND(" ",Table1[[#This Row],[Employee Name]]))</f>
        <v>Verma</v>
      </c>
      <c r="Y19" t="str">
        <f>Table1[[#This Row],[Department]]&amp;"-"&amp;Table1[[#This Row],[Employee ID]]</f>
        <v>IT-E04960</v>
      </c>
      <c r="Z19" t="str">
        <f>LEFT(Table1[[#This Row],[Department]],3)</f>
        <v>IT</v>
      </c>
      <c r="AA19" t="str">
        <f>_xlfn.XLOOKUP(Table1[[#This Row],[Manager ID]],MANAGERS!A:A,MANAGERS!B:B)</f>
        <v>Manager_6</v>
      </c>
      <c r="AB19" t="str" cm="1">
        <f t="array" ref="AB19">_xlfn.XLOOKUP(Table1[[#This Row],[Manager ID]],Table2[[#All],[Manager ID]],Table2[[#All],[Department Head]])</f>
        <v>HR</v>
      </c>
      <c r="AC19" s="2">
        <f>_xlfn.XLOOKUP(Table1[[#This Row],[City]],L:L,O:O)</f>
        <v>0.23685887225230964</v>
      </c>
      <c r="AD19" t="str" cm="1">
        <f t="array" ref="AD19">_xlfn.IFS(Table1[[#This Row],[Performance Score]]&gt;=90,"Excellent",Table1[[#This Row],[Performance Score]]&gt;=75,"Good",Table1[[#This Row],[Performance Score]]&gt;=60,"Average",Table1[[#This Row],[Performance Score]]&lt;=60,"Need Improvement")</f>
        <v>Need Improvement</v>
      </c>
      <c r="AE19" t="str">
        <f>IF(AND(Table1[[#This Row],[Attendance %]]&gt;=80,(Table1[[#This Row],[Performance Score]]&gt;=80)),"Eligible","Not Eligible")</f>
        <v>Not Eligible</v>
      </c>
      <c r="AF19" t="str">
        <f>IF(Table1[[#This Row],[Performance Score]]&gt;=80,"High Performer","Low Performer")</f>
        <v>Low Performer</v>
      </c>
      <c r="AG19" t="str" cm="1">
        <f t="array" aca="1" ref="AG19" ca="1">_xlfn.IFS(Table1[[#This Row],[Experience]]&lt;=3,"Junior",Table1[[#This Row],[Experience]]&lt;=7,"Mid Level",Table1[[#This Row],[Experience]]&gt;=7,"Senior")</f>
        <v>Mid Level</v>
      </c>
      <c r="AH19" t="str">
        <f>IF(Table1[[#This Row],[Attendance %]]&gt;75,"OK","Below 75")</f>
        <v>Below 75</v>
      </c>
      <c r="AI19" t="b">
        <f>ISBLANK(Table1[[#This Row],[Employee ID]])</f>
        <v>0</v>
      </c>
      <c r="AJ19" t="b">
        <f>ISNUMBER(Table1[[#This Row],[Total Salary  ]])</f>
        <v>1</v>
      </c>
      <c r="AK19" t="str">
        <f>IFERROR(_xlfn.XLOOKUP(Table1[[#This Row],[Manager ID]],MANAGERS!A:A,MANAGERS!B:B),"Not Found")</f>
        <v>Manager_6</v>
      </c>
    </row>
    <row r="20" spans="1:37" x14ac:dyDescent="0.2">
      <c r="A20" t="s">
        <v>3063</v>
      </c>
      <c r="B20" t="s">
        <v>71</v>
      </c>
      <c r="C20" t="s">
        <v>21</v>
      </c>
      <c r="D20" t="s">
        <v>46</v>
      </c>
      <c r="E20" t="s">
        <v>30</v>
      </c>
      <c r="F20" s="1">
        <v>42290</v>
      </c>
      <c r="G20" s="1">
        <v>39054</v>
      </c>
      <c r="H20">
        <v>116824</v>
      </c>
      <c r="I20">
        <v>29240</v>
      </c>
      <c r="J20">
        <v>71</v>
      </c>
      <c r="K20">
        <v>60</v>
      </c>
      <c r="L20" t="s">
        <v>23</v>
      </c>
      <c r="M20">
        <v>103</v>
      </c>
      <c r="N20">
        <f>Table1[[#This Row],[Basic Salary]]+Table1[[#This Row],[Bonus]]</f>
        <v>146064</v>
      </c>
      <c r="O20" s="2">
        <f>Table1[[#This Row],[Bonus]]/Table1[[#This Row],[Basic Salary]]</f>
        <v>0.25029103608847497</v>
      </c>
      <c r="P20">
        <f ca="1">DATEDIF(Table1[[#This Row],[Date of Birth]],TODAY(),"Y")</f>
        <v>19</v>
      </c>
      <c r="Q20">
        <f ca="1">DATEDIF(Table1[[#This Row],[Joining Date]],TODAY(),"Y")</f>
        <v>10</v>
      </c>
      <c r="R20" t="str">
        <f ca="1">IF(YEAR(Table1[[#This Row],[Joining Date]])=YEAR(TODAY()),"Yes","No")</f>
        <v>No</v>
      </c>
      <c r="S20" t="str">
        <f ca="1">IF(Table1[[#This Row],[Experience]]&gt;5,"Yes","No")</f>
        <v>Yes</v>
      </c>
      <c r="T20" t="str">
        <f>TEXT(Table1[[#This Row],[Joining Date]],"mmmm")</f>
        <v>October</v>
      </c>
      <c r="U20" t="str">
        <f>TEXT(Table1[[#This Row],[Joining Date]],"yyyy")</f>
        <v>2015</v>
      </c>
      <c r="V20" s="5">
        <f ca="1">TODAY()-Table1[[#This Row],[Joining Date]]</f>
        <v>3949</v>
      </c>
      <c r="W20" t="str">
        <f>LEFT(Table1[[#This Row],[Employee Name]],FIND(" ",Table1[[#This Row],[Employee Name]])-1)</f>
        <v>Sneha</v>
      </c>
      <c r="X20" t="str">
        <f>RIGHT(Table1[[#This Row],[Employee Name]],LEN(Table1[[#This Row],[Employee Name]])-FIND(" ",Table1[[#This Row],[Employee Name]]))</f>
        <v>Iyer</v>
      </c>
      <c r="Y20" t="str">
        <f>Table1[[#This Row],[Department]]&amp;"-"&amp;Table1[[#This Row],[Employee ID]]</f>
        <v>Support-E03007</v>
      </c>
      <c r="Z20" t="str">
        <f>LEFT(Table1[[#This Row],[Department]],3)</f>
        <v>Sup</v>
      </c>
      <c r="AA20" t="str">
        <f>_xlfn.XLOOKUP(Table1[[#This Row],[Manager ID]],MANAGERS!A:A,MANAGERS!B:B)</f>
        <v>Manager_3</v>
      </c>
      <c r="AB20" t="str" cm="1">
        <f t="array" ref="AB20">_xlfn.XLOOKUP(Table1[[#This Row],[Manager ID]],Table2[[#All],[Manager ID]],Table2[[#All],[Department Head]])</f>
        <v>IT</v>
      </c>
      <c r="AC20" s="2">
        <f>_xlfn.XLOOKUP(Table1[[#This Row],[City]],L:L,O:O)</f>
        <v>0.23486488519629886</v>
      </c>
      <c r="AD20" t="str" cm="1">
        <f t="array" ref="AD20">_xlfn.IFS(Table1[[#This Row],[Performance Score]]&gt;=90,"Excellent",Table1[[#This Row],[Performance Score]]&gt;=75,"Good",Table1[[#This Row],[Performance Score]]&gt;=60,"Average",Table1[[#This Row],[Performance Score]]&lt;=60,"Need Improvement")</f>
        <v>Average</v>
      </c>
      <c r="AE20" t="str">
        <f>IF(AND(Table1[[#This Row],[Attendance %]]&gt;=80,(Table1[[#This Row],[Performance Score]]&gt;=80)),"Eligible","Not Eligible")</f>
        <v>Not Eligible</v>
      </c>
      <c r="AF20" t="str">
        <f>IF(Table1[[#This Row],[Performance Score]]&gt;=80,"High Performer","Low Performer")</f>
        <v>Low Performer</v>
      </c>
      <c r="AG20" t="str" cm="1">
        <f t="array" aca="1" ref="AG20" ca="1">_xlfn.IFS(Table1[[#This Row],[Experience]]&lt;=3,"Junior",Table1[[#This Row],[Experience]]&lt;=7,"Mid Level",Table1[[#This Row],[Experience]]&gt;=7,"Senior")</f>
        <v>Senior</v>
      </c>
      <c r="AH20" t="str">
        <f>IF(Table1[[#This Row],[Attendance %]]&gt;75,"OK","Below 75")</f>
        <v>Below 75</v>
      </c>
      <c r="AI20" t="b">
        <f>ISBLANK(Table1[[#This Row],[Employee ID]])</f>
        <v>0</v>
      </c>
      <c r="AJ20" t="b">
        <f>ISNUMBER(Table1[[#This Row],[Total Salary  ]])</f>
        <v>1</v>
      </c>
      <c r="AK20" t="str">
        <f>IFERROR(_xlfn.XLOOKUP(Table1[[#This Row],[Manager ID]],MANAGERS!A:A,MANAGERS!B:B),"Not Found")</f>
        <v>Manager_3</v>
      </c>
    </row>
    <row r="21" spans="1:37" x14ac:dyDescent="0.2">
      <c r="A21" t="s">
        <v>3626</v>
      </c>
      <c r="B21" t="s">
        <v>29</v>
      </c>
      <c r="C21" t="s">
        <v>21</v>
      </c>
      <c r="D21" t="s">
        <v>40</v>
      </c>
      <c r="E21" t="s">
        <v>51</v>
      </c>
      <c r="F21" s="1">
        <v>44717</v>
      </c>
      <c r="G21" s="1">
        <v>33883</v>
      </c>
      <c r="H21">
        <v>116372</v>
      </c>
      <c r="I21">
        <v>29617</v>
      </c>
      <c r="J21">
        <v>80</v>
      </c>
      <c r="K21">
        <v>77</v>
      </c>
      <c r="L21" t="s">
        <v>37</v>
      </c>
      <c r="M21">
        <v>108</v>
      </c>
      <c r="N21">
        <f>Table1[[#This Row],[Basic Salary]]+Table1[[#This Row],[Bonus]]</f>
        <v>145989</v>
      </c>
      <c r="O21" s="2">
        <f>Table1[[#This Row],[Bonus]]/Table1[[#This Row],[Basic Salary]]</f>
        <v>0.25450280136115216</v>
      </c>
      <c r="P21">
        <f ca="1">DATEDIF(Table1[[#This Row],[Date of Birth]],TODAY(),"Y")</f>
        <v>33</v>
      </c>
      <c r="Q21">
        <f ca="1">DATEDIF(Table1[[#This Row],[Joining Date]],TODAY(),"Y")</f>
        <v>4</v>
      </c>
      <c r="R21" t="str">
        <f ca="1">IF(YEAR(Table1[[#This Row],[Joining Date]])=YEAR(TODAY()),"Yes","No")</f>
        <v>No</v>
      </c>
      <c r="S21" t="str">
        <f ca="1">IF(Table1[[#This Row],[Experience]]&gt;5,"Yes","No")</f>
        <v>No</v>
      </c>
      <c r="T21" t="str">
        <f>TEXT(Table1[[#This Row],[Joining Date]],"mmmm")</f>
        <v>June</v>
      </c>
      <c r="U21" t="str">
        <f>TEXT(Table1[[#This Row],[Joining Date]],"yyyy")</f>
        <v>2022</v>
      </c>
      <c r="V21" s="5">
        <f ca="1">TODAY()-Table1[[#This Row],[Joining Date]]</f>
        <v>1522</v>
      </c>
      <c r="W21" t="str">
        <f>LEFT(Table1[[#This Row],[Employee Name]],FIND(" ",Table1[[#This Row],[Employee Name]])-1)</f>
        <v>Vikram</v>
      </c>
      <c r="X21" t="str">
        <f>RIGHT(Table1[[#This Row],[Employee Name]],LEN(Table1[[#This Row],[Employee Name]])-FIND(" ",Table1[[#This Row],[Employee Name]]))</f>
        <v>Singh</v>
      </c>
      <c r="Y21" t="str">
        <f>Table1[[#This Row],[Department]]&amp;"-"&amp;Table1[[#This Row],[Employee ID]]</f>
        <v>IT-E03570</v>
      </c>
      <c r="Z21" t="str">
        <f>LEFT(Table1[[#This Row],[Department]],3)</f>
        <v>IT</v>
      </c>
      <c r="AA21" t="str">
        <f>_xlfn.XLOOKUP(Table1[[#This Row],[Manager ID]],MANAGERS!A:A,MANAGERS!B:B)</f>
        <v>Manager_8</v>
      </c>
      <c r="AB21" t="str" cm="1">
        <f t="array" ref="AB21">_xlfn.XLOOKUP(Table1[[#This Row],[Manager ID]],Table2[[#All],[Manager ID]],Table2[[#All],[Department Head]])</f>
        <v>Sales</v>
      </c>
      <c r="AC21" s="2">
        <f>_xlfn.XLOOKUP(Table1[[#This Row],[City]],L:L,O:O)</f>
        <v>0.24036902712549932</v>
      </c>
      <c r="AD21" t="str" cm="1">
        <f t="array" ref="AD21">_xlfn.IFS(Table1[[#This Row],[Performance Score]]&gt;=90,"Excellent",Table1[[#This Row],[Performance Score]]&gt;=75,"Good",Table1[[#This Row],[Performance Score]]&gt;=60,"Average",Table1[[#This Row],[Performance Score]]&lt;=60,"Need Improvement")</f>
        <v>Good</v>
      </c>
      <c r="AE21" t="str">
        <f>IF(AND(Table1[[#This Row],[Attendance %]]&gt;=80,(Table1[[#This Row],[Performance Score]]&gt;=80)),"Eligible","Not Eligible")</f>
        <v>Not Eligible</v>
      </c>
      <c r="AF21" t="str">
        <f>IF(Table1[[#This Row],[Performance Score]]&gt;=80,"High Performer","Low Performer")</f>
        <v>Low Performer</v>
      </c>
      <c r="AG21" t="str" cm="1">
        <f t="array" aca="1" ref="AG21" ca="1">_xlfn.IFS(Table1[[#This Row],[Experience]]&lt;=3,"Junior",Table1[[#This Row],[Experience]]&lt;=7,"Mid Level",Table1[[#This Row],[Experience]]&gt;=7,"Senior")</f>
        <v>Mid Level</v>
      </c>
      <c r="AH21" t="str">
        <f>IF(Table1[[#This Row],[Attendance %]]&gt;75,"OK","Below 75")</f>
        <v>OK</v>
      </c>
      <c r="AI21" t="b">
        <f>ISBLANK(Table1[[#This Row],[Employee ID]])</f>
        <v>0</v>
      </c>
      <c r="AJ21" t="b">
        <f>ISNUMBER(Table1[[#This Row],[Total Salary  ]])</f>
        <v>1</v>
      </c>
      <c r="AK21" t="str">
        <f>IFERROR(_xlfn.XLOOKUP(Table1[[#This Row],[Manager ID]],MANAGERS!A:A,MANAGERS!B:B),"Not Found")</f>
        <v>Manager_8</v>
      </c>
    </row>
    <row r="22" spans="1:37" x14ac:dyDescent="0.2">
      <c r="A22" t="s">
        <v>3008</v>
      </c>
      <c r="B22" t="s">
        <v>95</v>
      </c>
      <c r="C22" t="s">
        <v>15</v>
      </c>
      <c r="D22" t="s">
        <v>46</v>
      </c>
      <c r="E22" t="s">
        <v>65</v>
      </c>
      <c r="F22" s="1">
        <v>45750</v>
      </c>
      <c r="G22" s="1">
        <v>40315</v>
      </c>
      <c r="H22">
        <v>117261</v>
      </c>
      <c r="I22">
        <v>28710</v>
      </c>
      <c r="J22">
        <v>86</v>
      </c>
      <c r="K22">
        <v>68</v>
      </c>
      <c r="L22" t="s">
        <v>37</v>
      </c>
      <c r="M22">
        <v>104</v>
      </c>
      <c r="N22">
        <f>Table1[[#This Row],[Basic Salary]]+Table1[[#This Row],[Bonus]]</f>
        <v>145971</v>
      </c>
      <c r="O22" s="2">
        <f>Table1[[#This Row],[Bonus]]/Table1[[#This Row],[Basic Salary]]</f>
        <v>0.24483843733210531</v>
      </c>
      <c r="P22">
        <f ca="1">DATEDIF(Table1[[#This Row],[Date of Birth]],TODAY(),"Y")</f>
        <v>16</v>
      </c>
      <c r="Q22">
        <f ca="1">DATEDIF(Table1[[#This Row],[Joining Date]],TODAY(),"Y")</f>
        <v>1</v>
      </c>
      <c r="R22" t="str">
        <f ca="1">IF(YEAR(Table1[[#This Row],[Joining Date]])=YEAR(TODAY()),"Yes","No")</f>
        <v>No</v>
      </c>
      <c r="S22" t="str">
        <f ca="1">IF(Table1[[#This Row],[Experience]]&gt;5,"Yes","No")</f>
        <v>No</v>
      </c>
      <c r="T22" t="str">
        <f>TEXT(Table1[[#This Row],[Joining Date]],"mmmm")</f>
        <v>April</v>
      </c>
      <c r="U22" t="str">
        <f>TEXT(Table1[[#This Row],[Joining Date]],"yyyy")</f>
        <v>2025</v>
      </c>
      <c r="V22" s="5">
        <f ca="1">TODAY()-Table1[[#This Row],[Joining Date]]</f>
        <v>489</v>
      </c>
      <c r="W22" t="str">
        <f>LEFT(Table1[[#This Row],[Employee Name]],FIND(" ",Table1[[#This Row],[Employee Name]])-1)</f>
        <v>Ajay</v>
      </c>
      <c r="X22" t="str">
        <f>RIGHT(Table1[[#This Row],[Employee Name]],LEN(Table1[[#This Row],[Employee Name]])-FIND(" ",Table1[[#This Row],[Employee Name]]))</f>
        <v>Singh</v>
      </c>
      <c r="Y22" t="str">
        <f>Table1[[#This Row],[Department]]&amp;"-"&amp;Table1[[#This Row],[Employee ID]]</f>
        <v>Support-E02952</v>
      </c>
      <c r="Z22" t="str">
        <f>LEFT(Table1[[#This Row],[Department]],3)</f>
        <v>Sup</v>
      </c>
      <c r="AA22" t="str">
        <f>_xlfn.XLOOKUP(Table1[[#This Row],[Manager ID]],MANAGERS!A:A,MANAGERS!B:B)</f>
        <v>Manager_4</v>
      </c>
      <c r="AB22" t="str" cm="1">
        <f t="array" ref="AB22">_xlfn.XLOOKUP(Table1[[#This Row],[Manager ID]],Table2[[#All],[Manager ID]],Table2[[#All],[Department Head]])</f>
        <v>Finance</v>
      </c>
      <c r="AC22" s="2">
        <f>_xlfn.XLOOKUP(Table1[[#This Row],[City]],L:L,O:O)</f>
        <v>0.24036902712549932</v>
      </c>
      <c r="AD22" t="str" cm="1">
        <f t="array" ref="AD22">_xlfn.IFS(Table1[[#This Row],[Performance Score]]&gt;=90,"Excellent",Table1[[#This Row],[Performance Score]]&gt;=75,"Good",Table1[[#This Row],[Performance Score]]&gt;=60,"Average",Table1[[#This Row],[Performance Score]]&lt;=60,"Need Improvement")</f>
        <v>Average</v>
      </c>
      <c r="AE22" t="str">
        <f>IF(AND(Table1[[#This Row],[Attendance %]]&gt;=80,(Table1[[#This Row],[Performance Score]]&gt;=80)),"Eligible","Not Eligible")</f>
        <v>Not Eligible</v>
      </c>
      <c r="AF22" t="str">
        <f>IF(Table1[[#This Row],[Performance Score]]&gt;=80,"High Performer","Low Performer")</f>
        <v>Low Performer</v>
      </c>
      <c r="AG22" t="str" cm="1">
        <f t="array" aca="1" ref="AG22" ca="1">_xlfn.IFS(Table1[[#This Row],[Experience]]&lt;=3,"Junior",Table1[[#This Row],[Experience]]&lt;=7,"Mid Level",Table1[[#This Row],[Experience]]&gt;=7,"Senior")</f>
        <v>Junior</v>
      </c>
      <c r="AH22" t="str">
        <f>IF(Table1[[#This Row],[Attendance %]]&gt;75,"OK","Below 75")</f>
        <v>OK</v>
      </c>
      <c r="AI22" t="b">
        <f>ISBLANK(Table1[[#This Row],[Employee ID]])</f>
        <v>0</v>
      </c>
      <c r="AJ22" t="b">
        <f>ISNUMBER(Table1[[#This Row],[Total Salary  ]])</f>
        <v>1</v>
      </c>
      <c r="AK22" t="str">
        <f>IFERROR(_xlfn.XLOOKUP(Table1[[#This Row],[Manager ID]],MANAGERS!A:A,MANAGERS!B:B),"Not Found")</f>
        <v>Manager_4</v>
      </c>
    </row>
    <row r="23" spans="1:37" x14ac:dyDescent="0.2">
      <c r="A23" t="s">
        <v>1058</v>
      </c>
      <c r="B23" t="s">
        <v>93</v>
      </c>
      <c r="C23" t="s">
        <v>21</v>
      </c>
      <c r="D23" t="s">
        <v>25</v>
      </c>
      <c r="E23" t="s">
        <v>17</v>
      </c>
      <c r="F23" s="1">
        <v>42867</v>
      </c>
      <c r="G23" s="1">
        <v>32908</v>
      </c>
      <c r="H23">
        <v>116803</v>
      </c>
      <c r="I23">
        <v>29108</v>
      </c>
      <c r="J23">
        <v>63</v>
      </c>
      <c r="K23">
        <v>99</v>
      </c>
      <c r="L23" t="s">
        <v>34</v>
      </c>
      <c r="M23">
        <v>106</v>
      </c>
      <c r="N23">
        <f>Table1[[#This Row],[Basic Salary]]+Table1[[#This Row],[Bonus]]</f>
        <v>145911</v>
      </c>
      <c r="O23" s="2">
        <f>Table1[[#This Row],[Bonus]]/Table1[[#This Row],[Basic Salary]]</f>
        <v>0.24920592792993332</v>
      </c>
      <c r="P23">
        <f ca="1">DATEDIF(Table1[[#This Row],[Date of Birth]],TODAY(),"Y")</f>
        <v>36</v>
      </c>
      <c r="Q23">
        <f ca="1">DATEDIF(Table1[[#This Row],[Joining Date]],TODAY(),"Y")</f>
        <v>9</v>
      </c>
      <c r="R23" t="str">
        <f ca="1">IF(YEAR(Table1[[#This Row],[Joining Date]])=YEAR(TODAY()),"Yes","No")</f>
        <v>No</v>
      </c>
      <c r="S23" t="str">
        <f ca="1">IF(Table1[[#This Row],[Experience]]&gt;5,"Yes","No")</f>
        <v>Yes</v>
      </c>
      <c r="T23" t="str">
        <f>TEXT(Table1[[#This Row],[Joining Date]],"mmmm")</f>
        <v>May</v>
      </c>
      <c r="U23" t="str">
        <f>TEXT(Table1[[#This Row],[Joining Date]],"yyyy")</f>
        <v>2017</v>
      </c>
      <c r="V23" s="5">
        <f ca="1">TODAY()-Table1[[#This Row],[Joining Date]]</f>
        <v>3372</v>
      </c>
      <c r="W23" t="str">
        <f>LEFT(Table1[[#This Row],[Employee Name]],FIND(" ",Table1[[#This Row],[Employee Name]])-1)</f>
        <v>Priya</v>
      </c>
      <c r="X23" t="str">
        <f>RIGHT(Table1[[#This Row],[Employee Name]],LEN(Table1[[#This Row],[Employee Name]])-FIND(" ",Table1[[#This Row],[Employee Name]]))</f>
        <v>Reddy</v>
      </c>
      <c r="Y23" t="str">
        <f>Table1[[#This Row],[Department]]&amp;"-"&amp;Table1[[#This Row],[Employee ID]]</f>
        <v>Finance-E01002</v>
      </c>
      <c r="Z23" t="str">
        <f>LEFT(Table1[[#This Row],[Department]],3)</f>
        <v>Fin</v>
      </c>
      <c r="AA23" t="str">
        <f>_xlfn.XLOOKUP(Table1[[#This Row],[Manager ID]],MANAGERS!A:A,MANAGERS!B:B)</f>
        <v>Manager_6</v>
      </c>
      <c r="AB23" t="str" cm="1">
        <f t="array" ref="AB23">_xlfn.XLOOKUP(Table1[[#This Row],[Manager ID]],Table2[[#All],[Manager ID]],Table2[[#All],[Department Head]])</f>
        <v>HR</v>
      </c>
      <c r="AC23" s="2">
        <f>_xlfn.XLOOKUP(Table1[[#This Row],[City]],L:L,O:O)</f>
        <v>0.24030340748661314</v>
      </c>
      <c r="AD23" t="str" cm="1">
        <f t="array" ref="AD23">_xlfn.IFS(Table1[[#This Row],[Performance Score]]&gt;=90,"Excellent",Table1[[#This Row],[Performance Score]]&gt;=75,"Good",Table1[[#This Row],[Performance Score]]&gt;=60,"Average",Table1[[#This Row],[Performance Score]]&lt;=60,"Need Improvement")</f>
        <v>Excellent</v>
      </c>
      <c r="AE23" t="str">
        <f>IF(AND(Table1[[#This Row],[Attendance %]]&gt;=80,(Table1[[#This Row],[Performance Score]]&gt;=80)),"Eligible","Not Eligible")</f>
        <v>Not Eligible</v>
      </c>
      <c r="AF23" t="str">
        <f>IF(Table1[[#This Row],[Performance Score]]&gt;=80,"High Performer","Low Performer")</f>
        <v>High Performer</v>
      </c>
      <c r="AG23" t="str" cm="1">
        <f t="array" aca="1" ref="AG23" ca="1">_xlfn.IFS(Table1[[#This Row],[Experience]]&lt;=3,"Junior",Table1[[#This Row],[Experience]]&lt;=7,"Mid Level",Table1[[#This Row],[Experience]]&gt;=7,"Senior")</f>
        <v>Senior</v>
      </c>
      <c r="AH23" t="str">
        <f>IF(Table1[[#This Row],[Attendance %]]&gt;75,"OK","Below 75")</f>
        <v>Below 75</v>
      </c>
      <c r="AI23" t="b">
        <f>ISBLANK(Table1[[#This Row],[Employee ID]])</f>
        <v>0</v>
      </c>
      <c r="AJ23" t="b">
        <f>ISNUMBER(Table1[[#This Row],[Total Salary  ]])</f>
        <v>1</v>
      </c>
      <c r="AK23" t="str">
        <f>IFERROR(_xlfn.XLOOKUP(Table1[[#This Row],[Manager ID]],MANAGERS!A:A,MANAGERS!B:B),"Not Found")</f>
        <v>Manager_6</v>
      </c>
    </row>
    <row r="24" spans="1:37" x14ac:dyDescent="0.2">
      <c r="A24" t="s">
        <v>2340</v>
      </c>
      <c r="B24" t="s">
        <v>50</v>
      </c>
      <c r="C24" t="s">
        <v>15</v>
      </c>
      <c r="D24" t="s">
        <v>43</v>
      </c>
      <c r="E24" t="s">
        <v>30</v>
      </c>
      <c r="F24" s="1">
        <v>44281</v>
      </c>
      <c r="G24" s="1">
        <v>34480</v>
      </c>
      <c r="H24">
        <v>118371</v>
      </c>
      <c r="I24">
        <v>27121</v>
      </c>
      <c r="J24">
        <v>80</v>
      </c>
      <c r="K24">
        <v>75</v>
      </c>
      <c r="L24" t="s">
        <v>31</v>
      </c>
      <c r="M24">
        <v>106</v>
      </c>
      <c r="N24">
        <f>Table1[[#This Row],[Basic Salary]]+Table1[[#This Row],[Bonus]]</f>
        <v>145492</v>
      </c>
      <c r="O24" s="2">
        <f>Table1[[#This Row],[Bonus]]/Table1[[#This Row],[Basic Salary]]</f>
        <v>0.22911861858056451</v>
      </c>
      <c r="P24">
        <f ca="1">DATEDIF(Table1[[#This Row],[Date of Birth]],TODAY(),"Y")</f>
        <v>32</v>
      </c>
      <c r="Q24">
        <f ca="1">DATEDIF(Table1[[#This Row],[Joining Date]],TODAY(),"Y")</f>
        <v>5</v>
      </c>
      <c r="R24" t="str">
        <f ca="1">IF(YEAR(Table1[[#This Row],[Joining Date]])=YEAR(TODAY()),"Yes","No")</f>
        <v>No</v>
      </c>
      <c r="S24" t="str">
        <f ca="1">IF(Table1[[#This Row],[Experience]]&gt;5,"Yes","No")</f>
        <v>No</v>
      </c>
      <c r="T24" t="str">
        <f>TEXT(Table1[[#This Row],[Joining Date]],"mmmm")</f>
        <v>March</v>
      </c>
      <c r="U24" t="str">
        <f>TEXT(Table1[[#This Row],[Joining Date]],"yyyy")</f>
        <v>2021</v>
      </c>
      <c r="V24" s="5">
        <f ca="1">TODAY()-Table1[[#This Row],[Joining Date]]</f>
        <v>1958</v>
      </c>
      <c r="W24" t="str">
        <f>LEFT(Table1[[#This Row],[Employee Name]],FIND(" ",Table1[[#This Row],[Employee Name]])-1)</f>
        <v>Ravi</v>
      </c>
      <c r="X24" t="str">
        <f>RIGHT(Table1[[#This Row],[Employee Name]],LEN(Table1[[#This Row],[Employee Name]])-FIND(" ",Table1[[#This Row],[Employee Name]]))</f>
        <v>Teja</v>
      </c>
      <c r="Y24" t="str">
        <f>Table1[[#This Row],[Department]]&amp;"-"&amp;Table1[[#This Row],[Employee ID]]</f>
        <v>Operations-E02284</v>
      </c>
      <c r="Z24" t="str">
        <f>LEFT(Table1[[#This Row],[Department]],3)</f>
        <v>Ope</v>
      </c>
      <c r="AA24" t="str">
        <f>_xlfn.XLOOKUP(Table1[[#This Row],[Manager ID]],MANAGERS!A:A,MANAGERS!B:B)</f>
        <v>Manager_6</v>
      </c>
      <c r="AB24" t="str" cm="1">
        <f t="array" ref="AB24">_xlfn.XLOOKUP(Table1[[#This Row],[Manager ID]],Table2[[#All],[Manager ID]],Table2[[#All],[Department Head]])</f>
        <v>HR</v>
      </c>
      <c r="AC24" s="2">
        <f>_xlfn.XLOOKUP(Table1[[#This Row],[City]],L:L,O:O)</f>
        <v>0.241864189087755</v>
      </c>
      <c r="AD24" t="str" cm="1">
        <f t="array" ref="AD24">_xlfn.IFS(Table1[[#This Row],[Performance Score]]&gt;=90,"Excellent",Table1[[#This Row],[Performance Score]]&gt;=75,"Good",Table1[[#This Row],[Performance Score]]&gt;=60,"Average",Table1[[#This Row],[Performance Score]]&lt;=60,"Need Improvement")</f>
        <v>Good</v>
      </c>
      <c r="AE24" t="str">
        <f>IF(AND(Table1[[#This Row],[Attendance %]]&gt;=80,(Table1[[#This Row],[Performance Score]]&gt;=80)),"Eligible","Not Eligible")</f>
        <v>Not Eligible</v>
      </c>
      <c r="AF24" t="str">
        <f>IF(Table1[[#This Row],[Performance Score]]&gt;=80,"High Performer","Low Performer")</f>
        <v>Low Performer</v>
      </c>
      <c r="AG24" t="str" cm="1">
        <f t="array" aca="1" ref="AG24" ca="1">_xlfn.IFS(Table1[[#This Row],[Experience]]&lt;=3,"Junior",Table1[[#This Row],[Experience]]&lt;=7,"Mid Level",Table1[[#This Row],[Experience]]&gt;=7,"Senior")</f>
        <v>Mid Level</v>
      </c>
      <c r="AH24" t="str">
        <f>IF(Table1[[#This Row],[Attendance %]]&gt;75,"OK","Below 75")</f>
        <v>OK</v>
      </c>
      <c r="AI24" t="b">
        <f>ISBLANK(Table1[[#This Row],[Employee ID]])</f>
        <v>0</v>
      </c>
      <c r="AJ24" t="b">
        <f>ISNUMBER(Table1[[#This Row],[Total Salary  ]])</f>
        <v>1</v>
      </c>
      <c r="AK24" t="str">
        <f>IFERROR(_xlfn.XLOOKUP(Table1[[#This Row],[Manager ID]],MANAGERS!A:A,MANAGERS!B:B),"Not Found")</f>
        <v>Manager_6</v>
      </c>
    </row>
    <row r="25" spans="1:37" x14ac:dyDescent="0.2">
      <c r="A25" t="s">
        <v>3904</v>
      </c>
      <c r="B25" t="s">
        <v>20</v>
      </c>
      <c r="C25" t="s">
        <v>21</v>
      </c>
      <c r="D25" t="s">
        <v>43</v>
      </c>
      <c r="E25" t="s">
        <v>51</v>
      </c>
      <c r="F25" s="1">
        <v>42779</v>
      </c>
      <c r="G25" s="1">
        <v>33273</v>
      </c>
      <c r="H25">
        <v>119040</v>
      </c>
      <c r="I25">
        <v>26314</v>
      </c>
      <c r="J25">
        <v>64</v>
      </c>
      <c r="K25">
        <v>71</v>
      </c>
      <c r="L25" t="s">
        <v>23</v>
      </c>
      <c r="M25">
        <v>107</v>
      </c>
      <c r="N25">
        <f>Table1[[#This Row],[Basic Salary]]+Table1[[#This Row],[Bonus]]</f>
        <v>145354</v>
      </c>
      <c r="O25" s="2">
        <f>Table1[[#This Row],[Bonus]]/Table1[[#This Row],[Basic Salary]]</f>
        <v>0.22105174731182795</v>
      </c>
      <c r="P25">
        <f ca="1">DATEDIF(Table1[[#This Row],[Date of Birth]],TODAY(),"Y")</f>
        <v>35</v>
      </c>
      <c r="Q25">
        <f ca="1">DATEDIF(Table1[[#This Row],[Joining Date]],TODAY(),"Y")</f>
        <v>9</v>
      </c>
      <c r="R25" t="str">
        <f ca="1">IF(YEAR(Table1[[#This Row],[Joining Date]])=YEAR(TODAY()),"Yes","No")</f>
        <v>No</v>
      </c>
      <c r="S25" t="str">
        <f ca="1">IF(Table1[[#This Row],[Experience]]&gt;5,"Yes","No")</f>
        <v>Yes</v>
      </c>
      <c r="T25" t="str">
        <f>TEXT(Table1[[#This Row],[Joining Date]],"mmmm")</f>
        <v>February</v>
      </c>
      <c r="U25" t="str">
        <f>TEXT(Table1[[#This Row],[Joining Date]],"yyyy")</f>
        <v>2017</v>
      </c>
      <c r="V25" s="5">
        <f ca="1">TODAY()-Table1[[#This Row],[Joining Date]]</f>
        <v>3460</v>
      </c>
      <c r="W25" t="str">
        <f>LEFT(Table1[[#This Row],[Employee Name]],FIND(" ",Table1[[#This Row],[Employee Name]])-1)</f>
        <v>Rahul</v>
      </c>
      <c r="X25" t="str">
        <f>RIGHT(Table1[[#This Row],[Employee Name]],LEN(Table1[[#This Row],[Employee Name]])-FIND(" ",Table1[[#This Row],[Employee Name]]))</f>
        <v>Verma</v>
      </c>
      <c r="Y25" t="str">
        <f>Table1[[#This Row],[Department]]&amp;"-"&amp;Table1[[#This Row],[Employee ID]]</f>
        <v>Operations-E03848</v>
      </c>
      <c r="Z25" t="str">
        <f>LEFT(Table1[[#This Row],[Department]],3)</f>
        <v>Ope</v>
      </c>
      <c r="AA25" t="str">
        <f>_xlfn.XLOOKUP(Table1[[#This Row],[Manager ID]],MANAGERS!A:A,MANAGERS!B:B)</f>
        <v>Manager_7</v>
      </c>
      <c r="AB25" t="str" cm="1">
        <f t="array" ref="AB25">_xlfn.XLOOKUP(Table1[[#This Row],[Manager ID]],Table2[[#All],[Manager ID]],Table2[[#All],[Department Head]])</f>
        <v>Operations</v>
      </c>
      <c r="AC25" s="2">
        <f>_xlfn.XLOOKUP(Table1[[#This Row],[City]],L:L,O:O)</f>
        <v>0.23486488519629886</v>
      </c>
      <c r="AD25" t="str" cm="1">
        <f t="array" ref="AD25">_xlfn.IFS(Table1[[#This Row],[Performance Score]]&gt;=90,"Excellent",Table1[[#This Row],[Performance Score]]&gt;=75,"Good",Table1[[#This Row],[Performance Score]]&gt;=60,"Average",Table1[[#This Row],[Performance Score]]&lt;=60,"Need Improvement")</f>
        <v>Average</v>
      </c>
      <c r="AE25" t="str">
        <f>IF(AND(Table1[[#This Row],[Attendance %]]&gt;=80,(Table1[[#This Row],[Performance Score]]&gt;=80)),"Eligible","Not Eligible")</f>
        <v>Not Eligible</v>
      </c>
      <c r="AF25" t="str">
        <f>IF(Table1[[#This Row],[Performance Score]]&gt;=80,"High Performer","Low Performer")</f>
        <v>Low Performer</v>
      </c>
      <c r="AG25" t="str" cm="1">
        <f t="array" aca="1" ref="AG25" ca="1">_xlfn.IFS(Table1[[#This Row],[Experience]]&lt;=3,"Junior",Table1[[#This Row],[Experience]]&lt;=7,"Mid Level",Table1[[#This Row],[Experience]]&gt;=7,"Senior")</f>
        <v>Senior</v>
      </c>
      <c r="AH25" t="str">
        <f>IF(Table1[[#This Row],[Attendance %]]&gt;75,"OK","Below 75")</f>
        <v>Below 75</v>
      </c>
      <c r="AI25" t="b">
        <f>ISBLANK(Table1[[#This Row],[Employee ID]])</f>
        <v>0</v>
      </c>
      <c r="AJ25" t="b">
        <f>ISNUMBER(Table1[[#This Row],[Total Salary  ]])</f>
        <v>1</v>
      </c>
      <c r="AK25" t="str">
        <f>IFERROR(_xlfn.XLOOKUP(Table1[[#This Row],[Manager ID]],MANAGERS!A:A,MANAGERS!B:B),"Not Found")</f>
        <v>Manager_7</v>
      </c>
    </row>
    <row r="26" spans="1:37" x14ac:dyDescent="0.2">
      <c r="A26" t="s">
        <v>4710</v>
      </c>
      <c r="B26" t="s">
        <v>60</v>
      </c>
      <c r="C26" t="s">
        <v>21</v>
      </c>
      <c r="D26" t="s">
        <v>40</v>
      </c>
      <c r="E26" t="s">
        <v>65</v>
      </c>
      <c r="F26" s="1">
        <v>42916</v>
      </c>
      <c r="G26" s="1">
        <v>37750</v>
      </c>
      <c r="H26">
        <v>119589</v>
      </c>
      <c r="I26">
        <v>25540</v>
      </c>
      <c r="J26">
        <v>66</v>
      </c>
      <c r="K26">
        <v>67</v>
      </c>
      <c r="L26" t="s">
        <v>18</v>
      </c>
      <c r="M26">
        <v>103</v>
      </c>
      <c r="N26">
        <f>Table1[[#This Row],[Basic Salary]]+Table1[[#This Row],[Bonus]]</f>
        <v>145129</v>
      </c>
      <c r="O26" s="2">
        <f>Table1[[#This Row],[Bonus]]/Table1[[#This Row],[Basic Salary]]</f>
        <v>0.21356479274849693</v>
      </c>
      <c r="P26">
        <f ca="1">DATEDIF(Table1[[#This Row],[Date of Birth]],TODAY(),"Y")</f>
        <v>23</v>
      </c>
      <c r="Q26">
        <f ca="1">DATEDIF(Table1[[#This Row],[Joining Date]],TODAY(),"Y")</f>
        <v>9</v>
      </c>
      <c r="R26" t="str">
        <f ca="1">IF(YEAR(Table1[[#This Row],[Joining Date]])=YEAR(TODAY()),"Yes","No")</f>
        <v>No</v>
      </c>
      <c r="S26" t="str">
        <f ca="1">IF(Table1[[#This Row],[Experience]]&gt;5,"Yes","No")</f>
        <v>Yes</v>
      </c>
      <c r="T26" t="str">
        <f>TEXT(Table1[[#This Row],[Joining Date]],"mmmm")</f>
        <v>June</v>
      </c>
      <c r="U26" t="str">
        <f>TEXT(Table1[[#This Row],[Joining Date]],"yyyy")</f>
        <v>2017</v>
      </c>
      <c r="V26" s="5">
        <f ca="1">TODAY()-Table1[[#This Row],[Joining Date]]</f>
        <v>3323</v>
      </c>
      <c r="W26" t="str">
        <f>LEFT(Table1[[#This Row],[Employee Name]],FIND(" ",Table1[[#This Row],[Employee Name]])-1)</f>
        <v>Gayathri</v>
      </c>
      <c r="X26" t="str">
        <f>RIGHT(Table1[[#This Row],[Employee Name]],LEN(Table1[[#This Row],[Employee Name]])-FIND(" ",Table1[[#This Row],[Employee Name]]))</f>
        <v>Iyer</v>
      </c>
      <c r="Y26" t="str">
        <f>Table1[[#This Row],[Department]]&amp;"-"&amp;Table1[[#This Row],[Employee ID]]</f>
        <v>IT-E04654</v>
      </c>
      <c r="Z26" t="str">
        <f>LEFT(Table1[[#This Row],[Department]],3)</f>
        <v>IT</v>
      </c>
      <c r="AA26" t="str">
        <f>_xlfn.XLOOKUP(Table1[[#This Row],[Manager ID]],MANAGERS!A:A,MANAGERS!B:B)</f>
        <v>Manager_3</v>
      </c>
      <c r="AB26" t="str" cm="1">
        <f t="array" ref="AB26">_xlfn.XLOOKUP(Table1[[#This Row],[Manager ID]],Table2[[#All],[Manager ID]],Table2[[#All],[Department Head]])</f>
        <v>IT</v>
      </c>
      <c r="AC26" s="2">
        <f>_xlfn.XLOOKUP(Table1[[#This Row],[City]],L:L,O:O)</f>
        <v>0.21356479274849693</v>
      </c>
      <c r="AD26" t="str" cm="1">
        <f t="array" ref="AD26">_xlfn.IFS(Table1[[#This Row],[Performance Score]]&gt;=90,"Excellent",Table1[[#This Row],[Performance Score]]&gt;=75,"Good",Table1[[#This Row],[Performance Score]]&gt;=60,"Average",Table1[[#This Row],[Performance Score]]&lt;=60,"Need Improvement")</f>
        <v>Average</v>
      </c>
      <c r="AE26" t="str">
        <f>IF(AND(Table1[[#This Row],[Attendance %]]&gt;=80,(Table1[[#This Row],[Performance Score]]&gt;=80)),"Eligible","Not Eligible")</f>
        <v>Not Eligible</v>
      </c>
      <c r="AF26" t="str">
        <f>IF(Table1[[#This Row],[Performance Score]]&gt;=80,"High Performer","Low Performer")</f>
        <v>Low Performer</v>
      </c>
      <c r="AG26" t="str" cm="1">
        <f t="array" aca="1" ref="AG26" ca="1">_xlfn.IFS(Table1[[#This Row],[Experience]]&lt;=3,"Junior",Table1[[#This Row],[Experience]]&lt;=7,"Mid Level",Table1[[#This Row],[Experience]]&gt;=7,"Senior")</f>
        <v>Senior</v>
      </c>
      <c r="AH26" t="str">
        <f>IF(Table1[[#This Row],[Attendance %]]&gt;75,"OK","Below 75")</f>
        <v>Below 75</v>
      </c>
      <c r="AI26" t="b">
        <f>ISBLANK(Table1[[#This Row],[Employee ID]])</f>
        <v>0</v>
      </c>
      <c r="AJ26" t="b">
        <f>ISNUMBER(Table1[[#This Row],[Total Salary  ]])</f>
        <v>1</v>
      </c>
      <c r="AK26" t="str">
        <f>IFERROR(_xlfn.XLOOKUP(Table1[[#This Row],[Manager ID]],MANAGERS!A:A,MANAGERS!B:B),"Not Found")</f>
        <v>Manager_3</v>
      </c>
    </row>
    <row r="27" spans="1:37" x14ac:dyDescent="0.2">
      <c r="A27" t="s">
        <v>4769</v>
      </c>
      <c r="B27" t="s">
        <v>50</v>
      </c>
      <c r="C27" t="s">
        <v>21</v>
      </c>
      <c r="D27" t="s">
        <v>81</v>
      </c>
      <c r="E27" t="s">
        <v>30</v>
      </c>
      <c r="F27" s="1">
        <v>45005</v>
      </c>
      <c r="G27" s="1">
        <v>34739</v>
      </c>
      <c r="H27">
        <v>117998</v>
      </c>
      <c r="I27">
        <v>26925</v>
      </c>
      <c r="J27">
        <v>90</v>
      </c>
      <c r="K27">
        <v>64</v>
      </c>
      <c r="L27" t="s">
        <v>34</v>
      </c>
      <c r="M27">
        <v>114</v>
      </c>
      <c r="N27">
        <f>Table1[[#This Row],[Basic Salary]]+Table1[[#This Row],[Bonus]]</f>
        <v>144923</v>
      </c>
      <c r="O27" s="2">
        <f>Table1[[#This Row],[Bonus]]/Table1[[#This Row],[Basic Salary]]</f>
        <v>0.22818183359039984</v>
      </c>
      <c r="P27">
        <f ca="1">DATEDIF(Table1[[#This Row],[Date of Birth]],TODAY(),"Y")</f>
        <v>31</v>
      </c>
      <c r="Q27">
        <f ca="1">DATEDIF(Table1[[#This Row],[Joining Date]],TODAY(),"Y")</f>
        <v>3</v>
      </c>
      <c r="R27" t="str">
        <f ca="1">IF(YEAR(Table1[[#This Row],[Joining Date]])=YEAR(TODAY()),"Yes","No")</f>
        <v>No</v>
      </c>
      <c r="S27" t="str">
        <f ca="1">IF(Table1[[#This Row],[Experience]]&gt;5,"Yes","No")</f>
        <v>No</v>
      </c>
      <c r="T27" t="str">
        <f>TEXT(Table1[[#This Row],[Joining Date]],"mmmm")</f>
        <v>March</v>
      </c>
      <c r="U27" t="str">
        <f>TEXT(Table1[[#This Row],[Joining Date]],"yyyy")</f>
        <v>2023</v>
      </c>
      <c r="V27" s="5">
        <f ca="1">TODAY()-Table1[[#This Row],[Joining Date]]</f>
        <v>1234</v>
      </c>
      <c r="W27" t="str">
        <f>LEFT(Table1[[#This Row],[Employee Name]],FIND(" ",Table1[[#This Row],[Employee Name]])-1)</f>
        <v>Ravi</v>
      </c>
      <c r="X27" t="str">
        <f>RIGHT(Table1[[#This Row],[Employee Name]],LEN(Table1[[#This Row],[Employee Name]])-FIND(" ",Table1[[#This Row],[Employee Name]]))</f>
        <v>Teja</v>
      </c>
      <c r="Y27" t="str">
        <f>Table1[[#This Row],[Department]]&amp;"-"&amp;Table1[[#This Row],[Employee ID]]</f>
        <v>Sales-E04713</v>
      </c>
      <c r="Z27" t="str">
        <f>LEFT(Table1[[#This Row],[Department]],3)</f>
        <v>Sal</v>
      </c>
      <c r="AA27" t="str">
        <f>_xlfn.XLOOKUP(Table1[[#This Row],[Manager ID]],MANAGERS!A:A,MANAGERS!B:B)</f>
        <v>Manager_14</v>
      </c>
      <c r="AB27" t="str" cm="1">
        <f t="array" ref="AB27">_xlfn.XLOOKUP(Table1[[#This Row],[Manager ID]],Table2[[#All],[Manager ID]],Table2[[#All],[Department Head]])</f>
        <v>Marketing</v>
      </c>
      <c r="AC27" s="2">
        <f>_xlfn.XLOOKUP(Table1[[#This Row],[City]],L:L,O:O)</f>
        <v>0.24030340748661314</v>
      </c>
      <c r="AD27" t="str" cm="1">
        <f t="array" ref="AD27">_xlfn.IFS(Table1[[#This Row],[Performance Score]]&gt;=90,"Excellent",Table1[[#This Row],[Performance Score]]&gt;=75,"Good",Table1[[#This Row],[Performance Score]]&gt;=60,"Average",Table1[[#This Row],[Performance Score]]&lt;=60,"Need Improvement")</f>
        <v>Average</v>
      </c>
      <c r="AE27" t="str">
        <f>IF(AND(Table1[[#This Row],[Attendance %]]&gt;=80,(Table1[[#This Row],[Performance Score]]&gt;=80)),"Eligible","Not Eligible")</f>
        <v>Not Eligible</v>
      </c>
      <c r="AF27" t="str">
        <f>IF(Table1[[#This Row],[Performance Score]]&gt;=80,"High Performer","Low Performer")</f>
        <v>Low Performer</v>
      </c>
      <c r="AG27" t="str" cm="1">
        <f t="array" aca="1" ref="AG27" ca="1">_xlfn.IFS(Table1[[#This Row],[Experience]]&lt;=3,"Junior",Table1[[#This Row],[Experience]]&lt;=7,"Mid Level",Table1[[#This Row],[Experience]]&gt;=7,"Senior")</f>
        <v>Junior</v>
      </c>
      <c r="AH27" t="str">
        <f>IF(Table1[[#This Row],[Attendance %]]&gt;75,"OK","Below 75")</f>
        <v>OK</v>
      </c>
      <c r="AI27" t="b">
        <f>ISBLANK(Table1[[#This Row],[Employee ID]])</f>
        <v>0</v>
      </c>
      <c r="AJ27" t="b">
        <f>ISNUMBER(Table1[[#This Row],[Total Salary  ]])</f>
        <v>1</v>
      </c>
      <c r="AK27" t="str">
        <f>IFERROR(_xlfn.XLOOKUP(Table1[[#This Row],[Manager ID]],MANAGERS!A:A,MANAGERS!B:B),"Not Found")</f>
        <v>Manager_14</v>
      </c>
    </row>
    <row r="28" spans="1:37" x14ac:dyDescent="0.2">
      <c r="A28" t="s">
        <v>848</v>
      </c>
      <c r="B28" t="s">
        <v>48</v>
      </c>
      <c r="C28" t="s">
        <v>15</v>
      </c>
      <c r="D28" t="s">
        <v>16</v>
      </c>
      <c r="E28" t="s">
        <v>65</v>
      </c>
      <c r="F28" s="1">
        <v>43027</v>
      </c>
      <c r="G28" s="1">
        <v>37681</v>
      </c>
      <c r="H28">
        <v>118528</v>
      </c>
      <c r="I28">
        <v>26272</v>
      </c>
      <c r="J28">
        <v>68</v>
      </c>
      <c r="K28">
        <v>94</v>
      </c>
      <c r="L28" t="s">
        <v>23</v>
      </c>
      <c r="M28">
        <v>114</v>
      </c>
      <c r="N28">
        <f>Table1[[#This Row],[Basic Salary]]+Table1[[#This Row],[Bonus]]</f>
        <v>144800</v>
      </c>
      <c r="O28" s="2">
        <f>Table1[[#This Row],[Bonus]]/Table1[[#This Row],[Basic Salary]]</f>
        <v>0.22165226781857453</v>
      </c>
      <c r="P28">
        <f ca="1">DATEDIF(Table1[[#This Row],[Date of Birth]],TODAY(),"Y")</f>
        <v>23</v>
      </c>
      <c r="Q28">
        <f ca="1">DATEDIF(Table1[[#This Row],[Joining Date]],TODAY(),"Y")</f>
        <v>8</v>
      </c>
      <c r="R28" t="str">
        <f ca="1">IF(YEAR(Table1[[#This Row],[Joining Date]])=YEAR(TODAY()),"Yes","No")</f>
        <v>No</v>
      </c>
      <c r="S28" t="str">
        <f ca="1">IF(Table1[[#This Row],[Experience]]&gt;5,"Yes","No")</f>
        <v>Yes</v>
      </c>
      <c r="T28" t="str">
        <f>TEXT(Table1[[#This Row],[Joining Date]],"mmmm")</f>
        <v>October</v>
      </c>
      <c r="U28" t="str">
        <f>TEXT(Table1[[#This Row],[Joining Date]],"yyyy")</f>
        <v>2017</v>
      </c>
      <c r="V28" s="5">
        <f ca="1">TODAY()-Table1[[#This Row],[Joining Date]]</f>
        <v>3212</v>
      </c>
      <c r="W28" t="str">
        <f>LEFT(Table1[[#This Row],[Employee Name]],FIND(" ",Table1[[#This Row],[Employee Name]])-1)</f>
        <v>Aditya</v>
      </c>
      <c r="X28" t="str">
        <f>RIGHT(Table1[[#This Row],[Employee Name]],LEN(Table1[[#This Row],[Employee Name]])-FIND(" ",Table1[[#This Row],[Employee Name]]))</f>
        <v>Kapoor</v>
      </c>
      <c r="Y28" t="str">
        <f>Table1[[#This Row],[Department]]&amp;"-"&amp;Table1[[#This Row],[Employee ID]]</f>
        <v>HR-E00792</v>
      </c>
      <c r="Z28" t="str">
        <f>LEFT(Table1[[#This Row],[Department]],3)</f>
        <v>HR</v>
      </c>
      <c r="AA28" t="str">
        <f>_xlfn.XLOOKUP(Table1[[#This Row],[Manager ID]],MANAGERS!A:A,MANAGERS!B:B)</f>
        <v>Manager_14</v>
      </c>
      <c r="AB28" t="str" cm="1">
        <f t="array" ref="AB28">_xlfn.XLOOKUP(Table1[[#This Row],[Manager ID]],Table2[[#All],[Manager ID]],Table2[[#All],[Department Head]])</f>
        <v>Marketing</v>
      </c>
      <c r="AC28" s="2">
        <f>_xlfn.XLOOKUP(Table1[[#This Row],[City]],L:L,O:O)</f>
        <v>0.23486488519629886</v>
      </c>
      <c r="AD28" t="str" cm="1">
        <f t="array" ref="AD28">_xlfn.IFS(Table1[[#This Row],[Performance Score]]&gt;=90,"Excellent",Table1[[#This Row],[Performance Score]]&gt;=75,"Good",Table1[[#This Row],[Performance Score]]&gt;=60,"Average",Table1[[#This Row],[Performance Score]]&lt;=60,"Need Improvement")</f>
        <v>Excellent</v>
      </c>
      <c r="AE28" t="str">
        <f>IF(AND(Table1[[#This Row],[Attendance %]]&gt;=80,(Table1[[#This Row],[Performance Score]]&gt;=80)),"Eligible","Not Eligible")</f>
        <v>Not Eligible</v>
      </c>
      <c r="AF28" t="str">
        <f>IF(Table1[[#This Row],[Performance Score]]&gt;=80,"High Performer","Low Performer")</f>
        <v>High Performer</v>
      </c>
      <c r="AG28" t="str" cm="1">
        <f t="array" aca="1" ref="AG28" ca="1">_xlfn.IFS(Table1[[#This Row],[Experience]]&lt;=3,"Junior",Table1[[#This Row],[Experience]]&lt;=7,"Mid Level",Table1[[#This Row],[Experience]]&gt;=7,"Senior")</f>
        <v>Senior</v>
      </c>
      <c r="AH28" t="str">
        <f>IF(Table1[[#This Row],[Attendance %]]&gt;75,"OK","Below 75")</f>
        <v>Below 75</v>
      </c>
      <c r="AI28" t="b">
        <f>ISBLANK(Table1[[#This Row],[Employee ID]])</f>
        <v>0</v>
      </c>
      <c r="AJ28" t="b">
        <f>ISNUMBER(Table1[[#This Row],[Total Salary  ]])</f>
        <v>1</v>
      </c>
      <c r="AK28" t="str">
        <f>IFERROR(_xlfn.XLOOKUP(Table1[[#This Row],[Manager ID]],MANAGERS!A:A,MANAGERS!B:B),"Not Found")</f>
        <v>Manager_14</v>
      </c>
    </row>
    <row r="29" spans="1:37" x14ac:dyDescent="0.2">
      <c r="A29" t="s">
        <v>4593</v>
      </c>
      <c r="B29" t="s">
        <v>36</v>
      </c>
      <c r="C29" t="s">
        <v>15</v>
      </c>
      <c r="D29" t="s">
        <v>81</v>
      </c>
      <c r="E29" t="s">
        <v>22</v>
      </c>
      <c r="F29" s="1">
        <v>42737</v>
      </c>
      <c r="G29" s="1">
        <v>34598</v>
      </c>
      <c r="H29">
        <v>115235</v>
      </c>
      <c r="I29">
        <v>29535</v>
      </c>
      <c r="J29">
        <v>94</v>
      </c>
      <c r="K29">
        <v>81</v>
      </c>
      <c r="L29" t="s">
        <v>23</v>
      </c>
      <c r="M29">
        <v>117</v>
      </c>
      <c r="N29">
        <f>Table1[[#This Row],[Basic Salary]]+Table1[[#This Row],[Bonus]]</f>
        <v>144770</v>
      </c>
      <c r="O29" s="2">
        <f>Table1[[#This Row],[Bonus]]/Table1[[#This Row],[Basic Salary]]</f>
        <v>0.25630233869917995</v>
      </c>
      <c r="P29">
        <f ca="1">DATEDIF(Table1[[#This Row],[Date of Birth]],TODAY(),"Y")</f>
        <v>31</v>
      </c>
      <c r="Q29">
        <f ca="1">DATEDIF(Table1[[#This Row],[Joining Date]],TODAY(),"Y")</f>
        <v>9</v>
      </c>
      <c r="R29" t="str">
        <f ca="1">IF(YEAR(Table1[[#This Row],[Joining Date]])=YEAR(TODAY()),"Yes","No")</f>
        <v>No</v>
      </c>
      <c r="S29" t="str">
        <f ca="1">IF(Table1[[#This Row],[Experience]]&gt;5,"Yes","No")</f>
        <v>Yes</v>
      </c>
      <c r="T29" t="str">
        <f>TEXT(Table1[[#This Row],[Joining Date]],"mmmm")</f>
        <v>January</v>
      </c>
      <c r="U29" t="str">
        <f>TEXT(Table1[[#This Row],[Joining Date]],"yyyy")</f>
        <v>2017</v>
      </c>
      <c r="V29" s="5">
        <f ca="1">TODAY()-Table1[[#This Row],[Joining Date]]</f>
        <v>3502</v>
      </c>
      <c r="W29" t="str">
        <f>LEFT(Table1[[#This Row],[Employee Name]],FIND(" ",Table1[[#This Row],[Employee Name]])-1)</f>
        <v>Meera</v>
      </c>
      <c r="X29" t="str">
        <f>RIGHT(Table1[[#This Row],[Employee Name]],LEN(Table1[[#This Row],[Employee Name]])-FIND(" ",Table1[[#This Row],[Employee Name]]))</f>
        <v>Joshi</v>
      </c>
      <c r="Y29" t="str">
        <f>Table1[[#This Row],[Department]]&amp;"-"&amp;Table1[[#This Row],[Employee ID]]</f>
        <v>Sales-E04537</v>
      </c>
      <c r="Z29" t="str">
        <f>LEFT(Table1[[#This Row],[Department]],3)</f>
        <v>Sal</v>
      </c>
      <c r="AA29" t="str">
        <f>_xlfn.XLOOKUP(Table1[[#This Row],[Manager ID]],MANAGERS!A:A,MANAGERS!B:B)</f>
        <v>Manager_17</v>
      </c>
      <c r="AB29" t="str" cm="1">
        <f t="array" ref="AB29">_xlfn.XLOOKUP(Table1[[#This Row],[Manager ID]],Table2[[#All],[Manager ID]],Table2[[#All],[Department Head]])</f>
        <v>Finance</v>
      </c>
      <c r="AC29" s="2">
        <f>_xlfn.XLOOKUP(Table1[[#This Row],[City]],L:L,O:O)</f>
        <v>0.23486488519629886</v>
      </c>
      <c r="AD29" t="str" cm="1">
        <f t="array" ref="AD29">_xlfn.IFS(Table1[[#This Row],[Performance Score]]&gt;=90,"Excellent",Table1[[#This Row],[Performance Score]]&gt;=75,"Good",Table1[[#This Row],[Performance Score]]&gt;=60,"Average",Table1[[#This Row],[Performance Score]]&lt;=60,"Need Improvement")</f>
        <v>Good</v>
      </c>
      <c r="AE29" t="str">
        <f>IF(AND(Table1[[#This Row],[Attendance %]]&gt;=80,(Table1[[#This Row],[Performance Score]]&gt;=80)),"Eligible","Not Eligible")</f>
        <v>Eligible</v>
      </c>
      <c r="AF29" t="str">
        <f>IF(Table1[[#This Row],[Performance Score]]&gt;=80,"High Performer","Low Performer")</f>
        <v>High Performer</v>
      </c>
      <c r="AG29" t="str" cm="1">
        <f t="array" aca="1" ref="AG29" ca="1">_xlfn.IFS(Table1[[#This Row],[Experience]]&lt;=3,"Junior",Table1[[#This Row],[Experience]]&lt;=7,"Mid Level",Table1[[#This Row],[Experience]]&gt;=7,"Senior")</f>
        <v>Senior</v>
      </c>
      <c r="AH29" t="str">
        <f>IF(Table1[[#This Row],[Attendance %]]&gt;75,"OK","Below 75")</f>
        <v>OK</v>
      </c>
      <c r="AI29" t="b">
        <f>ISBLANK(Table1[[#This Row],[Employee ID]])</f>
        <v>0</v>
      </c>
      <c r="AJ29" t="b">
        <f>ISNUMBER(Table1[[#This Row],[Total Salary  ]])</f>
        <v>1</v>
      </c>
      <c r="AK29" t="str">
        <f>IFERROR(_xlfn.XLOOKUP(Table1[[#This Row],[Manager ID]],MANAGERS!A:A,MANAGERS!B:B),"Not Found")</f>
        <v>Manager_17</v>
      </c>
    </row>
    <row r="30" spans="1:37" x14ac:dyDescent="0.2">
      <c r="A30" t="s">
        <v>3138</v>
      </c>
      <c r="B30" t="s">
        <v>95</v>
      </c>
      <c r="C30" t="s">
        <v>15</v>
      </c>
      <c r="D30" t="s">
        <v>46</v>
      </c>
      <c r="E30" t="s">
        <v>51</v>
      </c>
      <c r="F30" s="1">
        <v>44145</v>
      </c>
      <c r="G30" s="1">
        <v>34194</v>
      </c>
      <c r="H30">
        <v>117521</v>
      </c>
      <c r="I30">
        <v>27197</v>
      </c>
      <c r="J30">
        <v>64</v>
      </c>
      <c r="K30">
        <v>98</v>
      </c>
      <c r="L30" t="s">
        <v>37</v>
      </c>
      <c r="M30">
        <v>118</v>
      </c>
      <c r="N30">
        <f>Table1[[#This Row],[Basic Salary]]+Table1[[#This Row],[Bonus]]</f>
        <v>144718</v>
      </c>
      <c r="O30" s="2">
        <f>Table1[[#This Row],[Bonus]]/Table1[[#This Row],[Basic Salary]]</f>
        <v>0.23142246917572179</v>
      </c>
      <c r="P30">
        <f ca="1">DATEDIF(Table1[[#This Row],[Date of Birth]],TODAY(),"Y")</f>
        <v>32</v>
      </c>
      <c r="Q30">
        <f ca="1">DATEDIF(Table1[[#This Row],[Joining Date]],TODAY(),"Y")</f>
        <v>5</v>
      </c>
      <c r="R30" t="str">
        <f ca="1">IF(YEAR(Table1[[#This Row],[Joining Date]])=YEAR(TODAY()),"Yes","No")</f>
        <v>No</v>
      </c>
      <c r="S30" t="str">
        <f ca="1">IF(Table1[[#This Row],[Experience]]&gt;5,"Yes","No")</f>
        <v>No</v>
      </c>
      <c r="T30" t="str">
        <f>TEXT(Table1[[#This Row],[Joining Date]],"mmmm")</f>
        <v>November</v>
      </c>
      <c r="U30" t="str">
        <f>TEXT(Table1[[#This Row],[Joining Date]],"yyyy")</f>
        <v>2020</v>
      </c>
      <c r="V30" s="5">
        <f ca="1">TODAY()-Table1[[#This Row],[Joining Date]]</f>
        <v>2094</v>
      </c>
      <c r="W30" t="str">
        <f>LEFT(Table1[[#This Row],[Employee Name]],FIND(" ",Table1[[#This Row],[Employee Name]])-1)</f>
        <v>Ajay</v>
      </c>
      <c r="X30" t="str">
        <f>RIGHT(Table1[[#This Row],[Employee Name]],LEN(Table1[[#This Row],[Employee Name]])-FIND(" ",Table1[[#This Row],[Employee Name]]))</f>
        <v>Singh</v>
      </c>
      <c r="Y30" t="str">
        <f>Table1[[#This Row],[Department]]&amp;"-"&amp;Table1[[#This Row],[Employee ID]]</f>
        <v>Support-E03082</v>
      </c>
      <c r="Z30" t="str">
        <f>LEFT(Table1[[#This Row],[Department]],3)</f>
        <v>Sup</v>
      </c>
      <c r="AA30" t="str">
        <f>_xlfn.XLOOKUP(Table1[[#This Row],[Manager ID]],MANAGERS!A:A,MANAGERS!B:B)</f>
        <v>Manager_18</v>
      </c>
      <c r="AB30" t="str" cm="1">
        <f t="array" ref="AB30">_xlfn.XLOOKUP(Table1[[#This Row],[Manager ID]],Table2[[#All],[Manager ID]],Table2[[#All],[Department Head]])</f>
        <v>Support</v>
      </c>
      <c r="AC30" s="2">
        <f>_xlfn.XLOOKUP(Table1[[#This Row],[City]],L:L,O:O)</f>
        <v>0.24036902712549932</v>
      </c>
      <c r="AD30" t="str" cm="1">
        <f t="array" ref="AD30">_xlfn.IFS(Table1[[#This Row],[Performance Score]]&gt;=90,"Excellent",Table1[[#This Row],[Performance Score]]&gt;=75,"Good",Table1[[#This Row],[Performance Score]]&gt;=60,"Average",Table1[[#This Row],[Performance Score]]&lt;=60,"Need Improvement")</f>
        <v>Excellent</v>
      </c>
      <c r="AE30" t="str">
        <f>IF(AND(Table1[[#This Row],[Attendance %]]&gt;=80,(Table1[[#This Row],[Performance Score]]&gt;=80)),"Eligible","Not Eligible")</f>
        <v>Not Eligible</v>
      </c>
      <c r="AF30" t="str">
        <f>IF(Table1[[#This Row],[Performance Score]]&gt;=80,"High Performer","Low Performer")</f>
        <v>High Performer</v>
      </c>
      <c r="AG30" t="str" cm="1">
        <f t="array" aca="1" ref="AG30" ca="1">_xlfn.IFS(Table1[[#This Row],[Experience]]&lt;=3,"Junior",Table1[[#This Row],[Experience]]&lt;=7,"Mid Level",Table1[[#This Row],[Experience]]&gt;=7,"Senior")</f>
        <v>Mid Level</v>
      </c>
      <c r="AH30" t="str">
        <f>IF(Table1[[#This Row],[Attendance %]]&gt;75,"OK","Below 75")</f>
        <v>Below 75</v>
      </c>
      <c r="AI30" t="b">
        <f>ISBLANK(Table1[[#This Row],[Employee ID]])</f>
        <v>0</v>
      </c>
      <c r="AJ30" t="b">
        <f>ISNUMBER(Table1[[#This Row],[Total Salary  ]])</f>
        <v>1</v>
      </c>
      <c r="AK30" t="str">
        <f>IFERROR(_xlfn.XLOOKUP(Table1[[#This Row],[Manager ID]],MANAGERS!A:A,MANAGERS!B:B),"Not Found")</f>
        <v>Manager_18</v>
      </c>
    </row>
    <row r="31" spans="1:37" x14ac:dyDescent="0.2">
      <c r="A31" t="s">
        <v>449</v>
      </c>
      <c r="B31" t="s">
        <v>29</v>
      </c>
      <c r="C31" t="s">
        <v>21</v>
      </c>
      <c r="D31" t="s">
        <v>46</v>
      </c>
      <c r="E31" t="s">
        <v>30</v>
      </c>
      <c r="F31" s="1">
        <v>43074</v>
      </c>
      <c r="G31" s="1">
        <v>39970</v>
      </c>
      <c r="H31">
        <v>118204</v>
      </c>
      <c r="I31">
        <v>26347</v>
      </c>
      <c r="J31">
        <v>79</v>
      </c>
      <c r="K31">
        <v>52</v>
      </c>
      <c r="L31" t="s">
        <v>37</v>
      </c>
      <c r="M31">
        <v>117</v>
      </c>
      <c r="N31">
        <f>Table1[[#This Row],[Basic Salary]]+Table1[[#This Row],[Bonus]]</f>
        <v>144551</v>
      </c>
      <c r="O31" s="2">
        <f>Table1[[#This Row],[Bonus]]/Table1[[#This Row],[Basic Salary]]</f>
        <v>0.22289431829718115</v>
      </c>
      <c r="P31">
        <f ca="1">DATEDIF(Table1[[#This Row],[Date of Birth]],TODAY(),"Y")</f>
        <v>17</v>
      </c>
      <c r="Q31">
        <f ca="1">DATEDIF(Table1[[#This Row],[Joining Date]],TODAY(),"Y")</f>
        <v>8</v>
      </c>
      <c r="R31" t="str">
        <f ca="1">IF(YEAR(Table1[[#This Row],[Joining Date]])=YEAR(TODAY()),"Yes","No")</f>
        <v>No</v>
      </c>
      <c r="S31" t="str">
        <f ca="1">IF(Table1[[#This Row],[Experience]]&gt;5,"Yes","No")</f>
        <v>Yes</v>
      </c>
      <c r="T31" t="str">
        <f>TEXT(Table1[[#This Row],[Joining Date]],"mmmm")</f>
        <v>December</v>
      </c>
      <c r="U31" t="str">
        <f>TEXT(Table1[[#This Row],[Joining Date]],"yyyy")</f>
        <v>2017</v>
      </c>
      <c r="V31" s="5">
        <f ca="1">TODAY()-Table1[[#This Row],[Joining Date]]</f>
        <v>3165</v>
      </c>
      <c r="W31" t="str">
        <f>LEFT(Table1[[#This Row],[Employee Name]],FIND(" ",Table1[[#This Row],[Employee Name]])-1)</f>
        <v>Vikram</v>
      </c>
      <c r="X31" t="str">
        <f>RIGHT(Table1[[#This Row],[Employee Name]],LEN(Table1[[#This Row],[Employee Name]])-FIND(" ",Table1[[#This Row],[Employee Name]]))</f>
        <v>Singh</v>
      </c>
      <c r="Y31" t="str">
        <f>Table1[[#This Row],[Department]]&amp;"-"&amp;Table1[[#This Row],[Employee ID]]</f>
        <v>Support-E00393</v>
      </c>
      <c r="Z31" t="str">
        <f>LEFT(Table1[[#This Row],[Department]],3)</f>
        <v>Sup</v>
      </c>
      <c r="AA31" t="str">
        <f>_xlfn.XLOOKUP(Table1[[#This Row],[Manager ID]],MANAGERS!A:A,MANAGERS!B:B)</f>
        <v>Manager_17</v>
      </c>
      <c r="AB31" t="str" cm="1">
        <f t="array" ref="AB31">_xlfn.XLOOKUP(Table1[[#This Row],[Manager ID]],Table2[[#All],[Manager ID]],Table2[[#All],[Department Head]])</f>
        <v>Finance</v>
      </c>
      <c r="AC31" s="2">
        <f>_xlfn.XLOOKUP(Table1[[#This Row],[City]],L:L,O:O)</f>
        <v>0.24036902712549932</v>
      </c>
      <c r="AD31" t="str" cm="1">
        <f t="array" ref="AD31">_xlfn.IFS(Table1[[#This Row],[Performance Score]]&gt;=90,"Excellent",Table1[[#This Row],[Performance Score]]&gt;=75,"Good",Table1[[#This Row],[Performance Score]]&gt;=60,"Average",Table1[[#This Row],[Performance Score]]&lt;=60,"Need Improvement")</f>
        <v>Need Improvement</v>
      </c>
      <c r="AE31" t="str">
        <f>IF(AND(Table1[[#This Row],[Attendance %]]&gt;=80,(Table1[[#This Row],[Performance Score]]&gt;=80)),"Eligible","Not Eligible")</f>
        <v>Not Eligible</v>
      </c>
      <c r="AF31" t="str">
        <f>IF(Table1[[#This Row],[Performance Score]]&gt;=80,"High Performer","Low Performer")</f>
        <v>Low Performer</v>
      </c>
      <c r="AG31" t="str" cm="1">
        <f t="array" aca="1" ref="AG31" ca="1">_xlfn.IFS(Table1[[#This Row],[Experience]]&lt;=3,"Junior",Table1[[#This Row],[Experience]]&lt;=7,"Mid Level",Table1[[#This Row],[Experience]]&gt;=7,"Senior")</f>
        <v>Senior</v>
      </c>
      <c r="AH31" t="str">
        <f>IF(Table1[[#This Row],[Attendance %]]&gt;75,"OK","Below 75")</f>
        <v>OK</v>
      </c>
      <c r="AI31" t="b">
        <f>ISBLANK(Table1[[#This Row],[Employee ID]])</f>
        <v>0</v>
      </c>
      <c r="AJ31" t="b">
        <f>ISNUMBER(Table1[[#This Row],[Total Salary  ]])</f>
        <v>1</v>
      </c>
      <c r="AK31" t="str">
        <f>IFERROR(_xlfn.XLOOKUP(Table1[[#This Row],[Manager ID]],MANAGERS!A:A,MANAGERS!B:B),"Not Found")</f>
        <v>Manager_17</v>
      </c>
    </row>
    <row r="32" spans="1:37" x14ac:dyDescent="0.2">
      <c r="A32" t="s">
        <v>2074</v>
      </c>
      <c r="B32" t="s">
        <v>20</v>
      </c>
      <c r="C32" t="s">
        <v>21</v>
      </c>
      <c r="D32" t="s">
        <v>25</v>
      </c>
      <c r="E32" t="s">
        <v>22</v>
      </c>
      <c r="F32" s="1">
        <v>43049</v>
      </c>
      <c r="G32" s="1">
        <v>34610</v>
      </c>
      <c r="H32">
        <v>118684</v>
      </c>
      <c r="I32">
        <v>25818</v>
      </c>
      <c r="J32">
        <v>72</v>
      </c>
      <c r="K32">
        <v>42</v>
      </c>
      <c r="L32" t="s">
        <v>27</v>
      </c>
      <c r="M32">
        <v>120</v>
      </c>
      <c r="N32">
        <f>Table1[[#This Row],[Basic Salary]]+Table1[[#This Row],[Bonus]]</f>
        <v>144502</v>
      </c>
      <c r="O32" s="2">
        <f>Table1[[#This Row],[Bonus]]/Table1[[#This Row],[Basic Salary]]</f>
        <v>0.21753564086144719</v>
      </c>
      <c r="P32">
        <f ca="1">DATEDIF(Table1[[#This Row],[Date of Birth]],TODAY(),"Y")</f>
        <v>31</v>
      </c>
      <c r="Q32">
        <f ca="1">DATEDIF(Table1[[#This Row],[Joining Date]],TODAY(),"Y")</f>
        <v>8</v>
      </c>
      <c r="R32" t="str">
        <f ca="1">IF(YEAR(Table1[[#This Row],[Joining Date]])=YEAR(TODAY()),"Yes","No")</f>
        <v>No</v>
      </c>
      <c r="S32" t="str">
        <f ca="1">IF(Table1[[#This Row],[Experience]]&gt;5,"Yes","No")</f>
        <v>Yes</v>
      </c>
      <c r="T32" t="str">
        <f>TEXT(Table1[[#This Row],[Joining Date]],"mmmm")</f>
        <v>November</v>
      </c>
      <c r="U32" t="str">
        <f>TEXT(Table1[[#This Row],[Joining Date]],"yyyy")</f>
        <v>2017</v>
      </c>
      <c r="V32" s="5">
        <f ca="1">TODAY()-Table1[[#This Row],[Joining Date]]</f>
        <v>3190</v>
      </c>
      <c r="W32" t="str">
        <f>LEFT(Table1[[#This Row],[Employee Name]],FIND(" ",Table1[[#This Row],[Employee Name]])-1)</f>
        <v>Rahul</v>
      </c>
      <c r="X32" t="str">
        <f>RIGHT(Table1[[#This Row],[Employee Name]],LEN(Table1[[#This Row],[Employee Name]])-FIND(" ",Table1[[#This Row],[Employee Name]]))</f>
        <v>Verma</v>
      </c>
      <c r="Y32" t="str">
        <f>Table1[[#This Row],[Department]]&amp;"-"&amp;Table1[[#This Row],[Employee ID]]</f>
        <v>Finance-E02018</v>
      </c>
      <c r="Z32" t="str">
        <f>LEFT(Table1[[#This Row],[Department]],3)</f>
        <v>Fin</v>
      </c>
      <c r="AA32" t="str">
        <f>_xlfn.XLOOKUP(Table1[[#This Row],[Manager ID]],MANAGERS!A:A,MANAGERS!B:B)</f>
        <v>Manager_20</v>
      </c>
      <c r="AB32" t="str" cm="1">
        <f t="array" ref="AB32">_xlfn.XLOOKUP(Table1[[#This Row],[Manager ID]],Table2[[#All],[Manager ID]],Table2[[#All],[Department Head]])</f>
        <v>Operations</v>
      </c>
      <c r="AC32" s="2">
        <f>_xlfn.XLOOKUP(Table1[[#This Row],[City]],L:L,O:O)</f>
        <v>0.23674293405114402</v>
      </c>
      <c r="AD32" t="str" cm="1">
        <f t="array" ref="AD32">_xlfn.IFS(Table1[[#This Row],[Performance Score]]&gt;=90,"Excellent",Table1[[#This Row],[Performance Score]]&gt;=75,"Good",Table1[[#This Row],[Performance Score]]&gt;=60,"Average",Table1[[#This Row],[Performance Score]]&lt;=60,"Need Improvement")</f>
        <v>Need Improvement</v>
      </c>
      <c r="AE32" t="str">
        <f>IF(AND(Table1[[#This Row],[Attendance %]]&gt;=80,(Table1[[#This Row],[Performance Score]]&gt;=80)),"Eligible","Not Eligible")</f>
        <v>Not Eligible</v>
      </c>
      <c r="AF32" t="str">
        <f>IF(Table1[[#This Row],[Performance Score]]&gt;=80,"High Performer","Low Performer")</f>
        <v>Low Performer</v>
      </c>
      <c r="AG32" t="str" cm="1">
        <f t="array" aca="1" ref="AG32" ca="1">_xlfn.IFS(Table1[[#This Row],[Experience]]&lt;=3,"Junior",Table1[[#This Row],[Experience]]&lt;=7,"Mid Level",Table1[[#This Row],[Experience]]&gt;=7,"Senior")</f>
        <v>Senior</v>
      </c>
      <c r="AH32" t="str">
        <f>IF(Table1[[#This Row],[Attendance %]]&gt;75,"OK","Below 75")</f>
        <v>Below 75</v>
      </c>
      <c r="AI32" t="b">
        <f>ISBLANK(Table1[[#This Row],[Employee ID]])</f>
        <v>0</v>
      </c>
      <c r="AJ32" t="b">
        <f>ISNUMBER(Table1[[#This Row],[Total Salary  ]])</f>
        <v>1</v>
      </c>
      <c r="AK32" t="str">
        <f>IFERROR(_xlfn.XLOOKUP(Table1[[#This Row],[Manager ID]],MANAGERS!A:A,MANAGERS!B:B),"Not Found")</f>
        <v>Manager_20</v>
      </c>
    </row>
    <row r="33" spans="1:37" x14ac:dyDescent="0.2">
      <c r="A33" t="s">
        <v>3240</v>
      </c>
      <c r="B33" t="s">
        <v>60</v>
      </c>
      <c r="C33" t="s">
        <v>15</v>
      </c>
      <c r="D33" t="s">
        <v>40</v>
      </c>
      <c r="E33" t="s">
        <v>22</v>
      </c>
      <c r="F33" s="1">
        <v>43327</v>
      </c>
      <c r="G33" s="1">
        <v>40983</v>
      </c>
      <c r="H33">
        <v>114743</v>
      </c>
      <c r="I33">
        <v>29665</v>
      </c>
      <c r="J33">
        <v>74</v>
      </c>
      <c r="K33">
        <v>78</v>
      </c>
      <c r="L33" t="s">
        <v>18</v>
      </c>
      <c r="M33">
        <v>101</v>
      </c>
      <c r="N33">
        <f>Table1[[#This Row],[Basic Salary]]+Table1[[#This Row],[Bonus]]</f>
        <v>144408</v>
      </c>
      <c r="O33" s="2">
        <f>Table1[[#This Row],[Bonus]]/Table1[[#This Row],[Basic Salary]]</f>
        <v>0.25853428967344411</v>
      </c>
      <c r="P33">
        <f ca="1">DATEDIF(Table1[[#This Row],[Date of Birth]],TODAY(),"Y")</f>
        <v>14</v>
      </c>
      <c r="Q33">
        <f ca="1">DATEDIF(Table1[[#This Row],[Joining Date]],TODAY(),"Y")</f>
        <v>7</v>
      </c>
      <c r="R33" t="str">
        <f ca="1">IF(YEAR(Table1[[#This Row],[Joining Date]])=YEAR(TODAY()),"Yes","No")</f>
        <v>No</v>
      </c>
      <c r="S33" t="str">
        <f ca="1">IF(Table1[[#This Row],[Experience]]&gt;5,"Yes","No")</f>
        <v>Yes</v>
      </c>
      <c r="T33" t="str">
        <f>TEXT(Table1[[#This Row],[Joining Date]],"mmmm")</f>
        <v>August</v>
      </c>
      <c r="U33" t="str">
        <f>TEXT(Table1[[#This Row],[Joining Date]],"yyyy")</f>
        <v>2018</v>
      </c>
      <c r="V33" s="5">
        <f ca="1">TODAY()-Table1[[#This Row],[Joining Date]]</f>
        <v>2912</v>
      </c>
      <c r="W33" t="str">
        <f>LEFT(Table1[[#This Row],[Employee Name]],FIND(" ",Table1[[#This Row],[Employee Name]])-1)</f>
        <v>Gayathri</v>
      </c>
      <c r="X33" t="str">
        <f>RIGHT(Table1[[#This Row],[Employee Name]],LEN(Table1[[#This Row],[Employee Name]])-FIND(" ",Table1[[#This Row],[Employee Name]]))</f>
        <v>Iyer</v>
      </c>
      <c r="Y33" t="str">
        <f>Table1[[#This Row],[Department]]&amp;"-"&amp;Table1[[#This Row],[Employee ID]]</f>
        <v>IT-E03184</v>
      </c>
      <c r="Z33" t="str">
        <f>LEFT(Table1[[#This Row],[Department]],3)</f>
        <v>IT</v>
      </c>
      <c r="AA33" t="str">
        <f>_xlfn.XLOOKUP(Table1[[#This Row],[Manager ID]],MANAGERS!A:A,MANAGERS!B:B)</f>
        <v>Manager_1</v>
      </c>
      <c r="AB33" t="str" cm="1">
        <f t="array" ref="AB33">_xlfn.XLOOKUP(Table1[[#This Row],[Manager ID]],Table2[[#All],[Manager ID]],Table2[[#All],[Department Head]])</f>
        <v>Support</v>
      </c>
      <c r="AC33" s="2">
        <f>_xlfn.XLOOKUP(Table1[[#This Row],[City]],L:L,O:O)</f>
        <v>0.21356479274849693</v>
      </c>
      <c r="AD33" t="str" cm="1">
        <f t="array" ref="AD33">_xlfn.IFS(Table1[[#This Row],[Performance Score]]&gt;=90,"Excellent",Table1[[#This Row],[Performance Score]]&gt;=75,"Good",Table1[[#This Row],[Performance Score]]&gt;=60,"Average",Table1[[#This Row],[Performance Score]]&lt;=60,"Need Improvement")</f>
        <v>Good</v>
      </c>
      <c r="AE33" t="str">
        <f>IF(AND(Table1[[#This Row],[Attendance %]]&gt;=80,(Table1[[#This Row],[Performance Score]]&gt;=80)),"Eligible","Not Eligible")</f>
        <v>Not Eligible</v>
      </c>
      <c r="AF33" t="str">
        <f>IF(Table1[[#This Row],[Performance Score]]&gt;=80,"High Performer","Low Performer")</f>
        <v>Low Performer</v>
      </c>
      <c r="AG33" t="str" cm="1">
        <f t="array" aca="1" ref="AG33" ca="1">_xlfn.IFS(Table1[[#This Row],[Experience]]&lt;=3,"Junior",Table1[[#This Row],[Experience]]&lt;=7,"Mid Level",Table1[[#This Row],[Experience]]&gt;=7,"Senior")</f>
        <v>Mid Level</v>
      </c>
      <c r="AH33" t="str">
        <f>IF(Table1[[#This Row],[Attendance %]]&gt;75,"OK","Below 75")</f>
        <v>Below 75</v>
      </c>
      <c r="AI33" t="b">
        <f>ISBLANK(Table1[[#This Row],[Employee ID]])</f>
        <v>0</v>
      </c>
      <c r="AJ33" t="b">
        <f>ISNUMBER(Table1[[#This Row],[Total Salary  ]])</f>
        <v>1</v>
      </c>
      <c r="AK33" t="str">
        <f>IFERROR(_xlfn.XLOOKUP(Table1[[#This Row],[Manager ID]],MANAGERS!A:A,MANAGERS!B:B),"Not Found")</f>
        <v>Manager_1</v>
      </c>
    </row>
    <row r="34" spans="1:37" x14ac:dyDescent="0.2">
      <c r="A34" t="s">
        <v>912</v>
      </c>
      <c r="B34" t="s">
        <v>75</v>
      </c>
      <c r="C34" t="s">
        <v>21</v>
      </c>
      <c r="D34" t="s">
        <v>25</v>
      </c>
      <c r="E34" t="s">
        <v>17</v>
      </c>
      <c r="F34" s="1">
        <v>44387</v>
      </c>
      <c r="G34" s="1">
        <v>38487</v>
      </c>
      <c r="H34">
        <v>118670</v>
      </c>
      <c r="I34">
        <v>25569</v>
      </c>
      <c r="J34">
        <v>94</v>
      </c>
      <c r="K34">
        <v>94</v>
      </c>
      <c r="L34" t="s">
        <v>23</v>
      </c>
      <c r="M34">
        <v>108</v>
      </c>
      <c r="N34">
        <f>Table1[[#This Row],[Basic Salary]]+Table1[[#This Row],[Bonus]]</f>
        <v>144239</v>
      </c>
      <c r="O34" s="2">
        <f>Table1[[#This Row],[Bonus]]/Table1[[#This Row],[Basic Salary]]</f>
        <v>0.21546304879076431</v>
      </c>
      <c r="P34">
        <f ca="1">DATEDIF(Table1[[#This Row],[Date of Birth]],TODAY(),"Y")</f>
        <v>21</v>
      </c>
      <c r="Q34">
        <f ca="1">DATEDIF(Table1[[#This Row],[Joining Date]],TODAY(),"Y")</f>
        <v>5</v>
      </c>
      <c r="R34" t="str">
        <f ca="1">IF(YEAR(Table1[[#This Row],[Joining Date]])=YEAR(TODAY()),"Yes","No")</f>
        <v>No</v>
      </c>
      <c r="S34" t="str">
        <f ca="1">IF(Table1[[#This Row],[Experience]]&gt;5,"Yes","No")</f>
        <v>No</v>
      </c>
      <c r="T34" t="str">
        <f>TEXT(Table1[[#This Row],[Joining Date]],"mmmm")</f>
        <v>July</v>
      </c>
      <c r="U34" t="str">
        <f>TEXT(Table1[[#This Row],[Joining Date]],"yyyy")</f>
        <v>2021</v>
      </c>
      <c r="V34" s="5">
        <f ca="1">TODAY()-Table1[[#This Row],[Joining Date]]</f>
        <v>1852</v>
      </c>
      <c r="W34" t="str">
        <f>LEFT(Table1[[#This Row],[Employee Name]],FIND(" ",Table1[[#This Row],[Employee Name]])-1)</f>
        <v>Ishita</v>
      </c>
      <c r="X34" t="str">
        <f>RIGHT(Table1[[#This Row],[Employee Name]],LEN(Table1[[#This Row],[Employee Name]])-FIND(" ",Table1[[#This Row],[Employee Name]]))</f>
        <v>Roy</v>
      </c>
      <c r="Y34" t="str">
        <f>Table1[[#This Row],[Department]]&amp;"-"&amp;Table1[[#This Row],[Employee ID]]</f>
        <v>Finance-E00856</v>
      </c>
      <c r="Z34" t="str">
        <f>LEFT(Table1[[#This Row],[Department]],3)</f>
        <v>Fin</v>
      </c>
      <c r="AA34" t="str">
        <f>_xlfn.XLOOKUP(Table1[[#This Row],[Manager ID]],MANAGERS!A:A,MANAGERS!B:B)</f>
        <v>Manager_8</v>
      </c>
      <c r="AB34" t="str" cm="1">
        <f t="array" ref="AB34">_xlfn.XLOOKUP(Table1[[#This Row],[Manager ID]],Table2[[#All],[Manager ID]],Table2[[#All],[Department Head]])</f>
        <v>Sales</v>
      </c>
      <c r="AC34" s="2">
        <f>_xlfn.XLOOKUP(Table1[[#This Row],[City]],L:L,O:O)</f>
        <v>0.23486488519629886</v>
      </c>
      <c r="AD34" t="str" cm="1">
        <f t="array" ref="AD34">_xlfn.IFS(Table1[[#This Row],[Performance Score]]&gt;=90,"Excellent",Table1[[#This Row],[Performance Score]]&gt;=75,"Good",Table1[[#This Row],[Performance Score]]&gt;=60,"Average",Table1[[#This Row],[Performance Score]]&lt;=60,"Need Improvement")</f>
        <v>Excellent</v>
      </c>
      <c r="AE34" t="str">
        <f>IF(AND(Table1[[#This Row],[Attendance %]]&gt;=80,(Table1[[#This Row],[Performance Score]]&gt;=80)),"Eligible","Not Eligible")</f>
        <v>Eligible</v>
      </c>
      <c r="AF34" t="str">
        <f>IF(Table1[[#This Row],[Performance Score]]&gt;=80,"High Performer","Low Performer")</f>
        <v>High Performer</v>
      </c>
      <c r="AG34" t="str" cm="1">
        <f t="array" aca="1" ref="AG34" ca="1">_xlfn.IFS(Table1[[#This Row],[Experience]]&lt;=3,"Junior",Table1[[#This Row],[Experience]]&lt;=7,"Mid Level",Table1[[#This Row],[Experience]]&gt;=7,"Senior")</f>
        <v>Mid Level</v>
      </c>
      <c r="AH34" t="str">
        <f>IF(Table1[[#This Row],[Attendance %]]&gt;75,"OK","Below 75")</f>
        <v>OK</v>
      </c>
      <c r="AI34" t="b">
        <f>ISBLANK(Table1[[#This Row],[Employee ID]])</f>
        <v>0</v>
      </c>
      <c r="AJ34" t="b">
        <f>ISNUMBER(Table1[[#This Row],[Total Salary  ]])</f>
        <v>1</v>
      </c>
      <c r="AK34" t="str">
        <f>IFERROR(_xlfn.XLOOKUP(Table1[[#This Row],[Manager ID]],MANAGERS!A:A,MANAGERS!B:B),"Not Found")</f>
        <v>Manager_8</v>
      </c>
    </row>
    <row r="35" spans="1:37" x14ac:dyDescent="0.2">
      <c r="A35" t="s">
        <v>3528</v>
      </c>
      <c r="B35" t="s">
        <v>57</v>
      </c>
      <c r="C35" t="s">
        <v>21</v>
      </c>
      <c r="D35" t="s">
        <v>46</v>
      </c>
      <c r="E35" t="s">
        <v>51</v>
      </c>
      <c r="F35" s="1">
        <v>45545</v>
      </c>
      <c r="G35" s="1">
        <v>30891</v>
      </c>
      <c r="H35">
        <v>119143</v>
      </c>
      <c r="I35">
        <v>24980</v>
      </c>
      <c r="J35">
        <v>69</v>
      </c>
      <c r="K35">
        <v>44</v>
      </c>
      <c r="L35" t="s">
        <v>34</v>
      </c>
      <c r="M35">
        <v>110</v>
      </c>
      <c r="N35">
        <f>Table1[[#This Row],[Basic Salary]]+Table1[[#This Row],[Bonus]]</f>
        <v>144123</v>
      </c>
      <c r="O35" s="2">
        <f>Table1[[#This Row],[Bonus]]/Table1[[#This Row],[Basic Salary]]</f>
        <v>0.20966401718942784</v>
      </c>
      <c r="P35">
        <f ca="1">DATEDIF(Table1[[#This Row],[Date of Birth]],TODAY(),"Y")</f>
        <v>42</v>
      </c>
      <c r="Q35">
        <f ca="1">DATEDIF(Table1[[#This Row],[Joining Date]],TODAY(),"Y")</f>
        <v>1</v>
      </c>
      <c r="R35" t="str">
        <f ca="1">IF(YEAR(Table1[[#This Row],[Joining Date]])=YEAR(TODAY()),"Yes","No")</f>
        <v>No</v>
      </c>
      <c r="S35" t="str">
        <f ca="1">IF(Table1[[#This Row],[Experience]]&gt;5,"Yes","No")</f>
        <v>No</v>
      </c>
      <c r="T35" t="str">
        <f>TEXT(Table1[[#This Row],[Joining Date]],"mmmm")</f>
        <v>September</v>
      </c>
      <c r="U35" t="str">
        <f>TEXT(Table1[[#This Row],[Joining Date]],"yyyy")</f>
        <v>2024</v>
      </c>
      <c r="V35" s="5">
        <f ca="1">TODAY()-Table1[[#This Row],[Joining Date]]</f>
        <v>694</v>
      </c>
      <c r="W35" t="str">
        <f>LEFT(Table1[[#This Row],[Employee Name]],FIND(" ",Table1[[#This Row],[Employee Name]])-1)</f>
        <v>Swathi</v>
      </c>
      <c r="X35" t="str">
        <f>RIGHT(Table1[[#This Row],[Employee Name]],LEN(Table1[[#This Row],[Employee Name]])-FIND(" ",Table1[[#This Row],[Employee Name]]))</f>
        <v>Ramesh</v>
      </c>
      <c r="Y35" t="str">
        <f>Table1[[#This Row],[Department]]&amp;"-"&amp;Table1[[#This Row],[Employee ID]]</f>
        <v>Support-E03472</v>
      </c>
      <c r="Z35" t="str">
        <f>LEFT(Table1[[#This Row],[Department]],3)</f>
        <v>Sup</v>
      </c>
      <c r="AA35" t="str">
        <f>_xlfn.XLOOKUP(Table1[[#This Row],[Manager ID]],MANAGERS!A:A,MANAGERS!B:B)</f>
        <v>Manager_10</v>
      </c>
      <c r="AB35" t="str" cm="1">
        <f t="array" ref="AB35">_xlfn.XLOOKUP(Table1[[#This Row],[Manager ID]],Table2[[#All],[Manager ID]],Table2[[#All],[Department Head]])</f>
        <v>HR</v>
      </c>
      <c r="AC35" s="2">
        <f>_xlfn.XLOOKUP(Table1[[#This Row],[City]],L:L,O:O)</f>
        <v>0.24030340748661314</v>
      </c>
      <c r="AD35" t="str" cm="1">
        <f t="array" ref="AD35">_xlfn.IFS(Table1[[#This Row],[Performance Score]]&gt;=90,"Excellent",Table1[[#This Row],[Performance Score]]&gt;=75,"Good",Table1[[#This Row],[Performance Score]]&gt;=60,"Average",Table1[[#This Row],[Performance Score]]&lt;=60,"Need Improvement")</f>
        <v>Need Improvement</v>
      </c>
      <c r="AE35" t="str">
        <f>IF(AND(Table1[[#This Row],[Attendance %]]&gt;=80,(Table1[[#This Row],[Performance Score]]&gt;=80)),"Eligible","Not Eligible")</f>
        <v>Not Eligible</v>
      </c>
      <c r="AF35" t="str">
        <f>IF(Table1[[#This Row],[Performance Score]]&gt;=80,"High Performer","Low Performer")</f>
        <v>Low Performer</v>
      </c>
      <c r="AG35" t="str" cm="1">
        <f t="array" aca="1" ref="AG35" ca="1">_xlfn.IFS(Table1[[#This Row],[Experience]]&lt;=3,"Junior",Table1[[#This Row],[Experience]]&lt;=7,"Mid Level",Table1[[#This Row],[Experience]]&gt;=7,"Senior")</f>
        <v>Junior</v>
      </c>
      <c r="AH35" t="str">
        <f>IF(Table1[[#This Row],[Attendance %]]&gt;75,"OK","Below 75")</f>
        <v>Below 75</v>
      </c>
      <c r="AI35" t="b">
        <f>ISBLANK(Table1[[#This Row],[Employee ID]])</f>
        <v>0</v>
      </c>
      <c r="AJ35" t="b">
        <f>ISNUMBER(Table1[[#This Row],[Total Salary  ]])</f>
        <v>1</v>
      </c>
      <c r="AK35" t="str">
        <f>IFERROR(_xlfn.XLOOKUP(Table1[[#This Row],[Manager ID]],MANAGERS!A:A,MANAGERS!B:B),"Not Found")</f>
        <v>Manager_10</v>
      </c>
    </row>
    <row r="36" spans="1:37" x14ac:dyDescent="0.2">
      <c r="A36" t="s">
        <v>4535</v>
      </c>
      <c r="B36" t="s">
        <v>20</v>
      </c>
      <c r="C36" t="s">
        <v>15</v>
      </c>
      <c r="D36" t="s">
        <v>33</v>
      </c>
      <c r="E36" t="s">
        <v>17</v>
      </c>
      <c r="F36" s="1">
        <v>43495</v>
      </c>
      <c r="G36" s="1">
        <v>32422</v>
      </c>
      <c r="H36">
        <v>115154</v>
      </c>
      <c r="I36">
        <v>28903</v>
      </c>
      <c r="J36">
        <v>90</v>
      </c>
      <c r="K36">
        <v>87</v>
      </c>
      <c r="L36" t="s">
        <v>18</v>
      </c>
      <c r="M36">
        <v>108</v>
      </c>
      <c r="N36">
        <f>Table1[[#This Row],[Basic Salary]]+Table1[[#This Row],[Bonus]]</f>
        <v>144057</v>
      </c>
      <c r="O36" s="2">
        <f>Table1[[#This Row],[Bonus]]/Table1[[#This Row],[Basic Salary]]</f>
        <v>0.25099432064887023</v>
      </c>
      <c r="P36">
        <f ca="1">DATEDIF(Table1[[#This Row],[Date of Birth]],TODAY(),"Y")</f>
        <v>37</v>
      </c>
      <c r="Q36">
        <f ca="1">DATEDIF(Table1[[#This Row],[Joining Date]],TODAY(),"Y")</f>
        <v>7</v>
      </c>
      <c r="R36" t="str">
        <f ca="1">IF(YEAR(Table1[[#This Row],[Joining Date]])=YEAR(TODAY()),"Yes","No")</f>
        <v>No</v>
      </c>
      <c r="S36" t="str">
        <f ca="1">IF(Table1[[#This Row],[Experience]]&gt;5,"Yes","No")</f>
        <v>Yes</v>
      </c>
      <c r="T36" t="str">
        <f>TEXT(Table1[[#This Row],[Joining Date]],"mmmm")</f>
        <v>January</v>
      </c>
      <c r="U36" t="str">
        <f>TEXT(Table1[[#This Row],[Joining Date]],"yyyy")</f>
        <v>2019</v>
      </c>
      <c r="V36" s="5">
        <f ca="1">TODAY()-Table1[[#This Row],[Joining Date]]</f>
        <v>2744</v>
      </c>
      <c r="W36" t="str">
        <f>LEFT(Table1[[#This Row],[Employee Name]],FIND(" ",Table1[[#This Row],[Employee Name]])-1)</f>
        <v>Rahul</v>
      </c>
      <c r="X36" t="str">
        <f>RIGHT(Table1[[#This Row],[Employee Name]],LEN(Table1[[#This Row],[Employee Name]])-FIND(" ",Table1[[#This Row],[Employee Name]]))</f>
        <v>Verma</v>
      </c>
      <c r="Y36" t="str">
        <f>Table1[[#This Row],[Department]]&amp;"-"&amp;Table1[[#This Row],[Employee ID]]</f>
        <v>Marketing-E04479</v>
      </c>
      <c r="Z36" t="str">
        <f>LEFT(Table1[[#This Row],[Department]],3)</f>
        <v>Mar</v>
      </c>
      <c r="AA36" t="str">
        <f>_xlfn.XLOOKUP(Table1[[#This Row],[Manager ID]],MANAGERS!A:A,MANAGERS!B:B)</f>
        <v>Manager_8</v>
      </c>
      <c r="AB36" t="str" cm="1">
        <f t="array" ref="AB36">_xlfn.XLOOKUP(Table1[[#This Row],[Manager ID]],Table2[[#All],[Manager ID]],Table2[[#All],[Department Head]])</f>
        <v>Sales</v>
      </c>
      <c r="AC36" s="2">
        <f>_xlfn.XLOOKUP(Table1[[#This Row],[City]],L:L,O:O)</f>
        <v>0.21356479274849693</v>
      </c>
      <c r="AD36" t="str" cm="1">
        <f t="array" ref="AD36">_xlfn.IFS(Table1[[#This Row],[Performance Score]]&gt;=90,"Excellent",Table1[[#This Row],[Performance Score]]&gt;=75,"Good",Table1[[#This Row],[Performance Score]]&gt;=60,"Average",Table1[[#This Row],[Performance Score]]&lt;=60,"Need Improvement")</f>
        <v>Good</v>
      </c>
      <c r="AE36" t="str">
        <f>IF(AND(Table1[[#This Row],[Attendance %]]&gt;=80,(Table1[[#This Row],[Performance Score]]&gt;=80)),"Eligible","Not Eligible")</f>
        <v>Eligible</v>
      </c>
      <c r="AF36" t="str">
        <f>IF(Table1[[#This Row],[Performance Score]]&gt;=80,"High Performer","Low Performer")</f>
        <v>High Performer</v>
      </c>
      <c r="AG36" t="str" cm="1">
        <f t="array" aca="1" ref="AG36" ca="1">_xlfn.IFS(Table1[[#This Row],[Experience]]&lt;=3,"Junior",Table1[[#This Row],[Experience]]&lt;=7,"Mid Level",Table1[[#This Row],[Experience]]&gt;=7,"Senior")</f>
        <v>Mid Level</v>
      </c>
      <c r="AH36" t="str">
        <f>IF(Table1[[#This Row],[Attendance %]]&gt;75,"OK","Below 75")</f>
        <v>OK</v>
      </c>
      <c r="AI36" t="b">
        <f>ISBLANK(Table1[[#This Row],[Employee ID]])</f>
        <v>0</v>
      </c>
      <c r="AJ36" t="b">
        <f>ISNUMBER(Table1[[#This Row],[Total Salary  ]])</f>
        <v>1</v>
      </c>
      <c r="AK36" t="str">
        <f>IFERROR(_xlfn.XLOOKUP(Table1[[#This Row],[Manager ID]],MANAGERS!A:A,MANAGERS!B:B),"Not Found")</f>
        <v>Manager_8</v>
      </c>
    </row>
    <row r="37" spans="1:37" x14ac:dyDescent="0.2">
      <c r="A37" t="s">
        <v>3988</v>
      </c>
      <c r="B37" t="s">
        <v>45</v>
      </c>
      <c r="C37" t="s">
        <v>21</v>
      </c>
      <c r="D37" t="s">
        <v>46</v>
      </c>
      <c r="E37" t="s">
        <v>30</v>
      </c>
      <c r="F37" s="1">
        <v>44768</v>
      </c>
      <c r="G37" s="1">
        <v>36481</v>
      </c>
      <c r="H37">
        <v>114389</v>
      </c>
      <c r="I37">
        <v>29547</v>
      </c>
      <c r="J37">
        <v>80</v>
      </c>
      <c r="K37">
        <v>96</v>
      </c>
      <c r="L37" t="s">
        <v>37</v>
      </c>
      <c r="M37">
        <v>104</v>
      </c>
      <c r="N37">
        <f>Table1[[#This Row],[Basic Salary]]+Table1[[#This Row],[Bonus]]</f>
        <v>143936</v>
      </c>
      <c r="O37" s="2">
        <f>Table1[[#This Row],[Bonus]]/Table1[[#This Row],[Basic Salary]]</f>
        <v>0.25830280883651402</v>
      </c>
      <c r="P37">
        <f ca="1">DATEDIF(Table1[[#This Row],[Date of Birth]],TODAY(),"Y")</f>
        <v>26</v>
      </c>
      <c r="Q37">
        <f ca="1">DATEDIF(Table1[[#This Row],[Joining Date]],TODAY(),"Y")</f>
        <v>4</v>
      </c>
      <c r="R37" t="str">
        <f ca="1">IF(YEAR(Table1[[#This Row],[Joining Date]])=YEAR(TODAY()),"Yes","No")</f>
        <v>No</v>
      </c>
      <c r="S37" t="str">
        <f ca="1">IF(Table1[[#This Row],[Experience]]&gt;5,"Yes","No")</f>
        <v>No</v>
      </c>
      <c r="T37" t="str">
        <f>TEXT(Table1[[#This Row],[Joining Date]],"mmmm")</f>
        <v>July</v>
      </c>
      <c r="U37" t="str">
        <f>TEXT(Table1[[#This Row],[Joining Date]],"yyyy")</f>
        <v>2022</v>
      </c>
      <c r="V37" s="5">
        <f ca="1">TODAY()-Table1[[#This Row],[Joining Date]]</f>
        <v>1471</v>
      </c>
      <c r="W37" t="str">
        <f>LEFT(Table1[[#This Row],[Employee Name]],FIND(" ",Table1[[#This Row],[Employee Name]])-1)</f>
        <v>Ananya</v>
      </c>
      <c r="X37" t="str">
        <f>RIGHT(Table1[[#This Row],[Employee Name]],LEN(Table1[[#This Row],[Employee Name]])-FIND(" ",Table1[[#This Row],[Employee Name]]))</f>
        <v>Rao</v>
      </c>
      <c r="Y37" t="str">
        <f>Table1[[#This Row],[Department]]&amp;"-"&amp;Table1[[#This Row],[Employee ID]]</f>
        <v>Support-E03932</v>
      </c>
      <c r="Z37" t="str">
        <f>LEFT(Table1[[#This Row],[Department]],3)</f>
        <v>Sup</v>
      </c>
      <c r="AA37" t="str">
        <f>_xlfn.XLOOKUP(Table1[[#This Row],[Manager ID]],MANAGERS!A:A,MANAGERS!B:B)</f>
        <v>Manager_4</v>
      </c>
      <c r="AB37" t="str" cm="1">
        <f t="array" ref="AB37">_xlfn.XLOOKUP(Table1[[#This Row],[Manager ID]],Table2[[#All],[Manager ID]],Table2[[#All],[Department Head]])</f>
        <v>Finance</v>
      </c>
      <c r="AC37" s="2">
        <f>_xlfn.XLOOKUP(Table1[[#This Row],[City]],L:L,O:O)</f>
        <v>0.24036902712549932</v>
      </c>
      <c r="AD37" t="str" cm="1">
        <f t="array" ref="AD37">_xlfn.IFS(Table1[[#This Row],[Performance Score]]&gt;=90,"Excellent",Table1[[#This Row],[Performance Score]]&gt;=75,"Good",Table1[[#This Row],[Performance Score]]&gt;=60,"Average",Table1[[#This Row],[Performance Score]]&lt;=60,"Need Improvement")</f>
        <v>Excellent</v>
      </c>
      <c r="AE37" t="str">
        <f>IF(AND(Table1[[#This Row],[Attendance %]]&gt;=80,(Table1[[#This Row],[Performance Score]]&gt;=80)),"Eligible","Not Eligible")</f>
        <v>Eligible</v>
      </c>
      <c r="AF37" t="str">
        <f>IF(Table1[[#This Row],[Performance Score]]&gt;=80,"High Performer","Low Performer")</f>
        <v>High Performer</v>
      </c>
      <c r="AG37" t="str" cm="1">
        <f t="array" aca="1" ref="AG37" ca="1">_xlfn.IFS(Table1[[#This Row],[Experience]]&lt;=3,"Junior",Table1[[#This Row],[Experience]]&lt;=7,"Mid Level",Table1[[#This Row],[Experience]]&gt;=7,"Senior")</f>
        <v>Mid Level</v>
      </c>
      <c r="AH37" t="str">
        <f>IF(Table1[[#This Row],[Attendance %]]&gt;75,"OK","Below 75")</f>
        <v>OK</v>
      </c>
      <c r="AI37" t="b">
        <f>ISBLANK(Table1[[#This Row],[Employee ID]])</f>
        <v>0</v>
      </c>
      <c r="AJ37" t="b">
        <f>ISNUMBER(Table1[[#This Row],[Total Salary  ]])</f>
        <v>1</v>
      </c>
      <c r="AK37" t="str">
        <f>IFERROR(_xlfn.XLOOKUP(Table1[[#This Row],[Manager ID]],MANAGERS!A:A,MANAGERS!B:B),"Not Found")</f>
        <v>Manager_4</v>
      </c>
    </row>
    <row r="38" spans="1:37" x14ac:dyDescent="0.2">
      <c r="A38" t="s">
        <v>3500</v>
      </c>
      <c r="B38" t="s">
        <v>57</v>
      </c>
      <c r="C38" t="s">
        <v>15</v>
      </c>
      <c r="D38" t="s">
        <v>40</v>
      </c>
      <c r="E38" t="s">
        <v>17</v>
      </c>
      <c r="F38" s="1">
        <v>44952</v>
      </c>
      <c r="G38" s="1">
        <v>30387</v>
      </c>
      <c r="H38">
        <v>117726</v>
      </c>
      <c r="I38">
        <v>26099</v>
      </c>
      <c r="J38">
        <v>84</v>
      </c>
      <c r="K38">
        <v>56</v>
      </c>
      <c r="L38" t="s">
        <v>53</v>
      </c>
      <c r="M38">
        <v>115</v>
      </c>
      <c r="N38">
        <f>Table1[[#This Row],[Basic Salary]]+Table1[[#This Row],[Bonus]]</f>
        <v>143825</v>
      </c>
      <c r="O38" s="2">
        <f>Table1[[#This Row],[Bonus]]/Table1[[#This Row],[Basic Salary]]</f>
        <v>0.22169274416866283</v>
      </c>
      <c r="P38">
        <f ca="1">DATEDIF(Table1[[#This Row],[Date of Birth]],TODAY(),"Y")</f>
        <v>43</v>
      </c>
      <c r="Q38">
        <f ca="1">DATEDIF(Table1[[#This Row],[Joining Date]],TODAY(),"Y")</f>
        <v>3</v>
      </c>
      <c r="R38" t="str">
        <f ca="1">IF(YEAR(Table1[[#This Row],[Joining Date]])=YEAR(TODAY()),"Yes","No")</f>
        <v>No</v>
      </c>
      <c r="S38" t="str">
        <f ca="1">IF(Table1[[#This Row],[Experience]]&gt;5,"Yes","No")</f>
        <v>No</v>
      </c>
      <c r="T38" t="str">
        <f>TEXT(Table1[[#This Row],[Joining Date]],"mmmm")</f>
        <v>January</v>
      </c>
      <c r="U38" t="str">
        <f>TEXT(Table1[[#This Row],[Joining Date]],"yyyy")</f>
        <v>2023</v>
      </c>
      <c r="V38" s="5">
        <f ca="1">TODAY()-Table1[[#This Row],[Joining Date]]</f>
        <v>1287</v>
      </c>
      <c r="W38" t="str">
        <f>LEFT(Table1[[#This Row],[Employee Name]],FIND(" ",Table1[[#This Row],[Employee Name]])-1)</f>
        <v>Swathi</v>
      </c>
      <c r="X38" t="str">
        <f>RIGHT(Table1[[#This Row],[Employee Name]],LEN(Table1[[#This Row],[Employee Name]])-FIND(" ",Table1[[#This Row],[Employee Name]]))</f>
        <v>Ramesh</v>
      </c>
      <c r="Y38" t="str">
        <f>Table1[[#This Row],[Department]]&amp;"-"&amp;Table1[[#This Row],[Employee ID]]</f>
        <v>IT-E03444</v>
      </c>
      <c r="Z38" t="str">
        <f>LEFT(Table1[[#This Row],[Department]],3)</f>
        <v>IT</v>
      </c>
      <c r="AA38" t="str">
        <f>_xlfn.XLOOKUP(Table1[[#This Row],[Manager ID]],MANAGERS!A:A,MANAGERS!B:B)</f>
        <v>Manager_15</v>
      </c>
      <c r="AB38" t="str" cm="1">
        <f t="array" ref="AB38">_xlfn.XLOOKUP(Table1[[#This Row],[Manager ID]],Table2[[#All],[Manager ID]],Table2[[#All],[Department Head]])</f>
        <v>Support</v>
      </c>
      <c r="AC38" s="2">
        <f>_xlfn.XLOOKUP(Table1[[#This Row],[City]],L:L,O:O)</f>
        <v>0.23685887225230964</v>
      </c>
      <c r="AD38" t="str" cm="1">
        <f t="array" ref="AD38">_xlfn.IFS(Table1[[#This Row],[Performance Score]]&gt;=90,"Excellent",Table1[[#This Row],[Performance Score]]&gt;=75,"Good",Table1[[#This Row],[Performance Score]]&gt;=60,"Average",Table1[[#This Row],[Performance Score]]&lt;=60,"Need Improvement")</f>
        <v>Need Improvement</v>
      </c>
      <c r="AE38" t="str">
        <f>IF(AND(Table1[[#This Row],[Attendance %]]&gt;=80,(Table1[[#This Row],[Performance Score]]&gt;=80)),"Eligible","Not Eligible")</f>
        <v>Not Eligible</v>
      </c>
      <c r="AF38" t="str">
        <f>IF(Table1[[#This Row],[Performance Score]]&gt;=80,"High Performer","Low Performer")</f>
        <v>Low Performer</v>
      </c>
      <c r="AG38" t="str" cm="1">
        <f t="array" aca="1" ref="AG38" ca="1">_xlfn.IFS(Table1[[#This Row],[Experience]]&lt;=3,"Junior",Table1[[#This Row],[Experience]]&lt;=7,"Mid Level",Table1[[#This Row],[Experience]]&gt;=7,"Senior")</f>
        <v>Junior</v>
      </c>
      <c r="AH38" t="str">
        <f>IF(Table1[[#This Row],[Attendance %]]&gt;75,"OK","Below 75")</f>
        <v>OK</v>
      </c>
      <c r="AI38" t="b">
        <f>ISBLANK(Table1[[#This Row],[Employee ID]])</f>
        <v>0</v>
      </c>
      <c r="AJ38" t="b">
        <f>ISNUMBER(Table1[[#This Row],[Total Salary  ]])</f>
        <v>1</v>
      </c>
      <c r="AK38" t="str">
        <f>IFERROR(_xlfn.XLOOKUP(Table1[[#This Row],[Manager ID]],MANAGERS!A:A,MANAGERS!B:B),"Not Found")</f>
        <v>Manager_15</v>
      </c>
    </row>
    <row r="39" spans="1:37" x14ac:dyDescent="0.2">
      <c r="A39" t="s">
        <v>1619</v>
      </c>
      <c r="B39" t="s">
        <v>129</v>
      </c>
      <c r="C39" t="s">
        <v>15</v>
      </c>
      <c r="D39" t="s">
        <v>81</v>
      </c>
      <c r="E39" t="s">
        <v>51</v>
      </c>
      <c r="F39" s="1">
        <v>45164</v>
      </c>
      <c r="G39" s="1">
        <v>35143</v>
      </c>
      <c r="H39">
        <v>116498</v>
      </c>
      <c r="I39">
        <v>27317</v>
      </c>
      <c r="J39">
        <v>98</v>
      </c>
      <c r="K39">
        <v>83</v>
      </c>
      <c r="L39" t="s">
        <v>53</v>
      </c>
      <c r="M39">
        <v>119</v>
      </c>
      <c r="N39">
        <f>Table1[[#This Row],[Basic Salary]]+Table1[[#This Row],[Bonus]]</f>
        <v>143815</v>
      </c>
      <c r="O39" s="2">
        <f>Table1[[#This Row],[Bonus]]/Table1[[#This Row],[Basic Salary]]</f>
        <v>0.23448471218390016</v>
      </c>
      <c r="P39">
        <f ca="1">DATEDIF(Table1[[#This Row],[Date of Birth]],TODAY(),"Y")</f>
        <v>30</v>
      </c>
      <c r="Q39">
        <f ca="1">DATEDIF(Table1[[#This Row],[Joining Date]],TODAY(),"Y")</f>
        <v>2</v>
      </c>
      <c r="R39" t="str">
        <f ca="1">IF(YEAR(Table1[[#This Row],[Joining Date]])=YEAR(TODAY()),"Yes","No")</f>
        <v>No</v>
      </c>
      <c r="S39" t="str">
        <f ca="1">IF(Table1[[#This Row],[Experience]]&gt;5,"Yes","No")</f>
        <v>No</v>
      </c>
      <c r="T39" t="str">
        <f>TEXT(Table1[[#This Row],[Joining Date]],"mmmm")</f>
        <v>August</v>
      </c>
      <c r="U39" t="str">
        <f>TEXT(Table1[[#This Row],[Joining Date]],"yyyy")</f>
        <v>2023</v>
      </c>
      <c r="V39" s="5">
        <f ca="1">TODAY()-Table1[[#This Row],[Joining Date]]</f>
        <v>1075</v>
      </c>
      <c r="W39" t="str">
        <f>LEFT(Table1[[#This Row],[Employee Name]],FIND(" ",Table1[[#This Row],[Employee Name]])-1)</f>
        <v>Aarav</v>
      </c>
      <c r="X39" t="str">
        <f>RIGHT(Table1[[#This Row],[Employee Name]],LEN(Table1[[#This Row],[Employee Name]])-FIND(" ",Table1[[#This Row],[Employee Name]]))</f>
        <v>Sharma</v>
      </c>
      <c r="Y39" t="str">
        <f>Table1[[#This Row],[Department]]&amp;"-"&amp;Table1[[#This Row],[Employee ID]]</f>
        <v>Sales-E01563</v>
      </c>
      <c r="Z39" t="str">
        <f>LEFT(Table1[[#This Row],[Department]],3)</f>
        <v>Sal</v>
      </c>
      <c r="AA39" t="str">
        <f>_xlfn.XLOOKUP(Table1[[#This Row],[Manager ID]],MANAGERS!A:A,MANAGERS!B:B)</f>
        <v>Manager_19</v>
      </c>
      <c r="AB39" t="str" cm="1">
        <f t="array" ref="AB39">_xlfn.XLOOKUP(Table1[[#This Row],[Manager ID]],Table2[[#All],[Manager ID]],Table2[[#All],[Department Head]])</f>
        <v>Support</v>
      </c>
      <c r="AC39" s="2">
        <f>_xlfn.XLOOKUP(Table1[[#This Row],[City]],L:L,O:O)</f>
        <v>0.23685887225230964</v>
      </c>
      <c r="AD39" t="str" cm="1">
        <f t="array" ref="AD39">_xlfn.IFS(Table1[[#This Row],[Performance Score]]&gt;=90,"Excellent",Table1[[#This Row],[Performance Score]]&gt;=75,"Good",Table1[[#This Row],[Performance Score]]&gt;=60,"Average",Table1[[#This Row],[Performance Score]]&lt;=60,"Need Improvement")</f>
        <v>Good</v>
      </c>
      <c r="AE39" t="str">
        <f>IF(AND(Table1[[#This Row],[Attendance %]]&gt;=80,(Table1[[#This Row],[Performance Score]]&gt;=80)),"Eligible","Not Eligible")</f>
        <v>Eligible</v>
      </c>
      <c r="AF39" t="str">
        <f>IF(Table1[[#This Row],[Performance Score]]&gt;=80,"High Performer","Low Performer")</f>
        <v>High Performer</v>
      </c>
      <c r="AG39" t="str" cm="1">
        <f t="array" aca="1" ref="AG39" ca="1">_xlfn.IFS(Table1[[#This Row],[Experience]]&lt;=3,"Junior",Table1[[#This Row],[Experience]]&lt;=7,"Mid Level",Table1[[#This Row],[Experience]]&gt;=7,"Senior")</f>
        <v>Junior</v>
      </c>
      <c r="AH39" t="str">
        <f>IF(Table1[[#This Row],[Attendance %]]&gt;75,"OK","Below 75")</f>
        <v>OK</v>
      </c>
      <c r="AI39" t="b">
        <f>ISBLANK(Table1[[#This Row],[Employee ID]])</f>
        <v>0</v>
      </c>
      <c r="AJ39" t="b">
        <f>ISNUMBER(Table1[[#This Row],[Total Salary  ]])</f>
        <v>1</v>
      </c>
      <c r="AK39" t="str">
        <f>IFERROR(_xlfn.XLOOKUP(Table1[[#This Row],[Manager ID]],MANAGERS!A:A,MANAGERS!B:B),"Not Found")</f>
        <v>Manager_19</v>
      </c>
    </row>
    <row r="40" spans="1:37" x14ac:dyDescent="0.2">
      <c r="A40" t="s">
        <v>3740</v>
      </c>
      <c r="B40" t="s">
        <v>45</v>
      </c>
      <c r="C40" t="s">
        <v>15</v>
      </c>
      <c r="D40" t="s">
        <v>25</v>
      </c>
      <c r="E40" t="s">
        <v>26</v>
      </c>
      <c r="F40" s="1">
        <v>44555</v>
      </c>
      <c r="G40" s="1">
        <v>38491</v>
      </c>
      <c r="H40">
        <v>114319</v>
      </c>
      <c r="I40">
        <v>29439</v>
      </c>
      <c r="J40">
        <v>93</v>
      </c>
      <c r="K40">
        <v>45</v>
      </c>
      <c r="L40" t="s">
        <v>23</v>
      </c>
      <c r="M40">
        <v>104</v>
      </c>
      <c r="N40">
        <f>Table1[[#This Row],[Basic Salary]]+Table1[[#This Row],[Bonus]]</f>
        <v>143758</v>
      </c>
      <c r="O40" s="2">
        <f>Table1[[#This Row],[Bonus]]/Table1[[#This Row],[Basic Salary]]</f>
        <v>0.25751624839265563</v>
      </c>
      <c r="P40">
        <f ca="1">DATEDIF(Table1[[#This Row],[Date of Birth]],TODAY(),"Y")</f>
        <v>21</v>
      </c>
      <c r="Q40">
        <f ca="1">DATEDIF(Table1[[#This Row],[Joining Date]],TODAY(),"Y")</f>
        <v>4</v>
      </c>
      <c r="R40" t="str">
        <f ca="1">IF(YEAR(Table1[[#This Row],[Joining Date]])=YEAR(TODAY()),"Yes","No")</f>
        <v>No</v>
      </c>
      <c r="S40" t="str">
        <f ca="1">IF(Table1[[#This Row],[Experience]]&gt;5,"Yes","No")</f>
        <v>No</v>
      </c>
      <c r="T40" t="str">
        <f>TEXT(Table1[[#This Row],[Joining Date]],"mmmm")</f>
        <v>December</v>
      </c>
      <c r="U40" t="str">
        <f>TEXT(Table1[[#This Row],[Joining Date]],"yyyy")</f>
        <v>2021</v>
      </c>
      <c r="V40" s="5">
        <f ca="1">TODAY()-Table1[[#This Row],[Joining Date]]</f>
        <v>1684</v>
      </c>
      <c r="W40" t="str">
        <f>LEFT(Table1[[#This Row],[Employee Name]],FIND(" ",Table1[[#This Row],[Employee Name]])-1)</f>
        <v>Ananya</v>
      </c>
      <c r="X40" t="str">
        <f>RIGHT(Table1[[#This Row],[Employee Name]],LEN(Table1[[#This Row],[Employee Name]])-FIND(" ",Table1[[#This Row],[Employee Name]]))</f>
        <v>Rao</v>
      </c>
      <c r="Y40" t="str">
        <f>Table1[[#This Row],[Department]]&amp;"-"&amp;Table1[[#This Row],[Employee ID]]</f>
        <v>Finance-E03684</v>
      </c>
      <c r="Z40" t="str">
        <f>LEFT(Table1[[#This Row],[Department]],3)</f>
        <v>Fin</v>
      </c>
      <c r="AA40" t="str">
        <f>_xlfn.XLOOKUP(Table1[[#This Row],[Manager ID]],MANAGERS!A:A,MANAGERS!B:B)</f>
        <v>Manager_4</v>
      </c>
      <c r="AB40" t="str" cm="1">
        <f t="array" ref="AB40">_xlfn.XLOOKUP(Table1[[#This Row],[Manager ID]],Table2[[#All],[Manager ID]],Table2[[#All],[Department Head]])</f>
        <v>Finance</v>
      </c>
      <c r="AC40" s="2">
        <f>_xlfn.XLOOKUP(Table1[[#This Row],[City]],L:L,O:O)</f>
        <v>0.23486488519629886</v>
      </c>
      <c r="AD40" t="str" cm="1">
        <f t="array" ref="AD40">_xlfn.IFS(Table1[[#This Row],[Performance Score]]&gt;=90,"Excellent",Table1[[#This Row],[Performance Score]]&gt;=75,"Good",Table1[[#This Row],[Performance Score]]&gt;=60,"Average",Table1[[#This Row],[Performance Score]]&lt;=60,"Need Improvement")</f>
        <v>Need Improvement</v>
      </c>
      <c r="AE40" t="str">
        <f>IF(AND(Table1[[#This Row],[Attendance %]]&gt;=80,(Table1[[#This Row],[Performance Score]]&gt;=80)),"Eligible","Not Eligible")</f>
        <v>Not Eligible</v>
      </c>
      <c r="AF40" t="str">
        <f>IF(Table1[[#This Row],[Performance Score]]&gt;=80,"High Performer","Low Performer")</f>
        <v>Low Performer</v>
      </c>
      <c r="AG40" t="str" cm="1">
        <f t="array" aca="1" ref="AG40" ca="1">_xlfn.IFS(Table1[[#This Row],[Experience]]&lt;=3,"Junior",Table1[[#This Row],[Experience]]&lt;=7,"Mid Level",Table1[[#This Row],[Experience]]&gt;=7,"Senior")</f>
        <v>Mid Level</v>
      </c>
      <c r="AH40" t="str">
        <f>IF(Table1[[#This Row],[Attendance %]]&gt;75,"OK","Below 75")</f>
        <v>OK</v>
      </c>
      <c r="AI40" t="b">
        <f>ISBLANK(Table1[[#This Row],[Employee ID]])</f>
        <v>0</v>
      </c>
      <c r="AJ40" t="b">
        <f>ISNUMBER(Table1[[#This Row],[Total Salary  ]])</f>
        <v>1</v>
      </c>
      <c r="AK40" t="str">
        <f>IFERROR(_xlfn.XLOOKUP(Table1[[#This Row],[Manager ID]],MANAGERS!A:A,MANAGERS!B:B),"Not Found")</f>
        <v>Manager_4</v>
      </c>
    </row>
    <row r="41" spans="1:37" x14ac:dyDescent="0.2">
      <c r="A41" t="s">
        <v>2902</v>
      </c>
      <c r="B41" t="s">
        <v>85</v>
      </c>
      <c r="C41" t="s">
        <v>21</v>
      </c>
      <c r="D41" t="s">
        <v>40</v>
      </c>
      <c r="E41" t="s">
        <v>51</v>
      </c>
      <c r="F41" s="1">
        <v>45515</v>
      </c>
      <c r="G41" s="1">
        <v>40518</v>
      </c>
      <c r="H41">
        <v>116650</v>
      </c>
      <c r="I41">
        <v>26893</v>
      </c>
      <c r="J41">
        <v>60</v>
      </c>
      <c r="K41">
        <v>58</v>
      </c>
      <c r="L41" t="s">
        <v>31</v>
      </c>
      <c r="M41">
        <v>116</v>
      </c>
      <c r="N41">
        <f>Table1[[#This Row],[Basic Salary]]+Table1[[#This Row],[Bonus]]</f>
        <v>143543</v>
      </c>
      <c r="O41" s="2">
        <f>Table1[[#This Row],[Bonus]]/Table1[[#This Row],[Basic Salary]]</f>
        <v>0.23054436348049723</v>
      </c>
      <c r="P41">
        <f ca="1">DATEDIF(Table1[[#This Row],[Date of Birth]],TODAY(),"Y")</f>
        <v>15</v>
      </c>
      <c r="Q41">
        <f ca="1">DATEDIF(Table1[[#This Row],[Joining Date]],TODAY(),"Y")</f>
        <v>1</v>
      </c>
      <c r="R41" t="str">
        <f ca="1">IF(YEAR(Table1[[#This Row],[Joining Date]])=YEAR(TODAY()),"Yes","No")</f>
        <v>No</v>
      </c>
      <c r="S41" t="str">
        <f ca="1">IF(Table1[[#This Row],[Experience]]&gt;5,"Yes","No")</f>
        <v>No</v>
      </c>
      <c r="T41" t="str">
        <f>TEXT(Table1[[#This Row],[Joining Date]],"mmmm")</f>
        <v>August</v>
      </c>
      <c r="U41" t="str">
        <f>TEXT(Table1[[#This Row],[Joining Date]],"yyyy")</f>
        <v>2024</v>
      </c>
      <c r="V41" s="5">
        <f ca="1">TODAY()-Table1[[#This Row],[Joining Date]]</f>
        <v>724</v>
      </c>
      <c r="W41" t="str">
        <f>LEFT(Table1[[#This Row],[Employee Name]],FIND(" ",Table1[[#This Row],[Employee Name]])-1)</f>
        <v>Pooja</v>
      </c>
      <c r="X41" t="str">
        <f>RIGHT(Table1[[#This Row],[Employee Name]],LEN(Table1[[#This Row],[Employee Name]])-FIND(" ",Table1[[#This Row],[Employee Name]]))</f>
        <v>Das</v>
      </c>
      <c r="Y41" t="str">
        <f>Table1[[#This Row],[Department]]&amp;"-"&amp;Table1[[#This Row],[Employee ID]]</f>
        <v>IT-E02846</v>
      </c>
      <c r="Z41" t="str">
        <f>LEFT(Table1[[#This Row],[Department]],3)</f>
        <v>IT</v>
      </c>
      <c r="AA41" t="str">
        <f>_xlfn.XLOOKUP(Table1[[#This Row],[Manager ID]],MANAGERS!A:A,MANAGERS!B:B)</f>
        <v>Manager_16</v>
      </c>
      <c r="AB41" t="str" cm="1">
        <f t="array" ref="AB41">_xlfn.XLOOKUP(Table1[[#This Row],[Manager ID]],Table2[[#All],[Manager ID]],Table2[[#All],[Department Head]])</f>
        <v>Sales</v>
      </c>
      <c r="AC41" s="2">
        <f>_xlfn.XLOOKUP(Table1[[#This Row],[City]],L:L,O:O)</f>
        <v>0.241864189087755</v>
      </c>
      <c r="AD41" t="str" cm="1">
        <f t="array" ref="AD41">_xlfn.IFS(Table1[[#This Row],[Performance Score]]&gt;=90,"Excellent",Table1[[#This Row],[Performance Score]]&gt;=75,"Good",Table1[[#This Row],[Performance Score]]&gt;=60,"Average",Table1[[#This Row],[Performance Score]]&lt;=60,"Need Improvement")</f>
        <v>Need Improvement</v>
      </c>
      <c r="AE41" t="str">
        <f>IF(AND(Table1[[#This Row],[Attendance %]]&gt;=80,(Table1[[#This Row],[Performance Score]]&gt;=80)),"Eligible","Not Eligible")</f>
        <v>Not Eligible</v>
      </c>
      <c r="AF41" t="str">
        <f>IF(Table1[[#This Row],[Performance Score]]&gt;=80,"High Performer","Low Performer")</f>
        <v>Low Performer</v>
      </c>
      <c r="AG41" t="str" cm="1">
        <f t="array" aca="1" ref="AG41" ca="1">_xlfn.IFS(Table1[[#This Row],[Experience]]&lt;=3,"Junior",Table1[[#This Row],[Experience]]&lt;=7,"Mid Level",Table1[[#This Row],[Experience]]&gt;=7,"Senior")</f>
        <v>Junior</v>
      </c>
      <c r="AH41" t="str">
        <f>IF(Table1[[#This Row],[Attendance %]]&gt;75,"OK","Below 75")</f>
        <v>Below 75</v>
      </c>
      <c r="AI41" t="b">
        <f>ISBLANK(Table1[[#This Row],[Employee ID]])</f>
        <v>0</v>
      </c>
      <c r="AJ41" t="b">
        <f>ISNUMBER(Table1[[#This Row],[Total Salary  ]])</f>
        <v>1</v>
      </c>
      <c r="AK41" t="str">
        <f>IFERROR(_xlfn.XLOOKUP(Table1[[#This Row],[Manager ID]],MANAGERS!A:A,MANAGERS!B:B),"Not Found")</f>
        <v>Manager_16</v>
      </c>
    </row>
    <row r="42" spans="1:37" x14ac:dyDescent="0.2">
      <c r="A42" t="s">
        <v>632</v>
      </c>
      <c r="B42" t="s">
        <v>50</v>
      </c>
      <c r="C42" t="s">
        <v>21</v>
      </c>
      <c r="D42" t="s">
        <v>43</v>
      </c>
      <c r="E42" t="s">
        <v>17</v>
      </c>
      <c r="F42" s="1">
        <v>42583</v>
      </c>
      <c r="G42" s="1">
        <v>40609</v>
      </c>
      <c r="H42">
        <v>116587</v>
      </c>
      <c r="I42">
        <v>26897</v>
      </c>
      <c r="J42">
        <v>61</v>
      </c>
      <c r="K42">
        <v>64</v>
      </c>
      <c r="L42" t="s">
        <v>23</v>
      </c>
      <c r="M42">
        <v>117</v>
      </c>
      <c r="N42">
        <f>Table1[[#This Row],[Basic Salary]]+Table1[[#This Row],[Bonus]]</f>
        <v>143484</v>
      </c>
      <c r="O42" s="2">
        <f>Table1[[#This Row],[Bonus]]/Table1[[#This Row],[Basic Salary]]</f>
        <v>0.23070325164898317</v>
      </c>
      <c r="P42">
        <f ca="1">DATEDIF(Table1[[#This Row],[Date of Birth]],TODAY(),"Y")</f>
        <v>15</v>
      </c>
      <c r="Q42">
        <f ca="1">DATEDIF(Table1[[#This Row],[Joining Date]],TODAY(),"Y")</f>
        <v>10</v>
      </c>
      <c r="R42" t="str">
        <f ca="1">IF(YEAR(Table1[[#This Row],[Joining Date]])=YEAR(TODAY()),"Yes","No")</f>
        <v>No</v>
      </c>
      <c r="S42" t="str">
        <f ca="1">IF(Table1[[#This Row],[Experience]]&gt;5,"Yes","No")</f>
        <v>Yes</v>
      </c>
      <c r="T42" t="str">
        <f>TEXT(Table1[[#This Row],[Joining Date]],"mmmm")</f>
        <v>August</v>
      </c>
      <c r="U42" t="str">
        <f>TEXT(Table1[[#This Row],[Joining Date]],"yyyy")</f>
        <v>2016</v>
      </c>
      <c r="V42" s="5">
        <f ca="1">TODAY()-Table1[[#This Row],[Joining Date]]</f>
        <v>3656</v>
      </c>
      <c r="W42" t="str">
        <f>LEFT(Table1[[#This Row],[Employee Name]],FIND(" ",Table1[[#This Row],[Employee Name]])-1)</f>
        <v>Ravi</v>
      </c>
      <c r="X42" t="str">
        <f>RIGHT(Table1[[#This Row],[Employee Name]],LEN(Table1[[#This Row],[Employee Name]])-FIND(" ",Table1[[#This Row],[Employee Name]]))</f>
        <v>Teja</v>
      </c>
      <c r="Y42" t="str">
        <f>Table1[[#This Row],[Department]]&amp;"-"&amp;Table1[[#This Row],[Employee ID]]</f>
        <v>Operations-E00576</v>
      </c>
      <c r="Z42" t="str">
        <f>LEFT(Table1[[#This Row],[Department]],3)</f>
        <v>Ope</v>
      </c>
      <c r="AA42" t="str">
        <f>_xlfn.XLOOKUP(Table1[[#This Row],[Manager ID]],MANAGERS!A:A,MANAGERS!B:B)</f>
        <v>Manager_17</v>
      </c>
      <c r="AB42" t="str" cm="1">
        <f t="array" ref="AB42">_xlfn.XLOOKUP(Table1[[#This Row],[Manager ID]],Table2[[#All],[Manager ID]],Table2[[#All],[Department Head]])</f>
        <v>Finance</v>
      </c>
      <c r="AC42" s="2">
        <f>_xlfn.XLOOKUP(Table1[[#This Row],[City]],L:L,O:O)</f>
        <v>0.23486488519629886</v>
      </c>
      <c r="AD42" t="str" cm="1">
        <f t="array" ref="AD42">_xlfn.IFS(Table1[[#This Row],[Performance Score]]&gt;=90,"Excellent",Table1[[#This Row],[Performance Score]]&gt;=75,"Good",Table1[[#This Row],[Performance Score]]&gt;=60,"Average",Table1[[#This Row],[Performance Score]]&lt;=60,"Need Improvement")</f>
        <v>Average</v>
      </c>
      <c r="AE42" t="str">
        <f>IF(AND(Table1[[#This Row],[Attendance %]]&gt;=80,(Table1[[#This Row],[Performance Score]]&gt;=80)),"Eligible","Not Eligible")</f>
        <v>Not Eligible</v>
      </c>
      <c r="AF42" t="str">
        <f>IF(Table1[[#This Row],[Performance Score]]&gt;=80,"High Performer","Low Performer")</f>
        <v>Low Performer</v>
      </c>
      <c r="AG42" t="str" cm="1">
        <f t="array" aca="1" ref="AG42" ca="1">_xlfn.IFS(Table1[[#This Row],[Experience]]&lt;=3,"Junior",Table1[[#This Row],[Experience]]&lt;=7,"Mid Level",Table1[[#This Row],[Experience]]&gt;=7,"Senior")</f>
        <v>Senior</v>
      </c>
      <c r="AH42" t="str">
        <f>IF(Table1[[#This Row],[Attendance %]]&gt;75,"OK","Below 75")</f>
        <v>Below 75</v>
      </c>
      <c r="AI42" t="b">
        <f>ISBLANK(Table1[[#This Row],[Employee ID]])</f>
        <v>0</v>
      </c>
      <c r="AJ42" t="b">
        <f>ISNUMBER(Table1[[#This Row],[Total Salary  ]])</f>
        <v>1</v>
      </c>
      <c r="AK42" t="str">
        <f>IFERROR(_xlfn.XLOOKUP(Table1[[#This Row],[Manager ID]],MANAGERS!A:A,MANAGERS!B:B),"Not Found")</f>
        <v>Manager_17</v>
      </c>
    </row>
    <row r="43" spans="1:37" x14ac:dyDescent="0.2">
      <c r="A43" t="s">
        <v>64</v>
      </c>
      <c r="B43" t="s">
        <v>50</v>
      </c>
      <c r="C43" t="s">
        <v>15</v>
      </c>
      <c r="D43" t="s">
        <v>43</v>
      </c>
      <c r="E43" t="s">
        <v>65</v>
      </c>
      <c r="F43" s="1">
        <v>42034</v>
      </c>
      <c r="G43" s="1">
        <v>30384</v>
      </c>
      <c r="H43">
        <v>117778</v>
      </c>
      <c r="I43">
        <v>25679</v>
      </c>
      <c r="J43">
        <v>63</v>
      </c>
      <c r="K43">
        <v>54</v>
      </c>
      <c r="L43" t="s">
        <v>53</v>
      </c>
      <c r="M43">
        <v>102</v>
      </c>
      <c r="N43">
        <f>Table1[[#This Row],[Basic Salary]]+Table1[[#This Row],[Bonus]]</f>
        <v>143457</v>
      </c>
      <c r="O43" s="2">
        <f>Table1[[#This Row],[Bonus]]/Table1[[#This Row],[Basic Salary]]</f>
        <v>0.21802883390786054</v>
      </c>
      <c r="P43">
        <f ca="1">DATEDIF(Table1[[#This Row],[Date of Birth]],TODAY(),"Y")</f>
        <v>43</v>
      </c>
      <c r="Q43">
        <f ca="1">DATEDIF(Table1[[#This Row],[Joining Date]],TODAY(),"Y")</f>
        <v>11</v>
      </c>
      <c r="R43" t="str">
        <f ca="1">IF(YEAR(Table1[[#This Row],[Joining Date]])=YEAR(TODAY()),"Yes","No")</f>
        <v>No</v>
      </c>
      <c r="S43" t="str">
        <f ca="1">IF(Table1[[#This Row],[Experience]]&gt;5,"Yes","No")</f>
        <v>Yes</v>
      </c>
      <c r="T43" t="str">
        <f>TEXT(Table1[[#This Row],[Joining Date]],"mmmm")</f>
        <v>January</v>
      </c>
      <c r="U43" t="str">
        <f>TEXT(Table1[[#This Row],[Joining Date]],"yyyy")</f>
        <v>2015</v>
      </c>
      <c r="V43" s="5">
        <f ca="1">TODAY()-Table1[[#This Row],[Joining Date]]</f>
        <v>4205</v>
      </c>
      <c r="W43" t="str">
        <f>LEFT(Table1[[#This Row],[Employee Name]],FIND(" ",Table1[[#This Row],[Employee Name]])-1)</f>
        <v>Ravi</v>
      </c>
      <c r="X43" t="str">
        <f>RIGHT(Table1[[#This Row],[Employee Name]],LEN(Table1[[#This Row],[Employee Name]])-FIND(" ",Table1[[#This Row],[Employee Name]]))</f>
        <v>Teja</v>
      </c>
      <c r="Y43" t="str">
        <f>Table1[[#This Row],[Department]]&amp;"-"&amp;Table1[[#This Row],[Employee ID]]</f>
        <v>Operations-E00020</v>
      </c>
      <c r="Z43" t="str">
        <f>LEFT(Table1[[#This Row],[Department]],3)</f>
        <v>Ope</v>
      </c>
      <c r="AA43" t="str">
        <f>_xlfn.XLOOKUP(Table1[[#This Row],[Manager ID]],MANAGERS!A:A,MANAGERS!B:B)</f>
        <v>Manager_2</v>
      </c>
      <c r="AB43" t="str" cm="1">
        <f t="array" ref="AB43">_xlfn.XLOOKUP(Table1[[#This Row],[Manager ID]],Table2[[#All],[Manager ID]],Table2[[#All],[Department Head]])</f>
        <v>Sales</v>
      </c>
      <c r="AC43" s="2">
        <f>_xlfn.XLOOKUP(Table1[[#This Row],[City]],L:L,O:O)</f>
        <v>0.23685887225230964</v>
      </c>
      <c r="AD43" t="str" cm="1">
        <f t="array" ref="AD43">_xlfn.IFS(Table1[[#This Row],[Performance Score]]&gt;=90,"Excellent",Table1[[#This Row],[Performance Score]]&gt;=75,"Good",Table1[[#This Row],[Performance Score]]&gt;=60,"Average",Table1[[#This Row],[Performance Score]]&lt;=60,"Need Improvement")</f>
        <v>Need Improvement</v>
      </c>
      <c r="AE43" t="str">
        <f>IF(AND(Table1[[#This Row],[Attendance %]]&gt;=80,(Table1[[#This Row],[Performance Score]]&gt;=80)),"Eligible","Not Eligible")</f>
        <v>Not Eligible</v>
      </c>
      <c r="AF43" t="str">
        <f>IF(Table1[[#This Row],[Performance Score]]&gt;=80,"High Performer","Low Performer")</f>
        <v>Low Performer</v>
      </c>
      <c r="AG43" t="str" cm="1">
        <f t="array" aca="1" ref="AG43" ca="1">_xlfn.IFS(Table1[[#This Row],[Experience]]&lt;=3,"Junior",Table1[[#This Row],[Experience]]&lt;=7,"Mid Level",Table1[[#This Row],[Experience]]&gt;=7,"Senior")</f>
        <v>Senior</v>
      </c>
      <c r="AH43" t="str">
        <f>IF(Table1[[#This Row],[Attendance %]]&gt;75,"OK","Below 75")</f>
        <v>Below 75</v>
      </c>
      <c r="AI43" t="b">
        <f>ISBLANK(Table1[[#This Row],[Employee ID]])</f>
        <v>0</v>
      </c>
      <c r="AJ43" t="b">
        <f>ISNUMBER(Table1[[#This Row],[Total Salary  ]])</f>
        <v>1</v>
      </c>
      <c r="AK43" t="str">
        <f>IFERROR(_xlfn.XLOOKUP(Table1[[#This Row],[Manager ID]],MANAGERS!A:A,MANAGERS!B:B),"Not Found")</f>
        <v>Manager_2</v>
      </c>
    </row>
    <row r="44" spans="1:37" x14ac:dyDescent="0.2">
      <c r="A44" t="s">
        <v>2670</v>
      </c>
      <c r="B44" t="s">
        <v>39</v>
      </c>
      <c r="C44" t="s">
        <v>15</v>
      </c>
      <c r="D44" t="s">
        <v>43</v>
      </c>
      <c r="E44" t="s">
        <v>65</v>
      </c>
      <c r="F44" s="1">
        <v>42802</v>
      </c>
      <c r="G44" s="1">
        <v>34501</v>
      </c>
      <c r="H44">
        <v>118517</v>
      </c>
      <c r="I44">
        <v>24899</v>
      </c>
      <c r="J44">
        <v>91</v>
      </c>
      <c r="K44">
        <v>56</v>
      </c>
      <c r="L44" t="s">
        <v>18</v>
      </c>
      <c r="M44">
        <v>118</v>
      </c>
      <c r="N44">
        <f>Table1[[#This Row],[Basic Salary]]+Table1[[#This Row],[Bonus]]</f>
        <v>143416</v>
      </c>
      <c r="O44" s="2">
        <f>Table1[[#This Row],[Bonus]]/Table1[[#This Row],[Basic Salary]]</f>
        <v>0.21008800425255447</v>
      </c>
      <c r="P44">
        <f ca="1">DATEDIF(Table1[[#This Row],[Date of Birth]],TODAY(),"Y")</f>
        <v>32</v>
      </c>
      <c r="Q44">
        <f ca="1">DATEDIF(Table1[[#This Row],[Joining Date]],TODAY(),"Y")</f>
        <v>9</v>
      </c>
      <c r="R44" t="str">
        <f ca="1">IF(YEAR(Table1[[#This Row],[Joining Date]])=YEAR(TODAY()),"Yes","No")</f>
        <v>No</v>
      </c>
      <c r="S44" t="str">
        <f ca="1">IF(Table1[[#This Row],[Experience]]&gt;5,"Yes","No")</f>
        <v>Yes</v>
      </c>
      <c r="T44" t="str">
        <f>TEXT(Table1[[#This Row],[Joining Date]],"mmmm")</f>
        <v>March</v>
      </c>
      <c r="U44" t="str">
        <f>TEXT(Table1[[#This Row],[Joining Date]],"yyyy")</f>
        <v>2017</v>
      </c>
      <c r="V44" s="5">
        <f ca="1">TODAY()-Table1[[#This Row],[Joining Date]]</f>
        <v>3437</v>
      </c>
      <c r="W44" t="str">
        <f>LEFT(Table1[[#This Row],[Employee Name]],FIND(" ",Table1[[#This Row],[Employee Name]])-1)</f>
        <v>Karan</v>
      </c>
      <c r="X44" t="str">
        <f>RIGHT(Table1[[#This Row],[Employee Name]],LEN(Table1[[#This Row],[Employee Name]])-FIND(" ",Table1[[#This Row],[Employee Name]]))</f>
        <v>Malhotra</v>
      </c>
      <c r="Y44" t="str">
        <f>Table1[[#This Row],[Department]]&amp;"-"&amp;Table1[[#This Row],[Employee ID]]</f>
        <v>Operations-E02614</v>
      </c>
      <c r="Z44" t="str">
        <f>LEFT(Table1[[#This Row],[Department]],3)</f>
        <v>Ope</v>
      </c>
      <c r="AA44" t="str">
        <f>_xlfn.XLOOKUP(Table1[[#This Row],[Manager ID]],MANAGERS!A:A,MANAGERS!B:B)</f>
        <v>Manager_18</v>
      </c>
      <c r="AB44" t="str" cm="1">
        <f t="array" ref="AB44">_xlfn.XLOOKUP(Table1[[#This Row],[Manager ID]],Table2[[#All],[Manager ID]],Table2[[#All],[Department Head]])</f>
        <v>Support</v>
      </c>
      <c r="AC44" s="2">
        <f>_xlfn.XLOOKUP(Table1[[#This Row],[City]],L:L,O:O)</f>
        <v>0.21356479274849693</v>
      </c>
      <c r="AD44" t="str" cm="1">
        <f t="array" ref="AD44">_xlfn.IFS(Table1[[#This Row],[Performance Score]]&gt;=90,"Excellent",Table1[[#This Row],[Performance Score]]&gt;=75,"Good",Table1[[#This Row],[Performance Score]]&gt;=60,"Average",Table1[[#This Row],[Performance Score]]&lt;=60,"Need Improvement")</f>
        <v>Need Improvement</v>
      </c>
      <c r="AE44" t="str">
        <f>IF(AND(Table1[[#This Row],[Attendance %]]&gt;=80,(Table1[[#This Row],[Performance Score]]&gt;=80)),"Eligible","Not Eligible")</f>
        <v>Not Eligible</v>
      </c>
      <c r="AF44" t="str">
        <f>IF(Table1[[#This Row],[Performance Score]]&gt;=80,"High Performer","Low Performer")</f>
        <v>Low Performer</v>
      </c>
      <c r="AG44" t="str" cm="1">
        <f t="array" aca="1" ref="AG44" ca="1">_xlfn.IFS(Table1[[#This Row],[Experience]]&lt;=3,"Junior",Table1[[#This Row],[Experience]]&lt;=7,"Mid Level",Table1[[#This Row],[Experience]]&gt;=7,"Senior")</f>
        <v>Senior</v>
      </c>
      <c r="AH44" t="str">
        <f>IF(Table1[[#This Row],[Attendance %]]&gt;75,"OK","Below 75")</f>
        <v>OK</v>
      </c>
      <c r="AI44" t="b">
        <f>ISBLANK(Table1[[#This Row],[Employee ID]])</f>
        <v>0</v>
      </c>
      <c r="AJ44" t="b">
        <f>ISNUMBER(Table1[[#This Row],[Total Salary  ]])</f>
        <v>1</v>
      </c>
      <c r="AK44" t="str">
        <f>IFERROR(_xlfn.XLOOKUP(Table1[[#This Row],[Manager ID]],MANAGERS!A:A,MANAGERS!B:B),"Not Found")</f>
        <v>Manager_18</v>
      </c>
    </row>
    <row r="45" spans="1:37" x14ac:dyDescent="0.2">
      <c r="A45" t="s">
        <v>478</v>
      </c>
      <c r="B45" t="s">
        <v>60</v>
      </c>
      <c r="C45" t="s">
        <v>15</v>
      </c>
      <c r="D45" t="s">
        <v>33</v>
      </c>
      <c r="E45" t="s">
        <v>30</v>
      </c>
      <c r="F45" s="1">
        <v>44131</v>
      </c>
      <c r="G45" s="1">
        <v>37791</v>
      </c>
      <c r="H45">
        <v>115209</v>
      </c>
      <c r="I45">
        <v>27956</v>
      </c>
      <c r="J45">
        <v>99</v>
      </c>
      <c r="K45">
        <v>46</v>
      </c>
      <c r="L45" t="s">
        <v>27</v>
      </c>
      <c r="M45">
        <v>108</v>
      </c>
      <c r="N45">
        <f>Table1[[#This Row],[Basic Salary]]+Table1[[#This Row],[Bonus]]</f>
        <v>143165</v>
      </c>
      <c r="O45" s="2">
        <f>Table1[[#This Row],[Bonus]]/Table1[[#This Row],[Basic Salary]]</f>
        <v>0.24265465371628953</v>
      </c>
      <c r="P45">
        <f ca="1">DATEDIF(Table1[[#This Row],[Date of Birth]],TODAY(),"Y")</f>
        <v>23</v>
      </c>
      <c r="Q45">
        <f ca="1">DATEDIF(Table1[[#This Row],[Joining Date]],TODAY(),"Y")</f>
        <v>5</v>
      </c>
      <c r="R45" t="str">
        <f ca="1">IF(YEAR(Table1[[#This Row],[Joining Date]])=YEAR(TODAY()),"Yes","No")</f>
        <v>No</v>
      </c>
      <c r="S45" t="str">
        <f ca="1">IF(Table1[[#This Row],[Experience]]&gt;5,"Yes","No")</f>
        <v>No</v>
      </c>
      <c r="T45" t="str">
        <f>TEXT(Table1[[#This Row],[Joining Date]],"mmmm")</f>
        <v>October</v>
      </c>
      <c r="U45" t="str">
        <f>TEXT(Table1[[#This Row],[Joining Date]],"yyyy")</f>
        <v>2020</v>
      </c>
      <c r="V45" s="5">
        <f ca="1">TODAY()-Table1[[#This Row],[Joining Date]]</f>
        <v>2108</v>
      </c>
      <c r="W45" t="str">
        <f>LEFT(Table1[[#This Row],[Employee Name]],FIND(" ",Table1[[#This Row],[Employee Name]])-1)</f>
        <v>Gayathri</v>
      </c>
      <c r="X45" t="str">
        <f>RIGHT(Table1[[#This Row],[Employee Name]],LEN(Table1[[#This Row],[Employee Name]])-FIND(" ",Table1[[#This Row],[Employee Name]]))</f>
        <v>Iyer</v>
      </c>
      <c r="Y45" t="str">
        <f>Table1[[#This Row],[Department]]&amp;"-"&amp;Table1[[#This Row],[Employee ID]]</f>
        <v>Marketing-E00422</v>
      </c>
      <c r="Z45" t="str">
        <f>LEFT(Table1[[#This Row],[Department]],3)</f>
        <v>Mar</v>
      </c>
      <c r="AA45" t="str">
        <f>_xlfn.XLOOKUP(Table1[[#This Row],[Manager ID]],MANAGERS!A:A,MANAGERS!B:B)</f>
        <v>Manager_8</v>
      </c>
      <c r="AB45" t="str" cm="1">
        <f t="array" ref="AB45">_xlfn.XLOOKUP(Table1[[#This Row],[Manager ID]],Table2[[#All],[Manager ID]],Table2[[#All],[Department Head]])</f>
        <v>Sales</v>
      </c>
      <c r="AC45" s="2">
        <f>_xlfn.XLOOKUP(Table1[[#This Row],[City]],L:L,O:O)</f>
        <v>0.23674293405114402</v>
      </c>
      <c r="AD45" t="str" cm="1">
        <f t="array" ref="AD45">_xlfn.IFS(Table1[[#This Row],[Performance Score]]&gt;=90,"Excellent",Table1[[#This Row],[Performance Score]]&gt;=75,"Good",Table1[[#This Row],[Performance Score]]&gt;=60,"Average",Table1[[#This Row],[Performance Score]]&lt;=60,"Need Improvement")</f>
        <v>Need Improvement</v>
      </c>
      <c r="AE45" t="str">
        <f>IF(AND(Table1[[#This Row],[Attendance %]]&gt;=80,(Table1[[#This Row],[Performance Score]]&gt;=80)),"Eligible","Not Eligible")</f>
        <v>Not Eligible</v>
      </c>
      <c r="AF45" t="str">
        <f>IF(Table1[[#This Row],[Performance Score]]&gt;=80,"High Performer","Low Performer")</f>
        <v>Low Performer</v>
      </c>
      <c r="AG45" t="str" cm="1">
        <f t="array" aca="1" ref="AG45" ca="1">_xlfn.IFS(Table1[[#This Row],[Experience]]&lt;=3,"Junior",Table1[[#This Row],[Experience]]&lt;=7,"Mid Level",Table1[[#This Row],[Experience]]&gt;=7,"Senior")</f>
        <v>Mid Level</v>
      </c>
      <c r="AH45" t="str">
        <f>IF(Table1[[#This Row],[Attendance %]]&gt;75,"OK","Below 75")</f>
        <v>OK</v>
      </c>
      <c r="AI45" t="b">
        <f>ISBLANK(Table1[[#This Row],[Employee ID]])</f>
        <v>0</v>
      </c>
      <c r="AJ45" t="b">
        <f>ISNUMBER(Table1[[#This Row],[Total Salary  ]])</f>
        <v>1</v>
      </c>
      <c r="AK45" t="str">
        <f>IFERROR(_xlfn.XLOOKUP(Table1[[#This Row],[Manager ID]],MANAGERS!A:A,MANAGERS!B:B),"Not Found")</f>
        <v>Manager_8</v>
      </c>
    </row>
    <row r="46" spans="1:37" x14ac:dyDescent="0.2">
      <c r="A46" t="s">
        <v>2453</v>
      </c>
      <c r="B46" t="s">
        <v>85</v>
      </c>
      <c r="C46" t="s">
        <v>15</v>
      </c>
      <c r="D46" t="s">
        <v>46</v>
      </c>
      <c r="E46" t="s">
        <v>22</v>
      </c>
      <c r="F46" s="1">
        <v>42419</v>
      </c>
      <c r="G46" s="1">
        <v>40207</v>
      </c>
      <c r="H46">
        <v>118094</v>
      </c>
      <c r="I46">
        <v>25069</v>
      </c>
      <c r="J46">
        <v>91</v>
      </c>
      <c r="K46">
        <v>89</v>
      </c>
      <c r="L46" t="s">
        <v>37</v>
      </c>
      <c r="M46">
        <v>118</v>
      </c>
      <c r="N46">
        <f>Table1[[#This Row],[Basic Salary]]+Table1[[#This Row],[Bonus]]</f>
        <v>143163</v>
      </c>
      <c r="O46" s="2">
        <f>Table1[[#This Row],[Bonus]]/Table1[[#This Row],[Basic Salary]]</f>
        <v>0.21228004809727843</v>
      </c>
      <c r="P46">
        <f ca="1">DATEDIF(Table1[[#This Row],[Date of Birth]],TODAY(),"Y")</f>
        <v>16</v>
      </c>
      <c r="Q46">
        <f ca="1">DATEDIF(Table1[[#This Row],[Joining Date]],TODAY(),"Y")</f>
        <v>10</v>
      </c>
      <c r="R46" t="str">
        <f ca="1">IF(YEAR(Table1[[#This Row],[Joining Date]])=YEAR(TODAY()),"Yes","No")</f>
        <v>No</v>
      </c>
      <c r="S46" t="str">
        <f ca="1">IF(Table1[[#This Row],[Experience]]&gt;5,"Yes","No")</f>
        <v>Yes</v>
      </c>
      <c r="T46" t="str">
        <f>TEXT(Table1[[#This Row],[Joining Date]],"mmmm")</f>
        <v>February</v>
      </c>
      <c r="U46" t="str">
        <f>TEXT(Table1[[#This Row],[Joining Date]],"yyyy")</f>
        <v>2016</v>
      </c>
      <c r="V46" s="5">
        <f ca="1">TODAY()-Table1[[#This Row],[Joining Date]]</f>
        <v>3820</v>
      </c>
      <c r="W46" t="str">
        <f>LEFT(Table1[[#This Row],[Employee Name]],FIND(" ",Table1[[#This Row],[Employee Name]])-1)</f>
        <v>Pooja</v>
      </c>
      <c r="X46" t="str">
        <f>RIGHT(Table1[[#This Row],[Employee Name]],LEN(Table1[[#This Row],[Employee Name]])-FIND(" ",Table1[[#This Row],[Employee Name]]))</f>
        <v>Das</v>
      </c>
      <c r="Y46" t="str">
        <f>Table1[[#This Row],[Department]]&amp;"-"&amp;Table1[[#This Row],[Employee ID]]</f>
        <v>Support-E02397</v>
      </c>
      <c r="Z46" t="str">
        <f>LEFT(Table1[[#This Row],[Department]],3)</f>
        <v>Sup</v>
      </c>
      <c r="AA46" t="str">
        <f>_xlfn.XLOOKUP(Table1[[#This Row],[Manager ID]],MANAGERS!A:A,MANAGERS!B:B)</f>
        <v>Manager_18</v>
      </c>
      <c r="AB46" t="str" cm="1">
        <f t="array" ref="AB46">_xlfn.XLOOKUP(Table1[[#This Row],[Manager ID]],Table2[[#All],[Manager ID]],Table2[[#All],[Department Head]])</f>
        <v>Support</v>
      </c>
      <c r="AC46" s="2">
        <f>_xlfn.XLOOKUP(Table1[[#This Row],[City]],L:L,O:O)</f>
        <v>0.24036902712549932</v>
      </c>
      <c r="AD46" t="str" cm="1">
        <f t="array" ref="AD46">_xlfn.IFS(Table1[[#This Row],[Performance Score]]&gt;=90,"Excellent",Table1[[#This Row],[Performance Score]]&gt;=75,"Good",Table1[[#This Row],[Performance Score]]&gt;=60,"Average",Table1[[#This Row],[Performance Score]]&lt;=60,"Need Improvement")</f>
        <v>Good</v>
      </c>
      <c r="AE46" t="str">
        <f>IF(AND(Table1[[#This Row],[Attendance %]]&gt;=80,(Table1[[#This Row],[Performance Score]]&gt;=80)),"Eligible","Not Eligible")</f>
        <v>Eligible</v>
      </c>
      <c r="AF46" t="str">
        <f>IF(Table1[[#This Row],[Performance Score]]&gt;=80,"High Performer","Low Performer")</f>
        <v>High Performer</v>
      </c>
      <c r="AG46" t="str" cm="1">
        <f t="array" aca="1" ref="AG46" ca="1">_xlfn.IFS(Table1[[#This Row],[Experience]]&lt;=3,"Junior",Table1[[#This Row],[Experience]]&lt;=7,"Mid Level",Table1[[#This Row],[Experience]]&gt;=7,"Senior")</f>
        <v>Senior</v>
      </c>
      <c r="AH46" t="str">
        <f>IF(Table1[[#This Row],[Attendance %]]&gt;75,"OK","Below 75")</f>
        <v>OK</v>
      </c>
      <c r="AI46" t="b">
        <f>ISBLANK(Table1[[#This Row],[Employee ID]])</f>
        <v>0</v>
      </c>
      <c r="AJ46" t="b">
        <f>ISNUMBER(Table1[[#This Row],[Total Salary  ]])</f>
        <v>1</v>
      </c>
      <c r="AK46" t="str">
        <f>IFERROR(_xlfn.XLOOKUP(Table1[[#This Row],[Manager ID]],MANAGERS!A:A,MANAGERS!B:B),"Not Found")</f>
        <v>Manager_18</v>
      </c>
    </row>
    <row r="47" spans="1:37" x14ac:dyDescent="0.2">
      <c r="A47" t="s">
        <v>3197</v>
      </c>
      <c r="B47" t="s">
        <v>69</v>
      </c>
      <c r="C47" t="s">
        <v>21</v>
      </c>
      <c r="D47" t="s">
        <v>43</v>
      </c>
      <c r="E47" t="s">
        <v>51</v>
      </c>
      <c r="F47" s="1">
        <v>42733</v>
      </c>
      <c r="G47" s="1">
        <v>37740</v>
      </c>
      <c r="H47">
        <v>113206</v>
      </c>
      <c r="I47">
        <v>29902</v>
      </c>
      <c r="J47">
        <v>75</v>
      </c>
      <c r="K47">
        <v>73</v>
      </c>
      <c r="L47" t="s">
        <v>34</v>
      </c>
      <c r="M47">
        <v>111</v>
      </c>
      <c r="N47">
        <f>Table1[[#This Row],[Basic Salary]]+Table1[[#This Row],[Bonus]]</f>
        <v>143108</v>
      </c>
      <c r="O47" s="2">
        <f>Table1[[#This Row],[Bonus]]/Table1[[#This Row],[Basic Salary]]</f>
        <v>0.26413794321855733</v>
      </c>
      <c r="P47">
        <f ca="1">DATEDIF(Table1[[#This Row],[Date of Birth]],TODAY(),"Y")</f>
        <v>23</v>
      </c>
      <c r="Q47">
        <f ca="1">DATEDIF(Table1[[#This Row],[Joining Date]],TODAY(),"Y")</f>
        <v>9</v>
      </c>
      <c r="R47" t="str">
        <f ca="1">IF(YEAR(Table1[[#This Row],[Joining Date]])=YEAR(TODAY()),"Yes","No")</f>
        <v>No</v>
      </c>
      <c r="S47" t="str">
        <f ca="1">IF(Table1[[#This Row],[Experience]]&gt;5,"Yes","No")</f>
        <v>Yes</v>
      </c>
      <c r="T47" t="str">
        <f>TEXT(Table1[[#This Row],[Joining Date]],"mmmm")</f>
        <v>December</v>
      </c>
      <c r="U47" t="str">
        <f>TEXT(Table1[[#This Row],[Joining Date]],"yyyy")</f>
        <v>2016</v>
      </c>
      <c r="V47" s="5">
        <f ca="1">TODAY()-Table1[[#This Row],[Joining Date]]</f>
        <v>3506</v>
      </c>
      <c r="W47" t="str">
        <f>LEFT(Table1[[#This Row],[Employee Name]],FIND(" ",Table1[[#This Row],[Employee Name]])-1)</f>
        <v>Neha</v>
      </c>
      <c r="X47" t="str">
        <f>RIGHT(Table1[[#This Row],[Employee Name]],LEN(Table1[[#This Row],[Employee Name]])-FIND(" ",Table1[[#This Row],[Employee Name]]))</f>
        <v>Kulkarni</v>
      </c>
      <c r="Y47" t="str">
        <f>Table1[[#This Row],[Department]]&amp;"-"&amp;Table1[[#This Row],[Employee ID]]</f>
        <v>Operations-E03141</v>
      </c>
      <c r="Z47" t="str">
        <f>LEFT(Table1[[#This Row],[Department]],3)</f>
        <v>Ope</v>
      </c>
      <c r="AA47" t="str">
        <f>_xlfn.XLOOKUP(Table1[[#This Row],[Manager ID]],MANAGERS!A:A,MANAGERS!B:B)</f>
        <v>Manager_11</v>
      </c>
      <c r="AB47" t="str" cm="1">
        <f t="array" ref="AB47">_xlfn.XLOOKUP(Table1[[#This Row],[Manager ID]],Table2[[#All],[Manager ID]],Table2[[#All],[Department Head]])</f>
        <v>Marketing</v>
      </c>
      <c r="AC47" s="2">
        <f>_xlfn.XLOOKUP(Table1[[#This Row],[City]],L:L,O:O)</f>
        <v>0.24030340748661314</v>
      </c>
      <c r="AD47" t="str" cm="1">
        <f t="array" ref="AD47">_xlfn.IFS(Table1[[#This Row],[Performance Score]]&gt;=90,"Excellent",Table1[[#This Row],[Performance Score]]&gt;=75,"Good",Table1[[#This Row],[Performance Score]]&gt;=60,"Average",Table1[[#This Row],[Performance Score]]&lt;=60,"Need Improvement")</f>
        <v>Average</v>
      </c>
      <c r="AE47" t="str">
        <f>IF(AND(Table1[[#This Row],[Attendance %]]&gt;=80,(Table1[[#This Row],[Performance Score]]&gt;=80)),"Eligible","Not Eligible")</f>
        <v>Not Eligible</v>
      </c>
      <c r="AF47" t="str">
        <f>IF(Table1[[#This Row],[Performance Score]]&gt;=80,"High Performer","Low Performer")</f>
        <v>Low Performer</v>
      </c>
      <c r="AG47" t="str" cm="1">
        <f t="array" aca="1" ref="AG47" ca="1">_xlfn.IFS(Table1[[#This Row],[Experience]]&lt;=3,"Junior",Table1[[#This Row],[Experience]]&lt;=7,"Mid Level",Table1[[#This Row],[Experience]]&gt;=7,"Senior")</f>
        <v>Senior</v>
      </c>
      <c r="AH47" t="str">
        <f>IF(Table1[[#This Row],[Attendance %]]&gt;75,"OK","Below 75")</f>
        <v>Below 75</v>
      </c>
      <c r="AI47" t="b">
        <f>ISBLANK(Table1[[#This Row],[Employee ID]])</f>
        <v>0</v>
      </c>
      <c r="AJ47" t="b">
        <f>ISNUMBER(Table1[[#This Row],[Total Salary  ]])</f>
        <v>1</v>
      </c>
      <c r="AK47" t="str">
        <f>IFERROR(_xlfn.XLOOKUP(Table1[[#This Row],[Manager ID]],MANAGERS!A:A,MANAGERS!B:B),"Not Found")</f>
        <v>Manager_11</v>
      </c>
    </row>
    <row r="48" spans="1:37" x14ac:dyDescent="0.2">
      <c r="A48" t="s">
        <v>4644</v>
      </c>
      <c r="B48" t="s">
        <v>89</v>
      </c>
      <c r="C48" t="s">
        <v>21</v>
      </c>
      <c r="D48" t="s">
        <v>33</v>
      </c>
      <c r="E48" t="s">
        <v>22</v>
      </c>
      <c r="F48" s="1">
        <v>43621</v>
      </c>
      <c r="G48" s="1">
        <v>31448</v>
      </c>
      <c r="H48">
        <v>117942</v>
      </c>
      <c r="I48">
        <v>25156</v>
      </c>
      <c r="J48">
        <v>93</v>
      </c>
      <c r="K48">
        <v>44</v>
      </c>
      <c r="L48" t="s">
        <v>53</v>
      </c>
      <c r="M48">
        <v>119</v>
      </c>
      <c r="N48">
        <f>Table1[[#This Row],[Basic Salary]]+Table1[[#This Row],[Bonus]]</f>
        <v>143098</v>
      </c>
      <c r="O48" s="2">
        <f>Table1[[#This Row],[Bonus]]/Table1[[#This Row],[Basic Salary]]</f>
        <v>0.21329127876413831</v>
      </c>
      <c r="P48">
        <f ca="1">DATEDIF(Table1[[#This Row],[Date of Birth]],TODAY(),"Y")</f>
        <v>40</v>
      </c>
      <c r="Q48">
        <f ca="1">DATEDIF(Table1[[#This Row],[Joining Date]],TODAY(),"Y")</f>
        <v>7</v>
      </c>
      <c r="R48" t="str">
        <f ca="1">IF(YEAR(Table1[[#This Row],[Joining Date]])=YEAR(TODAY()),"Yes","No")</f>
        <v>No</v>
      </c>
      <c r="S48" t="str">
        <f ca="1">IF(Table1[[#This Row],[Experience]]&gt;5,"Yes","No")</f>
        <v>Yes</v>
      </c>
      <c r="T48" t="str">
        <f>TEXT(Table1[[#This Row],[Joining Date]],"mmmm")</f>
        <v>June</v>
      </c>
      <c r="U48" t="str">
        <f>TEXT(Table1[[#This Row],[Joining Date]],"yyyy")</f>
        <v>2019</v>
      </c>
      <c r="V48" s="5">
        <f ca="1">TODAY()-Table1[[#This Row],[Joining Date]]</f>
        <v>2618</v>
      </c>
      <c r="W48" t="str">
        <f>LEFT(Table1[[#This Row],[Employee Name]],FIND(" ",Table1[[#This Row],[Employee Name]])-1)</f>
        <v>Tarun</v>
      </c>
      <c r="X48" t="str">
        <f>RIGHT(Table1[[#This Row],[Employee Name]],LEN(Table1[[#This Row],[Employee Name]])-FIND(" ",Table1[[#This Row],[Employee Name]]))</f>
        <v>Verma</v>
      </c>
      <c r="Y48" t="str">
        <f>Table1[[#This Row],[Department]]&amp;"-"&amp;Table1[[#This Row],[Employee ID]]</f>
        <v>Marketing-E04588</v>
      </c>
      <c r="Z48" t="str">
        <f>LEFT(Table1[[#This Row],[Department]],3)</f>
        <v>Mar</v>
      </c>
      <c r="AA48" t="str">
        <f>_xlfn.XLOOKUP(Table1[[#This Row],[Manager ID]],MANAGERS!A:A,MANAGERS!B:B)</f>
        <v>Manager_19</v>
      </c>
      <c r="AB48" t="str" cm="1">
        <f t="array" ref="AB48">_xlfn.XLOOKUP(Table1[[#This Row],[Manager ID]],Table2[[#All],[Manager ID]],Table2[[#All],[Department Head]])</f>
        <v>Support</v>
      </c>
      <c r="AC48" s="2">
        <f>_xlfn.XLOOKUP(Table1[[#This Row],[City]],L:L,O:O)</f>
        <v>0.23685887225230964</v>
      </c>
      <c r="AD48" t="str" cm="1">
        <f t="array" ref="AD48">_xlfn.IFS(Table1[[#This Row],[Performance Score]]&gt;=90,"Excellent",Table1[[#This Row],[Performance Score]]&gt;=75,"Good",Table1[[#This Row],[Performance Score]]&gt;=60,"Average",Table1[[#This Row],[Performance Score]]&lt;=60,"Need Improvement")</f>
        <v>Need Improvement</v>
      </c>
      <c r="AE48" t="str">
        <f>IF(AND(Table1[[#This Row],[Attendance %]]&gt;=80,(Table1[[#This Row],[Performance Score]]&gt;=80)),"Eligible","Not Eligible")</f>
        <v>Not Eligible</v>
      </c>
      <c r="AF48" t="str">
        <f>IF(Table1[[#This Row],[Performance Score]]&gt;=80,"High Performer","Low Performer")</f>
        <v>Low Performer</v>
      </c>
      <c r="AG48" t="str" cm="1">
        <f t="array" aca="1" ref="AG48" ca="1">_xlfn.IFS(Table1[[#This Row],[Experience]]&lt;=3,"Junior",Table1[[#This Row],[Experience]]&lt;=7,"Mid Level",Table1[[#This Row],[Experience]]&gt;=7,"Senior")</f>
        <v>Mid Level</v>
      </c>
      <c r="AH48" t="str">
        <f>IF(Table1[[#This Row],[Attendance %]]&gt;75,"OK","Below 75")</f>
        <v>OK</v>
      </c>
      <c r="AI48" t="b">
        <f>ISBLANK(Table1[[#This Row],[Employee ID]])</f>
        <v>0</v>
      </c>
      <c r="AJ48" t="b">
        <f>ISNUMBER(Table1[[#This Row],[Total Salary  ]])</f>
        <v>1</v>
      </c>
      <c r="AK48" t="str">
        <f>IFERROR(_xlfn.XLOOKUP(Table1[[#This Row],[Manager ID]],MANAGERS!A:A,MANAGERS!B:B),"Not Found")</f>
        <v>Manager_19</v>
      </c>
    </row>
    <row r="49" spans="1:37" x14ac:dyDescent="0.2">
      <c r="A49" t="s">
        <v>3978</v>
      </c>
      <c r="B49" t="s">
        <v>14</v>
      </c>
      <c r="C49" t="s">
        <v>15</v>
      </c>
      <c r="D49" t="s">
        <v>40</v>
      </c>
      <c r="E49" t="s">
        <v>26</v>
      </c>
      <c r="F49" s="1">
        <v>43540</v>
      </c>
      <c r="G49" s="1">
        <v>29321</v>
      </c>
      <c r="H49">
        <v>119793</v>
      </c>
      <c r="I49">
        <v>23303</v>
      </c>
      <c r="J49">
        <v>95</v>
      </c>
      <c r="K49">
        <v>98</v>
      </c>
      <c r="L49" t="s">
        <v>34</v>
      </c>
      <c r="M49">
        <v>110</v>
      </c>
      <c r="N49">
        <f>Table1[[#This Row],[Basic Salary]]+Table1[[#This Row],[Bonus]]</f>
        <v>143096</v>
      </c>
      <c r="O49" s="2">
        <f>Table1[[#This Row],[Bonus]]/Table1[[#This Row],[Basic Salary]]</f>
        <v>0.19452722613174392</v>
      </c>
      <c r="P49">
        <f ca="1">DATEDIF(Table1[[#This Row],[Date of Birth]],TODAY(),"Y")</f>
        <v>46</v>
      </c>
      <c r="Q49">
        <f ca="1">DATEDIF(Table1[[#This Row],[Joining Date]],TODAY(),"Y")</f>
        <v>7</v>
      </c>
      <c r="R49" t="str">
        <f ca="1">IF(YEAR(Table1[[#This Row],[Joining Date]])=YEAR(TODAY()),"Yes","No")</f>
        <v>No</v>
      </c>
      <c r="S49" t="str">
        <f ca="1">IF(Table1[[#This Row],[Experience]]&gt;5,"Yes","No")</f>
        <v>Yes</v>
      </c>
      <c r="T49" t="str">
        <f>TEXT(Table1[[#This Row],[Joining Date]],"mmmm")</f>
        <v>March</v>
      </c>
      <c r="U49" t="str">
        <f>TEXT(Table1[[#This Row],[Joining Date]],"yyyy")</f>
        <v>2019</v>
      </c>
      <c r="V49" s="5">
        <f ca="1">TODAY()-Table1[[#This Row],[Joining Date]]</f>
        <v>2699</v>
      </c>
      <c r="W49" t="str">
        <f>LEFT(Table1[[#This Row],[Employee Name]],FIND(" ",Table1[[#This Row],[Employee Name]])-1)</f>
        <v>Nisha</v>
      </c>
      <c r="X49" t="str">
        <f>RIGHT(Table1[[#This Row],[Employee Name]],LEN(Table1[[#This Row],[Employee Name]])-FIND(" ",Table1[[#This Row],[Employee Name]]))</f>
        <v>Kapoor</v>
      </c>
      <c r="Y49" t="str">
        <f>Table1[[#This Row],[Department]]&amp;"-"&amp;Table1[[#This Row],[Employee ID]]</f>
        <v>IT-E03922</v>
      </c>
      <c r="Z49" t="str">
        <f>LEFT(Table1[[#This Row],[Department]],3)</f>
        <v>IT</v>
      </c>
      <c r="AA49" t="str">
        <f>_xlfn.XLOOKUP(Table1[[#This Row],[Manager ID]],MANAGERS!A:A,MANAGERS!B:B)</f>
        <v>Manager_10</v>
      </c>
      <c r="AB49" t="str" cm="1">
        <f t="array" ref="AB49">_xlfn.XLOOKUP(Table1[[#This Row],[Manager ID]],Table2[[#All],[Manager ID]],Table2[[#All],[Department Head]])</f>
        <v>HR</v>
      </c>
      <c r="AC49" s="2">
        <f>_xlfn.XLOOKUP(Table1[[#This Row],[City]],L:L,O:O)</f>
        <v>0.24030340748661314</v>
      </c>
      <c r="AD49" t="str" cm="1">
        <f t="array" ref="AD49">_xlfn.IFS(Table1[[#This Row],[Performance Score]]&gt;=90,"Excellent",Table1[[#This Row],[Performance Score]]&gt;=75,"Good",Table1[[#This Row],[Performance Score]]&gt;=60,"Average",Table1[[#This Row],[Performance Score]]&lt;=60,"Need Improvement")</f>
        <v>Excellent</v>
      </c>
      <c r="AE49" t="str">
        <f>IF(AND(Table1[[#This Row],[Attendance %]]&gt;=80,(Table1[[#This Row],[Performance Score]]&gt;=80)),"Eligible","Not Eligible")</f>
        <v>Eligible</v>
      </c>
      <c r="AF49" t="str">
        <f>IF(Table1[[#This Row],[Performance Score]]&gt;=80,"High Performer","Low Performer")</f>
        <v>High Performer</v>
      </c>
      <c r="AG49" t="str" cm="1">
        <f t="array" aca="1" ref="AG49" ca="1">_xlfn.IFS(Table1[[#This Row],[Experience]]&lt;=3,"Junior",Table1[[#This Row],[Experience]]&lt;=7,"Mid Level",Table1[[#This Row],[Experience]]&gt;=7,"Senior")</f>
        <v>Mid Level</v>
      </c>
      <c r="AH49" t="str">
        <f>IF(Table1[[#This Row],[Attendance %]]&gt;75,"OK","Below 75")</f>
        <v>OK</v>
      </c>
      <c r="AI49" t="b">
        <f>ISBLANK(Table1[[#This Row],[Employee ID]])</f>
        <v>0</v>
      </c>
      <c r="AJ49" t="b">
        <f>ISNUMBER(Table1[[#This Row],[Total Salary  ]])</f>
        <v>1</v>
      </c>
      <c r="AK49" t="str">
        <f>IFERROR(_xlfn.XLOOKUP(Table1[[#This Row],[Manager ID]],MANAGERS!A:A,MANAGERS!B:B),"Not Found")</f>
        <v>Manager_10</v>
      </c>
    </row>
    <row r="50" spans="1:37" x14ac:dyDescent="0.2">
      <c r="A50" t="s">
        <v>758</v>
      </c>
      <c r="B50" t="s">
        <v>87</v>
      </c>
      <c r="C50" t="s">
        <v>21</v>
      </c>
      <c r="D50" t="s">
        <v>25</v>
      </c>
      <c r="E50" t="s">
        <v>30</v>
      </c>
      <c r="F50" s="1">
        <v>44572</v>
      </c>
      <c r="G50" s="1">
        <v>36828</v>
      </c>
      <c r="H50">
        <v>117261</v>
      </c>
      <c r="I50">
        <v>25755</v>
      </c>
      <c r="J50">
        <v>60</v>
      </c>
      <c r="K50">
        <v>95</v>
      </c>
      <c r="L50" t="s">
        <v>18</v>
      </c>
      <c r="M50">
        <v>103</v>
      </c>
      <c r="N50">
        <f>Table1[[#This Row],[Basic Salary]]+Table1[[#This Row],[Bonus]]</f>
        <v>143016</v>
      </c>
      <c r="O50" s="2">
        <f>Table1[[#This Row],[Bonus]]/Table1[[#This Row],[Basic Salary]]</f>
        <v>0.21963824289405684</v>
      </c>
      <c r="P50">
        <f ca="1">DATEDIF(Table1[[#This Row],[Date of Birth]],TODAY(),"Y")</f>
        <v>25</v>
      </c>
      <c r="Q50">
        <f ca="1">DATEDIF(Table1[[#This Row],[Joining Date]],TODAY(),"Y")</f>
        <v>4</v>
      </c>
      <c r="R50" t="str">
        <f ca="1">IF(YEAR(Table1[[#This Row],[Joining Date]])=YEAR(TODAY()),"Yes","No")</f>
        <v>No</v>
      </c>
      <c r="S50" t="str">
        <f ca="1">IF(Table1[[#This Row],[Experience]]&gt;5,"Yes","No")</f>
        <v>No</v>
      </c>
      <c r="T50" t="str">
        <f>TEXT(Table1[[#This Row],[Joining Date]],"mmmm")</f>
        <v>January</v>
      </c>
      <c r="U50" t="str">
        <f>TEXT(Table1[[#This Row],[Joining Date]],"yyyy")</f>
        <v>2022</v>
      </c>
      <c r="V50" s="5">
        <f ca="1">TODAY()-Table1[[#This Row],[Joining Date]]</f>
        <v>1667</v>
      </c>
      <c r="W50" t="str">
        <f>LEFT(Table1[[#This Row],[Employee Name]],FIND(" ",Table1[[#This Row],[Employee Name]])-1)</f>
        <v>Arjun</v>
      </c>
      <c r="X50" t="str">
        <f>RIGHT(Table1[[#This Row],[Employee Name]],LEN(Table1[[#This Row],[Employee Name]])-FIND(" ",Table1[[#This Row],[Employee Name]]))</f>
        <v>Mehta</v>
      </c>
      <c r="Y50" t="str">
        <f>Table1[[#This Row],[Department]]&amp;"-"&amp;Table1[[#This Row],[Employee ID]]</f>
        <v>Finance-E00702</v>
      </c>
      <c r="Z50" t="str">
        <f>LEFT(Table1[[#This Row],[Department]],3)</f>
        <v>Fin</v>
      </c>
      <c r="AA50" t="str">
        <f>_xlfn.XLOOKUP(Table1[[#This Row],[Manager ID]],MANAGERS!A:A,MANAGERS!B:B)</f>
        <v>Manager_3</v>
      </c>
      <c r="AB50" t="str" cm="1">
        <f t="array" ref="AB50">_xlfn.XLOOKUP(Table1[[#This Row],[Manager ID]],Table2[[#All],[Manager ID]],Table2[[#All],[Department Head]])</f>
        <v>IT</v>
      </c>
      <c r="AC50" s="2">
        <f>_xlfn.XLOOKUP(Table1[[#This Row],[City]],L:L,O:O)</f>
        <v>0.21356479274849693</v>
      </c>
      <c r="AD50" t="str" cm="1">
        <f t="array" ref="AD50">_xlfn.IFS(Table1[[#This Row],[Performance Score]]&gt;=90,"Excellent",Table1[[#This Row],[Performance Score]]&gt;=75,"Good",Table1[[#This Row],[Performance Score]]&gt;=60,"Average",Table1[[#This Row],[Performance Score]]&lt;=60,"Need Improvement")</f>
        <v>Excellent</v>
      </c>
      <c r="AE50" t="str">
        <f>IF(AND(Table1[[#This Row],[Attendance %]]&gt;=80,(Table1[[#This Row],[Performance Score]]&gt;=80)),"Eligible","Not Eligible")</f>
        <v>Not Eligible</v>
      </c>
      <c r="AF50" t="str">
        <f>IF(Table1[[#This Row],[Performance Score]]&gt;=80,"High Performer","Low Performer")</f>
        <v>High Performer</v>
      </c>
      <c r="AG50" t="str" cm="1">
        <f t="array" aca="1" ref="AG50" ca="1">_xlfn.IFS(Table1[[#This Row],[Experience]]&lt;=3,"Junior",Table1[[#This Row],[Experience]]&lt;=7,"Mid Level",Table1[[#This Row],[Experience]]&gt;=7,"Senior")</f>
        <v>Mid Level</v>
      </c>
      <c r="AH50" t="str">
        <f>IF(Table1[[#This Row],[Attendance %]]&gt;75,"OK","Below 75")</f>
        <v>Below 75</v>
      </c>
      <c r="AI50" t="b">
        <f>ISBLANK(Table1[[#This Row],[Employee ID]])</f>
        <v>0</v>
      </c>
      <c r="AJ50" t="b">
        <f>ISNUMBER(Table1[[#This Row],[Total Salary  ]])</f>
        <v>1</v>
      </c>
      <c r="AK50" t="str">
        <f>IFERROR(_xlfn.XLOOKUP(Table1[[#This Row],[Manager ID]],MANAGERS!A:A,MANAGERS!B:B),"Not Found")</f>
        <v>Manager_3</v>
      </c>
    </row>
    <row r="51" spans="1:37" x14ac:dyDescent="0.2">
      <c r="A51" t="s">
        <v>3970</v>
      </c>
      <c r="B51" t="s">
        <v>93</v>
      </c>
      <c r="C51" t="s">
        <v>21</v>
      </c>
      <c r="D51" t="s">
        <v>46</v>
      </c>
      <c r="E51" t="s">
        <v>22</v>
      </c>
      <c r="F51" s="1">
        <v>42081</v>
      </c>
      <c r="G51" s="1">
        <v>40491</v>
      </c>
      <c r="H51">
        <v>113239</v>
      </c>
      <c r="I51">
        <v>29717</v>
      </c>
      <c r="J51">
        <v>98</v>
      </c>
      <c r="K51">
        <v>85</v>
      </c>
      <c r="L51" t="s">
        <v>34</v>
      </c>
      <c r="M51">
        <v>116</v>
      </c>
      <c r="N51">
        <f>Table1[[#This Row],[Basic Salary]]+Table1[[#This Row],[Bonus]]</f>
        <v>142956</v>
      </c>
      <c r="O51" s="2">
        <f>Table1[[#This Row],[Bonus]]/Table1[[#This Row],[Basic Salary]]</f>
        <v>0.26242725562747815</v>
      </c>
      <c r="P51">
        <f ca="1">DATEDIF(Table1[[#This Row],[Date of Birth]],TODAY(),"Y")</f>
        <v>15</v>
      </c>
      <c r="Q51">
        <f ca="1">DATEDIF(Table1[[#This Row],[Joining Date]],TODAY(),"Y")</f>
        <v>11</v>
      </c>
      <c r="R51" t="str">
        <f ca="1">IF(YEAR(Table1[[#This Row],[Joining Date]])=YEAR(TODAY()),"Yes","No")</f>
        <v>No</v>
      </c>
      <c r="S51" t="str">
        <f ca="1">IF(Table1[[#This Row],[Experience]]&gt;5,"Yes","No")</f>
        <v>Yes</v>
      </c>
      <c r="T51" t="str">
        <f>TEXT(Table1[[#This Row],[Joining Date]],"mmmm")</f>
        <v>March</v>
      </c>
      <c r="U51" t="str">
        <f>TEXT(Table1[[#This Row],[Joining Date]],"yyyy")</f>
        <v>2015</v>
      </c>
      <c r="V51" s="5">
        <f ca="1">TODAY()-Table1[[#This Row],[Joining Date]]</f>
        <v>4158</v>
      </c>
      <c r="W51" t="str">
        <f>LEFT(Table1[[#This Row],[Employee Name]],FIND(" ",Table1[[#This Row],[Employee Name]])-1)</f>
        <v>Priya</v>
      </c>
      <c r="X51" t="str">
        <f>RIGHT(Table1[[#This Row],[Employee Name]],LEN(Table1[[#This Row],[Employee Name]])-FIND(" ",Table1[[#This Row],[Employee Name]]))</f>
        <v>Reddy</v>
      </c>
      <c r="Y51" t="str">
        <f>Table1[[#This Row],[Department]]&amp;"-"&amp;Table1[[#This Row],[Employee ID]]</f>
        <v>Support-E03914</v>
      </c>
      <c r="Z51" t="str">
        <f>LEFT(Table1[[#This Row],[Department]],3)</f>
        <v>Sup</v>
      </c>
      <c r="AA51" t="str">
        <f>_xlfn.XLOOKUP(Table1[[#This Row],[Manager ID]],MANAGERS!A:A,MANAGERS!B:B)</f>
        <v>Manager_16</v>
      </c>
      <c r="AB51" t="str" cm="1">
        <f t="array" ref="AB51">_xlfn.XLOOKUP(Table1[[#This Row],[Manager ID]],Table2[[#All],[Manager ID]],Table2[[#All],[Department Head]])</f>
        <v>Sales</v>
      </c>
      <c r="AC51" s="2">
        <f>_xlfn.XLOOKUP(Table1[[#This Row],[City]],L:L,O:O)</f>
        <v>0.24030340748661314</v>
      </c>
      <c r="AD51" t="str" cm="1">
        <f t="array" ref="AD51">_xlfn.IFS(Table1[[#This Row],[Performance Score]]&gt;=90,"Excellent",Table1[[#This Row],[Performance Score]]&gt;=75,"Good",Table1[[#This Row],[Performance Score]]&gt;=60,"Average",Table1[[#This Row],[Performance Score]]&lt;=60,"Need Improvement")</f>
        <v>Good</v>
      </c>
      <c r="AE51" t="str">
        <f>IF(AND(Table1[[#This Row],[Attendance %]]&gt;=80,(Table1[[#This Row],[Performance Score]]&gt;=80)),"Eligible","Not Eligible")</f>
        <v>Eligible</v>
      </c>
      <c r="AF51" t="str">
        <f>IF(Table1[[#This Row],[Performance Score]]&gt;=80,"High Performer","Low Performer")</f>
        <v>High Performer</v>
      </c>
      <c r="AG51" t="str" cm="1">
        <f t="array" aca="1" ref="AG51" ca="1">_xlfn.IFS(Table1[[#This Row],[Experience]]&lt;=3,"Junior",Table1[[#This Row],[Experience]]&lt;=7,"Mid Level",Table1[[#This Row],[Experience]]&gt;=7,"Senior")</f>
        <v>Senior</v>
      </c>
      <c r="AH51" t="str">
        <f>IF(Table1[[#This Row],[Attendance %]]&gt;75,"OK","Below 75")</f>
        <v>OK</v>
      </c>
      <c r="AI51" t="b">
        <f>ISBLANK(Table1[[#This Row],[Employee ID]])</f>
        <v>0</v>
      </c>
      <c r="AJ51" t="b">
        <f>ISNUMBER(Table1[[#This Row],[Total Salary  ]])</f>
        <v>1</v>
      </c>
      <c r="AK51" t="str">
        <f>IFERROR(_xlfn.XLOOKUP(Table1[[#This Row],[Manager ID]],MANAGERS!A:A,MANAGERS!B:B),"Not Found")</f>
        <v>Manager_16</v>
      </c>
    </row>
    <row r="52" spans="1:37" x14ac:dyDescent="0.2">
      <c r="A52" t="s">
        <v>3207</v>
      </c>
      <c r="B52" t="s">
        <v>50</v>
      </c>
      <c r="C52" t="s">
        <v>21</v>
      </c>
      <c r="D52" t="s">
        <v>81</v>
      </c>
      <c r="E52" t="s">
        <v>30</v>
      </c>
      <c r="F52" s="1">
        <v>44268</v>
      </c>
      <c r="G52" s="1">
        <v>29510</v>
      </c>
      <c r="H52">
        <v>113362</v>
      </c>
      <c r="I52">
        <v>29571</v>
      </c>
      <c r="J52">
        <v>97</v>
      </c>
      <c r="K52">
        <v>90</v>
      </c>
      <c r="L52" t="s">
        <v>34</v>
      </c>
      <c r="M52">
        <v>112</v>
      </c>
      <c r="N52">
        <f>Table1[[#This Row],[Basic Salary]]+Table1[[#This Row],[Bonus]]</f>
        <v>142933</v>
      </c>
      <c r="O52" s="2">
        <f>Table1[[#This Row],[Bonus]]/Table1[[#This Row],[Basic Salary]]</f>
        <v>0.26085460736401966</v>
      </c>
      <c r="P52">
        <f ca="1">DATEDIF(Table1[[#This Row],[Date of Birth]],TODAY(),"Y")</f>
        <v>45</v>
      </c>
      <c r="Q52">
        <f ca="1">DATEDIF(Table1[[#This Row],[Joining Date]],TODAY(),"Y")</f>
        <v>5</v>
      </c>
      <c r="R52" t="str">
        <f ca="1">IF(YEAR(Table1[[#This Row],[Joining Date]])=YEAR(TODAY()),"Yes","No")</f>
        <v>No</v>
      </c>
      <c r="S52" t="str">
        <f ca="1">IF(Table1[[#This Row],[Experience]]&gt;5,"Yes","No")</f>
        <v>No</v>
      </c>
      <c r="T52" t="str">
        <f>TEXT(Table1[[#This Row],[Joining Date]],"mmmm")</f>
        <v>March</v>
      </c>
      <c r="U52" t="str">
        <f>TEXT(Table1[[#This Row],[Joining Date]],"yyyy")</f>
        <v>2021</v>
      </c>
      <c r="V52" s="5">
        <f ca="1">TODAY()-Table1[[#This Row],[Joining Date]]</f>
        <v>1971</v>
      </c>
      <c r="W52" t="str">
        <f>LEFT(Table1[[#This Row],[Employee Name]],FIND(" ",Table1[[#This Row],[Employee Name]])-1)</f>
        <v>Ravi</v>
      </c>
      <c r="X52" t="str">
        <f>RIGHT(Table1[[#This Row],[Employee Name]],LEN(Table1[[#This Row],[Employee Name]])-FIND(" ",Table1[[#This Row],[Employee Name]]))</f>
        <v>Teja</v>
      </c>
      <c r="Y52" t="str">
        <f>Table1[[#This Row],[Department]]&amp;"-"&amp;Table1[[#This Row],[Employee ID]]</f>
        <v>Sales-E03151</v>
      </c>
      <c r="Z52" t="str">
        <f>LEFT(Table1[[#This Row],[Department]],3)</f>
        <v>Sal</v>
      </c>
      <c r="AA52" t="str">
        <f>_xlfn.XLOOKUP(Table1[[#This Row],[Manager ID]],MANAGERS!A:A,MANAGERS!B:B)</f>
        <v>Manager_12</v>
      </c>
      <c r="AB52" t="str" cm="1">
        <f t="array" ref="AB52">_xlfn.XLOOKUP(Table1[[#This Row],[Manager ID]],Table2[[#All],[Manager ID]],Table2[[#All],[Department Head]])</f>
        <v>Marketing</v>
      </c>
      <c r="AC52" s="2">
        <f>_xlfn.XLOOKUP(Table1[[#This Row],[City]],L:L,O:O)</f>
        <v>0.24030340748661314</v>
      </c>
      <c r="AD52" t="str" cm="1">
        <f t="array" ref="AD52">_xlfn.IFS(Table1[[#This Row],[Performance Score]]&gt;=90,"Excellent",Table1[[#This Row],[Performance Score]]&gt;=75,"Good",Table1[[#This Row],[Performance Score]]&gt;=60,"Average",Table1[[#This Row],[Performance Score]]&lt;=60,"Need Improvement")</f>
        <v>Excellent</v>
      </c>
      <c r="AE52" t="str">
        <f>IF(AND(Table1[[#This Row],[Attendance %]]&gt;=80,(Table1[[#This Row],[Performance Score]]&gt;=80)),"Eligible","Not Eligible")</f>
        <v>Eligible</v>
      </c>
      <c r="AF52" t="str">
        <f>IF(Table1[[#This Row],[Performance Score]]&gt;=80,"High Performer","Low Performer")</f>
        <v>High Performer</v>
      </c>
      <c r="AG52" t="str" cm="1">
        <f t="array" aca="1" ref="AG52" ca="1">_xlfn.IFS(Table1[[#This Row],[Experience]]&lt;=3,"Junior",Table1[[#This Row],[Experience]]&lt;=7,"Mid Level",Table1[[#This Row],[Experience]]&gt;=7,"Senior")</f>
        <v>Mid Level</v>
      </c>
      <c r="AH52" t="str">
        <f>IF(Table1[[#This Row],[Attendance %]]&gt;75,"OK","Below 75")</f>
        <v>OK</v>
      </c>
      <c r="AI52" t="b">
        <f>ISBLANK(Table1[[#This Row],[Employee ID]])</f>
        <v>0</v>
      </c>
      <c r="AJ52" t="b">
        <f>ISNUMBER(Table1[[#This Row],[Total Salary  ]])</f>
        <v>1</v>
      </c>
      <c r="AK52" t="str">
        <f>IFERROR(_xlfn.XLOOKUP(Table1[[#This Row],[Manager ID]],MANAGERS!A:A,MANAGERS!B:B),"Not Found")</f>
        <v>Manager_12</v>
      </c>
    </row>
    <row r="53" spans="1:37" x14ac:dyDescent="0.2">
      <c r="A53" t="s">
        <v>1292</v>
      </c>
      <c r="B53" t="s">
        <v>50</v>
      </c>
      <c r="C53" t="s">
        <v>15</v>
      </c>
      <c r="D53" t="s">
        <v>16</v>
      </c>
      <c r="E53" t="s">
        <v>30</v>
      </c>
      <c r="F53" s="1">
        <v>45693</v>
      </c>
      <c r="G53" s="1">
        <v>35952</v>
      </c>
      <c r="H53">
        <v>117471</v>
      </c>
      <c r="I53">
        <v>25377</v>
      </c>
      <c r="J53">
        <v>91</v>
      </c>
      <c r="K53">
        <v>57</v>
      </c>
      <c r="L53" t="s">
        <v>53</v>
      </c>
      <c r="M53">
        <v>107</v>
      </c>
      <c r="N53">
        <f>Table1[[#This Row],[Basic Salary]]+Table1[[#This Row],[Bonus]]</f>
        <v>142848</v>
      </c>
      <c r="O53" s="2">
        <f>Table1[[#This Row],[Bonus]]/Table1[[#This Row],[Basic Salary]]</f>
        <v>0.21602778558112215</v>
      </c>
      <c r="P53">
        <f ca="1">DATEDIF(Table1[[#This Row],[Date of Birth]],TODAY(),"Y")</f>
        <v>28</v>
      </c>
      <c r="Q53">
        <f ca="1">DATEDIF(Table1[[#This Row],[Joining Date]],TODAY(),"Y")</f>
        <v>1</v>
      </c>
      <c r="R53" t="str">
        <f ca="1">IF(YEAR(Table1[[#This Row],[Joining Date]])=YEAR(TODAY()),"Yes","No")</f>
        <v>No</v>
      </c>
      <c r="S53" t="str">
        <f ca="1">IF(Table1[[#This Row],[Experience]]&gt;5,"Yes","No")</f>
        <v>No</v>
      </c>
      <c r="T53" t="str">
        <f>TEXT(Table1[[#This Row],[Joining Date]],"mmmm")</f>
        <v>February</v>
      </c>
      <c r="U53" t="str">
        <f>TEXT(Table1[[#This Row],[Joining Date]],"yyyy")</f>
        <v>2025</v>
      </c>
      <c r="V53" s="5">
        <f ca="1">TODAY()-Table1[[#This Row],[Joining Date]]</f>
        <v>546</v>
      </c>
      <c r="W53" t="str">
        <f>LEFT(Table1[[#This Row],[Employee Name]],FIND(" ",Table1[[#This Row],[Employee Name]])-1)</f>
        <v>Ravi</v>
      </c>
      <c r="X53" t="str">
        <f>RIGHT(Table1[[#This Row],[Employee Name]],LEN(Table1[[#This Row],[Employee Name]])-FIND(" ",Table1[[#This Row],[Employee Name]]))</f>
        <v>Teja</v>
      </c>
      <c r="Y53" t="str">
        <f>Table1[[#This Row],[Department]]&amp;"-"&amp;Table1[[#This Row],[Employee ID]]</f>
        <v>HR-E01236</v>
      </c>
      <c r="Z53" t="str">
        <f>LEFT(Table1[[#This Row],[Department]],3)</f>
        <v>HR</v>
      </c>
      <c r="AA53" t="str">
        <f>_xlfn.XLOOKUP(Table1[[#This Row],[Manager ID]],MANAGERS!A:A,MANAGERS!B:B)</f>
        <v>Manager_7</v>
      </c>
      <c r="AB53" t="str" cm="1">
        <f t="array" ref="AB53">_xlfn.XLOOKUP(Table1[[#This Row],[Manager ID]],Table2[[#All],[Manager ID]],Table2[[#All],[Department Head]])</f>
        <v>Operations</v>
      </c>
      <c r="AC53" s="2">
        <f>_xlfn.XLOOKUP(Table1[[#This Row],[City]],L:L,O:O)</f>
        <v>0.23685887225230964</v>
      </c>
      <c r="AD53" t="str" cm="1">
        <f t="array" ref="AD53">_xlfn.IFS(Table1[[#This Row],[Performance Score]]&gt;=90,"Excellent",Table1[[#This Row],[Performance Score]]&gt;=75,"Good",Table1[[#This Row],[Performance Score]]&gt;=60,"Average",Table1[[#This Row],[Performance Score]]&lt;=60,"Need Improvement")</f>
        <v>Need Improvement</v>
      </c>
      <c r="AE53" t="str">
        <f>IF(AND(Table1[[#This Row],[Attendance %]]&gt;=80,(Table1[[#This Row],[Performance Score]]&gt;=80)),"Eligible","Not Eligible")</f>
        <v>Not Eligible</v>
      </c>
      <c r="AF53" t="str">
        <f>IF(Table1[[#This Row],[Performance Score]]&gt;=80,"High Performer","Low Performer")</f>
        <v>Low Performer</v>
      </c>
      <c r="AG53" t="str" cm="1">
        <f t="array" aca="1" ref="AG53" ca="1">_xlfn.IFS(Table1[[#This Row],[Experience]]&lt;=3,"Junior",Table1[[#This Row],[Experience]]&lt;=7,"Mid Level",Table1[[#This Row],[Experience]]&gt;=7,"Senior")</f>
        <v>Junior</v>
      </c>
      <c r="AH53" t="str">
        <f>IF(Table1[[#This Row],[Attendance %]]&gt;75,"OK","Below 75")</f>
        <v>OK</v>
      </c>
      <c r="AI53" t="b">
        <f>ISBLANK(Table1[[#This Row],[Employee ID]])</f>
        <v>0</v>
      </c>
      <c r="AJ53" t="b">
        <f>ISNUMBER(Table1[[#This Row],[Total Salary  ]])</f>
        <v>1</v>
      </c>
      <c r="AK53" t="str">
        <f>IFERROR(_xlfn.XLOOKUP(Table1[[#This Row],[Manager ID]],MANAGERS!A:A,MANAGERS!B:B),"Not Found")</f>
        <v>Manager_7</v>
      </c>
    </row>
    <row r="54" spans="1:37" x14ac:dyDescent="0.2">
      <c r="A54" t="s">
        <v>498</v>
      </c>
      <c r="B54" t="s">
        <v>77</v>
      </c>
      <c r="C54" t="s">
        <v>15</v>
      </c>
      <c r="D54" t="s">
        <v>81</v>
      </c>
      <c r="E54" t="s">
        <v>26</v>
      </c>
      <c r="F54" s="1">
        <v>42424</v>
      </c>
      <c r="G54" s="1">
        <v>39315</v>
      </c>
      <c r="H54">
        <v>113542</v>
      </c>
      <c r="I54">
        <v>29231</v>
      </c>
      <c r="J54">
        <v>95</v>
      </c>
      <c r="K54">
        <v>95</v>
      </c>
      <c r="L54" t="s">
        <v>37</v>
      </c>
      <c r="M54">
        <v>118</v>
      </c>
      <c r="N54">
        <f>Table1[[#This Row],[Basic Salary]]+Table1[[#This Row],[Bonus]]</f>
        <v>142773</v>
      </c>
      <c r="O54" s="2">
        <f>Table1[[#This Row],[Bonus]]/Table1[[#This Row],[Basic Salary]]</f>
        <v>0.25744658364305717</v>
      </c>
      <c r="P54">
        <f ca="1">DATEDIF(Table1[[#This Row],[Date of Birth]],TODAY(),"Y")</f>
        <v>18</v>
      </c>
      <c r="Q54">
        <f ca="1">DATEDIF(Table1[[#This Row],[Joining Date]],TODAY(),"Y")</f>
        <v>10</v>
      </c>
      <c r="R54" t="str">
        <f ca="1">IF(YEAR(Table1[[#This Row],[Joining Date]])=YEAR(TODAY()),"Yes","No")</f>
        <v>No</v>
      </c>
      <c r="S54" t="str">
        <f ca="1">IF(Table1[[#This Row],[Experience]]&gt;5,"Yes","No")</f>
        <v>Yes</v>
      </c>
      <c r="T54" t="str">
        <f>TEXT(Table1[[#This Row],[Joining Date]],"mmmm")</f>
        <v>February</v>
      </c>
      <c r="U54" t="str">
        <f>TEXT(Table1[[#This Row],[Joining Date]],"yyyy")</f>
        <v>2016</v>
      </c>
      <c r="V54" s="5">
        <f ca="1">TODAY()-Table1[[#This Row],[Joining Date]]</f>
        <v>3815</v>
      </c>
      <c r="W54" t="str">
        <f>LEFT(Table1[[#This Row],[Employee Name]],FIND(" ",Table1[[#This Row],[Employee Name]])-1)</f>
        <v>Rohan</v>
      </c>
      <c r="X54" t="str">
        <f>RIGHT(Table1[[#This Row],[Employee Name]],LEN(Table1[[#This Row],[Employee Name]])-FIND(" ",Table1[[#This Row],[Employee Name]]))</f>
        <v>Gupta</v>
      </c>
      <c r="Y54" t="str">
        <f>Table1[[#This Row],[Department]]&amp;"-"&amp;Table1[[#This Row],[Employee ID]]</f>
        <v>Sales-E00442</v>
      </c>
      <c r="Z54" t="str">
        <f>LEFT(Table1[[#This Row],[Department]],3)</f>
        <v>Sal</v>
      </c>
      <c r="AA54" t="str">
        <f>_xlfn.XLOOKUP(Table1[[#This Row],[Manager ID]],MANAGERS!A:A,MANAGERS!B:B)</f>
        <v>Manager_18</v>
      </c>
      <c r="AB54" t="str" cm="1">
        <f t="array" ref="AB54">_xlfn.XLOOKUP(Table1[[#This Row],[Manager ID]],Table2[[#All],[Manager ID]],Table2[[#All],[Department Head]])</f>
        <v>Support</v>
      </c>
      <c r="AC54" s="2">
        <f>_xlfn.XLOOKUP(Table1[[#This Row],[City]],L:L,O:O)</f>
        <v>0.24036902712549932</v>
      </c>
      <c r="AD54" t="str" cm="1">
        <f t="array" ref="AD54">_xlfn.IFS(Table1[[#This Row],[Performance Score]]&gt;=90,"Excellent",Table1[[#This Row],[Performance Score]]&gt;=75,"Good",Table1[[#This Row],[Performance Score]]&gt;=60,"Average",Table1[[#This Row],[Performance Score]]&lt;=60,"Need Improvement")</f>
        <v>Excellent</v>
      </c>
      <c r="AE54" t="str">
        <f>IF(AND(Table1[[#This Row],[Attendance %]]&gt;=80,(Table1[[#This Row],[Performance Score]]&gt;=80)),"Eligible","Not Eligible")</f>
        <v>Eligible</v>
      </c>
      <c r="AF54" t="str">
        <f>IF(Table1[[#This Row],[Performance Score]]&gt;=80,"High Performer","Low Performer")</f>
        <v>High Performer</v>
      </c>
      <c r="AG54" t="str" cm="1">
        <f t="array" aca="1" ref="AG54" ca="1">_xlfn.IFS(Table1[[#This Row],[Experience]]&lt;=3,"Junior",Table1[[#This Row],[Experience]]&lt;=7,"Mid Level",Table1[[#This Row],[Experience]]&gt;=7,"Senior")</f>
        <v>Senior</v>
      </c>
      <c r="AH54" t="str">
        <f>IF(Table1[[#This Row],[Attendance %]]&gt;75,"OK","Below 75")</f>
        <v>OK</v>
      </c>
      <c r="AI54" t="b">
        <f>ISBLANK(Table1[[#This Row],[Employee ID]])</f>
        <v>0</v>
      </c>
      <c r="AJ54" t="b">
        <f>ISNUMBER(Table1[[#This Row],[Total Salary  ]])</f>
        <v>1</v>
      </c>
      <c r="AK54" t="str">
        <f>IFERROR(_xlfn.XLOOKUP(Table1[[#This Row],[Manager ID]],MANAGERS!A:A,MANAGERS!B:B),"Not Found")</f>
        <v>Manager_18</v>
      </c>
    </row>
    <row r="55" spans="1:37" x14ac:dyDescent="0.2">
      <c r="A55" t="s">
        <v>2960</v>
      </c>
      <c r="B55" t="s">
        <v>93</v>
      </c>
      <c r="C55" t="s">
        <v>21</v>
      </c>
      <c r="D55" t="s">
        <v>33</v>
      </c>
      <c r="E55" t="s">
        <v>51</v>
      </c>
      <c r="F55" s="1">
        <v>45883</v>
      </c>
      <c r="G55" s="1">
        <v>32695</v>
      </c>
      <c r="H55">
        <v>113387</v>
      </c>
      <c r="I55">
        <v>29303</v>
      </c>
      <c r="J55">
        <v>75</v>
      </c>
      <c r="K55">
        <v>40</v>
      </c>
      <c r="L55" t="s">
        <v>34</v>
      </c>
      <c r="M55">
        <v>120</v>
      </c>
      <c r="N55">
        <f>Table1[[#This Row],[Basic Salary]]+Table1[[#This Row],[Bonus]]</f>
        <v>142690</v>
      </c>
      <c r="O55" s="2">
        <f>Table1[[#This Row],[Bonus]]/Table1[[#This Row],[Basic Salary]]</f>
        <v>0.25843350648663427</v>
      </c>
      <c r="P55">
        <f ca="1">DATEDIF(Table1[[#This Row],[Date of Birth]],TODAY(),"Y")</f>
        <v>37</v>
      </c>
      <c r="Q55">
        <f ca="1">DATEDIF(Table1[[#This Row],[Joining Date]],TODAY(),"Y")</f>
        <v>0</v>
      </c>
      <c r="R55" t="str">
        <f ca="1">IF(YEAR(Table1[[#This Row],[Joining Date]])=YEAR(TODAY()),"Yes","No")</f>
        <v>No</v>
      </c>
      <c r="S55" t="str">
        <f ca="1">IF(Table1[[#This Row],[Experience]]&gt;5,"Yes","No")</f>
        <v>No</v>
      </c>
      <c r="T55" t="str">
        <f>TEXT(Table1[[#This Row],[Joining Date]],"mmmm")</f>
        <v>August</v>
      </c>
      <c r="U55" t="str">
        <f>TEXT(Table1[[#This Row],[Joining Date]],"yyyy")</f>
        <v>2025</v>
      </c>
      <c r="V55" s="5">
        <f ca="1">TODAY()-Table1[[#This Row],[Joining Date]]</f>
        <v>356</v>
      </c>
      <c r="W55" t="str">
        <f>LEFT(Table1[[#This Row],[Employee Name]],FIND(" ",Table1[[#This Row],[Employee Name]])-1)</f>
        <v>Priya</v>
      </c>
      <c r="X55" t="str">
        <f>RIGHT(Table1[[#This Row],[Employee Name]],LEN(Table1[[#This Row],[Employee Name]])-FIND(" ",Table1[[#This Row],[Employee Name]]))</f>
        <v>Reddy</v>
      </c>
      <c r="Y55" t="str">
        <f>Table1[[#This Row],[Department]]&amp;"-"&amp;Table1[[#This Row],[Employee ID]]</f>
        <v>Marketing-E02904</v>
      </c>
      <c r="Z55" t="str">
        <f>LEFT(Table1[[#This Row],[Department]],3)</f>
        <v>Mar</v>
      </c>
      <c r="AA55" t="str">
        <f>_xlfn.XLOOKUP(Table1[[#This Row],[Manager ID]],MANAGERS!A:A,MANAGERS!B:B)</f>
        <v>Manager_20</v>
      </c>
      <c r="AB55" t="str" cm="1">
        <f t="array" ref="AB55">_xlfn.XLOOKUP(Table1[[#This Row],[Manager ID]],Table2[[#All],[Manager ID]],Table2[[#All],[Department Head]])</f>
        <v>Operations</v>
      </c>
      <c r="AC55" s="2">
        <f>_xlfn.XLOOKUP(Table1[[#This Row],[City]],L:L,O:O)</f>
        <v>0.24030340748661314</v>
      </c>
      <c r="AD55" t="str" cm="1">
        <f t="array" ref="AD55">_xlfn.IFS(Table1[[#This Row],[Performance Score]]&gt;=90,"Excellent",Table1[[#This Row],[Performance Score]]&gt;=75,"Good",Table1[[#This Row],[Performance Score]]&gt;=60,"Average",Table1[[#This Row],[Performance Score]]&lt;=60,"Need Improvement")</f>
        <v>Need Improvement</v>
      </c>
      <c r="AE55" t="str">
        <f>IF(AND(Table1[[#This Row],[Attendance %]]&gt;=80,(Table1[[#This Row],[Performance Score]]&gt;=80)),"Eligible","Not Eligible")</f>
        <v>Not Eligible</v>
      </c>
      <c r="AF55" t="str">
        <f>IF(Table1[[#This Row],[Performance Score]]&gt;=80,"High Performer","Low Performer")</f>
        <v>Low Performer</v>
      </c>
      <c r="AG55" t="str" cm="1">
        <f t="array" aca="1" ref="AG55" ca="1">_xlfn.IFS(Table1[[#This Row],[Experience]]&lt;=3,"Junior",Table1[[#This Row],[Experience]]&lt;=7,"Mid Level",Table1[[#This Row],[Experience]]&gt;=7,"Senior")</f>
        <v>Junior</v>
      </c>
      <c r="AH55" t="str">
        <f>IF(Table1[[#This Row],[Attendance %]]&gt;75,"OK","Below 75")</f>
        <v>Below 75</v>
      </c>
      <c r="AI55" t="b">
        <f>ISBLANK(Table1[[#This Row],[Employee ID]])</f>
        <v>0</v>
      </c>
      <c r="AJ55" t="b">
        <f>ISNUMBER(Table1[[#This Row],[Total Salary  ]])</f>
        <v>1</v>
      </c>
      <c r="AK55" t="str">
        <f>IFERROR(_xlfn.XLOOKUP(Table1[[#This Row],[Manager ID]],MANAGERS!A:A,MANAGERS!B:B),"Not Found")</f>
        <v>Manager_20</v>
      </c>
    </row>
    <row r="56" spans="1:37" x14ac:dyDescent="0.2">
      <c r="A56" t="s">
        <v>3815</v>
      </c>
      <c r="B56" t="s">
        <v>75</v>
      </c>
      <c r="C56" t="s">
        <v>15</v>
      </c>
      <c r="D56" t="s">
        <v>40</v>
      </c>
      <c r="E56" t="s">
        <v>30</v>
      </c>
      <c r="F56" s="1">
        <v>44708</v>
      </c>
      <c r="G56" s="1">
        <v>33886</v>
      </c>
      <c r="H56">
        <v>115452</v>
      </c>
      <c r="I56">
        <v>27229</v>
      </c>
      <c r="J56">
        <v>60</v>
      </c>
      <c r="K56">
        <v>95</v>
      </c>
      <c r="L56" t="s">
        <v>31</v>
      </c>
      <c r="M56">
        <v>109</v>
      </c>
      <c r="N56">
        <f>Table1[[#This Row],[Basic Salary]]+Table1[[#This Row],[Bonus]]</f>
        <v>142681</v>
      </c>
      <c r="O56" s="2">
        <f>Table1[[#This Row],[Bonus]]/Table1[[#This Row],[Basic Salary]]</f>
        <v>0.23584693205834459</v>
      </c>
      <c r="P56">
        <f ca="1">DATEDIF(Table1[[#This Row],[Date of Birth]],TODAY(),"Y")</f>
        <v>33</v>
      </c>
      <c r="Q56">
        <f ca="1">DATEDIF(Table1[[#This Row],[Joining Date]],TODAY(),"Y")</f>
        <v>4</v>
      </c>
      <c r="R56" t="str">
        <f ca="1">IF(YEAR(Table1[[#This Row],[Joining Date]])=YEAR(TODAY()),"Yes","No")</f>
        <v>No</v>
      </c>
      <c r="S56" t="str">
        <f ca="1">IF(Table1[[#This Row],[Experience]]&gt;5,"Yes","No")</f>
        <v>No</v>
      </c>
      <c r="T56" t="str">
        <f>TEXT(Table1[[#This Row],[Joining Date]],"mmmm")</f>
        <v>May</v>
      </c>
      <c r="U56" t="str">
        <f>TEXT(Table1[[#This Row],[Joining Date]],"yyyy")</f>
        <v>2022</v>
      </c>
      <c r="V56" s="5">
        <f ca="1">TODAY()-Table1[[#This Row],[Joining Date]]</f>
        <v>1531</v>
      </c>
      <c r="W56" t="str">
        <f>LEFT(Table1[[#This Row],[Employee Name]],FIND(" ",Table1[[#This Row],[Employee Name]])-1)</f>
        <v>Ishita</v>
      </c>
      <c r="X56" t="str">
        <f>RIGHT(Table1[[#This Row],[Employee Name]],LEN(Table1[[#This Row],[Employee Name]])-FIND(" ",Table1[[#This Row],[Employee Name]]))</f>
        <v>Roy</v>
      </c>
      <c r="Y56" t="str">
        <f>Table1[[#This Row],[Department]]&amp;"-"&amp;Table1[[#This Row],[Employee ID]]</f>
        <v>IT-E03759</v>
      </c>
      <c r="Z56" t="str">
        <f>LEFT(Table1[[#This Row],[Department]],3)</f>
        <v>IT</v>
      </c>
      <c r="AA56" t="str">
        <f>_xlfn.XLOOKUP(Table1[[#This Row],[Manager ID]],MANAGERS!A:A,MANAGERS!B:B)</f>
        <v>Manager_9</v>
      </c>
      <c r="AB56" t="str" cm="1">
        <f t="array" ref="AB56">_xlfn.XLOOKUP(Table1[[#This Row],[Manager ID]],Table2[[#All],[Manager ID]],Table2[[#All],[Department Head]])</f>
        <v>Sales</v>
      </c>
      <c r="AC56" s="2">
        <f>_xlfn.XLOOKUP(Table1[[#This Row],[City]],L:L,O:O)</f>
        <v>0.241864189087755</v>
      </c>
      <c r="AD56" t="str" cm="1">
        <f t="array" ref="AD56">_xlfn.IFS(Table1[[#This Row],[Performance Score]]&gt;=90,"Excellent",Table1[[#This Row],[Performance Score]]&gt;=75,"Good",Table1[[#This Row],[Performance Score]]&gt;=60,"Average",Table1[[#This Row],[Performance Score]]&lt;=60,"Need Improvement")</f>
        <v>Excellent</v>
      </c>
      <c r="AE56" t="str">
        <f>IF(AND(Table1[[#This Row],[Attendance %]]&gt;=80,(Table1[[#This Row],[Performance Score]]&gt;=80)),"Eligible","Not Eligible")</f>
        <v>Not Eligible</v>
      </c>
      <c r="AF56" t="str">
        <f>IF(Table1[[#This Row],[Performance Score]]&gt;=80,"High Performer","Low Performer")</f>
        <v>High Performer</v>
      </c>
      <c r="AG56" t="str" cm="1">
        <f t="array" aca="1" ref="AG56" ca="1">_xlfn.IFS(Table1[[#This Row],[Experience]]&lt;=3,"Junior",Table1[[#This Row],[Experience]]&lt;=7,"Mid Level",Table1[[#This Row],[Experience]]&gt;=7,"Senior")</f>
        <v>Mid Level</v>
      </c>
      <c r="AH56" t="str">
        <f>IF(Table1[[#This Row],[Attendance %]]&gt;75,"OK","Below 75")</f>
        <v>Below 75</v>
      </c>
      <c r="AI56" t="b">
        <f>ISBLANK(Table1[[#This Row],[Employee ID]])</f>
        <v>0</v>
      </c>
      <c r="AJ56" t="b">
        <f>ISNUMBER(Table1[[#This Row],[Total Salary  ]])</f>
        <v>1</v>
      </c>
      <c r="AK56" t="str">
        <f>IFERROR(_xlfn.XLOOKUP(Table1[[#This Row],[Manager ID]],MANAGERS!A:A,MANAGERS!B:B),"Not Found")</f>
        <v>Manager_9</v>
      </c>
    </row>
    <row r="57" spans="1:37" x14ac:dyDescent="0.2">
      <c r="A57" t="s">
        <v>1564</v>
      </c>
      <c r="B57" t="s">
        <v>89</v>
      </c>
      <c r="C57" t="s">
        <v>21</v>
      </c>
      <c r="D57" t="s">
        <v>81</v>
      </c>
      <c r="E57" t="s">
        <v>26</v>
      </c>
      <c r="F57" s="1">
        <v>45225</v>
      </c>
      <c r="G57" s="1">
        <v>33926</v>
      </c>
      <c r="H57">
        <v>114660</v>
      </c>
      <c r="I57">
        <v>27901</v>
      </c>
      <c r="J57">
        <v>63</v>
      </c>
      <c r="K57">
        <v>73</v>
      </c>
      <c r="L57" t="s">
        <v>34</v>
      </c>
      <c r="M57">
        <v>102</v>
      </c>
      <c r="N57">
        <f>Table1[[#This Row],[Basic Salary]]+Table1[[#This Row],[Bonus]]</f>
        <v>142561</v>
      </c>
      <c r="O57" s="2">
        <f>Table1[[#This Row],[Bonus]]/Table1[[#This Row],[Basic Salary]]</f>
        <v>0.24333682190825048</v>
      </c>
      <c r="P57">
        <f ca="1">DATEDIF(Table1[[#This Row],[Date of Birth]],TODAY(),"Y")</f>
        <v>33</v>
      </c>
      <c r="Q57">
        <f ca="1">DATEDIF(Table1[[#This Row],[Joining Date]],TODAY(),"Y")</f>
        <v>2</v>
      </c>
      <c r="R57" t="str">
        <f ca="1">IF(YEAR(Table1[[#This Row],[Joining Date]])=YEAR(TODAY()),"Yes","No")</f>
        <v>No</v>
      </c>
      <c r="S57" t="str">
        <f ca="1">IF(Table1[[#This Row],[Experience]]&gt;5,"Yes","No")</f>
        <v>No</v>
      </c>
      <c r="T57" t="str">
        <f>TEXT(Table1[[#This Row],[Joining Date]],"mmmm")</f>
        <v>October</v>
      </c>
      <c r="U57" t="str">
        <f>TEXT(Table1[[#This Row],[Joining Date]],"yyyy")</f>
        <v>2023</v>
      </c>
      <c r="V57" s="5">
        <f ca="1">TODAY()-Table1[[#This Row],[Joining Date]]</f>
        <v>1014</v>
      </c>
      <c r="W57" t="str">
        <f>LEFT(Table1[[#This Row],[Employee Name]],FIND(" ",Table1[[#This Row],[Employee Name]])-1)</f>
        <v>Tarun</v>
      </c>
      <c r="X57" t="str">
        <f>RIGHT(Table1[[#This Row],[Employee Name]],LEN(Table1[[#This Row],[Employee Name]])-FIND(" ",Table1[[#This Row],[Employee Name]]))</f>
        <v>Verma</v>
      </c>
      <c r="Y57" t="str">
        <f>Table1[[#This Row],[Department]]&amp;"-"&amp;Table1[[#This Row],[Employee ID]]</f>
        <v>Sales-E01508</v>
      </c>
      <c r="Z57" t="str">
        <f>LEFT(Table1[[#This Row],[Department]],3)</f>
        <v>Sal</v>
      </c>
      <c r="AA57" t="str">
        <f>_xlfn.XLOOKUP(Table1[[#This Row],[Manager ID]],MANAGERS!A:A,MANAGERS!B:B)</f>
        <v>Manager_2</v>
      </c>
      <c r="AB57" t="str" cm="1">
        <f t="array" ref="AB57">_xlfn.XLOOKUP(Table1[[#This Row],[Manager ID]],Table2[[#All],[Manager ID]],Table2[[#All],[Department Head]])</f>
        <v>Sales</v>
      </c>
      <c r="AC57" s="2">
        <f>_xlfn.XLOOKUP(Table1[[#This Row],[City]],L:L,O:O)</f>
        <v>0.24030340748661314</v>
      </c>
      <c r="AD57" t="str" cm="1">
        <f t="array" ref="AD57">_xlfn.IFS(Table1[[#This Row],[Performance Score]]&gt;=90,"Excellent",Table1[[#This Row],[Performance Score]]&gt;=75,"Good",Table1[[#This Row],[Performance Score]]&gt;=60,"Average",Table1[[#This Row],[Performance Score]]&lt;=60,"Need Improvement")</f>
        <v>Average</v>
      </c>
      <c r="AE57" t="str">
        <f>IF(AND(Table1[[#This Row],[Attendance %]]&gt;=80,(Table1[[#This Row],[Performance Score]]&gt;=80)),"Eligible","Not Eligible")</f>
        <v>Not Eligible</v>
      </c>
      <c r="AF57" t="str">
        <f>IF(Table1[[#This Row],[Performance Score]]&gt;=80,"High Performer","Low Performer")</f>
        <v>Low Performer</v>
      </c>
      <c r="AG57" t="str" cm="1">
        <f t="array" aca="1" ref="AG57" ca="1">_xlfn.IFS(Table1[[#This Row],[Experience]]&lt;=3,"Junior",Table1[[#This Row],[Experience]]&lt;=7,"Mid Level",Table1[[#This Row],[Experience]]&gt;=7,"Senior")</f>
        <v>Junior</v>
      </c>
      <c r="AH57" t="str">
        <f>IF(Table1[[#This Row],[Attendance %]]&gt;75,"OK","Below 75")</f>
        <v>Below 75</v>
      </c>
      <c r="AI57" t="b">
        <f>ISBLANK(Table1[[#This Row],[Employee ID]])</f>
        <v>0</v>
      </c>
      <c r="AJ57" t="b">
        <f>ISNUMBER(Table1[[#This Row],[Total Salary  ]])</f>
        <v>1</v>
      </c>
      <c r="AK57" t="str">
        <f>IFERROR(_xlfn.XLOOKUP(Table1[[#This Row],[Manager ID]],MANAGERS!A:A,MANAGERS!B:B),"Not Found")</f>
        <v>Manager_2</v>
      </c>
    </row>
    <row r="58" spans="1:37" x14ac:dyDescent="0.2">
      <c r="A58" t="s">
        <v>1182</v>
      </c>
      <c r="B58" t="s">
        <v>62</v>
      </c>
      <c r="C58" t="s">
        <v>21</v>
      </c>
      <c r="D58" t="s">
        <v>40</v>
      </c>
      <c r="E58" t="s">
        <v>30</v>
      </c>
      <c r="F58" s="1">
        <v>45466</v>
      </c>
      <c r="G58" s="1">
        <v>40027</v>
      </c>
      <c r="H58">
        <v>115249</v>
      </c>
      <c r="I58">
        <v>27291</v>
      </c>
      <c r="J58">
        <v>87</v>
      </c>
      <c r="K58">
        <v>80</v>
      </c>
      <c r="L58" t="s">
        <v>31</v>
      </c>
      <c r="M58">
        <v>120</v>
      </c>
      <c r="N58">
        <f>Table1[[#This Row],[Basic Salary]]+Table1[[#This Row],[Bonus]]</f>
        <v>142540</v>
      </c>
      <c r="O58" s="2">
        <f>Table1[[#This Row],[Bonus]]/Table1[[#This Row],[Basic Salary]]</f>
        <v>0.23680031930862741</v>
      </c>
      <c r="P58">
        <f ca="1">DATEDIF(Table1[[#This Row],[Date of Birth]],TODAY(),"Y")</f>
        <v>17</v>
      </c>
      <c r="Q58">
        <f ca="1">DATEDIF(Table1[[#This Row],[Joining Date]],TODAY(),"Y")</f>
        <v>2</v>
      </c>
      <c r="R58" t="str">
        <f ca="1">IF(YEAR(Table1[[#This Row],[Joining Date]])=YEAR(TODAY()),"Yes","No")</f>
        <v>No</v>
      </c>
      <c r="S58" t="str">
        <f ca="1">IF(Table1[[#This Row],[Experience]]&gt;5,"Yes","No")</f>
        <v>No</v>
      </c>
      <c r="T58" t="str">
        <f>TEXT(Table1[[#This Row],[Joining Date]],"mmmm")</f>
        <v>June</v>
      </c>
      <c r="U58" t="str">
        <f>TEXT(Table1[[#This Row],[Joining Date]],"yyyy")</f>
        <v>2024</v>
      </c>
      <c r="V58" s="5">
        <f ca="1">TODAY()-Table1[[#This Row],[Joining Date]]</f>
        <v>773</v>
      </c>
      <c r="W58" t="str">
        <f>LEFT(Table1[[#This Row],[Employee Name]],FIND(" ",Table1[[#This Row],[Employee Name]])-1)</f>
        <v>Kavya</v>
      </c>
      <c r="X58" t="str">
        <f>RIGHT(Table1[[#This Row],[Employee Name]],LEN(Table1[[#This Row],[Employee Name]])-FIND(" ",Table1[[#This Row],[Employee Name]]))</f>
        <v>Nair</v>
      </c>
      <c r="Y58" t="str">
        <f>Table1[[#This Row],[Department]]&amp;"-"&amp;Table1[[#This Row],[Employee ID]]</f>
        <v>IT-E01126</v>
      </c>
      <c r="Z58" t="str">
        <f>LEFT(Table1[[#This Row],[Department]],3)</f>
        <v>IT</v>
      </c>
      <c r="AA58" t="str">
        <f>_xlfn.XLOOKUP(Table1[[#This Row],[Manager ID]],MANAGERS!A:A,MANAGERS!B:B)</f>
        <v>Manager_20</v>
      </c>
      <c r="AB58" t="str" cm="1">
        <f t="array" ref="AB58">_xlfn.XLOOKUP(Table1[[#This Row],[Manager ID]],Table2[[#All],[Manager ID]],Table2[[#All],[Department Head]])</f>
        <v>Operations</v>
      </c>
      <c r="AC58" s="2">
        <f>_xlfn.XLOOKUP(Table1[[#This Row],[City]],L:L,O:O)</f>
        <v>0.241864189087755</v>
      </c>
      <c r="AD58" t="str" cm="1">
        <f t="array" ref="AD58">_xlfn.IFS(Table1[[#This Row],[Performance Score]]&gt;=90,"Excellent",Table1[[#This Row],[Performance Score]]&gt;=75,"Good",Table1[[#This Row],[Performance Score]]&gt;=60,"Average",Table1[[#This Row],[Performance Score]]&lt;=60,"Need Improvement")</f>
        <v>Good</v>
      </c>
      <c r="AE58" t="str">
        <f>IF(AND(Table1[[#This Row],[Attendance %]]&gt;=80,(Table1[[#This Row],[Performance Score]]&gt;=80)),"Eligible","Not Eligible")</f>
        <v>Eligible</v>
      </c>
      <c r="AF58" t="str">
        <f>IF(Table1[[#This Row],[Performance Score]]&gt;=80,"High Performer","Low Performer")</f>
        <v>High Performer</v>
      </c>
      <c r="AG58" t="str" cm="1">
        <f t="array" aca="1" ref="AG58" ca="1">_xlfn.IFS(Table1[[#This Row],[Experience]]&lt;=3,"Junior",Table1[[#This Row],[Experience]]&lt;=7,"Mid Level",Table1[[#This Row],[Experience]]&gt;=7,"Senior")</f>
        <v>Junior</v>
      </c>
      <c r="AH58" t="str">
        <f>IF(Table1[[#This Row],[Attendance %]]&gt;75,"OK","Below 75")</f>
        <v>OK</v>
      </c>
      <c r="AI58" t="b">
        <f>ISBLANK(Table1[[#This Row],[Employee ID]])</f>
        <v>0</v>
      </c>
      <c r="AJ58" t="b">
        <f>ISNUMBER(Table1[[#This Row],[Total Salary  ]])</f>
        <v>1</v>
      </c>
      <c r="AK58" t="str">
        <f>IFERROR(_xlfn.XLOOKUP(Table1[[#This Row],[Manager ID]],MANAGERS!A:A,MANAGERS!B:B),"Not Found")</f>
        <v>Manager_20</v>
      </c>
    </row>
    <row r="59" spans="1:37" x14ac:dyDescent="0.2">
      <c r="A59" t="s">
        <v>2061</v>
      </c>
      <c r="B59" t="s">
        <v>85</v>
      </c>
      <c r="C59" t="s">
        <v>15</v>
      </c>
      <c r="D59" t="s">
        <v>46</v>
      </c>
      <c r="E59" t="s">
        <v>26</v>
      </c>
      <c r="F59" s="1">
        <v>43758</v>
      </c>
      <c r="G59" s="1">
        <v>37058</v>
      </c>
      <c r="H59">
        <v>115957</v>
      </c>
      <c r="I59">
        <v>26516</v>
      </c>
      <c r="J59">
        <v>90</v>
      </c>
      <c r="K59">
        <v>59</v>
      </c>
      <c r="L59" t="s">
        <v>27</v>
      </c>
      <c r="M59">
        <v>105</v>
      </c>
      <c r="N59">
        <f>Table1[[#This Row],[Basic Salary]]+Table1[[#This Row],[Bonus]]</f>
        <v>142473</v>
      </c>
      <c r="O59" s="2">
        <f>Table1[[#This Row],[Bonus]]/Table1[[#This Row],[Basic Salary]]</f>
        <v>0.22867097286062937</v>
      </c>
      <c r="P59">
        <f ca="1">DATEDIF(Table1[[#This Row],[Date of Birth]],TODAY(),"Y")</f>
        <v>25</v>
      </c>
      <c r="Q59">
        <f ca="1">DATEDIF(Table1[[#This Row],[Joining Date]],TODAY(),"Y")</f>
        <v>6</v>
      </c>
      <c r="R59" t="str">
        <f ca="1">IF(YEAR(Table1[[#This Row],[Joining Date]])=YEAR(TODAY()),"Yes","No")</f>
        <v>No</v>
      </c>
      <c r="S59" t="str">
        <f ca="1">IF(Table1[[#This Row],[Experience]]&gt;5,"Yes","No")</f>
        <v>Yes</v>
      </c>
      <c r="T59" t="str">
        <f>TEXT(Table1[[#This Row],[Joining Date]],"mmmm")</f>
        <v>October</v>
      </c>
      <c r="U59" t="str">
        <f>TEXT(Table1[[#This Row],[Joining Date]],"yyyy")</f>
        <v>2019</v>
      </c>
      <c r="V59" s="5">
        <f ca="1">TODAY()-Table1[[#This Row],[Joining Date]]</f>
        <v>2481</v>
      </c>
      <c r="W59" t="str">
        <f>LEFT(Table1[[#This Row],[Employee Name]],FIND(" ",Table1[[#This Row],[Employee Name]])-1)</f>
        <v>Pooja</v>
      </c>
      <c r="X59" t="str">
        <f>RIGHT(Table1[[#This Row],[Employee Name]],LEN(Table1[[#This Row],[Employee Name]])-FIND(" ",Table1[[#This Row],[Employee Name]]))</f>
        <v>Das</v>
      </c>
      <c r="Y59" t="str">
        <f>Table1[[#This Row],[Department]]&amp;"-"&amp;Table1[[#This Row],[Employee ID]]</f>
        <v>Support-E02005</v>
      </c>
      <c r="Z59" t="str">
        <f>LEFT(Table1[[#This Row],[Department]],3)</f>
        <v>Sup</v>
      </c>
      <c r="AA59" t="str">
        <f>_xlfn.XLOOKUP(Table1[[#This Row],[Manager ID]],MANAGERS!A:A,MANAGERS!B:B)</f>
        <v>Manager_5</v>
      </c>
      <c r="AB59" t="str" cm="1">
        <f t="array" ref="AB59">_xlfn.XLOOKUP(Table1[[#This Row],[Manager ID]],Table2[[#All],[Manager ID]],Table2[[#All],[Department Head]])</f>
        <v>Sales</v>
      </c>
      <c r="AC59" s="2">
        <f>_xlfn.XLOOKUP(Table1[[#This Row],[City]],L:L,O:O)</f>
        <v>0.23674293405114402</v>
      </c>
      <c r="AD59" t="str" cm="1">
        <f t="array" ref="AD59">_xlfn.IFS(Table1[[#This Row],[Performance Score]]&gt;=90,"Excellent",Table1[[#This Row],[Performance Score]]&gt;=75,"Good",Table1[[#This Row],[Performance Score]]&gt;=60,"Average",Table1[[#This Row],[Performance Score]]&lt;=60,"Need Improvement")</f>
        <v>Need Improvement</v>
      </c>
      <c r="AE59" t="str">
        <f>IF(AND(Table1[[#This Row],[Attendance %]]&gt;=80,(Table1[[#This Row],[Performance Score]]&gt;=80)),"Eligible","Not Eligible")</f>
        <v>Not Eligible</v>
      </c>
      <c r="AF59" t="str">
        <f>IF(Table1[[#This Row],[Performance Score]]&gt;=80,"High Performer","Low Performer")</f>
        <v>Low Performer</v>
      </c>
      <c r="AG59" t="str" cm="1">
        <f t="array" aca="1" ref="AG59" ca="1">_xlfn.IFS(Table1[[#This Row],[Experience]]&lt;=3,"Junior",Table1[[#This Row],[Experience]]&lt;=7,"Mid Level",Table1[[#This Row],[Experience]]&gt;=7,"Senior")</f>
        <v>Mid Level</v>
      </c>
      <c r="AH59" t="str">
        <f>IF(Table1[[#This Row],[Attendance %]]&gt;75,"OK","Below 75")</f>
        <v>OK</v>
      </c>
      <c r="AI59" t="b">
        <f>ISBLANK(Table1[[#This Row],[Employee ID]])</f>
        <v>0</v>
      </c>
      <c r="AJ59" t="b">
        <f>ISNUMBER(Table1[[#This Row],[Total Salary  ]])</f>
        <v>1</v>
      </c>
      <c r="AK59" t="str">
        <f>IFERROR(_xlfn.XLOOKUP(Table1[[#This Row],[Manager ID]],MANAGERS!A:A,MANAGERS!B:B),"Not Found")</f>
        <v>Manager_5</v>
      </c>
    </row>
    <row r="60" spans="1:37" x14ac:dyDescent="0.2">
      <c r="A60" t="s">
        <v>3056</v>
      </c>
      <c r="B60" t="s">
        <v>20</v>
      </c>
      <c r="C60" t="s">
        <v>15</v>
      </c>
      <c r="D60" t="s">
        <v>43</v>
      </c>
      <c r="E60" t="s">
        <v>65</v>
      </c>
      <c r="F60" s="1">
        <v>44157</v>
      </c>
      <c r="G60" s="1">
        <v>40521</v>
      </c>
      <c r="H60">
        <v>118130</v>
      </c>
      <c r="I60">
        <v>24332</v>
      </c>
      <c r="J60">
        <v>97</v>
      </c>
      <c r="K60">
        <v>96</v>
      </c>
      <c r="L60" t="s">
        <v>23</v>
      </c>
      <c r="M60">
        <v>102</v>
      </c>
      <c r="N60">
        <f>Table1[[#This Row],[Basic Salary]]+Table1[[#This Row],[Bonus]]</f>
        <v>142462</v>
      </c>
      <c r="O60" s="2">
        <f>Table1[[#This Row],[Bonus]]/Table1[[#This Row],[Basic Salary]]</f>
        <v>0.20597646660458815</v>
      </c>
      <c r="P60">
        <f ca="1">DATEDIF(Table1[[#This Row],[Date of Birth]],TODAY(),"Y")</f>
        <v>15</v>
      </c>
      <c r="Q60">
        <f ca="1">DATEDIF(Table1[[#This Row],[Joining Date]],TODAY(),"Y")</f>
        <v>5</v>
      </c>
      <c r="R60" t="str">
        <f ca="1">IF(YEAR(Table1[[#This Row],[Joining Date]])=YEAR(TODAY()),"Yes","No")</f>
        <v>No</v>
      </c>
      <c r="S60" t="str">
        <f ca="1">IF(Table1[[#This Row],[Experience]]&gt;5,"Yes","No")</f>
        <v>No</v>
      </c>
      <c r="T60" t="str">
        <f>TEXT(Table1[[#This Row],[Joining Date]],"mmmm")</f>
        <v>November</v>
      </c>
      <c r="U60" t="str">
        <f>TEXT(Table1[[#This Row],[Joining Date]],"yyyy")</f>
        <v>2020</v>
      </c>
      <c r="V60" s="5">
        <f ca="1">TODAY()-Table1[[#This Row],[Joining Date]]</f>
        <v>2082</v>
      </c>
      <c r="W60" t="str">
        <f>LEFT(Table1[[#This Row],[Employee Name]],FIND(" ",Table1[[#This Row],[Employee Name]])-1)</f>
        <v>Rahul</v>
      </c>
      <c r="X60" t="str">
        <f>RIGHT(Table1[[#This Row],[Employee Name]],LEN(Table1[[#This Row],[Employee Name]])-FIND(" ",Table1[[#This Row],[Employee Name]]))</f>
        <v>Verma</v>
      </c>
      <c r="Y60" t="str">
        <f>Table1[[#This Row],[Department]]&amp;"-"&amp;Table1[[#This Row],[Employee ID]]</f>
        <v>Operations-E03000</v>
      </c>
      <c r="Z60" t="str">
        <f>LEFT(Table1[[#This Row],[Department]],3)</f>
        <v>Ope</v>
      </c>
      <c r="AA60" t="str">
        <f>_xlfn.XLOOKUP(Table1[[#This Row],[Manager ID]],MANAGERS!A:A,MANAGERS!B:B)</f>
        <v>Manager_2</v>
      </c>
      <c r="AB60" t="str" cm="1">
        <f t="array" ref="AB60">_xlfn.XLOOKUP(Table1[[#This Row],[Manager ID]],Table2[[#All],[Manager ID]],Table2[[#All],[Department Head]])</f>
        <v>Sales</v>
      </c>
      <c r="AC60" s="2">
        <f>_xlfn.XLOOKUP(Table1[[#This Row],[City]],L:L,O:O)</f>
        <v>0.23486488519629886</v>
      </c>
      <c r="AD60" t="str" cm="1">
        <f t="array" ref="AD60">_xlfn.IFS(Table1[[#This Row],[Performance Score]]&gt;=90,"Excellent",Table1[[#This Row],[Performance Score]]&gt;=75,"Good",Table1[[#This Row],[Performance Score]]&gt;=60,"Average",Table1[[#This Row],[Performance Score]]&lt;=60,"Need Improvement")</f>
        <v>Excellent</v>
      </c>
      <c r="AE60" t="str">
        <f>IF(AND(Table1[[#This Row],[Attendance %]]&gt;=80,(Table1[[#This Row],[Performance Score]]&gt;=80)),"Eligible","Not Eligible")</f>
        <v>Eligible</v>
      </c>
      <c r="AF60" t="str">
        <f>IF(Table1[[#This Row],[Performance Score]]&gt;=80,"High Performer","Low Performer")</f>
        <v>High Performer</v>
      </c>
      <c r="AG60" t="str" cm="1">
        <f t="array" aca="1" ref="AG60" ca="1">_xlfn.IFS(Table1[[#This Row],[Experience]]&lt;=3,"Junior",Table1[[#This Row],[Experience]]&lt;=7,"Mid Level",Table1[[#This Row],[Experience]]&gt;=7,"Senior")</f>
        <v>Mid Level</v>
      </c>
      <c r="AH60" t="str">
        <f>IF(Table1[[#This Row],[Attendance %]]&gt;75,"OK","Below 75")</f>
        <v>OK</v>
      </c>
      <c r="AI60" t="b">
        <f>ISBLANK(Table1[[#This Row],[Employee ID]])</f>
        <v>0</v>
      </c>
      <c r="AJ60" t="b">
        <f>ISNUMBER(Table1[[#This Row],[Total Salary  ]])</f>
        <v>1</v>
      </c>
      <c r="AK60" t="str">
        <f>IFERROR(_xlfn.XLOOKUP(Table1[[#This Row],[Manager ID]],MANAGERS!A:A,MANAGERS!B:B),"Not Found")</f>
        <v>Manager_2</v>
      </c>
    </row>
    <row r="61" spans="1:37" x14ac:dyDescent="0.2">
      <c r="A61" t="s">
        <v>944</v>
      </c>
      <c r="B61" t="s">
        <v>129</v>
      </c>
      <c r="C61" t="s">
        <v>15</v>
      </c>
      <c r="D61" t="s">
        <v>33</v>
      </c>
      <c r="E61" t="s">
        <v>22</v>
      </c>
      <c r="F61" s="1">
        <v>45111</v>
      </c>
      <c r="G61" s="1">
        <v>33827</v>
      </c>
      <c r="H61">
        <v>114201</v>
      </c>
      <c r="I61">
        <v>28238</v>
      </c>
      <c r="J61">
        <v>82</v>
      </c>
      <c r="K61">
        <v>52</v>
      </c>
      <c r="L61" t="s">
        <v>53</v>
      </c>
      <c r="M61">
        <v>120</v>
      </c>
      <c r="N61">
        <f>Table1[[#This Row],[Basic Salary]]+Table1[[#This Row],[Bonus]]</f>
        <v>142439</v>
      </c>
      <c r="O61" s="2">
        <f>Table1[[#This Row],[Bonus]]/Table1[[#This Row],[Basic Salary]]</f>
        <v>0.24726578576369734</v>
      </c>
      <c r="P61">
        <f ca="1">DATEDIF(Table1[[#This Row],[Date of Birth]],TODAY(),"Y")</f>
        <v>33</v>
      </c>
      <c r="Q61">
        <f ca="1">DATEDIF(Table1[[#This Row],[Joining Date]],TODAY(),"Y")</f>
        <v>3</v>
      </c>
      <c r="R61" t="str">
        <f ca="1">IF(YEAR(Table1[[#This Row],[Joining Date]])=YEAR(TODAY()),"Yes","No")</f>
        <v>No</v>
      </c>
      <c r="S61" t="str">
        <f ca="1">IF(Table1[[#This Row],[Experience]]&gt;5,"Yes","No")</f>
        <v>No</v>
      </c>
      <c r="T61" t="str">
        <f>TEXT(Table1[[#This Row],[Joining Date]],"mmmm")</f>
        <v>July</v>
      </c>
      <c r="U61" t="str">
        <f>TEXT(Table1[[#This Row],[Joining Date]],"yyyy")</f>
        <v>2023</v>
      </c>
      <c r="V61" s="5">
        <f ca="1">TODAY()-Table1[[#This Row],[Joining Date]]</f>
        <v>1128</v>
      </c>
      <c r="W61" t="str">
        <f>LEFT(Table1[[#This Row],[Employee Name]],FIND(" ",Table1[[#This Row],[Employee Name]])-1)</f>
        <v>Aarav</v>
      </c>
      <c r="X61" t="str">
        <f>RIGHT(Table1[[#This Row],[Employee Name]],LEN(Table1[[#This Row],[Employee Name]])-FIND(" ",Table1[[#This Row],[Employee Name]]))</f>
        <v>Sharma</v>
      </c>
      <c r="Y61" t="str">
        <f>Table1[[#This Row],[Department]]&amp;"-"&amp;Table1[[#This Row],[Employee ID]]</f>
        <v>Marketing-E00888</v>
      </c>
      <c r="Z61" t="str">
        <f>LEFT(Table1[[#This Row],[Department]],3)</f>
        <v>Mar</v>
      </c>
      <c r="AA61" t="str">
        <f>_xlfn.XLOOKUP(Table1[[#This Row],[Manager ID]],MANAGERS!A:A,MANAGERS!B:B)</f>
        <v>Manager_20</v>
      </c>
      <c r="AB61" t="str" cm="1">
        <f t="array" ref="AB61">_xlfn.XLOOKUP(Table1[[#This Row],[Manager ID]],Table2[[#All],[Manager ID]],Table2[[#All],[Department Head]])</f>
        <v>Operations</v>
      </c>
      <c r="AC61" s="2">
        <f>_xlfn.XLOOKUP(Table1[[#This Row],[City]],L:L,O:O)</f>
        <v>0.23685887225230964</v>
      </c>
      <c r="AD61" t="str" cm="1">
        <f t="array" ref="AD61">_xlfn.IFS(Table1[[#This Row],[Performance Score]]&gt;=90,"Excellent",Table1[[#This Row],[Performance Score]]&gt;=75,"Good",Table1[[#This Row],[Performance Score]]&gt;=60,"Average",Table1[[#This Row],[Performance Score]]&lt;=60,"Need Improvement")</f>
        <v>Need Improvement</v>
      </c>
      <c r="AE61" t="str">
        <f>IF(AND(Table1[[#This Row],[Attendance %]]&gt;=80,(Table1[[#This Row],[Performance Score]]&gt;=80)),"Eligible","Not Eligible")</f>
        <v>Not Eligible</v>
      </c>
      <c r="AF61" t="str">
        <f>IF(Table1[[#This Row],[Performance Score]]&gt;=80,"High Performer","Low Performer")</f>
        <v>Low Performer</v>
      </c>
      <c r="AG61" t="str" cm="1">
        <f t="array" aca="1" ref="AG61" ca="1">_xlfn.IFS(Table1[[#This Row],[Experience]]&lt;=3,"Junior",Table1[[#This Row],[Experience]]&lt;=7,"Mid Level",Table1[[#This Row],[Experience]]&gt;=7,"Senior")</f>
        <v>Junior</v>
      </c>
      <c r="AH61" t="str">
        <f>IF(Table1[[#This Row],[Attendance %]]&gt;75,"OK","Below 75")</f>
        <v>OK</v>
      </c>
      <c r="AI61" t="b">
        <f>ISBLANK(Table1[[#This Row],[Employee ID]])</f>
        <v>0</v>
      </c>
      <c r="AJ61" t="b">
        <f>ISNUMBER(Table1[[#This Row],[Total Salary  ]])</f>
        <v>1</v>
      </c>
      <c r="AK61" t="str">
        <f>IFERROR(_xlfn.XLOOKUP(Table1[[#This Row],[Manager ID]],MANAGERS!A:A,MANAGERS!B:B),"Not Found")</f>
        <v>Manager_20</v>
      </c>
    </row>
    <row r="62" spans="1:37" x14ac:dyDescent="0.2">
      <c r="A62" t="s">
        <v>3932</v>
      </c>
      <c r="B62" t="s">
        <v>36</v>
      </c>
      <c r="C62" t="s">
        <v>15</v>
      </c>
      <c r="D62" t="s">
        <v>81</v>
      </c>
      <c r="E62" t="s">
        <v>30</v>
      </c>
      <c r="F62" s="1">
        <v>45959</v>
      </c>
      <c r="G62" s="1">
        <v>37123</v>
      </c>
      <c r="H62">
        <v>115796</v>
      </c>
      <c r="I62">
        <v>26632</v>
      </c>
      <c r="J62">
        <v>91</v>
      </c>
      <c r="K62">
        <v>86</v>
      </c>
      <c r="L62" t="s">
        <v>27</v>
      </c>
      <c r="M62">
        <v>119</v>
      </c>
      <c r="N62">
        <f>Table1[[#This Row],[Basic Salary]]+Table1[[#This Row],[Bonus]]</f>
        <v>142428</v>
      </c>
      <c r="O62" s="2">
        <f>Table1[[#This Row],[Bonus]]/Table1[[#This Row],[Basic Salary]]</f>
        <v>0.2299906732529621</v>
      </c>
      <c r="P62">
        <f ca="1">DATEDIF(Table1[[#This Row],[Date of Birth]],TODAY(),"Y")</f>
        <v>24</v>
      </c>
      <c r="Q62">
        <f ca="1">DATEDIF(Table1[[#This Row],[Joining Date]],TODAY(),"Y")</f>
        <v>0</v>
      </c>
      <c r="R62" t="str">
        <f ca="1">IF(YEAR(Table1[[#This Row],[Joining Date]])=YEAR(TODAY()),"Yes","No")</f>
        <v>No</v>
      </c>
      <c r="S62" t="str">
        <f ca="1">IF(Table1[[#This Row],[Experience]]&gt;5,"Yes","No")</f>
        <v>No</v>
      </c>
      <c r="T62" t="str">
        <f>TEXT(Table1[[#This Row],[Joining Date]],"mmmm")</f>
        <v>October</v>
      </c>
      <c r="U62" t="str">
        <f>TEXT(Table1[[#This Row],[Joining Date]],"yyyy")</f>
        <v>2025</v>
      </c>
      <c r="V62" s="5">
        <f ca="1">TODAY()-Table1[[#This Row],[Joining Date]]</f>
        <v>280</v>
      </c>
      <c r="W62" t="str">
        <f>LEFT(Table1[[#This Row],[Employee Name]],FIND(" ",Table1[[#This Row],[Employee Name]])-1)</f>
        <v>Meera</v>
      </c>
      <c r="X62" t="str">
        <f>RIGHT(Table1[[#This Row],[Employee Name]],LEN(Table1[[#This Row],[Employee Name]])-FIND(" ",Table1[[#This Row],[Employee Name]]))</f>
        <v>Joshi</v>
      </c>
      <c r="Y62" t="str">
        <f>Table1[[#This Row],[Department]]&amp;"-"&amp;Table1[[#This Row],[Employee ID]]</f>
        <v>Sales-E03876</v>
      </c>
      <c r="Z62" t="str">
        <f>LEFT(Table1[[#This Row],[Department]],3)</f>
        <v>Sal</v>
      </c>
      <c r="AA62" t="str">
        <f>_xlfn.XLOOKUP(Table1[[#This Row],[Manager ID]],MANAGERS!A:A,MANAGERS!B:B)</f>
        <v>Manager_19</v>
      </c>
      <c r="AB62" t="str" cm="1">
        <f t="array" ref="AB62">_xlfn.XLOOKUP(Table1[[#This Row],[Manager ID]],Table2[[#All],[Manager ID]],Table2[[#All],[Department Head]])</f>
        <v>Support</v>
      </c>
      <c r="AC62" s="2">
        <f>_xlfn.XLOOKUP(Table1[[#This Row],[City]],L:L,O:O)</f>
        <v>0.23674293405114402</v>
      </c>
      <c r="AD62" t="str" cm="1">
        <f t="array" ref="AD62">_xlfn.IFS(Table1[[#This Row],[Performance Score]]&gt;=90,"Excellent",Table1[[#This Row],[Performance Score]]&gt;=75,"Good",Table1[[#This Row],[Performance Score]]&gt;=60,"Average",Table1[[#This Row],[Performance Score]]&lt;=60,"Need Improvement")</f>
        <v>Good</v>
      </c>
      <c r="AE62" t="str">
        <f>IF(AND(Table1[[#This Row],[Attendance %]]&gt;=80,(Table1[[#This Row],[Performance Score]]&gt;=80)),"Eligible","Not Eligible")</f>
        <v>Eligible</v>
      </c>
      <c r="AF62" t="str">
        <f>IF(Table1[[#This Row],[Performance Score]]&gt;=80,"High Performer","Low Performer")</f>
        <v>High Performer</v>
      </c>
      <c r="AG62" t="str" cm="1">
        <f t="array" aca="1" ref="AG62" ca="1">_xlfn.IFS(Table1[[#This Row],[Experience]]&lt;=3,"Junior",Table1[[#This Row],[Experience]]&lt;=7,"Mid Level",Table1[[#This Row],[Experience]]&gt;=7,"Senior")</f>
        <v>Junior</v>
      </c>
      <c r="AH62" t="str">
        <f>IF(Table1[[#This Row],[Attendance %]]&gt;75,"OK","Below 75")</f>
        <v>OK</v>
      </c>
      <c r="AI62" t="b">
        <f>ISBLANK(Table1[[#This Row],[Employee ID]])</f>
        <v>0</v>
      </c>
      <c r="AJ62" t="b">
        <f>ISNUMBER(Table1[[#This Row],[Total Salary  ]])</f>
        <v>1</v>
      </c>
      <c r="AK62" t="str">
        <f>IFERROR(_xlfn.XLOOKUP(Table1[[#This Row],[Manager ID]],MANAGERS!A:A,MANAGERS!B:B),"Not Found")</f>
        <v>Manager_19</v>
      </c>
    </row>
    <row r="63" spans="1:37" x14ac:dyDescent="0.2">
      <c r="A63" t="s">
        <v>2935</v>
      </c>
      <c r="B63" t="s">
        <v>77</v>
      </c>
      <c r="C63" t="s">
        <v>15</v>
      </c>
      <c r="D63" t="s">
        <v>81</v>
      </c>
      <c r="E63" t="s">
        <v>17</v>
      </c>
      <c r="F63" s="1">
        <v>44702</v>
      </c>
      <c r="G63" s="1">
        <v>37141</v>
      </c>
      <c r="H63">
        <v>115667</v>
      </c>
      <c r="I63">
        <v>26699</v>
      </c>
      <c r="J63">
        <v>88</v>
      </c>
      <c r="K63">
        <v>70</v>
      </c>
      <c r="L63" t="s">
        <v>53</v>
      </c>
      <c r="M63">
        <v>120</v>
      </c>
      <c r="N63">
        <f>Table1[[#This Row],[Basic Salary]]+Table1[[#This Row],[Bonus]]</f>
        <v>142366</v>
      </c>
      <c r="O63" s="2">
        <f>Table1[[#This Row],[Bonus]]/Table1[[#This Row],[Basic Salary]]</f>
        <v>0.23082642413134255</v>
      </c>
      <c r="P63">
        <f ca="1">DATEDIF(Table1[[#This Row],[Date of Birth]],TODAY(),"Y")</f>
        <v>24</v>
      </c>
      <c r="Q63">
        <f ca="1">DATEDIF(Table1[[#This Row],[Joining Date]],TODAY(),"Y")</f>
        <v>4</v>
      </c>
      <c r="R63" t="str">
        <f ca="1">IF(YEAR(Table1[[#This Row],[Joining Date]])=YEAR(TODAY()),"Yes","No")</f>
        <v>No</v>
      </c>
      <c r="S63" t="str">
        <f ca="1">IF(Table1[[#This Row],[Experience]]&gt;5,"Yes","No")</f>
        <v>No</v>
      </c>
      <c r="T63" t="str">
        <f>TEXT(Table1[[#This Row],[Joining Date]],"mmmm")</f>
        <v>May</v>
      </c>
      <c r="U63" t="str">
        <f>TEXT(Table1[[#This Row],[Joining Date]],"yyyy")</f>
        <v>2022</v>
      </c>
      <c r="V63" s="5">
        <f ca="1">TODAY()-Table1[[#This Row],[Joining Date]]</f>
        <v>1537</v>
      </c>
      <c r="W63" t="str">
        <f>LEFT(Table1[[#This Row],[Employee Name]],FIND(" ",Table1[[#This Row],[Employee Name]])-1)</f>
        <v>Rohan</v>
      </c>
      <c r="X63" t="str">
        <f>RIGHT(Table1[[#This Row],[Employee Name]],LEN(Table1[[#This Row],[Employee Name]])-FIND(" ",Table1[[#This Row],[Employee Name]]))</f>
        <v>Gupta</v>
      </c>
      <c r="Y63" t="str">
        <f>Table1[[#This Row],[Department]]&amp;"-"&amp;Table1[[#This Row],[Employee ID]]</f>
        <v>Sales-E02879</v>
      </c>
      <c r="Z63" t="str">
        <f>LEFT(Table1[[#This Row],[Department]],3)</f>
        <v>Sal</v>
      </c>
      <c r="AA63" t="str">
        <f>_xlfn.XLOOKUP(Table1[[#This Row],[Manager ID]],MANAGERS!A:A,MANAGERS!B:B)</f>
        <v>Manager_20</v>
      </c>
      <c r="AB63" t="str" cm="1">
        <f t="array" ref="AB63">_xlfn.XLOOKUP(Table1[[#This Row],[Manager ID]],Table2[[#All],[Manager ID]],Table2[[#All],[Department Head]])</f>
        <v>Operations</v>
      </c>
      <c r="AC63" s="2">
        <f>_xlfn.XLOOKUP(Table1[[#This Row],[City]],L:L,O:O)</f>
        <v>0.23685887225230964</v>
      </c>
      <c r="AD63" t="str" cm="1">
        <f t="array" ref="AD63">_xlfn.IFS(Table1[[#This Row],[Performance Score]]&gt;=90,"Excellent",Table1[[#This Row],[Performance Score]]&gt;=75,"Good",Table1[[#This Row],[Performance Score]]&gt;=60,"Average",Table1[[#This Row],[Performance Score]]&lt;=60,"Need Improvement")</f>
        <v>Average</v>
      </c>
      <c r="AE63" t="str">
        <f>IF(AND(Table1[[#This Row],[Attendance %]]&gt;=80,(Table1[[#This Row],[Performance Score]]&gt;=80)),"Eligible","Not Eligible")</f>
        <v>Not Eligible</v>
      </c>
      <c r="AF63" t="str">
        <f>IF(Table1[[#This Row],[Performance Score]]&gt;=80,"High Performer","Low Performer")</f>
        <v>Low Performer</v>
      </c>
      <c r="AG63" t="str" cm="1">
        <f t="array" aca="1" ref="AG63" ca="1">_xlfn.IFS(Table1[[#This Row],[Experience]]&lt;=3,"Junior",Table1[[#This Row],[Experience]]&lt;=7,"Mid Level",Table1[[#This Row],[Experience]]&gt;=7,"Senior")</f>
        <v>Mid Level</v>
      </c>
      <c r="AH63" t="str">
        <f>IF(Table1[[#This Row],[Attendance %]]&gt;75,"OK","Below 75")</f>
        <v>OK</v>
      </c>
      <c r="AI63" t="b">
        <f>ISBLANK(Table1[[#This Row],[Employee ID]])</f>
        <v>0</v>
      </c>
      <c r="AJ63" t="b">
        <f>ISNUMBER(Table1[[#This Row],[Total Salary  ]])</f>
        <v>1</v>
      </c>
      <c r="AK63" t="str">
        <f>IFERROR(_xlfn.XLOOKUP(Table1[[#This Row],[Manager ID]],MANAGERS!A:A,MANAGERS!B:B),"Not Found")</f>
        <v>Manager_20</v>
      </c>
    </row>
    <row r="64" spans="1:37" x14ac:dyDescent="0.2">
      <c r="A64" t="s">
        <v>5036</v>
      </c>
      <c r="B64" t="s">
        <v>14</v>
      </c>
      <c r="C64" t="s">
        <v>21</v>
      </c>
      <c r="D64" t="s">
        <v>46</v>
      </c>
      <c r="E64" t="s">
        <v>30</v>
      </c>
      <c r="F64" s="1">
        <v>44097</v>
      </c>
      <c r="G64" s="1">
        <v>40961</v>
      </c>
      <c r="H64">
        <v>113541</v>
      </c>
      <c r="I64">
        <v>28799</v>
      </c>
      <c r="J64">
        <v>78</v>
      </c>
      <c r="K64">
        <v>64</v>
      </c>
      <c r="L64" t="s">
        <v>34</v>
      </c>
      <c r="M64">
        <v>110</v>
      </c>
      <c r="N64">
        <f>Table1[[#This Row],[Basic Salary]]+Table1[[#This Row],[Bonus]]</f>
        <v>142340</v>
      </c>
      <c r="O64" s="2">
        <f>Table1[[#This Row],[Bonus]]/Table1[[#This Row],[Basic Salary]]</f>
        <v>0.25364405809355212</v>
      </c>
      <c r="P64">
        <f ca="1">DATEDIF(Table1[[#This Row],[Date of Birth]],TODAY(),"Y")</f>
        <v>14</v>
      </c>
      <c r="Q64">
        <f ca="1">DATEDIF(Table1[[#This Row],[Joining Date]],TODAY(),"Y")</f>
        <v>5</v>
      </c>
      <c r="R64" t="str">
        <f ca="1">IF(YEAR(Table1[[#This Row],[Joining Date]])=YEAR(TODAY()),"Yes","No")</f>
        <v>No</v>
      </c>
      <c r="S64" t="str">
        <f ca="1">IF(Table1[[#This Row],[Experience]]&gt;5,"Yes","No")</f>
        <v>No</v>
      </c>
      <c r="T64" t="str">
        <f>TEXT(Table1[[#This Row],[Joining Date]],"mmmm")</f>
        <v>September</v>
      </c>
      <c r="U64" t="str">
        <f>TEXT(Table1[[#This Row],[Joining Date]],"yyyy")</f>
        <v>2020</v>
      </c>
      <c r="V64" s="5">
        <f ca="1">TODAY()-Table1[[#This Row],[Joining Date]]</f>
        <v>2142</v>
      </c>
      <c r="W64" t="str">
        <f>LEFT(Table1[[#This Row],[Employee Name]],FIND(" ",Table1[[#This Row],[Employee Name]])-1)</f>
        <v>Nisha</v>
      </c>
      <c r="X64" t="str">
        <f>RIGHT(Table1[[#This Row],[Employee Name]],LEN(Table1[[#This Row],[Employee Name]])-FIND(" ",Table1[[#This Row],[Employee Name]]))</f>
        <v>Kapoor</v>
      </c>
      <c r="Y64" t="str">
        <f>Table1[[#This Row],[Department]]&amp;"-"&amp;Table1[[#This Row],[Employee ID]]</f>
        <v>Support-E04980</v>
      </c>
      <c r="Z64" t="str">
        <f>LEFT(Table1[[#This Row],[Department]],3)</f>
        <v>Sup</v>
      </c>
      <c r="AA64" t="str">
        <f>_xlfn.XLOOKUP(Table1[[#This Row],[Manager ID]],MANAGERS!A:A,MANAGERS!B:B)</f>
        <v>Manager_10</v>
      </c>
      <c r="AB64" t="str" cm="1">
        <f t="array" ref="AB64">_xlfn.XLOOKUP(Table1[[#This Row],[Manager ID]],Table2[[#All],[Manager ID]],Table2[[#All],[Department Head]])</f>
        <v>HR</v>
      </c>
      <c r="AC64" s="2">
        <f>_xlfn.XLOOKUP(Table1[[#This Row],[City]],L:L,O:O)</f>
        <v>0.24030340748661314</v>
      </c>
      <c r="AD64" t="str" cm="1">
        <f t="array" ref="AD64">_xlfn.IFS(Table1[[#This Row],[Performance Score]]&gt;=90,"Excellent",Table1[[#This Row],[Performance Score]]&gt;=75,"Good",Table1[[#This Row],[Performance Score]]&gt;=60,"Average",Table1[[#This Row],[Performance Score]]&lt;=60,"Need Improvement")</f>
        <v>Average</v>
      </c>
      <c r="AE64" t="str">
        <f>IF(AND(Table1[[#This Row],[Attendance %]]&gt;=80,(Table1[[#This Row],[Performance Score]]&gt;=80)),"Eligible","Not Eligible")</f>
        <v>Not Eligible</v>
      </c>
      <c r="AF64" t="str">
        <f>IF(Table1[[#This Row],[Performance Score]]&gt;=80,"High Performer","Low Performer")</f>
        <v>Low Performer</v>
      </c>
      <c r="AG64" t="str" cm="1">
        <f t="array" aca="1" ref="AG64" ca="1">_xlfn.IFS(Table1[[#This Row],[Experience]]&lt;=3,"Junior",Table1[[#This Row],[Experience]]&lt;=7,"Mid Level",Table1[[#This Row],[Experience]]&gt;=7,"Senior")</f>
        <v>Mid Level</v>
      </c>
      <c r="AH64" t="str">
        <f>IF(Table1[[#This Row],[Attendance %]]&gt;75,"OK","Below 75")</f>
        <v>OK</v>
      </c>
      <c r="AI64" t="b">
        <f>ISBLANK(Table1[[#This Row],[Employee ID]])</f>
        <v>0</v>
      </c>
      <c r="AJ64" t="b">
        <f>ISNUMBER(Table1[[#This Row],[Total Salary  ]])</f>
        <v>1</v>
      </c>
      <c r="AK64" t="str">
        <f>IFERROR(_xlfn.XLOOKUP(Table1[[#This Row],[Manager ID]],MANAGERS!A:A,MANAGERS!B:B),"Not Found")</f>
        <v>Manager_10</v>
      </c>
    </row>
    <row r="65" spans="1:37" x14ac:dyDescent="0.2">
      <c r="A65" t="s">
        <v>3134</v>
      </c>
      <c r="B65" t="s">
        <v>14</v>
      </c>
      <c r="C65" t="s">
        <v>15</v>
      </c>
      <c r="D65" t="s">
        <v>46</v>
      </c>
      <c r="E65" t="s">
        <v>30</v>
      </c>
      <c r="F65" s="1">
        <v>42341</v>
      </c>
      <c r="G65" s="1">
        <v>38023</v>
      </c>
      <c r="H65">
        <v>114385</v>
      </c>
      <c r="I65">
        <v>27927</v>
      </c>
      <c r="J65">
        <v>86</v>
      </c>
      <c r="K65">
        <v>66</v>
      </c>
      <c r="L65" t="s">
        <v>31</v>
      </c>
      <c r="M65">
        <v>116</v>
      </c>
      <c r="N65">
        <f>Table1[[#This Row],[Basic Salary]]+Table1[[#This Row],[Bonus]]</f>
        <v>142312</v>
      </c>
      <c r="O65" s="2">
        <f>Table1[[#This Row],[Bonus]]/Table1[[#This Row],[Basic Salary]]</f>
        <v>0.24414914542990776</v>
      </c>
      <c r="P65">
        <f ca="1">DATEDIF(Table1[[#This Row],[Date of Birth]],TODAY(),"Y")</f>
        <v>22</v>
      </c>
      <c r="Q65">
        <f ca="1">DATEDIF(Table1[[#This Row],[Joining Date]],TODAY(),"Y")</f>
        <v>10</v>
      </c>
      <c r="R65" t="str">
        <f ca="1">IF(YEAR(Table1[[#This Row],[Joining Date]])=YEAR(TODAY()),"Yes","No")</f>
        <v>No</v>
      </c>
      <c r="S65" t="str">
        <f ca="1">IF(Table1[[#This Row],[Experience]]&gt;5,"Yes","No")</f>
        <v>Yes</v>
      </c>
      <c r="T65" t="str">
        <f>TEXT(Table1[[#This Row],[Joining Date]],"mmmm")</f>
        <v>December</v>
      </c>
      <c r="U65" t="str">
        <f>TEXT(Table1[[#This Row],[Joining Date]],"yyyy")</f>
        <v>2015</v>
      </c>
      <c r="V65" s="5">
        <f ca="1">TODAY()-Table1[[#This Row],[Joining Date]]</f>
        <v>3898</v>
      </c>
      <c r="W65" t="str">
        <f>LEFT(Table1[[#This Row],[Employee Name]],FIND(" ",Table1[[#This Row],[Employee Name]])-1)</f>
        <v>Nisha</v>
      </c>
      <c r="X65" t="str">
        <f>RIGHT(Table1[[#This Row],[Employee Name]],LEN(Table1[[#This Row],[Employee Name]])-FIND(" ",Table1[[#This Row],[Employee Name]]))</f>
        <v>Kapoor</v>
      </c>
      <c r="Y65" t="str">
        <f>Table1[[#This Row],[Department]]&amp;"-"&amp;Table1[[#This Row],[Employee ID]]</f>
        <v>Support-E03078</v>
      </c>
      <c r="Z65" t="str">
        <f>LEFT(Table1[[#This Row],[Department]],3)</f>
        <v>Sup</v>
      </c>
      <c r="AA65" t="str">
        <f>_xlfn.XLOOKUP(Table1[[#This Row],[Manager ID]],MANAGERS!A:A,MANAGERS!B:B)</f>
        <v>Manager_16</v>
      </c>
      <c r="AB65" t="str" cm="1">
        <f t="array" ref="AB65">_xlfn.XLOOKUP(Table1[[#This Row],[Manager ID]],Table2[[#All],[Manager ID]],Table2[[#All],[Department Head]])</f>
        <v>Sales</v>
      </c>
      <c r="AC65" s="2">
        <f>_xlfn.XLOOKUP(Table1[[#This Row],[City]],L:L,O:O)</f>
        <v>0.241864189087755</v>
      </c>
      <c r="AD65" t="str" cm="1">
        <f t="array" ref="AD65">_xlfn.IFS(Table1[[#This Row],[Performance Score]]&gt;=90,"Excellent",Table1[[#This Row],[Performance Score]]&gt;=75,"Good",Table1[[#This Row],[Performance Score]]&gt;=60,"Average",Table1[[#This Row],[Performance Score]]&lt;=60,"Need Improvement")</f>
        <v>Average</v>
      </c>
      <c r="AE65" t="str">
        <f>IF(AND(Table1[[#This Row],[Attendance %]]&gt;=80,(Table1[[#This Row],[Performance Score]]&gt;=80)),"Eligible","Not Eligible")</f>
        <v>Not Eligible</v>
      </c>
      <c r="AF65" t="str">
        <f>IF(Table1[[#This Row],[Performance Score]]&gt;=80,"High Performer","Low Performer")</f>
        <v>Low Performer</v>
      </c>
      <c r="AG65" t="str" cm="1">
        <f t="array" aca="1" ref="AG65" ca="1">_xlfn.IFS(Table1[[#This Row],[Experience]]&lt;=3,"Junior",Table1[[#This Row],[Experience]]&lt;=7,"Mid Level",Table1[[#This Row],[Experience]]&gt;=7,"Senior")</f>
        <v>Senior</v>
      </c>
      <c r="AH65" t="str">
        <f>IF(Table1[[#This Row],[Attendance %]]&gt;75,"OK","Below 75")</f>
        <v>OK</v>
      </c>
      <c r="AI65" t="b">
        <f>ISBLANK(Table1[[#This Row],[Employee ID]])</f>
        <v>0</v>
      </c>
      <c r="AJ65" t="b">
        <f>ISNUMBER(Table1[[#This Row],[Total Salary  ]])</f>
        <v>1</v>
      </c>
      <c r="AK65" t="str">
        <f>IFERROR(_xlfn.XLOOKUP(Table1[[#This Row],[Manager ID]],MANAGERS!A:A,MANAGERS!B:B),"Not Found")</f>
        <v>Manager_16</v>
      </c>
    </row>
    <row r="66" spans="1:37" x14ac:dyDescent="0.2">
      <c r="A66" t="s">
        <v>2317</v>
      </c>
      <c r="B66" t="s">
        <v>50</v>
      </c>
      <c r="C66" t="s">
        <v>15</v>
      </c>
      <c r="D66" t="s">
        <v>43</v>
      </c>
      <c r="E66" t="s">
        <v>51</v>
      </c>
      <c r="F66" s="1">
        <v>43878</v>
      </c>
      <c r="G66" s="1">
        <v>34250</v>
      </c>
      <c r="H66">
        <v>114915</v>
      </c>
      <c r="I66">
        <v>27272</v>
      </c>
      <c r="J66">
        <v>91</v>
      </c>
      <c r="K66">
        <v>56</v>
      </c>
      <c r="L66" t="s">
        <v>23</v>
      </c>
      <c r="M66">
        <v>112</v>
      </c>
      <c r="N66">
        <f>Table1[[#This Row],[Basic Salary]]+Table1[[#This Row],[Bonus]]</f>
        <v>142187</v>
      </c>
      <c r="O66" s="2">
        <f>Table1[[#This Row],[Bonus]]/Table1[[#This Row],[Basic Salary]]</f>
        <v>0.23732323891572032</v>
      </c>
      <c r="P66">
        <f ca="1">DATEDIF(Table1[[#This Row],[Date of Birth]],TODAY(),"Y")</f>
        <v>32</v>
      </c>
      <c r="Q66">
        <f ca="1">DATEDIF(Table1[[#This Row],[Joining Date]],TODAY(),"Y")</f>
        <v>6</v>
      </c>
      <c r="R66" t="str">
        <f ca="1">IF(YEAR(Table1[[#This Row],[Joining Date]])=YEAR(TODAY()),"Yes","No")</f>
        <v>No</v>
      </c>
      <c r="S66" t="str">
        <f ca="1">IF(Table1[[#This Row],[Experience]]&gt;5,"Yes","No")</f>
        <v>Yes</v>
      </c>
      <c r="T66" t="str">
        <f>TEXT(Table1[[#This Row],[Joining Date]],"mmmm")</f>
        <v>February</v>
      </c>
      <c r="U66" t="str">
        <f>TEXT(Table1[[#This Row],[Joining Date]],"yyyy")</f>
        <v>2020</v>
      </c>
      <c r="V66" s="5">
        <f ca="1">TODAY()-Table1[[#This Row],[Joining Date]]</f>
        <v>2361</v>
      </c>
      <c r="W66" t="str">
        <f>LEFT(Table1[[#This Row],[Employee Name]],FIND(" ",Table1[[#This Row],[Employee Name]])-1)</f>
        <v>Ravi</v>
      </c>
      <c r="X66" t="str">
        <f>RIGHT(Table1[[#This Row],[Employee Name]],LEN(Table1[[#This Row],[Employee Name]])-FIND(" ",Table1[[#This Row],[Employee Name]]))</f>
        <v>Teja</v>
      </c>
      <c r="Y66" t="str">
        <f>Table1[[#This Row],[Department]]&amp;"-"&amp;Table1[[#This Row],[Employee ID]]</f>
        <v>Operations-E02261</v>
      </c>
      <c r="Z66" t="str">
        <f>LEFT(Table1[[#This Row],[Department]],3)</f>
        <v>Ope</v>
      </c>
      <c r="AA66" t="str">
        <f>_xlfn.XLOOKUP(Table1[[#This Row],[Manager ID]],MANAGERS!A:A,MANAGERS!B:B)</f>
        <v>Manager_12</v>
      </c>
      <c r="AB66" t="str" cm="1">
        <f t="array" ref="AB66">_xlfn.XLOOKUP(Table1[[#This Row],[Manager ID]],Table2[[#All],[Manager ID]],Table2[[#All],[Department Head]])</f>
        <v>Marketing</v>
      </c>
      <c r="AC66" s="2">
        <f>_xlfn.XLOOKUP(Table1[[#This Row],[City]],L:L,O:O)</f>
        <v>0.23486488519629886</v>
      </c>
      <c r="AD66" t="str" cm="1">
        <f t="array" ref="AD66">_xlfn.IFS(Table1[[#This Row],[Performance Score]]&gt;=90,"Excellent",Table1[[#This Row],[Performance Score]]&gt;=75,"Good",Table1[[#This Row],[Performance Score]]&gt;=60,"Average",Table1[[#This Row],[Performance Score]]&lt;=60,"Need Improvement")</f>
        <v>Need Improvement</v>
      </c>
      <c r="AE66" t="str">
        <f>IF(AND(Table1[[#This Row],[Attendance %]]&gt;=80,(Table1[[#This Row],[Performance Score]]&gt;=80)),"Eligible","Not Eligible")</f>
        <v>Not Eligible</v>
      </c>
      <c r="AF66" t="str">
        <f>IF(Table1[[#This Row],[Performance Score]]&gt;=80,"High Performer","Low Performer")</f>
        <v>Low Performer</v>
      </c>
      <c r="AG66" t="str" cm="1">
        <f t="array" aca="1" ref="AG66" ca="1">_xlfn.IFS(Table1[[#This Row],[Experience]]&lt;=3,"Junior",Table1[[#This Row],[Experience]]&lt;=7,"Mid Level",Table1[[#This Row],[Experience]]&gt;=7,"Senior")</f>
        <v>Mid Level</v>
      </c>
      <c r="AH66" t="str">
        <f>IF(Table1[[#This Row],[Attendance %]]&gt;75,"OK","Below 75")</f>
        <v>OK</v>
      </c>
      <c r="AI66" t="b">
        <f>ISBLANK(Table1[[#This Row],[Employee ID]])</f>
        <v>0</v>
      </c>
      <c r="AJ66" t="b">
        <f>ISNUMBER(Table1[[#This Row],[Total Salary  ]])</f>
        <v>1</v>
      </c>
      <c r="AK66" t="str">
        <f>IFERROR(_xlfn.XLOOKUP(Table1[[#This Row],[Manager ID]],MANAGERS!A:A,MANAGERS!B:B),"Not Found")</f>
        <v>Manager_12</v>
      </c>
    </row>
    <row r="67" spans="1:37" x14ac:dyDescent="0.2">
      <c r="A67" t="s">
        <v>3410</v>
      </c>
      <c r="B67" t="s">
        <v>45</v>
      </c>
      <c r="C67" t="s">
        <v>15</v>
      </c>
      <c r="D67" t="s">
        <v>25</v>
      </c>
      <c r="E67" t="s">
        <v>51</v>
      </c>
      <c r="F67" s="1">
        <v>44734</v>
      </c>
      <c r="G67" s="1">
        <v>30330</v>
      </c>
      <c r="H67">
        <v>118456</v>
      </c>
      <c r="I67">
        <v>23729</v>
      </c>
      <c r="J67">
        <v>74</v>
      </c>
      <c r="K67">
        <v>82</v>
      </c>
      <c r="L67" t="s">
        <v>37</v>
      </c>
      <c r="M67">
        <v>111</v>
      </c>
      <c r="N67">
        <f>Table1[[#This Row],[Basic Salary]]+Table1[[#This Row],[Bonus]]</f>
        <v>142185</v>
      </c>
      <c r="O67" s="2">
        <f>Table1[[#This Row],[Bonus]]/Table1[[#This Row],[Basic Salary]]</f>
        <v>0.20031910582832443</v>
      </c>
      <c r="P67">
        <f ca="1">DATEDIF(Table1[[#This Row],[Date of Birth]],TODAY(),"Y")</f>
        <v>43</v>
      </c>
      <c r="Q67">
        <f ca="1">DATEDIF(Table1[[#This Row],[Joining Date]],TODAY(),"Y")</f>
        <v>4</v>
      </c>
      <c r="R67" t="str">
        <f ca="1">IF(YEAR(Table1[[#This Row],[Joining Date]])=YEAR(TODAY()),"Yes","No")</f>
        <v>No</v>
      </c>
      <c r="S67" t="str">
        <f ca="1">IF(Table1[[#This Row],[Experience]]&gt;5,"Yes","No")</f>
        <v>No</v>
      </c>
      <c r="T67" t="str">
        <f>TEXT(Table1[[#This Row],[Joining Date]],"mmmm")</f>
        <v>June</v>
      </c>
      <c r="U67" t="str">
        <f>TEXT(Table1[[#This Row],[Joining Date]],"yyyy")</f>
        <v>2022</v>
      </c>
      <c r="V67" s="5">
        <f ca="1">TODAY()-Table1[[#This Row],[Joining Date]]</f>
        <v>1505</v>
      </c>
      <c r="W67" t="str">
        <f>LEFT(Table1[[#This Row],[Employee Name]],FIND(" ",Table1[[#This Row],[Employee Name]])-1)</f>
        <v>Ananya</v>
      </c>
      <c r="X67" t="str">
        <f>RIGHT(Table1[[#This Row],[Employee Name]],LEN(Table1[[#This Row],[Employee Name]])-FIND(" ",Table1[[#This Row],[Employee Name]]))</f>
        <v>Rao</v>
      </c>
      <c r="Y67" t="str">
        <f>Table1[[#This Row],[Department]]&amp;"-"&amp;Table1[[#This Row],[Employee ID]]</f>
        <v>Finance-E03354</v>
      </c>
      <c r="Z67" t="str">
        <f>LEFT(Table1[[#This Row],[Department]],3)</f>
        <v>Fin</v>
      </c>
      <c r="AA67" t="str">
        <f>_xlfn.XLOOKUP(Table1[[#This Row],[Manager ID]],MANAGERS!A:A,MANAGERS!B:B)</f>
        <v>Manager_11</v>
      </c>
      <c r="AB67" t="str" cm="1">
        <f t="array" ref="AB67">_xlfn.XLOOKUP(Table1[[#This Row],[Manager ID]],Table2[[#All],[Manager ID]],Table2[[#All],[Department Head]])</f>
        <v>Marketing</v>
      </c>
      <c r="AC67" s="2">
        <f>_xlfn.XLOOKUP(Table1[[#This Row],[City]],L:L,O:O)</f>
        <v>0.24036902712549932</v>
      </c>
      <c r="AD67" t="str" cm="1">
        <f t="array" ref="AD67">_xlfn.IFS(Table1[[#This Row],[Performance Score]]&gt;=90,"Excellent",Table1[[#This Row],[Performance Score]]&gt;=75,"Good",Table1[[#This Row],[Performance Score]]&gt;=60,"Average",Table1[[#This Row],[Performance Score]]&lt;=60,"Need Improvement")</f>
        <v>Good</v>
      </c>
      <c r="AE67" t="str">
        <f>IF(AND(Table1[[#This Row],[Attendance %]]&gt;=80,(Table1[[#This Row],[Performance Score]]&gt;=80)),"Eligible","Not Eligible")</f>
        <v>Not Eligible</v>
      </c>
      <c r="AF67" t="str">
        <f>IF(Table1[[#This Row],[Performance Score]]&gt;=80,"High Performer","Low Performer")</f>
        <v>High Performer</v>
      </c>
      <c r="AG67" t="str" cm="1">
        <f t="array" aca="1" ref="AG67" ca="1">_xlfn.IFS(Table1[[#This Row],[Experience]]&lt;=3,"Junior",Table1[[#This Row],[Experience]]&lt;=7,"Mid Level",Table1[[#This Row],[Experience]]&gt;=7,"Senior")</f>
        <v>Mid Level</v>
      </c>
      <c r="AH67" t="str">
        <f>IF(Table1[[#This Row],[Attendance %]]&gt;75,"OK","Below 75")</f>
        <v>Below 75</v>
      </c>
      <c r="AI67" t="b">
        <f>ISBLANK(Table1[[#This Row],[Employee ID]])</f>
        <v>0</v>
      </c>
      <c r="AJ67" t="b">
        <f>ISNUMBER(Table1[[#This Row],[Total Salary  ]])</f>
        <v>1</v>
      </c>
      <c r="AK67" t="str">
        <f>IFERROR(_xlfn.XLOOKUP(Table1[[#This Row],[Manager ID]],MANAGERS!A:A,MANAGERS!B:B),"Not Found")</f>
        <v>Manager_11</v>
      </c>
    </row>
    <row r="68" spans="1:37" x14ac:dyDescent="0.2">
      <c r="A68" t="s">
        <v>2211</v>
      </c>
      <c r="B68" t="s">
        <v>95</v>
      </c>
      <c r="C68" t="s">
        <v>21</v>
      </c>
      <c r="D68" t="s">
        <v>81</v>
      </c>
      <c r="E68" t="s">
        <v>65</v>
      </c>
      <c r="F68" s="1">
        <v>43422</v>
      </c>
      <c r="G68" s="1">
        <v>38399</v>
      </c>
      <c r="H68">
        <v>112864</v>
      </c>
      <c r="I68">
        <v>29266</v>
      </c>
      <c r="J68">
        <v>96</v>
      </c>
      <c r="K68">
        <v>49</v>
      </c>
      <c r="L68" t="s">
        <v>18</v>
      </c>
      <c r="M68">
        <v>106</v>
      </c>
      <c r="N68">
        <f>Table1[[#This Row],[Basic Salary]]+Table1[[#This Row],[Bonus]]</f>
        <v>142130</v>
      </c>
      <c r="O68" s="2">
        <f>Table1[[#This Row],[Bonus]]/Table1[[#This Row],[Basic Salary]]</f>
        <v>0.2593032322086759</v>
      </c>
      <c r="P68">
        <f ca="1">DATEDIF(Table1[[#This Row],[Date of Birth]],TODAY(),"Y")</f>
        <v>21</v>
      </c>
      <c r="Q68">
        <f ca="1">DATEDIF(Table1[[#This Row],[Joining Date]],TODAY(),"Y")</f>
        <v>7</v>
      </c>
      <c r="R68" t="str">
        <f ca="1">IF(YEAR(Table1[[#This Row],[Joining Date]])=YEAR(TODAY()),"Yes","No")</f>
        <v>No</v>
      </c>
      <c r="S68" t="str">
        <f ca="1">IF(Table1[[#This Row],[Experience]]&gt;5,"Yes","No")</f>
        <v>Yes</v>
      </c>
      <c r="T68" t="str">
        <f>TEXT(Table1[[#This Row],[Joining Date]],"mmmm")</f>
        <v>November</v>
      </c>
      <c r="U68" t="str">
        <f>TEXT(Table1[[#This Row],[Joining Date]],"yyyy")</f>
        <v>2018</v>
      </c>
      <c r="V68" s="5">
        <f ca="1">TODAY()-Table1[[#This Row],[Joining Date]]</f>
        <v>2817</v>
      </c>
      <c r="W68" t="str">
        <f>LEFT(Table1[[#This Row],[Employee Name]],FIND(" ",Table1[[#This Row],[Employee Name]])-1)</f>
        <v>Ajay</v>
      </c>
      <c r="X68" t="str">
        <f>RIGHT(Table1[[#This Row],[Employee Name]],LEN(Table1[[#This Row],[Employee Name]])-FIND(" ",Table1[[#This Row],[Employee Name]]))</f>
        <v>Singh</v>
      </c>
      <c r="Y68" t="str">
        <f>Table1[[#This Row],[Department]]&amp;"-"&amp;Table1[[#This Row],[Employee ID]]</f>
        <v>Sales-E02155</v>
      </c>
      <c r="Z68" t="str">
        <f>LEFT(Table1[[#This Row],[Department]],3)</f>
        <v>Sal</v>
      </c>
      <c r="AA68" t="str">
        <f>_xlfn.XLOOKUP(Table1[[#This Row],[Manager ID]],MANAGERS!A:A,MANAGERS!B:B)</f>
        <v>Manager_6</v>
      </c>
      <c r="AB68" t="str" cm="1">
        <f t="array" ref="AB68">_xlfn.XLOOKUP(Table1[[#This Row],[Manager ID]],Table2[[#All],[Manager ID]],Table2[[#All],[Department Head]])</f>
        <v>HR</v>
      </c>
      <c r="AC68" s="2">
        <f>_xlfn.XLOOKUP(Table1[[#This Row],[City]],L:L,O:O)</f>
        <v>0.21356479274849693</v>
      </c>
      <c r="AD68" t="str" cm="1">
        <f t="array" ref="AD68">_xlfn.IFS(Table1[[#This Row],[Performance Score]]&gt;=90,"Excellent",Table1[[#This Row],[Performance Score]]&gt;=75,"Good",Table1[[#This Row],[Performance Score]]&gt;=60,"Average",Table1[[#This Row],[Performance Score]]&lt;=60,"Need Improvement")</f>
        <v>Need Improvement</v>
      </c>
      <c r="AE68" t="str">
        <f>IF(AND(Table1[[#This Row],[Attendance %]]&gt;=80,(Table1[[#This Row],[Performance Score]]&gt;=80)),"Eligible","Not Eligible")</f>
        <v>Not Eligible</v>
      </c>
      <c r="AF68" t="str">
        <f>IF(Table1[[#This Row],[Performance Score]]&gt;=80,"High Performer","Low Performer")</f>
        <v>Low Performer</v>
      </c>
      <c r="AG68" t="str" cm="1">
        <f t="array" aca="1" ref="AG68" ca="1">_xlfn.IFS(Table1[[#This Row],[Experience]]&lt;=3,"Junior",Table1[[#This Row],[Experience]]&lt;=7,"Mid Level",Table1[[#This Row],[Experience]]&gt;=7,"Senior")</f>
        <v>Mid Level</v>
      </c>
      <c r="AH68" t="str">
        <f>IF(Table1[[#This Row],[Attendance %]]&gt;75,"OK","Below 75")</f>
        <v>OK</v>
      </c>
      <c r="AI68" t="b">
        <f>ISBLANK(Table1[[#This Row],[Employee ID]])</f>
        <v>0</v>
      </c>
      <c r="AJ68" t="b">
        <f>ISNUMBER(Table1[[#This Row],[Total Salary  ]])</f>
        <v>1</v>
      </c>
      <c r="AK68" t="str">
        <f>IFERROR(_xlfn.XLOOKUP(Table1[[#This Row],[Manager ID]],MANAGERS!A:A,MANAGERS!B:B),"Not Found")</f>
        <v>Manager_6</v>
      </c>
    </row>
    <row r="69" spans="1:37" x14ac:dyDescent="0.2">
      <c r="A69" t="s">
        <v>2996</v>
      </c>
      <c r="B69" t="s">
        <v>87</v>
      </c>
      <c r="C69" t="s">
        <v>21</v>
      </c>
      <c r="D69" t="s">
        <v>43</v>
      </c>
      <c r="E69" t="s">
        <v>30</v>
      </c>
      <c r="F69" s="1">
        <v>45166</v>
      </c>
      <c r="G69" s="1">
        <v>40424</v>
      </c>
      <c r="H69">
        <v>115002</v>
      </c>
      <c r="I69">
        <v>27031</v>
      </c>
      <c r="J69">
        <v>74</v>
      </c>
      <c r="K69">
        <v>92</v>
      </c>
      <c r="L69" t="s">
        <v>37</v>
      </c>
      <c r="M69">
        <v>116</v>
      </c>
      <c r="N69">
        <f>Table1[[#This Row],[Basic Salary]]+Table1[[#This Row],[Bonus]]</f>
        <v>142033</v>
      </c>
      <c r="O69" s="2">
        <f>Table1[[#This Row],[Bonus]]/Table1[[#This Row],[Basic Salary]]</f>
        <v>0.23504808612024139</v>
      </c>
      <c r="P69">
        <f ca="1">DATEDIF(Table1[[#This Row],[Date of Birth]],TODAY(),"Y")</f>
        <v>15</v>
      </c>
      <c r="Q69">
        <f ca="1">DATEDIF(Table1[[#This Row],[Joining Date]],TODAY(),"Y")</f>
        <v>2</v>
      </c>
      <c r="R69" t="str">
        <f ca="1">IF(YEAR(Table1[[#This Row],[Joining Date]])=YEAR(TODAY()),"Yes","No")</f>
        <v>No</v>
      </c>
      <c r="S69" t="str">
        <f ca="1">IF(Table1[[#This Row],[Experience]]&gt;5,"Yes","No")</f>
        <v>No</v>
      </c>
      <c r="T69" t="str">
        <f>TEXT(Table1[[#This Row],[Joining Date]],"mmmm")</f>
        <v>August</v>
      </c>
      <c r="U69" t="str">
        <f>TEXT(Table1[[#This Row],[Joining Date]],"yyyy")</f>
        <v>2023</v>
      </c>
      <c r="V69" s="5">
        <f ca="1">TODAY()-Table1[[#This Row],[Joining Date]]</f>
        <v>1073</v>
      </c>
      <c r="W69" t="str">
        <f>LEFT(Table1[[#This Row],[Employee Name]],FIND(" ",Table1[[#This Row],[Employee Name]])-1)</f>
        <v>Arjun</v>
      </c>
      <c r="X69" t="str">
        <f>RIGHT(Table1[[#This Row],[Employee Name]],LEN(Table1[[#This Row],[Employee Name]])-FIND(" ",Table1[[#This Row],[Employee Name]]))</f>
        <v>Mehta</v>
      </c>
      <c r="Y69" t="str">
        <f>Table1[[#This Row],[Department]]&amp;"-"&amp;Table1[[#This Row],[Employee ID]]</f>
        <v>Operations-E02940</v>
      </c>
      <c r="Z69" t="str">
        <f>LEFT(Table1[[#This Row],[Department]],3)</f>
        <v>Ope</v>
      </c>
      <c r="AA69" t="str">
        <f>_xlfn.XLOOKUP(Table1[[#This Row],[Manager ID]],MANAGERS!A:A,MANAGERS!B:B)</f>
        <v>Manager_16</v>
      </c>
      <c r="AB69" t="str" cm="1">
        <f t="array" ref="AB69">_xlfn.XLOOKUP(Table1[[#This Row],[Manager ID]],Table2[[#All],[Manager ID]],Table2[[#All],[Department Head]])</f>
        <v>Sales</v>
      </c>
      <c r="AC69" s="2">
        <f>_xlfn.XLOOKUP(Table1[[#This Row],[City]],L:L,O:O)</f>
        <v>0.24036902712549932</v>
      </c>
      <c r="AD69" t="str" cm="1">
        <f t="array" ref="AD69">_xlfn.IFS(Table1[[#This Row],[Performance Score]]&gt;=90,"Excellent",Table1[[#This Row],[Performance Score]]&gt;=75,"Good",Table1[[#This Row],[Performance Score]]&gt;=60,"Average",Table1[[#This Row],[Performance Score]]&lt;=60,"Need Improvement")</f>
        <v>Excellent</v>
      </c>
      <c r="AE69" t="str">
        <f>IF(AND(Table1[[#This Row],[Attendance %]]&gt;=80,(Table1[[#This Row],[Performance Score]]&gt;=80)),"Eligible","Not Eligible")</f>
        <v>Not Eligible</v>
      </c>
      <c r="AF69" t="str">
        <f>IF(Table1[[#This Row],[Performance Score]]&gt;=80,"High Performer","Low Performer")</f>
        <v>High Performer</v>
      </c>
      <c r="AG69" t="str" cm="1">
        <f t="array" aca="1" ref="AG69" ca="1">_xlfn.IFS(Table1[[#This Row],[Experience]]&lt;=3,"Junior",Table1[[#This Row],[Experience]]&lt;=7,"Mid Level",Table1[[#This Row],[Experience]]&gt;=7,"Senior")</f>
        <v>Junior</v>
      </c>
      <c r="AH69" t="str">
        <f>IF(Table1[[#This Row],[Attendance %]]&gt;75,"OK","Below 75")</f>
        <v>Below 75</v>
      </c>
      <c r="AI69" t="b">
        <f>ISBLANK(Table1[[#This Row],[Employee ID]])</f>
        <v>0</v>
      </c>
      <c r="AJ69" t="b">
        <f>ISNUMBER(Table1[[#This Row],[Total Salary  ]])</f>
        <v>1</v>
      </c>
      <c r="AK69" t="str">
        <f>IFERROR(_xlfn.XLOOKUP(Table1[[#This Row],[Manager ID]],MANAGERS!A:A,MANAGERS!B:B),"Not Found")</f>
        <v>Manager_16</v>
      </c>
    </row>
    <row r="70" spans="1:37" x14ac:dyDescent="0.2">
      <c r="A70" t="s">
        <v>3400</v>
      </c>
      <c r="B70" t="s">
        <v>93</v>
      </c>
      <c r="C70" t="s">
        <v>15</v>
      </c>
      <c r="D70" t="s">
        <v>16</v>
      </c>
      <c r="E70" t="s">
        <v>17</v>
      </c>
      <c r="F70" s="1">
        <v>42333</v>
      </c>
      <c r="G70" s="1">
        <v>31041</v>
      </c>
      <c r="H70">
        <v>112454</v>
      </c>
      <c r="I70">
        <v>29570</v>
      </c>
      <c r="J70">
        <v>63</v>
      </c>
      <c r="K70">
        <v>45</v>
      </c>
      <c r="L70" t="s">
        <v>34</v>
      </c>
      <c r="M70">
        <v>111</v>
      </c>
      <c r="N70">
        <f>Table1[[#This Row],[Basic Salary]]+Table1[[#This Row],[Bonus]]</f>
        <v>142024</v>
      </c>
      <c r="O70" s="2">
        <f>Table1[[#This Row],[Bonus]]/Table1[[#This Row],[Basic Salary]]</f>
        <v>0.26295196258025505</v>
      </c>
      <c r="P70">
        <f ca="1">DATEDIF(Table1[[#This Row],[Date of Birth]],TODAY(),"Y")</f>
        <v>41</v>
      </c>
      <c r="Q70">
        <f ca="1">DATEDIF(Table1[[#This Row],[Joining Date]],TODAY(),"Y")</f>
        <v>10</v>
      </c>
      <c r="R70" t="str">
        <f ca="1">IF(YEAR(Table1[[#This Row],[Joining Date]])=YEAR(TODAY()),"Yes","No")</f>
        <v>No</v>
      </c>
      <c r="S70" t="str">
        <f ca="1">IF(Table1[[#This Row],[Experience]]&gt;5,"Yes","No")</f>
        <v>Yes</v>
      </c>
      <c r="T70" t="str">
        <f>TEXT(Table1[[#This Row],[Joining Date]],"mmmm")</f>
        <v>November</v>
      </c>
      <c r="U70" t="str">
        <f>TEXT(Table1[[#This Row],[Joining Date]],"yyyy")</f>
        <v>2015</v>
      </c>
      <c r="V70" s="5">
        <f ca="1">TODAY()-Table1[[#This Row],[Joining Date]]</f>
        <v>3906</v>
      </c>
      <c r="W70" t="str">
        <f>LEFT(Table1[[#This Row],[Employee Name]],FIND(" ",Table1[[#This Row],[Employee Name]])-1)</f>
        <v>Priya</v>
      </c>
      <c r="X70" t="str">
        <f>RIGHT(Table1[[#This Row],[Employee Name]],LEN(Table1[[#This Row],[Employee Name]])-FIND(" ",Table1[[#This Row],[Employee Name]]))</f>
        <v>Reddy</v>
      </c>
      <c r="Y70" t="str">
        <f>Table1[[#This Row],[Department]]&amp;"-"&amp;Table1[[#This Row],[Employee ID]]</f>
        <v>HR-E03344</v>
      </c>
      <c r="Z70" t="str">
        <f>LEFT(Table1[[#This Row],[Department]],3)</f>
        <v>HR</v>
      </c>
      <c r="AA70" t="str">
        <f>_xlfn.XLOOKUP(Table1[[#This Row],[Manager ID]],MANAGERS!A:A,MANAGERS!B:B)</f>
        <v>Manager_11</v>
      </c>
      <c r="AB70" t="str" cm="1">
        <f t="array" ref="AB70">_xlfn.XLOOKUP(Table1[[#This Row],[Manager ID]],Table2[[#All],[Manager ID]],Table2[[#All],[Department Head]])</f>
        <v>Marketing</v>
      </c>
      <c r="AC70" s="2">
        <f>_xlfn.XLOOKUP(Table1[[#This Row],[City]],L:L,O:O)</f>
        <v>0.24030340748661314</v>
      </c>
      <c r="AD70" t="str" cm="1">
        <f t="array" ref="AD70">_xlfn.IFS(Table1[[#This Row],[Performance Score]]&gt;=90,"Excellent",Table1[[#This Row],[Performance Score]]&gt;=75,"Good",Table1[[#This Row],[Performance Score]]&gt;=60,"Average",Table1[[#This Row],[Performance Score]]&lt;=60,"Need Improvement")</f>
        <v>Need Improvement</v>
      </c>
      <c r="AE70" t="str">
        <f>IF(AND(Table1[[#This Row],[Attendance %]]&gt;=80,(Table1[[#This Row],[Performance Score]]&gt;=80)),"Eligible","Not Eligible")</f>
        <v>Not Eligible</v>
      </c>
      <c r="AF70" t="str">
        <f>IF(Table1[[#This Row],[Performance Score]]&gt;=80,"High Performer","Low Performer")</f>
        <v>Low Performer</v>
      </c>
      <c r="AG70" t="str" cm="1">
        <f t="array" aca="1" ref="AG70" ca="1">_xlfn.IFS(Table1[[#This Row],[Experience]]&lt;=3,"Junior",Table1[[#This Row],[Experience]]&lt;=7,"Mid Level",Table1[[#This Row],[Experience]]&gt;=7,"Senior")</f>
        <v>Senior</v>
      </c>
      <c r="AH70" t="str">
        <f>IF(Table1[[#This Row],[Attendance %]]&gt;75,"OK","Below 75")</f>
        <v>Below 75</v>
      </c>
      <c r="AI70" t="b">
        <f>ISBLANK(Table1[[#This Row],[Employee ID]])</f>
        <v>0</v>
      </c>
      <c r="AJ70" t="b">
        <f>ISNUMBER(Table1[[#This Row],[Total Salary  ]])</f>
        <v>1</v>
      </c>
      <c r="AK70" t="str">
        <f>IFERROR(_xlfn.XLOOKUP(Table1[[#This Row],[Manager ID]],MANAGERS!A:A,MANAGERS!B:B),"Not Found")</f>
        <v>Manager_11</v>
      </c>
    </row>
    <row r="71" spans="1:37" x14ac:dyDescent="0.2">
      <c r="A71" t="s">
        <v>2469</v>
      </c>
      <c r="B71" t="s">
        <v>129</v>
      </c>
      <c r="C71" t="s">
        <v>15</v>
      </c>
      <c r="D71" t="s">
        <v>46</v>
      </c>
      <c r="E71" t="s">
        <v>30</v>
      </c>
      <c r="F71" s="1">
        <v>44245</v>
      </c>
      <c r="G71" s="1">
        <v>29465</v>
      </c>
      <c r="H71">
        <v>113307</v>
      </c>
      <c r="I71">
        <v>28684</v>
      </c>
      <c r="J71">
        <v>95</v>
      </c>
      <c r="K71">
        <v>63</v>
      </c>
      <c r="L71" t="s">
        <v>34</v>
      </c>
      <c r="M71">
        <v>112</v>
      </c>
      <c r="N71">
        <f>Table1[[#This Row],[Basic Salary]]+Table1[[#This Row],[Bonus]]</f>
        <v>141991</v>
      </c>
      <c r="O71" s="2">
        <f>Table1[[#This Row],[Bonus]]/Table1[[#This Row],[Basic Salary]]</f>
        <v>0.25315293847688142</v>
      </c>
      <c r="P71">
        <f ca="1">DATEDIF(Table1[[#This Row],[Date of Birth]],TODAY(),"Y")</f>
        <v>45</v>
      </c>
      <c r="Q71">
        <f ca="1">DATEDIF(Table1[[#This Row],[Joining Date]],TODAY(),"Y")</f>
        <v>5</v>
      </c>
      <c r="R71" t="str">
        <f ca="1">IF(YEAR(Table1[[#This Row],[Joining Date]])=YEAR(TODAY()),"Yes","No")</f>
        <v>No</v>
      </c>
      <c r="S71" t="str">
        <f ca="1">IF(Table1[[#This Row],[Experience]]&gt;5,"Yes","No")</f>
        <v>No</v>
      </c>
      <c r="T71" t="str">
        <f>TEXT(Table1[[#This Row],[Joining Date]],"mmmm")</f>
        <v>February</v>
      </c>
      <c r="U71" t="str">
        <f>TEXT(Table1[[#This Row],[Joining Date]],"yyyy")</f>
        <v>2021</v>
      </c>
      <c r="V71" s="5">
        <f ca="1">TODAY()-Table1[[#This Row],[Joining Date]]</f>
        <v>1994</v>
      </c>
      <c r="W71" t="str">
        <f>LEFT(Table1[[#This Row],[Employee Name]],FIND(" ",Table1[[#This Row],[Employee Name]])-1)</f>
        <v>Aarav</v>
      </c>
      <c r="X71" t="str">
        <f>RIGHT(Table1[[#This Row],[Employee Name]],LEN(Table1[[#This Row],[Employee Name]])-FIND(" ",Table1[[#This Row],[Employee Name]]))</f>
        <v>Sharma</v>
      </c>
      <c r="Y71" t="str">
        <f>Table1[[#This Row],[Department]]&amp;"-"&amp;Table1[[#This Row],[Employee ID]]</f>
        <v>Support-E02413</v>
      </c>
      <c r="Z71" t="str">
        <f>LEFT(Table1[[#This Row],[Department]],3)</f>
        <v>Sup</v>
      </c>
      <c r="AA71" t="str">
        <f>_xlfn.XLOOKUP(Table1[[#This Row],[Manager ID]],MANAGERS!A:A,MANAGERS!B:B)</f>
        <v>Manager_12</v>
      </c>
      <c r="AB71" t="str" cm="1">
        <f t="array" ref="AB71">_xlfn.XLOOKUP(Table1[[#This Row],[Manager ID]],Table2[[#All],[Manager ID]],Table2[[#All],[Department Head]])</f>
        <v>Marketing</v>
      </c>
      <c r="AC71" s="2">
        <f>_xlfn.XLOOKUP(Table1[[#This Row],[City]],L:L,O:O)</f>
        <v>0.24030340748661314</v>
      </c>
      <c r="AD71" t="str" cm="1">
        <f t="array" ref="AD71">_xlfn.IFS(Table1[[#This Row],[Performance Score]]&gt;=90,"Excellent",Table1[[#This Row],[Performance Score]]&gt;=75,"Good",Table1[[#This Row],[Performance Score]]&gt;=60,"Average",Table1[[#This Row],[Performance Score]]&lt;=60,"Need Improvement")</f>
        <v>Average</v>
      </c>
      <c r="AE71" t="str">
        <f>IF(AND(Table1[[#This Row],[Attendance %]]&gt;=80,(Table1[[#This Row],[Performance Score]]&gt;=80)),"Eligible","Not Eligible")</f>
        <v>Not Eligible</v>
      </c>
      <c r="AF71" t="str">
        <f>IF(Table1[[#This Row],[Performance Score]]&gt;=80,"High Performer","Low Performer")</f>
        <v>Low Performer</v>
      </c>
      <c r="AG71" t="str" cm="1">
        <f t="array" aca="1" ref="AG71" ca="1">_xlfn.IFS(Table1[[#This Row],[Experience]]&lt;=3,"Junior",Table1[[#This Row],[Experience]]&lt;=7,"Mid Level",Table1[[#This Row],[Experience]]&gt;=7,"Senior")</f>
        <v>Mid Level</v>
      </c>
      <c r="AH71" t="str">
        <f>IF(Table1[[#This Row],[Attendance %]]&gt;75,"OK","Below 75")</f>
        <v>OK</v>
      </c>
      <c r="AI71" t="b">
        <f>ISBLANK(Table1[[#This Row],[Employee ID]])</f>
        <v>0</v>
      </c>
      <c r="AJ71" t="b">
        <f>ISNUMBER(Table1[[#This Row],[Total Salary  ]])</f>
        <v>1</v>
      </c>
      <c r="AK71" t="str">
        <f>IFERROR(_xlfn.XLOOKUP(Table1[[#This Row],[Manager ID]],MANAGERS!A:A,MANAGERS!B:B),"Not Found")</f>
        <v>Manager_12</v>
      </c>
    </row>
    <row r="72" spans="1:37" x14ac:dyDescent="0.2">
      <c r="A72" t="s">
        <v>3728</v>
      </c>
      <c r="B72" t="s">
        <v>39</v>
      </c>
      <c r="C72" t="s">
        <v>15</v>
      </c>
      <c r="D72" t="s">
        <v>16</v>
      </c>
      <c r="E72" t="s">
        <v>26</v>
      </c>
      <c r="F72" s="1">
        <v>43589</v>
      </c>
      <c r="G72" s="1">
        <v>31467</v>
      </c>
      <c r="H72">
        <v>119261</v>
      </c>
      <c r="I72">
        <v>22699</v>
      </c>
      <c r="J72">
        <v>85</v>
      </c>
      <c r="K72">
        <v>67</v>
      </c>
      <c r="L72" t="s">
        <v>53</v>
      </c>
      <c r="M72">
        <v>107</v>
      </c>
      <c r="N72">
        <f>Table1[[#This Row],[Basic Salary]]+Table1[[#This Row],[Bonus]]</f>
        <v>141960</v>
      </c>
      <c r="O72" s="2">
        <f>Table1[[#This Row],[Bonus]]/Table1[[#This Row],[Basic Salary]]</f>
        <v>0.19033045169837584</v>
      </c>
      <c r="P72">
        <f ca="1">DATEDIF(Table1[[#This Row],[Date of Birth]],TODAY(),"Y")</f>
        <v>40</v>
      </c>
      <c r="Q72">
        <f ca="1">DATEDIF(Table1[[#This Row],[Joining Date]],TODAY(),"Y")</f>
        <v>7</v>
      </c>
      <c r="R72" t="str">
        <f ca="1">IF(YEAR(Table1[[#This Row],[Joining Date]])=YEAR(TODAY()),"Yes","No")</f>
        <v>No</v>
      </c>
      <c r="S72" t="str">
        <f ca="1">IF(Table1[[#This Row],[Experience]]&gt;5,"Yes","No")</f>
        <v>Yes</v>
      </c>
      <c r="T72" t="str">
        <f>TEXT(Table1[[#This Row],[Joining Date]],"mmmm")</f>
        <v>May</v>
      </c>
      <c r="U72" t="str">
        <f>TEXT(Table1[[#This Row],[Joining Date]],"yyyy")</f>
        <v>2019</v>
      </c>
      <c r="V72" s="5">
        <f ca="1">TODAY()-Table1[[#This Row],[Joining Date]]</f>
        <v>2650</v>
      </c>
      <c r="W72" t="str">
        <f>LEFT(Table1[[#This Row],[Employee Name]],FIND(" ",Table1[[#This Row],[Employee Name]])-1)</f>
        <v>Karan</v>
      </c>
      <c r="X72" t="str">
        <f>RIGHT(Table1[[#This Row],[Employee Name]],LEN(Table1[[#This Row],[Employee Name]])-FIND(" ",Table1[[#This Row],[Employee Name]]))</f>
        <v>Malhotra</v>
      </c>
      <c r="Y72" t="str">
        <f>Table1[[#This Row],[Department]]&amp;"-"&amp;Table1[[#This Row],[Employee ID]]</f>
        <v>HR-E03672</v>
      </c>
      <c r="Z72" t="str">
        <f>LEFT(Table1[[#This Row],[Department]],3)</f>
        <v>HR</v>
      </c>
      <c r="AA72" t="str">
        <f>_xlfn.XLOOKUP(Table1[[#This Row],[Manager ID]],MANAGERS!A:A,MANAGERS!B:B)</f>
        <v>Manager_7</v>
      </c>
      <c r="AB72" t="str" cm="1">
        <f t="array" ref="AB72">_xlfn.XLOOKUP(Table1[[#This Row],[Manager ID]],Table2[[#All],[Manager ID]],Table2[[#All],[Department Head]])</f>
        <v>Operations</v>
      </c>
      <c r="AC72" s="2">
        <f>_xlfn.XLOOKUP(Table1[[#This Row],[City]],L:L,O:O)</f>
        <v>0.23685887225230964</v>
      </c>
      <c r="AD72" t="str" cm="1">
        <f t="array" ref="AD72">_xlfn.IFS(Table1[[#This Row],[Performance Score]]&gt;=90,"Excellent",Table1[[#This Row],[Performance Score]]&gt;=75,"Good",Table1[[#This Row],[Performance Score]]&gt;=60,"Average",Table1[[#This Row],[Performance Score]]&lt;=60,"Need Improvement")</f>
        <v>Average</v>
      </c>
      <c r="AE72" t="str">
        <f>IF(AND(Table1[[#This Row],[Attendance %]]&gt;=80,(Table1[[#This Row],[Performance Score]]&gt;=80)),"Eligible","Not Eligible")</f>
        <v>Not Eligible</v>
      </c>
      <c r="AF72" t="str">
        <f>IF(Table1[[#This Row],[Performance Score]]&gt;=80,"High Performer","Low Performer")</f>
        <v>Low Performer</v>
      </c>
      <c r="AG72" t="str" cm="1">
        <f t="array" aca="1" ref="AG72" ca="1">_xlfn.IFS(Table1[[#This Row],[Experience]]&lt;=3,"Junior",Table1[[#This Row],[Experience]]&lt;=7,"Mid Level",Table1[[#This Row],[Experience]]&gt;=7,"Senior")</f>
        <v>Mid Level</v>
      </c>
      <c r="AH72" t="str">
        <f>IF(Table1[[#This Row],[Attendance %]]&gt;75,"OK","Below 75")</f>
        <v>OK</v>
      </c>
      <c r="AI72" t="b">
        <f>ISBLANK(Table1[[#This Row],[Employee ID]])</f>
        <v>0</v>
      </c>
      <c r="AJ72" t="b">
        <f>ISNUMBER(Table1[[#This Row],[Total Salary  ]])</f>
        <v>1</v>
      </c>
      <c r="AK72" t="str">
        <f>IFERROR(_xlfn.XLOOKUP(Table1[[#This Row],[Manager ID]],MANAGERS!A:A,MANAGERS!B:B),"Not Found")</f>
        <v>Manager_7</v>
      </c>
    </row>
    <row r="73" spans="1:37" x14ac:dyDescent="0.2">
      <c r="A73" t="s">
        <v>2135</v>
      </c>
      <c r="B73" t="s">
        <v>42</v>
      </c>
      <c r="C73" t="s">
        <v>21</v>
      </c>
      <c r="D73" t="s">
        <v>33</v>
      </c>
      <c r="E73" t="s">
        <v>22</v>
      </c>
      <c r="F73" s="1">
        <v>45746</v>
      </c>
      <c r="G73" s="1">
        <v>32999</v>
      </c>
      <c r="H73">
        <v>112349</v>
      </c>
      <c r="I73">
        <v>29608</v>
      </c>
      <c r="J73">
        <v>64</v>
      </c>
      <c r="K73">
        <v>43</v>
      </c>
      <c r="L73" t="s">
        <v>53</v>
      </c>
      <c r="M73">
        <v>113</v>
      </c>
      <c r="N73">
        <f>Table1[[#This Row],[Basic Salary]]+Table1[[#This Row],[Bonus]]</f>
        <v>141957</v>
      </c>
      <c r="O73" s="2">
        <f>Table1[[#This Row],[Bonus]]/Table1[[#This Row],[Basic Salary]]</f>
        <v>0.26353594602533176</v>
      </c>
      <c r="P73">
        <f ca="1">DATEDIF(Table1[[#This Row],[Date of Birth]],TODAY(),"Y")</f>
        <v>36</v>
      </c>
      <c r="Q73">
        <f ca="1">DATEDIF(Table1[[#This Row],[Joining Date]],TODAY(),"Y")</f>
        <v>1</v>
      </c>
      <c r="R73" t="str">
        <f ca="1">IF(YEAR(Table1[[#This Row],[Joining Date]])=YEAR(TODAY()),"Yes","No")</f>
        <v>No</v>
      </c>
      <c r="S73" t="str">
        <f ca="1">IF(Table1[[#This Row],[Experience]]&gt;5,"Yes","No")</f>
        <v>No</v>
      </c>
      <c r="T73" t="str">
        <f>TEXT(Table1[[#This Row],[Joining Date]],"mmmm")</f>
        <v>March</v>
      </c>
      <c r="U73" t="str">
        <f>TEXT(Table1[[#This Row],[Joining Date]],"yyyy")</f>
        <v>2025</v>
      </c>
      <c r="V73" s="5">
        <f ca="1">TODAY()-Table1[[#This Row],[Joining Date]]</f>
        <v>493</v>
      </c>
      <c r="W73" t="str">
        <f>LEFT(Table1[[#This Row],[Employee Name]],FIND(" ",Table1[[#This Row],[Employee Name]])-1)</f>
        <v>Krishna</v>
      </c>
      <c r="X73" t="str">
        <f>RIGHT(Table1[[#This Row],[Employee Name]],LEN(Table1[[#This Row],[Employee Name]])-FIND(" ",Table1[[#This Row],[Employee Name]]))</f>
        <v>Chaitanya</v>
      </c>
      <c r="Y73" t="str">
        <f>Table1[[#This Row],[Department]]&amp;"-"&amp;Table1[[#This Row],[Employee ID]]</f>
        <v>Marketing-E02079</v>
      </c>
      <c r="Z73" t="str">
        <f>LEFT(Table1[[#This Row],[Department]],3)</f>
        <v>Mar</v>
      </c>
      <c r="AA73" t="str">
        <f>_xlfn.XLOOKUP(Table1[[#This Row],[Manager ID]],MANAGERS!A:A,MANAGERS!B:B)</f>
        <v>Manager_13</v>
      </c>
      <c r="AB73" t="str" cm="1">
        <f t="array" ref="AB73">_xlfn.XLOOKUP(Table1[[#This Row],[Manager ID]],Table2[[#All],[Manager ID]],Table2[[#All],[Department Head]])</f>
        <v>HR</v>
      </c>
      <c r="AC73" s="2">
        <f>_xlfn.XLOOKUP(Table1[[#This Row],[City]],L:L,O:O)</f>
        <v>0.23685887225230964</v>
      </c>
      <c r="AD73" t="str" cm="1">
        <f t="array" ref="AD73">_xlfn.IFS(Table1[[#This Row],[Performance Score]]&gt;=90,"Excellent",Table1[[#This Row],[Performance Score]]&gt;=75,"Good",Table1[[#This Row],[Performance Score]]&gt;=60,"Average",Table1[[#This Row],[Performance Score]]&lt;=60,"Need Improvement")</f>
        <v>Need Improvement</v>
      </c>
      <c r="AE73" t="str">
        <f>IF(AND(Table1[[#This Row],[Attendance %]]&gt;=80,(Table1[[#This Row],[Performance Score]]&gt;=80)),"Eligible","Not Eligible")</f>
        <v>Not Eligible</v>
      </c>
      <c r="AF73" t="str">
        <f>IF(Table1[[#This Row],[Performance Score]]&gt;=80,"High Performer","Low Performer")</f>
        <v>Low Performer</v>
      </c>
      <c r="AG73" t="str" cm="1">
        <f t="array" aca="1" ref="AG73" ca="1">_xlfn.IFS(Table1[[#This Row],[Experience]]&lt;=3,"Junior",Table1[[#This Row],[Experience]]&lt;=7,"Mid Level",Table1[[#This Row],[Experience]]&gt;=7,"Senior")</f>
        <v>Junior</v>
      </c>
      <c r="AH73" t="str">
        <f>IF(Table1[[#This Row],[Attendance %]]&gt;75,"OK","Below 75")</f>
        <v>Below 75</v>
      </c>
      <c r="AI73" t="b">
        <f>ISBLANK(Table1[[#This Row],[Employee ID]])</f>
        <v>0</v>
      </c>
      <c r="AJ73" t="b">
        <f>ISNUMBER(Table1[[#This Row],[Total Salary  ]])</f>
        <v>1</v>
      </c>
      <c r="AK73" t="str">
        <f>IFERROR(_xlfn.XLOOKUP(Table1[[#This Row],[Manager ID]],MANAGERS!A:A,MANAGERS!B:B),"Not Found")</f>
        <v>Manager_13</v>
      </c>
    </row>
    <row r="74" spans="1:37" x14ac:dyDescent="0.2">
      <c r="A74" t="s">
        <v>3919</v>
      </c>
      <c r="B74" t="s">
        <v>89</v>
      </c>
      <c r="C74" t="s">
        <v>21</v>
      </c>
      <c r="D74" t="s">
        <v>16</v>
      </c>
      <c r="E74" t="s">
        <v>26</v>
      </c>
      <c r="F74" s="1">
        <v>43917</v>
      </c>
      <c r="G74" s="1">
        <v>33573</v>
      </c>
      <c r="H74">
        <v>119696</v>
      </c>
      <c r="I74">
        <v>22201</v>
      </c>
      <c r="J74">
        <v>86</v>
      </c>
      <c r="K74">
        <v>80</v>
      </c>
      <c r="L74" t="s">
        <v>27</v>
      </c>
      <c r="M74">
        <v>107</v>
      </c>
      <c r="N74">
        <f>Table1[[#This Row],[Basic Salary]]+Table1[[#This Row],[Bonus]]</f>
        <v>141897</v>
      </c>
      <c r="O74" s="2">
        <f>Table1[[#This Row],[Bonus]]/Table1[[#This Row],[Basic Salary]]</f>
        <v>0.18547821146905494</v>
      </c>
      <c r="P74">
        <f ca="1">DATEDIF(Table1[[#This Row],[Date of Birth]],TODAY(),"Y")</f>
        <v>34</v>
      </c>
      <c r="Q74">
        <f ca="1">DATEDIF(Table1[[#This Row],[Joining Date]],TODAY(),"Y")</f>
        <v>6</v>
      </c>
      <c r="R74" t="str">
        <f ca="1">IF(YEAR(Table1[[#This Row],[Joining Date]])=YEAR(TODAY()),"Yes","No")</f>
        <v>No</v>
      </c>
      <c r="S74" t="str">
        <f ca="1">IF(Table1[[#This Row],[Experience]]&gt;5,"Yes","No")</f>
        <v>Yes</v>
      </c>
      <c r="T74" t="str">
        <f>TEXT(Table1[[#This Row],[Joining Date]],"mmmm")</f>
        <v>March</v>
      </c>
      <c r="U74" t="str">
        <f>TEXT(Table1[[#This Row],[Joining Date]],"yyyy")</f>
        <v>2020</v>
      </c>
      <c r="V74" s="5">
        <f ca="1">TODAY()-Table1[[#This Row],[Joining Date]]</f>
        <v>2322</v>
      </c>
      <c r="W74" t="str">
        <f>LEFT(Table1[[#This Row],[Employee Name]],FIND(" ",Table1[[#This Row],[Employee Name]])-1)</f>
        <v>Tarun</v>
      </c>
      <c r="X74" t="str">
        <f>RIGHT(Table1[[#This Row],[Employee Name]],LEN(Table1[[#This Row],[Employee Name]])-FIND(" ",Table1[[#This Row],[Employee Name]]))</f>
        <v>Verma</v>
      </c>
      <c r="Y74" t="str">
        <f>Table1[[#This Row],[Department]]&amp;"-"&amp;Table1[[#This Row],[Employee ID]]</f>
        <v>HR-E03863</v>
      </c>
      <c r="Z74" t="str">
        <f>LEFT(Table1[[#This Row],[Department]],3)</f>
        <v>HR</v>
      </c>
      <c r="AA74" t="str">
        <f>_xlfn.XLOOKUP(Table1[[#This Row],[Manager ID]],MANAGERS!A:A,MANAGERS!B:B)</f>
        <v>Manager_7</v>
      </c>
      <c r="AB74" t="str" cm="1">
        <f t="array" ref="AB74">_xlfn.XLOOKUP(Table1[[#This Row],[Manager ID]],Table2[[#All],[Manager ID]],Table2[[#All],[Department Head]])</f>
        <v>Operations</v>
      </c>
      <c r="AC74" s="2">
        <f>_xlfn.XLOOKUP(Table1[[#This Row],[City]],L:L,O:O)</f>
        <v>0.23674293405114402</v>
      </c>
      <c r="AD74" t="str" cm="1">
        <f t="array" ref="AD74">_xlfn.IFS(Table1[[#This Row],[Performance Score]]&gt;=90,"Excellent",Table1[[#This Row],[Performance Score]]&gt;=75,"Good",Table1[[#This Row],[Performance Score]]&gt;=60,"Average",Table1[[#This Row],[Performance Score]]&lt;=60,"Need Improvement")</f>
        <v>Good</v>
      </c>
      <c r="AE74" t="str">
        <f>IF(AND(Table1[[#This Row],[Attendance %]]&gt;=80,(Table1[[#This Row],[Performance Score]]&gt;=80)),"Eligible","Not Eligible")</f>
        <v>Eligible</v>
      </c>
      <c r="AF74" t="str">
        <f>IF(Table1[[#This Row],[Performance Score]]&gt;=80,"High Performer","Low Performer")</f>
        <v>High Performer</v>
      </c>
      <c r="AG74" t="str" cm="1">
        <f t="array" aca="1" ref="AG74" ca="1">_xlfn.IFS(Table1[[#This Row],[Experience]]&lt;=3,"Junior",Table1[[#This Row],[Experience]]&lt;=7,"Mid Level",Table1[[#This Row],[Experience]]&gt;=7,"Senior")</f>
        <v>Mid Level</v>
      </c>
      <c r="AH74" t="str">
        <f>IF(Table1[[#This Row],[Attendance %]]&gt;75,"OK","Below 75")</f>
        <v>OK</v>
      </c>
      <c r="AI74" t="b">
        <f>ISBLANK(Table1[[#This Row],[Employee ID]])</f>
        <v>0</v>
      </c>
      <c r="AJ74" t="b">
        <f>ISNUMBER(Table1[[#This Row],[Total Salary  ]])</f>
        <v>1</v>
      </c>
      <c r="AK74" t="str">
        <f>IFERROR(_xlfn.XLOOKUP(Table1[[#This Row],[Manager ID]],MANAGERS!A:A,MANAGERS!B:B),"Not Found")</f>
        <v>Manager_7</v>
      </c>
    </row>
    <row r="75" spans="1:37" x14ac:dyDescent="0.2">
      <c r="A75" t="s">
        <v>3961</v>
      </c>
      <c r="B75" t="s">
        <v>95</v>
      </c>
      <c r="C75" t="s">
        <v>15</v>
      </c>
      <c r="D75" t="s">
        <v>40</v>
      </c>
      <c r="E75" t="s">
        <v>30</v>
      </c>
      <c r="F75" s="1">
        <v>45923</v>
      </c>
      <c r="G75" s="1">
        <v>33695</v>
      </c>
      <c r="H75">
        <v>115944</v>
      </c>
      <c r="I75">
        <v>25947</v>
      </c>
      <c r="J75">
        <v>96</v>
      </c>
      <c r="K75">
        <v>47</v>
      </c>
      <c r="L75" t="s">
        <v>31</v>
      </c>
      <c r="M75">
        <v>107</v>
      </c>
      <c r="N75">
        <f>Table1[[#This Row],[Basic Salary]]+Table1[[#This Row],[Bonus]]</f>
        <v>141891</v>
      </c>
      <c r="O75" s="2">
        <f>Table1[[#This Row],[Bonus]]/Table1[[#This Row],[Basic Salary]]</f>
        <v>0.22378907058580005</v>
      </c>
      <c r="P75">
        <f ca="1">DATEDIF(Table1[[#This Row],[Date of Birth]],TODAY(),"Y")</f>
        <v>34</v>
      </c>
      <c r="Q75">
        <f ca="1">DATEDIF(Table1[[#This Row],[Joining Date]],TODAY(),"Y")</f>
        <v>0</v>
      </c>
      <c r="R75" t="str">
        <f ca="1">IF(YEAR(Table1[[#This Row],[Joining Date]])=YEAR(TODAY()),"Yes","No")</f>
        <v>No</v>
      </c>
      <c r="S75" t="str">
        <f ca="1">IF(Table1[[#This Row],[Experience]]&gt;5,"Yes","No")</f>
        <v>No</v>
      </c>
      <c r="T75" t="str">
        <f>TEXT(Table1[[#This Row],[Joining Date]],"mmmm")</f>
        <v>September</v>
      </c>
      <c r="U75" t="str">
        <f>TEXT(Table1[[#This Row],[Joining Date]],"yyyy")</f>
        <v>2025</v>
      </c>
      <c r="V75" s="5">
        <f ca="1">TODAY()-Table1[[#This Row],[Joining Date]]</f>
        <v>316</v>
      </c>
      <c r="W75" t="str">
        <f>LEFT(Table1[[#This Row],[Employee Name]],FIND(" ",Table1[[#This Row],[Employee Name]])-1)</f>
        <v>Ajay</v>
      </c>
      <c r="X75" t="str">
        <f>RIGHT(Table1[[#This Row],[Employee Name]],LEN(Table1[[#This Row],[Employee Name]])-FIND(" ",Table1[[#This Row],[Employee Name]]))</f>
        <v>Singh</v>
      </c>
      <c r="Y75" t="str">
        <f>Table1[[#This Row],[Department]]&amp;"-"&amp;Table1[[#This Row],[Employee ID]]</f>
        <v>IT-E03905</v>
      </c>
      <c r="Z75" t="str">
        <f>LEFT(Table1[[#This Row],[Department]],3)</f>
        <v>IT</v>
      </c>
      <c r="AA75" t="str">
        <f>_xlfn.XLOOKUP(Table1[[#This Row],[Manager ID]],MANAGERS!A:A,MANAGERS!B:B)</f>
        <v>Manager_7</v>
      </c>
      <c r="AB75" t="str" cm="1">
        <f t="array" ref="AB75">_xlfn.XLOOKUP(Table1[[#This Row],[Manager ID]],Table2[[#All],[Manager ID]],Table2[[#All],[Department Head]])</f>
        <v>Operations</v>
      </c>
      <c r="AC75" s="2">
        <f>_xlfn.XLOOKUP(Table1[[#This Row],[City]],L:L,O:O)</f>
        <v>0.241864189087755</v>
      </c>
      <c r="AD75" t="str" cm="1">
        <f t="array" ref="AD75">_xlfn.IFS(Table1[[#This Row],[Performance Score]]&gt;=90,"Excellent",Table1[[#This Row],[Performance Score]]&gt;=75,"Good",Table1[[#This Row],[Performance Score]]&gt;=60,"Average",Table1[[#This Row],[Performance Score]]&lt;=60,"Need Improvement")</f>
        <v>Need Improvement</v>
      </c>
      <c r="AE75" t="str">
        <f>IF(AND(Table1[[#This Row],[Attendance %]]&gt;=80,(Table1[[#This Row],[Performance Score]]&gt;=80)),"Eligible","Not Eligible")</f>
        <v>Not Eligible</v>
      </c>
      <c r="AF75" t="str">
        <f>IF(Table1[[#This Row],[Performance Score]]&gt;=80,"High Performer","Low Performer")</f>
        <v>Low Performer</v>
      </c>
      <c r="AG75" t="str" cm="1">
        <f t="array" aca="1" ref="AG75" ca="1">_xlfn.IFS(Table1[[#This Row],[Experience]]&lt;=3,"Junior",Table1[[#This Row],[Experience]]&lt;=7,"Mid Level",Table1[[#This Row],[Experience]]&gt;=7,"Senior")</f>
        <v>Junior</v>
      </c>
      <c r="AH75" t="str">
        <f>IF(Table1[[#This Row],[Attendance %]]&gt;75,"OK","Below 75")</f>
        <v>OK</v>
      </c>
      <c r="AI75" t="b">
        <f>ISBLANK(Table1[[#This Row],[Employee ID]])</f>
        <v>0</v>
      </c>
      <c r="AJ75" t="b">
        <f>ISNUMBER(Table1[[#This Row],[Total Salary  ]])</f>
        <v>1</v>
      </c>
      <c r="AK75" t="str">
        <f>IFERROR(_xlfn.XLOOKUP(Table1[[#This Row],[Manager ID]],MANAGERS!A:A,MANAGERS!B:B),"Not Found")</f>
        <v>Manager_7</v>
      </c>
    </row>
    <row r="76" spans="1:37" x14ac:dyDescent="0.2">
      <c r="A76" t="s">
        <v>2950</v>
      </c>
      <c r="B76" t="s">
        <v>129</v>
      </c>
      <c r="C76" t="s">
        <v>21</v>
      </c>
      <c r="D76" t="s">
        <v>33</v>
      </c>
      <c r="E76" t="s">
        <v>22</v>
      </c>
      <c r="F76" s="1">
        <v>42358</v>
      </c>
      <c r="G76" s="1">
        <v>34204</v>
      </c>
      <c r="H76">
        <v>112364</v>
      </c>
      <c r="I76">
        <v>29454</v>
      </c>
      <c r="J76">
        <v>84</v>
      </c>
      <c r="K76">
        <v>90</v>
      </c>
      <c r="L76" t="s">
        <v>53</v>
      </c>
      <c r="M76">
        <v>111</v>
      </c>
      <c r="N76">
        <f>Table1[[#This Row],[Basic Salary]]+Table1[[#This Row],[Bonus]]</f>
        <v>141818</v>
      </c>
      <c r="O76" s="2">
        <f>Table1[[#This Row],[Bonus]]/Table1[[#This Row],[Basic Salary]]</f>
        <v>0.26213021964330213</v>
      </c>
      <c r="P76">
        <f ca="1">DATEDIF(Table1[[#This Row],[Date of Birth]],TODAY(),"Y")</f>
        <v>32</v>
      </c>
      <c r="Q76">
        <f ca="1">DATEDIF(Table1[[#This Row],[Joining Date]],TODAY(),"Y")</f>
        <v>10</v>
      </c>
      <c r="R76" t="str">
        <f ca="1">IF(YEAR(Table1[[#This Row],[Joining Date]])=YEAR(TODAY()),"Yes","No")</f>
        <v>No</v>
      </c>
      <c r="S76" t="str">
        <f ca="1">IF(Table1[[#This Row],[Experience]]&gt;5,"Yes","No")</f>
        <v>Yes</v>
      </c>
      <c r="T76" t="str">
        <f>TEXT(Table1[[#This Row],[Joining Date]],"mmmm")</f>
        <v>December</v>
      </c>
      <c r="U76" t="str">
        <f>TEXT(Table1[[#This Row],[Joining Date]],"yyyy")</f>
        <v>2015</v>
      </c>
      <c r="V76" s="5">
        <f ca="1">TODAY()-Table1[[#This Row],[Joining Date]]</f>
        <v>3881</v>
      </c>
      <c r="W76" t="str">
        <f>LEFT(Table1[[#This Row],[Employee Name]],FIND(" ",Table1[[#This Row],[Employee Name]])-1)</f>
        <v>Aarav</v>
      </c>
      <c r="X76" t="str">
        <f>RIGHT(Table1[[#This Row],[Employee Name]],LEN(Table1[[#This Row],[Employee Name]])-FIND(" ",Table1[[#This Row],[Employee Name]]))</f>
        <v>Sharma</v>
      </c>
      <c r="Y76" t="str">
        <f>Table1[[#This Row],[Department]]&amp;"-"&amp;Table1[[#This Row],[Employee ID]]</f>
        <v>Marketing-E02894</v>
      </c>
      <c r="Z76" t="str">
        <f>LEFT(Table1[[#This Row],[Department]],3)</f>
        <v>Mar</v>
      </c>
      <c r="AA76" t="str">
        <f>_xlfn.XLOOKUP(Table1[[#This Row],[Manager ID]],MANAGERS!A:A,MANAGERS!B:B)</f>
        <v>Manager_11</v>
      </c>
      <c r="AB76" t="str" cm="1">
        <f t="array" ref="AB76">_xlfn.XLOOKUP(Table1[[#This Row],[Manager ID]],Table2[[#All],[Manager ID]],Table2[[#All],[Department Head]])</f>
        <v>Marketing</v>
      </c>
      <c r="AC76" s="2">
        <f>_xlfn.XLOOKUP(Table1[[#This Row],[City]],L:L,O:O)</f>
        <v>0.23685887225230964</v>
      </c>
      <c r="AD76" t="str" cm="1">
        <f t="array" ref="AD76">_xlfn.IFS(Table1[[#This Row],[Performance Score]]&gt;=90,"Excellent",Table1[[#This Row],[Performance Score]]&gt;=75,"Good",Table1[[#This Row],[Performance Score]]&gt;=60,"Average",Table1[[#This Row],[Performance Score]]&lt;=60,"Need Improvement")</f>
        <v>Excellent</v>
      </c>
      <c r="AE76" t="str">
        <f>IF(AND(Table1[[#This Row],[Attendance %]]&gt;=80,(Table1[[#This Row],[Performance Score]]&gt;=80)),"Eligible","Not Eligible")</f>
        <v>Eligible</v>
      </c>
      <c r="AF76" t="str">
        <f>IF(Table1[[#This Row],[Performance Score]]&gt;=80,"High Performer","Low Performer")</f>
        <v>High Performer</v>
      </c>
      <c r="AG76" t="str" cm="1">
        <f t="array" aca="1" ref="AG76" ca="1">_xlfn.IFS(Table1[[#This Row],[Experience]]&lt;=3,"Junior",Table1[[#This Row],[Experience]]&lt;=7,"Mid Level",Table1[[#This Row],[Experience]]&gt;=7,"Senior")</f>
        <v>Senior</v>
      </c>
      <c r="AH76" t="str">
        <f>IF(Table1[[#This Row],[Attendance %]]&gt;75,"OK","Below 75")</f>
        <v>OK</v>
      </c>
      <c r="AI76" t="b">
        <f>ISBLANK(Table1[[#This Row],[Employee ID]])</f>
        <v>0</v>
      </c>
      <c r="AJ76" t="b">
        <f>ISNUMBER(Table1[[#This Row],[Total Salary  ]])</f>
        <v>1</v>
      </c>
      <c r="AK76" t="str">
        <f>IFERROR(_xlfn.XLOOKUP(Table1[[#This Row],[Manager ID]],MANAGERS!A:A,MANAGERS!B:B),"Not Found")</f>
        <v>Manager_11</v>
      </c>
    </row>
    <row r="77" spans="1:37" x14ac:dyDescent="0.2">
      <c r="A77" t="s">
        <v>2478</v>
      </c>
      <c r="B77" t="s">
        <v>36</v>
      </c>
      <c r="C77" t="s">
        <v>15</v>
      </c>
      <c r="D77" t="s">
        <v>40</v>
      </c>
      <c r="E77" t="s">
        <v>26</v>
      </c>
      <c r="F77" s="1">
        <v>44952</v>
      </c>
      <c r="G77" s="1">
        <v>35196</v>
      </c>
      <c r="H77">
        <v>118625</v>
      </c>
      <c r="I77">
        <v>23024</v>
      </c>
      <c r="J77">
        <v>84</v>
      </c>
      <c r="K77">
        <v>84</v>
      </c>
      <c r="L77" t="s">
        <v>31</v>
      </c>
      <c r="M77">
        <v>113</v>
      </c>
      <c r="N77">
        <f>Table1[[#This Row],[Basic Salary]]+Table1[[#This Row],[Bonus]]</f>
        <v>141649</v>
      </c>
      <c r="O77" s="2">
        <f>Table1[[#This Row],[Bonus]]/Table1[[#This Row],[Basic Salary]]</f>
        <v>0.19409062170706007</v>
      </c>
      <c r="P77">
        <f ca="1">DATEDIF(Table1[[#This Row],[Date of Birth]],TODAY(),"Y")</f>
        <v>30</v>
      </c>
      <c r="Q77">
        <f ca="1">DATEDIF(Table1[[#This Row],[Joining Date]],TODAY(),"Y")</f>
        <v>3</v>
      </c>
      <c r="R77" t="str">
        <f ca="1">IF(YEAR(Table1[[#This Row],[Joining Date]])=YEAR(TODAY()),"Yes","No")</f>
        <v>No</v>
      </c>
      <c r="S77" t="str">
        <f ca="1">IF(Table1[[#This Row],[Experience]]&gt;5,"Yes","No")</f>
        <v>No</v>
      </c>
      <c r="T77" t="str">
        <f>TEXT(Table1[[#This Row],[Joining Date]],"mmmm")</f>
        <v>January</v>
      </c>
      <c r="U77" t="str">
        <f>TEXT(Table1[[#This Row],[Joining Date]],"yyyy")</f>
        <v>2023</v>
      </c>
      <c r="V77" s="5">
        <f ca="1">TODAY()-Table1[[#This Row],[Joining Date]]</f>
        <v>1287</v>
      </c>
      <c r="W77" t="str">
        <f>LEFT(Table1[[#This Row],[Employee Name]],FIND(" ",Table1[[#This Row],[Employee Name]])-1)</f>
        <v>Meera</v>
      </c>
      <c r="X77" t="str">
        <f>RIGHT(Table1[[#This Row],[Employee Name]],LEN(Table1[[#This Row],[Employee Name]])-FIND(" ",Table1[[#This Row],[Employee Name]]))</f>
        <v>Joshi</v>
      </c>
      <c r="Y77" t="str">
        <f>Table1[[#This Row],[Department]]&amp;"-"&amp;Table1[[#This Row],[Employee ID]]</f>
        <v>IT-E02422</v>
      </c>
      <c r="Z77" t="str">
        <f>LEFT(Table1[[#This Row],[Department]],3)</f>
        <v>IT</v>
      </c>
      <c r="AA77" t="str">
        <f>_xlfn.XLOOKUP(Table1[[#This Row],[Manager ID]],MANAGERS!A:A,MANAGERS!B:B)</f>
        <v>Manager_13</v>
      </c>
      <c r="AB77" t="str" cm="1">
        <f t="array" ref="AB77">_xlfn.XLOOKUP(Table1[[#This Row],[Manager ID]],Table2[[#All],[Manager ID]],Table2[[#All],[Department Head]])</f>
        <v>HR</v>
      </c>
      <c r="AC77" s="2">
        <f>_xlfn.XLOOKUP(Table1[[#This Row],[City]],L:L,O:O)</f>
        <v>0.241864189087755</v>
      </c>
      <c r="AD77" t="str" cm="1">
        <f t="array" ref="AD77">_xlfn.IFS(Table1[[#This Row],[Performance Score]]&gt;=90,"Excellent",Table1[[#This Row],[Performance Score]]&gt;=75,"Good",Table1[[#This Row],[Performance Score]]&gt;=60,"Average",Table1[[#This Row],[Performance Score]]&lt;=60,"Need Improvement")</f>
        <v>Good</v>
      </c>
      <c r="AE77" t="str">
        <f>IF(AND(Table1[[#This Row],[Attendance %]]&gt;=80,(Table1[[#This Row],[Performance Score]]&gt;=80)),"Eligible","Not Eligible")</f>
        <v>Eligible</v>
      </c>
      <c r="AF77" t="str">
        <f>IF(Table1[[#This Row],[Performance Score]]&gt;=80,"High Performer","Low Performer")</f>
        <v>High Performer</v>
      </c>
      <c r="AG77" t="str" cm="1">
        <f t="array" aca="1" ref="AG77" ca="1">_xlfn.IFS(Table1[[#This Row],[Experience]]&lt;=3,"Junior",Table1[[#This Row],[Experience]]&lt;=7,"Mid Level",Table1[[#This Row],[Experience]]&gt;=7,"Senior")</f>
        <v>Junior</v>
      </c>
      <c r="AH77" t="str">
        <f>IF(Table1[[#This Row],[Attendance %]]&gt;75,"OK","Below 75")</f>
        <v>OK</v>
      </c>
      <c r="AI77" t="b">
        <f>ISBLANK(Table1[[#This Row],[Employee ID]])</f>
        <v>0</v>
      </c>
      <c r="AJ77" t="b">
        <f>ISNUMBER(Table1[[#This Row],[Total Salary  ]])</f>
        <v>1</v>
      </c>
      <c r="AK77" t="str">
        <f>IFERROR(_xlfn.XLOOKUP(Table1[[#This Row],[Manager ID]],MANAGERS!A:A,MANAGERS!B:B),"Not Found")</f>
        <v>Manager_13</v>
      </c>
    </row>
    <row r="78" spans="1:37" x14ac:dyDescent="0.2">
      <c r="A78" t="s">
        <v>4791</v>
      </c>
      <c r="B78" t="s">
        <v>95</v>
      </c>
      <c r="C78" t="s">
        <v>15</v>
      </c>
      <c r="D78" t="s">
        <v>81</v>
      </c>
      <c r="E78" t="s">
        <v>17</v>
      </c>
      <c r="F78" s="1">
        <v>44600</v>
      </c>
      <c r="G78" s="1">
        <v>34221</v>
      </c>
      <c r="H78">
        <v>113548</v>
      </c>
      <c r="I78">
        <v>28034</v>
      </c>
      <c r="J78">
        <v>92</v>
      </c>
      <c r="K78">
        <v>55</v>
      </c>
      <c r="L78" t="s">
        <v>18</v>
      </c>
      <c r="M78">
        <v>115</v>
      </c>
      <c r="N78">
        <f>Table1[[#This Row],[Basic Salary]]+Table1[[#This Row],[Bonus]]</f>
        <v>141582</v>
      </c>
      <c r="O78" s="2">
        <f>Table1[[#This Row],[Bonus]]/Table1[[#This Row],[Basic Salary]]</f>
        <v>0.24689118258357698</v>
      </c>
      <c r="P78">
        <f ca="1">DATEDIF(Table1[[#This Row],[Date of Birth]],TODAY(),"Y")</f>
        <v>32</v>
      </c>
      <c r="Q78">
        <f ca="1">DATEDIF(Table1[[#This Row],[Joining Date]],TODAY(),"Y")</f>
        <v>4</v>
      </c>
      <c r="R78" t="str">
        <f ca="1">IF(YEAR(Table1[[#This Row],[Joining Date]])=YEAR(TODAY()),"Yes","No")</f>
        <v>No</v>
      </c>
      <c r="S78" t="str">
        <f ca="1">IF(Table1[[#This Row],[Experience]]&gt;5,"Yes","No")</f>
        <v>No</v>
      </c>
      <c r="T78" t="str">
        <f>TEXT(Table1[[#This Row],[Joining Date]],"mmmm")</f>
        <v>February</v>
      </c>
      <c r="U78" t="str">
        <f>TEXT(Table1[[#This Row],[Joining Date]],"yyyy")</f>
        <v>2022</v>
      </c>
      <c r="V78" s="5">
        <f ca="1">TODAY()-Table1[[#This Row],[Joining Date]]</f>
        <v>1639</v>
      </c>
      <c r="W78" t="str">
        <f>LEFT(Table1[[#This Row],[Employee Name]],FIND(" ",Table1[[#This Row],[Employee Name]])-1)</f>
        <v>Ajay</v>
      </c>
      <c r="X78" t="str">
        <f>RIGHT(Table1[[#This Row],[Employee Name]],LEN(Table1[[#This Row],[Employee Name]])-FIND(" ",Table1[[#This Row],[Employee Name]]))</f>
        <v>Singh</v>
      </c>
      <c r="Y78" t="str">
        <f>Table1[[#This Row],[Department]]&amp;"-"&amp;Table1[[#This Row],[Employee ID]]</f>
        <v>Sales-E04735</v>
      </c>
      <c r="Z78" t="str">
        <f>LEFT(Table1[[#This Row],[Department]],3)</f>
        <v>Sal</v>
      </c>
      <c r="AA78" t="str">
        <f>_xlfn.XLOOKUP(Table1[[#This Row],[Manager ID]],MANAGERS!A:A,MANAGERS!B:B)</f>
        <v>Manager_15</v>
      </c>
      <c r="AB78" t="str" cm="1">
        <f t="array" ref="AB78">_xlfn.XLOOKUP(Table1[[#This Row],[Manager ID]],Table2[[#All],[Manager ID]],Table2[[#All],[Department Head]])</f>
        <v>Support</v>
      </c>
      <c r="AC78" s="2">
        <f>_xlfn.XLOOKUP(Table1[[#This Row],[City]],L:L,O:O)</f>
        <v>0.21356479274849693</v>
      </c>
      <c r="AD78" t="str" cm="1">
        <f t="array" ref="AD78">_xlfn.IFS(Table1[[#This Row],[Performance Score]]&gt;=90,"Excellent",Table1[[#This Row],[Performance Score]]&gt;=75,"Good",Table1[[#This Row],[Performance Score]]&gt;=60,"Average",Table1[[#This Row],[Performance Score]]&lt;=60,"Need Improvement")</f>
        <v>Need Improvement</v>
      </c>
      <c r="AE78" t="str">
        <f>IF(AND(Table1[[#This Row],[Attendance %]]&gt;=80,(Table1[[#This Row],[Performance Score]]&gt;=80)),"Eligible","Not Eligible")</f>
        <v>Not Eligible</v>
      </c>
      <c r="AF78" t="str">
        <f>IF(Table1[[#This Row],[Performance Score]]&gt;=80,"High Performer","Low Performer")</f>
        <v>Low Performer</v>
      </c>
      <c r="AG78" t="str" cm="1">
        <f t="array" aca="1" ref="AG78" ca="1">_xlfn.IFS(Table1[[#This Row],[Experience]]&lt;=3,"Junior",Table1[[#This Row],[Experience]]&lt;=7,"Mid Level",Table1[[#This Row],[Experience]]&gt;=7,"Senior")</f>
        <v>Mid Level</v>
      </c>
      <c r="AH78" t="str">
        <f>IF(Table1[[#This Row],[Attendance %]]&gt;75,"OK","Below 75")</f>
        <v>OK</v>
      </c>
      <c r="AI78" t="b">
        <f>ISBLANK(Table1[[#This Row],[Employee ID]])</f>
        <v>0</v>
      </c>
      <c r="AJ78" t="b">
        <f>ISNUMBER(Table1[[#This Row],[Total Salary  ]])</f>
        <v>1</v>
      </c>
      <c r="AK78" t="str">
        <f>IFERROR(_xlfn.XLOOKUP(Table1[[#This Row],[Manager ID]],MANAGERS!A:A,MANAGERS!B:B),"Not Found")</f>
        <v>Manager_15</v>
      </c>
    </row>
    <row r="79" spans="1:37" x14ac:dyDescent="0.2">
      <c r="A79" t="s">
        <v>633</v>
      </c>
      <c r="B79" t="s">
        <v>93</v>
      </c>
      <c r="C79" t="s">
        <v>21</v>
      </c>
      <c r="D79" t="s">
        <v>25</v>
      </c>
      <c r="E79" t="s">
        <v>22</v>
      </c>
      <c r="F79" s="1">
        <v>43168</v>
      </c>
      <c r="G79" s="1">
        <v>32509</v>
      </c>
      <c r="H79">
        <v>116295</v>
      </c>
      <c r="I79">
        <v>25249</v>
      </c>
      <c r="J79">
        <v>77</v>
      </c>
      <c r="K79">
        <v>43</v>
      </c>
      <c r="L79" t="s">
        <v>27</v>
      </c>
      <c r="M79">
        <v>101</v>
      </c>
      <c r="N79">
        <f>Table1[[#This Row],[Basic Salary]]+Table1[[#This Row],[Bonus]]</f>
        <v>141544</v>
      </c>
      <c r="O79" s="2">
        <f>Table1[[#This Row],[Bonus]]/Table1[[#This Row],[Basic Salary]]</f>
        <v>0.21711165570316868</v>
      </c>
      <c r="P79">
        <f ca="1">DATEDIF(Table1[[#This Row],[Date of Birth]],TODAY(),"Y")</f>
        <v>37</v>
      </c>
      <c r="Q79">
        <f ca="1">DATEDIF(Table1[[#This Row],[Joining Date]],TODAY(),"Y")</f>
        <v>8</v>
      </c>
      <c r="R79" t="str">
        <f ca="1">IF(YEAR(Table1[[#This Row],[Joining Date]])=YEAR(TODAY()),"Yes","No")</f>
        <v>No</v>
      </c>
      <c r="S79" t="str">
        <f ca="1">IF(Table1[[#This Row],[Experience]]&gt;5,"Yes","No")</f>
        <v>Yes</v>
      </c>
      <c r="T79" t="str">
        <f>TEXT(Table1[[#This Row],[Joining Date]],"mmmm")</f>
        <v>March</v>
      </c>
      <c r="U79" t="str">
        <f>TEXT(Table1[[#This Row],[Joining Date]],"yyyy")</f>
        <v>2018</v>
      </c>
      <c r="V79" s="5">
        <f ca="1">TODAY()-Table1[[#This Row],[Joining Date]]</f>
        <v>3071</v>
      </c>
      <c r="W79" t="str">
        <f>LEFT(Table1[[#This Row],[Employee Name]],FIND(" ",Table1[[#This Row],[Employee Name]])-1)</f>
        <v>Priya</v>
      </c>
      <c r="X79" t="str">
        <f>RIGHT(Table1[[#This Row],[Employee Name]],LEN(Table1[[#This Row],[Employee Name]])-FIND(" ",Table1[[#This Row],[Employee Name]]))</f>
        <v>Reddy</v>
      </c>
      <c r="Y79" t="str">
        <f>Table1[[#This Row],[Department]]&amp;"-"&amp;Table1[[#This Row],[Employee ID]]</f>
        <v>Finance-E00577</v>
      </c>
      <c r="Z79" t="str">
        <f>LEFT(Table1[[#This Row],[Department]],3)</f>
        <v>Fin</v>
      </c>
      <c r="AA79" t="str">
        <f>_xlfn.XLOOKUP(Table1[[#This Row],[Manager ID]],MANAGERS!A:A,MANAGERS!B:B)</f>
        <v>Manager_1</v>
      </c>
      <c r="AB79" t="str" cm="1">
        <f t="array" ref="AB79">_xlfn.XLOOKUP(Table1[[#This Row],[Manager ID]],Table2[[#All],[Manager ID]],Table2[[#All],[Department Head]])</f>
        <v>Support</v>
      </c>
      <c r="AC79" s="2">
        <f>_xlfn.XLOOKUP(Table1[[#This Row],[City]],L:L,O:O)</f>
        <v>0.23674293405114402</v>
      </c>
      <c r="AD79" t="str" cm="1">
        <f t="array" ref="AD79">_xlfn.IFS(Table1[[#This Row],[Performance Score]]&gt;=90,"Excellent",Table1[[#This Row],[Performance Score]]&gt;=75,"Good",Table1[[#This Row],[Performance Score]]&gt;=60,"Average",Table1[[#This Row],[Performance Score]]&lt;=60,"Need Improvement")</f>
        <v>Need Improvement</v>
      </c>
      <c r="AE79" t="str">
        <f>IF(AND(Table1[[#This Row],[Attendance %]]&gt;=80,(Table1[[#This Row],[Performance Score]]&gt;=80)),"Eligible","Not Eligible")</f>
        <v>Not Eligible</v>
      </c>
      <c r="AF79" t="str">
        <f>IF(Table1[[#This Row],[Performance Score]]&gt;=80,"High Performer","Low Performer")</f>
        <v>Low Performer</v>
      </c>
      <c r="AG79" t="str" cm="1">
        <f t="array" aca="1" ref="AG79" ca="1">_xlfn.IFS(Table1[[#This Row],[Experience]]&lt;=3,"Junior",Table1[[#This Row],[Experience]]&lt;=7,"Mid Level",Table1[[#This Row],[Experience]]&gt;=7,"Senior")</f>
        <v>Senior</v>
      </c>
      <c r="AH79" t="str">
        <f>IF(Table1[[#This Row],[Attendance %]]&gt;75,"OK","Below 75")</f>
        <v>OK</v>
      </c>
      <c r="AI79" t="b">
        <f>ISBLANK(Table1[[#This Row],[Employee ID]])</f>
        <v>0</v>
      </c>
      <c r="AJ79" t="b">
        <f>ISNUMBER(Table1[[#This Row],[Total Salary  ]])</f>
        <v>1</v>
      </c>
      <c r="AK79" t="str">
        <f>IFERROR(_xlfn.XLOOKUP(Table1[[#This Row],[Manager ID]],MANAGERS!A:A,MANAGERS!B:B),"Not Found")</f>
        <v>Manager_1</v>
      </c>
    </row>
    <row r="80" spans="1:37" x14ac:dyDescent="0.2">
      <c r="A80" t="s">
        <v>1907</v>
      </c>
      <c r="B80" t="s">
        <v>89</v>
      </c>
      <c r="C80" t="s">
        <v>21</v>
      </c>
      <c r="D80" t="s">
        <v>40</v>
      </c>
      <c r="E80" t="s">
        <v>22</v>
      </c>
      <c r="F80" s="1">
        <v>42664</v>
      </c>
      <c r="G80" s="1">
        <v>38484</v>
      </c>
      <c r="H80">
        <v>116656</v>
      </c>
      <c r="I80">
        <v>24719</v>
      </c>
      <c r="J80">
        <v>64</v>
      </c>
      <c r="K80">
        <v>89</v>
      </c>
      <c r="L80" t="s">
        <v>34</v>
      </c>
      <c r="M80">
        <v>109</v>
      </c>
      <c r="N80">
        <f>Table1[[#This Row],[Basic Salary]]+Table1[[#This Row],[Bonus]]</f>
        <v>141375</v>
      </c>
      <c r="O80" s="2">
        <f>Table1[[#This Row],[Bonus]]/Table1[[#This Row],[Basic Salary]]</f>
        <v>0.21189651625291456</v>
      </c>
      <c r="P80">
        <f ca="1">DATEDIF(Table1[[#This Row],[Date of Birth]],TODAY(),"Y")</f>
        <v>21</v>
      </c>
      <c r="Q80">
        <f ca="1">DATEDIF(Table1[[#This Row],[Joining Date]],TODAY(),"Y")</f>
        <v>9</v>
      </c>
      <c r="R80" t="str">
        <f ca="1">IF(YEAR(Table1[[#This Row],[Joining Date]])=YEAR(TODAY()),"Yes","No")</f>
        <v>No</v>
      </c>
      <c r="S80" t="str">
        <f ca="1">IF(Table1[[#This Row],[Experience]]&gt;5,"Yes","No")</f>
        <v>Yes</v>
      </c>
      <c r="T80" t="str">
        <f>TEXT(Table1[[#This Row],[Joining Date]],"mmmm")</f>
        <v>October</v>
      </c>
      <c r="U80" t="str">
        <f>TEXT(Table1[[#This Row],[Joining Date]],"yyyy")</f>
        <v>2016</v>
      </c>
      <c r="V80" s="5">
        <f ca="1">TODAY()-Table1[[#This Row],[Joining Date]]</f>
        <v>3575</v>
      </c>
      <c r="W80" t="str">
        <f>LEFT(Table1[[#This Row],[Employee Name]],FIND(" ",Table1[[#This Row],[Employee Name]])-1)</f>
        <v>Tarun</v>
      </c>
      <c r="X80" t="str">
        <f>RIGHT(Table1[[#This Row],[Employee Name]],LEN(Table1[[#This Row],[Employee Name]])-FIND(" ",Table1[[#This Row],[Employee Name]]))</f>
        <v>Verma</v>
      </c>
      <c r="Y80" t="str">
        <f>Table1[[#This Row],[Department]]&amp;"-"&amp;Table1[[#This Row],[Employee ID]]</f>
        <v>IT-E01851</v>
      </c>
      <c r="Z80" t="str">
        <f>LEFT(Table1[[#This Row],[Department]],3)</f>
        <v>IT</v>
      </c>
      <c r="AA80" t="str">
        <f>_xlfn.XLOOKUP(Table1[[#This Row],[Manager ID]],MANAGERS!A:A,MANAGERS!B:B)</f>
        <v>Manager_9</v>
      </c>
      <c r="AB80" t="str" cm="1">
        <f t="array" ref="AB80">_xlfn.XLOOKUP(Table1[[#This Row],[Manager ID]],Table2[[#All],[Manager ID]],Table2[[#All],[Department Head]])</f>
        <v>Sales</v>
      </c>
      <c r="AC80" s="2">
        <f>_xlfn.XLOOKUP(Table1[[#This Row],[City]],L:L,O:O)</f>
        <v>0.24030340748661314</v>
      </c>
      <c r="AD80" t="str" cm="1">
        <f t="array" ref="AD80">_xlfn.IFS(Table1[[#This Row],[Performance Score]]&gt;=90,"Excellent",Table1[[#This Row],[Performance Score]]&gt;=75,"Good",Table1[[#This Row],[Performance Score]]&gt;=60,"Average",Table1[[#This Row],[Performance Score]]&lt;=60,"Need Improvement")</f>
        <v>Good</v>
      </c>
      <c r="AE80" t="str">
        <f>IF(AND(Table1[[#This Row],[Attendance %]]&gt;=80,(Table1[[#This Row],[Performance Score]]&gt;=80)),"Eligible","Not Eligible")</f>
        <v>Not Eligible</v>
      </c>
      <c r="AF80" t="str">
        <f>IF(Table1[[#This Row],[Performance Score]]&gt;=80,"High Performer","Low Performer")</f>
        <v>High Performer</v>
      </c>
      <c r="AG80" t="str" cm="1">
        <f t="array" aca="1" ref="AG80" ca="1">_xlfn.IFS(Table1[[#This Row],[Experience]]&lt;=3,"Junior",Table1[[#This Row],[Experience]]&lt;=7,"Mid Level",Table1[[#This Row],[Experience]]&gt;=7,"Senior")</f>
        <v>Senior</v>
      </c>
      <c r="AH80" t="str">
        <f>IF(Table1[[#This Row],[Attendance %]]&gt;75,"OK","Below 75")</f>
        <v>Below 75</v>
      </c>
      <c r="AI80" t="b">
        <f>ISBLANK(Table1[[#This Row],[Employee ID]])</f>
        <v>0</v>
      </c>
      <c r="AJ80" t="b">
        <f>ISNUMBER(Table1[[#This Row],[Total Salary  ]])</f>
        <v>1</v>
      </c>
      <c r="AK80" t="str">
        <f>IFERROR(_xlfn.XLOOKUP(Table1[[#This Row],[Manager ID]],MANAGERS!A:A,MANAGERS!B:B),"Not Found")</f>
        <v>Manager_9</v>
      </c>
    </row>
    <row r="81" spans="1:37" x14ac:dyDescent="0.2">
      <c r="A81" t="s">
        <v>2119</v>
      </c>
      <c r="B81" t="s">
        <v>89</v>
      </c>
      <c r="C81" t="s">
        <v>15</v>
      </c>
      <c r="D81" t="s">
        <v>40</v>
      </c>
      <c r="E81" t="s">
        <v>17</v>
      </c>
      <c r="F81" s="1">
        <v>42365</v>
      </c>
      <c r="G81" s="1">
        <v>39451</v>
      </c>
      <c r="H81">
        <v>119496</v>
      </c>
      <c r="I81">
        <v>21864</v>
      </c>
      <c r="J81">
        <v>69</v>
      </c>
      <c r="K81">
        <v>70</v>
      </c>
      <c r="L81" t="s">
        <v>37</v>
      </c>
      <c r="M81">
        <v>110</v>
      </c>
      <c r="N81">
        <f>Table1[[#This Row],[Basic Salary]]+Table1[[#This Row],[Bonus]]</f>
        <v>141360</v>
      </c>
      <c r="O81" s="2">
        <f>Table1[[#This Row],[Bonus]]/Table1[[#This Row],[Basic Salary]]</f>
        <v>0.18296846756376783</v>
      </c>
      <c r="P81">
        <f ca="1">DATEDIF(Table1[[#This Row],[Date of Birth]],TODAY(),"Y")</f>
        <v>18</v>
      </c>
      <c r="Q81">
        <f ca="1">DATEDIF(Table1[[#This Row],[Joining Date]],TODAY(),"Y")</f>
        <v>10</v>
      </c>
      <c r="R81" t="str">
        <f ca="1">IF(YEAR(Table1[[#This Row],[Joining Date]])=YEAR(TODAY()),"Yes","No")</f>
        <v>No</v>
      </c>
      <c r="S81" t="str">
        <f ca="1">IF(Table1[[#This Row],[Experience]]&gt;5,"Yes","No")</f>
        <v>Yes</v>
      </c>
      <c r="T81" t="str">
        <f>TEXT(Table1[[#This Row],[Joining Date]],"mmmm")</f>
        <v>December</v>
      </c>
      <c r="U81" t="str">
        <f>TEXT(Table1[[#This Row],[Joining Date]],"yyyy")</f>
        <v>2015</v>
      </c>
      <c r="V81" s="5">
        <f ca="1">TODAY()-Table1[[#This Row],[Joining Date]]</f>
        <v>3874</v>
      </c>
      <c r="W81" t="str">
        <f>LEFT(Table1[[#This Row],[Employee Name]],FIND(" ",Table1[[#This Row],[Employee Name]])-1)</f>
        <v>Tarun</v>
      </c>
      <c r="X81" t="str">
        <f>RIGHT(Table1[[#This Row],[Employee Name]],LEN(Table1[[#This Row],[Employee Name]])-FIND(" ",Table1[[#This Row],[Employee Name]]))</f>
        <v>Verma</v>
      </c>
      <c r="Y81" t="str">
        <f>Table1[[#This Row],[Department]]&amp;"-"&amp;Table1[[#This Row],[Employee ID]]</f>
        <v>IT-E02063</v>
      </c>
      <c r="Z81" t="str">
        <f>LEFT(Table1[[#This Row],[Department]],3)</f>
        <v>IT</v>
      </c>
      <c r="AA81" t="str">
        <f>_xlfn.XLOOKUP(Table1[[#This Row],[Manager ID]],MANAGERS!A:A,MANAGERS!B:B)</f>
        <v>Manager_10</v>
      </c>
      <c r="AB81" t="str" cm="1">
        <f t="array" ref="AB81">_xlfn.XLOOKUP(Table1[[#This Row],[Manager ID]],Table2[[#All],[Manager ID]],Table2[[#All],[Department Head]])</f>
        <v>HR</v>
      </c>
      <c r="AC81" s="2">
        <f>_xlfn.XLOOKUP(Table1[[#This Row],[City]],L:L,O:O)</f>
        <v>0.24036902712549932</v>
      </c>
      <c r="AD81" t="str" cm="1">
        <f t="array" ref="AD81">_xlfn.IFS(Table1[[#This Row],[Performance Score]]&gt;=90,"Excellent",Table1[[#This Row],[Performance Score]]&gt;=75,"Good",Table1[[#This Row],[Performance Score]]&gt;=60,"Average",Table1[[#This Row],[Performance Score]]&lt;=60,"Need Improvement")</f>
        <v>Average</v>
      </c>
      <c r="AE81" t="str">
        <f>IF(AND(Table1[[#This Row],[Attendance %]]&gt;=80,(Table1[[#This Row],[Performance Score]]&gt;=80)),"Eligible","Not Eligible")</f>
        <v>Not Eligible</v>
      </c>
      <c r="AF81" t="str">
        <f>IF(Table1[[#This Row],[Performance Score]]&gt;=80,"High Performer","Low Performer")</f>
        <v>Low Performer</v>
      </c>
      <c r="AG81" t="str" cm="1">
        <f t="array" aca="1" ref="AG81" ca="1">_xlfn.IFS(Table1[[#This Row],[Experience]]&lt;=3,"Junior",Table1[[#This Row],[Experience]]&lt;=7,"Mid Level",Table1[[#This Row],[Experience]]&gt;=7,"Senior")</f>
        <v>Senior</v>
      </c>
      <c r="AH81" t="str">
        <f>IF(Table1[[#This Row],[Attendance %]]&gt;75,"OK","Below 75")</f>
        <v>Below 75</v>
      </c>
      <c r="AI81" t="b">
        <f>ISBLANK(Table1[[#This Row],[Employee ID]])</f>
        <v>0</v>
      </c>
      <c r="AJ81" t="b">
        <f>ISNUMBER(Table1[[#This Row],[Total Salary  ]])</f>
        <v>1</v>
      </c>
      <c r="AK81" t="str">
        <f>IFERROR(_xlfn.XLOOKUP(Table1[[#This Row],[Manager ID]],MANAGERS!A:A,MANAGERS!B:B),"Not Found")</f>
        <v>Manager_10</v>
      </c>
    </row>
    <row r="82" spans="1:37" x14ac:dyDescent="0.2">
      <c r="A82" t="s">
        <v>266</v>
      </c>
      <c r="B82" t="s">
        <v>60</v>
      </c>
      <c r="C82" t="s">
        <v>21</v>
      </c>
      <c r="D82" t="s">
        <v>43</v>
      </c>
      <c r="E82" t="s">
        <v>51</v>
      </c>
      <c r="F82" s="1">
        <v>44185</v>
      </c>
      <c r="G82" s="1">
        <v>37246</v>
      </c>
      <c r="H82">
        <v>117895</v>
      </c>
      <c r="I82">
        <v>23445</v>
      </c>
      <c r="J82">
        <v>79</v>
      </c>
      <c r="K82">
        <v>70</v>
      </c>
      <c r="L82" t="s">
        <v>34</v>
      </c>
      <c r="M82">
        <v>101</v>
      </c>
      <c r="N82">
        <f>Table1[[#This Row],[Basic Salary]]+Table1[[#This Row],[Bonus]]</f>
        <v>141340</v>
      </c>
      <c r="O82" s="2">
        <f>Table1[[#This Row],[Bonus]]/Table1[[#This Row],[Basic Salary]]</f>
        <v>0.19886339539420672</v>
      </c>
      <c r="P82">
        <f ca="1">DATEDIF(Table1[[#This Row],[Date of Birth]],TODAY(),"Y")</f>
        <v>24</v>
      </c>
      <c r="Q82">
        <f ca="1">DATEDIF(Table1[[#This Row],[Joining Date]],TODAY(),"Y")</f>
        <v>5</v>
      </c>
      <c r="R82" t="str">
        <f ca="1">IF(YEAR(Table1[[#This Row],[Joining Date]])=YEAR(TODAY()),"Yes","No")</f>
        <v>No</v>
      </c>
      <c r="S82" t="str">
        <f ca="1">IF(Table1[[#This Row],[Experience]]&gt;5,"Yes","No")</f>
        <v>No</v>
      </c>
      <c r="T82" t="str">
        <f>TEXT(Table1[[#This Row],[Joining Date]],"mmmm")</f>
        <v>December</v>
      </c>
      <c r="U82" t="str">
        <f>TEXT(Table1[[#This Row],[Joining Date]],"yyyy")</f>
        <v>2020</v>
      </c>
      <c r="V82" s="5">
        <f ca="1">TODAY()-Table1[[#This Row],[Joining Date]]</f>
        <v>2054</v>
      </c>
      <c r="W82" t="str">
        <f>LEFT(Table1[[#This Row],[Employee Name]],FIND(" ",Table1[[#This Row],[Employee Name]])-1)</f>
        <v>Gayathri</v>
      </c>
      <c r="X82" t="str">
        <f>RIGHT(Table1[[#This Row],[Employee Name]],LEN(Table1[[#This Row],[Employee Name]])-FIND(" ",Table1[[#This Row],[Employee Name]]))</f>
        <v>Iyer</v>
      </c>
      <c r="Y82" t="str">
        <f>Table1[[#This Row],[Department]]&amp;"-"&amp;Table1[[#This Row],[Employee ID]]</f>
        <v>Operations-E00210</v>
      </c>
      <c r="Z82" t="str">
        <f>LEFT(Table1[[#This Row],[Department]],3)</f>
        <v>Ope</v>
      </c>
      <c r="AA82" t="str">
        <f>_xlfn.XLOOKUP(Table1[[#This Row],[Manager ID]],MANAGERS!A:A,MANAGERS!B:B)</f>
        <v>Manager_1</v>
      </c>
      <c r="AB82" t="str" cm="1">
        <f t="array" ref="AB82">_xlfn.XLOOKUP(Table1[[#This Row],[Manager ID]],Table2[[#All],[Manager ID]],Table2[[#All],[Department Head]])</f>
        <v>Support</v>
      </c>
      <c r="AC82" s="2">
        <f>_xlfn.XLOOKUP(Table1[[#This Row],[City]],L:L,O:O)</f>
        <v>0.24030340748661314</v>
      </c>
      <c r="AD82" t="str" cm="1">
        <f t="array" ref="AD82">_xlfn.IFS(Table1[[#This Row],[Performance Score]]&gt;=90,"Excellent",Table1[[#This Row],[Performance Score]]&gt;=75,"Good",Table1[[#This Row],[Performance Score]]&gt;=60,"Average",Table1[[#This Row],[Performance Score]]&lt;=60,"Need Improvement")</f>
        <v>Average</v>
      </c>
      <c r="AE82" t="str">
        <f>IF(AND(Table1[[#This Row],[Attendance %]]&gt;=80,(Table1[[#This Row],[Performance Score]]&gt;=80)),"Eligible","Not Eligible")</f>
        <v>Not Eligible</v>
      </c>
      <c r="AF82" t="str">
        <f>IF(Table1[[#This Row],[Performance Score]]&gt;=80,"High Performer","Low Performer")</f>
        <v>Low Performer</v>
      </c>
      <c r="AG82" t="str" cm="1">
        <f t="array" aca="1" ref="AG82" ca="1">_xlfn.IFS(Table1[[#This Row],[Experience]]&lt;=3,"Junior",Table1[[#This Row],[Experience]]&lt;=7,"Mid Level",Table1[[#This Row],[Experience]]&gt;=7,"Senior")</f>
        <v>Mid Level</v>
      </c>
      <c r="AH82" t="str">
        <f>IF(Table1[[#This Row],[Attendance %]]&gt;75,"OK","Below 75")</f>
        <v>OK</v>
      </c>
      <c r="AI82" t="b">
        <f>ISBLANK(Table1[[#This Row],[Employee ID]])</f>
        <v>0</v>
      </c>
      <c r="AJ82" t="b">
        <f>ISNUMBER(Table1[[#This Row],[Total Salary  ]])</f>
        <v>1</v>
      </c>
      <c r="AK82" t="str">
        <f>IFERROR(_xlfn.XLOOKUP(Table1[[#This Row],[Manager ID]],MANAGERS!A:A,MANAGERS!B:B),"Not Found")</f>
        <v>Manager_1</v>
      </c>
    </row>
    <row r="83" spans="1:37" x14ac:dyDescent="0.2">
      <c r="A83" t="s">
        <v>4096</v>
      </c>
      <c r="B83" t="s">
        <v>69</v>
      </c>
      <c r="C83" t="s">
        <v>15</v>
      </c>
      <c r="D83" t="s">
        <v>43</v>
      </c>
      <c r="E83" t="s">
        <v>65</v>
      </c>
      <c r="F83" s="1">
        <v>43194</v>
      </c>
      <c r="G83" s="1">
        <v>38055</v>
      </c>
      <c r="H83">
        <v>119952</v>
      </c>
      <c r="I83">
        <v>21366</v>
      </c>
      <c r="J83">
        <v>79</v>
      </c>
      <c r="K83">
        <v>44</v>
      </c>
      <c r="L83" t="s">
        <v>31</v>
      </c>
      <c r="M83">
        <v>106</v>
      </c>
      <c r="N83">
        <f>Table1[[#This Row],[Basic Salary]]+Table1[[#This Row],[Bonus]]</f>
        <v>141318</v>
      </c>
      <c r="O83" s="2">
        <f>Table1[[#This Row],[Bonus]]/Table1[[#This Row],[Basic Salary]]</f>
        <v>0.17812124849939975</v>
      </c>
      <c r="P83">
        <f ca="1">DATEDIF(Table1[[#This Row],[Date of Birth]],TODAY(),"Y")</f>
        <v>22</v>
      </c>
      <c r="Q83">
        <f ca="1">DATEDIF(Table1[[#This Row],[Joining Date]],TODAY(),"Y")</f>
        <v>8</v>
      </c>
      <c r="R83" t="str">
        <f ca="1">IF(YEAR(Table1[[#This Row],[Joining Date]])=YEAR(TODAY()),"Yes","No")</f>
        <v>No</v>
      </c>
      <c r="S83" t="str">
        <f ca="1">IF(Table1[[#This Row],[Experience]]&gt;5,"Yes","No")</f>
        <v>Yes</v>
      </c>
      <c r="T83" t="str">
        <f>TEXT(Table1[[#This Row],[Joining Date]],"mmmm")</f>
        <v>April</v>
      </c>
      <c r="U83" t="str">
        <f>TEXT(Table1[[#This Row],[Joining Date]],"yyyy")</f>
        <v>2018</v>
      </c>
      <c r="V83" s="5">
        <f ca="1">TODAY()-Table1[[#This Row],[Joining Date]]</f>
        <v>3045</v>
      </c>
      <c r="W83" t="str">
        <f>LEFT(Table1[[#This Row],[Employee Name]],FIND(" ",Table1[[#This Row],[Employee Name]])-1)</f>
        <v>Neha</v>
      </c>
      <c r="X83" t="str">
        <f>RIGHT(Table1[[#This Row],[Employee Name]],LEN(Table1[[#This Row],[Employee Name]])-FIND(" ",Table1[[#This Row],[Employee Name]]))</f>
        <v>Kulkarni</v>
      </c>
      <c r="Y83" t="str">
        <f>Table1[[#This Row],[Department]]&amp;"-"&amp;Table1[[#This Row],[Employee ID]]</f>
        <v>Operations-E04040</v>
      </c>
      <c r="Z83" t="str">
        <f>LEFT(Table1[[#This Row],[Department]],3)</f>
        <v>Ope</v>
      </c>
      <c r="AA83" t="str">
        <f>_xlfn.XLOOKUP(Table1[[#This Row],[Manager ID]],MANAGERS!A:A,MANAGERS!B:B)</f>
        <v>Manager_6</v>
      </c>
      <c r="AB83" t="str" cm="1">
        <f t="array" ref="AB83">_xlfn.XLOOKUP(Table1[[#This Row],[Manager ID]],Table2[[#All],[Manager ID]],Table2[[#All],[Department Head]])</f>
        <v>HR</v>
      </c>
      <c r="AC83" s="2">
        <f>_xlfn.XLOOKUP(Table1[[#This Row],[City]],L:L,O:O)</f>
        <v>0.241864189087755</v>
      </c>
      <c r="AD83" t="str" cm="1">
        <f t="array" ref="AD83">_xlfn.IFS(Table1[[#This Row],[Performance Score]]&gt;=90,"Excellent",Table1[[#This Row],[Performance Score]]&gt;=75,"Good",Table1[[#This Row],[Performance Score]]&gt;=60,"Average",Table1[[#This Row],[Performance Score]]&lt;=60,"Need Improvement")</f>
        <v>Need Improvement</v>
      </c>
      <c r="AE83" t="str">
        <f>IF(AND(Table1[[#This Row],[Attendance %]]&gt;=80,(Table1[[#This Row],[Performance Score]]&gt;=80)),"Eligible","Not Eligible")</f>
        <v>Not Eligible</v>
      </c>
      <c r="AF83" t="str">
        <f>IF(Table1[[#This Row],[Performance Score]]&gt;=80,"High Performer","Low Performer")</f>
        <v>Low Performer</v>
      </c>
      <c r="AG83" t="str" cm="1">
        <f t="array" aca="1" ref="AG83" ca="1">_xlfn.IFS(Table1[[#This Row],[Experience]]&lt;=3,"Junior",Table1[[#This Row],[Experience]]&lt;=7,"Mid Level",Table1[[#This Row],[Experience]]&gt;=7,"Senior")</f>
        <v>Senior</v>
      </c>
      <c r="AH83" t="str">
        <f>IF(Table1[[#This Row],[Attendance %]]&gt;75,"OK","Below 75")</f>
        <v>OK</v>
      </c>
      <c r="AI83" t="b">
        <f>ISBLANK(Table1[[#This Row],[Employee ID]])</f>
        <v>0</v>
      </c>
      <c r="AJ83" t="b">
        <f>ISNUMBER(Table1[[#This Row],[Total Salary  ]])</f>
        <v>1</v>
      </c>
      <c r="AK83" t="str">
        <f>IFERROR(_xlfn.XLOOKUP(Table1[[#This Row],[Manager ID]],MANAGERS!A:A,MANAGERS!B:B),"Not Found")</f>
        <v>Manager_6</v>
      </c>
    </row>
    <row r="84" spans="1:37" x14ac:dyDescent="0.2">
      <c r="A84" t="s">
        <v>2968</v>
      </c>
      <c r="B84" t="s">
        <v>62</v>
      </c>
      <c r="C84" t="s">
        <v>15</v>
      </c>
      <c r="D84" t="s">
        <v>43</v>
      </c>
      <c r="E84" t="s">
        <v>17</v>
      </c>
      <c r="F84" s="1">
        <v>44471</v>
      </c>
      <c r="G84" s="1">
        <v>40296</v>
      </c>
      <c r="H84">
        <v>118601</v>
      </c>
      <c r="I84">
        <v>22621</v>
      </c>
      <c r="J84">
        <v>98</v>
      </c>
      <c r="K84">
        <v>40</v>
      </c>
      <c r="L84" t="s">
        <v>27</v>
      </c>
      <c r="M84">
        <v>110</v>
      </c>
      <c r="N84">
        <f>Table1[[#This Row],[Basic Salary]]+Table1[[#This Row],[Bonus]]</f>
        <v>141222</v>
      </c>
      <c r="O84" s="2">
        <f>Table1[[#This Row],[Bonus]]/Table1[[#This Row],[Basic Salary]]</f>
        <v>0.19073194998355833</v>
      </c>
      <c r="P84">
        <f ca="1">DATEDIF(Table1[[#This Row],[Date of Birth]],TODAY(),"Y")</f>
        <v>16</v>
      </c>
      <c r="Q84">
        <f ca="1">DATEDIF(Table1[[#This Row],[Joining Date]],TODAY(),"Y")</f>
        <v>4</v>
      </c>
      <c r="R84" t="str">
        <f ca="1">IF(YEAR(Table1[[#This Row],[Joining Date]])=YEAR(TODAY()),"Yes","No")</f>
        <v>No</v>
      </c>
      <c r="S84" t="str">
        <f ca="1">IF(Table1[[#This Row],[Experience]]&gt;5,"Yes","No")</f>
        <v>No</v>
      </c>
      <c r="T84" t="str">
        <f>TEXT(Table1[[#This Row],[Joining Date]],"mmmm")</f>
        <v>October</v>
      </c>
      <c r="U84" t="str">
        <f>TEXT(Table1[[#This Row],[Joining Date]],"yyyy")</f>
        <v>2021</v>
      </c>
      <c r="V84" s="5">
        <f ca="1">TODAY()-Table1[[#This Row],[Joining Date]]</f>
        <v>1768</v>
      </c>
      <c r="W84" t="str">
        <f>LEFT(Table1[[#This Row],[Employee Name]],FIND(" ",Table1[[#This Row],[Employee Name]])-1)</f>
        <v>Kavya</v>
      </c>
      <c r="X84" t="str">
        <f>RIGHT(Table1[[#This Row],[Employee Name]],LEN(Table1[[#This Row],[Employee Name]])-FIND(" ",Table1[[#This Row],[Employee Name]]))</f>
        <v>Nair</v>
      </c>
      <c r="Y84" t="str">
        <f>Table1[[#This Row],[Department]]&amp;"-"&amp;Table1[[#This Row],[Employee ID]]</f>
        <v>Operations-E02912</v>
      </c>
      <c r="Z84" t="str">
        <f>LEFT(Table1[[#This Row],[Department]],3)</f>
        <v>Ope</v>
      </c>
      <c r="AA84" t="str">
        <f>_xlfn.XLOOKUP(Table1[[#This Row],[Manager ID]],MANAGERS!A:A,MANAGERS!B:B)</f>
        <v>Manager_10</v>
      </c>
      <c r="AB84" t="str" cm="1">
        <f t="array" ref="AB84">_xlfn.XLOOKUP(Table1[[#This Row],[Manager ID]],Table2[[#All],[Manager ID]],Table2[[#All],[Department Head]])</f>
        <v>HR</v>
      </c>
      <c r="AC84" s="2">
        <f>_xlfn.XLOOKUP(Table1[[#This Row],[City]],L:L,O:O)</f>
        <v>0.23674293405114402</v>
      </c>
      <c r="AD84" t="str" cm="1">
        <f t="array" ref="AD84">_xlfn.IFS(Table1[[#This Row],[Performance Score]]&gt;=90,"Excellent",Table1[[#This Row],[Performance Score]]&gt;=75,"Good",Table1[[#This Row],[Performance Score]]&gt;=60,"Average",Table1[[#This Row],[Performance Score]]&lt;=60,"Need Improvement")</f>
        <v>Need Improvement</v>
      </c>
      <c r="AE84" t="str">
        <f>IF(AND(Table1[[#This Row],[Attendance %]]&gt;=80,(Table1[[#This Row],[Performance Score]]&gt;=80)),"Eligible","Not Eligible")</f>
        <v>Not Eligible</v>
      </c>
      <c r="AF84" t="str">
        <f>IF(Table1[[#This Row],[Performance Score]]&gt;=80,"High Performer","Low Performer")</f>
        <v>Low Performer</v>
      </c>
      <c r="AG84" t="str" cm="1">
        <f t="array" aca="1" ref="AG84" ca="1">_xlfn.IFS(Table1[[#This Row],[Experience]]&lt;=3,"Junior",Table1[[#This Row],[Experience]]&lt;=7,"Mid Level",Table1[[#This Row],[Experience]]&gt;=7,"Senior")</f>
        <v>Mid Level</v>
      </c>
      <c r="AH84" t="str">
        <f>IF(Table1[[#This Row],[Attendance %]]&gt;75,"OK","Below 75")</f>
        <v>OK</v>
      </c>
      <c r="AI84" t="b">
        <f>ISBLANK(Table1[[#This Row],[Employee ID]])</f>
        <v>0</v>
      </c>
      <c r="AJ84" t="b">
        <f>ISNUMBER(Table1[[#This Row],[Total Salary  ]])</f>
        <v>1</v>
      </c>
      <c r="AK84" t="str">
        <f>IFERROR(_xlfn.XLOOKUP(Table1[[#This Row],[Manager ID]],MANAGERS!A:A,MANAGERS!B:B),"Not Found")</f>
        <v>Manager_10</v>
      </c>
    </row>
    <row r="85" spans="1:37" x14ac:dyDescent="0.2">
      <c r="A85" t="s">
        <v>2791</v>
      </c>
      <c r="B85" t="s">
        <v>36</v>
      </c>
      <c r="C85" t="s">
        <v>21</v>
      </c>
      <c r="D85" t="s">
        <v>25</v>
      </c>
      <c r="E85" t="s">
        <v>17</v>
      </c>
      <c r="F85" s="1">
        <v>42117</v>
      </c>
      <c r="G85" s="1">
        <v>30787</v>
      </c>
      <c r="H85">
        <v>111934</v>
      </c>
      <c r="I85">
        <v>29220</v>
      </c>
      <c r="J85">
        <v>99</v>
      </c>
      <c r="K85">
        <v>88</v>
      </c>
      <c r="L85" t="s">
        <v>53</v>
      </c>
      <c r="M85">
        <v>103</v>
      </c>
      <c r="N85">
        <f>Table1[[#This Row],[Basic Salary]]+Table1[[#This Row],[Bonus]]</f>
        <v>141154</v>
      </c>
      <c r="O85" s="2">
        <f>Table1[[#This Row],[Bonus]]/Table1[[#This Row],[Basic Salary]]</f>
        <v>0.2610466882269909</v>
      </c>
      <c r="P85">
        <f ca="1">DATEDIF(Table1[[#This Row],[Date of Birth]],TODAY(),"Y")</f>
        <v>42</v>
      </c>
      <c r="Q85">
        <f ca="1">DATEDIF(Table1[[#This Row],[Joining Date]],TODAY(),"Y")</f>
        <v>11</v>
      </c>
      <c r="R85" t="str">
        <f ca="1">IF(YEAR(Table1[[#This Row],[Joining Date]])=YEAR(TODAY()),"Yes","No")</f>
        <v>No</v>
      </c>
      <c r="S85" t="str">
        <f ca="1">IF(Table1[[#This Row],[Experience]]&gt;5,"Yes","No")</f>
        <v>Yes</v>
      </c>
      <c r="T85" t="str">
        <f>TEXT(Table1[[#This Row],[Joining Date]],"mmmm")</f>
        <v>April</v>
      </c>
      <c r="U85" t="str">
        <f>TEXT(Table1[[#This Row],[Joining Date]],"yyyy")</f>
        <v>2015</v>
      </c>
      <c r="V85" s="5">
        <f ca="1">TODAY()-Table1[[#This Row],[Joining Date]]</f>
        <v>4122</v>
      </c>
      <c r="W85" t="str">
        <f>LEFT(Table1[[#This Row],[Employee Name]],FIND(" ",Table1[[#This Row],[Employee Name]])-1)</f>
        <v>Meera</v>
      </c>
      <c r="X85" t="str">
        <f>RIGHT(Table1[[#This Row],[Employee Name]],LEN(Table1[[#This Row],[Employee Name]])-FIND(" ",Table1[[#This Row],[Employee Name]]))</f>
        <v>Joshi</v>
      </c>
      <c r="Y85" t="str">
        <f>Table1[[#This Row],[Department]]&amp;"-"&amp;Table1[[#This Row],[Employee ID]]</f>
        <v>Finance-E02735</v>
      </c>
      <c r="Z85" t="str">
        <f>LEFT(Table1[[#This Row],[Department]],3)</f>
        <v>Fin</v>
      </c>
      <c r="AA85" t="str">
        <f>_xlfn.XLOOKUP(Table1[[#This Row],[Manager ID]],MANAGERS!A:A,MANAGERS!B:B)</f>
        <v>Manager_3</v>
      </c>
      <c r="AB85" t="str" cm="1">
        <f t="array" ref="AB85">_xlfn.XLOOKUP(Table1[[#This Row],[Manager ID]],Table2[[#All],[Manager ID]],Table2[[#All],[Department Head]])</f>
        <v>IT</v>
      </c>
      <c r="AC85" s="2">
        <f>_xlfn.XLOOKUP(Table1[[#This Row],[City]],L:L,O:O)</f>
        <v>0.23685887225230964</v>
      </c>
      <c r="AD85" t="str" cm="1">
        <f t="array" ref="AD85">_xlfn.IFS(Table1[[#This Row],[Performance Score]]&gt;=90,"Excellent",Table1[[#This Row],[Performance Score]]&gt;=75,"Good",Table1[[#This Row],[Performance Score]]&gt;=60,"Average",Table1[[#This Row],[Performance Score]]&lt;=60,"Need Improvement")</f>
        <v>Good</v>
      </c>
      <c r="AE85" t="str">
        <f>IF(AND(Table1[[#This Row],[Attendance %]]&gt;=80,(Table1[[#This Row],[Performance Score]]&gt;=80)),"Eligible","Not Eligible")</f>
        <v>Eligible</v>
      </c>
      <c r="AF85" t="str">
        <f>IF(Table1[[#This Row],[Performance Score]]&gt;=80,"High Performer","Low Performer")</f>
        <v>High Performer</v>
      </c>
      <c r="AG85" t="str" cm="1">
        <f t="array" aca="1" ref="AG85" ca="1">_xlfn.IFS(Table1[[#This Row],[Experience]]&lt;=3,"Junior",Table1[[#This Row],[Experience]]&lt;=7,"Mid Level",Table1[[#This Row],[Experience]]&gt;=7,"Senior")</f>
        <v>Senior</v>
      </c>
      <c r="AH85" t="str">
        <f>IF(Table1[[#This Row],[Attendance %]]&gt;75,"OK","Below 75")</f>
        <v>OK</v>
      </c>
      <c r="AI85" t="b">
        <f>ISBLANK(Table1[[#This Row],[Employee ID]])</f>
        <v>0</v>
      </c>
      <c r="AJ85" t="b">
        <f>ISNUMBER(Table1[[#This Row],[Total Salary  ]])</f>
        <v>1</v>
      </c>
      <c r="AK85" t="str">
        <f>IFERROR(_xlfn.XLOOKUP(Table1[[#This Row],[Manager ID]],MANAGERS!A:A,MANAGERS!B:B),"Not Found")</f>
        <v>Manager_3</v>
      </c>
    </row>
    <row r="86" spans="1:37" x14ac:dyDescent="0.2">
      <c r="A86" t="s">
        <v>397</v>
      </c>
      <c r="B86" t="s">
        <v>20</v>
      </c>
      <c r="C86" t="s">
        <v>15</v>
      </c>
      <c r="D86" t="s">
        <v>46</v>
      </c>
      <c r="E86" t="s">
        <v>17</v>
      </c>
      <c r="F86" s="1">
        <v>43251</v>
      </c>
      <c r="G86" s="1">
        <v>40766</v>
      </c>
      <c r="H86">
        <v>116341</v>
      </c>
      <c r="I86">
        <v>24769</v>
      </c>
      <c r="J86">
        <v>62</v>
      </c>
      <c r="K86">
        <v>53</v>
      </c>
      <c r="L86" t="s">
        <v>34</v>
      </c>
      <c r="M86">
        <v>111</v>
      </c>
      <c r="N86">
        <f>Table1[[#This Row],[Basic Salary]]+Table1[[#This Row],[Bonus]]</f>
        <v>141110</v>
      </c>
      <c r="O86" s="2">
        <f>Table1[[#This Row],[Bonus]]/Table1[[#This Row],[Basic Salary]]</f>
        <v>0.21290000945496429</v>
      </c>
      <c r="P86">
        <f ca="1">DATEDIF(Table1[[#This Row],[Date of Birth]],TODAY(),"Y")</f>
        <v>14</v>
      </c>
      <c r="Q86">
        <f ca="1">DATEDIF(Table1[[#This Row],[Joining Date]],TODAY(),"Y")</f>
        <v>8</v>
      </c>
      <c r="R86" t="str">
        <f ca="1">IF(YEAR(Table1[[#This Row],[Joining Date]])=YEAR(TODAY()),"Yes","No")</f>
        <v>No</v>
      </c>
      <c r="S86" t="str">
        <f ca="1">IF(Table1[[#This Row],[Experience]]&gt;5,"Yes","No")</f>
        <v>Yes</v>
      </c>
      <c r="T86" t="str">
        <f>TEXT(Table1[[#This Row],[Joining Date]],"mmmm")</f>
        <v>May</v>
      </c>
      <c r="U86" t="str">
        <f>TEXT(Table1[[#This Row],[Joining Date]],"yyyy")</f>
        <v>2018</v>
      </c>
      <c r="V86" s="5">
        <f ca="1">TODAY()-Table1[[#This Row],[Joining Date]]</f>
        <v>2988</v>
      </c>
      <c r="W86" t="str">
        <f>LEFT(Table1[[#This Row],[Employee Name]],FIND(" ",Table1[[#This Row],[Employee Name]])-1)</f>
        <v>Rahul</v>
      </c>
      <c r="X86" t="str">
        <f>RIGHT(Table1[[#This Row],[Employee Name]],LEN(Table1[[#This Row],[Employee Name]])-FIND(" ",Table1[[#This Row],[Employee Name]]))</f>
        <v>Verma</v>
      </c>
      <c r="Y86" t="str">
        <f>Table1[[#This Row],[Department]]&amp;"-"&amp;Table1[[#This Row],[Employee ID]]</f>
        <v>Support-E00341</v>
      </c>
      <c r="Z86" t="str">
        <f>LEFT(Table1[[#This Row],[Department]],3)</f>
        <v>Sup</v>
      </c>
      <c r="AA86" t="str">
        <f>_xlfn.XLOOKUP(Table1[[#This Row],[Manager ID]],MANAGERS!A:A,MANAGERS!B:B)</f>
        <v>Manager_11</v>
      </c>
      <c r="AB86" t="str" cm="1">
        <f t="array" ref="AB86">_xlfn.XLOOKUP(Table1[[#This Row],[Manager ID]],Table2[[#All],[Manager ID]],Table2[[#All],[Department Head]])</f>
        <v>Marketing</v>
      </c>
      <c r="AC86" s="2">
        <f>_xlfn.XLOOKUP(Table1[[#This Row],[City]],L:L,O:O)</f>
        <v>0.24030340748661314</v>
      </c>
      <c r="AD86" t="str" cm="1">
        <f t="array" ref="AD86">_xlfn.IFS(Table1[[#This Row],[Performance Score]]&gt;=90,"Excellent",Table1[[#This Row],[Performance Score]]&gt;=75,"Good",Table1[[#This Row],[Performance Score]]&gt;=60,"Average",Table1[[#This Row],[Performance Score]]&lt;=60,"Need Improvement")</f>
        <v>Need Improvement</v>
      </c>
      <c r="AE86" t="str">
        <f>IF(AND(Table1[[#This Row],[Attendance %]]&gt;=80,(Table1[[#This Row],[Performance Score]]&gt;=80)),"Eligible","Not Eligible")</f>
        <v>Not Eligible</v>
      </c>
      <c r="AF86" t="str">
        <f>IF(Table1[[#This Row],[Performance Score]]&gt;=80,"High Performer","Low Performer")</f>
        <v>Low Performer</v>
      </c>
      <c r="AG86" t="str" cm="1">
        <f t="array" aca="1" ref="AG86" ca="1">_xlfn.IFS(Table1[[#This Row],[Experience]]&lt;=3,"Junior",Table1[[#This Row],[Experience]]&lt;=7,"Mid Level",Table1[[#This Row],[Experience]]&gt;=7,"Senior")</f>
        <v>Senior</v>
      </c>
      <c r="AH86" t="str">
        <f>IF(Table1[[#This Row],[Attendance %]]&gt;75,"OK","Below 75")</f>
        <v>Below 75</v>
      </c>
      <c r="AI86" t="b">
        <f>ISBLANK(Table1[[#This Row],[Employee ID]])</f>
        <v>0</v>
      </c>
      <c r="AJ86" t="b">
        <f>ISNUMBER(Table1[[#This Row],[Total Salary  ]])</f>
        <v>1</v>
      </c>
      <c r="AK86" t="str">
        <f>IFERROR(_xlfn.XLOOKUP(Table1[[#This Row],[Manager ID]],MANAGERS!A:A,MANAGERS!B:B),"Not Found")</f>
        <v>Manager_11</v>
      </c>
    </row>
    <row r="87" spans="1:37" x14ac:dyDescent="0.2">
      <c r="A87" t="s">
        <v>3408</v>
      </c>
      <c r="B87" t="s">
        <v>129</v>
      </c>
      <c r="C87" t="s">
        <v>15</v>
      </c>
      <c r="D87" t="s">
        <v>25</v>
      </c>
      <c r="E87" t="s">
        <v>26</v>
      </c>
      <c r="F87" s="1">
        <v>43077</v>
      </c>
      <c r="G87" s="1">
        <v>31127</v>
      </c>
      <c r="H87">
        <v>115476</v>
      </c>
      <c r="I87">
        <v>25571</v>
      </c>
      <c r="J87">
        <v>87</v>
      </c>
      <c r="K87">
        <v>78</v>
      </c>
      <c r="L87" t="s">
        <v>37</v>
      </c>
      <c r="M87">
        <v>114</v>
      </c>
      <c r="N87">
        <f>Table1[[#This Row],[Basic Salary]]+Table1[[#This Row],[Bonus]]</f>
        <v>141047</v>
      </c>
      <c r="O87" s="2">
        <f>Table1[[#This Row],[Bonus]]/Table1[[#This Row],[Basic Salary]]</f>
        <v>0.22143995289064394</v>
      </c>
      <c r="P87">
        <f ca="1">DATEDIF(Table1[[#This Row],[Date of Birth]],TODAY(),"Y")</f>
        <v>41</v>
      </c>
      <c r="Q87">
        <f ca="1">DATEDIF(Table1[[#This Row],[Joining Date]],TODAY(),"Y")</f>
        <v>8</v>
      </c>
      <c r="R87" t="str">
        <f ca="1">IF(YEAR(Table1[[#This Row],[Joining Date]])=YEAR(TODAY()),"Yes","No")</f>
        <v>No</v>
      </c>
      <c r="S87" t="str">
        <f ca="1">IF(Table1[[#This Row],[Experience]]&gt;5,"Yes","No")</f>
        <v>Yes</v>
      </c>
      <c r="T87" t="str">
        <f>TEXT(Table1[[#This Row],[Joining Date]],"mmmm")</f>
        <v>December</v>
      </c>
      <c r="U87" t="str">
        <f>TEXT(Table1[[#This Row],[Joining Date]],"yyyy")</f>
        <v>2017</v>
      </c>
      <c r="V87" s="5">
        <f ca="1">TODAY()-Table1[[#This Row],[Joining Date]]</f>
        <v>3162</v>
      </c>
      <c r="W87" t="str">
        <f>LEFT(Table1[[#This Row],[Employee Name]],FIND(" ",Table1[[#This Row],[Employee Name]])-1)</f>
        <v>Aarav</v>
      </c>
      <c r="X87" t="str">
        <f>RIGHT(Table1[[#This Row],[Employee Name]],LEN(Table1[[#This Row],[Employee Name]])-FIND(" ",Table1[[#This Row],[Employee Name]]))</f>
        <v>Sharma</v>
      </c>
      <c r="Y87" t="str">
        <f>Table1[[#This Row],[Department]]&amp;"-"&amp;Table1[[#This Row],[Employee ID]]</f>
        <v>Finance-E03352</v>
      </c>
      <c r="Z87" t="str">
        <f>LEFT(Table1[[#This Row],[Department]],3)</f>
        <v>Fin</v>
      </c>
      <c r="AA87" t="str">
        <f>_xlfn.XLOOKUP(Table1[[#This Row],[Manager ID]],MANAGERS!A:A,MANAGERS!B:B)</f>
        <v>Manager_14</v>
      </c>
      <c r="AB87" t="str" cm="1">
        <f t="array" ref="AB87">_xlfn.XLOOKUP(Table1[[#This Row],[Manager ID]],Table2[[#All],[Manager ID]],Table2[[#All],[Department Head]])</f>
        <v>Marketing</v>
      </c>
      <c r="AC87" s="2">
        <f>_xlfn.XLOOKUP(Table1[[#This Row],[City]],L:L,O:O)</f>
        <v>0.24036902712549932</v>
      </c>
      <c r="AD87" t="str" cm="1">
        <f t="array" ref="AD87">_xlfn.IFS(Table1[[#This Row],[Performance Score]]&gt;=90,"Excellent",Table1[[#This Row],[Performance Score]]&gt;=75,"Good",Table1[[#This Row],[Performance Score]]&gt;=60,"Average",Table1[[#This Row],[Performance Score]]&lt;=60,"Need Improvement")</f>
        <v>Good</v>
      </c>
      <c r="AE87" t="str">
        <f>IF(AND(Table1[[#This Row],[Attendance %]]&gt;=80,(Table1[[#This Row],[Performance Score]]&gt;=80)),"Eligible","Not Eligible")</f>
        <v>Not Eligible</v>
      </c>
      <c r="AF87" t="str">
        <f>IF(Table1[[#This Row],[Performance Score]]&gt;=80,"High Performer","Low Performer")</f>
        <v>Low Performer</v>
      </c>
      <c r="AG87" t="str" cm="1">
        <f t="array" aca="1" ref="AG87" ca="1">_xlfn.IFS(Table1[[#This Row],[Experience]]&lt;=3,"Junior",Table1[[#This Row],[Experience]]&lt;=7,"Mid Level",Table1[[#This Row],[Experience]]&gt;=7,"Senior")</f>
        <v>Senior</v>
      </c>
      <c r="AH87" t="str">
        <f>IF(Table1[[#This Row],[Attendance %]]&gt;75,"OK","Below 75")</f>
        <v>OK</v>
      </c>
      <c r="AI87" t="b">
        <f>ISBLANK(Table1[[#This Row],[Employee ID]])</f>
        <v>0</v>
      </c>
      <c r="AJ87" t="b">
        <f>ISNUMBER(Table1[[#This Row],[Total Salary  ]])</f>
        <v>1</v>
      </c>
      <c r="AK87" t="str">
        <f>IFERROR(_xlfn.XLOOKUP(Table1[[#This Row],[Manager ID]],MANAGERS!A:A,MANAGERS!B:B),"Not Found")</f>
        <v>Manager_14</v>
      </c>
    </row>
    <row r="88" spans="1:37" x14ac:dyDescent="0.2">
      <c r="A88" t="s">
        <v>4617</v>
      </c>
      <c r="B88" t="s">
        <v>36</v>
      </c>
      <c r="C88" t="s">
        <v>15</v>
      </c>
      <c r="D88" t="s">
        <v>40</v>
      </c>
      <c r="E88" t="s">
        <v>30</v>
      </c>
      <c r="F88" s="1">
        <v>43167</v>
      </c>
      <c r="G88" s="1">
        <v>34873</v>
      </c>
      <c r="H88">
        <v>114415</v>
      </c>
      <c r="I88">
        <v>26613</v>
      </c>
      <c r="J88">
        <v>92</v>
      </c>
      <c r="K88">
        <v>87</v>
      </c>
      <c r="L88" t="s">
        <v>18</v>
      </c>
      <c r="M88">
        <v>105</v>
      </c>
      <c r="N88">
        <f>Table1[[#This Row],[Basic Salary]]+Table1[[#This Row],[Bonus]]</f>
        <v>141028</v>
      </c>
      <c r="O88" s="2">
        <f>Table1[[#This Row],[Bonus]]/Table1[[#This Row],[Basic Salary]]</f>
        <v>0.23260062054800507</v>
      </c>
      <c r="P88">
        <f ca="1">DATEDIF(Table1[[#This Row],[Date of Birth]],TODAY(),"Y")</f>
        <v>31</v>
      </c>
      <c r="Q88">
        <f ca="1">DATEDIF(Table1[[#This Row],[Joining Date]],TODAY(),"Y")</f>
        <v>8</v>
      </c>
      <c r="R88" t="str">
        <f ca="1">IF(YEAR(Table1[[#This Row],[Joining Date]])=YEAR(TODAY()),"Yes","No")</f>
        <v>No</v>
      </c>
      <c r="S88" t="str">
        <f ca="1">IF(Table1[[#This Row],[Experience]]&gt;5,"Yes","No")</f>
        <v>Yes</v>
      </c>
      <c r="T88" t="str">
        <f>TEXT(Table1[[#This Row],[Joining Date]],"mmmm")</f>
        <v>March</v>
      </c>
      <c r="U88" t="str">
        <f>TEXT(Table1[[#This Row],[Joining Date]],"yyyy")</f>
        <v>2018</v>
      </c>
      <c r="V88" s="5">
        <f ca="1">TODAY()-Table1[[#This Row],[Joining Date]]</f>
        <v>3072</v>
      </c>
      <c r="W88" t="str">
        <f>LEFT(Table1[[#This Row],[Employee Name]],FIND(" ",Table1[[#This Row],[Employee Name]])-1)</f>
        <v>Meera</v>
      </c>
      <c r="X88" t="str">
        <f>RIGHT(Table1[[#This Row],[Employee Name]],LEN(Table1[[#This Row],[Employee Name]])-FIND(" ",Table1[[#This Row],[Employee Name]]))</f>
        <v>Joshi</v>
      </c>
      <c r="Y88" t="str">
        <f>Table1[[#This Row],[Department]]&amp;"-"&amp;Table1[[#This Row],[Employee ID]]</f>
        <v>IT-E04561</v>
      </c>
      <c r="Z88" t="str">
        <f>LEFT(Table1[[#This Row],[Department]],3)</f>
        <v>IT</v>
      </c>
      <c r="AA88" t="str">
        <f>_xlfn.XLOOKUP(Table1[[#This Row],[Manager ID]],MANAGERS!A:A,MANAGERS!B:B)</f>
        <v>Manager_5</v>
      </c>
      <c r="AB88" t="str" cm="1">
        <f t="array" ref="AB88">_xlfn.XLOOKUP(Table1[[#This Row],[Manager ID]],Table2[[#All],[Manager ID]],Table2[[#All],[Department Head]])</f>
        <v>Sales</v>
      </c>
      <c r="AC88" s="2">
        <f>_xlfn.XLOOKUP(Table1[[#This Row],[City]],L:L,O:O)</f>
        <v>0.21356479274849693</v>
      </c>
      <c r="AD88" t="str" cm="1">
        <f t="array" ref="AD88">_xlfn.IFS(Table1[[#This Row],[Performance Score]]&gt;=90,"Excellent",Table1[[#This Row],[Performance Score]]&gt;=75,"Good",Table1[[#This Row],[Performance Score]]&gt;=60,"Average",Table1[[#This Row],[Performance Score]]&lt;=60,"Need Improvement")</f>
        <v>Good</v>
      </c>
      <c r="AE88" t="str">
        <f>IF(AND(Table1[[#This Row],[Attendance %]]&gt;=80,(Table1[[#This Row],[Performance Score]]&gt;=80)),"Eligible","Not Eligible")</f>
        <v>Eligible</v>
      </c>
      <c r="AF88" t="str">
        <f>IF(Table1[[#This Row],[Performance Score]]&gt;=80,"High Performer","Low Performer")</f>
        <v>High Performer</v>
      </c>
      <c r="AG88" t="str" cm="1">
        <f t="array" aca="1" ref="AG88" ca="1">_xlfn.IFS(Table1[[#This Row],[Experience]]&lt;=3,"Junior",Table1[[#This Row],[Experience]]&lt;=7,"Mid Level",Table1[[#This Row],[Experience]]&gt;=7,"Senior")</f>
        <v>Senior</v>
      </c>
      <c r="AH88" t="str">
        <f>IF(Table1[[#This Row],[Attendance %]]&gt;75,"OK","Below 75")</f>
        <v>OK</v>
      </c>
      <c r="AI88" t="b">
        <f>ISBLANK(Table1[[#This Row],[Employee ID]])</f>
        <v>0</v>
      </c>
      <c r="AJ88" t="b">
        <f>ISNUMBER(Table1[[#This Row],[Total Salary  ]])</f>
        <v>1</v>
      </c>
      <c r="AK88" t="str">
        <f>IFERROR(_xlfn.XLOOKUP(Table1[[#This Row],[Manager ID]],MANAGERS!A:A,MANAGERS!B:B),"Not Found")</f>
        <v>Manager_5</v>
      </c>
    </row>
    <row r="89" spans="1:37" x14ac:dyDescent="0.2">
      <c r="A89" t="s">
        <v>903</v>
      </c>
      <c r="B89" t="s">
        <v>42</v>
      </c>
      <c r="C89" t="s">
        <v>21</v>
      </c>
      <c r="D89" t="s">
        <v>16</v>
      </c>
      <c r="E89" t="s">
        <v>26</v>
      </c>
      <c r="F89" s="1">
        <v>42601</v>
      </c>
      <c r="G89" s="1">
        <v>29383</v>
      </c>
      <c r="H89">
        <v>119060</v>
      </c>
      <c r="I89">
        <v>21952</v>
      </c>
      <c r="J89">
        <v>64</v>
      </c>
      <c r="K89">
        <v>45</v>
      </c>
      <c r="L89" t="s">
        <v>31</v>
      </c>
      <c r="M89">
        <v>111</v>
      </c>
      <c r="N89">
        <f>Table1[[#This Row],[Basic Salary]]+Table1[[#This Row],[Bonus]]</f>
        <v>141012</v>
      </c>
      <c r="O89" s="2">
        <f>Table1[[#This Row],[Bonus]]/Table1[[#This Row],[Basic Salary]]</f>
        <v>0.1843776247270284</v>
      </c>
      <c r="P89">
        <f ca="1">DATEDIF(Table1[[#This Row],[Date of Birth]],TODAY(),"Y")</f>
        <v>46</v>
      </c>
      <c r="Q89">
        <f ca="1">DATEDIF(Table1[[#This Row],[Joining Date]],TODAY(),"Y")</f>
        <v>9</v>
      </c>
      <c r="R89" t="str">
        <f ca="1">IF(YEAR(Table1[[#This Row],[Joining Date]])=YEAR(TODAY()),"Yes","No")</f>
        <v>No</v>
      </c>
      <c r="S89" t="str">
        <f ca="1">IF(Table1[[#This Row],[Experience]]&gt;5,"Yes","No")</f>
        <v>Yes</v>
      </c>
      <c r="T89" t="str">
        <f>TEXT(Table1[[#This Row],[Joining Date]],"mmmm")</f>
        <v>August</v>
      </c>
      <c r="U89" t="str">
        <f>TEXT(Table1[[#This Row],[Joining Date]],"yyyy")</f>
        <v>2016</v>
      </c>
      <c r="V89" s="5">
        <f ca="1">TODAY()-Table1[[#This Row],[Joining Date]]</f>
        <v>3638</v>
      </c>
      <c r="W89" t="str">
        <f>LEFT(Table1[[#This Row],[Employee Name]],FIND(" ",Table1[[#This Row],[Employee Name]])-1)</f>
        <v>Krishna</v>
      </c>
      <c r="X89" t="str">
        <f>RIGHT(Table1[[#This Row],[Employee Name]],LEN(Table1[[#This Row],[Employee Name]])-FIND(" ",Table1[[#This Row],[Employee Name]]))</f>
        <v>Chaitanya</v>
      </c>
      <c r="Y89" t="str">
        <f>Table1[[#This Row],[Department]]&amp;"-"&amp;Table1[[#This Row],[Employee ID]]</f>
        <v>HR-E00847</v>
      </c>
      <c r="Z89" t="str">
        <f>LEFT(Table1[[#This Row],[Department]],3)</f>
        <v>HR</v>
      </c>
      <c r="AA89" t="str">
        <f>_xlfn.XLOOKUP(Table1[[#This Row],[Manager ID]],MANAGERS!A:A,MANAGERS!B:B)</f>
        <v>Manager_11</v>
      </c>
      <c r="AB89" t="str" cm="1">
        <f t="array" ref="AB89">_xlfn.XLOOKUP(Table1[[#This Row],[Manager ID]],Table2[[#All],[Manager ID]],Table2[[#All],[Department Head]])</f>
        <v>Marketing</v>
      </c>
      <c r="AC89" s="2">
        <f>_xlfn.XLOOKUP(Table1[[#This Row],[City]],L:L,O:O)</f>
        <v>0.241864189087755</v>
      </c>
      <c r="AD89" t="str" cm="1">
        <f t="array" ref="AD89">_xlfn.IFS(Table1[[#This Row],[Performance Score]]&gt;=90,"Excellent",Table1[[#This Row],[Performance Score]]&gt;=75,"Good",Table1[[#This Row],[Performance Score]]&gt;=60,"Average",Table1[[#This Row],[Performance Score]]&lt;=60,"Need Improvement")</f>
        <v>Need Improvement</v>
      </c>
      <c r="AE89" t="str">
        <f>IF(AND(Table1[[#This Row],[Attendance %]]&gt;=80,(Table1[[#This Row],[Performance Score]]&gt;=80)),"Eligible","Not Eligible")</f>
        <v>Not Eligible</v>
      </c>
      <c r="AF89" t="str">
        <f>IF(Table1[[#This Row],[Performance Score]]&gt;=80,"High Performer","Low Performer")</f>
        <v>Low Performer</v>
      </c>
      <c r="AG89" t="str" cm="1">
        <f t="array" aca="1" ref="AG89" ca="1">_xlfn.IFS(Table1[[#This Row],[Experience]]&lt;=3,"Junior",Table1[[#This Row],[Experience]]&lt;=7,"Mid Level",Table1[[#This Row],[Experience]]&gt;=7,"Senior")</f>
        <v>Senior</v>
      </c>
      <c r="AH89" t="str">
        <f>IF(Table1[[#This Row],[Attendance %]]&gt;75,"OK","Below 75")</f>
        <v>Below 75</v>
      </c>
      <c r="AI89" t="b">
        <f>ISBLANK(Table1[[#This Row],[Employee ID]])</f>
        <v>0</v>
      </c>
      <c r="AJ89" t="b">
        <f>ISNUMBER(Table1[[#This Row],[Total Salary  ]])</f>
        <v>1</v>
      </c>
      <c r="AK89" t="str">
        <f>IFERROR(_xlfn.XLOOKUP(Table1[[#This Row],[Manager ID]],MANAGERS!A:A,MANAGERS!B:B),"Not Found")</f>
        <v>Manager_11</v>
      </c>
    </row>
    <row r="90" spans="1:37" x14ac:dyDescent="0.2">
      <c r="A90" t="s">
        <v>4576</v>
      </c>
      <c r="B90" t="s">
        <v>89</v>
      </c>
      <c r="C90" t="s">
        <v>21</v>
      </c>
      <c r="D90" t="s">
        <v>81</v>
      </c>
      <c r="E90" t="s">
        <v>22</v>
      </c>
      <c r="F90" s="1">
        <v>45244</v>
      </c>
      <c r="G90" s="1">
        <v>30126</v>
      </c>
      <c r="H90">
        <v>114930</v>
      </c>
      <c r="I90">
        <v>26056</v>
      </c>
      <c r="J90">
        <v>78</v>
      </c>
      <c r="K90">
        <v>57</v>
      </c>
      <c r="L90" t="s">
        <v>31</v>
      </c>
      <c r="M90">
        <v>102</v>
      </c>
      <c r="N90">
        <f>Table1[[#This Row],[Basic Salary]]+Table1[[#This Row],[Bonus]]</f>
        <v>140986</v>
      </c>
      <c r="O90" s="2">
        <f>Table1[[#This Row],[Bonus]]/Table1[[#This Row],[Basic Salary]]</f>
        <v>0.22671191159836424</v>
      </c>
      <c r="P90">
        <f ca="1">DATEDIF(Table1[[#This Row],[Date of Birth]],TODAY(),"Y")</f>
        <v>44</v>
      </c>
      <c r="Q90">
        <f ca="1">DATEDIF(Table1[[#This Row],[Joining Date]],TODAY(),"Y")</f>
        <v>2</v>
      </c>
      <c r="R90" t="str">
        <f ca="1">IF(YEAR(Table1[[#This Row],[Joining Date]])=YEAR(TODAY()),"Yes","No")</f>
        <v>No</v>
      </c>
      <c r="S90" t="str">
        <f ca="1">IF(Table1[[#This Row],[Experience]]&gt;5,"Yes","No")</f>
        <v>No</v>
      </c>
      <c r="T90" t="str">
        <f>TEXT(Table1[[#This Row],[Joining Date]],"mmmm")</f>
        <v>November</v>
      </c>
      <c r="U90" t="str">
        <f>TEXT(Table1[[#This Row],[Joining Date]],"yyyy")</f>
        <v>2023</v>
      </c>
      <c r="V90" s="5">
        <f ca="1">TODAY()-Table1[[#This Row],[Joining Date]]</f>
        <v>995</v>
      </c>
      <c r="W90" t="str">
        <f>LEFT(Table1[[#This Row],[Employee Name]],FIND(" ",Table1[[#This Row],[Employee Name]])-1)</f>
        <v>Tarun</v>
      </c>
      <c r="X90" t="str">
        <f>RIGHT(Table1[[#This Row],[Employee Name]],LEN(Table1[[#This Row],[Employee Name]])-FIND(" ",Table1[[#This Row],[Employee Name]]))</f>
        <v>Verma</v>
      </c>
      <c r="Y90" t="str">
        <f>Table1[[#This Row],[Department]]&amp;"-"&amp;Table1[[#This Row],[Employee ID]]</f>
        <v>Sales-E04520</v>
      </c>
      <c r="Z90" t="str">
        <f>LEFT(Table1[[#This Row],[Department]],3)</f>
        <v>Sal</v>
      </c>
      <c r="AA90" t="str">
        <f>_xlfn.XLOOKUP(Table1[[#This Row],[Manager ID]],MANAGERS!A:A,MANAGERS!B:B)</f>
        <v>Manager_2</v>
      </c>
      <c r="AB90" t="str" cm="1">
        <f t="array" ref="AB90">_xlfn.XLOOKUP(Table1[[#This Row],[Manager ID]],Table2[[#All],[Manager ID]],Table2[[#All],[Department Head]])</f>
        <v>Sales</v>
      </c>
      <c r="AC90" s="2">
        <f>_xlfn.XLOOKUP(Table1[[#This Row],[City]],L:L,O:O)</f>
        <v>0.241864189087755</v>
      </c>
      <c r="AD90" t="str" cm="1">
        <f t="array" ref="AD90">_xlfn.IFS(Table1[[#This Row],[Performance Score]]&gt;=90,"Excellent",Table1[[#This Row],[Performance Score]]&gt;=75,"Good",Table1[[#This Row],[Performance Score]]&gt;=60,"Average",Table1[[#This Row],[Performance Score]]&lt;=60,"Need Improvement")</f>
        <v>Need Improvement</v>
      </c>
      <c r="AE90" t="str">
        <f>IF(AND(Table1[[#This Row],[Attendance %]]&gt;=80,(Table1[[#This Row],[Performance Score]]&gt;=80)),"Eligible","Not Eligible")</f>
        <v>Not Eligible</v>
      </c>
      <c r="AF90" t="str">
        <f>IF(Table1[[#This Row],[Performance Score]]&gt;=80,"High Performer","Low Performer")</f>
        <v>Low Performer</v>
      </c>
      <c r="AG90" t="str" cm="1">
        <f t="array" aca="1" ref="AG90" ca="1">_xlfn.IFS(Table1[[#This Row],[Experience]]&lt;=3,"Junior",Table1[[#This Row],[Experience]]&lt;=7,"Mid Level",Table1[[#This Row],[Experience]]&gt;=7,"Senior")</f>
        <v>Junior</v>
      </c>
      <c r="AH90" t="str">
        <f>IF(Table1[[#This Row],[Attendance %]]&gt;75,"OK","Below 75")</f>
        <v>OK</v>
      </c>
      <c r="AI90" t="b">
        <f>ISBLANK(Table1[[#This Row],[Employee ID]])</f>
        <v>0</v>
      </c>
      <c r="AJ90" t="b">
        <f>ISNUMBER(Table1[[#This Row],[Total Salary  ]])</f>
        <v>1</v>
      </c>
      <c r="AK90" t="str">
        <f>IFERROR(_xlfn.XLOOKUP(Table1[[#This Row],[Manager ID]],MANAGERS!A:A,MANAGERS!B:B),"Not Found")</f>
        <v>Manager_2</v>
      </c>
    </row>
    <row r="91" spans="1:37" x14ac:dyDescent="0.2">
      <c r="A91" t="s">
        <v>1827</v>
      </c>
      <c r="B91" t="s">
        <v>93</v>
      </c>
      <c r="C91" t="s">
        <v>21</v>
      </c>
      <c r="D91" t="s">
        <v>33</v>
      </c>
      <c r="E91" t="s">
        <v>30</v>
      </c>
      <c r="F91" s="1">
        <v>44221</v>
      </c>
      <c r="G91" s="1">
        <v>31957</v>
      </c>
      <c r="H91">
        <v>111153</v>
      </c>
      <c r="I91">
        <v>29816</v>
      </c>
      <c r="J91">
        <v>60</v>
      </c>
      <c r="K91">
        <v>99</v>
      </c>
      <c r="L91" t="s">
        <v>34</v>
      </c>
      <c r="M91">
        <v>116</v>
      </c>
      <c r="N91">
        <f>Table1[[#This Row],[Basic Salary]]+Table1[[#This Row],[Bonus]]</f>
        <v>140969</v>
      </c>
      <c r="O91" s="2">
        <f>Table1[[#This Row],[Bonus]]/Table1[[#This Row],[Basic Salary]]</f>
        <v>0.26824287243709122</v>
      </c>
      <c r="P91">
        <f ca="1">DATEDIF(Table1[[#This Row],[Date of Birth]],TODAY(),"Y")</f>
        <v>39</v>
      </c>
      <c r="Q91">
        <f ca="1">DATEDIF(Table1[[#This Row],[Joining Date]],TODAY(),"Y")</f>
        <v>5</v>
      </c>
      <c r="R91" t="str">
        <f ca="1">IF(YEAR(Table1[[#This Row],[Joining Date]])=YEAR(TODAY()),"Yes","No")</f>
        <v>No</v>
      </c>
      <c r="S91" t="str">
        <f ca="1">IF(Table1[[#This Row],[Experience]]&gt;5,"Yes","No")</f>
        <v>No</v>
      </c>
      <c r="T91" t="str">
        <f>TEXT(Table1[[#This Row],[Joining Date]],"mmmm")</f>
        <v>January</v>
      </c>
      <c r="U91" t="str">
        <f>TEXT(Table1[[#This Row],[Joining Date]],"yyyy")</f>
        <v>2021</v>
      </c>
      <c r="V91" s="5">
        <f ca="1">TODAY()-Table1[[#This Row],[Joining Date]]</f>
        <v>2018</v>
      </c>
      <c r="W91" t="str">
        <f>LEFT(Table1[[#This Row],[Employee Name]],FIND(" ",Table1[[#This Row],[Employee Name]])-1)</f>
        <v>Priya</v>
      </c>
      <c r="X91" t="str">
        <f>RIGHT(Table1[[#This Row],[Employee Name]],LEN(Table1[[#This Row],[Employee Name]])-FIND(" ",Table1[[#This Row],[Employee Name]]))</f>
        <v>Reddy</v>
      </c>
      <c r="Y91" t="str">
        <f>Table1[[#This Row],[Department]]&amp;"-"&amp;Table1[[#This Row],[Employee ID]]</f>
        <v>Marketing-E01771</v>
      </c>
      <c r="Z91" t="str">
        <f>LEFT(Table1[[#This Row],[Department]],3)</f>
        <v>Mar</v>
      </c>
      <c r="AA91" t="str">
        <f>_xlfn.XLOOKUP(Table1[[#This Row],[Manager ID]],MANAGERS!A:A,MANAGERS!B:B)</f>
        <v>Manager_16</v>
      </c>
      <c r="AB91" t="str" cm="1">
        <f t="array" ref="AB91">_xlfn.XLOOKUP(Table1[[#This Row],[Manager ID]],Table2[[#All],[Manager ID]],Table2[[#All],[Department Head]])</f>
        <v>Sales</v>
      </c>
      <c r="AC91" s="2">
        <f>_xlfn.XLOOKUP(Table1[[#This Row],[City]],L:L,O:O)</f>
        <v>0.24030340748661314</v>
      </c>
      <c r="AD91" t="str" cm="1">
        <f t="array" ref="AD91">_xlfn.IFS(Table1[[#This Row],[Performance Score]]&gt;=90,"Excellent",Table1[[#This Row],[Performance Score]]&gt;=75,"Good",Table1[[#This Row],[Performance Score]]&gt;=60,"Average",Table1[[#This Row],[Performance Score]]&lt;=60,"Need Improvement")</f>
        <v>Excellent</v>
      </c>
      <c r="AE91" t="str">
        <f>IF(AND(Table1[[#This Row],[Attendance %]]&gt;=80,(Table1[[#This Row],[Performance Score]]&gt;=80)),"Eligible","Not Eligible")</f>
        <v>Not Eligible</v>
      </c>
      <c r="AF91" t="str">
        <f>IF(Table1[[#This Row],[Performance Score]]&gt;=80,"High Performer","Low Performer")</f>
        <v>High Performer</v>
      </c>
      <c r="AG91" t="str" cm="1">
        <f t="array" aca="1" ref="AG91" ca="1">_xlfn.IFS(Table1[[#This Row],[Experience]]&lt;=3,"Junior",Table1[[#This Row],[Experience]]&lt;=7,"Mid Level",Table1[[#This Row],[Experience]]&gt;=7,"Senior")</f>
        <v>Mid Level</v>
      </c>
      <c r="AH91" t="str">
        <f>IF(Table1[[#This Row],[Attendance %]]&gt;75,"OK","Below 75")</f>
        <v>Below 75</v>
      </c>
      <c r="AI91" t="b">
        <f>ISBLANK(Table1[[#This Row],[Employee ID]])</f>
        <v>0</v>
      </c>
      <c r="AJ91" t="b">
        <f>ISNUMBER(Table1[[#This Row],[Total Salary  ]])</f>
        <v>1</v>
      </c>
      <c r="AK91" t="str">
        <f>IFERROR(_xlfn.XLOOKUP(Table1[[#This Row],[Manager ID]],MANAGERS!A:A,MANAGERS!B:B),"Not Found")</f>
        <v>Manager_16</v>
      </c>
    </row>
    <row r="92" spans="1:37" x14ac:dyDescent="0.2">
      <c r="A92" t="s">
        <v>4281</v>
      </c>
      <c r="B92" t="s">
        <v>42</v>
      </c>
      <c r="C92" t="s">
        <v>21</v>
      </c>
      <c r="D92" t="s">
        <v>43</v>
      </c>
      <c r="E92" t="s">
        <v>51</v>
      </c>
      <c r="F92" s="1">
        <v>42280</v>
      </c>
      <c r="G92" s="1">
        <v>40802</v>
      </c>
      <c r="H92">
        <v>116801</v>
      </c>
      <c r="I92">
        <v>24135</v>
      </c>
      <c r="J92">
        <v>77</v>
      </c>
      <c r="K92">
        <v>60</v>
      </c>
      <c r="L92" t="s">
        <v>34</v>
      </c>
      <c r="M92">
        <v>113</v>
      </c>
      <c r="N92">
        <f>Table1[[#This Row],[Basic Salary]]+Table1[[#This Row],[Bonus]]</f>
        <v>140936</v>
      </c>
      <c r="O92" s="2">
        <f>Table1[[#This Row],[Bonus]]/Table1[[#This Row],[Basic Salary]]</f>
        <v>0.20663350485012971</v>
      </c>
      <c r="P92">
        <f ca="1">DATEDIF(Table1[[#This Row],[Date of Birth]],TODAY(),"Y")</f>
        <v>14</v>
      </c>
      <c r="Q92">
        <f ca="1">DATEDIF(Table1[[#This Row],[Joining Date]],TODAY(),"Y")</f>
        <v>10</v>
      </c>
      <c r="R92" t="str">
        <f ca="1">IF(YEAR(Table1[[#This Row],[Joining Date]])=YEAR(TODAY()),"Yes","No")</f>
        <v>No</v>
      </c>
      <c r="S92" t="str">
        <f ca="1">IF(Table1[[#This Row],[Experience]]&gt;5,"Yes","No")</f>
        <v>Yes</v>
      </c>
      <c r="T92" t="str">
        <f>TEXT(Table1[[#This Row],[Joining Date]],"mmmm")</f>
        <v>October</v>
      </c>
      <c r="U92" t="str">
        <f>TEXT(Table1[[#This Row],[Joining Date]],"yyyy")</f>
        <v>2015</v>
      </c>
      <c r="V92" s="5">
        <f ca="1">TODAY()-Table1[[#This Row],[Joining Date]]</f>
        <v>3959</v>
      </c>
      <c r="W92" t="str">
        <f>LEFT(Table1[[#This Row],[Employee Name]],FIND(" ",Table1[[#This Row],[Employee Name]])-1)</f>
        <v>Krishna</v>
      </c>
      <c r="X92" t="str">
        <f>RIGHT(Table1[[#This Row],[Employee Name]],LEN(Table1[[#This Row],[Employee Name]])-FIND(" ",Table1[[#This Row],[Employee Name]]))</f>
        <v>Chaitanya</v>
      </c>
      <c r="Y92" t="str">
        <f>Table1[[#This Row],[Department]]&amp;"-"&amp;Table1[[#This Row],[Employee ID]]</f>
        <v>Operations-E04225</v>
      </c>
      <c r="Z92" t="str">
        <f>LEFT(Table1[[#This Row],[Department]],3)</f>
        <v>Ope</v>
      </c>
      <c r="AA92" t="str">
        <f>_xlfn.XLOOKUP(Table1[[#This Row],[Manager ID]],MANAGERS!A:A,MANAGERS!B:B)</f>
        <v>Manager_13</v>
      </c>
      <c r="AB92" t="str" cm="1">
        <f t="array" ref="AB92">_xlfn.XLOOKUP(Table1[[#This Row],[Manager ID]],Table2[[#All],[Manager ID]],Table2[[#All],[Department Head]])</f>
        <v>HR</v>
      </c>
      <c r="AC92" s="2">
        <f>_xlfn.XLOOKUP(Table1[[#This Row],[City]],L:L,O:O)</f>
        <v>0.24030340748661314</v>
      </c>
      <c r="AD92" t="str" cm="1">
        <f t="array" ref="AD92">_xlfn.IFS(Table1[[#This Row],[Performance Score]]&gt;=90,"Excellent",Table1[[#This Row],[Performance Score]]&gt;=75,"Good",Table1[[#This Row],[Performance Score]]&gt;=60,"Average",Table1[[#This Row],[Performance Score]]&lt;=60,"Need Improvement")</f>
        <v>Average</v>
      </c>
      <c r="AE92" t="str">
        <f>IF(AND(Table1[[#This Row],[Attendance %]]&gt;=80,(Table1[[#This Row],[Performance Score]]&gt;=80)),"Eligible","Not Eligible")</f>
        <v>Not Eligible</v>
      </c>
      <c r="AF92" t="str">
        <f>IF(Table1[[#This Row],[Performance Score]]&gt;=80,"High Performer","Low Performer")</f>
        <v>Low Performer</v>
      </c>
      <c r="AG92" t="str" cm="1">
        <f t="array" aca="1" ref="AG92" ca="1">_xlfn.IFS(Table1[[#This Row],[Experience]]&lt;=3,"Junior",Table1[[#This Row],[Experience]]&lt;=7,"Mid Level",Table1[[#This Row],[Experience]]&gt;=7,"Senior")</f>
        <v>Senior</v>
      </c>
      <c r="AH92" t="str">
        <f>IF(Table1[[#This Row],[Attendance %]]&gt;75,"OK","Below 75")</f>
        <v>OK</v>
      </c>
      <c r="AI92" t="b">
        <f>ISBLANK(Table1[[#This Row],[Employee ID]])</f>
        <v>0</v>
      </c>
      <c r="AJ92" t="b">
        <f>ISNUMBER(Table1[[#This Row],[Total Salary  ]])</f>
        <v>1</v>
      </c>
      <c r="AK92" t="str">
        <f>IFERROR(_xlfn.XLOOKUP(Table1[[#This Row],[Manager ID]],MANAGERS!A:A,MANAGERS!B:B),"Not Found")</f>
        <v>Manager_13</v>
      </c>
    </row>
    <row r="93" spans="1:37" x14ac:dyDescent="0.2">
      <c r="A93" t="s">
        <v>4014</v>
      </c>
      <c r="B93" t="s">
        <v>71</v>
      </c>
      <c r="C93" t="s">
        <v>15</v>
      </c>
      <c r="D93" t="s">
        <v>33</v>
      </c>
      <c r="E93" t="s">
        <v>22</v>
      </c>
      <c r="F93" s="1">
        <v>43870</v>
      </c>
      <c r="G93" s="1">
        <v>31512</v>
      </c>
      <c r="H93">
        <v>114015</v>
      </c>
      <c r="I93">
        <v>26826</v>
      </c>
      <c r="J93">
        <v>60</v>
      </c>
      <c r="K93">
        <v>99</v>
      </c>
      <c r="L93" t="s">
        <v>31</v>
      </c>
      <c r="M93">
        <v>101</v>
      </c>
      <c r="N93">
        <f>Table1[[#This Row],[Basic Salary]]+Table1[[#This Row],[Bonus]]</f>
        <v>140841</v>
      </c>
      <c r="O93" s="2">
        <f>Table1[[#This Row],[Bonus]]/Table1[[#This Row],[Basic Salary]]</f>
        <v>0.23528483094329694</v>
      </c>
      <c r="P93">
        <f ca="1">DATEDIF(Table1[[#This Row],[Date of Birth]],TODAY(),"Y")</f>
        <v>40</v>
      </c>
      <c r="Q93">
        <f ca="1">DATEDIF(Table1[[#This Row],[Joining Date]],TODAY(),"Y")</f>
        <v>6</v>
      </c>
      <c r="R93" t="str">
        <f ca="1">IF(YEAR(Table1[[#This Row],[Joining Date]])=YEAR(TODAY()),"Yes","No")</f>
        <v>No</v>
      </c>
      <c r="S93" t="str">
        <f ca="1">IF(Table1[[#This Row],[Experience]]&gt;5,"Yes","No")</f>
        <v>Yes</v>
      </c>
      <c r="T93" t="str">
        <f>TEXT(Table1[[#This Row],[Joining Date]],"mmmm")</f>
        <v>February</v>
      </c>
      <c r="U93" t="str">
        <f>TEXT(Table1[[#This Row],[Joining Date]],"yyyy")</f>
        <v>2020</v>
      </c>
      <c r="V93" s="5">
        <f ca="1">TODAY()-Table1[[#This Row],[Joining Date]]</f>
        <v>2369</v>
      </c>
      <c r="W93" t="str">
        <f>LEFT(Table1[[#This Row],[Employee Name]],FIND(" ",Table1[[#This Row],[Employee Name]])-1)</f>
        <v>Sneha</v>
      </c>
      <c r="X93" t="str">
        <f>RIGHT(Table1[[#This Row],[Employee Name]],LEN(Table1[[#This Row],[Employee Name]])-FIND(" ",Table1[[#This Row],[Employee Name]]))</f>
        <v>Iyer</v>
      </c>
      <c r="Y93" t="str">
        <f>Table1[[#This Row],[Department]]&amp;"-"&amp;Table1[[#This Row],[Employee ID]]</f>
        <v>Marketing-E03958</v>
      </c>
      <c r="Z93" t="str">
        <f>LEFT(Table1[[#This Row],[Department]],3)</f>
        <v>Mar</v>
      </c>
      <c r="AA93" t="str">
        <f>_xlfn.XLOOKUP(Table1[[#This Row],[Manager ID]],MANAGERS!A:A,MANAGERS!B:B)</f>
        <v>Manager_1</v>
      </c>
      <c r="AB93" t="str" cm="1">
        <f t="array" ref="AB93">_xlfn.XLOOKUP(Table1[[#This Row],[Manager ID]],Table2[[#All],[Manager ID]],Table2[[#All],[Department Head]])</f>
        <v>Support</v>
      </c>
      <c r="AC93" s="2">
        <f>_xlfn.XLOOKUP(Table1[[#This Row],[City]],L:L,O:O)</f>
        <v>0.241864189087755</v>
      </c>
      <c r="AD93" t="str" cm="1">
        <f t="array" ref="AD93">_xlfn.IFS(Table1[[#This Row],[Performance Score]]&gt;=90,"Excellent",Table1[[#This Row],[Performance Score]]&gt;=75,"Good",Table1[[#This Row],[Performance Score]]&gt;=60,"Average",Table1[[#This Row],[Performance Score]]&lt;=60,"Need Improvement")</f>
        <v>Excellent</v>
      </c>
      <c r="AE93" t="str">
        <f>IF(AND(Table1[[#This Row],[Attendance %]]&gt;=80,(Table1[[#This Row],[Performance Score]]&gt;=80)),"Eligible","Not Eligible")</f>
        <v>Not Eligible</v>
      </c>
      <c r="AF93" t="str">
        <f>IF(Table1[[#This Row],[Performance Score]]&gt;=80,"High Performer","Low Performer")</f>
        <v>High Performer</v>
      </c>
      <c r="AG93" t="str" cm="1">
        <f t="array" aca="1" ref="AG93" ca="1">_xlfn.IFS(Table1[[#This Row],[Experience]]&lt;=3,"Junior",Table1[[#This Row],[Experience]]&lt;=7,"Mid Level",Table1[[#This Row],[Experience]]&gt;=7,"Senior")</f>
        <v>Mid Level</v>
      </c>
      <c r="AH93" t="str">
        <f>IF(Table1[[#This Row],[Attendance %]]&gt;75,"OK","Below 75")</f>
        <v>Below 75</v>
      </c>
      <c r="AI93" t="b">
        <f>ISBLANK(Table1[[#This Row],[Employee ID]])</f>
        <v>0</v>
      </c>
      <c r="AJ93" t="b">
        <f>ISNUMBER(Table1[[#This Row],[Total Salary  ]])</f>
        <v>1</v>
      </c>
      <c r="AK93" t="str">
        <f>IFERROR(_xlfn.XLOOKUP(Table1[[#This Row],[Manager ID]],MANAGERS!A:A,MANAGERS!B:B),"Not Found")</f>
        <v>Manager_1</v>
      </c>
    </row>
    <row r="94" spans="1:37" x14ac:dyDescent="0.2">
      <c r="A94" t="s">
        <v>2529</v>
      </c>
      <c r="B94" t="s">
        <v>45</v>
      </c>
      <c r="C94" t="s">
        <v>15</v>
      </c>
      <c r="D94" t="s">
        <v>16</v>
      </c>
      <c r="E94" t="s">
        <v>51</v>
      </c>
      <c r="F94" s="1">
        <v>44434</v>
      </c>
      <c r="G94" s="1">
        <v>31815</v>
      </c>
      <c r="H94">
        <v>111487</v>
      </c>
      <c r="I94">
        <v>29308</v>
      </c>
      <c r="J94">
        <v>94</v>
      </c>
      <c r="K94">
        <v>97</v>
      </c>
      <c r="L94" t="s">
        <v>31</v>
      </c>
      <c r="M94">
        <v>111</v>
      </c>
      <c r="N94">
        <f>Table1[[#This Row],[Basic Salary]]+Table1[[#This Row],[Bonus]]</f>
        <v>140795</v>
      </c>
      <c r="O94" s="2">
        <f>Table1[[#This Row],[Bonus]]/Table1[[#This Row],[Basic Salary]]</f>
        <v>0.26288266793437798</v>
      </c>
      <c r="P94">
        <f ca="1">DATEDIF(Table1[[#This Row],[Date of Birth]],TODAY(),"Y")</f>
        <v>39</v>
      </c>
      <c r="Q94">
        <f ca="1">DATEDIF(Table1[[#This Row],[Joining Date]],TODAY(),"Y")</f>
        <v>4</v>
      </c>
      <c r="R94" t="str">
        <f ca="1">IF(YEAR(Table1[[#This Row],[Joining Date]])=YEAR(TODAY()),"Yes","No")</f>
        <v>No</v>
      </c>
      <c r="S94" t="str">
        <f ca="1">IF(Table1[[#This Row],[Experience]]&gt;5,"Yes","No")</f>
        <v>No</v>
      </c>
      <c r="T94" t="str">
        <f>TEXT(Table1[[#This Row],[Joining Date]],"mmmm")</f>
        <v>August</v>
      </c>
      <c r="U94" t="str">
        <f>TEXT(Table1[[#This Row],[Joining Date]],"yyyy")</f>
        <v>2021</v>
      </c>
      <c r="V94" s="5">
        <f ca="1">TODAY()-Table1[[#This Row],[Joining Date]]</f>
        <v>1805</v>
      </c>
      <c r="W94" t="str">
        <f>LEFT(Table1[[#This Row],[Employee Name]],FIND(" ",Table1[[#This Row],[Employee Name]])-1)</f>
        <v>Ananya</v>
      </c>
      <c r="X94" t="str">
        <f>RIGHT(Table1[[#This Row],[Employee Name]],LEN(Table1[[#This Row],[Employee Name]])-FIND(" ",Table1[[#This Row],[Employee Name]]))</f>
        <v>Rao</v>
      </c>
      <c r="Y94" t="str">
        <f>Table1[[#This Row],[Department]]&amp;"-"&amp;Table1[[#This Row],[Employee ID]]</f>
        <v>HR-E02473</v>
      </c>
      <c r="Z94" t="str">
        <f>LEFT(Table1[[#This Row],[Department]],3)</f>
        <v>HR</v>
      </c>
      <c r="AA94" t="str">
        <f>_xlfn.XLOOKUP(Table1[[#This Row],[Manager ID]],MANAGERS!A:A,MANAGERS!B:B)</f>
        <v>Manager_11</v>
      </c>
      <c r="AB94" t="str" cm="1">
        <f t="array" ref="AB94">_xlfn.XLOOKUP(Table1[[#This Row],[Manager ID]],Table2[[#All],[Manager ID]],Table2[[#All],[Department Head]])</f>
        <v>Marketing</v>
      </c>
      <c r="AC94" s="2">
        <f>_xlfn.XLOOKUP(Table1[[#This Row],[City]],L:L,O:O)</f>
        <v>0.241864189087755</v>
      </c>
      <c r="AD94" t="str" cm="1">
        <f t="array" ref="AD94">_xlfn.IFS(Table1[[#This Row],[Performance Score]]&gt;=90,"Excellent",Table1[[#This Row],[Performance Score]]&gt;=75,"Good",Table1[[#This Row],[Performance Score]]&gt;=60,"Average",Table1[[#This Row],[Performance Score]]&lt;=60,"Need Improvement")</f>
        <v>Excellent</v>
      </c>
      <c r="AE94" t="str">
        <f>IF(AND(Table1[[#This Row],[Attendance %]]&gt;=80,(Table1[[#This Row],[Performance Score]]&gt;=80)),"Eligible","Not Eligible")</f>
        <v>Eligible</v>
      </c>
      <c r="AF94" t="str">
        <f>IF(Table1[[#This Row],[Performance Score]]&gt;=80,"High Performer","Low Performer")</f>
        <v>High Performer</v>
      </c>
      <c r="AG94" t="str" cm="1">
        <f t="array" aca="1" ref="AG94" ca="1">_xlfn.IFS(Table1[[#This Row],[Experience]]&lt;=3,"Junior",Table1[[#This Row],[Experience]]&lt;=7,"Mid Level",Table1[[#This Row],[Experience]]&gt;=7,"Senior")</f>
        <v>Mid Level</v>
      </c>
      <c r="AH94" t="str">
        <f>IF(Table1[[#This Row],[Attendance %]]&gt;75,"OK","Below 75")</f>
        <v>OK</v>
      </c>
      <c r="AI94" t="b">
        <f>ISBLANK(Table1[[#This Row],[Employee ID]])</f>
        <v>0</v>
      </c>
      <c r="AJ94" t="b">
        <f>ISNUMBER(Table1[[#This Row],[Total Salary  ]])</f>
        <v>1</v>
      </c>
      <c r="AK94" t="str">
        <f>IFERROR(_xlfn.XLOOKUP(Table1[[#This Row],[Manager ID]],MANAGERS!A:A,MANAGERS!B:B),"Not Found")</f>
        <v>Manager_11</v>
      </c>
    </row>
    <row r="95" spans="1:37" x14ac:dyDescent="0.2">
      <c r="A95" t="s">
        <v>4905</v>
      </c>
      <c r="B95" t="s">
        <v>42</v>
      </c>
      <c r="C95" t="s">
        <v>21</v>
      </c>
      <c r="D95" t="s">
        <v>81</v>
      </c>
      <c r="E95" t="s">
        <v>65</v>
      </c>
      <c r="F95" s="1">
        <v>45763</v>
      </c>
      <c r="G95" s="1">
        <v>36283</v>
      </c>
      <c r="H95">
        <v>113303</v>
      </c>
      <c r="I95">
        <v>27472</v>
      </c>
      <c r="J95">
        <v>82</v>
      </c>
      <c r="K95">
        <v>43</v>
      </c>
      <c r="L95" t="s">
        <v>34</v>
      </c>
      <c r="M95">
        <v>111</v>
      </c>
      <c r="N95">
        <f>Table1[[#This Row],[Basic Salary]]+Table1[[#This Row],[Bonus]]</f>
        <v>140775</v>
      </c>
      <c r="O95" s="2">
        <f>Table1[[#This Row],[Bonus]]/Table1[[#This Row],[Basic Salary]]</f>
        <v>0.24246489501601901</v>
      </c>
      <c r="P95">
        <f ca="1">DATEDIF(Table1[[#This Row],[Date of Birth]],TODAY(),"Y")</f>
        <v>27</v>
      </c>
      <c r="Q95">
        <f ca="1">DATEDIF(Table1[[#This Row],[Joining Date]],TODAY(),"Y")</f>
        <v>1</v>
      </c>
      <c r="R95" t="str">
        <f ca="1">IF(YEAR(Table1[[#This Row],[Joining Date]])=YEAR(TODAY()),"Yes","No")</f>
        <v>No</v>
      </c>
      <c r="S95" t="str">
        <f ca="1">IF(Table1[[#This Row],[Experience]]&gt;5,"Yes","No")</f>
        <v>No</v>
      </c>
      <c r="T95" t="str">
        <f>TEXT(Table1[[#This Row],[Joining Date]],"mmmm")</f>
        <v>April</v>
      </c>
      <c r="U95" t="str">
        <f>TEXT(Table1[[#This Row],[Joining Date]],"yyyy")</f>
        <v>2025</v>
      </c>
      <c r="V95" s="5">
        <f ca="1">TODAY()-Table1[[#This Row],[Joining Date]]</f>
        <v>476</v>
      </c>
      <c r="W95" t="str">
        <f>LEFT(Table1[[#This Row],[Employee Name]],FIND(" ",Table1[[#This Row],[Employee Name]])-1)</f>
        <v>Krishna</v>
      </c>
      <c r="X95" t="str">
        <f>RIGHT(Table1[[#This Row],[Employee Name]],LEN(Table1[[#This Row],[Employee Name]])-FIND(" ",Table1[[#This Row],[Employee Name]]))</f>
        <v>Chaitanya</v>
      </c>
      <c r="Y95" t="str">
        <f>Table1[[#This Row],[Department]]&amp;"-"&amp;Table1[[#This Row],[Employee ID]]</f>
        <v>Sales-E04849</v>
      </c>
      <c r="Z95" t="str">
        <f>LEFT(Table1[[#This Row],[Department]],3)</f>
        <v>Sal</v>
      </c>
      <c r="AA95" t="str">
        <f>_xlfn.XLOOKUP(Table1[[#This Row],[Manager ID]],MANAGERS!A:A,MANAGERS!B:B)</f>
        <v>Manager_11</v>
      </c>
      <c r="AB95" t="str" cm="1">
        <f t="array" ref="AB95">_xlfn.XLOOKUP(Table1[[#This Row],[Manager ID]],Table2[[#All],[Manager ID]],Table2[[#All],[Department Head]])</f>
        <v>Marketing</v>
      </c>
      <c r="AC95" s="2">
        <f>_xlfn.XLOOKUP(Table1[[#This Row],[City]],L:L,O:O)</f>
        <v>0.24030340748661314</v>
      </c>
      <c r="AD95" t="str" cm="1">
        <f t="array" ref="AD95">_xlfn.IFS(Table1[[#This Row],[Performance Score]]&gt;=90,"Excellent",Table1[[#This Row],[Performance Score]]&gt;=75,"Good",Table1[[#This Row],[Performance Score]]&gt;=60,"Average",Table1[[#This Row],[Performance Score]]&lt;=60,"Need Improvement")</f>
        <v>Need Improvement</v>
      </c>
      <c r="AE95" t="str">
        <f>IF(AND(Table1[[#This Row],[Attendance %]]&gt;=80,(Table1[[#This Row],[Performance Score]]&gt;=80)),"Eligible","Not Eligible")</f>
        <v>Not Eligible</v>
      </c>
      <c r="AF95" t="str">
        <f>IF(Table1[[#This Row],[Performance Score]]&gt;=80,"High Performer","Low Performer")</f>
        <v>Low Performer</v>
      </c>
      <c r="AG95" t="str" cm="1">
        <f t="array" aca="1" ref="AG95" ca="1">_xlfn.IFS(Table1[[#This Row],[Experience]]&lt;=3,"Junior",Table1[[#This Row],[Experience]]&lt;=7,"Mid Level",Table1[[#This Row],[Experience]]&gt;=7,"Senior")</f>
        <v>Junior</v>
      </c>
      <c r="AH95" t="str">
        <f>IF(Table1[[#This Row],[Attendance %]]&gt;75,"OK","Below 75")</f>
        <v>OK</v>
      </c>
      <c r="AI95" t="b">
        <f>ISBLANK(Table1[[#This Row],[Employee ID]])</f>
        <v>0</v>
      </c>
      <c r="AJ95" t="b">
        <f>ISNUMBER(Table1[[#This Row],[Total Salary  ]])</f>
        <v>1</v>
      </c>
      <c r="AK95" t="str">
        <f>IFERROR(_xlfn.XLOOKUP(Table1[[#This Row],[Manager ID]],MANAGERS!A:A,MANAGERS!B:B),"Not Found")</f>
        <v>Manager_11</v>
      </c>
    </row>
    <row r="96" spans="1:37" x14ac:dyDescent="0.2">
      <c r="A96" t="s">
        <v>2345</v>
      </c>
      <c r="B96" t="s">
        <v>71</v>
      </c>
      <c r="C96" t="s">
        <v>21</v>
      </c>
      <c r="D96" t="s">
        <v>16</v>
      </c>
      <c r="E96" t="s">
        <v>30</v>
      </c>
      <c r="F96" s="1">
        <v>44383</v>
      </c>
      <c r="G96" s="1">
        <v>34140</v>
      </c>
      <c r="H96">
        <v>117055</v>
      </c>
      <c r="I96">
        <v>23713</v>
      </c>
      <c r="J96">
        <v>89</v>
      </c>
      <c r="K96">
        <v>52</v>
      </c>
      <c r="L96" t="s">
        <v>31</v>
      </c>
      <c r="M96">
        <v>110</v>
      </c>
      <c r="N96">
        <f>Table1[[#This Row],[Basic Salary]]+Table1[[#This Row],[Bonus]]</f>
        <v>140768</v>
      </c>
      <c r="O96" s="2">
        <f>Table1[[#This Row],[Bonus]]/Table1[[#This Row],[Basic Salary]]</f>
        <v>0.20257998376831404</v>
      </c>
      <c r="P96">
        <f ca="1">DATEDIF(Table1[[#This Row],[Date of Birth]],TODAY(),"Y")</f>
        <v>33</v>
      </c>
      <c r="Q96">
        <f ca="1">DATEDIF(Table1[[#This Row],[Joining Date]],TODAY(),"Y")</f>
        <v>5</v>
      </c>
      <c r="R96" t="str">
        <f ca="1">IF(YEAR(Table1[[#This Row],[Joining Date]])=YEAR(TODAY()),"Yes","No")</f>
        <v>No</v>
      </c>
      <c r="S96" t="str">
        <f ca="1">IF(Table1[[#This Row],[Experience]]&gt;5,"Yes","No")</f>
        <v>No</v>
      </c>
      <c r="T96" t="str">
        <f>TEXT(Table1[[#This Row],[Joining Date]],"mmmm")</f>
        <v>July</v>
      </c>
      <c r="U96" t="str">
        <f>TEXT(Table1[[#This Row],[Joining Date]],"yyyy")</f>
        <v>2021</v>
      </c>
      <c r="V96" s="5">
        <f ca="1">TODAY()-Table1[[#This Row],[Joining Date]]</f>
        <v>1856</v>
      </c>
      <c r="W96" t="str">
        <f>LEFT(Table1[[#This Row],[Employee Name]],FIND(" ",Table1[[#This Row],[Employee Name]])-1)</f>
        <v>Sneha</v>
      </c>
      <c r="X96" t="str">
        <f>RIGHT(Table1[[#This Row],[Employee Name]],LEN(Table1[[#This Row],[Employee Name]])-FIND(" ",Table1[[#This Row],[Employee Name]]))</f>
        <v>Iyer</v>
      </c>
      <c r="Y96" t="str">
        <f>Table1[[#This Row],[Department]]&amp;"-"&amp;Table1[[#This Row],[Employee ID]]</f>
        <v>HR-E02289</v>
      </c>
      <c r="Z96" t="str">
        <f>LEFT(Table1[[#This Row],[Department]],3)</f>
        <v>HR</v>
      </c>
      <c r="AA96" t="str">
        <f>_xlfn.XLOOKUP(Table1[[#This Row],[Manager ID]],MANAGERS!A:A,MANAGERS!B:B)</f>
        <v>Manager_10</v>
      </c>
      <c r="AB96" t="str" cm="1">
        <f t="array" ref="AB96">_xlfn.XLOOKUP(Table1[[#This Row],[Manager ID]],Table2[[#All],[Manager ID]],Table2[[#All],[Department Head]])</f>
        <v>HR</v>
      </c>
      <c r="AC96" s="2">
        <f>_xlfn.XLOOKUP(Table1[[#This Row],[City]],L:L,O:O)</f>
        <v>0.241864189087755</v>
      </c>
      <c r="AD96" t="str" cm="1">
        <f t="array" ref="AD96">_xlfn.IFS(Table1[[#This Row],[Performance Score]]&gt;=90,"Excellent",Table1[[#This Row],[Performance Score]]&gt;=75,"Good",Table1[[#This Row],[Performance Score]]&gt;=60,"Average",Table1[[#This Row],[Performance Score]]&lt;=60,"Need Improvement")</f>
        <v>Need Improvement</v>
      </c>
      <c r="AE96" t="str">
        <f>IF(AND(Table1[[#This Row],[Attendance %]]&gt;=80,(Table1[[#This Row],[Performance Score]]&gt;=80)),"Eligible","Not Eligible")</f>
        <v>Not Eligible</v>
      </c>
      <c r="AF96" t="str">
        <f>IF(Table1[[#This Row],[Performance Score]]&gt;=80,"High Performer","Low Performer")</f>
        <v>Low Performer</v>
      </c>
      <c r="AG96" t="str" cm="1">
        <f t="array" aca="1" ref="AG96" ca="1">_xlfn.IFS(Table1[[#This Row],[Experience]]&lt;=3,"Junior",Table1[[#This Row],[Experience]]&lt;=7,"Mid Level",Table1[[#This Row],[Experience]]&gt;=7,"Senior")</f>
        <v>Mid Level</v>
      </c>
      <c r="AH96" t="str">
        <f>IF(Table1[[#This Row],[Attendance %]]&gt;75,"OK","Below 75")</f>
        <v>OK</v>
      </c>
      <c r="AI96" t="b">
        <f>ISBLANK(Table1[[#This Row],[Employee ID]])</f>
        <v>0</v>
      </c>
      <c r="AJ96" t="b">
        <f>ISNUMBER(Table1[[#This Row],[Total Salary  ]])</f>
        <v>1</v>
      </c>
      <c r="AK96" t="str">
        <f>IFERROR(_xlfn.XLOOKUP(Table1[[#This Row],[Manager ID]],MANAGERS!A:A,MANAGERS!B:B),"Not Found")</f>
        <v>Manager_10</v>
      </c>
    </row>
    <row r="97" spans="1:37" x14ac:dyDescent="0.2">
      <c r="A97" t="s">
        <v>779</v>
      </c>
      <c r="B97" t="s">
        <v>77</v>
      </c>
      <c r="C97" t="s">
        <v>15</v>
      </c>
      <c r="D97" t="s">
        <v>16</v>
      </c>
      <c r="E97" t="s">
        <v>51</v>
      </c>
      <c r="F97" s="1">
        <v>45484</v>
      </c>
      <c r="G97" s="1">
        <v>36519</v>
      </c>
      <c r="H97">
        <v>113744</v>
      </c>
      <c r="I97">
        <v>27005</v>
      </c>
      <c r="J97">
        <v>65</v>
      </c>
      <c r="K97">
        <v>72</v>
      </c>
      <c r="L97" t="s">
        <v>27</v>
      </c>
      <c r="M97">
        <v>107</v>
      </c>
      <c r="N97">
        <f>Table1[[#This Row],[Basic Salary]]+Table1[[#This Row],[Bonus]]</f>
        <v>140749</v>
      </c>
      <c r="O97" s="2">
        <f>Table1[[#This Row],[Bonus]]/Table1[[#This Row],[Basic Salary]]</f>
        <v>0.2374191166127444</v>
      </c>
      <c r="P97">
        <f ca="1">DATEDIF(Table1[[#This Row],[Date of Birth]],TODAY(),"Y")</f>
        <v>26</v>
      </c>
      <c r="Q97">
        <f ca="1">DATEDIF(Table1[[#This Row],[Joining Date]],TODAY(),"Y")</f>
        <v>2</v>
      </c>
      <c r="R97" t="str">
        <f ca="1">IF(YEAR(Table1[[#This Row],[Joining Date]])=YEAR(TODAY()),"Yes","No")</f>
        <v>No</v>
      </c>
      <c r="S97" t="str">
        <f ca="1">IF(Table1[[#This Row],[Experience]]&gt;5,"Yes","No")</f>
        <v>No</v>
      </c>
      <c r="T97" t="str">
        <f>TEXT(Table1[[#This Row],[Joining Date]],"mmmm")</f>
        <v>July</v>
      </c>
      <c r="U97" t="str">
        <f>TEXT(Table1[[#This Row],[Joining Date]],"yyyy")</f>
        <v>2024</v>
      </c>
      <c r="V97" s="5">
        <f ca="1">TODAY()-Table1[[#This Row],[Joining Date]]</f>
        <v>755</v>
      </c>
      <c r="W97" t="str">
        <f>LEFT(Table1[[#This Row],[Employee Name]],FIND(" ",Table1[[#This Row],[Employee Name]])-1)</f>
        <v>Rohan</v>
      </c>
      <c r="X97" t="str">
        <f>RIGHT(Table1[[#This Row],[Employee Name]],LEN(Table1[[#This Row],[Employee Name]])-FIND(" ",Table1[[#This Row],[Employee Name]]))</f>
        <v>Gupta</v>
      </c>
      <c r="Y97" t="str">
        <f>Table1[[#This Row],[Department]]&amp;"-"&amp;Table1[[#This Row],[Employee ID]]</f>
        <v>HR-E00723</v>
      </c>
      <c r="Z97" t="str">
        <f>LEFT(Table1[[#This Row],[Department]],3)</f>
        <v>HR</v>
      </c>
      <c r="AA97" t="str">
        <f>_xlfn.XLOOKUP(Table1[[#This Row],[Manager ID]],MANAGERS!A:A,MANAGERS!B:B)</f>
        <v>Manager_7</v>
      </c>
      <c r="AB97" t="str" cm="1">
        <f t="array" ref="AB97">_xlfn.XLOOKUP(Table1[[#This Row],[Manager ID]],Table2[[#All],[Manager ID]],Table2[[#All],[Department Head]])</f>
        <v>Operations</v>
      </c>
      <c r="AC97" s="2">
        <f>_xlfn.XLOOKUP(Table1[[#This Row],[City]],L:L,O:O)</f>
        <v>0.23674293405114402</v>
      </c>
      <c r="AD97" t="str" cm="1">
        <f t="array" ref="AD97">_xlfn.IFS(Table1[[#This Row],[Performance Score]]&gt;=90,"Excellent",Table1[[#This Row],[Performance Score]]&gt;=75,"Good",Table1[[#This Row],[Performance Score]]&gt;=60,"Average",Table1[[#This Row],[Performance Score]]&lt;=60,"Need Improvement")</f>
        <v>Average</v>
      </c>
      <c r="AE97" t="str">
        <f>IF(AND(Table1[[#This Row],[Attendance %]]&gt;=80,(Table1[[#This Row],[Performance Score]]&gt;=80)),"Eligible","Not Eligible")</f>
        <v>Not Eligible</v>
      </c>
      <c r="AF97" t="str">
        <f>IF(Table1[[#This Row],[Performance Score]]&gt;=80,"High Performer","Low Performer")</f>
        <v>Low Performer</v>
      </c>
      <c r="AG97" t="str" cm="1">
        <f t="array" aca="1" ref="AG97" ca="1">_xlfn.IFS(Table1[[#This Row],[Experience]]&lt;=3,"Junior",Table1[[#This Row],[Experience]]&lt;=7,"Mid Level",Table1[[#This Row],[Experience]]&gt;=7,"Senior")</f>
        <v>Junior</v>
      </c>
      <c r="AH97" t="str">
        <f>IF(Table1[[#This Row],[Attendance %]]&gt;75,"OK","Below 75")</f>
        <v>Below 75</v>
      </c>
      <c r="AI97" t="b">
        <f>ISBLANK(Table1[[#This Row],[Employee ID]])</f>
        <v>0</v>
      </c>
      <c r="AJ97" t="b">
        <f>ISNUMBER(Table1[[#This Row],[Total Salary  ]])</f>
        <v>1</v>
      </c>
      <c r="AK97" t="str">
        <f>IFERROR(_xlfn.XLOOKUP(Table1[[#This Row],[Manager ID]],MANAGERS!A:A,MANAGERS!B:B),"Not Found")</f>
        <v>Manager_7</v>
      </c>
    </row>
    <row r="98" spans="1:37" x14ac:dyDescent="0.2">
      <c r="A98" t="s">
        <v>4761</v>
      </c>
      <c r="B98" t="s">
        <v>69</v>
      </c>
      <c r="C98" t="s">
        <v>21</v>
      </c>
      <c r="D98" t="s">
        <v>33</v>
      </c>
      <c r="E98" t="s">
        <v>26</v>
      </c>
      <c r="F98" s="1">
        <v>45091</v>
      </c>
      <c r="G98" s="1">
        <v>30160</v>
      </c>
      <c r="H98">
        <v>115711</v>
      </c>
      <c r="I98">
        <v>25008</v>
      </c>
      <c r="J98">
        <v>65</v>
      </c>
      <c r="K98">
        <v>77</v>
      </c>
      <c r="L98" t="s">
        <v>53</v>
      </c>
      <c r="M98">
        <v>120</v>
      </c>
      <c r="N98">
        <f>Table1[[#This Row],[Basic Salary]]+Table1[[#This Row],[Bonus]]</f>
        <v>140719</v>
      </c>
      <c r="O98" s="2">
        <f>Table1[[#This Row],[Bonus]]/Table1[[#This Row],[Basic Salary]]</f>
        <v>0.2161246553914494</v>
      </c>
      <c r="P98">
        <f ca="1">DATEDIF(Table1[[#This Row],[Date of Birth]],TODAY(),"Y")</f>
        <v>44</v>
      </c>
      <c r="Q98">
        <f ca="1">DATEDIF(Table1[[#This Row],[Joining Date]],TODAY(),"Y")</f>
        <v>3</v>
      </c>
      <c r="R98" t="str">
        <f ca="1">IF(YEAR(Table1[[#This Row],[Joining Date]])=YEAR(TODAY()),"Yes","No")</f>
        <v>No</v>
      </c>
      <c r="S98" t="str">
        <f ca="1">IF(Table1[[#This Row],[Experience]]&gt;5,"Yes","No")</f>
        <v>No</v>
      </c>
      <c r="T98" t="str">
        <f>TEXT(Table1[[#This Row],[Joining Date]],"mmmm")</f>
        <v>June</v>
      </c>
      <c r="U98" t="str">
        <f>TEXT(Table1[[#This Row],[Joining Date]],"yyyy")</f>
        <v>2023</v>
      </c>
      <c r="V98" s="5">
        <f ca="1">TODAY()-Table1[[#This Row],[Joining Date]]</f>
        <v>1148</v>
      </c>
      <c r="W98" t="str">
        <f>LEFT(Table1[[#This Row],[Employee Name]],FIND(" ",Table1[[#This Row],[Employee Name]])-1)</f>
        <v>Neha</v>
      </c>
      <c r="X98" t="str">
        <f>RIGHT(Table1[[#This Row],[Employee Name]],LEN(Table1[[#This Row],[Employee Name]])-FIND(" ",Table1[[#This Row],[Employee Name]]))</f>
        <v>Kulkarni</v>
      </c>
      <c r="Y98" t="str">
        <f>Table1[[#This Row],[Department]]&amp;"-"&amp;Table1[[#This Row],[Employee ID]]</f>
        <v>Marketing-E04705</v>
      </c>
      <c r="Z98" t="str">
        <f>LEFT(Table1[[#This Row],[Department]],3)</f>
        <v>Mar</v>
      </c>
      <c r="AA98" t="str">
        <f>_xlfn.XLOOKUP(Table1[[#This Row],[Manager ID]],MANAGERS!A:A,MANAGERS!B:B)</f>
        <v>Manager_20</v>
      </c>
      <c r="AB98" t="str" cm="1">
        <f t="array" ref="AB98">_xlfn.XLOOKUP(Table1[[#This Row],[Manager ID]],Table2[[#All],[Manager ID]],Table2[[#All],[Department Head]])</f>
        <v>Operations</v>
      </c>
      <c r="AC98" s="2">
        <f>_xlfn.XLOOKUP(Table1[[#This Row],[City]],L:L,O:O)</f>
        <v>0.23685887225230964</v>
      </c>
      <c r="AD98" t="str" cm="1">
        <f t="array" ref="AD98">_xlfn.IFS(Table1[[#This Row],[Performance Score]]&gt;=90,"Excellent",Table1[[#This Row],[Performance Score]]&gt;=75,"Good",Table1[[#This Row],[Performance Score]]&gt;=60,"Average",Table1[[#This Row],[Performance Score]]&lt;=60,"Need Improvement")</f>
        <v>Good</v>
      </c>
      <c r="AE98" t="str">
        <f>IF(AND(Table1[[#This Row],[Attendance %]]&gt;=80,(Table1[[#This Row],[Performance Score]]&gt;=80)),"Eligible","Not Eligible")</f>
        <v>Not Eligible</v>
      </c>
      <c r="AF98" t="str">
        <f>IF(Table1[[#This Row],[Performance Score]]&gt;=80,"High Performer","Low Performer")</f>
        <v>Low Performer</v>
      </c>
      <c r="AG98" t="str" cm="1">
        <f t="array" aca="1" ref="AG98" ca="1">_xlfn.IFS(Table1[[#This Row],[Experience]]&lt;=3,"Junior",Table1[[#This Row],[Experience]]&lt;=7,"Mid Level",Table1[[#This Row],[Experience]]&gt;=7,"Senior")</f>
        <v>Junior</v>
      </c>
      <c r="AH98" t="str">
        <f>IF(Table1[[#This Row],[Attendance %]]&gt;75,"OK","Below 75")</f>
        <v>Below 75</v>
      </c>
      <c r="AI98" t="b">
        <f>ISBLANK(Table1[[#This Row],[Employee ID]])</f>
        <v>0</v>
      </c>
      <c r="AJ98" t="b">
        <f>ISNUMBER(Table1[[#This Row],[Total Salary  ]])</f>
        <v>1</v>
      </c>
      <c r="AK98" t="str">
        <f>IFERROR(_xlfn.XLOOKUP(Table1[[#This Row],[Manager ID]],MANAGERS!A:A,MANAGERS!B:B),"Not Found")</f>
        <v>Manager_20</v>
      </c>
    </row>
    <row r="99" spans="1:37" x14ac:dyDescent="0.2">
      <c r="A99" t="s">
        <v>495</v>
      </c>
      <c r="B99" t="s">
        <v>71</v>
      </c>
      <c r="C99" t="s">
        <v>21</v>
      </c>
      <c r="D99" t="s">
        <v>43</v>
      </c>
      <c r="E99" t="s">
        <v>26</v>
      </c>
      <c r="F99" s="1">
        <v>44392</v>
      </c>
      <c r="G99" s="1">
        <v>38570</v>
      </c>
      <c r="H99">
        <v>112445</v>
      </c>
      <c r="I99">
        <v>28269</v>
      </c>
      <c r="J99">
        <v>86</v>
      </c>
      <c r="K99">
        <v>83</v>
      </c>
      <c r="L99" t="s">
        <v>18</v>
      </c>
      <c r="M99">
        <v>118</v>
      </c>
      <c r="N99">
        <f>Table1[[#This Row],[Basic Salary]]+Table1[[#This Row],[Bonus]]</f>
        <v>140714</v>
      </c>
      <c r="O99" s="2">
        <f>Table1[[#This Row],[Bonus]]/Table1[[#This Row],[Basic Salary]]</f>
        <v>0.25140290808839877</v>
      </c>
      <c r="P99">
        <f ca="1">DATEDIF(Table1[[#This Row],[Date of Birth]],TODAY(),"Y")</f>
        <v>20</v>
      </c>
      <c r="Q99">
        <f ca="1">DATEDIF(Table1[[#This Row],[Joining Date]],TODAY(),"Y")</f>
        <v>5</v>
      </c>
      <c r="R99" t="str">
        <f ca="1">IF(YEAR(Table1[[#This Row],[Joining Date]])=YEAR(TODAY()),"Yes","No")</f>
        <v>No</v>
      </c>
      <c r="S99" t="str">
        <f ca="1">IF(Table1[[#This Row],[Experience]]&gt;5,"Yes","No")</f>
        <v>No</v>
      </c>
      <c r="T99" t="str">
        <f>TEXT(Table1[[#This Row],[Joining Date]],"mmmm")</f>
        <v>July</v>
      </c>
      <c r="U99" t="str">
        <f>TEXT(Table1[[#This Row],[Joining Date]],"yyyy")</f>
        <v>2021</v>
      </c>
      <c r="V99" s="5">
        <f ca="1">TODAY()-Table1[[#This Row],[Joining Date]]</f>
        <v>1847</v>
      </c>
      <c r="W99" t="str">
        <f>LEFT(Table1[[#This Row],[Employee Name]],FIND(" ",Table1[[#This Row],[Employee Name]])-1)</f>
        <v>Sneha</v>
      </c>
      <c r="X99" t="str">
        <f>RIGHT(Table1[[#This Row],[Employee Name]],LEN(Table1[[#This Row],[Employee Name]])-FIND(" ",Table1[[#This Row],[Employee Name]]))</f>
        <v>Iyer</v>
      </c>
      <c r="Y99" t="str">
        <f>Table1[[#This Row],[Department]]&amp;"-"&amp;Table1[[#This Row],[Employee ID]]</f>
        <v>Operations-E00439</v>
      </c>
      <c r="Z99" t="str">
        <f>LEFT(Table1[[#This Row],[Department]],3)</f>
        <v>Ope</v>
      </c>
      <c r="AA99" t="str">
        <f>_xlfn.XLOOKUP(Table1[[#This Row],[Manager ID]],MANAGERS!A:A,MANAGERS!B:B)</f>
        <v>Manager_18</v>
      </c>
      <c r="AB99" t="str" cm="1">
        <f t="array" ref="AB99">_xlfn.XLOOKUP(Table1[[#This Row],[Manager ID]],Table2[[#All],[Manager ID]],Table2[[#All],[Department Head]])</f>
        <v>Support</v>
      </c>
      <c r="AC99" s="2">
        <f>_xlfn.XLOOKUP(Table1[[#This Row],[City]],L:L,O:O)</f>
        <v>0.21356479274849693</v>
      </c>
      <c r="AD99" t="str" cm="1">
        <f t="array" ref="AD99">_xlfn.IFS(Table1[[#This Row],[Performance Score]]&gt;=90,"Excellent",Table1[[#This Row],[Performance Score]]&gt;=75,"Good",Table1[[#This Row],[Performance Score]]&gt;=60,"Average",Table1[[#This Row],[Performance Score]]&lt;=60,"Need Improvement")</f>
        <v>Good</v>
      </c>
      <c r="AE99" t="str">
        <f>IF(AND(Table1[[#This Row],[Attendance %]]&gt;=80,(Table1[[#This Row],[Performance Score]]&gt;=80)),"Eligible","Not Eligible")</f>
        <v>Eligible</v>
      </c>
      <c r="AF99" t="str">
        <f>IF(Table1[[#This Row],[Performance Score]]&gt;=80,"High Performer","Low Performer")</f>
        <v>High Performer</v>
      </c>
      <c r="AG99" t="str" cm="1">
        <f t="array" aca="1" ref="AG99" ca="1">_xlfn.IFS(Table1[[#This Row],[Experience]]&lt;=3,"Junior",Table1[[#This Row],[Experience]]&lt;=7,"Mid Level",Table1[[#This Row],[Experience]]&gt;=7,"Senior")</f>
        <v>Mid Level</v>
      </c>
      <c r="AH99" t="str">
        <f>IF(Table1[[#This Row],[Attendance %]]&gt;75,"OK","Below 75")</f>
        <v>OK</v>
      </c>
      <c r="AI99" t="b">
        <f>ISBLANK(Table1[[#This Row],[Employee ID]])</f>
        <v>0</v>
      </c>
      <c r="AJ99" t="b">
        <f>ISNUMBER(Table1[[#This Row],[Total Salary  ]])</f>
        <v>1</v>
      </c>
      <c r="AK99" t="str">
        <f>IFERROR(_xlfn.XLOOKUP(Table1[[#This Row],[Manager ID]],MANAGERS!A:A,MANAGERS!B:B),"Not Found")</f>
        <v>Manager_18</v>
      </c>
    </row>
    <row r="100" spans="1:37" x14ac:dyDescent="0.2">
      <c r="A100" t="s">
        <v>2014</v>
      </c>
      <c r="B100" t="s">
        <v>20</v>
      </c>
      <c r="C100" t="s">
        <v>21</v>
      </c>
      <c r="D100" t="s">
        <v>43</v>
      </c>
      <c r="E100" t="s">
        <v>22</v>
      </c>
      <c r="F100" s="1">
        <v>43295</v>
      </c>
      <c r="G100" s="1">
        <v>33305</v>
      </c>
      <c r="H100">
        <v>112518</v>
      </c>
      <c r="I100">
        <v>28190</v>
      </c>
      <c r="J100">
        <v>64</v>
      </c>
      <c r="K100">
        <v>60</v>
      </c>
      <c r="L100" t="s">
        <v>34</v>
      </c>
      <c r="M100">
        <v>106</v>
      </c>
      <c r="N100">
        <f>Table1[[#This Row],[Basic Salary]]+Table1[[#This Row],[Bonus]]</f>
        <v>140708</v>
      </c>
      <c r="O100" s="2">
        <f>Table1[[#This Row],[Bonus]]/Table1[[#This Row],[Basic Salary]]</f>
        <v>0.25053769174709822</v>
      </c>
      <c r="P100">
        <f ca="1">DATEDIF(Table1[[#This Row],[Date of Birth]],TODAY(),"Y")</f>
        <v>35</v>
      </c>
      <c r="Q100">
        <f ca="1">DATEDIF(Table1[[#This Row],[Joining Date]],TODAY(),"Y")</f>
        <v>8</v>
      </c>
      <c r="R100" t="str">
        <f ca="1">IF(YEAR(Table1[[#This Row],[Joining Date]])=YEAR(TODAY()),"Yes","No")</f>
        <v>No</v>
      </c>
      <c r="S100" t="str">
        <f ca="1">IF(Table1[[#This Row],[Experience]]&gt;5,"Yes","No")</f>
        <v>Yes</v>
      </c>
      <c r="T100" t="str">
        <f>TEXT(Table1[[#This Row],[Joining Date]],"mmmm")</f>
        <v>July</v>
      </c>
      <c r="U100" t="str">
        <f>TEXT(Table1[[#This Row],[Joining Date]],"yyyy")</f>
        <v>2018</v>
      </c>
      <c r="V100" s="5">
        <f ca="1">TODAY()-Table1[[#This Row],[Joining Date]]</f>
        <v>2944</v>
      </c>
      <c r="W100" t="str">
        <f>LEFT(Table1[[#This Row],[Employee Name]],FIND(" ",Table1[[#This Row],[Employee Name]])-1)</f>
        <v>Rahul</v>
      </c>
      <c r="X100" t="str">
        <f>RIGHT(Table1[[#This Row],[Employee Name]],LEN(Table1[[#This Row],[Employee Name]])-FIND(" ",Table1[[#This Row],[Employee Name]]))</f>
        <v>Verma</v>
      </c>
      <c r="Y100" t="str">
        <f>Table1[[#This Row],[Department]]&amp;"-"&amp;Table1[[#This Row],[Employee ID]]</f>
        <v>Operations-E01958</v>
      </c>
      <c r="Z100" t="str">
        <f>LEFT(Table1[[#This Row],[Department]],3)</f>
        <v>Ope</v>
      </c>
      <c r="AA100" t="str">
        <f>_xlfn.XLOOKUP(Table1[[#This Row],[Manager ID]],MANAGERS!A:A,MANAGERS!B:B)</f>
        <v>Manager_6</v>
      </c>
      <c r="AB100" t="str" cm="1">
        <f t="array" ref="AB100">_xlfn.XLOOKUP(Table1[[#This Row],[Manager ID]],Table2[[#All],[Manager ID]],Table2[[#All],[Department Head]])</f>
        <v>HR</v>
      </c>
      <c r="AC100" s="2">
        <f>_xlfn.XLOOKUP(Table1[[#This Row],[City]],L:L,O:O)</f>
        <v>0.24030340748661314</v>
      </c>
      <c r="AD100" t="str" cm="1">
        <f t="array" ref="AD100">_xlfn.IFS(Table1[[#This Row],[Performance Score]]&gt;=90,"Excellent",Table1[[#This Row],[Performance Score]]&gt;=75,"Good",Table1[[#This Row],[Performance Score]]&gt;=60,"Average",Table1[[#This Row],[Performance Score]]&lt;=60,"Need Improvement")</f>
        <v>Average</v>
      </c>
      <c r="AE100" t="str">
        <f>IF(AND(Table1[[#This Row],[Attendance %]]&gt;=80,(Table1[[#This Row],[Performance Score]]&gt;=80)),"Eligible","Not Eligible")</f>
        <v>Not Eligible</v>
      </c>
      <c r="AF100" t="str">
        <f>IF(Table1[[#This Row],[Performance Score]]&gt;=80,"High Performer","Low Performer")</f>
        <v>Low Performer</v>
      </c>
      <c r="AG100" t="str" cm="1">
        <f t="array" aca="1" ref="AG100" ca="1">_xlfn.IFS(Table1[[#This Row],[Experience]]&lt;=3,"Junior",Table1[[#This Row],[Experience]]&lt;=7,"Mid Level",Table1[[#This Row],[Experience]]&gt;=7,"Senior")</f>
        <v>Senior</v>
      </c>
      <c r="AH100" t="str">
        <f>IF(Table1[[#This Row],[Attendance %]]&gt;75,"OK","Below 75")</f>
        <v>Below 75</v>
      </c>
      <c r="AI100" t="b">
        <f>ISBLANK(Table1[[#This Row],[Employee ID]])</f>
        <v>0</v>
      </c>
      <c r="AJ100" t="b">
        <f>ISNUMBER(Table1[[#This Row],[Total Salary  ]])</f>
        <v>1</v>
      </c>
      <c r="AK100" t="str">
        <f>IFERROR(_xlfn.XLOOKUP(Table1[[#This Row],[Manager ID]],MANAGERS!A:A,MANAGERS!B:B),"Not Found")</f>
        <v>Manager_6</v>
      </c>
    </row>
    <row r="101" spans="1:37" x14ac:dyDescent="0.2">
      <c r="A101" t="s">
        <v>4349</v>
      </c>
      <c r="B101" t="s">
        <v>50</v>
      </c>
      <c r="C101" t="s">
        <v>15</v>
      </c>
      <c r="D101" t="s">
        <v>43</v>
      </c>
      <c r="E101" t="s">
        <v>26</v>
      </c>
      <c r="F101" s="1">
        <v>43179</v>
      </c>
      <c r="G101" s="1">
        <v>33975</v>
      </c>
      <c r="H101">
        <v>112703</v>
      </c>
      <c r="I101">
        <v>27928</v>
      </c>
      <c r="J101">
        <v>72</v>
      </c>
      <c r="K101">
        <v>41</v>
      </c>
      <c r="L101" t="s">
        <v>23</v>
      </c>
      <c r="M101">
        <v>104</v>
      </c>
      <c r="N101">
        <f>Table1[[#This Row],[Basic Salary]]+Table1[[#This Row],[Bonus]]</f>
        <v>140631</v>
      </c>
      <c r="O101" s="2">
        <f>Table1[[#This Row],[Bonus]]/Table1[[#This Row],[Basic Salary]]</f>
        <v>0.24780174440786848</v>
      </c>
      <c r="P101">
        <f ca="1">DATEDIF(Table1[[#This Row],[Date of Birth]],TODAY(),"Y")</f>
        <v>33</v>
      </c>
      <c r="Q101">
        <f ca="1">DATEDIF(Table1[[#This Row],[Joining Date]],TODAY(),"Y")</f>
        <v>8</v>
      </c>
      <c r="R101" t="str">
        <f ca="1">IF(YEAR(Table1[[#This Row],[Joining Date]])=YEAR(TODAY()),"Yes","No")</f>
        <v>No</v>
      </c>
      <c r="S101" t="str">
        <f ca="1">IF(Table1[[#This Row],[Experience]]&gt;5,"Yes","No")</f>
        <v>Yes</v>
      </c>
      <c r="T101" t="str">
        <f>TEXT(Table1[[#This Row],[Joining Date]],"mmmm")</f>
        <v>March</v>
      </c>
      <c r="U101" t="str">
        <f>TEXT(Table1[[#This Row],[Joining Date]],"yyyy")</f>
        <v>2018</v>
      </c>
      <c r="V101" s="5">
        <f ca="1">TODAY()-Table1[[#This Row],[Joining Date]]</f>
        <v>3060</v>
      </c>
      <c r="W101" t="str">
        <f>LEFT(Table1[[#This Row],[Employee Name]],FIND(" ",Table1[[#This Row],[Employee Name]])-1)</f>
        <v>Ravi</v>
      </c>
      <c r="X101" t="str">
        <f>RIGHT(Table1[[#This Row],[Employee Name]],LEN(Table1[[#This Row],[Employee Name]])-FIND(" ",Table1[[#This Row],[Employee Name]]))</f>
        <v>Teja</v>
      </c>
      <c r="Y101" t="str">
        <f>Table1[[#This Row],[Department]]&amp;"-"&amp;Table1[[#This Row],[Employee ID]]</f>
        <v>Operations-E04293</v>
      </c>
      <c r="Z101" t="str">
        <f>LEFT(Table1[[#This Row],[Department]],3)</f>
        <v>Ope</v>
      </c>
      <c r="AA101" t="str">
        <f>_xlfn.XLOOKUP(Table1[[#This Row],[Manager ID]],MANAGERS!A:A,MANAGERS!B:B)</f>
        <v>Manager_4</v>
      </c>
      <c r="AB101" t="str" cm="1">
        <f t="array" ref="AB101">_xlfn.XLOOKUP(Table1[[#This Row],[Manager ID]],Table2[[#All],[Manager ID]],Table2[[#All],[Department Head]])</f>
        <v>Finance</v>
      </c>
      <c r="AC101" s="2">
        <f>_xlfn.XLOOKUP(Table1[[#This Row],[City]],L:L,O:O)</f>
        <v>0.23486488519629886</v>
      </c>
      <c r="AD101" t="str" cm="1">
        <f t="array" ref="AD101">_xlfn.IFS(Table1[[#This Row],[Performance Score]]&gt;=90,"Excellent",Table1[[#This Row],[Performance Score]]&gt;=75,"Good",Table1[[#This Row],[Performance Score]]&gt;=60,"Average",Table1[[#This Row],[Performance Score]]&lt;=60,"Need Improvement")</f>
        <v>Need Improvement</v>
      </c>
      <c r="AE101" t="str">
        <f>IF(AND(Table1[[#This Row],[Attendance %]]&gt;=80,(Table1[[#This Row],[Performance Score]]&gt;=80)),"Eligible","Not Eligible")</f>
        <v>Not Eligible</v>
      </c>
      <c r="AF101" t="str">
        <f>IF(Table1[[#This Row],[Performance Score]]&gt;=80,"High Performer","Low Performer")</f>
        <v>Low Performer</v>
      </c>
      <c r="AG101" t="str" cm="1">
        <f t="array" aca="1" ref="AG101" ca="1">_xlfn.IFS(Table1[[#This Row],[Experience]]&lt;=3,"Junior",Table1[[#This Row],[Experience]]&lt;=7,"Mid Level",Table1[[#This Row],[Experience]]&gt;=7,"Senior")</f>
        <v>Senior</v>
      </c>
      <c r="AH101" t="str">
        <f>IF(Table1[[#This Row],[Attendance %]]&gt;75,"OK","Below 75")</f>
        <v>Below 75</v>
      </c>
      <c r="AI101" t="b">
        <f>ISBLANK(Table1[[#This Row],[Employee ID]])</f>
        <v>0</v>
      </c>
      <c r="AJ101" t="b">
        <f>ISNUMBER(Table1[[#This Row],[Total Salary  ]])</f>
        <v>1</v>
      </c>
      <c r="AK101" t="str">
        <f>IFERROR(_xlfn.XLOOKUP(Table1[[#This Row],[Manager ID]],MANAGERS!A:A,MANAGERS!B:B),"Not Found")</f>
        <v>Manager_4</v>
      </c>
    </row>
    <row r="102" spans="1:37" x14ac:dyDescent="0.2">
      <c r="A102" t="s">
        <v>2152</v>
      </c>
      <c r="B102" t="s">
        <v>62</v>
      </c>
      <c r="C102" t="s">
        <v>15</v>
      </c>
      <c r="D102" t="s">
        <v>81</v>
      </c>
      <c r="E102" t="s">
        <v>26</v>
      </c>
      <c r="F102" s="1">
        <v>43902</v>
      </c>
      <c r="G102" s="1">
        <v>29625</v>
      </c>
      <c r="H102">
        <v>116082</v>
      </c>
      <c r="I102">
        <v>24524</v>
      </c>
      <c r="J102">
        <v>68</v>
      </c>
      <c r="K102">
        <v>40</v>
      </c>
      <c r="L102" t="s">
        <v>27</v>
      </c>
      <c r="M102">
        <v>104</v>
      </c>
      <c r="N102">
        <f>Table1[[#This Row],[Basic Salary]]+Table1[[#This Row],[Bonus]]</f>
        <v>140606</v>
      </c>
      <c r="O102" s="2">
        <f>Table1[[#This Row],[Bonus]]/Table1[[#This Row],[Basic Salary]]</f>
        <v>0.21126445099154045</v>
      </c>
      <c r="P102">
        <f ca="1">DATEDIF(Table1[[#This Row],[Date of Birth]],TODAY(),"Y")</f>
        <v>45</v>
      </c>
      <c r="Q102">
        <f ca="1">DATEDIF(Table1[[#This Row],[Joining Date]],TODAY(),"Y")</f>
        <v>6</v>
      </c>
      <c r="R102" t="str">
        <f ca="1">IF(YEAR(Table1[[#This Row],[Joining Date]])=YEAR(TODAY()),"Yes","No")</f>
        <v>No</v>
      </c>
      <c r="S102" t="str">
        <f ca="1">IF(Table1[[#This Row],[Experience]]&gt;5,"Yes","No")</f>
        <v>Yes</v>
      </c>
      <c r="T102" t="str">
        <f>TEXT(Table1[[#This Row],[Joining Date]],"mmmm")</f>
        <v>March</v>
      </c>
      <c r="U102" t="str">
        <f>TEXT(Table1[[#This Row],[Joining Date]],"yyyy")</f>
        <v>2020</v>
      </c>
      <c r="V102" s="5">
        <f ca="1">TODAY()-Table1[[#This Row],[Joining Date]]</f>
        <v>2337</v>
      </c>
      <c r="W102" t="str">
        <f>LEFT(Table1[[#This Row],[Employee Name]],FIND(" ",Table1[[#This Row],[Employee Name]])-1)</f>
        <v>Kavya</v>
      </c>
      <c r="X102" t="str">
        <f>RIGHT(Table1[[#This Row],[Employee Name]],LEN(Table1[[#This Row],[Employee Name]])-FIND(" ",Table1[[#This Row],[Employee Name]]))</f>
        <v>Nair</v>
      </c>
      <c r="Y102" t="str">
        <f>Table1[[#This Row],[Department]]&amp;"-"&amp;Table1[[#This Row],[Employee ID]]</f>
        <v>Sales-E02096</v>
      </c>
      <c r="Z102" t="str">
        <f>LEFT(Table1[[#This Row],[Department]],3)</f>
        <v>Sal</v>
      </c>
      <c r="AA102" t="str">
        <f>_xlfn.XLOOKUP(Table1[[#This Row],[Manager ID]],MANAGERS!A:A,MANAGERS!B:B)</f>
        <v>Manager_4</v>
      </c>
      <c r="AB102" t="str" cm="1">
        <f t="array" ref="AB102">_xlfn.XLOOKUP(Table1[[#This Row],[Manager ID]],Table2[[#All],[Manager ID]],Table2[[#All],[Department Head]])</f>
        <v>Finance</v>
      </c>
      <c r="AC102" s="2">
        <f>_xlfn.XLOOKUP(Table1[[#This Row],[City]],L:L,O:O)</f>
        <v>0.23674293405114402</v>
      </c>
      <c r="AD102" t="str" cm="1">
        <f t="array" ref="AD102">_xlfn.IFS(Table1[[#This Row],[Performance Score]]&gt;=90,"Excellent",Table1[[#This Row],[Performance Score]]&gt;=75,"Good",Table1[[#This Row],[Performance Score]]&gt;=60,"Average",Table1[[#This Row],[Performance Score]]&lt;=60,"Need Improvement")</f>
        <v>Need Improvement</v>
      </c>
      <c r="AE102" t="str">
        <f>IF(AND(Table1[[#This Row],[Attendance %]]&gt;=80,(Table1[[#This Row],[Performance Score]]&gt;=80)),"Eligible","Not Eligible")</f>
        <v>Not Eligible</v>
      </c>
      <c r="AF102" t="str">
        <f>IF(Table1[[#This Row],[Performance Score]]&gt;=80,"High Performer","Low Performer")</f>
        <v>Low Performer</v>
      </c>
      <c r="AG102" t="str" cm="1">
        <f t="array" aca="1" ref="AG102" ca="1">_xlfn.IFS(Table1[[#This Row],[Experience]]&lt;=3,"Junior",Table1[[#This Row],[Experience]]&lt;=7,"Mid Level",Table1[[#This Row],[Experience]]&gt;=7,"Senior")</f>
        <v>Mid Level</v>
      </c>
      <c r="AH102" t="str">
        <f>IF(Table1[[#This Row],[Attendance %]]&gt;75,"OK","Below 75")</f>
        <v>Below 75</v>
      </c>
      <c r="AI102" t="b">
        <f>ISBLANK(Table1[[#This Row],[Employee ID]])</f>
        <v>0</v>
      </c>
      <c r="AJ102" t="b">
        <f>ISNUMBER(Table1[[#This Row],[Total Salary  ]])</f>
        <v>1</v>
      </c>
      <c r="AK102" t="str">
        <f>IFERROR(_xlfn.XLOOKUP(Table1[[#This Row],[Manager ID]],MANAGERS!A:A,MANAGERS!B:B),"Not Found")</f>
        <v>Manager_4</v>
      </c>
    </row>
    <row r="103" spans="1:37" x14ac:dyDescent="0.2">
      <c r="A103" t="s">
        <v>1960</v>
      </c>
      <c r="B103" t="s">
        <v>77</v>
      </c>
      <c r="C103" t="s">
        <v>15</v>
      </c>
      <c r="D103" t="s">
        <v>43</v>
      </c>
      <c r="E103" t="s">
        <v>65</v>
      </c>
      <c r="F103" s="1">
        <v>45303</v>
      </c>
      <c r="G103" s="1">
        <v>32053</v>
      </c>
      <c r="H103">
        <v>117742</v>
      </c>
      <c r="I103">
        <v>22804</v>
      </c>
      <c r="J103">
        <v>66</v>
      </c>
      <c r="K103">
        <v>87</v>
      </c>
      <c r="L103" t="s">
        <v>37</v>
      </c>
      <c r="M103">
        <v>107</v>
      </c>
      <c r="N103">
        <f>Table1[[#This Row],[Basic Salary]]+Table1[[#This Row],[Bonus]]</f>
        <v>140546</v>
      </c>
      <c r="O103" s="2">
        <f>Table1[[#This Row],[Bonus]]/Table1[[#This Row],[Basic Salary]]</f>
        <v>0.19367770209440982</v>
      </c>
      <c r="P103">
        <f ca="1">DATEDIF(Table1[[#This Row],[Date of Birth]],TODAY(),"Y")</f>
        <v>38</v>
      </c>
      <c r="Q103">
        <f ca="1">DATEDIF(Table1[[#This Row],[Joining Date]],TODAY(),"Y")</f>
        <v>2</v>
      </c>
      <c r="R103" t="str">
        <f ca="1">IF(YEAR(Table1[[#This Row],[Joining Date]])=YEAR(TODAY()),"Yes","No")</f>
        <v>No</v>
      </c>
      <c r="S103" t="str">
        <f ca="1">IF(Table1[[#This Row],[Experience]]&gt;5,"Yes","No")</f>
        <v>No</v>
      </c>
      <c r="T103" t="str">
        <f>TEXT(Table1[[#This Row],[Joining Date]],"mmmm")</f>
        <v>January</v>
      </c>
      <c r="U103" t="str">
        <f>TEXT(Table1[[#This Row],[Joining Date]],"yyyy")</f>
        <v>2024</v>
      </c>
      <c r="V103" s="5">
        <f ca="1">TODAY()-Table1[[#This Row],[Joining Date]]</f>
        <v>936</v>
      </c>
      <c r="W103" t="str">
        <f>LEFT(Table1[[#This Row],[Employee Name]],FIND(" ",Table1[[#This Row],[Employee Name]])-1)</f>
        <v>Rohan</v>
      </c>
      <c r="X103" t="str">
        <f>RIGHT(Table1[[#This Row],[Employee Name]],LEN(Table1[[#This Row],[Employee Name]])-FIND(" ",Table1[[#This Row],[Employee Name]]))</f>
        <v>Gupta</v>
      </c>
      <c r="Y103" t="str">
        <f>Table1[[#This Row],[Department]]&amp;"-"&amp;Table1[[#This Row],[Employee ID]]</f>
        <v>Operations-E01904</v>
      </c>
      <c r="Z103" t="str">
        <f>LEFT(Table1[[#This Row],[Department]],3)</f>
        <v>Ope</v>
      </c>
      <c r="AA103" t="str">
        <f>_xlfn.XLOOKUP(Table1[[#This Row],[Manager ID]],MANAGERS!A:A,MANAGERS!B:B)</f>
        <v>Manager_7</v>
      </c>
      <c r="AB103" t="str" cm="1">
        <f t="array" ref="AB103">_xlfn.XLOOKUP(Table1[[#This Row],[Manager ID]],Table2[[#All],[Manager ID]],Table2[[#All],[Department Head]])</f>
        <v>Operations</v>
      </c>
      <c r="AC103" s="2">
        <f>_xlfn.XLOOKUP(Table1[[#This Row],[City]],L:L,O:O)</f>
        <v>0.24036902712549932</v>
      </c>
      <c r="AD103" t="str" cm="1">
        <f t="array" ref="AD103">_xlfn.IFS(Table1[[#This Row],[Performance Score]]&gt;=90,"Excellent",Table1[[#This Row],[Performance Score]]&gt;=75,"Good",Table1[[#This Row],[Performance Score]]&gt;=60,"Average",Table1[[#This Row],[Performance Score]]&lt;=60,"Need Improvement")</f>
        <v>Good</v>
      </c>
      <c r="AE103" t="str">
        <f>IF(AND(Table1[[#This Row],[Attendance %]]&gt;=80,(Table1[[#This Row],[Performance Score]]&gt;=80)),"Eligible","Not Eligible")</f>
        <v>Not Eligible</v>
      </c>
      <c r="AF103" t="str">
        <f>IF(Table1[[#This Row],[Performance Score]]&gt;=80,"High Performer","Low Performer")</f>
        <v>High Performer</v>
      </c>
      <c r="AG103" t="str" cm="1">
        <f t="array" aca="1" ref="AG103" ca="1">_xlfn.IFS(Table1[[#This Row],[Experience]]&lt;=3,"Junior",Table1[[#This Row],[Experience]]&lt;=7,"Mid Level",Table1[[#This Row],[Experience]]&gt;=7,"Senior")</f>
        <v>Junior</v>
      </c>
      <c r="AH103" t="str">
        <f>IF(Table1[[#This Row],[Attendance %]]&gt;75,"OK","Below 75")</f>
        <v>Below 75</v>
      </c>
      <c r="AI103" t="b">
        <f>ISBLANK(Table1[[#This Row],[Employee ID]])</f>
        <v>0</v>
      </c>
      <c r="AJ103" t="b">
        <f>ISNUMBER(Table1[[#This Row],[Total Salary  ]])</f>
        <v>1</v>
      </c>
      <c r="AK103" t="str">
        <f>IFERROR(_xlfn.XLOOKUP(Table1[[#This Row],[Manager ID]],MANAGERS!A:A,MANAGERS!B:B),"Not Found")</f>
        <v>Manager_7</v>
      </c>
    </row>
    <row r="104" spans="1:37" x14ac:dyDescent="0.2">
      <c r="A104" t="s">
        <v>4523</v>
      </c>
      <c r="B104" t="s">
        <v>29</v>
      </c>
      <c r="C104" t="s">
        <v>15</v>
      </c>
      <c r="D104" t="s">
        <v>40</v>
      </c>
      <c r="E104" t="s">
        <v>26</v>
      </c>
      <c r="F104" s="1">
        <v>42312</v>
      </c>
      <c r="G104" s="1">
        <v>39535</v>
      </c>
      <c r="H104">
        <v>114879</v>
      </c>
      <c r="I104">
        <v>25570</v>
      </c>
      <c r="J104">
        <v>71</v>
      </c>
      <c r="K104">
        <v>95</v>
      </c>
      <c r="L104" t="s">
        <v>23</v>
      </c>
      <c r="M104">
        <v>101</v>
      </c>
      <c r="N104">
        <f>Table1[[#This Row],[Basic Salary]]+Table1[[#This Row],[Bonus]]</f>
        <v>140449</v>
      </c>
      <c r="O104" s="2">
        <f>Table1[[#This Row],[Bonus]]/Table1[[#This Row],[Basic Salary]]</f>
        <v>0.22258202108305261</v>
      </c>
      <c r="P104">
        <f ca="1">DATEDIF(Table1[[#This Row],[Date of Birth]],TODAY(),"Y")</f>
        <v>18</v>
      </c>
      <c r="Q104">
        <f ca="1">DATEDIF(Table1[[#This Row],[Joining Date]],TODAY(),"Y")</f>
        <v>10</v>
      </c>
      <c r="R104" t="str">
        <f ca="1">IF(YEAR(Table1[[#This Row],[Joining Date]])=YEAR(TODAY()),"Yes","No")</f>
        <v>No</v>
      </c>
      <c r="S104" t="str">
        <f ca="1">IF(Table1[[#This Row],[Experience]]&gt;5,"Yes","No")</f>
        <v>Yes</v>
      </c>
      <c r="T104" t="str">
        <f>TEXT(Table1[[#This Row],[Joining Date]],"mmmm")</f>
        <v>November</v>
      </c>
      <c r="U104" t="str">
        <f>TEXT(Table1[[#This Row],[Joining Date]],"yyyy")</f>
        <v>2015</v>
      </c>
      <c r="V104" s="5">
        <f ca="1">TODAY()-Table1[[#This Row],[Joining Date]]</f>
        <v>3927</v>
      </c>
      <c r="W104" t="str">
        <f>LEFT(Table1[[#This Row],[Employee Name]],FIND(" ",Table1[[#This Row],[Employee Name]])-1)</f>
        <v>Vikram</v>
      </c>
      <c r="X104" t="str">
        <f>RIGHT(Table1[[#This Row],[Employee Name]],LEN(Table1[[#This Row],[Employee Name]])-FIND(" ",Table1[[#This Row],[Employee Name]]))</f>
        <v>Singh</v>
      </c>
      <c r="Y104" t="str">
        <f>Table1[[#This Row],[Department]]&amp;"-"&amp;Table1[[#This Row],[Employee ID]]</f>
        <v>IT-E04467</v>
      </c>
      <c r="Z104" t="str">
        <f>LEFT(Table1[[#This Row],[Department]],3)</f>
        <v>IT</v>
      </c>
      <c r="AA104" t="str">
        <f>_xlfn.XLOOKUP(Table1[[#This Row],[Manager ID]],MANAGERS!A:A,MANAGERS!B:B)</f>
        <v>Manager_1</v>
      </c>
      <c r="AB104" t="str" cm="1">
        <f t="array" ref="AB104">_xlfn.XLOOKUP(Table1[[#This Row],[Manager ID]],Table2[[#All],[Manager ID]],Table2[[#All],[Department Head]])</f>
        <v>Support</v>
      </c>
      <c r="AC104" s="2">
        <f>_xlfn.XLOOKUP(Table1[[#This Row],[City]],L:L,O:O)</f>
        <v>0.23486488519629886</v>
      </c>
      <c r="AD104" t="str" cm="1">
        <f t="array" ref="AD104">_xlfn.IFS(Table1[[#This Row],[Performance Score]]&gt;=90,"Excellent",Table1[[#This Row],[Performance Score]]&gt;=75,"Good",Table1[[#This Row],[Performance Score]]&gt;=60,"Average",Table1[[#This Row],[Performance Score]]&lt;=60,"Need Improvement")</f>
        <v>Excellent</v>
      </c>
      <c r="AE104" t="str">
        <f>IF(AND(Table1[[#This Row],[Attendance %]]&gt;=80,(Table1[[#This Row],[Performance Score]]&gt;=80)),"Eligible","Not Eligible")</f>
        <v>Not Eligible</v>
      </c>
      <c r="AF104" t="str">
        <f>IF(Table1[[#This Row],[Performance Score]]&gt;=80,"High Performer","Low Performer")</f>
        <v>High Performer</v>
      </c>
      <c r="AG104" t="str" cm="1">
        <f t="array" aca="1" ref="AG104" ca="1">_xlfn.IFS(Table1[[#This Row],[Experience]]&lt;=3,"Junior",Table1[[#This Row],[Experience]]&lt;=7,"Mid Level",Table1[[#This Row],[Experience]]&gt;=7,"Senior")</f>
        <v>Senior</v>
      </c>
      <c r="AH104" t="str">
        <f>IF(Table1[[#This Row],[Attendance %]]&gt;75,"OK","Below 75")</f>
        <v>Below 75</v>
      </c>
      <c r="AI104" t="b">
        <f>ISBLANK(Table1[[#This Row],[Employee ID]])</f>
        <v>0</v>
      </c>
      <c r="AJ104" t="b">
        <f>ISNUMBER(Table1[[#This Row],[Total Salary  ]])</f>
        <v>1</v>
      </c>
      <c r="AK104" t="str">
        <f>IFERROR(_xlfn.XLOOKUP(Table1[[#This Row],[Manager ID]],MANAGERS!A:A,MANAGERS!B:B),"Not Found")</f>
        <v>Manager_1</v>
      </c>
    </row>
    <row r="105" spans="1:37" x14ac:dyDescent="0.2">
      <c r="A105" t="s">
        <v>2177</v>
      </c>
      <c r="B105" t="s">
        <v>71</v>
      </c>
      <c r="C105" t="s">
        <v>15</v>
      </c>
      <c r="D105" t="s">
        <v>43</v>
      </c>
      <c r="E105" t="s">
        <v>17</v>
      </c>
      <c r="F105" s="1">
        <v>44024</v>
      </c>
      <c r="G105" s="1">
        <v>38955</v>
      </c>
      <c r="H105">
        <v>115078</v>
      </c>
      <c r="I105">
        <v>25240</v>
      </c>
      <c r="J105">
        <v>66</v>
      </c>
      <c r="K105">
        <v>87</v>
      </c>
      <c r="L105" t="s">
        <v>23</v>
      </c>
      <c r="M105">
        <v>114</v>
      </c>
      <c r="N105">
        <f>Table1[[#This Row],[Basic Salary]]+Table1[[#This Row],[Bonus]]</f>
        <v>140318</v>
      </c>
      <c r="O105" s="2">
        <f>Table1[[#This Row],[Bonus]]/Table1[[#This Row],[Basic Salary]]</f>
        <v>0.2193294982533586</v>
      </c>
      <c r="P105">
        <f ca="1">DATEDIF(Table1[[#This Row],[Date of Birth]],TODAY(),"Y")</f>
        <v>19</v>
      </c>
      <c r="Q105">
        <f ca="1">DATEDIF(Table1[[#This Row],[Joining Date]],TODAY(),"Y")</f>
        <v>6</v>
      </c>
      <c r="R105" t="str">
        <f ca="1">IF(YEAR(Table1[[#This Row],[Joining Date]])=YEAR(TODAY()),"Yes","No")</f>
        <v>No</v>
      </c>
      <c r="S105" t="str">
        <f ca="1">IF(Table1[[#This Row],[Experience]]&gt;5,"Yes","No")</f>
        <v>Yes</v>
      </c>
      <c r="T105" t="str">
        <f>TEXT(Table1[[#This Row],[Joining Date]],"mmmm")</f>
        <v>July</v>
      </c>
      <c r="U105" t="str">
        <f>TEXT(Table1[[#This Row],[Joining Date]],"yyyy")</f>
        <v>2020</v>
      </c>
      <c r="V105" s="5">
        <f ca="1">TODAY()-Table1[[#This Row],[Joining Date]]</f>
        <v>2215</v>
      </c>
      <c r="W105" t="str">
        <f>LEFT(Table1[[#This Row],[Employee Name]],FIND(" ",Table1[[#This Row],[Employee Name]])-1)</f>
        <v>Sneha</v>
      </c>
      <c r="X105" t="str">
        <f>RIGHT(Table1[[#This Row],[Employee Name]],LEN(Table1[[#This Row],[Employee Name]])-FIND(" ",Table1[[#This Row],[Employee Name]]))</f>
        <v>Iyer</v>
      </c>
      <c r="Y105" t="str">
        <f>Table1[[#This Row],[Department]]&amp;"-"&amp;Table1[[#This Row],[Employee ID]]</f>
        <v>Operations-E02121</v>
      </c>
      <c r="Z105" t="str">
        <f>LEFT(Table1[[#This Row],[Department]],3)</f>
        <v>Ope</v>
      </c>
      <c r="AA105" t="str">
        <f>_xlfn.XLOOKUP(Table1[[#This Row],[Manager ID]],MANAGERS!A:A,MANAGERS!B:B)</f>
        <v>Manager_14</v>
      </c>
      <c r="AB105" t="str" cm="1">
        <f t="array" ref="AB105">_xlfn.XLOOKUP(Table1[[#This Row],[Manager ID]],Table2[[#All],[Manager ID]],Table2[[#All],[Department Head]])</f>
        <v>Marketing</v>
      </c>
      <c r="AC105" s="2">
        <f>_xlfn.XLOOKUP(Table1[[#This Row],[City]],L:L,O:O)</f>
        <v>0.23486488519629886</v>
      </c>
      <c r="AD105" t="str" cm="1">
        <f t="array" ref="AD105">_xlfn.IFS(Table1[[#This Row],[Performance Score]]&gt;=90,"Excellent",Table1[[#This Row],[Performance Score]]&gt;=75,"Good",Table1[[#This Row],[Performance Score]]&gt;=60,"Average",Table1[[#This Row],[Performance Score]]&lt;=60,"Need Improvement")</f>
        <v>Good</v>
      </c>
      <c r="AE105" t="str">
        <f>IF(AND(Table1[[#This Row],[Attendance %]]&gt;=80,(Table1[[#This Row],[Performance Score]]&gt;=80)),"Eligible","Not Eligible")</f>
        <v>Not Eligible</v>
      </c>
      <c r="AF105" t="str">
        <f>IF(Table1[[#This Row],[Performance Score]]&gt;=80,"High Performer","Low Performer")</f>
        <v>High Performer</v>
      </c>
      <c r="AG105" t="str" cm="1">
        <f t="array" aca="1" ref="AG105" ca="1">_xlfn.IFS(Table1[[#This Row],[Experience]]&lt;=3,"Junior",Table1[[#This Row],[Experience]]&lt;=7,"Mid Level",Table1[[#This Row],[Experience]]&gt;=7,"Senior")</f>
        <v>Mid Level</v>
      </c>
      <c r="AH105" t="str">
        <f>IF(Table1[[#This Row],[Attendance %]]&gt;75,"OK","Below 75")</f>
        <v>Below 75</v>
      </c>
      <c r="AI105" t="b">
        <f>ISBLANK(Table1[[#This Row],[Employee ID]])</f>
        <v>0</v>
      </c>
      <c r="AJ105" t="b">
        <f>ISNUMBER(Table1[[#This Row],[Total Salary  ]])</f>
        <v>1</v>
      </c>
      <c r="AK105" t="str">
        <f>IFERROR(_xlfn.XLOOKUP(Table1[[#This Row],[Manager ID]],MANAGERS!A:A,MANAGERS!B:B),"Not Found")</f>
        <v>Manager_14</v>
      </c>
    </row>
    <row r="106" spans="1:37" x14ac:dyDescent="0.2">
      <c r="A106" t="s">
        <v>1217</v>
      </c>
      <c r="B106" t="s">
        <v>71</v>
      </c>
      <c r="C106" t="s">
        <v>15</v>
      </c>
      <c r="D106" t="s">
        <v>81</v>
      </c>
      <c r="E106" t="s">
        <v>22</v>
      </c>
      <c r="F106" s="1">
        <v>43085</v>
      </c>
      <c r="G106" s="1">
        <v>34616</v>
      </c>
      <c r="H106">
        <v>115167</v>
      </c>
      <c r="I106">
        <v>25078</v>
      </c>
      <c r="J106">
        <v>84</v>
      </c>
      <c r="K106">
        <v>57</v>
      </c>
      <c r="L106" t="s">
        <v>18</v>
      </c>
      <c r="M106">
        <v>106</v>
      </c>
      <c r="N106">
        <f>Table1[[#This Row],[Basic Salary]]+Table1[[#This Row],[Bonus]]</f>
        <v>140245</v>
      </c>
      <c r="O106" s="2">
        <f>Table1[[#This Row],[Bonus]]/Table1[[#This Row],[Basic Salary]]</f>
        <v>0.2177533494837931</v>
      </c>
      <c r="P106">
        <f ca="1">DATEDIF(Table1[[#This Row],[Date of Birth]],TODAY(),"Y")</f>
        <v>31</v>
      </c>
      <c r="Q106">
        <f ca="1">DATEDIF(Table1[[#This Row],[Joining Date]],TODAY(),"Y")</f>
        <v>8</v>
      </c>
      <c r="R106" t="str">
        <f ca="1">IF(YEAR(Table1[[#This Row],[Joining Date]])=YEAR(TODAY()),"Yes","No")</f>
        <v>No</v>
      </c>
      <c r="S106" t="str">
        <f ca="1">IF(Table1[[#This Row],[Experience]]&gt;5,"Yes","No")</f>
        <v>Yes</v>
      </c>
      <c r="T106" t="str">
        <f>TEXT(Table1[[#This Row],[Joining Date]],"mmmm")</f>
        <v>December</v>
      </c>
      <c r="U106" t="str">
        <f>TEXT(Table1[[#This Row],[Joining Date]],"yyyy")</f>
        <v>2017</v>
      </c>
      <c r="V106" s="5">
        <f ca="1">TODAY()-Table1[[#This Row],[Joining Date]]</f>
        <v>3154</v>
      </c>
      <c r="W106" t="str">
        <f>LEFT(Table1[[#This Row],[Employee Name]],FIND(" ",Table1[[#This Row],[Employee Name]])-1)</f>
        <v>Sneha</v>
      </c>
      <c r="X106" t="str">
        <f>RIGHT(Table1[[#This Row],[Employee Name]],LEN(Table1[[#This Row],[Employee Name]])-FIND(" ",Table1[[#This Row],[Employee Name]]))</f>
        <v>Iyer</v>
      </c>
      <c r="Y106" t="str">
        <f>Table1[[#This Row],[Department]]&amp;"-"&amp;Table1[[#This Row],[Employee ID]]</f>
        <v>Sales-E01161</v>
      </c>
      <c r="Z106" t="str">
        <f>LEFT(Table1[[#This Row],[Department]],3)</f>
        <v>Sal</v>
      </c>
      <c r="AA106" t="str">
        <f>_xlfn.XLOOKUP(Table1[[#This Row],[Manager ID]],MANAGERS!A:A,MANAGERS!B:B)</f>
        <v>Manager_6</v>
      </c>
      <c r="AB106" t="str" cm="1">
        <f t="array" ref="AB106">_xlfn.XLOOKUP(Table1[[#This Row],[Manager ID]],Table2[[#All],[Manager ID]],Table2[[#All],[Department Head]])</f>
        <v>HR</v>
      </c>
      <c r="AC106" s="2">
        <f>_xlfn.XLOOKUP(Table1[[#This Row],[City]],L:L,O:O)</f>
        <v>0.21356479274849693</v>
      </c>
      <c r="AD106" t="str" cm="1">
        <f t="array" ref="AD106">_xlfn.IFS(Table1[[#This Row],[Performance Score]]&gt;=90,"Excellent",Table1[[#This Row],[Performance Score]]&gt;=75,"Good",Table1[[#This Row],[Performance Score]]&gt;=60,"Average",Table1[[#This Row],[Performance Score]]&lt;=60,"Need Improvement")</f>
        <v>Need Improvement</v>
      </c>
      <c r="AE106" t="str">
        <f>IF(AND(Table1[[#This Row],[Attendance %]]&gt;=80,(Table1[[#This Row],[Performance Score]]&gt;=80)),"Eligible","Not Eligible")</f>
        <v>Not Eligible</v>
      </c>
      <c r="AF106" t="str">
        <f>IF(Table1[[#This Row],[Performance Score]]&gt;=80,"High Performer","Low Performer")</f>
        <v>Low Performer</v>
      </c>
      <c r="AG106" t="str" cm="1">
        <f t="array" aca="1" ref="AG106" ca="1">_xlfn.IFS(Table1[[#This Row],[Experience]]&lt;=3,"Junior",Table1[[#This Row],[Experience]]&lt;=7,"Mid Level",Table1[[#This Row],[Experience]]&gt;=7,"Senior")</f>
        <v>Senior</v>
      </c>
      <c r="AH106" t="str">
        <f>IF(Table1[[#This Row],[Attendance %]]&gt;75,"OK","Below 75")</f>
        <v>OK</v>
      </c>
      <c r="AI106" t="b">
        <f>ISBLANK(Table1[[#This Row],[Employee ID]])</f>
        <v>0</v>
      </c>
      <c r="AJ106" t="b">
        <f>ISNUMBER(Table1[[#This Row],[Total Salary  ]])</f>
        <v>1</v>
      </c>
      <c r="AK106" t="str">
        <f>IFERROR(_xlfn.XLOOKUP(Table1[[#This Row],[Manager ID]],MANAGERS!A:A,MANAGERS!B:B),"Not Found")</f>
        <v>Manager_6</v>
      </c>
    </row>
    <row r="107" spans="1:37" x14ac:dyDescent="0.2">
      <c r="A107" t="s">
        <v>1056</v>
      </c>
      <c r="B107" t="s">
        <v>89</v>
      </c>
      <c r="C107" t="s">
        <v>21</v>
      </c>
      <c r="D107" t="s">
        <v>25</v>
      </c>
      <c r="E107" t="s">
        <v>51</v>
      </c>
      <c r="F107" s="1">
        <v>43165</v>
      </c>
      <c r="G107" s="1">
        <v>31610</v>
      </c>
      <c r="H107">
        <v>112208</v>
      </c>
      <c r="I107">
        <v>28034</v>
      </c>
      <c r="J107">
        <v>62</v>
      </c>
      <c r="K107">
        <v>78</v>
      </c>
      <c r="L107" t="s">
        <v>31</v>
      </c>
      <c r="M107">
        <v>110</v>
      </c>
      <c r="N107">
        <f>Table1[[#This Row],[Basic Salary]]+Table1[[#This Row],[Bonus]]</f>
        <v>140242</v>
      </c>
      <c r="O107" s="2">
        <f>Table1[[#This Row],[Bonus]]/Table1[[#This Row],[Basic Salary]]</f>
        <v>0.24983958363040068</v>
      </c>
      <c r="P107">
        <f ca="1">DATEDIF(Table1[[#This Row],[Date of Birth]],TODAY(),"Y")</f>
        <v>40</v>
      </c>
      <c r="Q107">
        <f ca="1">DATEDIF(Table1[[#This Row],[Joining Date]],TODAY(),"Y")</f>
        <v>8</v>
      </c>
      <c r="R107" t="str">
        <f ca="1">IF(YEAR(Table1[[#This Row],[Joining Date]])=YEAR(TODAY()),"Yes","No")</f>
        <v>No</v>
      </c>
      <c r="S107" t="str">
        <f ca="1">IF(Table1[[#This Row],[Experience]]&gt;5,"Yes","No")</f>
        <v>Yes</v>
      </c>
      <c r="T107" t="str">
        <f>TEXT(Table1[[#This Row],[Joining Date]],"mmmm")</f>
        <v>March</v>
      </c>
      <c r="U107" t="str">
        <f>TEXT(Table1[[#This Row],[Joining Date]],"yyyy")</f>
        <v>2018</v>
      </c>
      <c r="V107" s="5">
        <f ca="1">TODAY()-Table1[[#This Row],[Joining Date]]</f>
        <v>3074</v>
      </c>
      <c r="W107" t="str">
        <f>LEFT(Table1[[#This Row],[Employee Name]],FIND(" ",Table1[[#This Row],[Employee Name]])-1)</f>
        <v>Tarun</v>
      </c>
      <c r="X107" t="str">
        <f>RIGHT(Table1[[#This Row],[Employee Name]],LEN(Table1[[#This Row],[Employee Name]])-FIND(" ",Table1[[#This Row],[Employee Name]]))</f>
        <v>Verma</v>
      </c>
      <c r="Y107" t="str">
        <f>Table1[[#This Row],[Department]]&amp;"-"&amp;Table1[[#This Row],[Employee ID]]</f>
        <v>Finance-E01000</v>
      </c>
      <c r="Z107" t="str">
        <f>LEFT(Table1[[#This Row],[Department]],3)</f>
        <v>Fin</v>
      </c>
      <c r="AA107" t="str">
        <f>_xlfn.XLOOKUP(Table1[[#This Row],[Manager ID]],MANAGERS!A:A,MANAGERS!B:B)</f>
        <v>Manager_10</v>
      </c>
      <c r="AB107" t="str" cm="1">
        <f t="array" ref="AB107">_xlfn.XLOOKUP(Table1[[#This Row],[Manager ID]],Table2[[#All],[Manager ID]],Table2[[#All],[Department Head]])</f>
        <v>HR</v>
      </c>
      <c r="AC107" s="2">
        <f>_xlfn.XLOOKUP(Table1[[#This Row],[City]],L:L,O:O)</f>
        <v>0.241864189087755</v>
      </c>
      <c r="AD107" t="str" cm="1">
        <f t="array" ref="AD107">_xlfn.IFS(Table1[[#This Row],[Performance Score]]&gt;=90,"Excellent",Table1[[#This Row],[Performance Score]]&gt;=75,"Good",Table1[[#This Row],[Performance Score]]&gt;=60,"Average",Table1[[#This Row],[Performance Score]]&lt;=60,"Need Improvement")</f>
        <v>Good</v>
      </c>
      <c r="AE107" t="str">
        <f>IF(AND(Table1[[#This Row],[Attendance %]]&gt;=80,(Table1[[#This Row],[Performance Score]]&gt;=80)),"Eligible","Not Eligible")</f>
        <v>Not Eligible</v>
      </c>
      <c r="AF107" t="str">
        <f>IF(Table1[[#This Row],[Performance Score]]&gt;=80,"High Performer","Low Performer")</f>
        <v>Low Performer</v>
      </c>
      <c r="AG107" t="str" cm="1">
        <f t="array" aca="1" ref="AG107" ca="1">_xlfn.IFS(Table1[[#This Row],[Experience]]&lt;=3,"Junior",Table1[[#This Row],[Experience]]&lt;=7,"Mid Level",Table1[[#This Row],[Experience]]&gt;=7,"Senior")</f>
        <v>Senior</v>
      </c>
      <c r="AH107" t="str">
        <f>IF(Table1[[#This Row],[Attendance %]]&gt;75,"OK","Below 75")</f>
        <v>Below 75</v>
      </c>
      <c r="AI107" t="b">
        <f>ISBLANK(Table1[[#This Row],[Employee ID]])</f>
        <v>0</v>
      </c>
      <c r="AJ107" t="b">
        <f>ISNUMBER(Table1[[#This Row],[Total Salary  ]])</f>
        <v>1</v>
      </c>
      <c r="AK107" t="str">
        <f>IFERROR(_xlfn.XLOOKUP(Table1[[#This Row],[Manager ID]],MANAGERS!A:A,MANAGERS!B:B),"Not Found")</f>
        <v>Manager_10</v>
      </c>
    </row>
    <row r="108" spans="1:37" x14ac:dyDescent="0.2">
      <c r="A108" t="s">
        <v>420</v>
      </c>
      <c r="B108" t="s">
        <v>50</v>
      </c>
      <c r="C108" t="s">
        <v>21</v>
      </c>
      <c r="D108" t="s">
        <v>16</v>
      </c>
      <c r="E108" t="s">
        <v>26</v>
      </c>
      <c r="F108" s="1">
        <v>45235</v>
      </c>
      <c r="G108" s="1">
        <v>38691</v>
      </c>
      <c r="H108">
        <v>110323</v>
      </c>
      <c r="I108">
        <v>29846</v>
      </c>
      <c r="J108">
        <v>74</v>
      </c>
      <c r="K108">
        <v>50</v>
      </c>
      <c r="L108" t="s">
        <v>27</v>
      </c>
      <c r="M108">
        <v>103</v>
      </c>
      <c r="N108">
        <f>Table1[[#This Row],[Basic Salary]]+Table1[[#This Row],[Bonus]]</f>
        <v>140169</v>
      </c>
      <c r="O108" s="2">
        <f>Table1[[#This Row],[Bonus]]/Table1[[#This Row],[Basic Salary]]</f>
        <v>0.27053288978726103</v>
      </c>
      <c r="P108">
        <f ca="1">DATEDIF(Table1[[#This Row],[Date of Birth]],TODAY(),"Y")</f>
        <v>20</v>
      </c>
      <c r="Q108">
        <f ca="1">DATEDIF(Table1[[#This Row],[Joining Date]],TODAY(),"Y")</f>
        <v>2</v>
      </c>
      <c r="R108" t="str">
        <f ca="1">IF(YEAR(Table1[[#This Row],[Joining Date]])=YEAR(TODAY()),"Yes","No")</f>
        <v>No</v>
      </c>
      <c r="S108" t="str">
        <f ca="1">IF(Table1[[#This Row],[Experience]]&gt;5,"Yes","No")</f>
        <v>No</v>
      </c>
      <c r="T108" t="str">
        <f>TEXT(Table1[[#This Row],[Joining Date]],"mmmm")</f>
        <v>November</v>
      </c>
      <c r="U108" t="str">
        <f>TEXT(Table1[[#This Row],[Joining Date]],"yyyy")</f>
        <v>2023</v>
      </c>
      <c r="V108" s="5">
        <f ca="1">TODAY()-Table1[[#This Row],[Joining Date]]</f>
        <v>1004</v>
      </c>
      <c r="W108" t="str">
        <f>LEFT(Table1[[#This Row],[Employee Name]],FIND(" ",Table1[[#This Row],[Employee Name]])-1)</f>
        <v>Ravi</v>
      </c>
      <c r="X108" t="str">
        <f>RIGHT(Table1[[#This Row],[Employee Name]],LEN(Table1[[#This Row],[Employee Name]])-FIND(" ",Table1[[#This Row],[Employee Name]]))</f>
        <v>Teja</v>
      </c>
      <c r="Y108" t="str">
        <f>Table1[[#This Row],[Department]]&amp;"-"&amp;Table1[[#This Row],[Employee ID]]</f>
        <v>HR-E00364</v>
      </c>
      <c r="Z108" t="str">
        <f>LEFT(Table1[[#This Row],[Department]],3)</f>
        <v>HR</v>
      </c>
      <c r="AA108" t="str">
        <f>_xlfn.XLOOKUP(Table1[[#This Row],[Manager ID]],MANAGERS!A:A,MANAGERS!B:B)</f>
        <v>Manager_3</v>
      </c>
      <c r="AB108" t="str" cm="1">
        <f t="array" ref="AB108">_xlfn.XLOOKUP(Table1[[#This Row],[Manager ID]],Table2[[#All],[Manager ID]],Table2[[#All],[Department Head]])</f>
        <v>IT</v>
      </c>
      <c r="AC108" s="2">
        <f>_xlfn.XLOOKUP(Table1[[#This Row],[City]],L:L,O:O)</f>
        <v>0.23674293405114402</v>
      </c>
      <c r="AD108" t="str" cm="1">
        <f t="array" ref="AD108">_xlfn.IFS(Table1[[#This Row],[Performance Score]]&gt;=90,"Excellent",Table1[[#This Row],[Performance Score]]&gt;=75,"Good",Table1[[#This Row],[Performance Score]]&gt;=60,"Average",Table1[[#This Row],[Performance Score]]&lt;=60,"Need Improvement")</f>
        <v>Need Improvement</v>
      </c>
      <c r="AE108" t="str">
        <f>IF(AND(Table1[[#This Row],[Attendance %]]&gt;=80,(Table1[[#This Row],[Performance Score]]&gt;=80)),"Eligible","Not Eligible")</f>
        <v>Not Eligible</v>
      </c>
      <c r="AF108" t="str">
        <f>IF(Table1[[#This Row],[Performance Score]]&gt;=80,"High Performer","Low Performer")</f>
        <v>Low Performer</v>
      </c>
      <c r="AG108" t="str" cm="1">
        <f t="array" aca="1" ref="AG108" ca="1">_xlfn.IFS(Table1[[#This Row],[Experience]]&lt;=3,"Junior",Table1[[#This Row],[Experience]]&lt;=7,"Mid Level",Table1[[#This Row],[Experience]]&gt;=7,"Senior")</f>
        <v>Junior</v>
      </c>
      <c r="AH108" t="str">
        <f>IF(Table1[[#This Row],[Attendance %]]&gt;75,"OK","Below 75")</f>
        <v>Below 75</v>
      </c>
      <c r="AI108" t="b">
        <f>ISBLANK(Table1[[#This Row],[Employee ID]])</f>
        <v>0</v>
      </c>
      <c r="AJ108" t="b">
        <f>ISNUMBER(Table1[[#This Row],[Total Salary  ]])</f>
        <v>1</v>
      </c>
      <c r="AK108" t="str">
        <f>IFERROR(_xlfn.XLOOKUP(Table1[[#This Row],[Manager ID]],MANAGERS!A:A,MANAGERS!B:B),"Not Found")</f>
        <v>Manager_3</v>
      </c>
    </row>
    <row r="109" spans="1:37" x14ac:dyDescent="0.2">
      <c r="A109" t="s">
        <v>2081</v>
      </c>
      <c r="B109" t="s">
        <v>95</v>
      </c>
      <c r="C109" t="s">
        <v>21</v>
      </c>
      <c r="D109" t="s">
        <v>43</v>
      </c>
      <c r="E109" t="s">
        <v>51</v>
      </c>
      <c r="F109" s="1">
        <v>44112</v>
      </c>
      <c r="G109" s="1">
        <v>31760</v>
      </c>
      <c r="H109">
        <v>115518</v>
      </c>
      <c r="I109">
        <v>24623</v>
      </c>
      <c r="J109">
        <v>63</v>
      </c>
      <c r="K109">
        <v>59</v>
      </c>
      <c r="L109" t="s">
        <v>31</v>
      </c>
      <c r="M109">
        <v>116</v>
      </c>
      <c r="N109">
        <f>Table1[[#This Row],[Basic Salary]]+Table1[[#This Row],[Bonus]]</f>
        <v>140141</v>
      </c>
      <c r="O109" s="2">
        <f>Table1[[#This Row],[Bonus]]/Table1[[#This Row],[Basic Salary]]</f>
        <v>0.21315292854793191</v>
      </c>
      <c r="P109">
        <f ca="1">DATEDIF(Table1[[#This Row],[Date of Birth]],TODAY(),"Y")</f>
        <v>39</v>
      </c>
      <c r="Q109">
        <f ca="1">DATEDIF(Table1[[#This Row],[Joining Date]],TODAY(),"Y")</f>
        <v>5</v>
      </c>
      <c r="R109" t="str">
        <f ca="1">IF(YEAR(Table1[[#This Row],[Joining Date]])=YEAR(TODAY()),"Yes","No")</f>
        <v>No</v>
      </c>
      <c r="S109" t="str">
        <f ca="1">IF(Table1[[#This Row],[Experience]]&gt;5,"Yes","No")</f>
        <v>No</v>
      </c>
      <c r="T109" t="str">
        <f>TEXT(Table1[[#This Row],[Joining Date]],"mmmm")</f>
        <v>October</v>
      </c>
      <c r="U109" t="str">
        <f>TEXT(Table1[[#This Row],[Joining Date]],"yyyy")</f>
        <v>2020</v>
      </c>
      <c r="V109" s="5">
        <f ca="1">TODAY()-Table1[[#This Row],[Joining Date]]</f>
        <v>2127</v>
      </c>
      <c r="W109" t="str">
        <f>LEFT(Table1[[#This Row],[Employee Name]],FIND(" ",Table1[[#This Row],[Employee Name]])-1)</f>
        <v>Ajay</v>
      </c>
      <c r="X109" t="str">
        <f>RIGHT(Table1[[#This Row],[Employee Name]],LEN(Table1[[#This Row],[Employee Name]])-FIND(" ",Table1[[#This Row],[Employee Name]]))</f>
        <v>Singh</v>
      </c>
      <c r="Y109" t="str">
        <f>Table1[[#This Row],[Department]]&amp;"-"&amp;Table1[[#This Row],[Employee ID]]</f>
        <v>Operations-E02025</v>
      </c>
      <c r="Z109" t="str">
        <f>LEFT(Table1[[#This Row],[Department]],3)</f>
        <v>Ope</v>
      </c>
      <c r="AA109" t="str">
        <f>_xlfn.XLOOKUP(Table1[[#This Row],[Manager ID]],MANAGERS!A:A,MANAGERS!B:B)</f>
        <v>Manager_16</v>
      </c>
      <c r="AB109" t="str" cm="1">
        <f t="array" ref="AB109">_xlfn.XLOOKUP(Table1[[#This Row],[Manager ID]],Table2[[#All],[Manager ID]],Table2[[#All],[Department Head]])</f>
        <v>Sales</v>
      </c>
      <c r="AC109" s="2">
        <f>_xlfn.XLOOKUP(Table1[[#This Row],[City]],L:L,O:O)</f>
        <v>0.241864189087755</v>
      </c>
      <c r="AD109" t="str" cm="1">
        <f t="array" ref="AD109">_xlfn.IFS(Table1[[#This Row],[Performance Score]]&gt;=90,"Excellent",Table1[[#This Row],[Performance Score]]&gt;=75,"Good",Table1[[#This Row],[Performance Score]]&gt;=60,"Average",Table1[[#This Row],[Performance Score]]&lt;=60,"Need Improvement")</f>
        <v>Need Improvement</v>
      </c>
      <c r="AE109" t="str">
        <f>IF(AND(Table1[[#This Row],[Attendance %]]&gt;=80,(Table1[[#This Row],[Performance Score]]&gt;=80)),"Eligible","Not Eligible")</f>
        <v>Not Eligible</v>
      </c>
      <c r="AF109" t="str">
        <f>IF(Table1[[#This Row],[Performance Score]]&gt;=80,"High Performer","Low Performer")</f>
        <v>Low Performer</v>
      </c>
      <c r="AG109" t="str" cm="1">
        <f t="array" aca="1" ref="AG109" ca="1">_xlfn.IFS(Table1[[#This Row],[Experience]]&lt;=3,"Junior",Table1[[#This Row],[Experience]]&lt;=7,"Mid Level",Table1[[#This Row],[Experience]]&gt;=7,"Senior")</f>
        <v>Mid Level</v>
      </c>
      <c r="AH109" t="str">
        <f>IF(Table1[[#This Row],[Attendance %]]&gt;75,"OK","Below 75")</f>
        <v>Below 75</v>
      </c>
      <c r="AI109" t="b">
        <f>ISBLANK(Table1[[#This Row],[Employee ID]])</f>
        <v>0</v>
      </c>
      <c r="AJ109" t="b">
        <f>ISNUMBER(Table1[[#This Row],[Total Salary  ]])</f>
        <v>1</v>
      </c>
      <c r="AK109" t="str">
        <f>IFERROR(_xlfn.XLOOKUP(Table1[[#This Row],[Manager ID]],MANAGERS!A:A,MANAGERS!B:B),"Not Found")</f>
        <v>Manager_16</v>
      </c>
    </row>
    <row r="110" spans="1:37" x14ac:dyDescent="0.2">
      <c r="A110" t="s">
        <v>905</v>
      </c>
      <c r="B110" t="s">
        <v>14</v>
      </c>
      <c r="C110" t="s">
        <v>21</v>
      </c>
      <c r="D110" t="s">
        <v>40</v>
      </c>
      <c r="E110" t="s">
        <v>26</v>
      </c>
      <c r="F110" s="1">
        <v>45633</v>
      </c>
      <c r="G110" s="1">
        <v>40376</v>
      </c>
      <c r="H110">
        <v>116853</v>
      </c>
      <c r="I110">
        <v>23140</v>
      </c>
      <c r="J110">
        <v>79</v>
      </c>
      <c r="K110">
        <v>86</v>
      </c>
      <c r="L110" t="s">
        <v>18</v>
      </c>
      <c r="M110">
        <v>111</v>
      </c>
      <c r="N110">
        <f>Table1[[#This Row],[Basic Salary]]+Table1[[#This Row],[Bonus]]</f>
        <v>139993</v>
      </c>
      <c r="O110" s="2">
        <f>Table1[[#This Row],[Bonus]]/Table1[[#This Row],[Basic Salary]]</f>
        <v>0.19802658040443977</v>
      </c>
      <c r="P110">
        <f ca="1">DATEDIF(Table1[[#This Row],[Date of Birth]],TODAY(),"Y")</f>
        <v>16</v>
      </c>
      <c r="Q110">
        <f ca="1">DATEDIF(Table1[[#This Row],[Joining Date]],TODAY(),"Y")</f>
        <v>1</v>
      </c>
      <c r="R110" t="str">
        <f ca="1">IF(YEAR(Table1[[#This Row],[Joining Date]])=YEAR(TODAY()),"Yes","No")</f>
        <v>No</v>
      </c>
      <c r="S110" t="str">
        <f ca="1">IF(Table1[[#This Row],[Experience]]&gt;5,"Yes","No")</f>
        <v>No</v>
      </c>
      <c r="T110" t="str">
        <f>TEXT(Table1[[#This Row],[Joining Date]],"mmmm")</f>
        <v>December</v>
      </c>
      <c r="U110" t="str">
        <f>TEXT(Table1[[#This Row],[Joining Date]],"yyyy")</f>
        <v>2024</v>
      </c>
      <c r="V110" s="5">
        <f ca="1">TODAY()-Table1[[#This Row],[Joining Date]]</f>
        <v>606</v>
      </c>
      <c r="W110" t="str">
        <f>LEFT(Table1[[#This Row],[Employee Name]],FIND(" ",Table1[[#This Row],[Employee Name]])-1)</f>
        <v>Nisha</v>
      </c>
      <c r="X110" t="str">
        <f>RIGHT(Table1[[#This Row],[Employee Name]],LEN(Table1[[#This Row],[Employee Name]])-FIND(" ",Table1[[#This Row],[Employee Name]]))</f>
        <v>Kapoor</v>
      </c>
      <c r="Y110" t="str">
        <f>Table1[[#This Row],[Department]]&amp;"-"&amp;Table1[[#This Row],[Employee ID]]</f>
        <v>IT-E00849</v>
      </c>
      <c r="Z110" t="str">
        <f>LEFT(Table1[[#This Row],[Department]],3)</f>
        <v>IT</v>
      </c>
      <c r="AA110" t="str">
        <f>_xlfn.XLOOKUP(Table1[[#This Row],[Manager ID]],MANAGERS!A:A,MANAGERS!B:B)</f>
        <v>Manager_11</v>
      </c>
      <c r="AB110" t="str" cm="1">
        <f t="array" ref="AB110">_xlfn.XLOOKUP(Table1[[#This Row],[Manager ID]],Table2[[#All],[Manager ID]],Table2[[#All],[Department Head]])</f>
        <v>Marketing</v>
      </c>
      <c r="AC110" s="2">
        <f>_xlfn.XLOOKUP(Table1[[#This Row],[City]],L:L,O:O)</f>
        <v>0.21356479274849693</v>
      </c>
      <c r="AD110" t="str" cm="1">
        <f t="array" ref="AD110">_xlfn.IFS(Table1[[#This Row],[Performance Score]]&gt;=90,"Excellent",Table1[[#This Row],[Performance Score]]&gt;=75,"Good",Table1[[#This Row],[Performance Score]]&gt;=60,"Average",Table1[[#This Row],[Performance Score]]&lt;=60,"Need Improvement")</f>
        <v>Good</v>
      </c>
      <c r="AE110" t="str">
        <f>IF(AND(Table1[[#This Row],[Attendance %]]&gt;=80,(Table1[[#This Row],[Performance Score]]&gt;=80)),"Eligible","Not Eligible")</f>
        <v>Not Eligible</v>
      </c>
      <c r="AF110" t="str">
        <f>IF(Table1[[#This Row],[Performance Score]]&gt;=80,"High Performer","Low Performer")</f>
        <v>High Performer</v>
      </c>
      <c r="AG110" t="str" cm="1">
        <f t="array" aca="1" ref="AG110" ca="1">_xlfn.IFS(Table1[[#This Row],[Experience]]&lt;=3,"Junior",Table1[[#This Row],[Experience]]&lt;=7,"Mid Level",Table1[[#This Row],[Experience]]&gt;=7,"Senior")</f>
        <v>Junior</v>
      </c>
      <c r="AH110" t="str">
        <f>IF(Table1[[#This Row],[Attendance %]]&gt;75,"OK","Below 75")</f>
        <v>OK</v>
      </c>
      <c r="AI110" t="b">
        <f>ISBLANK(Table1[[#This Row],[Employee ID]])</f>
        <v>0</v>
      </c>
      <c r="AJ110" t="b">
        <f>ISNUMBER(Table1[[#This Row],[Total Salary  ]])</f>
        <v>1</v>
      </c>
      <c r="AK110" t="str">
        <f>IFERROR(_xlfn.XLOOKUP(Table1[[#This Row],[Manager ID]],MANAGERS!A:A,MANAGERS!B:B),"Not Found")</f>
        <v>Manager_11</v>
      </c>
    </row>
    <row r="111" spans="1:37" x14ac:dyDescent="0.2">
      <c r="A111" t="s">
        <v>3999</v>
      </c>
      <c r="B111" t="s">
        <v>48</v>
      </c>
      <c r="C111" t="s">
        <v>21</v>
      </c>
      <c r="D111" t="s">
        <v>43</v>
      </c>
      <c r="E111" t="s">
        <v>30</v>
      </c>
      <c r="F111" s="1">
        <v>42550</v>
      </c>
      <c r="G111" s="1">
        <v>29996</v>
      </c>
      <c r="H111">
        <v>119470</v>
      </c>
      <c r="I111">
        <v>20478</v>
      </c>
      <c r="J111">
        <v>69</v>
      </c>
      <c r="K111">
        <v>83</v>
      </c>
      <c r="L111" t="s">
        <v>18</v>
      </c>
      <c r="M111">
        <v>105</v>
      </c>
      <c r="N111">
        <f>Table1[[#This Row],[Basic Salary]]+Table1[[#This Row],[Bonus]]</f>
        <v>139948</v>
      </c>
      <c r="O111" s="2">
        <f>Table1[[#This Row],[Bonus]]/Table1[[#This Row],[Basic Salary]]</f>
        <v>0.17140704779442537</v>
      </c>
      <c r="P111">
        <f ca="1">DATEDIF(Table1[[#This Row],[Date of Birth]],TODAY(),"Y")</f>
        <v>44</v>
      </c>
      <c r="Q111">
        <f ca="1">DATEDIF(Table1[[#This Row],[Joining Date]],TODAY(),"Y")</f>
        <v>10</v>
      </c>
      <c r="R111" t="str">
        <f ca="1">IF(YEAR(Table1[[#This Row],[Joining Date]])=YEAR(TODAY()),"Yes","No")</f>
        <v>No</v>
      </c>
      <c r="S111" t="str">
        <f ca="1">IF(Table1[[#This Row],[Experience]]&gt;5,"Yes","No")</f>
        <v>Yes</v>
      </c>
      <c r="T111" t="str">
        <f>TEXT(Table1[[#This Row],[Joining Date]],"mmmm")</f>
        <v>June</v>
      </c>
      <c r="U111" t="str">
        <f>TEXT(Table1[[#This Row],[Joining Date]],"yyyy")</f>
        <v>2016</v>
      </c>
      <c r="V111" s="5">
        <f ca="1">TODAY()-Table1[[#This Row],[Joining Date]]</f>
        <v>3689</v>
      </c>
      <c r="W111" t="str">
        <f>LEFT(Table1[[#This Row],[Employee Name]],FIND(" ",Table1[[#This Row],[Employee Name]])-1)</f>
        <v>Aditya</v>
      </c>
      <c r="X111" t="str">
        <f>RIGHT(Table1[[#This Row],[Employee Name]],LEN(Table1[[#This Row],[Employee Name]])-FIND(" ",Table1[[#This Row],[Employee Name]]))</f>
        <v>Kapoor</v>
      </c>
      <c r="Y111" t="str">
        <f>Table1[[#This Row],[Department]]&amp;"-"&amp;Table1[[#This Row],[Employee ID]]</f>
        <v>Operations-E03943</v>
      </c>
      <c r="Z111" t="str">
        <f>LEFT(Table1[[#This Row],[Department]],3)</f>
        <v>Ope</v>
      </c>
      <c r="AA111" t="str">
        <f>_xlfn.XLOOKUP(Table1[[#This Row],[Manager ID]],MANAGERS!A:A,MANAGERS!B:B)</f>
        <v>Manager_5</v>
      </c>
      <c r="AB111" t="str" cm="1">
        <f t="array" ref="AB111">_xlfn.XLOOKUP(Table1[[#This Row],[Manager ID]],Table2[[#All],[Manager ID]],Table2[[#All],[Department Head]])</f>
        <v>Sales</v>
      </c>
      <c r="AC111" s="2">
        <f>_xlfn.XLOOKUP(Table1[[#This Row],[City]],L:L,O:O)</f>
        <v>0.21356479274849693</v>
      </c>
      <c r="AD111" t="str" cm="1">
        <f t="array" ref="AD111">_xlfn.IFS(Table1[[#This Row],[Performance Score]]&gt;=90,"Excellent",Table1[[#This Row],[Performance Score]]&gt;=75,"Good",Table1[[#This Row],[Performance Score]]&gt;=60,"Average",Table1[[#This Row],[Performance Score]]&lt;=60,"Need Improvement")</f>
        <v>Good</v>
      </c>
      <c r="AE111" t="str">
        <f>IF(AND(Table1[[#This Row],[Attendance %]]&gt;=80,(Table1[[#This Row],[Performance Score]]&gt;=80)),"Eligible","Not Eligible")</f>
        <v>Not Eligible</v>
      </c>
      <c r="AF111" t="str">
        <f>IF(Table1[[#This Row],[Performance Score]]&gt;=80,"High Performer","Low Performer")</f>
        <v>High Performer</v>
      </c>
      <c r="AG111" t="str" cm="1">
        <f t="array" aca="1" ref="AG111" ca="1">_xlfn.IFS(Table1[[#This Row],[Experience]]&lt;=3,"Junior",Table1[[#This Row],[Experience]]&lt;=7,"Mid Level",Table1[[#This Row],[Experience]]&gt;=7,"Senior")</f>
        <v>Senior</v>
      </c>
      <c r="AH111" t="str">
        <f>IF(Table1[[#This Row],[Attendance %]]&gt;75,"OK","Below 75")</f>
        <v>Below 75</v>
      </c>
      <c r="AI111" t="b">
        <f>ISBLANK(Table1[[#This Row],[Employee ID]])</f>
        <v>0</v>
      </c>
      <c r="AJ111" t="b">
        <f>ISNUMBER(Table1[[#This Row],[Total Salary  ]])</f>
        <v>1</v>
      </c>
      <c r="AK111" t="str">
        <f>IFERROR(_xlfn.XLOOKUP(Table1[[#This Row],[Manager ID]],MANAGERS!A:A,MANAGERS!B:B),"Not Found")</f>
        <v>Manager_5</v>
      </c>
    </row>
    <row r="112" spans="1:37" x14ac:dyDescent="0.2">
      <c r="A112" t="s">
        <v>1664</v>
      </c>
      <c r="B112" t="s">
        <v>42</v>
      </c>
      <c r="C112" t="s">
        <v>15</v>
      </c>
      <c r="D112" t="s">
        <v>46</v>
      </c>
      <c r="E112" t="s">
        <v>30</v>
      </c>
      <c r="F112" s="1">
        <v>44912</v>
      </c>
      <c r="G112" s="1">
        <v>33834</v>
      </c>
      <c r="H112">
        <v>119223</v>
      </c>
      <c r="I112">
        <v>20701</v>
      </c>
      <c r="J112">
        <v>72</v>
      </c>
      <c r="K112">
        <v>91</v>
      </c>
      <c r="L112" t="s">
        <v>31</v>
      </c>
      <c r="M112">
        <v>101</v>
      </c>
      <c r="N112">
        <f>Table1[[#This Row],[Basic Salary]]+Table1[[#This Row],[Bonus]]</f>
        <v>139924</v>
      </c>
      <c r="O112" s="2">
        <f>Table1[[#This Row],[Bonus]]/Table1[[#This Row],[Basic Salary]]</f>
        <v>0.1736326044471285</v>
      </c>
      <c r="P112">
        <f ca="1">DATEDIF(Table1[[#This Row],[Date of Birth]],TODAY(),"Y")</f>
        <v>33</v>
      </c>
      <c r="Q112">
        <f ca="1">DATEDIF(Table1[[#This Row],[Joining Date]],TODAY(),"Y")</f>
        <v>3</v>
      </c>
      <c r="R112" t="str">
        <f ca="1">IF(YEAR(Table1[[#This Row],[Joining Date]])=YEAR(TODAY()),"Yes","No")</f>
        <v>No</v>
      </c>
      <c r="S112" t="str">
        <f ca="1">IF(Table1[[#This Row],[Experience]]&gt;5,"Yes","No")</f>
        <v>No</v>
      </c>
      <c r="T112" t="str">
        <f>TEXT(Table1[[#This Row],[Joining Date]],"mmmm")</f>
        <v>December</v>
      </c>
      <c r="U112" t="str">
        <f>TEXT(Table1[[#This Row],[Joining Date]],"yyyy")</f>
        <v>2022</v>
      </c>
      <c r="V112" s="5">
        <f ca="1">TODAY()-Table1[[#This Row],[Joining Date]]</f>
        <v>1327</v>
      </c>
      <c r="W112" t="str">
        <f>LEFT(Table1[[#This Row],[Employee Name]],FIND(" ",Table1[[#This Row],[Employee Name]])-1)</f>
        <v>Krishna</v>
      </c>
      <c r="X112" t="str">
        <f>RIGHT(Table1[[#This Row],[Employee Name]],LEN(Table1[[#This Row],[Employee Name]])-FIND(" ",Table1[[#This Row],[Employee Name]]))</f>
        <v>Chaitanya</v>
      </c>
      <c r="Y112" t="str">
        <f>Table1[[#This Row],[Department]]&amp;"-"&amp;Table1[[#This Row],[Employee ID]]</f>
        <v>Support-E01608</v>
      </c>
      <c r="Z112" t="str">
        <f>LEFT(Table1[[#This Row],[Department]],3)</f>
        <v>Sup</v>
      </c>
      <c r="AA112" t="str">
        <f>_xlfn.XLOOKUP(Table1[[#This Row],[Manager ID]],MANAGERS!A:A,MANAGERS!B:B)</f>
        <v>Manager_1</v>
      </c>
      <c r="AB112" t="str" cm="1">
        <f t="array" ref="AB112">_xlfn.XLOOKUP(Table1[[#This Row],[Manager ID]],Table2[[#All],[Manager ID]],Table2[[#All],[Department Head]])</f>
        <v>Support</v>
      </c>
      <c r="AC112" s="2">
        <f>_xlfn.XLOOKUP(Table1[[#This Row],[City]],L:L,O:O)</f>
        <v>0.241864189087755</v>
      </c>
      <c r="AD112" t="str" cm="1">
        <f t="array" ref="AD112">_xlfn.IFS(Table1[[#This Row],[Performance Score]]&gt;=90,"Excellent",Table1[[#This Row],[Performance Score]]&gt;=75,"Good",Table1[[#This Row],[Performance Score]]&gt;=60,"Average",Table1[[#This Row],[Performance Score]]&lt;=60,"Need Improvement")</f>
        <v>Excellent</v>
      </c>
      <c r="AE112" t="str">
        <f>IF(AND(Table1[[#This Row],[Attendance %]]&gt;=80,(Table1[[#This Row],[Performance Score]]&gt;=80)),"Eligible","Not Eligible")</f>
        <v>Not Eligible</v>
      </c>
      <c r="AF112" t="str">
        <f>IF(Table1[[#This Row],[Performance Score]]&gt;=80,"High Performer","Low Performer")</f>
        <v>High Performer</v>
      </c>
      <c r="AG112" t="str" cm="1">
        <f t="array" aca="1" ref="AG112" ca="1">_xlfn.IFS(Table1[[#This Row],[Experience]]&lt;=3,"Junior",Table1[[#This Row],[Experience]]&lt;=7,"Mid Level",Table1[[#This Row],[Experience]]&gt;=7,"Senior")</f>
        <v>Junior</v>
      </c>
      <c r="AH112" t="str">
        <f>IF(Table1[[#This Row],[Attendance %]]&gt;75,"OK","Below 75")</f>
        <v>Below 75</v>
      </c>
      <c r="AI112" t="b">
        <f>ISBLANK(Table1[[#This Row],[Employee ID]])</f>
        <v>0</v>
      </c>
      <c r="AJ112" t="b">
        <f>ISNUMBER(Table1[[#This Row],[Total Salary  ]])</f>
        <v>1</v>
      </c>
      <c r="AK112" t="str">
        <f>IFERROR(_xlfn.XLOOKUP(Table1[[#This Row],[Manager ID]],MANAGERS!A:A,MANAGERS!B:B),"Not Found")</f>
        <v>Manager_1</v>
      </c>
    </row>
    <row r="113" spans="1:37" x14ac:dyDescent="0.2">
      <c r="A113" t="s">
        <v>4108</v>
      </c>
      <c r="B113" t="s">
        <v>87</v>
      </c>
      <c r="C113" t="s">
        <v>15</v>
      </c>
      <c r="D113" t="s">
        <v>16</v>
      </c>
      <c r="E113" t="s">
        <v>26</v>
      </c>
      <c r="F113" s="1">
        <v>42320</v>
      </c>
      <c r="G113" s="1">
        <v>40475</v>
      </c>
      <c r="H113">
        <v>116728</v>
      </c>
      <c r="I113">
        <v>23153</v>
      </c>
      <c r="J113">
        <v>83</v>
      </c>
      <c r="K113">
        <v>84</v>
      </c>
      <c r="L113" t="s">
        <v>53</v>
      </c>
      <c r="M113">
        <v>114</v>
      </c>
      <c r="N113">
        <f>Table1[[#This Row],[Basic Salary]]+Table1[[#This Row],[Bonus]]</f>
        <v>139881</v>
      </c>
      <c r="O113" s="2">
        <f>Table1[[#This Row],[Bonus]]/Table1[[#This Row],[Basic Salary]]</f>
        <v>0.19835001028030977</v>
      </c>
      <c r="P113">
        <f ca="1">DATEDIF(Table1[[#This Row],[Date of Birth]],TODAY(),"Y")</f>
        <v>15</v>
      </c>
      <c r="Q113">
        <f ca="1">DATEDIF(Table1[[#This Row],[Joining Date]],TODAY(),"Y")</f>
        <v>10</v>
      </c>
      <c r="R113" t="str">
        <f ca="1">IF(YEAR(Table1[[#This Row],[Joining Date]])=YEAR(TODAY()),"Yes","No")</f>
        <v>No</v>
      </c>
      <c r="S113" t="str">
        <f ca="1">IF(Table1[[#This Row],[Experience]]&gt;5,"Yes","No")</f>
        <v>Yes</v>
      </c>
      <c r="T113" t="str">
        <f>TEXT(Table1[[#This Row],[Joining Date]],"mmmm")</f>
        <v>November</v>
      </c>
      <c r="U113" t="str">
        <f>TEXT(Table1[[#This Row],[Joining Date]],"yyyy")</f>
        <v>2015</v>
      </c>
      <c r="V113" s="5">
        <f ca="1">TODAY()-Table1[[#This Row],[Joining Date]]</f>
        <v>3919</v>
      </c>
      <c r="W113" t="str">
        <f>LEFT(Table1[[#This Row],[Employee Name]],FIND(" ",Table1[[#This Row],[Employee Name]])-1)</f>
        <v>Arjun</v>
      </c>
      <c r="X113" t="str">
        <f>RIGHT(Table1[[#This Row],[Employee Name]],LEN(Table1[[#This Row],[Employee Name]])-FIND(" ",Table1[[#This Row],[Employee Name]]))</f>
        <v>Mehta</v>
      </c>
      <c r="Y113" t="str">
        <f>Table1[[#This Row],[Department]]&amp;"-"&amp;Table1[[#This Row],[Employee ID]]</f>
        <v>HR-E04052</v>
      </c>
      <c r="Z113" t="str">
        <f>LEFT(Table1[[#This Row],[Department]],3)</f>
        <v>HR</v>
      </c>
      <c r="AA113" t="str">
        <f>_xlfn.XLOOKUP(Table1[[#This Row],[Manager ID]],MANAGERS!A:A,MANAGERS!B:B)</f>
        <v>Manager_14</v>
      </c>
      <c r="AB113" t="str" cm="1">
        <f t="array" ref="AB113">_xlfn.XLOOKUP(Table1[[#This Row],[Manager ID]],Table2[[#All],[Manager ID]],Table2[[#All],[Department Head]])</f>
        <v>Marketing</v>
      </c>
      <c r="AC113" s="2">
        <f>_xlfn.XLOOKUP(Table1[[#This Row],[City]],L:L,O:O)</f>
        <v>0.23685887225230964</v>
      </c>
      <c r="AD113" t="str" cm="1">
        <f t="array" ref="AD113">_xlfn.IFS(Table1[[#This Row],[Performance Score]]&gt;=90,"Excellent",Table1[[#This Row],[Performance Score]]&gt;=75,"Good",Table1[[#This Row],[Performance Score]]&gt;=60,"Average",Table1[[#This Row],[Performance Score]]&lt;=60,"Need Improvement")</f>
        <v>Good</v>
      </c>
      <c r="AE113" t="str">
        <f>IF(AND(Table1[[#This Row],[Attendance %]]&gt;=80,(Table1[[#This Row],[Performance Score]]&gt;=80)),"Eligible","Not Eligible")</f>
        <v>Eligible</v>
      </c>
      <c r="AF113" t="str">
        <f>IF(Table1[[#This Row],[Performance Score]]&gt;=80,"High Performer","Low Performer")</f>
        <v>High Performer</v>
      </c>
      <c r="AG113" t="str" cm="1">
        <f t="array" aca="1" ref="AG113" ca="1">_xlfn.IFS(Table1[[#This Row],[Experience]]&lt;=3,"Junior",Table1[[#This Row],[Experience]]&lt;=7,"Mid Level",Table1[[#This Row],[Experience]]&gt;=7,"Senior")</f>
        <v>Senior</v>
      </c>
      <c r="AH113" t="str">
        <f>IF(Table1[[#This Row],[Attendance %]]&gt;75,"OK","Below 75")</f>
        <v>OK</v>
      </c>
      <c r="AI113" t="b">
        <f>ISBLANK(Table1[[#This Row],[Employee ID]])</f>
        <v>0</v>
      </c>
      <c r="AJ113" t="b">
        <f>ISNUMBER(Table1[[#This Row],[Total Salary  ]])</f>
        <v>1</v>
      </c>
      <c r="AK113" t="str">
        <f>IFERROR(_xlfn.XLOOKUP(Table1[[#This Row],[Manager ID]],MANAGERS!A:A,MANAGERS!B:B),"Not Found")</f>
        <v>Manager_14</v>
      </c>
    </row>
    <row r="114" spans="1:37" x14ac:dyDescent="0.2">
      <c r="A114" t="s">
        <v>4682</v>
      </c>
      <c r="B114" t="s">
        <v>77</v>
      </c>
      <c r="C114" t="s">
        <v>21</v>
      </c>
      <c r="D114" t="s">
        <v>46</v>
      </c>
      <c r="E114" t="s">
        <v>17</v>
      </c>
      <c r="F114" s="1">
        <v>42711</v>
      </c>
      <c r="G114" s="1">
        <v>34184</v>
      </c>
      <c r="H114">
        <v>111611</v>
      </c>
      <c r="I114">
        <v>28178</v>
      </c>
      <c r="J114">
        <v>64</v>
      </c>
      <c r="K114">
        <v>93</v>
      </c>
      <c r="L114" t="s">
        <v>53</v>
      </c>
      <c r="M114">
        <v>109</v>
      </c>
      <c r="N114">
        <f>Table1[[#This Row],[Basic Salary]]+Table1[[#This Row],[Bonus]]</f>
        <v>139789</v>
      </c>
      <c r="O114" s="2">
        <f>Table1[[#This Row],[Bonus]]/Table1[[#This Row],[Basic Salary]]</f>
        <v>0.25246615476969114</v>
      </c>
      <c r="P114">
        <f ca="1">DATEDIF(Table1[[#This Row],[Date of Birth]],TODAY(),"Y")</f>
        <v>33</v>
      </c>
      <c r="Q114">
        <f ca="1">DATEDIF(Table1[[#This Row],[Joining Date]],TODAY(),"Y")</f>
        <v>9</v>
      </c>
      <c r="R114" t="str">
        <f ca="1">IF(YEAR(Table1[[#This Row],[Joining Date]])=YEAR(TODAY()),"Yes","No")</f>
        <v>No</v>
      </c>
      <c r="S114" t="str">
        <f ca="1">IF(Table1[[#This Row],[Experience]]&gt;5,"Yes","No")</f>
        <v>Yes</v>
      </c>
      <c r="T114" t="str">
        <f>TEXT(Table1[[#This Row],[Joining Date]],"mmmm")</f>
        <v>December</v>
      </c>
      <c r="U114" t="str">
        <f>TEXT(Table1[[#This Row],[Joining Date]],"yyyy")</f>
        <v>2016</v>
      </c>
      <c r="V114" s="5">
        <f ca="1">TODAY()-Table1[[#This Row],[Joining Date]]</f>
        <v>3528</v>
      </c>
      <c r="W114" t="str">
        <f>LEFT(Table1[[#This Row],[Employee Name]],FIND(" ",Table1[[#This Row],[Employee Name]])-1)</f>
        <v>Rohan</v>
      </c>
      <c r="X114" t="str">
        <f>RIGHT(Table1[[#This Row],[Employee Name]],LEN(Table1[[#This Row],[Employee Name]])-FIND(" ",Table1[[#This Row],[Employee Name]]))</f>
        <v>Gupta</v>
      </c>
      <c r="Y114" t="str">
        <f>Table1[[#This Row],[Department]]&amp;"-"&amp;Table1[[#This Row],[Employee ID]]</f>
        <v>Support-E04626</v>
      </c>
      <c r="Z114" t="str">
        <f>LEFT(Table1[[#This Row],[Department]],3)</f>
        <v>Sup</v>
      </c>
      <c r="AA114" t="str">
        <f>_xlfn.XLOOKUP(Table1[[#This Row],[Manager ID]],MANAGERS!A:A,MANAGERS!B:B)</f>
        <v>Manager_9</v>
      </c>
      <c r="AB114" t="str" cm="1">
        <f t="array" ref="AB114">_xlfn.XLOOKUP(Table1[[#This Row],[Manager ID]],Table2[[#All],[Manager ID]],Table2[[#All],[Department Head]])</f>
        <v>Sales</v>
      </c>
      <c r="AC114" s="2">
        <f>_xlfn.XLOOKUP(Table1[[#This Row],[City]],L:L,O:O)</f>
        <v>0.23685887225230964</v>
      </c>
      <c r="AD114" t="str" cm="1">
        <f t="array" ref="AD114">_xlfn.IFS(Table1[[#This Row],[Performance Score]]&gt;=90,"Excellent",Table1[[#This Row],[Performance Score]]&gt;=75,"Good",Table1[[#This Row],[Performance Score]]&gt;=60,"Average",Table1[[#This Row],[Performance Score]]&lt;=60,"Need Improvement")</f>
        <v>Excellent</v>
      </c>
      <c r="AE114" t="str">
        <f>IF(AND(Table1[[#This Row],[Attendance %]]&gt;=80,(Table1[[#This Row],[Performance Score]]&gt;=80)),"Eligible","Not Eligible")</f>
        <v>Not Eligible</v>
      </c>
      <c r="AF114" t="str">
        <f>IF(Table1[[#This Row],[Performance Score]]&gt;=80,"High Performer","Low Performer")</f>
        <v>High Performer</v>
      </c>
      <c r="AG114" t="str" cm="1">
        <f t="array" aca="1" ref="AG114" ca="1">_xlfn.IFS(Table1[[#This Row],[Experience]]&lt;=3,"Junior",Table1[[#This Row],[Experience]]&lt;=7,"Mid Level",Table1[[#This Row],[Experience]]&gt;=7,"Senior")</f>
        <v>Senior</v>
      </c>
      <c r="AH114" t="str">
        <f>IF(Table1[[#This Row],[Attendance %]]&gt;75,"OK","Below 75")</f>
        <v>Below 75</v>
      </c>
      <c r="AI114" t="b">
        <f>ISBLANK(Table1[[#This Row],[Employee ID]])</f>
        <v>0</v>
      </c>
      <c r="AJ114" t="b">
        <f>ISNUMBER(Table1[[#This Row],[Total Salary  ]])</f>
        <v>1</v>
      </c>
      <c r="AK114" t="str">
        <f>IFERROR(_xlfn.XLOOKUP(Table1[[#This Row],[Manager ID]],MANAGERS!A:A,MANAGERS!B:B),"Not Found")</f>
        <v>Manager_9</v>
      </c>
    </row>
    <row r="115" spans="1:37" x14ac:dyDescent="0.2">
      <c r="A115" t="s">
        <v>2393</v>
      </c>
      <c r="B115" t="s">
        <v>20</v>
      </c>
      <c r="C115" t="s">
        <v>15</v>
      </c>
      <c r="D115" t="s">
        <v>16</v>
      </c>
      <c r="E115" t="s">
        <v>17</v>
      </c>
      <c r="F115" s="1">
        <v>44831</v>
      </c>
      <c r="G115" s="1">
        <v>37326</v>
      </c>
      <c r="H115">
        <v>115369</v>
      </c>
      <c r="I115">
        <v>24384</v>
      </c>
      <c r="J115">
        <v>77</v>
      </c>
      <c r="K115">
        <v>46</v>
      </c>
      <c r="L115" t="s">
        <v>23</v>
      </c>
      <c r="M115">
        <v>107</v>
      </c>
      <c r="N115">
        <f>Table1[[#This Row],[Basic Salary]]+Table1[[#This Row],[Bonus]]</f>
        <v>139753</v>
      </c>
      <c r="O115" s="2">
        <f>Table1[[#This Row],[Bonus]]/Table1[[#This Row],[Basic Salary]]</f>
        <v>0.21135660359368635</v>
      </c>
      <c r="P115">
        <f ca="1">DATEDIF(Table1[[#This Row],[Date of Birth]],TODAY(),"Y")</f>
        <v>24</v>
      </c>
      <c r="Q115">
        <f ca="1">DATEDIF(Table1[[#This Row],[Joining Date]],TODAY(),"Y")</f>
        <v>3</v>
      </c>
      <c r="R115" t="str">
        <f ca="1">IF(YEAR(Table1[[#This Row],[Joining Date]])=YEAR(TODAY()),"Yes","No")</f>
        <v>No</v>
      </c>
      <c r="S115" t="str">
        <f ca="1">IF(Table1[[#This Row],[Experience]]&gt;5,"Yes","No")</f>
        <v>No</v>
      </c>
      <c r="T115" t="str">
        <f>TEXT(Table1[[#This Row],[Joining Date]],"mmmm")</f>
        <v>September</v>
      </c>
      <c r="U115" t="str">
        <f>TEXT(Table1[[#This Row],[Joining Date]],"yyyy")</f>
        <v>2022</v>
      </c>
      <c r="V115" s="5">
        <f ca="1">TODAY()-Table1[[#This Row],[Joining Date]]</f>
        <v>1408</v>
      </c>
      <c r="W115" t="str">
        <f>LEFT(Table1[[#This Row],[Employee Name]],FIND(" ",Table1[[#This Row],[Employee Name]])-1)</f>
        <v>Rahul</v>
      </c>
      <c r="X115" t="str">
        <f>RIGHT(Table1[[#This Row],[Employee Name]],LEN(Table1[[#This Row],[Employee Name]])-FIND(" ",Table1[[#This Row],[Employee Name]]))</f>
        <v>Verma</v>
      </c>
      <c r="Y115" t="str">
        <f>Table1[[#This Row],[Department]]&amp;"-"&amp;Table1[[#This Row],[Employee ID]]</f>
        <v>HR-E02337</v>
      </c>
      <c r="Z115" t="str">
        <f>LEFT(Table1[[#This Row],[Department]],3)</f>
        <v>HR</v>
      </c>
      <c r="AA115" t="str">
        <f>_xlfn.XLOOKUP(Table1[[#This Row],[Manager ID]],MANAGERS!A:A,MANAGERS!B:B)</f>
        <v>Manager_7</v>
      </c>
      <c r="AB115" t="str" cm="1">
        <f t="array" ref="AB115">_xlfn.XLOOKUP(Table1[[#This Row],[Manager ID]],Table2[[#All],[Manager ID]],Table2[[#All],[Department Head]])</f>
        <v>Operations</v>
      </c>
      <c r="AC115" s="2">
        <f>_xlfn.XLOOKUP(Table1[[#This Row],[City]],L:L,O:O)</f>
        <v>0.23486488519629886</v>
      </c>
      <c r="AD115" t="str" cm="1">
        <f t="array" ref="AD115">_xlfn.IFS(Table1[[#This Row],[Performance Score]]&gt;=90,"Excellent",Table1[[#This Row],[Performance Score]]&gt;=75,"Good",Table1[[#This Row],[Performance Score]]&gt;=60,"Average",Table1[[#This Row],[Performance Score]]&lt;=60,"Need Improvement")</f>
        <v>Need Improvement</v>
      </c>
      <c r="AE115" t="str">
        <f>IF(AND(Table1[[#This Row],[Attendance %]]&gt;=80,(Table1[[#This Row],[Performance Score]]&gt;=80)),"Eligible","Not Eligible")</f>
        <v>Not Eligible</v>
      </c>
      <c r="AF115" t="str">
        <f>IF(Table1[[#This Row],[Performance Score]]&gt;=80,"High Performer","Low Performer")</f>
        <v>Low Performer</v>
      </c>
      <c r="AG115" t="str" cm="1">
        <f t="array" aca="1" ref="AG115" ca="1">_xlfn.IFS(Table1[[#This Row],[Experience]]&lt;=3,"Junior",Table1[[#This Row],[Experience]]&lt;=7,"Mid Level",Table1[[#This Row],[Experience]]&gt;=7,"Senior")</f>
        <v>Junior</v>
      </c>
      <c r="AH115" t="str">
        <f>IF(Table1[[#This Row],[Attendance %]]&gt;75,"OK","Below 75")</f>
        <v>OK</v>
      </c>
      <c r="AI115" t="b">
        <f>ISBLANK(Table1[[#This Row],[Employee ID]])</f>
        <v>0</v>
      </c>
      <c r="AJ115" t="b">
        <f>ISNUMBER(Table1[[#This Row],[Total Salary  ]])</f>
        <v>1</v>
      </c>
      <c r="AK115" t="str">
        <f>IFERROR(_xlfn.XLOOKUP(Table1[[#This Row],[Manager ID]],MANAGERS!A:A,MANAGERS!B:B),"Not Found")</f>
        <v>Manager_7</v>
      </c>
    </row>
    <row r="116" spans="1:37" x14ac:dyDescent="0.2">
      <c r="A116" t="s">
        <v>4801</v>
      </c>
      <c r="B116" t="s">
        <v>93</v>
      </c>
      <c r="C116" t="s">
        <v>15</v>
      </c>
      <c r="D116" t="s">
        <v>33</v>
      </c>
      <c r="E116" t="s">
        <v>17</v>
      </c>
      <c r="F116" s="1">
        <v>44937</v>
      </c>
      <c r="G116" s="1">
        <v>30295</v>
      </c>
      <c r="H116">
        <v>112042</v>
      </c>
      <c r="I116">
        <v>27710</v>
      </c>
      <c r="J116">
        <v>89</v>
      </c>
      <c r="K116">
        <v>57</v>
      </c>
      <c r="L116" t="s">
        <v>23</v>
      </c>
      <c r="M116">
        <v>107</v>
      </c>
      <c r="N116">
        <f>Table1[[#This Row],[Basic Salary]]+Table1[[#This Row],[Bonus]]</f>
        <v>139752</v>
      </c>
      <c r="O116" s="2">
        <f>Table1[[#This Row],[Bonus]]/Table1[[#This Row],[Basic Salary]]</f>
        <v>0.24731797004694667</v>
      </c>
      <c r="P116">
        <f ca="1">DATEDIF(Table1[[#This Row],[Date of Birth]],TODAY(),"Y")</f>
        <v>43</v>
      </c>
      <c r="Q116">
        <f ca="1">DATEDIF(Table1[[#This Row],[Joining Date]],TODAY(),"Y")</f>
        <v>3</v>
      </c>
      <c r="R116" t="str">
        <f ca="1">IF(YEAR(Table1[[#This Row],[Joining Date]])=YEAR(TODAY()),"Yes","No")</f>
        <v>No</v>
      </c>
      <c r="S116" t="str">
        <f ca="1">IF(Table1[[#This Row],[Experience]]&gt;5,"Yes","No")</f>
        <v>No</v>
      </c>
      <c r="T116" t="str">
        <f>TEXT(Table1[[#This Row],[Joining Date]],"mmmm")</f>
        <v>January</v>
      </c>
      <c r="U116" t="str">
        <f>TEXT(Table1[[#This Row],[Joining Date]],"yyyy")</f>
        <v>2023</v>
      </c>
      <c r="V116" s="5">
        <f ca="1">TODAY()-Table1[[#This Row],[Joining Date]]</f>
        <v>1302</v>
      </c>
      <c r="W116" t="str">
        <f>LEFT(Table1[[#This Row],[Employee Name]],FIND(" ",Table1[[#This Row],[Employee Name]])-1)</f>
        <v>Priya</v>
      </c>
      <c r="X116" t="str">
        <f>RIGHT(Table1[[#This Row],[Employee Name]],LEN(Table1[[#This Row],[Employee Name]])-FIND(" ",Table1[[#This Row],[Employee Name]]))</f>
        <v>Reddy</v>
      </c>
      <c r="Y116" t="str">
        <f>Table1[[#This Row],[Department]]&amp;"-"&amp;Table1[[#This Row],[Employee ID]]</f>
        <v>Marketing-E04745</v>
      </c>
      <c r="Z116" t="str">
        <f>LEFT(Table1[[#This Row],[Department]],3)</f>
        <v>Mar</v>
      </c>
      <c r="AA116" t="str">
        <f>_xlfn.XLOOKUP(Table1[[#This Row],[Manager ID]],MANAGERS!A:A,MANAGERS!B:B)</f>
        <v>Manager_7</v>
      </c>
      <c r="AB116" t="str" cm="1">
        <f t="array" ref="AB116">_xlfn.XLOOKUP(Table1[[#This Row],[Manager ID]],Table2[[#All],[Manager ID]],Table2[[#All],[Department Head]])</f>
        <v>Operations</v>
      </c>
      <c r="AC116" s="2">
        <f>_xlfn.XLOOKUP(Table1[[#This Row],[City]],L:L,O:O)</f>
        <v>0.23486488519629886</v>
      </c>
      <c r="AD116" t="str" cm="1">
        <f t="array" ref="AD116">_xlfn.IFS(Table1[[#This Row],[Performance Score]]&gt;=90,"Excellent",Table1[[#This Row],[Performance Score]]&gt;=75,"Good",Table1[[#This Row],[Performance Score]]&gt;=60,"Average",Table1[[#This Row],[Performance Score]]&lt;=60,"Need Improvement")</f>
        <v>Need Improvement</v>
      </c>
      <c r="AE116" t="str">
        <f>IF(AND(Table1[[#This Row],[Attendance %]]&gt;=80,(Table1[[#This Row],[Performance Score]]&gt;=80)),"Eligible","Not Eligible")</f>
        <v>Not Eligible</v>
      </c>
      <c r="AF116" t="str">
        <f>IF(Table1[[#This Row],[Performance Score]]&gt;=80,"High Performer","Low Performer")</f>
        <v>Low Performer</v>
      </c>
      <c r="AG116" t="str" cm="1">
        <f t="array" aca="1" ref="AG116" ca="1">_xlfn.IFS(Table1[[#This Row],[Experience]]&lt;=3,"Junior",Table1[[#This Row],[Experience]]&lt;=7,"Mid Level",Table1[[#This Row],[Experience]]&gt;=7,"Senior")</f>
        <v>Junior</v>
      </c>
      <c r="AH116" t="str">
        <f>IF(Table1[[#This Row],[Attendance %]]&gt;75,"OK","Below 75")</f>
        <v>OK</v>
      </c>
      <c r="AI116" t="b">
        <f>ISBLANK(Table1[[#This Row],[Employee ID]])</f>
        <v>0</v>
      </c>
      <c r="AJ116" t="b">
        <f>ISNUMBER(Table1[[#This Row],[Total Salary  ]])</f>
        <v>1</v>
      </c>
      <c r="AK116" t="str">
        <f>IFERROR(_xlfn.XLOOKUP(Table1[[#This Row],[Manager ID]],MANAGERS!A:A,MANAGERS!B:B),"Not Found")</f>
        <v>Manager_7</v>
      </c>
    </row>
    <row r="117" spans="1:37" x14ac:dyDescent="0.2">
      <c r="A117" t="s">
        <v>1895</v>
      </c>
      <c r="B117" t="s">
        <v>129</v>
      </c>
      <c r="C117" t="s">
        <v>21</v>
      </c>
      <c r="D117" t="s">
        <v>40</v>
      </c>
      <c r="E117" t="s">
        <v>17</v>
      </c>
      <c r="F117" s="1">
        <v>42487</v>
      </c>
      <c r="G117" s="1">
        <v>31555</v>
      </c>
      <c r="H117">
        <v>116113</v>
      </c>
      <c r="I117">
        <v>23555</v>
      </c>
      <c r="J117">
        <v>99</v>
      </c>
      <c r="K117">
        <v>67</v>
      </c>
      <c r="L117" t="s">
        <v>31</v>
      </c>
      <c r="M117">
        <v>101</v>
      </c>
      <c r="N117">
        <f>Table1[[#This Row],[Basic Salary]]+Table1[[#This Row],[Bonus]]</f>
        <v>139668</v>
      </c>
      <c r="O117" s="2">
        <f>Table1[[#This Row],[Bonus]]/Table1[[#This Row],[Basic Salary]]</f>
        <v>0.20286272854891355</v>
      </c>
      <c r="P117">
        <f ca="1">DATEDIF(Table1[[#This Row],[Date of Birth]],TODAY(),"Y")</f>
        <v>40</v>
      </c>
      <c r="Q117">
        <f ca="1">DATEDIF(Table1[[#This Row],[Joining Date]],TODAY(),"Y")</f>
        <v>10</v>
      </c>
      <c r="R117" t="str">
        <f ca="1">IF(YEAR(Table1[[#This Row],[Joining Date]])=YEAR(TODAY()),"Yes","No")</f>
        <v>No</v>
      </c>
      <c r="S117" t="str">
        <f ca="1">IF(Table1[[#This Row],[Experience]]&gt;5,"Yes","No")</f>
        <v>Yes</v>
      </c>
      <c r="T117" t="str">
        <f>TEXT(Table1[[#This Row],[Joining Date]],"mmmm")</f>
        <v>April</v>
      </c>
      <c r="U117" t="str">
        <f>TEXT(Table1[[#This Row],[Joining Date]],"yyyy")</f>
        <v>2016</v>
      </c>
      <c r="V117" s="5">
        <f ca="1">TODAY()-Table1[[#This Row],[Joining Date]]</f>
        <v>3752</v>
      </c>
      <c r="W117" t="str">
        <f>LEFT(Table1[[#This Row],[Employee Name]],FIND(" ",Table1[[#This Row],[Employee Name]])-1)</f>
        <v>Aarav</v>
      </c>
      <c r="X117" t="str">
        <f>RIGHT(Table1[[#This Row],[Employee Name]],LEN(Table1[[#This Row],[Employee Name]])-FIND(" ",Table1[[#This Row],[Employee Name]]))</f>
        <v>Sharma</v>
      </c>
      <c r="Y117" t="str">
        <f>Table1[[#This Row],[Department]]&amp;"-"&amp;Table1[[#This Row],[Employee ID]]</f>
        <v>IT-E01839</v>
      </c>
      <c r="Z117" t="str">
        <f>LEFT(Table1[[#This Row],[Department]],3)</f>
        <v>IT</v>
      </c>
      <c r="AA117" t="str">
        <f>_xlfn.XLOOKUP(Table1[[#This Row],[Manager ID]],MANAGERS!A:A,MANAGERS!B:B)</f>
        <v>Manager_1</v>
      </c>
      <c r="AB117" t="str" cm="1">
        <f t="array" ref="AB117">_xlfn.XLOOKUP(Table1[[#This Row],[Manager ID]],Table2[[#All],[Manager ID]],Table2[[#All],[Department Head]])</f>
        <v>Support</v>
      </c>
      <c r="AC117" s="2">
        <f>_xlfn.XLOOKUP(Table1[[#This Row],[City]],L:L,O:O)</f>
        <v>0.241864189087755</v>
      </c>
      <c r="AD117" t="str" cm="1">
        <f t="array" ref="AD117">_xlfn.IFS(Table1[[#This Row],[Performance Score]]&gt;=90,"Excellent",Table1[[#This Row],[Performance Score]]&gt;=75,"Good",Table1[[#This Row],[Performance Score]]&gt;=60,"Average",Table1[[#This Row],[Performance Score]]&lt;=60,"Need Improvement")</f>
        <v>Average</v>
      </c>
      <c r="AE117" t="str">
        <f>IF(AND(Table1[[#This Row],[Attendance %]]&gt;=80,(Table1[[#This Row],[Performance Score]]&gt;=80)),"Eligible","Not Eligible")</f>
        <v>Not Eligible</v>
      </c>
      <c r="AF117" t="str">
        <f>IF(Table1[[#This Row],[Performance Score]]&gt;=80,"High Performer","Low Performer")</f>
        <v>Low Performer</v>
      </c>
      <c r="AG117" t="str" cm="1">
        <f t="array" aca="1" ref="AG117" ca="1">_xlfn.IFS(Table1[[#This Row],[Experience]]&lt;=3,"Junior",Table1[[#This Row],[Experience]]&lt;=7,"Mid Level",Table1[[#This Row],[Experience]]&gt;=7,"Senior")</f>
        <v>Senior</v>
      </c>
      <c r="AH117" t="str">
        <f>IF(Table1[[#This Row],[Attendance %]]&gt;75,"OK","Below 75")</f>
        <v>OK</v>
      </c>
      <c r="AI117" t="b">
        <f>ISBLANK(Table1[[#This Row],[Employee ID]])</f>
        <v>0</v>
      </c>
      <c r="AJ117" t="b">
        <f>ISNUMBER(Table1[[#This Row],[Total Salary  ]])</f>
        <v>1</v>
      </c>
      <c r="AK117" t="str">
        <f>IFERROR(_xlfn.XLOOKUP(Table1[[#This Row],[Manager ID]],MANAGERS!A:A,MANAGERS!B:B),"Not Found")</f>
        <v>Manager_1</v>
      </c>
    </row>
    <row r="118" spans="1:37" x14ac:dyDescent="0.2">
      <c r="A118" t="s">
        <v>3338</v>
      </c>
      <c r="B118" t="s">
        <v>57</v>
      </c>
      <c r="C118" t="s">
        <v>15</v>
      </c>
      <c r="D118" t="s">
        <v>16</v>
      </c>
      <c r="E118" t="s">
        <v>26</v>
      </c>
      <c r="F118" s="1">
        <v>45893</v>
      </c>
      <c r="G118" s="1">
        <v>31778</v>
      </c>
      <c r="H118">
        <v>118655</v>
      </c>
      <c r="I118">
        <v>20999</v>
      </c>
      <c r="J118">
        <v>70</v>
      </c>
      <c r="K118">
        <v>92</v>
      </c>
      <c r="L118" t="s">
        <v>53</v>
      </c>
      <c r="M118">
        <v>118</v>
      </c>
      <c r="N118">
        <f>Table1[[#This Row],[Basic Salary]]+Table1[[#This Row],[Bonus]]</f>
        <v>139654</v>
      </c>
      <c r="O118" s="2">
        <f>Table1[[#This Row],[Bonus]]/Table1[[#This Row],[Basic Salary]]</f>
        <v>0.17697526442206396</v>
      </c>
      <c r="P118">
        <f ca="1">DATEDIF(Table1[[#This Row],[Date of Birth]],TODAY(),"Y")</f>
        <v>39</v>
      </c>
      <c r="Q118">
        <f ca="1">DATEDIF(Table1[[#This Row],[Joining Date]],TODAY(),"Y")</f>
        <v>0</v>
      </c>
      <c r="R118" t="str">
        <f ca="1">IF(YEAR(Table1[[#This Row],[Joining Date]])=YEAR(TODAY()),"Yes","No")</f>
        <v>No</v>
      </c>
      <c r="S118" t="str">
        <f ca="1">IF(Table1[[#This Row],[Experience]]&gt;5,"Yes","No")</f>
        <v>No</v>
      </c>
      <c r="T118" t="str">
        <f>TEXT(Table1[[#This Row],[Joining Date]],"mmmm")</f>
        <v>August</v>
      </c>
      <c r="U118" t="str">
        <f>TEXT(Table1[[#This Row],[Joining Date]],"yyyy")</f>
        <v>2025</v>
      </c>
      <c r="V118" s="5">
        <f ca="1">TODAY()-Table1[[#This Row],[Joining Date]]</f>
        <v>346</v>
      </c>
      <c r="W118" t="str">
        <f>LEFT(Table1[[#This Row],[Employee Name]],FIND(" ",Table1[[#This Row],[Employee Name]])-1)</f>
        <v>Swathi</v>
      </c>
      <c r="X118" t="str">
        <f>RIGHT(Table1[[#This Row],[Employee Name]],LEN(Table1[[#This Row],[Employee Name]])-FIND(" ",Table1[[#This Row],[Employee Name]]))</f>
        <v>Ramesh</v>
      </c>
      <c r="Y118" t="str">
        <f>Table1[[#This Row],[Department]]&amp;"-"&amp;Table1[[#This Row],[Employee ID]]</f>
        <v>HR-E03282</v>
      </c>
      <c r="Z118" t="str">
        <f>LEFT(Table1[[#This Row],[Department]],3)</f>
        <v>HR</v>
      </c>
      <c r="AA118" t="str">
        <f>_xlfn.XLOOKUP(Table1[[#This Row],[Manager ID]],MANAGERS!A:A,MANAGERS!B:B)</f>
        <v>Manager_18</v>
      </c>
      <c r="AB118" t="str" cm="1">
        <f t="array" ref="AB118">_xlfn.XLOOKUP(Table1[[#This Row],[Manager ID]],Table2[[#All],[Manager ID]],Table2[[#All],[Department Head]])</f>
        <v>Support</v>
      </c>
      <c r="AC118" s="2">
        <f>_xlfn.XLOOKUP(Table1[[#This Row],[City]],L:L,O:O)</f>
        <v>0.23685887225230964</v>
      </c>
      <c r="AD118" t="str" cm="1">
        <f t="array" ref="AD118">_xlfn.IFS(Table1[[#This Row],[Performance Score]]&gt;=90,"Excellent",Table1[[#This Row],[Performance Score]]&gt;=75,"Good",Table1[[#This Row],[Performance Score]]&gt;=60,"Average",Table1[[#This Row],[Performance Score]]&lt;=60,"Need Improvement")</f>
        <v>Excellent</v>
      </c>
      <c r="AE118" t="str">
        <f>IF(AND(Table1[[#This Row],[Attendance %]]&gt;=80,(Table1[[#This Row],[Performance Score]]&gt;=80)),"Eligible","Not Eligible")</f>
        <v>Not Eligible</v>
      </c>
      <c r="AF118" t="str">
        <f>IF(Table1[[#This Row],[Performance Score]]&gt;=80,"High Performer","Low Performer")</f>
        <v>High Performer</v>
      </c>
      <c r="AG118" t="str" cm="1">
        <f t="array" aca="1" ref="AG118" ca="1">_xlfn.IFS(Table1[[#This Row],[Experience]]&lt;=3,"Junior",Table1[[#This Row],[Experience]]&lt;=7,"Mid Level",Table1[[#This Row],[Experience]]&gt;=7,"Senior")</f>
        <v>Junior</v>
      </c>
      <c r="AH118" t="str">
        <f>IF(Table1[[#This Row],[Attendance %]]&gt;75,"OK","Below 75")</f>
        <v>Below 75</v>
      </c>
      <c r="AI118" t="b">
        <f>ISBLANK(Table1[[#This Row],[Employee ID]])</f>
        <v>0</v>
      </c>
      <c r="AJ118" t="b">
        <f>ISNUMBER(Table1[[#This Row],[Total Salary  ]])</f>
        <v>1</v>
      </c>
      <c r="AK118" t="str">
        <f>IFERROR(_xlfn.XLOOKUP(Table1[[#This Row],[Manager ID]],MANAGERS!A:A,MANAGERS!B:B),"Not Found")</f>
        <v>Manager_18</v>
      </c>
    </row>
    <row r="119" spans="1:37" x14ac:dyDescent="0.2">
      <c r="A119" t="s">
        <v>892</v>
      </c>
      <c r="B119" t="s">
        <v>87</v>
      </c>
      <c r="C119" t="s">
        <v>21</v>
      </c>
      <c r="D119" t="s">
        <v>33</v>
      </c>
      <c r="E119" t="s">
        <v>17</v>
      </c>
      <c r="F119" s="1">
        <v>43603</v>
      </c>
      <c r="G119" s="1">
        <v>36050</v>
      </c>
      <c r="H119">
        <v>113225</v>
      </c>
      <c r="I119">
        <v>26381</v>
      </c>
      <c r="J119">
        <v>83</v>
      </c>
      <c r="K119">
        <v>90</v>
      </c>
      <c r="L119" t="s">
        <v>27</v>
      </c>
      <c r="M119">
        <v>106</v>
      </c>
      <c r="N119">
        <f>Table1[[#This Row],[Basic Salary]]+Table1[[#This Row],[Bonus]]</f>
        <v>139606</v>
      </c>
      <c r="O119" s="2">
        <f>Table1[[#This Row],[Bonus]]/Table1[[#This Row],[Basic Salary]]</f>
        <v>0.23299624641201147</v>
      </c>
      <c r="P119">
        <f ca="1">DATEDIF(Table1[[#This Row],[Date of Birth]],TODAY(),"Y")</f>
        <v>27</v>
      </c>
      <c r="Q119">
        <f ca="1">DATEDIF(Table1[[#This Row],[Joining Date]],TODAY(),"Y")</f>
        <v>7</v>
      </c>
      <c r="R119" t="str">
        <f ca="1">IF(YEAR(Table1[[#This Row],[Joining Date]])=YEAR(TODAY()),"Yes","No")</f>
        <v>No</v>
      </c>
      <c r="S119" t="str">
        <f ca="1">IF(Table1[[#This Row],[Experience]]&gt;5,"Yes","No")</f>
        <v>Yes</v>
      </c>
      <c r="T119" t="str">
        <f>TEXT(Table1[[#This Row],[Joining Date]],"mmmm")</f>
        <v>May</v>
      </c>
      <c r="U119" t="str">
        <f>TEXT(Table1[[#This Row],[Joining Date]],"yyyy")</f>
        <v>2019</v>
      </c>
      <c r="V119" s="5">
        <f ca="1">TODAY()-Table1[[#This Row],[Joining Date]]</f>
        <v>2636</v>
      </c>
      <c r="W119" t="str">
        <f>LEFT(Table1[[#This Row],[Employee Name]],FIND(" ",Table1[[#This Row],[Employee Name]])-1)</f>
        <v>Arjun</v>
      </c>
      <c r="X119" t="str">
        <f>RIGHT(Table1[[#This Row],[Employee Name]],LEN(Table1[[#This Row],[Employee Name]])-FIND(" ",Table1[[#This Row],[Employee Name]]))</f>
        <v>Mehta</v>
      </c>
      <c r="Y119" t="str">
        <f>Table1[[#This Row],[Department]]&amp;"-"&amp;Table1[[#This Row],[Employee ID]]</f>
        <v>Marketing-E00836</v>
      </c>
      <c r="Z119" t="str">
        <f>LEFT(Table1[[#This Row],[Department]],3)</f>
        <v>Mar</v>
      </c>
      <c r="AA119" t="str">
        <f>_xlfn.XLOOKUP(Table1[[#This Row],[Manager ID]],MANAGERS!A:A,MANAGERS!B:B)</f>
        <v>Manager_6</v>
      </c>
      <c r="AB119" t="str" cm="1">
        <f t="array" ref="AB119">_xlfn.XLOOKUP(Table1[[#This Row],[Manager ID]],Table2[[#All],[Manager ID]],Table2[[#All],[Department Head]])</f>
        <v>HR</v>
      </c>
      <c r="AC119" s="2">
        <f>_xlfn.XLOOKUP(Table1[[#This Row],[City]],L:L,O:O)</f>
        <v>0.23674293405114402</v>
      </c>
      <c r="AD119" t="str" cm="1">
        <f t="array" ref="AD119">_xlfn.IFS(Table1[[#This Row],[Performance Score]]&gt;=90,"Excellent",Table1[[#This Row],[Performance Score]]&gt;=75,"Good",Table1[[#This Row],[Performance Score]]&gt;=60,"Average",Table1[[#This Row],[Performance Score]]&lt;=60,"Need Improvement")</f>
        <v>Excellent</v>
      </c>
      <c r="AE119" t="str">
        <f>IF(AND(Table1[[#This Row],[Attendance %]]&gt;=80,(Table1[[#This Row],[Performance Score]]&gt;=80)),"Eligible","Not Eligible")</f>
        <v>Eligible</v>
      </c>
      <c r="AF119" t="str">
        <f>IF(Table1[[#This Row],[Performance Score]]&gt;=80,"High Performer","Low Performer")</f>
        <v>High Performer</v>
      </c>
      <c r="AG119" t="str" cm="1">
        <f t="array" aca="1" ref="AG119" ca="1">_xlfn.IFS(Table1[[#This Row],[Experience]]&lt;=3,"Junior",Table1[[#This Row],[Experience]]&lt;=7,"Mid Level",Table1[[#This Row],[Experience]]&gt;=7,"Senior")</f>
        <v>Mid Level</v>
      </c>
      <c r="AH119" t="str">
        <f>IF(Table1[[#This Row],[Attendance %]]&gt;75,"OK","Below 75")</f>
        <v>OK</v>
      </c>
      <c r="AI119" t="b">
        <f>ISBLANK(Table1[[#This Row],[Employee ID]])</f>
        <v>0</v>
      </c>
      <c r="AJ119" t="b">
        <f>ISNUMBER(Table1[[#This Row],[Total Salary  ]])</f>
        <v>1</v>
      </c>
      <c r="AK119" t="str">
        <f>IFERROR(_xlfn.XLOOKUP(Table1[[#This Row],[Manager ID]],MANAGERS!A:A,MANAGERS!B:B),"Not Found")</f>
        <v>Manager_6</v>
      </c>
    </row>
    <row r="120" spans="1:37" x14ac:dyDescent="0.2">
      <c r="A120" t="s">
        <v>1320</v>
      </c>
      <c r="B120" t="s">
        <v>57</v>
      </c>
      <c r="C120" t="s">
        <v>21</v>
      </c>
      <c r="D120" t="s">
        <v>40</v>
      </c>
      <c r="E120" t="s">
        <v>30</v>
      </c>
      <c r="F120" s="1">
        <v>42527</v>
      </c>
      <c r="G120" s="1">
        <v>35812</v>
      </c>
      <c r="H120">
        <v>116347</v>
      </c>
      <c r="I120">
        <v>23249</v>
      </c>
      <c r="J120">
        <v>75</v>
      </c>
      <c r="K120">
        <v>85</v>
      </c>
      <c r="L120" t="s">
        <v>31</v>
      </c>
      <c r="M120">
        <v>104</v>
      </c>
      <c r="N120">
        <f>Table1[[#This Row],[Basic Salary]]+Table1[[#This Row],[Bonus]]</f>
        <v>139596</v>
      </c>
      <c r="O120" s="2">
        <f>Table1[[#This Row],[Bonus]]/Table1[[#This Row],[Basic Salary]]</f>
        <v>0.19982466243220712</v>
      </c>
      <c r="P120">
        <f ca="1">DATEDIF(Table1[[#This Row],[Date of Birth]],TODAY(),"Y")</f>
        <v>28</v>
      </c>
      <c r="Q120">
        <f ca="1">DATEDIF(Table1[[#This Row],[Joining Date]],TODAY(),"Y")</f>
        <v>10</v>
      </c>
      <c r="R120" t="str">
        <f ca="1">IF(YEAR(Table1[[#This Row],[Joining Date]])=YEAR(TODAY()),"Yes","No")</f>
        <v>No</v>
      </c>
      <c r="S120" t="str">
        <f ca="1">IF(Table1[[#This Row],[Experience]]&gt;5,"Yes","No")</f>
        <v>Yes</v>
      </c>
      <c r="T120" t="str">
        <f>TEXT(Table1[[#This Row],[Joining Date]],"mmmm")</f>
        <v>June</v>
      </c>
      <c r="U120" t="str">
        <f>TEXT(Table1[[#This Row],[Joining Date]],"yyyy")</f>
        <v>2016</v>
      </c>
      <c r="V120" s="5">
        <f ca="1">TODAY()-Table1[[#This Row],[Joining Date]]</f>
        <v>3712</v>
      </c>
      <c r="W120" t="str">
        <f>LEFT(Table1[[#This Row],[Employee Name]],FIND(" ",Table1[[#This Row],[Employee Name]])-1)</f>
        <v>Swathi</v>
      </c>
      <c r="X120" t="str">
        <f>RIGHT(Table1[[#This Row],[Employee Name]],LEN(Table1[[#This Row],[Employee Name]])-FIND(" ",Table1[[#This Row],[Employee Name]]))</f>
        <v>Ramesh</v>
      </c>
      <c r="Y120" t="str">
        <f>Table1[[#This Row],[Department]]&amp;"-"&amp;Table1[[#This Row],[Employee ID]]</f>
        <v>IT-E01264</v>
      </c>
      <c r="Z120" t="str">
        <f>LEFT(Table1[[#This Row],[Department]],3)</f>
        <v>IT</v>
      </c>
      <c r="AA120" t="str">
        <f>_xlfn.XLOOKUP(Table1[[#This Row],[Manager ID]],MANAGERS!A:A,MANAGERS!B:B)</f>
        <v>Manager_4</v>
      </c>
      <c r="AB120" t="str" cm="1">
        <f t="array" ref="AB120">_xlfn.XLOOKUP(Table1[[#This Row],[Manager ID]],Table2[[#All],[Manager ID]],Table2[[#All],[Department Head]])</f>
        <v>Finance</v>
      </c>
      <c r="AC120" s="2">
        <f>_xlfn.XLOOKUP(Table1[[#This Row],[City]],L:L,O:O)</f>
        <v>0.241864189087755</v>
      </c>
      <c r="AD120" t="str" cm="1">
        <f t="array" ref="AD120">_xlfn.IFS(Table1[[#This Row],[Performance Score]]&gt;=90,"Excellent",Table1[[#This Row],[Performance Score]]&gt;=75,"Good",Table1[[#This Row],[Performance Score]]&gt;=60,"Average",Table1[[#This Row],[Performance Score]]&lt;=60,"Need Improvement")</f>
        <v>Good</v>
      </c>
      <c r="AE120" t="str">
        <f>IF(AND(Table1[[#This Row],[Attendance %]]&gt;=80,(Table1[[#This Row],[Performance Score]]&gt;=80)),"Eligible","Not Eligible")</f>
        <v>Not Eligible</v>
      </c>
      <c r="AF120" t="str">
        <f>IF(Table1[[#This Row],[Performance Score]]&gt;=80,"High Performer","Low Performer")</f>
        <v>High Performer</v>
      </c>
      <c r="AG120" t="str" cm="1">
        <f t="array" aca="1" ref="AG120" ca="1">_xlfn.IFS(Table1[[#This Row],[Experience]]&lt;=3,"Junior",Table1[[#This Row],[Experience]]&lt;=7,"Mid Level",Table1[[#This Row],[Experience]]&gt;=7,"Senior")</f>
        <v>Senior</v>
      </c>
      <c r="AH120" t="str">
        <f>IF(Table1[[#This Row],[Attendance %]]&gt;75,"OK","Below 75")</f>
        <v>Below 75</v>
      </c>
      <c r="AI120" t="b">
        <f>ISBLANK(Table1[[#This Row],[Employee ID]])</f>
        <v>0</v>
      </c>
      <c r="AJ120" t="b">
        <f>ISNUMBER(Table1[[#This Row],[Total Salary  ]])</f>
        <v>1</v>
      </c>
      <c r="AK120" t="str">
        <f>IFERROR(_xlfn.XLOOKUP(Table1[[#This Row],[Manager ID]],MANAGERS!A:A,MANAGERS!B:B),"Not Found")</f>
        <v>Manager_4</v>
      </c>
    </row>
    <row r="121" spans="1:37" x14ac:dyDescent="0.2">
      <c r="A121" t="s">
        <v>1431</v>
      </c>
      <c r="B121" t="s">
        <v>95</v>
      </c>
      <c r="C121" t="s">
        <v>21</v>
      </c>
      <c r="D121" t="s">
        <v>81</v>
      </c>
      <c r="E121" t="s">
        <v>30</v>
      </c>
      <c r="F121" s="1">
        <v>44586</v>
      </c>
      <c r="G121" s="1">
        <v>30951</v>
      </c>
      <c r="H121">
        <v>112062</v>
      </c>
      <c r="I121">
        <v>27506</v>
      </c>
      <c r="J121">
        <v>100</v>
      </c>
      <c r="K121">
        <v>88</v>
      </c>
      <c r="L121" t="s">
        <v>18</v>
      </c>
      <c r="M121">
        <v>111</v>
      </c>
      <c r="N121">
        <f>Table1[[#This Row],[Basic Salary]]+Table1[[#This Row],[Bonus]]</f>
        <v>139568</v>
      </c>
      <c r="O121" s="2">
        <f>Table1[[#This Row],[Bonus]]/Table1[[#This Row],[Basic Salary]]</f>
        <v>0.24545340971961949</v>
      </c>
      <c r="P121">
        <f ca="1">DATEDIF(Table1[[#This Row],[Date of Birth]],TODAY(),"Y")</f>
        <v>41</v>
      </c>
      <c r="Q121">
        <f ca="1">DATEDIF(Table1[[#This Row],[Joining Date]],TODAY(),"Y")</f>
        <v>4</v>
      </c>
      <c r="R121" t="str">
        <f ca="1">IF(YEAR(Table1[[#This Row],[Joining Date]])=YEAR(TODAY()),"Yes","No")</f>
        <v>No</v>
      </c>
      <c r="S121" t="str">
        <f ca="1">IF(Table1[[#This Row],[Experience]]&gt;5,"Yes","No")</f>
        <v>No</v>
      </c>
      <c r="T121" t="str">
        <f>TEXT(Table1[[#This Row],[Joining Date]],"mmmm")</f>
        <v>January</v>
      </c>
      <c r="U121" t="str">
        <f>TEXT(Table1[[#This Row],[Joining Date]],"yyyy")</f>
        <v>2022</v>
      </c>
      <c r="V121" s="5">
        <f ca="1">TODAY()-Table1[[#This Row],[Joining Date]]</f>
        <v>1653</v>
      </c>
      <c r="W121" t="str">
        <f>LEFT(Table1[[#This Row],[Employee Name]],FIND(" ",Table1[[#This Row],[Employee Name]])-1)</f>
        <v>Ajay</v>
      </c>
      <c r="X121" t="str">
        <f>RIGHT(Table1[[#This Row],[Employee Name]],LEN(Table1[[#This Row],[Employee Name]])-FIND(" ",Table1[[#This Row],[Employee Name]]))</f>
        <v>Singh</v>
      </c>
      <c r="Y121" t="str">
        <f>Table1[[#This Row],[Department]]&amp;"-"&amp;Table1[[#This Row],[Employee ID]]</f>
        <v>Sales-E01375</v>
      </c>
      <c r="Z121" t="str">
        <f>LEFT(Table1[[#This Row],[Department]],3)</f>
        <v>Sal</v>
      </c>
      <c r="AA121" t="str">
        <f>_xlfn.XLOOKUP(Table1[[#This Row],[Manager ID]],MANAGERS!A:A,MANAGERS!B:B)</f>
        <v>Manager_11</v>
      </c>
      <c r="AB121" t="str" cm="1">
        <f t="array" ref="AB121">_xlfn.XLOOKUP(Table1[[#This Row],[Manager ID]],Table2[[#All],[Manager ID]],Table2[[#All],[Department Head]])</f>
        <v>Marketing</v>
      </c>
      <c r="AC121" s="2">
        <f>_xlfn.XLOOKUP(Table1[[#This Row],[City]],L:L,O:O)</f>
        <v>0.21356479274849693</v>
      </c>
      <c r="AD121" t="str" cm="1">
        <f t="array" ref="AD121">_xlfn.IFS(Table1[[#This Row],[Performance Score]]&gt;=90,"Excellent",Table1[[#This Row],[Performance Score]]&gt;=75,"Good",Table1[[#This Row],[Performance Score]]&gt;=60,"Average",Table1[[#This Row],[Performance Score]]&lt;=60,"Need Improvement")</f>
        <v>Good</v>
      </c>
      <c r="AE121" t="str">
        <f>IF(AND(Table1[[#This Row],[Attendance %]]&gt;=80,(Table1[[#This Row],[Performance Score]]&gt;=80)),"Eligible","Not Eligible")</f>
        <v>Eligible</v>
      </c>
      <c r="AF121" t="str">
        <f>IF(Table1[[#This Row],[Performance Score]]&gt;=80,"High Performer","Low Performer")</f>
        <v>High Performer</v>
      </c>
      <c r="AG121" t="str" cm="1">
        <f t="array" aca="1" ref="AG121" ca="1">_xlfn.IFS(Table1[[#This Row],[Experience]]&lt;=3,"Junior",Table1[[#This Row],[Experience]]&lt;=7,"Mid Level",Table1[[#This Row],[Experience]]&gt;=7,"Senior")</f>
        <v>Mid Level</v>
      </c>
      <c r="AH121" t="str">
        <f>IF(Table1[[#This Row],[Attendance %]]&gt;75,"OK","Below 75")</f>
        <v>OK</v>
      </c>
      <c r="AI121" t="b">
        <f>ISBLANK(Table1[[#This Row],[Employee ID]])</f>
        <v>0</v>
      </c>
      <c r="AJ121" t="b">
        <f>ISNUMBER(Table1[[#This Row],[Total Salary  ]])</f>
        <v>1</v>
      </c>
      <c r="AK121" t="str">
        <f>IFERROR(_xlfn.XLOOKUP(Table1[[#This Row],[Manager ID]],MANAGERS!A:A,MANAGERS!B:B),"Not Found")</f>
        <v>Manager_11</v>
      </c>
    </row>
    <row r="122" spans="1:37" x14ac:dyDescent="0.2">
      <c r="A122" t="s">
        <v>4100</v>
      </c>
      <c r="B122" t="s">
        <v>129</v>
      </c>
      <c r="C122" t="s">
        <v>21</v>
      </c>
      <c r="D122" t="s">
        <v>33</v>
      </c>
      <c r="E122" t="s">
        <v>22</v>
      </c>
      <c r="F122" s="1">
        <v>42871</v>
      </c>
      <c r="G122" s="1">
        <v>31492</v>
      </c>
      <c r="H122">
        <v>111745</v>
      </c>
      <c r="I122">
        <v>27807</v>
      </c>
      <c r="J122">
        <v>60</v>
      </c>
      <c r="K122">
        <v>58</v>
      </c>
      <c r="L122" t="s">
        <v>18</v>
      </c>
      <c r="M122">
        <v>109</v>
      </c>
      <c r="N122">
        <f>Table1[[#This Row],[Basic Salary]]+Table1[[#This Row],[Bonus]]</f>
        <v>139552</v>
      </c>
      <c r="O122" s="2">
        <f>Table1[[#This Row],[Bonus]]/Table1[[#This Row],[Basic Salary]]</f>
        <v>0.24884334869569108</v>
      </c>
      <c r="P122">
        <f ca="1">DATEDIF(Table1[[#This Row],[Date of Birth]],TODAY(),"Y")</f>
        <v>40</v>
      </c>
      <c r="Q122">
        <f ca="1">DATEDIF(Table1[[#This Row],[Joining Date]],TODAY(),"Y")</f>
        <v>9</v>
      </c>
      <c r="R122" t="str">
        <f ca="1">IF(YEAR(Table1[[#This Row],[Joining Date]])=YEAR(TODAY()),"Yes","No")</f>
        <v>No</v>
      </c>
      <c r="S122" t="str">
        <f ca="1">IF(Table1[[#This Row],[Experience]]&gt;5,"Yes","No")</f>
        <v>Yes</v>
      </c>
      <c r="T122" t="str">
        <f>TEXT(Table1[[#This Row],[Joining Date]],"mmmm")</f>
        <v>May</v>
      </c>
      <c r="U122" t="str">
        <f>TEXT(Table1[[#This Row],[Joining Date]],"yyyy")</f>
        <v>2017</v>
      </c>
      <c r="V122" s="5">
        <f ca="1">TODAY()-Table1[[#This Row],[Joining Date]]</f>
        <v>3368</v>
      </c>
      <c r="W122" t="str">
        <f>LEFT(Table1[[#This Row],[Employee Name]],FIND(" ",Table1[[#This Row],[Employee Name]])-1)</f>
        <v>Aarav</v>
      </c>
      <c r="X122" t="str">
        <f>RIGHT(Table1[[#This Row],[Employee Name]],LEN(Table1[[#This Row],[Employee Name]])-FIND(" ",Table1[[#This Row],[Employee Name]]))</f>
        <v>Sharma</v>
      </c>
      <c r="Y122" t="str">
        <f>Table1[[#This Row],[Department]]&amp;"-"&amp;Table1[[#This Row],[Employee ID]]</f>
        <v>Marketing-E04044</v>
      </c>
      <c r="Z122" t="str">
        <f>LEFT(Table1[[#This Row],[Department]],3)</f>
        <v>Mar</v>
      </c>
      <c r="AA122" t="str">
        <f>_xlfn.XLOOKUP(Table1[[#This Row],[Manager ID]],MANAGERS!A:A,MANAGERS!B:B)</f>
        <v>Manager_9</v>
      </c>
      <c r="AB122" t="str" cm="1">
        <f t="array" ref="AB122">_xlfn.XLOOKUP(Table1[[#This Row],[Manager ID]],Table2[[#All],[Manager ID]],Table2[[#All],[Department Head]])</f>
        <v>Sales</v>
      </c>
      <c r="AC122" s="2">
        <f>_xlfn.XLOOKUP(Table1[[#This Row],[City]],L:L,O:O)</f>
        <v>0.21356479274849693</v>
      </c>
      <c r="AD122" t="str" cm="1">
        <f t="array" ref="AD122">_xlfn.IFS(Table1[[#This Row],[Performance Score]]&gt;=90,"Excellent",Table1[[#This Row],[Performance Score]]&gt;=75,"Good",Table1[[#This Row],[Performance Score]]&gt;=60,"Average",Table1[[#This Row],[Performance Score]]&lt;=60,"Need Improvement")</f>
        <v>Need Improvement</v>
      </c>
      <c r="AE122" t="str">
        <f>IF(AND(Table1[[#This Row],[Attendance %]]&gt;=80,(Table1[[#This Row],[Performance Score]]&gt;=80)),"Eligible","Not Eligible")</f>
        <v>Not Eligible</v>
      </c>
      <c r="AF122" t="str">
        <f>IF(Table1[[#This Row],[Performance Score]]&gt;=80,"High Performer","Low Performer")</f>
        <v>Low Performer</v>
      </c>
      <c r="AG122" t="str" cm="1">
        <f t="array" aca="1" ref="AG122" ca="1">_xlfn.IFS(Table1[[#This Row],[Experience]]&lt;=3,"Junior",Table1[[#This Row],[Experience]]&lt;=7,"Mid Level",Table1[[#This Row],[Experience]]&gt;=7,"Senior")</f>
        <v>Senior</v>
      </c>
      <c r="AH122" t="str">
        <f>IF(Table1[[#This Row],[Attendance %]]&gt;75,"OK","Below 75")</f>
        <v>Below 75</v>
      </c>
      <c r="AI122" t="b">
        <f>ISBLANK(Table1[[#This Row],[Employee ID]])</f>
        <v>0</v>
      </c>
      <c r="AJ122" t="b">
        <f>ISNUMBER(Table1[[#This Row],[Total Salary  ]])</f>
        <v>1</v>
      </c>
      <c r="AK122" t="str">
        <f>IFERROR(_xlfn.XLOOKUP(Table1[[#This Row],[Manager ID]],MANAGERS!A:A,MANAGERS!B:B),"Not Found")</f>
        <v>Manager_9</v>
      </c>
    </row>
    <row r="123" spans="1:37" x14ac:dyDescent="0.2">
      <c r="A123" t="s">
        <v>1266</v>
      </c>
      <c r="B123" t="s">
        <v>39</v>
      </c>
      <c r="C123" t="s">
        <v>15</v>
      </c>
      <c r="D123" t="s">
        <v>25</v>
      </c>
      <c r="E123" t="s">
        <v>17</v>
      </c>
      <c r="F123" s="1">
        <v>42625</v>
      </c>
      <c r="G123" s="1">
        <v>34985</v>
      </c>
      <c r="H123">
        <v>110974</v>
      </c>
      <c r="I123">
        <v>28567</v>
      </c>
      <c r="J123">
        <v>96</v>
      </c>
      <c r="K123">
        <v>61</v>
      </c>
      <c r="L123" t="s">
        <v>27</v>
      </c>
      <c r="M123">
        <v>105</v>
      </c>
      <c r="N123">
        <f>Table1[[#This Row],[Basic Salary]]+Table1[[#This Row],[Bonus]]</f>
        <v>139541</v>
      </c>
      <c r="O123" s="2">
        <f>Table1[[#This Row],[Bonus]]/Table1[[#This Row],[Basic Salary]]</f>
        <v>0.2574206570908501</v>
      </c>
      <c r="P123">
        <f ca="1">DATEDIF(Table1[[#This Row],[Date of Birth]],TODAY(),"Y")</f>
        <v>30</v>
      </c>
      <c r="Q123">
        <f ca="1">DATEDIF(Table1[[#This Row],[Joining Date]],TODAY(),"Y")</f>
        <v>9</v>
      </c>
      <c r="R123" t="str">
        <f ca="1">IF(YEAR(Table1[[#This Row],[Joining Date]])=YEAR(TODAY()),"Yes","No")</f>
        <v>No</v>
      </c>
      <c r="S123" t="str">
        <f ca="1">IF(Table1[[#This Row],[Experience]]&gt;5,"Yes","No")</f>
        <v>Yes</v>
      </c>
      <c r="T123" t="str">
        <f>TEXT(Table1[[#This Row],[Joining Date]],"mmmm")</f>
        <v>September</v>
      </c>
      <c r="U123" t="str">
        <f>TEXT(Table1[[#This Row],[Joining Date]],"yyyy")</f>
        <v>2016</v>
      </c>
      <c r="V123" s="5">
        <f ca="1">TODAY()-Table1[[#This Row],[Joining Date]]</f>
        <v>3614</v>
      </c>
      <c r="W123" t="str">
        <f>LEFT(Table1[[#This Row],[Employee Name]],FIND(" ",Table1[[#This Row],[Employee Name]])-1)</f>
        <v>Karan</v>
      </c>
      <c r="X123" t="str">
        <f>RIGHT(Table1[[#This Row],[Employee Name]],LEN(Table1[[#This Row],[Employee Name]])-FIND(" ",Table1[[#This Row],[Employee Name]]))</f>
        <v>Malhotra</v>
      </c>
      <c r="Y123" t="str">
        <f>Table1[[#This Row],[Department]]&amp;"-"&amp;Table1[[#This Row],[Employee ID]]</f>
        <v>Finance-E01210</v>
      </c>
      <c r="Z123" t="str">
        <f>LEFT(Table1[[#This Row],[Department]],3)</f>
        <v>Fin</v>
      </c>
      <c r="AA123" t="str">
        <f>_xlfn.XLOOKUP(Table1[[#This Row],[Manager ID]],MANAGERS!A:A,MANAGERS!B:B)</f>
        <v>Manager_5</v>
      </c>
      <c r="AB123" t="str" cm="1">
        <f t="array" ref="AB123">_xlfn.XLOOKUP(Table1[[#This Row],[Manager ID]],Table2[[#All],[Manager ID]],Table2[[#All],[Department Head]])</f>
        <v>Sales</v>
      </c>
      <c r="AC123" s="2">
        <f>_xlfn.XLOOKUP(Table1[[#This Row],[City]],L:L,O:O)</f>
        <v>0.23674293405114402</v>
      </c>
      <c r="AD123" t="str" cm="1">
        <f t="array" ref="AD123">_xlfn.IFS(Table1[[#This Row],[Performance Score]]&gt;=90,"Excellent",Table1[[#This Row],[Performance Score]]&gt;=75,"Good",Table1[[#This Row],[Performance Score]]&gt;=60,"Average",Table1[[#This Row],[Performance Score]]&lt;=60,"Need Improvement")</f>
        <v>Average</v>
      </c>
      <c r="AE123" t="str">
        <f>IF(AND(Table1[[#This Row],[Attendance %]]&gt;=80,(Table1[[#This Row],[Performance Score]]&gt;=80)),"Eligible","Not Eligible")</f>
        <v>Not Eligible</v>
      </c>
      <c r="AF123" t="str">
        <f>IF(Table1[[#This Row],[Performance Score]]&gt;=80,"High Performer","Low Performer")</f>
        <v>Low Performer</v>
      </c>
      <c r="AG123" t="str" cm="1">
        <f t="array" aca="1" ref="AG123" ca="1">_xlfn.IFS(Table1[[#This Row],[Experience]]&lt;=3,"Junior",Table1[[#This Row],[Experience]]&lt;=7,"Mid Level",Table1[[#This Row],[Experience]]&gt;=7,"Senior")</f>
        <v>Senior</v>
      </c>
      <c r="AH123" t="str">
        <f>IF(Table1[[#This Row],[Attendance %]]&gt;75,"OK","Below 75")</f>
        <v>OK</v>
      </c>
      <c r="AI123" t="b">
        <f>ISBLANK(Table1[[#This Row],[Employee ID]])</f>
        <v>0</v>
      </c>
      <c r="AJ123" t="b">
        <f>ISNUMBER(Table1[[#This Row],[Total Salary  ]])</f>
        <v>1</v>
      </c>
      <c r="AK123" t="str">
        <f>IFERROR(_xlfn.XLOOKUP(Table1[[#This Row],[Manager ID]],MANAGERS!A:A,MANAGERS!B:B),"Not Found")</f>
        <v>Manager_5</v>
      </c>
    </row>
    <row r="124" spans="1:37" x14ac:dyDescent="0.2">
      <c r="A124" t="s">
        <v>3659</v>
      </c>
      <c r="B124" t="s">
        <v>77</v>
      </c>
      <c r="C124" t="s">
        <v>15</v>
      </c>
      <c r="D124" t="s">
        <v>16</v>
      </c>
      <c r="E124" t="s">
        <v>65</v>
      </c>
      <c r="F124" s="1">
        <v>45322</v>
      </c>
      <c r="G124" s="1">
        <v>32979</v>
      </c>
      <c r="H124">
        <v>119039</v>
      </c>
      <c r="I124">
        <v>20451</v>
      </c>
      <c r="J124">
        <v>63</v>
      </c>
      <c r="K124">
        <v>40</v>
      </c>
      <c r="L124" t="s">
        <v>23</v>
      </c>
      <c r="M124">
        <v>119</v>
      </c>
      <c r="N124">
        <f>Table1[[#This Row],[Basic Salary]]+Table1[[#This Row],[Bonus]]</f>
        <v>139490</v>
      </c>
      <c r="O124" s="2">
        <f>Table1[[#This Row],[Bonus]]/Table1[[#This Row],[Basic Salary]]</f>
        <v>0.17180083838069876</v>
      </c>
      <c r="P124">
        <f ca="1">DATEDIF(Table1[[#This Row],[Date of Birth]],TODAY(),"Y")</f>
        <v>36</v>
      </c>
      <c r="Q124">
        <f ca="1">DATEDIF(Table1[[#This Row],[Joining Date]],TODAY(),"Y")</f>
        <v>2</v>
      </c>
      <c r="R124" t="str">
        <f ca="1">IF(YEAR(Table1[[#This Row],[Joining Date]])=YEAR(TODAY()),"Yes","No")</f>
        <v>No</v>
      </c>
      <c r="S124" t="str">
        <f ca="1">IF(Table1[[#This Row],[Experience]]&gt;5,"Yes","No")</f>
        <v>No</v>
      </c>
      <c r="T124" t="str">
        <f>TEXT(Table1[[#This Row],[Joining Date]],"mmmm")</f>
        <v>January</v>
      </c>
      <c r="U124" t="str">
        <f>TEXT(Table1[[#This Row],[Joining Date]],"yyyy")</f>
        <v>2024</v>
      </c>
      <c r="V124" s="5">
        <f ca="1">TODAY()-Table1[[#This Row],[Joining Date]]</f>
        <v>917</v>
      </c>
      <c r="W124" t="str">
        <f>LEFT(Table1[[#This Row],[Employee Name]],FIND(" ",Table1[[#This Row],[Employee Name]])-1)</f>
        <v>Rohan</v>
      </c>
      <c r="X124" t="str">
        <f>RIGHT(Table1[[#This Row],[Employee Name]],LEN(Table1[[#This Row],[Employee Name]])-FIND(" ",Table1[[#This Row],[Employee Name]]))</f>
        <v>Gupta</v>
      </c>
      <c r="Y124" t="str">
        <f>Table1[[#This Row],[Department]]&amp;"-"&amp;Table1[[#This Row],[Employee ID]]</f>
        <v>HR-E03603</v>
      </c>
      <c r="Z124" t="str">
        <f>LEFT(Table1[[#This Row],[Department]],3)</f>
        <v>HR</v>
      </c>
      <c r="AA124" t="str">
        <f>_xlfn.XLOOKUP(Table1[[#This Row],[Manager ID]],MANAGERS!A:A,MANAGERS!B:B)</f>
        <v>Manager_19</v>
      </c>
      <c r="AB124" t="str" cm="1">
        <f t="array" ref="AB124">_xlfn.XLOOKUP(Table1[[#This Row],[Manager ID]],Table2[[#All],[Manager ID]],Table2[[#All],[Department Head]])</f>
        <v>Support</v>
      </c>
      <c r="AC124" s="2">
        <f>_xlfn.XLOOKUP(Table1[[#This Row],[City]],L:L,O:O)</f>
        <v>0.23486488519629886</v>
      </c>
      <c r="AD124" t="str" cm="1">
        <f t="array" ref="AD124">_xlfn.IFS(Table1[[#This Row],[Performance Score]]&gt;=90,"Excellent",Table1[[#This Row],[Performance Score]]&gt;=75,"Good",Table1[[#This Row],[Performance Score]]&gt;=60,"Average",Table1[[#This Row],[Performance Score]]&lt;=60,"Need Improvement")</f>
        <v>Need Improvement</v>
      </c>
      <c r="AE124" t="str">
        <f>IF(AND(Table1[[#This Row],[Attendance %]]&gt;=80,(Table1[[#This Row],[Performance Score]]&gt;=80)),"Eligible","Not Eligible")</f>
        <v>Not Eligible</v>
      </c>
      <c r="AF124" t="str">
        <f>IF(Table1[[#This Row],[Performance Score]]&gt;=80,"High Performer","Low Performer")</f>
        <v>Low Performer</v>
      </c>
      <c r="AG124" t="str" cm="1">
        <f t="array" aca="1" ref="AG124" ca="1">_xlfn.IFS(Table1[[#This Row],[Experience]]&lt;=3,"Junior",Table1[[#This Row],[Experience]]&lt;=7,"Mid Level",Table1[[#This Row],[Experience]]&gt;=7,"Senior")</f>
        <v>Junior</v>
      </c>
      <c r="AH124" t="str">
        <f>IF(Table1[[#This Row],[Attendance %]]&gt;75,"OK","Below 75")</f>
        <v>Below 75</v>
      </c>
      <c r="AI124" t="b">
        <f>ISBLANK(Table1[[#This Row],[Employee ID]])</f>
        <v>0</v>
      </c>
      <c r="AJ124" t="b">
        <f>ISNUMBER(Table1[[#This Row],[Total Salary  ]])</f>
        <v>1</v>
      </c>
      <c r="AK124" t="str">
        <f>IFERROR(_xlfn.XLOOKUP(Table1[[#This Row],[Manager ID]],MANAGERS!A:A,MANAGERS!B:B),"Not Found")</f>
        <v>Manager_19</v>
      </c>
    </row>
    <row r="125" spans="1:37" x14ac:dyDescent="0.2">
      <c r="A125" t="s">
        <v>2136</v>
      </c>
      <c r="B125" t="s">
        <v>85</v>
      </c>
      <c r="C125" t="s">
        <v>15</v>
      </c>
      <c r="D125" t="s">
        <v>81</v>
      </c>
      <c r="E125" t="s">
        <v>17</v>
      </c>
      <c r="F125" s="1">
        <v>42054</v>
      </c>
      <c r="G125" s="1">
        <v>32551</v>
      </c>
      <c r="H125">
        <v>115443</v>
      </c>
      <c r="I125">
        <v>23971</v>
      </c>
      <c r="J125">
        <v>67</v>
      </c>
      <c r="K125">
        <v>40</v>
      </c>
      <c r="L125" t="s">
        <v>31</v>
      </c>
      <c r="M125">
        <v>112</v>
      </c>
      <c r="N125">
        <f>Table1[[#This Row],[Basic Salary]]+Table1[[#This Row],[Bonus]]</f>
        <v>139414</v>
      </c>
      <c r="O125" s="2">
        <f>Table1[[#This Row],[Bonus]]/Table1[[#This Row],[Basic Salary]]</f>
        <v>0.20764359900556986</v>
      </c>
      <c r="P125">
        <f ca="1">DATEDIF(Table1[[#This Row],[Date of Birth]],TODAY(),"Y")</f>
        <v>37</v>
      </c>
      <c r="Q125">
        <f ca="1">DATEDIF(Table1[[#This Row],[Joining Date]],TODAY(),"Y")</f>
        <v>11</v>
      </c>
      <c r="R125" t="str">
        <f ca="1">IF(YEAR(Table1[[#This Row],[Joining Date]])=YEAR(TODAY()),"Yes","No")</f>
        <v>No</v>
      </c>
      <c r="S125" t="str">
        <f ca="1">IF(Table1[[#This Row],[Experience]]&gt;5,"Yes","No")</f>
        <v>Yes</v>
      </c>
      <c r="T125" t="str">
        <f>TEXT(Table1[[#This Row],[Joining Date]],"mmmm")</f>
        <v>February</v>
      </c>
      <c r="U125" t="str">
        <f>TEXT(Table1[[#This Row],[Joining Date]],"yyyy")</f>
        <v>2015</v>
      </c>
      <c r="V125" s="5">
        <f ca="1">TODAY()-Table1[[#This Row],[Joining Date]]</f>
        <v>4185</v>
      </c>
      <c r="W125" t="str">
        <f>LEFT(Table1[[#This Row],[Employee Name]],FIND(" ",Table1[[#This Row],[Employee Name]])-1)</f>
        <v>Pooja</v>
      </c>
      <c r="X125" t="str">
        <f>RIGHT(Table1[[#This Row],[Employee Name]],LEN(Table1[[#This Row],[Employee Name]])-FIND(" ",Table1[[#This Row],[Employee Name]]))</f>
        <v>Das</v>
      </c>
      <c r="Y125" t="str">
        <f>Table1[[#This Row],[Department]]&amp;"-"&amp;Table1[[#This Row],[Employee ID]]</f>
        <v>Sales-E02080</v>
      </c>
      <c r="Z125" t="str">
        <f>LEFT(Table1[[#This Row],[Department]],3)</f>
        <v>Sal</v>
      </c>
      <c r="AA125" t="str">
        <f>_xlfn.XLOOKUP(Table1[[#This Row],[Manager ID]],MANAGERS!A:A,MANAGERS!B:B)</f>
        <v>Manager_12</v>
      </c>
      <c r="AB125" t="str" cm="1">
        <f t="array" ref="AB125">_xlfn.XLOOKUP(Table1[[#This Row],[Manager ID]],Table2[[#All],[Manager ID]],Table2[[#All],[Department Head]])</f>
        <v>Marketing</v>
      </c>
      <c r="AC125" s="2">
        <f>_xlfn.XLOOKUP(Table1[[#This Row],[City]],L:L,O:O)</f>
        <v>0.241864189087755</v>
      </c>
      <c r="AD125" t="str" cm="1">
        <f t="array" ref="AD125">_xlfn.IFS(Table1[[#This Row],[Performance Score]]&gt;=90,"Excellent",Table1[[#This Row],[Performance Score]]&gt;=75,"Good",Table1[[#This Row],[Performance Score]]&gt;=60,"Average",Table1[[#This Row],[Performance Score]]&lt;=60,"Need Improvement")</f>
        <v>Need Improvement</v>
      </c>
      <c r="AE125" t="str">
        <f>IF(AND(Table1[[#This Row],[Attendance %]]&gt;=80,(Table1[[#This Row],[Performance Score]]&gt;=80)),"Eligible","Not Eligible")</f>
        <v>Not Eligible</v>
      </c>
      <c r="AF125" t="str">
        <f>IF(Table1[[#This Row],[Performance Score]]&gt;=80,"High Performer","Low Performer")</f>
        <v>Low Performer</v>
      </c>
      <c r="AG125" t="str" cm="1">
        <f t="array" aca="1" ref="AG125" ca="1">_xlfn.IFS(Table1[[#This Row],[Experience]]&lt;=3,"Junior",Table1[[#This Row],[Experience]]&lt;=7,"Mid Level",Table1[[#This Row],[Experience]]&gt;=7,"Senior")</f>
        <v>Senior</v>
      </c>
      <c r="AH125" t="str">
        <f>IF(Table1[[#This Row],[Attendance %]]&gt;75,"OK","Below 75")</f>
        <v>Below 75</v>
      </c>
      <c r="AI125" t="b">
        <f>ISBLANK(Table1[[#This Row],[Employee ID]])</f>
        <v>0</v>
      </c>
      <c r="AJ125" t="b">
        <f>ISNUMBER(Table1[[#This Row],[Total Salary  ]])</f>
        <v>1</v>
      </c>
      <c r="AK125" t="str">
        <f>IFERROR(_xlfn.XLOOKUP(Table1[[#This Row],[Manager ID]],MANAGERS!A:A,MANAGERS!B:B),"Not Found")</f>
        <v>Manager_12</v>
      </c>
    </row>
    <row r="126" spans="1:37" x14ac:dyDescent="0.2">
      <c r="A126" t="s">
        <v>122</v>
      </c>
      <c r="B126" t="s">
        <v>20</v>
      </c>
      <c r="C126" t="s">
        <v>15</v>
      </c>
      <c r="D126" t="s">
        <v>16</v>
      </c>
      <c r="E126" t="s">
        <v>17</v>
      </c>
      <c r="F126" s="1">
        <v>45169</v>
      </c>
      <c r="G126" s="1">
        <v>34162</v>
      </c>
      <c r="H126">
        <v>114687</v>
      </c>
      <c r="I126">
        <v>24674</v>
      </c>
      <c r="J126">
        <v>67</v>
      </c>
      <c r="K126">
        <v>90</v>
      </c>
      <c r="L126" t="s">
        <v>23</v>
      </c>
      <c r="M126">
        <v>102</v>
      </c>
      <c r="N126">
        <f>Table1[[#This Row],[Basic Salary]]+Table1[[#This Row],[Bonus]]</f>
        <v>139361</v>
      </c>
      <c r="O126" s="2">
        <f>Table1[[#This Row],[Bonus]]/Table1[[#This Row],[Basic Salary]]</f>
        <v>0.21514208236330185</v>
      </c>
      <c r="P126">
        <f ca="1">DATEDIF(Table1[[#This Row],[Date of Birth]],TODAY(),"Y")</f>
        <v>33</v>
      </c>
      <c r="Q126">
        <f ca="1">DATEDIF(Table1[[#This Row],[Joining Date]],TODAY(),"Y")</f>
        <v>2</v>
      </c>
      <c r="R126" t="str">
        <f ca="1">IF(YEAR(Table1[[#This Row],[Joining Date]])=YEAR(TODAY()),"Yes","No")</f>
        <v>No</v>
      </c>
      <c r="S126" t="str">
        <f ca="1">IF(Table1[[#This Row],[Experience]]&gt;5,"Yes","No")</f>
        <v>No</v>
      </c>
      <c r="T126" t="str">
        <f>TEXT(Table1[[#This Row],[Joining Date]],"mmmm")</f>
        <v>August</v>
      </c>
      <c r="U126" t="str">
        <f>TEXT(Table1[[#This Row],[Joining Date]],"yyyy")</f>
        <v>2023</v>
      </c>
      <c r="V126" s="5">
        <f ca="1">TODAY()-Table1[[#This Row],[Joining Date]]</f>
        <v>1070</v>
      </c>
      <c r="W126" t="str">
        <f>LEFT(Table1[[#This Row],[Employee Name]],FIND(" ",Table1[[#This Row],[Employee Name]])-1)</f>
        <v>Rahul</v>
      </c>
      <c r="X126" t="str">
        <f>RIGHT(Table1[[#This Row],[Employee Name]],LEN(Table1[[#This Row],[Employee Name]])-FIND(" ",Table1[[#This Row],[Employee Name]]))</f>
        <v>Verma</v>
      </c>
      <c r="Y126" t="str">
        <f>Table1[[#This Row],[Department]]&amp;"-"&amp;Table1[[#This Row],[Employee ID]]</f>
        <v>HR-E00067</v>
      </c>
      <c r="Z126" t="str">
        <f>LEFT(Table1[[#This Row],[Department]],3)</f>
        <v>HR</v>
      </c>
      <c r="AA126" t="str">
        <f>_xlfn.XLOOKUP(Table1[[#This Row],[Manager ID]],MANAGERS!A:A,MANAGERS!B:B)</f>
        <v>Manager_2</v>
      </c>
      <c r="AB126" t="str" cm="1">
        <f t="array" ref="AB126">_xlfn.XLOOKUP(Table1[[#This Row],[Manager ID]],Table2[[#All],[Manager ID]],Table2[[#All],[Department Head]])</f>
        <v>Sales</v>
      </c>
      <c r="AC126" s="2">
        <f>_xlfn.XLOOKUP(Table1[[#This Row],[City]],L:L,O:O)</f>
        <v>0.23486488519629886</v>
      </c>
      <c r="AD126" t="str" cm="1">
        <f t="array" ref="AD126">_xlfn.IFS(Table1[[#This Row],[Performance Score]]&gt;=90,"Excellent",Table1[[#This Row],[Performance Score]]&gt;=75,"Good",Table1[[#This Row],[Performance Score]]&gt;=60,"Average",Table1[[#This Row],[Performance Score]]&lt;=60,"Need Improvement")</f>
        <v>Excellent</v>
      </c>
      <c r="AE126" t="str">
        <f>IF(AND(Table1[[#This Row],[Attendance %]]&gt;=80,(Table1[[#This Row],[Performance Score]]&gt;=80)),"Eligible","Not Eligible")</f>
        <v>Not Eligible</v>
      </c>
      <c r="AF126" t="str">
        <f>IF(Table1[[#This Row],[Performance Score]]&gt;=80,"High Performer","Low Performer")</f>
        <v>High Performer</v>
      </c>
      <c r="AG126" t="str" cm="1">
        <f t="array" aca="1" ref="AG126" ca="1">_xlfn.IFS(Table1[[#This Row],[Experience]]&lt;=3,"Junior",Table1[[#This Row],[Experience]]&lt;=7,"Mid Level",Table1[[#This Row],[Experience]]&gt;=7,"Senior")</f>
        <v>Junior</v>
      </c>
      <c r="AH126" t="str">
        <f>IF(Table1[[#This Row],[Attendance %]]&gt;75,"OK","Below 75")</f>
        <v>Below 75</v>
      </c>
      <c r="AI126" t="b">
        <f>ISBLANK(Table1[[#This Row],[Employee ID]])</f>
        <v>0</v>
      </c>
      <c r="AJ126" t="b">
        <f>ISNUMBER(Table1[[#This Row],[Total Salary  ]])</f>
        <v>1</v>
      </c>
      <c r="AK126" t="str">
        <f>IFERROR(_xlfn.XLOOKUP(Table1[[#This Row],[Manager ID]],MANAGERS!A:A,MANAGERS!B:B),"Not Found")</f>
        <v>Manager_2</v>
      </c>
    </row>
    <row r="127" spans="1:37" x14ac:dyDescent="0.2">
      <c r="A127" t="s">
        <v>320</v>
      </c>
      <c r="B127" t="s">
        <v>60</v>
      </c>
      <c r="C127" t="s">
        <v>15</v>
      </c>
      <c r="D127" t="s">
        <v>43</v>
      </c>
      <c r="E127" t="s">
        <v>22</v>
      </c>
      <c r="F127" s="1">
        <v>42946</v>
      </c>
      <c r="G127" s="1">
        <v>32684</v>
      </c>
      <c r="H127">
        <v>115739</v>
      </c>
      <c r="I127">
        <v>23572</v>
      </c>
      <c r="J127">
        <v>90</v>
      </c>
      <c r="K127">
        <v>57</v>
      </c>
      <c r="L127" t="s">
        <v>53</v>
      </c>
      <c r="M127">
        <v>103</v>
      </c>
      <c r="N127">
        <f>Table1[[#This Row],[Basic Salary]]+Table1[[#This Row],[Bonus]]</f>
        <v>139311</v>
      </c>
      <c r="O127" s="2">
        <f>Table1[[#This Row],[Bonus]]/Table1[[#This Row],[Basic Salary]]</f>
        <v>0.20366514312375258</v>
      </c>
      <c r="P127">
        <f ca="1">DATEDIF(Table1[[#This Row],[Date of Birth]],TODAY(),"Y")</f>
        <v>37</v>
      </c>
      <c r="Q127">
        <f ca="1">DATEDIF(Table1[[#This Row],[Joining Date]],TODAY(),"Y")</f>
        <v>9</v>
      </c>
      <c r="R127" t="str">
        <f ca="1">IF(YEAR(Table1[[#This Row],[Joining Date]])=YEAR(TODAY()),"Yes","No")</f>
        <v>No</v>
      </c>
      <c r="S127" t="str">
        <f ca="1">IF(Table1[[#This Row],[Experience]]&gt;5,"Yes","No")</f>
        <v>Yes</v>
      </c>
      <c r="T127" t="str">
        <f>TEXT(Table1[[#This Row],[Joining Date]],"mmmm")</f>
        <v>July</v>
      </c>
      <c r="U127" t="str">
        <f>TEXT(Table1[[#This Row],[Joining Date]],"yyyy")</f>
        <v>2017</v>
      </c>
      <c r="V127" s="5">
        <f ca="1">TODAY()-Table1[[#This Row],[Joining Date]]</f>
        <v>3293</v>
      </c>
      <c r="W127" t="str">
        <f>LEFT(Table1[[#This Row],[Employee Name]],FIND(" ",Table1[[#This Row],[Employee Name]])-1)</f>
        <v>Gayathri</v>
      </c>
      <c r="X127" t="str">
        <f>RIGHT(Table1[[#This Row],[Employee Name]],LEN(Table1[[#This Row],[Employee Name]])-FIND(" ",Table1[[#This Row],[Employee Name]]))</f>
        <v>Iyer</v>
      </c>
      <c r="Y127" t="str">
        <f>Table1[[#This Row],[Department]]&amp;"-"&amp;Table1[[#This Row],[Employee ID]]</f>
        <v>Operations-E00264</v>
      </c>
      <c r="Z127" t="str">
        <f>LEFT(Table1[[#This Row],[Department]],3)</f>
        <v>Ope</v>
      </c>
      <c r="AA127" t="str">
        <f>_xlfn.XLOOKUP(Table1[[#This Row],[Manager ID]],MANAGERS!A:A,MANAGERS!B:B)</f>
        <v>Manager_3</v>
      </c>
      <c r="AB127" t="str" cm="1">
        <f t="array" ref="AB127">_xlfn.XLOOKUP(Table1[[#This Row],[Manager ID]],Table2[[#All],[Manager ID]],Table2[[#All],[Department Head]])</f>
        <v>IT</v>
      </c>
      <c r="AC127" s="2">
        <f>_xlfn.XLOOKUP(Table1[[#This Row],[City]],L:L,O:O)</f>
        <v>0.23685887225230964</v>
      </c>
      <c r="AD127" t="str" cm="1">
        <f t="array" ref="AD127">_xlfn.IFS(Table1[[#This Row],[Performance Score]]&gt;=90,"Excellent",Table1[[#This Row],[Performance Score]]&gt;=75,"Good",Table1[[#This Row],[Performance Score]]&gt;=60,"Average",Table1[[#This Row],[Performance Score]]&lt;=60,"Need Improvement")</f>
        <v>Need Improvement</v>
      </c>
      <c r="AE127" t="str">
        <f>IF(AND(Table1[[#This Row],[Attendance %]]&gt;=80,(Table1[[#This Row],[Performance Score]]&gt;=80)),"Eligible","Not Eligible")</f>
        <v>Not Eligible</v>
      </c>
      <c r="AF127" t="str">
        <f>IF(Table1[[#This Row],[Performance Score]]&gt;=80,"High Performer","Low Performer")</f>
        <v>Low Performer</v>
      </c>
      <c r="AG127" t="str" cm="1">
        <f t="array" aca="1" ref="AG127" ca="1">_xlfn.IFS(Table1[[#This Row],[Experience]]&lt;=3,"Junior",Table1[[#This Row],[Experience]]&lt;=7,"Mid Level",Table1[[#This Row],[Experience]]&gt;=7,"Senior")</f>
        <v>Senior</v>
      </c>
      <c r="AH127" t="str">
        <f>IF(Table1[[#This Row],[Attendance %]]&gt;75,"OK","Below 75")</f>
        <v>OK</v>
      </c>
      <c r="AI127" t="b">
        <f>ISBLANK(Table1[[#This Row],[Employee ID]])</f>
        <v>0</v>
      </c>
      <c r="AJ127" t="b">
        <f>ISNUMBER(Table1[[#This Row],[Total Salary  ]])</f>
        <v>1</v>
      </c>
      <c r="AK127" t="str">
        <f>IFERROR(_xlfn.XLOOKUP(Table1[[#This Row],[Manager ID]],MANAGERS!A:A,MANAGERS!B:B),"Not Found")</f>
        <v>Manager_3</v>
      </c>
    </row>
    <row r="128" spans="1:37" x14ac:dyDescent="0.2">
      <c r="A128" t="s">
        <v>4900</v>
      </c>
      <c r="B128" t="s">
        <v>129</v>
      </c>
      <c r="C128" t="s">
        <v>21</v>
      </c>
      <c r="D128" t="s">
        <v>25</v>
      </c>
      <c r="E128" t="s">
        <v>17</v>
      </c>
      <c r="F128" s="1">
        <v>42539</v>
      </c>
      <c r="G128" s="1">
        <v>34789</v>
      </c>
      <c r="H128">
        <v>112190</v>
      </c>
      <c r="I128">
        <v>27111</v>
      </c>
      <c r="J128">
        <v>95</v>
      </c>
      <c r="K128">
        <v>76</v>
      </c>
      <c r="L128" t="s">
        <v>23</v>
      </c>
      <c r="M128">
        <v>115</v>
      </c>
      <c r="N128">
        <f>Table1[[#This Row],[Basic Salary]]+Table1[[#This Row],[Bonus]]</f>
        <v>139301</v>
      </c>
      <c r="O128" s="2">
        <f>Table1[[#This Row],[Bonus]]/Table1[[#This Row],[Basic Salary]]</f>
        <v>0.24165255370353864</v>
      </c>
      <c r="P128">
        <f ca="1">DATEDIF(Table1[[#This Row],[Date of Birth]],TODAY(),"Y")</f>
        <v>31</v>
      </c>
      <c r="Q128">
        <f ca="1">DATEDIF(Table1[[#This Row],[Joining Date]],TODAY(),"Y")</f>
        <v>10</v>
      </c>
      <c r="R128" t="str">
        <f ca="1">IF(YEAR(Table1[[#This Row],[Joining Date]])=YEAR(TODAY()),"Yes","No")</f>
        <v>No</v>
      </c>
      <c r="S128" t="str">
        <f ca="1">IF(Table1[[#This Row],[Experience]]&gt;5,"Yes","No")</f>
        <v>Yes</v>
      </c>
      <c r="T128" t="str">
        <f>TEXT(Table1[[#This Row],[Joining Date]],"mmmm")</f>
        <v>June</v>
      </c>
      <c r="U128" t="str">
        <f>TEXT(Table1[[#This Row],[Joining Date]],"yyyy")</f>
        <v>2016</v>
      </c>
      <c r="V128" s="5">
        <f ca="1">TODAY()-Table1[[#This Row],[Joining Date]]</f>
        <v>3700</v>
      </c>
      <c r="W128" t="str">
        <f>LEFT(Table1[[#This Row],[Employee Name]],FIND(" ",Table1[[#This Row],[Employee Name]])-1)</f>
        <v>Aarav</v>
      </c>
      <c r="X128" t="str">
        <f>RIGHT(Table1[[#This Row],[Employee Name]],LEN(Table1[[#This Row],[Employee Name]])-FIND(" ",Table1[[#This Row],[Employee Name]]))</f>
        <v>Sharma</v>
      </c>
      <c r="Y128" t="str">
        <f>Table1[[#This Row],[Department]]&amp;"-"&amp;Table1[[#This Row],[Employee ID]]</f>
        <v>Finance-E04844</v>
      </c>
      <c r="Z128" t="str">
        <f>LEFT(Table1[[#This Row],[Department]],3)</f>
        <v>Fin</v>
      </c>
      <c r="AA128" t="str">
        <f>_xlfn.XLOOKUP(Table1[[#This Row],[Manager ID]],MANAGERS!A:A,MANAGERS!B:B)</f>
        <v>Manager_15</v>
      </c>
      <c r="AB128" t="str" cm="1">
        <f t="array" ref="AB128">_xlfn.XLOOKUP(Table1[[#This Row],[Manager ID]],Table2[[#All],[Manager ID]],Table2[[#All],[Department Head]])</f>
        <v>Support</v>
      </c>
      <c r="AC128" s="2">
        <f>_xlfn.XLOOKUP(Table1[[#This Row],[City]],L:L,O:O)</f>
        <v>0.23486488519629886</v>
      </c>
      <c r="AD128" t="str" cm="1">
        <f t="array" ref="AD128">_xlfn.IFS(Table1[[#This Row],[Performance Score]]&gt;=90,"Excellent",Table1[[#This Row],[Performance Score]]&gt;=75,"Good",Table1[[#This Row],[Performance Score]]&gt;=60,"Average",Table1[[#This Row],[Performance Score]]&lt;=60,"Need Improvement")</f>
        <v>Good</v>
      </c>
      <c r="AE128" t="str">
        <f>IF(AND(Table1[[#This Row],[Attendance %]]&gt;=80,(Table1[[#This Row],[Performance Score]]&gt;=80)),"Eligible","Not Eligible")</f>
        <v>Not Eligible</v>
      </c>
      <c r="AF128" t="str">
        <f>IF(Table1[[#This Row],[Performance Score]]&gt;=80,"High Performer","Low Performer")</f>
        <v>Low Performer</v>
      </c>
      <c r="AG128" t="str" cm="1">
        <f t="array" aca="1" ref="AG128" ca="1">_xlfn.IFS(Table1[[#This Row],[Experience]]&lt;=3,"Junior",Table1[[#This Row],[Experience]]&lt;=7,"Mid Level",Table1[[#This Row],[Experience]]&gt;=7,"Senior")</f>
        <v>Senior</v>
      </c>
      <c r="AH128" t="str">
        <f>IF(Table1[[#This Row],[Attendance %]]&gt;75,"OK","Below 75")</f>
        <v>OK</v>
      </c>
      <c r="AI128" t="b">
        <f>ISBLANK(Table1[[#This Row],[Employee ID]])</f>
        <v>0</v>
      </c>
      <c r="AJ128" t="b">
        <f>ISNUMBER(Table1[[#This Row],[Total Salary  ]])</f>
        <v>1</v>
      </c>
      <c r="AK128" t="str">
        <f>IFERROR(_xlfn.XLOOKUP(Table1[[#This Row],[Manager ID]],MANAGERS!A:A,MANAGERS!B:B),"Not Found")</f>
        <v>Manager_15</v>
      </c>
    </row>
    <row r="129" spans="1:37" x14ac:dyDescent="0.2">
      <c r="A129" t="s">
        <v>4313</v>
      </c>
      <c r="B129" t="s">
        <v>77</v>
      </c>
      <c r="C129" t="s">
        <v>21</v>
      </c>
      <c r="D129" t="s">
        <v>43</v>
      </c>
      <c r="E129" t="s">
        <v>22</v>
      </c>
      <c r="F129" s="1">
        <v>44942</v>
      </c>
      <c r="G129" s="1">
        <v>32055</v>
      </c>
      <c r="H129">
        <v>112535</v>
      </c>
      <c r="I129">
        <v>26758</v>
      </c>
      <c r="J129">
        <v>98</v>
      </c>
      <c r="K129">
        <v>57</v>
      </c>
      <c r="L129" t="s">
        <v>53</v>
      </c>
      <c r="M129">
        <v>108</v>
      </c>
      <c r="N129">
        <f>Table1[[#This Row],[Basic Salary]]+Table1[[#This Row],[Bonus]]</f>
        <v>139293</v>
      </c>
      <c r="O129" s="2">
        <f>Table1[[#This Row],[Bonus]]/Table1[[#This Row],[Basic Salary]]</f>
        <v>0.23777491447105345</v>
      </c>
      <c r="P129">
        <f ca="1">DATEDIF(Table1[[#This Row],[Date of Birth]],TODAY(),"Y")</f>
        <v>38</v>
      </c>
      <c r="Q129">
        <f ca="1">DATEDIF(Table1[[#This Row],[Joining Date]],TODAY(),"Y")</f>
        <v>3</v>
      </c>
      <c r="R129" t="str">
        <f ca="1">IF(YEAR(Table1[[#This Row],[Joining Date]])=YEAR(TODAY()),"Yes","No")</f>
        <v>No</v>
      </c>
      <c r="S129" t="str">
        <f ca="1">IF(Table1[[#This Row],[Experience]]&gt;5,"Yes","No")</f>
        <v>No</v>
      </c>
      <c r="T129" t="str">
        <f>TEXT(Table1[[#This Row],[Joining Date]],"mmmm")</f>
        <v>January</v>
      </c>
      <c r="U129" t="str">
        <f>TEXT(Table1[[#This Row],[Joining Date]],"yyyy")</f>
        <v>2023</v>
      </c>
      <c r="V129" s="5">
        <f ca="1">TODAY()-Table1[[#This Row],[Joining Date]]</f>
        <v>1297</v>
      </c>
      <c r="W129" t="str">
        <f>LEFT(Table1[[#This Row],[Employee Name]],FIND(" ",Table1[[#This Row],[Employee Name]])-1)</f>
        <v>Rohan</v>
      </c>
      <c r="X129" t="str">
        <f>RIGHT(Table1[[#This Row],[Employee Name]],LEN(Table1[[#This Row],[Employee Name]])-FIND(" ",Table1[[#This Row],[Employee Name]]))</f>
        <v>Gupta</v>
      </c>
      <c r="Y129" t="str">
        <f>Table1[[#This Row],[Department]]&amp;"-"&amp;Table1[[#This Row],[Employee ID]]</f>
        <v>Operations-E04257</v>
      </c>
      <c r="Z129" t="str">
        <f>LEFT(Table1[[#This Row],[Department]],3)</f>
        <v>Ope</v>
      </c>
      <c r="AA129" t="str">
        <f>_xlfn.XLOOKUP(Table1[[#This Row],[Manager ID]],MANAGERS!A:A,MANAGERS!B:B)</f>
        <v>Manager_8</v>
      </c>
      <c r="AB129" t="str" cm="1">
        <f t="array" ref="AB129">_xlfn.XLOOKUP(Table1[[#This Row],[Manager ID]],Table2[[#All],[Manager ID]],Table2[[#All],[Department Head]])</f>
        <v>Sales</v>
      </c>
      <c r="AC129" s="2">
        <f>_xlfn.XLOOKUP(Table1[[#This Row],[City]],L:L,O:O)</f>
        <v>0.23685887225230964</v>
      </c>
      <c r="AD129" t="str" cm="1">
        <f t="array" ref="AD129">_xlfn.IFS(Table1[[#This Row],[Performance Score]]&gt;=90,"Excellent",Table1[[#This Row],[Performance Score]]&gt;=75,"Good",Table1[[#This Row],[Performance Score]]&gt;=60,"Average",Table1[[#This Row],[Performance Score]]&lt;=60,"Need Improvement")</f>
        <v>Need Improvement</v>
      </c>
      <c r="AE129" t="str">
        <f>IF(AND(Table1[[#This Row],[Attendance %]]&gt;=80,(Table1[[#This Row],[Performance Score]]&gt;=80)),"Eligible","Not Eligible")</f>
        <v>Not Eligible</v>
      </c>
      <c r="AF129" t="str">
        <f>IF(Table1[[#This Row],[Performance Score]]&gt;=80,"High Performer","Low Performer")</f>
        <v>Low Performer</v>
      </c>
      <c r="AG129" t="str" cm="1">
        <f t="array" aca="1" ref="AG129" ca="1">_xlfn.IFS(Table1[[#This Row],[Experience]]&lt;=3,"Junior",Table1[[#This Row],[Experience]]&lt;=7,"Mid Level",Table1[[#This Row],[Experience]]&gt;=7,"Senior")</f>
        <v>Junior</v>
      </c>
      <c r="AH129" t="str">
        <f>IF(Table1[[#This Row],[Attendance %]]&gt;75,"OK","Below 75")</f>
        <v>OK</v>
      </c>
      <c r="AI129" t="b">
        <f>ISBLANK(Table1[[#This Row],[Employee ID]])</f>
        <v>0</v>
      </c>
      <c r="AJ129" t="b">
        <f>ISNUMBER(Table1[[#This Row],[Total Salary  ]])</f>
        <v>1</v>
      </c>
      <c r="AK129" t="str">
        <f>IFERROR(_xlfn.XLOOKUP(Table1[[#This Row],[Manager ID]],MANAGERS!A:A,MANAGERS!B:B),"Not Found")</f>
        <v>Manager_8</v>
      </c>
    </row>
    <row r="130" spans="1:37" x14ac:dyDescent="0.2">
      <c r="A130" t="s">
        <v>2602</v>
      </c>
      <c r="B130" t="s">
        <v>45</v>
      </c>
      <c r="C130" t="s">
        <v>21</v>
      </c>
      <c r="D130" t="s">
        <v>81</v>
      </c>
      <c r="E130" t="s">
        <v>51</v>
      </c>
      <c r="F130" s="1">
        <v>45092</v>
      </c>
      <c r="G130" s="1">
        <v>30517</v>
      </c>
      <c r="H130">
        <v>116738</v>
      </c>
      <c r="I130">
        <v>22458</v>
      </c>
      <c r="J130">
        <v>88</v>
      </c>
      <c r="K130">
        <v>90</v>
      </c>
      <c r="L130" t="s">
        <v>31</v>
      </c>
      <c r="M130">
        <v>109</v>
      </c>
      <c r="N130">
        <f>Table1[[#This Row],[Basic Salary]]+Table1[[#This Row],[Bonus]]</f>
        <v>139196</v>
      </c>
      <c r="O130" s="2">
        <f>Table1[[#This Row],[Bonus]]/Table1[[#This Row],[Basic Salary]]</f>
        <v>0.19237951652418236</v>
      </c>
      <c r="P130">
        <f ca="1">DATEDIF(Table1[[#This Row],[Date of Birth]],TODAY(),"Y")</f>
        <v>43</v>
      </c>
      <c r="Q130">
        <f ca="1">DATEDIF(Table1[[#This Row],[Joining Date]],TODAY(),"Y")</f>
        <v>3</v>
      </c>
      <c r="R130" t="str">
        <f ca="1">IF(YEAR(Table1[[#This Row],[Joining Date]])=YEAR(TODAY()),"Yes","No")</f>
        <v>No</v>
      </c>
      <c r="S130" t="str">
        <f ca="1">IF(Table1[[#This Row],[Experience]]&gt;5,"Yes","No")</f>
        <v>No</v>
      </c>
      <c r="T130" t="str">
        <f>TEXT(Table1[[#This Row],[Joining Date]],"mmmm")</f>
        <v>June</v>
      </c>
      <c r="U130" t="str">
        <f>TEXT(Table1[[#This Row],[Joining Date]],"yyyy")</f>
        <v>2023</v>
      </c>
      <c r="V130" s="5">
        <f ca="1">TODAY()-Table1[[#This Row],[Joining Date]]</f>
        <v>1147</v>
      </c>
      <c r="W130" t="str">
        <f>LEFT(Table1[[#This Row],[Employee Name]],FIND(" ",Table1[[#This Row],[Employee Name]])-1)</f>
        <v>Ananya</v>
      </c>
      <c r="X130" t="str">
        <f>RIGHT(Table1[[#This Row],[Employee Name]],LEN(Table1[[#This Row],[Employee Name]])-FIND(" ",Table1[[#This Row],[Employee Name]]))</f>
        <v>Rao</v>
      </c>
      <c r="Y130" t="str">
        <f>Table1[[#This Row],[Department]]&amp;"-"&amp;Table1[[#This Row],[Employee ID]]</f>
        <v>Sales-E02546</v>
      </c>
      <c r="Z130" t="str">
        <f>LEFT(Table1[[#This Row],[Department]],3)</f>
        <v>Sal</v>
      </c>
      <c r="AA130" t="str">
        <f>_xlfn.XLOOKUP(Table1[[#This Row],[Manager ID]],MANAGERS!A:A,MANAGERS!B:B)</f>
        <v>Manager_9</v>
      </c>
      <c r="AB130" t="str" cm="1">
        <f t="array" ref="AB130">_xlfn.XLOOKUP(Table1[[#This Row],[Manager ID]],Table2[[#All],[Manager ID]],Table2[[#All],[Department Head]])</f>
        <v>Sales</v>
      </c>
      <c r="AC130" s="2">
        <f>_xlfn.XLOOKUP(Table1[[#This Row],[City]],L:L,O:O)</f>
        <v>0.241864189087755</v>
      </c>
      <c r="AD130" t="str" cm="1">
        <f t="array" ref="AD130">_xlfn.IFS(Table1[[#This Row],[Performance Score]]&gt;=90,"Excellent",Table1[[#This Row],[Performance Score]]&gt;=75,"Good",Table1[[#This Row],[Performance Score]]&gt;=60,"Average",Table1[[#This Row],[Performance Score]]&lt;=60,"Need Improvement")</f>
        <v>Excellent</v>
      </c>
      <c r="AE130" t="str">
        <f>IF(AND(Table1[[#This Row],[Attendance %]]&gt;=80,(Table1[[#This Row],[Performance Score]]&gt;=80)),"Eligible","Not Eligible")</f>
        <v>Eligible</v>
      </c>
      <c r="AF130" t="str">
        <f>IF(Table1[[#This Row],[Performance Score]]&gt;=80,"High Performer","Low Performer")</f>
        <v>High Performer</v>
      </c>
      <c r="AG130" t="str" cm="1">
        <f t="array" aca="1" ref="AG130" ca="1">_xlfn.IFS(Table1[[#This Row],[Experience]]&lt;=3,"Junior",Table1[[#This Row],[Experience]]&lt;=7,"Mid Level",Table1[[#This Row],[Experience]]&gt;=7,"Senior")</f>
        <v>Junior</v>
      </c>
      <c r="AH130" t="str">
        <f>IF(Table1[[#This Row],[Attendance %]]&gt;75,"OK","Below 75")</f>
        <v>OK</v>
      </c>
      <c r="AI130" t="b">
        <f>ISBLANK(Table1[[#This Row],[Employee ID]])</f>
        <v>0</v>
      </c>
      <c r="AJ130" t="b">
        <f>ISNUMBER(Table1[[#This Row],[Total Salary  ]])</f>
        <v>1</v>
      </c>
      <c r="AK130" t="str">
        <f>IFERROR(_xlfn.XLOOKUP(Table1[[#This Row],[Manager ID]],MANAGERS!A:A,MANAGERS!B:B),"Not Found")</f>
        <v>Manager_9</v>
      </c>
    </row>
    <row r="131" spans="1:37" x14ac:dyDescent="0.2">
      <c r="A131" t="s">
        <v>574</v>
      </c>
      <c r="B131" t="s">
        <v>29</v>
      </c>
      <c r="C131" t="s">
        <v>21</v>
      </c>
      <c r="D131" t="s">
        <v>16</v>
      </c>
      <c r="E131" t="s">
        <v>26</v>
      </c>
      <c r="F131" s="1">
        <v>42501</v>
      </c>
      <c r="G131" s="1">
        <v>34973</v>
      </c>
      <c r="H131">
        <v>114074</v>
      </c>
      <c r="I131">
        <v>24843</v>
      </c>
      <c r="J131">
        <v>72</v>
      </c>
      <c r="K131">
        <v>76</v>
      </c>
      <c r="L131" t="s">
        <v>23</v>
      </c>
      <c r="M131">
        <v>118</v>
      </c>
      <c r="N131">
        <f>Table1[[#This Row],[Basic Salary]]+Table1[[#This Row],[Bonus]]</f>
        <v>138917</v>
      </c>
      <c r="O131" s="2">
        <f>Table1[[#This Row],[Bonus]]/Table1[[#This Row],[Basic Salary]]</f>
        <v>0.21777968686992655</v>
      </c>
      <c r="P131">
        <f ca="1">DATEDIF(Table1[[#This Row],[Date of Birth]],TODAY(),"Y")</f>
        <v>30</v>
      </c>
      <c r="Q131">
        <f ca="1">DATEDIF(Table1[[#This Row],[Joining Date]],TODAY(),"Y")</f>
        <v>10</v>
      </c>
      <c r="R131" t="str">
        <f ca="1">IF(YEAR(Table1[[#This Row],[Joining Date]])=YEAR(TODAY()),"Yes","No")</f>
        <v>No</v>
      </c>
      <c r="S131" t="str">
        <f ca="1">IF(Table1[[#This Row],[Experience]]&gt;5,"Yes","No")</f>
        <v>Yes</v>
      </c>
      <c r="T131" t="str">
        <f>TEXT(Table1[[#This Row],[Joining Date]],"mmmm")</f>
        <v>May</v>
      </c>
      <c r="U131" t="str">
        <f>TEXT(Table1[[#This Row],[Joining Date]],"yyyy")</f>
        <v>2016</v>
      </c>
      <c r="V131" s="5">
        <f ca="1">TODAY()-Table1[[#This Row],[Joining Date]]</f>
        <v>3738</v>
      </c>
      <c r="W131" t="str">
        <f>LEFT(Table1[[#This Row],[Employee Name]],FIND(" ",Table1[[#This Row],[Employee Name]])-1)</f>
        <v>Vikram</v>
      </c>
      <c r="X131" t="str">
        <f>RIGHT(Table1[[#This Row],[Employee Name]],LEN(Table1[[#This Row],[Employee Name]])-FIND(" ",Table1[[#This Row],[Employee Name]]))</f>
        <v>Singh</v>
      </c>
      <c r="Y131" t="str">
        <f>Table1[[#This Row],[Department]]&amp;"-"&amp;Table1[[#This Row],[Employee ID]]</f>
        <v>HR-E00518</v>
      </c>
      <c r="Z131" t="str">
        <f>LEFT(Table1[[#This Row],[Department]],3)</f>
        <v>HR</v>
      </c>
      <c r="AA131" t="str">
        <f>_xlfn.XLOOKUP(Table1[[#This Row],[Manager ID]],MANAGERS!A:A,MANAGERS!B:B)</f>
        <v>Manager_18</v>
      </c>
      <c r="AB131" t="str" cm="1">
        <f t="array" ref="AB131">_xlfn.XLOOKUP(Table1[[#This Row],[Manager ID]],Table2[[#All],[Manager ID]],Table2[[#All],[Department Head]])</f>
        <v>Support</v>
      </c>
      <c r="AC131" s="2">
        <f>_xlfn.XLOOKUP(Table1[[#This Row],[City]],L:L,O:O)</f>
        <v>0.23486488519629886</v>
      </c>
      <c r="AD131" t="str" cm="1">
        <f t="array" ref="AD131">_xlfn.IFS(Table1[[#This Row],[Performance Score]]&gt;=90,"Excellent",Table1[[#This Row],[Performance Score]]&gt;=75,"Good",Table1[[#This Row],[Performance Score]]&gt;=60,"Average",Table1[[#This Row],[Performance Score]]&lt;=60,"Need Improvement")</f>
        <v>Good</v>
      </c>
      <c r="AE131" t="str">
        <f>IF(AND(Table1[[#This Row],[Attendance %]]&gt;=80,(Table1[[#This Row],[Performance Score]]&gt;=80)),"Eligible","Not Eligible")</f>
        <v>Not Eligible</v>
      </c>
      <c r="AF131" t="str">
        <f>IF(Table1[[#This Row],[Performance Score]]&gt;=80,"High Performer","Low Performer")</f>
        <v>Low Performer</v>
      </c>
      <c r="AG131" t="str" cm="1">
        <f t="array" aca="1" ref="AG131" ca="1">_xlfn.IFS(Table1[[#This Row],[Experience]]&lt;=3,"Junior",Table1[[#This Row],[Experience]]&lt;=7,"Mid Level",Table1[[#This Row],[Experience]]&gt;=7,"Senior")</f>
        <v>Senior</v>
      </c>
      <c r="AH131" t="str">
        <f>IF(Table1[[#This Row],[Attendance %]]&gt;75,"OK","Below 75")</f>
        <v>Below 75</v>
      </c>
      <c r="AI131" t="b">
        <f>ISBLANK(Table1[[#This Row],[Employee ID]])</f>
        <v>0</v>
      </c>
      <c r="AJ131" t="b">
        <f>ISNUMBER(Table1[[#This Row],[Total Salary  ]])</f>
        <v>1</v>
      </c>
      <c r="AK131" t="str">
        <f>IFERROR(_xlfn.XLOOKUP(Table1[[#This Row],[Manager ID]],MANAGERS!A:A,MANAGERS!B:B),"Not Found")</f>
        <v>Manager_18</v>
      </c>
    </row>
    <row r="132" spans="1:37" x14ac:dyDescent="0.2">
      <c r="A132" t="s">
        <v>3523</v>
      </c>
      <c r="B132" t="s">
        <v>71</v>
      </c>
      <c r="C132" t="s">
        <v>15</v>
      </c>
      <c r="D132" t="s">
        <v>16</v>
      </c>
      <c r="E132" t="s">
        <v>22</v>
      </c>
      <c r="F132" s="1">
        <v>44837</v>
      </c>
      <c r="G132" s="1">
        <v>30150</v>
      </c>
      <c r="H132">
        <v>116899</v>
      </c>
      <c r="I132">
        <v>21976</v>
      </c>
      <c r="J132">
        <v>83</v>
      </c>
      <c r="K132">
        <v>91</v>
      </c>
      <c r="L132" t="s">
        <v>18</v>
      </c>
      <c r="M132">
        <v>103</v>
      </c>
      <c r="N132">
        <f>Table1[[#This Row],[Basic Salary]]+Table1[[#This Row],[Bonus]]</f>
        <v>138875</v>
      </c>
      <c r="O132" s="2">
        <f>Table1[[#This Row],[Bonus]]/Table1[[#This Row],[Basic Salary]]</f>
        <v>0.18799134295417411</v>
      </c>
      <c r="P132">
        <f ca="1">DATEDIF(Table1[[#This Row],[Date of Birth]],TODAY(),"Y")</f>
        <v>44</v>
      </c>
      <c r="Q132">
        <f ca="1">DATEDIF(Table1[[#This Row],[Joining Date]],TODAY(),"Y")</f>
        <v>3</v>
      </c>
      <c r="R132" t="str">
        <f ca="1">IF(YEAR(Table1[[#This Row],[Joining Date]])=YEAR(TODAY()),"Yes","No")</f>
        <v>No</v>
      </c>
      <c r="S132" t="str">
        <f ca="1">IF(Table1[[#This Row],[Experience]]&gt;5,"Yes","No")</f>
        <v>No</v>
      </c>
      <c r="T132" t="str">
        <f>TEXT(Table1[[#This Row],[Joining Date]],"mmmm")</f>
        <v>October</v>
      </c>
      <c r="U132" t="str">
        <f>TEXT(Table1[[#This Row],[Joining Date]],"yyyy")</f>
        <v>2022</v>
      </c>
      <c r="V132" s="5">
        <f ca="1">TODAY()-Table1[[#This Row],[Joining Date]]</f>
        <v>1402</v>
      </c>
      <c r="W132" t="str">
        <f>LEFT(Table1[[#This Row],[Employee Name]],FIND(" ",Table1[[#This Row],[Employee Name]])-1)</f>
        <v>Sneha</v>
      </c>
      <c r="X132" t="str">
        <f>RIGHT(Table1[[#This Row],[Employee Name]],LEN(Table1[[#This Row],[Employee Name]])-FIND(" ",Table1[[#This Row],[Employee Name]]))</f>
        <v>Iyer</v>
      </c>
      <c r="Y132" t="str">
        <f>Table1[[#This Row],[Department]]&amp;"-"&amp;Table1[[#This Row],[Employee ID]]</f>
        <v>HR-E03467</v>
      </c>
      <c r="Z132" t="str">
        <f>LEFT(Table1[[#This Row],[Department]],3)</f>
        <v>HR</v>
      </c>
      <c r="AA132" t="str">
        <f>_xlfn.XLOOKUP(Table1[[#This Row],[Manager ID]],MANAGERS!A:A,MANAGERS!B:B)</f>
        <v>Manager_3</v>
      </c>
      <c r="AB132" t="str" cm="1">
        <f t="array" ref="AB132">_xlfn.XLOOKUP(Table1[[#This Row],[Manager ID]],Table2[[#All],[Manager ID]],Table2[[#All],[Department Head]])</f>
        <v>IT</v>
      </c>
      <c r="AC132" s="2">
        <f>_xlfn.XLOOKUP(Table1[[#This Row],[City]],L:L,O:O)</f>
        <v>0.21356479274849693</v>
      </c>
      <c r="AD132" t="str" cm="1">
        <f t="array" ref="AD132">_xlfn.IFS(Table1[[#This Row],[Performance Score]]&gt;=90,"Excellent",Table1[[#This Row],[Performance Score]]&gt;=75,"Good",Table1[[#This Row],[Performance Score]]&gt;=60,"Average",Table1[[#This Row],[Performance Score]]&lt;=60,"Need Improvement")</f>
        <v>Excellent</v>
      </c>
      <c r="AE132" t="str">
        <f>IF(AND(Table1[[#This Row],[Attendance %]]&gt;=80,(Table1[[#This Row],[Performance Score]]&gt;=80)),"Eligible","Not Eligible")</f>
        <v>Eligible</v>
      </c>
      <c r="AF132" t="str">
        <f>IF(Table1[[#This Row],[Performance Score]]&gt;=80,"High Performer","Low Performer")</f>
        <v>High Performer</v>
      </c>
      <c r="AG132" t="str" cm="1">
        <f t="array" aca="1" ref="AG132" ca="1">_xlfn.IFS(Table1[[#This Row],[Experience]]&lt;=3,"Junior",Table1[[#This Row],[Experience]]&lt;=7,"Mid Level",Table1[[#This Row],[Experience]]&gt;=7,"Senior")</f>
        <v>Junior</v>
      </c>
      <c r="AH132" t="str">
        <f>IF(Table1[[#This Row],[Attendance %]]&gt;75,"OK","Below 75")</f>
        <v>OK</v>
      </c>
      <c r="AI132" t="b">
        <f>ISBLANK(Table1[[#This Row],[Employee ID]])</f>
        <v>0</v>
      </c>
      <c r="AJ132" t="b">
        <f>ISNUMBER(Table1[[#This Row],[Total Salary  ]])</f>
        <v>1</v>
      </c>
      <c r="AK132" t="str">
        <f>IFERROR(_xlfn.XLOOKUP(Table1[[#This Row],[Manager ID]],MANAGERS!A:A,MANAGERS!B:B),"Not Found")</f>
        <v>Manager_3</v>
      </c>
    </row>
    <row r="133" spans="1:37" x14ac:dyDescent="0.2">
      <c r="A133" t="s">
        <v>2032</v>
      </c>
      <c r="B133" t="s">
        <v>36</v>
      </c>
      <c r="C133" t="s">
        <v>15</v>
      </c>
      <c r="D133" t="s">
        <v>46</v>
      </c>
      <c r="E133" t="s">
        <v>26</v>
      </c>
      <c r="F133" s="1">
        <v>44384</v>
      </c>
      <c r="G133" s="1">
        <v>40012</v>
      </c>
      <c r="H133">
        <v>112821</v>
      </c>
      <c r="I133">
        <v>26010</v>
      </c>
      <c r="J133">
        <v>85</v>
      </c>
      <c r="K133">
        <v>51</v>
      </c>
      <c r="L133" t="s">
        <v>31</v>
      </c>
      <c r="M133">
        <v>102</v>
      </c>
      <c r="N133">
        <f>Table1[[#This Row],[Basic Salary]]+Table1[[#This Row],[Bonus]]</f>
        <v>138831</v>
      </c>
      <c r="O133" s="2">
        <f>Table1[[#This Row],[Bonus]]/Table1[[#This Row],[Basic Salary]]</f>
        <v>0.23054218629510465</v>
      </c>
      <c r="P133">
        <f ca="1">DATEDIF(Table1[[#This Row],[Date of Birth]],TODAY(),"Y")</f>
        <v>17</v>
      </c>
      <c r="Q133">
        <f ca="1">DATEDIF(Table1[[#This Row],[Joining Date]],TODAY(),"Y")</f>
        <v>5</v>
      </c>
      <c r="R133" t="str">
        <f ca="1">IF(YEAR(Table1[[#This Row],[Joining Date]])=YEAR(TODAY()),"Yes","No")</f>
        <v>No</v>
      </c>
      <c r="S133" t="str">
        <f ca="1">IF(Table1[[#This Row],[Experience]]&gt;5,"Yes","No")</f>
        <v>No</v>
      </c>
      <c r="T133" t="str">
        <f>TEXT(Table1[[#This Row],[Joining Date]],"mmmm")</f>
        <v>July</v>
      </c>
      <c r="U133" t="str">
        <f>TEXT(Table1[[#This Row],[Joining Date]],"yyyy")</f>
        <v>2021</v>
      </c>
      <c r="V133" s="5">
        <f ca="1">TODAY()-Table1[[#This Row],[Joining Date]]</f>
        <v>1855</v>
      </c>
      <c r="W133" t="str">
        <f>LEFT(Table1[[#This Row],[Employee Name]],FIND(" ",Table1[[#This Row],[Employee Name]])-1)</f>
        <v>Meera</v>
      </c>
      <c r="X133" t="str">
        <f>RIGHT(Table1[[#This Row],[Employee Name]],LEN(Table1[[#This Row],[Employee Name]])-FIND(" ",Table1[[#This Row],[Employee Name]]))</f>
        <v>Joshi</v>
      </c>
      <c r="Y133" t="str">
        <f>Table1[[#This Row],[Department]]&amp;"-"&amp;Table1[[#This Row],[Employee ID]]</f>
        <v>Support-E01976</v>
      </c>
      <c r="Z133" t="str">
        <f>LEFT(Table1[[#This Row],[Department]],3)</f>
        <v>Sup</v>
      </c>
      <c r="AA133" t="str">
        <f>_xlfn.XLOOKUP(Table1[[#This Row],[Manager ID]],MANAGERS!A:A,MANAGERS!B:B)</f>
        <v>Manager_2</v>
      </c>
      <c r="AB133" t="str" cm="1">
        <f t="array" ref="AB133">_xlfn.XLOOKUP(Table1[[#This Row],[Manager ID]],Table2[[#All],[Manager ID]],Table2[[#All],[Department Head]])</f>
        <v>Sales</v>
      </c>
      <c r="AC133" s="2">
        <f>_xlfn.XLOOKUP(Table1[[#This Row],[City]],L:L,O:O)</f>
        <v>0.241864189087755</v>
      </c>
      <c r="AD133" t="str" cm="1">
        <f t="array" ref="AD133">_xlfn.IFS(Table1[[#This Row],[Performance Score]]&gt;=90,"Excellent",Table1[[#This Row],[Performance Score]]&gt;=75,"Good",Table1[[#This Row],[Performance Score]]&gt;=60,"Average",Table1[[#This Row],[Performance Score]]&lt;=60,"Need Improvement")</f>
        <v>Need Improvement</v>
      </c>
      <c r="AE133" t="str">
        <f>IF(AND(Table1[[#This Row],[Attendance %]]&gt;=80,(Table1[[#This Row],[Performance Score]]&gt;=80)),"Eligible","Not Eligible")</f>
        <v>Not Eligible</v>
      </c>
      <c r="AF133" t="str">
        <f>IF(Table1[[#This Row],[Performance Score]]&gt;=80,"High Performer","Low Performer")</f>
        <v>Low Performer</v>
      </c>
      <c r="AG133" t="str" cm="1">
        <f t="array" aca="1" ref="AG133" ca="1">_xlfn.IFS(Table1[[#This Row],[Experience]]&lt;=3,"Junior",Table1[[#This Row],[Experience]]&lt;=7,"Mid Level",Table1[[#This Row],[Experience]]&gt;=7,"Senior")</f>
        <v>Mid Level</v>
      </c>
      <c r="AH133" t="str">
        <f>IF(Table1[[#This Row],[Attendance %]]&gt;75,"OK","Below 75")</f>
        <v>OK</v>
      </c>
      <c r="AI133" t="b">
        <f>ISBLANK(Table1[[#This Row],[Employee ID]])</f>
        <v>0</v>
      </c>
      <c r="AJ133" t="b">
        <f>ISNUMBER(Table1[[#This Row],[Total Salary  ]])</f>
        <v>1</v>
      </c>
      <c r="AK133" t="str">
        <f>IFERROR(_xlfn.XLOOKUP(Table1[[#This Row],[Manager ID]],MANAGERS!A:A,MANAGERS!B:B),"Not Found")</f>
        <v>Manager_2</v>
      </c>
    </row>
    <row r="134" spans="1:37" x14ac:dyDescent="0.2">
      <c r="A134" t="s">
        <v>2031</v>
      </c>
      <c r="B134" t="s">
        <v>89</v>
      </c>
      <c r="C134" t="s">
        <v>15</v>
      </c>
      <c r="D134" t="s">
        <v>25</v>
      </c>
      <c r="E134" t="s">
        <v>26</v>
      </c>
      <c r="F134" s="1">
        <v>43168</v>
      </c>
      <c r="G134" s="1">
        <v>40266</v>
      </c>
      <c r="H134">
        <v>115561</v>
      </c>
      <c r="I134">
        <v>23127</v>
      </c>
      <c r="J134">
        <v>95</v>
      </c>
      <c r="K134">
        <v>54</v>
      </c>
      <c r="L134" t="s">
        <v>31</v>
      </c>
      <c r="M134">
        <v>113</v>
      </c>
      <c r="N134">
        <f>Table1[[#This Row],[Basic Salary]]+Table1[[#This Row],[Bonus]]</f>
        <v>138688</v>
      </c>
      <c r="O134" s="2">
        <f>Table1[[#This Row],[Bonus]]/Table1[[#This Row],[Basic Salary]]</f>
        <v>0.20012807088896772</v>
      </c>
      <c r="P134">
        <f ca="1">DATEDIF(Table1[[#This Row],[Date of Birth]],TODAY(),"Y")</f>
        <v>16</v>
      </c>
      <c r="Q134">
        <f ca="1">DATEDIF(Table1[[#This Row],[Joining Date]],TODAY(),"Y")</f>
        <v>8</v>
      </c>
      <c r="R134" t="str">
        <f ca="1">IF(YEAR(Table1[[#This Row],[Joining Date]])=YEAR(TODAY()),"Yes","No")</f>
        <v>No</v>
      </c>
      <c r="S134" t="str">
        <f ca="1">IF(Table1[[#This Row],[Experience]]&gt;5,"Yes","No")</f>
        <v>Yes</v>
      </c>
      <c r="T134" t="str">
        <f>TEXT(Table1[[#This Row],[Joining Date]],"mmmm")</f>
        <v>March</v>
      </c>
      <c r="U134" t="str">
        <f>TEXT(Table1[[#This Row],[Joining Date]],"yyyy")</f>
        <v>2018</v>
      </c>
      <c r="V134" s="5">
        <f ca="1">TODAY()-Table1[[#This Row],[Joining Date]]</f>
        <v>3071</v>
      </c>
      <c r="W134" t="str">
        <f>LEFT(Table1[[#This Row],[Employee Name]],FIND(" ",Table1[[#This Row],[Employee Name]])-1)</f>
        <v>Tarun</v>
      </c>
      <c r="X134" t="str">
        <f>RIGHT(Table1[[#This Row],[Employee Name]],LEN(Table1[[#This Row],[Employee Name]])-FIND(" ",Table1[[#This Row],[Employee Name]]))</f>
        <v>Verma</v>
      </c>
      <c r="Y134" t="str">
        <f>Table1[[#This Row],[Department]]&amp;"-"&amp;Table1[[#This Row],[Employee ID]]</f>
        <v>Finance-E01975</v>
      </c>
      <c r="Z134" t="str">
        <f>LEFT(Table1[[#This Row],[Department]],3)</f>
        <v>Fin</v>
      </c>
      <c r="AA134" t="str">
        <f>_xlfn.XLOOKUP(Table1[[#This Row],[Manager ID]],MANAGERS!A:A,MANAGERS!B:B)</f>
        <v>Manager_13</v>
      </c>
      <c r="AB134" t="str" cm="1">
        <f t="array" ref="AB134">_xlfn.XLOOKUP(Table1[[#This Row],[Manager ID]],Table2[[#All],[Manager ID]],Table2[[#All],[Department Head]])</f>
        <v>HR</v>
      </c>
      <c r="AC134" s="2">
        <f>_xlfn.XLOOKUP(Table1[[#This Row],[City]],L:L,O:O)</f>
        <v>0.241864189087755</v>
      </c>
      <c r="AD134" t="str" cm="1">
        <f t="array" ref="AD134">_xlfn.IFS(Table1[[#This Row],[Performance Score]]&gt;=90,"Excellent",Table1[[#This Row],[Performance Score]]&gt;=75,"Good",Table1[[#This Row],[Performance Score]]&gt;=60,"Average",Table1[[#This Row],[Performance Score]]&lt;=60,"Need Improvement")</f>
        <v>Need Improvement</v>
      </c>
      <c r="AE134" t="str">
        <f>IF(AND(Table1[[#This Row],[Attendance %]]&gt;=80,(Table1[[#This Row],[Performance Score]]&gt;=80)),"Eligible","Not Eligible")</f>
        <v>Not Eligible</v>
      </c>
      <c r="AF134" t="str">
        <f>IF(Table1[[#This Row],[Performance Score]]&gt;=80,"High Performer","Low Performer")</f>
        <v>Low Performer</v>
      </c>
      <c r="AG134" t="str" cm="1">
        <f t="array" aca="1" ref="AG134" ca="1">_xlfn.IFS(Table1[[#This Row],[Experience]]&lt;=3,"Junior",Table1[[#This Row],[Experience]]&lt;=7,"Mid Level",Table1[[#This Row],[Experience]]&gt;=7,"Senior")</f>
        <v>Senior</v>
      </c>
      <c r="AH134" t="str">
        <f>IF(Table1[[#This Row],[Attendance %]]&gt;75,"OK","Below 75")</f>
        <v>OK</v>
      </c>
      <c r="AI134" t="b">
        <f>ISBLANK(Table1[[#This Row],[Employee ID]])</f>
        <v>0</v>
      </c>
      <c r="AJ134" t="b">
        <f>ISNUMBER(Table1[[#This Row],[Total Salary  ]])</f>
        <v>1</v>
      </c>
      <c r="AK134" t="str">
        <f>IFERROR(_xlfn.XLOOKUP(Table1[[#This Row],[Manager ID]],MANAGERS!A:A,MANAGERS!B:B),"Not Found")</f>
        <v>Manager_13</v>
      </c>
    </row>
    <row r="135" spans="1:37" x14ac:dyDescent="0.2">
      <c r="A135" t="s">
        <v>1687</v>
      </c>
      <c r="B135" t="s">
        <v>39</v>
      </c>
      <c r="C135" t="s">
        <v>15</v>
      </c>
      <c r="D135" t="s">
        <v>81</v>
      </c>
      <c r="E135" t="s">
        <v>65</v>
      </c>
      <c r="F135" s="1">
        <v>42920</v>
      </c>
      <c r="G135" s="1">
        <v>34792</v>
      </c>
      <c r="H135">
        <v>114526</v>
      </c>
      <c r="I135">
        <v>24122</v>
      </c>
      <c r="J135">
        <v>91</v>
      </c>
      <c r="K135">
        <v>54</v>
      </c>
      <c r="L135" t="s">
        <v>18</v>
      </c>
      <c r="M135">
        <v>115</v>
      </c>
      <c r="N135">
        <f>Table1[[#This Row],[Basic Salary]]+Table1[[#This Row],[Bonus]]</f>
        <v>138648</v>
      </c>
      <c r="O135" s="2">
        <f>Table1[[#This Row],[Bonus]]/Table1[[#This Row],[Basic Salary]]</f>
        <v>0.21062466164888322</v>
      </c>
      <c r="P135">
        <f ca="1">DATEDIF(Table1[[#This Row],[Date of Birth]],TODAY(),"Y")</f>
        <v>31</v>
      </c>
      <c r="Q135">
        <f ca="1">DATEDIF(Table1[[#This Row],[Joining Date]],TODAY(),"Y")</f>
        <v>9</v>
      </c>
      <c r="R135" t="str">
        <f ca="1">IF(YEAR(Table1[[#This Row],[Joining Date]])=YEAR(TODAY()),"Yes","No")</f>
        <v>No</v>
      </c>
      <c r="S135" t="str">
        <f ca="1">IF(Table1[[#This Row],[Experience]]&gt;5,"Yes","No")</f>
        <v>Yes</v>
      </c>
      <c r="T135" t="str">
        <f>TEXT(Table1[[#This Row],[Joining Date]],"mmmm")</f>
        <v>July</v>
      </c>
      <c r="U135" t="str">
        <f>TEXT(Table1[[#This Row],[Joining Date]],"yyyy")</f>
        <v>2017</v>
      </c>
      <c r="V135" s="5">
        <f ca="1">TODAY()-Table1[[#This Row],[Joining Date]]</f>
        <v>3319</v>
      </c>
      <c r="W135" t="str">
        <f>LEFT(Table1[[#This Row],[Employee Name]],FIND(" ",Table1[[#This Row],[Employee Name]])-1)</f>
        <v>Karan</v>
      </c>
      <c r="X135" t="str">
        <f>RIGHT(Table1[[#This Row],[Employee Name]],LEN(Table1[[#This Row],[Employee Name]])-FIND(" ",Table1[[#This Row],[Employee Name]]))</f>
        <v>Malhotra</v>
      </c>
      <c r="Y135" t="str">
        <f>Table1[[#This Row],[Department]]&amp;"-"&amp;Table1[[#This Row],[Employee ID]]</f>
        <v>Sales-E01631</v>
      </c>
      <c r="Z135" t="str">
        <f>LEFT(Table1[[#This Row],[Department]],3)</f>
        <v>Sal</v>
      </c>
      <c r="AA135" t="str">
        <f>_xlfn.XLOOKUP(Table1[[#This Row],[Manager ID]],MANAGERS!A:A,MANAGERS!B:B)</f>
        <v>Manager_15</v>
      </c>
      <c r="AB135" t="str" cm="1">
        <f t="array" ref="AB135">_xlfn.XLOOKUP(Table1[[#This Row],[Manager ID]],Table2[[#All],[Manager ID]],Table2[[#All],[Department Head]])</f>
        <v>Support</v>
      </c>
      <c r="AC135" s="2">
        <f>_xlfn.XLOOKUP(Table1[[#This Row],[City]],L:L,O:O)</f>
        <v>0.21356479274849693</v>
      </c>
      <c r="AD135" t="str" cm="1">
        <f t="array" ref="AD135">_xlfn.IFS(Table1[[#This Row],[Performance Score]]&gt;=90,"Excellent",Table1[[#This Row],[Performance Score]]&gt;=75,"Good",Table1[[#This Row],[Performance Score]]&gt;=60,"Average",Table1[[#This Row],[Performance Score]]&lt;=60,"Need Improvement")</f>
        <v>Need Improvement</v>
      </c>
      <c r="AE135" t="str">
        <f>IF(AND(Table1[[#This Row],[Attendance %]]&gt;=80,(Table1[[#This Row],[Performance Score]]&gt;=80)),"Eligible","Not Eligible")</f>
        <v>Not Eligible</v>
      </c>
      <c r="AF135" t="str">
        <f>IF(Table1[[#This Row],[Performance Score]]&gt;=80,"High Performer","Low Performer")</f>
        <v>Low Performer</v>
      </c>
      <c r="AG135" t="str" cm="1">
        <f t="array" aca="1" ref="AG135" ca="1">_xlfn.IFS(Table1[[#This Row],[Experience]]&lt;=3,"Junior",Table1[[#This Row],[Experience]]&lt;=7,"Mid Level",Table1[[#This Row],[Experience]]&gt;=7,"Senior")</f>
        <v>Senior</v>
      </c>
      <c r="AH135" t="str">
        <f>IF(Table1[[#This Row],[Attendance %]]&gt;75,"OK","Below 75")</f>
        <v>OK</v>
      </c>
      <c r="AI135" t="b">
        <f>ISBLANK(Table1[[#This Row],[Employee ID]])</f>
        <v>0</v>
      </c>
      <c r="AJ135" t="b">
        <f>ISNUMBER(Table1[[#This Row],[Total Salary  ]])</f>
        <v>1</v>
      </c>
      <c r="AK135" t="str">
        <f>IFERROR(_xlfn.XLOOKUP(Table1[[#This Row],[Manager ID]],MANAGERS!A:A,MANAGERS!B:B),"Not Found")</f>
        <v>Manager_15</v>
      </c>
    </row>
    <row r="136" spans="1:37" x14ac:dyDescent="0.2">
      <c r="A136" t="s">
        <v>2841</v>
      </c>
      <c r="B136" t="s">
        <v>14</v>
      </c>
      <c r="C136" t="s">
        <v>21</v>
      </c>
      <c r="D136" t="s">
        <v>46</v>
      </c>
      <c r="E136" t="s">
        <v>65</v>
      </c>
      <c r="F136" s="1">
        <v>43072</v>
      </c>
      <c r="G136" s="1">
        <v>29884</v>
      </c>
      <c r="H136">
        <v>116807</v>
      </c>
      <c r="I136">
        <v>21775</v>
      </c>
      <c r="J136">
        <v>88</v>
      </c>
      <c r="K136">
        <v>89</v>
      </c>
      <c r="L136" t="s">
        <v>34</v>
      </c>
      <c r="M136">
        <v>104</v>
      </c>
      <c r="N136">
        <f>Table1[[#This Row],[Basic Salary]]+Table1[[#This Row],[Bonus]]</f>
        <v>138582</v>
      </c>
      <c r="O136" s="2">
        <f>Table1[[#This Row],[Bonus]]/Table1[[#This Row],[Basic Salary]]</f>
        <v>0.18641862217161642</v>
      </c>
      <c r="P136">
        <f ca="1">DATEDIF(Table1[[#This Row],[Date of Birth]],TODAY(),"Y")</f>
        <v>44</v>
      </c>
      <c r="Q136">
        <f ca="1">DATEDIF(Table1[[#This Row],[Joining Date]],TODAY(),"Y")</f>
        <v>8</v>
      </c>
      <c r="R136" t="str">
        <f ca="1">IF(YEAR(Table1[[#This Row],[Joining Date]])=YEAR(TODAY()),"Yes","No")</f>
        <v>No</v>
      </c>
      <c r="S136" t="str">
        <f ca="1">IF(Table1[[#This Row],[Experience]]&gt;5,"Yes","No")</f>
        <v>Yes</v>
      </c>
      <c r="T136" t="str">
        <f>TEXT(Table1[[#This Row],[Joining Date]],"mmmm")</f>
        <v>December</v>
      </c>
      <c r="U136" t="str">
        <f>TEXT(Table1[[#This Row],[Joining Date]],"yyyy")</f>
        <v>2017</v>
      </c>
      <c r="V136" s="5">
        <f ca="1">TODAY()-Table1[[#This Row],[Joining Date]]</f>
        <v>3167</v>
      </c>
      <c r="W136" t="str">
        <f>LEFT(Table1[[#This Row],[Employee Name]],FIND(" ",Table1[[#This Row],[Employee Name]])-1)</f>
        <v>Nisha</v>
      </c>
      <c r="X136" t="str">
        <f>RIGHT(Table1[[#This Row],[Employee Name]],LEN(Table1[[#This Row],[Employee Name]])-FIND(" ",Table1[[#This Row],[Employee Name]]))</f>
        <v>Kapoor</v>
      </c>
      <c r="Y136" t="str">
        <f>Table1[[#This Row],[Department]]&amp;"-"&amp;Table1[[#This Row],[Employee ID]]</f>
        <v>Support-E02785</v>
      </c>
      <c r="Z136" t="str">
        <f>LEFT(Table1[[#This Row],[Department]],3)</f>
        <v>Sup</v>
      </c>
      <c r="AA136" t="str">
        <f>_xlfn.XLOOKUP(Table1[[#This Row],[Manager ID]],MANAGERS!A:A,MANAGERS!B:B)</f>
        <v>Manager_4</v>
      </c>
      <c r="AB136" t="str" cm="1">
        <f t="array" ref="AB136">_xlfn.XLOOKUP(Table1[[#This Row],[Manager ID]],Table2[[#All],[Manager ID]],Table2[[#All],[Department Head]])</f>
        <v>Finance</v>
      </c>
      <c r="AC136" s="2">
        <f>_xlfn.XLOOKUP(Table1[[#This Row],[City]],L:L,O:O)</f>
        <v>0.24030340748661314</v>
      </c>
      <c r="AD136" t="str" cm="1">
        <f t="array" ref="AD136">_xlfn.IFS(Table1[[#This Row],[Performance Score]]&gt;=90,"Excellent",Table1[[#This Row],[Performance Score]]&gt;=75,"Good",Table1[[#This Row],[Performance Score]]&gt;=60,"Average",Table1[[#This Row],[Performance Score]]&lt;=60,"Need Improvement")</f>
        <v>Good</v>
      </c>
      <c r="AE136" t="str">
        <f>IF(AND(Table1[[#This Row],[Attendance %]]&gt;=80,(Table1[[#This Row],[Performance Score]]&gt;=80)),"Eligible","Not Eligible")</f>
        <v>Eligible</v>
      </c>
      <c r="AF136" t="str">
        <f>IF(Table1[[#This Row],[Performance Score]]&gt;=80,"High Performer","Low Performer")</f>
        <v>High Performer</v>
      </c>
      <c r="AG136" t="str" cm="1">
        <f t="array" aca="1" ref="AG136" ca="1">_xlfn.IFS(Table1[[#This Row],[Experience]]&lt;=3,"Junior",Table1[[#This Row],[Experience]]&lt;=7,"Mid Level",Table1[[#This Row],[Experience]]&gt;=7,"Senior")</f>
        <v>Senior</v>
      </c>
      <c r="AH136" t="str">
        <f>IF(Table1[[#This Row],[Attendance %]]&gt;75,"OK","Below 75")</f>
        <v>OK</v>
      </c>
      <c r="AI136" t="b">
        <f>ISBLANK(Table1[[#This Row],[Employee ID]])</f>
        <v>0</v>
      </c>
      <c r="AJ136" t="b">
        <f>ISNUMBER(Table1[[#This Row],[Total Salary  ]])</f>
        <v>1</v>
      </c>
      <c r="AK136" t="str">
        <f>IFERROR(_xlfn.XLOOKUP(Table1[[#This Row],[Manager ID]],MANAGERS!A:A,MANAGERS!B:B),"Not Found")</f>
        <v>Manager_4</v>
      </c>
    </row>
    <row r="137" spans="1:37" x14ac:dyDescent="0.2">
      <c r="A137" t="s">
        <v>1472</v>
      </c>
      <c r="B137" t="s">
        <v>89</v>
      </c>
      <c r="C137" t="s">
        <v>15</v>
      </c>
      <c r="D137" t="s">
        <v>46</v>
      </c>
      <c r="E137" t="s">
        <v>17</v>
      </c>
      <c r="F137" s="1">
        <v>43602</v>
      </c>
      <c r="G137" s="1">
        <v>40489</v>
      </c>
      <c r="H137">
        <v>117600</v>
      </c>
      <c r="I137">
        <v>20959</v>
      </c>
      <c r="J137">
        <v>75</v>
      </c>
      <c r="K137">
        <v>57</v>
      </c>
      <c r="L137" t="s">
        <v>23</v>
      </c>
      <c r="M137">
        <v>119</v>
      </c>
      <c r="N137">
        <f>Table1[[#This Row],[Basic Salary]]+Table1[[#This Row],[Bonus]]</f>
        <v>138559</v>
      </c>
      <c r="O137" s="2">
        <f>Table1[[#This Row],[Bonus]]/Table1[[#This Row],[Basic Salary]]</f>
        <v>0.17822278911564626</v>
      </c>
      <c r="P137">
        <f ca="1">DATEDIF(Table1[[#This Row],[Date of Birth]],TODAY(),"Y")</f>
        <v>15</v>
      </c>
      <c r="Q137">
        <f ca="1">DATEDIF(Table1[[#This Row],[Joining Date]],TODAY(),"Y")</f>
        <v>7</v>
      </c>
      <c r="R137" t="str">
        <f ca="1">IF(YEAR(Table1[[#This Row],[Joining Date]])=YEAR(TODAY()),"Yes","No")</f>
        <v>No</v>
      </c>
      <c r="S137" t="str">
        <f ca="1">IF(Table1[[#This Row],[Experience]]&gt;5,"Yes","No")</f>
        <v>Yes</v>
      </c>
      <c r="T137" t="str">
        <f>TEXT(Table1[[#This Row],[Joining Date]],"mmmm")</f>
        <v>May</v>
      </c>
      <c r="U137" t="str">
        <f>TEXT(Table1[[#This Row],[Joining Date]],"yyyy")</f>
        <v>2019</v>
      </c>
      <c r="V137" s="5">
        <f ca="1">TODAY()-Table1[[#This Row],[Joining Date]]</f>
        <v>2637</v>
      </c>
      <c r="W137" t="str">
        <f>LEFT(Table1[[#This Row],[Employee Name]],FIND(" ",Table1[[#This Row],[Employee Name]])-1)</f>
        <v>Tarun</v>
      </c>
      <c r="X137" t="str">
        <f>RIGHT(Table1[[#This Row],[Employee Name]],LEN(Table1[[#This Row],[Employee Name]])-FIND(" ",Table1[[#This Row],[Employee Name]]))</f>
        <v>Verma</v>
      </c>
      <c r="Y137" t="str">
        <f>Table1[[#This Row],[Department]]&amp;"-"&amp;Table1[[#This Row],[Employee ID]]</f>
        <v>Support-E01416</v>
      </c>
      <c r="Z137" t="str">
        <f>LEFT(Table1[[#This Row],[Department]],3)</f>
        <v>Sup</v>
      </c>
      <c r="AA137" t="str">
        <f>_xlfn.XLOOKUP(Table1[[#This Row],[Manager ID]],MANAGERS!A:A,MANAGERS!B:B)</f>
        <v>Manager_19</v>
      </c>
      <c r="AB137" t="str" cm="1">
        <f t="array" ref="AB137">_xlfn.XLOOKUP(Table1[[#This Row],[Manager ID]],Table2[[#All],[Manager ID]],Table2[[#All],[Department Head]])</f>
        <v>Support</v>
      </c>
      <c r="AC137" s="2">
        <f>_xlfn.XLOOKUP(Table1[[#This Row],[City]],L:L,O:O)</f>
        <v>0.23486488519629886</v>
      </c>
      <c r="AD137" t="str" cm="1">
        <f t="array" ref="AD137">_xlfn.IFS(Table1[[#This Row],[Performance Score]]&gt;=90,"Excellent",Table1[[#This Row],[Performance Score]]&gt;=75,"Good",Table1[[#This Row],[Performance Score]]&gt;=60,"Average",Table1[[#This Row],[Performance Score]]&lt;=60,"Need Improvement")</f>
        <v>Need Improvement</v>
      </c>
      <c r="AE137" t="str">
        <f>IF(AND(Table1[[#This Row],[Attendance %]]&gt;=80,(Table1[[#This Row],[Performance Score]]&gt;=80)),"Eligible","Not Eligible")</f>
        <v>Not Eligible</v>
      </c>
      <c r="AF137" t="str">
        <f>IF(Table1[[#This Row],[Performance Score]]&gt;=80,"High Performer","Low Performer")</f>
        <v>Low Performer</v>
      </c>
      <c r="AG137" t="str" cm="1">
        <f t="array" aca="1" ref="AG137" ca="1">_xlfn.IFS(Table1[[#This Row],[Experience]]&lt;=3,"Junior",Table1[[#This Row],[Experience]]&lt;=7,"Mid Level",Table1[[#This Row],[Experience]]&gt;=7,"Senior")</f>
        <v>Mid Level</v>
      </c>
      <c r="AH137" t="str">
        <f>IF(Table1[[#This Row],[Attendance %]]&gt;75,"OK","Below 75")</f>
        <v>Below 75</v>
      </c>
      <c r="AI137" t="b">
        <f>ISBLANK(Table1[[#This Row],[Employee ID]])</f>
        <v>0</v>
      </c>
      <c r="AJ137" t="b">
        <f>ISNUMBER(Table1[[#This Row],[Total Salary  ]])</f>
        <v>1</v>
      </c>
      <c r="AK137" t="str">
        <f>IFERROR(_xlfn.XLOOKUP(Table1[[#This Row],[Manager ID]],MANAGERS!A:A,MANAGERS!B:B),"Not Found")</f>
        <v>Manager_19</v>
      </c>
    </row>
    <row r="138" spans="1:37" x14ac:dyDescent="0.2">
      <c r="A138" t="s">
        <v>4680</v>
      </c>
      <c r="B138" t="s">
        <v>29</v>
      </c>
      <c r="C138" t="s">
        <v>15</v>
      </c>
      <c r="D138" t="s">
        <v>16</v>
      </c>
      <c r="E138" t="s">
        <v>22</v>
      </c>
      <c r="F138" s="1">
        <v>44338</v>
      </c>
      <c r="G138" s="1">
        <v>30266</v>
      </c>
      <c r="H138">
        <v>112255</v>
      </c>
      <c r="I138">
        <v>26297</v>
      </c>
      <c r="J138">
        <v>80</v>
      </c>
      <c r="K138">
        <v>58</v>
      </c>
      <c r="L138" t="s">
        <v>34</v>
      </c>
      <c r="M138">
        <v>105</v>
      </c>
      <c r="N138">
        <f>Table1[[#This Row],[Basic Salary]]+Table1[[#This Row],[Bonus]]</f>
        <v>138552</v>
      </c>
      <c r="O138" s="2">
        <f>Table1[[#This Row],[Bonus]]/Table1[[#This Row],[Basic Salary]]</f>
        <v>0.23426128012115274</v>
      </c>
      <c r="P138">
        <f ca="1">DATEDIF(Table1[[#This Row],[Date of Birth]],TODAY(),"Y")</f>
        <v>43</v>
      </c>
      <c r="Q138">
        <f ca="1">DATEDIF(Table1[[#This Row],[Joining Date]],TODAY(),"Y")</f>
        <v>5</v>
      </c>
      <c r="R138" t="str">
        <f ca="1">IF(YEAR(Table1[[#This Row],[Joining Date]])=YEAR(TODAY()),"Yes","No")</f>
        <v>No</v>
      </c>
      <c r="S138" t="str">
        <f ca="1">IF(Table1[[#This Row],[Experience]]&gt;5,"Yes","No")</f>
        <v>No</v>
      </c>
      <c r="T138" t="str">
        <f>TEXT(Table1[[#This Row],[Joining Date]],"mmmm")</f>
        <v>May</v>
      </c>
      <c r="U138" t="str">
        <f>TEXT(Table1[[#This Row],[Joining Date]],"yyyy")</f>
        <v>2021</v>
      </c>
      <c r="V138" s="5">
        <f ca="1">TODAY()-Table1[[#This Row],[Joining Date]]</f>
        <v>1901</v>
      </c>
      <c r="W138" t="str">
        <f>LEFT(Table1[[#This Row],[Employee Name]],FIND(" ",Table1[[#This Row],[Employee Name]])-1)</f>
        <v>Vikram</v>
      </c>
      <c r="X138" t="str">
        <f>RIGHT(Table1[[#This Row],[Employee Name]],LEN(Table1[[#This Row],[Employee Name]])-FIND(" ",Table1[[#This Row],[Employee Name]]))</f>
        <v>Singh</v>
      </c>
      <c r="Y138" t="str">
        <f>Table1[[#This Row],[Department]]&amp;"-"&amp;Table1[[#This Row],[Employee ID]]</f>
        <v>HR-E04624</v>
      </c>
      <c r="Z138" t="str">
        <f>LEFT(Table1[[#This Row],[Department]],3)</f>
        <v>HR</v>
      </c>
      <c r="AA138" t="str">
        <f>_xlfn.XLOOKUP(Table1[[#This Row],[Manager ID]],MANAGERS!A:A,MANAGERS!B:B)</f>
        <v>Manager_5</v>
      </c>
      <c r="AB138" t="str" cm="1">
        <f t="array" ref="AB138">_xlfn.XLOOKUP(Table1[[#This Row],[Manager ID]],Table2[[#All],[Manager ID]],Table2[[#All],[Department Head]])</f>
        <v>Sales</v>
      </c>
      <c r="AC138" s="2">
        <f>_xlfn.XLOOKUP(Table1[[#This Row],[City]],L:L,O:O)</f>
        <v>0.24030340748661314</v>
      </c>
      <c r="AD138" t="str" cm="1">
        <f t="array" ref="AD138">_xlfn.IFS(Table1[[#This Row],[Performance Score]]&gt;=90,"Excellent",Table1[[#This Row],[Performance Score]]&gt;=75,"Good",Table1[[#This Row],[Performance Score]]&gt;=60,"Average",Table1[[#This Row],[Performance Score]]&lt;=60,"Need Improvement")</f>
        <v>Need Improvement</v>
      </c>
      <c r="AE138" t="str">
        <f>IF(AND(Table1[[#This Row],[Attendance %]]&gt;=80,(Table1[[#This Row],[Performance Score]]&gt;=80)),"Eligible","Not Eligible")</f>
        <v>Not Eligible</v>
      </c>
      <c r="AF138" t="str">
        <f>IF(Table1[[#This Row],[Performance Score]]&gt;=80,"High Performer","Low Performer")</f>
        <v>Low Performer</v>
      </c>
      <c r="AG138" t="str" cm="1">
        <f t="array" aca="1" ref="AG138" ca="1">_xlfn.IFS(Table1[[#This Row],[Experience]]&lt;=3,"Junior",Table1[[#This Row],[Experience]]&lt;=7,"Mid Level",Table1[[#This Row],[Experience]]&gt;=7,"Senior")</f>
        <v>Mid Level</v>
      </c>
      <c r="AH138" t="str">
        <f>IF(Table1[[#This Row],[Attendance %]]&gt;75,"OK","Below 75")</f>
        <v>OK</v>
      </c>
      <c r="AI138" t="b">
        <f>ISBLANK(Table1[[#This Row],[Employee ID]])</f>
        <v>0</v>
      </c>
      <c r="AJ138" t="b">
        <f>ISNUMBER(Table1[[#This Row],[Total Salary  ]])</f>
        <v>1</v>
      </c>
      <c r="AK138" t="str">
        <f>IFERROR(_xlfn.XLOOKUP(Table1[[#This Row],[Manager ID]],MANAGERS!A:A,MANAGERS!B:B),"Not Found")</f>
        <v>Manager_5</v>
      </c>
    </row>
    <row r="139" spans="1:37" x14ac:dyDescent="0.2">
      <c r="A139" t="s">
        <v>3316</v>
      </c>
      <c r="B139" t="s">
        <v>60</v>
      </c>
      <c r="C139" t="s">
        <v>15</v>
      </c>
      <c r="D139" t="s">
        <v>43</v>
      </c>
      <c r="E139" t="s">
        <v>65</v>
      </c>
      <c r="F139" s="1">
        <v>43257</v>
      </c>
      <c r="G139" s="1">
        <v>33008</v>
      </c>
      <c r="H139">
        <v>114641</v>
      </c>
      <c r="I139">
        <v>23827</v>
      </c>
      <c r="J139">
        <v>85</v>
      </c>
      <c r="K139">
        <v>77</v>
      </c>
      <c r="L139" t="s">
        <v>53</v>
      </c>
      <c r="M139">
        <v>109</v>
      </c>
      <c r="N139">
        <f>Table1[[#This Row],[Basic Salary]]+Table1[[#This Row],[Bonus]]</f>
        <v>138468</v>
      </c>
      <c r="O139" s="2">
        <f>Table1[[#This Row],[Bonus]]/Table1[[#This Row],[Basic Salary]]</f>
        <v>0.20784012700517268</v>
      </c>
      <c r="P139">
        <f ca="1">DATEDIF(Table1[[#This Row],[Date of Birth]],TODAY(),"Y")</f>
        <v>36</v>
      </c>
      <c r="Q139">
        <f ca="1">DATEDIF(Table1[[#This Row],[Joining Date]],TODAY(),"Y")</f>
        <v>8</v>
      </c>
      <c r="R139" t="str">
        <f ca="1">IF(YEAR(Table1[[#This Row],[Joining Date]])=YEAR(TODAY()),"Yes","No")</f>
        <v>No</v>
      </c>
      <c r="S139" t="str">
        <f ca="1">IF(Table1[[#This Row],[Experience]]&gt;5,"Yes","No")</f>
        <v>Yes</v>
      </c>
      <c r="T139" t="str">
        <f>TEXT(Table1[[#This Row],[Joining Date]],"mmmm")</f>
        <v>June</v>
      </c>
      <c r="U139" t="str">
        <f>TEXT(Table1[[#This Row],[Joining Date]],"yyyy")</f>
        <v>2018</v>
      </c>
      <c r="V139" s="5">
        <f ca="1">TODAY()-Table1[[#This Row],[Joining Date]]</f>
        <v>2982</v>
      </c>
      <c r="W139" t="str">
        <f>LEFT(Table1[[#This Row],[Employee Name]],FIND(" ",Table1[[#This Row],[Employee Name]])-1)</f>
        <v>Gayathri</v>
      </c>
      <c r="X139" t="str">
        <f>RIGHT(Table1[[#This Row],[Employee Name]],LEN(Table1[[#This Row],[Employee Name]])-FIND(" ",Table1[[#This Row],[Employee Name]]))</f>
        <v>Iyer</v>
      </c>
      <c r="Y139" t="str">
        <f>Table1[[#This Row],[Department]]&amp;"-"&amp;Table1[[#This Row],[Employee ID]]</f>
        <v>Operations-E03260</v>
      </c>
      <c r="Z139" t="str">
        <f>LEFT(Table1[[#This Row],[Department]],3)</f>
        <v>Ope</v>
      </c>
      <c r="AA139" t="str">
        <f>_xlfn.XLOOKUP(Table1[[#This Row],[Manager ID]],MANAGERS!A:A,MANAGERS!B:B)</f>
        <v>Manager_9</v>
      </c>
      <c r="AB139" t="str" cm="1">
        <f t="array" ref="AB139">_xlfn.XLOOKUP(Table1[[#This Row],[Manager ID]],Table2[[#All],[Manager ID]],Table2[[#All],[Department Head]])</f>
        <v>Sales</v>
      </c>
      <c r="AC139" s="2">
        <f>_xlfn.XLOOKUP(Table1[[#This Row],[City]],L:L,O:O)</f>
        <v>0.23685887225230964</v>
      </c>
      <c r="AD139" t="str" cm="1">
        <f t="array" ref="AD139">_xlfn.IFS(Table1[[#This Row],[Performance Score]]&gt;=90,"Excellent",Table1[[#This Row],[Performance Score]]&gt;=75,"Good",Table1[[#This Row],[Performance Score]]&gt;=60,"Average",Table1[[#This Row],[Performance Score]]&lt;=60,"Need Improvement")</f>
        <v>Good</v>
      </c>
      <c r="AE139" t="str">
        <f>IF(AND(Table1[[#This Row],[Attendance %]]&gt;=80,(Table1[[#This Row],[Performance Score]]&gt;=80)),"Eligible","Not Eligible")</f>
        <v>Not Eligible</v>
      </c>
      <c r="AF139" t="str">
        <f>IF(Table1[[#This Row],[Performance Score]]&gt;=80,"High Performer","Low Performer")</f>
        <v>Low Performer</v>
      </c>
      <c r="AG139" t="str" cm="1">
        <f t="array" aca="1" ref="AG139" ca="1">_xlfn.IFS(Table1[[#This Row],[Experience]]&lt;=3,"Junior",Table1[[#This Row],[Experience]]&lt;=7,"Mid Level",Table1[[#This Row],[Experience]]&gt;=7,"Senior")</f>
        <v>Senior</v>
      </c>
      <c r="AH139" t="str">
        <f>IF(Table1[[#This Row],[Attendance %]]&gt;75,"OK","Below 75")</f>
        <v>OK</v>
      </c>
      <c r="AI139" t="b">
        <f>ISBLANK(Table1[[#This Row],[Employee ID]])</f>
        <v>0</v>
      </c>
      <c r="AJ139" t="b">
        <f>ISNUMBER(Table1[[#This Row],[Total Salary  ]])</f>
        <v>1</v>
      </c>
      <c r="AK139" t="str">
        <f>IFERROR(_xlfn.XLOOKUP(Table1[[#This Row],[Manager ID]],MANAGERS!A:A,MANAGERS!B:B),"Not Found")</f>
        <v>Manager_9</v>
      </c>
    </row>
    <row r="140" spans="1:37" x14ac:dyDescent="0.2">
      <c r="A140" t="s">
        <v>4544</v>
      </c>
      <c r="B140" t="s">
        <v>87</v>
      </c>
      <c r="C140" t="s">
        <v>15</v>
      </c>
      <c r="D140" t="s">
        <v>33</v>
      </c>
      <c r="E140" t="s">
        <v>30</v>
      </c>
      <c r="F140" s="1">
        <v>43485</v>
      </c>
      <c r="G140" s="1">
        <v>31345</v>
      </c>
      <c r="H140">
        <v>115544</v>
      </c>
      <c r="I140">
        <v>22917</v>
      </c>
      <c r="J140">
        <v>80</v>
      </c>
      <c r="K140">
        <v>75</v>
      </c>
      <c r="L140" t="s">
        <v>27</v>
      </c>
      <c r="M140">
        <v>101</v>
      </c>
      <c r="N140">
        <f>Table1[[#This Row],[Basic Salary]]+Table1[[#This Row],[Bonus]]</f>
        <v>138461</v>
      </c>
      <c r="O140" s="2">
        <f>Table1[[#This Row],[Bonus]]/Table1[[#This Row],[Basic Salary]]</f>
        <v>0.19834002631032335</v>
      </c>
      <c r="P140">
        <f ca="1">DATEDIF(Table1[[#This Row],[Date of Birth]],TODAY(),"Y")</f>
        <v>40</v>
      </c>
      <c r="Q140">
        <f ca="1">DATEDIF(Table1[[#This Row],[Joining Date]],TODAY(),"Y")</f>
        <v>7</v>
      </c>
      <c r="R140" t="str">
        <f ca="1">IF(YEAR(Table1[[#This Row],[Joining Date]])=YEAR(TODAY()),"Yes","No")</f>
        <v>No</v>
      </c>
      <c r="S140" t="str">
        <f ca="1">IF(Table1[[#This Row],[Experience]]&gt;5,"Yes","No")</f>
        <v>Yes</v>
      </c>
      <c r="T140" t="str">
        <f>TEXT(Table1[[#This Row],[Joining Date]],"mmmm")</f>
        <v>January</v>
      </c>
      <c r="U140" t="str">
        <f>TEXT(Table1[[#This Row],[Joining Date]],"yyyy")</f>
        <v>2019</v>
      </c>
      <c r="V140" s="5">
        <f ca="1">TODAY()-Table1[[#This Row],[Joining Date]]</f>
        <v>2754</v>
      </c>
      <c r="W140" t="str">
        <f>LEFT(Table1[[#This Row],[Employee Name]],FIND(" ",Table1[[#This Row],[Employee Name]])-1)</f>
        <v>Arjun</v>
      </c>
      <c r="X140" t="str">
        <f>RIGHT(Table1[[#This Row],[Employee Name]],LEN(Table1[[#This Row],[Employee Name]])-FIND(" ",Table1[[#This Row],[Employee Name]]))</f>
        <v>Mehta</v>
      </c>
      <c r="Y140" t="str">
        <f>Table1[[#This Row],[Department]]&amp;"-"&amp;Table1[[#This Row],[Employee ID]]</f>
        <v>Marketing-E04488</v>
      </c>
      <c r="Z140" t="str">
        <f>LEFT(Table1[[#This Row],[Department]],3)</f>
        <v>Mar</v>
      </c>
      <c r="AA140" t="str">
        <f>_xlfn.XLOOKUP(Table1[[#This Row],[Manager ID]],MANAGERS!A:A,MANAGERS!B:B)</f>
        <v>Manager_1</v>
      </c>
      <c r="AB140" t="str" cm="1">
        <f t="array" ref="AB140">_xlfn.XLOOKUP(Table1[[#This Row],[Manager ID]],Table2[[#All],[Manager ID]],Table2[[#All],[Department Head]])</f>
        <v>Support</v>
      </c>
      <c r="AC140" s="2">
        <f>_xlfn.XLOOKUP(Table1[[#This Row],[City]],L:L,O:O)</f>
        <v>0.23674293405114402</v>
      </c>
      <c r="AD140" t="str" cm="1">
        <f t="array" ref="AD140">_xlfn.IFS(Table1[[#This Row],[Performance Score]]&gt;=90,"Excellent",Table1[[#This Row],[Performance Score]]&gt;=75,"Good",Table1[[#This Row],[Performance Score]]&gt;=60,"Average",Table1[[#This Row],[Performance Score]]&lt;=60,"Need Improvement")</f>
        <v>Good</v>
      </c>
      <c r="AE140" t="str">
        <f>IF(AND(Table1[[#This Row],[Attendance %]]&gt;=80,(Table1[[#This Row],[Performance Score]]&gt;=80)),"Eligible","Not Eligible")</f>
        <v>Not Eligible</v>
      </c>
      <c r="AF140" t="str">
        <f>IF(Table1[[#This Row],[Performance Score]]&gt;=80,"High Performer","Low Performer")</f>
        <v>Low Performer</v>
      </c>
      <c r="AG140" t="str" cm="1">
        <f t="array" aca="1" ref="AG140" ca="1">_xlfn.IFS(Table1[[#This Row],[Experience]]&lt;=3,"Junior",Table1[[#This Row],[Experience]]&lt;=7,"Mid Level",Table1[[#This Row],[Experience]]&gt;=7,"Senior")</f>
        <v>Mid Level</v>
      </c>
      <c r="AH140" t="str">
        <f>IF(Table1[[#This Row],[Attendance %]]&gt;75,"OK","Below 75")</f>
        <v>OK</v>
      </c>
      <c r="AI140" t="b">
        <f>ISBLANK(Table1[[#This Row],[Employee ID]])</f>
        <v>0</v>
      </c>
      <c r="AJ140" t="b">
        <f>ISNUMBER(Table1[[#This Row],[Total Salary  ]])</f>
        <v>1</v>
      </c>
      <c r="AK140" t="str">
        <f>IFERROR(_xlfn.XLOOKUP(Table1[[#This Row],[Manager ID]],MANAGERS!A:A,MANAGERS!B:B),"Not Found")</f>
        <v>Manager_1</v>
      </c>
    </row>
    <row r="141" spans="1:37" x14ac:dyDescent="0.2">
      <c r="A141" t="s">
        <v>1723</v>
      </c>
      <c r="B141" t="s">
        <v>45</v>
      </c>
      <c r="C141" t="s">
        <v>21</v>
      </c>
      <c r="D141" t="s">
        <v>43</v>
      </c>
      <c r="E141" t="s">
        <v>26</v>
      </c>
      <c r="F141" s="1">
        <v>45939</v>
      </c>
      <c r="G141" s="1">
        <v>29618</v>
      </c>
      <c r="H141">
        <v>114979</v>
      </c>
      <c r="I141">
        <v>23458</v>
      </c>
      <c r="J141">
        <v>75</v>
      </c>
      <c r="K141">
        <v>81</v>
      </c>
      <c r="L141" t="s">
        <v>18</v>
      </c>
      <c r="M141">
        <v>103</v>
      </c>
      <c r="N141">
        <f>Table1[[#This Row],[Basic Salary]]+Table1[[#This Row],[Bonus]]</f>
        <v>138437</v>
      </c>
      <c r="O141" s="2">
        <f>Table1[[#This Row],[Bonus]]/Table1[[#This Row],[Basic Salary]]</f>
        <v>0.20401986449699511</v>
      </c>
      <c r="P141">
        <f ca="1">DATEDIF(Table1[[#This Row],[Date of Birth]],TODAY(),"Y")</f>
        <v>45</v>
      </c>
      <c r="Q141">
        <f ca="1">DATEDIF(Table1[[#This Row],[Joining Date]],TODAY(),"Y")</f>
        <v>0</v>
      </c>
      <c r="R141" t="str">
        <f ca="1">IF(YEAR(Table1[[#This Row],[Joining Date]])=YEAR(TODAY()),"Yes","No")</f>
        <v>No</v>
      </c>
      <c r="S141" t="str">
        <f ca="1">IF(Table1[[#This Row],[Experience]]&gt;5,"Yes","No")</f>
        <v>No</v>
      </c>
      <c r="T141" t="str">
        <f>TEXT(Table1[[#This Row],[Joining Date]],"mmmm")</f>
        <v>October</v>
      </c>
      <c r="U141" t="str">
        <f>TEXT(Table1[[#This Row],[Joining Date]],"yyyy")</f>
        <v>2025</v>
      </c>
      <c r="V141" s="5">
        <f ca="1">TODAY()-Table1[[#This Row],[Joining Date]]</f>
        <v>300</v>
      </c>
      <c r="W141" t="str">
        <f>LEFT(Table1[[#This Row],[Employee Name]],FIND(" ",Table1[[#This Row],[Employee Name]])-1)</f>
        <v>Ananya</v>
      </c>
      <c r="X141" t="str">
        <f>RIGHT(Table1[[#This Row],[Employee Name]],LEN(Table1[[#This Row],[Employee Name]])-FIND(" ",Table1[[#This Row],[Employee Name]]))</f>
        <v>Rao</v>
      </c>
      <c r="Y141" t="str">
        <f>Table1[[#This Row],[Department]]&amp;"-"&amp;Table1[[#This Row],[Employee ID]]</f>
        <v>Operations-E01667</v>
      </c>
      <c r="Z141" t="str">
        <f>LEFT(Table1[[#This Row],[Department]],3)</f>
        <v>Ope</v>
      </c>
      <c r="AA141" t="str">
        <f>_xlfn.XLOOKUP(Table1[[#This Row],[Manager ID]],MANAGERS!A:A,MANAGERS!B:B)</f>
        <v>Manager_3</v>
      </c>
      <c r="AB141" t="str" cm="1">
        <f t="array" ref="AB141">_xlfn.XLOOKUP(Table1[[#This Row],[Manager ID]],Table2[[#All],[Manager ID]],Table2[[#All],[Department Head]])</f>
        <v>IT</v>
      </c>
      <c r="AC141" s="2">
        <f>_xlfn.XLOOKUP(Table1[[#This Row],[City]],L:L,O:O)</f>
        <v>0.21356479274849693</v>
      </c>
      <c r="AD141" t="str" cm="1">
        <f t="array" ref="AD141">_xlfn.IFS(Table1[[#This Row],[Performance Score]]&gt;=90,"Excellent",Table1[[#This Row],[Performance Score]]&gt;=75,"Good",Table1[[#This Row],[Performance Score]]&gt;=60,"Average",Table1[[#This Row],[Performance Score]]&lt;=60,"Need Improvement")</f>
        <v>Good</v>
      </c>
      <c r="AE141" t="str">
        <f>IF(AND(Table1[[#This Row],[Attendance %]]&gt;=80,(Table1[[#This Row],[Performance Score]]&gt;=80)),"Eligible","Not Eligible")</f>
        <v>Not Eligible</v>
      </c>
      <c r="AF141" t="str">
        <f>IF(Table1[[#This Row],[Performance Score]]&gt;=80,"High Performer","Low Performer")</f>
        <v>High Performer</v>
      </c>
      <c r="AG141" t="str" cm="1">
        <f t="array" aca="1" ref="AG141" ca="1">_xlfn.IFS(Table1[[#This Row],[Experience]]&lt;=3,"Junior",Table1[[#This Row],[Experience]]&lt;=7,"Mid Level",Table1[[#This Row],[Experience]]&gt;=7,"Senior")</f>
        <v>Junior</v>
      </c>
      <c r="AH141" t="str">
        <f>IF(Table1[[#This Row],[Attendance %]]&gt;75,"OK","Below 75")</f>
        <v>Below 75</v>
      </c>
      <c r="AI141" t="b">
        <f>ISBLANK(Table1[[#This Row],[Employee ID]])</f>
        <v>0</v>
      </c>
      <c r="AJ141" t="b">
        <f>ISNUMBER(Table1[[#This Row],[Total Salary  ]])</f>
        <v>1</v>
      </c>
      <c r="AK141" t="str">
        <f>IFERROR(_xlfn.XLOOKUP(Table1[[#This Row],[Manager ID]],MANAGERS!A:A,MANAGERS!B:B),"Not Found")</f>
        <v>Manager_3</v>
      </c>
    </row>
    <row r="142" spans="1:37" x14ac:dyDescent="0.2">
      <c r="A142" t="s">
        <v>686</v>
      </c>
      <c r="B142" t="s">
        <v>75</v>
      </c>
      <c r="C142" t="s">
        <v>15</v>
      </c>
      <c r="D142" t="s">
        <v>40</v>
      </c>
      <c r="E142" t="s">
        <v>30</v>
      </c>
      <c r="F142" s="1">
        <v>44808</v>
      </c>
      <c r="G142" s="1">
        <v>39779</v>
      </c>
      <c r="H142">
        <v>118089</v>
      </c>
      <c r="I142">
        <v>20250</v>
      </c>
      <c r="J142">
        <v>90</v>
      </c>
      <c r="K142">
        <v>54</v>
      </c>
      <c r="L142" t="s">
        <v>37</v>
      </c>
      <c r="M142">
        <v>105</v>
      </c>
      <c r="N142">
        <f>Table1[[#This Row],[Basic Salary]]+Table1[[#This Row],[Bonus]]</f>
        <v>138339</v>
      </c>
      <c r="O142" s="2">
        <f>Table1[[#This Row],[Bonus]]/Table1[[#This Row],[Basic Salary]]</f>
        <v>0.17148083225363919</v>
      </c>
      <c r="P142">
        <f ca="1">DATEDIF(Table1[[#This Row],[Date of Birth]],TODAY(),"Y")</f>
        <v>17</v>
      </c>
      <c r="Q142">
        <f ca="1">DATEDIF(Table1[[#This Row],[Joining Date]],TODAY(),"Y")</f>
        <v>3</v>
      </c>
      <c r="R142" t="str">
        <f ca="1">IF(YEAR(Table1[[#This Row],[Joining Date]])=YEAR(TODAY()),"Yes","No")</f>
        <v>No</v>
      </c>
      <c r="S142" t="str">
        <f ca="1">IF(Table1[[#This Row],[Experience]]&gt;5,"Yes","No")</f>
        <v>No</v>
      </c>
      <c r="T142" t="str">
        <f>TEXT(Table1[[#This Row],[Joining Date]],"mmmm")</f>
        <v>September</v>
      </c>
      <c r="U142" t="str">
        <f>TEXT(Table1[[#This Row],[Joining Date]],"yyyy")</f>
        <v>2022</v>
      </c>
      <c r="V142" s="5">
        <f ca="1">TODAY()-Table1[[#This Row],[Joining Date]]</f>
        <v>1431</v>
      </c>
      <c r="W142" t="str">
        <f>LEFT(Table1[[#This Row],[Employee Name]],FIND(" ",Table1[[#This Row],[Employee Name]])-1)</f>
        <v>Ishita</v>
      </c>
      <c r="X142" t="str">
        <f>RIGHT(Table1[[#This Row],[Employee Name]],LEN(Table1[[#This Row],[Employee Name]])-FIND(" ",Table1[[#This Row],[Employee Name]]))</f>
        <v>Roy</v>
      </c>
      <c r="Y142" t="str">
        <f>Table1[[#This Row],[Department]]&amp;"-"&amp;Table1[[#This Row],[Employee ID]]</f>
        <v>IT-E00630</v>
      </c>
      <c r="Z142" t="str">
        <f>LEFT(Table1[[#This Row],[Department]],3)</f>
        <v>IT</v>
      </c>
      <c r="AA142" t="str">
        <f>_xlfn.XLOOKUP(Table1[[#This Row],[Manager ID]],MANAGERS!A:A,MANAGERS!B:B)</f>
        <v>Manager_5</v>
      </c>
      <c r="AB142" t="str" cm="1">
        <f t="array" ref="AB142">_xlfn.XLOOKUP(Table1[[#This Row],[Manager ID]],Table2[[#All],[Manager ID]],Table2[[#All],[Department Head]])</f>
        <v>Sales</v>
      </c>
      <c r="AC142" s="2">
        <f>_xlfn.XLOOKUP(Table1[[#This Row],[City]],L:L,O:O)</f>
        <v>0.24036902712549932</v>
      </c>
      <c r="AD142" t="str" cm="1">
        <f t="array" ref="AD142">_xlfn.IFS(Table1[[#This Row],[Performance Score]]&gt;=90,"Excellent",Table1[[#This Row],[Performance Score]]&gt;=75,"Good",Table1[[#This Row],[Performance Score]]&gt;=60,"Average",Table1[[#This Row],[Performance Score]]&lt;=60,"Need Improvement")</f>
        <v>Need Improvement</v>
      </c>
      <c r="AE142" t="str">
        <f>IF(AND(Table1[[#This Row],[Attendance %]]&gt;=80,(Table1[[#This Row],[Performance Score]]&gt;=80)),"Eligible","Not Eligible")</f>
        <v>Not Eligible</v>
      </c>
      <c r="AF142" t="str">
        <f>IF(Table1[[#This Row],[Performance Score]]&gt;=80,"High Performer","Low Performer")</f>
        <v>Low Performer</v>
      </c>
      <c r="AG142" t="str" cm="1">
        <f t="array" aca="1" ref="AG142" ca="1">_xlfn.IFS(Table1[[#This Row],[Experience]]&lt;=3,"Junior",Table1[[#This Row],[Experience]]&lt;=7,"Mid Level",Table1[[#This Row],[Experience]]&gt;=7,"Senior")</f>
        <v>Junior</v>
      </c>
      <c r="AH142" t="str">
        <f>IF(Table1[[#This Row],[Attendance %]]&gt;75,"OK","Below 75")</f>
        <v>OK</v>
      </c>
      <c r="AI142" t="b">
        <f>ISBLANK(Table1[[#This Row],[Employee ID]])</f>
        <v>0</v>
      </c>
      <c r="AJ142" t="b">
        <f>ISNUMBER(Table1[[#This Row],[Total Salary  ]])</f>
        <v>1</v>
      </c>
      <c r="AK142" t="str">
        <f>IFERROR(_xlfn.XLOOKUP(Table1[[#This Row],[Manager ID]],MANAGERS!A:A,MANAGERS!B:B),"Not Found")</f>
        <v>Manager_5</v>
      </c>
    </row>
    <row r="143" spans="1:37" x14ac:dyDescent="0.2">
      <c r="A143" t="s">
        <v>3547</v>
      </c>
      <c r="B143" t="s">
        <v>57</v>
      </c>
      <c r="C143" t="s">
        <v>21</v>
      </c>
      <c r="D143" t="s">
        <v>25</v>
      </c>
      <c r="E143" t="s">
        <v>51</v>
      </c>
      <c r="F143" s="1">
        <v>44059</v>
      </c>
      <c r="G143" s="1">
        <v>31782</v>
      </c>
      <c r="H143">
        <v>115790</v>
      </c>
      <c r="I143">
        <v>22452</v>
      </c>
      <c r="J143">
        <v>78</v>
      </c>
      <c r="K143">
        <v>68</v>
      </c>
      <c r="L143" t="s">
        <v>53</v>
      </c>
      <c r="M143">
        <v>111</v>
      </c>
      <c r="N143">
        <f>Table1[[#This Row],[Basic Salary]]+Table1[[#This Row],[Bonus]]</f>
        <v>138242</v>
      </c>
      <c r="O143" s="2">
        <f>Table1[[#This Row],[Bonus]]/Table1[[#This Row],[Basic Salary]]</f>
        <v>0.19390275498747733</v>
      </c>
      <c r="P143">
        <f ca="1">DATEDIF(Table1[[#This Row],[Date of Birth]],TODAY(),"Y")</f>
        <v>39</v>
      </c>
      <c r="Q143">
        <f ca="1">DATEDIF(Table1[[#This Row],[Joining Date]],TODAY(),"Y")</f>
        <v>5</v>
      </c>
      <c r="R143" t="str">
        <f ca="1">IF(YEAR(Table1[[#This Row],[Joining Date]])=YEAR(TODAY()),"Yes","No")</f>
        <v>No</v>
      </c>
      <c r="S143" t="str">
        <f ca="1">IF(Table1[[#This Row],[Experience]]&gt;5,"Yes","No")</f>
        <v>No</v>
      </c>
      <c r="T143" t="str">
        <f>TEXT(Table1[[#This Row],[Joining Date]],"mmmm")</f>
        <v>August</v>
      </c>
      <c r="U143" t="str">
        <f>TEXT(Table1[[#This Row],[Joining Date]],"yyyy")</f>
        <v>2020</v>
      </c>
      <c r="V143" s="5">
        <f ca="1">TODAY()-Table1[[#This Row],[Joining Date]]</f>
        <v>2180</v>
      </c>
      <c r="W143" t="str">
        <f>LEFT(Table1[[#This Row],[Employee Name]],FIND(" ",Table1[[#This Row],[Employee Name]])-1)</f>
        <v>Swathi</v>
      </c>
      <c r="X143" t="str">
        <f>RIGHT(Table1[[#This Row],[Employee Name]],LEN(Table1[[#This Row],[Employee Name]])-FIND(" ",Table1[[#This Row],[Employee Name]]))</f>
        <v>Ramesh</v>
      </c>
      <c r="Y143" t="str">
        <f>Table1[[#This Row],[Department]]&amp;"-"&amp;Table1[[#This Row],[Employee ID]]</f>
        <v>Finance-E03491</v>
      </c>
      <c r="Z143" t="str">
        <f>LEFT(Table1[[#This Row],[Department]],3)</f>
        <v>Fin</v>
      </c>
      <c r="AA143" t="str">
        <f>_xlfn.XLOOKUP(Table1[[#This Row],[Manager ID]],MANAGERS!A:A,MANAGERS!B:B)</f>
        <v>Manager_11</v>
      </c>
      <c r="AB143" t="str" cm="1">
        <f t="array" ref="AB143">_xlfn.XLOOKUP(Table1[[#This Row],[Manager ID]],Table2[[#All],[Manager ID]],Table2[[#All],[Department Head]])</f>
        <v>Marketing</v>
      </c>
      <c r="AC143" s="2">
        <f>_xlfn.XLOOKUP(Table1[[#This Row],[City]],L:L,O:O)</f>
        <v>0.23685887225230964</v>
      </c>
      <c r="AD143" t="str" cm="1">
        <f t="array" ref="AD143">_xlfn.IFS(Table1[[#This Row],[Performance Score]]&gt;=90,"Excellent",Table1[[#This Row],[Performance Score]]&gt;=75,"Good",Table1[[#This Row],[Performance Score]]&gt;=60,"Average",Table1[[#This Row],[Performance Score]]&lt;=60,"Need Improvement")</f>
        <v>Average</v>
      </c>
      <c r="AE143" t="str">
        <f>IF(AND(Table1[[#This Row],[Attendance %]]&gt;=80,(Table1[[#This Row],[Performance Score]]&gt;=80)),"Eligible","Not Eligible")</f>
        <v>Not Eligible</v>
      </c>
      <c r="AF143" t="str">
        <f>IF(Table1[[#This Row],[Performance Score]]&gt;=80,"High Performer","Low Performer")</f>
        <v>Low Performer</v>
      </c>
      <c r="AG143" t="str" cm="1">
        <f t="array" aca="1" ref="AG143" ca="1">_xlfn.IFS(Table1[[#This Row],[Experience]]&lt;=3,"Junior",Table1[[#This Row],[Experience]]&lt;=7,"Mid Level",Table1[[#This Row],[Experience]]&gt;=7,"Senior")</f>
        <v>Mid Level</v>
      </c>
      <c r="AH143" t="str">
        <f>IF(Table1[[#This Row],[Attendance %]]&gt;75,"OK","Below 75")</f>
        <v>OK</v>
      </c>
      <c r="AI143" t="b">
        <f>ISBLANK(Table1[[#This Row],[Employee ID]])</f>
        <v>0</v>
      </c>
      <c r="AJ143" t="b">
        <f>ISNUMBER(Table1[[#This Row],[Total Salary  ]])</f>
        <v>1</v>
      </c>
      <c r="AK143" t="str">
        <f>IFERROR(_xlfn.XLOOKUP(Table1[[#This Row],[Manager ID]],MANAGERS!A:A,MANAGERS!B:B),"Not Found")</f>
        <v>Manager_11</v>
      </c>
    </row>
    <row r="144" spans="1:37" x14ac:dyDescent="0.2">
      <c r="A144" t="s">
        <v>2574</v>
      </c>
      <c r="B144" t="s">
        <v>75</v>
      </c>
      <c r="C144" t="s">
        <v>21</v>
      </c>
      <c r="D144" t="s">
        <v>81</v>
      </c>
      <c r="E144" t="s">
        <v>65</v>
      </c>
      <c r="F144" s="1">
        <v>44062</v>
      </c>
      <c r="G144" s="1">
        <v>34619</v>
      </c>
      <c r="H144">
        <v>113637</v>
      </c>
      <c r="I144">
        <v>24588</v>
      </c>
      <c r="J144">
        <v>62</v>
      </c>
      <c r="K144">
        <v>64</v>
      </c>
      <c r="L144" t="s">
        <v>27</v>
      </c>
      <c r="M144">
        <v>107</v>
      </c>
      <c r="N144">
        <f>Table1[[#This Row],[Basic Salary]]+Table1[[#This Row],[Bonus]]</f>
        <v>138225</v>
      </c>
      <c r="O144" s="2">
        <f>Table1[[#This Row],[Bonus]]/Table1[[#This Row],[Basic Salary]]</f>
        <v>0.21637318831014546</v>
      </c>
      <c r="P144">
        <f ca="1">DATEDIF(Table1[[#This Row],[Date of Birth]],TODAY(),"Y")</f>
        <v>31</v>
      </c>
      <c r="Q144">
        <f ca="1">DATEDIF(Table1[[#This Row],[Joining Date]],TODAY(),"Y")</f>
        <v>5</v>
      </c>
      <c r="R144" t="str">
        <f ca="1">IF(YEAR(Table1[[#This Row],[Joining Date]])=YEAR(TODAY()),"Yes","No")</f>
        <v>No</v>
      </c>
      <c r="S144" t="str">
        <f ca="1">IF(Table1[[#This Row],[Experience]]&gt;5,"Yes","No")</f>
        <v>No</v>
      </c>
      <c r="T144" t="str">
        <f>TEXT(Table1[[#This Row],[Joining Date]],"mmmm")</f>
        <v>August</v>
      </c>
      <c r="U144" t="str">
        <f>TEXT(Table1[[#This Row],[Joining Date]],"yyyy")</f>
        <v>2020</v>
      </c>
      <c r="V144" s="5">
        <f ca="1">TODAY()-Table1[[#This Row],[Joining Date]]</f>
        <v>2177</v>
      </c>
      <c r="W144" t="str">
        <f>LEFT(Table1[[#This Row],[Employee Name]],FIND(" ",Table1[[#This Row],[Employee Name]])-1)</f>
        <v>Ishita</v>
      </c>
      <c r="X144" t="str">
        <f>RIGHT(Table1[[#This Row],[Employee Name]],LEN(Table1[[#This Row],[Employee Name]])-FIND(" ",Table1[[#This Row],[Employee Name]]))</f>
        <v>Roy</v>
      </c>
      <c r="Y144" t="str">
        <f>Table1[[#This Row],[Department]]&amp;"-"&amp;Table1[[#This Row],[Employee ID]]</f>
        <v>Sales-E02518</v>
      </c>
      <c r="Z144" t="str">
        <f>LEFT(Table1[[#This Row],[Department]],3)</f>
        <v>Sal</v>
      </c>
      <c r="AA144" t="str">
        <f>_xlfn.XLOOKUP(Table1[[#This Row],[Manager ID]],MANAGERS!A:A,MANAGERS!B:B)</f>
        <v>Manager_7</v>
      </c>
      <c r="AB144" t="str" cm="1">
        <f t="array" ref="AB144">_xlfn.XLOOKUP(Table1[[#This Row],[Manager ID]],Table2[[#All],[Manager ID]],Table2[[#All],[Department Head]])</f>
        <v>Operations</v>
      </c>
      <c r="AC144" s="2">
        <f>_xlfn.XLOOKUP(Table1[[#This Row],[City]],L:L,O:O)</f>
        <v>0.23674293405114402</v>
      </c>
      <c r="AD144" t="str" cm="1">
        <f t="array" ref="AD144">_xlfn.IFS(Table1[[#This Row],[Performance Score]]&gt;=90,"Excellent",Table1[[#This Row],[Performance Score]]&gt;=75,"Good",Table1[[#This Row],[Performance Score]]&gt;=60,"Average",Table1[[#This Row],[Performance Score]]&lt;=60,"Need Improvement")</f>
        <v>Average</v>
      </c>
      <c r="AE144" t="str">
        <f>IF(AND(Table1[[#This Row],[Attendance %]]&gt;=80,(Table1[[#This Row],[Performance Score]]&gt;=80)),"Eligible","Not Eligible")</f>
        <v>Not Eligible</v>
      </c>
      <c r="AF144" t="str">
        <f>IF(Table1[[#This Row],[Performance Score]]&gt;=80,"High Performer","Low Performer")</f>
        <v>Low Performer</v>
      </c>
      <c r="AG144" t="str" cm="1">
        <f t="array" aca="1" ref="AG144" ca="1">_xlfn.IFS(Table1[[#This Row],[Experience]]&lt;=3,"Junior",Table1[[#This Row],[Experience]]&lt;=7,"Mid Level",Table1[[#This Row],[Experience]]&gt;=7,"Senior")</f>
        <v>Mid Level</v>
      </c>
      <c r="AH144" t="str">
        <f>IF(Table1[[#This Row],[Attendance %]]&gt;75,"OK","Below 75")</f>
        <v>Below 75</v>
      </c>
      <c r="AI144" t="b">
        <f>ISBLANK(Table1[[#This Row],[Employee ID]])</f>
        <v>0</v>
      </c>
      <c r="AJ144" t="b">
        <f>ISNUMBER(Table1[[#This Row],[Total Salary  ]])</f>
        <v>1</v>
      </c>
      <c r="AK144" t="str">
        <f>IFERROR(_xlfn.XLOOKUP(Table1[[#This Row],[Manager ID]],MANAGERS!A:A,MANAGERS!B:B),"Not Found")</f>
        <v>Manager_7</v>
      </c>
    </row>
    <row r="145" spans="1:37" x14ac:dyDescent="0.2">
      <c r="A145" t="s">
        <v>3968</v>
      </c>
      <c r="B145" t="s">
        <v>39</v>
      </c>
      <c r="C145" t="s">
        <v>21</v>
      </c>
      <c r="D145" t="s">
        <v>81</v>
      </c>
      <c r="E145" t="s">
        <v>22</v>
      </c>
      <c r="F145" s="1">
        <v>45983</v>
      </c>
      <c r="G145" s="1">
        <v>38053</v>
      </c>
      <c r="H145">
        <v>116855</v>
      </c>
      <c r="I145">
        <v>21358</v>
      </c>
      <c r="J145">
        <v>91</v>
      </c>
      <c r="K145">
        <v>95</v>
      </c>
      <c r="L145" t="s">
        <v>37</v>
      </c>
      <c r="M145">
        <v>103</v>
      </c>
      <c r="N145">
        <f>Table1[[#This Row],[Basic Salary]]+Table1[[#This Row],[Bonus]]</f>
        <v>138213</v>
      </c>
      <c r="O145" s="2">
        <f>Table1[[#This Row],[Bonus]]/Table1[[#This Row],[Basic Salary]]</f>
        <v>0.18277352274185957</v>
      </c>
      <c r="P145">
        <f ca="1">DATEDIF(Table1[[#This Row],[Date of Birth]],TODAY(),"Y")</f>
        <v>22</v>
      </c>
      <c r="Q145">
        <f ca="1">DATEDIF(Table1[[#This Row],[Joining Date]],TODAY(),"Y")</f>
        <v>0</v>
      </c>
      <c r="R145" t="str">
        <f ca="1">IF(YEAR(Table1[[#This Row],[Joining Date]])=YEAR(TODAY()),"Yes","No")</f>
        <v>No</v>
      </c>
      <c r="S145" t="str">
        <f ca="1">IF(Table1[[#This Row],[Experience]]&gt;5,"Yes","No")</f>
        <v>No</v>
      </c>
      <c r="T145" t="str">
        <f>TEXT(Table1[[#This Row],[Joining Date]],"mmmm")</f>
        <v>November</v>
      </c>
      <c r="U145" t="str">
        <f>TEXT(Table1[[#This Row],[Joining Date]],"yyyy")</f>
        <v>2025</v>
      </c>
      <c r="V145" s="5">
        <f ca="1">TODAY()-Table1[[#This Row],[Joining Date]]</f>
        <v>256</v>
      </c>
      <c r="W145" t="str">
        <f>LEFT(Table1[[#This Row],[Employee Name]],FIND(" ",Table1[[#This Row],[Employee Name]])-1)</f>
        <v>Karan</v>
      </c>
      <c r="X145" t="str">
        <f>RIGHT(Table1[[#This Row],[Employee Name]],LEN(Table1[[#This Row],[Employee Name]])-FIND(" ",Table1[[#This Row],[Employee Name]]))</f>
        <v>Malhotra</v>
      </c>
      <c r="Y145" t="str">
        <f>Table1[[#This Row],[Department]]&amp;"-"&amp;Table1[[#This Row],[Employee ID]]</f>
        <v>Sales-E03912</v>
      </c>
      <c r="Z145" t="str">
        <f>LEFT(Table1[[#This Row],[Department]],3)</f>
        <v>Sal</v>
      </c>
      <c r="AA145" t="str">
        <f>_xlfn.XLOOKUP(Table1[[#This Row],[Manager ID]],MANAGERS!A:A,MANAGERS!B:B)</f>
        <v>Manager_3</v>
      </c>
      <c r="AB145" t="str" cm="1">
        <f t="array" ref="AB145">_xlfn.XLOOKUP(Table1[[#This Row],[Manager ID]],Table2[[#All],[Manager ID]],Table2[[#All],[Department Head]])</f>
        <v>IT</v>
      </c>
      <c r="AC145" s="2">
        <f>_xlfn.XLOOKUP(Table1[[#This Row],[City]],L:L,O:O)</f>
        <v>0.24036902712549932</v>
      </c>
      <c r="AD145" t="str" cm="1">
        <f t="array" ref="AD145">_xlfn.IFS(Table1[[#This Row],[Performance Score]]&gt;=90,"Excellent",Table1[[#This Row],[Performance Score]]&gt;=75,"Good",Table1[[#This Row],[Performance Score]]&gt;=60,"Average",Table1[[#This Row],[Performance Score]]&lt;=60,"Need Improvement")</f>
        <v>Excellent</v>
      </c>
      <c r="AE145" t="str">
        <f>IF(AND(Table1[[#This Row],[Attendance %]]&gt;=80,(Table1[[#This Row],[Performance Score]]&gt;=80)),"Eligible","Not Eligible")</f>
        <v>Eligible</v>
      </c>
      <c r="AF145" t="str">
        <f>IF(Table1[[#This Row],[Performance Score]]&gt;=80,"High Performer","Low Performer")</f>
        <v>High Performer</v>
      </c>
      <c r="AG145" t="str" cm="1">
        <f t="array" aca="1" ref="AG145" ca="1">_xlfn.IFS(Table1[[#This Row],[Experience]]&lt;=3,"Junior",Table1[[#This Row],[Experience]]&lt;=7,"Mid Level",Table1[[#This Row],[Experience]]&gt;=7,"Senior")</f>
        <v>Junior</v>
      </c>
      <c r="AH145" t="str">
        <f>IF(Table1[[#This Row],[Attendance %]]&gt;75,"OK","Below 75")</f>
        <v>OK</v>
      </c>
      <c r="AI145" t="b">
        <f>ISBLANK(Table1[[#This Row],[Employee ID]])</f>
        <v>0</v>
      </c>
      <c r="AJ145" t="b">
        <f>ISNUMBER(Table1[[#This Row],[Total Salary  ]])</f>
        <v>1</v>
      </c>
      <c r="AK145" t="str">
        <f>IFERROR(_xlfn.XLOOKUP(Table1[[#This Row],[Manager ID]],MANAGERS!A:A,MANAGERS!B:B),"Not Found")</f>
        <v>Manager_3</v>
      </c>
    </row>
    <row r="146" spans="1:37" x14ac:dyDescent="0.2">
      <c r="A146" t="s">
        <v>2575</v>
      </c>
      <c r="B146" t="s">
        <v>60</v>
      </c>
      <c r="C146" t="s">
        <v>21</v>
      </c>
      <c r="D146" t="s">
        <v>25</v>
      </c>
      <c r="E146" t="s">
        <v>30</v>
      </c>
      <c r="F146" s="1">
        <v>44789</v>
      </c>
      <c r="G146" s="1">
        <v>31992</v>
      </c>
      <c r="H146">
        <v>116275</v>
      </c>
      <c r="I146">
        <v>21876</v>
      </c>
      <c r="J146">
        <v>99</v>
      </c>
      <c r="K146">
        <v>95</v>
      </c>
      <c r="L146" t="s">
        <v>34</v>
      </c>
      <c r="M146">
        <v>117</v>
      </c>
      <c r="N146">
        <f>Table1[[#This Row],[Basic Salary]]+Table1[[#This Row],[Bonus]]</f>
        <v>138151</v>
      </c>
      <c r="O146" s="2">
        <f>Table1[[#This Row],[Bonus]]/Table1[[#This Row],[Basic Salary]]</f>
        <v>0.18814018490647172</v>
      </c>
      <c r="P146">
        <f ca="1">DATEDIF(Table1[[#This Row],[Date of Birth]],TODAY(),"Y")</f>
        <v>39</v>
      </c>
      <c r="Q146">
        <f ca="1">DATEDIF(Table1[[#This Row],[Joining Date]],TODAY(),"Y")</f>
        <v>3</v>
      </c>
      <c r="R146" t="str">
        <f ca="1">IF(YEAR(Table1[[#This Row],[Joining Date]])=YEAR(TODAY()),"Yes","No")</f>
        <v>No</v>
      </c>
      <c r="S146" t="str">
        <f ca="1">IF(Table1[[#This Row],[Experience]]&gt;5,"Yes","No")</f>
        <v>No</v>
      </c>
      <c r="T146" t="str">
        <f>TEXT(Table1[[#This Row],[Joining Date]],"mmmm")</f>
        <v>August</v>
      </c>
      <c r="U146" t="str">
        <f>TEXT(Table1[[#This Row],[Joining Date]],"yyyy")</f>
        <v>2022</v>
      </c>
      <c r="V146" s="5">
        <f ca="1">TODAY()-Table1[[#This Row],[Joining Date]]</f>
        <v>1450</v>
      </c>
      <c r="W146" t="str">
        <f>LEFT(Table1[[#This Row],[Employee Name]],FIND(" ",Table1[[#This Row],[Employee Name]])-1)</f>
        <v>Gayathri</v>
      </c>
      <c r="X146" t="str">
        <f>RIGHT(Table1[[#This Row],[Employee Name]],LEN(Table1[[#This Row],[Employee Name]])-FIND(" ",Table1[[#This Row],[Employee Name]]))</f>
        <v>Iyer</v>
      </c>
      <c r="Y146" t="str">
        <f>Table1[[#This Row],[Department]]&amp;"-"&amp;Table1[[#This Row],[Employee ID]]</f>
        <v>Finance-E02519</v>
      </c>
      <c r="Z146" t="str">
        <f>LEFT(Table1[[#This Row],[Department]],3)</f>
        <v>Fin</v>
      </c>
      <c r="AA146" t="str">
        <f>_xlfn.XLOOKUP(Table1[[#This Row],[Manager ID]],MANAGERS!A:A,MANAGERS!B:B)</f>
        <v>Manager_17</v>
      </c>
      <c r="AB146" t="str" cm="1">
        <f t="array" ref="AB146">_xlfn.XLOOKUP(Table1[[#This Row],[Manager ID]],Table2[[#All],[Manager ID]],Table2[[#All],[Department Head]])</f>
        <v>Finance</v>
      </c>
      <c r="AC146" s="2">
        <f>_xlfn.XLOOKUP(Table1[[#This Row],[City]],L:L,O:O)</f>
        <v>0.24030340748661314</v>
      </c>
      <c r="AD146" t="str" cm="1">
        <f t="array" ref="AD146">_xlfn.IFS(Table1[[#This Row],[Performance Score]]&gt;=90,"Excellent",Table1[[#This Row],[Performance Score]]&gt;=75,"Good",Table1[[#This Row],[Performance Score]]&gt;=60,"Average",Table1[[#This Row],[Performance Score]]&lt;=60,"Need Improvement")</f>
        <v>Excellent</v>
      </c>
      <c r="AE146" t="str">
        <f>IF(AND(Table1[[#This Row],[Attendance %]]&gt;=80,(Table1[[#This Row],[Performance Score]]&gt;=80)),"Eligible","Not Eligible")</f>
        <v>Eligible</v>
      </c>
      <c r="AF146" t="str">
        <f>IF(Table1[[#This Row],[Performance Score]]&gt;=80,"High Performer","Low Performer")</f>
        <v>High Performer</v>
      </c>
      <c r="AG146" t="str" cm="1">
        <f t="array" aca="1" ref="AG146" ca="1">_xlfn.IFS(Table1[[#This Row],[Experience]]&lt;=3,"Junior",Table1[[#This Row],[Experience]]&lt;=7,"Mid Level",Table1[[#This Row],[Experience]]&gt;=7,"Senior")</f>
        <v>Junior</v>
      </c>
      <c r="AH146" t="str">
        <f>IF(Table1[[#This Row],[Attendance %]]&gt;75,"OK","Below 75")</f>
        <v>OK</v>
      </c>
      <c r="AI146" t="b">
        <f>ISBLANK(Table1[[#This Row],[Employee ID]])</f>
        <v>0</v>
      </c>
      <c r="AJ146" t="b">
        <f>ISNUMBER(Table1[[#This Row],[Total Salary  ]])</f>
        <v>1</v>
      </c>
      <c r="AK146" t="str">
        <f>IFERROR(_xlfn.XLOOKUP(Table1[[#This Row],[Manager ID]],MANAGERS!A:A,MANAGERS!B:B),"Not Found")</f>
        <v>Manager_17</v>
      </c>
    </row>
    <row r="147" spans="1:37" x14ac:dyDescent="0.2">
      <c r="A147" t="s">
        <v>2596</v>
      </c>
      <c r="B147" t="s">
        <v>129</v>
      </c>
      <c r="C147" t="s">
        <v>15</v>
      </c>
      <c r="D147" t="s">
        <v>43</v>
      </c>
      <c r="E147" t="s">
        <v>22</v>
      </c>
      <c r="F147" s="1">
        <v>43873</v>
      </c>
      <c r="G147" s="1">
        <v>30151</v>
      </c>
      <c r="H147">
        <v>108309</v>
      </c>
      <c r="I147">
        <v>29818</v>
      </c>
      <c r="J147">
        <v>71</v>
      </c>
      <c r="K147">
        <v>99</v>
      </c>
      <c r="L147" t="s">
        <v>27</v>
      </c>
      <c r="M147">
        <v>107</v>
      </c>
      <c r="N147">
        <f>Table1[[#This Row],[Basic Salary]]+Table1[[#This Row],[Bonus]]</f>
        <v>138127</v>
      </c>
      <c r="O147" s="2">
        <f>Table1[[#This Row],[Bonus]]/Table1[[#This Row],[Basic Salary]]</f>
        <v>0.27530491464236584</v>
      </c>
      <c r="P147">
        <f ca="1">DATEDIF(Table1[[#This Row],[Date of Birth]],TODAY(),"Y")</f>
        <v>44</v>
      </c>
      <c r="Q147">
        <f ca="1">DATEDIF(Table1[[#This Row],[Joining Date]],TODAY(),"Y")</f>
        <v>6</v>
      </c>
      <c r="R147" t="str">
        <f ca="1">IF(YEAR(Table1[[#This Row],[Joining Date]])=YEAR(TODAY()),"Yes","No")</f>
        <v>No</v>
      </c>
      <c r="S147" t="str">
        <f ca="1">IF(Table1[[#This Row],[Experience]]&gt;5,"Yes","No")</f>
        <v>Yes</v>
      </c>
      <c r="T147" t="str">
        <f>TEXT(Table1[[#This Row],[Joining Date]],"mmmm")</f>
        <v>February</v>
      </c>
      <c r="U147" t="str">
        <f>TEXT(Table1[[#This Row],[Joining Date]],"yyyy")</f>
        <v>2020</v>
      </c>
      <c r="V147" s="5">
        <f ca="1">TODAY()-Table1[[#This Row],[Joining Date]]</f>
        <v>2366</v>
      </c>
      <c r="W147" t="str">
        <f>LEFT(Table1[[#This Row],[Employee Name]],FIND(" ",Table1[[#This Row],[Employee Name]])-1)</f>
        <v>Aarav</v>
      </c>
      <c r="X147" t="str">
        <f>RIGHT(Table1[[#This Row],[Employee Name]],LEN(Table1[[#This Row],[Employee Name]])-FIND(" ",Table1[[#This Row],[Employee Name]]))</f>
        <v>Sharma</v>
      </c>
      <c r="Y147" t="str">
        <f>Table1[[#This Row],[Department]]&amp;"-"&amp;Table1[[#This Row],[Employee ID]]</f>
        <v>Operations-E02540</v>
      </c>
      <c r="Z147" t="str">
        <f>LEFT(Table1[[#This Row],[Department]],3)</f>
        <v>Ope</v>
      </c>
      <c r="AA147" t="str">
        <f>_xlfn.XLOOKUP(Table1[[#This Row],[Manager ID]],MANAGERS!A:A,MANAGERS!B:B)</f>
        <v>Manager_7</v>
      </c>
      <c r="AB147" t="str" cm="1">
        <f t="array" ref="AB147">_xlfn.XLOOKUP(Table1[[#This Row],[Manager ID]],Table2[[#All],[Manager ID]],Table2[[#All],[Department Head]])</f>
        <v>Operations</v>
      </c>
      <c r="AC147" s="2">
        <f>_xlfn.XLOOKUP(Table1[[#This Row],[City]],L:L,O:O)</f>
        <v>0.23674293405114402</v>
      </c>
      <c r="AD147" t="str" cm="1">
        <f t="array" ref="AD147">_xlfn.IFS(Table1[[#This Row],[Performance Score]]&gt;=90,"Excellent",Table1[[#This Row],[Performance Score]]&gt;=75,"Good",Table1[[#This Row],[Performance Score]]&gt;=60,"Average",Table1[[#This Row],[Performance Score]]&lt;=60,"Need Improvement")</f>
        <v>Excellent</v>
      </c>
      <c r="AE147" t="str">
        <f>IF(AND(Table1[[#This Row],[Attendance %]]&gt;=80,(Table1[[#This Row],[Performance Score]]&gt;=80)),"Eligible","Not Eligible")</f>
        <v>Not Eligible</v>
      </c>
      <c r="AF147" t="str">
        <f>IF(Table1[[#This Row],[Performance Score]]&gt;=80,"High Performer","Low Performer")</f>
        <v>High Performer</v>
      </c>
      <c r="AG147" t="str" cm="1">
        <f t="array" aca="1" ref="AG147" ca="1">_xlfn.IFS(Table1[[#This Row],[Experience]]&lt;=3,"Junior",Table1[[#This Row],[Experience]]&lt;=7,"Mid Level",Table1[[#This Row],[Experience]]&gt;=7,"Senior")</f>
        <v>Mid Level</v>
      </c>
      <c r="AH147" t="str">
        <f>IF(Table1[[#This Row],[Attendance %]]&gt;75,"OK","Below 75")</f>
        <v>Below 75</v>
      </c>
      <c r="AI147" t="b">
        <f>ISBLANK(Table1[[#This Row],[Employee ID]])</f>
        <v>0</v>
      </c>
      <c r="AJ147" t="b">
        <f>ISNUMBER(Table1[[#This Row],[Total Salary  ]])</f>
        <v>1</v>
      </c>
      <c r="AK147" t="str">
        <f>IFERROR(_xlfn.XLOOKUP(Table1[[#This Row],[Manager ID]],MANAGERS!A:A,MANAGERS!B:B),"Not Found")</f>
        <v>Manager_7</v>
      </c>
    </row>
    <row r="148" spans="1:37" x14ac:dyDescent="0.2">
      <c r="A148" t="s">
        <v>988</v>
      </c>
      <c r="B148" t="s">
        <v>48</v>
      </c>
      <c r="C148" t="s">
        <v>15</v>
      </c>
      <c r="D148" t="s">
        <v>40</v>
      </c>
      <c r="E148" t="s">
        <v>26</v>
      </c>
      <c r="F148" s="1">
        <v>44813</v>
      </c>
      <c r="G148" s="1">
        <v>35829</v>
      </c>
      <c r="H148">
        <v>115507</v>
      </c>
      <c r="I148">
        <v>22616</v>
      </c>
      <c r="J148">
        <v>79</v>
      </c>
      <c r="K148">
        <v>60</v>
      </c>
      <c r="L148" t="s">
        <v>23</v>
      </c>
      <c r="M148">
        <v>101</v>
      </c>
      <c r="N148">
        <f>Table1[[#This Row],[Basic Salary]]+Table1[[#This Row],[Bonus]]</f>
        <v>138123</v>
      </c>
      <c r="O148" s="2">
        <f>Table1[[#This Row],[Bonus]]/Table1[[#This Row],[Basic Salary]]</f>
        <v>0.19579765728483989</v>
      </c>
      <c r="P148">
        <f ca="1">DATEDIF(Table1[[#This Row],[Date of Birth]],TODAY(),"Y")</f>
        <v>28</v>
      </c>
      <c r="Q148">
        <f ca="1">DATEDIF(Table1[[#This Row],[Joining Date]],TODAY(),"Y")</f>
        <v>3</v>
      </c>
      <c r="R148" t="str">
        <f ca="1">IF(YEAR(Table1[[#This Row],[Joining Date]])=YEAR(TODAY()),"Yes","No")</f>
        <v>No</v>
      </c>
      <c r="S148" t="str">
        <f ca="1">IF(Table1[[#This Row],[Experience]]&gt;5,"Yes","No")</f>
        <v>No</v>
      </c>
      <c r="T148" t="str">
        <f>TEXT(Table1[[#This Row],[Joining Date]],"mmmm")</f>
        <v>September</v>
      </c>
      <c r="U148" t="str">
        <f>TEXT(Table1[[#This Row],[Joining Date]],"yyyy")</f>
        <v>2022</v>
      </c>
      <c r="V148" s="5">
        <f ca="1">TODAY()-Table1[[#This Row],[Joining Date]]</f>
        <v>1426</v>
      </c>
      <c r="W148" t="str">
        <f>LEFT(Table1[[#This Row],[Employee Name]],FIND(" ",Table1[[#This Row],[Employee Name]])-1)</f>
        <v>Aditya</v>
      </c>
      <c r="X148" t="str">
        <f>RIGHT(Table1[[#This Row],[Employee Name]],LEN(Table1[[#This Row],[Employee Name]])-FIND(" ",Table1[[#This Row],[Employee Name]]))</f>
        <v>Kapoor</v>
      </c>
      <c r="Y148" t="str">
        <f>Table1[[#This Row],[Department]]&amp;"-"&amp;Table1[[#This Row],[Employee ID]]</f>
        <v>IT-E00932</v>
      </c>
      <c r="Z148" t="str">
        <f>LEFT(Table1[[#This Row],[Department]],3)</f>
        <v>IT</v>
      </c>
      <c r="AA148" t="str">
        <f>_xlfn.XLOOKUP(Table1[[#This Row],[Manager ID]],MANAGERS!A:A,MANAGERS!B:B)</f>
        <v>Manager_1</v>
      </c>
      <c r="AB148" t="str" cm="1">
        <f t="array" ref="AB148">_xlfn.XLOOKUP(Table1[[#This Row],[Manager ID]],Table2[[#All],[Manager ID]],Table2[[#All],[Department Head]])</f>
        <v>Support</v>
      </c>
      <c r="AC148" s="2">
        <f>_xlfn.XLOOKUP(Table1[[#This Row],[City]],L:L,O:O)</f>
        <v>0.23486488519629886</v>
      </c>
      <c r="AD148" t="str" cm="1">
        <f t="array" ref="AD148">_xlfn.IFS(Table1[[#This Row],[Performance Score]]&gt;=90,"Excellent",Table1[[#This Row],[Performance Score]]&gt;=75,"Good",Table1[[#This Row],[Performance Score]]&gt;=60,"Average",Table1[[#This Row],[Performance Score]]&lt;=60,"Need Improvement")</f>
        <v>Average</v>
      </c>
      <c r="AE148" t="str">
        <f>IF(AND(Table1[[#This Row],[Attendance %]]&gt;=80,(Table1[[#This Row],[Performance Score]]&gt;=80)),"Eligible","Not Eligible")</f>
        <v>Not Eligible</v>
      </c>
      <c r="AF148" t="str">
        <f>IF(Table1[[#This Row],[Performance Score]]&gt;=80,"High Performer","Low Performer")</f>
        <v>Low Performer</v>
      </c>
      <c r="AG148" t="str" cm="1">
        <f t="array" aca="1" ref="AG148" ca="1">_xlfn.IFS(Table1[[#This Row],[Experience]]&lt;=3,"Junior",Table1[[#This Row],[Experience]]&lt;=7,"Mid Level",Table1[[#This Row],[Experience]]&gt;=7,"Senior")</f>
        <v>Junior</v>
      </c>
      <c r="AH148" t="str">
        <f>IF(Table1[[#This Row],[Attendance %]]&gt;75,"OK","Below 75")</f>
        <v>OK</v>
      </c>
      <c r="AI148" t="b">
        <f>ISBLANK(Table1[[#This Row],[Employee ID]])</f>
        <v>0</v>
      </c>
      <c r="AJ148" t="b">
        <f>ISNUMBER(Table1[[#This Row],[Total Salary  ]])</f>
        <v>1</v>
      </c>
      <c r="AK148" t="str">
        <f>IFERROR(_xlfn.XLOOKUP(Table1[[#This Row],[Manager ID]],MANAGERS!A:A,MANAGERS!B:B),"Not Found")</f>
        <v>Manager_1</v>
      </c>
    </row>
    <row r="149" spans="1:37" x14ac:dyDescent="0.2">
      <c r="A149" t="s">
        <v>244</v>
      </c>
      <c r="B149" t="s">
        <v>71</v>
      </c>
      <c r="C149" t="s">
        <v>15</v>
      </c>
      <c r="D149" t="s">
        <v>46</v>
      </c>
      <c r="E149" t="s">
        <v>22</v>
      </c>
      <c r="F149" s="1">
        <v>43856</v>
      </c>
      <c r="G149" s="1">
        <v>32049</v>
      </c>
      <c r="H149">
        <v>118502</v>
      </c>
      <c r="I149">
        <v>19585</v>
      </c>
      <c r="J149">
        <v>65</v>
      </c>
      <c r="K149">
        <v>91</v>
      </c>
      <c r="L149" t="s">
        <v>18</v>
      </c>
      <c r="M149">
        <v>111</v>
      </c>
      <c r="N149">
        <f>Table1[[#This Row],[Basic Salary]]+Table1[[#This Row],[Bonus]]</f>
        <v>138087</v>
      </c>
      <c r="O149" s="2">
        <f>Table1[[#This Row],[Bonus]]/Table1[[#This Row],[Basic Salary]]</f>
        <v>0.16527147221143948</v>
      </c>
      <c r="P149">
        <f ca="1">DATEDIF(Table1[[#This Row],[Date of Birth]],TODAY(),"Y")</f>
        <v>38</v>
      </c>
      <c r="Q149">
        <f ca="1">DATEDIF(Table1[[#This Row],[Joining Date]],TODAY(),"Y")</f>
        <v>6</v>
      </c>
      <c r="R149" t="str">
        <f ca="1">IF(YEAR(Table1[[#This Row],[Joining Date]])=YEAR(TODAY()),"Yes","No")</f>
        <v>No</v>
      </c>
      <c r="S149" t="str">
        <f ca="1">IF(Table1[[#This Row],[Experience]]&gt;5,"Yes","No")</f>
        <v>Yes</v>
      </c>
      <c r="T149" t="str">
        <f>TEXT(Table1[[#This Row],[Joining Date]],"mmmm")</f>
        <v>January</v>
      </c>
      <c r="U149" t="str">
        <f>TEXT(Table1[[#This Row],[Joining Date]],"yyyy")</f>
        <v>2020</v>
      </c>
      <c r="V149" s="5">
        <f ca="1">TODAY()-Table1[[#This Row],[Joining Date]]</f>
        <v>2383</v>
      </c>
      <c r="W149" t="str">
        <f>LEFT(Table1[[#This Row],[Employee Name]],FIND(" ",Table1[[#This Row],[Employee Name]])-1)</f>
        <v>Sneha</v>
      </c>
      <c r="X149" t="str">
        <f>RIGHT(Table1[[#This Row],[Employee Name]],LEN(Table1[[#This Row],[Employee Name]])-FIND(" ",Table1[[#This Row],[Employee Name]]))</f>
        <v>Iyer</v>
      </c>
      <c r="Y149" t="str">
        <f>Table1[[#This Row],[Department]]&amp;"-"&amp;Table1[[#This Row],[Employee ID]]</f>
        <v>Support-E00188</v>
      </c>
      <c r="Z149" t="str">
        <f>LEFT(Table1[[#This Row],[Department]],3)</f>
        <v>Sup</v>
      </c>
      <c r="AA149" t="str">
        <f>_xlfn.XLOOKUP(Table1[[#This Row],[Manager ID]],MANAGERS!A:A,MANAGERS!B:B)</f>
        <v>Manager_11</v>
      </c>
      <c r="AB149" t="str" cm="1">
        <f t="array" ref="AB149">_xlfn.XLOOKUP(Table1[[#This Row],[Manager ID]],Table2[[#All],[Manager ID]],Table2[[#All],[Department Head]])</f>
        <v>Marketing</v>
      </c>
      <c r="AC149" s="2">
        <f>_xlfn.XLOOKUP(Table1[[#This Row],[City]],L:L,O:O)</f>
        <v>0.21356479274849693</v>
      </c>
      <c r="AD149" t="str" cm="1">
        <f t="array" ref="AD149">_xlfn.IFS(Table1[[#This Row],[Performance Score]]&gt;=90,"Excellent",Table1[[#This Row],[Performance Score]]&gt;=75,"Good",Table1[[#This Row],[Performance Score]]&gt;=60,"Average",Table1[[#This Row],[Performance Score]]&lt;=60,"Need Improvement")</f>
        <v>Excellent</v>
      </c>
      <c r="AE149" t="str">
        <f>IF(AND(Table1[[#This Row],[Attendance %]]&gt;=80,(Table1[[#This Row],[Performance Score]]&gt;=80)),"Eligible","Not Eligible")</f>
        <v>Not Eligible</v>
      </c>
      <c r="AF149" t="str">
        <f>IF(Table1[[#This Row],[Performance Score]]&gt;=80,"High Performer","Low Performer")</f>
        <v>High Performer</v>
      </c>
      <c r="AG149" t="str" cm="1">
        <f t="array" aca="1" ref="AG149" ca="1">_xlfn.IFS(Table1[[#This Row],[Experience]]&lt;=3,"Junior",Table1[[#This Row],[Experience]]&lt;=7,"Mid Level",Table1[[#This Row],[Experience]]&gt;=7,"Senior")</f>
        <v>Mid Level</v>
      </c>
      <c r="AH149" t="str">
        <f>IF(Table1[[#This Row],[Attendance %]]&gt;75,"OK","Below 75")</f>
        <v>Below 75</v>
      </c>
      <c r="AI149" t="b">
        <f>ISBLANK(Table1[[#This Row],[Employee ID]])</f>
        <v>0</v>
      </c>
      <c r="AJ149" t="b">
        <f>ISNUMBER(Table1[[#This Row],[Total Salary  ]])</f>
        <v>1</v>
      </c>
      <c r="AK149" t="str">
        <f>IFERROR(_xlfn.XLOOKUP(Table1[[#This Row],[Manager ID]],MANAGERS!A:A,MANAGERS!B:B),"Not Found")</f>
        <v>Manager_11</v>
      </c>
    </row>
    <row r="150" spans="1:37" x14ac:dyDescent="0.2">
      <c r="A150" t="s">
        <v>1746</v>
      </c>
      <c r="B150" t="s">
        <v>57</v>
      </c>
      <c r="C150" t="s">
        <v>15</v>
      </c>
      <c r="D150" t="s">
        <v>25</v>
      </c>
      <c r="E150" t="s">
        <v>26</v>
      </c>
      <c r="F150" s="1">
        <v>43357</v>
      </c>
      <c r="G150" s="1">
        <v>40044</v>
      </c>
      <c r="H150">
        <v>118620</v>
      </c>
      <c r="I150">
        <v>19413</v>
      </c>
      <c r="J150">
        <v>100</v>
      </c>
      <c r="K150">
        <v>57</v>
      </c>
      <c r="L150" t="s">
        <v>37</v>
      </c>
      <c r="M150">
        <v>105</v>
      </c>
      <c r="N150">
        <f>Table1[[#This Row],[Basic Salary]]+Table1[[#This Row],[Bonus]]</f>
        <v>138033</v>
      </c>
      <c r="O150" s="2">
        <f>Table1[[#This Row],[Bonus]]/Table1[[#This Row],[Basic Salary]]</f>
        <v>0.16365705614567527</v>
      </c>
      <c r="P150">
        <f ca="1">DATEDIF(Table1[[#This Row],[Date of Birth]],TODAY(),"Y")</f>
        <v>16</v>
      </c>
      <c r="Q150">
        <f ca="1">DATEDIF(Table1[[#This Row],[Joining Date]],TODAY(),"Y")</f>
        <v>7</v>
      </c>
      <c r="R150" t="str">
        <f ca="1">IF(YEAR(Table1[[#This Row],[Joining Date]])=YEAR(TODAY()),"Yes","No")</f>
        <v>No</v>
      </c>
      <c r="S150" t="str">
        <f ca="1">IF(Table1[[#This Row],[Experience]]&gt;5,"Yes","No")</f>
        <v>Yes</v>
      </c>
      <c r="T150" t="str">
        <f>TEXT(Table1[[#This Row],[Joining Date]],"mmmm")</f>
        <v>September</v>
      </c>
      <c r="U150" t="str">
        <f>TEXT(Table1[[#This Row],[Joining Date]],"yyyy")</f>
        <v>2018</v>
      </c>
      <c r="V150" s="5">
        <f ca="1">TODAY()-Table1[[#This Row],[Joining Date]]</f>
        <v>2882</v>
      </c>
      <c r="W150" t="str">
        <f>LEFT(Table1[[#This Row],[Employee Name]],FIND(" ",Table1[[#This Row],[Employee Name]])-1)</f>
        <v>Swathi</v>
      </c>
      <c r="X150" t="str">
        <f>RIGHT(Table1[[#This Row],[Employee Name]],LEN(Table1[[#This Row],[Employee Name]])-FIND(" ",Table1[[#This Row],[Employee Name]]))</f>
        <v>Ramesh</v>
      </c>
      <c r="Y150" t="str">
        <f>Table1[[#This Row],[Department]]&amp;"-"&amp;Table1[[#This Row],[Employee ID]]</f>
        <v>Finance-E01690</v>
      </c>
      <c r="Z150" t="str">
        <f>LEFT(Table1[[#This Row],[Department]],3)</f>
        <v>Fin</v>
      </c>
      <c r="AA150" t="str">
        <f>_xlfn.XLOOKUP(Table1[[#This Row],[Manager ID]],MANAGERS!A:A,MANAGERS!B:B)</f>
        <v>Manager_5</v>
      </c>
      <c r="AB150" t="str" cm="1">
        <f t="array" ref="AB150">_xlfn.XLOOKUP(Table1[[#This Row],[Manager ID]],Table2[[#All],[Manager ID]],Table2[[#All],[Department Head]])</f>
        <v>Sales</v>
      </c>
      <c r="AC150" s="2">
        <f>_xlfn.XLOOKUP(Table1[[#This Row],[City]],L:L,O:O)</f>
        <v>0.24036902712549932</v>
      </c>
      <c r="AD150" t="str" cm="1">
        <f t="array" ref="AD150">_xlfn.IFS(Table1[[#This Row],[Performance Score]]&gt;=90,"Excellent",Table1[[#This Row],[Performance Score]]&gt;=75,"Good",Table1[[#This Row],[Performance Score]]&gt;=60,"Average",Table1[[#This Row],[Performance Score]]&lt;=60,"Need Improvement")</f>
        <v>Need Improvement</v>
      </c>
      <c r="AE150" t="str">
        <f>IF(AND(Table1[[#This Row],[Attendance %]]&gt;=80,(Table1[[#This Row],[Performance Score]]&gt;=80)),"Eligible","Not Eligible")</f>
        <v>Not Eligible</v>
      </c>
      <c r="AF150" t="str">
        <f>IF(Table1[[#This Row],[Performance Score]]&gt;=80,"High Performer","Low Performer")</f>
        <v>Low Performer</v>
      </c>
      <c r="AG150" t="str" cm="1">
        <f t="array" aca="1" ref="AG150" ca="1">_xlfn.IFS(Table1[[#This Row],[Experience]]&lt;=3,"Junior",Table1[[#This Row],[Experience]]&lt;=7,"Mid Level",Table1[[#This Row],[Experience]]&gt;=7,"Senior")</f>
        <v>Mid Level</v>
      </c>
      <c r="AH150" t="str">
        <f>IF(Table1[[#This Row],[Attendance %]]&gt;75,"OK","Below 75")</f>
        <v>OK</v>
      </c>
      <c r="AI150" t="b">
        <f>ISBLANK(Table1[[#This Row],[Employee ID]])</f>
        <v>0</v>
      </c>
      <c r="AJ150" t="b">
        <f>ISNUMBER(Table1[[#This Row],[Total Salary  ]])</f>
        <v>1</v>
      </c>
      <c r="AK150" t="str">
        <f>IFERROR(_xlfn.XLOOKUP(Table1[[#This Row],[Manager ID]],MANAGERS!A:A,MANAGERS!B:B),"Not Found")</f>
        <v>Manager_5</v>
      </c>
    </row>
    <row r="151" spans="1:37" x14ac:dyDescent="0.2">
      <c r="A151" t="s">
        <v>2993</v>
      </c>
      <c r="B151" t="s">
        <v>87</v>
      </c>
      <c r="C151" t="s">
        <v>21</v>
      </c>
      <c r="D151" t="s">
        <v>81</v>
      </c>
      <c r="E151" t="s">
        <v>17</v>
      </c>
      <c r="F151" s="1">
        <v>45234</v>
      </c>
      <c r="G151" s="1">
        <v>34879</v>
      </c>
      <c r="H151">
        <v>112419</v>
      </c>
      <c r="I151">
        <v>25607</v>
      </c>
      <c r="J151">
        <v>60</v>
      </c>
      <c r="K151">
        <v>55</v>
      </c>
      <c r="L151" t="s">
        <v>23</v>
      </c>
      <c r="M151">
        <v>101</v>
      </c>
      <c r="N151">
        <f>Table1[[#This Row],[Basic Salary]]+Table1[[#This Row],[Bonus]]</f>
        <v>138026</v>
      </c>
      <c r="O151" s="2">
        <f>Table1[[#This Row],[Bonus]]/Table1[[#This Row],[Basic Salary]]</f>
        <v>0.22778178065985288</v>
      </c>
      <c r="P151">
        <f ca="1">DATEDIF(Table1[[#This Row],[Date of Birth]],TODAY(),"Y")</f>
        <v>31</v>
      </c>
      <c r="Q151">
        <f ca="1">DATEDIF(Table1[[#This Row],[Joining Date]],TODAY(),"Y")</f>
        <v>2</v>
      </c>
      <c r="R151" t="str">
        <f ca="1">IF(YEAR(Table1[[#This Row],[Joining Date]])=YEAR(TODAY()),"Yes","No")</f>
        <v>No</v>
      </c>
      <c r="S151" t="str">
        <f ca="1">IF(Table1[[#This Row],[Experience]]&gt;5,"Yes","No")</f>
        <v>No</v>
      </c>
      <c r="T151" t="str">
        <f>TEXT(Table1[[#This Row],[Joining Date]],"mmmm")</f>
        <v>November</v>
      </c>
      <c r="U151" t="str">
        <f>TEXT(Table1[[#This Row],[Joining Date]],"yyyy")</f>
        <v>2023</v>
      </c>
      <c r="V151" s="5">
        <f ca="1">TODAY()-Table1[[#This Row],[Joining Date]]</f>
        <v>1005</v>
      </c>
      <c r="W151" t="str">
        <f>LEFT(Table1[[#This Row],[Employee Name]],FIND(" ",Table1[[#This Row],[Employee Name]])-1)</f>
        <v>Arjun</v>
      </c>
      <c r="X151" t="str">
        <f>RIGHT(Table1[[#This Row],[Employee Name]],LEN(Table1[[#This Row],[Employee Name]])-FIND(" ",Table1[[#This Row],[Employee Name]]))</f>
        <v>Mehta</v>
      </c>
      <c r="Y151" t="str">
        <f>Table1[[#This Row],[Department]]&amp;"-"&amp;Table1[[#This Row],[Employee ID]]</f>
        <v>Sales-E02937</v>
      </c>
      <c r="Z151" t="str">
        <f>LEFT(Table1[[#This Row],[Department]],3)</f>
        <v>Sal</v>
      </c>
      <c r="AA151" t="str">
        <f>_xlfn.XLOOKUP(Table1[[#This Row],[Manager ID]],MANAGERS!A:A,MANAGERS!B:B)</f>
        <v>Manager_1</v>
      </c>
      <c r="AB151" t="str" cm="1">
        <f t="array" ref="AB151">_xlfn.XLOOKUP(Table1[[#This Row],[Manager ID]],Table2[[#All],[Manager ID]],Table2[[#All],[Department Head]])</f>
        <v>Support</v>
      </c>
      <c r="AC151" s="2">
        <f>_xlfn.XLOOKUP(Table1[[#This Row],[City]],L:L,O:O)</f>
        <v>0.23486488519629886</v>
      </c>
      <c r="AD151" t="str" cm="1">
        <f t="array" ref="AD151">_xlfn.IFS(Table1[[#This Row],[Performance Score]]&gt;=90,"Excellent",Table1[[#This Row],[Performance Score]]&gt;=75,"Good",Table1[[#This Row],[Performance Score]]&gt;=60,"Average",Table1[[#This Row],[Performance Score]]&lt;=60,"Need Improvement")</f>
        <v>Need Improvement</v>
      </c>
      <c r="AE151" t="str">
        <f>IF(AND(Table1[[#This Row],[Attendance %]]&gt;=80,(Table1[[#This Row],[Performance Score]]&gt;=80)),"Eligible","Not Eligible")</f>
        <v>Not Eligible</v>
      </c>
      <c r="AF151" t="str">
        <f>IF(Table1[[#This Row],[Performance Score]]&gt;=80,"High Performer","Low Performer")</f>
        <v>Low Performer</v>
      </c>
      <c r="AG151" t="str" cm="1">
        <f t="array" aca="1" ref="AG151" ca="1">_xlfn.IFS(Table1[[#This Row],[Experience]]&lt;=3,"Junior",Table1[[#This Row],[Experience]]&lt;=7,"Mid Level",Table1[[#This Row],[Experience]]&gt;=7,"Senior")</f>
        <v>Junior</v>
      </c>
      <c r="AH151" t="str">
        <f>IF(Table1[[#This Row],[Attendance %]]&gt;75,"OK","Below 75")</f>
        <v>Below 75</v>
      </c>
      <c r="AI151" t="b">
        <f>ISBLANK(Table1[[#This Row],[Employee ID]])</f>
        <v>0</v>
      </c>
      <c r="AJ151" t="b">
        <f>ISNUMBER(Table1[[#This Row],[Total Salary  ]])</f>
        <v>1</v>
      </c>
      <c r="AK151" t="str">
        <f>IFERROR(_xlfn.XLOOKUP(Table1[[#This Row],[Manager ID]],MANAGERS!A:A,MANAGERS!B:B),"Not Found")</f>
        <v>Manager_1</v>
      </c>
    </row>
    <row r="152" spans="1:37" x14ac:dyDescent="0.2">
      <c r="A152" t="s">
        <v>1180</v>
      </c>
      <c r="B152" t="s">
        <v>129</v>
      </c>
      <c r="C152" t="s">
        <v>21</v>
      </c>
      <c r="D152" t="s">
        <v>81</v>
      </c>
      <c r="E152" t="s">
        <v>51</v>
      </c>
      <c r="F152" s="1">
        <v>45359</v>
      </c>
      <c r="G152" s="1">
        <v>31264</v>
      </c>
      <c r="H152">
        <v>116660</v>
      </c>
      <c r="I152">
        <v>21355</v>
      </c>
      <c r="J152">
        <v>89</v>
      </c>
      <c r="K152">
        <v>66</v>
      </c>
      <c r="L152" t="s">
        <v>27</v>
      </c>
      <c r="M152">
        <v>112</v>
      </c>
      <c r="N152">
        <f>Table1[[#This Row],[Basic Salary]]+Table1[[#This Row],[Bonus]]</f>
        <v>138015</v>
      </c>
      <c r="O152" s="2">
        <f>Table1[[#This Row],[Bonus]]/Table1[[#This Row],[Basic Salary]]</f>
        <v>0.183053317332419</v>
      </c>
      <c r="P152">
        <f ca="1">DATEDIF(Table1[[#This Row],[Date of Birth]],TODAY(),"Y")</f>
        <v>41</v>
      </c>
      <c r="Q152">
        <f ca="1">DATEDIF(Table1[[#This Row],[Joining Date]],TODAY(),"Y")</f>
        <v>2</v>
      </c>
      <c r="R152" t="str">
        <f ca="1">IF(YEAR(Table1[[#This Row],[Joining Date]])=YEAR(TODAY()),"Yes","No")</f>
        <v>No</v>
      </c>
      <c r="S152" t="str">
        <f ca="1">IF(Table1[[#This Row],[Experience]]&gt;5,"Yes","No")</f>
        <v>No</v>
      </c>
      <c r="T152" t="str">
        <f>TEXT(Table1[[#This Row],[Joining Date]],"mmmm")</f>
        <v>March</v>
      </c>
      <c r="U152" t="str">
        <f>TEXT(Table1[[#This Row],[Joining Date]],"yyyy")</f>
        <v>2024</v>
      </c>
      <c r="V152" s="5">
        <f ca="1">TODAY()-Table1[[#This Row],[Joining Date]]</f>
        <v>880</v>
      </c>
      <c r="W152" t="str">
        <f>LEFT(Table1[[#This Row],[Employee Name]],FIND(" ",Table1[[#This Row],[Employee Name]])-1)</f>
        <v>Aarav</v>
      </c>
      <c r="X152" t="str">
        <f>RIGHT(Table1[[#This Row],[Employee Name]],LEN(Table1[[#This Row],[Employee Name]])-FIND(" ",Table1[[#This Row],[Employee Name]]))</f>
        <v>Sharma</v>
      </c>
      <c r="Y152" t="str">
        <f>Table1[[#This Row],[Department]]&amp;"-"&amp;Table1[[#This Row],[Employee ID]]</f>
        <v>Sales-E01124</v>
      </c>
      <c r="Z152" t="str">
        <f>LEFT(Table1[[#This Row],[Department]],3)</f>
        <v>Sal</v>
      </c>
      <c r="AA152" t="str">
        <f>_xlfn.XLOOKUP(Table1[[#This Row],[Manager ID]],MANAGERS!A:A,MANAGERS!B:B)</f>
        <v>Manager_12</v>
      </c>
      <c r="AB152" t="str" cm="1">
        <f t="array" ref="AB152">_xlfn.XLOOKUP(Table1[[#This Row],[Manager ID]],Table2[[#All],[Manager ID]],Table2[[#All],[Department Head]])</f>
        <v>Marketing</v>
      </c>
      <c r="AC152" s="2">
        <f>_xlfn.XLOOKUP(Table1[[#This Row],[City]],L:L,O:O)</f>
        <v>0.23674293405114402</v>
      </c>
      <c r="AD152" t="str" cm="1">
        <f t="array" ref="AD152">_xlfn.IFS(Table1[[#This Row],[Performance Score]]&gt;=90,"Excellent",Table1[[#This Row],[Performance Score]]&gt;=75,"Good",Table1[[#This Row],[Performance Score]]&gt;=60,"Average",Table1[[#This Row],[Performance Score]]&lt;=60,"Need Improvement")</f>
        <v>Average</v>
      </c>
      <c r="AE152" t="str">
        <f>IF(AND(Table1[[#This Row],[Attendance %]]&gt;=80,(Table1[[#This Row],[Performance Score]]&gt;=80)),"Eligible","Not Eligible")</f>
        <v>Not Eligible</v>
      </c>
      <c r="AF152" t="str">
        <f>IF(Table1[[#This Row],[Performance Score]]&gt;=80,"High Performer","Low Performer")</f>
        <v>Low Performer</v>
      </c>
      <c r="AG152" t="str" cm="1">
        <f t="array" aca="1" ref="AG152" ca="1">_xlfn.IFS(Table1[[#This Row],[Experience]]&lt;=3,"Junior",Table1[[#This Row],[Experience]]&lt;=7,"Mid Level",Table1[[#This Row],[Experience]]&gt;=7,"Senior")</f>
        <v>Junior</v>
      </c>
      <c r="AH152" t="str">
        <f>IF(Table1[[#This Row],[Attendance %]]&gt;75,"OK","Below 75")</f>
        <v>OK</v>
      </c>
      <c r="AI152" t="b">
        <f>ISBLANK(Table1[[#This Row],[Employee ID]])</f>
        <v>0</v>
      </c>
      <c r="AJ152" t="b">
        <f>ISNUMBER(Table1[[#This Row],[Total Salary  ]])</f>
        <v>1</v>
      </c>
      <c r="AK152" t="str">
        <f>IFERROR(_xlfn.XLOOKUP(Table1[[#This Row],[Manager ID]],MANAGERS!A:A,MANAGERS!B:B),"Not Found")</f>
        <v>Manager_12</v>
      </c>
    </row>
    <row r="153" spans="1:37" x14ac:dyDescent="0.2">
      <c r="A153" t="s">
        <v>2029</v>
      </c>
      <c r="B153" t="s">
        <v>75</v>
      </c>
      <c r="C153" t="s">
        <v>21</v>
      </c>
      <c r="D153" t="s">
        <v>43</v>
      </c>
      <c r="E153" t="s">
        <v>17</v>
      </c>
      <c r="F153" s="1">
        <v>45815</v>
      </c>
      <c r="G153" s="1">
        <v>37038</v>
      </c>
      <c r="H153">
        <v>112108</v>
      </c>
      <c r="I153">
        <v>25820</v>
      </c>
      <c r="J153">
        <v>63</v>
      </c>
      <c r="K153">
        <v>57</v>
      </c>
      <c r="L153" t="s">
        <v>53</v>
      </c>
      <c r="M153">
        <v>119</v>
      </c>
      <c r="N153">
        <f>Table1[[#This Row],[Basic Salary]]+Table1[[#This Row],[Bonus]]</f>
        <v>137928</v>
      </c>
      <c r="O153" s="2">
        <f>Table1[[#This Row],[Bonus]]/Table1[[#This Row],[Basic Salary]]</f>
        <v>0.23031362614621614</v>
      </c>
      <c r="P153">
        <f ca="1">DATEDIF(Table1[[#This Row],[Date of Birth]],TODAY(),"Y")</f>
        <v>25</v>
      </c>
      <c r="Q153">
        <f ca="1">DATEDIF(Table1[[#This Row],[Joining Date]],TODAY(),"Y")</f>
        <v>1</v>
      </c>
      <c r="R153" t="str">
        <f ca="1">IF(YEAR(Table1[[#This Row],[Joining Date]])=YEAR(TODAY()),"Yes","No")</f>
        <v>No</v>
      </c>
      <c r="S153" t="str">
        <f ca="1">IF(Table1[[#This Row],[Experience]]&gt;5,"Yes","No")</f>
        <v>No</v>
      </c>
      <c r="T153" t="str">
        <f>TEXT(Table1[[#This Row],[Joining Date]],"mmmm")</f>
        <v>June</v>
      </c>
      <c r="U153" t="str">
        <f>TEXT(Table1[[#This Row],[Joining Date]],"yyyy")</f>
        <v>2025</v>
      </c>
      <c r="V153" s="5">
        <f ca="1">TODAY()-Table1[[#This Row],[Joining Date]]</f>
        <v>424</v>
      </c>
      <c r="W153" t="str">
        <f>LEFT(Table1[[#This Row],[Employee Name]],FIND(" ",Table1[[#This Row],[Employee Name]])-1)</f>
        <v>Ishita</v>
      </c>
      <c r="X153" t="str">
        <f>RIGHT(Table1[[#This Row],[Employee Name]],LEN(Table1[[#This Row],[Employee Name]])-FIND(" ",Table1[[#This Row],[Employee Name]]))</f>
        <v>Roy</v>
      </c>
      <c r="Y153" t="str">
        <f>Table1[[#This Row],[Department]]&amp;"-"&amp;Table1[[#This Row],[Employee ID]]</f>
        <v>Operations-E01973</v>
      </c>
      <c r="Z153" t="str">
        <f>LEFT(Table1[[#This Row],[Department]],3)</f>
        <v>Ope</v>
      </c>
      <c r="AA153" t="str">
        <f>_xlfn.XLOOKUP(Table1[[#This Row],[Manager ID]],MANAGERS!A:A,MANAGERS!B:B)</f>
        <v>Manager_19</v>
      </c>
      <c r="AB153" t="str" cm="1">
        <f t="array" ref="AB153">_xlfn.XLOOKUP(Table1[[#This Row],[Manager ID]],Table2[[#All],[Manager ID]],Table2[[#All],[Department Head]])</f>
        <v>Support</v>
      </c>
      <c r="AC153" s="2">
        <f>_xlfn.XLOOKUP(Table1[[#This Row],[City]],L:L,O:O)</f>
        <v>0.23685887225230964</v>
      </c>
      <c r="AD153" t="str" cm="1">
        <f t="array" ref="AD153">_xlfn.IFS(Table1[[#This Row],[Performance Score]]&gt;=90,"Excellent",Table1[[#This Row],[Performance Score]]&gt;=75,"Good",Table1[[#This Row],[Performance Score]]&gt;=60,"Average",Table1[[#This Row],[Performance Score]]&lt;=60,"Need Improvement")</f>
        <v>Need Improvement</v>
      </c>
      <c r="AE153" t="str">
        <f>IF(AND(Table1[[#This Row],[Attendance %]]&gt;=80,(Table1[[#This Row],[Performance Score]]&gt;=80)),"Eligible","Not Eligible")</f>
        <v>Not Eligible</v>
      </c>
      <c r="AF153" t="str">
        <f>IF(Table1[[#This Row],[Performance Score]]&gt;=80,"High Performer","Low Performer")</f>
        <v>Low Performer</v>
      </c>
      <c r="AG153" t="str" cm="1">
        <f t="array" aca="1" ref="AG153" ca="1">_xlfn.IFS(Table1[[#This Row],[Experience]]&lt;=3,"Junior",Table1[[#This Row],[Experience]]&lt;=7,"Mid Level",Table1[[#This Row],[Experience]]&gt;=7,"Senior")</f>
        <v>Junior</v>
      </c>
      <c r="AH153" t="str">
        <f>IF(Table1[[#This Row],[Attendance %]]&gt;75,"OK","Below 75")</f>
        <v>Below 75</v>
      </c>
      <c r="AI153" t="b">
        <f>ISBLANK(Table1[[#This Row],[Employee ID]])</f>
        <v>0</v>
      </c>
      <c r="AJ153" t="b">
        <f>ISNUMBER(Table1[[#This Row],[Total Salary  ]])</f>
        <v>1</v>
      </c>
      <c r="AK153" t="str">
        <f>IFERROR(_xlfn.XLOOKUP(Table1[[#This Row],[Manager ID]],MANAGERS!A:A,MANAGERS!B:B),"Not Found")</f>
        <v>Manager_19</v>
      </c>
    </row>
    <row r="154" spans="1:37" x14ac:dyDescent="0.2">
      <c r="A154" t="s">
        <v>845</v>
      </c>
      <c r="B154" t="s">
        <v>20</v>
      </c>
      <c r="C154" t="s">
        <v>21</v>
      </c>
      <c r="D154" t="s">
        <v>40</v>
      </c>
      <c r="E154" t="s">
        <v>17</v>
      </c>
      <c r="F154" s="1">
        <v>43696</v>
      </c>
      <c r="G154" s="1">
        <v>34672</v>
      </c>
      <c r="H154">
        <v>119029</v>
      </c>
      <c r="I154">
        <v>18840</v>
      </c>
      <c r="J154">
        <v>66</v>
      </c>
      <c r="K154">
        <v>92</v>
      </c>
      <c r="L154" t="s">
        <v>37</v>
      </c>
      <c r="M154">
        <v>109</v>
      </c>
      <c r="N154">
        <f>Table1[[#This Row],[Basic Salary]]+Table1[[#This Row],[Bonus]]</f>
        <v>137869</v>
      </c>
      <c r="O154" s="2">
        <f>Table1[[#This Row],[Bonus]]/Table1[[#This Row],[Basic Salary]]</f>
        <v>0.15828075511009923</v>
      </c>
      <c r="P154">
        <f ca="1">DATEDIF(Table1[[#This Row],[Date of Birth]],TODAY(),"Y")</f>
        <v>31</v>
      </c>
      <c r="Q154">
        <f ca="1">DATEDIF(Table1[[#This Row],[Joining Date]],TODAY(),"Y")</f>
        <v>6</v>
      </c>
      <c r="R154" t="str">
        <f ca="1">IF(YEAR(Table1[[#This Row],[Joining Date]])=YEAR(TODAY()),"Yes","No")</f>
        <v>No</v>
      </c>
      <c r="S154" t="str">
        <f ca="1">IF(Table1[[#This Row],[Experience]]&gt;5,"Yes","No")</f>
        <v>Yes</v>
      </c>
      <c r="T154" t="str">
        <f>TEXT(Table1[[#This Row],[Joining Date]],"mmmm")</f>
        <v>August</v>
      </c>
      <c r="U154" t="str">
        <f>TEXT(Table1[[#This Row],[Joining Date]],"yyyy")</f>
        <v>2019</v>
      </c>
      <c r="V154" s="5">
        <f ca="1">TODAY()-Table1[[#This Row],[Joining Date]]</f>
        <v>2543</v>
      </c>
      <c r="W154" t="str">
        <f>LEFT(Table1[[#This Row],[Employee Name]],FIND(" ",Table1[[#This Row],[Employee Name]])-1)</f>
        <v>Rahul</v>
      </c>
      <c r="X154" t="str">
        <f>RIGHT(Table1[[#This Row],[Employee Name]],LEN(Table1[[#This Row],[Employee Name]])-FIND(" ",Table1[[#This Row],[Employee Name]]))</f>
        <v>Verma</v>
      </c>
      <c r="Y154" t="str">
        <f>Table1[[#This Row],[Department]]&amp;"-"&amp;Table1[[#This Row],[Employee ID]]</f>
        <v>IT-E00789</v>
      </c>
      <c r="Z154" t="str">
        <f>LEFT(Table1[[#This Row],[Department]],3)</f>
        <v>IT</v>
      </c>
      <c r="AA154" t="str">
        <f>_xlfn.XLOOKUP(Table1[[#This Row],[Manager ID]],MANAGERS!A:A,MANAGERS!B:B)</f>
        <v>Manager_9</v>
      </c>
      <c r="AB154" t="str" cm="1">
        <f t="array" ref="AB154">_xlfn.XLOOKUP(Table1[[#This Row],[Manager ID]],Table2[[#All],[Manager ID]],Table2[[#All],[Department Head]])</f>
        <v>Sales</v>
      </c>
      <c r="AC154" s="2">
        <f>_xlfn.XLOOKUP(Table1[[#This Row],[City]],L:L,O:O)</f>
        <v>0.24036902712549932</v>
      </c>
      <c r="AD154" t="str" cm="1">
        <f t="array" ref="AD154">_xlfn.IFS(Table1[[#This Row],[Performance Score]]&gt;=90,"Excellent",Table1[[#This Row],[Performance Score]]&gt;=75,"Good",Table1[[#This Row],[Performance Score]]&gt;=60,"Average",Table1[[#This Row],[Performance Score]]&lt;=60,"Need Improvement")</f>
        <v>Excellent</v>
      </c>
      <c r="AE154" t="str">
        <f>IF(AND(Table1[[#This Row],[Attendance %]]&gt;=80,(Table1[[#This Row],[Performance Score]]&gt;=80)),"Eligible","Not Eligible")</f>
        <v>Not Eligible</v>
      </c>
      <c r="AF154" t="str">
        <f>IF(Table1[[#This Row],[Performance Score]]&gt;=80,"High Performer","Low Performer")</f>
        <v>High Performer</v>
      </c>
      <c r="AG154" t="str" cm="1">
        <f t="array" aca="1" ref="AG154" ca="1">_xlfn.IFS(Table1[[#This Row],[Experience]]&lt;=3,"Junior",Table1[[#This Row],[Experience]]&lt;=7,"Mid Level",Table1[[#This Row],[Experience]]&gt;=7,"Senior")</f>
        <v>Mid Level</v>
      </c>
      <c r="AH154" t="str">
        <f>IF(Table1[[#This Row],[Attendance %]]&gt;75,"OK","Below 75")</f>
        <v>Below 75</v>
      </c>
      <c r="AI154" t="b">
        <f>ISBLANK(Table1[[#This Row],[Employee ID]])</f>
        <v>0</v>
      </c>
      <c r="AJ154" t="b">
        <f>ISNUMBER(Table1[[#This Row],[Total Salary  ]])</f>
        <v>1</v>
      </c>
      <c r="AK154" t="str">
        <f>IFERROR(_xlfn.XLOOKUP(Table1[[#This Row],[Manager ID]],MANAGERS!A:A,MANAGERS!B:B),"Not Found")</f>
        <v>Manager_9</v>
      </c>
    </row>
    <row r="155" spans="1:37" x14ac:dyDescent="0.2">
      <c r="A155" t="s">
        <v>3918</v>
      </c>
      <c r="B155" t="s">
        <v>42</v>
      </c>
      <c r="C155" t="s">
        <v>21</v>
      </c>
      <c r="D155" t="s">
        <v>46</v>
      </c>
      <c r="E155" t="s">
        <v>30</v>
      </c>
      <c r="F155" s="1">
        <v>44997</v>
      </c>
      <c r="G155" s="1">
        <v>37915</v>
      </c>
      <c r="H155">
        <v>112846</v>
      </c>
      <c r="I155">
        <v>24982</v>
      </c>
      <c r="J155">
        <v>71</v>
      </c>
      <c r="K155">
        <v>62</v>
      </c>
      <c r="L155" t="s">
        <v>53</v>
      </c>
      <c r="M155">
        <v>102</v>
      </c>
      <c r="N155">
        <f>Table1[[#This Row],[Basic Salary]]+Table1[[#This Row],[Bonus]]</f>
        <v>137828</v>
      </c>
      <c r="O155" s="2">
        <f>Table1[[#This Row],[Bonus]]/Table1[[#This Row],[Basic Salary]]</f>
        <v>0.22138135157648478</v>
      </c>
      <c r="P155">
        <f ca="1">DATEDIF(Table1[[#This Row],[Date of Birth]],TODAY(),"Y")</f>
        <v>22</v>
      </c>
      <c r="Q155">
        <f ca="1">DATEDIF(Table1[[#This Row],[Joining Date]],TODAY(),"Y")</f>
        <v>3</v>
      </c>
      <c r="R155" t="str">
        <f ca="1">IF(YEAR(Table1[[#This Row],[Joining Date]])=YEAR(TODAY()),"Yes","No")</f>
        <v>No</v>
      </c>
      <c r="S155" t="str">
        <f ca="1">IF(Table1[[#This Row],[Experience]]&gt;5,"Yes","No")</f>
        <v>No</v>
      </c>
      <c r="T155" t="str">
        <f>TEXT(Table1[[#This Row],[Joining Date]],"mmmm")</f>
        <v>March</v>
      </c>
      <c r="U155" t="str">
        <f>TEXT(Table1[[#This Row],[Joining Date]],"yyyy")</f>
        <v>2023</v>
      </c>
      <c r="V155" s="5">
        <f ca="1">TODAY()-Table1[[#This Row],[Joining Date]]</f>
        <v>1242</v>
      </c>
      <c r="W155" t="str">
        <f>LEFT(Table1[[#This Row],[Employee Name]],FIND(" ",Table1[[#This Row],[Employee Name]])-1)</f>
        <v>Krishna</v>
      </c>
      <c r="X155" t="str">
        <f>RIGHT(Table1[[#This Row],[Employee Name]],LEN(Table1[[#This Row],[Employee Name]])-FIND(" ",Table1[[#This Row],[Employee Name]]))</f>
        <v>Chaitanya</v>
      </c>
      <c r="Y155" t="str">
        <f>Table1[[#This Row],[Department]]&amp;"-"&amp;Table1[[#This Row],[Employee ID]]</f>
        <v>Support-E03862</v>
      </c>
      <c r="Z155" t="str">
        <f>LEFT(Table1[[#This Row],[Department]],3)</f>
        <v>Sup</v>
      </c>
      <c r="AA155" t="str">
        <f>_xlfn.XLOOKUP(Table1[[#This Row],[Manager ID]],MANAGERS!A:A,MANAGERS!B:B)</f>
        <v>Manager_2</v>
      </c>
      <c r="AB155" t="str" cm="1">
        <f t="array" ref="AB155">_xlfn.XLOOKUP(Table1[[#This Row],[Manager ID]],Table2[[#All],[Manager ID]],Table2[[#All],[Department Head]])</f>
        <v>Sales</v>
      </c>
      <c r="AC155" s="2">
        <f>_xlfn.XLOOKUP(Table1[[#This Row],[City]],L:L,O:O)</f>
        <v>0.23685887225230964</v>
      </c>
      <c r="AD155" t="str" cm="1">
        <f t="array" ref="AD155">_xlfn.IFS(Table1[[#This Row],[Performance Score]]&gt;=90,"Excellent",Table1[[#This Row],[Performance Score]]&gt;=75,"Good",Table1[[#This Row],[Performance Score]]&gt;=60,"Average",Table1[[#This Row],[Performance Score]]&lt;=60,"Need Improvement")</f>
        <v>Average</v>
      </c>
      <c r="AE155" t="str">
        <f>IF(AND(Table1[[#This Row],[Attendance %]]&gt;=80,(Table1[[#This Row],[Performance Score]]&gt;=80)),"Eligible","Not Eligible")</f>
        <v>Not Eligible</v>
      </c>
      <c r="AF155" t="str">
        <f>IF(Table1[[#This Row],[Performance Score]]&gt;=80,"High Performer","Low Performer")</f>
        <v>Low Performer</v>
      </c>
      <c r="AG155" t="str" cm="1">
        <f t="array" aca="1" ref="AG155" ca="1">_xlfn.IFS(Table1[[#This Row],[Experience]]&lt;=3,"Junior",Table1[[#This Row],[Experience]]&lt;=7,"Mid Level",Table1[[#This Row],[Experience]]&gt;=7,"Senior")</f>
        <v>Junior</v>
      </c>
      <c r="AH155" t="str">
        <f>IF(Table1[[#This Row],[Attendance %]]&gt;75,"OK","Below 75")</f>
        <v>Below 75</v>
      </c>
      <c r="AI155" t="b">
        <f>ISBLANK(Table1[[#This Row],[Employee ID]])</f>
        <v>0</v>
      </c>
      <c r="AJ155" t="b">
        <f>ISNUMBER(Table1[[#This Row],[Total Salary  ]])</f>
        <v>1</v>
      </c>
      <c r="AK155" t="str">
        <f>IFERROR(_xlfn.XLOOKUP(Table1[[#This Row],[Manager ID]],MANAGERS!A:A,MANAGERS!B:B),"Not Found")</f>
        <v>Manager_2</v>
      </c>
    </row>
    <row r="156" spans="1:37" x14ac:dyDescent="0.2">
      <c r="A156" t="s">
        <v>2730</v>
      </c>
      <c r="B156" t="s">
        <v>57</v>
      </c>
      <c r="C156" t="s">
        <v>15</v>
      </c>
      <c r="D156" t="s">
        <v>25</v>
      </c>
      <c r="E156" t="s">
        <v>65</v>
      </c>
      <c r="F156" s="1">
        <v>42938</v>
      </c>
      <c r="G156" s="1">
        <v>36946</v>
      </c>
      <c r="H156">
        <v>114038</v>
      </c>
      <c r="I156">
        <v>23782</v>
      </c>
      <c r="J156">
        <v>63</v>
      </c>
      <c r="K156">
        <v>42</v>
      </c>
      <c r="L156" t="s">
        <v>18</v>
      </c>
      <c r="M156">
        <v>114</v>
      </c>
      <c r="N156">
        <f>Table1[[#This Row],[Basic Salary]]+Table1[[#This Row],[Bonus]]</f>
        <v>137820</v>
      </c>
      <c r="O156" s="2">
        <f>Table1[[#This Row],[Bonus]]/Table1[[#This Row],[Basic Salary]]</f>
        <v>0.20854452024763676</v>
      </c>
      <c r="P156">
        <f ca="1">DATEDIF(Table1[[#This Row],[Date of Birth]],TODAY(),"Y")</f>
        <v>25</v>
      </c>
      <c r="Q156">
        <f ca="1">DATEDIF(Table1[[#This Row],[Joining Date]],TODAY(),"Y")</f>
        <v>9</v>
      </c>
      <c r="R156" t="str">
        <f ca="1">IF(YEAR(Table1[[#This Row],[Joining Date]])=YEAR(TODAY()),"Yes","No")</f>
        <v>No</v>
      </c>
      <c r="S156" t="str">
        <f ca="1">IF(Table1[[#This Row],[Experience]]&gt;5,"Yes","No")</f>
        <v>Yes</v>
      </c>
      <c r="T156" t="str">
        <f>TEXT(Table1[[#This Row],[Joining Date]],"mmmm")</f>
        <v>July</v>
      </c>
      <c r="U156" t="str">
        <f>TEXT(Table1[[#This Row],[Joining Date]],"yyyy")</f>
        <v>2017</v>
      </c>
      <c r="V156" s="5">
        <f ca="1">TODAY()-Table1[[#This Row],[Joining Date]]</f>
        <v>3301</v>
      </c>
      <c r="W156" t="str">
        <f>LEFT(Table1[[#This Row],[Employee Name]],FIND(" ",Table1[[#This Row],[Employee Name]])-1)</f>
        <v>Swathi</v>
      </c>
      <c r="X156" t="str">
        <f>RIGHT(Table1[[#This Row],[Employee Name]],LEN(Table1[[#This Row],[Employee Name]])-FIND(" ",Table1[[#This Row],[Employee Name]]))</f>
        <v>Ramesh</v>
      </c>
      <c r="Y156" t="str">
        <f>Table1[[#This Row],[Department]]&amp;"-"&amp;Table1[[#This Row],[Employee ID]]</f>
        <v>Finance-E02674</v>
      </c>
      <c r="Z156" t="str">
        <f>LEFT(Table1[[#This Row],[Department]],3)</f>
        <v>Fin</v>
      </c>
      <c r="AA156" t="str">
        <f>_xlfn.XLOOKUP(Table1[[#This Row],[Manager ID]],MANAGERS!A:A,MANAGERS!B:B)</f>
        <v>Manager_14</v>
      </c>
      <c r="AB156" t="str" cm="1">
        <f t="array" ref="AB156">_xlfn.XLOOKUP(Table1[[#This Row],[Manager ID]],Table2[[#All],[Manager ID]],Table2[[#All],[Department Head]])</f>
        <v>Marketing</v>
      </c>
      <c r="AC156" s="2">
        <f>_xlfn.XLOOKUP(Table1[[#This Row],[City]],L:L,O:O)</f>
        <v>0.21356479274849693</v>
      </c>
      <c r="AD156" t="str" cm="1">
        <f t="array" ref="AD156">_xlfn.IFS(Table1[[#This Row],[Performance Score]]&gt;=90,"Excellent",Table1[[#This Row],[Performance Score]]&gt;=75,"Good",Table1[[#This Row],[Performance Score]]&gt;=60,"Average",Table1[[#This Row],[Performance Score]]&lt;=60,"Need Improvement")</f>
        <v>Need Improvement</v>
      </c>
      <c r="AE156" t="str">
        <f>IF(AND(Table1[[#This Row],[Attendance %]]&gt;=80,(Table1[[#This Row],[Performance Score]]&gt;=80)),"Eligible","Not Eligible")</f>
        <v>Not Eligible</v>
      </c>
      <c r="AF156" t="str">
        <f>IF(Table1[[#This Row],[Performance Score]]&gt;=80,"High Performer","Low Performer")</f>
        <v>Low Performer</v>
      </c>
      <c r="AG156" t="str" cm="1">
        <f t="array" aca="1" ref="AG156" ca="1">_xlfn.IFS(Table1[[#This Row],[Experience]]&lt;=3,"Junior",Table1[[#This Row],[Experience]]&lt;=7,"Mid Level",Table1[[#This Row],[Experience]]&gt;=7,"Senior")</f>
        <v>Senior</v>
      </c>
      <c r="AH156" t="str">
        <f>IF(Table1[[#This Row],[Attendance %]]&gt;75,"OK","Below 75")</f>
        <v>Below 75</v>
      </c>
      <c r="AI156" t="b">
        <f>ISBLANK(Table1[[#This Row],[Employee ID]])</f>
        <v>0</v>
      </c>
      <c r="AJ156" t="b">
        <f>ISNUMBER(Table1[[#This Row],[Total Salary  ]])</f>
        <v>1</v>
      </c>
      <c r="AK156" t="str">
        <f>IFERROR(_xlfn.XLOOKUP(Table1[[#This Row],[Manager ID]],MANAGERS!A:A,MANAGERS!B:B),"Not Found")</f>
        <v>Manager_14</v>
      </c>
    </row>
    <row r="157" spans="1:37" x14ac:dyDescent="0.2">
      <c r="A157" t="s">
        <v>3685</v>
      </c>
      <c r="B157" t="s">
        <v>77</v>
      </c>
      <c r="C157" t="s">
        <v>21</v>
      </c>
      <c r="D157" t="s">
        <v>16</v>
      </c>
      <c r="E157" t="s">
        <v>26</v>
      </c>
      <c r="F157" s="1">
        <v>43203</v>
      </c>
      <c r="G157" s="1">
        <v>40808</v>
      </c>
      <c r="H157">
        <v>111105</v>
      </c>
      <c r="I157">
        <v>26687</v>
      </c>
      <c r="J157">
        <v>83</v>
      </c>
      <c r="K157">
        <v>80</v>
      </c>
      <c r="L157" t="s">
        <v>23</v>
      </c>
      <c r="M157">
        <v>104</v>
      </c>
      <c r="N157">
        <f>Table1[[#This Row],[Basic Salary]]+Table1[[#This Row],[Bonus]]</f>
        <v>137792</v>
      </c>
      <c r="O157" s="2">
        <f>Table1[[#This Row],[Bonus]]/Table1[[#This Row],[Basic Salary]]</f>
        <v>0.24019621079159353</v>
      </c>
      <c r="P157">
        <f ca="1">DATEDIF(Table1[[#This Row],[Date of Birth]],TODAY(),"Y")</f>
        <v>14</v>
      </c>
      <c r="Q157">
        <f ca="1">DATEDIF(Table1[[#This Row],[Joining Date]],TODAY(),"Y")</f>
        <v>8</v>
      </c>
      <c r="R157" t="str">
        <f ca="1">IF(YEAR(Table1[[#This Row],[Joining Date]])=YEAR(TODAY()),"Yes","No")</f>
        <v>No</v>
      </c>
      <c r="S157" t="str">
        <f ca="1">IF(Table1[[#This Row],[Experience]]&gt;5,"Yes","No")</f>
        <v>Yes</v>
      </c>
      <c r="T157" t="str">
        <f>TEXT(Table1[[#This Row],[Joining Date]],"mmmm")</f>
        <v>April</v>
      </c>
      <c r="U157" t="str">
        <f>TEXT(Table1[[#This Row],[Joining Date]],"yyyy")</f>
        <v>2018</v>
      </c>
      <c r="V157" s="5">
        <f ca="1">TODAY()-Table1[[#This Row],[Joining Date]]</f>
        <v>3036</v>
      </c>
      <c r="W157" t="str">
        <f>LEFT(Table1[[#This Row],[Employee Name]],FIND(" ",Table1[[#This Row],[Employee Name]])-1)</f>
        <v>Rohan</v>
      </c>
      <c r="X157" t="str">
        <f>RIGHT(Table1[[#This Row],[Employee Name]],LEN(Table1[[#This Row],[Employee Name]])-FIND(" ",Table1[[#This Row],[Employee Name]]))</f>
        <v>Gupta</v>
      </c>
      <c r="Y157" t="str">
        <f>Table1[[#This Row],[Department]]&amp;"-"&amp;Table1[[#This Row],[Employee ID]]</f>
        <v>HR-E03629</v>
      </c>
      <c r="Z157" t="str">
        <f>LEFT(Table1[[#This Row],[Department]],3)</f>
        <v>HR</v>
      </c>
      <c r="AA157" t="str">
        <f>_xlfn.XLOOKUP(Table1[[#This Row],[Manager ID]],MANAGERS!A:A,MANAGERS!B:B)</f>
        <v>Manager_4</v>
      </c>
      <c r="AB157" t="str" cm="1">
        <f t="array" ref="AB157">_xlfn.XLOOKUP(Table1[[#This Row],[Manager ID]],Table2[[#All],[Manager ID]],Table2[[#All],[Department Head]])</f>
        <v>Finance</v>
      </c>
      <c r="AC157" s="2">
        <f>_xlfn.XLOOKUP(Table1[[#This Row],[City]],L:L,O:O)</f>
        <v>0.23486488519629886</v>
      </c>
      <c r="AD157" t="str" cm="1">
        <f t="array" ref="AD157">_xlfn.IFS(Table1[[#This Row],[Performance Score]]&gt;=90,"Excellent",Table1[[#This Row],[Performance Score]]&gt;=75,"Good",Table1[[#This Row],[Performance Score]]&gt;=60,"Average",Table1[[#This Row],[Performance Score]]&lt;=60,"Need Improvement")</f>
        <v>Good</v>
      </c>
      <c r="AE157" t="str">
        <f>IF(AND(Table1[[#This Row],[Attendance %]]&gt;=80,(Table1[[#This Row],[Performance Score]]&gt;=80)),"Eligible","Not Eligible")</f>
        <v>Eligible</v>
      </c>
      <c r="AF157" t="str">
        <f>IF(Table1[[#This Row],[Performance Score]]&gt;=80,"High Performer","Low Performer")</f>
        <v>High Performer</v>
      </c>
      <c r="AG157" t="str" cm="1">
        <f t="array" aca="1" ref="AG157" ca="1">_xlfn.IFS(Table1[[#This Row],[Experience]]&lt;=3,"Junior",Table1[[#This Row],[Experience]]&lt;=7,"Mid Level",Table1[[#This Row],[Experience]]&gt;=7,"Senior")</f>
        <v>Senior</v>
      </c>
      <c r="AH157" t="str">
        <f>IF(Table1[[#This Row],[Attendance %]]&gt;75,"OK","Below 75")</f>
        <v>OK</v>
      </c>
      <c r="AI157" t="b">
        <f>ISBLANK(Table1[[#This Row],[Employee ID]])</f>
        <v>0</v>
      </c>
      <c r="AJ157" t="b">
        <f>ISNUMBER(Table1[[#This Row],[Total Salary  ]])</f>
        <v>1</v>
      </c>
      <c r="AK157" t="str">
        <f>IFERROR(_xlfn.XLOOKUP(Table1[[#This Row],[Manager ID]],MANAGERS!A:A,MANAGERS!B:B),"Not Found")</f>
        <v>Manager_4</v>
      </c>
    </row>
    <row r="158" spans="1:37" x14ac:dyDescent="0.2">
      <c r="A158" t="s">
        <v>1220</v>
      </c>
      <c r="B158" t="s">
        <v>85</v>
      </c>
      <c r="C158" t="s">
        <v>15</v>
      </c>
      <c r="D158" t="s">
        <v>81</v>
      </c>
      <c r="E158" t="s">
        <v>51</v>
      </c>
      <c r="F158" s="1">
        <v>45427</v>
      </c>
      <c r="G158" s="1">
        <v>33192</v>
      </c>
      <c r="H158">
        <v>111439</v>
      </c>
      <c r="I158">
        <v>26205</v>
      </c>
      <c r="J158">
        <v>73</v>
      </c>
      <c r="K158">
        <v>84</v>
      </c>
      <c r="L158" t="s">
        <v>53</v>
      </c>
      <c r="M158">
        <v>103</v>
      </c>
      <c r="N158">
        <f>Table1[[#This Row],[Basic Salary]]+Table1[[#This Row],[Bonus]]</f>
        <v>137644</v>
      </c>
      <c r="O158" s="2">
        <f>Table1[[#This Row],[Bonus]]/Table1[[#This Row],[Basic Salary]]</f>
        <v>0.23515106919480613</v>
      </c>
      <c r="P158">
        <f ca="1">DATEDIF(Table1[[#This Row],[Date of Birth]],TODAY(),"Y")</f>
        <v>35</v>
      </c>
      <c r="Q158">
        <f ca="1">DATEDIF(Table1[[#This Row],[Joining Date]],TODAY(),"Y")</f>
        <v>2</v>
      </c>
      <c r="R158" t="str">
        <f ca="1">IF(YEAR(Table1[[#This Row],[Joining Date]])=YEAR(TODAY()),"Yes","No")</f>
        <v>No</v>
      </c>
      <c r="S158" t="str">
        <f ca="1">IF(Table1[[#This Row],[Experience]]&gt;5,"Yes","No")</f>
        <v>No</v>
      </c>
      <c r="T158" t="str">
        <f>TEXT(Table1[[#This Row],[Joining Date]],"mmmm")</f>
        <v>May</v>
      </c>
      <c r="U158" t="str">
        <f>TEXT(Table1[[#This Row],[Joining Date]],"yyyy")</f>
        <v>2024</v>
      </c>
      <c r="V158" s="5">
        <f ca="1">TODAY()-Table1[[#This Row],[Joining Date]]</f>
        <v>812</v>
      </c>
      <c r="W158" t="str">
        <f>LEFT(Table1[[#This Row],[Employee Name]],FIND(" ",Table1[[#This Row],[Employee Name]])-1)</f>
        <v>Pooja</v>
      </c>
      <c r="X158" t="str">
        <f>RIGHT(Table1[[#This Row],[Employee Name]],LEN(Table1[[#This Row],[Employee Name]])-FIND(" ",Table1[[#This Row],[Employee Name]]))</f>
        <v>Das</v>
      </c>
      <c r="Y158" t="str">
        <f>Table1[[#This Row],[Department]]&amp;"-"&amp;Table1[[#This Row],[Employee ID]]</f>
        <v>Sales-E01164</v>
      </c>
      <c r="Z158" t="str">
        <f>LEFT(Table1[[#This Row],[Department]],3)</f>
        <v>Sal</v>
      </c>
      <c r="AA158" t="str">
        <f>_xlfn.XLOOKUP(Table1[[#This Row],[Manager ID]],MANAGERS!A:A,MANAGERS!B:B)</f>
        <v>Manager_3</v>
      </c>
      <c r="AB158" t="str" cm="1">
        <f t="array" ref="AB158">_xlfn.XLOOKUP(Table1[[#This Row],[Manager ID]],Table2[[#All],[Manager ID]],Table2[[#All],[Department Head]])</f>
        <v>IT</v>
      </c>
      <c r="AC158" s="2">
        <f>_xlfn.XLOOKUP(Table1[[#This Row],[City]],L:L,O:O)</f>
        <v>0.23685887225230964</v>
      </c>
      <c r="AD158" t="str" cm="1">
        <f t="array" ref="AD158">_xlfn.IFS(Table1[[#This Row],[Performance Score]]&gt;=90,"Excellent",Table1[[#This Row],[Performance Score]]&gt;=75,"Good",Table1[[#This Row],[Performance Score]]&gt;=60,"Average",Table1[[#This Row],[Performance Score]]&lt;=60,"Need Improvement")</f>
        <v>Good</v>
      </c>
      <c r="AE158" t="str">
        <f>IF(AND(Table1[[#This Row],[Attendance %]]&gt;=80,(Table1[[#This Row],[Performance Score]]&gt;=80)),"Eligible","Not Eligible")</f>
        <v>Not Eligible</v>
      </c>
      <c r="AF158" t="str">
        <f>IF(Table1[[#This Row],[Performance Score]]&gt;=80,"High Performer","Low Performer")</f>
        <v>High Performer</v>
      </c>
      <c r="AG158" t="str" cm="1">
        <f t="array" aca="1" ref="AG158" ca="1">_xlfn.IFS(Table1[[#This Row],[Experience]]&lt;=3,"Junior",Table1[[#This Row],[Experience]]&lt;=7,"Mid Level",Table1[[#This Row],[Experience]]&gt;=7,"Senior")</f>
        <v>Junior</v>
      </c>
      <c r="AH158" t="str">
        <f>IF(Table1[[#This Row],[Attendance %]]&gt;75,"OK","Below 75")</f>
        <v>Below 75</v>
      </c>
      <c r="AI158" t="b">
        <f>ISBLANK(Table1[[#This Row],[Employee ID]])</f>
        <v>0</v>
      </c>
      <c r="AJ158" t="b">
        <f>ISNUMBER(Table1[[#This Row],[Total Salary  ]])</f>
        <v>1</v>
      </c>
      <c r="AK158" t="str">
        <f>IFERROR(_xlfn.XLOOKUP(Table1[[#This Row],[Manager ID]],MANAGERS!A:A,MANAGERS!B:B),"Not Found")</f>
        <v>Manager_3</v>
      </c>
    </row>
    <row r="159" spans="1:37" x14ac:dyDescent="0.2">
      <c r="A159" t="s">
        <v>337</v>
      </c>
      <c r="B159" t="s">
        <v>14</v>
      </c>
      <c r="C159" t="s">
        <v>21</v>
      </c>
      <c r="D159" t="s">
        <v>25</v>
      </c>
      <c r="E159" t="s">
        <v>30</v>
      </c>
      <c r="F159" s="1">
        <v>44702</v>
      </c>
      <c r="G159" s="1">
        <v>31746</v>
      </c>
      <c r="H159">
        <v>118747</v>
      </c>
      <c r="I159">
        <v>18865</v>
      </c>
      <c r="J159">
        <v>84</v>
      </c>
      <c r="K159">
        <v>44</v>
      </c>
      <c r="L159" t="s">
        <v>27</v>
      </c>
      <c r="M159">
        <v>120</v>
      </c>
      <c r="N159">
        <f>Table1[[#This Row],[Basic Salary]]+Table1[[#This Row],[Bonus]]</f>
        <v>137612</v>
      </c>
      <c r="O159" s="2">
        <f>Table1[[#This Row],[Bonus]]/Table1[[#This Row],[Basic Salary]]</f>
        <v>0.15886717138117173</v>
      </c>
      <c r="P159">
        <f ca="1">DATEDIF(Table1[[#This Row],[Date of Birth]],TODAY(),"Y")</f>
        <v>39</v>
      </c>
      <c r="Q159">
        <f ca="1">DATEDIF(Table1[[#This Row],[Joining Date]],TODAY(),"Y")</f>
        <v>4</v>
      </c>
      <c r="R159" t="str">
        <f ca="1">IF(YEAR(Table1[[#This Row],[Joining Date]])=YEAR(TODAY()),"Yes","No")</f>
        <v>No</v>
      </c>
      <c r="S159" t="str">
        <f ca="1">IF(Table1[[#This Row],[Experience]]&gt;5,"Yes","No")</f>
        <v>No</v>
      </c>
      <c r="T159" t="str">
        <f>TEXT(Table1[[#This Row],[Joining Date]],"mmmm")</f>
        <v>May</v>
      </c>
      <c r="U159" t="str">
        <f>TEXT(Table1[[#This Row],[Joining Date]],"yyyy")</f>
        <v>2022</v>
      </c>
      <c r="V159" s="5">
        <f ca="1">TODAY()-Table1[[#This Row],[Joining Date]]</f>
        <v>1537</v>
      </c>
      <c r="W159" t="str">
        <f>LEFT(Table1[[#This Row],[Employee Name]],FIND(" ",Table1[[#This Row],[Employee Name]])-1)</f>
        <v>Nisha</v>
      </c>
      <c r="X159" t="str">
        <f>RIGHT(Table1[[#This Row],[Employee Name]],LEN(Table1[[#This Row],[Employee Name]])-FIND(" ",Table1[[#This Row],[Employee Name]]))</f>
        <v>Kapoor</v>
      </c>
      <c r="Y159" t="str">
        <f>Table1[[#This Row],[Department]]&amp;"-"&amp;Table1[[#This Row],[Employee ID]]</f>
        <v>Finance-E00281</v>
      </c>
      <c r="Z159" t="str">
        <f>LEFT(Table1[[#This Row],[Department]],3)</f>
        <v>Fin</v>
      </c>
      <c r="AA159" t="str">
        <f>_xlfn.XLOOKUP(Table1[[#This Row],[Manager ID]],MANAGERS!A:A,MANAGERS!B:B)</f>
        <v>Manager_20</v>
      </c>
      <c r="AB159" t="str" cm="1">
        <f t="array" ref="AB159">_xlfn.XLOOKUP(Table1[[#This Row],[Manager ID]],Table2[[#All],[Manager ID]],Table2[[#All],[Department Head]])</f>
        <v>Operations</v>
      </c>
      <c r="AC159" s="2">
        <f>_xlfn.XLOOKUP(Table1[[#This Row],[City]],L:L,O:O)</f>
        <v>0.23674293405114402</v>
      </c>
      <c r="AD159" t="str" cm="1">
        <f t="array" ref="AD159">_xlfn.IFS(Table1[[#This Row],[Performance Score]]&gt;=90,"Excellent",Table1[[#This Row],[Performance Score]]&gt;=75,"Good",Table1[[#This Row],[Performance Score]]&gt;=60,"Average",Table1[[#This Row],[Performance Score]]&lt;=60,"Need Improvement")</f>
        <v>Need Improvement</v>
      </c>
      <c r="AE159" t="str">
        <f>IF(AND(Table1[[#This Row],[Attendance %]]&gt;=80,(Table1[[#This Row],[Performance Score]]&gt;=80)),"Eligible","Not Eligible")</f>
        <v>Not Eligible</v>
      </c>
      <c r="AF159" t="str">
        <f>IF(Table1[[#This Row],[Performance Score]]&gt;=80,"High Performer","Low Performer")</f>
        <v>Low Performer</v>
      </c>
      <c r="AG159" t="str" cm="1">
        <f t="array" aca="1" ref="AG159" ca="1">_xlfn.IFS(Table1[[#This Row],[Experience]]&lt;=3,"Junior",Table1[[#This Row],[Experience]]&lt;=7,"Mid Level",Table1[[#This Row],[Experience]]&gt;=7,"Senior")</f>
        <v>Mid Level</v>
      </c>
      <c r="AH159" t="str">
        <f>IF(Table1[[#This Row],[Attendance %]]&gt;75,"OK","Below 75")</f>
        <v>OK</v>
      </c>
      <c r="AI159" t="b">
        <f>ISBLANK(Table1[[#This Row],[Employee ID]])</f>
        <v>0</v>
      </c>
      <c r="AJ159" t="b">
        <f>ISNUMBER(Table1[[#This Row],[Total Salary  ]])</f>
        <v>1</v>
      </c>
      <c r="AK159" t="str">
        <f>IFERROR(_xlfn.XLOOKUP(Table1[[#This Row],[Manager ID]],MANAGERS!A:A,MANAGERS!B:B),"Not Found")</f>
        <v>Manager_20</v>
      </c>
    </row>
    <row r="160" spans="1:37" x14ac:dyDescent="0.2">
      <c r="A160" t="s">
        <v>3154</v>
      </c>
      <c r="B160" t="s">
        <v>129</v>
      </c>
      <c r="C160" t="s">
        <v>15</v>
      </c>
      <c r="D160" t="s">
        <v>81</v>
      </c>
      <c r="E160" t="s">
        <v>51</v>
      </c>
      <c r="F160" s="1">
        <v>42948</v>
      </c>
      <c r="G160" s="1">
        <v>31500</v>
      </c>
      <c r="H160">
        <v>111776</v>
      </c>
      <c r="I160">
        <v>25779</v>
      </c>
      <c r="J160">
        <v>100</v>
      </c>
      <c r="K160">
        <v>99</v>
      </c>
      <c r="L160" t="s">
        <v>18</v>
      </c>
      <c r="M160">
        <v>112</v>
      </c>
      <c r="N160">
        <f>Table1[[#This Row],[Basic Salary]]+Table1[[#This Row],[Bonus]]</f>
        <v>137555</v>
      </c>
      <c r="O160" s="2">
        <f>Table1[[#This Row],[Bonus]]/Table1[[#This Row],[Basic Salary]]</f>
        <v>0.23063090466647582</v>
      </c>
      <c r="P160">
        <f ca="1">DATEDIF(Table1[[#This Row],[Date of Birth]],TODAY(),"Y")</f>
        <v>40</v>
      </c>
      <c r="Q160">
        <f ca="1">DATEDIF(Table1[[#This Row],[Joining Date]],TODAY(),"Y")</f>
        <v>9</v>
      </c>
      <c r="R160" t="str">
        <f ca="1">IF(YEAR(Table1[[#This Row],[Joining Date]])=YEAR(TODAY()),"Yes","No")</f>
        <v>No</v>
      </c>
      <c r="S160" t="str">
        <f ca="1">IF(Table1[[#This Row],[Experience]]&gt;5,"Yes","No")</f>
        <v>Yes</v>
      </c>
      <c r="T160" t="str">
        <f>TEXT(Table1[[#This Row],[Joining Date]],"mmmm")</f>
        <v>August</v>
      </c>
      <c r="U160" t="str">
        <f>TEXT(Table1[[#This Row],[Joining Date]],"yyyy")</f>
        <v>2017</v>
      </c>
      <c r="V160" s="5">
        <f ca="1">TODAY()-Table1[[#This Row],[Joining Date]]</f>
        <v>3291</v>
      </c>
      <c r="W160" t="str">
        <f>LEFT(Table1[[#This Row],[Employee Name]],FIND(" ",Table1[[#This Row],[Employee Name]])-1)</f>
        <v>Aarav</v>
      </c>
      <c r="X160" t="str">
        <f>RIGHT(Table1[[#This Row],[Employee Name]],LEN(Table1[[#This Row],[Employee Name]])-FIND(" ",Table1[[#This Row],[Employee Name]]))</f>
        <v>Sharma</v>
      </c>
      <c r="Y160" t="str">
        <f>Table1[[#This Row],[Department]]&amp;"-"&amp;Table1[[#This Row],[Employee ID]]</f>
        <v>Sales-E03098</v>
      </c>
      <c r="Z160" t="str">
        <f>LEFT(Table1[[#This Row],[Department]],3)</f>
        <v>Sal</v>
      </c>
      <c r="AA160" t="str">
        <f>_xlfn.XLOOKUP(Table1[[#This Row],[Manager ID]],MANAGERS!A:A,MANAGERS!B:B)</f>
        <v>Manager_12</v>
      </c>
      <c r="AB160" t="str" cm="1">
        <f t="array" ref="AB160">_xlfn.XLOOKUP(Table1[[#This Row],[Manager ID]],Table2[[#All],[Manager ID]],Table2[[#All],[Department Head]])</f>
        <v>Marketing</v>
      </c>
      <c r="AC160" s="2">
        <f>_xlfn.XLOOKUP(Table1[[#This Row],[City]],L:L,O:O)</f>
        <v>0.21356479274849693</v>
      </c>
      <c r="AD160" t="str" cm="1">
        <f t="array" ref="AD160">_xlfn.IFS(Table1[[#This Row],[Performance Score]]&gt;=90,"Excellent",Table1[[#This Row],[Performance Score]]&gt;=75,"Good",Table1[[#This Row],[Performance Score]]&gt;=60,"Average",Table1[[#This Row],[Performance Score]]&lt;=60,"Need Improvement")</f>
        <v>Excellent</v>
      </c>
      <c r="AE160" t="str">
        <f>IF(AND(Table1[[#This Row],[Attendance %]]&gt;=80,(Table1[[#This Row],[Performance Score]]&gt;=80)),"Eligible","Not Eligible")</f>
        <v>Eligible</v>
      </c>
      <c r="AF160" t="str">
        <f>IF(Table1[[#This Row],[Performance Score]]&gt;=80,"High Performer","Low Performer")</f>
        <v>High Performer</v>
      </c>
      <c r="AG160" t="str" cm="1">
        <f t="array" aca="1" ref="AG160" ca="1">_xlfn.IFS(Table1[[#This Row],[Experience]]&lt;=3,"Junior",Table1[[#This Row],[Experience]]&lt;=7,"Mid Level",Table1[[#This Row],[Experience]]&gt;=7,"Senior")</f>
        <v>Senior</v>
      </c>
      <c r="AH160" t="str">
        <f>IF(Table1[[#This Row],[Attendance %]]&gt;75,"OK","Below 75")</f>
        <v>OK</v>
      </c>
      <c r="AI160" t="b">
        <f>ISBLANK(Table1[[#This Row],[Employee ID]])</f>
        <v>0</v>
      </c>
      <c r="AJ160" t="b">
        <f>ISNUMBER(Table1[[#This Row],[Total Salary  ]])</f>
        <v>1</v>
      </c>
      <c r="AK160" t="str">
        <f>IFERROR(_xlfn.XLOOKUP(Table1[[#This Row],[Manager ID]],MANAGERS!A:A,MANAGERS!B:B),"Not Found")</f>
        <v>Manager_12</v>
      </c>
    </row>
    <row r="161" spans="1:37" x14ac:dyDescent="0.2">
      <c r="A161" t="s">
        <v>904</v>
      </c>
      <c r="B161" t="s">
        <v>39</v>
      </c>
      <c r="C161" t="s">
        <v>15</v>
      </c>
      <c r="D161" t="s">
        <v>40</v>
      </c>
      <c r="E161" t="s">
        <v>22</v>
      </c>
      <c r="F161" s="1">
        <v>43615</v>
      </c>
      <c r="G161" s="1">
        <v>29828</v>
      </c>
      <c r="H161">
        <v>111530</v>
      </c>
      <c r="I161">
        <v>26019</v>
      </c>
      <c r="J161">
        <v>69</v>
      </c>
      <c r="K161">
        <v>97</v>
      </c>
      <c r="L161" t="s">
        <v>23</v>
      </c>
      <c r="M161">
        <v>102</v>
      </c>
      <c r="N161">
        <f>Table1[[#This Row],[Basic Salary]]+Table1[[#This Row],[Bonus]]</f>
        <v>137549</v>
      </c>
      <c r="O161" s="2">
        <f>Table1[[#This Row],[Bonus]]/Table1[[#This Row],[Basic Salary]]</f>
        <v>0.23329149107863356</v>
      </c>
      <c r="P161">
        <f ca="1">DATEDIF(Table1[[#This Row],[Date of Birth]],TODAY(),"Y")</f>
        <v>44</v>
      </c>
      <c r="Q161">
        <f ca="1">DATEDIF(Table1[[#This Row],[Joining Date]],TODAY(),"Y")</f>
        <v>7</v>
      </c>
      <c r="R161" t="str">
        <f ca="1">IF(YEAR(Table1[[#This Row],[Joining Date]])=YEAR(TODAY()),"Yes","No")</f>
        <v>No</v>
      </c>
      <c r="S161" t="str">
        <f ca="1">IF(Table1[[#This Row],[Experience]]&gt;5,"Yes","No")</f>
        <v>Yes</v>
      </c>
      <c r="T161" t="str">
        <f>TEXT(Table1[[#This Row],[Joining Date]],"mmmm")</f>
        <v>May</v>
      </c>
      <c r="U161" t="str">
        <f>TEXT(Table1[[#This Row],[Joining Date]],"yyyy")</f>
        <v>2019</v>
      </c>
      <c r="V161" s="5">
        <f ca="1">TODAY()-Table1[[#This Row],[Joining Date]]</f>
        <v>2624</v>
      </c>
      <c r="W161" t="str">
        <f>LEFT(Table1[[#This Row],[Employee Name]],FIND(" ",Table1[[#This Row],[Employee Name]])-1)</f>
        <v>Karan</v>
      </c>
      <c r="X161" t="str">
        <f>RIGHT(Table1[[#This Row],[Employee Name]],LEN(Table1[[#This Row],[Employee Name]])-FIND(" ",Table1[[#This Row],[Employee Name]]))</f>
        <v>Malhotra</v>
      </c>
      <c r="Y161" t="str">
        <f>Table1[[#This Row],[Department]]&amp;"-"&amp;Table1[[#This Row],[Employee ID]]</f>
        <v>IT-E00848</v>
      </c>
      <c r="Z161" t="str">
        <f>LEFT(Table1[[#This Row],[Department]],3)</f>
        <v>IT</v>
      </c>
      <c r="AA161" t="str">
        <f>_xlfn.XLOOKUP(Table1[[#This Row],[Manager ID]],MANAGERS!A:A,MANAGERS!B:B)</f>
        <v>Manager_2</v>
      </c>
      <c r="AB161" t="str" cm="1">
        <f t="array" ref="AB161">_xlfn.XLOOKUP(Table1[[#This Row],[Manager ID]],Table2[[#All],[Manager ID]],Table2[[#All],[Department Head]])</f>
        <v>Sales</v>
      </c>
      <c r="AC161" s="2">
        <f>_xlfn.XLOOKUP(Table1[[#This Row],[City]],L:L,O:O)</f>
        <v>0.23486488519629886</v>
      </c>
      <c r="AD161" t="str" cm="1">
        <f t="array" ref="AD161">_xlfn.IFS(Table1[[#This Row],[Performance Score]]&gt;=90,"Excellent",Table1[[#This Row],[Performance Score]]&gt;=75,"Good",Table1[[#This Row],[Performance Score]]&gt;=60,"Average",Table1[[#This Row],[Performance Score]]&lt;=60,"Need Improvement")</f>
        <v>Excellent</v>
      </c>
      <c r="AE161" t="str">
        <f>IF(AND(Table1[[#This Row],[Attendance %]]&gt;=80,(Table1[[#This Row],[Performance Score]]&gt;=80)),"Eligible","Not Eligible")</f>
        <v>Not Eligible</v>
      </c>
      <c r="AF161" t="str">
        <f>IF(Table1[[#This Row],[Performance Score]]&gt;=80,"High Performer","Low Performer")</f>
        <v>High Performer</v>
      </c>
      <c r="AG161" t="str" cm="1">
        <f t="array" aca="1" ref="AG161" ca="1">_xlfn.IFS(Table1[[#This Row],[Experience]]&lt;=3,"Junior",Table1[[#This Row],[Experience]]&lt;=7,"Mid Level",Table1[[#This Row],[Experience]]&gt;=7,"Senior")</f>
        <v>Mid Level</v>
      </c>
      <c r="AH161" t="str">
        <f>IF(Table1[[#This Row],[Attendance %]]&gt;75,"OK","Below 75")</f>
        <v>Below 75</v>
      </c>
      <c r="AI161" t="b">
        <f>ISBLANK(Table1[[#This Row],[Employee ID]])</f>
        <v>0</v>
      </c>
      <c r="AJ161" t="b">
        <f>ISNUMBER(Table1[[#This Row],[Total Salary  ]])</f>
        <v>1</v>
      </c>
      <c r="AK161" t="str">
        <f>IFERROR(_xlfn.XLOOKUP(Table1[[#This Row],[Manager ID]],MANAGERS!A:A,MANAGERS!B:B),"Not Found")</f>
        <v>Manager_2</v>
      </c>
    </row>
    <row r="162" spans="1:37" x14ac:dyDescent="0.2">
      <c r="A162" t="s">
        <v>1820</v>
      </c>
      <c r="B162" t="s">
        <v>29</v>
      </c>
      <c r="C162" t="s">
        <v>21</v>
      </c>
      <c r="D162" t="s">
        <v>43</v>
      </c>
      <c r="E162" t="s">
        <v>65</v>
      </c>
      <c r="F162" s="1">
        <v>44580</v>
      </c>
      <c r="G162" s="1">
        <v>35806</v>
      </c>
      <c r="H162">
        <v>112796</v>
      </c>
      <c r="I162">
        <v>24712</v>
      </c>
      <c r="J162">
        <v>96</v>
      </c>
      <c r="K162">
        <v>76</v>
      </c>
      <c r="L162" t="s">
        <v>31</v>
      </c>
      <c r="M162">
        <v>104</v>
      </c>
      <c r="N162">
        <f>Table1[[#This Row],[Basic Salary]]+Table1[[#This Row],[Bonus]]</f>
        <v>137508</v>
      </c>
      <c r="O162" s="2">
        <f>Table1[[#This Row],[Bonus]]/Table1[[#This Row],[Basic Salary]]</f>
        <v>0.21908578318380084</v>
      </c>
      <c r="P162">
        <f ca="1">DATEDIF(Table1[[#This Row],[Date of Birth]],TODAY(),"Y")</f>
        <v>28</v>
      </c>
      <c r="Q162">
        <f ca="1">DATEDIF(Table1[[#This Row],[Joining Date]],TODAY(),"Y")</f>
        <v>4</v>
      </c>
      <c r="R162" t="str">
        <f ca="1">IF(YEAR(Table1[[#This Row],[Joining Date]])=YEAR(TODAY()),"Yes","No")</f>
        <v>No</v>
      </c>
      <c r="S162" t="str">
        <f ca="1">IF(Table1[[#This Row],[Experience]]&gt;5,"Yes","No")</f>
        <v>No</v>
      </c>
      <c r="T162" t="str">
        <f>TEXT(Table1[[#This Row],[Joining Date]],"mmmm")</f>
        <v>January</v>
      </c>
      <c r="U162" t="str">
        <f>TEXT(Table1[[#This Row],[Joining Date]],"yyyy")</f>
        <v>2022</v>
      </c>
      <c r="V162" s="5">
        <f ca="1">TODAY()-Table1[[#This Row],[Joining Date]]</f>
        <v>1659</v>
      </c>
      <c r="W162" t="str">
        <f>LEFT(Table1[[#This Row],[Employee Name]],FIND(" ",Table1[[#This Row],[Employee Name]])-1)</f>
        <v>Vikram</v>
      </c>
      <c r="X162" t="str">
        <f>RIGHT(Table1[[#This Row],[Employee Name]],LEN(Table1[[#This Row],[Employee Name]])-FIND(" ",Table1[[#This Row],[Employee Name]]))</f>
        <v>Singh</v>
      </c>
      <c r="Y162" t="str">
        <f>Table1[[#This Row],[Department]]&amp;"-"&amp;Table1[[#This Row],[Employee ID]]</f>
        <v>Operations-E01764</v>
      </c>
      <c r="Z162" t="str">
        <f>LEFT(Table1[[#This Row],[Department]],3)</f>
        <v>Ope</v>
      </c>
      <c r="AA162" t="str">
        <f>_xlfn.XLOOKUP(Table1[[#This Row],[Manager ID]],MANAGERS!A:A,MANAGERS!B:B)</f>
        <v>Manager_4</v>
      </c>
      <c r="AB162" t="str" cm="1">
        <f t="array" ref="AB162">_xlfn.XLOOKUP(Table1[[#This Row],[Manager ID]],Table2[[#All],[Manager ID]],Table2[[#All],[Department Head]])</f>
        <v>Finance</v>
      </c>
      <c r="AC162" s="2">
        <f>_xlfn.XLOOKUP(Table1[[#This Row],[City]],L:L,O:O)</f>
        <v>0.241864189087755</v>
      </c>
      <c r="AD162" t="str" cm="1">
        <f t="array" ref="AD162">_xlfn.IFS(Table1[[#This Row],[Performance Score]]&gt;=90,"Excellent",Table1[[#This Row],[Performance Score]]&gt;=75,"Good",Table1[[#This Row],[Performance Score]]&gt;=60,"Average",Table1[[#This Row],[Performance Score]]&lt;=60,"Need Improvement")</f>
        <v>Good</v>
      </c>
      <c r="AE162" t="str">
        <f>IF(AND(Table1[[#This Row],[Attendance %]]&gt;=80,(Table1[[#This Row],[Performance Score]]&gt;=80)),"Eligible","Not Eligible")</f>
        <v>Not Eligible</v>
      </c>
      <c r="AF162" t="str">
        <f>IF(Table1[[#This Row],[Performance Score]]&gt;=80,"High Performer","Low Performer")</f>
        <v>Low Performer</v>
      </c>
      <c r="AG162" t="str" cm="1">
        <f t="array" aca="1" ref="AG162" ca="1">_xlfn.IFS(Table1[[#This Row],[Experience]]&lt;=3,"Junior",Table1[[#This Row],[Experience]]&lt;=7,"Mid Level",Table1[[#This Row],[Experience]]&gt;=7,"Senior")</f>
        <v>Mid Level</v>
      </c>
      <c r="AH162" t="str">
        <f>IF(Table1[[#This Row],[Attendance %]]&gt;75,"OK","Below 75")</f>
        <v>OK</v>
      </c>
      <c r="AI162" t="b">
        <f>ISBLANK(Table1[[#This Row],[Employee ID]])</f>
        <v>0</v>
      </c>
      <c r="AJ162" t="b">
        <f>ISNUMBER(Table1[[#This Row],[Total Salary  ]])</f>
        <v>1</v>
      </c>
      <c r="AK162" t="str">
        <f>IFERROR(_xlfn.XLOOKUP(Table1[[#This Row],[Manager ID]],MANAGERS!A:A,MANAGERS!B:B),"Not Found")</f>
        <v>Manager_4</v>
      </c>
    </row>
    <row r="163" spans="1:37" x14ac:dyDescent="0.2">
      <c r="A163" t="s">
        <v>2786</v>
      </c>
      <c r="B163" t="s">
        <v>93</v>
      </c>
      <c r="C163" t="s">
        <v>15</v>
      </c>
      <c r="D163" t="s">
        <v>43</v>
      </c>
      <c r="E163" t="s">
        <v>26</v>
      </c>
      <c r="F163" s="1">
        <v>45586</v>
      </c>
      <c r="G163" s="1">
        <v>34713</v>
      </c>
      <c r="H163">
        <v>109807</v>
      </c>
      <c r="I163">
        <v>27655</v>
      </c>
      <c r="J163">
        <v>81</v>
      </c>
      <c r="K163">
        <v>98</v>
      </c>
      <c r="L163" t="s">
        <v>18</v>
      </c>
      <c r="M163">
        <v>101</v>
      </c>
      <c r="N163">
        <f>Table1[[#This Row],[Basic Salary]]+Table1[[#This Row],[Bonus]]</f>
        <v>137462</v>
      </c>
      <c r="O163" s="2">
        <f>Table1[[#This Row],[Bonus]]/Table1[[#This Row],[Basic Salary]]</f>
        <v>0.25185097489231106</v>
      </c>
      <c r="P163">
        <f ca="1">DATEDIF(Table1[[#This Row],[Date of Birth]],TODAY(),"Y")</f>
        <v>31</v>
      </c>
      <c r="Q163">
        <f ca="1">DATEDIF(Table1[[#This Row],[Joining Date]],TODAY(),"Y")</f>
        <v>1</v>
      </c>
      <c r="R163" t="str">
        <f ca="1">IF(YEAR(Table1[[#This Row],[Joining Date]])=YEAR(TODAY()),"Yes","No")</f>
        <v>No</v>
      </c>
      <c r="S163" t="str">
        <f ca="1">IF(Table1[[#This Row],[Experience]]&gt;5,"Yes","No")</f>
        <v>No</v>
      </c>
      <c r="T163" t="str">
        <f>TEXT(Table1[[#This Row],[Joining Date]],"mmmm")</f>
        <v>October</v>
      </c>
      <c r="U163" t="str">
        <f>TEXT(Table1[[#This Row],[Joining Date]],"yyyy")</f>
        <v>2024</v>
      </c>
      <c r="V163" s="5">
        <f ca="1">TODAY()-Table1[[#This Row],[Joining Date]]</f>
        <v>653</v>
      </c>
      <c r="W163" t="str">
        <f>LEFT(Table1[[#This Row],[Employee Name]],FIND(" ",Table1[[#This Row],[Employee Name]])-1)</f>
        <v>Priya</v>
      </c>
      <c r="X163" t="str">
        <f>RIGHT(Table1[[#This Row],[Employee Name]],LEN(Table1[[#This Row],[Employee Name]])-FIND(" ",Table1[[#This Row],[Employee Name]]))</f>
        <v>Reddy</v>
      </c>
      <c r="Y163" t="str">
        <f>Table1[[#This Row],[Department]]&amp;"-"&amp;Table1[[#This Row],[Employee ID]]</f>
        <v>Operations-E02730</v>
      </c>
      <c r="Z163" t="str">
        <f>LEFT(Table1[[#This Row],[Department]],3)</f>
        <v>Ope</v>
      </c>
      <c r="AA163" t="str">
        <f>_xlfn.XLOOKUP(Table1[[#This Row],[Manager ID]],MANAGERS!A:A,MANAGERS!B:B)</f>
        <v>Manager_1</v>
      </c>
      <c r="AB163" t="str" cm="1">
        <f t="array" ref="AB163">_xlfn.XLOOKUP(Table1[[#This Row],[Manager ID]],Table2[[#All],[Manager ID]],Table2[[#All],[Department Head]])</f>
        <v>Support</v>
      </c>
      <c r="AC163" s="2">
        <f>_xlfn.XLOOKUP(Table1[[#This Row],[City]],L:L,O:O)</f>
        <v>0.21356479274849693</v>
      </c>
      <c r="AD163" t="str" cm="1">
        <f t="array" ref="AD163">_xlfn.IFS(Table1[[#This Row],[Performance Score]]&gt;=90,"Excellent",Table1[[#This Row],[Performance Score]]&gt;=75,"Good",Table1[[#This Row],[Performance Score]]&gt;=60,"Average",Table1[[#This Row],[Performance Score]]&lt;=60,"Need Improvement")</f>
        <v>Excellent</v>
      </c>
      <c r="AE163" t="str">
        <f>IF(AND(Table1[[#This Row],[Attendance %]]&gt;=80,(Table1[[#This Row],[Performance Score]]&gt;=80)),"Eligible","Not Eligible")</f>
        <v>Eligible</v>
      </c>
      <c r="AF163" t="str">
        <f>IF(Table1[[#This Row],[Performance Score]]&gt;=80,"High Performer","Low Performer")</f>
        <v>High Performer</v>
      </c>
      <c r="AG163" t="str" cm="1">
        <f t="array" aca="1" ref="AG163" ca="1">_xlfn.IFS(Table1[[#This Row],[Experience]]&lt;=3,"Junior",Table1[[#This Row],[Experience]]&lt;=7,"Mid Level",Table1[[#This Row],[Experience]]&gt;=7,"Senior")</f>
        <v>Junior</v>
      </c>
      <c r="AH163" t="str">
        <f>IF(Table1[[#This Row],[Attendance %]]&gt;75,"OK","Below 75")</f>
        <v>OK</v>
      </c>
      <c r="AI163" t="b">
        <f>ISBLANK(Table1[[#This Row],[Employee ID]])</f>
        <v>0</v>
      </c>
      <c r="AJ163" t="b">
        <f>ISNUMBER(Table1[[#This Row],[Total Salary  ]])</f>
        <v>1</v>
      </c>
      <c r="AK163" t="str">
        <f>IFERROR(_xlfn.XLOOKUP(Table1[[#This Row],[Manager ID]],MANAGERS!A:A,MANAGERS!B:B),"Not Found")</f>
        <v>Manager_1</v>
      </c>
    </row>
    <row r="164" spans="1:37" x14ac:dyDescent="0.2">
      <c r="A164" t="s">
        <v>958</v>
      </c>
      <c r="B164" t="s">
        <v>75</v>
      </c>
      <c r="C164" t="s">
        <v>21</v>
      </c>
      <c r="D164" t="s">
        <v>43</v>
      </c>
      <c r="E164" t="s">
        <v>51</v>
      </c>
      <c r="F164" s="1">
        <v>42419</v>
      </c>
      <c r="G164" s="1">
        <v>34785</v>
      </c>
      <c r="H164">
        <v>110317</v>
      </c>
      <c r="I164">
        <v>27143</v>
      </c>
      <c r="J164">
        <v>61</v>
      </c>
      <c r="K164">
        <v>69</v>
      </c>
      <c r="L164" t="s">
        <v>23</v>
      </c>
      <c r="M164">
        <v>111</v>
      </c>
      <c r="N164">
        <f>Table1[[#This Row],[Basic Salary]]+Table1[[#This Row],[Bonus]]</f>
        <v>137460</v>
      </c>
      <c r="O164" s="2">
        <f>Table1[[#This Row],[Bonus]]/Table1[[#This Row],[Basic Salary]]</f>
        <v>0.2460454870962771</v>
      </c>
      <c r="P164">
        <f ca="1">DATEDIF(Table1[[#This Row],[Date of Birth]],TODAY(),"Y")</f>
        <v>31</v>
      </c>
      <c r="Q164">
        <f ca="1">DATEDIF(Table1[[#This Row],[Joining Date]],TODAY(),"Y")</f>
        <v>10</v>
      </c>
      <c r="R164" t="str">
        <f ca="1">IF(YEAR(Table1[[#This Row],[Joining Date]])=YEAR(TODAY()),"Yes","No")</f>
        <v>No</v>
      </c>
      <c r="S164" t="str">
        <f ca="1">IF(Table1[[#This Row],[Experience]]&gt;5,"Yes","No")</f>
        <v>Yes</v>
      </c>
      <c r="T164" t="str">
        <f>TEXT(Table1[[#This Row],[Joining Date]],"mmmm")</f>
        <v>February</v>
      </c>
      <c r="U164" t="str">
        <f>TEXT(Table1[[#This Row],[Joining Date]],"yyyy")</f>
        <v>2016</v>
      </c>
      <c r="V164" s="5">
        <f ca="1">TODAY()-Table1[[#This Row],[Joining Date]]</f>
        <v>3820</v>
      </c>
      <c r="W164" t="str">
        <f>LEFT(Table1[[#This Row],[Employee Name]],FIND(" ",Table1[[#This Row],[Employee Name]])-1)</f>
        <v>Ishita</v>
      </c>
      <c r="X164" t="str">
        <f>RIGHT(Table1[[#This Row],[Employee Name]],LEN(Table1[[#This Row],[Employee Name]])-FIND(" ",Table1[[#This Row],[Employee Name]]))</f>
        <v>Roy</v>
      </c>
      <c r="Y164" t="str">
        <f>Table1[[#This Row],[Department]]&amp;"-"&amp;Table1[[#This Row],[Employee ID]]</f>
        <v>Operations-E00902</v>
      </c>
      <c r="Z164" t="str">
        <f>LEFT(Table1[[#This Row],[Department]],3)</f>
        <v>Ope</v>
      </c>
      <c r="AA164" t="str">
        <f>_xlfn.XLOOKUP(Table1[[#This Row],[Manager ID]],MANAGERS!A:A,MANAGERS!B:B)</f>
        <v>Manager_11</v>
      </c>
      <c r="AB164" t="str" cm="1">
        <f t="array" ref="AB164">_xlfn.XLOOKUP(Table1[[#This Row],[Manager ID]],Table2[[#All],[Manager ID]],Table2[[#All],[Department Head]])</f>
        <v>Marketing</v>
      </c>
      <c r="AC164" s="2">
        <f>_xlfn.XLOOKUP(Table1[[#This Row],[City]],L:L,O:O)</f>
        <v>0.23486488519629886</v>
      </c>
      <c r="AD164" t="str" cm="1">
        <f t="array" ref="AD164">_xlfn.IFS(Table1[[#This Row],[Performance Score]]&gt;=90,"Excellent",Table1[[#This Row],[Performance Score]]&gt;=75,"Good",Table1[[#This Row],[Performance Score]]&gt;=60,"Average",Table1[[#This Row],[Performance Score]]&lt;=60,"Need Improvement")</f>
        <v>Average</v>
      </c>
      <c r="AE164" t="str">
        <f>IF(AND(Table1[[#This Row],[Attendance %]]&gt;=80,(Table1[[#This Row],[Performance Score]]&gt;=80)),"Eligible","Not Eligible")</f>
        <v>Not Eligible</v>
      </c>
      <c r="AF164" t="str">
        <f>IF(Table1[[#This Row],[Performance Score]]&gt;=80,"High Performer","Low Performer")</f>
        <v>Low Performer</v>
      </c>
      <c r="AG164" t="str" cm="1">
        <f t="array" aca="1" ref="AG164" ca="1">_xlfn.IFS(Table1[[#This Row],[Experience]]&lt;=3,"Junior",Table1[[#This Row],[Experience]]&lt;=7,"Mid Level",Table1[[#This Row],[Experience]]&gt;=7,"Senior")</f>
        <v>Senior</v>
      </c>
      <c r="AH164" t="str">
        <f>IF(Table1[[#This Row],[Attendance %]]&gt;75,"OK","Below 75")</f>
        <v>Below 75</v>
      </c>
      <c r="AI164" t="b">
        <f>ISBLANK(Table1[[#This Row],[Employee ID]])</f>
        <v>0</v>
      </c>
      <c r="AJ164" t="b">
        <f>ISNUMBER(Table1[[#This Row],[Total Salary  ]])</f>
        <v>1</v>
      </c>
      <c r="AK164" t="str">
        <f>IFERROR(_xlfn.XLOOKUP(Table1[[#This Row],[Manager ID]],MANAGERS!A:A,MANAGERS!B:B),"Not Found")</f>
        <v>Manager_11</v>
      </c>
    </row>
    <row r="165" spans="1:37" x14ac:dyDescent="0.2">
      <c r="A165" t="s">
        <v>3513</v>
      </c>
      <c r="B165" t="s">
        <v>89</v>
      </c>
      <c r="C165" t="s">
        <v>21</v>
      </c>
      <c r="D165" t="s">
        <v>33</v>
      </c>
      <c r="E165" t="s">
        <v>26</v>
      </c>
      <c r="F165" s="1">
        <v>44767</v>
      </c>
      <c r="G165" s="1">
        <v>40572</v>
      </c>
      <c r="H165">
        <v>110714</v>
      </c>
      <c r="I165">
        <v>26745</v>
      </c>
      <c r="J165">
        <v>81</v>
      </c>
      <c r="K165">
        <v>80</v>
      </c>
      <c r="L165" t="s">
        <v>37</v>
      </c>
      <c r="M165">
        <v>120</v>
      </c>
      <c r="N165">
        <f>Table1[[#This Row],[Basic Salary]]+Table1[[#This Row],[Bonus]]</f>
        <v>137459</v>
      </c>
      <c r="O165" s="2">
        <f>Table1[[#This Row],[Bonus]]/Table1[[#This Row],[Basic Salary]]</f>
        <v>0.241568365337717</v>
      </c>
      <c r="P165">
        <f ca="1">DATEDIF(Table1[[#This Row],[Date of Birth]],TODAY(),"Y")</f>
        <v>15</v>
      </c>
      <c r="Q165">
        <f ca="1">DATEDIF(Table1[[#This Row],[Joining Date]],TODAY(),"Y")</f>
        <v>4</v>
      </c>
      <c r="R165" t="str">
        <f ca="1">IF(YEAR(Table1[[#This Row],[Joining Date]])=YEAR(TODAY()),"Yes","No")</f>
        <v>No</v>
      </c>
      <c r="S165" t="str">
        <f ca="1">IF(Table1[[#This Row],[Experience]]&gt;5,"Yes","No")</f>
        <v>No</v>
      </c>
      <c r="T165" t="str">
        <f>TEXT(Table1[[#This Row],[Joining Date]],"mmmm")</f>
        <v>July</v>
      </c>
      <c r="U165" t="str">
        <f>TEXT(Table1[[#This Row],[Joining Date]],"yyyy")</f>
        <v>2022</v>
      </c>
      <c r="V165" s="5">
        <f ca="1">TODAY()-Table1[[#This Row],[Joining Date]]</f>
        <v>1472</v>
      </c>
      <c r="W165" t="str">
        <f>LEFT(Table1[[#This Row],[Employee Name]],FIND(" ",Table1[[#This Row],[Employee Name]])-1)</f>
        <v>Tarun</v>
      </c>
      <c r="X165" t="str">
        <f>RIGHT(Table1[[#This Row],[Employee Name]],LEN(Table1[[#This Row],[Employee Name]])-FIND(" ",Table1[[#This Row],[Employee Name]]))</f>
        <v>Verma</v>
      </c>
      <c r="Y165" t="str">
        <f>Table1[[#This Row],[Department]]&amp;"-"&amp;Table1[[#This Row],[Employee ID]]</f>
        <v>Marketing-E03457</v>
      </c>
      <c r="Z165" t="str">
        <f>LEFT(Table1[[#This Row],[Department]],3)</f>
        <v>Mar</v>
      </c>
      <c r="AA165" t="str">
        <f>_xlfn.XLOOKUP(Table1[[#This Row],[Manager ID]],MANAGERS!A:A,MANAGERS!B:B)</f>
        <v>Manager_20</v>
      </c>
      <c r="AB165" t="str" cm="1">
        <f t="array" ref="AB165">_xlfn.XLOOKUP(Table1[[#This Row],[Manager ID]],Table2[[#All],[Manager ID]],Table2[[#All],[Department Head]])</f>
        <v>Operations</v>
      </c>
      <c r="AC165" s="2">
        <f>_xlfn.XLOOKUP(Table1[[#This Row],[City]],L:L,O:O)</f>
        <v>0.24036902712549932</v>
      </c>
      <c r="AD165" t="str" cm="1">
        <f t="array" ref="AD165">_xlfn.IFS(Table1[[#This Row],[Performance Score]]&gt;=90,"Excellent",Table1[[#This Row],[Performance Score]]&gt;=75,"Good",Table1[[#This Row],[Performance Score]]&gt;=60,"Average",Table1[[#This Row],[Performance Score]]&lt;=60,"Need Improvement")</f>
        <v>Good</v>
      </c>
      <c r="AE165" t="str">
        <f>IF(AND(Table1[[#This Row],[Attendance %]]&gt;=80,(Table1[[#This Row],[Performance Score]]&gt;=80)),"Eligible","Not Eligible")</f>
        <v>Eligible</v>
      </c>
      <c r="AF165" t="str">
        <f>IF(Table1[[#This Row],[Performance Score]]&gt;=80,"High Performer","Low Performer")</f>
        <v>High Performer</v>
      </c>
      <c r="AG165" t="str" cm="1">
        <f t="array" aca="1" ref="AG165" ca="1">_xlfn.IFS(Table1[[#This Row],[Experience]]&lt;=3,"Junior",Table1[[#This Row],[Experience]]&lt;=7,"Mid Level",Table1[[#This Row],[Experience]]&gt;=7,"Senior")</f>
        <v>Mid Level</v>
      </c>
      <c r="AH165" t="str">
        <f>IF(Table1[[#This Row],[Attendance %]]&gt;75,"OK","Below 75")</f>
        <v>OK</v>
      </c>
      <c r="AI165" t="b">
        <f>ISBLANK(Table1[[#This Row],[Employee ID]])</f>
        <v>0</v>
      </c>
      <c r="AJ165" t="b">
        <f>ISNUMBER(Table1[[#This Row],[Total Salary  ]])</f>
        <v>1</v>
      </c>
      <c r="AK165" t="str">
        <f>IFERROR(_xlfn.XLOOKUP(Table1[[#This Row],[Manager ID]],MANAGERS!A:A,MANAGERS!B:B),"Not Found")</f>
        <v>Manager_20</v>
      </c>
    </row>
    <row r="166" spans="1:37" x14ac:dyDescent="0.2">
      <c r="A166" t="s">
        <v>2669</v>
      </c>
      <c r="B166" t="s">
        <v>14</v>
      </c>
      <c r="C166" t="s">
        <v>21</v>
      </c>
      <c r="D166" t="s">
        <v>40</v>
      </c>
      <c r="E166" t="s">
        <v>17</v>
      </c>
      <c r="F166" s="1">
        <v>45841</v>
      </c>
      <c r="G166" s="1">
        <v>34141</v>
      </c>
      <c r="H166">
        <v>119175</v>
      </c>
      <c r="I166">
        <v>18258</v>
      </c>
      <c r="J166">
        <v>97</v>
      </c>
      <c r="K166">
        <v>53</v>
      </c>
      <c r="L166" t="s">
        <v>27</v>
      </c>
      <c r="M166">
        <v>111</v>
      </c>
      <c r="N166">
        <f>Table1[[#This Row],[Basic Salary]]+Table1[[#This Row],[Bonus]]</f>
        <v>137433</v>
      </c>
      <c r="O166" s="2">
        <f>Table1[[#This Row],[Bonus]]/Table1[[#This Row],[Basic Salary]]</f>
        <v>0.15320327249842669</v>
      </c>
      <c r="P166">
        <f ca="1">DATEDIF(Table1[[#This Row],[Date of Birth]],TODAY(),"Y")</f>
        <v>33</v>
      </c>
      <c r="Q166">
        <f ca="1">DATEDIF(Table1[[#This Row],[Joining Date]],TODAY(),"Y")</f>
        <v>1</v>
      </c>
      <c r="R166" t="str">
        <f ca="1">IF(YEAR(Table1[[#This Row],[Joining Date]])=YEAR(TODAY()),"Yes","No")</f>
        <v>No</v>
      </c>
      <c r="S166" t="str">
        <f ca="1">IF(Table1[[#This Row],[Experience]]&gt;5,"Yes","No")</f>
        <v>No</v>
      </c>
      <c r="T166" t="str">
        <f>TEXT(Table1[[#This Row],[Joining Date]],"mmmm")</f>
        <v>July</v>
      </c>
      <c r="U166" t="str">
        <f>TEXT(Table1[[#This Row],[Joining Date]],"yyyy")</f>
        <v>2025</v>
      </c>
      <c r="V166" s="5">
        <f ca="1">TODAY()-Table1[[#This Row],[Joining Date]]</f>
        <v>398</v>
      </c>
      <c r="W166" t="str">
        <f>LEFT(Table1[[#This Row],[Employee Name]],FIND(" ",Table1[[#This Row],[Employee Name]])-1)</f>
        <v>Nisha</v>
      </c>
      <c r="X166" t="str">
        <f>RIGHT(Table1[[#This Row],[Employee Name]],LEN(Table1[[#This Row],[Employee Name]])-FIND(" ",Table1[[#This Row],[Employee Name]]))</f>
        <v>Kapoor</v>
      </c>
      <c r="Y166" t="str">
        <f>Table1[[#This Row],[Department]]&amp;"-"&amp;Table1[[#This Row],[Employee ID]]</f>
        <v>IT-E02613</v>
      </c>
      <c r="Z166" t="str">
        <f>LEFT(Table1[[#This Row],[Department]],3)</f>
        <v>IT</v>
      </c>
      <c r="AA166" t="str">
        <f>_xlfn.XLOOKUP(Table1[[#This Row],[Manager ID]],MANAGERS!A:A,MANAGERS!B:B)</f>
        <v>Manager_11</v>
      </c>
      <c r="AB166" t="str" cm="1">
        <f t="array" ref="AB166">_xlfn.XLOOKUP(Table1[[#This Row],[Manager ID]],Table2[[#All],[Manager ID]],Table2[[#All],[Department Head]])</f>
        <v>Marketing</v>
      </c>
      <c r="AC166" s="2">
        <f>_xlfn.XLOOKUP(Table1[[#This Row],[City]],L:L,O:O)</f>
        <v>0.23674293405114402</v>
      </c>
      <c r="AD166" t="str" cm="1">
        <f t="array" ref="AD166">_xlfn.IFS(Table1[[#This Row],[Performance Score]]&gt;=90,"Excellent",Table1[[#This Row],[Performance Score]]&gt;=75,"Good",Table1[[#This Row],[Performance Score]]&gt;=60,"Average",Table1[[#This Row],[Performance Score]]&lt;=60,"Need Improvement")</f>
        <v>Need Improvement</v>
      </c>
      <c r="AE166" t="str">
        <f>IF(AND(Table1[[#This Row],[Attendance %]]&gt;=80,(Table1[[#This Row],[Performance Score]]&gt;=80)),"Eligible","Not Eligible")</f>
        <v>Not Eligible</v>
      </c>
      <c r="AF166" t="str">
        <f>IF(Table1[[#This Row],[Performance Score]]&gt;=80,"High Performer","Low Performer")</f>
        <v>Low Performer</v>
      </c>
      <c r="AG166" t="str" cm="1">
        <f t="array" aca="1" ref="AG166" ca="1">_xlfn.IFS(Table1[[#This Row],[Experience]]&lt;=3,"Junior",Table1[[#This Row],[Experience]]&lt;=7,"Mid Level",Table1[[#This Row],[Experience]]&gt;=7,"Senior")</f>
        <v>Junior</v>
      </c>
      <c r="AH166" t="str">
        <f>IF(Table1[[#This Row],[Attendance %]]&gt;75,"OK","Below 75")</f>
        <v>OK</v>
      </c>
      <c r="AI166" t="b">
        <f>ISBLANK(Table1[[#This Row],[Employee ID]])</f>
        <v>0</v>
      </c>
      <c r="AJ166" t="b">
        <f>ISNUMBER(Table1[[#This Row],[Total Salary  ]])</f>
        <v>1</v>
      </c>
      <c r="AK166" t="str">
        <f>IFERROR(_xlfn.XLOOKUP(Table1[[#This Row],[Manager ID]],MANAGERS!A:A,MANAGERS!B:B),"Not Found")</f>
        <v>Manager_11</v>
      </c>
    </row>
    <row r="167" spans="1:37" x14ac:dyDescent="0.2">
      <c r="A167" t="s">
        <v>4431</v>
      </c>
      <c r="B167" t="s">
        <v>14</v>
      </c>
      <c r="C167" t="s">
        <v>21</v>
      </c>
      <c r="D167" t="s">
        <v>33</v>
      </c>
      <c r="E167" t="s">
        <v>65</v>
      </c>
      <c r="F167" s="1">
        <v>43062</v>
      </c>
      <c r="G167" s="1">
        <v>38681</v>
      </c>
      <c r="H167">
        <v>113312</v>
      </c>
      <c r="I167">
        <v>24087</v>
      </c>
      <c r="J167">
        <v>64</v>
      </c>
      <c r="K167">
        <v>79</v>
      </c>
      <c r="L167" t="s">
        <v>27</v>
      </c>
      <c r="M167">
        <v>101</v>
      </c>
      <c r="N167">
        <f>Table1[[#This Row],[Basic Salary]]+Table1[[#This Row],[Bonus]]</f>
        <v>137399</v>
      </c>
      <c r="O167" s="2">
        <f>Table1[[#This Row],[Bonus]]/Table1[[#This Row],[Basic Salary]]</f>
        <v>0.21257236656311776</v>
      </c>
      <c r="P167">
        <f ca="1">DATEDIF(Table1[[#This Row],[Date of Birth]],TODAY(),"Y")</f>
        <v>20</v>
      </c>
      <c r="Q167">
        <f ca="1">DATEDIF(Table1[[#This Row],[Joining Date]],TODAY(),"Y")</f>
        <v>8</v>
      </c>
      <c r="R167" t="str">
        <f ca="1">IF(YEAR(Table1[[#This Row],[Joining Date]])=YEAR(TODAY()),"Yes","No")</f>
        <v>No</v>
      </c>
      <c r="S167" t="str">
        <f ca="1">IF(Table1[[#This Row],[Experience]]&gt;5,"Yes","No")</f>
        <v>Yes</v>
      </c>
      <c r="T167" t="str">
        <f>TEXT(Table1[[#This Row],[Joining Date]],"mmmm")</f>
        <v>November</v>
      </c>
      <c r="U167" t="str">
        <f>TEXT(Table1[[#This Row],[Joining Date]],"yyyy")</f>
        <v>2017</v>
      </c>
      <c r="V167" s="5">
        <f ca="1">TODAY()-Table1[[#This Row],[Joining Date]]</f>
        <v>3177</v>
      </c>
      <c r="W167" t="str">
        <f>LEFT(Table1[[#This Row],[Employee Name]],FIND(" ",Table1[[#This Row],[Employee Name]])-1)</f>
        <v>Nisha</v>
      </c>
      <c r="X167" t="str">
        <f>RIGHT(Table1[[#This Row],[Employee Name]],LEN(Table1[[#This Row],[Employee Name]])-FIND(" ",Table1[[#This Row],[Employee Name]]))</f>
        <v>Kapoor</v>
      </c>
      <c r="Y167" t="str">
        <f>Table1[[#This Row],[Department]]&amp;"-"&amp;Table1[[#This Row],[Employee ID]]</f>
        <v>Marketing-E04375</v>
      </c>
      <c r="Z167" t="str">
        <f>LEFT(Table1[[#This Row],[Department]],3)</f>
        <v>Mar</v>
      </c>
      <c r="AA167" t="str">
        <f>_xlfn.XLOOKUP(Table1[[#This Row],[Manager ID]],MANAGERS!A:A,MANAGERS!B:B)</f>
        <v>Manager_1</v>
      </c>
      <c r="AB167" t="str" cm="1">
        <f t="array" ref="AB167">_xlfn.XLOOKUP(Table1[[#This Row],[Manager ID]],Table2[[#All],[Manager ID]],Table2[[#All],[Department Head]])</f>
        <v>Support</v>
      </c>
      <c r="AC167" s="2">
        <f>_xlfn.XLOOKUP(Table1[[#This Row],[City]],L:L,O:O)</f>
        <v>0.23674293405114402</v>
      </c>
      <c r="AD167" t="str" cm="1">
        <f t="array" ref="AD167">_xlfn.IFS(Table1[[#This Row],[Performance Score]]&gt;=90,"Excellent",Table1[[#This Row],[Performance Score]]&gt;=75,"Good",Table1[[#This Row],[Performance Score]]&gt;=60,"Average",Table1[[#This Row],[Performance Score]]&lt;=60,"Need Improvement")</f>
        <v>Good</v>
      </c>
      <c r="AE167" t="str">
        <f>IF(AND(Table1[[#This Row],[Attendance %]]&gt;=80,(Table1[[#This Row],[Performance Score]]&gt;=80)),"Eligible","Not Eligible")</f>
        <v>Not Eligible</v>
      </c>
      <c r="AF167" t="str">
        <f>IF(Table1[[#This Row],[Performance Score]]&gt;=80,"High Performer","Low Performer")</f>
        <v>Low Performer</v>
      </c>
      <c r="AG167" t="str" cm="1">
        <f t="array" aca="1" ref="AG167" ca="1">_xlfn.IFS(Table1[[#This Row],[Experience]]&lt;=3,"Junior",Table1[[#This Row],[Experience]]&lt;=7,"Mid Level",Table1[[#This Row],[Experience]]&gt;=7,"Senior")</f>
        <v>Senior</v>
      </c>
      <c r="AH167" t="str">
        <f>IF(Table1[[#This Row],[Attendance %]]&gt;75,"OK","Below 75")</f>
        <v>Below 75</v>
      </c>
      <c r="AI167" t="b">
        <f>ISBLANK(Table1[[#This Row],[Employee ID]])</f>
        <v>0</v>
      </c>
      <c r="AJ167" t="b">
        <f>ISNUMBER(Table1[[#This Row],[Total Salary  ]])</f>
        <v>1</v>
      </c>
      <c r="AK167" t="str">
        <f>IFERROR(_xlfn.XLOOKUP(Table1[[#This Row],[Manager ID]],MANAGERS!A:A,MANAGERS!B:B),"Not Found")</f>
        <v>Manager_1</v>
      </c>
    </row>
    <row r="168" spans="1:37" x14ac:dyDescent="0.2">
      <c r="A168" t="s">
        <v>1653</v>
      </c>
      <c r="B168" t="s">
        <v>71</v>
      </c>
      <c r="C168" t="s">
        <v>21</v>
      </c>
      <c r="D168" t="s">
        <v>40</v>
      </c>
      <c r="E168" t="s">
        <v>22</v>
      </c>
      <c r="F168" s="1">
        <v>43829</v>
      </c>
      <c r="G168" s="1">
        <v>39106</v>
      </c>
      <c r="H168">
        <v>110381</v>
      </c>
      <c r="I168">
        <v>27015</v>
      </c>
      <c r="J168">
        <v>92</v>
      </c>
      <c r="K168">
        <v>89</v>
      </c>
      <c r="L168" t="s">
        <v>27</v>
      </c>
      <c r="M168">
        <v>107</v>
      </c>
      <c r="N168">
        <f>Table1[[#This Row],[Basic Salary]]+Table1[[#This Row],[Bonus]]</f>
        <v>137396</v>
      </c>
      <c r="O168" s="2">
        <f>Table1[[#This Row],[Bonus]]/Table1[[#This Row],[Basic Salary]]</f>
        <v>0.24474320761725296</v>
      </c>
      <c r="P168">
        <f ca="1">DATEDIF(Table1[[#This Row],[Date of Birth]],TODAY(),"Y")</f>
        <v>19</v>
      </c>
      <c r="Q168">
        <f ca="1">DATEDIF(Table1[[#This Row],[Joining Date]],TODAY(),"Y")</f>
        <v>6</v>
      </c>
      <c r="R168" t="str">
        <f ca="1">IF(YEAR(Table1[[#This Row],[Joining Date]])=YEAR(TODAY()),"Yes","No")</f>
        <v>No</v>
      </c>
      <c r="S168" t="str">
        <f ca="1">IF(Table1[[#This Row],[Experience]]&gt;5,"Yes","No")</f>
        <v>Yes</v>
      </c>
      <c r="T168" t="str">
        <f>TEXT(Table1[[#This Row],[Joining Date]],"mmmm")</f>
        <v>December</v>
      </c>
      <c r="U168" t="str">
        <f>TEXT(Table1[[#This Row],[Joining Date]],"yyyy")</f>
        <v>2019</v>
      </c>
      <c r="V168" s="5">
        <f ca="1">TODAY()-Table1[[#This Row],[Joining Date]]</f>
        <v>2410</v>
      </c>
      <c r="W168" t="str">
        <f>LEFT(Table1[[#This Row],[Employee Name]],FIND(" ",Table1[[#This Row],[Employee Name]])-1)</f>
        <v>Sneha</v>
      </c>
      <c r="X168" t="str">
        <f>RIGHT(Table1[[#This Row],[Employee Name]],LEN(Table1[[#This Row],[Employee Name]])-FIND(" ",Table1[[#This Row],[Employee Name]]))</f>
        <v>Iyer</v>
      </c>
      <c r="Y168" t="str">
        <f>Table1[[#This Row],[Department]]&amp;"-"&amp;Table1[[#This Row],[Employee ID]]</f>
        <v>IT-E01597</v>
      </c>
      <c r="Z168" t="str">
        <f>LEFT(Table1[[#This Row],[Department]],3)</f>
        <v>IT</v>
      </c>
      <c r="AA168" t="str">
        <f>_xlfn.XLOOKUP(Table1[[#This Row],[Manager ID]],MANAGERS!A:A,MANAGERS!B:B)</f>
        <v>Manager_7</v>
      </c>
      <c r="AB168" t="str" cm="1">
        <f t="array" ref="AB168">_xlfn.XLOOKUP(Table1[[#This Row],[Manager ID]],Table2[[#All],[Manager ID]],Table2[[#All],[Department Head]])</f>
        <v>Operations</v>
      </c>
      <c r="AC168" s="2">
        <f>_xlfn.XLOOKUP(Table1[[#This Row],[City]],L:L,O:O)</f>
        <v>0.23674293405114402</v>
      </c>
      <c r="AD168" t="str" cm="1">
        <f t="array" ref="AD168">_xlfn.IFS(Table1[[#This Row],[Performance Score]]&gt;=90,"Excellent",Table1[[#This Row],[Performance Score]]&gt;=75,"Good",Table1[[#This Row],[Performance Score]]&gt;=60,"Average",Table1[[#This Row],[Performance Score]]&lt;=60,"Need Improvement")</f>
        <v>Good</v>
      </c>
      <c r="AE168" t="str">
        <f>IF(AND(Table1[[#This Row],[Attendance %]]&gt;=80,(Table1[[#This Row],[Performance Score]]&gt;=80)),"Eligible","Not Eligible")</f>
        <v>Eligible</v>
      </c>
      <c r="AF168" t="str">
        <f>IF(Table1[[#This Row],[Performance Score]]&gt;=80,"High Performer","Low Performer")</f>
        <v>High Performer</v>
      </c>
      <c r="AG168" t="str" cm="1">
        <f t="array" aca="1" ref="AG168" ca="1">_xlfn.IFS(Table1[[#This Row],[Experience]]&lt;=3,"Junior",Table1[[#This Row],[Experience]]&lt;=7,"Mid Level",Table1[[#This Row],[Experience]]&gt;=7,"Senior")</f>
        <v>Mid Level</v>
      </c>
      <c r="AH168" t="str">
        <f>IF(Table1[[#This Row],[Attendance %]]&gt;75,"OK","Below 75")</f>
        <v>OK</v>
      </c>
      <c r="AI168" t="b">
        <f>ISBLANK(Table1[[#This Row],[Employee ID]])</f>
        <v>0</v>
      </c>
      <c r="AJ168" t="b">
        <f>ISNUMBER(Table1[[#This Row],[Total Salary  ]])</f>
        <v>1</v>
      </c>
      <c r="AK168" t="str">
        <f>IFERROR(_xlfn.XLOOKUP(Table1[[#This Row],[Manager ID]],MANAGERS!A:A,MANAGERS!B:B),"Not Found")</f>
        <v>Manager_7</v>
      </c>
    </row>
    <row r="169" spans="1:37" x14ac:dyDescent="0.2">
      <c r="A169" t="s">
        <v>651</v>
      </c>
      <c r="B169" t="s">
        <v>75</v>
      </c>
      <c r="C169" t="s">
        <v>15</v>
      </c>
      <c r="D169" t="s">
        <v>40</v>
      </c>
      <c r="E169" t="s">
        <v>30</v>
      </c>
      <c r="F169" s="1">
        <v>44516</v>
      </c>
      <c r="G169" s="1">
        <v>30114</v>
      </c>
      <c r="H169">
        <v>115433</v>
      </c>
      <c r="I169">
        <v>21940</v>
      </c>
      <c r="J169">
        <v>69</v>
      </c>
      <c r="K169">
        <v>69</v>
      </c>
      <c r="L169" t="s">
        <v>34</v>
      </c>
      <c r="M169">
        <v>115</v>
      </c>
      <c r="N169">
        <f>Table1[[#This Row],[Basic Salary]]+Table1[[#This Row],[Bonus]]</f>
        <v>137373</v>
      </c>
      <c r="O169" s="2">
        <f>Table1[[#This Row],[Bonus]]/Table1[[#This Row],[Basic Salary]]</f>
        <v>0.19006696525257075</v>
      </c>
      <c r="P169">
        <f ca="1">DATEDIF(Table1[[#This Row],[Date of Birth]],TODAY(),"Y")</f>
        <v>44</v>
      </c>
      <c r="Q169">
        <f ca="1">DATEDIF(Table1[[#This Row],[Joining Date]],TODAY(),"Y")</f>
        <v>4</v>
      </c>
      <c r="R169" t="str">
        <f ca="1">IF(YEAR(Table1[[#This Row],[Joining Date]])=YEAR(TODAY()),"Yes","No")</f>
        <v>No</v>
      </c>
      <c r="S169" t="str">
        <f ca="1">IF(Table1[[#This Row],[Experience]]&gt;5,"Yes","No")</f>
        <v>No</v>
      </c>
      <c r="T169" t="str">
        <f>TEXT(Table1[[#This Row],[Joining Date]],"mmmm")</f>
        <v>November</v>
      </c>
      <c r="U169" t="str">
        <f>TEXT(Table1[[#This Row],[Joining Date]],"yyyy")</f>
        <v>2021</v>
      </c>
      <c r="V169" s="5">
        <f ca="1">TODAY()-Table1[[#This Row],[Joining Date]]</f>
        <v>1723</v>
      </c>
      <c r="W169" t="str">
        <f>LEFT(Table1[[#This Row],[Employee Name]],FIND(" ",Table1[[#This Row],[Employee Name]])-1)</f>
        <v>Ishita</v>
      </c>
      <c r="X169" t="str">
        <f>RIGHT(Table1[[#This Row],[Employee Name]],LEN(Table1[[#This Row],[Employee Name]])-FIND(" ",Table1[[#This Row],[Employee Name]]))</f>
        <v>Roy</v>
      </c>
      <c r="Y169" t="str">
        <f>Table1[[#This Row],[Department]]&amp;"-"&amp;Table1[[#This Row],[Employee ID]]</f>
        <v>IT-E00595</v>
      </c>
      <c r="Z169" t="str">
        <f>LEFT(Table1[[#This Row],[Department]],3)</f>
        <v>IT</v>
      </c>
      <c r="AA169" t="str">
        <f>_xlfn.XLOOKUP(Table1[[#This Row],[Manager ID]],MANAGERS!A:A,MANAGERS!B:B)</f>
        <v>Manager_15</v>
      </c>
      <c r="AB169" t="str" cm="1">
        <f t="array" ref="AB169">_xlfn.XLOOKUP(Table1[[#This Row],[Manager ID]],Table2[[#All],[Manager ID]],Table2[[#All],[Department Head]])</f>
        <v>Support</v>
      </c>
      <c r="AC169" s="2">
        <f>_xlfn.XLOOKUP(Table1[[#This Row],[City]],L:L,O:O)</f>
        <v>0.24030340748661314</v>
      </c>
      <c r="AD169" t="str" cm="1">
        <f t="array" ref="AD169">_xlfn.IFS(Table1[[#This Row],[Performance Score]]&gt;=90,"Excellent",Table1[[#This Row],[Performance Score]]&gt;=75,"Good",Table1[[#This Row],[Performance Score]]&gt;=60,"Average",Table1[[#This Row],[Performance Score]]&lt;=60,"Need Improvement")</f>
        <v>Average</v>
      </c>
      <c r="AE169" t="str">
        <f>IF(AND(Table1[[#This Row],[Attendance %]]&gt;=80,(Table1[[#This Row],[Performance Score]]&gt;=80)),"Eligible","Not Eligible")</f>
        <v>Not Eligible</v>
      </c>
      <c r="AF169" t="str">
        <f>IF(Table1[[#This Row],[Performance Score]]&gt;=80,"High Performer","Low Performer")</f>
        <v>Low Performer</v>
      </c>
      <c r="AG169" t="str" cm="1">
        <f t="array" aca="1" ref="AG169" ca="1">_xlfn.IFS(Table1[[#This Row],[Experience]]&lt;=3,"Junior",Table1[[#This Row],[Experience]]&lt;=7,"Mid Level",Table1[[#This Row],[Experience]]&gt;=7,"Senior")</f>
        <v>Mid Level</v>
      </c>
      <c r="AH169" t="str">
        <f>IF(Table1[[#This Row],[Attendance %]]&gt;75,"OK","Below 75")</f>
        <v>Below 75</v>
      </c>
      <c r="AI169" t="b">
        <f>ISBLANK(Table1[[#This Row],[Employee ID]])</f>
        <v>0</v>
      </c>
      <c r="AJ169" t="b">
        <f>ISNUMBER(Table1[[#This Row],[Total Salary  ]])</f>
        <v>1</v>
      </c>
      <c r="AK169" t="str">
        <f>IFERROR(_xlfn.XLOOKUP(Table1[[#This Row],[Manager ID]],MANAGERS!A:A,MANAGERS!B:B),"Not Found")</f>
        <v>Manager_15</v>
      </c>
    </row>
    <row r="170" spans="1:37" x14ac:dyDescent="0.2">
      <c r="A170" t="s">
        <v>4213</v>
      </c>
      <c r="B170" t="s">
        <v>62</v>
      </c>
      <c r="C170" t="s">
        <v>15</v>
      </c>
      <c r="D170" t="s">
        <v>25</v>
      </c>
      <c r="E170" t="s">
        <v>17</v>
      </c>
      <c r="F170" s="1">
        <v>44973</v>
      </c>
      <c r="G170" s="1">
        <v>34782</v>
      </c>
      <c r="H170">
        <v>116827</v>
      </c>
      <c r="I170">
        <v>20486</v>
      </c>
      <c r="J170">
        <v>100</v>
      </c>
      <c r="K170">
        <v>41</v>
      </c>
      <c r="L170" t="s">
        <v>37</v>
      </c>
      <c r="M170">
        <v>109</v>
      </c>
      <c r="N170">
        <f>Table1[[#This Row],[Basic Salary]]+Table1[[#This Row],[Bonus]]</f>
        <v>137313</v>
      </c>
      <c r="O170" s="2">
        <f>Table1[[#This Row],[Bonus]]/Table1[[#This Row],[Basic Salary]]</f>
        <v>0.175353300178897</v>
      </c>
      <c r="P170">
        <f ca="1">DATEDIF(Table1[[#This Row],[Date of Birth]],TODAY(),"Y")</f>
        <v>31</v>
      </c>
      <c r="Q170">
        <f ca="1">DATEDIF(Table1[[#This Row],[Joining Date]],TODAY(),"Y")</f>
        <v>3</v>
      </c>
      <c r="R170" t="str">
        <f ca="1">IF(YEAR(Table1[[#This Row],[Joining Date]])=YEAR(TODAY()),"Yes","No")</f>
        <v>No</v>
      </c>
      <c r="S170" t="str">
        <f ca="1">IF(Table1[[#This Row],[Experience]]&gt;5,"Yes","No")</f>
        <v>No</v>
      </c>
      <c r="T170" t="str">
        <f>TEXT(Table1[[#This Row],[Joining Date]],"mmmm")</f>
        <v>February</v>
      </c>
      <c r="U170" t="str">
        <f>TEXT(Table1[[#This Row],[Joining Date]],"yyyy")</f>
        <v>2023</v>
      </c>
      <c r="V170" s="5">
        <f ca="1">TODAY()-Table1[[#This Row],[Joining Date]]</f>
        <v>1266</v>
      </c>
      <c r="W170" t="str">
        <f>LEFT(Table1[[#This Row],[Employee Name]],FIND(" ",Table1[[#This Row],[Employee Name]])-1)</f>
        <v>Kavya</v>
      </c>
      <c r="X170" t="str">
        <f>RIGHT(Table1[[#This Row],[Employee Name]],LEN(Table1[[#This Row],[Employee Name]])-FIND(" ",Table1[[#This Row],[Employee Name]]))</f>
        <v>Nair</v>
      </c>
      <c r="Y170" t="str">
        <f>Table1[[#This Row],[Department]]&amp;"-"&amp;Table1[[#This Row],[Employee ID]]</f>
        <v>Finance-E04157</v>
      </c>
      <c r="Z170" t="str">
        <f>LEFT(Table1[[#This Row],[Department]],3)</f>
        <v>Fin</v>
      </c>
      <c r="AA170" t="str">
        <f>_xlfn.XLOOKUP(Table1[[#This Row],[Manager ID]],MANAGERS!A:A,MANAGERS!B:B)</f>
        <v>Manager_9</v>
      </c>
      <c r="AB170" t="str" cm="1">
        <f t="array" ref="AB170">_xlfn.XLOOKUP(Table1[[#This Row],[Manager ID]],Table2[[#All],[Manager ID]],Table2[[#All],[Department Head]])</f>
        <v>Sales</v>
      </c>
      <c r="AC170" s="2">
        <f>_xlfn.XLOOKUP(Table1[[#This Row],[City]],L:L,O:O)</f>
        <v>0.24036902712549932</v>
      </c>
      <c r="AD170" t="str" cm="1">
        <f t="array" ref="AD170">_xlfn.IFS(Table1[[#This Row],[Performance Score]]&gt;=90,"Excellent",Table1[[#This Row],[Performance Score]]&gt;=75,"Good",Table1[[#This Row],[Performance Score]]&gt;=60,"Average",Table1[[#This Row],[Performance Score]]&lt;=60,"Need Improvement")</f>
        <v>Need Improvement</v>
      </c>
      <c r="AE170" t="str">
        <f>IF(AND(Table1[[#This Row],[Attendance %]]&gt;=80,(Table1[[#This Row],[Performance Score]]&gt;=80)),"Eligible","Not Eligible")</f>
        <v>Not Eligible</v>
      </c>
      <c r="AF170" t="str">
        <f>IF(Table1[[#This Row],[Performance Score]]&gt;=80,"High Performer","Low Performer")</f>
        <v>Low Performer</v>
      </c>
      <c r="AG170" t="str" cm="1">
        <f t="array" aca="1" ref="AG170" ca="1">_xlfn.IFS(Table1[[#This Row],[Experience]]&lt;=3,"Junior",Table1[[#This Row],[Experience]]&lt;=7,"Mid Level",Table1[[#This Row],[Experience]]&gt;=7,"Senior")</f>
        <v>Junior</v>
      </c>
      <c r="AH170" t="str">
        <f>IF(Table1[[#This Row],[Attendance %]]&gt;75,"OK","Below 75")</f>
        <v>OK</v>
      </c>
      <c r="AI170" t="b">
        <f>ISBLANK(Table1[[#This Row],[Employee ID]])</f>
        <v>0</v>
      </c>
      <c r="AJ170" t="b">
        <f>ISNUMBER(Table1[[#This Row],[Total Salary  ]])</f>
        <v>1</v>
      </c>
      <c r="AK170" t="str">
        <f>IFERROR(_xlfn.XLOOKUP(Table1[[#This Row],[Manager ID]],MANAGERS!A:A,MANAGERS!B:B),"Not Found")</f>
        <v>Manager_9</v>
      </c>
    </row>
    <row r="171" spans="1:37" x14ac:dyDescent="0.2">
      <c r="A171" t="s">
        <v>2882</v>
      </c>
      <c r="B171" t="s">
        <v>42</v>
      </c>
      <c r="C171" t="s">
        <v>21</v>
      </c>
      <c r="D171" t="s">
        <v>40</v>
      </c>
      <c r="E171" t="s">
        <v>26</v>
      </c>
      <c r="F171" s="1">
        <v>45974</v>
      </c>
      <c r="G171" s="1">
        <v>36114</v>
      </c>
      <c r="H171">
        <v>118257</v>
      </c>
      <c r="I171">
        <v>19025</v>
      </c>
      <c r="J171">
        <v>81</v>
      </c>
      <c r="K171">
        <v>43</v>
      </c>
      <c r="L171" t="s">
        <v>31</v>
      </c>
      <c r="M171">
        <v>106</v>
      </c>
      <c r="N171">
        <f>Table1[[#This Row],[Basic Salary]]+Table1[[#This Row],[Bonus]]</f>
        <v>137282</v>
      </c>
      <c r="O171" s="2">
        <f>Table1[[#This Row],[Bonus]]/Table1[[#This Row],[Basic Salary]]</f>
        <v>0.16087842580143247</v>
      </c>
      <c r="P171">
        <f ca="1">DATEDIF(Table1[[#This Row],[Date of Birth]],TODAY(),"Y")</f>
        <v>27</v>
      </c>
      <c r="Q171">
        <f ca="1">DATEDIF(Table1[[#This Row],[Joining Date]],TODAY(),"Y")</f>
        <v>0</v>
      </c>
      <c r="R171" t="str">
        <f ca="1">IF(YEAR(Table1[[#This Row],[Joining Date]])=YEAR(TODAY()),"Yes","No")</f>
        <v>No</v>
      </c>
      <c r="S171" t="str">
        <f ca="1">IF(Table1[[#This Row],[Experience]]&gt;5,"Yes","No")</f>
        <v>No</v>
      </c>
      <c r="T171" t="str">
        <f>TEXT(Table1[[#This Row],[Joining Date]],"mmmm")</f>
        <v>November</v>
      </c>
      <c r="U171" t="str">
        <f>TEXT(Table1[[#This Row],[Joining Date]],"yyyy")</f>
        <v>2025</v>
      </c>
      <c r="V171" s="5">
        <f ca="1">TODAY()-Table1[[#This Row],[Joining Date]]</f>
        <v>265</v>
      </c>
      <c r="W171" t="str">
        <f>LEFT(Table1[[#This Row],[Employee Name]],FIND(" ",Table1[[#This Row],[Employee Name]])-1)</f>
        <v>Krishna</v>
      </c>
      <c r="X171" t="str">
        <f>RIGHT(Table1[[#This Row],[Employee Name]],LEN(Table1[[#This Row],[Employee Name]])-FIND(" ",Table1[[#This Row],[Employee Name]]))</f>
        <v>Chaitanya</v>
      </c>
      <c r="Y171" t="str">
        <f>Table1[[#This Row],[Department]]&amp;"-"&amp;Table1[[#This Row],[Employee ID]]</f>
        <v>IT-E02826</v>
      </c>
      <c r="Z171" t="str">
        <f>LEFT(Table1[[#This Row],[Department]],3)</f>
        <v>IT</v>
      </c>
      <c r="AA171" t="str">
        <f>_xlfn.XLOOKUP(Table1[[#This Row],[Manager ID]],MANAGERS!A:A,MANAGERS!B:B)</f>
        <v>Manager_6</v>
      </c>
      <c r="AB171" t="str" cm="1">
        <f t="array" ref="AB171">_xlfn.XLOOKUP(Table1[[#This Row],[Manager ID]],Table2[[#All],[Manager ID]],Table2[[#All],[Department Head]])</f>
        <v>HR</v>
      </c>
      <c r="AC171" s="2">
        <f>_xlfn.XLOOKUP(Table1[[#This Row],[City]],L:L,O:O)</f>
        <v>0.241864189087755</v>
      </c>
      <c r="AD171" t="str" cm="1">
        <f t="array" ref="AD171">_xlfn.IFS(Table1[[#This Row],[Performance Score]]&gt;=90,"Excellent",Table1[[#This Row],[Performance Score]]&gt;=75,"Good",Table1[[#This Row],[Performance Score]]&gt;=60,"Average",Table1[[#This Row],[Performance Score]]&lt;=60,"Need Improvement")</f>
        <v>Need Improvement</v>
      </c>
      <c r="AE171" t="str">
        <f>IF(AND(Table1[[#This Row],[Attendance %]]&gt;=80,(Table1[[#This Row],[Performance Score]]&gt;=80)),"Eligible","Not Eligible")</f>
        <v>Not Eligible</v>
      </c>
      <c r="AF171" t="str">
        <f>IF(Table1[[#This Row],[Performance Score]]&gt;=80,"High Performer","Low Performer")</f>
        <v>Low Performer</v>
      </c>
      <c r="AG171" t="str" cm="1">
        <f t="array" aca="1" ref="AG171" ca="1">_xlfn.IFS(Table1[[#This Row],[Experience]]&lt;=3,"Junior",Table1[[#This Row],[Experience]]&lt;=7,"Mid Level",Table1[[#This Row],[Experience]]&gt;=7,"Senior")</f>
        <v>Junior</v>
      </c>
      <c r="AH171" t="str">
        <f>IF(Table1[[#This Row],[Attendance %]]&gt;75,"OK","Below 75")</f>
        <v>OK</v>
      </c>
      <c r="AI171" t="b">
        <f>ISBLANK(Table1[[#This Row],[Employee ID]])</f>
        <v>0</v>
      </c>
      <c r="AJ171" t="b">
        <f>ISNUMBER(Table1[[#This Row],[Total Salary  ]])</f>
        <v>1</v>
      </c>
      <c r="AK171" t="str">
        <f>IFERROR(_xlfn.XLOOKUP(Table1[[#This Row],[Manager ID]],MANAGERS!A:A,MANAGERS!B:B),"Not Found")</f>
        <v>Manager_6</v>
      </c>
    </row>
    <row r="172" spans="1:37" x14ac:dyDescent="0.2">
      <c r="A172" t="s">
        <v>720</v>
      </c>
      <c r="B172" t="s">
        <v>71</v>
      </c>
      <c r="C172" t="s">
        <v>15</v>
      </c>
      <c r="D172" t="s">
        <v>46</v>
      </c>
      <c r="E172" t="s">
        <v>51</v>
      </c>
      <c r="F172" s="1">
        <v>42537</v>
      </c>
      <c r="G172" s="1">
        <v>35380</v>
      </c>
      <c r="H172">
        <v>111034</v>
      </c>
      <c r="I172">
        <v>26230</v>
      </c>
      <c r="J172">
        <v>96</v>
      </c>
      <c r="K172">
        <v>91</v>
      </c>
      <c r="L172" t="s">
        <v>37</v>
      </c>
      <c r="M172">
        <v>104</v>
      </c>
      <c r="N172">
        <f>Table1[[#This Row],[Basic Salary]]+Table1[[#This Row],[Bonus]]</f>
        <v>137264</v>
      </c>
      <c r="O172" s="2">
        <f>Table1[[#This Row],[Bonus]]/Table1[[#This Row],[Basic Salary]]</f>
        <v>0.23623394635877298</v>
      </c>
      <c r="P172">
        <f ca="1">DATEDIF(Table1[[#This Row],[Date of Birth]],TODAY(),"Y")</f>
        <v>29</v>
      </c>
      <c r="Q172">
        <f ca="1">DATEDIF(Table1[[#This Row],[Joining Date]],TODAY(),"Y")</f>
        <v>10</v>
      </c>
      <c r="R172" t="str">
        <f ca="1">IF(YEAR(Table1[[#This Row],[Joining Date]])=YEAR(TODAY()),"Yes","No")</f>
        <v>No</v>
      </c>
      <c r="S172" t="str">
        <f ca="1">IF(Table1[[#This Row],[Experience]]&gt;5,"Yes","No")</f>
        <v>Yes</v>
      </c>
      <c r="T172" t="str">
        <f>TEXT(Table1[[#This Row],[Joining Date]],"mmmm")</f>
        <v>June</v>
      </c>
      <c r="U172" t="str">
        <f>TEXT(Table1[[#This Row],[Joining Date]],"yyyy")</f>
        <v>2016</v>
      </c>
      <c r="V172" s="5">
        <f ca="1">TODAY()-Table1[[#This Row],[Joining Date]]</f>
        <v>3702</v>
      </c>
      <c r="W172" t="str">
        <f>LEFT(Table1[[#This Row],[Employee Name]],FIND(" ",Table1[[#This Row],[Employee Name]])-1)</f>
        <v>Sneha</v>
      </c>
      <c r="X172" t="str">
        <f>RIGHT(Table1[[#This Row],[Employee Name]],LEN(Table1[[#This Row],[Employee Name]])-FIND(" ",Table1[[#This Row],[Employee Name]]))</f>
        <v>Iyer</v>
      </c>
      <c r="Y172" t="str">
        <f>Table1[[#This Row],[Department]]&amp;"-"&amp;Table1[[#This Row],[Employee ID]]</f>
        <v>Support-E00664</v>
      </c>
      <c r="Z172" t="str">
        <f>LEFT(Table1[[#This Row],[Department]],3)</f>
        <v>Sup</v>
      </c>
      <c r="AA172" t="str">
        <f>_xlfn.XLOOKUP(Table1[[#This Row],[Manager ID]],MANAGERS!A:A,MANAGERS!B:B)</f>
        <v>Manager_4</v>
      </c>
      <c r="AB172" t="str" cm="1">
        <f t="array" ref="AB172">_xlfn.XLOOKUP(Table1[[#This Row],[Manager ID]],Table2[[#All],[Manager ID]],Table2[[#All],[Department Head]])</f>
        <v>Finance</v>
      </c>
      <c r="AC172" s="2">
        <f>_xlfn.XLOOKUP(Table1[[#This Row],[City]],L:L,O:O)</f>
        <v>0.24036902712549932</v>
      </c>
      <c r="AD172" t="str" cm="1">
        <f t="array" ref="AD172">_xlfn.IFS(Table1[[#This Row],[Performance Score]]&gt;=90,"Excellent",Table1[[#This Row],[Performance Score]]&gt;=75,"Good",Table1[[#This Row],[Performance Score]]&gt;=60,"Average",Table1[[#This Row],[Performance Score]]&lt;=60,"Need Improvement")</f>
        <v>Excellent</v>
      </c>
      <c r="AE172" t="str">
        <f>IF(AND(Table1[[#This Row],[Attendance %]]&gt;=80,(Table1[[#This Row],[Performance Score]]&gt;=80)),"Eligible","Not Eligible")</f>
        <v>Eligible</v>
      </c>
      <c r="AF172" t="str">
        <f>IF(Table1[[#This Row],[Performance Score]]&gt;=80,"High Performer","Low Performer")</f>
        <v>High Performer</v>
      </c>
      <c r="AG172" t="str" cm="1">
        <f t="array" aca="1" ref="AG172" ca="1">_xlfn.IFS(Table1[[#This Row],[Experience]]&lt;=3,"Junior",Table1[[#This Row],[Experience]]&lt;=7,"Mid Level",Table1[[#This Row],[Experience]]&gt;=7,"Senior")</f>
        <v>Senior</v>
      </c>
      <c r="AH172" t="str">
        <f>IF(Table1[[#This Row],[Attendance %]]&gt;75,"OK","Below 75")</f>
        <v>OK</v>
      </c>
      <c r="AI172" t="b">
        <f>ISBLANK(Table1[[#This Row],[Employee ID]])</f>
        <v>0</v>
      </c>
      <c r="AJ172" t="b">
        <f>ISNUMBER(Table1[[#This Row],[Total Salary  ]])</f>
        <v>1</v>
      </c>
      <c r="AK172" t="str">
        <f>IFERROR(_xlfn.XLOOKUP(Table1[[#This Row],[Manager ID]],MANAGERS!A:A,MANAGERS!B:B),"Not Found")</f>
        <v>Manager_4</v>
      </c>
    </row>
    <row r="173" spans="1:37" x14ac:dyDescent="0.2">
      <c r="A173" t="s">
        <v>425</v>
      </c>
      <c r="B173" t="s">
        <v>93</v>
      </c>
      <c r="C173" t="s">
        <v>21</v>
      </c>
      <c r="D173" t="s">
        <v>16</v>
      </c>
      <c r="E173" t="s">
        <v>26</v>
      </c>
      <c r="F173" s="1">
        <v>42363</v>
      </c>
      <c r="G173" s="1">
        <v>34046</v>
      </c>
      <c r="H173">
        <v>111772</v>
      </c>
      <c r="I173">
        <v>25482</v>
      </c>
      <c r="J173">
        <v>98</v>
      </c>
      <c r="K173">
        <v>70</v>
      </c>
      <c r="L173" t="s">
        <v>37</v>
      </c>
      <c r="M173">
        <v>104</v>
      </c>
      <c r="N173">
        <f>Table1[[#This Row],[Basic Salary]]+Table1[[#This Row],[Bonus]]</f>
        <v>137254</v>
      </c>
      <c r="O173" s="2">
        <f>Table1[[#This Row],[Bonus]]/Table1[[#This Row],[Basic Salary]]</f>
        <v>0.22798196328239631</v>
      </c>
      <c r="P173">
        <f ca="1">DATEDIF(Table1[[#This Row],[Date of Birth]],TODAY(),"Y")</f>
        <v>33</v>
      </c>
      <c r="Q173">
        <f ca="1">DATEDIF(Table1[[#This Row],[Joining Date]],TODAY(),"Y")</f>
        <v>10</v>
      </c>
      <c r="R173" t="str">
        <f ca="1">IF(YEAR(Table1[[#This Row],[Joining Date]])=YEAR(TODAY()),"Yes","No")</f>
        <v>No</v>
      </c>
      <c r="S173" t="str">
        <f ca="1">IF(Table1[[#This Row],[Experience]]&gt;5,"Yes","No")</f>
        <v>Yes</v>
      </c>
      <c r="T173" t="str">
        <f>TEXT(Table1[[#This Row],[Joining Date]],"mmmm")</f>
        <v>December</v>
      </c>
      <c r="U173" t="str">
        <f>TEXT(Table1[[#This Row],[Joining Date]],"yyyy")</f>
        <v>2015</v>
      </c>
      <c r="V173" s="5">
        <f ca="1">TODAY()-Table1[[#This Row],[Joining Date]]</f>
        <v>3876</v>
      </c>
      <c r="W173" t="str">
        <f>LEFT(Table1[[#This Row],[Employee Name]],FIND(" ",Table1[[#This Row],[Employee Name]])-1)</f>
        <v>Priya</v>
      </c>
      <c r="X173" t="str">
        <f>RIGHT(Table1[[#This Row],[Employee Name]],LEN(Table1[[#This Row],[Employee Name]])-FIND(" ",Table1[[#This Row],[Employee Name]]))</f>
        <v>Reddy</v>
      </c>
      <c r="Y173" t="str">
        <f>Table1[[#This Row],[Department]]&amp;"-"&amp;Table1[[#This Row],[Employee ID]]</f>
        <v>HR-E00369</v>
      </c>
      <c r="Z173" t="str">
        <f>LEFT(Table1[[#This Row],[Department]],3)</f>
        <v>HR</v>
      </c>
      <c r="AA173" t="str">
        <f>_xlfn.XLOOKUP(Table1[[#This Row],[Manager ID]],MANAGERS!A:A,MANAGERS!B:B)</f>
        <v>Manager_4</v>
      </c>
      <c r="AB173" t="str" cm="1">
        <f t="array" ref="AB173">_xlfn.XLOOKUP(Table1[[#This Row],[Manager ID]],Table2[[#All],[Manager ID]],Table2[[#All],[Department Head]])</f>
        <v>Finance</v>
      </c>
      <c r="AC173" s="2">
        <f>_xlfn.XLOOKUP(Table1[[#This Row],[City]],L:L,O:O)</f>
        <v>0.24036902712549932</v>
      </c>
      <c r="AD173" t="str" cm="1">
        <f t="array" ref="AD173">_xlfn.IFS(Table1[[#This Row],[Performance Score]]&gt;=90,"Excellent",Table1[[#This Row],[Performance Score]]&gt;=75,"Good",Table1[[#This Row],[Performance Score]]&gt;=60,"Average",Table1[[#This Row],[Performance Score]]&lt;=60,"Need Improvement")</f>
        <v>Average</v>
      </c>
      <c r="AE173" t="str">
        <f>IF(AND(Table1[[#This Row],[Attendance %]]&gt;=80,(Table1[[#This Row],[Performance Score]]&gt;=80)),"Eligible","Not Eligible")</f>
        <v>Not Eligible</v>
      </c>
      <c r="AF173" t="str">
        <f>IF(Table1[[#This Row],[Performance Score]]&gt;=80,"High Performer","Low Performer")</f>
        <v>Low Performer</v>
      </c>
      <c r="AG173" t="str" cm="1">
        <f t="array" aca="1" ref="AG173" ca="1">_xlfn.IFS(Table1[[#This Row],[Experience]]&lt;=3,"Junior",Table1[[#This Row],[Experience]]&lt;=7,"Mid Level",Table1[[#This Row],[Experience]]&gt;=7,"Senior")</f>
        <v>Senior</v>
      </c>
      <c r="AH173" t="str">
        <f>IF(Table1[[#This Row],[Attendance %]]&gt;75,"OK","Below 75")</f>
        <v>OK</v>
      </c>
      <c r="AI173" t="b">
        <f>ISBLANK(Table1[[#This Row],[Employee ID]])</f>
        <v>0</v>
      </c>
      <c r="AJ173" t="b">
        <f>ISNUMBER(Table1[[#This Row],[Total Salary  ]])</f>
        <v>1</v>
      </c>
      <c r="AK173" t="str">
        <f>IFERROR(_xlfn.XLOOKUP(Table1[[#This Row],[Manager ID]],MANAGERS!A:A,MANAGERS!B:B),"Not Found")</f>
        <v>Manager_4</v>
      </c>
    </row>
    <row r="174" spans="1:37" x14ac:dyDescent="0.2">
      <c r="A174" t="s">
        <v>2208</v>
      </c>
      <c r="B174" t="s">
        <v>71</v>
      </c>
      <c r="C174" t="s">
        <v>21</v>
      </c>
      <c r="D174" t="s">
        <v>33</v>
      </c>
      <c r="E174" t="s">
        <v>51</v>
      </c>
      <c r="F174" s="1">
        <v>42915</v>
      </c>
      <c r="G174" s="1">
        <v>38367</v>
      </c>
      <c r="H174">
        <v>113836</v>
      </c>
      <c r="I174">
        <v>23357</v>
      </c>
      <c r="J174">
        <v>100</v>
      </c>
      <c r="K174">
        <v>51</v>
      </c>
      <c r="L174" t="s">
        <v>18</v>
      </c>
      <c r="M174">
        <v>103</v>
      </c>
      <c r="N174">
        <f>Table1[[#This Row],[Basic Salary]]+Table1[[#This Row],[Bonus]]</f>
        <v>137193</v>
      </c>
      <c r="O174" s="2">
        <f>Table1[[#This Row],[Bonus]]/Table1[[#This Row],[Basic Salary]]</f>
        <v>0.20518113777715311</v>
      </c>
      <c r="P174">
        <f ca="1">DATEDIF(Table1[[#This Row],[Date of Birth]],TODAY(),"Y")</f>
        <v>21</v>
      </c>
      <c r="Q174">
        <f ca="1">DATEDIF(Table1[[#This Row],[Joining Date]],TODAY(),"Y")</f>
        <v>9</v>
      </c>
      <c r="R174" t="str">
        <f ca="1">IF(YEAR(Table1[[#This Row],[Joining Date]])=YEAR(TODAY()),"Yes","No")</f>
        <v>No</v>
      </c>
      <c r="S174" t="str">
        <f ca="1">IF(Table1[[#This Row],[Experience]]&gt;5,"Yes","No")</f>
        <v>Yes</v>
      </c>
      <c r="T174" t="str">
        <f>TEXT(Table1[[#This Row],[Joining Date]],"mmmm")</f>
        <v>June</v>
      </c>
      <c r="U174" t="str">
        <f>TEXT(Table1[[#This Row],[Joining Date]],"yyyy")</f>
        <v>2017</v>
      </c>
      <c r="V174" s="5">
        <f ca="1">TODAY()-Table1[[#This Row],[Joining Date]]</f>
        <v>3324</v>
      </c>
      <c r="W174" t="str">
        <f>LEFT(Table1[[#This Row],[Employee Name]],FIND(" ",Table1[[#This Row],[Employee Name]])-1)</f>
        <v>Sneha</v>
      </c>
      <c r="X174" t="str">
        <f>RIGHT(Table1[[#This Row],[Employee Name]],LEN(Table1[[#This Row],[Employee Name]])-FIND(" ",Table1[[#This Row],[Employee Name]]))</f>
        <v>Iyer</v>
      </c>
      <c r="Y174" t="str">
        <f>Table1[[#This Row],[Department]]&amp;"-"&amp;Table1[[#This Row],[Employee ID]]</f>
        <v>Marketing-E02152</v>
      </c>
      <c r="Z174" t="str">
        <f>LEFT(Table1[[#This Row],[Department]],3)</f>
        <v>Mar</v>
      </c>
      <c r="AA174" t="str">
        <f>_xlfn.XLOOKUP(Table1[[#This Row],[Manager ID]],MANAGERS!A:A,MANAGERS!B:B)</f>
        <v>Manager_3</v>
      </c>
      <c r="AB174" t="str" cm="1">
        <f t="array" ref="AB174">_xlfn.XLOOKUP(Table1[[#This Row],[Manager ID]],Table2[[#All],[Manager ID]],Table2[[#All],[Department Head]])</f>
        <v>IT</v>
      </c>
      <c r="AC174" s="2">
        <f>_xlfn.XLOOKUP(Table1[[#This Row],[City]],L:L,O:O)</f>
        <v>0.21356479274849693</v>
      </c>
      <c r="AD174" t="str" cm="1">
        <f t="array" ref="AD174">_xlfn.IFS(Table1[[#This Row],[Performance Score]]&gt;=90,"Excellent",Table1[[#This Row],[Performance Score]]&gt;=75,"Good",Table1[[#This Row],[Performance Score]]&gt;=60,"Average",Table1[[#This Row],[Performance Score]]&lt;=60,"Need Improvement")</f>
        <v>Need Improvement</v>
      </c>
      <c r="AE174" t="str">
        <f>IF(AND(Table1[[#This Row],[Attendance %]]&gt;=80,(Table1[[#This Row],[Performance Score]]&gt;=80)),"Eligible","Not Eligible")</f>
        <v>Not Eligible</v>
      </c>
      <c r="AF174" t="str">
        <f>IF(Table1[[#This Row],[Performance Score]]&gt;=80,"High Performer","Low Performer")</f>
        <v>Low Performer</v>
      </c>
      <c r="AG174" t="str" cm="1">
        <f t="array" aca="1" ref="AG174" ca="1">_xlfn.IFS(Table1[[#This Row],[Experience]]&lt;=3,"Junior",Table1[[#This Row],[Experience]]&lt;=7,"Mid Level",Table1[[#This Row],[Experience]]&gt;=7,"Senior")</f>
        <v>Senior</v>
      </c>
      <c r="AH174" t="str">
        <f>IF(Table1[[#This Row],[Attendance %]]&gt;75,"OK","Below 75")</f>
        <v>OK</v>
      </c>
      <c r="AI174" t="b">
        <f>ISBLANK(Table1[[#This Row],[Employee ID]])</f>
        <v>0</v>
      </c>
      <c r="AJ174" t="b">
        <f>ISNUMBER(Table1[[#This Row],[Total Salary  ]])</f>
        <v>1</v>
      </c>
      <c r="AK174" t="str">
        <f>IFERROR(_xlfn.XLOOKUP(Table1[[#This Row],[Manager ID]],MANAGERS!A:A,MANAGERS!B:B),"Not Found")</f>
        <v>Manager_3</v>
      </c>
    </row>
    <row r="175" spans="1:37" x14ac:dyDescent="0.2">
      <c r="A175" t="s">
        <v>2874</v>
      </c>
      <c r="B175" t="s">
        <v>129</v>
      </c>
      <c r="C175" t="s">
        <v>15</v>
      </c>
      <c r="D175" t="s">
        <v>25</v>
      </c>
      <c r="E175" t="s">
        <v>22</v>
      </c>
      <c r="F175" s="1">
        <v>43717</v>
      </c>
      <c r="G175" s="1">
        <v>30781</v>
      </c>
      <c r="H175">
        <v>113004</v>
      </c>
      <c r="I175">
        <v>24170</v>
      </c>
      <c r="J175">
        <v>63</v>
      </c>
      <c r="K175">
        <v>46</v>
      </c>
      <c r="L175" t="s">
        <v>23</v>
      </c>
      <c r="M175">
        <v>108</v>
      </c>
      <c r="N175">
        <f>Table1[[#This Row],[Basic Salary]]+Table1[[#This Row],[Bonus]]</f>
        <v>137174</v>
      </c>
      <c r="O175" s="2">
        <f>Table1[[#This Row],[Bonus]]/Table1[[#This Row],[Basic Salary]]</f>
        <v>0.21388623411560653</v>
      </c>
      <c r="P175">
        <f ca="1">DATEDIF(Table1[[#This Row],[Date of Birth]],TODAY(),"Y")</f>
        <v>42</v>
      </c>
      <c r="Q175">
        <f ca="1">DATEDIF(Table1[[#This Row],[Joining Date]],TODAY(),"Y")</f>
        <v>6</v>
      </c>
      <c r="R175" t="str">
        <f ca="1">IF(YEAR(Table1[[#This Row],[Joining Date]])=YEAR(TODAY()),"Yes","No")</f>
        <v>No</v>
      </c>
      <c r="S175" t="str">
        <f ca="1">IF(Table1[[#This Row],[Experience]]&gt;5,"Yes","No")</f>
        <v>Yes</v>
      </c>
      <c r="T175" t="str">
        <f>TEXT(Table1[[#This Row],[Joining Date]],"mmmm")</f>
        <v>September</v>
      </c>
      <c r="U175" t="str">
        <f>TEXT(Table1[[#This Row],[Joining Date]],"yyyy")</f>
        <v>2019</v>
      </c>
      <c r="V175" s="5">
        <f ca="1">TODAY()-Table1[[#This Row],[Joining Date]]</f>
        <v>2522</v>
      </c>
      <c r="W175" t="str">
        <f>LEFT(Table1[[#This Row],[Employee Name]],FIND(" ",Table1[[#This Row],[Employee Name]])-1)</f>
        <v>Aarav</v>
      </c>
      <c r="X175" t="str">
        <f>RIGHT(Table1[[#This Row],[Employee Name]],LEN(Table1[[#This Row],[Employee Name]])-FIND(" ",Table1[[#This Row],[Employee Name]]))</f>
        <v>Sharma</v>
      </c>
      <c r="Y175" t="str">
        <f>Table1[[#This Row],[Department]]&amp;"-"&amp;Table1[[#This Row],[Employee ID]]</f>
        <v>Finance-E02818</v>
      </c>
      <c r="Z175" t="str">
        <f>LEFT(Table1[[#This Row],[Department]],3)</f>
        <v>Fin</v>
      </c>
      <c r="AA175" t="str">
        <f>_xlfn.XLOOKUP(Table1[[#This Row],[Manager ID]],MANAGERS!A:A,MANAGERS!B:B)</f>
        <v>Manager_8</v>
      </c>
      <c r="AB175" t="str" cm="1">
        <f t="array" ref="AB175">_xlfn.XLOOKUP(Table1[[#This Row],[Manager ID]],Table2[[#All],[Manager ID]],Table2[[#All],[Department Head]])</f>
        <v>Sales</v>
      </c>
      <c r="AC175" s="2">
        <f>_xlfn.XLOOKUP(Table1[[#This Row],[City]],L:L,O:O)</f>
        <v>0.23486488519629886</v>
      </c>
      <c r="AD175" t="str" cm="1">
        <f t="array" ref="AD175">_xlfn.IFS(Table1[[#This Row],[Performance Score]]&gt;=90,"Excellent",Table1[[#This Row],[Performance Score]]&gt;=75,"Good",Table1[[#This Row],[Performance Score]]&gt;=60,"Average",Table1[[#This Row],[Performance Score]]&lt;=60,"Need Improvement")</f>
        <v>Need Improvement</v>
      </c>
      <c r="AE175" t="str">
        <f>IF(AND(Table1[[#This Row],[Attendance %]]&gt;=80,(Table1[[#This Row],[Performance Score]]&gt;=80)),"Eligible","Not Eligible")</f>
        <v>Not Eligible</v>
      </c>
      <c r="AF175" t="str">
        <f>IF(Table1[[#This Row],[Performance Score]]&gt;=80,"High Performer","Low Performer")</f>
        <v>Low Performer</v>
      </c>
      <c r="AG175" t="str" cm="1">
        <f t="array" aca="1" ref="AG175" ca="1">_xlfn.IFS(Table1[[#This Row],[Experience]]&lt;=3,"Junior",Table1[[#This Row],[Experience]]&lt;=7,"Mid Level",Table1[[#This Row],[Experience]]&gt;=7,"Senior")</f>
        <v>Mid Level</v>
      </c>
      <c r="AH175" t="str">
        <f>IF(Table1[[#This Row],[Attendance %]]&gt;75,"OK","Below 75")</f>
        <v>Below 75</v>
      </c>
      <c r="AI175" t="b">
        <f>ISBLANK(Table1[[#This Row],[Employee ID]])</f>
        <v>0</v>
      </c>
      <c r="AJ175" t="b">
        <f>ISNUMBER(Table1[[#This Row],[Total Salary  ]])</f>
        <v>1</v>
      </c>
      <c r="AK175" t="str">
        <f>IFERROR(_xlfn.XLOOKUP(Table1[[#This Row],[Manager ID]],MANAGERS!A:A,MANAGERS!B:B),"Not Found")</f>
        <v>Manager_8</v>
      </c>
    </row>
    <row r="176" spans="1:37" x14ac:dyDescent="0.2">
      <c r="A176" t="s">
        <v>147</v>
      </c>
      <c r="B176" t="s">
        <v>42</v>
      </c>
      <c r="C176" t="s">
        <v>15</v>
      </c>
      <c r="D176" t="s">
        <v>46</v>
      </c>
      <c r="E176" t="s">
        <v>65</v>
      </c>
      <c r="F176" s="1">
        <v>43355</v>
      </c>
      <c r="G176" s="1">
        <v>35965</v>
      </c>
      <c r="H176">
        <v>115921</v>
      </c>
      <c r="I176">
        <v>21235</v>
      </c>
      <c r="J176">
        <v>78</v>
      </c>
      <c r="K176">
        <v>82</v>
      </c>
      <c r="L176" t="s">
        <v>27</v>
      </c>
      <c r="M176">
        <v>118</v>
      </c>
      <c r="N176">
        <f>Table1[[#This Row],[Basic Salary]]+Table1[[#This Row],[Bonus]]</f>
        <v>137156</v>
      </c>
      <c r="O176" s="2">
        <f>Table1[[#This Row],[Bonus]]/Table1[[#This Row],[Basic Salary]]</f>
        <v>0.18318510019754833</v>
      </c>
      <c r="P176">
        <f ca="1">DATEDIF(Table1[[#This Row],[Date of Birth]],TODAY(),"Y")</f>
        <v>28</v>
      </c>
      <c r="Q176">
        <f ca="1">DATEDIF(Table1[[#This Row],[Joining Date]],TODAY(),"Y")</f>
        <v>7</v>
      </c>
      <c r="R176" t="str">
        <f ca="1">IF(YEAR(Table1[[#This Row],[Joining Date]])=YEAR(TODAY()),"Yes","No")</f>
        <v>No</v>
      </c>
      <c r="S176" t="str">
        <f ca="1">IF(Table1[[#This Row],[Experience]]&gt;5,"Yes","No")</f>
        <v>Yes</v>
      </c>
      <c r="T176" t="str">
        <f>TEXT(Table1[[#This Row],[Joining Date]],"mmmm")</f>
        <v>September</v>
      </c>
      <c r="U176" t="str">
        <f>TEXT(Table1[[#This Row],[Joining Date]],"yyyy")</f>
        <v>2018</v>
      </c>
      <c r="V176" s="5">
        <f ca="1">TODAY()-Table1[[#This Row],[Joining Date]]</f>
        <v>2884</v>
      </c>
      <c r="W176" t="str">
        <f>LEFT(Table1[[#This Row],[Employee Name]],FIND(" ",Table1[[#This Row],[Employee Name]])-1)</f>
        <v>Krishna</v>
      </c>
      <c r="X176" t="str">
        <f>RIGHT(Table1[[#This Row],[Employee Name]],LEN(Table1[[#This Row],[Employee Name]])-FIND(" ",Table1[[#This Row],[Employee Name]]))</f>
        <v>Chaitanya</v>
      </c>
      <c r="Y176" t="str">
        <f>Table1[[#This Row],[Department]]&amp;"-"&amp;Table1[[#This Row],[Employee ID]]</f>
        <v>Support-E00091</v>
      </c>
      <c r="Z176" t="str">
        <f>LEFT(Table1[[#This Row],[Department]],3)</f>
        <v>Sup</v>
      </c>
      <c r="AA176" t="str">
        <f>_xlfn.XLOOKUP(Table1[[#This Row],[Manager ID]],MANAGERS!A:A,MANAGERS!B:B)</f>
        <v>Manager_18</v>
      </c>
      <c r="AB176" t="str" cm="1">
        <f t="array" ref="AB176">_xlfn.XLOOKUP(Table1[[#This Row],[Manager ID]],Table2[[#All],[Manager ID]],Table2[[#All],[Department Head]])</f>
        <v>Support</v>
      </c>
      <c r="AC176" s="2">
        <f>_xlfn.XLOOKUP(Table1[[#This Row],[City]],L:L,O:O)</f>
        <v>0.23674293405114402</v>
      </c>
      <c r="AD176" t="str" cm="1">
        <f t="array" ref="AD176">_xlfn.IFS(Table1[[#This Row],[Performance Score]]&gt;=90,"Excellent",Table1[[#This Row],[Performance Score]]&gt;=75,"Good",Table1[[#This Row],[Performance Score]]&gt;=60,"Average",Table1[[#This Row],[Performance Score]]&lt;=60,"Need Improvement")</f>
        <v>Good</v>
      </c>
      <c r="AE176" t="str">
        <f>IF(AND(Table1[[#This Row],[Attendance %]]&gt;=80,(Table1[[#This Row],[Performance Score]]&gt;=80)),"Eligible","Not Eligible")</f>
        <v>Not Eligible</v>
      </c>
      <c r="AF176" t="str">
        <f>IF(Table1[[#This Row],[Performance Score]]&gt;=80,"High Performer","Low Performer")</f>
        <v>High Performer</v>
      </c>
      <c r="AG176" t="str" cm="1">
        <f t="array" aca="1" ref="AG176" ca="1">_xlfn.IFS(Table1[[#This Row],[Experience]]&lt;=3,"Junior",Table1[[#This Row],[Experience]]&lt;=7,"Mid Level",Table1[[#This Row],[Experience]]&gt;=7,"Senior")</f>
        <v>Mid Level</v>
      </c>
      <c r="AH176" t="str">
        <f>IF(Table1[[#This Row],[Attendance %]]&gt;75,"OK","Below 75")</f>
        <v>OK</v>
      </c>
      <c r="AI176" t="b">
        <f>ISBLANK(Table1[[#This Row],[Employee ID]])</f>
        <v>0</v>
      </c>
      <c r="AJ176" t="b">
        <f>ISNUMBER(Table1[[#This Row],[Total Salary  ]])</f>
        <v>1</v>
      </c>
      <c r="AK176" t="str">
        <f>IFERROR(_xlfn.XLOOKUP(Table1[[#This Row],[Manager ID]],MANAGERS!A:A,MANAGERS!B:B),"Not Found")</f>
        <v>Manager_18</v>
      </c>
    </row>
    <row r="177" spans="1:37" x14ac:dyDescent="0.2">
      <c r="A177" t="s">
        <v>2019</v>
      </c>
      <c r="B177" t="s">
        <v>69</v>
      </c>
      <c r="C177" t="s">
        <v>15</v>
      </c>
      <c r="D177" t="s">
        <v>25</v>
      </c>
      <c r="E177" t="s">
        <v>17</v>
      </c>
      <c r="F177" s="1">
        <v>44826</v>
      </c>
      <c r="G177" s="1">
        <v>37665</v>
      </c>
      <c r="H177">
        <v>112783</v>
      </c>
      <c r="I177">
        <v>24365</v>
      </c>
      <c r="J177">
        <v>98</v>
      </c>
      <c r="K177">
        <v>58</v>
      </c>
      <c r="L177" t="s">
        <v>23</v>
      </c>
      <c r="M177">
        <v>119</v>
      </c>
      <c r="N177">
        <f>Table1[[#This Row],[Basic Salary]]+Table1[[#This Row],[Bonus]]</f>
        <v>137148</v>
      </c>
      <c r="O177" s="2">
        <f>Table1[[#This Row],[Bonus]]/Table1[[#This Row],[Basic Salary]]</f>
        <v>0.21603433141519554</v>
      </c>
      <c r="P177">
        <f ca="1">DATEDIF(Table1[[#This Row],[Date of Birth]],TODAY(),"Y")</f>
        <v>23</v>
      </c>
      <c r="Q177">
        <f ca="1">DATEDIF(Table1[[#This Row],[Joining Date]],TODAY(),"Y")</f>
        <v>3</v>
      </c>
      <c r="R177" t="str">
        <f ca="1">IF(YEAR(Table1[[#This Row],[Joining Date]])=YEAR(TODAY()),"Yes","No")</f>
        <v>No</v>
      </c>
      <c r="S177" t="str">
        <f ca="1">IF(Table1[[#This Row],[Experience]]&gt;5,"Yes","No")</f>
        <v>No</v>
      </c>
      <c r="T177" t="str">
        <f>TEXT(Table1[[#This Row],[Joining Date]],"mmmm")</f>
        <v>September</v>
      </c>
      <c r="U177" t="str">
        <f>TEXT(Table1[[#This Row],[Joining Date]],"yyyy")</f>
        <v>2022</v>
      </c>
      <c r="V177" s="5">
        <f ca="1">TODAY()-Table1[[#This Row],[Joining Date]]</f>
        <v>1413</v>
      </c>
      <c r="W177" t="str">
        <f>LEFT(Table1[[#This Row],[Employee Name]],FIND(" ",Table1[[#This Row],[Employee Name]])-1)</f>
        <v>Neha</v>
      </c>
      <c r="X177" t="str">
        <f>RIGHT(Table1[[#This Row],[Employee Name]],LEN(Table1[[#This Row],[Employee Name]])-FIND(" ",Table1[[#This Row],[Employee Name]]))</f>
        <v>Kulkarni</v>
      </c>
      <c r="Y177" t="str">
        <f>Table1[[#This Row],[Department]]&amp;"-"&amp;Table1[[#This Row],[Employee ID]]</f>
        <v>Finance-E01963</v>
      </c>
      <c r="Z177" t="str">
        <f>LEFT(Table1[[#This Row],[Department]],3)</f>
        <v>Fin</v>
      </c>
      <c r="AA177" t="str">
        <f>_xlfn.XLOOKUP(Table1[[#This Row],[Manager ID]],MANAGERS!A:A,MANAGERS!B:B)</f>
        <v>Manager_19</v>
      </c>
      <c r="AB177" t="str" cm="1">
        <f t="array" ref="AB177">_xlfn.XLOOKUP(Table1[[#This Row],[Manager ID]],Table2[[#All],[Manager ID]],Table2[[#All],[Department Head]])</f>
        <v>Support</v>
      </c>
      <c r="AC177" s="2">
        <f>_xlfn.XLOOKUP(Table1[[#This Row],[City]],L:L,O:O)</f>
        <v>0.23486488519629886</v>
      </c>
      <c r="AD177" t="str" cm="1">
        <f t="array" ref="AD177">_xlfn.IFS(Table1[[#This Row],[Performance Score]]&gt;=90,"Excellent",Table1[[#This Row],[Performance Score]]&gt;=75,"Good",Table1[[#This Row],[Performance Score]]&gt;=60,"Average",Table1[[#This Row],[Performance Score]]&lt;=60,"Need Improvement")</f>
        <v>Need Improvement</v>
      </c>
      <c r="AE177" t="str">
        <f>IF(AND(Table1[[#This Row],[Attendance %]]&gt;=80,(Table1[[#This Row],[Performance Score]]&gt;=80)),"Eligible","Not Eligible")</f>
        <v>Not Eligible</v>
      </c>
      <c r="AF177" t="str">
        <f>IF(Table1[[#This Row],[Performance Score]]&gt;=80,"High Performer","Low Performer")</f>
        <v>Low Performer</v>
      </c>
      <c r="AG177" t="str" cm="1">
        <f t="array" aca="1" ref="AG177" ca="1">_xlfn.IFS(Table1[[#This Row],[Experience]]&lt;=3,"Junior",Table1[[#This Row],[Experience]]&lt;=7,"Mid Level",Table1[[#This Row],[Experience]]&gt;=7,"Senior")</f>
        <v>Junior</v>
      </c>
      <c r="AH177" t="str">
        <f>IF(Table1[[#This Row],[Attendance %]]&gt;75,"OK","Below 75")</f>
        <v>OK</v>
      </c>
      <c r="AI177" t="b">
        <f>ISBLANK(Table1[[#This Row],[Employee ID]])</f>
        <v>0</v>
      </c>
      <c r="AJ177" t="b">
        <f>ISNUMBER(Table1[[#This Row],[Total Salary  ]])</f>
        <v>1</v>
      </c>
      <c r="AK177" t="str">
        <f>IFERROR(_xlfn.XLOOKUP(Table1[[#This Row],[Manager ID]],MANAGERS!A:A,MANAGERS!B:B),"Not Found")</f>
        <v>Manager_19</v>
      </c>
    </row>
    <row r="178" spans="1:37" x14ac:dyDescent="0.2">
      <c r="A178" t="s">
        <v>4432</v>
      </c>
      <c r="B178" t="s">
        <v>14</v>
      </c>
      <c r="C178" t="s">
        <v>21</v>
      </c>
      <c r="D178" t="s">
        <v>16</v>
      </c>
      <c r="E178" t="s">
        <v>17</v>
      </c>
      <c r="F178" s="1">
        <v>44854</v>
      </c>
      <c r="G178" s="1">
        <v>34917</v>
      </c>
      <c r="H178">
        <v>113786</v>
      </c>
      <c r="I178">
        <v>23358</v>
      </c>
      <c r="J178">
        <v>81</v>
      </c>
      <c r="K178">
        <v>96</v>
      </c>
      <c r="L178" t="s">
        <v>31</v>
      </c>
      <c r="M178">
        <v>107</v>
      </c>
      <c r="N178">
        <f>Table1[[#This Row],[Basic Salary]]+Table1[[#This Row],[Bonus]]</f>
        <v>137144</v>
      </c>
      <c r="O178" s="2">
        <f>Table1[[#This Row],[Bonus]]/Table1[[#This Row],[Basic Salary]]</f>
        <v>0.20528008718119981</v>
      </c>
      <c r="P178">
        <f ca="1">DATEDIF(Table1[[#This Row],[Date of Birth]],TODAY(),"Y")</f>
        <v>30</v>
      </c>
      <c r="Q178">
        <f ca="1">DATEDIF(Table1[[#This Row],[Joining Date]],TODAY(),"Y")</f>
        <v>3</v>
      </c>
      <c r="R178" t="str">
        <f ca="1">IF(YEAR(Table1[[#This Row],[Joining Date]])=YEAR(TODAY()),"Yes","No")</f>
        <v>No</v>
      </c>
      <c r="S178" t="str">
        <f ca="1">IF(Table1[[#This Row],[Experience]]&gt;5,"Yes","No")</f>
        <v>No</v>
      </c>
      <c r="T178" t="str">
        <f>TEXT(Table1[[#This Row],[Joining Date]],"mmmm")</f>
        <v>October</v>
      </c>
      <c r="U178" t="str">
        <f>TEXT(Table1[[#This Row],[Joining Date]],"yyyy")</f>
        <v>2022</v>
      </c>
      <c r="V178" s="5">
        <f ca="1">TODAY()-Table1[[#This Row],[Joining Date]]</f>
        <v>1385</v>
      </c>
      <c r="W178" t="str">
        <f>LEFT(Table1[[#This Row],[Employee Name]],FIND(" ",Table1[[#This Row],[Employee Name]])-1)</f>
        <v>Nisha</v>
      </c>
      <c r="X178" t="str">
        <f>RIGHT(Table1[[#This Row],[Employee Name]],LEN(Table1[[#This Row],[Employee Name]])-FIND(" ",Table1[[#This Row],[Employee Name]]))</f>
        <v>Kapoor</v>
      </c>
      <c r="Y178" t="str">
        <f>Table1[[#This Row],[Department]]&amp;"-"&amp;Table1[[#This Row],[Employee ID]]</f>
        <v>HR-E04376</v>
      </c>
      <c r="Z178" t="str">
        <f>LEFT(Table1[[#This Row],[Department]],3)</f>
        <v>HR</v>
      </c>
      <c r="AA178" t="str">
        <f>_xlfn.XLOOKUP(Table1[[#This Row],[Manager ID]],MANAGERS!A:A,MANAGERS!B:B)</f>
        <v>Manager_7</v>
      </c>
      <c r="AB178" t="str" cm="1">
        <f t="array" ref="AB178">_xlfn.XLOOKUP(Table1[[#This Row],[Manager ID]],Table2[[#All],[Manager ID]],Table2[[#All],[Department Head]])</f>
        <v>Operations</v>
      </c>
      <c r="AC178" s="2">
        <f>_xlfn.XLOOKUP(Table1[[#This Row],[City]],L:L,O:O)</f>
        <v>0.241864189087755</v>
      </c>
      <c r="AD178" t="str" cm="1">
        <f t="array" ref="AD178">_xlfn.IFS(Table1[[#This Row],[Performance Score]]&gt;=90,"Excellent",Table1[[#This Row],[Performance Score]]&gt;=75,"Good",Table1[[#This Row],[Performance Score]]&gt;=60,"Average",Table1[[#This Row],[Performance Score]]&lt;=60,"Need Improvement")</f>
        <v>Excellent</v>
      </c>
      <c r="AE178" t="str">
        <f>IF(AND(Table1[[#This Row],[Attendance %]]&gt;=80,(Table1[[#This Row],[Performance Score]]&gt;=80)),"Eligible","Not Eligible")</f>
        <v>Eligible</v>
      </c>
      <c r="AF178" t="str">
        <f>IF(Table1[[#This Row],[Performance Score]]&gt;=80,"High Performer","Low Performer")</f>
        <v>High Performer</v>
      </c>
      <c r="AG178" t="str" cm="1">
        <f t="array" aca="1" ref="AG178" ca="1">_xlfn.IFS(Table1[[#This Row],[Experience]]&lt;=3,"Junior",Table1[[#This Row],[Experience]]&lt;=7,"Mid Level",Table1[[#This Row],[Experience]]&gt;=7,"Senior")</f>
        <v>Junior</v>
      </c>
      <c r="AH178" t="str">
        <f>IF(Table1[[#This Row],[Attendance %]]&gt;75,"OK","Below 75")</f>
        <v>OK</v>
      </c>
      <c r="AI178" t="b">
        <f>ISBLANK(Table1[[#This Row],[Employee ID]])</f>
        <v>0</v>
      </c>
      <c r="AJ178" t="b">
        <f>ISNUMBER(Table1[[#This Row],[Total Salary  ]])</f>
        <v>1</v>
      </c>
      <c r="AK178" t="str">
        <f>IFERROR(_xlfn.XLOOKUP(Table1[[#This Row],[Manager ID]],MANAGERS!A:A,MANAGERS!B:B),"Not Found")</f>
        <v>Manager_7</v>
      </c>
    </row>
    <row r="179" spans="1:37" x14ac:dyDescent="0.2">
      <c r="A179" t="s">
        <v>215</v>
      </c>
      <c r="B179" t="s">
        <v>14</v>
      </c>
      <c r="C179" t="s">
        <v>21</v>
      </c>
      <c r="D179" t="s">
        <v>46</v>
      </c>
      <c r="E179" t="s">
        <v>65</v>
      </c>
      <c r="F179" s="1">
        <v>44749</v>
      </c>
      <c r="G179" s="1">
        <v>40736</v>
      </c>
      <c r="H179">
        <v>114838</v>
      </c>
      <c r="I179">
        <v>22248</v>
      </c>
      <c r="J179">
        <v>65</v>
      </c>
      <c r="K179">
        <v>81</v>
      </c>
      <c r="L179" t="s">
        <v>18</v>
      </c>
      <c r="M179">
        <v>114</v>
      </c>
      <c r="N179">
        <f>Table1[[#This Row],[Basic Salary]]+Table1[[#This Row],[Bonus]]</f>
        <v>137086</v>
      </c>
      <c r="O179" s="2">
        <f>Table1[[#This Row],[Bonus]]/Table1[[#This Row],[Basic Salary]]</f>
        <v>0.19373378150089693</v>
      </c>
      <c r="P179">
        <f ca="1">DATEDIF(Table1[[#This Row],[Date of Birth]],TODAY(),"Y")</f>
        <v>15</v>
      </c>
      <c r="Q179">
        <f ca="1">DATEDIF(Table1[[#This Row],[Joining Date]],TODAY(),"Y")</f>
        <v>4</v>
      </c>
      <c r="R179" t="str">
        <f ca="1">IF(YEAR(Table1[[#This Row],[Joining Date]])=YEAR(TODAY()),"Yes","No")</f>
        <v>No</v>
      </c>
      <c r="S179" t="str">
        <f ca="1">IF(Table1[[#This Row],[Experience]]&gt;5,"Yes","No")</f>
        <v>No</v>
      </c>
      <c r="T179" t="str">
        <f>TEXT(Table1[[#This Row],[Joining Date]],"mmmm")</f>
        <v>July</v>
      </c>
      <c r="U179" t="str">
        <f>TEXT(Table1[[#This Row],[Joining Date]],"yyyy")</f>
        <v>2022</v>
      </c>
      <c r="V179" s="5">
        <f ca="1">TODAY()-Table1[[#This Row],[Joining Date]]</f>
        <v>1490</v>
      </c>
      <c r="W179" t="str">
        <f>LEFT(Table1[[#This Row],[Employee Name]],FIND(" ",Table1[[#This Row],[Employee Name]])-1)</f>
        <v>Nisha</v>
      </c>
      <c r="X179" t="str">
        <f>RIGHT(Table1[[#This Row],[Employee Name]],LEN(Table1[[#This Row],[Employee Name]])-FIND(" ",Table1[[#This Row],[Employee Name]]))</f>
        <v>Kapoor</v>
      </c>
      <c r="Y179" t="str">
        <f>Table1[[#This Row],[Department]]&amp;"-"&amp;Table1[[#This Row],[Employee ID]]</f>
        <v>Support-E00159</v>
      </c>
      <c r="Z179" t="str">
        <f>LEFT(Table1[[#This Row],[Department]],3)</f>
        <v>Sup</v>
      </c>
      <c r="AA179" t="str">
        <f>_xlfn.XLOOKUP(Table1[[#This Row],[Manager ID]],MANAGERS!A:A,MANAGERS!B:B)</f>
        <v>Manager_14</v>
      </c>
      <c r="AB179" t="str" cm="1">
        <f t="array" ref="AB179">_xlfn.XLOOKUP(Table1[[#This Row],[Manager ID]],Table2[[#All],[Manager ID]],Table2[[#All],[Department Head]])</f>
        <v>Marketing</v>
      </c>
      <c r="AC179" s="2">
        <f>_xlfn.XLOOKUP(Table1[[#This Row],[City]],L:L,O:O)</f>
        <v>0.21356479274849693</v>
      </c>
      <c r="AD179" t="str" cm="1">
        <f t="array" ref="AD179">_xlfn.IFS(Table1[[#This Row],[Performance Score]]&gt;=90,"Excellent",Table1[[#This Row],[Performance Score]]&gt;=75,"Good",Table1[[#This Row],[Performance Score]]&gt;=60,"Average",Table1[[#This Row],[Performance Score]]&lt;=60,"Need Improvement")</f>
        <v>Good</v>
      </c>
      <c r="AE179" t="str">
        <f>IF(AND(Table1[[#This Row],[Attendance %]]&gt;=80,(Table1[[#This Row],[Performance Score]]&gt;=80)),"Eligible","Not Eligible")</f>
        <v>Not Eligible</v>
      </c>
      <c r="AF179" t="str">
        <f>IF(Table1[[#This Row],[Performance Score]]&gt;=80,"High Performer","Low Performer")</f>
        <v>High Performer</v>
      </c>
      <c r="AG179" t="str" cm="1">
        <f t="array" aca="1" ref="AG179" ca="1">_xlfn.IFS(Table1[[#This Row],[Experience]]&lt;=3,"Junior",Table1[[#This Row],[Experience]]&lt;=7,"Mid Level",Table1[[#This Row],[Experience]]&gt;=7,"Senior")</f>
        <v>Mid Level</v>
      </c>
      <c r="AH179" t="str">
        <f>IF(Table1[[#This Row],[Attendance %]]&gt;75,"OK","Below 75")</f>
        <v>Below 75</v>
      </c>
      <c r="AI179" t="b">
        <f>ISBLANK(Table1[[#This Row],[Employee ID]])</f>
        <v>0</v>
      </c>
      <c r="AJ179" t="b">
        <f>ISNUMBER(Table1[[#This Row],[Total Salary  ]])</f>
        <v>1</v>
      </c>
      <c r="AK179" t="str">
        <f>IFERROR(_xlfn.XLOOKUP(Table1[[#This Row],[Manager ID]],MANAGERS!A:A,MANAGERS!B:B),"Not Found")</f>
        <v>Manager_14</v>
      </c>
    </row>
    <row r="180" spans="1:37" x14ac:dyDescent="0.2">
      <c r="A180" t="s">
        <v>1937</v>
      </c>
      <c r="B180" t="s">
        <v>85</v>
      </c>
      <c r="C180" t="s">
        <v>15</v>
      </c>
      <c r="D180" t="s">
        <v>33</v>
      </c>
      <c r="E180" t="s">
        <v>65</v>
      </c>
      <c r="F180" s="1">
        <v>44601</v>
      </c>
      <c r="G180" s="1">
        <v>31401</v>
      </c>
      <c r="H180">
        <v>114591</v>
      </c>
      <c r="I180">
        <v>22455</v>
      </c>
      <c r="J180">
        <v>96</v>
      </c>
      <c r="K180">
        <v>94</v>
      </c>
      <c r="L180" t="s">
        <v>31</v>
      </c>
      <c r="M180">
        <v>113</v>
      </c>
      <c r="N180">
        <f>Table1[[#This Row],[Basic Salary]]+Table1[[#This Row],[Bonus]]</f>
        <v>137046</v>
      </c>
      <c r="O180" s="2">
        <f>Table1[[#This Row],[Bonus]]/Table1[[#This Row],[Basic Salary]]</f>
        <v>0.19595779773280625</v>
      </c>
      <c r="P180">
        <f ca="1">DATEDIF(Table1[[#This Row],[Date of Birth]],TODAY(),"Y")</f>
        <v>40</v>
      </c>
      <c r="Q180">
        <f ca="1">DATEDIF(Table1[[#This Row],[Joining Date]],TODAY(),"Y")</f>
        <v>4</v>
      </c>
      <c r="R180" t="str">
        <f ca="1">IF(YEAR(Table1[[#This Row],[Joining Date]])=YEAR(TODAY()),"Yes","No")</f>
        <v>No</v>
      </c>
      <c r="S180" t="str">
        <f ca="1">IF(Table1[[#This Row],[Experience]]&gt;5,"Yes","No")</f>
        <v>No</v>
      </c>
      <c r="T180" t="str">
        <f>TEXT(Table1[[#This Row],[Joining Date]],"mmmm")</f>
        <v>February</v>
      </c>
      <c r="U180" t="str">
        <f>TEXT(Table1[[#This Row],[Joining Date]],"yyyy")</f>
        <v>2022</v>
      </c>
      <c r="V180" s="5">
        <f ca="1">TODAY()-Table1[[#This Row],[Joining Date]]</f>
        <v>1638</v>
      </c>
      <c r="W180" t="str">
        <f>LEFT(Table1[[#This Row],[Employee Name]],FIND(" ",Table1[[#This Row],[Employee Name]])-1)</f>
        <v>Pooja</v>
      </c>
      <c r="X180" t="str">
        <f>RIGHT(Table1[[#This Row],[Employee Name]],LEN(Table1[[#This Row],[Employee Name]])-FIND(" ",Table1[[#This Row],[Employee Name]]))</f>
        <v>Das</v>
      </c>
      <c r="Y180" t="str">
        <f>Table1[[#This Row],[Department]]&amp;"-"&amp;Table1[[#This Row],[Employee ID]]</f>
        <v>Marketing-E01881</v>
      </c>
      <c r="Z180" t="str">
        <f>LEFT(Table1[[#This Row],[Department]],3)</f>
        <v>Mar</v>
      </c>
      <c r="AA180" t="str">
        <f>_xlfn.XLOOKUP(Table1[[#This Row],[Manager ID]],MANAGERS!A:A,MANAGERS!B:B)</f>
        <v>Manager_13</v>
      </c>
      <c r="AB180" t="str" cm="1">
        <f t="array" ref="AB180">_xlfn.XLOOKUP(Table1[[#This Row],[Manager ID]],Table2[[#All],[Manager ID]],Table2[[#All],[Department Head]])</f>
        <v>HR</v>
      </c>
      <c r="AC180" s="2">
        <f>_xlfn.XLOOKUP(Table1[[#This Row],[City]],L:L,O:O)</f>
        <v>0.241864189087755</v>
      </c>
      <c r="AD180" t="str" cm="1">
        <f t="array" ref="AD180">_xlfn.IFS(Table1[[#This Row],[Performance Score]]&gt;=90,"Excellent",Table1[[#This Row],[Performance Score]]&gt;=75,"Good",Table1[[#This Row],[Performance Score]]&gt;=60,"Average",Table1[[#This Row],[Performance Score]]&lt;=60,"Need Improvement")</f>
        <v>Excellent</v>
      </c>
      <c r="AE180" t="str">
        <f>IF(AND(Table1[[#This Row],[Attendance %]]&gt;=80,(Table1[[#This Row],[Performance Score]]&gt;=80)),"Eligible","Not Eligible")</f>
        <v>Eligible</v>
      </c>
      <c r="AF180" t="str">
        <f>IF(Table1[[#This Row],[Performance Score]]&gt;=80,"High Performer","Low Performer")</f>
        <v>High Performer</v>
      </c>
      <c r="AG180" t="str" cm="1">
        <f t="array" aca="1" ref="AG180" ca="1">_xlfn.IFS(Table1[[#This Row],[Experience]]&lt;=3,"Junior",Table1[[#This Row],[Experience]]&lt;=7,"Mid Level",Table1[[#This Row],[Experience]]&gt;=7,"Senior")</f>
        <v>Mid Level</v>
      </c>
      <c r="AH180" t="str">
        <f>IF(Table1[[#This Row],[Attendance %]]&gt;75,"OK","Below 75")</f>
        <v>OK</v>
      </c>
      <c r="AI180" t="b">
        <f>ISBLANK(Table1[[#This Row],[Employee ID]])</f>
        <v>0</v>
      </c>
      <c r="AJ180" t="b">
        <f>ISNUMBER(Table1[[#This Row],[Total Salary  ]])</f>
        <v>1</v>
      </c>
      <c r="AK180" t="str">
        <f>IFERROR(_xlfn.XLOOKUP(Table1[[#This Row],[Manager ID]],MANAGERS!A:A,MANAGERS!B:B),"Not Found")</f>
        <v>Manager_13</v>
      </c>
    </row>
    <row r="181" spans="1:37" x14ac:dyDescent="0.2">
      <c r="A181" t="s">
        <v>1991</v>
      </c>
      <c r="B181" t="s">
        <v>60</v>
      </c>
      <c r="C181" t="s">
        <v>15</v>
      </c>
      <c r="D181" t="s">
        <v>33</v>
      </c>
      <c r="E181" t="s">
        <v>30</v>
      </c>
      <c r="F181" s="1">
        <v>45968</v>
      </c>
      <c r="G181" s="1">
        <v>34954</v>
      </c>
      <c r="H181">
        <v>119578</v>
      </c>
      <c r="I181">
        <v>17468</v>
      </c>
      <c r="J181">
        <v>64</v>
      </c>
      <c r="K181">
        <v>91</v>
      </c>
      <c r="L181" t="s">
        <v>18</v>
      </c>
      <c r="M181">
        <v>101</v>
      </c>
      <c r="N181">
        <f>Table1[[#This Row],[Basic Salary]]+Table1[[#This Row],[Bonus]]</f>
        <v>137046</v>
      </c>
      <c r="O181" s="2">
        <f>Table1[[#This Row],[Bonus]]/Table1[[#This Row],[Basic Salary]]</f>
        <v>0.14608038267908813</v>
      </c>
      <c r="P181">
        <f ca="1">DATEDIF(Table1[[#This Row],[Date of Birth]],TODAY(),"Y")</f>
        <v>30</v>
      </c>
      <c r="Q181">
        <f ca="1">DATEDIF(Table1[[#This Row],[Joining Date]],TODAY(),"Y")</f>
        <v>0</v>
      </c>
      <c r="R181" t="str">
        <f ca="1">IF(YEAR(Table1[[#This Row],[Joining Date]])=YEAR(TODAY()),"Yes","No")</f>
        <v>No</v>
      </c>
      <c r="S181" t="str">
        <f ca="1">IF(Table1[[#This Row],[Experience]]&gt;5,"Yes","No")</f>
        <v>No</v>
      </c>
      <c r="T181" t="str">
        <f>TEXT(Table1[[#This Row],[Joining Date]],"mmmm")</f>
        <v>November</v>
      </c>
      <c r="U181" t="str">
        <f>TEXT(Table1[[#This Row],[Joining Date]],"yyyy")</f>
        <v>2025</v>
      </c>
      <c r="V181" s="5">
        <f ca="1">TODAY()-Table1[[#This Row],[Joining Date]]</f>
        <v>271</v>
      </c>
      <c r="W181" t="str">
        <f>LEFT(Table1[[#This Row],[Employee Name]],FIND(" ",Table1[[#This Row],[Employee Name]])-1)</f>
        <v>Gayathri</v>
      </c>
      <c r="X181" t="str">
        <f>RIGHT(Table1[[#This Row],[Employee Name]],LEN(Table1[[#This Row],[Employee Name]])-FIND(" ",Table1[[#This Row],[Employee Name]]))</f>
        <v>Iyer</v>
      </c>
      <c r="Y181" t="str">
        <f>Table1[[#This Row],[Department]]&amp;"-"&amp;Table1[[#This Row],[Employee ID]]</f>
        <v>Marketing-E01935</v>
      </c>
      <c r="Z181" t="str">
        <f>LEFT(Table1[[#This Row],[Department]],3)</f>
        <v>Mar</v>
      </c>
      <c r="AA181" t="str">
        <f>_xlfn.XLOOKUP(Table1[[#This Row],[Manager ID]],MANAGERS!A:A,MANAGERS!B:B)</f>
        <v>Manager_1</v>
      </c>
      <c r="AB181" t="str" cm="1">
        <f t="array" ref="AB181">_xlfn.XLOOKUP(Table1[[#This Row],[Manager ID]],Table2[[#All],[Manager ID]],Table2[[#All],[Department Head]])</f>
        <v>Support</v>
      </c>
      <c r="AC181" s="2">
        <f>_xlfn.XLOOKUP(Table1[[#This Row],[City]],L:L,O:O)</f>
        <v>0.21356479274849693</v>
      </c>
      <c r="AD181" t="str" cm="1">
        <f t="array" ref="AD181">_xlfn.IFS(Table1[[#This Row],[Performance Score]]&gt;=90,"Excellent",Table1[[#This Row],[Performance Score]]&gt;=75,"Good",Table1[[#This Row],[Performance Score]]&gt;=60,"Average",Table1[[#This Row],[Performance Score]]&lt;=60,"Need Improvement")</f>
        <v>Excellent</v>
      </c>
      <c r="AE181" t="str">
        <f>IF(AND(Table1[[#This Row],[Attendance %]]&gt;=80,(Table1[[#This Row],[Performance Score]]&gt;=80)),"Eligible","Not Eligible")</f>
        <v>Not Eligible</v>
      </c>
      <c r="AF181" t="str">
        <f>IF(Table1[[#This Row],[Performance Score]]&gt;=80,"High Performer","Low Performer")</f>
        <v>High Performer</v>
      </c>
      <c r="AG181" t="str" cm="1">
        <f t="array" aca="1" ref="AG181" ca="1">_xlfn.IFS(Table1[[#This Row],[Experience]]&lt;=3,"Junior",Table1[[#This Row],[Experience]]&lt;=7,"Mid Level",Table1[[#This Row],[Experience]]&gt;=7,"Senior")</f>
        <v>Junior</v>
      </c>
      <c r="AH181" t="str">
        <f>IF(Table1[[#This Row],[Attendance %]]&gt;75,"OK","Below 75")</f>
        <v>Below 75</v>
      </c>
      <c r="AI181" t="b">
        <f>ISBLANK(Table1[[#This Row],[Employee ID]])</f>
        <v>0</v>
      </c>
      <c r="AJ181" t="b">
        <f>ISNUMBER(Table1[[#This Row],[Total Salary  ]])</f>
        <v>1</v>
      </c>
      <c r="AK181" t="str">
        <f>IFERROR(_xlfn.XLOOKUP(Table1[[#This Row],[Manager ID]],MANAGERS!A:A,MANAGERS!B:B),"Not Found")</f>
        <v>Manager_1</v>
      </c>
    </row>
    <row r="182" spans="1:37" x14ac:dyDescent="0.2">
      <c r="A182" t="s">
        <v>4870</v>
      </c>
      <c r="B182" t="s">
        <v>39</v>
      </c>
      <c r="C182" t="s">
        <v>15</v>
      </c>
      <c r="D182" t="s">
        <v>16</v>
      </c>
      <c r="E182" t="s">
        <v>22</v>
      </c>
      <c r="F182" s="1">
        <v>44312</v>
      </c>
      <c r="G182" s="1">
        <v>37527</v>
      </c>
      <c r="H182">
        <v>111537</v>
      </c>
      <c r="I182">
        <v>25490</v>
      </c>
      <c r="J182">
        <v>86</v>
      </c>
      <c r="K182">
        <v>93</v>
      </c>
      <c r="L182" t="s">
        <v>37</v>
      </c>
      <c r="M182">
        <v>113</v>
      </c>
      <c r="N182">
        <f>Table1[[#This Row],[Basic Salary]]+Table1[[#This Row],[Bonus]]</f>
        <v>137027</v>
      </c>
      <c r="O182" s="2">
        <f>Table1[[#This Row],[Bonus]]/Table1[[#This Row],[Basic Salary]]</f>
        <v>0.22853402906658776</v>
      </c>
      <c r="P182">
        <f ca="1">DATEDIF(Table1[[#This Row],[Date of Birth]],TODAY(),"Y")</f>
        <v>23</v>
      </c>
      <c r="Q182">
        <f ca="1">DATEDIF(Table1[[#This Row],[Joining Date]],TODAY(),"Y")</f>
        <v>5</v>
      </c>
      <c r="R182" t="str">
        <f ca="1">IF(YEAR(Table1[[#This Row],[Joining Date]])=YEAR(TODAY()),"Yes","No")</f>
        <v>No</v>
      </c>
      <c r="S182" t="str">
        <f ca="1">IF(Table1[[#This Row],[Experience]]&gt;5,"Yes","No")</f>
        <v>No</v>
      </c>
      <c r="T182" t="str">
        <f>TEXT(Table1[[#This Row],[Joining Date]],"mmmm")</f>
        <v>April</v>
      </c>
      <c r="U182" t="str">
        <f>TEXT(Table1[[#This Row],[Joining Date]],"yyyy")</f>
        <v>2021</v>
      </c>
      <c r="V182" s="5">
        <f ca="1">TODAY()-Table1[[#This Row],[Joining Date]]</f>
        <v>1927</v>
      </c>
      <c r="W182" t="str">
        <f>LEFT(Table1[[#This Row],[Employee Name]],FIND(" ",Table1[[#This Row],[Employee Name]])-1)</f>
        <v>Karan</v>
      </c>
      <c r="X182" t="str">
        <f>RIGHT(Table1[[#This Row],[Employee Name]],LEN(Table1[[#This Row],[Employee Name]])-FIND(" ",Table1[[#This Row],[Employee Name]]))</f>
        <v>Malhotra</v>
      </c>
      <c r="Y182" t="str">
        <f>Table1[[#This Row],[Department]]&amp;"-"&amp;Table1[[#This Row],[Employee ID]]</f>
        <v>HR-E04814</v>
      </c>
      <c r="Z182" t="str">
        <f>LEFT(Table1[[#This Row],[Department]],3)</f>
        <v>HR</v>
      </c>
      <c r="AA182" t="str">
        <f>_xlfn.XLOOKUP(Table1[[#This Row],[Manager ID]],MANAGERS!A:A,MANAGERS!B:B)</f>
        <v>Manager_13</v>
      </c>
      <c r="AB182" t="str" cm="1">
        <f t="array" ref="AB182">_xlfn.XLOOKUP(Table1[[#This Row],[Manager ID]],Table2[[#All],[Manager ID]],Table2[[#All],[Department Head]])</f>
        <v>HR</v>
      </c>
      <c r="AC182" s="2">
        <f>_xlfn.XLOOKUP(Table1[[#This Row],[City]],L:L,O:O)</f>
        <v>0.24036902712549932</v>
      </c>
      <c r="AD182" t="str" cm="1">
        <f t="array" ref="AD182">_xlfn.IFS(Table1[[#This Row],[Performance Score]]&gt;=90,"Excellent",Table1[[#This Row],[Performance Score]]&gt;=75,"Good",Table1[[#This Row],[Performance Score]]&gt;=60,"Average",Table1[[#This Row],[Performance Score]]&lt;=60,"Need Improvement")</f>
        <v>Excellent</v>
      </c>
      <c r="AE182" t="str">
        <f>IF(AND(Table1[[#This Row],[Attendance %]]&gt;=80,(Table1[[#This Row],[Performance Score]]&gt;=80)),"Eligible","Not Eligible")</f>
        <v>Eligible</v>
      </c>
      <c r="AF182" t="str">
        <f>IF(Table1[[#This Row],[Performance Score]]&gt;=80,"High Performer","Low Performer")</f>
        <v>High Performer</v>
      </c>
      <c r="AG182" t="str" cm="1">
        <f t="array" aca="1" ref="AG182" ca="1">_xlfn.IFS(Table1[[#This Row],[Experience]]&lt;=3,"Junior",Table1[[#This Row],[Experience]]&lt;=7,"Mid Level",Table1[[#This Row],[Experience]]&gt;=7,"Senior")</f>
        <v>Mid Level</v>
      </c>
      <c r="AH182" t="str">
        <f>IF(Table1[[#This Row],[Attendance %]]&gt;75,"OK","Below 75")</f>
        <v>OK</v>
      </c>
      <c r="AI182" t="b">
        <f>ISBLANK(Table1[[#This Row],[Employee ID]])</f>
        <v>0</v>
      </c>
      <c r="AJ182" t="b">
        <f>ISNUMBER(Table1[[#This Row],[Total Salary  ]])</f>
        <v>1</v>
      </c>
      <c r="AK182" t="str">
        <f>IFERROR(_xlfn.XLOOKUP(Table1[[#This Row],[Manager ID]],MANAGERS!A:A,MANAGERS!B:B),"Not Found")</f>
        <v>Manager_13</v>
      </c>
    </row>
    <row r="183" spans="1:37" x14ac:dyDescent="0.2">
      <c r="A183" t="s">
        <v>1109</v>
      </c>
      <c r="B183" t="s">
        <v>71</v>
      </c>
      <c r="C183" t="s">
        <v>21</v>
      </c>
      <c r="D183" t="s">
        <v>81</v>
      </c>
      <c r="E183" t="s">
        <v>30</v>
      </c>
      <c r="F183" s="1">
        <v>45867</v>
      </c>
      <c r="G183" s="1">
        <v>34972</v>
      </c>
      <c r="H183">
        <v>118268</v>
      </c>
      <c r="I183">
        <v>18699</v>
      </c>
      <c r="J183">
        <v>75</v>
      </c>
      <c r="K183">
        <v>60</v>
      </c>
      <c r="L183" t="s">
        <v>53</v>
      </c>
      <c r="M183">
        <v>106</v>
      </c>
      <c r="N183">
        <f>Table1[[#This Row],[Basic Salary]]+Table1[[#This Row],[Bonus]]</f>
        <v>136967</v>
      </c>
      <c r="O183" s="2">
        <f>Table1[[#This Row],[Bonus]]/Table1[[#This Row],[Basic Salary]]</f>
        <v>0.15810701119491324</v>
      </c>
      <c r="P183">
        <f ca="1">DATEDIF(Table1[[#This Row],[Date of Birth]],TODAY(),"Y")</f>
        <v>30</v>
      </c>
      <c r="Q183">
        <f ca="1">DATEDIF(Table1[[#This Row],[Joining Date]],TODAY(),"Y")</f>
        <v>1</v>
      </c>
      <c r="R183" t="str">
        <f ca="1">IF(YEAR(Table1[[#This Row],[Joining Date]])=YEAR(TODAY()),"Yes","No")</f>
        <v>No</v>
      </c>
      <c r="S183" t="str">
        <f ca="1">IF(Table1[[#This Row],[Experience]]&gt;5,"Yes","No")</f>
        <v>No</v>
      </c>
      <c r="T183" t="str">
        <f>TEXT(Table1[[#This Row],[Joining Date]],"mmmm")</f>
        <v>July</v>
      </c>
      <c r="U183" t="str">
        <f>TEXT(Table1[[#This Row],[Joining Date]],"yyyy")</f>
        <v>2025</v>
      </c>
      <c r="V183" s="5">
        <f ca="1">TODAY()-Table1[[#This Row],[Joining Date]]</f>
        <v>372</v>
      </c>
      <c r="W183" t="str">
        <f>LEFT(Table1[[#This Row],[Employee Name]],FIND(" ",Table1[[#This Row],[Employee Name]])-1)</f>
        <v>Sneha</v>
      </c>
      <c r="X183" t="str">
        <f>RIGHT(Table1[[#This Row],[Employee Name]],LEN(Table1[[#This Row],[Employee Name]])-FIND(" ",Table1[[#This Row],[Employee Name]]))</f>
        <v>Iyer</v>
      </c>
      <c r="Y183" t="str">
        <f>Table1[[#This Row],[Department]]&amp;"-"&amp;Table1[[#This Row],[Employee ID]]</f>
        <v>Sales-E01053</v>
      </c>
      <c r="Z183" t="str">
        <f>LEFT(Table1[[#This Row],[Department]],3)</f>
        <v>Sal</v>
      </c>
      <c r="AA183" t="str">
        <f>_xlfn.XLOOKUP(Table1[[#This Row],[Manager ID]],MANAGERS!A:A,MANAGERS!B:B)</f>
        <v>Manager_6</v>
      </c>
      <c r="AB183" t="str" cm="1">
        <f t="array" ref="AB183">_xlfn.XLOOKUP(Table1[[#This Row],[Manager ID]],Table2[[#All],[Manager ID]],Table2[[#All],[Department Head]])</f>
        <v>HR</v>
      </c>
      <c r="AC183" s="2">
        <f>_xlfn.XLOOKUP(Table1[[#This Row],[City]],L:L,O:O)</f>
        <v>0.23685887225230964</v>
      </c>
      <c r="AD183" t="str" cm="1">
        <f t="array" ref="AD183">_xlfn.IFS(Table1[[#This Row],[Performance Score]]&gt;=90,"Excellent",Table1[[#This Row],[Performance Score]]&gt;=75,"Good",Table1[[#This Row],[Performance Score]]&gt;=60,"Average",Table1[[#This Row],[Performance Score]]&lt;=60,"Need Improvement")</f>
        <v>Average</v>
      </c>
      <c r="AE183" t="str">
        <f>IF(AND(Table1[[#This Row],[Attendance %]]&gt;=80,(Table1[[#This Row],[Performance Score]]&gt;=80)),"Eligible","Not Eligible")</f>
        <v>Not Eligible</v>
      </c>
      <c r="AF183" t="str">
        <f>IF(Table1[[#This Row],[Performance Score]]&gt;=80,"High Performer","Low Performer")</f>
        <v>Low Performer</v>
      </c>
      <c r="AG183" t="str" cm="1">
        <f t="array" aca="1" ref="AG183" ca="1">_xlfn.IFS(Table1[[#This Row],[Experience]]&lt;=3,"Junior",Table1[[#This Row],[Experience]]&lt;=7,"Mid Level",Table1[[#This Row],[Experience]]&gt;=7,"Senior")</f>
        <v>Junior</v>
      </c>
      <c r="AH183" t="str">
        <f>IF(Table1[[#This Row],[Attendance %]]&gt;75,"OK","Below 75")</f>
        <v>Below 75</v>
      </c>
      <c r="AI183" t="b">
        <f>ISBLANK(Table1[[#This Row],[Employee ID]])</f>
        <v>0</v>
      </c>
      <c r="AJ183" t="b">
        <f>ISNUMBER(Table1[[#This Row],[Total Salary  ]])</f>
        <v>1</v>
      </c>
      <c r="AK183" t="str">
        <f>IFERROR(_xlfn.XLOOKUP(Table1[[#This Row],[Manager ID]],MANAGERS!A:A,MANAGERS!B:B),"Not Found")</f>
        <v>Manager_6</v>
      </c>
    </row>
    <row r="184" spans="1:37" x14ac:dyDescent="0.2">
      <c r="A184" t="s">
        <v>1503</v>
      </c>
      <c r="B184" t="s">
        <v>62</v>
      </c>
      <c r="C184" t="s">
        <v>21</v>
      </c>
      <c r="D184" t="s">
        <v>81</v>
      </c>
      <c r="E184" t="s">
        <v>17</v>
      </c>
      <c r="F184" s="1">
        <v>45994</v>
      </c>
      <c r="G184" s="1">
        <v>36792</v>
      </c>
      <c r="H184">
        <v>112602</v>
      </c>
      <c r="I184">
        <v>24358</v>
      </c>
      <c r="J184">
        <v>93</v>
      </c>
      <c r="K184">
        <v>73</v>
      </c>
      <c r="L184" t="s">
        <v>23</v>
      </c>
      <c r="M184">
        <v>109</v>
      </c>
      <c r="N184">
        <f>Table1[[#This Row],[Basic Salary]]+Table1[[#This Row],[Bonus]]</f>
        <v>136960</v>
      </c>
      <c r="O184" s="2">
        <f>Table1[[#This Row],[Bonus]]/Table1[[#This Row],[Basic Salary]]</f>
        <v>0.21631942594270084</v>
      </c>
      <c r="P184">
        <f ca="1">DATEDIF(Table1[[#This Row],[Date of Birth]],TODAY(),"Y")</f>
        <v>25</v>
      </c>
      <c r="Q184">
        <f ca="1">DATEDIF(Table1[[#This Row],[Joining Date]],TODAY(),"Y")</f>
        <v>0</v>
      </c>
      <c r="R184" t="str">
        <f ca="1">IF(YEAR(Table1[[#This Row],[Joining Date]])=YEAR(TODAY()),"Yes","No")</f>
        <v>No</v>
      </c>
      <c r="S184" t="str">
        <f ca="1">IF(Table1[[#This Row],[Experience]]&gt;5,"Yes","No")</f>
        <v>No</v>
      </c>
      <c r="T184" t="str">
        <f>TEXT(Table1[[#This Row],[Joining Date]],"mmmm")</f>
        <v>December</v>
      </c>
      <c r="U184" t="str">
        <f>TEXT(Table1[[#This Row],[Joining Date]],"yyyy")</f>
        <v>2025</v>
      </c>
      <c r="V184" s="5">
        <f ca="1">TODAY()-Table1[[#This Row],[Joining Date]]</f>
        <v>245</v>
      </c>
      <c r="W184" t="str">
        <f>LEFT(Table1[[#This Row],[Employee Name]],FIND(" ",Table1[[#This Row],[Employee Name]])-1)</f>
        <v>Kavya</v>
      </c>
      <c r="X184" t="str">
        <f>RIGHT(Table1[[#This Row],[Employee Name]],LEN(Table1[[#This Row],[Employee Name]])-FIND(" ",Table1[[#This Row],[Employee Name]]))</f>
        <v>Nair</v>
      </c>
      <c r="Y184" t="str">
        <f>Table1[[#This Row],[Department]]&amp;"-"&amp;Table1[[#This Row],[Employee ID]]</f>
        <v>Sales-E01447</v>
      </c>
      <c r="Z184" t="str">
        <f>LEFT(Table1[[#This Row],[Department]],3)</f>
        <v>Sal</v>
      </c>
      <c r="AA184" t="str">
        <f>_xlfn.XLOOKUP(Table1[[#This Row],[Manager ID]],MANAGERS!A:A,MANAGERS!B:B)</f>
        <v>Manager_9</v>
      </c>
      <c r="AB184" t="str" cm="1">
        <f t="array" ref="AB184">_xlfn.XLOOKUP(Table1[[#This Row],[Manager ID]],Table2[[#All],[Manager ID]],Table2[[#All],[Department Head]])</f>
        <v>Sales</v>
      </c>
      <c r="AC184" s="2">
        <f>_xlfn.XLOOKUP(Table1[[#This Row],[City]],L:L,O:O)</f>
        <v>0.23486488519629886</v>
      </c>
      <c r="AD184" t="str" cm="1">
        <f t="array" ref="AD184">_xlfn.IFS(Table1[[#This Row],[Performance Score]]&gt;=90,"Excellent",Table1[[#This Row],[Performance Score]]&gt;=75,"Good",Table1[[#This Row],[Performance Score]]&gt;=60,"Average",Table1[[#This Row],[Performance Score]]&lt;=60,"Need Improvement")</f>
        <v>Average</v>
      </c>
      <c r="AE184" t="str">
        <f>IF(AND(Table1[[#This Row],[Attendance %]]&gt;=80,(Table1[[#This Row],[Performance Score]]&gt;=80)),"Eligible","Not Eligible")</f>
        <v>Not Eligible</v>
      </c>
      <c r="AF184" t="str">
        <f>IF(Table1[[#This Row],[Performance Score]]&gt;=80,"High Performer","Low Performer")</f>
        <v>Low Performer</v>
      </c>
      <c r="AG184" t="str" cm="1">
        <f t="array" aca="1" ref="AG184" ca="1">_xlfn.IFS(Table1[[#This Row],[Experience]]&lt;=3,"Junior",Table1[[#This Row],[Experience]]&lt;=7,"Mid Level",Table1[[#This Row],[Experience]]&gt;=7,"Senior")</f>
        <v>Junior</v>
      </c>
      <c r="AH184" t="str">
        <f>IF(Table1[[#This Row],[Attendance %]]&gt;75,"OK","Below 75")</f>
        <v>OK</v>
      </c>
      <c r="AI184" t="b">
        <f>ISBLANK(Table1[[#This Row],[Employee ID]])</f>
        <v>0</v>
      </c>
      <c r="AJ184" t="b">
        <f>ISNUMBER(Table1[[#This Row],[Total Salary  ]])</f>
        <v>1</v>
      </c>
      <c r="AK184" t="str">
        <f>IFERROR(_xlfn.XLOOKUP(Table1[[#This Row],[Manager ID]],MANAGERS!A:A,MANAGERS!B:B),"Not Found")</f>
        <v>Manager_9</v>
      </c>
    </row>
    <row r="185" spans="1:37" x14ac:dyDescent="0.2">
      <c r="A185" t="s">
        <v>3624</v>
      </c>
      <c r="B185" t="s">
        <v>60</v>
      </c>
      <c r="C185" t="s">
        <v>21</v>
      </c>
      <c r="D185" t="s">
        <v>81</v>
      </c>
      <c r="E185" t="s">
        <v>65</v>
      </c>
      <c r="F185" s="1">
        <v>45426</v>
      </c>
      <c r="G185" s="1">
        <v>30606</v>
      </c>
      <c r="H185">
        <v>116317</v>
      </c>
      <c r="I185">
        <v>20596</v>
      </c>
      <c r="J185">
        <v>82</v>
      </c>
      <c r="K185">
        <v>94</v>
      </c>
      <c r="L185" t="s">
        <v>27</v>
      </c>
      <c r="M185">
        <v>105</v>
      </c>
      <c r="N185">
        <f>Table1[[#This Row],[Basic Salary]]+Table1[[#This Row],[Bonus]]</f>
        <v>136913</v>
      </c>
      <c r="O185" s="2">
        <f>Table1[[#This Row],[Bonus]]/Table1[[#This Row],[Basic Salary]]</f>
        <v>0.17706784047043855</v>
      </c>
      <c r="P185">
        <f ca="1">DATEDIF(Table1[[#This Row],[Date of Birth]],TODAY(),"Y")</f>
        <v>42</v>
      </c>
      <c r="Q185">
        <f ca="1">DATEDIF(Table1[[#This Row],[Joining Date]],TODAY(),"Y")</f>
        <v>2</v>
      </c>
      <c r="R185" t="str">
        <f ca="1">IF(YEAR(Table1[[#This Row],[Joining Date]])=YEAR(TODAY()),"Yes","No")</f>
        <v>No</v>
      </c>
      <c r="S185" t="str">
        <f ca="1">IF(Table1[[#This Row],[Experience]]&gt;5,"Yes","No")</f>
        <v>No</v>
      </c>
      <c r="T185" t="str">
        <f>TEXT(Table1[[#This Row],[Joining Date]],"mmmm")</f>
        <v>May</v>
      </c>
      <c r="U185" t="str">
        <f>TEXT(Table1[[#This Row],[Joining Date]],"yyyy")</f>
        <v>2024</v>
      </c>
      <c r="V185" s="5">
        <f ca="1">TODAY()-Table1[[#This Row],[Joining Date]]</f>
        <v>813</v>
      </c>
      <c r="W185" t="str">
        <f>LEFT(Table1[[#This Row],[Employee Name]],FIND(" ",Table1[[#This Row],[Employee Name]])-1)</f>
        <v>Gayathri</v>
      </c>
      <c r="X185" t="str">
        <f>RIGHT(Table1[[#This Row],[Employee Name]],LEN(Table1[[#This Row],[Employee Name]])-FIND(" ",Table1[[#This Row],[Employee Name]]))</f>
        <v>Iyer</v>
      </c>
      <c r="Y185" t="str">
        <f>Table1[[#This Row],[Department]]&amp;"-"&amp;Table1[[#This Row],[Employee ID]]</f>
        <v>Sales-E03568</v>
      </c>
      <c r="Z185" t="str">
        <f>LEFT(Table1[[#This Row],[Department]],3)</f>
        <v>Sal</v>
      </c>
      <c r="AA185" t="str">
        <f>_xlfn.XLOOKUP(Table1[[#This Row],[Manager ID]],MANAGERS!A:A,MANAGERS!B:B)</f>
        <v>Manager_5</v>
      </c>
      <c r="AB185" t="str" cm="1">
        <f t="array" ref="AB185">_xlfn.XLOOKUP(Table1[[#This Row],[Manager ID]],Table2[[#All],[Manager ID]],Table2[[#All],[Department Head]])</f>
        <v>Sales</v>
      </c>
      <c r="AC185" s="2">
        <f>_xlfn.XLOOKUP(Table1[[#This Row],[City]],L:L,O:O)</f>
        <v>0.23674293405114402</v>
      </c>
      <c r="AD185" t="str" cm="1">
        <f t="array" ref="AD185">_xlfn.IFS(Table1[[#This Row],[Performance Score]]&gt;=90,"Excellent",Table1[[#This Row],[Performance Score]]&gt;=75,"Good",Table1[[#This Row],[Performance Score]]&gt;=60,"Average",Table1[[#This Row],[Performance Score]]&lt;=60,"Need Improvement")</f>
        <v>Excellent</v>
      </c>
      <c r="AE185" t="str">
        <f>IF(AND(Table1[[#This Row],[Attendance %]]&gt;=80,(Table1[[#This Row],[Performance Score]]&gt;=80)),"Eligible","Not Eligible")</f>
        <v>Eligible</v>
      </c>
      <c r="AF185" t="str">
        <f>IF(Table1[[#This Row],[Performance Score]]&gt;=80,"High Performer","Low Performer")</f>
        <v>High Performer</v>
      </c>
      <c r="AG185" t="str" cm="1">
        <f t="array" aca="1" ref="AG185" ca="1">_xlfn.IFS(Table1[[#This Row],[Experience]]&lt;=3,"Junior",Table1[[#This Row],[Experience]]&lt;=7,"Mid Level",Table1[[#This Row],[Experience]]&gt;=7,"Senior")</f>
        <v>Junior</v>
      </c>
      <c r="AH185" t="str">
        <f>IF(Table1[[#This Row],[Attendance %]]&gt;75,"OK","Below 75")</f>
        <v>OK</v>
      </c>
      <c r="AI185" t="b">
        <f>ISBLANK(Table1[[#This Row],[Employee ID]])</f>
        <v>0</v>
      </c>
      <c r="AJ185" t="b">
        <f>ISNUMBER(Table1[[#This Row],[Total Salary  ]])</f>
        <v>1</v>
      </c>
      <c r="AK185" t="str">
        <f>IFERROR(_xlfn.XLOOKUP(Table1[[#This Row],[Manager ID]],MANAGERS!A:A,MANAGERS!B:B),"Not Found")</f>
        <v>Manager_5</v>
      </c>
    </row>
    <row r="186" spans="1:37" x14ac:dyDescent="0.2">
      <c r="A186" t="s">
        <v>2129</v>
      </c>
      <c r="B186" t="s">
        <v>95</v>
      </c>
      <c r="C186" t="s">
        <v>15</v>
      </c>
      <c r="D186" t="s">
        <v>25</v>
      </c>
      <c r="E186" t="s">
        <v>30</v>
      </c>
      <c r="F186" s="1">
        <v>45304</v>
      </c>
      <c r="G186" s="1">
        <v>34053</v>
      </c>
      <c r="H186">
        <v>117295</v>
      </c>
      <c r="I186">
        <v>19587</v>
      </c>
      <c r="J186">
        <v>84</v>
      </c>
      <c r="K186">
        <v>43</v>
      </c>
      <c r="L186" t="s">
        <v>18</v>
      </c>
      <c r="M186">
        <v>106</v>
      </c>
      <c r="N186">
        <f>Table1[[#This Row],[Basic Salary]]+Table1[[#This Row],[Bonus]]</f>
        <v>136882</v>
      </c>
      <c r="O186" s="2">
        <f>Table1[[#This Row],[Bonus]]/Table1[[#This Row],[Basic Salary]]</f>
        <v>0.16698921522656548</v>
      </c>
      <c r="P186">
        <f ca="1">DATEDIF(Table1[[#This Row],[Date of Birth]],TODAY(),"Y")</f>
        <v>33</v>
      </c>
      <c r="Q186">
        <f ca="1">DATEDIF(Table1[[#This Row],[Joining Date]],TODAY(),"Y")</f>
        <v>2</v>
      </c>
      <c r="R186" t="str">
        <f ca="1">IF(YEAR(Table1[[#This Row],[Joining Date]])=YEAR(TODAY()),"Yes","No")</f>
        <v>No</v>
      </c>
      <c r="S186" t="str">
        <f ca="1">IF(Table1[[#This Row],[Experience]]&gt;5,"Yes","No")</f>
        <v>No</v>
      </c>
      <c r="T186" t="str">
        <f>TEXT(Table1[[#This Row],[Joining Date]],"mmmm")</f>
        <v>January</v>
      </c>
      <c r="U186" t="str">
        <f>TEXT(Table1[[#This Row],[Joining Date]],"yyyy")</f>
        <v>2024</v>
      </c>
      <c r="V186" s="5">
        <f ca="1">TODAY()-Table1[[#This Row],[Joining Date]]</f>
        <v>935</v>
      </c>
      <c r="W186" t="str">
        <f>LEFT(Table1[[#This Row],[Employee Name]],FIND(" ",Table1[[#This Row],[Employee Name]])-1)</f>
        <v>Ajay</v>
      </c>
      <c r="X186" t="str">
        <f>RIGHT(Table1[[#This Row],[Employee Name]],LEN(Table1[[#This Row],[Employee Name]])-FIND(" ",Table1[[#This Row],[Employee Name]]))</f>
        <v>Singh</v>
      </c>
      <c r="Y186" t="str">
        <f>Table1[[#This Row],[Department]]&amp;"-"&amp;Table1[[#This Row],[Employee ID]]</f>
        <v>Finance-E02073</v>
      </c>
      <c r="Z186" t="str">
        <f>LEFT(Table1[[#This Row],[Department]],3)</f>
        <v>Fin</v>
      </c>
      <c r="AA186" t="str">
        <f>_xlfn.XLOOKUP(Table1[[#This Row],[Manager ID]],MANAGERS!A:A,MANAGERS!B:B)</f>
        <v>Manager_6</v>
      </c>
      <c r="AB186" t="str" cm="1">
        <f t="array" ref="AB186">_xlfn.XLOOKUP(Table1[[#This Row],[Manager ID]],Table2[[#All],[Manager ID]],Table2[[#All],[Department Head]])</f>
        <v>HR</v>
      </c>
      <c r="AC186" s="2">
        <f>_xlfn.XLOOKUP(Table1[[#This Row],[City]],L:L,O:O)</f>
        <v>0.21356479274849693</v>
      </c>
      <c r="AD186" t="str" cm="1">
        <f t="array" ref="AD186">_xlfn.IFS(Table1[[#This Row],[Performance Score]]&gt;=90,"Excellent",Table1[[#This Row],[Performance Score]]&gt;=75,"Good",Table1[[#This Row],[Performance Score]]&gt;=60,"Average",Table1[[#This Row],[Performance Score]]&lt;=60,"Need Improvement")</f>
        <v>Need Improvement</v>
      </c>
      <c r="AE186" t="str">
        <f>IF(AND(Table1[[#This Row],[Attendance %]]&gt;=80,(Table1[[#This Row],[Performance Score]]&gt;=80)),"Eligible","Not Eligible")</f>
        <v>Not Eligible</v>
      </c>
      <c r="AF186" t="str">
        <f>IF(Table1[[#This Row],[Performance Score]]&gt;=80,"High Performer","Low Performer")</f>
        <v>Low Performer</v>
      </c>
      <c r="AG186" t="str" cm="1">
        <f t="array" aca="1" ref="AG186" ca="1">_xlfn.IFS(Table1[[#This Row],[Experience]]&lt;=3,"Junior",Table1[[#This Row],[Experience]]&lt;=7,"Mid Level",Table1[[#This Row],[Experience]]&gt;=7,"Senior")</f>
        <v>Junior</v>
      </c>
      <c r="AH186" t="str">
        <f>IF(Table1[[#This Row],[Attendance %]]&gt;75,"OK","Below 75")</f>
        <v>OK</v>
      </c>
      <c r="AI186" t="b">
        <f>ISBLANK(Table1[[#This Row],[Employee ID]])</f>
        <v>0</v>
      </c>
      <c r="AJ186" t="b">
        <f>ISNUMBER(Table1[[#This Row],[Total Salary  ]])</f>
        <v>1</v>
      </c>
      <c r="AK186" t="str">
        <f>IFERROR(_xlfn.XLOOKUP(Table1[[#This Row],[Manager ID]],MANAGERS!A:A,MANAGERS!B:B),"Not Found")</f>
        <v>Manager_6</v>
      </c>
    </row>
    <row r="187" spans="1:37" x14ac:dyDescent="0.2">
      <c r="A187" t="s">
        <v>3569</v>
      </c>
      <c r="B187" t="s">
        <v>20</v>
      </c>
      <c r="C187" t="s">
        <v>21</v>
      </c>
      <c r="D187" t="s">
        <v>40</v>
      </c>
      <c r="E187" t="s">
        <v>30</v>
      </c>
      <c r="F187" s="1">
        <v>44495</v>
      </c>
      <c r="G187" s="1">
        <v>36290</v>
      </c>
      <c r="H187">
        <v>111514</v>
      </c>
      <c r="I187">
        <v>25348</v>
      </c>
      <c r="J187">
        <v>83</v>
      </c>
      <c r="K187">
        <v>69</v>
      </c>
      <c r="L187" t="s">
        <v>18</v>
      </c>
      <c r="M187">
        <v>119</v>
      </c>
      <c r="N187">
        <f>Table1[[#This Row],[Basic Salary]]+Table1[[#This Row],[Bonus]]</f>
        <v>136862</v>
      </c>
      <c r="O187" s="2">
        <f>Table1[[#This Row],[Bonus]]/Table1[[#This Row],[Basic Salary]]</f>
        <v>0.22730778198253135</v>
      </c>
      <c r="P187">
        <f ca="1">DATEDIF(Table1[[#This Row],[Date of Birth]],TODAY(),"Y")</f>
        <v>27</v>
      </c>
      <c r="Q187">
        <f ca="1">DATEDIF(Table1[[#This Row],[Joining Date]],TODAY(),"Y")</f>
        <v>4</v>
      </c>
      <c r="R187" t="str">
        <f ca="1">IF(YEAR(Table1[[#This Row],[Joining Date]])=YEAR(TODAY()),"Yes","No")</f>
        <v>No</v>
      </c>
      <c r="S187" t="str">
        <f ca="1">IF(Table1[[#This Row],[Experience]]&gt;5,"Yes","No")</f>
        <v>No</v>
      </c>
      <c r="T187" t="str">
        <f>TEXT(Table1[[#This Row],[Joining Date]],"mmmm")</f>
        <v>October</v>
      </c>
      <c r="U187" t="str">
        <f>TEXT(Table1[[#This Row],[Joining Date]],"yyyy")</f>
        <v>2021</v>
      </c>
      <c r="V187" s="5">
        <f ca="1">TODAY()-Table1[[#This Row],[Joining Date]]</f>
        <v>1744</v>
      </c>
      <c r="W187" t="str">
        <f>LEFT(Table1[[#This Row],[Employee Name]],FIND(" ",Table1[[#This Row],[Employee Name]])-1)</f>
        <v>Rahul</v>
      </c>
      <c r="X187" t="str">
        <f>RIGHT(Table1[[#This Row],[Employee Name]],LEN(Table1[[#This Row],[Employee Name]])-FIND(" ",Table1[[#This Row],[Employee Name]]))</f>
        <v>Verma</v>
      </c>
      <c r="Y187" t="str">
        <f>Table1[[#This Row],[Department]]&amp;"-"&amp;Table1[[#This Row],[Employee ID]]</f>
        <v>IT-E03513</v>
      </c>
      <c r="Z187" t="str">
        <f>LEFT(Table1[[#This Row],[Department]],3)</f>
        <v>IT</v>
      </c>
      <c r="AA187" t="str">
        <f>_xlfn.XLOOKUP(Table1[[#This Row],[Manager ID]],MANAGERS!A:A,MANAGERS!B:B)</f>
        <v>Manager_19</v>
      </c>
      <c r="AB187" t="str" cm="1">
        <f t="array" ref="AB187">_xlfn.XLOOKUP(Table1[[#This Row],[Manager ID]],Table2[[#All],[Manager ID]],Table2[[#All],[Department Head]])</f>
        <v>Support</v>
      </c>
      <c r="AC187" s="2">
        <f>_xlfn.XLOOKUP(Table1[[#This Row],[City]],L:L,O:O)</f>
        <v>0.21356479274849693</v>
      </c>
      <c r="AD187" t="str" cm="1">
        <f t="array" ref="AD187">_xlfn.IFS(Table1[[#This Row],[Performance Score]]&gt;=90,"Excellent",Table1[[#This Row],[Performance Score]]&gt;=75,"Good",Table1[[#This Row],[Performance Score]]&gt;=60,"Average",Table1[[#This Row],[Performance Score]]&lt;=60,"Need Improvement")</f>
        <v>Average</v>
      </c>
      <c r="AE187" t="str">
        <f>IF(AND(Table1[[#This Row],[Attendance %]]&gt;=80,(Table1[[#This Row],[Performance Score]]&gt;=80)),"Eligible","Not Eligible")</f>
        <v>Not Eligible</v>
      </c>
      <c r="AF187" t="str">
        <f>IF(Table1[[#This Row],[Performance Score]]&gt;=80,"High Performer","Low Performer")</f>
        <v>Low Performer</v>
      </c>
      <c r="AG187" t="str" cm="1">
        <f t="array" aca="1" ref="AG187" ca="1">_xlfn.IFS(Table1[[#This Row],[Experience]]&lt;=3,"Junior",Table1[[#This Row],[Experience]]&lt;=7,"Mid Level",Table1[[#This Row],[Experience]]&gt;=7,"Senior")</f>
        <v>Mid Level</v>
      </c>
      <c r="AH187" t="str">
        <f>IF(Table1[[#This Row],[Attendance %]]&gt;75,"OK","Below 75")</f>
        <v>OK</v>
      </c>
      <c r="AI187" t="b">
        <f>ISBLANK(Table1[[#This Row],[Employee ID]])</f>
        <v>0</v>
      </c>
      <c r="AJ187" t="b">
        <f>ISNUMBER(Table1[[#This Row],[Total Salary  ]])</f>
        <v>1</v>
      </c>
      <c r="AK187" t="str">
        <f>IFERROR(_xlfn.XLOOKUP(Table1[[#This Row],[Manager ID]],MANAGERS!A:A,MANAGERS!B:B),"Not Found")</f>
        <v>Manager_19</v>
      </c>
    </row>
    <row r="188" spans="1:37" x14ac:dyDescent="0.2">
      <c r="A188" t="s">
        <v>1380</v>
      </c>
      <c r="B188" t="s">
        <v>20</v>
      </c>
      <c r="C188" t="s">
        <v>21</v>
      </c>
      <c r="D188" t="s">
        <v>46</v>
      </c>
      <c r="E188" t="s">
        <v>22</v>
      </c>
      <c r="F188" s="1">
        <v>42234</v>
      </c>
      <c r="G188" s="1">
        <v>36485</v>
      </c>
      <c r="H188">
        <v>108555</v>
      </c>
      <c r="I188">
        <v>28284</v>
      </c>
      <c r="J188">
        <v>63</v>
      </c>
      <c r="K188">
        <v>60</v>
      </c>
      <c r="L188" t="s">
        <v>53</v>
      </c>
      <c r="M188">
        <v>118</v>
      </c>
      <c r="N188">
        <f>Table1[[#This Row],[Basic Salary]]+Table1[[#This Row],[Bonus]]</f>
        <v>136839</v>
      </c>
      <c r="O188" s="2">
        <f>Table1[[#This Row],[Bonus]]/Table1[[#This Row],[Basic Salary]]</f>
        <v>0.26054995163741884</v>
      </c>
      <c r="P188">
        <f ca="1">DATEDIF(Table1[[#This Row],[Date of Birth]],TODAY(),"Y")</f>
        <v>26</v>
      </c>
      <c r="Q188">
        <f ca="1">DATEDIF(Table1[[#This Row],[Joining Date]],TODAY(),"Y")</f>
        <v>10</v>
      </c>
      <c r="R188" t="str">
        <f ca="1">IF(YEAR(Table1[[#This Row],[Joining Date]])=YEAR(TODAY()),"Yes","No")</f>
        <v>No</v>
      </c>
      <c r="S188" t="str">
        <f ca="1">IF(Table1[[#This Row],[Experience]]&gt;5,"Yes","No")</f>
        <v>Yes</v>
      </c>
      <c r="T188" t="str">
        <f>TEXT(Table1[[#This Row],[Joining Date]],"mmmm")</f>
        <v>August</v>
      </c>
      <c r="U188" t="str">
        <f>TEXT(Table1[[#This Row],[Joining Date]],"yyyy")</f>
        <v>2015</v>
      </c>
      <c r="V188" s="5">
        <f ca="1">TODAY()-Table1[[#This Row],[Joining Date]]</f>
        <v>4005</v>
      </c>
      <c r="W188" t="str">
        <f>LEFT(Table1[[#This Row],[Employee Name]],FIND(" ",Table1[[#This Row],[Employee Name]])-1)</f>
        <v>Rahul</v>
      </c>
      <c r="X188" t="str">
        <f>RIGHT(Table1[[#This Row],[Employee Name]],LEN(Table1[[#This Row],[Employee Name]])-FIND(" ",Table1[[#This Row],[Employee Name]]))</f>
        <v>Verma</v>
      </c>
      <c r="Y188" t="str">
        <f>Table1[[#This Row],[Department]]&amp;"-"&amp;Table1[[#This Row],[Employee ID]]</f>
        <v>Support-E01324</v>
      </c>
      <c r="Z188" t="str">
        <f>LEFT(Table1[[#This Row],[Department]],3)</f>
        <v>Sup</v>
      </c>
      <c r="AA188" t="str">
        <f>_xlfn.XLOOKUP(Table1[[#This Row],[Manager ID]],MANAGERS!A:A,MANAGERS!B:B)</f>
        <v>Manager_18</v>
      </c>
      <c r="AB188" t="str" cm="1">
        <f t="array" ref="AB188">_xlfn.XLOOKUP(Table1[[#This Row],[Manager ID]],Table2[[#All],[Manager ID]],Table2[[#All],[Department Head]])</f>
        <v>Support</v>
      </c>
      <c r="AC188" s="2">
        <f>_xlfn.XLOOKUP(Table1[[#This Row],[City]],L:L,O:O)</f>
        <v>0.23685887225230964</v>
      </c>
      <c r="AD188" t="str" cm="1">
        <f t="array" ref="AD188">_xlfn.IFS(Table1[[#This Row],[Performance Score]]&gt;=90,"Excellent",Table1[[#This Row],[Performance Score]]&gt;=75,"Good",Table1[[#This Row],[Performance Score]]&gt;=60,"Average",Table1[[#This Row],[Performance Score]]&lt;=60,"Need Improvement")</f>
        <v>Average</v>
      </c>
      <c r="AE188" t="str">
        <f>IF(AND(Table1[[#This Row],[Attendance %]]&gt;=80,(Table1[[#This Row],[Performance Score]]&gt;=80)),"Eligible","Not Eligible")</f>
        <v>Not Eligible</v>
      </c>
      <c r="AF188" t="str">
        <f>IF(Table1[[#This Row],[Performance Score]]&gt;=80,"High Performer","Low Performer")</f>
        <v>Low Performer</v>
      </c>
      <c r="AG188" t="str" cm="1">
        <f t="array" aca="1" ref="AG188" ca="1">_xlfn.IFS(Table1[[#This Row],[Experience]]&lt;=3,"Junior",Table1[[#This Row],[Experience]]&lt;=7,"Mid Level",Table1[[#This Row],[Experience]]&gt;=7,"Senior")</f>
        <v>Senior</v>
      </c>
      <c r="AH188" t="str">
        <f>IF(Table1[[#This Row],[Attendance %]]&gt;75,"OK","Below 75")</f>
        <v>Below 75</v>
      </c>
      <c r="AI188" t="b">
        <f>ISBLANK(Table1[[#This Row],[Employee ID]])</f>
        <v>0</v>
      </c>
      <c r="AJ188" t="b">
        <f>ISNUMBER(Table1[[#This Row],[Total Salary  ]])</f>
        <v>1</v>
      </c>
      <c r="AK188" t="str">
        <f>IFERROR(_xlfn.XLOOKUP(Table1[[#This Row],[Manager ID]],MANAGERS!A:A,MANAGERS!B:B),"Not Found")</f>
        <v>Manager_18</v>
      </c>
    </row>
    <row r="189" spans="1:37" x14ac:dyDescent="0.2">
      <c r="A189" t="s">
        <v>68</v>
      </c>
      <c r="B189" t="s">
        <v>69</v>
      </c>
      <c r="C189" t="s">
        <v>21</v>
      </c>
      <c r="D189" t="s">
        <v>40</v>
      </c>
      <c r="E189" t="s">
        <v>17</v>
      </c>
      <c r="F189" s="1">
        <v>42226</v>
      </c>
      <c r="G189" s="1">
        <v>40253</v>
      </c>
      <c r="H189">
        <v>110649</v>
      </c>
      <c r="I189">
        <v>26174</v>
      </c>
      <c r="J189">
        <v>66</v>
      </c>
      <c r="K189">
        <v>43</v>
      </c>
      <c r="L189" t="s">
        <v>27</v>
      </c>
      <c r="M189">
        <v>111</v>
      </c>
      <c r="N189">
        <f>Table1[[#This Row],[Basic Salary]]+Table1[[#This Row],[Bonus]]</f>
        <v>136823</v>
      </c>
      <c r="O189" s="2">
        <f>Table1[[#This Row],[Bonus]]/Table1[[#This Row],[Basic Salary]]</f>
        <v>0.23654981066254552</v>
      </c>
      <c r="P189">
        <f ca="1">DATEDIF(Table1[[#This Row],[Date of Birth]],TODAY(),"Y")</f>
        <v>16</v>
      </c>
      <c r="Q189">
        <f ca="1">DATEDIF(Table1[[#This Row],[Joining Date]],TODAY(),"Y")</f>
        <v>10</v>
      </c>
      <c r="R189" t="str">
        <f ca="1">IF(YEAR(Table1[[#This Row],[Joining Date]])=YEAR(TODAY()),"Yes","No")</f>
        <v>No</v>
      </c>
      <c r="S189" t="str">
        <f ca="1">IF(Table1[[#This Row],[Experience]]&gt;5,"Yes","No")</f>
        <v>Yes</v>
      </c>
      <c r="T189" t="str">
        <f>TEXT(Table1[[#This Row],[Joining Date]],"mmmm")</f>
        <v>August</v>
      </c>
      <c r="U189" t="str">
        <f>TEXT(Table1[[#This Row],[Joining Date]],"yyyy")</f>
        <v>2015</v>
      </c>
      <c r="V189" s="5">
        <f ca="1">TODAY()-Table1[[#This Row],[Joining Date]]</f>
        <v>4013</v>
      </c>
      <c r="W189" t="str">
        <f>LEFT(Table1[[#This Row],[Employee Name]],FIND(" ",Table1[[#This Row],[Employee Name]])-1)</f>
        <v>Neha</v>
      </c>
      <c r="X189" t="str">
        <f>RIGHT(Table1[[#This Row],[Employee Name]],LEN(Table1[[#This Row],[Employee Name]])-FIND(" ",Table1[[#This Row],[Employee Name]]))</f>
        <v>Kulkarni</v>
      </c>
      <c r="Y189" t="str">
        <f>Table1[[#This Row],[Department]]&amp;"-"&amp;Table1[[#This Row],[Employee ID]]</f>
        <v>IT-E00023</v>
      </c>
      <c r="Z189" t="str">
        <f>LEFT(Table1[[#This Row],[Department]],3)</f>
        <v>IT</v>
      </c>
      <c r="AA189" t="str">
        <f>_xlfn.XLOOKUP(Table1[[#This Row],[Manager ID]],MANAGERS!A:A,MANAGERS!B:B)</f>
        <v>Manager_11</v>
      </c>
      <c r="AB189" t="str" cm="1">
        <f t="array" ref="AB189">_xlfn.XLOOKUP(Table1[[#This Row],[Manager ID]],Table2[[#All],[Manager ID]],Table2[[#All],[Department Head]])</f>
        <v>Marketing</v>
      </c>
      <c r="AC189" s="2">
        <f>_xlfn.XLOOKUP(Table1[[#This Row],[City]],L:L,O:O)</f>
        <v>0.23674293405114402</v>
      </c>
      <c r="AD189" t="str" cm="1">
        <f t="array" ref="AD189">_xlfn.IFS(Table1[[#This Row],[Performance Score]]&gt;=90,"Excellent",Table1[[#This Row],[Performance Score]]&gt;=75,"Good",Table1[[#This Row],[Performance Score]]&gt;=60,"Average",Table1[[#This Row],[Performance Score]]&lt;=60,"Need Improvement")</f>
        <v>Need Improvement</v>
      </c>
      <c r="AE189" t="str">
        <f>IF(AND(Table1[[#This Row],[Attendance %]]&gt;=80,(Table1[[#This Row],[Performance Score]]&gt;=80)),"Eligible","Not Eligible")</f>
        <v>Not Eligible</v>
      </c>
      <c r="AF189" t="str">
        <f>IF(Table1[[#This Row],[Performance Score]]&gt;=80,"High Performer","Low Performer")</f>
        <v>Low Performer</v>
      </c>
      <c r="AG189" t="str" cm="1">
        <f t="array" aca="1" ref="AG189" ca="1">_xlfn.IFS(Table1[[#This Row],[Experience]]&lt;=3,"Junior",Table1[[#This Row],[Experience]]&lt;=7,"Mid Level",Table1[[#This Row],[Experience]]&gt;=7,"Senior")</f>
        <v>Senior</v>
      </c>
      <c r="AH189" t="str">
        <f>IF(Table1[[#This Row],[Attendance %]]&gt;75,"OK","Below 75")</f>
        <v>Below 75</v>
      </c>
      <c r="AI189" t="b">
        <f>ISBLANK(Table1[[#This Row],[Employee ID]])</f>
        <v>0</v>
      </c>
      <c r="AJ189" t="b">
        <f>ISNUMBER(Table1[[#This Row],[Total Salary  ]])</f>
        <v>1</v>
      </c>
      <c r="AK189" t="str">
        <f>IFERROR(_xlfn.XLOOKUP(Table1[[#This Row],[Manager ID]],MANAGERS!A:A,MANAGERS!B:B),"Not Found")</f>
        <v>Manager_11</v>
      </c>
    </row>
    <row r="190" spans="1:37" x14ac:dyDescent="0.2">
      <c r="A190" t="s">
        <v>1050</v>
      </c>
      <c r="B190" t="s">
        <v>42</v>
      </c>
      <c r="C190" t="s">
        <v>15</v>
      </c>
      <c r="D190" t="s">
        <v>33</v>
      </c>
      <c r="E190" t="s">
        <v>65</v>
      </c>
      <c r="F190" s="1">
        <v>45784</v>
      </c>
      <c r="G190" s="1">
        <v>37978</v>
      </c>
      <c r="H190">
        <v>108040</v>
      </c>
      <c r="I190">
        <v>28770</v>
      </c>
      <c r="J190">
        <v>91</v>
      </c>
      <c r="K190">
        <v>45</v>
      </c>
      <c r="L190" t="s">
        <v>34</v>
      </c>
      <c r="M190">
        <v>111</v>
      </c>
      <c r="N190">
        <f>Table1[[#This Row],[Basic Salary]]+Table1[[#This Row],[Bonus]]</f>
        <v>136810</v>
      </c>
      <c r="O190" s="2">
        <f>Table1[[#This Row],[Bonus]]/Table1[[#This Row],[Basic Salary]]</f>
        <v>0.26629026286560531</v>
      </c>
      <c r="P190">
        <f ca="1">DATEDIF(Table1[[#This Row],[Date of Birth]],TODAY(),"Y")</f>
        <v>22</v>
      </c>
      <c r="Q190">
        <f ca="1">DATEDIF(Table1[[#This Row],[Joining Date]],TODAY(),"Y")</f>
        <v>1</v>
      </c>
      <c r="R190" t="str">
        <f ca="1">IF(YEAR(Table1[[#This Row],[Joining Date]])=YEAR(TODAY()),"Yes","No")</f>
        <v>No</v>
      </c>
      <c r="S190" t="str">
        <f ca="1">IF(Table1[[#This Row],[Experience]]&gt;5,"Yes","No")</f>
        <v>No</v>
      </c>
      <c r="T190" t="str">
        <f>TEXT(Table1[[#This Row],[Joining Date]],"mmmm")</f>
        <v>May</v>
      </c>
      <c r="U190" t="str">
        <f>TEXT(Table1[[#This Row],[Joining Date]],"yyyy")</f>
        <v>2025</v>
      </c>
      <c r="V190" s="5">
        <f ca="1">TODAY()-Table1[[#This Row],[Joining Date]]</f>
        <v>455</v>
      </c>
      <c r="W190" t="str">
        <f>LEFT(Table1[[#This Row],[Employee Name]],FIND(" ",Table1[[#This Row],[Employee Name]])-1)</f>
        <v>Krishna</v>
      </c>
      <c r="X190" t="str">
        <f>RIGHT(Table1[[#This Row],[Employee Name]],LEN(Table1[[#This Row],[Employee Name]])-FIND(" ",Table1[[#This Row],[Employee Name]]))</f>
        <v>Chaitanya</v>
      </c>
      <c r="Y190" t="str">
        <f>Table1[[#This Row],[Department]]&amp;"-"&amp;Table1[[#This Row],[Employee ID]]</f>
        <v>Marketing-E00994</v>
      </c>
      <c r="Z190" t="str">
        <f>LEFT(Table1[[#This Row],[Department]],3)</f>
        <v>Mar</v>
      </c>
      <c r="AA190" t="str">
        <f>_xlfn.XLOOKUP(Table1[[#This Row],[Manager ID]],MANAGERS!A:A,MANAGERS!B:B)</f>
        <v>Manager_11</v>
      </c>
      <c r="AB190" t="str" cm="1">
        <f t="array" ref="AB190">_xlfn.XLOOKUP(Table1[[#This Row],[Manager ID]],Table2[[#All],[Manager ID]],Table2[[#All],[Department Head]])</f>
        <v>Marketing</v>
      </c>
      <c r="AC190" s="2">
        <f>_xlfn.XLOOKUP(Table1[[#This Row],[City]],L:L,O:O)</f>
        <v>0.24030340748661314</v>
      </c>
      <c r="AD190" t="str" cm="1">
        <f t="array" ref="AD190">_xlfn.IFS(Table1[[#This Row],[Performance Score]]&gt;=90,"Excellent",Table1[[#This Row],[Performance Score]]&gt;=75,"Good",Table1[[#This Row],[Performance Score]]&gt;=60,"Average",Table1[[#This Row],[Performance Score]]&lt;=60,"Need Improvement")</f>
        <v>Need Improvement</v>
      </c>
      <c r="AE190" t="str">
        <f>IF(AND(Table1[[#This Row],[Attendance %]]&gt;=80,(Table1[[#This Row],[Performance Score]]&gt;=80)),"Eligible","Not Eligible")</f>
        <v>Not Eligible</v>
      </c>
      <c r="AF190" t="str">
        <f>IF(Table1[[#This Row],[Performance Score]]&gt;=80,"High Performer","Low Performer")</f>
        <v>Low Performer</v>
      </c>
      <c r="AG190" t="str" cm="1">
        <f t="array" aca="1" ref="AG190" ca="1">_xlfn.IFS(Table1[[#This Row],[Experience]]&lt;=3,"Junior",Table1[[#This Row],[Experience]]&lt;=7,"Mid Level",Table1[[#This Row],[Experience]]&gt;=7,"Senior")</f>
        <v>Junior</v>
      </c>
      <c r="AH190" t="str">
        <f>IF(Table1[[#This Row],[Attendance %]]&gt;75,"OK","Below 75")</f>
        <v>OK</v>
      </c>
      <c r="AI190" t="b">
        <f>ISBLANK(Table1[[#This Row],[Employee ID]])</f>
        <v>0</v>
      </c>
      <c r="AJ190" t="b">
        <f>ISNUMBER(Table1[[#This Row],[Total Salary  ]])</f>
        <v>1</v>
      </c>
      <c r="AK190" t="str">
        <f>IFERROR(_xlfn.XLOOKUP(Table1[[#This Row],[Manager ID]],MANAGERS!A:A,MANAGERS!B:B),"Not Found")</f>
        <v>Manager_11</v>
      </c>
    </row>
    <row r="191" spans="1:37" x14ac:dyDescent="0.2">
      <c r="A191" t="s">
        <v>2824</v>
      </c>
      <c r="B191" t="s">
        <v>77</v>
      </c>
      <c r="C191" t="s">
        <v>21</v>
      </c>
      <c r="D191" t="s">
        <v>25</v>
      </c>
      <c r="E191" t="s">
        <v>22</v>
      </c>
      <c r="F191" s="1">
        <v>43747</v>
      </c>
      <c r="G191" s="1">
        <v>30226</v>
      </c>
      <c r="H191">
        <v>116142</v>
      </c>
      <c r="I191">
        <v>20664</v>
      </c>
      <c r="J191">
        <v>96</v>
      </c>
      <c r="K191">
        <v>82</v>
      </c>
      <c r="L191" t="s">
        <v>53</v>
      </c>
      <c r="M191">
        <v>116</v>
      </c>
      <c r="N191">
        <f>Table1[[#This Row],[Basic Salary]]+Table1[[#This Row],[Bonus]]</f>
        <v>136806</v>
      </c>
      <c r="O191" s="2">
        <f>Table1[[#This Row],[Bonus]]/Table1[[#This Row],[Basic Salary]]</f>
        <v>0.17792013225189854</v>
      </c>
      <c r="P191">
        <f ca="1">DATEDIF(Table1[[#This Row],[Date of Birth]],TODAY(),"Y")</f>
        <v>43</v>
      </c>
      <c r="Q191">
        <f ca="1">DATEDIF(Table1[[#This Row],[Joining Date]],TODAY(),"Y")</f>
        <v>6</v>
      </c>
      <c r="R191" t="str">
        <f ca="1">IF(YEAR(Table1[[#This Row],[Joining Date]])=YEAR(TODAY()),"Yes","No")</f>
        <v>No</v>
      </c>
      <c r="S191" t="str">
        <f ca="1">IF(Table1[[#This Row],[Experience]]&gt;5,"Yes","No")</f>
        <v>Yes</v>
      </c>
      <c r="T191" t="str">
        <f>TEXT(Table1[[#This Row],[Joining Date]],"mmmm")</f>
        <v>October</v>
      </c>
      <c r="U191" t="str">
        <f>TEXT(Table1[[#This Row],[Joining Date]],"yyyy")</f>
        <v>2019</v>
      </c>
      <c r="V191" s="5">
        <f ca="1">TODAY()-Table1[[#This Row],[Joining Date]]</f>
        <v>2492</v>
      </c>
      <c r="W191" t="str">
        <f>LEFT(Table1[[#This Row],[Employee Name]],FIND(" ",Table1[[#This Row],[Employee Name]])-1)</f>
        <v>Rohan</v>
      </c>
      <c r="X191" t="str">
        <f>RIGHT(Table1[[#This Row],[Employee Name]],LEN(Table1[[#This Row],[Employee Name]])-FIND(" ",Table1[[#This Row],[Employee Name]]))</f>
        <v>Gupta</v>
      </c>
      <c r="Y191" t="str">
        <f>Table1[[#This Row],[Department]]&amp;"-"&amp;Table1[[#This Row],[Employee ID]]</f>
        <v>Finance-E02768</v>
      </c>
      <c r="Z191" t="str">
        <f>LEFT(Table1[[#This Row],[Department]],3)</f>
        <v>Fin</v>
      </c>
      <c r="AA191" t="str">
        <f>_xlfn.XLOOKUP(Table1[[#This Row],[Manager ID]],MANAGERS!A:A,MANAGERS!B:B)</f>
        <v>Manager_16</v>
      </c>
      <c r="AB191" t="str" cm="1">
        <f t="array" ref="AB191">_xlfn.XLOOKUP(Table1[[#This Row],[Manager ID]],Table2[[#All],[Manager ID]],Table2[[#All],[Department Head]])</f>
        <v>Sales</v>
      </c>
      <c r="AC191" s="2">
        <f>_xlfn.XLOOKUP(Table1[[#This Row],[City]],L:L,O:O)</f>
        <v>0.23685887225230964</v>
      </c>
      <c r="AD191" t="str" cm="1">
        <f t="array" ref="AD191">_xlfn.IFS(Table1[[#This Row],[Performance Score]]&gt;=90,"Excellent",Table1[[#This Row],[Performance Score]]&gt;=75,"Good",Table1[[#This Row],[Performance Score]]&gt;=60,"Average",Table1[[#This Row],[Performance Score]]&lt;=60,"Need Improvement")</f>
        <v>Good</v>
      </c>
      <c r="AE191" t="str">
        <f>IF(AND(Table1[[#This Row],[Attendance %]]&gt;=80,(Table1[[#This Row],[Performance Score]]&gt;=80)),"Eligible","Not Eligible")</f>
        <v>Eligible</v>
      </c>
      <c r="AF191" t="str">
        <f>IF(Table1[[#This Row],[Performance Score]]&gt;=80,"High Performer","Low Performer")</f>
        <v>High Performer</v>
      </c>
      <c r="AG191" t="str" cm="1">
        <f t="array" aca="1" ref="AG191" ca="1">_xlfn.IFS(Table1[[#This Row],[Experience]]&lt;=3,"Junior",Table1[[#This Row],[Experience]]&lt;=7,"Mid Level",Table1[[#This Row],[Experience]]&gt;=7,"Senior")</f>
        <v>Mid Level</v>
      </c>
      <c r="AH191" t="str">
        <f>IF(Table1[[#This Row],[Attendance %]]&gt;75,"OK","Below 75")</f>
        <v>OK</v>
      </c>
      <c r="AI191" t="b">
        <f>ISBLANK(Table1[[#This Row],[Employee ID]])</f>
        <v>0</v>
      </c>
      <c r="AJ191" t="b">
        <f>ISNUMBER(Table1[[#This Row],[Total Salary  ]])</f>
        <v>1</v>
      </c>
      <c r="AK191" t="str">
        <f>IFERROR(_xlfn.XLOOKUP(Table1[[#This Row],[Manager ID]],MANAGERS!A:A,MANAGERS!B:B),"Not Found")</f>
        <v>Manager_16</v>
      </c>
    </row>
    <row r="192" spans="1:37" x14ac:dyDescent="0.2">
      <c r="A192" t="s">
        <v>252</v>
      </c>
      <c r="B192" t="s">
        <v>20</v>
      </c>
      <c r="C192" t="s">
        <v>15</v>
      </c>
      <c r="D192" t="s">
        <v>43</v>
      </c>
      <c r="E192" t="s">
        <v>51</v>
      </c>
      <c r="F192" s="1">
        <v>42636</v>
      </c>
      <c r="G192" s="1">
        <v>32025</v>
      </c>
      <c r="H192">
        <v>111341</v>
      </c>
      <c r="I192">
        <v>25462</v>
      </c>
      <c r="J192">
        <v>98</v>
      </c>
      <c r="K192">
        <v>61</v>
      </c>
      <c r="L192" t="s">
        <v>34</v>
      </c>
      <c r="M192">
        <v>119</v>
      </c>
      <c r="N192">
        <f>Table1[[#This Row],[Basic Salary]]+Table1[[#This Row],[Bonus]]</f>
        <v>136803</v>
      </c>
      <c r="O192" s="2">
        <f>Table1[[#This Row],[Bonus]]/Table1[[#This Row],[Basic Salary]]</f>
        <v>0.22868485104319164</v>
      </c>
      <c r="P192">
        <f ca="1">DATEDIF(Table1[[#This Row],[Date of Birth]],TODAY(),"Y")</f>
        <v>38</v>
      </c>
      <c r="Q192">
        <f ca="1">DATEDIF(Table1[[#This Row],[Joining Date]],TODAY(),"Y")</f>
        <v>9</v>
      </c>
      <c r="R192" t="str">
        <f ca="1">IF(YEAR(Table1[[#This Row],[Joining Date]])=YEAR(TODAY()),"Yes","No")</f>
        <v>No</v>
      </c>
      <c r="S192" t="str">
        <f ca="1">IF(Table1[[#This Row],[Experience]]&gt;5,"Yes","No")</f>
        <v>Yes</v>
      </c>
      <c r="T192" t="str">
        <f>TEXT(Table1[[#This Row],[Joining Date]],"mmmm")</f>
        <v>September</v>
      </c>
      <c r="U192" t="str">
        <f>TEXT(Table1[[#This Row],[Joining Date]],"yyyy")</f>
        <v>2016</v>
      </c>
      <c r="V192" s="5">
        <f ca="1">TODAY()-Table1[[#This Row],[Joining Date]]</f>
        <v>3603</v>
      </c>
      <c r="W192" t="str">
        <f>LEFT(Table1[[#This Row],[Employee Name]],FIND(" ",Table1[[#This Row],[Employee Name]])-1)</f>
        <v>Rahul</v>
      </c>
      <c r="X192" t="str">
        <f>RIGHT(Table1[[#This Row],[Employee Name]],LEN(Table1[[#This Row],[Employee Name]])-FIND(" ",Table1[[#This Row],[Employee Name]]))</f>
        <v>Verma</v>
      </c>
      <c r="Y192" t="str">
        <f>Table1[[#This Row],[Department]]&amp;"-"&amp;Table1[[#This Row],[Employee ID]]</f>
        <v>Operations-E00196</v>
      </c>
      <c r="Z192" t="str">
        <f>LEFT(Table1[[#This Row],[Department]],3)</f>
        <v>Ope</v>
      </c>
      <c r="AA192" t="str">
        <f>_xlfn.XLOOKUP(Table1[[#This Row],[Manager ID]],MANAGERS!A:A,MANAGERS!B:B)</f>
        <v>Manager_19</v>
      </c>
      <c r="AB192" t="str" cm="1">
        <f t="array" ref="AB192">_xlfn.XLOOKUP(Table1[[#This Row],[Manager ID]],Table2[[#All],[Manager ID]],Table2[[#All],[Department Head]])</f>
        <v>Support</v>
      </c>
      <c r="AC192" s="2">
        <f>_xlfn.XLOOKUP(Table1[[#This Row],[City]],L:L,O:O)</f>
        <v>0.24030340748661314</v>
      </c>
      <c r="AD192" t="str" cm="1">
        <f t="array" ref="AD192">_xlfn.IFS(Table1[[#This Row],[Performance Score]]&gt;=90,"Excellent",Table1[[#This Row],[Performance Score]]&gt;=75,"Good",Table1[[#This Row],[Performance Score]]&gt;=60,"Average",Table1[[#This Row],[Performance Score]]&lt;=60,"Need Improvement")</f>
        <v>Average</v>
      </c>
      <c r="AE192" t="str">
        <f>IF(AND(Table1[[#This Row],[Attendance %]]&gt;=80,(Table1[[#This Row],[Performance Score]]&gt;=80)),"Eligible","Not Eligible")</f>
        <v>Not Eligible</v>
      </c>
      <c r="AF192" t="str">
        <f>IF(Table1[[#This Row],[Performance Score]]&gt;=80,"High Performer","Low Performer")</f>
        <v>Low Performer</v>
      </c>
      <c r="AG192" t="str" cm="1">
        <f t="array" aca="1" ref="AG192" ca="1">_xlfn.IFS(Table1[[#This Row],[Experience]]&lt;=3,"Junior",Table1[[#This Row],[Experience]]&lt;=7,"Mid Level",Table1[[#This Row],[Experience]]&gt;=7,"Senior")</f>
        <v>Senior</v>
      </c>
      <c r="AH192" t="str">
        <f>IF(Table1[[#This Row],[Attendance %]]&gt;75,"OK","Below 75")</f>
        <v>OK</v>
      </c>
      <c r="AI192" t="b">
        <f>ISBLANK(Table1[[#This Row],[Employee ID]])</f>
        <v>0</v>
      </c>
      <c r="AJ192" t="b">
        <f>ISNUMBER(Table1[[#This Row],[Total Salary  ]])</f>
        <v>1</v>
      </c>
      <c r="AK192" t="str">
        <f>IFERROR(_xlfn.XLOOKUP(Table1[[#This Row],[Manager ID]],MANAGERS!A:A,MANAGERS!B:B),"Not Found")</f>
        <v>Manager_19</v>
      </c>
    </row>
    <row r="193" spans="1:37" x14ac:dyDescent="0.2">
      <c r="A193" t="s">
        <v>3749</v>
      </c>
      <c r="B193" t="s">
        <v>48</v>
      </c>
      <c r="C193" t="s">
        <v>15</v>
      </c>
      <c r="D193" t="s">
        <v>16</v>
      </c>
      <c r="E193" t="s">
        <v>17</v>
      </c>
      <c r="F193" s="1">
        <v>45453</v>
      </c>
      <c r="G193" s="1">
        <v>32745</v>
      </c>
      <c r="H193">
        <v>118950</v>
      </c>
      <c r="I193">
        <v>17780</v>
      </c>
      <c r="J193">
        <v>95</v>
      </c>
      <c r="K193">
        <v>63</v>
      </c>
      <c r="L193" t="s">
        <v>23</v>
      </c>
      <c r="M193">
        <v>107</v>
      </c>
      <c r="N193">
        <f>Table1[[#This Row],[Basic Salary]]+Table1[[#This Row],[Bonus]]</f>
        <v>136730</v>
      </c>
      <c r="O193" s="2">
        <f>Table1[[#This Row],[Bonus]]/Table1[[#This Row],[Basic Salary]]</f>
        <v>0.14947456914670029</v>
      </c>
      <c r="P193">
        <f ca="1">DATEDIF(Table1[[#This Row],[Date of Birth]],TODAY(),"Y")</f>
        <v>36</v>
      </c>
      <c r="Q193">
        <f ca="1">DATEDIF(Table1[[#This Row],[Joining Date]],TODAY(),"Y")</f>
        <v>2</v>
      </c>
      <c r="R193" t="str">
        <f ca="1">IF(YEAR(Table1[[#This Row],[Joining Date]])=YEAR(TODAY()),"Yes","No")</f>
        <v>No</v>
      </c>
      <c r="S193" t="str">
        <f ca="1">IF(Table1[[#This Row],[Experience]]&gt;5,"Yes","No")</f>
        <v>No</v>
      </c>
      <c r="T193" t="str">
        <f>TEXT(Table1[[#This Row],[Joining Date]],"mmmm")</f>
        <v>June</v>
      </c>
      <c r="U193" t="str">
        <f>TEXT(Table1[[#This Row],[Joining Date]],"yyyy")</f>
        <v>2024</v>
      </c>
      <c r="V193" s="5">
        <f ca="1">TODAY()-Table1[[#This Row],[Joining Date]]</f>
        <v>786</v>
      </c>
      <c r="W193" t="str">
        <f>LEFT(Table1[[#This Row],[Employee Name]],FIND(" ",Table1[[#This Row],[Employee Name]])-1)</f>
        <v>Aditya</v>
      </c>
      <c r="X193" t="str">
        <f>RIGHT(Table1[[#This Row],[Employee Name]],LEN(Table1[[#This Row],[Employee Name]])-FIND(" ",Table1[[#This Row],[Employee Name]]))</f>
        <v>Kapoor</v>
      </c>
      <c r="Y193" t="str">
        <f>Table1[[#This Row],[Department]]&amp;"-"&amp;Table1[[#This Row],[Employee ID]]</f>
        <v>HR-E03693</v>
      </c>
      <c r="Z193" t="str">
        <f>LEFT(Table1[[#This Row],[Department]],3)</f>
        <v>HR</v>
      </c>
      <c r="AA193" t="str">
        <f>_xlfn.XLOOKUP(Table1[[#This Row],[Manager ID]],MANAGERS!A:A,MANAGERS!B:B)</f>
        <v>Manager_7</v>
      </c>
      <c r="AB193" t="str" cm="1">
        <f t="array" ref="AB193">_xlfn.XLOOKUP(Table1[[#This Row],[Manager ID]],Table2[[#All],[Manager ID]],Table2[[#All],[Department Head]])</f>
        <v>Operations</v>
      </c>
      <c r="AC193" s="2">
        <f>_xlfn.XLOOKUP(Table1[[#This Row],[City]],L:L,O:O)</f>
        <v>0.23486488519629886</v>
      </c>
      <c r="AD193" t="str" cm="1">
        <f t="array" ref="AD193">_xlfn.IFS(Table1[[#This Row],[Performance Score]]&gt;=90,"Excellent",Table1[[#This Row],[Performance Score]]&gt;=75,"Good",Table1[[#This Row],[Performance Score]]&gt;=60,"Average",Table1[[#This Row],[Performance Score]]&lt;=60,"Need Improvement")</f>
        <v>Average</v>
      </c>
      <c r="AE193" t="str">
        <f>IF(AND(Table1[[#This Row],[Attendance %]]&gt;=80,(Table1[[#This Row],[Performance Score]]&gt;=80)),"Eligible","Not Eligible")</f>
        <v>Not Eligible</v>
      </c>
      <c r="AF193" t="str">
        <f>IF(Table1[[#This Row],[Performance Score]]&gt;=80,"High Performer","Low Performer")</f>
        <v>Low Performer</v>
      </c>
      <c r="AG193" t="str" cm="1">
        <f t="array" aca="1" ref="AG193" ca="1">_xlfn.IFS(Table1[[#This Row],[Experience]]&lt;=3,"Junior",Table1[[#This Row],[Experience]]&lt;=7,"Mid Level",Table1[[#This Row],[Experience]]&gt;=7,"Senior")</f>
        <v>Junior</v>
      </c>
      <c r="AH193" t="str">
        <f>IF(Table1[[#This Row],[Attendance %]]&gt;75,"OK","Below 75")</f>
        <v>OK</v>
      </c>
      <c r="AI193" t="b">
        <f>ISBLANK(Table1[[#This Row],[Employee ID]])</f>
        <v>0</v>
      </c>
      <c r="AJ193" t="b">
        <f>ISNUMBER(Table1[[#This Row],[Total Salary  ]])</f>
        <v>1</v>
      </c>
      <c r="AK193" t="str">
        <f>IFERROR(_xlfn.XLOOKUP(Table1[[#This Row],[Manager ID]],MANAGERS!A:A,MANAGERS!B:B),"Not Found")</f>
        <v>Manager_7</v>
      </c>
    </row>
    <row r="194" spans="1:37" x14ac:dyDescent="0.2">
      <c r="A194" t="s">
        <v>842</v>
      </c>
      <c r="B194" t="s">
        <v>42</v>
      </c>
      <c r="C194" t="s">
        <v>15</v>
      </c>
      <c r="D194" t="s">
        <v>81</v>
      </c>
      <c r="E194" t="s">
        <v>51</v>
      </c>
      <c r="F194" s="1">
        <v>43580</v>
      </c>
      <c r="G194" s="1">
        <v>34288</v>
      </c>
      <c r="H194">
        <v>108748</v>
      </c>
      <c r="I194">
        <v>27957</v>
      </c>
      <c r="J194">
        <v>83</v>
      </c>
      <c r="K194">
        <v>97</v>
      </c>
      <c r="L194" t="s">
        <v>34</v>
      </c>
      <c r="M194">
        <v>104</v>
      </c>
      <c r="N194">
        <f>Table1[[#This Row],[Basic Salary]]+Table1[[#This Row],[Bonus]]</f>
        <v>136705</v>
      </c>
      <c r="O194" s="2">
        <f>Table1[[#This Row],[Bonus]]/Table1[[#This Row],[Basic Salary]]</f>
        <v>0.25708058998786182</v>
      </c>
      <c r="P194">
        <f ca="1">DATEDIF(Table1[[#This Row],[Date of Birth]],TODAY(),"Y")</f>
        <v>32</v>
      </c>
      <c r="Q194">
        <f ca="1">DATEDIF(Table1[[#This Row],[Joining Date]],TODAY(),"Y")</f>
        <v>7</v>
      </c>
      <c r="R194" t="str">
        <f ca="1">IF(YEAR(Table1[[#This Row],[Joining Date]])=YEAR(TODAY()),"Yes","No")</f>
        <v>No</v>
      </c>
      <c r="S194" t="str">
        <f ca="1">IF(Table1[[#This Row],[Experience]]&gt;5,"Yes","No")</f>
        <v>Yes</v>
      </c>
      <c r="T194" t="str">
        <f>TEXT(Table1[[#This Row],[Joining Date]],"mmmm")</f>
        <v>April</v>
      </c>
      <c r="U194" t="str">
        <f>TEXT(Table1[[#This Row],[Joining Date]],"yyyy")</f>
        <v>2019</v>
      </c>
      <c r="V194" s="5">
        <f ca="1">TODAY()-Table1[[#This Row],[Joining Date]]</f>
        <v>2659</v>
      </c>
      <c r="W194" t="str">
        <f>LEFT(Table1[[#This Row],[Employee Name]],FIND(" ",Table1[[#This Row],[Employee Name]])-1)</f>
        <v>Krishna</v>
      </c>
      <c r="X194" t="str">
        <f>RIGHT(Table1[[#This Row],[Employee Name]],LEN(Table1[[#This Row],[Employee Name]])-FIND(" ",Table1[[#This Row],[Employee Name]]))</f>
        <v>Chaitanya</v>
      </c>
      <c r="Y194" t="str">
        <f>Table1[[#This Row],[Department]]&amp;"-"&amp;Table1[[#This Row],[Employee ID]]</f>
        <v>Sales-E00786</v>
      </c>
      <c r="Z194" t="str">
        <f>LEFT(Table1[[#This Row],[Department]],3)</f>
        <v>Sal</v>
      </c>
      <c r="AA194" t="str">
        <f>_xlfn.XLOOKUP(Table1[[#This Row],[Manager ID]],MANAGERS!A:A,MANAGERS!B:B)</f>
        <v>Manager_4</v>
      </c>
      <c r="AB194" t="str" cm="1">
        <f t="array" ref="AB194">_xlfn.XLOOKUP(Table1[[#This Row],[Manager ID]],Table2[[#All],[Manager ID]],Table2[[#All],[Department Head]])</f>
        <v>Finance</v>
      </c>
      <c r="AC194" s="2">
        <f>_xlfn.XLOOKUP(Table1[[#This Row],[City]],L:L,O:O)</f>
        <v>0.24030340748661314</v>
      </c>
      <c r="AD194" t="str" cm="1">
        <f t="array" ref="AD194">_xlfn.IFS(Table1[[#This Row],[Performance Score]]&gt;=90,"Excellent",Table1[[#This Row],[Performance Score]]&gt;=75,"Good",Table1[[#This Row],[Performance Score]]&gt;=60,"Average",Table1[[#This Row],[Performance Score]]&lt;=60,"Need Improvement")</f>
        <v>Excellent</v>
      </c>
      <c r="AE194" t="str">
        <f>IF(AND(Table1[[#This Row],[Attendance %]]&gt;=80,(Table1[[#This Row],[Performance Score]]&gt;=80)),"Eligible","Not Eligible")</f>
        <v>Eligible</v>
      </c>
      <c r="AF194" t="str">
        <f>IF(Table1[[#This Row],[Performance Score]]&gt;=80,"High Performer","Low Performer")</f>
        <v>High Performer</v>
      </c>
      <c r="AG194" t="str" cm="1">
        <f t="array" aca="1" ref="AG194" ca="1">_xlfn.IFS(Table1[[#This Row],[Experience]]&lt;=3,"Junior",Table1[[#This Row],[Experience]]&lt;=7,"Mid Level",Table1[[#This Row],[Experience]]&gt;=7,"Senior")</f>
        <v>Mid Level</v>
      </c>
      <c r="AH194" t="str">
        <f>IF(Table1[[#This Row],[Attendance %]]&gt;75,"OK","Below 75")</f>
        <v>OK</v>
      </c>
      <c r="AI194" t="b">
        <f>ISBLANK(Table1[[#This Row],[Employee ID]])</f>
        <v>0</v>
      </c>
      <c r="AJ194" t="b">
        <f>ISNUMBER(Table1[[#This Row],[Total Salary  ]])</f>
        <v>1</v>
      </c>
      <c r="AK194" t="str">
        <f>IFERROR(_xlfn.XLOOKUP(Table1[[#This Row],[Manager ID]],MANAGERS!A:A,MANAGERS!B:B),"Not Found")</f>
        <v>Manager_4</v>
      </c>
    </row>
    <row r="195" spans="1:37" x14ac:dyDescent="0.2">
      <c r="A195" t="s">
        <v>5007</v>
      </c>
      <c r="B195" t="s">
        <v>14</v>
      </c>
      <c r="C195" t="s">
        <v>15</v>
      </c>
      <c r="D195" t="s">
        <v>81</v>
      </c>
      <c r="E195" t="s">
        <v>26</v>
      </c>
      <c r="F195" s="1">
        <v>44456</v>
      </c>
      <c r="G195" s="1">
        <v>34677</v>
      </c>
      <c r="H195">
        <v>110372</v>
      </c>
      <c r="I195">
        <v>26315</v>
      </c>
      <c r="J195">
        <v>86</v>
      </c>
      <c r="K195">
        <v>98</v>
      </c>
      <c r="L195" t="s">
        <v>37</v>
      </c>
      <c r="M195">
        <v>111</v>
      </c>
      <c r="N195">
        <f>Table1[[#This Row],[Basic Salary]]+Table1[[#This Row],[Bonus]]</f>
        <v>136687</v>
      </c>
      <c r="O195" s="2">
        <f>Table1[[#This Row],[Bonus]]/Table1[[#This Row],[Basic Salary]]</f>
        <v>0.23842097633457762</v>
      </c>
      <c r="P195">
        <f ca="1">DATEDIF(Table1[[#This Row],[Date of Birth]],TODAY(),"Y")</f>
        <v>31</v>
      </c>
      <c r="Q195">
        <f ca="1">DATEDIF(Table1[[#This Row],[Joining Date]],TODAY(),"Y")</f>
        <v>4</v>
      </c>
      <c r="R195" t="str">
        <f ca="1">IF(YEAR(Table1[[#This Row],[Joining Date]])=YEAR(TODAY()),"Yes","No")</f>
        <v>No</v>
      </c>
      <c r="S195" t="str">
        <f ca="1">IF(Table1[[#This Row],[Experience]]&gt;5,"Yes","No")</f>
        <v>No</v>
      </c>
      <c r="T195" t="str">
        <f>TEXT(Table1[[#This Row],[Joining Date]],"mmmm")</f>
        <v>September</v>
      </c>
      <c r="U195" t="str">
        <f>TEXT(Table1[[#This Row],[Joining Date]],"yyyy")</f>
        <v>2021</v>
      </c>
      <c r="V195" s="5">
        <f ca="1">TODAY()-Table1[[#This Row],[Joining Date]]</f>
        <v>1783</v>
      </c>
      <c r="W195" t="str">
        <f>LEFT(Table1[[#This Row],[Employee Name]],FIND(" ",Table1[[#This Row],[Employee Name]])-1)</f>
        <v>Nisha</v>
      </c>
      <c r="X195" t="str">
        <f>RIGHT(Table1[[#This Row],[Employee Name]],LEN(Table1[[#This Row],[Employee Name]])-FIND(" ",Table1[[#This Row],[Employee Name]]))</f>
        <v>Kapoor</v>
      </c>
      <c r="Y195" t="str">
        <f>Table1[[#This Row],[Department]]&amp;"-"&amp;Table1[[#This Row],[Employee ID]]</f>
        <v>Sales-E04951</v>
      </c>
      <c r="Z195" t="str">
        <f>LEFT(Table1[[#This Row],[Department]],3)</f>
        <v>Sal</v>
      </c>
      <c r="AA195" t="str">
        <f>_xlfn.XLOOKUP(Table1[[#This Row],[Manager ID]],MANAGERS!A:A,MANAGERS!B:B)</f>
        <v>Manager_11</v>
      </c>
      <c r="AB195" t="str" cm="1">
        <f t="array" ref="AB195">_xlfn.XLOOKUP(Table1[[#This Row],[Manager ID]],Table2[[#All],[Manager ID]],Table2[[#All],[Department Head]])</f>
        <v>Marketing</v>
      </c>
      <c r="AC195" s="2">
        <f>_xlfn.XLOOKUP(Table1[[#This Row],[City]],L:L,O:O)</f>
        <v>0.24036902712549932</v>
      </c>
      <c r="AD195" t="str" cm="1">
        <f t="array" ref="AD195">_xlfn.IFS(Table1[[#This Row],[Performance Score]]&gt;=90,"Excellent",Table1[[#This Row],[Performance Score]]&gt;=75,"Good",Table1[[#This Row],[Performance Score]]&gt;=60,"Average",Table1[[#This Row],[Performance Score]]&lt;=60,"Need Improvement")</f>
        <v>Excellent</v>
      </c>
      <c r="AE195" t="str">
        <f>IF(AND(Table1[[#This Row],[Attendance %]]&gt;=80,(Table1[[#This Row],[Performance Score]]&gt;=80)),"Eligible","Not Eligible")</f>
        <v>Eligible</v>
      </c>
      <c r="AF195" t="str">
        <f>IF(Table1[[#This Row],[Performance Score]]&gt;=80,"High Performer","Low Performer")</f>
        <v>High Performer</v>
      </c>
      <c r="AG195" t="str" cm="1">
        <f t="array" aca="1" ref="AG195" ca="1">_xlfn.IFS(Table1[[#This Row],[Experience]]&lt;=3,"Junior",Table1[[#This Row],[Experience]]&lt;=7,"Mid Level",Table1[[#This Row],[Experience]]&gt;=7,"Senior")</f>
        <v>Mid Level</v>
      </c>
      <c r="AH195" t="str">
        <f>IF(Table1[[#This Row],[Attendance %]]&gt;75,"OK","Below 75")</f>
        <v>OK</v>
      </c>
      <c r="AI195" t="b">
        <f>ISBLANK(Table1[[#This Row],[Employee ID]])</f>
        <v>0</v>
      </c>
      <c r="AJ195" t="b">
        <f>ISNUMBER(Table1[[#This Row],[Total Salary  ]])</f>
        <v>1</v>
      </c>
      <c r="AK195" t="str">
        <f>IFERROR(_xlfn.XLOOKUP(Table1[[#This Row],[Manager ID]],MANAGERS!A:A,MANAGERS!B:B),"Not Found")</f>
        <v>Manager_11</v>
      </c>
    </row>
    <row r="196" spans="1:37" x14ac:dyDescent="0.2">
      <c r="A196" t="s">
        <v>1651</v>
      </c>
      <c r="B196" t="s">
        <v>62</v>
      </c>
      <c r="C196" t="s">
        <v>21</v>
      </c>
      <c r="D196" t="s">
        <v>25</v>
      </c>
      <c r="E196" t="s">
        <v>65</v>
      </c>
      <c r="F196" s="1">
        <v>44201</v>
      </c>
      <c r="G196" s="1">
        <v>29341</v>
      </c>
      <c r="H196">
        <v>107271</v>
      </c>
      <c r="I196">
        <v>29387</v>
      </c>
      <c r="J196">
        <v>99</v>
      </c>
      <c r="K196">
        <v>58</v>
      </c>
      <c r="L196" t="s">
        <v>31</v>
      </c>
      <c r="M196">
        <v>118</v>
      </c>
      <c r="N196">
        <f>Table1[[#This Row],[Basic Salary]]+Table1[[#This Row],[Bonus]]</f>
        <v>136658</v>
      </c>
      <c r="O196" s="2">
        <f>Table1[[#This Row],[Bonus]]/Table1[[#This Row],[Basic Salary]]</f>
        <v>0.27395102124525733</v>
      </c>
      <c r="P196">
        <f ca="1">DATEDIF(Table1[[#This Row],[Date of Birth]],TODAY(),"Y")</f>
        <v>46</v>
      </c>
      <c r="Q196">
        <f ca="1">DATEDIF(Table1[[#This Row],[Joining Date]],TODAY(),"Y")</f>
        <v>5</v>
      </c>
      <c r="R196" t="str">
        <f ca="1">IF(YEAR(Table1[[#This Row],[Joining Date]])=YEAR(TODAY()),"Yes","No")</f>
        <v>No</v>
      </c>
      <c r="S196" t="str">
        <f ca="1">IF(Table1[[#This Row],[Experience]]&gt;5,"Yes","No")</f>
        <v>No</v>
      </c>
      <c r="T196" t="str">
        <f>TEXT(Table1[[#This Row],[Joining Date]],"mmmm")</f>
        <v>January</v>
      </c>
      <c r="U196" t="str">
        <f>TEXT(Table1[[#This Row],[Joining Date]],"yyyy")</f>
        <v>2021</v>
      </c>
      <c r="V196" s="5">
        <f ca="1">TODAY()-Table1[[#This Row],[Joining Date]]</f>
        <v>2038</v>
      </c>
      <c r="W196" t="str">
        <f>LEFT(Table1[[#This Row],[Employee Name]],FIND(" ",Table1[[#This Row],[Employee Name]])-1)</f>
        <v>Kavya</v>
      </c>
      <c r="X196" t="str">
        <f>RIGHT(Table1[[#This Row],[Employee Name]],LEN(Table1[[#This Row],[Employee Name]])-FIND(" ",Table1[[#This Row],[Employee Name]]))</f>
        <v>Nair</v>
      </c>
      <c r="Y196" t="str">
        <f>Table1[[#This Row],[Department]]&amp;"-"&amp;Table1[[#This Row],[Employee ID]]</f>
        <v>Finance-E01595</v>
      </c>
      <c r="Z196" t="str">
        <f>LEFT(Table1[[#This Row],[Department]],3)</f>
        <v>Fin</v>
      </c>
      <c r="AA196" t="str">
        <f>_xlfn.XLOOKUP(Table1[[#This Row],[Manager ID]],MANAGERS!A:A,MANAGERS!B:B)</f>
        <v>Manager_18</v>
      </c>
      <c r="AB196" t="str" cm="1">
        <f t="array" ref="AB196">_xlfn.XLOOKUP(Table1[[#This Row],[Manager ID]],Table2[[#All],[Manager ID]],Table2[[#All],[Department Head]])</f>
        <v>Support</v>
      </c>
      <c r="AC196" s="2">
        <f>_xlfn.XLOOKUP(Table1[[#This Row],[City]],L:L,O:O)</f>
        <v>0.241864189087755</v>
      </c>
      <c r="AD196" t="str" cm="1">
        <f t="array" ref="AD196">_xlfn.IFS(Table1[[#This Row],[Performance Score]]&gt;=90,"Excellent",Table1[[#This Row],[Performance Score]]&gt;=75,"Good",Table1[[#This Row],[Performance Score]]&gt;=60,"Average",Table1[[#This Row],[Performance Score]]&lt;=60,"Need Improvement")</f>
        <v>Need Improvement</v>
      </c>
      <c r="AE196" t="str">
        <f>IF(AND(Table1[[#This Row],[Attendance %]]&gt;=80,(Table1[[#This Row],[Performance Score]]&gt;=80)),"Eligible","Not Eligible")</f>
        <v>Not Eligible</v>
      </c>
      <c r="AF196" t="str">
        <f>IF(Table1[[#This Row],[Performance Score]]&gt;=80,"High Performer","Low Performer")</f>
        <v>Low Performer</v>
      </c>
      <c r="AG196" t="str" cm="1">
        <f t="array" aca="1" ref="AG196" ca="1">_xlfn.IFS(Table1[[#This Row],[Experience]]&lt;=3,"Junior",Table1[[#This Row],[Experience]]&lt;=7,"Mid Level",Table1[[#This Row],[Experience]]&gt;=7,"Senior")</f>
        <v>Mid Level</v>
      </c>
      <c r="AH196" t="str">
        <f>IF(Table1[[#This Row],[Attendance %]]&gt;75,"OK","Below 75")</f>
        <v>OK</v>
      </c>
      <c r="AI196" t="b">
        <f>ISBLANK(Table1[[#This Row],[Employee ID]])</f>
        <v>0</v>
      </c>
      <c r="AJ196" t="b">
        <f>ISNUMBER(Table1[[#This Row],[Total Salary  ]])</f>
        <v>1</v>
      </c>
      <c r="AK196" t="str">
        <f>IFERROR(_xlfn.XLOOKUP(Table1[[#This Row],[Manager ID]],MANAGERS!A:A,MANAGERS!B:B),"Not Found")</f>
        <v>Manager_18</v>
      </c>
    </row>
    <row r="197" spans="1:37" x14ac:dyDescent="0.2">
      <c r="A197" t="s">
        <v>98</v>
      </c>
      <c r="B197" t="s">
        <v>20</v>
      </c>
      <c r="C197" t="s">
        <v>21</v>
      </c>
      <c r="D197" t="s">
        <v>81</v>
      </c>
      <c r="E197" t="s">
        <v>17</v>
      </c>
      <c r="F197" s="1">
        <v>44091</v>
      </c>
      <c r="G197" s="1">
        <v>35769</v>
      </c>
      <c r="H197">
        <v>114065</v>
      </c>
      <c r="I197">
        <v>22570</v>
      </c>
      <c r="J197">
        <v>81</v>
      </c>
      <c r="K197">
        <v>100</v>
      </c>
      <c r="L197" t="s">
        <v>53</v>
      </c>
      <c r="M197">
        <v>104</v>
      </c>
      <c r="N197">
        <f>Table1[[#This Row],[Basic Salary]]+Table1[[#This Row],[Bonus]]</f>
        <v>136635</v>
      </c>
      <c r="O197" s="2">
        <f>Table1[[#This Row],[Bonus]]/Table1[[#This Row],[Basic Salary]]</f>
        <v>0.19786963573401131</v>
      </c>
      <c r="P197">
        <f ca="1">DATEDIF(Table1[[#This Row],[Date of Birth]],TODAY(),"Y")</f>
        <v>28</v>
      </c>
      <c r="Q197">
        <f ca="1">DATEDIF(Table1[[#This Row],[Joining Date]],TODAY(),"Y")</f>
        <v>5</v>
      </c>
      <c r="R197" t="str">
        <f ca="1">IF(YEAR(Table1[[#This Row],[Joining Date]])=YEAR(TODAY()),"Yes","No")</f>
        <v>No</v>
      </c>
      <c r="S197" t="str">
        <f ca="1">IF(Table1[[#This Row],[Experience]]&gt;5,"Yes","No")</f>
        <v>No</v>
      </c>
      <c r="T197" t="str">
        <f>TEXT(Table1[[#This Row],[Joining Date]],"mmmm")</f>
        <v>September</v>
      </c>
      <c r="U197" t="str">
        <f>TEXT(Table1[[#This Row],[Joining Date]],"yyyy")</f>
        <v>2020</v>
      </c>
      <c r="V197" s="5">
        <f ca="1">TODAY()-Table1[[#This Row],[Joining Date]]</f>
        <v>2148</v>
      </c>
      <c r="W197" t="str">
        <f>LEFT(Table1[[#This Row],[Employee Name]],FIND(" ",Table1[[#This Row],[Employee Name]])-1)</f>
        <v>Rahul</v>
      </c>
      <c r="X197" t="str">
        <f>RIGHT(Table1[[#This Row],[Employee Name]],LEN(Table1[[#This Row],[Employee Name]])-FIND(" ",Table1[[#This Row],[Employee Name]]))</f>
        <v>Verma</v>
      </c>
      <c r="Y197" t="str">
        <f>Table1[[#This Row],[Department]]&amp;"-"&amp;Table1[[#This Row],[Employee ID]]</f>
        <v>Sales-E00043</v>
      </c>
      <c r="Z197" t="str">
        <f>LEFT(Table1[[#This Row],[Department]],3)</f>
        <v>Sal</v>
      </c>
      <c r="AA197" t="str">
        <f>_xlfn.XLOOKUP(Table1[[#This Row],[Manager ID]],MANAGERS!A:A,MANAGERS!B:B)</f>
        <v>Manager_4</v>
      </c>
      <c r="AB197" t="str" cm="1">
        <f t="array" ref="AB197">_xlfn.XLOOKUP(Table1[[#This Row],[Manager ID]],Table2[[#All],[Manager ID]],Table2[[#All],[Department Head]])</f>
        <v>Finance</v>
      </c>
      <c r="AC197" s="2">
        <f>_xlfn.XLOOKUP(Table1[[#This Row],[City]],L:L,O:O)</f>
        <v>0.23685887225230964</v>
      </c>
      <c r="AD197" t="str" cm="1">
        <f t="array" ref="AD197">_xlfn.IFS(Table1[[#This Row],[Performance Score]]&gt;=90,"Excellent",Table1[[#This Row],[Performance Score]]&gt;=75,"Good",Table1[[#This Row],[Performance Score]]&gt;=60,"Average",Table1[[#This Row],[Performance Score]]&lt;=60,"Need Improvement")</f>
        <v>Excellent</v>
      </c>
      <c r="AE197" t="str">
        <f>IF(AND(Table1[[#This Row],[Attendance %]]&gt;=80,(Table1[[#This Row],[Performance Score]]&gt;=80)),"Eligible","Not Eligible")</f>
        <v>Eligible</v>
      </c>
      <c r="AF197" t="str">
        <f>IF(Table1[[#This Row],[Performance Score]]&gt;=80,"High Performer","Low Performer")</f>
        <v>High Performer</v>
      </c>
      <c r="AG197" t="str" cm="1">
        <f t="array" aca="1" ref="AG197" ca="1">_xlfn.IFS(Table1[[#This Row],[Experience]]&lt;=3,"Junior",Table1[[#This Row],[Experience]]&lt;=7,"Mid Level",Table1[[#This Row],[Experience]]&gt;=7,"Senior")</f>
        <v>Mid Level</v>
      </c>
      <c r="AH197" t="str">
        <f>IF(Table1[[#This Row],[Attendance %]]&gt;75,"OK","Below 75")</f>
        <v>OK</v>
      </c>
      <c r="AI197" t="b">
        <f>ISBLANK(Table1[[#This Row],[Employee ID]])</f>
        <v>0</v>
      </c>
      <c r="AJ197" t="b">
        <f>ISNUMBER(Table1[[#This Row],[Total Salary  ]])</f>
        <v>1</v>
      </c>
      <c r="AK197" t="str">
        <f>IFERROR(_xlfn.XLOOKUP(Table1[[#This Row],[Manager ID]],MANAGERS!A:A,MANAGERS!B:B),"Not Found")</f>
        <v>Manager_4</v>
      </c>
    </row>
    <row r="198" spans="1:37" x14ac:dyDescent="0.2">
      <c r="A198" t="s">
        <v>1600</v>
      </c>
      <c r="B198" t="s">
        <v>75</v>
      </c>
      <c r="C198" t="s">
        <v>15</v>
      </c>
      <c r="D198" t="s">
        <v>40</v>
      </c>
      <c r="E198" t="s">
        <v>22</v>
      </c>
      <c r="F198" s="1">
        <v>45979</v>
      </c>
      <c r="G198" s="1">
        <v>37278</v>
      </c>
      <c r="H198">
        <v>113049</v>
      </c>
      <c r="I198">
        <v>23572</v>
      </c>
      <c r="J198">
        <v>82</v>
      </c>
      <c r="K198">
        <v>96</v>
      </c>
      <c r="L198" t="s">
        <v>31</v>
      </c>
      <c r="M198">
        <v>103</v>
      </c>
      <c r="N198">
        <f>Table1[[#This Row],[Basic Salary]]+Table1[[#This Row],[Bonus]]</f>
        <v>136621</v>
      </c>
      <c r="O198" s="2">
        <f>Table1[[#This Row],[Bonus]]/Table1[[#This Row],[Basic Salary]]</f>
        <v>0.20851135348388752</v>
      </c>
      <c r="P198">
        <f ca="1">DATEDIF(Table1[[#This Row],[Date of Birth]],TODAY(),"Y")</f>
        <v>24</v>
      </c>
      <c r="Q198">
        <f ca="1">DATEDIF(Table1[[#This Row],[Joining Date]],TODAY(),"Y")</f>
        <v>0</v>
      </c>
      <c r="R198" t="str">
        <f ca="1">IF(YEAR(Table1[[#This Row],[Joining Date]])=YEAR(TODAY()),"Yes","No")</f>
        <v>No</v>
      </c>
      <c r="S198" t="str">
        <f ca="1">IF(Table1[[#This Row],[Experience]]&gt;5,"Yes","No")</f>
        <v>No</v>
      </c>
      <c r="T198" t="str">
        <f>TEXT(Table1[[#This Row],[Joining Date]],"mmmm")</f>
        <v>November</v>
      </c>
      <c r="U198" t="str">
        <f>TEXT(Table1[[#This Row],[Joining Date]],"yyyy")</f>
        <v>2025</v>
      </c>
      <c r="V198" s="5">
        <f ca="1">TODAY()-Table1[[#This Row],[Joining Date]]</f>
        <v>260</v>
      </c>
      <c r="W198" t="str">
        <f>LEFT(Table1[[#This Row],[Employee Name]],FIND(" ",Table1[[#This Row],[Employee Name]])-1)</f>
        <v>Ishita</v>
      </c>
      <c r="X198" t="str">
        <f>RIGHT(Table1[[#This Row],[Employee Name]],LEN(Table1[[#This Row],[Employee Name]])-FIND(" ",Table1[[#This Row],[Employee Name]]))</f>
        <v>Roy</v>
      </c>
      <c r="Y198" t="str">
        <f>Table1[[#This Row],[Department]]&amp;"-"&amp;Table1[[#This Row],[Employee ID]]</f>
        <v>IT-E01544</v>
      </c>
      <c r="Z198" t="str">
        <f>LEFT(Table1[[#This Row],[Department]],3)</f>
        <v>IT</v>
      </c>
      <c r="AA198" t="str">
        <f>_xlfn.XLOOKUP(Table1[[#This Row],[Manager ID]],MANAGERS!A:A,MANAGERS!B:B)</f>
        <v>Manager_3</v>
      </c>
      <c r="AB198" t="str" cm="1">
        <f t="array" ref="AB198">_xlfn.XLOOKUP(Table1[[#This Row],[Manager ID]],Table2[[#All],[Manager ID]],Table2[[#All],[Department Head]])</f>
        <v>IT</v>
      </c>
      <c r="AC198" s="2">
        <f>_xlfn.XLOOKUP(Table1[[#This Row],[City]],L:L,O:O)</f>
        <v>0.241864189087755</v>
      </c>
      <c r="AD198" t="str" cm="1">
        <f t="array" ref="AD198">_xlfn.IFS(Table1[[#This Row],[Performance Score]]&gt;=90,"Excellent",Table1[[#This Row],[Performance Score]]&gt;=75,"Good",Table1[[#This Row],[Performance Score]]&gt;=60,"Average",Table1[[#This Row],[Performance Score]]&lt;=60,"Need Improvement")</f>
        <v>Excellent</v>
      </c>
      <c r="AE198" t="str">
        <f>IF(AND(Table1[[#This Row],[Attendance %]]&gt;=80,(Table1[[#This Row],[Performance Score]]&gt;=80)),"Eligible","Not Eligible")</f>
        <v>Eligible</v>
      </c>
      <c r="AF198" t="str">
        <f>IF(Table1[[#This Row],[Performance Score]]&gt;=80,"High Performer","Low Performer")</f>
        <v>High Performer</v>
      </c>
      <c r="AG198" t="str" cm="1">
        <f t="array" aca="1" ref="AG198" ca="1">_xlfn.IFS(Table1[[#This Row],[Experience]]&lt;=3,"Junior",Table1[[#This Row],[Experience]]&lt;=7,"Mid Level",Table1[[#This Row],[Experience]]&gt;=7,"Senior")</f>
        <v>Junior</v>
      </c>
      <c r="AH198" t="str">
        <f>IF(Table1[[#This Row],[Attendance %]]&gt;75,"OK","Below 75")</f>
        <v>OK</v>
      </c>
      <c r="AI198" t="b">
        <f>ISBLANK(Table1[[#This Row],[Employee ID]])</f>
        <v>0</v>
      </c>
      <c r="AJ198" t="b">
        <f>ISNUMBER(Table1[[#This Row],[Total Salary  ]])</f>
        <v>1</v>
      </c>
      <c r="AK198" t="str">
        <f>IFERROR(_xlfn.XLOOKUP(Table1[[#This Row],[Manager ID]],MANAGERS!A:A,MANAGERS!B:B),"Not Found")</f>
        <v>Manager_3</v>
      </c>
    </row>
    <row r="199" spans="1:37" x14ac:dyDescent="0.2">
      <c r="A199" t="s">
        <v>2805</v>
      </c>
      <c r="B199" t="s">
        <v>69</v>
      </c>
      <c r="C199" t="s">
        <v>21</v>
      </c>
      <c r="D199" t="s">
        <v>43</v>
      </c>
      <c r="E199" t="s">
        <v>17</v>
      </c>
      <c r="F199" s="1">
        <v>43762</v>
      </c>
      <c r="G199" s="1">
        <v>33257</v>
      </c>
      <c r="H199">
        <v>112655</v>
      </c>
      <c r="I199">
        <v>23931</v>
      </c>
      <c r="J199">
        <v>61</v>
      </c>
      <c r="K199">
        <v>66</v>
      </c>
      <c r="L199" t="s">
        <v>34</v>
      </c>
      <c r="M199">
        <v>104</v>
      </c>
      <c r="N199">
        <f>Table1[[#This Row],[Basic Salary]]+Table1[[#This Row],[Bonus]]</f>
        <v>136586</v>
      </c>
      <c r="O199" s="2">
        <f>Table1[[#This Row],[Bonus]]/Table1[[#This Row],[Basic Salary]]</f>
        <v>0.21242732235586526</v>
      </c>
      <c r="P199">
        <f ca="1">DATEDIF(Table1[[#This Row],[Date of Birth]],TODAY(),"Y")</f>
        <v>35</v>
      </c>
      <c r="Q199">
        <f ca="1">DATEDIF(Table1[[#This Row],[Joining Date]],TODAY(),"Y")</f>
        <v>6</v>
      </c>
      <c r="R199" t="str">
        <f ca="1">IF(YEAR(Table1[[#This Row],[Joining Date]])=YEAR(TODAY()),"Yes","No")</f>
        <v>No</v>
      </c>
      <c r="S199" t="str">
        <f ca="1">IF(Table1[[#This Row],[Experience]]&gt;5,"Yes","No")</f>
        <v>Yes</v>
      </c>
      <c r="T199" t="str">
        <f>TEXT(Table1[[#This Row],[Joining Date]],"mmmm")</f>
        <v>October</v>
      </c>
      <c r="U199" t="str">
        <f>TEXT(Table1[[#This Row],[Joining Date]],"yyyy")</f>
        <v>2019</v>
      </c>
      <c r="V199" s="5">
        <f ca="1">TODAY()-Table1[[#This Row],[Joining Date]]</f>
        <v>2477</v>
      </c>
      <c r="W199" t="str">
        <f>LEFT(Table1[[#This Row],[Employee Name]],FIND(" ",Table1[[#This Row],[Employee Name]])-1)</f>
        <v>Neha</v>
      </c>
      <c r="X199" t="str">
        <f>RIGHT(Table1[[#This Row],[Employee Name]],LEN(Table1[[#This Row],[Employee Name]])-FIND(" ",Table1[[#This Row],[Employee Name]]))</f>
        <v>Kulkarni</v>
      </c>
      <c r="Y199" t="str">
        <f>Table1[[#This Row],[Department]]&amp;"-"&amp;Table1[[#This Row],[Employee ID]]</f>
        <v>Operations-E02749</v>
      </c>
      <c r="Z199" t="str">
        <f>LEFT(Table1[[#This Row],[Department]],3)</f>
        <v>Ope</v>
      </c>
      <c r="AA199" t="str">
        <f>_xlfn.XLOOKUP(Table1[[#This Row],[Manager ID]],MANAGERS!A:A,MANAGERS!B:B)</f>
        <v>Manager_4</v>
      </c>
      <c r="AB199" t="str" cm="1">
        <f t="array" ref="AB199">_xlfn.XLOOKUP(Table1[[#This Row],[Manager ID]],Table2[[#All],[Manager ID]],Table2[[#All],[Department Head]])</f>
        <v>Finance</v>
      </c>
      <c r="AC199" s="2">
        <f>_xlfn.XLOOKUP(Table1[[#This Row],[City]],L:L,O:O)</f>
        <v>0.24030340748661314</v>
      </c>
      <c r="AD199" t="str" cm="1">
        <f t="array" ref="AD199">_xlfn.IFS(Table1[[#This Row],[Performance Score]]&gt;=90,"Excellent",Table1[[#This Row],[Performance Score]]&gt;=75,"Good",Table1[[#This Row],[Performance Score]]&gt;=60,"Average",Table1[[#This Row],[Performance Score]]&lt;=60,"Need Improvement")</f>
        <v>Average</v>
      </c>
      <c r="AE199" t="str">
        <f>IF(AND(Table1[[#This Row],[Attendance %]]&gt;=80,(Table1[[#This Row],[Performance Score]]&gt;=80)),"Eligible","Not Eligible")</f>
        <v>Not Eligible</v>
      </c>
      <c r="AF199" t="str">
        <f>IF(Table1[[#This Row],[Performance Score]]&gt;=80,"High Performer","Low Performer")</f>
        <v>Low Performer</v>
      </c>
      <c r="AG199" t="str" cm="1">
        <f t="array" aca="1" ref="AG199" ca="1">_xlfn.IFS(Table1[[#This Row],[Experience]]&lt;=3,"Junior",Table1[[#This Row],[Experience]]&lt;=7,"Mid Level",Table1[[#This Row],[Experience]]&gt;=7,"Senior")</f>
        <v>Mid Level</v>
      </c>
      <c r="AH199" t="str">
        <f>IF(Table1[[#This Row],[Attendance %]]&gt;75,"OK","Below 75")</f>
        <v>Below 75</v>
      </c>
      <c r="AI199" t="b">
        <f>ISBLANK(Table1[[#This Row],[Employee ID]])</f>
        <v>0</v>
      </c>
      <c r="AJ199" t="b">
        <f>ISNUMBER(Table1[[#This Row],[Total Salary  ]])</f>
        <v>1</v>
      </c>
      <c r="AK199" t="str">
        <f>IFERROR(_xlfn.XLOOKUP(Table1[[#This Row],[Manager ID]],MANAGERS!A:A,MANAGERS!B:B),"Not Found")</f>
        <v>Manager_4</v>
      </c>
    </row>
    <row r="200" spans="1:37" x14ac:dyDescent="0.2">
      <c r="A200" t="s">
        <v>2853</v>
      </c>
      <c r="B200" t="s">
        <v>50</v>
      </c>
      <c r="C200" t="s">
        <v>15</v>
      </c>
      <c r="D200" t="s">
        <v>25</v>
      </c>
      <c r="E200" t="s">
        <v>22</v>
      </c>
      <c r="F200" s="1">
        <v>44632</v>
      </c>
      <c r="G200" s="1">
        <v>37575</v>
      </c>
      <c r="H200">
        <v>113360</v>
      </c>
      <c r="I200">
        <v>23201</v>
      </c>
      <c r="J200">
        <v>99</v>
      </c>
      <c r="K200">
        <v>54</v>
      </c>
      <c r="L200" t="s">
        <v>53</v>
      </c>
      <c r="M200">
        <v>113</v>
      </c>
      <c r="N200">
        <f>Table1[[#This Row],[Basic Salary]]+Table1[[#This Row],[Bonus]]</f>
        <v>136561</v>
      </c>
      <c r="O200" s="2">
        <f>Table1[[#This Row],[Bonus]]/Table1[[#This Row],[Basic Salary]]</f>
        <v>0.20466654904728299</v>
      </c>
      <c r="P200">
        <f ca="1">DATEDIF(Table1[[#This Row],[Date of Birth]],TODAY(),"Y")</f>
        <v>23</v>
      </c>
      <c r="Q200">
        <f ca="1">DATEDIF(Table1[[#This Row],[Joining Date]],TODAY(),"Y")</f>
        <v>4</v>
      </c>
      <c r="R200" t="str">
        <f ca="1">IF(YEAR(Table1[[#This Row],[Joining Date]])=YEAR(TODAY()),"Yes","No")</f>
        <v>No</v>
      </c>
      <c r="S200" t="str">
        <f ca="1">IF(Table1[[#This Row],[Experience]]&gt;5,"Yes","No")</f>
        <v>No</v>
      </c>
      <c r="T200" t="str">
        <f>TEXT(Table1[[#This Row],[Joining Date]],"mmmm")</f>
        <v>March</v>
      </c>
      <c r="U200" t="str">
        <f>TEXT(Table1[[#This Row],[Joining Date]],"yyyy")</f>
        <v>2022</v>
      </c>
      <c r="V200" s="5">
        <f ca="1">TODAY()-Table1[[#This Row],[Joining Date]]</f>
        <v>1607</v>
      </c>
      <c r="W200" t="str">
        <f>LEFT(Table1[[#This Row],[Employee Name]],FIND(" ",Table1[[#This Row],[Employee Name]])-1)</f>
        <v>Ravi</v>
      </c>
      <c r="X200" t="str">
        <f>RIGHT(Table1[[#This Row],[Employee Name]],LEN(Table1[[#This Row],[Employee Name]])-FIND(" ",Table1[[#This Row],[Employee Name]]))</f>
        <v>Teja</v>
      </c>
      <c r="Y200" t="str">
        <f>Table1[[#This Row],[Department]]&amp;"-"&amp;Table1[[#This Row],[Employee ID]]</f>
        <v>Finance-E02797</v>
      </c>
      <c r="Z200" t="str">
        <f>LEFT(Table1[[#This Row],[Department]],3)</f>
        <v>Fin</v>
      </c>
      <c r="AA200" t="str">
        <f>_xlfn.XLOOKUP(Table1[[#This Row],[Manager ID]],MANAGERS!A:A,MANAGERS!B:B)</f>
        <v>Manager_13</v>
      </c>
      <c r="AB200" t="str" cm="1">
        <f t="array" ref="AB200">_xlfn.XLOOKUP(Table1[[#This Row],[Manager ID]],Table2[[#All],[Manager ID]],Table2[[#All],[Department Head]])</f>
        <v>HR</v>
      </c>
      <c r="AC200" s="2">
        <f>_xlfn.XLOOKUP(Table1[[#This Row],[City]],L:L,O:O)</f>
        <v>0.23685887225230964</v>
      </c>
      <c r="AD200" t="str" cm="1">
        <f t="array" ref="AD200">_xlfn.IFS(Table1[[#This Row],[Performance Score]]&gt;=90,"Excellent",Table1[[#This Row],[Performance Score]]&gt;=75,"Good",Table1[[#This Row],[Performance Score]]&gt;=60,"Average",Table1[[#This Row],[Performance Score]]&lt;=60,"Need Improvement")</f>
        <v>Need Improvement</v>
      </c>
      <c r="AE200" t="str">
        <f>IF(AND(Table1[[#This Row],[Attendance %]]&gt;=80,(Table1[[#This Row],[Performance Score]]&gt;=80)),"Eligible","Not Eligible")</f>
        <v>Not Eligible</v>
      </c>
      <c r="AF200" t="str">
        <f>IF(Table1[[#This Row],[Performance Score]]&gt;=80,"High Performer","Low Performer")</f>
        <v>Low Performer</v>
      </c>
      <c r="AG200" t="str" cm="1">
        <f t="array" aca="1" ref="AG200" ca="1">_xlfn.IFS(Table1[[#This Row],[Experience]]&lt;=3,"Junior",Table1[[#This Row],[Experience]]&lt;=7,"Mid Level",Table1[[#This Row],[Experience]]&gt;=7,"Senior")</f>
        <v>Mid Level</v>
      </c>
      <c r="AH200" t="str">
        <f>IF(Table1[[#This Row],[Attendance %]]&gt;75,"OK","Below 75")</f>
        <v>OK</v>
      </c>
      <c r="AI200" t="b">
        <f>ISBLANK(Table1[[#This Row],[Employee ID]])</f>
        <v>0</v>
      </c>
      <c r="AJ200" t="b">
        <f>ISNUMBER(Table1[[#This Row],[Total Salary  ]])</f>
        <v>1</v>
      </c>
      <c r="AK200" t="str">
        <f>IFERROR(_xlfn.XLOOKUP(Table1[[#This Row],[Manager ID]],MANAGERS!A:A,MANAGERS!B:B),"Not Found")</f>
        <v>Manager_13</v>
      </c>
    </row>
    <row r="201" spans="1:37" x14ac:dyDescent="0.2">
      <c r="A201" t="s">
        <v>3553</v>
      </c>
      <c r="B201" t="s">
        <v>45</v>
      </c>
      <c r="C201" t="s">
        <v>15</v>
      </c>
      <c r="D201" t="s">
        <v>81</v>
      </c>
      <c r="E201" t="s">
        <v>17</v>
      </c>
      <c r="F201" s="1">
        <v>44598</v>
      </c>
      <c r="G201" s="1">
        <v>34905</v>
      </c>
      <c r="H201">
        <v>108441</v>
      </c>
      <c r="I201">
        <v>28076</v>
      </c>
      <c r="J201">
        <v>83</v>
      </c>
      <c r="K201">
        <v>70</v>
      </c>
      <c r="L201" t="s">
        <v>37</v>
      </c>
      <c r="M201">
        <v>111</v>
      </c>
      <c r="N201">
        <f>Table1[[#This Row],[Basic Salary]]+Table1[[#This Row],[Bonus]]</f>
        <v>136517</v>
      </c>
      <c r="O201" s="2">
        <f>Table1[[#This Row],[Bonus]]/Table1[[#This Row],[Basic Salary]]</f>
        <v>0.25890576442489466</v>
      </c>
      <c r="P201">
        <f ca="1">DATEDIF(Table1[[#This Row],[Date of Birth]],TODAY(),"Y")</f>
        <v>31</v>
      </c>
      <c r="Q201">
        <f ca="1">DATEDIF(Table1[[#This Row],[Joining Date]],TODAY(),"Y")</f>
        <v>4</v>
      </c>
      <c r="R201" t="str">
        <f ca="1">IF(YEAR(Table1[[#This Row],[Joining Date]])=YEAR(TODAY()),"Yes","No")</f>
        <v>No</v>
      </c>
      <c r="S201" t="str">
        <f ca="1">IF(Table1[[#This Row],[Experience]]&gt;5,"Yes","No")</f>
        <v>No</v>
      </c>
      <c r="T201" t="str">
        <f>TEXT(Table1[[#This Row],[Joining Date]],"mmmm")</f>
        <v>February</v>
      </c>
      <c r="U201" t="str">
        <f>TEXT(Table1[[#This Row],[Joining Date]],"yyyy")</f>
        <v>2022</v>
      </c>
      <c r="V201" s="5">
        <f ca="1">TODAY()-Table1[[#This Row],[Joining Date]]</f>
        <v>1641</v>
      </c>
      <c r="W201" t="str">
        <f>LEFT(Table1[[#This Row],[Employee Name]],FIND(" ",Table1[[#This Row],[Employee Name]])-1)</f>
        <v>Ananya</v>
      </c>
      <c r="X201" t="str">
        <f>RIGHT(Table1[[#This Row],[Employee Name]],LEN(Table1[[#This Row],[Employee Name]])-FIND(" ",Table1[[#This Row],[Employee Name]]))</f>
        <v>Rao</v>
      </c>
      <c r="Y201" t="str">
        <f>Table1[[#This Row],[Department]]&amp;"-"&amp;Table1[[#This Row],[Employee ID]]</f>
        <v>Sales-E03497</v>
      </c>
      <c r="Z201" t="str">
        <f>LEFT(Table1[[#This Row],[Department]],3)</f>
        <v>Sal</v>
      </c>
      <c r="AA201" t="str">
        <f>_xlfn.XLOOKUP(Table1[[#This Row],[Manager ID]],MANAGERS!A:A,MANAGERS!B:B)</f>
        <v>Manager_11</v>
      </c>
      <c r="AB201" t="str" cm="1">
        <f t="array" ref="AB201">_xlfn.XLOOKUP(Table1[[#This Row],[Manager ID]],Table2[[#All],[Manager ID]],Table2[[#All],[Department Head]])</f>
        <v>Marketing</v>
      </c>
      <c r="AC201" s="2">
        <f>_xlfn.XLOOKUP(Table1[[#This Row],[City]],L:L,O:O)</f>
        <v>0.24036902712549932</v>
      </c>
      <c r="AD201" t="str" cm="1">
        <f t="array" ref="AD201">_xlfn.IFS(Table1[[#This Row],[Performance Score]]&gt;=90,"Excellent",Table1[[#This Row],[Performance Score]]&gt;=75,"Good",Table1[[#This Row],[Performance Score]]&gt;=60,"Average",Table1[[#This Row],[Performance Score]]&lt;=60,"Need Improvement")</f>
        <v>Average</v>
      </c>
      <c r="AE201" t="str">
        <f>IF(AND(Table1[[#This Row],[Attendance %]]&gt;=80,(Table1[[#This Row],[Performance Score]]&gt;=80)),"Eligible","Not Eligible")</f>
        <v>Not Eligible</v>
      </c>
      <c r="AF201" t="str">
        <f>IF(Table1[[#This Row],[Performance Score]]&gt;=80,"High Performer","Low Performer")</f>
        <v>Low Performer</v>
      </c>
      <c r="AG201" t="str" cm="1">
        <f t="array" aca="1" ref="AG201" ca="1">_xlfn.IFS(Table1[[#This Row],[Experience]]&lt;=3,"Junior",Table1[[#This Row],[Experience]]&lt;=7,"Mid Level",Table1[[#This Row],[Experience]]&gt;=7,"Senior")</f>
        <v>Mid Level</v>
      </c>
      <c r="AH201" t="str">
        <f>IF(Table1[[#This Row],[Attendance %]]&gt;75,"OK","Below 75")</f>
        <v>OK</v>
      </c>
      <c r="AI201" t="b">
        <f>ISBLANK(Table1[[#This Row],[Employee ID]])</f>
        <v>0</v>
      </c>
      <c r="AJ201" t="b">
        <f>ISNUMBER(Table1[[#This Row],[Total Salary  ]])</f>
        <v>1</v>
      </c>
      <c r="AK201" t="str">
        <f>IFERROR(_xlfn.XLOOKUP(Table1[[#This Row],[Manager ID]],MANAGERS!A:A,MANAGERS!B:B),"Not Found")</f>
        <v>Manager_11</v>
      </c>
    </row>
    <row r="202" spans="1:37" x14ac:dyDescent="0.2">
      <c r="A202" t="s">
        <v>90</v>
      </c>
      <c r="B202" t="s">
        <v>14</v>
      </c>
      <c r="C202" t="s">
        <v>21</v>
      </c>
      <c r="D202" t="s">
        <v>25</v>
      </c>
      <c r="E202" t="s">
        <v>17</v>
      </c>
      <c r="F202" s="1">
        <v>43814</v>
      </c>
      <c r="G202" s="1">
        <v>38259</v>
      </c>
      <c r="H202">
        <v>117493</v>
      </c>
      <c r="I202">
        <v>19014</v>
      </c>
      <c r="J202">
        <v>95</v>
      </c>
      <c r="K202">
        <v>40</v>
      </c>
      <c r="L202" t="s">
        <v>53</v>
      </c>
      <c r="M202">
        <v>103</v>
      </c>
      <c r="N202">
        <f>Table1[[#This Row],[Basic Salary]]+Table1[[#This Row],[Bonus]]</f>
        <v>136507</v>
      </c>
      <c r="O202" s="2">
        <f>Table1[[#This Row],[Bonus]]/Table1[[#This Row],[Basic Salary]]</f>
        <v>0.16183091758657964</v>
      </c>
      <c r="P202">
        <f ca="1">DATEDIF(Table1[[#This Row],[Date of Birth]],TODAY(),"Y")</f>
        <v>21</v>
      </c>
      <c r="Q202">
        <f ca="1">DATEDIF(Table1[[#This Row],[Joining Date]],TODAY(),"Y")</f>
        <v>6</v>
      </c>
      <c r="R202" t="str">
        <f ca="1">IF(YEAR(Table1[[#This Row],[Joining Date]])=YEAR(TODAY()),"Yes","No")</f>
        <v>No</v>
      </c>
      <c r="S202" t="str">
        <f ca="1">IF(Table1[[#This Row],[Experience]]&gt;5,"Yes","No")</f>
        <v>Yes</v>
      </c>
      <c r="T202" t="str">
        <f>TEXT(Table1[[#This Row],[Joining Date]],"mmmm")</f>
        <v>December</v>
      </c>
      <c r="U202" t="str">
        <f>TEXT(Table1[[#This Row],[Joining Date]],"yyyy")</f>
        <v>2019</v>
      </c>
      <c r="V202" s="5">
        <f ca="1">TODAY()-Table1[[#This Row],[Joining Date]]</f>
        <v>2425</v>
      </c>
      <c r="W202" t="str">
        <f>LEFT(Table1[[#This Row],[Employee Name]],FIND(" ",Table1[[#This Row],[Employee Name]])-1)</f>
        <v>Nisha</v>
      </c>
      <c r="X202" t="str">
        <f>RIGHT(Table1[[#This Row],[Employee Name]],LEN(Table1[[#This Row],[Employee Name]])-FIND(" ",Table1[[#This Row],[Employee Name]]))</f>
        <v>Kapoor</v>
      </c>
      <c r="Y202" t="str">
        <f>Table1[[#This Row],[Department]]&amp;"-"&amp;Table1[[#This Row],[Employee ID]]</f>
        <v>Finance-E00037</v>
      </c>
      <c r="Z202" t="str">
        <f>LEFT(Table1[[#This Row],[Department]],3)</f>
        <v>Fin</v>
      </c>
      <c r="AA202" t="str">
        <f>_xlfn.XLOOKUP(Table1[[#This Row],[Manager ID]],MANAGERS!A:A,MANAGERS!B:B)</f>
        <v>Manager_3</v>
      </c>
      <c r="AB202" t="str" cm="1">
        <f t="array" ref="AB202">_xlfn.XLOOKUP(Table1[[#This Row],[Manager ID]],Table2[[#All],[Manager ID]],Table2[[#All],[Department Head]])</f>
        <v>IT</v>
      </c>
      <c r="AC202" s="2">
        <f>_xlfn.XLOOKUP(Table1[[#This Row],[City]],L:L,O:O)</f>
        <v>0.23685887225230964</v>
      </c>
      <c r="AD202" t="str" cm="1">
        <f t="array" ref="AD202">_xlfn.IFS(Table1[[#This Row],[Performance Score]]&gt;=90,"Excellent",Table1[[#This Row],[Performance Score]]&gt;=75,"Good",Table1[[#This Row],[Performance Score]]&gt;=60,"Average",Table1[[#This Row],[Performance Score]]&lt;=60,"Need Improvement")</f>
        <v>Need Improvement</v>
      </c>
      <c r="AE202" t="str">
        <f>IF(AND(Table1[[#This Row],[Attendance %]]&gt;=80,(Table1[[#This Row],[Performance Score]]&gt;=80)),"Eligible","Not Eligible")</f>
        <v>Not Eligible</v>
      </c>
      <c r="AF202" t="str">
        <f>IF(Table1[[#This Row],[Performance Score]]&gt;=80,"High Performer","Low Performer")</f>
        <v>Low Performer</v>
      </c>
      <c r="AG202" t="str" cm="1">
        <f t="array" aca="1" ref="AG202" ca="1">_xlfn.IFS(Table1[[#This Row],[Experience]]&lt;=3,"Junior",Table1[[#This Row],[Experience]]&lt;=7,"Mid Level",Table1[[#This Row],[Experience]]&gt;=7,"Senior")</f>
        <v>Mid Level</v>
      </c>
      <c r="AH202" t="str">
        <f>IF(Table1[[#This Row],[Attendance %]]&gt;75,"OK","Below 75")</f>
        <v>OK</v>
      </c>
      <c r="AI202" t="b">
        <f>ISBLANK(Table1[[#This Row],[Employee ID]])</f>
        <v>0</v>
      </c>
      <c r="AJ202" t="b">
        <f>ISNUMBER(Table1[[#This Row],[Total Salary  ]])</f>
        <v>1</v>
      </c>
      <c r="AK202" t="str">
        <f>IFERROR(_xlfn.XLOOKUP(Table1[[#This Row],[Manager ID]],MANAGERS!A:A,MANAGERS!B:B),"Not Found")</f>
        <v>Manager_3</v>
      </c>
    </row>
    <row r="203" spans="1:37" x14ac:dyDescent="0.2">
      <c r="A203" t="s">
        <v>1857</v>
      </c>
      <c r="B203" t="s">
        <v>42</v>
      </c>
      <c r="C203" t="s">
        <v>21</v>
      </c>
      <c r="D203" t="s">
        <v>33</v>
      </c>
      <c r="E203" t="s">
        <v>65</v>
      </c>
      <c r="F203" s="1">
        <v>44141</v>
      </c>
      <c r="G203" s="1">
        <v>38583</v>
      </c>
      <c r="H203">
        <v>109565</v>
      </c>
      <c r="I203">
        <v>26938</v>
      </c>
      <c r="J203">
        <v>79</v>
      </c>
      <c r="K203">
        <v>66</v>
      </c>
      <c r="L203" t="s">
        <v>31</v>
      </c>
      <c r="M203">
        <v>106</v>
      </c>
      <c r="N203">
        <f>Table1[[#This Row],[Basic Salary]]+Table1[[#This Row],[Bonus]]</f>
        <v>136503</v>
      </c>
      <c r="O203" s="2">
        <f>Table1[[#This Row],[Bonus]]/Table1[[#This Row],[Basic Salary]]</f>
        <v>0.24586318623648062</v>
      </c>
      <c r="P203">
        <f ca="1">DATEDIF(Table1[[#This Row],[Date of Birth]],TODAY(),"Y")</f>
        <v>20</v>
      </c>
      <c r="Q203">
        <f ca="1">DATEDIF(Table1[[#This Row],[Joining Date]],TODAY(),"Y")</f>
        <v>5</v>
      </c>
      <c r="R203" t="str">
        <f ca="1">IF(YEAR(Table1[[#This Row],[Joining Date]])=YEAR(TODAY()),"Yes","No")</f>
        <v>No</v>
      </c>
      <c r="S203" t="str">
        <f ca="1">IF(Table1[[#This Row],[Experience]]&gt;5,"Yes","No")</f>
        <v>No</v>
      </c>
      <c r="T203" t="str">
        <f>TEXT(Table1[[#This Row],[Joining Date]],"mmmm")</f>
        <v>November</v>
      </c>
      <c r="U203" t="str">
        <f>TEXT(Table1[[#This Row],[Joining Date]],"yyyy")</f>
        <v>2020</v>
      </c>
      <c r="V203" s="5">
        <f ca="1">TODAY()-Table1[[#This Row],[Joining Date]]</f>
        <v>2098</v>
      </c>
      <c r="W203" t="str">
        <f>LEFT(Table1[[#This Row],[Employee Name]],FIND(" ",Table1[[#This Row],[Employee Name]])-1)</f>
        <v>Krishna</v>
      </c>
      <c r="X203" t="str">
        <f>RIGHT(Table1[[#This Row],[Employee Name]],LEN(Table1[[#This Row],[Employee Name]])-FIND(" ",Table1[[#This Row],[Employee Name]]))</f>
        <v>Chaitanya</v>
      </c>
      <c r="Y203" t="str">
        <f>Table1[[#This Row],[Department]]&amp;"-"&amp;Table1[[#This Row],[Employee ID]]</f>
        <v>Marketing-E01801</v>
      </c>
      <c r="Z203" t="str">
        <f>LEFT(Table1[[#This Row],[Department]],3)</f>
        <v>Mar</v>
      </c>
      <c r="AA203" t="str">
        <f>_xlfn.XLOOKUP(Table1[[#This Row],[Manager ID]],MANAGERS!A:A,MANAGERS!B:B)</f>
        <v>Manager_6</v>
      </c>
      <c r="AB203" t="str" cm="1">
        <f t="array" ref="AB203">_xlfn.XLOOKUP(Table1[[#This Row],[Manager ID]],Table2[[#All],[Manager ID]],Table2[[#All],[Department Head]])</f>
        <v>HR</v>
      </c>
      <c r="AC203" s="2">
        <f>_xlfn.XLOOKUP(Table1[[#This Row],[City]],L:L,O:O)</f>
        <v>0.241864189087755</v>
      </c>
      <c r="AD203" t="str" cm="1">
        <f t="array" ref="AD203">_xlfn.IFS(Table1[[#This Row],[Performance Score]]&gt;=90,"Excellent",Table1[[#This Row],[Performance Score]]&gt;=75,"Good",Table1[[#This Row],[Performance Score]]&gt;=60,"Average",Table1[[#This Row],[Performance Score]]&lt;=60,"Need Improvement")</f>
        <v>Average</v>
      </c>
      <c r="AE203" t="str">
        <f>IF(AND(Table1[[#This Row],[Attendance %]]&gt;=80,(Table1[[#This Row],[Performance Score]]&gt;=80)),"Eligible","Not Eligible")</f>
        <v>Not Eligible</v>
      </c>
      <c r="AF203" t="str">
        <f>IF(Table1[[#This Row],[Performance Score]]&gt;=80,"High Performer","Low Performer")</f>
        <v>Low Performer</v>
      </c>
      <c r="AG203" t="str" cm="1">
        <f t="array" aca="1" ref="AG203" ca="1">_xlfn.IFS(Table1[[#This Row],[Experience]]&lt;=3,"Junior",Table1[[#This Row],[Experience]]&lt;=7,"Mid Level",Table1[[#This Row],[Experience]]&gt;=7,"Senior")</f>
        <v>Mid Level</v>
      </c>
      <c r="AH203" t="str">
        <f>IF(Table1[[#This Row],[Attendance %]]&gt;75,"OK","Below 75")</f>
        <v>OK</v>
      </c>
      <c r="AI203" t="b">
        <f>ISBLANK(Table1[[#This Row],[Employee ID]])</f>
        <v>0</v>
      </c>
      <c r="AJ203" t="b">
        <f>ISNUMBER(Table1[[#This Row],[Total Salary  ]])</f>
        <v>1</v>
      </c>
      <c r="AK203" t="str">
        <f>IFERROR(_xlfn.XLOOKUP(Table1[[#This Row],[Manager ID]],MANAGERS!A:A,MANAGERS!B:B),"Not Found")</f>
        <v>Manager_6</v>
      </c>
    </row>
    <row r="204" spans="1:37" x14ac:dyDescent="0.2">
      <c r="A204" t="s">
        <v>1494</v>
      </c>
      <c r="B204" t="s">
        <v>62</v>
      </c>
      <c r="C204" t="s">
        <v>15</v>
      </c>
      <c r="D204" t="s">
        <v>25</v>
      </c>
      <c r="E204" t="s">
        <v>51</v>
      </c>
      <c r="F204" s="1">
        <v>42642</v>
      </c>
      <c r="G204" s="1">
        <v>31518</v>
      </c>
      <c r="H204">
        <v>116104</v>
      </c>
      <c r="I204">
        <v>20394</v>
      </c>
      <c r="J204">
        <v>62</v>
      </c>
      <c r="K204">
        <v>43</v>
      </c>
      <c r="L204" t="s">
        <v>23</v>
      </c>
      <c r="M204">
        <v>107</v>
      </c>
      <c r="N204">
        <f>Table1[[#This Row],[Basic Salary]]+Table1[[#This Row],[Bonus]]</f>
        <v>136498</v>
      </c>
      <c r="O204" s="2">
        <f>Table1[[#This Row],[Bonus]]/Table1[[#This Row],[Basic Salary]]</f>
        <v>0.17565286295045821</v>
      </c>
      <c r="P204">
        <f ca="1">DATEDIF(Table1[[#This Row],[Date of Birth]],TODAY(),"Y")</f>
        <v>40</v>
      </c>
      <c r="Q204">
        <f ca="1">DATEDIF(Table1[[#This Row],[Joining Date]],TODAY(),"Y")</f>
        <v>9</v>
      </c>
      <c r="R204" t="str">
        <f ca="1">IF(YEAR(Table1[[#This Row],[Joining Date]])=YEAR(TODAY()),"Yes","No")</f>
        <v>No</v>
      </c>
      <c r="S204" t="str">
        <f ca="1">IF(Table1[[#This Row],[Experience]]&gt;5,"Yes","No")</f>
        <v>Yes</v>
      </c>
      <c r="T204" t="str">
        <f>TEXT(Table1[[#This Row],[Joining Date]],"mmmm")</f>
        <v>September</v>
      </c>
      <c r="U204" t="str">
        <f>TEXT(Table1[[#This Row],[Joining Date]],"yyyy")</f>
        <v>2016</v>
      </c>
      <c r="V204" s="5">
        <f ca="1">TODAY()-Table1[[#This Row],[Joining Date]]</f>
        <v>3597</v>
      </c>
      <c r="W204" t="str">
        <f>LEFT(Table1[[#This Row],[Employee Name]],FIND(" ",Table1[[#This Row],[Employee Name]])-1)</f>
        <v>Kavya</v>
      </c>
      <c r="X204" t="str">
        <f>RIGHT(Table1[[#This Row],[Employee Name]],LEN(Table1[[#This Row],[Employee Name]])-FIND(" ",Table1[[#This Row],[Employee Name]]))</f>
        <v>Nair</v>
      </c>
      <c r="Y204" t="str">
        <f>Table1[[#This Row],[Department]]&amp;"-"&amp;Table1[[#This Row],[Employee ID]]</f>
        <v>Finance-E01438</v>
      </c>
      <c r="Z204" t="str">
        <f>LEFT(Table1[[#This Row],[Department]],3)</f>
        <v>Fin</v>
      </c>
      <c r="AA204" t="str">
        <f>_xlfn.XLOOKUP(Table1[[#This Row],[Manager ID]],MANAGERS!A:A,MANAGERS!B:B)</f>
        <v>Manager_7</v>
      </c>
      <c r="AB204" t="str" cm="1">
        <f t="array" ref="AB204">_xlfn.XLOOKUP(Table1[[#This Row],[Manager ID]],Table2[[#All],[Manager ID]],Table2[[#All],[Department Head]])</f>
        <v>Operations</v>
      </c>
      <c r="AC204" s="2">
        <f>_xlfn.XLOOKUP(Table1[[#This Row],[City]],L:L,O:O)</f>
        <v>0.23486488519629886</v>
      </c>
      <c r="AD204" t="str" cm="1">
        <f t="array" ref="AD204">_xlfn.IFS(Table1[[#This Row],[Performance Score]]&gt;=90,"Excellent",Table1[[#This Row],[Performance Score]]&gt;=75,"Good",Table1[[#This Row],[Performance Score]]&gt;=60,"Average",Table1[[#This Row],[Performance Score]]&lt;=60,"Need Improvement")</f>
        <v>Need Improvement</v>
      </c>
      <c r="AE204" t="str">
        <f>IF(AND(Table1[[#This Row],[Attendance %]]&gt;=80,(Table1[[#This Row],[Performance Score]]&gt;=80)),"Eligible","Not Eligible")</f>
        <v>Not Eligible</v>
      </c>
      <c r="AF204" t="str">
        <f>IF(Table1[[#This Row],[Performance Score]]&gt;=80,"High Performer","Low Performer")</f>
        <v>Low Performer</v>
      </c>
      <c r="AG204" t="str" cm="1">
        <f t="array" aca="1" ref="AG204" ca="1">_xlfn.IFS(Table1[[#This Row],[Experience]]&lt;=3,"Junior",Table1[[#This Row],[Experience]]&lt;=7,"Mid Level",Table1[[#This Row],[Experience]]&gt;=7,"Senior")</f>
        <v>Senior</v>
      </c>
      <c r="AH204" t="str">
        <f>IF(Table1[[#This Row],[Attendance %]]&gt;75,"OK","Below 75")</f>
        <v>Below 75</v>
      </c>
      <c r="AI204" t="b">
        <f>ISBLANK(Table1[[#This Row],[Employee ID]])</f>
        <v>0</v>
      </c>
      <c r="AJ204" t="b">
        <f>ISNUMBER(Table1[[#This Row],[Total Salary  ]])</f>
        <v>1</v>
      </c>
      <c r="AK204" t="str">
        <f>IFERROR(_xlfn.XLOOKUP(Table1[[#This Row],[Manager ID]],MANAGERS!A:A,MANAGERS!B:B),"Not Found")</f>
        <v>Manager_7</v>
      </c>
    </row>
    <row r="205" spans="1:37" x14ac:dyDescent="0.2">
      <c r="A205" t="s">
        <v>4776</v>
      </c>
      <c r="B205" t="s">
        <v>69</v>
      </c>
      <c r="C205" t="s">
        <v>21</v>
      </c>
      <c r="D205" t="s">
        <v>25</v>
      </c>
      <c r="E205" t="s">
        <v>26</v>
      </c>
      <c r="F205" s="1">
        <v>44035</v>
      </c>
      <c r="G205" s="1">
        <v>36872</v>
      </c>
      <c r="H205">
        <v>114228</v>
      </c>
      <c r="I205">
        <v>22219</v>
      </c>
      <c r="J205">
        <v>76</v>
      </c>
      <c r="K205">
        <v>48</v>
      </c>
      <c r="L205" t="s">
        <v>31</v>
      </c>
      <c r="M205">
        <v>116</v>
      </c>
      <c r="N205">
        <f>Table1[[#This Row],[Basic Salary]]+Table1[[#This Row],[Bonus]]</f>
        <v>136447</v>
      </c>
      <c r="O205" s="2">
        <f>Table1[[#This Row],[Bonus]]/Table1[[#This Row],[Basic Salary]]</f>
        <v>0.19451447981230521</v>
      </c>
      <c r="P205">
        <f ca="1">DATEDIF(Table1[[#This Row],[Date of Birth]],TODAY(),"Y")</f>
        <v>25</v>
      </c>
      <c r="Q205">
        <f ca="1">DATEDIF(Table1[[#This Row],[Joining Date]],TODAY(),"Y")</f>
        <v>6</v>
      </c>
      <c r="R205" t="str">
        <f ca="1">IF(YEAR(Table1[[#This Row],[Joining Date]])=YEAR(TODAY()),"Yes","No")</f>
        <v>No</v>
      </c>
      <c r="S205" t="str">
        <f ca="1">IF(Table1[[#This Row],[Experience]]&gt;5,"Yes","No")</f>
        <v>Yes</v>
      </c>
      <c r="T205" t="str">
        <f>TEXT(Table1[[#This Row],[Joining Date]],"mmmm")</f>
        <v>July</v>
      </c>
      <c r="U205" t="str">
        <f>TEXT(Table1[[#This Row],[Joining Date]],"yyyy")</f>
        <v>2020</v>
      </c>
      <c r="V205" s="5">
        <f ca="1">TODAY()-Table1[[#This Row],[Joining Date]]</f>
        <v>2204</v>
      </c>
      <c r="W205" t="str">
        <f>LEFT(Table1[[#This Row],[Employee Name]],FIND(" ",Table1[[#This Row],[Employee Name]])-1)</f>
        <v>Neha</v>
      </c>
      <c r="X205" t="str">
        <f>RIGHT(Table1[[#This Row],[Employee Name]],LEN(Table1[[#This Row],[Employee Name]])-FIND(" ",Table1[[#This Row],[Employee Name]]))</f>
        <v>Kulkarni</v>
      </c>
      <c r="Y205" t="str">
        <f>Table1[[#This Row],[Department]]&amp;"-"&amp;Table1[[#This Row],[Employee ID]]</f>
        <v>Finance-E04720</v>
      </c>
      <c r="Z205" t="str">
        <f>LEFT(Table1[[#This Row],[Department]],3)</f>
        <v>Fin</v>
      </c>
      <c r="AA205" t="str">
        <f>_xlfn.XLOOKUP(Table1[[#This Row],[Manager ID]],MANAGERS!A:A,MANAGERS!B:B)</f>
        <v>Manager_16</v>
      </c>
      <c r="AB205" t="str" cm="1">
        <f t="array" ref="AB205">_xlfn.XLOOKUP(Table1[[#This Row],[Manager ID]],Table2[[#All],[Manager ID]],Table2[[#All],[Department Head]])</f>
        <v>Sales</v>
      </c>
      <c r="AC205" s="2">
        <f>_xlfn.XLOOKUP(Table1[[#This Row],[City]],L:L,O:O)</f>
        <v>0.241864189087755</v>
      </c>
      <c r="AD205" t="str" cm="1">
        <f t="array" ref="AD205">_xlfn.IFS(Table1[[#This Row],[Performance Score]]&gt;=90,"Excellent",Table1[[#This Row],[Performance Score]]&gt;=75,"Good",Table1[[#This Row],[Performance Score]]&gt;=60,"Average",Table1[[#This Row],[Performance Score]]&lt;=60,"Need Improvement")</f>
        <v>Need Improvement</v>
      </c>
      <c r="AE205" t="str">
        <f>IF(AND(Table1[[#This Row],[Attendance %]]&gt;=80,(Table1[[#This Row],[Performance Score]]&gt;=80)),"Eligible","Not Eligible")</f>
        <v>Not Eligible</v>
      </c>
      <c r="AF205" t="str">
        <f>IF(Table1[[#This Row],[Performance Score]]&gt;=80,"High Performer","Low Performer")</f>
        <v>Low Performer</v>
      </c>
      <c r="AG205" t="str" cm="1">
        <f t="array" aca="1" ref="AG205" ca="1">_xlfn.IFS(Table1[[#This Row],[Experience]]&lt;=3,"Junior",Table1[[#This Row],[Experience]]&lt;=7,"Mid Level",Table1[[#This Row],[Experience]]&gt;=7,"Senior")</f>
        <v>Mid Level</v>
      </c>
      <c r="AH205" t="str">
        <f>IF(Table1[[#This Row],[Attendance %]]&gt;75,"OK","Below 75")</f>
        <v>OK</v>
      </c>
      <c r="AI205" t="b">
        <f>ISBLANK(Table1[[#This Row],[Employee ID]])</f>
        <v>0</v>
      </c>
      <c r="AJ205" t="b">
        <f>ISNUMBER(Table1[[#This Row],[Total Salary  ]])</f>
        <v>1</v>
      </c>
      <c r="AK205" t="str">
        <f>IFERROR(_xlfn.XLOOKUP(Table1[[#This Row],[Manager ID]],MANAGERS!A:A,MANAGERS!B:B),"Not Found")</f>
        <v>Manager_16</v>
      </c>
    </row>
    <row r="206" spans="1:37" x14ac:dyDescent="0.2">
      <c r="A206" t="s">
        <v>3765</v>
      </c>
      <c r="B206" t="s">
        <v>77</v>
      </c>
      <c r="C206" t="s">
        <v>15</v>
      </c>
      <c r="D206" t="s">
        <v>25</v>
      </c>
      <c r="E206" t="s">
        <v>22</v>
      </c>
      <c r="F206" s="1">
        <v>45717</v>
      </c>
      <c r="G206" s="1">
        <v>34125</v>
      </c>
      <c r="H206">
        <v>119623</v>
      </c>
      <c r="I206">
        <v>16801</v>
      </c>
      <c r="J206">
        <v>97</v>
      </c>
      <c r="K206">
        <v>93</v>
      </c>
      <c r="L206" t="s">
        <v>27</v>
      </c>
      <c r="M206">
        <v>119</v>
      </c>
      <c r="N206">
        <f>Table1[[#This Row],[Basic Salary]]+Table1[[#This Row],[Bonus]]</f>
        <v>136424</v>
      </c>
      <c r="O206" s="2">
        <f>Table1[[#This Row],[Bonus]]/Table1[[#This Row],[Basic Salary]]</f>
        <v>0.14044957909432132</v>
      </c>
      <c r="P206">
        <f ca="1">DATEDIF(Table1[[#This Row],[Date of Birth]],TODAY(),"Y")</f>
        <v>33</v>
      </c>
      <c r="Q206">
        <f ca="1">DATEDIF(Table1[[#This Row],[Joining Date]],TODAY(),"Y")</f>
        <v>1</v>
      </c>
      <c r="R206" t="str">
        <f ca="1">IF(YEAR(Table1[[#This Row],[Joining Date]])=YEAR(TODAY()),"Yes","No")</f>
        <v>No</v>
      </c>
      <c r="S206" t="str">
        <f ca="1">IF(Table1[[#This Row],[Experience]]&gt;5,"Yes","No")</f>
        <v>No</v>
      </c>
      <c r="T206" t="str">
        <f>TEXT(Table1[[#This Row],[Joining Date]],"mmmm")</f>
        <v>March</v>
      </c>
      <c r="U206" t="str">
        <f>TEXT(Table1[[#This Row],[Joining Date]],"yyyy")</f>
        <v>2025</v>
      </c>
      <c r="V206" s="5">
        <f ca="1">TODAY()-Table1[[#This Row],[Joining Date]]</f>
        <v>522</v>
      </c>
      <c r="W206" t="str">
        <f>LEFT(Table1[[#This Row],[Employee Name]],FIND(" ",Table1[[#This Row],[Employee Name]])-1)</f>
        <v>Rohan</v>
      </c>
      <c r="X206" t="str">
        <f>RIGHT(Table1[[#This Row],[Employee Name]],LEN(Table1[[#This Row],[Employee Name]])-FIND(" ",Table1[[#This Row],[Employee Name]]))</f>
        <v>Gupta</v>
      </c>
      <c r="Y206" t="str">
        <f>Table1[[#This Row],[Department]]&amp;"-"&amp;Table1[[#This Row],[Employee ID]]</f>
        <v>Finance-E03709</v>
      </c>
      <c r="Z206" t="str">
        <f>LEFT(Table1[[#This Row],[Department]],3)</f>
        <v>Fin</v>
      </c>
      <c r="AA206" t="str">
        <f>_xlfn.XLOOKUP(Table1[[#This Row],[Manager ID]],MANAGERS!A:A,MANAGERS!B:B)</f>
        <v>Manager_19</v>
      </c>
      <c r="AB206" t="str" cm="1">
        <f t="array" ref="AB206">_xlfn.XLOOKUP(Table1[[#This Row],[Manager ID]],Table2[[#All],[Manager ID]],Table2[[#All],[Department Head]])</f>
        <v>Support</v>
      </c>
      <c r="AC206" s="2">
        <f>_xlfn.XLOOKUP(Table1[[#This Row],[City]],L:L,O:O)</f>
        <v>0.23674293405114402</v>
      </c>
      <c r="AD206" t="str" cm="1">
        <f t="array" ref="AD206">_xlfn.IFS(Table1[[#This Row],[Performance Score]]&gt;=90,"Excellent",Table1[[#This Row],[Performance Score]]&gt;=75,"Good",Table1[[#This Row],[Performance Score]]&gt;=60,"Average",Table1[[#This Row],[Performance Score]]&lt;=60,"Need Improvement")</f>
        <v>Excellent</v>
      </c>
      <c r="AE206" t="str">
        <f>IF(AND(Table1[[#This Row],[Attendance %]]&gt;=80,(Table1[[#This Row],[Performance Score]]&gt;=80)),"Eligible","Not Eligible")</f>
        <v>Eligible</v>
      </c>
      <c r="AF206" t="str">
        <f>IF(Table1[[#This Row],[Performance Score]]&gt;=80,"High Performer","Low Performer")</f>
        <v>High Performer</v>
      </c>
      <c r="AG206" t="str" cm="1">
        <f t="array" aca="1" ref="AG206" ca="1">_xlfn.IFS(Table1[[#This Row],[Experience]]&lt;=3,"Junior",Table1[[#This Row],[Experience]]&lt;=7,"Mid Level",Table1[[#This Row],[Experience]]&gt;=7,"Senior")</f>
        <v>Junior</v>
      </c>
      <c r="AH206" t="str">
        <f>IF(Table1[[#This Row],[Attendance %]]&gt;75,"OK","Below 75")</f>
        <v>OK</v>
      </c>
      <c r="AI206" t="b">
        <f>ISBLANK(Table1[[#This Row],[Employee ID]])</f>
        <v>0</v>
      </c>
      <c r="AJ206" t="b">
        <f>ISNUMBER(Table1[[#This Row],[Total Salary  ]])</f>
        <v>1</v>
      </c>
      <c r="AK206" t="str">
        <f>IFERROR(_xlfn.XLOOKUP(Table1[[#This Row],[Manager ID]],MANAGERS!A:A,MANAGERS!B:B),"Not Found")</f>
        <v>Manager_19</v>
      </c>
    </row>
    <row r="207" spans="1:37" x14ac:dyDescent="0.2">
      <c r="A207" t="s">
        <v>4999</v>
      </c>
      <c r="B207" t="s">
        <v>20</v>
      </c>
      <c r="C207" t="s">
        <v>15</v>
      </c>
      <c r="D207" t="s">
        <v>33</v>
      </c>
      <c r="E207" t="s">
        <v>65</v>
      </c>
      <c r="F207" s="1">
        <v>44686</v>
      </c>
      <c r="G207" s="1">
        <v>32874</v>
      </c>
      <c r="H207">
        <v>111371</v>
      </c>
      <c r="I207">
        <v>25045</v>
      </c>
      <c r="J207">
        <v>84</v>
      </c>
      <c r="K207">
        <v>91</v>
      </c>
      <c r="L207" t="s">
        <v>34</v>
      </c>
      <c r="M207">
        <v>111</v>
      </c>
      <c r="N207">
        <f>Table1[[#This Row],[Basic Salary]]+Table1[[#This Row],[Bonus]]</f>
        <v>136416</v>
      </c>
      <c r="O207" s="2">
        <f>Table1[[#This Row],[Bonus]]/Table1[[#This Row],[Basic Salary]]</f>
        <v>0.22487900800028732</v>
      </c>
      <c r="P207">
        <f ca="1">DATEDIF(Table1[[#This Row],[Date of Birth]],TODAY(),"Y")</f>
        <v>36</v>
      </c>
      <c r="Q207">
        <f ca="1">DATEDIF(Table1[[#This Row],[Joining Date]],TODAY(),"Y")</f>
        <v>4</v>
      </c>
      <c r="R207" t="str">
        <f ca="1">IF(YEAR(Table1[[#This Row],[Joining Date]])=YEAR(TODAY()),"Yes","No")</f>
        <v>No</v>
      </c>
      <c r="S207" t="str">
        <f ca="1">IF(Table1[[#This Row],[Experience]]&gt;5,"Yes","No")</f>
        <v>No</v>
      </c>
      <c r="T207" t="str">
        <f>TEXT(Table1[[#This Row],[Joining Date]],"mmmm")</f>
        <v>May</v>
      </c>
      <c r="U207" t="str">
        <f>TEXT(Table1[[#This Row],[Joining Date]],"yyyy")</f>
        <v>2022</v>
      </c>
      <c r="V207" s="5">
        <f ca="1">TODAY()-Table1[[#This Row],[Joining Date]]</f>
        <v>1553</v>
      </c>
      <c r="W207" t="str">
        <f>LEFT(Table1[[#This Row],[Employee Name]],FIND(" ",Table1[[#This Row],[Employee Name]])-1)</f>
        <v>Rahul</v>
      </c>
      <c r="X207" t="str">
        <f>RIGHT(Table1[[#This Row],[Employee Name]],LEN(Table1[[#This Row],[Employee Name]])-FIND(" ",Table1[[#This Row],[Employee Name]]))</f>
        <v>Verma</v>
      </c>
      <c r="Y207" t="str">
        <f>Table1[[#This Row],[Department]]&amp;"-"&amp;Table1[[#This Row],[Employee ID]]</f>
        <v>Marketing-E04943</v>
      </c>
      <c r="Z207" t="str">
        <f>LEFT(Table1[[#This Row],[Department]],3)</f>
        <v>Mar</v>
      </c>
      <c r="AA207" t="str">
        <f>_xlfn.XLOOKUP(Table1[[#This Row],[Manager ID]],MANAGERS!A:A,MANAGERS!B:B)</f>
        <v>Manager_11</v>
      </c>
      <c r="AB207" t="str" cm="1">
        <f t="array" ref="AB207">_xlfn.XLOOKUP(Table1[[#This Row],[Manager ID]],Table2[[#All],[Manager ID]],Table2[[#All],[Department Head]])</f>
        <v>Marketing</v>
      </c>
      <c r="AC207" s="2">
        <f>_xlfn.XLOOKUP(Table1[[#This Row],[City]],L:L,O:O)</f>
        <v>0.24030340748661314</v>
      </c>
      <c r="AD207" t="str" cm="1">
        <f t="array" ref="AD207">_xlfn.IFS(Table1[[#This Row],[Performance Score]]&gt;=90,"Excellent",Table1[[#This Row],[Performance Score]]&gt;=75,"Good",Table1[[#This Row],[Performance Score]]&gt;=60,"Average",Table1[[#This Row],[Performance Score]]&lt;=60,"Need Improvement")</f>
        <v>Excellent</v>
      </c>
      <c r="AE207" t="str">
        <f>IF(AND(Table1[[#This Row],[Attendance %]]&gt;=80,(Table1[[#This Row],[Performance Score]]&gt;=80)),"Eligible","Not Eligible")</f>
        <v>Eligible</v>
      </c>
      <c r="AF207" t="str">
        <f>IF(Table1[[#This Row],[Performance Score]]&gt;=80,"High Performer","Low Performer")</f>
        <v>High Performer</v>
      </c>
      <c r="AG207" t="str" cm="1">
        <f t="array" aca="1" ref="AG207" ca="1">_xlfn.IFS(Table1[[#This Row],[Experience]]&lt;=3,"Junior",Table1[[#This Row],[Experience]]&lt;=7,"Mid Level",Table1[[#This Row],[Experience]]&gt;=7,"Senior")</f>
        <v>Mid Level</v>
      </c>
      <c r="AH207" t="str">
        <f>IF(Table1[[#This Row],[Attendance %]]&gt;75,"OK","Below 75")</f>
        <v>OK</v>
      </c>
      <c r="AI207" t="b">
        <f>ISBLANK(Table1[[#This Row],[Employee ID]])</f>
        <v>0</v>
      </c>
      <c r="AJ207" t="b">
        <f>ISNUMBER(Table1[[#This Row],[Total Salary  ]])</f>
        <v>1</v>
      </c>
      <c r="AK207" t="str">
        <f>IFERROR(_xlfn.XLOOKUP(Table1[[#This Row],[Manager ID]],MANAGERS!A:A,MANAGERS!B:B),"Not Found")</f>
        <v>Manager_11</v>
      </c>
    </row>
    <row r="208" spans="1:37" x14ac:dyDescent="0.2">
      <c r="A208" t="s">
        <v>149</v>
      </c>
      <c r="B208" t="s">
        <v>75</v>
      </c>
      <c r="C208" t="s">
        <v>21</v>
      </c>
      <c r="D208" t="s">
        <v>16</v>
      </c>
      <c r="E208" t="s">
        <v>65</v>
      </c>
      <c r="F208" s="1">
        <v>44128</v>
      </c>
      <c r="G208" s="1">
        <v>35148</v>
      </c>
      <c r="H208">
        <v>106609</v>
      </c>
      <c r="I208">
        <v>29787</v>
      </c>
      <c r="J208">
        <v>91</v>
      </c>
      <c r="K208">
        <v>80</v>
      </c>
      <c r="L208" t="s">
        <v>27</v>
      </c>
      <c r="M208">
        <v>102</v>
      </c>
      <c r="N208">
        <f>Table1[[#This Row],[Basic Salary]]+Table1[[#This Row],[Bonus]]</f>
        <v>136396</v>
      </c>
      <c r="O208" s="2">
        <f>Table1[[#This Row],[Bonus]]/Table1[[#This Row],[Basic Salary]]</f>
        <v>0.27940417788366834</v>
      </c>
      <c r="P208">
        <f ca="1">DATEDIF(Table1[[#This Row],[Date of Birth]],TODAY(),"Y")</f>
        <v>30</v>
      </c>
      <c r="Q208">
        <f ca="1">DATEDIF(Table1[[#This Row],[Joining Date]],TODAY(),"Y")</f>
        <v>5</v>
      </c>
      <c r="R208" t="str">
        <f ca="1">IF(YEAR(Table1[[#This Row],[Joining Date]])=YEAR(TODAY()),"Yes","No")</f>
        <v>No</v>
      </c>
      <c r="S208" t="str">
        <f ca="1">IF(Table1[[#This Row],[Experience]]&gt;5,"Yes","No")</f>
        <v>No</v>
      </c>
      <c r="T208" t="str">
        <f>TEXT(Table1[[#This Row],[Joining Date]],"mmmm")</f>
        <v>October</v>
      </c>
      <c r="U208" t="str">
        <f>TEXT(Table1[[#This Row],[Joining Date]],"yyyy")</f>
        <v>2020</v>
      </c>
      <c r="V208" s="5">
        <f ca="1">TODAY()-Table1[[#This Row],[Joining Date]]</f>
        <v>2111</v>
      </c>
      <c r="W208" t="str">
        <f>LEFT(Table1[[#This Row],[Employee Name]],FIND(" ",Table1[[#This Row],[Employee Name]])-1)</f>
        <v>Ishita</v>
      </c>
      <c r="X208" t="str">
        <f>RIGHT(Table1[[#This Row],[Employee Name]],LEN(Table1[[#This Row],[Employee Name]])-FIND(" ",Table1[[#This Row],[Employee Name]]))</f>
        <v>Roy</v>
      </c>
      <c r="Y208" t="str">
        <f>Table1[[#This Row],[Department]]&amp;"-"&amp;Table1[[#This Row],[Employee ID]]</f>
        <v>HR-E00093</v>
      </c>
      <c r="Z208" t="str">
        <f>LEFT(Table1[[#This Row],[Department]],3)</f>
        <v>HR</v>
      </c>
      <c r="AA208" t="str">
        <f>_xlfn.XLOOKUP(Table1[[#This Row],[Manager ID]],MANAGERS!A:A,MANAGERS!B:B)</f>
        <v>Manager_2</v>
      </c>
      <c r="AB208" t="str" cm="1">
        <f t="array" ref="AB208">_xlfn.XLOOKUP(Table1[[#This Row],[Manager ID]],Table2[[#All],[Manager ID]],Table2[[#All],[Department Head]])</f>
        <v>Sales</v>
      </c>
      <c r="AC208" s="2">
        <f>_xlfn.XLOOKUP(Table1[[#This Row],[City]],L:L,O:O)</f>
        <v>0.23674293405114402</v>
      </c>
      <c r="AD208" t="str" cm="1">
        <f t="array" ref="AD208">_xlfn.IFS(Table1[[#This Row],[Performance Score]]&gt;=90,"Excellent",Table1[[#This Row],[Performance Score]]&gt;=75,"Good",Table1[[#This Row],[Performance Score]]&gt;=60,"Average",Table1[[#This Row],[Performance Score]]&lt;=60,"Need Improvement")</f>
        <v>Good</v>
      </c>
      <c r="AE208" t="str">
        <f>IF(AND(Table1[[#This Row],[Attendance %]]&gt;=80,(Table1[[#This Row],[Performance Score]]&gt;=80)),"Eligible","Not Eligible")</f>
        <v>Eligible</v>
      </c>
      <c r="AF208" t="str">
        <f>IF(Table1[[#This Row],[Performance Score]]&gt;=80,"High Performer","Low Performer")</f>
        <v>High Performer</v>
      </c>
      <c r="AG208" t="str" cm="1">
        <f t="array" aca="1" ref="AG208" ca="1">_xlfn.IFS(Table1[[#This Row],[Experience]]&lt;=3,"Junior",Table1[[#This Row],[Experience]]&lt;=7,"Mid Level",Table1[[#This Row],[Experience]]&gt;=7,"Senior")</f>
        <v>Mid Level</v>
      </c>
      <c r="AH208" t="str">
        <f>IF(Table1[[#This Row],[Attendance %]]&gt;75,"OK","Below 75")</f>
        <v>OK</v>
      </c>
      <c r="AI208" t="b">
        <f>ISBLANK(Table1[[#This Row],[Employee ID]])</f>
        <v>0</v>
      </c>
      <c r="AJ208" t="b">
        <f>ISNUMBER(Table1[[#This Row],[Total Salary  ]])</f>
        <v>1</v>
      </c>
      <c r="AK208" t="str">
        <f>IFERROR(_xlfn.XLOOKUP(Table1[[#This Row],[Manager ID]],MANAGERS!A:A,MANAGERS!B:B),"Not Found")</f>
        <v>Manager_2</v>
      </c>
    </row>
    <row r="209" spans="1:37" x14ac:dyDescent="0.2">
      <c r="A209" t="s">
        <v>1407</v>
      </c>
      <c r="B209" t="s">
        <v>93</v>
      </c>
      <c r="C209" t="s">
        <v>21</v>
      </c>
      <c r="D209" t="s">
        <v>40</v>
      </c>
      <c r="E209" t="s">
        <v>65</v>
      </c>
      <c r="F209" s="1">
        <v>42674</v>
      </c>
      <c r="G209" s="1">
        <v>35745</v>
      </c>
      <c r="H209">
        <v>114435</v>
      </c>
      <c r="I209">
        <v>21952</v>
      </c>
      <c r="J209">
        <v>66</v>
      </c>
      <c r="K209">
        <v>69</v>
      </c>
      <c r="L209" t="s">
        <v>34</v>
      </c>
      <c r="M209">
        <v>103</v>
      </c>
      <c r="N209">
        <f>Table1[[#This Row],[Basic Salary]]+Table1[[#This Row],[Bonus]]</f>
        <v>136387</v>
      </c>
      <c r="O209" s="2">
        <f>Table1[[#This Row],[Bonus]]/Table1[[#This Row],[Basic Salary]]</f>
        <v>0.19182942281644602</v>
      </c>
      <c r="P209">
        <f ca="1">DATEDIF(Table1[[#This Row],[Date of Birth]],TODAY(),"Y")</f>
        <v>28</v>
      </c>
      <c r="Q209">
        <f ca="1">DATEDIF(Table1[[#This Row],[Joining Date]],TODAY(),"Y")</f>
        <v>9</v>
      </c>
      <c r="R209" t="str">
        <f ca="1">IF(YEAR(Table1[[#This Row],[Joining Date]])=YEAR(TODAY()),"Yes","No")</f>
        <v>No</v>
      </c>
      <c r="S209" t="str">
        <f ca="1">IF(Table1[[#This Row],[Experience]]&gt;5,"Yes","No")</f>
        <v>Yes</v>
      </c>
      <c r="T209" t="str">
        <f>TEXT(Table1[[#This Row],[Joining Date]],"mmmm")</f>
        <v>October</v>
      </c>
      <c r="U209" t="str">
        <f>TEXT(Table1[[#This Row],[Joining Date]],"yyyy")</f>
        <v>2016</v>
      </c>
      <c r="V209" s="5">
        <f ca="1">TODAY()-Table1[[#This Row],[Joining Date]]</f>
        <v>3565</v>
      </c>
      <c r="W209" t="str">
        <f>LEFT(Table1[[#This Row],[Employee Name]],FIND(" ",Table1[[#This Row],[Employee Name]])-1)</f>
        <v>Priya</v>
      </c>
      <c r="X209" t="str">
        <f>RIGHT(Table1[[#This Row],[Employee Name]],LEN(Table1[[#This Row],[Employee Name]])-FIND(" ",Table1[[#This Row],[Employee Name]]))</f>
        <v>Reddy</v>
      </c>
      <c r="Y209" t="str">
        <f>Table1[[#This Row],[Department]]&amp;"-"&amp;Table1[[#This Row],[Employee ID]]</f>
        <v>IT-E01351</v>
      </c>
      <c r="Z209" t="str">
        <f>LEFT(Table1[[#This Row],[Department]],3)</f>
        <v>IT</v>
      </c>
      <c r="AA209" t="str">
        <f>_xlfn.XLOOKUP(Table1[[#This Row],[Manager ID]],MANAGERS!A:A,MANAGERS!B:B)</f>
        <v>Manager_3</v>
      </c>
      <c r="AB209" t="str" cm="1">
        <f t="array" ref="AB209">_xlfn.XLOOKUP(Table1[[#This Row],[Manager ID]],Table2[[#All],[Manager ID]],Table2[[#All],[Department Head]])</f>
        <v>IT</v>
      </c>
      <c r="AC209" s="2">
        <f>_xlfn.XLOOKUP(Table1[[#This Row],[City]],L:L,O:O)</f>
        <v>0.24030340748661314</v>
      </c>
      <c r="AD209" t="str" cm="1">
        <f t="array" ref="AD209">_xlfn.IFS(Table1[[#This Row],[Performance Score]]&gt;=90,"Excellent",Table1[[#This Row],[Performance Score]]&gt;=75,"Good",Table1[[#This Row],[Performance Score]]&gt;=60,"Average",Table1[[#This Row],[Performance Score]]&lt;=60,"Need Improvement")</f>
        <v>Average</v>
      </c>
      <c r="AE209" t="str">
        <f>IF(AND(Table1[[#This Row],[Attendance %]]&gt;=80,(Table1[[#This Row],[Performance Score]]&gt;=80)),"Eligible","Not Eligible")</f>
        <v>Not Eligible</v>
      </c>
      <c r="AF209" t="str">
        <f>IF(Table1[[#This Row],[Performance Score]]&gt;=80,"High Performer","Low Performer")</f>
        <v>Low Performer</v>
      </c>
      <c r="AG209" t="str" cm="1">
        <f t="array" aca="1" ref="AG209" ca="1">_xlfn.IFS(Table1[[#This Row],[Experience]]&lt;=3,"Junior",Table1[[#This Row],[Experience]]&lt;=7,"Mid Level",Table1[[#This Row],[Experience]]&gt;=7,"Senior")</f>
        <v>Senior</v>
      </c>
      <c r="AH209" t="str">
        <f>IF(Table1[[#This Row],[Attendance %]]&gt;75,"OK","Below 75")</f>
        <v>Below 75</v>
      </c>
      <c r="AI209" t="b">
        <f>ISBLANK(Table1[[#This Row],[Employee ID]])</f>
        <v>0</v>
      </c>
      <c r="AJ209" t="b">
        <f>ISNUMBER(Table1[[#This Row],[Total Salary  ]])</f>
        <v>1</v>
      </c>
      <c r="AK209" t="str">
        <f>IFERROR(_xlfn.XLOOKUP(Table1[[#This Row],[Manager ID]],MANAGERS!A:A,MANAGERS!B:B),"Not Found")</f>
        <v>Manager_3</v>
      </c>
    </row>
    <row r="210" spans="1:37" x14ac:dyDescent="0.2">
      <c r="A210" t="s">
        <v>4484</v>
      </c>
      <c r="B210" t="s">
        <v>29</v>
      </c>
      <c r="C210" t="s">
        <v>15</v>
      </c>
      <c r="D210" t="s">
        <v>25</v>
      </c>
      <c r="E210" t="s">
        <v>26</v>
      </c>
      <c r="F210" s="1">
        <v>42409</v>
      </c>
      <c r="G210" s="1">
        <v>32785</v>
      </c>
      <c r="H210">
        <v>112752</v>
      </c>
      <c r="I210">
        <v>23628</v>
      </c>
      <c r="J210">
        <v>83</v>
      </c>
      <c r="K210">
        <v>92</v>
      </c>
      <c r="L210" t="s">
        <v>34</v>
      </c>
      <c r="M210">
        <v>112</v>
      </c>
      <c r="N210">
        <f>Table1[[#This Row],[Basic Salary]]+Table1[[#This Row],[Bonus]]</f>
        <v>136380</v>
      </c>
      <c r="O210" s="2">
        <f>Table1[[#This Row],[Bonus]]/Table1[[#This Row],[Basic Salary]]</f>
        <v>0.20955725840783312</v>
      </c>
      <c r="P210">
        <f ca="1">DATEDIF(Table1[[#This Row],[Date of Birth]],TODAY(),"Y")</f>
        <v>36</v>
      </c>
      <c r="Q210">
        <f ca="1">DATEDIF(Table1[[#This Row],[Joining Date]],TODAY(),"Y")</f>
        <v>10</v>
      </c>
      <c r="R210" t="str">
        <f ca="1">IF(YEAR(Table1[[#This Row],[Joining Date]])=YEAR(TODAY()),"Yes","No")</f>
        <v>No</v>
      </c>
      <c r="S210" t="str">
        <f ca="1">IF(Table1[[#This Row],[Experience]]&gt;5,"Yes","No")</f>
        <v>Yes</v>
      </c>
      <c r="T210" t="str">
        <f>TEXT(Table1[[#This Row],[Joining Date]],"mmmm")</f>
        <v>February</v>
      </c>
      <c r="U210" t="str">
        <f>TEXT(Table1[[#This Row],[Joining Date]],"yyyy")</f>
        <v>2016</v>
      </c>
      <c r="V210" s="5">
        <f ca="1">TODAY()-Table1[[#This Row],[Joining Date]]</f>
        <v>3830</v>
      </c>
      <c r="W210" t="str">
        <f>LEFT(Table1[[#This Row],[Employee Name]],FIND(" ",Table1[[#This Row],[Employee Name]])-1)</f>
        <v>Vikram</v>
      </c>
      <c r="X210" t="str">
        <f>RIGHT(Table1[[#This Row],[Employee Name]],LEN(Table1[[#This Row],[Employee Name]])-FIND(" ",Table1[[#This Row],[Employee Name]]))</f>
        <v>Singh</v>
      </c>
      <c r="Y210" t="str">
        <f>Table1[[#This Row],[Department]]&amp;"-"&amp;Table1[[#This Row],[Employee ID]]</f>
        <v>Finance-E04428</v>
      </c>
      <c r="Z210" t="str">
        <f>LEFT(Table1[[#This Row],[Department]],3)</f>
        <v>Fin</v>
      </c>
      <c r="AA210" t="str">
        <f>_xlfn.XLOOKUP(Table1[[#This Row],[Manager ID]],MANAGERS!A:A,MANAGERS!B:B)</f>
        <v>Manager_12</v>
      </c>
      <c r="AB210" t="str" cm="1">
        <f t="array" ref="AB210">_xlfn.XLOOKUP(Table1[[#This Row],[Manager ID]],Table2[[#All],[Manager ID]],Table2[[#All],[Department Head]])</f>
        <v>Marketing</v>
      </c>
      <c r="AC210" s="2">
        <f>_xlfn.XLOOKUP(Table1[[#This Row],[City]],L:L,O:O)</f>
        <v>0.24030340748661314</v>
      </c>
      <c r="AD210" t="str" cm="1">
        <f t="array" ref="AD210">_xlfn.IFS(Table1[[#This Row],[Performance Score]]&gt;=90,"Excellent",Table1[[#This Row],[Performance Score]]&gt;=75,"Good",Table1[[#This Row],[Performance Score]]&gt;=60,"Average",Table1[[#This Row],[Performance Score]]&lt;=60,"Need Improvement")</f>
        <v>Excellent</v>
      </c>
      <c r="AE210" t="str">
        <f>IF(AND(Table1[[#This Row],[Attendance %]]&gt;=80,(Table1[[#This Row],[Performance Score]]&gt;=80)),"Eligible","Not Eligible")</f>
        <v>Eligible</v>
      </c>
      <c r="AF210" t="str">
        <f>IF(Table1[[#This Row],[Performance Score]]&gt;=80,"High Performer","Low Performer")</f>
        <v>High Performer</v>
      </c>
      <c r="AG210" t="str" cm="1">
        <f t="array" aca="1" ref="AG210" ca="1">_xlfn.IFS(Table1[[#This Row],[Experience]]&lt;=3,"Junior",Table1[[#This Row],[Experience]]&lt;=7,"Mid Level",Table1[[#This Row],[Experience]]&gt;=7,"Senior")</f>
        <v>Senior</v>
      </c>
      <c r="AH210" t="str">
        <f>IF(Table1[[#This Row],[Attendance %]]&gt;75,"OK","Below 75")</f>
        <v>OK</v>
      </c>
      <c r="AI210" t="b">
        <f>ISBLANK(Table1[[#This Row],[Employee ID]])</f>
        <v>0</v>
      </c>
      <c r="AJ210" t="b">
        <f>ISNUMBER(Table1[[#This Row],[Total Salary  ]])</f>
        <v>1</v>
      </c>
      <c r="AK210" t="str">
        <f>IFERROR(_xlfn.XLOOKUP(Table1[[#This Row],[Manager ID]],MANAGERS!A:A,MANAGERS!B:B),"Not Found")</f>
        <v>Manager_12</v>
      </c>
    </row>
    <row r="211" spans="1:37" x14ac:dyDescent="0.2">
      <c r="A211" t="s">
        <v>660</v>
      </c>
      <c r="B211" t="s">
        <v>93</v>
      </c>
      <c r="C211" t="s">
        <v>21</v>
      </c>
      <c r="D211" t="s">
        <v>16</v>
      </c>
      <c r="E211" t="s">
        <v>65</v>
      </c>
      <c r="F211" s="1">
        <v>45502</v>
      </c>
      <c r="G211" s="1">
        <v>29752</v>
      </c>
      <c r="H211">
        <v>112424</v>
      </c>
      <c r="I211">
        <v>23942</v>
      </c>
      <c r="J211">
        <v>98</v>
      </c>
      <c r="K211">
        <v>59</v>
      </c>
      <c r="L211" t="s">
        <v>31</v>
      </c>
      <c r="M211">
        <v>103</v>
      </c>
      <c r="N211">
        <f>Table1[[#This Row],[Basic Salary]]+Table1[[#This Row],[Bonus]]</f>
        <v>136366</v>
      </c>
      <c r="O211" s="2">
        <f>Table1[[#This Row],[Bonus]]/Table1[[#This Row],[Basic Salary]]</f>
        <v>0.2129616452003131</v>
      </c>
      <c r="P211">
        <f ca="1">DATEDIF(Table1[[#This Row],[Date of Birth]],TODAY(),"Y")</f>
        <v>45</v>
      </c>
      <c r="Q211">
        <f ca="1">DATEDIF(Table1[[#This Row],[Joining Date]],TODAY(),"Y")</f>
        <v>2</v>
      </c>
      <c r="R211" t="str">
        <f ca="1">IF(YEAR(Table1[[#This Row],[Joining Date]])=YEAR(TODAY()),"Yes","No")</f>
        <v>No</v>
      </c>
      <c r="S211" t="str">
        <f ca="1">IF(Table1[[#This Row],[Experience]]&gt;5,"Yes","No")</f>
        <v>No</v>
      </c>
      <c r="T211" t="str">
        <f>TEXT(Table1[[#This Row],[Joining Date]],"mmmm")</f>
        <v>July</v>
      </c>
      <c r="U211" t="str">
        <f>TEXT(Table1[[#This Row],[Joining Date]],"yyyy")</f>
        <v>2024</v>
      </c>
      <c r="V211" s="5">
        <f ca="1">TODAY()-Table1[[#This Row],[Joining Date]]</f>
        <v>737</v>
      </c>
      <c r="W211" t="str">
        <f>LEFT(Table1[[#This Row],[Employee Name]],FIND(" ",Table1[[#This Row],[Employee Name]])-1)</f>
        <v>Priya</v>
      </c>
      <c r="X211" t="str">
        <f>RIGHT(Table1[[#This Row],[Employee Name]],LEN(Table1[[#This Row],[Employee Name]])-FIND(" ",Table1[[#This Row],[Employee Name]]))</f>
        <v>Reddy</v>
      </c>
      <c r="Y211" t="str">
        <f>Table1[[#This Row],[Department]]&amp;"-"&amp;Table1[[#This Row],[Employee ID]]</f>
        <v>HR-E00604</v>
      </c>
      <c r="Z211" t="str">
        <f>LEFT(Table1[[#This Row],[Department]],3)</f>
        <v>HR</v>
      </c>
      <c r="AA211" t="str">
        <f>_xlfn.XLOOKUP(Table1[[#This Row],[Manager ID]],MANAGERS!A:A,MANAGERS!B:B)</f>
        <v>Manager_3</v>
      </c>
      <c r="AB211" t="str" cm="1">
        <f t="array" ref="AB211">_xlfn.XLOOKUP(Table1[[#This Row],[Manager ID]],Table2[[#All],[Manager ID]],Table2[[#All],[Department Head]])</f>
        <v>IT</v>
      </c>
      <c r="AC211" s="2">
        <f>_xlfn.XLOOKUP(Table1[[#This Row],[City]],L:L,O:O)</f>
        <v>0.241864189087755</v>
      </c>
      <c r="AD211" t="str" cm="1">
        <f t="array" ref="AD211">_xlfn.IFS(Table1[[#This Row],[Performance Score]]&gt;=90,"Excellent",Table1[[#This Row],[Performance Score]]&gt;=75,"Good",Table1[[#This Row],[Performance Score]]&gt;=60,"Average",Table1[[#This Row],[Performance Score]]&lt;=60,"Need Improvement")</f>
        <v>Need Improvement</v>
      </c>
      <c r="AE211" t="str">
        <f>IF(AND(Table1[[#This Row],[Attendance %]]&gt;=80,(Table1[[#This Row],[Performance Score]]&gt;=80)),"Eligible","Not Eligible")</f>
        <v>Not Eligible</v>
      </c>
      <c r="AF211" t="str">
        <f>IF(Table1[[#This Row],[Performance Score]]&gt;=80,"High Performer","Low Performer")</f>
        <v>Low Performer</v>
      </c>
      <c r="AG211" t="str" cm="1">
        <f t="array" aca="1" ref="AG211" ca="1">_xlfn.IFS(Table1[[#This Row],[Experience]]&lt;=3,"Junior",Table1[[#This Row],[Experience]]&lt;=7,"Mid Level",Table1[[#This Row],[Experience]]&gt;=7,"Senior")</f>
        <v>Junior</v>
      </c>
      <c r="AH211" t="str">
        <f>IF(Table1[[#This Row],[Attendance %]]&gt;75,"OK","Below 75")</f>
        <v>OK</v>
      </c>
      <c r="AI211" t="b">
        <f>ISBLANK(Table1[[#This Row],[Employee ID]])</f>
        <v>0</v>
      </c>
      <c r="AJ211" t="b">
        <f>ISNUMBER(Table1[[#This Row],[Total Salary  ]])</f>
        <v>1</v>
      </c>
      <c r="AK211" t="str">
        <f>IFERROR(_xlfn.XLOOKUP(Table1[[#This Row],[Manager ID]],MANAGERS!A:A,MANAGERS!B:B),"Not Found")</f>
        <v>Manager_3</v>
      </c>
    </row>
    <row r="212" spans="1:37" x14ac:dyDescent="0.2">
      <c r="A212" t="s">
        <v>3545</v>
      </c>
      <c r="B212" t="s">
        <v>20</v>
      </c>
      <c r="C212" t="s">
        <v>15</v>
      </c>
      <c r="D212" t="s">
        <v>25</v>
      </c>
      <c r="E212" t="s">
        <v>17</v>
      </c>
      <c r="F212" s="1">
        <v>45505</v>
      </c>
      <c r="G212" s="1">
        <v>38248</v>
      </c>
      <c r="H212">
        <v>114215</v>
      </c>
      <c r="I212">
        <v>22113</v>
      </c>
      <c r="J212">
        <v>71</v>
      </c>
      <c r="K212">
        <v>61</v>
      </c>
      <c r="L212" t="s">
        <v>37</v>
      </c>
      <c r="M212">
        <v>103</v>
      </c>
      <c r="N212">
        <f>Table1[[#This Row],[Basic Salary]]+Table1[[#This Row],[Bonus]]</f>
        <v>136328</v>
      </c>
      <c r="O212" s="2">
        <f>Table1[[#This Row],[Bonus]]/Table1[[#This Row],[Basic Salary]]</f>
        <v>0.19360854528739657</v>
      </c>
      <c r="P212">
        <f ca="1">DATEDIF(Table1[[#This Row],[Date of Birth]],TODAY(),"Y")</f>
        <v>21</v>
      </c>
      <c r="Q212">
        <f ca="1">DATEDIF(Table1[[#This Row],[Joining Date]],TODAY(),"Y")</f>
        <v>2</v>
      </c>
      <c r="R212" t="str">
        <f ca="1">IF(YEAR(Table1[[#This Row],[Joining Date]])=YEAR(TODAY()),"Yes","No")</f>
        <v>No</v>
      </c>
      <c r="S212" t="str">
        <f ca="1">IF(Table1[[#This Row],[Experience]]&gt;5,"Yes","No")</f>
        <v>No</v>
      </c>
      <c r="T212" t="str">
        <f>TEXT(Table1[[#This Row],[Joining Date]],"mmmm")</f>
        <v>August</v>
      </c>
      <c r="U212" t="str">
        <f>TEXT(Table1[[#This Row],[Joining Date]],"yyyy")</f>
        <v>2024</v>
      </c>
      <c r="V212" s="5">
        <f ca="1">TODAY()-Table1[[#This Row],[Joining Date]]</f>
        <v>734</v>
      </c>
      <c r="W212" t="str">
        <f>LEFT(Table1[[#This Row],[Employee Name]],FIND(" ",Table1[[#This Row],[Employee Name]])-1)</f>
        <v>Rahul</v>
      </c>
      <c r="X212" t="str">
        <f>RIGHT(Table1[[#This Row],[Employee Name]],LEN(Table1[[#This Row],[Employee Name]])-FIND(" ",Table1[[#This Row],[Employee Name]]))</f>
        <v>Verma</v>
      </c>
      <c r="Y212" t="str">
        <f>Table1[[#This Row],[Department]]&amp;"-"&amp;Table1[[#This Row],[Employee ID]]</f>
        <v>Finance-E03489</v>
      </c>
      <c r="Z212" t="str">
        <f>LEFT(Table1[[#This Row],[Department]],3)</f>
        <v>Fin</v>
      </c>
      <c r="AA212" t="str">
        <f>_xlfn.XLOOKUP(Table1[[#This Row],[Manager ID]],MANAGERS!A:A,MANAGERS!B:B)</f>
        <v>Manager_3</v>
      </c>
      <c r="AB212" t="str" cm="1">
        <f t="array" ref="AB212">_xlfn.XLOOKUP(Table1[[#This Row],[Manager ID]],Table2[[#All],[Manager ID]],Table2[[#All],[Department Head]])</f>
        <v>IT</v>
      </c>
      <c r="AC212" s="2">
        <f>_xlfn.XLOOKUP(Table1[[#This Row],[City]],L:L,O:O)</f>
        <v>0.24036902712549932</v>
      </c>
      <c r="AD212" t="str" cm="1">
        <f t="array" ref="AD212">_xlfn.IFS(Table1[[#This Row],[Performance Score]]&gt;=90,"Excellent",Table1[[#This Row],[Performance Score]]&gt;=75,"Good",Table1[[#This Row],[Performance Score]]&gt;=60,"Average",Table1[[#This Row],[Performance Score]]&lt;=60,"Need Improvement")</f>
        <v>Average</v>
      </c>
      <c r="AE212" t="str">
        <f>IF(AND(Table1[[#This Row],[Attendance %]]&gt;=80,(Table1[[#This Row],[Performance Score]]&gt;=80)),"Eligible","Not Eligible")</f>
        <v>Not Eligible</v>
      </c>
      <c r="AF212" t="str">
        <f>IF(Table1[[#This Row],[Performance Score]]&gt;=80,"High Performer","Low Performer")</f>
        <v>Low Performer</v>
      </c>
      <c r="AG212" t="str" cm="1">
        <f t="array" aca="1" ref="AG212" ca="1">_xlfn.IFS(Table1[[#This Row],[Experience]]&lt;=3,"Junior",Table1[[#This Row],[Experience]]&lt;=7,"Mid Level",Table1[[#This Row],[Experience]]&gt;=7,"Senior")</f>
        <v>Junior</v>
      </c>
      <c r="AH212" t="str">
        <f>IF(Table1[[#This Row],[Attendance %]]&gt;75,"OK","Below 75")</f>
        <v>Below 75</v>
      </c>
      <c r="AI212" t="b">
        <f>ISBLANK(Table1[[#This Row],[Employee ID]])</f>
        <v>0</v>
      </c>
      <c r="AJ212" t="b">
        <f>ISNUMBER(Table1[[#This Row],[Total Salary  ]])</f>
        <v>1</v>
      </c>
      <c r="AK212" t="str">
        <f>IFERROR(_xlfn.XLOOKUP(Table1[[#This Row],[Manager ID]],MANAGERS!A:A,MANAGERS!B:B),"Not Found")</f>
        <v>Manager_3</v>
      </c>
    </row>
    <row r="213" spans="1:37" x14ac:dyDescent="0.2">
      <c r="A213" t="s">
        <v>948</v>
      </c>
      <c r="B213" t="s">
        <v>29</v>
      </c>
      <c r="C213" t="s">
        <v>15</v>
      </c>
      <c r="D213" t="s">
        <v>46</v>
      </c>
      <c r="E213" t="s">
        <v>17</v>
      </c>
      <c r="F213" s="1">
        <v>42099</v>
      </c>
      <c r="G213" s="1">
        <v>40574</v>
      </c>
      <c r="H213">
        <v>113832</v>
      </c>
      <c r="I213">
        <v>22463</v>
      </c>
      <c r="J213">
        <v>99</v>
      </c>
      <c r="K213">
        <v>56</v>
      </c>
      <c r="L213" t="s">
        <v>18</v>
      </c>
      <c r="M213">
        <v>118</v>
      </c>
      <c r="N213">
        <f>Table1[[#This Row],[Basic Salary]]+Table1[[#This Row],[Bonus]]</f>
        <v>136295</v>
      </c>
      <c r="O213" s="2">
        <f>Table1[[#This Row],[Bonus]]/Table1[[#This Row],[Basic Salary]]</f>
        <v>0.19733466863447888</v>
      </c>
      <c r="P213">
        <f ca="1">DATEDIF(Table1[[#This Row],[Date of Birth]],TODAY(),"Y")</f>
        <v>15</v>
      </c>
      <c r="Q213">
        <f ca="1">DATEDIF(Table1[[#This Row],[Joining Date]],TODAY(),"Y")</f>
        <v>11</v>
      </c>
      <c r="R213" t="str">
        <f ca="1">IF(YEAR(Table1[[#This Row],[Joining Date]])=YEAR(TODAY()),"Yes","No")</f>
        <v>No</v>
      </c>
      <c r="S213" t="str">
        <f ca="1">IF(Table1[[#This Row],[Experience]]&gt;5,"Yes","No")</f>
        <v>Yes</v>
      </c>
      <c r="T213" t="str">
        <f>TEXT(Table1[[#This Row],[Joining Date]],"mmmm")</f>
        <v>April</v>
      </c>
      <c r="U213" t="str">
        <f>TEXT(Table1[[#This Row],[Joining Date]],"yyyy")</f>
        <v>2015</v>
      </c>
      <c r="V213" s="5">
        <f ca="1">TODAY()-Table1[[#This Row],[Joining Date]]</f>
        <v>4140</v>
      </c>
      <c r="W213" t="str">
        <f>LEFT(Table1[[#This Row],[Employee Name]],FIND(" ",Table1[[#This Row],[Employee Name]])-1)</f>
        <v>Vikram</v>
      </c>
      <c r="X213" t="str">
        <f>RIGHT(Table1[[#This Row],[Employee Name]],LEN(Table1[[#This Row],[Employee Name]])-FIND(" ",Table1[[#This Row],[Employee Name]]))</f>
        <v>Singh</v>
      </c>
      <c r="Y213" t="str">
        <f>Table1[[#This Row],[Department]]&amp;"-"&amp;Table1[[#This Row],[Employee ID]]</f>
        <v>Support-E00892</v>
      </c>
      <c r="Z213" t="str">
        <f>LEFT(Table1[[#This Row],[Department]],3)</f>
        <v>Sup</v>
      </c>
      <c r="AA213" t="str">
        <f>_xlfn.XLOOKUP(Table1[[#This Row],[Manager ID]],MANAGERS!A:A,MANAGERS!B:B)</f>
        <v>Manager_18</v>
      </c>
      <c r="AB213" t="str" cm="1">
        <f t="array" ref="AB213">_xlfn.XLOOKUP(Table1[[#This Row],[Manager ID]],Table2[[#All],[Manager ID]],Table2[[#All],[Department Head]])</f>
        <v>Support</v>
      </c>
      <c r="AC213" s="2">
        <f>_xlfn.XLOOKUP(Table1[[#This Row],[City]],L:L,O:O)</f>
        <v>0.21356479274849693</v>
      </c>
      <c r="AD213" t="str" cm="1">
        <f t="array" ref="AD213">_xlfn.IFS(Table1[[#This Row],[Performance Score]]&gt;=90,"Excellent",Table1[[#This Row],[Performance Score]]&gt;=75,"Good",Table1[[#This Row],[Performance Score]]&gt;=60,"Average",Table1[[#This Row],[Performance Score]]&lt;=60,"Need Improvement")</f>
        <v>Need Improvement</v>
      </c>
      <c r="AE213" t="str">
        <f>IF(AND(Table1[[#This Row],[Attendance %]]&gt;=80,(Table1[[#This Row],[Performance Score]]&gt;=80)),"Eligible","Not Eligible")</f>
        <v>Not Eligible</v>
      </c>
      <c r="AF213" t="str">
        <f>IF(Table1[[#This Row],[Performance Score]]&gt;=80,"High Performer","Low Performer")</f>
        <v>Low Performer</v>
      </c>
      <c r="AG213" t="str" cm="1">
        <f t="array" aca="1" ref="AG213" ca="1">_xlfn.IFS(Table1[[#This Row],[Experience]]&lt;=3,"Junior",Table1[[#This Row],[Experience]]&lt;=7,"Mid Level",Table1[[#This Row],[Experience]]&gt;=7,"Senior")</f>
        <v>Senior</v>
      </c>
      <c r="AH213" t="str">
        <f>IF(Table1[[#This Row],[Attendance %]]&gt;75,"OK","Below 75")</f>
        <v>OK</v>
      </c>
      <c r="AI213" t="b">
        <f>ISBLANK(Table1[[#This Row],[Employee ID]])</f>
        <v>0</v>
      </c>
      <c r="AJ213" t="b">
        <f>ISNUMBER(Table1[[#This Row],[Total Salary  ]])</f>
        <v>1</v>
      </c>
      <c r="AK213" t="str">
        <f>IFERROR(_xlfn.XLOOKUP(Table1[[#This Row],[Manager ID]],MANAGERS!A:A,MANAGERS!B:B),"Not Found")</f>
        <v>Manager_18</v>
      </c>
    </row>
    <row r="214" spans="1:37" x14ac:dyDescent="0.2">
      <c r="A214" t="s">
        <v>1084</v>
      </c>
      <c r="B214" t="s">
        <v>93</v>
      </c>
      <c r="C214" t="s">
        <v>15</v>
      </c>
      <c r="D214" t="s">
        <v>81</v>
      </c>
      <c r="E214" t="s">
        <v>26</v>
      </c>
      <c r="F214" s="1">
        <v>42745</v>
      </c>
      <c r="G214" s="1">
        <v>34876</v>
      </c>
      <c r="H214">
        <v>113842</v>
      </c>
      <c r="I214">
        <v>22422</v>
      </c>
      <c r="J214">
        <v>95</v>
      </c>
      <c r="K214">
        <v>78</v>
      </c>
      <c r="L214" t="s">
        <v>34</v>
      </c>
      <c r="M214">
        <v>113</v>
      </c>
      <c r="N214">
        <f>Table1[[#This Row],[Basic Salary]]+Table1[[#This Row],[Bonus]]</f>
        <v>136264</v>
      </c>
      <c r="O214" s="2">
        <f>Table1[[#This Row],[Bonus]]/Table1[[#This Row],[Basic Salary]]</f>
        <v>0.19695718627571546</v>
      </c>
      <c r="P214">
        <f ca="1">DATEDIF(Table1[[#This Row],[Date of Birth]],TODAY(),"Y")</f>
        <v>31</v>
      </c>
      <c r="Q214">
        <f ca="1">DATEDIF(Table1[[#This Row],[Joining Date]],TODAY(),"Y")</f>
        <v>9</v>
      </c>
      <c r="R214" t="str">
        <f ca="1">IF(YEAR(Table1[[#This Row],[Joining Date]])=YEAR(TODAY()),"Yes","No")</f>
        <v>No</v>
      </c>
      <c r="S214" t="str">
        <f ca="1">IF(Table1[[#This Row],[Experience]]&gt;5,"Yes","No")</f>
        <v>Yes</v>
      </c>
      <c r="T214" t="str">
        <f>TEXT(Table1[[#This Row],[Joining Date]],"mmmm")</f>
        <v>January</v>
      </c>
      <c r="U214" t="str">
        <f>TEXT(Table1[[#This Row],[Joining Date]],"yyyy")</f>
        <v>2017</v>
      </c>
      <c r="V214" s="5">
        <f ca="1">TODAY()-Table1[[#This Row],[Joining Date]]</f>
        <v>3494</v>
      </c>
      <c r="W214" t="str">
        <f>LEFT(Table1[[#This Row],[Employee Name]],FIND(" ",Table1[[#This Row],[Employee Name]])-1)</f>
        <v>Priya</v>
      </c>
      <c r="X214" t="str">
        <f>RIGHT(Table1[[#This Row],[Employee Name]],LEN(Table1[[#This Row],[Employee Name]])-FIND(" ",Table1[[#This Row],[Employee Name]]))</f>
        <v>Reddy</v>
      </c>
      <c r="Y214" t="str">
        <f>Table1[[#This Row],[Department]]&amp;"-"&amp;Table1[[#This Row],[Employee ID]]</f>
        <v>Sales-E01028</v>
      </c>
      <c r="Z214" t="str">
        <f>LEFT(Table1[[#This Row],[Department]],3)</f>
        <v>Sal</v>
      </c>
      <c r="AA214" t="str">
        <f>_xlfn.XLOOKUP(Table1[[#This Row],[Manager ID]],MANAGERS!A:A,MANAGERS!B:B)</f>
        <v>Manager_13</v>
      </c>
      <c r="AB214" t="str" cm="1">
        <f t="array" ref="AB214">_xlfn.XLOOKUP(Table1[[#This Row],[Manager ID]],Table2[[#All],[Manager ID]],Table2[[#All],[Department Head]])</f>
        <v>HR</v>
      </c>
      <c r="AC214" s="2">
        <f>_xlfn.XLOOKUP(Table1[[#This Row],[City]],L:L,O:O)</f>
        <v>0.24030340748661314</v>
      </c>
      <c r="AD214" t="str" cm="1">
        <f t="array" ref="AD214">_xlfn.IFS(Table1[[#This Row],[Performance Score]]&gt;=90,"Excellent",Table1[[#This Row],[Performance Score]]&gt;=75,"Good",Table1[[#This Row],[Performance Score]]&gt;=60,"Average",Table1[[#This Row],[Performance Score]]&lt;=60,"Need Improvement")</f>
        <v>Good</v>
      </c>
      <c r="AE214" t="str">
        <f>IF(AND(Table1[[#This Row],[Attendance %]]&gt;=80,(Table1[[#This Row],[Performance Score]]&gt;=80)),"Eligible","Not Eligible")</f>
        <v>Not Eligible</v>
      </c>
      <c r="AF214" t="str">
        <f>IF(Table1[[#This Row],[Performance Score]]&gt;=80,"High Performer","Low Performer")</f>
        <v>Low Performer</v>
      </c>
      <c r="AG214" t="str" cm="1">
        <f t="array" aca="1" ref="AG214" ca="1">_xlfn.IFS(Table1[[#This Row],[Experience]]&lt;=3,"Junior",Table1[[#This Row],[Experience]]&lt;=7,"Mid Level",Table1[[#This Row],[Experience]]&gt;=7,"Senior")</f>
        <v>Senior</v>
      </c>
      <c r="AH214" t="str">
        <f>IF(Table1[[#This Row],[Attendance %]]&gt;75,"OK","Below 75")</f>
        <v>OK</v>
      </c>
      <c r="AI214" t="b">
        <f>ISBLANK(Table1[[#This Row],[Employee ID]])</f>
        <v>0</v>
      </c>
      <c r="AJ214" t="b">
        <f>ISNUMBER(Table1[[#This Row],[Total Salary  ]])</f>
        <v>1</v>
      </c>
      <c r="AK214" t="str">
        <f>IFERROR(_xlfn.XLOOKUP(Table1[[#This Row],[Manager ID]],MANAGERS!A:A,MANAGERS!B:B),"Not Found")</f>
        <v>Manager_13</v>
      </c>
    </row>
    <row r="215" spans="1:37" x14ac:dyDescent="0.2">
      <c r="A215" t="s">
        <v>1390</v>
      </c>
      <c r="B215" t="s">
        <v>93</v>
      </c>
      <c r="C215" t="s">
        <v>21</v>
      </c>
      <c r="D215" t="s">
        <v>25</v>
      </c>
      <c r="E215" t="s">
        <v>51</v>
      </c>
      <c r="F215" s="1">
        <v>44334</v>
      </c>
      <c r="G215" s="1">
        <v>32672</v>
      </c>
      <c r="H215">
        <v>117037</v>
      </c>
      <c r="I215">
        <v>19216</v>
      </c>
      <c r="J215">
        <v>82</v>
      </c>
      <c r="K215">
        <v>81</v>
      </c>
      <c r="L215" t="s">
        <v>34</v>
      </c>
      <c r="M215">
        <v>110</v>
      </c>
      <c r="N215">
        <f>Table1[[#This Row],[Basic Salary]]+Table1[[#This Row],[Bonus]]</f>
        <v>136253</v>
      </c>
      <c r="O215" s="2">
        <f>Table1[[#This Row],[Bonus]]/Table1[[#This Row],[Basic Salary]]</f>
        <v>0.1641873937301879</v>
      </c>
      <c r="P215">
        <f ca="1">DATEDIF(Table1[[#This Row],[Date of Birth]],TODAY(),"Y")</f>
        <v>37</v>
      </c>
      <c r="Q215">
        <f ca="1">DATEDIF(Table1[[#This Row],[Joining Date]],TODAY(),"Y")</f>
        <v>5</v>
      </c>
      <c r="R215" t="str">
        <f ca="1">IF(YEAR(Table1[[#This Row],[Joining Date]])=YEAR(TODAY()),"Yes","No")</f>
        <v>No</v>
      </c>
      <c r="S215" t="str">
        <f ca="1">IF(Table1[[#This Row],[Experience]]&gt;5,"Yes","No")</f>
        <v>No</v>
      </c>
      <c r="T215" t="str">
        <f>TEXT(Table1[[#This Row],[Joining Date]],"mmmm")</f>
        <v>May</v>
      </c>
      <c r="U215" t="str">
        <f>TEXT(Table1[[#This Row],[Joining Date]],"yyyy")</f>
        <v>2021</v>
      </c>
      <c r="V215" s="5">
        <f ca="1">TODAY()-Table1[[#This Row],[Joining Date]]</f>
        <v>1905</v>
      </c>
      <c r="W215" t="str">
        <f>LEFT(Table1[[#This Row],[Employee Name]],FIND(" ",Table1[[#This Row],[Employee Name]])-1)</f>
        <v>Priya</v>
      </c>
      <c r="X215" t="str">
        <f>RIGHT(Table1[[#This Row],[Employee Name]],LEN(Table1[[#This Row],[Employee Name]])-FIND(" ",Table1[[#This Row],[Employee Name]]))</f>
        <v>Reddy</v>
      </c>
      <c r="Y215" t="str">
        <f>Table1[[#This Row],[Department]]&amp;"-"&amp;Table1[[#This Row],[Employee ID]]</f>
        <v>Finance-E01334</v>
      </c>
      <c r="Z215" t="str">
        <f>LEFT(Table1[[#This Row],[Department]],3)</f>
        <v>Fin</v>
      </c>
      <c r="AA215" t="str">
        <f>_xlfn.XLOOKUP(Table1[[#This Row],[Manager ID]],MANAGERS!A:A,MANAGERS!B:B)</f>
        <v>Manager_10</v>
      </c>
      <c r="AB215" t="str" cm="1">
        <f t="array" ref="AB215">_xlfn.XLOOKUP(Table1[[#This Row],[Manager ID]],Table2[[#All],[Manager ID]],Table2[[#All],[Department Head]])</f>
        <v>HR</v>
      </c>
      <c r="AC215" s="2">
        <f>_xlfn.XLOOKUP(Table1[[#This Row],[City]],L:L,O:O)</f>
        <v>0.24030340748661314</v>
      </c>
      <c r="AD215" t="str" cm="1">
        <f t="array" ref="AD215">_xlfn.IFS(Table1[[#This Row],[Performance Score]]&gt;=90,"Excellent",Table1[[#This Row],[Performance Score]]&gt;=75,"Good",Table1[[#This Row],[Performance Score]]&gt;=60,"Average",Table1[[#This Row],[Performance Score]]&lt;=60,"Need Improvement")</f>
        <v>Good</v>
      </c>
      <c r="AE215" t="str">
        <f>IF(AND(Table1[[#This Row],[Attendance %]]&gt;=80,(Table1[[#This Row],[Performance Score]]&gt;=80)),"Eligible","Not Eligible")</f>
        <v>Eligible</v>
      </c>
      <c r="AF215" t="str">
        <f>IF(Table1[[#This Row],[Performance Score]]&gt;=80,"High Performer","Low Performer")</f>
        <v>High Performer</v>
      </c>
      <c r="AG215" t="str" cm="1">
        <f t="array" aca="1" ref="AG215" ca="1">_xlfn.IFS(Table1[[#This Row],[Experience]]&lt;=3,"Junior",Table1[[#This Row],[Experience]]&lt;=7,"Mid Level",Table1[[#This Row],[Experience]]&gt;=7,"Senior")</f>
        <v>Mid Level</v>
      </c>
      <c r="AH215" t="str">
        <f>IF(Table1[[#This Row],[Attendance %]]&gt;75,"OK","Below 75")</f>
        <v>OK</v>
      </c>
      <c r="AI215" t="b">
        <f>ISBLANK(Table1[[#This Row],[Employee ID]])</f>
        <v>0</v>
      </c>
      <c r="AJ215" t="b">
        <f>ISNUMBER(Table1[[#This Row],[Total Salary  ]])</f>
        <v>1</v>
      </c>
      <c r="AK215" t="str">
        <f>IFERROR(_xlfn.XLOOKUP(Table1[[#This Row],[Manager ID]],MANAGERS!A:A,MANAGERS!B:B),"Not Found")</f>
        <v>Manager_10</v>
      </c>
    </row>
    <row r="216" spans="1:37" x14ac:dyDescent="0.2">
      <c r="A216" t="s">
        <v>826</v>
      </c>
      <c r="B216" t="s">
        <v>93</v>
      </c>
      <c r="C216" t="s">
        <v>21</v>
      </c>
      <c r="D216" t="s">
        <v>43</v>
      </c>
      <c r="E216" t="s">
        <v>26</v>
      </c>
      <c r="F216" s="1">
        <v>45300</v>
      </c>
      <c r="G216" s="1">
        <v>32921</v>
      </c>
      <c r="H216">
        <v>106863</v>
      </c>
      <c r="I216">
        <v>29342</v>
      </c>
      <c r="J216">
        <v>65</v>
      </c>
      <c r="K216">
        <v>85</v>
      </c>
      <c r="L216" t="s">
        <v>34</v>
      </c>
      <c r="M216">
        <v>119</v>
      </c>
      <c r="N216">
        <f>Table1[[#This Row],[Basic Salary]]+Table1[[#This Row],[Bonus]]</f>
        <v>136205</v>
      </c>
      <c r="O216" s="2">
        <f>Table1[[#This Row],[Bonus]]/Table1[[#This Row],[Basic Salary]]</f>
        <v>0.27457585880987806</v>
      </c>
      <c r="P216">
        <f ca="1">DATEDIF(Table1[[#This Row],[Date of Birth]],TODAY(),"Y")</f>
        <v>36</v>
      </c>
      <c r="Q216">
        <f ca="1">DATEDIF(Table1[[#This Row],[Joining Date]],TODAY(),"Y")</f>
        <v>2</v>
      </c>
      <c r="R216" t="str">
        <f ca="1">IF(YEAR(Table1[[#This Row],[Joining Date]])=YEAR(TODAY()),"Yes","No")</f>
        <v>No</v>
      </c>
      <c r="S216" t="str">
        <f ca="1">IF(Table1[[#This Row],[Experience]]&gt;5,"Yes","No")</f>
        <v>No</v>
      </c>
      <c r="T216" t="str">
        <f>TEXT(Table1[[#This Row],[Joining Date]],"mmmm")</f>
        <v>January</v>
      </c>
      <c r="U216" t="str">
        <f>TEXT(Table1[[#This Row],[Joining Date]],"yyyy")</f>
        <v>2024</v>
      </c>
      <c r="V216" s="5">
        <f ca="1">TODAY()-Table1[[#This Row],[Joining Date]]</f>
        <v>939</v>
      </c>
      <c r="W216" t="str">
        <f>LEFT(Table1[[#This Row],[Employee Name]],FIND(" ",Table1[[#This Row],[Employee Name]])-1)</f>
        <v>Priya</v>
      </c>
      <c r="X216" t="str">
        <f>RIGHT(Table1[[#This Row],[Employee Name]],LEN(Table1[[#This Row],[Employee Name]])-FIND(" ",Table1[[#This Row],[Employee Name]]))</f>
        <v>Reddy</v>
      </c>
      <c r="Y216" t="str">
        <f>Table1[[#This Row],[Department]]&amp;"-"&amp;Table1[[#This Row],[Employee ID]]</f>
        <v>Operations-E00770</v>
      </c>
      <c r="Z216" t="str">
        <f>LEFT(Table1[[#This Row],[Department]],3)</f>
        <v>Ope</v>
      </c>
      <c r="AA216" t="str">
        <f>_xlfn.XLOOKUP(Table1[[#This Row],[Manager ID]],MANAGERS!A:A,MANAGERS!B:B)</f>
        <v>Manager_19</v>
      </c>
      <c r="AB216" t="str" cm="1">
        <f t="array" ref="AB216">_xlfn.XLOOKUP(Table1[[#This Row],[Manager ID]],Table2[[#All],[Manager ID]],Table2[[#All],[Department Head]])</f>
        <v>Support</v>
      </c>
      <c r="AC216" s="2">
        <f>_xlfn.XLOOKUP(Table1[[#This Row],[City]],L:L,O:O)</f>
        <v>0.24030340748661314</v>
      </c>
      <c r="AD216" t="str" cm="1">
        <f t="array" ref="AD216">_xlfn.IFS(Table1[[#This Row],[Performance Score]]&gt;=90,"Excellent",Table1[[#This Row],[Performance Score]]&gt;=75,"Good",Table1[[#This Row],[Performance Score]]&gt;=60,"Average",Table1[[#This Row],[Performance Score]]&lt;=60,"Need Improvement")</f>
        <v>Good</v>
      </c>
      <c r="AE216" t="str">
        <f>IF(AND(Table1[[#This Row],[Attendance %]]&gt;=80,(Table1[[#This Row],[Performance Score]]&gt;=80)),"Eligible","Not Eligible")</f>
        <v>Not Eligible</v>
      </c>
      <c r="AF216" t="str">
        <f>IF(Table1[[#This Row],[Performance Score]]&gt;=80,"High Performer","Low Performer")</f>
        <v>High Performer</v>
      </c>
      <c r="AG216" t="str" cm="1">
        <f t="array" aca="1" ref="AG216" ca="1">_xlfn.IFS(Table1[[#This Row],[Experience]]&lt;=3,"Junior",Table1[[#This Row],[Experience]]&lt;=7,"Mid Level",Table1[[#This Row],[Experience]]&gt;=7,"Senior")</f>
        <v>Junior</v>
      </c>
      <c r="AH216" t="str">
        <f>IF(Table1[[#This Row],[Attendance %]]&gt;75,"OK","Below 75")</f>
        <v>Below 75</v>
      </c>
      <c r="AI216" t="b">
        <f>ISBLANK(Table1[[#This Row],[Employee ID]])</f>
        <v>0</v>
      </c>
      <c r="AJ216" t="b">
        <f>ISNUMBER(Table1[[#This Row],[Total Salary  ]])</f>
        <v>1</v>
      </c>
      <c r="AK216" t="str">
        <f>IFERROR(_xlfn.XLOOKUP(Table1[[#This Row],[Manager ID]],MANAGERS!A:A,MANAGERS!B:B),"Not Found")</f>
        <v>Manager_19</v>
      </c>
    </row>
    <row r="217" spans="1:37" x14ac:dyDescent="0.2">
      <c r="A217" t="s">
        <v>1214</v>
      </c>
      <c r="B217" t="s">
        <v>48</v>
      </c>
      <c r="C217" t="s">
        <v>21</v>
      </c>
      <c r="D217" t="s">
        <v>43</v>
      </c>
      <c r="E217" t="s">
        <v>22</v>
      </c>
      <c r="F217" s="1">
        <v>43616</v>
      </c>
      <c r="G217" s="1">
        <v>34110</v>
      </c>
      <c r="H217">
        <v>116286</v>
      </c>
      <c r="I217">
        <v>19895</v>
      </c>
      <c r="J217">
        <v>91</v>
      </c>
      <c r="K217">
        <v>94</v>
      </c>
      <c r="L217" t="s">
        <v>18</v>
      </c>
      <c r="M217">
        <v>104</v>
      </c>
      <c r="N217">
        <f>Table1[[#This Row],[Basic Salary]]+Table1[[#This Row],[Bonus]]</f>
        <v>136181</v>
      </c>
      <c r="O217" s="2">
        <f>Table1[[#This Row],[Bonus]]/Table1[[#This Row],[Basic Salary]]</f>
        <v>0.1710868032265277</v>
      </c>
      <c r="P217">
        <f ca="1">DATEDIF(Table1[[#This Row],[Date of Birth]],TODAY(),"Y")</f>
        <v>33</v>
      </c>
      <c r="Q217">
        <f ca="1">DATEDIF(Table1[[#This Row],[Joining Date]],TODAY(),"Y")</f>
        <v>7</v>
      </c>
      <c r="R217" t="str">
        <f ca="1">IF(YEAR(Table1[[#This Row],[Joining Date]])=YEAR(TODAY()),"Yes","No")</f>
        <v>No</v>
      </c>
      <c r="S217" t="str">
        <f ca="1">IF(Table1[[#This Row],[Experience]]&gt;5,"Yes","No")</f>
        <v>Yes</v>
      </c>
      <c r="T217" t="str">
        <f>TEXT(Table1[[#This Row],[Joining Date]],"mmmm")</f>
        <v>May</v>
      </c>
      <c r="U217" t="str">
        <f>TEXT(Table1[[#This Row],[Joining Date]],"yyyy")</f>
        <v>2019</v>
      </c>
      <c r="V217" s="5">
        <f ca="1">TODAY()-Table1[[#This Row],[Joining Date]]</f>
        <v>2623</v>
      </c>
      <c r="W217" t="str">
        <f>LEFT(Table1[[#This Row],[Employee Name]],FIND(" ",Table1[[#This Row],[Employee Name]])-1)</f>
        <v>Aditya</v>
      </c>
      <c r="X217" t="str">
        <f>RIGHT(Table1[[#This Row],[Employee Name]],LEN(Table1[[#This Row],[Employee Name]])-FIND(" ",Table1[[#This Row],[Employee Name]]))</f>
        <v>Kapoor</v>
      </c>
      <c r="Y217" t="str">
        <f>Table1[[#This Row],[Department]]&amp;"-"&amp;Table1[[#This Row],[Employee ID]]</f>
        <v>Operations-E01158</v>
      </c>
      <c r="Z217" t="str">
        <f>LEFT(Table1[[#This Row],[Department]],3)</f>
        <v>Ope</v>
      </c>
      <c r="AA217" t="str">
        <f>_xlfn.XLOOKUP(Table1[[#This Row],[Manager ID]],MANAGERS!A:A,MANAGERS!B:B)</f>
        <v>Manager_4</v>
      </c>
      <c r="AB217" t="str" cm="1">
        <f t="array" ref="AB217">_xlfn.XLOOKUP(Table1[[#This Row],[Manager ID]],Table2[[#All],[Manager ID]],Table2[[#All],[Department Head]])</f>
        <v>Finance</v>
      </c>
      <c r="AC217" s="2">
        <f>_xlfn.XLOOKUP(Table1[[#This Row],[City]],L:L,O:O)</f>
        <v>0.21356479274849693</v>
      </c>
      <c r="AD217" t="str" cm="1">
        <f t="array" ref="AD217">_xlfn.IFS(Table1[[#This Row],[Performance Score]]&gt;=90,"Excellent",Table1[[#This Row],[Performance Score]]&gt;=75,"Good",Table1[[#This Row],[Performance Score]]&gt;=60,"Average",Table1[[#This Row],[Performance Score]]&lt;=60,"Need Improvement")</f>
        <v>Excellent</v>
      </c>
      <c r="AE217" t="str">
        <f>IF(AND(Table1[[#This Row],[Attendance %]]&gt;=80,(Table1[[#This Row],[Performance Score]]&gt;=80)),"Eligible","Not Eligible")</f>
        <v>Eligible</v>
      </c>
      <c r="AF217" t="str">
        <f>IF(Table1[[#This Row],[Performance Score]]&gt;=80,"High Performer","Low Performer")</f>
        <v>High Performer</v>
      </c>
      <c r="AG217" t="str" cm="1">
        <f t="array" aca="1" ref="AG217" ca="1">_xlfn.IFS(Table1[[#This Row],[Experience]]&lt;=3,"Junior",Table1[[#This Row],[Experience]]&lt;=7,"Mid Level",Table1[[#This Row],[Experience]]&gt;=7,"Senior")</f>
        <v>Mid Level</v>
      </c>
      <c r="AH217" t="str">
        <f>IF(Table1[[#This Row],[Attendance %]]&gt;75,"OK","Below 75")</f>
        <v>OK</v>
      </c>
      <c r="AI217" t="b">
        <f>ISBLANK(Table1[[#This Row],[Employee ID]])</f>
        <v>0</v>
      </c>
      <c r="AJ217" t="b">
        <f>ISNUMBER(Table1[[#This Row],[Total Salary  ]])</f>
        <v>1</v>
      </c>
      <c r="AK217" t="str">
        <f>IFERROR(_xlfn.XLOOKUP(Table1[[#This Row],[Manager ID]],MANAGERS!A:A,MANAGERS!B:B),"Not Found")</f>
        <v>Manager_4</v>
      </c>
    </row>
    <row r="218" spans="1:37" x14ac:dyDescent="0.2">
      <c r="A218" t="s">
        <v>4231</v>
      </c>
      <c r="B218" t="s">
        <v>39</v>
      </c>
      <c r="C218" t="s">
        <v>21</v>
      </c>
      <c r="D218" t="s">
        <v>25</v>
      </c>
      <c r="E218" t="s">
        <v>17</v>
      </c>
      <c r="F218" s="1">
        <v>43964</v>
      </c>
      <c r="G218" s="1">
        <v>37987</v>
      </c>
      <c r="H218">
        <v>108879</v>
      </c>
      <c r="I218">
        <v>27300</v>
      </c>
      <c r="J218">
        <v>84</v>
      </c>
      <c r="K218">
        <v>100</v>
      </c>
      <c r="L218" t="s">
        <v>37</v>
      </c>
      <c r="M218">
        <v>110</v>
      </c>
      <c r="N218">
        <f>Table1[[#This Row],[Basic Salary]]+Table1[[#This Row],[Bonus]]</f>
        <v>136179</v>
      </c>
      <c r="O218" s="2">
        <f>Table1[[#This Row],[Bonus]]/Table1[[#This Row],[Basic Salary]]</f>
        <v>0.2507370567327033</v>
      </c>
      <c r="P218">
        <f ca="1">DATEDIF(Table1[[#This Row],[Date of Birth]],TODAY(),"Y")</f>
        <v>22</v>
      </c>
      <c r="Q218">
        <f ca="1">DATEDIF(Table1[[#This Row],[Joining Date]],TODAY(),"Y")</f>
        <v>6</v>
      </c>
      <c r="R218" t="str">
        <f ca="1">IF(YEAR(Table1[[#This Row],[Joining Date]])=YEAR(TODAY()),"Yes","No")</f>
        <v>No</v>
      </c>
      <c r="S218" t="str">
        <f ca="1">IF(Table1[[#This Row],[Experience]]&gt;5,"Yes","No")</f>
        <v>Yes</v>
      </c>
      <c r="T218" t="str">
        <f>TEXT(Table1[[#This Row],[Joining Date]],"mmmm")</f>
        <v>May</v>
      </c>
      <c r="U218" t="str">
        <f>TEXT(Table1[[#This Row],[Joining Date]],"yyyy")</f>
        <v>2020</v>
      </c>
      <c r="V218" s="5">
        <f ca="1">TODAY()-Table1[[#This Row],[Joining Date]]</f>
        <v>2275</v>
      </c>
      <c r="W218" t="str">
        <f>LEFT(Table1[[#This Row],[Employee Name]],FIND(" ",Table1[[#This Row],[Employee Name]])-1)</f>
        <v>Karan</v>
      </c>
      <c r="X218" t="str">
        <f>RIGHT(Table1[[#This Row],[Employee Name]],LEN(Table1[[#This Row],[Employee Name]])-FIND(" ",Table1[[#This Row],[Employee Name]]))</f>
        <v>Malhotra</v>
      </c>
      <c r="Y218" t="str">
        <f>Table1[[#This Row],[Department]]&amp;"-"&amp;Table1[[#This Row],[Employee ID]]</f>
        <v>Finance-E04175</v>
      </c>
      <c r="Z218" t="str">
        <f>LEFT(Table1[[#This Row],[Department]],3)</f>
        <v>Fin</v>
      </c>
      <c r="AA218" t="str">
        <f>_xlfn.XLOOKUP(Table1[[#This Row],[Manager ID]],MANAGERS!A:A,MANAGERS!B:B)</f>
        <v>Manager_10</v>
      </c>
      <c r="AB218" t="str" cm="1">
        <f t="array" ref="AB218">_xlfn.XLOOKUP(Table1[[#This Row],[Manager ID]],Table2[[#All],[Manager ID]],Table2[[#All],[Department Head]])</f>
        <v>HR</v>
      </c>
      <c r="AC218" s="2">
        <f>_xlfn.XLOOKUP(Table1[[#This Row],[City]],L:L,O:O)</f>
        <v>0.24036902712549932</v>
      </c>
      <c r="AD218" t="str" cm="1">
        <f t="array" ref="AD218">_xlfn.IFS(Table1[[#This Row],[Performance Score]]&gt;=90,"Excellent",Table1[[#This Row],[Performance Score]]&gt;=75,"Good",Table1[[#This Row],[Performance Score]]&gt;=60,"Average",Table1[[#This Row],[Performance Score]]&lt;=60,"Need Improvement")</f>
        <v>Excellent</v>
      </c>
      <c r="AE218" t="str">
        <f>IF(AND(Table1[[#This Row],[Attendance %]]&gt;=80,(Table1[[#This Row],[Performance Score]]&gt;=80)),"Eligible","Not Eligible")</f>
        <v>Eligible</v>
      </c>
      <c r="AF218" t="str">
        <f>IF(Table1[[#This Row],[Performance Score]]&gt;=80,"High Performer","Low Performer")</f>
        <v>High Performer</v>
      </c>
      <c r="AG218" t="str" cm="1">
        <f t="array" aca="1" ref="AG218" ca="1">_xlfn.IFS(Table1[[#This Row],[Experience]]&lt;=3,"Junior",Table1[[#This Row],[Experience]]&lt;=7,"Mid Level",Table1[[#This Row],[Experience]]&gt;=7,"Senior")</f>
        <v>Mid Level</v>
      </c>
      <c r="AH218" t="str">
        <f>IF(Table1[[#This Row],[Attendance %]]&gt;75,"OK","Below 75")</f>
        <v>OK</v>
      </c>
      <c r="AI218" t="b">
        <f>ISBLANK(Table1[[#This Row],[Employee ID]])</f>
        <v>0</v>
      </c>
      <c r="AJ218" t="b">
        <f>ISNUMBER(Table1[[#This Row],[Total Salary  ]])</f>
        <v>1</v>
      </c>
      <c r="AK218" t="str">
        <f>IFERROR(_xlfn.XLOOKUP(Table1[[#This Row],[Manager ID]],MANAGERS!A:A,MANAGERS!B:B),"Not Found")</f>
        <v>Manager_10</v>
      </c>
    </row>
    <row r="219" spans="1:37" x14ac:dyDescent="0.2">
      <c r="A219" t="s">
        <v>4589</v>
      </c>
      <c r="B219" t="s">
        <v>36</v>
      </c>
      <c r="C219" t="s">
        <v>15</v>
      </c>
      <c r="D219" t="s">
        <v>16</v>
      </c>
      <c r="E219" t="s">
        <v>26</v>
      </c>
      <c r="F219" s="1">
        <v>44295</v>
      </c>
      <c r="G219" s="1">
        <v>33494</v>
      </c>
      <c r="H219">
        <v>114583</v>
      </c>
      <c r="I219">
        <v>21444</v>
      </c>
      <c r="J219">
        <v>73</v>
      </c>
      <c r="K219">
        <v>95</v>
      </c>
      <c r="L219" t="s">
        <v>27</v>
      </c>
      <c r="M219">
        <v>117</v>
      </c>
      <c r="N219">
        <f>Table1[[#This Row],[Basic Salary]]+Table1[[#This Row],[Bonus]]</f>
        <v>136027</v>
      </c>
      <c r="O219" s="2">
        <f>Table1[[#This Row],[Bonus]]/Table1[[#This Row],[Basic Salary]]</f>
        <v>0.18714818079470777</v>
      </c>
      <c r="P219">
        <f ca="1">DATEDIF(Table1[[#This Row],[Date of Birth]],TODAY(),"Y")</f>
        <v>34</v>
      </c>
      <c r="Q219">
        <f ca="1">DATEDIF(Table1[[#This Row],[Joining Date]],TODAY(),"Y")</f>
        <v>5</v>
      </c>
      <c r="R219" t="str">
        <f ca="1">IF(YEAR(Table1[[#This Row],[Joining Date]])=YEAR(TODAY()),"Yes","No")</f>
        <v>No</v>
      </c>
      <c r="S219" t="str">
        <f ca="1">IF(Table1[[#This Row],[Experience]]&gt;5,"Yes","No")</f>
        <v>No</v>
      </c>
      <c r="T219" t="str">
        <f>TEXT(Table1[[#This Row],[Joining Date]],"mmmm")</f>
        <v>April</v>
      </c>
      <c r="U219" t="str">
        <f>TEXT(Table1[[#This Row],[Joining Date]],"yyyy")</f>
        <v>2021</v>
      </c>
      <c r="V219" s="5">
        <f ca="1">TODAY()-Table1[[#This Row],[Joining Date]]</f>
        <v>1944</v>
      </c>
      <c r="W219" t="str">
        <f>LEFT(Table1[[#This Row],[Employee Name]],FIND(" ",Table1[[#This Row],[Employee Name]])-1)</f>
        <v>Meera</v>
      </c>
      <c r="X219" t="str">
        <f>RIGHT(Table1[[#This Row],[Employee Name]],LEN(Table1[[#This Row],[Employee Name]])-FIND(" ",Table1[[#This Row],[Employee Name]]))</f>
        <v>Joshi</v>
      </c>
      <c r="Y219" t="str">
        <f>Table1[[#This Row],[Department]]&amp;"-"&amp;Table1[[#This Row],[Employee ID]]</f>
        <v>HR-E04533</v>
      </c>
      <c r="Z219" t="str">
        <f>LEFT(Table1[[#This Row],[Department]],3)</f>
        <v>HR</v>
      </c>
      <c r="AA219" t="str">
        <f>_xlfn.XLOOKUP(Table1[[#This Row],[Manager ID]],MANAGERS!A:A,MANAGERS!B:B)</f>
        <v>Manager_17</v>
      </c>
      <c r="AB219" t="str" cm="1">
        <f t="array" ref="AB219">_xlfn.XLOOKUP(Table1[[#This Row],[Manager ID]],Table2[[#All],[Manager ID]],Table2[[#All],[Department Head]])</f>
        <v>Finance</v>
      </c>
      <c r="AC219" s="2">
        <f>_xlfn.XLOOKUP(Table1[[#This Row],[City]],L:L,O:O)</f>
        <v>0.23674293405114402</v>
      </c>
      <c r="AD219" t="str" cm="1">
        <f t="array" ref="AD219">_xlfn.IFS(Table1[[#This Row],[Performance Score]]&gt;=90,"Excellent",Table1[[#This Row],[Performance Score]]&gt;=75,"Good",Table1[[#This Row],[Performance Score]]&gt;=60,"Average",Table1[[#This Row],[Performance Score]]&lt;=60,"Need Improvement")</f>
        <v>Excellent</v>
      </c>
      <c r="AE219" t="str">
        <f>IF(AND(Table1[[#This Row],[Attendance %]]&gt;=80,(Table1[[#This Row],[Performance Score]]&gt;=80)),"Eligible","Not Eligible")</f>
        <v>Not Eligible</v>
      </c>
      <c r="AF219" t="str">
        <f>IF(Table1[[#This Row],[Performance Score]]&gt;=80,"High Performer","Low Performer")</f>
        <v>High Performer</v>
      </c>
      <c r="AG219" t="str" cm="1">
        <f t="array" aca="1" ref="AG219" ca="1">_xlfn.IFS(Table1[[#This Row],[Experience]]&lt;=3,"Junior",Table1[[#This Row],[Experience]]&lt;=7,"Mid Level",Table1[[#This Row],[Experience]]&gt;=7,"Senior")</f>
        <v>Mid Level</v>
      </c>
      <c r="AH219" t="str">
        <f>IF(Table1[[#This Row],[Attendance %]]&gt;75,"OK","Below 75")</f>
        <v>Below 75</v>
      </c>
      <c r="AI219" t="b">
        <f>ISBLANK(Table1[[#This Row],[Employee ID]])</f>
        <v>0</v>
      </c>
      <c r="AJ219" t="b">
        <f>ISNUMBER(Table1[[#This Row],[Total Salary  ]])</f>
        <v>1</v>
      </c>
      <c r="AK219" t="str">
        <f>IFERROR(_xlfn.XLOOKUP(Table1[[#This Row],[Manager ID]],MANAGERS!A:A,MANAGERS!B:B),"Not Found")</f>
        <v>Manager_17</v>
      </c>
    </row>
    <row r="220" spans="1:37" x14ac:dyDescent="0.2">
      <c r="A220" t="s">
        <v>1618</v>
      </c>
      <c r="B220" t="s">
        <v>20</v>
      </c>
      <c r="C220" t="s">
        <v>15</v>
      </c>
      <c r="D220" t="s">
        <v>16</v>
      </c>
      <c r="E220" t="s">
        <v>26</v>
      </c>
      <c r="F220" s="1">
        <v>43414</v>
      </c>
      <c r="G220" s="1">
        <v>30210</v>
      </c>
      <c r="H220">
        <v>106244</v>
      </c>
      <c r="I220">
        <v>29761</v>
      </c>
      <c r="J220">
        <v>87</v>
      </c>
      <c r="K220">
        <v>45</v>
      </c>
      <c r="L220" t="s">
        <v>18</v>
      </c>
      <c r="M220">
        <v>115</v>
      </c>
      <c r="N220">
        <f>Table1[[#This Row],[Basic Salary]]+Table1[[#This Row],[Bonus]]</f>
        <v>136005</v>
      </c>
      <c r="O220" s="2">
        <f>Table1[[#This Row],[Bonus]]/Table1[[#This Row],[Basic Salary]]</f>
        <v>0.28011934791611759</v>
      </c>
      <c r="P220">
        <f ca="1">DATEDIF(Table1[[#This Row],[Date of Birth]],TODAY(),"Y")</f>
        <v>43</v>
      </c>
      <c r="Q220">
        <f ca="1">DATEDIF(Table1[[#This Row],[Joining Date]],TODAY(),"Y")</f>
        <v>7</v>
      </c>
      <c r="R220" t="str">
        <f ca="1">IF(YEAR(Table1[[#This Row],[Joining Date]])=YEAR(TODAY()),"Yes","No")</f>
        <v>No</v>
      </c>
      <c r="S220" t="str">
        <f ca="1">IF(Table1[[#This Row],[Experience]]&gt;5,"Yes","No")</f>
        <v>Yes</v>
      </c>
      <c r="T220" t="str">
        <f>TEXT(Table1[[#This Row],[Joining Date]],"mmmm")</f>
        <v>November</v>
      </c>
      <c r="U220" t="str">
        <f>TEXT(Table1[[#This Row],[Joining Date]],"yyyy")</f>
        <v>2018</v>
      </c>
      <c r="V220" s="5">
        <f ca="1">TODAY()-Table1[[#This Row],[Joining Date]]</f>
        <v>2825</v>
      </c>
      <c r="W220" t="str">
        <f>LEFT(Table1[[#This Row],[Employee Name]],FIND(" ",Table1[[#This Row],[Employee Name]])-1)</f>
        <v>Rahul</v>
      </c>
      <c r="X220" t="str">
        <f>RIGHT(Table1[[#This Row],[Employee Name]],LEN(Table1[[#This Row],[Employee Name]])-FIND(" ",Table1[[#This Row],[Employee Name]]))</f>
        <v>Verma</v>
      </c>
      <c r="Y220" t="str">
        <f>Table1[[#This Row],[Department]]&amp;"-"&amp;Table1[[#This Row],[Employee ID]]</f>
        <v>HR-E01562</v>
      </c>
      <c r="Z220" t="str">
        <f>LEFT(Table1[[#This Row],[Department]],3)</f>
        <v>HR</v>
      </c>
      <c r="AA220" t="str">
        <f>_xlfn.XLOOKUP(Table1[[#This Row],[Manager ID]],MANAGERS!A:A,MANAGERS!B:B)</f>
        <v>Manager_15</v>
      </c>
      <c r="AB220" t="str" cm="1">
        <f t="array" ref="AB220">_xlfn.XLOOKUP(Table1[[#This Row],[Manager ID]],Table2[[#All],[Manager ID]],Table2[[#All],[Department Head]])</f>
        <v>Support</v>
      </c>
      <c r="AC220" s="2">
        <f>_xlfn.XLOOKUP(Table1[[#This Row],[City]],L:L,O:O)</f>
        <v>0.21356479274849693</v>
      </c>
      <c r="AD220" t="str" cm="1">
        <f t="array" ref="AD220">_xlfn.IFS(Table1[[#This Row],[Performance Score]]&gt;=90,"Excellent",Table1[[#This Row],[Performance Score]]&gt;=75,"Good",Table1[[#This Row],[Performance Score]]&gt;=60,"Average",Table1[[#This Row],[Performance Score]]&lt;=60,"Need Improvement")</f>
        <v>Need Improvement</v>
      </c>
      <c r="AE220" t="str">
        <f>IF(AND(Table1[[#This Row],[Attendance %]]&gt;=80,(Table1[[#This Row],[Performance Score]]&gt;=80)),"Eligible","Not Eligible")</f>
        <v>Not Eligible</v>
      </c>
      <c r="AF220" t="str">
        <f>IF(Table1[[#This Row],[Performance Score]]&gt;=80,"High Performer","Low Performer")</f>
        <v>Low Performer</v>
      </c>
      <c r="AG220" t="str" cm="1">
        <f t="array" aca="1" ref="AG220" ca="1">_xlfn.IFS(Table1[[#This Row],[Experience]]&lt;=3,"Junior",Table1[[#This Row],[Experience]]&lt;=7,"Mid Level",Table1[[#This Row],[Experience]]&gt;=7,"Senior")</f>
        <v>Mid Level</v>
      </c>
      <c r="AH220" t="str">
        <f>IF(Table1[[#This Row],[Attendance %]]&gt;75,"OK","Below 75")</f>
        <v>OK</v>
      </c>
      <c r="AI220" t="b">
        <f>ISBLANK(Table1[[#This Row],[Employee ID]])</f>
        <v>0</v>
      </c>
      <c r="AJ220" t="b">
        <f>ISNUMBER(Table1[[#This Row],[Total Salary  ]])</f>
        <v>1</v>
      </c>
      <c r="AK220" t="str">
        <f>IFERROR(_xlfn.XLOOKUP(Table1[[#This Row],[Manager ID]],MANAGERS!A:A,MANAGERS!B:B),"Not Found")</f>
        <v>Manager_15</v>
      </c>
    </row>
    <row r="221" spans="1:37" x14ac:dyDescent="0.2">
      <c r="A221" t="s">
        <v>964</v>
      </c>
      <c r="B221" t="s">
        <v>20</v>
      </c>
      <c r="C221" t="s">
        <v>21</v>
      </c>
      <c r="D221" t="s">
        <v>25</v>
      </c>
      <c r="E221" t="s">
        <v>17</v>
      </c>
      <c r="F221" s="1">
        <v>43953</v>
      </c>
      <c r="G221" s="1">
        <v>40604</v>
      </c>
      <c r="H221">
        <v>115680</v>
      </c>
      <c r="I221">
        <v>20315</v>
      </c>
      <c r="J221">
        <v>98</v>
      </c>
      <c r="K221">
        <v>84</v>
      </c>
      <c r="L221" t="s">
        <v>31</v>
      </c>
      <c r="M221">
        <v>119</v>
      </c>
      <c r="N221">
        <f>Table1[[#This Row],[Basic Salary]]+Table1[[#This Row],[Bonus]]</f>
        <v>135995</v>
      </c>
      <c r="O221" s="2">
        <f>Table1[[#This Row],[Bonus]]/Table1[[#This Row],[Basic Salary]]</f>
        <v>0.1756137621023513</v>
      </c>
      <c r="P221">
        <f ca="1">DATEDIF(Table1[[#This Row],[Date of Birth]],TODAY(),"Y")</f>
        <v>15</v>
      </c>
      <c r="Q221">
        <f ca="1">DATEDIF(Table1[[#This Row],[Joining Date]],TODAY(),"Y")</f>
        <v>6</v>
      </c>
      <c r="R221" t="str">
        <f ca="1">IF(YEAR(Table1[[#This Row],[Joining Date]])=YEAR(TODAY()),"Yes","No")</f>
        <v>No</v>
      </c>
      <c r="S221" t="str">
        <f ca="1">IF(Table1[[#This Row],[Experience]]&gt;5,"Yes","No")</f>
        <v>Yes</v>
      </c>
      <c r="T221" t="str">
        <f>TEXT(Table1[[#This Row],[Joining Date]],"mmmm")</f>
        <v>May</v>
      </c>
      <c r="U221" t="str">
        <f>TEXT(Table1[[#This Row],[Joining Date]],"yyyy")</f>
        <v>2020</v>
      </c>
      <c r="V221" s="5">
        <f ca="1">TODAY()-Table1[[#This Row],[Joining Date]]</f>
        <v>2286</v>
      </c>
      <c r="W221" t="str">
        <f>LEFT(Table1[[#This Row],[Employee Name]],FIND(" ",Table1[[#This Row],[Employee Name]])-1)</f>
        <v>Rahul</v>
      </c>
      <c r="X221" t="str">
        <f>RIGHT(Table1[[#This Row],[Employee Name]],LEN(Table1[[#This Row],[Employee Name]])-FIND(" ",Table1[[#This Row],[Employee Name]]))</f>
        <v>Verma</v>
      </c>
      <c r="Y221" t="str">
        <f>Table1[[#This Row],[Department]]&amp;"-"&amp;Table1[[#This Row],[Employee ID]]</f>
        <v>Finance-E00908</v>
      </c>
      <c r="Z221" t="str">
        <f>LEFT(Table1[[#This Row],[Department]],3)</f>
        <v>Fin</v>
      </c>
      <c r="AA221" t="str">
        <f>_xlfn.XLOOKUP(Table1[[#This Row],[Manager ID]],MANAGERS!A:A,MANAGERS!B:B)</f>
        <v>Manager_19</v>
      </c>
      <c r="AB221" t="str" cm="1">
        <f t="array" ref="AB221">_xlfn.XLOOKUP(Table1[[#This Row],[Manager ID]],Table2[[#All],[Manager ID]],Table2[[#All],[Department Head]])</f>
        <v>Support</v>
      </c>
      <c r="AC221" s="2">
        <f>_xlfn.XLOOKUP(Table1[[#This Row],[City]],L:L,O:O)</f>
        <v>0.241864189087755</v>
      </c>
      <c r="AD221" t="str" cm="1">
        <f t="array" ref="AD221">_xlfn.IFS(Table1[[#This Row],[Performance Score]]&gt;=90,"Excellent",Table1[[#This Row],[Performance Score]]&gt;=75,"Good",Table1[[#This Row],[Performance Score]]&gt;=60,"Average",Table1[[#This Row],[Performance Score]]&lt;=60,"Need Improvement")</f>
        <v>Good</v>
      </c>
      <c r="AE221" t="str">
        <f>IF(AND(Table1[[#This Row],[Attendance %]]&gt;=80,(Table1[[#This Row],[Performance Score]]&gt;=80)),"Eligible","Not Eligible")</f>
        <v>Eligible</v>
      </c>
      <c r="AF221" t="str">
        <f>IF(Table1[[#This Row],[Performance Score]]&gt;=80,"High Performer","Low Performer")</f>
        <v>High Performer</v>
      </c>
      <c r="AG221" t="str" cm="1">
        <f t="array" aca="1" ref="AG221" ca="1">_xlfn.IFS(Table1[[#This Row],[Experience]]&lt;=3,"Junior",Table1[[#This Row],[Experience]]&lt;=7,"Mid Level",Table1[[#This Row],[Experience]]&gt;=7,"Senior")</f>
        <v>Mid Level</v>
      </c>
      <c r="AH221" t="str">
        <f>IF(Table1[[#This Row],[Attendance %]]&gt;75,"OK","Below 75")</f>
        <v>OK</v>
      </c>
      <c r="AI221" t="b">
        <f>ISBLANK(Table1[[#This Row],[Employee ID]])</f>
        <v>0</v>
      </c>
      <c r="AJ221" t="b">
        <f>ISNUMBER(Table1[[#This Row],[Total Salary  ]])</f>
        <v>1</v>
      </c>
      <c r="AK221" t="str">
        <f>IFERROR(_xlfn.XLOOKUP(Table1[[#This Row],[Manager ID]],MANAGERS!A:A,MANAGERS!B:B),"Not Found")</f>
        <v>Manager_19</v>
      </c>
    </row>
    <row r="222" spans="1:37" x14ac:dyDescent="0.2">
      <c r="A222" t="s">
        <v>3323</v>
      </c>
      <c r="B222" t="s">
        <v>50</v>
      </c>
      <c r="C222" t="s">
        <v>21</v>
      </c>
      <c r="D222" t="s">
        <v>16</v>
      </c>
      <c r="E222" t="s">
        <v>51</v>
      </c>
      <c r="F222" s="1">
        <v>45920</v>
      </c>
      <c r="G222" s="1">
        <v>33591</v>
      </c>
      <c r="H222">
        <v>108106</v>
      </c>
      <c r="I222">
        <v>27880</v>
      </c>
      <c r="J222">
        <v>63</v>
      </c>
      <c r="K222">
        <v>57</v>
      </c>
      <c r="L222" t="s">
        <v>37</v>
      </c>
      <c r="M222">
        <v>105</v>
      </c>
      <c r="N222">
        <f>Table1[[#This Row],[Basic Salary]]+Table1[[#This Row],[Bonus]]</f>
        <v>135986</v>
      </c>
      <c r="O222" s="2">
        <f>Table1[[#This Row],[Bonus]]/Table1[[#This Row],[Basic Salary]]</f>
        <v>0.2578950289530646</v>
      </c>
      <c r="P222">
        <f ca="1">DATEDIF(Table1[[#This Row],[Date of Birth]],TODAY(),"Y")</f>
        <v>34</v>
      </c>
      <c r="Q222">
        <f ca="1">DATEDIF(Table1[[#This Row],[Joining Date]],TODAY(),"Y")</f>
        <v>0</v>
      </c>
      <c r="R222" t="str">
        <f ca="1">IF(YEAR(Table1[[#This Row],[Joining Date]])=YEAR(TODAY()),"Yes","No")</f>
        <v>No</v>
      </c>
      <c r="S222" t="str">
        <f ca="1">IF(Table1[[#This Row],[Experience]]&gt;5,"Yes","No")</f>
        <v>No</v>
      </c>
      <c r="T222" t="str">
        <f>TEXT(Table1[[#This Row],[Joining Date]],"mmmm")</f>
        <v>September</v>
      </c>
      <c r="U222" t="str">
        <f>TEXT(Table1[[#This Row],[Joining Date]],"yyyy")</f>
        <v>2025</v>
      </c>
      <c r="V222" s="5">
        <f ca="1">TODAY()-Table1[[#This Row],[Joining Date]]</f>
        <v>319</v>
      </c>
      <c r="W222" t="str">
        <f>LEFT(Table1[[#This Row],[Employee Name]],FIND(" ",Table1[[#This Row],[Employee Name]])-1)</f>
        <v>Ravi</v>
      </c>
      <c r="X222" t="str">
        <f>RIGHT(Table1[[#This Row],[Employee Name]],LEN(Table1[[#This Row],[Employee Name]])-FIND(" ",Table1[[#This Row],[Employee Name]]))</f>
        <v>Teja</v>
      </c>
      <c r="Y222" t="str">
        <f>Table1[[#This Row],[Department]]&amp;"-"&amp;Table1[[#This Row],[Employee ID]]</f>
        <v>HR-E03267</v>
      </c>
      <c r="Z222" t="str">
        <f>LEFT(Table1[[#This Row],[Department]],3)</f>
        <v>HR</v>
      </c>
      <c r="AA222" t="str">
        <f>_xlfn.XLOOKUP(Table1[[#This Row],[Manager ID]],MANAGERS!A:A,MANAGERS!B:B)</f>
        <v>Manager_5</v>
      </c>
      <c r="AB222" t="str" cm="1">
        <f t="array" ref="AB222">_xlfn.XLOOKUP(Table1[[#This Row],[Manager ID]],Table2[[#All],[Manager ID]],Table2[[#All],[Department Head]])</f>
        <v>Sales</v>
      </c>
      <c r="AC222" s="2">
        <f>_xlfn.XLOOKUP(Table1[[#This Row],[City]],L:L,O:O)</f>
        <v>0.24036902712549932</v>
      </c>
      <c r="AD222" t="str" cm="1">
        <f t="array" ref="AD222">_xlfn.IFS(Table1[[#This Row],[Performance Score]]&gt;=90,"Excellent",Table1[[#This Row],[Performance Score]]&gt;=75,"Good",Table1[[#This Row],[Performance Score]]&gt;=60,"Average",Table1[[#This Row],[Performance Score]]&lt;=60,"Need Improvement")</f>
        <v>Need Improvement</v>
      </c>
      <c r="AE222" t="str">
        <f>IF(AND(Table1[[#This Row],[Attendance %]]&gt;=80,(Table1[[#This Row],[Performance Score]]&gt;=80)),"Eligible","Not Eligible")</f>
        <v>Not Eligible</v>
      </c>
      <c r="AF222" t="str">
        <f>IF(Table1[[#This Row],[Performance Score]]&gt;=80,"High Performer","Low Performer")</f>
        <v>Low Performer</v>
      </c>
      <c r="AG222" t="str" cm="1">
        <f t="array" aca="1" ref="AG222" ca="1">_xlfn.IFS(Table1[[#This Row],[Experience]]&lt;=3,"Junior",Table1[[#This Row],[Experience]]&lt;=7,"Mid Level",Table1[[#This Row],[Experience]]&gt;=7,"Senior")</f>
        <v>Junior</v>
      </c>
      <c r="AH222" t="str">
        <f>IF(Table1[[#This Row],[Attendance %]]&gt;75,"OK","Below 75")</f>
        <v>Below 75</v>
      </c>
      <c r="AI222" t="b">
        <f>ISBLANK(Table1[[#This Row],[Employee ID]])</f>
        <v>0</v>
      </c>
      <c r="AJ222" t="b">
        <f>ISNUMBER(Table1[[#This Row],[Total Salary  ]])</f>
        <v>1</v>
      </c>
      <c r="AK222" t="str">
        <f>IFERROR(_xlfn.XLOOKUP(Table1[[#This Row],[Manager ID]],MANAGERS!A:A,MANAGERS!B:B),"Not Found")</f>
        <v>Manager_5</v>
      </c>
    </row>
    <row r="223" spans="1:37" x14ac:dyDescent="0.2">
      <c r="A223" t="s">
        <v>4695</v>
      </c>
      <c r="B223" t="s">
        <v>57</v>
      </c>
      <c r="C223" t="s">
        <v>21</v>
      </c>
      <c r="D223" t="s">
        <v>43</v>
      </c>
      <c r="E223" t="s">
        <v>26</v>
      </c>
      <c r="F223" s="1">
        <v>44286</v>
      </c>
      <c r="G223" s="1">
        <v>38597</v>
      </c>
      <c r="H223">
        <v>116295</v>
      </c>
      <c r="I223">
        <v>19669</v>
      </c>
      <c r="J223">
        <v>77</v>
      </c>
      <c r="K223">
        <v>81</v>
      </c>
      <c r="L223" t="s">
        <v>53</v>
      </c>
      <c r="M223">
        <v>120</v>
      </c>
      <c r="N223">
        <f>Table1[[#This Row],[Basic Salary]]+Table1[[#This Row],[Bonus]]</f>
        <v>135964</v>
      </c>
      <c r="O223" s="2">
        <f>Table1[[#This Row],[Bonus]]/Table1[[#This Row],[Basic Salary]]</f>
        <v>0.16913022915860526</v>
      </c>
      <c r="P223">
        <f ca="1">DATEDIF(Table1[[#This Row],[Date of Birth]],TODAY(),"Y")</f>
        <v>20</v>
      </c>
      <c r="Q223">
        <f ca="1">DATEDIF(Table1[[#This Row],[Joining Date]],TODAY(),"Y")</f>
        <v>5</v>
      </c>
      <c r="R223" t="str">
        <f ca="1">IF(YEAR(Table1[[#This Row],[Joining Date]])=YEAR(TODAY()),"Yes","No")</f>
        <v>No</v>
      </c>
      <c r="S223" t="str">
        <f ca="1">IF(Table1[[#This Row],[Experience]]&gt;5,"Yes","No")</f>
        <v>No</v>
      </c>
      <c r="T223" t="str">
        <f>TEXT(Table1[[#This Row],[Joining Date]],"mmmm")</f>
        <v>March</v>
      </c>
      <c r="U223" t="str">
        <f>TEXT(Table1[[#This Row],[Joining Date]],"yyyy")</f>
        <v>2021</v>
      </c>
      <c r="V223" s="5">
        <f ca="1">TODAY()-Table1[[#This Row],[Joining Date]]</f>
        <v>1953</v>
      </c>
      <c r="W223" t="str">
        <f>LEFT(Table1[[#This Row],[Employee Name]],FIND(" ",Table1[[#This Row],[Employee Name]])-1)</f>
        <v>Swathi</v>
      </c>
      <c r="X223" t="str">
        <f>RIGHT(Table1[[#This Row],[Employee Name]],LEN(Table1[[#This Row],[Employee Name]])-FIND(" ",Table1[[#This Row],[Employee Name]]))</f>
        <v>Ramesh</v>
      </c>
      <c r="Y223" t="str">
        <f>Table1[[#This Row],[Department]]&amp;"-"&amp;Table1[[#This Row],[Employee ID]]</f>
        <v>Operations-E04639</v>
      </c>
      <c r="Z223" t="str">
        <f>LEFT(Table1[[#This Row],[Department]],3)</f>
        <v>Ope</v>
      </c>
      <c r="AA223" t="str">
        <f>_xlfn.XLOOKUP(Table1[[#This Row],[Manager ID]],MANAGERS!A:A,MANAGERS!B:B)</f>
        <v>Manager_20</v>
      </c>
      <c r="AB223" t="str" cm="1">
        <f t="array" ref="AB223">_xlfn.XLOOKUP(Table1[[#This Row],[Manager ID]],Table2[[#All],[Manager ID]],Table2[[#All],[Department Head]])</f>
        <v>Operations</v>
      </c>
      <c r="AC223" s="2">
        <f>_xlfn.XLOOKUP(Table1[[#This Row],[City]],L:L,O:O)</f>
        <v>0.23685887225230964</v>
      </c>
      <c r="AD223" t="str" cm="1">
        <f t="array" ref="AD223">_xlfn.IFS(Table1[[#This Row],[Performance Score]]&gt;=90,"Excellent",Table1[[#This Row],[Performance Score]]&gt;=75,"Good",Table1[[#This Row],[Performance Score]]&gt;=60,"Average",Table1[[#This Row],[Performance Score]]&lt;=60,"Need Improvement")</f>
        <v>Good</v>
      </c>
      <c r="AE223" t="str">
        <f>IF(AND(Table1[[#This Row],[Attendance %]]&gt;=80,(Table1[[#This Row],[Performance Score]]&gt;=80)),"Eligible","Not Eligible")</f>
        <v>Not Eligible</v>
      </c>
      <c r="AF223" t="str">
        <f>IF(Table1[[#This Row],[Performance Score]]&gt;=80,"High Performer","Low Performer")</f>
        <v>High Performer</v>
      </c>
      <c r="AG223" t="str" cm="1">
        <f t="array" aca="1" ref="AG223" ca="1">_xlfn.IFS(Table1[[#This Row],[Experience]]&lt;=3,"Junior",Table1[[#This Row],[Experience]]&lt;=7,"Mid Level",Table1[[#This Row],[Experience]]&gt;=7,"Senior")</f>
        <v>Mid Level</v>
      </c>
      <c r="AH223" t="str">
        <f>IF(Table1[[#This Row],[Attendance %]]&gt;75,"OK","Below 75")</f>
        <v>OK</v>
      </c>
      <c r="AI223" t="b">
        <f>ISBLANK(Table1[[#This Row],[Employee ID]])</f>
        <v>0</v>
      </c>
      <c r="AJ223" t="b">
        <f>ISNUMBER(Table1[[#This Row],[Total Salary  ]])</f>
        <v>1</v>
      </c>
      <c r="AK223" t="str">
        <f>IFERROR(_xlfn.XLOOKUP(Table1[[#This Row],[Manager ID]],MANAGERS!A:A,MANAGERS!B:B),"Not Found")</f>
        <v>Manager_20</v>
      </c>
    </row>
    <row r="224" spans="1:37" x14ac:dyDescent="0.2">
      <c r="A224" t="s">
        <v>1572</v>
      </c>
      <c r="B224" t="s">
        <v>29</v>
      </c>
      <c r="C224" t="s">
        <v>15</v>
      </c>
      <c r="D224" t="s">
        <v>33</v>
      </c>
      <c r="E224" t="s">
        <v>17</v>
      </c>
      <c r="F224" s="1">
        <v>43624</v>
      </c>
      <c r="G224" s="1">
        <v>29905</v>
      </c>
      <c r="H224">
        <v>116226</v>
      </c>
      <c r="I224">
        <v>19717</v>
      </c>
      <c r="J224">
        <v>68</v>
      </c>
      <c r="K224">
        <v>82</v>
      </c>
      <c r="L224" t="s">
        <v>18</v>
      </c>
      <c r="M224">
        <v>108</v>
      </c>
      <c r="N224">
        <f>Table1[[#This Row],[Basic Salary]]+Table1[[#This Row],[Bonus]]</f>
        <v>135943</v>
      </c>
      <c r="O224" s="2">
        <f>Table1[[#This Row],[Bonus]]/Table1[[#This Row],[Basic Salary]]</f>
        <v>0.16964362535061001</v>
      </c>
      <c r="P224">
        <f ca="1">DATEDIF(Table1[[#This Row],[Date of Birth]],TODAY(),"Y")</f>
        <v>44</v>
      </c>
      <c r="Q224">
        <f ca="1">DATEDIF(Table1[[#This Row],[Joining Date]],TODAY(),"Y")</f>
        <v>7</v>
      </c>
      <c r="R224" t="str">
        <f ca="1">IF(YEAR(Table1[[#This Row],[Joining Date]])=YEAR(TODAY()),"Yes","No")</f>
        <v>No</v>
      </c>
      <c r="S224" t="str">
        <f ca="1">IF(Table1[[#This Row],[Experience]]&gt;5,"Yes","No")</f>
        <v>Yes</v>
      </c>
      <c r="T224" t="str">
        <f>TEXT(Table1[[#This Row],[Joining Date]],"mmmm")</f>
        <v>June</v>
      </c>
      <c r="U224" t="str">
        <f>TEXT(Table1[[#This Row],[Joining Date]],"yyyy")</f>
        <v>2019</v>
      </c>
      <c r="V224" s="5">
        <f ca="1">TODAY()-Table1[[#This Row],[Joining Date]]</f>
        <v>2615</v>
      </c>
      <c r="W224" t="str">
        <f>LEFT(Table1[[#This Row],[Employee Name]],FIND(" ",Table1[[#This Row],[Employee Name]])-1)</f>
        <v>Vikram</v>
      </c>
      <c r="X224" t="str">
        <f>RIGHT(Table1[[#This Row],[Employee Name]],LEN(Table1[[#This Row],[Employee Name]])-FIND(" ",Table1[[#This Row],[Employee Name]]))</f>
        <v>Singh</v>
      </c>
      <c r="Y224" t="str">
        <f>Table1[[#This Row],[Department]]&amp;"-"&amp;Table1[[#This Row],[Employee ID]]</f>
        <v>Marketing-E01516</v>
      </c>
      <c r="Z224" t="str">
        <f>LEFT(Table1[[#This Row],[Department]],3)</f>
        <v>Mar</v>
      </c>
      <c r="AA224" t="str">
        <f>_xlfn.XLOOKUP(Table1[[#This Row],[Manager ID]],MANAGERS!A:A,MANAGERS!B:B)</f>
        <v>Manager_8</v>
      </c>
      <c r="AB224" t="str" cm="1">
        <f t="array" ref="AB224">_xlfn.XLOOKUP(Table1[[#This Row],[Manager ID]],Table2[[#All],[Manager ID]],Table2[[#All],[Department Head]])</f>
        <v>Sales</v>
      </c>
      <c r="AC224" s="2">
        <f>_xlfn.XLOOKUP(Table1[[#This Row],[City]],L:L,O:O)</f>
        <v>0.21356479274849693</v>
      </c>
      <c r="AD224" t="str" cm="1">
        <f t="array" ref="AD224">_xlfn.IFS(Table1[[#This Row],[Performance Score]]&gt;=90,"Excellent",Table1[[#This Row],[Performance Score]]&gt;=75,"Good",Table1[[#This Row],[Performance Score]]&gt;=60,"Average",Table1[[#This Row],[Performance Score]]&lt;=60,"Need Improvement")</f>
        <v>Good</v>
      </c>
      <c r="AE224" t="str">
        <f>IF(AND(Table1[[#This Row],[Attendance %]]&gt;=80,(Table1[[#This Row],[Performance Score]]&gt;=80)),"Eligible","Not Eligible")</f>
        <v>Not Eligible</v>
      </c>
      <c r="AF224" t="str">
        <f>IF(Table1[[#This Row],[Performance Score]]&gt;=80,"High Performer","Low Performer")</f>
        <v>High Performer</v>
      </c>
      <c r="AG224" t="str" cm="1">
        <f t="array" aca="1" ref="AG224" ca="1">_xlfn.IFS(Table1[[#This Row],[Experience]]&lt;=3,"Junior",Table1[[#This Row],[Experience]]&lt;=7,"Mid Level",Table1[[#This Row],[Experience]]&gt;=7,"Senior")</f>
        <v>Mid Level</v>
      </c>
      <c r="AH224" t="str">
        <f>IF(Table1[[#This Row],[Attendance %]]&gt;75,"OK","Below 75")</f>
        <v>Below 75</v>
      </c>
      <c r="AI224" t="b">
        <f>ISBLANK(Table1[[#This Row],[Employee ID]])</f>
        <v>0</v>
      </c>
      <c r="AJ224" t="b">
        <f>ISNUMBER(Table1[[#This Row],[Total Salary  ]])</f>
        <v>1</v>
      </c>
      <c r="AK224" t="str">
        <f>IFERROR(_xlfn.XLOOKUP(Table1[[#This Row],[Manager ID]],MANAGERS!A:A,MANAGERS!B:B),"Not Found")</f>
        <v>Manager_8</v>
      </c>
    </row>
    <row r="225" spans="1:37" x14ac:dyDescent="0.2">
      <c r="A225" t="s">
        <v>3967</v>
      </c>
      <c r="B225" t="s">
        <v>95</v>
      </c>
      <c r="C225" t="s">
        <v>15</v>
      </c>
      <c r="D225" t="s">
        <v>33</v>
      </c>
      <c r="E225" t="s">
        <v>17</v>
      </c>
      <c r="F225" s="1">
        <v>45829</v>
      </c>
      <c r="G225" s="1">
        <v>40052</v>
      </c>
      <c r="H225">
        <v>111596</v>
      </c>
      <c r="I225">
        <v>24334</v>
      </c>
      <c r="J225">
        <v>94</v>
      </c>
      <c r="K225">
        <v>71</v>
      </c>
      <c r="L225" t="s">
        <v>18</v>
      </c>
      <c r="M225">
        <v>114</v>
      </c>
      <c r="N225">
        <f>Table1[[#This Row],[Basic Salary]]+Table1[[#This Row],[Bonus]]</f>
        <v>135930</v>
      </c>
      <c r="O225" s="2">
        <f>Table1[[#This Row],[Bonus]]/Table1[[#This Row],[Basic Salary]]</f>
        <v>0.21805441055234956</v>
      </c>
      <c r="P225">
        <f ca="1">DATEDIF(Table1[[#This Row],[Date of Birth]],TODAY(),"Y")</f>
        <v>16</v>
      </c>
      <c r="Q225">
        <f ca="1">DATEDIF(Table1[[#This Row],[Joining Date]],TODAY(),"Y")</f>
        <v>1</v>
      </c>
      <c r="R225" t="str">
        <f ca="1">IF(YEAR(Table1[[#This Row],[Joining Date]])=YEAR(TODAY()),"Yes","No")</f>
        <v>No</v>
      </c>
      <c r="S225" t="str">
        <f ca="1">IF(Table1[[#This Row],[Experience]]&gt;5,"Yes","No")</f>
        <v>No</v>
      </c>
      <c r="T225" t="str">
        <f>TEXT(Table1[[#This Row],[Joining Date]],"mmmm")</f>
        <v>June</v>
      </c>
      <c r="U225" t="str">
        <f>TEXT(Table1[[#This Row],[Joining Date]],"yyyy")</f>
        <v>2025</v>
      </c>
      <c r="V225" s="5">
        <f ca="1">TODAY()-Table1[[#This Row],[Joining Date]]</f>
        <v>410</v>
      </c>
      <c r="W225" t="str">
        <f>LEFT(Table1[[#This Row],[Employee Name]],FIND(" ",Table1[[#This Row],[Employee Name]])-1)</f>
        <v>Ajay</v>
      </c>
      <c r="X225" t="str">
        <f>RIGHT(Table1[[#This Row],[Employee Name]],LEN(Table1[[#This Row],[Employee Name]])-FIND(" ",Table1[[#This Row],[Employee Name]]))</f>
        <v>Singh</v>
      </c>
      <c r="Y225" t="str">
        <f>Table1[[#This Row],[Department]]&amp;"-"&amp;Table1[[#This Row],[Employee ID]]</f>
        <v>Marketing-E03911</v>
      </c>
      <c r="Z225" t="str">
        <f>LEFT(Table1[[#This Row],[Department]],3)</f>
        <v>Mar</v>
      </c>
      <c r="AA225" t="str">
        <f>_xlfn.XLOOKUP(Table1[[#This Row],[Manager ID]],MANAGERS!A:A,MANAGERS!B:B)</f>
        <v>Manager_14</v>
      </c>
      <c r="AB225" t="str" cm="1">
        <f t="array" ref="AB225">_xlfn.XLOOKUP(Table1[[#This Row],[Manager ID]],Table2[[#All],[Manager ID]],Table2[[#All],[Department Head]])</f>
        <v>Marketing</v>
      </c>
      <c r="AC225" s="2">
        <f>_xlfn.XLOOKUP(Table1[[#This Row],[City]],L:L,O:O)</f>
        <v>0.21356479274849693</v>
      </c>
      <c r="AD225" t="str" cm="1">
        <f t="array" ref="AD225">_xlfn.IFS(Table1[[#This Row],[Performance Score]]&gt;=90,"Excellent",Table1[[#This Row],[Performance Score]]&gt;=75,"Good",Table1[[#This Row],[Performance Score]]&gt;=60,"Average",Table1[[#This Row],[Performance Score]]&lt;=60,"Need Improvement")</f>
        <v>Average</v>
      </c>
      <c r="AE225" t="str">
        <f>IF(AND(Table1[[#This Row],[Attendance %]]&gt;=80,(Table1[[#This Row],[Performance Score]]&gt;=80)),"Eligible","Not Eligible")</f>
        <v>Not Eligible</v>
      </c>
      <c r="AF225" t="str">
        <f>IF(Table1[[#This Row],[Performance Score]]&gt;=80,"High Performer","Low Performer")</f>
        <v>Low Performer</v>
      </c>
      <c r="AG225" t="str" cm="1">
        <f t="array" aca="1" ref="AG225" ca="1">_xlfn.IFS(Table1[[#This Row],[Experience]]&lt;=3,"Junior",Table1[[#This Row],[Experience]]&lt;=7,"Mid Level",Table1[[#This Row],[Experience]]&gt;=7,"Senior")</f>
        <v>Junior</v>
      </c>
      <c r="AH225" t="str">
        <f>IF(Table1[[#This Row],[Attendance %]]&gt;75,"OK","Below 75")</f>
        <v>OK</v>
      </c>
      <c r="AI225" t="b">
        <f>ISBLANK(Table1[[#This Row],[Employee ID]])</f>
        <v>0</v>
      </c>
      <c r="AJ225" t="b">
        <f>ISNUMBER(Table1[[#This Row],[Total Salary  ]])</f>
        <v>1</v>
      </c>
      <c r="AK225" t="str">
        <f>IFERROR(_xlfn.XLOOKUP(Table1[[#This Row],[Manager ID]],MANAGERS!A:A,MANAGERS!B:B),"Not Found")</f>
        <v>Manager_14</v>
      </c>
    </row>
    <row r="226" spans="1:37" x14ac:dyDescent="0.2">
      <c r="A226" t="s">
        <v>2625</v>
      </c>
      <c r="B226" t="s">
        <v>42</v>
      </c>
      <c r="C226" t="s">
        <v>15</v>
      </c>
      <c r="D226" t="s">
        <v>16</v>
      </c>
      <c r="E226" t="s">
        <v>65</v>
      </c>
      <c r="F226" s="1">
        <v>44851</v>
      </c>
      <c r="G226" s="1">
        <v>34685</v>
      </c>
      <c r="H226">
        <v>106528</v>
      </c>
      <c r="I226">
        <v>29386</v>
      </c>
      <c r="J226">
        <v>97</v>
      </c>
      <c r="K226">
        <v>78</v>
      </c>
      <c r="L226" t="s">
        <v>18</v>
      </c>
      <c r="M226">
        <v>103</v>
      </c>
      <c r="N226">
        <f>Table1[[#This Row],[Basic Salary]]+Table1[[#This Row],[Bonus]]</f>
        <v>135914</v>
      </c>
      <c r="O226" s="2">
        <f>Table1[[#This Row],[Bonus]]/Table1[[#This Row],[Basic Salary]]</f>
        <v>0.27585235806548514</v>
      </c>
      <c r="P226">
        <f ca="1">DATEDIF(Table1[[#This Row],[Date of Birth]],TODAY(),"Y")</f>
        <v>31</v>
      </c>
      <c r="Q226">
        <f ca="1">DATEDIF(Table1[[#This Row],[Joining Date]],TODAY(),"Y")</f>
        <v>3</v>
      </c>
      <c r="R226" t="str">
        <f ca="1">IF(YEAR(Table1[[#This Row],[Joining Date]])=YEAR(TODAY()),"Yes","No")</f>
        <v>No</v>
      </c>
      <c r="S226" t="str">
        <f ca="1">IF(Table1[[#This Row],[Experience]]&gt;5,"Yes","No")</f>
        <v>No</v>
      </c>
      <c r="T226" t="str">
        <f>TEXT(Table1[[#This Row],[Joining Date]],"mmmm")</f>
        <v>October</v>
      </c>
      <c r="U226" t="str">
        <f>TEXT(Table1[[#This Row],[Joining Date]],"yyyy")</f>
        <v>2022</v>
      </c>
      <c r="V226" s="5">
        <f ca="1">TODAY()-Table1[[#This Row],[Joining Date]]</f>
        <v>1388</v>
      </c>
      <c r="W226" t="str">
        <f>LEFT(Table1[[#This Row],[Employee Name]],FIND(" ",Table1[[#This Row],[Employee Name]])-1)</f>
        <v>Krishna</v>
      </c>
      <c r="X226" t="str">
        <f>RIGHT(Table1[[#This Row],[Employee Name]],LEN(Table1[[#This Row],[Employee Name]])-FIND(" ",Table1[[#This Row],[Employee Name]]))</f>
        <v>Chaitanya</v>
      </c>
      <c r="Y226" t="str">
        <f>Table1[[#This Row],[Department]]&amp;"-"&amp;Table1[[#This Row],[Employee ID]]</f>
        <v>HR-E02569</v>
      </c>
      <c r="Z226" t="str">
        <f>LEFT(Table1[[#This Row],[Department]],3)</f>
        <v>HR</v>
      </c>
      <c r="AA226" t="str">
        <f>_xlfn.XLOOKUP(Table1[[#This Row],[Manager ID]],MANAGERS!A:A,MANAGERS!B:B)</f>
        <v>Manager_3</v>
      </c>
      <c r="AB226" t="str" cm="1">
        <f t="array" ref="AB226">_xlfn.XLOOKUP(Table1[[#This Row],[Manager ID]],Table2[[#All],[Manager ID]],Table2[[#All],[Department Head]])</f>
        <v>IT</v>
      </c>
      <c r="AC226" s="2">
        <f>_xlfn.XLOOKUP(Table1[[#This Row],[City]],L:L,O:O)</f>
        <v>0.21356479274849693</v>
      </c>
      <c r="AD226" t="str" cm="1">
        <f t="array" ref="AD226">_xlfn.IFS(Table1[[#This Row],[Performance Score]]&gt;=90,"Excellent",Table1[[#This Row],[Performance Score]]&gt;=75,"Good",Table1[[#This Row],[Performance Score]]&gt;=60,"Average",Table1[[#This Row],[Performance Score]]&lt;=60,"Need Improvement")</f>
        <v>Good</v>
      </c>
      <c r="AE226" t="str">
        <f>IF(AND(Table1[[#This Row],[Attendance %]]&gt;=80,(Table1[[#This Row],[Performance Score]]&gt;=80)),"Eligible","Not Eligible")</f>
        <v>Not Eligible</v>
      </c>
      <c r="AF226" t="str">
        <f>IF(Table1[[#This Row],[Performance Score]]&gt;=80,"High Performer","Low Performer")</f>
        <v>Low Performer</v>
      </c>
      <c r="AG226" t="str" cm="1">
        <f t="array" aca="1" ref="AG226" ca="1">_xlfn.IFS(Table1[[#This Row],[Experience]]&lt;=3,"Junior",Table1[[#This Row],[Experience]]&lt;=7,"Mid Level",Table1[[#This Row],[Experience]]&gt;=7,"Senior")</f>
        <v>Junior</v>
      </c>
      <c r="AH226" t="str">
        <f>IF(Table1[[#This Row],[Attendance %]]&gt;75,"OK","Below 75")</f>
        <v>OK</v>
      </c>
      <c r="AI226" t="b">
        <f>ISBLANK(Table1[[#This Row],[Employee ID]])</f>
        <v>0</v>
      </c>
      <c r="AJ226" t="b">
        <f>ISNUMBER(Table1[[#This Row],[Total Salary  ]])</f>
        <v>1</v>
      </c>
      <c r="AK226" t="str">
        <f>IFERROR(_xlfn.XLOOKUP(Table1[[#This Row],[Manager ID]],MANAGERS!A:A,MANAGERS!B:B),"Not Found")</f>
        <v>Manager_3</v>
      </c>
    </row>
    <row r="227" spans="1:37" x14ac:dyDescent="0.2">
      <c r="A227" t="s">
        <v>1030</v>
      </c>
      <c r="B227" t="s">
        <v>45</v>
      </c>
      <c r="C227" t="s">
        <v>15</v>
      </c>
      <c r="D227" t="s">
        <v>40</v>
      </c>
      <c r="E227" t="s">
        <v>22</v>
      </c>
      <c r="F227" s="1">
        <v>45779</v>
      </c>
      <c r="G227" s="1">
        <v>35142</v>
      </c>
      <c r="H227">
        <v>107700</v>
      </c>
      <c r="I227">
        <v>28152</v>
      </c>
      <c r="J227">
        <v>61</v>
      </c>
      <c r="K227">
        <v>84</v>
      </c>
      <c r="L227" t="s">
        <v>18</v>
      </c>
      <c r="M227">
        <v>105</v>
      </c>
      <c r="N227">
        <f>Table1[[#This Row],[Basic Salary]]+Table1[[#This Row],[Bonus]]</f>
        <v>135852</v>
      </c>
      <c r="O227" s="2">
        <f>Table1[[#This Row],[Bonus]]/Table1[[#This Row],[Basic Salary]]</f>
        <v>0.26139275766016712</v>
      </c>
      <c r="P227">
        <f ca="1">DATEDIF(Table1[[#This Row],[Date of Birth]],TODAY(),"Y")</f>
        <v>30</v>
      </c>
      <c r="Q227">
        <f ca="1">DATEDIF(Table1[[#This Row],[Joining Date]],TODAY(),"Y")</f>
        <v>1</v>
      </c>
      <c r="R227" t="str">
        <f ca="1">IF(YEAR(Table1[[#This Row],[Joining Date]])=YEAR(TODAY()),"Yes","No")</f>
        <v>No</v>
      </c>
      <c r="S227" t="str">
        <f ca="1">IF(Table1[[#This Row],[Experience]]&gt;5,"Yes","No")</f>
        <v>No</v>
      </c>
      <c r="T227" t="str">
        <f>TEXT(Table1[[#This Row],[Joining Date]],"mmmm")</f>
        <v>May</v>
      </c>
      <c r="U227" t="str">
        <f>TEXT(Table1[[#This Row],[Joining Date]],"yyyy")</f>
        <v>2025</v>
      </c>
      <c r="V227" s="5">
        <f ca="1">TODAY()-Table1[[#This Row],[Joining Date]]</f>
        <v>460</v>
      </c>
      <c r="W227" t="str">
        <f>LEFT(Table1[[#This Row],[Employee Name]],FIND(" ",Table1[[#This Row],[Employee Name]])-1)</f>
        <v>Ananya</v>
      </c>
      <c r="X227" t="str">
        <f>RIGHT(Table1[[#This Row],[Employee Name]],LEN(Table1[[#This Row],[Employee Name]])-FIND(" ",Table1[[#This Row],[Employee Name]]))</f>
        <v>Rao</v>
      </c>
      <c r="Y227" t="str">
        <f>Table1[[#This Row],[Department]]&amp;"-"&amp;Table1[[#This Row],[Employee ID]]</f>
        <v>IT-E00974</v>
      </c>
      <c r="Z227" t="str">
        <f>LEFT(Table1[[#This Row],[Department]],3)</f>
        <v>IT</v>
      </c>
      <c r="AA227" t="str">
        <f>_xlfn.XLOOKUP(Table1[[#This Row],[Manager ID]],MANAGERS!A:A,MANAGERS!B:B)</f>
        <v>Manager_5</v>
      </c>
      <c r="AB227" t="str" cm="1">
        <f t="array" ref="AB227">_xlfn.XLOOKUP(Table1[[#This Row],[Manager ID]],Table2[[#All],[Manager ID]],Table2[[#All],[Department Head]])</f>
        <v>Sales</v>
      </c>
      <c r="AC227" s="2">
        <f>_xlfn.XLOOKUP(Table1[[#This Row],[City]],L:L,O:O)</f>
        <v>0.21356479274849693</v>
      </c>
      <c r="AD227" t="str" cm="1">
        <f t="array" ref="AD227">_xlfn.IFS(Table1[[#This Row],[Performance Score]]&gt;=90,"Excellent",Table1[[#This Row],[Performance Score]]&gt;=75,"Good",Table1[[#This Row],[Performance Score]]&gt;=60,"Average",Table1[[#This Row],[Performance Score]]&lt;=60,"Need Improvement")</f>
        <v>Good</v>
      </c>
      <c r="AE227" t="str">
        <f>IF(AND(Table1[[#This Row],[Attendance %]]&gt;=80,(Table1[[#This Row],[Performance Score]]&gt;=80)),"Eligible","Not Eligible")</f>
        <v>Not Eligible</v>
      </c>
      <c r="AF227" t="str">
        <f>IF(Table1[[#This Row],[Performance Score]]&gt;=80,"High Performer","Low Performer")</f>
        <v>High Performer</v>
      </c>
      <c r="AG227" t="str" cm="1">
        <f t="array" aca="1" ref="AG227" ca="1">_xlfn.IFS(Table1[[#This Row],[Experience]]&lt;=3,"Junior",Table1[[#This Row],[Experience]]&lt;=7,"Mid Level",Table1[[#This Row],[Experience]]&gt;=7,"Senior")</f>
        <v>Junior</v>
      </c>
      <c r="AH227" t="str">
        <f>IF(Table1[[#This Row],[Attendance %]]&gt;75,"OK","Below 75")</f>
        <v>Below 75</v>
      </c>
      <c r="AI227" t="b">
        <f>ISBLANK(Table1[[#This Row],[Employee ID]])</f>
        <v>0</v>
      </c>
      <c r="AJ227" t="b">
        <f>ISNUMBER(Table1[[#This Row],[Total Salary  ]])</f>
        <v>1</v>
      </c>
      <c r="AK227" t="str">
        <f>IFERROR(_xlfn.XLOOKUP(Table1[[#This Row],[Manager ID]],MANAGERS!A:A,MANAGERS!B:B),"Not Found")</f>
        <v>Manager_5</v>
      </c>
    </row>
    <row r="228" spans="1:37" x14ac:dyDescent="0.2">
      <c r="A228" t="s">
        <v>4359</v>
      </c>
      <c r="B228" t="s">
        <v>36</v>
      </c>
      <c r="C228" t="s">
        <v>21</v>
      </c>
      <c r="D228" t="s">
        <v>33</v>
      </c>
      <c r="E228" t="s">
        <v>30</v>
      </c>
      <c r="F228" s="1">
        <v>45988</v>
      </c>
      <c r="G228" s="1">
        <v>34089</v>
      </c>
      <c r="H228">
        <v>113856</v>
      </c>
      <c r="I228">
        <v>21980</v>
      </c>
      <c r="J228">
        <v>94</v>
      </c>
      <c r="K228">
        <v>49</v>
      </c>
      <c r="L228" t="s">
        <v>34</v>
      </c>
      <c r="M228">
        <v>111</v>
      </c>
      <c r="N228">
        <f>Table1[[#This Row],[Basic Salary]]+Table1[[#This Row],[Bonus]]</f>
        <v>135836</v>
      </c>
      <c r="O228" s="2">
        <f>Table1[[#This Row],[Bonus]]/Table1[[#This Row],[Basic Salary]]</f>
        <v>0.19305087127599777</v>
      </c>
      <c r="P228">
        <f ca="1">DATEDIF(Table1[[#This Row],[Date of Birth]],TODAY(),"Y")</f>
        <v>33</v>
      </c>
      <c r="Q228">
        <f ca="1">DATEDIF(Table1[[#This Row],[Joining Date]],TODAY(),"Y")</f>
        <v>0</v>
      </c>
      <c r="R228" t="str">
        <f ca="1">IF(YEAR(Table1[[#This Row],[Joining Date]])=YEAR(TODAY()),"Yes","No")</f>
        <v>No</v>
      </c>
      <c r="S228" t="str">
        <f ca="1">IF(Table1[[#This Row],[Experience]]&gt;5,"Yes","No")</f>
        <v>No</v>
      </c>
      <c r="T228" t="str">
        <f>TEXT(Table1[[#This Row],[Joining Date]],"mmmm")</f>
        <v>November</v>
      </c>
      <c r="U228" t="str">
        <f>TEXT(Table1[[#This Row],[Joining Date]],"yyyy")</f>
        <v>2025</v>
      </c>
      <c r="V228" s="5">
        <f ca="1">TODAY()-Table1[[#This Row],[Joining Date]]</f>
        <v>251</v>
      </c>
      <c r="W228" t="str">
        <f>LEFT(Table1[[#This Row],[Employee Name]],FIND(" ",Table1[[#This Row],[Employee Name]])-1)</f>
        <v>Meera</v>
      </c>
      <c r="X228" t="str">
        <f>RIGHT(Table1[[#This Row],[Employee Name]],LEN(Table1[[#This Row],[Employee Name]])-FIND(" ",Table1[[#This Row],[Employee Name]]))</f>
        <v>Joshi</v>
      </c>
      <c r="Y228" t="str">
        <f>Table1[[#This Row],[Department]]&amp;"-"&amp;Table1[[#This Row],[Employee ID]]</f>
        <v>Marketing-E04303</v>
      </c>
      <c r="Z228" t="str">
        <f>LEFT(Table1[[#This Row],[Department]],3)</f>
        <v>Mar</v>
      </c>
      <c r="AA228" t="str">
        <f>_xlfn.XLOOKUP(Table1[[#This Row],[Manager ID]],MANAGERS!A:A,MANAGERS!B:B)</f>
        <v>Manager_11</v>
      </c>
      <c r="AB228" t="str" cm="1">
        <f t="array" ref="AB228">_xlfn.XLOOKUP(Table1[[#This Row],[Manager ID]],Table2[[#All],[Manager ID]],Table2[[#All],[Department Head]])</f>
        <v>Marketing</v>
      </c>
      <c r="AC228" s="2">
        <f>_xlfn.XLOOKUP(Table1[[#This Row],[City]],L:L,O:O)</f>
        <v>0.24030340748661314</v>
      </c>
      <c r="AD228" t="str" cm="1">
        <f t="array" ref="AD228">_xlfn.IFS(Table1[[#This Row],[Performance Score]]&gt;=90,"Excellent",Table1[[#This Row],[Performance Score]]&gt;=75,"Good",Table1[[#This Row],[Performance Score]]&gt;=60,"Average",Table1[[#This Row],[Performance Score]]&lt;=60,"Need Improvement")</f>
        <v>Need Improvement</v>
      </c>
      <c r="AE228" t="str">
        <f>IF(AND(Table1[[#This Row],[Attendance %]]&gt;=80,(Table1[[#This Row],[Performance Score]]&gt;=80)),"Eligible","Not Eligible")</f>
        <v>Not Eligible</v>
      </c>
      <c r="AF228" t="str">
        <f>IF(Table1[[#This Row],[Performance Score]]&gt;=80,"High Performer","Low Performer")</f>
        <v>Low Performer</v>
      </c>
      <c r="AG228" t="str" cm="1">
        <f t="array" aca="1" ref="AG228" ca="1">_xlfn.IFS(Table1[[#This Row],[Experience]]&lt;=3,"Junior",Table1[[#This Row],[Experience]]&lt;=7,"Mid Level",Table1[[#This Row],[Experience]]&gt;=7,"Senior")</f>
        <v>Junior</v>
      </c>
      <c r="AH228" t="str">
        <f>IF(Table1[[#This Row],[Attendance %]]&gt;75,"OK","Below 75")</f>
        <v>OK</v>
      </c>
      <c r="AI228" t="b">
        <f>ISBLANK(Table1[[#This Row],[Employee ID]])</f>
        <v>0</v>
      </c>
      <c r="AJ228" t="b">
        <f>ISNUMBER(Table1[[#This Row],[Total Salary  ]])</f>
        <v>1</v>
      </c>
      <c r="AK228" t="str">
        <f>IFERROR(_xlfn.XLOOKUP(Table1[[#This Row],[Manager ID]],MANAGERS!A:A,MANAGERS!B:B),"Not Found")</f>
        <v>Manager_11</v>
      </c>
    </row>
    <row r="229" spans="1:37" x14ac:dyDescent="0.2">
      <c r="A229" t="s">
        <v>3350</v>
      </c>
      <c r="B229" t="s">
        <v>85</v>
      </c>
      <c r="C229" t="s">
        <v>15</v>
      </c>
      <c r="D229" t="s">
        <v>43</v>
      </c>
      <c r="E229" t="s">
        <v>17</v>
      </c>
      <c r="F229" s="1">
        <v>44953</v>
      </c>
      <c r="G229" s="1">
        <v>29818</v>
      </c>
      <c r="H229">
        <v>112268</v>
      </c>
      <c r="I229">
        <v>23467</v>
      </c>
      <c r="J229">
        <v>97</v>
      </c>
      <c r="K229">
        <v>98</v>
      </c>
      <c r="L229" t="s">
        <v>23</v>
      </c>
      <c r="M229">
        <v>107</v>
      </c>
      <c r="N229">
        <f>Table1[[#This Row],[Basic Salary]]+Table1[[#This Row],[Bonus]]</f>
        <v>135735</v>
      </c>
      <c r="O229" s="2">
        <f>Table1[[#This Row],[Bonus]]/Table1[[#This Row],[Basic Salary]]</f>
        <v>0.20902661488580895</v>
      </c>
      <c r="P229">
        <f ca="1">DATEDIF(Table1[[#This Row],[Date of Birth]],TODAY(),"Y")</f>
        <v>44</v>
      </c>
      <c r="Q229">
        <f ca="1">DATEDIF(Table1[[#This Row],[Joining Date]],TODAY(),"Y")</f>
        <v>3</v>
      </c>
      <c r="R229" t="str">
        <f ca="1">IF(YEAR(Table1[[#This Row],[Joining Date]])=YEAR(TODAY()),"Yes","No")</f>
        <v>No</v>
      </c>
      <c r="S229" t="str">
        <f ca="1">IF(Table1[[#This Row],[Experience]]&gt;5,"Yes","No")</f>
        <v>No</v>
      </c>
      <c r="T229" t="str">
        <f>TEXT(Table1[[#This Row],[Joining Date]],"mmmm")</f>
        <v>January</v>
      </c>
      <c r="U229" t="str">
        <f>TEXT(Table1[[#This Row],[Joining Date]],"yyyy")</f>
        <v>2023</v>
      </c>
      <c r="V229" s="5">
        <f ca="1">TODAY()-Table1[[#This Row],[Joining Date]]</f>
        <v>1286</v>
      </c>
      <c r="W229" t="str">
        <f>LEFT(Table1[[#This Row],[Employee Name]],FIND(" ",Table1[[#This Row],[Employee Name]])-1)</f>
        <v>Pooja</v>
      </c>
      <c r="X229" t="str">
        <f>RIGHT(Table1[[#This Row],[Employee Name]],LEN(Table1[[#This Row],[Employee Name]])-FIND(" ",Table1[[#This Row],[Employee Name]]))</f>
        <v>Das</v>
      </c>
      <c r="Y229" t="str">
        <f>Table1[[#This Row],[Department]]&amp;"-"&amp;Table1[[#This Row],[Employee ID]]</f>
        <v>Operations-E03294</v>
      </c>
      <c r="Z229" t="str">
        <f>LEFT(Table1[[#This Row],[Department]],3)</f>
        <v>Ope</v>
      </c>
      <c r="AA229" t="str">
        <f>_xlfn.XLOOKUP(Table1[[#This Row],[Manager ID]],MANAGERS!A:A,MANAGERS!B:B)</f>
        <v>Manager_7</v>
      </c>
      <c r="AB229" t="str" cm="1">
        <f t="array" ref="AB229">_xlfn.XLOOKUP(Table1[[#This Row],[Manager ID]],Table2[[#All],[Manager ID]],Table2[[#All],[Department Head]])</f>
        <v>Operations</v>
      </c>
      <c r="AC229" s="2">
        <f>_xlfn.XLOOKUP(Table1[[#This Row],[City]],L:L,O:O)</f>
        <v>0.23486488519629886</v>
      </c>
      <c r="AD229" t="str" cm="1">
        <f t="array" ref="AD229">_xlfn.IFS(Table1[[#This Row],[Performance Score]]&gt;=90,"Excellent",Table1[[#This Row],[Performance Score]]&gt;=75,"Good",Table1[[#This Row],[Performance Score]]&gt;=60,"Average",Table1[[#This Row],[Performance Score]]&lt;=60,"Need Improvement")</f>
        <v>Excellent</v>
      </c>
      <c r="AE229" t="str">
        <f>IF(AND(Table1[[#This Row],[Attendance %]]&gt;=80,(Table1[[#This Row],[Performance Score]]&gt;=80)),"Eligible","Not Eligible")</f>
        <v>Eligible</v>
      </c>
      <c r="AF229" t="str">
        <f>IF(Table1[[#This Row],[Performance Score]]&gt;=80,"High Performer","Low Performer")</f>
        <v>High Performer</v>
      </c>
      <c r="AG229" t="str" cm="1">
        <f t="array" aca="1" ref="AG229" ca="1">_xlfn.IFS(Table1[[#This Row],[Experience]]&lt;=3,"Junior",Table1[[#This Row],[Experience]]&lt;=7,"Mid Level",Table1[[#This Row],[Experience]]&gt;=7,"Senior")</f>
        <v>Junior</v>
      </c>
      <c r="AH229" t="str">
        <f>IF(Table1[[#This Row],[Attendance %]]&gt;75,"OK","Below 75")</f>
        <v>OK</v>
      </c>
      <c r="AI229" t="b">
        <f>ISBLANK(Table1[[#This Row],[Employee ID]])</f>
        <v>0</v>
      </c>
      <c r="AJ229" t="b">
        <f>ISNUMBER(Table1[[#This Row],[Total Salary  ]])</f>
        <v>1</v>
      </c>
      <c r="AK229" t="str">
        <f>IFERROR(_xlfn.XLOOKUP(Table1[[#This Row],[Manager ID]],MANAGERS!A:A,MANAGERS!B:B),"Not Found")</f>
        <v>Manager_7</v>
      </c>
    </row>
    <row r="230" spans="1:37" x14ac:dyDescent="0.2">
      <c r="A230" t="s">
        <v>2286</v>
      </c>
      <c r="B230" t="s">
        <v>48</v>
      </c>
      <c r="C230" t="s">
        <v>21</v>
      </c>
      <c r="D230" t="s">
        <v>43</v>
      </c>
      <c r="E230" t="s">
        <v>51</v>
      </c>
      <c r="F230" s="1">
        <v>42115</v>
      </c>
      <c r="G230" s="1">
        <v>39810</v>
      </c>
      <c r="H230">
        <v>112663</v>
      </c>
      <c r="I230">
        <v>23062</v>
      </c>
      <c r="J230">
        <v>81</v>
      </c>
      <c r="K230">
        <v>46</v>
      </c>
      <c r="L230" t="s">
        <v>37</v>
      </c>
      <c r="M230">
        <v>107</v>
      </c>
      <c r="N230">
        <f>Table1[[#This Row],[Basic Salary]]+Table1[[#This Row],[Bonus]]</f>
        <v>135725</v>
      </c>
      <c r="O230" s="2">
        <f>Table1[[#This Row],[Bonus]]/Table1[[#This Row],[Basic Salary]]</f>
        <v>0.20469896949309002</v>
      </c>
      <c r="P230">
        <f ca="1">DATEDIF(Table1[[#This Row],[Date of Birth]],TODAY(),"Y")</f>
        <v>17</v>
      </c>
      <c r="Q230">
        <f ca="1">DATEDIF(Table1[[#This Row],[Joining Date]],TODAY(),"Y")</f>
        <v>11</v>
      </c>
      <c r="R230" t="str">
        <f ca="1">IF(YEAR(Table1[[#This Row],[Joining Date]])=YEAR(TODAY()),"Yes","No")</f>
        <v>No</v>
      </c>
      <c r="S230" t="str">
        <f ca="1">IF(Table1[[#This Row],[Experience]]&gt;5,"Yes","No")</f>
        <v>Yes</v>
      </c>
      <c r="T230" t="str">
        <f>TEXT(Table1[[#This Row],[Joining Date]],"mmmm")</f>
        <v>April</v>
      </c>
      <c r="U230" t="str">
        <f>TEXT(Table1[[#This Row],[Joining Date]],"yyyy")</f>
        <v>2015</v>
      </c>
      <c r="V230" s="5">
        <f ca="1">TODAY()-Table1[[#This Row],[Joining Date]]</f>
        <v>4124</v>
      </c>
      <c r="W230" t="str">
        <f>LEFT(Table1[[#This Row],[Employee Name]],FIND(" ",Table1[[#This Row],[Employee Name]])-1)</f>
        <v>Aditya</v>
      </c>
      <c r="X230" t="str">
        <f>RIGHT(Table1[[#This Row],[Employee Name]],LEN(Table1[[#This Row],[Employee Name]])-FIND(" ",Table1[[#This Row],[Employee Name]]))</f>
        <v>Kapoor</v>
      </c>
      <c r="Y230" t="str">
        <f>Table1[[#This Row],[Department]]&amp;"-"&amp;Table1[[#This Row],[Employee ID]]</f>
        <v>Operations-E02230</v>
      </c>
      <c r="Z230" t="str">
        <f>LEFT(Table1[[#This Row],[Department]],3)</f>
        <v>Ope</v>
      </c>
      <c r="AA230" t="str">
        <f>_xlfn.XLOOKUP(Table1[[#This Row],[Manager ID]],MANAGERS!A:A,MANAGERS!B:B)</f>
        <v>Manager_7</v>
      </c>
      <c r="AB230" t="str" cm="1">
        <f t="array" ref="AB230">_xlfn.XLOOKUP(Table1[[#This Row],[Manager ID]],Table2[[#All],[Manager ID]],Table2[[#All],[Department Head]])</f>
        <v>Operations</v>
      </c>
      <c r="AC230" s="2">
        <f>_xlfn.XLOOKUP(Table1[[#This Row],[City]],L:L,O:O)</f>
        <v>0.24036902712549932</v>
      </c>
      <c r="AD230" t="str" cm="1">
        <f t="array" ref="AD230">_xlfn.IFS(Table1[[#This Row],[Performance Score]]&gt;=90,"Excellent",Table1[[#This Row],[Performance Score]]&gt;=75,"Good",Table1[[#This Row],[Performance Score]]&gt;=60,"Average",Table1[[#This Row],[Performance Score]]&lt;=60,"Need Improvement")</f>
        <v>Need Improvement</v>
      </c>
      <c r="AE230" t="str">
        <f>IF(AND(Table1[[#This Row],[Attendance %]]&gt;=80,(Table1[[#This Row],[Performance Score]]&gt;=80)),"Eligible","Not Eligible")</f>
        <v>Not Eligible</v>
      </c>
      <c r="AF230" t="str">
        <f>IF(Table1[[#This Row],[Performance Score]]&gt;=80,"High Performer","Low Performer")</f>
        <v>Low Performer</v>
      </c>
      <c r="AG230" t="str" cm="1">
        <f t="array" aca="1" ref="AG230" ca="1">_xlfn.IFS(Table1[[#This Row],[Experience]]&lt;=3,"Junior",Table1[[#This Row],[Experience]]&lt;=7,"Mid Level",Table1[[#This Row],[Experience]]&gt;=7,"Senior")</f>
        <v>Senior</v>
      </c>
      <c r="AH230" t="str">
        <f>IF(Table1[[#This Row],[Attendance %]]&gt;75,"OK","Below 75")</f>
        <v>OK</v>
      </c>
      <c r="AI230" t="b">
        <f>ISBLANK(Table1[[#This Row],[Employee ID]])</f>
        <v>0</v>
      </c>
      <c r="AJ230" t="b">
        <f>ISNUMBER(Table1[[#This Row],[Total Salary  ]])</f>
        <v>1</v>
      </c>
      <c r="AK230" t="str">
        <f>IFERROR(_xlfn.XLOOKUP(Table1[[#This Row],[Manager ID]],MANAGERS!A:A,MANAGERS!B:B),"Not Found")</f>
        <v>Manager_7</v>
      </c>
    </row>
    <row r="231" spans="1:37" x14ac:dyDescent="0.2">
      <c r="A231" t="s">
        <v>1175</v>
      </c>
      <c r="B231" t="s">
        <v>69</v>
      </c>
      <c r="C231" t="s">
        <v>21</v>
      </c>
      <c r="D231" t="s">
        <v>40</v>
      </c>
      <c r="E231" t="s">
        <v>51</v>
      </c>
      <c r="F231" s="1">
        <v>44826</v>
      </c>
      <c r="G231" s="1">
        <v>31853</v>
      </c>
      <c r="H231">
        <v>116316</v>
      </c>
      <c r="I231">
        <v>19312</v>
      </c>
      <c r="J231">
        <v>82</v>
      </c>
      <c r="K231">
        <v>98</v>
      </c>
      <c r="L231" t="s">
        <v>18</v>
      </c>
      <c r="M231">
        <v>119</v>
      </c>
      <c r="N231">
        <f>Table1[[#This Row],[Basic Salary]]+Table1[[#This Row],[Bonus]]</f>
        <v>135628</v>
      </c>
      <c r="O231" s="2">
        <f>Table1[[#This Row],[Bonus]]/Table1[[#This Row],[Basic Salary]]</f>
        <v>0.16603046872313354</v>
      </c>
      <c r="P231">
        <f ca="1">DATEDIF(Table1[[#This Row],[Date of Birth]],TODAY(),"Y")</f>
        <v>39</v>
      </c>
      <c r="Q231">
        <f ca="1">DATEDIF(Table1[[#This Row],[Joining Date]],TODAY(),"Y")</f>
        <v>3</v>
      </c>
      <c r="R231" t="str">
        <f ca="1">IF(YEAR(Table1[[#This Row],[Joining Date]])=YEAR(TODAY()),"Yes","No")</f>
        <v>No</v>
      </c>
      <c r="S231" t="str">
        <f ca="1">IF(Table1[[#This Row],[Experience]]&gt;5,"Yes","No")</f>
        <v>No</v>
      </c>
      <c r="T231" t="str">
        <f>TEXT(Table1[[#This Row],[Joining Date]],"mmmm")</f>
        <v>September</v>
      </c>
      <c r="U231" t="str">
        <f>TEXT(Table1[[#This Row],[Joining Date]],"yyyy")</f>
        <v>2022</v>
      </c>
      <c r="V231" s="5">
        <f ca="1">TODAY()-Table1[[#This Row],[Joining Date]]</f>
        <v>1413</v>
      </c>
      <c r="W231" t="str">
        <f>LEFT(Table1[[#This Row],[Employee Name]],FIND(" ",Table1[[#This Row],[Employee Name]])-1)</f>
        <v>Neha</v>
      </c>
      <c r="X231" t="str">
        <f>RIGHT(Table1[[#This Row],[Employee Name]],LEN(Table1[[#This Row],[Employee Name]])-FIND(" ",Table1[[#This Row],[Employee Name]]))</f>
        <v>Kulkarni</v>
      </c>
      <c r="Y231" t="str">
        <f>Table1[[#This Row],[Department]]&amp;"-"&amp;Table1[[#This Row],[Employee ID]]</f>
        <v>IT-E01119</v>
      </c>
      <c r="Z231" t="str">
        <f>LEFT(Table1[[#This Row],[Department]],3)</f>
        <v>IT</v>
      </c>
      <c r="AA231" t="str">
        <f>_xlfn.XLOOKUP(Table1[[#This Row],[Manager ID]],MANAGERS!A:A,MANAGERS!B:B)</f>
        <v>Manager_19</v>
      </c>
      <c r="AB231" t="str" cm="1">
        <f t="array" ref="AB231">_xlfn.XLOOKUP(Table1[[#This Row],[Manager ID]],Table2[[#All],[Manager ID]],Table2[[#All],[Department Head]])</f>
        <v>Support</v>
      </c>
      <c r="AC231" s="2">
        <f>_xlfn.XLOOKUP(Table1[[#This Row],[City]],L:L,O:O)</f>
        <v>0.21356479274849693</v>
      </c>
      <c r="AD231" t="str" cm="1">
        <f t="array" ref="AD231">_xlfn.IFS(Table1[[#This Row],[Performance Score]]&gt;=90,"Excellent",Table1[[#This Row],[Performance Score]]&gt;=75,"Good",Table1[[#This Row],[Performance Score]]&gt;=60,"Average",Table1[[#This Row],[Performance Score]]&lt;=60,"Need Improvement")</f>
        <v>Excellent</v>
      </c>
      <c r="AE231" t="str">
        <f>IF(AND(Table1[[#This Row],[Attendance %]]&gt;=80,(Table1[[#This Row],[Performance Score]]&gt;=80)),"Eligible","Not Eligible")</f>
        <v>Eligible</v>
      </c>
      <c r="AF231" t="str">
        <f>IF(Table1[[#This Row],[Performance Score]]&gt;=80,"High Performer","Low Performer")</f>
        <v>High Performer</v>
      </c>
      <c r="AG231" t="str" cm="1">
        <f t="array" aca="1" ref="AG231" ca="1">_xlfn.IFS(Table1[[#This Row],[Experience]]&lt;=3,"Junior",Table1[[#This Row],[Experience]]&lt;=7,"Mid Level",Table1[[#This Row],[Experience]]&gt;=7,"Senior")</f>
        <v>Junior</v>
      </c>
      <c r="AH231" t="str">
        <f>IF(Table1[[#This Row],[Attendance %]]&gt;75,"OK","Below 75")</f>
        <v>OK</v>
      </c>
      <c r="AI231" t="b">
        <f>ISBLANK(Table1[[#This Row],[Employee ID]])</f>
        <v>0</v>
      </c>
      <c r="AJ231" t="b">
        <f>ISNUMBER(Table1[[#This Row],[Total Salary  ]])</f>
        <v>1</v>
      </c>
      <c r="AK231" t="str">
        <f>IFERROR(_xlfn.XLOOKUP(Table1[[#This Row],[Manager ID]],MANAGERS!A:A,MANAGERS!B:B),"Not Found")</f>
        <v>Manager_19</v>
      </c>
    </row>
    <row r="232" spans="1:37" x14ac:dyDescent="0.2">
      <c r="A232" t="s">
        <v>2302</v>
      </c>
      <c r="B232" t="s">
        <v>95</v>
      </c>
      <c r="C232" t="s">
        <v>15</v>
      </c>
      <c r="D232" t="s">
        <v>16</v>
      </c>
      <c r="E232" t="s">
        <v>26</v>
      </c>
      <c r="F232" s="1">
        <v>43635</v>
      </c>
      <c r="G232" s="1">
        <v>37969</v>
      </c>
      <c r="H232">
        <v>116423</v>
      </c>
      <c r="I232">
        <v>19162</v>
      </c>
      <c r="J232">
        <v>70</v>
      </c>
      <c r="K232">
        <v>92</v>
      </c>
      <c r="L232" t="s">
        <v>27</v>
      </c>
      <c r="M232">
        <v>114</v>
      </c>
      <c r="N232">
        <f>Table1[[#This Row],[Basic Salary]]+Table1[[#This Row],[Bonus]]</f>
        <v>135585</v>
      </c>
      <c r="O232" s="2">
        <f>Table1[[#This Row],[Bonus]]/Table1[[#This Row],[Basic Salary]]</f>
        <v>0.1645894711526073</v>
      </c>
      <c r="P232">
        <f ca="1">DATEDIF(Table1[[#This Row],[Date of Birth]],TODAY(),"Y")</f>
        <v>22</v>
      </c>
      <c r="Q232">
        <f ca="1">DATEDIF(Table1[[#This Row],[Joining Date]],TODAY(),"Y")</f>
        <v>7</v>
      </c>
      <c r="R232" t="str">
        <f ca="1">IF(YEAR(Table1[[#This Row],[Joining Date]])=YEAR(TODAY()),"Yes","No")</f>
        <v>No</v>
      </c>
      <c r="S232" t="str">
        <f ca="1">IF(Table1[[#This Row],[Experience]]&gt;5,"Yes","No")</f>
        <v>Yes</v>
      </c>
      <c r="T232" t="str">
        <f>TEXT(Table1[[#This Row],[Joining Date]],"mmmm")</f>
        <v>June</v>
      </c>
      <c r="U232" t="str">
        <f>TEXT(Table1[[#This Row],[Joining Date]],"yyyy")</f>
        <v>2019</v>
      </c>
      <c r="V232" s="5">
        <f ca="1">TODAY()-Table1[[#This Row],[Joining Date]]</f>
        <v>2604</v>
      </c>
      <c r="W232" t="str">
        <f>LEFT(Table1[[#This Row],[Employee Name]],FIND(" ",Table1[[#This Row],[Employee Name]])-1)</f>
        <v>Ajay</v>
      </c>
      <c r="X232" t="str">
        <f>RIGHT(Table1[[#This Row],[Employee Name]],LEN(Table1[[#This Row],[Employee Name]])-FIND(" ",Table1[[#This Row],[Employee Name]]))</f>
        <v>Singh</v>
      </c>
      <c r="Y232" t="str">
        <f>Table1[[#This Row],[Department]]&amp;"-"&amp;Table1[[#This Row],[Employee ID]]</f>
        <v>HR-E02246</v>
      </c>
      <c r="Z232" t="str">
        <f>LEFT(Table1[[#This Row],[Department]],3)</f>
        <v>HR</v>
      </c>
      <c r="AA232" t="str">
        <f>_xlfn.XLOOKUP(Table1[[#This Row],[Manager ID]],MANAGERS!A:A,MANAGERS!B:B)</f>
        <v>Manager_14</v>
      </c>
      <c r="AB232" t="str" cm="1">
        <f t="array" ref="AB232">_xlfn.XLOOKUP(Table1[[#This Row],[Manager ID]],Table2[[#All],[Manager ID]],Table2[[#All],[Department Head]])</f>
        <v>Marketing</v>
      </c>
      <c r="AC232" s="2">
        <f>_xlfn.XLOOKUP(Table1[[#This Row],[City]],L:L,O:O)</f>
        <v>0.23674293405114402</v>
      </c>
      <c r="AD232" t="str" cm="1">
        <f t="array" ref="AD232">_xlfn.IFS(Table1[[#This Row],[Performance Score]]&gt;=90,"Excellent",Table1[[#This Row],[Performance Score]]&gt;=75,"Good",Table1[[#This Row],[Performance Score]]&gt;=60,"Average",Table1[[#This Row],[Performance Score]]&lt;=60,"Need Improvement")</f>
        <v>Excellent</v>
      </c>
      <c r="AE232" t="str">
        <f>IF(AND(Table1[[#This Row],[Attendance %]]&gt;=80,(Table1[[#This Row],[Performance Score]]&gt;=80)),"Eligible","Not Eligible")</f>
        <v>Not Eligible</v>
      </c>
      <c r="AF232" t="str">
        <f>IF(Table1[[#This Row],[Performance Score]]&gt;=80,"High Performer","Low Performer")</f>
        <v>High Performer</v>
      </c>
      <c r="AG232" t="str" cm="1">
        <f t="array" aca="1" ref="AG232" ca="1">_xlfn.IFS(Table1[[#This Row],[Experience]]&lt;=3,"Junior",Table1[[#This Row],[Experience]]&lt;=7,"Mid Level",Table1[[#This Row],[Experience]]&gt;=7,"Senior")</f>
        <v>Mid Level</v>
      </c>
      <c r="AH232" t="str">
        <f>IF(Table1[[#This Row],[Attendance %]]&gt;75,"OK","Below 75")</f>
        <v>Below 75</v>
      </c>
      <c r="AI232" t="b">
        <f>ISBLANK(Table1[[#This Row],[Employee ID]])</f>
        <v>0</v>
      </c>
      <c r="AJ232" t="b">
        <f>ISNUMBER(Table1[[#This Row],[Total Salary  ]])</f>
        <v>1</v>
      </c>
      <c r="AK232" t="str">
        <f>IFERROR(_xlfn.XLOOKUP(Table1[[#This Row],[Manager ID]],MANAGERS!A:A,MANAGERS!B:B),"Not Found")</f>
        <v>Manager_14</v>
      </c>
    </row>
    <row r="233" spans="1:37" x14ac:dyDescent="0.2">
      <c r="A233" t="s">
        <v>2907</v>
      </c>
      <c r="B233" t="s">
        <v>87</v>
      </c>
      <c r="C233" t="s">
        <v>15</v>
      </c>
      <c r="D233" t="s">
        <v>46</v>
      </c>
      <c r="E233" t="s">
        <v>22</v>
      </c>
      <c r="F233" s="1">
        <v>45655</v>
      </c>
      <c r="G233" s="1">
        <v>41018</v>
      </c>
      <c r="H233">
        <v>113590</v>
      </c>
      <c r="I233">
        <v>21973</v>
      </c>
      <c r="J233">
        <v>78</v>
      </c>
      <c r="K233">
        <v>72</v>
      </c>
      <c r="L233" t="s">
        <v>31</v>
      </c>
      <c r="M233">
        <v>105</v>
      </c>
      <c r="N233">
        <f>Table1[[#This Row],[Basic Salary]]+Table1[[#This Row],[Bonus]]</f>
        <v>135563</v>
      </c>
      <c r="O233" s="2">
        <f>Table1[[#This Row],[Bonus]]/Table1[[#This Row],[Basic Salary]]</f>
        <v>0.19344132406021658</v>
      </c>
      <c r="P233">
        <f ca="1">DATEDIF(Table1[[#This Row],[Date of Birth]],TODAY(),"Y")</f>
        <v>14</v>
      </c>
      <c r="Q233">
        <f ca="1">DATEDIF(Table1[[#This Row],[Joining Date]],TODAY(),"Y")</f>
        <v>1</v>
      </c>
      <c r="R233" t="str">
        <f ca="1">IF(YEAR(Table1[[#This Row],[Joining Date]])=YEAR(TODAY()),"Yes","No")</f>
        <v>No</v>
      </c>
      <c r="S233" t="str">
        <f ca="1">IF(Table1[[#This Row],[Experience]]&gt;5,"Yes","No")</f>
        <v>No</v>
      </c>
      <c r="T233" t="str">
        <f>TEXT(Table1[[#This Row],[Joining Date]],"mmmm")</f>
        <v>December</v>
      </c>
      <c r="U233" t="str">
        <f>TEXT(Table1[[#This Row],[Joining Date]],"yyyy")</f>
        <v>2024</v>
      </c>
      <c r="V233" s="5">
        <f ca="1">TODAY()-Table1[[#This Row],[Joining Date]]</f>
        <v>584</v>
      </c>
      <c r="W233" t="str">
        <f>LEFT(Table1[[#This Row],[Employee Name]],FIND(" ",Table1[[#This Row],[Employee Name]])-1)</f>
        <v>Arjun</v>
      </c>
      <c r="X233" t="str">
        <f>RIGHT(Table1[[#This Row],[Employee Name]],LEN(Table1[[#This Row],[Employee Name]])-FIND(" ",Table1[[#This Row],[Employee Name]]))</f>
        <v>Mehta</v>
      </c>
      <c r="Y233" t="str">
        <f>Table1[[#This Row],[Department]]&amp;"-"&amp;Table1[[#This Row],[Employee ID]]</f>
        <v>Support-E02851</v>
      </c>
      <c r="Z233" t="str">
        <f>LEFT(Table1[[#This Row],[Department]],3)</f>
        <v>Sup</v>
      </c>
      <c r="AA233" t="str">
        <f>_xlfn.XLOOKUP(Table1[[#This Row],[Manager ID]],MANAGERS!A:A,MANAGERS!B:B)</f>
        <v>Manager_5</v>
      </c>
      <c r="AB233" t="str" cm="1">
        <f t="array" ref="AB233">_xlfn.XLOOKUP(Table1[[#This Row],[Manager ID]],Table2[[#All],[Manager ID]],Table2[[#All],[Department Head]])</f>
        <v>Sales</v>
      </c>
      <c r="AC233" s="2">
        <f>_xlfn.XLOOKUP(Table1[[#This Row],[City]],L:L,O:O)</f>
        <v>0.241864189087755</v>
      </c>
      <c r="AD233" t="str" cm="1">
        <f t="array" ref="AD233">_xlfn.IFS(Table1[[#This Row],[Performance Score]]&gt;=90,"Excellent",Table1[[#This Row],[Performance Score]]&gt;=75,"Good",Table1[[#This Row],[Performance Score]]&gt;=60,"Average",Table1[[#This Row],[Performance Score]]&lt;=60,"Need Improvement")</f>
        <v>Average</v>
      </c>
      <c r="AE233" t="str">
        <f>IF(AND(Table1[[#This Row],[Attendance %]]&gt;=80,(Table1[[#This Row],[Performance Score]]&gt;=80)),"Eligible","Not Eligible")</f>
        <v>Not Eligible</v>
      </c>
      <c r="AF233" t="str">
        <f>IF(Table1[[#This Row],[Performance Score]]&gt;=80,"High Performer","Low Performer")</f>
        <v>Low Performer</v>
      </c>
      <c r="AG233" t="str" cm="1">
        <f t="array" aca="1" ref="AG233" ca="1">_xlfn.IFS(Table1[[#This Row],[Experience]]&lt;=3,"Junior",Table1[[#This Row],[Experience]]&lt;=7,"Mid Level",Table1[[#This Row],[Experience]]&gt;=7,"Senior")</f>
        <v>Junior</v>
      </c>
      <c r="AH233" t="str">
        <f>IF(Table1[[#This Row],[Attendance %]]&gt;75,"OK","Below 75")</f>
        <v>OK</v>
      </c>
      <c r="AI233" t="b">
        <f>ISBLANK(Table1[[#This Row],[Employee ID]])</f>
        <v>0</v>
      </c>
      <c r="AJ233" t="b">
        <f>ISNUMBER(Table1[[#This Row],[Total Salary  ]])</f>
        <v>1</v>
      </c>
      <c r="AK233" t="str">
        <f>IFERROR(_xlfn.XLOOKUP(Table1[[#This Row],[Manager ID]],MANAGERS!A:A,MANAGERS!B:B),"Not Found")</f>
        <v>Manager_5</v>
      </c>
    </row>
    <row r="234" spans="1:37" x14ac:dyDescent="0.2">
      <c r="A234" t="s">
        <v>4891</v>
      </c>
      <c r="B234" t="s">
        <v>62</v>
      </c>
      <c r="C234" t="s">
        <v>21</v>
      </c>
      <c r="D234" t="s">
        <v>33</v>
      </c>
      <c r="E234" t="s">
        <v>65</v>
      </c>
      <c r="F234" s="1">
        <v>44286</v>
      </c>
      <c r="G234" s="1">
        <v>35891</v>
      </c>
      <c r="H234">
        <v>112938</v>
      </c>
      <c r="I234">
        <v>22614</v>
      </c>
      <c r="J234">
        <v>93</v>
      </c>
      <c r="K234">
        <v>53</v>
      </c>
      <c r="L234" t="s">
        <v>37</v>
      </c>
      <c r="M234">
        <v>120</v>
      </c>
      <c r="N234">
        <f>Table1[[#This Row],[Basic Salary]]+Table1[[#This Row],[Bonus]]</f>
        <v>135552</v>
      </c>
      <c r="O234" s="2">
        <f>Table1[[#This Row],[Bonus]]/Table1[[#This Row],[Basic Salary]]</f>
        <v>0.20023375657440365</v>
      </c>
      <c r="P234">
        <f ca="1">DATEDIF(Table1[[#This Row],[Date of Birth]],TODAY(),"Y")</f>
        <v>28</v>
      </c>
      <c r="Q234">
        <f ca="1">DATEDIF(Table1[[#This Row],[Joining Date]],TODAY(),"Y")</f>
        <v>5</v>
      </c>
      <c r="R234" t="str">
        <f ca="1">IF(YEAR(Table1[[#This Row],[Joining Date]])=YEAR(TODAY()),"Yes","No")</f>
        <v>No</v>
      </c>
      <c r="S234" t="str">
        <f ca="1">IF(Table1[[#This Row],[Experience]]&gt;5,"Yes","No")</f>
        <v>No</v>
      </c>
      <c r="T234" t="str">
        <f>TEXT(Table1[[#This Row],[Joining Date]],"mmmm")</f>
        <v>March</v>
      </c>
      <c r="U234" t="str">
        <f>TEXT(Table1[[#This Row],[Joining Date]],"yyyy")</f>
        <v>2021</v>
      </c>
      <c r="V234" s="5">
        <f ca="1">TODAY()-Table1[[#This Row],[Joining Date]]</f>
        <v>1953</v>
      </c>
      <c r="W234" t="str">
        <f>LEFT(Table1[[#This Row],[Employee Name]],FIND(" ",Table1[[#This Row],[Employee Name]])-1)</f>
        <v>Kavya</v>
      </c>
      <c r="X234" t="str">
        <f>RIGHT(Table1[[#This Row],[Employee Name]],LEN(Table1[[#This Row],[Employee Name]])-FIND(" ",Table1[[#This Row],[Employee Name]]))</f>
        <v>Nair</v>
      </c>
      <c r="Y234" t="str">
        <f>Table1[[#This Row],[Department]]&amp;"-"&amp;Table1[[#This Row],[Employee ID]]</f>
        <v>Marketing-E04835</v>
      </c>
      <c r="Z234" t="str">
        <f>LEFT(Table1[[#This Row],[Department]],3)</f>
        <v>Mar</v>
      </c>
      <c r="AA234" t="str">
        <f>_xlfn.XLOOKUP(Table1[[#This Row],[Manager ID]],MANAGERS!A:A,MANAGERS!B:B)</f>
        <v>Manager_20</v>
      </c>
      <c r="AB234" t="str" cm="1">
        <f t="array" ref="AB234">_xlfn.XLOOKUP(Table1[[#This Row],[Manager ID]],Table2[[#All],[Manager ID]],Table2[[#All],[Department Head]])</f>
        <v>Operations</v>
      </c>
      <c r="AC234" s="2">
        <f>_xlfn.XLOOKUP(Table1[[#This Row],[City]],L:L,O:O)</f>
        <v>0.24036902712549932</v>
      </c>
      <c r="AD234" t="str" cm="1">
        <f t="array" ref="AD234">_xlfn.IFS(Table1[[#This Row],[Performance Score]]&gt;=90,"Excellent",Table1[[#This Row],[Performance Score]]&gt;=75,"Good",Table1[[#This Row],[Performance Score]]&gt;=60,"Average",Table1[[#This Row],[Performance Score]]&lt;=60,"Need Improvement")</f>
        <v>Need Improvement</v>
      </c>
      <c r="AE234" t="str">
        <f>IF(AND(Table1[[#This Row],[Attendance %]]&gt;=80,(Table1[[#This Row],[Performance Score]]&gt;=80)),"Eligible","Not Eligible")</f>
        <v>Not Eligible</v>
      </c>
      <c r="AF234" t="str">
        <f>IF(Table1[[#This Row],[Performance Score]]&gt;=80,"High Performer","Low Performer")</f>
        <v>Low Performer</v>
      </c>
      <c r="AG234" t="str" cm="1">
        <f t="array" aca="1" ref="AG234" ca="1">_xlfn.IFS(Table1[[#This Row],[Experience]]&lt;=3,"Junior",Table1[[#This Row],[Experience]]&lt;=7,"Mid Level",Table1[[#This Row],[Experience]]&gt;=7,"Senior")</f>
        <v>Mid Level</v>
      </c>
      <c r="AH234" t="str">
        <f>IF(Table1[[#This Row],[Attendance %]]&gt;75,"OK","Below 75")</f>
        <v>OK</v>
      </c>
      <c r="AI234" t="b">
        <f>ISBLANK(Table1[[#This Row],[Employee ID]])</f>
        <v>0</v>
      </c>
      <c r="AJ234" t="b">
        <f>ISNUMBER(Table1[[#This Row],[Total Salary  ]])</f>
        <v>1</v>
      </c>
      <c r="AK234" t="str">
        <f>IFERROR(_xlfn.XLOOKUP(Table1[[#This Row],[Manager ID]],MANAGERS!A:A,MANAGERS!B:B),"Not Found")</f>
        <v>Manager_20</v>
      </c>
    </row>
    <row r="235" spans="1:37" x14ac:dyDescent="0.2">
      <c r="A235" t="s">
        <v>2561</v>
      </c>
      <c r="B235" t="s">
        <v>87</v>
      </c>
      <c r="C235" t="s">
        <v>21</v>
      </c>
      <c r="D235" t="s">
        <v>43</v>
      </c>
      <c r="E235" t="s">
        <v>51</v>
      </c>
      <c r="F235" s="1">
        <v>42174</v>
      </c>
      <c r="G235" s="1">
        <v>33822</v>
      </c>
      <c r="H235">
        <v>115205</v>
      </c>
      <c r="I235">
        <v>20322</v>
      </c>
      <c r="J235">
        <v>71</v>
      </c>
      <c r="K235">
        <v>52</v>
      </c>
      <c r="L235" t="s">
        <v>23</v>
      </c>
      <c r="M235">
        <v>114</v>
      </c>
      <c r="N235">
        <f>Table1[[#This Row],[Basic Salary]]+Table1[[#This Row],[Bonus]]</f>
        <v>135527</v>
      </c>
      <c r="O235" s="2">
        <f>Table1[[#This Row],[Bonus]]/Table1[[#This Row],[Basic Salary]]</f>
        <v>0.17639859381103251</v>
      </c>
      <c r="P235">
        <f ca="1">DATEDIF(Table1[[#This Row],[Date of Birth]],TODAY(),"Y")</f>
        <v>33</v>
      </c>
      <c r="Q235">
        <f ca="1">DATEDIF(Table1[[#This Row],[Joining Date]],TODAY(),"Y")</f>
        <v>11</v>
      </c>
      <c r="R235" t="str">
        <f ca="1">IF(YEAR(Table1[[#This Row],[Joining Date]])=YEAR(TODAY()),"Yes","No")</f>
        <v>No</v>
      </c>
      <c r="S235" t="str">
        <f ca="1">IF(Table1[[#This Row],[Experience]]&gt;5,"Yes","No")</f>
        <v>Yes</v>
      </c>
      <c r="T235" t="str">
        <f>TEXT(Table1[[#This Row],[Joining Date]],"mmmm")</f>
        <v>June</v>
      </c>
      <c r="U235" t="str">
        <f>TEXT(Table1[[#This Row],[Joining Date]],"yyyy")</f>
        <v>2015</v>
      </c>
      <c r="V235" s="5">
        <f ca="1">TODAY()-Table1[[#This Row],[Joining Date]]</f>
        <v>4065</v>
      </c>
      <c r="W235" t="str">
        <f>LEFT(Table1[[#This Row],[Employee Name]],FIND(" ",Table1[[#This Row],[Employee Name]])-1)</f>
        <v>Arjun</v>
      </c>
      <c r="X235" t="str">
        <f>RIGHT(Table1[[#This Row],[Employee Name]],LEN(Table1[[#This Row],[Employee Name]])-FIND(" ",Table1[[#This Row],[Employee Name]]))</f>
        <v>Mehta</v>
      </c>
      <c r="Y235" t="str">
        <f>Table1[[#This Row],[Department]]&amp;"-"&amp;Table1[[#This Row],[Employee ID]]</f>
        <v>Operations-E02505</v>
      </c>
      <c r="Z235" t="str">
        <f>LEFT(Table1[[#This Row],[Department]],3)</f>
        <v>Ope</v>
      </c>
      <c r="AA235" t="str">
        <f>_xlfn.XLOOKUP(Table1[[#This Row],[Manager ID]],MANAGERS!A:A,MANAGERS!B:B)</f>
        <v>Manager_14</v>
      </c>
      <c r="AB235" t="str" cm="1">
        <f t="array" ref="AB235">_xlfn.XLOOKUP(Table1[[#This Row],[Manager ID]],Table2[[#All],[Manager ID]],Table2[[#All],[Department Head]])</f>
        <v>Marketing</v>
      </c>
      <c r="AC235" s="2">
        <f>_xlfn.XLOOKUP(Table1[[#This Row],[City]],L:L,O:O)</f>
        <v>0.23486488519629886</v>
      </c>
      <c r="AD235" t="str" cm="1">
        <f t="array" ref="AD235">_xlfn.IFS(Table1[[#This Row],[Performance Score]]&gt;=90,"Excellent",Table1[[#This Row],[Performance Score]]&gt;=75,"Good",Table1[[#This Row],[Performance Score]]&gt;=60,"Average",Table1[[#This Row],[Performance Score]]&lt;=60,"Need Improvement")</f>
        <v>Need Improvement</v>
      </c>
      <c r="AE235" t="str">
        <f>IF(AND(Table1[[#This Row],[Attendance %]]&gt;=80,(Table1[[#This Row],[Performance Score]]&gt;=80)),"Eligible","Not Eligible")</f>
        <v>Not Eligible</v>
      </c>
      <c r="AF235" t="str">
        <f>IF(Table1[[#This Row],[Performance Score]]&gt;=80,"High Performer","Low Performer")</f>
        <v>Low Performer</v>
      </c>
      <c r="AG235" t="str" cm="1">
        <f t="array" aca="1" ref="AG235" ca="1">_xlfn.IFS(Table1[[#This Row],[Experience]]&lt;=3,"Junior",Table1[[#This Row],[Experience]]&lt;=7,"Mid Level",Table1[[#This Row],[Experience]]&gt;=7,"Senior")</f>
        <v>Senior</v>
      </c>
      <c r="AH235" t="str">
        <f>IF(Table1[[#This Row],[Attendance %]]&gt;75,"OK","Below 75")</f>
        <v>Below 75</v>
      </c>
      <c r="AI235" t="b">
        <f>ISBLANK(Table1[[#This Row],[Employee ID]])</f>
        <v>0</v>
      </c>
      <c r="AJ235" t="b">
        <f>ISNUMBER(Table1[[#This Row],[Total Salary  ]])</f>
        <v>1</v>
      </c>
      <c r="AK235" t="str">
        <f>IFERROR(_xlfn.XLOOKUP(Table1[[#This Row],[Manager ID]],MANAGERS!A:A,MANAGERS!B:B),"Not Found")</f>
        <v>Manager_14</v>
      </c>
    </row>
    <row r="236" spans="1:37" x14ac:dyDescent="0.2">
      <c r="A236" t="s">
        <v>2462</v>
      </c>
      <c r="B236" t="s">
        <v>14</v>
      </c>
      <c r="C236" t="s">
        <v>21</v>
      </c>
      <c r="D236" t="s">
        <v>25</v>
      </c>
      <c r="E236" t="s">
        <v>30</v>
      </c>
      <c r="F236" s="1">
        <v>44805</v>
      </c>
      <c r="G236" s="1">
        <v>40940</v>
      </c>
      <c r="H236">
        <v>105850</v>
      </c>
      <c r="I236">
        <v>29617</v>
      </c>
      <c r="J236">
        <v>63</v>
      </c>
      <c r="K236">
        <v>86</v>
      </c>
      <c r="L236" t="s">
        <v>23</v>
      </c>
      <c r="M236">
        <v>109</v>
      </c>
      <c r="N236">
        <f>Table1[[#This Row],[Basic Salary]]+Table1[[#This Row],[Bonus]]</f>
        <v>135467</v>
      </c>
      <c r="O236" s="2">
        <f>Table1[[#This Row],[Bonus]]/Table1[[#This Row],[Basic Salary]]</f>
        <v>0.2798016060462919</v>
      </c>
      <c r="P236">
        <f ca="1">DATEDIF(Table1[[#This Row],[Date of Birth]],TODAY(),"Y")</f>
        <v>14</v>
      </c>
      <c r="Q236">
        <f ca="1">DATEDIF(Table1[[#This Row],[Joining Date]],TODAY(),"Y")</f>
        <v>3</v>
      </c>
      <c r="R236" t="str">
        <f ca="1">IF(YEAR(Table1[[#This Row],[Joining Date]])=YEAR(TODAY()),"Yes","No")</f>
        <v>No</v>
      </c>
      <c r="S236" t="str">
        <f ca="1">IF(Table1[[#This Row],[Experience]]&gt;5,"Yes","No")</f>
        <v>No</v>
      </c>
      <c r="T236" t="str">
        <f>TEXT(Table1[[#This Row],[Joining Date]],"mmmm")</f>
        <v>September</v>
      </c>
      <c r="U236" t="str">
        <f>TEXT(Table1[[#This Row],[Joining Date]],"yyyy")</f>
        <v>2022</v>
      </c>
      <c r="V236" s="5">
        <f ca="1">TODAY()-Table1[[#This Row],[Joining Date]]</f>
        <v>1434</v>
      </c>
      <c r="W236" t="str">
        <f>LEFT(Table1[[#This Row],[Employee Name]],FIND(" ",Table1[[#This Row],[Employee Name]])-1)</f>
        <v>Nisha</v>
      </c>
      <c r="X236" t="str">
        <f>RIGHT(Table1[[#This Row],[Employee Name]],LEN(Table1[[#This Row],[Employee Name]])-FIND(" ",Table1[[#This Row],[Employee Name]]))</f>
        <v>Kapoor</v>
      </c>
      <c r="Y236" t="str">
        <f>Table1[[#This Row],[Department]]&amp;"-"&amp;Table1[[#This Row],[Employee ID]]</f>
        <v>Finance-E02406</v>
      </c>
      <c r="Z236" t="str">
        <f>LEFT(Table1[[#This Row],[Department]],3)</f>
        <v>Fin</v>
      </c>
      <c r="AA236" t="str">
        <f>_xlfn.XLOOKUP(Table1[[#This Row],[Manager ID]],MANAGERS!A:A,MANAGERS!B:B)</f>
        <v>Manager_9</v>
      </c>
      <c r="AB236" t="str" cm="1">
        <f t="array" ref="AB236">_xlfn.XLOOKUP(Table1[[#This Row],[Manager ID]],Table2[[#All],[Manager ID]],Table2[[#All],[Department Head]])</f>
        <v>Sales</v>
      </c>
      <c r="AC236" s="2">
        <f>_xlfn.XLOOKUP(Table1[[#This Row],[City]],L:L,O:O)</f>
        <v>0.23486488519629886</v>
      </c>
      <c r="AD236" t="str" cm="1">
        <f t="array" ref="AD236">_xlfn.IFS(Table1[[#This Row],[Performance Score]]&gt;=90,"Excellent",Table1[[#This Row],[Performance Score]]&gt;=75,"Good",Table1[[#This Row],[Performance Score]]&gt;=60,"Average",Table1[[#This Row],[Performance Score]]&lt;=60,"Need Improvement")</f>
        <v>Good</v>
      </c>
      <c r="AE236" t="str">
        <f>IF(AND(Table1[[#This Row],[Attendance %]]&gt;=80,(Table1[[#This Row],[Performance Score]]&gt;=80)),"Eligible","Not Eligible")</f>
        <v>Not Eligible</v>
      </c>
      <c r="AF236" t="str">
        <f>IF(Table1[[#This Row],[Performance Score]]&gt;=80,"High Performer","Low Performer")</f>
        <v>High Performer</v>
      </c>
      <c r="AG236" t="str" cm="1">
        <f t="array" aca="1" ref="AG236" ca="1">_xlfn.IFS(Table1[[#This Row],[Experience]]&lt;=3,"Junior",Table1[[#This Row],[Experience]]&lt;=7,"Mid Level",Table1[[#This Row],[Experience]]&gt;=7,"Senior")</f>
        <v>Junior</v>
      </c>
      <c r="AH236" t="str">
        <f>IF(Table1[[#This Row],[Attendance %]]&gt;75,"OK","Below 75")</f>
        <v>Below 75</v>
      </c>
      <c r="AI236" t="b">
        <f>ISBLANK(Table1[[#This Row],[Employee ID]])</f>
        <v>0</v>
      </c>
      <c r="AJ236" t="b">
        <f>ISNUMBER(Table1[[#This Row],[Total Salary  ]])</f>
        <v>1</v>
      </c>
      <c r="AK236" t="str">
        <f>IFERROR(_xlfn.XLOOKUP(Table1[[#This Row],[Manager ID]],MANAGERS!A:A,MANAGERS!B:B),"Not Found")</f>
        <v>Manager_9</v>
      </c>
    </row>
    <row r="237" spans="1:37" x14ac:dyDescent="0.2">
      <c r="A237" t="s">
        <v>3033</v>
      </c>
      <c r="B237" t="s">
        <v>29</v>
      </c>
      <c r="C237" t="s">
        <v>21</v>
      </c>
      <c r="D237" t="s">
        <v>46</v>
      </c>
      <c r="E237" t="s">
        <v>22</v>
      </c>
      <c r="F237" s="1">
        <v>45259</v>
      </c>
      <c r="G237" s="1">
        <v>39939</v>
      </c>
      <c r="H237">
        <v>112987</v>
      </c>
      <c r="I237">
        <v>22469</v>
      </c>
      <c r="J237">
        <v>98</v>
      </c>
      <c r="K237">
        <v>60</v>
      </c>
      <c r="L237" t="s">
        <v>53</v>
      </c>
      <c r="M237">
        <v>106</v>
      </c>
      <c r="N237">
        <f>Table1[[#This Row],[Basic Salary]]+Table1[[#This Row],[Bonus]]</f>
        <v>135456</v>
      </c>
      <c r="O237" s="2">
        <f>Table1[[#This Row],[Bonus]]/Table1[[#This Row],[Basic Salary]]</f>
        <v>0.19886358607627427</v>
      </c>
      <c r="P237">
        <f ca="1">DATEDIF(Table1[[#This Row],[Date of Birth]],TODAY(),"Y")</f>
        <v>17</v>
      </c>
      <c r="Q237">
        <f ca="1">DATEDIF(Table1[[#This Row],[Joining Date]],TODAY(),"Y")</f>
        <v>2</v>
      </c>
      <c r="R237" t="str">
        <f ca="1">IF(YEAR(Table1[[#This Row],[Joining Date]])=YEAR(TODAY()),"Yes","No")</f>
        <v>No</v>
      </c>
      <c r="S237" t="str">
        <f ca="1">IF(Table1[[#This Row],[Experience]]&gt;5,"Yes","No")</f>
        <v>No</v>
      </c>
      <c r="T237" t="str">
        <f>TEXT(Table1[[#This Row],[Joining Date]],"mmmm")</f>
        <v>November</v>
      </c>
      <c r="U237" t="str">
        <f>TEXT(Table1[[#This Row],[Joining Date]],"yyyy")</f>
        <v>2023</v>
      </c>
      <c r="V237" s="5">
        <f ca="1">TODAY()-Table1[[#This Row],[Joining Date]]</f>
        <v>980</v>
      </c>
      <c r="W237" t="str">
        <f>LEFT(Table1[[#This Row],[Employee Name]],FIND(" ",Table1[[#This Row],[Employee Name]])-1)</f>
        <v>Vikram</v>
      </c>
      <c r="X237" t="str">
        <f>RIGHT(Table1[[#This Row],[Employee Name]],LEN(Table1[[#This Row],[Employee Name]])-FIND(" ",Table1[[#This Row],[Employee Name]]))</f>
        <v>Singh</v>
      </c>
      <c r="Y237" t="str">
        <f>Table1[[#This Row],[Department]]&amp;"-"&amp;Table1[[#This Row],[Employee ID]]</f>
        <v>Support-E02977</v>
      </c>
      <c r="Z237" t="str">
        <f>LEFT(Table1[[#This Row],[Department]],3)</f>
        <v>Sup</v>
      </c>
      <c r="AA237" t="str">
        <f>_xlfn.XLOOKUP(Table1[[#This Row],[Manager ID]],MANAGERS!A:A,MANAGERS!B:B)</f>
        <v>Manager_6</v>
      </c>
      <c r="AB237" t="str" cm="1">
        <f t="array" ref="AB237">_xlfn.XLOOKUP(Table1[[#This Row],[Manager ID]],Table2[[#All],[Manager ID]],Table2[[#All],[Department Head]])</f>
        <v>HR</v>
      </c>
      <c r="AC237" s="2">
        <f>_xlfn.XLOOKUP(Table1[[#This Row],[City]],L:L,O:O)</f>
        <v>0.23685887225230964</v>
      </c>
      <c r="AD237" t="str" cm="1">
        <f t="array" ref="AD237">_xlfn.IFS(Table1[[#This Row],[Performance Score]]&gt;=90,"Excellent",Table1[[#This Row],[Performance Score]]&gt;=75,"Good",Table1[[#This Row],[Performance Score]]&gt;=60,"Average",Table1[[#This Row],[Performance Score]]&lt;=60,"Need Improvement")</f>
        <v>Average</v>
      </c>
      <c r="AE237" t="str">
        <f>IF(AND(Table1[[#This Row],[Attendance %]]&gt;=80,(Table1[[#This Row],[Performance Score]]&gt;=80)),"Eligible","Not Eligible")</f>
        <v>Not Eligible</v>
      </c>
      <c r="AF237" t="str">
        <f>IF(Table1[[#This Row],[Performance Score]]&gt;=80,"High Performer","Low Performer")</f>
        <v>Low Performer</v>
      </c>
      <c r="AG237" t="str" cm="1">
        <f t="array" aca="1" ref="AG237" ca="1">_xlfn.IFS(Table1[[#This Row],[Experience]]&lt;=3,"Junior",Table1[[#This Row],[Experience]]&lt;=7,"Mid Level",Table1[[#This Row],[Experience]]&gt;=7,"Senior")</f>
        <v>Junior</v>
      </c>
      <c r="AH237" t="str">
        <f>IF(Table1[[#This Row],[Attendance %]]&gt;75,"OK","Below 75")</f>
        <v>OK</v>
      </c>
      <c r="AI237" t="b">
        <f>ISBLANK(Table1[[#This Row],[Employee ID]])</f>
        <v>0</v>
      </c>
      <c r="AJ237" t="b">
        <f>ISNUMBER(Table1[[#This Row],[Total Salary  ]])</f>
        <v>1</v>
      </c>
      <c r="AK237" t="str">
        <f>IFERROR(_xlfn.XLOOKUP(Table1[[#This Row],[Manager ID]],MANAGERS!A:A,MANAGERS!B:B),"Not Found")</f>
        <v>Manager_6</v>
      </c>
    </row>
    <row r="238" spans="1:37" x14ac:dyDescent="0.2">
      <c r="A238" t="s">
        <v>3466</v>
      </c>
      <c r="B238" t="s">
        <v>57</v>
      </c>
      <c r="C238" t="s">
        <v>15</v>
      </c>
      <c r="D238" t="s">
        <v>33</v>
      </c>
      <c r="E238" t="s">
        <v>26</v>
      </c>
      <c r="F238" s="1">
        <v>43356</v>
      </c>
      <c r="G238" s="1">
        <v>36047</v>
      </c>
      <c r="H238">
        <v>112293</v>
      </c>
      <c r="I238">
        <v>23093</v>
      </c>
      <c r="J238">
        <v>64</v>
      </c>
      <c r="K238">
        <v>64</v>
      </c>
      <c r="L238" t="s">
        <v>27</v>
      </c>
      <c r="M238">
        <v>117</v>
      </c>
      <c r="N238">
        <f>Table1[[#This Row],[Basic Salary]]+Table1[[#This Row],[Bonus]]</f>
        <v>135386</v>
      </c>
      <c r="O238" s="2">
        <f>Table1[[#This Row],[Bonus]]/Table1[[#This Row],[Basic Salary]]</f>
        <v>0.20564950620252376</v>
      </c>
      <c r="P238">
        <f ca="1">DATEDIF(Table1[[#This Row],[Date of Birth]],TODAY(),"Y")</f>
        <v>27</v>
      </c>
      <c r="Q238">
        <f ca="1">DATEDIF(Table1[[#This Row],[Joining Date]],TODAY(),"Y")</f>
        <v>7</v>
      </c>
      <c r="R238" t="str">
        <f ca="1">IF(YEAR(Table1[[#This Row],[Joining Date]])=YEAR(TODAY()),"Yes","No")</f>
        <v>No</v>
      </c>
      <c r="S238" t="str">
        <f ca="1">IF(Table1[[#This Row],[Experience]]&gt;5,"Yes","No")</f>
        <v>Yes</v>
      </c>
      <c r="T238" t="str">
        <f>TEXT(Table1[[#This Row],[Joining Date]],"mmmm")</f>
        <v>September</v>
      </c>
      <c r="U238" t="str">
        <f>TEXT(Table1[[#This Row],[Joining Date]],"yyyy")</f>
        <v>2018</v>
      </c>
      <c r="V238" s="5">
        <f ca="1">TODAY()-Table1[[#This Row],[Joining Date]]</f>
        <v>2883</v>
      </c>
      <c r="W238" t="str">
        <f>LEFT(Table1[[#This Row],[Employee Name]],FIND(" ",Table1[[#This Row],[Employee Name]])-1)</f>
        <v>Swathi</v>
      </c>
      <c r="X238" t="str">
        <f>RIGHT(Table1[[#This Row],[Employee Name]],LEN(Table1[[#This Row],[Employee Name]])-FIND(" ",Table1[[#This Row],[Employee Name]]))</f>
        <v>Ramesh</v>
      </c>
      <c r="Y238" t="str">
        <f>Table1[[#This Row],[Department]]&amp;"-"&amp;Table1[[#This Row],[Employee ID]]</f>
        <v>Marketing-E03410</v>
      </c>
      <c r="Z238" t="str">
        <f>LEFT(Table1[[#This Row],[Department]],3)</f>
        <v>Mar</v>
      </c>
      <c r="AA238" t="str">
        <f>_xlfn.XLOOKUP(Table1[[#This Row],[Manager ID]],MANAGERS!A:A,MANAGERS!B:B)</f>
        <v>Manager_17</v>
      </c>
      <c r="AB238" t="str" cm="1">
        <f t="array" ref="AB238">_xlfn.XLOOKUP(Table1[[#This Row],[Manager ID]],Table2[[#All],[Manager ID]],Table2[[#All],[Department Head]])</f>
        <v>Finance</v>
      </c>
      <c r="AC238" s="2">
        <f>_xlfn.XLOOKUP(Table1[[#This Row],[City]],L:L,O:O)</f>
        <v>0.23674293405114402</v>
      </c>
      <c r="AD238" t="str" cm="1">
        <f t="array" ref="AD238">_xlfn.IFS(Table1[[#This Row],[Performance Score]]&gt;=90,"Excellent",Table1[[#This Row],[Performance Score]]&gt;=75,"Good",Table1[[#This Row],[Performance Score]]&gt;=60,"Average",Table1[[#This Row],[Performance Score]]&lt;=60,"Need Improvement")</f>
        <v>Average</v>
      </c>
      <c r="AE238" t="str">
        <f>IF(AND(Table1[[#This Row],[Attendance %]]&gt;=80,(Table1[[#This Row],[Performance Score]]&gt;=80)),"Eligible","Not Eligible")</f>
        <v>Not Eligible</v>
      </c>
      <c r="AF238" t="str">
        <f>IF(Table1[[#This Row],[Performance Score]]&gt;=80,"High Performer","Low Performer")</f>
        <v>Low Performer</v>
      </c>
      <c r="AG238" t="str" cm="1">
        <f t="array" aca="1" ref="AG238" ca="1">_xlfn.IFS(Table1[[#This Row],[Experience]]&lt;=3,"Junior",Table1[[#This Row],[Experience]]&lt;=7,"Mid Level",Table1[[#This Row],[Experience]]&gt;=7,"Senior")</f>
        <v>Mid Level</v>
      </c>
      <c r="AH238" t="str">
        <f>IF(Table1[[#This Row],[Attendance %]]&gt;75,"OK","Below 75")</f>
        <v>Below 75</v>
      </c>
      <c r="AI238" t="b">
        <f>ISBLANK(Table1[[#This Row],[Employee ID]])</f>
        <v>0</v>
      </c>
      <c r="AJ238" t="b">
        <f>ISNUMBER(Table1[[#This Row],[Total Salary  ]])</f>
        <v>1</v>
      </c>
      <c r="AK238" t="str">
        <f>IFERROR(_xlfn.XLOOKUP(Table1[[#This Row],[Manager ID]],MANAGERS!A:A,MANAGERS!B:B),"Not Found")</f>
        <v>Manager_17</v>
      </c>
    </row>
    <row r="239" spans="1:37" x14ac:dyDescent="0.2">
      <c r="A239" t="s">
        <v>2939</v>
      </c>
      <c r="B239" t="s">
        <v>62</v>
      </c>
      <c r="C239" t="s">
        <v>21</v>
      </c>
      <c r="D239" t="s">
        <v>25</v>
      </c>
      <c r="E239" t="s">
        <v>17</v>
      </c>
      <c r="F239" s="1">
        <v>43560</v>
      </c>
      <c r="G239" s="1">
        <v>40397</v>
      </c>
      <c r="H239">
        <v>118407</v>
      </c>
      <c r="I239">
        <v>16944</v>
      </c>
      <c r="J239">
        <v>72</v>
      </c>
      <c r="K239">
        <v>89</v>
      </c>
      <c r="L239" t="s">
        <v>27</v>
      </c>
      <c r="M239">
        <v>120</v>
      </c>
      <c r="N239">
        <f>Table1[[#This Row],[Basic Salary]]+Table1[[#This Row],[Bonus]]</f>
        <v>135351</v>
      </c>
      <c r="O239" s="2">
        <f>Table1[[#This Row],[Bonus]]/Table1[[#This Row],[Basic Salary]]</f>
        <v>0.14309964782487522</v>
      </c>
      <c r="P239">
        <f ca="1">DATEDIF(Table1[[#This Row],[Date of Birth]],TODAY(),"Y")</f>
        <v>15</v>
      </c>
      <c r="Q239">
        <f ca="1">DATEDIF(Table1[[#This Row],[Joining Date]],TODAY(),"Y")</f>
        <v>7</v>
      </c>
      <c r="R239" t="str">
        <f ca="1">IF(YEAR(Table1[[#This Row],[Joining Date]])=YEAR(TODAY()),"Yes","No")</f>
        <v>No</v>
      </c>
      <c r="S239" t="str">
        <f ca="1">IF(Table1[[#This Row],[Experience]]&gt;5,"Yes","No")</f>
        <v>Yes</v>
      </c>
      <c r="T239" t="str">
        <f>TEXT(Table1[[#This Row],[Joining Date]],"mmmm")</f>
        <v>April</v>
      </c>
      <c r="U239" t="str">
        <f>TEXT(Table1[[#This Row],[Joining Date]],"yyyy")</f>
        <v>2019</v>
      </c>
      <c r="V239" s="5">
        <f ca="1">TODAY()-Table1[[#This Row],[Joining Date]]</f>
        <v>2679</v>
      </c>
      <c r="W239" t="str">
        <f>LEFT(Table1[[#This Row],[Employee Name]],FIND(" ",Table1[[#This Row],[Employee Name]])-1)</f>
        <v>Kavya</v>
      </c>
      <c r="X239" t="str">
        <f>RIGHT(Table1[[#This Row],[Employee Name]],LEN(Table1[[#This Row],[Employee Name]])-FIND(" ",Table1[[#This Row],[Employee Name]]))</f>
        <v>Nair</v>
      </c>
      <c r="Y239" t="str">
        <f>Table1[[#This Row],[Department]]&amp;"-"&amp;Table1[[#This Row],[Employee ID]]</f>
        <v>Finance-E02883</v>
      </c>
      <c r="Z239" t="str">
        <f>LEFT(Table1[[#This Row],[Department]],3)</f>
        <v>Fin</v>
      </c>
      <c r="AA239" t="str">
        <f>_xlfn.XLOOKUP(Table1[[#This Row],[Manager ID]],MANAGERS!A:A,MANAGERS!B:B)</f>
        <v>Manager_20</v>
      </c>
      <c r="AB239" t="str" cm="1">
        <f t="array" ref="AB239">_xlfn.XLOOKUP(Table1[[#This Row],[Manager ID]],Table2[[#All],[Manager ID]],Table2[[#All],[Department Head]])</f>
        <v>Operations</v>
      </c>
      <c r="AC239" s="2">
        <f>_xlfn.XLOOKUP(Table1[[#This Row],[City]],L:L,O:O)</f>
        <v>0.23674293405114402</v>
      </c>
      <c r="AD239" t="str" cm="1">
        <f t="array" ref="AD239">_xlfn.IFS(Table1[[#This Row],[Performance Score]]&gt;=90,"Excellent",Table1[[#This Row],[Performance Score]]&gt;=75,"Good",Table1[[#This Row],[Performance Score]]&gt;=60,"Average",Table1[[#This Row],[Performance Score]]&lt;=60,"Need Improvement")</f>
        <v>Good</v>
      </c>
      <c r="AE239" t="str">
        <f>IF(AND(Table1[[#This Row],[Attendance %]]&gt;=80,(Table1[[#This Row],[Performance Score]]&gt;=80)),"Eligible","Not Eligible")</f>
        <v>Not Eligible</v>
      </c>
      <c r="AF239" t="str">
        <f>IF(Table1[[#This Row],[Performance Score]]&gt;=80,"High Performer","Low Performer")</f>
        <v>High Performer</v>
      </c>
      <c r="AG239" t="str" cm="1">
        <f t="array" aca="1" ref="AG239" ca="1">_xlfn.IFS(Table1[[#This Row],[Experience]]&lt;=3,"Junior",Table1[[#This Row],[Experience]]&lt;=7,"Mid Level",Table1[[#This Row],[Experience]]&gt;=7,"Senior")</f>
        <v>Mid Level</v>
      </c>
      <c r="AH239" t="str">
        <f>IF(Table1[[#This Row],[Attendance %]]&gt;75,"OK","Below 75")</f>
        <v>Below 75</v>
      </c>
      <c r="AI239" t="b">
        <f>ISBLANK(Table1[[#This Row],[Employee ID]])</f>
        <v>0</v>
      </c>
      <c r="AJ239" t="b">
        <f>ISNUMBER(Table1[[#This Row],[Total Salary  ]])</f>
        <v>1</v>
      </c>
      <c r="AK239" t="str">
        <f>IFERROR(_xlfn.XLOOKUP(Table1[[#This Row],[Manager ID]],MANAGERS!A:A,MANAGERS!B:B),"Not Found")</f>
        <v>Manager_20</v>
      </c>
    </row>
    <row r="240" spans="1:37" x14ac:dyDescent="0.2">
      <c r="A240" t="s">
        <v>829</v>
      </c>
      <c r="B240" t="s">
        <v>95</v>
      </c>
      <c r="C240" t="s">
        <v>21</v>
      </c>
      <c r="D240" t="s">
        <v>33</v>
      </c>
      <c r="E240" t="s">
        <v>51</v>
      </c>
      <c r="F240" s="1">
        <v>42744</v>
      </c>
      <c r="G240" s="1">
        <v>29525</v>
      </c>
      <c r="H240">
        <v>107292</v>
      </c>
      <c r="I240">
        <v>28046</v>
      </c>
      <c r="J240">
        <v>93</v>
      </c>
      <c r="K240">
        <v>95</v>
      </c>
      <c r="L240" t="s">
        <v>37</v>
      </c>
      <c r="M240">
        <v>119</v>
      </c>
      <c r="N240">
        <f>Table1[[#This Row],[Basic Salary]]+Table1[[#This Row],[Bonus]]</f>
        <v>135338</v>
      </c>
      <c r="O240" s="2">
        <f>Table1[[#This Row],[Bonus]]/Table1[[#This Row],[Basic Salary]]</f>
        <v>0.26139879953771017</v>
      </c>
      <c r="P240">
        <f ca="1">DATEDIF(Table1[[#This Row],[Date of Birth]],TODAY(),"Y")</f>
        <v>45</v>
      </c>
      <c r="Q240">
        <f ca="1">DATEDIF(Table1[[#This Row],[Joining Date]],TODAY(),"Y")</f>
        <v>9</v>
      </c>
      <c r="R240" t="str">
        <f ca="1">IF(YEAR(Table1[[#This Row],[Joining Date]])=YEAR(TODAY()),"Yes","No")</f>
        <v>No</v>
      </c>
      <c r="S240" t="str">
        <f ca="1">IF(Table1[[#This Row],[Experience]]&gt;5,"Yes","No")</f>
        <v>Yes</v>
      </c>
      <c r="T240" t="str">
        <f>TEXT(Table1[[#This Row],[Joining Date]],"mmmm")</f>
        <v>January</v>
      </c>
      <c r="U240" t="str">
        <f>TEXT(Table1[[#This Row],[Joining Date]],"yyyy")</f>
        <v>2017</v>
      </c>
      <c r="V240" s="5">
        <f ca="1">TODAY()-Table1[[#This Row],[Joining Date]]</f>
        <v>3495</v>
      </c>
      <c r="W240" t="str">
        <f>LEFT(Table1[[#This Row],[Employee Name]],FIND(" ",Table1[[#This Row],[Employee Name]])-1)</f>
        <v>Ajay</v>
      </c>
      <c r="X240" t="str">
        <f>RIGHT(Table1[[#This Row],[Employee Name]],LEN(Table1[[#This Row],[Employee Name]])-FIND(" ",Table1[[#This Row],[Employee Name]]))</f>
        <v>Singh</v>
      </c>
      <c r="Y240" t="str">
        <f>Table1[[#This Row],[Department]]&amp;"-"&amp;Table1[[#This Row],[Employee ID]]</f>
        <v>Marketing-E00773</v>
      </c>
      <c r="Z240" t="str">
        <f>LEFT(Table1[[#This Row],[Department]],3)</f>
        <v>Mar</v>
      </c>
      <c r="AA240" t="str">
        <f>_xlfn.XLOOKUP(Table1[[#This Row],[Manager ID]],MANAGERS!A:A,MANAGERS!B:B)</f>
        <v>Manager_19</v>
      </c>
      <c r="AB240" t="str" cm="1">
        <f t="array" ref="AB240">_xlfn.XLOOKUP(Table1[[#This Row],[Manager ID]],Table2[[#All],[Manager ID]],Table2[[#All],[Department Head]])</f>
        <v>Support</v>
      </c>
      <c r="AC240" s="2">
        <f>_xlfn.XLOOKUP(Table1[[#This Row],[City]],L:L,O:O)</f>
        <v>0.24036902712549932</v>
      </c>
      <c r="AD240" t="str" cm="1">
        <f t="array" ref="AD240">_xlfn.IFS(Table1[[#This Row],[Performance Score]]&gt;=90,"Excellent",Table1[[#This Row],[Performance Score]]&gt;=75,"Good",Table1[[#This Row],[Performance Score]]&gt;=60,"Average",Table1[[#This Row],[Performance Score]]&lt;=60,"Need Improvement")</f>
        <v>Excellent</v>
      </c>
      <c r="AE240" t="str">
        <f>IF(AND(Table1[[#This Row],[Attendance %]]&gt;=80,(Table1[[#This Row],[Performance Score]]&gt;=80)),"Eligible","Not Eligible")</f>
        <v>Eligible</v>
      </c>
      <c r="AF240" t="str">
        <f>IF(Table1[[#This Row],[Performance Score]]&gt;=80,"High Performer","Low Performer")</f>
        <v>High Performer</v>
      </c>
      <c r="AG240" t="str" cm="1">
        <f t="array" aca="1" ref="AG240" ca="1">_xlfn.IFS(Table1[[#This Row],[Experience]]&lt;=3,"Junior",Table1[[#This Row],[Experience]]&lt;=7,"Mid Level",Table1[[#This Row],[Experience]]&gt;=7,"Senior")</f>
        <v>Senior</v>
      </c>
      <c r="AH240" t="str">
        <f>IF(Table1[[#This Row],[Attendance %]]&gt;75,"OK","Below 75")</f>
        <v>OK</v>
      </c>
      <c r="AI240" t="b">
        <f>ISBLANK(Table1[[#This Row],[Employee ID]])</f>
        <v>0</v>
      </c>
      <c r="AJ240" t="b">
        <f>ISNUMBER(Table1[[#This Row],[Total Salary  ]])</f>
        <v>1</v>
      </c>
      <c r="AK240" t="str">
        <f>IFERROR(_xlfn.XLOOKUP(Table1[[#This Row],[Manager ID]],MANAGERS!A:A,MANAGERS!B:B),"Not Found")</f>
        <v>Manager_19</v>
      </c>
    </row>
    <row r="241" spans="1:37" x14ac:dyDescent="0.2">
      <c r="A241" t="s">
        <v>1969</v>
      </c>
      <c r="B241" t="s">
        <v>62</v>
      </c>
      <c r="C241" t="s">
        <v>15</v>
      </c>
      <c r="D241" t="s">
        <v>33</v>
      </c>
      <c r="E241" t="s">
        <v>26</v>
      </c>
      <c r="F241" s="1">
        <v>45279</v>
      </c>
      <c r="G241" s="1">
        <v>34577</v>
      </c>
      <c r="H241">
        <v>111146</v>
      </c>
      <c r="I241">
        <v>24175</v>
      </c>
      <c r="J241">
        <v>64</v>
      </c>
      <c r="K241">
        <v>80</v>
      </c>
      <c r="L241" t="s">
        <v>31</v>
      </c>
      <c r="M241">
        <v>108</v>
      </c>
      <c r="N241">
        <f>Table1[[#This Row],[Basic Salary]]+Table1[[#This Row],[Bonus]]</f>
        <v>135321</v>
      </c>
      <c r="O241" s="2">
        <f>Table1[[#This Row],[Bonus]]/Table1[[#This Row],[Basic Salary]]</f>
        <v>0.21750670289529087</v>
      </c>
      <c r="P241">
        <f ca="1">DATEDIF(Table1[[#This Row],[Date of Birth]],TODAY(),"Y")</f>
        <v>31</v>
      </c>
      <c r="Q241">
        <f ca="1">DATEDIF(Table1[[#This Row],[Joining Date]],TODAY(),"Y")</f>
        <v>2</v>
      </c>
      <c r="R241" t="str">
        <f ca="1">IF(YEAR(Table1[[#This Row],[Joining Date]])=YEAR(TODAY()),"Yes","No")</f>
        <v>No</v>
      </c>
      <c r="S241" t="str">
        <f ca="1">IF(Table1[[#This Row],[Experience]]&gt;5,"Yes","No")</f>
        <v>No</v>
      </c>
      <c r="T241" t="str">
        <f>TEXT(Table1[[#This Row],[Joining Date]],"mmmm")</f>
        <v>December</v>
      </c>
      <c r="U241" t="str">
        <f>TEXT(Table1[[#This Row],[Joining Date]],"yyyy")</f>
        <v>2023</v>
      </c>
      <c r="V241" s="5">
        <f ca="1">TODAY()-Table1[[#This Row],[Joining Date]]</f>
        <v>960</v>
      </c>
      <c r="W241" t="str">
        <f>LEFT(Table1[[#This Row],[Employee Name]],FIND(" ",Table1[[#This Row],[Employee Name]])-1)</f>
        <v>Kavya</v>
      </c>
      <c r="X241" t="str">
        <f>RIGHT(Table1[[#This Row],[Employee Name]],LEN(Table1[[#This Row],[Employee Name]])-FIND(" ",Table1[[#This Row],[Employee Name]]))</f>
        <v>Nair</v>
      </c>
      <c r="Y241" t="str">
        <f>Table1[[#This Row],[Department]]&amp;"-"&amp;Table1[[#This Row],[Employee ID]]</f>
        <v>Marketing-E01913</v>
      </c>
      <c r="Z241" t="str">
        <f>LEFT(Table1[[#This Row],[Department]],3)</f>
        <v>Mar</v>
      </c>
      <c r="AA241" t="str">
        <f>_xlfn.XLOOKUP(Table1[[#This Row],[Manager ID]],MANAGERS!A:A,MANAGERS!B:B)</f>
        <v>Manager_8</v>
      </c>
      <c r="AB241" t="str" cm="1">
        <f t="array" ref="AB241">_xlfn.XLOOKUP(Table1[[#This Row],[Manager ID]],Table2[[#All],[Manager ID]],Table2[[#All],[Department Head]])</f>
        <v>Sales</v>
      </c>
      <c r="AC241" s="2">
        <f>_xlfn.XLOOKUP(Table1[[#This Row],[City]],L:L,O:O)</f>
        <v>0.241864189087755</v>
      </c>
      <c r="AD241" t="str" cm="1">
        <f t="array" ref="AD241">_xlfn.IFS(Table1[[#This Row],[Performance Score]]&gt;=90,"Excellent",Table1[[#This Row],[Performance Score]]&gt;=75,"Good",Table1[[#This Row],[Performance Score]]&gt;=60,"Average",Table1[[#This Row],[Performance Score]]&lt;=60,"Need Improvement")</f>
        <v>Good</v>
      </c>
      <c r="AE241" t="str">
        <f>IF(AND(Table1[[#This Row],[Attendance %]]&gt;=80,(Table1[[#This Row],[Performance Score]]&gt;=80)),"Eligible","Not Eligible")</f>
        <v>Not Eligible</v>
      </c>
      <c r="AF241" t="str">
        <f>IF(Table1[[#This Row],[Performance Score]]&gt;=80,"High Performer","Low Performer")</f>
        <v>High Performer</v>
      </c>
      <c r="AG241" t="str" cm="1">
        <f t="array" aca="1" ref="AG241" ca="1">_xlfn.IFS(Table1[[#This Row],[Experience]]&lt;=3,"Junior",Table1[[#This Row],[Experience]]&lt;=7,"Mid Level",Table1[[#This Row],[Experience]]&gt;=7,"Senior")</f>
        <v>Junior</v>
      </c>
      <c r="AH241" t="str">
        <f>IF(Table1[[#This Row],[Attendance %]]&gt;75,"OK","Below 75")</f>
        <v>Below 75</v>
      </c>
      <c r="AI241" t="b">
        <f>ISBLANK(Table1[[#This Row],[Employee ID]])</f>
        <v>0</v>
      </c>
      <c r="AJ241" t="b">
        <f>ISNUMBER(Table1[[#This Row],[Total Salary  ]])</f>
        <v>1</v>
      </c>
      <c r="AK241" t="str">
        <f>IFERROR(_xlfn.XLOOKUP(Table1[[#This Row],[Manager ID]],MANAGERS!A:A,MANAGERS!B:B),"Not Found")</f>
        <v>Manager_8</v>
      </c>
    </row>
    <row r="242" spans="1:37" x14ac:dyDescent="0.2">
      <c r="A242" t="s">
        <v>861</v>
      </c>
      <c r="B242" t="s">
        <v>29</v>
      </c>
      <c r="C242" t="s">
        <v>21</v>
      </c>
      <c r="D242" t="s">
        <v>40</v>
      </c>
      <c r="E242" t="s">
        <v>30</v>
      </c>
      <c r="F242" s="1">
        <v>45702</v>
      </c>
      <c r="G242" s="1">
        <v>33533</v>
      </c>
      <c r="H242">
        <v>105338</v>
      </c>
      <c r="I242">
        <v>29954</v>
      </c>
      <c r="J242">
        <v>76</v>
      </c>
      <c r="K242">
        <v>73</v>
      </c>
      <c r="L242" t="s">
        <v>31</v>
      </c>
      <c r="M242">
        <v>114</v>
      </c>
      <c r="N242">
        <f>Table1[[#This Row],[Basic Salary]]+Table1[[#This Row],[Bonus]]</f>
        <v>135292</v>
      </c>
      <c r="O242" s="2">
        <f>Table1[[#This Row],[Bonus]]/Table1[[#This Row],[Basic Salary]]</f>
        <v>0.2843608194573658</v>
      </c>
      <c r="P242">
        <f ca="1">DATEDIF(Table1[[#This Row],[Date of Birth]],TODAY(),"Y")</f>
        <v>34</v>
      </c>
      <c r="Q242">
        <f ca="1">DATEDIF(Table1[[#This Row],[Joining Date]],TODAY(),"Y")</f>
        <v>1</v>
      </c>
      <c r="R242" t="str">
        <f ca="1">IF(YEAR(Table1[[#This Row],[Joining Date]])=YEAR(TODAY()),"Yes","No")</f>
        <v>No</v>
      </c>
      <c r="S242" t="str">
        <f ca="1">IF(Table1[[#This Row],[Experience]]&gt;5,"Yes","No")</f>
        <v>No</v>
      </c>
      <c r="T242" t="str">
        <f>TEXT(Table1[[#This Row],[Joining Date]],"mmmm")</f>
        <v>February</v>
      </c>
      <c r="U242" t="str">
        <f>TEXT(Table1[[#This Row],[Joining Date]],"yyyy")</f>
        <v>2025</v>
      </c>
      <c r="V242" s="5">
        <f ca="1">TODAY()-Table1[[#This Row],[Joining Date]]</f>
        <v>537</v>
      </c>
      <c r="W242" t="str">
        <f>LEFT(Table1[[#This Row],[Employee Name]],FIND(" ",Table1[[#This Row],[Employee Name]])-1)</f>
        <v>Vikram</v>
      </c>
      <c r="X242" t="str">
        <f>RIGHT(Table1[[#This Row],[Employee Name]],LEN(Table1[[#This Row],[Employee Name]])-FIND(" ",Table1[[#This Row],[Employee Name]]))</f>
        <v>Singh</v>
      </c>
      <c r="Y242" t="str">
        <f>Table1[[#This Row],[Department]]&amp;"-"&amp;Table1[[#This Row],[Employee ID]]</f>
        <v>IT-E00805</v>
      </c>
      <c r="Z242" t="str">
        <f>LEFT(Table1[[#This Row],[Department]],3)</f>
        <v>IT</v>
      </c>
      <c r="AA242" t="str">
        <f>_xlfn.XLOOKUP(Table1[[#This Row],[Manager ID]],MANAGERS!A:A,MANAGERS!B:B)</f>
        <v>Manager_14</v>
      </c>
      <c r="AB242" t="str" cm="1">
        <f t="array" ref="AB242">_xlfn.XLOOKUP(Table1[[#This Row],[Manager ID]],Table2[[#All],[Manager ID]],Table2[[#All],[Department Head]])</f>
        <v>Marketing</v>
      </c>
      <c r="AC242" s="2">
        <f>_xlfn.XLOOKUP(Table1[[#This Row],[City]],L:L,O:O)</f>
        <v>0.241864189087755</v>
      </c>
      <c r="AD242" t="str" cm="1">
        <f t="array" ref="AD242">_xlfn.IFS(Table1[[#This Row],[Performance Score]]&gt;=90,"Excellent",Table1[[#This Row],[Performance Score]]&gt;=75,"Good",Table1[[#This Row],[Performance Score]]&gt;=60,"Average",Table1[[#This Row],[Performance Score]]&lt;=60,"Need Improvement")</f>
        <v>Average</v>
      </c>
      <c r="AE242" t="str">
        <f>IF(AND(Table1[[#This Row],[Attendance %]]&gt;=80,(Table1[[#This Row],[Performance Score]]&gt;=80)),"Eligible","Not Eligible")</f>
        <v>Not Eligible</v>
      </c>
      <c r="AF242" t="str">
        <f>IF(Table1[[#This Row],[Performance Score]]&gt;=80,"High Performer","Low Performer")</f>
        <v>Low Performer</v>
      </c>
      <c r="AG242" t="str" cm="1">
        <f t="array" aca="1" ref="AG242" ca="1">_xlfn.IFS(Table1[[#This Row],[Experience]]&lt;=3,"Junior",Table1[[#This Row],[Experience]]&lt;=7,"Mid Level",Table1[[#This Row],[Experience]]&gt;=7,"Senior")</f>
        <v>Junior</v>
      </c>
      <c r="AH242" t="str">
        <f>IF(Table1[[#This Row],[Attendance %]]&gt;75,"OK","Below 75")</f>
        <v>OK</v>
      </c>
      <c r="AI242" t="b">
        <f>ISBLANK(Table1[[#This Row],[Employee ID]])</f>
        <v>0</v>
      </c>
      <c r="AJ242" t="b">
        <f>ISNUMBER(Table1[[#This Row],[Total Salary  ]])</f>
        <v>1</v>
      </c>
      <c r="AK242" t="str">
        <f>IFERROR(_xlfn.XLOOKUP(Table1[[#This Row],[Manager ID]],MANAGERS!A:A,MANAGERS!B:B),"Not Found")</f>
        <v>Manager_14</v>
      </c>
    </row>
    <row r="243" spans="1:37" x14ac:dyDescent="0.2">
      <c r="A243" t="s">
        <v>4948</v>
      </c>
      <c r="B243" t="s">
        <v>75</v>
      </c>
      <c r="C243" t="s">
        <v>21</v>
      </c>
      <c r="D243" t="s">
        <v>46</v>
      </c>
      <c r="E243" t="s">
        <v>22</v>
      </c>
      <c r="F243" s="1">
        <v>45972</v>
      </c>
      <c r="G243" s="1">
        <v>30732</v>
      </c>
      <c r="H243">
        <v>119361</v>
      </c>
      <c r="I243">
        <v>15908</v>
      </c>
      <c r="J243">
        <v>63</v>
      </c>
      <c r="K243">
        <v>85</v>
      </c>
      <c r="L243" t="s">
        <v>31</v>
      </c>
      <c r="M243">
        <v>108</v>
      </c>
      <c r="N243">
        <f>Table1[[#This Row],[Basic Salary]]+Table1[[#This Row],[Bonus]]</f>
        <v>135269</v>
      </c>
      <c r="O243" s="2">
        <f>Table1[[#This Row],[Bonus]]/Table1[[#This Row],[Basic Salary]]</f>
        <v>0.13327636330124579</v>
      </c>
      <c r="P243">
        <f ca="1">DATEDIF(Table1[[#This Row],[Date of Birth]],TODAY(),"Y")</f>
        <v>42</v>
      </c>
      <c r="Q243">
        <f ca="1">DATEDIF(Table1[[#This Row],[Joining Date]],TODAY(),"Y")</f>
        <v>0</v>
      </c>
      <c r="R243" t="str">
        <f ca="1">IF(YEAR(Table1[[#This Row],[Joining Date]])=YEAR(TODAY()),"Yes","No")</f>
        <v>No</v>
      </c>
      <c r="S243" t="str">
        <f ca="1">IF(Table1[[#This Row],[Experience]]&gt;5,"Yes","No")</f>
        <v>No</v>
      </c>
      <c r="T243" t="str">
        <f>TEXT(Table1[[#This Row],[Joining Date]],"mmmm")</f>
        <v>November</v>
      </c>
      <c r="U243" t="str">
        <f>TEXT(Table1[[#This Row],[Joining Date]],"yyyy")</f>
        <v>2025</v>
      </c>
      <c r="V243" s="5">
        <f ca="1">TODAY()-Table1[[#This Row],[Joining Date]]</f>
        <v>267</v>
      </c>
      <c r="W243" t="str">
        <f>LEFT(Table1[[#This Row],[Employee Name]],FIND(" ",Table1[[#This Row],[Employee Name]])-1)</f>
        <v>Ishita</v>
      </c>
      <c r="X243" t="str">
        <f>RIGHT(Table1[[#This Row],[Employee Name]],LEN(Table1[[#This Row],[Employee Name]])-FIND(" ",Table1[[#This Row],[Employee Name]]))</f>
        <v>Roy</v>
      </c>
      <c r="Y243" t="str">
        <f>Table1[[#This Row],[Department]]&amp;"-"&amp;Table1[[#This Row],[Employee ID]]</f>
        <v>Support-E04892</v>
      </c>
      <c r="Z243" t="str">
        <f>LEFT(Table1[[#This Row],[Department]],3)</f>
        <v>Sup</v>
      </c>
      <c r="AA243" t="str">
        <f>_xlfn.XLOOKUP(Table1[[#This Row],[Manager ID]],MANAGERS!A:A,MANAGERS!B:B)</f>
        <v>Manager_8</v>
      </c>
      <c r="AB243" t="str" cm="1">
        <f t="array" ref="AB243">_xlfn.XLOOKUP(Table1[[#This Row],[Manager ID]],Table2[[#All],[Manager ID]],Table2[[#All],[Department Head]])</f>
        <v>Sales</v>
      </c>
      <c r="AC243" s="2">
        <f>_xlfn.XLOOKUP(Table1[[#This Row],[City]],L:L,O:O)</f>
        <v>0.241864189087755</v>
      </c>
      <c r="AD243" t="str" cm="1">
        <f t="array" ref="AD243">_xlfn.IFS(Table1[[#This Row],[Performance Score]]&gt;=90,"Excellent",Table1[[#This Row],[Performance Score]]&gt;=75,"Good",Table1[[#This Row],[Performance Score]]&gt;=60,"Average",Table1[[#This Row],[Performance Score]]&lt;=60,"Need Improvement")</f>
        <v>Good</v>
      </c>
      <c r="AE243" t="str">
        <f>IF(AND(Table1[[#This Row],[Attendance %]]&gt;=80,(Table1[[#This Row],[Performance Score]]&gt;=80)),"Eligible","Not Eligible")</f>
        <v>Not Eligible</v>
      </c>
      <c r="AF243" t="str">
        <f>IF(Table1[[#This Row],[Performance Score]]&gt;=80,"High Performer","Low Performer")</f>
        <v>High Performer</v>
      </c>
      <c r="AG243" t="str" cm="1">
        <f t="array" aca="1" ref="AG243" ca="1">_xlfn.IFS(Table1[[#This Row],[Experience]]&lt;=3,"Junior",Table1[[#This Row],[Experience]]&lt;=7,"Mid Level",Table1[[#This Row],[Experience]]&gt;=7,"Senior")</f>
        <v>Junior</v>
      </c>
      <c r="AH243" t="str">
        <f>IF(Table1[[#This Row],[Attendance %]]&gt;75,"OK","Below 75")</f>
        <v>Below 75</v>
      </c>
      <c r="AI243" t="b">
        <f>ISBLANK(Table1[[#This Row],[Employee ID]])</f>
        <v>0</v>
      </c>
      <c r="AJ243" t="b">
        <f>ISNUMBER(Table1[[#This Row],[Total Salary  ]])</f>
        <v>1</v>
      </c>
      <c r="AK243" t="str">
        <f>IFERROR(_xlfn.XLOOKUP(Table1[[#This Row],[Manager ID]],MANAGERS!A:A,MANAGERS!B:B),"Not Found")</f>
        <v>Manager_8</v>
      </c>
    </row>
    <row r="244" spans="1:37" x14ac:dyDescent="0.2">
      <c r="A244" t="s">
        <v>3771</v>
      </c>
      <c r="B244" t="s">
        <v>60</v>
      </c>
      <c r="C244" t="s">
        <v>21</v>
      </c>
      <c r="D244" t="s">
        <v>81</v>
      </c>
      <c r="E244" t="s">
        <v>17</v>
      </c>
      <c r="F244" s="1">
        <v>45364</v>
      </c>
      <c r="G244" s="1">
        <v>38272</v>
      </c>
      <c r="H244">
        <v>106975</v>
      </c>
      <c r="I244">
        <v>28257</v>
      </c>
      <c r="J244">
        <v>83</v>
      </c>
      <c r="K244">
        <v>76</v>
      </c>
      <c r="L244" t="s">
        <v>31</v>
      </c>
      <c r="M244">
        <v>106</v>
      </c>
      <c r="N244">
        <f>Table1[[#This Row],[Basic Salary]]+Table1[[#This Row],[Bonus]]</f>
        <v>135232</v>
      </c>
      <c r="O244" s="2">
        <f>Table1[[#This Row],[Bonus]]/Table1[[#This Row],[Basic Salary]]</f>
        <v>0.26414582846459456</v>
      </c>
      <c r="P244">
        <f ca="1">DATEDIF(Table1[[#This Row],[Date of Birth]],TODAY(),"Y")</f>
        <v>21</v>
      </c>
      <c r="Q244">
        <f ca="1">DATEDIF(Table1[[#This Row],[Joining Date]],TODAY(),"Y")</f>
        <v>2</v>
      </c>
      <c r="R244" t="str">
        <f ca="1">IF(YEAR(Table1[[#This Row],[Joining Date]])=YEAR(TODAY()),"Yes","No")</f>
        <v>No</v>
      </c>
      <c r="S244" t="str">
        <f ca="1">IF(Table1[[#This Row],[Experience]]&gt;5,"Yes","No")</f>
        <v>No</v>
      </c>
      <c r="T244" t="str">
        <f>TEXT(Table1[[#This Row],[Joining Date]],"mmmm")</f>
        <v>March</v>
      </c>
      <c r="U244" t="str">
        <f>TEXT(Table1[[#This Row],[Joining Date]],"yyyy")</f>
        <v>2024</v>
      </c>
      <c r="V244" s="5">
        <f ca="1">TODAY()-Table1[[#This Row],[Joining Date]]</f>
        <v>875</v>
      </c>
      <c r="W244" t="str">
        <f>LEFT(Table1[[#This Row],[Employee Name]],FIND(" ",Table1[[#This Row],[Employee Name]])-1)</f>
        <v>Gayathri</v>
      </c>
      <c r="X244" t="str">
        <f>RIGHT(Table1[[#This Row],[Employee Name]],LEN(Table1[[#This Row],[Employee Name]])-FIND(" ",Table1[[#This Row],[Employee Name]]))</f>
        <v>Iyer</v>
      </c>
      <c r="Y244" t="str">
        <f>Table1[[#This Row],[Department]]&amp;"-"&amp;Table1[[#This Row],[Employee ID]]</f>
        <v>Sales-E03715</v>
      </c>
      <c r="Z244" t="str">
        <f>LEFT(Table1[[#This Row],[Department]],3)</f>
        <v>Sal</v>
      </c>
      <c r="AA244" t="str">
        <f>_xlfn.XLOOKUP(Table1[[#This Row],[Manager ID]],MANAGERS!A:A,MANAGERS!B:B)</f>
        <v>Manager_6</v>
      </c>
      <c r="AB244" t="str" cm="1">
        <f t="array" ref="AB244">_xlfn.XLOOKUP(Table1[[#This Row],[Manager ID]],Table2[[#All],[Manager ID]],Table2[[#All],[Department Head]])</f>
        <v>HR</v>
      </c>
      <c r="AC244" s="2">
        <f>_xlfn.XLOOKUP(Table1[[#This Row],[City]],L:L,O:O)</f>
        <v>0.241864189087755</v>
      </c>
      <c r="AD244" t="str" cm="1">
        <f t="array" ref="AD244">_xlfn.IFS(Table1[[#This Row],[Performance Score]]&gt;=90,"Excellent",Table1[[#This Row],[Performance Score]]&gt;=75,"Good",Table1[[#This Row],[Performance Score]]&gt;=60,"Average",Table1[[#This Row],[Performance Score]]&lt;=60,"Need Improvement")</f>
        <v>Good</v>
      </c>
      <c r="AE244" t="str">
        <f>IF(AND(Table1[[#This Row],[Attendance %]]&gt;=80,(Table1[[#This Row],[Performance Score]]&gt;=80)),"Eligible","Not Eligible")</f>
        <v>Not Eligible</v>
      </c>
      <c r="AF244" t="str">
        <f>IF(Table1[[#This Row],[Performance Score]]&gt;=80,"High Performer","Low Performer")</f>
        <v>Low Performer</v>
      </c>
      <c r="AG244" t="str" cm="1">
        <f t="array" aca="1" ref="AG244" ca="1">_xlfn.IFS(Table1[[#This Row],[Experience]]&lt;=3,"Junior",Table1[[#This Row],[Experience]]&lt;=7,"Mid Level",Table1[[#This Row],[Experience]]&gt;=7,"Senior")</f>
        <v>Junior</v>
      </c>
      <c r="AH244" t="str">
        <f>IF(Table1[[#This Row],[Attendance %]]&gt;75,"OK","Below 75")</f>
        <v>OK</v>
      </c>
      <c r="AI244" t="b">
        <f>ISBLANK(Table1[[#This Row],[Employee ID]])</f>
        <v>0</v>
      </c>
      <c r="AJ244" t="b">
        <f>ISNUMBER(Table1[[#This Row],[Total Salary  ]])</f>
        <v>1</v>
      </c>
      <c r="AK244" t="str">
        <f>IFERROR(_xlfn.XLOOKUP(Table1[[#This Row],[Manager ID]],MANAGERS!A:A,MANAGERS!B:B),"Not Found")</f>
        <v>Manager_6</v>
      </c>
    </row>
    <row r="245" spans="1:37" x14ac:dyDescent="0.2">
      <c r="A245" t="s">
        <v>4869</v>
      </c>
      <c r="B245" t="s">
        <v>50</v>
      </c>
      <c r="C245" t="s">
        <v>15</v>
      </c>
      <c r="D245" t="s">
        <v>81</v>
      </c>
      <c r="E245" t="s">
        <v>26</v>
      </c>
      <c r="F245" s="1">
        <v>44052</v>
      </c>
      <c r="G245" s="1">
        <v>30046</v>
      </c>
      <c r="H245">
        <v>107693</v>
      </c>
      <c r="I245">
        <v>27525</v>
      </c>
      <c r="J245">
        <v>89</v>
      </c>
      <c r="K245">
        <v>63</v>
      </c>
      <c r="L245" t="s">
        <v>53</v>
      </c>
      <c r="M245">
        <v>117</v>
      </c>
      <c r="N245">
        <f>Table1[[#This Row],[Basic Salary]]+Table1[[#This Row],[Bonus]]</f>
        <v>135218</v>
      </c>
      <c r="O245" s="2">
        <f>Table1[[#This Row],[Bonus]]/Table1[[#This Row],[Basic Salary]]</f>
        <v>0.2555876426508687</v>
      </c>
      <c r="P245">
        <f ca="1">DATEDIF(Table1[[#This Row],[Date of Birth]],TODAY(),"Y")</f>
        <v>44</v>
      </c>
      <c r="Q245">
        <f ca="1">DATEDIF(Table1[[#This Row],[Joining Date]],TODAY(),"Y")</f>
        <v>5</v>
      </c>
      <c r="R245" t="str">
        <f ca="1">IF(YEAR(Table1[[#This Row],[Joining Date]])=YEAR(TODAY()),"Yes","No")</f>
        <v>No</v>
      </c>
      <c r="S245" t="str">
        <f ca="1">IF(Table1[[#This Row],[Experience]]&gt;5,"Yes","No")</f>
        <v>No</v>
      </c>
      <c r="T245" t="str">
        <f>TEXT(Table1[[#This Row],[Joining Date]],"mmmm")</f>
        <v>August</v>
      </c>
      <c r="U245" t="str">
        <f>TEXT(Table1[[#This Row],[Joining Date]],"yyyy")</f>
        <v>2020</v>
      </c>
      <c r="V245" s="5">
        <f ca="1">TODAY()-Table1[[#This Row],[Joining Date]]</f>
        <v>2187</v>
      </c>
      <c r="W245" t="str">
        <f>LEFT(Table1[[#This Row],[Employee Name]],FIND(" ",Table1[[#This Row],[Employee Name]])-1)</f>
        <v>Ravi</v>
      </c>
      <c r="X245" t="str">
        <f>RIGHT(Table1[[#This Row],[Employee Name]],LEN(Table1[[#This Row],[Employee Name]])-FIND(" ",Table1[[#This Row],[Employee Name]]))</f>
        <v>Teja</v>
      </c>
      <c r="Y245" t="str">
        <f>Table1[[#This Row],[Department]]&amp;"-"&amp;Table1[[#This Row],[Employee ID]]</f>
        <v>Sales-E04813</v>
      </c>
      <c r="Z245" t="str">
        <f>LEFT(Table1[[#This Row],[Department]],3)</f>
        <v>Sal</v>
      </c>
      <c r="AA245" t="str">
        <f>_xlfn.XLOOKUP(Table1[[#This Row],[Manager ID]],MANAGERS!A:A,MANAGERS!B:B)</f>
        <v>Manager_17</v>
      </c>
      <c r="AB245" t="str" cm="1">
        <f t="array" ref="AB245">_xlfn.XLOOKUP(Table1[[#This Row],[Manager ID]],Table2[[#All],[Manager ID]],Table2[[#All],[Department Head]])</f>
        <v>Finance</v>
      </c>
      <c r="AC245" s="2">
        <f>_xlfn.XLOOKUP(Table1[[#This Row],[City]],L:L,O:O)</f>
        <v>0.23685887225230964</v>
      </c>
      <c r="AD245" t="str" cm="1">
        <f t="array" ref="AD245">_xlfn.IFS(Table1[[#This Row],[Performance Score]]&gt;=90,"Excellent",Table1[[#This Row],[Performance Score]]&gt;=75,"Good",Table1[[#This Row],[Performance Score]]&gt;=60,"Average",Table1[[#This Row],[Performance Score]]&lt;=60,"Need Improvement")</f>
        <v>Average</v>
      </c>
      <c r="AE245" t="str">
        <f>IF(AND(Table1[[#This Row],[Attendance %]]&gt;=80,(Table1[[#This Row],[Performance Score]]&gt;=80)),"Eligible","Not Eligible")</f>
        <v>Not Eligible</v>
      </c>
      <c r="AF245" t="str">
        <f>IF(Table1[[#This Row],[Performance Score]]&gt;=80,"High Performer","Low Performer")</f>
        <v>Low Performer</v>
      </c>
      <c r="AG245" t="str" cm="1">
        <f t="array" aca="1" ref="AG245" ca="1">_xlfn.IFS(Table1[[#This Row],[Experience]]&lt;=3,"Junior",Table1[[#This Row],[Experience]]&lt;=7,"Mid Level",Table1[[#This Row],[Experience]]&gt;=7,"Senior")</f>
        <v>Mid Level</v>
      </c>
      <c r="AH245" t="str">
        <f>IF(Table1[[#This Row],[Attendance %]]&gt;75,"OK","Below 75")</f>
        <v>OK</v>
      </c>
      <c r="AI245" t="b">
        <f>ISBLANK(Table1[[#This Row],[Employee ID]])</f>
        <v>0</v>
      </c>
      <c r="AJ245" t="b">
        <f>ISNUMBER(Table1[[#This Row],[Total Salary  ]])</f>
        <v>1</v>
      </c>
      <c r="AK245" t="str">
        <f>IFERROR(_xlfn.XLOOKUP(Table1[[#This Row],[Manager ID]],MANAGERS!A:A,MANAGERS!B:B),"Not Found")</f>
        <v>Manager_17</v>
      </c>
    </row>
    <row r="246" spans="1:37" x14ac:dyDescent="0.2">
      <c r="A246" t="s">
        <v>3776</v>
      </c>
      <c r="B246" t="s">
        <v>87</v>
      </c>
      <c r="C246" t="s">
        <v>15</v>
      </c>
      <c r="D246" t="s">
        <v>25</v>
      </c>
      <c r="E246" t="s">
        <v>51</v>
      </c>
      <c r="F246" s="1">
        <v>44490</v>
      </c>
      <c r="G246" s="1">
        <v>29433</v>
      </c>
      <c r="H246">
        <v>114073</v>
      </c>
      <c r="I246">
        <v>21056</v>
      </c>
      <c r="J246">
        <v>85</v>
      </c>
      <c r="K246">
        <v>47</v>
      </c>
      <c r="L246" t="s">
        <v>31</v>
      </c>
      <c r="M246">
        <v>101</v>
      </c>
      <c r="N246">
        <f>Table1[[#This Row],[Basic Salary]]+Table1[[#This Row],[Bonus]]</f>
        <v>135129</v>
      </c>
      <c r="O246" s="2">
        <f>Table1[[#This Row],[Bonus]]/Table1[[#This Row],[Basic Salary]]</f>
        <v>0.18458355614387278</v>
      </c>
      <c r="P246">
        <f ca="1">DATEDIF(Table1[[#This Row],[Date of Birth]],TODAY(),"Y")</f>
        <v>46</v>
      </c>
      <c r="Q246">
        <f ca="1">DATEDIF(Table1[[#This Row],[Joining Date]],TODAY(),"Y")</f>
        <v>4</v>
      </c>
      <c r="R246" t="str">
        <f ca="1">IF(YEAR(Table1[[#This Row],[Joining Date]])=YEAR(TODAY()),"Yes","No")</f>
        <v>No</v>
      </c>
      <c r="S246" t="str">
        <f ca="1">IF(Table1[[#This Row],[Experience]]&gt;5,"Yes","No")</f>
        <v>No</v>
      </c>
      <c r="T246" t="str">
        <f>TEXT(Table1[[#This Row],[Joining Date]],"mmmm")</f>
        <v>October</v>
      </c>
      <c r="U246" t="str">
        <f>TEXT(Table1[[#This Row],[Joining Date]],"yyyy")</f>
        <v>2021</v>
      </c>
      <c r="V246" s="5">
        <f ca="1">TODAY()-Table1[[#This Row],[Joining Date]]</f>
        <v>1749</v>
      </c>
      <c r="W246" t="str">
        <f>LEFT(Table1[[#This Row],[Employee Name]],FIND(" ",Table1[[#This Row],[Employee Name]])-1)</f>
        <v>Arjun</v>
      </c>
      <c r="X246" t="str">
        <f>RIGHT(Table1[[#This Row],[Employee Name]],LEN(Table1[[#This Row],[Employee Name]])-FIND(" ",Table1[[#This Row],[Employee Name]]))</f>
        <v>Mehta</v>
      </c>
      <c r="Y246" t="str">
        <f>Table1[[#This Row],[Department]]&amp;"-"&amp;Table1[[#This Row],[Employee ID]]</f>
        <v>Finance-E03720</v>
      </c>
      <c r="Z246" t="str">
        <f>LEFT(Table1[[#This Row],[Department]],3)</f>
        <v>Fin</v>
      </c>
      <c r="AA246" t="str">
        <f>_xlfn.XLOOKUP(Table1[[#This Row],[Manager ID]],MANAGERS!A:A,MANAGERS!B:B)</f>
        <v>Manager_1</v>
      </c>
      <c r="AB246" t="str" cm="1">
        <f t="array" ref="AB246">_xlfn.XLOOKUP(Table1[[#This Row],[Manager ID]],Table2[[#All],[Manager ID]],Table2[[#All],[Department Head]])</f>
        <v>Support</v>
      </c>
      <c r="AC246" s="2">
        <f>_xlfn.XLOOKUP(Table1[[#This Row],[City]],L:L,O:O)</f>
        <v>0.241864189087755</v>
      </c>
      <c r="AD246" t="str" cm="1">
        <f t="array" ref="AD246">_xlfn.IFS(Table1[[#This Row],[Performance Score]]&gt;=90,"Excellent",Table1[[#This Row],[Performance Score]]&gt;=75,"Good",Table1[[#This Row],[Performance Score]]&gt;=60,"Average",Table1[[#This Row],[Performance Score]]&lt;=60,"Need Improvement")</f>
        <v>Need Improvement</v>
      </c>
      <c r="AE246" t="str">
        <f>IF(AND(Table1[[#This Row],[Attendance %]]&gt;=80,(Table1[[#This Row],[Performance Score]]&gt;=80)),"Eligible","Not Eligible")</f>
        <v>Not Eligible</v>
      </c>
      <c r="AF246" t="str">
        <f>IF(Table1[[#This Row],[Performance Score]]&gt;=80,"High Performer","Low Performer")</f>
        <v>Low Performer</v>
      </c>
      <c r="AG246" t="str" cm="1">
        <f t="array" aca="1" ref="AG246" ca="1">_xlfn.IFS(Table1[[#This Row],[Experience]]&lt;=3,"Junior",Table1[[#This Row],[Experience]]&lt;=7,"Mid Level",Table1[[#This Row],[Experience]]&gt;=7,"Senior")</f>
        <v>Mid Level</v>
      </c>
      <c r="AH246" t="str">
        <f>IF(Table1[[#This Row],[Attendance %]]&gt;75,"OK","Below 75")</f>
        <v>OK</v>
      </c>
      <c r="AI246" t="b">
        <f>ISBLANK(Table1[[#This Row],[Employee ID]])</f>
        <v>0</v>
      </c>
      <c r="AJ246" t="b">
        <f>ISNUMBER(Table1[[#This Row],[Total Salary  ]])</f>
        <v>1</v>
      </c>
      <c r="AK246" t="str">
        <f>IFERROR(_xlfn.XLOOKUP(Table1[[#This Row],[Manager ID]],MANAGERS!A:A,MANAGERS!B:B),"Not Found")</f>
        <v>Manager_1</v>
      </c>
    </row>
    <row r="247" spans="1:37" x14ac:dyDescent="0.2">
      <c r="A247" t="s">
        <v>684</v>
      </c>
      <c r="B247" t="s">
        <v>39</v>
      </c>
      <c r="C247" t="s">
        <v>15</v>
      </c>
      <c r="D247" t="s">
        <v>33</v>
      </c>
      <c r="E247" t="s">
        <v>51</v>
      </c>
      <c r="F247" s="1">
        <v>45655</v>
      </c>
      <c r="G247" s="1">
        <v>38932</v>
      </c>
      <c r="H247">
        <v>107505</v>
      </c>
      <c r="I247">
        <v>27614</v>
      </c>
      <c r="J247">
        <v>88</v>
      </c>
      <c r="K247">
        <v>79</v>
      </c>
      <c r="L247" t="s">
        <v>31</v>
      </c>
      <c r="M247">
        <v>110</v>
      </c>
      <c r="N247">
        <f>Table1[[#This Row],[Basic Salary]]+Table1[[#This Row],[Bonus]]</f>
        <v>135119</v>
      </c>
      <c r="O247" s="2">
        <f>Table1[[#This Row],[Bonus]]/Table1[[#This Row],[Basic Salary]]</f>
        <v>0.25686247151295288</v>
      </c>
      <c r="P247">
        <f ca="1">DATEDIF(Table1[[#This Row],[Date of Birth]],TODAY(),"Y")</f>
        <v>20</v>
      </c>
      <c r="Q247">
        <f ca="1">DATEDIF(Table1[[#This Row],[Joining Date]],TODAY(),"Y")</f>
        <v>1</v>
      </c>
      <c r="R247" t="str">
        <f ca="1">IF(YEAR(Table1[[#This Row],[Joining Date]])=YEAR(TODAY()),"Yes","No")</f>
        <v>No</v>
      </c>
      <c r="S247" t="str">
        <f ca="1">IF(Table1[[#This Row],[Experience]]&gt;5,"Yes","No")</f>
        <v>No</v>
      </c>
      <c r="T247" t="str">
        <f>TEXT(Table1[[#This Row],[Joining Date]],"mmmm")</f>
        <v>December</v>
      </c>
      <c r="U247" t="str">
        <f>TEXT(Table1[[#This Row],[Joining Date]],"yyyy")</f>
        <v>2024</v>
      </c>
      <c r="V247" s="5">
        <f ca="1">TODAY()-Table1[[#This Row],[Joining Date]]</f>
        <v>584</v>
      </c>
      <c r="W247" t="str">
        <f>LEFT(Table1[[#This Row],[Employee Name]],FIND(" ",Table1[[#This Row],[Employee Name]])-1)</f>
        <v>Karan</v>
      </c>
      <c r="X247" t="str">
        <f>RIGHT(Table1[[#This Row],[Employee Name]],LEN(Table1[[#This Row],[Employee Name]])-FIND(" ",Table1[[#This Row],[Employee Name]]))</f>
        <v>Malhotra</v>
      </c>
      <c r="Y247" t="str">
        <f>Table1[[#This Row],[Department]]&amp;"-"&amp;Table1[[#This Row],[Employee ID]]</f>
        <v>Marketing-E00628</v>
      </c>
      <c r="Z247" t="str">
        <f>LEFT(Table1[[#This Row],[Department]],3)</f>
        <v>Mar</v>
      </c>
      <c r="AA247" t="str">
        <f>_xlfn.XLOOKUP(Table1[[#This Row],[Manager ID]],MANAGERS!A:A,MANAGERS!B:B)</f>
        <v>Manager_10</v>
      </c>
      <c r="AB247" t="str" cm="1">
        <f t="array" ref="AB247">_xlfn.XLOOKUP(Table1[[#This Row],[Manager ID]],Table2[[#All],[Manager ID]],Table2[[#All],[Department Head]])</f>
        <v>HR</v>
      </c>
      <c r="AC247" s="2">
        <f>_xlfn.XLOOKUP(Table1[[#This Row],[City]],L:L,O:O)</f>
        <v>0.241864189087755</v>
      </c>
      <c r="AD247" t="str" cm="1">
        <f t="array" ref="AD247">_xlfn.IFS(Table1[[#This Row],[Performance Score]]&gt;=90,"Excellent",Table1[[#This Row],[Performance Score]]&gt;=75,"Good",Table1[[#This Row],[Performance Score]]&gt;=60,"Average",Table1[[#This Row],[Performance Score]]&lt;=60,"Need Improvement")</f>
        <v>Good</v>
      </c>
      <c r="AE247" t="str">
        <f>IF(AND(Table1[[#This Row],[Attendance %]]&gt;=80,(Table1[[#This Row],[Performance Score]]&gt;=80)),"Eligible","Not Eligible")</f>
        <v>Not Eligible</v>
      </c>
      <c r="AF247" t="str">
        <f>IF(Table1[[#This Row],[Performance Score]]&gt;=80,"High Performer","Low Performer")</f>
        <v>Low Performer</v>
      </c>
      <c r="AG247" t="str" cm="1">
        <f t="array" aca="1" ref="AG247" ca="1">_xlfn.IFS(Table1[[#This Row],[Experience]]&lt;=3,"Junior",Table1[[#This Row],[Experience]]&lt;=7,"Mid Level",Table1[[#This Row],[Experience]]&gt;=7,"Senior")</f>
        <v>Junior</v>
      </c>
      <c r="AH247" t="str">
        <f>IF(Table1[[#This Row],[Attendance %]]&gt;75,"OK","Below 75")</f>
        <v>OK</v>
      </c>
      <c r="AI247" t="b">
        <f>ISBLANK(Table1[[#This Row],[Employee ID]])</f>
        <v>0</v>
      </c>
      <c r="AJ247" t="b">
        <f>ISNUMBER(Table1[[#This Row],[Total Salary  ]])</f>
        <v>1</v>
      </c>
      <c r="AK247" t="str">
        <f>IFERROR(_xlfn.XLOOKUP(Table1[[#This Row],[Manager ID]],MANAGERS!A:A,MANAGERS!B:B),"Not Found")</f>
        <v>Manager_10</v>
      </c>
    </row>
    <row r="248" spans="1:37" x14ac:dyDescent="0.2">
      <c r="A248" t="s">
        <v>2855</v>
      </c>
      <c r="B248" t="s">
        <v>71</v>
      </c>
      <c r="C248" t="s">
        <v>15</v>
      </c>
      <c r="D248" t="s">
        <v>16</v>
      </c>
      <c r="E248" t="s">
        <v>65</v>
      </c>
      <c r="F248" s="1">
        <v>45379</v>
      </c>
      <c r="G248" s="1">
        <v>40045</v>
      </c>
      <c r="H248">
        <v>106338</v>
      </c>
      <c r="I248">
        <v>28769</v>
      </c>
      <c r="J248">
        <v>88</v>
      </c>
      <c r="K248">
        <v>56</v>
      </c>
      <c r="L248" t="s">
        <v>37</v>
      </c>
      <c r="M248">
        <v>113</v>
      </c>
      <c r="N248">
        <f>Table1[[#This Row],[Basic Salary]]+Table1[[#This Row],[Bonus]]</f>
        <v>135107</v>
      </c>
      <c r="O248" s="2">
        <f>Table1[[#This Row],[Bonus]]/Table1[[#This Row],[Basic Salary]]</f>
        <v>0.27054298557430079</v>
      </c>
      <c r="P248">
        <f ca="1">DATEDIF(Table1[[#This Row],[Date of Birth]],TODAY(),"Y")</f>
        <v>16</v>
      </c>
      <c r="Q248">
        <f ca="1">DATEDIF(Table1[[#This Row],[Joining Date]],TODAY(),"Y")</f>
        <v>2</v>
      </c>
      <c r="R248" t="str">
        <f ca="1">IF(YEAR(Table1[[#This Row],[Joining Date]])=YEAR(TODAY()),"Yes","No")</f>
        <v>No</v>
      </c>
      <c r="S248" t="str">
        <f ca="1">IF(Table1[[#This Row],[Experience]]&gt;5,"Yes","No")</f>
        <v>No</v>
      </c>
      <c r="T248" t="str">
        <f>TEXT(Table1[[#This Row],[Joining Date]],"mmmm")</f>
        <v>March</v>
      </c>
      <c r="U248" t="str">
        <f>TEXT(Table1[[#This Row],[Joining Date]],"yyyy")</f>
        <v>2024</v>
      </c>
      <c r="V248" s="5">
        <f ca="1">TODAY()-Table1[[#This Row],[Joining Date]]</f>
        <v>860</v>
      </c>
      <c r="W248" t="str">
        <f>LEFT(Table1[[#This Row],[Employee Name]],FIND(" ",Table1[[#This Row],[Employee Name]])-1)</f>
        <v>Sneha</v>
      </c>
      <c r="X248" t="str">
        <f>RIGHT(Table1[[#This Row],[Employee Name]],LEN(Table1[[#This Row],[Employee Name]])-FIND(" ",Table1[[#This Row],[Employee Name]]))</f>
        <v>Iyer</v>
      </c>
      <c r="Y248" t="str">
        <f>Table1[[#This Row],[Department]]&amp;"-"&amp;Table1[[#This Row],[Employee ID]]</f>
        <v>HR-E02799</v>
      </c>
      <c r="Z248" t="str">
        <f>LEFT(Table1[[#This Row],[Department]],3)</f>
        <v>HR</v>
      </c>
      <c r="AA248" t="str">
        <f>_xlfn.XLOOKUP(Table1[[#This Row],[Manager ID]],MANAGERS!A:A,MANAGERS!B:B)</f>
        <v>Manager_13</v>
      </c>
      <c r="AB248" t="str" cm="1">
        <f t="array" ref="AB248">_xlfn.XLOOKUP(Table1[[#This Row],[Manager ID]],Table2[[#All],[Manager ID]],Table2[[#All],[Department Head]])</f>
        <v>HR</v>
      </c>
      <c r="AC248" s="2">
        <f>_xlfn.XLOOKUP(Table1[[#This Row],[City]],L:L,O:O)</f>
        <v>0.24036902712549932</v>
      </c>
      <c r="AD248" t="str" cm="1">
        <f t="array" ref="AD248">_xlfn.IFS(Table1[[#This Row],[Performance Score]]&gt;=90,"Excellent",Table1[[#This Row],[Performance Score]]&gt;=75,"Good",Table1[[#This Row],[Performance Score]]&gt;=60,"Average",Table1[[#This Row],[Performance Score]]&lt;=60,"Need Improvement")</f>
        <v>Need Improvement</v>
      </c>
      <c r="AE248" t="str">
        <f>IF(AND(Table1[[#This Row],[Attendance %]]&gt;=80,(Table1[[#This Row],[Performance Score]]&gt;=80)),"Eligible","Not Eligible")</f>
        <v>Not Eligible</v>
      </c>
      <c r="AF248" t="str">
        <f>IF(Table1[[#This Row],[Performance Score]]&gt;=80,"High Performer","Low Performer")</f>
        <v>Low Performer</v>
      </c>
      <c r="AG248" t="str" cm="1">
        <f t="array" aca="1" ref="AG248" ca="1">_xlfn.IFS(Table1[[#This Row],[Experience]]&lt;=3,"Junior",Table1[[#This Row],[Experience]]&lt;=7,"Mid Level",Table1[[#This Row],[Experience]]&gt;=7,"Senior")</f>
        <v>Junior</v>
      </c>
      <c r="AH248" t="str">
        <f>IF(Table1[[#This Row],[Attendance %]]&gt;75,"OK","Below 75")</f>
        <v>OK</v>
      </c>
      <c r="AI248" t="b">
        <f>ISBLANK(Table1[[#This Row],[Employee ID]])</f>
        <v>0</v>
      </c>
      <c r="AJ248" t="b">
        <f>ISNUMBER(Table1[[#This Row],[Total Salary  ]])</f>
        <v>1</v>
      </c>
      <c r="AK248" t="str">
        <f>IFERROR(_xlfn.XLOOKUP(Table1[[#This Row],[Manager ID]],MANAGERS!A:A,MANAGERS!B:B),"Not Found")</f>
        <v>Manager_13</v>
      </c>
    </row>
    <row r="249" spans="1:37" x14ac:dyDescent="0.2">
      <c r="A249" t="s">
        <v>488</v>
      </c>
      <c r="B249" t="s">
        <v>71</v>
      </c>
      <c r="C249" t="s">
        <v>21</v>
      </c>
      <c r="D249" t="s">
        <v>25</v>
      </c>
      <c r="E249" t="s">
        <v>26</v>
      </c>
      <c r="F249" s="1">
        <v>45382</v>
      </c>
      <c r="G249" s="1">
        <v>32343</v>
      </c>
      <c r="H249">
        <v>118950</v>
      </c>
      <c r="I249">
        <v>16073</v>
      </c>
      <c r="J249">
        <v>66</v>
      </c>
      <c r="K249">
        <v>88</v>
      </c>
      <c r="L249" t="s">
        <v>27</v>
      </c>
      <c r="M249">
        <v>102</v>
      </c>
      <c r="N249">
        <f>Table1[[#This Row],[Basic Salary]]+Table1[[#This Row],[Bonus]]</f>
        <v>135023</v>
      </c>
      <c r="O249" s="2">
        <f>Table1[[#This Row],[Bonus]]/Table1[[#This Row],[Basic Salary]]</f>
        <v>0.13512400168137872</v>
      </c>
      <c r="P249">
        <f ca="1">DATEDIF(Table1[[#This Row],[Date of Birth]],TODAY(),"Y")</f>
        <v>38</v>
      </c>
      <c r="Q249">
        <f ca="1">DATEDIF(Table1[[#This Row],[Joining Date]],TODAY(),"Y")</f>
        <v>2</v>
      </c>
      <c r="R249" t="str">
        <f ca="1">IF(YEAR(Table1[[#This Row],[Joining Date]])=YEAR(TODAY()),"Yes","No")</f>
        <v>No</v>
      </c>
      <c r="S249" t="str">
        <f ca="1">IF(Table1[[#This Row],[Experience]]&gt;5,"Yes","No")</f>
        <v>No</v>
      </c>
      <c r="T249" t="str">
        <f>TEXT(Table1[[#This Row],[Joining Date]],"mmmm")</f>
        <v>March</v>
      </c>
      <c r="U249" t="str">
        <f>TEXT(Table1[[#This Row],[Joining Date]],"yyyy")</f>
        <v>2024</v>
      </c>
      <c r="V249" s="5">
        <f ca="1">TODAY()-Table1[[#This Row],[Joining Date]]</f>
        <v>857</v>
      </c>
      <c r="W249" t="str">
        <f>LEFT(Table1[[#This Row],[Employee Name]],FIND(" ",Table1[[#This Row],[Employee Name]])-1)</f>
        <v>Sneha</v>
      </c>
      <c r="X249" t="str">
        <f>RIGHT(Table1[[#This Row],[Employee Name]],LEN(Table1[[#This Row],[Employee Name]])-FIND(" ",Table1[[#This Row],[Employee Name]]))</f>
        <v>Iyer</v>
      </c>
      <c r="Y249" t="str">
        <f>Table1[[#This Row],[Department]]&amp;"-"&amp;Table1[[#This Row],[Employee ID]]</f>
        <v>Finance-E00432</v>
      </c>
      <c r="Z249" t="str">
        <f>LEFT(Table1[[#This Row],[Department]],3)</f>
        <v>Fin</v>
      </c>
      <c r="AA249" t="str">
        <f>_xlfn.XLOOKUP(Table1[[#This Row],[Manager ID]],MANAGERS!A:A,MANAGERS!B:B)</f>
        <v>Manager_2</v>
      </c>
      <c r="AB249" t="str" cm="1">
        <f t="array" ref="AB249">_xlfn.XLOOKUP(Table1[[#This Row],[Manager ID]],Table2[[#All],[Manager ID]],Table2[[#All],[Department Head]])</f>
        <v>Sales</v>
      </c>
      <c r="AC249" s="2">
        <f>_xlfn.XLOOKUP(Table1[[#This Row],[City]],L:L,O:O)</f>
        <v>0.23674293405114402</v>
      </c>
      <c r="AD249" t="str" cm="1">
        <f t="array" ref="AD249">_xlfn.IFS(Table1[[#This Row],[Performance Score]]&gt;=90,"Excellent",Table1[[#This Row],[Performance Score]]&gt;=75,"Good",Table1[[#This Row],[Performance Score]]&gt;=60,"Average",Table1[[#This Row],[Performance Score]]&lt;=60,"Need Improvement")</f>
        <v>Good</v>
      </c>
      <c r="AE249" t="str">
        <f>IF(AND(Table1[[#This Row],[Attendance %]]&gt;=80,(Table1[[#This Row],[Performance Score]]&gt;=80)),"Eligible","Not Eligible")</f>
        <v>Not Eligible</v>
      </c>
      <c r="AF249" t="str">
        <f>IF(Table1[[#This Row],[Performance Score]]&gt;=80,"High Performer","Low Performer")</f>
        <v>High Performer</v>
      </c>
      <c r="AG249" t="str" cm="1">
        <f t="array" aca="1" ref="AG249" ca="1">_xlfn.IFS(Table1[[#This Row],[Experience]]&lt;=3,"Junior",Table1[[#This Row],[Experience]]&lt;=7,"Mid Level",Table1[[#This Row],[Experience]]&gt;=7,"Senior")</f>
        <v>Junior</v>
      </c>
      <c r="AH249" t="str">
        <f>IF(Table1[[#This Row],[Attendance %]]&gt;75,"OK","Below 75")</f>
        <v>Below 75</v>
      </c>
      <c r="AI249" t="b">
        <f>ISBLANK(Table1[[#This Row],[Employee ID]])</f>
        <v>0</v>
      </c>
      <c r="AJ249" t="b">
        <f>ISNUMBER(Table1[[#This Row],[Total Salary  ]])</f>
        <v>1</v>
      </c>
      <c r="AK249" t="str">
        <f>IFERROR(_xlfn.XLOOKUP(Table1[[#This Row],[Manager ID]],MANAGERS!A:A,MANAGERS!B:B),"Not Found")</f>
        <v>Manager_2</v>
      </c>
    </row>
    <row r="250" spans="1:37" x14ac:dyDescent="0.2">
      <c r="A250" t="s">
        <v>136</v>
      </c>
      <c r="B250" t="s">
        <v>71</v>
      </c>
      <c r="C250" t="s">
        <v>15</v>
      </c>
      <c r="D250" t="s">
        <v>40</v>
      </c>
      <c r="E250" t="s">
        <v>26</v>
      </c>
      <c r="F250" s="1">
        <v>42308</v>
      </c>
      <c r="G250" s="1">
        <v>38674</v>
      </c>
      <c r="H250">
        <v>107502</v>
      </c>
      <c r="I250">
        <v>27493</v>
      </c>
      <c r="J250">
        <v>63</v>
      </c>
      <c r="K250">
        <v>49</v>
      </c>
      <c r="L250" t="s">
        <v>37</v>
      </c>
      <c r="M250">
        <v>119</v>
      </c>
      <c r="N250">
        <f>Table1[[#This Row],[Basic Salary]]+Table1[[#This Row],[Bonus]]</f>
        <v>134995</v>
      </c>
      <c r="O250" s="2">
        <f>Table1[[#This Row],[Bonus]]/Table1[[#This Row],[Basic Salary]]</f>
        <v>0.25574407917992226</v>
      </c>
      <c r="P250">
        <f ca="1">DATEDIF(Table1[[#This Row],[Date of Birth]],TODAY(),"Y")</f>
        <v>20</v>
      </c>
      <c r="Q250">
        <f ca="1">DATEDIF(Table1[[#This Row],[Joining Date]],TODAY(),"Y")</f>
        <v>10</v>
      </c>
      <c r="R250" t="str">
        <f ca="1">IF(YEAR(Table1[[#This Row],[Joining Date]])=YEAR(TODAY()),"Yes","No")</f>
        <v>No</v>
      </c>
      <c r="S250" t="str">
        <f ca="1">IF(Table1[[#This Row],[Experience]]&gt;5,"Yes","No")</f>
        <v>Yes</v>
      </c>
      <c r="T250" t="str">
        <f>TEXT(Table1[[#This Row],[Joining Date]],"mmmm")</f>
        <v>October</v>
      </c>
      <c r="U250" t="str">
        <f>TEXT(Table1[[#This Row],[Joining Date]],"yyyy")</f>
        <v>2015</v>
      </c>
      <c r="V250" s="5">
        <f ca="1">TODAY()-Table1[[#This Row],[Joining Date]]</f>
        <v>3931</v>
      </c>
      <c r="W250" t="str">
        <f>LEFT(Table1[[#This Row],[Employee Name]],FIND(" ",Table1[[#This Row],[Employee Name]])-1)</f>
        <v>Sneha</v>
      </c>
      <c r="X250" t="str">
        <f>RIGHT(Table1[[#This Row],[Employee Name]],LEN(Table1[[#This Row],[Employee Name]])-FIND(" ",Table1[[#This Row],[Employee Name]]))</f>
        <v>Iyer</v>
      </c>
      <c r="Y250" t="str">
        <f>Table1[[#This Row],[Department]]&amp;"-"&amp;Table1[[#This Row],[Employee ID]]</f>
        <v>IT-E00080</v>
      </c>
      <c r="Z250" t="str">
        <f>LEFT(Table1[[#This Row],[Department]],3)</f>
        <v>IT</v>
      </c>
      <c r="AA250" t="str">
        <f>_xlfn.XLOOKUP(Table1[[#This Row],[Manager ID]],MANAGERS!A:A,MANAGERS!B:B)</f>
        <v>Manager_19</v>
      </c>
      <c r="AB250" t="str" cm="1">
        <f t="array" ref="AB250">_xlfn.XLOOKUP(Table1[[#This Row],[Manager ID]],Table2[[#All],[Manager ID]],Table2[[#All],[Department Head]])</f>
        <v>Support</v>
      </c>
      <c r="AC250" s="2">
        <f>_xlfn.XLOOKUP(Table1[[#This Row],[City]],L:L,O:O)</f>
        <v>0.24036902712549932</v>
      </c>
      <c r="AD250" t="str" cm="1">
        <f t="array" ref="AD250">_xlfn.IFS(Table1[[#This Row],[Performance Score]]&gt;=90,"Excellent",Table1[[#This Row],[Performance Score]]&gt;=75,"Good",Table1[[#This Row],[Performance Score]]&gt;=60,"Average",Table1[[#This Row],[Performance Score]]&lt;=60,"Need Improvement")</f>
        <v>Need Improvement</v>
      </c>
      <c r="AE250" t="str">
        <f>IF(AND(Table1[[#This Row],[Attendance %]]&gt;=80,(Table1[[#This Row],[Performance Score]]&gt;=80)),"Eligible","Not Eligible")</f>
        <v>Not Eligible</v>
      </c>
      <c r="AF250" t="str">
        <f>IF(Table1[[#This Row],[Performance Score]]&gt;=80,"High Performer","Low Performer")</f>
        <v>Low Performer</v>
      </c>
      <c r="AG250" t="str" cm="1">
        <f t="array" aca="1" ref="AG250" ca="1">_xlfn.IFS(Table1[[#This Row],[Experience]]&lt;=3,"Junior",Table1[[#This Row],[Experience]]&lt;=7,"Mid Level",Table1[[#This Row],[Experience]]&gt;=7,"Senior")</f>
        <v>Senior</v>
      </c>
      <c r="AH250" t="str">
        <f>IF(Table1[[#This Row],[Attendance %]]&gt;75,"OK","Below 75")</f>
        <v>Below 75</v>
      </c>
      <c r="AI250" t="b">
        <f>ISBLANK(Table1[[#This Row],[Employee ID]])</f>
        <v>0</v>
      </c>
      <c r="AJ250" t="b">
        <f>ISNUMBER(Table1[[#This Row],[Total Salary  ]])</f>
        <v>1</v>
      </c>
      <c r="AK250" t="str">
        <f>IFERROR(_xlfn.XLOOKUP(Table1[[#This Row],[Manager ID]],MANAGERS!A:A,MANAGERS!B:B),"Not Found")</f>
        <v>Manager_19</v>
      </c>
    </row>
    <row r="251" spans="1:37" x14ac:dyDescent="0.2">
      <c r="A251" t="s">
        <v>2181</v>
      </c>
      <c r="B251" t="s">
        <v>45</v>
      </c>
      <c r="C251" t="s">
        <v>15</v>
      </c>
      <c r="D251" t="s">
        <v>16</v>
      </c>
      <c r="E251" t="s">
        <v>17</v>
      </c>
      <c r="F251" s="1">
        <v>45422</v>
      </c>
      <c r="G251" s="1">
        <v>35214</v>
      </c>
      <c r="H251">
        <v>112616</v>
      </c>
      <c r="I251">
        <v>22334</v>
      </c>
      <c r="J251">
        <v>91</v>
      </c>
      <c r="K251">
        <v>65</v>
      </c>
      <c r="L251" t="s">
        <v>53</v>
      </c>
      <c r="M251">
        <v>112</v>
      </c>
      <c r="N251">
        <f>Table1[[#This Row],[Basic Salary]]+Table1[[#This Row],[Bonus]]</f>
        <v>134950</v>
      </c>
      <c r="O251" s="2">
        <f>Table1[[#This Row],[Bonus]]/Table1[[#This Row],[Basic Salary]]</f>
        <v>0.19831995453576756</v>
      </c>
      <c r="P251">
        <f ca="1">DATEDIF(Table1[[#This Row],[Date of Birth]],TODAY(),"Y")</f>
        <v>30</v>
      </c>
      <c r="Q251">
        <f ca="1">DATEDIF(Table1[[#This Row],[Joining Date]],TODAY(),"Y")</f>
        <v>2</v>
      </c>
      <c r="R251" t="str">
        <f ca="1">IF(YEAR(Table1[[#This Row],[Joining Date]])=YEAR(TODAY()),"Yes","No")</f>
        <v>No</v>
      </c>
      <c r="S251" t="str">
        <f ca="1">IF(Table1[[#This Row],[Experience]]&gt;5,"Yes","No")</f>
        <v>No</v>
      </c>
      <c r="T251" t="str">
        <f>TEXT(Table1[[#This Row],[Joining Date]],"mmmm")</f>
        <v>May</v>
      </c>
      <c r="U251" t="str">
        <f>TEXT(Table1[[#This Row],[Joining Date]],"yyyy")</f>
        <v>2024</v>
      </c>
      <c r="V251" s="5">
        <f ca="1">TODAY()-Table1[[#This Row],[Joining Date]]</f>
        <v>817</v>
      </c>
      <c r="W251" t="str">
        <f>LEFT(Table1[[#This Row],[Employee Name]],FIND(" ",Table1[[#This Row],[Employee Name]])-1)</f>
        <v>Ananya</v>
      </c>
      <c r="X251" t="str">
        <f>RIGHT(Table1[[#This Row],[Employee Name]],LEN(Table1[[#This Row],[Employee Name]])-FIND(" ",Table1[[#This Row],[Employee Name]]))</f>
        <v>Rao</v>
      </c>
      <c r="Y251" t="str">
        <f>Table1[[#This Row],[Department]]&amp;"-"&amp;Table1[[#This Row],[Employee ID]]</f>
        <v>HR-E02125</v>
      </c>
      <c r="Z251" t="str">
        <f>LEFT(Table1[[#This Row],[Department]],3)</f>
        <v>HR</v>
      </c>
      <c r="AA251" t="str">
        <f>_xlfn.XLOOKUP(Table1[[#This Row],[Manager ID]],MANAGERS!A:A,MANAGERS!B:B)</f>
        <v>Manager_12</v>
      </c>
      <c r="AB251" t="str" cm="1">
        <f t="array" ref="AB251">_xlfn.XLOOKUP(Table1[[#This Row],[Manager ID]],Table2[[#All],[Manager ID]],Table2[[#All],[Department Head]])</f>
        <v>Marketing</v>
      </c>
      <c r="AC251" s="2">
        <f>_xlfn.XLOOKUP(Table1[[#This Row],[City]],L:L,O:O)</f>
        <v>0.23685887225230964</v>
      </c>
      <c r="AD251" t="str" cm="1">
        <f t="array" ref="AD251">_xlfn.IFS(Table1[[#This Row],[Performance Score]]&gt;=90,"Excellent",Table1[[#This Row],[Performance Score]]&gt;=75,"Good",Table1[[#This Row],[Performance Score]]&gt;=60,"Average",Table1[[#This Row],[Performance Score]]&lt;=60,"Need Improvement")</f>
        <v>Average</v>
      </c>
      <c r="AE251" t="str">
        <f>IF(AND(Table1[[#This Row],[Attendance %]]&gt;=80,(Table1[[#This Row],[Performance Score]]&gt;=80)),"Eligible","Not Eligible")</f>
        <v>Not Eligible</v>
      </c>
      <c r="AF251" t="str">
        <f>IF(Table1[[#This Row],[Performance Score]]&gt;=80,"High Performer","Low Performer")</f>
        <v>Low Performer</v>
      </c>
      <c r="AG251" t="str" cm="1">
        <f t="array" aca="1" ref="AG251" ca="1">_xlfn.IFS(Table1[[#This Row],[Experience]]&lt;=3,"Junior",Table1[[#This Row],[Experience]]&lt;=7,"Mid Level",Table1[[#This Row],[Experience]]&gt;=7,"Senior")</f>
        <v>Junior</v>
      </c>
      <c r="AH251" t="str">
        <f>IF(Table1[[#This Row],[Attendance %]]&gt;75,"OK","Below 75")</f>
        <v>OK</v>
      </c>
      <c r="AI251" t="b">
        <f>ISBLANK(Table1[[#This Row],[Employee ID]])</f>
        <v>0</v>
      </c>
      <c r="AJ251" t="b">
        <f>ISNUMBER(Table1[[#This Row],[Total Salary  ]])</f>
        <v>1</v>
      </c>
      <c r="AK251" t="str">
        <f>IFERROR(_xlfn.XLOOKUP(Table1[[#This Row],[Manager ID]],MANAGERS!A:A,MANAGERS!B:B),"Not Found")</f>
        <v>Manager_12</v>
      </c>
    </row>
    <row r="252" spans="1:37" x14ac:dyDescent="0.2">
      <c r="A252" t="s">
        <v>3278</v>
      </c>
      <c r="B252" t="s">
        <v>71</v>
      </c>
      <c r="C252" t="s">
        <v>15</v>
      </c>
      <c r="D252" t="s">
        <v>16</v>
      </c>
      <c r="E252" t="s">
        <v>26</v>
      </c>
      <c r="F252" s="1">
        <v>42145</v>
      </c>
      <c r="G252" s="1">
        <v>30745</v>
      </c>
      <c r="H252">
        <v>106452</v>
      </c>
      <c r="I252">
        <v>28497</v>
      </c>
      <c r="J252">
        <v>80</v>
      </c>
      <c r="K252">
        <v>75</v>
      </c>
      <c r="L252" t="s">
        <v>27</v>
      </c>
      <c r="M252">
        <v>114</v>
      </c>
      <c r="N252">
        <f>Table1[[#This Row],[Basic Salary]]+Table1[[#This Row],[Bonus]]</f>
        <v>134949</v>
      </c>
      <c r="O252" s="2">
        <f>Table1[[#This Row],[Bonus]]/Table1[[#This Row],[Basic Salary]]</f>
        <v>0.26769811746139105</v>
      </c>
      <c r="P252">
        <f ca="1">DATEDIF(Table1[[#This Row],[Date of Birth]],TODAY(),"Y")</f>
        <v>42</v>
      </c>
      <c r="Q252">
        <f ca="1">DATEDIF(Table1[[#This Row],[Joining Date]],TODAY(),"Y")</f>
        <v>11</v>
      </c>
      <c r="R252" t="str">
        <f ca="1">IF(YEAR(Table1[[#This Row],[Joining Date]])=YEAR(TODAY()),"Yes","No")</f>
        <v>No</v>
      </c>
      <c r="S252" t="str">
        <f ca="1">IF(Table1[[#This Row],[Experience]]&gt;5,"Yes","No")</f>
        <v>Yes</v>
      </c>
      <c r="T252" t="str">
        <f>TEXT(Table1[[#This Row],[Joining Date]],"mmmm")</f>
        <v>May</v>
      </c>
      <c r="U252" t="str">
        <f>TEXT(Table1[[#This Row],[Joining Date]],"yyyy")</f>
        <v>2015</v>
      </c>
      <c r="V252" s="5">
        <f ca="1">TODAY()-Table1[[#This Row],[Joining Date]]</f>
        <v>4094</v>
      </c>
      <c r="W252" t="str">
        <f>LEFT(Table1[[#This Row],[Employee Name]],FIND(" ",Table1[[#This Row],[Employee Name]])-1)</f>
        <v>Sneha</v>
      </c>
      <c r="X252" t="str">
        <f>RIGHT(Table1[[#This Row],[Employee Name]],LEN(Table1[[#This Row],[Employee Name]])-FIND(" ",Table1[[#This Row],[Employee Name]]))</f>
        <v>Iyer</v>
      </c>
      <c r="Y252" t="str">
        <f>Table1[[#This Row],[Department]]&amp;"-"&amp;Table1[[#This Row],[Employee ID]]</f>
        <v>HR-E03222</v>
      </c>
      <c r="Z252" t="str">
        <f>LEFT(Table1[[#This Row],[Department]],3)</f>
        <v>HR</v>
      </c>
      <c r="AA252" t="str">
        <f>_xlfn.XLOOKUP(Table1[[#This Row],[Manager ID]],MANAGERS!A:A,MANAGERS!B:B)</f>
        <v>Manager_14</v>
      </c>
      <c r="AB252" t="str" cm="1">
        <f t="array" ref="AB252">_xlfn.XLOOKUP(Table1[[#This Row],[Manager ID]],Table2[[#All],[Manager ID]],Table2[[#All],[Department Head]])</f>
        <v>Marketing</v>
      </c>
      <c r="AC252" s="2">
        <f>_xlfn.XLOOKUP(Table1[[#This Row],[City]],L:L,O:O)</f>
        <v>0.23674293405114402</v>
      </c>
      <c r="AD252" t="str" cm="1">
        <f t="array" ref="AD252">_xlfn.IFS(Table1[[#This Row],[Performance Score]]&gt;=90,"Excellent",Table1[[#This Row],[Performance Score]]&gt;=75,"Good",Table1[[#This Row],[Performance Score]]&gt;=60,"Average",Table1[[#This Row],[Performance Score]]&lt;=60,"Need Improvement")</f>
        <v>Good</v>
      </c>
      <c r="AE252" t="str">
        <f>IF(AND(Table1[[#This Row],[Attendance %]]&gt;=80,(Table1[[#This Row],[Performance Score]]&gt;=80)),"Eligible","Not Eligible")</f>
        <v>Not Eligible</v>
      </c>
      <c r="AF252" t="str">
        <f>IF(Table1[[#This Row],[Performance Score]]&gt;=80,"High Performer","Low Performer")</f>
        <v>Low Performer</v>
      </c>
      <c r="AG252" t="str" cm="1">
        <f t="array" aca="1" ref="AG252" ca="1">_xlfn.IFS(Table1[[#This Row],[Experience]]&lt;=3,"Junior",Table1[[#This Row],[Experience]]&lt;=7,"Mid Level",Table1[[#This Row],[Experience]]&gt;=7,"Senior")</f>
        <v>Senior</v>
      </c>
      <c r="AH252" t="str">
        <f>IF(Table1[[#This Row],[Attendance %]]&gt;75,"OK","Below 75")</f>
        <v>OK</v>
      </c>
      <c r="AI252" t="b">
        <f>ISBLANK(Table1[[#This Row],[Employee ID]])</f>
        <v>0</v>
      </c>
      <c r="AJ252" t="b">
        <f>ISNUMBER(Table1[[#This Row],[Total Salary  ]])</f>
        <v>1</v>
      </c>
      <c r="AK252" t="str">
        <f>IFERROR(_xlfn.XLOOKUP(Table1[[#This Row],[Manager ID]],MANAGERS!A:A,MANAGERS!B:B),"Not Found")</f>
        <v>Manager_14</v>
      </c>
    </row>
    <row r="253" spans="1:37" x14ac:dyDescent="0.2">
      <c r="A253" t="s">
        <v>3716</v>
      </c>
      <c r="B253" t="s">
        <v>42</v>
      </c>
      <c r="C253" t="s">
        <v>15</v>
      </c>
      <c r="D253" t="s">
        <v>46</v>
      </c>
      <c r="E253" t="s">
        <v>22</v>
      </c>
      <c r="F253" s="1">
        <v>45615</v>
      </c>
      <c r="G253" s="1">
        <v>38767</v>
      </c>
      <c r="H253">
        <v>117260</v>
      </c>
      <c r="I253">
        <v>17678</v>
      </c>
      <c r="J253">
        <v>100</v>
      </c>
      <c r="K253">
        <v>46</v>
      </c>
      <c r="L253" t="s">
        <v>23</v>
      </c>
      <c r="M253">
        <v>113</v>
      </c>
      <c r="N253">
        <f>Table1[[#This Row],[Basic Salary]]+Table1[[#This Row],[Bonus]]</f>
        <v>134938</v>
      </c>
      <c r="O253" s="2">
        <f>Table1[[#This Row],[Bonus]]/Table1[[#This Row],[Basic Salary]]</f>
        <v>0.15075899710046051</v>
      </c>
      <c r="P253">
        <f ca="1">DATEDIF(Table1[[#This Row],[Date of Birth]],TODAY(),"Y")</f>
        <v>20</v>
      </c>
      <c r="Q253">
        <f ca="1">DATEDIF(Table1[[#This Row],[Joining Date]],TODAY(),"Y")</f>
        <v>1</v>
      </c>
      <c r="R253" t="str">
        <f ca="1">IF(YEAR(Table1[[#This Row],[Joining Date]])=YEAR(TODAY()),"Yes","No")</f>
        <v>No</v>
      </c>
      <c r="S253" t="str">
        <f ca="1">IF(Table1[[#This Row],[Experience]]&gt;5,"Yes","No")</f>
        <v>No</v>
      </c>
      <c r="T253" t="str">
        <f>TEXT(Table1[[#This Row],[Joining Date]],"mmmm")</f>
        <v>November</v>
      </c>
      <c r="U253" t="str">
        <f>TEXT(Table1[[#This Row],[Joining Date]],"yyyy")</f>
        <v>2024</v>
      </c>
      <c r="V253" s="5">
        <f ca="1">TODAY()-Table1[[#This Row],[Joining Date]]</f>
        <v>624</v>
      </c>
      <c r="W253" t="str">
        <f>LEFT(Table1[[#This Row],[Employee Name]],FIND(" ",Table1[[#This Row],[Employee Name]])-1)</f>
        <v>Krishna</v>
      </c>
      <c r="X253" t="str">
        <f>RIGHT(Table1[[#This Row],[Employee Name]],LEN(Table1[[#This Row],[Employee Name]])-FIND(" ",Table1[[#This Row],[Employee Name]]))</f>
        <v>Chaitanya</v>
      </c>
      <c r="Y253" t="str">
        <f>Table1[[#This Row],[Department]]&amp;"-"&amp;Table1[[#This Row],[Employee ID]]</f>
        <v>Support-E03660</v>
      </c>
      <c r="Z253" t="str">
        <f>LEFT(Table1[[#This Row],[Department]],3)</f>
        <v>Sup</v>
      </c>
      <c r="AA253" t="str">
        <f>_xlfn.XLOOKUP(Table1[[#This Row],[Manager ID]],MANAGERS!A:A,MANAGERS!B:B)</f>
        <v>Manager_13</v>
      </c>
      <c r="AB253" t="str" cm="1">
        <f t="array" ref="AB253">_xlfn.XLOOKUP(Table1[[#This Row],[Manager ID]],Table2[[#All],[Manager ID]],Table2[[#All],[Department Head]])</f>
        <v>HR</v>
      </c>
      <c r="AC253" s="2">
        <f>_xlfn.XLOOKUP(Table1[[#This Row],[City]],L:L,O:O)</f>
        <v>0.23486488519629886</v>
      </c>
      <c r="AD253" t="str" cm="1">
        <f t="array" ref="AD253">_xlfn.IFS(Table1[[#This Row],[Performance Score]]&gt;=90,"Excellent",Table1[[#This Row],[Performance Score]]&gt;=75,"Good",Table1[[#This Row],[Performance Score]]&gt;=60,"Average",Table1[[#This Row],[Performance Score]]&lt;=60,"Need Improvement")</f>
        <v>Need Improvement</v>
      </c>
      <c r="AE253" t="str">
        <f>IF(AND(Table1[[#This Row],[Attendance %]]&gt;=80,(Table1[[#This Row],[Performance Score]]&gt;=80)),"Eligible","Not Eligible")</f>
        <v>Not Eligible</v>
      </c>
      <c r="AF253" t="str">
        <f>IF(Table1[[#This Row],[Performance Score]]&gt;=80,"High Performer","Low Performer")</f>
        <v>Low Performer</v>
      </c>
      <c r="AG253" t="str" cm="1">
        <f t="array" aca="1" ref="AG253" ca="1">_xlfn.IFS(Table1[[#This Row],[Experience]]&lt;=3,"Junior",Table1[[#This Row],[Experience]]&lt;=7,"Mid Level",Table1[[#This Row],[Experience]]&gt;=7,"Senior")</f>
        <v>Junior</v>
      </c>
      <c r="AH253" t="str">
        <f>IF(Table1[[#This Row],[Attendance %]]&gt;75,"OK","Below 75")</f>
        <v>OK</v>
      </c>
      <c r="AI253" t="b">
        <f>ISBLANK(Table1[[#This Row],[Employee ID]])</f>
        <v>0</v>
      </c>
      <c r="AJ253" t="b">
        <f>ISNUMBER(Table1[[#This Row],[Total Salary  ]])</f>
        <v>1</v>
      </c>
      <c r="AK253" t="str">
        <f>IFERROR(_xlfn.XLOOKUP(Table1[[#This Row],[Manager ID]],MANAGERS!A:A,MANAGERS!B:B),"Not Found")</f>
        <v>Manager_13</v>
      </c>
    </row>
    <row r="254" spans="1:37" x14ac:dyDescent="0.2">
      <c r="A254" t="s">
        <v>109</v>
      </c>
      <c r="B254" t="s">
        <v>45</v>
      </c>
      <c r="C254" t="s">
        <v>15</v>
      </c>
      <c r="D254" t="s">
        <v>40</v>
      </c>
      <c r="E254" t="s">
        <v>65</v>
      </c>
      <c r="F254" s="1">
        <v>45287</v>
      </c>
      <c r="G254" s="1">
        <v>36833</v>
      </c>
      <c r="H254">
        <v>112500</v>
      </c>
      <c r="I254">
        <v>22404</v>
      </c>
      <c r="J254">
        <v>95</v>
      </c>
      <c r="K254">
        <v>78</v>
      </c>
      <c r="L254" t="s">
        <v>31</v>
      </c>
      <c r="M254">
        <v>115</v>
      </c>
      <c r="N254">
        <f>Table1[[#This Row],[Basic Salary]]+Table1[[#This Row],[Bonus]]</f>
        <v>134904</v>
      </c>
      <c r="O254" s="2">
        <f>Table1[[#This Row],[Bonus]]/Table1[[#This Row],[Basic Salary]]</f>
        <v>0.19914666666666667</v>
      </c>
      <c r="P254">
        <f ca="1">DATEDIF(Table1[[#This Row],[Date of Birth]],TODAY(),"Y")</f>
        <v>25</v>
      </c>
      <c r="Q254">
        <f ca="1">DATEDIF(Table1[[#This Row],[Joining Date]],TODAY(),"Y")</f>
        <v>2</v>
      </c>
      <c r="R254" t="str">
        <f ca="1">IF(YEAR(Table1[[#This Row],[Joining Date]])=YEAR(TODAY()),"Yes","No")</f>
        <v>No</v>
      </c>
      <c r="S254" t="str">
        <f ca="1">IF(Table1[[#This Row],[Experience]]&gt;5,"Yes","No")</f>
        <v>No</v>
      </c>
      <c r="T254" t="str">
        <f>TEXT(Table1[[#This Row],[Joining Date]],"mmmm")</f>
        <v>December</v>
      </c>
      <c r="U254" t="str">
        <f>TEXT(Table1[[#This Row],[Joining Date]],"yyyy")</f>
        <v>2023</v>
      </c>
      <c r="V254" s="5">
        <f ca="1">TODAY()-Table1[[#This Row],[Joining Date]]</f>
        <v>952</v>
      </c>
      <c r="W254" t="str">
        <f>LEFT(Table1[[#This Row],[Employee Name]],FIND(" ",Table1[[#This Row],[Employee Name]])-1)</f>
        <v>Ananya</v>
      </c>
      <c r="X254" t="str">
        <f>RIGHT(Table1[[#This Row],[Employee Name]],LEN(Table1[[#This Row],[Employee Name]])-FIND(" ",Table1[[#This Row],[Employee Name]]))</f>
        <v>Rao</v>
      </c>
      <c r="Y254" t="str">
        <f>Table1[[#This Row],[Department]]&amp;"-"&amp;Table1[[#This Row],[Employee ID]]</f>
        <v>IT-E00054</v>
      </c>
      <c r="Z254" t="str">
        <f>LEFT(Table1[[#This Row],[Department]],3)</f>
        <v>IT</v>
      </c>
      <c r="AA254" t="str">
        <f>_xlfn.XLOOKUP(Table1[[#This Row],[Manager ID]],MANAGERS!A:A,MANAGERS!B:B)</f>
        <v>Manager_15</v>
      </c>
      <c r="AB254" t="str" cm="1">
        <f t="array" ref="AB254">_xlfn.XLOOKUP(Table1[[#This Row],[Manager ID]],Table2[[#All],[Manager ID]],Table2[[#All],[Department Head]])</f>
        <v>Support</v>
      </c>
      <c r="AC254" s="2">
        <f>_xlfn.XLOOKUP(Table1[[#This Row],[City]],L:L,O:O)</f>
        <v>0.241864189087755</v>
      </c>
      <c r="AD254" t="str" cm="1">
        <f t="array" ref="AD254">_xlfn.IFS(Table1[[#This Row],[Performance Score]]&gt;=90,"Excellent",Table1[[#This Row],[Performance Score]]&gt;=75,"Good",Table1[[#This Row],[Performance Score]]&gt;=60,"Average",Table1[[#This Row],[Performance Score]]&lt;=60,"Need Improvement")</f>
        <v>Good</v>
      </c>
      <c r="AE254" t="str">
        <f>IF(AND(Table1[[#This Row],[Attendance %]]&gt;=80,(Table1[[#This Row],[Performance Score]]&gt;=80)),"Eligible","Not Eligible")</f>
        <v>Not Eligible</v>
      </c>
      <c r="AF254" t="str">
        <f>IF(Table1[[#This Row],[Performance Score]]&gt;=80,"High Performer","Low Performer")</f>
        <v>Low Performer</v>
      </c>
      <c r="AG254" t="str" cm="1">
        <f t="array" aca="1" ref="AG254" ca="1">_xlfn.IFS(Table1[[#This Row],[Experience]]&lt;=3,"Junior",Table1[[#This Row],[Experience]]&lt;=7,"Mid Level",Table1[[#This Row],[Experience]]&gt;=7,"Senior")</f>
        <v>Junior</v>
      </c>
      <c r="AH254" t="str">
        <f>IF(Table1[[#This Row],[Attendance %]]&gt;75,"OK","Below 75")</f>
        <v>OK</v>
      </c>
      <c r="AI254" t="b">
        <f>ISBLANK(Table1[[#This Row],[Employee ID]])</f>
        <v>0</v>
      </c>
      <c r="AJ254" t="b">
        <f>ISNUMBER(Table1[[#This Row],[Total Salary  ]])</f>
        <v>1</v>
      </c>
      <c r="AK254" t="str">
        <f>IFERROR(_xlfn.XLOOKUP(Table1[[#This Row],[Manager ID]],MANAGERS!A:A,MANAGERS!B:B),"Not Found")</f>
        <v>Manager_15</v>
      </c>
    </row>
    <row r="255" spans="1:37" x14ac:dyDescent="0.2">
      <c r="A255" t="s">
        <v>143</v>
      </c>
      <c r="B255" t="s">
        <v>85</v>
      </c>
      <c r="C255" t="s">
        <v>21</v>
      </c>
      <c r="D255" t="s">
        <v>16</v>
      </c>
      <c r="E255" t="s">
        <v>26</v>
      </c>
      <c r="F255" s="1">
        <v>44825</v>
      </c>
      <c r="G255" s="1">
        <v>34203</v>
      </c>
      <c r="H255">
        <v>116715</v>
      </c>
      <c r="I255">
        <v>18189</v>
      </c>
      <c r="J255">
        <v>77</v>
      </c>
      <c r="K255">
        <v>72</v>
      </c>
      <c r="L255" t="s">
        <v>23</v>
      </c>
      <c r="M255">
        <v>116</v>
      </c>
      <c r="N255">
        <f>Table1[[#This Row],[Basic Salary]]+Table1[[#This Row],[Bonus]]</f>
        <v>134904</v>
      </c>
      <c r="O255" s="2">
        <f>Table1[[#This Row],[Bonus]]/Table1[[#This Row],[Basic Salary]]</f>
        <v>0.15584115152294051</v>
      </c>
      <c r="P255">
        <f ca="1">DATEDIF(Table1[[#This Row],[Date of Birth]],TODAY(),"Y")</f>
        <v>32</v>
      </c>
      <c r="Q255">
        <f ca="1">DATEDIF(Table1[[#This Row],[Joining Date]],TODAY(),"Y")</f>
        <v>3</v>
      </c>
      <c r="R255" t="str">
        <f ca="1">IF(YEAR(Table1[[#This Row],[Joining Date]])=YEAR(TODAY()),"Yes","No")</f>
        <v>No</v>
      </c>
      <c r="S255" t="str">
        <f ca="1">IF(Table1[[#This Row],[Experience]]&gt;5,"Yes","No")</f>
        <v>No</v>
      </c>
      <c r="T255" t="str">
        <f>TEXT(Table1[[#This Row],[Joining Date]],"mmmm")</f>
        <v>September</v>
      </c>
      <c r="U255" t="str">
        <f>TEXT(Table1[[#This Row],[Joining Date]],"yyyy")</f>
        <v>2022</v>
      </c>
      <c r="V255" s="5">
        <f ca="1">TODAY()-Table1[[#This Row],[Joining Date]]</f>
        <v>1414</v>
      </c>
      <c r="W255" t="str">
        <f>LEFT(Table1[[#This Row],[Employee Name]],FIND(" ",Table1[[#This Row],[Employee Name]])-1)</f>
        <v>Pooja</v>
      </c>
      <c r="X255" t="str">
        <f>RIGHT(Table1[[#This Row],[Employee Name]],LEN(Table1[[#This Row],[Employee Name]])-FIND(" ",Table1[[#This Row],[Employee Name]]))</f>
        <v>Das</v>
      </c>
      <c r="Y255" t="str">
        <f>Table1[[#This Row],[Department]]&amp;"-"&amp;Table1[[#This Row],[Employee ID]]</f>
        <v>HR-E00087</v>
      </c>
      <c r="Z255" t="str">
        <f>LEFT(Table1[[#This Row],[Department]],3)</f>
        <v>HR</v>
      </c>
      <c r="AA255" t="str">
        <f>_xlfn.XLOOKUP(Table1[[#This Row],[Manager ID]],MANAGERS!A:A,MANAGERS!B:B)</f>
        <v>Manager_16</v>
      </c>
      <c r="AB255" t="str" cm="1">
        <f t="array" ref="AB255">_xlfn.XLOOKUP(Table1[[#This Row],[Manager ID]],Table2[[#All],[Manager ID]],Table2[[#All],[Department Head]])</f>
        <v>Sales</v>
      </c>
      <c r="AC255" s="2">
        <f>_xlfn.XLOOKUP(Table1[[#This Row],[City]],L:L,O:O)</f>
        <v>0.23486488519629886</v>
      </c>
      <c r="AD255" t="str" cm="1">
        <f t="array" ref="AD255">_xlfn.IFS(Table1[[#This Row],[Performance Score]]&gt;=90,"Excellent",Table1[[#This Row],[Performance Score]]&gt;=75,"Good",Table1[[#This Row],[Performance Score]]&gt;=60,"Average",Table1[[#This Row],[Performance Score]]&lt;=60,"Need Improvement")</f>
        <v>Average</v>
      </c>
      <c r="AE255" t="str">
        <f>IF(AND(Table1[[#This Row],[Attendance %]]&gt;=80,(Table1[[#This Row],[Performance Score]]&gt;=80)),"Eligible","Not Eligible")</f>
        <v>Not Eligible</v>
      </c>
      <c r="AF255" t="str">
        <f>IF(Table1[[#This Row],[Performance Score]]&gt;=80,"High Performer","Low Performer")</f>
        <v>Low Performer</v>
      </c>
      <c r="AG255" t="str" cm="1">
        <f t="array" aca="1" ref="AG255" ca="1">_xlfn.IFS(Table1[[#This Row],[Experience]]&lt;=3,"Junior",Table1[[#This Row],[Experience]]&lt;=7,"Mid Level",Table1[[#This Row],[Experience]]&gt;=7,"Senior")</f>
        <v>Junior</v>
      </c>
      <c r="AH255" t="str">
        <f>IF(Table1[[#This Row],[Attendance %]]&gt;75,"OK","Below 75")</f>
        <v>OK</v>
      </c>
      <c r="AI255" t="b">
        <f>ISBLANK(Table1[[#This Row],[Employee ID]])</f>
        <v>0</v>
      </c>
      <c r="AJ255" t="b">
        <f>ISNUMBER(Table1[[#This Row],[Total Salary  ]])</f>
        <v>1</v>
      </c>
      <c r="AK255" t="str">
        <f>IFERROR(_xlfn.XLOOKUP(Table1[[#This Row],[Manager ID]],MANAGERS!A:A,MANAGERS!B:B),"Not Found")</f>
        <v>Manager_16</v>
      </c>
    </row>
    <row r="256" spans="1:37" x14ac:dyDescent="0.2">
      <c r="A256" t="s">
        <v>3945</v>
      </c>
      <c r="B256" t="s">
        <v>71</v>
      </c>
      <c r="C256" t="s">
        <v>15</v>
      </c>
      <c r="D256" t="s">
        <v>81</v>
      </c>
      <c r="E256" t="s">
        <v>17</v>
      </c>
      <c r="F256" s="1">
        <v>43031</v>
      </c>
      <c r="G256" s="1">
        <v>35600</v>
      </c>
      <c r="H256">
        <v>106655</v>
      </c>
      <c r="I256">
        <v>28238</v>
      </c>
      <c r="J256">
        <v>70</v>
      </c>
      <c r="K256">
        <v>49</v>
      </c>
      <c r="L256" t="s">
        <v>18</v>
      </c>
      <c r="M256">
        <v>108</v>
      </c>
      <c r="N256">
        <f>Table1[[#This Row],[Basic Salary]]+Table1[[#This Row],[Bonus]]</f>
        <v>134893</v>
      </c>
      <c r="O256" s="2">
        <f>Table1[[#This Row],[Bonus]]/Table1[[#This Row],[Basic Salary]]</f>
        <v>0.26476020814776619</v>
      </c>
      <c r="P256">
        <f ca="1">DATEDIF(Table1[[#This Row],[Date of Birth]],TODAY(),"Y")</f>
        <v>29</v>
      </c>
      <c r="Q256">
        <f ca="1">DATEDIF(Table1[[#This Row],[Joining Date]],TODAY(),"Y")</f>
        <v>8</v>
      </c>
      <c r="R256" t="str">
        <f ca="1">IF(YEAR(Table1[[#This Row],[Joining Date]])=YEAR(TODAY()),"Yes","No")</f>
        <v>No</v>
      </c>
      <c r="S256" t="str">
        <f ca="1">IF(Table1[[#This Row],[Experience]]&gt;5,"Yes","No")</f>
        <v>Yes</v>
      </c>
      <c r="T256" t="str">
        <f>TEXT(Table1[[#This Row],[Joining Date]],"mmmm")</f>
        <v>October</v>
      </c>
      <c r="U256" t="str">
        <f>TEXT(Table1[[#This Row],[Joining Date]],"yyyy")</f>
        <v>2017</v>
      </c>
      <c r="V256" s="5">
        <f ca="1">TODAY()-Table1[[#This Row],[Joining Date]]</f>
        <v>3208</v>
      </c>
      <c r="W256" t="str">
        <f>LEFT(Table1[[#This Row],[Employee Name]],FIND(" ",Table1[[#This Row],[Employee Name]])-1)</f>
        <v>Sneha</v>
      </c>
      <c r="X256" t="str">
        <f>RIGHT(Table1[[#This Row],[Employee Name]],LEN(Table1[[#This Row],[Employee Name]])-FIND(" ",Table1[[#This Row],[Employee Name]]))</f>
        <v>Iyer</v>
      </c>
      <c r="Y256" t="str">
        <f>Table1[[#This Row],[Department]]&amp;"-"&amp;Table1[[#This Row],[Employee ID]]</f>
        <v>Sales-E03889</v>
      </c>
      <c r="Z256" t="str">
        <f>LEFT(Table1[[#This Row],[Department]],3)</f>
        <v>Sal</v>
      </c>
      <c r="AA256" t="str">
        <f>_xlfn.XLOOKUP(Table1[[#This Row],[Manager ID]],MANAGERS!A:A,MANAGERS!B:B)</f>
        <v>Manager_8</v>
      </c>
      <c r="AB256" t="str" cm="1">
        <f t="array" ref="AB256">_xlfn.XLOOKUP(Table1[[#This Row],[Manager ID]],Table2[[#All],[Manager ID]],Table2[[#All],[Department Head]])</f>
        <v>Sales</v>
      </c>
      <c r="AC256" s="2">
        <f>_xlfn.XLOOKUP(Table1[[#This Row],[City]],L:L,O:O)</f>
        <v>0.21356479274849693</v>
      </c>
      <c r="AD256" t="str" cm="1">
        <f t="array" ref="AD256">_xlfn.IFS(Table1[[#This Row],[Performance Score]]&gt;=90,"Excellent",Table1[[#This Row],[Performance Score]]&gt;=75,"Good",Table1[[#This Row],[Performance Score]]&gt;=60,"Average",Table1[[#This Row],[Performance Score]]&lt;=60,"Need Improvement")</f>
        <v>Need Improvement</v>
      </c>
      <c r="AE256" t="str">
        <f>IF(AND(Table1[[#This Row],[Attendance %]]&gt;=80,(Table1[[#This Row],[Performance Score]]&gt;=80)),"Eligible","Not Eligible")</f>
        <v>Not Eligible</v>
      </c>
      <c r="AF256" t="str">
        <f>IF(Table1[[#This Row],[Performance Score]]&gt;=80,"High Performer","Low Performer")</f>
        <v>Low Performer</v>
      </c>
      <c r="AG256" t="str" cm="1">
        <f t="array" aca="1" ref="AG256" ca="1">_xlfn.IFS(Table1[[#This Row],[Experience]]&lt;=3,"Junior",Table1[[#This Row],[Experience]]&lt;=7,"Mid Level",Table1[[#This Row],[Experience]]&gt;=7,"Senior")</f>
        <v>Senior</v>
      </c>
      <c r="AH256" t="str">
        <f>IF(Table1[[#This Row],[Attendance %]]&gt;75,"OK","Below 75")</f>
        <v>Below 75</v>
      </c>
      <c r="AI256" t="b">
        <f>ISBLANK(Table1[[#This Row],[Employee ID]])</f>
        <v>0</v>
      </c>
      <c r="AJ256" t="b">
        <f>ISNUMBER(Table1[[#This Row],[Total Salary  ]])</f>
        <v>1</v>
      </c>
      <c r="AK256" t="str">
        <f>IFERROR(_xlfn.XLOOKUP(Table1[[#This Row],[Manager ID]],MANAGERS!A:A,MANAGERS!B:B),"Not Found")</f>
        <v>Manager_8</v>
      </c>
    </row>
    <row r="257" spans="1:37" x14ac:dyDescent="0.2">
      <c r="A257" t="s">
        <v>4027</v>
      </c>
      <c r="B257" t="s">
        <v>29</v>
      </c>
      <c r="C257" t="s">
        <v>15</v>
      </c>
      <c r="D257" t="s">
        <v>33</v>
      </c>
      <c r="E257" t="s">
        <v>65</v>
      </c>
      <c r="F257" s="1">
        <v>43455</v>
      </c>
      <c r="G257" s="1">
        <v>35468</v>
      </c>
      <c r="H257">
        <v>114473</v>
      </c>
      <c r="I257">
        <v>20368</v>
      </c>
      <c r="J257">
        <v>78</v>
      </c>
      <c r="K257">
        <v>41</v>
      </c>
      <c r="L257" t="s">
        <v>34</v>
      </c>
      <c r="M257">
        <v>111</v>
      </c>
      <c r="N257">
        <f>Table1[[#This Row],[Basic Salary]]+Table1[[#This Row],[Bonus]]</f>
        <v>134841</v>
      </c>
      <c r="O257" s="2">
        <f>Table1[[#This Row],[Bonus]]/Table1[[#This Row],[Basic Salary]]</f>
        <v>0.1779284198020494</v>
      </c>
      <c r="P257">
        <f ca="1">DATEDIF(Table1[[#This Row],[Date of Birth]],TODAY(),"Y")</f>
        <v>29</v>
      </c>
      <c r="Q257">
        <f ca="1">DATEDIF(Table1[[#This Row],[Joining Date]],TODAY(),"Y")</f>
        <v>7</v>
      </c>
      <c r="R257" t="str">
        <f ca="1">IF(YEAR(Table1[[#This Row],[Joining Date]])=YEAR(TODAY()),"Yes","No")</f>
        <v>No</v>
      </c>
      <c r="S257" t="str">
        <f ca="1">IF(Table1[[#This Row],[Experience]]&gt;5,"Yes","No")</f>
        <v>Yes</v>
      </c>
      <c r="T257" t="str">
        <f>TEXT(Table1[[#This Row],[Joining Date]],"mmmm")</f>
        <v>December</v>
      </c>
      <c r="U257" t="str">
        <f>TEXT(Table1[[#This Row],[Joining Date]],"yyyy")</f>
        <v>2018</v>
      </c>
      <c r="V257" s="5">
        <f ca="1">TODAY()-Table1[[#This Row],[Joining Date]]</f>
        <v>2784</v>
      </c>
      <c r="W257" t="str">
        <f>LEFT(Table1[[#This Row],[Employee Name]],FIND(" ",Table1[[#This Row],[Employee Name]])-1)</f>
        <v>Vikram</v>
      </c>
      <c r="X257" t="str">
        <f>RIGHT(Table1[[#This Row],[Employee Name]],LEN(Table1[[#This Row],[Employee Name]])-FIND(" ",Table1[[#This Row],[Employee Name]]))</f>
        <v>Singh</v>
      </c>
      <c r="Y257" t="str">
        <f>Table1[[#This Row],[Department]]&amp;"-"&amp;Table1[[#This Row],[Employee ID]]</f>
        <v>Marketing-E03971</v>
      </c>
      <c r="Z257" t="str">
        <f>LEFT(Table1[[#This Row],[Department]],3)</f>
        <v>Mar</v>
      </c>
      <c r="AA257" t="str">
        <f>_xlfn.XLOOKUP(Table1[[#This Row],[Manager ID]],MANAGERS!A:A,MANAGERS!B:B)</f>
        <v>Manager_11</v>
      </c>
      <c r="AB257" t="str" cm="1">
        <f t="array" ref="AB257">_xlfn.XLOOKUP(Table1[[#This Row],[Manager ID]],Table2[[#All],[Manager ID]],Table2[[#All],[Department Head]])</f>
        <v>Marketing</v>
      </c>
      <c r="AC257" s="2">
        <f>_xlfn.XLOOKUP(Table1[[#This Row],[City]],L:L,O:O)</f>
        <v>0.24030340748661314</v>
      </c>
      <c r="AD257" t="str" cm="1">
        <f t="array" ref="AD257">_xlfn.IFS(Table1[[#This Row],[Performance Score]]&gt;=90,"Excellent",Table1[[#This Row],[Performance Score]]&gt;=75,"Good",Table1[[#This Row],[Performance Score]]&gt;=60,"Average",Table1[[#This Row],[Performance Score]]&lt;=60,"Need Improvement")</f>
        <v>Need Improvement</v>
      </c>
      <c r="AE257" t="str">
        <f>IF(AND(Table1[[#This Row],[Attendance %]]&gt;=80,(Table1[[#This Row],[Performance Score]]&gt;=80)),"Eligible","Not Eligible")</f>
        <v>Not Eligible</v>
      </c>
      <c r="AF257" t="str">
        <f>IF(Table1[[#This Row],[Performance Score]]&gt;=80,"High Performer","Low Performer")</f>
        <v>Low Performer</v>
      </c>
      <c r="AG257" t="str" cm="1">
        <f t="array" aca="1" ref="AG257" ca="1">_xlfn.IFS(Table1[[#This Row],[Experience]]&lt;=3,"Junior",Table1[[#This Row],[Experience]]&lt;=7,"Mid Level",Table1[[#This Row],[Experience]]&gt;=7,"Senior")</f>
        <v>Mid Level</v>
      </c>
      <c r="AH257" t="str">
        <f>IF(Table1[[#This Row],[Attendance %]]&gt;75,"OK","Below 75")</f>
        <v>OK</v>
      </c>
      <c r="AI257" t="b">
        <f>ISBLANK(Table1[[#This Row],[Employee ID]])</f>
        <v>0</v>
      </c>
      <c r="AJ257" t="b">
        <f>ISNUMBER(Table1[[#This Row],[Total Salary  ]])</f>
        <v>1</v>
      </c>
      <c r="AK257" t="str">
        <f>IFERROR(_xlfn.XLOOKUP(Table1[[#This Row],[Manager ID]],MANAGERS!A:A,MANAGERS!B:B),"Not Found")</f>
        <v>Manager_11</v>
      </c>
    </row>
    <row r="258" spans="1:37" x14ac:dyDescent="0.2">
      <c r="A258" t="s">
        <v>995</v>
      </c>
      <c r="B258" t="s">
        <v>62</v>
      </c>
      <c r="C258" t="s">
        <v>21</v>
      </c>
      <c r="D258" t="s">
        <v>43</v>
      </c>
      <c r="E258" t="s">
        <v>65</v>
      </c>
      <c r="F258" s="1">
        <v>44063</v>
      </c>
      <c r="G258" s="1">
        <v>40964</v>
      </c>
      <c r="H258">
        <v>114762</v>
      </c>
      <c r="I258">
        <v>20039</v>
      </c>
      <c r="J258">
        <v>77</v>
      </c>
      <c r="K258">
        <v>52</v>
      </c>
      <c r="L258" t="s">
        <v>53</v>
      </c>
      <c r="M258">
        <v>105</v>
      </c>
      <c r="N258">
        <f>Table1[[#This Row],[Basic Salary]]+Table1[[#This Row],[Bonus]]</f>
        <v>134801</v>
      </c>
      <c r="O258" s="2">
        <f>Table1[[#This Row],[Bonus]]/Table1[[#This Row],[Basic Salary]]</f>
        <v>0.17461354803854934</v>
      </c>
      <c r="P258">
        <f ca="1">DATEDIF(Table1[[#This Row],[Date of Birth]],TODAY(),"Y")</f>
        <v>14</v>
      </c>
      <c r="Q258">
        <f ca="1">DATEDIF(Table1[[#This Row],[Joining Date]],TODAY(),"Y")</f>
        <v>5</v>
      </c>
      <c r="R258" t="str">
        <f ca="1">IF(YEAR(Table1[[#This Row],[Joining Date]])=YEAR(TODAY()),"Yes","No")</f>
        <v>No</v>
      </c>
      <c r="S258" t="str">
        <f ca="1">IF(Table1[[#This Row],[Experience]]&gt;5,"Yes","No")</f>
        <v>No</v>
      </c>
      <c r="T258" t="str">
        <f>TEXT(Table1[[#This Row],[Joining Date]],"mmmm")</f>
        <v>August</v>
      </c>
      <c r="U258" t="str">
        <f>TEXT(Table1[[#This Row],[Joining Date]],"yyyy")</f>
        <v>2020</v>
      </c>
      <c r="V258" s="5">
        <f ca="1">TODAY()-Table1[[#This Row],[Joining Date]]</f>
        <v>2176</v>
      </c>
      <c r="W258" t="str">
        <f>LEFT(Table1[[#This Row],[Employee Name]],FIND(" ",Table1[[#This Row],[Employee Name]])-1)</f>
        <v>Kavya</v>
      </c>
      <c r="X258" t="str">
        <f>RIGHT(Table1[[#This Row],[Employee Name]],LEN(Table1[[#This Row],[Employee Name]])-FIND(" ",Table1[[#This Row],[Employee Name]]))</f>
        <v>Nair</v>
      </c>
      <c r="Y258" t="str">
        <f>Table1[[#This Row],[Department]]&amp;"-"&amp;Table1[[#This Row],[Employee ID]]</f>
        <v>Operations-E00939</v>
      </c>
      <c r="Z258" t="str">
        <f>LEFT(Table1[[#This Row],[Department]],3)</f>
        <v>Ope</v>
      </c>
      <c r="AA258" t="str">
        <f>_xlfn.XLOOKUP(Table1[[#This Row],[Manager ID]],MANAGERS!A:A,MANAGERS!B:B)</f>
        <v>Manager_5</v>
      </c>
      <c r="AB258" t="str" cm="1">
        <f t="array" ref="AB258">_xlfn.XLOOKUP(Table1[[#This Row],[Manager ID]],Table2[[#All],[Manager ID]],Table2[[#All],[Department Head]])</f>
        <v>Sales</v>
      </c>
      <c r="AC258" s="2">
        <f>_xlfn.XLOOKUP(Table1[[#This Row],[City]],L:L,O:O)</f>
        <v>0.23685887225230964</v>
      </c>
      <c r="AD258" t="str" cm="1">
        <f t="array" ref="AD258">_xlfn.IFS(Table1[[#This Row],[Performance Score]]&gt;=90,"Excellent",Table1[[#This Row],[Performance Score]]&gt;=75,"Good",Table1[[#This Row],[Performance Score]]&gt;=60,"Average",Table1[[#This Row],[Performance Score]]&lt;=60,"Need Improvement")</f>
        <v>Need Improvement</v>
      </c>
      <c r="AE258" t="str">
        <f>IF(AND(Table1[[#This Row],[Attendance %]]&gt;=80,(Table1[[#This Row],[Performance Score]]&gt;=80)),"Eligible","Not Eligible")</f>
        <v>Not Eligible</v>
      </c>
      <c r="AF258" t="str">
        <f>IF(Table1[[#This Row],[Performance Score]]&gt;=80,"High Performer","Low Performer")</f>
        <v>Low Performer</v>
      </c>
      <c r="AG258" t="str" cm="1">
        <f t="array" aca="1" ref="AG258" ca="1">_xlfn.IFS(Table1[[#This Row],[Experience]]&lt;=3,"Junior",Table1[[#This Row],[Experience]]&lt;=7,"Mid Level",Table1[[#This Row],[Experience]]&gt;=7,"Senior")</f>
        <v>Mid Level</v>
      </c>
      <c r="AH258" t="str">
        <f>IF(Table1[[#This Row],[Attendance %]]&gt;75,"OK","Below 75")</f>
        <v>OK</v>
      </c>
      <c r="AI258" t="b">
        <f>ISBLANK(Table1[[#This Row],[Employee ID]])</f>
        <v>0</v>
      </c>
      <c r="AJ258" t="b">
        <f>ISNUMBER(Table1[[#This Row],[Total Salary  ]])</f>
        <v>1</v>
      </c>
      <c r="AK258" t="str">
        <f>IFERROR(_xlfn.XLOOKUP(Table1[[#This Row],[Manager ID]],MANAGERS!A:A,MANAGERS!B:B),"Not Found")</f>
        <v>Manager_5</v>
      </c>
    </row>
    <row r="259" spans="1:37" x14ac:dyDescent="0.2">
      <c r="A259" t="s">
        <v>1780</v>
      </c>
      <c r="B259" t="s">
        <v>95</v>
      </c>
      <c r="C259" t="s">
        <v>15</v>
      </c>
      <c r="D259" t="s">
        <v>40</v>
      </c>
      <c r="E259" t="s">
        <v>51</v>
      </c>
      <c r="F259" s="1">
        <v>42879</v>
      </c>
      <c r="G259" s="1">
        <v>37971</v>
      </c>
      <c r="H259">
        <v>111676</v>
      </c>
      <c r="I259">
        <v>23099</v>
      </c>
      <c r="J259">
        <v>78</v>
      </c>
      <c r="K259">
        <v>89</v>
      </c>
      <c r="L259" t="s">
        <v>53</v>
      </c>
      <c r="M259">
        <v>108</v>
      </c>
      <c r="N259">
        <f>Table1[[#This Row],[Basic Salary]]+Table1[[#This Row],[Bonus]]</f>
        <v>134775</v>
      </c>
      <c r="O259" s="2">
        <f>Table1[[#This Row],[Bonus]]/Table1[[#This Row],[Basic Salary]]</f>
        <v>0.20683942834628746</v>
      </c>
      <c r="P259">
        <f ca="1">DATEDIF(Table1[[#This Row],[Date of Birth]],TODAY(),"Y")</f>
        <v>22</v>
      </c>
      <c r="Q259">
        <f ca="1">DATEDIF(Table1[[#This Row],[Joining Date]],TODAY(),"Y")</f>
        <v>9</v>
      </c>
      <c r="R259" t="str">
        <f ca="1">IF(YEAR(Table1[[#This Row],[Joining Date]])=YEAR(TODAY()),"Yes","No")</f>
        <v>No</v>
      </c>
      <c r="S259" t="str">
        <f ca="1">IF(Table1[[#This Row],[Experience]]&gt;5,"Yes","No")</f>
        <v>Yes</v>
      </c>
      <c r="T259" t="str">
        <f>TEXT(Table1[[#This Row],[Joining Date]],"mmmm")</f>
        <v>May</v>
      </c>
      <c r="U259" t="str">
        <f>TEXT(Table1[[#This Row],[Joining Date]],"yyyy")</f>
        <v>2017</v>
      </c>
      <c r="V259" s="5">
        <f ca="1">TODAY()-Table1[[#This Row],[Joining Date]]</f>
        <v>3360</v>
      </c>
      <c r="W259" t="str">
        <f>LEFT(Table1[[#This Row],[Employee Name]],FIND(" ",Table1[[#This Row],[Employee Name]])-1)</f>
        <v>Ajay</v>
      </c>
      <c r="X259" t="str">
        <f>RIGHT(Table1[[#This Row],[Employee Name]],LEN(Table1[[#This Row],[Employee Name]])-FIND(" ",Table1[[#This Row],[Employee Name]]))</f>
        <v>Singh</v>
      </c>
      <c r="Y259" t="str">
        <f>Table1[[#This Row],[Department]]&amp;"-"&amp;Table1[[#This Row],[Employee ID]]</f>
        <v>IT-E01724</v>
      </c>
      <c r="Z259" t="str">
        <f>LEFT(Table1[[#This Row],[Department]],3)</f>
        <v>IT</v>
      </c>
      <c r="AA259" t="str">
        <f>_xlfn.XLOOKUP(Table1[[#This Row],[Manager ID]],MANAGERS!A:A,MANAGERS!B:B)</f>
        <v>Manager_8</v>
      </c>
      <c r="AB259" t="str" cm="1">
        <f t="array" ref="AB259">_xlfn.XLOOKUP(Table1[[#This Row],[Manager ID]],Table2[[#All],[Manager ID]],Table2[[#All],[Department Head]])</f>
        <v>Sales</v>
      </c>
      <c r="AC259" s="2">
        <f>_xlfn.XLOOKUP(Table1[[#This Row],[City]],L:L,O:O)</f>
        <v>0.23685887225230964</v>
      </c>
      <c r="AD259" t="str" cm="1">
        <f t="array" ref="AD259">_xlfn.IFS(Table1[[#This Row],[Performance Score]]&gt;=90,"Excellent",Table1[[#This Row],[Performance Score]]&gt;=75,"Good",Table1[[#This Row],[Performance Score]]&gt;=60,"Average",Table1[[#This Row],[Performance Score]]&lt;=60,"Need Improvement")</f>
        <v>Good</v>
      </c>
      <c r="AE259" t="str">
        <f>IF(AND(Table1[[#This Row],[Attendance %]]&gt;=80,(Table1[[#This Row],[Performance Score]]&gt;=80)),"Eligible","Not Eligible")</f>
        <v>Not Eligible</v>
      </c>
      <c r="AF259" t="str">
        <f>IF(Table1[[#This Row],[Performance Score]]&gt;=80,"High Performer","Low Performer")</f>
        <v>High Performer</v>
      </c>
      <c r="AG259" t="str" cm="1">
        <f t="array" aca="1" ref="AG259" ca="1">_xlfn.IFS(Table1[[#This Row],[Experience]]&lt;=3,"Junior",Table1[[#This Row],[Experience]]&lt;=7,"Mid Level",Table1[[#This Row],[Experience]]&gt;=7,"Senior")</f>
        <v>Senior</v>
      </c>
      <c r="AH259" t="str">
        <f>IF(Table1[[#This Row],[Attendance %]]&gt;75,"OK","Below 75")</f>
        <v>OK</v>
      </c>
      <c r="AI259" t="b">
        <f>ISBLANK(Table1[[#This Row],[Employee ID]])</f>
        <v>0</v>
      </c>
      <c r="AJ259" t="b">
        <f>ISNUMBER(Table1[[#This Row],[Total Salary  ]])</f>
        <v>1</v>
      </c>
      <c r="AK259" t="str">
        <f>IFERROR(_xlfn.XLOOKUP(Table1[[#This Row],[Manager ID]],MANAGERS!A:A,MANAGERS!B:B),"Not Found")</f>
        <v>Manager_8</v>
      </c>
    </row>
    <row r="260" spans="1:37" x14ac:dyDescent="0.2">
      <c r="A260" t="s">
        <v>4647</v>
      </c>
      <c r="B260" t="s">
        <v>75</v>
      </c>
      <c r="C260" t="s">
        <v>15</v>
      </c>
      <c r="D260" t="s">
        <v>40</v>
      </c>
      <c r="E260" t="s">
        <v>65</v>
      </c>
      <c r="F260" s="1">
        <v>42225</v>
      </c>
      <c r="G260" s="1">
        <v>37830</v>
      </c>
      <c r="H260">
        <v>114902</v>
      </c>
      <c r="I260">
        <v>19856</v>
      </c>
      <c r="J260">
        <v>65</v>
      </c>
      <c r="K260">
        <v>99</v>
      </c>
      <c r="L260" t="s">
        <v>31</v>
      </c>
      <c r="M260">
        <v>107</v>
      </c>
      <c r="N260">
        <f>Table1[[#This Row],[Basic Salary]]+Table1[[#This Row],[Bonus]]</f>
        <v>134758</v>
      </c>
      <c r="O260" s="2">
        <f>Table1[[#This Row],[Bonus]]/Table1[[#This Row],[Basic Salary]]</f>
        <v>0.17280813214739518</v>
      </c>
      <c r="P260">
        <f ca="1">DATEDIF(Table1[[#This Row],[Date of Birth]],TODAY(),"Y")</f>
        <v>23</v>
      </c>
      <c r="Q260">
        <f ca="1">DATEDIF(Table1[[#This Row],[Joining Date]],TODAY(),"Y")</f>
        <v>10</v>
      </c>
      <c r="R260" t="str">
        <f ca="1">IF(YEAR(Table1[[#This Row],[Joining Date]])=YEAR(TODAY()),"Yes","No")</f>
        <v>No</v>
      </c>
      <c r="S260" t="str">
        <f ca="1">IF(Table1[[#This Row],[Experience]]&gt;5,"Yes","No")</f>
        <v>Yes</v>
      </c>
      <c r="T260" t="str">
        <f>TEXT(Table1[[#This Row],[Joining Date]],"mmmm")</f>
        <v>August</v>
      </c>
      <c r="U260" t="str">
        <f>TEXT(Table1[[#This Row],[Joining Date]],"yyyy")</f>
        <v>2015</v>
      </c>
      <c r="V260" s="5">
        <f ca="1">TODAY()-Table1[[#This Row],[Joining Date]]</f>
        <v>4014</v>
      </c>
      <c r="W260" t="str">
        <f>LEFT(Table1[[#This Row],[Employee Name]],FIND(" ",Table1[[#This Row],[Employee Name]])-1)</f>
        <v>Ishita</v>
      </c>
      <c r="X260" t="str">
        <f>RIGHT(Table1[[#This Row],[Employee Name]],LEN(Table1[[#This Row],[Employee Name]])-FIND(" ",Table1[[#This Row],[Employee Name]]))</f>
        <v>Roy</v>
      </c>
      <c r="Y260" t="str">
        <f>Table1[[#This Row],[Department]]&amp;"-"&amp;Table1[[#This Row],[Employee ID]]</f>
        <v>IT-E04591</v>
      </c>
      <c r="Z260" t="str">
        <f>LEFT(Table1[[#This Row],[Department]],3)</f>
        <v>IT</v>
      </c>
      <c r="AA260" t="str">
        <f>_xlfn.XLOOKUP(Table1[[#This Row],[Manager ID]],MANAGERS!A:A,MANAGERS!B:B)</f>
        <v>Manager_7</v>
      </c>
      <c r="AB260" t="str" cm="1">
        <f t="array" ref="AB260">_xlfn.XLOOKUP(Table1[[#This Row],[Manager ID]],Table2[[#All],[Manager ID]],Table2[[#All],[Department Head]])</f>
        <v>Operations</v>
      </c>
      <c r="AC260" s="2">
        <f>_xlfn.XLOOKUP(Table1[[#This Row],[City]],L:L,O:O)</f>
        <v>0.241864189087755</v>
      </c>
      <c r="AD260" t="str" cm="1">
        <f t="array" ref="AD260">_xlfn.IFS(Table1[[#This Row],[Performance Score]]&gt;=90,"Excellent",Table1[[#This Row],[Performance Score]]&gt;=75,"Good",Table1[[#This Row],[Performance Score]]&gt;=60,"Average",Table1[[#This Row],[Performance Score]]&lt;=60,"Need Improvement")</f>
        <v>Excellent</v>
      </c>
      <c r="AE260" t="str">
        <f>IF(AND(Table1[[#This Row],[Attendance %]]&gt;=80,(Table1[[#This Row],[Performance Score]]&gt;=80)),"Eligible","Not Eligible")</f>
        <v>Not Eligible</v>
      </c>
      <c r="AF260" t="str">
        <f>IF(Table1[[#This Row],[Performance Score]]&gt;=80,"High Performer","Low Performer")</f>
        <v>High Performer</v>
      </c>
      <c r="AG260" t="str" cm="1">
        <f t="array" aca="1" ref="AG260" ca="1">_xlfn.IFS(Table1[[#This Row],[Experience]]&lt;=3,"Junior",Table1[[#This Row],[Experience]]&lt;=7,"Mid Level",Table1[[#This Row],[Experience]]&gt;=7,"Senior")</f>
        <v>Senior</v>
      </c>
      <c r="AH260" t="str">
        <f>IF(Table1[[#This Row],[Attendance %]]&gt;75,"OK","Below 75")</f>
        <v>Below 75</v>
      </c>
      <c r="AI260" t="b">
        <f>ISBLANK(Table1[[#This Row],[Employee ID]])</f>
        <v>0</v>
      </c>
      <c r="AJ260" t="b">
        <f>ISNUMBER(Table1[[#This Row],[Total Salary  ]])</f>
        <v>1</v>
      </c>
      <c r="AK260" t="str">
        <f>IFERROR(_xlfn.XLOOKUP(Table1[[#This Row],[Manager ID]],MANAGERS!A:A,MANAGERS!B:B),"Not Found")</f>
        <v>Manager_7</v>
      </c>
    </row>
    <row r="261" spans="1:37" x14ac:dyDescent="0.2">
      <c r="A261" t="s">
        <v>2676</v>
      </c>
      <c r="B261" t="s">
        <v>29</v>
      </c>
      <c r="C261" t="s">
        <v>15</v>
      </c>
      <c r="D261" t="s">
        <v>40</v>
      </c>
      <c r="E261" t="s">
        <v>26</v>
      </c>
      <c r="F261" s="1">
        <v>45766</v>
      </c>
      <c r="G261" s="1">
        <v>33100</v>
      </c>
      <c r="H261">
        <v>106520</v>
      </c>
      <c r="I261">
        <v>28236</v>
      </c>
      <c r="J261">
        <v>70</v>
      </c>
      <c r="K261">
        <v>54</v>
      </c>
      <c r="L261" t="s">
        <v>18</v>
      </c>
      <c r="M261">
        <v>118</v>
      </c>
      <c r="N261">
        <f>Table1[[#This Row],[Basic Salary]]+Table1[[#This Row],[Bonus]]</f>
        <v>134756</v>
      </c>
      <c r="O261" s="2">
        <f>Table1[[#This Row],[Bonus]]/Table1[[#This Row],[Basic Salary]]</f>
        <v>0.26507698084866693</v>
      </c>
      <c r="P261">
        <f ca="1">DATEDIF(Table1[[#This Row],[Date of Birth]],TODAY(),"Y")</f>
        <v>35</v>
      </c>
      <c r="Q261">
        <f ca="1">DATEDIF(Table1[[#This Row],[Joining Date]],TODAY(),"Y")</f>
        <v>1</v>
      </c>
      <c r="R261" t="str">
        <f ca="1">IF(YEAR(Table1[[#This Row],[Joining Date]])=YEAR(TODAY()),"Yes","No")</f>
        <v>No</v>
      </c>
      <c r="S261" t="str">
        <f ca="1">IF(Table1[[#This Row],[Experience]]&gt;5,"Yes","No")</f>
        <v>No</v>
      </c>
      <c r="T261" t="str">
        <f>TEXT(Table1[[#This Row],[Joining Date]],"mmmm")</f>
        <v>April</v>
      </c>
      <c r="U261" t="str">
        <f>TEXT(Table1[[#This Row],[Joining Date]],"yyyy")</f>
        <v>2025</v>
      </c>
      <c r="V261" s="5">
        <f ca="1">TODAY()-Table1[[#This Row],[Joining Date]]</f>
        <v>473</v>
      </c>
      <c r="W261" t="str">
        <f>LEFT(Table1[[#This Row],[Employee Name]],FIND(" ",Table1[[#This Row],[Employee Name]])-1)</f>
        <v>Vikram</v>
      </c>
      <c r="X261" t="str">
        <f>RIGHT(Table1[[#This Row],[Employee Name]],LEN(Table1[[#This Row],[Employee Name]])-FIND(" ",Table1[[#This Row],[Employee Name]]))</f>
        <v>Singh</v>
      </c>
      <c r="Y261" t="str">
        <f>Table1[[#This Row],[Department]]&amp;"-"&amp;Table1[[#This Row],[Employee ID]]</f>
        <v>IT-E02620</v>
      </c>
      <c r="Z261" t="str">
        <f>LEFT(Table1[[#This Row],[Department]],3)</f>
        <v>IT</v>
      </c>
      <c r="AA261" t="str">
        <f>_xlfn.XLOOKUP(Table1[[#This Row],[Manager ID]],MANAGERS!A:A,MANAGERS!B:B)</f>
        <v>Manager_18</v>
      </c>
      <c r="AB261" t="str" cm="1">
        <f t="array" ref="AB261">_xlfn.XLOOKUP(Table1[[#This Row],[Manager ID]],Table2[[#All],[Manager ID]],Table2[[#All],[Department Head]])</f>
        <v>Support</v>
      </c>
      <c r="AC261" s="2">
        <f>_xlfn.XLOOKUP(Table1[[#This Row],[City]],L:L,O:O)</f>
        <v>0.21356479274849693</v>
      </c>
      <c r="AD261" t="str" cm="1">
        <f t="array" ref="AD261">_xlfn.IFS(Table1[[#This Row],[Performance Score]]&gt;=90,"Excellent",Table1[[#This Row],[Performance Score]]&gt;=75,"Good",Table1[[#This Row],[Performance Score]]&gt;=60,"Average",Table1[[#This Row],[Performance Score]]&lt;=60,"Need Improvement")</f>
        <v>Need Improvement</v>
      </c>
      <c r="AE261" t="str">
        <f>IF(AND(Table1[[#This Row],[Attendance %]]&gt;=80,(Table1[[#This Row],[Performance Score]]&gt;=80)),"Eligible","Not Eligible")</f>
        <v>Not Eligible</v>
      </c>
      <c r="AF261" t="str">
        <f>IF(Table1[[#This Row],[Performance Score]]&gt;=80,"High Performer","Low Performer")</f>
        <v>Low Performer</v>
      </c>
      <c r="AG261" t="str" cm="1">
        <f t="array" aca="1" ref="AG261" ca="1">_xlfn.IFS(Table1[[#This Row],[Experience]]&lt;=3,"Junior",Table1[[#This Row],[Experience]]&lt;=7,"Mid Level",Table1[[#This Row],[Experience]]&gt;=7,"Senior")</f>
        <v>Junior</v>
      </c>
      <c r="AH261" t="str">
        <f>IF(Table1[[#This Row],[Attendance %]]&gt;75,"OK","Below 75")</f>
        <v>Below 75</v>
      </c>
      <c r="AI261" t="b">
        <f>ISBLANK(Table1[[#This Row],[Employee ID]])</f>
        <v>0</v>
      </c>
      <c r="AJ261" t="b">
        <f>ISNUMBER(Table1[[#This Row],[Total Salary  ]])</f>
        <v>1</v>
      </c>
      <c r="AK261" t="str">
        <f>IFERROR(_xlfn.XLOOKUP(Table1[[#This Row],[Manager ID]],MANAGERS!A:A,MANAGERS!B:B),"Not Found")</f>
        <v>Manager_18</v>
      </c>
    </row>
    <row r="262" spans="1:37" x14ac:dyDescent="0.2">
      <c r="A262" t="s">
        <v>2447</v>
      </c>
      <c r="B262" t="s">
        <v>39</v>
      </c>
      <c r="C262" t="s">
        <v>21</v>
      </c>
      <c r="D262" t="s">
        <v>33</v>
      </c>
      <c r="E262" t="s">
        <v>26</v>
      </c>
      <c r="F262" s="1">
        <v>45834</v>
      </c>
      <c r="G262" s="1">
        <v>34973</v>
      </c>
      <c r="H262">
        <v>116591</v>
      </c>
      <c r="I262">
        <v>18113</v>
      </c>
      <c r="J262">
        <v>69</v>
      </c>
      <c r="K262">
        <v>94</v>
      </c>
      <c r="L262" t="s">
        <v>37</v>
      </c>
      <c r="M262">
        <v>109</v>
      </c>
      <c r="N262">
        <f>Table1[[#This Row],[Basic Salary]]+Table1[[#This Row],[Bonus]]</f>
        <v>134704</v>
      </c>
      <c r="O262" s="2">
        <f>Table1[[#This Row],[Bonus]]/Table1[[#This Row],[Basic Salary]]</f>
        <v>0.15535504455747012</v>
      </c>
      <c r="P262">
        <f ca="1">DATEDIF(Table1[[#This Row],[Date of Birth]],TODAY(),"Y")</f>
        <v>30</v>
      </c>
      <c r="Q262">
        <f ca="1">DATEDIF(Table1[[#This Row],[Joining Date]],TODAY(),"Y")</f>
        <v>1</v>
      </c>
      <c r="R262" t="str">
        <f ca="1">IF(YEAR(Table1[[#This Row],[Joining Date]])=YEAR(TODAY()),"Yes","No")</f>
        <v>No</v>
      </c>
      <c r="S262" t="str">
        <f ca="1">IF(Table1[[#This Row],[Experience]]&gt;5,"Yes","No")</f>
        <v>No</v>
      </c>
      <c r="T262" t="str">
        <f>TEXT(Table1[[#This Row],[Joining Date]],"mmmm")</f>
        <v>June</v>
      </c>
      <c r="U262" t="str">
        <f>TEXT(Table1[[#This Row],[Joining Date]],"yyyy")</f>
        <v>2025</v>
      </c>
      <c r="V262" s="5">
        <f ca="1">TODAY()-Table1[[#This Row],[Joining Date]]</f>
        <v>405</v>
      </c>
      <c r="W262" t="str">
        <f>LEFT(Table1[[#This Row],[Employee Name]],FIND(" ",Table1[[#This Row],[Employee Name]])-1)</f>
        <v>Karan</v>
      </c>
      <c r="X262" t="str">
        <f>RIGHT(Table1[[#This Row],[Employee Name]],LEN(Table1[[#This Row],[Employee Name]])-FIND(" ",Table1[[#This Row],[Employee Name]]))</f>
        <v>Malhotra</v>
      </c>
      <c r="Y262" t="str">
        <f>Table1[[#This Row],[Department]]&amp;"-"&amp;Table1[[#This Row],[Employee ID]]</f>
        <v>Marketing-E02391</v>
      </c>
      <c r="Z262" t="str">
        <f>LEFT(Table1[[#This Row],[Department]],3)</f>
        <v>Mar</v>
      </c>
      <c r="AA262" t="str">
        <f>_xlfn.XLOOKUP(Table1[[#This Row],[Manager ID]],MANAGERS!A:A,MANAGERS!B:B)</f>
        <v>Manager_9</v>
      </c>
      <c r="AB262" t="str" cm="1">
        <f t="array" ref="AB262">_xlfn.XLOOKUP(Table1[[#This Row],[Manager ID]],Table2[[#All],[Manager ID]],Table2[[#All],[Department Head]])</f>
        <v>Sales</v>
      </c>
      <c r="AC262" s="2">
        <f>_xlfn.XLOOKUP(Table1[[#This Row],[City]],L:L,O:O)</f>
        <v>0.24036902712549932</v>
      </c>
      <c r="AD262" t="str" cm="1">
        <f t="array" ref="AD262">_xlfn.IFS(Table1[[#This Row],[Performance Score]]&gt;=90,"Excellent",Table1[[#This Row],[Performance Score]]&gt;=75,"Good",Table1[[#This Row],[Performance Score]]&gt;=60,"Average",Table1[[#This Row],[Performance Score]]&lt;=60,"Need Improvement")</f>
        <v>Excellent</v>
      </c>
      <c r="AE262" t="str">
        <f>IF(AND(Table1[[#This Row],[Attendance %]]&gt;=80,(Table1[[#This Row],[Performance Score]]&gt;=80)),"Eligible","Not Eligible")</f>
        <v>Not Eligible</v>
      </c>
      <c r="AF262" t="str">
        <f>IF(Table1[[#This Row],[Performance Score]]&gt;=80,"High Performer","Low Performer")</f>
        <v>High Performer</v>
      </c>
      <c r="AG262" t="str" cm="1">
        <f t="array" aca="1" ref="AG262" ca="1">_xlfn.IFS(Table1[[#This Row],[Experience]]&lt;=3,"Junior",Table1[[#This Row],[Experience]]&lt;=7,"Mid Level",Table1[[#This Row],[Experience]]&gt;=7,"Senior")</f>
        <v>Junior</v>
      </c>
      <c r="AH262" t="str">
        <f>IF(Table1[[#This Row],[Attendance %]]&gt;75,"OK","Below 75")</f>
        <v>Below 75</v>
      </c>
      <c r="AI262" t="b">
        <f>ISBLANK(Table1[[#This Row],[Employee ID]])</f>
        <v>0</v>
      </c>
      <c r="AJ262" t="b">
        <f>ISNUMBER(Table1[[#This Row],[Total Salary  ]])</f>
        <v>1</v>
      </c>
      <c r="AK262" t="str">
        <f>IFERROR(_xlfn.XLOOKUP(Table1[[#This Row],[Manager ID]],MANAGERS!A:A,MANAGERS!B:B),"Not Found")</f>
        <v>Manager_9</v>
      </c>
    </row>
    <row r="263" spans="1:37" x14ac:dyDescent="0.2">
      <c r="A263" t="s">
        <v>2807</v>
      </c>
      <c r="B263" t="s">
        <v>42</v>
      </c>
      <c r="C263" t="s">
        <v>15</v>
      </c>
      <c r="D263" t="s">
        <v>40</v>
      </c>
      <c r="E263" t="s">
        <v>22</v>
      </c>
      <c r="F263" s="1">
        <v>43456</v>
      </c>
      <c r="G263" s="1">
        <v>32900</v>
      </c>
      <c r="H263">
        <v>113317</v>
      </c>
      <c r="I263">
        <v>21387</v>
      </c>
      <c r="J263">
        <v>65</v>
      </c>
      <c r="K263">
        <v>46</v>
      </c>
      <c r="L263" t="s">
        <v>27</v>
      </c>
      <c r="M263">
        <v>117</v>
      </c>
      <c r="N263">
        <f>Table1[[#This Row],[Basic Salary]]+Table1[[#This Row],[Bonus]]</f>
        <v>134704</v>
      </c>
      <c r="O263" s="2">
        <f>Table1[[#This Row],[Bonus]]/Table1[[#This Row],[Basic Salary]]</f>
        <v>0.18873602372106568</v>
      </c>
      <c r="P263">
        <f ca="1">DATEDIF(Table1[[#This Row],[Date of Birth]],TODAY(),"Y")</f>
        <v>36</v>
      </c>
      <c r="Q263">
        <f ca="1">DATEDIF(Table1[[#This Row],[Joining Date]],TODAY(),"Y")</f>
        <v>7</v>
      </c>
      <c r="R263" t="str">
        <f ca="1">IF(YEAR(Table1[[#This Row],[Joining Date]])=YEAR(TODAY()),"Yes","No")</f>
        <v>No</v>
      </c>
      <c r="S263" t="str">
        <f ca="1">IF(Table1[[#This Row],[Experience]]&gt;5,"Yes","No")</f>
        <v>Yes</v>
      </c>
      <c r="T263" t="str">
        <f>TEXT(Table1[[#This Row],[Joining Date]],"mmmm")</f>
        <v>December</v>
      </c>
      <c r="U263" t="str">
        <f>TEXT(Table1[[#This Row],[Joining Date]],"yyyy")</f>
        <v>2018</v>
      </c>
      <c r="V263" s="5">
        <f ca="1">TODAY()-Table1[[#This Row],[Joining Date]]</f>
        <v>2783</v>
      </c>
      <c r="W263" t="str">
        <f>LEFT(Table1[[#This Row],[Employee Name]],FIND(" ",Table1[[#This Row],[Employee Name]])-1)</f>
        <v>Krishna</v>
      </c>
      <c r="X263" t="str">
        <f>RIGHT(Table1[[#This Row],[Employee Name]],LEN(Table1[[#This Row],[Employee Name]])-FIND(" ",Table1[[#This Row],[Employee Name]]))</f>
        <v>Chaitanya</v>
      </c>
      <c r="Y263" t="str">
        <f>Table1[[#This Row],[Department]]&amp;"-"&amp;Table1[[#This Row],[Employee ID]]</f>
        <v>IT-E02751</v>
      </c>
      <c r="Z263" t="str">
        <f>LEFT(Table1[[#This Row],[Department]],3)</f>
        <v>IT</v>
      </c>
      <c r="AA263" t="str">
        <f>_xlfn.XLOOKUP(Table1[[#This Row],[Manager ID]],MANAGERS!A:A,MANAGERS!B:B)</f>
        <v>Manager_17</v>
      </c>
      <c r="AB263" t="str" cm="1">
        <f t="array" ref="AB263">_xlfn.XLOOKUP(Table1[[#This Row],[Manager ID]],Table2[[#All],[Manager ID]],Table2[[#All],[Department Head]])</f>
        <v>Finance</v>
      </c>
      <c r="AC263" s="2">
        <f>_xlfn.XLOOKUP(Table1[[#This Row],[City]],L:L,O:O)</f>
        <v>0.23674293405114402</v>
      </c>
      <c r="AD263" t="str" cm="1">
        <f t="array" ref="AD263">_xlfn.IFS(Table1[[#This Row],[Performance Score]]&gt;=90,"Excellent",Table1[[#This Row],[Performance Score]]&gt;=75,"Good",Table1[[#This Row],[Performance Score]]&gt;=60,"Average",Table1[[#This Row],[Performance Score]]&lt;=60,"Need Improvement")</f>
        <v>Need Improvement</v>
      </c>
      <c r="AE263" t="str">
        <f>IF(AND(Table1[[#This Row],[Attendance %]]&gt;=80,(Table1[[#This Row],[Performance Score]]&gt;=80)),"Eligible","Not Eligible")</f>
        <v>Not Eligible</v>
      </c>
      <c r="AF263" t="str">
        <f>IF(Table1[[#This Row],[Performance Score]]&gt;=80,"High Performer","Low Performer")</f>
        <v>Low Performer</v>
      </c>
      <c r="AG263" t="str" cm="1">
        <f t="array" aca="1" ref="AG263" ca="1">_xlfn.IFS(Table1[[#This Row],[Experience]]&lt;=3,"Junior",Table1[[#This Row],[Experience]]&lt;=7,"Mid Level",Table1[[#This Row],[Experience]]&gt;=7,"Senior")</f>
        <v>Mid Level</v>
      </c>
      <c r="AH263" t="str">
        <f>IF(Table1[[#This Row],[Attendance %]]&gt;75,"OK","Below 75")</f>
        <v>Below 75</v>
      </c>
      <c r="AI263" t="b">
        <f>ISBLANK(Table1[[#This Row],[Employee ID]])</f>
        <v>0</v>
      </c>
      <c r="AJ263" t="b">
        <f>ISNUMBER(Table1[[#This Row],[Total Salary  ]])</f>
        <v>1</v>
      </c>
      <c r="AK263" t="str">
        <f>IFERROR(_xlfn.XLOOKUP(Table1[[#This Row],[Manager ID]],MANAGERS!A:A,MANAGERS!B:B),"Not Found")</f>
        <v>Manager_17</v>
      </c>
    </row>
    <row r="264" spans="1:37" x14ac:dyDescent="0.2">
      <c r="A264" t="s">
        <v>4504</v>
      </c>
      <c r="B264" t="s">
        <v>129</v>
      </c>
      <c r="C264" t="s">
        <v>21</v>
      </c>
      <c r="D264" t="s">
        <v>40</v>
      </c>
      <c r="E264" t="s">
        <v>30</v>
      </c>
      <c r="F264" s="1">
        <v>45692</v>
      </c>
      <c r="G264" s="1">
        <v>40494</v>
      </c>
      <c r="H264">
        <v>107031</v>
      </c>
      <c r="I264">
        <v>27673</v>
      </c>
      <c r="J264">
        <v>97</v>
      </c>
      <c r="K264">
        <v>89</v>
      </c>
      <c r="L264" t="s">
        <v>23</v>
      </c>
      <c r="M264">
        <v>108</v>
      </c>
      <c r="N264">
        <f>Table1[[#This Row],[Basic Salary]]+Table1[[#This Row],[Bonus]]</f>
        <v>134704</v>
      </c>
      <c r="O264" s="2">
        <f>Table1[[#This Row],[Bonus]]/Table1[[#This Row],[Basic Salary]]</f>
        <v>0.2585512608496604</v>
      </c>
      <c r="P264">
        <f ca="1">DATEDIF(Table1[[#This Row],[Date of Birth]],TODAY(),"Y")</f>
        <v>15</v>
      </c>
      <c r="Q264">
        <f ca="1">DATEDIF(Table1[[#This Row],[Joining Date]],TODAY(),"Y")</f>
        <v>1</v>
      </c>
      <c r="R264" t="str">
        <f ca="1">IF(YEAR(Table1[[#This Row],[Joining Date]])=YEAR(TODAY()),"Yes","No")</f>
        <v>No</v>
      </c>
      <c r="S264" t="str">
        <f ca="1">IF(Table1[[#This Row],[Experience]]&gt;5,"Yes","No")</f>
        <v>No</v>
      </c>
      <c r="T264" t="str">
        <f>TEXT(Table1[[#This Row],[Joining Date]],"mmmm")</f>
        <v>February</v>
      </c>
      <c r="U264" t="str">
        <f>TEXT(Table1[[#This Row],[Joining Date]],"yyyy")</f>
        <v>2025</v>
      </c>
      <c r="V264" s="5">
        <f ca="1">TODAY()-Table1[[#This Row],[Joining Date]]</f>
        <v>547</v>
      </c>
      <c r="W264" t="str">
        <f>LEFT(Table1[[#This Row],[Employee Name]],FIND(" ",Table1[[#This Row],[Employee Name]])-1)</f>
        <v>Aarav</v>
      </c>
      <c r="X264" t="str">
        <f>RIGHT(Table1[[#This Row],[Employee Name]],LEN(Table1[[#This Row],[Employee Name]])-FIND(" ",Table1[[#This Row],[Employee Name]]))</f>
        <v>Sharma</v>
      </c>
      <c r="Y264" t="str">
        <f>Table1[[#This Row],[Department]]&amp;"-"&amp;Table1[[#This Row],[Employee ID]]</f>
        <v>IT-E04448</v>
      </c>
      <c r="Z264" t="str">
        <f>LEFT(Table1[[#This Row],[Department]],3)</f>
        <v>IT</v>
      </c>
      <c r="AA264" t="str">
        <f>_xlfn.XLOOKUP(Table1[[#This Row],[Manager ID]],MANAGERS!A:A,MANAGERS!B:B)</f>
        <v>Manager_8</v>
      </c>
      <c r="AB264" t="str" cm="1">
        <f t="array" ref="AB264">_xlfn.XLOOKUP(Table1[[#This Row],[Manager ID]],Table2[[#All],[Manager ID]],Table2[[#All],[Department Head]])</f>
        <v>Sales</v>
      </c>
      <c r="AC264" s="2">
        <f>_xlfn.XLOOKUP(Table1[[#This Row],[City]],L:L,O:O)</f>
        <v>0.23486488519629886</v>
      </c>
      <c r="AD264" t="str" cm="1">
        <f t="array" ref="AD264">_xlfn.IFS(Table1[[#This Row],[Performance Score]]&gt;=90,"Excellent",Table1[[#This Row],[Performance Score]]&gt;=75,"Good",Table1[[#This Row],[Performance Score]]&gt;=60,"Average",Table1[[#This Row],[Performance Score]]&lt;=60,"Need Improvement")</f>
        <v>Good</v>
      </c>
      <c r="AE264" t="str">
        <f>IF(AND(Table1[[#This Row],[Attendance %]]&gt;=80,(Table1[[#This Row],[Performance Score]]&gt;=80)),"Eligible","Not Eligible")</f>
        <v>Eligible</v>
      </c>
      <c r="AF264" t="str">
        <f>IF(Table1[[#This Row],[Performance Score]]&gt;=80,"High Performer","Low Performer")</f>
        <v>High Performer</v>
      </c>
      <c r="AG264" t="str" cm="1">
        <f t="array" aca="1" ref="AG264" ca="1">_xlfn.IFS(Table1[[#This Row],[Experience]]&lt;=3,"Junior",Table1[[#This Row],[Experience]]&lt;=7,"Mid Level",Table1[[#This Row],[Experience]]&gt;=7,"Senior")</f>
        <v>Junior</v>
      </c>
      <c r="AH264" t="str">
        <f>IF(Table1[[#This Row],[Attendance %]]&gt;75,"OK","Below 75")</f>
        <v>OK</v>
      </c>
      <c r="AI264" t="b">
        <f>ISBLANK(Table1[[#This Row],[Employee ID]])</f>
        <v>0</v>
      </c>
      <c r="AJ264" t="b">
        <f>ISNUMBER(Table1[[#This Row],[Total Salary  ]])</f>
        <v>1</v>
      </c>
      <c r="AK264" t="str">
        <f>IFERROR(_xlfn.XLOOKUP(Table1[[#This Row],[Manager ID]],MANAGERS!A:A,MANAGERS!B:B),"Not Found")</f>
        <v>Manager_8</v>
      </c>
    </row>
    <row r="265" spans="1:37" x14ac:dyDescent="0.2">
      <c r="A265" t="s">
        <v>1750</v>
      </c>
      <c r="B265" t="s">
        <v>71</v>
      </c>
      <c r="C265" t="s">
        <v>15</v>
      </c>
      <c r="D265" t="s">
        <v>33</v>
      </c>
      <c r="E265" t="s">
        <v>26</v>
      </c>
      <c r="F265" s="1">
        <v>45329</v>
      </c>
      <c r="G265" s="1">
        <v>34836</v>
      </c>
      <c r="H265">
        <v>105844</v>
      </c>
      <c r="I265">
        <v>28852</v>
      </c>
      <c r="J265">
        <v>83</v>
      </c>
      <c r="K265">
        <v>94</v>
      </c>
      <c r="L265" t="s">
        <v>27</v>
      </c>
      <c r="M265">
        <v>109</v>
      </c>
      <c r="N265">
        <f>Table1[[#This Row],[Basic Salary]]+Table1[[#This Row],[Bonus]]</f>
        <v>134696</v>
      </c>
      <c r="O265" s="2">
        <f>Table1[[#This Row],[Bonus]]/Table1[[#This Row],[Basic Salary]]</f>
        <v>0.27258984921204793</v>
      </c>
      <c r="P265">
        <f ca="1">DATEDIF(Table1[[#This Row],[Date of Birth]],TODAY(),"Y")</f>
        <v>31</v>
      </c>
      <c r="Q265">
        <f ca="1">DATEDIF(Table1[[#This Row],[Joining Date]],TODAY(),"Y")</f>
        <v>2</v>
      </c>
      <c r="R265" t="str">
        <f ca="1">IF(YEAR(Table1[[#This Row],[Joining Date]])=YEAR(TODAY()),"Yes","No")</f>
        <v>No</v>
      </c>
      <c r="S265" t="str">
        <f ca="1">IF(Table1[[#This Row],[Experience]]&gt;5,"Yes","No")</f>
        <v>No</v>
      </c>
      <c r="T265" t="str">
        <f>TEXT(Table1[[#This Row],[Joining Date]],"mmmm")</f>
        <v>February</v>
      </c>
      <c r="U265" t="str">
        <f>TEXT(Table1[[#This Row],[Joining Date]],"yyyy")</f>
        <v>2024</v>
      </c>
      <c r="V265" s="5">
        <f ca="1">TODAY()-Table1[[#This Row],[Joining Date]]</f>
        <v>910</v>
      </c>
      <c r="W265" t="str">
        <f>LEFT(Table1[[#This Row],[Employee Name]],FIND(" ",Table1[[#This Row],[Employee Name]])-1)</f>
        <v>Sneha</v>
      </c>
      <c r="X265" t="str">
        <f>RIGHT(Table1[[#This Row],[Employee Name]],LEN(Table1[[#This Row],[Employee Name]])-FIND(" ",Table1[[#This Row],[Employee Name]]))</f>
        <v>Iyer</v>
      </c>
      <c r="Y265" t="str">
        <f>Table1[[#This Row],[Department]]&amp;"-"&amp;Table1[[#This Row],[Employee ID]]</f>
        <v>Marketing-E01694</v>
      </c>
      <c r="Z265" t="str">
        <f>LEFT(Table1[[#This Row],[Department]],3)</f>
        <v>Mar</v>
      </c>
      <c r="AA265" t="str">
        <f>_xlfn.XLOOKUP(Table1[[#This Row],[Manager ID]],MANAGERS!A:A,MANAGERS!B:B)</f>
        <v>Manager_9</v>
      </c>
      <c r="AB265" t="str" cm="1">
        <f t="array" ref="AB265">_xlfn.XLOOKUP(Table1[[#This Row],[Manager ID]],Table2[[#All],[Manager ID]],Table2[[#All],[Department Head]])</f>
        <v>Sales</v>
      </c>
      <c r="AC265" s="2">
        <f>_xlfn.XLOOKUP(Table1[[#This Row],[City]],L:L,O:O)</f>
        <v>0.23674293405114402</v>
      </c>
      <c r="AD265" t="str" cm="1">
        <f t="array" ref="AD265">_xlfn.IFS(Table1[[#This Row],[Performance Score]]&gt;=90,"Excellent",Table1[[#This Row],[Performance Score]]&gt;=75,"Good",Table1[[#This Row],[Performance Score]]&gt;=60,"Average",Table1[[#This Row],[Performance Score]]&lt;=60,"Need Improvement")</f>
        <v>Excellent</v>
      </c>
      <c r="AE265" t="str">
        <f>IF(AND(Table1[[#This Row],[Attendance %]]&gt;=80,(Table1[[#This Row],[Performance Score]]&gt;=80)),"Eligible","Not Eligible")</f>
        <v>Eligible</v>
      </c>
      <c r="AF265" t="str">
        <f>IF(Table1[[#This Row],[Performance Score]]&gt;=80,"High Performer","Low Performer")</f>
        <v>High Performer</v>
      </c>
      <c r="AG265" t="str" cm="1">
        <f t="array" aca="1" ref="AG265" ca="1">_xlfn.IFS(Table1[[#This Row],[Experience]]&lt;=3,"Junior",Table1[[#This Row],[Experience]]&lt;=7,"Mid Level",Table1[[#This Row],[Experience]]&gt;=7,"Senior")</f>
        <v>Junior</v>
      </c>
      <c r="AH265" t="str">
        <f>IF(Table1[[#This Row],[Attendance %]]&gt;75,"OK","Below 75")</f>
        <v>OK</v>
      </c>
      <c r="AI265" t="b">
        <f>ISBLANK(Table1[[#This Row],[Employee ID]])</f>
        <v>0</v>
      </c>
      <c r="AJ265" t="b">
        <f>ISNUMBER(Table1[[#This Row],[Total Salary  ]])</f>
        <v>1</v>
      </c>
      <c r="AK265" t="str">
        <f>IFERROR(_xlfn.XLOOKUP(Table1[[#This Row],[Manager ID]],MANAGERS!A:A,MANAGERS!B:B),"Not Found")</f>
        <v>Manager_9</v>
      </c>
    </row>
    <row r="266" spans="1:37" x14ac:dyDescent="0.2">
      <c r="A266" t="s">
        <v>2737</v>
      </c>
      <c r="B266" t="s">
        <v>45</v>
      </c>
      <c r="C266" t="s">
        <v>21</v>
      </c>
      <c r="D266" t="s">
        <v>33</v>
      </c>
      <c r="E266" t="s">
        <v>22</v>
      </c>
      <c r="F266" s="1">
        <v>42743</v>
      </c>
      <c r="G266" s="1">
        <v>31097</v>
      </c>
      <c r="H266">
        <v>107784</v>
      </c>
      <c r="I266">
        <v>26885</v>
      </c>
      <c r="J266">
        <v>98</v>
      </c>
      <c r="K266">
        <v>41</v>
      </c>
      <c r="L266" t="s">
        <v>18</v>
      </c>
      <c r="M266">
        <v>111</v>
      </c>
      <c r="N266">
        <f>Table1[[#This Row],[Basic Salary]]+Table1[[#This Row],[Bonus]]</f>
        <v>134669</v>
      </c>
      <c r="O266" s="2">
        <f>Table1[[#This Row],[Bonus]]/Table1[[#This Row],[Basic Salary]]</f>
        <v>0.24943405329176871</v>
      </c>
      <c r="P266">
        <f ca="1">DATEDIF(Table1[[#This Row],[Date of Birth]],TODAY(),"Y")</f>
        <v>41</v>
      </c>
      <c r="Q266">
        <f ca="1">DATEDIF(Table1[[#This Row],[Joining Date]],TODAY(),"Y")</f>
        <v>9</v>
      </c>
      <c r="R266" t="str">
        <f ca="1">IF(YEAR(Table1[[#This Row],[Joining Date]])=YEAR(TODAY()),"Yes","No")</f>
        <v>No</v>
      </c>
      <c r="S266" t="str">
        <f ca="1">IF(Table1[[#This Row],[Experience]]&gt;5,"Yes","No")</f>
        <v>Yes</v>
      </c>
      <c r="T266" t="str">
        <f>TEXT(Table1[[#This Row],[Joining Date]],"mmmm")</f>
        <v>January</v>
      </c>
      <c r="U266" t="str">
        <f>TEXT(Table1[[#This Row],[Joining Date]],"yyyy")</f>
        <v>2017</v>
      </c>
      <c r="V266" s="5">
        <f ca="1">TODAY()-Table1[[#This Row],[Joining Date]]</f>
        <v>3496</v>
      </c>
      <c r="W266" t="str">
        <f>LEFT(Table1[[#This Row],[Employee Name]],FIND(" ",Table1[[#This Row],[Employee Name]])-1)</f>
        <v>Ananya</v>
      </c>
      <c r="X266" t="str">
        <f>RIGHT(Table1[[#This Row],[Employee Name]],LEN(Table1[[#This Row],[Employee Name]])-FIND(" ",Table1[[#This Row],[Employee Name]]))</f>
        <v>Rao</v>
      </c>
      <c r="Y266" t="str">
        <f>Table1[[#This Row],[Department]]&amp;"-"&amp;Table1[[#This Row],[Employee ID]]</f>
        <v>Marketing-E02681</v>
      </c>
      <c r="Z266" t="str">
        <f>LEFT(Table1[[#This Row],[Department]],3)</f>
        <v>Mar</v>
      </c>
      <c r="AA266" t="str">
        <f>_xlfn.XLOOKUP(Table1[[#This Row],[Manager ID]],MANAGERS!A:A,MANAGERS!B:B)</f>
        <v>Manager_11</v>
      </c>
      <c r="AB266" t="str" cm="1">
        <f t="array" ref="AB266">_xlfn.XLOOKUP(Table1[[#This Row],[Manager ID]],Table2[[#All],[Manager ID]],Table2[[#All],[Department Head]])</f>
        <v>Marketing</v>
      </c>
      <c r="AC266" s="2">
        <f>_xlfn.XLOOKUP(Table1[[#This Row],[City]],L:L,O:O)</f>
        <v>0.21356479274849693</v>
      </c>
      <c r="AD266" t="str" cm="1">
        <f t="array" ref="AD266">_xlfn.IFS(Table1[[#This Row],[Performance Score]]&gt;=90,"Excellent",Table1[[#This Row],[Performance Score]]&gt;=75,"Good",Table1[[#This Row],[Performance Score]]&gt;=60,"Average",Table1[[#This Row],[Performance Score]]&lt;=60,"Need Improvement")</f>
        <v>Need Improvement</v>
      </c>
      <c r="AE266" t="str">
        <f>IF(AND(Table1[[#This Row],[Attendance %]]&gt;=80,(Table1[[#This Row],[Performance Score]]&gt;=80)),"Eligible","Not Eligible")</f>
        <v>Not Eligible</v>
      </c>
      <c r="AF266" t="str">
        <f>IF(Table1[[#This Row],[Performance Score]]&gt;=80,"High Performer","Low Performer")</f>
        <v>Low Performer</v>
      </c>
      <c r="AG266" t="str" cm="1">
        <f t="array" aca="1" ref="AG266" ca="1">_xlfn.IFS(Table1[[#This Row],[Experience]]&lt;=3,"Junior",Table1[[#This Row],[Experience]]&lt;=7,"Mid Level",Table1[[#This Row],[Experience]]&gt;=7,"Senior")</f>
        <v>Senior</v>
      </c>
      <c r="AH266" t="str">
        <f>IF(Table1[[#This Row],[Attendance %]]&gt;75,"OK","Below 75")</f>
        <v>OK</v>
      </c>
      <c r="AI266" t="b">
        <f>ISBLANK(Table1[[#This Row],[Employee ID]])</f>
        <v>0</v>
      </c>
      <c r="AJ266" t="b">
        <f>ISNUMBER(Table1[[#This Row],[Total Salary  ]])</f>
        <v>1</v>
      </c>
      <c r="AK266" t="str">
        <f>IFERROR(_xlfn.XLOOKUP(Table1[[#This Row],[Manager ID]],MANAGERS!A:A,MANAGERS!B:B),"Not Found")</f>
        <v>Manager_11</v>
      </c>
    </row>
    <row r="267" spans="1:37" x14ac:dyDescent="0.2">
      <c r="A267" t="s">
        <v>648</v>
      </c>
      <c r="B267" t="s">
        <v>45</v>
      </c>
      <c r="C267" t="s">
        <v>21</v>
      </c>
      <c r="D267" t="s">
        <v>40</v>
      </c>
      <c r="E267" t="s">
        <v>22</v>
      </c>
      <c r="F267" s="1">
        <v>44495</v>
      </c>
      <c r="G267" s="1">
        <v>35453</v>
      </c>
      <c r="H267">
        <v>119398</v>
      </c>
      <c r="I267">
        <v>15253</v>
      </c>
      <c r="J267">
        <v>85</v>
      </c>
      <c r="K267">
        <v>79</v>
      </c>
      <c r="L267" t="s">
        <v>18</v>
      </c>
      <c r="M267">
        <v>119</v>
      </c>
      <c r="N267">
        <f>Table1[[#This Row],[Basic Salary]]+Table1[[#This Row],[Bonus]]</f>
        <v>134651</v>
      </c>
      <c r="O267" s="2">
        <f>Table1[[#This Row],[Bonus]]/Table1[[#This Row],[Basic Salary]]</f>
        <v>0.12774920852945609</v>
      </c>
      <c r="P267">
        <f ca="1">DATEDIF(Table1[[#This Row],[Date of Birth]],TODAY(),"Y")</f>
        <v>29</v>
      </c>
      <c r="Q267">
        <f ca="1">DATEDIF(Table1[[#This Row],[Joining Date]],TODAY(),"Y")</f>
        <v>4</v>
      </c>
      <c r="R267" t="str">
        <f ca="1">IF(YEAR(Table1[[#This Row],[Joining Date]])=YEAR(TODAY()),"Yes","No")</f>
        <v>No</v>
      </c>
      <c r="S267" t="str">
        <f ca="1">IF(Table1[[#This Row],[Experience]]&gt;5,"Yes","No")</f>
        <v>No</v>
      </c>
      <c r="T267" t="str">
        <f>TEXT(Table1[[#This Row],[Joining Date]],"mmmm")</f>
        <v>October</v>
      </c>
      <c r="U267" t="str">
        <f>TEXT(Table1[[#This Row],[Joining Date]],"yyyy")</f>
        <v>2021</v>
      </c>
      <c r="V267" s="5">
        <f ca="1">TODAY()-Table1[[#This Row],[Joining Date]]</f>
        <v>1744</v>
      </c>
      <c r="W267" t="str">
        <f>LEFT(Table1[[#This Row],[Employee Name]],FIND(" ",Table1[[#This Row],[Employee Name]])-1)</f>
        <v>Ananya</v>
      </c>
      <c r="X267" t="str">
        <f>RIGHT(Table1[[#This Row],[Employee Name]],LEN(Table1[[#This Row],[Employee Name]])-FIND(" ",Table1[[#This Row],[Employee Name]]))</f>
        <v>Rao</v>
      </c>
      <c r="Y267" t="str">
        <f>Table1[[#This Row],[Department]]&amp;"-"&amp;Table1[[#This Row],[Employee ID]]</f>
        <v>IT-E00592</v>
      </c>
      <c r="Z267" t="str">
        <f>LEFT(Table1[[#This Row],[Department]],3)</f>
        <v>IT</v>
      </c>
      <c r="AA267" t="str">
        <f>_xlfn.XLOOKUP(Table1[[#This Row],[Manager ID]],MANAGERS!A:A,MANAGERS!B:B)</f>
        <v>Manager_19</v>
      </c>
      <c r="AB267" t="str" cm="1">
        <f t="array" ref="AB267">_xlfn.XLOOKUP(Table1[[#This Row],[Manager ID]],Table2[[#All],[Manager ID]],Table2[[#All],[Department Head]])</f>
        <v>Support</v>
      </c>
      <c r="AC267" s="2">
        <f>_xlfn.XLOOKUP(Table1[[#This Row],[City]],L:L,O:O)</f>
        <v>0.21356479274849693</v>
      </c>
      <c r="AD267" t="str" cm="1">
        <f t="array" ref="AD267">_xlfn.IFS(Table1[[#This Row],[Performance Score]]&gt;=90,"Excellent",Table1[[#This Row],[Performance Score]]&gt;=75,"Good",Table1[[#This Row],[Performance Score]]&gt;=60,"Average",Table1[[#This Row],[Performance Score]]&lt;=60,"Need Improvement")</f>
        <v>Good</v>
      </c>
      <c r="AE267" t="str">
        <f>IF(AND(Table1[[#This Row],[Attendance %]]&gt;=80,(Table1[[#This Row],[Performance Score]]&gt;=80)),"Eligible","Not Eligible")</f>
        <v>Not Eligible</v>
      </c>
      <c r="AF267" t="str">
        <f>IF(Table1[[#This Row],[Performance Score]]&gt;=80,"High Performer","Low Performer")</f>
        <v>Low Performer</v>
      </c>
      <c r="AG267" t="str" cm="1">
        <f t="array" aca="1" ref="AG267" ca="1">_xlfn.IFS(Table1[[#This Row],[Experience]]&lt;=3,"Junior",Table1[[#This Row],[Experience]]&lt;=7,"Mid Level",Table1[[#This Row],[Experience]]&gt;=7,"Senior")</f>
        <v>Mid Level</v>
      </c>
      <c r="AH267" t="str">
        <f>IF(Table1[[#This Row],[Attendance %]]&gt;75,"OK","Below 75")</f>
        <v>OK</v>
      </c>
      <c r="AI267" t="b">
        <f>ISBLANK(Table1[[#This Row],[Employee ID]])</f>
        <v>0</v>
      </c>
      <c r="AJ267" t="b">
        <f>ISNUMBER(Table1[[#This Row],[Total Salary  ]])</f>
        <v>1</v>
      </c>
      <c r="AK267" t="str">
        <f>IFERROR(_xlfn.XLOOKUP(Table1[[#This Row],[Manager ID]],MANAGERS!A:A,MANAGERS!B:B),"Not Found")</f>
        <v>Manager_19</v>
      </c>
    </row>
    <row r="268" spans="1:37" x14ac:dyDescent="0.2">
      <c r="A268" t="s">
        <v>806</v>
      </c>
      <c r="B268" t="s">
        <v>71</v>
      </c>
      <c r="C268" t="s">
        <v>21</v>
      </c>
      <c r="D268" t="s">
        <v>81</v>
      </c>
      <c r="E268" t="s">
        <v>26</v>
      </c>
      <c r="F268" s="1">
        <v>44464</v>
      </c>
      <c r="G268" s="1">
        <v>34332</v>
      </c>
      <c r="H268">
        <v>115052</v>
      </c>
      <c r="I268">
        <v>19547</v>
      </c>
      <c r="J268">
        <v>74</v>
      </c>
      <c r="K268">
        <v>75</v>
      </c>
      <c r="L268" t="s">
        <v>27</v>
      </c>
      <c r="M268">
        <v>110</v>
      </c>
      <c r="N268">
        <f>Table1[[#This Row],[Basic Salary]]+Table1[[#This Row],[Bonus]]</f>
        <v>134599</v>
      </c>
      <c r="O268" s="2">
        <f>Table1[[#This Row],[Bonus]]/Table1[[#This Row],[Basic Salary]]</f>
        <v>0.16989709001147307</v>
      </c>
      <c r="P268">
        <f ca="1">DATEDIF(Table1[[#This Row],[Date of Birth]],TODAY(),"Y")</f>
        <v>32</v>
      </c>
      <c r="Q268">
        <f ca="1">DATEDIF(Table1[[#This Row],[Joining Date]],TODAY(),"Y")</f>
        <v>4</v>
      </c>
      <c r="R268" t="str">
        <f ca="1">IF(YEAR(Table1[[#This Row],[Joining Date]])=YEAR(TODAY()),"Yes","No")</f>
        <v>No</v>
      </c>
      <c r="S268" t="str">
        <f ca="1">IF(Table1[[#This Row],[Experience]]&gt;5,"Yes","No")</f>
        <v>No</v>
      </c>
      <c r="T268" t="str">
        <f>TEXT(Table1[[#This Row],[Joining Date]],"mmmm")</f>
        <v>September</v>
      </c>
      <c r="U268" t="str">
        <f>TEXT(Table1[[#This Row],[Joining Date]],"yyyy")</f>
        <v>2021</v>
      </c>
      <c r="V268" s="5">
        <f ca="1">TODAY()-Table1[[#This Row],[Joining Date]]</f>
        <v>1775</v>
      </c>
      <c r="W268" t="str">
        <f>LEFT(Table1[[#This Row],[Employee Name]],FIND(" ",Table1[[#This Row],[Employee Name]])-1)</f>
        <v>Sneha</v>
      </c>
      <c r="X268" t="str">
        <f>RIGHT(Table1[[#This Row],[Employee Name]],LEN(Table1[[#This Row],[Employee Name]])-FIND(" ",Table1[[#This Row],[Employee Name]]))</f>
        <v>Iyer</v>
      </c>
      <c r="Y268" t="str">
        <f>Table1[[#This Row],[Department]]&amp;"-"&amp;Table1[[#This Row],[Employee ID]]</f>
        <v>Sales-E00750</v>
      </c>
      <c r="Z268" t="str">
        <f>LEFT(Table1[[#This Row],[Department]],3)</f>
        <v>Sal</v>
      </c>
      <c r="AA268" t="str">
        <f>_xlfn.XLOOKUP(Table1[[#This Row],[Manager ID]],MANAGERS!A:A,MANAGERS!B:B)</f>
        <v>Manager_10</v>
      </c>
      <c r="AB268" t="str" cm="1">
        <f t="array" ref="AB268">_xlfn.XLOOKUP(Table1[[#This Row],[Manager ID]],Table2[[#All],[Manager ID]],Table2[[#All],[Department Head]])</f>
        <v>HR</v>
      </c>
      <c r="AC268" s="2">
        <f>_xlfn.XLOOKUP(Table1[[#This Row],[City]],L:L,O:O)</f>
        <v>0.23674293405114402</v>
      </c>
      <c r="AD268" t="str" cm="1">
        <f t="array" ref="AD268">_xlfn.IFS(Table1[[#This Row],[Performance Score]]&gt;=90,"Excellent",Table1[[#This Row],[Performance Score]]&gt;=75,"Good",Table1[[#This Row],[Performance Score]]&gt;=60,"Average",Table1[[#This Row],[Performance Score]]&lt;=60,"Need Improvement")</f>
        <v>Good</v>
      </c>
      <c r="AE268" t="str">
        <f>IF(AND(Table1[[#This Row],[Attendance %]]&gt;=80,(Table1[[#This Row],[Performance Score]]&gt;=80)),"Eligible","Not Eligible")</f>
        <v>Not Eligible</v>
      </c>
      <c r="AF268" t="str">
        <f>IF(Table1[[#This Row],[Performance Score]]&gt;=80,"High Performer","Low Performer")</f>
        <v>Low Performer</v>
      </c>
      <c r="AG268" t="str" cm="1">
        <f t="array" aca="1" ref="AG268" ca="1">_xlfn.IFS(Table1[[#This Row],[Experience]]&lt;=3,"Junior",Table1[[#This Row],[Experience]]&lt;=7,"Mid Level",Table1[[#This Row],[Experience]]&gt;=7,"Senior")</f>
        <v>Mid Level</v>
      </c>
      <c r="AH268" t="str">
        <f>IF(Table1[[#This Row],[Attendance %]]&gt;75,"OK","Below 75")</f>
        <v>Below 75</v>
      </c>
      <c r="AI268" t="b">
        <f>ISBLANK(Table1[[#This Row],[Employee ID]])</f>
        <v>0</v>
      </c>
      <c r="AJ268" t="b">
        <f>ISNUMBER(Table1[[#This Row],[Total Salary  ]])</f>
        <v>1</v>
      </c>
      <c r="AK268" t="str">
        <f>IFERROR(_xlfn.XLOOKUP(Table1[[#This Row],[Manager ID]],MANAGERS!A:A,MANAGERS!B:B),"Not Found")</f>
        <v>Manager_10</v>
      </c>
    </row>
    <row r="269" spans="1:37" x14ac:dyDescent="0.2">
      <c r="A269" t="s">
        <v>2916</v>
      </c>
      <c r="B269" t="s">
        <v>20</v>
      </c>
      <c r="C269" t="s">
        <v>15</v>
      </c>
      <c r="D269" t="s">
        <v>46</v>
      </c>
      <c r="E269" t="s">
        <v>30</v>
      </c>
      <c r="F269" s="1">
        <v>42787</v>
      </c>
      <c r="G269" s="1">
        <v>37780</v>
      </c>
      <c r="H269">
        <v>108139</v>
      </c>
      <c r="I269">
        <v>26447</v>
      </c>
      <c r="J269">
        <v>66</v>
      </c>
      <c r="K269">
        <v>57</v>
      </c>
      <c r="L269" t="s">
        <v>23</v>
      </c>
      <c r="M269">
        <v>107</v>
      </c>
      <c r="N269">
        <f>Table1[[#This Row],[Basic Salary]]+Table1[[#This Row],[Bonus]]</f>
        <v>134586</v>
      </c>
      <c r="O269" s="2">
        <f>Table1[[#This Row],[Bonus]]/Table1[[#This Row],[Basic Salary]]</f>
        <v>0.24456486558965776</v>
      </c>
      <c r="P269">
        <f ca="1">DATEDIF(Table1[[#This Row],[Date of Birth]],TODAY(),"Y")</f>
        <v>23</v>
      </c>
      <c r="Q269">
        <f ca="1">DATEDIF(Table1[[#This Row],[Joining Date]],TODAY(),"Y")</f>
        <v>9</v>
      </c>
      <c r="R269" t="str">
        <f ca="1">IF(YEAR(Table1[[#This Row],[Joining Date]])=YEAR(TODAY()),"Yes","No")</f>
        <v>No</v>
      </c>
      <c r="S269" t="str">
        <f ca="1">IF(Table1[[#This Row],[Experience]]&gt;5,"Yes","No")</f>
        <v>Yes</v>
      </c>
      <c r="T269" t="str">
        <f>TEXT(Table1[[#This Row],[Joining Date]],"mmmm")</f>
        <v>February</v>
      </c>
      <c r="U269" t="str">
        <f>TEXT(Table1[[#This Row],[Joining Date]],"yyyy")</f>
        <v>2017</v>
      </c>
      <c r="V269" s="5">
        <f ca="1">TODAY()-Table1[[#This Row],[Joining Date]]</f>
        <v>3452</v>
      </c>
      <c r="W269" t="str">
        <f>LEFT(Table1[[#This Row],[Employee Name]],FIND(" ",Table1[[#This Row],[Employee Name]])-1)</f>
        <v>Rahul</v>
      </c>
      <c r="X269" t="str">
        <f>RIGHT(Table1[[#This Row],[Employee Name]],LEN(Table1[[#This Row],[Employee Name]])-FIND(" ",Table1[[#This Row],[Employee Name]]))</f>
        <v>Verma</v>
      </c>
      <c r="Y269" t="str">
        <f>Table1[[#This Row],[Department]]&amp;"-"&amp;Table1[[#This Row],[Employee ID]]</f>
        <v>Support-E02860</v>
      </c>
      <c r="Z269" t="str">
        <f>LEFT(Table1[[#This Row],[Department]],3)</f>
        <v>Sup</v>
      </c>
      <c r="AA269" t="str">
        <f>_xlfn.XLOOKUP(Table1[[#This Row],[Manager ID]],MANAGERS!A:A,MANAGERS!B:B)</f>
        <v>Manager_7</v>
      </c>
      <c r="AB269" t="str" cm="1">
        <f t="array" ref="AB269">_xlfn.XLOOKUP(Table1[[#This Row],[Manager ID]],Table2[[#All],[Manager ID]],Table2[[#All],[Department Head]])</f>
        <v>Operations</v>
      </c>
      <c r="AC269" s="2">
        <f>_xlfn.XLOOKUP(Table1[[#This Row],[City]],L:L,O:O)</f>
        <v>0.23486488519629886</v>
      </c>
      <c r="AD269" t="str" cm="1">
        <f t="array" ref="AD269">_xlfn.IFS(Table1[[#This Row],[Performance Score]]&gt;=90,"Excellent",Table1[[#This Row],[Performance Score]]&gt;=75,"Good",Table1[[#This Row],[Performance Score]]&gt;=60,"Average",Table1[[#This Row],[Performance Score]]&lt;=60,"Need Improvement")</f>
        <v>Need Improvement</v>
      </c>
      <c r="AE269" t="str">
        <f>IF(AND(Table1[[#This Row],[Attendance %]]&gt;=80,(Table1[[#This Row],[Performance Score]]&gt;=80)),"Eligible","Not Eligible")</f>
        <v>Not Eligible</v>
      </c>
      <c r="AF269" t="str">
        <f>IF(Table1[[#This Row],[Performance Score]]&gt;=80,"High Performer","Low Performer")</f>
        <v>Low Performer</v>
      </c>
      <c r="AG269" t="str" cm="1">
        <f t="array" aca="1" ref="AG269" ca="1">_xlfn.IFS(Table1[[#This Row],[Experience]]&lt;=3,"Junior",Table1[[#This Row],[Experience]]&lt;=7,"Mid Level",Table1[[#This Row],[Experience]]&gt;=7,"Senior")</f>
        <v>Senior</v>
      </c>
      <c r="AH269" t="str">
        <f>IF(Table1[[#This Row],[Attendance %]]&gt;75,"OK","Below 75")</f>
        <v>Below 75</v>
      </c>
      <c r="AI269" t="b">
        <f>ISBLANK(Table1[[#This Row],[Employee ID]])</f>
        <v>0</v>
      </c>
      <c r="AJ269" t="b">
        <f>ISNUMBER(Table1[[#This Row],[Total Salary  ]])</f>
        <v>1</v>
      </c>
      <c r="AK269" t="str">
        <f>IFERROR(_xlfn.XLOOKUP(Table1[[#This Row],[Manager ID]],MANAGERS!A:A,MANAGERS!B:B),"Not Found")</f>
        <v>Manager_7</v>
      </c>
    </row>
    <row r="270" spans="1:37" x14ac:dyDescent="0.2">
      <c r="A270" t="s">
        <v>1986</v>
      </c>
      <c r="B270" t="s">
        <v>39</v>
      </c>
      <c r="C270" t="s">
        <v>15</v>
      </c>
      <c r="D270" t="s">
        <v>25</v>
      </c>
      <c r="E270" t="s">
        <v>65</v>
      </c>
      <c r="F270" s="1">
        <v>42176</v>
      </c>
      <c r="G270" s="1">
        <v>31202</v>
      </c>
      <c r="H270">
        <v>105938</v>
      </c>
      <c r="I270">
        <v>28647</v>
      </c>
      <c r="J270">
        <v>62</v>
      </c>
      <c r="K270">
        <v>68</v>
      </c>
      <c r="L270" t="s">
        <v>37</v>
      </c>
      <c r="M270">
        <v>111</v>
      </c>
      <c r="N270">
        <f>Table1[[#This Row],[Basic Salary]]+Table1[[#This Row],[Bonus]]</f>
        <v>134585</v>
      </c>
      <c r="O270" s="2">
        <f>Table1[[#This Row],[Bonus]]/Table1[[#This Row],[Basic Salary]]</f>
        <v>0.27041288300704186</v>
      </c>
      <c r="P270">
        <f ca="1">DATEDIF(Table1[[#This Row],[Date of Birth]],TODAY(),"Y")</f>
        <v>41</v>
      </c>
      <c r="Q270">
        <f ca="1">DATEDIF(Table1[[#This Row],[Joining Date]],TODAY(),"Y")</f>
        <v>11</v>
      </c>
      <c r="R270" t="str">
        <f ca="1">IF(YEAR(Table1[[#This Row],[Joining Date]])=YEAR(TODAY()),"Yes","No")</f>
        <v>No</v>
      </c>
      <c r="S270" t="str">
        <f ca="1">IF(Table1[[#This Row],[Experience]]&gt;5,"Yes","No")</f>
        <v>Yes</v>
      </c>
      <c r="T270" t="str">
        <f>TEXT(Table1[[#This Row],[Joining Date]],"mmmm")</f>
        <v>June</v>
      </c>
      <c r="U270" t="str">
        <f>TEXT(Table1[[#This Row],[Joining Date]],"yyyy")</f>
        <v>2015</v>
      </c>
      <c r="V270" s="5">
        <f ca="1">TODAY()-Table1[[#This Row],[Joining Date]]</f>
        <v>4063</v>
      </c>
      <c r="W270" t="str">
        <f>LEFT(Table1[[#This Row],[Employee Name]],FIND(" ",Table1[[#This Row],[Employee Name]])-1)</f>
        <v>Karan</v>
      </c>
      <c r="X270" t="str">
        <f>RIGHT(Table1[[#This Row],[Employee Name]],LEN(Table1[[#This Row],[Employee Name]])-FIND(" ",Table1[[#This Row],[Employee Name]]))</f>
        <v>Malhotra</v>
      </c>
      <c r="Y270" t="str">
        <f>Table1[[#This Row],[Department]]&amp;"-"&amp;Table1[[#This Row],[Employee ID]]</f>
        <v>Finance-E01930</v>
      </c>
      <c r="Z270" t="str">
        <f>LEFT(Table1[[#This Row],[Department]],3)</f>
        <v>Fin</v>
      </c>
      <c r="AA270" t="str">
        <f>_xlfn.XLOOKUP(Table1[[#This Row],[Manager ID]],MANAGERS!A:A,MANAGERS!B:B)</f>
        <v>Manager_11</v>
      </c>
      <c r="AB270" t="str" cm="1">
        <f t="array" ref="AB270">_xlfn.XLOOKUP(Table1[[#This Row],[Manager ID]],Table2[[#All],[Manager ID]],Table2[[#All],[Department Head]])</f>
        <v>Marketing</v>
      </c>
      <c r="AC270" s="2">
        <f>_xlfn.XLOOKUP(Table1[[#This Row],[City]],L:L,O:O)</f>
        <v>0.24036902712549932</v>
      </c>
      <c r="AD270" t="str" cm="1">
        <f t="array" ref="AD270">_xlfn.IFS(Table1[[#This Row],[Performance Score]]&gt;=90,"Excellent",Table1[[#This Row],[Performance Score]]&gt;=75,"Good",Table1[[#This Row],[Performance Score]]&gt;=60,"Average",Table1[[#This Row],[Performance Score]]&lt;=60,"Need Improvement")</f>
        <v>Average</v>
      </c>
      <c r="AE270" t="str">
        <f>IF(AND(Table1[[#This Row],[Attendance %]]&gt;=80,(Table1[[#This Row],[Performance Score]]&gt;=80)),"Eligible","Not Eligible")</f>
        <v>Not Eligible</v>
      </c>
      <c r="AF270" t="str">
        <f>IF(Table1[[#This Row],[Performance Score]]&gt;=80,"High Performer","Low Performer")</f>
        <v>Low Performer</v>
      </c>
      <c r="AG270" t="str" cm="1">
        <f t="array" aca="1" ref="AG270" ca="1">_xlfn.IFS(Table1[[#This Row],[Experience]]&lt;=3,"Junior",Table1[[#This Row],[Experience]]&lt;=7,"Mid Level",Table1[[#This Row],[Experience]]&gt;=7,"Senior")</f>
        <v>Senior</v>
      </c>
      <c r="AH270" t="str">
        <f>IF(Table1[[#This Row],[Attendance %]]&gt;75,"OK","Below 75")</f>
        <v>Below 75</v>
      </c>
      <c r="AI270" t="b">
        <f>ISBLANK(Table1[[#This Row],[Employee ID]])</f>
        <v>0</v>
      </c>
      <c r="AJ270" t="b">
        <f>ISNUMBER(Table1[[#This Row],[Total Salary  ]])</f>
        <v>1</v>
      </c>
      <c r="AK270" t="str">
        <f>IFERROR(_xlfn.XLOOKUP(Table1[[#This Row],[Manager ID]],MANAGERS!A:A,MANAGERS!B:B),"Not Found")</f>
        <v>Manager_11</v>
      </c>
    </row>
    <row r="271" spans="1:37" x14ac:dyDescent="0.2">
      <c r="A271" t="s">
        <v>2379</v>
      </c>
      <c r="B271" t="s">
        <v>20</v>
      </c>
      <c r="C271" t="s">
        <v>21</v>
      </c>
      <c r="D271" t="s">
        <v>16</v>
      </c>
      <c r="E271" t="s">
        <v>22</v>
      </c>
      <c r="F271" s="1">
        <v>45663</v>
      </c>
      <c r="G271" s="1">
        <v>30938</v>
      </c>
      <c r="H271">
        <v>106717</v>
      </c>
      <c r="I271">
        <v>27825</v>
      </c>
      <c r="J271">
        <v>89</v>
      </c>
      <c r="K271">
        <v>100</v>
      </c>
      <c r="L271" t="s">
        <v>31</v>
      </c>
      <c r="M271">
        <v>107</v>
      </c>
      <c r="N271">
        <f>Table1[[#This Row],[Basic Salary]]+Table1[[#This Row],[Bonus]]</f>
        <v>134542</v>
      </c>
      <c r="O271" s="2">
        <f>Table1[[#This Row],[Bonus]]/Table1[[#This Row],[Basic Salary]]</f>
        <v>0.26073634003954382</v>
      </c>
      <c r="P271">
        <f ca="1">DATEDIF(Table1[[#This Row],[Date of Birth]],TODAY(),"Y")</f>
        <v>41</v>
      </c>
      <c r="Q271">
        <f ca="1">DATEDIF(Table1[[#This Row],[Joining Date]],TODAY(),"Y")</f>
        <v>1</v>
      </c>
      <c r="R271" t="str">
        <f ca="1">IF(YEAR(Table1[[#This Row],[Joining Date]])=YEAR(TODAY()),"Yes","No")</f>
        <v>No</v>
      </c>
      <c r="S271" t="str">
        <f ca="1">IF(Table1[[#This Row],[Experience]]&gt;5,"Yes","No")</f>
        <v>No</v>
      </c>
      <c r="T271" t="str">
        <f>TEXT(Table1[[#This Row],[Joining Date]],"mmmm")</f>
        <v>January</v>
      </c>
      <c r="U271" t="str">
        <f>TEXT(Table1[[#This Row],[Joining Date]],"yyyy")</f>
        <v>2025</v>
      </c>
      <c r="V271" s="5">
        <f ca="1">TODAY()-Table1[[#This Row],[Joining Date]]</f>
        <v>576</v>
      </c>
      <c r="W271" t="str">
        <f>LEFT(Table1[[#This Row],[Employee Name]],FIND(" ",Table1[[#This Row],[Employee Name]])-1)</f>
        <v>Rahul</v>
      </c>
      <c r="X271" t="str">
        <f>RIGHT(Table1[[#This Row],[Employee Name]],LEN(Table1[[#This Row],[Employee Name]])-FIND(" ",Table1[[#This Row],[Employee Name]]))</f>
        <v>Verma</v>
      </c>
      <c r="Y271" t="str">
        <f>Table1[[#This Row],[Department]]&amp;"-"&amp;Table1[[#This Row],[Employee ID]]</f>
        <v>HR-E02323</v>
      </c>
      <c r="Z271" t="str">
        <f>LEFT(Table1[[#This Row],[Department]],3)</f>
        <v>HR</v>
      </c>
      <c r="AA271" t="str">
        <f>_xlfn.XLOOKUP(Table1[[#This Row],[Manager ID]],MANAGERS!A:A,MANAGERS!B:B)</f>
        <v>Manager_7</v>
      </c>
      <c r="AB271" t="str" cm="1">
        <f t="array" ref="AB271">_xlfn.XLOOKUP(Table1[[#This Row],[Manager ID]],Table2[[#All],[Manager ID]],Table2[[#All],[Department Head]])</f>
        <v>Operations</v>
      </c>
      <c r="AC271" s="2">
        <f>_xlfn.XLOOKUP(Table1[[#This Row],[City]],L:L,O:O)</f>
        <v>0.241864189087755</v>
      </c>
      <c r="AD271" t="str" cm="1">
        <f t="array" ref="AD271">_xlfn.IFS(Table1[[#This Row],[Performance Score]]&gt;=90,"Excellent",Table1[[#This Row],[Performance Score]]&gt;=75,"Good",Table1[[#This Row],[Performance Score]]&gt;=60,"Average",Table1[[#This Row],[Performance Score]]&lt;=60,"Need Improvement")</f>
        <v>Excellent</v>
      </c>
      <c r="AE271" t="str">
        <f>IF(AND(Table1[[#This Row],[Attendance %]]&gt;=80,(Table1[[#This Row],[Performance Score]]&gt;=80)),"Eligible","Not Eligible")</f>
        <v>Eligible</v>
      </c>
      <c r="AF271" t="str">
        <f>IF(Table1[[#This Row],[Performance Score]]&gt;=80,"High Performer","Low Performer")</f>
        <v>High Performer</v>
      </c>
      <c r="AG271" t="str" cm="1">
        <f t="array" aca="1" ref="AG271" ca="1">_xlfn.IFS(Table1[[#This Row],[Experience]]&lt;=3,"Junior",Table1[[#This Row],[Experience]]&lt;=7,"Mid Level",Table1[[#This Row],[Experience]]&gt;=7,"Senior")</f>
        <v>Junior</v>
      </c>
      <c r="AH271" t="str">
        <f>IF(Table1[[#This Row],[Attendance %]]&gt;75,"OK","Below 75")</f>
        <v>OK</v>
      </c>
      <c r="AI271" t="b">
        <f>ISBLANK(Table1[[#This Row],[Employee ID]])</f>
        <v>0</v>
      </c>
      <c r="AJ271" t="b">
        <f>ISNUMBER(Table1[[#This Row],[Total Salary  ]])</f>
        <v>1</v>
      </c>
      <c r="AK271" t="str">
        <f>IFERROR(_xlfn.XLOOKUP(Table1[[#This Row],[Manager ID]],MANAGERS!A:A,MANAGERS!B:B),"Not Found")</f>
        <v>Manager_7</v>
      </c>
    </row>
    <row r="272" spans="1:37" x14ac:dyDescent="0.2">
      <c r="A272" t="s">
        <v>1773</v>
      </c>
      <c r="B272" t="s">
        <v>62</v>
      </c>
      <c r="C272" t="s">
        <v>21</v>
      </c>
      <c r="D272" t="s">
        <v>16</v>
      </c>
      <c r="E272" t="s">
        <v>22</v>
      </c>
      <c r="F272" s="1">
        <v>44591</v>
      </c>
      <c r="G272" s="1">
        <v>35131</v>
      </c>
      <c r="H272">
        <v>118240</v>
      </c>
      <c r="I272">
        <v>16238</v>
      </c>
      <c r="J272">
        <v>99</v>
      </c>
      <c r="K272">
        <v>63</v>
      </c>
      <c r="L272" t="s">
        <v>31</v>
      </c>
      <c r="M272">
        <v>101</v>
      </c>
      <c r="N272">
        <f>Table1[[#This Row],[Basic Salary]]+Table1[[#This Row],[Bonus]]</f>
        <v>134478</v>
      </c>
      <c r="O272" s="2">
        <f>Table1[[#This Row],[Bonus]]/Table1[[#This Row],[Basic Salary]]</f>
        <v>0.13733085250338295</v>
      </c>
      <c r="P272">
        <f ca="1">DATEDIF(Table1[[#This Row],[Date of Birth]],TODAY(),"Y")</f>
        <v>30</v>
      </c>
      <c r="Q272">
        <f ca="1">DATEDIF(Table1[[#This Row],[Joining Date]],TODAY(),"Y")</f>
        <v>4</v>
      </c>
      <c r="R272" t="str">
        <f ca="1">IF(YEAR(Table1[[#This Row],[Joining Date]])=YEAR(TODAY()),"Yes","No")</f>
        <v>No</v>
      </c>
      <c r="S272" t="str">
        <f ca="1">IF(Table1[[#This Row],[Experience]]&gt;5,"Yes","No")</f>
        <v>No</v>
      </c>
      <c r="T272" t="str">
        <f>TEXT(Table1[[#This Row],[Joining Date]],"mmmm")</f>
        <v>January</v>
      </c>
      <c r="U272" t="str">
        <f>TEXT(Table1[[#This Row],[Joining Date]],"yyyy")</f>
        <v>2022</v>
      </c>
      <c r="V272" s="5">
        <f ca="1">TODAY()-Table1[[#This Row],[Joining Date]]</f>
        <v>1648</v>
      </c>
      <c r="W272" t="str">
        <f>LEFT(Table1[[#This Row],[Employee Name]],FIND(" ",Table1[[#This Row],[Employee Name]])-1)</f>
        <v>Kavya</v>
      </c>
      <c r="X272" t="str">
        <f>RIGHT(Table1[[#This Row],[Employee Name]],LEN(Table1[[#This Row],[Employee Name]])-FIND(" ",Table1[[#This Row],[Employee Name]]))</f>
        <v>Nair</v>
      </c>
      <c r="Y272" t="str">
        <f>Table1[[#This Row],[Department]]&amp;"-"&amp;Table1[[#This Row],[Employee ID]]</f>
        <v>HR-E01717</v>
      </c>
      <c r="Z272" t="str">
        <f>LEFT(Table1[[#This Row],[Department]],3)</f>
        <v>HR</v>
      </c>
      <c r="AA272" t="str">
        <f>_xlfn.XLOOKUP(Table1[[#This Row],[Manager ID]],MANAGERS!A:A,MANAGERS!B:B)</f>
        <v>Manager_1</v>
      </c>
      <c r="AB272" t="str" cm="1">
        <f t="array" ref="AB272">_xlfn.XLOOKUP(Table1[[#This Row],[Manager ID]],Table2[[#All],[Manager ID]],Table2[[#All],[Department Head]])</f>
        <v>Support</v>
      </c>
      <c r="AC272" s="2">
        <f>_xlfn.XLOOKUP(Table1[[#This Row],[City]],L:L,O:O)</f>
        <v>0.241864189087755</v>
      </c>
      <c r="AD272" t="str" cm="1">
        <f t="array" ref="AD272">_xlfn.IFS(Table1[[#This Row],[Performance Score]]&gt;=90,"Excellent",Table1[[#This Row],[Performance Score]]&gt;=75,"Good",Table1[[#This Row],[Performance Score]]&gt;=60,"Average",Table1[[#This Row],[Performance Score]]&lt;=60,"Need Improvement")</f>
        <v>Average</v>
      </c>
      <c r="AE272" t="str">
        <f>IF(AND(Table1[[#This Row],[Attendance %]]&gt;=80,(Table1[[#This Row],[Performance Score]]&gt;=80)),"Eligible","Not Eligible")</f>
        <v>Not Eligible</v>
      </c>
      <c r="AF272" t="str">
        <f>IF(Table1[[#This Row],[Performance Score]]&gt;=80,"High Performer","Low Performer")</f>
        <v>Low Performer</v>
      </c>
      <c r="AG272" t="str" cm="1">
        <f t="array" aca="1" ref="AG272" ca="1">_xlfn.IFS(Table1[[#This Row],[Experience]]&lt;=3,"Junior",Table1[[#This Row],[Experience]]&lt;=7,"Mid Level",Table1[[#This Row],[Experience]]&gt;=7,"Senior")</f>
        <v>Mid Level</v>
      </c>
      <c r="AH272" t="str">
        <f>IF(Table1[[#This Row],[Attendance %]]&gt;75,"OK","Below 75")</f>
        <v>OK</v>
      </c>
      <c r="AI272" t="b">
        <f>ISBLANK(Table1[[#This Row],[Employee ID]])</f>
        <v>0</v>
      </c>
      <c r="AJ272" t="b">
        <f>ISNUMBER(Table1[[#This Row],[Total Salary  ]])</f>
        <v>1</v>
      </c>
      <c r="AK272" t="str">
        <f>IFERROR(_xlfn.XLOOKUP(Table1[[#This Row],[Manager ID]],MANAGERS!A:A,MANAGERS!B:B),"Not Found")</f>
        <v>Manager_1</v>
      </c>
    </row>
    <row r="273" spans="1:37" x14ac:dyDescent="0.2">
      <c r="A273" t="s">
        <v>718</v>
      </c>
      <c r="B273" t="s">
        <v>20</v>
      </c>
      <c r="C273" t="s">
        <v>15</v>
      </c>
      <c r="D273" t="s">
        <v>40</v>
      </c>
      <c r="E273" t="s">
        <v>22</v>
      </c>
      <c r="F273" s="1">
        <v>44156</v>
      </c>
      <c r="G273" s="1">
        <v>30923</v>
      </c>
      <c r="H273">
        <v>114849</v>
      </c>
      <c r="I273">
        <v>19612</v>
      </c>
      <c r="J273">
        <v>82</v>
      </c>
      <c r="K273">
        <v>54</v>
      </c>
      <c r="L273" t="s">
        <v>18</v>
      </c>
      <c r="M273">
        <v>110</v>
      </c>
      <c r="N273">
        <f>Table1[[#This Row],[Basic Salary]]+Table1[[#This Row],[Bonus]]</f>
        <v>134461</v>
      </c>
      <c r="O273" s="2">
        <f>Table1[[#This Row],[Bonus]]/Table1[[#This Row],[Basic Salary]]</f>
        <v>0.17076335013800731</v>
      </c>
      <c r="P273">
        <f ca="1">DATEDIF(Table1[[#This Row],[Date of Birth]],TODAY(),"Y")</f>
        <v>41</v>
      </c>
      <c r="Q273">
        <f ca="1">DATEDIF(Table1[[#This Row],[Joining Date]],TODAY(),"Y")</f>
        <v>5</v>
      </c>
      <c r="R273" t="str">
        <f ca="1">IF(YEAR(Table1[[#This Row],[Joining Date]])=YEAR(TODAY()),"Yes","No")</f>
        <v>No</v>
      </c>
      <c r="S273" t="str">
        <f ca="1">IF(Table1[[#This Row],[Experience]]&gt;5,"Yes","No")</f>
        <v>No</v>
      </c>
      <c r="T273" t="str">
        <f>TEXT(Table1[[#This Row],[Joining Date]],"mmmm")</f>
        <v>November</v>
      </c>
      <c r="U273" t="str">
        <f>TEXT(Table1[[#This Row],[Joining Date]],"yyyy")</f>
        <v>2020</v>
      </c>
      <c r="V273" s="5">
        <f ca="1">TODAY()-Table1[[#This Row],[Joining Date]]</f>
        <v>2083</v>
      </c>
      <c r="W273" t="str">
        <f>LEFT(Table1[[#This Row],[Employee Name]],FIND(" ",Table1[[#This Row],[Employee Name]])-1)</f>
        <v>Rahul</v>
      </c>
      <c r="X273" t="str">
        <f>RIGHT(Table1[[#This Row],[Employee Name]],LEN(Table1[[#This Row],[Employee Name]])-FIND(" ",Table1[[#This Row],[Employee Name]]))</f>
        <v>Verma</v>
      </c>
      <c r="Y273" t="str">
        <f>Table1[[#This Row],[Department]]&amp;"-"&amp;Table1[[#This Row],[Employee ID]]</f>
        <v>IT-E00662</v>
      </c>
      <c r="Z273" t="str">
        <f>LEFT(Table1[[#This Row],[Department]],3)</f>
        <v>IT</v>
      </c>
      <c r="AA273" t="str">
        <f>_xlfn.XLOOKUP(Table1[[#This Row],[Manager ID]],MANAGERS!A:A,MANAGERS!B:B)</f>
        <v>Manager_10</v>
      </c>
      <c r="AB273" t="str" cm="1">
        <f t="array" ref="AB273">_xlfn.XLOOKUP(Table1[[#This Row],[Manager ID]],Table2[[#All],[Manager ID]],Table2[[#All],[Department Head]])</f>
        <v>HR</v>
      </c>
      <c r="AC273" s="2">
        <f>_xlfn.XLOOKUP(Table1[[#This Row],[City]],L:L,O:O)</f>
        <v>0.21356479274849693</v>
      </c>
      <c r="AD273" t="str" cm="1">
        <f t="array" ref="AD273">_xlfn.IFS(Table1[[#This Row],[Performance Score]]&gt;=90,"Excellent",Table1[[#This Row],[Performance Score]]&gt;=75,"Good",Table1[[#This Row],[Performance Score]]&gt;=60,"Average",Table1[[#This Row],[Performance Score]]&lt;=60,"Need Improvement")</f>
        <v>Need Improvement</v>
      </c>
      <c r="AE273" t="str">
        <f>IF(AND(Table1[[#This Row],[Attendance %]]&gt;=80,(Table1[[#This Row],[Performance Score]]&gt;=80)),"Eligible","Not Eligible")</f>
        <v>Not Eligible</v>
      </c>
      <c r="AF273" t="str">
        <f>IF(Table1[[#This Row],[Performance Score]]&gt;=80,"High Performer","Low Performer")</f>
        <v>Low Performer</v>
      </c>
      <c r="AG273" t="str" cm="1">
        <f t="array" aca="1" ref="AG273" ca="1">_xlfn.IFS(Table1[[#This Row],[Experience]]&lt;=3,"Junior",Table1[[#This Row],[Experience]]&lt;=7,"Mid Level",Table1[[#This Row],[Experience]]&gt;=7,"Senior")</f>
        <v>Mid Level</v>
      </c>
      <c r="AH273" t="str">
        <f>IF(Table1[[#This Row],[Attendance %]]&gt;75,"OK","Below 75")</f>
        <v>OK</v>
      </c>
      <c r="AI273" t="b">
        <f>ISBLANK(Table1[[#This Row],[Employee ID]])</f>
        <v>0</v>
      </c>
      <c r="AJ273" t="b">
        <f>ISNUMBER(Table1[[#This Row],[Total Salary  ]])</f>
        <v>1</v>
      </c>
      <c r="AK273" t="str">
        <f>IFERROR(_xlfn.XLOOKUP(Table1[[#This Row],[Manager ID]],MANAGERS!A:A,MANAGERS!B:B),"Not Found")</f>
        <v>Manager_10</v>
      </c>
    </row>
    <row r="274" spans="1:37" x14ac:dyDescent="0.2">
      <c r="A274" t="s">
        <v>1141</v>
      </c>
      <c r="B274" t="s">
        <v>39</v>
      </c>
      <c r="C274" t="s">
        <v>21</v>
      </c>
      <c r="D274" t="s">
        <v>81</v>
      </c>
      <c r="E274" t="s">
        <v>26</v>
      </c>
      <c r="F274" s="1">
        <v>43741</v>
      </c>
      <c r="G274" s="1">
        <v>37106</v>
      </c>
      <c r="H274">
        <v>115888</v>
      </c>
      <c r="I274">
        <v>18564</v>
      </c>
      <c r="J274">
        <v>98</v>
      </c>
      <c r="K274">
        <v>90</v>
      </c>
      <c r="L274" t="s">
        <v>18</v>
      </c>
      <c r="M274">
        <v>111</v>
      </c>
      <c r="N274">
        <f>Table1[[#This Row],[Basic Salary]]+Table1[[#This Row],[Bonus]]</f>
        <v>134452</v>
      </c>
      <c r="O274" s="2">
        <f>Table1[[#This Row],[Bonus]]/Table1[[#This Row],[Basic Salary]]</f>
        <v>0.16018914814303464</v>
      </c>
      <c r="P274">
        <f ca="1">DATEDIF(Table1[[#This Row],[Date of Birth]],TODAY(),"Y")</f>
        <v>25</v>
      </c>
      <c r="Q274">
        <f ca="1">DATEDIF(Table1[[#This Row],[Joining Date]],TODAY(),"Y")</f>
        <v>6</v>
      </c>
      <c r="R274" t="str">
        <f ca="1">IF(YEAR(Table1[[#This Row],[Joining Date]])=YEAR(TODAY()),"Yes","No")</f>
        <v>No</v>
      </c>
      <c r="S274" t="str">
        <f ca="1">IF(Table1[[#This Row],[Experience]]&gt;5,"Yes","No")</f>
        <v>Yes</v>
      </c>
      <c r="T274" t="str">
        <f>TEXT(Table1[[#This Row],[Joining Date]],"mmmm")</f>
        <v>October</v>
      </c>
      <c r="U274" t="str">
        <f>TEXT(Table1[[#This Row],[Joining Date]],"yyyy")</f>
        <v>2019</v>
      </c>
      <c r="V274" s="5">
        <f ca="1">TODAY()-Table1[[#This Row],[Joining Date]]</f>
        <v>2498</v>
      </c>
      <c r="W274" t="str">
        <f>LEFT(Table1[[#This Row],[Employee Name]],FIND(" ",Table1[[#This Row],[Employee Name]])-1)</f>
        <v>Karan</v>
      </c>
      <c r="X274" t="str">
        <f>RIGHT(Table1[[#This Row],[Employee Name]],LEN(Table1[[#This Row],[Employee Name]])-FIND(" ",Table1[[#This Row],[Employee Name]]))</f>
        <v>Malhotra</v>
      </c>
      <c r="Y274" t="str">
        <f>Table1[[#This Row],[Department]]&amp;"-"&amp;Table1[[#This Row],[Employee ID]]</f>
        <v>Sales-E01085</v>
      </c>
      <c r="Z274" t="str">
        <f>LEFT(Table1[[#This Row],[Department]],3)</f>
        <v>Sal</v>
      </c>
      <c r="AA274" t="str">
        <f>_xlfn.XLOOKUP(Table1[[#This Row],[Manager ID]],MANAGERS!A:A,MANAGERS!B:B)</f>
        <v>Manager_11</v>
      </c>
      <c r="AB274" t="str" cm="1">
        <f t="array" ref="AB274">_xlfn.XLOOKUP(Table1[[#This Row],[Manager ID]],Table2[[#All],[Manager ID]],Table2[[#All],[Department Head]])</f>
        <v>Marketing</v>
      </c>
      <c r="AC274" s="2">
        <f>_xlfn.XLOOKUP(Table1[[#This Row],[City]],L:L,O:O)</f>
        <v>0.21356479274849693</v>
      </c>
      <c r="AD274" t="str" cm="1">
        <f t="array" ref="AD274">_xlfn.IFS(Table1[[#This Row],[Performance Score]]&gt;=90,"Excellent",Table1[[#This Row],[Performance Score]]&gt;=75,"Good",Table1[[#This Row],[Performance Score]]&gt;=60,"Average",Table1[[#This Row],[Performance Score]]&lt;=60,"Need Improvement")</f>
        <v>Excellent</v>
      </c>
      <c r="AE274" t="str">
        <f>IF(AND(Table1[[#This Row],[Attendance %]]&gt;=80,(Table1[[#This Row],[Performance Score]]&gt;=80)),"Eligible","Not Eligible")</f>
        <v>Eligible</v>
      </c>
      <c r="AF274" t="str">
        <f>IF(Table1[[#This Row],[Performance Score]]&gt;=80,"High Performer","Low Performer")</f>
        <v>High Performer</v>
      </c>
      <c r="AG274" t="str" cm="1">
        <f t="array" aca="1" ref="AG274" ca="1">_xlfn.IFS(Table1[[#This Row],[Experience]]&lt;=3,"Junior",Table1[[#This Row],[Experience]]&lt;=7,"Mid Level",Table1[[#This Row],[Experience]]&gt;=7,"Senior")</f>
        <v>Mid Level</v>
      </c>
      <c r="AH274" t="str">
        <f>IF(Table1[[#This Row],[Attendance %]]&gt;75,"OK","Below 75")</f>
        <v>OK</v>
      </c>
      <c r="AI274" t="b">
        <f>ISBLANK(Table1[[#This Row],[Employee ID]])</f>
        <v>0</v>
      </c>
      <c r="AJ274" t="b">
        <f>ISNUMBER(Table1[[#This Row],[Total Salary  ]])</f>
        <v>1</v>
      </c>
      <c r="AK274" t="str">
        <f>IFERROR(_xlfn.XLOOKUP(Table1[[#This Row],[Manager ID]],MANAGERS!A:A,MANAGERS!B:B),"Not Found")</f>
        <v>Manager_11</v>
      </c>
    </row>
    <row r="275" spans="1:37" x14ac:dyDescent="0.2">
      <c r="A275" t="s">
        <v>3298</v>
      </c>
      <c r="B275" t="s">
        <v>57</v>
      </c>
      <c r="C275" t="s">
        <v>15</v>
      </c>
      <c r="D275" t="s">
        <v>33</v>
      </c>
      <c r="E275" t="s">
        <v>22</v>
      </c>
      <c r="F275" s="1">
        <v>42733</v>
      </c>
      <c r="G275" s="1">
        <v>34142</v>
      </c>
      <c r="H275">
        <v>110607</v>
      </c>
      <c r="I275">
        <v>23845</v>
      </c>
      <c r="J275">
        <v>90</v>
      </c>
      <c r="K275">
        <v>86</v>
      </c>
      <c r="L275" t="s">
        <v>27</v>
      </c>
      <c r="M275">
        <v>108</v>
      </c>
      <c r="N275">
        <f>Table1[[#This Row],[Basic Salary]]+Table1[[#This Row],[Bonus]]</f>
        <v>134452</v>
      </c>
      <c r="O275" s="2">
        <f>Table1[[#This Row],[Bonus]]/Table1[[#This Row],[Basic Salary]]</f>
        <v>0.21558310052709143</v>
      </c>
      <c r="P275">
        <f ca="1">DATEDIF(Table1[[#This Row],[Date of Birth]],TODAY(),"Y")</f>
        <v>33</v>
      </c>
      <c r="Q275">
        <f ca="1">DATEDIF(Table1[[#This Row],[Joining Date]],TODAY(),"Y")</f>
        <v>9</v>
      </c>
      <c r="R275" t="str">
        <f ca="1">IF(YEAR(Table1[[#This Row],[Joining Date]])=YEAR(TODAY()),"Yes","No")</f>
        <v>No</v>
      </c>
      <c r="S275" t="str">
        <f ca="1">IF(Table1[[#This Row],[Experience]]&gt;5,"Yes","No")</f>
        <v>Yes</v>
      </c>
      <c r="T275" t="str">
        <f>TEXT(Table1[[#This Row],[Joining Date]],"mmmm")</f>
        <v>December</v>
      </c>
      <c r="U275" t="str">
        <f>TEXT(Table1[[#This Row],[Joining Date]],"yyyy")</f>
        <v>2016</v>
      </c>
      <c r="V275" s="5">
        <f ca="1">TODAY()-Table1[[#This Row],[Joining Date]]</f>
        <v>3506</v>
      </c>
      <c r="W275" t="str">
        <f>LEFT(Table1[[#This Row],[Employee Name]],FIND(" ",Table1[[#This Row],[Employee Name]])-1)</f>
        <v>Swathi</v>
      </c>
      <c r="X275" t="str">
        <f>RIGHT(Table1[[#This Row],[Employee Name]],LEN(Table1[[#This Row],[Employee Name]])-FIND(" ",Table1[[#This Row],[Employee Name]]))</f>
        <v>Ramesh</v>
      </c>
      <c r="Y275" t="str">
        <f>Table1[[#This Row],[Department]]&amp;"-"&amp;Table1[[#This Row],[Employee ID]]</f>
        <v>Marketing-E03242</v>
      </c>
      <c r="Z275" t="str">
        <f>LEFT(Table1[[#This Row],[Department]],3)</f>
        <v>Mar</v>
      </c>
      <c r="AA275" t="str">
        <f>_xlfn.XLOOKUP(Table1[[#This Row],[Manager ID]],MANAGERS!A:A,MANAGERS!B:B)</f>
        <v>Manager_8</v>
      </c>
      <c r="AB275" t="str" cm="1">
        <f t="array" ref="AB275">_xlfn.XLOOKUP(Table1[[#This Row],[Manager ID]],Table2[[#All],[Manager ID]],Table2[[#All],[Department Head]])</f>
        <v>Sales</v>
      </c>
      <c r="AC275" s="2">
        <f>_xlfn.XLOOKUP(Table1[[#This Row],[City]],L:L,O:O)</f>
        <v>0.23674293405114402</v>
      </c>
      <c r="AD275" t="str" cm="1">
        <f t="array" ref="AD275">_xlfn.IFS(Table1[[#This Row],[Performance Score]]&gt;=90,"Excellent",Table1[[#This Row],[Performance Score]]&gt;=75,"Good",Table1[[#This Row],[Performance Score]]&gt;=60,"Average",Table1[[#This Row],[Performance Score]]&lt;=60,"Need Improvement")</f>
        <v>Good</v>
      </c>
      <c r="AE275" t="str">
        <f>IF(AND(Table1[[#This Row],[Attendance %]]&gt;=80,(Table1[[#This Row],[Performance Score]]&gt;=80)),"Eligible","Not Eligible")</f>
        <v>Eligible</v>
      </c>
      <c r="AF275" t="str">
        <f>IF(Table1[[#This Row],[Performance Score]]&gt;=80,"High Performer","Low Performer")</f>
        <v>High Performer</v>
      </c>
      <c r="AG275" t="str" cm="1">
        <f t="array" aca="1" ref="AG275" ca="1">_xlfn.IFS(Table1[[#This Row],[Experience]]&lt;=3,"Junior",Table1[[#This Row],[Experience]]&lt;=7,"Mid Level",Table1[[#This Row],[Experience]]&gt;=7,"Senior")</f>
        <v>Senior</v>
      </c>
      <c r="AH275" t="str">
        <f>IF(Table1[[#This Row],[Attendance %]]&gt;75,"OK","Below 75")</f>
        <v>OK</v>
      </c>
      <c r="AI275" t="b">
        <f>ISBLANK(Table1[[#This Row],[Employee ID]])</f>
        <v>0</v>
      </c>
      <c r="AJ275" t="b">
        <f>ISNUMBER(Table1[[#This Row],[Total Salary  ]])</f>
        <v>1</v>
      </c>
      <c r="AK275" t="str">
        <f>IFERROR(_xlfn.XLOOKUP(Table1[[#This Row],[Manager ID]],MANAGERS!A:A,MANAGERS!B:B),"Not Found")</f>
        <v>Manager_8</v>
      </c>
    </row>
    <row r="276" spans="1:37" x14ac:dyDescent="0.2">
      <c r="A276" t="s">
        <v>1240</v>
      </c>
      <c r="B276" t="s">
        <v>77</v>
      </c>
      <c r="C276" t="s">
        <v>21</v>
      </c>
      <c r="D276" t="s">
        <v>33</v>
      </c>
      <c r="E276" t="s">
        <v>22</v>
      </c>
      <c r="F276" s="1">
        <v>45959</v>
      </c>
      <c r="G276" s="1">
        <v>33708</v>
      </c>
      <c r="H276">
        <v>107167</v>
      </c>
      <c r="I276">
        <v>27242</v>
      </c>
      <c r="J276">
        <v>94</v>
      </c>
      <c r="K276">
        <v>97</v>
      </c>
      <c r="L276" t="s">
        <v>27</v>
      </c>
      <c r="M276">
        <v>117</v>
      </c>
      <c r="N276">
        <f>Table1[[#This Row],[Basic Salary]]+Table1[[#This Row],[Bonus]]</f>
        <v>134409</v>
      </c>
      <c r="O276" s="2">
        <f>Table1[[#This Row],[Bonus]]/Table1[[#This Row],[Basic Salary]]</f>
        <v>0.25420138662088143</v>
      </c>
      <c r="P276">
        <f ca="1">DATEDIF(Table1[[#This Row],[Date of Birth]],TODAY(),"Y")</f>
        <v>34</v>
      </c>
      <c r="Q276">
        <f ca="1">DATEDIF(Table1[[#This Row],[Joining Date]],TODAY(),"Y")</f>
        <v>0</v>
      </c>
      <c r="R276" t="str">
        <f ca="1">IF(YEAR(Table1[[#This Row],[Joining Date]])=YEAR(TODAY()),"Yes","No")</f>
        <v>No</v>
      </c>
      <c r="S276" t="str">
        <f ca="1">IF(Table1[[#This Row],[Experience]]&gt;5,"Yes","No")</f>
        <v>No</v>
      </c>
      <c r="T276" t="str">
        <f>TEXT(Table1[[#This Row],[Joining Date]],"mmmm")</f>
        <v>October</v>
      </c>
      <c r="U276" t="str">
        <f>TEXT(Table1[[#This Row],[Joining Date]],"yyyy")</f>
        <v>2025</v>
      </c>
      <c r="V276" s="5">
        <f ca="1">TODAY()-Table1[[#This Row],[Joining Date]]</f>
        <v>280</v>
      </c>
      <c r="W276" t="str">
        <f>LEFT(Table1[[#This Row],[Employee Name]],FIND(" ",Table1[[#This Row],[Employee Name]])-1)</f>
        <v>Rohan</v>
      </c>
      <c r="X276" t="str">
        <f>RIGHT(Table1[[#This Row],[Employee Name]],LEN(Table1[[#This Row],[Employee Name]])-FIND(" ",Table1[[#This Row],[Employee Name]]))</f>
        <v>Gupta</v>
      </c>
      <c r="Y276" t="str">
        <f>Table1[[#This Row],[Department]]&amp;"-"&amp;Table1[[#This Row],[Employee ID]]</f>
        <v>Marketing-E01184</v>
      </c>
      <c r="Z276" t="str">
        <f>LEFT(Table1[[#This Row],[Department]],3)</f>
        <v>Mar</v>
      </c>
      <c r="AA276" t="str">
        <f>_xlfn.XLOOKUP(Table1[[#This Row],[Manager ID]],MANAGERS!A:A,MANAGERS!B:B)</f>
        <v>Manager_17</v>
      </c>
      <c r="AB276" t="str" cm="1">
        <f t="array" ref="AB276">_xlfn.XLOOKUP(Table1[[#This Row],[Manager ID]],Table2[[#All],[Manager ID]],Table2[[#All],[Department Head]])</f>
        <v>Finance</v>
      </c>
      <c r="AC276" s="2">
        <f>_xlfn.XLOOKUP(Table1[[#This Row],[City]],L:L,O:O)</f>
        <v>0.23674293405114402</v>
      </c>
      <c r="AD276" t="str" cm="1">
        <f t="array" ref="AD276">_xlfn.IFS(Table1[[#This Row],[Performance Score]]&gt;=90,"Excellent",Table1[[#This Row],[Performance Score]]&gt;=75,"Good",Table1[[#This Row],[Performance Score]]&gt;=60,"Average",Table1[[#This Row],[Performance Score]]&lt;=60,"Need Improvement")</f>
        <v>Excellent</v>
      </c>
      <c r="AE276" t="str">
        <f>IF(AND(Table1[[#This Row],[Attendance %]]&gt;=80,(Table1[[#This Row],[Performance Score]]&gt;=80)),"Eligible","Not Eligible")</f>
        <v>Eligible</v>
      </c>
      <c r="AF276" t="str">
        <f>IF(Table1[[#This Row],[Performance Score]]&gt;=80,"High Performer","Low Performer")</f>
        <v>High Performer</v>
      </c>
      <c r="AG276" t="str" cm="1">
        <f t="array" aca="1" ref="AG276" ca="1">_xlfn.IFS(Table1[[#This Row],[Experience]]&lt;=3,"Junior",Table1[[#This Row],[Experience]]&lt;=7,"Mid Level",Table1[[#This Row],[Experience]]&gt;=7,"Senior")</f>
        <v>Junior</v>
      </c>
      <c r="AH276" t="str">
        <f>IF(Table1[[#This Row],[Attendance %]]&gt;75,"OK","Below 75")</f>
        <v>OK</v>
      </c>
      <c r="AI276" t="b">
        <f>ISBLANK(Table1[[#This Row],[Employee ID]])</f>
        <v>0</v>
      </c>
      <c r="AJ276" t="b">
        <f>ISNUMBER(Table1[[#This Row],[Total Salary  ]])</f>
        <v>1</v>
      </c>
      <c r="AK276" t="str">
        <f>IFERROR(_xlfn.XLOOKUP(Table1[[#This Row],[Manager ID]],MANAGERS!A:A,MANAGERS!B:B),"Not Found")</f>
        <v>Manager_17</v>
      </c>
    </row>
    <row r="277" spans="1:37" x14ac:dyDescent="0.2">
      <c r="A277" t="s">
        <v>4122</v>
      </c>
      <c r="B277" t="s">
        <v>129</v>
      </c>
      <c r="C277" t="s">
        <v>15</v>
      </c>
      <c r="D277" t="s">
        <v>33</v>
      </c>
      <c r="E277" t="s">
        <v>26</v>
      </c>
      <c r="F277" s="1">
        <v>45335</v>
      </c>
      <c r="G277" s="1">
        <v>30483</v>
      </c>
      <c r="H277">
        <v>104523</v>
      </c>
      <c r="I277">
        <v>29870</v>
      </c>
      <c r="J277">
        <v>63</v>
      </c>
      <c r="K277">
        <v>83</v>
      </c>
      <c r="L277" t="s">
        <v>34</v>
      </c>
      <c r="M277">
        <v>120</v>
      </c>
      <c r="N277">
        <f>Table1[[#This Row],[Basic Salary]]+Table1[[#This Row],[Bonus]]</f>
        <v>134393</v>
      </c>
      <c r="O277" s="2">
        <f>Table1[[#This Row],[Bonus]]/Table1[[#This Row],[Basic Salary]]</f>
        <v>0.28577442285429999</v>
      </c>
      <c r="P277">
        <f ca="1">DATEDIF(Table1[[#This Row],[Date of Birth]],TODAY(),"Y")</f>
        <v>43</v>
      </c>
      <c r="Q277">
        <f ca="1">DATEDIF(Table1[[#This Row],[Joining Date]],TODAY(),"Y")</f>
        <v>2</v>
      </c>
      <c r="R277" t="str">
        <f ca="1">IF(YEAR(Table1[[#This Row],[Joining Date]])=YEAR(TODAY()),"Yes","No")</f>
        <v>No</v>
      </c>
      <c r="S277" t="str">
        <f ca="1">IF(Table1[[#This Row],[Experience]]&gt;5,"Yes","No")</f>
        <v>No</v>
      </c>
      <c r="T277" t="str">
        <f>TEXT(Table1[[#This Row],[Joining Date]],"mmmm")</f>
        <v>February</v>
      </c>
      <c r="U277" t="str">
        <f>TEXT(Table1[[#This Row],[Joining Date]],"yyyy")</f>
        <v>2024</v>
      </c>
      <c r="V277" s="5">
        <f ca="1">TODAY()-Table1[[#This Row],[Joining Date]]</f>
        <v>904</v>
      </c>
      <c r="W277" t="str">
        <f>LEFT(Table1[[#This Row],[Employee Name]],FIND(" ",Table1[[#This Row],[Employee Name]])-1)</f>
        <v>Aarav</v>
      </c>
      <c r="X277" t="str">
        <f>RIGHT(Table1[[#This Row],[Employee Name]],LEN(Table1[[#This Row],[Employee Name]])-FIND(" ",Table1[[#This Row],[Employee Name]]))</f>
        <v>Sharma</v>
      </c>
      <c r="Y277" t="str">
        <f>Table1[[#This Row],[Department]]&amp;"-"&amp;Table1[[#This Row],[Employee ID]]</f>
        <v>Marketing-E04066</v>
      </c>
      <c r="Z277" t="str">
        <f>LEFT(Table1[[#This Row],[Department]],3)</f>
        <v>Mar</v>
      </c>
      <c r="AA277" t="str">
        <f>_xlfn.XLOOKUP(Table1[[#This Row],[Manager ID]],MANAGERS!A:A,MANAGERS!B:B)</f>
        <v>Manager_20</v>
      </c>
      <c r="AB277" t="str" cm="1">
        <f t="array" ref="AB277">_xlfn.XLOOKUP(Table1[[#This Row],[Manager ID]],Table2[[#All],[Manager ID]],Table2[[#All],[Department Head]])</f>
        <v>Operations</v>
      </c>
      <c r="AC277" s="2">
        <f>_xlfn.XLOOKUP(Table1[[#This Row],[City]],L:L,O:O)</f>
        <v>0.24030340748661314</v>
      </c>
      <c r="AD277" t="str" cm="1">
        <f t="array" ref="AD277">_xlfn.IFS(Table1[[#This Row],[Performance Score]]&gt;=90,"Excellent",Table1[[#This Row],[Performance Score]]&gt;=75,"Good",Table1[[#This Row],[Performance Score]]&gt;=60,"Average",Table1[[#This Row],[Performance Score]]&lt;=60,"Need Improvement")</f>
        <v>Good</v>
      </c>
      <c r="AE277" t="str">
        <f>IF(AND(Table1[[#This Row],[Attendance %]]&gt;=80,(Table1[[#This Row],[Performance Score]]&gt;=80)),"Eligible","Not Eligible")</f>
        <v>Not Eligible</v>
      </c>
      <c r="AF277" t="str">
        <f>IF(Table1[[#This Row],[Performance Score]]&gt;=80,"High Performer","Low Performer")</f>
        <v>High Performer</v>
      </c>
      <c r="AG277" t="str" cm="1">
        <f t="array" aca="1" ref="AG277" ca="1">_xlfn.IFS(Table1[[#This Row],[Experience]]&lt;=3,"Junior",Table1[[#This Row],[Experience]]&lt;=7,"Mid Level",Table1[[#This Row],[Experience]]&gt;=7,"Senior")</f>
        <v>Junior</v>
      </c>
      <c r="AH277" t="str">
        <f>IF(Table1[[#This Row],[Attendance %]]&gt;75,"OK","Below 75")</f>
        <v>Below 75</v>
      </c>
      <c r="AI277" t="b">
        <f>ISBLANK(Table1[[#This Row],[Employee ID]])</f>
        <v>0</v>
      </c>
      <c r="AJ277" t="b">
        <f>ISNUMBER(Table1[[#This Row],[Total Salary  ]])</f>
        <v>1</v>
      </c>
      <c r="AK277" t="str">
        <f>IFERROR(_xlfn.XLOOKUP(Table1[[#This Row],[Manager ID]],MANAGERS!A:A,MANAGERS!B:B),"Not Found")</f>
        <v>Manager_20</v>
      </c>
    </row>
    <row r="278" spans="1:37" x14ac:dyDescent="0.2">
      <c r="A278" t="s">
        <v>4368</v>
      </c>
      <c r="B278" t="s">
        <v>42</v>
      </c>
      <c r="C278" t="s">
        <v>15</v>
      </c>
      <c r="D278" t="s">
        <v>40</v>
      </c>
      <c r="E278" t="s">
        <v>22</v>
      </c>
      <c r="F278" s="1">
        <v>43551</v>
      </c>
      <c r="G278" s="1">
        <v>31024</v>
      </c>
      <c r="H278">
        <v>112175</v>
      </c>
      <c r="I278">
        <v>22214</v>
      </c>
      <c r="J278">
        <v>84</v>
      </c>
      <c r="K278">
        <v>89</v>
      </c>
      <c r="L278" t="s">
        <v>37</v>
      </c>
      <c r="M278">
        <v>117</v>
      </c>
      <c r="N278">
        <f>Table1[[#This Row],[Basic Salary]]+Table1[[#This Row],[Bonus]]</f>
        <v>134389</v>
      </c>
      <c r="O278" s="2">
        <f>Table1[[#This Row],[Bonus]]/Table1[[#This Row],[Basic Salary]]</f>
        <v>0.19802986405170492</v>
      </c>
      <c r="P278">
        <f ca="1">DATEDIF(Table1[[#This Row],[Date of Birth]],TODAY(),"Y")</f>
        <v>41</v>
      </c>
      <c r="Q278">
        <f ca="1">DATEDIF(Table1[[#This Row],[Joining Date]],TODAY(),"Y")</f>
        <v>7</v>
      </c>
      <c r="R278" t="str">
        <f ca="1">IF(YEAR(Table1[[#This Row],[Joining Date]])=YEAR(TODAY()),"Yes","No")</f>
        <v>No</v>
      </c>
      <c r="S278" t="str">
        <f ca="1">IF(Table1[[#This Row],[Experience]]&gt;5,"Yes","No")</f>
        <v>Yes</v>
      </c>
      <c r="T278" t="str">
        <f>TEXT(Table1[[#This Row],[Joining Date]],"mmmm")</f>
        <v>March</v>
      </c>
      <c r="U278" t="str">
        <f>TEXT(Table1[[#This Row],[Joining Date]],"yyyy")</f>
        <v>2019</v>
      </c>
      <c r="V278" s="5">
        <f ca="1">TODAY()-Table1[[#This Row],[Joining Date]]</f>
        <v>2688</v>
      </c>
      <c r="W278" t="str">
        <f>LEFT(Table1[[#This Row],[Employee Name]],FIND(" ",Table1[[#This Row],[Employee Name]])-1)</f>
        <v>Krishna</v>
      </c>
      <c r="X278" t="str">
        <f>RIGHT(Table1[[#This Row],[Employee Name]],LEN(Table1[[#This Row],[Employee Name]])-FIND(" ",Table1[[#This Row],[Employee Name]]))</f>
        <v>Chaitanya</v>
      </c>
      <c r="Y278" t="str">
        <f>Table1[[#This Row],[Department]]&amp;"-"&amp;Table1[[#This Row],[Employee ID]]</f>
        <v>IT-E04312</v>
      </c>
      <c r="Z278" t="str">
        <f>LEFT(Table1[[#This Row],[Department]],3)</f>
        <v>IT</v>
      </c>
      <c r="AA278" t="str">
        <f>_xlfn.XLOOKUP(Table1[[#This Row],[Manager ID]],MANAGERS!A:A,MANAGERS!B:B)</f>
        <v>Manager_17</v>
      </c>
      <c r="AB278" t="str" cm="1">
        <f t="array" ref="AB278">_xlfn.XLOOKUP(Table1[[#This Row],[Manager ID]],Table2[[#All],[Manager ID]],Table2[[#All],[Department Head]])</f>
        <v>Finance</v>
      </c>
      <c r="AC278" s="2">
        <f>_xlfn.XLOOKUP(Table1[[#This Row],[City]],L:L,O:O)</f>
        <v>0.24036902712549932</v>
      </c>
      <c r="AD278" t="str" cm="1">
        <f t="array" ref="AD278">_xlfn.IFS(Table1[[#This Row],[Performance Score]]&gt;=90,"Excellent",Table1[[#This Row],[Performance Score]]&gt;=75,"Good",Table1[[#This Row],[Performance Score]]&gt;=60,"Average",Table1[[#This Row],[Performance Score]]&lt;=60,"Need Improvement")</f>
        <v>Good</v>
      </c>
      <c r="AE278" t="str">
        <f>IF(AND(Table1[[#This Row],[Attendance %]]&gt;=80,(Table1[[#This Row],[Performance Score]]&gt;=80)),"Eligible","Not Eligible")</f>
        <v>Eligible</v>
      </c>
      <c r="AF278" t="str">
        <f>IF(Table1[[#This Row],[Performance Score]]&gt;=80,"High Performer","Low Performer")</f>
        <v>High Performer</v>
      </c>
      <c r="AG278" t="str" cm="1">
        <f t="array" aca="1" ref="AG278" ca="1">_xlfn.IFS(Table1[[#This Row],[Experience]]&lt;=3,"Junior",Table1[[#This Row],[Experience]]&lt;=7,"Mid Level",Table1[[#This Row],[Experience]]&gt;=7,"Senior")</f>
        <v>Mid Level</v>
      </c>
      <c r="AH278" t="str">
        <f>IF(Table1[[#This Row],[Attendance %]]&gt;75,"OK","Below 75")</f>
        <v>OK</v>
      </c>
      <c r="AI278" t="b">
        <f>ISBLANK(Table1[[#This Row],[Employee ID]])</f>
        <v>0</v>
      </c>
      <c r="AJ278" t="b">
        <f>ISNUMBER(Table1[[#This Row],[Total Salary  ]])</f>
        <v>1</v>
      </c>
      <c r="AK278" t="str">
        <f>IFERROR(_xlfn.XLOOKUP(Table1[[#This Row],[Manager ID]],MANAGERS!A:A,MANAGERS!B:B),"Not Found")</f>
        <v>Manager_17</v>
      </c>
    </row>
    <row r="279" spans="1:37" x14ac:dyDescent="0.2">
      <c r="A279" t="s">
        <v>3519</v>
      </c>
      <c r="B279" t="s">
        <v>85</v>
      </c>
      <c r="C279" t="s">
        <v>15</v>
      </c>
      <c r="D279" t="s">
        <v>46</v>
      </c>
      <c r="E279" t="s">
        <v>30</v>
      </c>
      <c r="F279" s="1">
        <v>44138</v>
      </c>
      <c r="G279" s="1">
        <v>34107</v>
      </c>
      <c r="H279">
        <v>105658</v>
      </c>
      <c r="I279">
        <v>28710</v>
      </c>
      <c r="J279">
        <v>85</v>
      </c>
      <c r="K279">
        <v>73</v>
      </c>
      <c r="L279" t="s">
        <v>23</v>
      </c>
      <c r="M279">
        <v>103</v>
      </c>
      <c r="N279">
        <f>Table1[[#This Row],[Basic Salary]]+Table1[[#This Row],[Bonus]]</f>
        <v>134368</v>
      </c>
      <c r="O279" s="2">
        <f>Table1[[#This Row],[Bonus]]/Table1[[#This Row],[Basic Salary]]</f>
        <v>0.27172575668666832</v>
      </c>
      <c r="P279">
        <f ca="1">DATEDIF(Table1[[#This Row],[Date of Birth]],TODAY(),"Y")</f>
        <v>33</v>
      </c>
      <c r="Q279">
        <f ca="1">DATEDIF(Table1[[#This Row],[Joining Date]],TODAY(),"Y")</f>
        <v>5</v>
      </c>
      <c r="R279" t="str">
        <f ca="1">IF(YEAR(Table1[[#This Row],[Joining Date]])=YEAR(TODAY()),"Yes","No")</f>
        <v>No</v>
      </c>
      <c r="S279" t="str">
        <f ca="1">IF(Table1[[#This Row],[Experience]]&gt;5,"Yes","No")</f>
        <v>No</v>
      </c>
      <c r="T279" t="str">
        <f>TEXT(Table1[[#This Row],[Joining Date]],"mmmm")</f>
        <v>November</v>
      </c>
      <c r="U279" t="str">
        <f>TEXT(Table1[[#This Row],[Joining Date]],"yyyy")</f>
        <v>2020</v>
      </c>
      <c r="V279" s="5">
        <f ca="1">TODAY()-Table1[[#This Row],[Joining Date]]</f>
        <v>2101</v>
      </c>
      <c r="W279" t="str">
        <f>LEFT(Table1[[#This Row],[Employee Name]],FIND(" ",Table1[[#This Row],[Employee Name]])-1)</f>
        <v>Pooja</v>
      </c>
      <c r="X279" t="str">
        <f>RIGHT(Table1[[#This Row],[Employee Name]],LEN(Table1[[#This Row],[Employee Name]])-FIND(" ",Table1[[#This Row],[Employee Name]]))</f>
        <v>Das</v>
      </c>
      <c r="Y279" t="str">
        <f>Table1[[#This Row],[Department]]&amp;"-"&amp;Table1[[#This Row],[Employee ID]]</f>
        <v>Support-E03463</v>
      </c>
      <c r="Z279" t="str">
        <f>LEFT(Table1[[#This Row],[Department]],3)</f>
        <v>Sup</v>
      </c>
      <c r="AA279" t="str">
        <f>_xlfn.XLOOKUP(Table1[[#This Row],[Manager ID]],MANAGERS!A:A,MANAGERS!B:B)</f>
        <v>Manager_3</v>
      </c>
      <c r="AB279" t="str" cm="1">
        <f t="array" ref="AB279">_xlfn.XLOOKUP(Table1[[#This Row],[Manager ID]],Table2[[#All],[Manager ID]],Table2[[#All],[Department Head]])</f>
        <v>IT</v>
      </c>
      <c r="AC279" s="2">
        <f>_xlfn.XLOOKUP(Table1[[#This Row],[City]],L:L,O:O)</f>
        <v>0.23486488519629886</v>
      </c>
      <c r="AD279" t="str" cm="1">
        <f t="array" ref="AD279">_xlfn.IFS(Table1[[#This Row],[Performance Score]]&gt;=90,"Excellent",Table1[[#This Row],[Performance Score]]&gt;=75,"Good",Table1[[#This Row],[Performance Score]]&gt;=60,"Average",Table1[[#This Row],[Performance Score]]&lt;=60,"Need Improvement")</f>
        <v>Average</v>
      </c>
      <c r="AE279" t="str">
        <f>IF(AND(Table1[[#This Row],[Attendance %]]&gt;=80,(Table1[[#This Row],[Performance Score]]&gt;=80)),"Eligible","Not Eligible")</f>
        <v>Not Eligible</v>
      </c>
      <c r="AF279" t="str">
        <f>IF(Table1[[#This Row],[Performance Score]]&gt;=80,"High Performer","Low Performer")</f>
        <v>Low Performer</v>
      </c>
      <c r="AG279" t="str" cm="1">
        <f t="array" aca="1" ref="AG279" ca="1">_xlfn.IFS(Table1[[#This Row],[Experience]]&lt;=3,"Junior",Table1[[#This Row],[Experience]]&lt;=7,"Mid Level",Table1[[#This Row],[Experience]]&gt;=7,"Senior")</f>
        <v>Mid Level</v>
      </c>
      <c r="AH279" t="str">
        <f>IF(Table1[[#This Row],[Attendance %]]&gt;75,"OK","Below 75")</f>
        <v>OK</v>
      </c>
      <c r="AI279" t="b">
        <f>ISBLANK(Table1[[#This Row],[Employee ID]])</f>
        <v>0</v>
      </c>
      <c r="AJ279" t="b">
        <f>ISNUMBER(Table1[[#This Row],[Total Salary  ]])</f>
        <v>1</v>
      </c>
      <c r="AK279" t="str">
        <f>IFERROR(_xlfn.XLOOKUP(Table1[[#This Row],[Manager ID]],MANAGERS!A:A,MANAGERS!B:B),"Not Found")</f>
        <v>Manager_3</v>
      </c>
    </row>
    <row r="280" spans="1:37" x14ac:dyDescent="0.2">
      <c r="A280" t="s">
        <v>4343</v>
      </c>
      <c r="B280" t="s">
        <v>71</v>
      </c>
      <c r="C280" t="s">
        <v>15</v>
      </c>
      <c r="D280" t="s">
        <v>16</v>
      </c>
      <c r="E280" t="s">
        <v>30</v>
      </c>
      <c r="F280" s="1">
        <v>43208</v>
      </c>
      <c r="G280" s="1">
        <v>31282</v>
      </c>
      <c r="H280">
        <v>111546</v>
      </c>
      <c r="I280">
        <v>22745</v>
      </c>
      <c r="J280">
        <v>100</v>
      </c>
      <c r="K280">
        <v>56</v>
      </c>
      <c r="L280" t="s">
        <v>18</v>
      </c>
      <c r="M280">
        <v>106</v>
      </c>
      <c r="N280">
        <f>Table1[[#This Row],[Basic Salary]]+Table1[[#This Row],[Bonus]]</f>
        <v>134291</v>
      </c>
      <c r="O280" s="2">
        <f>Table1[[#This Row],[Bonus]]/Table1[[#This Row],[Basic Salary]]</f>
        <v>0.20390690836067632</v>
      </c>
      <c r="P280">
        <f ca="1">DATEDIF(Table1[[#This Row],[Date of Birth]],TODAY(),"Y")</f>
        <v>40</v>
      </c>
      <c r="Q280">
        <f ca="1">DATEDIF(Table1[[#This Row],[Joining Date]],TODAY(),"Y")</f>
        <v>8</v>
      </c>
      <c r="R280" t="str">
        <f ca="1">IF(YEAR(Table1[[#This Row],[Joining Date]])=YEAR(TODAY()),"Yes","No")</f>
        <v>No</v>
      </c>
      <c r="S280" t="str">
        <f ca="1">IF(Table1[[#This Row],[Experience]]&gt;5,"Yes","No")</f>
        <v>Yes</v>
      </c>
      <c r="T280" t="str">
        <f>TEXT(Table1[[#This Row],[Joining Date]],"mmmm")</f>
        <v>April</v>
      </c>
      <c r="U280" t="str">
        <f>TEXT(Table1[[#This Row],[Joining Date]],"yyyy")</f>
        <v>2018</v>
      </c>
      <c r="V280" s="5">
        <f ca="1">TODAY()-Table1[[#This Row],[Joining Date]]</f>
        <v>3031</v>
      </c>
      <c r="W280" t="str">
        <f>LEFT(Table1[[#This Row],[Employee Name]],FIND(" ",Table1[[#This Row],[Employee Name]])-1)</f>
        <v>Sneha</v>
      </c>
      <c r="X280" t="str">
        <f>RIGHT(Table1[[#This Row],[Employee Name]],LEN(Table1[[#This Row],[Employee Name]])-FIND(" ",Table1[[#This Row],[Employee Name]]))</f>
        <v>Iyer</v>
      </c>
      <c r="Y280" t="str">
        <f>Table1[[#This Row],[Department]]&amp;"-"&amp;Table1[[#This Row],[Employee ID]]</f>
        <v>HR-E04287</v>
      </c>
      <c r="Z280" t="str">
        <f>LEFT(Table1[[#This Row],[Department]],3)</f>
        <v>HR</v>
      </c>
      <c r="AA280" t="str">
        <f>_xlfn.XLOOKUP(Table1[[#This Row],[Manager ID]],MANAGERS!A:A,MANAGERS!B:B)</f>
        <v>Manager_6</v>
      </c>
      <c r="AB280" t="str" cm="1">
        <f t="array" ref="AB280">_xlfn.XLOOKUP(Table1[[#This Row],[Manager ID]],Table2[[#All],[Manager ID]],Table2[[#All],[Department Head]])</f>
        <v>HR</v>
      </c>
      <c r="AC280" s="2">
        <f>_xlfn.XLOOKUP(Table1[[#This Row],[City]],L:L,O:O)</f>
        <v>0.21356479274849693</v>
      </c>
      <c r="AD280" t="str" cm="1">
        <f t="array" ref="AD280">_xlfn.IFS(Table1[[#This Row],[Performance Score]]&gt;=90,"Excellent",Table1[[#This Row],[Performance Score]]&gt;=75,"Good",Table1[[#This Row],[Performance Score]]&gt;=60,"Average",Table1[[#This Row],[Performance Score]]&lt;=60,"Need Improvement")</f>
        <v>Need Improvement</v>
      </c>
      <c r="AE280" t="str">
        <f>IF(AND(Table1[[#This Row],[Attendance %]]&gt;=80,(Table1[[#This Row],[Performance Score]]&gt;=80)),"Eligible","Not Eligible")</f>
        <v>Not Eligible</v>
      </c>
      <c r="AF280" t="str">
        <f>IF(Table1[[#This Row],[Performance Score]]&gt;=80,"High Performer","Low Performer")</f>
        <v>Low Performer</v>
      </c>
      <c r="AG280" t="str" cm="1">
        <f t="array" aca="1" ref="AG280" ca="1">_xlfn.IFS(Table1[[#This Row],[Experience]]&lt;=3,"Junior",Table1[[#This Row],[Experience]]&lt;=7,"Mid Level",Table1[[#This Row],[Experience]]&gt;=7,"Senior")</f>
        <v>Senior</v>
      </c>
      <c r="AH280" t="str">
        <f>IF(Table1[[#This Row],[Attendance %]]&gt;75,"OK","Below 75")</f>
        <v>OK</v>
      </c>
      <c r="AI280" t="b">
        <f>ISBLANK(Table1[[#This Row],[Employee ID]])</f>
        <v>0</v>
      </c>
      <c r="AJ280" t="b">
        <f>ISNUMBER(Table1[[#This Row],[Total Salary  ]])</f>
        <v>1</v>
      </c>
      <c r="AK280" t="str">
        <f>IFERROR(_xlfn.XLOOKUP(Table1[[#This Row],[Manager ID]],MANAGERS!A:A,MANAGERS!B:B),"Not Found")</f>
        <v>Manager_6</v>
      </c>
    </row>
    <row r="281" spans="1:37" x14ac:dyDescent="0.2">
      <c r="A281" t="s">
        <v>1257</v>
      </c>
      <c r="B281" t="s">
        <v>14</v>
      </c>
      <c r="C281" t="s">
        <v>21</v>
      </c>
      <c r="D281" t="s">
        <v>33</v>
      </c>
      <c r="E281" t="s">
        <v>22</v>
      </c>
      <c r="F281" s="1">
        <v>45304</v>
      </c>
      <c r="G281" s="1">
        <v>37166</v>
      </c>
      <c r="H281">
        <v>106744</v>
      </c>
      <c r="I281">
        <v>27537</v>
      </c>
      <c r="J281">
        <v>72</v>
      </c>
      <c r="K281">
        <v>47</v>
      </c>
      <c r="L281" t="s">
        <v>53</v>
      </c>
      <c r="M281">
        <v>101</v>
      </c>
      <c r="N281">
        <f>Table1[[#This Row],[Basic Salary]]+Table1[[#This Row],[Bonus]]</f>
        <v>134281</v>
      </c>
      <c r="O281" s="2">
        <f>Table1[[#This Row],[Bonus]]/Table1[[#This Row],[Basic Salary]]</f>
        <v>0.25797234504983885</v>
      </c>
      <c r="P281">
        <f ca="1">DATEDIF(Table1[[#This Row],[Date of Birth]],TODAY(),"Y")</f>
        <v>24</v>
      </c>
      <c r="Q281">
        <f ca="1">DATEDIF(Table1[[#This Row],[Joining Date]],TODAY(),"Y")</f>
        <v>2</v>
      </c>
      <c r="R281" t="str">
        <f ca="1">IF(YEAR(Table1[[#This Row],[Joining Date]])=YEAR(TODAY()),"Yes","No")</f>
        <v>No</v>
      </c>
      <c r="S281" t="str">
        <f ca="1">IF(Table1[[#This Row],[Experience]]&gt;5,"Yes","No")</f>
        <v>No</v>
      </c>
      <c r="T281" t="str">
        <f>TEXT(Table1[[#This Row],[Joining Date]],"mmmm")</f>
        <v>January</v>
      </c>
      <c r="U281" t="str">
        <f>TEXT(Table1[[#This Row],[Joining Date]],"yyyy")</f>
        <v>2024</v>
      </c>
      <c r="V281" s="5">
        <f ca="1">TODAY()-Table1[[#This Row],[Joining Date]]</f>
        <v>935</v>
      </c>
      <c r="W281" t="str">
        <f>LEFT(Table1[[#This Row],[Employee Name]],FIND(" ",Table1[[#This Row],[Employee Name]])-1)</f>
        <v>Nisha</v>
      </c>
      <c r="X281" t="str">
        <f>RIGHT(Table1[[#This Row],[Employee Name]],LEN(Table1[[#This Row],[Employee Name]])-FIND(" ",Table1[[#This Row],[Employee Name]]))</f>
        <v>Kapoor</v>
      </c>
      <c r="Y281" t="str">
        <f>Table1[[#This Row],[Department]]&amp;"-"&amp;Table1[[#This Row],[Employee ID]]</f>
        <v>Marketing-E01201</v>
      </c>
      <c r="Z281" t="str">
        <f>LEFT(Table1[[#This Row],[Department]],3)</f>
        <v>Mar</v>
      </c>
      <c r="AA281" t="str">
        <f>_xlfn.XLOOKUP(Table1[[#This Row],[Manager ID]],MANAGERS!A:A,MANAGERS!B:B)</f>
        <v>Manager_1</v>
      </c>
      <c r="AB281" t="str" cm="1">
        <f t="array" ref="AB281">_xlfn.XLOOKUP(Table1[[#This Row],[Manager ID]],Table2[[#All],[Manager ID]],Table2[[#All],[Department Head]])</f>
        <v>Support</v>
      </c>
      <c r="AC281" s="2">
        <f>_xlfn.XLOOKUP(Table1[[#This Row],[City]],L:L,O:O)</f>
        <v>0.23685887225230964</v>
      </c>
      <c r="AD281" t="str" cm="1">
        <f t="array" ref="AD281">_xlfn.IFS(Table1[[#This Row],[Performance Score]]&gt;=90,"Excellent",Table1[[#This Row],[Performance Score]]&gt;=75,"Good",Table1[[#This Row],[Performance Score]]&gt;=60,"Average",Table1[[#This Row],[Performance Score]]&lt;=60,"Need Improvement")</f>
        <v>Need Improvement</v>
      </c>
      <c r="AE281" t="str">
        <f>IF(AND(Table1[[#This Row],[Attendance %]]&gt;=80,(Table1[[#This Row],[Performance Score]]&gt;=80)),"Eligible","Not Eligible")</f>
        <v>Not Eligible</v>
      </c>
      <c r="AF281" t="str">
        <f>IF(Table1[[#This Row],[Performance Score]]&gt;=80,"High Performer","Low Performer")</f>
        <v>Low Performer</v>
      </c>
      <c r="AG281" t="str" cm="1">
        <f t="array" aca="1" ref="AG281" ca="1">_xlfn.IFS(Table1[[#This Row],[Experience]]&lt;=3,"Junior",Table1[[#This Row],[Experience]]&lt;=7,"Mid Level",Table1[[#This Row],[Experience]]&gt;=7,"Senior")</f>
        <v>Junior</v>
      </c>
      <c r="AH281" t="str">
        <f>IF(Table1[[#This Row],[Attendance %]]&gt;75,"OK","Below 75")</f>
        <v>Below 75</v>
      </c>
      <c r="AI281" t="b">
        <f>ISBLANK(Table1[[#This Row],[Employee ID]])</f>
        <v>0</v>
      </c>
      <c r="AJ281" t="b">
        <f>ISNUMBER(Table1[[#This Row],[Total Salary  ]])</f>
        <v>1</v>
      </c>
      <c r="AK281" t="str">
        <f>IFERROR(_xlfn.XLOOKUP(Table1[[#This Row],[Manager ID]],MANAGERS!A:A,MANAGERS!B:B),"Not Found")</f>
        <v>Manager_1</v>
      </c>
    </row>
    <row r="282" spans="1:37" x14ac:dyDescent="0.2">
      <c r="A282" t="s">
        <v>1559</v>
      </c>
      <c r="B282" t="s">
        <v>77</v>
      </c>
      <c r="C282" t="s">
        <v>15</v>
      </c>
      <c r="D282" t="s">
        <v>43</v>
      </c>
      <c r="E282" t="s">
        <v>30</v>
      </c>
      <c r="F282" s="1">
        <v>45846</v>
      </c>
      <c r="G282" s="1">
        <v>36670</v>
      </c>
      <c r="H282">
        <v>111309</v>
      </c>
      <c r="I282">
        <v>22956</v>
      </c>
      <c r="J282">
        <v>84</v>
      </c>
      <c r="K282">
        <v>90</v>
      </c>
      <c r="L282" t="s">
        <v>27</v>
      </c>
      <c r="M282">
        <v>104</v>
      </c>
      <c r="N282">
        <f>Table1[[#This Row],[Basic Salary]]+Table1[[#This Row],[Bonus]]</f>
        <v>134265</v>
      </c>
      <c r="O282" s="2">
        <f>Table1[[#This Row],[Bonus]]/Table1[[#This Row],[Basic Salary]]</f>
        <v>0.20623669245074522</v>
      </c>
      <c r="P282">
        <f ca="1">DATEDIF(Table1[[#This Row],[Date of Birth]],TODAY(),"Y")</f>
        <v>26</v>
      </c>
      <c r="Q282">
        <f ca="1">DATEDIF(Table1[[#This Row],[Joining Date]],TODAY(),"Y")</f>
        <v>1</v>
      </c>
      <c r="R282" t="str">
        <f ca="1">IF(YEAR(Table1[[#This Row],[Joining Date]])=YEAR(TODAY()),"Yes","No")</f>
        <v>No</v>
      </c>
      <c r="S282" t="str">
        <f ca="1">IF(Table1[[#This Row],[Experience]]&gt;5,"Yes","No")</f>
        <v>No</v>
      </c>
      <c r="T282" t="str">
        <f>TEXT(Table1[[#This Row],[Joining Date]],"mmmm")</f>
        <v>July</v>
      </c>
      <c r="U282" t="str">
        <f>TEXT(Table1[[#This Row],[Joining Date]],"yyyy")</f>
        <v>2025</v>
      </c>
      <c r="V282" s="5">
        <f ca="1">TODAY()-Table1[[#This Row],[Joining Date]]</f>
        <v>393</v>
      </c>
      <c r="W282" t="str">
        <f>LEFT(Table1[[#This Row],[Employee Name]],FIND(" ",Table1[[#This Row],[Employee Name]])-1)</f>
        <v>Rohan</v>
      </c>
      <c r="X282" t="str">
        <f>RIGHT(Table1[[#This Row],[Employee Name]],LEN(Table1[[#This Row],[Employee Name]])-FIND(" ",Table1[[#This Row],[Employee Name]]))</f>
        <v>Gupta</v>
      </c>
      <c r="Y282" t="str">
        <f>Table1[[#This Row],[Department]]&amp;"-"&amp;Table1[[#This Row],[Employee ID]]</f>
        <v>Operations-E01503</v>
      </c>
      <c r="Z282" t="str">
        <f>LEFT(Table1[[#This Row],[Department]],3)</f>
        <v>Ope</v>
      </c>
      <c r="AA282" t="str">
        <f>_xlfn.XLOOKUP(Table1[[#This Row],[Manager ID]],MANAGERS!A:A,MANAGERS!B:B)</f>
        <v>Manager_4</v>
      </c>
      <c r="AB282" t="str" cm="1">
        <f t="array" ref="AB282">_xlfn.XLOOKUP(Table1[[#This Row],[Manager ID]],Table2[[#All],[Manager ID]],Table2[[#All],[Department Head]])</f>
        <v>Finance</v>
      </c>
      <c r="AC282" s="2">
        <f>_xlfn.XLOOKUP(Table1[[#This Row],[City]],L:L,O:O)</f>
        <v>0.23674293405114402</v>
      </c>
      <c r="AD282" t="str" cm="1">
        <f t="array" ref="AD282">_xlfn.IFS(Table1[[#This Row],[Performance Score]]&gt;=90,"Excellent",Table1[[#This Row],[Performance Score]]&gt;=75,"Good",Table1[[#This Row],[Performance Score]]&gt;=60,"Average",Table1[[#This Row],[Performance Score]]&lt;=60,"Need Improvement")</f>
        <v>Excellent</v>
      </c>
      <c r="AE282" t="str">
        <f>IF(AND(Table1[[#This Row],[Attendance %]]&gt;=80,(Table1[[#This Row],[Performance Score]]&gt;=80)),"Eligible","Not Eligible")</f>
        <v>Eligible</v>
      </c>
      <c r="AF282" t="str">
        <f>IF(Table1[[#This Row],[Performance Score]]&gt;=80,"High Performer","Low Performer")</f>
        <v>High Performer</v>
      </c>
      <c r="AG282" t="str" cm="1">
        <f t="array" aca="1" ref="AG282" ca="1">_xlfn.IFS(Table1[[#This Row],[Experience]]&lt;=3,"Junior",Table1[[#This Row],[Experience]]&lt;=7,"Mid Level",Table1[[#This Row],[Experience]]&gt;=7,"Senior")</f>
        <v>Junior</v>
      </c>
      <c r="AH282" t="str">
        <f>IF(Table1[[#This Row],[Attendance %]]&gt;75,"OK","Below 75")</f>
        <v>OK</v>
      </c>
      <c r="AI282" t="b">
        <f>ISBLANK(Table1[[#This Row],[Employee ID]])</f>
        <v>0</v>
      </c>
      <c r="AJ282" t="b">
        <f>ISNUMBER(Table1[[#This Row],[Total Salary  ]])</f>
        <v>1</v>
      </c>
      <c r="AK282" t="str">
        <f>IFERROR(_xlfn.XLOOKUP(Table1[[#This Row],[Manager ID]],MANAGERS!A:A,MANAGERS!B:B),"Not Found")</f>
        <v>Manager_4</v>
      </c>
    </row>
    <row r="283" spans="1:37" x14ac:dyDescent="0.2">
      <c r="A283" t="s">
        <v>2248</v>
      </c>
      <c r="B283" t="s">
        <v>39</v>
      </c>
      <c r="C283" t="s">
        <v>15</v>
      </c>
      <c r="D283" t="s">
        <v>81</v>
      </c>
      <c r="E283" t="s">
        <v>51</v>
      </c>
      <c r="F283" s="1">
        <v>43386</v>
      </c>
      <c r="G283" s="1">
        <v>39510</v>
      </c>
      <c r="H283">
        <v>113806</v>
      </c>
      <c r="I283">
        <v>20445</v>
      </c>
      <c r="J283">
        <v>60</v>
      </c>
      <c r="K283">
        <v>75</v>
      </c>
      <c r="L283" t="s">
        <v>27</v>
      </c>
      <c r="M283">
        <v>103</v>
      </c>
      <c r="N283">
        <f>Table1[[#This Row],[Basic Salary]]+Table1[[#This Row],[Bonus]]</f>
        <v>134251</v>
      </c>
      <c r="O283" s="2">
        <f>Table1[[#This Row],[Bonus]]/Table1[[#This Row],[Basic Salary]]</f>
        <v>0.17964782173171889</v>
      </c>
      <c r="P283">
        <f ca="1">DATEDIF(Table1[[#This Row],[Date of Birth]],TODAY(),"Y")</f>
        <v>18</v>
      </c>
      <c r="Q283">
        <f ca="1">DATEDIF(Table1[[#This Row],[Joining Date]],TODAY(),"Y")</f>
        <v>7</v>
      </c>
      <c r="R283" t="str">
        <f ca="1">IF(YEAR(Table1[[#This Row],[Joining Date]])=YEAR(TODAY()),"Yes","No")</f>
        <v>No</v>
      </c>
      <c r="S283" t="str">
        <f ca="1">IF(Table1[[#This Row],[Experience]]&gt;5,"Yes","No")</f>
        <v>Yes</v>
      </c>
      <c r="T283" t="str">
        <f>TEXT(Table1[[#This Row],[Joining Date]],"mmmm")</f>
        <v>October</v>
      </c>
      <c r="U283" t="str">
        <f>TEXT(Table1[[#This Row],[Joining Date]],"yyyy")</f>
        <v>2018</v>
      </c>
      <c r="V283" s="5">
        <f ca="1">TODAY()-Table1[[#This Row],[Joining Date]]</f>
        <v>2853</v>
      </c>
      <c r="W283" t="str">
        <f>LEFT(Table1[[#This Row],[Employee Name]],FIND(" ",Table1[[#This Row],[Employee Name]])-1)</f>
        <v>Karan</v>
      </c>
      <c r="X283" t="str">
        <f>RIGHT(Table1[[#This Row],[Employee Name]],LEN(Table1[[#This Row],[Employee Name]])-FIND(" ",Table1[[#This Row],[Employee Name]]))</f>
        <v>Malhotra</v>
      </c>
      <c r="Y283" t="str">
        <f>Table1[[#This Row],[Department]]&amp;"-"&amp;Table1[[#This Row],[Employee ID]]</f>
        <v>Sales-E02192</v>
      </c>
      <c r="Z283" t="str">
        <f>LEFT(Table1[[#This Row],[Department]],3)</f>
        <v>Sal</v>
      </c>
      <c r="AA283" t="str">
        <f>_xlfn.XLOOKUP(Table1[[#This Row],[Manager ID]],MANAGERS!A:A,MANAGERS!B:B)</f>
        <v>Manager_3</v>
      </c>
      <c r="AB283" t="str" cm="1">
        <f t="array" ref="AB283">_xlfn.XLOOKUP(Table1[[#This Row],[Manager ID]],Table2[[#All],[Manager ID]],Table2[[#All],[Department Head]])</f>
        <v>IT</v>
      </c>
      <c r="AC283" s="2">
        <f>_xlfn.XLOOKUP(Table1[[#This Row],[City]],L:L,O:O)</f>
        <v>0.23674293405114402</v>
      </c>
      <c r="AD283" t="str" cm="1">
        <f t="array" ref="AD283">_xlfn.IFS(Table1[[#This Row],[Performance Score]]&gt;=90,"Excellent",Table1[[#This Row],[Performance Score]]&gt;=75,"Good",Table1[[#This Row],[Performance Score]]&gt;=60,"Average",Table1[[#This Row],[Performance Score]]&lt;=60,"Need Improvement")</f>
        <v>Good</v>
      </c>
      <c r="AE283" t="str">
        <f>IF(AND(Table1[[#This Row],[Attendance %]]&gt;=80,(Table1[[#This Row],[Performance Score]]&gt;=80)),"Eligible","Not Eligible")</f>
        <v>Not Eligible</v>
      </c>
      <c r="AF283" t="str">
        <f>IF(Table1[[#This Row],[Performance Score]]&gt;=80,"High Performer","Low Performer")</f>
        <v>Low Performer</v>
      </c>
      <c r="AG283" t="str" cm="1">
        <f t="array" aca="1" ref="AG283" ca="1">_xlfn.IFS(Table1[[#This Row],[Experience]]&lt;=3,"Junior",Table1[[#This Row],[Experience]]&lt;=7,"Mid Level",Table1[[#This Row],[Experience]]&gt;=7,"Senior")</f>
        <v>Mid Level</v>
      </c>
      <c r="AH283" t="str">
        <f>IF(Table1[[#This Row],[Attendance %]]&gt;75,"OK","Below 75")</f>
        <v>Below 75</v>
      </c>
      <c r="AI283" t="b">
        <f>ISBLANK(Table1[[#This Row],[Employee ID]])</f>
        <v>0</v>
      </c>
      <c r="AJ283" t="b">
        <f>ISNUMBER(Table1[[#This Row],[Total Salary  ]])</f>
        <v>1</v>
      </c>
      <c r="AK283" t="str">
        <f>IFERROR(_xlfn.XLOOKUP(Table1[[#This Row],[Manager ID]],MANAGERS!A:A,MANAGERS!B:B),"Not Found")</f>
        <v>Manager_3</v>
      </c>
    </row>
    <row r="284" spans="1:37" x14ac:dyDescent="0.2">
      <c r="A284" t="s">
        <v>4678</v>
      </c>
      <c r="B284" t="s">
        <v>75</v>
      </c>
      <c r="C284" t="s">
        <v>15</v>
      </c>
      <c r="D284" t="s">
        <v>43</v>
      </c>
      <c r="E284" t="s">
        <v>65</v>
      </c>
      <c r="F284" s="1">
        <v>45515</v>
      </c>
      <c r="G284" s="1">
        <v>30703</v>
      </c>
      <c r="H284">
        <v>112119</v>
      </c>
      <c r="I284">
        <v>22116</v>
      </c>
      <c r="J284">
        <v>100</v>
      </c>
      <c r="K284">
        <v>93</v>
      </c>
      <c r="L284" t="s">
        <v>18</v>
      </c>
      <c r="M284">
        <v>103</v>
      </c>
      <c r="N284">
        <f>Table1[[#This Row],[Basic Salary]]+Table1[[#This Row],[Bonus]]</f>
        <v>134235</v>
      </c>
      <c r="O284" s="2">
        <f>Table1[[#This Row],[Bonus]]/Table1[[#This Row],[Basic Salary]]</f>
        <v>0.19725470259278088</v>
      </c>
      <c r="P284">
        <f ca="1">DATEDIF(Table1[[#This Row],[Date of Birth]],TODAY(),"Y")</f>
        <v>42</v>
      </c>
      <c r="Q284">
        <f ca="1">DATEDIF(Table1[[#This Row],[Joining Date]],TODAY(),"Y")</f>
        <v>1</v>
      </c>
      <c r="R284" t="str">
        <f ca="1">IF(YEAR(Table1[[#This Row],[Joining Date]])=YEAR(TODAY()),"Yes","No")</f>
        <v>No</v>
      </c>
      <c r="S284" t="str">
        <f ca="1">IF(Table1[[#This Row],[Experience]]&gt;5,"Yes","No")</f>
        <v>No</v>
      </c>
      <c r="T284" t="str">
        <f>TEXT(Table1[[#This Row],[Joining Date]],"mmmm")</f>
        <v>August</v>
      </c>
      <c r="U284" t="str">
        <f>TEXT(Table1[[#This Row],[Joining Date]],"yyyy")</f>
        <v>2024</v>
      </c>
      <c r="V284" s="5">
        <f ca="1">TODAY()-Table1[[#This Row],[Joining Date]]</f>
        <v>724</v>
      </c>
      <c r="W284" t="str">
        <f>LEFT(Table1[[#This Row],[Employee Name]],FIND(" ",Table1[[#This Row],[Employee Name]])-1)</f>
        <v>Ishita</v>
      </c>
      <c r="X284" t="str">
        <f>RIGHT(Table1[[#This Row],[Employee Name]],LEN(Table1[[#This Row],[Employee Name]])-FIND(" ",Table1[[#This Row],[Employee Name]]))</f>
        <v>Roy</v>
      </c>
      <c r="Y284" t="str">
        <f>Table1[[#This Row],[Department]]&amp;"-"&amp;Table1[[#This Row],[Employee ID]]</f>
        <v>Operations-E04622</v>
      </c>
      <c r="Z284" t="str">
        <f>LEFT(Table1[[#This Row],[Department]],3)</f>
        <v>Ope</v>
      </c>
      <c r="AA284" t="str">
        <f>_xlfn.XLOOKUP(Table1[[#This Row],[Manager ID]],MANAGERS!A:A,MANAGERS!B:B)</f>
        <v>Manager_3</v>
      </c>
      <c r="AB284" t="str" cm="1">
        <f t="array" ref="AB284">_xlfn.XLOOKUP(Table1[[#This Row],[Manager ID]],Table2[[#All],[Manager ID]],Table2[[#All],[Department Head]])</f>
        <v>IT</v>
      </c>
      <c r="AC284" s="2">
        <f>_xlfn.XLOOKUP(Table1[[#This Row],[City]],L:L,O:O)</f>
        <v>0.21356479274849693</v>
      </c>
      <c r="AD284" t="str" cm="1">
        <f t="array" ref="AD284">_xlfn.IFS(Table1[[#This Row],[Performance Score]]&gt;=90,"Excellent",Table1[[#This Row],[Performance Score]]&gt;=75,"Good",Table1[[#This Row],[Performance Score]]&gt;=60,"Average",Table1[[#This Row],[Performance Score]]&lt;=60,"Need Improvement")</f>
        <v>Excellent</v>
      </c>
      <c r="AE284" t="str">
        <f>IF(AND(Table1[[#This Row],[Attendance %]]&gt;=80,(Table1[[#This Row],[Performance Score]]&gt;=80)),"Eligible","Not Eligible")</f>
        <v>Eligible</v>
      </c>
      <c r="AF284" t="str">
        <f>IF(Table1[[#This Row],[Performance Score]]&gt;=80,"High Performer","Low Performer")</f>
        <v>High Performer</v>
      </c>
      <c r="AG284" t="str" cm="1">
        <f t="array" aca="1" ref="AG284" ca="1">_xlfn.IFS(Table1[[#This Row],[Experience]]&lt;=3,"Junior",Table1[[#This Row],[Experience]]&lt;=7,"Mid Level",Table1[[#This Row],[Experience]]&gt;=7,"Senior")</f>
        <v>Junior</v>
      </c>
      <c r="AH284" t="str">
        <f>IF(Table1[[#This Row],[Attendance %]]&gt;75,"OK","Below 75")</f>
        <v>OK</v>
      </c>
      <c r="AI284" t="b">
        <f>ISBLANK(Table1[[#This Row],[Employee ID]])</f>
        <v>0</v>
      </c>
      <c r="AJ284" t="b">
        <f>ISNUMBER(Table1[[#This Row],[Total Salary  ]])</f>
        <v>1</v>
      </c>
      <c r="AK284" t="str">
        <f>IFERROR(_xlfn.XLOOKUP(Table1[[#This Row],[Manager ID]],MANAGERS!A:A,MANAGERS!B:B),"Not Found")</f>
        <v>Manager_3</v>
      </c>
    </row>
    <row r="285" spans="1:37" x14ac:dyDescent="0.2">
      <c r="A285" t="s">
        <v>5037</v>
      </c>
      <c r="B285" t="s">
        <v>14</v>
      </c>
      <c r="C285" t="s">
        <v>15</v>
      </c>
      <c r="D285" t="s">
        <v>16</v>
      </c>
      <c r="E285" t="s">
        <v>22</v>
      </c>
      <c r="F285" s="1">
        <v>44061</v>
      </c>
      <c r="G285" s="1">
        <v>30950</v>
      </c>
      <c r="H285">
        <v>109620</v>
      </c>
      <c r="I285">
        <v>24588</v>
      </c>
      <c r="J285">
        <v>61</v>
      </c>
      <c r="K285">
        <v>48</v>
      </c>
      <c r="L285" t="s">
        <v>37</v>
      </c>
      <c r="M285">
        <v>106</v>
      </c>
      <c r="N285">
        <f>Table1[[#This Row],[Basic Salary]]+Table1[[#This Row],[Bonus]]</f>
        <v>134208</v>
      </c>
      <c r="O285" s="2">
        <f>Table1[[#This Row],[Bonus]]/Table1[[#This Row],[Basic Salary]]</f>
        <v>0.22430213464696222</v>
      </c>
      <c r="P285">
        <f ca="1">DATEDIF(Table1[[#This Row],[Date of Birth]],TODAY(),"Y")</f>
        <v>41</v>
      </c>
      <c r="Q285">
        <f ca="1">DATEDIF(Table1[[#This Row],[Joining Date]],TODAY(),"Y")</f>
        <v>5</v>
      </c>
      <c r="R285" t="str">
        <f ca="1">IF(YEAR(Table1[[#This Row],[Joining Date]])=YEAR(TODAY()),"Yes","No")</f>
        <v>No</v>
      </c>
      <c r="S285" t="str">
        <f ca="1">IF(Table1[[#This Row],[Experience]]&gt;5,"Yes","No")</f>
        <v>No</v>
      </c>
      <c r="T285" t="str">
        <f>TEXT(Table1[[#This Row],[Joining Date]],"mmmm")</f>
        <v>August</v>
      </c>
      <c r="U285" t="str">
        <f>TEXT(Table1[[#This Row],[Joining Date]],"yyyy")</f>
        <v>2020</v>
      </c>
      <c r="V285" s="5">
        <f ca="1">TODAY()-Table1[[#This Row],[Joining Date]]</f>
        <v>2178</v>
      </c>
      <c r="W285" t="str">
        <f>LEFT(Table1[[#This Row],[Employee Name]],FIND(" ",Table1[[#This Row],[Employee Name]])-1)</f>
        <v>Nisha</v>
      </c>
      <c r="X285" t="str">
        <f>RIGHT(Table1[[#This Row],[Employee Name]],LEN(Table1[[#This Row],[Employee Name]])-FIND(" ",Table1[[#This Row],[Employee Name]]))</f>
        <v>Kapoor</v>
      </c>
      <c r="Y285" t="str">
        <f>Table1[[#This Row],[Department]]&amp;"-"&amp;Table1[[#This Row],[Employee ID]]</f>
        <v>HR-E04981</v>
      </c>
      <c r="Z285" t="str">
        <f>LEFT(Table1[[#This Row],[Department]],3)</f>
        <v>HR</v>
      </c>
      <c r="AA285" t="str">
        <f>_xlfn.XLOOKUP(Table1[[#This Row],[Manager ID]],MANAGERS!A:A,MANAGERS!B:B)</f>
        <v>Manager_6</v>
      </c>
      <c r="AB285" t="str" cm="1">
        <f t="array" ref="AB285">_xlfn.XLOOKUP(Table1[[#This Row],[Manager ID]],Table2[[#All],[Manager ID]],Table2[[#All],[Department Head]])</f>
        <v>HR</v>
      </c>
      <c r="AC285" s="2">
        <f>_xlfn.XLOOKUP(Table1[[#This Row],[City]],L:L,O:O)</f>
        <v>0.24036902712549932</v>
      </c>
      <c r="AD285" t="str" cm="1">
        <f t="array" ref="AD285">_xlfn.IFS(Table1[[#This Row],[Performance Score]]&gt;=90,"Excellent",Table1[[#This Row],[Performance Score]]&gt;=75,"Good",Table1[[#This Row],[Performance Score]]&gt;=60,"Average",Table1[[#This Row],[Performance Score]]&lt;=60,"Need Improvement")</f>
        <v>Need Improvement</v>
      </c>
      <c r="AE285" t="str">
        <f>IF(AND(Table1[[#This Row],[Attendance %]]&gt;=80,(Table1[[#This Row],[Performance Score]]&gt;=80)),"Eligible","Not Eligible")</f>
        <v>Not Eligible</v>
      </c>
      <c r="AF285" t="str">
        <f>IF(Table1[[#This Row],[Performance Score]]&gt;=80,"High Performer","Low Performer")</f>
        <v>Low Performer</v>
      </c>
      <c r="AG285" t="str" cm="1">
        <f t="array" aca="1" ref="AG285" ca="1">_xlfn.IFS(Table1[[#This Row],[Experience]]&lt;=3,"Junior",Table1[[#This Row],[Experience]]&lt;=7,"Mid Level",Table1[[#This Row],[Experience]]&gt;=7,"Senior")</f>
        <v>Mid Level</v>
      </c>
      <c r="AH285" t="str">
        <f>IF(Table1[[#This Row],[Attendance %]]&gt;75,"OK","Below 75")</f>
        <v>Below 75</v>
      </c>
      <c r="AI285" t="b">
        <f>ISBLANK(Table1[[#This Row],[Employee ID]])</f>
        <v>0</v>
      </c>
      <c r="AJ285" t="b">
        <f>ISNUMBER(Table1[[#This Row],[Total Salary  ]])</f>
        <v>1</v>
      </c>
      <c r="AK285" t="str">
        <f>IFERROR(_xlfn.XLOOKUP(Table1[[#This Row],[Manager ID]],MANAGERS!A:A,MANAGERS!B:B),"Not Found")</f>
        <v>Manager_6</v>
      </c>
    </row>
    <row r="286" spans="1:37" x14ac:dyDescent="0.2">
      <c r="A286" t="s">
        <v>1832</v>
      </c>
      <c r="B286" t="s">
        <v>71</v>
      </c>
      <c r="C286" t="s">
        <v>15</v>
      </c>
      <c r="D286" t="s">
        <v>81</v>
      </c>
      <c r="E286" t="s">
        <v>17</v>
      </c>
      <c r="F286" s="1">
        <v>45103</v>
      </c>
      <c r="G286" s="1">
        <v>34129</v>
      </c>
      <c r="H286">
        <v>115014</v>
      </c>
      <c r="I286">
        <v>19149</v>
      </c>
      <c r="J286">
        <v>69</v>
      </c>
      <c r="K286">
        <v>84</v>
      </c>
      <c r="L286" t="s">
        <v>53</v>
      </c>
      <c r="M286">
        <v>106</v>
      </c>
      <c r="N286">
        <f>Table1[[#This Row],[Basic Salary]]+Table1[[#This Row],[Bonus]]</f>
        <v>134163</v>
      </c>
      <c r="O286" s="2">
        <f>Table1[[#This Row],[Bonus]]/Table1[[#This Row],[Basic Salary]]</f>
        <v>0.16649277479263394</v>
      </c>
      <c r="P286">
        <f ca="1">DATEDIF(Table1[[#This Row],[Date of Birth]],TODAY(),"Y")</f>
        <v>33</v>
      </c>
      <c r="Q286">
        <f ca="1">DATEDIF(Table1[[#This Row],[Joining Date]],TODAY(),"Y")</f>
        <v>3</v>
      </c>
      <c r="R286" t="str">
        <f ca="1">IF(YEAR(Table1[[#This Row],[Joining Date]])=YEAR(TODAY()),"Yes","No")</f>
        <v>No</v>
      </c>
      <c r="S286" t="str">
        <f ca="1">IF(Table1[[#This Row],[Experience]]&gt;5,"Yes","No")</f>
        <v>No</v>
      </c>
      <c r="T286" t="str">
        <f>TEXT(Table1[[#This Row],[Joining Date]],"mmmm")</f>
        <v>June</v>
      </c>
      <c r="U286" t="str">
        <f>TEXT(Table1[[#This Row],[Joining Date]],"yyyy")</f>
        <v>2023</v>
      </c>
      <c r="V286" s="5">
        <f ca="1">TODAY()-Table1[[#This Row],[Joining Date]]</f>
        <v>1136</v>
      </c>
      <c r="W286" t="str">
        <f>LEFT(Table1[[#This Row],[Employee Name]],FIND(" ",Table1[[#This Row],[Employee Name]])-1)</f>
        <v>Sneha</v>
      </c>
      <c r="X286" t="str">
        <f>RIGHT(Table1[[#This Row],[Employee Name]],LEN(Table1[[#This Row],[Employee Name]])-FIND(" ",Table1[[#This Row],[Employee Name]]))</f>
        <v>Iyer</v>
      </c>
      <c r="Y286" t="str">
        <f>Table1[[#This Row],[Department]]&amp;"-"&amp;Table1[[#This Row],[Employee ID]]</f>
        <v>Sales-E01776</v>
      </c>
      <c r="Z286" t="str">
        <f>LEFT(Table1[[#This Row],[Department]],3)</f>
        <v>Sal</v>
      </c>
      <c r="AA286" t="str">
        <f>_xlfn.XLOOKUP(Table1[[#This Row],[Manager ID]],MANAGERS!A:A,MANAGERS!B:B)</f>
        <v>Manager_6</v>
      </c>
      <c r="AB286" t="str" cm="1">
        <f t="array" ref="AB286">_xlfn.XLOOKUP(Table1[[#This Row],[Manager ID]],Table2[[#All],[Manager ID]],Table2[[#All],[Department Head]])</f>
        <v>HR</v>
      </c>
      <c r="AC286" s="2">
        <f>_xlfn.XLOOKUP(Table1[[#This Row],[City]],L:L,O:O)</f>
        <v>0.23685887225230964</v>
      </c>
      <c r="AD286" t="str" cm="1">
        <f t="array" ref="AD286">_xlfn.IFS(Table1[[#This Row],[Performance Score]]&gt;=90,"Excellent",Table1[[#This Row],[Performance Score]]&gt;=75,"Good",Table1[[#This Row],[Performance Score]]&gt;=60,"Average",Table1[[#This Row],[Performance Score]]&lt;=60,"Need Improvement")</f>
        <v>Good</v>
      </c>
      <c r="AE286" t="str">
        <f>IF(AND(Table1[[#This Row],[Attendance %]]&gt;=80,(Table1[[#This Row],[Performance Score]]&gt;=80)),"Eligible","Not Eligible")</f>
        <v>Not Eligible</v>
      </c>
      <c r="AF286" t="str">
        <f>IF(Table1[[#This Row],[Performance Score]]&gt;=80,"High Performer","Low Performer")</f>
        <v>High Performer</v>
      </c>
      <c r="AG286" t="str" cm="1">
        <f t="array" aca="1" ref="AG286" ca="1">_xlfn.IFS(Table1[[#This Row],[Experience]]&lt;=3,"Junior",Table1[[#This Row],[Experience]]&lt;=7,"Mid Level",Table1[[#This Row],[Experience]]&gt;=7,"Senior")</f>
        <v>Junior</v>
      </c>
      <c r="AH286" t="str">
        <f>IF(Table1[[#This Row],[Attendance %]]&gt;75,"OK","Below 75")</f>
        <v>Below 75</v>
      </c>
      <c r="AI286" t="b">
        <f>ISBLANK(Table1[[#This Row],[Employee ID]])</f>
        <v>0</v>
      </c>
      <c r="AJ286" t="b">
        <f>ISNUMBER(Table1[[#This Row],[Total Salary  ]])</f>
        <v>1</v>
      </c>
      <c r="AK286" t="str">
        <f>IFERROR(_xlfn.XLOOKUP(Table1[[#This Row],[Manager ID]],MANAGERS!A:A,MANAGERS!B:B),"Not Found")</f>
        <v>Manager_6</v>
      </c>
    </row>
    <row r="287" spans="1:37" x14ac:dyDescent="0.2">
      <c r="A287" t="s">
        <v>2634</v>
      </c>
      <c r="B287" t="s">
        <v>93</v>
      </c>
      <c r="C287" t="s">
        <v>21</v>
      </c>
      <c r="D287" t="s">
        <v>16</v>
      </c>
      <c r="E287" t="s">
        <v>51</v>
      </c>
      <c r="F287" s="1">
        <v>43011</v>
      </c>
      <c r="G287" s="1">
        <v>29427</v>
      </c>
      <c r="H287">
        <v>118955</v>
      </c>
      <c r="I287">
        <v>15206</v>
      </c>
      <c r="J287">
        <v>80</v>
      </c>
      <c r="K287">
        <v>97</v>
      </c>
      <c r="L287" t="s">
        <v>31</v>
      </c>
      <c r="M287">
        <v>104</v>
      </c>
      <c r="N287">
        <f>Table1[[#This Row],[Basic Salary]]+Table1[[#This Row],[Bonus]]</f>
        <v>134161</v>
      </c>
      <c r="O287" s="2">
        <f>Table1[[#This Row],[Bonus]]/Table1[[#This Row],[Basic Salary]]</f>
        <v>0.12782985162456392</v>
      </c>
      <c r="P287">
        <f ca="1">DATEDIF(Table1[[#This Row],[Date of Birth]],TODAY(),"Y")</f>
        <v>46</v>
      </c>
      <c r="Q287">
        <f ca="1">DATEDIF(Table1[[#This Row],[Joining Date]],TODAY(),"Y")</f>
        <v>8</v>
      </c>
      <c r="R287" t="str">
        <f ca="1">IF(YEAR(Table1[[#This Row],[Joining Date]])=YEAR(TODAY()),"Yes","No")</f>
        <v>No</v>
      </c>
      <c r="S287" t="str">
        <f ca="1">IF(Table1[[#This Row],[Experience]]&gt;5,"Yes","No")</f>
        <v>Yes</v>
      </c>
      <c r="T287" t="str">
        <f>TEXT(Table1[[#This Row],[Joining Date]],"mmmm")</f>
        <v>October</v>
      </c>
      <c r="U287" t="str">
        <f>TEXT(Table1[[#This Row],[Joining Date]],"yyyy")</f>
        <v>2017</v>
      </c>
      <c r="V287" s="5">
        <f ca="1">TODAY()-Table1[[#This Row],[Joining Date]]</f>
        <v>3228</v>
      </c>
      <c r="W287" t="str">
        <f>LEFT(Table1[[#This Row],[Employee Name]],FIND(" ",Table1[[#This Row],[Employee Name]])-1)</f>
        <v>Priya</v>
      </c>
      <c r="X287" t="str">
        <f>RIGHT(Table1[[#This Row],[Employee Name]],LEN(Table1[[#This Row],[Employee Name]])-FIND(" ",Table1[[#This Row],[Employee Name]]))</f>
        <v>Reddy</v>
      </c>
      <c r="Y287" t="str">
        <f>Table1[[#This Row],[Department]]&amp;"-"&amp;Table1[[#This Row],[Employee ID]]</f>
        <v>HR-E02578</v>
      </c>
      <c r="Z287" t="str">
        <f>LEFT(Table1[[#This Row],[Department]],3)</f>
        <v>HR</v>
      </c>
      <c r="AA287" t="str">
        <f>_xlfn.XLOOKUP(Table1[[#This Row],[Manager ID]],MANAGERS!A:A,MANAGERS!B:B)</f>
        <v>Manager_4</v>
      </c>
      <c r="AB287" t="str" cm="1">
        <f t="array" ref="AB287">_xlfn.XLOOKUP(Table1[[#This Row],[Manager ID]],Table2[[#All],[Manager ID]],Table2[[#All],[Department Head]])</f>
        <v>Finance</v>
      </c>
      <c r="AC287" s="2">
        <f>_xlfn.XLOOKUP(Table1[[#This Row],[City]],L:L,O:O)</f>
        <v>0.241864189087755</v>
      </c>
      <c r="AD287" t="str" cm="1">
        <f t="array" ref="AD287">_xlfn.IFS(Table1[[#This Row],[Performance Score]]&gt;=90,"Excellent",Table1[[#This Row],[Performance Score]]&gt;=75,"Good",Table1[[#This Row],[Performance Score]]&gt;=60,"Average",Table1[[#This Row],[Performance Score]]&lt;=60,"Need Improvement")</f>
        <v>Excellent</v>
      </c>
      <c r="AE287" t="str">
        <f>IF(AND(Table1[[#This Row],[Attendance %]]&gt;=80,(Table1[[#This Row],[Performance Score]]&gt;=80)),"Eligible","Not Eligible")</f>
        <v>Eligible</v>
      </c>
      <c r="AF287" t="str">
        <f>IF(Table1[[#This Row],[Performance Score]]&gt;=80,"High Performer","Low Performer")</f>
        <v>High Performer</v>
      </c>
      <c r="AG287" t="str" cm="1">
        <f t="array" aca="1" ref="AG287" ca="1">_xlfn.IFS(Table1[[#This Row],[Experience]]&lt;=3,"Junior",Table1[[#This Row],[Experience]]&lt;=7,"Mid Level",Table1[[#This Row],[Experience]]&gt;=7,"Senior")</f>
        <v>Senior</v>
      </c>
      <c r="AH287" t="str">
        <f>IF(Table1[[#This Row],[Attendance %]]&gt;75,"OK","Below 75")</f>
        <v>OK</v>
      </c>
      <c r="AI287" t="b">
        <f>ISBLANK(Table1[[#This Row],[Employee ID]])</f>
        <v>0</v>
      </c>
      <c r="AJ287" t="b">
        <f>ISNUMBER(Table1[[#This Row],[Total Salary  ]])</f>
        <v>1</v>
      </c>
      <c r="AK287" t="str">
        <f>IFERROR(_xlfn.XLOOKUP(Table1[[#This Row],[Manager ID]],MANAGERS!A:A,MANAGERS!B:B),"Not Found")</f>
        <v>Manager_4</v>
      </c>
    </row>
    <row r="288" spans="1:37" x14ac:dyDescent="0.2">
      <c r="A288" t="s">
        <v>1225</v>
      </c>
      <c r="B288" t="s">
        <v>129</v>
      </c>
      <c r="C288" t="s">
        <v>21</v>
      </c>
      <c r="D288" t="s">
        <v>25</v>
      </c>
      <c r="E288" t="s">
        <v>30</v>
      </c>
      <c r="F288" s="1">
        <v>42122</v>
      </c>
      <c r="G288" s="1">
        <v>37023</v>
      </c>
      <c r="H288">
        <v>111754</v>
      </c>
      <c r="I288">
        <v>22396</v>
      </c>
      <c r="J288">
        <v>88</v>
      </c>
      <c r="K288">
        <v>62</v>
      </c>
      <c r="L288" t="s">
        <v>31</v>
      </c>
      <c r="M288">
        <v>104</v>
      </c>
      <c r="N288">
        <f>Table1[[#This Row],[Basic Salary]]+Table1[[#This Row],[Bonus]]</f>
        <v>134150</v>
      </c>
      <c r="O288" s="2">
        <f>Table1[[#This Row],[Bonus]]/Table1[[#This Row],[Basic Salary]]</f>
        <v>0.20040445979562252</v>
      </c>
      <c r="P288">
        <f ca="1">DATEDIF(Table1[[#This Row],[Date of Birth]],TODAY(),"Y")</f>
        <v>25</v>
      </c>
      <c r="Q288">
        <f ca="1">DATEDIF(Table1[[#This Row],[Joining Date]],TODAY(),"Y")</f>
        <v>11</v>
      </c>
      <c r="R288" t="str">
        <f ca="1">IF(YEAR(Table1[[#This Row],[Joining Date]])=YEAR(TODAY()),"Yes","No")</f>
        <v>No</v>
      </c>
      <c r="S288" t="str">
        <f ca="1">IF(Table1[[#This Row],[Experience]]&gt;5,"Yes","No")</f>
        <v>Yes</v>
      </c>
      <c r="T288" t="str">
        <f>TEXT(Table1[[#This Row],[Joining Date]],"mmmm")</f>
        <v>April</v>
      </c>
      <c r="U288" t="str">
        <f>TEXT(Table1[[#This Row],[Joining Date]],"yyyy")</f>
        <v>2015</v>
      </c>
      <c r="V288" s="5">
        <f ca="1">TODAY()-Table1[[#This Row],[Joining Date]]</f>
        <v>4117</v>
      </c>
      <c r="W288" t="str">
        <f>LEFT(Table1[[#This Row],[Employee Name]],FIND(" ",Table1[[#This Row],[Employee Name]])-1)</f>
        <v>Aarav</v>
      </c>
      <c r="X288" t="str">
        <f>RIGHT(Table1[[#This Row],[Employee Name]],LEN(Table1[[#This Row],[Employee Name]])-FIND(" ",Table1[[#This Row],[Employee Name]]))</f>
        <v>Sharma</v>
      </c>
      <c r="Y288" t="str">
        <f>Table1[[#This Row],[Department]]&amp;"-"&amp;Table1[[#This Row],[Employee ID]]</f>
        <v>Finance-E01169</v>
      </c>
      <c r="Z288" t="str">
        <f>LEFT(Table1[[#This Row],[Department]],3)</f>
        <v>Fin</v>
      </c>
      <c r="AA288" t="str">
        <f>_xlfn.XLOOKUP(Table1[[#This Row],[Manager ID]],MANAGERS!A:A,MANAGERS!B:B)</f>
        <v>Manager_4</v>
      </c>
      <c r="AB288" t="str" cm="1">
        <f t="array" ref="AB288">_xlfn.XLOOKUP(Table1[[#This Row],[Manager ID]],Table2[[#All],[Manager ID]],Table2[[#All],[Department Head]])</f>
        <v>Finance</v>
      </c>
      <c r="AC288" s="2">
        <f>_xlfn.XLOOKUP(Table1[[#This Row],[City]],L:L,O:O)</f>
        <v>0.241864189087755</v>
      </c>
      <c r="AD288" t="str" cm="1">
        <f t="array" ref="AD288">_xlfn.IFS(Table1[[#This Row],[Performance Score]]&gt;=90,"Excellent",Table1[[#This Row],[Performance Score]]&gt;=75,"Good",Table1[[#This Row],[Performance Score]]&gt;=60,"Average",Table1[[#This Row],[Performance Score]]&lt;=60,"Need Improvement")</f>
        <v>Average</v>
      </c>
      <c r="AE288" t="str">
        <f>IF(AND(Table1[[#This Row],[Attendance %]]&gt;=80,(Table1[[#This Row],[Performance Score]]&gt;=80)),"Eligible","Not Eligible")</f>
        <v>Not Eligible</v>
      </c>
      <c r="AF288" t="str">
        <f>IF(Table1[[#This Row],[Performance Score]]&gt;=80,"High Performer","Low Performer")</f>
        <v>Low Performer</v>
      </c>
      <c r="AG288" t="str" cm="1">
        <f t="array" aca="1" ref="AG288" ca="1">_xlfn.IFS(Table1[[#This Row],[Experience]]&lt;=3,"Junior",Table1[[#This Row],[Experience]]&lt;=7,"Mid Level",Table1[[#This Row],[Experience]]&gt;=7,"Senior")</f>
        <v>Senior</v>
      </c>
      <c r="AH288" t="str">
        <f>IF(Table1[[#This Row],[Attendance %]]&gt;75,"OK","Below 75")</f>
        <v>OK</v>
      </c>
      <c r="AI288" t="b">
        <f>ISBLANK(Table1[[#This Row],[Employee ID]])</f>
        <v>0</v>
      </c>
      <c r="AJ288" t="b">
        <f>ISNUMBER(Table1[[#This Row],[Total Salary  ]])</f>
        <v>1</v>
      </c>
      <c r="AK288" t="str">
        <f>IFERROR(_xlfn.XLOOKUP(Table1[[#This Row],[Manager ID]],MANAGERS!A:A,MANAGERS!B:B),"Not Found")</f>
        <v>Manager_4</v>
      </c>
    </row>
    <row r="289" spans="1:37" x14ac:dyDescent="0.2">
      <c r="A289" t="s">
        <v>1327</v>
      </c>
      <c r="B289" t="s">
        <v>89</v>
      </c>
      <c r="C289" t="s">
        <v>21</v>
      </c>
      <c r="D289" t="s">
        <v>25</v>
      </c>
      <c r="E289" t="s">
        <v>65</v>
      </c>
      <c r="F289" s="1">
        <v>43186</v>
      </c>
      <c r="G289" s="1">
        <v>33471</v>
      </c>
      <c r="H289">
        <v>104451</v>
      </c>
      <c r="I289">
        <v>29689</v>
      </c>
      <c r="J289">
        <v>66</v>
      </c>
      <c r="K289">
        <v>99</v>
      </c>
      <c r="L289" t="s">
        <v>37</v>
      </c>
      <c r="M289">
        <v>109</v>
      </c>
      <c r="N289">
        <f>Table1[[#This Row],[Basic Salary]]+Table1[[#This Row],[Bonus]]</f>
        <v>134140</v>
      </c>
      <c r="O289" s="2">
        <f>Table1[[#This Row],[Bonus]]/Table1[[#This Row],[Basic Salary]]</f>
        <v>0.28423854247446173</v>
      </c>
      <c r="P289">
        <f ca="1">DATEDIF(Table1[[#This Row],[Date of Birth]],TODAY(),"Y")</f>
        <v>34</v>
      </c>
      <c r="Q289">
        <f ca="1">DATEDIF(Table1[[#This Row],[Joining Date]],TODAY(),"Y")</f>
        <v>8</v>
      </c>
      <c r="R289" t="str">
        <f ca="1">IF(YEAR(Table1[[#This Row],[Joining Date]])=YEAR(TODAY()),"Yes","No")</f>
        <v>No</v>
      </c>
      <c r="S289" t="str">
        <f ca="1">IF(Table1[[#This Row],[Experience]]&gt;5,"Yes","No")</f>
        <v>Yes</v>
      </c>
      <c r="T289" t="str">
        <f>TEXT(Table1[[#This Row],[Joining Date]],"mmmm")</f>
        <v>March</v>
      </c>
      <c r="U289" t="str">
        <f>TEXT(Table1[[#This Row],[Joining Date]],"yyyy")</f>
        <v>2018</v>
      </c>
      <c r="V289" s="5">
        <f ca="1">TODAY()-Table1[[#This Row],[Joining Date]]</f>
        <v>3053</v>
      </c>
      <c r="W289" t="str">
        <f>LEFT(Table1[[#This Row],[Employee Name]],FIND(" ",Table1[[#This Row],[Employee Name]])-1)</f>
        <v>Tarun</v>
      </c>
      <c r="X289" t="str">
        <f>RIGHT(Table1[[#This Row],[Employee Name]],LEN(Table1[[#This Row],[Employee Name]])-FIND(" ",Table1[[#This Row],[Employee Name]]))</f>
        <v>Verma</v>
      </c>
      <c r="Y289" t="str">
        <f>Table1[[#This Row],[Department]]&amp;"-"&amp;Table1[[#This Row],[Employee ID]]</f>
        <v>Finance-E01271</v>
      </c>
      <c r="Z289" t="str">
        <f>LEFT(Table1[[#This Row],[Department]],3)</f>
        <v>Fin</v>
      </c>
      <c r="AA289" t="str">
        <f>_xlfn.XLOOKUP(Table1[[#This Row],[Manager ID]],MANAGERS!A:A,MANAGERS!B:B)</f>
        <v>Manager_9</v>
      </c>
      <c r="AB289" t="str" cm="1">
        <f t="array" ref="AB289">_xlfn.XLOOKUP(Table1[[#This Row],[Manager ID]],Table2[[#All],[Manager ID]],Table2[[#All],[Department Head]])</f>
        <v>Sales</v>
      </c>
      <c r="AC289" s="2">
        <f>_xlfn.XLOOKUP(Table1[[#This Row],[City]],L:L,O:O)</f>
        <v>0.24036902712549932</v>
      </c>
      <c r="AD289" t="str" cm="1">
        <f t="array" ref="AD289">_xlfn.IFS(Table1[[#This Row],[Performance Score]]&gt;=90,"Excellent",Table1[[#This Row],[Performance Score]]&gt;=75,"Good",Table1[[#This Row],[Performance Score]]&gt;=60,"Average",Table1[[#This Row],[Performance Score]]&lt;=60,"Need Improvement")</f>
        <v>Excellent</v>
      </c>
      <c r="AE289" t="str">
        <f>IF(AND(Table1[[#This Row],[Attendance %]]&gt;=80,(Table1[[#This Row],[Performance Score]]&gt;=80)),"Eligible","Not Eligible")</f>
        <v>Not Eligible</v>
      </c>
      <c r="AF289" t="str">
        <f>IF(Table1[[#This Row],[Performance Score]]&gt;=80,"High Performer","Low Performer")</f>
        <v>High Performer</v>
      </c>
      <c r="AG289" t="str" cm="1">
        <f t="array" aca="1" ref="AG289" ca="1">_xlfn.IFS(Table1[[#This Row],[Experience]]&lt;=3,"Junior",Table1[[#This Row],[Experience]]&lt;=7,"Mid Level",Table1[[#This Row],[Experience]]&gt;=7,"Senior")</f>
        <v>Senior</v>
      </c>
      <c r="AH289" t="str">
        <f>IF(Table1[[#This Row],[Attendance %]]&gt;75,"OK","Below 75")</f>
        <v>Below 75</v>
      </c>
      <c r="AI289" t="b">
        <f>ISBLANK(Table1[[#This Row],[Employee ID]])</f>
        <v>0</v>
      </c>
      <c r="AJ289" t="b">
        <f>ISNUMBER(Table1[[#This Row],[Total Salary  ]])</f>
        <v>1</v>
      </c>
      <c r="AK289" t="str">
        <f>IFERROR(_xlfn.XLOOKUP(Table1[[#This Row],[Manager ID]],MANAGERS!A:A,MANAGERS!B:B),"Not Found")</f>
        <v>Manager_9</v>
      </c>
    </row>
    <row r="290" spans="1:37" x14ac:dyDescent="0.2">
      <c r="A290" t="s">
        <v>3889</v>
      </c>
      <c r="B290" t="s">
        <v>75</v>
      </c>
      <c r="C290" t="s">
        <v>21</v>
      </c>
      <c r="D290" t="s">
        <v>16</v>
      </c>
      <c r="E290" t="s">
        <v>22</v>
      </c>
      <c r="F290" s="1">
        <v>42036</v>
      </c>
      <c r="G290" s="1">
        <v>35057</v>
      </c>
      <c r="H290">
        <v>114808</v>
      </c>
      <c r="I290">
        <v>19307</v>
      </c>
      <c r="J290">
        <v>95</v>
      </c>
      <c r="K290">
        <v>71</v>
      </c>
      <c r="L290" t="s">
        <v>53</v>
      </c>
      <c r="M290">
        <v>114</v>
      </c>
      <c r="N290">
        <f>Table1[[#This Row],[Basic Salary]]+Table1[[#This Row],[Bonus]]</f>
        <v>134115</v>
      </c>
      <c r="O290" s="2">
        <f>Table1[[#This Row],[Bonus]]/Table1[[#This Row],[Basic Salary]]</f>
        <v>0.16816772350358861</v>
      </c>
      <c r="P290">
        <f ca="1">DATEDIF(Table1[[#This Row],[Date of Birth]],TODAY(),"Y")</f>
        <v>30</v>
      </c>
      <c r="Q290">
        <f ca="1">DATEDIF(Table1[[#This Row],[Joining Date]],TODAY(),"Y")</f>
        <v>11</v>
      </c>
      <c r="R290" t="str">
        <f ca="1">IF(YEAR(Table1[[#This Row],[Joining Date]])=YEAR(TODAY()),"Yes","No")</f>
        <v>No</v>
      </c>
      <c r="S290" t="str">
        <f ca="1">IF(Table1[[#This Row],[Experience]]&gt;5,"Yes","No")</f>
        <v>Yes</v>
      </c>
      <c r="T290" t="str">
        <f>TEXT(Table1[[#This Row],[Joining Date]],"mmmm")</f>
        <v>February</v>
      </c>
      <c r="U290" t="str">
        <f>TEXT(Table1[[#This Row],[Joining Date]],"yyyy")</f>
        <v>2015</v>
      </c>
      <c r="V290" s="5">
        <f ca="1">TODAY()-Table1[[#This Row],[Joining Date]]</f>
        <v>4203</v>
      </c>
      <c r="W290" t="str">
        <f>LEFT(Table1[[#This Row],[Employee Name]],FIND(" ",Table1[[#This Row],[Employee Name]])-1)</f>
        <v>Ishita</v>
      </c>
      <c r="X290" t="str">
        <f>RIGHT(Table1[[#This Row],[Employee Name]],LEN(Table1[[#This Row],[Employee Name]])-FIND(" ",Table1[[#This Row],[Employee Name]]))</f>
        <v>Roy</v>
      </c>
      <c r="Y290" t="str">
        <f>Table1[[#This Row],[Department]]&amp;"-"&amp;Table1[[#This Row],[Employee ID]]</f>
        <v>HR-E03833</v>
      </c>
      <c r="Z290" t="str">
        <f>LEFT(Table1[[#This Row],[Department]],3)</f>
        <v>HR</v>
      </c>
      <c r="AA290" t="str">
        <f>_xlfn.XLOOKUP(Table1[[#This Row],[Manager ID]],MANAGERS!A:A,MANAGERS!B:B)</f>
        <v>Manager_14</v>
      </c>
      <c r="AB290" t="str" cm="1">
        <f t="array" ref="AB290">_xlfn.XLOOKUP(Table1[[#This Row],[Manager ID]],Table2[[#All],[Manager ID]],Table2[[#All],[Department Head]])</f>
        <v>Marketing</v>
      </c>
      <c r="AC290" s="2">
        <f>_xlfn.XLOOKUP(Table1[[#This Row],[City]],L:L,O:O)</f>
        <v>0.23685887225230964</v>
      </c>
      <c r="AD290" t="str" cm="1">
        <f t="array" ref="AD290">_xlfn.IFS(Table1[[#This Row],[Performance Score]]&gt;=90,"Excellent",Table1[[#This Row],[Performance Score]]&gt;=75,"Good",Table1[[#This Row],[Performance Score]]&gt;=60,"Average",Table1[[#This Row],[Performance Score]]&lt;=60,"Need Improvement")</f>
        <v>Average</v>
      </c>
      <c r="AE290" t="str">
        <f>IF(AND(Table1[[#This Row],[Attendance %]]&gt;=80,(Table1[[#This Row],[Performance Score]]&gt;=80)),"Eligible","Not Eligible")</f>
        <v>Not Eligible</v>
      </c>
      <c r="AF290" t="str">
        <f>IF(Table1[[#This Row],[Performance Score]]&gt;=80,"High Performer","Low Performer")</f>
        <v>Low Performer</v>
      </c>
      <c r="AG290" t="str" cm="1">
        <f t="array" aca="1" ref="AG290" ca="1">_xlfn.IFS(Table1[[#This Row],[Experience]]&lt;=3,"Junior",Table1[[#This Row],[Experience]]&lt;=7,"Mid Level",Table1[[#This Row],[Experience]]&gt;=7,"Senior")</f>
        <v>Senior</v>
      </c>
      <c r="AH290" t="str">
        <f>IF(Table1[[#This Row],[Attendance %]]&gt;75,"OK","Below 75")</f>
        <v>OK</v>
      </c>
      <c r="AI290" t="b">
        <f>ISBLANK(Table1[[#This Row],[Employee ID]])</f>
        <v>0</v>
      </c>
      <c r="AJ290" t="b">
        <f>ISNUMBER(Table1[[#This Row],[Total Salary  ]])</f>
        <v>1</v>
      </c>
      <c r="AK290" t="str">
        <f>IFERROR(_xlfn.XLOOKUP(Table1[[#This Row],[Manager ID]],MANAGERS!A:A,MANAGERS!B:B),"Not Found")</f>
        <v>Manager_14</v>
      </c>
    </row>
    <row r="291" spans="1:37" x14ac:dyDescent="0.2">
      <c r="A291" t="s">
        <v>4225</v>
      </c>
      <c r="B291" t="s">
        <v>62</v>
      </c>
      <c r="C291" t="s">
        <v>15</v>
      </c>
      <c r="D291" t="s">
        <v>16</v>
      </c>
      <c r="E291" t="s">
        <v>26</v>
      </c>
      <c r="F291" s="1">
        <v>43123</v>
      </c>
      <c r="G291" s="1">
        <v>37267</v>
      </c>
      <c r="H291">
        <v>109106</v>
      </c>
      <c r="I291">
        <v>25003</v>
      </c>
      <c r="J291">
        <v>71</v>
      </c>
      <c r="K291">
        <v>97</v>
      </c>
      <c r="L291" t="s">
        <v>31</v>
      </c>
      <c r="M291">
        <v>113</v>
      </c>
      <c r="N291">
        <f>Table1[[#This Row],[Basic Salary]]+Table1[[#This Row],[Bonus]]</f>
        <v>134109</v>
      </c>
      <c r="O291" s="2">
        <f>Table1[[#This Row],[Bonus]]/Table1[[#This Row],[Basic Salary]]</f>
        <v>0.22916246585888952</v>
      </c>
      <c r="P291">
        <f ca="1">DATEDIF(Table1[[#This Row],[Date of Birth]],TODAY(),"Y")</f>
        <v>24</v>
      </c>
      <c r="Q291">
        <f ca="1">DATEDIF(Table1[[#This Row],[Joining Date]],TODAY(),"Y")</f>
        <v>8</v>
      </c>
      <c r="R291" t="str">
        <f ca="1">IF(YEAR(Table1[[#This Row],[Joining Date]])=YEAR(TODAY()),"Yes","No")</f>
        <v>No</v>
      </c>
      <c r="S291" t="str">
        <f ca="1">IF(Table1[[#This Row],[Experience]]&gt;5,"Yes","No")</f>
        <v>Yes</v>
      </c>
      <c r="T291" t="str">
        <f>TEXT(Table1[[#This Row],[Joining Date]],"mmmm")</f>
        <v>January</v>
      </c>
      <c r="U291" t="str">
        <f>TEXT(Table1[[#This Row],[Joining Date]],"yyyy")</f>
        <v>2018</v>
      </c>
      <c r="V291" s="5">
        <f ca="1">TODAY()-Table1[[#This Row],[Joining Date]]</f>
        <v>3116</v>
      </c>
      <c r="W291" t="str">
        <f>LEFT(Table1[[#This Row],[Employee Name]],FIND(" ",Table1[[#This Row],[Employee Name]])-1)</f>
        <v>Kavya</v>
      </c>
      <c r="X291" t="str">
        <f>RIGHT(Table1[[#This Row],[Employee Name]],LEN(Table1[[#This Row],[Employee Name]])-FIND(" ",Table1[[#This Row],[Employee Name]]))</f>
        <v>Nair</v>
      </c>
      <c r="Y291" t="str">
        <f>Table1[[#This Row],[Department]]&amp;"-"&amp;Table1[[#This Row],[Employee ID]]</f>
        <v>HR-E04169</v>
      </c>
      <c r="Z291" t="str">
        <f>LEFT(Table1[[#This Row],[Department]],3)</f>
        <v>HR</v>
      </c>
      <c r="AA291" t="str">
        <f>_xlfn.XLOOKUP(Table1[[#This Row],[Manager ID]],MANAGERS!A:A,MANAGERS!B:B)</f>
        <v>Manager_13</v>
      </c>
      <c r="AB291" t="str" cm="1">
        <f t="array" ref="AB291">_xlfn.XLOOKUP(Table1[[#This Row],[Manager ID]],Table2[[#All],[Manager ID]],Table2[[#All],[Department Head]])</f>
        <v>HR</v>
      </c>
      <c r="AC291" s="2">
        <f>_xlfn.XLOOKUP(Table1[[#This Row],[City]],L:L,O:O)</f>
        <v>0.241864189087755</v>
      </c>
      <c r="AD291" t="str" cm="1">
        <f t="array" ref="AD291">_xlfn.IFS(Table1[[#This Row],[Performance Score]]&gt;=90,"Excellent",Table1[[#This Row],[Performance Score]]&gt;=75,"Good",Table1[[#This Row],[Performance Score]]&gt;=60,"Average",Table1[[#This Row],[Performance Score]]&lt;=60,"Need Improvement")</f>
        <v>Excellent</v>
      </c>
      <c r="AE291" t="str">
        <f>IF(AND(Table1[[#This Row],[Attendance %]]&gt;=80,(Table1[[#This Row],[Performance Score]]&gt;=80)),"Eligible","Not Eligible")</f>
        <v>Not Eligible</v>
      </c>
      <c r="AF291" t="str">
        <f>IF(Table1[[#This Row],[Performance Score]]&gt;=80,"High Performer","Low Performer")</f>
        <v>High Performer</v>
      </c>
      <c r="AG291" t="str" cm="1">
        <f t="array" aca="1" ref="AG291" ca="1">_xlfn.IFS(Table1[[#This Row],[Experience]]&lt;=3,"Junior",Table1[[#This Row],[Experience]]&lt;=7,"Mid Level",Table1[[#This Row],[Experience]]&gt;=7,"Senior")</f>
        <v>Senior</v>
      </c>
      <c r="AH291" t="str">
        <f>IF(Table1[[#This Row],[Attendance %]]&gt;75,"OK","Below 75")</f>
        <v>Below 75</v>
      </c>
      <c r="AI291" t="b">
        <f>ISBLANK(Table1[[#This Row],[Employee ID]])</f>
        <v>0</v>
      </c>
      <c r="AJ291" t="b">
        <f>ISNUMBER(Table1[[#This Row],[Total Salary  ]])</f>
        <v>1</v>
      </c>
      <c r="AK291" t="str">
        <f>IFERROR(_xlfn.XLOOKUP(Table1[[#This Row],[Manager ID]],MANAGERS!A:A,MANAGERS!B:B),"Not Found")</f>
        <v>Manager_13</v>
      </c>
    </row>
    <row r="292" spans="1:37" x14ac:dyDescent="0.2">
      <c r="A292" t="s">
        <v>4820</v>
      </c>
      <c r="B292" t="s">
        <v>85</v>
      </c>
      <c r="C292" t="s">
        <v>15</v>
      </c>
      <c r="D292" t="s">
        <v>46</v>
      </c>
      <c r="E292" t="s">
        <v>22</v>
      </c>
      <c r="F292" s="1">
        <v>43828</v>
      </c>
      <c r="G292" s="1">
        <v>35482</v>
      </c>
      <c r="H292">
        <v>111437</v>
      </c>
      <c r="I292">
        <v>22661</v>
      </c>
      <c r="J292">
        <v>65</v>
      </c>
      <c r="K292">
        <v>68</v>
      </c>
      <c r="L292" t="s">
        <v>18</v>
      </c>
      <c r="M292">
        <v>101</v>
      </c>
      <c r="N292">
        <f>Table1[[#This Row],[Basic Salary]]+Table1[[#This Row],[Bonus]]</f>
        <v>134098</v>
      </c>
      <c r="O292" s="2">
        <f>Table1[[#This Row],[Bonus]]/Table1[[#This Row],[Basic Salary]]</f>
        <v>0.20335256692122006</v>
      </c>
      <c r="P292">
        <f ca="1">DATEDIF(Table1[[#This Row],[Date of Birth]],TODAY(),"Y")</f>
        <v>29</v>
      </c>
      <c r="Q292">
        <f ca="1">DATEDIF(Table1[[#This Row],[Joining Date]],TODAY(),"Y")</f>
        <v>6</v>
      </c>
      <c r="R292" t="str">
        <f ca="1">IF(YEAR(Table1[[#This Row],[Joining Date]])=YEAR(TODAY()),"Yes","No")</f>
        <v>No</v>
      </c>
      <c r="S292" t="str">
        <f ca="1">IF(Table1[[#This Row],[Experience]]&gt;5,"Yes","No")</f>
        <v>Yes</v>
      </c>
      <c r="T292" t="str">
        <f>TEXT(Table1[[#This Row],[Joining Date]],"mmmm")</f>
        <v>December</v>
      </c>
      <c r="U292" t="str">
        <f>TEXT(Table1[[#This Row],[Joining Date]],"yyyy")</f>
        <v>2019</v>
      </c>
      <c r="V292" s="5">
        <f ca="1">TODAY()-Table1[[#This Row],[Joining Date]]</f>
        <v>2411</v>
      </c>
      <c r="W292" t="str">
        <f>LEFT(Table1[[#This Row],[Employee Name]],FIND(" ",Table1[[#This Row],[Employee Name]])-1)</f>
        <v>Pooja</v>
      </c>
      <c r="X292" t="str">
        <f>RIGHT(Table1[[#This Row],[Employee Name]],LEN(Table1[[#This Row],[Employee Name]])-FIND(" ",Table1[[#This Row],[Employee Name]]))</f>
        <v>Das</v>
      </c>
      <c r="Y292" t="str">
        <f>Table1[[#This Row],[Department]]&amp;"-"&amp;Table1[[#This Row],[Employee ID]]</f>
        <v>Support-E04764</v>
      </c>
      <c r="Z292" t="str">
        <f>LEFT(Table1[[#This Row],[Department]],3)</f>
        <v>Sup</v>
      </c>
      <c r="AA292" t="str">
        <f>_xlfn.XLOOKUP(Table1[[#This Row],[Manager ID]],MANAGERS!A:A,MANAGERS!B:B)</f>
        <v>Manager_1</v>
      </c>
      <c r="AB292" t="str" cm="1">
        <f t="array" ref="AB292">_xlfn.XLOOKUP(Table1[[#This Row],[Manager ID]],Table2[[#All],[Manager ID]],Table2[[#All],[Department Head]])</f>
        <v>Support</v>
      </c>
      <c r="AC292" s="2">
        <f>_xlfn.XLOOKUP(Table1[[#This Row],[City]],L:L,O:O)</f>
        <v>0.21356479274849693</v>
      </c>
      <c r="AD292" t="str" cm="1">
        <f t="array" ref="AD292">_xlfn.IFS(Table1[[#This Row],[Performance Score]]&gt;=90,"Excellent",Table1[[#This Row],[Performance Score]]&gt;=75,"Good",Table1[[#This Row],[Performance Score]]&gt;=60,"Average",Table1[[#This Row],[Performance Score]]&lt;=60,"Need Improvement")</f>
        <v>Average</v>
      </c>
      <c r="AE292" t="str">
        <f>IF(AND(Table1[[#This Row],[Attendance %]]&gt;=80,(Table1[[#This Row],[Performance Score]]&gt;=80)),"Eligible","Not Eligible")</f>
        <v>Not Eligible</v>
      </c>
      <c r="AF292" t="str">
        <f>IF(Table1[[#This Row],[Performance Score]]&gt;=80,"High Performer","Low Performer")</f>
        <v>Low Performer</v>
      </c>
      <c r="AG292" t="str" cm="1">
        <f t="array" aca="1" ref="AG292" ca="1">_xlfn.IFS(Table1[[#This Row],[Experience]]&lt;=3,"Junior",Table1[[#This Row],[Experience]]&lt;=7,"Mid Level",Table1[[#This Row],[Experience]]&gt;=7,"Senior")</f>
        <v>Mid Level</v>
      </c>
      <c r="AH292" t="str">
        <f>IF(Table1[[#This Row],[Attendance %]]&gt;75,"OK","Below 75")</f>
        <v>Below 75</v>
      </c>
      <c r="AI292" t="b">
        <f>ISBLANK(Table1[[#This Row],[Employee ID]])</f>
        <v>0</v>
      </c>
      <c r="AJ292" t="b">
        <f>ISNUMBER(Table1[[#This Row],[Total Salary  ]])</f>
        <v>1</v>
      </c>
      <c r="AK292" t="str">
        <f>IFERROR(_xlfn.XLOOKUP(Table1[[#This Row],[Manager ID]],MANAGERS!A:A,MANAGERS!B:B),"Not Found")</f>
        <v>Manager_1</v>
      </c>
    </row>
    <row r="293" spans="1:37" x14ac:dyDescent="0.2">
      <c r="A293" t="s">
        <v>4972</v>
      </c>
      <c r="B293" t="s">
        <v>89</v>
      </c>
      <c r="C293" t="s">
        <v>15</v>
      </c>
      <c r="D293" t="s">
        <v>46</v>
      </c>
      <c r="E293" t="s">
        <v>17</v>
      </c>
      <c r="F293" s="1">
        <v>44568</v>
      </c>
      <c r="G293" s="1">
        <v>30411</v>
      </c>
      <c r="H293">
        <v>106559</v>
      </c>
      <c r="I293">
        <v>27468</v>
      </c>
      <c r="J293">
        <v>70</v>
      </c>
      <c r="K293">
        <v>67</v>
      </c>
      <c r="L293" t="s">
        <v>34</v>
      </c>
      <c r="M293">
        <v>118</v>
      </c>
      <c r="N293">
        <f>Table1[[#This Row],[Basic Salary]]+Table1[[#This Row],[Bonus]]</f>
        <v>134027</v>
      </c>
      <c r="O293" s="2">
        <f>Table1[[#This Row],[Bonus]]/Table1[[#This Row],[Basic Salary]]</f>
        <v>0.25777268930827052</v>
      </c>
      <c r="P293">
        <f ca="1">DATEDIF(Table1[[#This Row],[Date of Birth]],TODAY(),"Y")</f>
        <v>43</v>
      </c>
      <c r="Q293">
        <f ca="1">DATEDIF(Table1[[#This Row],[Joining Date]],TODAY(),"Y")</f>
        <v>4</v>
      </c>
      <c r="R293" t="str">
        <f ca="1">IF(YEAR(Table1[[#This Row],[Joining Date]])=YEAR(TODAY()),"Yes","No")</f>
        <v>No</v>
      </c>
      <c r="S293" t="str">
        <f ca="1">IF(Table1[[#This Row],[Experience]]&gt;5,"Yes","No")</f>
        <v>No</v>
      </c>
      <c r="T293" t="str">
        <f>TEXT(Table1[[#This Row],[Joining Date]],"mmmm")</f>
        <v>January</v>
      </c>
      <c r="U293" t="str">
        <f>TEXT(Table1[[#This Row],[Joining Date]],"yyyy")</f>
        <v>2022</v>
      </c>
      <c r="V293" s="5">
        <f ca="1">TODAY()-Table1[[#This Row],[Joining Date]]</f>
        <v>1671</v>
      </c>
      <c r="W293" t="str">
        <f>LEFT(Table1[[#This Row],[Employee Name]],FIND(" ",Table1[[#This Row],[Employee Name]])-1)</f>
        <v>Tarun</v>
      </c>
      <c r="X293" t="str">
        <f>RIGHT(Table1[[#This Row],[Employee Name]],LEN(Table1[[#This Row],[Employee Name]])-FIND(" ",Table1[[#This Row],[Employee Name]]))</f>
        <v>Verma</v>
      </c>
      <c r="Y293" t="str">
        <f>Table1[[#This Row],[Department]]&amp;"-"&amp;Table1[[#This Row],[Employee ID]]</f>
        <v>Support-E04916</v>
      </c>
      <c r="Z293" t="str">
        <f>LEFT(Table1[[#This Row],[Department]],3)</f>
        <v>Sup</v>
      </c>
      <c r="AA293" t="str">
        <f>_xlfn.XLOOKUP(Table1[[#This Row],[Manager ID]],MANAGERS!A:A,MANAGERS!B:B)</f>
        <v>Manager_18</v>
      </c>
      <c r="AB293" t="str" cm="1">
        <f t="array" ref="AB293">_xlfn.XLOOKUP(Table1[[#This Row],[Manager ID]],Table2[[#All],[Manager ID]],Table2[[#All],[Department Head]])</f>
        <v>Support</v>
      </c>
      <c r="AC293" s="2">
        <f>_xlfn.XLOOKUP(Table1[[#This Row],[City]],L:L,O:O)</f>
        <v>0.24030340748661314</v>
      </c>
      <c r="AD293" t="str" cm="1">
        <f t="array" ref="AD293">_xlfn.IFS(Table1[[#This Row],[Performance Score]]&gt;=90,"Excellent",Table1[[#This Row],[Performance Score]]&gt;=75,"Good",Table1[[#This Row],[Performance Score]]&gt;=60,"Average",Table1[[#This Row],[Performance Score]]&lt;=60,"Need Improvement")</f>
        <v>Average</v>
      </c>
      <c r="AE293" t="str">
        <f>IF(AND(Table1[[#This Row],[Attendance %]]&gt;=80,(Table1[[#This Row],[Performance Score]]&gt;=80)),"Eligible","Not Eligible")</f>
        <v>Not Eligible</v>
      </c>
      <c r="AF293" t="str">
        <f>IF(Table1[[#This Row],[Performance Score]]&gt;=80,"High Performer","Low Performer")</f>
        <v>Low Performer</v>
      </c>
      <c r="AG293" t="str" cm="1">
        <f t="array" aca="1" ref="AG293" ca="1">_xlfn.IFS(Table1[[#This Row],[Experience]]&lt;=3,"Junior",Table1[[#This Row],[Experience]]&lt;=7,"Mid Level",Table1[[#This Row],[Experience]]&gt;=7,"Senior")</f>
        <v>Mid Level</v>
      </c>
      <c r="AH293" t="str">
        <f>IF(Table1[[#This Row],[Attendance %]]&gt;75,"OK","Below 75")</f>
        <v>Below 75</v>
      </c>
      <c r="AI293" t="b">
        <f>ISBLANK(Table1[[#This Row],[Employee ID]])</f>
        <v>0</v>
      </c>
      <c r="AJ293" t="b">
        <f>ISNUMBER(Table1[[#This Row],[Total Salary  ]])</f>
        <v>1</v>
      </c>
      <c r="AK293" t="str">
        <f>IFERROR(_xlfn.XLOOKUP(Table1[[#This Row],[Manager ID]],MANAGERS!A:A,MANAGERS!B:B),"Not Found")</f>
        <v>Manager_18</v>
      </c>
    </row>
    <row r="294" spans="1:37" x14ac:dyDescent="0.2">
      <c r="A294" t="s">
        <v>1513</v>
      </c>
      <c r="B294" t="s">
        <v>62</v>
      </c>
      <c r="C294" t="s">
        <v>21</v>
      </c>
      <c r="D294" t="s">
        <v>25</v>
      </c>
      <c r="E294" t="s">
        <v>22</v>
      </c>
      <c r="F294" s="1">
        <v>44791</v>
      </c>
      <c r="G294" s="1">
        <v>31934</v>
      </c>
      <c r="H294">
        <v>108218</v>
      </c>
      <c r="I294">
        <v>25785</v>
      </c>
      <c r="J294">
        <v>99</v>
      </c>
      <c r="K294">
        <v>54</v>
      </c>
      <c r="L294" t="s">
        <v>34</v>
      </c>
      <c r="M294">
        <v>105</v>
      </c>
      <c r="N294">
        <f>Table1[[#This Row],[Basic Salary]]+Table1[[#This Row],[Bonus]]</f>
        <v>134003</v>
      </c>
      <c r="O294" s="2">
        <f>Table1[[#This Row],[Bonus]]/Table1[[#This Row],[Basic Salary]]</f>
        <v>0.23826904951117189</v>
      </c>
      <c r="P294">
        <f ca="1">DATEDIF(Table1[[#This Row],[Date of Birth]],TODAY(),"Y")</f>
        <v>39</v>
      </c>
      <c r="Q294">
        <f ca="1">DATEDIF(Table1[[#This Row],[Joining Date]],TODAY(),"Y")</f>
        <v>3</v>
      </c>
      <c r="R294" t="str">
        <f ca="1">IF(YEAR(Table1[[#This Row],[Joining Date]])=YEAR(TODAY()),"Yes","No")</f>
        <v>No</v>
      </c>
      <c r="S294" t="str">
        <f ca="1">IF(Table1[[#This Row],[Experience]]&gt;5,"Yes","No")</f>
        <v>No</v>
      </c>
      <c r="T294" t="str">
        <f>TEXT(Table1[[#This Row],[Joining Date]],"mmmm")</f>
        <v>August</v>
      </c>
      <c r="U294" t="str">
        <f>TEXT(Table1[[#This Row],[Joining Date]],"yyyy")</f>
        <v>2022</v>
      </c>
      <c r="V294" s="5">
        <f ca="1">TODAY()-Table1[[#This Row],[Joining Date]]</f>
        <v>1448</v>
      </c>
      <c r="W294" t="str">
        <f>LEFT(Table1[[#This Row],[Employee Name]],FIND(" ",Table1[[#This Row],[Employee Name]])-1)</f>
        <v>Kavya</v>
      </c>
      <c r="X294" t="str">
        <f>RIGHT(Table1[[#This Row],[Employee Name]],LEN(Table1[[#This Row],[Employee Name]])-FIND(" ",Table1[[#This Row],[Employee Name]]))</f>
        <v>Nair</v>
      </c>
      <c r="Y294" t="str">
        <f>Table1[[#This Row],[Department]]&amp;"-"&amp;Table1[[#This Row],[Employee ID]]</f>
        <v>Finance-E01457</v>
      </c>
      <c r="Z294" t="str">
        <f>LEFT(Table1[[#This Row],[Department]],3)</f>
        <v>Fin</v>
      </c>
      <c r="AA294" t="str">
        <f>_xlfn.XLOOKUP(Table1[[#This Row],[Manager ID]],MANAGERS!A:A,MANAGERS!B:B)</f>
        <v>Manager_5</v>
      </c>
      <c r="AB294" t="str" cm="1">
        <f t="array" ref="AB294">_xlfn.XLOOKUP(Table1[[#This Row],[Manager ID]],Table2[[#All],[Manager ID]],Table2[[#All],[Department Head]])</f>
        <v>Sales</v>
      </c>
      <c r="AC294" s="2">
        <f>_xlfn.XLOOKUP(Table1[[#This Row],[City]],L:L,O:O)</f>
        <v>0.24030340748661314</v>
      </c>
      <c r="AD294" t="str" cm="1">
        <f t="array" ref="AD294">_xlfn.IFS(Table1[[#This Row],[Performance Score]]&gt;=90,"Excellent",Table1[[#This Row],[Performance Score]]&gt;=75,"Good",Table1[[#This Row],[Performance Score]]&gt;=60,"Average",Table1[[#This Row],[Performance Score]]&lt;=60,"Need Improvement")</f>
        <v>Need Improvement</v>
      </c>
      <c r="AE294" t="str">
        <f>IF(AND(Table1[[#This Row],[Attendance %]]&gt;=80,(Table1[[#This Row],[Performance Score]]&gt;=80)),"Eligible","Not Eligible")</f>
        <v>Not Eligible</v>
      </c>
      <c r="AF294" t="str">
        <f>IF(Table1[[#This Row],[Performance Score]]&gt;=80,"High Performer","Low Performer")</f>
        <v>Low Performer</v>
      </c>
      <c r="AG294" t="str" cm="1">
        <f t="array" aca="1" ref="AG294" ca="1">_xlfn.IFS(Table1[[#This Row],[Experience]]&lt;=3,"Junior",Table1[[#This Row],[Experience]]&lt;=7,"Mid Level",Table1[[#This Row],[Experience]]&gt;=7,"Senior")</f>
        <v>Junior</v>
      </c>
      <c r="AH294" t="str">
        <f>IF(Table1[[#This Row],[Attendance %]]&gt;75,"OK","Below 75")</f>
        <v>OK</v>
      </c>
      <c r="AI294" t="b">
        <f>ISBLANK(Table1[[#This Row],[Employee ID]])</f>
        <v>0</v>
      </c>
      <c r="AJ294" t="b">
        <f>ISNUMBER(Table1[[#This Row],[Total Salary  ]])</f>
        <v>1</v>
      </c>
      <c r="AK294" t="str">
        <f>IFERROR(_xlfn.XLOOKUP(Table1[[#This Row],[Manager ID]],MANAGERS!A:A,MANAGERS!B:B),"Not Found")</f>
        <v>Manager_5</v>
      </c>
    </row>
    <row r="295" spans="1:37" x14ac:dyDescent="0.2">
      <c r="A295" t="s">
        <v>186</v>
      </c>
      <c r="B295" t="s">
        <v>87</v>
      </c>
      <c r="C295" t="s">
        <v>21</v>
      </c>
      <c r="D295" t="s">
        <v>43</v>
      </c>
      <c r="E295" t="s">
        <v>17</v>
      </c>
      <c r="F295" s="1">
        <v>44402</v>
      </c>
      <c r="G295" s="1">
        <v>38205</v>
      </c>
      <c r="H295">
        <v>118343</v>
      </c>
      <c r="I295">
        <v>15655</v>
      </c>
      <c r="J295">
        <v>84</v>
      </c>
      <c r="K295">
        <v>78</v>
      </c>
      <c r="L295" t="s">
        <v>23</v>
      </c>
      <c r="M295">
        <v>110</v>
      </c>
      <c r="N295">
        <f>Table1[[#This Row],[Basic Salary]]+Table1[[#This Row],[Bonus]]</f>
        <v>133998</v>
      </c>
      <c r="O295" s="2">
        <f>Table1[[#This Row],[Bonus]]/Table1[[#This Row],[Basic Salary]]</f>
        <v>0.13228496827019764</v>
      </c>
      <c r="P295">
        <f ca="1">DATEDIF(Table1[[#This Row],[Date of Birth]],TODAY(),"Y")</f>
        <v>21</v>
      </c>
      <c r="Q295">
        <f ca="1">DATEDIF(Table1[[#This Row],[Joining Date]],TODAY(),"Y")</f>
        <v>5</v>
      </c>
      <c r="R295" t="str">
        <f ca="1">IF(YEAR(Table1[[#This Row],[Joining Date]])=YEAR(TODAY()),"Yes","No")</f>
        <v>No</v>
      </c>
      <c r="S295" t="str">
        <f ca="1">IF(Table1[[#This Row],[Experience]]&gt;5,"Yes","No")</f>
        <v>No</v>
      </c>
      <c r="T295" t="str">
        <f>TEXT(Table1[[#This Row],[Joining Date]],"mmmm")</f>
        <v>July</v>
      </c>
      <c r="U295" t="str">
        <f>TEXT(Table1[[#This Row],[Joining Date]],"yyyy")</f>
        <v>2021</v>
      </c>
      <c r="V295" s="5">
        <f ca="1">TODAY()-Table1[[#This Row],[Joining Date]]</f>
        <v>1837</v>
      </c>
      <c r="W295" t="str">
        <f>LEFT(Table1[[#This Row],[Employee Name]],FIND(" ",Table1[[#This Row],[Employee Name]])-1)</f>
        <v>Arjun</v>
      </c>
      <c r="X295" t="str">
        <f>RIGHT(Table1[[#This Row],[Employee Name]],LEN(Table1[[#This Row],[Employee Name]])-FIND(" ",Table1[[#This Row],[Employee Name]]))</f>
        <v>Mehta</v>
      </c>
      <c r="Y295" t="str">
        <f>Table1[[#This Row],[Department]]&amp;"-"&amp;Table1[[#This Row],[Employee ID]]</f>
        <v>Operations-E00130</v>
      </c>
      <c r="Z295" t="str">
        <f>LEFT(Table1[[#This Row],[Department]],3)</f>
        <v>Ope</v>
      </c>
      <c r="AA295" t="str">
        <f>_xlfn.XLOOKUP(Table1[[#This Row],[Manager ID]],MANAGERS!A:A,MANAGERS!B:B)</f>
        <v>Manager_10</v>
      </c>
      <c r="AB295" t="str" cm="1">
        <f t="array" ref="AB295">_xlfn.XLOOKUP(Table1[[#This Row],[Manager ID]],Table2[[#All],[Manager ID]],Table2[[#All],[Department Head]])</f>
        <v>HR</v>
      </c>
      <c r="AC295" s="2">
        <f>_xlfn.XLOOKUP(Table1[[#This Row],[City]],L:L,O:O)</f>
        <v>0.23486488519629886</v>
      </c>
      <c r="AD295" t="str" cm="1">
        <f t="array" ref="AD295">_xlfn.IFS(Table1[[#This Row],[Performance Score]]&gt;=90,"Excellent",Table1[[#This Row],[Performance Score]]&gt;=75,"Good",Table1[[#This Row],[Performance Score]]&gt;=60,"Average",Table1[[#This Row],[Performance Score]]&lt;=60,"Need Improvement")</f>
        <v>Good</v>
      </c>
      <c r="AE295" t="str">
        <f>IF(AND(Table1[[#This Row],[Attendance %]]&gt;=80,(Table1[[#This Row],[Performance Score]]&gt;=80)),"Eligible","Not Eligible")</f>
        <v>Not Eligible</v>
      </c>
      <c r="AF295" t="str">
        <f>IF(Table1[[#This Row],[Performance Score]]&gt;=80,"High Performer","Low Performer")</f>
        <v>Low Performer</v>
      </c>
      <c r="AG295" t="str" cm="1">
        <f t="array" aca="1" ref="AG295" ca="1">_xlfn.IFS(Table1[[#This Row],[Experience]]&lt;=3,"Junior",Table1[[#This Row],[Experience]]&lt;=7,"Mid Level",Table1[[#This Row],[Experience]]&gt;=7,"Senior")</f>
        <v>Mid Level</v>
      </c>
      <c r="AH295" t="str">
        <f>IF(Table1[[#This Row],[Attendance %]]&gt;75,"OK","Below 75")</f>
        <v>OK</v>
      </c>
      <c r="AI295" t="b">
        <f>ISBLANK(Table1[[#This Row],[Employee ID]])</f>
        <v>0</v>
      </c>
      <c r="AJ295" t="b">
        <f>ISNUMBER(Table1[[#This Row],[Total Salary  ]])</f>
        <v>1</v>
      </c>
      <c r="AK295" t="str">
        <f>IFERROR(_xlfn.XLOOKUP(Table1[[#This Row],[Manager ID]],MANAGERS!A:A,MANAGERS!B:B),"Not Found")</f>
        <v>Manager_10</v>
      </c>
    </row>
    <row r="296" spans="1:37" x14ac:dyDescent="0.2">
      <c r="A296" t="s">
        <v>4600</v>
      </c>
      <c r="B296" t="s">
        <v>14</v>
      </c>
      <c r="C296" t="s">
        <v>21</v>
      </c>
      <c r="D296" t="s">
        <v>16</v>
      </c>
      <c r="E296" t="s">
        <v>26</v>
      </c>
      <c r="F296" s="1">
        <v>45585</v>
      </c>
      <c r="G296" s="1">
        <v>38571</v>
      </c>
      <c r="H296">
        <v>106653</v>
      </c>
      <c r="I296">
        <v>27340</v>
      </c>
      <c r="J296">
        <v>62</v>
      </c>
      <c r="K296">
        <v>99</v>
      </c>
      <c r="L296" t="s">
        <v>18</v>
      </c>
      <c r="M296">
        <v>113</v>
      </c>
      <c r="N296">
        <f>Table1[[#This Row],[Basic Salary]]+Table1[[#This Row],[Bonus]]</f>
        <v>133993</v>
      </c>
      <c r="O296" s="2">
        <f>Table1[[#This Row],[Bonus]]/Table1[[#This Row],[Basic Salary]]</f>
        <v>0.25634534424723165</v>
      </c>
      <c r="P296">
        <f ca="1">DATEDIF(Table1[[#This Row],[Date of Birth]],TODAY(),"Y")</f>
        <v>20</v>
      </c>
      <c r="Q296">
        <f ca="1">DATEDIF(Table1[[#This Row],[Joining Date]],TODAY(),"Y")</f>
        <v>1</v>
      </c>
      <c r="R296" t="str">
        <f ca="1">IF(YEAR(Table1[[#This Row],[Joining Date]])=YEAR(TODAY()),"Yes","No")</f>
        <v>No</v>
      </c>
      <c r="S296" t="str">
        <f ca="1">IF(Table1[[#This Row],[Experience]]&gt;5,"Yes","No")</f>
        <v>No</v>
      </c>
      <c r="T296" t="str">
        <f>TEXT(Table1[[#This Row],[Joining Date]],"mmmm")</f>
        <v>October</v>
      </c>
      <c r="U296" t="str">
        <f>TEXT(Table1[[#This Row],[Joining Date]],"yyyy")</f>
        <v>2024</v>
      </c>
      <c r="V296" s="5">
        <f ca="1">TODAY()-Table1[[#This Row],[Joining Date]]</f>
        <v>654</v>
      </c>
      <c r="W296" t="str">
        <f>LEFT(Table1[[#This Row],[Employee Name]],FIND(" ",Table1[[#This Row],[Employee Name]])-1)</f>
        <v>Nisha</v>
      </c>
      <c r="X296" t="str">
        <f>RIGHT(Table1[[#This Row],[Employee Name]],LEN(Table1[[#This Row],[Employee Name]])-FIND(" ",Table1[[#This Row],[Employee Name]]))</f>
        <v>Kapoor</v>
      </c>
      <c r="Y296" t="str">
        <f>Table1[[#This Row],[Department]]&amp;"-"&amp;Table1[[#This Row],[Employee ID]]</f>
        <v>HR-E04544</v>
      </c>
      <c r="Z296" t="str">
        <f>LEFT(Table1[[#This Row],[Department]],3)</f>
        <v>HR</v>
      </c>
      <c r="AA296" t="str">
        <f>_xlfn.XLOOKUP(Table1[[#This Row],[Manager ID]],MANAGERS!A:A,MANAGERS!B:B)</f>
        <v>Manager_13</v>
      </c>
      <c r="AB296" t="str" cm="1">
        <f t="array" ref="AB296">_xlfn.XLOOKUP(Table1[[#This Row],[Manager ID]],Table2[[#All],[Manager ID]],Table2[[#All],[Department Head]])</f>
        <v>HR</v>
      </c>
      <c r="AC296" s="2">
        <f>_xlfn.XLOOKUP(Table1[[#This Row],[City]],L:L,O:O)</f>
        <v>0.21356479274849693</v>
      </c>
      <c r="AD296" t="str" cm="1">
        <f t="array" ref="AD296">_xlfn.IFS(Table1[[#This Row],[Performance Score]]&gt;=90,"Excellent",Table1[[#This Row],[Performance Score]]&gt;=75,"Good",Table1[[#This Row],[Performance Score]]&gt;=60,"Average",Table1[[#This Row],[Performance Score]]&lt;=60,"Need Improvement")</f>
        <v>Excellent</v>
      </c>
      <c r="AE296" t="str">
        <f>IF(AND(Table1[[#This Row],[Attendance %]]&gt;=80,(Table1[[#This Row],[Performance Score]]&gt;=80)),"Eligible","Not Eligible")</f>
        <v>Not Eligible</v>
      </c>
      <c r="AF296" t="str">
        <f>IF(Table1[[#This Row],[Performance Score]]&gt;=80,"High Performer","Low Performer")</f>
        <v>High Performer</v>
      </c>
      <c r="AG296" t="str" cm="1">
        <f t="array" aca="1" ref="AG296" ca="1">_xlfn.IFS(Table1[[#This Row],[Experience]]&lt;=3,"Junior",Table1[[#This Row],[Experience]]&lt;=7,"Mid Level",Table1[[#This Row],[Experience]]&gt;=7,"Senior")</f>
        <v>Junior</v>
      </c>
      <c r="AH296" t="str">
        <f>IF(Table1[[#This Row],[Attendance %]]&gt;75,"OK","Below 75")</f>
        <v>Below 75</v>
      </c>
      <c r="AI296" t="b">
        <f>ISBLANK(Table1[[#This Row],[Employee ID]])</f>
        <v>0</v>
      </c>
      <c r="AJ296" t="b">
        <f>ISNUMBER(Table1[[#This Row],[Total Salary  ]])</f>
        <v>1</v>
      </c>
      <c r="AK296" t="str">
        <f>IFERROR(_xlfn.XLOOKUP(Table1[[#This Row],[Manager ID]],MANAGERS!A:A,MANAGERS!B:B),"Not Found")</f>
        <v>Manager_13</v>
      </c>
    </row>
    <row r="297" spans="1:37" x14ac:dyDescent="0.2">
      <c r="A297" t="s">
        <v>2797</v>
      </c>
      <c r="B297" t="s">
        <v>14</v>
      </c>
      <c r="C297" t="s">
        <v>15</v>
      </c>
      <c r="D297" t="s">
        <v>81</v>
      </c>
      <c r="E297" t="s">
        <v>17</v>
      </c>
      <c r="F297" s="1">
        <v>44351</v>
      </c>
      <c r="G297" s="1">
        <v>38234</v>
      </c>
      <c r="H297">
        <v>108489</v>
      </c>
      <c r="I297">
        <v>25482</v>
      </c>
      <c r="J297">
        <v>83</v>
      </c>
      <c r="K297">
        <v>51</v>
      </c>
      <c r="L297" t="s">
        <v>23</v>
      </c>
      <c r="M297">
        <v>116</v>
      </c>
      <c r="N297">
        <f>Table1[[#This Row],[Basic Salary]]+Table1[[#This Row],[Bonus]]</f>
        <v>133971</v>
      </c>
      <c r="O297" s="2">
        <f>Table1[[#This Row],[Bonus]]/Table1[[#This Row],[Basic Salary]]</f>
        <v>0.23488095567292536</v>
      </c>
      <c r="P297">
        <f ca="1">DATEDIF(Table1[[#This Row],[Date of Birth]],TODAY(),"Y")</f>
        <v>21</v>
      </c>
      <c r="Q297">
        <f ca="1">DATEDIF(Table1[[#This Row],[Joining Date]],TODAY(),"Y")</f>
        <v>5</v>
      </c>
      <c r="R297" t="str">
        <f ca="1">IF(YEAR(Table1[[#This Row],[Joining Date]])=YEAR(TODAY()),"Yes","No")</f>
        <v>No</v>
      </c>
      <c r="S297" t="str">
        <f ca="1">IF(Table1[[#This Row],[Experience]]&gt;5,"Yes","No")</f>
        <v>No</v>
      </c>
      <c r="T297" t="str">
        <f>TEXT(Table1[[#This Row],[Joining Date]],"mmmm")</f>
        <v>June</v>
      </c>
      <c r="U297" t="str">
        <f>TEXT(Table1[[#This Row],[Joining Date]],"yyyy")</f>
        <v>2021</v>
      </c>
      <c r="V297" s="5">
        <f ca="1">TODAY()-Table1[[#This Row],[Joining Date]]</f>
        <v>1888</v>
      </c>
      <c r="W297" t="str">
        <f>LEFT(Table1[[#This Row],[Employee Name]],FIND(" ",Table1[[#This Row],[Employee Name]])-1)</f>
        <v>Nisha</v>
      </c>
      <c r="X297" t="str">
        <f>RIGHT(Table1[[#This Row],[Employee Name]],LEN(Table1[[#This Row],[Employee Name]])-FIND(" ",Table1[[#This Row],[Employee Name]]))</f>
        <v>Kapoor</v>
      </c>
      <c r="Y297" t="str">
        <f>Table1[[#This Row],[Department]]&amp;"-"&amp;Table1[[#This Row],[Employee ID]]</f>
        <v>Sales-E02741</v>
      </c>
      <c r="Z297" t="str">
        <f>LEFT(Table1[[#This Row],[Department]],3)</f>
        <v>Sal</v>
      </c>
      <c r="AA297" t="str">
        <f>_xlfn.XLOOKUP(Table1[[#This Row],[Manager ID]],MANAGERS!A:A,MANAGERS!B:B)</f>
        <v>Manager_16</v>
      </c>
      <c r="AB297" t="str" cm="1">
        <f t="array" ref="AB297">_xlfn.XLOOKUP(Table1[[#This Row],[Manager ID]],Table2[[#All],[Manager ID]],Table2[[#All],[Department Head]])</f>
        <v>Sales</v>
      </c>
      <c r="AC297" s="2">
        <f>_xlfn.XLOOKUP(Table1[[#This Row],[City]],L:L,O:O)</f>
        <v>0.23486488519629886</v>
      </c>
      <c r="AD297" t="str" cm="1">
        <f t="array" ref="AD297">_xlfn.IFS(Table1[[#This Row],[Performance Score]]&gt;=90,"Excellent",Table1[[#This Row],[Performance Score]]&gt;=75,"Good",Table1[[#This Row],[Performance Score]]&gt;=60,"Average",Table1[[#This Row],[Performance Score]]&lt;=60,"Need Improvement")</f>
        <v>Need Improvement</v>
      </c>
      <c r="AE297" t="str">
        <f>IF(AND(Table1[[#This Row],[Attendance %]]&gt;=80,(Table1[[#This Row],[Performance Score]]&gt;=80)),"Eligible","Not Eligible")</f>
        <v>Not Eligible</v>
      </c>
      <c r="AF297" t="str">
        <f>IF(Table1[[#This Row],[Performance Score]]&gt;=80,"High Performer","Low Performer")</f>
        <v>Low Performer</v>
      </c>
      <c r="AG297" t="str" cm="1">
        <f t="array" aca="1" ref="AG297" ca="1">_xlfn.IFS(Table1[[#This Row],[Experience]]&lt;=3,"Junior",Table1[[#This Row],[Experience]]&lt;=7,"Mid Level",Table1[[#This Row],[Experience]]&gt;=7,"Senior")</f>
        <v>Mid Level</v>
      </c>
      <c r="AH297" t="str">
        <f>IF(Table1[[#This Row],[Attendance %]]&gt;75,"OK","Below 75")</f>
        <v>OK</v>
      </c>
      <c r="AI297" t="b">
        <f>ISBLANK(Table1[[#This Row],[Employee ID]])</f>
        <v>0</v>
      </c>
      <c r="AJ297" t="b">
        <f>ISNUMBER(Table1[[#This Row],[Total Salary  ]])</f>
        <v>1</v>
      </c>
      <c r="AK297" t="str">
        <f>IFERROR(_xlfn.XLOOKUP(Table1[[#This Row],[Manager ID]],MANAGERS!A:A,MANAGERS!B:B),"Not Found")</f>
        <v>Manager_16</v>
      </c>
    </row>
    <row r="298" spans="1:37" x14ac:dyDescent="0.2">
      <c r="A298" t="s">
        <v>2142</v>
      </c>
      <c r="B298" t="s">
        <v>77</v>
      </c>
      <c r="C298" t="s">
        <v>15</v>
      </c>
      <c r="D298" t="s">
        <v>43</v>
      </c>
      <c r="E298" t="s">
        <v>30</v>
      </c>
      <c r="F298" s="1">
        <v>43261</v>
      </c>
      <c r="G298" s="1">
        <v>38740</v>
      </c>
      <c r="H298">
        <v>116604</v>
      </c>
      <c r="I298">
        <v>17286</v>
      </c>
      <c r="J298">
        <v>74</v>
      </c>
      <c r="K298">
        <v>41</v>
      </c>
      <c r="L298" t="s">
        <v>53</v>
      </c>
      <c r="M298">
        <v>113</v>
      </c>
      <c r="N298">
        <f>Table1[[#This Row],[Basic Salary]]+Table1[[#This Row],[Bonus]]</f>
        <v>133890</v>
      </c>
      <c r="O298" s="2">
        <f>Table1[[#This Row],[Bonus]]/Table1[[#This Row],[Basic Salary]]</f>
        <v>0.14824534321292579</v>
      </c>
      <c r="P298">
        <f ca="1">DATEDIF(Table1[[#This Row],[Date of Birth]],TODAY(),"Y")</f>
        <v>20</v>
      </c>
      <c r="Q298">
        <f ca="1">DATEDIF(Table1[[#This Row],[Joining Date]],TODAY(),"Y")</f>
        <v>8</v>
      </c>
      <c r="R298" t="str">
        <f ca="1">IF(YEAR(Table1[[#This Row],[Joining Date]])=YEAR(TODAY()),"Yes","No")</f>
        <v>No</v>
      </c>
      <c r="S298" t="str">
        <f ca="1">IF(Table1[[#This Row],[Experience]]&gt;5,"Yes","No")</f>
        <v>Yes</v>
      </c>
      <c r="T298" t="str">
        <f>TEXT(Table1[[#This Row],[Joining Date]],"mmmm")</f>
        <v>June</v>
      </c>
      <c r="U298" t="str">
        <f>TEXT(Table1[[#This Row],[Joining Date]],"yyyy")</f>
        <v>2018</v>
      </c>
      <c r="V298" s="5">
        <f ca="1">TODAY()-Table1[[#This Row],[Joining Date]]</f>
        <v>2978</v>
      </c>
      <c r="W298" t="str">
        <f>LEFT(Table1[[#This Row],[Employee Name]],FIND(" ",Table1[[#This Row],[Employee Name]])-1)</f>
        <v>Rohan</v>
      </c>
      <c r="X298" t="str">
        <f>RIGHT(Table1[[#This Row],[Employee Name]],LEN(Table1[[#This Row],[Employee Name]])-FIND(" ",Table1[[#This Row],[Employee Name]]))</f>
        <v>Gupta</v>
      </c>
      <c r="Y298" t="str">
        <f>Table1[[#This Row],[Department]]&amp;"-"&amp;Table1[[#This Row],[Employee ID]]</f>
        <v>Operations-E02086</v>
      </c>
      <c r="Z298" t="str">
        <f>LEFT(Table1[[#This Row],[Department]],3)</f>
        <v>Ope</v>
      </c>
      <c r="AA298" t="str">
        <f>_xlfn.XLOOKUP(Table1[[#This Row],[Manager ID]],MANAGERS!A:A,MANAGERS!B:B)</f>
        <v>Manager_13</v>
      </c>
      <c r="AB298" t="str" cm="1">
        <f t="array" ref="AB298">_xlfn.XLOOKUP(Table1[[#This Row],[Manager ID]],Table2[[#All],[Manager ID]],Table2[[#All],[Department Head]])</f>
        <v>HR</v>
      </c>
      <c r="AC298" s="2">
        <f>_xlfn.XLOOKUP(Table1[[#This Row],[City]],L:L,O:O)</f>
        <v>0.23685887225230964</v>
      </c>
      <c r="AD298" t="str" cm="1">
        <f t="array" ref="AD298">_xlfn.IFS(Table1[[#This Row],[Performance Score]]&gt;=90,"Excellent",Table1[[#This Row],[Performance Score]]&gt;=75,"Good",Table1[[#This Row],[Performance Score]]&gt;=60,"Average",Table1[[#This Row],[Performance Score]]&lt;=60,"Need Improvement")</f>
        <v>Need Improvement</v>
      </c>
      <c r="AE298" t="str">
        <f>IF(AND(Table1[[#This Row],[Attendance %]]&gt;=80,(Table1[[#This Row],[Performance Score]]&gt;=80)),"Eligible","Not Eligible")</f>
        <v>Not Eligible</v>
      </c>
      <c r="AF298" t="str">
        <f>IF(Table1[[#This Row],[Performance Score]]&gt;=80,"High Performer","Low Performer")</f>
        <v>Low Performer</v>
      </c>
      <c r="AG298" t="str" cm="1">
        <f t="array" aca="1" ref="AG298" ca="1">_xlfn.IFS(Table1[[#This Row],[Experience]]&lt;=3,"Junior",Table1[[#This Row],[Experience]]&lt;=7,"Mid Level",Table1[[#This Row],[Experience]]&gt;=7,"Senior")</f>
        <v>Senior</v>
      </c>
      <c r="AH298" t="str">
        <f>IF(Table1[[#This Row],[Attendance %]]&gt;75,"OK","Below 75")</f>
        <v>Below 75</v>
      </c>
      <c r="AI298" t="b">
        <f>ISBLANK(Table1[[#This Row],[Employee ID]])</f>
        <v>0</v>
      </c>
      <c r="AJ298" t="b">
        <f>ISNUMBER(Table1[[#This Row],[Total Salary  ]])</f>
        <v>1</v>
      </c>
      <c r="AK298" t="str">
        <f>IFERROR(_xlfn.XLOOKUP(Table1[[#This Row],[Manager ID]],MANAGERS!A:A,MANAGERS!B:B),"Not Found")</f>
        <v>Manager_13</v>
      </c>
    </row>
    <row r="299" spans="1:37" x14ac:dyDescent="0.2">
      <c r="A299" t="s">
        <v>4864</v>
      </c>
      <c r="B299" t="s">
        <v>71</v>
      </c>
      <c r="C299" t="s">
        <v>21</v>
      </c>
      <c r="D299" t="s">
        <v>16</v>
      </c>
      <c r="E299" t="s">
        <v>65</v>
      </c>
      <c r="F299" s="1">
        <v>43333</v>
      </c>
      <c r="G299" s="1">
        <v>29664</v>
      </c>
      <c r="H299">
        <v>105030</v>
      </c>
      <c r="I299">
        <v>28798</v>
      </c>
      <c r="J299">
        <v>69</v>
      </c>
      <c r="K299">
        <v>71</v>
      </c>
      <c r="L299" t="s">
        <v>53</v>
      </c>
      <c r="M299">
        <v>109</v>
      </c>
      <c r="N299">
        <f>Table1[[#This Row],[Basic Salary]]+Table1[[#This Row],[Bonus]]</f>
        <v>133828</v>
      </c>
      <c r="O299" s="2">
        <f>Table1[[#This Row],[Bonus]]/Table1[[#This Row],[Basic Salary]]</f>
        <v>0.27418832714462532</v>
      </c>
      <c r="P299">
        <f ca="1">DATEDIF(Table1[[#This Row],[Date of Birth]],TODAY(),"Y")</f>
        <v>45</v>
      </c>
      <c r="Q299">
        <f ca="1">DATEDIF(Table1[[#This Row],[Joining Date]],TODAY(),"Y")</f>
        <v>7</v>
      </c>
      <c r="R299" t="str">
        <f ca="1">IF(YEAR(Table1[[#This Row],[Joining Date]])=YEAR(TODAY()),"Yes","No")</f>
        <v>No</v>
      </c>
      <c r="S299" t="str">
        <f ca="1">IF(Table1[[#This Row],[Experience]]&gt;5,"Yes","No")</f>
        <v>Yes</v>
      </c>
      <c r="T299" t="str">
        <f>TEXT(Table1[[#This Row],[Joining Date]],"mmmm")</f>
        <v>August</v>
      </c>
      <c r="U299" t="str">
        <f>TEXT(Table1[[#This Row],[Joining Date]],"yyyy")</f>
        <v>2018</v>
      </c>
      <c r="V299" s="5">
        <f ca="1">TODAY()-Table1[[#This Row],[Joining Date]]</f>
        <v>2906</v>
      </c>
      <c r="W299" t="str">
        <f>LEFT(Table1[[#This Row],[Employee Name]],FIND(" ",Table1[[#This Row],[Employee Name]])-1)</f>
        <v>Sneha</v>
      </c>
      <c r="X299" t="str">
        <f>RIGHT(Table1[[#This Row],[Employee Name]],LEN(Table1[[#This Row],[Employee Name]])-FIND(" ",Table1[[#This Row],[Employee Name]]))</f>
        <v>Iyer</v>
      </c>
      <c r="Y299" t="str">
        <f>Table1[[#This Row],[Department]]&amp;"-"&amp;Table1[[#This Row],[Employee ID]]</f>
        <v>HR-E04808</v>
      </c>
      <c r="Z299" t="str">
        <f>LEFT(Table1[[#This Row],[Department]],3)</f>
        <v>HR</v>
      </c>
      <c r="AA299" t="str">
        <f>_xlfn.XLOOKUP(Table1[[#This Row],[Manager ID]],MANAGERS!A:A,MANAGERS!B:B)</f>
        <v>Manager_9</v>
      </c>
      <c r="AB299" t="str" cm="1">
        <f t="array" ref="AB299">_xlfn.XLOOKUP(Table1[[#This Row],[Manager ID]],Table2[[#All],[Manager ID]],Table2[[#All],[Department Head]])</f>
        <v>Sales</v>
      </c>
      <c r="AC299" s="2">
        <f>_xlfn.XLOOKUP(Table1[[#This Row],[City]],L:L,O:O)</f>
        <v>0.23685887225230964</v>
      </c>
      <c r="AD299" t="str" cm="1">
        <f t="array" ref="AD299">_xlfn.IFS(Table1[[#This Row],[Performance Score]]&gt;=90,"Excellent",Table1[[#This Row],[Performance Score]]&gt;=75,"Good",Table1[[#This Row],[Performance Score]]&gt;=60,"Average",Table1[[#This Row],[Performance Score]]&lt;=60,"Need Improvement")</f>
        <v>Average</v>
      </c>
      <c r="AE299" t="str">
        <f>IF(AND(Table1[[#This Row],[Attendance %]]&gt;=80,(Table1[[#This Row],[Performance Score]]&gt;=80)),"Eligible","Not Eligible")</f>
        <v>Not Eligible</v>
      </c>
      <c r="AF299" t="str">
        <f>IF(Table1[[#This Row],[Performance Score]]&gt;=80,"High Performer","Low Performer")</f>
        <v>Low Performer</v>
      </c>
      <c r="AG299" t="str" cm="1">
        <f t="array" aca="1" ref="AG299" ca="1">_xlfn.IFS(Table1[[#This Row],[Experience]]&lt;=3,"Junior",Table1[[#This Row],[Experience]]&lt;=7,"Mid Level",Table1[[#This Row],[Experience]]&gt;=7,"Senior")</f>
        <v>Mid Level</v>
      </c>
      <c r="AH299" t="str">
        <f>IF(Table1[[#This Row],[Attendance %]]&gt;75,"OK","Below 75")</f>
        <v>Below 75</v>
      </c>
      <c r="AI299" t="b">
        <f>ISBLANK(Table1[[#This Row],[Employee ID]])</f>
        <v>0</v>
      </c>
      <c r="AJ299" t="b">
        <f>ISNUMBER(Table1[[#This Row],[Total Salary  ]])</f>
        <v>1</v>
      </c>
      <c r="AK299" t="str">
        <f>IFERROR(_xlfn.XLOOKUP(Table1[[#This Row],[Manager ID]],MANAGERS!A:A,MANAGERS!B:B),"Not Found")</f>
        <v>Manager_9</v>
      </c>
    </row>
    <row r="300" spans="1:37" x14ac:dyDescent="0.2">
      <c r="A300" t="s">
        <v>2763</v>
      </c>
      <c r="B300" t="s">
        <v>69</v>
      </c>
      <c r="C300" t="s">
        <v>21</v>
      </c>
      <c r="D300" t="s">
        <v>33</v>
      </c>
      <c r="E300" t="s">
        <v>22</v>
      </c>
      <c r="F300" s="1">
        <v>44360</v>
      </c>
      <c r="G300" s="1">
        <v>41115</v>
      </c>
      <c r="H300">
        <v>109647</v>
      </c>
      <c r="I300">
        <v>24173</v>
      </c>
      <c r="J300">
        <v>84</v>
      </c>
      <c r="K300">
        <v>85</v>
      </c>
      <c r="L300" t="s">
        <v>34</v>
      </c>
      <c r="M300">
        <v>106</v>
      </c>
      <c r="N300">
        <f>Table1[[#This Row],[Basic Salary]]+Table1[[#This Row],[Bonus]]</f>
        <v>133820</v>
      </c>
      <c r="O300" s="2">
        <f>Table1[[#This Row],[Bonus]]/Table1[[#This Row],[Basic Salary]]</f>
        <v>0.22046202814486487</v>
      </c>
      <c r="P300">
        <f ca="1">DATEDIF(Table1[[#This Row],[Date of Birth]],TODAY(),"Y")</f>
        <v>14</v>
      </c>
      <c r="Q300">
        <f ca="1">DATEDIF(Table1[[#This Row],[Joining Date]],TODAY(),"Y")</f>
        <v>5</v>
      </c>
      <c r="R300" t="str">
        <f ca="1">IF(YEAR(Table1[[#This Row],[Joining Date]])=YEAR(TODAY()),"Yes","No")</f>
        <v>No</v>
      </c>
      <c r="S300" t="str">
        <f ca="1">IF(Table1[[#This Row],[Experience]]&gt;5,"Yes","No")</f>
        <v>No</v>
      </c>
      <c r="T300" t="str">
        <f>TEXT(Table1[[#This Row],[Joining Date]],"mmmm")</f>
        <v>June</v>
      </c>
      <c r="U300" t="str">
        <f>TEXT(Table1[[#This Row],[Joining Date]],"yyyy")</f>
        <v>2021</v>
      </c>
      <c r="V300" s="5">
        <f ca="1">TODAY()-Table1[[#This Row],[Joining Date]]</f>
        <v>1879</v>
      </c>
      <c r="W300" t="str">
        <f>LEFT(Table1[[#This Row],[Employee Name]],FIND(" ",Table1[[#This Row],[Employee Name]])-1)</f>
        <v>Neha</v>
      </c>
      <c r="X300" t="str">
        <f>RIGHT(Table1[[#This Row],[Employee Name]],LEN(Table1[[#This Row],[Employee Name]])-FIND(" ",Table1[[#This Row],[Employee Name]]))</f>
        <v>Kulkarni</v>
      </c>
      <c r="Y300" t="str">
        <f>Table1[[#This Row],[Department]]&amp;"-"&amp;Table1[[#This Row],[Employee ID]]</f>
        <v>Marketing-E02707</v>
      </c>
      <c r="Z300" t="str">
        <f>LEFT(Table1[[#This Row],[Department]],3)</f>
        <v>Mar</v>
      </c>
      <c r="AA300" t="str">
        <f>_xlfn.XLOOKUP(Table1[[#This Row],[Manager ID]],MANAGERS!A:A,MANAGERS!B:B)</f>
        <v>Manager_6</v>
      </c>
      <c r="AB300" t="str" cm="1">
        <f t="array" ref="AB300">_xlfn.XLOOKUP(Table1[[#This Row],[Manager ID]],Table2[[#All],[Manager ID]],Table2[[#All],[Department Head]])</f>
        <v>HR</v>
      </c>
      <c r="AC300" s="2">
        <f>_xlfn.XLOOKUP(Table1[[#This Row],[City]],L:L,O:O)</f>
        <v>0.24030340748661314</v>
      </c>
      <c r="AD300" t="str" cm="1">
        <f t="array" ref="AD300">_xlfn.IFS(Table1[[#This Row],[Performance Score]]&gt;=90,"Excellent",Table1[[#This Row],[Performance Score]]&gt;=75,"Good",Table1[[#This Row],[Performance Score]]&gt;=60,"Average",Table1[[#This Row],[Performance Score]]&lt;=60,"Need Improvement")</f>
        <v>Good</v>
      </c>
      <c r="AE300" t="str">
        <f>IF(AND(Table1[[#This Row],[Attendance %]]&gt;=80,(Table1[[#This Row],[Performance Score]]&gt;=80)),"Eligible","Not Eligible")</f>
        <v>Eligible</v>
      </c>
      <c r="AF300" t="str">
        <f>IF(Table1[[#This Row],[Performance Score]]&gt;=80,"High Performer","Low Performer")</f>
        <v>High Performer</v>
      </c>
      <c r="AG300" t="str" cm="1">
        <f t="array" aca="1" ref="AG300" ca="1">_xlfn.IFS(Table1[[#This Row],[Experience]]&lt;=3,"Junior",Table1[[#This Row],[Experience]]&lt;=7,"Mid Level",Table1[[#This Row],[Experience]]&gt;=7,"Senior")</f>
        <v>Mid Level</v>
      </c>
      <c r="AH300" t="str">
        <f>IF(Table1[[#This Row],[Attendance %]]&gt;75,"OK","Below 75")</f>
        <v>OK</v>
      </c>
      <c r="AI300" t="b">
        <f>ISBLANK(Table1[[#This Row],[Employee ID]])</f>
        <v>0</v>
      </c>
      <c r="AJ300" t="b">
        <f>ISNUMBER(Table1[[#This Row],[Total Salary  ]])</f>
        <v>1</v>
      </c>
      <c r="AK300" t="str">
        <f>IFERROR(_xlfn.XLOOKUP(Table1[[#This Row],[Manager ID]],MANAGERS!A:A,MANAGERS!B:B),"Not Found")</f>
        <v>Manager_6</v>
      </c>
    </row>
    <row r="301" spans="1:37" x14ac:dyDescent="0.2">
      <c r="A301" t="s">
        <v>1481</v>
      </c>
      <c r="B301" t="s">
        <v>20</v>
      </c>
      <c r="C301" t="s">
        <v>21</v>
      </c>
      <c r="D301" t="s">
        <v>43</v>
      </c>
      <c r="E301" t="s">
        <v>17</v>
      </c>
      <c r="F301" s="1">
        <v>42786</v>
      </c>
      <c r="G301" s="1">
        <v>30418</v>
      </c>
      <c r="H301">
        <v>114647</v>
      </c>
      <c r="I301">
        <v>19121</v>
      </c>
      <c r="J301">
        <v>77</v>
      </c>
      <c r="K301">
        <v>69</v>
      </c>
      <c r="L301" t="s">
        <v>27</v>
      </c>
      <c r="M301">
        <v>105</v>
      </c>
      <c r="N301">
        <f>Table1[[#This Row],[Basic Salary]]+Table1[[#This Row],[Bonus]]</f>
        <v>133768</v>
      </c>
      <c r="O301" s="2">
        <f>Table1[[#This Row],[Bonus]]/Table1[[#This Row],[Basic Salary]]</f>
        <v>0.16678151194536273</v>
      </c>
      <c r="P301">
        <f ca="1">DATEDIF(Table1[[#This Row],[Date of Birth]],TODAY(),"Y")</f>
        <v>43</v>
      </c>
      <c r="Q301">
        <f ca="1">DATEDIF(Table1[[#This Row],[Joining Date]],TODAY(),"Y")</f>
        <v>9</v>
      </c>
      <c r="R301" t="str">
        <f ca="1">IF(YEAR(Table1[[#This Row],[Joining Date]])=YEAR(TODAY()),"Yes","No")</f>
        <v>No</v>
      </c>
      <c r="S301" t="str">
        <f ca="1">IF(Table1[[#This Row],[Experience]]&gt;5,"Yes","No")</f>
        <v>Yes</v>
      </c>
      <c r="T301" t="str">
        <f>TEXT(Table1[[#This Row],[Joining Date]],"mmmm")</f>
        <v>February</v>
      </c>
      <c r="U301" t="str">
        <f>TEXT(Table1[[#This Row],[Joining Date]],"yyyy")</f>
        <v>2017</v>
      </c>
      <c r="V301" s="5">
        <f ca="1">TODAY()-Table1[[#This Row],[Joining Date]]</f>
        <v>3453</v>
      </c>
      <c r="W301" t="str">
        <f>LEFT(Table1[[#This Row],[Employee Name]],FIND(" ",Table1[[#This Row],[Employee Name]])-1)</f>
        <v>Rahul</v>
      </c>
      <c r="X301" t="str">
        <f>RIGHT(Table1[[#This Row],[Employee Name]],LEN(Table1[[#This Row],[Employee Name]])-FIND(" ",Table1[[#This Row],[Employee Name]]))</f>
        <v>Verma</v>
      </c>
      <c r="Y301" t="str">
        <f>Table1[[#This Row],[Department]]&amp;"-"&amp;Table1[[#This Row],[Employee ID]]</f>
        <v>Operations-E01425</v>
      </c>
      <c r="Z301" t="str">
        <f>LEFT(Table1[[#This Row],[Department]],3)</f>
        <v>Ope</v>
      </c>
      <c r="AA301" t="str">
        <f>_xlfn.XLOOKUP(Table1[[#This Row],[Manager ID]],MANAGERS!A:A,MANAGERS!B:B)</f>
        <v>Manager_5</v>
      </c>
      <c r="AB301" t="str" cm="1">
        <f t="array" ref="AB301">_xlfn.XLOOKUP(Table1[[#This Row],[Manager ID]],Table2[[#All],[Manager ID]],Table2[[#All],[Department Head]])</f>
        <v>Sales</v>
      </c>
      <c r="AC301" s="2">
        <f>_xlfn.XLOOKUP(Table1[[#This Row],[City]],L:L,O:O)</f>
        <v>0.23674293405114402</v>
      </c>
      <c r="AD301" t="str" cm="1">
        <f t="array" ref="AD301">_xlfn.IFS(Table1[[#This Row],[Performance Score]]&gt;=90,"Excellent",Table1[[#This Row],[Performance Score]]&gt;=75,"Good",Table1[[#This Row],[Performance Score]]&gt;=60,"Average",Table1[[#This Row],[Performance Score]]&lt;=60,"Need Improvement")</f>
        <v>Average</v>
      </c>
      <c r="AE301" t="str">
        <f>IF(AND(Table1[[#This Row],[Attendance %]]&gt;=80,(Table1[[#This Row],[Performance Score]]&gt;=80)),"Eligible","Not Eligible")</f>
        <v>Not Eligible</v>
      </c>
      <c r="AF301" t="str">
        <f>IF(Table1[[#This Row],[Performance Score]]&gt;=80,"High Performer","Low Performer")</f>
        <v>Low Performer</v>
      </c>
      <c r="AG301" t="str" cm="1">
        <f t="array" aca="1" ref="AG301" ca="1">_xlfn.IFS(Table1[[#This Row],[Experience]]&lt;=3,"Junior",Table1[[#This Row],[Experience]]&lt;=7,"Mid Level",Table1[[#This Row],[Experience]]&gt;=7,"Senior")</f>
        <v>Senior</v>
      </c>
      <c r="AH301" t="str">
        <f>IF(Table1[[#This Row],[Attendance %]]&gt;75,"OK","Below 75")</f>
        <v>OK</v>
      </c>
      <c r="AI301" t="b">
        <f>ISBLANK(Table1[[#This Row],[Employee ID]])</f>
        <v>0</v>
      </c>
      <c r="AJ301" t="b">
        <f>ISNUMBER(Table1[[#This Row],[Total Salary  ]])</f>
        <v>1</v>
      </c>
      <c r="AK301" t="str">
        <f>IFERROR(_xlfn.XLOOKUP(Table1[[#This Row],[Manager ID]],MANAGERS!A:A,MANAGERS!B:B),"Not Found")</f>
        <v>Manager_5</v>
      </c>
    </row>
    <row r="302" spans="1:37" x14ac:dyDescent="0.2">
      <c r="A302" t="s">
        <v>1956</v>
      </c>
      <c r="B302" t="s">
        <v>48</v>
      </c>
      <c r="C302" t="s">
        <v>21</v>
      </c>
      <c r="D302" t="s">
        <v>40</v>
      </c>
      <c r="E302" t="s">
        <v>22</v>
      </c>
      <c r="F302" s="1">
        <v>44142</v>
      </c>
      <c r="G302" s="1">
        <v>32564</v>
      </c>
      <c r="H302">
        <v>108023</v>
      </c>
      <c r="I302">
        <v>25742</v>
      </c>
      <c r="J302">
        <v>87</v>
      </c>
      <c r="K302">
        <v>75</v>
      </c>
      <c r="L302" t="s">
        <v>18</v>
      </c>
      <c r="M302">
        <v>106</v>
      </c>
      <c r="N302">
        <f>Table1[[#This Row],[Basic Salary]]+Table1[[#This Row],[Bonus]]</f>
        <v>133765</v>
      </c>
      <c r="O302" s="2">
        <f>Table1[[#This Row],[Bonus]]/Table1[[#This Row],[Basic Salary]]</f>
        <v>0.23830110254297696</v>
      </c>
      <c r="P302">
        <f ca="1">DATEDIF(Table1[[#This Row],[Date of Birth]],TODAY(),"Y")</f>
        <v>37</v>
      </c>
      <c r="Q302">
        <f ca="1">DATEDIF(Table1[[#This Row],[Joining Date]],TODAY(),"Y")</f>
        <v>5</v>
      </c>
      <c r="R302" t="str">
        <f ca="1">IF(YEAR(Table1[[#This Row],[Joining Date]])=YEAR(TODAY()),"Yes","No")</f>
        <v>No</v>
      </c>
      <c r="S302" t="str">
        <f ca="1">IF(Table1[[#This Row],[Experience]]&gt;5,"Yes","No")</f>
        <v>No</v>
      </c>
      <c r="T302" t="str">
        <f>TEXT(Table1[[#This Row],[Joining Date]],"mmmm")</f>
        <v>November</v>
      </c>
      <c r="U302" t="str">
        <f>TEXT(Table1[[#This Row],[Joining Date]],"yyyy")</f>
        <v>2020</v>
      </c>
      <c r="V302" s="5">
        <f ca="1">TODAY()-Table1[[#This Row],[Joining Date]]</f>
        <v>2097</v>
      </c>
      <c r="W302" t="str">
        <f>LEFT(Table1[[#This Row],[Employee Name]],FIND(" ",Table1[[#This Row],[Employee Name]])-1)</f>
        <v>Aditya</v>
      </c>
      <c r="X302" t="str">
        <f>RIGHT(Table1[[#This Row],[Employee Name]],LEN(Table1[[#This Row],[Employee Name]])-FIND(" ",Table1[[#This Row],[Employee Name]]))</f>
        <v>Kapoor</v>
      </c>
      <c r="Y302" t="str">
        <f>Table1[[#This Row],[Department]]&amp;"-"&amp;Table1[[#This Row],[Employee ID]]</f>
        <v>IT-E01900</v>
      </c>
      <c r="Z302" t="str">
        <f>LEFT(Table1[[#This Row],[Department]],3)</f>
        <v>IT</v>
      </c>
      <c r="AA302" t="str">
        <f>_xlfn.XLOOKUP(Table1[[#This Row],[Manager ID]],MANAGERS!A:A,MANAGERS!B:B)</f>
        <v>Manager_6</v>
      </c>
      <c r="AB302" t="str" cm="1">
        <f t="array" ref="AB302">_xlfn.XLOOKUP(Table1[[#This Row],[Manager ID]],Table2[[#All],[Manager ID]],Table2[[#All],[Department Head]])</f>
        <v>HR</v>
      </c>
      <c r="AC302" s="2">
        <f>_xlfn.XLOOKUP(Table1[[#This Row],[City]],L:L,O:O)</f>
        <v>0.21356479274849693</v>
      </c>
      <c r="AD302" t="str" cm="1">
        <f t="array" ref="AD302">_xlfn.IFS(Table1[[#This Row],[Performance Score]]&gt;=90,"Excellent",Table1[[#This Row],[Performance Score]]&gt;=75,"Good",Table1[[#This Row],[Performance Score]]&gt;=60,"Average",Table1[[#This Row],[Performance Score]]&lt;=60,"Need Improvement")</f>
        <v>Good</v>
      </c>
      <c r="AE302" t="str">
        <f>IF(AND(Table1[[#This Row],[Attendance %]]&gt;=80,(Table1[[#This Row],[Performance Score]]&gt;=80)),"Eligible","Not Eligible")</f>
        <v>Not Eligible</v>
      </c>
      <c r="AF302" t="str">
        <f>IF(Table1[[#This Row],[Performance Score]]&gt;=80,"High Performer","Low Performer")</f>
        <v>Low Performer</v>
      </c>
      <c r="AG302" t="str" cm="1">
        <f t="array" aca="1" ref="AG302" ca="1">_xlfn.IFS(Table1[[#This Row],[Experience]]&lt;=3,"Junior",Table1[[#This Row],[Experience]]&lt;=7,"Mid Level",Table1[[#This Row],[Experience]]&gt;=7,"Senior")</f>
        <v>Mid Level</v>
      </c>
      <c r="AH302" t="str">
        <f>IF(Table1[[#This Row],[Attendance %]]&gt;75,"OK","Below 75")</f>
        <v>OK</v>
      </c>
      <c r="AI302" t="b">
        <f>ISBLANK(Table1[[#This Row],[Employee ID]])</f>
        <v>0</v>
      </c>
      <c r="AJ302" t="b">
        <f>ISNUMBER(Table1[[#This Row],[Total Salary  ]])</f>
        <v>1</v>
      </c>
      <c r="AK302" t="str">
        <f>IFERROR(_xlfn.XLOOKUP(Table1[[#This Row],[Manager ID]],MANAGERS!A:A,MANAGERS!B:B),"Not Found")</f>
        <v>Manager_6</v>
      </c>
    </row>
    <row r="303" spans="1:37" x14ac:dyDescent="0.2">
      <c r="A303" t="s">
        <v>4215</v>
      </c>
      <c r="B303" t="s">
        <v>39</v>
      </c>
      <c r="C303" t="s">
        <v>21</v>
      </c>
      <c r="D303" t="s">
        <v>43</v>
      </c>
      <c r="E303" t="s">
        <v>30</v>
      </c>
      <c r="F303" s="1">
        <v>43096</v>
      </c>
      <c r="G303" s="1">
        <v>31438</v>
      </c>
      <c r="H303">
        <v>113778</v>
      </c>
      <c r="I303">
        <v>19906</v>
      </c>
      <c r="J303">
        <v>75</v>
      </c>
      <c r="K303">
        <v>77</v>
      </c>
      <c r="L303" t="s">
        <v>23</v>
      </c>
      <c r="M303">
        <v>108</v>
      </c>
      <c r="N303">
        <f>Table1[[#This Row],[Basic Salary]]+Table1[[#This Row],[Bonus]]</f>
        <v>133684</v>
      </c>
      <c r="O303" s="2">
        <f>Table1[[#This Row],[Bonus]]/Table1[[#This Row],[Basic Salary]]</f>
        <v>0.17495473641653045</v>
      </c>
      <c r="P303">
        <f ca="1">DATEDIF(Table1[[#This Row],[Date of Birth]],TODAY(),"Y")</f>
        <v>40</v>
      </c>
      <c r="Q303">
        <f ca="1">DATEDIF(Table1[[#This Row],[Joining Date]],TODAY(),"Y")</f>
        <v>8</v>
      </c>
      <c r="R303" t="str">
        <f ca="1">IF(YEAR(Table1[[#This Row],[Joining Date]])=YEAR(TODAY()),"Yes","No")</f>
        <v>No</v>
      </c>
      <c r="S303" t="str">
        <f ca="1">IF(Table1[[#This Row],[Experience]]&gt;5,"Yes","No")</f>
        <v>Yes</v>
      </c>
      <c r="T303" t="str">
        <f>TEXT(Table1[[#This Row],[Joining Date]],"mmmm")</f>
        <v>December</v>
      </c>
      <c r="U303" t="str">
        <f>TEXT(Table1[[#This Row],[Joining Date]],"yyyy")</f>
        <v>2017</v>
      </c>
      <c r="V303" s="5">
        <f ca="1">TODAY()-Table1[[#This Row],[Joining Date]]</f>
        <v>3143</v>
      </c>
      <c r="W303" t="str">
        <f>LEFT(Table1[[#This Row],[Employee Name]],FIND(" ",Table1[[#This Row],[Employee Name]])-1)</f>
        <v>Karan</v>
      </c>
      <c r="X303" t="str">
        <f>RIGHT(Table1[[#This Row],[Employee Name]],LEN(Table1[[#This Row],[Employee Name]])-FIND(" ",Table1[[#This Row],[Employee Name]]))</f>
        <v>Malhotra</v>
      </c>
      <c r="Y303" t="str">
        <f>Table1[[#This Row],[Department]]&amp;"-"&amp;Table1[[#This Row],[Employee ID]]</f>
        <v>Operations-E04159</v>
      </c>
      <c r="Z303" t="str">
        <f>LEFT(Table1[[#This Row],[Department]],3)</f>
        <v>Ope</v>
      </c>
      <c r="AA303" t="str">
        <f>_xlfn.XLOOKUP(Table1[[#This Row],[Manager ID]],MANAGERS!A:A,MANAGERS!B:B)</f>
        <v>Manager_8</v>
      </c>
      <c r="AB303" t="str" cm="1">
        <f t="array" ref="AB303">_xlfn.XLOOKUP(Table1[[#This Row],[Manager ID]],Table2[[#All],[Manager ID]],Table2[[#All],[Department Head]])</f>
        <v>Sales</v>
      </c>
      <c r="AC303" s="2">
        <f>_xlfn.XLOOKUP(Table1[[#This Row],[City]],L:L,O:O)</f>
        <v>0.23486488519629886</v>
      </c>
      <c r="AD303" t="str" cm="1">
        <f t="array" ref="AD303">_xlfn.IFS(Table1[[#This Row],[Performance Score]]&gt;=90,"Excellent",Table1[[#This Row],[Performance Score]]&gt;=75,"Good",Table1[[#This Row],[Performance Score]]&gt;=60,"Average",Table1[[#This Row],[Performance Score]]&lt;=60,"Need Improvement")</f>
        <v>Good</v>
      </c>
      <c r="AE303" t="str">
        <f>IF(AND(Table1[[#This Row],[Attendance %]]&gt;=80,(Table1[[#This Row],[Performance Score]]&gt;=80)),"Eligible","Not Eligible")</f>
        <v>Not Eligible</v>
      </c>
      <c r="AF303" t="str">
        <f>IF(Table1[[#This Row],[Performance Score]]&gt;=80,"High Performer","Low Performer")</f>
        <v>Low Performer</v>
      </c>
      <c r="AG303" t="str" cm="1">
        <f t="array" aca="1" ref="AG303" ca="1">_xlfn.IFS(Table1[[#This Row],[Experience]]&lt;=3,"Junior",Table1[[#This Row],[Experience]]&lt;=7,"Mid Level",Table1[[#This Row],[Experience]]&gt;=7,"Senior")</f>
        <v>Senior</v>
      </c>
      <c r="AH303" t="str">
        <f>IF(Table1[[#This Row],[Attendance %]]&gt;75,"OK","Below 75")</f>
        <v>Below 75</v>
      </c>
      <c r="AI303" t="b">
        <f>ISBLANK(Table1[[#This Row],[Employee ID]])</f>
        <v>0</v>
      </c>
      <c r="AJ303" t="b">
        <f>ISNUMBER(Table1[[#This Row],[Total Salary  ]])</f>
        <v>1</v>
      </c>
      <c r="AK303" t="str">
        <f>IFERROR(_xlfn.XLOOKUP(Table1[[#This Row],[Manager ID]],MANAGERS!A:A,MANAGERS!B:B),"Not Found")</f>
        <v>Manager_8</v>
      </c>
    </row>
    <row r="304" spans="1:37" x14ac:dyDescent="0.2">
      <c r="A304" t="s">
        <v>2964</v>
      </c>
      <c r="B304" t="s">
        <v>57</v>
      </c>
      <c r="C304" t="s">
        <v>21</v>
      </c>
      <c r="D304" t="s">
        <v>40</v>
      </c>
      <c r="E304" t="s">
        <v>26</v>
      </c>
      <c r="F304" s="1">
        <v>45567</v>
      </c>
      <c r="G304" s="1">
        <v>31273</v>
      </c>
      <c r="H304">
        <v>111271</v>
      </c>
      <c r="I304">
        <v>22392</v>
      </c>
      <c r="J304">
        <v>94</v>
      </c>
      <c r="K304">
        <v>91</v>
      </c>
      <c r="L304" t="s">
        <v>37</v>
      </c>
      <c r="M304">
        <v>114</v>
      </c>
      <c r="N304">
        <f>Table1[[#This Row],[Basic Salary]]+Table1[[#This Row],[Bonus]]</f>
        <v>133663</v>
      </c>
      <c r="O304" s="2">
        <f>Table1[[#This Row],[Bonus]]/Table1[[#This Row],[Basic Salary]]</f>
        <v>0.20123841791661798</v>
      </c>
      <c r="P304">
        <f ca="1">DATEDIF(Table1[[#This Row],[Date of Birth]],TODAY(),"Y")</f>
        <v>40</v>
      </c>
      <c r="Q304">
        <f ca="1">DATEDIF(Table1[[#This Row],[Joining Date]],TODAY(),"Y")</f>
        <v>1</v>
      </c>
      <c r="R304" t="str">
        <f ca="1">IF(YEAR(Table1[[#This Row],[Joining Date]])=YEAR(TODAY()),"Yes","No")</f>
        <v>No</v>
      </c>
      <c r="S304" t="str">
        <f ca="1">IF(Table1[[#This Row],[Experience]]&gt;5,"Yes","No")</f>
        <v>No</v>
      </c>
      <c r="T304" t="str">
        <f>TEXT(Table1[[#This Row],[Joining Date]],"mmmm")</f>
        <v>October</v>
      </c>
      <c r="U304" t="str">
        <f>TEXT(Table1[[#This Row],[Joining Date]],"yyyy")</f>
        <v>2024</v>
      </c>
      <c r="V304" s="5">
        <f ca="1">TODAY()-Table1[[#This Row],[Joining Date]]</f>
        <v>672</v>
      </c>
      <c r="W304" t="str">
        <f>LEFT(Table1[[#This Row],[Employee Name]],FIND(" ",Table1[[#This Row],[Employee Name]])-1)</f>
        <v>Swathi</v>
      </c>
      <c r="X304" t="str">
        <f>RIGHT(Table1[[#This Row],[Employee Name]],LEN(Table1[[#This Row],[Employee Name]])-FIND(" ",Table1[[#This Row],[Employee Name]]))</f>
        <v>Ramesh</v>
      </c>
      <c r="Y304" t="str">
        <f>Table1[[#This Row],[Department]]&amp;"-"&amp;Table1[[#This Row],[Employee ID]]</f>
        <v>IT-E02908</v>
      </c>
      <c r="Z304" t="str">
        <f>LEFT(Table1[[#This Row],[Department]],3)</f>
        <v>IT</v>
      </c>
      <c r="AA304" t="str">
        <f>_xlfn.XLOOKUP(Table1[[#This Row],[Manager ID]],MANAGERS!A:A,MANAGERS!B:B)</f>
        <v>Manager_14</v>
      </c>
      <c r="AB304" t="str" cm="1">
        <f t="array" ref="AB304">_xlfn.XLOOKUP(Table1[[#This Row],[Manager ID]],Table2[[#All],[Manager ID]],Table2[[#All],[Department Head]])</f>
        <v>Marketing</v>
      </c>
      <c r="AC304" s="2">
        <f>_xlfn.XLOOKUP(Table1[[#This Row],[City]],L:L,O:O)</f>
        <v>0.24036902712549932</v>
      </c>
      <c r="AD304" t="str" cm="1">
        <f t="array" ref="AD304">_xlfn.IFS(Table1[[#This Row],[Performance Score]]&gt;=90,"Excellent",Table1[[#This Row],[Performance Score]]&gt;=75,"Good",Table1[[#This Row],[Performance Score]]&gt;=60,"Average",Table1[[#This Row],[Performance Score]]&lt;=60,"Need Improvement")</f>
        <v>Excellent</v>
      </c>
      <c r="AE304" t="str">
        <f>IF(AND(Table1[[#This Row],[Attendance %]]&gt;=80,(Table1[[#This Row],[Performance Score]]&gt;=80)),"Eligible","Not Eligible")</f>
        <v>Eligible</v>
      </c>
      <c r="AF304" t="str">
        <f>IF(Table1[[#This Row],[Performance Score]]&gt;=80,"High Performer","Low Performer")</f>
        <v>High Performer</v>
      </c>
      <c r="AG304" t="str" cm="1">
        <f t="array" aca="1" ref="AG304" ca="1">_xlfn.IFS(Table1[[#This Row],[Experience]]&lt;=3,"Junior",Table1[[#This Row],[Experience]]&lt;=7,"Mid Level",Table1[[#This Row],[Experience]]&gt;=7,"Senior")</f>
        <v>Junior</v>
      </c>
      <c r="AH304" t="str">
        <f>IF(Table1[[#This Row],[Attendance %]]&gt;75,"OK","Below 75")</f>
        <v>OK</v>
      </c>
      <c r="AI304" t="b">
        <f>ISBLANK(Table1[[#This Row],[Employee ID]])</f>
        <v>0</v>
      </c>
      <c r="AJ304" t="b">
        <f>ISNUMBER(Table1[[#This Row],[Total Salary  ]])</f>
        <v>1</v>
      </c>
      <c r="AK304" t="str">
        <f>IFERROR(_xlfn.XLOOKUP(Table1[[#This Row],[Manager ID]],MANAGERS!A:A,MANAGERS!B:B),"Not Found")</f>
        <v>Manager_14</v>
      </c>
    </row>
    <row r="305" spans="1:37" x14ac:dyDescent="0.2">
      <c r="A305" t="s">
        <v>4530</v>
      </c>
      <c r="B305" t="s">
        <v>62</v>
      </c>
      <c r="C305" t="s">
        <v>21</v>
      </c>
      <c r="D305" t="s">
        <v>16</v>
      </c>
      <c r="E305" t="s">
        <v>30</v>
      </c>
      <c r="F305" s="1">
        <v>44501</v>
      </c>
      <c r="G305" s="1">
        <v>40651</v>
      </c>
      <c r="H305">
        <v>108756</v>
      </c>
      <c r="I305">
        <v>24906</v>
      </c>
      <c r="J305">
        <v>73</v>
      </c>
      <c r="K305">
        <v>82</v>
      </c>
      <c r="L305" t="s">
        <v>27</v>
      </c>
      <c r="M305">
        <v>108</v>
      </c>
      <c r="N305">
        <f>Table1[[#This Row],[Basic Salary]]+Table1[[#This Row],[Bonus]]</f>
        <v>133662</v>
      </c>
      <c r="O305" s="2">
        <f>Table1[[#This Row],[Bonus]]/Table1[[#This Row],[Basic Salary]]</f>
        <v>0.229008054728015</v>
      </c>
      <c r="P305">
        <f ca="1">DATEDIF(Table1[[#This Row],[Date of Birth]],TODAY(),"Y")</f>
        <v>15</v>
      </c>
      <c r="Q305">
        <f ca="1">DATEDIF(Table1[[#This Row],[Joining Date]],TODAY(),"Y")</f>
        <v>4</v>
      </c>
      <c r="R305" t="str">
        <f ca="1">IF(YEAR(Table1[[#This Row],[Joining Date]])=YEAR(TODAY()),"Yes","No")</f>
        <v>No</v>
      </c>
      <c r="S305" t="str">
        <f ca="1">IF(Table1[[#This Row],[Experience]]&gt;5,"Yes","No")</f>
        <v>No</v>
      </c>
      <c r="T305" t="str">
        <f>TEXT(Table1[[#This Row],[Joining Date]],"mmmm")</f>
        <v>November</v>
      </c>
      <c r="U305" t="str">
        <f>TEXT(Table1[[#This Row],[Joining Date]],"yyyy")</f>
        <v>2021</v>
      </c>
      <c r="V305" s="5">
        <f ca="1">TODAY()-Table1[[#This Row],[Joining Date]]</f>
        <v>1738</v>
      </c>
      <c r="W305" t="str">
        <f>LEFT(Table1[[#This Row],[Employee Name]],FIND(" ",Table1[[#This Row],[Employee Name]])-1)</f>
        <v>Kavya</v>
      </c>
      <c r="X305" t="str">
        <f>RIGHT(Table1[[#This Row],[Employee Name]],LEN(Table1[[#This Row],[Employee Name]])-FIND(" ",Table1[[#This Row],[Employee Name]]))</f>
        <v>Nair</v>
      </c>
      <c r="Y305" t="str">
        <f>Table1[[#This Row],[Department]]&amp;"-"&amp;Table1[[#This Row],[Employee ID]]</f>
        <v>HR-E04474</v>
      </c>
      <c r="Z305" t="str">
        <f>LEFT(Table1[[#This Row],[Department]],3)</f>
        <v>HR</v>
      </c>
      <c r="AA305" t="str">
        <f>_xlfn.XLOOKUP(Table1[[#This Row],[Manager ID]],MANAGERS!A:A,MANAGERS!B:B)</f>
        <v>Manager_8</v>
      </c>
      <c r="AB305" t="str" cm="1">
        <f t="array" ref="AB305">_xlfn.XLOOKUP(Table1[[#This Row],[Manager ID]],Table2[[#All],[Manager ID]],Table2[[#All],[Department Head]])</f>
        <v>Sales</v>
      </c>
      <c r="AC305" s="2">
        <f>_xlfn.XLOOKUP(Table1[[#This Row],[City]],L:L,O:O)</f>
        <v>0.23674293405114402</v>
      </c>
      <c r="AD305" t="str" cm="1">
        <f t="array" ref="AD305">_xlfn.IFS(Table1[[#This Row],[Performance Score]]&gt;=90,"Excellent",Table1[[#This Row],[Performance Score]]&gt;=75,"Good",Table1[[#This Row],[Performance Score]]&gt;=60,"Average",Table1[[#This Row],[Performance Score]]&lt;=60,"Need Improvement")</f>
        <v>Good</v>
      </c>
      <c r="AE305" t="str">
        <f>IF(AND(Table1[[#This Row],[Attendance %]]&gt;=80,(Table1[[#This Row],[Performance Score]]&gt;=80)),"Eligible","Not Eligible")</f>
        <v>Not Eligible</v>
      </c>
      <c r="AF305" t="str">
        <f>IF(Table1[[#This Row],[Performance Score]]&gt;=80,"High Performer","Low Performer")</f>
        <v>High Performer</v>
      </c>
      <c r="AG305" t="str" cm="1">
        <f t="array" aca="1" ref="AG305" ca="1">_xlfn.IFS(Table1[[#This Row],[Experience]]&lt;=3,"Junior",Table1[[#This Row],[Experience]]&lt;=7,"Mid Level",Table1[[#This Row],[Experience]]&gt;=7,"Senior")</f>
        <v>Mid Level</v>
      </c>
      <c r="AH305" t="str">
        <f>IF(Table1[[#This Row],[Attendance %]]&gt;75,"OK","Below 75")</f>
        <v>Below 75</v>
      </c>
      <c r="AI305" t="b">
        <f>ISBLANK(Table1[[#This Row],[Employee ID]])</f>
        <v>0</v>
      </c>
      <c r="AJ305" t="b">
        <f>ISNUMBER(Table1[[#This Row],[Total Salary  ]])</f>
        <v>1</v>
      </c>
      <c r="AK305" t="str">
        <f>IFERROR(_xlfn.XLOOKUP(Table1[[#This Row],[Manager ID]],MANAGERS!A:A,MANAGERS!B:B),"Not Found")</f>
        <v>Manager_8</v>
      </c>
    </row>
    <row r="306" spans="1:37" x14ac:dyDescent="0.2">
      <c r="A306" t="s">
        <v>2885</v>
      </c>
      <c r="B306" t="s">
        <v>42</v>
      </c>
      <c r="C306" t="s">
        <v>15</v>
      </c>
      <c r="D306" t="s">
        <v>40</v>
      </c>
      <c r="E306" t="s">
        <v>26</v>
      </c>
      <c r="F306" s="1">
        <v>44569</v>
      </c>
      <c r="G306" s="1">
        <v>38184</v>
      </c>
      <c r="H306">
        <v>114096</v>
      </c>
      <c r="I306">
        <v>19476</v>
      </c>
      <c r="J306">
        <v>61</v>
      </c>
      <c r="K306">
        <v>64</v>
      </c>
      <c r="L306" t="s">
        <v>18</v>
      </c>
      <c r="M306">
        <v>116</v>
      </c>
      <c r="N306">
        <f>Table1[[#This Row],[Basic Salary]]+Table1[[#This Row],[Bonus]]</f>
        <v>133572</v>
      </c>
      <c r="O306" s="2">
        <f>Table1[[#This Row],[Bonus]]/Table1[[#This Row],[Basic Salary]]</f>
        <v>0.17069835927639881</v>
      </c>
      <c r="P306">
        <f ca="1">DATEDIF(Table1[[#This Row],[Date of Birth]],TODAY(),"Y")</f>
        <v>22</v>
      </c>
      <c r="Q306">
        <f ca="1">DATEDIF(Table1[[#This Row],[Joining Date]],TODAY(),"Y")</f>
        <v>4</v>
      </c>
      <c r="R306" t="str">
        <f ca="1">IF(YEAR(Table1[[#This Row],[Joining Date]])=YEAR(TODAY()),"Yes","No")</f>
        <v>No</v>
      </c>
      <c r="S306" t="str">
        <f ca="1">IF(Table1[[#This Row],[Experience]]&gt;5,"Yes","No")</f>
        <v>No</v>
      </c>
      <c r="T306" t="str">
        <f>TEXT(Table1[[#This Row],[Joining Date]],"mmmm")</f>
        <v>January</v>
      </c>
      <c r="U306" t="str">
        <f>TEXT(Table1[[#This Row],[Joining Date]],"yyyy")</f>
        <v>2022</v>
      </c>
      <c r="V306" s="5">
        <f ca="1">TODAY()-Table1[[#This Row],[Joining Date]]</f>
        <v>1670</v>
      </c>
      <c r="W306" t="str">
        <f>LEFT(Table1[[#This Row],[Employee Name]],FIND(" ",Table1[[#This Row],[Employee Name]])-1)</f>
        <v>Krishna</v>
      </c>
      <c r="X306" t="str">
        <f>RIGHT(Table1[[#This Row],[Employee Name]],LEN(Table1[[#This Row],[Employee Name]])-FIND(" ",Table1[[#This Row],[Employee Name]]))</f>
        <v>Chaitanya</v>
      </c>
      <c r="Y306" t="str">
        <f>Table1[[#This Row],[Department]]&amp;"-"&amp;Table1[[#This Row],[Employee ID]]</f>
        <v>IT-E02829</v>
      </c>
      <c r="Z306" t="str">
        <f>LEFT(Table1[[#This Row],[Department]],3)</f>
        <v>IT</v>
      </c>
      <c r="AA306" t="str">
        <f>_xlfn.XLOOKUP(Table1[[#This Row],[Manager ID]],MANAGERS!A:A,MANAGERS!B:B)</f>
        <v>Manager_16</v>
      </c>
      <c r="AB306" t="str" cm="1">
        <f t="array" ref="AB306">_xlfn.XLOOKUP(Table1[[#This Row],[Manager ID]],Table2[[#All],[Manager ID]],Table2[[#All],[Department Head]])</f>
        <v>Sales</v>
      </c>
      <c r="AC306" s="2">
        <f>_xlfn.XLOOKUP(Table1[[#This Row],[City]],L:L,O:O)</f>
        <v>0.21356479274849693</v>
      </c>
      <c r="AD306" t="str" cm="1">
        <f t="array" ref="AD306">_xlfn.IFS(Table1[[#This Row],[Performance Score]]&gt;=90,"Excellent",Table1[[#This Row],[Performance Score]]&gt;=75,"Good",Table1[[#This Row],[Performance Score]]&gt;=60,"Average",Table1[[#This Row],[Performance Score]]&lt;=60,"Need Improvement")</f>
        <v>Average</v>
      </c>
      <c r="AE306" t="str">
        <f>IF(AND(Table1[[#This Row],[Attendance %]]&gt;=80,(Table1[[#This Row],[Performance Score]]&gt;=80)),"Eligible","Not Eligible")</f>
        <v>Not Eligible</v>
      </c>
      <c r="AF306" t="str">
        <f>IF(Table1[[#This Row],[Performance Score]]&gt;=80,"High Performer","Low Performer")</f>
        <v>Low Performer</v>
      </c>
      <c r="AG306" t="str" cm="1">
        <f t="array" aca="1" ref="AG306" ca="1">_xlfn.IFS(Table1[[#This Row],[Experience]]&lt;=3,"Junior",Table1[[#This Row],[Experience]]&lt;=7,"Mid Level",Table1[[#This Row],[Experience]]&gt;=7,"Senior")</f>
        <v>Mid Level</v>
      </c>
      <c r="AH306" t="str">
        <f>IF(Table1[[#This Row],[Attendance %]]&gt;75,"OK","Below 75")</f>
        <v>Below 75</v>
      </c>
      <c r="AI306" t="b">
        <f>ISBLANK(Table1[[#This Row],[Employee ID]])</f>
        <v>0</v>
      </c>
      <c r="AJ306" t="b">
        <f>ISNUMBER(Table1[[#This Row],[Total Salary  ]])</f>
        <v>1</v>
      </c>
      <c r="AK306" t="str">
        <f>IFERROR(_xlfn.XLOOKUP(Table1[[#This Row],[Manager ID]],MANAGERS!A:A,MANAGERS!B:B),"Not Found")</f>
        <v>Manager_16</v>
      </c>
    </row>
    <row r="307" spans="1:37" x14ac:dyDescent="0.2">
      <c r="A307" t="s">
        <v>3756</v>
      </c>
      <c r="B307" t="s">
        <v>95</v>
      </c>
      <c r="C307" t="s">
        <v>21</v>
      </c>
      <c r="D307" t="s">
        <v>81</v>
      </c>
      <c r="E307" t="s">
        <v>17</v>
      </c>
      <c r="F307" s="1">
        <v>44919</v>
      </c>
      <c r="G307" s="1">
        <v>38113</v>
      </c>
      <c r="H307">
        <v>116883</v>
      </c>
      <c r="I307">
        <v>16663</v>
      </c>
      <c r="J307">
        <v>95</v>
      </c>
      <c r="K307">
        <v>85</v>
      </c>
      <c r="L307" t="s">
        <v>27</v>
      </c>
      <c r="M307">
        <v>103</v>
      </c>
      <c r="N307">
        <f>Table1[[#This Row],[Basic Salary]]+Table1[[#This Row],[Bonus]]</f>
        <v>133546</v>
      </c>
      <c r="O307" s="2">
        <f>Table1[[#This Row],[Bonus]]/Table1[[#This Row],[Basic Salary]]</f>
        <v>0.142561364783587</v>
      </c>
      <c r="P307">
        <f ca="1">DATEDIF(Table1[[#This Row],[Date of Birth]],TODAY(),"Y")</f>
        <v>22</v>
      </c>
      <c r="Q307">
        <f ca="1">DATEDIF(Table1[[#This Row],[Joining Date]],TODAY(),"Y")</f>
        <v>3</v>
      </c>
      <c r="R307" t="str">
        <f ca="1">IF(YEAR(Table1[[#This Row],[Joining Date]])=YEAR(TODAY()),"Yes","No")</f>
        <v>No</v>
      </c>
      <c r="S307" t="str">
        <f ca="1">IF(Table1[[#This Row],[Experience]]&gt;5,"Yes","No")</f>
        <v>No</v>
      </c>
      <c r="T307" t="str">
        <f>TEXT(Table1[[#This Row],[Joining Date]],"mmmm")</f>
        <v>December</v>
      </c>
      <c r="U307" t="str">
        <f>TEXT(Table1[[#This Row],[Joining Date]],"yyyy")</f>
        <v>2022</v>
      </c>
      <c r="V307" s="5">
        <f ca="1">TODAY()-Table1[[#This Row],[Joining Date]]</f>
        <v>1320</v>
      </c>
      <c r="W307" t="str">
        <f>LEFT(Table1[[#This Row],[Employee Name]],FIND(" ",Table1[[#This Row],[Employee Name]])-1)</f>
        <v>Ajay</v>
      </c>
      <c r="X307" t="str">
        <f>RIGHT(Table1[[#This Row],[Employee Name]],LEN(Table1[[#This Row],[Employee Name]])-FIND(" ",Table1[[#This Row],[Employee Name]]))</f>
        <v>Singh</v>
      </c>
      <c r="Y307" t="str">
        <f>Table1[[#This Row],[Department]]&amp;"-"&amp;Table1[[#This Row],[Employee ID]]</f>
        <v>Sales-E03700</v>
      </c>
      <c r="Z307" t="str">
        <f>LEFT(Table1[[#This Row],[Department]],3)</f>
        <v>Sal</v>
      </c>
      <c r="AA307" t="str">
        <f>_xlfn.XLOOKUP(Table1[[#This Row],[Manager ID]],MANAGERS!A:A,MANAGERS!B:B)</f>
        <v>Manager_3</v>
      </c>
      <c r="AB307" t="str" cm="1">
        <f t="array" ref="AB307">_xlfn.XLOOKUP(Table1[[#This Row],[Manager ID]],Table2[[#All],[Manager ID]],Table2[[#All],[Department Head]])</f>
        <v>IT</v>
      </c>
      <c r="AC307" s="2">
        <f>_xlfn.XLOOKUP(Table1[[#This Row],[City]],L:L,O:O)</f>
        <v>0.23674293405114402</v>
      </c>
      <c r="AD307" t="str" cm="1">
        <f t="array" ref="AD307">_xlfn.IFS(Table1[[#This Row],[Performance Score]]&gt;=90,"Excellent",Table1[[#This Row],[Performance Score]]&gt;=75,"Good",Table1[[#This Row],[Performance Score]]&gt;=60,"Average",Table1[[#This Row],[Performance Score]]&lt;=60,"Need Improvement")</f>
        <v>Good</v>
      </c>
      <c r="AE307" t="str">
        <f>IF(AND(Table1[[#This Row],[Attendance %]]&gt;=80,(Table1[[#This Row],[Performance Score]]&gt;=80)),"Eligible","Not Eligible")</f>
        <v>Eligible</v>
      </c>
      <c r="AF307" t="str">
        <f>IF(Table1[[#This Row],[Performance Score]]&gt;=80,"High Performer","Low Performer")</f>
        <v>High Performer</v>
      </c>
      <c r="AG307" t="str" cm="1">
        <f t="array" aca="1" ref="AG307" ca="1">_xlfn.IFS(Table1[[#This Row],[Experience]]&lt;=3,"Junior",Table1[[#This Row],[Experience]]&lt;=7,"Mid Level",Table1[[#This Row],[Experience]]&gt;=7,"Senior")</f>
        <v>Junior</v>
      </c>
      <c r="AH307" t="str">
        <f>IF(Table1[[#This Row],[Attendance %]]&gt;75,"OK","Below 75")</f>
        <v>OK</v>
      </c>
      <c r="AI307" t="b">
        <f>ISBLANK(Table1[[#This Row],[Employee ID]])</f>
        <v>0</v>
      </c>
      <c r="AJ307" t="b">
        <f>ISNUMBER(Table1[[#This Row],[Total Salary  ]])</f>
        <v>1</v>
      </c>
      <c r="AK307" t="str">
        <f>IFERROR(_xlfn.XLOOKUP(Table1[[#This Row],[Manager ID]],MANAGERS!A:A,MANAGERS!B:B),"Not Found")</f>
        <v>Manager_3</v>
      </c>
    </row>
    <row r="308" spans="1:37" x14ac:dyDescent="0.2">
      <c r="A308" t="s">
        <v>1975</v>
      </c>
      <c r="B308" t="s">
        <v>75</v>
      </c>
      <c r="C308" t="s">
        <v>21</v>
      </c>
      <c r="D308" t="s">
        <v>33</v>
      </c>
      <c r="E308" t="s">
        <v>22</v>
      </c>
      <c r="F308" s="1">
        <v>42882</v>
      </c>
      <c r="G308" s="1">
        <v>37254</v>
      </c>
      <c r="H308">
        <v>117788</v>
      </c>
      <c r="I308">
        <v>15711</v>
      </c>
      <c r="J308">
        <v>68</v>
      </c>
      <c r="K308">
        <v>77</v>
      </c>
      <c r="L308" t="s">
        <v>23</v>
      </c>
      <c r="M308">
        <v>117</v>
      </c>
      <c r="N308">
        <f>Table1[[#This Row],[Basic Salary]]+Table1[[#This Row],[Bonus]]</f>
        <v>133499</v>
      </c>
      <c r="O308" s="2">
        <f>Table1[[#This Row],[Bonus]]/Table1[[#This Row],[Basic Salary]]</f>
        <v>0.13338370631982885</v>
      </c>
      <c r="P308">
        <f ca="1">DATEDIF(Table1[[#This Row],[Date of Birth]],TODAY(),"Y")</f>
        <v>24</v>
      </c>
      <c r="Q308">
        <f ca="1">DATEDIF(Table1[[#This Row],[Joining Date]],TODAY(),"Y")</f>
        <v>9</v>
      </c>
      <c r="R308" t="str">
        <f ca="1">IF(YEAR(Table1[[#This Row],[Joining Date]])=YEAR(TODAY()),"Yes","No")</f>
        <v>No</v>
      </c>
      <c r="S308" t="str">
        <f ca="1">IF(Table1[[#This Row],[Experience]]&gt;5,"Yes","No")</f>
        <v>Yes</v>
      </c>
      <c r="T308" t="str">
        <f>TEXT(Table1[[#This Row],[Joining Date]],"mmmm")</f>
        <v>May</v>
      </c>
      <c r="U308" t="str">
        <f>TEXT(Table1[[#This Row],[Joining Date]],"yyyy")</f>
        <v>2017</v>
      </c>
      <c r="V308" s="5">
        <f ca="1">TODAY()-Table1[[#This Row],[Joining Date]]</f>
        <v>3357</v>
      </c>
      <c r="W308" t="str">
        <f>LEFT(Table1[[#This Row],[Employee Name]],FIND(" ",Table1[[#This Row],[Employee Name]])-1)</f>
        <v>Ishita</v>
      </c>
      <c r="X308" t="str">
        <f>RIGHT(Table1[[#This Row],[Employee Name]],LEN(Table1[[#This Row],[Employee Name]])-FIND(" ",Table1[[#This Row],[Employee Name]]))</f>
        <v>Roy</v>
      </c>
      <c r="Y308" t="str">
        <f>Table1[[#This Row],[Department]]&amp;"-"&amp;Table1[[#This Row],[Employee ID]]</f>
        <v>Marketing-E01919</v>
      </c>
      <c r="Z308" t="str">
        <f>LEFT(Table1[[#This Row],[Department]],3)</f>
        <v>Mar</v>
      </c>
      <c r="AA308" t="str">
        <f>_xlfn.XLOOKUP(Table1[[#This Row],[Manager ID]],MANAGERS!A:A,MANAGERS!B:B)</f>
        <v>Manager_17</v>
      </c>
      <c r="AB308" t="str" cm="1">
        <f t="array" ref="AB308">_xlfn.XLOOKUP(Table1[[#This Row],[Manager ID]],Table2[[#All],[Manager ID]],Table2[[#All],[Department Head]])</f>
        <v>Finance</v>
      </c>
      <c r="AC308" s="2">
        <f>_xlfn.XLOOKUP(Table1[[#This Row],[City]],L:L,O:O)</f>
        <v>0.23486488519629886</v>
      </c>
      <c r="AD308" t="str" cm="1">
        <f t="array" ref="AD308">_xlfn.IFS(Table1[[#This Row],[Performance Score]]&gt;=90,"Excellent",Table1[[#This Row],[Performance Score]]&gt;=75,"Good",Table1[[#This Row],[Performance Score]]&gt;=60,"Average",Table1[[#This Row],[Performance Score]]&lt;=60,"Need Improvement")</f>
        <v>Good</v>
      </c>
      <c r="AE308" t="str">
        <f>IF(AND(Table1[[#This Row],[Attendance %]]&gt;=80,(Table1[[#This Row],[Performance Score]]&gt;=80)),"Eligible","Not Eligible")</f>
        <v>Not Eligible</v>
      </c>
      <c r="AF308" t="str">
        <f>IF(Table1[[#This Row],[Performance Score]]&gt;=80,"High Performer","Low Performer")</f>
        <v>Low Performer</v>
      </c>
      <c r="AG308" t="str" cm="1">
        <f t="array" aca="1" ref="AG308" ca="1">_xlfn.IFS(Table1[[#This Row],[Experience]]&lt;=3,"Junior",Table1[[#This Row],[Experience]]&lt;=7,"Mid Level",Table1[[#This Row],[Experience]]&gt;=7,"Senior")</f>
        <v>Senior</v>
      </c>
      <c r="AH308" t="str">
        <f>IF(Table1[[#This Row],[Attendance %]]&gt;75,"OK","Below 75")</f>
        <v>Below 75</v>
      </c>
      <c r="AI308" t="b">
        <f>ISBLANK(Table1[[#This Row],[Employee ID]])</f>
        <v>0</v>
      </c>
      <c r="AJ308" t="b">
        <f>ISNUMBER(Table1[[#This Row],[Total Salary  ]])</f>
        <v>1</v>
      </c>
      <c r="AK308" t="str">
        <f>IFERROR(_xlfn.XLOOKUP(Table1[[#This Row],[Manager ID]],MANAGERS!A:A,MANAGERS!B:B),"Not Found")</f>
        <v>Manager_17</v>
      </c>
    </row>
    <row r="309" spans="1:37" x14ac:dyDescent="0.2">
      <c r="A309" t="s">
        <v>1172</v>
      </c>
      <c r="B309" t="s">
        <v>69</v>
      </c>
      <c r="C309" t="s">
        <v>21</v>
      </c>
      <c r="D309" t="s">
        <v>25</v>
      </c>
      <c r="E309" t="s">
        <v>22</v>
      </c>
      <c r="F309" s="1">
        <v>42871</v>
      </c>
      <c r="G309" s="1">
        <v>29596</v>
      </c>
      <c r="H309">
        <v>114610</v>
      </c>
      <c r="I309">
        <v>18858</v>
      </c>
      <c r="J309">
        <v>77</v>
      </c>
      <c r="K309">
        <v>56</v>
      </c>
      <c r="L309" t="s">
        <v>18</v>
      </c>
      <c r="M309">
        <v>106</v>
      </c>
      <c r="N309">
        <f>Table1[[#This Row],[Basic Salary]]+Table1[[#This Row],[Bonus]]</f>
        <v>133468</v>
      </c>
      <c r="O309" s="2">
        <f>Table1[[#This Row],[Bonus]]/Table1[[#This Row],[Basic Salary]]</f>
        <v>0.16454061600209405</v>
      </c>
      <c r="P309">
        <f ca="1">DATEDIF(Table1[[#This Row],[Date of Birth]],TODAY(),"Y")</f>
        <v>45</v>
      </c>
      <c r="Q309">
        <f ca="1">DATEDIF(Table1[[#This Row],[Joining Date]],TODAY(),"Y")</f>
        <v>9</v>
      </c>
      <c r="R309" t="str">
        <f ca="1">IF(YEAR(Table1[[#This Row],[Joining Date]])=YEAR(TODAY()),"Yes","No")</f>
        <v>No</v>
      </c>
      <c r="S309" t="str">
        <f ca="1">IF(Table1[[#This Row],[Experience]]&gt;5,"Yes","No")</f>
        <v>Yes</v>
      </c>
      <c r="T309" t="str">
        <f>TEXT(Table1[[#This Row],[Joining Date]],"mmmm")</f>
        <v>May</v>
      </c>
      <c r="U309" t="str">
        <f>TEXT(Table1[[#This Row],[Joining Date]],"yyyy")</f>
        <v>2017</v>
      </c>
      <c r="V309" s="5">
        <f ca="1">TODAY()-Table1[[#This Row],[Joining Date]]</f>
        <v>3368</v>
      </c>
      <c r="W309" t="str">
        <f>LEFT(Table1[[#This Row],[Employee Name]],FIND(" ",Table1[[#This Row],[Employee Name]])-1)</f>
        <v>Neha</v>
      </c>
      <c r="X309" t="str">
        <f>RIGHT(Table1[[#This Row],[Employee Name]],LEN(Table1[[#This Row],[Employee Name]])-FIND(" ",Table1[[#This Row],[Employee Name]]))</f>
        <v>Kulkarni</v>
      </c>
      <c r="Y309" t="str">
        <f>Table1[[#This Row],[Department]]&amp;"-"&amp;Table1[[#This Row],[Employee ID]]</f>
        <v>Finance-E01116</v>
      </c>
      <c r="Z309" t="str">
        <f>LEFT(Table1[[#This Row],[Department]],3)</f>
        <v>Fin</v>
      </c>
      <c r="AA309" t="str">
        <f>_xlfn.XLOOKUP(Table1[[#This Row],[Manager ID]],MANAGERS!A:A,MANAGERS!B:B)</f>
        <v>Manager_6</v>
      </c>
      <c r="AB309" t="str" cm="1">
        <f t="array" ref="AB309">_xlfn.XLOOKUP(Table1[[#This Row],[Manager ID]],Table2[[#All],[Manager ID]],Table2[[#All],[Department Head]])</f>
        <v>HR</v>
      </c>
      <c r="AC309" s="2">
        <f>_xlfn.XLOOKUP(Table1[[#This Row],[City]],L:L,O:O)</f>
        <v>0.21356479274849693</v>
      </c>
      <c r="AD309" t="str" cm="1">
        <f t="array" ref="AD309">_xlfn.IFS(Table1[[#This Row],[Performance Score]]&gt;=90,"Excellent",Table1[[#This Row],[Performance Score]]&gt;=75,"Good",Table1[[#This Row],[Performance Score]]&gt;=60,"Average",Table1[[#This Row],[Performance Score]]&lt;=60,"Need Improvement")</f>
        <v>Need Improvement</v>
      </c>
      <c r="AE309" t="str">
        <f>IF(AND(Table1[[#This Row],[Attendance %]]&gt;=80,(Table1[[#This Row],[Performance Score]]&gt;=80)),"Eligible","Not Eligible")</f>
        <v>Not Eligible</v>
      </c>
      <c r="AF309" t="str">
        <f>IF(Table1[[#This Row],[Performance Score]]&gt;=80,"High Performer","Low Performer")</f>
        <v>Low Performer</v>
      </c>
      <c r="AG309" t="str" cm="1">
        <f t="array" aca="1" ref="AG309" ca="1">_xlfn.IFS(Table1[[#This Row],[Experience]]&lt;=3,"Junior",Table1[[#This Row],[Experience]]&lt;=7,"Mid Level",Table1[[#This Row],[Experience]]&gt;=7,"Senior")</f>
        <v>Senior</v>
      </c>
      <c r="AH309" t="str">
        <f>IF(Table1[[#This Row],[Attendance %]]&gt;75,"OK","Below 75")</f>
        <v>OK</v>
      </c>
      <c r="AI309" t="b">
        <f>ISBLANK(Table1[[#This Row],[Employee ID]])</f>
        <v>0</v>
      </c>
      <c r="AJ309" t="b">
        <f>ISNUMBER(Table1[[#This Row],[Total Salary  ]])</f>
        <v>1</v>
      </c>
      <c r="AK309" t="str">
        <f>IFERROR(_xlfn.XLOOKUP(Table1[[#This Row],[Manager ID]],MANAGERS!A:A,MANAGERS!B:B),"Not Found")</f>
        <v>Manager_6</v>
      </c>
    </row>
    <row r="310" spans="1:37" x14ac:dyDescent="0.2">
      <c r="A310" t="s">
        <v>1760</v>
      </c>
      <c r="B310" t="s">
        <v>93</v>
      </c>
      <c r="C310" t="s">
        <v>15</v>
      </c>
      <c r="D310" t="s">
        <v>81</v>
      </c>
      <c r="E310" t="s">
        <v>30</v>
      </c>
      <c r="F310" s="1">
        <v>44785</v>
      </c>
      <c r="G310" s="1">
        <v>40454</v>
      </c>
      <c r="H310">
        <v>116748</v>
      </c>
      <c r="I310">
        <v>16706</v>
      </c>
      <c r="J310">
        <v>96</v>
      </c>
      <c r="K310">
        <v>45</v>
      </c>
      <c r="L310" t="s">
        <v>53</v>
      </c>
      <c r="M310">
        <v>106</v>
      </c>
      <c r="N310">
        <f>Table1[[#This Row],[Basic Salary]]+Table1[[#This Row],[Bonus]]</f>
        <v>133454</v>
      </c>
      <c r="O310" s="2">
        <f>Table1[[#This Row],[Bonus]]/Table1[[#This Row],[Basic Salary]]</f>
        <v>0.14309452838592523</v>
      </c>
      <c r="P310">
        <f ca="1">DATEDIF(Table1[[#This Row],[Date of Birth]],TODAY(),"Y")</f>
        <v>15</v>
      </c>
      <c r="Q310">
        <f ca="1">DATEDIF(Table1[[#This Row],[Joining Date]],TODAY(),"Y")</f>
        <v>3</v>
      </c>
      <c r="R310" t="str">
        <f ca="1">IF(YEAR(Table1[[#This Row],[Joining Date]])=YEAR(TODAY()),"Yes","No")</f>
        <v>No</v>
      </c>
      <c r="S310" t="str">
        <f ca="1">IF(Table1[[#This Row],[Experience]]&gt;5,"Yes","No")</f>
        <v>No</v>
      </c>
      <c r="T310" t="str">
        <f>TEXT(Table1[[#This Row],[Joining Date]],"mmmm")</f>
        <v>August</v>
      </c>
      <c r="U310" t="str">
        <f>TEXT(Table1[[#This Row],[Joining Date]],"yyyy")</f>
        <v>2022</v>
      </c>
      <c r="V310" s="5">
        <f ca="1">TODAY()-Table1[[#This Row],[Joining Date]]</f>
        <v>1454</v>
      </c>
      <c r="W310" t="str">
        <f>LEFT(Table1[[#This Row],[Employee Name]],FIND(" ",Table1[[#This Row],[Employee Name]])-1)</f>
        <v>Priya</v>
      </c>
      <c r="X310" t="str">
        <f>RIGHT(Table1[[#This Row],[Employee Name]],LEN(Table1[[#This Row],[Employee Name]])-FIND(" ",Table1[[#This Row],[Employee Name]]))</f>
        <v>Reddy</v>
      </c>
      <c r="Y310" t="str">
        <f>Table1[[#This Row],[Department]]&amp;"-"&amp;Table1[[#This Row],[Employee ID]]</f>
        <v>Sales-E01704</v>
      </c>
      <c r="Z310" t="str">
        <f>LEFT(Table1[[#This Row],[Department]],3)</f>
        <v>Sal</v>
      </c>
      <c r="AA310" t="str">
        <f>_xlfn.XLOOKUP(Table1[[#This Row],[Manager ID]],MANAGERS!A:A,MANAGERS!B:B)</f>
        <v>Manager_6</v>
      </c>
      <c r="AB310" t="str" cm="1">
        <f t="array" ref="AB310">_xlfn.XLOOKUP(Table1[[#This Row],[Manager ID]],Table2[[#All],[Manager ID]],Table2[[#All],[Department Head]])</f>
        <v>HR</v>
      </c>
      <c r="AC310" s="2">
        <f>_xlfn.XLOOKUP(Table1[[#This Row],[City]],L:L,O:O)</f>
        <v>0.23685887225230964</v>
      </c>
      <c r="AD310" t="str" cm="1">
        <f t="array" ref="AD310">_xlfn.IFS(Table1[[#This Row],[Performance Score]]&gt;=90,"Excellent",Table1[[#This Row],[Performance Score]]&gt;=75,"Good",Table1[[#This Row],[Performance Score]]&gt;=60,"Average",Table1[[#This Row],[Performance Score]]&lt;=60,"Need Improvement")</f>
        <v>Need Improvement</v>
      </c>
      <c r="AE310" t="str">
        <f>IF(AND(Table1[[#This Row],[Attendance %]]&gt;=80,(Table1[[#This Row],[Performance Score]]&gt;=80)),"Eligible","Not Eligible")</f>
        <v>Not Eligible</v>
      </c>
      <c r="AF310" t="str">
        <f>IF(Table1[[#This Row],[Performance Score]]&gt;=80,"High Performer","Low Performer")</f>
        <v>Low Performer</v>
      </c>
      <c r="AG310" t="str" cm="1">
        <f t="array" aca="1" ref="AG310" ca="1">_xlfn.IFS(Table1[[#This Row],[Experience]]&lt;=3,"Junior",Table1[[#This Row],[Experience]]&lt;=7,"Mid Level",Table1[[#This Row],[Experience]]&gt;=7,"Senior")</f>
        <v>Junior</v>
      </c>
      <c r="AH310" t="str">
        <f>IF(Table1[[#This Row],[Attendance %]]&gt;75,"OK","Below 75")</f>
        <v>OK</v>
      </c>
      <c r="AI310" t="b">
        <f>ISBLANK(Table1[[#This Row],[Employee ID]])</f>
        <v>0</v>
      </c>
      <c r="AJ310" t="b">
        <f>ISNUMBER(Table1[[#This Row],[Total Salary  ]])</f>
        <v>1</v>
      </c>
      <c r="AK310" t="str">
        <f>IFERROR(_xlfn.XLOOKUP(Table1[[#This Row],[Manager ID]],MANAGERS!A:A,MANAGERS!B:B),"Not Found")</f>
        <v>Manager_6</v>
      </c>
    </row>
    <row r="311" spans="1:37" x14ac:dyDescent="0.2">
      <c r="A311" t="s">
        <v>3661</v>
      </c>
      <c r="B311" t="s">
        <v>77</v>
      </c>
      <c r="C311" t="s">
        <v>15</v>
      </c>
      <c r="D311" t="s">
        <v>46</v>
      </c>
      <c r="E311" t="s">
        <v>65</v>
      </c>
      <c r="F311" s="1">
        <v>44801</v>
      </c>
      <c r="G311" s="1">
        <v>31249</v>
      </c>
      <c r="H311">
        <v>107871</v>
      </c>
      <c r="I311">
        <v>25537</v>
      </c>
      <c r="J311">
        <v>94</v>
      </c>
      <c r="K311">
        <v>96</v>
      </c>
      <c r="L311" t="s">
        <v>34</v>
      </c>
      <c r="M311">
        <v>117</v>
      </c>
      <c r="N311">
        <f>Table1[[#This Row],[Basic Salary]]+Table1[[#This Row],[Bonus]]</f>
        <v>133408</v>
      </c>
      <c r="O311" s="2">
        <f>Table1[[#This Row],[Bonus]]/Table1[[#This Row],[Basic Salary]]</f>
        <v>0.23673647226780137</v>
      </c>
      <c r="P311">
        <f ca="1">DATEDIF(Table1[[#This Row],[Date of Birth]],TODAY(),"Y")</f>
        <v>41</v>
      </c>
      <c r="Q311">
        <f ca="1">DATEDIF(Table1[[#This Row],[Joining Date]],TODAY(),"Y")</f>
        <v>3</v>
      </c>
      <c r="R311" t="str">
        <f ca="1">IF(YEAR(Table1[[#This Row],[Joining Date]])=YEAR(TODAY()),"Yes","No")</f>
        <v>No</v>
      </c>
      <c r="S311" t="str">
        <f ca="1">IF(Table1[[#This Row],[Experience]]&gt;5,"Yes","No")</f>
        <v>No</v>
      </c>
      <c r="T311" t="str">
        <f>TEXT(Table1[[#This Row],[Joining Date]],"mmmm")</f>
        <v>August</v>
      </c>
      <c r="U311" t="str">
        <f>TEXT(Table1[[#This Row],[Joining Date]],"yyyy")</f>
        <v>2022</v>
      </c>
      <c r="V311" s="5">
        <f ca="1">TODAY()-Table1[[#This Row],[Joining Date]]</f>
        <v>1438</v>
      </c>
      <c r="W311" t="str">
        <f>LEFT(Table1[[#This Row],[Employee Name]],FIND(" ",Table1[[#This Row],[Employee Name]])-1)</f>
        <v>Rohan</v>
      </c>
      <c r="X311" t="str">
        <f>RIGHT(Table1[[#This Row],[Employee Name]],LEN(Table1[[#This Row],[Employee Name]])-FIND(" ",Table1[[#This Row],[Employee Name]]))</f>
        <v>Gupta</v>
      </c>
      <c r="Y311" t="str">
        <f>Table1[[#This Row],[Department]]&amp;"-"&amp;Table1[[#This Row],[Employee ID]]</f>
        <v>Support-E03605</v>
      </c>
      <c r="Z311" t="str">
        <f>LEFT(Table1[[#This Row],[Department]],3)</f>
        <v>Sup</v>
      </c>
      <c r="AA311" t="str">
        <f>_xlfn.XLOOKUP(Table1[[#This Row],[Manager ID]],MANAGERS!A:A,MANAGERS!B:B)</f>
        <v>Manager_17</v>
      </c>
      <c r="AB311" t="str" cm="1">
        <f t="array" ref="AB311">_xlfn.XLOOKUP(Table1[[#This Row],[Manager ID]],Table2[[#All],[Manager ID]],Table2[[#All],[Department Head]])</f>
        <v>Finance</v>
      </c>
      <c r="AC311" s="2">
        <f>_xlfn.XLOOKUP(Table1[[#This Row],[City]],L:L,O:O)</f>
        <v>0.24030340748661314</v>
      </c>
      <c r="AD311" t="str" cm="1">
        <f t="array" ref="AD311">_xlfn.IFS(Table1[[#This Row],[Performance Score]]&gt;=90,"Excellent",Table1[[#This Row],[Performance Score]]&gt;=75,"Good",Table1[[#This Row],[Performance Score]]&gt;=60,"Average",Table1[[#This Row],[Performance Score]]&lt;=60,"Need Improvement")</f>
        <v>Excellent</v>
      </c>
      <c r="AE311" t="str">
        <f>IF(AND(Table1[[#This Row],[Attendance %]]&gt;=80,(Table1[[#This Row],[Performance Score]]&gt;=80)),"Eligible","Not Eligible")</f>
        <v>Eligible</v>
      </c>
      <c r="AF311" t="str">
        <f>IF(Table1[[#This Row],[Performance Score]]&gt;=80,"High Performer","Low Performer")</f>
        <v>High Performer</v>
      </c>
      <c r="AG311" t="str" cm="1">
        <f t="array" aca="1" ref="AG311" ca="1">_xlfn.IFS(Table1[[#This Row],[Experience]]&lt;=3,"Junior",Table1[[#This Row],[Experience]]&lt;=7,"Mid Level",Table1[[#This Row],[Experience]]&gt;=7,"Senior")</f>
        <v>Junior</v>
      </c>
      <c r="AH311" t="str">
        <f>IF(Table1[[#This Row],[Attendance %]]&gt;75,"OK","Below 75")</f>
        <v>OK</v>
      </c>
      <c r="AI311" t="b">
        <f>ISBLANK(Table1[[#This Row],[Employee ID]])</f>
        <v>0</v>
      </c>
      <c r="AJ311" t="b">
        <f>ISNUMBER(Table1[[#This Row],[Total Salary  ]])</f>
        <v>1</v>
      </c>
      <c r="AK311" t="str">
        <f>IFERROR(_xlfn.XLOOKUP(Table1[[#This Row],[Manager ID]],MANAGERS!A:A,MANAGERS!B:B),"Not Found")</f>
        <v>Manager_17</v>
      </c>
    </row>
    <row r="312" spans="1:37" x14ac:dyDescent="0.2">
      <c r="A312" t="s">
        <v>1577</v>
      </c>
      <c r="B312" t="s">
        <v>75</v>
      </c>
      <c r="C312" t="s">
        <v>15</v>
      </c>
      <c r="D312" t="s">
        <v>40</v>
      </c>
      <c r="E312" t="s">
        <v>51</v>
      </c>
      <c r="F312" s="1">
        <v>45155</v>
      </c>
      <c r="G312" s="1">
        <v>29893</v>
      </c>
      <c r="H312">
        <v>111884</v>
      </c>
      <c r="I312">
        <v>21502</v>
      </c>
      <c r="J312">
        <v>72</v>
      </c>
      <c r="K312">
        <v>89</v>
      </c>
      <c r="L312" t="s">
        <v>37</v>
      </c>
      <c r="M312">
        <v>111</v>
      </c>
      <c r="N312">
        <f>Table1[[#This Row],[Basic Salary]]+Table1[[#This Row],[Bonus]]</f>
        <v>133386</v>
      </c>
      <c r="O312" s="2">
        <f>Table1[[#This Row],[Bonus]]/Table1[[#This Row],[Basic Salary]]</f>
        <v>0.19218118765864645</v>
      </c>
      <c r="P312">
        <f ca="1">DATEDIF(Table1[[#This Row],[Date of Birth]],TODAY(),"Y")</f>
        <v>44</v>
      </c>
      <c r="Q312">
        <f ca="1">DATEDIF(Table1[[#This Row],[Joining Date]],TODAY(),"Y")</f>
        <v>2</v>
      </c>
      <c r="R312" t="str">
        <f ca="1">IF(YEAR(Table1[[#This Row],[Joining Date]])=YEAR(TODAY()),"Yes","No")</f>
        <v>No</v>
      </c>
      <c r="S312" t="str">
        <f ca="1">IF(Table1[[#This Row],[Experience]]&gt;5,"Yes","No")</f>
        <v>No</v>
      </c>
      <c r="T312" t="str">
        <f>TEXT(Table1[[#This Row],[Joining Date]],"mmmm")</f>
        <v>August</v>
      </c>
      <c r="U312" t="str">
        <f>TEXT(Table1[[#This Row],[Joining Date]],"yyyy")</f>
        <v>2023</v>
      </c>
      <c r="V312" s="5">
        <f ca="1">TODAY()-Table1[[#This Row],[Joining Date]]</f>
        <v>1084</v>
      </c>
      <c r="W312" t="str">
        <f>LEFT(Table1[[#This Row],[Employee Name]],FIND(" ",Table1[[#This Row],[Employee Name]])-1)</f>
        <v>Ishita</v>
      </c>
      <c r="X312" t="str">
        <f>RIGHT(Table1[[#This Row],[Employee Name]],LEN(Table1[[#This Row],[Employee Name]])-FIND(" ",Table1[[#This Row],[Employee Name]]))</f>
        <v>Roy</v>
      </c>
      <c r="Y312" t="str">
        <f>Table1[[#This Row],[Department]]&amp;"-"&amp;Table1[[#This Row],[Employee ID]]</f>
        <v>IT-E01521</v>
      </c>
      <c r="Z312" t="str">
        <f>LEFT(Table1[[#This Row],[Department]],3)</f>
        <v>IT</v>
      </c>
      <c r="AA312" t="str">
        <f>_xlfn.XLOOKUP(Table1[[#This Row],[Manager ID]],MANAGERS!A:A,MANAGERS!B:B)</f>
        <v>Manager_11</v>
      </c>
      <c r="AB312" t="str" cm="1">
        <f t="array" ref="AB312">_xlfn.XLOOKUP(Table1[[#This Row],[Manager ID]],Table2[[#All],[Manager ID]],Table2[[#All],[Department Head]])</f>
        <v>Marketing</v>
      </c>
      <c r="AC312" s="2">
        <f>_xlfn.XLOOKUP(Table1[[#This Row],[City]],L:L,O:O)</f>
        <v>0.24036902712549932</v>
      </c>
      <c r="AD312" t="str" cm="1">
        <f t="array" ref="AD312">_xlfn.IFS(Table1[[#This Row],[Performance Score]]&gt;=90,"Excellent",Table1[[#This Row],[Performance Score]]&gt;=75,"Good",Table1[[#This Row],[Performance Score]]&gt;=60,"Average",Table1[[#This Row],[Performance Score]]&lt;=60,"Need Improvement")</f>
        <v>Good</v>
      </c>
      <c r="AE312" t="str">
        <f>IF(AND(Table1[[#This Row],[Attendance %]]&gt;=80,(Table1[[#This Row],[Performance Score]]&gt;=80)),"Eligible","Not Eligible")</f>
        <v>Not Eligible</v>
      </c>
      <c r="AF312" t="str">
        <f>IF(Table1[[#This Row],[Performance Score]]&gt;=80,"High Performer","Low Performer")</f>
        <v>High Performer</v>
      </c>
      <c r="AG312" t="str" cm="1">
        <f t="array" aca="1" ref="AG312" ca="1">_xlfn.IFS(Table1[[#This Row],[Experience]]&lt;=3,"Junior",Table1[[#This Row],[Experience]]&lt;=7,"Mid Level",Table1[[#This Row],[Experience]]&gt;=7,"Senior")</f>
        <v>Junior</v>
      </c>
      <c r="AH312" t="str">
        <f>IF(Table1[[#This Row],[Attendance %]]&gt;75,"OK","Below 75")</f>
        <v>Below 75</v>
      </c>
      <c r="AI312" t="b">
        <f>ISBLANK(Table1[[#This Row],[Employee ID]])</f>
        <v>0</v>
      </c>
      <c r="AJ312" t="b">
        <f>ISNUMBER(Table1[[#This Row],[Total Salary  ]])</f>
        <v>1</v>
      </c>
      <c r="AK312" t="str">
        <f>IFERROR(_xlfn.XLOOKUP(Table1[[#This Row],[Manager ID]],MANAGERS!A:A,MANAGERS!B:B),"Not Found")</f>
        <v>Manager_11</v>
      </c>
    </row>
    <row r="313" spans="1:37" x14ac:dyDescent="0.2">
      <c r="A313" t="s">
        <v>187</v>
      </c>
      <c r="B313" t="s">
        <v>75</v>
      </c>
      <c r="C313" t="s">
        <v>21</v>
      </c>
      <c r="D313" t="s">
        <v>16</v>
      </c>
      <c r="E313" t="s">
        <v>17</v>
      </c>
      <c r="F313" s="1">
        <v>42473</v>
      </c>
      <c r="G313" s="1">
        <v>39947</v>
      </c>
      <c r="H313">
        <v>110316</v>
      </c>
      <c r="I313">
        <v>23066</v>
      </c>
      <c r="J313">
        <v>73</v>
      </c>
      <c r="K313">
        <v>67</v>
      </c>
      <c r="L313" t="s">
        <v>27</v>
      </c>
      <c r="M313">
        <v>108</v>
      </c>
      <c r="N313">
        <f>Table1[[#This Row],[Basic Salary]]+Table1[[#This Row],[Bonus]]</f>
        <v>133382</v>
      </c>
      <c r="O313" s="2">
        <f>Table1[[#This Row],[Bonus]]/Table1[[#This Row],[Basic Salary]]</f>
        <v>0.2090902498277675</v>
      </c>
      <c r="P313">
        <f ca="1">DATEDIF(Table1[[#This Row],[Date of Birth]],TODAY(),"Y")</f>
        <v>17</v>
      </c>
      <c r="Q313">
        <f ca="1">DATEDIF(Table1[[#This Row],[Joining Date]],TODAY(),"Y")</f>
        <v>10</v>
      </c>
      <c r="R313" t="str">
        <f ca="1">IF(YEAR(Table1[[#This Row],[Joining Date]])=YEAR(TODAY()),"Yes","No")</f>
        <v>No</v>
      </c>
      <c r="S313" t="str">
        <f ca="1">IF(Table1[[#This Row],[Experience]]&gt;5,"Yes","No")</f>
        <v>Yes</v>
      </c>
      <c r="T313" t="str">
        <f>TEXT(Table1[[#This Row],[Joining Date]],"mmmm")</f>
        <v>April</v>
      </c>
      <c r="U313" t="str">
        <f>TEXT(Table1[[#This Row],[Joining Date]],"yyyy")</f>
        <v>2016</v>
      </c>
      <c r="V313" s="5">
        <f ca="1">TODAY()-Table1[[#This Row],[Joining Date]]</f>
        <v>3766</v>
      </c>
      <c r="W313" t="str">
        <f>LEFT(Table1[[#This Row],[Employee Name]],FIND(" ",Table1[[#This Row],[Employee Name]])-1)</f>
        <v>Ishita</v>
      </c>
      <c r="X313" t="str">
        <f>RIGHT(Table1[[#This Row],[Employee Name]],LEN(Table1[[#This Row],[Employee Name]])-FIND(" ",Table1[[#This Row],[Employee Name]]))</f>
        <v>Roy</v>
      </c>
      <c r="Y313" t="str">
        <f>Table1[[#This Row],[Department]]&amp;"-"&amp;Table1[[#This Row],[Employee ID]]</f>
        <v>HR-E00131</v>
      </c>
      <c r="Z313" t="str">
        <f>LEFT(Table1[[#This Row],[Department]],3)</f>
        <v>HR</v>
      </c>
      <c r="AA313" t="str">
        <f>_xlfn.XLOOKUP(Table1[[#This Row],[Manager ID]],MANAGERS!A:A,MANAGERS!B:B)</f>
        <v>Manager_8</v>
      </c>
      <c r="AB313" t="str" cm="1">
        <f t="array" ref="AB313">_xlfn.XLOOKUP(Table1[[#This Row],[Manager ID]],Table2[[#All],[Manager ID]],Table2[[#All],[Department Head]])</f>
        <v>Sales</v>
      </c>
      <c r="AC313" s="2">
        <f>_xlfn.XLOOKUP(Table1[[#This Row],[City]],L:L,O:O)</f>
        <v>0.23674293405114402</v>
      </c>
      <c r="AD313" t="str" cm="1">
        <f t="array" ref="AD313">_xlfn.IFS(Table1[[#This Row],[Performance Score]]&gt;=90,"Excellent",Table1[[#This Row],[Performance Score]]&gt;=75,"Good",Table1[[#This Row],[Performance Score]]&gt;=60,"Average",Table1[[#This Row],[Performance Score]]&lt;=60,"Need Improvement")</f>
        <v>Average</v>
      </c>
      <c r="AE313" t="str">
        <f>IF(AND(Table1[[#This Row],[Attendance %]]&gt;=80,(Table1[[#This Row],[Performance Score]]&gt;=80)),"Eligible","Not Eligible")</f>
        <v>Not Eligible</v>
      </c>
      <c r="AF313" t="str">
        <f>IF(Table1[[#This Row],[Performance Score]]&gt;=80,"High Performer","Low Performer")</f>
        <v>Low Performer</v>
      </c>
      <c r="AG313" t="str" cm="1">
        <f t="array" aca="1" ref="AG313" ca="1">_xlfn.IFS(Table1[[#This Row],[Experience]]&lt;=3,"Junior",Table1[[#This Row],[Experience]]&lt;=7,"Mid Level",Table1[[#This Row],[Experience]]&gt;=7,"Senior")</f>
        <v>Senior</v>
      </c>
      <c r="AH313" t="str">
        <f>IF(Table1[[#This Row],[Attendance %]]&gt;75,"OK","Below 75")</f>
        <v>Below 75</v>
      </c>
      <c r="AI313" t="b">
        <f>ISBLANK(Table1[[#This Row],[Employee ID]])</f>
        <v>0</v>
      </c>
      <c r="AJ313" t="b">
        <f>ISNUMBER(Table1[[#This Row],[Total Salary  ]])</f>
        <v>1</v>
      </c>
      <c r="AK313" t="str">
        <f>IFERROR(_xlfn.XLOOKUP(Table1[[#This Row],[Manager ID]],MANAGERS!A:A,MANAGERS!B:B),"Not Found")</f>
        <v>Manager_8</v>
      </c>
    </row>
    <row r="314" spans="1:37" x14ac:dyDescent="0.2">
      <c r="A314" t="s">
        <v>5011</v>
      </c>
      <c r="B314" t="s">
        <v>57</v>
      </c>
      <c r="C314" t="s">
        <v>15</v>
      </c>
      <c r="D314" t="s">
        <v>43</v>
      </c>
      <c r="E314" t="s">
        <v>17</v>
      </c>
      <c r="F314" s="1">
        <v>43371</v>
      </c>
      <c r="G314" s="1">
        <v>38369</v>
      </c>
      <c r="H314">
        <v>111814</v>
      </c>
      <c r="I314">
        <v>21567</v>
      </c>
      <c r="J314">
        <v>78</v>
      </c>
      <c r="K314">
        <v>56</v>
      </c>
      <c r="L314" t="s">
        <v>34</v>
      </c>
      <c r="M314">
        <v>109</v>
      </c>
      <c r="N314">
        <f>Table1[[#This Row],[Basic Salary]]+Table1[[#This Row],[Bonus]]</f>
        <v>133381</v>
      </c>
      <c r="O314" s="2">
        <f>Table1[[#This Row],[Bonus]]/Table1[[#This Row],[Basic Salary]]</f>
        <v>0.19288282326005687</v>
      </c>
      <c r="P314">
        <f ca="1">DATEDIF(Table1[[#This Row],[Date of Birth]],TODAY(),"Y")</f>
        <v>21</v>
      </c>
      <c r="Q314">
        <f ca="1">DATEDIF(Table1[[#This Row],[Joining Date]],TODAY(),"Y")</f>
        <v>7</v>
      </c>
      <c r="R314" t="str">
        <f ca="1">IF(YEAR(Table1[[#This Row],[Joining Date]])=YEAR(TODAY()),"Yes","No")</f>
        <v>No</v>
      </c>
      <c r="S314" t="str">
        <f ca="1">IF(Table1[[#This Row],[Experience]]&gt;5,"Yes","No")</f>
        <v>Yes</v>
      </c>
      <c r="T314" t="str">
        <f>TEXT(Table1[[#This Row],[Joining Date]],"mmmm")</f>
        <v>September</v>
      </c>
      <c r="U314" t="str">
        <f>TEXT(Table1[[#This Row],[Joining Date]],"yyyy")</f>
        <v>2018</v>
      </c>
      <c r="V314" s="5">
        <f ca="1">TODAY()-Table1[[#This Row],[Joining Date]]</f>
        <v>2868</v>
      </c>
      <c r="W314" t="str">
        <f>LEFT(Table1[[#This Row],[Employee Name]],FIND(" ",Table1[[#This Row],[Employee Name]])-1)</f>
        <v>Swathi</v>
      </c>
      <c r="X314" t="str">
        <f>RIGHT(Table1[[#This Row],[Employee Name]],LEN(Table1[[#This Row],[Employee Name]])-FIND(" ",Table1[[#This Row],[Employee Name]]))</f>
        <v>Ramesh</v>
      </c>
      <c r="Y314" t="str">
        <f>Table1[[#This Row],[Department]]&amp;"-"&amp;Table1[[#This Row],[Employee ID]]</f>
        <v>Operations-E04955</v>
      </c>
      <c r="Z314" t="str">
        <f>LEFT(Table1[[#This Row],[Department]],3)</f>
        <v>Ope</v>
      </c>
      <c r="AA314" t="str">
        <f>_xlfn.XLOOKUP(Table1[[#This Row],[Manager ID]],MANAGERS!A:A,MANAGERS!B:B)</f>
        <v>Manager_9</v>
      </c>
      <c r="AB314" t="str" cm="1">
        <f t="array" ref="AB314">_xlfn.XLOOKUP(Table1[[#This Row],[Manager ID]],Table2[[#All],[Manager ID]],Table2[[#All],[Department Head]])</f>
        <v>Sales</v>
      </c>
      <c r="AC314" s="2">
        <f>_xlfn.XLOOKUP(Table1[[#This Row],[City]],L:L,O:O)</f>
        <v>0.24030340748661314</v>
      </c>
      <c r="AD314" t="str" cm="1">
        <f t="array" ref="AD314">_xlfn.IFS(Table1[[#This Row],[Performance Score]]&gt;=90,"Excellent",Table1[[#This Row],[Performance Score]]&gt;=75,"Good",Table1[[#This Row],[Performance Score]]&gt;=60,"Average",Table1[[#This Row],[Performance Score]]&lt;=60,"Need Improvement")</f>
        <v>Need Improvement</v>
      </c>
      <c r="AE314" t="str">
        <f>IF(AND(Table1[[#This Row],[Attendance %]]&gt;=80,(Table1[[#This Row],[Performance Score]]&gt;=80)),"Eligible","Not Eligible")</f>
        <v>Not Eligible</v>
      </c>
      <c r="AF314" t="str">
        <f>IF(Table1[[#This Row],[Performance Score]]&gt;=80,"High Performer","Low Performer")</f>
        <v>Low Performer</v>
      </c>
      <c r="AG314" t="str" cm="1">
        <f t="array" aca="1" ref="AG314" ca="1">_xlfn.IFS(Table1[[#This Row],[Experience]]&lt;=3,"Junior",Table1[[#This Row],[Experience]]&lt;=7,"Mid Level",Table1[[#This Row],[Experience]]&gt;=7,"Senior")</f>
        <v>Mid Level</v>
      </c>
      <c r="AH314" t="str">
        <f>IF(Table1[[#This Row],[Attendance %]]&gt;75,"OK","Below 75")</f>
        <v>OK</v>
      </c>
      <c r="AI314" t="b">
        <f>ISBLANK(Table1[[#This Row],[Employee ID]])</f>
        <v>0</v>
      </c>
      <c r="AJ314" t="b">
        <f>ISNUMBER(Table1[[#This Row],[Total Salary  ]])</f>
        <v>1</v>
      </c>
      <c r="AK314" t="str">
        <f>IFERROR(_xlfn.XLOOKUP(Table1[[#This Row],[Manager ID]],MANAGERS!A:A,MANAGERS!B:B),"Not Found")</f>
        <v>Manager_9</v>
      </c>
    </row>
    <row r="315" spans="1:37" x14ac:dyDescent="0.2">
      <c r="A315" t="s">
        <v>3775</v>
      </c>
      <c r="B315" t="s">
        <v>20</v>
      </c>
      <c r="C315" t="s">
        <v>21</v>
      </c>
      <c r="D315" t="s">
        <v>25</v>
      </c>
      <c r="E315" t="s">
        <v>51</v>
      </c>
      <c r="F315" s="1">
        <v>42101</v>
      </c>
      <c r="G315" s="1">
        <v>38194</v>
      </c>
      <c r="H315">
        <v>110505</v>
      </c>
      <c r="I315">
        <v>22839</v>
      </c>
      <c r="J315">
        <v>79</v>
      </c>
      <c r="K315">
        <v>51</v>
      </c>
      <c r="L315" t="s">
        <v>27</v>
      </c>
      <c r="M315">
        <v>116</v>
      </c>
      <c r="N315">
        <f>Table1[[#This Row],[Basic Salary]]+Table1[[#This Row],[Bonus]]</f>
        <v>133344</v>
      </c>
      <c r="O315" s="2">
        <f>Table1[[#This Row],[Bonus]]/Table1[[#This Row],[Basic Salary]]</f>
        <v>0.20667843084023346</v>
      </c>
      <c r="P315">
        <f ca="1">DATEDIF(Table1[[#This Row],[Date of Birth]],TODAY(),"Y")</f>
        <v>22</v>
      </c>
      <c r="Q315">
        <f ca="1">DATEDIF(Table1[[#This Row],[Joining Date]],TODAY(),"Y")</f>
        <v>11</v>
      </c>
      <c r="R315" t="str">
        <f ca="1">IF(YEAR(Table1[[#This Row],[Joining Date]])=YEAR(TODAY()),"Yes","No")</f>
        <v>No</v>
      </c>
      <c r="S315" t="str">
        <f ca="1">IF(Table1[[#This Row],[Experience]]&gt;5,"Yes","No")</f>
        <v>Yes</v>
      </c>
      <c r="T315" t="str">
        <f>TEXT(Table1[[#This Row],[Joining Date]],"mmmm")</f>
        <v>April</v>
      </c>
      <c r="U315" t="str">
        <f>TEXT(Table1[[#This Row],[Joining Date]],"yyyy")</f>
        <v>2015</v>
      </c>
      <c r="V315" s="5">
        <f ca="1">TODAY()-Table1[[#This Row],[Joining Date]]</f>
        <v>4138</v>
      </c>
      <c r="W315" t="str">
        <f>LEFT(Table1[[#This Row],[Employee Name]],FIND(" ",Table1[[#This Row],[Employee Name]])-1)</f>
        <v>Rahul</v>
      </c>
      <c r="X315" t="str">
        <f>RIGHT(Table1[[#This Row],[Employee Name]],LEN(Table1[[#This Row],[Employee Name]])-FIND(" ",Table1[[#This Row],[Employee Name]]))</f>
        <v>Verma</v>
      </c>
      <c r="Y315" t="str">
        <f>Table1[[#This Row],[Department]]&amp;"-"&amp;Table1[[#This Row],[Employee ID]]</f>
        <v>Finance-E03719</v>
      </c>
      <c r="Z315" t="str">
        <f>LEFT(Table1[[#This Row],[Department]],3)</f>
        <v>Fin</v>
      </c>
      <c r="AA315" t="str">
        <f>_xlfn.XLOOKUP(Table1[[#This Row],[Manager ID]],MANAGERS!A:A,MANAGERS!B:B)</f>
        <v>Manager_16</v>
      </c>
      <c r="AB315" t="str" cm="1">
        <f t="array" ref="AB315">_xlfn.XLOOKUP(Table1[[#This Row],[Manager ID]],Table2[[#All],[Manager ID]],Table2[[#All],[Department Head]])</f>
        <v>Sales</v>
      </c>
      <c r="AC315" s="2">
        <f>_xlfn.XLOOKUP(Table1[[#This Row],[City]],L:L,O:O)</f>
        <v>0.23674293405114402</v>
      </c>
      <c r="AD315" t="str" cm="1">
        <f t="array" ref="AD315">_xlfn.IFS(Table1[[#This Row],[Performance Score]]&gt;=90,"Excellent",Table1[[#This Row],[Performance Score]]&gt;=75,"Good",Table1[[#This Row],[Performance Score]]&gt;=60,"Average",Table1[[#This Row],[Performance Score]]&lt;=60,"Need Improvement")</f>
        <v>Need Improvement</v>
      </c>
      <c r="AE315" t="str">
        <f>IF(AND(Table1[[#This Row],[Attendance %]]&gt;=80,(Table1[[#This Row],[Performance Score]]&gt;=80)),"Eligible","Not Eligible")</f>
        <v>Not Eligible</v>
      </c>
      <c r="AF315" t="str">
        <f>IF(Table1[[#This Row],[Performance Score]]&gt;=80,"High Performer","Low Performer")</f>
        <v>Low Performer</v>
      </c>
      <c r="AG315" t="str" cm="1">
        <f t="array" aca="1" ref="AG315" ca="1">_xlfn.IFS(Table1[[#This Row],[Experience]]&lt;=3,"Junior",Table1[[#This Row],[Experience]]&lt;=7,"Mid Level",Table1[[#This Row],[Experience]]&gt;=7,"Senior")</f>
        <v>Senior</v>
      </c>
      <c r="AH315" t="str">
        <f>IF(Table1[[#This Row],[Attendance %]]&gt;75,"OK","Below 75")</f>
        <v>OK</v>
      </c>
      <c r="AI315" t="b">
        <f>ISBLANK(Table1[[#This Row],[Employee ID]])</f>
        <v>0</v>
      </c>
      <c r="AJ315" t="b">
        <f>ISNUMBER(Table1[[#This Row],[Total Salary  ]])</f>
        <v>1</v>
      </c>
      <c r="AK315" t="str">
        <f>IFERROR(_xlfn.XLOOKUP(Table1[[#This Row],[Manager ID]],MANAGERS!A:A,MANAGERS!B:B),"Not Found")</f>
        <v>Manager_16</v>
      </c>
    </row>
    <row r="316" spans="1:37" x14ac:dyDescent="0.2">
      <c r="A316" t="s">
        <v>539</v>
      </c>
      <c r="B316" t="s">
        <v>95</v>
      </c>
      <c r="C316" t="s">
        <v>15</v>
      </c>
      <c r="D316" t="s">
        <v>46</v>
      </c>
      <c r="E316" t="s">
        <v>51</v>
      </c>
      <c r="F316" s="1">
        <v>45365</v>
      </c>
      <c r="G316" s="1">
        <v>32200</v>
      </c>
      <c r="H316">
        <v>106685</v>
      </c>
      <c r="I316">
        <v>26615</v>
      </c>
      <c r="J316">
        <v>92</v>
      </c>
      <c r="K316">
        <v>56</v>
      </c>
      <c r="L316" t="s">
        <v>37</v>
      </c>
      <c r="M316">
        <v>111</v>
      </c>
      <c r="N316">
        <f>Table1[[#This Row],[Basic Salary]]+Table1[[#This Row],[Bonus]]</f>
        <v>133300</v>
      </c>
      <c r="O316" s="2">
        <f>Table1[[#This Row],[Bonus]]/Table1[[#This Row],[Basic Salary]]</f>
        <v>0.24947274687163143</v>
      </c>
      <c r="P316">
        <f ca="1">DATEDIF(Table1[[#This Row],[Date of Birth]],TODAY(),"Y")</f>
        <v>38</v>
      </c>
      <c r="Q316">
        <f ca="1">DATEDIF(Table1[[#This Row],[Joining Date]],TODAY(),"Y")</f>
        <v>2</v>
      </c>
      <c r="R316" t="str">
        <f ca="1">IF(YEAR(Table1[[#This Row],[Joining Date]])=YEAR(TODAY()),"Yes","No")</f>
        <v>No</v>
      </c>
      <c r="S316" t="str">
        <f ca="1">IF(Table1[[#This Row],[Experience]]&gt;5,"Yes","No")</f>
        <v>No</v>
      </c>
      <c r="T316" t="str">
        <f>TEXT(Table1[[#This Row],[Joining Date]],"mmmm")</f>
        <v>March</v>
      </c>
      <c r="U316" t="str">
        <f>TEXT(Table1[[#This Row],[Joining Date]],"yyyy")</f>
        <v>2024</v>
      </c>
      <c r="V316" s="5">
        <f ca="1">TODAY()-Table1[[#This Row],[Joining Date]]</f>
        <v>874</v>
      </c>
      <c r="W316" t="str">
        <f>LEFT(Table1[[#This Row],[Employee Name]],FIND(" ",Table1[[#This Row],[Employee Name]])-1)</f>
        <v>Ajay</v>
      </c>
      <c r="X316" t="str">
        <f>RIGHT(Table1[[#This Row],[Employee Name]],LEN(Table1[[#This Row],[Employee Name]])-FIND(" ",Table1[[#This Row],[Employee Name]]))</f>
        <v>Singh</v>
      </c>
      <c r="Y316" t="str">
        <f>Table1[[#This Row],[Department]]&amp;"-"&amp;Table1[[#This Row],[Employee ID]]</f>
        <v>Support-E00483</v>
      </c>
      <c r="Z316" t="str">
        <f>LEFT(Table1[[#This Row],[Department]],3)</f>
        <v>Sup</v>
      </c>
      <c r="AA316" t="str">
        <f>_xlfn.XLOOKUP(Table1[[#This Row],[Manager ID]],MANAGERS!A:A,MANAGERS!B:B)</f>
        <v>Manager_11</v>
      </c>
      <c r="AB316" t="str" cm="1">
        <f t="array" ref="AB316">_xlfn.XLOOKUP(Table1[[#This Row],[Manager ID]],Table2[[#All],[Manager ID]],Table2[[#All],[Department Head]])</f>
        <v>Marketing</v>
      </c>
      <c r="AC316" s="2">
        <f>_xlfn.XLOOKUP(Table1[[#This Row],[City]],L:L,O:O)</f>
        <v>0.24036902712549932</v>
      </c>
      <c r="AD316" t="str" cm="1">
        <f t="array" ref="AD316">_xlfn.IFS(Table1[[#This Row],[Performance Score]]&gt;=90,"Excellent",Table1[[#This Row],[Performance Score]]&gt;=75,"Good",Table1[[#This Row],[Performance Score]]&gt;=60,"Average",Table1[[#This Row],[Performance Score]]&lt;=60,"Need Improvement")</f>
        <v>Need Improvement</v>
      </c>
      <c r="AE316" t="str">
        <f>IF(AND(Table1[[#This Row],[Attendance %]]&gt;=80,(Table1[[#This Row],[Performance Score]]&gt;=80)),"Eligible","Not Eligible")</f>
        <v>Not Eligible</v>
      </c>
      <c r="AF316" t="str">
        <f>IF(Table1[[#This Row],[Performance Score]]&gt;=80,"High Performer","Low Performer")</f>
        <v>Low Performer</v>
      </c>
      <c r="AG316" t="str" cm="1">
        <f t="array" aca="1" ref="AG316" ca="1">_xlfn.IFS(Table1[[#This Row],[Experience]]&lt;=3,"Junior",Table1[[#This Row],[Experience]]&lt;=7,"Mid Level",Table1[[#This Row],[Experience]]&gt;=7,"Senior")</f>
        <v>Junior</v>
      </c>
      <c r="AH316" t="str">
        <f>IF(Table1[[#This Row],[Attendance %]]&gt;75,"OK","Below 75")</f>
        <v>OK</v>
      </c>
      <c r="AI316" t="b">
        <f>ISBLANK(Table1[[#This Row],[Employee ID]])</f>
        <v>0</v>
      </c>
      <c r="AJ316" t="b">
        <f>ISNUMBER(Table1[[#This Row],[Total Salary  ]])</f>
        <v>1</v>
      </c>
      <c r="AK316" t="str">
        <f>IFERROR(_xlfn.XLOOKUP(Table1[[#This Row],[Manager ID]],MANAGERS!A:A,MANAGERS!B:B),"Not Found")</f>
        <v>Manager_11</v>
      </c>
    </row>
    <row r="317" spans="1:37" x14ac:dyDescent="0.2">
      <c r="A317" t="s">
        <v>3301</v>
      </c>
      <c r="B317" t="s">
        <v>36</v>
      </c>
      <c r="C317" t="s">
        <v>21</v>
      </c>
      <c r="D317" t="s">
        <v>16</v>
      </c>
      <c r="E317" t="s">
        <v>30</v>
      </c>
      <c r="F317" s="1">
        <v>45707</v>
      </c>
      <c r="G317" s="1">
        <v>35874</v>
      </c>
      <c r="H317">
        <v>118192</v>
      </c>
      <c r="I317">
        <v>15072</v>
      </c>
      <c r="J317">
        <v>74</v>
      </c>
      <c r="K317">
        <v>97</v>
      </c>
      <c r="L317" t="s">
        <v>23</v>
      </c>
      <c r="M317">
        <v>102</v>
      </c>
      <c r="N317">
        <f>Table1[[#This Row],[Basic Salary]]+Table1[[#This Row],[Bonus]]</f>
        <v>133264</v>
      </c>
      <c r="O317" s="2">
        <f>Table1[[#This Row],[Bonus]]/Table1[[#This Row],[Basic Salary]]</f>
        <v>0.12752132124001625</v>
      </c>
      <c r="P317">
        <f ca="1">DATEDIF(Table1[[#This Row],[Date of Birth]],TODAY(),"Y")</f>
        <v>28</v>
      </c>
      <c r="Q317">
        <f ca="1">DATEDIF(Table1[[#This Row],[Joining Date]],TODAY(),"Y")</f>
        <v>1</v>
      </c>
      <c r="R317" t="str">
        <f ca="1">IF(YEAR(Table1[[#This Row],[Joining Date]])=YEAR(TODAY()),"Yes","No")</f>
        <v>No</v>
      </c>
      <c r="S317" t="str">
        <f ca="1">IF(Table1[[#This Row],[Experience]]&gt;5,"Yes","No")</f>
        <v>No</v>
      </c>
      <c r="T317" t="str">
        <f>TEXT(Table1[[#This Row],[Joining Date]],"mmmm")</f>
        <v>February</v>
      </c>
      <c r="U317" t="str">
        <f>TEXT(Table1[[#This Row],[Joining Date]],"yyyy")</f>
        <v>2025</v>
      </c>
      <c r="V317" s="5">
        <f ca="1">TODAY()-Table1[[#This Row],[Joining Date]]</f>
        <v>532</v>
      </c>
      <c r="W317" t="str">
        <f>LEFT(Table1[[#This Row],[Employee Name]],FIND(" ",Table1[[#This Row],[Employee Name]])-1)</f>
        <v>Meera</v>
      </c>
      <c r="X317" t="str">
        <f>RIGHT(Table1[[#This Row],[Employee Name]],LEN(Table1[[#This Row],[Employee Name]])-FIND(" ",Table1[[#This Row],[Employee Name]]))</f>
        <v>Joshi</v>
      </c>
      <c r="Y317" t="str">
        <f>Table1[[#This Row],[Department]]&amp;"-"&amp;Table1[[#This Row],[Employee ID]]</f>
        <v>HR-E03245</v>
      </c>
      <c r="Z317" t="str">
        <f>LEFT(Table1[[#This Row],[Department]],3)</f>
        <v>HR</v>
      </c>
      <c r="AA317" t="str">
        <f>_xlfn.XLOOKUP(Table1[[#This Row],[Manager ID]],MANAGERS!A:A,MANAGERS!B:B)</f>
        <v>Manager_2</v>
      </c>
      <c r="AB317" t="str" cm="1">
        <f t="array" ref="AB317">_xlfn.XLOOKUP(Table1[[#This Row],[Manager ID]],Table2[[#All],[Manager ID]],Table2[[#All],[Department Head]])</f>
        <v>Sales</v>
      </c>
      <c r="AC317" s="2">
        <f>_xlfn.XLOOKUP(Table1[[#This Row],[City]],L:L,O:O)</f>
        <v>0.23486488519629886</v>
      </c>
      <c r="AD317" t="str" cm="1">
        <f t="array" ref="AD317">_xlfn.IFS(Table1[[#This Row],[Performance Score]]&gt;=90,"Excellent",Table1[[#This Row],[Performance Score]]&gt;=75,"Good",Table1[[#This Row],[Performance Score]]&gt;=60,"Average",Table1[[#This Row],[Performance Score]]&lt;=60,"Need Improvement")</f>
        <v>Excellent</v>
      </c>
      <c r="AE317" t="str">
        <f>IF(AND(Table1[[#This Row],[Attendance %]]&gt;=80,(Table1[[#This Row],[Performance Score]]&gt;=80)),"Eligible","Not Eligible")</f>
        <v>Not Eligible</v>
      </c>
      <c r="AF317" t="str">
        <f>IF(Table1[[#This Row],[Performance Score]]&gt;=80,"High Performer","Low Performer")</f>
        <v>High Performer</v>
      </c>
      <c r="AG317" t="str" cm="1">
        <f t="array" aca="1" ref="AG317" ca="1">_xlfn.IFS(Table1[[#This Row],[Experience]]&lt;=3,"Junior",Table1[[#This Row],[Experience]]&lt;=7,"Mid Level",Table1[[#This Row],[Experience]]&gt;=7,"Senior")</f>
        <v>Junior</v>
      </c>
      <c r="AH317" t="str">
        <f>IF(Table1[[#This Row],[Attendance %]]&gt;75,"OK","Below 75")</f>
        <v>Below 75</v>
      </c>
      <c r="AI317" t="b">
        <f>ISBLANK(Table1[[#This Row],[Employee ID]])</f>
        <v>0</v>
      </c>
      <c r="AJ317" t="b">
        <f>ISNUMBER(Table1[[#This Row],[Total Salary  ]])</f>
        <v>1</v>
      </c>
      <c r="AK317" t="str">
        <f>IFERROR(_xlfn.XLOOKUP(Table1[[#This Row],[Manager ID]],MANAGERS!A:A,MANAGERS!B:B),"Not Found")</f>
        <v>Manager_2</v>
      </c>
    </row>
    <row r="318" spans="1:37" x14ac:dyDescent="0.2">
      <c r="A318" t="s">
        <v>893</v>
      </c>
      <c r="B318" t="s">
        <v>95</v>
      </c>
      <c r="C318" t="s">
        <v>15</v>
      </c>
      <c r="D318" t="s">
        <v>81</v>
      </c>
      <c r="E318" t="s">
        <v>17</v>
      </c>
      <c r="F318" s="1">
        <v>45073</v>
      </c>
      <c r="G318" s="1">
        <v>30633</v>
      </c>
      <c r="H318">
        <v>112432</v>
      </c>
      <c r="I318">
        <v>20823</v>
      </c>
      <c r="J318">
        <v>68</v>
      </c>
      <c r="K318">
        <v>51</v>
      </c>
      <c r="L318" t="s">
        <v>37</v>
      </c>
      <c r="M318">
        <v>106</v>
      </c>
      <c r="N318">
        <f>Table1[[#This Row],[Basic Salary]]+Table1[[#This Row],[Bonus]]</f>
        <v>133255</v>
      </c>
      <c r="O318" s="2">
        <f>Table1[[#This Row],[Bonus]]/Table1[[#This Row],[Basic Salary]]</f>
        <v>0.18520527963569092</v>
      </c>
      <c r="P318">
        <f ca="1">DATEDIF(Table1[[#This Row],[Date of Birth]],TODAY(),"Y")</f>
        <v>42</v>
      </c>
      <c r="Q318">
        <f ca="1">DATEDIF(Table1[[#This Row],[Joining Date]],TODAY(),"Y")</f>
        <v>3</v>
      </c>
      <c r="R318" t="str">
        <f ca="1">IF(YEAR(Table1[[#This Row],[Joining Date]])=YEAR(TODAY()),"Yes","No")</f>
        <v>No</v>
      </c>
      <c r="S318" t="str">
        <f ca="1">IF(Table1[[#This Row],[Experience]]&gt;5,"Yes","No")</f>
        <v>No</v>
      </c>
      <c r="T318" t="str">
        <f>TEXT(Table1[[#This Row],[Joining Date]],"mmmm")</f>
        <v>May</v>
      </c>
      <c r="U318" t="str">
        <f>TEXT(Table1[[#This Row],[Joining Date]],"yyyy")</f>
        <v>2023</v>
      </c>
      <c r="V318" s="5">
        <f ca="1">TODAY()-Table1[[#This Row],[Joining Date]]</f>
        <v>1166</v>
      </c>
      <c r="W318" t="str">
        <f>LEFT(Table1[[#This Row],[Employee Name]],FIND(" ",Table1[[#This Row],[Employee Name]])-1)</f>
        <v>Ajay</v>
      </c>
      <c r="X318" t="str">
        <f>RIGHT(Table1[[#This Row],[Employee Name]],LEN(Table1[[#This Row],[Employee Name]])-FIND(" ",Table1[[#This Row],[Employee Name]]))</f>
        <v>Singh</v>
      </c>
      <c r="Y318" t="str">
        <f>Table1[[#This Row],[Department]]&amp;"-"&amp;Table1[[#This Row],[Employee ID]]</f>
        <v>Sales-E00837</v>
      </c>
      <c r="Z318" t="str">
        <f>LEFT(Table1[[#This Row],[Department]],3)</f>
        <v>Sal</v>
      </c>
      <c r="AA318" t="str">
        <f>_xlfn.XLOOKUP(Table1[[#This Row],[Manager ID]],MANAGERS!A:A,MANAGERS!B:B)</f>
        <v>Manager_6</v>
      </c>
      <c r="AB318" t="str" cm="1">
        <f t="array" ref="AB318">_xlfn.XLOOKUP(Table1[[#This Row],[Manager ID]],Table2[[#All],[Manager ID]],Table2[[#All],[Department Head]])</f>
        <v>HR</v>
      </c>
      <c r="AC318" s="2">
        <f>_xlfn.XLOOKUP(Table1[[#This Row],[City]],L:L,O:O)</f>
        <v>0.24036902712549932</v>
      </c>
      <c r="AD318" t="str" cm="1">
        <f t="array" ref="AD318">_xlfn.IFS(Table1[[#This Row],[Performance Score]]&gt;=90,"Excellent",Table1[[#This Row],[Performance Score]]&gt;=75,"Good",Table1[[#This Row],[Performance Score]]&gt;=60,"Average",Table1[[#This Row],[Performance Score]]&lt;=60,"Need Improvement")</f>
        <v>Need Improvement</v>
      </c>
      <c r="AE318" t="str">
        <f>IF(AND(Table1[[#This Row],[Attendance %]]&gt;=80,(Table1[[#This Row],[Performance Score]]&gt;=80)),"Eligible","Not Eligible")</f>
        <v>Not Eligible</v>
      </c>
      <c r="AF318" t="str">
        <f>IF(Table1[[#This Row],[Performance Score]]&gt;=80,"High Performer","Low Performer")</f>
        <v>Low Performer</v>
      </c>
      <c r="AG318" t="str" cm="1">
        <f t="array" aca="1" ref="AG318" ca="1">_xlfn.IFS(Table1[[#This Row],[Experience]]&lt;=3,"Junior",Table1[[#This Row],[Experience]]&lt;=7,"Mid Level",Table1[[#This Row],[Experience]]&gt;=7,"Senior")</f>
        <v>Junior</v>
      </c>
      <c r="AH318" t="str">
        <f>IF(Table1[[#This Row],[Attendance %]]&gt;75,"OK","Below 75")</f>
        <v>Below 75</v>
      </c>
      <c r="AI318" t="b">
        <f>ISBLANK(Table1[[#This Row],[Employee ID]])</f>
        <v>0</v>
      </c>
      <c r="AJ318" t="b">
        <f>ISNUMBER(Table1[[#This Row],[Total Salary  ]])</f>
        <v>1</v>
      </c>
      <c r="AK318" t="str">
        <f>IFERROR(_xlfn.XLOOKUP(Table1[[#This Row],[Manager ID]],MANAGERS!A:A,MANAGERS!B:B),"Not Found")</f>
        <v>Manager_6</v>
      </c>
    </row>
    <row r="319" spans="1:37" x14ac:dyDescent="0.2">
      <c r="A319" t="s">
        <v>4140</v>
      </c>
      <c r="B319" t="s">
        <v>87</v>
      </c>
      <c r="C319" t="s">
        <v>21</v>
      </c>
      <c r="D319" t="s">
        <v>81</v>
      </c>
      <c r="E319" t="s">
        <v>51</v>
      </c>
      <c r="F319" s="1">
        <v>42997</v>
      </c>
      <c r="G319" s="1">
        <v>38516</v>
      </c>
      <c r="H319">
        <v>116333</v>
      </c>
      <c r="I319">
        <v>16882</v>
      </c>
      <c r="J319">
        <v>80</v>
      </c>
      <c r="K319">
        <v>69</v>
      </c>
      <c r="L319" t="s">
        <v>18</v>
      </c>
      <c r="M319">
        <v>103</v>
      </c>
      <c r="N319">
        <f>Table1[[#This Row],[Basic Salary]]+Table1[[#This Row],[Bonus]]</f>
        <v>133215</v>
      </c>
      <c r="O319" s="2">
        <f>Table1[[#This Row],[Bonus]]/Table1[[#This Row],[Basic Salary]]</f>
        <v>0.14511789432061409</v>
      </c>
      <c r="P319">
        <f ca="1">DATEDIF(Table1[[#This Row],[Date of Birth]],TODAY(),"Y")</f>
        <v>21</v>
      </c>
      <c r="Q319">
        <f ca="1">DATEDIF(Table1[[#This Row],[Joining Date]],TODAY(),"Y")</f>
        <v>8</v>
      </c>
      <c r="R319" t="str">
        <f ca="1">IF(YEAR(Table1[[#This Row],[Joining Date]])=YEAR(TODAY()),"Yes","No")</f>
        <v>No</v>
      </c>
      <c r="S319" t="str">
        <f ca="1">IF(Table1[[#This Row],[Experience]]&gt;5,"Yes","No")</f>
        <v>Yes</v>
      </c>
      <c r="T319" t="str">
        <f>TEXT(Table1[[#This Row],[Joining Date]],"mmmm")</f>
        <v>September</v>
      </c>
      <c r="U319" t="str">
        <f>TEXT(Table1[[#This Row],[Joining Date]],"yyyy")</f>
        <v>2017</v>
      </c>
      <c r="V319" s="5">
        <f ca="1">TODAY()-Table1[[#This Row],[Joining Date]]</f>
        <v>3242</v>
      </c>
      <c r="W319" t="str">
        <f>LEFT(Table1[[#This Row],[Employee Name]],FIND(" ",Table1[[#This Row],[Employee Name]])-1)</f>
        <v>Arjun</v>
      </c>
      <c r="X319" t="str">
        <f>RIGHT(Table1[[#This Row],[Employee Name]],LEN(Table1[[#This Row],[Employee Name]])-FIND(" ",Table1[[#This Row],[Employee Name]]))</f>
        <v>Mehta</v>
      </c>
      <c r="Y319" t="str">
        <f>Table1[[#This Row],[Department]]&amp;"-"&amp;Table1[[#This Row],[Employee ID]]</f>
        <v>Sales-E04084</v>
      </c>
      <c r="Z319" t="str">
        <f>LEFT(Table1[[#This Row],[Department]],3)</f>
        <v>Sal</v>
      </c>
      <c r="AA319" t="str">
        <f>_xlfn.XLOOKUP(Table1[[#This Row],[Manager ID]],MANAGERS!A:A,MANAGERS!B:B)</f>
        <v>Manager_3</v>
      </c>
      <c r="AB319" t="str" cm="1">
        <f t="array" ref="AB319">_xlfn.XLOOKUP(Table1[[#This Row],[Manager ID]],Table2[[#All],[Manager ID]],Table2[[#All],[Department Head]])</f>
        <v>IT</v>
      </c>
      <c r="AC319" s="2">
        <f>_xlfn.XLOOKUP(Table1[[#This Row],[City]],L:L,O:O)</f>
        <v>0.21356479274849693</v>
      </c>
      <c r="AD319" t="str" cm="1">
        <f t="array" ref="AD319">_xlfn.IFS(Table1[[#This Row],[Performance Score]]&gt;=90,"Excellent",Table1[[#This Row],[Performance Score]]&gt;=75,"Good",Table1[[#This Row],[Performance Score]]&gt;=60,"Average",Table1[[#This Row],[Performance Score]]&lt;=60,"Need Improvement")</f>
        <v>Average</v>
      </c>
      <c r="AE319" t="str">
        <f>IF(AND(Table1[[#This Row],[Attendance %]]&gt;=80,(Table1[[#This Row],[Performance Score]]&gt;=80)),"Eligible","Not Eligible")</f>
        <v>Not Eligible</v>
      </c>
      <c r="AF319" t="str">
        <f>IF(Table1[[#This Row],[Performance Score]]&gt;=80,"High Performer","Low Performer")</f>
        <v>Low Performer</v>
      </c>
      <c r="AG319" t="str" cm="1">
        <f t="array" aca="1" ref="AG319" ca="1">_xlfn.IFS(Table1[[#This Row],[Experience]]&lt;=3,"Junior",Table1[[#This Row],[Experience]]&lt;=7,"Mid Level",Table1[[#This Row],[Experience]]&gt;=7,"Senior")</f>
        <v>Senior</v>
      </c>
      <c r="AH319" t="str">
        <f>IF(Table1[[#This Row],[Attendance %]]&gt;75,"OK","Below 75")</f>
        <v>OK</v>
      </c>
      <c r="AI319" t="b">
        <f>ISBLANK(Table1[[#This Row],[Employee ID]])</f>
        <v>0</v>
      </c>
      <c r="AJ319" t="b">
        <f>ISNUMBER(Table1[[#This Row],[Total Salary  ]])</f>
        <v>1</v>
      </c>
      <c r="AK319" t="str">
        <f>IFERROR(_xlfn.XLOOKUP(Table1[[#This Row],[Manager ID]],MANAGERS!A:A,MANAGERS!B:B),"Not Found")</f>
        <v>Manager_3</v>
      </c>
    </row>
    <row r="320" spans="1:37" x14ac:dyDescent="0.2">
      <c r="A320" t="s">
        <v>72</v>
      </c>
      <c r="B320" t="s">
        <v>20</v>
      </c>
      <c r="C320" t="s">
        <v>21</v>
      </c>
      <c r="D320" t="s">
        <v>46</v>
      </c>
      <c r="E320" t="s">
        <v>51</v>
      </c>
      <c r="F320" s="1">
        <v>42406</v>
      </c>
      <c r="G320" s="1">
        <v>30049</v>
      </c>
      <c r="H320">
        <v>110477</v>
      </c>
      <c r="I320">
        <v>22713</v>
      </c>
      <c r="J320">
        <v>60</v>
      </c>
      <c r="K320">
        <v>45</v>
      </c>
      <c r="L320" t="s">
        <v>34</v>
      </c>
      <c r="M320">
        <v>108</v>
      </c>
      <c r="N320">
        <f>Table1[[#This Row],[Basic Salary]]+Table1[[#This Row],[Bonus]]</f>
        <v>133190</v>
      </c>
      <c r="O320" s="2">
        <f>Table1[[#This Row],[Bonus]]/Table1[[#This Row],[Basic Salary]]</f>
        <v>0.20559030386415272</v>
      </c>
      <c r="P320">
        <f ca="1">DATEDIF(Table1[[#This Row],[Date of Birth]],TODAY(),"Y")</f>
        <v>44</v>
      </c>
      <c r="Q320">
        <f ca="1">DATEDIF(Table1[[#This Row],[Joining Date]],TODAY(),"Y")</f>
        <v>10</v>
      </c>
      <c r="R320" t="str">
        <f ca="1">IF(YEAR(Table1[[#This Row],[Joining Date]])=YEAR(TODAY()),"Yes","No")</f>
        <v>No</v>
      </c>
      <c r="S320" t="str">
        <f ca="1">IF(Table1[[#This Row],[Experience]]&gt;5,"Yes","No")</f>
        <v>Yes</v>
      </c>
      <c r="T320" t="str">
        <f>TEXT(Table1[[#This Row],[Joining Date]],"mmmm")</f>
        <v>February</v>
      </c>
      <c r="U320" t="str">
        <f>TEXT(Table1[[#This Row],[Joining Date]],"yyyy")</f>
        <v>2016</v>
      </c>
      <c r="V320" s="5">
        <f ca="1">TODAY()-Table1[[#This Row],[Joining Date]]</f>
        <v>3833</v>
      </c>
      <c r="W320" t="str">
        <f>LEFT(Table1[[#This Row],[Employee Name]],FIND(" ",Table1[[#This Row],[Employee Name]])-1)</f>
        <v>Rahul</v>
      </c>
      <c r="X320" t="str">
        <f>RIGHT(Table1[[#This Row],[Employee Name]],LEN(Table1[[#This Row],[Employee Name]])-FIND(" ",Table1[[#This Row],[Employee Name]]))</f>
        <v>Verma</v>
      </c>
      <c r="Y320" t="str">
        <f>Table1[[#This Row],[Department]]&amp;"-"&amp;Table1[[#This Row],[Employee ID]]</f>
        <v>Support-E00025</v>
      </c>
      <c r="Z320" t="str">
        <f>LEFT(Table1[[#This Row],[Department]],3)</f>
        <v>Sup</v>
      </c>
      <c r="AA320" t="str">
        <f>_xlfn.XLOOKUP(Table1[[#This Row],[Manager ID]],MANAGERS!A:A,MANAGERS!B:B)</f>
        <v>Manager_8</v>
      </c>
      <c r="AB320" t="str" cm="1">
        <f t="array" ref="AB320">_xlfn.XLOOKUP(Table1[[#This Row],[Manager ID]],Table2[[#All],[Manager ID]],Table2[[#All],[Department Head]])</f>
        <v>Sales</v>
      </c>
      <c r="AC320" s="2">
        <f>_xlfn.XLOOKUP(Table1[[#This Row],[City]],L:L,O:O)</f>
        <v>0.24030340748661314</v>
      </c>
      <c r="AD320" t="str" cm="1">
        <f t="array" ref="AD320">_xlfn.IFS(Table1[[#This Row],[Performance Score]]&gt;=90,"Excellent",Table1[[#This Row],[Performance Score]]&gt;=75,"Good",Table1[[#This Row],[Performance Score]]&gt;=60,"Average",Table1[[#This Row],[Performance Score]]&lt;=60,"Need Improvement")</f>
        <v>Need Improvement</v>
      </c>
      <c r="AE320" t="str">
        <f>IF(AND(Table1[[#This Row],[Attendance %]]&gt;=80,(Table1[[#This Row],[Performance Score]]&gt;=80)),"Eligible","Not Eligible")</f>
        <v>Not Eligible</v>
      </c>
      <c r="AF320" t="str">
        <f>IF(Table1[[#This Row],[Performance Score]]&gt;=80,"High Performer","Low Performer")</f>
        <v>Low Performer</v>
      </c>
      <c r="AG320" t="str" cm="1">
        <f t="array" aca="1" ref="AG320" ca="1">_xlfn.IFS(Table1[[#This Row],[Experience]]&lt;=3,"Junior",Table1[[#This Row],[Experience]]&lt;=7,"Mid Level",Table1[[#This Row],[Experience]]&gt;=7,"Senior")</f>
        <v>Senior</v>
      </c>
      <c r="AH320" t="str">
        <f>IF(Table1[[#This Row],[Attendance %]]&gt;75,"OK","Below 75")</f>
        <v>Below 75</v>
      </c>
      <c r="AI320" t="b">
        <f>ISBLANK(Table1[[#This Row],[Employee ID]])</f>
        <v>0</v>
      </c>
      <c r="AJ320" t="b">
        <f>ISNUMBER(Table1[[#This Row],[Total Salary  ]])</f>
        <v>1</v>
      </c>
      <c r="AK320" t="str">
        <f>IFERROR(_xlfn.XLOOKUP(Table1[[#This Row],[Manager ID]],MANAGERS!A:A,MANAGERS!B:B),"Not Found")</f>
        <v>Manager_8</v>
      </c>
    </row>
    <row r="321" spans="1:37" x14ac:dyDescent="0.2">
      <c r="A321" t="s">
        <v>362</v>
      </c>
      <c r="B321" t="s">
        <v>14</v>
      </c>
      <c r="C321" t="s">
        <v>15</v>
      </c>
      <c r="D321" t="s">
        <v>40</v>
      </c>
      <c r="E321" t="s">
        <v>51</v>
      </c>
      <c r="F321" s="1">
        <v>45076</v>
      </c>
      <c r="G321" s="1">
        <v>33779</v>
      </c>
      <c r="H321">
        <v>116056</v>
      </c>
      <c r="I321">
        <v>17093</v>
      </c>
      <c r="J321">
        <v>89</v>
      </c>
      <c r="K321">
        <v>100</v>
      </c>
      <c r="L321" t="s">
        <v>27</v>
      </c>
      <c r="M321">
        <v>111</v>
      </c>
      <c r="N321">
        <f>Table1[[#This Row],[Basic Salary]]+Table1[[#This Row],[Bonus]]</f>
        <v>133149</v>
      </c>
      <c r="O321" s="2">
        <f>Table1[[#This Row],[Bonus]]/Table1[[#This Row],[Basic Salary]]</f>
        <v>0.14728234645343627</v>
      </c>
      <c r="P321">
        <f ca="1">DATEDIF(Table1[[#This Row],[Date of Birth]],TODAY(),"Y")</f>
        <v>34</v>
      </c>
      <c r="Q321">
        <f ca="1">DATEDIF(Table1[[#This Row],[Joining Date]],TODAY(),"Y")</f>
        <v>3</v>
      </c>
      <c r="R321" t="str">
        <f ca="1">IF(YEAR(Table1[[#This Row],[Joining Date]])=YEAR(TODAY()),"Yes","No")</f>
        <v>No</v>
      </c>
      <c r="S321" t="str">
        <f ca="1">IF(Table1[[#This Row],[Experience]]&gt;5,"Yes","No")</f>
        <v>No</v>
      </c>
      <c r="T321" t="str">
        <f>TEXT(Table1[[#This Row],[Joining Date]],"mmmm")</f>
        <v>May</v>
      </c>
      <c r="U321" t="str">
        <f>TEXT(Table1[[#This Row],[Joining Date]],"yyyy")</f>
        <v>2023</v>
      </c>
      <c r="V321" s="5">
        <f ca="1">TODAY()-Table1[[#This Row],[Joining Date]]</f>
        <v>1163</v>
      </c>
      <c r="W321" t="str">
        <f>LEFT(Table1[[#This Row],[Employee Name]],FIND(" ",Table1[[#This Row],[Employee Name]])-1)</f>
        <v>Nisha</v>
      </c>
      <c r="X321" t="str">
        <f>RIGHT(Table1[[#This Row],[Employee Name]],LEN(Table1[[#This Row],[Employee Name]])-FIND(" ",Table1[[#This Row],[Employee Name]]))</f>
        <v>Kapoor</v>
      </c>
      <c r="Y321" t="str">
        <f>Table1[[#This Row],[Department]]&amp;"-"&amp;Table1[[#This Row],[Employee ID]]</f>
        <v>IT-E00306</v>
      </c>
      <c r="Z321" t="str">
        <f>LEFT(Table1[[#This Row],[Department]],3)</f>
        <v>IT</v>
      </c>
      <c r="AA321" t="str">
        <f>_xlfn.XLOOKUP(Table1[[#This Row],[Manager ID]],MANAGERS!A:A,MANAGERS!B:B)</f>
        <v>Manager_11</v>
      </c>
      <c r="AB321" t="str" cm="1">
        <f t="array" ref="AB321">_xlfn.XLOOKUP(Table1[[#This Row],[Manager ID]],Table2[[#All],[Manager ID]],Table2[[#All],[Department Head]])</f>
        <v>Marketing</v>
      </c>
      <c r="AC321" s="2">
        <f>_xlfn.XLOOKUP(Table1[[#This Row],[City]],L:L,O:O)</f>
        <v>0.23674293405114402</v>
      </c>
      <c r="AD321" t="str" cm="1">
        <f t="array" ref="AD321">_xlfn.IFS(Table1[[#This Row],[Performance Score]]&gt;=90,"Excellent",Table1[[#This Row],[Performance Score]]&gt;=75,"Good",Table1[[#This Row],[Performance Score]]&gt;=60,"Average",Table1[[#This Row],[Performance Score]]&lt;=60,"Need Improvement")</f>
        <v>Excellent</v>
      </c>
      <c r="AE321" t="str">
        <f>IF(AND(Table1[[#This Row],[Attendance %]]&gt;=80,(Table1[[#This Row],[Performance Score]]&gt;=80)),"Eligible","Not Eligible")</f>
        <v>Eligible</v>
      </c>
      <c r="AF321" t="str">
        <f>IF(Table1[[#This Row],[Performance Score]]&gt;=80,"High Performer","Low Performer")</f>
        <v>High Performer</v>
      </c>
      <c r="AG321" t="str" cm="1">
        <f t="array" aca="1" ref="AG321" ca="1">_xlfn.IFS(Table1[[#This Row],[Experience]]&lt;=3,"Junior",Table1[[#This Row],[Experience]]&lt;=7,"Mid Level",Table1[[#This Row],[Experience]]&gt;=7,"Senior")</f>
        <v>Junior</v>
      </c>
      <c r="AH321" t="str">
        <f>IF(Table1[[#This Row],[Attendance %]]&gt;75,"OK","Below 75")</f>
        <v>OK</v>
      </c>
      <c r="AI321" t="b">
        <f>ISBLANK(Table1[[#This Row],[Employee ID]])</f>
        <v>0</v>
      </c>
      <c r="AJ321" t="b">
        <f>ISNUMBER(Table1[[#This Row],[Total Salary  ]])</f>
        <v>1</v>
      </c>
      <c r="AK321" t="str">
        <f>IFERROR(_xlfn.XLOOKUP(Table1[[#This Row],[Manager ID]],MANAGERS!A:A,MANAGERS!B:B),"Not Found")</f>
        <v>Manager_11</v>
      </c>
    </row>
    <row r="322" spans="1:37" x14ac:dyDescent="0.2">
      <c r="A322" t="s">
        <v>4542</v>
      </c>
      <c r="B322" t="s">
        <v>87</v>
      </c>
      <c r="C322" t="s">
        <v>15</v>
      </c>
      <c r="D322" t="s">
        <v>43</v>
      </c>
      <c r="E322" t="s">
        <v>30</v>
      </c>
      <c r="F322" s="1">
        <v>42712</v>
      </c>
      <c r="G322" s="1">
        <v>40696</v>
      </c>
      <c r="H322">
        <v>106972</v>
      </c>
      <c r="I322">
        <v>26172</v>
      </c>
      <c r="J322">
        <v>83</v>
      </c>
      <c r="K322">
        <v>44</v>
      </c>
      <c r="L322" t="s">
        <v>18</v>
      </c>
      <c r="M322">
        <v>119</v>
      </c>
      <c r="N322">
        <f>Table1[[#This Row],[Basic Salary]]+Table1[[#This Row],[Bonus]]</f>
        <v>133144</v>
      </c>
      <c r="O322" s="2">
        <f>Table1[[#This Row],[Bonus]]/Table1[[#This Row],[Basic Salary]]</f>
        <v>0.24466215458250756</v>
      </c>
      <c r="P322">
        <f ca="1">DATEDIF(Table1[[#This Row],[Date of Birth]],TODAY(),"Y")</f>
        <v>15</v>
      </c>
      <c r="Q322">
        <f ca="1">DATEDIF(Table1[[#This Row],[Joining Date]],TODAY(),"Y")</f>
        <v>9</v>
      </c>
      <c r="R322" t="str">
        <f ca="1">IF(YEAR(Table1[[#This Row],[Joining Date]])=YEAR(TODAY()),"Yes","No")</f>
        <v>No</v>
      </c>
      <c r="S322" t="str">
        <f ca="1">IF(Table1[[#This Row],[Experience]]&gt;5,"Yes","No")</f>
        <v>Yes</v>
      </c>
      <c r="T322" t="str">
        <f>TEXT(Table1[[#This Row],[Joining Date]],"mmmm")</f>
        <v>December</v>
      </c>
      <c r="U322" t="str">
        <f>TEXT(Table1[[#This Row],[Joining Date]],"yyyy")</f>
        <v>2016</v>
      </c>
      <c r="V322" s="5">
        <f ca="1">TODAY()-Table1[[#This Row],[Joining Date]]</f>
        <v>3527</v>
      </c>
      <c r="W322" t="str">
        <f>LEFT(Table1[[#This Row],[Employee Name]],FIND(" ",Table1[[#This Row],[Employee Name]])-1)</f>
        <v>Arjun</v>
      </c>
      <c r="X322" t="str">
        <f>RIGHT(Table1[[#This Row],[Employee Name]],LEN(Table1[[#This Row],[Employee Name]])-FIND(" ",Table1[[#This Row],[Employee Name]]))</f>
        <v>Mehta</v>
      </c>
      <c r="Y322" t="str">
        <f>Table1[[#This Row],[Department]]&amp;"-"&amp;Table1[[#This Row],[Employee ID]]</f>
        <v>Operations-E04486</v>
      </c>
      <c r="Z322" t="str">
        <f>LEFT(Table1[[#This Row],[Department]],3)</f>
        <v>Ope</v>
      </c>
      <c r="AA322" t="str">
        <f>_xlfn.XLOOKUP(Table1[[#This Row],[Manager ID]],MANAGERS!A:A,MANAGERS!B:B)</f>
        <v>Manager_19</v>
      </c>
      <c r="AB322" t="str" cm="1">
        <f t="array" ref="AB322">_xlfn.XLOOKUP(Table1[[#This Row],[Manager ID]],Table2[[#All],[Manager ID]],Table2[[#All],[Department Head]])</f>
        <v>Support</v>
      </c>
      <c r="AC322" s="2">
        <f>_xlfn.XLOOKUP(Table1[[#This Row],[City]],L:L,O:O)</f>
        <v>0.21356479274849693</v>
      </c>
      <c r="AD322" t="str" cm="1">
        <f t="array" ref="AD322">_xlfn.IFS(Table1[[#This Row],[Performance Score]]&gt;=90,"Excellent",Table1[[#This Row],[Performance Score]]&gt;=75,"Good",Table1[[#This Row],[Performance Score]]&gt;=60,"Average",Table1[[#This Row],[Performance Score]]&lt;=60,"Need Improvement")</f>
        <v>Need Improvement</v>
      </c>
      <c r="AE322" t="str">
        <f>IF(AND(Table1[[#This Row],[Attendance %]]&gt;=80,(Table1[[#This Row],[Performance Score]]&gt;=80)),"Eligible","Not Eligible")</f>
        <v>Not Eligible</v>
      </c>
      <c r="AF322" t="str">
        <f>IF(Table1[[#This Row],[Performance Score]]&gt;=80,"High Performer","Low Performer")</f>
        <v>Low Performer</v>
      </c>
      <c r="AG322" t="str" cm="1">
        <f t="array" aca="1" ref="AG322" ca="1">_xlfn.IFS(Table1[[#This Row],[Experience]]&lt;=3,"Junior",Table1[[#This Row],[Experience]]&lt;=7,"Mid Level",Table1[[#This Row],[Experience]]&gt;=7,"Senior")</f>
        <v>Senior</v>
      </c>
      <c r="AH322" t="str">
        <f>IF(Table1[[#This Row],[Attendance %]]&gt;75,"OK","Below 75")</f>
        <v>OK</v>
      </c>
      <c r="AI322" t="b">
        <f>ISBLANK(Table1[[#This Row],[Employee ID]])</f>
        <v>0</v>
      </c>
      <c r="AJ322" t="b">
        <f>ISNUMBER(Table1[[#This Row],[Total Salary  ]])</f>
        <v>1</v>
      </c>
      <c r="AK322" t="str">
        <f>IFERROR(_xlfn.XLOOKUP(Table1[[#This Row],[Manager ID]],MANAGERS!A:A,MANAGERS!B:B),"Not Found")</f>
        <v>Manager_19</v>
      </c>
    </row>
    <row r="323" spans="1:37" x14ac:dyDescent="0.2">
      <c r="A323" t="s">
        <v>1369</v>
      </c>
      <c r="B323" t="s">
        <v>48</v>
      </c>
      <c r="C323" t="s">
        <v>21</v>
      </c>
      <c r="D323" t="s">
        <v>46</v>
      </c>
      <c r="E323" t="s">
        <v>17</v>
      </c>
      <c r="F323" s="1">
        <v>45573</v>
      </c>
      <c r="G323" s="1">
        <v>39311</v>
      </c>
      <c r="H323">
        <v>112621</v>
      </c>
      <c r="I323">
        <v>20512</v>
      </c>
      <c r="J323">
        <v>73</v>
      </c>
      <c r="K323">
        <v>50</v>
      </c>
      <c r="L323" t="s">
        <v>53</v>
      </c>
      <c r="M323">
        <v>108</v>
      </c>
      <c r="N323">
        <f>Table1[[#This Row],[Basic Salary]]+Table1[[#This Row],[Bonus]]</f>
        <v>133133</v>
      </c>
      <c r="O323" s="2">
        <f>Table1[[#This Row],[Bonus]]/Table1[[#This Row],[Basic Salary]]</f>
        <v>0.18213299473455216</v>
      </c>
      <c r="P323">
        <f ca="1">DATEDIF(Table1[[#This Row],[Date of Birth]],TODAY(),"Y")</f>
        <v>18</v>
      </c>
      <c r="Q323">
        <f ca="1">DATEDIF(Table1[[#This Row],[Joining Date]],TODAY(),"Y")</f>
        <v>1</v>
      </c>
      <c r="R323" t="str">
        <f ca="1">IF(YEAR(Table1[[#This Row],[Joining Date]])=YEAR(TODAY()),"Yes","No")</f>
        <v>No</v>
      </c>
      <c r="S323" t="str">
        <f ca="1">IF(Table1[[#This Row],[Experience]]&gt;5,"Yes","No")</f>
        <v>No</v>
      </c>
      <c r="T323" t="str">
        <f>TEXT(Table1[[#This Row],[Joining Date]],"mmmm")</f>
        <v>October</v>
      </c>
      <c r="U323" t="str">
        <f>TEXT(Table1[[#This Row],[Joining Date]],"yyyy")</f>
        <v>2024</v>
      </c>
      <c r="V323" s="5">
        <f ca="1">TODAY()-Table1[[#This Row],[Joining Date]]</f>
        <v>666</v>
      </c>
      <c r="W323" t="str">
        <f>LEFT(Table1[[#This Row],[Employee Name]],FIND(" ",Table1[[#This Row],[Employee Name]])-1)</f>
        <v>Aditya</v>
      </c>
      <c r="X323" t="str">
        <f>RIGHT(Table1[[#This Row],[Employee Name]],LEN(Table1[[#This Row],[Employee Name]])-FIND(" ",Table1[[#This Row],[Employee Name]]))</f>
        <v>Kapoor</v>
      </c>
      <c r="Y323" t="str">
        <f>Table1[[#This Row],[Department]]&amp;"-"&amp;Table1[[#This Row],[Employee ID]]</f>
        <v>Support-E01313</v>
      </c>
      <c r="Z323" t="str">
        <f>LEFT(Table1[[#This Row],[Department]],3)</f>
        <v>Sup</v>
      </c>
      <c r="AA323" t="str">
        <f>_xlfn.XLOOKUP(Table1[[#This Row],[Manager ID]],MANAGERS!A:A,MANAGERS!B:B)</f>
        <v>Manager_8</v>
      </c>
      <c r="AB323" t="str" cm="1">
        <f t="array" ref="AB323">_xlfn.XLOOKUP(Table1[[#This Row],[Manager ID]],Table2[[#All],[Manager ID]],Table2[[#All],[Department Head]])</f>
        <v>Sales</v>
      </c>
      <c r="AC323" s="2">
        <f>_xlfn.XLOOKUP(Table1[[#This Row],[City]],L:L,O:O)</f>
        <v>0.23685887225230964</v>
      </c>
      <c r="AD323" t="str" cm="1">
        <f t="array" ref="AD323">_xlfn.IFS(Table1[[#This Row],[Performance Score]]&gt;=90,"Excellent",Table1[[#This Row],[Performance Score]]&gt;=75,"Good",Table1[[#This Row],[Performance Score]]&gt;=60,"Average",Table1[[#This Row],[Performance Score]]&lt;=60,"Need Improvement")</f>
        <v>Need Improvement</v>
      </c>
      <c r="AE323" t="str">
        <f>IF(AND(Table1[[#This Row],[Attendance %]]&gt;=80,(Table1[[#This Row],[Performance Score]]&gt;=80)),"Eligible","Not Eligible")</f>
        <v>Not Eligible</v>
      </c>
      <c r="AF323" t="str">
        <f>IF(Table1[[#This Row],[Performance Score]]&gt;=80,"High Performer","Low Performer")</f>
        <v>Low Performer</v>
      </c>
      <c r="AG323" t="str" cm="1">
        <f t="array" aca="1" ref="AG323" ca="1">_xlfn.IFS(Table1[[#This Row],[Experience]]&lt;=3,"Junior",Table1[[#This Row],[Experience]]&lt;=7,"Mid Level",Table1[[#This Row],[Experience]]&gt;=7,"Senior")</f>
        <v>Junior</v>
      </c>
      <c r="AH323" t="str">
        <f>IF(Table1[[#This Row],[Attendance %]]&gt;75,"OK","Below 75")</f>
        <v>Below 75</v>
      </c>
      <c r="AI323" t="b">
        <f>ISBLANK(Table1[[#This Row],[Employee ID]])</f>
        <v>0</v>
      </c>
      <c r="AJ323" t="b">
        <f>ISNUMBER(Table1[[#This Row],[Total Salary  ]])</f>
        <v>1</v>
      </c>
      <c r="AK323" t="str">
        <f>IFERROR(_xlfn.XLOOKUP(Table1[[#This Row],[Manager ID]],MANAGERS!A:A,MANAGERS!B:B),"Not Found")</f>
        <v>Manager_8</v>
      </c>
    </row>
    <row r="324" spans="1:37" x14ac:dyDescent="0.2">
      <c r="A324" t="s">
        <v>2137</v>
      </c>
      <c r="B324" t="s">
        <v>87</v>
      </c>
      <c r="C324" t="s">
        <v>15</v>
      </c>
      <c r="D324" t="s">
        <v>25</v>
      </c>
      <c r="E324" t="s">
        <v>26</v>
      </c>
      <c r="F324" s="1">
        <v>42191</v>
      </c>
      <c r="G324" s="1">
        <v>37519</v>
      </c>
      <c r="H324">
        <v>105160</v>
      </c>
      <c r="I324">
        <v>27895</v>
      </c>
      <c r="J324">
        <v>78</v>
      </c>
      <c r="K324">
        <v>44</v>
      </c>
      <c r="L324" t="s">
        <v>53</v>
      </c>
      <c r="M324">
        <v>118</v>
      </c>
      <c r="N324">
        <f>Table1[[#This Row],[Basic Salary]]+Table1[[#This Row],[Bonus]]</f>
        <v>133055</v>
      </c>
      <c r="O324" s="2">
        <f>Table1[[#This Row],[Bonus]]/Table1[[#This Row],[Basic Salary]]</f>
        <v>0.26526245720806391</v>
      </c>
      <c r="P324">
        <f ca="1">DATEDIF(Table1[[#This Row],[Date of Birth]],TODAY(),"Y")</f>
        <v>23</v>
      </c>
      <c r="Q324">
        <f ca="1">DATEDIF(Table1[[#This Row],[Joining Date]],TODAY(),"Y")</f>
        <v>11</v>
      </c>
      <c r="R324" t="str">
        <f ca="1">IF(YEAR(Table1[[#This Row],[Joining Date]])=YEAR(TODAY()),"Yes","No")</f>
        <v>No</v>
      </c>
      <c r="S324" t="str">
        <f ca="1">IF(Table1[[#This Row],[Experience]]&gt;5,"Yes","No")</f>
        <v>Yes</v>
      </c>
      <c r="T324" t="str">
        <f>TEXT(Table1[[#This Row],[Joining Date]],"mmmm")</f>
        <v>July</v>
      </c>
      <c r="U324" t="str">
        <f>TEXT(Table1[[#This Row],[Joining Date]],"yyyy")</f>
        <v>2015</v>
      </c>
      <c r="V324" s="5">
        <f ca="1">TODAY()-Table1[[#This Row],[Joining Date]]</f>
        <v>4048</v>
      </c>
      <c r="W324" t="str">
        <f>LEFT(Table1[[#This Row],[Employee Name]],FIND(" ",Table1[[#This Row],[Employee Name]])-1)</f>
        <v>Arjun</v>
      </c>
      <c r="X324" t="str">
        <f>RIGHT(Table1[[#This Row],[Employee Name]],LEN(Table1[[#This Row],[Employee Name]])-FIND(" ",Table1[[#This Row],[Employee Name]]))</f>
        <v>Mehta</v>
      </c>
      <c r="Y324" t="str">
        <f>Table1[[#This Row],[Department]]&amp;"-"&amp;Table1[[#This Row],[Employee ID]]</f>
        <v>Finance-E02081</v>
      </c>
      <c r="Z324" t="str">
        <f>LEFT(Table1[[#This Row],[Department]],3)</f>
        <v>Fin</v>
      </c>
      <c r="AA324" t="str">
        <f>_xlfn.XLOOKUP(Table1[[#This Row],[Manager ID]],MANAGERS!A:A,MANAGERS!B:B)</f>
        <v>Manager_18</v>
      </c>
      <c r="AB324" t="str" cm="1">
        <f t="array" ref="AB324">_xlfn.XLOOKUP(Table1[[#This Row],[Manager ID]],Table2[[#All],[Manager ID]],Table2[[#All],[Department Head]])</f>
        <v>Support</v>
      </c>
      <c r="AC324" s="2">
        <f>_xlfn.XLOOKUP(Table1[[#This Row],[City]],L:L,O:O)</f>
        <v>0.23685887225230964</v>
      </c>
      <c r="AD324" t="str" cm="1">
        <f t="array" ref="AD324">_xlfn.IFS(Table1[[#This Row],[Performance Score]]&gt;=90,"Excellent",Table1[[#This Row],[Performance Score]]&gt;=75,"Good",Table1[[#This Row],[Performance Score]]&gt;=60,"Average",Table1[[#This Row],[Performance Score]]&lt;=60,"Need Improvement")</f>
        <v>Need Improvement</v>
      </c>
      <c r="AE324" t="str">
        <f>IF(AND(Table1[[#This Row],[Attendance %]]&gt;=80,(Table1[[#This Row],[Performance Score]]&gt;=80)),"Eligible","Not Eligible")</f>
        <v>Not Eligible</v>
      </c>
      <c r="AF324" t="str">
        <f>IF(Table1[[#This Row],[Performance Score]]&gt;=80,"High Performer","Low Performer")</f>
        <v>Low Performer</v>
      </c>
      <c r="AG324" t="str" cm="1">
        <f t="array" aca="1" ref="AG324" ca="1">_xlfn.IFS(Table1[[#This Row],[Experience]]&lt;=3,"Junior",Table1[[#This Row],[Experience]]&lt;=7,"Mid Level",Table1[[#This Row],[Experience]]&gt;=7,"Senior")</f>
        <v>Senior</v>
      </c>
      <c r="AH324" t="str">
        <f>IF(Table1[[#This Row],[Attendance %]]&gt;75,"OK","Below 75")</f>
        <v>OK</v>
      </c>
      <c r="AI324" t="b">
        <f>ISBLANK(Table1[[#This Row],[Employee ID]])</f>
        <v>0</v>
      </c>
      <c r="AJ324" t="b">
        <f>ISNUMBER(Table1[[#This Row],[Total Salary  ]])</f>
        <v>1</v>
      </c>
      <c r="AK324" t="str">
        <f>IFERROR(_xlfn.XLOOKUP(Table1[[#This Row],[Manager ID]],MANAGERS!A:A,MANAGERS!B:B),"Not Found")</f>
        <v>Manager_18</v>
      </c>
    </row>
    <row r="325" spans="1:37" x14ac:dyDescent="0.2">
      <c r="A325" t="s">
        <v>4142</v>
      </c>
      <c r="B325" t="s">
        <v>14</v>
      </c>
      <c r="C325" t="s">
        <v>21</v>
      </c>
      <c r="D325" t="s">
        <v>43</v>
      </c>
      <c r="E325" t="s">
        <v>22</v>
      </c>
      <c r="F325" s="1">
        <v>42192</v>
      </c>
      <c r="G325" s="1">
        <v>29284</v>
      </c>
      <c r="H325">
        <v>118997</v>
      </c>
      <c r="I325">
        <v>14047</v>
      </c>
      <c r="J325">
        <v>76</v>
      </c>
      <c r="K325">
        <v>52</v>
      </c>
      <c r="L325" t="s">
        <v>27</v>
      </c>
      <c r="M325">
        <v>109</v>
      </c>
      <c r="N325">
        <f>Table1[[#This Row],[Basic Salary]]+Table1[[#This Row],[Bonus]]</f>
        <v>133044</v>
      </c>
      <c r="O325" s="2">
        <f>Table1[[#This Row],[Bonus]]/Table1[[#This Row],[Basic Salary]]</f>
        <v>0.11804499273090918</v>
      </c>
      <c r="P325">
        <f ca="1">DATEDIF(Table1[[#This Row],[Date of Birth]],TODAY(),"Y")</f>
        <v>46</v>
      </c>
      <c r="Q325">
        <f ca="1">DATEDIF(Table1[[#This Row],[Joining Date]],TODAY(),"Y")</f>
        <v>11</v>
      </c>
      <c r="R325" t="str">
        <f ca="1">IF(YEAR(Table1[[#This Row],[Joining Date]])=YEAR(TODAY()),"Yes","No")</f>
        <v>No</v>
      </c>
      <c r="S325" t="str">
        <f ca="1">IF(Table1[[#This Row],[Experience]]&gt;5,"Yes","No")</f>
        <v>Yes</v>
      </c>
      <c r="T325" t="str">
        <f>TEXT(Table1[[#This Row],[Joining Date]],"mmmm")</f>
        <v>July</v>
      </c>
      <c r="U325" t="str">
        <f>TEXT(Table1[[#This Row],[Joining Date]],"yyyy")</f>
        <v>2015</v>
      </c>
      <c r="V325" s="5">
        <f ca="1">TODAY()-Table1[[#This Row],[Joining Date]]</f>
        <v>4047</v>
      </c>
      <c r="W325" t="str">
        <f>LEFT(Table1[[#This Row],[Employee Name]],FIND(" ",Table1[[#This Row],[Employee Name]])-1)</f>
        <v>Nisha</v>
      </c>
      <c r="X325" t="str">
        <f>RIGHT(Table1[[#This Row],[Employee Name]],LEN(Table1[[#This Row],[Employee Name]])-FIND(" ",Table1[[#This Row],[Employee Name]]))</f>
        <v>Kapoor</v>
      </c>
      <c r="Y325" t="str">
        <f>Table1[[#This Row],[Department]]&amp;"-"&amp;Table1[[#This Row],[Employee ID]]</f>
        <v>Operations-E04086</v>
      </c>
      <c r="Z325" t="str">
        <f>LEFT(Table1[[#This Row],[Department]],3)</f>
        <v>Ope</v>
      </c>
      <c r="AA325" t="str">
        <f>_xlfn.XLOOKUP(Table1[[#This Row],[Manager ID]],MANAGERS!A:A,MANAGERS!B:B)</f>
        <v>Manager_9</v>
      </c>
      <c r="AB325" t="str" cm="1">
        <f t="array" ref="AB325">_xlfn.XLOOKUP(Table1[[#This Row],[Manager ID]],Table2[[#All],[Manager ID]],Table2[[#All],[Department Head]])</f>
        <v>Sales</v>
      </c>
      <c r="AC325" s="2">
        <f>_xlfn.XLOOKUP(Table1[[#This Row],[City]],L:L,O:O)</f>
        <v>0.23674293405114402</v>
      </c>
      <c r="AD325" t="str" cm="1">
        <f t="array" ref="AD325">_xlfn.IFS(Table1[[#This Row],[Performance Score]]&gt;=90,"Excellent",Table1[[#This Row],[Performance Score]]&gt;=75,"Good",Table1[[#This Row],[Performance Score]]&gt;=60,"Average",Table1[[#This Row],[Performance Score]]&lt;=60,"Need Improvement")</f>
        <v>Need Improvement</v>
      </c>
      <c r="AE325" t="str">
        <f>IF(AND(Table1[[#This Row],[Attendance %]]&gt;=80,(Table1[[#This Row],[Performance Score]]&gt;=80)),"Eligible","Not Eligible")</f>
        <v>Not Eligible</v>
      </c>
      <c r="AF325" t="str">
        <f>IF(Table1[[#This Row],[Performance Score]]&gt;=80,"High Performer","Low Performer")</f>
        <v>Low Performer</v>
      </c>
      <c r="AG325" t="str" cm="1">
        <f t="array" aca="1" ref="AG325" ca="1">_xlfn.IFS(Table1[[#This Row],[Experience]]&lt;=3,"Junior",Table1[[#This Row],[Experience]]&lt;=7,"Mid Level",Table1[[#This Row],[Experience]]&gt;=7,"Senior")</f>
        <v>Senior</v>
      </c>
      <c r="AH325" t="str">
        <f>IF(Table1[[#This Row],[Attendance %]]&gt;75,"OK","Below 75")</f>
        <v>OK</v>
      </c>
      <c r="AI325" t="b">
        <f>ISBLANK(Table1[[#This Row],[Employee ID]])</f>
        <v>0</v>
      </c>
      <c r="AJ325" t="b">
        <f>ISNUMBER(Table1[[#This Row],[Total Salary  ]])</f>
        <v>1</v>
      </c>
      <c r="AK325" t="str">
        <f>IFERROR(_xlfn.XLOOKUP(Table1[[#This Row],[Manager ID]],MANAGERS!A:A,MANAGERS!B:B),"Not Found")</f>
        <v>Manager_9</v>
      </c>
    </row>
    <row r="326" spans="1:37" x14ac:dyDescent="0.2">
      <c r="A326" t="s">
        <v>3206</v>
      </c>
      <c r="B326" t="s">
        <v>39</v>
      </c>
      <c r="C326" t="s">
        <v>21</v>
      </c>
      <c r="D326" t="s">
        <v>33</v>
      </c>
      <c r="E326" t="s">
        <v>30</v>
      </c>
      <c r="F326" s="1">
        <v>43920</v>
      </c>
      <c r="G326" s="1">
        <v>32727</v>
      </c>
      <c r="H326">
        <v>106208</v>
      </c>
      <c r="I326">
        <v>26796</v>
      </c>
      <c r="J326">
        <v>80</v>
      </c>
      <c r="K326">
        <v>49</v>
      </c>
      <c r="L326" t="s">
        <v>37</v>
      </c>
      <c r="M326">
        <v>105</v>
      </c>
      <c r="N326">
        <f>Table1[[#This Row],[Basic Salary]]+Table1[[#This Row],[Bonus]]</f>
        <v>133004</v>
      </c>
      <c r="O326" s="2">
        <f>Table1[[#This Row],[Bonus]]/Table1[[#This Row],[Basic Salary]]</f>
        <v>0.2522973787285327</v>
      </c>
      <c r="P326">
        <f ca="1">DATEDIF(Table1[[#This Row],[Date of Birth]],TODAY(),"Y")</f>
        <v>36</v>
      </c>
      <c r="Q326">
        <f ca="1">DATEDIF(Table1[[#This Row],[Joining Date]],TODAY(),"Y")</f>
        <v>6</v>
      </c>
      <c r="R326" t="str">
        <f ca="1">IF(YEAR(Table1[[#This Row],[Joining Date]])=YEAR(TODAY()),"Yes","No")</f>
        <v>No</v>
      </c>
      <c r="S326" t="str">
        <f ca="1">IF(Table1[[#This Row],[Experience]]&gt;5,"Yes","No")</f>
        <v>Yes</v>
      </c>
      <c r="T326" t="str">
        <f>TEXT(Table1[[#This Row],[Joining Date]],"mmmm")</f>
        <v>March</v>
      </c>
      <c r="U326" t="str">
        <f>TEXT(Table1[[#This Row],[Joining Date]],"yyyy")</f>
        <v>2020</v>
      </c>
      <c r="V326" s="5">
        <f ca="1">TODAY()-Table1[[#This Row],[Joining Date]]</f>
        <v>2319</v>
      </c>
      <c r="W326" t="str">
        <f>LEFT(Table1[[#This Row],[Employee Name]],FIND(" ",Table1[[#This Row],[Employee Name]])-1)</f>
        <v>Karan</v>
      </c>
      <c r="X326" t="str">
        <f>RIGHT(Table1[[#This Row],[Employee Name]],LEN(Table1[[#This Row],[Employee Name]])-FIND(" ",Table1[[#This Row],[Employee Name]]))</f>
        <v>Malhotra</v>
      </c>
      <c r="Y326" t="str">
        <f>Table1[[#This Row],[Department]]&amp;"-"&amp;Table1[[#This Row],[Employee ID]]</f>
        <v>Marketing-E03150</v>
      </c>
      <c r="Z326" t="str">
        <f>LEFT(Table1[[#This Row],[Department]],3)</f>
        <v>Mar</v>
      </c>
      <c r="AA326" t="str">
        <f>_xlfn.XLOOKUP(Table1[[#This Row],[Manager ID]],MANAGERS!A:A,MANAGERS!B:B)</f>
        <v>Manager_5</v>
      </c>
      <c r="AB326" t="str" cm="1">
        <f t="array" ref="AB326">_xlfn.XLOOKUP(Table1[[#This Row],[Manager ID]],Table2[[#All],[Manager ID]],Table2[[#All],[Department Head]])</f>
        <v>Sales</v>
      </c>
      <c r="AC326" s="2">
        <f>_xlfn.XLOOKUP(Table1[[#This Row],[City]],L:L,O:O)</f>
        <v>0.24036902712549932</v>
      </c>
      <c r="AD326" t="str" cm="1">
        <f t="array" ref="AD326">_xlfn.IFS(Table1[[#This Row],[Performance Score]]&gt;=90,"Excellent",Table1[[#This Row],[Performance Score]]&gt;=75,"Good",Table1[[#This Row],[Performance Score]]&gt;=60,"Average",Table1[[#This Row],[Performance Score]]&lt;=60,"Need Improvement")</f>
        <v>Need Improvement</v>
      </c>
      <c r="AE326" t="str">
        <f>IF(AND(Table1[[#This Row],[Attendance %]]&gt;=80,(Table1[[#This Row],[Performance Score]]&gt;=80)),"Eligible","Not Eligible")</f>
        <v>Not Eligible</v>
      </c>
      <c r="AF326" t="str">
        <f>IF(Table1[[#This Row],[Performance Score]]&gt;=80,"High Performer","Low Performer")</f>
        <v>Low Performer</v>
      </c>
      <c r="AG326" t="str" cm="1">
        <f t="array" aca="1" ref="AG326" ca="1">_xlfn.IFS(Table1[[#This Row],[Experience]]&lt;=3,"Junior",Table1[[#This Row],[Experience]]&lt;=7,"Mid Level",Table1[[#This Row],[Experience]]&gt;=7,"Senior")</f>
        <v>Mid Level</v>
      </c>
      <c r="AH326" t="str">
        <f>IF(Table1[[#This Row],[Attendance %]]&gt;75,"OK","Below 75")</f>
        <v>OK</v>
      </c>
      <c r="AI326" t="b">
        <f>ISBLANK(Table1[[#This Row],[Employee ID]])</f>
        <v>0</v>
      </c>
      <c r="AJ326" t="b">
        <f>ISNUMBER(Table1[[#This Row],[Total Salary  ]])</f>
        <v>1</v>
      </c>
      <c r="AK326" t="str">
        <f>IFERROR(_xlfn.XLOOKUP(Table1[[#This Row],[Manager ID]],MANAGERS!A:A,MANAGERS!B:B),"Not Found")</f>
        <v>Manager_5</v>
      </c>
    </row>
    <row r="327" spans="1:37" x14ac:dyDescent="0.2">
      <c r="A327" t="s">
        <v>4463</v>
      </c>
      <c r="B327" t="s">
        <v>36</v>
      </c>
      <c r="C327" t="s">
        <v>15</v>
      </c>
      <c r="D327" t="s">
        <v>40</v>
      </c>
      <c r="E327" t="s">
        <v>51</v>
      </c>
      <c r="F327" s="1">
        <v>45578</v>
      </c>
      <c r="G327" s="1">
        <v>36540</v>
      </c>
      <c r="H327">
        <v>116067</v>
      </c>
      <c r="I327">
        <v>16902</v>
      </c>
      <c r="J327">
        <v>64</v>
      </c>
      <c r="K327">
        <v>95</v>
      </c>
      <c r="L327" t="s">
        <v>23</v>
      </c>
      <c r="M327">
        <v>107</v>
      </c>
      <c r="N327">
        <f>Table1[[#This Row],[Basic Salary]]+Table1[[#This Row],[Bonus]]</f>
        <v>132969</v>
      </c>
      <c r="O327" s="2">
        <f>Table1[[#This Row],[Bonus]]/Table1[[#This Row],[Basic Salary]]</f>
        <v>0.1456227868386363</v>
      </c>
      <c r="P327">
        <f ca="1">DATEDIF(Table1[[#This Row],[Date of Birth]],TODAY(),"Y")</f>
        <v>26</v>
      </c>
      <c r="Q327">
        <f ca="1">DATEDIF(Table1[[#This Row],[Joining Date]],TODAY(),"Y")</f>
        <v>1</v>
      </c>
      <c r="R327" t="str">
        <f ca="1">IF(YEAR(Table1[[#This Row],[Joining Date]])=YEAR(TODAY()),"Yes","No")</f>
        <v>No</v>
      </c>
      <c r="S327" t="str">
        <f ca="1">IF(Table1[[#This Row],[Experience]]&gt;5,"Yes","No")</f>
        <v>No</v>
      </c>
      <c r="T327" t="str">
        <f>TEXT(Table1[[#This Row],[Joining Date]],"mmmm")</f>
        <v>October</v>
      </c>
      <c r="U327" t="str">
        <f>TEXT(Table1[[#This Row],[Joining Date]],"yyyy")</f>
        <v>2024</v>
      </c>
      <c r="V327" s="5">
        <f ca="1">TODAY()-Table1[[#This Row],[Joining Date]]</f>
        <v>661</v>
      </c>
      <c r="W327" t="str">
        <f>LEFT(Table1[[#This Row],[Employee Name]],FIND(" ",Table1[[#This Row],[Employee Name]])-1)</f>
        <v>Meera</v>
      </c>
      <c r="X327" t="str">
        <f>RIGHT(Table1[[#This Row],[Employee Name]],LEN(Table1[[#This Row],[Employee Name]])-FIND(" ",Table1[[#This Row],[Employee Name]]))</f>
        <v>Joshi</v>
      </c>
      <c r="Y327" t="str">
        <f>Table1[[#This Row],[Department]]&amp;"-"&amp;Table1[[#This Row],[Employee ID]]</f>
        <v>IT-E04407</v>
      </c>
      <c r="Z327" t="str">
        <f>LEFT(Table1[[#This Row],[Department]],3)</f>
        <v>IT</v>
      </c>
      <c r="AA327" t="str">
        <f>_xlfn.XLOOKUP(Table1[[#This Row],[Manager ID]],MANAGERS!A:A,MANAGERS!B:B)</f>
        <v>Manager_7</v>
      </c>
      <c r="AB327" t="str" cm="1">
        <f t="array" ref="AB327">_xlfn.XLOOKUP(Table1[[#This Row],[Manager ID]],Table2[[#All],[Manager ID]],Table2[[#All],[Department Head]])</f>
        <v>Operations</v>
      </c>
      <c r="AC327" s="2">
        <f>_xlfn.XLOOKUP(Table1[[#This Row],[City]],L:L,O:O)</f>
        <v>0.23486488519629886</v>
      </c>
      <c r="AD327" t="str" cm="1">
        <f t="array" ref="AD327">_xlfn.IFS(Table1[[#This Row],[Performance Score]]&gt;=90,"Excellent",Table1[[#This Row],[Performance Score]]&gt;=75,"Good",Table1[[#This Row],[Performance Score]]&gt;=60,"Average",Table1[[#This Row],[Performance Score]]&lt;=60,"Need Improvement")</f>
        <v>Excellent</v>
      </c>
      <c r="AE327" t="str">
        <f>IF(AND(Table1[[#This Row],[Attendance %]]&gt;=80,(Table1[[#This Row],[Performance Score]]&gt;=80)),"Eligible","Not Eligible")</f>
        <v>Not Eligible</v>
      </c>
      <c r="AF327" t="str">
        <f>IF(Table1[[#This Row],[Performance Score]]&gt;=80,"High Performer","Low Performer")</f>
        <v>High Performer</v>
      </c>
      <c r="AG327" t="str" cm="1">
        <f t="array" aca="1" ref="AG327" ca="1">_xlfn.IFS(Table1[[#This Row],[Experience]]&lt;=3,"Junior",Table1[[#This Row],[Experience]]&lt;=7,"Mid Level",Table1[[#This Row],[Experience]]&gt;=7,"Senior")</f>
        <v>Junior</v>
      </c>
      <c r="AH327" t="str">
        <f>IF(Table1[[#This Row],[Attendance %]]&gt;75,"OK","Below 75")</f>
        <v>Below 75</v>
      </c>
      <c r="AI327" t="b">
        <f>ISBLANK(Table1[[#This Row],[Employee ID]])</f>
        <v>0</v>
      </c>
      <c r="AJ327" t="b">
        <f>ISNUMBER(Table1[[#This Row],[Total Salary  ]])</f>
        <v>1</v>
      </c>
      <c r="AK327" t="str">
        <f>IFERROR(_xlfn.XLOOKUP(Table1[[#This Row],[Manager ID]],MANAGERS!A:A,MANAGERS!B:B),"Not Found")</f>
        <v>Manager_7</v>
      </c>
    </row>
    <row r="328" spans="1:37" x14ac:dyDescent="0.2">
      <c r="A328" t="s">
        <v>4613</v>
      </c>
      <c r="B328" t="s">
        <v>62</v>
      </c>
      <c r="C328" t="s">
        <v>15</v>
      </c>
      <c r="D328" t="s">
        <v>46</v>
      </c>
      <c r="E328" t="s">
        <v>51</v>
      </c>
      <c r="F328" s="1">
        <v>43457</v>
      </c>
      <c r="G328" s="1">
        <v>37383</v>
      </c>
      <c r="H328">
        <v>108738</v>
      </c>
      <c r="I328">
        <v>24148</v>
      </c>
      <c r="J328">
        <v>79</v>
      </c>
      <c r="K328">
        <v>71</v>
      </c>
      <c r="L328" t="s">
        <v>31</v>
      </c>
      <c r="M328">
        <v>112</v>
      </c>
      <c r="N328">
        <f>Table1[[#This Row],[Basic Salary]]+Table1[[#This Row],[Bonus]]</f>
        <v>132886</v>
      </c>
      <c r="O328" s="2">
        <f>Table1[[#This Row],[Bonus]]/Table1[[#This Row],[Basic Salary]]</f>
        <v>0.22207507954900771</v>
      </c>
      <c r="P328">
        <f ca="1">DATEDIF(Table1[[#This Row],[Date of Birth]],TODAY(),"Y")</f>
        <v>24</v>
      </c>
      <c r="Q328">
        <f ca="1">DATEDIF(Table1[[#This Row],[Joining Date]],TODAY(),"Y")</f>
        <v>7</v>
      </c>
      <c r="R328" t="str">
        <f ca="1">IF(YEAR(Table1[[#This Row],[Joining Date]])=YEAR(TODAY()),"Yes","No")</f>
        <v>No</v>
      </c>
      <c r="S328" t="str">
        <f ca="1">IF(Table1[[#This Row],[Experience]]&gt;5,"Yes","No")</f>
        <v>Yes</v>
      </c>
      <c r="T328" t="str">
        <f>TEXT(Table1[[#This Row],[Joining Date]],"mmmm")</f>
        <v>December</v>
      </c>
      <c r="U328" t="str">
        <f>TEXT(Table1[[#This Row],[Joining Date]],"yyyy")</f>
        <v>2018</v>
      </c>
      <c r="V328" s="5">
        <f ca="1">TODAY()-Table1[[#This Row],[Joining Date]]</f>
        <v>2782</v>
      </c>
      <c r="W328" t="str">
        <f>LEFT(Table1[[#This Row],[Employee Name]],FIND(" ",Table1[[#This Row],[Employee Name]])-1)</f>
        <v>Kavya</v>
      </c>
      <c r="X328" t="str">
        <f>RIGHT(Table1[[#This Row],[Employee Name]],LEN(Table1[[#This Row],[Employee Name]])-FIND(" ",Table1[[#This Row],[Employee Name]]))</f>
        <v>Nair</v>
      </c>
      <c r="Y328" t="str">
        <f>Table1[[#This Row],[Department]]&amp;"-"&amp;Table1[[#This Row],[Employee ID]]</f>
        <v>Support-E04557</v>
      </c>
      <c r="Z328" t="str">
        <f>LEFT(Table1[[#This Row],[Department]],3)</f>
        <v>Sup</v>
      </c>
      <c r="AA328" t="str">
        <f>_xlfn.XLOOKUP(Table1[[#This Row],[Manager ID]],MANAGERS!A:A,MANAGERS!B:B)</f>
        <v>Manager_12</v>
      </c>
      <c r="AB328" t="str" cm="1">
        <f t="array" ref="AB328">_xlfn.XLOOKUP(Table1[[#This Row],[Manager ID]],Table2[[#All],[Manager ID]],Table2[[#All],[Department Head]])</f>
        <v>Marketing</v>
      </c>
      <c r="AC328" s="2">
        <f>_xlfn.XLOOKUP(Table1[[#This Row],[City]],L:L,O:O)</f>
        <v>0.241864189087755</v>
      </c>
      <c r="AD328" t="str" cm="1">
        <f t="array" ref="AD328">_xlfn.IFS(Table1[[#This Row],[Performance Score]]&gt;=90,"Excellent",Table1[[#This Row],[Performance Score]]&gt;=75,"Good",Table1[[#This Row],[Performance Score]]&gt;=60,"Average",Table1[[#This Row],[Performance Score]]&lt;=60,"Need Improvement")</f>
        <v>Average</v>
      </c>
      <c r="AE328" t="str">
        <f>IF(AND(Table1[[#This Row],[Attendance %]]&gt;=80,(Table1[[#This Row],[Performance Score]]&gt;=80)),"Eligible","Not Eligible")</f>
        <v>Not Eligible</v>
      </c>
      <c r="AF328" t="str">
        <f>IF(Table1[[#This Row],[Performance Score]]&gt;=80,"High Performer","Low Performer")</f>
        <v>Low Performer</v>
      </c>
      <c r="AG328" t="str" cm="1">
        <f t="array" aca="1" ref="AG328" ca="1">_xlfn.IFS(Table1[[#This Row],[Experience]]&lt;=3,"Junior",Table1[[#This Row],[Experience]]&lt;=7,"Mid Level",Table1[[#This Row],[Experience]]&gt;=7,"Senior")</f>
        <v>Mid Level</v>
      </c>
      <c r="AH328" t="str">
        <f>IF(Table1[[#This Row],[Attendance %]]&gt;75,"OK","Below 75")</f>
        <v>OK</v>
      </c>
      <c r="AI328" t="b">
        <f>ISBLANK(Table1[[#This Row],[Employee ID]])</f>
        <v>0</v>
      </c>
      <c r="AJ328" t="b">
        <f>ISNUMBER(Table1[[#This Row],[Total Salary  ]])</f>
        <v>1</v>
      </c>
      <c r="AK328" t="str">
        <f>IFERROR(_xlfn.XLOOKUP(Table1[[#This Row],[Manager ID]],MANAGERS!A:A,MANAGERS!B:B),"Not Found")</f>
        <v>Manager_12</v>
      </c>
    </row>
    <row r="329" spans="1:37" x14ac:dyDescent="0.2">
      <c r="A329" t="s">
        <v>3053</v>
      </c>
      <c r="B329" t="s">
        <v>69</v>
      </c>
      <c r="C329" t="s">
        <v>15</v>
      </c>
      <c r="D329" t="s">
        <v>40</v>
      </c>
      <c r="E329" t="s">
        <v>65</v>
      </c>
      <c r="F329" s="1">
        <v>44593</v>
      </c>
      <c r="G329" s="1">
        <v>40439</v>
      </c>
      <c r="H329">
        <v>117611</v>
      </c>
      <c r="I329">
        <v>15268</v>
      </c>
      <c r="J329">
        <v>86</v>
      </c>
      <c r="K329">
        <v>95</v>
      </c>
      <c r="L329" t="s">
        <v>37</v>
      </c>
      <c r="M329">
        <v>104</v>
      </c>
      <c r="N329">
        <f>Table1[[#This Row],[Basic Salary]]+Table1[[#This Row],[Bonus]]</f>
        <v>132879</v>
      </c>
      <c r="O329" s="2">
        <f>Table1[[#This Row],[Bonus]]/Table1[[#This Row],[Basic Salary]]</f>
        <v>0.12981778915237521</v>
      </c>
      <c r="P329">
        <f ca="1">DATEDIF(Table1[[#This Row],[Date of Birth]],TODAY(),"Y")</f>
        <v>15</v>
      </c>
      <c r="Q329">
        <f ca="1">DATEDIF(Table1[[#This Row],[Joining Date]],TODAY(),"Y")</f>
        <v>4</v>
      </c>
      <c r="R329" t="str">
        <f ca="1">IF(YEAR(Table1[[#This Row],[Joining Date]])=YEAR(TODAY()),"Yes","No")</f>
        <v>No</v>
      </c>
      <c r="S329" t="str">
        <f ca="1">IF(Table1[[#This Row],[Experience]]&gt;5,"Yes","No")</f>
        <v>No</v>
      </c>
      <c r="T329" t="str">
        <f>TEXT(Table1[[#This Row],[Joining Date]],"mmmm")</f>
        <v>February</v>
      </c>
      <c r="U329" t="str">
        <f>TEXT(Table1[[#This Row],[Joining Date]],"yyyy")</f>
        <v>2022</v>
      </c>
      <c r="V329" s="5">
        <f ca="1">TODAY()-Table1[[#This Row],[Joining Date]]</f>
        <v>1646</v>
      </c>
      <c r="W329" t="str">
        <f>LEFT(Table1[[#This Row],[Employee Name]],FIND(" ",Table1[[#This Row],[Employee Name]])-1)</f>
        <v>Neha</v>
      </c>
      <c r="X329" t="str">
        <f>RIGHT(Table1[[#This Row],[Employee Name]],LEN(Table1[[#This Row],[Employee Name]])-FIND(" ",Table1[[#This Row],[Employee Name]]))</f>
        <v>Kulkarni</v>
      </c>
      <c r="Y329" t="str">
        <f>Table1[[#This Row],[Department]]&amp;"-"&amp;Table1[[#This Row],[Employee ID]]</f>
        <v>IT-E02997</v>
      </c>
      <c r="Z329" t="str">
        <f>LEFT(Table1[[#This Row],[Department]],3)</f>
        <v>IT</v>
      </c>
      <c r="AA329" t="str">
        <f>_xlfn.XLOOKUP(Table1[[#This Row],[Manager ID]],MANAGERS!A:A,MANAGERS!B:B)</f>
        <v>Manager_4</v>
      </c>
      <c r="AB329" t="str" cm="1">
        <f t="array" ref="AB329">_xlfn.XLOOKUP(Table1[[#This Row],[Manager ID]],Table2[[#All],[Manager ID]],Table2[[#All],[Department Head]])</f>
        <v>Finance</v>
      </c>
      <c r="AC329" s="2">
        <f>_xlfn.XLOOKUP(Table1[[#This Row],[City]],L:L,O:O)</f>
        <v>0.24036902712549932</v>
      </c>
      <c r="AD329" t="str" cm="1">
        <f t="array" ref="AD329">_xlfn.IFS(Table1[[#This Row],[Performance Score]]&gt;=90,"Excellent",Table1[[#This Row],[Performance Score]]&gt;=75,"Good",Table1[[#This Row],[Performance Score]]&gt;=60,"Average",Table1[[#This Row],[Performance Score]]&lt;=60,"Need Improvement")</f>
        <v>Excellent</v>
      </c>
      <c r="AE329" t="str">
        <f>IF(AND(Table1[[#This Row],[Attendance %]]&gt;=80,(Table1[[#This Row],[Performance Score]]&gt;=80)),"Eligible","Not Eligible")</f>
        <v>Eligible</v>
      </c>
      <c r="AF329" t="str">
        <f>IF(Table1[[#This Row],[Performance Score]]&gt;=80,"High Performer","Low Performer")</f>
        <v>High Performer</v>
      </c>
      <c r="AG329" t="str" cm="1">
        <f t="array" aca="1" ref="AG329" ca="1">_xlfn.IFS(Table1[[#This Row],[Experience]]&lt;=3,"Junior",Table1[[#This Row],[Experience]]&lt;=7,"Mid Level",Table1[[#This Row],[Experience]]&gt;=7,"Senior")</f>
        <v>Mid Level</v>
      </c>
      <c r="AH329" t="str">
        <f>IF(Table1[[#This Row],[Attendance %]]&gt;75,"OK","Below 75")</f>
        <v>OK</v>
      </c>
      <c r="AI329" t="b">
        <f>ISBLANK(Table1[[#This Row],[Employee ID]])</f>
        <v>0</v>
      </c>
      <c r="AJ329" t="b">
        <f>ISNUMBER(Table1[[#This Row],[Total Salary  ]])</f>
        <v>1</v>
      </c>
      <c r="AK329" t="str">
        <f>IFERROR(_xlfn.XLOOKUP(Table1[[#This Row],[Manager ID]],MANAGERS!A:A,MANAGERS!B:B),"Not Found")</f>
        <v>Manager_4</v>
      </c>
    </row>
    <row r="330" spans="1:37" x14ac:dyDescent="0.2">
      <c r="A330" t="s">
        <v>1233</v>
      </c>
      <c r="B330" t="s">
        <v>62</v>
      </c>
      <c r="C330" t="s">
        <v>15</v>
      </c>
      <c r="D330" t="s">
        <v>81</v>
      </c>
      <c r="E330" t="s">
        <v>26</v>
      </c>
      <c r="F330" s="1">
        <v>42585</v>
      </c>
      <c r="G330" s="1">
        <v>29429</v>
      </c>
      <c r="H330">
        <v>112298</v>
      </c>
      <c r="I330">
        <v>20551</v>
      </c>
      <c r="J330">
        <v>87</v>
      </c>
      <c r="K330">
        <v>61</v>
      </c>
      <c r="L330" t="s">
        <v>53</v>
      </c>
      <c r="M330">
        <v>106</v>
      </c>
      <c r="N330">
        <f>Table1[[#This Row],[Basic Salary]]+Table1[[#This Row],[Bonus]]</f>
        <v>132849</v>
      </c>
      <c r="O330" s="2">
        <f>Table1[[#This Row],[Bonus]]/Table1[[#This Row],[Basic Salary]]</f>
        <v>0.18300414967319098</v>
      </c>
      <c r="P330">
        <f ca="1">DATEDIF(Table1[[#This Row],[Date of Birth]],TODAY(),"Y")</f>
        <v>46</v>
      </c>
      <c r="Q330">
        <f ca="1">DATEDIF(Table1[[#This Row],[Joining Date]],TODAY(),"Y")</f>
        <v>10</v>
      </c>
      <c r="R330" t="str">
        <f ca="1">IF(YEAR(Table1[[#This Row],[Joining Date]])=YEAR(TODAY()),"Yes","No")</f>
        <v>No</v>
      </c>
      <c r="S330" t="str">
        <f ca="1">IF(Table1[[#This Row],[Experience]]&gt;5,"Yes","No")</f>
        <v>Yes</v>
      </c>
      <c r="T330" t="str">
        <f>TEXT(Table1[[#This Row],[Joining Date]],"mmmm")</f>
        <v>August</v>
      </c>
      <c r="U330" t="str">
        <f>TEXT(Table1[[#This Row],[Joining Date]],"yyyy")</f>
        <v>2016</v>
      </c>
      <c r="V330" s="5">
        <f ca="1">TODAY()-Table1[[#This Row],[Joining Date]]</f>
        <v>3654</v>
      </c>
      <c r="W330" t="str">
        <f>LEFT(Table1[[#This Row],[Employee Name]],FIND(" ",Table1[[#This Row],[Employee Name]])-1)</f>
        <v>Kavya</v>
      </c>
      <c r="X330" t="str">
        <f>RIGHT(Table1[[#This Row],[Employee Name]],LEN(Table1[[#This Row],[Employee Name]])-FIND(" ",Table1[[#This Row],[Employee Name]]))</f>
        <v>Nair</v>
      </c>
      <c r="Y330" t="str">
        <f>Table1[[#This Row],[Department]]&amp;"-"&amp;Table1[[#This Row],[Employee ID]]</f>
        <v>Sales-E01177</v>
      </c>
      <c r="Z330" t="str">
        <f>LEFT(Table1[[#This Row],[Department]],3)</f>
        <v>Sal</v>
      </c>
      <c r="AA330" t="str">
        <f>_xlfn.XLOOKUP(Table1[[#This Row],[Manager ID]],MANAGERS!A:A,MANAGERS!B:B)</f>
        <v>Manager_6</v>
      </c>
      <c r="AB330" t="str" cm="1">
        <f t="array" ref="AB330">_xlfn.XLOOKUP(Table1[[#This Row],[Manager ID]],Table2[[#All],[Manager ID]],Table2[[#All],[Department Head]])</f>
        <v>HR</v>
      </c>
      <c r="AC330" s="2">
        <f>_xlfn.XLOOKUP(Table1[[#This Row],[City]],L:L,O:O)</f>
        <v>0.23685887225230964</v>
      </c>
      <c r="AD330" t="str" cm="1">
        <f t="array" ref="AD330">_xlfn.IFS(Table1[[#This Row],[Performance Score]]&gt;=90,"Excellent",Table1[[#This Row],[Performance Score]]&gt;=75,"Good",Table1[[#This Row],[Performance Score]]&gt;=60,"Average",Table1[[#This Row],[Performance Score]]&lt;=60,"Need Improvement")</f>
        <v>Average</v>
      </c>
      <c r="AE330" t="str">
        <f>IF(AND(Table1[[#This Row],[Attendance %]]&gt;=80,(Table1[[#This Row],[Performance Score]]&gt;=80)),"Eligible","Not Eligible")</f>
        <v>Not Eligible</v>
      </c>
      <c r="AF330" t="str">
        <f>IF(Table1[[#This Row],[Performance Score]]&gt;=80,"High Performer","Low Performer")</f>
        <v>Low Performer</v>
      </c>
      <c r="AG330" t="str" cm="1">
        <f t="array" aca="1" ref="AG330" ca="1">_xlfn.IFS(Table1[[#This Row],[Experience]]&lt;=3,"Junior",Table1[[#This Row],[Experience]]&lt;=7,"Mid Level",Table1[[#This Row],[Experience]]&gt;=7,"Senior")</f>
        <v>Senior</v>
      </c>
      <c r="AH330" t="str">
        <f>IF(Table1[[#This Row],[Attendance %]]&gt;75,"OK","Below 75")</f>
        <v>OK</v>
      </c>
      <c r="AI330" t="b">
        <f>ISBLANK(Table1[[#This Row],[Employee ID]])</f>
        <v>0</v>
      </c>
      <c r="AJ330" t="b">
        <f>ISNUMBER(Table1[[#This Row],[Total Salary  ]])</f>
        <v>1</v>
      </c>
      <c r="AK330" t="str">
        <f>IFERROR(_xlfn.XLOOKUP(Table1[[#This Row],[Manager ID]],MANAGERS!A:A,MANAGERS!B:B),"Not Found")</f>
        <v>Manager_6</v>
      </c>
    </row>
    <row r="331" spans="1:37" x14ac:dyDescent="0.2">
      <c r="A331" t="s">
        <v>1607</v>
      </c>
      <c r="B331" t="s">
        <v>69</v>
      </c>
      <c r="C331" t="s">
        <v>21</v>
      </c>
      <c r="D331" t="s">
        <v>33</v>
      </c>
      <c r="E331" t="s">
        <v>30</v>
      </c>
      <c r="F331" s="1">
        <v>42547</v>
      </c>
      <c r="G331" s="1">
        <v>34893</v>
      </c>
      <c r="H331">
        <v>119256</v>
      </c>
      <c r="I331">
        <v>13571</v>
      </c>
      <c r="J331">
        <v>95</v>
      </c>
      <c r="K331">
        <v>52</v>
      </c>
      <c r="L331" t="s">
        <v>27</v>
      </c>
      <c r="M331">
        <v>110</v>
      </c>
      <c r="N331">
        <f>Table1[[#This Row],[Basic Salary]]+Table1[[#This Row],[Bonus]]</f>
        <v>132827</v>
      </c>
      <c r="O331" s="2">
        <f>Table1[[#This Row],[Bonus]]/Table1[[#This Row],[Basic Salary]]</f>
        <v>0.11379720936472798</v>
      </c>
      <c r="P331">
        <f ca="1">DATEDIF(Table1[[#This Row],[Date of Birth]],TODAY(),"Y")</f>
        <v>31</v>
      </c>
      <c r="Q331">
        <f ca="1">DATEDIF(Table1[[#This Row],[Joining Date]],TODAY(),"Y")</f>
        <v>10</v>
      </c>
      <c r="R331" t="str">
        <f ca="1">IF(YEAR(Table1[[#This Row],[Joining Date]])=YEAR(TODAY()),"Yes","No")</f>
        <v>No</v>
      </c>
      <c r="S331" t="str">
        <f ca="1">IF(Table1[[#This Row],[Experience]]&gt;5,"Yes","No")</f>
        <v>Yes</v>
      </c>
      <c r="T331" t="str">
        <f>TEXT(Table1[[#This Row],[Joining Date]],"mmmm")</f>
        <v>June</v>
      </c>
      <c r="U331" t="str">
        <f>TEXT(Table1[[#This Row],[Joining Date]],"yyyy")</f>
        <v>2016</v>
      </c>
      <c r="V331" s="5">
        <f ca="1">TODAY()-Table1[[#This Row],[Joining Date]]</f>
        <v>3692</v>
      </c>
      <c r="W331" t="str">
        <f>LEFT(Table1[[#This Row],[Employee Name]],FIND(" ",Table1[[#This Row],[Employee Name]])-1)</f>
        <v>Neha</v>
      </c>
      <c r="X331" t="str">
        <f>RIGHT(Table1[[#This Row],[Employee Name]],LEN(Table1[[#This Row],[Employee Name]])-FIND(" ",Table1[[#This Row],[Employee Name]]))</f>
        <v>Kulkarni</v>
      </c>
      <c r="Y331" t="str">
        <f>Table1[[#This Row],[Department]]&amp;"-"&amp;Table1[[#This Row],[Employee ID]]</f>
        <v>Marketing-E01551</v>
      </c>
      <c r="Z331" t="str">
        <f>LEFT(Table1[[#This Row],[Department]],3)</f>
        <v>Mar</v>
      </c>
      <c r="AA331" t="str">
        <f>_xlfn.XLOOKUP(Table1[[#This Row],[Manager ID]],MANAGERS!A:A,MANAGERS!B:B)</f>
        <v>Manager_10</v>
      </c>
      <c r="AB331" t="str" cm="1">
        <f t="array" ref="AB331">_xlfn.XLOOKUP(Table1[[#This Row],[Manager ID]],Table2[[#All],[Manager ID]],Table2[[#All],[Department Head]])</f>
        <v>HR</v>
      </c>
      <c r="AC331" s="2">
        <f>_xlfn.XLOOKUP(Table1[[#This Row],[City]],L:L,O:O)</f>
        <v>0.23674293405114402</v>
      </c>
      <c r="AD331" t="str" cm="1">
        <f t="array" ref="AD331">_xlfn.IFS(Table1[[#This Row],[Performance Score]]&gt;=90,"Excellent",Table1[[#This Row],[Performance Score]]&gt;=75,"Good",Table1[[#This Row],[Performance Score]]&gt;=60,"Average",Table1[[#This Row],[Performance Score]]&lt;=60,"Need Improvement")</f>
        <v>Need Improvement</v>
      </c>
      <c r="AE331" t="str">
        <f>IF(AND(Table1[[#This Row],[Attendance %]]&gt;=80,(Table1[[#This Row],[Performance Score]]&gt;=80)),"Eligible","Not Eligible")</f>
        <v>Not Eligible</v>
      </c>
      <c r="AF331" t="str">
        <f>IF(Table1[[#This Row],[Performance Score]]&gt;=80,"High Performer","Low Performer")</f>
        <v>Low Performer</v>
      </c>
      <c r="AG331" t="str" cm="1">
        <f t="array" aca="1" ref="AG331" ca="1">_xlfn.IFS(Table1[[#This Row],[Experience]]&lt;=3,"Junior",Table1[[#This Row],[Experience]]&lt;=7,"Mid Level",Table1[[#This Row],[Experience]]&gt;=7,"Senior")</f>
        <v>Senior</v>
      </c>
      <c r="AH331" t="str">
        <f>IF(Table1[[#This Row],[Attendance %]]&gt;75,"OK","Below 75")</f>
        <v>OK</v>
      </c>
      <c r="AI331" t="b">
        <f>ISBLANK(Table1[[#This Row],[Employee ID]])</f>
        <v>0</v>
      </c>
      <c r="AJ331" t="b">
        <f>ISNUMBER(Table1[[#This Row],[Total Salary  ]])</f>
        <v>1</v>
      </c>
      <c r="AK331" t="str">
        <f>IFERROR(_xlfn.XLOOKUP(Table1[[#This Row],[Manager ID]],MANAGERS!A:A,MANAGERS!B:B),"Not Found")</f>
        <v>Manager_10</v>
      </c>
    </row>
    <row r="332" spans="1:37" x14ac:dyDescent="0.2">
      <c r="A332" t="s">
        <v>3575</v>
      </c>
      <c r="B332" t="s">
        <v>20</v>
      </c>
      <c r="C332" t="s">
        <v>21</v>
      </c>
      <c r="D332" t="s">
        <v>46</v>
      </c>
      <c r="E332" t="s">
        <v>30</v>
      </c>
      <c r="F332" s="1">
        <v>44017</v>
      </c>
      <c r="G332" s="1">
        <v>34060</v>
      </c>
      <c r="H332">
        <v>118130</v>
      </c>
      <c r="I332">
        <v>14694</v>
      </c>
      <c r="J332">
        <v>80</v>
      </c>
      <c r="K332">
        <v>49</v>
      </c>
      <c r="L332" t="s">
        <v>53</v>
      </c>
      <c r="M332">
        <v>107</v>
      </c>
      <c r="N332">
        <f>Table1[[#This Row],[Basic Salary]]+Table1[[#This Row],[Bonus]]</f>
        <v>132824</v>
      </c>
      <c r="O332" s="2">
        <f>Table1[[#This Row],[Bonus]]/Table1[[#This Row],[Basic Salary]]</f>
        <v>0.12438838567679675</v>
      </c>
      <c r="P332">
        <f ca="1">DATEDIF(Table1[[#This Row],[Date of Birth]],TODAY(),"Y")</f>
        <v>33</v>
      </c>
      <c r="Q332">
        <f ca="1">DATEDIF(Table1[[#This Row],[Joining Date]],TODAY(),"Y")</f>
        <v>6</v>
      </c>
      <c r="R332" t="str">
        <f ca="1">IF(YEAR(Table1[[#This Row],[Joining Date]])=YEAR(TODAY()),"Yes","No")</f>
        <v>No</v>
      </c>
      <c r="S332" t="str">
        <f ca="1">IF(Table1[[#This Row],[Experience]]&gt;5,"Yes","No")</f>
        <v>Yes</v>
      </c>
      <c r="T332" t="str">
        <f>TEXT(Table1[[#This Row],[Joining Date]],"mmmm")</f>
        <v>July</v>
      </c>
      <c r="U332" t="str">
        <f>TEXT(Table1[[#This Row],[Joining Date]],"yyyy")</f>
        <v>2020</v>
      </c>
      <c r="V332" s="5">
        <f ca="1">TODAY()-Table1[[#This Row],[Joining Date]]</f>
        <v>2222</v>
      </c>
      <c r="W332" t="str">
        <f>LEFT(Table1[[#This Row],[Employee Name]],FIND(" ",Table1[[#This Row],[Employee Name]])-1)</f>
        <v>Rahul</v>
      </c>
      <c r="X332" t="str">
        <f>RIGHT(Table1[[#This Row],[Employee Name]],LEN(Table1[[#This Row],[Employee Name]])-FIND(" ",Table1[[#This Row],[Employee Name]]))</f>
        <v>Verma</v>
      </c>
      <c r="Y332" t="str">
        <f>Table1[[#This Row],[Department]]&amp;"-"&amp;Table1[[#This Row],[Employee ID]]</f>
        <v>Support-E03519</v>
      </c>
      <c r="Z332" t="str">
        <f>LEFT(Table1[[#This Row],[Department]],3)</f>
        <v>Sup</v>
      </c>
      <c r="AA332" t="str">
        <f>_xlfn.XLOOKUP(Table1[[#This Row],[Manager ID]],MANAGERS!A:A,MANAGERS!B:B)</f>
        <v>Manager_7</v>
      </c>
      <c r="AB332" t="str" cm="1">
        <f t="array" ref="AB332">_xlfn.XLOOKUP(Table1[[#This Row],[Manager ID]],Table2[[#All],[Manager ID]],Table2[[#All],[Department Head]])</f>
        <v>Operations</v>
      </c>
      <c r="AC332" s="2">
        <f>_xlfn.XLOOKUP(Table1[[#This Row],[City]],L:L,O:O)</f>
        <v>0.23685887225230964</v>
      </c>
      <c r="AD332" t="str" cm="1">
        <f t="array" ref="AD332">_xlfn.IFS(Table1[[#This Row],[Performance Score]]&gt;=90,"Excellent",Table1[[#This Row],[Performance Score]]&gt;=75,"Good",Table1[[#This Row],[Performance Score]]&gt;=60,"Average",Table1[[#This Row],[Performance Score]]&lt;=60,"Need Improvement")</f>
        <v>Need Improvement</v>
      </c>
      <c r="AE332" t="str">
        <f>IF(AND(Table1[[#This Row],[Attendance %]]&gt;=80,(Table1[[#This Row],[Performance Score]]&gt;=80)),"Eligible","Not Eligible")</f>
        <v>Not Eligible</v>
      </c>
      <c r="AF332" t="str">
        <f>IF(Table1[[#This Row],[Performance Score]]&gt;=80,"High Performer","Low Performer")</f>
        <v>Low Performer</v>
      </c>
      <c r="AG332" t="str" cm="1">
        <f t="array" aca="1" ref="AG332" ca="1">_xlfn.IFS(Table1[[#This Row],[Experience]]&lt;=3,"Junior",Table1[[#This Row],[Experience]]&lt;=7,"Mid Level",Table1[[#This Row],[Experience]]&gt;=7,"Senior")</f>
        <v>Mid Level</v>
      </c>
      <c r="AH332" t="str">
        <f>IF(Table1[[#This Row],[Attendance %]]&gt;75,"OK","Below 75")</f>
        <v>OK</v>
      </c>
      <c r="AI332" t="b">
        <f>ISBLANK(Table1[[#This Row],[Employee ID]])</f>
        <v>0</v>
      </c>
      <c r="AJ332" t="b">
        <f>ISNUMBER(Table1[[#This Row],[Total Salary  ]])</f>
        <v>1</v>
      </c>
      <c r="AK332" t="str">
        <f>IFERROR(_xlfn.XLOOKUP(Table1[[#This Row],[Manager ID]],MANAGERS!A:A,MANAGERS!B:B),"Not Found")</f>
        <v>Manager_7</v>
      </c>
    </row>
    <row r="333" spans="1:37" x14ac:dyDescent="0.2">
      <c r="A333" t="s">
        <v>4175</v>
      </c>
      <c r="B333" t="s">
        <v>14</v>
      </c>
      <c r="C333" t="s">
        <v>15</v>
      </c>
      <c r="D333" t="s">
        <v>40</v>
      </c>
      <c r="E333" t="s">
        <v>26</v>
      </c>
      <c r="F333" s="1">
        <v>44472</v>
      </c>
      <c r="G333" s="1">
        <v>33279</v>
      </c>
      <c r="H333">
        <v>107790</v>
      </c>
      <c r="I333">
        <v>24985</v>
      </c>
      <c r="J333">
        <v>95</v>
      </c>
      <c r="K333">
        <v>91</v>
      </c>
      <c r="L333" t="s">
        <v>53</v>
      </c>
      <c r="M333">
        <v>103</v>
      </c>
      <c r="N333">
        <f>Table1[[#This Row],[Basic Salary]]+Table1[[#This Row],[Bonus]]</f>
        <v>132775</v>
      </c>
      <c r="O333" s="2">
        <f>Table1[[#This Row],[Bonus]]/Table1[[#This Row],[Basic Salary]]</f>
        <v>0.2317933017905186</v>
      </c>
      <c r="P333">
        <f ca="1">DATEDIF(Table1[[#This Row],[Date of Birth]],TODAY(),"Y")</f>
        <v>35</v>
      </c>
      <c r="Q333">
        <f ca="1">DATEDIF(Table1[[#This Row],[Joining Date]],TODAY(),"Y")</f>
        <v>4</v>
      </c>
      <c r="R333" t="str">
        <f ca="1">IF(YEAR(Table1[[#This Row],[Joining Date]])=YEAR(TODAY()),"Yes","No")</f>
        <v>No</v>
      </c>
      <c r="S333" t="str">
        <f ca="1">IF(Table1[[#This Row],[Experience]]&gt;5,"Yes","No")</f>
        <v>No</v>
      </c>
      <c r="T333" t="str">
        <f>TEXT(Table1[[#This Row],[Joining Date]],"mmmm")</f>
        <v>October</v>
      </c>
      <c r="U333" t="str">
        <f>TEXT(Table1[[#This Row],[Joining Date]],"yyyy")</f>
        <v>2021</v>
      </c>
      <c r="V333" s="5">
        <f ca="1">TODAY()-Table1[[#This Row],[Joining Date]]</f>
        <v>1767</v>
      </c>
      <c r="W333" t="str">
        <f>LEFT(Table1[[#This Row],[Employee Name]],FIND(" ",Table1[[#This Row],[Employee Name]])-1)</f>
        <v>Nisha</v>
      </c>
      <c r="X333" t="str">
        <f>RIGHT(Table1[[#This Row],[Employee Name]],LEN(Table1[[#This Row],[Employee Name]])-FIND(" ",Table1[[#This Row],[Employee Name]]))</f>
        <v>Kapoor</v>
      </c>
      <c r="Y333" t="str">
        <f>Table1[[#This Row],[Department]]&amp;"-"&amp;Table1[[#This Row],[Employee ID]]</f>
        <v>IT-E04119</v>
      </c>
      <c r="Z333" t="str">
        <f>LEFT(Table1[[#This Row],[Department]],3)</f>
        <v>IT</v>
      </c>
      <c r="AA333" t="str">
        <f>_xlfn.XLOOKUP(Table1[[#This Row],[Manager ID]],MANAGERS!A:A,MANAGERS!B:B)</f>
        <v>Manager_3</v>
      </c>
      <c r="AB333" t="str" cm="1">
        <f t="array" ref="AB333">_xlfn.XLOOKUP(Table1[[#This Row],[Manager ID]],Table2[[#All],[Manager ID]],Table2[[#All],[Department Head]])</f>
        <v>IT</v>
      </c>
      <c r="AC333" s="2">
        <f>_xlfn.XLOOKUP(Table1[[#This Row],[City]],L:L,O:O)</f>
        <v>0.23685887225230964</v>
      </c>
      <c r="AD333" t="str" cm="1">
        <f t="array" ref="AD333">_xlfn.IFS(Table1[[#This Row],[Performance Score]]&gt;=90,"Excellent",Table1[[#This Row],[Performance Score]]&gt;=75,"Good",Table1[[#This Row],[Performance Score]]&gt;=60,"Average",Table1[[#This Row],[Performance Score]]&lt;=60,"Need Improvement")</f>
        <v>Excellent</v>
      </c>
      <c r="AE333" t="str">
        <f>IF(AND(Table1[[#This Row],[Attendance %]]&gt;=80,(Table1[[#This Row],[Performance Score]]&gt;=80)),"Eligible","Not Eligible")</f>
        <v>Eligible</v>
      </c>
      <c r="AF333" t="str">
        <f>IF(Table1[[#This Row],[Performance Score]]&gt;=80,"High Performer","Low Performer")</f>
        <v>High Performer</v>
      </c>
      <c r="AG333" t="str" cm="1">
        <f t="array" aca="1" ref="AG333" ca="1">_xlfn.IFS(Table1[[#This Row],[Experience]]&lt;=3,"Junior",Table1[[#This Row],[Experience]]&lt;=7,"Mid Level",Table1[[#This Row],[Experience]]&gt;=7,"Senior")</f>
        <v>Mid Level</v>
      </c>
      <c r="AH333" t="str">
        <f>IF(Table1[[#This Row],[Attendance %]]&gt;75,"OK","Below 75")</f>
        <v>OK</v>
      </c>
      <c r="AI333" t="b">
        <f>ISBLANK(Table1[[#This Row],[Employee ID]])</f>
        <v>0</v>
      </c>
      <c r="AJ333" t="b">
        <f>ISNUMBER(Table1[[#This Row],[Total Salary  ]])</f>
        <v>1</v>
      </c>
      <c r="AK333" t="str">
        <f>IFERROR(_xlfn.XLOOKUP(Table1[[#This Row],[Manager ID]],MANAGERS!A:A,MANAGERS!B:B),"Not Found")</f>
        <v>Manager_3</v>
      </c>
    </row>
    <row r="334" spans="1:37" x14ac:dyDescent="0.2">
      <c r="A334" t="s">
        <v>674</v>
      </c>
      <c r="B334" t="s">
        <v>60</v>
      </c>
      <c r="C334" t="s">
        <v>21</v>
      </c>
      <c r="D334" t="s">
        <v>25</v>
      </c>
      <c r="E334" t="s">
        <v>51</v>
      </c>
      <c r="F334" s="1">
        <v>42483</v>
      </c>
      <c r="G334" s="1">
        <v>34271</v>
      </c>
      <c r="H334">
        <v>117440</v>
      </c>
      <c r="I334">
        <v>15305</v>
      </c>
      <c r="J334">
        <v>62</v>
      </c>
      <c r="K334">
        <v>57</v>
      </c>
      <c r="L334" t="s">
        <v>27</v>
      </c>
      <c r="M334">
        <v>103</v>
      </c>
      <c r="N334">
        <f>Table1[[#This Row],[Basic Salary]]+Table1[[#This Row],[Bonus]]</f>
        <v>132745</v>
      </c>
      <c r="O334" s="2">
        <f>Table1[[#This Row],[Bonus]]/Table1[[#This Row],[Basic Salary]]</f>
        <v>0.13032186648501362</v>
      </c>
      <c r="P334">
        <f ca="1">DATEDIF(Table1[[#This Row],[Date of Birth]],TODAY(),"Y")</f>
        <v>32</v>
      </c>
      <c r="Q334">
        <f ca="1">DATEDIF(Table1[[#This Row],[Joining Date]],TODAY(),"Y")</f>
        <v>10</v>
      </c>
      <c r="R334" t="str">
        <f ca="1">IF(YEAR(Table1[[#This Row],[Joining Date]])=YEAR(TODAY()),"Yes","No")</f>
        <v>No</v>
      </c>
      <c r="S334" t="str">
        <f ca="1">IF(Table1[[#This Row],[Experience]]&gt;5,"Yes","No")</f>
        <v>Yes</v>
      </c>
      <c r="T334" t="str">
        <f>TEXT(Table1[[#This Row],[Joining Date]],"mmmm")</f>
        <v>April</v>
      </c>
      <c r="U334" t="str">
        <f>TEXT(Table1[[#This Row],[Joining Date]],"yyyy")</f>
        <v>2016</v>
      </c>
      <c r="V334" s="5">
        <f ca="1">TODAY()-Table1[[#This Row],[Joining Date]]</f>
        <v>3756</v>
      </c>
      <c r="W334" t="str">
        <f>LEFT(Table1[[#This Row],[Employee Name]],FIND(" ",Table1[[#This Row],[Employee Name]])-1)</f>
        <v>Gayathri</v>
      </c>
      <c r="X334" t="str">
        <f>RIGHT(Table1[[#This Row],[Employee Name]],LEN(Table1[[#This Row],[Employee Name]])-FIND(" ",Table1[[#This Row],[Employee Name]]))</f>
        <v>Iyer</v>
      </c>
      <c r="Y334" t="str">
        <f>Table1[[#This Row],[Department]]&amp;"-"&amp;Table1[[#This Row],[Employee ID]]</f>
        <v>Finance-E00618</v>
      </c>
      <c r="Z334" t="str">
        <f>LEFT(Table1[[#This Row],[Department]],3)</f>
        <v>Fin</v>
      </c>
      <c r="AA334" t="str">
        <f>_xlfn.XLOOKUP(Table1[[#This Row],[Manager ID]],MANAGERS!A:A,MANAGERS!B:B)</f>
        <v>Manager_3</v>
      </c>
      <c r="AB334" t="str" cm="1">
        <f t="array" ref="AB334">_xlfn.XLOOKUP(Table1[[#This Row],[Manager ID]],Table2[[#All],[Manager ID]],Table2[[#All],[Department Head]])</f>
        <v>IT</v>
      </c>
      <c r="AC334" s="2">
        <f>_xlfn.XLOOKUP(Table1[[#This Row],[City]],L:L,O:O)</f>
        <v>0.23674293405114402</v>
      </c>
      <c r="AD334" t="str" cm="1">
        <f t="array" ref="AD334">_xlfn.IFS(Table1[[#This Row],[Performance Score]]&gt;=90,"Excellent",Table1[[#This Row],[Performance Score]]&gt;=75,"Good",Table1[[#This Row],[Performance Score]]&gt;=60,"Average",Table1[[#This Row],[Performance Score]]&lt;=60,"Need Improvement")</f>
        <v>Need Improvement</v>
      </c>
      <c r="AE334" t="str">
        <f>IF(AND(Table1[[#This Row],[Attendance %]]&gt;=80,(Table1[[#This Row],[Performance Score]]&gt;=80)),"Eligible","Not Eligible")</f>
        <v>Not Eligible</v>
      </c>
      <c r="AF334" t="str">
        <f>IF(Table1[[#This Row],[Performance Score]]&gt;=80,"High Performer","Low Performer")</f>
        <v>Low Performer</v>
      </c>
      <c r="AG334" t="str" cm="1">
        <f t="array" aca="1" ref="AG334" ca="1">_xlfn.IFS(Table1[[#This Row],[Experience]]&lt;=3,"Junior",Table1[[#This Row],[Experience]]&lt;=7,"Mid Level",Table1[[#This Row],[Experience]]&gt;=7,"Senior")</f>
        <v>Senior</v>
      </c>
      <c r="AH334" t="str">
        <f>IF(Table1[[#This Row],[Attendance %]]&gt;75,"OK","Below 75")</f>
        <v>Below 75</v>
      </c>
      <c r="AI334" t="b">
        <f>ISBLANK(Table1[[#This Row],[Employee ID]])</f>
        <v>0</v>
      </c>
      <c r="AJ334" t="b">
        <f>ISNUMBER(Table1[[#This Row],[Total Salary  ]])</f>
        <v>1</v>
      </c>
      <c r="AK334" t="str">
        <f>IFERROR(_xlfn.XLOOKUP(Table1[[#This Row],[Manager ID]],MANAGERS!A:A,MANAGERS!B:B),"Not Found")</f>
        <v>Manager_3</v>
      </c>
    </row>
    <row r="335" spans="1:37" x14ac:dyDescent="0.2">
      <c r="A335" t="s">
        <v>3686</v>
      </c>
      <c r="B335" t="s">
        <v>129</v>
      </c>
      <c r="C335" t="s">
        <v>21</v>
      </c>
      <c r="D335" t="s">
        <v>81</v>
      </c>
      <c r="E335" t="s">
        <v>26</v>
      </c>
      <c r="F335" s="1">
        <v>45341</v>
      </c>
      <c r="G335" s="1">
        <v>33266</v>
      </c>
      <c r="H335">
        <v>118817</v>
      </c>
      <c r="I335">
        <v>13909</v>
      </c>
      <c r="J335">
        <v>86</v>
      </c>
      <c r="K335">
        <v>67</v>
      </c>
      <c r="L335" t="s">
        <v>23</v>
      </c>
      <c r="M335">
        <v>110</v>
      </c>
      <c r="N335">
        <f>Table1[[#This Row],[Basic Salary]]+Table1[[#This Row],[Bonus]]</f>
        <v>132726</v>
      </c>
      <c r="O335" s="2">
        <f>Table1[[#This Row],[Bonus]]/Table1[[#This Row],[Basic Salary]]</f>
        <v>0.11706237322942004</v>
      </c>
      <c r="P335">
        <f ca="1">DATEDIF(Table1[[#This Row],[Date of Birth]],TODAY(),"Y")</f>
        <v>35</v>
      </c>
      <c r="Q335">
        <f ca="1">DATEDIF(Table1[[#This Row],[Joining Date]],TODAY(),"Y")</f>
        <v>2</v>
      </c>
      <c r="R335" t="str">
        <f ca="1">IF(YEAR(Table1[[#This Row],[Joining Date]])=YEAR(TODAY()),"Yes","No")</f>
        <v>No</v>
      </c>
      <c r="S335" t="str">
        <f ca="1">IF(Table1[[#This Row],[Experience]]&gt;5,"Yes","No")</f>
        <v>No</v>
      </c>
      <c r="T335" t="str">
        <f>TEXT(Table1[[#This Row],[Joining Date]],"mmmm")</f>
        <v>February</v>
      </c>
      <c r="U335" t="str">
        <f>TEXT(Table1[[#This Row],[Joining Date]],"yyyy")</f>
        <v>2024</v>
      </c>
      <c r="V335" s="5">
        <f ca="1">TODAY()-Table1[[#This Row],[Joining Date]]</f>
        <v>898</v>
      </c>
      <c r="W335" t="str">
        <f>LEFT(Table1[[#This Row],[Employee Name]],FIND(" ",Table1[[#This Row],[Employee Name]])-1)</f>
        <v>Aarav</v>
      </c>
      <c r="X335" t="str">
        <f>RIGHT(Table1[[#This Row],[Employee Name]],LEN(Table1[[#This Row],[Employee Name]])-FIND(" ",Table1[[#This Row],[Employee Name]]))</f>
        <v>Sharma</v>
      </c>
      <c r="Y335" t="str">
        <f>Table1[[#This Row],[Department]]&amp;"-"&amp;Table1[[#This Row],[Employee ID]]</f>
        <v>Sales-E03630</v>
      </c>
      <c r="Z335" t="str">
        <f>LEFT(Table1[[#This Row],[Department]],3)</f>
        <v>Sal</v>
      </c>
      <c r="AA335" t="str">
        <f>_xlfn.XLOOKUP(Table1[[#This Row],[Manager ID]],MANAGERS!A:A,MANAGERS!B:B)</f>
        <v>Manager_10</v>
      </c>
      <c r="AB335" t="str" cm="1">
        <f t="array" ref="AB335">_xlfn.XLOOKUP(Table1[[#This Row],[Manager ID]],Table2[[#All],[Manager ID]],Table2[[#All],[Department Head]])</f>
        <v>HR</v>
      </c>
      <c r="AC335" s="2">
        <f>_xlfn.XLOOKUP(Table1[[#This Row],[City]],L:L,O:O)</f>
        <v>0.23486488519629886</v>
      </c>
      <c r="AD335" t="str" cm="1">
        <f t="array" ref="AD335">_xlfn.IFS(Table1[[#This Row],[Performance Score]]&gt;=90,"Excellent",Table1[[#This Row],[Performance Score]]&gt;=75,"Good",Table1[[#This Row],[Performance Score]]&gt;=60,"Average",Table1[[#This Row],[Performance Score]]&lt;=60,"Need Improvement")</f>
        <v>Average</v>
      </c>
      <c r="AE335" t="str">
        <f>IF(AND(Table1[[#This Row],[Attendance %]]&gt;=80,(Table1[[#This Row],[Performance Score]]&gt;=80)),"Eligible","Not Eligible")</f>
        <v>Not Eligible</v>
      </c>
      <c r="AF335" t="str">
        <f>IF(Table1[[#This Row],[Performance Score]]&gt;=80,"High Performer","Low Performer")</f>
        <v>Low Performer</v>
      </c>
      <c r="AG335" t="str" cm="1">
        <f t="array" aca="1" ref="AG335" ca="1">_xlfn.IFS(Table1[[#This Row],[Experience]]&lt;=3,"Junior",Table1[[#This Row],[Experience]]&lt;=7,"Mid Level",Table1[[#This Row],[Experience]]&gt;=7,"Senior")</f>
        <v>Junior</v>
      </c>
      <c r="AH335" t="str">
        <f>IF(Table1[[#This Row],[Attendance %]]&gt;75,"OK","Below 75")</f>
        <v>OK</v>
      </c>
      <c r="AI335" t="b">
        <f>ISBLANK(Table1[[#This Row],[Employee ID]])</f>
        <v>0</v>
      </c>
      <c r="AJ335" t="b">
        <f>ISNUMBER(Table1[[#This Row],[Total Salary  ]])</f>
        <v>1</v>
      </c>
      <c r="AK335" t="str">
        <f>IFERROR(_xlfn.XLOOKUP(Table1[[#This Row],[Manager ID]],MANAGERS!A:A,MANAGERS!B:B),"Not Found")</f>
        <v>Manager_10</v>
      </c>
    </row>
    <row r="336" spans="1:37" x14ac:dyDescent="0.2">
      <c r="A336" t="s">
        <v>1178</v>
      </c>
      <c r="B336" t="s">
        <v>29</v>
      </c>
      <c r="C336" t="s">
        <v>15</v>
      </c>
      <c r="D336" t="s">
        <v>40</v>
      </c>
      <c r="E336" t="s">
        <v>65</v>
      </c>
      <c r="F336" s="1">
        <v>44603</v>
      </c>
      <c r="G336" s="1">
        <v>36582</v>
      </c>
      <c r="H336">
        <v>108744</v>
      </c>
      <c r="I336">
        <v>23952</v>
      </c>
      <c r="J336">
        <v>66</v>
      </c>
      <c r="K336">
        <v>42</v>
      </c>
      <c r="L336" t="s">
        <v>37</v>
      </c>
      <c r="M336">
        <v>107</v>
      </c>
      <c r="N336">
        <f>Table1[[#This Row],[Basic Salary]]+Table1[[#This Row],[Bonus]]</f>
        <v>132696</v>
      </c>
      <c r="O336" s="2">
        <f>Table1[[#This Row],[Bonus]]/Table1[[#This Row],[Basic Salary]]</f>
        <v>0.22026042816155375</v>
      </c>
      <c r="P336">
        <f ca="1">DATEDIF(Table1[[#This Row],[Date of Birth]],TODAY(),"Y")</f>
        <v>26</v>
      </c>
      <c r="Q336">
        <f ca="1">DATEDIF(Table1[[#This Row],[Joining Date]],TODAY(),"Y")</f>
        <v>4</v>
      </c>
      <c r="R336" t="str">
        <f ca="1">IF(YEAR(Table1[[#This Row],[Joining Date]])=YEAR(TODAY()),"Yes","No")</f>
        <v>No</v>
      </c>
      <c r="S336" t="str">
        <f ca="1">IF(Table1[[#This Row],[Experience]]&gt;5,"Yes","No")</f>
        <v>No</v>
      </c>
      <c r="T336" t="str">
        <f>TEXT(Table1[[#This Row],[Joining Date]],"mmmm")</f>
        <v>February</v>
      </c>
      <c r="U336" t="str">
        <f>TEXT(Table1[[#This Row],[Joining Date]],"yyyy")</f>
        <v>2022</v>
      </c>
      <c r="V336" s="5">
        <f ca="1">TODAY()-Table1[[#This Row],[Joining Date]]</f>
        <v>1636</v>
      </c>
      <c r="W336" t="str">
        <f>LEFT(Table1[[#This Row],[Employee Name]],FIND(" ",Table1[[#This Row],[Employee Name]])-1)</f>
        <v>Vikram</v>
      </c>
      <c r="X336" t="str">
        <f>RIGHT(Table1[[#This Row],[Employee Name]],LEN(Table1[[#This Row],[Employee Name]])-FIND(" ",Table1[[#This Row],[Employee Name]]))</f>
        <v>Singh</v>
      </c>
      <c r="Y336" t="str">
        <f>Table1[[#This Row],[Department]]&amp;"-"&amp;Table1[[#This Row],[Employee ID]]</f>
        <v>IT-E01122</v>
      </c>
      <c r="Z336" t="str">
        <f>LEFT(Table1[[#This Row],[Department]],3)</f>
        <v>IT</v>
      </c>
      <c r="AA336" t="str">
        <f>_xlfn.XLOOKUP(Table1[[#This Row],[Manager ID]],MANAGERS!A:A,MANAGERS!B:B)</f>
        <v>Manager_7</v>
      </c>
      <c r="AB336" t="str" cm="1">
        <f t="array" ref="AB336">_xlfn.XLOOKUP(Table1[[#This Row],[Manager ID]],Table2[[#All],[Manager ID]],Table2[[#All],[Department Head]])</f>
        <v>Operations</v>
      </c>
      <c r="AC336" s="2">
        <f>_xlfn.XLOOKUP(Table1[[#This Row],[City]],L:L,O:O)</f>
        <v>0.24036902712549932</v>
      </c>
      <c r="AD336" t="str" cm="1">
        <f t="array" ref="AD336">_xlfn.IFS(Table1[[#This Row],[Performance Score]]&gt;=90,"Excellent",Table1[[#This Row],[Performance Score]]&gt;=75,"Good",Table1[[#This Row],[Performance Score]]&gt;=60,"Average",Table1[[#This Row],[Performance Score]]&lt;=60,"Need Improvement")</f>
        <v>Need Improvement</v>
      </c>
      <c r="AE336" t="str">
        <f>IF(AND(Table1[[#This Row],[Attendance %]]&gt;=80,(Table1[[#This Row],[Performance Score]]&gt;=80)),"Eligible","Not Eligible")</f>
        <v>Not Eligible</v>
      </c>
      <c r="AF336" t="str">
        <f>IF(Table1[[#This Row],[Performance Score]]&gt;=80,"High Performer","Low Performer")</f>
        <v>Low Performer</v>
      </c>
      <c r="AG336" t="str" cm="1">
        <f t="array" aca="1" ref="AG336" ca="1">_xlfn.IFS(Table1[[#This Row],[Experience]]&lt;=3,"Junior",Table1[[#This Row],[Experience]]&lt;=7,"Mid Level",Table1[[#This Row],[Experience]]&gt;=7,"Senior")</f>
        <v>Mid Level</v>
      </c>
      <c r="AH336" t="str">
        <f>IF(Table1[[#This Row],[Attendance %]]&gt;75,"OK","Below 75")</f>
        <v>Below 75</v>
      </c>
      <c r="AI336" t="b">
        <f>ISBLANK(Table1[[#This Row],[Employee ID]])</f>
        <v>0</v>
      </c>
      <c r="AJ336" t="b">
        <f>ISNUMBER(Table1[[#This Row],[Total Salary  ]])</f>
        <v>1</v>
      </c>
      <c r="AK336" t="str">
        <f>IFERROR(_xlfn.XLOOKUP(Table1[[#This Row],[Manager ID]],MANAGERS!A:A,MANAGERS!B:B),"Not Found")</f>
        <v>Manager_7</v>
      </c>
    </row>
    <row r="337" spans="1:37" x14ac:dyDescent="0.2">
      <c r="A337" t="s">
        <v>882</v>
      </c>
      <c r="B337" t="s">
        <v>62</v>
      </c>
      <c r="C337" t="s">
        <v>21</v>
      </c>
      <c r="D337" t="s">
        <v>40</v>
      </c>
      <c r="E337" t="s">
        <v>17</v>
      </c>
      <c r="F337" s="1">
        <v>43664</v>
      </c>
      <c r="G337" s="1">
        <v>39997</v>
      </c>
      <c r="H337">
        <v>103890</v>
      </c>
      <c r="I337">
        <v>28786</v>
      </c>
      <c r="J337">
        <v>91</v>
      </c>
      <c r="K337">
        <v>59</v>
      </c>
      <c r="L337" t="s">
        <v>23</v>
      </c>
      <c r="M337">
        <v>120</v>
      </c>
      <c r="N337">
        <f>Table1[[#This Row],[Basic Salary]]+Table1[[#This Row],[Bonus]]</f>
        <v>132676</v>
      </c>
      <c r="O337" s="2">
        <f>Table1[[#This Row],[Bonus]]/Table1[[#This Row],[Basic Salary]]</f>
        <v>0.27708152853980172</v>
      </c>
      <c r="P337">
        <f ca="1">DATEDIF(Table1[[#This Row],[Date of Birth]],TODAY(),"Y")</f>
        <v>17</v>
      </c>
      <c r="Q337">
        <f ca="1">DATEDIF(Table1[[#This Row],[Joining Date]],TODAY(),"Y")</f>
        <v>7</v>
      </c>
      <c r="R337" t="str">
        <f ca="1">IF(YEAR(Table1[[#This Row],[Joining Date]])=YEAR(TODAY()),"Yes","No")</f>
        <v>No</v>
      </c>
      <c r="S337" t="str">
        <f ca="1">IF(Table1[[#This Row],[Experience]]&gt;5,"Yes","No")</f>
        <v>Yes</v>
      </c>
      <c r="T337" t="str">
        <f>TEXT(Table1[[#This Row],[Joining Date]],"mmmm")</f>
        <v>July</v>
      </c>
      <c r="U337" t="str">
        <f>TEXT(Table1[[#This Row],[Joining Date]],"yyyy")</f>
        <v>2019</v>
      </c>
      <c r="V337" s="5">
        <f ca="1">TODAY()-Table1[[#This Row],[Joining Date]]</f>
        <v>2575</v>
      </c>
      <c r="W337" t="str">
        <f>LEFT(Table1[[#This Row],[Employee Name]],FIND(" ",Table1[[#This Row],[Employee Name]])-1)</f>
        <v>Kavya</v>
      </c>
      <c r="X337" t="str">
        <f>RIGHT(Table1[[#This Row],[Employee Name]],LEN(Table1[[#This Row],[Employee Name]])-FIND(" ",Table1[[#This Row],[Employee Name]]))</f>
        <v>Nair</v>
      </c>
      <c r="Y337" t="str">
        <f>Table1[[#This Row],[Department]]&amp;"-"&amp;Table1[[#This Row],[Employee ID]]</f>
        <v>IT-E00826</v>
      </c>
      <c r="Z337" t="str">
        <f>LEFT(Table1[[#This Row],[Department]],3)</f>
        <v>IT</v>
      </c>
      <c r="AA337" t="str">
        <f>_xlfn.XLOOKUP(Table1[[#This Row],[Manager ID]],MANAGERS!A:A,MANAGERS!B:B)</f>
        <v>Manager_20</v>
      </c>
      <c r="AB337" t="str" cm="1">
        <f t="array" ref="AB337">_xlfn.XLOOKUP(Table1[[#This Row],[Manager ID]],Table2[[#All],[Manager ID]],Table2[[#All],[Department Head]])</f>
        <v>Operations</v>
      </c>
      <c r="AC337" s="2">
        <f>_xlfn.XLOOKUP(Table1[[#This Row],[City]],L:L,O:O)</f>
        <v>0.23486488519629886</v>
      </c>
      <c r="AD337" t="str" cm="1">
        <f t="array" ref="AD337">_xlfn.IFS(Table1[[#This Row],[Performance Score]]&gt;=90,"Excellent",Table1[[#This Row],[Performance Score]]&gt;=75,"Good",Table1[[#This Row],[Performance Score]]&gt;=60,"Average",Table1[[#This Row],[Performance Score]]&lt;=60,"Need Improvement")</f>
        <v>Need Improvement</v>
      </c>
      <c r="AE337" t="str">
        <f>IF(AND(Table1[[#This Row],[Attendance %]]&gt;=80,(Table1[[#This Row],[Performance Score]]&gt;=80)),"Eligible","Not Eligible")</f>
        <v>Not Eligible</v>
      </c>
      <c r="AF337" t="str">
        <f>IF(Table1[[#This Row],[Performance Score]]&gt;=80,"High Performer","Low Performer")</f>
        <v>Low Performer</v>
      </c>
      <c r="AG337" t="str" cm="1">
        <f t="array" aca="1" ref="AG337" ca="1">_xlfn.IFS(Table1[[#This Row],[Experience]]&lt;=3,"Junior",Table1[[#This Row],[Experience]]&lt;=7,"Mid Level",Table1[[#This Row],[Experience]]&gt;=7,"Senior")</f>
        <v>Mid Level</v>
      </c>
      <c r="AH337" t="str">
        <f>IF(Table1[[#This Row],[Attendance %]]&gt;75,"OK","Below 75")</f>
        <v>OK</v>
      </c>
      <c r="AI337" t="b">
        <f>ISBLANK(Table1[[#This Row],[Employee ID]])</f>
        <v>0</v>
      </c>
      <c r="AJ337" t="b">
        <f>ISNUMBER(Table1[[#This Row],[Total Salary  ]])</f>
        <v>1</v>
      </c>
      <c r="AK337" t="str">
        <f>IFERROR(_xlfn.XLOOKUP(Table1[[#This Row],[Manager ID]],MANAGERS!A:A,MANAGERS!B:B),"Not Found")</f>
        <v>Manager_20</v>
      </c>
    </row>
    <row r="338" spans="1:37" x14ac:dyDescent="0.2">
      <c r="A338" t="s">
        <v>1437</v>
      </c>
      <c r="B338" t="s">
        <v>50</v>
      </c>
      <c r="C338" t="s">
        <v>15</v>
      </c>
      <c r="D338" t="s">
        <v>46</v>
      </c>
      <c r="E338" t="s">
        <v>65</v>
      </c>
      <c r="F338" s="1">
        <v>43880</v>
      </c>
      <c r="G338" s="1">
        <v>35267</v>
      </c>
      <c r="H338">
        <v>119772</v>
      </c>
      <c r="I338">
        <v>12841</v>
      </c>
      <c r="J338">
        <v>71</v>
      </c>
      <c r="K338">
        <v>70</v>
      </c>
      <c r="L338" t="s">
        <v>18</v>
      </c>
      <c r="M338">
        <v>107</v>
      </c>
      <c r="N338">
        <f>Table1[[#This Row],[Basic Salary]]+Table1[[#This Row],[Bonus]]</f>
        <v>132613</v>
      </c>
      <c r="O338" s="2">
        <f>Table1[[#This Row],[Bonus]]/Table1[[#This Row],[Basic Salary]]</f>
        <v>0.10721203620211736</v>
      </c>
      <c r="P338">
        <f ca="1">DATEDIF(Table1[[#This Row],[Date of Birth]],TODAY(),"Y")</f>
        <v>30</v>
      </c>
      <c r="Q338">
        <f ca="1">DATEDIF(Table1[[#This Row],[Joining Date]],TODAY(),"Y")</f>
        <v>6</v>
      </c>
      <c r="R338" t="str">
        <f ca="1">IF(YEAR(Table1[[#This Row],[Joining Date]])=YEAR(TODAY()),"Yes","No")</f>
        <v>No</v>
      </c>
      <c r="S338" t="str">
        <f ca="1">IF(Table1[[#This Row],[Experience]]&gt;5,"Yes","No")</f>
        <v>Yes</v>
      </c>
      <c r="T338" t="str">
        <f>TEXT(Table1[[#This Row],[Joining Date]],"mmmm")</f>
        <v>February</v>
      </c>
      <c r="U338" t="str">
        <f>TEXT(Table1[[#This Row],[Joining Date]],"yyyy")</f>
        <v>2020</v>
      </c>
      <c r="V338" s="5">
        <f ca="1">TODAY()-Table1[[#This Row],[Joining Date]]</f>
        <v>2359</v>
      </c>
      <c r="W338" t="str">
        <f>LEFT(Table1[[#This Row],[Employee Name]],FIND(" ",Table1[[#This Row],[Employee Name]])-1)</f>
        <v>Ravi</v>
      </c>
      <c r="X338" t="str">
        <f>RIGHT(Table1[[#This Row],[Employee Name]],LEN(Table1[[#This Row],[Employee Name]])-FIND(" ",Table1[[#This Row],[Employee Name]]))</f>
        <v>Teja</v>
      </c>
      <c r="Y338" t="str">
        <f>Table1[[#This Row],[Department]]&amp;"-"&amp;Table1[[#This Row],[Employee ID]]</f>
        <v>Support-E01381</v>
      </c>
      <c r="Z338" t="str">
        <f>LEFT(Table1[[#This Row],[Department]],3)</f>
        <v>Sup</v>
      </c>
      <c r="AA338" t="str">
        <f>_xlfn.XLOOKUP(Table1[[#This Row],[Manager ID]],MANAGERS!A:A,MANAGERS!B:B)</f>
        <v>Manager_7</v>
      </c>
      <c r="AB338" t="str" cm="1">
        <f t="array" ref="AB338">_xlfn.XLOOKUP(Table1[[#This Row],[Manager ID]],Table2[[#All],[Manager ID]],Table2[[#All],[Department Head]])</f>
        <v>Operations</v>
      </c>
      <c r="AC338" s="2">
        <f>_xlfn.XLOOKUP(Table1[[#This Row],[City]],L:L,O:O)</f>
        <v>0.21356479274849693</v>
      </c>
      <c r="AD338" t="str" cm="1">
        <f t="array" ref="AD338">_xlfn.IFS(Table1[[#This Row],[Performance Score]]&gt;=90,"Excellent",Table1[[#This Row],[Performance Score]]&gt;=75,"Good",Table1[[#This Row],[Performance Score]]&gt;=60,"Average",Table1[[#This Row],[Performance Score]]&lt;=60,"Need Improvement")</f>
        <v>Average</v>
      </c>
      <c r="AE338" t="str">
        <f>IF(AND(Table1[[#This Row],[Attendance %]]&gt;=80,(Table1[[#This Row],[Performance Score]]&gt;=80)),"Eligible","Not Eligible")</f>
        <v>Not Eligible</v>
      </c>
      <c r="AF338" t="str">
        <f>IF(Table1[[#This Row],[Performance Score]]&gt;=80,"High Performer","Low Performer")</f>
        <v>Low Performer</v>
      </c>
      <c r="AG338" t="str" cm="1">
        <f t="array" aca="1" ref="AG338" ca="1">_xlfn.IFS(Table1[[#This Row],[Experience]]&lt;=3,"Junior",Table1[[#This Row],[Experience]]&lt;=7,"Mid Level",Table1[[#This Row],[Experience]]&gt;=7,"Senior")</f>
        <v>Mid Level</v>
      </c>
      <c r="AH338" t="str">
        <f>IF(Table1[[#This Row],[Attendance %]]&gt;75,"OK","Below 75")</f>
        <v>Below 75</v>
      </c>
      <c r="AI338" t="b">
        <f>ISBLANK(Table1[[#This Row],[Employee ID]])</f>
        <v>0</v>
      </c>
      <c r="AJ338" t="b">
        <f>ISNUMBER(Table1[[#This Row],[Total Salary  ]])</f>
        <v>1</v>
      </c>
      <c r="AK338" t="str">
        <f>IFERROR(_xlfn.XLOOKUP(Table1[[#This Row],[Manager ID]],MANAGERS!A:A,MANAGERS!B:B),"Not Found")</f>
        <v>Manager_7</v>
      </c>
    </row>
    <row r="339" spans="1:37" x14ac:dyDescent="0.2">
      <c r="A339" t="s">
        <v>4898</v>
      </c>
      <c r="B339" t="s">
        <v>36</v>
      </c>
      <c r="C339" t="s">
        <v>21</v>
      </c>
      <c r="D339" t="s">
        <v>81</v>
      </c>
      <c r="E339" t="s">
        <v>30</v>
      </c>
      <c r="F339" s="1">
        <v>45866</v>
      </c>
      <c r="G339" s="1">
        <v>34316</v>
      </c>
      <c r="H339">
        <v>119405</v>
      </c>
      <c r="I339">
        <v>13146</v>
      </c>
      <c r="J339">
        <v>62</v>
      </c>
      <c r="K339">
        <v>43</v>
      </c>
      <c r="L339" t="s">
        <v>53</v>
      </c>
      <c r="M339">
        <v>116</v>
      </c>
      <c r="N339">
        <f>Table1[[#This Row],[Basic Salary]]+Table1[[#This Row],[Bonus]]</f>
        <v>132551</v>
      </c>
      <c r="O339" s="2">
        <f>Table1[[#This Row],[Bonus]]/Table1[[#This Row],[Basic Salary]]</f>
        <v>0.11009589213182028</v>
      </c>
      <c r="P339">
        <f ca="1">DATEDIF(Table1[[#This Row],[Date of Birth]],TODAY(),"Y")</f>
        <v>32</v>
      </c>
      <c r="Q339">
        <f ca="1">DATEDIF(Table1[[#This Row],[Joining Date]],TODAY(),"Y")</f>
        <v>1</v>
      </c>
      <c r="R339" t="str">
        <f ca="1">IF(YEAR(Table1[[#This Row],[Joining Date]])=YEAR(TODAY()),"Yes","No")</f>
        <v>No</v>
      </c>
      <c r="S339" t="str">
        <f ca="1">IF(Table1[[#This Row],[Experience]]&gt;5,"Yes","No")</f>
        <v>No</v>
      </c>
      <c r="T339" t="str">
        <f>TEXT(Table1[[#This Row],[Joining Date]],"mmmm")</f>
        <v>July</v>
      </c>
      <c r="U339" t="str">
        <f>TEXT(Table1[[#This Row],[Joining Date]],"yyyy")</f>
        <v>2025</v>
      </c>
      <c r="V339" s="5">
        <f ca="1">TODAY()-Table1[[#This Row],[Joining Date]]</f>
        <v>373</v>
      </c>
      <c r="W339" t="str">
        <f>LEFT(Table1[[#This Row],[Employee Name]],FIND(" ",Table1[[#This Row],[Employee Name]])-1)</f>
        <v>Meera</v>
      </c>
      <c r="X339" t="str">
        <f>RIGHT(Table1[[#This Row],[Employee Name]],LEN(Table1[[#This Row],[Employee Name]])-FIND(" ",Table1[[#This Row],[Employee Name]]))</f>
        <v>Joshi</v>
      </c>
      <c r="Y339" t="str">
        <f>Table1[[#This Row],[Department]]&amp;"-"&amp;Table1[[#This Row],[Employee ID]]</f>
        <v>Sales-E04842</v>
      </c>
      <c r="Z339" t="str">
        <f>LEFT(Table1[[#This Row],[Department]],3)</f>
        <v>Sal</v>
      </c>
      <c r="AA339" t="str">
        <f>_xlfn.XLOOKUP(Table1[[#This Row],[Manager ID]],MANAGERS!A:A,MANAGERS!B:B)</f>
        <v>Manager_16</v>
      </c>
      <c r="AB339" t="str" cm="1">
        <f t="array" ref="AB339">_xlfn.XLOOKUP(Table1[[#This Row],[Manager ID]],Table2[[#All],[Manager ID]],Table2[[#All],[Department Head]])</f>
        <v>Sales</v>
      </c>
      <c r="AC339" s="2">
        <f>_xlfn.XLOOKUP(Table1[[#This Row],[City]],L:L,O:O)</f>
        <v>0.23685887225230964</v>
      </c>
      <c r="AD339" t="str" cm="1">
        <f t="array" ref="AD339">_xlfn.IFS(Table1[[#This Row],[Performance Score]]&gt;=90,"Excellent",Table1[[#This Row],[Performance Score]]&gt;=75,"Good",Table1[[#This Row],[Performance Score]]&gt;=60,"Average",Table1[[#This Row],[Performance Score]]&lt;=60,"Need Improvement")</f>
        <v>Need Improvement</v>
      </c>
      <c r="AE339" t="str">
        <f>IF(AND(Table1[[#This Row],[Attendance %]]&gt;=80,(Table1[[#This Row],[Performance Score]]&gt;=80)),"Eligible","Not Eligible")</f>
        <v>Not Eligible</v>
      </c>
      <c r="AF339" t="str">
        <f>IF(Table1[[#This Row],[Performance Score]]&gt;=80,"High Performer","Low Performer")</f>
        <v>Low Performer</v>
      </c>
      <c r="AG339" t="str" cm="1">
        <f t="array" aca="1" ref="AG339" ca="1">_xlfn.IFS(Table1[[#This Row],[Experience]]&lt;=3,"Junior",Table1[[#This Row],[Experience]]&lt;=7,"Mid Level",Table1[[#This Row],[Experience]]&gt;=7,"Senior")</f>
        <v>Junior</v>
      </c>
      <c r="AH339" t="str">
        <f>IF(Table1[[#This Row],[Attendance %]]&gt;75,"OK","Below 75")</f>
        <v>Below 75</v>
      </c>
      <c r="AI339" t="b">
        <f>ISBLANK(Table1[[#This Row],[Employee ID]])</f>
        <v>0</v>
      </c>
      <c r="AJ339" t="b">
        <f>ISNUMBER(Table1[[#This Row],[Total Salary  ]])</f>
        <v>1</v>
      </c>
      <c r="AK339" t="str">
        <f>IFERROR(_xlfn.XLOOKUP(Table1[[#This Row],[Manager ID]],MANAGERS!A:A,MANAGERS!B:B),"Not Found")</f>
        <v>Manager_16</v>
      </c>
    </row>
    <row r="340" spans="1:37" x14ac:dyDescent="0.2">
      <c r="A340" t="s">
        <v>237</v>
      </c>
      <c r="B340" t="s">
        <v>20</v>
      </c>
      <c r="C340" t="s">
        <v>21</v>
      </c>
      <c r="D340" t="s">
        <v>33</v>
      </c>
      <c r="E340" t="s">
        <v>30</v>
      </c>
      <c r="F340" s="1">
        <v>43260</v>
      </c>
      <c r="G340" s="1">
        <v>36526</v>
      </c>
      <c r="H340">
        <v>103986</v>
      </c>
      <c r="I340">
        <v>28516</v>
      </c>
      <c r="J340">
        <v>87</v>
      </c>
      <c r="K340">
        <v>50</v>
      </c>
      <c r="L340" t="s">
        <v>18</v>
      </c>
      <c r="M340">
        <v>115</v>
      </c>
      <c r="N340">
        <f>Table1[[#This Row],[Basic Salary]]+Table1[[#This Row],[Bonus]]</f>
        <v>132502</v>
      </c>
      <c r="O340" s="2">
        <f>Table1[[#This Row],[Bonus]]/Table1[[#This Row],[Basic Salary]]</f>
        <v>0.27422922316465675</v>
      </c>
      <c r="P340">
        <f ca="1">DATEDIF(Table1[[#This Row],[Date of Birth]],TODAY(),"Y")</f>
        <v>26</v>
      </c>
      <c r="Q340">
        <f ca="1">DATEDIF(Table1[[#This Row],[Joining Date]],TODAY(),"Y")</f>
        <v>8</v>
      </c>
      <c r="R340" t="str">
        <f ca="1">IF(YEAR(Table1[[#This Row],[Joining Date]])=YEAR(TODAY()),"Yes","No")</f>
        <v>No</v>
      </c>
      <c r="S340" t="str">
        <f ca="1">IF(Table1[[#This Row],[Experience]]&gt;5,"Yes","No")</f>
        <v>Yes</v>
      </c>
      <c r="T340" t="str">
        <f>TEXT(Table1[[#This Row],[Joining Date]],"mmmm")</f>
        <v>June</v>
      </c>
      <c r="U340" t="str">
        <f>TEXT(Table1[[#This Row],[Joining Date]],"yyyy")</f>
        <v>2018</v>
      </c>
      <c r="V340" s="5">
        <f ca="1">TODAY()-Table1[[#This Row],[Joining Date]]</f>
        <v>2979</v>
      </c>
      <c r="W340" t="str">
        <f>LEFT(Table1[[#This Row],[Employee Name]],FIND(" ",Table1[[#This Row],[Employee Name]])-1)</f>
        <v>Rahul</v>
      </c>
      <c r="X340" t="str">
        <f>RIGHT(Table1[[#This Row],[Employee Name]],LEN(Table1[[#This Row],[Employee Name]])-FIND(" ",Table1[[#This Row],[Employee Name]]))</f>
        <v>Verma</v>
      </c>
      <c r="Y340" t="str">
        <f>Table1[[#This Row],[Department]]&amp;"-"&amp;Table1[[#This Row],[Employee ID]]</f>
        <v>Marketing-E00181</v>
      </c>
      <c r="Z340" t="str">
        <f>LEFT(Table1[[#This Row],[Department]],3)</f>
        <v>Mar</v>
      </c>
      <c r="AA340" t="str">
        <f>_xlfn.XLOOKUP(Table1[[#This Row],[Manager ID]],MANAGERS!A:A,MANAGERS!B:B)</f>
        <v>Manager_15</v>
      </c>
      <c r="AB340" t="str" cm="1">
        <f t="array" ref="AB340">_xlfn.XLOOKUP(Table1[[#This Row],[Manager ID]],Table2[[#All],[Manager ID]],Table2[[#All],[Department Head]])</f>
        <v>Support</v>
      </c>
      <c r="AC340" s="2">
        <f>_xlfn.XLOOKUP(Table1[[#This Row],[City]],L:L,O:O)</f>
        <v>0.21356479274849693</v>
      </c>
      <c r="AD340" t="str" cm="1">
        <f t="array" ref="AD340">_xlfn.IFS(Table1[[#This Row],[Performance Score]]&gt;=90,"Excellent",Table1[[#This Row],[Performance Score]]&gt;=75,"Good",Table1[[#This Row],[Performance Score]]&gt;=60,"Average",Table1[[#This Row],[Performance Score]]&lt;=60,"Need Improvement")</f>
        <v>Need Improvement</v>
      </c>
      <c r="AE340" t="str">
        <f>IF(AND(Table1[[#This Row],[Attendance %]]&gt;=80,(Table1[[#This Row],[Performance Score]]&gt;=80)),"Eligible","Not Eligible")</f>
        <v>Not Eligible</v>
      </c>
      <c r="AF340" t="str">
        <f>IF(Table1[[#This Row],[Performance Score]]&gt;=80,"High Performer","Low Performer")</f>
        <v>Low Performer</v>
      </c>
      <c r="AG340" t="str" cm="1">
        <f t="array" aca="1" ref="AG340" ca="1">_xlfn.IFS(Table1[[#This Row],[Experience]]&lt;=3,"Junior",Table1[[#This Row],[Experience]]&lt;=7,"Mid Level",Table1[[#This Row],[Experience]]&gt;=7,"Senior")</f>
        <v>Senior</v>
      </c>
      <c r="AH340" t="str">
        <f>IF(Table1[[#This Row],[Attendance %]]&gt;75,"OK","Below 75")</f>
        <v>OK</v>
      </c>
      <c r="AI340" t="b">
        <f>ISBLANK(Table1[[#This Row],[Employee ID]])</f>
        <v>0</v>
      </c>
      <c r="AJ340" t="b">
        <f>ISNUMBER(Table1[[#This Row],[Total Salary  ]])</f>
        <v>1</v>
      </c>
      <c r="AK340" t="str">
        <f>IFERROR(_xlfn.XLOOKUP(Table1[[#This Row],[Manager ID]],MANAGERS!A:A,MANAGERS!B:B),"Not Found")</f>
        <v>Manager_15</v>
      </c>
    </row>
    <row r="341" spans="1:37" x14ac:dyDescent="0.2">
      <c r="A341" t="s">
        <v>4307</v>
      </c>
      <c r="B341" t="s">
        <v>39</v>
      </c>
      <c r="C341" t="s">
        <v>15</v>
      </c>
      <c r="D341" t="s">
        <v>33</v>
      </c>
      <c r="E341" t="s">
        <v>30</v>
      </c>
      <c r="F341" s="1">
        <v>42526</v>
      </c>
      <c r="G341" s="1">
        <v>40419</v>
      </c>
      <c r="H341">
        <v>119978</v>
      </c>
      <c r="I341">
        <v>12512</v>
      </c>
      <c r="J341">
        <v>81</v>
      </c>
      <c r="K341">
        <v>93</v>
      </c>
      <c r="L341" t="s">
        <v>27</v>
      </c>
      <c r="M341">
        <v>103</v>
      </c>
      <c r="N341">
        <f>Table1[[#This Row],[Basic Salary]]+Table1[[#This Row],[Bonus]]</f>
        <v>132490</v>
      </c>
      <c r="O341" s="2">
        <f>Table1[[#This Row],[Bonus]]/Table1[[#This Row],[Basic Salary]]</f>
        <v>0.10428578572738335</v>
      </c>
      <c r="P341">
        <f ca="1">DATEDIF(Table1[[#This Row],[Date of Birth]],TODAY(),"Y")</f>
        <v>15</v>
      </c>
      <c r="Q341">
        <f ca="1">DATEDIF(Table1[[#This Row],[Joining Date]],TODAY(),"Y")</f>
        <v>10</v>
      </c>
      <c r="R341" t="str">
        <f ca="1">IF(YEAR(Table1[[#This Row],[Joining Date]])=YEAR(TODAY()),"Yes","No")</f>
        <v>No</v>
      </c>
      <c r="S341" t="str">
        <f ca="1">IF(Table1[[#This Row],[Experience]]&gt;5,"Yes","No")</f>
        <v>Yes</v>
      </c>
      <c r="T341" t="str">
        <f>TEXT(Table1[[#This Row],[Joining Date]],"mmmm")</f>
        <v>June</v>
      </c>
      <c r="U341" t="str">
        <f>TEXT(Table1[[#This Row],[Joining Date]],"yyyy")</f>
        <v>2016</v>
      </c>
      <c r="V341" s="5">
        <f ca="1">TODAY()-Table1[[#This Row],[Joining Date]]</f>
        <v>3713</v>
      </c>
      <c r="W341" t="str">
        <f>LEFT(Table1[[#This Row],[Employee Name]],FIND(" ",Table1[[#This Row],[Employee Name]])-1)</f>
        <v>Karan</v>
      </c>
      <c r="X341" t="str">
        <f>RIGHT(Table1[[#This Row],[Employee Name]],LEN(Table1[[#This Row],[Employee Name]])-FIND(" ",Table1[[#This Row],[Employee Name]]))</f>
        <v>Malhotra</v>
      </c>
      <c r="Y341" t="str">
        <f>Table1[[#This Row],[Department]]&amp;"-"&amp;Table1[[#This Row],[Employee ID]]</f>
        <v>Marketing-E04251</v>
      </c>
      <c r="Z341" t="str">
        <f>LEFT(Table1[[#This Row],[Department]],3)</f>
        <v>Mar</v>
      </c>
      <c r="AA341" t="str">
        <f>_xlfn.XLOOKUP(Table1[[#This Row],[Manager ID]],MANAGERS!A:A,MANAGERS!B:B)</f>
        <v>Manager_3</v>
      </c>
      <c r="AB341" t="str" cm="1">
        <f t="array" ref="AB341">_xlfn.XLOOKUP(Table1[[#This Row],[Manager ID]],Table2[[#All],[Manager ID]],Table2[[#All],[Department Head]])</f>
        <v>IT</v>
      </c>
      <c r="AC341" s="2">
        <f>_xlfn.XLOOKUP(Table1[[#This Row],[City]],L:L,O:O)</f>
        <v>0.23674293405114402</v>
      </c>
      <c r="AD341" t="str" cm="1">
        <f t="array" ref="AD341">_xlfn.IFS(Table1[[#This Row],[Performance Score]]&gt;=90,"Excellent",Table1[[#This Row],[Performance Score]]&gt;=75,"Good",Table1[[#This Row],[Performance Score]]&gt;=60,"Average",Table1[[#This Row],[Performance Score]]&lt;=60,"Need Improvement")</f>
        <v>Excellent</v>
      </c>
      <c r="AE341" t="str">
        <f>IF(AND(Table1[[#This Row],[Attendance %]]&gt;=80,(Table1[[#This Row],[Performance Score]]&gt;=80)),"Eligible","Not Eligible")</f>
        <v>Eligible</v>
      </c>
      <c r="AF341" t="str">
        <f>IF(Table1[[#This Row],[Performance Score]]&gt;=80,"High Performer","Low Performer")</f>
        <v>High Performer</v>
      </c>
      <c r="AG341" t="str" cm="1">
        <f t="array" aca="1" ref="AG341" ca="1">_xlfn.IFS(Table1[[#This Row],[Experience]]&lt;=3,"Junior",Table1[[#This Row],[Experience]]&lt;=7,"Mid Level",Table1[[#This Row],[Experience]]&gt;=7,"Senior")</f>
        <v>Senior</v>
      </c>
      <c r="AH341" t="str">
        <f>IF(Table1[[#This Row],[Attendance %]]&gt;75,"OK","Below 75")</f>
        <v>OK</v>
      </c>
      <c r="AI341" t="b">
        <f>ISBLANK(Table1[[#This Row],[Employee ID]])</f>
        <v>0</v>
      </c>
      <c r="AJ341" t="b">
        <f>ISNUMBER(Table1[[#This Row],[Total Salary  ]])</f>
        <v>1</v>
      </c>
      <c r="AK341" t="str">
        <f>IFERROR(_xlfn.XLOOKUP(Table1[[#This Row],[Manager ID]],MANAGERS!A:A,MANAGERS!B:B),"Not Found")</f>
        <v>Manager_3</v>
      </c>
    </row>
    <row r="342" spans="1:37" x14ac:dyDescent="0.2">
      <c r="A342" t="s">
        <v>3229</v>
      </c>
      <c r="B342" t="s">
        <v>57</v>
      </c>
      <c r="C342" t="s">
        <v>15</v>
      </c>
      <c r="D342" t="s">
        <v>46</v>
      </c>
      <c r="E342" t="s">
        <v>17</v>
      </c>
      <c r="F342" s="1">
        <v>44185</v>
      </c>
      <c r="G342" s="1">
        <v>40128</v>
      </c>
      <c r="H342">
        <v>116263</v>
      </c>
      <c r="I342">
        <v>16226</v>
      </c>
      <c r="J342">
        <v>65</v>
      </c>
      <c r="K342">
        <v>53</v>
      </c>
      <c r="L342" t="s">
        <v>27</v>
      </c>
      <c r="M342">
        <v>115</v>
      </c>
      <c r="N342">
        <f>Table1[[#This Row],[Basic Salary]]+Table1[[#This Row],[Bonus]]</f>
        <v>132489</v>
      </c>
      <c r="O342" s="2">
        <f>Table1[[#This Row],[Bonus]]/Table1[[#This Row],[Basic Salary]]</f>
        <v>0.13956288759106508</v>
      </c>
      <c r="P342">
        <f ca="1">DATEDIF(Table1[[#This Row],[Date of Birth]],TODAY(),"Y")</f>
        <v>16</v>
      </c>
      <c r="Q342">
        <f ca="1">DATEDIF(Table1[[#This Row],[Joining Date]],TODAY(),"Y")</f>
        <v>5</v>
      </c>
      <c r="R342" t="str">
        <f ca="1">IF(YEAR(Table1[[#This Row],[Joining Date]])=YEAR(TODAY()),"Yes","No")</f>
        <v>No</v>
      </c>
      <c r="S342" t="str">
        <f ca="1">IF(Table1[[#This Row],[Experience]]&gt;5,"Yes","No")</f>
        <v>No</v>
      </c>
      <c r="T342" t="str">
        <f>TEXT(Table1[[#This Row],[Joining Date]],"mmmm")</f>
        <v>December</v>
      </c>
      <c r="U342" t="str">
        <f>TEXT(Table1[[#This Row],[Joining Date]],"yyyy")</f>
        <v>2020</v>
      </c>
      <c r="V342" s="5">
        <f ca="1">TODAY()-Table1[[#This Row],[Joining Date]]</f>
        <v>2054</v>
      </c>
      <c r="W342" t="str">
        <f>LEFT(Table1[[#This Row],[Employee Name]],FIND(" ",Table1[[#This Row],[Employee Name]])-1)</f>
        <v>Swathi</v>
      </c>
      <c r="X342" t="str">
        <f>RIGHT(Table1[[#This Row],[Employee Name]],LEN(Table1[[#This Row],[Employee Name]])-FIND(" ",Table1[[#This Row],[Employee Name]]))</f>
        <v>Ramesh</v>
      </c>
      <c r="Y342" t="str">
        <f>Table1[[#This Row],[Department]]&amp;"-"&amp;Table1[[#This Row],[Employee ID]]</f>
        <v>Support-E03173</v>
      </c>
      <c r="Z342" t="str">
        <f>LEFT(Table1[[#This Row],[Department]],3)</f>
        <v>Sup</v>
      </c>
      <c r="AA342" t="str">
        <f>_xlfn.XLOOKUP(Table1[[#This Row],[Manager ID]],MANAGERS!A:A,MANAGERS!B:B)</f>
        <v>Manager_15</v>
      </c>
      <c r="AB342" t="str" cm="1">
        <f t="array" ref="AB342">_xlfn.XLOOKUP(Table1[[#This Row],[Manager ID]],Table2[[#All],[Manager ID]],Table2[[#All],[Department Head]])</f>
        <v>Support</v>
      </c>
      <c r="AC342" s="2">
        <f>_xlfn.XLOOKUP(Table1[[#This Row],[City]],L:L,O:O)</f>
        <v>0.23674293405114402</v>
      </c>
      <c r="AD342" t="str" cm="1">
        <f t="array" ref="AD342">_xlfn.IFS(Table1[[#This Row],[Performance Score]]&gt;=90,"Excellent",Table1[[#This Row],[Performance Score]]&gt;=75,"Good",Table1[[#This Row],[Performance Score]]&gt;=60,"Average",Table1[[#This Row],[Performance Score]]&lt;=60,"Need Improvement")</f>
        <v>Need Improvement</v>
      </c>
      <c r="AE342" t="str">
        <f>IF(AND(Table1[[#This Row],[Attendance %]]&gt;=80,(Table1[[#This Row],[Performance Score]]&gt;=80)),"Eligible","Not Eligible")</f>
        <v>Not Eligible</v>
      </c>
      <c r="AF342" t="str">
        <f>IF(Table1[[#This Row],[Performance Score]]&gt;=80,"High Performer","Low Performer")</f>
        <v>Low Performer</v>
      </c>
      <c r="AG342" t="str" cm="1">
        <f t="array" aca="1" ref="AG342" ca="1">_xlfn.IFS(Table1[[#This Row],[Experience]]&lt;=3,"Junior",Table1[[#This Row],[Experience]]&lt;=7,"Mid Level",Table1[[#This Row],[Experience]]&gt;=7,"Senior")</f>
        <v>Mid Level</v>
      </c>
      <c r="AH342" t="str">
        <f>IF(Table1[[#This Row],[Attendance %]]&gt;75,"OK","Below 75")</f>
        <v>Below 75</v>
      </c>
      <c r="AI342" t="b">
        <f>ISBLANK(Table1[[#This Row],[Employee ID]])</f>
        <v>0</v>
      </c>
      <c r="AJ342" t="b">
        <f>ISNUMBER(Table1[[#This Row],[Total Salary  ]])</f>
        <v>1</v>
      </c>
      <c r="AK342" t="str">
        <f>IFERROR(_xlfn.XLOOKUP(Table1[[#This Row],[Manager ID]],MANAGERS!A:A,MANAGERS!B:B),"Not Found")</f>
        <v>Manager_15</v>
      </c>
    </row>
    <row r="343" spans="1:37" x14ac:dyDescent="0.2">
      <c r="A343" t="s">
        <v>4735</v>
      </c>
      <c r="B343" t="s">
        <v>50</v>
      </c>
      <c r="C343" t="s">
        <v>15</v>
      </c>
      <c r="D343" t="s">
        <v>46</v>
      </c>
      <c r="E343" t="s">
        <v>65</v>
      </c>
      <c r="F343" s="1">
        <v>43290</v>
      </c>
      <c r="G343" s="1">
        <v>40613</v>
      </c>
      <c r="H343">
        <v>116975</v>
      </c>
      <c r="I343">
        <v>15512</v>
      </c>
      <c r="J343">
        <v>60</v>
      </c>
      <c r="K343">
        <v>98</v>
      </c>
      <c r="L343" t="s">
        <v>23</v>
      </c>
      <c r="M343">
        <v>104</v>
      </c>
      <c r="N343">
        <f>Table1[[#This Row],[Basic Salary]]+Table1[[#This Row],[Bonus]]</f>
        <v>132487</v>
      </c>
      <c r="O343" s="2">
        <f>Table1[[#This Row],[Bonus]]/Table1[[#This Row],[Basic Salary]]</f>
        <v>0.13260953195127165</v>
      </c>
      <c r="P343">
        <f ca="1">DATEDIF(Table1[[#This Row],[Date of Birth]],TODAY(),"Y")</f>
        <v>15</v>
      </c>
      <c r="Q343">
        <f ca="1">DATEDIF(Table1[[#This Row],[Joining Date]],TODAY(),"Y")</f>
        <v>8</v>
      </c>
      <c r="R343" t="str">
        <f ca="1">IF(YEAR(Table1[[#This Row],[Joining Date]])=YEAR(TODAY()),"Yes","No")</f>
        <v>No</v>
      </c>
      <c r="S343" t="str">
        <f ca="1">IF(Table1[[#This Row],[Experience]]&gt;5,"Yes","No")</f>
        <v>Yes</v>
      </c>
      <c r="T343" t="str">
        <f>TEXT(Table1[[#This Row],[Joining Date]],"mmmm")</f>
        <v>July</v>
      </c>
      <c r="U343" t="str">
        <f>TEXT(Table1[[#This Row],[Joining Date]],"yyyy")</f>
        <v>2018</v>
      </c>
      <c r="V343" s="5">
        <f ca="1">TODAY()-Table1[[#This Row],[Joining Date]]</f>
        <v>2949</v>
      </c>
      <c r="W343" t="str">
        <f>LEFT(Table1[[#This Row],[Employee Name]],FIND(" ",Table1[[#This Row],[Employee Name]])-1)</f>
        <v>Ravi</v>
      </c>
      <c r="X343" t="str">
        <f>RIGHT(Table1[[#This Row],[Employee Name]],LEN(Table1[[#This Row],[Employee Name]])-FIND(" ",Table1[[#This Row],[Employee Name]]))</f>
        <v>Teja</v>
      </c>
      <c r="Y343" t="str">
        <f>Table1[[#This Row],[Department]]&amp;"-"&amp;Table1[[#This Row],[Employee ID]]</f>
        <v>Support-E04679</v>
      </c>
      <c r="Z343" t="str">
        <f>LEFT(Table1[[#This Row],[Department]],3)</f>
        <v>Sup</v>
      </c>
      <c r="AA343" t="str">
        <f>_xlfn.XLOOKUP(Table1[[#This Row],[Manager ID]],MANAGERS!A:A,MANAGERS!B:B)</f>
        <v>Manager_4</v>
      </c>
      <c r="AB343" t="str" cm="1">
        <f t="array" ref="AB343">_xlfn.XLOOKUP(Table1[[#This Row],[Manager ID]],Table2[[#All],[Manager ID]],Table2[[#All],[Department Head]])</f>
        <v>Finance</v>
      </c>
      <c r="AC343" s="2">
        <f>_xlfn.XLOOKUP(Table1[[#This Row],[City]],L:L,O:O)</f>
        <v>0.23486488519629886</v>
      </c>
      <c r="AD343" t="str" cm="1">
        <f t="array" ref="AD343">_xlfn.IFS(Table1[[#This Row],[Performance Score]]&gt;=90,"Excellent",Table1[[#This Row],[Performance Score]]&gt;=75,"Good",Table1[[#This Row],[Performance Score]]&gt;=60,"Average",Table1[[#This Row],[Performance Score]]&lt;=60,"Need Improvement")</f>
        <v>Excellent</v>
      </c>
      <c r="AE343" t="str">
        <f>IF(AND(Table1[[#This Row],[Attendance %]]&gt;=80,(Table1[[#This Row],[Performance Score]]&gt;=80)),"Eligible","Not Eligible")</f>
        <v>Not Eligible</v>
      </c>
      <c r="AF343" t="str">
        <f>IF(Table1[[#This Row],[Performance Score]]&gt;=80,"High Performer","Low Performer")</f>
        <v>High Performer</v>
      </c>
      <c r="AG343" t="str" cm="1">
        <f t="array" aca="1" ref="AG343" ca="1">_xlfn.IFS(Table1[[#This Row],[Experience]]&lt;=3,"Junior",Table1[[#This Row],[Experience]]&lt;=7,"Mid Level",Table1[[#This Row],[Experience]]&gt;=7,"Senior")</f>
        <v>Senior</v>
      </c>
      <c r="AH343" t="str">
        <f>IF(Table1[[#This Row],[Attendance %]]&gt;75,"OK","Below 75")</f>
        <v>Below 75</v>
      </c>
      <c r="AI343" t="b">
        <f>ISBLANK(Table1[[#This Row],[Employee ID]])</f>
        <v>0</v>
      </c>
      <c r="AJ343" t="b">
        <f>ISNUMBER(Table1[[#This Row],[Total Salary  ]])</f>
        <v>1</v>
      </c>
      <c r="AK343" t="str">
        <f>IFERROR(_xlfn.XLOOKUP(Table1[[#This Row],[Manager ID]],MANAGERS!A:A,MANAGERS!B:B),"Not Found")</f>
        <v>Manager_4</v>
      </c>
    </row>
    <row r="344" spans="1:37" x14ac:dyDescent="0.2">
      <c r="A344" t="s">
        <v>2411</v>
      </c>
      <c r="B344" t="s">
        <v>50</v>
      </c>
      <c r="C344" t="s">
        <v>15</v>
      </c>
      <c r="D344" t="s">
        <v>33</v>
      </c>
      <c r="E344" t="s">
        <v>65</v>
      </c>
      <c r="F344" s="1">
        <v>43112</v>
      </c>
      <c r="G344" s="1">
        <v>34872</v>
      </c>
      <c r="H344">
        <v>115707</v>
      </c>
      <c r="I344">
        <v>16766</v>
      </c>
      <c r="J344">
        <v>97</v>
      </c>
      <c r="K344">
        <v>74</v>
      </c>
      <c r="L344" t="s">
        <v>31</v>
      </c>
      <c r="M344">
        <v>104</v>
      </c>
      <c r="N344">
        <f>Table1[[#This Row],[Basic Salary]]+Table1[[#This Row],[Bonus]]</f>
        <v>132473</v>
      </c>
      <c r="O344" s="2">
        <f>Table1[[#This Row],[Bonus]]/Table1[[#This Row],[Basic Salary]]</f>
        <v>0.14490048138833433</v>
      </c>
      <c r="P344">
        <f ca="1">DATEDIF(Table1[[#This Row],[Date of Birth]],TODAY(),"Y")</f>
        <v>31</v>
      </c>
      <c r="Q344">
        <f ca="1">DATEDIF(Table1[[#This Row],[Joining Date]],TODAY(),"Y")</f>
        <v>8</v>
      </c>
      <c r="R344" t="str">
        <f ca="1">IF(YEAR(Table1[[#This Row],[Joining Date]])=YEAR(TODAY()),"Yes","No")</f>
        <v>No</v>
      </c>
      <c r="S344" t="str">
        <f ca="1">IF(Table1[[#This Row],[Experience]]&gt;5,"Yes","No")</f>
        <v>Yes</v>
      </c>
      <c r="T344" t="str">
        <f>TEXT(Table1[[#This Row],[Joining Date]],"mmmm")</f>
        <v>January</v>
      </c>
      <c r="U344" t="str">
        <f>TEXT(Table1[[#This Row],[Joining Date]],"yyyy")</f>
        <v>2018</v>
      </c>
      <c r="V344" s="5">
        <f ca="1">TODAY()-Table1[[#This Row],[Joining Date]]</f>
        <v>3127</v>
      </c>
      <c r="W344" t="str">
        <f>LEFT(Table1[[#This Row],[Employee Name]],FIND(" ",Table1[[#This Row],[Employee Name]])-1)</f>
        <v>Ravi</v>
      </c>
      <c r="X344" t="str">
        <f>RIGHT(Table1[[#This Row],[Employee Name]],LEN(Table1[[#This Row],[Employee Name]])-FIND(" ",Table1[[#This Row],[Employee Name]]))</f>
        <v>Teja</v>
      </c>
      <c r="Y344" t="str">
        <f>Table1[[#This Row],[Department]]&amp;"-"&amp;Table1[[#This Row],[Employee ID]]</f>
        <v>Marketing-E02355</v>
      </c>
      <c r="Z344" t="str">
        <f>LEFT(Table1[[#This Row],[Department]],3)</f>
        <v>Mar</v>
      </c>
      <c r="AA344" t="str">
        <f>_xlfn.XLOOKUP(Table1[[#This Row],[Manager ID]],MANAGERS!A:A,MANAGERS!B:B)</f>
        <v>Manager_4</v>
      </c>
      <c r="AB344" t="str" cm="1">
        <f t="array" ref="AB344">_xlfn.XLOOKUP(Table1[[#This Row],[Manager ID]],Table2[[#All],[Manager ID]],Table2[[#All],[Department Head]])</f>
        <v>Finance</v>
      </c>
      <c r="AC344" s="2">
        <f>_xlfn.XLOOKUP(Table1[[#This Row],[City]],L:L,O:O)</f>
        <v>0.241864189087755</v>
      </c>
      <c r="AD344" t="str" cm="1">
        <f t="array" ref="AD344">_xlfn.IFS(Table1[[#This Row],[Performance Score]]&gt;=90,"Excellent",Table1[[#This Row],[Performance Score]]&gt;=75,"Good",Table1[[#This Row],[Performance Score]]&gt;=60,"Average",Table1[[#This Row],[Performance Score]]&lt;=60,"Need Improvement")</f>
        <v>Average</v>
      </c>
      <c r="AE344" t="str">
        <f>IF(AND(Table1[[#This Row],[Attendance %]]&gt;=80,(Table1[[#This Row],[Performance Score]]&gt;=80)),"Eligible","Not Eligible")</f>
        <v>Not Eligible</v>
      </c>
      <c r="AF344" t="str">
        <f>IF(Table1[[#This Row],[Performance Score]]&gt;=80,"High Performer","Low Performer")</f>
        <v>Low Performer</v>
      </c>
      <c r="AG344" t="str" cm="1">
        <f t="array" aca="1" ref="AG344" ca="1">_xlfn.IFS(Table1[[#This Row],[Experience]]&lt;=3,"Junior",Table1[[#This Row],[Experience]]&lt;=7,"Mid Level",Table1[[#This Row],[Experience]]&gt;=7,"Senior")</f>
        <v>Senior</v>
      </c>
      <c r="AH344" t="str">
        <f>IF(Table1[[#This Row],[Attendance %]]&gt;75,"OK","Below 75")</f>
        <v>OK</v>
      </c>
      <c r="AI344" t="b">
        <f>ISBLANK(Table1[[#This Row],[Employee ID]])</f>
        <v>0</v>
      </c>
      <c r="AJ344" t="b">
        <f>ISNUMBER(Table1[[#This Row],[Total Salary  ]])</f>
        <v>1</v>
      </c>
      <c r="AK344" t="str">
        <f>IFERROR(_xlfn.XLOOKUP(Table1[[#This Row],[Manager ID]],MANAGERS!A:A,MANAGERS!B:B),"Not Found")</f>
        <v>Manager_4</v>
      </c>
    </row>
    <row r="345" spans="1:37" x14ac:dyDescent="0.2">
      <c r="A345" t="s">
        <v>316</v>
      </c>
      <c r="B345" t="s">
        <v>50</v>
      </c>
      <c r="C345" t="s">
        <v>21</v>
      </c>
      <c r="D345" t="s">
        <v>16</v>
      </c>
      <c r="E345" t="s">
        <v>51</v>
      </c>
      <c r="F345" s="1">
        <v>45335</v>
      </c>
      <c r="G345" s="1">
        <v>40654</v>
      </c>
      <c r="H345">
        <v>113346</v>
      </c>
      <c r="I345">
        <v>19109</v>
      </c>
      <c r="J345">
        <v>71</v>
      </c>
      <c r="K345">
        <v>46</v>
      </c>
      <c r="L345" t="s">
        <v>53</v>
      </c>
      <c r="M345">
        <v>117</v>
      </c>
      <c r="N345">
        <f>Table1[[#This Row],[Basic Salary]]+Table1[[#This Row],[Bonus]]</f>
        <v>132455</v>
      </c>
      <c r="O345" s="2">
        <f>Table1[[#This Row],[Bonus]]/Table1[[#This Row],[Basic Salary]]</f>
        <v>0.1685899811197572</v>
      </c>
      <c r="P345">
        <f ca="1">DATEDIF(Table1[[#This Row],[Date of Birth]],TODAY(),"Y")</f>
        <v>15</v>
      </c>
      <c r="Q345">
        <f ca="1">DATEDIF(Table1[[#This Row],[Joining Date]],TODAY(),"Y")</f>
        <v>2</v>
      </c>
      <c r="R345" t="str">
        <f ca="1">IF(YEAR(Table1[[#This Row],[Joining Date]])=YEAR(TODAY()),"Yes","No")</f>
        <v>No</v>
      </c>
      <c r="S345" t="str">
        <f ca="1">IF(Table1[[#This Row],[Experience]]&gt;5,"Yes","No")</f>
        <v>No</v>
      </c>
      <c r="T345" t="str">
        <f>TEXT(Table1[[#This Row],[Joining Date]],"mmmm")</f>
        <v>February</v>
      </c>
      <c r="U345" t="str">
        <f>TEXT(Table1[[#This Row],[Joining Date]],"yyyy")</f>
        <v>2024</v>
      </c>
      <c r="V345" s="5">
        <f ca="1">TODAY()-Table1[[#This Row],[Joining Date]]</f>
        <v>904</v>
      </c>
      <c r="W345" t="str">
        <f>LEFT(Table1[[#This Row],[Employee Name]],FIND(" ",Table1[[#This Row],[Employee Name]])-1)</f>
        <v>Ravi</v>
      </c>
      <c r="X345" t="str">
        <f>RIGHT(Table1[[#This Row],[Employee Name]],LEN(Table1[[#This Row],[Employee Name]])-FIND(" ",Table1[[#This Row],[Employee Name]]))</f>
        <v>Teja</v>
      </c>
      <c r="Y345" t="str">
        <f>Table1[[#This Row],[Department]]&amp;"-"&amp;Table1[[#This Row],[Employee ID]]</f>
        <v>HR-E00260</v>
      </c>
      <c r="Z345" t="str">
        <f>LEFT(Table1[[#This Row],[Department]],3)</f>
        <v>HR</v>
      </c>
      <c r="AA345" t="str">
        <f>_xlfn.XLOOKUP(Table1[[#This Row],[Manager ID]],MANAGERS!A:A,MANAGERS!B:B)</f>
        <v>Manager_17</v>
      </c>
      <c r="AB345" t="str" cm="1">
        <f t="array" ref="AB345">_xlfn.XLOOKUP(Table1[[#This Row],[Manager ID]],Table2[[#All],[Manager ID]],Table2[[#All],[Department Head]])</f>
        <v>Finance</v>
      </c>
      <c r="AC345" s="2">
        <f>_xlfn.XLOOKUP(Table1[[#This Row],[City]],L:L,O:O)</f>
        <v>0.23685887225230964</v>
      </c>
      <c r="AD345" t="str" cm="1">
        <f t="array" ref="AD345">_xlfn.IFS(Table1[[#This Row],[Performance Score]]&gt;=90,"Excellent",Table1[[#This Row],[Performance Score]]&gt;=75,"Good",Table1[[#This Row],[Performance Score]]&gt;=60,"Average",Table1[[#This Row],[Performance Score]]&lt;=60,"Need Improvement")</f>
        <v>Need Improvement</v>
      </c>
      <c r="AE345" t="str">
        <f>IF(AND(Table1[[#This Row],[Attendance %]]&gt;=80,(Table1[[#This Row],[Performance Score]]&gt;=80)),"Eligible","Not Eligible")</f>
        <v>Not Eligible</v>
      </c>
      <c r="AF345" t="str">
        <f>IF(Table1[[#This Row],[Performance Score]]&gt;=80,"High Performer","Low Performer")</f>
        <v>Low Performer</v>
      </c>
      <c r="AG345" t="str" cm="1">
        <f t="array" aca="1" ref="AG345" ca="1">_xlfn.IFS(Table1[[#This Row],[Experience]]&lt;=3,"Junior",Table1[[#This Row],[Experience]]&lt;=7,"Mid Level",Table1[[#This Row],[Experience]]&gt;=7,"Senior")</f>
        <v>Junior</v>
      </c>
      <c r="AH345" t="str">
        <f>IF(Table1[[#This Row],[Attendance %]]&gt;75,"OK","Below 75")</f>
        <v>Below 75</v>
      </c>
      <c r="AI345" t="b">
        <f>ISBLANK(Table1[[#This Row],[Employee ID]])</f>
        <v>0</v>
      </c>
      <c r="AJ345" t="b">
        <f>ISNUMBER(Table1[[#This Row],[Total Salary  ]])</f>
        <v>1</v>
      </c>
      <c r="AK345" t="str">
        <f>IFERROR(_xlfn.XLOOKUP(Table1[[#This Row],[Manager ID]],MANAGERS!A:A,MANAGERS!B:B),"Not Found")</f>
        <v>Manager_17</v>
      </c>
    </row>
    <row r="346" spans="1:37" x14ac:dyDescent="0.2">
      <c r="A346" t="s">
        <v>3632</v>
      </c>
      <c r="B346" t="s">
        <v>42</v>
      </c>
      <c r="C346" t="s">
        <v>21</v>
      </c>
      <c r="D346" t="s">
        <v>33</v>
      </c>
      <c r="E346" t="s">
        <v>30</v>
      </c>
      <c r="F346" s="1">
        <v>45525</v>
      </c>
      <c r="G346" s="1">
        <v>35862</v>
      </c>
      <c r="H346">
        <v>111302</v>
      </c>
      <c r="I346">
        <v>21119</v>
      </c>
      <c r="J346">
        <v>96</v>
      </c>
      <c r="K346">
        <v>75</v>
      </c>
      <c r="L346" t="s">
        <v>53</v>
      </c>
      <c r="M346">
        <v>107</v>
      </c>
      <c r="N346">
        <f>Table1[[#This Row],[Basic Salary]]+Table1[[#This Row],[Bonus]]</f>
        <v>132421</v>
      </c>
      <c r="O346" s="2">
        <f>Table1[[#This Row],[Bonus]]/Table1[[#This Row],[Basic Salary]]</f>
        <v>0.18974501805897467</v>
      </c>
      <c r="P346">
        <f ca="1">DATEDIF(Table1[[#This Row],[Date of Birth]],TODAY(),"Y")</f>
        <v>28</v>
      </c>
      <c r="Q346">
        <f ca="1">DATEDIF(Table1[[#This Row],[Joining Date]],TODAY(),"Y")</f>
        <v>1</v>
      </c>
      <c r="R346" t="str">
        <f ca="1">IF(YEAR(Table1[[#This Row],[Joining Date]])=YEAR(TODAY()),"Yes","No")</f>
        <v>No</v>
      </c>
      <c r="S346" t="str">
        <f ca="1">IF(Table1[[#This Row],[Experience]]&gt;5,"Yes","No")</f>
        <v>No</v>
      </c>
      <c r="T346" t="str">
        <f>TEXT(Table1[[#This Row],[Joining Date]],"mmmm")</f>
        <v>August</v>
      </c>
      <c r="U346" t="str">
        <f>TEXT(Table1[[#This Row],[Joining Date]],"yyyy")</f>
        <v>2024</v>
      </c>
      <c r="V346" s="5">
        <f ca="1">TODAY()-Table1[[#This Row],[Joining Date]]</f>
        <v>714</v>
      </c>
      <c r="W346" t="str">
        <f>LEFT(Table1[[#This Row],[Employee Name]],FIND(" ",Table1[[#This Row],[Employee Name]])-1)</f>
        <v>Krishna</v>
      </c>
      <c r="X346" t="str">
        <f>RIGHT(Table1[[#This Row],[Employee Name]],LEN(Table1[[#This Row],[Employee Name]])-FIND(" ",Table1[[#This Row],[Employee Name]]))</f>
        <v>Chaitanya</v>
      </c>
      <c r="Y346" t="str">
        <f>Table1[[#This Row],[Department]]&amp;"-"&amp;Table1[[#This Row],[Employee ID]]</f>
        <v>Marketing-E03576</v>
      </c>
      <c r="Z346" t="str">
        <f>LEFT(Table1[[#This Row],[Department]],3)</f>
        <v>Mar</v>
      </c>
      <c r="AA346" t="str">
        <f>_xlfn.XLOOKUP(Table1[[#This Row],[Manager ID]],MANAGERS!A:A,MANAGERS!B:B)</f>
        <v>Manager_7</v>
      </c>
      <c r="AB346" t="str" cm="1">
        <f t="array" ref="AB346">_xlfn.XLOOKUP(Table1[[#This Row],[Manager ID]],Table2[[#All],[Manager ID]],Table2[[#All],[Department Head]])</f>
        <v>Operations</v>
      </c>
      <c r="AC346" s="2">
        <f>_xlfn.XLOOKUP(Table1[[#This Row],[City]],L:L,O:O)</f>
        <v>0.23685887225230964</v>
      </c>
      <c r="AD346" t="str" cm="1">
        <f t="array" ref="AD346">_xlfn.IFS(Table1[[#This Row],[Performance Score]]&gt;=90,"Excellent",Table1[[#This Row],[Performance Score]]&gt;=75,"Good",Table1[[#This Row],[Performance Score]]&gt;=60,"Average",Table1[[#This Row],[Performance Score]]&lt;=60,"Need Improvement")</f>
        <v>Good</v>
      </c>
      <c r="AE346" t="str">
        <f>IF(AND(Table1[[#This Row],[Attendance %]]&gt;=80,(Table1[[#This Row],[Performance Score]]&gt;=80)),"Eligible","Not Eligible")</f>
        <v>Not Eligible</v>
      </c>
      <c r="AF346" t="str">
        <f>IF(Table1[[#This Row],[Performance Score]]&gt;=80,"High Performer","Low Performer")</f>
        <v>Low Performer</v>
      </c>
      <c r="AG346" t="str" cm="1">
        <f t="array" aca="1" ref="AG346" ca="1">_xlfn.IFS(Table1[[#This Row],[Experience]]&lt;=3,"Junior",Table1[[#This Row],[Experience]]&lt;=7,"Mid Level",Table1[[#This Row],[Experience]]&gt;=7,"Senior")</f>
        <v>Junior</v>
      </c>
      <c r="AH346" t="str">
        <f>IF(Table1[[#This Row],[Attendance %]]&gt;75,"OK","Below 75")</f>
        <v>OK</v>
      </c>
      <c r="AI346" t="b">
        <f>ISBLANK(Table1[[#This Row],[Employee ID]])</f>
        <v>0</v>
      </c>
      <c r="AJ346" t="b">
        <f>ISNUMBER(Table1[[#This Row],[Total Salary  ]])</f>
        <v>1</v>
      </c>
      <c r="AK346" t="str">
        <f>IFERROR(_xlfn.XLOOKUP(Table1[[#This Row],[Manager ID]],MANAGERS!A:A,MANAGERS!B:B),"Not Found")</f>
        <v>Manager_7</v>
      </c>
    </row>
    <row r="347" spans="1:37" x14ac:dyDescent="0.2">
      <c r="A347" t="s">
        <v>4130</v>
      </c>
      <c r="B347" t="s">
        <v>77</v>
      </c>
      <c r="C347" t="s">
        <v>15</v>
      </c>
      <c r="D347" t="s">
        <v>25</v>
      </c>
      <c r="E347" t="s">
        <v>51</v>
      </c>
      <c r="F347" s="1">
        <v>42226</v>
      </c>
      <c r="G347" s="1">
        <v>38793</v>
      </c>
      <c r="H347">
        <v>108840</v>
      </c>
      <c r="I347">
        <v>23514</v>
      </c>
      <c r="J347">
        <v>98</v>
      </c>
      <c r="K347">
        <v>90</v>
      </c>
      <c r="L347" t="s">
        <v>27</v>
      </c>
      <c r="M347">
        <v>101</v>
      </c>
      <c r="N347">
        <f>Table1[[#This Row],[Basic Salary]]+Table1[[#This Row],[Bonus]]</f>
        <v>132354</v>
      </c>
      <c r="O347" s="2">
        <f>Table1[[#This Row],[Bonus]]/Table1[[#This Row],[Basic Salary]]</f>
        <v>0.21604189636163176</v>
      </c>
      <c r="P347">
        <f ca="1">DATEDIF(Table1[[#This Row],[Date of Birth]],TODAY(),"Y")</f>
        <v>20</v>
      </c>
      <c r="Q347">
        <f ca="1">DATEDIF(Table1[[#This Row],[Joining Date]],TODAY(),"Y")</f>
        <v>10</v>
      </c>
      <c r="R347" t="str">
        <f ca="1">IF(YEAR(Table1[[#This Row],[Joining Date]])=YEAR(TODAY()),"Yes","No")</f>
        <v>No</v>
      </c>
      <c r="S347" t="str">
        <f ca="1">IF(Table1[[#This Row],[Experience]]&gt;5,"Yes","No")</f>
        <v>Yes</v>
      </c>
      <c r="T347" t="str">
        <f>TEXT(Table1[[#This Row],[Joining Date]],"mmmm")</f>
        <v>August</v>
      </c>
      <c r="U347" t="str">
        <f>TEXT(Table1[[#This Row],[Joining Date]],"yyyy")</f>
        <v>2015</v>
      </c>
      <c r="V347" s="5">
        <f ca="1">TODAY()-Table1[[#This Row],[Joining Date]]</f>
        <v>4013</v>
      </c>
      <c r="W347" t="str">
        <f>LEFT(Table1[[#This Row],[Employee Name]],FIND(" ",Table1[[#This Row],[Employee Name]])-1)</f>
        <v>Rohan</v>
      </c>
      <c r="X347" t="str">
        <f>RIGHT(Table1[[#This Row],[Employee Name]],LEN(Table1[[#This Row],[Employee Name]])-FIND(" ",Table1[[#This Row],[Employee Name]]))</f>
        <v>Gupta</v>
      </c>
      <c r="Y347" t="str">
        <f>Table1[[#This Row],[Department]]&amp;"-"&amp;Table1[[#This Row],[Employee ID]]</f>
        <v>Finance-E04074</v>
      </c>
      <c r="Z347" t="str">
        <f>LEFT(Table1[[#This Row],[Department]],3)</f>
        <v>Fin</v>
      </c>
      <c r="AA347" t="str">
        <f>_xlfn.XLOOKUP(Table1[[#This Row],[Manager ID]],MANAGERS!A:A,MANAGERS!B:B)</f>
        <v>Manager_1</v>
      </c>
      <c r="AB347" t="str" cm="1">
        <f t="array" ref="AB347">_xlfn.XLOOKUP(Table1[[#This Row],[Manager ID]],Table2[[#All],[Manager ID]],Table2[[#All],[Department Head]])</f>
        <v>Support</v>
      </c>
      <c r="AC347" s="2">
        <f>_xlfn.XLOOKUP(Table1[[#This Row],[City]],L:L,O:O)</f>
        <v>0.23674293405114402</v>
      </c>
      <c r="AD347" t="str" cm="1">
        <f t="array" ref="AD347">_xlfn.IFS(Table1[[#This Row],[Performance Score]]&gt;=90,"Excellent",Table1[[#This Row],[Performance Score]]&gt;=75,"Good",Table1[[#This Row],[Performance Score]]&gt;=60,"Average",Table1[[#This Row],[Performance Score]]&lt;=60,"Need Improvement")</f>
        <v>Excellent</v>
      </c>
      <c r="AE347" t="str">
        <f>IF(AND(Table1[[#This Row],[Attendance %]]&gt;=80,(Table1[[#This Row],[Performance Score]]&gt;=80)),"Eligible","Not Eligible")</f>
        <v>Eligible</v>
      </c>
      <c r="AF347" t="str">
        <f>IF(Table1[[#This Row],[Performance Score]]&gt;=80,"High Performer","Low Performer")</f>
        <v>High Performer</v>
      </c>
      <c r="AG347" t="str" cm="1">
        <f t="array" aca="1" ref="AG347" ca="1">_xlfn.IFS(Table1[[#This Row],[Experience]]&lt;=3,"Junior",Table1[[#This Row],[Experience]]&lt;=7,"Mid Level",Table1[[#This Row],[Experience]]&gt;=7,"Senior")</f>
        <v>Senior</v>
      </c>
      <c r="AH347" t="str">
        <f>IF(Table1[[#This Row],[Attendance %]]&gt;75,"OK","Below 75")</f>
        <v>OK</v>
      </c>
      <c r="AI347" t="b">
        <f>ISBLANK(Table1[[#This Row],[Employee ID]])</f>
        <v>0</v>
      </c>
      <c r="AJ347" t="b">
        <f>ISNUMBER(Table1[[#This Row],[Total Salary  ]])</f>
        <v>1</v>
      </c>
      <c r="AK347" t="str">
        <f>IFERROR(_xlfn.XLOOKUP(Table1[[#This Row],[Manager ID]],MANAGERS!A:A,MANAGERS!B:B),"Not Found")</f>
        <v>Manager_1</v>
      </c>
    </row>
    <row r="348" spans="1:37" x14ac:dyDescent="0.2">
      <c r="A348" t="s">
        <v>1029</v>
      </c>
      <c r="B348" t="s">
        <v>29</v>
      </c>
      <c r="C348" t="s">
        <v>21</v>
      </c>
      <c r="D348" t="s">
        <v>43</v>
      </c>
      <c r="E348" t="s">
        <v>17</v>
      </c>
      <c r="F348" s="1">
        <v>44006</v>
      </c>
      <c r="G348" s="1">
        <v>39624</v>
      </c>
      <c r="H348">
        <v>115241</v>
      </c>
      <c r="I348">
        <v>17064</v>
      </c>
      <c r="J348">
        <v>63</v>
      </c>
      <c r="K348">
        <v>81</v>
      </c>
      <c r="L348" t="s">
        <v>27</v>
      </c>
      <c r="M348">
        <v>114</v>
      </c>
      <c r="N348">
        <f>Table1[[#This Row],[Basic Salary]]+Table1[[#This Row],[Bonus]]</f>
        <v>132305</v>
      </c>
      <c r="O348" s="2">
        <f>Table1[[#This Row],[Bonus]]/Table1[[#This Row],[Basic Salary]]</f>
        <v>0.14807230065688426</v>
      </c>
      <c r="P348">
        <f ca="1">DATEDIF(Table1[[#This Row],[Date of Birth]],TODAY(),"Y")</f>
        <v>18</v>
      </c>
      <c r="Q348">
        <f ca="1">DATEDIF(Table1[[#This Row],[Joining Date]],TODAY(),"Y")</f>
        <v>6</v>
      </c>
      <c r="R348" t="str">
        <f ca="1">IF(YEAR(Table1[[#This Row],[Joining Date]])=YEAR(TODAY()),"Yes","No")</f>
        <v>No</v>
      </c>
      <c r="S348" t="str">
        <f ca="1">IF(Table1[[#This Row],[Experience]]&gt;5,"Yes","No")</f>
        <v>Yes</v>
      </c>
      <c r="T348" t="str">
        <f>TEXT(Table1[[#This Row],[Joining Date]],"mmmm")</f>
        <v>June</v>
      </c>
      <c r="U348" t="str">
        <f>TEXT(Table1[[#This Row],[Joining Date]],"yyyy")</f>
        <v>2020</v>
      </c>
      <c r="V348" s="5">
        <f ca="1">TODAY()-Table1[[#This Row],[Joining Date]]</f>
        <v>2233</v>
      </c>
      <c r="W348" t="str">
        <f>LEFT(Table1[[#This Row],[Employee Name]],FIND(" ",Table1[[#This Row],[Employee Name]])-1)</f>
        <v>Vikram</v>
      </c>
      <c r="X348" t="str">
        <f>RIGHT(Table1[[#This Row],[Employee Name]],LEN(Table1[[#This Row],[Employee Name]])-FIND(" ",Table1[[#This Row],[Employee Name]]))</f>
        <v>Singh</v>
      </c>
      <c r="Y348" t="str">
        <f>Table1[[#This Row],[Department]]&amp;"-"&amp;Table1[[#This Row],[Employee ID]]</f>
        <v>Operations-E00973</v>
      </c>
      <c r="Z348" t="str">
        <f>LEFT(Table1[[#This Row],[Department]],3)</f>
        <v>Ope</v>
      </c>
      <c r="AA348" t="str">
        <f>_xlfn.XLOOKUP(Table1[[#This Row],[Manager ID]],MANAGERS!A:A,MANAGERS!B:B)</f>
        <v>Manager_14</v>
      </c>
      <c r="AB348" t="str" cm="1">
        <f t="array" ref="AB348">_xlfn.XLOOKUP(Table1[[#This Row],[Manager ID]],Table2[[#All],[Manager ID]],Table2[[#All],[Department Head]])</f>
        <v>Marketing</v>
      </c>
      <c r="AC348" s="2">
        <f>_xlfn.XLOOKUP(Table1[[#This Row],[City]],L:L,O:O)</f>
        <v>0.23674293405114402</v>
      </c>
      <c r="AD348" t="str" cm="1">
        <f t="array" ref="AD348">_xlfn.IFS(Table1[[#This Row],[Performance Score]]&gt;=90,"Excellent",Table1[[#This Row],[Performance Score]]&gt;=75,"Good",Table1[[#This Row],[Performance Score]]&gt;=60,"Average",Table1[[#This Row],[Performance Score]]&lt;=60,"Need Improvement")</f>
        <v>Good</v>
      </c>
      <c r="AE348" t="str">
        <f>IF(AND(Table1[[#This Row],[Attendance %]]&gt;=80,(Table1[[#This Row],[Performance Score]]&gt;=80)),"Eligible","Not Eligible")</f>
        <v>Not Eligible</v>
      </c>
      <c r="AF348" t="str">
        <f>IF(Table1[[#This Row],[Performance Score]]&gt;=80,"High Performer","Low Performer")</f>
        <v>High Performer</v>
      </c>
      <c r="AG348" t="str" cm="1">
        <f t="array" aca="1" ref="AG348" ca="1">_xlfn.IFS(Table1[[#This Row],[Experience]]&lt;=3,"Junior",Table1[[#This Row],[Experience]]&lt;=7,"Mid Level",Table1[[#This Row],[Experience]]&gt;=7,"Senior")</f>
        <v>Mid Level</v>
      </c>
      <c r="AH348" t="str">
        <f>IF(Table1[[#This Row],[Attendance %]]&gt;75,"OK","Below 75")</f>
        <v>Below 75</v>
      </c>
      <c r="AI348" t="b">
        <f>ISBLANK(Table1[[#This Row],[Employee ID]])</f>
        <v>0</v>
      </c>
      <c r="AJ348" t="b">
        <f>ISNUMBER(Table1[[#This Row],[Total Salary  ]])</f>
        <v>1</v>
      </c>
      <c r="AK348" t="str">
        <f>IFERROR(_xlfn.XLOOKUP(Table1[[#This Row],[Manager ID]],MANAGERS!A:A,MANAGERS!B:B),"Not Found")</f>
        <v>Manager_14</v>
      </c>
    </row>
    <row r="349" spans="1:37" x14ac:dyDescent="0.2">
      <c r="A349" t="s">
        <v>3905</v>
      </c>
      <c r="B349" t="s">
        <v>39</v>
      </c>
      <c r="C349" t="s">
        <v>21</v>
      </c>
      <c r="D349" t="s">
        <v>33</v>
      </c>
      <c r="E349" t="s">
        <v>26</v>
      </c>
      <c r="F349" s="1">
        <v>42119</v>
      </c>
      <c r="G349" s="1">
        <v>37726</v>
      </c>
      <c r="H349">
        <v>103926</v>
      </c>
      <c r="I349">
        <v>28376</v>
      </c>
      <c r="J349">
        <v>76</v>
      </c>
      <c r="K349">
        <v>86</v>
      </c>
      <c r="L349" t="s">
        <v>31</v>
      </c>
      <c r="M349">
        <v>102</v>
      </c>
      <c r="N349">
        <f>Table1[[#This Row],[Basic Salary]]+Table1[[#This Row],[Bonus]]</f>
        <v>132302</v>
      </c>
      <c r="O349" s="2">
        <f>Table1[[#This Row],[Bonus]]/Table1[[#This Row],[Basic Salary]]</f>
        <v>0.27304043261551486</v>
      </c>
      <c r="P349">
        <f ca="1">DATEDIF(Table1[[#This Row],[Date of Birth]],TODAY(),"Y")</f>
        <v>23</v>
      </c>
      <c r="Q349">
        <f ca="1">DATEDIF(Table1[[#This Row],[Joining Date]],TODAY(),"Y")</f>
        <v>11</v>
      </c>
      <c r="R349" t="str">
        <f ca="1">IF(YEAR(Table1[[#This Row],[Joining Date]])=YEAR(TODAY()),"Yes","No")</f>
        <v>No</v>
      </c>
      <c r="S349" t="str">
        <f ca="1">IF(Table1[[#This Row],[Experience]]&gt;5,"Yes","No")</f>
        <v>Yes</v>
      </c>
      <c r="T349" t="str">
        <f>TEXT(Table1[[#This Row],[Joining Date]],"mmmm")</f>
        <v>April</v>
      </c>
      <c r="U349" t="str">
        <f>TEXT(Table1[[#This Row],[Joining Date]],"yyyy")</f>
        <v>2015</v>
      </c>
      <c r="V349" s="5">
        <f ca="1">TODAY()-Table1[[#This Row],[Joining Date]]</f>
        <v>4120</v>
      </c>
      <c r="W349" t="str">
        <f>LEFT(Table1[[#This Row],[Employee Name]],FIND(" ",Table1[[#This Row],[Employee Name]])-1)</f>
        <v>Karan</v>
      </c>
      <c r="X349" t="str">
        <f>RIGHT(Table1[[#This Row],[Employee Name]],LEN(Table1[[#This Row],[Employee Name]])-FIND(" ",Table1[[#This Row],[Employee Name]]))</f>
        <v>Malhotra</v>
      </c>
      <c r="Y349" t="str">
        <f>Table1[[#This Row],[Department]]&amp;"-"&amp;Table1[[#This Row],[Employee ID]]</f>
        <v>Marketing-E03849</v>
      </c>
      <c r="Z349" t="str">
        <f>LEFT(Table1[[#This Row],[Department]],3)</f>
        <v>Mar</v>
      </c>
      <c r="AA349" t="str">
        <f>_xlfn.XLOOKUP(Table1[[#This Row],[Manager ID]],MANAGERS!A:A,MANAGERS!B:B)</f>
        <v>Manager_2</v>
      </c>
      <c r="AB349" t="str" cm="1">
        <f t="array" ref="AB349">_xlfn.XLOOKUP(Table1[[#This Row],[Manager ID]],Table2[[#All],[Manager ID]],Table2[[#All],[Department Head]])</f>
        <v>Sales</v>
      </c>
      <c r="AC349" s="2">
        <f>_xlfn.XLOOKUP(Table1[[#This Row],[City]],L:L,O:O)</f>
        <v>0.241864189087755</v>
      </c>
      <c r="AD349" t="str" cm="1">
        <f t="array" ref="AD349">_xlfn.IFS(Table1[[#This Row],[Performance Score]]&gt;=90,"Excellent",Table1[[#This Row],[Performance Score]]&gt;=75,"Good",Table1[[#This Row],[Performance Score]]&gt;=60,"Average",Table1[[#This Row],[Performance Score]]&lt;=60,"Need Improvement")</f>
        <v>Good</v>
      </c>
      <c r="AE349" t="str">
        <f>IF(AND(Table1[[#This Row],[Attendance %]]&gt;=80,(Table1[[#This Row],[Performance Score]]&gt;=80)),"Eligible","Not Eligible")</f>
        <v>Not Eligible</v>
      </c>
      <c r="AF349" t="str">
        <f>IF(Table1[[#This Row],[Performance Score]]&gt;=80,"High Performer","Low Performer")</f>
        <v>High Performer</v>
      </c>
      <c r="AG349" t="str" cm="1">
        <f t="array" aca="1" ref="AG349" ca="1">_xlfn.IFS(Table1[[#This Row],[Experience]]&lt;=3,"Junior",Table1[[#This Row],[Experience]]&lt;=7,"Mid Level",Table1[[#This Row],[Experience]]&gt;=7,"Senior")</f>
        <v>Senior</v>
      </c>
      <c r="AH349" t="str">
        <f>IF(Table1[[#This Row],[Attendance %]]&gt;75,"OK","Below 75")</f>
        <v>OK</v>
      </c>
      <c r="AI349" t="b">
        <f>ISBLANK(Table1[[#This Row],[Employee ID]])</f>
        <v>0</v>
      </c>
      <c r="AJ349" t="b">
        <f>ISNUMBER(Table1[[#This Row],[Total Salary  ]])</f>
        <v>1</v>
      </c>
      <c r="AK349" t="str">
        <f>IFERROR(_xlfn.XLOOKUP(Table1[[#This Row],[Manager ID]],MANAGERS!A:A,MANAGERS!B:B),"Not Found")</f>
        <v>Manager_2</v>
      </c>
    </row>
    <row r="350" spans="1:37" x14ac:dyDescent="0.2">
      <c r="A350" t="s">
        <v>3020</v>
      </c>
      <c r="B350" t="s">
        <v>89</v>
      </c>
      <c r="C350" t="s">
        <v>15</v>
      </c>
      <c r="D350" t="s">
        <v>40</v>
      </c>
      <c r="E350" t="s">
        <v>17</v>
      </c>
      <c r="F350" s="1">
        <v>43201</v>
      </c>
      <c r="G350" s="1">
        <v>34894</v>
      </c>
      <c r="H350">
        <v>102969</v>
      </c>
      <c r="I350">
        <v>29264</v>
      </c>
      <c r="J350">
        <v>99</v>
      </c>
      <c r="K350">
        <v>93</v>
      </c>
      <c r="L350" t="s">
        <v>18</v>
      </c>
      <c r="M350">
        <v>103</v>
      </c>
      <c r="N350">
        <f>Table1[[#This Row],[Basic Salary]]+Table1[[#This Row],[Bonus]]</f>
        <v>132233</v>
      </c>
      <c r="O350" s="2">
        <f>Table1[[#This Row],[Bonus]]/Table1[[#This Row],[Basic Salary]]</f>
        <v>0.28420204139109828</v>
      </c>
      <c r="P350">
        <f ca="1">DATEDIF(Table1[[#This Row],[Date of Birth]],TODAY(),"Y")</f>
        <v>31</v>
      </c>
      <c r="Q350">
        <f ca="1">DATEDIF(Table1[[#This Row],[Joining Date]],TODAY(),"Y")</f>
        <v>8</v>
      </c>
      <c r="R350" t="str">
        <f ca="1">IF(YEAR(Table1[[#This Row],[Joining Date]])=YEAR(TODAY()),"Yes","No")</f>
        <v>No</v>
      </c>
      <c r="S350" t="str">
        <f ca="1">IF(Table1[[#This Row],[Experience]]&gt;5,"Yes","No")</f>
        <v>Yes</v>
      </c>
      <c r="T350" t="str">
        <f>TEXT(Table1[[#This Row],[Joining Date]],"mmmm")</f>
        <v>April</v>
      </c>
      <c r="U350" t="str">
        <f>TEXT(Table1[[#This Row],[Joining Date]],"yyyy")</f>
        <v>2018</v>
      </c>
      <c r="V350" s="5">
        <f ca="1">TODAY()-Table1[[#This Row],[Joining Date]]</f>
        <v>3038</v>
      </c>
      <c r="W350" t="str">
        <f>LEFT(Table1[[#This Row],[Employee Name]],FIND(" ",Table1[[#This Row],[Employee Name]])-1)</f>
        <v>Tarun</v>
      </c>
      <c r="X350" t="str">
        <f>RIGHT(Table1[[#This Row],[Employee Name]],LEN(Table1[[#This Row],[Employee Name]])-FIND(" ",Table1[[#This Row],[Employee Name]]))</f>
        <v>Verma</v>
      </c>
      <c r="Y350" t="str">
        <f>Table1[[#This Row],[Department]]&amp;"-"&amp;Table1[[#This Row],[Employee ID]]</f>
        <v>IT-E02964</v>
      </c>
      <c r="Z350" t="str">
        <f>LEFT(Table1[[#This Row],[Department]],3)</f>
        <v>IT</v>
      </c>
      <c r="AA350" t="str">
        <f>_xlfn.XLOOKUP(Table1[[#This Row],[Manager ID]],MANAGERS!A:A,MANAGERS!B:B)</f>
        <v>Manager_3</v>
      </c>
      <c r="AB350" t="str" cm="1">
        <f t="array" ref="AB350">_xlfn.XLOOKUP(Table1[[#This Row],[Manager ID]],Table2[[#All],[Manager ID]],Table2[[#All],[Department Head]])</f>
        <v>IT</v>
      </c>
      <c r="AC350" s="2">
        <f>_xlfn.XLOOKUP(Table1[[#This Row],[City]],L:L,O:O)</f>
        <v>0.21356479274849693</v>
      </c>
      <c r="AD350" t="str" cm="1">
        <f t="array" ref="AD350">_xlfn.IFS(Table1[[#This Row],[Performance Score]]&gt;=90,"Excellent",Table1[[#This Row],[Performance Score]]&gt;=75,"Good",Table1[[#This Row],[Performance Score]]&gt;=60,"Average",Table1[[#This Row],[Performance Score]]&lt;=60,"Need Improvement")</f>
        <v>Excellent</v>
      </c>
      <c r="AE350" t="str">
        <f>IF(AND(Table1[[#This Row],[Attendance %]]&gt;=80,(Table1[[#This Row],[Performance Score]]&gt;=80)),"Eligible","Not Eligible")</f>
        <v>Eligible</v>
      </c>
      <c r="AF350" t="str">
        <f>IF(Table1[[#This Row],[Performance Score]]&gt;=80,"High Performer","Low Performer")</f>
        <v>High Performer</v>
      </c>
      <c r="AG350" t="str" cm="1">
        <f t="array" aca="1" ref="AG350" ca="1">_xlfn.IFS(Table1[[#This Row],[Experience]]&lt;=3,"Junior",Table1[[#This Row],[Experience]]&lt;=7,"Mid Level",Table1[[#This Row],[Experience]]&gt;=7,"Senior")</f>
        <v>Senior</v>
      </c>
      <c r="AH350" t="str">
        <f>IF(Table1[[#This Row],[Attendance %]]&gt;75,"OK","Below 75")</f>
        <v>OK</v>
      </c>
      <c r="AI350" t="b">
        <f>ISBLANK(Table1[[#This Row],[Employee ID]])</f>
        <v>0</v>
      </c>
      <c r="AJ350" t="b">
        <f>ISNUMBER(Table1[[#This Row],[Total Salary  ]])</f>
        <v>1</v>
      </c>
      <c r="AK350" t="str">
        <f>IFERROR(_xlfn.XLOOKUP(Table1[[#This Row],[Manager ID]],MANAGERS!A:A,MANAGERS!B:B),"Not Found")</f>
        <v>Manager_3</v>
      </c>
    </row>
    <row r="351" spans="1:37" x14ac:dyDescent="0.2">
      <c r="A351" t="s">
        <v>547</v>
      </c>
      <c r="B351" t="s">
        <v>29</v>
      </c>
      <c r="C351" t="s">
        <v>21</v>
      </c>
      <c r="D351" t="s">
        <v>43</v>
      </c>
      <c r="E351" t="s">
        <v>30</v>
      </c>
      <c r="F351" s="1">
        <v>44511</v>
      </c>
      <c r="G351" s="1">
        <v>33735</v>
      </c>
      <c r="H351">
        <v>114208</v>
      </c>
      <c r="I351">
        <v>18023</v>
      </c>
      <c r="J351">
        <v>73</v>
      </c>
      <c r="K351">
        <v>66</v>
      </c>
      <c r="L351" t="s">
        <v>23</v>
      </c>
      <c r="M351">
        <v>118</v>
      </c>
      <c r="N351">
        <f>Table1[[#This Row],[Basic Salary]]+Table1[[#This Row],[Bonus]]</f>
        <v>132231</v>
      </c>
      <c r="O351" s="2">
        <f>Table1[[#This Row],[Bonus]]/Table1[[#This Row],[Basic Salary]]</f>
        <v>0.15780855982067807</v>
      </c>
      <c r="P351">
        <f ca="1">DATEDIF(Table1[[#This Row],[Date of Birth]],TODAY(),"Y")</f>
        <v>34</v>
      </c>
      <c r="Q351">
        <f ca="1">DATEDIF(Table1[[#This Row],[Joining Date]],TODAY(),"Y")</f>
        <v>4</v>
      </c>
      <c r="R351" t="str">
        <f ca="1">IF(YEAR(Table1[[#This Row],[Joining Date]])=YEAR(TODAY()),"Yes","No")</f>
        <v>No</v>
      </c>
      <c r="S351" t="str">
        <f ca="1">IF(Table1[[#This Row],[Experience]]&gt;5,"Yes","No")</f>
        <v>No</v>
      </c>
      <c r="T351" t="str">
        <f>TEXT(Table1[[#This Row],[Joining Date]],"mmmm")</f>
        <v>November</v>
      </c>
      <c r="U351" t="str">
        <f>TEXT(Table1[[#This Row],[Joining Date]],"yyyy")</f>
        <v>2021</v>
      </c>
      <c r="V351" s="5">
        <f ca="1">TODAY()-Table1[[#This Row],[Joining Date]]</f>
        <v>1728</v>
      </c>
      <c r="W351" t="str">
        <f>LEFT(Table1[[#This Row],[Employee Name]],FIND(" ",Table1[[#This Row],[Employee Name]])-1)</f>
        <v>Vikram</v>
      </c>
      <c r="X351" t="str">
        <f>RIGHT(Table1[[#This Row],[Employee Name]],LEN(Table1[[#This Row],[Employee Name]])-FIND(" ",Table1[[#This Row],[Employee Name]]))</f>
        <v>Singh</v>
      </c>
      <c r="Y351" t="str">
        <f>Table1[[#This Row],[Department]]&amp;"-"&amp;Table1[[#This Row],[Employee ID]]</f>
        <v>Operations-E00491</v>
      </c>
      <c r="Z351" t="str">
        <f>LEFT(Table1[[#This Row],[Department]],3)</f>
        <v>Ope</v>
      </c>
      <c r="AA351" t="str">
        <f>_xlfn.XLOOKUP(Table1[[#This Row],[Manager ID]],MANAGERS!A:A,MANAGERS!B:B)</f>
        <v>Manager_18</v>
      </c>
      <c r="AB351" t="str" cm="1">
        <f t="array" ref="AB351">_xlfn.XLOOKUP(Table1[[#This Row],[Manager ID]],Table2[[#All],[Manager ID]],Table2[[#All],[Department Head]])</f>
        <v>Support</v>
      </c>
      <c r="AC351" s="2">
        <f>_xlfn.XLOOKUP(Table1[[#This Row],[City]],L:L,O:O)</f>
        <v>0.23486488519629886</v>
      </c>
      <c r="AD351" t="str" cm="1">
        <f t="array" ref="AD351">_xlfn.IFS(Table1[[#This Row],[Performance Score]]&gt;=90,"Excellent",Table1[[#This Row],[Performance Score]]&gt;=75,"Good",Table1[[#This Row],[Performance Score]]&gt;=60,"Average",Table1[[#This Row],[Performance Score]]&lt;=60,"Need Improvement")</f>
        <v>Average</v>
      </c>
      <c r="AE351" t="str">
        <f>IF(AND(Table1[[#This Row],[Attendance %]]&gt;=80,(Table1[[#This Row],[Performance Score]]&gt;=80)),"Eligible","Not Eligible")</f>
        <v>Not Eligible</v>
      </c>
      <c r="AF351" t="str">
        <f>IF(Table1[[#This Row],[Performance Score]]&gt;=80,"High Performer","Low Performer")</f>
        <v>Low Performer</v>
      </c>
      <c r="AG351" t="str" cm="1">
        <f t="array" aca="1" ref="AG351" ca="1">_xlfn.IFS(Table1[[#This Row],[Experience]]&lt;=3,"Junior",Table1[[#This Row],[Experience]]&lt;=7,"Mid Level",Table1[[#This Row],[Experience]]&gt;=7,"Senior")</f>
        <v>Mid Level</v>
      </c>
      <c r="AH351" t="str">
        <f>IF(Table1[[#This Row],[Attendance %]]&gt;75,"OK","Below 75")</f>
        <v>Below 75</v>
      </c>
      <c r="AI351" t="b">
        <f>ISBLANK(Table1[[#This Row],[Employee ID]])</f>
        <v>0</v>
      </c>
      <c r="AJ351" t="b">
        <f>ISNUMBER(Table1[[#This Row],[Total Salary  ]])</f>
        <v>1</v>
      </c>
      <c r="AK351" t="str">
        <f>IFERROR(_xlfn.XLOOKUP(Table1[[#This Row],[Manager ID]],MANAGERS!A:A,MANAGERS!B:B),"Not Found")</f>
        <v>Manager_18</v>
      </c>
    </row>
    <row r="352" spans="1:37" x14ac:dyDescent="0.2">
      <c r="A352" t="s">
        <v>2414</v>
      </c>
      <c r="B352" t="s">
        <v>29</v>
      </c>
      <c r="C352" t="s">
        <v>21</v>
      </c>
      <c r="D352" t="s">
        <v>43</v>
      </c>
      <c r="E352" t="s">
        <v>26</v>
      </c>
      <c r="F352" s="1">
        <v>45245</v>
      </c>
      <c r="G352" s="1">
        <v>37637</v>
      </c>
      <c r="H352">
        <v>113403</v>
      </c>
      <c r="I352">
        <v>18805</v>
      </c>
      <c r="J352">
        <v>68</v>
      </c>
      <c r="K352">
        <v>53</v>
      </c>
      <c r="L352" t="s">
        <v>27</v>
      </c>
      <c r="M352">
        <v>113</v>
      </c>
      <c r="N352">
        <f>Table1[[#This Row],[Basic Salary]]+Table1[[#This Row],[Bonus]]</f>
        <v>132208</v>
      </c>
      <c r="O352" s="2">
        <f>Table1[[#This Row],[Bonus]]/Table1[[#This Row],[Basic Salary]]</f>
        <v>0.16582453726973714</v>
      </c>
      <c r="P352">
        <f ca="1">DATEDIF(Table1[[#This Row],[Date of Birth]],TODAY(),"Y")</f>
        <v>23</v>
      </c>
      <c r="Q352">
        <f ca="1">DATEDIF(Table1[[#This Row],[Joining Date]],TODAY(),"Y")</f>
        <v>2</v>
      </c>
      <c r="R352" t="str">
        <f ca="1">IF(YEAR(Table1[[#This Row],[Joining Date]])=YEAR(TODAY()),"Yes","No")</f>
        <v>No</v>
      </c>
      <c r="S352" t="str">
        <f ca="1">IF(Table1[[#This Row],[Experience]]&gt;5,"Yes","No")</f>
        <v>No</v>
      </c>
      <c r="T352" t="str">
        <f>TEXT(Table1[[#This Row],[Joining Date]],"mmmm")</f>
        <v>November</v>
      </c>
      <c r="U352" t="str">
        <f>TEXT(Table1[[#This Row],[Joining Date]],"yyyy")</f>
        <v>2023</v>
      </c>
      <c r="V352" s="5">
        <f ca="1">TODAY()-Table1[[#This Row],[Joining Date]]</f>
        <v>994</v>
      </c>
      <c r="W352" t="str">
        <f>LEFT(Table1[[#This Row],[Employee Name]],FIND(" ",Table1[[#This Row],[Employee Name]])-1)</f>
        <v>Vikram</v>
      </c>
      <c r="X352" t="str">
        <f>RIGHT(Table1[[#This Row],[Employee Name]],LEN(Table1[[#This Row],[Employee Name]])-FIND(" ",Table1[[#This Row],[Employee Name]]))</f>
        <v>Singh</v>
      </c>
      <c r="Y352" t="str">
        <f>Table1[[#This Row],[Department]]&amp;"-"&amp;Table1[[#This Row],[Employee ID]]</f>
        <v>Operations-E02358</v>
      </c>
      <c r="Z352" t="str">
        <f>LEFT(Table1[[#This Row],[Department]],3)</f>
        <v>Ope</v>
      </c>
      <c r="AA352" t="str">
        <f>_xlfn.XLOOKUP(Table1[[#This Row],[Manager ID]],MANAGERS!A:A,MANAGERS!B:B)</f>
        <v>Manager_13</v>
      </c>
      <c r="AB352" t="str" cm="1">
        <f t="array" ref="AB352">_xlfn.XLOOKUP(Table1[[#This Row],[Manager ID]],Table2[[#All],[Manager ID]],Table2[[#All],[Department Head]])</f>
        <v>HR</v>
      </c>
      <c r="AC352" s="2">
        <f>_xlfn.XLOOKUP(Table1[[#This Row],[City]],L:L,O:O)</f>
        <v>0.23674293405114402</v>
      </c>
      <c r="AD352" t="str" cm="1">
        <f t="array" ref="AD352">_xlfn.IFS(Table1[[#This Row],[Performance Score]]&gt;=90,"Excellent",Table1[[#This Row],[Performance Score]]&gt;=75,"Good",Table1[[#This Row],[Performance Score]]&gt;=60,"Average",Table1[[#This Row],[Performance Score]]&lt;=60,"Need Improvement")</f>
        <v>Need Improvement</v>
      </c>
      <c r="AE352" t="str">
        <f>IF(AND(Table1[[#This Row],[Attendance %]]&gt;=80,(Table1[[#This Row],[Performance Score]]&gt;=80)),"Eligible","Not Eligible")</f>
        <v>Not Eligible</v>
      </c>
      <c r="AF352" t="str">
        <f>IF(Table1[[#This Row],[Performance Score]]&gt;=80,"High Performer","Low Performer")</f>
        <v>Low Performer</v>
      </c>
      <c r="AG352" t="str" cm="1">
        <f t="array" aca="1" ref="AG352" ca="1">_xlfn.IFS(Table1[[#This Row],[Experience]]&lt;=3,"Junior",Table1[[#This Row],[Experience]]&lt;=7,"Mid Level",Table1[[#This Row],[Experience]]&gt;=7,"Senior")</f>
        <v>Junior</v>
      </c>
      <c r="AH352" t="str">
        <f>IF(Table1[[#This Row],[Attendance %]]&gt;75,"OK","Below 75")</f>
        <v>Below 75</v>
      </c>
      <c r="AI352" t="b">
        <f>ISBLANK(Table1[[#This Row],[Employee ID]])</f>
        <v>0</v>
      </c>
      <c r="AJ352" t="b">
        <f>ISNUMBER(Table1[[#This Row],[Total Salary  ]])</f>
        <v>1</v>
      </c>
      <c r="AK352" t="str">
        <f>IFERROR(_xlfn.XLOOKUP(Table1[[#This Row],[Manager ID]],MANAGERS!A:A,MANAGERS!B:B),"Not Found")</f>
        <v>Manager_13</v>
      </c>
    </row>
    <row r="353" spans="1:37" x14ac:dyDescent="0.2">
      <c r="A353" t="s">
        <v>4592</v>
      </c>
      <c r="B353" t="s">
        <v>85</v>
      </c>
      <c r="C353" t="s">
        <v>15</v>
      </c>
      <c r="D353" t="s">
        <v>46</v>
      </c>
      <c r="E353" t="s">
        <v>22</v>
      </c>
      <c r="F353" s="1">
        <v>43309</v>
      </c>
      <c r="G353" s="1">
        <v>39687</v>
      </c>
      <c r="H353">
        <v>112698</v>
      </c>
      <c r="I353">
        <v>19480</v>
      </c>
      <c r="J353">
        <v>90</v>
      </c>
      <c r="K353">
        <v>97</v>
      </c>
      <c r="L353" t="s">
        <v>18</v>
      </c>
      <c r="M353">
        <v>105</v>
      </c>
      <c r="N353">
        <f>Table1[[#This Row],[Basic Salary]]+Table1[[#This Row],[Bonus]]</f>
        <v>132178</v>
      </c>
      <c r="O353" s="2">
        <f>Table1[[#This Row],[Bonus]]/Table1[[#This Row],[Basic Salary]]</f>
        <v>0.1728513372020799</v>
      </c>
      <c r="P353">
        <f ca="1">DATEDIF(Table1[[#This Row],[Date of Birth]],TODAY(),"Y")</f>
        <v>17</v>
      </c>
      <c r="Q353">
        <f ca="1">DATEDIF(Table1[[#This Row],[Joining Date]],TODAY(),"Y")</f>
        <v>8</v>
      </c>
      <c r="R353" t="str">
        <f ca="1">IF(YEAR(Table1[[#This Row],[Joining Date]])=YEAR(TODAY()),"Yes","No")</f>
        <v>No</v>
      </c>
      <c r="S353" t="str">
        <f ca="1">IF(Table1[[#This Row],[Experience]]&gt;5,"Yes","No")</f>
        <v>Yes</v>
      </c>
      <c r="T353" t="str">
        <f>TEXT(Table1[[#This Row],[Joining Date]],"mmmm")</f>
        <v>July</v>
      </c>
      <c r="U353" t="str">
        <f>TEXT(Table1[[#This Row],[Joining Date]],"yyyy")</f>
        <v>2018</v>
      </c>
      <c r="V353" s="5">
        <f ca="1">TODAY()-Table1[[#This Row],[Joining Date]]</f>
        <v>2930</v>
      </c>
      <c r="W353" t="str">
        <f>LEFT(Table1[[#This Row],[Employee Name]],FIND(" ",Table1[[#This Row],[Employee Name]])-1)</f>
        <v>Pooja</v>
      </c>
      <c r="X353" t="str">
        <f>RIGHT(Table1[[#This Row],[Employee Name]],LEN(Table1[[#This Row],[Employee Name]])-FIND(" ",Table1[[#This Row],[Employee Name]]))</f>
        <v>Das</v>
      </c>
      <c r="Y353" t="str">
        <f>Table1[[#This Row],[Department]]&amp;"-"&amp;Table1[[#This Row],[Employee ID]]</f>
        <v>Support-E04536</v>
      </c>
      <c r="Z353" t="str">
        <f>LEFT(Table1[[#This Row],[Department]],3)</f>
        <v>Sup</v>
      </c>
      <c r="AA353" t="str">
        <f>_xlfn.XLOOKUP(Table1[[#This Row],[Manager ID]],MANAGERS!A:A,MANAGERS!B:B)</f>
        <v>Manager_5</v>
      </c>
      <c r="AB353" t="str" cm="1">
        <f t="array" ref="AB353">_xlfn.XLOOKUP(Table1[[#This Row],[Manager ID]],Table2[[#All],[Manager ID]],Table2[[#All],[Department Head]])</f>
        <v>Sales</v>
      </c>
      <c r="AC353" s="2">
        <f>_xlfn.XLOOKUP(Table1[[#This Row],[City]],L:L,O:O)</f>
        <v>0.21356479274849693</v>
      </c>
      <c r="AD353" t="str" cm="1">
        <f t="array" ref="AD353">_xlfn.IFS(Table1[[#This Row],[Performance Score]]&gt;=90,"Excellent",Table1[[#This Row],[Performance Score]]&gt;=75,"Good",Table1[[#This Row],[Performance Score]]&gt;=60,"Average",Table1[[#This Row],[Performance Score]]&lt;=60,"Need Improvement")</f>
        <v>Excellent</v>
      </c>
      <c r="AE353" t="str">
        <f>IF(AND(Table1[[#This Row],[Attendance %]]&gt;=80,(Table1[[#This Row],[Performance Score]]&gt;=80)),"Eligible","Not Eligible")</f>
        <v>Eligible</v>
      </c>
      <c r="AF353" t="str">
        <f>IF(Table1[[#This Row],[Performance Score]]&gt;=80,"High Performer","Low Performer")</f>
        <v>High Performer</v>
      </c>
      <c r="AG353" t="str" cm="1">
        <f t="array" aca="1" ref="AG353" ca="1">_xlfn.IFS(Table1[[#This Row],[Experience]]&lt;=3,"Junior",Table1[[#This Row],[Experience]]&lt;=7,"Mid Level",Table1[[#This Row],[Experience]]&gt;=7,"Senior")</f>
        <v>Senior</v>
      </c>
      <c r="AH353" t="str">
        <f>IF(Table1[[#This Row],[Attendance %]]&gt;75,"OK","Below 75")</f>
        <v>OK</v>
      </c>
      <c r="AI353" t="b">
        <f>ISBLANK(Table1[[#This Row],[Employee ID]])</f>
        <v>0</v>
      </c>
      <c r="AJ353" t="b">
        <f>ISNUMBER(Table1[[#This Row],[Total Salary  ]])</f>
        <v>1</v>
      </c>
      <c r="AK353" t="str">
        <f>IFERROR(_xlfn.XLOOKUP(Table1[[#This Row],[Manager ID]],MANAGERS!A:A,MANAGERS!B:B),"Not Found")</f>
        <v>Manager_5</v>
      </c>
    </row>
    <row r="354" spans="1:37" x14ac:dyDescent="0.2">
      <c r="A354" t="s">
        <v>868</v>
      </c>
      <c r="B354" t="s">
        <v>48</v>
      </c>
      <c r="C354" t="s">
        <v>15</v>
      </c>
      <c r="D354" t="s">
        <v>16</v>
      </c>
      <c r="E354" t="s">
        <v>22</v>
      </c>
      <c r="F354" s="1">
        <v>43890</v>
      </c>
      <c r="G354" s="1">
        <v>40816</v>
      </c>
      <c r="H354">
        <v>111447</v>
      </c>
      <c r="I354">
        <v>20723</v>
      </c>
      <c r="J354">
        <v>89</v>
      </c>
      <c r="K354">
        <v>80</v>
      </c>
      <c r="L354" t="s">
        <v>31</v>
      </c>
      <c r="M354">
        <v>120</v>
      </c>
      <c r="N354">
        <f>Table1[[#This Row],[Basic Salary]]+Table1[[#This Row],[Bonus]]</f>
        <v>132170</v>
      </c>
      <c r="O354" s="2">
        <f>Table1[[#This Row],[Bonus]]/Table1[[#This Row],[Basic Salary]]</f>
        <v>0.1859448886017569</v>
      </c>
      <c r="P354">
        <f ca="1">DATEDIF(Table1[[#This Row],[Date of Birth]],TODAY(),"Y")</f>
        <v>14</v>
      </c>
      <c r="Q354">
        <f ca="1">DATEDIF(Table1[[#This Row],[Joining Date]],TODAY(),"Y")</f>
        <v>6</v>
      </c>
      <c r="R354" t="str">
        <f ca="1">IF(YEAR(Table1[[#This Row],[Joining Date]])=YEAR(TODAY()),"Yes","No")</f>
        <v>No</v>
      </c>
      <c r="S354" t="str">
        <f ca="1">IF(Table1[[#This Row],[Experience]]&gt;5,"Yes","No")</f>
        <v>Yes</v>
      </c>
      <c r="T354" t="str">
        <f>TEXT(Table1[[#This Row],[Joining Date]],"mmmm")</f>
        <v>February</v>
      </c>
      <c r="U354" t="str">
        <f>TEXT(Table1[[#This Row],[Joining Date]],"yyyy")</f>
        <v>2020</v>
      </c>
      <c r="V354" s="5">
        <f ca="1">TODAY()-Table1[[#This Row],[Joining Date]]</f>
        <v>2349</v>
      </c>
      <c r="W354" t="str">
        <f>LEFT(Table1[[#This Row],[Employee Name]],FIND(" ",Table1[[#This Row],[Employee Name]])-1)</f>
        <v>Aditya</v>
      </c>
      <c r="X354" t="str">
        <f>RIGHT(Table1[[#This Row],[Employee Name]],LEN(Table1[[#This Row],[Employee Name]])-FIND(" ",Table1[[#This Row],[Employee Name]]))</f>
        <v>Kapoor</v>
      </c>
      <c r="Y354" t="str">
        <f>Table1[[#This Row],[Department]]&amp;"-"&amp;Table1[[#This Row],[Employee ID]]</f>
        <v>HR-E00812</v>
      </c>
      <c r="Z354" t="str">
        <f>LEFT(Table1[[#This Row],[Department]],3)</f>
        <v>HR</v>
      </c>
      <c r="AA354" t="str">
        <f>_xlfn.XLOOKUP(Table1[[#This Row],[Manager ID]],MANAGERS!A:A,MANAGERS!B:B)</f>
        <v>Manager_20</v>
      </c>
      <c r="AB354" t="str" cm="1">
        <f t="array" ref="AB354">_xlfn.XLOOKUP(Table1[[#This Row],[Manager ID]],Table2[[#All],[Manager ID]],Table2[[#All],[Department Head]])</f>
        <v>Operations</v>
      </c>
      <c r="AC354" s="2">
        <f>_xlfn.XLOOKUP(Table1[[#This Row],[City]],L:L,O:O)</f>
        <v>0.241864189087755</v>
      </c>
      <c r="AD354" t="str" cm="1">
        <f t="array" ref="AD354">_xlfn.IFS(Table1[[#This Row],[Performance Score]]&gt;=90,"Excellent",Table1[[#This Row],[Performance Score]]&gt;=75,"Good",Table1[[#This Row],[Performance Score]]&gt;=60,"Average",Table1[[#This Row],[Performance Score]]&lt;=60,"Need Improvement")</f>
        <v>Good</v>
      </c>
      <c r="AE354" t="str">
        <f>IF(AND(Table1[[#This Row],[Attendance %]]&gt;=80,(Table1[[#This Row],[Performance Score]]&gt;=80)),"Eligible","Not Eligible")</f>
        <v>Eligible</v>
      </c>
      <c r="AF354" t="str">
        <f>IF(Table1[[#This Row],[Performance Score]]&gt;=80,"High Performer","Low Performer")</f>
        <v>High Performer</v>
      </c>
      <c r="AG354" t="str" cm="1">
        <f t="array" aca="1" ref="AG354" ca="1">_xlfn.IFS(Table1[[#This Row],[Experience]]&lt;=3,"Junior",Table1[[#This Row],[Experience]]&lt;=7,"Mid Level",Table1[[#This Row],[Experience]]&gt;=7,"Senior")</f>
        <v>Mid Level</v>
      </c>
      <c r="AH354" t="str">
        <f>IF(Table1[[#This Row],[Attendance %]]&gt;75,"OK","Below 75")</f>
        <v>OK</v>
      </c>
      <c r="AI354" t="b">
        <f>ISBLANK(Table1[[#This Row],[Employee ID]])</f>
        <v>0</v>
      </c>
      <c r="AJ354" t="b">
        <f>ISNUMBER(Table1[[#This Row],[Total Salary  ]])</f>
        <v>1</v>
      </c>
      <c r="AK354" t="str">
        <f>IFERROR(_xlfn.XLOOKUP(Table1[[#This Row],[Manager ID]],MANAGERS!A:A,MANAGERS!B:B),"Not Found")</f>
        <v>Manager_20</v>
      </c>
    </row>
    <row r="355" spans="1:37" x14ac:dyDescent="0.2">
      <c r="A355" t="s">
        <v>923</v>
      </c>
      <c r="B355" t="s">
        <v>87</v>
      </c>
      <c r="C355" t="s">
        <v>15</v>
      </c>
      <c r="D355" t="s">
        <v>43</v>
      </c>
      <c r="E355" t="s">
        <v>17</v>
      </c>
      <c r="F355" s="1">
        <v>43892</v>
      </c>
      <c r="G355" s="1">
        <v>36592</v>
      </c>
      <c r="H355">
        <v>112453</v>
      </c>
      <c r="I355">
        <v>19715</v>
      </c>
      <c r="J355">
        <v>69</v>
      </c>
      <c r="K355">
        <v>95</v>
      </c>
      <c r="L355" t="s">
        <v>18</v>
      </c>
      <c r="M355">
        <v>111</v>
      </c>
      <c r="N355">
        <f>Table1[[#This Row],[Basic Salary]]+Table1[[#This Row],[Bonus]]</f>
        <v>132168</v>
      </c>
      <c r="O355" s="2">
        <f>Table1[[#This Row],[Bonus]]/Table1[[#This Row],[Basic Salary]]</f>
        <v>0.17531768827865865</v>
      </c>
      <c r="P355">
        <f ca="1">DATEDIF(Table1[[#This Row],[Date of Birth]],TODAY(),"Y")</f>
        <v>26</v>
      </c>
      <c r="Q355">
        <f ca="1">DATEDIF(Table1[[#This Row],[Joining Date]],TODAY(),"Y")</f>
        <v>6</v>
      </c>
      <c r="R355" t="str">
        <f ca="1">IF(YEAR(Table1[[#This Row],[Joining Date]])=YEAR(TODAY()),"Yes","No")</f>
        <v>No</v>
      </c>
      <c r="S355" t="str">
        <f ca="1">IF(Table1[[#This Row],[Experience]]&gt;5,"Yes","No")</f>
        <v>Yes</v>
      </c>
      <c r="T355" t="str">
        <f>TEXT(Table1[[#This Row],[Joining Date]],"mmmm")</f>
        <v>March</v>
      </c>
      <c r="U355" t="str">
        <f>TEXT(Table1[[#This Row],[Joining Date]],"yyyy")</f>
        <v>2020</v>
      </c>
      <c r="V355" s="5">
        <f ca="1">TODAY()-Table1[[#This Row],[Joining Date]]</f>
        <v>2347</v>
      </c>
      <c r="W355" t="str">
        <f>LEFT(Table1[[#This Row],[Employee Name]],FIND(" ",Table1[[#This Row],[Employee Name]])-1)</f>
        <v>Arjun</v>
      </c>
      <c r="X355" t="str">
        <f>RIGHT(Table1[[#This Row],[Employee Name]],LEN(Table1[[#This Row],[Employee Name]])-FIND(" ",Table1[[#This Row],[Employee Name]]))</f>
        <v>Mehta</v>
      </c>
      <c r="Y355" t="str">
        <f>Table1[[#This Row],[Department]]&amp;"-"&amp;Table1[[#This Row],[Employee ID]]</f>
        <v>Operations-E00867</v>
      </c>
      <c r="Z355" t="str">
        <f>LEFT(Table1[[#This Row],[Department]],3)</f>
        <v>Ope</v>
      </c>
      <c r="AA355" t="str">
        <f>_xlfn.XLOOKUP(Table1[[#This Row],[Manager ID]],MANAGERS!A:A,MANAGERS!B:B)</f>
        <v>Manager_11</v>
      </c>
      <c r="AB355" t="str" cm="1">
        <f t="array" ref="AB355">_xlfn.XLOOKUP(Table1[[#This Row],[Manager ID]],Table2[[#All],[Manager ID]],Table2[[#All],[Department Head]])</f>
        <v>Marketing</v>
      </c>
      <c r="AC355" s="2">
        <f>_xlfn.XLOOKUP(Table1[[#This Row],[City]],L:L,O:O)</f>
        <v>0.21356479274849693</v>
      </c>
      <c r="AD355" t="str" cm="1">
        <f t="array" ref="AD355">_xlfn.IFS(Table1[[#This Row],[Performance Score]]&gt;=90,"Excellent",Table1[[#This Row],[Performance Score]]&gt;=75,"Good",Table1[[#This Row],[Performance Score]]&gt;=60,"Average",Table1[[#This Row],[Performance Score]]&lt;=60,"Need Improvement")</f>
        <v>Excellent</v>
      </c>
      <c r="AE355" t="str">
        <f>IF(AND(Table1[[#This Row],[Attendance %]]&gt;=80,(Table1[[#This Row],[Performance Score]]&gt;=80)),"Eligible","Not Eligible")</f>
        <v>Not Eligible</v>
      </c>
      <c r="AF355" t="str">
        <f>IF(Table1[[#This Row],[Performance Score]]&gt;=80,"High Performer","Low Performer")</f>
        <v>High Performer</v>
      </c>
      <c r="AG355" t="str" cm="1">
        <f t="array" aca="1" ref="AG355" ca="1">_xlfn.IFS(Table1[[#This Row],[Experience]]&lt;=3,"Junior",Table1[[#This Row],[Experience]]&lt;=7,"Mid Level",Table1[[#This Row],[Experience]]&gt;=7,"Senior")</f>
        <v>Mid Level</v>
      </c>
      <c r="AH355" t="str">
        <f>IF(Table1[[#This Row],[Attendance %]]&gt;75,"OK","Below 75")</f>
        <v>Below 75</v>
      </c>
      <c r="AI355" t="b">
        <f>ISBLANK(Table1[[#This Row],[Employee ID]])</f>
        <v>0</v>
      </c>
      <c r="AJ355" t="b">
        <f>ISNUMBER(Table1[[#This Row],[Total Salary  ]])</f>
        <v>1</v>
      </c>
      <c r="AK355" t="str">
        <f>IFERROR(_xlfn.XLOOKUP(Table1[[#This Row],[Manager ID]],MANAGERS!A:A,MANAGERS!B:B),"Not Found")</f>
        <v>Manager_11</v>
      </c>
    </row>
    <row r="356" spans="1:37" x14ac:dyDescent="0.2">
      <c r="A356" t="s">
        <v>1306</v>
      </c>
      <c r="B356" t="s">
        <v>48</v>
      </c>
      <c r="C356" t="s">
        <v>15</v>
      </c>
      <c r="D356" t="s">
        <v>43</v>
      </c>
      <c r="E356" t="s">
        <v>17</v>
      </c>
      <c r="F356" s="1">
        <v>42938</v>
      </c>
      <c r="G356" s="1">
        <v>30217</v>
      </c>
      <c r="H356">
        <v>118657</v>
      </c>
      <c r="I356">
        <v>13488</v>
      </c>
      <c r="J356">
        <v>76</v>
      </c>
      <c r="K356">
        <v>41</v>
      </c>
      <c r="L356" t="s">
        <v>18</v>
      </c>
      <c r="M356">
        <v>112</v>
      </c>
      <c r="N356">
        <f>Table1[[#This Row],[Basic Salary]]+Table1[[#This Row],[Bonus]]</f>
        <v>132145</v>
      </c>
      <c r="O356" s="2">
        <f>Table1[[#This Row],[Bonus]]/Table1[[#This Row],[Basic Salary]]</f>
        <v>0.11367218116082489</v>
      </c>
      <c r="P356">
        <f ca="1">DATEDIF(Table1[[#This Row],[Date of Birth]],TODAY(),"Y")</f>
        <v>43</v>
      </c>
      <c r="Q356">
        <f ca="1">DATEDIF(Table1[[#This Row],[Joining Date]],TODAY(),"Y")</f>
        <v>9</v>
      </c>
      <c r="R356" t="str">
        <f ca="1">IF(YEAR(Table1[[#This Row],[Joining Date]])=YEAR(TODAY()),"Yes","No")</f>
        <v>No</v>
      </c>
      <c r="S356" t="str">
        <f ca="1">IF(Table1[[#This Row],[Experience]]&gt;5,"Yes","No")</f>
        <v>Yes</v>
      </c>
      <c r="T356" t="str">
        <f>TEXT(Table1[[#This Row],[Joining Date]],"mmmm")</f>
        <v>July</v>
      </c>
      <c r="U356" t="str">
        <f>TEXT(Table1[[#This Row],[Joining Date]],"yyyy")</f>
        <v>2017</v>
      </c>
      <c r="V356" s="5">
        <f ca="1">TODAY()-Table1[[#This Row],[Joining Date]]</f>
        <v>3301</v>
      </c>
      <c r="W356" t="str">
        <f>LEFT(Table1[[#This Row],[Employee Name]],FIND(" ",Table1[[#This Row],[Employee Name]])-1)</f>
        <v>Aditya</v>
      </c>
      <c r="X356" t="str">
        <f>RIGHT(Table1[[#This Row],[Employee Name]],LEN(Table1[[#This Row],[Employee Name]])-FIND(" ",Table1[[#This Row],[Employee Name]]))</f>
        <v>Kapoor</v>
      </c>
      <c r="Y356" t="str">
        <f>Table1[[#This Row],[Department]]&amp;"-"&amp;Table1[[#This Row],[Employee ID]]</f>
        <v>Operations-E01250</v>
      </c>
      <c r="Z356" t="str">
        <f>LEFT(Table1[[#This Row],[Department]],3)</f>
        <v>Ope</v>
      </c>
      <c r="AA356" t="str">
        <f>_xlfn.XLOOKUP(Table1[[#This Row],[Manager ID]],MANAGERS!A:A,MANAGERS!B:B)</f>
        <v>Manager_12</v>
      </c>
      <c r="AB356" t="str" cm="1">
        <f t="array" ref="AB356">_xlfn.XLOOKUP(Table1[[#This Row],[Manager ID]],Table2[[#All],[Manager ID]],Table2[[#All],[Department Head]])</f>
        <v>Marketing</v>
      </c>
      <c r="AC356" s="2">
        <f>_xlfn.XLOOKUP(Table1[[#This Row],[City]],L:L,O:O)</f>
        <v>0.21356479274849693</v>
      </c>
      <c r="AD356" t="str" cm="1">
        <f t="array" ref="AD356">_xlfn.IFS(Table1[[#This Row],[Performance Score]]&gt;=90,"Excellent",Table1[[#This Row],[Performance Score]]&gt;=75,"Good",Table1[[#This Row],[Performance Score]]&gt;=60,"Average",Table1[[#This Row],[Performance Score]]&lt;=60,"Need Improvement")</f>
        <v>Need Improvement</v>
      </c>
      <c r="AE356" t="str">
        <f>IF(AND(Table1[[#This Row],[Attendance %]]&gt;=80,(Table1[[#This Row],[Performance Score]]&gt;=80)),"Eligible","Not Eligible")</f>
        <v>Not Eligible</v>
      </c>
      <c r="AF356" t="str">
        <f>IF(Table1[[#This Row],[Performance Score]]&gt;=80,"High Performer","Low Performer")</f>
        <v>Low Performer</v>
      </c>
      <c r="AG356" t="str" cm="1">
        <f t="array" aca="1" ref="AG356" ca="1">_xlfn.IFS(Table1[[#This Row],[Experience]]&lt;=3,"Junior",Table1[[#This Row],[Experience]]&lt;=7,"Mid Level",Table1[[#This Row],[Experience]]&gt;=7,"Senior")</f>
        <v>Senior</v>
      </c>
      <c r="AH356" t="str">
        <f>IF(Table1[[#This Row],[Attendance %]]&gt;75,"OK","Below 75")</f>
        <v>OK</v>
      </c>
      <c r="AI356" t="b">
        <f>ISBLANK(Table1[[#This Row],[Employee ID]])</f>
        <v>0</v>
      </c>
      <c r="AJ356" t="b">
        <f>ISNUMBER(Table1[[#This Row],[Total Salary  ]])</f>
        <v>1</v>
      </c>
      <c r="AK356" t="str">
        <f>IFERROR(_xlfn.XLOOKUP(Table1[[#This Row],[Manager ID]],MANAGERS!A:A,MANAGERS!B:B),"Not Found")</f>
        <v>Manager_12</v>
      </c>
    </row>
    <row r="357" spans="1:37" x14ac:dyDescent="0.2">
      <c r="A357" t="s">
        <v>1621</v>
      </c>
      <c r="B357" t="s">
        <v>50</v>
      </c>
      <c r="C357" t="s">
        <v>15</v>
      </c>
      <c r="D357" t="s">
        <v>25</v>
      </c>
      <c r="E357" t="s">
        <v>51</v>
      </c>
      <c r="F357" s="1">
        <v>42703</v>
      </c>
      <c r="G357" s="1">
        <v>29920</v>
      </c>
      <c r="H357">
        <v>115553</v>
      </c>
      <c r="I357">
        <v>16563</v>
      </c>
      <c r="J357">
        <v>86</v>
      </c>
      <c r="K357">
        <v>69</v>
      </c>
      <c r="L357" t="s">
        <v>27</v>
      </c>
      <c r="M357">
        <v>111</v>
      </c>
      <c r="N357">
        <f>Table1[[#This Row],[Basic Salary]]+Table1[[#This Row],[Bonus]]</f>
        <v>132116</v>
      </c>
      <c r="O357" s="2">
        <f>Table1[[#This Row],[Bonus]]/Table1[[#This Row],[Basic Salary]]</f>
        <v>0.14333682379514162</v>
      </c>
      <c r="P357">
        <f ca="1">DATEDIF(Table1[[#This Row],[Date of Birth]],TODAY(),"Y")</f>
        <v>44</v>
      </c>
      <c r="Q357">
        <f ca="1">DATEDIF(Table1[[#This Row],[Joining Date]],TODAY(),"Y")</f>
        <v>9</v>
      </c>
      <c r="R357" t="str">
        <f ca="1">IF(YEAR(Table1[[#This Row],[Joining Date]])=YEAR(TODAY()),"Yes","No")</f>
        <v>No</v>
      </c>
      <c r="S357" t="str">
        <f ca="1">IF(Table1[[#This Row],[Experience]]&gt;5,"Yes","No")</f>
        <v>Yes</v>
      </c>
      <c r="T357" t="str">
        <f>TEXT(Table1[[#This Row],[Joining Date]],"mmmm")</f>
        <v>November</v>
      </c>
      <c r="U357" t="str">
        <f>TEXT(Table1[[#This Row],[Joining Date]],"yyyy")</f>
        <v>2016</v>
      </c>
      <c r="V357" s="5">
        <f ca="1">TODAY()-Table1[[#This Row],[Joining Date]]</f>
        <v>3536</v>
      </c>
      <c r="W357" t="str">
        <f>LEFT(Table1[[#This Row],[Employee Name]],FIND(" ",Table1[[#This Row],[Employee Name]])-1)</f>
        <v>Ravi</v>
      </c>
      <c r="X357" t="str">
        <f>RIGHT(Table1[[#This Row],[Employee Name]],LEN(Table1[[#This Row],[Employee Name]])-FIND(" ",Table1[[#This Row],[Employee Name]]))</f>
        <v>Teja</v>
      </c>
      <c r="Y357" t="str">
        <f>Table1[[#This Row],[Department]]&amp;"-"&amp;Table1[[#This Row],[Employee ID]]</f>
        <v>Finance-E01565</v>
      </c>
      <c r="Z357" t="str">
        <f>LEFT(Table1[[#This Row],[Department]],3)</f>
        <v>Fin</v>
      </c>
      <c r="AA357" t="str">
        <f>_xlfn.XLOOKUP(Table1[[#This Row],[Manager ID]],MANAGERS!A:A,MANAGERS!B:B)</f>
        <v>Manager_11</v>
      </c>
      <c r="AB357" t="str" cm="1">
        <f t="array" ref="AB357">_xlfn.XLOOKUP(Table1[[#This Row],[Manager ID]],Table2[[#All],[Manager ID]],Table2[[#All],[Department Head]])</f>
        <v>Marketing</v>
      </c>
      <c r="AC357" s="2">
        <f>_xlfn.XLOOKUP(Table1[[#This Row],[City]],L:L,O:O)</f>
        <v>0.23674293405114402</v>
      </c>
      <c r="AD357" t="str" cm="1">
        <f t="array" ref="AD357">_xlfn.IFS(Table1[[#This Row],[Performance Score]]&gt;=90,"Excellent",Table1[[#This Row],[Performance Score]]&gt;=75,"Good",Table1[[#This Row],[Performance Score]]&gt;=60,"Average",Table1[[#This Row],[Performance Score]]&lt;=60,"Need Improvement")</f>
        <v>Average</v>
      </c>
      <c r="AE357" t="str">
        <f>IF(AND(Table1[[#This Row],[Attendance %]]&gt;=80,(Table1[[#This Row],[Performance Score]]&gt;=80)),"Eligible","Not Eligible")</f>
        <v>Not Eligible</v>
      </c>
      <c r="AF357" t="str">
        <f>IF(Table1[[#This Row],[Performance Score]]&gt;=80,"High Performer","Low Performer")</f>
        <v>Low Performer</v>
      </c>
      <c r="AG357" t="str" cm="1">
        <f t="array" aca="1" ref="AG357" ca="1">_xlfn.IFS(Table1[[#This Row],[Experience]]&lt;=3,"Junior",Table1[[#This Row],[Experience]]&lt;=7,"Mid Level",Table1[[#This Row],[Experience]]&gt;=7,"Senior")</f>
        <v>Senior</v>
      </c>
      <c r="AH357" t="str">
        <f>IF(Table1[[#This Row],[Attendance %]]&gt;75,"OK","Below 75")</f>
        <v>OK</v>
      </c>
      <c r="AI357" t="b">
        <f>ISBLANK(Table1[[#This Row],[Employee ID]])</f>
        <v>0</v>
      </c>
      <c r="AJ357" t="b">
        <f>ISNUMBER(Table1[[#This Row],[Total Salary  ]])</f>
        <v>1</v>
      </c>
      <c r="AK357" t="str">
        <f>IFERROR(_xlfn.XLOOKUP(Table1[[#This Row],[Manager ID]],MANAGERS!A:A,MANAGERS!B:B),"Not Found")</f>
        <v>Manager_11</v>
      </c>
    </row>
    <row r="358" spans="1:37" x14ac:dyDescent="0.2">
      <c r="A358" t="s">
        <v>1413</v>
      </c>
      <c r="B358" t="s">
        <v>89</v>
      </c>
      <c r="C358" t="s">
        <v>21</v>
      </c>
      <c r="D358" t="s">
        <v>81</v>
      </c>
      <c r="E358" t="s">
        <v>22</v>
      </c>
      <c r="F358" s="1">
        <v>45647</v>
      </c>
      <c r="G358" s="1">
        <v>39040</v>
      </c>
      <c r="H358">
        <v>114966</v>
      </c>
      <c r="I358">
        <v>17101</v>
      </c>
      <c r="J358">
        <v>76</v>
      </c>
      <c r="K358">
        <v>67</v>
      </c>
      <c r="L358" t="s">
        <v>31</v>
      </c>
      <c r="M358">
        <v>110</v>
      </c>
      <c r="N358">
        <f>Table1[[#This Row],[Basic Salary]]+Table1[[#This Row],[Bonus]]</f>
        <v>132067</v>
      </c>
      <c r="O358" s="2">
        <f>Table1[[#This Row],[Bonus]]/Table1[[#This Row],[Basic Salary]]</f>
        <v>0.14874832559191414</v>
      </c>
      <c r="P358">
        <f ca="1">DATEDIF(Table1[[#This Row],[Date of Birth]],TODAY(),"Y")</f>
        <v>19</v>
      </c>
      <c r="Q358">
        <f ca="1">DATEDIF(Table1[[#This Row],[Joining Date]],TODAY(),"Y")</f>
        <v>1</v>
      </c>
      <c r="R358" t="str">
        <f ca="1">IF(YEAR(Table1[[#This Row],[Joining Date]])=YEAR(TODAY()),"Yes","No")</f>
        <v>No</v>
      </c>
      <c r="S358" t="str">
        <f ca="1">IF(Table1[[#This Row],[Experience]]&gt;5,"Yes","No")</f>
        <v>No</v>
      </c>
      <c r="T358" t="str">
        <f>TEXT(Table1[[#This Row],[Joining Date]],"mmmm")</f>
        <v>December</v>
      </c>
      <c r="U358" t="str">
        <f>TEXT(Table1[[#This Row],[Joining Date]],"yyyy")</f>
        <v>2024</v>
      </c>
      <c r="V358" s="5">
        <f ca="1">TODAY()-Table1[[#This Row],[Joining Date]]</f>
        <v>592</v>
      </c>
      <c r="W358" t="str">
        <f>LEFT(Table1[[#This Row],[Employee Name]],FIND(" ",Table1[[#This Row],[Employee Name]])-1)</f>
        <v>Tarun</v>
      </c>
      <c r="X358" t="str">
        <f>RIGHT(Table1[[#This Row],[Employee Name]],LEN(Table1[[#This Row],[Employee Name]])-FIND(" ",Table1[[#This Row],[Employee Name]]))</f>
        <v>Verma</v>
      </c>
      <c r="Y358" t="str">
        <f>Table1[[#This Row],[Department]]&amp;"-"&amp;Table1[[#This Row],[Employee ID]]</f>
        <v>Sales-E01357</v>
      </c>
      <c r="Z358" t="str">
        <f>LEFT(Table1[[#This Row],[Department]],3)</f>
        <v>Sal</v>
      </c>
      <c r="AA358" t="str">
        <f>_xlfn.XLOOKUP(Table1[[#This Row],[Manager ID]],MANAGERS!A:A,MANAGERS!B:B)</f>
        <v>Manager_10</v>
      </c>
      <c r="AB358" t="str" cm="1">
        <f t="array" ref="AB358">_xlfn.XLOOKUP(Table1[[#This Row],[Manager ID]],Table2[[#All],[Manager ID]],Table2[[#All],[Department Head]])</f>
        <v>HR</v>
      </c>
      <c r="AC358" s="2">
        <f>_xlfn.XLOOKUP(Table1[[#This Row],[City]],L:L,O:O)</f>
        <v>0.241864189087755</v>
      </c>
      <c r="AD358" t="str" cm="1">
        <f t="array" ref="AD358">_xlfn.IFS(Table1[[#This Row],[Performance Score]]&gt;=90,"Excellent",Table1[[#This Row],[Performance Score]]&gt;=75,"Good",Table1[[#This Row],[Performance Score]]&gt;=60,"Average",Table1[[#This Row],[Performance Score]]&lt;=60,"Need Improvement")</f>
        <v>Average</v>
      </c>
      <c r="AE358" t="str">
        <f>IF(AND(Table1[[#This Row],[Attendance %]]&gt;=80,(Table1[[#This Row],[Performance Score]]&gt;=80)),"Eligible","Not Eligible")</f>
        <v>Not Eligible</v>
      </c>
      <c r="AF358" t="str">
        <f>IF(Table1[[#This Row],[Performance Score]]&gt;=80,"High Performer","Low Performer")</f>
        <v>Low Performer</v>
      </c>
      <c r="AG358" t="str" cm="1">
        <f t="array" aca="1" ref="AG358" ca="1">_xlfn.IFS(Table1[[#This Row],[Experience]]&lt;=3,"Junior",Table1[[#This Row],[Experience]]&lt;=7,"Mid Level",Table1[[#This Row],[Experience]]&gt;=7,"Senior")</f>
        <v>Junior</v>
      </c>
      <c r="AH358" t="str">
        <f>IF(Table1[[#This Row],[Attendance %]]&gt;75,"OK","Below 75")</f>
        <v>OK</v>
      </c>
      <c r="AI358" t="b">
        <f>ISBLANK(Table1[[#This Row],[Employee ID]])</f>
        <v>0</v>
      </c>
      <c r="AJ358" t="b">
        <f>ISNUMBER(Table1[[#This Row],[Total Salary  ]])</f>
        <v>1</v>
      </c>
      <c r="AK358" t="str">
        <f>IFERROR(_xlfn.XLOOKUP(Table1[[#This Row],[Manager ID]],MANAGERS!A:A,MANAGERS!B:B),"Not Found")</f>
        <v>Manager_10</v>
      </c>
    </row>
    <row r="359" spans="1:37" x14ac:dyDescent="0.2">
      <c r="A359" t="s">
        <v>483</v>
      </c>
      <c r="B359" t="s">
        <v>93</v>
      </c>
      <c r="C359" t="s">
        <v>15</v>
      </c>
      <c r="D359" t="s">
        <v>46</v>
      </c>
      <c r="E359" t="s">
        <v>22</v>
      </c>
      <c r="F359" s="1">
        <v>45248</v>
      </c>
      <c r="G359" s="1">
        <v>39120</v>
      </c>
      <c r="H359">
        <v>106142</v>
      </c>
      <c r="I359">
        <v>25890</v>
      </c>
      <c r="J359">
        <v>79</v>
      </c>
      <c r="K359">
        <v>96</v>
      </c>
      <c r="L359" t="s">
        <v>23</v>
      </c>
      <c r="M359">
        <v>118</v>
      </c>
      <c r="N359">
        <f>Table1[[#This Row],[Basic Salary]]+Table1[[#This Row],[Bonus]]</f>
        <v>132032</v>
      </c>
      <c r="O359" s="2">
        <f>Table1[[#This Row],[Bonus]]/Table1[[#This Row],[Basic Salary]]</f>
        <v>0.24391852424111096</v>
      </c>
      <c r="P359">
        <f ca="1">DATEDIF(Table1[[#This Row],[Date of Birth]],TODAY(),"Y")</f>
        <v>19</v>
      </c>
      <c r="Q359">
        <f ca="1">DATEDIF(Table1[[#This Row],[Joining Date]],TODAY(),"Y")</f>
        <v>2</v>
      </c>
      <c r="R359" t="str">
        <f ca="1">IF(YEAR(Table1[[#This Row],[Joining Date]])=YEAR(TODAY()),"Yes","No")</f>
        <v>No</v>
      </c>
      <c r="S359" t="str">
        <f ca="1">IF(Table1[[#This Row],[Experience]]&gt;5,"Yes","No")</f>
        <v>No</v>
      </c>
      <c r="T359" t="str">
        <f>TEXT(Table1[[#This Row],[Joining Date]],"mmmm")</f>
        <v>November</v>
      </c>
      <c r="U359" t="str">
        <f>TEXT(Table1[[#This Row],[Joining Date]],"yyyy")</f>
        <v>2023</v>
      </c>
      <c r="V359" s="5">
        <f ca="1">TODAY()-Table1[[#This Row],[Joining Date]]</f>
        <v>991</v>
      </c>
      <c r="W359" t="str">
        <f>LEFT(Table1[[#This Row],[Employee Name]],FIND(" ",Table1[[#This Row],[Employee Name]])-1)</f>
        <v>Priya</v>
      </c>
      <c r="X359" t="str">
        <f>RIGHT(Table1[[#This Row],[Employee Name]],LEN(Table1[[#This Row],[Employee Name]])-FIND(" ",Table1[[#This Row],[Employee Name]]))</f>
        <v>Reddy</v>
      </c>
      <c r="Y359" t="str">
        <f>Table1[[#This Row],[Department]]&amp;"-"&amp;Table1[[#This Row],[Employee ID]]</f>
        <v>Support-E00427</v>
      </c>
      <c r="Z359" t="str">
        <f>LEFT(Table1[[#This Row],[Department]],3)</f>
        <v>Sup</v>
      </c>
      <c r="AA359" t="str">
        <f>_xlfn.XLOOKUP(Table1[[#This Row],[Manager ID]],MANAGERS!A:A,MANAGERS!B:B)</f>
        <v>Manager_18</v>
      </c>
      <c r="AB359" t="str" cm="1">
        <f t="array" ref="AB359">_xlfn.XLOOKUP(Table1[[#This Row],[Manager ID]],Table2[[#All],[Manager ID]],Table2[[#All],[Department Head]])</f>
        <v>Support</v>
      </c>
      <c r="AC359" s="2">
        <f>_xlfn.XLOOKUP(Table1[[#This Row],[City]],L:L,O:O)</f>
        <v>0.23486488519629886</v>
      </c>
      <c r="AD359" t="str" cm="1">
        <f t="array" ref="AD359">_xlfn.IFS(Table1[[#This Row],[Performance Score]]&gt;=90,"Excellent",Table1[[#This Row],[Performance Score]]&gt;=75,"Good",Table1[[#This Row],[Performance Score]]&gt;=60,"Average",Table1[[#This Row],[Performance Score]]&lt;=60,"Need Improvement")</f>
        <v>Excellent</v>
      </c>
      <c r="AE359" t="str">
        <f>IF(AND(Table1[[#This Row],[Attendance %]]&gt;=80,(Table1[[#This Row],[Performance Score]]&gt;=80)),"Eligible","Not Eligible")</f>
        <v>Not Eligible</v>
      </c>
      <c r="AF359" t="str">
        <f>IF(Table1[[#This Row],[Performance Score]]&gt;=80,"High Performer","Low Performer")</f>
        <v>High Performer</v>
      </c>
      <c r="AG359" t="str" cm="1">
        <f t="array" aca="1" ref="AG359" ca="1">_xlfn.IFS(Table1[[#This Row],[Experience]]&lt;=3,"Junior",Table1[[#This Row],[Experience]]&lt;=7,"Mid Level",Table1[[#This Row],[Experience]]&gt;=7,"Senior")</f>
        <v>Junior</v>
      </c>
      <c r="AH359" t="str">
        <f>IF(Table1[[#This Row],[Attendance %]]&gt;75,"OK","Below 75")</f>
        <v>OK</v>
      </c>
      <c r="AI359" t="b">
        <f>ISBLANK(Table1[[#This Row],[Employee ID]])</f>
        <v>0</v>
      </c>
      <c r="AJ359" t="b">
        <f>ISNUMBER(Table1[[#This Row],[Total Salary  ]])</f>
        <v>1</v>
      </c>
      <c r="AK359" t="str">
        <f>IFERROR(_xlfn.XLOOKUP(Table1[[#This Row],[Manager ID]],MANAGERS!A:A,MANAGERS!B:B),"Not Found")</f>
        <v>Manager_18</v>
      </c>
    </row>
    <row r="360" spans="1:37" x14ac:dyDescent="0.2">
      <c r="A360" t="s">
        <v>2923</v>
      </c>
      <c r="B360" t="s">
        <v>50</v>
      </c>
      <c r="C360" t="s">
        <v>15</v>
      </c>
      <c r="D360" t="s">
        <v>81</v>
      </c>
      <c r="E360" t="s">
        <v>65</v>
      </c>
      <c r="F360" s="1">
        <v>43051</v>
      </c>
      <c r="G360" s="1">
        <v>35062</v>
      </c>
      <c r="H360">
        <v>109361</v>
      </c>
      <c r="I360">
        <v>22665</v>
      </c>
      <c r="J360">
        <v>64</v>
      </c>
      <c r="K360">
        <v>77</v>
      </c>
      <c r="L360" t="s">
        <v>31</v>
      </c>
      <c r="M360">
        <v>114</v>
      </c>
      <c r="N360">
        <f>Table1[[#This Row],[Basic Salary]]+Table1[[#This Row],[Bonus]]</f>
        <v>132026</v>
      </c>
      <c r="O360" s="2">
        <f>Table1[[#This Row],[Bonus]]/Table1[[#This Row],[Basic Salary]]</f>
        <v>0.20724938506414536</v>
      </c>
      <c r="P360">
        <f ca="1">DATEDIF(Table1[[#This Row],[Date of Birth]],TODAY(),"Y")</f>
        <v>30</v>
      </c>
      <c r="Q360">
        <f ca="1">DATEDIF(Table1[[#This Row],[Joining Date]],TODAY(),"Y")</f>
        <v>8</v>
      </c>
      <c r="R360" t="str">
        <f ca="1">IF(YEAR(Table1[[#This Row],[Joining Date]])=YEAR(TODAY()),"Yes","No")</f>
        <v>No</v>
      </c>
      <c r="S360" t="str">
        <f ca="1">IF(Table1[[#This Row],[Experience]]&gt;5,"Yes","No")</f>
        <v>Yes</v>
      </c>
      <c r="T360" t="str">
        <f>TEXT(Table1[[#This Row],[Joining Date]],"mmmm")</f>
        <v>November</v>
      </c>
      <c r="U360" t="str">
        <f>TEXT(Table1[[#This Row],[Joining Date]],"yyyy")</f>
        <v>2017</v>
      </c>
      <c r="V360" s="5">
        <f ca="1">TODAY()-Table1[[#This Row],[Joining Date]]</f>
        <v>3188</v>
      </c>
      <c r="W360" t="str">
        <f>LEFT(Table1[[#This Row],[Employee Name]],FIND(" ",Table1[[#This Row],[Employee Name]])-1)</f>
        <v>Ravi</v>
      </c>
      <c r="X360" t="str">
        <f>RIGHT(Table1[[#This Row],[Employee Name]],LEN(Table1[[#This Row],[Employee Name]])-FIND(" ",Table1[[#This Row],[Employee Name]]))</f>
        <v>Teja</v>
      </c>
      <c r="Y360" t="str">
        <f>Table1[[#This Row],[Department]]&amp;"-"&amp;Table1[[#This Row],[Employee ID]]</f>
        <v>Sales-E02867</v>
      </c>
      <c r="Z360" t="str">
        <f>LEFT(Table1[[#This Row],[Department]],3)</f>
        <v>Sal</v>
      </c>
      <c r="AA360" t="str">
        <f>_xlfn.XLOOKUP(Table1[[#This Row],[Manager ID]],MANAGERS!A:A,MANAGERS!B:B)</f>
        <v>Manager_14</v>
      </c>
      <c r="AB360" t="str" cm="1">
        <f t="array" ref="AB360">_xlfn.XLOOKUP(Table1[[#This Row],[Manager ID]],Table2[[#All],[Manager ID]],Table2[[#All],[Department Head]])</f>
        <v>Marketing</v>
      </c>
      <c r="AC360" s="2">
        <f>_xlfn.XLOOKUP(Table1[[#This Row],[City]],L:L,O:O)</f>
        <v>0.241864189087755</v>
      </c>
      <c r="AD360" t="str" cm="1">
        <f t="array" ref="AD360">_xlfn.IFS(Table1[[#This Row],[Performance Score]]&gt;=90,"Excellent",Table1[[#This Row],[Performance Score]]&gt;=75,"Good",Table1[[#This Row],[Performance Score]]&gt;=60,"Average",Table1[[#This Row],[Performance Score]]&lt;=60,"Need Improvement")</f>
        <v>Good</v>
      </c>
      <c r="AE360" t="str">
        <f>IF(AND(Table1[[#This Row],[Attendance %]]&gt;=80,(Table1[[#This Row],[Performance Score]]&gt;=80)),"Eligible","Not Eligible")</f>
        <v>Not Eligible</v>
      </c>
      <c r="AF360" t="str">
        <f>IF(Table1[[#This Row],[Performance Score]]&gt;=80,"High Performer","Low Performer")</f>
        <v>Low Performer</v>
      </c>
      <c r="AG360" t="str" cm="1">
        <f t="array" aca="1" ref="AG360" ca="1">_xlfn.IFS(Table1[[#This Row],[Experience]]&lt;=3,"Junior",Table1[[#This Row],[Experience]]&lt;=7,"Mid Level",Table1[[#This Row],[Experience]]&gt;=7,"Senior")</f>
        <v>Senior</v>
      </c>
      <c r="AH360" t="str">
        <f>IF(Table1[[#This Row],[Attendance %]]&gt;75,"OK","Below 75")</f>
        <v>Below 75</v>
      </c>
      <c r="AI360" t="b">
        <f>ISBLANK(Table1[[#This Row],[Employee ID]])</f>
        <v>0</v>
      </c>
      <c r="AJ360" t="b">
        <f>ISNUMBER(Table1[[#This Row],[Total Salary  ]])</f>
        <v>1</v>
      </c>
      <c r="AK360" t="str">
        <f>IFERROR(_xlfn.XLOOKUP(Table1[[#This Row],[Manager ID]],MANAGERS!A:A,MANAGERS!B:B),"Not Found")</f>
        <v>Manager_14</v>
      </c>
    </row>
    <row r="361" spans="1:37" x14ac:dyDescent="0.2">
      <c r="A361" t="s">
        <v>4993</v>
      </c>
      <c r="B361" t="s">
        <v>14</v>
      </c>
      <c r="C361" t="s">
        <v>21</v>
      </c>
      <c r="D361" t="s">
        <v>46</v>
      </c>
      <c r="E361" t="s">
        <v>51</v>
      </c>
      <c r="F361" s="1">
        <v>45903</v>
      </c>
      <c r="G361" s="1">
        <v>36807</v>
      </c>
      <c r="H361">
        <v>119889</v>
      </c>
      <c r="I361">
        <v>12129</v>
      </c>
      <c r="J361">
        <v>84</v>
      </c>
      <c r="K361">
        <v>41</v>
      </c>
      <c r="L361" t="s">
        <v>23</v>
      </c>
      <c r="M361">
        <v>102</v>
      </c>
      <c r="N361">
        <f>Table1[[#This Row],[Basic Salary]]+Table1[[#This Row],[Bonus]]</f>
        <v>132018</v>
      </c>
      <c r="O361" s="2">
        <f>Table1[[#This Row],[Bonus]]/Table1[[#This Row],[Basic Salary]]</f>
        <v>0.10116858093736707</v>
      </c>
      <c r="P361">
        <f ca="1">DATEDIF(Table1[[#This Row],[Date of Birth]],TODAY(),"Y")</f>
        <v>25</v>
      </c>
      <c r="Q361">
        <f ca="1">DATEDIF(Table1[[#This Row],[Joining Date]],TODAY(),"Y")</f>
        <v>0</v>
      </c>
      <c r="R361" t="str">
        <f ca="1">IF(YEAR(Table1[[#This Row],[Joining Date]])=YEAR(TODAY()),"Yes","No")</f>
        <v>No</v>
      </c>
      <c r="S361" t="str">
        <f ca="1">IF(Table1[[#This Row],[Experience]]&gt;5,"Yes","No")</f>
        <v>No</v>
      </c>
      <c r="T361" t="str">
        <f>TEXT(Table1[[#This Row],[Joining Date]],"mmmm")</f>
        <v>September</v>
      </c>
      <c r="U361" t="str">
        <f>TEXT(Table1[[#This Row],[Joining Date]],"yyyy")</f>
        <v>2025</v>
      </c>
      <c r="V361" s="5">
        <f ca="1">TODAY()-Table1[[#This Row],[Joining Date]]</f>
        <v>336</v>
      </c>
      <c r="W361" t="str">
        <f>LEFT(Table1[[#This Row],[Employee Name]],FIND(" ",Table1[[#This Row],[Employee Name]])-1)</f>
        <v>Nisha</v>
      </c>
      <c r="X361" t="str">
        <f>RIGHT(Table1[[#This Row],[Employee Name]],LEN(Table1[[#This Row],[Employee Name]])-FIND(" ",Table1[[#This Row],[Employee Name]]))</f>
        <v>Kapoor</v>
      </c>
      <c r="Y361" t="str">
        <f>Table1[[#This Row],[Department]]&amp;"-"&amp;Table1[[#This Row],[Employee ID]]</f>
        <v>Support-E04937</v>
      </c>
      <c r="Z361" t="str">
        <f>LEFT(Table1[[#This Row],[Department]],3)</f>
        <v>Sup</v>
      </c>
      <c r="AA361" t="str">
        <f>_xlfn.XLOOKUP(Table1[[#This Row],[Manager ID]],MANAGERS!A:A,MANAGERS!B:B)</f>
        <v>Manager_2</v>
      </c>
      <c r="AB361" t="str" cm="1">
        <f t="array" ref="AB361">_xlfn.XLOOKUP(Table1[[#This Row],[Manager ID]],Table2[[#All],[Manager ID]],Table2[[#All],[Department Head]])</f>
        <v>Sales</v>
      </c>
      <c r="AC361" s="2">
        <f>_xlfn.XLOOKUP(Table1[[#This Row],[City]],L:L,O:O)</f>
        <v>0.23486488519629886</v>
      </c>
      <c r="AD361" t="str" cm="1">
        <f t="array" ref="AD361">_xlfn.IFS(Table1[[#This Row],[Performance Score]]&gt;=90,"Excellent",Table1[[#This Row],[Performance Score]]&gt;=75,"Good",Table1[[#This Row],[Performance Score]]&gt;=60,"Average",Table1[[#This Row],[Performance Score]]&lt;=60,"Need Improvement")</f>
        <v>Need Improvement</v>
      </c>
      <c r="AE361" t="str">
        <f>IF(AND(Table1[[#This Row],[Attendance %]]&gt;=80,(Table1[[#This Row],[Performance Score]]&gt;=80)),"Eligible","Not Eligible")</f>
        <v>Not Eligible</v>
      </c>
      <c r="AF361" t="str">
        <f>IF(Table1[[#This Row],[Performance Score]]&gt;=80,"High Performer","Low Performer")</f>
        <v>Low Performer</v>
      </c>
      <c r="AG361" t="str" cm="1">
        <f t="array" aca="1" ref="AG361" ca="1">_xlfn.IFS(Table1[[#This Row],[Experience]]&lt;=3,"Junior",Table1[[#This Row],[Experience]]&lt;=7,"Mid Level",Table1[[#This Row],[Experience]]&gt;=7,"Senior")</f>
        <v>Junior</v>
      </c>
      <c r="AH361" t="str">
        <f>IF(Table1[[#This Row],[Attendance %]]&gt;75,"OK","Below 75")</f>
        <v>OK</v>
      </c>
      <c r="AI361" t="b">
        <f>ISBLANK(Table1[[#This Row],[Employee ID]])</f>
        <v>0</v>
      </c>
      <c r="AJ361" t="b">
        <f>ISNUMBER(Table1[[#This Row],[Total Salary  ]])</f>
        <v>1</v>
      </c>
      <c r="AK361" t="str">
        <f>IFERROR(_xlfn.XLOOKUP(Table1[[#This Row],[Manager ID]],MANAGERS!A:A,MANAGERS!B:B),"Not Found")</f>
        <v>Manager_2</v>
      </c>
    </row>
    <row r="362" spans="1:37" x14ac:dyDescent="0.2">
      <c r="A362" t="s">
        <v>3607</v>
      </c>
      <c r="B362" t="s">
        <v>69</v>
      </c>
      <c r="C362" t="s">
        <v>21</v>
      </c>
      <c r="D362" t="s">
        <v>43</v>
      </c>
      <c r="E362" t="s">
        <v>26</v>
      </c>
      <c r="F362" s="1">
        <v>45028</v>
      </c>
      <c r="G362" s="1">
        <v>37078</v>
      </c>
      <c r="H362">
        <v>118285</v>
      </c>
      <c r="I362">
        <v>13708</v>
      </c>
      <c r="J362">
        <v>66</v>
      </c>
      <c r="K362">
        <v>65</v>
      </c>
      <c r="L362" t="s">
        <v>37</v>
      </c>
      <c r="M362">
        <v>116</v>
      </c>
      <c r="N362">
        <f>Table1[[#This Row],[Basic Salary]]+Table1[[#This Row],[Bonus]]</f>
        <v>131993</v>
      </c>
      <c r="O362" s="2">
        <f>Table1[[#This Row],[Bonus]]/Table1[[#This Row],[Basic Salary]]</f>
        <v>0.11588958870524581</v>
      </c>
      <c r="P362">
        <f ca="1">DATEDIF(Table1[[#This Row],[Date of Birth]],TODAY(),"Y")</f>
        <v>25</v>
      </c>
      <c r="Q362">
        <f ca="1">DATEDIF(Table1[[#This Row],[Joining Date]],TODAY(),"Y")</f>
        <v>3</v>
      </c>
      <c r="R362" t="str">
        <f ca="1">IF(YEAR(Table1[[#This Row],[Joining Date]])=YEAR(TODAY()),"Yes","No")</f>
        <v>No</v>
      </c>
      <c r="S362" t="str">
        <f ca="1">IF(Table1[[#This Row],[Experience]]&gt;5,"Yes","No")</f>
        <v>No</v>
      </c>
      <c r="T362" t="str">
        <f>TEXT(Table1[[#This Row],[Joining Date]],"mmmm")</f>
        <v>April</v>
      </c>
      <c r="U362" t="str">
        <f>TEXT(Table1[[#This Row],[Joining Date]],"yyyy")</f>
        <v>2023</v>
      </c>
      <c r="V362" s="5">
        <f ca="1">TODAY()-Table1[[#This Row],[Joining Date]]</f>
        <v>1211</v>
      </c>
      <c r="W362" t="str">
        <f>LEFT(Table1[[#This Row],[Employee Name]],FIND(" ",Table1[[#This Row],[Employee Name]])-1)</f>
        <v>Neha</v>
      </c>
      <c r="X362" t="str">
        <f>RIGHT(Table1[[#This Row],[Employee Name]],LEN(Table1[[#This Row],[Employee Name]])-FIND(" ",Table1[[#This Row],[Employee Name]]))</f>
        <v>Kulkarni</v>
      </c>
      <c r="Y362" t="str">
        <f>Table1[[#This Row],[Department]]&amp;"-"&amp;Table1[[#This Row],[Employee ID]]</f>
        <v>Operations-E03551</v>
      </c>
      <c r="Z362" t="str">
        <f>LEFT(Table1[[#This Row],[Department]],3)</f>
        <v>Ope</v>
      </c>
      <c r="AA362" t="str">
        <f>_xlfn.XLOOKUP(Table1[[#This Row],[Manager ID]],MANAGERS!A:A,MANAGERS!B:B)</f>
        <v>Manager_16</v>
      </c>
      <c r="AB362" t="str" cm="1">
        <f t="array" ref="AB362">_xlfn.XLOOKUP(Table1[[#This Row],[Manager ID]],Table2[[#All],[Manager ID]],Table2[[#All],[Department Head]])</f>
        <v>Sales</v>
      </c>
      <c r="AC362" s="2">
        <f>_xlfn.XLOOKUP(Table1[[#This Row],[City]],L:L,O:O)</f>
        <v>0.24036902712549932</v>
      </c>
      <c r="AD362" t="str" cm="1">
        <f t="array" ref="AD362">_xlfn.IFS(Table1[[#This Row],[Performance Score]]&gt;=90,"Excellent",Table1[[#This Row],[Performance Score]]&gt;=75,"Good",Table1[[#This Row],[Performance Score]]&gt;=60,"Average",Table1[[#This Row],[Performance Score]]&lt;=60,"Need Improvement")</f>
        <v>Average</v>
      </c>
      <c r="AE362" t="str">
        <f>IF(AND(Table1[[#This Row],[Attendance %]]&gt;=80,(Table1[[#This Row],[Performance Score]]&gt;=80)),"Eligible","Not Eligible")</f>
        <v>Not Eligible</v>
      </c>
      <c r="AF362" t="str">
        <f>IF(Table1[[#This Row],[Performance Score]]&gt;=80,"High Performer","Low Performer")</f>
        <v>Low Performer</v>
      </c>
      <c r="AG362" t="str" cm="1">
        <f t="array" aca="1" ref="AG362" ca="1">_xlfn.IFS(Table1[[#This Row],[Experience]]&lt;=3,"Junior",Table1[[#This Row],[Experience]]&lt;=7,"Mid Level",Table1[[#This Row],[Experience]]&gt;=7,"Senior")</f>
        <v>Junior</v>
      </c>
      <c r="AH362" t="str">
        <f>IF(Table1[[#This Row],[Attendance %]]&gt;75,"OK","Below 75")</f>
        <v>Below 75</v>
      </c>
      <c r="AI362" t="b">
        <f>ISBLANK(Table1[[#This Row],[Employee ID]])</f>
        <v>0</v>
      </c>
      <c r="AJ362" t="b">
        <f>ISNUMBER(Table1[[#This Row],[Total Salary  ]])</f>
        <v>1</v>
      </c>
      <c r="AK362" t="str">
        <f>IFERROR(_xlfn.XLOOKUP(Table1[[#This Row],[Manager ID]],MANAGERS!A:A,MANAGERS!B:B),"Not Found")</f>
        <v>Manager_16</v>
      </c>
    </row>
    <row r="363" spans="1:37" x14ac:dyDescent="0.2">
      <c r="A363" t="s">
        <v>1926</v>
      </c>
      <c r="B363" t="s">
        <v>87</v>
      </c>
      <c r="C363" t="s">
        <v>15</v>
      </c>
      <c r="D363" t="s">
        <v>46</v>
      </c>
      <c r="E363" t="s">
        <v>30</v>
      </c>
      <c r="F363" s="1">
        <v>45275</v>
      </c>
      <c r="G363" s="1">
        <v>29776</v>
      </c>
      <c r="H363">
        <v>104320</v>
      </c>
      <c r="I363">
        <v>27668</v>
      </c>
      <c r="J363">
        <v>74</v>
      </c>
      <c r="K363">
        <v>82</v>
      </c>
      <c r="L363" t="s">
        <v>34</v>
      </c>
      <c r="M363">
        <v>118</v>
      </c>
      <c r="N363">
        <f>Table1[[#This Row],[Basic Salary]]+Table1[[#This Row],[Bonus]]</f>
        <v>131988</v>
      </c>
      <c r="O363" s="2">
        <f>Table1[[#This Row],[Bonus]]/Table1[[#This Row],[Basic Salary]]</f>
        <v>0.26522239263803682</v>
      </c>
      <c r="P363">
        <f ca="1">DATEDIF(Table1[[#This Row],[Date of Birth]],TODAY(),"Y")</f>
        <v>45</v>
      </c>
      <c r="Q363">
        <f ca="1">DATEDIF(Table1[[#This Row],[Joining Date]],TODAY(),"Y")</f>
        <v>2</v>
      </c>
      <c r="R363" t="str">
        <f ca="1">IF(YEAR(Table1[[#This Row],[Joining Date]])=YEAR(TODAY()),"Yes","No")</f>
        <v>No</v>
      </c>
      <c r="S363" t="str">
        <f ca="1">IF(Table1[[#This Row],[Experience]]&gt;5,"Yes","No")</f>
        <v>No</v>
      </c>
      <c r="T363" t="str">
        <f>TEXT(Table1[[#This Row],[Joining Date]],"mmmm")</f>
        <v>December</v>
      </c>
      <c r="U363" t="str">
        <f>TEXT(Table1[[#This Row],[Joining Date]],"yyyy")</f>
        <v>2023</v>
      </c>
      <c r="V363" s="5">
        <f ca="1">TODAY()-Table1[[#This Row],[Joining Date]]</f>
        <v>964</v>
      </c>
      <c r="W363" t="str">
        <f>LEFT(Table1[[#This Row],[Employee Name]],FIND(" ",Table1[[#This Row],[Employee Name]])-1)</f>
        <v>Arjun</v>
      </c>
      <c r="X363" t="str">
        <f>RIGHT(Table1[[#This Row],[Employee Name]],LEN(Table1[[#This Row],[Employee Name]])-FIND(" ",Table1[[#This Row],[Employee Name]]))</f>
        <v>Mehta</v>
      </c>
      <c r="Y363" t="str">
        <f>Table1[[#This Row],[Department]]&amp;"-"&amp;Table1[[#This Row],[Employee ID]]</f>
        <v>Support-E01870</v>
      </c>
      <c r="Z363" t="str">
        <f>LEFT(Table1[[#This Row],[Department]],3)</f>
        <v>Sup</v>
      </c>
      <c r="AA363" t="str">
        <f>_xlfn.XLOOKUP(Table1[[#This Row],[Manager ID]],MANAGERS!A:A,MANAGERS!B:B)</f>
        <v>Manager_18</v>
      </c>
      <c r="AB363" t="str" cm="1">
        <f t="array" ref="AB363">_xlfn.XLOOKUP(Table1[[#This Row],[Manager ID]],Table2[[#All],[Manager ID]],Table2[[#All],[Department Head]])</f>
        <v>Support</v>
      </c>
      <c r="AC363" s="2">
        <f>_xlfn.XLOOKUP(Table1[[#This Row],[City]],L:L,O:O)</f>
        <v>0.24030340748661314</v>
      </c>
      <c r="AD363" t="str" cm="1">
        <f t="array" ref="AD363">_xlfn.IFS(Table1[[#This Row],[Performance Score]]&gt;=90,"Excellent",Table1[[#This Row],[Performance Score]]&gt;=75,"Good",Table1[[#This Row],[Performance Score]]&gt;=60,"Average",Table1[[#This Row],[Performance Score]]&lt;=60,"Need Improvement")</f>
        <v>Good</v>
      </c>
      <c r="AE363" t="str">
        <f>IF(AND(Table1[[#This Row],[Attendance %]]&gt;=80,(Table1[[#This Row],[Performance Score]]&gt;=80)),"Eligible","Not Eligible")</f>
        <v>Not Eligible</v>
      </c>
      <c r="AF363" t="str">
        <f>IF(Table1[[#This Row],[Performance Score]]&gt;=80,"High Performer","Low Performer")</f>
        <v>High Performer</v>
      </c>
      <c r="AG363" t="str" cm="1">
        <f t="array" aca="1" ref="AG363" ca="1">_xlfn.IFS(Table1[[#This Row],[Experience]]&lt;=3,"Junior",Table1[[#This Row],[Experience]]&lt;=7,"Mid Level",Table1[[#This Row],[Experience]]&gt;=7,"Senior")</f>
        <v>Junior</v>
      </c>
      <c r="AH363" t="str">
        <f>IF(Table1[[#This Row],[Attendance %]]&gt;75,"OK","Below 75")</f>
        <v>Below 75</v>
      </c>
      <c r="AI363" t="b">
        <f>ISBLANK(Table1[[#This Row],[Employee ID]])</f>
        <v>0</v>
      </c>
      <c r="AJ363" t="b">
        <f>ISNUMBER(Table1[[#This Row],[Total Salary  ]])</f>
        <v>1</v>
      </c>
      <c r="AK363" t="str">
        <f>IFERROR(_xlfn.XLOOKUP(Table1[[#This Row],[Manager ID]],MANAGERS!A:A,MANAGERS!B:B),"Not Found")</f>
        <v>Manager_18</v>
      </c>
    </row>
    <row r="364" spans="1:37" x14ac:dyDescent="0.2">
      <c r="A364" t="s">
        <v>2891</v>
      </c>
      <c r="B364" t="s">
        <v>39</v>
      </c>
      <c r="C364" t="s">
        <v>15</v>
      </c>
      <c r="D364" t="s">
        <v>25</v>
      </c>
      <c r="E364" t="s">
        <v>26</v>
      </c>
      <c r="F364" s="1">
        <v>45097</v>
      </c>
      <c r="G364" s="1">
        <v>37992</v>
      </c>
      <c r="H364">
        <v>118533</v>
      </c>
      <c r="I364">
        <v>13449</v>
      </c>
      <c r="J364">
        <v>66</v>
      </c>
      <c r="K364">
        <v>71</v>
      </c>
      <c r="L364" t="s">
        <v>18</v>
      </c>
      <c r="M364">
        <v>118</v>
      </c>
      <c r="N364">
        <f>Table1[[#This Row],[Basic Salary]]+Table1[[#This Row],[Bonus]]</f>
        <v>131982</v>
      </c>
      <c r="O364" s="2">
        <f>Table1[[#This Row],[Bonus]]/Table1[[#This Row],[Basic Salary]]</f>
        <v>0.11346207385285111</v>
      </c>
      <c r="P364">
        <f ca="1">DATEDIF(Table1[[#This Row],[Date of Birth]],TODAY(),"Y")</f>
        <v>22</v>
      </c>
      <c r="Q364">
        <f ca="1">DATEDIF(Table1[[#This Row],[Joining Date]],TODAY(),"Y")</f>
        <v>3</v>
      </c>
      <c r="R364" t="str">
        <f ca="1">IF(YEAR(Table1[[#This Row],[Joining Date]])=YEAR(TODAY()),"Yes","No")</f>
        <v>No</v>
      </c>
      <c r="S364" t="str">
        <f ca="1">IF(Table1[[#This Row],[Experience]]&gt;5,"Yes","No")</f>
        <v>No</v>
      </c>
      <c r="T364" t="str">
        <f>TEXT(Table1[[#This Row],[Joining Date]],"mmmm")</f>
        <v>June</v>
      </c>
      <c r="U364" t="str">
        <f>TEXT(Table1[[#This Row],[Joining Date]],"yyyy")</f>
        <v>2023</v>
      </c>
      <c r="V364" s="5">
        <f ca="1">TODAY()-Table1[[#This Row],[Joining Date]]</f>
        <v>1142</v>
      </c>
      <c r="W364" t="str">
        <f>LEFT(Table1[[#This Row],[Employee Name]],FIND(" ",Table1[[#This Row],[Employee Name]])-1)</f>
        <v>Karan</v>
      </c>
      <c r="X364" t="str">
        <f>RIGHT(Table1[[#This Row],[Employee Name]],LEN(Table1[[#This Row],[Employee Name]])-FIND(" ",Table1[[#This Row],[Employee Name]]))</f>
        <v>Malhotra</v>
      </c>
      <c r="Y364" t="str">
        <f>Table1[[#This Row],[Department]]&amp;"-"&amp;Table1[[#This Row],[Employee ID]]</f>
        <v>Finance-E02835</v>
      </c>
      <c r="Z364" t="str">
        <f>LEFT(Table1[[#This Row],[Department]],3)</f>
        <v>Fin</v>
      </c>
      <c r="AA364" t="str">
        <f>_xlfn.XLOOKUP(Table1[[#This Row],[Manager ID]],MANAGERS!A:A,MANAGERS!B:B)</f>
        <v>Manager_18</v>
      </c>
      <c r="AB364" t="str" cm="1">
        <f t="array" ref="AB364">_xlfn.XLOOKUP(Table1[[#This Row],[Manager ID]],Table2[[#All],[Manager ID]],Table2[[#All],[Department Head]])</f>
        <v>Support</v>
      </c>
      <c r="AC364" s="2">
        <f>_xlfn.XLOOKUP(Table1[[#This Row],[City]],L:L,O:O)</f>
        <v>0.21356479274849693</v>
      </c>
      <c r="AD364" t="str" cm="1">
        <f t="array" ref="AD364">_xlfn.IFS(Table1[[#This Row],[Performance Score]]&gt;=90,"Excellent",Table1[[#This Row],[Performance Score]]&gt;=75,"Good",Table1[[#This Row],[Performance Score]]&gt;=60,"Average",Table1[[#This Row],[Performance Score]]&lt;=60,"Need Improvement")</f>
        <v>Average</v>
      </c>
      <c r="AE364" t="str">
        <f>IF(AND(Table1[[#This Row],[Attendance %]]&gt;=80,(Table1[[#This Row],[Performance Score]]&gt;=80)),"Eligible","Not Eligible")</f>
        <v>Not Eligible</v>
      </c>
      <c r="AF364" t="str">
        <f>IF(Table1[[#This Row],[Performance Score]]&gt;=80,"High Performer","Low Performer")</f>
        <v>Low Performer</v>
      </c>
      <c r="AG364" t="str" cm="1">
        <f t="array" aca="1" ref="AG364" ca="1">_xlfn.IFS(Table1[[#This Row],[Experience]]&lt;=3,"Junior",Table1[[#This Row],[Experience]]&lt;=7,"Mid Level",Table1[[#This Row],[Experience]]&gt;=7,"Senior")</f>
        <v>Junior</v>
      </c>
      <c r="AH364" t="str">
        <f>IF(Table1[[#This Row],[Attendance %]]&gt;75,"OK","Below 75")</f>
        <v>Below 75</v>
      </c>
      <c r="AI364" t="b">
        <f>ISBLANK(Table1[[#This Row],[Employee ID]])</f>
        <v>0</v>
      </c>
      <c r="AJ364" t="b">
        <f>ISNUMBER(Table1[[#This Row],[Total Salary  ]])</f>
        <v>1</v>
      </c>
      <c r="AK364" t="str">
        <f>IFERROR(_xlfn.XLOOKUP(Table1[[#This Row],[Manager ID]],MANAGERS!A:A,MANAGERS!B:B),"Not Found")</f>
        <v>Manager_18</v>
      </c>
    </row>
    <row r="365" spans="1:37" x14ac:dyDescent="0.2">
      <c r="A365" t="s">
        <v>4624</v>
      </c>
      <c r="B365" t="s">
        <v>87</v>
      </c>
      <c r="C365" t="s">
        <v>15</v>
      </c>
      <c r="D365" t="s">
        <v>25</v>
      </c>
      <c r="E365" t="s">
        <v>51</v>
      </c>
      <c r="F365" s="1">
        <v>43052</v>
      </c>
      <c r="G365" s="1">
        <v>31234</v>
      </c>
      <c r="H365">
        <v>115168</v>
      </c>
      <c r="I365">
        <v>16799</v>
      </c>
      <c r="J365">
        <v>82</v>
      </c>
      <c r="K365">
        <v>44</v>
      </c>
      <c r="L365" t="s">
        <v>34</v>
      </c>
      <c r="M365">
        <v>101</v>
      </c>
      <c r="N365">
        <f>Table1[[#This Row],[Basic Salary]]+Table1[[#This Row],[Bonus]]</f>
        <v>131967</v>
      </c>
      <c r="O365" s="2">
        <f>Table1[[#This Row],[Bonus]]/Table1[[#This Row],[Basic Salary]]</f>
        <v>0.14586517088080023</v>
      </c>
      <c r="P365">
        <f ca="1">DATEDIF(Table1[[#This Row],[Date of Birth]],TODAY(),"Y")</f>
        <v>41</v>
      </c>
      <c r="Q365">
        <f ca="1">DATEDIF(Table1[[#This Row],[Joining Date]],TODAY(),"Y")</f>
        <v>8</v>
      </c>
      <c r="R365" t="str">
        <f ca="1">IF(YEAR(Table1[[#This Row],[Joining Date]])=YEAR(TODAY()),"Yes","No")</f>
        <v>No</v>
      </c>
      <c r="S365" t="str">
        <f ca="1">IF(Table1[[#This Row],[Experience]]&gt;5,"Yes","No")</f>
        <v>Yes</v>
      </c>
      <c r="T365" t="str">
        <f>TEXT(Table1[[#This Row],[Joining Date]],"mmmm")</f>
        <v>November</v>
      </c>
      <c r="U365" t="str">
        <f>TEXT(Table1[[#This Row],[Joining Date]],"yyyy")</f>
        <v>2017</v>
      </c>
      <c r="V365" s="5">
        <f ca="1">TODAY()-Table1[[#This Row],[Joining Date]]</f>
        <v>3187</v>
      </c>
      <c r="W365" t="str">
        <f>LEFT(Table1[[#This Row],[Employee Name]],FIND(" ",Table1[[#This Row],[Employee Name]])-1)</f>
        <v>Arjun</v>
      </c>
      <c r="X365" t="str">
        <f>RIGHT(Table1[[#This Row],[Employee Name]],LEN(Table1[[#This Row],[Employee Name]])-FIND(" ",Table1[[#This Row],[Employee Name]]))</f>
        <v>Mehta</v>
      </c>
      <c r="Y365" t="str">
        <f>Table1[[#This Row],[Department]]&amp;"-"&amp;Table1[[#This Row],[Employee ID]]</f>
        <v>Finance-E04568</v>
      </c>
      <c r="Z365" t="str">
        <f>LEFT(Table1[[#This Row],[Department]],3)</f>
        <v>Fin</v>
      </c>
      <c r="AA365" t="str">
        <f>_xlfn.XLOOKUP(Table1[[#This Row],[Manager ID]],MANAGERS!A:A,MANAGERS!B:B)</f>
        <v>Manager_1</v>
      </c>
      <c r="AB365" t="str" cm="1">
        <f t="array" ref="AB365">_xlfn.XLOOKUP(Table1[[#This Row],[Manager ID]],Table2[[#All],[Manager ID]],Table2[[#All],[Department Head]])</f>
        <v>Support</v>
      </c>
      <c r="AC365" s="2">
        <f>_xlfn.XLOOKUP(Table1[[#This Row],[City]],L:L,O:O)</f>
        <v>0.24030340748661314</v>
      </c>
      <c r="AD365" t="str" cm="1">
        <f t="array" ref="AD365">_xlfn.IFS(Table1[[#This Row],[Performance Score]]&gt;=90,"Excellent",Table1[[#This Row],[Performance Score]]&gt;=75,"Good",Table1[[#This Row],[Performance Score]]&gt;=60,"Average",Table1[[#This Row],[Performance Score]]&lt;=60,"Need Improvement")</f>
        <v>Need Improvement</v>
      </c>
      <c r="AE365" t="str">
        <f>IF(AND(Table1[[#This Row],[Attendance %]]&gt;=80,(Table1[[#This Row],[Performance Score]]&gt;=80)),"Eligible","Not Eligible")</f>
        <v>Not Eligible</v>
      </c>
      <c r="AF365" t="str">
        <f>IF(Table1[[#This Row],[Performance Score]]&gt;=80,"High Performer","Low Performer")</f>
        <v>Low Performer</v>
      </c>
      <c r="AG365" t="str" cm="1">
        <f t="array" aca="1" ref="AG365" ca="1">_xlfn.IFS(Table1[[#This Row],[Experience]]&lt;=3,"Junior",Table1[[#This Row],[Experience]]&lt;=7,"Mid Level",Table1[[#This Row],[Experience]]&gt;=7,"Senior")</f>
        <v>Senior</v>
      </c>
      <c r="AH365" t="str">
        <f>IF(Table1[[#This Row],[Attendance %]]&gt;75,"OK","Below 75")</f>
        <v>OK</v>
      </c>
      <c r="AI365" t="b">
        <f>ISBLANK(Table1[[#This Row],[Employee ID]])</f>
        <v>0</v>
      </c>
      <c r="AJ365" t="b">
        <f>ISNUMBER(Table1[[#This Row],[Total Salary  ]])</f>
        <v>1</v>
      </c>
      <c r="AK365" t="str">
        <f>IFERROR(_xlfn.XLOOKUP(Table1[[#This Row],[Manager ID]],MANAGERS!A:A,MANAGERS!B:B),"Not Found")</f>
        <v>Manager_1</v>
      </c>
    </row>
    <row r="366" spans="1:37" x14ac:dyDescent="0.2">
      <c r="A366" t="s">
        <v>3108</v>
      </c>
      <c r="B366" t="s">
        <v>77</v>
      </c>
      <c r="C366" t="s">
        <v>21</v>
      </c>
      <c r="D366" t="s">
        <v>81</v>
      </c>
      <c r="E366" t="s">
        <v>17</v>
      </c>
      <c r="F366" s="1">
        <v>43157</v>
      </c>
      <c r="G366" s="1">
        <v>32682</v>
      </c>
      <c r="H366">
        <v>107426</v>
      </c>
      <c r="I366">
        <v>24501</v>
      </c>
      <c r="J366">
        <v>76</v>
      </c>
      <c r="K366">
        <v>65</v>
      </c>
      <c r="L366" t="s">
        <v>23</v>
      </c>
      <c r="M366">
        <v>120</v>
      </c>
      <c r="N366">
        <f>Table1[[#This Row],[Basic Salary]]+Table1[[#This Row],[Bonus]]</f>
        <v>131927</v>
      </c>
      <c r="O366" s="2">
        <f>Table1[[#This Row],[Bonus]]/Table1[[#This Row],[Basic Salary]]</f>
        <v>0.22807327834974772</v>
      </c>
      <c r="P366">
        <f ca="1">DATEDIF(Table1[[#This Row],[Date of Birth]],TODAY(),"Y")</f>
        <v>37</v>
      </c>
      <c r="Q366">
        <f ca="1">DATEDIF(Table1[[#This Row],[Joining Date]],TODAY(),"Y")</f>
        <v>8</v>
      </c>
      <c r="R366" t="str">
        <f ca="1">IF(YEAR(Table1[[#This Row],[Joining Date]])=YEAR(TODAY()),"Yes","No")</f>
        <v>No</v>
      </c>
      <c r="S366" t="str">
        <f ca="1">IF(Table1[[#This Row],[Experience]]&gt;5,"Yes","No")</f>
        <v>Yes</v>
      </c>
      <c r="T366" t="str">
        <f>TEXT(Table1[[#This Row],[Joining Date]],"mmmm")</f>
        <v>February</v>
      </c>
      <c r="U366" t="str">
        <f>TEXT(Table1[[#This Row],[Joining Date]],"yyyy")</f>
        <v>2018</v>
      </c>
      <c r="V366" s="5">
        <f ca="1">TODAY()-Table1[[#This Row],[Joining Date]]</f>
        <v>3082</v>
      </c>
      <c r="W366" t="str">
        <f>LEFT(Table1[[#This Row],[Employee Name]],FIND(" ",Table1[[#This Row],[Employee Name]])-1)</f>
        <v>Rohan</v>
      </c>
      <c r="X366" t="str">
        <f>RIGHT(Table1[[#This Row],[Employee Name]],LEN(Table1[[#This Row],[Employee Name]])-FIND(" ",Table1[[#This Row],[Employee Name]]))</f>
        <v>Gupta</v>
      </c>
      <c r="Y366" t="str">
        <f>Table1[[#This Row],[Department]]&amp;"-"&amp;Table1[[#This Row],[Employee ID]]</f>
        <v>Sales-E03052</v>
      </c>
      <c r="Z366" t="str">
        <f>LEFT(Table1[[#This Row],[Department]],3)</f>
        <v>Sal</v>
      </c>
      <c r="AA366" t="str">
        <f>_xlfn.XLOOKUP(Table1[[#This Row],[Manager ID]],MANAGERS!A:A,MANAGERS!B:B)</f>
        <v>Manager_20</v>
      </c>
      <c r="AB366" t="str" cm="1">
        <f t="array" ref="AB366">_xlfn.XLOOKUP(Table1[[#This Row],[Manager ID]],Table2[[#All],[Manager ID]],Table2[[#All],[Department Head]])</f>
        <v>Operations</v>
      </c>
      <c r="AC366" s="2">
        <f>_xlfn.XLOOKUP(Table1[[#This Row],[City]],L:L,O:O)</f>
        <v>0.23486488519629886</v>
      </c>
      <c r="AD366" t="str" cm="1">
        <f t="array" ref="AD366">_xlfn.IFS(Table1[[#This Row],[Performance Score]]&gt;=90,"Excellent",Table1[[#This Row],[Performance Score]]&gt;=75,"Good",Table1[[#This Row],[Performance Score]]&gt;=60,"Average",Table1[[#This Row],[Performance Score]]&lt;=60,"Need Improvement")</f>
        <v>Average</v>
      </c>
      <c r="AE366" t="str">
        <f>IF(AND(Table1[[#This Row],[Attendance %]]&gt;=80,(Table1[[#This Row],[Performance Score]]&gt;=80)),"Eligible","Not Eligible")</f>
        <v>Not Eligible</v>
      </c>
      <c r="AF366" t="str">
        <f>IF(Table1[[#This Row],[Performance Score]]&gt;=80,"High Performer","Low Performer")</f>
        <v>Low Performer</v>
      </c>
      <c r="AG366" t="str" cm="1">
        <f t="array" aca="1" ref="AG366" ca="1">_xlfn.IFS(Table1[[#This Row],[Experience]]&lt;=3,"Junior",Table1[[#This Row],[Experience]]&lt;=7,"Mid Level",Table1[[#This Row],[Experience]]&gt;=7,"Senior")</f>
        <v>Senior</v>
      </c>
      <c r="AH366" t="str">
        <f>IF(Table1[[#This Row],[Attendance %]]&gt;75,"OK","Below 75")</f>
        <v>OK</v>
      </c>
      <c r="AI366" t="b">
        <f>ISBLANK(Table1[[#This Row],[Employee ID]])</f>
        <v>0</v>
      </c>
      <c r="AJ366" t="b">
        <f>ISNUMBER(Table1[[#This Row],[Total Salary  ]])</f>
        <v>1</v>
      </c>
      <c r="AK366" t="str">
        <f>IFERROR(_xlfn.XLOOKUP(Table1[[#This Row],[Manager ID]],MANAGERS!A:A,MANAGERS!B:B),"Not Found")</f>
        <v>Manager_20</v>
      </c>
    </row>
    <row r="367" spans="1:37" x14ac:dyDescent="0.2">
      <c r="A367" t="s">
        <v>2691</v>
      </c>
      <c r="B367" t="s">
        <v>60</v>
      </c>
      <c r="C367" t="s">
        <v>21</v>
      </c>
      <c r="D367" t="s">
        <v>33</v>
      </c>
      <c r="E367" t="s">
        <v>51</v>
      </c>
      <c r="F367" s="1">
        <v>45440</v>
      </c>
      <c r="G367" s="1">
        <v>38095</v>
      </c>
      <c r="H367">
        <v>117807</v>
      </c>
      <c r="I367">
        <v>14102</v>
      </c>
      <c r="J367">
        <v>98</v>
      </c>
      <c r="K367">
        <v>90</v>
      </c>
      <c r="L367" t="s">
        <v>53</v>
      </c>
      <c r="M367">
        <v>109</v>
      </c>
      <c r="N367">
        <f>Table1[[#This Row],[Basic Salary]]+Table1[[#This Row],[Bonus]]</f>
        <v>131909</v>
      </c>
      <c r="O367" s="2">
        <f>Table1[[#This Row],[Bonus]]/Table1[[#This Row],[Basic Salary]]</f>
        <v>0.11970426205573523</v>
      </c>
      <c r="P367">
        <f ca="1">DATEDIF(Table1[[#This Row],[Date of Birth]],TODAY(),"Y")</f>
        <v>22</v>
      </c>
      <c r="Q367">
        <f ca="1">DATEDIF(Table1[[#This Row],[Joining Date]],TODAY(),"Y")</f>
        <v>2</v>
      </c>
      <c r="R367" t="str">
        <f ca="1">IF(YEAR(Table1[[#This Row],[Joining Date]])=YEAR(TODAY()),"Yes","No")</f>
        <v>No</v>
      </c>
      <c r="S367" t="str">
        <f ca="1">IF(Table1[[#This Row],[Experience]]&gt;5,"Yes","No")</f>
        <v>No</v>
      </c>
      <c r="T367" t="str">
        <f>TEXT(Table1[[#This Row],[Joining Date]],"mmmm")</f>
        <v>May</v>
      </c>
      <c r="U367" t="str">
        <f>TEXT(Table1[[#This Row],[Joining Date]],"yyyy")</f>
        <v>2024</v>
      </c>
      <c r="V367" s="5">
        <f ca="1">TODAY()-Table1[[#This Row],[Joining Date]]</f>
        <v>799</v>
      </c>
      <c r="W367" t="str">
        <f>LEFT(Table1[[#This Row],[Employee Name]],FIND(" ",Table1[[#This Row],[Employee Name]])-1)</f>
        <v>Gayathri</v>
      </c>
      <c r="X367" t="str">
        <f>RIGHT(Table1[[#This Row],[Employee Name]],LEN(Table1[[#This Row],[Employee Name]])-FIND(" ",Table1[[#This Row],[Employee Name]]))</f>
        <v>Iyer</v>
      </c>
      <c r="Y367" t="str">
        <f>Table1[[#This Row],[Department]]&amp;"-"&amp;Table1[[#This Row],[Employee ID]]</f>
        <v>Marketing-E02635</v>
      </c>
      <c r="Z367" t="str">
        <f>LEFT(Table1[[#This Row],[Department]],3)</f>
        <v>Mar</v>
      </c>
      <c r="AA367" t="str">
        <f>_xlfn.XLOOKUP(Table1[[#This Row],[Manager ID]],MANAGERS!A:A,MANAGERS!B:B)</f>
        <v>Manager_9</v>
      </c>
      <c r="AB367" t="str" cm="1">
        <f t="array" ref="AB367">_xlfn.XLOOKUP(Table1[[#This Row],[Manager ID]],Table2[[#All],[Manager ID]],Table2[[#All],[Department Head]])</f>
        <v>Sales</v>
      </c>
      <c r="AC367" s="2">
        <f>_xlfn.XLOOKUP(Table1[[#This Row],[City]],L:L,O:O)</f>
        <v>0.23685887225230964</v>
      </c>
      <c r="AD367" t="str" cm="1">
        <f t="array" ref="AD367">_xlfn.IFS(Table1[[#This Row],[Performance Score]]&gt;=90,"Excellent",Table1[[#This Row],[Performance Score]]&gt;=75,"Good",Table1[[#This Row],[Performance Score]]&gt;=60,"Average",Table1[[#This Row],[Performance Score]]&lt;=60,"Need Improvement")</f>
        <v>Excellent</v>
      </c>
      <c r="AE367" t="str">
        <f>IF(AND(Table1[[#This Row],[Attendance %]]&gt;=80,(Table1[[#This Row],[Performance Score]]&gt;=80)),"Eligible","Not Eligible")</f>
        <v>Eligible</v>
      </c>
      <c r="AF367" t="str">
        <f>IF(Table1[[#This Row],[Performance Score]]&gt;=80,"High Performer","Low Performer")</f>
        <v>High Performer</v>
      </c>
      <c r="AG367" t="str" cm="1">
        <f t="array" aca="1" ref="AG367" ca="1">_xlfn.IFS(Table1[[#This Row],[Experience]]&lt;=3,"Junior",Table1[[#This Row],[Experience]]&lt;=7,"Mid Level",Table1[[#This Row],[Experience]]&gt;=7,"Senior")</f>
        <v>Junior</v>
      </c>
      <c r="AH367" t="str">
        <f>IF(Table1[[#This Row],[Attendance %]]&gt;75,"OK","Below 75")</f>
        <v>OK</v>
      </c>
      <c r="AI367" t="b">
        <f>ISBLANK(Table1[[#This Row],[Employee ID]])</f>
        <v>0</v>
      </c>
      <c r="AJ367" t="b">
        <f>ISNUMBER(Table1[[#This Row],[Total Salary  ]])</f>
        <v>1</v>
      </c>
      <c r="AK367" t="str">
        <f>IFERROR(_xlfn.XLOOKUP(Table1[[#This Row],[Manager ID]],MANAGERS!A:A,MANAGERS!B:B),"Not Found")</f>
        <v>Manager_9</v>
      </c>
    </row>
    <row r="368" spans="1:37" x14ac:dyDescent="0.2">
      <c r="A368" t="s">
        <v>950</v>
      </c>
      <c r="B368" t="s">
        <v>71</v>
      </c>
      <c r="C368" t="s">
        <v>21</v>
      </c>
      <c r="D368" t="s">
        <v>40</v>
      </c>
      <c r="E368" t="s">
        <v>30</v>
      </c>
      <c r="F368" s="1">
        <v>44123</v>
      </c>
      <c r="G368" s="1">
        <v>29933</v>
      </c>
      <c r="H368">
        <v>119531</v>
      </c>
      <c r="I368">
        <v>12357</v>
      </c>
      <c r="J368">
        <v>63</v>
      </c>
      <c r="K368">
        <v>57</v>
      </c>
      <c r="L368" t="s">
        <v>27</v>
      </c>
      <c r="M368">
        <v>118</v>
      </c>
      <c r="N368">
        <f>Table1[[#This Row],[Basic Salary]]+Table1[[#This Row],[Bonus]]</f>
        <v>131888</v>
      </c>
      <c r="O368" s="2">
        <f>Table1[[#This Row],[Bonus]]/Table1[[#This Row],[Basic Salary]]</f>
        <v>0.10337903974701124</v>
      </c>
      <c r="P368">
        <f ca="1">DATEDIF(Table1[[#This Row],[Date of Birth]],TODAY(),"Y")</f>
        <v>44</v>
      </c>
      <c r="Q368">
        <f ca="1">DATEDIF(Table1[[#This Row],[Joining Date]],TODAY(),"Y")</f>
        <v>5</v>
      </c>
      <c r="R368" t="str">
        <f ca="1">IF(YEAR(Table1[[#This Row],[Joining Date]])=YEAR(TODAY()),"Yes","No")</f>
        <v>No</v>
      </c>
      <c r="S368" t="str">
        <f ca="1">IF(Table1[[#This Row],[Experience]]&gt;5,"Yes","No")</f>
        <v>No</v>
      </c>
      <c r="T368" t="str">
        <f>TEXT(Table1[[#This Row],[Joining Date]],"mmmm")</f>
        <v>October</v>
      </c>
      <c r="U368" t="str">
        <f>TEXT(Table1[[#This Row],[Joining Date]],"yyyy")</f>
        <v>2020</v>
      </c>
      <c r="V368" s="5">
        <f ca="1">TODAY()-Table1[[#This Row],[Joining Date]]</f>
        <v>2116</v>
      </c>
      <c r="W368" t="str">
        <f>LEFT(Table1[[#This Row],[Employee Name]],FIND(" ",Table1[[#This Row],[Employee Name]])-1)</f>
        <v>Sneha</v>
      </c>
      <c r="X368" t="str">
        <f>RIGHT(Table1[[#This Row],[Employee Name]],LEN(Table1[[#This Row],[Employee Name]])-FIND(" ",Table1[[#This Row],[Employee Name]]))</f>
        <v>Iyer</v>
      </c>
      <c r="Y368" t="str">
        <f>Table1[[#This Row],[Department]]&amp;"-"&amp;Table1[[#This Row],[Employee ID]]</f>
        <v>IT-E00894</v>
      </c>
      <c r="Z368" t="str">
        <f>LEFT(Table1[[#This Row],[Department]],3)</f>
        <v>IT</v>
      </c>
      <c r="AA368" t="str">
        <f>_xlfn.XLOOKUP(Table1[[#This Row],[Manager ID]],MANAGERS!A:A,MANAGERS!B:B)</f>
        <v>Manager_18</v>
      </c>
      <c r="AB368" t="str" cm="1">
        <f t="array" ref="AB368">_xlfn.XLOOKUP(Table1[[#This Row],[Manager ID]],Table2[[#All],[Manager ID]],Table2[[#All],[Department Head]])</f>
        <v>Support</v>
      </c>
      <c r="AC368" s="2">
        <f>_xlfn.XLOOKUP(Table1[[#This Row],[City]],L:L,O:O)</f>
        <v>0.23674293405114402</v>
      </c>
      <c r="AD368" t="str" cm="1">
        <f t="array" ref="AD368">_xlfn.IFS(Table1[[#This Row],[Performance Score]]&gt;=90,"Excellent",Table1[[#This Row],[Performance Score]]&gt;=75,"Good",Table1[[#This Row],[Performance Score]]&gt;=60,"Average",Table1[[#This Row],[Performance Score]]&lt;=60,"Need Improvement")</f>
        <v>Need Improvement</v>
      </c>
      <c r="AE368" t="str">
        <f>IF(AND(Table1[[#This Row],[Attendance %]]&gt;=80,(Table1[[#This Row],[Performance Score]]&gt;=80)),"Eligible","Not Eligible")</f>
        <v>Not Eligible</v>
      </c>
      <c r="AF368" t="str">
        <f>IF(Table1[[#This Row],[Performance Score]]&gt;=80,"High Performer","Low Performer")</f>
        <v>Low Performer</v>
      </c>
      <c r="AG368" t="str" cm="1">
        <f t="array" aca="1" ref="AG368" ca="1">_xlfn.IFS(Table1[[#This Row],[Experience]]&lt;=3,"Junior",Table1[[#This Row],[Experience]]&lt;=7,"Mid Level",Table1[[#This Row],[Experience]]&gt;=7,"Senior")</f>
        <v>Mid Level</v>
      </c>
      <c r="AH368" t="str">
        <f>IF(Table1[[#This Row],[Attendance %]]&gt;75,"OK","Below 75")</f>
        <v>Below 75</v>
      </c>
      <c r="AI368" t="b">
        <f>ISBLANK(Table1[[#This Row],[Employee ID]])</f>
        <v>0</v>
      </c>
      <c r="AJ368" t="b">
        <f>ISNUMBER(Table1[[#This Row],[Total Salary  ]])</f>
        <v>1</v>
      </c>
      <c r="AK368" t="str">
        <f>IFERROR(_xlfn.XLOOKUP(Table1[[#This Row],[Manager ID]],MANAGERS!A:A,MANAGERS!B:B),"Not Found")</f>
        <v>Manager_18</v>
      </c>
    </row>
    <row r="369" spans="1:37" x14ac:dyDescent="0.2">
      <c r="A369" t="s">
        <v>1131</v>
      </c>
      <c r="B369" t="s">
        <v>87</v>
      </c>
      <c r="C369" t="s">
        <v>15</v>
      </c>
      <c r="D369" t="s">
        <v>46</v>
      </c>
      <c r="E369" t="s">
        <v>22</v>
      </c>
      <c r="F369" s="1">
        <v>43101</v>
      </c>
      <c r="G369" s="1">
        <v>31557</v>
      </c>
      <c r="H369">
        <v>107232</v>
      </c>
      <c r="I369">
        <v>24648</v>
      </c>
      <c r="J369">
        <v>60</v>
      </c>
      <c r="K369">
        <v>90</v>
      </c>
      <c r="L369" t="s">
        <v>53</v>
      </c>
      <c r="M369">
        <v>104</v>
      </c>
      <c r="N369">
        <f>Table1[[#This Row],[Basic Salary]]+Table1[[#This Row],[Bonus]]</f>
        <v>131880</v>
      </c>
      <c r="O369" s="2">
        <f>Table1[[#This Row],[Bonus]]/Table1[[#This Row],[Basic Salary]]</f>
        <v>0.22985675917636528</v>
      </c>
      <c r="P369">
        <f ca="1">DATEDIF(Table1[[#This Row],[Date of Birth]],TODAY(),"Y")</f>
        <v>40</v>
      </c>
      <c r="Q369">
        <f ca="1">DATEDIF(Table1[[#This Row],[Joining Date]],TODAY(),"Y")</f>
        <v>8</v>
      </c>
      <c r="R369" t="str">
        <f ca="1">IF(YEAR(Table1[[#This Row],[Joining Date]])=YEAR(TODAY()),"Yes","No")</f>
        <v>No</v>
      </c>
      <c r="S369" t="str">
        <f ca="1">IF(Table1[[#This Row],[Experience]]&gt;5,"Yes","No")</f>
        <v>Yes</v>
      </c>
      <c r="T369" t="str">
        <f>TEXT(Table1[[#This Row],[Joining Date]],"mmmm")</f>
        <v>January</v>
      </c>
      <c r="U369" t="str">
        <f>TEXT(Table1[[#This Row],[Joining Date]],"yyyy")</f>
        <v>2018</v>
      </c>
      <c r="V369" s="5">
        <f ca="1">TODAY()-Table1[[#This Row],[Joining Date]]</f>
        <v>3138</v>
      </c>
      <c r="W369" t="str">
        <f>LEFT(Table1[[#This Row],[Employee Name]],FIND(" ",Table1[[#This Row],[Employee Name]])-1)</f>
        <v>Arjun</v>
      </c>
      <c r="X369" t="str">
        <f>RIGHT(Table1[[#This Row],[Employee Name]],LEN(Table1[[#This Row],[Employee Name]])-FIND(" ",Table1[[#This Row],[Employee Name]]))</f>
        <v>Mehta</v>
      </c>
      <c r="Y369" t="str">
        <f>Table1[[#This Row],[Department]]&amp;"-"&amp;Table1[[#This Row],[Employee ID]]</f>
        <v>Support-E01075</v>
      </c>
      <c r="Z369" t="str">
        <f>LEFT(Table1[[#This Row],[Department]],3)</f>
        <v>Sup</v>
      </c>
      <c r="AA369" t="str">
        <f>_xlfn.XLOOKUP(Table1[[#This Row],[Manager ID]],MANAGERS!A:A,MANAGERS!B:B)</f>
        <v>Manager_4</v>
      </c>
      <c r="AB369" t="str" cm="1">
        <f t="array" ref="AB369">_xlfn.XLOOKUP(Table1[[#This Row],[Manager ID]],Table2[[#All],[Manager ID]],Table2[[#All],[Department Head]])</f>
        <v>Finance</v>
      </c>
      <c r="AC369" s="2">
        <f>_xlfn.XLOOKUP(Table1[[#This Row],[City]],L:L,O:O)</f>
        <v>0.23685887225230964</v>
      </c>
      <c r="AD369" t="str" cm="1">
        <f t="array" ref="AD369">_xlfn.IFS(Table1[[#This Row],[Performance Score]]&gt;=90,"Excellent",Table1[[#This Row],[Performance Score]]&gt;=75,"Good",Table1[[#This Row],[Performance Score]]&gt;=60,"Average",Table1[[#This Row],[Performance Score]]&lt;=60,"Need Improvement")</f>
        <v>Excellent</v>
      </c>
      <c r="AE369" t="str">
        <f>IF(AND(Table1[[#This Row],[Attendance %]]&gt;=80,(Table1[[#This Row],[Performance Score]]&gt;=80)),"Eligible","Not Eligible")</f>
        <v>Not Eligible</v>
      </c>
      <c r="AF369" t="str">
        <f>IF(Table1[[#This Row],[Performance Score]]&gt;=80,"High Performer","Low Performer")</f>
        <v>High Performer</v>
      </c>
      <c r="AG369" t="str" cm="1">
        <f t="array" aca="1" ref="AG369" ca="1">_xlfn.IFS(Table1[[#This Row],[Experience]]&lt;=3,"Junior",Table1[[#This Row],[Experience]]&lt;=7,"Mid Level",Table1[[#This Row],[Experience]]&gt;=7,"Senior")</f>
        <v>Senior</v>
      </c>
      <c r="AH369" t="str">
        <f>IF(Table1[[#This Row],[Attendance %]]&gt;75,"OK","Below 75")</f>
        <v>Below 75</v>
      </c>
      <c r="AI369" t="b">
        <f>ISBLANK(Table1[[#This Row],[Employee ID]])</f>
        <v>0</v>
      </c>
      <c r="AJ369" t="b">
        <f>ISNUMBER(Table1[[#This Row],[Total Salary  ]])</f>
        <v>1</v>
      </c>
      <c r="AK369" t="str">
        <f>IFERROR(_xlfn.XLOOKUP(Table1[[#This Row],[Manager ID]],MANAGERS!A:A,MANAGERS!B:B),"Not Found")</f>
        <v>Manager_4</v>
      </c>
    </row>
    <row r="370" spans="1:37" x14ac:dyDescent="0.2">
      <c r="A370" t="s">
        <v>2260</v>
      </c>
      <c r="B370" t="s">
        <v>75</v>
      </c>
      <c r="C370" t="s">
        <v>21</v>
      </c>
      <c r="D370" t="s">
        <v>16</v>
      </c>
      <c r="E370" t="s">
        <v>17</v>
      </c>
      <c r="F370" s="1">
        <v>44840</v>
      </c>
      <c r="G370" s="1">
        <v>31233</v>
      </c>
      <c r="H370">
        <v>112861</v>
      </c>
      <c r="I370">
        <v>19017</v>
      </c>
      <c r="J370">
        <v>89</v>
      </c>
      <c r="K370">
        <v>63</v>
      </c>
      <c r="L370" t="s">
        <v>34</v>
      </c>
      <c r="M370">
        <v>101</v>
      </c>
      <c r="N370">
        <f>Table1[[#This Row],[Basic Salary]]+Table1[[#This Row],[Bonus]]</f>
        <v>131878</v>
      </c>
      <c r="O370" s="2">
        <f>Table1[[#This Row],[Bonus]]/Table1[[#This Row],[Basic Salary]]</f>
        <v>0.16849930445415157</v>
      </c>
      <c r="P370">
        <f ca="1">DATEDIF(Table1[[#This Row],[Date of Birth]],TODAY(),"Y")</f>
        <v>41</v>
      </c>
      <c r="Q370">
        <f ca="1">DATEDIF(Table1[[#This Row],[Joining Date]],TODAY(),"Y")</f>
        <v>3</v>
      </c>
      <c r="R370" t="str">
        <f ca="1">IF(YEAR(Table1[[#This Row],[Joining Date]])=YEAR(TODAY()),"Yes","No")</f>
        <v>No</v>
      </c>
      <c r="S370" t="str">
        <f ca="1">IF(Table1[[#This Row],[Experience]]&gt;5,"Yes","No")</f>
        <v>No</v>
      </c>
      <c r="T370" t="str">
        <f>TEXT(Table1[[#This Row],[Joining Date]],"mmmm")</f>
        <v>October</v>
      </c>
      <c r="U370" t="str">
        <f>TEXT(Table1[[#This Row],[Joining Date]],"yyyy")</f>
        <v>2022</v>
      </c>
      <c r="V370" s="5">
        <f ca="1">TODAY()-Table1[[#This Row],[Joining Date]]</f>
        <v>1399</v>
      </c>
      <c r="W370" t="str">
        <f>LEFT(Table1[[#This Row],[Employee Name]],FIND(" ",Table1[[#This Row],[Employee Name]])-1)</f>
        <v>Ishita</v>
      </c>
      <c r="X370" t="str">
        <f>RIGHT(Table1[[#This Row],[Employee Name]],LEN(Table1[[#This Row],[Employee Name]])-FIND(" ",Table1[[#This Row],[Employee Name]]))</f>
        <v>Roy</v>
      </c>
      <c r="Y370" t="str">
        <f>Table1[[#This Row],[Department]]&amp;"-"&amp;Table1[[#This Row],[Employee ID]]</f>
        <v>HR-E02204</v>
      </c>
      <c r="Z370" t="str">
        <f>LEFT(Table1[[#This Row],[Department]],3)</f>
        <v>HR</v>
      </c>
      <c r="AA370" t="str">
        <f>_xlfn.XLOOKUP(Table1[[#This Row],[Manager ID]],MANAGERS!A:A,MANAGERS!B:B)</f>
        <v>Manager_1</v>
      </c>
      <c r="AB370" t="str" cm="1">
        <f t="array" ref="AB370">_xlfn.XLOOKUP(Table1[[#This Row],[Manager ID]],Table2[[#All],[Manager ID]],Table2[[#All],[Department Head]])</f>
        <v>Support</v>
      </c>
      <c r="AC370" s="2">
        <f>_xlfn.XLOOKUP(Table1[[#This Row],[City]],L:L,O:O)</f>
        <v>0.24030340748661314</v>
      </c>
      <c r="AD370" t="str" cm="1">
        <f t="array" ref="AD370">_xlfn.IFS(Table1[[#This Row],[Performance Score]]&gt;=90,"Excellent",Table1[[#This Row],[Performance Score]]&gt;=75,"Good",Table1[[#This Row],[Performance Score]]&gt;=60,"Average",Table1[[#This Row],[Performance Score]]&lt;=60,"Need Improvement")</f>
        <v>Average</v>
      </c>
      <c r="AE370" t="str">
        <f>IF(AND(Table1[[#This Row],[Attendance %]]&gt;=80,(Table1[[#This Row],[Performance Score]]&gt;=80)),"Eligible","Not Eligible")</f>
        <v>Not Eligible</v>
      </c>
      <c r="AF370" t="str">
        <f>IF(Table1[[#This Row],[Performance Score]]&gt;=80,"High Performer","Low Performer")</f>
        <v>Low Performer</v>
      </c>
      <c r="AG370" t="str" cm="1">
        <f t="array" aca="1" ref="AG370" ca="1">_xlfn.IFS(Table1[[#This Row],[Experience]]&lt;=3,"Junior",Table1[[#This Row],[Experience]]&lt;=7,"Mid Level",Table1[[#This Row],[Experience]]&gt;=7,"Senior")</f>
        <v>Junior</v>
      </c>
      <c r="AH370" t="str">
        <f>IF(Table1[[#This Row],[Attendance %]]&gt;75,"OK","Below 75")</f>
        <v>OK</v>
      </c>
      <c r="AI370" t="b">
        <f>ISBLANK(Table1[[#This Row],[Employee ID]])</f>
        <v>0</v>
      </c>
      <c r="AJ370" t="b">
        <f>ISNUMBER(Table1[[#This Row],[Total Salary  ]])</f>
        <v>1</v>
      </c>
      <c r="AK370" t="str">
        <f>IFERROR(_xlfn.XLOOKUP(Table1[[#This Row],[Manager ID]],MANAGERS!A:A,MANAGERS!B:B),"Not Found")</f>
        <v>Manager_1</v>
      </c>
    </row>
    <row r="371" spans="1:37" x14ac:dyDescent="0.2">
      <c r="A371" t="s">
        <v>2753</v>
      </c>
      <c r="B371" t="s">
        <v>60</v>
      </c>
      <c r="C371" t="s">
        <v>21</v>
      </c>
      <c r="D371" t="s">
        <v>81</v>
      </c>
      <c r="E371" t="s">
        <v>26</v>
      </c>
      <c r="F371" s="1">
        <v>44898</v>
      </c>
      <c r="G371" s="1">
        <v>31845</v>
      </c>
      <c r="H371">
        <v>103829</v>
      </c>
      <c r="I371">
        <v>28045</v>
      </c>
      <c r="J371">
        <v>69</v>
      </c>
      <c r="K371">
        <v>82</v>
      </c>
      <c r="L371" t="s">
        <v>27</v>
      </c>
      <c r="M371">
        <v>108</v>
      </c>
      <c r="N371">
        <f>Table1[[#This Row],[Basic Salary]]+Table1[[#This Row],[Bonus]]</f>
        <v>131874</v>
      </c>
      <c r="O371" s="2">
        <f>Table1[[#This Row],[Bonus]]/Table1[[#This Row],[Basic Salary]]</f>
        <v>0.27010758073370639</v>
      </c>
      <c r="P371">
        <f ca="1">DATEDIF(Table1[[#This Row],[Date of Birth]],TODAY(),"Y")</f>
        <v>39</v>
      </c>
      <c r="Q371">
        <f ca="1">DATEDIF(Table1[[#This Row],[Joining Date]],TODAY(),"Y")</f>
        <v>3</v>
      </c>
      <c r="R371" t="str">
        <f ca="1">IF(YEAR(Table1[[#This Row],[Joining Date]])=YEAR(TODAY()),"Yes","No")</f>
        <v>No</v>
      </c>
      <c r="S371" t="str">
        <f ca="1">IF(Table1[[#This Row],[Experience]]&gt;5,"Yes","No")</f>
        <v>No</v>
      </c>
      <c r="T371" t="str">
        <f>TEXT(Table1[[#This Row],[Joining Date]],"mmmm")</f>
        <v>December</v>
      </c>
      <c r="U371" t="str">
        <f>TEXT(Table1[[#This Row],[Joining Date]],"yyyy")</f>
        <v>2022</v>
      </c>
      <c r="V371" s="5">
        <f ca="1">TODAY()-Table1[[#This Row],[Joining Date]]</f>
        <v>1341</v>
      </c>
      <c r="W371" t="str">
        <f>LEFT(Table1[[#This Row],[Employee Name]],FIND(" ",Table1[[#This Row],[Employee Name]])-1)</f>
        <v>Gayathri</v>
      </c>
      <c r="X371" t="str">
        <f>RIGHT(Table1[[#This Row],[Employee Name]],LEN(Table1[[#This Row],[Employee Name]])-FIND(" ",Table1[[#This Row],[Employee Name]]))</f>
        <v>Iyer</v>
      </c>
      <c r="Y371" t="str">
        <f>Table1[[#This Row],[Department]]&amp;"-"&amp;Table1[[#This Row],[Employee ID]]</f>
        <v>Sales-E02697</v>
      </c>
      <c r="Z371" t="str">
        <f>LEFT(Table1[[#This Row],[Department]],3)</f>
        <v>Sal</v>
      </c>
      <c r="AA371" t="str">
        <f>_xlfn.XLOOKUP(Table1[[#This Row],[Manager ID]],MANAGERS!A:A,MANAGERS!B:B)</f>
        <v>Manager_8</v>
      </c>
      <c r="AB371" t="str" cm="1">
        <f t="array" ref="AB371">_xlfn.XLOOKUP(Table1[[#This Row],[Manager ID]],Table2[[#All],[Manager ID]],Table2[[#All],[Department Head]])</f>
        <v>Sales</v>
      </c>
      <c r="AC371" s="2">
        <f>_xlfn.XLOOKUP(Table1[[#This Row],[City]],L:L,O:O)</f>
        <v>0.23674293405114402</v>
      </c>
      <c r="AD371" t="str" cm="1">
        <f t="array" ref="AD371">_xlfn.IFS(Table1[[#This Row],[Performance Score]]&gt;=90,"Excellent",Table1[[#This Row],[Performance Score]]&gt;=75,"Good",Table1[[#This Row],[Performance Score]]&gt;=60,"Average",Table1[[#This Row],[Performance Score]]&lt;=60,"Need Improvement")</f>
        <v>Good</v>
      </c>
      <c r="AE371" t="str">
        <f>IF(AND(Table1[[#This Row],[Attendance %]]&gt;=80,(Table1[[#This Row],[Performance Score]]&gt;=80)),"Eligible","Not Eligible")</f>
        <v>Not Eligible</v>
      </c>
      <c r="AF371" t="str">
        <f>IF(Table1[[#This Row],[Performance Score]]&gt;=80,"High Performer","Low Performer")</f>
        <v>High Performer</v>
      </c>
      <c r="AG371" t="str" cm="1">
        <f t="array" aca="1" ref="AG371" ca="1">_xlfn.IFS(Table1[[#This Row],[Experience]]&lt;=3,"Junior",Table1[[#This Row],[Experience]]&lt;=7,"Mid Level",Table1[[#This Row],[Experience]]&gt;=7,"Senior")</f>
        <v>Junior</v>
      </c>
      <c r="AH371" t="str">
        <f>IF(Table1[[#This Row],[Attendance %]]&gt;75,"OK","Below 75")</f>
        <v>Below 75</v>
      </c>
      <c r="AI371" t="b">
        <f>ISBLANK(Table1[[#This Row],[Employee ID]])</f>
        <v>0</v>
      </c>
      <c r="AJ371" t="b">
        <f>ISNUMBER(Table1[[#This Row],[Total Salary  ]])</f>
        <v>1</v>
      </c>
      <c r="AK371" t="str">
        <f>IFERROR(_xlfn.XLOOKUP(Table1[[#This Row],[Manager ID]],MANAGERS!A:A,MANAGERS!B:B),"Not Found")</f>
        <v>Manager_8</v>
      </c>
    </row>
    <row r="372" spans="1:37" x14ac:dyDescent="0.2">
      <c r="A372" t="s">
        <v>1457</v>
      </c>
      <c r="B372" t="s">
        <v>87</v>
      </c>
      <c r="C372" t="s">
        <v>21</v>
      </c>
      <c r="D372" t="s">
        <v>16</v>
      </c>
      <c r="E372" t="s">
        <v>65</v>
      </c>
      <c r="F372" s="1">
        <v>42937</v>
      </c>
      <c r="G372" s="1">
        <v>33217</v>
      </c>
      <c r="H372">
        <v>101765</v>
      </c>
      <c r="I372">
        <v>29958</v>
      </c>
      <c r="J372">
        <v>97</v>
      </c>
      <c r="K372">
        <v>70</v>
      </c>
      <c r="L372" t="s">
        <v>27</v>
      </c>
      <c r="M372">
        <v>104</v>
      </c>
      <c r="N372">
        <f>Table1[[#This Row],[Basic Salary]]+Table1[[#This Row],[Bonus]]</f>
        <v>131723</v>
      </c>
      <c r="O372" s="2">
        <f>Table1[[#This Row],[Bonus]]/Table1[[#This Row],[Basic Salary]]</f>
        <v>0.29438412027710903</v>
      </c>
      <c r="P372">
        <f ca="1">DATEDIF(Table1[[#This Row],[Date of Birth]],TODAY(),"Y")</f>
        <v>35</v>
      </c>
      <c r="Q372">
        <f ca="1">DATEDIF(Table1[[#This Row],[Joining Date]],TODAY(),"Y")</f>
        <v>9</v>
      </c>
      <c r="R372" t="str">
        <f ca="1">IF(YEAR(Table1[[#This Row],[Joining Date]])=YEAR(TODAY()),"Yes","No")</f>
        <v>No</v>
      </c>
      <c r="S372" t="str">
        <f ca="1">IF(Table1[[#This Row],[Experience]]&gt;5,"Yes","No")</f>
        <v>Yes</v>
      </c>
      <c r="T372" t="str">
        <f>TEXT(Table1[[#This Row],[Joining Date]],"mmmm")</f>
        <v>July</v>
      </c>
      <c r="U372" t="str">
        <f>TEXT(Table1[[#This Row],[Joining Date]],"yyyy")</f>
        <v>2017</v>
      </c>
      <c r="V372" s="5">
        <f ca="1">TODAY()-Table1[[#This Row],[Joining Date]]</f>
        <v>3302</v>
      </c>
      <c r="W372" t="str">
        <f>LEFT(Table1[[#This Row],[Employee Name]],FIND(" ",Table1[[#This Row],[Employee Name]])-1)</f>
        <v>Arjun</v>
      </c>
      <c r="X372" t="str">
        <f>RIGHT(Table1[[#This Row],[Employee Name]],LEN(Table1[[#This Row],[Employee Name]])-FIND(" ",Table1[[#This Row],[Employee Name]]))</f>
        <v>Mehta</v>
      </c>
      <c r="Y372" t="str">
        <f>Table1[[#This Row],[Department]]&amp;"-"&amp;Table1[[#This Row],[Employee ID]]</f>
        <v>HR-E01401</v>
      </c>
      <c r="Z372" t="str">
        <f>LEFT(Table1[[#This Row],[Department]],3)</f>
        <v>HR</v>
      </c>
      <c r="AA372" t="str">
        <f>_xlfn.XLOOKUP(Table1[[#This Row],[Manager ID]],MANAGERS!A:A,MANAGERS!B:B)</f>
        <v>Manager_4</v>
      </c>
      <c r="AB372" t="str" cm="1">
        <f t="array" ref="AB372">_xlfn.XLOOKUP(Table1[[#This Row],[Manager ID]],Table2[[#All],[Manager ID]],Table2[[#All],[Department Head]])</f>
        <v>Finance</v>
      </c>
      <c r="AC372" s="2">
        <f>_xlfn.XLOOKUP(Table1[[#This Row],[City]],L:L,O:O)</f>
        <v>0.23674293405114402</v>
      </c>
      <c r="AD372" t="str" cm="1">
        <f t="array" ref="AD372">_xlfn.IFS(Table1[[#This Row],[Performance Score]]&gt;=90,"Excellent",Table1[[#This Row],[Performance Score]]&gt;=75,"Good",Table1[[#This Row],[Performance Score]]&gt;=60,"Average",Table1[[#This Row],[Performance Score]]&lt;=60,"Need Improvement")</f>
        <v>Average</v>
      </c>
      <c r="AE372" t="str">
        <f>IF(AND(Table1[[#This Row],[Attendance %]]&gt;=80,(Table1[[#This Row],[Performance Score]]&gt;=80)),"Eligible","Not Eligible")</f>
        <v>Not Eligible</v>
      </c>
      <c r="AF372" t="str">
        <f>IF(Table1[[#This Row],[Performance Score]]&gt;=80,"High Performer","Low Performer")</f>
        <v>Low Performer</v>
      </c>
      <c r="AG372" t="str" cm="1">
        <f t="array" aca="1" ref="AG372" ca="1">_xlfn.IFS(Table1[[#This Row],[Experience]]&lt;=3,"Junior",Table1[[#This Row],[Experience]]&lt;=7,"Mid Level",Table1[[#This Row],[Experience]]&gt;=7,"Senior")</f>
        <v>Senior</v>
      </c>
      <c r="AH372" t="str">
        <f>IF(Table1[[#This Row],[Attendance %]]&gt;75,"OK","Below 75")</f>
        <v>OK</v>
      </c>
      <c r="AI372" t="b">
        <f>ISBLANK(Table1[[#This Row],[Employee ID]])</f>
        <v>0</v>
      </c>
      <c r="AJ372" t="b">
        <f>ISNUMBER(Table1[[#This Row],[Total Salary  ]])</f>
        <v>1</v>
      </c>
      <c r="AK372" t="str">
        <f>IFERROR(_xlfn.XLOOKUP(Table1[[#This Row],[Manager ID]],MANAGERS!A:A,MANAGERS!B:B),"Not Found")</f>
        <v>Manager_4</v>
      </c>
    </row>
    <row r="373" spans="1:37" x14ac:dyDescent="0.2">
      <c r="A373" t="s">
        <v>4334</v>
      </c>
      <c r="B373" t="s">
        <v>20</v>
      </c>
      <c r="C373" t="s">
        <v>21</v>
      </c>
      <c r="D373" t="s">
        <v>81</v>
      </c>
      <c r="E373" t="s">
        <v>17</v>
      </c>
      <c r="F373" s="1">
        <v>44450</v>
      </c>
      <c r="G373" s="1">
        <v>29313</v>
      </c>
      <c r="H373">
        <v>102377</v>
      </c>
      <c r="I373">
        <v>29336</v>
      </c>
      <c r="J373">
        <v>81</v>
      </c>
      <c r="K373">
        <v>57</v>
      </c>
      <c r="L373" t="s">
        <v>27</v>
      </c>
      <c r="M373">
        <v>118</v>
      </c>
      <c r="N373">
        <f>Table1[[#This Row],[Basic Salary]]+Table1[[#This Row],[Bonus]]</f>
        <v>131713</v>
      </c>
      <c r="O373" s="2">
        <f>Table1[[#This Row],[Bonus]]/Table1[[#This Row],[Basic Salary]]</f>
        <v>0.28654873653261964</v>
      </c>
      <c r="P373">
        <f ca="1">DATEDIF(Table1[[#This Row],[Date of Birth]],TODAY(),"Y")</f>
        <v>46</v>
      </c>
      <c r="Q373">
        <f ca="1">DATEDIF(Table1[[#This Row],[Joining Date]],TODAY(),"Y")</f>
        <v>4</v>
      </c>
      <c r="R373" t="str">
        <f ca="1">IF(YEAR(Table1[[#This Row],[Joining Date]])=YEAR(TODAY()),"Yes","No")</f>
        <v>No</v>
      </c>
      <c r="S373" t="str">
        <f ca="1">IF(Table1[[#This Row],[Experience]]&gt;5,"Yes","No")</f>
        <v>No</v>
      </c>
      <c r="T373" t="str">
        <f>TEXT(Table1[[#This Row],[Joining Date]],"mmmm")</f>
        <v>September</v>
      </c>
      <c r="U373" t="str">
        <f>TEXT(Table1[[#This Row],[Joining Date]],"yyyy")</f>
        <v>2021</v>
      </c>
      <c r="V373" s="5">
        <f ca="1">TODAY()-Table1[[#This Row],[Joining Date]]</f>
        <v>1789</v>
      </c>
      <c r="W373" t="str">
        <f>LEFT(Table1[[#This Row],[Employee Name]],FIND(" ",Table1[[#This Row],[Employee Name]])-1)</f>
        <v>Rahul</v>
      </c>
      <c r="X373" t="str">
        <f>RIGHT(Table1[[#This Row],[Employee Name]],LEN(Table1[[#This Row],[Employee Name]])-FIND(" ",Table1[[#This Row],[Employee Name]]))</f>
        <v>Verma</v>
      </c>
      <c r="Y373" t="str">
        <f>Table1[[#This Row],[Department]]&amp;"-"&amp;Table1[[#This Row],[Employee ID]]</f>
        <v>Sales-E04278</v>
      </c>
      <c r="Z373" t="str">
        <f>LEFT(Table1[[#This Row],[Department]],3)</f>
        <v>Sal</v>
      </c>
      <c r="AA373" t="str">
        <f>_xlfn.XLOOKUP(Table1[[#This Row],[Manager ID]],MANAGERS!A:A,MANAGERS!B:B)</f>
        <v>Manager_18</v>
      </c>
      <c r="AB373" t="str" cm="1">
        <f t="array" ref="AB373">_xlfn.XLOOKUP(Table1[[#This Row],[Manager ID]],Table2[[#All],[Manager ID]],Table2[[#All],[Department Head]])</f>
        <v>Support</v>
      </c>
      <c r="AC373" s="2">
        <f>_xlfn.XLOOKUP(Table1[[#This Row],[City]],L:L,O:O)</f>
        <v>0.23674293405114402</v>
      </c>
      <c r="AD373" t="str" cm="1">
        <f t="array" ref="AD373">_xlfn.IFS(Table1[[#This Row],[Performance Score]]&gt;=90,"Excellent",Table1[[#This Row],[Performance Score]]&gt;=75,"Good",Table1[[#This Row],[Performance Score]]&gt;=60,"Average",Table1[[#This Row],[Performance Score]]&lt;=60,"Need Improvement")</f>
        <v>Need Improvement</v>
      </c>
      <c r="AE373" t="str">
        <f>IF(AND(Table1[[#This Row],[Attendance %]]&gt;=80,(Table1[[#This Row],[Performance Score]]&gt;=80)),"Eligible","Not Eligible")</f>
        <v>Not Eligible</v>
      </c>
      <c r="AF373" t="str">
        <f>IF(Table1[[#This Row],[Performance Score]]&gt;=80,"High Performer","Low Performer")</f>
        <v>Low Performer</v>
      </c>
      <c r="AG373" t="str" cm="1">
        <f t="array" aca="1" ref="AG373" ca="1">_xlfn.IFS(Table1[[#This Row],[Experience]]&lt;=3,"Junior",Table1[[#This Row],[Experience]]&lt;=7,"Mid Level",Table1[[#This Row],[Experience]]&gt;=7,"Senior")</f>
        <v>Mid Level</v>
      </c>
      <c r="AH373" t="str">
        <f>IF(Table1[[#This Row],[Attendance %]]&gt;75,"OK","Below 75")</f>
        <v>OK</v>
      </c>
      <c r="AI373" t="b">
        <f>ISBLANK(Table1[[#This Row],[Employee ID]])</f>
        <v>0</v>
      </c>
      <c r="AJ373" t="b">
        <f>ISNUMBER(Table1[[#This Row],[Total Salary  ]])</f>
        <v>1</v>
      </c>
      <c r="AK373" t="str">
        <f>IFERROR(_xlfn.XLOOKUP(Table1[[#This Row],[Manager ID]],MANAGERS!A:A,MANAGERS!B:B),"Not Found")</f>
        <v>Manager_18</v>
      </c>
    </row>
    <row r="374" spans="1:37" x14ac:dyDescent="0.2">
      <c r="A374" t="s">
        <v>1601</v>
      </c>
      <c r="B374" t="s">
        <v>36</v>
      </c>
      <c r="C374" t="s">
        <v>15</v>
      </c>
      <c r="D374" t="s">
        <v>25</v>
      </c>
      <c r="E374" t="s">
        <v>65</v>
      </c>
      <c r="F374" s="1">
        <v>44561</v>
      </c>
      <c r="G374" s="1">
        <v>34137</v>
      </c>
      <c r="H374">
        <v>113784</v>
      </c>
      <c r="I374">
        <v>17898</v>
      </c>
      <c r="J374">
        <v>69</v>
      </c>
      <c r="K374">
        <v>47</v>
      </c>
      <c r="L374" t="s">
        <v>34</v>
      </c>
      <c r="M374">
        <v>107</v>
      </c>
      <c r="N374">
        <f>Table1[[#This Row],[Basic Salary]]+Table1[[#This Row],[Bonus]]</f>
        <v>131682</v>
      </c>
      <c r="O374" s="2">
        <f>Table1[[#This Row],[Bonus]]/Table1[[#This Row],[Basic Salary]]</f>
        <v>0.15729803838852563</v>
      </c>
      <c r="P374">
        <f ca="1">DATEDIF(Table1[[#This Row],[Date of Birth]],TODAY(),"Y")</f>
        <v>33</v>
      </c>
      <c r="Q374">
        <f ca="1">DATEDIF(Table1[[#This Row],[Joining Date]],TODAY(),"Y")</f>
        <v>4</v>
      </c>
      <c r="R374" t="str">
        <f ca="1">IF(YEAR(Table1[[#This Row],[Joining Date]])=YEAR(TODAY()),"Yes","No")</f>
        <v>No</v>
      </c>
      <c r="S374" t="str">
        <f ca="1">IF(Table1[[#This Row],[Experience]]&gt;5,"Yes","No")</f>
        <v>No</v>
      </c>
      <c r="T374" t="str">
        <f>TEXT(Table1[[#This Row],[Joining Date]],"mmmm")</f>
        <v>December</v>
      </c>
      <c r="U374" t="str">
        <f>TEXT(Table1[[#This Row],[Joining Date]],"yyyy")</f>
        <v>2021</v>
      </c>
      <c r="V374" s="5">
        <f ca="1">TODAY()-Table1[[#This Row],[Joining Date]]</f>
        <v>1678</v>
      </c>
      <c r="W374" t="str">
        <f>LEFT(Table1[[#This Row],[Employee Name]],FIND(" ",Table1[[#This Row],[Employee Name]])-1)</f>
        <v>Meera</v>
      </c>
      <c r="X374" t="str">
        <f>RIGHT(Table1[[#This Row],[Employee Name]],LEN(Table1[[#This Row],[Employee Name]])-FIND(" ",Table1[[#This Row],[Employee Name]]))</f>
        <v>Joshi</v>
      </c>
      <c r="Y374" t="str">
        <f>Table1[[#This Row],[Department]]&amp;"-"&amp;Table1[[#This Row],[Employee ID]]</f>
        <v>Finance-E01545</v>
      </c>
      <c r="Z374" t="str">
        <f>LEFT(Table1[[#This Row],[Department]],3)</f>
        <v>Fin</v>
      </c>
      <c r="AA374" t="str">
        <f>_xlfn.XLOOKUP(Table1[[#This Row],[Manager ID]],MANAGERS!A:A,MANAGERS!B:B)</f>
        <v>Manager_7</v>
      </c>
      <c r="AB374" t="str" cm="1">
        <f t="array" ref="AB374">_xlfn.XLOOKUP(Table1[[#This Row],[Manager ID]],Table2[[#All],[Manager ID]],Table2[[#All],[Department Head]])</f>
        <v>Operations</v>
      </c>
      <c r="AC374" s="2">
        <f>_xlfn.XLOOKUP(Table1[[#This Row],[City]],L:L,O:O)</f>
        <v>0.24030340748661314</v>
      </c>
      <c r="AD374" t="str" cm="1">
        <f t="array" ref="AD374">_xlfn.IFS(Table1[[#This Row],[Performance Score]]&gt;=90,"Excellent",Table1[[#This Row],[Performance Score]]&gt;=75,"Good",Table1[[#This Row],[Performance Score]]&gt;=60,"Average",Table1[[#This Row],[Performance Score]]&lt;=60,"Need Improvement")</f>
        <v>Need Improvement</v>
      </c>
      <c r="AE374" t="str">
        <f>IF(AND(Table1[[#This Row],[Attendance %]]&gt;=80,(Table1[[#This Row],[Performance Score]]&gt;=80)),"Eligible","Not Eligible")</f>
        <v>Not Eligible</v>
      </c>
      <c r="AF374" t="str">
        <f>IF(Table1[[#This Row],[Performance Score]]&gt;=80,"High Performer","Low Performer")</f>
        <v>Low Performer</v>
      </c>
      <c r="AG374" t="str" cm="1">
        <f t="array" aca="1" ref="AG374" ca="1">_xlfn.IFS(Table1[[#This Row],[Experience]]&lt;=3,"Junior",Table1[[#This Row],[Experience]]&lt;=7,"Mid Level",Table1[[#This Row],[Experience]]&gt;=7,"Senior")</f>
        <v>Mid Level</v>
      </c>
      <c r="AH374" t="str">
        <f>IF(Table1[[#This Row],[Attendance %]]&gt;75,"OK","Below 75")</f>
        <v>Below 75</v>
      </c>
      <c r="AI374" t="b">
        <f>ISBLANK(Table1[[#This Row],[Employee ID]])</f>
        <v>0</v>
      </c>
      <c r="AJ374" t="b">
        <f>ISNUMBER(Table1[[#This Row],[Total Salary  ]])</f>
        <v>1</v>
      </c>
      <c r="AK374" t="str">
        <f>IFERROR(_xlfn.XLOOKUP(Table1[[#This Row],[Manager ID]],MANAGERS!A:A,MANAGERS!B:B),"Not Found")</f>
        <v>Manager_7</v>
      </c>
    </row>
    <row r="375" spans="1:37" x14ac:dyDescent="0.2">
      <c r="A375" t="s">
        <v>1209</v>
      </c>
      <c r="B375" t="s">
        <v>57</v>
      </c>
      <c r="C375" t="s">
        <v>15</v>
      </c>
      <c r="D375" t="s">
        <v>16</v>
      </c>
      <c r="E375" t="s">
        <v>51</v>
      </c>
      <c r="F375" s="1">
        <v>43143</v>
      </c>
      <c r="G375" s="1">
        <v>40956</v>
      </c>
      <c r="H375">
        <v>104679</v>
      </c>
      <c r="I375">
        <v>26998</v>
      </c>
      <c r="J375">
        <v>64</v>
      </c>
      <c r="K375">
        <v>76</v>
      </c>
      <c r="L375" t="s">
        <v>18</v>
      </c>
      <c r="M375">
        <v>114</v>
      </c>
      <c r="N375">
        <f>Table1[[#This Row],[Basic Salary]]+Table1[[#This Row],[Bonus]]</f>
        <v>131677</v>
      </c>
      <c r="O375" s="2">
        <f>Table1[[#This Row],[Bonus]]/Table1[[#This Row],[Basic Salary]]</f>
        <v>0.25791228422128604</v>
      </c>
      <c r="P375">
        <f ca="1">DATEDIF(Table1[[#This Row],[Date of Birth]],TODAY(),"Y")</f>
        <v>14</v>
      </c>
      <c r="Q375">
        <f ca="1">DATEDIF(Table1[[#This Row],[Joining Date]],TODAY(),"Y")</f>
        <v>8</v>
      </c>
      <c r="R375" t="str">
        <f ca="1">IF(YEAR(Table1[[#This Row],[Joining Date]])=YEAR(TODAY()),"Yes","No")</f>
        <v>No</v>
      </c>
      <c r="S375" t="str">
        <f ca="1">IF(Table1[[#This Row],[Experience]]&gt;5,"Yes","No")</f>
        <v>Yes</v>
      </c>
      <c r="T375" t="str">
        <f>TEXT(Table1[[#This Row],[Joining Date]],"mmmm")</f>
        <v>February</v>
      </c>
      <c r="U375" t="str">
        <f>TEXT(Table1[[#This Row],[Joining Date]],"yyyy")</f>
        <v>2018</v>
      </c>
      <c r="V375" s="5">
        <f ca="1">TODAY()-Table1[[#This Row],[Joining Date]]</f>
        <v>3096</v>
      </c>
      <c r="W375" t="str">
        <f>LEFT(Table1[[#This Row],[Employee Name]],FIND(" ",Table1[[#This Row],[Employee Name]])-1)</f>
        <v>Swathi</v>
      </c>
      <c r="X375" t="str">
        <f>RIGHT(Table1[[#This Row],[Employee Name]],LEN(Table1[[#This Row],[Employee Name]])-FIND(" ",Table1[[#This Row],[Employee Name]]))</f>
        <v>Ramesh</v>
      </c>
      <c r="Y375" t="str">
        <f>Table1[[#This Row],[Department]]&amp;"-"&amp;Table1[[#This Row],[Employee ID]]</f>
        <v>HR-E01153</v>
      </c>
      <c r="Z375" t="str">
        <f>LEFT(Table1[[#This Row],[Department]],3)</f>
        <v>HR</v>
      </c>
      <c r="AA375" t="str">
        <f>_xlfn.XLOOKUP(Table1[[#This Row],[Manager ID]],MANAGERS!A:A,MANAGERS!B:B)</f>
        <v>Manager_14</v>
      </c>
      <c r="AB375" t="str" cm="1">
        <f t="array" ref="AB375">_xlfn.XLOOKUP(Table1[[#This Row],[Manager ID]],Table2[[#All],[Manager ID]],Table2[[#All],[Department Head]])</f>
        <v>Marketing</v>
      </c>
      <c r="AC375" s="2">
        <f>_xlfn.XLOOKUP(Table1[[#This Row],[City]],L:L,O:O)</f>
        <v>0.21356479274849693</v>
      </c>
      <c r="AD375" t="str" cm="1">
        <f t="array" ref="AD375">_xlfn.IFS(Table1[[#This Row],[Performance Score]]&gt;=90,"Excellent",Table1[[#This Row],[Performance Score]]&gt;=75,"Good",Table1[[#This Row],[Performance Score]]&gt;=60,"Average",Table1[[#This Row],[Performance Score]]&lt;=60,"Need Improvement")</f>
        <v>Good</v>
      </c>
      <c r="AE375" t="str">
        <f>IF(AND(Table1[[#This Row],[Attendance %]]&gt;=80,(Table1[[#This Row],[Performance Score]]&gt;=80)),"Eligible","Not Eligible")</f>
        <v>Not Eligible</v>
      </c>
      <c r="AF375" t="str">
        <f>IF(Table1[[#This Row],[Performance Score]]&gt;=80,"High Performer","Low Performer")</f>
        <v>Low Performer</v>
      </c>
      <c r="AG375" t="str" cm="1">
        <f t="array" aca="1" ref="AG375" ca="1">_xlfn.IFS(Table1[[#This Row],[Experience]]&lt;=3,"Junior",Table1[[#This Row],[Experience]]&lt;=7,"Mid Level",Table1[[#This Row],[Experience]]&gt;=7,"Senior")</f>
        <v>Senior</v>
      </c>
      <c r="AH375" t="str">
        <f>IF(Table1[[#This Row],[Attendance %]]&gt;75,"OK","Below 75")</f>
        <v>Below 75</v>
      </c>
      <c r="AI375" t="b">
        <f>ISBLANK(Table1[[#This Row],[Employee ID]])</f>
        <v>0</v>
      </c>
      <c r="AJ375" t="b">
        <f>ISNUMBER(Table1[[#This Row],[Total Salary  ]])</f>
        <v>1</v>
      </c>
      <c r="AK375" t="str">
        <f>IFERROR(_xlfn.XLOOKUP(Table1[[#This Row],[Manager ID]],MANAGERS!A:A,MANAGERS!B:B),"Not Found")</f>
        <v>Manager_14</v>
      </c>
    </row>
    <row r="376" spans="1:37" x14ac:dyDescent="0.2">
      <c r="A376" t="s">
        <v>1079</v>
      </c>
      <c r="B376" t="s">
        <v>14</v>
      </c>
      <c r="C376" t="s">
        <v>15</v>
      </c>
      <c r="D376" t="s">
        <v>33</v>
      </c>
      <c r="E376" t="s">
        <v>30</v>
      </c>
      <c r="F376" s="1">
        <v>44313</v>
      </c>
      <c r="G376" s="1">
        <v>39990</v>
      </c>
      <c r="H376">
        <v>109904</v>
      </c>
      <c r="I376">
        <v>21758</v>
      </c>
      <c r="J376">
        <v>98</v>
      </c>
      <c r="K376">
        <v>50</v>
      </c>
      <c r="L376" t="s">
        <v>27</v>
      </c>
      <c r="M376">
        <v>105</v>
      </c>
      <c r="N376">
        <f>Table1[[#This Row],[Basic Salary]]+Table1[[#This Row],[Bonus]]</f>
        <v>131662</v>
      </c>
      <c r="O376" s="2">
        <f>Table1[[#This Row],[Bonus]]/Table1[[#This Row],[Basic Salary]]</f>
        <v>0.19797277624108311</v>
      </c>
      <c r="P376">
        <f ca="1">DATEDIF(Table1[[#This Row],[Date of Birth]],TODAY(),"Y")</f>
        <v>17</v>
      </c>
      <c r="Q376">
        <f ca="1">DATEDIF(Table1[[#This Row],[Joining Date]],TODAY(),"Y")</f>
        <v>5</v>
      </c>
      <c r="R376" t="str">
        <f ca="1">IF(YEAR(Table1[[#This Row],[Joining Date]])=YEAR(TODAY()),"Yes","No")</f>
        <v>No</v>
      </c>
      <c r="S376" t="str">
        <f ca="1">IF(Table1[[#This Row],[Experience]]&gt;5,"Yes","No")</f>
        <v>No</v>
      </c>
      <c r="T376" t="str">
        <f>TEXT(Table1[[#This Row],[Joining Date]],"mmmm")</f>
        <v>April</v>
      </c>
      <c r="U376" t="str">
        <f>TEXT(Table1[[#This Row],[Joining Date]],"yyyy")</f>
        <v>2021</v>
      </c>
      <c r="V376" s="5">
        <f ca="1">TODAY()-Table1[[#This Row],[Joining Date]]</f>
        <v>1926</v>
      </c>
      <c r="W376" t="str">
        <f>LEFT(Table1[[#This Row],[Employee Name]],FIND(" ",Table1[[#This Row],[Employee Name]])-1)</f>
        <v>Nisha</v>
      </c>
      <c r="X376" t="str">
        <f>RIGHT(Table1[[#This Row],[Employee Name]],LEN(Table1[[#This Row],[Employee Name]])-FIND(" ",Table1[[#This Row],[Employee Name]]))</f>
        <v>Kapoor</v>
      </c>
      <c r="Y376" t="str">
        <f>Table1[[#This Row],[Department]]&amp;"-"&amp;Table1[[#This Row],[Employee ID]]</f>
        <v>Marketing-E01023</v>
      </c>
      <c r="Z376" t="str">
        <f>LEFT(Table1[[#This Row],[Department]],3)</f>
        <v>Mar</v>
      </c>
      <c r="AA376" t="str">
        <f>_xlfn.XLOOKUP(Table1[[#This Row],[Manager ID]],MANAGERS!A:A,MANAGERS!B:B)</f>
        <v>Manager_5</v>
      </c>
      <c r="AB376" t="str" cm="1">
        <f t="array" ref="AB376">_xlfn.XLOOKUP(Table1[[#This Row],[Manager ID]],Table2[[#All],[Manager ID]],Table2[[#All],[Department Head]])</f>
        <v>Sales</v>
      </c>
      <c r="AC376" s="2">
        <f>_xlfn.XLOOKUP(Table1[[#This Row],[City]],L:L,O:O)</f>
        <v>0.23674293405114402</v>
      </c>
      <c r="AD376" t="str" cm="1">
        <f t="array" ref="AD376">_xlfn.IFS(Table1[[#This Row],[Performance Score]]&gt;=90,"Excellent",Table1[[#This Row],[Performance Score]]&gt;=75,"Good",Table1[[#This Row],[Performance Score]]&gt;=60,"Average",Table1[[#This Row],[Performance Score]]&lt;=60,"Need Improvement")</f>
        <v>Need Improvement</v>
      </c>
      <c r="AE376" t="str">
        <f>IF(AND(Table1[[#This Row],[Attendance %]]&gt;=80,(Table1[[#This Row],[Performance Score]]&gt;=80)),"Eligible","Not Eligible")</f>
        <v>Not Eligible</v>
      </c>
      <c r="AF376" t="str">
        <f>IF(Table1[[#This Row],[Performance Score]]&gt;=80,"High Performer","Low Performer")</f>
        <v>Low Performer</v>
      </c>
      <c r="AG376" t="str" cm="1">
        <f t="array" aca="1" ref="AG376" ca="1">_xlfn.IFS(Table1[[#This Row],[Experience]]&lt;=3,"Junior",Table1[[#This Row],[Experience]]&lt;=7,"Mid Level",Table1[[#This Row],[Experience]]&gt;=7,"Senior")</f>
        <v>Mid Level</v>
      </c>
      <c r="AH376" t="str">
        <f>IF(Table1[[#This Row],[Attendance %]]&gt;75,"OK","Below 75")</f>
        <v>OK</v>
      </c>
      <c r="AI376" t="b">
        <f>ISBLANK(Table1[[#This Row],[Employee ID]])</f>
        <v>0</v>
      </c>
      <c r="AJ376" t="b">
        <f>ISNUMBER(Table1[[#This Row],[Total Salary  ]])</f>
        <v>1</v>
      </c>
      <c r="AK376" t="str">
        <f>IFERROR(_xlfn.XLOOKUP(Table1[[#This Row],[Manager ID]],MANAGERS!A:A,MANAGERS!B:B),"Not Found")</f>
        <v>Manager_5</v>
      </c>
    </row>
    <row r="377" spans="1:37" x14ac:dyDescent="0.2">
      <c r="A377" t="s">
        <v>3317</v>
      </c>
      <c r="B377" t="s">
        <v>48</v>
      </c>
      <c r="C377" t="s">
        <v>15</v>
      </c>
      <c r="D377" t="s">
        <v>33</v>
      </c>
      <c r="E377" t="s">
        <v>17</v>
      </c>
      <c r="F377" s="1">
        <v>44421</v>
      </c>
      <c r="G377" s="1">
        <v>32222</v>
      </c>
      <c r="H377">
        <v>115294</v>
      </c>
      <c r="I377">
        <v>16362</v>
      </c>
      <c r="J377">
        <v>71</v>
      </c>
      <c r="K377">
        <v>72</v>
      </c>
      <c r="L377" t="s">
        <v>27</v>
      </c>
      <c r="M377">
        <v>118</v>
      </c>
      <c r="N377">
        <f>Table1[[#This Row],[Basic Salary]]+Table1[[#This Row],[Bonus]]</f>
        <v>131656</v>
      </c>
      <c r="O377" s="2">
        <f>Table1[[#This Row],[Bonus]]/Table1[[#This Row],[Basic Salary]]</f>
        <v>0.1419154509341336</v>
      </c>
      <c r="P377">
        <f ca="1">DATEDIF(Table1[[#This Row],[Date of Birth]],TODAY(),"Y")</f>
        <v>38</v>
      </c>
      <c r="Q377">
        <f ca="1">DATEDIF(Table1[[#This Row],[Joining Date]],TODAY(),"Y")</f>
        <v>4</v>
      </c>
      <c r="R377" t="str">
        <f ca="1">IF(YEAR(Table1[[#This Row],[Joining Date]])=YEAR(TODAY()),"Yes","No")</f>
        <v>No</v>
      </c>
      <c r="S377" t="str">
        <f ca="1">IF(Table1[[#This Row],[Experience]]&gt;5,"Yes","No")</f>
        <v>No</v>
      </c>
      <c r="T377" t="str">
        <f>TEXT(Table1[[#This Row],[Joining Date]],"mmmm")</f>
        <v>August</v>
      </c>
      <c r="U377" t="str">
        <f>TEXT(Table1[[#This Row],[Joining Date]],"yyyy")</f>
        <v>2021</v>
      </c>
      <c r="V377" s="5">
        <f ca="1">TODAY()-Table1[[#This Row],[Joining Date]]</f>
        <v>1818</v>
      </c>
      <c r="W377" t="str">
        <f>LEFT(Table1[[#This Row],[Employee Name]],FIND(" ",Table1[[#This Row],[Employee Name]])-1)</f>
        <v>Aditya</v>
      </c>
      <c r="X377" t="str">
        <f>RIGHT(Table1[[#This Row],[Employee Name]],LEN(Table1[[#This Row],[Employee Name]])-FIND(" ",Table1[[#This Row],[Employee Name]]))</f>
        <v>Kapoor</v>
      </c>
      <c r="Y377" t="str">
        <f>Table1[[#This Row],[Department]]&amp;"-"&amp;Table1[[#This Row],[Employee ID]]</f>
        <v>Marketing-E03261</v>
      </c>
      <c r="Z377" t="str">
        <f>LEFT(Table1[[#This Row],[Department]],3)</f>
        <v>Mar</v>
      </c>
      <c r="AA377" t="str">
        <f>_xlfn.XLOOKUP(Table1[[#This Row],[Manager ID]],MANAGERS!A:A,MANAGERS!B:B)</f>
        <v>Manager_18</v>
      </c>
      <c r="AB377" t="str" cm="1">
        <f t="array" ref="AB377">_xlfn.XLOOKUP(Table1[[#This Row],[Manager ID]],Table2[[#All],[Manager ID]],Table2[[#All],[Department Head]])</f>
        <v>Support</v>
      </c>
      <c r="AC377" s="2">
        <f>_xlfn.XLOOKUP(Table1[[#This Row],[City]],L:L,O:O)</f>
        <v>0.23674293405114402</v>
      </c>
      <c r="AD377" t="str" cm="1">
        <f t="array" ref="AD377">_xlfn.IFS(Table1[[#This Row],[Performance Score]]&gt;=90,"Excellent",Table1[[#This Row],[Performance Score]]&gt;=75,"Good",Table1[[#This Row],[Performance Score]]&gt;=60,"Average",Table1[[#This Row],[Performance Score]]&lt;=60,"Need Improvement")</f>
        <v>Average</v>
      </c>
      <c r="AE377" t="str">
        <f>IF(AND(Table1[[#This Row],[Attendance %]]&gt;=80,(Table1[[#This Row],[Performance Score]]&gt;=80)),"Eligible","Not Eligible")</f>
        <v>Not Eligible</v>
      </c>
      <c r="AF377" t="str">
        <f>IF(Table1[[#This Row],[Performance Score]]&gt;=80,"High Performer","Low Performer")</f>
        <v>Low Performer</v>
      </c>
      <c r="AG377" t="str" cm="1">
        <f t="array" aca="1" ref="AG377" ca="1">_xlfn.IFS(Table1[[#This Row],[Experience]]&lt;=3,"Junior",Table1[[#This Row],[Experience]]&lt;=7,"Mid Level",Table1[[#This Row],[Experience]]&gt;=7,"Senior")</f>
        <v>Mid Level</v>
      </c>
      <c r="AH377" t="str">
        <f>IF(Table1[[#This Row],[Attendance %]]&gt;75,"OK","Below 75")</f>
        <v>Below 75</v>
      </c>
      <c r="AI377" t="b">
        <f>ISBLANK(Table1[[#This Row],[Employee ID]])</f>
        <v>0</v>
      </c>
      <c r="AJ377" t="b">
        <f>ISNUMBER(Table1[[#This Row],[Total Salary  ]])</f>
        <v>1</v>
      </c>
      <c r="AK377" t="str">
        <f>IFERROR(_xlfn.XLOOKUP(Table1[[#This Row],[Manager ID]],MANAGERS!A:A,MANAGERS!B:B),"Not Found")</f>
        <v>Manager_18</v>
      </c>
    </row>
    <row r="378" spans="1:37" x14ac:dyDescent="0.2">
      <c r="A378" t="s">
        <v>3504</v>
      </c>
      <c r="B378" t="s">
        <v>77</v>
      </c>
      <c r="C378" t="s">
        <v>15</v>
      </c>
      <c r="D378" t="s">
        <v>25</v>
      </c>
      <c r="E378" t="s">
        <v>30</v>
      </c>
      <c r="F378" s="1">
        <v>42551</v>
      </c>
      <c r="G378" s="1">
        <v>38341</v>
      </c>
      <c r="H378">
        <v>114746</v>
      </c>
      <c r="I378">
        <v>16828</v>
      </c>
      <c r="J378">
        <v>75</v>
      </c>
      <c r="K378">
        <v>63</v>
      </c>
      <c r="L378" t="s">
        <v>18</v>
      </c>
      <c r="M378">
        <v>109</v>
      </c>
      <c r="N378">
        <f>Table1[[#This Row],[Basic Salary]]+Table1[[#This Row],[Bonus]]</f>
        <v>131574</v>
      </c>
      <c r="O378" s="2">
        <f>Table1[[#This Row],[Bonus]]/Table1[[#This Row],[Basic Salary]]</f>
        <v>0.14665434960695797</v>
      </c>
      <c r="P378">
        <f ca="1">DATEDIF(Table1[[#This Row],[Date of Birth]],TODAY(),"Y")</f>
        <v>21</v>
      </c>
      <c r="Q378">
        <f ca="1">DATEDIF(Table1[[#This Row],[Joining Date]],TODAY(),"Y")</f>
        <v>10</v>
      </c>
      <c r="R378" t="str">
        <f ca="1">IF(YEAR(Table1[[#This Row],[Joining Date]])=YEAR(TODAY()),"Yes","No")</f>
        <v>No</v>
      </c>
      <c r="S378" t="str">
        <f ca="1">IF(Table1[[#This Row],[Experience]]&gt;5,"Yes","No")</f>
        <v>Yes</v>
      </c>
      <c r="T378" t="str">
        <f>TEXT(Table1[[#This Row],[Joining Date]],"mmmm")</f>
        <v>June</v>
      </c>
      <c r="U378" t="str">
        <f>TEXT(Table1[[#This Row],[Joining Date]],"yyyy")</f>
        <v>2016</v>
      </c>
      <c r="V378" s="5">
        <f ca="1">TODAY()-Table1[[#This Row],[Joining Date]]</f>
        <v>3688</v>
      </c>
      <c r="W378" t="str">
        <f>LEFT(Table1[[#This Row],[Employee Name]],FIND(" ",Table1[[#This Row],[Employee Name]])-1)</f>
        <v>Rohan</v>
      </c>
      <c r="X378" t="str">
        <f>RIGHT(Table1[[#This Row],[Employee Name]],LEN(Table1[[#This Row],[Employee Name]])-FIND(" ",Table1[[#This Row],[Employee Name]]))</f>
        <v>Gupta</v>
      </c>
      <c r="Y378" t="str">
        <f>Table1[[#This Row],[Department]]&amp;"-"&amp;Table1[[#This Row],[Employee ID]]</f>
        <v>Finance-E03448</v>
      </c>
      <c r="Z378" t="str">
        <f>LEFT(Table1[[#This Row],[Department]],3)</f>
        <v>Fin</v>
      </c>
      <c r="AA378" t="str">
        <f>_xlfn.XLOOKUP(Table1[[#This Row],[Manager ID]],MANAGERS!A:A,MANAGERS!B:B)</f>
        <v>Manager_9</v>
      </c>
      <c r="AB378" t="str" cm="1">
        <f t="array" ref="AB378">_xlfn.XLOOKUP(Table1[[#This Row],[Manager ID]],Table2[[#All],[Manager ID]],Table2[[#All],[Department Head]])</f>
        <v>Sales</v>
      </c>
      <c r="AC378" s="2">
        <f>_xlfn.XLOOKUP(Table1[[#This Row],[City]],L:L,O:O)</f>
        <v>0.21356479274849693</v>
      </c>
      <c r="AD378" t="str" cm="1">
        <f t="array" ref="AD378">_xlfn.IFS(Table1[[#This Row],[Performance Score]]&gt;=90,"Excellent",Table1[[#This Row],[Performance Score]]&gt;=75,"Good",Table1[[#This Row],[Performance Score]]&gt;=60,"Average",Table1[[#This Row],[Performance Score]]&lt;=60,"Need Improvement")</f>
        <v>Average</v>
      </c>
      <c r="AE378" t="str">
        <f>IF(AND(Table1[[#This Row],[Attendance %]]&gt;=80,(Table1[[#This Row],[Performance Score]]&gt;=80)),"Eligible","Not Eligible")</f>
        <v>Not Eligible</v>
      </c>
      <c r="AF378" t="str">
        <f>IF(Table1[[#This Row],[Performance Score]]&gt;=80,"High Performer","Low Performer")</f>
        <v>Low Performer</v>
      </c>
      <c r="AG378" t="str" cm="1">
        <f t="array" aca="1" ref="AG378" ca="1">_xlfn.IFS(Table1[[#This Row],[Experience]]&lt;=3,"Junior",Table1[[#This Row],[Experience]]&lt;=7,"Mid Level",Table1[[#This Row],[Experience]]&gt;=7,"Senior")</f>
        <v>Senior</v>
      </c>
      <c r="AH378" t="str">
        <f>IF(Table1[[#This Row],[Attendance %]]&gt;75,"OK","Below 75")</f>
        <v>Below 75</v>
      </c>
      <c r="AI378" t="b">
        <f>ISBLANK(Table1[[#This Row],[Employee ID]])</f>
        <v>0</v>
      </c>
      <c r="AJ378" t="b">
        <f>ISNUMBER(Table1[[#This Row],[Total Salary  ]])</f>
        <v>1</v>
      </c>
      <c r="AK378" t="str">
        <f>IFERROR(_xlfn.XLOOKUP(Table1[[#This Row],[Manager ID]],MANAGERS!A:A,MANAGERS!B:B),"Not Found")</f>
        <v>Manager_9</v>
      </c>
    </row>
    <row r="379" spans="1:37" x14ac:dyDescent="0.2">
      <c r="A379" t="s">
        <v>2413</v>
      </c>
      <c r="B379" t="s">
        <v>20</v>
      </c>
      <c r="C379" t="s">
        <v>15</v>
      </c>
      <c r="D379" t="s">
        <v>46</v>
      </c>
      <c r="E379" t="s">
        <v>26</v>
      </c>
      <c r="F379" s="1">
        <v>44218</v>
      </c>
      <c r="G379" s="1">
        <v>35850</v>
      </c>
      <c r="H379">
        <v>117159</v>
      </c>
      <c r="I379">
        <v>14356</v>
      </c>
      <c r="J379">
        <v>98</v>
      </c>
      <c r="K379">
        <v>91</v>
      </c>
      <c r="L379" t="s">
        <v>23</v>
      </c>
      <c r="M379">
        <v>114</v>
      </c>
      <c r="N379">
        <f>Table1[[#This Row],[Basic Salary]]+Table1[[#This Row],[Bonus]]</f>
        <v>131515</v>
      </c>
      <c r="O379" s="2">
        <f>Table1[[#This Row],[Bonus]]/Table1[[#This Row],[Basic Salary]]</f>
        <v>0.1225343336832851</v>
      </c>
      <c r="P379">
        <f ca="1">DATEDIF(Table1[[#This Row],[Date of Birth]],TODAY(),"Y")</f>
        <v>28</v>
      </c>
      <c r="Q379">
        <f ca="1">DATEDIF(Table1[[#This Row],[Joining Date]],TODAY(),"Y")</f>
        <v>5</v>
      </c>
      <c r="R379" t="str">
        <f ca="1">IF(YEAR(Table1[[#This Row],[Joining Date]])=YEAR(TODAY()),"Yes","No")</f>
        <v>No</v>
      </c>
      <c r="S379" t="str">
        <f ca="1">IF(Table1[[#This Row],[Experience]]&gt;5,"Yes","No")</f>
        <v>No</v>
      </c>
      <c r="T379" t="str">
        <f>TEXT(Table1[[#This Row],[Joining Date]],"mmmm")</f>
        <v>January</v>
      </c>
      <c r="U379" t="str">
        <f>TEXT(Table1[[#This Row],[Joining Date]],"yyyy")</f>
        <v>2021</v>
      </c>
      <c r="V379" s="5">
        <f ca="1">TODAY()-Table1[[#This Row],[Joining Date]]</f>
        <v>2021</v>
      </c>
      <c r="W379" t="str">
        <f>LEFT(Table1[[#This Row],[Employee Name]],FIND(" ",Table1[[#This Row],[Employee Name]])-1)</f>
        <v>Rahul</v>
      </c>
      <c r="X379" t="str">
        <f>RIGHT(Table1[[#This Row],[Employee Name]],LEN(Table1[[#This Row],[Employee Name]])-FIND(" ",Table1[[#This Row],[Employee Name]]))</f>
        <v>Verma</v>
      </c>
      <c r="Y379" t="str">
        <f>Table1[[#This Row],[Department]]&amp;"-"&amp;Table1[[#This Row],[Employee ID]]</f>
        <v>Support-E02357</v>
      </c>
      <c r="Z379" t="str">
        <f>LEFT(Table1[[#This Row],[Department]],3)</f>
        <v>Sup</v>
      </c>
      <c r="AA379" t="str">
        <f>_xlfn.XLOOKUP(Table1[[#This Row],[Manager ID]],MANAGERS!A:A,MANAGERS!B:B)</f>
        <v>Manager_14</v>
      </c>
      <c r="AB379" t="str" cm="1">
        <f t="array" ref="AB379">_xlfn.XLOOKUP(Table1[[#This Row],[Manager ID]],Table2[[#All],[Manager ID]],Table2[[#All],[Department Head]])</f>
        <v>Marketing</v>
      </c>
      <c r="AC379" s="2">
        <f>_xlfn.XLOOKUP(Table1[[#This Row],[City]],L:L,O:O)</f>
        <v>0.23486488519629886</v>
      </c>
      <c r="AD379" t="str" cm="1">
        <f t="array" ref="AD379">_xlfn.IFS(Table1[[#This Row],[Performance Score]]&gt;=90,"Excellent",Table1[[#This Row],[Performance Score]]&gt;=75,"Good",Table1[[#This Row],[Performance Score]]&gt;=60,"Average",Table1[[#This Row],[Performance Score]]&lt;=60,"Need Improvement")</f>
        <v>Excellent</v>
      </c>
      <c r="AE379" t="str">
        <f>IF(AND(Table1[[#This Row],[Attendance %]]&gt;=80,(Table1[[#This Row],[Performance Score]]&gt;=80)),"Eligible","Not Eligible")</f>
        <v>Eligible</v>
      </c>
      <c r="AF379" t="str">
        <f>IF(Table1[[#This Row],[Performance Score]]&gt;=80,"High Performer","Low Performer")</f>
        <v>High Performer</v>
      </c>
      <c r="AG379" t="str" cm="1">
        <f t="array" aca="1" ref="AG379" ca="1">_xlfn.IFS(Table1[[#This Row],[Experience]]&lt;=3,"Junior",Table1[[#This Row],[Experience]]&lt;=7,"Mid Level",Table1[[#This Row],[Experience]]&gt;=7,"Senior")</f>
        <v>Mid Level</v>
      </c>
      <c r="AH379" t="str">
        <f>IF(Table1[[#This Row],[Attendance %]]&gt;75,"OK","Below 75")</f>
        <v>OK</v>
      </c>
      <c r="AI379" t="b">
        <f>ISBLANK(Table1[[#This Row],[Employee ID]])</f>
        <v>0</v>
      </c>
      <c r="AJ379" t="b">
        <f>ISNUMBER(Table1[[#This Row],[Total Salary  ]])</f>
        <v>1</v>
      </c>
      <c r="AK379" t="str">
        <f>IFERROR(_xlfn.XLOOKUP(Table1[[#This Row],[Manager ID]],MANAGERS!A:A,MANAGERS!B:B),"Not Found")</f>
        <v>Manager_14</v>
      </c>
    </row>
    <row r="380" spans="1:37" x14ac:dyDescent="0.2">
      <c r="A380" t="s">
        <v>1831</v>
      </c>
      <c r="B380" t="s">
        <v>77</v>
      </c>
      <c r="C380" t="s">
        <v>15</v>
      </c>
      <c r="D380" t="s">
        <v>25</v>
      </c>
      <c r="E380" t="s">
        <v>30</v>
      </c>
      <c r="F380" s="1">
        <v>43892</v>
      </c>
      <c r="G380" s="1">
        <v>30224</v>
      </c>
      <c r="H380">
        <v>111725</v>
      </c>
      <c r="I380">
        <v>19728</v>
      </c>
      <c r="J380">
        <v>74</v>
      </c>
      <c r="K380">
        <v>79</v>
      </c>
      <c r="L380" t="s">
        <v>37</v>
      </c>
      <c r="M380">
        <v>102</v>
      </c>
      <c r="N380">
        <f>Table1[[#This Row],[Basic Salary]]+Table1[[#This Row],[Bonus]]</f>
        <v>131453</v>
      </c>
      <c r="O380" s="2">
        <f>Table1[[#This Row],[Bonus]]/Table1[[#This Row],[Basic Salary]]</f>
        <v>0.17657641530543747</v>
      </c>
      <c r="P380">
        <f ca="1">DATEDIF(Table1[[#This Row],[Date of Birth]],TODAY(),"Y")</f>
        <v>43</v>
      </c>
      <c r="Q380">
        <f ca="1">DATEDIF(Table1[[#This Row],[Joining Date]],TODAY(),"Y")</f>
        <v>6</v>
      </c>
      <c r="R380" t="str">
        <f ca="1">IF(YEAR(Table1[[#This Row],[Joining Date]])=YEAR(TODAY()),"Yes","No")</f>
        <v>No</v>
      </c>
      <c r="S380" t="str">
        <f ca="1">IF(Table1[[#This Row],[Experience]]&gt;5,"Yes","No")</f>
        <v>Yes</v>
      </c>
      <c r="T380" t="str">
        <f>TEXT(Table1[[#This Row],[Joining Date]],"mmmm")</f>
        <v>March</v>
      </c>
      <c r="U380" t="str">
        <f>TEXT(Table1[[#This Row],[Joining Date]],"yyyy")</f>
        <v>2020</v>
      </c>
      <c r="V380" s="5">
        <f ca="1">TODAY()-Table1[[#This Row],[Joining Date]]</f>
        <v>2347</v>
      </c>
      <c r="W380" t="str">
        <f>LEFT(Table1[[#This Row],[Employee Name]],FIND(" ",Table1[[#This Row],[Employee Name]])-1)</f>
        <v>Rohan</v>
      </c>
      <c r="X380" t="str">
        <f>RIGHT(Table1[[#This Row],[Employee Name]],LEN(Table1[[#This Row],[Employee Name]])-FIND(" ",Table1[[#This Row],[Employee Name]]))</f>
        <v>Gupta</v>
      </c>
      <c r="Y380" t="str">
        <f>Table1[[#This Row],[Department]]&amp;"-"&amp;Table1[[#This Row],[Employee ID]]</f>
        <v>Finance-E01775</v>
      </c>
      <c r="Z380" t="str">
        <f>LEFT(Table1[[#This Row],[Department]],3)</f>
        <v>Fin</v>
      </c>
      <c r="AA380" t="str">
        <f>_xlfn.XLOOKUP(Table1[[#This Row],[Manager ID]],MANAGERS!A:A,MANAGERS!B:B)</f>
        <v>Manager_2</v>
      </c>
      <c r="AB380" t="str" cm="1">
        <f t="array" ref="AB380">_xlfn.XLOOKUP(Table1[[#This Row],[Manager ID]],Table2[[#All],[Manager ID]],Table2[[#All],[Department Head]])</f>
        <v>Sales</v>
      </c>
      <c r="AC380" s="2">
        <f>_xlfn.XLOOKUP(Table1[[#This Row],[City]],L:L,O:O)</f>
        <v>0.24036902712549932</v>
      </c>
      <c r="AD380" t="str" cm="1">
        <f t="array" ref="AD380">_xlfn.IFS(Table1[[#This Row],[Performance Score]]&gt;=90,"Excellent",Table1[[#This Row],[Performance Score]]&gt;=75,"Good",Table1[[#This Row],[Performance Score]]&gt;=60,"Average",Table1[[#This Row],[Performance Score]]&lt;=60,"Need Improvement")</f>
        <v>Good</v>
      </c>
      <c r="AE380" t="str">
        <f>IF(AND(Table1[[#This Row],[Attendance %]]&gt;=80,(Table1[[#This Row],[Performance Score]]&gt;=80)),"Eligible","Not Eligible")</f>
        <v>Not Eligible</v>
      </c>
      <c r="AF380" t="str">
        <f>IF(Table1[[#This Row],[Performance Score]]&gt;=80,"High Performer","Low Performer")</f>
        <v>Low Performer</v>
      </c>
      <c r="AG380" t="str" cm="1">
        <f t="array" aca="1" ref="AG380" ca="1">_xlfn.IFS(Table1[[#This Row],[Experience]]&lt;=3,"Junior",Table1[[#This Row],[Experience]]&lt;=7,"Mid Level",Table1[[#This Row],[Experience]]&gt;=7,"Senior")</f>
        <v>Mid Level</v>
      </c>
      <c r="AH380" t="str">
        <f>IF(Table1[[#This Row],[Attendance %]]&gt;75,"OK","Below 75")</f>
        <v>Below 75</v>
      </c>
      <c r="AI380" t="b">
        <f>ISBLANK(Table1[[#This Row],[Employee ID]])</f>
        <v>0</v>
      </c>
      <c r="AJ380" t="b">
        <f>ISNUMBER(Table1[[#This Row],[Total Salary  ]])</f>
        <v>1</v>
      </c>
      <c r="AK380" t="str">
        <f>IFERROR(_xlfn.XLOOKUP(Table1[[#This Row],[Manager ID]],MANAGERS!A:A,MANAGERS!B:B),"Not Found")</f>
        <v>Manager_2</v>
      </c>
    </row>
    <row r="381" spans="1:37" x14ac:dyDescent="0.2">
      <c r="A381" t="s">
        <v>3383</v>
      </c>
      <c r="B381" t="s">
        <v>129</v>
      </c>
      <c r="C381" t="s">
        <v>15</v>
      </c>
      <c r="D381" t="s">
        <v>40</v>
      </c>
      <c r="E381" t="s">
        <v>26</v>
      </c>
      <c r="F381" s="1">
        <v>45894</v>
      </c>
      <c r="G381" s="1">
        <v>32856</v>
      </c>
      <c r="H381">
        <v>110700</v>
      </c>
      <c r="I381">
        <v>20744</v>
      </c>
      <c r="J381">
        <v>80</v>
      </c>
      <c r="K381">
        <v>76</v>
      </c>
      <c r="L381" t="s">
        <v>31</v>
      </c>
      <c r="M381">
        <v>120</v>
      </c>
      <c r="N381">
        <f>Table1[[#This Row],[Basic Salary]]+Table1[[#This Row],[Bonus]]</f>
        <v>131444</v>
      </c>
      <c r="O381" s="2">
        <f>Table1[[#This Row],[Bonus]]/Table1[[#This Row],[Basic Salary]]</f>
        <v>0.18738934056007225</v>
      </c>
      <c r="P381">
        <f ca="1">DATEDIF(Table1[[#This Row],[Date of Birth]],TODAY(),"Y")</f>
        <v>36</v>
      </c>
      <c r="Q381">
        <f ca="1">DATEDIF(Table1[[#This Row],[Joining Date]],TODAY(),"Y")</f>
        <v>0</v>
      </c>
      <c r="R381" t="str">
        <f ca="1">IF(YEAR(Table1[[#This Row],[Joining Date]])=YEAR(TODAY()),"Yes","No")</f>
        <v>No</v>
      </c>
      <c r="S381" t="str">
        <f ca="1">IF(Table1[[#This Row],[Experience]]&gt;5,"Yes","No")</f>
        <v>No</v>
      </c>
      <c r="T381" t="str">
        <f>TEXT(Table1[[#This Row],[Joining Date]],"mmmm")</f>
        <v>August</v>
      </c>
      <c r="U381" t="str">
        <f>TEXT(Table1[[#This Row],[Joining Date]],"yyyy")</f>
        <v>2025</v>
      </c>
      <c r="V381" s="5">
        <f ca="1">TODAY()-Table1[[#This Row],[Joining Date]]</f>
        <v>345</v>
      </c>
      <c r="W381" t="str">
        <f>LEFT(Table1[[#This Row],[Employee Name]],FIND(" ",Table1[[#This Row],[Employee Name]])-1)</f>
        <v>Aarav</v>
      </c>
      <c r="X381" t="str">
        <f>RIGHT(Table1[[#This Row],[Employee Name]],LEN(Table1[[#This Row],[Employee Name]])-FIND(" ",Table1[[#This Row],[Employee Name]]))</f>
        <v>Sharma</v>
      </c>
      <c r="Y381" t="str">
        <f>Table1[[#This Row],[Department]]&amp;"-"&amp;Table1[[#This Row],[Employee ID]]</f>
        <v>IT-E03327</v>
      </c>
      <c r="Z381" t="str">
        <f>LEFT(Table1[[#This Row],[Department]],3)</f>
        <v>IT</v>
      </c>
      <c r="AA381" t="str">
        <f>_xlfn.XLOOKUP(Table1[[#This Row],[Manager ID]],MANAGERS!A:A,MANAGERS!B:B)</f>
        <v>Manager_20</v>
      </c>
      <c r="AB381" t="str" cm="1">
        <f t="array" ref="AB381">_xlfn.XLOOKUP(Table1[[#This Row],[Manager ID]],Table2[[#All],[Manager ID]],Table2[[#All],[Department Head]])</f>
        <v>Operations</v>
      </c>
      <c r="AC381" s="2">
        <f>_xlfn.XLOOKUP(Table1[[#This Row],[City]],L:L,O:O)</f>
        <v>0.241864189087755</v>
      </c>
      <c r="AD381" t="str" cm="1">
        <f t="array" ref="AD381">_xlfn.IFS(Table1[[#This Row],[Performance Score]]&gt;=90,"Excellent",Table1[[#This Row],[Performance Score]]&gt;=75,"Good",Table1[[#This Row],[Performance Score]]&gt;=60,"Average",Table1[[#This Row],[Performance Score]]&lt;=60,"Need Improvement")</f>
        <v>Good</v>
      </c>
      <c r="AE381" t="str">
        <f>IF(AND(Table1[[#This Row],[Attendance %]]&gt;=80,(Table1[[#This Row],[Performance Score]]&gt;=80)),"Eligible","Not Eligible")</f>
        <v>Not Eligible</v>
      </c>
      <c r="AF381" t="str">
        <f>IF(Table1[[#This Row],[Performance Score]]&gt;=80,"High Performer","Low Performer")</f>
        <v>Low Performer</v>
      </c>
      <c r="AG381" t="str" cm="1">
        <f t="array" aca="1" ref="AG381" ca="1">_xlfn.IFS(Table1[[#This Row],[Experience]]&lt;=3,"Junior",Table1[[#This Row],[Experience]]&lt;=7,"Mid Level",Table1[[#This Row],[Experience]]&gt;=7,"Senior")</f>
        <v>Junior</v>
      </c>
      <c r="AH381" t="str">
        <f>IF(Table1[[#This Row],[Attendance %]]&gt;75,"OK","Below 75")</f>
        <v>OK</v>
      </c>
      <c r="AI381" t="b">
        <f>ISBLANK(Table1[[#This Row],[Employee ID]])</f>
        <v>0</v>
      </c>
      <c r="AJ381" t="b">
        <f>ISNUMBER(Table1[[#This Row],[Total Salary  ]])</f>
        <v>1</v>
      </c>
      <c r="AK381" t="str">
        <f>IFERROR(_xlfn.XLOOKUP(Table1[[#This Row],[Manager ID]],MANAGERS!A:A,MANAGERS!B:B),"Not Found")</f>
        <v>Manager_20</v>
      </c>
    </row>
    <row r="382" spans="1:37" x14ac:dyDescent="0.2">
      <c r="A382" t="s">
        <v>4123</v>
      </c>
      <c r="B382" t="s">
        <v>48</v>
      </c>
      <c r="C382" t="s">
        <v>15</v>
      </c>
      <c r="D382" t="s">
        <v>46</v>
      </c>
      <c r="E382" t="s">
        <v>22</v>
      </c>
      <c r="F382" s="1">
        <v>42774</v>
      </c>
      <c r="G382" s="1">
        <v>38068</v>
      </c>
      <c r="H382">
        <v>111561</v>
      </c>
      <c r="I382">
        <v>19883</v>
      </c>
      <c r="J382">
        <v>70</v>
      </c>
      <c r="K382">
        <v>46</v>
      </c>
      <c r="L382" t="s">
        <v>37</v>
      </c>
      <c r="M382">
        <v>104</v>
      </c>
      <c r="N382">
        <f>Table1[[#This Row],[Basic Salary]]+Table1[[#This Row],[Bonus]]</f>
        <v>131444</v>
      </c>
      <c r="O382" s="2">
        <f>Table1[[#This Row],[Bonus]]/Table1[[#This Row],[Basic Salary]]</f>
        <v>0.17822536549511031</v>
      </c>
      <c r="P382">
        <f ca="1">DATEDIF(Table1[[#This Row],[Date of Birth]],TODAY(),"Y")</f>
        <v>22</v>
      </c>
      <c r="Q382">
        <f ca="1">DATEDIF(Table1[[#This Row],[Joining Date]],TODAY(),"Y")</f>
        <v>9</v>
      </c>
      <c r="R382" t="str">
        <f ca="1">IF(YEAR(Table1[[#This Row],[Joining Date]])=YEAR(TODAY()),"Yes","No")</f>
        <v>No</v>
      </c>
      <c r="S382" t="str">
        <f ca="1">IF(Table1[[#This Row],[Experience]]&gt;5,"Yes","No")</f>
        <v>Yes</v>
      </c>
      <c r="T382" t="str">
        <f>TEXT(Table1[[#This Row],[Joining Date]],"mmmm")</f>
        <v>February</v>
      </c>
      <c r="U382" t="str">
        <f>TEXT(Table1[[#This Row],[Joining Date]],"yyyy")</f>
        <v>2017</v>
      </c>
      <c r="V382" s="5">
        <f ca="1">TODAY()-Table1[[#This Row],[Joining Date]]</f>
        <v>3465</v>
      </c>
      <c r="W382" t="str">
        <f>LEFT(Table1[[#This Row],[Employee Name]],FIND(" ",Table1[[#This Row],[Employee Name]])-1)</f>
        <v>Aditya</v>
      </c>
      <c r="X382" t="str">
        <f>RIGHT(Table1[[#This Row],[Employee Name]],LEN(Table1[[#This Row],[Employee Name]])-FIND(" ",Table1[[#This Row],[Employee Name]]))</f>
        <v>Kapoor</v>
      </c>
      <c r="Y382" t="str">
        <f>Table1[[#This Row],[Department]]&amp;"-"&amp;Table1[[#This Row],[Employee ID]]</f>
        <v>Support-E04067</v>
      </c>
      <c r="Z382" t="str">
        <f>LEFT(Table1[[#This Row],[Department]],3)</f>
        <v>Sup</v>
      </c>
      <c r="AA382" t="str">
        <f>_xlfn.XLOOKUP(Table1[[#This Row],[Manager ID]],MANAGERS!A:A,MANAGERS!B:B)</f>
        <v>Manager_4</v>
      </c>
      <c r="AB382" t="str" cm="1">
        <f t="array" ref="AB382">_xlfn.XLOOKUP(Table1[[#This Row],[Manager ID]],Table2[[#All],[Manager ID]],Table2[[#All],[Department Head]])</f>
        <v>Finance</v>
      </c>
      <c r="AC382" s="2">
        <f>_xlfn.XLOOKUP(Table1[[#This Row],[City]],L:L,O:O)</f>
        <v>0.24036902712549932</v>
      </c>
      <c r="AD382" t="str" cm="1">
        <f t="array" ref="AD382">_xlfn.IFS(Table1[[#This Row],[Performance Score]]&gt;=90,"Excellent",Table1[[#This Row],[Performance Score]]&gt;=75,"Good",Table1[[#This Row],[Performance Score]]&gt;=60,"Average",Table1[[#This Row],[Performance Score]]&lt;=60,"Need Improvement")</f>
        <v>Need Improvement</v>
      </c>
      <c r="AE382" t="str">
        <f>IF(AND(Table1[[#This Row],[Attendance %]]&gt;=80,(Table1[[#This Row],[Performance Score]]&gt;=80)),"Eligible","Not Eligible")</f>
        <v>Not Eligible</v>
      </c>
      <c r="AF382" t="str">
        <f>IF(Table1[[#This Row],[Performance Score]]&gt;=80,"High Performer","Low Performer")</f>
        <v>Low Performer</v>
      </c>
      <c r="AG382" t="str" cm="1">
        <f t="array" aca="1" ref="AG382" ca="1">_xlfn.IFS(Table1[[#This Row],[Experience]]&lt;=3,"Junior",Table1[[#This Row],[Experience]]&lt;=7,"Mid Level",Table1[[#This Row],[Experience]]&gt;=7,"Senior")</f>
        <v>Senior</v>
      </c>
      <c r="AH382" t="str">
        <f>IF(Table1[[#This Row],[Attendance %]]&gt;75,"OK","Below 75")</f>
        <v>Below 75</v>
      </c>
      <c r="AI382" t="b">
        <f>ISBLANK(Table1[[#This Row],[Employee ID]])</f>
        <v>0</v>
      </c>
      <c r="AJ382" t="b">
        <f>ISNUMBER(Table1[[#This Row],[Total Salary  ]])</f>
        <v>1</v>
      </c>
      <c r="AK382" t="str">
        <f>IFERROR(_xlfn.XLOOKUP(Table1[[#This Row],[Manager ID]],MANAGERS!A:A,MANAGERS!B:B),"Not Found")</f>
        <v>Manager_4</v>
      </c>
    </row>
    <row r="383" spans="1:37" x14ac:dyDescent="0.2">
      <c r="A383" t="s">
        <v>152</v>
      </c>
      <c r="B383" t="s">
        <v>71</v>
      </c>
      <c r="C383" t="s">
        <v>15</v>
      </c>
      <c r="D383" t="s">
        <v>40</v>
      </c>
      <c r="E383" t="s">
        <v>17</v>
      </c>
      <c r="F383" s="1">
        <v>43200</v>
      </c>
      <c r="G383" s="1">
        <v>37558</v>
      </c>
      <c r="H383">
        <v>117459</v>
      </c>
      <c r="I383">
        <v>13959</v>
      </c>
      <c r="J383">
        <v>86</v>
      </c>
      <c r="K383">
        <v>93</v>
      </c>
      <c r="L383" t="s">
        <v>27</v>
      </c>
      <c r="M383">
        <v>116</v>
      </c>
      <c r="N383">
        <f>Table1[[#This Row],[Basic Salary]]+Table1[[#This Row],[Bonus]]</f>
        <v>131418</v>
      </c>
      <c r="O383" s="2">
        <f>Table1[[#This Row],[Bonus]]/Table1[[#This Row],[Basic Salary]]</f>
        <v>0.11884146808673665</v>
      </c>
      <c r="P383">
        <f ca="1">DATEDIF(Table1[[#This Row],[Date of Birth]],TODAY(),"Y")</f>
        <v>23</v>
      </c>
      <c r="Q383">
        <f ca="1">DATEDIF(Table1[[#This Row],[Joining Date]],TODAY(),"Y")</f>
        <v>8</v>
      </c>
      <c r="R383" t="str">
        <f ca="1">IF(YEAR(Table1[[#This Row],[Joining Date]])=YEAR(TODAY()),"Yes","No")</f>
        <v>No</v>
      </c>
      <c r="S383" t="str">
        <f ca="1">IF(Table1[[#This Row],[Experience]]&gt;5,"Yes","No")</f>
        <v>Yes</v>
      </c>
      <c r="T383" t="str">
        <f>TEXT(Table1[[#This Row],[Joining Date]],"mmmm")</f>
        <v>April</v>
      </c>
      <c r="U383" t="str">
        <f>TEXT(Table1[[#This Row],[Joining Date]],"yyyy")</f>
        <v>2018</v>
      </c>
      <c r="V383" s="5">
        <f ca="1">TODAY()-Table1[[#This Row],[Joining Date]]</f>
        <v>3039</v>
      </c>
      <c r="W383" t="str">
        <f>LEFT(Table1[[#This Row],[Employee Name]],FIND(" ",Table1[[#This Row],[Employee Name]])-1)</f>
        <v>Sneha</v>
      </c>
      <c r="X383" t="str">
        <f>RIGHT(Table1[[#This Row],[Employee Name]],LEN(Table1[[#This Row],[Employee Name]])-FIND(" ",Table1[[#This Row],[Employee Name]]))</f>
        <v>Iyer</v>
      </c>
      <c r="Y383" t="str">
        <f>Table1[[#This Row],[Department]]&amp;"-"&amp;Table1[[#This Row],[Employee ID]]</f>
        <v>IT-E00096</v>
      </c>
      <c r="Z383" t="str">
        <f>LEFT(Table1[[#This Row],[Department]],3)</f>
        <v>IT</v>
      </c>
      <c r="AA383" t="str">
        <f>_xlfn.XLOOKUP(Table1[[#This Row],[Manager ID]],MANAGERS!A:A,MANAGERS!B:B)</f>
        <v>Manager_16</v>
      </c>
      <c r="AB383" t="str" cm="1">
        <f t="array" ref="AB383">_xlfn.XLOOKUP(Table1[[#This Row],[Manager ID]],Table2[[#All],[Manager ID]],Table2[[#All],[Department Head]])</f>
        <v>Sales</v>
      </c>
      <c r="AC383" s="2">
        <f>_xlfn.XLOOKUP(Table1[[#This Row],[City]],L:L,O:O)</f>
        <v>0.23674293405114402</v>
      </c>
      <c r="AD383" t="str" cm="1">
        <f t="array" ref="AD383">_xlfn.IFS(Table1[[#This Row],[Performance Score]]&gt;=90,"Excellent",Table1[[#This Row],[Performance Score]]&gt;=75,"Good",Table1[[#This Row],[Performance Score]]&gt;=60,"Average",Table1[[#This Row],[Performance Score]]&lt;=60,"Need Improvement")</f>
        <v>Excellent</v>
      </c>
      <c r="AE383" t="str">
        <f>IF(AND(Table1[[#This Row],[Attendance %]]&gt;=80,(Table1[[#This Row],[Performance Score]]&gt;=80)),"Eligible","Not Eligible")</f>
        <v>Eligible</v>
      </c>
      <c r="AF383" t="str">
        <f>IF(Table1[[#This Row],[Performance Score]]&gt;=80,"High Performer","Low Performer")</f>
        <v>High Performer</v>
      </c>
      <c r="AG383" t="str" cm="1">
        <f t="array" aca="1" ref="AG383" ca="1">_xlfn.IFS(Table1[[#This Row],[Experience]]&lt;=3,"Junior",Table1[[#This Row],[Experience]]&lt;=7,"Mid Level",Table1[[#This Row],[Experience]]&gt;=7,"Senior")</f>
        <v>Senior</v>
      </c>
      <c r="AH383" t="str">
        <f>IF(Table1[[#This Row],[Attendance %]]&gt;75,"OK","Below 75")</f>
        <v>OK</v>
      </c>
      <c r="AI383" t="b">
        <f>ISBLANK(Table1[[#This Row],[Employee ID]])</f>
        <v>0</v>
      </c>
      <c r="AJ383" t="b">
        <f>ISNUMBER(Table1[[#This Row],[Total Salary  ]])</f>
        <v>1</v>
      </c>
      <c r="AK383" t="str">
        <f>IFERROR(_xlfn.XLOOKUP(Table1[[#This Row],[Manager ID]],MANAGERS!A:A,MANAGERS!B:B),"Not Found")</f>
        <v>Manager_16</v>
      </c>
    </row>
    <row r="384" spans="1:37" x14ac:dyDescent="0.2">
      <c r="A384" t="s">
        <v>3481</v>
      </c>
      <c r="B384" t="s">
        <v>69</v>
      </c>
      <c r="C384" t="s">
        <v>15</v>
      </c>
      <c r="D384" t="s">
        <v>40</v>
      </c>
      <c r="E384" t="s">
        <v>26</v>
      </c>
      <c r="F384" s="1">
        <v>44000</v>
      </c>
      <c r="G384" s="1">
        <v>38050</v>
      </c>
      <c r="H384">
        <v>104392</v>
      </c>
      <c r="I384">
        <v>27025</v>
      </c>
      <c r="J384">
        <v>79</v>
      </c>
      <c r="K384">
        <v>99</v>
      </c>
      <c r="L384" t="s">
        <v>34</v>
      </c>
      <c r="M384">
        <v>107</v>
      </c>
      <c r="N384">
        <f>Table1[[#This Row],[Basic Salary]]+Table1[[#This Row],[Bonus]]</f>
        <v>131417</v>
      </c>
      <c r="O384" s="2">
        <f>Table1[[#This Row],[Bonus]]/Table1[[#This Row],[Basic Salary]]</f>
        <v>0.25887999080389301</v>
      </c>
      <c r="P384">
        <f ca="1">DATEDIF(Table1[[#This Row],[Date of Birth]],TODAY(),"Y")</f>
        <v>22</v>
      </c>
      <c r="Q384">
        <f ca="1">DATEDIF(Table1[[#This Row],[Joining Date]],TODAY(),"Y")</f>
        <v>6</v>
      </c>
      <c r="R384" t="str">
        <f ca="1">IF(YEAR(Table1[[#This Row],[Joining Date]])=YEAR(TODAY()),"Yes","No")</f>
        <v>No</v>
      </c>
      <c r="S384" t="str">
        <f ca="1">IF(Table1[[#This Row],[Experience]]&gt;5,"Yes","No")</f>
        <v>Yes</v>
      </c>
      <c r="T384" t="str">
        <f>TEXT(Table1[[#This Row],[Joining Date]],"mmmm")</f>
        <v>June</v>
      </c>
      <c r="U384" t="str">
        <f>TEXT(Table1[[#This Row],[Joining Date]],"yyyy")</f>
        <v>2020</v>
      </c>
      <c r="V384" s="5">
        <f ca="1">TODAY()-Table1[[#This Row],[Joining Date]]</f>
        <v>2239</v>
      </c>
      <c r="W384" t="str">
        <f>LEFT(Table1[[#This Row],[Employee Name]],FIND(" ",Table1[[#This Row],[Employee Name]])-1)</f>
        <v>Neha</v>
      </c>
      <c r="X384" t="str">
        <f>RIGHT(Table1[[#This Row],[Employee Name]],LEN(Table1[[#This Row],[Employee Name]])-FIND(" ",Table1[[#This Row],[Employee Name]]))</f>
        <v>Kulkarni</v>
      </c>
      <c r="Y384" t="str">
        <f>Table1[[#This Row],[Department]]&amp;"-"&amp;Table1[[#This Row],[Employee ID]]</f>
        <v>IT-E03425</v>
      </c>
      <c r="Z384" t="str">
        <f>LEFT(Table1[[#This Row],[Department]],3)</f>
        <v>IT</v>
      </c>
      <c r="AA384" t="str">
        <f>_xlfn.XLOOKUP(Table1[[#This Row],[Manager ID]],MANAGERS!A:A,MANAGERS!B:B)</f>
        <v>Manager_7</v>
      </c>
      <c r="AB384" t="str" cm="1">
        <f t="array" ref="AB384">_xlfn.XLOOKUP(Table1[[#This Row],[Manager ID]],Table2[[#All],[Manager ID]],Table2[[#All],[Department Head]])</f>
        <v>Operations</v>
      </c>
      <c r="AC384" s="2">
        <f>_xlfn.XLOOKUP(Table1[[#This Row],[City]],L:L,O:O)</f>
        <v>0.24030340748661314</v>
      </c>
      <c r="AD384" t="str" cm="1">
        <f t="array" ref="AD384">_xlfn.IFS(Table1[[#This Row],[Performance Score]]&gt;=90,"Excellent",Table1[[#This Row],[Performance Score]]&gt;=75,"Good",Table1[[#This Row],[Performance Score]]&gt;=60,"Average",Table1[[#This Row],[Performance Score]]&lt;=60,"Need Improvement")</f>
        <v>Excellent</v>
      </c>
      <c r="AE384" t="str">
        <f>IF(AND(Table1[[#This Row],[Attendance %]]&gt;=80,(Table1[[#This Row],[Performance Score]]&gt;=80)),"Eligible","Not Eligible")</f>
        <v>Not Eligible</v>
      </c>
      <c r="AF384" t="str">
        <f>IF(Table1[[#This Row],[Performance Score]]&gt;=80,"High Performer","Low Performer")</f>
        <v>High Performer</v>
      </c>
      <c r="AG384" t="str" cm="1">
        <f t="array" aca="1" ref="AG384" ca="1">_xlfn.IFS(Table1[[#This Row],[Experience]]&lt;=3,"Junior",Table1[[#This Row],[Experience]]&lt;=7,"Mid Level",Table1[[#This Row],[Experience]]&gt;=7,"Senior")</f>
        <v>Mid Level</v>
      </c>
      <c r="AH384" t="str">
        <f>IF(Table1[[#This Row],[Attendance %]]&gt;75,"OK","Below 75")</f>
        <v>OK</v>
      </c>
      <c r="AI384" t="b">
        <f>ISBLANK(Table1[[#This Row],[Employee ID]])</f>
        <v>0</v>
      </c>
      <c r="AJ384" t="b">
        <f>ISNUMBER(Table1[[#This Row],[Total Salary  ]])</f>
        <v>1</v>
      </c>
      <c r="AK384" t="str">
        <f>IFERROR(_xlfn.XLOOKUP(Table1[[#This Row],[Manager ID]],MANAGERS!A:A,MANAGERS!B:B),"Not Found")</f>
        <v>Manager_7</v>
      </c>
    </row>
    <row r="385" spans="1:37" x14ac:dyDescent="0.2">
      <c r="A385" t="s">
        <v>2557</v>
      </c>
      <c r="B385" t="s">
        <v>71</v>
      </c>
      <c r="C385" t="s">
        <v>21</v>
      </c>
      <c r="D385" t="s">
        <v>16</v>
      </c>
      <c r="E385" t="s">
        <v>22</v>
      </c>
      <c r="F385" s="1">
        <v>45428</v>
      </c>
      <c r="G385" s="1">
        <v>37321</v>
      </c>
      <c r="H385">
        <v>106228</v>
      </c>
      <c r="I385">
        <v>25168</v>
      </c>
      <c r="J385">
        <v>96</v>
      </c>
      <c r="K385">
        <v>52</v>
      </c>
      <c r="L385" t="s">
        <v>37</v>
      </c>
      <c r="M385">
        <v>110</v>
      </c>
      <c r="N385">
        <f>Table1[[#This Row],[Basic Salary]]+Table1[[#This Row],[Bonus]]</f>
        <v>131396</v>
      </c>
      <c r="O385" s="2">
        <f>Table1[[#This Row],[Bonus]]/Table1[[#This Row],[Basic Salary]]</f>
        <v>0.23692435139511239</v>
      </c>
      <c r="P385">
        <f ca="1">DATEDIF(Table1[[#This Row],[Date of Birth]],TODAY(),"Y")</f>
        <v>24</v>
      </c>
      <c r="Q385">
        <f ca="1">DATEDIF(Table1[[#This Row],[Joining Date]],TODAY(),"Y")</f>
        <v>2</v>
      </c>
      <c r="R385" t="str">
        <f ca="1">IF(YEAR(Table1[[#This Row],[Joining Date]])=YEAR(TODAY()),"Yes","No")</f>
        <v>No</v>
      </c>
      <c r="S385" t="str">
        <f ca="1">IF(Table1[[#This Row],[Experience]]&gt;5,"Yes","No")</f>
        <v>No</v>
      </c>
      <c r="T385" t="str">
        <f>TEXT(Table1[[#This Row],[Joining Date]],"mmmm")</f>
        <v>May</v>
      </c>
      <c r="U385" t="str">
        <f>TEXT(Table1[[#This Row],[Joining Date]],"yyyy")</f>
        <v>2024</v>
      </c>
      <c r="V385" s="5">
        <f ca="1">TODAY()-Table1[[#This Row],[Joining Date]]</f>
        <v>811</v>
      </c>
      <c r="W385" t="str">
        <f>LEFT(Table1[[#This Row],[Employee Name]],FIND(" ",Table1[[#This Row],[Employee Name]])-1)</f>
        <v>Sneha</v>
      </c>
      <c r="X385" t="str">
        <f>RIGHT(Table1[[#This Row],[Employee Name]],LEN(Table1[[#This Row],[Employee Name]])-FIND(" ",Table1[[#This Row],[Employee Name]]))</f>
        <v>Iyer</v>
      </c>
      <c r="Y385" t="str">
        <f>Table1[[#This Row],[Department]]&amp;"-"&amp;Table1[[#This Row],[Employee ID]]</f>
        <v>HR-E02501</v>
      </c>
      <c r="Z385" t="str">
        <f>LEFT(Table1[[#This Row],[Department]],3)</f>
        <v>HR</v>
      </c>
      <c r="AA385" t="str">
        <f>_xlfn.XLOOKUP(Table1[[#This Row],[Manager ID]],MANAGERS!A:A,MANAGERS!B:B)</f>
        <v>Manager_10</v>
      </c>
      <c r="AB385" t="str" cm="1">
        <f t="array" ref="AB385">_xlfn.XLOOKUP(Table1[[#This Row],[Manager ID]],Table2[[#All],[Manager ID]],Table2[[#All],[Department Head]])</f>
        <v>HR</v>
      </c>
      <c r="AC385" s="2">
        <f>_xlfn.XLOOKUP(Table1[[#This Row],[City]],L:L,O:O)</f>
        <v>0.24036902712549932</v>
      </c>
      <c r="AD385" t="str" cm="1">
        <f t="array" ref="AD385">_xlfn.IFS(Table1[[#This Row],[Performance Score]]&gt;=90,"Excellent",Table1[[#This Row],[Performance Score]]&gt;=75,"Good",Table1[[#This Row],[Performance Score]]&gt;=60,"Average",Table1[[#This Row],[Performance Score]]&lt;=60,"Need Improvement")</f>
        <v>Need Improvement</v>
      </c>
      <c r="AE385" t="str">
        <f>IF(AND(Table1[[#This Row],[Attendance %]]&gt;=80,(Table1[[#This Row],[Performance Score]]&gt;=80)),"Eligible","Not Eligible")</f>
        <v>Not Eligible</v>
      </c>
      <c r="AF385" t="str">
        <f>IF(Table1[[#This Row],[Performance Score]]&gt;=80,"High Performer","Low Performer")</f>
        <v>Low Performer</v>
      </c>
      <c r="AG385" t="str" cm="1">
        <f t="array" aca="1" ref="AG385" ca="1">_xlfn.IFS(Table1[[#This Row],[Experience]]&lt;=3,"Junior",Table1[[#This Row],[Experience]]&lt;=7,"Mid Level",Table1[[#This Row],[Experience]]&gt;=7,"Senior")</f>
        <v>Junior</v>
      </c>
      <c r="AH385" t="str">
        <f>IF(Table1[[#This Row],[Attendance %]]&gt;75,"OK","Below 75")</f>
        <v>OK</v>
      </c>
      <c r="AI385" t="b">
        <f>ISBLANK(Table1[[#This Row],[Employee ID]])</f>
        <v>0</v>
      </c>
      <c r="AJ385" t="b">
        <f>ISNUMBER(Table1[[#This Row],[Total Salary  ]])</f>
        <v>1</v>
      </c>
      <c r="AK385" t="str">
        <f>IFERROR(_xlfn.XLOOKUP(Table1[[#This Row],[Manager ID]],MANAGERS!A:A,MANAGERS!B:B),"Not Found")</f>
        <v>Manager_10</v>
      </c>
    </row>
    <row r="386" spans="1:37" x14ac:dyDescent="0.2">
      <c r="A386" t="s">
        <v>4754</v>
      </c>
      <c r="B386" t="s">
        <v>42</v>
      </c>
      <c r="C386" t="s">
        <v>21</v>
      </c>
      <c r="D386" t="s">
        <v>46</v>
      </c>
      <c r="E386" t="s">
        <v>26</v>
      </c>
      <c r="F386" s="1">
        <v>45828</v>
      </c>
      <c r="G386" s="1">
        <v>40892</v>
      </c>
      <c r="H386">
        <v>103079</v>
      </c>
      <c r="I386">
        <v>28273</v>
      </c>
      <c r="J386">
        <v>70</v>
      </c>
      <c r="K386">
        <v>89</v>
      </c>
      <c r="L386" t="s">
        <v>23</v>
      </c>
      <c r="M386">
        <v>115</v>
      </c>
      <c r="N386">
        <f>Table1[[#This Row],[Basic Salary]]+Table1[[#This Row],[Bonus]]</f>
        <v>131352</v>
      </c>
      <c r="O386" s="2">
        <f>Table1[[#This Row],[Bonus]]/Table1[[#This Row],[Basic Salary]]</f>
        <v>0.27428477187399958</v>
      </c>
      <c r="P386">
        <f ca="1">DATEDIF(Table1[[#This Row],[Date of Birth]],TODAY(),"Y")</f>
        <v>14</v>
      </c>
      <c r="Q386">
        <f ca="1">DATEDIF(Table1[[#This Row],[Joining Date]],TODAY(),"Y")</f>
        <v>1</v>
      </c>
      <c r="R386" t="str">
        <f ca="1">IF(YEAR(Table1[[#This Row],[Joining Date]])=YEAR(TODAY()),"Yes","No")</f>
        <v>No</v>
      </c>
      <c r="S386" t="str">
        <f ca="1">IF(Table1[[#This Row],[Experience]]&gt;5,"Yes","No")</f>
        <v>No</v>
      </c>
      <c r="T386" t="str">
        <f>TEXT(Table1[[#This Row],[Joining Date]],"mmmm")</f>
        <v>June</v>
      </c>
      <c r="U386" t="str">
        <f>TEXT(Table1[[#This Row],[Joining Date]],"yyyy")</f>
        <v>2025</v>
      </c>
      <c r="V386" s="5">
        <f ca="1">TODAY()-Table1[[#This Row],[Joining Date]]</f>
        <v>411</v>
      </c>
      <c r="W386" t="str">
        <f>LEFT(Table1[[#This Row],[Employee Name]],FIND(" ",Table1[[#This Row],[Employee Name]])-1)</f>
        <v>Krishna</v>
      </c>
      <c r="X386" t="str">
        <f>RIGHT(Table1[[#This Row],[Employee Name]],LEN(Table1[[#This Row],[Employee Name]])-FIND(" ",Table1[[#This Row],[Employee Name]]))</f>
        <v>Chaitanya</v>
      </c>
      <c r="Y386" t="str">
        <f>Table1[[#This Row],[Department]]&amp;"-"&amp;Table1[[#This Row],[Employee ID]]</f>
        <v>Support-E04698</v>
      </c>
      <c r="Z386" t="str">
        <f>LEFT(Table1[[#This Row],[Department]],3)</f>
        <v>Sup</v>
      </c>
      <c r="AA386" t="str">
        <f>_xlfn.XLOOKUP(Table1[[#This Row],[Manager ID]],MANAGERS!A:A,MANAGERS!B:B)</f>
        <v>Manager_15</v>
      </c>
      <c r="AB386" t="str" cm="1">
        <f t="array" ref="AB386">_xlfn.XLOOKUP(Table1[[#This Row],[Manager ID]],Table2[[#All],[Manager ID]],Table2[[#All],[Department Head]])</f>
        <v>Support</v>
      </c>
      <c r="AC386" s="2">
        <f>_xlfn.XLOOKUP(Table1[[#This Row],[City]],L:L,O:O)</f>
        <v>0.23486488519629886</v>
      </c>
      <c r="AD386" t="str" cm="1">
        <f t="array" ref="AD386">_xlfn.IFS(Table1[[#This Row],[Performance Score]]&gt;=90,"Excellent",Table1[[#This Row],[Performance Score]]&gt;=75,"Good",Table1[[#This Row],[Performance Score]]&gt;=60,"Average",Table1[[#This Row],[Performance Score]]&lt;=60,"Need Improvement")</f>
        <v>Good</v>
      </c>
      <c r="AE386" t="str">
        <f>IF(AND(Table1[[#This Row],[Attendance %]]&gt;=80,(Table1[[#This Row],[Performance Score]]&gt;=80)),"Eligible","Not Eligible")</f>
        <v>Not Eligible</v>
      </c>
      <c r="AF386" t="str">
        <f>IF(Table1[[#This Row],[Performance Score]]&gt;=80,"High Performer","Low Performer")</f>
        <v>High Performer</v>
      </c>
      <c r="AG386" t="str" cm="1">
        <f t="array" aca="1" ref="AG386" ca="1">_xlfn.IFS(Table1[[#This Row],[Experience]]&lt;=3,"Junior",Table1[[#This Row],[Experience]]&lt;=7,"Mid Level",Table1[[#This Row],[Experience]]&gt;=7,"Senior")</f>
        <v>Junior</v>
      </c>
      <c r="AH386" t="str">
        <f>IF(Table1[[#This Row],[Attendance %]]&gt;75,"OK","Below 75")</f>
        <v>Below 75</v>
      </c>
      <c r="AI386" t="b">
        <f>ISBLANK(Table1[[#This Row],[Employee ID]])</f>
        <v>0</v>
      </c>
      <c r="AJ386" t="b">
        <f>ISNUMBER(Table1[[#This Row],[Total Salary  ]])</f>
        <v>1</v>
      </c>
      <c r="AK386" t="str">
        <f>IFERROR(_xlfn.XLOOKUP(Table1[[#This Row],[Manager ID]],MANAGERS!A:A,MANAGERS!B:B),"Not Found")</f>
        <v>Manager_15</v>
      </c>
    </row>
    <row r="387" spans="1:37" x14ac:dyDescent="0.2">
      <c r="A387" t="s">
        <v>2959</v>
      </c>
      <c r="B387" t="s">
        <v>29</v>
      </c>
      <c r="C387" t="s">
        <v>21</v>
      </c>
      <c r="D387" t="s">
        <v>46</v>
      </c>
      <c r="E387" t="s">
        <v>22</v>
      </c>
      <c r="F387" s="1">
        <v>45575</v>
      </c>
      <c r="G387" s="1">
        <v>34914</v>
      </c>
      <c r="H387">
        <v>119084</v>
      </c>
      <c r="I387">
        <v>12218</v>
      </c>
      <c r="J387">
        <v>64</v>
      </c>
      <c r="K387">
        <v>93</v>
      </c>
      <c r="L387" t="s">
        <v>34</v>
      </c>
      <c r="M387">
        <v>103</v>
      </c>
      <c r="N387">
        <f>Table1[[#This Row],[Basic Salary]]+Table1[[#This Row],[Bonus]]</f>
        <v>131302</v>
      </c>
      <c r="O387" s="2">
        <f>Table1[[#This Row],[Bonus]]/Table1[[#This Row],[Basic Salary]]</f>
        <v>0.10259984548721911</v>
      </c>
      <c r="P387">
        <f ca="1">DATEDIF(Table1[[#This Row],[Date of Birth]],TODAY(),"Y")</f>
        <v>31</v>
      </c>
      <c r="Q387">
        <f ca="1">DATEDIF(Table1[[#This Row],[Joining Date]],TODAY(),"Y")</f>
        <v>1</v>
      </c>
      <c r="R387" t="str">
        <f ca="1">IF(YEAR(Table1[[#This Row],[Joining Date]])=YEAR(TODAY()),"Yes","No")</f>
        <v>No</v>
      </c>
      <c r="S387" t="str">
        <f ca="1">IF(Table1[[#This Row],[Experience]]&gt;5,"Yes","No")</f>
        <v>No</v>
      </c>
      <c r="T387" t="str">
        <f>TEXT(Table1[[#This Row],[Joining Date]],"mmmm")</f>
        <v>October</v>
      </c>
      <c r="U387" t="str">
        <f>TEXT(Table1[[#This Row],[Joining Date]],"yyyy")</f>
        <v>2024</v>
      </c>
      <c r="V387" s="5">
        <f ca="1">TODAY()-Table1[[#This Row],[Joining Date]]</f>
        <v>664</v>
      </c>
      <c r="W387" t="str">
        <f>LEFT(Table1[[#This Row],[Employee Name]],FIND(" ",Table1[[#This Row],[Employee Name]])-1)</f>
        <v>Vikram</v>
      </c>
      <c r="X387" t="str">
        <f>RIGHT(Table1[[#This Row],[Employee Name]],LEN(Table1[[#This Row],[Employee Name]])-FIND(" ",Table1[[#This Row],[Employee Name]]))</f>
        <v>Singh</v>
      </c>
      <c r="Y387" t="str">
        <f>Table1[[#This Row],[Department]]&amp;"-"&amp;Table1[[#This Row],[Employee ID]]</f>
        <v>Support-E02903</v>
      </c>
      <c r="Z387" t="str">
        <f>LEFT(Table1[[#This Row],[Department]],3)</f>
        <v>Sup</v>
      </c>
      <c r="AA387" t="str">
        <f>_xlfn.XLOOKUP(Table1[[#This Row],[Manager ID]],MANAGERS!A:A,MANAGERS!B:B)</f>
        <v>Manager_3</v>
      </c>
      <c r="AB387" t="str" cm="1">
        <f t="array" ref="AB387">_xlfn.XLOOKUP(Table1[[#This Row],[Manager ID]],Table2[[#All],[Manager ID]],Table2[[#All],[Department Head]])</f>
        <v>IT</v>
      </c>
      <c r="AC387" s="2">
        <f>_xlfn.XLOOKUP(Table1[[#This Row],[City]],L:L,O:O)</f>
        <v>0.24030340748661314</v>
      </c>
      <c r="AD387" t="str" cm="1">
        <f t="array" ref="AD387">_xlfn.IFS(Table1[[#This Row],[Performance Score]]&gt;=90,"Excellent",Table1[[#This Row],[Performance Score]]&gt;=75,"Good",Table1[[#This Row],[Performance Score]]&gt;=60,"Average",Table1[[#This Row],[Performance Score]]&lt;=60,"Need Improvement")</f>
        <v>Excellent</v>
      </c>
      <c r="AE387" t="str">
        <f>IF(AND(Table1[[#This Row],[Attendance %]]&gt;=80,(Table1[[#This Row],[Performance Score]]&gt;=80)),"Eligible","Not Eligible")</f>
        <v>Not Eligible</v>
      </c>
      <c r="AF387" t="str">
        <f>IF(Table1[[#This Row],[Performance Score]]&gt;=80,"High Performer","Low Performer")</f>
        <v>High Performer</v>
      </c>
      <c r="AG387" t="str" cm="1">
        <f t="array" aca="1" ref="AG387" ca="1">_xlfn.IFS(Table1[[#This Row],[Experience]]&lt;=3,"Junior",Table1[[#This Row],[Experience]]&lt;=7,"Mid Level",Table1[[#This Row],[Experience]]&gt;=7,"Senior")</f>
        <v>Junior</v>
      </c>
      <c r="AH387" t="str">
        <f>IF(Table1[[#This Row],[Attendance %]]&gt;75,"OK","Below 75")</f>
        <v>Below 75</v>
      </c>
      <c r="AI387" t="b">
        <f>ISBLANK(Table1[[#This Row],[Employee ID]])</f>
        <v>0</v>
      </c>
      <c r="AJ387" t="b">
        <f>ISNUMBER(Table1[[#This Row],[Total Salary  ]])</f>
        <v>1</v>
      </c>
      <c r="AK387" t="str">
        <f>IFERROR(_xlfn.XLOOKUP(Table1[[#This Row],[Manager ID]],MANAGERS!A:A,MANAGERS!B:B),"Not Found")</f>
        <v>Manager_3</v>
      </c>
    </row>
    <row r="388" spans="1:37" x14ac:dyDescent="0.2">
      <c r="A388" t="s">
        <v>371</v>
      </c>
      <c r="B388" t="s">
        <v>14</v>
      </c>
      <c r="C388" t="s">
        <v>15</v>
      </c>
      <c r="D388" t="s">
        <v>16</v>
      </c>
      <c r="E388" t="s">
        <v>51</v>
      </c>
      <c r="F388" s="1">
        <v>44312</v>
      </c>
      <c r="G388" s="1">
        <v>29359</v>
      </c>
      <c r="H388">
        <v>104995</v>
      </c>
      <c r="I388">
        <v>26299</v>
      </c>
      <c r="J388">
        <v>70</v>
      </c>
      <c r="K388">
        <v>68</v>
      </c>
      <c r="L388" t="s">
        <v>31</v>
      </c>
      <c r="M388">
        <v>107</v>
      </c>
      <c r="N388">
        <f>Table1[[#This Row],[Basic Salary]]+Table1[[#This Row],[Bonus]]</f>
        <v>131294</v>
      </c>
      <c r="O388" s="2">
        <f>Table1[[#This Row],[Bonus]]/Table1[[#This Row],[Basic Salary]]</f>
        <v>0.25047859421877233</v>
      </c>
      <c r="P388">
        <f ca="1">DATEDIF(Table1[[#This Row],[Date of Birth]],TODAY(),"Y")</f>
        <v>46</v>
      </c>
      <c r="Q388">
        <f ca="1">DATEDIF(Table1[[#This Row],[Joining Date]],TODAY(),"Y")</f>
        <v>5</v>
      </c>
      <c r="R388" t="str">
        <f ca="1">IF(YEAR(Table1[[#This Row],[Joining Date]])=YEAR(TODAY()),"Yes","No")</f>
        <v>No</v>
      </c>
      <c r="S388" t="str">
        <f ca="1">IF(Table1[[#This Row],[Experience]]&gt;5,"Yes","No")</f>
        <v>No</v>
      </c>
      <c r="T388" t="str">
        <f>TEXT(Table1[[#This Row],[Joining Date]],"mmmm")</f>
        <v>April</v>
      </c>
      <c r="U388" t="str">
        <f>TEXT(Table1[[#This Row],[Joining Date]],"yyyy")</f>
        <v>2021</v>
      </c>
      <c r="V388" s="5">
        <f ca="1">TODAY()-Table1[[#This Row],[Joining Date]]</f>
        <v>1927</v>
      </c>
      <c r="W388" t="str">
        <f>LEFT(Table1[[#This Row],[Employee Name]],FIND(" ",Table1[[#This Row],[Employee Name]])-1)</f>
        <v>Nisha</v>
      </c>
      <c r="X388" t="str">
        <f>RIGHT(Table1[[#This Row],[Employee Name]],LEN(Table1[[#This Row],[Employee Name]])-FIND(" ",Table1[[#This Row],[Employee Name]]))</f>
        <v>Kapoor</v>
      </c>
      <c r="Y388" t="str">
        <f>Table1[[#This Row],[Department]]&amp;"-"&amp;Table1[[#This Row],[Employee ID]]</f>
        <v>HR-E00315</v>
      </c>
      <c r="Z388" t="str">
        <f>LEFT(Table1[[#This Row],[Department]],3)</f>
        <v>HR</v>
      </c>
      <c r="AA388" t="str">
        <f>_xlfn.XLOOKUP(Table1[[#This Row],[Manager ID]],MANAGERS!A:A,MANAGERS!B:B)</f>
        <v>Manager_7</v>
      </c>
      <c r="AB388" t="str" cm="1">
        <f t="array" ref="AB388">_xlfn.XLOOKUP(Table1[[#This Row],[Manager ID]],Table2[[#All],[Manager ID]],Table2[[#All],[Department Head]])</f>
        <v>Operations</v>
      </c>
      <c r="AC388" s="2">
        <f>_xlfn.XLOOKUP(Table1[[#This Row],[City]],L:L,O:O)</f>
        <v>0.241864189087755</v>
      </c>
      <c r="AD388" t="str" cm="1">
        <f t="array" ref="AD388">_xlfn.IFS(Table1[[#This Row],[Performance Score]]&gt;=90,"Excellent",Table1[[#This Row],[Performance Score]]&gt;=75,"Good",Table1[[#This Row],[Performance Score]]&gt;=60,"Average",Table1[[#This Row],[Performance Score]]&lt;=60,"Need Improvement")</f>
        <v>Average</v>
      </c>
      <c r="AE388" t="str">
        <f>IF(AND(Table1[[#This Row],[Attendance %]]&gt;=80,(Table1[[#This Row],[Performance Score]]&gt;=80)),"Eligible","Not Eligible")</f>
        <v>Not Eligible</v>
      </c>
      <c r="AF388" t="str">
        <f>IF(Table1[[#This Row],[Performance Score]]&gt;=80,"High Performer","Low Performer")</f>
        <v>Low Performer</v>
      </c>
      <c r="AG388" t="str" cm="1">
        <f t="array" aca="1" ref="AG388" ca="1">_xlfn.IFS(Table1[[#This Row],[Experience]]&lt;=3,"Junior",Table1[[#This Row],[Experience]]&lt;=7,"Mid Level",Table1[[#This Row],[Experience]]&gt;=7,"Senior")</f>
        <v>Mid Level</v>
      </c>
      <c r="AH388" t="str">
        <f>IF(Table1[[#This Row],[Attendance %]]&gt;75,"OK","Below 75")</f>
        <v>Below 75</v>
      </c>
      <c r="AI388" t="b">
        <f>ISBLANK(Table1[[#This Row],[Employee ID]])</f>
        <v>0</v>
      </c>
      <c r="AJ388" t="b">
        <f>ISNUMBER(Table1[[#This Row],[Total Salary  ]])</f>
        <v>1</v>
      </c>
      <c r="AK388" t="str">
        <f>IFERROR(_xlfn.XLOOKUP(Table1[[#This Row],[Manager ID]],MANAGERS!A:A,MANAGERS!B:B),"Not Found")</f>
        <v>Manager_7</v>
      </c>
    </row>
    <row r="389" spans="1:37" x14ac:dyDescent="0.2">
      <c r="A389" t="s">
        <v>4531</v>
      </c>
      <c r="B389" t="s">
        <v>71</v>
      </c>
      <c r="C389" t="s">
        <v>21</v>
      </c>
      <c r="D389" t="s">
        <v>25</v>
      </c>
      <c r="E389" t="s">
        <v>26</v>
      </c>
      <c r="F389" s="1">
        <v>43372</v>
      </c>
      <c r="G389" s="1">
        <v>35683</v>
      </c>
      <c r="H389">
        <v>116492</v>
      </c>
      <c r="I389">
        <v>14768</v>
      </c>
      <c r="J389">
        <v>76</v>
      </c>
      <c r="K389">
        <v>54</v>
      </c>
      <c r="L389" t="s">
        <v>23</v>
      </c>
      <c r="M389">
        <v>102</v>
      </c>
      <c r="N389">
        <f>Table1[[#This Row],[Basic Salary]]+Table1[[#This Row],[Bonus]]</f>
        <v>131260</v>
      </c>
      <c r="O389" s="2">
        <f>Table1[[#This Row],[Bonus]]/Table1[[#This Row],[Basic Salary]]</f>
        <v>0.12677265391614875</v>
      </c>
      <c r="P389">
        <f ca="1">DATEDIF(Table1[[#This Row],[Date of Birth]],TODAY(),"Y")</f>
        <v>28</v>
      </c>
      <c r="Q389">
        <f ca="1">DATEDIF(Table1[[#This Row],[Joining Date]],TODAY(),"Y")</f>
        <v>7</v>
      </c>
      <c r="R389" t="str">
        <f ca="1">IF(YEAR(Table1[[#This Row],[Joining Date]])=YEAR(TODAY()),"Yes","No")</f>
        <v>No</v>
      </c>
      <c r="S389" t="str">
        <f ca="1">IF(Table1[[#This Row],[Experience]]&gt;5,"Yes","No")</f>
        <v>Yes</v>
      </c>
      <c r="T389" t="str">
        <f>TEXT(Table1[[#This Row],[Joining Date]],"mmmm")</f>
        <v>September</v>
      </c>
      <c r="U389" t="str">
        <f>TEXT(Table1[[#This Row],[Joining Date]],"yyyy")</f>
        <v>2018</v>
      </c>
      <c r="V389" s="5">
        <f ca="1">TODAY()-Table1[[#This Row],[Joining Date]]</f>
        <v>2867</v>
      </c>
      <c r="W389" t="str">
        <f>LEFT(Table1[[#This Row],[Employee Name]],FIND(" ",Table1[[#This Row],[Employee Name]])-1)</f>
        <v>Sneha</v>
      </c>
      <c r="X389" t="str">
        <f>RIGHT(Table1[[#This Row],[Employee Name]],LEN(Table1[[#This Row],[Employee Name]])-FIND(" ",Table1[[#This Row],[Employee Name]]))</f>
        <v>Iyer</v>
      </c>
      <c r="Y389" t="str">
        <f>Table1[[#This Row],[Department]]&amp;"-"&amp;Table1[[#This Row],[Employee ID]]</f>
        <v>Finance-E04475</v>
      </c>
      <c r="Z389" t="str">
        <f>LEFT(Table1[[#This Row],[Department]],3)</f>
        <v>Fin</v>
      </c>
      <c r="AA389" t="str">
        <f>_xlfn.XLOOKUP(Table1[[#This Row],[Manager ID]],MANAGERS!A:A,MANAGERS!B:B)</f>
        <v>Manager_2</v>
      </c>
      <c r="AB389" t="str" cm="1">
        <f t="array" ref="AB389">_xlfn.XLOOKUP(Table1[[#This Row],[Manager ID]],Table2[[#All],[Manager ID]],Table2[[#All],[Department Head]])</f>
        <v>Sales</v>
      </c>
      <c r="AC389" s="2">
        <f>_xlfn.XLOOKUP(Table1[[#This Row],[City]],L:L,O:O)</f>
        <v>0.23486488519629886</v>
      </c>
      <c r="AD389" t="str" cm="1">
        <f t="array" ref="AD389">_xlfn.IFS(Table1[[#This Row],[Performance Score]]&gt;=90,"Excellent",Table1[[#This Row],[Performance Score]]&gt;=75,"Good",Table1[[#This Row],[Performance Score]]&gt;=60,"Average",Table1[[#This Row],[Performance Score]]&lt;=60,"Need Improvement")</f>
        <v>Need Improvement</v>
      </c>
      <c r="AE389" t="str">
        <f>IF(AND(Table1[[#This Row],[Attendance %]]&gt;=80,(Table1[[#This Row],[Performance Score]]&gt;=80)),"Eligible","Not Eligible")</f>
        <v>Not Eligible</v>
      </c>
      <c r="AF389" t="str">
        <f>IF(Table1[[#This Row],[Performance Score]]&gt;=80,"High Performer","Low Performer")</f>
        <v>Low Performer</v>
      </c>
      <c r="AG389" t="str" cm="1">
        <f t="array" aca="1" ref="AG389" ca="1">_xlfn.IFS(Table1[[#This Row],[Experience]]&lt;=3,"Junior",Table1[[#This Row],[Experience]]&lt;=7,"Mid Level",Table1[[#This Row],[Experience]]&gt;=7,"Senior")</f>
        <v>Mid Level</v>
      </c>
      <c r="AH389" t="str">
        <f>IF(Table1[[#This Row],[Attendance %]]&gt;75,"OK","Below 75")</f>
        <v>OK</v>
      </c>
      <c r="AI389" t="b">
        <f>ISBLANK(Table1[[#This Row],[Employee ID]])</f>
        <v>0</v>
      </c>
      <c r="AJ389" t="b">
        <f>ISNUMBER(Table1[[#This Row],[Total Salary  ]])</f>
        <v>1</v>
      </c>
      <c r="AK389" t="str">
        <f>IFERROR(_xlfn.XLOOKUP(Table1[[#This Row],[Manager ID]],MANAGERS!A:A,MANAGERS!B:B),"Not Found")</f>
        <v>Manager_2</v>
      </c>
    </row>
    <row r="390" spans="1:37" x14ac:dyDescent="0.2">
      <c r="A390" t="s">
        <v>141</v>
      </c>
      <c r="B390" t="s">
        <v>75</v>
      </c>
      <c r="C390" t="s">
        <v>15</v>
      </c>
      <c r="D390" t="s">
        <v>33</v>
      </c>
      <c r="E390" t="s">
        <v>65</v>
      </c>
      <c r="F390" s="1">
        <v>45789</v>
      </c>
      <c r="G390" s="1">
        <v>33555</v>
      </c>
      <c r="H390">
        <v>106927</v>
      </c>
      <c r="I390">
        <v>24326</v>
      </c>
      <c r="J390">
        <v>72</v>
      </c>
      <c r="K390">
        <v>67</v>
      </c>
      <c r="L390" t="s">
        <v>53</v>
      </c>
      <c r="M390">
        <v>118</v>
      </c>
      <c r="N390">
        <f>Table1[[#This Row],[Basic Salary]]+Table1[[#This Row],[Bonus]]</f>
        <v>131253</v>
      </c>
      <c r="O390" s="2">
        <f>Table1[[#This Row],[Bonus]]/Table1[[#This Row],[Basic Salary]]</f>
        <v>0.22750100535879619</v>
      </c>
      <c r="P390">
        <f ca="1">DATEDIF(Table1[[#This Row],[Date of Birth]],TODAY(),"Y")</f>
        <v>34</v>
      </c>
      <c r="Q390">
        <f ca="1">DATEDIF(Table1[[#This Row],[Joining Date]],TODAY(),"Y")</f>
        <v>1</v>
      </c>
      <c r="R390" t="str">
        <f ca="1">IF(YEAR(Table1[[#This Row],[Joining Date]])=YEAR(TODAY()),"Yes","No")</f>
        <v>No</v>
      </c>
      <c r="S390" t="str">
        <f ca="1">IF(Table1[[#This Row],[Experience]]&gt;5,"Yes","No")</f>
        <v>No</v>
      </c>
      <c r="T390" t="str">
        <f>TEXT(Table1[[#This Row],[Joining Date]],"mmmm")</f>
        <v>May</v>
      </c>
      <c r="U390" t="str">
        <f>TEXT(Table1[[#This Row],[Joining Date]],"yyyy")</f>
        <v>2025</v>
      </c>
      <c r="V390" s="5">
        <f ca="1">TODAY()-Table1[[#This Row],[Joining Date]]</f>
        <v>450</v>
      </c>
      <c r="W390" t="str">
        <f>LEFT(Table1[[#This Row],[Employee Name]],FIND(" ",Table1[[#This Row],[Employee Name]])-1)</f>
        <v>Ishita</v>
      </c>
      <c r="X390" t="str">
        <f>RIGHT(Table1[[#This Row],[Employee Name]],LEN(Table1[[#This Row],[Employee Name]])-FIND(" ",Table1[[#This Row],[Employee Name]]))</f>
        <v>Roy</v>
      </c>
      <c r="Y390" t="str">
        <f>Table1[[#This Row],[Department]]&amp;"-"&amp;Table1[[#This Row],[Employee ID]]</f>
        <v>Marketing-E00085</v>
      </c>
      <c r="Z390" t="str">
        <f>LEFT(Table1[[#This Row],[Department]],3)</f>
        <v>Mar</v>
      </c>
      <c r="AA390" t="str">
        <f>_xlfn.XLOOKUP(Table1[[#This Row],[Manager ID]],MANAGERS!A:A,MANAGERS!B:B)</f>
        <v>Manager_18</v>
      </c>
      <c r="AB390" t="str" cm="1">
        <f t="array" ref="AB390">_xlfn.XLOOKUP(Table1[[#This Row],[Manager ID]],Table2[[#All],[Manager ID]],Table2[[#All],[Department Head]])</f>
        <v>Support</v>
      </c>
      <c r="AC390" s="2">
        <f>_xlfn.XLOOKUP(Table1[[#This Row],[City]],L:L,O:O)</f>
        <v>0.23685887225230964</v>
      </c>
      <c r="AD390" t="str" cm="1">
        <f t="array" ref="AD390">_xlfn.IFS(Table1[[#This Row],[Performance Score]]&gt;=90,"Excellent",Table1[[#This Row],[Performance Score]]&gt;=75,"Good",Table1[[#This Row],[Performance Score]]&gt;=60,"Average",Table1[[#This Row],[Performance Score]]&lt;=60,"Need Improvement")</f>
        <v>Average</v>
      </c>
      <c r="AE390" t="str">
        <f>IF(AND(Table1[[#This Row],[Attendance %]]&gt;=80,(Table1[[#This Row],[Performance Score]]&gt;=80)),"Eligible","Not Eligible")</f>
        <v>Not Eligible</v>
      </c>
      <c r="AF390" t="str">
        <f>IF(Table1[[#This Row],[Performance Score]]&gt;=80,"High Performer","Low Performer")</f>
        <v>Low Performer</v>
      </c>
      <c r="AG390" t="str" cm="1">
        <f t="array" aca="1" ref="AG390" ca="1">_xlfn.IFS(Table1[[#This Row],[Experience]]&lt;=3,"Junior",Table1[[#This Row],[Experience]]&lt;=7,"Mid Level",Table1[[#This Row],[Experience]]&gt;=7,"Senior")</f>
        <v>Junior</v>
      </c>
      <c r="AH390" t="str">
        <f>IF(Table1[[#This Row],[Attendance %]]&gt;75,"OK","Below 75")</f>
        <v>Below 75</v>
      </c>
      <c r="AI390" t="b">
        <f>ISBLANK(Table1[[#This Row],[Employee ID]])</f>
        <v>0</v>
      </c>
      <c r="AJ390" t="b">
        <f>ISNUMBER(Table1[[#This Row],[Total Salary  ]])</f>
        <v>1</v>
      </c>
      <c r="AK390" t="str">
        <f>IFERROR(_xlfn.XLOOKUP(Table1[[#This Row],[Manager ID]],MANAGERS!A:A,MANAGERS!B:B),"Not Found")</f>
        <v>Manager_18</v>
      </c>
    </row>
    <row r="391" spans="1:37" x14ac:dyDescent="0.2">
      <c r="A391" t="s">
        <v>2266</v>
      </c>
      <c r="B391" t="s">
        <v>89</v>
      </c>
      <c r="C391" t="s">
        <v>21</v>
      </c>
      <c r="D391" t="s">
        <v>81</v>
      </c>
      <c r="E391" t="s">
        <v>30</v>
      </c>
      <c r="F391" s="1">
        <v>43700</v>
      </c>
      <c r="G391" s="1">
        <v>30955</v>
      </c>
      <c r="H391">
        <v>106565</v>
      </c>
      <c r="I391">
        <v>24684</v>
      </c>
      <c r="J391">
        <v>71</v>
      </c>
      <c r="K391">
        <v>99</v>
      </c>
      <c r="L391" t="s">
        <v>31</v>
      </c>
      <c r="M391">
        <v>102</v>
      </c>
      <c r="N391">
        <f>Table1[[#This Row],[Basic Salary]]+Table1[[#This Row],[Bonus]]</f>
        <v>131249</v>
      </c>
      <c r="O391" s="2">
        <f>Table1[[#This Row],[Bonus]]/Table1[[#This Row],[Basic Salary]]</f>
        <v>0.23163327546567822</v>
      </c>
      <c r="P391">
        <f ca="1">DATEDIF(Table1[[#This Row],[Date of Birth]],TODAY(),"Y")</f>
        <v>41</v>
      </c>
      <c r="Q391">
        <f ca="1">DATEDIF(Table1[[#This Row],[Joining Date]],TODAY(),"Y")</f>
        <v>6</v>
      </c>
      <c r="R391" t="str">
        <f ca="1">IF(YEAR(Table1[[#This Row],[Joining Date]])=YEAR(TODAY()),"Yes","No")</f>
        <v>No</v>
      </c>
      <c r="S391" t="str">
        <f ca="1">IF(Table1[[#This Row],[Experience]]&gt;5,"Yes","No")</f>
        <v>Yes</v>
      </c>
      <c r="T391" t="str">
        <f>TEXT(Table1[[#This Row],[Joining Date]],"mmmm")</f>
        <v>August</v>
      </c>
      <c r="U391" t="str">
        <f>TEXT(Table1[[#This Row],[Joining Date]],"yyyy")</f>
        <v>2019</v>
      </c>
      <c r="V391" s="5">
        <f ca="1">TODAY()-Table1[[#This Row],[Joining Date]]</f>
        <v>2539</v>
      </c>
      <c r="W391" t="str">
        <f>LEFT(Table1[[#This Row],[Employee Name]],FIND(" ",Table1[[#This Row],[Employee Name]])-1)</f>
        <v>Tarun</v>
      </c>
      <c r="X391" t="str">
        <f>RIGHT(Table1[[#This Row],[Employee Name]],LEN(Table1[[#This Row],[Employee Name]])-FIND(" ",Table1[[#This Row],[Employee Name]]))</f>
        <v>Verma</v>
      </c>
      <c r="Y391" t="str">
        <f>Table1[[#This Row],[Department]]&amp;"-"&amp;Table1[[#This Row],[Employee ID]]</f>
        <v>Sales-E02210</v>
      </c>
      <c r="Z391" t="str">
        <f>LEFT(Table1[[#This Row],[Department]],3)</f>
        <v>Sal</v>
      </c>
      <c r="AA391" t="str">
        <f>_xlfn.XLOOKUP(Table1[[#This Row],[Manager ID]],MANAGERS!A:A,MANAGERS!B:B)</f>
        <v>Manager_2</v>
      </c>
      <c r="AB391" t="str" cm="1">
        <f t="array" ref="AB391">_xlfn.XLOOKUP(Table1[[#This Row],[Manager ID]],Table2[[#All],[Manager ID]],Table2[[#All],[Department Head]])</f>
        <v>Sales</v>
      </c>
      <c r="AC391" s="2">
        <f>_xlfn.XLOOKUP(Table1[[#This Row],[City]],L:L,O:O)</f>
        <v>0.241864189087755</v>
      </c>
      <c r="AD391" t="str" cm="1">
        <f t="array" ref="AD391">_xlfn.IFS(Table1[[#This Row],[Performance Score]]&gt;=90,"Excellent",Table1[[#This Row],[Performance Score]]&gt;=75,"Good",Table1[[#This Row],[Performance Score]]&gt;=60,"Average",Table1[[#This Row],[Performance Score]]&lt;=60,"Need Improvement")</f>
        <v>Excellent</v>
      </c>
      <c r="AE391" t="str">
        <f>IF(AND(Table1[[#This Row],[Attendance %]]&gt;=80,(Table1[[#This Row],[Performance Score]]&gt;=80)),"Eligible","Not Eligible")</f>
        <v>Not Eligible</v>
      </c>
      <c r="AF391" t="str">
        <f>IF(Table1[[#This Row],[Performance Score]]&gt;=80,"High Performer","Low Performer")</f>
        <v>High Performer</v>
      </c>
      <c r="AG391" t="str" cm="1">
        <f t="array" aca="1" ref="AG391" ca="1">_xlfn.IFS(Table1[[#This Row],[Experience]]&lt;=3,"Junior",Table1[[#This Row],[Experience]]&lt;=7,"Mid Level",Table1[[#This Row],[Experience]]&gt;=7,"Senior")</f>
        <v>Mid Level</v>
      </c>
      <c r="AH391" t="str">
        <f>IF(Table1[[#This Row],[Attendance %]]&gt;75,"OK","Below 75")</f>
        <v>Below 75</v>
      </c>
      <c r="AI391" t="b">
        <f>ISBLANK(Table1[[#This Row],[Employee ID]])</f>
        <v>0</v>
      </c>
      <c r="AJ391" t="b">
        <f>ISNUMBER(Table1[[#This Row],[Total Salary  ]])</f>
        <v>1</v>
      </c>
      <c r="AK391" t="str">
        <f>IFERROR(_xlfn.XLOOKUP(Table1[[#This Row],[Manager ID]],MANAGERS!A:A,MANAGERS!B:B),"Not Found")</f>
        <v>Manager_2</v>
      </c>
    </row>
    <row r="392" spans="1:37" x14ac:dyDescent="0.2">
      <c r="A392" t="s">
        <v>4253</v>
      </c>
      <c r="B392" t="s">
        <v>75</v>
      </c>
      <c r="C392" t="s">
        <v>21</v>
      </c>
      <c r="D392" t="s">
        <v>16</v>
      </c>
      <c r="E392" t="s">
        <v>26</v>
      </c>
      <c r="F392" s="1">
        <v>44965</v>
      </c>
      <c r="G392" s="1">
        <v>36058</v>
      </c>
      <c r="H392">
        <v>114365</v>
      </c>
      <c r="I392">
        <v>16879</v>
      </c>
      <c r="J392">
        <v>80</v>
      </c>
      <c r="K392">
        <v>69</v>
      </c>
      <c r="L392" t="s">
        <v>37</v>
      </c>
      <c r="M392">
        <v>116</v>
      </c>
      <c r="N392">
        <f>Table1[[#This Row],[Basic Salary]]+Table1[[#This Row],[Bonus]]</f>
        <v>131244</v>
      </c>
      <c r="O392" s="2">
        <f>Table1[[#This Row],[Bonus]]/Table1[[#This Row],[Basic Salary]]</f>
        <v>0.14758886022821668</v>
      </c>
      <c r="P392">
        <f ca="1">DATEDIF(Table1[[#This Row],[Date of Birth]],TODAY(),"Y")</f>
        <v>27</v>
      </c>
      <c r="Q392">
        <f ca="1">DATEDIF(Table1[[#This Row],[Joining Date]],TODAY(),"Y")</f>
        <v>3</v>
      </c>
      <c r="R392" t="str">
        <f ca="1">IF(YEAR(Table1[[#This Row],[Joining Date]])=YEAR(TODAY()),"Yes","No")</f>
        <v>No</v>
      </c>
      <c r="S392" t="str">
        <f ca="1">IF(Table1[[#This Row],[Experience]]&gt;5,"Yes","No")</f>
        <v>No</v>
      </c>
      <c r="T392" t="str">
        <f>TEXT(Table1[[#This Row],[Joining Date]],"mmmm")</f>
        <v>February</v>
      </c>
      <c r="U392" t="str">
        <f>TEXT(Table1[[#This Row],[Joining Date]],"yyyy")</f>
        <v>2023</v>
      </c>
      <c r="V392" s="5">
        <f ca="1">TODAY()-Table1[[#This Row],[Joining Date]]</f>
        <v>1274</v>
      </c>
      <c r="W392" t="str">
        <f>LEFT(Table1[[#This Row],[Employee Name]],FIND(" ",Table1[[#This Row],[Employee Name]])-1)</f>
        <v>Ishita</v>
      </c>
      <c r="X392" t="str">
        <f>RIGHT(Table1[[#This Row],[Employee Name]],LEN(Table1[[#This Row],[Employee Name]])-FIND(" ",Table1[[#This Row],[Employee Name]]))</f>
        <v>Roy</v>
      </c>
      <c r="Y392" t="str">
        <f>Table1[[#This Row],[Department]]&amp;"-"&amp;Table1[[#This Row],[Employee ID]]</f>
        <v>HR-E04197</v>
      </c>
      <c r="Z392" t="str">
        <f>LEFT(Table1[[#This Row],[Department]],3)</f>
        <v>HR</v>
      </c>
      <c r="AA392" t="str">
        <f>_xlfn.XLOOKUP(Table1[[#This Row],[Manager ID]],MANAGERS!A:A,MANAGERS!B:B)</f>
        <v>Manager_16</v>
      </c>
      <c r="AB392" t="str" cm="1">
        <f t="array" ref="AB392">_xlfn.XLOOKUP(Table1[[#This Row],[Manager ID]],Table2[[#All],[Manager ID]],Table2[[#All],[Department Head]])</f>
        <v>Sales</v>
      </c>
      <c r="AC392" s="2">
        <f>_xlfn.XLOOKUP(Table1[[#This Row],[City]],L:L,O:O)</f>
        <v>0.24036902712549932</v>
      </c>
      <c r="AD392" t="str" cm="1">
        <f t="array" ref="AD392">_xlfn.IFS(Table1[[#This Row],[Performance Score]]&gt;=90,"Excellent",Table1[[#This Row],[Performance Score]]&gt;=75,"Good",Table1[[#This Row],[Performance Score]]&gt;=60,"Average",Table1[[#This Row],[Performance Score]]&lt;=60,"Need Improvement")</f>
        <v>Average</v>
      </c>
      <c r="AE392" t="str">
        <f>IF(AND(Table1[[#This Row],[Attendance %]]&gt;=80,(Table1[[#This Row],[Performance Score]]&gt;=80)),"Eligible","Not Eligible")</f>
        <v>Not Eligible</v>
      </c>
      <c r="AF392" t="str">
        <f>IF(Table1[[#This Row],[Performance Score]]&gt;=80,"High Performer","Low Performer")</f>
        <v>Low Performer</v>
      </c>
      <c r="AG392" t="str" cm="1">
        <f t="array" aca="1" ref="AG392" ca="1">_xlfn.IFS(Table1[[#This Row],[Experience]]&lt;=3,"Junior",Table1[[#This Row],[Experience]]&lt;=7,"Mid Level",Table1[[#This Row],[Experience]]&gt;=7,"Senior")</f>
        <v>Junior</v>
      </c>
      <c r="AH392" t="str">
        <f>IF(Table1[[#This Row],[Attendance %]]&gt;75,"OK","Below 75")</f>
        <v>OK</v>
      </c>
      <c r="AI392" t="b">
        <f>ISBLANK(Table1[[#This Row],[Employee ID]])</f>
        <v>0</v>
      </c>
      <c r="AJ392" t="b">
        <f>ISNUMBER(Table1[[#This Row],[Total Salary  ]])</f>
        <v>1</v>
      </c>
      <c r="AK392" t="str">
        <f>IFERROR(_xlfn.XLOOKUP(Table1[[#This Row],[Manager ID]],MANAGERS!A:A,MANAGERS!B:B),"Not Found")</f>
        <v>Manager_16</v>
      </c>
    </row>
    <row r="393" spans="1:37" x14ac:dyDescent="0.2">
      <c r="A393" t="s">
        <v>3903</v>
      </c>
      <c r="B393" t="s">
        <v>45</v>
      </c>
      <c r="C393" t="s">
        <v>15</v>
      </c>
      <c r="D393" t="s">
        <v>46</v>
      </c>
      <c r="E393" t="s">
        <v>17</v>
      </c>
      <c r="F393" s="1">
        <v>42288</v>
      </c>
      <c r="G393" s="1">
        <v>30158</v>
      </c>
      <c r="H393">
        <v>114867</v>
      </c>
      <c r="I393">
        <v>16375</v>
      </c>
      <c r="J393">
        <v>83</v>
      </c>
      <c r="K393">
        <v>97</v>
      </c>
      <c r="L393" t="s">
        <v>34</v>
      </c>
      <c r="M393">
        <v>119</v>
      </c>
      <c r="N393">
        <f>Table1[[#This Row],[Basic Salary]]+Table1[[#This Row],[Bonus]]</f>
        <v>131242</v>
      </c>
      <c r="O393" s="2">
        <f>Table1[[#This Row],[Bonus]]/Table1[[#This Row],[Basic Salary]]</f>
        <v>0.14255617366171311</v>
      </c>
      <c r="P393">
        <f ca="1">DATEDIF(Table1[[#This Row],[Date of Birth]],TODAY(),"Y")</f>
        <v>44</v>
      </c>
      <c r="Q393">
        <f ca="1">DATEDIF(Table1[[#This Row],[Joining Date]],TODAY(),"Y")</f>
        <v>10</v>
      </c>
      <c r="R393" t="str">
        <f ca="1">IF(YEAR(Table1[[#This Row],[Joining Date]])=YEAR(TODAY()),"Yes","No")</f>
        <v>No</v>
      </c>
      <c r="S393" t="str">
        <f ca="1">IF(Table1[[#This Row],[Experience]]&gt;5,"Yes","No")</f>
        <v>Yes</v>
      </c>
      <c r="T393" t="str">
        <f>TEXT(Table1[[#This Row],[Joining Date]],"mmmm")</f>
        <v>October</v>
      </c>
      <c r="U393" t="str">
        <f>TEXT(Table1[[#This Row],[Joining Date]],"yyyy")</f>
        <v>2015</v>
      </c>
      <c r="V393" s="5">
        <f ca="1">TODAY()-Table1[[#This Row],[Joining Date]]</f>
        <v>3951</v>
      </c>
      <c r="W393" t="str">
        <f>LEFT(Table1[[#This Row],[Employee Name]],FIND(" ",Table1[[#This Row],[Employee Name]])-1)</f>
        <v>Ananya</v>
      </c>
      <c r="X393" t="str">
        <f>RIGHT(Table1[[#This Row],[Employee Name]],LEN(Table1[[#This Row],[Employee Name]])-FIND(" ",Table1[[#This Row],[Employee Name]]))</f>
        <v>Rao</v>
      </c>
      <c r="Y393" t="str">
        <f>Table1[[#This Row],[Department]]&amp;"-"&amp;Table1[[#This Row],[Employee ID]]</f>
        <v>Support-E03847</v>
      </c>
      <c r="Z393" t="str">
        <f>LEFT(Table1[[#This Row],[Department]],3)</f>
        <v>Sup</v>
      </c>
      <c r="AA393" t="str">
        <f>_xlfn.XLOOKUP(Table1[[#This Row],[Manager ID]],MANAGERS!A:A,MANAGERS!B:B)</f>
        <v>Manager_19</v>
      </c>
      <c r="AB393" t="str" cm="1">
        <f t="array" ref="AB393">_xlfn.XLOOKUP(Table1[[#This Row],[Manager ID]],Table2[[#All],[Manager ID]],Table2[[#All],[Department Head]])</f>
        <v>Support</v>
      </c>
      <c r="AC393" s="2">
        <f>_xlfn.XLOOKUP(Table1[[#This Row],[City]],L:L,O:O)</f>
        <v>0.24030340748661314</v>
      </c>
      <c r="AD393" t="str" cm="1">
        <f t="array" ref="AD393">_xlfn.IFS(Table1[[#This Row],[Performance Score]]&gt;=90,"Excellent",Table1[[#This Row],[Performance Score]]&gt;=75,"Good",Table1[[#This Row],[Performance Score]]&gt;=60,"Average",Table1[[#This Row],[Performance Score]]&lt;=60,"Need Improvement")</f>
        <v>Excellent</v>
      </c>
      <c r="AE393" t="str">
        <f>IF(AND(Table1[[#This Row],[Attendance %]]&gt;=80,(Table1[[#This Row],[Performance Score]]&gt;=80)),"Eligible","Not Eligible")</f>
        <v>Eligible</v>
      </c>
      <c r="AF393" t="str">
        <f>IF(Table1[[#This Row],[Performance Score]]&gt;=80,"High Performer","Low Performer")</f>
        <v>High Performer</v>
      </c>
      <c r="AG393" t="str" cm="1">
        <f t="array" aca="1" ref="AG393" ca="1">_xlfn.IFS(Table1[[#This Row],[Experience]]&lt;=3,"Junior",Table1[[#This Row],[Experience]]&lt;=7,"Mid Level",Table1[[#This Row],[Experience]]&gt;=7,"Senior")</f>
        <v>Senior</v>
      </c>
      <c r="AH393" t="str">
        <f>IF(Table1[[#This Row],[Attendance %]]&gt;75,"OK","Below 75")</f>
        <v>OK</v>
      </c>
      <c r="AI393" t="b">
        <f>ISBLANK(Table1[[#This Row],[Employee ID]])</f>
        <v>0</v>
      </c>
      <c r="AJ393" t="b">
        <f>ISNUMBER(Table1[[#This Row],[Total Salary  ]])</f>
        <v>1</v>
      </c>
      <c r="AK393" t="str">
        <f>IFERROR(_xlfn.XLOOKUP(Table1[[#This Row],[Manager ID]],MANAGERS!A:A,MANAGERS!B:B),"Not Found")</f>
        <v>Manager_19</v>
      </c>
    </row>
    <row r="394" spans="1:37" x14ac:dyDescent="0.2">
      <c r="A394" t="s">
        <v>3122</v>
      </c>
      <c r="B394" t="s">
        <v>60</v>
      </c>
      <c r="C394" t="s">
        <v>21</v>
      </c>
      <c r="D394" t="s">
        <v>46</v>
      </c>
      <c r="E394" t="s">
        <v>26</v>
      </c>
      <c r="F394" s="1">
        <v>42323</v>
      </c>
      <c r="G394" s="1">
        <v>30509</v>
      </c>
      <c r="H394">
        <v>103644</v>
      </c>
      <c r="I394">
        <v>27591</v>
      </c>
      <c r="J394">
        <v>98</v>
      </c>
      <c r="K394">
        <v>72</v>
      </c>
      <c r="L394" t="s">
        <v>23</v>
      </c>
      <c r="M394">
        <v>119</v>
      </c>
      <c r="N394">
        <f>Table1[[#This Row],[Basic Salary]]+Table1[[#This Row],[Bonus]]</f>
        <v>131235</v>
      </c>
      <c r="O394" s="2">
        <f>Table1[[#This Row],[Bonus]]/Table1[[#This Row],[Basic Salary]]</f>
        <v>0.26620933194396201</v>
      </c>
      <c r="P394">
        <f ca="1">DATEDIF(Table1[[#This Row],[Date of Birth]],TODAY(),"Y")</f>
        <v>43</v>
      </c>
      <c r="Q394">
        <f ca="1">DATEDIF(Table1[[#This Row],[Joining Date]],TODAY(),"Y")</f>
        <v>10</v>
      </c>
      <c r="R394" t="str">
        <f ca="1">IF(YEAR(Table1[[#This Row],[Joining Date]])=YEAR(TODAY()),"Yes","No")</f>
        <v>No</v>
      </c>
      <c r="S394" t="str">
        <f ca="1">IF(Table1[[#This Row],[Experience]]&gt;5,"Yes","No")</f>
        <v>Yes</v>
      </c>
      <c r="T394" t="str">
        <f>TEXT(Table1[[#This Row],[Joining Date]],"mmmm")</f>
        <v>November</v>
      </c>
      <c r="U394" t="str">
        <f>TEXT(Table1[[#This Row],[Joining Date]],"yyyy")</f>
        <v>2015</v>
      </c>
      <c r="V394" s="5">
        <f ca="1">TODAY()-Table1[[#This Row],[Joining Date]]</f>
        <v>3916</v>
      </c>
      <c r="W394" t="str">
        <f>LEFT(Table1[[#This Row],[Employee Name]],FIND(" ",Table1[[#This Row],[Employee Name]])-1)</f>
        <v>Gayathri</v>
      </c>
      <c r="X394" t="str">
        <f>RIGHT(Table1[[#This Row],[Employee Name]],LEN(Table1[[#This Row],[Employee Name]])-FIND(" ",Table1[[#This Row],[Employee Name]]))</f>
        <v>Iyer</v>
      </c>
      <c r="Y394" t="str">
        <f>Table1[[#This Row],[Department]]&amp;"-"&amp;Table1[[#This Row],[Employee ID]]</f>
        <v>Support-E03066</v>
      </c>
      <c r="Z394" t="str">
        <f>LEFT(Table1[[#This Row],[Department]],3)</f>
        <v>Sup</v>
      </c>
      <c r="AA394" t="str">
        <f>_xlfn.XLOOKUP(Table1[[#This Row],[Manager ID]],MANAGERS!A:A,MANAGERS!B:B)</f>
        <v>Manager_19</v>
      </c>
      <c r="AB394" t="str" cm="1">
        <f t="array" ref="AB394">_xlfn.XLOOKUP(Table1[[#This Row],[Manager ID]],Table2[[#All],[Manager ID]],Table2[[#All],[Department Head]])</f>
        <v>Support</v>
      </c>
      <c r="AC394" s="2">
        <f>_xlfn.XLOOKUP(Table1[[#This Row],[City]],L:L,O:O)</f>
        <v>0.23486488519629886</v>
      </c>
      <c r="AD394" t="str" cm="1">
        <f t="array" ref="AD394">_xlfn.IFS(Table1[[#This Row],[Performance Score]]&gt;=90,"Excellent",Table1[[#This Row],[Performance Score]]&gt;=75,"Good",Table1[[#This Row],[Performance Score]]&gt;=60,"Average",Table1[[#This Row],[Performance Score]]&lt;=60,"Need Improvement")</f>
        <v>Average</v>
      </c>
      <c r="AE394" t="str">
        <f>IF(AND(Table1[[#This Row],[Attendance %]]&gt;=80,(Table1[[#This Row],[Performance Score]]&gt;=80)),"Eligible","Not Eligible")</f>
        <v>Not Eligible</v>
      </c>
      <c r="AF394" t="str">
        <f>IF(Table1[[#This Row],[Performance Score]]&gt;=80,"High Performer","Low Performer")</f>
        <v>Low Performer</v>
      </c>
      <c r="AG394" t="str" cm="1">
        <f t="array" aca="1" ref="AG394" ca="1">_xlfn.IFS(Table1[[#This Row],[Experience]]&lt;=3,"Junior",Table1[[#This Row],[Experience]]&lt;=7,"Mid Level",Table1[[#This Row],[Experience]]&gt;=7,"Senior")</f>
        <v>Senior</v>
      </c>
      <c r="AH394" t="str">
        <f>IF(Table1[[#This Row],[Attendance %]]&gt;75,"OK","Below 75")</f>
        <v>OK</v>
      </c>
      <c r="AI394" t="b">
        <f>ISBLANK(Table1[[#This Row],[Employee ID]])</f>
        <v>0</v>
      </c>
      <c r="AJ394" t="b">
        <f>ISNUMBER(Table1[[#This Row],[Total Salary  ]])</f>
        <v>1</v>
      </c>
      <c r="AK394" t="str">
        <f>IFERROR(_xlfn.XLOOKUP(Table1[[#This Row],[Manager ID]],MANAGERS!A:A,MANAGERS!B:B),"Not Found")</f>
        <v>Manager_19</v>
      </c>
    </row>
    <row r="395" spans="1:37" x14ac:dyDescent="0.2">
      <c r="A395" t="s">
        <v>3264</v>
      </c>
      <c r="B395" t="s">
        <v>36</v>
      </c>
      <c r="C395" t="s">
        <v>21</v>
      </c>
      <c r="D395" t="s">
        <v>16</v>
      </c>
      <c r="E395" t="s">
        <v>26</v>
      </c>
      <c r="F395" s="1">
        <v>43557</v>
      </c>
      <c r="G395" s="1">
        <v>41075</v>
      </c>
      <c r="H395">
        <v>102349</v>
      </c>
      <c r="I395">
        <v>28885</v>
      </c>
      <c r="J395">
        <v>98</v>
      </c>
      <c r="K395">
        <v>51</v>
      </c>
      <c r="L395" t="s">
        <v>34</v>
      </c>
      <c r="M395">
        <v>114</v>
      </c>
      <c r="N395">
        <f>Table1[[#This Row],[Basic Salary]]+Table1[[#This Row],[Bonus]]</f>
        <v>131234</v>
      </c>
      <c r="O395" s="2">
        <f>Table1[[#This Row],[Bonus]]/Table1[[#This Row],[Basic Salary]]</f>
        <v>0.28222063723143365</v>
      </c>
      <c r="P395">
        <f ca="1">DATEDIF(Table1[[#This Row],[Date of Birth]],TODAY(),"Y")</f>
        <v>14</v>
      </c>
      <c r="Q395">
        <f ca="1">DATEDIF(Table1[[#This Row],[Joining Date]],TODAY(),"Y")</f>
        <v>7</v>
      </c>
      <c r="R395" t="str">
        <f ca="1">IF(YEAR(Table1[[#This Row],[Joining Date]])=YEAR(TODAY()),"Yes","No")</f>
        <v>No</v>
      </c>
      <c r="S395" t="str">
        <f ca="1">IF(Table1[[#This Row],[Experience]]&gt;5,"Yes","No")</f>
        <v>Yes</v>
      </c>
      <c r="T395" t="str">
        <f>TEXT(Table1[[#This Row],[Joining Date]],"mmmm")</f>
        <v>April</v>
      </c>
      <c r="U395" t="str">
        <f>TEXT(Table1[[#This Row],[Joining Date]],"yyyy")</f>
        <v>2019</v>
      </c>
      <c r="V395" s="5">
        <f ca="1">TODAY()-Table1[[#This Row],[Joining Date]]</f>
        <v>2682</v>
      </c>
      <c r="W395" t="str">
        <f>LEFT(Table1[[#This Row],[Employee Name]],FIND(" ",Table1[[#This Row],[Employee Name]])-1)</f>
        <v>Meera</v>
      </c>
      <c r="X395" t="str">
        <f>RIGHT(Table1[[#This Row],[Employee Name]],LEN(Table1[[#This Row],[Employee Name]])-FIND(" ",Table1[[#This Row],[Employee Name]]))</f>
        <v>Joshi</v>
      </c>
      <c r="Y395" t="str">
        <f>Table1[[#This Row],[Department]]&amp;"-"&amp;Table1[[#This Row],[Employee ID]]</f>
        <v>HR-E03208</v>
      </c>
      <c r="Z395" t="str">
        <f>LEFT(Table1[[#This Row],[Department]],3)</f>
        <v>HR</v>
      </c>
      <c r="AA395" t="str">
        <f>_xlfn.XLOOKUP(Table1[[#This Row],[Manager ID]],MANAGERS!A:A,MANAGERS!B:B)</f>
        <v>Manager_14</v>
      </c>
      <c r="AB395" t="str" cm="1">
        <f t="array" ref="AB395">_xlfn.XLOOKUP(Table1[[#This Row],[Manager ID]],Table2[[#All],[Manager ID]],Table2[[#All],[Department Head]])</f>
        <v>Marketing</v>
      </c>
      <c r="AC395" s="2">
        <f>_xlfn.XLOOKUP(Table1[[#This Row],[City]],L:L,O:O)</f>
        <v>0.24030340748661314</v>
      </c>
      <c r="AD395" t="str" cm="1">
        <f t="array" ref="AD395">_xlfn.IFS(Table1[[#This Row],[Performance Score]]&gt;=90,"Excellent",Table1[[#This Row],[Performance Score]]&gt;=75,"Good",Table1[[#This Row],[Performance Score]]&gt;=60,"Average",Table1[[#This Row],[Performance Score]]&lt;=60,"Need Improvement")</f>
        <v>Need Improvement</v>
      </c>
      <c r="AE395" t="str">
        <f>IF(AND(Table1[[#This Row],[Attendance %]]&gt;=80,(Table1[[#This Row],[Performance Score]]&gt;=80)),"Eligible","Not Eligible")</f>
        <v>Not Eligible</v>
      </c>
      <c r="AF395" t="str">
        <f>IF(Table1[[#This Row],[Performance Score]]&gt;=80,"High Performer","Low Performer")</f>
        <v>Low Performer</v>
      </c>
      <c r="AG395" t="str" cm="1">
        <f t="array" aca="1" ref="AG395" ca="1">_xlfn.IFS(Table1[[#This Row],[Experience]]&lt;=3,"Junior",Table1[[#This Row],[Experience]]&lt;=7,"Mid Level",Table1[[#This Row],[Experience]]&gt;=7,"Senior")</f>
        <v>Mid Level</v>
      </c>
      <c r="AH395" t="str">
        <f>IF(Table1[[#This Row],[Attendance %]]&gt;75,"OK","Below 75")</f>
        <v>OK</v>
      </c>
      <c r="AI395" t="b">
        <f>ISBLANK(Table1[[#This Row],[Employee ID]])</f>
        <v>0</v>
      </c>
      <c r="AJ395" t="b">
        <f>ISNUMBER(Table1[[#This Row],[Total Salary  ]])</f>
        <v>1</v>
      </c>
      <c r="AK395" t="str">
        <f>IFERROR(_xlfn.XLOOKUP(Table1[[#This Row],[Manager ID]],MANAGERS!A:A,MANAGERS!B:B),"Not Found")</f>
        <v>Manager_14</v>
      </c>
    </row>
    <row r="396" spans="1:37" x14ac:dyDescent="0.2">
      <c r="A396" t="s">
        <v>434</v>
      </c>
      <c r="B396" t="s">
        <v>71</v>
      </c>
      <c r="C396" t="s">
        <v>21</v>
      </c>
      <c r="D396" t="s">
        <v>25</v>
      </c>
      <c r="E396" t="s">
        <v>65</v>
      </c>
      <c r="F396" s="1">
        <v>44325</v>
      </c>
      <c r="G396" s="1">
        <v>38853</v>
      </c>
      <c r="H396">
        <v>101372</v>
      </c>
      <c r="I396">
        <v>29850</v>
      </c>
      <c r="J396">
        <v>66</v>
      </c>
      <c r="K396">
        <v>99</v>
      </c>
      <c r="L396" t="s">
        <v>53</v>
      </c>
      <c r="M396">
        <v>119</v>
      </c>
      <c r="N396">
        <f>Table1[[#This Row],[Basic Salary]]+Table1[[#This Row],[Bonus]]</f>
        <v>131222</v>
      </c>
      <c r="O396" s="2">
        <f>Table1[[#This Row],[Bonus]]/Table1[[#This Row],[Basic Salary]]</f>
        <v>0.29446000868089806</v>
      </c>
      <c r="P396">
        <f ca="1">DATEDIF(Table1[[#This Row],[Date of Birth]],TODAY(),"Y")</f>
        <v>20</v>
      </c>
      <c r="Q396">
        <f ca="1">DATEDIF(Table1[[#This Row],[Joining Date]],TODAY(),"Y")</f>
        <v>5</v>
      </c>
      <c r="R396" t="str">
        <f ca="1">IF(YEAR(Table1[[#This Row],[Joining Date]])=YEAR(TODAY()),"Yes","No")</f>
        <v>No</v>
      </c>
      <c r="S396" t="str">
        <f ca="1">IF(Table1[[#This Row],[Experience]]&gt;5,"Yes","No")</f>
        <v>No</v>
      </c>
      <c r="T396" t="str">
        <f>TEXT(Table1[[#This Row],[Joining Date]],"mmmm")</f>
        <v>May</v>
      </c>
      <c r="U396" t="str">
        <f>TEXT(Table1[[#This Row],[Joining Date]],"yyyy")</f>
        <v>2021</v>
      </c>
      <c r="V396" s="5">
        <f ca="1">TODAY()-Table1[[#This Row],[Joining Date]]</f>
        <v>1914</v>
      </c>
      <c r="W396" t="str">
        <f>LEFT(Table1[[#This Row],[Employee Name]],FIND(" ",Table1[[#This Row],[Employee Name]])-1)</f>
        <v>Sneha</v>
      </c>
      <c r="X396" t="str">
        <f>RIGHT(Table1[[#This Row],[Employee Name]],LEN(Table1[[#This Row],[Employee Name]])-FIND(" ",Table1[[#This Row],[Employee Name]]))</f>
        <v>Iyer</v>
      </c>
      <c r="Y396" t="str">
        <f>Table1[[#This Row],[Department]]&amp;"-"&amp;Table1[[#This Row],[Employee ID]]</f>
        <v>Finance-E00378</v>
      </c>
      <c r="Z396" t="str">
        <f>LEFT(Table1[[#This Row],[Department]],3)</f>
        <v>Fin</v>
      </c>
      <c r="AA396" t="str">
        <f>_xlfn.XLOOKUP(Table1[[#This Row],[Manager ID]],MANAGERS!A:A,MANAGERS!B:B)</f>
        <v>Manager_19</v>
      </c>
      <c r="AB396" t="str" cm="1">
        <f t="array" ref="AB396">_xlfn.XLOOKUP(Table1[[#This Row],[Manager ID]],Table2[[#All],[Manager ID]],Table2[[#All],[Department Head]])</f>
        <v>Support</v>
      </c>
      <c r="AC396" s="2">
        <f>_xlfn.XLOOKUP(Table1[[#This Row],[City]],L:L,O:O)</f>
        <v>0.23685887225230964</v>
      </c>
      <c r="AD396" t="str" cm="1">
        <f t="array" ref="AD396">_xlfn.IFS(Table1[[#This Row],[Performance Score]]&gt;=90,"Excellent",Table1[[#This Row],[Performance Score]]&gt;=75,"Good",Table1[[#This Row],[Performance Score]]&gt;=60,"Average",Table1[[#This Row],[Performance Score]]&lt;=60,"Need Improvement")</f>
        <v>Excellent</v>
      </c>
      <c r="AE396" t="str">
        <f>IF(AND(Table1[[#This Row],[Attendance %]]&gt;=80,(Table1[[#This Row],[Performance Score]]&gt;=80)),"Eligible","Not Eligible")</f>
        <v>Not Eligible</v>
      </c>
      <c r="AF396" t="str">
        <f>IF(Table1[[#This Row],[Performance Score]]&gt;=80,"High Performer","Low Performer")</f>
        <v>High Performer</v>
      </c>
      <c r="AG396" t="str" cm="1">
        <f t="array" aca="1" ref="AG396" ca="1">_xlfn.IFS(Table1[[#This Row],[Experience]]&lt;=3,"Junior",Table1[[#This Row],[Experience]]&lt;=7,"Mid Level",Table1[[#This Row],[Experience]]&gt;=7,"Senior")</f>
        <v>Mid Level</v>
      </c>
      <c r="AH396" t="str">
        <f>IF(Table1[[#This Row],[Attendance %]]&gt;75,"OK","Below 75")</f>
        <v>Below 75</v>
      </c>
      <c r="AI396" t="b">
        <f>ISBLANK(Table1[[#This Row],[Employee ID]])</f>
        <v>0</v>
      </c>
      <c r="AJ396" t="b">
        <f>ISNUMBER(Table1[[#This Row],[Total Salary  ]])</f>
        <v>1</v>
      </c>
      <c r="AK396" t="str">
        <f>IFERROR(_xlfn.XLOOKUP(Table1[[#This Row],[Manager ID]],MANAGERS!A:A,MANAGERS!B:B),"Not Found")</f>
        <v>Manager_19</v>
      </c>
    </row>
    <row r="397" spans="1:37" x14ac:dyDescent="0.2">
      <c r="A397" t="s">
        <v>4514</v>
      </c>
      <c r="B397" t="s">
        <v>71</v>
      </c>
      <c r="C397" t="s">
        <v>21</v>
      </c>
      <c r="D397" t="s">
        <v>25</v>
      </c>
      <c r="E397" t="s">
        <v>51</v>
      </c>
      <c r="F397" s="1">
        <v>45351</v>
      </c>
      <c r="G397" s="1">
        <v>35902</v>
      </c>
      <c r="H397">
        <v>112530</v>
      </c>
      <c r="I397">
        <v>18638</v>
      </c>
      <c r="J397">
        <v>98</v>
      </c>
      <c r="K397">
        <v>43</v>
      </c>
      <c r="L397" t="s">
        <v>27</v>
      </c>
      <c r="M397">
        <v>106</v>
      </c>
      <c r="N397">
        <f>Table1[[#This Row],[Basic Salary]]+Table1[[#This Row],[Bonus]]</f>
        <v>131168</v>
      </c>
      <c r="O397" s="2">
        <f>Table1[[#This Row],[Bonus]]/Table1[[#This Row],[Basic Salary]]</f>
        <v>0.16562694392606417</v>
      </c>
      <c r="P397">
        <f ca="1">DATEDIF(Table1[[#This Row],[Date of Birth]],TODAY(),"Y")</f>
        <v>28</v>
      </c>
      <c r="Q397">
        <f ca="1">DATEDIF(Table1[[#This Row],[Joining Date]],TODAY(),"Y")</f>
        <v>2</v>
      </c>
      <c r="R397" t="str">
        <f ca="1">IF(YEAR(Table1[[#This Row],[Joining Date]])=YEAR(TODAY()),"Yes","No")</f>
        <v>No</v>
      </c>
      <c r="S397" t="str">
        <f ca="1">IF(Table1[[#This Row],[Experience]]&gt;5,"Yes","No")</f>
        <v>No</v>
      </c>
      <c r="T397" t="str">
        <f>TEXT(Table1[[#This Row],[Joining Date]],"mmmm")</f>
        <v>February</v>
      </c>
      <c r="U397" t="str">
        <f>TEXT(Table1[[#This Row],[Joining Date]],"yyyy")</f>
        <v>2024</v>
      </c>
      <c r="V397" s="5">
        <f ca="1">TODAY()-Table1[[#This Row],[Joining Date]]</f>
        <v>888</v>
      </c>
      <c r="W397" t="str">
        <f>LEFT(Table1[[#This Row],[Employee Name]],FIND(" ",Table1[[#This Row],[Employee Name]])-1)</f>
        <v>Sneha</v>
      </c>
      <c r="X397" t="str">
        <f>RIGHT(Table1[[#This Row],[Employee Name]],LEN(Table1[[#This Row],[Employee Name]])-FIND(" ",Table1[[#This Row],[Employee Name]]))</f>
        <v>Iyer</v>
      </c>
      <c r="Y397" t="str">
        <f>Table1[[#This Row],[Department]]&amp;"-"&amp;Table1[[#This Row],[Employee ID]]</f>
        <v>Finance-E04458</v>
      </c>
      <c r="Z397" t="str">
        <f>LEFT(Table1[[#This Row],[Department]],3)</f>
        <v>Fin</v>
      </c>
      <c r="AA397" t="str">
        <f>_xlfn.XLOOKUP(Table1[[#This Row],[Manager ID]],MANAGERS!A:A,MANAGERS!B:B)</f>
        <v>Manager_6</v>
      </c>
      <c r="AB397" t="str" cm="1">
        <f t="array" ref="AB397">_xlfn.XLOOKUP(Table1[[#This Row],[Manager ID]],Table2[[#All],[Manager ID]],Table2[[#All],[Department Head]])</f>
        <v>HR</v>
      </c>
      <c r="AC397" s="2">
        <f>_xlfn.XLOOKUP(Table1[[#This Row],[City]],L:L,O:O)</f>
        <v>0.23674293405114402</v>
      </c>
      <c r="AD397" t="str" cm="1">
        <f t="array" ref="AD397">_xlfn.IFS(Table1[[#This Row],[Performance Score]]&gt;=90,"Excellent",Table1[[#This Row],[Performance Score]]&gt;=75,"Good",Table1[[#This Row],[Performance Score]]&gt;=60,"Average",Table1[[#This Row],[Performance Score]]&lt;=60,"Need Improvement")</f>
        <v>Need Improvement</v>
      </c>
      <c r="AE397" t="str">
        <f>IF(AND(Table1[[#This Row],[Attendance %]]&gt;=80,(Table1[[#This Row],[Performance Score]]&gt;=80)),"Eligible","Not Eligible")</f>
        <v>Not Eligible</v>
      </c>
      <c r="AF397" t="str">
        <f>IF(Table1[[#This Row],[Performance Score]]&gt;=80,"High Performer","Low Performer")</f>
        <v>Low Performer</v>
      </c>
      <c r="AG397" t="str" cm="1">
        <f t="array" aca="1" ref="AG397" ca="1">_xlfn.IFS(Table1[[#This Row],[Experience]]&lt;=3,"Junior",Table1[[#This Row],[Experience]]&lt;=7,"Mid Level",Table1[[#This Row],[Experience]]&gt;=7,"Senior")</f>
        <v>Junior</v>
      </c>
      <c r="AH397" t="str">
        <f>IF(Table1[[#This Row],[Attendance %]]&gt;75,"OK","Below 75")</f>
        <v>OK</v>
      </c>
      <c r="AI397" t="b">
        <f>ISBLANK(Table1[[#This Row],[Employee ID]])</f>
        <v>0</v>
      </c>
      <c r="AJ397" t="b">
        <f>ISNUMBER(Table1[[#This Row],[Total Salary  ]])</f>
        <v>1</v>
      </c>
      <c r="AK397" t="str">
        <f>IFERROR(_xlfn.XLOOKUP(Table1[[#This Row],[Manager ID]],MANAGERS!A:A,MANAGERS!B:B),"Not Found")</f>
        <v>Manager_6</v>
      </c>
    </row>
    <row r="398" spans="1:37" x14ac:dyDescent="0.2">
      <c r="A398" t="s">
        <v>897</v>
      </c>
      <c r="B398" t="s">
        <v>29</v>
      </c>
      <c r="C398" t="s">
        <v>15</v>
      </c>
      <c r="D398" t="s">
        <v>46</v>
      </c>
      <c r="E398" t="s">
        <v>17</v>
      </c>
      <c r="F398" s="1">
        <v>45583</v>
      </c>
      <c r="G398" s="1">
        <v>37665</v>
      </c>
      <c r="H398">
        <v>104205</v>
      </c>
      <c r="I398">
        <v>26937</v>
      </c>
      <c r="J398">
        <v>66</v>
      </c>
      <c r="K398">
        <v>85</v>
      </c>
      <c r="L398" t="s">
        <v>53</v>
      </c>
      <c r="M398">
        <v>115</v>
      </c>
      <c r="N398">
        <f>Table1[[#This Row],[Basic Salary]]+Table1[[#This Row],[Bonus]]</f>
        <v>131142</v>
      </c>
      <c r="O398" s="2">
        <f>Table1[[#This Row],[Bonus]]/Table1[[#This Row],[Basic Salary]]</f>
        <v>0.25850007197351377</v>
      </c>
      <c r="P398">
        <f ca="1">DATEDIF(Table1[[#This Row],[Date of Birth]],TODAY(),"Y")</f>
        <v>23</v>
      </c>
      <c r="Q398">
        <f ca="1">DATEDIF(Table1[[#This Row],[Joining Date]],TODAY(),"Y")</f>
        <v>1</v>
      </c>
      <c r="R398" t="str">
        <f ca="1">IF(YEAR(Table1[[#This Row],[Joining Date]])=YEAR(TODAY()),"Yes","No")</f>
        <v>No</v>
      </c>
      <c r="S398" t="str">
        <f ca="1">IF(Table1[[#This Row],[Experience]]&gt;5,"Yes","No")</f>
        <v>No</v>
      </c>
      <c r="T398" t="str">
        <f>TEXT(Table1[[#This Row],[Joining Date]],"mmmm")</f>
        <v>October</v>
      </c>
      <c r="U398" t="str">
        <f>TEXT(Table1[[#This Row],[Joining Date]],"yyyy")</f>
        <v>2024</v>
      </c>
      <c r="V398" s="5">
        <f ca="1">TODAY()-Table1[[#This Row],[Joining Date]]</f>
        <v>656</v>
      </c>
      <c r="W398" t="str">
        <f>LEFT(Table1[[#This Row],[Employee Name]],FIND(" ",Table1[[#This Row],[Employee Name]])-1)</f>
        <v>Vikram</v>
      </c>
      <c r="X398" t="str">
        <f>RIGHT(Table1[[#This Row],[Employee Name]],LEN(Table1[[#This Row],[Employee Name]])-FIND(" ",Table1[[#This Row],[Employee Name]]))</f>
        <v>Singh</v>
      </c>
      <c r="Y398" t="str">
        <f>Table1[[#This Row],[Department]]&amp;"-"&amp;Table1[[#This Row],[Employee ID]]</f>
        <v>Support-E00841</v>
      </c>
      <c r="Z398" t="str">
        <f>LEFT(Table1[[#This Row],[Department]],3)</f>
        <v>Sup</v>
      </c>
      <c r="AA398" t="str">
        <f>_xlfn.XLOOKUP(Table1[[#This Row],[Manager ID]],MANAGERS!A:A,MANAGERS!B:B)</f>
        <v>Manager_15</v>
      </c>
      <c r="AB398" t="str" cm="1">
        <f t="array" ref="AB398">_xlfn.XLOOKUP(Table1[[#This Row],[Manager ID]],Table2[[#All],[Manager ID]],Table2[[#All],[Department Head]])</f>
        <v>Support</v>
      </c>
      <c r="AC398" s="2">
        <f>_xlfn.XLOOKUP(Table1[[#This Row],[City]],L:L,O:O)</f>
        <v>0.23685887225230964</v>
      </c>
      <c r="AD398" t="str" cm="1">
        <f t="array" ref="AD398">_xlfn.IFS(Table1[[#This Row],[Performance Score]]&gt;=90,"Excellent",Table1[[#This Row],[Performance Score]]&gt;=75,"Good",Table1[[#This Row],[Performance Score]]&gt;=60,"Average",Table1[[#This Row],[Performance Score]]&lt;=60,"Need Improvement")</f>
        <v>Good</v>
      </c>
      <c r="AE398" t="str">
        <f>IF(AND(Table1[[#This Row],[Attendance %]]&gt;=80,(Table1[[#This Row],[Performance Score]]&gt;=80)),"Eligible","Not Eligible")</f>
        <v>Not Eligible</v>
      </c>
      <c r="AF398" t="str">
        <f>IF(Table1[[#This Row],[Performance Score]]&gt;=80,"High Performer","Low Performer")</f>
        <v>High Performer</v>
      </c>
      <c r="AG398" t="str" cm="1">
        <f t="array" aca="1" ref="AG398" ca="1">_xlfn.IFS(Table1[[#This Row],[Experience]]&lt;=3,"Junior",Table1[[#This Row],[Experience]]&lt;=7,"Mid Level",Table1[[#This Row],[Experience]]&gt;=7,"Senior")</f>
        <v>Junior</v>
      </c>
      <c r="AH398" t="str">
        <f>IF(Table1[[#This Row],[Attendance %]]&gt;75,"OK","Below 75")</f>
        <v>Below 75</v>
      </c>
      <c r="AI398" t="b">
        <f>ISBLANK(Table1[[#This Row],[Employee ID]])</f>
        <v>0</v>
      </c>
      <c r="AJ398" t="b">
        <f>ISNUMBER(Table1[[#This Row],[Total Salary  ]])</f>
        <v>1</v>
      </c>
      <c r="AK398" t="str">
        <f>IFERROR(_xlfn.XLOOKUP(Table1[[#This Row],[Manager ID]],MANAGERS!A:A,MANAGERS!B:B),"Not Found")</f>
        <v>Manager_15</v>
      </c>
    </row>
    <row r="399" spans="1:37" x14ac:dyDescent="0.2">
      <c r="A399" t="s">
        <v>1675</v>
      </c>
      <c r="B399" t="s">
        <v>129</v>
      </c>
      <c r="C399" t="s">
        <v>15</v>
      </c>
      <c r="D399" t="s">
        <v>40</v>
      </c>
      <c r="E399" t="s">
        <v>65</v>
      </c>
      <c r="F399" s="1">
        <v>45756</v>
      </c>
      <c r="G399" s="1">
        <v>30404</v>
      </c>
      <c r="H399">
        <v>116086</v>
      </c>
      <c r="I399">
        <v>15045</v>
      </c>
      <c r="J399">
        <v>75</v>
      </c>
      <c r="K399">
        <v>88</v>
      </c>
      <c r="L399" t="s">
        <v>27</v>
      </c>
      <c r="M399">
        <v>110</v>
      </c>
      <c r="N399">
        <f>Table1[[#This Row],[Basic Salary]]+Table1[[#This Row],[Bonus]]</f>
        <v>131131</v>
      </c>
      <c r="O399" s="2">
        <f>Table1[[#This Row],[Bonus]]/Table1[[#This Row],[Basic Salary]]</f>
        <v>0.12960219147873128</v>
      </c>
      <c r="P399">
        <f ca="1">DATEDIF(Table1[[#This Row],[Date of Birth]],TODAY(),"Y")</f>
        <v>43</v>
      </c>
      <c r="Q399">
        <f ca="1">DATEDIF(Table1[[#This Row],[Joining Date]],TODAY(),"Y")</f>
        <v>1</v>
      </c>
      <c r="R399" t="str">
        <f ca="1">IF(YEAR(Table1[[#This Row],[Joining Date]])=YEAR(TODAY()),"Yes","No")</f>
        <v>No</v>
      </c>
      <c r="S399" t="str">
        <f ca="1">IF(Table1[[#This Row],[Experience]]&gt;5,"Yes","No")</f>
        <v>No</v>
      </c>
      <c r="T399" t="str">
        <f>TEXT(Table1[[#This Row],[Joining Date]],"mmmm")</f>
        <v>April</v>
      </c>
      <c r="U399" t="str">
        <f>TEXT(Table1[[#This Row],[Joining Date]],"yyyy")</f>
        <v>2025</v>
      </c>
      <c r="V399" s="5">
        <f ca="1">TODAY()-Table1[[#This Row],[Joining Date]]</f>
        <v>483</v>
      </c>
      <c r="W399" t="str">
        <f>LEFT(Table1[[#This Row],[Employee Name]],FIND(" ",Table1[[#This Row],[Employee Name]])-1)</f>
        <v>Aarav</v>
      </c>
      <c r="X399" t="str">
        <f>RIGHT(Table1[[#This Row],[Employee Name]],LEN(Table1[[#This Row],[Employee Name]])-FIND(" ",Table1[[#This Row],[Employee Name]]))</f>
        <v>Sharma</v>
      </c>
      <c r="Y399" t="str">
        <f>Table1[[#This Row],[Department]]&amp;"-"&amp;Table1[[#This Row],[Employee ID]]</f>
        <v>IT-E01619</v>
      </c>
      <c r="Z399" t="str">
        <f>LEFT(Table1[[#This Row],[Department]],3)</f>
        <v>IT</v>
      </c>
      <c r="AA399" t="str">
        <f>_xlfn.XLOOKUP(Table1[[#This Row],[Manager ID]],MANAGERS!A:A,MANAGERS!B:B)</f>
        <v>Manager_10</v>
      </c>
      <c r="AB399" t="str" cm="1">
        <f t="array" ref="AB399">_xlfn.XLOOKUP(Table1[[#This Row],[Manager ID]],Table2[[#All],[Manager ID]],Table2[[#All],[Department Head]])</f>
        <v>HR</v>
      </c>
      <c r="AC399" s="2">
        <f>_xlfn.XLOOKUP(Table1[[#This Row],[City]],L:L,O:O)</f>
        <v>0.23674293405114402</v>
      </c>
      <c r="AD399" t="str" cm="1">
        <f t="array" ref="AD399">_xlfn.IFS(Table1[[#This Row],[Performance Score]]&gt;=90,"Excellent",Table1[[#This Row],[Performance Score]]&gt;=75,"Good",Table1[[#This Row],[Performance Score]]&gt;=60,"Average",Table1[[#This Row],[Performance Score]]&lt;=60,"Need Improvement")</f>
        <v>Good</v>
      </c>
      <c r="AE399" t="str">
        <f>IF(AND(Table1[[#This Row],[Attendance %]]&gt;=80,(Table1[[#This Row],[Performance Score]]&gt;=80)),"Eligible","Not Eligible")</f>
        <v>Not Eligible</v>
      </c>
      <c r="AF399" t="str">
        <f>IF(Table1[[#This Row],[Performance Score]]&gt;=80,"High Performer","Low Performer")</f>
        <v>High Performer</v>
      </c>
      <c r="AG399" t="str" cm="1">
        <f t="array" aca="1" ref="AG399" ca="1">_xlfn.IFS(Table1[[#This Row],[Experience]]&lt;=3,"Junior",Table1[[#This Row],[Experience]]&lt;=7,"Mid Level",Table1[[#This Row],[Experience]]&gt;=7,"Senior")</f>
        <v>Junior</v>
      </c>
      <c r="AH399" t="str">
        <f>IF(Table1[[#This Row],[Attendance %]]&gt;75,"OK","Below 75")</f>
        <v>Below 75</v>
      </c>
      <c r="AI399" t="b">
        <f>ISBLANK(Table1[[#This Row],[Employee ID]])</f>
        <v>0</v>
      </c>
      <c r="AJ399" t="b">
        <f>ISNUMBER(Table1[[#This Row],[Total Salary  ]])</f>
        <v>1</v>
      </c>
      <c r="AK399" t="str">
        <f>IFERROR(_xlfn.XLOOKUP(Table1[[#This Row],[Manager ID]],MANAGERS!A:A,MANAGERS!B:B),"Not Found")</f>
        <v>Manager_10</v>
      </c>
    </row>
    <row r="400" spans="1:37" x14ac:dyDescent="0.2">
      <c r="A400" t="s">
        <v>2822</v>
      </c>
      <c r="B400" t="s">
        <v>69</v>
      </c>
      <c r="C400" t="s">
        <v>15</v>
      </c>
      <c r="D400" t="s">
        <v>40</v>
      </c>
      <c r="E400" t="s">
        <v>51</v>
      </c>
      <c r="F400" s="1">
        <v>42140</v>
      </c>
      <c r="G400" s="1">
        <v>30406</v>
      </c>
      <c r="H400">
        <v>106375</v>
      </c>
      <c r="I400">
        <v>24733</v>
      </c>
      <c r="J400">
        <v>62</v>
      </c>
      <c r="K400">
        <v>55</v>
      </c>
      <c r="L400" t="s">
        <v>31</v>
      </c>
      <c r="M400">
        <v>105</v>
      </c>
      <c r="N400">
        <f>Table1[[#This Row],[Basic Salary]]+Table1[[#This Row],[Bonus]]</f>
        <v>131108</v>
      </c>
      <c r="O400" s="2">
        <f>Table1[[#This Row],[Bonus]]/Table1[[#This Row],[Basic Salary]]</f>
        <v>0.23250763807285546</v>
      </c>
      <c r="P400">
        <f ca="1">DATEDIF(Table1[[#This Row],[Date of Birth]],TODAY(),"Y")</f>
        <v>43</v>
      </c>
      <c r="Q400">
        <f ca="1">DATEDIF(Table1[[#This Row],[Joining Date]],TODAY(),"Y")</f>
        <v>11</v>
      </c>
      <c r="R400" t="str">
        <f ca="1">IF(YEAR(Table1[[#This Row],[Joining Date]])=YEAR(TODAY()),"Yes","No")</f>
        <v>No</v>
      </c>
      <c r="S400" t="str">
        <f ca="1">IF(Table1[[#This Row],[Experience]]&gt;5,"Yes","No")</f>
        <v>Yes</v>
      </c>
      <c r="T400" t="str">
        <f>TEXT(Table1[[#This Row],[Joining Date]],"mmmm")</f>
        <v>May</v>
      </c>
      <c r="U400" t="str">
        <f>TEXT(Table1[[#This Row],[Joining Date]],"yyyy")</f>
        <v>2015</v>
      </c>
      <c r="V400" s="5">
        <f ca="1">TODAY()-Table1[[#This Row],[Joining Date]]</f>
        <v>4099</v>
      </c>
      <c r="W400" t="str">
        <f>LEFT(Table1[[#This Row],[Employee Name]],FIND(" ",Table1[[#This Row],[Employee Name]])-1)</f>
        <v>Neha</v>
      </c>
      <c r="X400" t="str">
        <f>RIGHT(Table1[[#This Row],[Employee Name]],LEN(Table1[[#This Row],[Employee Name]])-FIND(" ",Table1[[#This Row],[Employee Name]]))</f>
        <v>Kulkarni</v>
      </c>
      <c r="Y400" t="str">
        <f>Table1[[#This Row],[Department]]&amp;"-"&amp;Table1[[#This Row],[Employee ID]]</f>
        <v>IT-E02766</v>
      </c>
      <c r="Z400" t="str">
        <f>LEFT(Table1[[#This Row],[Department]],3)</f>
        <v>IT</v>
      </c>
      <c r="AA400" t="str">
        <f>_xlfn.XLOOKUP(Table1[[#This Row],[Manager ID]],MANAGERS!A:A,MANAGERS!B:B)</f>
        <v>Manager_5</v>
      </c>
      <c r="AB400" t="str" cm="1">
        <f t="array" ref="AB400">_xlfn.XLOOKUP(Table1[[#This Row],[Manager ID]],Table2[[#All],[Manager ID]],Table2[[#All],[Department Head]])</f>
        <v>Sales</v>
      </c>
      <c r="AC400" s="2">
        <f>_xlfn.XLOOKUP(Table1[[#This Row],[City]],L:L,O:O)</f>
        <v>0.241864189087755</v>
      </c>
      <c r="AD400" t="str" cm="1">
        <f t="array" ref="AD400">_xlfn.IFS(Table1[[#This Row],[Performance Score]]&gt;=90,"Excellent",Table1[[#This Row],[Performance Score]]&gt;=75,"Good",Table1[[#This Row],[Performance Score]]&gt;=60,"Average",Table1[[#This Row],[Performance Score]]&lt;=60,"Need Improvement")</f>
        <v>Need Improvement</v>
      </c>
      <c r="AE400" t="str">
        <f>IF(AND(Table1[[#This Row],[Attendance %]]&gt;=80,(Table1[[#This Row],[Performance Score]]&gt;=80)),"Eligible","Not Eligible")</f>
        <v>Not Eligible</v>
      </c>
      <c r="AF400" t="str">
        <f>IF(Table1[[#This Row],[Performance Score]]&gt;=80,"High Performer","Low Performer")</f>
        <v>Low Performer</v>
      </c>
      <c r="AG400" t="str" cm="1">
        <f t="array" aca="1" ref="AG400" ca="1">_xlfn.IFS(Table1[[#This Row],[Experience]]&lt;=3,"Junior",Table1[[#This Row],[Experience]]&lt;=7,"Mid Level",Table1[[#This Row],[Experience]]&gt;=7,"Senior")</f>
        <v>Senior</v>
      </c>
      <c r="AH400" t="str">
        <f>IF(Table1[[#This Row],[Attendance %]]&gt;75,"OK","Below 75")</f>
        <v>Below 75</v>
      </c>
      <c r="AI400" t="b">
        <f>ISBLANK(Table1[[#This Row],[Employee ID]])</f>
        <v>0</v>
      </c>
      <c r="AJ400" t="b">
        <f>ISNUMBER(Table1[[#This Row],[Total Salary  ]])</f>
        <v>1</v>
      </c>
      <c r="AK400" t="str">
        <f>IFERROR(_xlfn.XLOOKUP(Table1[[#This Row],[Manager ID]],MANAGERS!A:A,MANAGERS!B:B),"Not Found")</f>
        <v>Manager_5</v>
      </c>
    </row>
    <row r="401" spans="1:37" x14ac:dyDescent="0.2">
      <c r="A401" t="s">
        <v>102</v>
      </c>
      <c r="B401" t="s">
        <v>85</v>
      </c>
      <c r="C401" t="s">
        <v>21</v>
      </c>
      <c r="D401" t="s">
        <v>33</v>
      </c>
      <c r="E401" t="s">
        <v>26</v>
      </c>
      <c r="F401" s="1">
        <v>43341</v>
      </c>
      <c r="G401" s="1">
        <v>35813</v>
      </c>
      <c r="H401">
        <v>116384</v>
      </c>
      <c r="I401">
        <v>14688</v>
      </c>
      <c r="J401">
        <v>95</v>
      </c>
      <c r="K401">
        <v>48</v>
      </c>
      <c r="L401" t="s">
        <v>37</v>
      </c>
      <c r="M401">
        <v>114</v>
      </c>
      <c r="N401">
        <f>Table1[[#This Row],[Basic Salary]]+Table1[[#This Row],[Bonus]]</f>
        <v>131072</v>
      </c>
      <c r="O401" s="2">
        <f>Table1[[#This Row],[Bonus]]/Table1[[#This Row],[Basic Salary]]</f>
        <v>0.12620291448996426</v>
      </c>
      <c r="P401">
        <f ca="1">DATEDIF(Table1[[#This Row],[Date of Birth]],TODAY(),"Y")</f>
        <v>28</v>
      </c>
      <c r="Q401">
        <f ca="1">DATEDIF(Table1[[#This Row],[Joining Date]],TODAY(),"Y")</f>
        <v>7</v>
      </c>
      <c r="R401" t="str">
        <f ca="1">IF(YEAR(Table1[[#This Row],[Joining Date]])=YEAR(TODAY()),"Yes","No")</f>
        <v>No</v>
      </c>
      <c r="S401" t="str">
        <f ca="1">IF(Table1[[#This Row],[Experience]]&gt;5,"Yes","No")</f>
        <v>Yes</v>
      </c>
      <c r="T401" t="str">
        <f>TEXT(Table1[[#This Row],[Joining Date]],"mmmm")</f>
        <v>August</v>
      </c>
      <c r="U401" t="str">
        <f>TEXT(Table1[[#This Row],[Joining Date]],"yyyy")</f>
        <v>2018</v>
      </c>
      <c r="V401" s="5">
        <f ca="1">TODAY()-Table1[[#This Row],[Joining Date]]</f>
        <v>2898</v>
      </c>
      <c r="W401" t="str">
        <f>LEFT(Table1[[#This Row],[Employee Name]],FIND(" ",Table1[[#This Row],[Employee Name]])-1)</f>
        <v>Pooja</v>
      </c>
      <c r="X401" t="str">
        <f>RIGHT(Table1[[#This Row],[Employee Name]],LEN(Table1[[#This Row],[Employee Name]])-FIND(" ",Table1[[#This Row],[Employee Name]]))</f>
        <v>Das</v>
      </c>
      <c r="Y401" t="str">
        <f>Table1[[#This Row],[Department]]&amp;"-"&amp;Table1[[#This Row],[Employee ID]]</f>
        <v>Marketing-E00047</v>
      </c>
      <c r="Z401" t="str">
        <f>LEFT(Table1[[#This Row],[Department]],3)</f>
        <v>Mar</v>
      </c>
      <c r="AA401" t="str">
        <f>_xlfn.XLOOKUP(Table1[[#This Row],[Manager ID]],MANAGERS!A:A,MANAGERS!B:B)</f>
        <v>Manager_14</v>
      </c>
      <c r="AB401" t="str" cm="1">
        <f t="array" ref="AB401">_xlfn.XLOOKUP(Table1[[#This Row],[Manager ID]],Table2[[#All],[Manager ID]],Table2[[#All],[Department Head]])</f>
        <v>Marketing</v>
      </c>
      <c r="AC401" s="2">
        <f>_xlfn.XLOOKUP(Table1[[#This Row],[City]],L:L,O:O)</f>
        <v>0.24036902712549932</v>
      </c>
      <c r="AD401" t="str" cm="1">
        <f t="array" ref="AD401">_xlfn.IFS(Table1[[#This Row],[Performance Score]]&gt;=90,"Excellent",Table1[[#This Row],[Performance Score]]&gt;=75,"Good",Table1[[#This Row],[Performance Score]]&gt;=60,"Average",Table1[[#This Row],[Performance Score]]&lt;=60,"Need Improvement")</f>
        <v>Need Improvement</v>
      </c>
      <c r="AE401" t="str">
        <f>IF(AND(Table1[[#This Row],[Attendance %]]&gt;=80,(Table1[[#This Row],[Performance Score]]&gt;=80)),"Eligible","Not Eligible")</f>
        <v>Not Eligible</v>
      </c>
      <c r="AF401" t="str">
        <f>IF(Table1[[#This Row],[Performance Score]]&gt;=80,"High Performer","Low Performer")</f>
        <v>Low Performer</v>
      </c>
      <c r="AG401" t="str" cm="1">
        <f t="array" aca="1" ref="AG401" ca="1">_xlfn.IFS(Table1[[#This Row],[Experience]]&lt;=3,"Junior",Table1[[#This Row],[Experience]]&lt;=7,"Mid Level",Table1[[#This Row],[Experience]]&gt;=7,"Senior")</f>
        <v>Mid Level</v>
      </c>
      <c r="AH401" t="str">
        <f>IF(Table1[[#This Row],[Attendance %]]&gt;75,"OK","Below 75")</f>
        <v>OK</v>
      </c>
      <c r="AI401" t="b">
        <f>ISBLANK(Table1[[#This Row],[Employee ID]])</f>
        <v>0</v>
      </c>
      <c r="AJ401" t="b">
        <f>ISNUMBER(Table1[[#This Row],[Total Salary  ]])</f>
        <v>1</v>
      </c>
      <c r="AK401" t="str">
        <f>IFERROR(_xlfn.XLOOKUP(Table1[[#This Row],[Manager ID]],MANAGERS!A:A,MANAGERS!B:B),"Not Found")</f>
        <v>Manager_14</v>
      </c>
    </row>
    <row r="402" spans="1:37" x14ac:dyDescent="0.2">
      <c r="A402" t="s">
        <v>807</v>
      </c>
      <c r="B402" t="s">
        <v>69</v>
      </c>
      <c r="C402" t="s">
        <v>15</v>
      </c>
      <c r="D402" t="s">
        <v>46</v>
      </c>
      <c r="E402" t="s">
        <v>22</v>
      </c>
      <c r="F402" s="1">
        <v>45669</v>
      </c>
      <c r="G402" s="1">
        <v>37014</v>
      </c>
      <c r="H402">
        <v>114015</v>
      </c>
      <c r="I402">
        <v>17040</v>
      </c>
      <c r="J402">
        <v>71</v>
      </c>
      <c r="K402">
        <v>40</v>
      </c>
      <c r="L402" t="s">
        <v>18</v>
      </c>
      <c r="M402">
        <v>116</v>
      </c>
      <c r="N402">
        <f>Table1[[#This Row],[Basic Salary]]+Table1[[#This Row],[Bonus]]</f>
        <v>131055</v>
      </c>
      <c r="O402" s="2">
        <f>Table1[[#This Row],[Bonus]]/Table1[[#This Row],[Basic Salary]]</f>
        <v>0.14945401920799894</v>
      </c>
      <c r="P402">
        <f ca="1">DATEDIF(Table1[[#This Row],[Date of Birth]],TODAY(),"Y")</f>
        <v>25</v>
      </c>
      <c r="Q402">
        <f ca="1">DATEDIF(Table1[[#This Row],[Joining Date]],TODAY(),"Y")</f>
        <v>1</v>
      </c>
      <c r="R402" t="str">
        <f ca="1">IF(YEAR(Table1[[#This Row],[Joining Date]])=YEAR(TODAY()),"Yes","No")</f>
        <v>No</v>
      </c>
      <c r="S402" t="str">
        <f ca="1">IF(Table1[[#This Row],[Experience]]&gt;5,"Yes","No")</f>
        <v>No</v>
      </c>
      <c r="T402" t="str">
        <f>TEXT(Table1[[#This Row],[Joining Date]],"mmmm")</f>
        <v>January</v>
      </c>
      <c r="U402" t="str">
        <f>TEXT(Table1[[#This Row],[Joining Date]],"yyyy")</f>
        <v>2025</v>
      </c>
      <c r="V402" s="5">
        <f ca="1">TODAY()-Table1[[#This Row],[Joining Date]]</f>
        <v>570</v>
      </c>
      <c r="W402" t="str">
        <f>LEFT(Table1[[#This Row],[Employee Name]],FIND(" ",Table1[[#This Row],[Employee Name]])-1)</f>
        <v>Neha</v>
      </c>
      <c r="X402" t="str">
        <f>RIGHT(Table1[[#This Row],[Employee Name]],LEN(Table1[[#This Row],[Employee Name]])-FIND(" ",Table1[[#This Row],[Employee Name]]))</f>
        <v>Kulkarni</v>
      </c>
      <c r="Y402" t="str">
        <f>Table1[[#This Row],[Department]]&amp;"-"&amp;Table1[[#This Row],[Employee ID]]</f>
        <v>Support-E00751</v>
      </c>
      <c r="Z402" t="str">
        <f>LEFT(Table1[[#This Row],[Department]],3)</f>
        <v>Sup</v>
      </c>
      <c r="AA402" t="str">
        <f>_xlfn.XLOOKUP(Table1[[#This Row],[Manager ID]],MANAGERS!A:A,MANAGERS!B:B)</f>
        <v>Manager_16</v>
      </c>
      <c r="AB402" t="str" cm="1">
        <f t="array" ref="AB402">_xlfn.XLOOKUP(Table1[[#This Row],[Manager ID]],Table2[[#All],[Manager ID]],Table2[[#All],[Department Head]])</f>
        <v>Sales</v>
      </c>
      <c r="AC402" s="2">
        <f>_xlfn.XLOOKUP(Table1[[#This Row],[City]],L:L,O:O)</f>
        <v>0.21356479274849693</v>
      </c>
      <c r="AD402" t="str" cm="1">
        <f t="array" ref="AD402">_xlfn.IFS(Table1[[#This Row],[Performance Score]]&gt;=90,"Excellent",Table1[[#This Row],[Performance Score]]&gt;=75,"Good",Table1[[#This Row],[Performance Score]]&gt;=60,"Average",Table1[[#This Row],[Performance Score]]&lt;=60,"Need Improvement")</f>
        <v>Need Improvement</v>
      </c>
      <c r="AE402" t="str">
        <f>IF(AND(Table1[[#This Row],[Attendance %]]&gt;=80,(Table1[[#This Row],[Performance Score]]&gt;=80)),"Eligible","Not Eligible")</f>
        <v>Not Eligible</v>
      </c>
      <c r="AF402" t="str">
        <f>IF(Table1[[#This Row],[Performance Score]]&gt;=80,"High Performer","Low Performer")</f>
        <v>Low Performer</v>
      </c>
      <c r="AG402" t="str" cm="1">
        <f t="array" aca="1" ref="AG402" ca="1">_xlfn.IFS(Table1[[#This Row],[Experience]]&lt;=3,"Junior",Table1[[#This Row],[Experience]]&lt;=7,"Mid Level",Table1[[#This Row],[Experience]]&gt;=7,"Senior")</f>
        <v>Junior</v>
      </c>
      <c r="AH402" t="str">
        <f>IF(Table1[[#This Row],[Attendance %]]&gt;75,"OK","Below 75")</f>
        <v>Below 75</v>
      </c>
      <c r="AI402" t="b">
        <f>ISBLANK(Table1[[#This Row],[Employee ID]])</f>
        <v>0</v>
      </c>
      <c r="AJ402" t="b">
        <f>ISNUMBER(Table1[[#This Row],[Total Salary  ]])</f>
        <v>1</v>
      </c>
      <c r="AK402" t="str">
        <f>IFERROR(_xlfn.XLOOKUP(Table1[[#This Row],[Manager ID]],MANAGERS!A:A,MANAGERS!B:B),"Not Found")</f>
        <v>Manager_16</v>
      </c>
    </row>
    <row r="403" spans="1:37" x14ac:dyDescent="0.2">
      <c r="A403" t="s">
        <v>2895</v>
      </c>
      <c r="B403" t="s">
        <v>36</v>
      </c>
      <c r="C403" t="s">
        <v>15</v>
      </c>
      <c r="D403" t="s">
        <v>46</v>
      </c>
      <c r="E403" t="s">
        <v>65</v>
      </c>
      <c r="F403" s="1">
        <v>44007</v>
      </c>
      <c r="G403" s="1">
        <v>35208</v>
      </c>
      <c r="H403">
        <v>113164</v>
      </c>
      <c r="I403">
        <v>17853</v>
      </c>
      <c r="J403">
        <v>80</v>
      </c>
      <c r="K403">
        <v>99</v>
      </c>
      <c r="L403" t="s">
        <v>34</v>
      </c>
      <c r="M403">
        <v>113</v>
      </c>
      <c r="N403">
        <f>Table1[[#This Row],[Basic Salary]]+Table1[[#This Row],[Bonus]]</f>
        <v>131017</v>
      </c>
      <c r="O403" s="2">
        <f>Table1[[#This Row],[Bonus]]/Table1[[#This Row],[Basic Salary]]</f>
        <v>0.15776218585415858</v>
      </c>
      <c r="P403">
        <f ca="1">DATEDIF(Table1[[#This Row],[Date of Birth]],TODAY(),"Y")</f>
        <v>30</v>
      </c>
      <c r="Q403">
        <f ca="1">DATEDIF(Table1[[#This Row],[Joining Date]],TODAY(),"Y")</f>
        <v>6</v>
      </c>
      <c r="R403" t="str">
        <f ca="1">IF(YEAR(Table1[[#This Row],[Joining Date]])=YEAR(TODAY()),"Yes","No")</f>
        <v>No</v>
      </c>
      <c r="S403" t="str">
        <f ca="1">IF(Table1[[#This Row],[Experience]]&gt;5,"Yes","No")</f>
        <v>Yes</v>
      </c>
      <c r="T403" t="str">
        <f>TEXT(Table1[[#This Row],[Joining Date]],"mmmm")</f>
        <v>June</v>
      </c>
      <c r="U403" t="str">
        <f>TEXT(Table1[[#This Row],[Joining Date]],"yyyy")</f>
        <v>2020</v>
      </c>
      <c r="V403" s="5">
        <f ca="1">TODAY()-Table1[[#This Row],[Joining Date]]</f>
        <v>2232</v>
      </c>
      <c r="W403" t="str">
        <f>LEFT(Table1[[#This Row],[Employee Name]],FIND(" ",Table1[[#This Row],[Employee Name]])-1)</f>
        <v>Meera</v>
      </c>
      <c r="X403" t="str">
        <f>RIGHT(Table1[[#This Row],[Employee Name]],LEN(Table1[[#This Row],[Employee Name]])-FIND(" ",Table1[[#This Row],[Employee Name]]))</f>
        <v>Joshi</v>
      </c>
      <c r="Y403" t="str">
        <f>Table1[[#This Row],[Department]]&amp;"-"&amp;Table1[[#This Row],[Employee ID]]</f>
        <v>Support-E02839</v>
      </c>
      <c r="Z403" t="str">
        <f>LEFT(Table1[[#This Row],[Department]],3)</f>
        <v>Sup</v>
      </c>
      <c r="AA403" t="str">
        <f>_xlfn.XLOOKUP(Table1[[#This Row],[Manager ID]],MANAGERS!A:A,MANAGERS!B:B)</f>
        <v>Manager_13</v>
      </c>
      <c r="AB403" t="str" cm="1">
        <f t="array" ref="AB403">_xlfn.XLOOKUP(Table1[[#This Row],[Manager ID]],Table2[[#All],[Manager ID]],Table2[[#All],[Department Head]])</f>
        <v>HR</v>
      </c>
      <c r="AC403" s="2">
        <f>_xlfn.XLOOKUP(Table1[[#This Row],[City]],L:L,O:O)</f>
        <v>0.24030340748661314</v>
      </c>
      <c r="AD403" t="str" cm="1">
        <f t="array" ref="AD403">_xlfn.IFS(Table1[[#This Row],[Performance Score]]&gt;=90,"Excellent",Table1[[#This Row],[Performance Score]]&gt;=75,"Good",Table1[[#This Row],[Performance Score]]&gt;=60,"Average",Table1[[#This Row],[Performance Score]]&lt;=60,"Need Improvement")</f>
        <v>Excellent</v>
      </c>
      <c r="AE403" t="str">
        <f>IF(AND(Table1[[#This Row],[Attendance %]]&gt;=80,(Table1[[#This Row],[Performance Score]]&gt;=80)),"Eligible","Not Eligible")</f>
        <v>Eligible</v>
      </c>
      <c r="AF403" t="str">
        <f>IF(Table1[[#This Row],[Performance Score]]&gt;=80,"High Performer","Low Performer")</f>
        <v>High Performer</v>
      </c>
      <c r="AG403" t="str" cm="1">
        <f t="array" aca="1" ref="AG403" ca="1">_xlfn.IFS(Table1[[#This Row],[Experience]]&lt;=3,"Junior",Table1[[#This Row],[Experience]]&lt;=7,"Mid Level",Table1[[#This Row],[Experience]]&gt;=7,"Senior")</f>
        <v>Mid Level</v>
      </c>
      <c r="AH403" t="str">
        <f>IF(Table1[[#This Row],[Attendance %]]&gt;75,"OK","Below 75")</f>
        <v>OK</v>
      </c>
      <c r="AI403" t="b">
        <f>ISBLANK(Table1[[#This Row],[Employee ID]])</f>
        <v>0</v>
      </c>
      <c r="AJ403" t="b">
        <f>ISNUMBER(Table1[[#This Row],[Total Salary  ]])</f>
        <v>1</v>
      </c>
      <c r="AK403" t="str">
        <f>IFERROR(_xlfn.XLOOKUP(Table1[[#This Row],[Manager ID]],MANAGERS!A:A,MANAGERS!B:B),"Not Found")</f>
        <v>Manager_13</v>
      </c>
    </row>
    <row r="404" spans="1:37" x14ac:dyDescent="0.2">
      <c r="A404" t="s">
        <v>4739</v>
      </c>
      <c r="B404" t="s">
        <v>129</v>
      </c>
      <c r="C404" t="s">
        <v>15</v>
      </c>
      <c r="D404" t="s">
        <v>16</v>
      </c>
      <c r="E404" t="s">
        <v>22</v>
      </c>
      <c r="F404" s="1">
        <v>44992</v>
      </c>
      <c r="G404" s="1">
        <v>35669</v>
      </c>
      <c r="H404">
        <v>109671</v>
      </c>
      <c r="I404">
        <v>21332</v>
      </c>
      <c r="J404">
        <v>80</v>
      </c>
      <c r="K404">
        <v>78</v>
      </c>
      <c r="L404" t="s">
        <v>18</v>
      </c>
      <c r="M404">
        <v>120</v>
      </c>
      <c r="N404">
        <f>Table1[[#This Row],[Basic Salary]]+Table1[[#This Row],[Bonus]]</f>
        <v>131003</v>
      </c>
      <c r="O404" s="2">
        <f>Table1[[#This Row],[Bonus]]/Table1[[#This Row],[Basic Salary]]</f>
        <v>0.19450903155802354</v>
      </c>
      <c r="P404">
        <f ca="1">DATEDIF(Table1[[#This Row],[Date of Birth]],TODAY(),"Y")</f>
        <v>28</v>
      </c>
      <c r="Q404">
        <f ca="1">DATEDIF(Table1[[#This Row],[Joining Date]],TODAY(),"Y")</f>
        <v>3</v>
      </c>
      <c r="R404" t="str">
        <f ca="1">IF(YEAR(Table1[[#This Row],[Joining Date]])=YEAR(TODAY()),"Yes","No")</f>
        <v>No</v>
      </c>
      <c r="S404" t="str">
        <f ca="1">IF(Table1[[#This Row],[Experience]]&gt;5,"Yes","No")</f>
        <v>No</v>
      </c>
      <c r="T404" t="str">
        <f>TEXT(Table1[[#This Row],[Joining Date]],"mmmm")</f>
        <v>March</v>
      </c>
      <c r="U404" t="str">
        <f>TEXT(Table1[[#This Row],[Joining Date]],"yyyy")</f>
        <v>2023</v>
      </c>
      <c r="V404" s="5">
        <f ca="1">TODAY()-Table1[[#This Row],[Joining Date]]</f>
        <v>1247</v>
      </c>
      <c r="W404" t="str">
        <f>LEFT(Table1[[#This Row],[Employee Name]],FIND(" ",Table1[[#This Row],[Employee Name]])-1)</f>
        <v>Aarav</v>
      </c>
      <c r="X404" t="str">
        <f>RIGHT(Table1[[#This Row],[Employee Name]],LEN(Table1[[#This Row],[Employee Name]])-FIND(" ",Table1[[#This Row],[Employee Name]]))</f>
        <v>Sharma</v>
      </c>
      <c r="Y404" t="str">
        <f>Table1[[#This Row],[Department]]&amp;"-"&amp;Table1[[#This Row],[Employee ID]]</f>
        <v>HR-E04683</v>
      </c>
      <c r="Z404" t="str">
        <f>LEFT(Table1[[#This Row],[Department]],3)</f>
        <v>HR</v>
      </c>
      <c r="AA404" t="str">
        <f>_xlfn.XLOOKUP(Table1[[#This Row],[Manager ID]],MANAGERS!A:A,MANAGERS!B:B)</f>
        <v>Manager_20</v>
      </c>
      <c r="AB404" t="str" cm="1">
        <f t="array" ref="AB404">_xlfn.XLOOKUP(Table1[[#This Row],[Manager ID]],Table2[[#All],[Manager ID]],Table2[[#All],[Department Head]])</f>
        <v>Operations</v>
      </c>
      <c r="AC404" s="2">
        <f>_xlfn.XLOOKUP(Table1[[#This Row],[City]],L:L,O:O)</f>
        <v>0.21356479274849693</v>
      </c>
      <c r="AD404" t="str" cm="1">
        <f t="array" ref="AD404">_xlfn.IFS(Table1[[#This Row],[Performance Score]]&gt;=90,"Excellent",Table1[[#This Row],[Performance Score]]&gt;=75,"Good",Table1[[#This Row],[Performance Score]]&gt;=60,"Average",Table1[[#This Row],[Performance Score]]&lt;=60,"Need Improvement")</f>
        <v>Good</v>
      </c>
      <c r="AE404" t="str">
        <f>IF(AND(Table1[[#This Row],[Attendance %]]&gt;=80,(Table1[[#This Row],[Performance Score]]&gt;=80)),"Eligible","Not Eligible")</f>
        <v>Not Eligible</v>
      </c>
      <c r="AF404" t="str">
        <f>IF(Table1[[#This Row],[Performance Score]]&gt;=80,"High Performer","Low Performer")</f>
        <v>Low Performer</v>
      </c>
      <c r="AG404" t="str" cm="1">
        <f t="array" aca="1" ref="AG404" ca="1">_xlfn.IFS(Table1[[#This Row],[Experience]]&lt;=3,"Junior",Table1[[#This Row],[Experience]]&lt;=7,"Mid Level",Table1[[#This Row],[Experience]]&gt;=7,"Senior")</f>
        <v>Junior</v>
      </c>
      <c r="AH404" t="str">
        <f>IF(Table1[[#This Row],[Attendance %]]&gt;75,"OK","Below 75")</f>
        <v>OK</v>
      </c>
      <c r="AI404" t="b">
        <f>ISBLANK(Table1[[#This Row],[Employee ID]])</f>
        <v>0</v>
      </c>
      <c r="AJ404" t="b">
        <f>ISNUMBER(Table1[[#This Row],[Total Salary  ]])</f>
        <v>1</v>
      </c>
      <c r="AK404" t="str">
        <f>IFERROR(_xlfn.XLOOKUP(Table1[[#This Row],[Manager ID]],MANAGERS!A:A,MANAGERS!B:B),"Not Found")</f>
        <v>Manager_20</v>
      </c>
    </row>
    <row r="405" spans="1:37" x14ac:dyDescent="0.2">
      <c r="A405" t="s">
        <v>104</v>
      </c>
      <c r="B405" t="s">
        <v>85</v>
      </c>
      <c r="C405" t="s">
        <v>21</v>
      </c>
      <c r="D405" t="s">
        <v>25</v>
      </c>
      <c r="E405" t="s">
        <v>26</v>
      </c>
      <c r="F405" s="1">
        <v>45223</v>
      </c>
      <c r="G405" s="1">
        <v>38723</v>
      </c>
      <c r="H405">
        <v>104516</v>
      </c>
      <c r="I405">
        <v>26453</v>
      </c>
      <c r="J405">
        <v>80</v>
      </c>
      <c r="K405">
        <v>69</v>
      </c>
      <c r="L405" t="s">
        <v>27</v>
      </c>
      <c r="M405">
        <v>115</v>
      </c>
      <c r="N405">
        <f>Table1[[#This Row],[Basic Salary]]+Table1[[#This Row],[Bonus]]</f>
        <v>130969</v>
      </c>
      <c r="O405" s="2">
        <f>Table1[[#This Row],[Bonus]]/Table1[[#This Row],[Basic Salary]]</f>
        <v>0.25310000382716524</v>
      </c>
      <c r="P405">
        <f ca="1">DATEDIF(Table1[[#This Row],[Date of Birth]],TODAY(),"Y")</f>
        <v>20</v>
      </c>
      <c r="Q405">
        <f ca="1">DATEDIF(Table1[[#This Row],[Joining Date]],TODAY(),"Y")</f>
        <v>2</v>
      </c>
      <c r="R405" t="str">
        <f ca="1">IF(YEAR(Table1[[#This Row],[Joining Date]])=YEAR(TODAY()),"Yes","No")</f>
        <v>No</v>
      </c>
      <c r="S405" t="str">
        <f ca="1">IF(Table1[[#This Row],[Experience]]&gt;5,"Yes","No")</f>
        <v>No</v>
      </c>
      <c r="T405" t="str">
        <f>TEXT(Table1[[#This Row],[Joining Date]],"mmmm")</f>
        <v>October</v>
      </c>
      <c r="U405" t="str">
        <f>TEXT(Table1[[#This Row],[Joining Date]],"yyyy")</f>
        <v>2023</v>
      </c>
      <c r="V405" s="5">
        <f ca="1">TODAY()-Table1[[#This Row],[Joining Date]]</f>
        <v>1016</v>
      </c>
      <c r="W405" t="str">
        <f>LEFT(Table1[[#This Row],[Employee Name]],FIND(" ",Table1[[#This Row],[Employee Name]])-1)</f>
        <v>Pooja</v>
      </c>
      <c r="X405" t="str">
        <f>RIGHT(Table1[[#This Row],[Employee Name]],LEN(Table1[[#This Row],[Employee Name]])-FIND(" ",Table1[[#This Row],[Employee Name]]))</f>
        <v>Das</v>
      </c>
      <c r="Y405" t="str">
        <f>Table1[[#This Row],[Department]]&amp;"-"&amp;Table1[[#This Row],[Employee ID]]</f>
        <v>Finance-E00049</v>
      </c>
      <c r="Z405" t="str">
        <f>LEFT(Table1[[#This Row],[Department]],3)</f>
        <v>Fin</v>
      </c>
      <c r="AA405" t="str">
        <f>_xlfn.XLOOKUP(Table1[[#This Row],[Manager ID]],MANAGERS!A:A,MANAGERS!B:B)</f>
        <v>Manager_15</v>
      </c>
      <c r="AB405" t="str" cm="1">
        <f t="array" ref="AB405">_xlfn.XLOOKUP(Table1[[#This Row],[Manager ID]],Table2[[#All],[Manager ID]],Table2[[#All],[Department Head]])</f>
        <v>Support</v>
      </c>
      <c r="AC405" s="2">
        <f>_xlfn.XLOOKUP(Table1[[#This Row],[City]],L:L,O:O)</f>
        <v>0.23674293405114402</v>
      </c>
      <c r="AD405" t="str" cm="1">
        <f t="array" ref="AD405">_xlfn.IFS(Table1[[#This Row],[Performance Score]]&gt;=90,"Excellent",Table1[[#This Row],[Performance Score]]&gt;=75,"Good",Table1[[#This Row],[Performance Score]]&gt;=60,"Average",Table1[[#This Row],[Performance Score]]&lt;=60,"Need Improvement")</f>
        <v>Average</v>
      </c>
      <c r="AE405" t="str">
        <f>IF(AND(Table1[[#This Row],[Attendance %]]&gt;=80,(Table1[[#This Row],[Performance Score]]&gt;=80)),"Eligible","Not Eligible")</f>
        <v>Not Eligible</v>
      </c>
      <c r="AF405" t="str">
        <f>IF(Table1[[#This Row],[Performance Score]]&gt;=80,"High Performer","Low Performer")</f>
        <v>Low Performer</v>
      </c>
      <c r="AG405" t="str" cm="1">
        <f t="array" aca="1" ref="AG405" ca="1">_xlfn.IFS(Table1[[#This Row],[Experience]]&lt;=3,"Junior",Table1[[#This Row],[Experience]]&lt;=7,"Mid Level",Table1[[#This Row],[Experience]]&gt;=7,"Senior")</f>
        <v>Junior</v>
      </c>
      <c r="AH405" t="str">
        <f>IF(Table1[[#This Row],[Attendance %]]&gt;75,"OK","Below 75")</f>
        <v>OK</v>
      </c>
      <c r="AI405" t="b">
        <f>ISBLANK(Table1[[#This Row],[Employee ID]])</f>
        <v>0</v>
      </c>
      <c r="AJ405" t="b">
        <f>ISNUMBER(Table1[[#This Row],[Total Salary  ]])</f>
        <v>1</v>
      </c>
      <c r="AK405" t="str">
        <f>IFERROR(_xlfn.XLOOKUP(Table1[[#This Row],[Manager ID]],MANAGERS!A:A,MANAGERS!B:B),"Not Found")</f>
        <v>Manager_15</v>
      </c>
    </row>
    <row r="406" spans="1:37" x14ac:dyDescent="0.2">
      <c r="A406" t="s">
        <v>4216</v>
      </c>
      <c r="B406" t="s">
        <v>48</v>
      </c>
      <c r="C406" t="s">
        <v>21</v>
      </c>
      <c r="D406" t="s">
        <v>46</v>
      </c>
      <c r="E406" t="s">
        <v>17</v>
      </c>
      <c r="F406" s="1">
        <v>43425</v>
      </c>
      <c r="G406" s="1">
        <v>31365</v>
      </c>
      <c r="H406">
        <v>118075</v>
      </c>
      <c r="I406">
        <v>12856</v>
      </c>
      <c r="J406">
        <v>98</v>
      </c>
      <c r="K406">
        <v>44</v>
      </c>
      <c r="L406" t="s">
        <v>23</v>
      </c>
      <c r="M406">
        <v>118</v>
      </c>
      <c r="N406">
        <f>Table1[[#This Row],[Basic Salary]]+Table1[[#This Row],[Bonus]]</f>
        <v>130931</v>
      </c>
      <c r="O406" s="2">
        <f>Table1[[#This Row],[Bonus]]/Table1[[#This Row],[Basic Salary]]</f>
        <v>0.10887994918484015</v>
      </c>
      <c r="P406">
        <f ca="1">DATEDIF(Table1[[#This Row],[Date of Birth]],TODAY(),"Y")</f>
        <v>40</v>
      </c>
      <c r="Q406">
        <f ca="1">DATEDIF(Table1[[#This Row],[Joining Date]],TODAY(),"Y")</f>
        <v>7</v>
      </c>
      <c r="R406" t="str">
        <f ca="1">IF(YEAR(Table1[[#This Row],[Joining Date]])=YEAR(TODAY()),"Yes","No")</f>
        <v>No</v>
      </c>
      <c r="S406" t="str">
        <f ca="1">IF(Table1[[#This Row],[Experience]]&gt;5,"Yes","No")</f>
        <v>Yes</v>
      </c>
      <c r="T406" t="str">
        <f>TEXT(Table1[[#This Row],[Joining Date]],"mmmm")</f>
        <v>November</v>
      </c>
      <c r="U406" t="str">
        <f>TEXT(Table1[[#This Row],[Joining Date]],"yyyy")</f>
        <v>2018</v>
      </c>
      <c r="V406" s="5">
        <f ca="1">TODAY()-Table1[[#This Row],[Joining Date]]</f>
        <v>2814</v>
      </c>
      <c r="W406" t="str">
        <f>LEFT(Table1[[#This Row],[Employee Name]],FIND(" ",Table1[[#This Row],[Employee Name]])-1)</f>
        <v>Aditya</v>
      </c>
      <c r="X406" t="str">
        <f>RIGHT(Table1[[#This Row],[Employee Name]],LEN(Table1[[#This Row],[Employee Name]])-FIND(" ",Table1[[#This Row],[Employee Name]]))</f>
        <v>Kapoor</v>
      </c>
      <c r="Y406" t="str">
        <f>Table1[[#This Row],[Department]]&amp;"-"&amp;Table1[[#This Row],[Employee ID]]</f>
        <v>Support-E04160</v>
      </c>
      <c r="Z406" t="str">
        <f>LEFT(Table1[[#This Row],[Department]],3)</f>
        <v>Sup</v>
      </c>
      <c r="AA406" t="str">
        <f>_xlfn.XLOOKUP(Table1[[#This Row],[Manager ID]],MANAGERS!A:A,MANAGERS!B:B)</f>
        <v>Manager_18</v>
      </c>
      <c r="AB406" t="str" cm="1">
        <f t="array" ref="AB406">_xlfn.XLOOKUP(Table1[[#This Row],[Manager ID]],Table2[[#All],[Manager ID]],Table2[[#All],[Department Head]])</f>
        <v>Support</v>
      </c>
      <c r="AC406" s="2">
        <f>_xlfn.XLOOKUP(Table1[[#This Row],[City]],L:L,O:O)</f>
        <v>0.23486488519629886</v>
      </c>
      <c r="AD406" t="str" cm="1">
        <f t="array" ref="AD406">_xlfn.IFS(Table1[[#This Row],[Performance Score]]&gt;=90,"Excellent",Table1[[#This Row],[Performance Score]]&gt;=75,"Good",Table1[[#This Row],[Performance Score]]&gt;=60,"Average",Table1[[#This Row],[Performance Score]]&lt;=60,"Need Improvement")</f>
        <v>Need Improvement</v>
      </c>
      <c r="AE406" t="str">
        <f>IF(AND(Table1[[#This Row],[Attendance %]]&gt;=80,(Table1[[#This Row],[Performance Score]]&gt;=80)),"Eligible","Not Eligible")</f>
        <v>Not Eligible</v>
      </c>
      <c r="AF406" t="str">
        <f>IF(Table1[[#This Row],[Performance Score]]&gt;=80,"High Performer","Low Performer")</f>
        <v>Low Performer</v>
      </c>
      <c r="AG406" t="str" cm="1">
        <f t="array" aca="1" ref="AG406" ca="1">_xlfn.IFS(Table1[[#This Row],[Experience]]&lt;=3,"Junior",Table1[[#This Row],[Experience]]&lt;=7,"Mid Level",Table1[[#This Row],[Experience]]&gt;=7,"Senior")</f>
        <v>Mid Level</v>
      </c>
      <c r="AH406" t="str">
        <f>IF(Table1[[#This Row],[Attendance %]]&gt;75,"OK","Below 75")</f>
        <v>OK</v>
      </c>
      <c r="AI406" t="b">
        <f>ISBLANK(Table1[[#This Row],[Employee ID]])</f>
        <v>0</v>
      </c>
      <c r="AJ406" t="b">
        <f>ISNUMBER(Table1[[#This Row],[Total Salary  ]])</f>
        <v>1</v>
      </c>
      <c r="AK406" t="str">
        <f>IFERROR(_xlfn.XLOOKUP(Table1[[#This Row],[Manager ID]],MANAGERS!A:A,MANAGERS!B:B),"Not Found")</f>
        <v>Manager_18</v>
      </c>
    </row>
    <row r="407" spans="1:37" x14ac:dyDescent="0.2">
      <c r="A407" t="s">
        <v>3921</v>
      </c>
      <c r="B407" t="s">
        <v>85</v>
      </c>
      <c r="C407" t="s">
        <v>21</v>
      </c>
      <c r="D407" t="s">
        <v>40</v>
      </c>
      <c r="E407" t="s">
        <v>51</v>
      </c>
      <c r="F407" s="1">
        <v>42982</v>
      </c>
      <c r="G407" s="1">
        <v>35345</v>
      </c>
      <c r="H407">
        <v>105506</v>
      </c>
      <c r="I407">
        <v>25412</v>
      </c>
      <c r="J407">
        <v>81</v>
      </c>
      <c r="K407">
        <v>81</v>
      </c>
      <c r="L407" t="s">
        <v>23</v>
      </c>
      <c r="M407">
        <v>110</v>
      </c>
      <c r="N407">
        <f>Table1[[#This Row],[Basic Salary]]+Table1[[#This Row],[Bonus]]</f>
        <v>130918</v>
      </c>
      <c r="O407" s="2">
        <f>Table1[[#This Row],[Bonus]]/Table1[[#This Row],[Basic Salary]]</f>
        <v>0.24085833981005819</v>
      </c>
      <c r="P407">
        <f ca="1">DATEDIF(Table1[[#This Row],[Date of Birth]],TODAY(),"Y")</f>
        <v>29</v>
      </c>
      <c r="Q407">
        <f ca="1">DATEDIF(Table1[[#This Row],[Joining Date]],TODAY(),"Y")</f>
        <v>8</v>
      </c>
      <c r="R407" t="str">
        <f ca="1">IF(YEAR(Table1[[#This Row],[Joining Date]])=YEAR(TODAY()),"Yes","No")</f>
        <v>No</v>
      </c>
      <c r="S407" t="str">
        <f ca="1">IF(Table1[[#This Row],[Experience]]&gt;5,"Yes","No")</f>
        <v>Yes</v>
      </c>
      <c r="T407" t="str">
        <f>TEXT(Table1[[#This Row],[Joining Date]],"mmmm")</f>
        <v>September</v>
      </c>
      <c r="U407" t="str">
        <f>TEXT(Table1[[#This Row],[Joining Date]],"yyyy")</f>
        <v>2017</v>
      </c>
      <c r="V407" s="5">
        <f ca="1">TODAY()-Table1[[#This Row],[Joining Date]]</f>
        <v>3257</v>
      </c>
      <c r="W407" t="str">
        <f>LEFT(Table1[[#This Row],[Employee Name]],FIND(" ",Table1[[#This Row],[Employee Name]])-1)</f>
        <v>Pooja</v>
      </c>
      <c r="X407" t="str">
        <f>RIGHT(Table1[[#This Row],[Employee Name]],LEN(Table1[[#This Row],[Employee Name]])-FIND(" ",Table1[[#This Row],[Employee Name]]))</f>
        <v>Das</v>
      </c>
      <c r="Y407" t="str">
        <f>Table1[[#This Row],[Department]]&amp;"-"&amp;Table1[[#This Row],[Employee ID]]</f>
        <v>IT-E03865</v>
      </c>
      <c r="Z407" t="str">
        <f>LEFT(Table1[[#This Row],[Department]],3)</f>
        <v>IT</v>
      </c>
      <c r="AA407" t="str">
        <f>_xlfn.XLOOKUP(Table1[[#This Row],[Manager ID]],MANAGERS!A:A,MANAGERS!B:B)</f>
        <v>Manager_10</v>
      </c>
      <c r="AB407" t="str" cm="1">
        <f t="array" ref="AB407">_xlfn.XLOOKUP(Table1[[#This Row],[Manager ID]],Table2[[#All],[Manager ID]],Table2[[#All],[Department Head]])</f>
        <v>HR</v>
      </c>
      <c r="AC407" s="2">
        <f>_xlfn.XLOOKUP(Table1[[#This Row],[City]],L:L,O:O)</f>
        <v>0.23486488519629886</v>
      </c>
      <c r="AD407" t="str" cm="1">
        <f t="array" ref="AD407">_xlfn.IFS(Table1[[#This Row],[Performance Score]]&gt;=90,"Excellent",Table1[[#This Row],[Performance Score]]&gt;=75,"Good",Table1[[#This Row],[Performance Score]]&gt;=60,"Average",Table1[[#This Row],[Performance Score]]&lt;=60,"Need Improvement")</f>
        <v>Good</v>
      </c>
      <c r="AE407" t="str">
        <f>IF(AND(Table1[[#This Row],[Attendance %]]&gt;=80,(Table1[[#This Row],[Performance Score]]&gt;=80)),"Eligible","Not Eligible")</f>
        <v>Eligible</v>
      </c>
      <c r="AF407" t="str">
        <f>IF(Table1[[#This Row],[Performance Score]]&gt;=80,"High Performer","Low Performer")</f>
        <v>High Performer</v>
      </c>
      <c r="AG407" t="str" cm="1">
        <f t="array" aca="1" ref="AG407" ca="1">_xlfn.IFS(Table1[[#This Row],[Experience]]&lt;=3,"Junior",Table1[[#This Row],[Experience]]&lt;=7,"Mid Level",Table1[[#This Row],[Experience]]&gt;=7,"Senior")</f>
        <v>Senior</v>
      </c>
      <c r="AH407" t="str">
        <f>IF(Table1[[#This Row],[Attendance %]]&gt;75,"OK","Below 75")</f>
        <v>OK</v>
      </c>
      <c r="AI407" t="b">
        <f>ISBLANK(Table1[[#This Row],[Employee ID]])</f>
        <v>0</v>
      </c>
      <c r="AJ407" t="b">
        <f>ISNUMBER(Table1[[#This Row],[Total Salary  ]])</f>
        <v>1</v>
      </c>
      <c r="AK407" t="str">
        <f>IFERROR(_xlfn.XLOOKUP(Table1[[#This Row],[Manager ID]],MANAGERS!A:A,MANAGERS!B:B),"Not Found")</f>
        <v>Manager_10</v>
      </c>
    </row>
    <row r="408" spans="1:37" x14ac:dyDescent="0.2">
      <c r="A408" t="s">
        <v>1086</v>
      </c>
      <c r="B408" t="s">
        <v>29</v>
      </c>
      <c r="C408" t="s">
        <v>15</v>
      </c>
      <c r="D408" t="s">
        <v>33</v>
      </c>
      <c r="E408" t="s">
        <v>17</v>
      </c>
      <c r="F408" s="1">
        <v>45996</v>
      </c>
      <c r="G408" s="1">
        <v>35285</v>
      </c>
      <c r="H408">
        <v>117733</v>
      </c>
      <c r="I408">
        <v>13162</v>
      </c>
      <c r="J408">
        <v>98</v>
      </c>
      <c r="K408">
        <v>66</v>
      </c>
      <c r="L408" t="s">
        <v>18</v>
      </c>
      <c r="M408">
        <v>115</v>
      </c>
      <c r="N408">
        <f>Table1[[#This Row],[Basic Salary]]+Table1[[#This Row],[Bonus]]</f>
        <v>130895</v>
      </c>
      <c r="O408" s="2">
        <f>Table1[[#This Row],[Bonus]]/Table1[[#This Row],[Basic Salary]]</f>
        <v>0.11179533350887177</v>
      </c>
      <c r="P408">
        <f ca="1">DATEDIF(Table1[[#This Row],[Date of Birth]],TODAY(),"Y")</f>
        <v>29</v>
      </c>
      <c r="Q408">
        <f ca="1">DATEDIF(Table1[[#This Row],[Joining Date]],TODAY(),"Y")</f>
        <v>0</v>
      </c>
      <c r="R408" t="str">
        <f ca="1">IF(YEAR(Table1[[#This Row],[Joining Date]])=YEAR(TODAY()),"Yes","No")</f>
        <v>No</v>
      </c>
      <c r="S408" t="str">
        <f ca="1">IF(Table1[[#This Row],[Experience]]&gt;5,"Yes","No")</f>
        <v>No</v>
      </c>
      <c r="T408" t="str">
        <f>TEXT(Table1[[#This Row],[Joining Date]],"mmmm")</f>
        <v>December</v>
      </c>
      <c r="U408" t="str">
        <f>TEXT(Table1[[#This Row],[Joining Date]],"yyyy")</f>
        <v>2025</v>
      </c>
      <c r="V408" s="5">
        <f ca="1">TODAY()-Table1[[#This Row],[Joining Date]]</f>
        <v>243</v>
      </c>
      <c r="W408" t="str">
        <f>LEFT(Table1[[#This Row],[Employee Name]],FIND(" ",Table1[[#This Row],[Employee Name]])-1)</f>
        <v>Vikram</v>
      </c>
      <c r="X408" t="str">
        <f>RIGHT(Table1[[#This Row],[Employee Name]],LEN(Table1[[#This Row],[Employee Name]])-FIND(" ",Table1[[#This Row],[Employee Name]]))</f>
        <v>Singh</v>
      </c>
      <c r="Y408" t="str">
        <f>Table1[[#This Row],[Department]]&amp;"-"&amp;Table1[[#This Row],[Employee ID]]</f>
        <v>Marketing-E01030</v>
      </c>
      <c r="Z408" t="str">
        <f>LEFT(Table1[[#This Row],[Department]],3)</f>
        <v>Mar</v>
      </c>
      <c r="AA408" t="str">
        <f>_xlfn.XLOOKUP(Table1[[#This Row],[Manager ID]],MANAGERS!A:A,MANAGERS!B:B)</f>
        <v>Manager_15</v>
      </c>
      <c r="AB408" t="str" cm="1">
        <f t="array" ref="AB408">_xlfn.XLOOKUP(Table1[[#This Row],[Manager ID]],Table2[[#All],[Manager ID]],Table2[[#All],[Department Head]])</f>
        <v>Support</v>
      </c>
      <c r="AC408" s="2">
        <f>_xlfn.XLOOKUP(Table1[[#This Row],[City]],L:L,O:O)</f>
        <v>0.21356479274849693</v>
      </c>
      <c r="AD408" t="str" cm="1">
        <f t="array" ref="AD408">_xlfn.IFS(Table1[[#This Row],[Performance Score]]&gt;=90,"Excellent",Table1[[#This Row],[Performance Score]]&gt;=75,"Good",Table1[[#This Row],[Performance Score]]&gt;=60,"Average",Table1[[#This Row],[Performance Score]]&lt;=60,"Need Improvement")</f>
        <v>Average</v>
      </c>
      <c r="AE408" t="str">
        <f>IF(AND(Table1[[#This Row],[Attendance %]]&gt;=80,(Table1[[#This Row],[Performance Score]]&gt;=80)),"Eligible","Not Eligible")</f>
        <v>Not Eligible</v>
      </c>
      <c r="AF408" t="str">
        <f>IF(Table1[[#This Row],[Performance Score]]&gt;=80,"High Performer","Low Performer")</f>
        <v>Low Performer</v>
      </c>
      <c r="AG408" t="str" cm="1">
        <f t="array" aca="1" ref="AG408" ca="1">_xlfn.IFS(Table1[[#This Row],[Experience]]&lt;=3,"Junior",Table1[[#This Row],[Experience]]&lt;=7,"Mid Level",Table1[[#This Row],[Experience]]&gt;=7,"Senior")</f>
        <v>Junior</v>
      </c>
      <c r="AH408" t="str">
        <f>IF(Table1[[#This Row],[Attendance %]]&gt;75,"OK","Below 75")</f>
        <v>OK</v>
      </c>
      <c r="AI408" t="b">
        <f>ISBLANK(Table1[[#This Row],[Employee ID]])</f>
        <v>0</v>
      </c>
      <c r="AJ408" t="b">
        <f>ISNUMBER(Table1[[#This Row],[Total Salary  ]])</f>
        <v>1</v>
      </c>
      <c r="AK408" t="str">
        <f>IFERROR(_xlfn.XLOOKUP(Table1[[#This Row],[Manager ID]],MANAGERS!A:A,MANAGERS!B:B),"Not Found")</f>
        <v>Manager_15</v>
      </c>
    </row>
    <row r="409" spans="1:37" x14ac:dyDescent="0.2">
      <c r="A409" t="s">
        <v>3993</v>
      </c>
      <c r="B409" t="s">
        <v>87</v>
      </c>
      <c r="C409" t="s">
        <v>15</v>
      </c>
      <c r="D409" t="s">
        <v>43</v>
      </c>
      <c r="E409" t="s">
        <v>65</v>
      </c>
      <c r="F409" s="1">
        <v>43252</v>
      </c>
      <c r="G409" s="1">
        <v>30462</v>
      </c>
      <c r="H409">
        <v>117592</v>
      </c>
      <c r="I409">
        <v>13284</v>
      </c>
      <c r="J409">
        <v>61</v>
      </c>
      <c r="K409">
        <v>74</v>
      </c>
      <c r="L409" t="s">
        <v>53</v>
      </c>
      <c r="M409">
        <v>115</v>
      </c>
      <c r="N409">
        <f>Table1[[#This Row],[Basic Salary]]+Table1[[#This Row],[Bonus]]</f>
        <v>130876</v>
      </c>
      <c r="O409" s="2">
        <f>Table1[[#This Row],[Bonus]]/Table1[[#This Row],[Basic Salary]]</f>
        <v>0.11296686849445541</v>
      </c>
      <c r="P409">
        <f ca="1">DATEDIF(Table1[[#This Row],[Date of Birth]],TODAY(),"Y")</f>
        <v>43</v>
      </c>
      <c r="Q409">
        <f ca="1">DATEDIF(Table1[[#This Row],[Joining Date]],TODAY(),"Y")</f>
        <v>8</v>
      </c>
      <c r="R409" t="str">
        <f ca="1">IF(YEAR(Table1[[#This Row],[Joining Date]])=YEAR(TODAY()),"Yes","No")</f>
        <v>No</v>
      </c>
      <c r="S409" t="str">
        <f ca="1">IF(Table1[[#This Row],[Experience]]&gt;5,"Yes","No")</f>
        <v>Yes</v>
      </c>
      <c r="T409" t="str">
        <f>TEXT(Table1[[#This Row],[Joining Date]],"mmmm")</f>
        <v>June</v>
      </c>
      <c r="U409" t="str">
        <f>TEXT(Table1[[#This Row],[Joining Date]],"yyyy")</f>
        <v>2018</v>
      </c>
      <c r="V409" s="5">
        <f ca="1">TODAY()-Table1[[#This Row],[Joining Date]]</f>
        <v>2987</v>
      </c>
      <c r="W409" t="str">
        <f>LEFT(Table1[[#This Row],[Employee Name]],FIND(" ",Table1[[#This Row],[Employee Name]])-1)</f>
        <v>Arjun</v>
      </c>
      <c r="X409" t="str">
        <f>RIGHT(Table1[[#This Row],[Employee Name]],LEN(Table1[[#This Row],[Employee Name]])-FIND(" ",Table1[[#This Row],[Employee Name]]))</f>
        <v>Mehta</v>
      </c>
      <c r="Y409" t="str">
        <f>Table1[[#This Row],[Department]]&amp;"-"&amp;Table1[[#This Row],[Employee ID]]</f>
        <v>Operations-E03937</v>
      </c>
      <c r="Z409" t="str">
        <f>LEFT(Table1[[#This Row],[Department]],3)</f>
        <v>Ope</v>
      </c>
      <c r="AA409" t="str">
        <f>_xlfn.XLOOKUP(Table1[[#This Row],[Manager ID]],MANAGERS!A:A,MANAGERS!B:B)</f>
        <v>Manager_15</v>
      </c>
      <c r="AB409" t="str" cm="1">
        <f t="array" ref="AB409">_xlfn.XLOOKUP(Table1[[#This Row],[Manager ID]],Table2[[#All],[Manager ID]],Table2[[#All],[Department Head]])</f>
        <v>Support</v>
      </c>
      <c r="AC409" s="2">
        <f>_xlfn.XLOOKUP(Table1[[#This Row],[City]],L:L,O:O)</f>
        <v>0.23685887225230964</v>
      </c>
      <c r="AD409" t="str" cm="1">
        <f t="array" ref="AD409">_xlfn.IFS(Table1[[#This Row],[Performance Score]]&gt;=90,"Excellent",Table1[[#This Row],[Performance Score]]&gt;=75,"Good",Table1[[#This Row],[Performance Score]]&gt;=60,"Average",Table1[[#This Row],[Performance Score]]&lt;=60,"Need Improvement")</f>
        <v>Average</v>
      </c>
      <c r="AE409" t="str">
        <f>IF(AND(Table1[[#This Row],[Attendance %]]&gt;=80,(Table1[[#This Row],[Performance Score]]&gt;=80)),"Eligible","Not Eligible")</f>
        <v>Not Eligible</v>
      </c>
      <c r="AF409" t="str">
        <f>IF(Table1[[#This Row],[Performance Score]]&gt;=80,"High Performer","Low Performer")</f>
        <v>Low Performer</v>
      </c>
      <c r="AG409" t="str" cm="1">
        <f t="array" aca="1" ref="AG409" ca="1">_xlfn.IFS(Table1[[#This Row],[Experience]]&lt;=3,"Junior",Table1[[#This Row],[Experience]]&lt;=7,"Mid Level",Table1[[#This Row],[Experience]]&gt;=7,"Senior")</f>
        <v>Senior</v>
      </c>
      <c r="AH409" t="str">
        <f>IF(Table1[[#This Row],[Attendance %]]&gt;75,"OK","Below 75")</f>
        <v>Below 75</v>
      </c>
      <c r="AI409" t="b">
        <f>ISBLANK(Table1[[#This Row],[Employee ID]])</f>
        <v>0</v>
      </c>
      <c r="AJ409" t="b">
        <f>ISNUMBER(Table1[[#This Row],[Total Salary  ]])</f>
        <v>1</v>
      </c>
      <c r="AK409" t="str">
        <f>IFERROR(_xlfn.XLOOKUP(Table1[[#This Row],[Manager ID]],MANAGERS!A:A,MANAGERS!B:B),"Not Found")</f>
        <v>Manager_15</v>
      </c>
    </row>
    <row r="410" spans="1:37" x14ac:dyDescent="0.2">
      <c r="A410" t="s">
        <v>4969</v>
      </c>
      <c r="B410" t="s">
        <v>20</v>
      </c>
      <c r="C410" t="s">
        <v>21</v>
      </c>
      <c r="D410" t="s">
        <v>16</v>
      </c>
      <c r="E410" t="s">
        <v>51</v>
      </c>
      <c r="F410" s="1">
        <v>44983</v>
      </c>
      <c r="G410" s="1">
        <v>30442</v>
      </c>
      <c r="H410">
        <v>117951</v>
      </c>
      <c r="I410">
        <v>12907</v>
      </c>
      <c r="J410">
        <v>84</v>
      </c>
      <c r="K410">
        <v>91</v>
      </c>
      <c r="L410" t="s">
        <v>23</v>
      </c>
      <c r="M410">
        <v>101</v>
      </c>
      <c r="N410">
        <f>Table1[[#This Row],[Basic Salary]]+Table1[[#This Row],[Bonus]]</f>
        <v>130858</v>
      </c>
      <c r="O410" s="2">
        <f>Table1[[#This Row],[Bonus]]/Table1[[#This Row],[Basic Salary]]</f>
        <v>0.10942679587286246</v>
      </c>
      <c r="P410">
        <f ca="1">DATEDIF(Table1[[#This Row],[Date of Birth]],TODAY(),"Y")</f>
        <v>43</v>
      </c>
      <c r="Q410">
        <f ca="1">DATEDIF(Table1[[#This Row],[Joining Date]],TODAY(),"Y")</f>
        <v>3</v>
      </c>
      <c r="R410" t="str">
        <f ca="1">IF(YEAR(Table1[[#This Row],[Joining Date]])=YEAR(TODAY()),"Yes","No")</f>
        <v>No</v>
      </c>
      <c r="S410" t="str">
        <f ca="1">IF(Table1[[#This Row],[Experience]]&gt;5,"Yes","No")</f>
        <v>No</v>
      </c>
      <c r="T410" t="str">
        <f>TEXT(Table1[[#This Row],[Joining Date]],"mmmm")</f>
        <v>February</v>
      </c>
      <c r="U410" t="str">
        <f>TEXT(Table1[[#This Row],[Joining Date]],"yyyy")</f>
        <v>2023</v>
      </c>
      <c r="V410" s="5">
        <f ca="1">TODAY()-Table1[[#This Row],[Joining Date]]</f>
        <v>1256</v>
      </c>
      <c r="W410" t="str">
        <f>LEFT(Table1[[#This Row],[Employee Name]],FIND(" ",Table1[[#This Row],[Employee Name]])-1)</f>
        <v>Rahul</v>
      </c>
      <c r="X410" t="str">
        <f>RIGHT(Table1[[#This Row],[Employee Name]],LEN(Table1[[#This Row],[Employee Name]])-FIND(" ",Table1[[#This Row],[Employee Name]]))</f>
        <v>Verma</v>
      </c>
      <c r="Y410" t="str">
        <f>Table1[[#This Row],[Department]]&amp;"-"&amp;Table1[[#This Row],[Employee ID]]</f>
        <v>HR-E04913</v>
      </c>
      <c r="Z410" t="str">
        <f>LEFT(Table1[[#This Row],[Department]],3)</f>
        <v>HR</v>
      </c>
      <c r="AA410" t="str">
        <f>_xlfn.XLOOKUP(Table1[[#This Row],[Manager ID]],MANAGERS!A:A,MANAGERS!B:B)</f>
        <v>Manager_1</v>
      </c>
      <c r="AB410" t="str" cm="1">
        <f t="array" ref="AB410">_xlfn.XLOOKUP(Table1[[#This Row],[Manager ID]],Table2[[#All],[Manager ID]],Table2[[#All],[Department Head]])</f>
        <v>Support</v>
      </c>
      <c r="AC410" s="2">
        <f>_xlfn.XLOOKUP(Table1[[#This Row],[City]],L:L,O:O)</f>
        <v>0.23486488519629886</v>
      </c>
      <c r="AD410" t="str" cm="1">
        <f t="array" ref="AD410">_xlfn.IFS(Table1[[#This Row],[Performance Score]]&gt;=90,"Excellent",Table1[[#This Row],[Performance Score]]&gt;=75,"Good",Table1[[#This Row],[Performance Score]]&gt;=60,"Average",Table1[[#This Row],[Performance Score]]&lt;=60,"Need Improvement")</f>
        <v>Excellent</v>
      </c>
      <c r="AE410" t="str">
        <f>IF(AND(Table1[[#This Row],[Attendance %]]&gt;=80,(Table1[[#This Row],[Performance Score]]&gt;=80)),"Eligible","Not Eligible")</f>
        <v>Eligible</v>
      </c>
      <c r="AF410" t="str">
        <f>IF(Table1[[#This Row],[Performance Score]]&gt;=80,"High Performer","Low Performer")</f>
        <v>High Performer</v>
      </c>
      <c r="AG410" t="str" cm="1">
        <f t="array" aca="1" ref="AG410" ca="1">_xlfn.IFS(Table1[[#This Row],[Experience]]&lt;=3,"Junior",Table1[[#This Row],[Experience]]&lt;=7,"Mid Level",Table1[[#This Row],[Experience]]&gt;=7,"Senior")</f>
        <v>Junior</v>
      </c>
      <c r="AH410" t="str">
        <f>IF(Table1[[#This Row],[Attendance %]]&gt;75,"OK","Below 75")</f>
        <v>OK</v>
      </c>
      <c r="AI410" t="b">
        <f>ISBLANK(Table1[[#This Row],[Employee ID]])</f>
        <v>0</v>
      </c>
      <c r="AJ410" t="b">
        <f>ISNUMBER(Table1[[#This Row],[Total Salary  ]])</f>
        <v>1</v>
      </c>
      <c r="AK410" t="str">
        <f>IFERROR(_xlfn.XLOOKUP(Table1[[#This Row],[Manager ID]],MANAGERS!A:A,MANAGERS!B:B),"Not Found")</f>
        <v>Manager_1</v>
      </c>
    </row>
    <row r="411" spans="1:37" x14ac:dyDescent="0.2">
      <c r="A411" t="s">
        <v>1648</v>
      </c>
      <c r="B411" t="s">
        <v>87</v>
      </c>
      <c r="C411" t="s">
        <v>21</v>
      </c>
      <c r="D411" t="s">
        <v>81</v>
      </c>
      <c r="E411" t="s">
        <v>26</v>
      </c>
      <c r="F411" s="1">
        <v>45101</v>
      </c>
      <c r="G411" s="1">
        <v>39613</v>
      </c>
      <c r="H411">
        <v>112852</v>
      </c>
      <c r="I411">
        <v>17969</v>
      </c>
      <c r="J411">
        <v>61</v>
      </c>
      <c r="K411">
        <v>72</v>
      </c>
      <c r="L411" t="s">
        <v>34</v>
      </c>
      <c r="M411">
        <v>110</v>
      </c>
      <c r="N411">
        <f>Table1[[#This Row],[Basic Salary]]+Table1[[#This Row],[Bonus]]</f>
        <v>130821</v>
      </c>
      <c r="O411" s="2">
        <f>Table1[[#This Row],[Bonus]]/Table1[[#This Row],[Basic Salary]]</f>
        <v>0.15922624322121007</v>
      </c>
      <c r="P411">
        <f ca="1">DATEDIF(Table1[[#This Row],[Date of Birth]],TODAY(),"Y")</f>
        <v>18</v>
      </c>
      <c r="Q411">
        <f ca="1">DATEDIF(Table1[[#This Row],[Joining Date]],TODAY(),"Y")</f>
        <v>3</v>
      </c>
      <c r="R411" t="str">
        <f ca="1">IF(YEAR(Table1[[#This Row],[Joining Date]])=YEAR(TODAY()),"Yes","No")</f>
        <v>No</v>
      </c>
      <c r="S411" t="str">
        <f ca="1">IF(Table1[[#This Row],[Experience]]&gt;5,"Yes","No")</f>
        <v>No</v>
      </c>
      <c r="T411" t="str">
        <f>TEXT(Table1[[#This Row],[Joining Date]],"mmmm")</f>
        <v>June</v>
      </c>
      <c r="U411" t="str">
        <f>TEXT(Table1[[#This Row],[Joining Date]],"yyyy")</f>
        <v>2023</v>
      </c>
      <c r="V411" s="5">
        <f ca="1">TODAY()-Table1[[#This Row],[Joining Date]]</f>
        <v>1138</v>
      </c>
      <c r="W411" t="str">
        <f>LEFT(Table1[[#This Row],[Employee Name]],FIND(" ",Table1[[#This Row],[Employee Name]])-1)</f>
        <v>Arjun</v>
      </c>
      <c r="X411" t="str">
        <f>RIGHT(Table1[[#This Row],[Employee Name]],LEN(Table1[[#This Row],[Employee Name]])-FIND(" ",Table1[[#This Row],[Employee Name]]))</f>
        <v>Mehta</v>
      </c>
      <c r="Y411" t="str">
        <f>Table1[[#This Row],[Department]]&amp;"-"&amp;Table1[[#This Row],[Employee ID]]</f>
        <v>Sales-E01592</v>
      </c>
      <c r="Z411" t="str">
        <f>LEFT(Table1[[#This Row],[Department]],3)</f>
        <v>Sal</v>
      </c>
      <c r="AA411" t="str">
        <f>_xlfn.XLOOKUP(Table1[[#This Row],[Manager ID]],MANAGERS!A:A,MANAGERS!B:B)</f>
        <v>Manager_10</v>
      </c>
      <c r="AB411" t="str" cm="1">
        <f t="array" ref="AB411">_xlfn.XLOOKUP(Table1[[#This Row],[Manager ID]],Table2[[#All],[Manager ID]],Table2[[#All],[Department Head]])</f>
        <v>HR</v>
      </c>
      <c r="AC411" s="2">
        <f>_xlfn.XLOOKUP(Table1[[#This Row],[City]],L:L,O:O)</f>
        <v>0.24030340748661314</v>
      </c>
      <c r="AD411" t="str" cm="1">
        <f t="array" ref="AD411">_xlfn.IFS(Table1[[#This Row],[Performance Score]]&gt;=90,"Excellent",Table1[[#This Row],[Performance Score]]&gt;=75,"Good",Table1[[#This Row],[Performance Score]]&gt;=60,"Average",Table1[[#This Row],[Performance Score]]&lt;=60,"Need Improvement")</f>
        <v>Average</v>
      </c>
      <c r="AE411" t="str">
        <f>IF(AND(Table1[[#This Row],[Attendance %]]&gt;=80,(Table1[[#This Row],[Performance Score]]&gt;=80)),"Eligible","Not Eligible")</f>
        <v>Not Eligible</v>
      </c>
      <c r="AF411" t="str">
        <f>IF(Table1[[#This Row],[Performance Score]]&gt;=80,"High Performer","Low Performer")</f>
        <v>Low Performer</v>
      </c>
      <c r="AG411" t="str" cm="1">
        <f t="array" aca="1" ref="AG411" ca="1">_xlfn.IFS(Table1[[#This Row],[Experience]]&lt;=3,"Junior",Table1[[#This Row],[Experience]]&lt;=7,"Mid Level",Table1[[#This Row],[Experience]]&gt;=7,"Senior")</f>
        <v>Junior</v>
      </c>
      <c r="AH411" t="str">
        <f>IF(Table1[[#This Row],[Attendance %]]&gt;75,"OK","Below 75")</f>
        <v>Below 75</v>
      </c>
      <c r="AI411" t="b">
        <f>ISBLANK(Table1[[#This Row],[Employee ID]])</f>
        <v>0</v>
      </c>
      <c r="AJ411" t="b">
        <f>ISNUMBER(Table1[[#This Row],[Total Salary  ]])</f>
        <v>1</v>
      </c>
      <c r="AK411" t="str">
        <f>IFERROR(_xlfn.XLOOKUP(Table1[[#This Row],[Manager ID]],MANAGERS!A:A,MANAGERS!B:B),"Not Found")</f>
        <v>Manager_10</v>
      </c>
    </row>
    <row r="412" spans="1:37" x14ac:dyDescent="0.2">
      <c r="A412" t="s">
        <v>507</v>
      </c>
      <c r="B412" t="s">
        <v>71</v>
      </c>
      <c r="C412" t="s">
        <v>21</v>
      </c>
      <c r="D412" t="s">
        <v>40</v>
      </c>
      <c r="E412" t="s">
        <v>65</v>
      </c>
      <c r="F412" s="1">
        <v>45709</v>
      </c>
      <c r="G412" s="1">
        <v>39743</v>
      </c>
      <c r="H412">
        <v>105439</v>
      </c>
      <c r="I412">
        <v>25353</v>
      </c>
      <c r="J412">
        <v>75</v>
      </c>
      <c r="K412">
        <v>42</v>
      </c>
      <c r="L412" t="s">
        <v>18</v>
      </c>
      <c r="M412">
        <v>111</v>
      </c>
      <c r="N412">
        <f>Table1[[#This Row],[Basic Salary]]+Table1[[#This Row],[Bonus]]</f>
        <v>130792</v>
      </c>
      <c r="O412" s="2">
        <f>Table1[[#This Row],[Bonus]]/Table1[[#This Row],[Basic Salary]]</f>
        <v>0.24045182522596004</v>
      </c>
      <c r="P412">
        <f ca="1">DATEDIF(Table1[[#This Row],[Date of Birth]],TODAY(),"Y")</f>
        <v>17</v>
      </c>
      <c r="Q412">
        <f ca="1">DATEDIF(Table1[[#This Row],[Joining Date]],TODAY(),"Y")</f>
        <v>1</v>
      </c>
      <c r="R412" t="str">
        <f ca="1">IF(YEAR(Table1[[#This Row],[Joining Date]])=YEAR(TODAY()),"Yes","No")</f>
        <v>No</v>
      </c>
      <c r="S412" t="str">
        <f ca="1">IF(Table1[[#This Row],[Experience]]&gt;5,"Yes","No")</f>
        <v>No</v>
      </c>
      <c r="T412" t="str">
        <f>TEXT(Table1[[#This Row],[Joining Date]],"mmmm")</f>
        <v>February</v>
      </c>
      <c r="U412" t="str">
        <f>TEXT(Table1[[#This Row],[Joining Date]],"yyyy")</f>
        <v>2025</v>
      </c>
      <c r="V412" s="5">
        <f ca="1">TODAY()-Table1[[#This Row],[Joining Date]]</f>
        <v>530</v>
      </c>
      <c r="W412" t="str">
        <f>LEFT(Table1[[#This Row],[Employee Name]],FIND(" ",Table1[[#This Row],[Employee Name]])-1)</f>
        <v>Sneha</v>
      </c>
      <c r="X412" t="str">
        <f>RIGHT(Table1[[#This Row],[Employee Name]],LEN(Table1[[#This Row],[Employee Name]])-FIND(" ",Table1[[#This Row],[Employee Name]]))</f>
        <v>Iyer</v>
      </c>
      <c r="Y412" t="str">
        <f>Table1[[#This Row],[Department]]&amp;"-"&amp;Table1[[#This Row],[Employee ID]]</f>
        <v>IT-E00451</v>
      </c>
      <c r="Z412" t="str">
        <f>LEFT(Table1[[#This Row],[Department]],3)</f>
        <v>IT</v>
      </c>
      <c r="AA412" t="str">
        <f>_xlfn.XLOOKUP(Table1[[#This Row],[Manager ID]],MANAGERS!A:A,MANAGERS!B:B)</f>
        <v>Manager_11</v>
      </c>
      <c r="AB412" t="str" cm="1">
        <f t="array" ref="AB412">_xlfn.XLOOKUP(Table1[[#This Row],[Manager ID]],Table2[[#All],[Manager ID]],Table2[[#All],[Department Head]])</f>
        <v>Marketing</v>
      </c>
      <c r="AC412" s="2">
        <f>_xlfn.XLOOKUP(Table1[[#This Row],[City]],L:L,O:O)</f>
        <v>0.21356479274849693</v>
      </c>
      <c r="AD412" t="str" cm="1">
        <f t="array" ref="AD412">_xlfn.IFS(Table1[[#This Row],[Performance Score]]&gt;=90,"Excellent",Table1[[#This Row],[Performance Score]]&gt;=75,"Good",Table1[[#This Row],[Performance Score]]&gt;=60,"Average",Table1[[#This Row],[Performance Score]]&lt;=60,"Need Improvement")</f>
        <v>Need Improvement</v>
      </c>
      <c r="AE412" t="str">
        <f>IF(AND(Table1[[#This Row],[Attendance %]]&gt;=80,(Table1[[#This Row],[Performance Score]]&gt;=80)),"Eligible","Not Eligible")</f>
        <v>Not Eligible</v>
      </c>
      <c r="AF412" t="str">
        <f>IF(Table1[[#This Row],[Performance Score]]&gt;=80,"High Performer","Low Performer")</f>
        <v>Low Performer</v>
      </c>
      <c r="AG412" t="str" cm="1">
        <f t="array" aca="1" ref="AG412" ca="1">_xlfn.IFS(Table1[[#This Row],[Experience]]&lt;=3,"Junior",Table1[[#This Row],[Experience]]&lt;=7,"Mid Level",Table1[[#This Row],[Experience]]&gt;=7,"Senior")</f>
        <v>Junior</v>
      </c>
      <c r="AH412" t="str">
        <f>IF(Table1[[#This Row],[Attendance %]]&gt;75,"OK","Below 75")</f>
        <v>Below 75</v>
      </c>
      <c r="AI412" t="b">
        <f>ISBLANK(Table1[[#This Row],[Employee ID]])</f>
        <v>0</v>
      </c>
      <c r="AJ412" t="b">
        <f>ISNUMBER(Table1[[#This Row],[Total Salary  ]])</f>
        <v>1</v>
      </c>
      <c r="AK412" t="str">
        <f>IFERROR(_xlfn.XLOOKUP(Table1[[#This Row],[Manager ID]],MANAGERS!A:A,MANAGERS!B:B),"Not Found")</f>
        <v>Manager_11</v>
      </c>
    </row>
    <row r="413" spans="1:37" x14ac:dyDescent="0.2">
      <c r="A413" t="s">
        <v>2745</v>
      </c>
      <c r="B413" t="s">
        <v>36</v>
      </c>
      <c r="C413" t="s">
        <v>15</v>
      </c>
      <c r="D413" t="s">
        <v>33</v>
      </c>
      <c r="E413" t="s">
        <v>22</v>
      </c>
      <c r="F413" s="1">
        <v>44154</v>
      </c>
      <c r="G413" s="1">
        <v>37059</v>
      </c>
      <c r="H413">
        <v>105985</v>
      </c>
      <c r="I413">
        <v>24775</v>
      </c>
      <c r="J413">
        <v>74</v>
      </c>
      <c r="K413">
        <v>73</v>
      </c>
      <c r="L413" t="s">
        <v>31</v>
      </c>
      <c r="M413">
        <v>109</v>
      </c>
      <c r="N413">
        <f>Table1[[#This Row],[Basic Salary]]+Table1[[#This Row],[Bonus]]</f>
        <v>130760</v>
      </c>
      <c r="O413" s="2">
        <f>Table1[[#This Row],[Bonus]]/Table1[[#This Row],[Basic Salary]]</f>
        <v>0.23375949426805681</v>
      </c>
      <c r="P413">
        <f ca="1">DATEDIF(Table1[[#This Row],[Date of Birth]],TODAY(),"Y")</f>
        <v>25</v>
      </c>
      <c r="Q413">
        <f ca="1">DATEDIF(Table1[[#This Row],[Joining Date]],TODAY(),"Y")</f>
        <v>5</v>
      </c>
      <c r="R413" t="str">
        <f ca="1">IF(YEAR(Table1[[#This Row],[Joining Date]])=YEAR(TODAY()),"Yes","No")</f>
        <v>No</v>
      </c>
      <c r="S413" t="str">
        <f ca="1">IF(Table1[[#This Row],[Experience]]&gt;5,"Yes","No")</f>
        <v>No</v>
      </c>
      <c r="T413" t="str">
        <f>TEXT(Table1[[#This Row],[Joining Date]],"mmmm")</f>
        <v>November</v>
      </c>
      <c r="U413" t="str">
        <f>TEXT(Table1[[#This Row],[Joining Date]],"yyyy")</f>
        <v>2020</v>
      </c>
      <c r="V413" s="5">
        <f ca="1">TODAY()-Table1[[#This Row],[Joining Date]]</f>
        <v>2085</v>
      </c>
      <c r="W413" t="str">
        <f>LEFT(Table1[[#This Row],[Employee Name]],FIND(" ",Table1[[#This Row],[Employee Name]])-1)</f>
        <v>Meera</v>
      </c>
      <c r="X413" t="str">
        <f>RIGHT(Table1[[#This Row],[Employee Name]],LEN(Table1[[#This Row],[Employee Name]])-FIND(" ",Table1[[#This Row],[Employee Name]]))</f>
        <v>Joshi</v>
      </c>
      <c r="Y413" t="str">
        <f>Table1[[#This Row],[Department]]&amp;"-"&amp;Table1[[#This Row],[Employee ID]]</f>
        <v>Marketing-E02689</v>
      </c>
      <c r="Z413" t="str">
        <f>LEFT(Table1[[#This Row],[Department]],3)</f>
        <v>Mar</v>
      </c>
      <c r="AA413" t="str">
        <f>_xlfn.XLOOKUP(Table1[[#This Row],[Manager ID]],MANAGERS!A:A,MANAGERS!B:B)</f>
        <v>Manager_9</v>
      </c>
      <c r="AB413" t="str" cm="1">
        <f t="array" ref="AB413">_xlfn.XLOOKUP(Table1[[#This Row],[Manager ID]],Table2[[#All],[Manager ID]],Table2[[#All],[Department Head]])</f>
        <v>Sales</v>
      </c>
      <c r="AC413" s="2">
        <f>_xlfn.XLOOKUP(Table1[[#This Row],[City]],L:L,O:O)</f>
        <v>0.241864189087755</v>
      </c>
      <c r="AD413" t="str" cm="1">
        <f t="array" ref="AD413">_xlfn.IFS(Table1[[#This Row],[Performance Score]]&gt;=90,"Excellent",Table1[[#This Row],[Performance Score]]&gt;=75,"Good",Table1[[#This Row],[Performance Score]]&gt;=60,"Average",Table1[[#This Row],[Performance Score]]&lt;=60,"Need Improvement")</f>
        <v>Average</v>
      </c>
      <c r="AE413" t="str">
        <f>IF(AND(Table1[[#This Row],[Attendance %]]&gt;=80,(Table1[[#This Row],[Performance Score]]&gt;=80)),"Eligible","Not Eligible")</f>
        <v>Not Eligible</v>
      </c>
      <c r="AF413" t="str">
        <f>IF(Table1[[#This Row],[Performance Score]]&gt;=80,"High Performer","Low Performer")</f>
        <v>Low Performer</v>
      </c>
      <c r="AG413" t="str" cm="1">
        <f t="array" aca="1" ref="AG413" ca="1">_xlfn.IFS(Table1[[#This Row],[Experience]]&lt;=3,"Junior",Table1[[#This Row],[Experience]]&lt;=7,"Mid Level",Table1[[#This Row],[Experience]]&gt;=7,"Senior")</f>
        <v>Mid Level</v>
      </c>
      <c r="AH413" t="str">
        <f>IF(Table1[[#This Row],[Attendance %]]&gt;75,"OK","Below 75")</f>
        <v>Below 75</v>
      </c>
      <c r="AI413" t="b">
        <f>ISBLANK(Table1[[#This Row],[Employee ID]])</f>
        <v>0</v>
      </c>
      <c r="AJ413" t="b">
        <f>ISNUMBER(Table1[[#This Row],[Total Salary  ]])</f>
        <v>1</v>
      </c>
      <c r="AK413" t="str">
        <f>IFERROR(_xlfn.XLOOKUP(Table1[[#This Row],[Manager ID]],MANAGERS!A:A,MANAGERS!B:B),"Not Found")</f>
        <v>Manager_9</v>
      </c>
    </row>
    <row r="414" spans="1:37" x14ac:dyDescent="0.2">
      <c r="A414" t="s">
        <v>762</v>
      </c>
      <c r="B414" t="s">
        <v>77</v>
      </c>
      <c r="C414" t="s">
        <v>15</v>
      </c>
      <c r="D414" t="s">
        <v>81</v>
      </c>
      <c r="E414" t="s">
        <v>65</v>
      </c>
      <c r="F414" s="1">
        <v>44215</v>
      </c>
      <c r="G414" s="1">
        <v>31081</v>
      </c>
      <c r="H414">
        <v>110070</v>
      </c>
      <c r="I414">
        <v>20679</v>
      </c>
      <c r="J414">
        <v>97</v>
      </c>
      <c r="K414">
        <v>95</v>
      </c>
      <c r="L414" t="s">
        <v>18</v>
      </c>
      <c r="M414">
        <v>107</v>
      </c>
      <c r="N414">
        <f>Table1[[#This Row],[Basic Salary]]+Table1[[#This Row],[Bonus]]</f>
        <v>130749</v>
      </c>
      <c r="O414" s="2">
        <f>Table1[[#This Row],[Bonus]]/Table1[[#This Row],[Basic Salary]]</f>
        <v>0.18787135459253201</v>
      </c>
      <c r="P414">
        <f ca="1">DATEDIF(Table1[[#This Row],[Date of Birth]],TODAY(),"Y")</f>
        <v>41</v>
      </c>
      <c r="Q414">
        <f ca="1">DATEDIF(Table1[[#This Row],[Joining Date]],TODAY(),"Y")</f>
        <v>5</v>
      </c>
      <c r="R414" t="str">
        <f ca="1">IF(YEAR(Table1[[#This Row],[Joining Date]])=YEAR(TODAY()),"Yes","No")</f>
        <v>No</v>
      </c>
      <c r="S414" t="str">
        <f ca="1">IF(Table1[[#This Row],[Experience]]&gt;5,"Yes","No")</f>
        <v>No</v>
      </c>
      <c r="T414" t="str">
        <f>TEXT(Table1[[#This Row],[Joining Date]],"mmmm")</f>
        <v>January</v>
      </c>
      <c r="U414" t="str">
        <f>TEXT(Table1[[#This Row],[Joining Date]],"yyyy")</f>
        <v>2021</v>
      </c>
      <c r="V414" s="5">
        <f ca="1">TODAY()-Table1[[#This Row],[Joining Date]]</f>
        <v>2024</v>
      </c>
      <c r="W414" t="str">
        <f>LEFT(Table1[[#This Row],[Employee Name]],FIND(" ",Table1[[#This Row],[Employee Name]])-1)</f>
        <v>Rohan</v>
      </c>
      <c r="X414" t="str">
        <f>RIGHT(Table1[[#This Row],[Employee Name]],LEN(Table1[[#This Row],[Employee Name]])-FIND(" ",Table1[[#This Row],[Employee Name]]))</f>
        <v>Gupta</v>
      </c>
      <c r="Y414" t="str">
        <f>Table1[[#This Row],[Department]]&amp;"-"&amp;Table1[[#This Row],[Employee ID]]</f>
        <v>Sales-E00706</v>
      </c>
      <c r="Z414" t="str">
        <f>LEFT(Table1[[#This Row],[Department]],3)</f>
        <v>Sal</v>
      </c>
      <c r="AA414" t="str">
        <f>_xlfn.XLOOKUP(Table1[[#This Row],[Manager ID]],MANAGERS!A:A,MANAGERS!B:B)</f>
        <v>Manager_7</v>
      </c>
      <c r="AB414" t="str" cm="1">
        <f t="array" ref="AB414">_xlfn.XLOOKUP(Table1[[#This Row],[Manager ID]],Table2[[#All],[Manager ID]],Table2[[#All],[Department Head]])</f>
        <v>Operations</v>
      </c>
      <c r="AC414" s="2">
        <f>_xlfn.XLOOKUP(Table1[[#This Row],[City]],L:L,O:O)</f>
        <v>0.21356479274849693</v>
      </c>
      <c r="AD414" t="str" cm="1">
        <f t="array" ref="AD414">_xlfn.IFS(Table1[[#This Row],[Performance Score]]&gt;=90,"Excellent",Table1[[#This Row],[Performance Score]]&gt;=75,"Good",Table1[[#This Row],[Performance Score]]&gt;=60,"Average",Table1[[#This Row],[Performance Score]]&lt;=60,"Need Improvement")</f>
        <v>Excellent</v>
      </c>
      <c r="AE414" t="str">
        <f>IF(AND(Table1[[#This Row],[Attendance %]]&gt;=80,(Table1[[#This Row],[Performance Score]]&gt;=80)),"Eligible","Not Eligible")</f>
        <v>Eligible</v>
      </c>
      <c r="AF414" t="str">
        <f>IF(Table1[[#This Row],[Performance Score]]&gt;=80,"High Performer","Low Performer")</f>
        <v>High Performer</v>
      </c>
      <c r="AG414" t="str" cm="1">
        <f t="array" aca="1" ref="AG414" ca="1">_xlfn.IFS(Table1[[#This Row],[Experience]]&lt;=3,"Junior",Table1[[#This Row],[Experience]]&lt;=7,"Mid Level",Table1[[#This Row],[Experience]]&gt;=7,"Senior")</f>
        <v>Mid Level</v>
      </c>
      <c r="AH414" t="str">
        <f>IF(Table1[[#This Row],[Attendance %]]&gt;75,"OK","Below 75")</f>
        <v>OK</v>
      </c>
      <c r="AI414" t="b">
        <f>ISBLANK(Table1[[#This Row],[Employee ID]])</f>
        <v>0</v>
      </c>
      <c r="AJ414" t="b">
        <f>ISNUMBER(Table1[[#This Row],[Total Salary  ]])</f>
        <v>1</v>
      </c>
      <c r="AK414" t="str">
        <f>IFERROR(_xlfn.XLOOKUP(Table1[[#This Row],[Manager ID]],MANAGERS!A:A,MANAGERS!B:B),"Not Found")</f>
        <v>Manager_7</v>
      </c>
    </row>
    <row r="415" spans="1:37" x14ac:dyDescent="0.2">
      <c r="A415" t="s">
        <v>3735</v>
      </c>
      <c r="B415" t="s">
        <v>71</v>
      </c>
      <c r="C415" t="s">
        <v>21</v>
      </c>
      <c r="D415" t="s">
        <v>81</v>
      </c>
      <c r="E415" t="s">
        <v>26</v>
      </c>
      <c r="F415" s="1">
        <v>42073</v>
      </c>
      <c r="G415" s="1">
        <v>34617</v>
      </c>
      <c r="H415">
        <v>105297</v>
      </c>
      <c r="I415">
        <v>25436</v>
      </c>
      <c r="J415">
        <v>74</v>
      </c>
      <c r="K415">
        <v>58</v>
      </c>
      <c r="L415" t="s">
        <v>18</v>
      </c>
      <c r="M415">
        <v>105</v>
      </c>
      <c r="N415">
        <f>Table1[[#This Row],[Basic Salary]]+Table1[[#This Row],[Bonus]]</f>
        <v>130733</v>
      </c>
      <c r="O415" s="2">
        <f>Table1[[#This Row],[Bonus]]/Table1[[#This Row],[Basic Salary]]</f>
        <v>0.24156433706563341</v>
      </c>
      <c r="P415">
        <f ca="1">DATEDIF(Table1[[#This Row],[Date of Birth]],TODAY(),"Y")</f>
        <v>31</v>
      </c>
      <c r="Q415">
        <f ca="1">DATEDIF(Table1[[#This Row],[Joining Date]],TODAY(),"Y")</f>
        <v>11</v>
      </c>
      <c r="R415" t="str">
        <f ca="1">IF(YEAR(Table1[[#This Row],[Joining Date]])=YEAR(TODAY()),"Yes","No")</f>
        <v>No</v>
      </c>
      <c r="S415" t="str">
        <f ca="1">IF(Table1[[#This Row],[Experience]]&gt;5,"Yes","No")</f>
        <v>Yes</v>
      </c>
      <c r="T415" t="str">
        <f>TEXT(Table1[[#This Row],[Joining Date]],"mmmm")</f>
        <v>March</v>
      </c>
      <c r="U415" t="str">
        <f>TEXT(Table1[[#This Row],[Joining Date]],"yyyy")</f>
        <v>2015</v>
      </c>
      <c r="V415" s="5">
        <f ca="1">TODAY()-Table1[[#This Row],[Joining Date]]</f>
        <v>4166</v>
      </c>
      <c r="W415" t="str">
        <f>LEFT(Table1[[#This Row],[Employee Name]],FIND(" ",Table1[[#This Row],[Employee Name]])-1)</f>
        <v>Sneha</v>
      </c>
      <c r="X415" t="str">
        <f>RIGHT(Table1[[#This Row],[Employee Name]],LEN(Table1[[#This Row],[Employee Name]])-FIND(" ",Table1[[#This Row],[Employee Name]]))</f>
        <v>Iyer</v>
      </c>
      <c r="Y415" t="str">
        <f>Table1[[#This Row],[Department]]&amp;"-"&amp;Table1[[#This Row],[Employee ID]]</f>
        <v>Sales-E03679</v>
      </c>
      <c r="Z415" t="str">
        <f>LEFT(Table1[[#This Row],[Department]],3)</f>
        <v>Sal</v>
      </c>
      <c r="AA415" t="str">
        <f>_xlfn.XLOOKUP(Table1[[#This Row],[Manager ID]],MANAGERS!A:A,MANAGERS!B:B)</f>
        <v>Manager_5</v>
      </c>
      <c r="AB415" t="str" cm="1">
        <f t="array" ref="AB415">_xlfn.XLOOKUP(Table1[[#This Row],[Manager ID]],Table2[[#All],[Manager ID]],Table2[[#All],[Department Head]])</f>
        <v>Sales</v>
      </c>
      <c r="AC415" s="2">
        <f>_xlfn.XLOOKUP(Table1[[#This Row],[City]],L:L,O:O)</f>
        <v>0.21356479274849693</v>
      </c>
      <c r="AD415" t="str" cm="1">
        <f t="array" ref="AD415">_xlfn.IFS(Table1[[#This Row],[Performance Score]]&gt;=90,"Excellent",Table1[[#This Row],[Performance Score]]&gt;=75,"Good",Table1[[#This Row],[Performance Score]]&gt;=60,"Average",Table1[[#This Row],[Performance Score]]&lt;=60,"Need Improvement")</f>
        <v>Need Improvement</v>
      </c>
      <c r="AE415" t="str">
        <f>IF(AND(Table1[[#This Row],[Attendance %]]&gt;=80,(Table1[[#This Row],[Performance Score]]&gt;=80)),"Eligible","Not Eligible")</f>
        <v>Not Eligible</v>
      </c>
      <c r="AF415" t="str">
        <f>IF(Table1[[#This Row],[Performance Score]]&gt;=80,"High Performer","Low Performer")</f>
        <v>Low Performer</v>
      </c>
      <c r="AG415" t="str" cm="1">
        <f t="array" aca="1" ref="AG415" ca="1">_xlfn.IFS(Table1[[#This Row],[Experience]]&lt;=3,"Junior",Table1[[#This Row],[Experience]]&lt;=7,"Mid Level",Table1[[#This Row],[Experience]]&gt;=7,"Senior")</f>
        <v>Senior</v>
      </c>
      <c r="AH415" t="str">
        <f>IF(Table1[[#This Row],[Attendance %]]&gt;75,"OK","Below 75")</f>
        <v>Below 75</v>
      </c>
      <c r="AI415" t="b">
        <f>ISBLANK(Table1[[#This Row],[Employee ID]])</f>
        <v>0</v>
      </c>
      <c r="AJ415" t="b">
        <f>ISNUMBER(Table1[[#This Row],[Total Salary  ]])</f>
        <v>1</v>
      </c>
      <c r="AK415" t="str">
        <f>IFERROR(_xlfn.XLOOKUP(Table1[[#This Row],[Manager ID]],MANAGERS!A:A,MANAGERS!B:B),"Not Found")</f>
        <v>Manager_5</v>
      </c>
    </row>
    <row r="416" spans="1:37" x14ac:dyDescent="0.2">
      <c r="A416" t="s">
        <v>3568</v>
      </c>
      <c r="B416" t="s">
        <v>48</v>
      </c>
      <c r="C416" t="s">
        <v>21</v>
      </c>
      <c r="D416" t="s">
        <v>40</v>
      </c>
      <c r="E416" t="s">
        <v>22</v>
      </c>
      <c r="F416" s="1">
        <v>42534</v>
      </c>
      <c r="G416" s="1">
        <v>39639</v>
      </c>
      <c r="H416">
        <v>110974</v>
      </c>
      <c r="I416">
        <v>19740</v>
      </c>
      <c r="J416">
        <v>91</v>
      </c>
      <c r="K416">
        <v>50</v>
      </c>
      <c r="L416" t="s">
        <v>23</v>
      </c>
      <c r="M416">
        <v>115</v>
      </c>
      <c r="N416">
        <f>Table1[[#This Row],[Basic Salary]]+Table1[[#This Row],[Bonus]]</f>
        <v>130714</v>
      </c>
      <c r="O416" s="2">
        <f>Table1[[#This Row],[Bonus]]/Table1[[#This Row],[Basic Salary]]</f>
        <v>0.17787950330708094</v>
      </c>
      <c r="P416">
        <f ca="1">DATEDIF(Table1[[#This Row],[Date of Birth]],TODAY(),"Y")</f>
        <v>18</v>
      </c>
      <c r="Q416">
        <f ca="1">DATEDIF(Table1[[#This Row],[Joining Date]],TODAY(),"Y")</f>
        <v>10</v>
      </c>
      <c r="R416" t="str">
        <f ca="1">IF(YEAR(Table1[[#This Row],[Joining Date]])=YEAR(TODAY()),"Yes","No")</f>
        <v>No</v>
      </c>
      <c r="S416" t="str">
        <f ca="1">IF(Table1[[#This Row],[Experience]]&gt;5,"Yes","No")</f>
        <v>Yes</v>
      </c>
      <c r="T416" t="str">
        <f>TEXT(Table1[[#This Row],[Joining Date]],"mmmm")</f>
        <v>June</v>
      </c>
      <c r="U416" t="str">
        <f>TEXT(Table1[[#This Row],[Joining Date]],"yyyy")</f>
        <v>2016</v>
      </c>
      <c r="V416" s="5">
        <f ca="1">TODAY()-Table1[[#This Row],[Joining Date]]</f>
        <v>3705</v>
      </c>
      <c r="W416" t="str">
        <f>LEFT(Table1[[#This Row],[Employee Name]],FIND(" ",Table1[[#This Row],[Employee Name]])-1)</f>
        <v>Aditya</v>
      </c>
      <c r="X416" t="str">
        <f>RIGHT(Table1[[#This Row],[Employee Name]],LEN(Table1[[#This Row],[Employee Name]])-FIND(" ",Table1[[#This Row],[Employee Name]]))</f>
        <v>Kapoor</v>
      </c>
      <c r="Y416" t="str">
        <f>Table1[[#This Row],[Department]]&amp;"-"&amp;Table1[[#This Row],[Employee ID]]</f>
        <v>IT-E03512</v>
      </c>
      <c r="Z416" t="str">
        <f>LEFT(Table1[[#This Row],[Department]],3)</f>
        <v>IT</v>
      </c>
      <c r="AA416" t="str">
        <f>_xlfn.XLOOKUP(Table1[[#This Row],[Manager ID]],MANAGERS!A:A,MANAGERS!B:B)</f>
        <v>Manager_15</v>
      </c>
      <c r="AB416" t="str" cm="1">
        <f t="array" ref="AB416">_xlfn.XLOOKUP(Table1[[#This Row],[Manager ID]],Table2[[#All],[Manager ID]],Table2[[#All],[Department Head]])</f>
        <v>Support</v>
      </c>
      <c r="AC416" s="2">
        <f>_xlfn.XLOOKUP(Table1[[#This Row],[City]],L:L,O:O)</f>
        <v>0.23486488519629886</v>
      </c>
      <c r="AD416" t="str" cm="1">
        <f t="array" ref="AD416">_xlfn.IFS(Table1[[#This Row],[Performance Score]]&gt;=90,"Excellent",Table1[[#This Row],[Performance Score]]&gt;=75,"Good",Table1[[#This Row],[Performance Score]]&gt;=60,"Average",Table1[[#This Row],[Performance Score]]&lt;=60,"Need Improvement")</f>
        <v>Need Improvement</v>
      </c>
      <c r="AE416" t="str">
        <f>IF(AND(Table1[[#This Row],[Attendance %]]&gt;=80,(Table1[[#This Row],[Performance Score]]&gt;=80)),"Eligible","Not Eligible")</f>
        <v>Not Eligible</v>
      </c>
      <c r="AF416" t="str">
        <f>IF(Table1[[#This Row],[Performance Score]]&gt;=80,"High Performer","Low Performer")</f>
        <v>Low Performer</v>
      </c>
      <c r="AG416" t="str" cm="1">
        <f t="array" aca="1" ref="AG416" ca="1">_xlfn.IFS(Table1[[#This Row],[Experience]]&lt;=3,"Junior",Table1[[#This Row],[Experience]]&lt;=7,"Mid Level",Table1[[#This Row],[Experience]]&gt;=7,"Senior")</f>
        <v>Senior</v>
      </c>
      <c r="AH416" t="str">
        <f>IF(Table1[[#This Row],[Attendance %]]&gt;75,"OK","Below 75")</f>
        <v>OK</v>
      </c>
      <c r="AI416" t="b">
        <f>ISBLANK(Table1[[#This Row],[Employee ID]])</f>
        <v>0</v>
      </c>
      <c r="AJ416" t="b">
        <f>ISNUMBER(Table1[[#This Row],[Total Salary  ]])</f>
        <v>1</v>
      </c>
      <c r="AK416" t="str">
        <f>IFERROR(_xlfn.XLOOKUP(Table1[[#This Row],[Manager ID]],MANAGERS!A:A,MANAGERS!B:B),"Not Found")</f>
        <v>Manager_15</v>
      </c>
    </row>
    <row r="417" spans="1:37" x14ac:dyDescent="0.2">
      <c r="A417" t="s">
        <v>659</v>
      </c>
      <c r="B417" t="s">
        <v>95</v>
      </c>
      <c r="C417" t="s">
        <v>15</v>
      </c>
      <c r="D417" t="s">
        <v>25</v>
      </c>
      <c r="E417" t="s">
        <v>51</v>
      </c>
      <c r="F417" s="1">
        <v>43144</v>
      </c>
      <c r="G417" s="1">
        <v>39375</v>
      </c>
      <c r="H417">
        <v>107396</v>
      </c>
      <c r="I417">
        <v>23269</v>
      </c>
      <c r="J417">
        <v>73</v>
      </c>
      <c r="K417">
        <v>43</v>
      </c>
      <c r="L417" t="s">
        <v>37</v>
      </c>
      <c r="M417">
        <v>105</v>
      </c>
      <c r="N417">
        <f>Table1[[#This Row],[Basic Salary]]+Table1[[#This Row],[Bonus]]</f>
        <v>130665</v>
      </c>
      <c r="O417" s="2">
        <f>Table1[[#This Row],[Bonus]]/Table1[[#This Row],[Basic Salary]]</f>
        <v>0.21666542515549927</v>
      </c>
      <c r="P417">
        <f ca="1">DATEDIF(Table1[[#This Row],[Date of Birth]],TODAY(),"Y")</f>
        <v>18</v>
      </c>
      <c r="Q417">
        <f ca="1">DATEDIF(Table1[[#This Row],[Joining Date]],TODAY(),"Y")</f>
        <v>8</v>
      </c>
      <c r="R417" t="str">
        <f ca="1">IF(YEAR(Table1[[#This Row],[Joining Date]])=YEAR(TODAY()),"Yes","No")</f>
        <v>No</v>
      </c>
      <c r="S417" t="str">
        <f ca="1">IF(Table1[[#This Row],[Experience]]&gt;5,"Yes","No")</f>
        <v>Yes</v>
      </c>
      <c r="T417" t="str">
        <f>TEXT(Table1[[#This Row],[Joining Date]],"mmmm")</f>
        <v>February</v>
      </c>
      <c r="U417" t="str">
        <f>TEXT(Table1[[#This Row],[Joining Date]],"yyyy")</f>
        <v>2018</v>
      </c>
      <c r="V417" s="5">
        <f ca="1">TODAY()-Table1[[#This Row],[Joining Date]]</f>
        <v>3095</v>
      </c>
      <c r="W417" t="str">
        <f>LEFT(Table1[[#This Row],[Employee Name]],FIND(" ",Table1[[#This Row],[Employee Name]])-1)</f>
        <v>Ajay</v>
      </c>
      <c r="X417" t="str">
        <f>RIGHT(Table1[[#This Row],[Employee Name]],LEN(Table1[[#This Row],[Employee Name]])-FIND(" ",Table1[[#This Row],[Employee Name]]))</f>
        <v>Singh</v>
      </c>
      <c r="Y417" t="str">
        <f>Table1[[#This Row],[Department]]&amp;"-"&amp;Table1[[#This Row],[Employee ID]]</f>
        <v>Finance-E00603</v>
      </c>
      <c r="Z417" t="str">
        <f>LEFT(Table1[[#This Row],[Department]],3)</f>
        <v>Fin</v>
      </c>
      <c r="AA417" t="str">
        <f>_xlfn.XLOOKUP(Table1[[#This Row],[Manager ID]],MANAGERS!A:A,MANAGERS!B:B)</f>
        <v>Manager_5</v>
      </c>
      <c r="AB417" t="str" cm="1">
        <f t="array" ref="AB417">_xlfn.XLOOKUP(Table1[[#This Row],[Manager ID]],Table2[[#All],[Manager ID]],Table2[[#All],[Department Head]])</f>
        <v>Sales</v>
      </c>
      <c r="AC417" s="2">
        <f>_xlfn.XLOOKUP(Table1[[#This Row],[City]],L:L,O:O)</f>
        <v>0.24036902712549932</v>
      </c>
      <c r="AD417" t="str" cm="1">
        <f t="array" ref="AD417">_xlfn.IFS(Table1[[#This Row],[Performance Score]]&gt;=90,"Excellent",Table1[[#This Row],[Performance Score]]&gt;=75,"Good",Table1[[#This Row],[Performance Score]]&gt;=60,"Average",Table1[[#This Row],[Performance Score]]&lt;=60,"Need Improvement")</f>
        <v>Need Improvement</v>
      </c>
      <c r="AE417" t="str">
        <f>IF(AND(Table1[[#This Row],[Attendance %]]&gt;=80,(Table1[[#This Row],[Performance Score]]&gt;=80)),"Eligible","Not Eligible")</f>
        <v>Not Eligible</v>
      </c>
      <c r="AF417" t="str">
        <f>IF(Table1[[#This Row],[Performance Score]]&gt;=80,"High Performer","Low Performer")</f>
        <v>Low Performer</v>
      </c>
      <c r="AG417" t="str" cm="1">
        <f t="array" aca="1" ref="AG417" ca="1">_xlfn.IFS(Table1[[#This Row],[Experience]]&lt;=3,"Junior",Table1[[#This Row],[Experience]]&lt;=7,"Mid Level",Table1[[#This Row],[Experience]]&gt;=7,"Senior")</f>
        <v>Senior</v>
      </c>
      <c r="AH417" t="str">
        <f>IF(Table1[[#This Row],[Attendance %]]&gt;75,"OK","Below 75")</f>
        <v>Below 75</v>
      </c>
      <c r="AI417" t="b">
        <f>ISBLANK(Table1[[#This Row],[Employee ID]])</f>
        <v>0</v>
      </c>
      <c r="AJ417" t="b">
        <f>ISNUMBER(Table1[[#This Row],[Total Salary  ]])</f>
        <v>1</v>
      </c>
      <c r="AK417" t="str">
        <f>IFERROR(_xlfn.XLOOKUP(Table1[[#This Row],[Manager ID]],MANAGERS!A:A,MANAGERS!B:B),"Not Found")</f>
        <v>Manager_5</v>
      </c>
    </row>
    <row r="418" spans="1:37" x14ac:dyDescent="0.2">
      <c r="A418" t="s">
        <v>2350</v>
      </c>
      <c r="B418" t="s">
        <v>42</v>
      </c>
      <c r="C418" t="s">
        <v>15</v>
      </c>
      <c r="D418" t="s">
        <v>81</v>
      </c>
      <c r="E418" t="s">
        <v>65</v>
      </c>
      <c r="F418" s="1">
        <v>42505</v>
      </c>
      <c r="G418" s="1">
        <v>36514</v>
      </c>
      <c r="H418">
        <v>115637</v>
      </c>
      <c r="I418">
        <v>15018</v>
      </c>
      <c r="J418">
        <v>86</v>
      </c>
      <c r="K418">
        <v>60</v>
      </c>
      <c r="L418" t="s">
        <v>34</v>
      </c>
      <c r="M418">
        <v>107</v>
      </c>
      <c r="N418">
        <f>Table1[[#This Row],[Basic Salary]]+Table1[[#This Row],[Bonus]]</f>
        <v>130655</v>
      </c>
      <c r="O418" s="2">
        <f>Table1[[#This Row],[Bonus]]/Table1[[#This Row],[Basic Salary]]</f>
        <v>0.12987192680543425</v>
      </c>
      <c r="P418">
        <f ca="1">DATEDIF(Table1[[#This Row],[Date of Birth]],TODAY(),"Y")</f>
        <v>26</v>
      </c>
      <c r="Q418">
        <f ca="1">DATEDIF(Table1[[#This Row],[Joining Date]],TODAY(),"Y")</f>
        <v>10</v>
      </c>
      <c r="R418" t="str">
        <f ca="1">IF(YEAR(Table1[[#This Row],[Joining Date]])=YEAR(TODAY()),"Yes","No")</f>
        <v>No</v>
      </c>
      <c r="S418" t="str">
        <f ca="1">IF(Table1[[#This Row],[Experience]]&gt;5,"Yes","No")</f>
        <v>Yes</v>
      </c>
      <c r="T418" t="str">
        <f>TEXT(Table1[[#This Row],[Joining Date]],"mmmm")</f>
        <v>May</v>
      </c>
      <c r="U418" t="str">
        <f>TEXT(Table1[[#This Row],[Joining Date]],"yyyy")</f>
        <v>2016</v>
      </c>
      <c r="V418" s="5">
        <f ca="1">TODAY()-Table1[[#This Row],[Joining Date]]</f>
        <v>3734</v>
      </c>
      <c r="W418" t="str">
        <f>LEFT(Table1[[#This Row],[Employee Name]],FIND(" ",Table1[[#This Row],[Employee Name]])-1)</f>
        <v>Krishna</v>
      </c>
      <c r="X418" t="str">
        <f>RIGHT(Table1[[#This Row],[Employee Name]],LEN(Table1[[#This Row],[Employee Name]])-FIND(" ",Table1[[#This Row],[Employee Name]]))</f>
        <v>Chaitanya</v>
      </c>
      <c r="Y418" t="str">
        <f>Table1[[#This Row],[Department]]&amp;"-"&amp;Table1[[#This Row],[Employee ID]]</f>
        <v>Sales-E02294</v>
      </c>
      <c r="Z418" t="str">
        <f>LEFT(Table1[[#This Row],[Department]],3)</f>
        <v>Sal</v>
      </c>
      <c r="AA418" t="str">
        <f>_xlfn.XLOOKUP(Table1[[#This Row],[Manager ID]],MANAGERS!A:A,MANAGERS!B:B)</f>
        <v>Manager_7</v>
      </c>
      <c r="AB418" t="str" cm="1">
        <f t="array" ref="AB418">_xlfn.XLOOKUP(Table1[[#This Row],[Manager ID]],Table2[[#All],[Manager ID]],Table2[[#All],[Department Head]])</f>
        <v>Operations</v>
      </c>
      <c r="AC418" s="2">
        <f>_xlfn.XLOOKUP(Table1[[#This Row],[City]],L:L,O:O)</f>
        <v>0.24030340748661314</v>
      </c>
      <c r="AD418" t="str" cm="1">
        <f t="array" ref="AD418">_xlfn.IFS(Table1[[#This Row],[Performance Score]]&gt;=90,"Excellent",Table1[[#This Row],[Performance Score]]&gt;=75,"Good",Table1[[#This Row],[Performance Score]]&gt;=60,"Average",Table1[[#This Row],[Performance Score]]&lt;=60,"Need Improvement")</f>
        <v>Average</v>
      </c>
      <c r="AE418" t="str">
        <f>IF(AND(Table1[[#This Row],[Attendance %]]&gt;=80,(Table1[[#This Row],[Performance Score]]&gt;=80)),"Eligible","Not Eligible")</f>
        <v>Not Eligible</v>
      </c>
      <c r="AF418" t="str">
        <f>IF(Table1[[#This Row],[Performance Score]]&gt;=80,"High Performer","Low Performer")</f>
        <v>Low Performer</v>
      </c>
      <c r="AG418" t="str" cm="1">
        <f t="array" aca="1" ref="AG418" ca="1">_xlfn.IFS(Table1[[#This Row],[Experience]]&lt;=3,"Junior",Table1[[#This Row],[Experience]]&lt;=7,"Mid Level",Table1[[#This Row],[Experience]]&gt;=7,"Senior")</f>
        <v>Senior</v>
      </c>
      <c r="AH418" t="str">
        <f>IF(Table1[[#This Row],[Attendance %]]&gt;75,"OK","Below 75")</f>
        <v>OK</v>
      </c>
      <c r="AI418" t="b">
        <f>ISBLANK(Table1[[#This Row],[Employee ID]])</f>
        <v>0</v>
      </c>
      <c r="AJ418" t="b">
        <f>ISNUMBER(Table1[[#This Row],[Total Salary  ]])</f>
        <v>1</v>
      </c>
      <c r="AK418" t="str">
        <f>IFERROR(_xlfn.XLOOKUP(Table1[[#This Row],[Manager ID]],MANAGERS!A:A,MANAGERS!B:B),"Not Found")</f>
        <v>Manager_7</v>
      </c>
    </row>
    <row r="419" spans="1:37" x14ac:dyDescent="0.2">
      <c r="A419" t="s">
        <v>1041</v>
      </c>
      <c r="B419" t="s">
        <v>89</v>
      </c>
      <c r="C419" t="s">
        <v>21</v>
      </c>
      <c r="D419" t="s">
        <v>43</v>
      </c>
      <c r="E419" t="s">
        <v>26</v>
      </c>
      <c r="F419" s="1">
        <v>43383</v>
      </c>
      <c r="G419" s="1">
        <v>35295</v>
      </c>
      <c r="H419">
        <v>114372</v>
      </c>
      <c r="I419">
        <v>16241</v>
      </c>
      <c r="J419">
        <v>80</v>
      </c>
      <c r="K419">
        <v>92</v>
      </c>
      <c r="L419" t="s">
        <v>37</v>
      </c>
      <c r="M419">
        <v>112</v>
      </c>
      <c r="N419">
        <f>Table1[[#This Row],[Basic Salary]]+Table1[[#This Row],[Bonus]]</f>
        <v>130613</v>
      </c>
      <c r="O419" s="2">
        <f>Table1[[#This Row],[Bonus]]/Table1[[#This Row],[Basic Salary]]</f>
        <v>0.14200153883817718</v>
      </c>
      <c r="P419">
        <f ca="1">DATEDIF(Table1[[#This Row],[Date of Birth]],TODAY(),"Y")</f>
        <v>29</v>
      </c>
      <c r="Q419">
        <f ca="1">DATEDIF(Table1[[#This Row],[Joining Date]],TODAY(),"Y")</f>
        <v>7</v>
      </c>
      <c r="R419" t="str">
        <f ca="1">IF(YEAR(Table1[[#This Row],[Joining Date]])=YEAR(TODAY()),"Yes","No")</f>
        <v>No</v>
      </c>
      <c r="S419" t="str">
        <f ca="1">IF(Table1[[#This Row],[Experience]]&gt;5,"Yes","No")</f>
        <v>Yes</v>
      </c>
      <c r="T419" t="str">
        <f>TEXT(Table1[[#This Row],[Joining Date]],"mmmm")</f>
        <v>October</v>
      </c>
      <c r="U419" t="str">
        <f>TEXT(Table1[[#This Row],[Joining Date]],"yyyy")</f>
        <v>2018</v>
      </c>
      <c r="V419" s="5">
        <f ca="1">TODAY()-Table1[[#This Row],[Joining Date]]</f>
        <v>2856</v>
      </c>
      <c r="W419" t="str">
        <f>LEFT(Table1[[#This Row],[Employee Name]],FIND(" ",Table1[[#This Row],[Employee Name]])-1)</f>
        <v>Tarun</v>
      </c>
      <c r="X419" t="str">
        <f>RIGHT(Table1[[#This Row],[Employee Name]],LEN(Table1[[#This Row],[Employee Name]])-FIND(" ",Table1[[#This Row],[Employee Name]]))</f>
        <v>Verma</v>
      </c>
      <c r="Y419" t="str">
        <f>Table1[[#This Row],[Department]]&amp;"-"&amp;Table1[[#This Row],[Employee ID]]</f>
        <v>Operations-E00985</v>
      </c>
      <c r="Z419" t="str">
        <f>LEFT(Table1[[#This Row],[Department]],3)</f>
        <v>Ope</v>
      </c>
      <c r="AA419" t="str">
        <f>_xlfn.XLOOKUP(Table1[[#This Row],[Manager ID]],MANAGERS!A:A,MANAGERS!B:B)</f>
        <v>Manager_12</v>
      </c>
      <c r="AB419" t="str" cm="1">
        <f t="array" ref="AB419">_xlfn.XLOOKUP(Table1[[#This Row],[Manager ID]],Table2[[#All],[Manager ID]],Table2[[#All],[Department Head]])</f>
        <v>Marketing</v>
      </c>
      <c r="AC419" s="2">
        <f>_xlfn.XLOOKUP(Table1[[#This Row],[City]],L:L,O:O)</f>
        <v>0.24036902712549932</v>
      </c>
      <c r="AD419" t="str" cm="1">
        <f t="array" ref="AD419">_xlfn.IFS(Table1[[#This Row],[Performance Score]]&gt;=90,"Excellent",Table1[[#This Row],[Performance Score]]&gt;=75,"Good",Table1[[#This Row],[Performance Score]]&gt;=60,"Average",Table1[[#This Row],[Performance Score]]&lt;=60,"Need Improvement")</f>
        <v>Excellent</v>
      </c>
      <c r="AE419" t="str">
        <f>IF(AND(Table1[[#This Row],[Attendance %]]&gt;=80,(Table1[[#This Row],[Performance Score]]&gt;=80)),"Eligible","Not Eligible")</f>
        <v>Eligible</v>
      </c>
      <c r="AF419" t="str">
        <f>IF(Table1[[#This Row],[Performance Score]]&gt;=80,"High Performer","Low Performer")</f>
        <v>High Performer</v>
      </c>
      <c r="AG419" t="str" cm="1">
        <f t="array" aca="1" ref="AG419" ca="1">_xlfn.IFS(Table1[[#This Row],[Experience]]&lt;=3,"Junior",Table1[[#This Row],[Experience]]&lt;=7,"Mid Level",Table1[[#This Row],[Experience]]&gt;=7,"Senior")</f>
        <v>Mid Level</v>
      </c>
      <c r="AH419" t="str">
        <f>IF(Table1[[#This Row],[Attendance %]]&gt;75,"OK","Below 75")</f>
        <v>OK</v>
      </c>
      <c r="AI419" t="b">
        <f>ISBLANK(Table1[[#This Row],[Employee ID]])</f>
        <v>0</v>
      </c>
      <c r="AJ419" t="b">
        <f>ISNUMBER(Table1[[#This Row],[Total Salary  ]])</f>
        <v>1</v>
      </c>
      <c r="AK419" t="str">
        <f>IFERROR(_xlfn.XLOOKUP(Table1[[#This Row],[Manager ID]],MANAGERS!A:A,MANAGERS!B:B),"Not Found")</f>
        <v>Manager_12</v>
      </c>
    </row>
    <row r="420" spans="1:37" x14ac:dyDescent="0.2">
      <c r="A420" t="s">
        <v>2028</v>
      </c>
      <c r="B420" t="s">
        <v>62</v>
      </c>
      <c r="C420" t="s">
        <v>21</v>
      </c>
      <c r="D420" t="s">
        <v>33</v>
      </c>
      <c r="E420" t="s">
        <v>51</v>
      </c>
      <c r="F420" s="1">
        <v>43112</v>
      </c>
      <c r="G420" s="1">
        <v>31930</v>
      </c>
      <c r="H420">
        <v>103630</v>
      </c>
      <c r="I420">
        <v>26968</v>
      </c>
      <c r="J420">
        <v>87</v>
      </c>
      <c r="K420">
        <v>75</v>
      </c>
      <c r="L420" t="s">
        <v>23</v>
      </c>
      <c r="M420">
        <v>105</v>
      </c>
      <c r="N420">
        <f>Table1[[#This Row],[Basic Salary]]+Table1[[#This Row],[Bonus]]</f>
        <v>130598</v>
      </c>
      <c r="O420" s="2">
        <f>Table1[[#This Row],[Bonus]]/Table1[[#This Row],[Basic Salary]]</f>
        <v>0.26023352311106823</v>
      </c>
      <c r="P420">
        <f ca="1">DATEDIF(Table1[[#This Row],[Date of Birth]],TODAY(),"Y")</f>
        <v>39</v>
      </c>
      <c r="Q420">
        <f ca="1">DATEDIF(Table1[[#This Row],[Joining Date]],TODAY(),"Y")</f>
        <v>8</v>
      </c>
      <c r="R420" t="str">
        <f ca="1">IF(YEAR(Table1[[#This Row],[Joining Date]])=YEAR(TODAY()),"Yes","No")</f>
        <v>No</v>
      </c>
      <c r="S420" t="str">
        <f ca="1">IF(Table1[[#This Row],[Experience]]&gt;5,"Yes","No")</f>
        <v>Yes</v>
      </c>
      <c r="T420" t="str">
        <f>TEXT(Table1[[#This Row],[Joining Date]],"mmmm")</f>
        <v>January</v>
      </c>
      <c r="U420" t="str">
        <f>TEXT(Table1[[#This Row],[Joining Date]],"yyyy")</f>
        <v>2018</v>
      </c>
      <c r="V420" s="5">
        <f ca="1">TODAY()-Table1[[#This Row],[Joining Date]]</f>
        <v>3127</v>
      </c>
      <c r="W420" t="str">
        <f>LEFT(Table1[[#This Row],[Employee Name]],FIND(" ",Table1[[#This Row],[Employee Name]])-1)</f>
        <v>Kavya</v>
      </c>
      <c r="X420" t="str">
        <f>RIGHT(Table1[[#This Row],[Employee Name]],LEN(Table1[[#This Row],[Employee Name]])-FIND(" ",Table1[[#This Row],[Employee Name]]))</f>
        <v>Nair</v>
      </c>
      <c r="Y420" t="str">
        <f>Table1[[#This Row],[Department]]&amp;"-"&amp;Table1[[#This Row],[Employee ID]]</f>
        <v>Marketing-E01972</v>
      </c>
      <c r="Z420" t="str">
        <f>LEFT(Table1[[#This Row],[Department]],3)</f>
        <v>Mar</v>
      </c>
      <c r="AA420" t="str">
        <f>_xlfn.XLOOKUP(Table1[[#This Row],[Manager ID]],MANAGERS!A:A,MANAGERS!B:B)</f>
        <v>Manager_5</v>
      </c>
      <c r="AB420" t="str" cm="1">
        <f t="array" ref="AB420">_xlfn.XLOOKUP(Table1[[#This Row],[Manager ID]],Table2[[#All],[Manager ID]],Table2[[#All],[Department Head]])</f>
        <v>Sales</v>
      </c>
      <c r="AC420" s="2">
        <f>_xlfn.XLOOKUP(Table1[[#This Row],[City]],L:L,O:O)</f>
        <v>0.23486488519629886</v>
      </c>
      <c r="AD420" t="str" cm="1">
        <f t="array" ref="AD420">_xlfn.IFS(Table1[[#This Row],[Performance Score]]&gt;=90,"Excellent",Table1[[#This Row],[Performance Score]]&gt;=75,"Good",Table1[[#This Row],[Performance Score]]&gt;=60,"Average",Table1[[#This Row],[Performance Score]]&lt;=60,"Need Improvement")</f>
        <v>Good</v>
      </c>
      <c r="AE420" t="str">
        <f>IF(AND(Table1[[#This Row],[Attendance %]]&gt;=80,(Table1[[#This Row],[Performance Score]]&gt;=80)),"Eligible","Not Eligible")</f>
        <v>Not Eligible</v>
      </c>
      <c r="AF420" t="str">
        <f>IF(Table1[[#This Row],[Performance Score]]&gt;=80,"High Performer","Low Performer")</f>
        <v>Low Performer</v>
      </c>
      <c r="AG420" t="str" cm="1">
        <f t="array" aca="1" ref="AG420" ca="1">_xlfn.IFS(Table1[[#This Row],[Experience]]&lt;=3,"Junior",Table1[[#This Row],[Experience]]&lt;=7,"Mid Level",Table1[[#This Row],[Experience]]&gt;=7,"Senior")</f>
        <v>Senior</v>
      </c>
      <c r="AH420" t="str">
        <f>IF(Table1[[#This Row],[Attendance %]]&gt;75,"OK","Below 75")</f>
        <v>OK</v>
      </c>
      <c r="AI420" t="b">
        <f>ISBLANK(Table1[[#This Row],[Employee ID]])</f>
        <v>0</v>
      </c>
      <c r="AJ420" t="b">
        <f>ISNUMBER(Table1[[#This Row],[Total Salary  ]])</f>
        <v>1</v>
      </c>
      <c r="AK420" t="str">
        <f>IFERROR(_xlfn.XLOOKUP(Table1[[#This Row],[Manager ID]],MANAGERS!A:A,MANAGERS!B:B),"Not Found")</f>
        <v>Manager_5</v>
      </c>
    </row>
    <row r="421" spans="1:37" x14ac:dyDescent="0.2">
      <c r="A421" t="s">
        <v>1678</v>
      </c>
      <c r="B421" t="s">
        <v>48</v>
      </c>
      <c r="C421" t="s">
        <v>21</v>
      </c>
      <c r="D421" t="s">
        <v>81</v>
      </c>
      <c r="E421" t="s">
        <v>65</v>
      </c>
      <c r="F421" s="1">
        <v>43249</v>
      </c>
      <c r="G421" s="1">
        <v>36241</v>
      </c>
      <c r="H421">
        <v>106167</v>
      </c>
      <c r="I421">
        <v>24322</v>
      </c>
      <c r="J421">
        <v>90</v>
      </c>
      <c r="K421">
        <v>80</v>
      </c>
      <c r="L421" t="s">
        <v>23</v>
      </c>
      <c r="M421">
        <v>119</v>
      </c>
      <c r="N421">
        <f>Table1[[#This Row],[Basic Salary]]+Table1[[#This Row],[Bonus]]</f>
        <v>130489</v>
      </c>
      <c r="O421" s="2">
        <f>Table1[[#This Row],[Bonus]]/Table1[[#This Row],[Basic Salary]]</f>
        <v>0.22909190238021232</v>
      </c>
      <c r="P421">
        <f ca="1">DATEDIF(Table1[[#This Row],[Date of Birth]],TODAY(),"Y")</f>
        <v>27</v>
      </c>
      <c r="Q421">
        <f ca="1">DATEDIF(Table1[[#This Row],[Joining Date]],TODAY(),"Y")</f>
        <v>8</v>
      </c>
      <c r="R421" t="str">
        <f ca="1">IF(YEAR(Table1[[#This Row],[Joining Date]])=YEAR(TODAY()),"Yes","No")</f>
        <v>No</v>
      </c>
      <c r="S421" t="str">
        <f ca="1">IF(Table1[[#This Row],[Experience]]&gt;5,"Yes","No")</f>
        <v>Yes</v>
      </c>
      <c r="T421" t="str">
        <f>TEXT(Table1[[#This Row],[Joining Date]],"mmmm")</f>
        <v>May</v>
      </c>
      <c r="U421" t="str">
        <f>TEXT(Table1[[#This Row],[Joining Date]],"yyyy")</f>
        <v>2018</v>
      </c>
      <c r="V421" s="5">
        <f ca="1">TODAY()-Table1[[#This Row],[Joining Date]]</f>
        <v>2990</v>
      </c>
      <c r="W421" t="str">
        <f>LEFT(Table1[[#This Row],[Employee Name]],FIND(" ",Table1[[#This Row],[Employee Name]])-1)</f>
        <v>Aditya</v>
      </c>
      <c r="X421" t="str">
        <f>RIGHT(Table1[[#This Row],[Employee Name]],LEN(Table1[[#This Row],[Employee Name]])-FIND(" ",Table1[[#This Row],[Employee Name]]))</f>
        <v>Kapoor</v>
      </c>
      <c r="Y421" t="str">
        <f>Table1[[#This Row],[Department]]&amp;"-"&amp;Table1[[#This Row],[Employee ID]]</f>
        <v>Sales-E01622</v>
      </c>
      <c r="Z421" t="str">
        <f>LEFT(Table1[[#This Row],[Department]],3)</f>
        <v>Sal</v>
      </c>
      <c r="AA421" t="str">
        <f>_xlfn.XLOOKUP(Table1[[#This Row],[Manager ID]],MANAGERS!A:A,MANAGERS!B:B)</f>
        <v>Manager_19</v>
      </c>
      <c r="AB421" t="str" cm="1">
        <f t="array" ref="AB421">_xlfn.XLOOKUP(Table1[[#This Row],[Manager ID]],Table2[[#All],[Manager ID]],Table2[[#All],[Department Head]])</f>
        <v>Support</v>
      </c>
      <c r="AC421" s="2">
        <f>_xlfn.XLOOKUP(Table1[[#This Row],[City]],L:L,O:O)</f>
        <v>0.23486488519629886</v>
      </c>
      <c r="AD421" t="str" cm="1">
        <f t="array" ref="AD421">_xlfn.IFS(Table1[[#This Row],[Performance Score]]&gt;=90,"Excellent",Table1[[#This Row],[Performance Score]]&gt;=75,"Good",Table1[[#This Row],[Performance Score]]&gt;=60,"Average",Table1[[#This Row],[Performance Score]]&lt;=60,"Need Improvement")</f>
        <v>Good</v>
      </c>
      <c r="AE421" t="str">
        <f>IF(AND(Table1[[#This Row],[Attendance %]]&gt;=80,(Table1[[#This Row],[Performance Score]]&gt;=80)),"Eligible","Not Eligible")</f>
        <v>Eligible</v>
      </c>
      <c r="AF421" t="str">
        <f>IF(Table1[[#This Row],[Performance Score]]&gt;=80,"High Performer","Low Performer")</f>
        <v>High Performer</v>
      </c>
      <c r="AG421" t="str" cm="1">
        <f t="array" aca="1" ref="AG421" ca="1">_xlfn.IFS(Table1[[#This Row],[Experience]]&lt;=3,"Junior",Table1[[#This Row],[Experience]]&lt;=7,"Mid Level",Table1[[#This Row],[Experience]]&gt;=7,"Senior")</f>
        <v>Senior</v>
      </c>
      <c r="AH421" t="str">
        <f>IF(Table1[[#This Row],[Attendance %]]&gt;75,"OK","Below 75")</f>
        <v>OK</v>
      </c>
      <c r="AI421" t="b">
        <f>ISBLANK(Table1[[#This Row],[Employee ID]])</f>
        <v>0</v>
      </c>
      <c r="AJ421" t="b">
        <f>ISNUMBER(Table1[[#This Row],[Total Salary  ]])</f>
        <v>1</v>
      </c>
      <c r="AK421" t="str">
        <f>IFERROR(_xlfn.XLOOKUP(Table1[[#This Row],[Manager ID]],MANAGERS!A:A,MANAGERS!B:B),"Not Found")</f>
        <v>Manager_19</v>
      </c>
    </row>
    <row r="422" spans="1:37" x14ac:dyDescent="0.2">
      <c r="A422" t="s">
        <v>301</v>
      </c>
      <c r="B422" t="s">
        <v>50</v>
      </c>
      <c r="C422" t="s">
        <v>21</v>
      </c>
      <c r="D422" t="s">
        <v>16</v>
      </c>
      <c r="E422" t="s">
        <v>30</v>
      </c>
      <c r="F422" s="1">
        <v>45861</v>
      </c>
      <c r="G422" s="1">
        <v>39761</v>
      </c>
      <c r="H422">
        <v>112994</v>
      </c>
      <c r="I422">
        <v>17489</v>
      </c>
      <c r="J422">
        <v>93</v>
      </c>
      <c r="K422">
        <v>60</v>
      </c>
      <c r="L422" t="s">
        <v>18</v>
      </c>
      <c r="M422">
        <v>114</v>
      </c>
      <c r="N422">
        <f>Table1[[#This Row],[Basic Salary]]+Table1[[#This Row],[Bonus]]</f>
        <v>130483</v>
      </c>
      <c r="O422" s="2">
        <f>Table1[[#This Row],[Bonus]]/Table1[[#This Row],[Basic Salary]]</f>
        <v>0.15477812981220243</v>
      </c>
      <c r="P422">
        <f ca="1">DATEDIF(Table1[[#This Row],[Date of Birth]],TODAY(),"Y")</f>
        <v>17</v>
      </c>
      <c r="Q422">
        <f ca="1">DATEDIF(Table1[[#This Row],[Joining Date]],TODAY(),"Y")</f>
        <v>1</v>
      </c>
      <c r="R422" t="str">
        <f ca="1">IF(YEAR(Table1[[#This Row],[Joining Date]])=YEAR(TODAY()),"Yes","No")</f>
        <v>No</v>
      </c>
      <c r="S422" t="str">
        <f ca="1">IF(Table1[[#This Row],[Experience]]&gt;5,"Yes","No")</f>
        <v>No</v>
      </c>
      <c r="T422" t="str">
        <f>TEXT(Table1[[#This Row],[Joining Date]],"mmmm")</f>
        <v>July</v>
      </c>
      <c r="U422" t="str">
        <f>TEXT(Table1[[#This Row],[Joining Date]],"yyyy")</f>
        <v>2025</v>
      </c>
      <c r="V422" s="5">
        <f ca="1">TODAY()-Table1[[#This Row],[Joining Date]]</f>
        <v>378</v>
      </c>
      <c r="W422" t="str">
        <f>LEFT(Table1[[#This Row],[Employee Name]],FIND(" ",Table1[[#This Row],[Employee Name]])-1)</f>
        <v>Ravi</v>
      </c>
      <c r="X422" t="str">
        <f>RIGHT(Table1[[#This Row],[Employee Name]],LEN(Table1[[#This Row],[Employee Name]])-FIND(" ",Table1[[#This Row],[Employee Name]]))</f>
        <v>Teja</v>
      </c>
      <c r="Y422" t="str">
        <f>Table1[[#This Row],[Department]]&amp;"-"&amp;Table1[[#This Row],[Employee ID]]</f>
        <v>HR-E00245</v>
      </c>
      <c r="Z422" t="str">
        <f>LEFT(Table1[[#This Row],[Department]],3)</f>
        <v>HR</v>
      </c>
      <c r="AA422" t="str">
        <f>_xlfn.XLOOKUP(Table1[[#This Row],[Manager ID]],MANAGERS!A:A,MANAGERS!B:B)</f>
        <v>Manager_14</v>
      </c>
      <c r="AB422" t="str" cm="1">
        <f t="array" ref="AB422">_xlfn.XLOOKUP(Table1[[#This Row],[Manager ID]],Table2[[#All],[Manager ID]],Table2[[#All],[Department Head]])</f>
        <v>Marketing</v>
      </c>
      <c r="AC422" s="2">
        <f>_xlfn.XLOOKUP(Table1[[#This Row],[City]],L:L,O:O)</f>
        <v>0.21356479274849693</v>
      </c>
      <c r="AD422" t="str" cm="1">
        <f t="array" ref="AD422">_xlfn.IFS(Table1[[#This Row],[Performance Score]]&gt;=90,"Excellent",Table1[[#This Row],[Performance Score]]&gt;=75,"Good",Table1[[#This Row],[Performance Score]]&gt;=60,"Average",Table1[[#This Row],[Performance Score]]&lt;=60,"Need Improvement")</f>
        <v>Average</v>
      </c>
      <c r="AE422" t="str">
        <f>IF(AND(Table1[[#This Row],[Attendance %]]&gt;=80,(Table1[[#This Row],[Performance Score]]&gt;=80)),"Eligible","Not Eligible")</f>
        <v>Not Eligible</v>
      </c>
      <c r="AF422" t="str">
        <f>IF(Table1[[#This Row],[Performance Score]]&gt;=80,"High Performer","Low Performer")</f>
        <v>Low Performer</v>
      </c>
      <c r="AG422" t="str" cm="1">
        <f t="array" aca="1" ref="AG422" ca="1">_xlfn.IFS(Table1[[#This Row],[Experience]]&lt;=3,"Junior",Table1[[#This Row],[Experience]]&lt;=7,"Mid Level",Table1[[#This Row],[Experience]]&gt;=7,"Senior")</f>
        <v>Junior</v>
      </c>
      <c r="AH422" t="str">
        <f>IF(Table1[[#This Row],[Attendance %]]&gt;75,"OK","Below 75")</f>
        <v>OK</v>
      </c>
      <c r="AI422" t="b">
        <f>ISBLANK(Table1[[#This Row],[Employee ID]])</f>
        <v>0</v>
      </c>
      <c r="AJ422" t="b">
        <f>ISNUMBER(Table1[[#This Row],[Total Salary  ]])</f>
        <v>1</v>
      </c>
      <c r="AK422" t="str">
        <f>IFERROR(_xlfn.XLOOKUP(Table1[[#This Row],[Manager ID]],MANAGERS!A:A,MANAGERS!B:B),"Not Found")</f>
        <v>Manager_14</v>
      </c>
    </row>
    <row r="423" spans="1:37" x14ac:dyDescent="0.2">
      <c r="A423" t="s">
        <v>3024</v>
      </c>
      <c r="B423" t="s">
        <v>77</v>
      </c>
      <c r="C423" t="s">
        <v>21</v>
      </c>
      <c r="D423" t="s">
        <v>40</v>
      </c>
      <c r="E423" t="s">
        <v>17</v>
      </c>
      <c r="F423" s="1">
        <v>44830</v>
      </c>
      <c r="G423" s="1">
        <v>36745</v>
      </c>
      <c r="H423">
        <v>114052</v>
      </c>
      <c r="I423">
        <v>16402</v>
      </c>
      <c r="J423">
        <v>79</v>
      </c>
      <c r="K423">
        <v>80</v>
      </c>
      <c r="L423" t="s">
        <v>53</v>
      </c>
      <c r="M423">
        <v>118</v>
      </c>
      <c r="N423">
        <f>Table1[[#This Row],[Basic Salary]]+Table1[[#This Row],[Bonus]]</f>
        <v>130454</v>
      </c>
      <c r="O423" s="2">
        <f>Table1[[#This Row],[Bonus]]/Table1[[#This Row],[Basic Salary]]</f>
        <v>0.14381159471118438</v>
      </c>
      <c r="P423">
        <f ca="1">DATEDIF(Table1[[#This Row],[Date of Birth]],TODAY(),"Y")</f>
        <v>25</v>
      </c>
      <c r="Q423">
        <f ca="1">DATEDIF(Table1[[#This Row],[Joining Date]],TODAY(),"Y")</f>
        <v>3</v>
      </c>
      <c r="R423" t="str">
        <f ca="1">IF(YEAR(Table1[[#This Row],[Joining Date]])=YEAR(TODAY()),"Yes","No")</f>
        <v>No</v>
      </c>
      <c r="S423" t="str">
        <f ca="1">IF(Table1[[#This Row],[Experience]]&gt;5,"Yes","No")</f>
        <v>No</v>
      </c>
      <c r="T423" t="str">
        <f>TEXT(Table1[[#This Row],[Joining Date]],"mmmm")</f>
        <v>September</v>
      </c>
      <c r="U423" t="str">
        <f>TEXT(Table1[[#This Row],[Joining Date]],"yyyy")</f>
        <v>2022</v>
      </c>
      <c r="V423" s="5">
        <f ca="1">TODAY()-Table1[[#This Row],[Joining Date]]</f>
        <v>1409</v>
      </c>
      <c r="W423" t="str">
        <f>LEFT(Table1[[#This Row],[Employee Name]],FIND(" ",Table1[[#This Row],[Employee Name]])-1)</f>
        <v>Rohan</v>
      </c>
      <c r="X423" t="str">
        <f>RIGHT(Table1[[#This Row],[Employee Name]],LEN(Table1[[#This Row],[Employee Name]])-FIND(" ",Table1[[#This Row],[Employee Name]]))</f>
        <v>Gupta</v>
      </c>
      <c r="Y423" t="str">
        <f>Table1[[#This Row],[Department]]&amp;"-"&amp;Table1[[#This Row],[Employee ID]]</f>
        <v>IT-E02968</v>
      </c>
      <c r="Z423" t="str">
        <f>LEFT(Table1[[#This Row],[Department]],3)</f>
        <v>IT</v>
      </c>
      <c r="AA423" t="str">
        <f>_xlfn.XLOOKUP(Table1[[#This Row],[Manager ID]],MANAGERS!A:A,MANAGERS!B:B)</f>
        <v>Manager_18</v>
      </c>
      <c r="AB423" t="str" cm="1">
        <f t="array" ref="AB423">_xlfn.XLOOKUP(Table1[[#This Row],[Manager ID]],Table2[[#All],[Manager ID]],Table2[[#All],[Department Head]])</f>
        <v>Support</v>
      </c>
      <c r="AC423" s="2">
        <f>_xlfn.XLOOKUP(Table1[[#This Row],[City]],L:L,O:O)</f>
        <v>0.23685887225230964</v>
      </c>
      <c r="AD423" t="str" cm="1">
        <f t="array" ref="AD423">_xlfn.IFS(Table1[[#This Row],[Performance Score]]&gt;=90,"Excellent",Table1[[#This Row],[Performance Score]]&gt;=75,"Good",Table1[[#This Row],[Performance Score]]&gt;=60,"Average",Table1[[#This Row],[Performance Score]]&lt;=60,"Need Improvement")</f>
        <v>Good</v>
      </c>
      <c r="AE423" t="str">
        <f>IF(AND(Table1[[#This Row],[Attendance %]]&gt;=80,(Table1[[#This Row],[Performance Score]]&gt;=80)),"Eligible","Not Eligible")</f>
        <v>Not Eligible</v>
      </c>
      <c r="AF423" t="str">
        <f>IF(Table1[[#This Row],[Performance Score]]&gt;=80,"High Performer","Low Performer")</f>
        <v>High Performer</v>
      </c>
      <c r="AG423" t="str" cm="1">
        <f t="array" aca="1" ref="AG423" ca="1">_xlfn.IFS(Table1[[#This Row],[Experience]]&lt;=3,"Junior",Table1[[#This Row],[Experience]]&lt;=7,"Mid Level",Table1[[#This Row],[Experience]]&gt;=7,"Senior")</f>
        <v>Junior</v>
      </c>
      <c r="AH423" t="str">
        <f>IF(Table1[[#This Row],[Attendance %]]&gt;75,"OK","Below 75")</f>
        <v>OK</v>
      </c>
      <c r="AI423" t="b">
        <f>ISBLANK(Table1[[#This Row],[Employee ID]])</f>
        <v>0</v>
      </c>
      <c r="AJ423" t="b">
        <f>ISNUMBER(Table1[[#This Row],[Total Salary  ]])</f>
        <v>1</v>
      </c>
      <c r="AK423" t="str">
        <f>IFERROR(_xlfn.XLOOKUP(Table1[[#This Row],[Manager ID]],MANAGERS!A:A,MANAGERS!B:B),"Not Found")</f>
        <v>Manager_18</v>
      </c>
    </row>
    <row r="424" spans="1:37" x14ac:dyDescent="0.2">
      <c r="A424" t="s">
        <v>3326</v>
      </c>
      <c r="B424" t="s">
        <v>36</v>
      </c>
      <c r="C424" t="s">
        <v>15</v>
      </c>
      <c r="D424" t="s">
        <v>81</v>
      </c>
      <c r="E424" t="s">
        <v>17</v>
      </c>
      <c r="F424" s="1">
        <v>45048</v>
      </c>
      <c r="G424" s="1">
        <v>32878</v>
      </c>
      <c r="H424">
        <v>115254</v>
      </c>
      <c r="I424">
        <v>15160</v>
      </c>
      <c r="J424">
        <v>99</v>
      </c>
      <c r="K424">
        <v>56</v>
      </c>
      <c r="L424" t="s">
        <v>34</v>
      </c>
      <c r="M424">
        <v>103</v>
      </c>
      <c r="N424">
        <f>Table1[[#This Row],[Basic Salary]]+Table1[[#This Row],[Bonus]]</f>
        <v>130414</v>
      </c>
      <c r="O424" s="2">
        <f>Table1[[#This Row],[Bonus]]/Table1[[#This Row],[Basic Salary]]</f>
        <v>0.13153556492616308</v>
      </c>
      <c r="P424">
        <f ca="1">DATEDIF(Table1[[#This Row],[Date of Birth]],TODAY(),"Y")</f>
        <v>36</v>
      </c>
      <c r="Q424">
        <f ca="1">DATEDIF(Table1[[#This Row],[Joining Date]],TODAY(),"Y")</f>
        <v>3</v>
      </c>
      <c r="R424" t="str">
        <f ca="1">IF(YEAR(Table1[[#This Row],[Joining Date]])=YEAR(TODAY()),"Yes","No")</f>
        <v>No</v>
      </c>
      <c r="S424" t="str">
        <f ca="1">IF(Table1[[#This Row],[Experience]]&gt;5,"Yes","No")</f>
        <v>No</v>
      </c>
      <c r="T424" t="str">
        <f>TEXT(Table1[[#This Row],[Joining Date]],"mmmm")</f>
        <v>May</v>
      </c>
      <c r="U424" t="str">
        <f>TEXT(Table1[[#This Row],[Joining Date]],"yyyy")</f>
        <v>2023</v>
      </c>
      <c r="V424" s="5">
        <f ca="1">TODAY()-Table1[[#This Row],[Joining Date]]</f>
        <v>1191</v>
      </c>
      <c r="W424" t="str">
        <f>LEFT(Table1[[#This Row],[Employee Name]],FIND(" ",Table1[[#This Row],[Employee Name]])-1)</f>
        <v>Meera</v>
      </c>
      <c r="X424" t="str">
        <f>RIGHT(Table1[[#This Row],[Employee Name]],LEN(Table1[[#This Row],[Employee Name]])-FIND(" ",Table1[[#This Row],[Employee Name]]))</f>
        <v>Joshi</v>
      </c>
      <c r="Y424" t="str">
        <f>Table1[[#This Row],[Department]]&amp;"-"&amp;Table1[[#This Row],[Employee ID]]</f>
        <v>Sales-E03270</v>
      </c>
      <c r="Z424" t="str">
        <f>LEFT(Table1[[#This Row],[Department]],3)</f>
        <v>Sal</v>
      </c>
      <c r="AA424" t="str">
        <f>_xlfn.XLOOKUP(Table1[[#This Row],[Manager ID]],MANAGERS!A:A,MANAGERS!B:B)</f>
        <v>Manager_3</v>
      </c>
      <c r="AB424" t="str" cm="1">
        <f t="array" ref="AB424">_xlfn.XLOOKUP(Table1[[#This Row],[Manager ID]],Table2[[#All],[Manager ID]],Table2[[#All],[Department Head]])</f>
        <v>IT</v>
      </c>
      <c r="AC424" s="2">
        <f>_xlfn.XLOOKUP(Table1[[#This Row],[City]],L:L,O:O)</f>
        <v>0.24030340748661314</v>
      </c>
      <c r="AD424" t="str" cm="1">
        <f t="array" ref="AD424">_xlfn.IFS(Table1[[#This Row],[Performance Score]]&gt;=90,"Excellent",Table1[[#This Row],[Performance Score]]&gt;=75,"Good",Table1[[#This Row],[Performance Score]]&gt;=60,"Average",Table1[[#This Row],[Performance Score]]&lt;=60,"Need Improvement")</f>
        <v>Need Improvement</v>
      </c>
      <c r="AE424" t="str">
        <f>IF(AND(Table1[[#This Row],[Attendance %]]&gt;=80,(Table1[[#This Row],[Performance Score]]&gt;=80)),"Eligible","Not Eligible")</f>
        <v>Not Eligible</v>
      </c>
      <c r="AF424" t="str">
        <f>IF(Table1[[#This Row],[Performance Score]]&gt;=80,"High Performer","Low Performer")</f>
        <v>Low Performer</v>
      </c>
      <c r="AG424" t="str" cm="1">
        <f t="array" aca="1" ref="AG424" ca="1">_xlfn.IFS(Table1[[#This Row],[Experience]]&lt;=3,"Junior",Table1[[#This Row],[Experience]]&lt;=7,"Mid Level",Table1[[#This Row],[Experience]]&gt;=7,"Senior")</f>
        <v>Junior</v>
      </c>
      <c r="AH424" t="str">
        <f>IF(Table1[[#This Row],[Attendance %]]&gt;75,"OK","Below 75")</f>
        <v>OK</v>
      </c>
      <c r="AI424" t="b">
        <f>ISBLANK(Table1[[#This Row],[Employee ID]])</f>
        <v>0</v>
      </c>
      <c r="AJ424" t="b">
        <f>ISNUMBER(Table1[[#This Row],[Total Salary  ]])</f>
        <v>1</v>
      </c>
      <c r="AK424" t="str">
        <f>IFERROR(_xlfn.XLOOKUP(Table1[[#This Row],[Manager ID]],MANAGERS!A:A,MANAGERS!B:B),"Not Found")</f>
        <v>Manager_3</v>
      </c>
    </row>
    <row r="425" spans="1:37" x14ac:dyDescent="0.2">
      <c r="A425" t="s">
        <v>2093</v>
      </c>
      <c r="B425" t="s">
        <v>48</v>
      </c>
      <c r="C425" t="s">
        <v>15</v>
      </c>
      <c r="D425" t="s">
        <v>33</v>
      </c>
      <c r="E425" t="s">
        <v>22</v>
      </c>
      <c r="F425" s="1">
        <v>43790</v>
      </c>
      <c r="G425" s="1">
        <v>36312</v>
      </c>
      <c r="H425">
        <v>112614</v>
      </c>
      <c r="I425">
        <v>17777</v>
      </c>
      <c r="J425">
        <v>87</v>
      </c>
      <c r="K425">
        <v>57</v>
      </c>
      <c r="L425" t="s">
        <v>53</v>
      </c>
      <c r="M425">
        <v>103</v>
      </c>
      <c r="N425">
        <f>Table1[[#This Row],[Basic Salary]]+Table1[[#This Row],[Bonus]]</f>
        <v>130391</v>
      </c>
      <c r="O425" s="2">
        <f>Table1[[#This Row],[Bonus]]/Table1[[#This Row],[Basic Salary]]</f>
        <v>0.15785781519171685</v>
      </c>
      <c r="P425">
        <f ca="1">DATEDIF(Table1[[#This Row],[Date of Birth]],TODAY(),"Y")</f>
        <v>27</v>
      </c>
      <c r="Q425">
        <f ca="1">DATEDIF(Table1[[#This Row],[Joining Date]],TODAY(),"Y")</f>
        <v>6</v>
      </c>
      <c r="R425" t="str">
        <f ca="1">IF(YEAR(Table1[[#This Row],[Joining Date]])=YEAR(TODAY()),"Yes","No")</f>
        <v>No</v>
      </c>
      <c r="S425" t="str">
        <f ca="1">IF(Table1[[#This Row],[Experience]]&gt;5,"Yes","No")</f>
        <v>Yes</v>
      </c>
      <c r="T425" t="str">
        <f>TEXT(Table1[[#This Row],[Joining Date]],"mmmm")</f>
        <v>November</v>
      </c>
      <c r="U425" t="str">
        <f>TEXT(Table1[[#This Row],[Joining Date]],"yyyy")</f>
        <v>2019</v>
      </c>
      <c r="V425" s="5">
        <f ca="1">TODAY()-Table1[[#This Row],[Joining Date]]</f>
        <v>2449</v>
      </c>
      <c r="W425" t="str">
        <f>LEFT(Table1[[#This Row],[Employee Name]],FIND(" ",Table1[[#This Row],[Employee Name]])-1)</f>
        <v>Aditya</v>
      </c>
      <c r="X425" t="str">
        <f>RIGHT(Table1[[#This Row],[Employee Name]],LEN(Table1[[#This Row],[Employee Name]])-FIND(" ",Table1[[#This Row],[Employee Name]]))</f>
        <v>Kapoor</v>
      </c>
      <c r="Y425" t="str">
        <f>Table1[[#This Row],[Department]]&amp;"-"&amp;Table1[[#This Row],[Employee ID]]</f>
        <v>Marketing-E02037</v>
      </c>
      <c r="Z425" t="str">
        <f>LEFT(Table1[[#This Row],[Department]],3)</f>
        <v>Mar</v>
      </c>
      <c r="AA425" t="str">
        <f>_xlfn.XLOOKUP(Table1[[#This Row],[Manager ID]],MANAGERS!A:A,MANAGERS!B:B)</f>
        <v>Manager_3</v>
      </c>
      <c r="AB425" t="str" cm="1">
        <f t="array" ref="AB425">_xlfn.XLOOKUP(Table1[[#This Row],[Manager ID]],Table2[[#All],[Manager ID]],Table2[[#All],[Department Head]])</f>
        <v>IT</v>
      </c>
      <c r="AC425" s="2">
        <f>_xlfn.XLOOKUP(Table1[[#This Row],[City]],L:L,O:O)</f>
        <v>0.23685887225230964</v>
      </c>
      <c r="AD425" t="str" cm="1">
        <f t="array" ref="AD425">_xlfn.IFS(Table1[[#This Row],[Performance Score]]&gt;=90,"Excellent",Table1[[#This Row],[Performance Score]]&gt;=75,"Good",Table1[[#This Row],[Performance Score]]&gt;=60,"Average",Table1[[#This Row],[Performance Score]]&lt;=60,"Need Improvement")</f>
        <v>Need Improvement</v>
      </c>
      <c r="AE425" t="str">
        <f>IF(AND(Table1[[#This Row],[Attendance %]]&gt;=80,(Table1[[#This Row],[Performance Score]]&gt;=80)),"Eligible","Not Eligible")</f>
        <v>Not Eligible</v>
      </c>
      <c r="AF425" t="str">
        <f>IF(Table1[[#This Row],[Performance Score]]&gt;=80,"High Performer","Low Performer")</f>
        <v>Low Performer</v>
      </c>
      <c r="AG425" t="str" cm="1">
        <f t="array" aca="1" ref="AG425" ca="1">_xlfn.IFS(Table1[[#This Row],[Experience]]&lt;=3,"Junior",Table1[[#This Row],[Experience]]&lt;=7,"Mid Level",Table1[[#This Row],[Experience]]&gt;=7,"Senior")</f>
        <v>Mid Level</v>
      </c>
      <c r="AH425" t="str">
        <f>IF(Table1[[#This Row],[Attendance %]]&gt;75,"OK","Below 75")</f>
        <v>OK</v>
      </c>
      <c r="AI425" t="b">
        <f>ISBLANK(Table1[[#This Row],[Employee ID]])</f>
        <v>0</v>
      </c>
      <c r="AJ425" t="b">
        <f>ISNUMBER(Table1[[#This Row],[Total Salary  ]])</f>
        <v>1</v>
      </c>
      <c r="AK425" t="str">
        <f>IFERROR(_xlfn.XLOOKUP(Table1[[#This Row],[Manager ID]],MANAGERS!A:A,MANAGERS!B:B),"Not Found")</f>
        <v>Manager_3</v>
      </c>
    </row>
    <row r="426" spans="1:37" x14ac:dyDescent="0.2">
      <c r="A426" t="s">
        <v>250</v>
      </c>
      <c r="B426" t="s">
        <v>71</v>
      </c>
      <c r="C426" t="s">
        <v>15</v>
      </c>
      <c r="D426" t="s">
        <v>81</v>
      </c>
      <c r="E426" t="s">
        <v>65</v>
      </c>
      <c r="F426" s="1">
        <v>42668</v>
      </c>
      <c r="G426" s="1">
        <v>34507</v>
      </c>
      <c r="H426">
        <v>117973</v>
      </c>
      <c r="I426">
        <v>12388</v>
      </c>
      <c r="J426">
        <v>82</v>
      </c>
      <c r="K426">
        <v>100</v>
      </c>
      <c r="L426" t="s">
        <v>23</v>
      </c>
      <c r="M426">
        <v>110</v>
      </c>
      <c r="N426">
        <f>Table1[[#This Row],[Basic Salary]]+Table1[[#This Row],[Bonus]]</f>
        <v>130361</v>
      </c>
      <c r="O426" s="2">
        <f>Table1[[#This Row],[Bonus]]/Table1[[#This Row],[Basic Salary]]</f>
        <v>0.10500707789070381</v>
      </c>
      <c r="P426">
        <f ca="1">DATEDIF(Table1[[#This Row],[Date of Birth]],TODAY(),"Y")</f>
        <v>32</v>
      </c>
      <c r="Q426">
        <f ca="1">DATEDIF(Table1[[#This Row],[Joining Date]],TODAY(),"Y")</f>
        <v>9</v>
      </c>
      <c r="R426" t="str">
        <f ca="1">IF(YEAR(Table1[[#This Row],[Joining Date]])=YEAR(TODAY()),"Yes","No")</f>
        <v>No</v>
      </c>
      <c r="S426" t="str">
        <f ca="1">IF(Table1[[#This Row],[Experience]]&gt;5,"Yes","No")</f>
        <v>Yes</v>
      </c>
      <c r="T426" t="str">
        <f>TEXT(Table1[[#This Row],[Joining Date]],"mmmm")</f>
        <v>October</v>
      </c>
      <c r="U426" t="str">
        <f>TEXT(Table1[[#This Row],[Joining Date]],"yyyy")</f>
        <v>2016</v>
      </c>
      <c r="V426" s="5">
        <f ca="1">TODAY()-Table1[[#This Row],[Joining Date]]</f>
        <v>3571</v>
      </c>
      <c r="W426" t="str">
        <f>LEFT(Table1[[#This Row],[Employee Name]],FIND(" ",Table1[[#This Row],[Employee Name]])-1)</f>
        <v>Sneha</v>
      </c>
      <c r="X426" t="str">
        <f>RIGHT(Table1[[#This Row],[Employee Name]],LEN(Table1[[#This Row],[Employee Name]])-FIND(" ",Table1[[#This Row],[Employee Name]]))</f>
        <v>Iyer</v>
      </c>
      <c r="Y426" t="str">
        <f>Table1[[#This Row],[Department]]&amp;"-"&amp;Table1[[#This Row],[Employee ID]]</f>
        <v>Sales-E00194</v>
      </c>
      <c r="Z426" t="str">
        <f>LEFT(Table1[[#This Row],[Department]],3)</f>
        <v>Sal</v>
      </c>
      <c r="AA426" t="str">
        <f>_xlfn.XLOOKUP(Table1[[#This Row],[Manager ID]],MANAGERS!A:A,MANAGERS!B:B)</f>
        <v>Manager_10</v>
      </c>
      <c r="AB426" t="str" cm="1">
        <f t="array" ref="AB426">_xlfn.XLOOKUP(Table1[[#This Row],[Manager ID]],Table2[[#All],[Manager ID]],Table2[[#All],[Department Head]])</f>
        <v>HR</v>
      </c>
      <c r="AC426" s="2">
        <f>_xlfn.XLOOKUP(Table1[[#This Row],[City]],L:L,O:O)</f>
        <v>0.23486488519629886</v>
      </c>
      <c r="AD426" t="str" cm="1">
        <f t="array" ref="AD426">_xlfn.IFS(Table1[[#This Row],[Performance Score]]&gt;=90,"Excellent",Table1[[#This Row],[Performance Score]]&gt;=75,"Good",Table1[[#This Row],[Performance Score]]&gt;=60,"Average",Table1[[#This Row],[Performance Score]]&lt;=60,"Need Improvement")</f>
        <v>Excellent</v>
      </c>
      <c r="AE426" t="str">
        <f>IF(AND(Table1[[#This Row],[Attendance %]]&gt;=80,(Table1[[#This Row],[Performance Score]]&gt;=80)),"Eligible","Not Eligible")</f>
        <v>Eligible</v>
      </c>
      <c r="AF426" t="str">
        <f>IF(Table1[[#This Row],[Performance Score]]&gt;=80,"High Performer","Low Performer")</f>
        <v>High Performer</v>
      </c>
      <c r="AG426" t="str" cm="1">
        <f t="array" aca="1" ref="AG426" ca="1">_xlfn.IFS(Table1[[#This Row],[Experience]]&lt;=3,"Junior",Table1[[#This Row],[Experience]]&lt;=7,"Mid Level",Table1[[#This Row],[Experience]]&gt;=7,"Senior")</f>
        <v>Senior</v>
      </c>
      <c r="AH426" t="str">
        <f>IF(Table1[[#This Row],[Attendance %]]&gt;75,"OK","Below 75")</f>
        <v>OK</v>
      </c>
      <c r="AI426" t="b">
        <f>ISBLANK(Table1[[#This Row],[Employee ID]])</f>
        <v>0</v>
      </c>
      <c r="AJ426" t="b">
        <f>ISNUMBER(Table1[[#This Row],[Total Salary  ]])</f>
        <v>1</v>
      </c>
      <c r="AK426" t="str">
        <f>IFERROR(_xlfn.XLOOKUP(Table1[[#This Row],[Manager ID]],MANAGERS!A:A,MANAGERS!B:B),"Not Found")</f>
        <v>Manager_10</v>
      </c>
    </row>
    <row r="427" spans="1:37" x14ac:dyDescent="0.2">
      <c r="A427" t="s">
        <v>3228</v>
      </c>
      <c r="B427" t="s">
        <v>39</v>
      </c>
      <c r="C427" t="s">
        <v>21</v>
      </c>
      <c r="D427" t="s">
        <v>33</v>
      </c>
      <c r="E427" t="s">
        <v>65</v>
      </c>
      <c r="F427" s="1">
        <v>42745</v>
      </c>
      <c r="G427" s="1">
        <v>35361</v>
      </c>
      <c r="H427">
        <v>114973</v>
      </c>
      <c r="I427">
        <v>15388</v>
      </c>
      <c r="J427">
        <v>77</v>
      </c>
      <c r="K427">
        <v>58</v>
      </c>
      <c r="L427" t="s">
        <v>53</v>
      </c>
      <c r="M427">
        <v>104</v>
      </c>
      <c r="N427">
        <f>Table1[[#This Row],[Basic Salary]]+Table1[[#This Row],[Bonus]]</f>
        <v>130361</v>
      </c>
      <c r="O427" s="2">
        <f>Table1[[#This Row],[Bonus]]/Table1[[#This Row],[Basic Salary]]</f>
        <v>0.13384011898445722</v>
      </c>
      <c r="P427">
        <f ca="1">DATEDIF(Table1[[#This Row],[Date of Birth]],TODAY(),"Y")</f>
        <v>29</v>
      </c>
      <c r="Q427">
        <f ca="1">DATEDIF(Table1[[#This Row],[Joining Date]],TODAY(),"Y")</f>
        <v>9</v>
      </c>
      <c r="R427" t="str">
        <f ca="1">IF(YEAR(Table1[[#This Row],[Joining Date]])=YEAR(TODAY()),"Yes","No")</f>
        <v>No</v>
      </c>
      <c r="S427" t="str">
        <f ca="1">IF(Table1[[#This Row],[Experience]]&gt;5,"Yes","No")</f>
        <v>Yes</v>
      </c>
      <c r="T427" t="str">
        <f>TEXT(Table1[[#This Row],[Joining Date]],"mmmm")</f>
        <v>January</v>
      </c>
      <c r="U427" t="str">
        <f>TEXT(Table1[[#This Row],[Joining Date]],"yyyy")</f>
        <v>2017</v>
      </c>
      <c r="V427" s="5">
        <f ca="1">TODAY()-Table1[[#This Row],[Joining Date]]</f>
        <v>3494</v>
      </c>
      <c r="W427" t="str">
        <f>LEFT(Table1[[#This Row],[Employee Name]],FIND(" ",Table1[[#This Row],[Employee Name]])-1)</f>
        <v>Karan</v>
      </c>
      <c r="X427" t="str">
        <f>RIGHT(Table1[[#This Row],[Employee Name]],LEN(Table1[[#This Row],[Employee Name]])-FIND(" ",Table1[[#This Row],[Employee Name]]))</f>
        <v>Malhotra</v>
      </c>
      <c r="Y427" t="str">
        <f>Table1[[#This Row],[Department]]&amp;"-"&amp;Table1[[#This Row],[Employee ID]]</f>
        <v>Marketing-E03172</v>
      </c>
      <c r="Z427" t="str">
        <f>LEFT(Table1[[#This Row],[Department]],3)</f>
        <v>Mar</v>
      </c>
      <c r="AA427" t="str">
        <f>_xlfn.XLOOKUP(Table1[[#This Row],[Manager ID]],MANAGERS!A:A,MANAGERS!B:B)</f>
        <v>Manager_4</v>
      </c>
      <c r="AB427" t="str" cm="1">
        <f t="array" ref="AB427">_xlfn.XLOOKUP(Table1[[#This Row],[Manager ID]],Table2[[#All],[Manager ID]],Table2[[#All],[Department Head]])</f>
        <v>Finance</v>
      </c>
      <c r="AC427" s="2">
        <f>_xlfn.XLOOKUP(Table1[[#This Row],[City]],L:L,O:O)</f>
        <v>0.23685887225230964</v>
      </c>
      <c r="AD427" t="str" cm="1">
        <f t="array" ref="AD427">_xlfn.IFS(Table1[[#This Row],[Performance Score]]&gt;=90,"Excellent",Table1[[#This Row],[Performance Score]]&gt;=75,"Good",Table1[[#This Row],[Performance Score]]&gt;=60,"Average",Table1[[#This Row],[Performance Score]]&lt;=60,"Need Improvement")</f>
        <v>Need Improvement</v>
      </c>
      <c r="AE427" t="str">
        <f>IF(AND(Table1[[#This Row],[Attendance %]]&gt;=80,(Table1[[#This Row],[Performance Score]]&gt;=80)),"Eligible","Not Eligible")</f>
        <v>Not Eligible</v>
      </c>
      <c r="AF427" t="str">
        <f>IF(Table1[[#This Row],[Performance Score]]&gt;=80,"High Performer","Low Performer")</f>
        <v>Low Performer</v>
      </c>
      <c r="AG427" t="str" cm="1">
        <f t="array" aca="1" ref="AG427" ca="1">_xlfn.IFS(Table1[[#This Row],[Experience]]&lt;=3,"Junior",Table1[[#This Row],[Experience]]&lt;=7,"Mid Level",Table1[[#This Row],[Experience]]&gt;=7,"Senior")</f>
        <v>Senior</v>
      </c>
      <c r="AH427" t="str">
        <f>IF(Table1[[#This Row],[Attendance %]]&gt;75,"OK","Below 75")</f>
        <v>OK</v>
      </c>
      <c r="AI427" t="b">
        <f>ISBLANK(Table1[[#This Row],[Employee ID]])</f>
        <v>0</v>
      </c>
      <c r="AJ427" t="b">
        <f>ISNUMBER(Table1[[#This Row],[Total Salary  ]])</f>
        <v>1</v>
      </c>
      <c r="AK427" t="str">
        <f>IFERROR(_xlfn.XLOOKUP(Table1[[#This Row],[Manager ID]],MANAGERS!A:A,MANAGERS!B:B),"Not Found")</f>
        <v>Manager_4</v>
      </c>
    </row>
    <row r="428" spans="1:37" x14ac:dyDescent="0.2">
      <c r="A428" t="s">
        <v>4788</v>
      </c>
      <c r="B428" t="s">
        <v>45</v>
      </c>
      <c r="C428" t="s">
        <v>21</v>
      </c>
      <c r="D428" t="s">
        <v>33</v>
      </c>
      <c r="E428" t="s">
        <v>26</v>
      </c>
      <c r="F428" s="1">
        <v>42993</v>
      </c>
      <c r="G428" s="1">
        <v>34242</v>
      </c>
      <c r="H428">
        <v>107288</v>
      </c>
      <c r="I428">
        <v>23018</v>
      </c>
      <c r="J428">
        <v>100</v>
      </c>
      <c r="K428">
        <v>89</v>
      </c>
      <c r="L428" t="s">
        <v>31</v>
      </c>
      <c r="M428">
        <v>102</v>
      </c>
      <c r="N428">
        <f>Table1[[#This Row],[Basic Salary]]+Table1[[#This Row],[Bonus]]</f>
        <v>130306</v>
      </c>
      <c r="O428" s="2">
        <f>Table1[[#This Row],[Bonus]]/Table1[[#This Row],[Basic Salary]]</f>
        <v>0.21454403101931249</v>
      </c>
      <c r="P428">
        <f ca="1">DATEDIF(Table1[[#This Row],[Date of Birth]],TODAY(),"Y")</f>
        <v>32</v>
      </c>
      <c r="Q428">
        <f ca="1">DATEDIF(Table1[[#This Row],[Joining Date]],TODAY(),"Y")</f>
        <v>8</v>
      </c>
      <c r="R428" t="str">
        <f ca="1">IF(YEAR(Table1[[#This Row],[Joining Date]])=YEAR(TODAY()),"Yes","No")</f>
        <v>No</v>
      </c>
      <c r="S428" t="str">
        <f ca="1">IF(Table1[[#This Row],[Experience]]&gt;5,"Yes","No")</f>
        <v>Yes</v>
      </c>
      <c r="T428" t="str">
        <f>TEXT(Table1[[#This Row],[Joining Date]],"mmmm")</f>
        <v>September</v>
      </c>
      <c r="U428" t="str">
        <f>TEXT(Table1[[#This Row],[Joining Date]],"yyyy")</f>
        <v>2017</v>
      </c>
      <c r="V428" s="5">
        <f ca="1">TODAY()-Table1[[#This Row],[Joining Date]]</f>
        <v>3246</v>
      </c>
      <c r="W428" t="str">
        <f>LEFT(Table1[[#This Row],[Employee Name]],FIND(" ",Table1[[#This Row],[Employee Name]])-1)</f>
        <v>Ananya</v>
      </c>
      <c r="X428" t="str">
        <f>RIGHT(Table1[[#This Row],[Employee Name]],LEN(Table1[[#This Row],[Employee Name]])-FIND(" ",Table1[[#This Row],[Employee Name]]))</f>
        <v>Rao</v>
      </c>
      <c r="Y428" t="str">
        <f>Table1[[#This Row],[Department]]&amp;"-"&amp;Table1[[#This Row],[Employee ID]]</f>
        <v>Marketing-E04732</v>
      </c>
      <c r="Z428" t="str">
        <f>LEFT(Table1[[#This Row],[Department]],3)</f>
        <v>Mar</v>
      </c>
      <c r="AA428" t="str">
        <f>_xlfn.XLOOKUP(Table1[[#This Row],[Manager ID]],MANAGERS!A:A,MANAGERS!B:B)</f>
        <v>Manager_2</v>
      </c>
      <c r="AB428" t="str" cm="1">
        <f t="array" ref="AB428">_xlfn.XLOOKUP(Table1[[#This Row],[Manager ID]],Table2[[#All],[Manager ID]],Table2[[#All],[Department Head]])</f>
        <v>Sales</v>
      </c>
      <c r="AC428" s="2">
        <f>_xlfn.XLOOKUP(Table1[[#This Row],[City]],L:L,O:O)</f>
        <v>0.241864189087755</v>
      </c>
      <c r="AD428" t="str" cm="1">
        <f t="array" ref="AD428">_xlfn.IFS(Table1[[#This Row],[Performance Score]]&gt;=90,"Excellent",Table1[[#This Row],[Performance Score]]&gt;=75,"Good",Table1[[#This Row],[Performance Score]]&gt;=60,"Average",Table1[[#This Row],[Performance Score]]&lt;=60,"Need Improvement")</f>
        <v>Good</v>
      </c>
      <c r="AE428" t="str">
        <f>IF(AND(Table1[[#This Row],[Attendance %]]&gt;=80,(Table1[[#This Row],[Performance Score]]&gt;=80)),"Eligible","Not Eligible")</f>
        <v>Eligible</v>
      </c>
      <c r="AF428" t="str">
        <f>IF(Table1[[#This Row],[Performance Score]]&gt;=80,"High Performer","Low Performer")</f>
        <v>High Performer</v>
      </c>
      <c r="AG428" t="str" cm="1">
        <f t="array" aca="1" ref="AG428" ca="1">_xlfn.IFS(Table1[[#This Row],[Experience]]&lt;=3,"Junior",Table1[[#This Row],[Experience]]&lt;=7,"Mid Level",Table1[[#This Row],[Experience]]&gt;=7,"Senior")</f>
        <v>Senior</v>
      </c>
      <c r="AH428" t="str">
        <f>IF(Table1[[#This Row],[Attendance %]]&gt;75,"OK","Below 75")</f>
        <v>OK</v>
      </c>
      <c r="AI428" t="b">
        <f>ISBLANK(Table1[[#This Row],[Employee ID]])</f>
        <v>0</v>
      </c>
      <c r="AJ428" t="b">
        <f>ISNUMBER(Table1[[#This Row],[Total Salary  ]])</f>
        <v>1</v>
      </c>
      <c r="AK428" t="str">
        <f>IFERROR(_xlfn.XLOOKUP(Table1[[#This Row],[Manager ID]],MANAGERS!A:A,MANAGERS!B:B),"Not Found")</f>
        <v>Manager_2</v>
      </c>
    </row>
    <row r="429" spans="1:37" x14ac:dyDescent="0.2">
      <c r="A429" t="s">
        <v>3562</v>
      </c>
      <c r="B429" t="s">
        <v>36</v>
      </c>
      <c r="C429" t="s">
        <v>21</v>
      </c>
      <c r="D429" t="s">
        <v>33</v>
      </c>
      <c r="E429" t="s">
        <v>26</v>
      </c>
      <c r="F429" s="1">
        <v>42123</v>
      </c>
      <c r="G429" s="1">
        <v>29394</v>
      </c>
      <c r="H429">
        <v>111407</v>
      </c>
      <c r="I429">
        <v>18868</v>
      </c>
      <c r="J429">
        <v>70</v>
      </c>
      <c r="K429">
        <v>55</v>
      </c>
      <c r="L429" t="s">
        <v>18</v>
      </c>
      <c r="M429">
        <v>120</v>
      </c>
      <c r="N429">
        <f>Table1[[#This Row],[Basic Salary]]+Table1[[#This Row],[Bonus]]</f>
        <v>130275</v>
      </c>
      <c r="O429" s="2">
        <f>Table1[[#This Row],[Bonus]]/Table1[[#This Row],[Basic Salary]]</f>
        <v>0.16936099167915841</v>
      </c>
      <c r="P429">
        <f ca="1">DATEDIF(Table1[[#This Row],[Date of Birth]],TODAY(),"Y")</f>
        <v>46</v>
      </c>
      <c r="Q429">
        <f ca="1">DATEDIF(Table1[[#This Row],[Joining Date]],TODAY(),"Y")</f>
        <v>11</v>
      </c>
      <c r="R429" t="str">
        <f ca="1">IF(YEAR(Table1[[#This Row],[Joining Date]])=YEAR(TODAY()),"Yes","No")</f>
        <v>No</v>
      </c>
      <c r="S429" t="str">
        <f ca="1">IF(Table1[[#This Row],[Experience]]&gt;5,"Yes","No")</f>
        <v>Yes</v>
      </c>
      <c r="T429" t="str">
        <f>TEXT(Table1[[#This Row],[Joining Date]],"mmmm")</f>
        <v>April</v>
      </c>
      <c r="U429" t="str">
        <f>TEXT(Table1[[#This Row],[Joining Date]],"yyyy")</f>
        <v>2015</v>
      </c>
      <c r="V429" s="5">
        <f ca="1">TODAY()-Table1[[#This Row],[Joining Date]]</f>
        <v>4116</v>
      </c>
      <c r="W429" t="str">
        <f>LEFT(Table1[[#This Row],[Employee Name]],FIND(" ",Table1[[#This Row],[Employee Name]])-1)</f>
        <v>Meera</v>
      </c>
      <c r="X429" t="str">
        <f>RIGHT(Table1[[#This Row],[Employee Name]],LEN(Table1[[#This Row],[Employee Name]])-FIND(" ",Table1[[#This Row],[Employee Name]]))</f>
        <v>Joshi</v>
      </c>
      <c r="Y429" t="str">
        <f>Table1[[#This Row],[Department]]&amp;"-"&amp;Table1[[#This Row],[Employee ID]]</f>
        <v>Marketing-E03506</v>
      </c>
      <c r="Z429" t="str">
        <f>LEFT(Table1[[#This Row],[Department]],3)</f>
        <v>Mar</v>
      </c>
      <c r="AA429" t="str">
        <f>_xlfn.XLOOKUP(Table1[[#This Row],[Manager ID]],MANAGERS!A:A,MANAGERS!B:B)</f>
        <v>Manager_20</v>
      </c>
      <c r="AB429" t="str" cm="1">
        <f t="array" ref="AB429">_xlfn.XLOOKUP(Table1[[#This Row],[Manager ID]],Table2[[#All],[Manager ID]],Table2[[#All],[Department Head]])</f>
        <v>Operations</v>
      </c>
      <c r="AC429" s="2">
        <f>_xlfn.XLOOKUP(Table1[[#This Row],[City]],L:L,O:O)</f>
        <v>0.21356479274849693</v>
      </c>
      <c r="AD429" t="str" cm="1">
        <f t="array" ref="AD429">_xlfn.IFS(Table1[[#This Row],[Performance Score]]&gt;=90,"Excellent",Table1[[#This Row],[Performance Score]]&gt;=75,"Good",Table1[[#This Row],[Performance Score]]&gt;=60,"Average",Table1[[#This Row],[Performance Score]]&lt;=60,"Need Improvement")</f>
        <v>Need Improvement</v>
      </c>
      <c r="AE429" t="str">
        <f>IF(AND(Table1[[#This Row],[Attendance %]]&gt;=80,(Table1[[#This Row],[Performance Score]]&gt;=80)),"Eligible","Not Eligible")</f>
        <v>Not Eligible</v>
      </c>
      <c r="AF429" t="str">
        <f>IF(Table1[[#This Row],[Performance Score]]&gt;=80,"High Performer","Low Performer")</f>
        <v>Low Performer</v>
      </c>
      <c r="AG429" t="str" cm="1">
        <f t="array" aca="1" ref="AG429" ca="1">_xlfn.IFS(Table1[[#This Row],[Experience]]&lt;=3,"Junior",Table1[[#This Row],[Experience]]&lt;=7,"Mid Level",Table1[[#This Row],[Experience]]&gt;=7,"Senior")</f>
        <v>Senior</v>
      </c>
      <c r="AH429" t="str">
        <f>IF(Table1[[#This Row],[Attendance %]]&gt;75,"OK","Below 75")</f>
        <v>Below 75</v>
      </c>
      <c r="AI429" t="b">
        <f>ISBLANK(Table1[[#This Row],[Employee ID]])</f>
        <v>0</v>
      </c>
      <c r="AJ429" t="b">
        <f>ISNUMBER(Table1[[#This Row],[Total Salary  ]])</f>
        <v>1</v>
      </c>
      <c r="AK429" t="str">
        <f>IFERROR(_xlfn.XLOOKUP(Table1[[#This Row],[Manager ID]],MANAGERS!A:A,MANAGERS!B:B),"Not Found")</f>
        <v>Manager_20</v>
      </c>
    </row>
    <row r="430" spans="1:37" x14ac:dyDescent="0.2">
      <c r="A430" t="s">
        <v>4985</v>
      </c>
      <c r="B430" t="s">
        <v>89</v>
      </c>
      <c r="C430" t="s">
        <v>21</v>
      </c>
      <c r="D430" t="s">
        <v>43</v>
      </c>
      <c r="E430" t="s">
        <v>30</v>
      </c>
      <c r="F430" s="1">
        <v>45194</v>
      </c>
      <c r="G430" s="1">
        <v>30853</v>
      </c>
      <c r="H430">
        <v>113106</v>
      </c>
      <c r="I430">
        <v>17145</v>
      </c>
      <c r="J430">
        <v>66</v>
      </c>
      <c r="K430">
        <v>53</v>
      </c>
      <c r="L430" t="s">
        <v>23</v>
      </c>
      <c r="M430">
        <v>118</v>
      </c>
      <c r="N430">
        <f>Table1[[#This Row],[Basic Salary]]+Table1[[#This Row],[Bonus]]</f>
        <v>130251</v>
      </c>
      <c r="O430" s="2">
        <f>Table1[[#This Row],[Bonus]]/Table1[[#This Row],[Basic Salary]]</f>
        <v>0.15158347037292452</v>
      </c>
      <c r="P430">
        <f ca="1">DATEDIF(Table1[[#This Row],[Date of Birth]],TODAY(),"Y")</f>
        <v>42</v>
      </c>
      <c r="Q430">
        <f ca="1">DATEDIF(Table1[[#This Row],[Joining Date]],TODAY(),"Y")</f>
        <v>2</v>
      </c>
      <c r="R430" t="str">
        <f ca="1">IF(YEAR(Table1[[#This Row],[Joining Date]])=YEAR(TODAY()),"Yes","No")</f>
        <v>No</v>
      </c>
      <c r="S430" t="str">
        <f ca="1">IF(Table1[[#This Row],[Experience]]&gt;5,"Yes","No")</f>
        <v>No</v>
      </c>
      <c r="T430" t="str">
        <f>TEXT(Table1[[#This Row],[Joining Date]],"mmmm")</f>
        <v>September</v>
      </c>
      <c r="U430" t="str">
        <f>TEXT(Table1[[#This Row],[Joining Date]],"yyyy")</f>
        <v>2023</v>
      </c>
      <c r="V430" s="5">
        <f ca="1">TODAY()-Table1[[#This Row],[Joining Date]]</f>
        <v>1045</v>
      </c>
      <c r="W430" t="str">
        <f>LEFT(Table1[[#This Row],[Employee Name]],FIND(" ",Table1[[#This Row],[Employee Name]])-1)</f>
        <v>Tarun</v>
      </c>
      <c r="X430" t="str">
        <f>RIGHT(Table1[[#This Row],[Employee Name]],LEN(Table1[[#This Row],[Employee Name]])-FIND(" ",Table1[[#This Row],[Employee Name]]))</f>
        <v>Verma</v>
      </c>
      <c r="Y430" t="str">
        <f>Table1[[#This Row],[Department]]&amp;"-"&amp;Table1[[#This Row],[Employee ID]]</f>
        <v>Operations-E04929</v>
      </c>
      <c r="Z430" t="str">
        <f>LEFT(Table1[[#This Row],[Department]],3)</f>
        <v>Ope</v>
      </c>
      <c r="AA430" t="str">
        <f>_xlfn.XLOOKUP(Table1[[#This Row],[Manager ID]],MANAGERS!A:A,MANAGERS!B:B)</f>
        <v>Manager_18</v>
      </c>
      <c r="AB430" t="str" cm="1">
        <f t="array" ref="AB430">_xlfn.XLOOKUP(Table1[[#This Row],[Manager ID]],Table2[[#All],[Manager ID]],Table2[[#All],[Department Head]])</f>
        <v>Support</v>
      </c>
      <c r="AC430" s="2">
        <f>_xlfn.XLOOKUP(Table1[[#This Row],[City]],L:L,O:O)</f>
        <v>0.23486488519629886</v>
      </c>
      <c r="AD430" t="str" cm="1">
        <f t="array" ref="AD430">_xlfn.IFS(Table1[[#This Row],[Performance Score]]&gt;=90,"Excellent",Table1[[#This Row],[Performance Score]]&gt;=75,"Good",Table1[[#This Row],[Performance Score]]&gt;=60,"Average",Table1[[#This Row],[Performance Score]]&lt;=60,"Need Improvement")</f>
        <v>Need Improvement</v>
      </c>
      <c r="AE430" t="str">
        <f>IF(AND(Table1[[#This Row],[Attendance %]]&gt;=80,(Table1[[#This Row],[Performance Score]]&gt;=80)),"Eligible","Not Eligible")</f>
        <v>Not Eligible</v>
      </c>
      <c r="AF430" t="str">
        <f>IF(Table1[[#This Row],[Performance Score]]&gt;=80,"High Performer","Low Performer")</f>
        <v>Low Performer</v>
      </c>
      <c r="AG430" t="str" cm="1">
        <f t="array" aca="1" ref="AG430" ca="1">_xlfn.IFS(Table1[[#This Row],[Experience]]&lt;=3,"Junior",Table1[[#This Row],[Experience]]&lt;=7,"Mid Level",Table1[[#This Row],[Experience]]&gt;=7,"Senior")</f>
        <v>Junior</v>
      </c>
      <c r="AH430" t="str">
        <f>IF(Table1[[#This Row],[Attendance %]]&gt;75,"OK","Below 75")</f>
        <v>Below 75</v>
      </c>
      <c r="AI430" t="b">
        <f>ISBLANK(Table1[[#This Row],[Employee ID]])</f>
        <v>0</v>
      </c>
      <c r="AJ430" t="b">
        <f>ISNUMBER(Table1[[#This Row],[Total Salary  ]])</f>
        <v>1</v>
      </c>
      <c r="AK430" t="str">
        <f>IFERROR(_xlfn.XLOOKUP(Table1[[#This Row],[Manager ID]],MANAGERS!A:A,MANAGERS!B:B),"Not Found")</f>
        <v>Manager_18</v>
      </c>
    </row>
    <row r="431" spans="1:37" x14ac:dyDescent="0.2">
      <c r="A431" t="s">
        <v>4698</v>
      </c>
      <c r="B431" t="s">
        <v>93</v>
      </c>
      <c r="C431" t="s">
        <v>21</v>
      </c>
      <c r="D431" t="s">
        <v>25</v>
      </c>
      <c r="E431" t="s">
        <v>17</v>
      </c>
      <c r="F431" s="1">
        <v>45604</v>
      </c>
      <c r="G431" s="1">
        <v>39155</v>
      </c>
      <c r="H431">
        <v>104377</v>
      </c>
      <c r="I431">
        <v>25811</v>
      </c>
      <c r="J431">
        <v>71</v>
      </c>
      <c r="K431">
        <v>58</v>
      </c>
      <c r="L431" t="s">
        <v>53</v>
      </c>
      <c r="M431">
        <v>114</v>
      </c>
      <c r="N431">
        <f>Table1[[#This Row],[Basic Salary]]+Table1[[#This Row],[Bonus]]</f>
        <v>130188</v>
      </c>
      <c r="O431" s="2">
        <f>Table1[[#This Row],[Bonus]]/Table1[[#This Row],[Basic Salary]]</f>
        <v>0.24728627954434407</v>
      </c>
      <c r="P431">
        <f ca="1">DATEDIF(Table1[[#This Row],[Date of Birth]],TODAY(),"Y")</f>
        <v>19</v>
      </c>
      <c r="Q431">
        <f ca="1">DATEDIF(Table1[[#This Row],[Joining Date]],TODAY(),"Y")</f>
        <v>1</v>
      </c>
      <c r="R431" t="str">
        <f ca="1">IF(YEAR(Table1[[#This Row],[Joining Date]])=YEAR(TODAY()),"Yes","No")</f>
        <v>No</v>
      </c>
      <c r="S431" t="str">
        <f ca="1">IF(Table1[[#This Row],[Experience]]&gt;5,"Yes","No")</f>
        <v>No</v>
      </c>
      <c r="T431" t="str">
        <f>TEXT(Table1[[#This Row],[Joining Date]],"mmmm")</f>
        <v>November</v>
      </c>
      <c r="U431" t="str">
        <f>TEXT(Table1[[#This Row],[Joining Date]],"yyyy")</f>
        <v>2024</v>
      </c>
      <c r="V431" s="5">
        <f ca="1">TODAY()-Table1[[#This Row],[Joining Date]]</f>
        <v>635</v>
      </c>
      <c r="W431" t="str">
        <f>LEFT(Table1[[#This Row],[Employee Name]],FIND(" ",Table1[[#This Row],[Employee Name]])-1)</f>
        <v>Priya</v>
      </c>
      <c r="X431" t="str">
        <f>RIGHT(Table1[[#This Row],[Employee Name]],LEN(Table1[[#This Row],[Employee Name]])-FIND(" ",Table1[[#This Row],[Employee Name]]))</f>
        <v>Reddy</v>
      </c>
      <c r="Y431" t="str">
        <f>Table1[[#This Row],[Department]]&amp;"-"&amp;Table1[[#This Row],[Employee ID]]</f>
        <v>Finance-E04642</v>
      </c>
      <c r="Z431" t="str">
        <f>LEFT(Table1[[#This Row],[Department]],3)</f>
        <v>Fin</v>
      </c>
      <c r="AA431" t="str">
        <f>_xlfn.XLOOKUP(Table1[[#This Row],[Manager ID]],MANAGERS!A:A,MANAGERS!B:B)</f>
        <v>Manager_14</v>
      </c>
      <c r="AB431" t="str" cm="1">
        <f t="array" ref="AB431">_xlfn.XLOOKUP(Table1[[#This Row],[Manager ID]],Table2[[#All],[Manager ID]],Table2[[#All],[Department Head]])</f>
        <v>Marketing</v>
      </c>
      <c r="AC431" s="2">
        <f>_xlfn.XLOOKUP(Table1[[#This Row],[City]],L:L,O:O)</f>
        <v>0.23685887225230964</v>
      </c>
      <c r="AD431" t="str" cm="1">
        <f t="array" ref="AD431">_xlfn.IFS(Table1[[#This Row],[Performance Score]]&gt;=90,"Excellent",Table1[[#This Row],[Performance Score]]&gt;=75,"Good",Table1[[#This Row],[Performance Score]]&gt;=60,"Average",Table1[[#This Row],[Performance Score]]&lt;=60,"Need Improvement")</f>
        <v>Need Improvement</v>
      </c>
      <c r="AE431" t="str">
        <f>IF(AND(Table1[[#This Row],[Attendance %]]&gt;=80,(Table1[[#This Row],[Performance Score]]&gt;=80)),"Eligible","Not Eligible")</f>
        <v>Not Eligible</v>
      </c>
      <c r="AF431" t="str">
        <f>IF(Table1[[#This Row],[Performance Score]]&gt;=80,"High Performer","Low Performer")</f>
        <v>Low Performer</v>
      </c>
      <c r="AG431" t="str" cm="1">
        <f t="array" aca="1" ref="AG431" ca="1">_xlfn.IFS(Table1[[#This Row],[Experience]]&lt;=3,"Junior",Table1[[#This Row],[Experience]]&lt;=7,"Mid Level",Table1[[#This Row],[Experience]]&gt;=7,"Senior")</f>
        <v>Junior</v>
      </c>
      <c r="AH431" t="str">
        <f>IF(Table1[[#This Row],[Attendance %]]&gt;75,"OK","Below 75")</f>
        <v>Below 75</v>
      </c>
      <c r="AI431" t="b">
        <f>ISBLANK(Table1[[#This Row],[Employee ID]])</f>
        <v>0</v>
      </c>
      <c r="AJ431" t="b">
        <f>ISNUMBER(Table1[[#This Row],[Total Salary  ]])</f>
        <v>1</v>
      </c>
      <c r="AK431" t="str">
        <f>IFERROR(_xlfn.XLOOKUP(Table1[[#This Row],[Manager ID]],MANAGERS!A:A,MANAGERS!B:B),"Not Found")</f>
        <v>Manager_14</v>
      </c>
    </row>
    <row r="432" spans="1:37" x14ac:dyDescent="0.2">
      <c r="A432" t="s">
        <v>3271</v>
      </c>
      <c r="B432" t="s">
        <v>39</v>
      </c>
      <c r="C432" t="s">
        <v>15</v>
      </c>
      <c r="D432" t="s">
        <v>46</v>
      </c>
      <c r="E432" t="s">
        <v>26</v>
      </c>
      <c r="F432" s="1">
        <v>44323</v>
      </c>
      <c r="G432" s="1">
        <v>33457</v>
      </c>
      <c r="H432">
        <v>117762</v>
      </c>
      <c r="I432">
        <v>12424</v>
      </c>
      <c r="J432">
        <v>60</v>
      </c>
      <c r="K432">
        <v>65</v>
      </c>
      <c r="L432" t="s">
        <v>23</v>
      </c>
      <c r="M432">
        <v>112</v>
      </c>
      <c r="N432">
        <f>Table1[[#This Row],[Basic Salary]]+Table1[[#This Row],[Bonus]]</f>
        <v>130186</v>
      </c>
      <c r="O432" s="2">
        <f>Table1[[#This Row],[Bonus]]/Table1[[#This Row],[Basic Salary]]</f>
        <v>0.105500925595693</v>
      </c>
      <c r="P432">
        <f ca="1">DATEDIF(Table1[[#This Row],[Date of Birth]],TODAY(),"Y")</f>
        <v>34</v>
      </c>
      <c r="Q432">
        <f ca="1">DATEDIF(Table1[[#This Row],[Joining Date]],TODAY(),"Y")</f>
        <v>5</v>
      </c>
      <c r="R432" t="str">
        <f ca="1">IF(YEAR(Table1[[#This Row],[Joining Date]])=YEAR(TODAY()),"Yes","No")</f>
        <v>No</v>
      </c>
      <c r="S432" t="str">
        <f ca="1">IF(Table1[[#This Row],[Experience]]&gt;5,"Yes","No")</f>
        <v>No</v>
      </c>
      <c r="T432" t="str">
        <f>TEXT(Table1[[#This Row],[Joining Date]],"mmmm")</f>
        <v>May</v>
      </c>
      <c r="U432" t="str">
        <f>TEXT(Table1[[#This Row],[Joining Date]],"yyyy")</f>
        <v>2021</v>
      </c>
      <c r="V432" s="5">
        <f ca="1">TODAY()-Table1[[#This Row],[Joining Date]]</f>
        <v>1916</v>
      </c>
      <c r="W432" t="str">
        <f>LEFT(Table1[[#This Row],[Employee Name]],FIND(" ",Table1[[#This Row],[Employee Name]])-1)</f>
        <v>Karan</v>
      </c>
      <c r="X432" t="str">
        <f>RIGHT(Table1[[#This Row],[Employee Name]],LEN(Table1[[#This Row],[Employee Name]])-FIND(" ",Table1[[#This Row],[Employee Name]]))</f>
        <v>Malhotra</v>
      </c>
      <c r="Y432" t="str">
        <f>Table1[[#This Row],[Department]]&amp;"-"&amp;Table1[[#This Row],[Employee ID]]</f>
        <v>Support-E03215</v>
      </c>
      <c r="Z432" t="str">
        <f>LEFT(Table1[[#This Row],[Department]],3)</f>
        <v>Sup</v>
      </c>
      <c r="AA432" t="str">
        <f>_xlfn.XLOOKUP(Table1[[#This Row],[Manager ID]],MANAGERS!A:A,MANAGERS!B:B)</f>
        <v>Manager_12</v>
      </c>
      <c r="AB432" t="str" cm="1">
        <f t="array" ref="AB432">_xlfn.XLOOKUP(Table1[[#This Row],[Manager ID]],Table2[[#All],[Manager ID]],Table2[[#All],[Department Head]])</f>
        <v>Marketing</v>
      </c>
      <c r="AC432" s="2">
        <f>_xlfn.XLOOKUP(Table1[[#This Row],[City]],L:L,O:O)</f>
        <v>0.23486488519629886</v>
      </c>
      <c r="AD432" t="str" cm="1">
        <f t="array" ref="AD432">_xlfn.IFS(Table1[[#This Row],[Performance Score]]&gt;=90,"Excellent",Table1[[#This Row],[Performance Score]]&gt;=75,"Good",Table1[[#This Row],[Performance Score]]&gt;=60,"Average",Table1[[#This Row],[Performance Score]]&lt;=60,"Need Improvement")</f>
        <v>Average</v>
      </c>
      <c r="AE432" t="str">
        <f>IF(AND(Table1[[#This Row],[Attendance %]]&gt;=80,(Table1[[#This Row],[Performance Score]]&gt;=80)),"Eligible","Not Eligible")</f>
        <v>Not Eligible</v>
      </c>
      <c r="AF432" t="str">
        <f>IF(Table1[[#This Row],[Performance Score]]&gt;=80,"High Performer","Low Performer")</f>
        <v>Low Performer</v>
      </c>
      <c r="AG432" t="str" cm="1">
        <f t="array" aca="1" ref="AG432" ca="1">_xlfn.IFS(Table1[[#This Row],[Experience]]&lt;=3,"Junior",Table1[[#This Row],[Experience]]&lt;=7,"Mid Level",Table1[[#This Row],[Experience]]&gt;=7,"Senior")</f>
        <v>Mid Level</v>
      </c>
      <c r="AH432" t="str">
        <f>IF(Table1[[#This Row],[Attendance %]]&gt;75,"OK","Below 75")</f>
        <v>Below 75</v>
      </c>
      <c r="AI432" t="b">
        <f>ISBLANK(Table1[[#This Row],[Employee ID]])</f>
        <v>0</v>
      </c>
      <c r="AJ432" t="b">
        <f>ISNUMBER(Table1[[#This Row],[Total Salary  ]])</f>
        <v>1</v>
      </c>
      <c r="AK432" t="str">
        <f>IFERROR(_xlfn.XLOOKUP(Table1[[#This Row],[Manager ID]],MANAGERS!A:A,MANAGERS!B:B),"Not Found")</f>
        <v>Manager_12</v>
      </c>
    </row>
    <row r="433" spans="1:37" x14ac:dyDescent="0.2">
      <c r="A433" t="s">
        <v>1542</v>
      </c>
      <c r="B433" t="s">
        <v>50</v>
      </c>
      <c r="C433" t="s">
        <v>21</v>
      </c>
      <c r="D433" t="s">
        <v>16</v>
      </c>
      <c r="E433" t="s">
        <v>17</v>
      </c>
      <c r="F433" s="1">
        <v>42555</v>
      </c>
      <c r="G433" s="1">
        <v>34491</v>
      </c>
      <c r="H433">
        <v>117069</v>
      </c>
      <c r="I433">
        <v>13090</v>
      </c>
      <c r="J433">
        <v>94</v>
      </c>
      <c r="K433">
        <v>77</v>
      </c>
      <c r="L433" t="s">
        <v>37</v>
      </c>
      <c r="M433">
        <v>104</v>
      </c>
      <c r="N433">
        <f>Table1[[#This Row],[Basic Salary]]+Table1[[#This Row],[Bonus]]</f>
        <v>130159</v>
      </c>
      <c r="O433" s="2">
        <f>Table1[[#This Row],[Bonus]]/Table1[[#This Row],[Basic Salary]]</f>
        <v>0.11181440005466861</v>
      </c>
      <c r="P433">
        <f ca="1">DATEDIF(Table1[[#This Row],[Date of Birth]],TODAY(),"Y")</f>
        <v>32</v>
      </c>
      <c r="Q433">
        <f ca="1">DATEDIF(Table1[[#This Row],[Joining Date]],TODAY(),"Y")</f>
        <v>10</v>
      </c>
      <c r="R433" t="str">
        <f ca="1">IF(YEAR(Table1[[#This Row],[Joining Date]])=YEAR(TODAY()),"Yes","No")</f>
        <v>No</v>
      </c>
      <c r="S433" t="str">
        <f ca="1">IF(Table1[[#This Row],[Experience]]&gt;5,"Yes","No")</f>
        <v>Yes</v>
      </c>
      <c r="T433" t="str">
        <f>TEXT(Table1[[#This Row],[Joining Date]],"mmmm")</f>
        <v>July</v>
      </c>
      <c r="U433" t="str">
        <f>TEXT(Table1[[#This Row],[Joining Date]],"yyyy")</f>
        <v>2016</v>
      </c>
      <c r="V433" s="5">
        <f ca="1">TODAY()-Table1[[#This Row],[Joining Date]]</f>
        <v>3684</v>
      </c>
      <c r="W433" t="str">
        <f>LEFT(Table1[[#This Row],[Employee Name]],FIND(" ",Table1[[#This Row],[Employee Name]])-1)</f>
        <v>Ravi</v>
      </c>
      <c r="X433" t="str">
        <f>RIGHT(Table1[[#This Row],[Employee Name]],LEN(Table1[[#This Row],[Employee Name]])-FIND(" ",Table1[[#This Row],[Employee Name]]))</f>
        <v>Teja</v>
      </c>
      <c r="Y433" t="str">
        <f>Table1[[#This Row],[Department]]&amp;"-"&amp;Table1[[#This Row],[Employee ID]]</f>
        <v>HR-E01486</v>
      </c>
      <c r="Z433" t="str">
        <f>LEFT(Table1[[#This Row],[Department]],3)</f>
        <v>HR</v>
      </c>
      <c r="AA433" t="str">
        <f>_xlfn.XLOOKUP(Table1[[#This Row],[Manager ID]],MANAGERS!A:A,MANAGERS!B:B)</f>
        <v>Manager_4</v>
      </c>
      <c r="AB433" t="str" cm="1">
        <f t="array" ref="AB433">_xlfn.XLOOKUP(Table1[[#This Row],[Manager ID]],Table2[[#All],[Manager ID]],Table2[[#All],[Department Head]])</f>
        <v>Finance</v>
      </c>
      <c r="AC433" s="2">
        <f>_xlfn.XLOOKUP(Table1[[#This Row],[City]],L:L,O:O)</f>
        <v>0.24036902712549932</v>
      </c>
      <c r="AD433" t="str" cm="1">
        <f t="array" ref="AD433">_xlfn.IFS(Table1[[#This Row],[Performance Score]]&gt;=90,"Excellent",Table1[[#This Row],[Performance Score]]&gt;=75,"Good",Table1[[#This Row],[Performance Score]]&gt;=60,"Average",Table1[[#This Row],[Performance Score]]&lt;=60,"Need Improvement")</f>
        <v>Good</v>
      </c>
      <c r="AE433" t="str">
        <f>IF(AND(Table1[[#This Row],[Attendance %]]&gt;=80,(Table1[[#This Row],[Performance Score]]&gt;=80)),"Eligible","Not Eligible")</f>
        <v>Not Eligible</v>
      </c>
      <c r="AF433" t="str">
        <f>IF(Table1[[#This Row],[Performance Score]]&gt;=80,"High Performer","Low Performer")</f>
        <v>Low Performer</v>
      </c>
      <c r="AG433" t="str" cm="1">
        <f t="array" aca="1" ref="AG433" ca="1">_xlfn.IFS(Table1[[#This Row],[Experience]]&lt;=3,"Junior",Table1[[#This Row],[Experience]]&lt;=7,"Mid Level",Table1[[#This Row],[Experience]]&gt;=7,"Senior")</f>
        <v>Senior</v>
      </c>
      <c r="AH433" t="str">
        <f>IF(Table1[[#This Row],[Attendance %]]&gt;75,"OK","Below 75")</f>
        <v>OK</v>
      </c>
      <c r="AI433" t="b">
        <f>ISBLANK(Table1[[#This Row],[Employee ID]])</f>
        <v>0</v>
      </c>
      <c r="AJ433" t="b">
        <f>ISNUMBER(Table1[[#This Row],[Total Salary  ]])</f>
        <v>1</v>
      </c>
      <c r="AK433" t="str">
        <f>IFERROR(_xlfn.XLOOKUP(Table1[[#This Row],[Manager ID]],MANAGERS!A:A,MANAGERS!B:B),"Not Found")</f>
        <v>Manager_4</v>
      </c>
    </row>
    <row r="434" spans="1:37" x14ac:dyDescent="0.2">
      <c r="A434" t="s">
        <v>1446</v>
      </c>
      <c r="B434" t="s">
        <v>48</v>
      </c>
      <c r="C434" t="s">
        <v>21</v>
      </c>
      <c r="D434" t="s">
        <v>33</v>
      </c>
      <c r="E434" t="s">
        <v>26</v>
      </c>
      <c r="F434" s="1">
        <v>43359</v>
      </c>
      <c r="G434" s="1">
        <v>36599</v>
      </c>
      <c r="H434">
        <v>116692</v>
      </c>
      <c r="I434">
        <v>13451</v>
      </c>
      <c r="J434">
        <v>96</v>
      </c>
      <c r="K434">
        <v>57</v>
      </c>
      <c r="L434" t="s">
        <v>23</v>
      </c>
      <c r="M434">
        <v>102</v>
      </c>
      <c r="N434">
        <f>Table1[[#This Row],[Basic Salary]]+Table1[[#This Row],[Bonus]]</f>
        <v>130143</v>
      </c>
      <c r="O434" s="2">
        <f>Table1[[#This Row],[Bonus]]/Table1[[#This Row],[Basic Salary]]</f>
        <v>0.1152692558187365</v>
      </c>
      <c r="P434">
        <f ca="1">DATEDIF(Table1[[#This Row],[Date of Birth]],TODAY(),"Y")</f>
        <v>26</v>
      </c>
      <c r="Q434">
        <f ca="1">DATEDIF(Table1[[#This Row],[Joining Date]],TODAY(),"Y")</f>
        <v>7</v>
      </c>
      <c r="R434" t="str">
        <f ca="1">IF(YEAR(Table1[[#This Row],[Joining Date]])=YEAR(TODAY()),"Yes","No")</f>
        <v>No</v>
      </c>
      <c r="S434" t="str">
        <f ca="1">IF(Table1[[#This Row],[Experience]]&gt;5,"Yes","No")</f>
        <v>Yes</v>
      </c>
      <c r="T434" t="str">
        <f>TEXT(Table1[[#This Row],[Joining Date]],"mmmm")</f>
        <v>September</v>
      </c>
      <c r="U434" t="str">
        <f>TEXT(Table1[[#This Row],[Joining Date]],"yyyy")</f>
        <v>2018</v>
      </c>
      <c r="V434" s="5">
        <f ca="1">TODAY()-Table1[[#This Row],[Joining Date]]</f>
        <v>2880</v>
      </c>
      <c r="W434" t="str">
        <f>LEFT(Table1[[#This Row],[Employee Name]],FIND(" ",Table1[[#This Row],[Employee Name]])-1)</f>
        <v>Aditya</v>
      </c>
      <c r="X434" t="str">
        <f>RIGHT(Table1[[#This Row],[Employee Name]],LEN(Table1[[#This Row],[Employee Name]])-FIND(" ",Table1[[#This Row],[Employee Name]]))</f>
        <v>Kapoor</v>
      </c>
      <c r="Y434" t="str">
        <f>Table1[[#This Row],[Department]]&amp;"-"&amp;Table1[[#This Row],[Employee ID]]</f>
        <v>Marketing-E01390</v>
      </c>
      <c r="Z434" t="str">
        <f>LEFT(Table1[[#This Row],[Department]],3)</f>
        <v>Mar</v>
      </c>
      <c r="AA434" t="str">
        <f>_xlfn.XLOOKUP(Table1[[#This Row],[Manager ID]],MANAGERS!A:A,MANAGERS!B:B)</f>
        <v>Manager_2</v>
      </c>
      <c r="AB434" t="str" cm="1">
        <f t="array" ref="AB434">_xlfn.XLOOKUP(Table1[[#This Row],[Manager ID]],Table2[[#All],[Manager ID]],Table2[[#All],[Department Head]])</f>
        <v>Sales</v>
      </c>
      <c r="AC434" s="2">
        <f>_xlfn.XLOOKUP(Table1[[#This Row],[City]],L:L,O:O)</f>
        <v>0.23486488519629886</v>
      </c>
      <c r="AD434" t="str" cm="1">
        <f t="array" ref="AD434">_xlfn.IFS(Table1[[#This Row],[Performance Score]]&gt;=90,"Excellent",Table1[[#This Row],[Performance Score]]&gt;=75,"Good",Table1[[#This Row],[Performance Score]]&gt;=60,"Average",Table1[[#This Row],[Performance Score]]&lt;=60,"Need Improvement")</f>
        <v>Need Improvement</v>
      </c>
      <c r="AE434" t="str">
        <f>IF(AND(Table1[[#This Row],[Attendance %]]&gt;=80,(Table1[[#This Row],[Performance Score]]&gt;=80)),"Eligible","Not Eligible")</f>
        <v>Not Eligible</v>
      </c>
      <c r="AF434" t="str">
        <f>IF(Table1[[#This Row],[Performance Score]]&gt;=80,"High Performer","Low Performer")</f>
        <v>Low Performer</v>
      </c>
      <c r="AG434" t="str" cm="1">
        <f t="array" aca="1" ref="AG434" ca="1">_xlfn.IFS(Table1[[#This Row],[Experience]]&lt;=3,"Junior",Table1[[#This Row],[Experience]]&lt;=7,"Mid Level",Table1[[#This Row],[Experience]]&gt;=7,"Senior")</f>
        <v>Mid Level</v>
      </c>
      <c r="AH434" t="str">
        <f>IF(Table1[[#This Row],[Attendance %]]&gt;75,"OK","Below 75")</f>
        <v>OK</v>
      </c>
      <c r="AI434" t="b">
        <f>ISBLANK(Table1[[#This Row],[Employee ID]])</f>
        <v>0</v>
      </c>
      <c r="AJ434" t="b">
        <f>ISNUMBER(Table1[[#This Row],[Total Salary  ]])</f>
        <v>1</v>
      </c>
      <c r="AK434" t="str">
        <f>IFERROR(_xlfn.XLOOKUP(Table1[[#This Row],[Manager ID]],MANAGERS!A:A,MANAGERS!B:B),"Not Found")</f>
        <v>Manager_2</v>
      </c>
    </row>
    <row r="435" spans="1:37" x14ac:dyDescent="0.2">
      <c r="A435" t="s">
        <v>1198</v>
      </c>
      <c r="B435" t="s">
        <v>14</v>
      </c>
      <c r="C435" t="s">
        <v>15</v>
      </c>
      <c r="D435" t="s">
        <v>16</v>
      </c>
      <c r="E435" t="s">
        <v>30</v>
      </c>
      <c r="F435" s="1">
        <v>43425</v>
      </c>
      <c r="G435" s="1">
        <v>37149</v>
      </c>
      <c r="H435">
        <v>105478</v>
      </c>
      <c r="I435">
        <v>24660</v>
      </c>
      <c r="J435">
        <v>94</v>
      </c>
      <c r="K435">
        <v>40</v>
      </c>
      <c r="L435" t="s">
        <v>37</v>
      </c>
      <c r="M435">
        <v>117</v>
      </c>
      <c r="N435">
        <f>Table1[[#This Row],[Basic Salary]]+Table1[[#This Row],[Bonus]]</f>
        <v>130138</v>
      </c>
      <c r="O435" s="2">
        <f>Table1[[#This Row],[Bonus]]/Table1[[#This Row],[Basic Salary]]</f>
        <v>0.23379282883634503</v>
      </c>
      <c r="P435">
        <f ca="1">DATEDIF(Table1[[#This Row],[Date of Birth]],TODAY(),"Y")</f>
        <v>24</v>
      </c>
      <c r="Q435">
        <f ca="1">DATEDIF(Table1[[#This Row],[Joining Date]],TODAY(),"Y")</f>
        <v>7</v>
      </c>
      <c r="R435" t="str">
        <f ca="1">IF(YEAR(Table1[[#This Row],[Joining Date]])=YEAR(TODAY()),"Yes","No")</f>
        <v>No</v>
      </c>
      <c r="S435" t="str">
        <f ca="1">IF(Table1[[#This Row],[Experience]]&gt;5,"Yes","No")</f>
        <v>Yes</v>
      </c>
      <c r="T435" t="str">
        <f>TEXT(Table1[[#This Row],[Joining Date]],"mmmm")</f>
        <v>November</v>
      </c>
      <c r="U435" t="str">
        <f>TEXT(Table1[[#This Row],[Joining Date]],"yyyy")</f>
        <v>2018</v>
      </c>
      <c r="V435" s="5">
        <f ca="1">TODAY()-Table1[[#This Row],[Joining Date]]</f>
        <v>2814</v>
      </c>
      <c r="W435" t="str">
        <f>LEFT(Table1[[#This Row],[Employee Name]],FIND(" ",Table1[[#This Row],[Employee Name]])-1)</f>
        <v>Nisha</v>
      </c>
      <c r="X435" t="str">
        <f>RIGHT(Table1[[#This Row],[Employee Name]],LEN(Table1[[#This Row],[Employee Name]])-FIND(" ",Table1[[#This Row],[Employee Name]]))</f>
        <v>Kapoor</v>
      </c>
      <c r="Y435" t="str">
        <f>Table1[[#This Row],[Department]]&amp;"-"&amp;Table1[[#This Row],[Employee ID]]</f>
        <v>HR-E01142</v>
      </c>
      <c r="Z435" t="str">
        <f>LEFT(Table1[[#This Row],[Department]],3)</f>
        <v>HR</v>
      </c>
      <c r="AA435" t="str">
        <f>_xlfn.XLOOKUP(Table1[[#This Row],[Manager ID]],MANAGERS!A:A,MANAGERS!B:B)</f>
        <v>Manager_17</v>
      </c>
      <c r="AB435" t="str" cm="1">
        <f t="array" ref="AB435">_xlfn.XLOOKUP(Table1[[#This Row],[Manager ID]],Table2[[#All],[Manager ID]],Table2[[#All],[Department Head]])</f>
        <v>Finance</v>
      </c>
      <c r="AC435" s="2">
        <f>_xlfn.XLOOKUP(Table1[[#This Row],[City]],L:L,O:O)</f>
        <v>0.24036902712549932</v>
      </c>
      <c r="AD435" t="str" cm="1">
        <f t="array" ref="AD435">_xlfn.IFS(Table1[[#This Row],[Performance Score]]&gt;=90,"Excellent",Table1[[#This Row],[Performance Score]]&gt;=75,"Good",Table1[[#This Row],[Performance Score]]&gt;=60,"Average",Table1[[#This Row],[Performance Score]]&lt;=60,"Need Improvement")</f>
        <v>Need Improvement</v>
      </c>
      <c r="AE435" t="str">
        <f>IF(AND(Table1[[#This Row],[Attendance %]]&gt;=80,(Table1[[#This Row],[Performance Score]]&gt;=80)),"Eligible","Not Eligible")</f>
        <v>Not Eligible</v>
      </c>
      <c r="AF435" t="str">
        <f>IF(Table1[[#This Row],[Performance Score]]&gt;=80,"High Performer","Low Performer")</f>
        <v>Low Performer</v>
      </c>
      <c r="AG435" t="str" cm="1">
        <f t="array" aca="1" ref="AG435" ca="1">_xlfn.IFS(Table1[[#This Row],[Experience]]&lt;=3,"Junior",Table1[[#This Row],[Experience]]&lt;=7,"Mid Level",Table1[[#This Row],[Experience]]&gt;=7,"Senior")</f>
        <v>Mid Level</v>
      </c>
      <c r="AH435" t="str">
        <f>IF(Table1[[#This Row],[Attendance %]]&gt;75,"OK","Below 75")</f>
        <v>OK</v>
      </c>
      <c r="AI435" t="b">
        <f>ISBLANK(Table1[[#This Row],[Employee ID]])</f>
        <v>0</v>
      </c>
      <c r="AJ435" t="b">
        <f>ISNUMBER(Table1[[#This Row],[Total Salary  ]])</f>
        <v>1</v>
      </c>
      <c r="AK435" t="str">
        <f>IFERROR(_xlfn.XLOOKUP(Table1[[#This Row],[Manager ID]],MANAGERS!A:A,MANAGERS!B:B),"Not Found")</f>
        <v>Manager_17</v>
      </c>
    </row>
    <row r="436" spans="1:37" x14ac:dyDescent="0.2">
      <c r="A436" t="s">
        <v>552</v>
      </c>
      <c r="B436" t="s">
        <v>14</v>
      </c>
      <c r="C436" t="s">
        <v>21</v>
      </c>
      <c r="D436" t="s">
        <v>33</v>
      </c>
      <c r="E436" t="s">
        <v>51</v>
      </c>
      <c r="F436" s="1">
        <v>42240</v>
      </c>
      <c r="G436" s="1">
        <v>32092</v>
      </c>
      <c r="H436">
        <v>108924</v>
      </c>
      <c r="I436">
        <v>21199</v>
      </c>
      <c r="J436">
        <v>88</v>
      </c>
      <c r="K436">
        <v>40</v>
      </c>
      <c r="L436" t="s">
        <v>37</v>
      </c>
      <c r="M436">
        <v>117</v>
      </c>
      <c r="N436">
        <f>Table1[[#This Row],[Basic Salary]]+Table1[[#This Row],[Bonus]]</f>
        <v>130123</v>
      </c>
      <c r="O436" s="2">
        <f>Table1[[#This Row],[Bonus]]/Table1[[#This Row],[Basic Salary]]</f>
        <v>0.19462193823216187</v>
      </c>
      <c r="P436">
        <f ca="1">DATEDIF(Table1[[#This Row],[Date of Birth]],TODAY(),"Y")</f>
        <v>38</v>
      </c>
      <c r="Q436">
        <f ca="1">DATEDIF(Table1[[#This Row],[Joining Date]],TODAY(),"Y")</f>
        <v>10</v>
      </c>
      <c r="R436" t="str">
        <f ca="1">IF(YEAR(Table1[[#This Row],[Joining Date]])=YEAR(TODAY()),"Yes","No")</f>
        <v>No</v>
      </c>
      <c r="S436" t="str">
        <f ca="1">IF(Table1[[#This Row],[Experience]]&gt;5,"Yes","No")</f>
        <v>Yes</v>
      </c>
      <c r="T436" t="str">
        <f>TEXT(Table1[[#This Row],[Joining Date]],"mmmm")</f>
        <v>August</v>
      </c>
      <c r="U436" t="str">
        <f>TEXT(Table1[[#This Row],[Joining Date]],"yyyy")</f>
        <v>2015</v>
      </c>
      <c r="V436" s="5">
        <f ca="1">TODAY()-Table1[[#This Row],[Joining Date]]</f>
        <v>3999</v>
      </c>
      <c r="W436" t="str">
        <f>LEFT(Table1[[#This Row],[Employee Name]],FIND(" ",Table1[[#This Row],[Employee Name]])-1)</f>
        <v>Nisha</v>
      </c>
      <c r="X436" t="str">
        <f>RIGHT(Table1[[#This Row],[Employee Name]],LEN(Table1[[#This Row],[Employee Name]])-FIND(" ",Table1[[#This Row],[Employee Name]]))</f>
        <v>Kapoor</v>
      </c>
      <c r="Y436" t="str">
        <f>Table1[[#This Row],[Department]]&amp;"-"&amp;Table1[[#This Row],[Employee ID]]</f>
        <v>Marketing-E00496</v>
      </c>
      <c r="Z436" t="str">
        <f>LEFT(Table1[[#This Row],[Department]],3)</f>
        <v>Mar</v>
      </c>
      <c r="AA436" t="str">
        <f>_xlfn.XLOOKUP(Table1[[#This Row],[Manager ID]],MANAGERS!A:A,MANAGERS!B:B)</f>
        <v>Manager_17</v>
      </c>
      <c r="AB436" t="str" cm="1">
        <f t="array" ref="AB436">_xlfn.XLOOKUP(Table1[[#This Row],[Manager ID]],Table2[[#All],[Manager ID]],Table2[[#All],[Department Head]])</f>
        <v>Finance</v>
      </c>
      <c r="AC436" s="2">
        <f>_xlfn.XLOOKUP(Table1[[#This Row],[City]],L:L,O:O)</f>
        <v>0.24036902712549932</v>
      </c>
      <c r="AD436" t="str" cm="1">
        <f t="array" ref="AD436">_xlfn.IFS(Table1[[#This Row],[Performance Score]]&gt;=90,"Excellent",Table1[[#This Row],[Performance Score]]&gt;=75,"Good",Table1[[#This Row],[Performance Score]]&gt;=60,"Average",Table1[[#This Row],[Performance Score]]&lt;=60,"Need Improvement")</f>
        <v>Need Improvement</v>
      </c>
      <c r="AE436" t="str">
        <f>IF(AND(Table1[[#This Row],[Attendance %]]&gt;=80,(Table1[[#This Row],[Performance Score]]&gt;=80)),"Eligible","Not Eligible")</f>
        <v>Not Eligible</v>
      </c>
      <c r="AF436" t="str">
        <f>IF(Table1[[#This Row],[Performance Score]]&gt;=80,"High Performer","Low Performer")</f>
        <v>Low Performer</v>
      </c>
      <c r="AG436" t="str" cm="1">
        <f t="array" aca="1" ref="AG436" ca="1">_xlfn.IFS(Table1[[#This Row],[Experience]]&lt;=3,"Junior",Table1[[#This Row],[Experience]]&lt;=7,"Mid Level",Table1[[#This Row],[Experience]]&gt;=7,"Senior")</f>
        <v>Senior</v>
      </c>
      <c r="AH436" t="str">
        <f>IF(Table1[[#This Row],[Attendance %]]&gt;75,"OK","Below 75")</f>
        <v>OK</v>
      </c>
      <c r="AI436" t="b">
        <f>ISBLANK(Table1[[#This Row],[Employee ID]])</f>
        <v>0</v>
      </c>
      <c r="AJ436" t="b">
        <f>ISNUMBER(Table1[[#This Row],[Total Salary  ]])</f>
        <v>1</v>
      </c>
      <c r="AK436" t="str">
        <f>IFERROR(_xlfn.XLOOKUP(Table1[[#This Row],[Manager ID]],MANAGERS!A:A,MANAGERS!B:B),"Not Found")</f>
        <v>Manager_17</v>
      </c>
    </row>
    <row r="437" spans="1:37" x14ac:dyDescent="0.2">
      <c r="A437" t="s">
        <v>1536</v>
      </c>
      <c r="B437" t="s">
        <v>95</v>
      </c>
      <c r="C437" t="s">
        <v>15</v>
      </c>
      <c r="D437" t="s">
        <v>25</v>
      </c>
      <c r="E437" t="s">
        <v>22</v>
      </c>
      <c r="F437" s="1">
        <v>42375</v>
      </c>
      <c r="G437" s="1">
        <v>40880</v>
      </c>
      <c r="H437">
        <v>103377</v>
      </c>
      <c r="I437">
        <v>26731</v>
      </c>
      <c r="J437">
        <v>85</v>
      </c>
      <c r="K437">
        <v>94</v>
      </c>
      <c r="L437" t="s">
        <v>31</v>
      </c>
      <c r="M437">
        <v>105</v>
      </c>
      <c r="N437">
        <f>Table1[[#This Row],[Basic Salary]]+Table1[[#This Row],[Bonus]]</f>
        <v>130108</v>
      </c>
      <c r="O437" s="2">
        <f>Table1[[#This Row],[Bonus]]/Table1[[#This Row],[Basic Salary]]</f>
        <v>0.25857782678932451</v>
      </c>
      <c r="P437">
        <f ca="1">DATEDIF(Table1[[#This Row],[Date of Birth]],TODAY(),"Y")</f>
        <v>14</v>
      </c>
      <c r="Q437">
        <f ca="1">DATEDIF(Table1[[#This Row],[Joining Date]],TODAY(),"Y")</f>
        <v>10</v>
      </c>
      <c r="R437" t="str">
        <f ca="1">IF(YEAR(Table1[[#This Row],[Joining Date]])=YEAR(TODAY()),"Yes","No")</f>
        <v>No</v>
      </c>
      <c r="S437" t="str">
        <f ca="1">IF(Table1[[#This Row],[Experience]]&gt;5,"Yes","No")</f>
        <v>Yes</v>
      </c>
      <c r="T437" t="str">
        <f>TEXT(Table1[[#This Row],[Joining Date]],"mmmm")</f>
        <v>January</v>
      </c>
      <c r="U437" t="str">
        <f>TEXT(Table1[[#This Row],[Joining Date]],"yyyy")</f>
        <v>2016</v>
      </c>
      <c r="V437" s="5">
        <f ca="1">TODAY()-Table1[[#This Row],[Joining Date]]</f>
        <v>3864</v>
      </c>
      <c r="W437" t="str">
        <f>LEFT(Table1[[#This Row],[Employee Name]],FIND(" ",Table1[[#This Row],[Employee Name]])-1)</f>
        <v>Ajay</v>
      </c>
      <c r="X437" t="str">
        <f>RIGHT(Table1[[#This Row],[Employee Name]],LEN(Table1[[#This Row],[Employee Name]])-FIND(" ",Table1[[#This Row],[Employee Name]]))</f>
        <v>Singh</v>
      </c>
      <c r="Y437" t="str">
        <f>Table1[[#This Row],[Department]]&amp;"-"&amp;Table1[[#This Row],[Employee ID]]</f>
        <v>Finance-E01480</v>
      </c>
      <c r="Z437" t="str">
        <f>LEFT(Table1[[#This Row],[Department]],3)</f>
        <v>Fin</v>
      </c>
      <c r="AA437" t="str">
        <f>_xlfn.XLOOKUP(Table1[[#This Row],[Manager ID]],MANAGERS!A:A,MANAGERS!B:B)</f>
        <v>Manager_5</v>
      </c>
      <c r="AB437" t="str" cm="1">
        <f t="array" ref="AB437">_xlfn.XLOOKUP(Table1[[#This Row],[Manager ID]],Table2[[#All],[Manager ID]],Table2[[#All],[Department Head]])</f>
        <v>Sales</v>
      </c>
      <c r="AC437" s="2">
        <f>_xlfn.XLOOKUP(Table1[[#This Row],[City]],L:L,O:O)</f>
        <v>0.241864189087755</v>
      </c>
      <c r="AD437" t="str" cm="1">
        <f t="array" ref="AD437">_xlfn.IFS(Table1[[#This Row],[Performance Score]]&gt;=90,"Excellent",Table1[[#This Row],[Performance Score]]&gt;=75,"Good",Table1[[#This Row],[Performance Score]]&gt;=60,"Average",Table1[[#This Row],[Performance Score]]&lt;=60,"Need Improvement")</f>
        <v>Excellent</v>
      </c>
      <c r="AE437" t="str">
        <f>IF(AND(Table1[[#This Row],[Attendance %]]&gt;=80,(Table1[[#This Row],[Performance Score]]&gt;=80)),"Eligible","Not Eligible")</f>
        <v>Eligible</v>
      </c>
      <c r="AF437" t="str">
        <f>IF(Table1[[#This Row],[Performance Score]]&gt;=80,"High Performer","Low Performer")</f>
        <v>High Performer</v>
      </c>
      <c r="AG437" t="str" cm="1">
        <f t="array" aca="1" ref="AG437" ca="1">_xlfn.IFS(Table1[[#This Row],[Experience]]&lt;=3,"Junior",Table1[[#This Row],[Experience]]&lt;=7,"Mid Level",Table1[[#This Row],[Experience]]&gt;=7,"Senior")</f>
        <v>Senior</v>
      </c>
      <c r="AH437" t="str">
        <f>IF(Table1[[#This Row],[Attendance %]]&gt;75,"OK","Below 75")</f>
        <v>OK</v>
      </c>
      <c r="AI437" t="b">
        <f>ISBLANK(Table1[[#This Row],[Employee ID]])</f>
        <v>0</v>
      </c>
      <c r="AJ437" t="b">
        <f>ISNUMBER(Table1[[#This Row],[Total Salary  ]])</f>
        <v>1</v>
      </c>
      <c r="AK437" t="str">
        <f>IFERROR(_xlfn.XLOOKUP(Table1[[#This Row],[Manager ID]],MANAGERS!A:A,MANAGERS!B:B),"Not Found")</f>
        <v>Manager_5</v>
      </c>
    </row>
    <row r="438" spans="1:37" x14ac:dyDescent="0.2">
      <c r="A438" t="s">
        <v>2384</v>
      </c>
      <c r="B438" t="s">
        <v>89</v>
      </c>
      <c r="C438" t="s">
        <v>21</v>
      </c>
      <c r="D438" t="s">
        <v>81</v>
      </c>
      <c r="E438" t="s">
        <v>17</v>
      </c>
      <c r="F438" s="1">
        <v>45102</v>
      </c>
      <c r="G438" s="1">
        <v>40022</v>
      </c>
      <c r="H438">
        <v>104536</v>
      </c>
      <c r="I438">
        <v>25535</v>
      </c>
      <c r="J438">
        <v>60</v>
      </c>
      <c r="K438">
        <v>76</v>
      </c>
      <c r="L438" t="s">
        <v>37</v>
      </c>
      <c r="M438">
        <v>106</v>
      </c>
      <c r="N438">
        <f>Table1[[#This Row],[Basic Salary]]+Table1[[#This Row],[Bonus]]</f>
        <v>130071</v>
      </c>
      <c r="O438" s="2">
        <f>Table1[[#This Row],[Bonus]]/Table1[[#This Row],[Basic Salary]]</f>
        <v>0.24426991658376063</v>
      </c>
      <c r="P438">
        <f ca="1">DATEDIF(Table1[[#This Row],[Date of Birth]],TODAY(),"Y")</f>
        <v>17</v>
      </c>
      <c r="Q438">
        <f ca="1">DATEDIF(Table1[[#This Row],[Joining Date]],TODAY(),"Y")</f>
        <v>3</v>
      </c>
      <c r="R438" t="str">
        <f ca="1">IF(YEAR(Table1[[#This Row],[Joining Date]])=YEAR(TODAY()),"Yes","No")</f>
        <v>No</v>
      </c>
      <c r="S438" t="str">
        <f ca="1">IF(Table1[[#This Row],[Experience]]&gt;5,"Yes","No")</f>
        <v>No</v>
      </c>
      <c r="T438" t="str">
        <f>TEXT(Table1[[#This Row],[Joining Date]],"mmmm")</f>
        <v>June</v>
      </c>
      <c r="U438" t="str">
        <f>TEXT(Table1[[#This Row],[Joining Date]],"yyyy")</f>
        <v>2023</v>
      </c>
      <c r="V438" s="5">
        <f ca="1">TODAY()-Table1[[#This Row],[Joining Date]]</f>
        <v>1137</v>
      </c>
      <c r="W438" t="str">
        <f>LEFT(Table1[[#This Row],[Employee Name]],FIND(" ",Table1[[#This Row],[Employee Name]])-1)</f>
        <v>Tarun</v>
      </c>
      <c r="X438" t="str">
        <f>RIGHT(Table1[[#This Row],[Employee Name]],LEN(Table1[[#This Row],[Employee Name]])-FIND(" ",Table1[[#This Row],[Employee Name]]))</f>
        <v>Verma</v>
      </c>
      <c r="Y438" t="str">
        <f>Table1[[#This Row],[Department]]&amp;"-"&amp;Table1[[#This Row],[Employee ID]]</f>
        <v>Sales-E02328</v>
      </c>
      <c r="Z438" t="str">
        <f>LEFT(Table1[[#This Row],[Department]],3)</f>
        <v>Sal</v>
      </c>
      <c r="AA438" t="str">
        <f>_xlfn.XLOOKUP(Table1[[#This Row],[Manager ID]],MANAGERS!A:A,MANAGERS!B:B)</f>
        <v>Manager_6</v>
      </c>
      <c r="AB438" t="str" cm="1">
        <f t="array" ref="AB438">_xlfn.XLOOKUP(Table1[[#This Row],[Manager ID]],Table2[[#All],[Manager ID]],Table2[[#All],[Department Head]])</f>
        <v>HR</v>
      </c>
      <c r="AC438" s="2">
        <f>_xlfn.XLOOKUP(Table1[[#This Row],[City]],L:L,O:O)</f>
        <v>0.24036902712549932</v>
      </c>
      <c r="AD438" t="str" cm="1">
        <f t="array" ref="AD438">_xlfn.IFS(Table1[[#This Row],[Performance Score]]&gt;=90,"Excellent",Table1[[#This Row],[Performance Score]]&gt;=75,"Good",Table1[[#This Row],[Performance Score]]&gt;=60,"Average",Table1[[#This Row],[Performance Score]]&lt;=60,"Need Improvement")</f>
        <v>Good</v>
      </c>
      <c r="AE438" t="str">
        <f>IF(AND(Table1[[#This Row],[Attendance %]]&gt;=80,(Table1[[#This Row],[Performance Score]]&gt;=80)),"Eligible","Not Eligible")</f>
        <v>Not Eligible</v>
      </c>
      <c r="AF438" t="str">
        <f>IF(Table1[[#This Row],[Performance Score]]&gt;=80,"High Performer","Low Performer")</f>
        <v>Low Performer</v>
      </c>
      <c r="AG438" t="str" cm="1">
        <f t="array" aca="1" ref="AG438" ca="1">_xlfn.IFS(Table1[[#This Row],[Experience]]&lt;=3,"Junior",Table1[[#This Row],[Experience]]&lt;=7,"Mid Level",Table1[[#This Row],[Experience]]&gt;=7,"Senior")</f>
        <v>Junior</v>
      </c>
      <c r="AH438" t="str">
        <f>IF(Table1[[#This Row],[Attendance %]]&gt;75,"OK","Below 75")</f>
        <v>Below 75</v>
      </c>
      <c r="AI438" t="b">
        <f>ISBLANK(Table1[[#This Row],[Employee ID]])</f>
        <v>0</v>
      </c>
      <c r="AJ438" t="b">
        <f>ISNUMBER(Table1[[#This Row],[Total Salary  ]])</f>
        <v>1</v>
      </c>
      <c r="AK438" t="str">
        <f>IFERROR(_xlfn.XLOOKUP(Table1[[#This Row],[Manager ID]],MANAGERS!A:A,MANAGERS!B:B),"Not Found")</f>
        <v>Manager_6</v>
      </c>
    </row>
    <row r="439" spans="1:37" x14ac:dyDescent="0.2">
      <c r="A439" t="s">
        <v>1504</v>
      </c>
      <c r="B439" t="s">
        <v>87</v>
      </c>
      <c r="C439" t="s">
        <v>21</v>
      </c>
      <c r="D439" t="s">
        <v>40</v>
      </c>
      <c r="E439" t="s">
        <v>30</v>
      </c>
      <c r="F439" s="1">
        <v>44713</v>
      </c>
      <c r="G439" s="1">
        <v>31600</v>
      </c>
      <c r="H439">
        <v>100938</v>
      </c>
      <c r="I439">
        <v>29130</v>
      </c>
      <c r="J439">
        <v>62</v>
      </c>
      <c r="K439">
        <v>87</v>
      </c>
      <c r="L439" t="s">
        <v>34</v>
      </c>
      <c r="M439">
        <v>113</v>
      </c>
      <c r="N439">
        <f>Table1[[#This Row],[Basic Salary]]+Table1[[#This Row],[Bonus]]</f>
        <v>130068</v>
      </c>
      <c r="O439" s="2">
        <f>Table1[[#This Row],[Bonus]]/Table1[[#This Row],[Basic Salary]]</f>
        <v>0.28859299768174523</v>
      </c>
      <c r="P439">
        <f ca="1">DATEDIF(Table1[[#This Row],[Date of Birth]],TODAY(),"Y")</f>
        <v>40</v>
      </c>
      <c r="Q439">
        <f ca="1">DATEDIF(Table1[[#This Row],[Joining Date]],TODAY(),"Y")</f>
        <v>4</v>
      </c>
      <c r="R439" t="str">
        <f ca="1">IF(YEAR(Table1[[#This Row],[Joining Date]])=YEAR(TODAY()),"Yes","No")</f>
        <v>No</v>
      </c>
      <c r="S439" t="str">
        <f ca="1">IF(Table1[[#This Row],[Experience]]&gt;5,"Yes","No")</f>
        <v>No</v>
      </c>
      <c r="T439" t="str">
        <f>TEXT(Table1[[#This Row],[Joining Date]],"mmmm")</f>
        <v>June</v>
      </c>
      <c r="U439" t="str">
        <f>TEXT(Table1[[#This Row],[Joining Date]],"yyyy")</f>
        <v>2022</v>
      </c>
      <c r="V439" s="5">
        <f ca="1">TODAY()-Table1[[#This Row],[Joining Date]]</f>
        <v>1526</v>
      </c>
      <c r="W439" t="str">
        <f>LEFT(Table1[[#This Row],[Employee Name]],FIND(" ",Table1[[#This Row],[Employee Name]])-1)</f>
        <v>Arjun</v>
      </c>
      <c r="X439" t="str">
        <f>RIGHT(Table1[[#This Row],[Employee Name]],LEN(Table1[[#This Row],[Employee Name]])-FIND(" ",Table1[[#This Row],[Employee Name]]))</f>
        <v>Mehta</v>
      </c>
      <c r="Y439" t="str">
        <f>Table1[[#This Row],[Department]]&amp;"-"&amp;Table1[[#This Row],[Employee ID]]</f>
        <v>IT-E01448</v>
      </c>
      <c r="Z439" t="str">
        <f>LEFT(Table1[[#This Row],[Department]],3)</f>
        <v>IT</v>
      </c>
      <c r="AA439" t="str">
        <f>_xlfn.XLOOKUP(Table1[[#This Row],[Manager ID]],MANAGERS!A:A,MANAGERS!B:B)</f>
        <v>Manager_13</v>
      </c>
      <c r="AB439" t="str" cm="1">
        <f t="array" ref="AB439">_xlfn.XLOOKUP(Table1[[#This Row],[Manager ID]],Table2[[#All],[Manager ID]],Table2[[#All],[Department Head]])</f>
        <v>HR</v>
      </c>
      <c r="AC439" s="2">
        <f>_xlfn.XLOOKUP(Table1[[#This Row],[City]],L:L,O:O)</f>
        <v>0.24030340748661314</v>
      </c>
      <c r="AD439" t="str" cm="1">
        <f t="array" ref="AD439">_xlfn.IFS(Table1[[#This Row],[Performance Score]]&gt;=90,"Excellent",Table1[[#This Row],[Performance Score]]&gt;=75,"Good",Table1[[#This Row],[Performance Score]]&gt;=60,"Average",Table1[[#This Row],[Performance Score]]&lt;=60,"Need Improvement")</f>
        <v>Good</v>
      </c>
      <c r="AE439" t="str">
        <f>IF(AND(Table1[[#This Row],[Attendance %]]&gt;=80,(Table1[[#This Row],[Performance Score]]&gt;=80)),"Eligible","Not Eligible")</f>
        <v>Not Eligible</v>
      </c>
      <c r="AF439" t="str">
        <f>IF(Table1[[#This Row],[Performance Score]]&gt;=80,"High Performer","Low Performer")</f>
        <v>High Performer</v>
      </c>
      <c r="AG439" t="str" cm="1">
        <f t="array" aca="1" ref="AG439" ca="1">_xlfn.IFS(Table1[[#This Row],[Experience]]&lt;=3,"Junior",Table1[[#This Row],[Experience]]&lt;=7,"Mid Level",Table1[[#This Row],[Experience]]&gt;=7,"Senior")</f>
        <v>Mid Level</v>
      </c>
      <c r="AH439" t="str">
        <f>IF(Table1[[#This Row],[Attendance %]]&gt;75,"OK","Below 75")</f>
        <v>Below 75</v>
      </c>
      <c r="AI439" t="b">
        <f>ISBLANK(Table1[[#This Row],[Employee ID]])</f>
        <v>0</v>
      </c>
      <c r="AJ439" t="b">
        <f>ISNUMBER(Table1[[#This Row],[Total Salary  ]])</f>
        <v>1</v>
      </c>
      <c r="AK439" t="str">
        <f>IFERROR(_xlfn.XLOOKUP(Table1[[#This Row],[Manager ID]],MANAGERS!A:A,MANAGERS!B:B),"Not Found")</f>
        <v>Manager_13</v>
      </c>
    </row>
    <row r="440" spans="1:37" x14ac:dyDescent="0.2">
      <c r="A440" t="s">
        <v>663</v>
      </c>
      <c r="B440" t="s">
        <v>69</v>
      </c>
      <c r="C440" t="s">
        <v>15</v>
      </c>
      <c r="D440" t="s">
        <v>81</v>
      </c>
      <c r="E440" t="s">
        <v>26</v>
      </c>
      <c r="F440" s="1">
        <v>42556</v>
      </c>
      <c r="G440" s="1">
        <v>31220</v>
      </c>
      <c r="H440">
        <v>116045</v>
      </c>
      <c r="I440">
        <v>13992</v>
      </c>
      <c r="J440">
        <v>81</v>
      </c>
      <c r="K440">
        <v>73</v>
      </c>
      <c r="L440" t="s">
        <v>27</v>
      </c>
      <c r="M440">
        <v>117</v>
      </c>
      <c r="N440">
        <f>Table1[[#This Row],[Basic Salary]]+Table1[[#This Row],[Bonus]]</f>
        <v>130037</v>
      </c>
      <c r="O440" s="2">
        <f>Table1[[#This Row],[Bonus]]/Table1[[#This Row],[Basic Salary]]</f>
        <v>0.12057391529148176</v>
      </c>
      <c r="P440">
        <f ca="1">DATEDIF(Table1[[#This Row],[Date of Birth]],TODAY(),"Y")</f>
        <v>41</v>
      </c>
      <c r="Q440">
        <f ca="1">DATEDIF(Table1[[#This Row],[Joining Date]],TODAY(),"Y")</f>
        <v>10</v>
      </c>
      <c r="R440" t="str">
        <f ca="1">IF(YEAR(Table1[[#This Row],[Joining Date]])=YEAR(TODAY()),"Yes","No")</f>
        <v>No</v>
      </c>
      <c r="S440" t="str">
        <f ca="1">IF(Table1[[#This Row],[Experience]]&gt;5,"Yes","No")</f>
        <v>Yes</v>
      </c>
      <c r="T440" t="str">
        <f>TEXT(Table1[[#This Row],[Joining Date]],"mmmm")</f>
        <v>July</v>
      </c>
      <c r="U440" t="str">
        <f>TEXT(Table1[[#This Row],[Joining Date]],"yyyy")</f>
        <v>2016</v>
      </c>
      <c r="V440" s="5">
        <f ca="1">TODAY()-Table1[[#This Row],[Joining Date]]</f>
        <v>3683</v>
      </c>
      <c r="W440" t="str">
        <f>LEFT(Table1[[#This Row],[Employee Name]],FIND(" ",Table1[[#This Row],[Employee Name]])-1)</f>
        <v>Neha</v>
      </c>
      <c r="X440" t="str">
        <f>RIGHT(Table1[[#This Row],[Employee Name]],LEN(Table1[[#This Row],[Employee Name]])-FIND(" ",Table1[[#This Row],[Employee Name]]))</f>
        <v>Kulkarni</v>
      </c>
      <c r="Y440" t="str">
        <f>Table1[[#This Row],[Department]]&amp;"-"&amp;Table1[[#This Row],[Employee ID]]</f>
        <v>Sales-E00607</v>
      </c>
      <c r="Z440" t="str">
        <f>LEFT(Table1[[#This Row],[Department]],3)</f>
        <v>Sal</v>
      </c>
      <c r="AA440" t="str">
        <f>_xlfn.XLOOKUP(Table1[[#This Row],[Manager ID]],MANAGERS!A:A,MANAGERS!B:B)</f>
        <v>Manager_17</v>
      </c>
      <c r="AB440" t="str" cm="1">
        <f t="array" ref="AB440">_xlfn.XLOOKUP(Table1[[#This Row],[Manager ID]],Table2[[#All],[Manager ID]],Table2[[#All],[Department Head]])</f>
        <v>Finance</v>
      </c>
      <c r="AC440" s="2">
        <f>_xlfn.XLOOKUP(Table1[[#This Row],[City]],L:L,O:O)</f>
        <v>0.23674293405114402</v>
      </c>
      <c r="AD440" t="str" cm="1">
        <f t="array" ref="AD440">_xlfn.IFS(Table1[[#This Row],[Performance Score]]&gt;=90,"Excellent",Table1[[#This Row],[Performance Score]]&gt;=75,"Good",Table1[[#This Row],[Performance Score]]&gt;=60,"Average",Table1[[#This Row],[Performance Score]]&lt;=60,"Need Improvement")</f>
        <v>Average</v>
      </c>
      <c r="AE440" t="str">
        <f>IF(AND(Table1[[#This Row],[Attendance %]]&gt;=80,(Table1[[#This Row],[Performance Score]]&gt;=80)),"Eligible","Not Eligible")</f>
        <v>Not Eligible</v>
      </c>
      <c r="AF440" t="str">
        <f>IF(Table1[[#This Row],[Performance Score]]&gt;=80,"High Performer","Low Performer")</f>
        <v>Low Performer</v>
      </c>
      <c r="AG440" t="str" cm="1">
        <f t="array" aca="1" ref="AG440" ca="1">_xlfn.IFS(Table1[[#This Row],[Experience]]&lt;=3,"Junior",Table1[[#This Row],[Experience]]&lt;=7,"Mid Level",Table1[[#This Row],[Experience]]&gt;=7,"Senior")</f>
        <v>Senior</v>
      </c>
      <c r="AH440" t="str">
        <f>IF(Table1[[#This Row],[Attendance %]]&gt;75,"OK","Below 75")</f>
        <v>OK</v>
      </c>
      <c r="AI440" t="b">
        <f>ISBLANK(Table1[[#This Row],[Employee ID]])</f>
        <v>0</v>
      </c>
      <c r="AJ440" t="b">
        <f>ISNUMBER(Table1[[#This Row],[Total Salary  ]])</f>
        <v>1</v>
      </c>
      <c r="AK440" t="str">
        <f>IFERROR(_xlfn.XLOOKUP(Table1[[#This Row],[Manager ID]],MANAGERS!A:A,MANAGERS!B:B),"Not Found")</f>
        <v>Manager_17</v>
      </c>
    </row>
    <row r="441" spans="1:37" x14ac:dyDescent="0.2">
      <c r="A441" t="s">
        <v>1239</v>
      </c>
      <c r="B441" t="s">
        <v>42</v>
      </c>
      <c r="C441" t="s">
        <v>15</v>
      </c>
      <c r="D441" t="s">
        <v>81</v>
      </c>
      <c r="E441" t="s">
        <v>26</v>
      </c>
      <c r="F441" s="1">
        <v>42131</v>
      </c>
      <c r="G441" s="1">
        <v>33224</v>
      </c>
      <c r="H441">
        <v>100705</v>
      </c>
      <c r="I441">
        <v>29281</v>
      </c>
      <c r="J441">
        <v>87</v>
      </c>
      <c r="K441">
        <v>63</v>
      </c>
      <c r="L441" t="s">
        <v>37</v>
      </c>
      <c r="M441">
        <v>103</v>
      </c>
      <c r="N441">
        <f>Table1[[#This Row],[Basic Salary]]+Table1[[#This Row],[Bonus]]</f>
        <v>129986</v>
      </c>
      <c r="O441" s="2">
        <f>Table1[[#This Row],[Bonus]]/Table1[[#This Row],[Basic Salary]]</f>
        <v>0.29076014100590836</v>
      </c>
      <c r="P441">
        <f ca="1">DATEDIF(Table1[[#This Row],[Date of Birth]],TODAY(),"Y")</f>
        <v>35</v>
      </c>
      <c r="Q441">
        <f ca="1">DATEDIF(Table1[[#This Row],[Joining Date]],TODAY(),"Y")</f>
        <v>11</v>
      </c>
      <c r="R441" t="str">
        <f ca="1">IF(YEAR(Table1[[#This Row],[Joining Date]])=YEAR(TODAY()),"Yes","No")</f>
        <v>No</v>
      </c>
      <c r="S441" t="str">
        <f ca="1">IF(Table1[[#This Row],[Experience]]&gt;5,"Yes","No")</f>
        <v>Yes</v>
      </c>
      <c r="T441" t="str">
        <f>TEXT(Table1[[#This Row],[Joining Date]],"mmmm")</f>
        <v>May</v>
      </c>
      <c r="U441" t="str">
        <f>TEXT(Table1[[#This Row],[Joining Date]],"yyyy")</f>
        <v>2015</v>
      </c>
      <c r="V441" s="5">
        <f ca="1">TODAY()-Table1[[#This Row],[Joining Date]]</f>
        <v>4108</v>
      </c>
      <c r="W441" t="str">
        <f>LEFT(Table1[[#This Row],[Employee Name]],FIND(" ",Table1[[#This Row],[Employee Name]])-1)</f>
        <v>Krishna</v>
      </c>
      <c r="X441" t="str">
        <f>RIGHT(Table1[[#This Row],[Employee Name]],LEN(Table1[[#This Row],[Employee Name]])-FIND(" ",Table1[[#This Row],[Employee Name]]))</f>
        <v>Chaitanya</v>
      </c>
      <c r="Y441" t="str">
        <f>Table1[[#This Row],[Department]]&amp;"-"&amp;Table1[[#This Row],[Employee ID]]</f>
        <v>Sales-E01183</v>
      </c>
      <c r="Z441" t="str">
        <f>LEFT(Table1[[#This Row],[Department]],3)</f>
        <v>Sal</v>
      </c>
      <c r="AA441" t="str">
        <f>_xlfn.XLOOKUP(Table1[[#This Row],[Manager ID]],MANAGERS!A:A,MANAGERS!B:B)</f>
        <v>Manager_3</v>
      </c>
      <c r="AB441" t="str" cm="1">
        <f t="array" ref="AB441">_xlfn.XLOOKUP(Table1[[#This Row],[Manager ID]],Table2[[#All],[Manager ID]],Table2[[#All],[Department Head]])</f>
        <v>IT</v>
      </c>
      <c r="AC441" s="2">
        <f>_xlfn.XLOOKUP(Table1[[#This Row],[City]],L:L,O:O)</f>
        <v>0.24036902712549932</v>
      </c>
      <c r="AD441" t="str" cm="1">
        <f t="array" ref="AD441">_xlfn.IFS(Table1[[#This Row],[Performance Score]]&gt;=90,"Excellent",Table1[[#This Row],[Performance Score]]&gt;=75,"Good",Table1[[#This Row],[Performance Score]]&gt;=60,"Average",Table1[[#This Row],[Performance Score]]&lt;=60,"Need Improvement")</f>
        <v>Average</v>
      </c>
      <c r="AE441" t="str">
        <f>IF(AND(Table1[[#This Row],[Attendance %]]&gt;=80,(Table1[[#This Row],[Performance Score]]&gt;=80)),"Eligible","Not Eligible")</f>
        <v>Not Eligible</v>
      </c>
      <c r="AF441" t="str">
        <f>IF(Table1[[#This Row],[Performance Score]]&gt;=80,"High Performer","Low Performer")</f>
        <v>Low Performer</v>
      </c>
      <c r="AG441" t="str" cm="1">
        <f t="array" aca="1" ref="AG441" ca="1">_xlfn.IFS(Table1[[#This Row],[Experience]]&lt;=3,"Junior",Table1[[#This Row],[Experience]]&lt;=7,"Mid Level",Table1[[#This Row],[Experience]]&gt;=7,"Senior")</f>
        <v>Senior</v>
      </c>
      <c r="AH441" t="str">
        <f>IF(Table1[[#This Row],[Attendance %]]&gt;75,"OK","Below 75")</f>
        <v>OK</v>
      </c>
      <c r="AI441" t="b">
        <f>ISBLANK(Table1[[#This Row],[Employee ID]])</f>
        <v>0</v>
      </c>
      <c r="AJ441" t="b">
        <f>ISNUMBER(Table1[[#This Row],[Total Salary  ]])</f>
        <v>1</v>
      </c>
      <c r="AK441" t="str">
        <f>IFERROR(_xlfn.XLOOKUP(Table1[[#This Row],[Manager ID]],MANAGERS!A:A,MANAGERS!B:B),"Not Found")</f>
        <v>Manager_3</v>
      </c>
    </row>
    <row r="442" spans="1:37" x14ac:dyDescent="0.2">
      <c r="A442" t="s">
        <v>4634</v>
      </c>
      <c r="B442" t="s">
        <v>93</v>
      </c>
      <c r="C442" t="s">
        <v>15</v>
      </c>
      <c r="D442" t="s">
        <v>16</v>
      </c>
      <c r="E442" t="s">
        <v>26</v>
      </c>
      <c r="F442" s="1">
        <v>42510</v>
      </c>
      <c r="G442" s="1">
        <v>40905</v>
      </c>
      <c r="H442">
        <v>118223</v>
      </c>
      <c r="I442">
        <v>11763</v>
      </c>
      <c r="J442">
        <v>66</v>
      </c>
      <c r="K442">
        <v>70</v>
      </c>
      <c r="L442" t="s">
        <v>27</v>
      </c>
      <c r="M442">
        <v>120</v>
      </c>
      <c r="N442">
        <f>Table1[[#This Row],[Basic Salary]]+Table1[[#This Row],[Bonus]]</f>
        <v>129986</v>
      </c>
      <c r="O442" s="2">
        <f>Table1[[#This Row],[Bonus]]/Table1[[#This Row],[Basic Salary]]</f>
        <v>9.9498405555602548E-2</v>
      </c>
      <c r="P442">
        <f ca="1">DATEDIF(Table1[[#This Row],[Date of Birth]],TODAY(),"Y")</f>
        <v>14</v>
      </c>
      <c r="Q442">
        <f ca="1">DATEDIF(Table1[[#This Row],[Joining Date]],TODAY(),"Y")</f>
        <v>10</v>
      </c>
      <c r="R442" t="str">
        <f ca="1">IF(YEAR(Table1[[#This Row],[Joining Date]])=YEAR(TODAY()),"Yes","No")</f>
        <v>No</v>
      </c>
      <c r="S442" t="str">
        <f ca="1">IF(Table1[[#This Row],[Experience]]&gt;5,"Yes","No")</f>
        <v>Yes</v>
      </c>
      <c r="T442" t="str">
        <f>TEXT(Table1[[#This Row],[Joining Date]],"mmmm")</f>
        <v>May</v>
      </c>
      <c r="U442" t="str">
        <f>TEXT(Table1[[#This Row],[Joining Date]],"yyyy")</f>
        <v>2016</v>
      </c>
      <c r="V442" s="5">
        <f ca="1">TODAY()-Table1[[#This Row],[Joining Date]]</f>
        <v>3729</v>
      </c>
      <c r="W442" t="str">
        <f>LEFT(Table1[[#This Row],[Employee Name]],FIND(" ",Table1[[#This Row],[Employee Name]])-1)</f>
        <v>Priya</v>
      </c>
      <c r="X442" t="str">
        <f>RIGHT(Table1[[#This Row],[Employee Name]],LEN(Table1[[#This Row],[Employee Name]])-FIND(" ",Table1[[#This Row],[Employee Name]]))</f>
        <v>Reddy</v>
      </c>
      <c r="Y442" t="str">
        <f>Table1[[#This Row],[Department]]&amp;"-"&amp;Table1[[#This Row],[Employee ID]]</f>
        <v>HR-E04578</v>
      </c>
      <c r="Z442" t="str">
        <f>LEFT(Table1[[#This Row],[Department]],3)</f>
        <v>HR</v>
      </c>
      <c r="AA442" t="str">
        <f>_xlfn.XLOOKUP(Table1[[#This Row],[Manager ID]],MANAGERS!A:A,MANAGERS!B:B)</f>
        <v>Manager_20</v>
      </c>
      <c r="AB442" t="str" cm="1">
        <f t="array" ref="AB442">_xlfn.XLOOKUP(Table1[[#This Row],[Manager ID]],Table2[[#All],[Manager ID]],Table2[[#All],[Department Head]])</f>
        <v>Operations</v>
      </c>
      <c r="AC442" s="2">
        <f>_xlfn.XLOOKUP(Table1[[#This Row],[City]],L:L,O:O)</f>
        <v>0.23674293405114402</v>
      </c>
      <c r="AD442" t="str" cm="1">
        <f t="array" ref="AD442">_xlfn.IFS(Table1[[#This Row],[Performance Score]]&gt;=90,"Excellent",Table1[[#This Row],[Performance Score]]&gt;=75,"Good",Table1[[#This Row],[Performance Score]]&gt;=60,"Average",Table1[[#This Row],[Performance Score]]&lt;=60,"Need Improvement")</f>
        <v>Average</v>
      </c>
      <c r="AE442" t="str">
        <f>IF(AND(Table1[[#This Row],[Attendance %]]&gt;=80,(Table1[[#This Row],[Performance Score]]&gt;=80)),"Eligible","Not Eligible")</f>
        <v>Not Eligible</v>
      </c>
      <c r="AF442" t="str">
        <f>IF(Table1[[#This Row],[Performance Score]]&gt;=80,"High Performer","Low Performer")</f>
        <v>Low Performer</v>
      </c>
      <c r="AG442" t="str" cm="1">
        <f t="array" aca="1" ref="AG442" ca="1">_xlfn.IFS(Table1[[#This Row],[Experience]]&lt;=3,"Junior",Table1[[#This Row],[Experience]]&lt;=7,"Mid Level",Table1[[#This Row],[Experience]]&gt;=7,"Senior")</f>
        <v>Senior</v>
      </c>
      <c r="AH442" t="str">
        <f>IF(Table1[[#This Row],[Attendance %]]&gt;75,"OK","Below 75")</f>
        <v>Below 75</v>
      </c>
      <c r="AI442" t="b">
        <f>ISBLANK(Table1[[#This Row],[Employee ID]])</f>
        <v>0</v>
      </c>
      <c r="AJ442" t="b">
        <f>ISNUMBER(Table1[[#This Row],[Total Salary  ]])</f>
        <v>1</v>
      </c>
      <c r="AK442" t="str">
        <f>IFERROR(_xlfn.XLOOKUP(Table1[[#This Row],[Manager ID]],MANAGERS!A:A,MANAGERS!B:B),"Not Found")</f>
        <v>Manager_20</v>
      </c>
    </row>
    <row r="443" spans="1:37" x14ac:dyDescent="0.2">
      <c r="A443" t="s">
        <v>1105</v>
      </c>
      <c r="B443" t="s">
        <v>62</v>
      </c>
      <c r="C443" t="s">
        <v>15</v>
      </c>
      <c r="D443" t="s">
        <v>81</v>
      </c>
      <c r="E443" t="s">
        <v>22</v>
      </c>
      <c r="F443" s="1">
        <v>45544</v>
      </c>
      <c r="G443" s="1">
        <v>33538</v>
      </c>
      <c r="H443">
        <v>116875</v>
      </c>
      <c r="I443">
        <v>13105</v>
      </c>
      <c r="J443">
        <v>87</v>
      </c>
      <c r="K443">
        <v>52</v>
      </c>
      <c r="L443" t="s">
        <v>27</v>
      </c>
      <c r="M443">
        <v>104</v>
      </c>
      <c r="N443">
        <f>Table1[[#This Row],[Basic Salary]]+Table1[[#This Row],[Bonus]]</f>
        <v>129980</v>
      </c>
      <c r="O443" s="2">
        <f>Table1[[#This Row],[Bonus]]/Table1[[#This Row],[Basic Salary]]</f>
        <v>0.1121283422459893</v>
      </c>
      <c r="P443">
        <f ca="1">DATEDIF(Table1[[#This Row],[Date of Birth]],TODAY(),"Y")</f>
        <v>34</v>
      </c>
      <c r="Q443">
        <f ca="1">DATEDIF(Table1[[#This Row],[Joining Date]],TODAY(),"Y")</f>
        <v>1</v>
      </c>
      <c r="R443" t="str">
        <f ca="1">IF(YEAR(Table1[[#This Row],[Joining Date]])=YEAR(TODAY()),"Yes","No")</f>
        <v>No</v>
      </c>
      <c r="S443" t="str">
        <f ca="1">IF(Table1[[#This Row],[Experience]]&gt;5,"Yes","No")</f>
        <v>No</v>
      </c>
      <c r="T443" t="str">
        <f>TEXT(Table1[[#This Row],[Joining Date]],"mmmm")</f>
        <v>September</v>
      </c>
      <c r="U443" t="str">
        <f>TEXT(Table1[[#This Row],[Joining Date]],"yyyy")</f>
        <v>2024</v>
      </c>
      <c r="V443" s="5">
        <f ca="1">TODAY()-Table1[[#This Row],[Joining Date]]</f>
        <v>695</v>
      </c>
      <c r="W443" t="str">
        <f>LEFT(Table1[[#This Row],[Employee Name]],FIND(" ",Table1[[#This Row],[Employee Name]])-1)</f>
        <v>Kavya</v>
      </c>
      <c r="X443" t="str">
        <f>RIGHT(Table1[[#This Row],[Employee Name]],LEN(Table1[[#This Row],[Employee Name]])-FIND(" ",Table1[[#This Row],[Employee Name]]))</f>
        <v>Nair</v>
      </c>
      <c r="Y443" t="str">
        <f>Table1[[#This Row],[Department]]&amp;"-"&amp;Table1[[#This Row],[Employee ID]]</f>
        <v>Sales-E01049</v>
      </c>
      <c r="Z443" t="str">
        <f>LEFT(Table1[[#This Row],[Department]],3)</f>
        <v>Sal</v>
      </c>
      <c r="AA443" t="str">
        <f>_xlfn.XLOOKUP(Table1[[#This Row],[Manager ID]],MANAGERS!A:A,MANAGERS!B:B)</f>
        <v>Manager_4</v>
      </c>
      <c r="AB443" t="str" cm="1">
        <f t="array" ref="AB443">_xlfn.XLOOKUP(Table1[[#This Row],[Manager ID]],Table2[[#All],[Manager ID]],Table2[[#All],[Department Head]])</f>
        <v>Finance</v>
      </c>
      <c r="AC443" s="2">
        <f>_xlfn.XLOOKUP(Table1[[#This Row],[City]],L:L,O:O)</f>
        <v>0.23674293405114402</v>
      </c>
      <c r="AD443" t="str" cm="1">
        <f t="array" ref="AD443">_xlfn.IFS(Table1[[#This Row],[Performance Score]]&gt;=90,"Excellent",Table1[[#This Row],[Performance Score]]&gt;=75,"Good",Table1[[#This Row],[Performance Score]]&gt;=60,"Average",Table1[[#This Row],[Performance Score]]&lt;=60,"Need Improvement")</f>
        <v>Need Improvement</v>
      </c>
      <c r="AE443" t="str">
        <f>IF(AND(Table1[[#This Row],[Attendance %]]&gt;=80,(Table1[[#This Row],[Performance Score]]&gt;=80)),"Eligible","Not Eligible")</f>
        <v>Not Eligible</v>
      </c>
      <c r="AF443" t="str">
        <f>IF(Table1[[#This Row],[Performance Score]]&gt;=80,"High Performer","Low Performer")</f>
        <v>Low Performer</v>
      </c>
      <c r="AG443" t="str" cm="1">
        <f t="array" aca="1" ref="AG443" ca="1">_xlfn.IFS(Table1[[#This Row],[Experience]]&lt;=3,"Junior",Table1[[#This Row],[Experience]]&lt;=7,"Mid Level",Table1[[#This Row],[Experience]]&gt;=7,"Senior")</f>
        <v>Junior</v>
      </c>
      <c r="AH443" t="str">
        <f>IF(Table1[[#This Row],[Attendance %]]&gt;75,"OK","Below 75")</f>
        <v>OK</v>
      </c>
      <c r="AI443" t="b">
        <f>ISBLANK(Table1[[#This Row],[Employee ID]])</f>
        <v>0</v>
      </c>
      <c r="AJ443" t="b">
        <f>ISNUMBER(Table1[[#This Row],[Total Salary  ]])</f>
        <v>1</v>
      </c>
      <c r="AK443" t="str">
        <f>IFERROR(_xlfn.XLOOKUP(Table1[[#This Row],[Manager ID]],MANAGERS!A:A,MANAGERS!B:B),"Not Found")</f>
        <v>Manager_4</v>
      </c>
    </row>
    <row r="444" spans="1:37" x14ac:dyDescent="0.2">
      <c r="A444" t="s">
        <v>2984</v>
      </c>
      <c r="B444" t="s">
        <v>29</v>
      </c>
      <c r="C444" t="s">
        <v>21</v>
      </c>
      <c r="D444" t="s">
        <v>33</v>
      </c>
      <c r="E444" t="s">
        <v>22</v>
      </c>
      <c r="F444" s="1">
        <v>43154</v>
      </c>
      <c r="G444" s="1">
        <v>35460</v>
      </c>
      <c r="H444">
        <v>110893</v>
      </c>
      <c r="I444">
        <v>19061</v>
      </c>
      <c r="J444">
        <v>95</v>
      </c>
      <c r="K444">
        <v>74</v>
      </c>
      <c r="L444" t="s">
        <v>18</v>
      </c>
      <c r="M444">
        <v>114</v>
      </c>
      <c r="N444">
        <f>Table1[[#This Row],[Basic Salary]]+Table1[[#This Row],[Bonus]]</f>
        <v>129954</v>
      </c>
      <c r="O444" s="2">
        <f>Table1[[#This Row],[Bonus]]/Table1[[#This Row],[Basic Salary]]</f>
        <v>0.1718864130287755</v>
      </c>
      <c r="P444">
        <f ca="1">DATEDIF(Table1[[#This Row],[Date of Birth]],TODAY(),"Y")</f>
        <v>29</v>
      </c>
      <c r="Q444">
        <f ca="1">DATEDIF(Table1[[#This Row],[Joining Date]],TODAY(),"Y")</f>
        <v>8</v>
      </c>
      <c r="R444" t="str">
        <f ca="1">IF(YEAR(Table1[[#This Row],[Joining Date]])=YEAR(TODAY()),"Yes","No")</f>
        <v>No</v>
      </c>
      <c r="S444" t="str">
        <f ca="1">IF(Table1[[#This Row],[Experience]]&gt;5,"Yes","No")</f>
        <v>Yes</v>
      </c>
      <c r="T444" t="str">
        <f>TEXT(Table1[[#This Row],[Joining Date]],"mmmm")</f>
        <v>February</v>
      </c>
      <c r="U444" t="str">
        <f>TEXT(Table1[[#This Row],[Joining Date]],"yyyy")</f>
        <v>2018</v>
      </c>
      <c r="V444" s="5">
        <f ca="1">TODAY()-Table1[[#This Row],[Joining Date]]</f>
        <v>3085</v>
      </c>
      <c r="W444" t="str">
        <f>LEFT(Table1[[#This Row],[Employee Name]],FIND(" ",Table1[[#This Row],[Employee Name]])-1)</f>
        <v>Vikram</v>
      </c>
      <c r="X444" t="str">
        <f>RIGHT(Table1[[#This Row],[Employee Name]],LEN(Table1[[#This Row],[Employee Name]])-FIND(" ",Table1[[#This Row],[Employee Name]]))</f>
        <v>Singh</v>
      </c>
      <c r="Y444" t="str">
        <f>Table1[[#This Row],[Department]]&amp;"-"&amp;Table1[[#This Row],[Employee ID]]</f>
        <v>Marketing-E02928</v>
      </c>
      <c r="Z444" t="str">
        <f>LEFT(Table1[[#This Row],[Department]],3)</f>
        <v>Mar</v>
      </c>
      <c r="AA444" t="str">
        <f>_xlfn.XLOOKUP(Table1[[#This Row],[Manager ID]],MANAGERS!A:A,MANAGERS!B:B)</f>
        <v>Manager_14</v>
      </c>
      <c r="AB444" t="str" cm="1">
        <f t="array" ref="AB444">_xlfn.XLOOKUP(Table1[[#This Row],[Manager ID]],Table2[[#All],[Manager ID]],Table2[[#All],[Department Head]])</f>
        <v>Marketing</v>
      </c>
      <c r="AC444" s="2">
        <f>_xlfn.XLOOKUP(Table1[[#This Row],[City]],L:L,O:O)</f>
        <v>0.21356479274849693</v>
      </c>
      <c r="AD444" t="str" cm="1">
        <f t="array" ref="AD444">_xlfn.IFS(Table1[[#This Row],[Performance Score]]&gt;=90,"Excellent",Table1[[#This Row],[Performance Score]]&gt;=75,"Good",Table1[[#This Row],[Performance Score]]&gt;=60,"Average",Table1[[#This Row],[Performance Score]]&lt;=60,"Need Improvement")</f>
        <v>Average</v>
      </c>
      <c r="AE444" t="str">
        <f>IF(AND(Table1[[#This Row],[Attendance %]]&gt;=80,(Table1[[#This Row],[Performance Score]]&gt;=80)),"Eligible","Not Eligible")</f>
        <v>Not Eligible</v>
      </c>
      <c r="AF444" t="str">
        <f>IF(Table1[[#This Row],[Performance Score]]&gt;=80,"High Performer","Low Performer")</f>
        <v>Low Performer</v>
      </c>
      <c r="AG444" t="str" cm="1">
        <f t="array" aca="1" ref="AG444" ca="1">_xlfn.IFS(Table1[[#This Row],[Experience]]&lt;=3,"Junior",Table1[[#This Row],[Experience]]&lt;=7,"Mid Level",Table1[[#This Row],[Experience]]&gt;=7,"Senior")</f>
        <v>Senior</v>
      </c>
      <c r="AH444" t="str">
        <f>IF(Table1[[#This Row],[Attendance %]]&gt;75,"OK","Below 75")</f>
        <v>OK</v>
      </c>
      <c r="AI444" t="b">
        <f>ISBLANK(Table1[[#This Row],[Employee ID]])</f>
        <v>0</v>
      </c>
      <c r="AJ444" t="b">
        <f>ISNUMBER(Table1[[#This Row],[Total Salary  ]])</f>
        <v>1</v>
      </c>
      <c r="AK444" t="str">
        <f>IFERROR(_xlfn.XLOOKUP(Table1[[#This Row],[Manager ID]],MANAGERS!A:A,MANAGERS!B:B),"Not Found")</f>
        <v>Manager_14</v>
      </c>
    </row>
    <row r="445" spans="1:37" x14ac:dyDescent="0.2">
      <c r="A445" t="s">
        <v>4750</v>
      </c>
      <c r="B445" t="s">
        <v>14</v>
      </c>
      <c r="C445" t="s">
        <v>15</v>
      </c>
      <c r="D445" t="s">
        <v>33</v>
      </c>
      <c r="E445" t="s">
        <v>65</v>
      </c>
      <c r="F445" s="1">
        <v>45187</v>
      </c>
      <c r="G445" s="1">
        <v>31781</v>
      </c>
      <c r="H445">
        <v>116827</v>
      </c>
      <c r="I445">
        <v>13110</v>
      </c>
      <c r="J445">
        <v>67</v>
      </c>
      <c r="K445">
        <v>77</v>
      </c>
      <c r="L445" t="s">
        <v>27</v>
      </c>
      <c r="M445">
        <v>113</v>
      </c>
      <c r="N445">
        <f>Table1[[#This Row],[Basic Salary]]+Table1[[#This Row],[Bonus]]</f>
        <v>129937</v>
      </c>
      <c r="O445" s="2">
        <f>Table1[[#This Row],[Bonus]]/Table1[[#This Row],[Basic Salary]]</f>
        <v>0.11221721006274235</v>
      </c>
      <c r="P445">
        <f ca="1">DATEDIF(Table1[[#This Row],[Date of Birth]],TODAY(),"Y")</f>
        <v>39</v>
      </c>
      <c r="Q445">
        <f ca="1">DATEDIF(Table1[[#This Row],[Joining Date]],TODAY(),"Y")</f>
        <v>2</v>
      </c>
      <c r="R445" t="str">
        <f ca="1">IF(YEAR(Table1[[#This Row],[Joining Date]])=YEAR(TODAY()),"Yes","No")</f>
        <v>No</v>
      </c>
      <c r="S445" t="str">
        <f ca="1">IF(Table1[[#This Row],[Experience]]&gt;5,"Yes","No")</f>
        <v>No</v>
      </c>
      <c r="T445" t="str">
        <f>TEXT(Table1[[#This Row],[Joining Date]],"mmmm")</f>
        <v>September</v>
      </c>
      <c r="U445" t="str">
        <f>TEXT(Table1[[#This Row],[Joining Date]],"yyyy")</f>
        <v>2023</v>
      </c>
      <c r="V445" s="5">
        <f ca="1">TODAY()-Table1[[#This Row],[Joining Date]]</f>
        <v>1052</v>
      </c>
      <c r="W445" t="str">
        <f>LEFT(Table1[[#This Row],[Employee Name]],FIND(" ",Table1[[#This Row],[Employee Name]])-1)</f>
        <v>Nisha</v>
      </c>
      <c r="X445" t="str">
        <f>RIGHT(Table1[[#This Row],[Employee Name]],LEN(Table1[[#This Row],[Employee Name]])-FIND(" ",Table1[[#This Row],[Employee Name]]))</f>
        <v>Kapoor</v>
      </c>
      <c r="Y445" t="str">
        <f>Table1[[#This Row],[Department]]&amp;"-"&amp;Table1[[#This Row],[Employee ID]]</f>
        <v>Marketing-E04694</v>
      </c>
      <c r="Z445" t="str">
        <f>LEFT(Table1[[#This Row],[Department]],3)</f>
        <v>Mar</v>
      </c>
      <c r="AA445" t="str">
        <f>_xlfn.XLOOKUP(Table1[[#This Row],[Manager ID]],MANAGERS!A:A,MANAGERS!B:B)</f>
        <v>Manager_13</v>
      </c>
      <c r="AB445" t="str" cm="1">
        <f t="array" ref="AB445">_xlfn.XLOOKUP(Table1[[#This Row],[Manager ID]],Table2[[#All],[Manager ID]],Table2[[#All],[Department Head]])</f>
        <v>HR</v>
      </c>
      <c r="AC445" s="2">
        <f>_xlfn.XLOOKUP(Table1[[#This Row],[City]],L:L,O:O)</f>
        <v>0.23674293405114402</v>
      </c>
      <c r="AD445" t="str" cm="1">
        <f t="array" ref="AD445">_xlfn.IFS(Table1[[#This Row],[Performance Score]]&gt;=90,"Excellent",Table1[[#This Row],[Performance Score]]&gt;=75,"Good",Table1[[#This Row],[Performance Score]]&gt;=60,"Average",Table1[[#This Row],[Performance Score]]&lt;=60,"Need Improvement")</f>
        <v>Good</v>
      </c>
      <c r="AE445" t="str">
        <f>IF(AND(Table1[[#This Row],[Attendance %]]&gt;=80,(Table1[[#This Row],[Performance Score]]&gt;=80)),"Eligible","Not Eligible")</f>
        <v>Not Eligible</v>
      </c>
      <c r="AF445" t="str">
        <f>IF(Table1[[#This Row],[Performance Score]]&gt;=80,"High Performer","Low Performer")</f>
        <v>Low Performer</v>
      </c>
      <c r="AG445" t="str" cm="1">
        <f t="array" aca="1" ref="AG445" ca="1">_xlfn.IFS(Table1[[#This Row],[Experience]]&lt;=3,"Junior",Table1[[#This Row],[Experience]]&lt;=7,"Mid Level",Table1[[#This Row],[Experience]]&gt;=7,"Senior")</f>
        <v>Junior</v>
      </c>
      <c r="AH445" t="str">
        <f>IF(Table1[[#This Row],[Attendance %]]&gt;75,"OK","Below 75")</f>
        <v>Below 75</v>
      </c>
      <c r="AI445" t="b">
        <f>ISBLANK(Table1[[#This Row],[Employee ID]])</f>
        <v>0</v>
      </c>
      <c r="AJ445" t="b">
        <f>ISNUMBER(Table1[[#This Row],[Total Salary  ]])</f>
        <v>1</v>
      </c>
      <c r="AK445" t="str">
        <f>IFERROR(_xlfn.XLOOKUP(Table1[[#This Row],[Manager ID]],MANAGERS!A:A,MANAGERS!B:B),"Not Found")</f>
        <v>Manager_13</v>
      </c>
    </row>
    <row r="446" spans="1:37" x14ac:dyDescent="0.2">
      <c r="A446" t="s">
        <v>3123</v>
      </c>
      <c r="B446" t="s">
        <v>39</v>
      </c>
      <c r="C446" t="s">
        <v>21</v>
      </c>
      <c r="D446" t="s">
        <v>16</v>
      </c>
      <c r="E446" t="s">
        <v>22</v>
      </c>
      <c r="F446" s="1">
        <v>44248</v>
      </c>
      <c r="G446" s="1">
        <v>30888</v>
      </c>
      <c r="H446">
        <v>114502</v>
      </c>
      <c r="I446">
        <v>15429</v>
      </c>
      <c r="J446">
        <v>92</v>
      </c>
      <c r="K446">
        <v>53</v>
      </c>
      <c r="L446" t="s">
        <v>18</v>
      </c>
      <c r="M446">
        <v>115</v>
      </c>
      <c r="N446">
        <f>Table1[[#This Row],[Basic Salary]]+Table1[[#This Row],[Bonus]]</f>
        <v>129931</v>
      </c>
      <c r="O446" s="2">
        <f>Table1[[#This Row],[Bonus]]/Table1[[#This Row],[Basic Salary]]</f>
        <v>0.1347487380133098</v>
      </c>
      <c r="P446">
        <f ca="1">DATEDIF(Table1[[#This Row],[Date of Birth]],TODAY(),"Y")</f>
        <v>42</v>
      </c>
      <c r="Q446">
        <f ca="1">DATEDIF(Table1[[#This Row],[Joining Date]],TODAY(),"Y")</f>
        <v>5</v>
      </c>
      <c r="R446" t="str">
        <f ca="1">IF(YEAR(Table1[[#This Row],[Joining Date]])=YEAR(TODAY()),"Yes","No")</f>
        <v>No</v>
      </c>
      <c r="S446" t="str">
        <f ca="1">IF(Table1[[#This Row],[Experience]]&gt;5,"Yes","No")</f>
        <v>No</v>
      </c>
      <c r="T446" t="str">
        <f>TEXT(Table1[[#This Row],[Joining Date]],"mmmm")</f>
        <v>February</v>
      </c>
      <c r="U446" t="str">
        <f>TEXT(Table1[[#This Row],[Joining Date]],"yyyy")</f>
        <v>2021</v>
      </c>
      <c r="V446" s="5">
        <f ca="1">TODAY()-Table1[[#This Row],[Joining Date]]</f>
        <v>1991</v>
      </c>
      <c r="W446" t="str">
        <f>LEFT(Table1[[#This Row],[Employee Name]],FIND(" ",Table1[[#This Row],[Employee Name]])-1)</f>
        <v>Karan</v>
      </c>
      <c r="X446" t="str">
        <f>RIGHT(Table1[[#This Row],[Employee Name]],LEN(Table1[[#This Row],[Employee Name]])-FIND(" ",Table1[[#This Row],[Employee Name]]))</f>
        <v>Malhotra</v>
      </c>
      <c r="Y446" t="str">
        <f>Table1[[#This Row],[Department]]&amp;"-"&amp;Table1[[#This Row],[Employee ID]]</f>
        <v>HR-E03067</v>
      </c>
      <c r="Z446" t="str">
        <f>LEFT(Table1[[#This Row],[Department]],3)</f>
        <v>HR</v>
      </c>
      <c r="AA446" t="str">
        <f>_xlfn.XLOOKUP(Table1[[#This Row],[Manager ID]],MANAGERS!A:A,MANAGERS!B:B)</f>
        <v>Manager_15</v>
      </c>
      <c r="AB446" t="str" cm="1">
        <f t="array" ref="AB446">_xlfn.XLOOKUP(Table1[[#This Row],[Manager ID]],Table2[[#All],[Manager ID]],Table2[[#All],[Department Head]])</f>
        <v>Support</v>
      </c>
      <c r="AC446" s="2">
        <f>_xlfn.XLOOKUP(Table1[[#This Row],[City]],L:L,O:O)</f>
        <v>0.21356479274849693</v>
      </c>
      <c r="AD446" t="str" cm="1">
        <f t="array" ref="AD446">_xlfn.IFS(Table1[[#This Row],[Performance Score]]&gt;=90,"Excellent",Table1[[#This Row],[Performance Score]]&gt;=75,"Good",Table1[[#This Row],[Performance Score]]&gt;=60,"Average",Table1[[#This Row],[Performance Score]]&lt;=60,"Need Improvement")</f>
        <v>Need Improvement</v>
      </c>
      <c r="AE446" t="str">
        <f>IF(AND(Table1[[#This Row],[Attendance %]]&gt;=80,(Table1[[#This Row],[Performance Score]]&gt;=80)),"Eligible","Not Eligible")</f>
        <v>Not Eligible</v>
      </c>
      <c r="AF446" t="str">
        <f>IF(Table1[[#This Row],[Performance Score]]&gt;=80,"High Performer","Low Performer")</f>
        <v>Low Performer</v>
      </c>
      <c r="AG446" t="str" cm="1">
        <f t="array" aca="1" ref="AG446" ca="1">_xlfn.IFS(Table1[[#This Row],[Experience]]&lt;=3,"Junior",Table1[[#This Row],[Experience]]&lt;=7,"Mid Level",Table1[[#This Row],[Experience]]&gt;=7,"Senior")</f>
        <v>Mid Level</v>
      </c>
      <c r="AH446" t="str">
        <f>IF(Table1[[#This Row],[Attendance %]]&gt;75,"OK","Below 75")</f>
        <v>OK</v>
      </c>
      <c r="AI446" t="b">
        <f>ISBLANK(Table1[[#This Row],[Employee ID]])</f>
        <v>0</v>
      </c>
      <c r="AJ446" t="b">
        <f>ISNUMBER(Table1[[#This Row],[Total Salary  ]])</f>
        <v>1</v>
      </c>
      <c r="AK446" t="str">
        <f>IFERROR(_xlfn.XLOOKUP(Table1[[#This Row],[Manager ID]],MANAGERS!A:A,MANAGERS!B:B),"Not Found")</f>
        <v>Manager_15</v>
      </c>
    </row>
    <row r="447" spans="1:37" x14ac:dyDescent="0.2">
      <c r="A447" t="s">
        <v>1875</v>
      </c>
      <c r="B447" t="s">
        <v>60</v>
      </c>
      <c r="C447" t="s">
        <v>15</v>
      </c>
      <c r="D447" t="s">
        <v>46</v>
      </c>
      <c r="E447" t="s">
        <v>26</v>
      </c>
      <c r="F447" s="1">
        <v>42802</v>
      </c>
      <c r="G447" s="1">
        <v>32016</v>
      </c>
      <c r="H447">
        <v>119759</v>
      </c>
      <c r="I447">
        <v>10166</v>
      </c>
      <c r="J447">
        <v>73</v>
      </c>
      <c r="K447">
        <v>78</v>
      </c>
      <c r="L447" t="s">
        <v>23</v>
      </c>
      <c r="M447">
        <v>117</v>
      </c>
      <c r="N447">
        <f>Table1[[#This Row],[Basic Salary]]+Table1[[#This Row],[Bonus]]</f>
        <v>129925</v>
      </c>
      <c r="O447" s="2">
        <f>Table1[[#This Row],[Bonus]]/Table1[[#This Row],[Basic Salary]]</f>
        <v>8.4887148356282194E-2</v>
      </c>
      <c r="P447">
        <f ca="1">DATEDIF(Table1[[#This Row],[Date of Birth]],TODAY(),"Y")</f>
        <v>38</v>
      </c>
      <c r="Q447">
        <f ca="1">DATEDIF(Table1[[#This Row],[Joining Date]],TODAY(),"Y")</f>
        <v>9</v>
      </c>
      <c r="R447" t="str">
        <f ca="1">IF(YEAR(Table1[[#This Row],[Joining Date]])=YEAR(TODAY()),"Yes","No")</f>
        <v>No</v>
      </c>
      <c r="S447" t="str">
        <f ca="1">IF(Table1[[#This Row],[Experience]]&gt;5,"Yes","No")</f>
        <v>Yes</v>
      </c>
      <c r="T447" t="str">
        <f>TEXT(Table1[[#This Row],[Joining Date]],"mmmm")</f>
        <v>March</v>
      </c>
      <c r="U447" t="str">
        <f>TEXT(Table1[[#This Row],[Joining Date]],"yyyy")</f>
        <v>2017</v>
      </c>
      <c r="V447" s="5">
        <f ca="1">TODAY()-Table1[[#This Row],[Joining Date]]</f>
        <v>3437</v>
      </c>
      <c r="W447" t="str">
        <f>LEFT(Table1[[#This Row],[Employee Name]],FIND(" ",Table1[[#This Row],[Employee Name]])-1)</f>
        <v>Gayathri</v>
      </c>
      <c r="X447" t="str">
        <f>RIGHT(Table1[[#This Row],[Employee Name]],LEN(Table1[[#This Row],[Employee Name]])-FIND(" ",Table1[[#This Row],[Employee Name]]))</f>
        <v>Iyer</v>
      </c>
      <c r="Y447" t="str">
        <f>Table1[[#This Row],[Department]]&amp;"-"&amp;Table1[[#This Row],[Employee ID]]</f>
        <v>Support-E01819</v>
      </c>
      <c r="Z447" t="str">
        <f>LEFT(Table1[[#This Row],[Department]],3)</f>
        <v>Sup</v>
      </c>
      <c r="AA447" t="str">
        <f>_xlfn.XLOOKUP(Table1[[#This Row],[Manager ID]],MANAGERS!A:A,MANAGERS!B:B)</f>
        <v>Manager_17</v>
      </c>
      <c r="AB447" t="str" cm="1">
        <f t="array" ref="AB447">_xlfn.XLOOKUP(Table1[[#This Row],[Manager ID]],Table2[[#All],[Manager ID]],Table2[[#All],[Department Head]])</f>
        <v>Finance</v>
      </c>
      <c r="AC447" s="2">
        <f>_xlfn.XLOOKUP(Table1[[#This Row],[City]],L:L,O:O)</f>
        <v>0.23486488519629886</v>
      </c>
      <c r="AD447" t="str" cm="1">
        <f t="array" ref="AD447">_xlfn.IFS(Table1[[#This Row],[Performance Score]]&gt;=90,"Excellent",Table1[[#This Row],[Performance Score]]&gt;=75,"Good",Table1[[#This Row],[Performance Score]]&gt;=60,"Average",Table1[[#This Row],[Performance Score]]&lt;=60,"Need Improvement")</f>
        <v>Good</v>
      </c>
      <c r="AE447" t="str">
        <f>IF(AND(Table1[[#This Row],[Attendance %]]&gt;=80,(Table1[[#This Row],[Performance Score]]&gt;=80)),"Eligible","Not Eligible")</f>
        <v>Not Eligible</v>
      </c>
      <c r="AF447" t="str">
        <f>IF(Table1[[#This Row],[Performance Score]]&gt;=80,"High Performer","Low Performer")</f>
        <v>Low Performer</v>
      </c>
      <c r="AG447" t="str" cm="1">
        <f t="array" aca="1" ref="AG447" ca="1">_xlfn.IFS(Table1[[#This Row],[Experience]]&lt;=3,"Junior",Table1[[#This Row],[Experience]]&lt;=7,"Mid Level",Table1[[#This Row],[Experience]]&gt;=7,"Senior")</f>
        <v>Senior</v>
      </c>
      <c r="AH447" t="str">
        <f>IF(Table1[[#This Row],[Attendance %]]&gt;75,"OK","Below 75")</f>
        <v>Below 75</v>
      </c>
      <c r="AI447" t="b">
        <f>ISBLANK(Table1[[#This Row],[Employee ID]])</f>
        <v>0</v>
      </c>
      <c r="AJ447" t="b">
        <f>ISNUMBER(Table1[[#This Row],[Total Salary  ]])</f>
        <v>1</v>
      </c>
      <c r="AK447" t="str">
        <f>IFERROR(_xlfn.XLOOKUP(Table1[[#This Row],[Manager ID]],MANAGERS!A:A,MANAGERS!B:B),"Not Found")</f>
        <v>Manager_17</v>
      </c>
    </row>
    <row r="448" spans="1:37" x14ac:dyDescent="0.2">
      <c r="A448" t="s">
        <v>1677</v>
      </c>
      <c r="B448" t="s">
        <v>20</v>
      </c>
      <c r="C448" t="s">
        <v>21</v>
      </c>
      <c r="D448" t="s">
        <v>40</v>
      </c>
      <c r="E448" t="s">
        <v>22</v>
      </c>
      <c r="F448" s="1">
        <v>43733</v>
      </c>
      <c r="G448" s="1">
        <v>35078</v>
      </c>
      <c r="H448">
        <v>111715</v>
      </c>
      <c r="I448">
        <v>18205</v>
      </c>
      <c r="J448">
        <v>60</v>
      </c>
      <c r="K448">
        <v>84</v>
      </c>
      <c r="L448" t="s">
        <v>23</v>
      </c>
      <c r="M448">
        <v>110</v>
      </c>
      <c r="N448">
        <f>Table1[[#This Row],[Basic Salary]]+Table1[[#This Row],[Bonus]]</f>
        <v>129920</v>
      </c>
      <c r="O448" s="2">
        <f>Table1[[#This Row],[Bonus]]/Table1[[#This Row],[Basic Salary]]</f>
        <v>0.16295931611690462</v>
      </c>
      <c r="P448">
        <f ca="1">DATEDIF(Table1[[#This Row],[Date of Birth]],TODAY(),"Y")</f>
        <v>30</v>
      </c>
      <c r="Q448">
        <f ca="1">DATEDIF(Table1[[#This Row],[Joining Date]],TODAY(),"Y")</f>
        <v>6</v>
      </c>
      <c r="R448" t="str">
        <f ca="1">IF(YEAR(Table1[[#This Row],[Joining Date]])=YEAR(TODAY()),"Yes","No")</f>
        <v>No</v>
      </c>
      <c r="S448" t="str">
        <f ca="1">IF(Table1[[#This Row],[Experience]]&gt;5,"Yes","No")</f>
        <v>Yes</v>
      </c>
      <c r="T448" t="str">
        <f>TEXT(Table1[[#This Row],[Joining Date]],"mmmm")</f>
        <v>September</v>
      </c>
      <c r="U448" t="str">
        <f>TEXT(Table1[[#This Row],[Joining Date]],"yyyy")</f>
        <v>2019</v>
      </c>
      <c r="V448" s="5">
        <f ca="1">TODAY()-Table1[[#This Row],[Joining Date]]</f>
        <v>2506</v>
      </c>
      <c r="W448" t="str">
        <f>LEFT(Table1[[#This Row],[Employee Name]],FIND(" ",Table1[[#This Row],[Employee Name]])-1)</f>
        <v>Rahul</v>
      </c>
      <c r="X448" t="str">
        <f>RIGHT(Table1[[#This Row],[Employee Name]],LEN(Table1[[#This Row],[Employee Name]])-FIND(" ",Table1[[#This Row],[Employee Name]]))</f>
        <v>Verma</v>
      </c>
      <c r="Y448" t="str">
        <f>Table1[[#This Row],[Department]]&amp;"-"&amp;Table1[[#This Row],[Employee ID]]</f>
        <v>IT-E01621</v>
      </c>
      <c r="Z448" t="str">
        <f>LEFT(Table1[[#This Row],[Department]],3)</f>
        <v>IT</v>
      </c>
      <c r="AA448" t="str">
        <f>_xlfn.XLOOKUP(Table1[[#This Row],[Manager ID]],MANAGERS!A:A,MANAGERS!B:B)</f>
        <v>Manager_10</v>
      </c>
      <c r="AB448" t="str" cm="1">
        <f t="array" ref="AB448">_xlfn.XLOOKUP(Table1[[#This Row],[Manager ID]],Table2[[#All],[Manager ID]],Table2[[#All],[Department Head]])</f>
        <v>HR</v>
      </c>
      <c r="AC448" s="2">
        <f>_xlfn.XLOOKUP(Table1[[#This Row],[City]],L:L,O:O)</f>
        <v>0.23486488519629886</v>
      </c>
      <c r="AD448" t="str" cm="1">
        <f t="array" ref="AD448">_xlfn.IFS(Table1[[#This Row],[Performance Score]]&gt;=90,"Excellent",Table1[[#This Row],[Performance Score]]&gt;=75,"Good",Table1[[#This Row],[Performance Score]]&gt;=60,"Average",Table1[[#This Row],[Performance Score]]&lt;=60,"Need Improvement")</f>
        <v>Good</v>
      </c>
      <c r="AE448" t="str">
        <f>IF(AND(Table1[[#This Row],[Attendance %]]&gt;=80,(Table1[[#This Row],[Performance Score]]&gt;=80)),"Eligible","Not Eligible")</f>
        <v>Not Eligible</v>
      </c>
      <c r="AF448" t="str">
        <f>IF(Table1[[#This Row],[Performance Score]]&gt;=80,"High Performer","Low Performer")</f>
        <v>High Performer</v>
      </c>
      <c r="AG448" t="str" cm="1">
        <f t="array" aca="1" ref="AG448" ca="1">_xlfn.IFS(Table1[[#This Row],[Experience]]&lt;=3,"Junior",Table1[[#This Row],[Experience]]&lt;=7,"Mid Level",Table1[[#This Row],[Experience]]&gt;=7,"Senior")</f>
        <v>Mid Level</v>
      </c>
      <c r="AH448" t="str">
        <f>IF(Table1[[#This Row],[Attendance %]]&gt;75,"OK","Below 75")</f>
        <v>Below 75</v>
      </c>
      <c r="AI448" t="b">
        <f>ISBLANK(Table1[[#This Row],[Employee ID]])</f>
        <v>0</v>
      </c>
      <c r="AJ448" t="b">
        <f>ISNUMBER(Table1[[#This Row],[Total Salary  ]])</f>
        <v>1</v>
      </c>
      <c r="AK448" t="str">
        <f>IFERROR(_xlfn.XLOOKUP(Table1[[#This Row],[Manager ID]],MANAGERS!A:A,MANAGERS!B:B),"Not Found")</f>
        <v>Manager_10</v>
      </c>
    </row>
    <row r="449" spans="1:37" x14ac:dyDescent="0.2">
      <c r="A449" t="s">
        <v>1683</v>
      </c>
      <c r="B449" t="s">
        <v>77</v>
      </c>
      <c r="C449" t="s">
        <v>21</v>
      </c>
      <c r="D449" t="s">
        <v>16</v>
      </c>
      <c r="E449" t="s">
        <v>22</v>
      </c>
      <c r="F449" s="1">
        <v>44805</v>
      </c>
      <c r="G449" s="1">
        <v>31324</v>
      </c>
      <c r="H449">
        <v>102781</v>
      </c>
      <c r="I449">
        <v>27126</v>
      </c>
      <c r="J449">
        <v>61</v>
      </c>
      <c r="K449">
        <v>99</v>
      </c>
      <c r="L449" t="s">
        <v>23</v>
      </c>
      <c r="M449">
        <v>115</v>
      </c>
      <c r="N449">
        <f>Table1[[#This Row],[Basic Salary]]+Table1[[#This Row],[Bonus]]</f>
        <v>129907</v>
      </c>
      <c r="O449" s="2">
        <f>Table1[[#This Row],[Bonus]]/Table1[[#This Row],[Basic Salary]]</f>
        <v>0.26392037438826244</v>
      </c>
      <c r="P449">
        <f ca="1">DATEDIF(Table1[[#This Row],[Date of Birth]],TODAY(),"Y")</f>
        <v>40</v>
      </c>
      <c r="Q449">
        <f ca="1">DATEDIF(Table1[[#This Row],[Joining Date]],TODAY(),"Y")</f>
        <v>3</v>
      </c>
      <c r="R449" t="str">
        <f ca="1">IF(YEAR(Table1[[#This Row],[Joining Date]])=YEAR(TODAY()),"Yes","No")</f>
        <v>No</v>
      </c>
      <c r="S449" t="str">
        <f ca="1">IF(Table1[[#This Row],[Experience]]&gt;5,"Yes","No")</f>
        <v>No</v>
      </c>
      <c r="T449" t="str">
        <f>TEXT(Table1[[#This Row],[Joining Date]],"mmmm")</f>
        <v>September</v>
      </c>
      <c r="U449" t="str">
        <f>TEXT(Table1[[#This Row],[Joining Date]],"yyyy")</f>
        <v>2022</v>
      </c>
      <c r="V449" s="5">
        <f ca="1">TODAY()-Table1[[#This Row],[Joining Date]]</f>
        <v>1434</v>
      </c>
      <c r="W449" t="str">
        <f>LEFT(Table1[[#This Row],[Employee Name]],FIND(" ",Table1[[#This Row],[Employee Name]])-1)</f>
        <v>Rohan</v>
      </c>
      <c r="X449" t="str">
        <f>RIGHT(Table1[[#This Row],[Employee Name]],LEN(Table1[[#This Row],[Employee Name]])-FIND(" ",Table1[[#This Row],[Employee Name]]))</f>
        <v>Gupta</v>
      </c>
      <c r="Y449" t="str">
        <f>Table1[[#This Row],[Department]]&amp;"-"&amp;Table1[[#This Row],[Employee ID]]</f>
        <v>HR-E01627</v>
      </c>
      <c r="Z449" t="str">
        <f>LEFT(Table1[[#This Row],[Department]],3)</f>
        <v>HR</v>
      </c>
      <c r="AA449" t="str">
        <f>_xlfn.XLOOKUP(Table1[[#This Row],[Manager ID]],MANAGERS!A:A,MANAGERS!B:B)</f>
        <v>Manager_15</v>
      </c>
      <c r="AB449" t="str" cm="1">
        <f t="array" ref="AB449">_xlfn.XLOOKUP(Table1[[#This Row],[Manager ID]],Table2[[#All],[Manager ID]],Table2[[#All],[Department Head]])</f>
        <v>Support</v>
      </c>
      <c r="AC449" s="2">
        <f>_xlfn.XLOOKUP(Table1[[#This Row],[City]],L:L,O:O)</f>
        <v>0.23486488519629886</v>
      </c>
      <c r="AD449" t="str" cm="1">
        <f t="array" ref="AD449">_xlfn.IFS(Table1[[#This Row],[Performance Score]]&gt;=90,"Excellent",Table1[[#This Row],[Performance Score]]&gt;=75,"Good",Table1[[#This Row],[Performance Score]]&gt;=60,"Average",Table1[[#This Row],[Performance Score]]&lt;=60,"Need Improvement")</f>
        <v>Excellent</v>
      </c>
      <c r="AE449" t="str">
        <f>IF(AND(Table1[[#This Row],[Attendance %]]&gt;=80,(Table1[[#This Row],[Performance Score]]&gt;=80)),"Eligible","Not Eligible")</f>
        <v>Not Eligible</v>
      </c>
      <c r="AF449" t="str">
        <f>IF(Table1[[#This Row],[Performance Score]]&gt;=80,"High Performer","Low Performer")</f>
        <v>High Performer</v>
      </c>
      <c r="AG449" t="str" cm="1">
        <f t="array" aca="1" ref="AG449" ca="1">_xlfn.IFS(Table1[[#This Row],[Experience]]&lt;=3,"Junior",Table1[[#This Row],[Experience]]&lt;=7,"Mid Level",Table1[[#This Row],[Experience]]&gt;=7,"Senior")</f>
        <v>Junior</v>
      </c>
      <c r="AH449" t="str">
        <f>IF(Table1[[#This Row],[Attendance %]]&gt;75,"OK","Below 75")</f>
        <v>Below 75</v>
      </c>
      <c r="AI449" t="b">
        <f>ISBLANK(Table1[[#This Row],[Employee ID]])</f>
        <v>0</v>
      </c>
      <c r="AJ449" t="b">
        <f>ISNUMBER(Table1[[#This Row],[Total Salary  ]])</f>
        <v>1</v>
      </c>
      <c r="AK449" t="str">
        <f>IFERROR(_xlfn.XLOOKUP(Table1[[#This Row],[Manager ID]],MANAGERS!A:A,MANAGERS!B:B),"Not Found")</f>
        <v>Manager_15</v>
      </c>
    </row>
    <row r="450" spans="1:37" x14ac:dyDescent="0.2">
      <c r="A450" t="s">
        <v>1706</v>
      </c>
      <c r="B450" t="s">
        <v>69</v>
      </c>
      <c r="C450" t="s">
        <v>15</v>
      </c>
      <c r="D450" t="s">
        <v>46</v>
      </c>
      <c r="E450" t="s">
        <v>51</v>
      </c>
      <c r="F450" s="1">
        <v>45652</v>
      </c>
      <c r="G450" s="1">
        <v>31502</v>
      </c>
      <c r="H450">
        <v>115221</v>
      </c>
      <c r="I450">
        <v>14667</v>
      </c>
      <c r="J450">
        <v>72</v>
      </c>
      <c r="K450">
        <v>83</v>
      </c>
      <c r="L450" t="s">
        <v>18</v>
      </c>
      <c r="M450">
        <v>112</v>
      </c>
      <c r="N450">
        <f>Table1[[#This Row],[Basic Salary]]+Table1[[#This Row],[Bonus]]</f>
        <v>129888</v>
      </c>
      <c r="O450" s="2">
        <f>Table1[[#This Row],[Bonus]]/Table1[[#This Row],[Basic Salary]]</f>
        <v>0.12729450360611347</v>
      </c>
      <c r="P450">
        <f ca="1">DATEDIF(Table1[[#This Row],[Date of Birth]],TODAY(),"Y")</f>
        <v>40</v>
      </c>
      <c r="Q450">
        <f ca="1">DATEDIF(Table1[[#This Row],[Joining Date]],TODAY(),"Y")</f>
        <v>1</v>
      </c>
      <c r="R450" t="str">
        <f ca="1">IF(YEAR(Table1[[#This Row],[Joining Date]])=YEAR(TODAY()),"Yes","No")</f>
        <v>No</v>
      </c>
      <c r="S450" t="str">
        <f ca="1">IF(Table1[[#This Row],[Experience]]&gt;5,"Yes","No")</f>
        <v>No</v>
      </c>
      <c r="T450" t="str">
        <f>TEXT(Table1[[#This Row],[Joining Date]],"mmmm")</f>
        <v>December</v>
      </c>
      <c r="U450" t="str">
        <f>TEXT(Table1[[#This Row],[Joining Date]],"yyyy")</f>
        <v>2024</v>
      </c>
      <c r="V450" s="5">
        <f ca="1">TODAY()-Table1[[#This Row],[Joining Date]]</f>
        <v>587</v>
      </c>
      <c r="W450" t="str">
        <f>LEFT(Table1[[#This Row],[Employee Name]],FIND(" ",Table1[[#This Row],[Employee Name]])-1)</f>
        <v>Neha</v>
      </c>
      <c r="X450" t="str">
        <f>RIGHT(Table1[[#This Row],[Employee Name]],LEN(Table1[[#This Row],[Employee Name]])-FIND(" ",Table1[[#This Row],[Employee Name]]))</f>
        <v>Kulkarni</v>
      </c>
      <c r="Y450" t="str">
        <f>Table1[[#This Row],[Department]]&amp;"-"&amp;Table1[[#This Row],[Employee ID]]</f>
        <v>Support-E01650</v>
      </c>
      <c r="Z450" t="str">
        <f>LEFT(Table1[[#This Row],[Department]],3)</f>
        <v>Sup</v>
      </c>
      <c r="AA450" t="str">
        <f>_xlfn.XLOOKUP(Table1[[#This Row],[Manager ID]],MANAGERS!A:A,MANAGERS!B:B)</f>
        <v>Manager_12</v>
      </c>
      <c r="AB450" t="str" cm="1">
        <f t="array" ref="AB450">_xlfn.XLOOKUP(Table1[[#This Row],[Manager ID]],Table2[[#All],[Manager ID]],Table2[[#All],[Department Head]])</f>
        <v>Marketing</v>
      </c>
      <c r="AC450" s="2">
        <f>_xlfn.XLOOKUP(Table1[[#This Row],[City]],L:L,O:O)</f>
        <v>0.21356479274849693</v>
      </c>
      <c r="AD450" t="str" cm="1">
        <f t="array" ref="AD450">_xlfn.IFS(Table1[[#This Row],[Performance Score]]&gt;=90,"Excellent",Table1[[#This Row],[Performance Score]]&gt;=75,"Good",Table1[[#This Row],[Performance Score]]&gt;=60,"Average",Table1[[#This Row],[Performance Score]]&lt;=60,"Need Improvement")</f>
        <v>Good</v>
      </c>
      <c r="AE450" t="str">
        <f>IF(AND(Table1[[#This Row],[Attendance %]]&gt;=80,(Table1[[#This Row],[Performance Score]]&gt;=80)),"Eligible","Not Eligible")</f>
        <v>Not Eligible</v>
      </c>
      <c r="AF450" t="str">
        <f>IF(Table1[[#This Row],[Performance Score]]&gt;=80,"High Performer","Low Performer")</f>
        <v>High Performer</v>
      </c>
      <c r="AG450" t="str" cm="1">
        <f t="array" aca="1" ref="AG450" ca="1">_xlfn.IFS(Table1[[#This Row],[Experience]]&lt;=3,"Junior",Table1[[#This Row],[Experience]]&lt;=7,"Mid Level",Table1[[#This Row],[Experience]]&gt;=7,"Senior")</f>
        <v>Junior</v>
      </c>
      <c r="AH450" t="str">
        <f>IF(Table1[[#This Row],[Attendance %]]&gt;75,"OK","Below 75")</f>
        <v>Below 75</v>
      </c>
      <c r="AI450" t="b">
        <f>ISBLANK(Table1[[#This Row],[Employee ID]])</f>
        <v>0</v>
      </c>
      <c r="AJ450" t="b">
        <f>ISNUMBER(Table1[[#This Row],[Total Salary  ]])</f>
        <v>1</v>
      </c>
      <c r="AK450" t="str">
        <f>IFERROR(_xlfn.XLOOKUP(Table1[[#This Row],[Manager ID]],MANAGERS!A:A,MANAGERS!B:B),"Not Found")</f>
        <v>Manager_12</v>
      </c>
    </row>
    <row r="451" spans="1:37" x14ac:dyDescent="0.2">
      <c r="A451" t="s">
        <v>2523</v>
      </c>
      <c r="B451" t="s">
        <v>75</v>
      </c>
      <c r="C451" t="s">
        <v>21</v>
      </c>
      <c r="D451" t="s">
        <v>46</v>
      </c>
      <c r="E451" t="s">
        <v>51</v>
      </c>
      <c r="F451" s="1">
        <v>43613</v>
      </c>
      <c r="G451" s="1">
        <v>34350</v>
      </c>
      <c r="H451">
        <v>105180</v>
      </c>
      <c r="I451">
        <v>24698</v>
      </c>
      <c r="J451">
        <v>99</v>
      </c>
      <c r="K451">
        <v>48</v>
      </c>
      <c r="L451" t="s">
        <v>53</v>
      </c>
      <c r="M451">
        <v>104</v>
      </c>
      <c r="N451">
        <f>Table1[[#This Row],[Basic Salary]]+Table1[[#This Row],[Bonus]]</f>
        <v>129878</v>
      </c>
      <c r="O451" s="2">
        <f>Table1[[#This Row],[Bonus]]/Table1[[#This Row],[Basic Salary]]</f>
        <v>0.2348165050389808</v>
      </c>
      <c r="P451">
        <f ca="1">DATEDIF(Table1[[#This Row],[Date of Birth]],TODAY(),"Y")</f>
        <v>32</v>
      </c>
      <c r="Q451">
        <f ca="1">DATEDIF(Table1[[#This Row],[Joining Date]],TODAY(),"Y")</f>
        <v>7</v>
      </c>
      <c r="R451" t="str">
        <f ca="1">IF(YEAR(Table1[[#This Row],[Joining Date]])=YEAR(TODAY()),"Yes","No")</f>
        <v>No</v>
      </c>
      <c r="S451" t="str">
        <f ca="1">IF(Table1[[#This Row],[Experience]]&gt;5,"Yes","No")</f>
        <v>Yes</v>
      </c>
      <c r="T451" t="str">
        <f>TEXT(Table1[[#This Row],[Joining Date]],"mmmm")</f>
        <v>May</v>
      </c>
      <c r="U451" t="str">
        <f>TEXT(Table1[[#This Row],[Joining Date]],"yyyy")</f>
        <v>2019</v>
      </c>
      <c r="V451" s="5">
        <f ca="1">TODAY()-Table1[[#This Row],[Joining Date]]</f>
        <v>2626</v>
      </c>
      <c r="W451" t="str">
        <f>LEFT(Table1[[#This Row],[Employee Name]],FIND(" ",Table1[[#This Row],[Employee Name]])-1)</f>
        <v>Ishita</v>
      </c>
      <c r="X451" t="str">
        <f>RIGHT(Table1[[#This Row],[Employee Name]],LEN(Table1[[#This Row],[Employee Name]])-FIND(" ",Table1[[#This Row],[Employee Name]]))</f>
        <v>Roy</v>
      </c>
      <c r="Y451" t="str">
        <f>Table1[[#This Row],[Department]]&amp;"-"&amp;Table1[[#This Row],[Employee ID]]</f>
        <v>Support-E02467</v>
      </c>
      <c r="Z451" t="str">
        <f>LEFT(Table1[[#This Row],[Department]],3)</f>
        <v>Sup</v>
      </c>
      <c r="AA451" t="str">
        <f>_xlfn.XLOOKUP(Table1[[#This Row],[Manager ID]],MANAGERS!A:A,MANAGERS!B:B)</f>
        <v>Manager_4</v>
      </c>
      <c r="AB451" t="str" cm="1">
        <f t="array" ref="AB451">_xlfn.XLOOKUP(Table1[[#This Row],[Manager ID]],Table2[[#All],[Manager ID]],Table2[[#All],[Department Head]])</f>
        <v>Finance</v>
      </c>
      <c r="AC451" s="2">
        <f>_xlfn.XLOOKUP(Table1[[#This Row],[City]],L:L,O:O)</f>
        <v>0.23685887225230964</v>
      </c>
      <c r="AD451" t="str" cm="1">
        <f t="array" ref="AD451">_xlfn.IFS(Table1[[#This Row],[Performance Score]]&gt;=90,"Excellent",Table1[[#This Row],[Performance Score]]&gt;=75,"Good",Table1[[#This Row],[Performance Score]]&gt;=60,"Average",Table1[[#This Row],[Performance Score]]&lt;=60,"Need Improvement")</f>
        <v>Need Improvement</v>
      </c>
      <c r="AE451" t="str">
        <f>IF(AND(Table1[[#This Row],[Attendance %]]&gt;=80,(Table1[[#This Row],[Performance Score]]&gt;=80)),"Eligible","Not Eligible")</f>
        <v>Not Eligible</v>
      </c>
      <c r="AF451" t="str">
        <f>IF(Table1[[#This Row],[Performance Score]]&gt;=80,"High Performer","Low Performer")</f>
        <v>Low Performer</v>
      </c>
      <c r="AG451" t="str" cm="1">
        <f t="array" aca="1" ref="AG451" ca="1">_xlfn.IFS(Table1[[#This Row],[Experience]]&lt;=3,"Junior",Table1[[#This Row],[Experience]]&lt;=7,"Mid Level",Table1[[#This Row],[Experience]]&gt;=7,"Senior")</f>
        <v>Mid Level</v>
      </c>
      <c r="AH451" t="str">
        <f>IF(Table1[[#This Row],[Attendance %]]&gt;75,"OK","Below 75")</f>
        <v>OK</v>
      </c>
      <c r="AI451" t="b">
        <f>ISBLANK(Table1[[#This Row],[Employee ID]])</f>
        <v>0</v>
      </c>
      <c r="AJ451" t="b">
        <f>ISNUMBER(Table1[[#This Row],[Total Salary  ]])</f>
        <v>1</v>
      </c>
      <c r="AK451" t="str">
        <f>IFERROR(_xlfn.XLOOKUP(Table1[[#This Row],[Manager ID]],MANAGERS!A:A,MANAGERS!B:B),"Not Found")</f>
        <v>Manager_4</v>
      </c>
    </row>
    <row r="452" spans="1:37" x14ac:dyDescent="0.2">
      <c r="A452" t="s">
        <v>82</v>
      </c>
      <c r="B452" t="s">
        <v>75</v>
      </c>
      <c r="C452" t="s">
        <v>21</v>
      </c>
      <c r="D452" t="s">
        <v>46</v>
      </c>
      <c r="E452" t="s">
        <v>22</v>
      </c>
      <c r="F452" s="1">
        <v>42043</v>
      </c>
      <c r="G452" s="1">
        <v>36729</v>
      </c>
      <c r="H452">
        <v>106416</v>
      </c>
      <c r="I452">
        <v>23448</v>
      </c>
      <c r="J452">
        <v>66</v>
      </c>
      <c r="K452">
        <v>44</v>
      </c>
      <c r="L452" t="s">
        <v>23</v>
      </c>
      <c r="M452">
        <v>107</v>
      </c>
      <c r="N452">
        <f>Table1[[#This Row],[Basic Salary]]+Table1[[#This Row],[Bonus]]</f>
        <v>129864</v>
      </c>
      <c r="O452" s="2">
        <f>Table1[[#This Row],[Bonus]]/Table1[[#This Row],[Basic Salary]]</f>
        <v>0.2203428055931439</v>
      </c>
      <c r="P452">
        <f ca="1">DATEDIF(Table1[[#This Row],[Date of Birth]],TODAY(),"Y")</f>
        <v>26</v>
      </c>
      <c r="Q452">
        <f ca="1">DATEDIF(Table1[[#This Row],[Joining Date]],TODAY(),"Y")</f>
        <v>11</v>
      </c>
      <c r="R452" t="str">
        <f ca="1">IF(YEAR(Table1[[#This Row],[Joining Date]])=YEAR(TODAY()),"Yes","No")</f>
        <v>No</v>
      </c>
      <c r="S452" t="str">
        <f ca="1">IF(Table1[[#This Row],[Experience]]&gt;5,"Yes","No")</f>
        <v>Yes</v>
      </c>
      <c r="T452" t="str">
        <f>TEXT(Table1[[#This Row],[Joining Date]],"mmmm")</f>
        <v>February</v>
      </c>
      <c r="U452" t="str">
        <f>TEXT(Table1[[#This Row],[Joining Date]],"yyyy")</f>
        <v>2015</v>
      </c>
      <c r="V452" s="5">
        <f ca="1">TODAY()-Table1[[#This Row],[Joining Date]]</f>
        <v>4196</v>
      </c>
      <c r="W452" t="str">
        <f>LEFT(Table1[[#This Row],[Employee Name]],FIND(" ",Table1[[#This Row],[Employee Name]])-1)</f>
        <v>Ishita</v>
      </c>
      <c r="X452" t="str">
        <f>RIGHT(Table1[[#This Row],[Employee Name]],LEN(Table1[[#This Row],[Employee Name]])-FIND(" ",Table1[[#This Row],[Employee Name]]))</f>
        <v>Roy</v>
      </c>
      <c r="Y452" t="str">
        <f>Table1[[#This Row],[Department]]&amp;"-"&amp;Table1[[#This Row],[Employee ID]]</f>
        <v>Support-E00032</v>
      </c>
      <c r="Z452" t="str">
        <f>LEFT(Table1[[#This Row],[Department]],3)</f>
        <v>Sup</v>
      </c>
      <c r="AA452" t="str">
        <f>_xlfn.XLOOKUP(Table1[[#This Row],[Manager ID]],MANAGERS!A:A,MANAGERS!B:B)</f>
        <v>Manager_7</v>
      </c>
      <c r="AB452" t="str" cm="1">
        <f t="array" ref="AB452">_xlfn.XLOOKUP(Table1[[#This Row],[Manager ID]],Table2[[#All],[Manager ID]],Table2[[#All],[Department Head]])</f>
        <v>Operations</v>
      </c>
      <c r="AC452" s="2">
        <f>_xlfn.XLOOKUP(Table1[[#This Row],[City]],L:L,O:O)</f>
        <v>0.23486488519629886</v>
      </c>
      <c r="AD452" t="str" cm="1">
        <f t="array" ref="AD452">_xlfn.IFS(Table1[[#This Row],[Performance Score]]&gt;=90,"Excellent",Table1[[#This Row],[Performance Score]]&gt;=75,"Good",Table1[[#This Row],[Performance Score]]&gt;=60,"Average",Table1[[#This Row],[Performance Score]]&lt;=60,"Need Improvement")</f>
        <v>Need Improvement</v>
      </c>
      <c r="AE452" t="str">
        <f>IF(AND(Table1[[#This Row],[Attendance %]]&gt;=80,(Table1[[#This Row],[Performance Score]]&gt;=80)),"Eligible","Not Eligible")</f>
        <v>Not Eligible</v>
      </c>
      <c r="AF452" t="str">
        <f>IF(Table1[[#This Row],[Performance Score]]&gt;=80,"High Performer","Low Performer")</f>
        <v>Low Performer</v>
      </c>
      <c r="AG452" t="str" cm="1">
        <f t="array" aca="1" ref="AG452" ca="1">_xlfn.IFS(Table1[[#This Row],[Experience]]&lt;=3,"Junior",Table1[[#This Row],[Experience]]&lt;=7,"Mid Level",Table1[[#This Row],[Experience]]&gt;=7,"Senior")</f>
        <v>Senior</v>
      </c>
      <c r="AH452" t="str">
        <f>IF(Table1[[#This Row],[Attendance %]]&gt;75,"OK","Below 75")</f>
        <v>Below 75</v>
      </c>
      <c r="AI452" t="b">
        <f>ISBLANK(Table1[[#This Row],[Employee ID]])</f>
        <v>0</v>
      </c>
      <c r="AJ452" t="b">
        <f>ISNUMBER(Table1[[#This Row],[Total Salary  ]])</f>
        <v>1</v>
      </c>
      <c r="AK452" t="str">
        <f>IFERROR(_xlfn.XLOOKUP(Table1[[#This Row],[Manager ID]],MANAGERS!A:A,MANAGERS!B:B),"Not Found")</f>
        <v>Manager_7</v>
      </c>
    </row>
    <row r="453" spans="1:37" x14ac:dyDescent="0.2">
      <c r="A453" t="s">
        <v>3854</v>
      </c>
      <c r="B453" t="s">
        <v>93</v>
      </c>
      <c r="C453" t="s">
        <v>15</v>
      </c>
      <c r="D453" t="s">
        <v>33</v>
      </c>
      <c r="E453" t="s">
        <v>17</v>
      </c>
      <c r="F453" s="1">
        <v>45009</v>
      </c>
      <c r="G453" s="1">
        <v>33109</v>
      </c>
      <c r="H453">
        <v>117748</v>
      </c>
      <c r="I453">
        <v>12115</v>
      </c>
      <c r="J453">
        <v>96</v>
      </c>
      <c r="K453">
        <v>67</v>
      </c>
      <c r="L453" t="s">
        <v>37</v>
      </c>
      <c r="M453">
        <v>116</v>
      </c>
      <c r="N453">
        <f>Table1[[#This Row],[Basic Salary]]+Table1[[#This Row],[Bonus]]</f>
        <v>129863</v>
      </c>
      <c r="O453" s="2">
        <f>Table1[[#This Row],[Bonus]]/Table1[[#This Row],[Basic Salary]]</f>
        <v>0.10288922104834053</v>
      </c>
      <c r="P453">
        <f ca="1">DATEDIF(Table1[[#This Row],[Date of Birth]],TODAY(),"Y")</f>
        <v>35</v>
      </c>
      <c r="Q453">
        <f ca="1">DATEDIF(Table1[[#This Row],[Joining Date]],TODAY(),"Y")</f>
        <v>3</v>
      </c>
      <c r="R453" t="str">
        <f ca="1">IF(YEAR(Table1[[#This Row],[Joining Date]])=YEAR(TODAY()),"Yes","No")</f>
        <v>No</v>
      </c>
      <c r="S453" t="str">
        <f ca="1">IF(Table1[[#This Row],[Experience]]&gt;5,"Yes","No")</f>
        <v>No</v>
      </c>
      <c r="T453" t="str">
        <f>TEXT(Table1[[#This Row],[Joining Date]],"mmmm")</f>
        <v>March</v>
      </c>
      <c r="U453" t="str">
        <f>TEXT(Table1[[#This Row],[Joining Date]],"yyyy")</f>
        <v>2023</v>
      </c>
      <c r="V453" s="5">
        <f ca="1">TODAY()-Table1[[#This Row],[Joining Date]]</f>
        <v>1230</v>
      </c>
      <c r="W453" t="str">
        <f>LEFT(Table1[[#This Row],[Employee Name]],FIND(" ",Table1[[#This Row],[Employee Name]])-1)</f>
        <v>Priya</v>
      </c>
      <c r="X453" t="str">
        <f>RIGHT(Table1[[#This Row],[Employee Name]],LEN(Table1[[#This Row],[Employee Name]])-FIND(" ",Table1[[#This Row],[Employee Name]]))</f>
        <v>Reddy</v>
      </c>
      <c r="Y453" t="str">
        <f>Table1[[#This Row],[Department]]&amp;"-"&amp;Table1[[#This Row],[Employee ID]]</f>
        <v>Marketing-E03798</v>
      </c>
      <c r="Z453" t="str">
        <f>LEFT(Table1[[#This Row],[Department]],3)</f>
        <v>Mar</v>
      </c>
      <c r="AA453" t="str">
        <f>_xlfn.XLOOKUP(Table1[[#This Row],[Manager ID]],MANAGERS!A:A,MANAGERS!B:B)</f>
        <v>Manager_16</v>
      </c>
      <c r="AB453" t="str" cm="1">
        <f t="array" ref="AB453">_xlfn.XLOOKUP(Table1[[#This Row],[Manager ID]],Table2[[#All],[Manager ID]],Table2[[#All],[Department Head]])</f>
        <v>Sales</v>
      </c>
      <c r="AC453" s="2">
        <f>_xlfn.XLOOKUP(Table1[[#This Row],[City]],L:L,O:O)</f>
        <v>0.24036902712549932</v>
      </c>
      <c r="AD453" t="str" cm="1">
        <f t="array" ref="AD453">_xlfn.IFS(Table1[[#This Row],[Performance Score]]&gt;=90,"Excellent",Table1[[#This Row],[Performance Score]]&gt;=75,"Good",Table1[[#This Row],[Performance Score]]&gt;=60,"Average",Table1[[#This Row],[Performance Score]]&lt;=60,"Need Improvement")</f>
        <v>Average</v>
      </c>
      <c r="AE453" t="str">
        <f>IF(AND(Table1[[#This Row],[Attendance %]]&gt;=80,(Table1[[#This Row],[Performance Score]]&gt;=80)),"Eligible","Not Eligible")</f>
        <v>Not Eligible</v>
      </c>
      <c r="AF453" t="str">
        <f>IF(Table1[[#This Row],[Performance Score]]&gt;=80,"High Performer","Low Performer")</f>
        <v>Low Performer</v>
      </c>
      <c r="AG453" t="str" cm="1">
        <f t="array" aca="1" ref="AG453" ca="1">_xlfn.IFS(Table1[[#This Row],[Experience]]&lt;=3,"Junior",Table1[[#This Row],[Experience]]&lt;=7,"Mid Level",Table1[[#This Row],[Experience]]&gt;=7,"Senior")</f>
        <v>Junior</v>
      </c>
      <c r="AH453" t="str">
        <f>IF(Table1[[#This Row],[Attendance %]]&gt;75,"OK","Below 75")</f>
        <v>OK</v>
      </c>
      <c r="AI453" t="b">
        <f>ISBLANK(Table1[[#This Row],[Employee ID]])</f>
        <v>0</v>
      </c>
      <c r="AJ453" t="b">
        <f>ISNUMBER(Table1[[#This Row],[Total Salary  ]])</f>
        <v>1</v>
      </c>
      <c r="AK453" t="str">
        <f>IFERROR(_xlfn.XLOOKUP(Table1[[#This Row],[Manager ID]],MANAGERS!A:A,MANAGERS!B:B),"Not Found")</f>
        <v>Manager_16</v>
      </c>
    </row>
    <row r="454" spans="1:37" x14ac:dyDescent="0.2">
      <c r="A454" t="s">
        <v>3062</v>
      </c>
      <c r="B454" t="s">
        <v>71</v>
      </c>
      <c r="C454" t="s">
        <v>15</v>
      </c>
      <c r="D454" t="s">
        <v>40</v>
      </c>
      <c r="E454" t="s">
        <v>30</v>
      </c>
      <c r="F454" s="1">
        <v>45005</v>
      </c>
      <c r="G454" s="1">
        <v>32789</v>
      </c>
      <c r="H454">
        <v>104135</v>
      </c>
      <c r="I454">
        <v>25713</v>
      </c>
      <c r="J454">
        <v>69</v>
      </c>
      <c r="K454">
        <v>49</v>
      </c>
      <c r="L454" t="s">
        <v>31</v>
      </c>
      <c r="M454">
        <v>111</v>
      </c>
      <c r="N454">
        <f>Table1[[#This Row],[Basic Salary]]+Table1[[#This Row],[Bonus]]</f>
        <v>129848</v>
      </c>
      <c r="O454" s="2">
        <f>Table1[[#This Row],[Bonus]]/Table1[[#This Row],[Basic Salary]]</f>
        <v>0.24691986363854612</v>
      </c>
      <c r="P454">
        <f ca="1">DATEDIF(Table1[[#This Row],[Date of Birth]],TODAY(),"Y")</f>
        <v>36</v>
      </c>
      <c r="Q454">
        <f ca="1">DATEDIF(Table1[[#This Row],[Joining Date]],TODAY(),"Y")</f>
        <v>3</v>
      </c>
      <c r="R454" t="str">
        <f ca="1">IF(YEAR(Table1[[#This Row],[Joining Date]])=YEAR(TODAY()),"Yes","No")</f>
        <v>No</v>
      </c>
      <c r="S454" t="str">
        <f ca="1">IF(Table1[[#This Row],[Experience]]&gt;5,"Yes","No")</f>
        <v>No</v>
      </c>
      <c r="T454" t="str">
        <f>TEXT(Table1[[#This Row],[Joining Date]],"mmmm")</f>
        <v>March</v>
      </c>
      <c r="U454" t="str">
        <f>TEXT(Table1[[#This Row],[Joining Date]],"yyyy")</f>
        <v>2023</v>
      </c>
      <c r="V454" s="5">
        <f ca="1">TODAY()-Table1[[#This Row],[Joining Date]]</f>
        <v>1234</v>
      </c>
      <c r="W454" t="str">
        <f>LEFT(Table1[[#This Row],[Employee Name]],FIND(" ",Table1[[#This Row],[Employee Name]])-1)</f>
        <v>Sneha</v>
      </c>
      <c r="X454" t="str">
        <f>RIGHT(Table1[[#This Row],[Employee Name]],LEN(Table1[[#This Row],[Employee Name]])-FIND(" ",Table1[[#This Row],[Employee Name]]))</f>
        <v>Iyer</v>
      </c>
      <c r="Y454" t="str">
        <f>Table1[[#This Row],[Department]]&amp;"-"&amp;Table1[[#This Row],[Employee ID]]</f>
        <v>IT-E03006</v>
      </c>
      <c r="Z454" t="str">
        <f>LEFT(Table1[[#This Row],[Department]],3)</f>
        <v>IT</v>
      </c>
      <c r="AA454" t="str">
        <f>_xlfn.XLOOKUP(Table1[[#This Row],[Manager ID]],MANAGERS!A:A,MANAGERS!B:B)</f>
        <v>Manager_11</v>
      </c>
      <c r="AB454" t="str" cm="1">
        <f t="array" ref="AB454">_xlfn.XLOOKUP(Table1[[#This Row],[Manager ID]],Table2[[#All],[Manager ID]],Table2[[#All],[Department Head]])</f>
        <v>Marketing</v>
      </c>
      <c r="AC454" s="2">
        <f>_xlfn.XLOOKUP(Table1[[#This Row],[City]],L:L,O:O)</f>
        <v>0.241864189087755</v>
      </c>
      <c r="AD454" t="str" cm="1">
        <f t="array" ref="AD454">_xlfn.IFS(Table1[[#This Row],[Performance Score]]&gt;=90,"Excellent",Table1[[#This Row],[Performance Score]]&gt;=75,"Good",Table1[[#This Row],[Performance Score]]&gt;=60,"Average",Table1[[#This Row],[Performance Score]]&lt;=60,"Need Improvement")</f>
        <v>Need Improvement</v>
      </c>
      <c r="AE454" t="str">
        <f>IF(AND(Table1[[#This Row],[Attendance %]]&gt;=80,(Table1[[#This Row],[Performance Score]]&gt;=80)),"Eligible","Not Eligible")</f>
        <v>Not Eligible</v>
      </c>
      <c r="AF454" t="str">
        <f>IF(Table1[[#This Row],[Performance Score]]&gt;=80,"High Performer","Low Performer")</f>
        <v>Low Performer</v>
      </c>
      <c r="AG454" t="str" cm="1">
        <f t="array" aca="1" ref="AG454" ca="1">_xlfn.IFS(Table1[[#This Row],[Experience]]&lt;=3,"Junior",Table1[[#This Row],[Experience]]&lt;=7,"Mid Level",Table1[[#This Row],[Experience]]&gt;=7,"Senior")</f>
        <v>Junior</v>
      </c>
      <c r="AH454" t="str">
        <f>IF(Table1[[#This Row],[Attendance %]]&gt;75,"OK","Below 75")</f>
        <v>Below 75</v>
      </c>
      <c r="AI454" t="b">
        <f>ISBLANK(Table1[[#This Row],[Employee ID]])</f>
        <v>0</v>
      </c>
      <c r="AJ454" t="b">
        <f>ISNUMBER(Table1[[#This Row],[Total Salary  ]])</f>
        <v>1</v>
      </c>
      <c r="AK454" t="str">
        <f>IFERROR(_xlfn.XLOOKUP(Table1[[#This Row],[Manager ID]],MANAGERS!A:A,MANAGERS!B:B),"Not Found")</f>
        <v>Manager_11</v>
      </c>
    </row>
    <row r="455" spans="1:37" x14ac:dyDescent="0.2">
      <c r="A455" t="s">
        <v>1741</v>
      </c>
      <c r="B455" t="s">
        <v>36</v>
      </c>
      <c r="C455" t="s">
        <v>15</v>
      </c>
      <c r="D455" t="s">
        <v>81</v>
      </c>
      <c r="E455" t="s">
        <v>26</v>
      </c>
      <c r="F455" s="1">
        <v>45729</v>
      </c>
      <c r="G455" s="1">
        <v>35554</v>
      </c>
      <c r="H455">
        <v>110646</v>
      </c>
      <c r="I455">
        <v>19201</v>
      </c>
      <c r="J455">
        <v>64</v>
      </c>
      <c r="K455">
        <v>78</v>
      </c>
      <c r="L455" t="s">
        <v>31</v>
      </c>
      <c r="M455">
        <v>112</v>
      </c>
      <c r="N455">
        <f>Table1[[#This Row],[Basic Salary]]+Table1[[#This Row],[Bonus]]</f>
        <v>129847</v>
      </c>
      <c r="O455" s="2">
        <f>Table1[[#This Row],[Bonus]]/Table1[[#This Row],[Basic Salary]]</f>
        <v>0.17353541926504348</v>
      </c>
      <c r="P455">
        <f ca="1">DATEDIF(Table1[[#This Row],[Date of Birth]],TODAY(),"Y")</f>
        <v>29</v>
      </c>
      <c r="Q455">
        <f ca="1">DATEDIF(Table1[[#This Row],[Joining Date]],TODAY(),"Y")</f>
        <v>1</v>
      </c>
      <c r="R455" t="str">
        <f ca="1">IF(YEAR(Table1[[#This Row],[Joining Date]])=YEAR(TODAY()),"Yes","No")</f>
        <v>No</v>
      </c>
      <c r="S455" t="str">
        <f ca="1">IF(Table1[[#This Row],[Experience]]&gt;5,"Yes","No")</f>
        <v>No</v>
      </c>
      <c r="T455" t="str">
        <f>TEXT(Table1[[#This Row],[Joining Date]],"mmmm")</f>
        <v>March</v>
      </c>
      <c r="U455" t="str">
        <f>TEXT(Table1[[#This Row],[Joining Date]],"yyyy")</f>
        <v>2025</v>
      </c>
      <c r="V455" s="5">
        <f ca="1">TODAY()-Table1[[#This Row],[Joining Date]]</f>
        <v>510</v>
      </c>
      <c r="W455" t="str">
        <f>LEFT(Table1[[#This Row],[Employee Name]],FIND(" ",Table1[[#This Row],[Employee Name]])-1)</f>
        <v>Meera</v>
      </c>
      <c r="X455" t="str">
        <f>RIGHT(Table1[[#This Row],[Employee Name]],LEN(Table1[[#This Row],[Employee Name]])-FIND(" ",Table1[[#This Row],[Employee Name]]))</f>
        <v>Joshi</v>
      </c>
      <c r="Y455" t="str">
        <f>Table1[[#This Row],[Department]]&amp;"-"&amp;Table1[[#This Row],[Employee ID]]</f>
        <v>Sales-E01685</v>
      </c>
      <c r="Z455" t="str">
        <f>LEFT(Table1[[#This Row],[Department]],3)</f>
        <v>Sal</v>
      </c>
      <c r="AA455" t="str">
        <f>_xlfn.XLOOKUP(Table1[[#This Row],[Manager ID]],MANAGERS!A:A,MANAGERS!B:B)</f>
        <v>Manager_12</v>
      </c>
      <c r="AB455" t="str" cm="1">
        <f t="array" ref="AB455">_xlfn.XLOOKUP(Table1[[#This Row],[Manager ID]],Table2[[#All],[Manager ID]],Table2[[#All],[Department Head]])</f>
        <v>Marketing</v>
      </c>
      <c r="AC455" s="2">
        <f>_xlfn.XLOOKUP(Table1[[#This Row],[City]],L:L,O:O)</f>
        <v>0.241864189087755</v>
      </c>
      <c r="AD455" t="str" cm="1">
        <f t="array" ref="AD455">_xlfn.IFS(Table1[[#This Row],[Performance Score]]&gt;=90,"Excellent",Table1[[#This Row],[Performance Score]]&gt;=75,"Good",Table1[[#This Row],[Performance Score]]&gt;=60,"Average",Table1[[#This Row],[Performance Score]]&lt;=60,"Need Improvement")</f>
        <v>Good</v>
      </c>
      <c r="AE455" t="str">
        <f>IF(AND(Table1[[#This Row],[Attendance %]]&gt;=80,(Table1[[#This Row],[Performance Score]]&gt;=80)),"Eligible","Not Eligible")</f>
        <v>Not Eligible</v>
      </c>
      <c r="AF455" t="str">
        <f>IF(Table1[[#This Row],[Performance Score]]&gt;=80,"High Performer","Low Performer")</f>
        <v>Low Performer</v>
      </c>
      <c r="AG455" t="str" cm="1">
        <f t="array" aca="1" ref="AG455" ca="1">_xlfn.IFS(Table1[[#This Row],[Experience]]&lt;=3,"Junior",Table1[[#This Row],[Experience]]&lt;=7,"Mid Level",Table1[[#This Row],[Experience]]&gt;=7,"Senior")</f>
        <v>Junior</v>
      </c>
      <c r="AH455" t="str">
        <f>IF(Table1[[#This Row],[Attendance %]]&gt;75,"OK","Below 75")</f>
        <v>Below 75</v>
      </c>
      <c r="AI455" t="b">
        <f>ISBLANK(Table1[[#This Row],[Employee ID]])</f>
        <v>0</v>
      </c>
      <c r="AJ455" t="b">
        <f>ISNUMBER(Table1[[#This Row],[Total Salary  ]])</f>
        <v>1</v>
      </c>
      <c r="AK455" t="str">
        <f>IFERROR(_xlfn.XLOOKUP(Table1[[#This Row],[Manager ID]],MANAGERS!A:A,MANAGERS!B:B),"Not Found")</f>
        <v>Manager_12</v>
      </c>
    </row>
    <row r="456" spans="1:37" x14ac:dyDescent="0.2">
      <c r="A456" t="s">
        <v>3828</v>
      </c>
      <c r="B456" t="s">
        <v>87</v>
      </c>
      <c r="C456" t="s">
        <v>21</v>
      </c>
      <c r="D456" t="s">
        <v>46</v>
      </c>
      <c r="E456" t="s">
        <v>17</v>
      </c>
      <c r="F456" s="1">
        <v>43354</v>
      </c>
      <c r="G456" s="1">
        <v>39675</v>
      </c>
      <c r="H456">
        <v>114117</v>
      </c>
      <c r="I456">
        <v>15728</v>
      </c>
      <c r="J456">
        <v>75</v>
      </c>
      <c r="K456">
        <v>73</v>
      </c>
      <c r="L456" t="s">
        <v>34</v>
      </c>
      <c r="M456">
        <v>104</v>
      </c>
      <c r="N456">
        <f>Table1[[#This Row],[Basic Salary]]+Table1[[#This Row],[Bonus]]</f>
        <v>129845</v>
      </c>
      <c r="O456" s="2">
        <f>Table1[[#This Row],[Bonus]]/Table1[[#This Row],[Basic Salary]]</f>
        <v>0.13782346188560862</v>
      </c>
      <c r="P456">
        <f ca="1">DATEDIF(Table1[[#This Row],[Date of Birth]],TODAY(),"Y")</f>
        <v>17</v>
      </c>
      <c r="Q456">
        <f ca="1">DATEDIF(Table1[[#This Row],[Joining Date]],TODAY(),"Y")</f>
        <v>7</v>
      </c>
      <c r="R456" t="str">
        <f ca="1">IF(YEAR(Table1[[#This Row],[Joining Date]])=YEAR(TODAY()),"Yes","No")</f>
        <v>No</v>
      </c>
      <c r="S456" t="str">
        <f ca="1">IF(Table1[[#This Row],[Experience]]&gt;5,"Yes","No")</f>
        <v>Yes</v>
      </c>
      <c r="T456" t="str">
        <f>TEXT(Table1[[#This Row],[Joining Date]],"mmmm")</f>
        <v>September</v>
      </c>
      <c r="U456" t="str">
        <f>TEXT(Table1[[#This Row],[Joining Date]],"yyyy")</f>
        <v>2018</v>
      </c>
      <c r="V456" s="5">
        <f ca="1">TODAY()-Table1[[#This Row],[Joining Date]]</f>
        <v>2885</v>
      </c>
      <c r="W456" t="str">
        <f>LEFT(Table1[[#This Row],[Employee Name]],FIND(" ",Table1[[#This Row],[Employee Name]])-1)</f>
        <v>Arjun</v>
      </c>
      <c r="X456" t="str">
        <f>RIGHT(Table1[[#This Row],[Employee Name]],LEN(Table1[[#This Row],[Employee Name]])-FIND(" ",Table1[[#This Row],[Employee Name]]))</f>
        <v>Mehta</v>
      </c>
      <c r="Y456" t="str">
        <f>Table1[[#This Row],[Department]]&amp;"-"&amp;Table1[[#This Row],[Employee ID]]</f>
        <v>Support-E03772</v>
      </c>
      <c r="Z456" t="str">
        <f>LEFT(Table1[[#This Row],[Department]],3)</f>
        <v>Sup</v>
      </c>
      <c r="AA456" t="str">
        <f>_xlfn.XLOOKUP(Table1[[#This Row],[Manager ID]],MANAGERS!A:A,MANAGERS!B:B)</f>
        <v>Manager_4</v>
      </c>
      <c r="AB456" t="str" cm="1">
        <f t="array" ref="AB456">_xlfn.XLOOKUP(Table1[[#This Row],[Manager ID]],Table2[[#All],[Manager ID]],Table2[[#All],[Department Head]])</f>
        <v>Finance</v>
      </c>
      <c r="AC456" s="2">
        <f>_xlfn.XLOOKUP(Table1[[#This Row],[City]],L:L,O:O)</f>
        <v>0.24030340748661314</v>
      </c>
      <c r="AD456" t="str" cm="1">
        <f t="array" ref="AD456">_xlfn.IFS(Table1[[#This Row],[Performance Score]]&gt;=90,"Excellent",Table1[[#This Row],[Performance Score]]&gt;=75,"Good",Table1[[#This Row],[Performance Score]]&gt;=60,"Average",Table1[[#This Row],[Performance Score]]&lt;=60,"Need Improvement")</f>
        <v>Average</v>
      </c>
      <c r="AE456" t="str">
        <f>IF(AND(Table1[[#This Row],[Attendance %]]&gt;=80,(Table1[[#This Row],[Performance Score]]&gt;=80)),"Eligible","Not Eligible")</f>
        <v>Not Eligible</v>
      </c>
      <c r="AF456" t="str">
        <f>IF(Table1[[#This Row],[Performance Score]]&gt;=80,"High Performer","Low Performer")</f>
        <v>Low Performer</v>
      </c>
      <c r="AG456" t="str" cm="1">
        <f t="array" aca="1" ref="AG456" ca="1">_xlfn.IFS(Table1[[#This Row],[Experience]]&lt;=3,"Junior",Table1[[#This Row],[Experience]]&lt;=7,"Mid Level",Table1[[#This Row],[Experience]]&gt;=7,"Senior")</f>
        <v>Mid Level</v>
      </c>
      <c r="AH456" t="str">
        <f>IF(Table1[[#This Row],[Attendance %]]&gt;75,"OK","Below 75")</f>
        <v>Below 75</v>
      </c>
      <c r="AI456" t="b">
        <f>ISBLANK(Table1[[#This Row],[Employee ID]])</f>
        <v>0</v>
      </c>
      <c r="AJ456" t="b">
        <f>ISNUMBER(Table1[[#This Row],[Total Salary  ]])</f>
        <v>1</v>
      </c>
      <c r="AK456" t="str">
        <f>IFERROR(_xlfn.XLOOKUP(Table1[[#This Row],[Manager ID]],MANAGERS!A:A,MANAGERS!B:B),"Not Found")</f>
        <v>Manager_4</v>
      </c>
    </row>
    <row r="457" spans="1:37" x14ac:dyDescent="0.2">
      <c r="A457" t="s">
        <v>4818</v>
      </c>
      <c r="B457" t="s">
        <v>48</v>
      </c>
      <c r="C457" t="s">
        <v>15</v>
      </c>
      <c r="D457" t="s">
        <v>25</v>
      </c>
      <c r="E457" t="s">
        <v>26</v>
      </c>
      <c r="F457" s="1">
        <v>44745</v>
      </c>
      <c r="G457" s="1">
        <v>37606</v>
      </c>
      <c r="H457">
        <v>111235</v>
      </c>
      <c r="I457">
        <v>18600</v>
      </c>
      <c r="J457">
        <v>71</v>
      </c>
      <c r="K457">
        <v>66</v>
      </c>
      <c r="L457" t="s">
        <v>23</v>
      </c>
      <c r="M457">
        <v>109</v>
      </c>
      <c r="N457">
        <f>Table1[[#This Row],[Basic Salary]]+Table1[[#This Row],[Bonus]]</f>
        <v>129835</v>
      </c>
      <c r="O457" s="2">
        <f>Table1[[#This Row],[Bonus]]/Table1[[#This Row],[Basic Salary]]</f>
        <v>0.16721355688407424</v>
      </c>
      <c r="P457">
        <f ca="1">DATEDIF(Table1[[#This Row],[Date of Birth]],TODAY(),"Y")</f>
        <v>23</v>
      </c>
      <c r="Q457">
        <f ca="1">DATEDIF(Table1[[#This Row],[Joining Date]],TODAY(),"Y")</f>
        <v>4</v>
      </c>
      <c r="R457" t="str">
        <f ca="1">IF(YEAR(Table1[[#This Row],[Joining Date]])=YEAR(TODAY()),"Yes","No")</f>
        <v>No</v>
      </c>
      <c r="S457" t="str">
        <f ca="1">IF(Table1[[#This Row],[Experience]]&gt;5,"Yes","No")</f>
        <v>No</v>
      </c>
      <c r="T457" t="str">
        <f>TEXT(Table1[[#This Row],[Joining Date]],"mmmm")</f>
        <v>July</v>
      </c>
      <c r="U457" t="str">
        <f>TEXT(Table1[[#This Row],[Joining Date]],"yyyy")</f>
        <v>2022</v>
      </c>
      <c r="V457" s="5">
        <f ca="1">TODAY()-Table1[[#This Row],[Joining Date]]</f>
        <v>1494</v>
      </c>
      <c r="W457" t="str">
        <f>LEFT(Table1[[#This Row],[Employee Name]],FIND(" ",Table1[[#This Row],[Employee Name]])-1)</f>
        <v>Aditya</v>
      </c>
      <c r="X457" t="str">
        <f>RIGHT(Table1[[#This Row],[Employee Name]],LEN(Table1[[#This Row],[Employee Name]])-FIND(" ",Table1[[#This Row],[Employee Name]]))</f>
        <v>Kapoor</v>
      </c>
      <c r="Y457" t="str">
        <f>Table1[[#This Row],[Department]]&amp;"-"&amp;Table1[[#This Row],[Employee ID]]</f>
        <v>Finance-E04762</v>
      </c>
      <c r="Z457" t="str">
        <f>LEFT(Table1[[#This Row],[Department]],3)</f>
        <v>Fin</v>
      </c>
      <c r="AA457" t="str">
        <f>_xlfn.XLOOKUP(Table1[[#This Row],[Manager ID]],MANAGERS!A:A,MANAGERS!B:B)</f>
        <v>Manager_9</v>
      </c>
      <c r="AB457" t="str" cm="1">
        <f t="array" ref="AB457">_xlfn.XLOOKUP(Table1[[#This Row],[Manager ID]],Table2[[#All],[Manager ID]],Table2[[#All],[Department Head]])</f>
        <v>Sales</v>
      </c>
      <c r="AC457" s="2">
        <f>_xlfn.XLOOKUP(Table1[[#This Row],[City]],L:L,O:O)</f>
        <v>0.23486488519629886</v>
      </c>
      <c r="AD457" t="str" cm="1">
        <f t="array" ref="AD457">_xlfn.IFS(Table1[[#This Row],[Performance Score]]&gt;=90,"Excellent",Table1[[#This Row],[Performance Score]]&gt;=75,"Good",Table1[[#This Row],[Performance Score]]&gt;=60,"Average",Table1[[#This Row],[Performance Score]]&lt;=60,"Need Improvement")</f>
        <v>Average</v>
      </c>
      <c r="AE457" t="str">
        <f>IF(AND(Table1[[#This Row],[Attendance %]]&gt;=80,(Table1[[#This Row],[Performance Score]]&gt;=80)),"Eligible","Not Eligible")</f>
        <v>Not Eligible</v>
      </c>
      <c r="AF457" t="str">
        <f>IF(Table1[[#This Row],[Performance Score]]&gt;=80,"High Performer","Low Performer")</f>
        <v>Low Performer</v>
      </c>
      <c r="AG457" t="str" cm="1">
        <f t="array" aca="1" ref="AG457" ca="1">_xlfn.IFS(Table1[[#This Row],[Experience]]&lt;=3,"Junior",Table1[[#This Row],[Experience]]&lt;=7,"Mid Level",Table1[[#This Row],[Experience]]&gt;=7,"Senior")</f>
        <v>Mid Level</v>
      </c>
      <c r="AH457" t="str">
        <f>IF(Table1[[#This Row],[Attendance %]]&gt;75,"OK","Below 75")</f>
        <v>Below 75</v>
      </c>
      <c r="AI457" t="b">
        <f>ISBLANK(Table1[[#This Row],[Employee ID]])</f>
        <v>0</v>
      </c>
      <c r="AJ457" t="b">
        <f>ISNUMBER(Table1[[#This Row],[Total Salary  ]])</f>
        <v>1</v>
      </c>
      <c r="AK457" t="str">
        <f>IFERROR(_xlfn.XLOOKUP(Table1[[#This Row],[Manager ID]],MANAGERS!A:A,MANAGERS!B:B),"Not Found")</f>
        <v>Manager_9</v>
      </c>
    </row>
    <row r="458" spans="1:37" x14ac:dyDescent="0.2">
      <c r="A458" t="s">
        <v>2044</v>
      </c>
      <c r="B458" t="s">
        <v>57</v>
      </c>
      <c r="C458" t="s">
        <v>15</v>
      </c>
      <c r="D458" t="s">
        <v>33</v>
      </c>
      <c r="E458" t="s">
        <v>30</v>
      </c>
      <c r="F458" s="1">
        <v>44440</v>
      </c>
      <c r="G458" s="1">
        <v>38039</v>
      </c>
      <c r="H458">
        <v>100135</v>
      </c>
      <c r="I458">
        <v>29674</v>
      </c>
      <c r="J458">
        <v>94</v>
      </c>
      <c r="K458">
        <v>80</v>
      </c>
      <c r="L458" t="s">
        <v>53</v>
      </c>
      <c r="M458">
        <v>118</v>
      </c>
      <c r="N458">
        <f>Table1[[#This Row],[Basic Salary]]+Table1[[#This Row],[Bonus]]</f>
        <v>129809</v>
      </c>
      <c r="O458" s="2">
        <f>Table1[[#This Row],[Bonus]]/Table1[[#This Row],[Basic Salary]]</f>
        <v>0.29633994107954259</v>
      </c>
      <c r="P458">
        <f ca="1">DATEDIF(Table1[[#This Row],[Date of Birth]],TODAY(),"Y")</f>
        <v>22</v>
      </c>
      <c r="Q458">
        <f ca="1">DATEDIF(Table1[[#This Row],[Joining Date]],TODAY(),"Y")</f>
        <v>4</v>
      </c>
      <c r="R458" t="str">
        <f ca="1">IF(YEAR(Table1[[#This Row],[Joining Date]])=YEAR(TODAY()),"Yes","No")</f>
        <v>No</v>
      </c>
      <c r="S458" t="str">
        <f ca="1">IF(Table1[[#This Row],[Experience]]&gt;5,"Yes","No")</f>
        <v>No</v>
      </c>
      <c r="T458" t="str">
        <f>TEXT(Table1[[#This Row],[Joining Date]],"mmmm")</f>
        <v>September</v>
      </c>
      <c r="U458" t="str">
        <f>TEXT(Table1[[#This Row],[Joining Date]],"yyyy")</f>
        <v>2021</v>
      </c>
      <c r="V458" s="5">
        <f ca="1">TODAY()-Table1[[#This Row],[Joining Date]]</f>
        <v>1799</v>
      </c>
      <c r="W458" t="str">
        <f>LEFT(Table1[[#This Row],[Employee Name]],FIND(" ",Table1[[#This Row],[Employee Name]])-1)</f>
        <v>Swathi</v>
      </c>
      <c r="X458" t="str">
        <f>RIGHT(Table1[[#This Row],[Employee Name]],LEN(Table1[[#This Row],[Employee Name]])-FIND(" ",Table1[[#This Row],[Employee Name]]))</f>
        <v>Ramesh</v>
      </c>
      <c r="Y458" t="str">
        <f>Table1[[#This Row],[Department]]&amp;"-"&amp;Table1[[#This Row],[Employee ID]]</f>
        <v>Marketing-E01988</v>
      </c>
      <c r="Z458" t="str">
        <f>LEFT(Table1[[#This Row],[Department]],3)</f>
        <v>Mar</v>
      </c>
      <c r="AA458" t="str">
        <f>_xlfn.XLOOKUP(Table1[[#This Row],[Manager ID]],MANAGERS!A:A,MANAGERS!B:B)</f>
        <v>Manager_18</v>
      </c>
      <c r="AB458" t="str" cm="1">
        <f t="array" ref="AB458">_xlfn.XLOOKUP(Table1[[#This Row],[Manager ID]],Table2[[#All],[Manager ID]],Table2[[#All],[Department Head]])</f>
        <v>Support</v>
      </c>
      <c r="AC458" s="2">
        <f>_xlfn.XLOOKUP(Table1[[#This Row],[City]],L:L,O:O)</f>
        <v>0.23685887225230964</v>
      </c>
      <c r="AD458" t="str" cm="1">
        <f t="array" ref="AD458">_xlfn.IFS(Table1[[#This Row],[Performance Score]]&gt;=90,"Excellent",Table1[[#This Row],[Performance Score]]&gt;=75,"Good",Table1[[#This Row],[Performance Score]]&gt;=60,"Average",Table1[[#This Row],[Performance Score]]&lt;=60,"Need Improvement")</f>
        <v>Good</v>
      </c>
      <c r="AE458" t="str">
        <f>IF(AND(Table1[[#This Row],[Attendance %]]&gt;=80,(Table1[[#This Row],[Performance Score]]&gt;=80)),"Eligible","Not Eligible")</f>
        <v>Eligible</v>
      </c>
      <c r="AF458" t="str">
        <f>IF(Table1[[#This Row],[Performance Score]]&gt;=80,"High Performer","Low Performer")</f>
        <v>High Performer</v>
      </c>
      <c r="AG458" t="str" cm="1">
        <f t="array" aca="1" ref="AG458" ca="1">_xlfn.IFS(Table1[[#This Row],[Experience]]&lt;=3,"Junior",Table1[[#This Row],[Experience]]&lt;=7,"Mid Level",Table1[[#This Row],[Experience]]&gt;=7,"Senior")</f>
        <v>Mid Level</v>
      </c>
      <c r="AH458" t="str">
        <f>IF(Table1[[#This Row],[Attendance %]]&gt;75,"OK","Below 75")</f>
        <v>OK</v>
      </c>
      <c r="AI458" t="b">
        <f>ISBLANK(Table1[[#This Row],[Employee ID]])</f>
        <v>0</v>
      </c>
      <c r="AJ458" t="b">
        <f>ISNUMBER(Table1[[#This Row],[Total Salary  ]])</f>
        <v>1</v>
      </c>
      <c r="AK458" t="str">
        <f>IFERROR(_xlfn.XLOOKUP(Table1[[#This Row],[Manager ID]],MANAGERS!A:A,MANAGERS!B:B),"Not Found")</f>
        <v>Manager_18</v>
      </c>
    </row>
    <row r="459" spans="1:37" x14ac:dyDescent="0.2">
      <c r="A459" t="s">
        <v>3724</v>
      </c>
      <c r="B459" t="s">
        <v>42</v>
      </c>
      <c r="C459" t="s">
        <v>15</v>
      </c>
      <c r="D459" t="s">
        <v>81</v>
      </c>
      <c r="E459" t="s">
        <v>51</v>
      </c>
      <c r="F459" s="1">
        <v>43475</v>
      </c>
      <c r="G459" s="1">
        <v>36664</v>
      </c>
      <c r="H459">
        <v>110267</v>
      </c>
      <c r="I459">
        <v>19518</v>
      </c>
      <c r="J459">
        <v>87</v>
      </c>
      <c r="K459">
        <v>51</v>
      </c>
      <c r="L459" t="s">
        <v>31</v>
      </c>
      <c r="M459">
        <v>107</v>
      </c>
      <c r="N459">
        <f>Table1[[#This Row],[Basic Salary]]+Table1[[#This Row],[Bonus]]</f>
        <v>129785</v>
      </c>
      <c r="O459" s="2">
        <f>Table1[[#This Row],[Bonus]]/Table1[[#This Row],[Basic Salary]]</f>
        <v>0.17700672005223683</v>
      </c>
      <c r="P459">
        <f ca="1">DATEDIF(Table1[[#This Row],[Date of Birth]],TODAY(),"Y")</f>
        <v>26</v>
      </c>
      <c r="Q459">
        <f ca="1">DATEDIF(Table1[[#This Row],[Joining Date]],TODAY(),"Y")</f>
        <v>7</v>
      </c>
      <c r="R459" t="str">
        <f ca="1">IF(YEAR(Table1[[#This Row],[Joining Date]])=YEAR(TODAY()),"Yes","No")</f>
        <v>No</v>
      </c>
      <c r="S459" t="str">
        <f ca="1">IF(Table1[[#This Row],[Experience]]&gt;5,"Yes","No")</f>
        <v>Yes</v>
      </c>
      <c r="T459" t="str">
        <f>TEXT(Table1[[#This Row],[Joining Date]],"mmmm")</f>
        <v>January</v>
      </c>
      <c r="U459" t="str">
        <f>TEXT(Table1[[#This Row],[Joining Date]],"yyyy")</f>
        <v>2019</v>
      </c>
      <c r="V459" s="5">
        <f ca="1">TODAY()-Table1[[#This Row],[Joining Date]]</f>
        <v>2764</v>
      </c>
      <c r="W459" t="str">
        <f>LEFT(Table1[[#This Row],[Employee Name]],FIND(" ",Table1[[#This Row],[Employee Name]])-1)</f>
        <v>Krishna</v>
      </c>
      <c r="X459" t="str">
        <f>RIGHT(Table1[[#This Row],[Employee Name]],LEN(Table1[[#This Row],[Employee Name]])-FIND(" ",Table1[[#This Row],[Employee Name]]))</f>
        <v>Chaitanya</v>
      </c>
      <c r="Y459" t="str">
        <f>Table1[[#This Row],[Department]]&amp;"-"&amp;Table1[[#This Row],[Employee ID]]</f>
        <v>Sales-E03668</v>
      </c>
      <c r="Z459" t="str">
        <f>LEFT(Table1[[#This Row],[Department]],3)</f>
        <v>Sal</v>
      </c>
      <c r="AA459" t="str">
        <f>_xlfn.XLOOKUP(Table1[[#This Row],[Manager ID]],MANAGERS!A:A,MANAGERS!B:B)</f>
        <v>Manager_7</v>
      </c>
      <c r="AB459" t="str" cm="1">
        <f t="array" ref="AB459">_xlfn.XLOOKUP(Table1[[#This Row],[Manager ID]],Table2[[#All],[Manager ID]],Table2[[#All],[Department Head]])</f>
        <v>Operations</v>
      </c>
      <c r="AC459" s="2">
        <f>_xlfn.XLOOKUP(Table1[[#This Row],[City]],L:L,O:O)</f>
        <v>0.241864189087755</v>
      </c>
      <c r="AD459" t="str" cm="1">
        <f t="array" ref="AD459">_xlfn.IFS(Table1[[#This Row],[Performance Score]]&gt;=90,"Excellent",Table1[[#This Row],[Performance Score]]&gt;=75,"Good",Table1[[#This Row],[Performance Score]]&gt;=60,"Average",Table1[[#This Row],[Performance Score]]&lt;=60,"Need Improvement")</f>
        <v>Need Improvement</v>
      </c>
      <c r="AE459" t="str">
        <f>IF(AND(Table1[[#This Row],[Attendance %]]&gt;=80,(Table1[[#This Row],[Performance Score]]&gt;=80)),"Eligible","Not Eligible")</f>
        <v>Not Eligible</v>
      </c>
      <c r="AF459" t="str">
        <f>IF(Table1[[#This Row],[Performance Score]]&gt;=80,"High Performer","Low Performer")</f>
        <v>Low Performer</v>
      </c>
      <c r="AG459" t="str" cm="1">
        <f t="array" aca="1" ref="AG459" ca="1">_xlfn.IFS(Table1[[#This Row],[Experience]]&lt;=3,"Junior",Table1[[#This Row],[Experience]]&lt;=7,"Mid Level",Table1[[#This Row],[Experience]]&gt;=7,"Senior")</f>
        <v>Mid Level</v>
      </c>
      <c r="AH459" t="str">
        <f>IF(Table1[[#This Row],[Attendance %]]&gt;75,"OK","Below 75")</f>
        <v>OK</v>
      </c>
      <c r="AI459" t="b">
        <f>ISBLANK(Table1[[#This Row],[Employee ID]])</f>
        <v>0</v>
      </c>
      <c r="AJ459" t="b">
        <f>ISNUMBER(Table1[[#This Row],[Total Salary  ]])</f>
        <v>1</v>
      </c>
      <c r="AK459" t="str">
        <f>IFERROR(_xlfn.XLOOKUP(Table1[[#This Row],[Manager ID]],MANAGERS!A:A,MANAGERS!B:B),"Not Found")</f>
        <v>Manager_7</v>
      </c>
    </row>
    <row r="460" spans="1:37" x14ac:dyDescent="0.2">
      <c r="A460" t="s">
        <v>664</v>
      </c>
      <c r="B460" t="s">
        <v>77</v>
      </c>
      <c r="C460" t="s">
        <v>15</v>
      </c>
      <c r="D460" t="s">
        <v>43</v>
      </c>
      <c r="E460" t="s">
        <v>22</v>
      </c>
      <c r="F460" s="1">
        <v>42452</v>
      </c>
      <c r="G460" s="1">
        <v>38582</v>
      </c>
      <c r="H460">
        <v>107441</v>
      </c>
      <c r="I460">
        <v>22332</v>
      </c>
      <c r="J460">
        <v>65</v>
      </c>
      <c r="K460">
        <v>70</v>
      </c>
      <c r="L460" t="s">
        <v>18</v>
      </c>
      <c r="M460">
        <v>120</v>
      </c>
      <c r="N460">
        <f>Table1[[#This Row],[Basic Salary]]+Table1[[#This Row],[Bonus]]</f>
        <v>129773</v>
      </c>
      <c r="O460" s="2">
        <f>Table1[[#This Row],[Bonus]]/Table1[[#This Row],[Basic Salary]]</f>
        <v>0.20785361268044789</v>
      </c>
      <c r="P460">
        <f ca="1">DATEDIF(Table1[[#This Row],[Date of Birth]],TODAY(),"Y")</f>
        <v>20</v>
      </c>
      <c r="Q460">
        <f ca="1">DATEDIF(Table1[[#This Row],[Joining Date]],TODAY(),"Y")</f>
        <v>10</v>
      </c>
      <c r="R460" t="str">
        <f ca="1">IF(YEAR(Table1[[#This Row],[Joining Date]])=YEAR(TODAY()),"Yes","No")</f>
        <v>No</v>
      </c>
      <c r="S460" t="str">
        <f ca="1">IF(Table1[[#This Row],[Experience]]&gt;5,"Yes","No")</f>
        <v>Yes</v>
      </c>
      <c r="T460" t="str">
        <f>TEXT(Table1[[#This Row],[Joining Date]],"mmmm")</f>
        <v>March</v>
      </c>
      <c r="U460" t="str">
        <f>TEXT(Table1[[#This Row],[Joining Date]],"yyyy")</f>
        <v>2016</v>
      </c>
      <c r="V460" s="5">
        <f ca="1">TODAY()-Table1[[#This Row],[Joining Date]]</f>
        <v>3787</v>
      </c>
      <c r="W460" t="str">
        <f>LEFT(Table1[[#This Row],[Employee Name]],FIND(" ",Table1[[#This Row],[Employee Name]])-1)</f>
        <v>Rohan</v>
      </c>
      <c r="X460" t="str">
        <f>RIGHT(Table1[[#This Row],[Employee Name]],LEN(Table1[[#This Row],[Employee Name]])-FIND(" ",Table1[[#This Row],[Employee Name]]))</f>
        <v>Gupta</v>
      </c>
      <c r="Y460" t="str">
        <f>Table1[[#This Row],[Department]]&amp;"-"&amp;Table1[[#This Row],[Employee ID]]</f>
        <v>Operations-E00608</v>
      </c>
      <c r="Z460" t="str">
        <f>LEFT(Table1[[#This Row],[Department]],3)</f>
        <v>Ope</v>
      </c>
      <c r="AA460" t="str">
        <f>_xlfn.XLOOKUP(Table1[[#This Row],[Manager ID]],MANAGERS!A:A,MANAGERS!B:B)</f>
        <v>Manager_20</v>
      </c>
      <c r="AB460" t="str" cm="1">
        <f t="array" ref="AB460">_xlfn.XLOOKUP(Table1[[#This Row],[Manager ID]],Table2[[#All],[Manager ID]],Table2[[#All],[Department Head]])</f>
        <v>Operations</v>
      </c>
      <c r="AC460" s="2">
        <f>_xlfn.XLOOKUP(Table1[[#This Row],[City]],L:L,O:O)</f>
        <v>0.21356479274849693</v>
      </c>
      <c r="AD460" t="str" cm="1">
        <f t="array" ref="AD460">_xlfn.IFS(Table1[[#This Row],[Performance Score]]&gt;=90,"Excellent",Table1[[#This Row],[Performance Score]]&gt;=75,"Good",Table1[[#This Row],[Performance Score]]&gt;=60,"Average",Table1[[#This Row],[Performance Score]]&lt;=60,"Need Improvement")</f>
        <v>Average</v>
      </c>
      <c r="AE460" t="str">
        <f>IF(AND(Table1[[#This Row],[Attendance %]]&gt;=80,(Table1[[#This Row],[Performance Score]]&gt;=80)),"Eligible","Not Eligible")</f>
        <v>Not Eligible</v>
      </c>
      <c r="AF460" t="str">
        <f>IF(Table1[[#This Row],[Performance Score]]&gt;=80,"High Performer","Low Performer")</f>
        <v>Low Performer</v>
      </c>
      <c r="AG460" t="str" cm="1">
        <f t="array" aca="1" ref="AG460" ca="1">_xlfn.IFS(Table1[[#This Row],[Experience]]&lt;=3,"Junior",Table1[[#This Row],[Experience]]&lt;=7,"Mid Level",Table1[[#This Row],[Experience]]&gt;=7,"Senior")</f>
        <v>Senior</v>
      </c>
      <c r="AH460" t="str">
        <f>IF(Table1[[#This Row],[Attendance %]]&gt;75,"OK","Below 75")</f>
        <v>Below 75</v>
      </c>
      <c r="AI460" t="b">
        <f>ISBLANK(Table1[[#This Row],[Employee ID]])</f>
        <v>0</v>
      </c>
      <c r="AJ460" t="b">
        <f>ISNUMBER(Table1[[#This Row],[Total Salary  ]])</f>
        <v>1</v>
      </c>
      <c r="AK460" t="str">
        <f>IFERROR(_xlfn.XLOOKUP(Table1[[#This Row],[Manager ID]],MANAGERS!A:A,MANAGERS!B:B),"Not Found")</f>
        <v>Manager_20</v>
      </c>
    </row>
    <row r="461" spans="1:37" x14ac:dyDescent="0.2">
      <c r="A461" t="s">
        <v>341</v>
      </c>
      <c r="B461" t="s">
        <v>45</v>
      </c>
      <c r="C461" t="s">
        <v>21</v>
      </c>
      <c r="D461" t="s">
        <v>81</v>
      </c>
      <c r="E461" t="s">
        <v>26</v>
      </c>
      <c r="F461" s="1">
        <v>43901</v>
      </c>
      <c r="G461" s="1">
        <v>40354</v>
      </c>
      <c r="H461">
        <v>102147</v>
      </c>
      <c r="I461">
        <v>27624</v>
      </c>
      <c r="J461">
        <v>92</v>
      </c>
      <c r="K461">
        <v>49</v>
      </c>
      <c r="L461" t="s">
        <v>31</v>
      </c>
      <c r="M461">
        <v>101</v>
      </c>
      <c r="N461">
        <f>Table1[[#This Row],[Basic Salary]]+Table1[[#This Row],[Bonus]]</f>
        <v>129771</v>
      </c>
      <c r="O461" s="2">
        <f>Table1[[#This Row],[Bonus]]/Table1[[#This Row],[Basic Salary]]</f>
        <v>0.27043378660166228</v>
      </c>
      <c r="P461">
        <f ca="1">DATEDIF(Table1[[#This Row],[Date of Birth]],TODAY(),"Y")</f>
        <v>16</v>
      </c>
      <c r="Q461">
        <f ca="1">DATEDIF(Table1[[#This Row],[Joining Date]],TODAY(),"Y")</f>
        <v>6</v>
      </c>
      <c r="R461" t="str">
        <f ca="1">IF(YEAR(Table1[[#This Row],[Joining Date]])=YEAR(TODAY()),"Yes","No")</f>
        <v>No</v>
      </c>
      <c r="S461" t="str">
        <f ca="1">IF(Table1[[#This Row],[Experience]]&gt;5,"Yes","No")</f>
        <v>Yes</v>
      </c>
      <c r="T461" t="str">
        <f>TEXT(Table1[[#This Row],[Joining Date]],"mmmm")</f>
        <v>March</v>
      </c>
      <c r="U461" t="str">
        <f>TEXT(Table1[[#This Row],[Joining Date]],"yyyy")</f>
        <v>2020</v>
      </c>
      <c r="V461" s="5">
        <f ca="1">TODAY()-Table1[[#This Row],[Joining Date]]</f>
        <v>2338</v>
      </c>
      <c r="W461" t="str">
        <f>LEFT(Table1[[#This Row],[Employee Name]],FIND(" ",Table1[[#This Row],[Employee Name]])-1)</f>
        <v>Ananya</v>
      </c>
      <c r="X461" t="str">
        <f>RIGHT(Table1[[#This Row],[Employee Name]],LEN(Table1[[#This Row],[Employee Name]])-FIND(" ",Table1[[#This Row],[Employee Name]]))</f>
        <v>Rao</v>
      </c>
      <c r="Y461" t="str">
        <f>Table1[[#This Row],[Department]]&amp;"-"&amp;Table1[[#This Row],[Employee ID]]</f>
        <v>Sales-E00285</v>
      </c>
      <c r="Z461" t="str">
        <f>LEFT(Table1[[#This Row],[Department]],3)</f>
        <v>Sal</v>
      </c>
      <c r="AA461" t="str">
        <f>_xlfn.XLOOKUP(Table1[[#This Row],[Manager ID]],MANAGERS!A:A,MANAGERS!B:B)</f>
        <v>Manager_1</v>
      </c>
      <c r="AB461" t="str" cm="1">
        <f t="array" ref="AB461">_xlfn.XLOOKUP(Table1[[#This Row],[Manager ID]],Table2[[#All],[Manager ID]],Table2[[#All],[Department Head]])</f>
        <v>Support</v>
      </c>
      <c r="AC461" s="2">
        <f>_xlfn.XLOOKUP(Table1[[#This Row],[City]],L:L,O:O)</f>
        <v>0.241864189087755</v>
      </c>
      <c r="AD461" t="str" cm="1">
        <f t="array" ref="AD461">_xlfn.IFS(Table1[[#This Row],[Performance Score]]&gt;=90,"Excellent",Table1[[#This Row],[Performance Score]]&gt;=75,"Good",Table1[[#This Row],[Performance Score]]&gt;=60,"Average",Table1[[#This Row],[Performance Score]]&lt;=60,"Need Improvement")</f>
        <v>Need Improvement</v>
      </c>
      <c r="AE461" t="str">
        <f>IF(AND(Table1[[#This Row],[Attendance %]]&gt;=80,(Table1[[#This Row],[Performance Score]]&gt;=80)),"Eligible","Not Eligible")</f>
        <v>Not Eligible</v>
      </c>
      <c r="AF461" t="str">
        <f>IF(Table1[[#This Row],[Performance Score]]&gt;=80,"High Performer","Low Performer")</f>
        <v>Low Performer</v>
      </c>
      <c r="AG461" t="str" cm="1">
        <f t="array" aca="1" ref="AG461" ca="1">_xlfn.IFS(Table1[[#This Row],[Experience]]&lt;=3,"Junior",Table1[[#This Row],[Experience]]&lt;=7,"Mid Level",Table1[[#This Row],[Experience]]&gt;=7,"Senior")</f>
        <v>Mid Level</v>
      </c>
      <c r="AH461" t="str">
        <f>IF(Table1[[#This Row],[Attendance %]]&gt;75,"OK","Below 75")</f>
        <v>OK</v>
      </c>
      <c r="AI461" t="b">
        <f>ISBLANK(Table1[[#This Row],[Employee ID]])</f>
        <v>0</v>
      </c>
      <c r="AJ461" t="b">
        <f>ISNUMBER(Table1[[#This Row],[Total Salary  ]])</f>
        <v>1</v>
      </c>
      <c r="AK461" t="str">
        <f>IFERROR(_xlfn.XLOOKUP(Table1[[#This Row],[Manager ID]],MANAGERS!A:A,MANAGERS!B:B),"Not Found")</f>
        <v>Manager_1</v>
      </c>
    </row>
    <row r="462" spans="1:37" x14ac:dyDescent="0.2">
      <c r="A462" t="s">
        <v>1053</v>
      </c>
      <c r="B462" t="s">
        <v>60</v>
      </c>
      <c r="C462" t="s">
        <v>21</v>
      </c>
      <c r="D462" t="s">
        <v>25</v>
      </c>
      <c r="E462" t="s">
        <v>30</v>
      </c>
      <c r="F462" s="1">
        <v>45912</v>
      </c>
      <c r="G462" s="1">
        <v>35450</v>
      </c>
      <c r="H462">
        <v>100617</v>
      </c>
      <c r="I462">
        <v>29147</v>
      </c>
      <c r="J462">
        <v>60</v>
      </c>
      <c r="K462">
        <v>59</v>
      </c>
      <c r="L462" t="s">
        <v>53</v>
      </c>
      <c r="M462">
        <v>119</v>
      </c>
      <c r="N462">
        <f>Table1[[#This Row],[Basic Salary]]+Table1[[#This Row],[Bonus]]</f>
        <v>129764</v>
      </c>
      <c r="O462" s="2">
        <f>Table1[[#This Row],[Bonus]]/Table1[[#This Row],[Basic Salary]]</f>
        <v>0.28968265800013915</v>
      </c>
      <c r="P462">
        <f ca="1">DATEDIF(Table1[[#This Row],[Date of Birth]],TODAY(),"Y")</f>
        <v>29</v>
      </c>
      <c r="Q462">
        <f ca="1">DATEDIF(Table1[[#This Row],[Joining Date]],TODAY(),"Y")</f>
        <v>0</v>
      </c>
      <c r="R462" t="str">
        <f ca="1">IF(YEAR(Table1[[#This Row],[Joining Date]])=YEAR(TODAY()),"Yes","No")</f>
        <v>No</v>
      </c>
      <c r="S462" t="str">
        <f ca="1">IF(Table1[[#This Row],[Experience]]&gt;5,"Yes","No")</f>
        <v>No</v>
      </c>
      <c r="T462" t="str">
        <f>TEXT(Table1[[#This Row],[Joining Date]],"mmmm")</f>
        <v>September</v>
      </c>
      <c r="U462" t="str">
        <f>TEXT(Table1[[#This Row],[Joining Date]],"yyyy")</f>
        <v>2025</v>
      </c>
      <c r="V462" s="5">
        <f ca="1">TODAY()-Table1[[#This Row],[Joining Date]]</f>
        <v>327</v>
      </c>
      <c r="W462" t="str">
        <f>LEFT(Table1[[#This Row],[Employee Name]],FIND(" ",Table1[[#This Row],[Employee Name]])-1)</f>
        <v>Gayathri</v>
      </c>
      <c r="X462" t="str">
        <f>RIGHT(Table1[[#This Row],[Employee Name]],LEN(Table1[[#This Row],[Employee Name]])-FIND(" ",Table1[[#This Row],[Employee Name]]))</f>
        <v>Iyer</v>
      </c>
      <c r="Y462" t="str">
        <f>Table1[[#This Row],[Department]]&amp;"-"&amp;Table1[[#This Row],[Employee ID]]</f>
        <v>Finance-E00997</v>
      </c>
      <c r="Z462" t="str">
        <f>LEFT(Table1[[#This Row],[Department]],3)</f>
        <v>Fin</v>
      </c>
      <c r="AA462" t="str">
        <f>_xlfn.XLOOKUP(Table1[[#This Row],[Manager ID]],MANAGERS!A:A,MANAGERS!B:B)</f>
        <v>Manager_19</v>
      </c>
      <c r="AB462" t="str" cm="1">
        <f t="array" ref="AB462">_xlfn.XLOOKUP(Table1[[#This Row],[Manager ID]],Table2[[#All],[Manager ID]],Table2[[#All],[Department Head]])</f>
        <v>Support</v>
      </c>
      <c r="AC462" s="2">
        <f>_xlfn.XLOOKUP(Table1[[#This Row],[City]],L:L,O:O)</f>
        <v>0.23685887225230964</v>
      </c>
      <c r="AD462" t="str" cm="1">
        <f t="array" ref="AD462">_xlfn.IFS(Table1[[#This Row],[Performance Score]]&gt;=90,"Excellent",Table1[[#This Row],[Performance Score]]&gt;=75,"Good",Table1[[#This Row],[Performance Score]]&gt;=60,"Average",Table1[[#This Row],[Performance Score]]&lt;=60,"Need Improvement")</f>
        <v>Need Improvement</v>
      </c>
      <c r="AE462" t="str">
        <f>IF(AND(Table1[[#This Row],[Attendance %]]&gt;=80,(Table1[[#This Row],[Performance Score]]&gt;=80)),"Eligible","Not Eligible")</f>
        <v>Not Eligible</v>
      </c>
      <c r="AF462" t="str">
        <f>IF(Table1[[#This Row],[Performance Score]]&gt;=80,"High Performer","Low Performer")</f>
        <v>Low Performer</v>
      </c>
      <c r="AG462" t="str" cm="1">
        <f t="array" aca="1" ref="AG462" ca="1">_xlfn.IFS(Table1[[#This Row],[Experience]]&lt;=3,"Junior",Table1[[#This Row],[Experience]]&lt;=7,"Mid Level",Table1[[#This Row],[Experience]]&gt;=7,"Senior")</f>
        <v>Junior</v>
      </c>
      <c r="AH462" t="str">
        <f>IF(Table1[[#This Row],[Attendance %]]&gt;75,"OK","Below 75")</f>
        <v>Below 75</v>
      </c>
      <c r="AI462" t="b">
        <f>ISBLANK(Table1[[#This Row],[Employee ID]])</f>
        <v>0</v>
      </c>
      <c r="AJ462" t="b">
        <f>ISNUMBER(Table1[[#This Row],[Total Salary  ]])</f>
        <v>1</v>
      </c>
      <c r="AK462" t="str">
        <f>IFERROR(_xlfn.XLOOKUP(Table1[[#This Row],[Manager ID]],MANAGERS!A:A,MANAGERS!B:B),"Not Found")</f>
        <v>Manager_19</v>
      </c>
    </row>
    <row r="463" spans="1:37" x14ac:dyDescent="0.2">
      <c r="A463" t="s">
        <v>260</v>
      </c>
      <c r="B463" t="s">
        <v>60</v>
      </c>
      <c r="C463" t="s">
        <v>21</v>
      </c>
      <c r="D463" t="s">
        <v>16</v>
      </c>
      <c r="E463" t="s">
        <v>22</v>
      </c>
      <c r="F463" s="1">
        <v>43157</v>
      </c>
      <c r="G463" s="1">
        <v>37329</v>
      </c>
      <c r="H463">
        <v>103317</v>
      </c>
      <c r="I463">
        <v>26438</v>
      </c>
      <c r="J463">
        <v>90</v>
      </c>
      <c r="K463">
        <v>58</v>
      </c>
      <c r="L463" t="s">
        <v>23</v>
      </c>
      <c r="M463">
        <v>101</v>
      </c>
      <c r="N463">
        <f>Table1[[#This Row],[Basic Salary]]+Table1[[#This Row],[Bonus]]</f>
        <v>129755</v>
      </c>
      <c r="O463" s="2">
        <f>Table1[[#This Row],[Bonus]]/Table1[[#This Row],[Basic Salary]]</f>
        <v>0.25589206035792755</v>
      </c>
      <c r="P463">
        <f ca="1">DATEDIF(Table1[[#This Row],[Date of Birth]],TODAY(),"Y")</f>
        <v>24</v>
      </c>
      <c r="Q463">
        <f ca="1">DATEDIF(Table1[[#This Row],[Joining Date]],TODAY(),"Y")</f>
        <v>8</v>
      </c>
      <c r="R463" t="str">
        <f ca="1">IF(YEAR(Table1[[#This Row],[Joining Date]])=YEAR(TODAY()),"Yes","No")</f>
        <v>No</v>
      </c>
      <c r="S463" t="str">
        <f ca="1">IF(Table1[[#This Row],[Experience]]&gt;5,"Yes","No")</f>
        <v>Yes</v>
      </c>
      <c r="T463" t="str">
        <f>TEXT(Table1[[#This Row],[Joining Date]],"mmmm")</f>
        <v>February</v>
      </c>
      <c r="U463" t="str">
        <f>TEXT(Table1[[#This Row],[Joining Date]],"yyyy")</f>
        <v>2018</v>
      </c>
      <c r="V463" s="5">
        <f ca="1">TODAY()-Table1[[#This Row],[Joining Date]]</f>
        <v>3082</v>
      </c>
      <c r="W463" t="str">
        <f>LEFT(Table1[[#This Row],[Employee Name]],FIND(" ",Table1[[#This Row],[Employee Name]])-1)</f>
        <v>Gayathri</v>
      </c>
      <c r="X463" t="str">
        <f>RIGHT(Table1[[#This Row],[Employee Name]],LEN(Table1[[#This Row],[Employee Name]])-FIND(" ",Table1[[#This Row],[Employee Name]]))</f>
        <v>Iyer</v>
      </c>
      <c r="Y463" t="str">
        <f>Table1[[#This Row],[Department]]&amp;"-"&amp;Table1[[#This Row],[Employee ID]]</f>
        <v>HR-E00204</v>
      </c>
      <c r="Z463" t="str">
        <f>LEFT(Table1[[#This Row],[Department]],3)</f>
        <v>HR</v>
      </c>
      <c r="AA463" t="str">
        <f>_xlfn.XLOOKUP(Table1[[#This Row],[Manager ID]],MANAGERS!A:A,MANAGERS!B:B)</f>
        <v>Manager_1</v>
      </c>
      <c r="AB463" t="str" cm="1">
        <f t="array" ref="AB463">_xlfn.XLOOKUP(Table1[[#This Row],[Manager ID]],Table2[[#All],[Manager ID]],Table2[[#All],[Department Head]])</f>
        <v>Support</v>
      </c>
      <c r="AC463" s="2">
        <f>_xlfn.XLOOKUP(Table1[[#This Row],[City]],L:L,O:O)</f>
        <v>0.23486488519629886</v>
      </c>
      <c r="AD463" t="str" cm="1">
        <f t="array" ref="AD463">_xlfn.IFS(Table1[[#This Row],[Performance Score]]&gt;=90,"Excellent",Table1[[#This Row],[Performance Score]]&gt;=75,"Good",Table1[[#This Row],[Performance Score]]&gt;=60,"Average",Table1[[#This Row],[Performance Score]]&lt;=60,"Need Improvement")</f>
        <v>Need Improvement</v>
      </c>
      <c r="AE463" t="str">
        <f>IF(AND(Table1[[#This Row],[Attendance %]]&gt;=80,(Table1[[#This Row],[Performance Score]]&gt;=80)),"Eligible","Not Eligible")</f>
        <v>Not Eligible</v>
      </c>
      <c r="AF463" t="str">
        <f>IF(Table1[[#This Row],[Performance Score]]&gt;=80,"High Performer","Low Performer")</f>
        <v>Low Performer</v>
      </c>
      <c r="AG463" t="str" cm="1">
        <f t="array" aca="1" ref="AG463" ca="1">_xlfn.IFS(Table1[[#This Row],[Experience]]&lt;=3,"Junior",Table1[[#This Row],[Experience]]&lt;=7,"Mid Level",Table1[[#This Row],[Experience]]&gt;=7,"Senior")</f>
        <v>Senior</v>
      </c>
      <c r="AH463" t="str">
        <f>IF(Table1[[#This Row],[Attendance %]]&gt;75,"OK","Below 75")</f>
        <v>OK</v>
      </c>
      <c r="AI463" t="b">
        <f>ISBLANK(Table1[[#This Row],[Employee ID]])</f>
        <v>0</v>
      </c>
      <c r="AJ463" t="b">
        <f>ISNUMBER(Table1[[#This Row],[Total Salary  ]])</f>
        <v>1</v>
      </c>
      <c r="AK463" t="str">
        <f>IFERROR(_xlfn.XLOOKUP(Table1[[#This Row],[Manager ID]],MANAGERS!A:A,MANAGERS!B:B),"Not Found")</f>
        <v>Manager_1</v>
      </c>
    </row>
    <row r="464" spans="1:37" x14ac:dyDescent="0.2">
      <c r="A464" t="s">
        <v>2766</v>
      </c>
      <c r="B464" t="s">
        <v>87</v>
      </c>
      <c r="C464" t="s">
        <v>15</v>
      </c>
      <c r="D464" t="s">
        <v>33</v>
      </c>
      <c r="E464" t="s">
        <v>17</v>
      </c>
      <c r="F464" s="1">
        <v>42906</v>
      </c>
      <c r="G464" s="1">
        <v>33622</v>
      </c>
      <c r="H464">
        <v>105441</v>
      </c>
      <c r="I464">
        <v>24280</v>
      </c>
      <c r="J464">
        <v>94</v>
      </c>
      <c r="K464">
        <v>42</v>
      </c>
      <c r="L464" t="s">
        <v>53</v>
      </c>
      <c r="M464">
        <v>107</v>
      </c>
      <c r="N464">
        <f>Table1[[#This Row],[Basic Salary]]+Table1[[#This Row],[Bonus]]</f>
        <v>129721</v>
      </c>
      <c r="O464" s="2">
        <f>Table1[[#This Row],[Bonus]]/Table1[[#This Row],[Basic Salary]]</f>
        <v>0.23027095721778057</v>
      </c>
      <c r="P464">
        <f ca="1">DATEDIF(Table1[[#This Row],[Date of Birth]],TODAY(),"Y")</f>
        <v>34</v>
      </c>
      <c r="Q464">
        <f ca="1">DATEDIF(Table1[[#This Row],[Joining Date]],TODAY(),"Y")</f>
        <v>9</v>
      </c>
      <c r="R464" t="str">
        <f ca="1">IF(YEAR(Table1[[#This Row],[Joining Date]])=YEAR(TODAY()),"Yes","No")</f>
        <v>No</v>
      </c>
      <c r="S464" t="str">
        <f ca="1">IF(Table1[[#This Row],[Experience]]&gt;5,"Yes","No")</f>
        <v>Yes</v>
      </c>
      <c r="T464" t="str">
        <f>TEXT(Table1[[#This Row],[Joining Date]],"mmmm")</f>
        <v>June</v>
      </c>
      <c r="U464" t="str">
        <f>TEXT(Table1[[#This Row],[Joining Date]],"yyyy")</f>
        <v>2017</v>
      </c>
      <c r="V464" s="5">
        <f ca="1">TODAY()-Table1[[#This Row],[Joining Date]]</f>
        <v>3333</v>
      </c>
      <c r="W464" t="str">
        <f>LEFT(Table1[[#This Row],[Employee Name]],FIND(" ",Table1[[#This Row],[Employee Name]])-1)</f>
        <v>Arjun</v>
      </c>
      <c r="X464" t="str">
        <f>RIGHT(Table1[[#This Row],[Employee Name]],LEN(Table1[[#This Row],[Employee Name]])-FIND(" ",Table1[[#This Row],[Employee Name]]))</f>
        <v>Mehta</v>
      </c>
      <c r="Y464" t="str">
        <f>Table1[[#This Row],[Department]]&amp;"-"&amp;Table1[[#This Row],[Employee ID]]</f>
        <v>Marketing-E02710</v>
      </c>
      <c r="Z464" t="str">
        <f>LEFT(Table1[[#This Row],[Department]],3)</f>
        <v>Mar</v>
      </c>
      <c r="AA464" t="str">
        <f>_xlfn.XLOOKUP(Table1[[#This Row],[Manager ID]],MANAGERS!A:A,MANAGERS!B:B)</f>
        <v>Manager_7</v>
      </c>
      <c r="AB464" t="str" cm="1">
        <f t="array" ref="AB464">_xlfn.XLOOKUP(Table1[[#This Row],[Manager ID]],Table2[[#All],[Manager ID]],Table2[[#All],[Department Head]])</f>
        <v>Operations</v>
      </c>
      <c r="AC464" s="2">
        <f>_xlfn.XLOOKUP(Table1[[#This Row],[City]],L:L,O:O)</f>
        <v>0.23685887225230964</v>
      </c>
      <c r="AD464" t="str" cm="1">
        <f t="array" ref="AD464">_xlfn.IFS(Table1[[#This Row],[Performance Score]]&gt;=90,"Excellent",Table1[[#This Row],[Performance Score]]&gt;=75,"Good",Table1[[#This Row],[Performance Score]]&gt;=60,"Average",Table1[[#This Row],[Performance Score]]&lt;=60,"Need Improvement")</f>
        <v>Need Improvement</v>
      </c>
      <c r="AE464" t="str">
        <f>IF(AND(Table1[[#This Row],[Attendance %]]&gt;=80,(Table1[[#This Row],[Performance Score]]&gt;=80)),"Eligible","Not Eligible")</f>
        <v>Not Eligible</v>
      </c>
      <c r="AF464" t="str">
        <f>IF(Table1[[#This Row],[Performance Score]]&gt;=80,"High Performer","Low Performer")</f>
        <v>Low Performer</v>
      </c>
      <c r="AG464" t="str" cm="1">
        <f t="array" aca="1" ref="AG464" ca="1">_xlfn.IFS(Table1[[#This Row],[Experience]]&lt;=3,"Junior",Table1[[#This Row],[Experience]]&lt;=7,"Mid Level",Table1[[#This Row],[Experience]]&gt;=7,"Senior")</f>
        <v>Senior</v>
      </c>
      <c r="AH464" t="str">
        <f>IF(Table1[[#This Row],[Attendance %]]&gt;75,"OK","Below 75")</f>
        <v>OK</v>
      </c>
      <c r="AI464" t="b">
        <f>ISBLANK(Table1[[#This Row],[Employee ID]])</f>
        <v>0</v>
      </c>
      <c r="AJ464" t="b">
        <f>ISNUMBER(Table1[[#This Row],[Total Salary  ]])</f>
        <v>1</v>
      </c>
      <c r="AK464" t="str">
        <f>IFERROR(_xlfn.XLOOKUP(Table1[[#This Row],[Manager ID]],MANAGERS!A:A,MANAGERS!B:B),"Not Found")</f>
        <v>Manager_7</v>
      </c>
    </row>
    <row r="465" spans="1:37" x14ac:dyDescent="0.2">
      <c r="A465" t="s">
        <v>4380</v>
      </c>
      <c r="B465" t="s">
        <v>62</v>
      </c>
      <c r="C465" t="s">
        <v>21</v>
      </c>
      <c r="D465" t="s">
        <v>43</v>
      </c>
      <c r="E465" t="s">
        <v>26</v>
      </c>
      <c r="F465" s="1">
        <v>42730</v>
      </c>
      <c r="G465" s="1">
        <v>37751</v>
      </c>
      <c r="H465">
        <v>103379</v>
      </c>
      <c r="I465">
        <v>26334</v>
      </c>
      <c r="J465">
        <v>100</v>
      </c>
      <c r="K465">
        <v>58</v>
      </c>
      <c r="L465" t="s">
        <v>27</v>
      </c>
      <c r="M465">
        <v>115</v>
      </c>
      <c r="N465">
        <f>Table1[[#This Row],[Basic Salary]]+Table1[[#This Row],[Bonus]]</f>
        <v>129713</v>
      </c>
      <c r="O465" s="2">
        <f>Table1[[#This Row],[Bonus]]/Table1[[#This Row],[Basic Salary]]</f>
        <v>0.25473258592170556</v>
      </c>
      <c r="P465">
        <f ca="1">DATEDIF(Table1[[#This Row],[Date of Birth]],TODAY(),"Y")</f>
        <v>23</v>
      </c>
      <c r="Q465">
        <f ca="1">DATEDIF(Table1[[#This Row],[Joining Date]],TODAY(),"Y")</f>
        <v>9</v>
      </c>
      <c r="R465" t="str">
        <f ca="1">IF(YEAR(Table1[[#This Row],[Joining Date]])=YEAR(TODAY()),"Yes","No")</f>
        <v>No</v>
      </c>
      <c r="S465" t="str">
        <f ca="1">IF(Table1[[#This Row],[Experience]]&gt;5,"Yes","No")</f>
        <v>Yes</v>
      </c>
      <c r="T465" t="str">
        <f>TEXT(Table1[[#This Row],[Joining Date]],"mmmm")</f>
        <v>December</v>
      </c>
      <c r="U465" t="str">
        <f>TEXT(Table1[[#This Row],[Joining Date]],"yyyy")</f>
        <v>2016</v>
      </c>
      <c r="V465" s="5">
        <f ca="1">TODAY()-Table1[[#This Row],[Joining Date]]</f>
        <v>3509</v>
      </c>
      <c r="W465" t="str">
        <f>LEFT(Table1[[#This Row],[Employee Name]],FIND(" ",Table1[[#This Row],[Employee Name]])-1)</f>
        <v>Kavya</v>
      </c>
      <c r="X465" t="str">
        <f>RIGHT(Table1[[#This Row],[Employee Name]],LEN(Table1[[#This Row],[Employee Name]])-FIND(" ",Table1[[#This Row],[Employee Name]]))</f>
        <v>Nair</v>
      </c>
      <c r="Y465" t="str">
        <f>Table1[[#This Row],[Department]]&amp;"-"&amp;Table1[[#This Row],[Employee ID]]</f>
        <v>Operations-E04324</v>
      </c>
      <c r="Z465" t="str">
        <f>LEFT(Table1[[#This Row],[Department]],3)</f>
        <v>Ope</v>
      </c>
      <c r="AA465" t="str">
        <f>_xlfn.XLOOKUP(Table1[[#This Row],[Manager ID]],MANAGERS!A:A,MANAGERS!B:B)</f>
        <v>Manager_15</v>
      </c>
      <c r="AB465" t="str" cm="1">
        <f t="array" ref="AB465">_xlfn.XLOOKUP(Table1[[#This Row],[Manager ID]],Table2[[#All],[Manager ID]],Table2[[#All],[Department Head]])</f>
        <v>Support</v>
      </c>
      <c r="AC465" s="2">
        <f>_xlfn.XLOOKUP(Table1[[#This Row],[City]],L:L,O:O)</f>
        <v>0.23674293405114402</v>
      </c>
      <c r="AD465" t="str" cm="1">
        <f t="array" ref="AD465">_xlfn.IFS(Table1[[#This Row],[Performance Score]]&gt;=90,"Excellent",Table1[[#This Row],[Performance Score]]&gt;=75,"Good",Table1[[#This Row],[Performance Score]]&gt;=60,"Average",Table1[[#This Row],[Performance Score]]&lt;=60,"Need Improvement")</f>
        <v>Need Improvement</v>
      </c>
      <c r="AE465" t="str">
        <f>IF(AND(Table1[[#This Row],[Attendance %]]&gt;=80,(Table1[[#This Row],[Performance Score]]&gt;=80)),"Eligible","Not Eligible")</f>
        <v>Not Eligible</v>
      </c>
      <c r="AF465" t="str">
        <f>IF(Table1[[#This Row],[Performance Score]]&gt;=80,"High Performer","Low Performer")</f>
        <v>Low Performer</v>
      </c>
      <c r="AG465" t="str" cm="1">
        <f t="array" aca="1" ref="AG465" ca="1">_xlfn.IFS(Table1[[#This Row],[Experience]]&lt;=3,"Junior",Table1[[#This Row],[Experience]]&lt;=7,"Mid Level",Table1[[#This Row],[Experience]]&gt;=7,"Senior")</f>
        <v>Senior</v>
      </c>
      <c r="AH465" t="str">
        <f>IF(Table1[[#This Row],[Attendance %]]&gt;75,"OK","Below 75")</f>
        <v>OK</v>
      </c>
      <c r="AI465" t="b">
        <f>ISBLANK(Table1[[#This Row],[Employee ID]])</f>
        <v>0</v>
      </c>
      <c r="AJ465" t="b">
        <f>ISNUMBER(Table1[[#This Row],[Total Salary  ]])</f>
        <v>1</v>
      </c>
      <c r="AK465" t="str">
        <f>IFERROR(_xlfn.XLOOKUP(Table1[[#This Row],[Manager ID]],MANAGERS!A:A,MANAGERS!B:B),"Not Found")</f>
        <v>Manager_15</v>
      </c>
    </row>
    <row r="466" spans="1:37" x14ac:dyDescent="0.2">
      <c r="A466" t="s">
        <v>386</v>
      </c>
      <c r="B466" t="s">
        <v>39</v>
      </c>
      <c r="C466" t="s">
        <v>15</v>
      </c>
      <c r="D466" t="s">
        <v>25</v>
      </c>
      <c r="E466" t="s">
        <v>22</v>
      </c>
      <c r="F466" s="1">
        <v>44269</v>
      </c>
      <c r="G466" s="1">
        <v>40919</v>
      </c>
      <c r="H466">
        <v>110944</v>
      </c>
      <c r="I466">
        <v>18741</v>
      </c>
      <c r="J466">
        <v>74</v>
      </c>
      <c r="K466">
        <v>60</v>
      </c>
      <c r="L466" t="s">
        <v>37</v>
      </c>
      <c r="M466">
        <v>114</v>
      </c>
      <c r="N466">
        <f>Table1[[#This Row],[Basic Salary]]+Table1[[#This Row],[Bonus]]</f>
        <v>129685</v>
      </c>
      <c r="O466" s="2">
        <f>Table1[[#This Row],[Bonus]]/Table1[[#This Row],[Basic Salary]]</f>
        <v>0.16892306028266513</v>
      </c>
      <c r="P466">
        <f ca="1">DATEDIF(Table1[[#This Row],[Date of Birth]],TODAY(),"Y")</f>
        <v>14</v>
      </c>
      <c r="Q466">
        <f ca="1">DATEDIF(Table1[[#This Row],[Joining Date]],TODAY(),"Y")</f>
        <v>5</v>
      </c>
      <c r="R466" t="str">
        <f ca="1">IF(YEAR(Table1[[#This Row],[Joining Date]])=YEAR(TODAY()),"Yes","No")</f>
        <v>No</v>
      </c>
      <c r="S466" t="str">
        <f ca="1">IF(Table1[[#This Row],[Experience]]&gt;5,"Yes","No")</f>
        <v>No</v>
      </c>
      <c r="T466" t="str">
        <f>TEXT(Table1[[#This Row],[Joining Date]],"mmmm")</f>
        <v>March</v>
      </c>
      <c r="U466" t="str">
        <f>TEXT(Table1[[#This Row],[Joining Date]],"yyyy")</f>
        <v>2021</v>
      </c>
      <c r="V466" s="5">
        <f ca="1">TODAY()-Table1[[#This Row],[Joining Date]]</f>
        <v>1970</v>
      </c>
      <c r="W466" t="str">
        <f>LEFT(Table1[[#This Row],[Employee Name]],FIND(" ",Table1[[#This Row],[Employee Name]])-1)</f>
        <v>Karan</v>
      </c>
      <c r="X466" t="str">
        <f>RIGHT(Table1[[#This Row],[Employee Name]],LEN(Table1[[#This Row],[Employee Name]])-FIND(" ",Table1[[#This Row],[Employee Name]]))</f>
        <v>Malhotra</v>
      </c>
      <c r="Y466" t="str">
        <f>Table1[[#This Row],[Department]]&amp;"-"&amp;Table1[[#This Row],[Employee ID]]</f>
        <v>Finance-E00330</v>
      </c>
      <c r="Z466" t="str">
        <f>LEFT(Table1[[#This Row],[Department]],3)</f>
        <v>Fin</v>
      </c>
      <c r="AA466" t="str">
        <f>_xlfn.XLOOKUP(Table1[[#This Row],[Manager ID]],MANAGERS!A:A,MANAGERS!B:B)</f>
        <v>Manager_14</v>
      </c>
      <c r="AB466" t="str" cm="1">
        <f t="array" ref="AB466">_xlfn.XLOOKUP(Table1[[#This Row],[Manager ID]],Table2[[#All],[Manager ID]],Table2[[#All],[Department Head]])</f>
        <v>Marketing</v>
      </c>
      <c r="AC466" s="2">
        <f>_xlfn.XLOOKUP(Table1[[#This Row],[City]],L:L,O:O)</f>
        <v>0.24036902712549932</v>
      </c>
      <c r="AD466" t="str" cm="1">
        <f t="array" ref="AD466">_xlfn.IFS(Table1[[#This Row],[Performance Score]]&gt;=90,"Excellent",Table1[[#This Row],[Performance Score]]&gt;=75,"Good",Table1[[#This Row],[Performance Score]]&gt;=60,"Average",Table1[[#This Row],[Performance Score]]&lt;=60,"Need Improvement")</f>
        <v>Average</v>
      </c>
      <c r="AE466" t="str">
        <f>IF(AND(Table1[[#This Row],[Attendance %]]&gt;=80,(Table1[[#This Row],[Performance Score]]&gt;=80)),"Eligible","Not Eligible")</f>
        <v>Not Eligible</v>
      </c>
      <c r="AF466" t="str">
        <f>IF(Table1[[#This Row],[Performance Score]]&gt;=80,"High Performer","Low Performer")</f>
        <v>Low Performer</v>
      </c>
      <c r="AG466" t="str" cm="1">
        <f t="array" aca="1" ref="AG466" ca="1">_xlfn.IFS(Table1[[#This Row],[Experience]]&lt;=3,"Junior",Table1[[#This Row],[Experience]]&lt;=7,"Mid Level",Table1[[#This Row],[Experience]]&gt;=7,"Senior")</f>
        <v>Mid Level</v>
      </c>
      <c r="AH466" t="str">
        <f>IF(Table1[[#This Row],[Attendance %]]&gt;75,"OK","Below 75")</f>
        <v>Below 75</v>
      </c>
      <c r="AI466" t="b">
        <f>ISBLANK(Table1[[#This Row],[Employee ID]])</f>
        <v>0</v>
      </c>
      <c r="AJ466" t="b">
        <f>ISNUMBER(Table1[[#This Row],[Total Salary  ]])</f>
        <v>1</v>
      </c>
      <c r="AK466" t="str">
        <f>IFERROR(_xlfn.XLOOKUP(Table1[[#This Row],[Manager ID]],MANAGERS!A:A,MANAGERS!B:B),"Not Found")</f>
        <v>Manager_14</v>
      </c>
    </row>
    <row r="467" spans="1:37" x14ac:dyDescent="0.2">
      <c r="A467" t="s">
        <v>4902</v>
      </c>
      <c r="B467" t="s">
        <v>60</v>
      </c>
      <c r="C467" t="s">
        <v>15</v>
      </c>
      <c r="D467" t="s">
        <v>16</v>
      </c>
      <c r="E467" t="s">
        <v>17</v>
      </c>
      <c r="F467" s="1">
        <v>43837</v>
      </c>
      <c r="G467" s="1">
        <v>30189</v>
      </c>
      <c r="H467">
        <v>107208</v>
      </c>
      <c r="I467">
        <v>22439</v>
      </c>
      <c r="J467">
        <v>85</v>
      </c>
      <c r="K467">
        <v>88</v>
      </c>
      <c r="L467" t="s">
        <v>53</v>
      </c>
      <c r="M467">
        <v>104</v>
      </c>
      <c r="N467">
        <f>Table1[[#This Row],[Basic Salary]]+Table1[[#This Row],[Bonus]]</f>
        <v>129647</v>
      </c>
      <c r="O467" s="2">
        <f>Table1[[#This Row],[Bonus]]/Table1[[#This Row],[Basic Salary]]</f>
        <v>0.20930341019326915</v>
      </c>
      <c r="P467">
        <f ca="1">DATEDIF(Table1[[#This Row],[Date of Birth]],TODAY(),"Y")</f>
        <v>43</v>
      </c>
      <c r="Q467">
        <f ca="1">DATEDIF(Table1[[#This Row],[Joining Date]],TODAY(),"Y")</f>
        <v>6</v>
      </c>
      <c r="R467" t="str">
        <f ca="1">IF(YEAR(Table1[[#This Row],[Joining Date]])=YEAR(TODAY()),"Yes","No")</f>
        <v>No</v>
      </c>
      <c r="S467" t="str">
        <f ca="1">IF(Table1[[#This Row],[Experience]]&gt;5,"Yes","No")</f>
        <v>Yes</v>
      </c>
      <c r="T467" t="str">
        <f>TEXT(Table1[[#This Row],[Joining Date]],"mmmm")</f>
        <v>January</v>
      </c>
      <c r="U467" t="str">
        <f>TEXT(Table1[[#This Row],[Joining Date]],"yyyy")</f>
        <v>2020</v>
      </c>
      <c r="V467" s="5">
        <f ca="1">TODAY()-Table1[[#This Row],[Joining Date]]</f>
        <v>2402</v>
      </c>
      <c r="W467" t="str">
        <f>LEFT(Table1[[#This Row],[Employee Name]],FIND(" ",Table1[[#This Row],[Employee Name]])-1)</f>
        <v>Gayathri</v>
      </c>
      <c r="X467" t="str">
        <f>RIGHT(Table1[[#This Row],[Employee Name]],LEN(Table1[[#This Row],[Employee Name]])-FIND(" ",Table1[[#This Row],[Employee Name]]))</f>
        <v>Iyer</v>
      </c>
      <c r="Y467" t="str">
        <f>Table1[[#This Row],[Department]]&amp;"-"&amp;Table1[[#This Row],[Employee ID]]</f>
        <v>HR-E04846</v>
      </c>
      <c r="Z467" t="str">
        <f>LEFT(Table1[[#This Row],[Department]],3)</f>
        <v>HR</v>
      </c>
      <c r="AA467" t="str">
        <f>_xlfn.XLOOKUP(Table1[[#This Row],[Manager ID]],MANAGERS!A:A,MANAGERS!B:B)</f>
        <v>Manager_4</v>
      </c>
      <c r="AB467" t="str" cm="1">
        <f t="array" ref="AB467">_xlfn.XLOOKUP(Table1[[#This Row],[Manager ID]],Table2[[#All],[Manager ID]],Table2[[#All],[Department Head]])</f>
        <v>Finance</v>
      </c>
      <c r="AC467" s="2">
        <f>_xlfn.XLOOKUP(Table1[[#This Row],[City]],L:L,O:O)</f>
        <v>0.23685887225230964</v>
      </c>
      <c r="AD467" t="str" cm="1">
        <f t="array" ref="AD467">_xlfn.IFS(Table1[[#This Row],[Performance Score]]&gt;=90,"Excellent",Table1[[#This Row],[Performance Score]]&gt;=75,"Good",Table1[[#This Row],[Performance Score]]&gt;=60,"Average",Table1[[#This Row],[Performance Score]]&lt;=60,"Need Improvement")</f>
        <v>Good</v>
      </c>
      <c r="AE467" t="str">
        <f>IF(AND(Table1[[#This Row],[Attendance %]]&gt;=80,(Table1[[#This Row],[Performance Score]]&gt;=80)),"Eligible","Not Eligible")</f>
        <v>Eligible</v>
      </c>
      <c r="AF467" t="str">
        <f>IF(Table1[[#This Row],[Performance Score]]&gt;=80,"High Performer","Low Performer")</f>
        <v>High Performer</v>
      </c>
      <c r="AG467" t="str" cm="1">
        <f t="array" aca="1" ref="AG467" ca="1">_xlfn.IFS(Table1[[#This Row],[Experience]]&lt;=3,"Junior",Table1[[#This Row],[Experience]]&lt;=7,"Mid Level",Table1[[#This Row],[Experience]]&gt;=7,"Senior")</f>
        <v>Mid Level</v>
      </c>
      <c r="AH467" t="str">
        <f>IF(Table1[[#This Row],[Attendance %]]&gt;75,"OK","Below 75")</f>
        <v>OK</v>
      </c>
      <c r="AI467" t="b">
        <f>ISBLANK(Table1[[#This Row],[Employee ID]])</f>
        <v>0</v>
      </c>
      <c r="AJ467" t="b">
        <f>ISNUMBER(Table1[[#This Row],[Total Salary  ]])</f>
        <v>1</v>
      </c>
      <c r="AK467" t="str">
        <f>IFERROR(_xlfn.XLOOKUP(Table1[[#This Row],[Manager ID]],MANAGERS!A:A,MANAGERS!B:B),"Not Found")</f>
        <v>Manager_4</v>
      </c>
    </row>
    <row r="468" spans="1:37" x14ac:dyDescent="0.2">
      <c r="A468" t="s">
        <v>792</v>
      </c>
      <c r="B468" t="s">
        <v>95</v>
      </c>
      <c r="C468" t="s">
        <v>15</v>
      </c>
      <c r="D468" t="s">
        <v>43</v>
      </c>
      <c r="E468" t="s">
        <v>30</v>
      </c>
      <c r="F468" s="1">
        <v>45578</v>
      </c>
      <c r="G468" s="1">
        <v>34401</v>
      </c>
      <c r="H468">
        <v>114780</v>
      </c>
      <c r="I468">
        <v>14865</v>
      </c>
      <c r="J468">
        <v>77</v>
      </c>
      <c r="K468">
        <v>83</v>
      </c>
      <c r="L468" t="s">
        <v>18</v>
      </c>
      <c r="M468">
        <v>112</v>
      </c>
      <c r="N468">
        <f>Table1[[#This Row],[Basic Salary]]+Table1[[#This Row],[Bonus]]</f>
        <v>129645</v>
      </c>
      <c r="O468" s="2">
        <f>Table1[[#This Row],[Bonus]]/Table1[[#This Row],[Basic Salary]]</f>
        <v>0.12950862519602718</v>
      </c>
      <c r="P468">
        <f ca="1">DATEDIF(Table1[[#This Row],[Date of Birth]],TODAY(),"Y")</f>
        <v>32</v>
      </c>
      <c r="Q468">
        <f ca="1">DATEDIF(Table1[[#This Row],[Joining Date]],TODAY(),"Y")</f>
        <v>1</v>
      </c>
      <c r="R468" t="str">
        <f ca="1">IF(YEAR(Table1[[#This Row],[Joining Date]])=YEAR(TODAY()),"Yes","No")</f>
        <v>No</v>
      </c>
      <c r="S468" t="str">
        <f ca="1">IF(Table1[[#This Row],[Experience]]&gt;5,"Yes","No")</f>
        <v>No</v>
      </c>
      <c r="T468" t="str">
        <f>TEXT(Table1[[#This Row],[Joining Date]],"mmmm")</f>
        <v>October</v>
      </c>
      <c r="U468" t="str">
        <f>TEXT(Table1[[#This Row],[Joining Date]],"yyyy")</f>
        <v>2024</v>
      </c>
      <c r="V468" s="5">
        <f ca="1">TODAY()-Table1[[#This Row],[Joining Date]]</f>
        <v>661</v>
      </c>
      <c r="W468" t="str">
        <f>LEFT(Table1[[#This Row],[Employee Name]],FIND(" ",Table1[[#This Row],[Employee Name]])-1)</f>
        <v>Ajay</v>
      </c>
      <c r="X468" t="str">
        <f>RIGHT(Table1[[#This Row],[Employee Name]],LEN(Table1[[#This Row],[Employee Name]])-FIND(" ",Table1[[#This Row],[Employee Name]]))</f>
        <v>Singh</v>
      </c>
      <c r="Y468" t="str">
        <f>Table1[[#This Row],[Department]]&amp;"-"&amp;Table1[[#This Row],[Employee ID]]</f>
        <v>Operations-E00736</v>
      </c>
      <c r="Z468" t="str">
        <f>LEFT(Table1[[#This Row],[Department]],3)</f>
        <v>Ope</v>
      </c>
      <c r="AA468" t="str">
        <f>_xlfn.XLOOKUP(Table1[[#This Row],[Manager ID]],MANAGERS!A:A,MANAGERS!B:B)</f>
        <v>Manager_12</v>
      </c>
      <c r="AB468" t="str" cm="1">
        <f t="array" ref="AB468">_xlfn.XLOOKUP(Table1[[#This Row],[Manager ID]],Table2[[#All],[Manager ID]],Table2[[#All],[Department Head]])</f>
        <v>Marketing</v>
      </c>
      <c r="AC468" s="2">
        <f>_xlfn.XLOOKUP(Table1[[#This Row],[City]],L:L,O:O)</f>
        <v>0.21356479274849693</v>
      </c>
      <c r="AD468" t="str" cm="1">
        <f t="array" ref="AD468">_xlfn.IFS(Table1[[#This Row],[Performance Score]]&gt;=90,"Excellent",Table1[[#This Row],[Performance Score]]&gt;=75,"Good",Table1[[#This Row],[Performance Score]]&gt;=60,"Average",Table1[[#This Row],[Performance Score]]&lt;=60,"Need Improvement")</f>
        <v>Good</v>
      </c>
      <c r="AE468" t="str">
        <f>IF(AND(Table1[[#This Row],[Attendance %]]&gt;=80,(Table1[[#This Row],[Performance Score]]&gt;=80)),"Eligible","Not Eligible")</f>
        <v>Not Eligible</v>
      </c>
      <c r="AF468" t="str">
        <f>IF(Table1[[#This Row],[Performance Score]]&gt;=80,"High Performer","Low Performer")</f>
        <v>High Performer</v>
      </c>
      <c r="AG468" t="str" cm="1">
        <f t="array" aca="1" ref="AG468" ca="1">_xlfn.IFS(Table1[[#This Row],[Experience]]&lt;=3,"Junior",Table1[[#This Row],[Experience]]&lt;=7,"Mid Level",Table1[[#This Row],[Experience]]&gt;=7,"Senior")</f>
        <v>Junior</v>
      </c>
      <c r="AH468" t="str">
        <f>IF(Table1[[#This Row],[Attendance %]]&gt;75,"OK","Below 75")</f>
        <v>OK</v>
      </c>
      <c r="AI468" t="b">
        <f>ISBLANK(Table1[[#This Row],[Employee ID]])</f>
        <v>0</v>
      </c>
      <c r="AJ468" t="b">
        <f>ISNUMBER(Table1[[#This Row],[Total Salary  ]])</f>
        <v>1</v>
      </c>
      <c r="AK468" t="str">
        <f>IFERROR(_xlfn.XLOOKUP(Table1[[#This Row],[Manager ID]],MANAGERS!A:A,MANAGERS!B:B),"Not Found")</f>
        <v>Manager_12</v>
      </c>
    </row>
    <row r="469" spans="1:37" x14ac:dyDescent="0.2">
      <c r="A469" t="s">
        <v>695</v>
      </c>
      <c r="B469" t="s">
        <v>87</v>
      </c>
      <c r="C469" t="s">
        <v>15</v>
      </c>
      <c r="D469" t="s">
        <v>40</v>
      </c>
      <c r="E469" t="s">
        <v>51</v>
      </c>
      <c r="F469" s="1">
        <v>43198</v>
      </c>
      <c r="G469" s="1">
        <v>35610</v>
      </c>
      <c r="H469">
        <v>105684</v>
      </c>
      <c r="I469">
        <v>23937</v>
      </c>
      <c r="J469">
        <v>88</v>
      </c>
      <c r="K469">
        <v>52</v>
      </c>
      <c r="L469" t="s">
        <v>37</v>
      </c>
      <c r="M469">
        <v>111</v>
      </c>
      <c r="N469">
        <f>Table1[[#This Row],[Basic Salary]]+Table1[[#This Row],[Bonus]]</f>
        <v>129621</v>
      </c>
      <c r="O469" s="2">
        <f>Table1[[#This Row],[Bonus]]/Table1[[#This Row],[Basic Salary]]</f>
        <v>0.22649596911547631</v>
      </c>
      <c r="P469">
        <f ca="1">DATEDIF(Table1[[#This Row],[Date of Birth]],TODAY(),"Y")</f>
        <v>29</v>
      </c>
      <c r="Q469">
        <f ca="1">DATEDIF(Table1[[#This Row],[Joining Date]],TODAY(),"Y")</f>
        <v>8</v>
      </c>
      <c r="R469" t="str">
        <f ca="1">IF(YEAR(Table1[[#This Row],[Joining Date]])=YEAR(TODAY()),"Yes","No")</f>
        <v>No</v>
      </c>
      <c r="S469" t="str">
        <f ca="1">IF(Table1[[#This Row],[Experience]]&gt;5,"Yes","No")</f>
        <v>Yes</v>
      </c>
      <c r="T469" t="str">
        <f>TEXT(Table1[[#This Row],[Joining Date]],"mmmm")</f>
        <v>April</v>
      </c>
      <c r="U469" t="str">
        <f>TEXT(Table1[[#This Row],[Joining Date]],"yyyy")</f>
        <v>2018</v>
      </c>
      <c r="V469" s="5">
        <f ca="1">TODAY()-Table1[[#This Row],[Joining Date]]</f>
        <v>3041</v>
      </c>
      <c r="W469" t="str">
        <f>LEFT(Table1[[#This Row],[Employee Name]],FIND(" ",Table1[[#This Row],[Employee Name]])-1)</f>
        <v>Arjun</v>
      </c>
      <c r="X469" t="str">
        <f>RIGHT(Table1[[#This Row],[Employee Name]],LEN(Table1[[#This Row],[Employee Name]])-FIND(" ",Table1[[#This Row],[Employee Name]]))</f>
        <v>Mehta</v>
      </c>
      <c r="Y469" t="str">
        <f>Table1[[#This Row],[Department]]&amp;"-"&amp;Table1[[#This Row],[Employee ID]]</f>
        <v>IT-E00639</v>
      </c>
      <c r="Z469" t="str">
        <f>LEFT(Table1[[#This Row],[Department]],3)</f>
        <v>IT</v>
      </c>
      <c r="AA469" t="str">
        <f>_xlfn.XLOOKUP(Table1[[#This Row],[Manager ID]],MANAGERS!A:A,MANAGERS!B:B)</f>
        <v>Manager_11</v>
      </c>
      <c r="AB469" t="str" cm="1">
        <f t="array" ref="AB469">_xlfn.XLOOKUP(Table1[[#This Row],[Manager ID]],Table2[[#All],[Manager ID]],Table2[[#All],[Department Head]])</f>
        <v>Marketing</v>
      </c>
      <c r="AC469" s="2">
        <f>_xlfn.XLOOKUP(Table1[[#This Row],[City]],L:L,O:O)</f>
        <v>0.24036902712549932</v>
      </c>
      <c r="AD469" t="str" cm="1">
        <f t="array" ref="AD469">_xlfn.IFS(Table1[[#This Row],[Performance Score]]&gt;=90,"Excellent",Table1[[#This Row],[Performance Score]]&gt;=75,"Good",Table1[[#This Row],[Performance Score]]&gt;=60,"Average",Table1[[#This Row],[Performance Score]]&lt;=60,"Need Improvement")</f>
        <v>Need Improvement</v>
      </c>
      <c r="AE469" t="str">
        <f>IF(AND(Table1[[#This Row],[Attendance %]]&gt;=80,(Table1[[#This Row],[Performance Score]]&gt;=80)),"Eligible","Not Eligible")</f>
        <v>Not Eligible</v>
      </c>
      <c r="AF469" t="str">
        <f>IF(Table1[[#This Row],[Performance Score]]&gt;=80,"High Performer","Low Performer")</f>
        <v>Low Performer</v>
      </c>
      <c r="AG469" t="str" cm="1">
        <f t="array" aca="1" ref="AG469" ca="1">_xlfn.IFS(Table1[[#This Row],[Experience]]&lt;=3,"Junior",Table1[[#This Row],[Experience]]&lt;=7,"Mid Level",Table1[[#This Row],[Experience]]&gt;=7,"Senior")</f>
        <v>Senior</v>
      </c>
      <c r="AH469" t="str">
        <f>IF(Table1[[#This Row],[Attendance %]]&gt;75,"OK","Below 75")</f>
        <v>OK</v>
      </c>
      <c r="AI469" t="b">
        <f>ISBLANK(Table1[[#This Row],[Employee ID]])</f>
        <v>0</v>
      </c>
      <c r="AJ469" t="b">
        <f>ISNUMBER(Table1[[#This Row],[Total Salary  ]])</f>
        <v>1</v>
      </c>
      <c r="AK469" t="str">
        <f>IFERROR(_xlfn.XLOOKUP(Table1[[#This Row],[Manager ID]],MANAGERS!A:A,MANAGERS!B:B),"Not Found")</f>
        <v>Manager_11</v>
      </c>
    </row>
    <row r="470" spans="1:37" x14ac:dyDescent="0.2">
      <c r="A470" t="s">
        <v>451</v>
      </c>
      <c r="B470" t="s">
        <v>85</v>
      </c>
      <c r="C470" t="s">
        <v>21</v>
      </c>
      <c r="D470" t="s">
        <v>40</v>
      </c>
      <c r="E470" t="s">
        <v>26</v>
      </c>
      <c r="F470" s="1">
        <v>43595</v>
      </c>
      <c r="G470" s="1">
        <v>29799</v>
      </c>
      <c r="H470">
        <v>101418</v>
      </c>
      <c r="I470">
        <v>28202</v>
      </c>
      <c r="J470">
        <v>96</v>
      </c>
      <c r="K470">
        <v>92</v>
      </c>
      <c r="L470" t="s">
        <v>37</v>
      </c>
      <c r="M470">
        <v>111</v>
      </c>
      <c r="N470">
        <f>Table1[[#This Row],[Basic Salary]]+Table1[[#This Row],[Bonus]]</f>
        <v>129620</v>
      </c>
      <c r="O470" s="2">
        <f>Table1[[#This Row],[Bonus]]/Table1[[#This Row],[Basic Salary]]</f>
        <v>0.27807686998363212</v>
      </c>
      <c r="P470">
        <f ca="1">DATEDIF(Table1[[#This Row],[Date of Birth]],TODAY(),"Y")</f>
        <v>45</v>
      </c>
      <c r="Q470">
        <f ca="1">DATEDIF(Table1[[#This Row],[Joining Date]],TODAY(),"Y")</f>
        <v>7</v>
      </c>
      <c r="R470" t="str">
        <f ca="1">IF(YEAR(Table1[[#This Row],[Joining Date]])=YEAR(TODAY()),"Yes","No")</f>
        <v>No</v>
      </c>
      <c r="S470" t="str">
        <f ca="1">IF(Table1[[#This Row],[Experience]]&gt;5,"Yes","No")</f>
        <v>Yes</v>
      </c>
      <c r="T470" t="str">
        <f>TEXT(Table1[[#This Row],[Joining Date]],"mmmm")</f>
        <v>May</v>
      </c>
      <c r="U470" t="str">
        <f>TEXT(Table1[[#This Row],[Joining Date]],"yyyy")</f>
        <v>2019</v>
      </c>
      <c r="V470" s="5">
        <f ca="1">TODAY()-Table1[[#This Row],[Joining Date]]</f>
        <v>2644</v>
      </c>
      <c r="W470" t="str">
        <f>LEFT(Table1[[#This Row],[Employee Name]],FIND(" ",Table1[[#This Row],[Employee Name]])-1)</f>
        <v>Pooja</v>
      </c>
      <c r="X470" t="str">
        <f>RIGHT(Table1[[#This Row],[Employee Name]],LEN(Table1[[#This Row],[Employee Name]])-FIND(" ",Table1[[#This Row],[Employee Name]]))</f>
        <v>Das</v>
      </c>
      <c r="Y470" t="str">
        <f>Table1[[#This Row],[Department]]&amp;"-"&amp;Table1[[#This Row],[Employee ID]]</f>
        <v>IT-E00395</v>
      </c>
      <c r="Z470" t="str">
        <f>LEFT(Table1[[#This Row],[Department]],3)</f>
        <v>IT</v>
      </c>
      <c r="AA470" t="str">
        <f>_xlfn.XLOOKUP(Table1[[#This Row],[Manager ID]],MANAGERS!A:A,MANAGERS!B:B)</f>
        <v>Manager_11</v>
      </c>
      <c r="AB470" t="str" cm="1">
        <f t="array" ref="AB470">_xlfn.XLOOKUP(Table1[[#This Row],[Manager ID]],Table2[[#All],[Manager ID]],Table2[[#All],[Department Head]])</f>
        <v>Marketing</v>
      </c>
      <c r="AC470" s="2">
        <f>_xlfn.XLOOKUP(Table1[[#This Row],[City]],L:L,O:O)</f>
        <v>0.24036902712549932</v>
      </c>
      <c r="AD470" t="str" cm="1">
        <f t="array" ref="AD470">_xlfn.IFS(Table1[[#This Row],[Performance Score]]&gt;=90,"Excellent",Table1[[#This Row],[Performance Score]]&gt;=75,"Good",Table1[[#This Row],[Performance Score]]&gt;=60,"Average",Table1[[#This Row],[Performance Score]]&lt;=60,"Need Improvement")</f>
        <v>Excellent</v>
      </c>
      <c r="AE470" t="str">
        <f>IF(AND(Table1[[#This Row],[Attendance %]]&gt;=80,(Table1[[#This Row],[Performance Score]]&gt;=80)),"Eligible","Not Eligible")</f>
        <v>Eligible</v>
      </c>
      <c r="AF470" t="str">
        <f>IF(Table1[[#This Row],[Performance Score]]&gt;=80,"High Performer","Low Performer")</f>
        <v>High Performer</v>
      </c>
      <c r="AG470" t="str" cm="1">
        <f t="array" aca="1" ref="AG470" ca="1">_xlfn.IFS(Table1[[#This Row],[Experience]]&lt;=3,"Junior",Table1[[#This Row],[Experience]]&lt;=7,"Mid Level",Table1[[#This Row],[Experience]]&gt;=7,"Senior")</f>
        <v>Mid Level</v>
      </c>
      <c r="AH470" t="str">
        <f>IF(Table1[[#This Row],[Attendance %]]&gt;75,"OK","Below 75")</f>
        <v>OK</v>
      </c>
      <c r="AI470" t="b">
        <f>ISBLANK(Table1[[#This Row],[Employee ID]])</f>
        <v>0</v>
      </c>
      <c r="AJ470" t="b">
        <f>ISNUMBER(Table1[[#This Row],[Total Salary  ]])</f>
        <v>1</v>
      </c>
      <c r="AK470" t="str">
        <f>IFERROR(_xlfn.XLOOKUP(Table1[[#This Row],[Manager ID]],MANAGERS!A:A,MANAGERS!B:B),"Not Found")</f>
        <v>Manager_11</v>
      </c>
    </row>
    <row r="471" spans="1:37" x14ac:dyDescent="0.2">
      <c r="A471" t="s">
        <v>1919</v>
      </c>
      <c r="B471" t="s">
        <v>50</v>
      </c>
      <c r="C471" t="s">
        <v>21</v>
      </c>
      <c r="D471" t="s">
        <v>40</v>
      </c>
      <c r="E471" t="s">
        <v>22</v>
      </c>
      <c r="F471" s="1">
        <v>43391</v>
      </c>
      <c r="G471" s="1">
        <v>32971</v>
      </c>
      <c r="H471">
        <v>100028</v>
      </c>
      <c r="I471">
        <v>29584</v>
      </c>
      <c r="J471">
        <v>88</v>
      </c>
      <c r="K471">
        <v>87</v>
      </c>
      <c r="L471" t="s">
        <v>53</v>
      </c>
      <c r="M471">
        <v>116</v>
      </c>
      <c r="N471">
        <f>Table1[[#This Row],[Basic Salary]]+Table1[[#This Row],[Bonus]]</f>
        <v>129612</v>
      </c>
      <c r="O471" s="2">
        <f>Table1[[#This Row],[Bonus]]/Table1[[#This Row],[Basic Salary]]</f>
        <v>0.29575718798736356</v>
      </c>
      <c r="P471">
        <f ca="1">DATEDIF(Table1[[#This Row],[Date of Birth]],TODAY(),"Y")</f>
        <v>36</v>
      </c>
      <c r="Q471">
        <f ca="1">DATEDIF(Table1[[#This Row],[Joining Date]],TODAY(),"Y")</f>
        <v>7</v>
      </c>
      <c r="R471" t="str">
        <f ca="1">IF(YEAR(Table1[[#This Row],[Joining Date]])=YEAR(TODAY()),"Yes","No")</f>
        <v>No</v>
      </c>
      <c r="S471" t="str">
        <f ca="1">IF(Table1[[#This Row],[Experience]]&gt;5,"Yes","No")</f>
        <v>Yes</v>
      </c>
      <c r="T471" t="str">
        <f>TEXT(Table1[[#This Row],[Joining Date]],"mmmm")</f>
        <v>October</v>
      </c>
      <c r="U471" t="str">
        <f>TEXT(Table1[[#This Row],[Joining Date]],"yyyy")</f>
        <v>2018</v>
      </c>
      <c r="V471" s="5">
        <f ca="1">TODAY()-Table1[[#This Row],[Joining Date]]</f>
        <v>2848</v>
      </c>
      <c r="W471" t="str">
        <f>LEFT(Table1[[#This Row],[Employee Name]],FIND(" ",Table1[[#This Row],[Employee Name]])-1)</f>
        <v>Ravi</v>
      </c>
      <c r="X471" t="str">
        <f>RIGHT(Table1[[#This Row],[Employee Name]],LEN(Table1[[#This Row],[Employee Name]])-FIND(" ",Table1[[#This Row],[Employee Name]]))</f>
        <v>Teja</v>
      </c>
      <c r="Y471" t="str">
        <f>Table1[[#This Row],[Department]]&amp;"-"&amp;Table1[[#This Row],[Employee ID]]</f>
        <v>IT-E01863</v>
      </c>
      <c r="Z471" t="str">
        <f>LEFT(Table1[[#This Row],[Department]],3)</f>
        <v>IT</v>
      </c>
      <c r="AA471" t="str">
        <f>_xlfn.XLOOKUP(Table1[[#This Row],[Manager ID]],MANAGERS!A:A,MANAGERS!B:B)</f>
        <v>Manager_16</v>
      </c>
      <c r="AB471" t="str" cm="1">
        <f t="array" ref="AB471">_xlfn.XLOOKUP(Table1[[#This Row],[Manager ID]],Table2[[#All],[Manager ID]],Table2[[#All],[Department Head]])</f>
        <v>Sales</v>
      </c>
      <c r="AC471" s="2">
        <f>_xlfn.XLOOKUP(Table1[[#This Row],[City]],L:L,O:O)</f>
        <v>0.23685887225230964</v>
      </c>
      <c r="AD471" t="str" cm="1">
        <f t="array" ref="AD471">_xlfn.IFS(Table1[[#This Row],[Performance Score]]&gt;=90,"Excellent",Table1[[#This Row],[Performance Score]]&gt;=75,"Good",Table1[[#This Row],[Performance Score]]&gt;=60,"Average",Table1[[#This Row],[Performance Score]]&lt;=60,"Need Improvement")</f>
        <v>Good</v>
      </c>
      <c r="AE471" t="str">
        <f>IF(AND(Table1[[#This Row],[Attendance %]]&gt;=80,(Table1[[#This Row],[Performance Score]]&gt;=80)),"Eligible","Not Eligible")</f>
        <v>Eligible</v>
      </c>
      <c r="AF471" t="str">
        <f>IF(Table1[[#This Row],[Performance Score]]&gt;=80,"High Performer","Low Performer")</f>
        <v>High Performer</v>
      </c>
      <c r="AG471" t="str" cm="1">
        <f t="array" aca="1" ref="AG471" ca="1">_xlfn.IFS(Table1[[#This Row],[Experience]]&lt;=3,"Junior",Table1[[#This Row],[Experience]]&lt;=7,"Mid Level",Table1[[#This Row],[Experience]]&gt;=7,"Senior")</f>
        <v>Mid Level</v>
      </c>
      <c r="AH471" t="str">
        <f>IF(Table1[[#This Row],[Attendance %]]&gt;75,"OK","Below 75")</f>
        <v>OK</v>
      </c>
      <c r="AI471" t="b">
        <f>ISBLANK(Table1[[#This Row],[Employee ID]])</f>
        <v>0</v>
      </c>
      <c r="AJ471" t="b">
        <f>ISNUMBER(Table1[[#This Row],[Total Salary  ]])</f>
        <v>1</v>
      </c>
      <c r="AK471" t="str">
        <f>IFERROR(_xlfn.XLOOKUP(Table1[[#This Row],[Manager ID]],MANAGERS!A:A,MANAGERS!B:B),"Not Found")</f>
        <v>Manager_16</v>
      </c>
    </row>
    <row r="472" spans="1:37" x14ac:dyDescent="0.2">
      <c r="A472" t="s">
        <v>1465</v>
      </c>
      <c r="B472" t="s">
        <v>85</v>
      </c>
      <c r="C472" t="s">
        <v>21</v>
      </c>
      <c r="D472" t="s">
        <v>81</v>
      </c>
      <c r="E472" t="s">
        <v>51</v>
      </c>
      <c r="F472" s="1">
        <v>43937</v>
      </c>
      <c r="G472" s="1">
        <v>30907</v>
      </c>
      <c r="H472">
        <v>114751</v>
      </c>
      <c r="I472">
        <v>14832</v>
      </c>
      <c r="J472">
        <v>99</v>
      </c>
      <c r="K472">
        <v>53</v>
      </c>
      <c r="L472" t="s">
        <v>23</v>
      </c>
      <c r="M472">
        <v>105</v>
      </c>
      <c r="N472">
        <f>Table1[[#This Row],[Basic Salary]]+Table1[[#This Row],[Bonus]]</f>
        <v>129583</v>
      </c>
      <c r="O472" s="2">
        <f>Table1[[#This Row],[Bonus]]/Table1[[#This Row],[Basic Salary]]</f>
        <v>0.129253775566226</v>
      </c>
      <c r="P472">
        <f ca="1">DATEDIF(Table1[[#This Row],[Date of Birth]],TODAY(),"Y")</f>
        <v>41</v>
      </c>
      <c r="Q472">
        <f ca="1">DATEDIF(Table1[[#This Row],[Joining Date]],TODAY(),"Y")</f>
        <v>6</v>
      </c>
      <c r="R472" t="str">
        <f ca="1">IF(YEAR(Table1[[#This Row],[Joining Date]])=YEAR(TODAY()),"Yes","No")</f>
        <v>No</v>
      </c>
      <c r="S472" t="str">
        <f ca="1">IF(Table1[[#This Row],[Experience]]&gt;5,"Yes","No")</f>
        <v>Yes</v>
      </c>
      <c r="T472" t="str">
        <f>TEXT(Table1[[#This Row],[Joining Date]],"mmmm")</f>
        <v>April</v>
      </c>
      <c r="U472" t="str">
        <f>TEXT(Table1[[#This Row],[Joining Date]],"yyyy")</f>
        <v>2020</v>
      </c>
      <c r="V472" s="5">
        <f ca="1">TODAY()-Table1[[#This Row],[Joining Date]]</f>
        <v>2302</v>
      </c>
      <c r="W472" t="str">
        <f>LEFT(Table1[[#This Row],[Employee Name]],FIND(" ",Table1[[#This Row],[Employee Name]])-1)</f>
        <v>Pooja</v>
      </c>
      <c r="X472" t="str">
        <f>RIGHT(Table1[[#This Row],[Employee Name]],LEN(Table1[[#This Row],[Employee Name]])-FIND(" ",Table1[[#This Row],[Employee Name]]))</f>
        <v>Das</v>
      </c>
      <c r="Y472" t="str">
        <f>Table1[[#This Row],[Department]]&amp;"-"&amp;Table1[[#This Row],[Employee ID]]</f>
        <v>Sales-E01409</v>
      </c>
      <c r="Z472" t="str">
        <f>LEFT(Table1[[#This Row],[Department]],3)</f>
        <v>Sal</v>
      </c>
      <c r="AA472" t="str">
        <f>_xlfn.XLOOKUP(Table1[[#This Row],[Manager ID]],MANAGERS!A:A,MANAGERS!B:B)</f>
        <v>Manager_5</v>
      </c>
      <c r="AB472" t="str" cm="1">
        <f t="array" ref="AB472">_xlfn.XLOOKUP(Table1[[#This Row],[Manager ID]],Table2[[#All],[Manager ID]],Table2[[#All],[Department Head]])</f>
        <v>Sales</v>
      </c>
      <c r="AC472" s="2">
        <f>_xlfn.XLOOKUP(Table1[[#This Row],[City]],L:L,O:O)</f>
        <v>0.23486488519629886</v>
      </c>
      <c r="AD472" t="str" cm="1">
        <f t="array" ref="AD472">_xlfn.IFS(Table1[[#This Row],[Performance Score]]&gt;=90,"Excellent",Table1[[#This Row],[Performance Score]]&gt;=75,"Good",Table1[[#This Row],[Performance Score]]&gt;=60,"Average",Table1[[#This Row],[Performance Score]]&lt;=60,"Need Improvement")</f>
        <v>Need Improvement</v>
      </c>
      <c r="AE472" t="str">
        <f>IF(AND(Table1[[#This Row],[Attendance %]]&gt;=80,(Table1[[#This Row],[Performance Score]]&gt;=80)),"Eligible","Not Eligible")</f>
        <v>Not Eligible</v>
      </c>
      <c r="AF472" t="str">
        <f>IF(Table1[[#This Row],[Performance Score]]&gt;=80,"High Performer","Low Performer")</f>
        <v>Low Performer</v>
      </c>
      <c r="AG472" t="str" cm="1">
        <f t="array" aca="1" ref="AG472" ca="1">_xlfn.IFS(Table1[[#This Row],[Experience]]&lt;=3,"Junior",Table1[[#This Row],[Experience]]&lt;=7,"Mid Level",Table1[[#This Row],[Experience]]&gt;=7,"Senior")</f>
        <v>Mid Level</v>
      </c>
      <c r="AH472" t="str">
        <f>IF(Table1[[#This Row],[Attendance %]]&gt;75,"OK","Below 75")</f>
        <v>OK</v>
      </c>
      <c r="AI472" t="b">
        <f>ISBLANK(Table1[[#This Row],[Employee ID]])</f>
        <v>0</v>
      </c>
      <c r="AJ472" t="b">
        <f>ISNUMBER(Table1[[#This Row],[Total Salary  ]])</f>
        <v>1</v>
      </c>
      <c r="AK472" t="str">
        <f>IFERROR(_xlfn.XLOOKUP(Table1[[#This Row],[Manager ID]],MANAGERS!A:A,MANAGERS!B:B),"Not Found")</f>
        <v>Manager_5</v>
      </c>
    </row>
    <row r="473" spans="1:37" x14ac:dyDescent="0.2">
      <c r="A473" t="s">
        <v>2544</v>
      </c>
      <c r="B473" t="s">
        <v>62</v>
      </c>
      <c r="C473" t="s">
        <v>15</v>
      </c>
      <c r="D473" t="s">
        <v>46</v>
      </c>
      <c r="E473" t="s">
        <v>22</v>
      </c>
      <c r="F473" s="1">
        <v>44485</v>
      </c>
      <c r="G473" s="1">
        <v>40725</v>
      </c>
      <c r="H473">
        <v>110868</v>
      </c>
      <c r="I473">
        <v>18680</v>
      </c>
      <c r="J473">
        <v>85</v>
      </c>
      <c r="K473">
        <v>50</v>
      </c>
      <c r="L473" t="s">
        <v>34</v>
      </c>
      <c r="M473">
        <v>115</v>
      </c>
      <c r="N473">
        <f>Table1[[#This Row],[Basic Salary]]+Table1[[#This Row],[Bonus]]</f>
        <v>129548</v>
      </c>
      <c r="O473" s="2">
        <f>Table1[[#This Row],[Bonus]]/Table1[[#This Row],[Basic Salary]]</f>
        <v>0.16848865317314285</v>
      </c>
      <c r="P473">
        <f ca="1">DATEDIF(Table1[[#This Row],[Date of Birth]],TODAY(),"Y")</f>
        <v>15</v>
      </c>
      <c r="Q473">
        <f ca="1">DATEDIF(Table1[[#This Row],[Joining Date]],TODAY(),"Y")</f>
        <v>4</v>
      </c>
      <c r="R473" t="str">
        <f ca="1">IF(YEAR(Table1[[#This Row],[Joining Date]])=YEAR(TODAY()),"Yes","No")</f>
        <v>No</v>
      </c>
      <c r="S473" t="str">
        <f ca="1">IF(Table1[[#This Row],[Experience]]&gt;5,"Yes","No")</f>
        <v>No</v>
      </c>
      <c r="T473" t="str">
        <f>TEXT(Table1[[#This Row],[Joining Date]],"mmmm")</f>
        <v>October</v>
      </c>
      <c r="U473" t="str">
        <f>TEXT(Table1[[#This Row],[Joining Date]],"yyyy")</f>
        <v>2021</v>
      </c>
      <c r="V473" s="5">
        <f ca="1">TODAY()-Table1[[#This Row],[Joining Date]]</f>
        <v>1754</v>
      </c>
      <c r="W473" t="str">
        <f>LEFT(Table1[[#This Row],[Employee Name]],FIND(" ",Table1[[#This Row],[Employee Name]])-1)</f>
        <v>Kavya</v>
      </c>
      <c r="X473" t="str">
        <f>RIGHT(Table1[[#This Row],[Employee Name]],LEN(Table1[[#This Row],[Employee Name]])-FIND(" ",Table1[[#This Row],[Employee Name]]))</f>
        <v>Nair</v>
      </c>
      <c r="Y473" t="str">
        <f>Table1[[#This Row],[Department]]&amp;"-"&amp;Table1[[#This Row],[Employee ID]]</f>
        <v>Support-E02488</v>
      </c>
      <c r="Z473" t="str">
        <f>LEFT(Table1[[#This Row],[Department]],3)</f>
        <v>Sup</v>
      </c>
      <c r="AA473" t="str">
        <f>_xlfn.XLOOKUP(Table1[[#This Row],[Manager ID]],MANAGERS!A:A,MANAGERS!B:B)</f>
        <v>Manager_15</v>
      </c>
      <c r="AB473" t="str" cm="1">
        <f t="array" ref="AB473">_xlfn.XLOOKUP(Table1[[#This Row],[Manager ID]],Table2[[#All],[Manager ID]],Table2[[#All],[Department Head]])</f>
        <v>Support</v>
      </c>
      <c r="AC473" s="2">
        <f>_xlfn.XLOOKUP(Table1[[#This Row],[City]],L:L,O:O)</f>
        <v>0.24030340748661314</v>
      </c>
      <c r="AD473" t="str" cm="1">
        <f t="array" ref="AD473">_xlfn.IFS(Table1[[#This Row],[Performance Score]]&gt;=90,"Excellent",Table1[[#This Row],[Performance Score]]&gt;=75,"Good",Table1[[#This Row],[Performance Score]]&gt;=60,"Average",Table1[[#This Row],[Performance Score]]&lt;=60,"Need Improvement")</f>
        <v>Need Improvement</v>
      </c>
      <c r="AE473" t="str">
        <f>IF(AND(Table1[[#This Row],[Attendance %]]&gt;=80,(Table1[[#This Row],[Performance Score]]&gt;=80)),"Eligible","Not Eligible")</f>
        <v>Not Eligible</v>
      </c>
      <c r="AF473" t="str">
        <f>IF(Table1[[#This Row],[Performance Score]]&gt;=80,"High Performer","Low Performer")</f>
        <v>Low Performer</v>
      </c>
      <c r="AG473" t="str" cm="1">
        <f t="array" aca="1" ref="AG473" ca="1">_xlfn.IFS(Table1[[#This Row],[Experience]]&lt;=3,"Junior",Table1[[#This Row],[Experience]]&lt;=7,"Mid Level",Table1[[#This Row],[Experience]]&gt;=7,"Senior")</f>
        <v>Mid Level</v>
      </c>
      <c r="AH473" t="str">
        <f>IF(Table1[[#This Row],[Attendance %]]&gt;75,"OK","Below 75")</f>
        <v>OK</v>
      </c>
      <c r="AI473" t="b">
        <f>ISBLANK(Table1[[#This Row],[Employee ID]])</f>
        <v>0</v>
      </c>
      <c r="AJ473" t="b">
        <f>ISNUMBER(Table1[[#This Row],[Total Salary  ]])</f>
        <v>1</v>
      </c>
      <c r="AK473" t="str">
        <f>IFERROR(_xlfn.XLOOKUP(Table1[[#This Row],[Manager ID]],MANAGERS!A:A,MANAGERS!B:B),"Not Found")</f>
        <v>Manager_15</v>
      </c>
    </row>
    <row r="474" spans="1:37" x14ac:dyDescent="0.2">
      <c r="A474" t="s">
        <v>272</v>
      </c>
      <c r="B474" t="s">
        <v>50</v>
      </c>
      <c r="C474" t="s">
        <v>21</v>
      </c>
      <c r="D474" t="s">
        <v>33</v>
      </c>
      <c r="E474" t="s">
        <v>17</v>
      </c>
      <c r="F474" s="1">
        <v>44793</v>
      </c>
      <c r="G474" s="1">
        <v>39760</v>
      </c>
      <c r="H474">
        <v>115873</v>
      </c>
      <c r="I474">
        <v>13662</v>
      </c>
      <c r="J474">
        <v>99</v>
      </c>
      <c r="K474">
        <v>70</v>
      </c>
      <c r="L474" t="s">
        <v>37</v>
      </c>
      <c r="M474">
        <v>108</v>
      </c>
      <c r="N474">
        <f>Table1[[#This Row],[Basic Salary]]+Table1[[#This Row],[Bonus]]</f>
        <v>129535</v>
      </c>
      <c r="O474" s="2">
        <f>Table1[[#This Row],[Bonus]]/Table1[[#This Row],[Basic Salary]]</f>
        <v>0.11790494765821201</v>
      </c>
      <c r="P474">
        <f ca="1">DATEDIF(Table1[[#This Row],[Date of Birth]],TODAY(),"Y")</f>
        <v>17</v>
      </c>
      <c r="Q474">
        <f ca="1">DATEDIF(Table1[[#This Row],[Joining Date]],TODAY(),"Y")</f>
        <v>3</v>
      </c>
      <c r="R474" t="str">
        <f ca="1">IF(YEAR(Table1[[#This Row],[Joining Date]])=YEAR(TODAY()),"Yes","No")</f>
        <v>No</v>
      </c>
      <c r="S474" t="str">
        <f ca="1">IF(Table1[[#This Row],[Experience]]&gt;5,"Yes","No")</f>
        <v>No</v>
      </c>
      <c r="T474" t="str">
        <f>TEXT(Table1[[#This Row],[Joining Date]],"mmmm")</f>
        <v>August</v>
      </c>
      <c r="U474" t="str">
        <f>TEXT(Table1[[#This Row],[Joining Date]],"yyyy")</f>
        <v>2022</v>
      </c>
      <c r="V474" s="5">
        <f ca="1">TODAY()-Table1[[#This Row],[Joining Date]]</f>
        <v>1446</v>
      </c>
      <c r="W474" t="str">
        <f>LEFT(Table1[[#This Row],[Employee Name]],FIND(" ",Table1[[#This Row],[Employee Name]])-1)</f>
        <v>Ravi</v>
      </c>
      <c r="X474" t="str">
        <f>RIGHT(Table1[[#This Row],[Employee Name]],LEN(Table1[[#This Row],[Employee Name]])-FIND(" ",Table1[[#This Row],[Employee Name]]))</f>
        <v>Teja</v>
      </c>
      <c r="Y474" t="str">
        <f>Table1[[#This Row],[Department]]&amp;"-"&amp;Table1[[#This Row],[Employee ID]]</f>
        <v>Marketing-E00216</v>
      </c>
      <c r="Z474" t="str">
        <f>LEFT(Table1[[#This Row],[Department]],3)</f>
        <v>Mar</v>
      </c>
      <c r="AA474" t="str">
        <f>_xlfn.XLOOKUP(Table1[[#This Row],[Manager ID]],MANAGERS!A:A,MANAGERS!B:B)</f>
        <v>Manager_8</v>
      </c>
      <c r="AB474" t="str" cm="1">
        <f t="array" ref="AB474">_xlfn.XLOOKUP(Table1[[#This Row],[Manager ID]],Table2[[#All],[Manager ID]],Table2[[#All],[Department Head]])</f>
        <v>Sales</v>
      </c>
      <c r="AC474" s="2">
        <f>_xlfn.XLOOKUP(Table1[[#This Row],[City]],L:L,O:O)</f>
        <v>0.24036902712549932</v>
      </c>
      <c r="AD474" t="str" cm="1">
        <f t="array" ref="AD474">_xlfn.IFS(Table1[[#This Row],[Performance Score]]&gt;=90,"Excellent",Table1[[#This Row],[Performance Score]]&gt;=75,"Good",Table1[[#This Row],[Performance Score]]&gt;=60,"Average",Table1[[#This Row],[Performance Score]]&lt;=60,"Need Improvement")</f>
        <v>Average</v>
      </c>
      <c r="AE474" t="str">
        <f>IF(AND(Table1[[#This Row],[Attendance %]]&gt;=80,(Table1[[#This Row],[Performance Score]]&gt;=80)),"Eligible","Not Eligible")</f>
        <v>Not Eligible</v>
      </c>
      <c r="AF474" t="str">
        <f>IF(Table1[[#This Row],[Performance Score]]&gt;=80,"High Performer","Low Performer")</f>
        <v>Low Performer</v>
      </c>
      <c r="AG474" t="str" cm="1">
        <f t="array" aca="1" ref="AG474" ca="1">_xlfn.IFS(Table1[[#This Row],[Experience]]&lt;=3,"Junior",Table1[[#This Row],[Experience]]&lt;=7,"Mid Level",Table1[[#This Row],[Experience]]&gt;=7,"Senior")</f>
        <v>Junior</v>
      </c>
      <c r="AH474" t="str">
        <f>IF(Table1[[#This Row],[Attendance %]]&gt;75,"OK","Below 75")</f>
        <v>OK</v>
      </c>
      <c r="AI474" t="b">
        <f>ISBLANK(Table1[[#This Row],[Employee ID]])</f>
        <v>0</v>
      </c>
      <c r="AJ474" t="b">
        <f>ISNUMBER(Table1[[#This Row],[Total Salary  ]])</f>
        <v>1</v>
      </c>
      <c r="AK474" t="str">
        <f>IFERROR(_xlfn.XLOOKUP(Table1[[#This Row],[Manager ID]],MANAGERS!A:A,MANAGERS!B:B),"Not Found")</f>
        <v>Manager_8</v>
      </c>
    </row>
    <row r="475" spans="1:37" x14ac:dyDescent="0.2">
      <c r="A475" t="s">
        <v>310</v>
      </c>
      <c r="B475" t="s">
        <v>87</v>
      </c>
      <c r="C475" t="s">
        <v>15</v>
      </c>
      <c r="D475" t="s">
        <v>81</v>
      </c>
      <c r="E475" t="s">
        <v>51</v>
      </c>
      <c r="F475" s="1">
        <v>45833</v>
      </c>
      <c r="G475" s="1">
        <v>38789</v>
      </c>
      <c r="H475">
        <v>100909</v>
      </c>
      <c r="I475">
        <v>28593</v>
      </c>
      <c r="J475">
        <v>86</v>
      </c>
      <c r="K475">
        <v>58</v>
      </c>
      <c r="L475" t="s">
        <v>37</v>
      </c>
      <c r="M475">
        <v>107</v>
      </c>
      <c r="N475">
        <f>Table1[[#This Row],[Basic Salary]]+Table1[[#This Row],[Bonus]]</f>
        <v>129502</v>
      </c>
      <c r="O475" s="2">
        <f>Table1[[#This Row],[Bonus]]/Table1[[#This Row],[Basic Salary]]</f>
        <v>0.2833543093282066</v>
      </c>
      <c r="P475">
        <f ca="1">DATEDIF(Table1[[#This Row],[Date of Birth]],TODAY(),"Y")</f>
        <v>20</v>
      </c>
      <c r="Q475">
        <f ca="1">DATEDIF(Table1[[#This Row],[Joining Date]],TODAY(),"Y")</f>
        <v>1</v>
      </c>
      <c r="R475" t="str">
        <f ca="1">IF(YEAR(Table1[[#This Row],[Joining Date]])=YEAR(TODAY()),"Yes","No")</f>
        <v>No</v>
      </c>
      <c r="S475" t="str">
        <f ca="1">IF(Table1[[#This Row],[Experience]]&gt;5,"Yes","No")</f>
        <v>No</v>
      </c>
      <c r="T475" t="str">
        <f>TEXT(Table1[[#This Row],[Joining Date]],"mmmm")</f>
        <v>June</v>
      </c>
      <c r="U475" t="str">
        <f>TEXT(Table1[[#This Row],[Joining Date]],"yyyy")</f>
        <v>2025</v>
      </c>
      <c r="V475" s="5">
        <f ca="1">TODAY()-Table1[[#This Row],[Joining Date]]</f>
        <v>406</v>
      </c>
      <c r="W475" t="str">
        <f>LEFT(Table1[[#This Row],[Employee Name]],FIND(" ",Table1[[#This Row],[Employee Name]])-1)</f>
        <v>Arjun</v>
      </c>
      <c r="X475" t="str">
        <f>RIGHT(Table1[[#This Row],[Employee Name]],LEN(Table1[[#This Row],[Employee Name]])-FIND(" ",Table1[[#This Row],[Employee Name]]))</f>
        <v>Mehta</v>
      </c>
      <c r="Y475" t="str">
        <f>Table1[[#This Row],[Department]]&amp;"-"&amp;Table1[[#This Row],[Employee ID]]</f>
        <v>Sales-E00254</v>
      </c>
      <c r="Z475" t="str">
        <f>LEFT(Table1[[#This Row],[Department]],3)</f>
        <v>Sal</v>
      </c>
      <c r="AA475" t="str">
        <f>_xlfn.XLOOKUP(Table1[[#This Row],[Manager ID]],MANAGERS!A:A,MANAGERS!B:B)</f>
        <v>Manager_7</v>
      </c>
      <c r="AB475" t="str" cm="1">
        <f t="array" ref="AB475">_xlfn.XLOOKUP(Table1[[#This Row],[Manager ID]],Table2[[#All],[Manager ID]],Table2[[#All],[Department Head]])</f>
        <v>Operations</v>
      </c>
      <c r="AC475" s="2">
        <f>_xlfn.XLOOKUP(Table1[[#This Row],[City]],L:L,O:O)</f>
        <v>0.24036902712549932</v>
      </c>
      <c r="AD475" t="str" cm="1">
        <f t="array" ref="AD475">_xlfn.IFS(Table1[[#This Row],[Performance Score]]&gt;=90,"Excellent",Table1[[#This Row],[Performance Score]]&gt;=75,"Good",Table1[[#This Row],[Performance Score]]&gt;=60,"Average",Table1[[#This Row],[Performance Score]]&lt;=60,"Need Improvement")</f>
        <v>Need Improvement</v>
      </c>
      <c r="AE475" t="str">
        <f>IF(AND(Table1[[#This Row],[Attendance %]]&gt;=80,(Table1[[#This Row],[Performance Score]]&gt;=80)),"Eligible","Not Eligible")</f>
        <v>Not Eligible</v>
      </c>
      <c r="AF475" t="str">
        <f>IF(Table1[[#This Row],[Performance Score]]&gt;=80,"High Performer","Low Performer")</f>
        <v>Low Performer</v>
      </c>
      <c r="AG475" t="str" cm="1">
        <f t="array" aca="1" ref="AG475" ca="1">_xlfn.IFS(Table1[[#This Row],[Experience]]&lt;=3,"Junior",Table1[[#This Row],[Experience]]&lt;=7,"Mid Level",Table1[[#This Row],[Experience]]&gt;=7,"Senior")</f>
        <v>Junior</v>
      </c>
      <c r="AH475" t="str">
        <f>IF(Table1[[#This Row],[Attendance %]]&gt;75,"OK","Below 75")</f>
        <v>OK</v>
      </c>
      <c r="AI475" t="b">
        <f>ISBLANK(Table1[[#This Row],[Employee ID]])</f>
        <v>0</v>
      </c>
      <c r="AJ475" t="b">
        <f>ISNUMBER(Table1[[#This Row],[Total Salary  ]])</f>
        <v>1</v>
      </c>
      <c r="AK475" t="str">
        <f>IFERROR(_xlfn.XLOOKUP(Table1[[#This Row],[Manager ID]],MANAGERS!A:A,MANAGERS!B:B),"Not Found")</f>
        <v>Manager_7</v>
      </c>
    </row>
    <row r="476" spans="1:37" x14ac:dyDescent="0.2">
      <c r="A476" t="s">
        <v>3485</v>
      </c>
      <c r="B476" t="s">
        <v>39</v>
      </c>
      <c r="C476" t="s">
        <v>15</v>
      </c>
      <c r="D476" t="s">
        <v>40</v>
      </c>
      <c r="E476" t="s">
        <v>51</v>
      </c>
      <c r="F476" s="1">
        <v>42157</v>
      </c>
      <c r="G476" s="1">
        <v>36293</v>
      </c>
      <c r="H476">
        <v>109320</v>
      </c>
      <c r="I476">
        <v>20146</v>
      </c>
      <c r="J476">
        <v>61</v>
      </c>
      <c r="K476">
        <v>98</v>
      </c>
      <c r="L476" t="s">
        <v>18</v>
      </c>
      <c r="M476">
        <v>103</v>
      </c>
      <c r="N476">
        <f>Table1[[#This Row],[Basic Salary]]+Table1[[#This Row],[Bonus]]</f>
        <v>129466</v>
      </c>
      <c r="O476" s="2">
        <f>Table1[[#This Row],[Bonus]]/Table1[[#This Row],[Basic Salary]]</f>
        <v>0.18428466886205636</v>
      </c>
      <c r="P476">
        <f ca="1">DATEDIF(Table1[[#This Row],[Date of Birth]],TODAY(),"Y")</f>
        <v>27</v>
      </c>
      <c r="Q476">
        <f ca="1">DATEDIF(Table1[[#This Row],[Joining Date]],TODAY(),"Y")</f>
        <v>11</v>
      </c>
      <c r="R476" t="str">
        <f ca="1">IF(YEAR(Table1[[#This Row],[Joining Date]])=YEAR(TODAY()),"Yes","No")</f>
        <v>No</v>
      </c>
      <c r="S476" t="str">
        <f ca="1">IF(Table1[[#This Row],[Experience]]&gt;5,"Yes","No")</f>
        <v>Yes</v>
      </c>
      <c r="T476" t="str">
        <f>TEXT(Table1[[#This Row],[Joining Date]],"mmmm")</f>
        <v>June</v>
      </c>
      <c r="U476" t="str">
        <f>TEXT(Table1[[#This Row],[Joining Date]],"yyyy")</f>
        <v>2015</v>
      </c>
      <c r="V476" s="5">
        <f ca="1">TODAY()-Table1[[#This Row],[Joining Date]]</f>
        <v>4082</v>
      </c>
      <c r="W476" t="str">
        <f>LEFT(Table1[[#This Row],[Employee Name]],FIND(" ",Table1[[#This Row],[Employee Name]])-1)</f>
        <v>Karan</v>
      </c>
      <c r="X476" t="str">
        <f>RIGHT(Table1[[#This Row],[Employee Name]],LEN(Table1[[#This Row],[Employee Name]])-FIND(" ",Table1[[#This Row],[Employee Name]]))</f>
        <v>Malhotra</v>
      </c>
      <c r="Y476" t="str">
        <f>Table1[[#This Row],[Department]]&amp;"-"&amp;Table1[[#This Row],[Employee ID]]</f>
        <v>IT-E03429</v>
      </c>
      <c r="Z476" t="str">
        <f>LEFT(Table1[[#This Row],[Department]],3)</f>
        <v>IT</v>
      </c>
      <c r="AA476" t="str">
        <f>_xlfn.XLOOKUP(Table1[[#This Row],[Manager ID]],MANAGERS!A:A,MANAGERS!B:B)</f>
        <v>Manager_3</v>
      </c>
      <c r="AB476" t="str" cm="1">
        <f t="array" ref="AB476">_xlfn.XLOOKUP(Table1[[#This Row],[Manager ID]],Table2[[#All],[Manager ID]],Table2[[#All],[Department Head]])</f>
        <v>IT</v>
      </c>
      <c r="AC476" s="2">
        <f>_xlfn.XLOOKUP(Table1[[#This Row],[City]],L:L,O:O)</f>
        <v>0.21356479274849693</v>
      </c>
      <c r="AD476" t="str" cm="1">
        <f t="array" ref="AD476">_xlfn.IFS(Table1[[#This Row],[Performance Score]]&gt;=90,"Excellent",Table1[[#This Row],[Performance Score]]&gt;=75,"Good",Table1[[#This Row],[Performance Score]]&gt;=60,"Average",Table1[[#This Row],[Performance Score]]&lt;=60,"Need Improvement")</f>
        <v>Excellent</v>
      </c>
      <c r="AE476" t="str">
        <f>IF(AND(Table1[[#This Row],[Attendance %]]&gt;=80,(Table1[[#This Row],[Performance Score]]&gt;=80)),"Eligible","Not Eligible")</f>
        <v>Not Eligible</v>
      </c>
      <c r="AF476" t="str">
        <f>IF(Table1[[#This Row],[Performance Score]]&gt;=80,"High Performer","Low Performer")</f>
        <v>High Performer</v>
      </c>
      <c r="AG476" t="str" cm="1">
        <f t="array" aca="1" ref="AG476" ca="1">_xlfn.IFS(Table1[[#This Row],[Experience]]&lt;=3,"Junior",Table1[[#This Row],[Experience]]&lt;=7,"Mid Level",Table1[[#This Row],[Experience]]&gt;=7,"Senior")</f>
        <v>Senior</v>
      </c>
      <c r="AH476" t="str">
        <f>IF(Table1[[#This Row],[Attendance %]]&gt;75,"OK","Below 75")</f>
        <v>Below 75</v>
      </c>
      <c r="AI476" t="b">
        <f>ISBLANK(Table1[[#This Row],[Employee ID]])</f>
        <v>0</v>
      </c>
      <c r="AJ476" t="b">
        <f>ISNUMBER(Table1[[#This Row],[Total Salary  ]])</f>
        <v>1</v>
      </c>
      <c r="AK476" t="str">
        <f>IFERROR(_xlfn.XLOOKUP(Table1[[#This Row],[Manager ID]],MANAGERS!A:A,MANAGERS!B:B),"Not Found")</f>
        <v>Manager_3</v>
      </c>
    </row>
    <row r="477" spans="1:37" x14ac:dyDescent="0.2">
      <c r="A477" t="s">
        <v>3012</v>
      </c>
      <c r="B477" t="s">
        <v>36</v>
      </c>
      <c r="C477" t="s">
        <v>21</v>
      </c>
      <c r="D477" t="s">
        <v>40</v>
      </c>
      <c r="E477" t="s">
        <v>26</v>
      </c>
      <c r="F477" s="1">
        <v>43916</v>
      </c>
      <c r="G477" s="1">
        <v>32248</v>
      </c>
      <c r="H477">
        <v>104479</v>
      </c>
      <c r="I477">
        <v>24976</v>
      </c>
      <c r="J477">
        <v>64</v>
      </c>
      <c r="K477">
        <v>47</v>
      </c>
      <c r="L477" t="s">
        <v>18</v>
      </c>
      <c r="M477">
        <v>111</v>
      </c>
      <c r="N477">
        <f>Table1[[#This Row],[Basic Salary]]+Table1[[#This Row],[Bonus]]</f>
        <v>129455</v>
      </c>
      <c r="O477" s="2">
        <f>Table1[[#This Row],[Bonus]]/Table1[[#This Row],[Basic Salary]]</f>
        <v>0.23905282401248099</v>
      </c>
      <c r="P477">
        <f ca="1">DATEDIF(Table1[[#This Row],[Date of Birth]],TODAY(),"Y")</f>
        <v>38</v>
      </c>
      <c r="Q477">
        <f ca="1">DATEDIF(Table1[[#This Row],[Joining Date]],TODAY(),"Y")</f>
        <v>6</v>
      </c>
      <c r="R477" t="str">
        <f ca="1">IF(YEAR(Table1[[#This Row],[Joining Date]])=YEAR(TODAY()),"Yes","No")</f>
        <v>No</v>
      </c>
      <c r="S477" t="str">
        <f ca="1">IF(Table1[[#This Row],[Experience]]&gt;5,"Yes","No")</f>
        <v>Yes</v>
      </c>
      <c r="T477" t="str">
        <f>TEXT(Table1[[#This Row],[Joining Date]],"mmmm")</f>
        <v>March</v>
      </c>
      <c r="U477" t="str">
        <f>TEXT(Table1[[#This Row],[Joining Date]],"yyyy")</f>
        <v>2020</v>
      </c>
      <c r="V477" s="5">
        <f ca="1">TODAY()-Table1[[#This Row],[Joining Date]]</f>
        <v>2323</v>
      </c>
      <c r="W477" t="str">
        <f>LEFT(Table1[[#This Row],[Employee Name]],FIND(" ",Table1[[#This Row],[Employee Name]])-1)</f>
        <v>Meera</v>
      </c>
      <c r="X477" t="str">
        <f>RIGHT(Table1[[#This Row],[Employee Name]],LEN(Table1[[#This Row],[Employee Name]])-FIND(" ",Table1[[#This Row],[Employee Name]]))</f>
        <v>Joshi</v>
      </c>
      <c r="Y477" t="str">
        <f>Table1[[#This Row],[Department]]&amp;"-"&amp;Table1[[#This Row],[Employee ID]]</f>
        <v>IT-E02956</v>
      </c>
      <c r="Z477" t="str">
        <f>LEFT(Table1[[#This Row],[Department]],3)</f>
        <v>IT</v>
      </c>
      <c r="AA477" t="str">
        <f>_xlfn.XLOOKUP(Table1[[#This Row],[Manager ID]],MANAGERS!A:A,MANAGERS!B:B)</f>
        <v>Manager_11</v>
      </c>
      <c r="AB477" t="str" cm="1">
        <f t="array" ref="AB477">_xlfn.XLOOKUP(Table1[[#This Row],[Manager ID]],Table2[[#All],[Manager ID]],Table2[[#All],[Department Head]])</f>
        <v>Marketing</v>
      </c>
      <c r="AC477" s="2">
        <f>_xlfn.XLOOKUP(Table1[[#This Row],[City]],L:L,O:O)</f>
        <v>0.21356479274849693</v>
      </c>
      <c r="AD477" t="str" cm="1">
        <f t="array" ref="AD477">_xlfn.IFS(Table1[[#This Row],[Performance Score]]&gt;=90,"Excellent",Table1[[#This Row],[Performance Score]]&gt;=75,"Good",Table1[[#This Row],[Performance Score]]&gt;=60,"Average",Table1[[#This Row],[Performance Score]]&lt;=60,"Need Improvement")</f>
        <v>Need Improvement</v>
      </c>
      <c r="AE477" t="str">
        <f>IF(AND(Table1[[#This Row],[Attendance %]]&gt;=80,(Table1[[#This Row],[Performance Score]]&gt;=80)),"Eligible","Not Eligible")</f>
        <v>Not Eligible</v>
      </c>
      <c r="AF477" t="str">
        <f>IF(Table1[[#This Row],[Performance Score]]&gt;=80,"High Performer","Low Performer")</f>
        <v>Low Performer</v>
      </c>
      <c r="AG477" t="str" cm="1">
        <f t="array" aca="1" ref="AG477" ca="1">_xlfn.IFS(Table1[[#This Row],[Experience]]&lt;=3,"Junior",Table1[[#This Row],[Experience]]&lt;=7,"Mid Level",Table1[[#This Row],[Experience]]&gt;=7,"Senior")</f>
        <v>Mid Level</v>
      </c>
      <c r="AH477" t="str">
        <f>IF(Table1[[#This Row],[Attendance %]]&gt;75,"OK","Below 75")</f>
        <v>Below 75</v>
      </c>
      <c r="AI477" t="b">
        <f>ISBLANK(Table1[[#This Row],[Employee ID]])</f>
        <v>0</v>
      </c>
      <c r="AJ477" t="b">
        <f>ISNUMBER(Table1[[#This Row],[Total Salary  ]])</f>
        <v>1</v>
      </c>
      <c r="AK477" t="str">
        <f>IFERROR(_xlfn.XLOOKUP(Table1[[#This Row],[Manager ID]],MANAGERS!A:A,MANAGERS!B:B),"Not Found")</f>
        <v>Manager_11</v>
      </c>
    </row>
    <row r="478" spans="1:37" x14ac:dyDescent="0.2">
      <c r="A478" t="s">
        <v>3585</v>
      </c>
      <c r="B478" t="s">
        <v>129</v>
      </c>
      <c r="C478" t="s">
        <v>15</v>
      </c>
      <c r="D478" t="s">
        <v>43</v>
      </c>
      <c r="E478" t="s">
        <v>22</v>
      </c>
      <c r="F478" s="1">
        <v>45621</v>
      </c>
      <c r="G478" s="1">
        <v>40621</v>
      </c>
      <c r="H478">
        <v>117766</v>
      </c>
      <c r="I478">
        <v>11678</v>
      </c>
      <c r="J478">
        <v>92</v>
      </c>
      <c r="K478">
        <v>45</v>
      </c>
      <c r="L478" t="s">
        <v>37</v>
      </c>
      <c r="M478">
        <v>102</v>
      </c>
      <c r="N478">
        <f>Table1[[#This Row],[Basic Salary]]+Table1[[#This Row],[Bonus]]</f>
        <v>129444</v>
      </c>
      <c r="O478" s="2">
        <f>Table1[[#This Row],[Bonus]]/Table1[[#This Row],[Basic Salary]]</f>
        <v>9.9162746463325582E-2</v>
      </c>
      <c r="P478">
        <f ca="1">DATEDIF(Table1[[#This Row],[Date of Birth]],TODAY(),"Y")</f>
        <v>15</v>
      </c>
      <c r="Q478">
        <f ca="1">DATEDIF(Table1[[#This Row],[Joining Date]],TODAY(),"Y")</f>
        <v>1</v>
      </c>
      <c r="R478" t="str">
        <f ca="1">IF(YEAR(Table1[[#This Row],[Joining Date]])=YEAR(TODAY()),"Yes","No")</f>
        <v>No</v>
      </c>
      <c r="S478" t="str">
        <f ca="1">IF(Table1[[#This Row],[Experience]]&gt;5,"Yes","No")</f>
        <v>No</v>
      </c>
      <c r="T478" t="str">
        <f>TEXT(Table1[[#This Row],[Joining Date]],"mmmm")</f>
        <v>November</v>
      </c>
      <c r="U478" t="str">
        <f>TEXT(Table1[[#This Row],[Joining Date]],"yyyy")</f>
        <v>2024</v>
      </c>
      <c r="V478" s="5">
        <f ca="1">TODAY()-Table1[[#This Row],[Joining Date]]</f>
        <v>618</v>
      </c>
      <c r="W478" t="str">
        <f>LEFT(Table1[[#This Row],[Employee Name]],FIND(" ",Table1[[#This Row],[Employee Name]])-1)</f>
        <v>Aarav</v>
      </c>
      <c r="X478" t="str">
        <f>RIGHT(Table1[[#This Row],[Employee Name]],LEN(Table1[[#This Row],[Employee Name]])-FIND(" ",Table1[[#This Row],[Employee Name]]))</f>
        <v>Sharma</v>
      </c>
      <c r="Y478" t="str">
        <f>Table1[[#This Row],[Department]]&amp;"-"&amp;Table1[[#This Row],[Employee ID]]</f>
        <v>Operations-E03529</v>
      </c>
      <c r="Z478" t="str">
        <f>LEFT(Table1[[#This Row],[Department]],3)</f>
        <v>Ope</v>
      </c>
      <c r="AA478" t="str">
        <f>_xlfn.XLOOKUP(Table1[[#This Row],[Manager ID]],MANAGERS!A:A,MANAGERS!B:B)</f>
        <v>Manager_2</v>
      </c>
      <c r="AB478" t="str" cm="1">
        <f t="array" ref="AB478">_xlfn.XLOOKUP(Table1[[#This Row],[Manager ID]],Table2[[#All],[Manager ID]],Table2[[#All],[Department Head]])</f>
        <v>Sales</v>
      </c>
      <c r="AC478" s="2">
        <f>_xlfn.XLOOKUP(Table1[[#This Row],[City]],L:L,O:O)</f>
        <v>0.24036902712549932</v>
      </c>
      <c r="AD478" t="str" cm="1">
        <f t="array" ref="AD478">_xlfn.IFS(Table1[[#This Row],[Performance Score]]&gt;=90,"Excellent",Table1[[#This Row],[Performance Score]]&gt;=75,"Good",Table1[[#This Row],[Performance Score]]&gt;=60,"Average",Table1[[#This Row],[Performance Score]]&lt;=60,"Need Improvement")</f>
        <v>Need Improvement</v>
      </c>
      <c r="AE478" t="str">
        <f>IF(AND(Table1[[#This Row],[Attendance %]]&gt;=80,(Table1[[#This Row],[Performance Score]]&gt;=80)),"Eligible","Not Eligible")</f>
        <v>Not Eligible</v>
      </c>
      <c r="AF478" t="str">
        <f>IF(Table1[[#This Row],[Performance Score]]&gt;=80,"High Performer","Low Performer")</f>
        <v>Low Performer</v>
      </c>
      <c r="AG478" t="str" cm="1">
        <f t="array" aca="1" ref="AG478" ca="1">_xlfn.IFS(Table1[[#This Row],[Experience]]&lt;=3,"Junior",Table1[[#This Row],[Experience]]&lt;=7,"Mid Level",Table1[[#This Row],[Experience]]&gt;=7,"Senior")</f>
        <v>Junior</v>
      </c>
      <c r="AH478" t="str">
        <f>IF(Table1[[#This Row],[Attendance %]]&gt;75,"OK","Below 75")</f>
        <v>OK</v>
      </c>
      <c r="AI478" t="b">
        <f>ISBLANK(Table1[[#This Row],[Employee ID]])</f>
        <v>0</v>
      </c>
      <c r="AJ478" t="b">
        <f>ISNUMBER(Table1[[#This Row],[Total Salary  ]])</f>
        <v>1</v>
      </c>
      <c r="AK478" t="str">
        <f>IFERROR(_xlfn.XLOOKUP(Table1[[#This Row],[Manager ID]],MANAGERS!A:A,MANAGERS!B:B),"Not Found")</f>
        <v>Manager_2</v>
      </c>
    </row>
    <row r="479" spans="1:37" x14ac:dyDescent="0.2">
      <c r="A479" t="s">
        <v>258</v>
      </c>
      <c r="B479" t="s">
        <v>95</v>
      </c>
      <c r="C479" t="s">
        <v>21</v>
      </c>
      <c r="D479" t="s">
        <v>25</v>
      </c>
      <c r="E479" t="s">
        <v>65</v>
      </c>
      <c r="F479" s="1">
        <v>45337</v>
      </c>
      <c r="G479" s="1">
        <v>34585</v>
      </c>
      <c r="H479">
        <v>100718</v>
      </c>
      <c r="I479">
        <v>28629</v>
      </c>
      <c r="J479">
        <v>80</v>
      </c>
      <c r="K479">
        <v>52</v>
      </c>
      <c r="L479" t="s">
        <v>34</v>
      </c>
      <c r="M479">
        <v>106</v>
      </c>
      <c r="N479">
        <f>Table1[[#This Row],[Basic Salary]]+Table1[[#This Row],[Bonus]]</f>
        <v>129347</v>
      </c>
      <c r="O479" s="2">
        <f>Table1[[#This Row],[Bonus]]/Table1[[#This Row],[Basic Salary]]</f>
        <v>0.28424909152286582</v>
      </c>
      <c r="P479">
        <f ca="1">DATEDIF(Table1[[#This Row],[Date of Birth]],TODAY(),"Y")</f>
        <v>31</v>
      </c>
      <c r="Q479">
        <f ca="1">DATEDIF(Table1[[#This Row],[Joining Date]],TODAY(),"Y")</f>
        <v>2</v>
      </c>
      <c r="R479" t="str">
        <f ca="1">IF(YEAR(Table1[[#This Row],[Joining Date]])=YEAR(TODAY()),"Yes","No")</f>
        <v>No</v>
      </c>
      <c r="S479" t="str">
        <f ca="1">IF(Table1[[#This Row],[Experience]]&gt;5,"Yes","No")</f>
        <v>No</v>
      </c>
      <c r="T479" t="str">
        <f>TEXT(Table1[[#This Row],[Joining Date]],"mmmm")</f>
        <v>February</v>
      </c>
      <c r="U479" t="str">
        <f>TEXT(Table1[[#This Row],[Joining Date]],"yyyy")</f>
        <v>2024</v>
      </c>
      <c r="V479" s="5">
        <f ca="1">TODAY()-Table1[[#This Row],[Joining Date]]</f>
        <v>902</v>
      </c>
      <c r="W479" t="str">
        <f>LEFT(Table1[[#This Row],[Employee Name]],FIND(" ",Table1[[#This Row],[Employee Name]])-1)</f>
        <v>Ajay</v>
      </c>
      <c r="X479" t="str">
        <f>RIGHT(Table1[[#This Row],[Employee Name]],LEN(Table1[[#This Row],[Employee Name]])-FIND(" ",Table1[[#This Row],[Employee Name]]))</f>
        <v>Singh</v>
      </c>
      <c r="Y479" t="str">
        <f>Table1[[#This Row],[Department]]&amp;"-"&amp;Table1[[#This Row],[Employee ID]]</f>
        <v>Finance-E00202</v>
      </c>
      <c r="Z479" t="str">
        <f>LEFT(Table1[[#This Row],[Department]],3)</f>
        <v>Fin</v>
      </c>
      <c r="AA479" t="str">
        <f>_xlfn.XLOOKUP(Table1[[#This Row],[Manager ID]],MANAGERS!A:A,MANAGERS!B:B)</f>
        <v>Manager_6</v>
      </c>
      <c r="AB479" t="str" cm="1">
        <f t="array" ref="AB479">_xlfn.XLOOKUP(Table1[[#This Row],[Manager ID]],Table2[[#All],[Manager ID]],Table2[[#All],[Department Head]])</f>
        <v>HR</v>
      </c>
      <c r="AC479" s="2">
        <f>_xlfn.XLOOKUP(Table1[[#This Row],[City]],L:L,O:O)</f>
        <v>0.24030340748661314</v>
      </c>
      <c r="AD479" t="str" cm="1">
        <f t="array" ref="AD479">_xlfn.IFS(Table1[[#This Row],[Performance Score]]&gt;=90,"Excellent",Table1[[#This Row],[Performance Score]]&gt;=75,"Good",Table1[[#This Row],[Performance Score]]&gt;=60,"Average",Table1[[#This Row],[Performance Score]]&lt;=60,"Need Improvement")</f>
        <v>Need Improvement</v>
      </c>
      <c r="AE479" t="str">
        <f>IF(AND(Table1[[#This Row],[Attendance %]]&gt;=80,(Table1[[#This Row],[Performance Score]]&gt;=80)),"Eligible","Not Eligible")</f>
        <v>Not Eligible</v>
      </c>
      <c r="AF479" t="str">
        <f>IF(Table1[[#This Row],[Performance Score]]&gt;=80,"High Performer","Low Performer")</f>
        <v>Low Performer</v>
      </c>
      <c r="AG479" t="str" cm="1">
        <f t="array" aca="1" ref="AG479" ca="1">_xlfn.IFS(Table1[[#This Row],[Experience]]&lt;=3,"Junior",Table1[[#This Row],[Experience]]&lt;=7,"Mid Level",Table1[[#This Row],[Experience]]&gt;=7,"Senior")</f>
        <v>Junior</v>
      </c>
      <c r="AH479" t="str">
        <f>IF(Table1[[#This Row],[Attendance %]]&gt;75,"OK","Below 75")</f>
        <v>OK</v>
      </c>
      <c r="AI479" t="b">
        <f>ISBLANK(Table1[[#This Row],[Employee ID]])</f>
        <v>0</v>
      </c>
      <c r="AJ479" t="b">
        <f>ISNUMBER(Table1[[#This Row],[Total Salary  ]])</f>
        <v>1</v>
      </c>
      <c r="AK479" t="str">
        <f>IFERROR(_xlfn.XLOOKUP(Table1[[#This Row],[Manager ID]],MANAGERS!A:A,MANAGERS!B:B),"Not Found")</f>
        <v>Manager_6</v>
      </c>
    </row>
    <row r="480" spans="1:37" x14ac:dyDescent="0.2">
      <c r="A480" t="s">
        <v>4507</v>
      </c>
      <c r="B480" t="s">
        <v>69</v>
      </c>
      <c r="C480" t="s">
        <v>21</v>
      </c>
      <c r="D480" t="s">
        <v>43</v>
      </c>
      <c r="E480" t="s">
        <v>30</v>
      </c>
      <c r="F480" s="1">
        <v>43690</v>
      </c>
      <c r="G480" s="1">
        <v>36513</v>
      </c>
      <c r="H480">
        <v>109521</v>
      </c>
      <c r="I480">
        <v>19819</v>
      </c>
      <c r="J480">
        <v>93</v>
      </c>
      <c r="K480">
        <v>82</v>
      </c>
      <c r="L480" t="s">
        <v>34</v>
      </c>
      <c r="M480">
        <v>103</v>
      </c>
      <c r="N480">
        <f>Table1[[#This Row],[Basic Salary]]+Table1[[#This Row],[Bonus]]</f>
        <v>129340</v>
      </c>
      <c r="O480" s="2">
        <f>Table1[[#This Row],[Bonus]]/Table1[[#This Row],[Basic Salary]]</f>
        <v>0.18096072899261328</v>
      </c>
      <c r="P480">
        <f ca="1">DATEDIF(Table1[[#This Row],[Date of Birth]],TODAY(),"Y")</f>
        <v>26</v>
      </c>
      <c r="Q480">
        <f ca="1">DATEDIF(Table1[[#This Row],[Joining Date]],TODAY(),"Y")</f>
        <v>6</v>
      </c>
      <c r="R480" t="str">
        <f ca="1">IF(YEAR(Table1[[#This Row],[Joining Date]])=YEAR(TODAY()),"Yes","No")</f>
        <v>No</v>
      </c>
      <c r="S480" t="str">
        <f ca="1">IF(Table1[[#This Row],[Experience]]&gt;5,"Yes","No")</f>
        <v>Yes</v>
      </c>
      <c r="T480" t="str">
        <f>TEXT(Table1[[#This Row],[Joining Date]],"mmmm")</f>
        <v>August</v>
      </c>
      <c r="U480" t="str">
        <f>TEXT(Table1[[#This Row],[Joining Date]],"yyyy")</f>
        <v>2019</v>
      </c>
      <c r="V480" s="5">
        <f ca="1">TODAY()-Table1[[#This Row],[Joining Date]]</f>
        <v>2549</v>
      </c>
      <c r="W480" t="str">
        <f>LEFT(Table1[[#This Row],[Employee Name]],FIND(" ",Table1[[#This Row],[Employee Name]])-1)</f>
        <v>Neha</v>
      </c>
      <c r="X480" t="str">
        <f>RIGHT(Table1[[#This Row],[Employee Name]],LEN(Table1[[#This Row],[Employee Name]])-FIND(" ",Table1[[#This Row],[Employee Name]]))</f>
        <v>Kulkarni</v>
      </c>
      <c r="Y480" t="str">
        <f>Table1[[#This Row],[Department]]&amp;"-"&amp;Table1[[#This Row],[Employee ID]]</f>
        <v>Operations-E04451</v>
      </c>
      <c r="Z480" t="str">
        <f>LEFT(Table1[[#This Row],[Department]],3)</f>
        <v>Ope</v>
      </c>
      <c r="AA480" t="str">
        <f>_xlfn.XLOOKUP(Table1[[#This Row],[Manager ID]],MANAGERS!A:A,MANAGERS!B:B)</f>
        <v>Manager_3</v>
      </c>
      <c r="AB480" t="str" cm="1">
        <f t="array" ref="AB480">_xlfn.XLOOKUP(Table1[[#This Row],[Manager ID]],Table2[[#All],[Manager ID]],Table2[[#All],[Department Head]])</f>
        <v>IT</v>
      </c>
      <c r="AC480" s="2">
        <f>_xlfn.XLOOKUP(Table1[[#This Row],[City]],L:L,O:O)</f>
        <v>0.24030340748661314</v>
      </c>
      <c r="AD480" t="str" cm="1">
        <f t="array" ref="AD480">_xlfn.IFS(Table1[[#This Row],[Performance Score]]&gt;=90,"Excellent",Table1[[#This Row],[Performance Score]]&gt;=75,"Good",Table1[[#This Row],[Performance Score]]&gt;=60,"Average",Table1[[#This Row],[Performance Score]]&lt;=60,"Need Improvement")</f>
        <v>Good</v>
      </c>
      <c r="AE480" t="str">
        <f>IF(AND(Table1[[#This Row],[Attendance %]]&gt;=80,(Table1[[#This Row],[Performance Score]]&gt;=80)),"Eligible","Not Eligible")</f>
        <v>Eligible</v>
      </c>
      <c r="AF480" t="str">
        <f>IF(Table1[[#This Row],[Performance Score]]&gt;=80,"High Performer","Low Performer")</f>
        <v>High Performer</v>
      </c>
      <c r="AG480" t="str" cm="1">
        <f t="array" aca="1" ref="AG480" ca="1">_xlfn.IFS(Table1[[#This Row],[Experience]]&lt;=3,"Junior",Table1[[#This Row],[Experience]]&lt;=7,"Mid Level",Table1[[#This Row],[Experience]]&gt;=7,"Senior")</f>
        <v>Mid Level</v>
      </c>
      <c r="AH480" t="str">
        <f>IF(Table1[[#This Row],[Attendance %]]&gt;75,"OK","Below 75")</f>
        <v>OK</v>
      </c>
      <c r="AI480" t="b">
        <f>ISBLANK(Table1[[#This Row],[Employee ID]])</f>
        <v>0</v>
      </c>
      <c r="AJ480" t="b">
        <f>ISNUMBER(Table1[[#This Row],[Total Salary  ]])</f>
        <v>1</v>
      </c>
      <c r="AK480" t="str">
        <f>IFERROR(_xlfn.XLOOKUP(Table1[[#This Row],[Manager ID]],MANAGERS!A:A,MANAGERS!B:B),"Not Found")</f>
        <v>Manager_3</v>
      </c>
    </row>
    <row r="481" spans="1:37" x14ac:dyDescent="0.2">
      <c r="A481" t="s">
        <v>3822</v>
      </c>
      <c r="B481" t="s">
        <v>36</v>
      </c>
      <c r="C481" t="s">
        <v>21</v>
      </c>
      <c r="D481" t="s">
        <v>16</v>
      </c>
      <c r="E481" t="s">
        <v>65</v>
      </c>
      <c r="F481" s="1">
        <v>42125</v>
      </c>
      <c r="G481" s="1">
        <v>36432</v>
      </c>
      <c r="H481">
        <v>103281</v>
      </c>
      <c r="I481">
        <v>26058</v>
      </c>
      <c r="J481">
        <v>97</v>
      </c>
      <c r="K481">
        <v>47</v>
      </c>
      <c r="L481" t="s">
        <v>34</v>
      </c>
      <c r="M481">
        <v>112</v>
      </c>
      <c r="N481">
        <f>Table1[[#This Row],[Basic Salary]]+Table1[[#This Row],[Bonus]]</f>
        <v>129339</v>
      </c>
      <c r="O481" s="2">
        <f>Table1[[#This Row],[Bonus]]/Table1[[#This Row],[Basic Salary]]</f>
        <v>0.2523019722891916</v>
      </c>
      <c r="P481">
        <f ca="1">DATEDIF(Table1[[#This Row],[Date of Birth]],TODAY(),"Y")</f>
        <v>26</v>
      </c>
      <c r="Q481">
        <f ca="1">DATEDIF(Table1[[#This Row],[Joining Date]],TODAY(),"Y")</f>
        <v>11</v>
      </c>
      <c r="R481" t="str">
        <f ca="1">IF(YEAR(Table1[[#This Row],[Joining Date]])=YEAR(TODAY()),"Yes","No")</f>
        <v>No</v>
      </c>
      <c r="S481" t="str">
        <f ca="1">IF(Table1[[#This Row],[Experience]]&gt;5,"Yes","No")</f>
        <v>Yes</v>
      </c>
      <c r="T481" t="str">
        <f>TEXT(Table1[[#This Row],[Joining Date]],"mmmm")</f>
        <v>May</v>
      </c>
      <c r="U481" t="str">
        <f>TEXT(Table1[[#This Row],[Joining Date]],"yyyy")</f>
        <v>2015</v>
      </c>
      <c r="V481" s="5">
        <f ca="1">TODAY()-Table1[[#This Row],[Joining Date]]</f>
        <v>4114</v>
      </c>
      <c r="W481" t="str">
        <f>LEFT(Table1[[#This Row],[Employee Name]],FIND(" ",Table1[[#This Row],[Employee Name]])-1)</f>
        <v>Meera</v>
      </c>
      <c r="X481" t="str">
        <f>RIGHT(Table1[[#This Row],[Employee Name]],LEN(Table1[[#This Row],[Employee Name]])-FIND(" ",Table1[[#This Row],[Employee Name]]))</f>
        <v>Joshi</v>
      </c>
      <c r="Y481" t="str">
        <f>Table1[[#This Row],[Department]]&amp;"-"&amp;Table1[[#This Row],[Employee ID]]</f>
        <v>HR-E03766</v>
      </c>
      <c r="Z481" t="str">
        <f>LEFT(Table1[[#This Row],[Department]],3)</f>
        <v>HR</v>
      </c>
      <c r="AA481" t="str">
        <f>_xlfn.XLOOKUP(Table1[[#This Row],[Manager ID]],MANAGERS!A:A,MANAGERS!B:B)</f>
        <v>Manager_12</v>
      </c>
      <c r="AB481" t="str" cm="1">
        <f t="array" ref="AB481">_xlfn.XLOOKUP(Table1[[#This Row],[Manager ID]],Table2[[#All],[Manager ID]],Table2[[#All],[Department Head]])</f>
        <v>Marketing</v>
      </c>
      <c r="AC481" s="2">
        <f>_xlfn.XLOOKUP(Table1[[#This Row],[City]],L:L,O:O)</f>
        <v>0.24030340748661314</v>
      </c>
      <c r="AD481" t="str" cm="1">
        <f t="array" ref="AD481">_xlfn.IFS(Table1[[#This Row],[Performance Score]]&gt;=90,"Excellent",Table1[[#This Row],[Performance Score]]&gt;=75,"Good",Table1[[#This Row],[Performance Score]]&gt;=60,"Average",Table1[[#This Row],[Performance Score]]&lt;=60,"Need Improvement")</f>
        <v>Need Improvement</v>
      </c>
      <c r="AE481" t="str">
        <f>IF(AND(Table1[[#This Row],[Attendance %]]&gt;=80,(Table1[[#This Row],[Performance Score]]&gt;=80)),"Eligible","Not Eligible")</f>
        <v>Not Eligible</v>
      </c>
      <c r="AF481" t="str">
        <f>IF(Table1[[#This Row],[Performance Score]]&gt;=80,"High Performer","Low Performer")</f>
        <v>Low Performer</v>
      </c>
      <c r="AG481" t="str" cm="1">
        <f t="array" aca="1" ref="AG481" ca="1">_xlfn.IFS(Table1[[#This Row],[Experience]]&lt;=3,"Junior",Table1[[#This Row],[Experience]]&lt;=7,"Mid Level",Table1[[#This Row],[Experience]]&gt;=7,"Senior")</f>
        <v>Senior</v>
      </c>
      <c r="AH481" t="str">
        <f>IF(Table1[[#This Row],[Attendance %]]&gt;75,"OK","Below 75")</f>
        <v>OK</v>
      </c>
      <c r="AI481" t="b">
        <f>ISBLANK(Table1[[#This Row],[Employee ID]])</f>
        <v>0</v>
      </c>
      <c r="AJ481" t="b">
        <f>ISNUMBER(Table1[[#This Row],[Total Salary  ]])</f>
        <v>1</v>
      </c>
      <c r="AK481" t="str">
        <f>IFERROR(_xlfn.XLOOKUP(Table1[[#This Row],[Manager ID]],MANAGERS!A:A,MANAGERS!B:B),"Not Found")</f>
        <v>Manager_12</v>
      </c>
    </row>
    <row r="482" spans="1:37" x14ac:dyDescent="0.2">
      <c r="A482" t="s">
        <v>2889</v>
      </c>
      <c r="B482" t="s">
        <v>129</v>
      </c>
      <c r="C482" t="s">
        <v>15</v>
      </c>
      <c r="D482" t="s">
        <v>40</v>
      </c>
      <c r="E482" t="s">
        <v>30</v>
      </c>
      <c r="F482" s="1">
        <v>45170</v>
      </c>
      <c r="G482" s="1">
        <v>33245</v>
      </c>
      <c r="H482">
        <v>99684</v>
      </c>
      <c r="I482">
        <v>29652</v>
      </c>
      <c r="J482">
        <v>94</v>
      </c>
      <c r="K482">
        <v>76</v>
      </c>
      <c r="L482" t="s">
        <v>18</v>
      </c>
      <c r="M482">
        <v>105</v>
      </c>
      <c r="N482">
        <f>Table1[[#This Row],[Basic Salary]]+Table1[[#This Row],[Bonus]]</f>
        <v>129336</v>
      </c>
      <c r="O482" s="2">
        <f>Table1[[#This Row],[Bonus]]/Table1[[#This Row],[Basic Salary]]</f>
        <v>0.29745997351631154</v>
      </c>
      <c r="P482">
        <f ca="1">DATEDIF(Table1[[#This Row],[Date of Birth]],TODAY(),"Y")</f>
        <v>35</v>
      </c>
      <c r="Q482">
        <f ca="1">DATEDIF(Table1[[#This Row],[Joining Date]],TODAY(),"Y")</f>
        <v>2</v>
      </c>
      <c r="R482" t="str">
        <f ca="1">IF(YEAR(Table1[[#This Row],[Joining Date]])=YEAR(TODAY()),"Yes","No")</f>
        <v>No</v>
      </c>
      <c r="S482" t="str">
        <f ca="1">IF(Table1[[#This Row],[Experience]]&gt;5,"Yes","No")</f>
        <v>No</v>
      </c>
      <c r="T482" t="str">
        <f>TEXT(Table1[[#This Row],[Joining Date]],"mmmm")</f>
        <v>September</v>
      </c>
      <c r="U482" t="str">
        <f>TEXT(Table1[[#This Row],[Joining Date]],"yyyy")</f>
        <v>2023</v>
      </c>
      <c r="V482" s="5">
        <f ca="1">TODAY()-Table1[[#This Row],[Joining Date]]</f>
        <v>1069</v>
      </c>
      <c r="W482" t="str">
        <f>LEFT(Table1[[#This Row],[Employee Name]],FIND(" ",Table1[[#This Row],[Employee Name]])-1)</f>
        <v>Aarav</v>
      </c>
      <c r="X482" t="str">
        <f>RIGHT(Table1[[#This Row],[Employee Name]],LEN(Table1[[#This Row],[Employee Name]])-FIND(" ",Table1[[#This Row],[Employee Name]]))</f>
        <v>Sharma</v>
      </c>
      <c r="Y482" t="str">
        <f>Table1[[#This Row],[Department]]&amp;"-"&amp;Table1[[#This Row],[Employee ID]]</f>
        <v>IT-E02833</v>
      </c>
      <c r="Z482" t="str">
        <f>LEFT(Table1[[#This Row],[Department]],3)</f>
        <v>IT</v>
      </c>
      <c r="AA482" t="str">
        <f>_xlfn.XLOOKUP(Table1[[#This Row],[Manager ID]],MANAGERS!A:A,MANAGERS!B:B)</f>
        <v>Manager_5</v>
      </c>
      <c r="AB482" t="str" cm="1">
        <f t="array" ref="AB482">_xlfn.XLOOKUP(Table1[[#This Row],[Manager ID]],Table2[[#All],[Manager ID]],Table2[[#All],[Department Head]])</f>
        <v>Sales</v>
      </c>
      <c r="AC482" s="2">
        <f>_xlfn.XLOOKUP(Table1[[#This Row],[City]],L:L,O:O)</f>
        <v>0.21356479274849693</v>
      </c>
      <c r="AD482" t="str" cm="1">
        <f t="array" ref="AD482">_xlfn.IFS(Table1[[#This Row],[Performance Score]]&gt;=90,"Excellent",Table1[[#This Row],[Performance Score]]&gt;=75,"Good",Table1[[#This Row],[Performance Score]]&gt;=60,"Average",Table1[[#This Row],[Performance Score]]&lt;=60,"Need Improvement")</f>
        <v>Good</v>
      </c>
      <c r="AE482" t="str">
        <f>IF(AND(Table1[[#This Row],[Attendance %]]&gt;=80,(Table1[[#This Row],[Performance Score]]&gt;=80)),"Eligible","Not Eligible")</f>
        <v>Not Eligible</v>
      </c>
      <c r="AF482" t="str">
        <f>IF(Table1[[#This Row],[Performance Score]]&gt;=80,"High Performer","Low Performer")</f>
        <v>Low Performer</v>
      </c>
      <c r="AG482" t="str" cm="1">
        <f t="array" aca="1" ref="AG482" ca="1">_xlfn.IFS(Table1[[#This Row],[Experience]]&lt;=3,"Junior",Table1[[#This Row],[Experience]]&lt;=7,"Mid Level",Table1[[#This Row],[Experience]]&gt;=7,"Senior")</f>
        <v>Junior</v>
      </c>
      <c r="AH482" t="str">
        <f>IF(Table1[[#This Row],[Attendance %]]&gt;75,"OK","Below 75")</f>
        <v>OK</v>
      </c>
      <c r="AI482" t="b">
        <f>ISBLANK(Table1[[#This Row],[Employee ID]])</f>
        <v>0</v>
      </c>
      <c r="AJ482" t="b">
        <f>ISNUMBER(Table1[[#This Row],[Total Salary  ]])</f>
        <v>1</v>
      </c>
      <c r="AK482" t="str">
        <f>IFERROR(_xlfn.XLOOKUP(Table1[[#This Row],[Manager ID]],MANAGERS!A:A,MANAGERS!B:B),"Not Found")</f>
        <v>Manager_5</v>
      </c>
    </row>
    <row r="483" spans="1:37" x14ac:dyDescent="0.2">
      <c r="A483" t="s">
        <v>103</v>
      </c>
      <c r="B483" t="s">
        <v>42</v>
      </c>
      <c r="C483" t="s">
        <v>21</v>
      </c>
      <c r="D483" t="s">
        <v>33</v>
      </c>
      <c r="E483" t="s">
        <v>17</v>
      </c>
      <c r="F483" s="1">
        <v>45702</v>
      </c>
      <c r="G483" s="1">
        <v>32072</v>
      </c>
      <c r="H483">
        <v>105676</v>
      </c>
      <c r="I483">
        <v>23648</v>
      </c>
      <c r="J483">
        <v>79</v>
      </c>
      <c r="K483">
        <v>65</v>
      </c>
      <c r="L483" t="s">
        <v>23</v>
      </c>
      <c r="M483">
        <v>101</v>
      </c>
      <c r="N483">
        <f>Table1[[#This Row],[Basic Salary]]+Table1[[#This Row],[Bonus]]</f>
        <v>129324</v>
      </c>
      <c r="O483" s="2">
        <f>Table1[[#This Row],[Bonus]]/Table1[[#This Row],[Basic Salary]]</f>
        <v>0.22377834134524396</v>
      </c>
      <c r="P483">
        <f ca="1">DATEDIF(Table1[[#This Row],[Date of Birth]],TODAY(),"Y")</f>
        <v>38</v>
      </c>
      <c r="Q483">
        <f ca="1">DATEDIF(Table1[[#This Row],[Joining Date]],TODAY(),"Y")</f>
        <v>1</v>
      </c>
      <c r="R483" t="str">
        <f ca="1">IF(YEAR(Table1[[#This Row],[Joining Date]])=YEAR(TODAY()),"Yes","No")</f>
        <v>No</v>
      </c>
      <c r="S483" t="str">
        <f ca="1">IF(Table1[[#This Row],[Experience]]&gt;5,"Yes","No")</f>
        <v>No</v>
      </c>
      <c r="T483" t="str">
        <f>TEXT(Table1[[#This Row],[Joining Date]],"mmmm")</f>
        <v>February</v>
      </c>
      <c r="U483" t="str">
        <f>TEXT(Table1[[#This Row],[Joining Date]],"yyyy")</f>
        <v>2025</v>
      </c>
      <c r="V483" s="5">
        <f ca="1">TODAY()-Table1[[#This Row],[Joining Date]]</f>
        <v>537</v>
      </c>
      <c r="W483" t="str">
        <f>LEFT(Table1[[#This Row],[Employee Name]],FIND(" ",Table1[[#This Row],[Employee Name]])-1)</f>
        <v>Krishna</v>
      </c>
      <c r="X483" t="str">
        <f>RIGHT(Table1[[#This Row],[Employee Name]],LEN(Table1[[#This Row],[Employee Name]])-FIND(" ",Table1[[#This Row],[Employee Name]]))</f>
        <v>Chaitanya</v>
      </c>
      <c r="Y483" t="str">
        <f>Table1[[#This Row],[Department]]&amp;"-"&amp;Table1[[#This Row],[Employee ID]]</f>
        <v>Marketing-E00048</v>
      </c>
      <c r="Z483" t="str">
        <f>LEFT(Table1[[#This Row],[Department]],3)</f>
        <v>Mar</v>
      </c>
      <c r="AA483" t="str">
        <f>_xlfn.XLOOKUP(Table1[[#This Row],[Manager ID]],MANAGERS!A:A,MANAGERS!B:B)</f>
        <v>Manager_1</v>
      </c>
      <c r="AB483" t="str" cm="1">
        <f t="array" ref="AB483">_xlfn.XLOOKUP(Table1[[#This Row],[Manager ID]],Table2[[#All],[Manager ID]],Table2[[#All],[Department Head]])</f>
        <v>Support</v>
      </c>
      <c r="AC483" s="2">
        <f>_xlfn.XLOOKUP(Table1[[#This Row],[City]],L:L,O:O)</f>
        <v>0.23486488519629886</v>
      </c>
      <c r="AD483" t="str" cm="1">
        <f t="array" ref="AD483">_xlfn.IFS(Table1[[#This Row],[Performance Score]]&gt;=90,"Excellent",Table1[[#This Row],[Performance Score]]&gt;=75,"Good",Table1[[#This Row],[Performance Score]]&gt;=60,"Average",Table1[[#This Row],[Performance Score]]&lt;=60,"Need Improvement")</f>
        <v>Average</v>
      </c>
      <c r="AE483" t="str">
        <f>IF(AND(Table1[[#This Row],[Attendance %]]&gt;=80,(Table1[[#This Row],[Performance Score]]&gt;=80)),"Eligible","Not Eligible")</f>
        <v>Not Eligible</v>
      </c>
      <c r="AF483" t="str">
        <f>IF(Table1[[#This Row],[Performance Score]]&gt;=80,"High Performer","Low Performer")</f>
        <v>Low Performer</v>
      </c>
      <c r="AG483" t="str" cm="1">
        <f t="array" aca="1" ref="AG483" ca="1">_xlfn.IFS(Table1[[#This Row],[Experience]]&lt;=3,"Junior",Table1[[#This Row],[Experience]]&lt;=7,"Mid Level",Table1[[#This Row],[Experience]]&gt;=7,"Senior")</f>
        <v>Junior</v>
      </c>
      <c r="AH483" t="str">
        <f>IF(Table1[[#This Row],[Attendance %]]&gt;75,"OK","Below 75")</f>
        <v>OK</v>
      </c>
      <c r="AI483" t="b">
        <f>ISBLANK(Table1[[#This Row],[Employee ID]])</f>
        <v>0</v>
      </c>
      <c r="AJ483" t="b">
        <f>ISNUMBER(Table1[[#This Row],[Total Salary  ]])</f>
        <v>1</v>
      </c>
      <c r="AK483" t="str">
        <f>IFERROR(_xlfn.XLOOKUP(Table1[[#This Row],[Manager ID]],MANAGERS!A:A,MANAGERS!B:B),"Not Found")</f>
        <v>Manager_1</v>
      </c>
    </row>
    <row r="484" spans="1:37" x14ac:dyDescent="0.2">
      <c r="A484" t="s">
        <v>4543</v>
      </c>
      <c r="B484" t="s">
        <v>36</v>
      </c>
      <c r="C484" t="s">
        <v>21</v>
      </c>
      <c r="D484" t="s">
        <v>46</v>
      </c>
      <c r="E484" t="s">
        <v>22</v>
      </c>
      <c r="F484" s="1">
        <v>43942</v>
      </c>
      <c r="G484" s="1">
        <v>36360</v>
      </c>
      <c r="H484">
        <v>112350</v>
      </c>
      <c r="I484">
        <v>16946</v>
      </c>
      <c r="J484">
        <v>81</v>
      </c>
      <c r="K484">
        <v>75</v>
      </c>
      <c r="L484" t="s">
        <v>23</v>
      </c>
      <c r="M484">
        <v>106</v>
      </c>
      <c r="N484">
        <f>Table1[[#This Row],[Basic Salary]]+Table1[[#This Row],[Bonus]]</f>
        <v>129296</v>
      </c>
      <c r="O484" s="2">
        <f>Table1[[#This Row],[Bonus]]/Table1[[#This Row],[Basic Salary]]</f>
        <v>0.15083222073876279</v>
      </c>
      <c r="P484">
        <f ca="1">DATEDIF(Table1[[#This Row],[Date of Birth]],TODAY(),"Y")</f>
        <v>27</v>
      </c>
      <c r="Q484">
        <f ca="1">DATEDIF(Table1[[#This Row],[Joining Date]],TODAY(),"Y")</f>
        <v>6</v>
      </c>
      <c r="R484" t="str">
        <f ca="1">IF(YEAR(Table1[[#This Row],[Joining Date]])=YEAR(TODAY()),"Yes","No")</f>
        <v>No</v>
      </c>
      <c r="S484" t="str">
        <f ca="1">IF(Table1[[#This Row],[Experience]]&gt;5,"Yes","No")</f>
        <v>Yes</v>
      </c>
      <c r="T484" t="str">
        <f>TEXT(Table1[[#This Row],[Joining Date]],"mmmm")</f>
        <v>April</v>
      </c>
      <c r="U484" t="str">
        <f>TEXT(Table1[[#This Row],[Joining Date]],"yyyy")</f>
        <v>2020</v>
      </c>
      <c r="V484" s="5">
        <f ca="1">TODAY()-Table1[[#This Row],[Joining Date]]</f>
        <v>2297</v>
      </c>
      <c r="W484" t="str">
        <f>LEFT(Table1[[#This Row],[Employee Name]],FIND(" ",Table1[[#This Row],[Employee Name]])-1)</f>
        <v>Meera</v>
      </c>
      <c r="X484" t="str">
        <f>RIGHT(Table1[[#This Row],[Employee Name]],LEN(Table1[[#This Row],[Employee Name]])-FIND(" ",Table1[[#This Row],[Employee Name]]))</f>
        <v>Joshi</v>
      </c>
      <c r="Y484" t="str">
        <f>Table1[[#This Row],[Department]]&amp;"-"&amp;Table1[[#This Row],[Employee ID]]</f>
        <v>Support-E04487</v>
      </c>
      <c r="Z484" t="str">
        <f>LEFT(Table1[[#This Row],[Department]],3)</f>
        <v>Sup</v>
      </c>
      <c r="AA484" t="str">
        <f>_xlfn.XLOOKUP(Table1[[#This Row],[Manager ID]],MANAGERS!A:A,MANAGERS!B:B)</f>
        <v>Manager_6</v>
      </c>
      <c r="AB484" t="str" cm="1">
        <f t="array" ref="AB484">_xlfn.XLOOKUP(Table1[[#This Row],[Manager ID]],Table2[[#All],[Manager ID]],Table2[[#All],[Department Head]])</f>
        <v>HR</v>
      </c>
      <c r="AC484" s="2">
        <f>_xlfn.XLOOKUP(Table1[[#This Row],[City]],L:L,O:O)</f>
        <v>0.23486488519629886</v>
      </c>
      <c r="AD484" t="str" cm="1">
        <f t="array" ref="AD484">_xlfn.IFS(Table1[[#This Row],[Performance Score]]&gt;=90,"Excellent",Table1[[#This Row],[Performance Score]]&gt;=75,"Good",Table1[[#This Row],[Performance Score]]&gt;=60,"Average",Table1[[#This Row],[Performance Score]]&lt;=60,"Need Improvement")</f>
        <v>Good</v>
      </c>
      <c r="AE484" t="str">
        <f>IF(AND(Table1[[#This Row],[Attendance %]]&gt;=80,(Table1[[#This Row],[Performance Score]]&gt;=80)),"Eligible","Not Eligible")</f>
        <v>Not Eligible</v>
      </c>
      <c r="AF484" t="str">
        <f>IF(Table1[[#This Row],[Performance Score]]&gt;=80,"High Performer","Low Performer")</f>
        <v>Low Performer</v>
      </c>
      <c r="AG484" t="str" cm="1">
        <f t="array" aca="1" ref="AG484" ca="1">_xlfn.IFS(Table1[[#This Row],[Experience]]&lt;=3,"Junior",Table1[[#This Row],[Experience]]&lt;=7,"Mid Level",Table1[[#This Row],[Experience]]&gt;=7,"Senior")</f>
        <v>Mid Level</v>
      </c>
      <c r="AH484" t="str">
        <f>IF(Table1[[#This Row],[Attendance %]]&gt;75,"OK","Below 75")</f>
        <v>OK</v>
      </c>
      <c r="AI484" t="b">
        <f>ISBLANK(Table1[[#This Row],[Employee ID]])</f>
        <v>0</v>
      </c>
      <c r="AJ484" t="b">
        <f>ISNUMBER(Table1[[#This Row],[Total Salary  ]])</f>
        <v>1</v>
      </c>
      <c r="AK484" t="str">
        <f>IFERROR(_xlfn.XLOOKUP(Table1[[#This Row],[Manager ID]],MANAGERS!A:A,MANAGERS!B:B),"Not Found")</f>
        <v>Manager_6</v>
      </c>
    </row>
    <row r="485" spans="1:37" x14ac:dyDescent="0.2">
      <c r="A485" t="s">
        <v>3482</v>
      </c>
      <c r="B485" t="s">
        <v>45</v>
      </c>
      <c r="C485" t="s">
        <v>15</v>
      </c>
      <c r="D485" t="s">
        <v>40</v>
      </c>
      <c r="E485" t="s">
        <v>26</v>
      </c>
      <c r="F485" s="1">
        <v>45518</v>
      </c>
      <c r="G485" s="1">
        <v>32361</v>
      </c>
      <c r="H485">
        <v>100570</v>
      </c>
      <c r="I485">
        <v>28696</v>
      </c>
      <c r="J485">
        <v>98</v>
      </c>
      <c r="K485">
        <v>43</v>
      </c>
      <c r="L485" t="s">
        <v>31</v>
      </c>
      <c r="M485">
        <v>114</v>
      </c>
      <c r="N485">
        <f>Table1[[#This Row],[Basic Salary]]+Table1[[#This Row],[Bonus]]</f>
        <v>129266</v>
      </c>
      <c r="O485" s="2">
        <f>Table1[[#This Row],[Bonus]]/Table1[[#This Row],[Basic Salary]]</f>
        <v>0.28533359848861489</v>
      </c>
      <c r="P485">
        <f ca="1">DATEDIF(Table1[[#This Row],[Date of Birth]],TODAY(),"Y")</f>
        <v>37</v>
      </c>
      <c r="Q485">
        <f ca="1">DATEDIF(Table1[[#This Row],[Joining Date]],TODAY(),"Y")</f>
        <v>1</v>
      </c>
      <c r="R485" t="str">
        <f ca="1">IF(YEAR(Table1[[#This Row],[Joining Date]])=YEAR(TODAY()),"Yes","No")</f>
        <v>No</v>
      </c>
      <c r="S485" t="str">
        <f ca="1">IF(Table1[[#This Row],[Experience]]&gt;5,"Yes","No")</f>
        <v>No</v>
      </c>
      <c r="T485" t="str">
        <f>TEXT(Table1[[#This Row],[Joining Date]],"mmmm")</f>
        <v>August</v>
      </c>
      <c r="U485" t="str">
        <f>TEXT(Table1[[#This Row],[Joining Date]],"yyyy")</f>
        <v>2024</v>
      </c>
      <c r="V485" s="5">
        <f ca="1">TODAY()-Table1[[#This Row],[Joining Date]]</f>
        <v>721</v>
      </c>
      <c r="W485" t="str">
        <f>LEFT(Table1[[#This Row],[Employee Name]],FIND(" ",Table1[[#This Row],[Employee Name]])-1)</f>
        <v>Ananya</v>
      </c>
      <c r="X485" t="str">
        <f>RIGHT(Table1[[#This Row],[Employee Name]],LEN(Table1[[#This Row],[Employee Name]])-FIND(" ",Table1[[#This Row],[Employee Name]]))</f>
        <v>Rao</v>
      </c>
      <c r="Y485" t="str">
        <f>Table1[[#This Row],[Department]]&amp;"-"&amp;Table1[[#This Row],[Employee ID]]</f>
        <v>IT-E03426</v>
      </c>
      <c r="Z485" t="str">
        <f>LEFT(Table1[[#This Row],[Department]],3)</f>
        <v>IT</v>
      </c>
      <c r="AA485" t="str">
        <f>_xlfn.XLOOKUP(Table1[[#This Row],[Manager ID]],MANAGERS!A:A,MANAGERS!B:B)</f>
        <v>Manager_14</v>
      </c>
      <c r="AB485" t="str" cm="1">
        <f t="array" ref="AB485">_xlfn.XLOOKUP(Table1[[#This Row],[Manager ID]],Table2[[#All],[Manager ID]],Table2[[#All],[Department Head]])</f>
        <v>Marketing</v>
      </c>
      <c r="AC485" s="2">
        <f>_xlfn.XLOOKUP(Table1[[#This Row],[City]],L:L,O:O)</f>
        <v>0.241864189087755</v>
      </c>
      <c r="AD485" t="str" cm="1">
        <f t="array" ref="AD485">_xlfn.IFS(Table1[[#This Row],[Performance Score]]&gt;=90,"Excellent",Table1[[#This Row],[Performance Score]]&gt;=75,"Good",Table1[[#This Row],[Performance Score]]&gt;=60,"Average",Table1[[#This Row],[Performance Score]]&lt;=60,"Need Improvement")</f>
        <v>Need Improvement</v>
      </c>
      <c r="AE485" t="str">
        <f>IF(AND(Table1[[#This Row],[Attendance %]]&gt;=80,(Table1[[#This Row],[Performance Score]]&gt;=80)),"Eligible","Not Eligible")</f>
        <v>Not Eligible</v>
      </c>
      <c r="AF485" t="str">
        <f>IF(Table1[[#This Row],[Performance Score]]&gt;=80,"High Performer","Low Performer")</f>
        <v>Low Performer</v>
      </c>
      <c r="AG485" t="str" cm="1">
        <f t="array" aca="1" ref="AG485" ca="1">_xlfn.IFS(Table1[[#This Row],[Experience]]&lt;=3,"Junior",Table1[[#This Row],[Experience]]&lt;=7,"Mid Level",Table1[[#This Row],[Experience]]&gt;=7,"Senior")</f>
        <v>Junior</v>
      </c>
      <c r="AH485" t="str">
        <f>IF(Table1[[#This Row],[Attendance %]]&gt;75,"OK","Below 75")</f>
        <v>OK</v>
      </c>
      <c r="AI485" t="b">
        <f>ISBLANK(Table1[[#This Row],[Employee ID]])</f>
        <v>0</v>
      </c>
      <c r="AJ485" t="b">
        <f>ISNUMBER(Table1[[#This Row],[Total Salary  ]])</f>
        <v>1</v>
      </c>
      <c r="AK485" t="str">
        <f>IFERROR(_xlfn.XLOOKUP(Table1[[#This Row],[Manager ID]],MANAGERS!A:A,MANAGERS!B:B),"Not Found")</f>
        <v>Manager_14</v>
      </c>
    </row>
    <row r="486" spans="1:37" x14ac:dyDescent="0.2">
      <c r="A486" t="s">
        <v>4035</v>
      </c>
      <c r="B486" t="s">
        <v>87</v>
      </c>
      <c r="C486" t="s">
        <v>21</v>
      </c>
      <c r="D486" t="s">
        <v>16</v>
      </c>
      <c r="E486" t="s">
        <v>51</v>
      </c>
      <c r="F486" s="1">
        <v>42441</v>
      </c>
      <c r="G486" s="1">
        <v>33639</v>
      </c>
      <c r="H486">
        <v>105221</v>
      </c>
      <c r="I486">
        <v>24022</v>
      </c>
      <c r="J486">
        <v>79</v>
      </c>
      <c r="K486">
        <v>42</v>
      </c>
      <c r="L486" t="s">
        <v>37</v>
      </c>
      <c r="M486">
        <v>107</v>
      </c>
      <c r="N486">
        <f>Table1[[#This Row],[Basic Salary]]+Table1[[#This Row],[Bonus]]</f>
        <v>129243</v>
      </c>
      <c r="O486" s="2">
        <f>Table1[[#This Row],[Bonus]]/Table1[[#This Row],[Basic Salary]]</f>
        <v>0.22830043432394673</v>
      </c>
      <c r="P486">
        <f ca="1">DATEDIF(Table1[[#This Row],[Date of Birth]],TODAY(),"Y")</f>
        <v>34</v>
      </c>
      <c r="Q486">
        <f ca="1">DATEDIF(Table1[[#This Row],[Joining Date]],TODAY(),"Y")</f>
        <v>10</v>
      </c>
      <c r="R486" t="str">
        <f ca="1">IF(YEAR(Table1[[#This Row],[Joining Date]])=YEAR(TODAY()),"Yes","No")</f>
        <v>No</v>
      </c>
      <c r="S486" t="str">
        <f ca="1">IF(Table1[[#This Row],[Experience]]&gt;5,"Yes","No")</f>
        <v>Yes</v>
      </c>
      <c r="T486" t="str">
        <f>TEXT(Table1[[#This Row],[Joining Date]],"mmmm")</f>
        <v>March</v>
      </c>
      <c r="U486" t="str">
        <f>TEXT(Table1[[#This Row],[Joining Date]],"yyyy")</f>
        <v>2016</v>
      </c>
      <c r="V486" s="5">
        <f ca="1">TODAY()-Table1[[#This Row],[Joining Date]]</f>
        <v>3798</v>
      </c>
      <c r="W486" t="str">
        <f>LEFT(Table1[[#This Row],[Employee Name]],FIND(" ",Table1[[#This Row],[Employee Name]])-1)</f>
        <v>Arjun</v>
      </c>
      <c r="X486" t="str">
        <f>RIGHT(Table1[[#This Row],[Employee Name]],LEN(Table1[[#This Row],[Employee Name]])-FIND(" ",Table1[[#This Row],[Employee Name]]))</f>
        <v>Mehta</v>
      </c>
      <c r="Y486" t="str">
        <f>Table1[[#This Row],[Department]]&amp;"-"&amp;Table1[[#This Row],[Employee ID]]</f>
        <v>HR-E03979</v>
      </c>
      <c r="Z486" t="str">
        <f>LEFT(Table1[[#This Row],[Department]],3)</f>
        <v>HR</v>
      </c>
      <c r="AA486" t="str">
        <f>_xlfn.XLOOKUP(Table1[[#This Row],[Manager ID]],MANAGERS!A:A,MANAGERS!B:B)</f>
        <v>Manager_7</v>
      </c>
      <c r="AB486" t="str" cm="1">
        <f t="array" ref="AB486">_xlfn.XLOOKUP(Table1[[#This Row],[Manager ID]],Table2[[#All],[Manager ID]],Table2[[#All],[Department Head]])</f>
        <v>Operations</v>
      </c>
      <c r="AC486" s="2">
        <f>_xlfn.XLOOKUP(Table1[[#This Row],[City]],L:L,O:O)</f>
        <v>0.24036902712549932</v>
      </c>
      <c r="AD486" t="str" cm="1">
        <f t="array" ref="AD486">_xlfn.IFS(Table1[[#This Row],[Performance Score]]&gt;=90,"Excellent",Table1[[#This Row],[Performance Score]]&gt;=75,"Good",Table1[[#This Row],[Performance Score]]&gt;=60,"Average",Table1[[#This Row],[Performance Score]]&lt;=60,"Need Improvement")</f>
        <v>Need Improvement</v>
      </c>
      <c r="AE486" t="str">
        <f>IF(AND(Table1[[#This Row],[Attendance %]]&gt;=80,(Table1[[#This Row],[Performance Score]]&gt;=80)),"Eligible","Not Eligible")</f>
        <v>Not Eligible</v>
      </c>
      <c r="AF486" t="str">
        <f>IF(Table1[[#This Row],[Performance Score]]&gt;=80,"High Performer","Low Performer")</f>
        <v>Low Performer</v>
      </c>
      <c r="AG486" t="str" cm="1">
        <f t="array" aca="1" ref="AG486" ca="1">_xlfn.IFS(Table1[[#This Row],[Experience]]&lt;=3,"Junior",Table1[[#This Row],[Experience]]&lt;=7,"Mid Level",Table1[[#This Row],[Experience]]&gt;=7,"Senior")</f>
        <v>Senior</v>
      </c>
      <c r="AH486" t="str">
        <f>IF(Table1[[#This Row],[Attendance %]]&gt;75,"OK","Below 75")</f>
        <v>OK</v>
      </c>
      <c r="AI486" t="b">
        <f>ISBLANK(Table1[[#This Row],[Employee ID]])</f>
        <v>0</v>
      </c>
      <c r="AJ486" t="b">
        <f>ISNUMBER(Table1[[#This Row],[Total Salary  ]])</f>
        <v>1</v>
      </c>
      <c r="AK486" t="str">
        <f>IFERROR(_xlfn.XLOOKUP(Table1[[#This Row],[Manager ID]],MANAGERS!A:A,MANAGERS!B:B),"Not Found")</f>
        <v>Manager_7</v>
      </c>
    </row>
    <row r="487" spans="1:37" x14ac:dyDescent="0.2">
      <c r="A487" t="s">
        <v>2253</v>
      </c>
      <c r="B487" t="s">
        <v>60</v>
      </c>
      <c r="C487" t="s">
        <v>21</v>
      </c>
      <c r="D487" t="s">
        <v>43</v>
      </c>
      <c r="E487" t="s">
        <v>17</v>
      </c>
      <c r="F487" s="1">
        <v>44844</v>
      </c>
      <c r="G487" s="1">
        <v>40276</v>
      </c>
      <c r="H487">
        <v>111249</v>
      </c>
      <c r="I487">
        <v>17984</v>
      </c>
      <c r="J487">
        <v>94</v>
      </c>
      <c r="K487">
        <v>93</v>
      </c>
      <c r="L487" t="s">
        <v>53</v>
      </c>
      <c r="M487">
        <v>102</v>
      </c>
      <c r="N487">
        <f>Table1[[#This Row],[Basic Salary]]+Table1[[#This Row],[Bonus]]</f>
        <v>129233</v>
      </c>
      <c r="O487" s="2">
        <f>Table1[[#This Row],[Bonus]]/Table1[[#This Row],[Basic Salary]]</f>
        <v>0.16165538566638801</v>
      </c>
      <c r="P487">
        <f ca="1">DATEDIF(Table1[[#This Row],[Date of Birth]],TODAY(),"Y")</f>
        <v>16</v>
      </c>
      <c r="Q487">
        <f ca="1">DATEDIF(Table1[[#This Row],[Joining Date]],TODAY(),"Y")</f>
        <v>3</v>
      </c>
      <c r="R487" t="str">
        <f ca="1">IF(YEAR(Table1[[#This Row],[Joining Date]])=YEAR(TODAY()),"Yes","No")</f>
        <v>No</v>
      </c>
      <c r="S487" t="str">
        <f ca="1">IF(Table1[[#This Row],[Experience]]&gt;5,"Yes","No")</f>
        <v>No</v>
      </c>
      <c r="T487" t="str">
        <f>TEXT(Table1[[#This Row],[Joining Date]],"mmmm")</f>
        <v>October</v>
      </c>
      <c r="U487" t="str">
        <f>TEXT(Table1[[#This Row],[Joining Date]],"yyyy")</f>
        <v>2022</v>
      </c>
      <c r="V487" s="5">
        <f ca="1">TODAY()-Table1[[#This Row],[Joining Date]]</f>
        <v>1395</v>
      </c>
      <c r="W487" t="str">
        <f>LEFT(Table1[[#This Row],[Employee Name]],FIND(" ",Table1[[#This Row],[Employee Name]])-1)</f>
        <v>Gayathri</v>
      </c>
      <c r="X487" t="str">
        <f>RIGHT(Table1[[#This Row],[Employee Name]],LEN(Table1[[#This Row],[Employee Name]])-FIND(" ",Table1[[#This Row],[Employee Name]]))</f>
        <v>Iyer</v>
      </c>
      <c r="Y487" t="str">
        <f>Table1[[#This Row],[Department]]&amp;"-"&amp;Table1[[#This Row],[Employee ID]]</f>
        <v>Operations-E02197</v>
      </c>
      <c r="Z487" t="str">
        <f>LEFT(Table1[[#This Row],[Department]],3)</f>
        <v>Ope</v>
      </c>
      <c r="AA487" t="str">
        <f>_xlfn.XLOOKUP(Table1[[#This Row],[Manager ID]],MANAGERS!A:A,MANAGERS!B:B)</f>
        <v>Manager_2</v>
      </c>
      <c r="AB487" t="str" cm="1">
        <f t="array" ref="AB487">_xlfn.XLOOKUP(Table1[[#This Row],[Manager ID]],Table2[[#All],[Manager ID]],Table2[[#All],[Department Head]])</f>
        <v>Sales</v>
      </c>
      <c r="AC487" s="2">
        <f>_xlfn.XLOOKUP(Table1[[#This Row],[City]],L:L,O:O)</f>
        <v>0.23685887225230964</v>
      </c>
      <c r="AD487" t="str" cm="1">
        <f t="array" ref="AD487">_xlfn.IFS(Table1[[#This Row],[Performance Score]]&gt;=90,"Excellent",Table1[[#This Row],[Performance Score]]&gt;=75,"Good",Table1[[#This Row],[Performance Score]]&gt;=60,"Average",Table1[[#This Row],[Performance Score]]&lt;=60,"Need Improvement")</f>
        <v>Excellent</v>
      </c>
      <c r="AE487" t="str">
        <f>IF(AND(Table1[[#This Row],[Attendance %]]&gt;=80,(Table1[[#This Row],[Performance Score]]&gt;=80)),"Eligible","Not Eligible")</f>
        <v>Eligible</v>
      </c>
      <c r="AF487" t="str">
        <f>IF(Table1[[#This Row],[Performance Score]]&gt;=80,"High Performer","Low Performer")</f>
        <v>High Performer</v>
      </c>
      <c r="AG487" t="str" cm="1">
        <f t="array" aca="1" ref="AG487" ca="1">_xlfn.IFS(Table1[[#This Row],[Experience]]&lt;=3,"Junior",Table1[[#This Row],[Experience]]&lt;=7,"Mid Level",Table1[[#This Row],[Experience]]&gt;=7,"Senior")</f>
        <v>Junior</v>
      </c>
      <c r="AH487" t="str">
        <f>IF(Table1[[#This Row],[Attendance %]]&gt;75,"OK","Below 75")</f>
        <v>OK</v>
      </c>
      <c r="AI487" t="b">
        <f>ISBLANK(Table1[[#This Row],[Employee ID]])</f>
        <v>0</v>
      </c>
      <c r="AJ487" t="b">
        <f>ISNUMBER(Table1[[#This Row],[Total Salary  ]])</f>
        <v>1</v>
      </c>
      <c r="AK487" t="str">
        <f>IFERROR(_xlfn.XLOOKUP(Table1[[#This Row],[Manager ID]],MANAGERS!A:A,MANAGERS!B:B),"Not Found")</f>
        <v>Manager_2</v>
      </c>
    </row>
    <row r="488" spans="1:37" x14ac:dyDescent="0.2">
      <c r="A488" t="s">
        <v>780</v>
      </c>
      <c r="B488" t="s">
        <v>89</v>
      </c>
      <c r="C488" t="s">
        <v>21</v>
      </c>
      <c r="D488" t="s">
        <v>43</v>
      </c>
      <c r="E488" t="s">
        <v>51</v>
      </c>
      <c r="F488" s="1">
        <v>44100</v>
      </c>
      <c r="G488" s="1">
        <v>30139</v>
      </c>
      <c r="H488">
        <v>112394</v>
      </c>
      <c r="I488">
        <v>16831</v>
      </c>
      <c r="J488">
        <v>85</v>
      </c>
      <c r="K488">
        <v>49</v>
      </c>
      <c r="L488" t="s">
        <v>18</v>
      </c>
      <c r="M488">
        <v>114</v>
      </c>
      <c r="N488">
        <f>Table1[[#This Row],[Basic Salary]]+Table1[[#This Row],[Bonus]]</f>
        <v>129225</v>
      </c>
      <c r="O488" s="2">
        <f>Table1[[#This Row],[Bonus]]/Table1[[#This Row],[Basic Salary]]</f>
        <v>0.14974998665409187</v>
      </c>
      <c r="P488">
        <f ca="1">DATEDIF(Table1[[#This Row],[Date of Birth]],TODAY(),"Y")</f>
        <v>44</v>
      </c>
      <c r="Q488">
        <f ca="1">DATEDIF(Table1[[#This Row],[Joining Date]],TODAY(),"Y")</f>
        <v>5</v>
      </c>
      <c r="R488" t="str">
        <f ca="1">IF(YEAR(Table1[[#This Row],[Joining Date]])=YEAR(TODAY()),"Yes","No")</f>
        <v>No</v>
      </c>
      <c r="S488" t="str">
        <f ca="1">IF(Table1[[#This Row],[Experience]]&gt;5,"Yes","No")</f>
        <v>No</v>
      </c>
      <c r="T488" t="str">
        <f>TEXT(Table1[[#This Row],[Joining Date]],"mmmm")</f>
        <v>September</v>
      </c>
      <c r="U488" t="str">
        <f>TEXT(Table1[[#This Row],[Joining Date]],"yyyy")</f>
        <v>2020</v>
      </c>
      <c r="V488" s="5">
        <f ca="1">TODAY()-Table1[[#This Row],[Joining Date]]</f>
        <v>2139</v>
      </c>
      <c r="W488" t="str">
        <f>LEFT(Table1[[#This Row],[Employee Name]],FIND(" ",Table1[[#This Row],[Employee Name]])-1)</f>
        <v>Tarun</v>
      </c>
      <c r="X488" t="str">
        <f>RIGHT(Table1[[#This Row],[Employee Name]],LEN(Table1[[#This Row],[Employee Name]])-FIND(" ",Table1[[#This Row],[Employee Name]]))</f>
        <v>Verma</v>
      </c>
      <c r="Y488" t="str">
        <f>Table1[[#This Row],[Department]]&amp;"-"&amp;Table1[[#This Row],[Employee ID]]</f>
        <v>Operations-E00724</v>
      </c>
      <c r="Z488" t="str">
        <f>LEFT(Table1[[#This Row],[Department]],3)</f>
        <v>Ope</v>
      </c>
      <c r="AA488" t="str">
        <f>_xlfn.XLOOKUP(Table1[[#This Row],[Manager ID]],MANAGERS!A:A,MANAGERS!B:B)</f>
        <v>Manager_14</v>
      </c>
      <c r="AB488" t="str" cm="1">
        <f t="array" ref="AB488">_xlfn.XLOOKUP(Table1[[#This Row],[Manager ID]],Table2[[#All],[Manager ID]],Table2[[#All],[Department Head]])</f>
        <v>Marketing</v>
      </c>
      <c r="AC488" s="2">
        <f>_xlfn.XLOOKUP(Table1[[#This Row],[City]],L:L,O:O)</f>
        <v>0.21356479274849693</v>
      </c>
      <c r="AD488" t="str" cm="1">
        <f t="array" ref="AD488">_xlfn.IFS(Table1[[#This Row],[Performance Score]]&gt;=90,"Excellent",Table1[[#This Row],[Performance Score]]&gt;=75,"Good",Table1[[#This Row],[Performance Score]]&gt;=60,"Average",Table1[[#This Row],[Performance Score]]&lt;=60,"Need Improvement")</f>
        <v>Need Improvement</v>
      </c>
      <c r="AE488" t="str">
        <f>IF(AND(Table1[[#This Row],[Attendance %]]&gt;=80,(Table1[[#This Row],[Performance Score]]&gt;=80)),"Eligible","Not Eligible")</f>
        <v>Not Eligible</v>
      </c>
      <c r="AF488" t="str">
        <f>IF(Table1[[#This Row],[Performance Score]]&gt;=80,"High Performer","Low Performer")</f>
        <v>Low Performer</v>
      </c>
      <c r="AG488" t="str" cm="1">
        <f t="array" aca="1" ref="AG488" ca="1">_xlfn.IFS(Table1[[#This Row],[Experience]]&lt;=3,"Junior",Table1[[#This Row],[Experience]]&lt;=7,"Mid Level",Table1[[#This Row],[Experience]]&gt;=7,"Senior")</f>
        <v>Mid Level</v>
      </c>
      <c r="AH488" t="str">
        <f>IF(Table1[[#This Row],[Attendance %]]&gt;75,"OK","Below 75")</f>
        <v>OK</v>
      </c>
      <c r="AI488" t="b">
        <f>ISBLANK(Table1[[#This Row],[Employee ID]])</f>
        <v>0</v>
      </c>
      <c r="AJ488" t="b">
        <f>ISNUMBER(Table1[[#This Row],[Total Salary  ]])</f>
        <v>1</v>
      </c>
      <c r="AK488" t="str">
        <f>IFERROR(_xlfn.XLOOKUP(Table1[[#This Row],[Manager ID]],MANAGERS!A:A,MANAGERS!B:B),"Not Found")</f>
        <v>Manager_14</v>
      </c>
    </row>
    <row r="489" spans="1:37" x14ac:dyDescent="0.2">
      <c r="A489" t="s">
        <v>3129</v>
      </c>
      <c r="B489" t="s">
        <v>48</v>
      </c>
      <c r="C489" t="s">
        <v>21</v>
      </c>
      <c r="D489" t="s">
        <v>46</v>
      </c>
      <c r="E489" t="s">
        <v>26</v>
      </c>
      <c r="F489" s="1">
        <v>44791</v>
      </c>
      <c r="G489" s="1">
        <v>33185</v>
      </c>
      <c r="H489">
        <v>106676</v>
      </c>
      <c r="I489">
        <v>22531</v>
      </c>
      <c r="J489">
        <v>87</v>
      </c>
      <c r="K489">
        <v>51</v>
      </c>
      <c r="L489" t="s">
        <v>37</v>
      </c>
      <c r="M489">
        <v>103</v>
      </c>
      <c r="N489">
        <f>Table1[[#This Row],[Basic Salary]]+Table1[[#This Row],[Bonus]]</f>
        <v>129207</v>
      </c>
      <c r="O489" s="2">
        <f>Table1[[#This Row],[Bonus]]/Table1[[#This Row],[Basic Salary]]</f>
        <v>0.21120964415613633</v>
      </c>
      <c r="P489">
        <f ca="1">DATEDIF(Table1[[#This Row],[Date of Birth]],TODAY(),"Y")</f>
        <v>35</v>
      </c>
      <c r="Q489">
        <f ca="1">DATEDIF(Table1[[#This Row],[Joining Date]],TODAY(),"Y")</f>
        <v>3</v>
      </c>
      <c r="R489" t="str">
        <f ca="1">IF(YEAR(Table1[[#This Row],[Joining Date]])=YEAR(TODAY()),"Yes","No")</f>
        <v>No</v>
      </c>
      <c r="S489" t="str">
        <f ca="1">IF(Table1[[#This Row],[Experience]]&gt;5,"Yes","No")</f>
        <v>No</v>
      </c>
      <c r="T489" t="str">
        <f>TEXT(Table1[[#This Row],[Joining Date]],"mmmm")</f>
        <v>August</v>
      </c>
      <c r="U489" t="str">
        <f>TEXT(Table1[[#This Row],[Joining Date]],"yyyy")</f>
        <v>2022</v>
      </c>
      <c r="V489" s="5">
        <f ca="1">TODAY()-Table1[[#This Row],[Joining Date]]</f>
        <v>1448</v>
      </c>
      <c r="W489" t="str">
        <f>LEFT(Table1[[#This Row],[Employee Name]],FIND(" ",Table1[[#This Row],[Employee Name]])-1)</f>
        <v>Aditya</v>
      </c>
      <c r="X489" t="str">
        <f>RIGHT(Table1[[#This Row],[Employee Name]],LEN(Table1[[#This Row],[Employee Name]])-FIND(" ",Table1[[#This Row],[Employee Name]]))</f>
        <v>Kapoor</v>
      </c>
      <c r="Y489" t="str">
        <f>Table1[[#This Row],[Department]]&amp;"-"&amp;Table1[[#This Row],[Employee ID]]</f>
        <v>Support-E03073</v>
      </c>
      <c r="Z489" t="str">
        <f>LEFT(Table1[[#This Row],[Department]],3)</f>
        <v>Sup</v>
      </c>
      <c r="AA489" t="str">
        <f>_xlfn.XLOOKUP(Table1[[#This Row],[Manager ID]],MANAGERS!A:A,MANAGERS!B:B)</f>
        <v>Manager_3</v>
      </c>
      <c r="AB489" t="str" cm="1">
        <f t="array" ref="AB489">_xlfn.XLOOKUP(Table1[[#This Row],[Manager ID]],Table2[[#All],[Manager ID]],Table2[[#All],[Department Head]])</f>
        <v>IT</v>
      </c>
      <c r="AC489" s="2">
        <f>_xlfn.XLOOKUP(Table1[[#This Row],[City]],L:L,O:O)</f>
        <v>0.24036902712549932</v>
      </c>
      <c r="AD489" t="str" cm="1">
        <f t="array" ref="AD489">_xlfn.IFS(Table1[[#This Row],[Performance Score]]&gt;=90,"Excellent",Table1[[#This Row],[Performance Score]]&gt;=75,"Good",Table1[[#This Row],[Performance Score]]&gt;=60,"Average",Table1[[#This Row],[Performance Score]]&lt;=60,"Need Improvement")</f>
        <v>Need Improvement</v>
      </c>
      <c r="AE489" t="str">
        <f>IF(AND(Table1[[#This Row],[Attendance %]]&gt;=80,(Table1[[#This Row],[Performance Score]]&gt;=80)),"Eligible","Not Eligible")</f>
        <v>Not Eligible</v>
      </c>
      <c r="AF489" t="str">
        <f>IF(Table1[[#This Row],[Performance Score]]&gt;=80,"High Performer","Low Performer")</f>
        <v>Low Performer</v>
      </c>
      <c r="AG489" t="str" cm="1">
        <f t="array" aca="1" ref="AG489" ca="1">_xlfn.IFS(Table1[[#This Row],[Experience]]&lt;=3,"Junior",Table1[[#This Row],[Experience]]&lt;=7,"Mid Level",Table1[[#This Row],[Experience]]&gt;=7,"Senior")</f>
        <v>Junior</v>
      </c>
      <c r="AH489" t="str">
        <f>IF(Table1[[#This Row],[Attendance %]]&gt;75,"OK","Below 75")</f>
        <v>OK</v>
      </c>
      <c r="AI489" t="b">
        <f>ISBLANK(Table1[[#This Row],[Employee ID]])</f>
        <v>0</v>
      </c>
      <c r="AJ489" t="b">
        <f>ISNUMBER(Table1[[#This Row],[Total Salary  ]])</f>
        <v>1</v>
      </c>
      <c r="AK489" t="str">
        <f>IFERROR(_xlfn.XLOOKUP(Table1[[#This Row],[Manager ID]],MANAGERS!A:A,MANAGERS!B:B),"Not Found")</f>
        <v>Manager_3</v>
      </c>
    </row>
    <row r="490" spans="1:37" x14ac:dyDescent="0.2">
      <c r="A490" t="s">
        <v>273</v>
      </c>
      <c r="B490" t="s">
        <v>29</v>
      </c>
      <c r="C490" t="s">
        <v>21</v>
      </c>
      <c r="D490" t="s">
        <v>25</v>
      </c>
      <c r="E490" t="s">
        <v>30</v>
      </c>
      <c r="F490" s="1">
        <v>45163</v>
      </c>
      <c r="G490" s="1">
        <v>33956</v>
      </c>
      <c r="H490">
        <v>117392</v>
      </c>
      <c r="I490">
        <v>11792</v>
      </c>
      <c r="J490">
        <v>91</v>
      </c>
      <c r="K490">
        <v>60</v>
      </c>
      <c r="L490" t="s">
        <v>27</v>
      </c>
      <c r="M490">
        <v>112</v>
      </c>
      <c r="N490">
        <f>Table1[[#This Row],[Basic Salary]]+Table1[[#This Row],[Bonus]]</f>
        <v>129184</v>
      </c>
      <c r="O490" s="2">
        <f>Table1[[#This Row],[Bonus]]/Table1[[#This Row],[Basic Salary]]</f>
        <v>0.10044977511244378</v>
      </c>
      <c r="P490">
        <f ca="1">DATEDIF(Table1[[#This Row],[Date of Birth]],TODAY(),"Y")</f>
        <v>33</v>
      </c>
      <c r="Q490">
        <f ca="1">DATEDIF(Table1[[#This Row],[Joining Date]],TODAY(),"Y")</f>
        <v>2</v>
      </c>
      <c r="R490" t="str">
        <f ca="1">IF(YEAR(Table1[[#This Row],[Joining Date]])=YEAR(TODAY()),"Yes","No")</f>
        <v>No</v>
      </c>
      <c r="S490" t="str">
        <f ca="1">IF(Table1[[#This Row],[Experience]]&gt;5,"Yes","No")</f>
        <v>No</v>
      </c>
      <c r="T490" t="str">
        <f>TEXT(Table1[[#This Row],[Joining Date]],"mmmm")</f>
        <v>August</v>
      </c>
      <c r="U490" t="str">
        <f>TEXT(Table1[[#This Row],[Joining Date]],"yyyy")</f>
        <v>2023</v>
      </c>
      <c r="V490" s="5">
        <f ca="1">TODAY()-Table1[[#This Row],[Joining Date]]</f>
        <v>1076</v>
      </c>
      <c r="W490" t="str">
        <f>LEFT(Table1[[#This Row],[Employee Name]],FIND(" ",Table1[[#This Row],[Employee Name]])-1)</f>
        <v>Vikram</v>
      </c>
      <c r="X490" t="str">
        <f>RIGHT(Table1[[#This Row],[Employee Name]],LEN(Table1[[#This Row],[Employee Name]])-FIND(" ",Table1[[#This Row],[Employee Name]]))</f>
        <v>Singh</v>
      </c>
      <c r="Y490" t="str">
        <f>Table1[[#This Row],[Department]]&amp;"-"&amp;Table1[[#This Row],[Employee ID]]</f>
        <v>Finance-E00217</v>
      </c>
      <c r="Z490" t="str">
        <f>LEFT(Table1[[#This Row],[Department]],3)</f>
        <v>Fin</v>
      </c>
      <c r="AA490" t="str">
        <f>_xlfn.XLOOKUP(Table1[[#This Row],[Manager ID]],MANAGERS!A:A,MANAGERS!B:B)</f>
        <v>Manager_12</v>
      </c>
      <c r="AB490" t="str" cm="1">
        <f t="array" ref="AB490">_xlfn.XLOOKUP(Table1[[#This Row],[Manager ID]],Table2[[#All],[Manager ID]],Table2[[#All],[Department Head]])</f>
        <v>Marketing</v>
      </c>
      <c r="AC490" s="2">
        <f>_xlfn.XLOOKUP(Table1[[#This Row],[City]],L:L,O:O)</f>
        <v>0.23674293405114402</v>
      </c>
      <c r="AD490" t="str" cm="1">
        <f t="array" ref="AD490">_xlfn.IFS(Table1[[#This Row],[Performance Score]]&gt;=90,"Excellent",Table1[[#This Row],[Performance Score]]&gt;=75,"Good",Table1[[#This Row],[Performance Score]]&gt;=60,"Average",Table1[[#This Row],[Performance Score]]&lt;=60,"Need Improvement")</f>
        <v>Average</v>
      </c>
      <c r="AE490" t="str">
        <f>IF(AND(Table1[[#This Row],[Attendance %]]&gt;=80,(Table1[[#This Row],[Performance Score]]&gt;=80)),"Eligible","Not Eligible")</f>
        <v>Not Eligible</v>
      </c>
      <c r="AF490" t="str">
        <f>IF(Table1[[#This Row],[Performance Score]]&gt;=80,"High Performer","Low Performer")</f>
        <v>Low Performer</v>
      </c>
      <c r="AG490" t="str" cm="1">
        <f t="array" aca="1" ref="AG490" ca="1">_xlfn.IFS(Table1[[#This Row],[Experience]]&lt;=3,"Junior",Table1[[#This Row],[Experience]]&lt;=7,"Mid Level",Table1[[#This Row],[Experience]]&gt;=7,"Senior")</f>
        <v>Junior</v>
      </c>
      <c r="AH490" t="str">
        <f>IF(Table1[[#This Row],[Attendance %]]&gt;75,"OK","Below 75")</f>
        <v>OK</v>
      </c>
      <c r="AI490" t="b">
        <f>ISBLANK(Table1[[#This Row],[Employee ID]])</f>
        <v>0</v>
      </c>
      <c r="AJ490" t="b">
        <f>ISNUMBER(Table1[[#This Row],[Total Salary  ]])</f>
        <v>1</v>
      </c>
      <c r="AK490" t="str">
        <f>IFERROR(_xlfn.XLOOKUP(Table1[[#This Row],[Manager ID]],MANAGERS!A:A,MANAGERS!B:B),"Not Found")</f>
        <v>Manager_12</v>
      </c>
    </row>
    <row r="491" spans="1:37" x14ac:dyDescent="0.2">
      <c r="A491" t="s">
        <v>2668</v>
      </c>
      <c r="B491" t="s">
        <v>75</v>
      </c>
      <c r="C491" t="s">
        <v>15</v>
      </c>
      <c r="D491" t="s">
        <v>81</v>
      </c>
      <c r="E491" t="s">
        <v>17</v>
      </c>
      <c r="F491" s="1">
        <v>43890</v>
      </c>
      <c r="G491" s="1">
        <v>31238</v>
      </c>
      <c r="H491">
        <v>100060</v>
      </c>
      <c r="I491">
        <v>29095</v>
      </c>
      <c r="J491">
        <v>65</v>
      </c>
      <c r="K491">
        <v>88</v>
      </c>
      <c r="L491" t="s">
        <v>18</v>
      </c>
      <c r="M491">
        <v>117</v>
      </c>
      <c r="N491">
        <f>Table1[[#This Row],[Basic Salary]]+Table1[[#This Row],[Bonus]]</f>
        <v>129155</v>
      </c>
      <c r="O491" s="2">
        <f>Table1[[#This Row],[Bonus]]/Table1[[#This Row],[Basic Salary]]</f>
        <v>0.29077553467919248</v>
      </c>
      <c r="P491">
        <f ca="1">DATEDIF(Table1[[#This Row],[Date of Birth]],TODAY(),"Y")</f>
        <v>41</v>
      </c>
      <c r="Q491">
        <f ca="1">DATEDIF(Table1[[#This Row],[Joining Date]],TODAY(),"Y")</f>
        <v>6</v>
      </c>
      <c r="R491" t="str">
        <f ca="1">IF(YEAR(Table1[[#This Row],[Joining Date]])=YEAR(TODAY()),"Yes","No")</f>
        <v>No</v>
      </c>
      <c r="S491" t="str">
        <f ca="1">IF(Table1[[#This Row],[Experience]]&gt;5,"Yes","No")</f>
        <v>Yes</v>
      </c>
      <c r="T491" t="str">
        <f>TEXT(Table1[[#This Row],[Joining Date]],"mmmm")</f>
        <v>February</v>
      </c>
      <c r="U491" t="str">
        <f>TEXT(Table1[[#This Row],[Joining Date]],"yyyy")</f>
        <v>2020</v>
      </c>
      <c r="V491" s="5">
        <f ca="1">TODAY()-Table1[[#This Row],[Joining Date]]</f>
        <v>2349</v>
      </c>
      <c r="W491" t="str">
        <f>LEFT(Table1[[#This Row],[Employee Name]],FIND(" ",Table1[[#This Row],[Employee Name]])-1)</f>
        <v>Ishita</v>
      </c>
      <c r="X491" t="str">
        <f>RIGHT(Table1[[#This Row],[Employee Name]],LEN(Table1[[#This Row],[Employee Name]])-FIND(" ",Table1[[#This Row],[Employee Name]]))</f>
        <v>Roy</v>
      </c>
      <c r="Y491" t="str">
        <f>Table1[[#This Row],[Department]]&amp;"-"&amp;Table1[[#This Row],[Employee ID]]</f>
        <v>Sales-E02612</v>
      </c>
      <c r="Z491" t="str">
        <f>LEFT(Table1[[#This Row],[Department]],3)</f>
        <v>Sal</v>
      </c>
      <c r="AA491" t="str">
        <f>_xlfn.XLOOKUP(Table1[[#This Row],[Manager ID]],MANAGERS!A:A,MANAGERS!B:B)</f>
        <v>Manager_17</v>
      </c>
      <c r="AB491" t="str" cm="1">
        <f t="array" ref="AB491">_xlfn.XLOOKUP(Table1[[#This Row],[Manager ID]],Table2[[#All],[Manager ID]],Table2[[#All],[Department Head]])</f>
        <v>Finance</v>
      </c>
      <c r="AC491" s="2">
        <f>_xlfn.XLOOKUP(Table1[[#This Row],[City]],L:L,O:O)</f>
        <v>0.21356479274849693</v>
      </c>
      <c r="AD491" t="str" cm="1">
        <f t="array" ref="AD491">_xlfn.IFS(Table1[[#This Row],[Performance Score]]&gt;=90,"Excellent",Table1[[#This Row],[Performance Score]]&gt;=75,"Good",Table1[[#This Row],[Performance Score]]&gt;=60,"Average",Table1[[#This Row],[Performance Score]]&lt;=60,"Need Improvement")</f>
        <v>Good</v>
      </c>
      <c r="AE491" t="str">
        <f>IF(AND(Table1[[#This Row],[Attendance %]]&gt;=80,(Table1[[#This Row],[Performance Score]]&gt;=80)),"Eligible","Not Eligible")</f>
        <v>Not Eligible</v>
      </c>
      <c r="AF491" t="str">
        <f>IF(Table1[[#This Row],[Performance Score]]&gt;=80,"High Performer","Low Performer")</f>
        <v>High Performer</v>
      </c>
      <c r="AG491" t="str" cm="1">
        <f t="array" aca="1" ref="AG491" ca="1">_xlfn.IFS(Table1[[#This Row],[Experience]]&lt;=3,"Junior",Table1[[#This Row],[Experience]]&lt;=7,"Mid Level",Table1[[#This Row],[Experience]]&gt;=7,"Senior")</f>
        <v>Mid Level</v>
      </c>
      <c r="AH491" t="str">
        <f>IF(Table1[[#This Row],[Attendance %]]&gt;75,"OK","Below 75")</f>
        <v>Below 75</v>
      </c>
      <c r="AI491" t="b">
        <f>ISBLANK(Table1[[#This Row],[Employee ID]])</f>
        <v>0</v>
      </c>
      <c r="AJ491" t="b">
        <f>ISNUMBER(Table1[[#This Row],[Total Salary  ]])</f>
        <v>1</v>
      </c>
      <c r="AK491" t="str">
        <f>IFERROR(_xlfn.XLOOKUP(Table1[[#This Row],[Manager ID]],MANAGERS!A:A,MANAGERS!B:B),"Not Found")</f>
        <v>Manager_17</v>
      </c>
    </row>
    <row r="492" spans="1:37" x14ac:dyDescent="0.2">
      <c r="A492" t="s">
        <v>3537</v>
      </c>
      <c r="B492" t="s">
        <v>85</v>
      </c>
      <c r="C492" t="s">
        <v>21</v>
      </c>
      <c r="D492" t="s">
        <v>43</v>
      </c>
      <c r="E492" t="s">
        <v>65</v>
      </c>
      <c r="F492" s="1">
        <v>43733</v>
      </c>
      <c r="G492" s="1">
        <v>40997</v>
      </c>
      <c r="H492">
        <v>112697</v>
      </c>
      <c r="I492">
        <v>16451</v>
      </c>
      <c r="J492">
        <v>86</v>
      </c>
      <c r="K492">
        <v>47</v>
      </c>
      <c r="L492" t="s">
        <v>53</v>
      </c>
      <c r="M492">
        <v>112</v>
      </c>
      <c r="N492">
        <f>Table1[[#This Row],[Basic Salary]]+Table1[[#This Row],[Bonus]]</f>
        <v>129148</v>
      </c>
      <c r="O492" s="2">
        <f>Table1[[#This Row],[Bonus]]/Table1[[#This Row],[Basic Salary]]</f>
        <v>0.14597549180546066</v>
      </c>
      <c r="P492">
        <f ca="1">DATEDIF(Table1[[#This Row],[Date of Birth]],TODAY(),"Y")</f>
        <v>14</v>
      </c>
      <c r="Q492">
        <f ca="1">DATEDIF(Table1[[#This Row],[Joining Date]],TODAY(),"Y")</f>
        <v>6</v>
      </c>
      <c r="R492" t="str">
        <f ca="1">IF(YEAR(Table1[[#This Row],[Joining Date]])=YEAR(TODAY()),"Yes","No")</f>
        <v>No</v>
      </c>
      <c r="S492" t="str">
        <f ca="1">IF(Table1[[#This Row],[Experience]]&gt;5,"Yes","No")</f>
        <v>Yes</v>
      </c>
      <c r="T492" t="str">
        <f>TEXT(Table1[[#This Row],[Joining Date]],"mmmm")</f>
        <v>September</v>
      </c>
      <c r="U492" t="str">
        <f>TEXT(Table1[[#This Row],[Joining Date]],"yyyy")</f>
        <v>2019</v>
      </c>
      <c r="V492" s="5">
        <f ca="1">TODAY()-Table1[[#This Row],[Joining Date]]</f>
        <v>2506</v>
      </c>
      <c r="W492" t="str">
        <f>LEFT(Table1[[#This Row],[Employee Name]],FIND(" ",Table1[[#This Row],[Employee Name]])-1)</f>
        <v>Pooja</v>
      </c>
      <c r="X492" t="str">
        <f>RIGHT(Table1[[#This Row],[Employee Name]],LEN(Table1[[#This Row],[Employee Name]])-FIND(" ",Table1[[#This Row],[Employee Name]]))</f>
        <v>Das</v>
      </c>
      <c r="Y492" t="str">
        <f>Table1[[#This Row],[Department]]&amp;"-"&amp;Table1[[#This Row],[Employee ID]]</f>
        <v>Operations-E03481</v>
      </c>
      <c r="Z492" t="str">
        <f>LEFT(Table1[[#This Row],[Department]],3)</f>
        <v>Ope</v>
      </c>
      <c r="AA492" t="str">
        <f>_xlfn.XLOOKUP(Table1[[#This Row],[Manager ID]],MANAGERS!A:A,MANAGERS!B:B)</f>
        <v>Manager_12</v>
      </c>
      <c r="AB492" t="str" cm="1">
        <f t="array" ref="AB492">_xlfn.XLOOKUP(Table1[[#This Row],[Manager ID]],Table2[[#All],[Manager ID]],Table2[[#All],[Department Head]])</f>
        <v>Marketing</v>
      </c>
      <c r="AC492" s="2">
        <f>_xlfn.XLOOKUP(Table1[[#This Row],[City]],L:L,O:O)</f>
        <v>0.23685887225230964</v>
      </c>
      <c r="AD492" t="str" cm="1">
        <f t="array" ref="AD492">_xlfn.IFS(Table1[[#This Row],[Performance Score]]&gt;=90,"Excellent",Table1[[#This Row],[Performance Score]]&gt;=75,"Good",Table1[[#This Row],[Performance Score]]&gt;=60,"Average",Table1[[#This Row],[Performance Score]]&lt;=60,"Need Improvement")</f>
        <v>Need Improvement</v>
      </c>
      <c r="AE492" t="str">
        <f>IF(AND(Table1[[#This Row],[Attendance %]]&gt;=80,(Table1[[#This Row],[Performance Score]]&gt;=80)),"Eligible","Not Eligible")</f>
        <v>Not Eligible</v>
      </c>
      <c r="AF492" t="str">
        <f>IF(Table1[[#This Row],[Performance Score]]&gt;=80,"High Performer","Low Performer")</f>
        <v>Low Performer</v>
      </c>
      <c r="AG492" t="str" cm="1">
        <f t="array" aca="1" ref="AG492" ca="1">_xlfn.IFS(Table1[[#This Row],[Experience]]&lt;=3,"Junior",Table1[[#This Row],[Experience]]&lt;=7,"Mid Level",Table1[[#This Row],[Experience]]&gt;=7,"Senior")</f>
        <v>Mid Level</v>
      </c>
      <c r="AH492" t="str">
        <f>IF(Table1[[#This Row],[Attendance %]]&gt;75,"OK","Below 75")</f>
        <v>OK</v>
      </c>
      <c r="AI492" t="b">
        <f>ISBLANK(Table1[[#This Row],[Employee ID]])</f>
        <v>0</v>
      </c>
      <c r="AJ492" t="b">
        <f>ISNUMBER(Table1[[#This Row],[Total Salary  ]])</f>
        <v>1</v>
      </c>
      <c r="AK492" t="str">
        <f>IFERROR(_xlfn.XLOOKUP(Table1[[#This Row],[Manager ID]],MANAGERS!A:A,MANAGERS!B:B),"Not Found")</f>
        <v>Manager_12</v>
      </c>
    </row>
    <row r="493" spans="1:37" x14ac:dyDescent="0.2">
      <c r="A493" t="s">
        <v>2156</v>
      </c>
      <c r="B493" t="s">
        <v>48</v>
      </c>
      <c r="C493" t="s">
        <v>15</v>
      </c>
      <c r="D493" t="s">
        <v>33</v>
      </c>
      <c r="E493" t="s">
        <v>51</v>
      </c>
      <c r="F493" s="1">
        <v>45612</v>
      </c>
      <c r="G493" s="1">
        <v>34348</v>
      </c>
      <c r="H493">
        <v>99576</v>
      </c>
      <c r="I493">
        <v>29563</v>
      </c>
      <c r="J493">
        <v>89</v>
      </c>
      <c r="K493">
        <v>84</v>
      </c>
      <c r="L493" t="s">
        <v>27</v>
      </c>
      <c r="M493">
        <v>106</v>
      </c>
      <c r="N493">
        <f>Table1[[#This Row],[Basic Salary]]+Table1[[#This Row],[Bonus]]</f>
        <v>129139</v>
      </c>
      <c r="O493" s="2">
        <f>Table1[[#This Row],[Bonus]]/Table1[[#This Row],[Basic Salary]]</f>
        <v>0.29688880854824456</v>
      </c>
      <c r="P493">
        <f ca="1">DATEDIF(Table1[[#This Row],[Date of Birth]],TODAY(),"Y")</f>
        <v>32</v>
      </c>
      <c r="Q493">
        <f ca="1">DATEDIF(Table1[[#This Row],[Joining Date]],TODAY(),"Y")</f>
        <v>1</v>
      </c>
      <c r="R493" t="str">
        <f ca="1">IF(YEAR(Table1[[#This Row],[Joining Date]])=YEAR(TODAY()),"Yes","No")</f>
        <v>No</v>
      </c>
      <c r="S493" t="str">
        <f ca="1">IF(Table1[[#This Row],[Experience]]&gt;5,"Yes","No")</f>
        <v>No</v>
      </c>
      <c r="T493" t="str">
        <f>TEXT(Table1[[#This Row],[Joining Date]],"mmmm")</f>
        <v>November</v>
      </c>
      <c r="U493" t="str">
        <f>TEXT(Table1[[#This Row],[Joining Date]],"yyyy")</f>
        <v>2024</v>
      </c>
      <c r="V493" s="5">
        <f ca="1">TODAY()-Table1[[#This Row],[Joining Date]]</f>
        <v>627</v>
      </c>
      <c r="W493" t="str">
        <f>LEFT(Table1[[#This Row],[Employee Name]],FIND(" ",Table1[[#This Row],[Employee Name]])-1)</f>
        <v>Aditya</v>
      </c>
      <c r="X493" t="str">
        <f>RIGHT(Table1[[#This Row],[Employee Name]],LEN(Table1[[#This Row],[Employee Name]])-FIND(" ",Table1[[#This Row],[Employee Name]]))</f>
        <v>Kapoor</v>
      </c>
      <c r="Y493" t="str">
        <f>Table1[[#This Row],[Department]]&amp;"-"&amp;Table1[[#This Row],[Employee ID]]</f>
        <v>Marketing-E02100</v>
      </c>
      <c r="Z493" t="str">
        <f>LEFT(Table1[[#This Row],[Department]],3)</f>
        <v>Mar</v>
      </c>
      <c r="AA493" t="str">
        <f>_xlfn.XLOOKUP(Table1[[#This Row],[Manager ID]],MANAGERS!A:A,MANAGERS!B:B)</f>
        <v>Manager_6</v>
      </c>
      <c r="AB493" t="str" cm="1">
        <f t="array" ref="AB493">_xlfn.XLOOKUP(Table1[[#This Row],[Manager ID]],Table2[[#All],[Manager ID]],Table2[[#All],[Department Head]])</f>
        <v>HR</v>
      </c>
      <c r="AC493" s="2">
        <f>_xlfn.XLOOKUP(Table1[[#This Row],[City]],L:L,O:O)</f>
        <v>0.23674293405114402</v>
      </c>
      <c r="AD493" t="str" cm="1">
        <f t="array" ref="AD493">_xlfn.IFS(Table1[[#This Row],[Performance Score]]&gt;=90,"Excellent",Table1[[#This Row],[Performance Score]]&gt;=75,"Good",Table1[[#This Row],[Performance Score]]&gt;=60,"Average",Table1[[#This Row],[Performance Score]]&lt;=60,"Need Improvement")</f>
        <v>Good</v>
      </c>
      <c r="AE493" t="str">
        <f>IF(AND(Table1[[#This Row],[Attendance %]]&gt;=80,(Table1[[#This Row],[Performance Score]]&gt;=80)),"Eligible","Not Eligible")</f>
        <v>Eligible</v>
      </c>
      <c r="AF493" t="str">
        <f>IF(Table1[[#This Row],[Performance Score]]&gt;=80,"High Performer","Low Performer")</f>
        <v>High Performer</v>
      </c>
      <c r="AG493" t="str" cm="1">
        <f t="array" aca="1" ref="AG493" ca="1">_xlfn.IFS(Table1[[#This Row],[Experience]]&lt;=3,"Junior",Table1[[#This Row],[Experience]]&lt;=7,"Mid Level",Table1[[#This Row],[Experience]]&gt;=7,"Senior")</f>
        <v>Junior</v>
      </c>
      <c r="AH493" t="str">
        <f>IF(Table1[[#This Row],[Attendance %]]&gt;75,"OK","Below 75")</f>
        <v>OK</v>
      </c>
      <c r="AI493" t="b">
        <f>ISBLANK(Table1[[#This Row],[Employee ID]])</f>
        <v>0</v>
      </c>
      <c r="AJ493" t="b">
        <f>ISNUMBER(Table1[[#This Row],[Total Salary  ]])</f>
        <v>1</v>
      </c>
      <c r="AK493" t="str">
        <f>IFERROR(_xlfn.XLOOKUP(Table1[[#This Row],[Manager ID]],MANAGERS!A:A,MANAGERS!B:B),"Not Found")</f>
        <v>Manager_6</v>
      </c>
    </row>
    <row r="494" spans="1:37" x14ac:dyDescent="0.2">
      <c r="A494" t="s">
        <v>553</v>
      </c>
      <c r="B494" t="s">
        <v>85</v>
      </c>
      <c r="C494" t="s">
        <v>15</v>
      </c>
      <c r="D494" t="s">
        <v>16</v>
      </c>
      <c r="E494" t="s">
        <v>51</v>
      </c>
      <c r="F494" s="1">
        <v>44096</v>
      </c>
      <c r="G494" s="1">
        <v>37672</v>
      </c>
      <c r="H494">
        <v>116547</v>
      </c>
      <c r="I494">
        <v>12591</v>
      </c>
      <c r="J494">
        <v>99</v>
      </c>
      <c r="K494">
        <v>50</v>
      </c>
      <c r="L494" t="s">
        <v>18</v>
      </c>
      <c r="M494">
        <v>102</v>
      </c>
      <c r="N494">
        <f>Table1[[#This Row],[Basic Salary]]+Table1[[#This Row],[Bonus]]</f>
        <v>129138</v>
      </c>
      <c r="O494" s="2">
        <f>Table1[[#This Row],[Bonus]]/Table1[[#This Row],[Basic Salary]]</f>
        <v>0.10803366882030425</v>
      </c>
      <c r="P494">
        <f ca="1">DATEDIF(Table1[[#This Row],[Date of Birth]],TODAY(),"Y")</f>
        <v>23</v>
      </c>
      <c r="Q494">
        <f ca="1">DATEDIF(Table1[[#This Row],[Joining Date]],TODAY(),"Y")</f>
        <v>5</v>
      </c>
      <c r="R494" t="str">
        <f ca="1">IF(YEAR(Table1[[#This Row],[Joining Date]])=YEAR(TODAY()),"Yes","No")</f>
        <v>No</v>
      </c>
      <c r="S494" t="str">
        <f ca="1">IF(Table1[[#This Row],[Experience]]&gt;5,"Yes","No")</f>
        <v>No</v>
      </c>
      <c r="T494" t="str">
        <f>TEXT(Table1[[#This Row],[Joining Date]],"mmmm")</f>
        <v>September</v>
      </c>
      <c r="U494" t="str">
        <f>TEXT(Table1[[#This Row],[Joining Date]],"yyyy")</f>
        <v>2020</v>
      </c>
      <c r="V494" s="5">
        <f ca="1">TODAY()-Table1[[#This Row],[Joining Date]]</f>
        <v>2143</v>
      </c>
      <c r="W494" t="str">
        <f>LEFT(Table1[[#This Row],[Employee Name]],FIND(" ",Table1[[#This Row],[Employee Name]])-1)</f>
        <v>Pooja</v>
      </c>
      <c r="X494" t="str">
        <f>RIGHT(Table1[[#This Row],[Employee Name]],LEN(Table1[[#This Row],[Employee Name]])-FIND(" ",Table1[[#This Row],[Employee Name]]))</f>
        <v>Das</v>
      </c>
      <c r="Y494" t="str">
        <f>Table1[[#This Row],[Department]]&amp;"-"&amp;Table1[[#This Row],[Employee ID]]</f>
        <v>HR-E00497</v>
      </c>
      <c r="Z494" t="str">
        <f>LEFT(Table1[[#This Row],[Department]],3)</f>
        <v>HR</v>
      </c>
      <c r="AA494" t="str">
        <f>_xlfn.XLOOKUP(Table1[[#This Row],[Manager ID]],MANAGERS!A:A,MANAGERS!B:B)</f>
        <v>Manager_2</v>
      </c>
      <c r="AB494" t="str" cm="1">
        <f t="array" ref="AB494">_xlfn.XLOOKUP(Table1[[#This Row],[Manager ID]],Table2[[#All],[Manager ID]],Table2[[#All],[Department Head]])</f>
        <v>Sales</v>
      </c>
      <c r="AC494" s="2">
        <f>_xlfn.XLOOKUP(Table1[[#This Row],[City]],L:L,O:O)</f>
        <v>0.21356479274849693</v>
      </c>
      <c r="AD494" t="str" cm="1">
        <f t="array" ref="AD494">_xlfn.IFS(Table1[[#This Row],[Performance Score]]&gt;=90,"Excellent",Table1[[#This Row],[Performance Score]]&gt;=75,"Good",Table1[[#This Row],[Performance Score]]&gt;=60,"Average",Table1[[#This Row],[Performance Score]]&lt;=60,"Need Improvement")</f>
        <v>Need Improvement</v>
      </c>
      <c r="AE494" t="str">
        <f>IF(AND(Table1[[#This Row],[Attendance %]]&gt;=80,(Table1[[#This Row],[Performance Score]]&gt;=80)),"Eligible","Not Eligible")</f>
        <v>Not Eligible</v>
      </c>
      <c r="AF494" t="str">
        <f>IF(Table1[[#This Row],[Performance Score]]&gt;=80,"High Performer","Low Performer")</f>
        <v>Low Performer</v>
      </c>
      <c r="AG494" t="str" cm="1">
        <f t="array" aca="1" ref="AG494" ca="1">_xlfn.IFS(Table1[[#This Row],[Experience]]&lt;=3,"Junior",Table1[[#This Row],[Experience]]&lt;=7,"Mid Level",Table1[[#This Row],[Experience]]&gt;=7,"Senior")</f>
        <v>Mid Level</v>
      </c>
      <c r="AH494" t="str">
        <f>IF(Table1[[#This Row],[Attendance %]]&gt;75,"OK","Below 75")</f>
        <v>OK</v>
      </c>
      <c r="AI494" t="b">
        <f>ISBLANK(Table1[[#This Row],[Employee ID]])</f>
        <v>0</v>
      </c>
      <c r="AJ494" t="b">
        <f>ISNUMBER(Table1[[#This Row],[Total Salary  ]])</f>
        <v>1</v>
      </c>
      <c r="AK494" t="str">
        <f>IFERROR(_xlfn.XLOOKUP(Table1[[#This Row],[Manager ID]],MANAGERS!A:A,MANAGERS!B:B),"Not Found")</f>
        <v>Manager_2</v>
      </c>
    </row>
    <row r="495" spans="1:37" x14ac:dyDescent="0.2">
      <c r="A495" t="s">
        <v>2965</v>
      </c>
      <c r="B495" t="s">
        <v>45</v>
      </c>
      <c r="C495" t="s">
        <v>21</v>
      </c>
      <c r="D495" t="s">
        <v>43</v>
      </c>
      <c r="E495" t="s">
        <v>51</v>
      </c>
      <c r="F495" s="1">
        <v>45716</v>
      </c>
      <c r="G495" s="1">
        <v>40113</v>
      </c>
      <c r="H495">
        <v>112394</v>
      </c>
      <c r="I495">
        <v>16715</v>
      </c>
      <c r="J495">
        <v>61</v>
      </c>
      <c r="K495">
        <v>45</v>
      </c>
      <c r="L495" t="s">
        <v>18</v>
      </c>
      <c r="M495">
        <v>113</v>
      </c>
      <c r="N495">
        <f>Table1[[#This Row],[Basic Salary]]+Table1[[#This Row],[Bonus]]</f>
        <v>129109</v>
      </c>
      <c r="O495" s="2">
        <f>Table1[[#This Row],[Bonus]]/Table1[[#This Row],[Basic Salary]]</f>
        <v>0.14871790309091232</v>
      </c>
      <c r="P495">
        <f ca="1">DATEDIF(Table1[[#This Row],[Date of Birth]],TODAY(),"Y")</f>
        <v>16</v>
      </c>
      <c r="Q495">
        <f ca="1">DATEDIF(Table1[[#This Row],[Joining Date]],TODAY(),"Y")</f>
        <v>1</v>
      </c>
      <c r="R495" t="str">
        <f ca="1">IF(YEAR(Table1[[#This Row],[Joining Date]])=YEAR(TODAY()),"Yes","No")</f>
        <v>No</v>
      </c>
      <c r="S495" t="str">
        <f ca="1">IF(Table1[[#This Row],[Experience]]&gt;5,"Yes","No")</f>
        <v>No</v>
      </c>
      <c r="T495" t="str">
        <f>TEXT(Table1[[#This Row],[Joining Date]],"mmmm")</f>
        <v>February</v>
      </c>
      <c r="U495" t="str">
        <f>TEXT(Table1[[#This Row],[Joining Date]],"yyyy")</f>
        <v>2025</v>
      </c>
      <c r="V495" s="5">
        <f ca="1">TODAY()-Table1[[#This Row],[Joining Date]]</f>
        <v>523</v>
      </c>
      <c r="W495" t="str">
        <f>LEFT(Table1[[#This Row],[Employee Name]],FIND(" ",Table1[[#This Row],[Employee Name]])-1)</f>
        <v>Ananya</v>
      </c>
      <c r="X495" t="str">
        <f>RIGHT(Table1[[#This Row],[Employee Name]],LEN(Table1[[#This Row],[Employee Name]])-FIND(" ",Table1[[#This Row],[Employee Name]]))</f>
        <v>Rao</v>
      </c>
      <c r="Y495" t="str">
        <f>Table1[[#This Row],[Department]]&amp;"-"&amp;Table1[[#This Row],[Employee ID]]</f>
        <v>Operations-E02909</v>
      </c>
      <c r="Z495" t="str">
        <f>LEFT(Table1[[#This Row],[Department]],3)</f>
        <v>Ope</v>
      </c>
      <c r="AA495" t="str">
        <f>_xlfn.XLOOKUP(Table1[[#This Row],[Manager ID]],MANAGERS!A:A,MANAGERS!B:B)</f>
        <v>Manager_13</v>
      </c>
      <c r="AB495" t="str" cm="1">
        <f t="array" ref="AB495">_xlfn.XLOOKUP(Table1[[#This Row],[Manager ID]],Table2[[#All],[Manager ID]],Table2[[#All],[Department Head]])</f>
        <v>HR</v>
      </c>
      <c r="AC495" s="2">
        <f>_xlfn.XLOOKUP(Table1[[#This Row],[City]],L:L,O:O)</f>
        <v>0.21356479274849693</v>
      </c>
      <c r="AD495" t="str" cm="1">
        <f t="array" ref="AD495">_xlfn.IFS(Table1[[#This Row],[Performance Score]]&gt;=90,"Excellent",Table1[[#This Row],[Performance Score]]&gt;=75,"Good",Table1[[#This Row],[Performance Score]]&gt;=60,"Average",Table1[[#This Row],[Performance Score]]&lt;=60,"Need Improvement")</f>
        <v>Need Improvement</v>
      </c>
      <c r="AE495" t="str">
        <f>IF(AND(Table1[[#This Row],[Attendance %]]&gt;=80,(Table1[[#This Row],[Performance Score]]&gt;=80)),"Eligible","Not Eligible")</f>
        <v>Not Eligible</v>
      </c>
      <c r="AF495" t="str">
        <f>IF(Table1[[#This Row],[Performance Score]]&gt;=80,"High Performer","Low Performer")</f>
        <v>Low Performer</v>
      </c>
      <c r="AG495" t="str" cm="1">
        <f t="array" aca="1" ref="AG495" ca="1">_xlfn.IFS(Table1[[#This Row],[Experience]]&lt;=3,"Junior",Table1[[#This Row],[Experience]]&lt;=7,"Mid Level",Table1[[#This Row],[Experience]]&gt;=7,"Senior")</f>
        <v>Junior</v>
      </c>
      <c r="AH495" t="str">
        <f>IF(Table1[[#This Row],[Attendance %]]&gt;75,"OK","Below 75")</f>
        <v>Below 75</v>
      </c>
      <c r="AI495" t="b">
        <f>ISBLANK(Table1[[#This Row],[Employee ID]])</f>
        <v>0</v>
      </c>
      <c r="AJ495" t="b">
        <f>ISNUMBER(Table1[[#This Row],[Total Salary  ]])</f>
        <v>1</v>
      </c>
      <c r="AK495" t="str">
        <f>IFERROR(_xlfn.XLOOKUP(Table1[[#This Row],[Manager ID]],MANAGERS!A:A,MANAGERS!B:B),"Not Found")</f>
        <v>Manager_13</v>
      </c>
    </row>
    <row r="496" spans="1:37" x14ac:dyDescent="0.2">
      <c r="A496" t="s">
        <v>3392</v>
      </c>
      <c r="B496" t="s">
        <v>42</v>
      </c>
      <c r="C496" t="s">
        <v>15</v>
      </c>
      <c r="D496" t="s">
        <v>46</v>
      </c>
      <c r="E496" t="s">
        <v>51</v>
      </c>
      <c r="F496" s="1">
        <v>42633</v>
      </c>
      <c r="G496" s="1">
        <v>37071</v>
      </c>
      <c r="H496">
        <v>111357</v>
      </c>
      <c r="I496">
        <v>17714</v>
      </c>
      <c r="J496">
        <v>95</v>
      </c>
      <c r="K496">
        <v>69</v>
      </c>
      <c r="L496" t="s">
        <v>18</v>
      </c>
      <c r="M496">
        <v>103</v>
      </c>
      <c r="N496">
        <f>Table1[[#This Row],[Basic Salary]]+Table1[[#This Row],[Bonus]]</f>
        <v>129071</v>
      </c>
      <c r="O496" s="2">
        <f>Table1[[#This Row],[Bonus]]/Table1[[#This Row],[Basic Salary]]</f>
        <v>0.15907396930592599</v>
      </c>
      <c r="P496">
        <f ca="1">DATEDIF(Table1[[#This Row],[Date of Birth]],TODAY(),"Y")</f>
        <v>25</v>
      </c>
      <c r="Q496">
        <f ca="1">DATEDIF(Table1[[#This Row],[Joining Date]],TODAY(),"Y")</f>
        <v>9</v>
      </c>
      <c r="R496" t="str">
        <f ca="1">IF(YEAR(Table1[[#This Row],[Joining Date]])=YEAR(TODAY()),"Yes","No")</f>
        <v>No</v>
      </c>
      <c r="S496" t="str">
        <f ca="1">IF(Table1[[#This Row],[Experience]]&gt;5,"Yes","No")</f>
        <v>Yes</v>
      </c>
      <c r="T496" t="str">
        <f>TEXT(Table1[[#This Row],[Joining Date]],"mmmm")</f>
        <v>September</v>
      </c>
      <c r="U496" t="str">
        <f>TEXT(Table1[[#This Row],[Joining Date]],"yyyy")</f>
        <v>2016</v>
      </c>
      <c r="V496" s="5">
        <f ca="1">TODAY()-Table1[[#This Row],[Joining Date]]</f>
        <v>3606</v>
      </c>
      <c r="W496" t="str">
        <f>LEFT(Table1[[#This Row],[Employee Name]],FIND(" ",Table1[[#This Row],[Employee Name]])-1)</f>
        <v>Krishna</v>
      </c>
      <c r="X496" t="str">
        <f>RIGHT(Table1[[#This Row],[Employee Name]],LEN(Table1[[#This Row],[Employee Name]])-FIND(" ",Table1[[#This Row],[Employee Name]]))</f>
        <v>Chaitanya</v>
      </c>
      <c r="Y496" t="str">
        <f>Table1[[#This Row],[Department]]&amp;"-"&amp;Table1[[#This Row],[Employee ID]]</f>
        <v>Support-E03336</v>
      </c>
      <c r="Z496" t="str">
        <f>LEFT(Table1[[#This Row],[Department]],3)</f>
        <v>Sup</v>
      </c>
      <c r="AA496" t="str">
        <f>_xlfn.XLOOKUP(Table1[[#This Row],[Manager ID]],MANAGERS!A:A,MANAGERS!B:B)</f>
        <v>Manager_3</v>
      </c>
      <c r="AB496" t="str" cm="1">
        <f t="array" ref="AB496">_xlfn.XLOOKUP(Table1[[#This Row],[Manager ID]],Table2[[#All],[Manager ID]],Table2[[#All],[Department Head]])</f>
        <v>IT</v>
      </c>
      <c r="AC496" s="2">
        <f>_xlfn.XLOOKUP(Table1[[#This Row],[City]],L:L,O:O)</f>
        <v>0.21356479274849693</v>
      </c>
      <c r="AD496" t="str" cm="1">
        <f t="array" ref="AD496">_xlfn.IFS(Table1[[#This Row],[Performance Score]]&gt;=90,"Excellent",Table1[[#This Row],[Performance Score]]&gt;=75,"Good",Table1[[#This Row],[Performance Score]]&gt;=60,"Average",Table1[[#This Row],[Performance Score]]&lt;=60,"Need Improvement")</f>
        <v>Average</v>
      </c>
      <c r="AE496" t="str">
        <f>IF(AND(Table1[[#This Row],[Attendance %]]&gt;=80,(Table1[[#This Row],[Performance Score]]&gt;=80)),"Eligible","Not Eligible")</f>
        <v>Not Eligible</v>
      </c>
      <c r="AF496" t="str">
        <f>IF(Table1[[#This Row],[Performance Score]]&gt;=80,"High Performer","Low Performer")</f>
        <v>Low Performer</v>
      </c>
      <c r="AG496" t="str" cm="1">
        <f t="array" aca="1" ref="AG496" ca="1">_xlfn.IFS(Table1[[#This Row],[Experience]]&lt;=3,"Junior",Table1[[#This Row],[Experience]]&lt;=7,"Mid Level",Table1[[#This Row],[Experience]]&gt;=7,"Senior")</f>
        <v>Senior</v>
      </c>
      <c r="AH496" t="str">
        <f>IF(Table1[[#This Row],[Attendance %]]&gt;75,"OK","Below 75")</f>
        <v>OK</v>
      </c>
      <c r="AI496" t="b">
        <f>ISBLANK(Table1[[#This Row],[Employee ID]])</f>
        <v>0</v>
      </c>
      <c r="AJ496" t="b">
        <f>ISNUMBER(Table1[[#This Row],[Total Salary  ]])</f>
        <v>1</v>
      </c>
      <c r="AK496" t="str">
        <f>IFERROR(_xlfn.XLOOKUP(Table1[[#This Row],[Manager ID]],MANAGERS!A:A,MANAGERS!B:B),"Not Found")</f>
        <v>Manager_3</v>
      </c>
    </row>
    <row r="497" spans="1:37" x14ac:dyDescent="0.2">
      <c r="A497" t="s">
        <v>2417</v>
      </c>
      <c r="B497" t="s">
        <v>20</v>
      </c>
      <c r="C497" t="s">
        <v>21</v>
      </c>
      <c r="D497" t="s">
        <v>81</v>
      </c>
      <c r="E497" t="s">
        <v>22</v>
      </c>
      <c r="F497" s="1">
        <v>42211</v>
      </c>
      <c r="G497" s="1">
        <v>35834</v>
      </c>
      <c r="H497">
        <v>99878</v>
      </c>
      <c r="I497">
        <v>29149</v>
      </c>
      <c r="J497">
        <v>93</v>
      </c>
      <c r="K497">
        <v>99</v>
      </c>
      <c r="L497" t="s">
        <v>34</v>
      </c>
      <c r="M497">
        <v>107</v>
      </c>
      <c r="N497">
        <f>Table1[[#This Row],[Basic Salary]]+Table1[[#This Row],[Bonus]]</f>
        <v>129027</v>
      </c>
      <c r="O497" s="2">
        <f>Table1[[#This Row],[Bonus]]/Table1[[#This Row],[Basic Salary]]</f>
        <v>0.29184605218366405</v>
      </c>
      <c r="P497">
        <f ca="1">DATEDIF(Table1[[#This Row],[Date of Birth]],TODAY(),"Y")</f>
        <v>28</v>
      </c>
      <c r="Q497">
        <f ca="1">DATEDIF(Table1[[#This Row],[Joining Date]],TODAY(),"Y")</f>
        <v>11</v>
      </c>
      <c r="R497" t="str">
        <f ca="1">IF(YEAR(Table1[[#This Row],[Joining Date]])=YEAR(TODAY()),"Yes","No")</f>
        <v>No</v>
      </c>
      <c r="S497" t="str">
        <f ca="1">IF(Table1[[#This Row],[Experience]]&gt;5,"Yes","No")</f>
        <v>Yes</v>
      </c>
      <c r="T497" t="str">
        <f>TEXT(Table1[[#This Row],[Joining Date]],"mmmm")</f>
        <v>July</v>
      </c>
      <c r="U497" t="str">
        <f>TEXT(Table1[[#This Row],[Joining Date]],"yyyy")</f>
        <v>2015</v>
      </c>
      <c r="V497" s="5">
        <f ca="1">TODAY()-Table1[[#This Row],[Joining Date]]</f>
        <v>4028</v>
      </c>
      <c r="W497" t="str">
        <f>LEFT(Table1[[#This Row],[Employee Name]],FIND(" ",Table1[[#This Row],[Employee Name]])-1)</f>
        <v>Rahul</v>
      </c>
      <c r="X497" t="str">
        <f>RIGHT(Table1[[#This Row],[Employee Name]],LEN(Table1[[#This Row],[Employee Name]])-FIND(" ",Table1[[#This Row],[Employee Name]]))</f>
        <v>Verma</v>
      </c>
      <c r="Y497" t="str">
        <f>Table1[[#This Row],[Department]]&amp;"-"&amp;Table1[[#This Row],[Employee ID]]</f>
        <v>Sales-E02361</v>
      </c>
      <c r="Z497" t="str">
        <f>LEFT(Table1[[#This Row],[Department]],3)</f>
        <v>Sal</v>
      </c>
      <c r="AA497" t="str">
        <f>_xlfn.XLOOKUP(Table1[[#This Row],[Manager ID]],MANAGERS!A:A,MANAGERS!B:B)</f>
        <v>Manager_7</v>
      </c>
      <c r="AB497" t="str" cm="1">
        <f t="array" ref="AB497">_xlfn.XLOOKUP(Table1[[#This Row],[Manager ID]],Table2[[#All],[Manager ID]],Table2[[#All],[Department Head]])</f>
        <v>Operations</v>
      </c>
      <c r="AC497" s="2">
        <f>_xlfn.XLOOKUP(Table1[[#This Row],[City]],L:L,O:O)</f>
        <v>0.24030340748661314</v>
      </c>
      <c r="AD497" t="str" cm="1">
        <f t="array" ref="AD497">_xlfn.IFS(Table1[[#This Row],[Performance Score]]&gt;=90,"Excellent",Table1[[#This Row],[Performance Score]]&gt;=75,"Good",Table1[[#This Row],[Performance Score]]&gt;=60,"Average",Table1[[#This Row],[Performance Score]]&lt;=60,"Need Improvement")</f>
        <v>Excellent</v>
      </c>
      <c r="AE497" t="str">
        <f>IF(AND(Table1[[#This Row],[Attendance %]]&gt;=80,(Table1[[#This Row],[Performance Score]]&gt;=80)),"Eligible","Not Eligible")</f>
        <v>Eligible</v>
      </c>
      <c r="AF497" t="str">
        <f>IF(Table1[[#This Row],[Performance Score]]&gt;=80,"High Performer","Low Performer")</f>
        <v>High Performer</v>
      </c>
      <c r="AG497" t="str" cm="1">
        <f t="array" aca="1" ref="AG497" ca="1">_xlfn.IFS(Table1[[#This Row],[Experience]]&lt;=3,"Junior",Table1[[#This Row],[Experience]]&lt;=7,"Mid Level",Table1[[#This Row],[Experience]]&gt;=7,"Senior")</f>
        <v>Senior</v>
      </c>
      <c r="AH497" t="str">
        <f>IF(Table1[[#This Row],[Attendance %]]&gt;75,"OK","Below 75")</f>
        <v>OK</v>
      </c>
      <c r="AI497" t="b">
        <f>ISBLANK(Table1[[#This Row],[Employee ID]])</f>
        <v>0</v>
      </c>
      <c r="AJ497" t="b">
        <f>ISNUMBER(Table1[[#This Row],[Total Salary  ]])</f>
        <v>1</v>
      </c>
      <c r="AK497" t="str">
        <f>IFERROR(_xlfn.XLOOKUP(Table1[[#This Row],[Manager ID]],MANAGERS!A:A,MANAGERS!B:B),"Not Found")</f>
        <v>Manager_7</v>
      </c>
    </row>
    <row r="498" spans="1:37" x14ac:dyDescent="0.2">
      <c r="A498" t="s">
        <v>4356</v>
      </c>
      <c r="B498" t="s">
        <v>39</v>
      </c>
      <c r="C498" t="s">
        <v>21</v>
      </c>
      <c r="D498" t="s">
        <v>40</v>
      </c>
      <c r="E498" t="s">
        <v>51</v>
      </c>
      <c r="F498" s="1">
        <v>43979</v>
      </c>
      <c r="G498" s="1">
        <v>31035</v>
      </c>
      <c r="H498">
        <v>102939</v>
      </c>
      <c r="I498">
        <v>26083</v>
      </c>
      <c r="J498">
        <v>70</v>
      </c>
      <c r="K498">
        <v>57</v>
      </c>
      <c r="L498" t="s">
        <v>34</v>
      </c>
      <c r="M498">
        <v>120</v>
      </c>
      <c r="N498">
        <f>Table1[[#This Row],[Basic Salary]]+Table1[[#This Row],[Bonus]]</f>
        <v>129022</v>
      </c>
      <c r="O498" s="2">
        <f>Table1[[#This Row],[Bonus]]/Table1[[#This Row],[Basic Salary]]</f>
        <v>0.25338307152779804</v>
      </c>
      <c r="P498">
        <f ca="1">DATEDIF(Table1[[#This Row],[Date of Birth]],TODAY(),"Y")</f>
        <v>41</v>
      </c>
      <c r="Q498">
        <f ca="1">DATEDIF(Table1[[#This Row],[Joining Date]],TODAY(),"Y")</f>
        <v>6</v>
      </c>
      <c r="R498" t="str">
        <f ca="1">IF(YEAR(Table1[[#This Row],[Joining Date]])=YEAR(TODAY()),"Yes","No")</f>
        <v>No</v>
      </c>
      <c r="S498" t="str">
        <f ca="1">IF(Table1[[#This Row],[Experience]]&gt;5,"Yes","No")</f>
        <v>Yes</v>
      </c>
      <c r="T498" t="str">
        <f>TEXT(Table1[[#This Row],[Joining Date]],"mmmm")</f>
        <v>May</v>
      </c>
      <c r="U498" t="str">
        <f>TEXT(Table1[[#This Row],[Joining Date]],"yyyy")</f>
        <v>2020</v>
      </c>
      <c r="V498" s="5">
        <f ca="1">TODAY()-Table1[[#This Row],[Joining Date]]</f>
        <v>2260</v>
      </c>
      <c r="W498" t="str">
        <f>LEFT(Table1[[#This Row],[Employee Name]],FIND(" ",Table1[[#This Row],[Employee Name]])-1)</f>
        <v>Karan</v>
      </c>
      <c r="X498" t="str">
        <f>RIGHT(Table1[[#This Row],[Employee Name]],LEN(Table1[[#This Row],[Employee Name]])-FIND(" ",Table1[[#This Row],[Employee Name]]))</f>
        <v>Malhotra</v>
      </c>
      <c r="Y498" t="str">
        <f>Table1[[#This Row],[Department]]&amp;"-"&amp;Table1[[#This Row],[Employee ID]]</f>
        <v>IT-E04300</v>
      </c>
      <c r="Z498" t="str">
        <f>LEFT(Table1[[#This Row],[Department]],3)</f>
        <v>IT</v>
      </c>
      <c r="AA498" t="str">
        <f>_xlfn.XLOOKUP(Table1[[#This Row],[Manager ID]],MANAGERS!A:A,MANAGERS!B:B)</f>
        <v>Manager_20</v>
      </c>
      <c r="AB498" t="str" cm="1">
        <f t="array" ref="AB498">_xlfn.XLOOKUP(Table1[[#This Row],[Manager ID]],Table2[[#All],[Manager ID]],Table2[[#All],[Department Head]])</f>
        <v>Operations</v>
      </c>
      <c r="AC498" s="2">
        <f>_xlfn.XLOOKUP(Table1[[#This Row],[City]],L:L,O:O)</f>
        <v>0.24030340748661314</v>
      </c>
      <c r="AD498" t="str" cm="1">
        <f t="array" ref="AD498">_xlfn.IFS(Table1[[#This Row],[Performance Score]]&gt;=90,"Excellent",Table1[[#This Row],[Performance Score]]&gt;=75,"Good",Table1[[#This Row],[Performance Score]]&gt;=60,"Average",Table1[[#This Row],[Performance Score]]&lt;=60,"Need Improvement")</f>
        <v>Need Improvement</v>
      </c>
      <c r="AE498" t="str">
        <f>IF(AND(Table1[[#This Row],[Attendance %]]&gt;=80,(Table1[[#This Row],[Performance Score]]&gt;=80)),"Eligible","Not Eligible")</f>
        <v>Not Eligible</v>
      </c>
      <c r="AF498" t="str">
        <f>IF(Table1[[#This Row],[Performance Score]]&gt;=80,"High Performer","Low Performer")</f>
        <v>Low Performer</v>
      </c>
      <c r="AG498" t="str" cm="1">
        <f t="array" aca="1" ref="AG498" ca="1">_xlfn.IFS(Table1[[#This Row],[Experience]]&lt;=3,"Junior",Table1[[#This Row],[Experience]]&lt;=7,"Mid Level",Table1[[#This Row],[Experience]]&gt;=7,"Senior")</f>
        <v>Mid Level</v>
      </c>
      <c r="AH498" t="str">
        <f>IF(Table1[[#This Row],[Attendance %]]&gt;75,"OK","Below 75")</f>
        <v>Below 75</v>
      </c>
      <c r="AI498" t="b">
        <f>ISBLANK(Table1[[#This Row],[Employee ID]])</f>
        <v>0</v>
      </c>
      <c r="AJ498" t="b">
        <f>ISNUMBER(Table1[[#This Row],[Total Salary  ]])</f>
        <v>1</v>
      </c>
      <c r="AK498" t="str">
        <f>IFERROR(_xlfn.XLOOKUP(Table1[[#This Row],[Manager ID]],MANAGERS!A:A,MANAGERS!B:B),"Not Found")</f>
        <v>Manager_20</v>
      </c>
    </row>
    <row r="499" spans="1:37" x14ac:dyDescent="0.2">
      <c r="A499" t="s">
        <v>137</v>
      </c>
      <c r="B499" t="s">
        <v>85</v>
      </c>
      <c r="C499" t="s">
        <v>15</v>
      </c>
      <c r="D499" t="s">
        <v>25</v>
      </c>
      <c r="E499" t="s">
        <v>22</v>
      </c>
      <c r="F499" s="1">
        <v>44290</v>
      </c>
      <c r="G499" s="1">
        <v>36039</v>
      </c>
      <c r="H499">
        <v>104471</v>
      </c>
      <c r="I499">
        <v>24533</v>
      </c>
      <c r="J499">
        <v>99</v>
      </c>
      <c r="K499">
        <v>54</v>
      </c>
      <c r="L499" t="s">
        <v>34</v>
      </c>
      <c r="M499">
        <v>117</v>
      </c>
      <c r="N499">
        <f>Table1[[#This Row],[Basic Salary]]+Table1[[#This Row],[Bonus]]</f>
        <v>129004</v>
      </c>
      <c r="O499" s="2">
        <f>Table1[[#This Row],[Bonus]]/Table1[[#This Row],[Basic Salary]]</f>
        <v>0.23483071857261825</v>
      </c>
      <c r="P499">
        <f ca="1">DATEDIF(Table1[[#This Row],[Date of Birth]],TODAY(),"Y")</f>
        <v>27</v>
      </c>
      <c r="Q499">
        <f ca="1">DATEDIF(Table1[[#This Row],[Joining Date]],TODAY(),"Y")</f>
        <v>5</v>
      </c>
      <c r="R499" t="str">
        <f ca="1">IF(YEAR(Table1[[#This Row],[Joining Date]])=YEAR(TODAY()),"Yes","No")</f>
        <v>No</v>
      </c>
      <c r="S499" t="str">
        <f ca="1">IF(Table1[[#This Row],[Experience]]&gt;5,"Yes","No")</f>
        <v>No</v>
      </c>
      <c r="T499" t="str">
        <f>TEXT(Table1[[#This Row],[Joining Date]],"mmmm")</f>
        <v>April</v>
      </c>
      <c r="U499" t="str">
        <f>TEXT(Table1[[#This Row],[Joining Date]],"yyyy")</f>
        <v>2021</v>
      </c>
      <c r="V499" s="5">
        <f ca="1">TODAY()-Table1[[#This Row],[Joining Date]]</f>
        <v>1949</v>
      </c>
      <c r="W499" t="str">
        <f>LEFT(Table1[[#This Row],[Employee Name]],FIND(" ",Table1[[#This Row],[Employee Name]])-1)</f>
        <v>Pooja</v>
      </c>
      <c r="X499" t="str">
        <f>RIGHT(Table1[[#This Row],[Employee Name]],LEN(Table1[[#This Row],[Employee Name]])-FIND(" ",Table1[[#This Row],[Employee Name]]))</f>
        <v>Das</v>
      </c>
      <c r="Y499" t="str">
        <f>Table1[[#This Row],[Department]]&amp;"-"&amp;Table1[[#This Row],[Employee ID]]</f>
        <v>Finance-E00081</v>
      </c>
      <c r="Z499" t="str">
        <f>LEFT(Table1[[#This Row],[Department]],3)</f>
        <v>Fin</v>
      </c>
      <c r="AA499" t="str">
        <f>_xlfn.XLOOKUP(Table1[[#This Row],[Manager ID]],MANAGERS!A:A,MANAGERS!B:B)</f>
        <v>Manager_17</v>
      </c>
      <c r="AB499" t="str" cm="1">
        <f t="array" ref="AB499">_xlfn.XLOOKUP(Table1[[#This Row],[Manager ID]],Table2[[#All],[Manager ID]],Table2[[#All],[Department Head]])</f>
        <v>Finance</v>
      </c>
      <c r="AC499" s="2">
        <f>_xlfn.XLOOKUP(Table1[[#This Row],[City]],L:L,O:O)</f>
        <v>0.24030340748661314</v>
      </c>
      <c r="AD499" t="str" cm="1">
        <f t="array" ref="AD499">_xlfn.IFS(Table1[[#This Row],[Performance Score]]&gt;=90,"Excellent",Table1[[#This Row],[Performance Score]]&gt;=75,"Good",Table1[[#This Row],[Performance Score]]&gt;=60,"Average",Table1[[#This Row],[Performance Score]]&lt;=60,"Need Improvement")</f>
        <v>Need Improvement</v>
      </c>
      <c r="AE499" t="str">
        <f>IF(AND(Table1[[#This Row],[Attendance %]]&gt;=80,(Table1[[#This Row],[Performance Score]]&gt;=80)),"Eligible","Not Eligible")</f>
        <v>Not Eligible</v>
      </c>
      <c r="AF499" t="str">
        <f>IF(Table1[[#This Row],[Performance Score]]&gt;=80,"High Performer","Low Performer")</f>
        <v>Low Performer</v>
      </c>
      <c r="AG499" t="str" cm="1">
        <f t="array" aca="1" ref="AG499" ca="1">_xlfn.IFS(Table1[[#This Row],[Experience]]&lt;=3,"Junior",Table1[[#This Row],[Experience]]&lt;=7,"Mid Level",Table1[[#This Row],[Experience]]&gt;=7,"Senior")</f>
        <v>Mid Level</v>
      </c>
      <c r="AH499" t="str">
        <f>IF(Table1[[#This Row],[Attendance %]]&gt;75,"OK","Below 75")</f>
        <v>OK</v>
      </c>
      <c r="AI499" t="b">
        <f>ISBLANK(Table1[[#This Row],[Employee ID]])</f>
        <v>0</v>
      </c>
      <c r="AJ499" t="b">
        <f>ISNUMBER(Table1[[#This Row],[Total Salary  ]])</f>
        <v>1</v>
      </c>
      <c r="AK499" t="str">
        <f>IFERROR(_xlfn.XLOOKUP(Table1[[#This Row],[Manager ID]],MANAGERS!A:A,MANAGERS!B:B),"Not Found")</f>
        <v>Manager_17</v>
      </c>
    </row>
    <row r="500" spans="1:37" x14ac:dyDescent="0.2">
      <c r="A500" t="s">
        <v>2400</v>
      </c>
      <c r="B500" t="s">
        <v>93</v>
      </c>
      <c r="C500" t="s">
        <v>21</v>
      </c>
      <c r="D500" t="s">
        <v>46</v>
      </c>
      <c r="E500" t="s">
        <v>65</v>
      </c>
      <c r="F500" s="1">
        <v>43606</v>
      </c>
      <c r="G500" s="1">
        <v>36005</v>
      </c>
      <c r="H500">
        <v>119560</v>
      </c>
      <c r="I500">
        <v>9441</v>
      </c>
      <c r="J500">
        <v>64</v>
      </c>
      <c r="K500">
        <v>76</v>
      </c>
      <c r="L500" t="s">
        <v>31</v>
      </c>
      <c r="M500">
        <v>107</v>
      </c>
      <c r="N500">
        <f>Table1[[#This Row],[Basic Salary]]+Table1[[#This Row],[Bonus]]</f>
        <v>129001</v>
      </c>
      <c r="O500" s="2">
        <f>Table1[[#This Row],[Bonus]]/Table1[[#This Row],[Basic Salary]]</f>
        <v>7.8964536634325858E-2</v>
      </c>
      <c r="P500">
        <f ca="1">DATEDIF(Table1[[#This Row],[Date of Birth]],TODAY(),"Y")</f>
        <v>28</v>
      </c>
      <c r="Q500">
        <f ca="1">DATEDIF(Table1[[#This Row],[Joining Date]],TODAY(),"Y")</f>
        <v>7</v>
      </c>
      <c r="R500" t="str">
        <f ca="1">IF(YEAR(Table1[[#This Row],[Joining Date]])=YEAR(TODAY()),"Yes","No")</f>
        <v>No</v>
      </c>
      <c r="S500" t="str">
        <f ca="1">IF(Table1[[#This Row],[Experience]]&gt;5,"Yes","No")</f>
        <v>Yes</v>
      </c>
      <c r="T500" t="str">
        <f>TEXT(Table1[[#This Row],[Joining Date]],"mmmm")</f>
        <v>May</v>
      </c>
      <c r="U500" t="str">
        <f>TEXT(Table1[[#This Row],[Joining Date]],"yyyy")</f>
        <v>2019</v>
      </c>
      <c r="V500" s="5">
        <f ca="1">TODAY()-Table1[[#This Row],[Joining Date]]</f>
        <v>2633</v>
      </c>
      <c r="W500" t="str">
        <f>LEFT(Table1[[#This Row],[Employee Name]],FIND(" ",Table1[[#This Row],[Employee Name]])-1)</f>
        <v>Priya</v>
      </c>
      <c r="X500" t="str">
        <f>RIGHT(Table1[[#This Row],[Employee Name]],LEN(Table1[[#This Row],[Employee Name]])-FIND(" ",Table1[[#This Row],[Employee Name]]))</f>
        <v>Reddy</v>
      </c>
      <c r="Y500" t="str">
        <f>Table1[[#This Row],[Department]]&amp;"-"&amp;Table1[[#This Row],[Employee ID]]</f>
        <v>Support-E02344</v>
      </c>
      <c r="Z500" t="str">
        <f>LEFT(Table1[[#This Row],[Department]],3)</f>
        <v>Sup</v>
      </c>
      <c r="AA500" t="str">
        <f>_xlfn.XLOOKUP(Table1[[#This Row],[Manager ID]],MANAGERS!A:A,MANAGERS!B:B)</f>
        <v>Manager_7</v>
      </c>
      <c r="AB500" t="str" cm="1">
        <f t="array" ref="AB500">_xlfn.XLOOKUP(Table1[[#This Row],[Manager ID]],Table2[[#All],[Manager ID]],Table2[[#All],[Department Head]])</f>
        <v>Operations</v>
      </c>
      <c r="AC500" s="2">
        <f>_xlfn.XLOOKUP(Table1[[#This Row],[City]],L:L,O:O)</f>
        <v>0.241864189087755</v>
      </c>
      <c r="AD500" t="str" cm="1">
        <f t="array" ref="AD500">_xlfn.IFS(Table1[[#This Row],[Performance Score]]&gt;=90,"Excellent",Table1[[#This Row],[Performance Score]]&gt;=75,"Good",Table1[[#This Row],[Performance Score]]&gt;=60,"Average",Table1[[#This Row],[Performance Score]]&lt;=60,"Need Improvement")</f>
        <v>Good</v>
      </c>
      <c r="AE500" t="str">
        <f>IF(AND(Table1[[#This Row],[Attendance %]]&gt;=80,(Table1[[#This Row],[Performance Score]]&gt;=80)),"Eligible","Not Eligible")</f>
        <v>Not Eligible</v>
      </c>
      <c r="AF500" t="str">
        <f>IF(Table1[[#This Row],[Performance Score]]&gt;=80,"High Performer","Low Performer")</f>
        <v>Low Performer</v>
      </c>
      <c r="AG500" t="str" cm="1">
        <f t="array" aca="1" ref="AG500" ca="1">_xlfn.IFS(Table1[[#This Row],[Experience]]&lt;=3,"Junior",Table1[[#This Row],[Experience]]&lt;=7,"Mid Level",Table1[[#This Row],[Experience]]&gt;=7,"Senior")</f>
        <v>Mid Level</v>
      </c>
      <c r="AH500" t="str">
        <f>IF(Table1[[#This Row],[Attendance %]]&gt;75,"OK","Below 75")</f>
        <v>Below 75</v>
      </c>
      <c r="AI500" t="b">
        <f>ISBLANK(Table1[[#This Row],[Employee ID]])</f>
        <v>0</v>
      </c>
      <c r="AJ500" t="b">
        <f>ISNUMBER(Table1[[#This Row],[Total Salary  ]])</f>
        <v>1</v>
      </c>
      <c r="AK500" t="str">
        <f>IFERROR(_xlfn.XLOOKUP(Table1[[#This Row],[Manager ID]],MANAGERS!A:A,MANAGERS!B:B),"Not Found")</f>
        <v>Manager_7</v>
      </c>
    </row>
    <row r="501" spans="1:37" x14ac:dyDescent="0.2">
      <c r="A501" t="s">
        <v>3211</v>
      </c>
      <c r="B501" t="s">
        <v>29</v>
      </c>
      <c r="C501" t="s">
        <v>21</v>
      </c>
      <c r="D501" t="s">
        <v>33</v>
      </c>
      <c r="E501" t="s">
        <v>51</v>
      </c>
      <c r="F501" s="1">
        <v>44008</v>
      </c>
      <c r="G501" s="1">
        <v>41023</v>
      </c>
      <c r="H501">
        <v>115902</v>
      </c>
      <c r="I501">
        <v>13046</v>
      </c>
      <c r="J501">
        <v>78</v>
      </c>
      <c r="K501">
        <v>47</v>
      </c>
      <c r="L501" t="s">
        <v>23</v>
      </c>
      <c r="M501">
        <v>112</v>
      </c>
      <c r="N501">
        <f>Table1[[#This Row],[Basic Salary]]+Table1[[#This Row],[Bonus]]</f>
        <v>128948</v>
      </c>
      <c r="O501" s="2">
        <f>Table1[[#This Row],[Bonus]]/Table1[[#This Row],[Basic Salary]]</f>
        <v>0.11256061155113803</v>
      </c>
      <c r="P501">
        <f ca="1">DATEDIF(Table1[[#This Row],[Date of Birth]],TODAY(),"Y")</f>
        <v>14</v>
      </c>
      <c r="Q501">
        <f ca="1">DATEDIF(Table1[[#This Row],[Joining Date]],TODAY(),"Y")</f>
        <v>6</v>
      </c>
      <c r="R501" t="str">
        <f ca="1">IF(YEAR(Table1[[#This Row],[Joining Date]])=YEAR(TODAY()),"Yes","No")</f>
        <v>No</v>
      </c>
      <c r="S501" t="str">
        <f ca="1">IF(Table1[[#This Row],[Experience]]&gt;5,"Yes","No")</f>
        <v>Yes</v>
      </c>
      <c r="T501" t="str">
        <f>TEXT(Table1[[#This Row],[Joining Date]],"mmmm")</f>
        <v>June</v>
      </c>
      <c r="U501" t="str">
        <f>TEXT(Table1[[#This Row],[Joining Date]],"yyyy")</f>
        <v>2020</v>
      </c>
      <c r="V501" s="5">
        <f ca="1">TODAY()-Table1[[#This Row],[Joining Date]]</f>
        <v>2231</v>
      </c>
      <c r="W501" t="str">
        <f>LEFT(Table1[[#This Row],[Employee Name]],FIND(" ",Table1[[#This Row],[Employee Name]])-1)</f>
        <v>Vikram</v>
      </c>
      <c r="X501" t="str">
        <f>RIGHT(Table1[[#This Row],[Employee Name]],LEN(Table1[[#This Row],[Employee Name]])-FIND(" ",Table1[[#This Row],[Employee Name]]))</f>
        <v>Singh</v>
      </c>
      <c r="Y501" t="str">
        <f>Table1[[#This Row],[Department]]&amp;"-"&amp;Table1[[#This Row],[Employee ID]]</f>
        <v>Marketing-E03155</v>
      </c>
      <c r="Z501" t="str">
        <f>LEFT(Table1[[#This Row],[Department]],3)</f>
        <v>Mar</v>
      </c>
      <c r="AA501" t="str">
        <f>_xlfn.XLOOKUP(Table1[[#This Row],[Manager ID]],MANAGERS!A:A,MANAGERS!B:B)</f>
        <v>Manager_12</v>
      </c>
      <c r="AB501" t="str" cm="1">
        <f t="array" ref="AB501">_xlfn.XLOOKUP(Table1[[#This Row],[Manager ID]],Table2[[#All],[Manager ID]],Table2[[#All],[Department Head]])</f>
        <v>Marketing</v>
      </c>
      <c r="AC501" s="2">
        <f>_xlfn.XLOOKUP(Table1[[#This Row],[City]],L:L,O:O)</f>
        <v>0.23486488519629886</v>
      </c>
      <c r="AD501" t="str" cm="1">
        <f t="array" ref="AD501">_xlfn.IFS(Table1[[#This Row],[Performance Score]]&gt;=90,"Excellent",Table1[[#This Row],[Performance Score]]&gt;=75,"Good",Table1[[#This Row],[Performance Score]]&gt;=60,"Average",Table1[[#This Row],[Performance Score]]&lt;=60,"Need Improvement")</f>
        <v>Need Improvement</v>
      </c>
      <c r="AE501" t="str">
        <f>IF(AND(Table1[[#This Row],[Attendance %]]&gt;=80,(Table1[[#This Row],[Performance Score]]&gt;=80)),"Eligible","Not Eligible")</f>
        <v>Not Eligible</v>
      </c>
      <c r="AF501" t="str">
        <f>IF(Table1[[#This Row],[Performance Score]]&gt;=80,"High Performer","Low Performer")</f>
        <v>Low Performer</v>
      </c>
      <c r="AG501" t="str" cm="1">
        <f t="array" aca="1" ref="AG501" ca="1">_xlfn.IFS(Table1[[#This Row],[Experience]]&lt;=3,"Junior",Table1[[#This Row],[Experience]]&lt;=7,"Mid Level",Table1[[#This Row],[Experience]]&gt;=7,"Senior")</f>
        <v>Mid Level</v>
      </c>
      <c r="AH501" t="str">
        <f>IF(Table1[[#This Row],[Attendance %]]&gt;75,"OK","Below 75")</f>
        <v>OK</v>
      </c>
      <c r="AI501" t="b">
        <f>ISBLANK(Table1[[#This Row],[Employee ID]])</f>
        <v>0</v>
      </c>
      <c r="AJ501" t="b">
        <f>ISNUMBER(Table1[[#This Row],[Total Salary  ]])</f>
        <v>1</v>
      </c>
      <c r="AK501" t="str">
        <f>IFERROR(_xlfn.XLOOKUP(Table1[[#This Row],[Manager ID]],MANAGERS!A:A,MANAGERS!B:B),"Not Found")</f>
        <v>Manager_12</v>
      </c>
    </row>
    <row r="502" spans="1:37" x14ac:dyDescent="0.2">
      <c r="A502" t="s">
        <v>954</v>
      </c>
      <c r="B502" t="s">
        <v>93</v>
      </c>
      <c r="C502" t="s">
        <v>21</v>
      </c>
      <c r="D502" t="s">
        <v>43</v>
      </c>
      <c r="E502" t="s">
        <v>65</v>
      </c>
      <c r="F502" s="1">
        <v>45869</v>
      </c>
      <c r="G502" s="1">
        <v>30415</v>
      </c>
      <c r="H502">
        <v>103638</v>
      </c>
      <c r="I502">
        <v>25301</v>
      </c>
      <c r="J502">
        <v>88</v>
      </c>
      <c r="K502">
        <v>88</v>
      </c>
      <c r="L502" t="s">
        <v>53</v>
      </c>
      <c r="M502">
        <v>115</v>
      </c>
      <c r="N502">
        <f>Table1[[#This Row],[Basic Salary]]+Table1[[#This Row],[Bonus]]</f>
        <v>128939</v>
      </c>
      <c r="O502" s="2">
        <f>Table1[[#This Row],[Bonus]]/Table1[[#This Row],[Basic Salary]]</f>
        <v>0.24412860147822227</v>
      </c>
      <c r="P502">
        <f ca="1">DATEDIF(Table1[[#This Row],[Date of Birth]],TODAY(),"Y")</f>
        <v>43</v>
      </c>
      <c r="Q502">
        <f ca="1">DATEDIF(Table1[[#This Row],[Joining Date]],TODAY(),"Y")</f>
        <v>1</v>
      </c>
      <c r="R502" t="str">
        <f ca="1">IF(YEAR(Table1[[#This Row],[Joining Date]])=YEAR(TODAY()),"Yes","No")</f>
        <v>No</v>
      </c>
      <c r="S502" t="str">
        <f ca="1">IF(Table1[[#This Row],[Experience]]&gt;5,"Yes","No")</f>
        <v>No</v>
      </c>
      <c r="T502" t="str">
        <f>TEXT(Table1[[#This Row],[Joining Date]],"mmmm")</f>
        <v>July</v>
      </c>
      <c r="U502" t="str">
        <f>TEXT(Table1[[#This Row],[Joining Date]],"yyyy")</f>
        <v>2025</v>
      </c>
      <c r="V502" s="5">
        <f ca="1">TODAY()-Table1[[#This Row],[Joining Date]]</f>
        <v>370</v>
      </c>
      <c r="W502" t="str">
        <f>LEFT(Table1[[#This Row],[Employee Name]],FIND(" ",Table1[[#This Row],[Employee Name]])-1)</f>
        <v>Priya</v>
      </c>
      <c r="X502" t="str">
        <f>RIGHT(Table1[[#This Row],[Employee Name]],LEN(Table1[[#This Row],[Employee Name]])-FIND(" ",Table1[[#This Row],[Employee Name]]))</f>
        <v>Reddy</v>
      </c>
      <c r="Y502" t="str">
        <f>Table1[[#This Row],[Department]]&amp;"-"&amp;Table1[[#This Row],[Employee ID]]</f>
        <v>Operations-E00898</v>
      </c>
      <c r="Z502" t="str">
        <f>LEFT(Table1[[#This Row],[Department]],3)</f>
        <v>Ope</v>
      </c>
      <c r="AA502" t="str">
        <f>_xlfn.XLOOKUP(Table1[[#This Row],[Manager ID]],MANAGERS!A:A,MANAGERS!B:B)</f>
        <v>Manager_15</v>
      </c>
      <c r="AB502" t="str" cm="1">
        <f t="array" ref="AB502">_xlfn.XLOOKUP(Table1[[#This Row],[Manager ID]],Table2[[#All],[Manager ID]],Table2[[#All],[Department Head]])</f>
        <v>Support</v>
      </c>
      <c r="AC502" s="2">
        <f>_xlfn.XLOOKUP(Table1[[#This Row],[City]],L:L,O:O)</f>
        <v>0.23685887225230964</v>
      </c>
      <c r="AD502" t="str" cm="1">
        <f t="array" ref="AD502">_xlfn.IFS(Table1[[#This Row],[Performance Score]]&gt;=90,"Excellent",Table1[[#This Row],[Performance Score]]&gt;=75,"Good",Table1[[#This Row],[Performance Score]]&gt;=60,"Average",Table1[[#This Row],[Performance Score]]&lt;=60,"Need Improvement")</f>
        <v>Good</v>
      </c>
      <c r="AE502" t="str">
        <f>IF(AND(Table1[[#This Row],[Attendance %]]&gt;=80,(Table1[[#This Row],[Performance Score]]&gt;=80)),"Eligible","Not Eligible")</f>
        <v>Eligible</v>
      </c>
      <c r="AF502" t="str">
        <f>IF(Table1[[#This Row],[Performance Score]]&gt;=80,"High Performer","Low Performer")</f>
        <v>High Performer</v>
      </c>
      <c r="AG502" t="str" cm="1">
        <f t="array" aca="1" ref="AG502" ca="1">_xlfn.IFS(Table1[[#This Row],[Experience]]&lt;=3,"Junior",Table1[[#This Row],[Experience]]&lt;=7,"Mid Level",Table1[[#This Row],[Experience]]&gt;=7,"Senior")</f>
        <v>Junior</v>
      </c>
      <c r="AH502" t="str">
        <f>IF(Table1[[#This Row],[Attendance %]]&gt;75,"OK","Below 75")</f>
        <v>OK</v>
      </c>
      <c r="AI502" t="b">
        <f>ISBLANK(Table1[[#This Row],[Employee ID]])</f>
        <v>0</v>
      </c>
      <c r="AJ502" t="b">
        <f>ISNUMBER(Table1[[#This Row],[Total Salary  ]])</f>
        <v>1</v>
      </c>
      <c r="AK502" t="str">
        <f>IFERROR(_xlfn.XLOOKUP(Table1[[#This Row],[Manager ID]],MANAGERS!A:A,MANAGERS!B:B),"Not Found")</f>
        <v>Manager_15</v>
      </c>
    </row>
    <row r="503" spans="1:37" x14ac:dyDescent="0.2">
      <c r="A503" t="s">
        <v>2531</v>
      </c>
      <c r="B503" t="s">
        <v>36</v>
      </c>
      <c r="C503" t="s">
        <v>15</v>
      </c>
      <c r="D503" t="s">
        <v>81</v>
      </c>
      <c r="E503" t="s">
        <v>22</v>
      </c>
      <c r="F503" s="1">
        <v>43114</v>
      </c>
      <c r="G503" s="1">
        <v>32659</v>
      </c>
      <c r="H503">
        <v>119345</v>
      </c>
      <c r="I503">
        <v>9573</v>
      </c>
      <c r="J503">
        <v>66</v>
      </c>
      <c r="K503">
        <v>77</v>
      </c>
      <c r="L503" t="s">
        <v>18</v>
      </c>
      <c r="M503">
        <v>104</v>
      </c>
      <c r="N503">
        <f>Table1[[#This Row],[Basic Salary]]+Table1[[#This Row],[Bonus]]</f>
        <v>128918</v>
      </c>
      <c r="O503" s="2">
        <f>Table1[[#This Row],[Bonus]]/Table1[[#This Row],[Basic Salary]]</f>
        <v>8.0212828354769783E-2</v>
      </c>
      <c r="P503">
        <f ca="1">DATEDIF(Table1[[#This Row],[Date of Birth]],TODAY(),"Y")</f>
        <v>37</v>
      </c>
      <c r="Q503">
        <f ca="1">DATEDIF(Table1[[#This Row],[Joining Date]],TODAY(),"Y")</f>
        <v>8</v>
      </c>
      <c r="R503" t="str">
        <f ca="1">IF(YEAR(Table1[[#This Row],[Joining Date]])=YEAR(TODAY()),"Yes","No")</f>
        <v>No</v>
      </c>
      <c r="S503" t="str">
        <f ca="1">IF(Table1[[#This Row],[Experience]]&gt;5,"Yes","No")</f>
        <v>Yes</v>
      </c>
      <c r="T503" t="str">
        <f>TEXT(Table1[[#This Row],[Joining Date]],"mmmm")</f>
        <v>January</v>
      </c>
      <c r="U503" t="str">
        <f>TEXT(Table1[[#This Row],[Joining Date]],"yyyy")</f>
        <v>2018</v>
      </c>
      <c r="V503" s="5">
        <f ca="1">TODAY()-Table1[[#This Row],[Joining Date]]</f>
        <v>3125</v>
      </c>
      <c r="W503" t="str">
        <f>LEFT(Table1[[#This Row],[Employee Name]],FIND(" ",Table1[[#This Row],[Employee Name]])-1)</f>
        <v>Meera</v>
      </c>
      <c r="X503" t="str">
        <f>RIGHT(Table1[[#This Row],[Employee Name]],LEN(Table1[[#This Row],[Employee Name]])-FIND(" ",Table1[[#This Row],[Employee Name]]))</f>
        <v>Joshi</v>
      </c>
      <c r="Y503" t="str">
        <f>Table1[[#This Row],[Department]]&amp;"-"&amp;Table1[[#This Row],[Employee ID]]</f>
        <v>Sales-E02475</v>
      </c>
      <c r="Z503" t="str">
        <f>LEFT(Table1[[#This Row],[Department]],3)</f>
        <v>Sal</v>
      </c>
      <c r="AA503" t="str">
        <f>_xlfn.XLOOKUP(Table1[[#This Row],[Manager ID]],MANAGERS!A:A,MANAGERS!B:B)</f>
        <v>Manager_4</v>
      </c>
      <c r="AB503" t="str" cm="1">
        <f t="array" ref="AB503">_xlfn.XLOOKUP(Table1[[#This Row],[Manager ID]],Table2[[#All],[Manager ID]],Table2[[#All],[Department Head]])</f>
        <v>Finance</v>
      </c>
      <c r="AC503" s="2">
        <f>_xlfn.XLOOKUP(Table1[[#This Row],[City]],L:L,O:O)</f>
        <v>0.21356479274849693</v>
      </c>
      <c r="AD503" t="str" cm="1">
        <f t="array" ref="AD503">_xlfn.IFS(Table1[[#This Row],[Performance Score]]&gt;=90,"Excellent",Table1[[#This Row],[Performance Score]]&gt;=75,"Good",Table1[[#This Row],[Performance Score]]&gt;=60,"Average",Table1[[#This Row],[Performance Score]]&lt;=60,"Need Improvement")</f>
        <v>Good</v>
      </c>
      <c r="AE503" t="str">
        <f>IF(AND(Table1[[#This Row],[Attendance %]]&gt;=80,(Table1[[#This Row],[Performance Score]]&gt;=80)),"Eligible","Not Eligible")</f>
        <v>Not Eligible</v>
      </c>
      <c r="AF503" t="str">
        <f>IF(Table1[[#This Row],[Performance Score]]&gt;=80,"High Performer","Low Performer")</f>
        <v>Low Performer</v>
      </c>
      <c r="AG503" t="str" cm="1">
        <f t="array" aca="1" ref="AG503" ca="1">_xlfn.IFS(Table1[[#This Row],[Experience]]&lt;=3,"Junior",Table1[[#This Row],[Experience]]&lt;=7,"Mid Level",Table1[[#This Row],[Experience]]&gt;=7,"Senior")</f>
        <v>Senior</v>
      </c>
      <c r="AH503" t="str">
        <f>IF(Table1[[#This Row],[Attendance %]]&gt;75,"OK","Below 75")</f>
        <v>Below 75</v>
      </c>
      <c r="AI503" t="b">
        <f>ISBLANK(Table1[[#This Row],[Employee ID]])</f>
        <v>0</v>
      </c>
      <c r="AJ503" t="b">
        <f>ISNUMBER(Table1[[#This Row],[Total Salary  ]])</f>
        <v>1</v>
      </c>
      <c r="AK503" t="str">
        <f>IFERROR(_xlfn.XLOOKUP(Table1[[#This Row],[Manager ID]],MANAGERS!A:A,MANAGERS!B:B),"Not Found")</f>
        <v>Manager_4</v>
      </c>
    </row>
    <row r="504" spans="1:37" x14ac:dyDescent="0.2">
      <c r="A504" t="s">
        <v>2818</v>
      </c>
      <c r="B504" t="s">
        <v>89</v>
      </c>
      <c r="C504" t="s">
        <v>21</v>
      </c>
      <c r="D504" t="s">
        <v>46</v>
      </c>
      <c r="E504" t="s">
        <v>26</v>
      </c>
      <c r="F504" s="1">
        <v>44695</v>
      </c>
      <c r="G504" s="1">
        <v>32581</v>
      </c>
      <c r="H504">
        <v>114869</v>
      </c>
      <c r="I504">
        <v>13966</v>
      </c>
      <c r="J504">
        <v>94</v>
      </c>
      <c r="K504">
        <v>90</v>
      </c>
      <c r="L504" t="s">
        <v>53</v>
      </c>
      <c r="M504">
        <v>110</v>
      </c>
      <c r="N504">
        <f>Table1[[#This Row],[Basic Salary]]+Table1[[#This Row],[Bonus]]</f>
        <v>128835</v>
      </c>
      <c r="O504" s="2">
        <f>Table1[[#This Row],[Bonus]]/Table1[[#This Row],[Basic Salary]]</f>
        <v>0.12158197599004084</v>
      </c>
      <c r="P504">
        <f ca="1">DATEDIF(Table1[[#This Row],[Date of Birth]],TODAY(),"Y")</f>
        <v>37</v>
      </c>
      <c r="Q504">
        <f ca="1">DATEDIF(Table1[[#This Row],[Joining Date]],TODAY(),"Y")</f>
        <v>4</v>
      </c>
      <c r="R504" t="str">
        <f ca="1">IF(YEAR(Table1[[#This Row],[Joining Date]])=YEAR(TODAY()),"Yes","No")</f>
        <v>No</v>
      </c>
      <c r="S504" t="str">
        <f ca="1">IF(Table1[[#This Row],[Experience]]&gt;5,"Yes","No")</f>
        <v>No</v>
      </c>
      <c r="T504" t="str">
        <f>TEXT(Table1[[#This Row],[Joining Date]],"mmmm")</f>
        <v>May</v>
      </c>
      <c r="U504" t="str">
        <f>TEXT(Table1[[#This Row],[Joining Date]],"yyyy")</f>
        <v>2022</v>
      </c>
      <c r="V504" s="5">
        <f ca="1">TODAY()-Table1[[#This Row],[Joining Date]]</f>
        <v>1544</v>
      </c>
      <c r="W504" t="str">
        <f>LEFT(Table1[[#This Row],[Employee Name]],FIND(" ",Table1[[#This Row],[Employee Name]])-1)</f>
        <v>Tarun</v>
      </c>
      <c r="X504" t="str">
        <f>RIGHT(Table1[[#This Row],[Employee Name]],LEN(Table1[[#This Row],[Employee Name]])-FIND(" ",Table1[[#This Row],[Employee Name]]))</f>
        <v>Verma</v>
      </c>
      <c r="Y504" t="str">
        <f>Table1[[#This Row],[Department]]&amp;"-"&amp;Table1[[#This Row],[Employee ID]]</f>
        <v>Support-E02762</v>
      </c>
      <c r="Z504" t="str">
        <f>LEFT(Table1[[#This Row],[Department]],3)</f>
        <v>Sup</v>
      </c>
      <c r="AA504" t="str">
        <f>_xlfn.XLOOKUP(Table1[[#This Row],[Manager ID]],MANAGERS!A:A,MANAGERS!B:B)</f>
        <v>Manager_10</v>
      </c>
      <c r="AB504" t="str" cm="1">
        <f t="array" ref="AB504">_xlfn.XLOOKUP(Table1[[#This Row],[Manager ID]],Table2[[#All],[Manager ID]],Table2[[#All],[Department Head]])</f>
        <v>HR</v>
      </c>
      <c r="AC504" s="2">
        <f>_xlfn.XLOOKUP(Table1[[#This Row],[City]],L:L,O:O)</f>
        <v>0.23685887225230964</v>
      </c>
      <c r="AD504" t="str" cm="1">
        <f t="array" ref="AD504">_xlfn.IFS(Table1[[#This Row],[Performance Score]]&gt;=90,"Excellent",Table1[[#This Row],[Performance Score]]&gt;=75,"Good",Table1[[#This Row],[Performance Score]]&gt;=60,"Average",Table1[[#This Row],[Performance Score]]&lt;=60,"Need Improvement")</f>
        <v>Excellent</v>
      </c>
      <c r="AE504" t="str">
        <f>IF(AND(Table1[[#This Row],[Attendance %]]&gt;=80,(Table1[[#This Row],[Performance Score]]&gt;=80)),"Eligible","Not Eligible")</f>
        <v>Eligible</v>
      </c>
      <c r="AF504" t="str">
        <f>IF(Table1[[#This Row],[Performance Score]]&gt;=80,"High Performer","Low Performer")</f>
        <v>High Performer</v>
      </c>
      <c r="AG504" t="str" cm="1">
        <f t="array" aca="1" ref="AG504" ca="1">_xlfn.IFS(Table1[[#This Row],[Experience]]&lt;=3,"Junior",Table1[[#This Row],[Experience]]&lt;=7,"Mid Level",Table1[[#This Row],[Experience]]&gt;=7,"Senior")</f>
        <v>Mid Level</v>
      </c>
      <c r="AH504" t="str">
        <f>IF(Table1[[#This Row],[Attendance %]]&gt;75,"OK","Below 75")</f>
        <v>OK</v>
      </c>
      <c r="AI504" t="b">
        <f>ISBLANK(Table1[[#This Row],[Employee ID]])</f>
        <v>0</v>
      </c>
      <c r="AJ504" t="b">
        <f>ISNUMBER(Table1[[#This Row],[Total Salary  ]])</f>
        <v>1</v>
      </c>
      <c r="AK504" t="str">
        <f>IFERROR(_xlfn.XLOOKUP(Table1[[#This Row],[Manager ID]],MANAGERS!A:A,MANAGERS!B:B),"Not Found")</f>
        <v>Manager_10</v>
      </c>
    </row>
    <row r="505" spans="1:37" x14ac:dyDescent="0.2">
      <c r="A505" t="s">
        <v>4012</v>
      </c>
      <c r="B505" t="s">
        <v>36</v>
      </c>
      <c r="C505" t="s">
        <v>21</v>
      </c>
      <c r="D505" t="s">
        <v>33</v>
      </c>
      <c r="E505" t="s">
        <v>30</v>
      </c>
      <c r="F505" s="1">
        <v>45100</v>
      </c>
      <c r="G505" s="1">
        <v>32809</v>
      </c>
      <c r="H505">
        <v>113312</v>
      </c>
      <c r="I505">
        <v>15472</v>
      </c>
      <c r="J505">
        <v>77</v>
      </c>
      <c r="K505">
        <v>58</v>
      </c>
      <c r="L505" t="s">
        <v>34</v>
      </c>
      <c r="M505">
        <v>102</v>
      </c>
      <c r="N505">
        <f>Table1[[#This Row],[Basic Salary]]+Table1[[#This Row],[Bonus]]</f>
        <v>128784</v>
      </c>
      <c r="O505" s="2">
        <f>Table1[[#This Row],[Bonus]]/Table1[[#This Row],[Basic Salary]]</f>
        <v>0.13654334933634565</v>
      </c>
      <c r="P505">
        <f ca="1">DATEDIF(Table1[[#This Row],[Date of Birth]],TODAY(),"Y")</f>
        <v>36</v>
      </c>
      <c r="Q505">
        <f ca="1">DATEDIF(Table1[[#This Row],[Joining Date]],TODAY(),"Y")</f>
        <v>3</v>
      </c>
      <c r="R505" t="str">
        <f ca="1">IF(YEAR(Table1[[#This Row],[Joining Date]])=YEAR(TODAY()),"Yes","No")</f>
        <v>No</v>
      </c>
      <c r="S505" t="str">
        <f ca="1">IF(Table1[[#This Row],[Experience]]&gt;5,"Yes","No")</f>
        <v>No</v>
      </c>
      <c r="T505" t="str">
        <f>TEXT(Table1[[#This Row],[Joining Date]],"mmmm")</f>
        <v>June</v>
      </c>
      <c r="U505" t="str">
        <f>TEXT(Table1[[#This Row],[Joining Date]],"yyyy")</f>
        <v>2023</v>
      </c>
      <c r="V505" s="5">
        <f ca="1">TODAY()-Table1[[#This Row],[Joining Date]]</f>
        <v>1139</v>
      </c>
      <c r="W505" t="str">
        <f>LEFT(Table1[[#This Row],[Employee Name]],FIND(" ",Table1[[#This Row],[Employee Name]])-1)</f>
        <v>Meera</v>
      </c>
      <c r="X505" t="str">
        <f>RIGHT(Table1[[#This Row],[Employee Name]],LEN(Table1[[#This Row],[Employee Name]])-FIND(" ",Table1[[#This Row],[Employee Name]]))</f>
        <v>Joshi</v>
      </c>
      <c r="Y505" t="str">
        <f>Table1[[#This Row],[Department]]&amp;"-"&amp;Table1[[#This Row],[Employee ID]]</f>
        <v>Marketing-E03956</v>
      </c>
      <c r="Z505" t="str">
        <f>LEFT(Table1[[#This Row],[Department]],3)</f>
        <v>Mar</v>
      </c>
      <c r="AA505" t="str">
        <f>_xlfn.XLOOKUP(Table1[[#This Row],[Manager ID]],MANAGERS!A:A,MANAGERS!B:B)</f>
        <v>Manager_2</v>
      </c>
      <c r="AB505" t="str" cm="1">
        <f t="array" ref="AB505">_xlfn.XLOOKUP(Table1[[#This Row],[Manager ID]],Table2[[#All],[Manager ID]],Table2[[#All],[Department Head]])</f>
        <v>Sales</v>
      </c>
      <c r="AC505" s="2">
        <f>_xlfn.XLOOKUP(Table1[[#This Row],[City]],L:L,O:O)</f>
        <v>0.24030340748661314</v>
      </c>
      <c r="AD505" t="str" cm="1">
        <f t="array" ref="AD505">_xlfn.IFS(Table1[[#This Row],[Performance Score]]&gt;=90,"Excellent",Table1[[#This Row],[Performance Score]]&gt;=75,"Good",Table1[[#This Row],[Performance Score]]&gt;=60,"Average",Table1[[#This Row],[Performance Score]]&lt;=60,"Need Improvement")</f>
        <v>Need Improvement</v>
      </c>
      <c r="AE505" t="str">
        <f>IF(AND(Table1[[#This Row],[Attendance %]]&gt;=80,(Table1[[#This Row],[Performance Score]]&gt;=80)),"Eligible","Not Eligible")</f>
        <v>Not Eligible</v>
      </c>
      <c r="AF505" t="str">
        <f>IF(Table1[[#This Row],[Performance Score]]&gt;=80,"High Performer","Low Performer")</f>
        <v>Low Performer</v>
      </c>
      <c r="AG505" t="str" cm="1">
        <f t="array" aca="1" ref="AG505" ca="1">_xlfn.IFS(Table1[[#This Row],[Experience]]&lt;=3,"Junior",Table1[[#This Row],[Experience]]&lt;=7,"Mid Level",Table1[[#This Row],[Experience]]&gt;=7,"Senior")</f>
        <v>Junior</v>
      </c>
      <c r="AH505" t="str">
        <f>IF(Table1[[#This Row],[Attendance %]]&gt;75,"OK","Below 75")</f>
        <v>OK</v>
      </c>
      <c r="AI505" t="b">
        <f>ISBLANK(Table1[[#This Row],[Employee ID]])</f>
        <v>0</v>
      </c>
      <c r="AJ505" t="b">
        <f>ISNUMBER(Table1[[#This Row],[Total Salary  ]])</f>
        <v>1</v>
      </c>
      <c r="AK505" t="str">
        <f>IFERROR(_xlfn.XLOOKUP(Table1[[#This Row],[Manager ID]],MANAGERS!A:A,MANAGERS!B:B),"Not Found")</f>
        <v>Manager_2</v>
      </c>
    </row>
    <row r="506" spans="1:37" x14ac:dyDescent="0.2">
      <c r="A506" t="s">
        <v>4166</v>
      </c>
      <c r="B506" t="s">
        <v>62</v>
      </c>
      <c r="C506" t="s">
        <v>21</v>
      </c>
      <c r="D506" t="s">
        <v>46</v>
      </c>
      <c r="E506" t="s">
        <v>65</v>
      </c>
      <c r="F506" s="1">
        <v>43549</v>
      </c>
      <c r="G506" s="1">
        <v>35452</v>
      </c>
      <c r="H506">
        <v>99129</v>
      </c>
      <c r="I506">
        <v>29601</v>
      </c>
      <c r="J506">
        <v>69</v>
      </c>
      <c r="K506">
        <v>53</v>
      </c>
      <c r="L506" t="s">
        <v>34</v>
      </c>
      <c r="M506">
        <v>105</v>
      </c>
      <c r="N506">
        <f>Table1[[#This Row],[Basic Salary]]+Table1[[#This Row],[Bonus]]</f>
        <v>128730</v>
      </c>
      <c r="O506" s="2">
        <f>Table1[[#This Row],[Bonus]]/Table1[[#This Row],[Basic Salary]]</f>
        <v>0.29861090094725057</v>
      </c>
      <c r="P506">
        <f ca="1">DATEDIF(Table1[[#This Row],[Date of Birth]],TODAY(),"Y")</f>
        <v>29</v>
      </c>
      <c r="Q506">
        <f ca="1">DATEDIF(Table1[[#This Row],[Joining Date]],TODAY(),"Y")</f>
        <v>7</v>
      </c>
      <c r="R506" t="str">
        <f ca="1">IF(YEAR(Table1[[#This Row],[Joining Date]])=YEAR(TODAY()),"Yes","No")</f>
        <v>No</v>
      </c>
      <c r="S506" t="str">
        <f ca="1">IF(Table1[[#This Row],[Experience]]&gt;5,"Yes","No")</f>
        <v>Yes</v>
      </c>
      <c r="T506" t="str">
        <f>TEXT(Table1[[#This Row],[Joining Date]],"mmmm")</f>
        <v>March</v>
      </c>
      <c r="U506" t="str">
        <f>TEXT(Table1[[#This Row],[Joining Date]],"yyyy")</f>
        <v>2019</v>
      </c>
      <c r="V506" s="5">
        <f ca="1">TODAY()-Table1[[#This Row],[Joining Date]]</f>
        <v>2690</v>
      </c>
      <c r="W506" t="str">
        <f>LEFT(Table1[[#This Row],[Employee Name]],FIND(" ",Table1[[#This Row],[Employee Name]])-1)</f>
        <v>Kavya</v>
      </c>
      <c r="X506" t="str">
        <f>RIGHT(Table1[[#This Row],[Employee Name]],LEN(Table1[[#This Row],[Employee Name]])-FIND(" ",Table1[[#This Row],[Employee Name]]))</f>
        <v>Nair</v>
      </c>
      <c r="Y506" t="str">
        <f>Table1[[#This Row],[Department]]&amp;"-"&amp;Table1[[#This Row],[Employee ID]]</f>
        <v>Support-E04110</v>
      </c>
      <c r="Z506" t="str">
        <f>LEFT(Table1[[#This Row],[Department]],3)</f>
        <v>Sup</v>
      </c>
      <c r="AA506" t="str">
        <f>_xlfn.XLOOKUP(Table1[[#This Row],[Manager ID]],MANAGERS!A:A,MANAGERS!B:B)</f>
        <v>Manager_5</v>
      </c>
      <c r="AB506" t="str" cm="1">
        <f t="array" ref="AB506">_xlfn.XLOOKUP(Table1[[#This Row],[Manager ID]],Table2[[#All],[Manager ID]],Table2[[#All],[Department Head]])</f>
        <v>Sales</v>
      </c>
      <c r="AC506" s="2">
        <f>_xlfn.XLOOKUP(Table1[[#This Row],[City]],L:L,O:O)</f>
        <v>0.24030340748661314</v>
      </c>
      <c r="AD506" t="str" cm="1">
        <f t="array" ref="AD506">_xlfn.IFS(Table1[[#This Row],[Performance Score]]&gt;=90,"Excellent",Table1[[#This Row],[Performance Score]]&gt;=75,"Good",Table1[[#This Row],[Performance Score]]&gt;=60,"Average",Table1[[#This Row],[Performance Score]]&lt;=60,"Need Improvement")</f>
        <v>Need Improvement</v>
      </c>
      <c r="AE506" t="str">
        <f>IF(AND(Table1[[#This Row],[Attendance %]]&gt;=80,(Table1[[#This Row],[Performance Score]]&gt;=80)),"Eligible","Not Eligible")</f>
        <v>Not Eligible</v>
      </c>
      <c r="AF506" t="str">
        <f>IF(Table1[[#This Row],[Performance Score]]&gt;=80,"High Performer","Low Performer")</f>
        <v>Low Performer</v>
      </c>
      <c r="AG506" t="str" cm="1">
        <f t="array" aca="1" ref="AG506" ca="1">_xlfn.IFS(Table1[[#This Row],[Experience]]&lt;=3,"Junior",Table1[[#This Row],[Experience]]&lt;=7,"Mid Level",Table1[[#This Row],[Experience]]&gt;=7,"Senior")</f>
        <v>Mid Level</v>
      </c>
      <c r="AH506" t="str">
        <f>IF(Table1[[#This Row],[Attendance %]]&gt;75,"OK","Below 75")</f>
        <v>Below 75</v>
      </c>
      <c r="AI506" t="b">
        <f>ISBLANK(Table1[[#This Row],[Employee ID]])</f>
        <v>0</v>
      </c>
      <c r="AJ506" t="b">
        <f>ISNUMBER(Table1[[#This Row],[Total Salary  ]])</f>
        <v>1</v>
      </c>
      <c r="AK506" t="str">
        <f>IFERROR(_xlfn.XLOOKUP(Table1[[#This Row],[Manager ID]],MANAGERS!A:A,MANAGERS!B:B),"Not Found")</f>
        <v>Manager_5</v>
      </c>
    </row>
    <row r="507" spans="1:37" x14ac:dyDescent="0.2">
      <c r="A507" t="s">
        <v>1522</v>
      </c>
      <c r="B507" t="s">
        <v>85</v>
      </c>
      <c r="C507" t="s">
        <v>15</v>
      </c>
      <c r="D507" t="s">
        <v>43</v>
      </c>
      <c r="E507" t="s">
        <v>22</v>
      </c>
      <c r="F507" s="1">
        <v>42367</v>
      </c>
      <c r="G507" s="1">
        <v>41210</v>
      </c>
      <c r="H507">
        <v>104077</v>
      </c>
      <c r="I507">
        <v>24629</v>
      </c>
      <c r="J507">
        <v>83</v>
      </c>
      <c r="K507">
        <v>55</v>
      </c>
      <c r="L507" t="s">
        <v>34</v>
      </c>
      <c r="M507">
        <v>116</v>
      </c>
      <c r="N507">
        <f>Table1[[#This Row],[Basic Salary]]+Table1[[#This Row],[Bonus]]</f>
        <v>128706</v>
      </c>
      <c r="O507" s="2">
        <f>Table1[[#This Row],[Bonus]]/Table1[[#This Row],[Basic Salary]]</f>
        <v>0.23664210152098927</v>
      </c>
      <c r="P507">
        <f ca="1">DATEDIF(Table1[[#This Row],[Date of Birth]],TODAY(),"Y")</f>
        <v>13</v>
      </c>
      <c r="Q507">
        <f ca="1">DATEDIF(Table1[[#This Row],[Joining Date]],TODAY(),"Y")</f>
        <v>10</v>
      </c>
      <c r="R507" t="str">
        <f ca="1">IF(YEAR(Table1[[#This Row],[Joining Date]])=YEAR(TODAY()),"Yes","No")</f>
        <v>No</v>
      </c>
      <c r="S507" t="str">
        <f ca="1">IF(Table1[[#This Row],[Experience]]&gt;5,"Yes","No")</f>
        <v>Yes</v>
      </c>
      <c r="T507" t="str">
        <f>TEXT(Table1[[#This Row],[Joining Date]],"mmmm")</f>
        <v>December</v>
      </c>
      <c r="U507" t="str">
        <f>TEXT(Table1[[#This Row],[Joining Date]],"yyyy")</f>
        <v>2015</v>
      </c>
      <c r="V507" s="5">
        <f ca="1">TODAY()-Table1[[#This Row],[Joining Date]]</f>
        <v>3872</v>
      </c>
      <c r="W507" t="str">
        <f>LEFT(Table1[[#This Row],[Employee Name]],FIND(" ",Table1[[#This Row],[Employee Name]])-1)</f>
        <v>Pooja</v>
      </c>
      <c r="X507" t="str">
        <f>RIGHT(Table1[[#This Row],[Employee Name]],LEN(Table1[[#This Row],[Employee Name]])-FIND(" ",Table1[[#This Row],[Employee Name]]))</f>
        <v>Das</v>
      </c>
      <c r="Y507" t="str">
        <f>Table1[[#This Row],[Department]]&amp;"-"&amp;Table1[[#This Row],[Employee ID]]</f>
        <v>Operations-E01466</v>
      </c>
      <c r="Z507" t="str">
        <f>LEFT(Table1[[#This Row],[Department]],3)</f>
        <v>Ope</v>
      </c>
      <c r="AA507" t="str">
        <f>_xlfn.XLOOKUP(Table1[[#This Row],[Manager ID]],MANAGERS!A:A,MANAGERS!B:B)</f>
        <v>Manager_16</v>
      </c>
      <c r="AB507" t="str" cm="1">
        <f t="array" ref="AB507">_xlfn.XLOOKUP(Table1[[#This Row],[Manager ID]],Table2[[#All],[Manager ID]],Table2[[#All],[Department Head]])</f>
        <v>Sales</v>
      </c>
      <c r="AC507" s="2">
        <f>_xlfn.XLOOKUP(Table1[[#This Row],[City]],L:L,O:O)</f>
        <v>0.24030340748661314</v>
      </c>
      <c r="AD507" t="str" cm="1">
        <f t="array" ref="AD507">_xlfn.IFS(Table1[[#This Row],[Performance Score]]&gt;=90,"Excellent",Table1[[#This Row],[Performance Score]]&gt;=75,"Good",Table1[[#This Row],[Performance Score]]&gt;=60,"Average",Table1[[#This Row],[Performance Score]]&lt;=60,"Need Improvement")</f>
        <v>Need Improvement</v>
      </c>
      <c r="AE507" t="str">
        <f>IF(AND(Table1[[#This Row],[Attendance %]]&gt;=80,(Table1[[#This Row],[Performance Score]]&gt;=80)),"Eligible","Not Eligible")</f>
        <v>Not Eligible</v>
      </c>
      <c r="AF507" t="str">
        <f>IF(Table1[[#This Row],[Performance Score]]&gt;=80,"High Performer","Low Performer")</f>
        <v>Low Performer</v>
      </c>
      <c r="AG507" t="str" cm="1">
        <f t="array" aca="1" ref="AG507" ca="1">_xlfn.IFS(Table1[[#This Row],[Experience]]&lt;=3,"Junior",Table1[[#This Row],[Experience]]&lt;=7,"Mid Level",Table1[[#This Row],[Experience]]&gt;=7,"Senior")</f>
        <v>Senior</v>
      </c>
      <c r="AH507" t="str">
        <f>IF(Table1[[#This Row],[Attendance %]]&gt;75,"OK","Below 75")</f>
        <v>OK</v>
      </c>
      <c r="AI507" t="b">
        <f>ISBLANK(Table1[[#This Row],[Employee ID]])</f>
        <v>0</v>
      </c>
      <c r="AJ507" t="b">
        <f>ISNUMBER(Table1[[#This Row],[Total Salary  ]])</f>
        <v>1</v>
      </c>
      <c r="AK507" t="str">
        <f>IFERROR(_xlfn.XLOOKUP(Table1[[#This Row],[Manager ID]],MANAGERS!A:A,MANAGERS!B:B),"Not Found")</f>
        <v>Manager_16</v>
      </c>
    </row>
    <row r="508" spans="1:37" x14ac:dyDescent="0.2">
      <c r="A508" t="s">
        <v>1426</v>
      </c>
      <c r="B508" t="s">
        <v>39</v>
      </c>
      <c r="C508" t="s">
        <v>15</v>
      </c>
      <c r="D508" t="s">
        <v>33</v>
      </c>
      <c r="E508" t="s">
        <v>51</v>
      </c>
      <c r="F508" s="1">
        <v>45968</v>
      </c>
      <c r="G508" s="1">
        <v>30508</v>
      </c>
      <c r="H508">
        <v>107756</v>
      </c>
      <c r="I508">
        <v>20942</v>
      </c>
      <c r="J508">
        <v>95</v>
      </c>
      <c r="K508">
        <v>62</v>
      </c>
      <c r="L508" t="s">
        <v>53</v>
      </c>
      <c r="M508">
        <v>107</v>
      </c>
      <c r="N508">
        <f>Table1[[#This Row],[Basic Salary]]+Table1[[#This Row],[Bonus]]</f>
        <v>128698</v>
      </c>
      <c r="O508" s="2">
        <f>Table1[[#This Row],[Bonus]]/Table1[[#This Row],[Basic Salary]]</f>
        <v>0.19434648650655184</v>
      </c>
      <c r="P508">
        <f ca="1">DATEDIF(Table1[[#This Row],[Date of Birth]],TODAY(),"Y")</f>
        <v>43</v>
      </c>
      <c r="Q508">
        <f ca="1">DATEDIF(Table1[[#This Row],[Joining Date]],TODAY(),"Y")</f>
        <v>0</v>
      </c>
      <c r="R508" t="str">
        <f ca="1">IF(YEAR(Table1[[#This Row],[Joining Date]])=YEAR(TODAY()),"Yes","No")</f>
        <v>No</v>
      </c>
      <c r="S508" t="str">
        <f ca="1">IF(Table1[[#This Row],[Experience]]&gt;5,"Yes","No")</f>
        <v>No</v>
      </c>
      <c r="T508" t="str">
        <f>TEXT(Table1[[#This Row],[Joining Date]],"mmmm")</f>
        <v>November</v>
      </c>
      <c r="U508" t="str">
        <f>TEXT(Table1[[#This Row],[Joining Date]],"yyyy")</f>
        <v>2025</v>
      </c>
      <c r="V508" s="5">
        <f ca="1">TODAY()-Table1[[#This Row],[Joining Date]]</f>
        <v>271</v>
      </c>
      <c r="W508" t="str">
        <f>LEFT(Table1[[#This Row],[Employee Name]],FIND(" ",Table1[[#This Row],[Employee Name]])-1)</f>
        <v>Karan</v>
      </c>
      <c r="X508" t="str">
        <f>RIGHT(Table1[[#This Row],[Employee Name]],LEN(Table1[[#This Row],[Employee Name]])-FIND(" ",Table1[[#This Row],[Employee Name]]))</f>
        <v>Malhotra</v>
      </c>
      <c r="Y508" t="str">
        <f>Table1[[#This Row],[Department]]&amp;"-"&amp;Table1[[#This Row],[Employee ID]]</f>
        <v>Marketing-E01370</v>
      </c>
      <c r="Z508" t="str">
        <f>LEFT(Table1[[#This Row],[Department]],3)</f>
        <v>Mar</v>
      </c>
      <c r="AA508" t="str">
        <f>_xlfn.XLOOKUP(Table1[[#This Row],[Manager ID]],MANAGERS!A:A,MANAGERS!B:B)</f>
        <v>Manager_7</v>
      </c>
      <c r="AB508" t="str" cm="1">
        <f t="array" ref="AB508">_xlfn.XLOOKUP(Table1[[#This Row],[Manager ID]],Table2[[#All],[Manager ID]],Table2[[#All],[Department Head]])</f>
        <v>Operations</v>
      </c>
      <c r="AC508" s="2">
        <f>_xlfn.XLOOKUP(Table1[[#This Row],[City]],L:L,O:O)</f>
        <v>0.23685887225230964</v>
      </c>
      <c r="AD508" t="str" cm="1">
        <f t="array" ref="AD508">_xlfn.IFS(Table1[[#This Row],[Performance Score]]&gt;=90,"Excellent",Table1[[#This Row],[Performance Score]]&gt;=75,"Good",Table1[[#This Row],[Performance Score]]&gt;=60,"Average",Table1[[#This Row],[Performance Score]]&lt;=60,"Need Improvement")</f>
        <v>Average</v>
      </c>
      <c r="AE508" t="str">
        <f>IF(AND(Table1[[#This Row],[Attendance %]]&gt;=80,(Table1[[#This Row],[Performance Score]]&gt;=80)),"Eligible","Not Eligible")</f>
        <v>Not Eligible</v>
      </c>
      <c r="AF508" t="str">
        <f>IF(Table1[[#This Row],[Performance Score]]&gt;=80,"High Performer","Low Performer")</f>
        <v>Low Performer</v>
      </c>
      <c r="AG508" t="str" cm="1">
        <f t="array" aca="1" ref="AG508" ca="1">_xlfn.IFS(Table1[[#This Row],[Experience]]&lt;=3,"Junior",Table1[[#This Row],[Experience]]&lt;=7,"Mid Level",Table1[[#This Row],[Experience]]&gt;=7,"Senior")</f>
        <v>Junior</v>
      </c>
      <c r="AH508" t="str">
        <f>IF(Table1[[#This Row],[Attendance %]]&gt;75,"OK","Below 75")</f>
        <v>OK</v>
      </c>
      <c r="AI508" t="b">
        <f>ISBLANK(Table1[[#This Row],[Employee ID]])</f>
        <v>0</v>
      </c>
      <c r="AJ508" t="b">
        <f>ISNUMBER(Table1[[#This Row],[Total Salary  ]])</f>
        <v>1</v>
      </c>
      <c r="AK508" t="str">
        <f>IFERROR(_xlfn.XLOOKUP(Table1[[#This Row],[Manager ID]],MANAGERS!A:A,MANAGERS!B:B),"Not Found")</f>
        <v>Manager_7</v>
      </c>
    </row>
    <row r="509" spans="1:37" x14ac:dyDescent="0.2">
      <c r="A509" t="s">
        <v>1923</v>
      </c>
      <c r="B509" t="s">
        <v>129</v>
      </c>
      <c r="C509" t="s">
        <v>21</v>
      </c>
      <c r="D509" t="s">
        <v>43</v>
      </c>
      <c r="E509" t="s">
        <v>26</v>
      </c>
      <c r="F509" s="1">
        <v>45843</v>
      </c>
      <c r="G509" s="1">
        <v>30939</v>
      </c>
      <c r="H509">
        <v>115013</v>
      </c>
      <c r="I509">
        <v>13680</v>
      </c>
      <c r="J509">
        <v>85</v>
      </c>
      <c r="K509">
        <v>76</v>
      </c>
      <c r="L509" t="s">
        <v>37</v>
      </c>
      <c r="M509">
        <v>103</v>
      </c>
      <c r="N509">
        <f>Table1[[#This Row],[Basic Salary]]+Table1[[#This Row],[Bonus]]</f>
        <v>128693</v>
      </c>
      <c r="O509" s="2">
        <f>Table1[[#This Row],[Bonus]]/Table1[[#This Row],[Basic Salary]]</f>
        <v>0.11894307600010434</v>
      </c>
      <c r="P509">
        <f ca="1">DATEDIF(Table1[[#This Row],[Date of Birth]],TODAY(),"Y")</f>
        <v>41</v>
      </c>
      <c r="Q509">
        <f ca="1">DATEDIF(Table1[[#This Row],[Joining Date]],TODAY(),"Y")</f>
        <v>1</v>
      </c>
      <c r="R509" t="str">
        <f ca="1">IF(YEAR(Table1[[#This Row],[Joining Date]])=YEAR(TODAY()),"Yes","No")</f>
        <v>No</v>
      </c>
      <c r="S509" t="str">
        <f ca="1">IF(Table1[[#This Row],[Experience]]&gt;5,"Yes","No")</f>
        <v>No</v>
      </c>
      <c r="T509" t="str">
        <f>TEXT(Table1[[#This Row],[Joining Date]],"mmmm")</f>
        <v>July</v>
      </c>
      <c r="U509" t="str">
        <f>TEXT(Table1[[#This Row],[Joining Date]],"yyyy")</f>
        <v>2025</v>
      </c>
      <c r="V509" s="5">
        <f ca="1">TODAY()-Table1[[#This Row],[Joining Date]]</f>
        <v>396</v>
      </c>
      <c r="W509" t="str">
        <f>LEFT(Table1[[#This Row],[Employee Name]],FIND(" ",Table1[[#This Row],[Employee Name]])-1)</f>
        <v>Aarav</v>
      </c>
      <c r="X509" t="str">
        <f>RIGHT(Table1[[#This Row],[Employee Name]],LEN(Table1[[#This Row],[Employee Name]])-FIND(" ",Table1[[#This Row],[Employee Name]]))</f>
        <v>Sharma</v>
      </c>
      <c r="Y509" t="str">
        <f>Table1[[#This Row],[Department]]&amp;"-"&amp;Table1[[#This Row],[Employee ID]]</f>
        <v>Operations-E01867</v>
      </c>
      <c r="Z509" t="str">
        <f>LEFT(Table1[[#This Row],[Department]],3)</f>
        <v>Ope</v>
      </c>
      <c r="AA509" t="str">
        <f>_xlfn.XLOOKUP(Table1[[#This Row],[Manager ID]],MANAGERS!A:A,MANAGERS!B:B)</f>
        <v>Manager_3</v>
      </c>
      <c r="AB509" t="str" cm="1">
        <f t="array" ref="AB509">_xlfn.XLOOKUP(Table1[[#This Row],[Manager ID]],Table2[[#All],[Manager ID]],Table2[[#All],[Department Head]])</f>
        <v>IT</v>
      </c>
      <c r="AC509" s="2">
        <f>_xlfn.XLOOKUP(Table1[[#This Row],[City]],L:L,O:O)</f>
        <v>0.24036902712549932</v>
      </c>
      <c r="AD509" t="str" cm="1">
        <f t="array" ref="AD509">_xlfn.IFS(Table1[[#This Row],[Performance Score]]&gt;=90,"Excellent",Table1[[#This Row],[Performance Score]]&gt;=75,"Good",Table1[[#This Row],[Performance Score]]&gt;=60,"Average",Table1[[#This Row],[Performance Score]]&lt;=60,"Need Improvement")</f>
        <v>Good</v>
      </c>
      <c r="AE509" t="str">
        <f>IF(AND(Table1[[#This Row],[Attendance %]]&gt;=80,(Table1[[#This Row],[Performance Score]]&gt;=80)),"Eligible","Not Eligible")</f>
        <v>Not Eligible</v>
      </c>
      <c r="AF509" t="str">
        <f>IF(Table1[[#This Row],[Performance Score]]&gt;=80,"High Performer","Low Performer")</f>
        <v>Low Performer</v>
      </c>
      <c r="AG509" t="str" cm="1">
        <f t="array" aca="1" ref="AG509" ca="1">_xlfn.IFS(Table1[[#This Row],[Experience]]&lt;=3,"Junior",Table1[[#This Row],[Experience]]&lt;=7,"Mid Level",Table1[[#This Row],[Experience]]&gt;=7,"Senior")</f>
        <v>Junior</v>
      </c>
      <c r="AH509" t="str">
        <f>IF(Table1[[#This Row],[Attendance %]]&gt;75,"OK","Below 75")</f>
        <v>OK</v>
      </c>
      <c r="AI509" t="b">
        <f>ISBLANK(Table1[[#This Row],[Employee ID]])</f>
        <v>0</v>
      </c>
      <c r="AJ509" t="b">
        <f>ISNUMBER(Table1[[#This Row],[Total Salary  ]])</f>
        <v>1</v>
      </c>
      <c r="AK509" t="str">
        <f>IFERROR(_xlfn.XLOOKUP(Table1[[#This Row],[Manager ID]],MANAGERS!A:A,MANAGERS!B:B),"Not Found")</f>
        <v>Manager_3</v>
      </c>
    </row>
    <row r="510" spans="1:37" x14ac:dyDescent="0.2">
      <c r="A510" t="s">
        <v>1630</v>
      </c>
      <c r="B510" t="s">
        <v>77</v>
      </c>
      <c r="C510" t="s">
        <v>21</v>
      </c>
      <c r="D510" t="s">
        <v>33</v>
      </c>
      <c r="E510" t="s">
        <v>65</v>
      </c>
      <c r="F510" s="1">
        <v>45732</v>
      </c>
      <c r="G510" s="1">
        <v>34341</v>
      </c>
      <c r="H510">
        <v>108082</v>
      </c>
      <c r="I510">
        <v>20603</v>
      </c>
      <c r="J510">
        <v>77</v>
      </c>
      <c r="K510">
        <v>75</v>
      </c>
      <c r="L510" t="s">
        <v>31</v>
      </c>
      <c r="M510">
        <v>119</v>
      </c>
      <c r="N510">
        <f>Table1[[#This Row],[Basic Salary]]+Table1[[#This Row],[Bonus]]</f>
        <v>128685</v>
      </c>
      <c r="O510" s="2">
        <f>Table1[[#This Row],[Bonus]]/Table1[[#This Row],[Basic Salary]]</f>
        <v>0.19062378564423307</v>
      </c>
      <c r="P510">
        <f ca="1">DATEDIF(Table1[[#This Row],[Date of Birth]],TODAY(),"Y")</f>
        <v>32</v>
      </c>
      <c r="Q510">
        <f ca="1">DATEDIF(Table1[[#This Row],[Joining Date]],TODAY(),"Y")</f>
        <v>1</v>
      </c>
      <c r="R510" t="str">
        <f ca="1">IF(YEAR(Table1[[#This Row],[Joining Date]])=YEAR(TODAY()),"Yes","No")</f>
        <v>No</v>
      </c>
      <c r="S510" t="str">
        <f ca="1">IF(Table1[[#This Row],[Experience]]&gt;5,"Yes","No")</f>
        <v>No</v>
      </c>
      <c r="T510" t="str">
        <f>TEXT(Table1[[#This Row],[Joining Date]],"mmmm")</f>
        <v>March</v>
      </c>
      <c r="U510" t="str">
        <f>TEXT(Table1[[#This Row],[Joining Date]],"yyyy")</f>
        <v>2025</v>
      </c>
      <c r="V510" s="5">
        <f ca="1">TODAY()-Table1[[#This Row],[Joining Date]]</f>
        <v>507</v>
      </c>
      <c r="W510" t="str">
        <f>LEFT(Table1[[#This Row],[Employee Name]],FIND(" ",Table1[[#This Row],[Employee Name]])-1)</f>
        <v>Rohan</v>
      </c>
      <c r="X510" t="str">
        <f>RIGHT(Table1[[#This Row],[Employee Name]],LEN(Table1[[#This Row],[Employee Name]])-FIND(" ",Table1[[#This Row],[Employee Name]]))</f>
        <v>Gupta</v>
      </c>
      <c r="Y510" t="str">
        <f>Table1[[#This Row],[Department]]&amp;"-"&amp;Table1[[#This Row],[Employee ID]]</f>
        <v>Marketing-E01574</v>
      </c>
      <c r="Z510" t="str">
        <f>LEFT(Table1[[#This Row],[Department]],3)</f>
        <v>Mar</v>
      </c>
      <c r="AA510" t="str">
        <f>_xlfn.XLOOKUP(Table1[[#This Row],[Manager ID]],MANAGERS!A:A,MANAGERS!B:B)</f>
        <v>Manager_19</v>
      </c>
      <c r="AB510" t="str" cm="1">
        <f t="array" ref="AB510">_xlfn.XLOOKUP(Table1[[#This Row],[Manager ID]],Table2[[#All],[Manager ID]],Table2[[#All],[Department Head]])</f>
        <v>Support</v>
      </c>
      <c r="AC510" s="2">
        <f>_xlfn.XLOOKUP(Table1[[#This Row],[City]],L:L,O:O)</f>
        <v>0.241864189087755</v>
      </c>
      <c r="AD510" t="str" cm="1">
        <f t="array" ref="AD510">_xlfn.IFS(Table1[[#This Row],[Performance Score]]&gt;=90,"Excellent",Table1[[#This Row],[Performance Score]]&gt;=75,"Good",Table1[[#This Row],[Performance Score]]&gt;=60,"Average",Table1[[#This Row],[Performance Score]]&lt;=60,"Need Improvement")</f>
        <v>Good</v>
      </c>
      <c r="AE510" t="str">
        <f>IF(AND(Table1[[#This Row],[Attendance %]]&gt;=80,(Table1[[#This Row],[Performance Score]]&gt;=80)),"Eligible","Not Eligible")</f>
        <v>Not Eligible</v>
      </c>
      <c r="AF510" t="str">
        <f>IF(Table1[[#This Row],[Performance Score]]&gt;=80,"High Performer","Low Performer")</f>
        <v>Low Performer</v>
      </c>
      <c r="AG510" t="str" cm="1">
        <f t="array" aca="1" ref="AG510" ca="1">_xlfn.IFS(Table1[[#This Row],[Experience]]&lt;=3,"Junior",Table1[[#This Row],[Experience]]&lt;=7,"Mid Level",Table1[[#This Row],[Experience]]&gt;=7,"Senior")</f>
        <v>Junior</v>
      </c>
      <c r="AH510" t="str">
        <f>IF(Table1[[#This Row],[Attendance %]]&gt;75,"OK","Below 75")</f>
        <v>OK</v>
      </c>
      <c r="AI510" t="b">
        <f>ISBLANK(Table1[[#This Row],[Employee ID]])</f>
        <v>0</v>
      </c>
      <c r="AJ510" t="b">
        <f>ISNUMBER(Table1[[#This Row],[Total Salary  ]])</f>
        <v>1</v>
      </c>
      <c r="AK510" t="str">
        <f>IFERROR(_xlfn.XLOOKUP(Table1[[#This Row],[Manager ID]],MANAGERS!A:A,MANAGERS!B:B),"Not Found")</f>
        <v>Manager_19</v>
      </c>
    </row>
    <row r="511" spans="1:37" x14ac:dyDescent="0.2">
      <c r="A511" t="s">
        <v>4052</v>
      </c>
      <c r="B511" t="s">
        <v>75</v>
      </c>
      <c r="C511" t="s">
        <v>15</v>
      </c>
      <c r="D511" t="s">
        <v>43</v>
      </c>
      <c r="E511" t="s">
        <v>65</v>
      </c>
      <c r="F511" s="1">
        <v>42548</v>
      </c>
      <c r="G511" s="1">
        <v>31597</v>
      </c>
      <c r="H511">
        <v>114492</v>
      </c>
      <c r="I511">
        <v>14170</v>
      </c>
      <c r="J511">
        <v>61</v>
      </c>
      <c r="K511">
        <v>50</v>
      </c>
      <c r="L511" t="s">
        <v>37</v>
      </c>
      <c r="M511">
        <v>120</v>
      </c>
      <c r="N511">
        <f>Table1[[#This Row],[Basic Salary]]+Table1[[#This Row],[Bonus]]</f>
        <v>128662</v>
      </c>
      <c r="O511" s="2">
        <f>Table1[[#This Row],[Bonus]]/Table1[[#This Row],[Basic Salary]]</f>
        <v>0.12376410578905077</v>
      </c>
      <c r="P511">
        <f ca="1">DATEDIF(Table1[[#This Row],[Date of Birth]],TODAY(),"Y")</f>
        <v>40</v>
      </c>
      <c r="Q511">
        <f ca="1">DATEDIF(Table1[[#This Row],[Joining Date]],TODAY(),"Y")</f>
        <v>10</v>
      </c>
      <c r="R511" t="str">
        <f ca="1">IF(YEAR(Table1[[#This Row],[Joining Date]])=YEAR(TODAY()),"Yes","No")</f>
        <v>No</v>
      </c>
      <c r="S511" t="str">
        <f ca="1">IF(Table1[[#This Row],[Experience]]&gt;5,"Yes","No")</f>
        <v>Yes</v>
      </c>
      <c r="T511" t="str">
        <f>TEXT(Table1[[#This Row],[Joining Date]],"mmmm")</f>
        <v>June</v>
      </c>
      <c r="U511" t="str">
        <f>TEXT(Table1[[#This Row],[Joining Date]],"yyyy")</f>
        <v>2016</v>
      </c>
      <c r="V511" s="5">
        <f ca="1">TODAY()-Table1[[#This Row],[Joining Date]]</f>
        <v>3691</v>
      </c>
      <c r="W511" t="str">
        <f>LEFT(Table1[[#This Row],[Employee Name]],FIND(" ",Table1[[#This Row],[Employee Name]])-1)</f>
        <v>Ishita</v>
      </c>
      <c r="X511" t="str">
        <f>RIGHT(Table1[[#This Row],[Employee Name]],LEN(Table1[[#This Row],[Employee Name]])-FIND(" ",Table1[[#This Row],[Employee Name]]))</f>
        <v>Roy</v>
      </c>
      <c r="Y511" t="str">
        <f>Table1[[#This Row],[Department]]&amp;"-"&amp;Table1[[#This Row],[Employee ID]]</f>
        <v>Operations-E03996</v>
      </c>
      <c r="Z511" t="str">
        <f>LEFT(Table1[[#This Row],[Department]],3)</f>
        <v>Ope</v>
      </c>
      <c r="AA511" t="str">
        <f>_xlfn.XLOOKUP(Table1[[#This Row],[Manager ID]],MANAGERS!A:A,MANAGERS!B:B)</f>
        <v>Manager_20</v>
      </c>
      <c r="AB511" t="str" cm="1">
        <f t="array" ref="AB511">_xlfn.XLOOKUP(Table1[[#This Row],[Manager ID]],Table2[[#All],[Manager ID]],Table2[[#All],[Department Head]])</f>
        <v>Operations</v>
      </c>
      <c r="AC511" s="2">
        <f>_xlfn.XLOOKUP(Table1[[#This Row],[City]],L:L,O:O)</f>
        <v>0.24036902712549932</v>
      </c>
      <c r="AD511" t="str" cm="1">
        <f t="array" ref="AD511">_xlfn.IFS(Table1[[#This Row],[Performance Score]]&gt;=90,"Excellent",Table1[[#This Row],[Performance Score]]&gt;=75,"Good",Table1[[#This Row],[Performance Score]]&gt;=60,"Average",Table1[[#This Row],[Performance Score]]&lt;=60,"Need Improvement")</f>
        <v>Need Improvement</v>
      </c>
      <c r="AE511" t="str">
        <f>IF(AND(Table1[[#This Row],[Attendance %]]&gt;=80,(Table1[[#This Row],[Performance Score]]&gt;=80)),"Eligible","Not Eligible")</f>
        <v>Not Eligible</v>
      </c>
      <c r="AF511" t="str">
        <f>IF(Table1[[#This Row],[Performance Score]]&gt;=80,"High Performer","Low Performer")</f>
        <v>Low Performer</v>
      </c>
      <c r="AG511" t="str" cm="1">
        <f t="array" aca="1" ref="AG511" ca="1">_xlfn.IFS(Table1[[#This Row],[Experience]]&lt;=3,"Junior",Table1[[#This Row],[Experience]]&lt;=7,"Mid Level",Table1[[#This Row],[Experience]]&gt;=7,"Senior")</f>
        <v>Senior</v>
      </c>
      <c r="AH511" t="str">
        <f>IF(Table1[[#This Row],[Attendance %]]&gt;75,"OK","Below 75")</f>
        <v>Below 75</v>
      </c>
      <c r="AI511" t="b">
        <f>ISBLANK(Table1[[#This Row],[Employee ID]])</f>
        <v>0</v>
      </c>
      <c r="AJ511" t="b">
        <f>ISNUMBER(Table1[[#This Row],[Total Salary  ]])</f>
        <v>1</v>
      </c>
      <c r="AK511" t="str">
        <f>IFERROR(_xlfn.XLOOKUP(Table1[[#This Row],[Manager ID]],MANAGERS!A:A,MANAGERS!B:B),"Not Found")</f>
        <v>Manager_20</v>
      </c>
    </row>
    <row r="512" spans="1:37" x14ac:dyDescent="0.2">
      <c r="A512" t="s">
        <v>130</v>
      </c>
      <c r="B512" t="s">
        <v>75</v>
      </c>
      <c r="C512" t="s">
        <v>15</v>
      </c>
      <c r="D512" t="s">
        <v>16</v>
      </c>
      <c r="E512" t="s">
        <v>30</v>
      </c>
      <c r="F512" s="1">
        <v>42912</v>
      </c>
      <c r="G512" s="1">
        <v>35846</v>
      </c>
      <c r="H512">
        <v>115673</v>
      </c>
      <c r="I512">
        <v>12972</v>
      </c>
      <c r="J512">
        <v>79</v>
      </c>
      <c r="K512">
        <v>82</v>
      </c>
      <c r="L512" t="s">
        <v>23</v>
      </c>
      <c r="M512">
        <v>112</v>
      </c>
      <c r="N512">
        <f>Table1[[#This Row],[Basic Salary]]+Table1[[#This Row],[Bonus]]</f>
        <v>128645</v>
      </c>
      <c r="O512" s="2">
        <f>Table1[[#This Row],[Bonus]]/Table1[[#This Row],[Basic Salary]]</f>
        <v>0.1121437154737925</v>
      </c>
      <c r="P512">
        <f ca="1">DATEDIF(Table1[[#This Row],[Date of Birth]],TODAY(),"Y")</f>
        <v>28</v>
      </c>
      <c r="Q512">
        <f ca="1">DATEDIF(Table1[[#This Row],[Joining Date]],TODAY(),"Y")</f>
        <v>9</v>
      </c>
      <c r="R512" t="str">
        <f ca="1">IF(YEAR(Table1[[#This Row],[Joining Date]])=YEAR(TODAY()),"Yes","No")</f>
        <v>No</v>
      </c>
      <c r="S512" t="str">
        <f ca="1">IF(Table1[[#This Row],[Experience]]&gt;5,"Yes","No")</f>
        <v>Yes</v>
      </c>
      <c r="T512" t="str">
        <f>TEXT(Table1[[#This Row],[Joining Date]],"mmmm")</f>
        <v>June</v>
      </c>
      <c r="U512" t="str">
        <f>TEXT(Table1[[#This Row],[Joining Date]],"yyyy")</f>
        <v>2017</v>
      </c>
      <c r="V512" s="5">
        <f ca="1">TODAY()-Table1[[#This Row],[Joining Date]]</f>
        <v>3327</v>
      </c>
      <c r="W512" t="str">
        <f>LEFT(Table1[[#This Row],[Employee Name]],FIND(" ",Table1[[#This Row],[Employee Name]])-1)</f>
        <v>Ishita</v>
      </c>
      <c r="X512" t="str">
        <f>RIGHT(Table1[[#This Row],[Employee Name]],LEN(Table1[[#This Row],[Employee Name]])-FIND(" ",Table1[[#This Row],[Employee Name]]))</f>
        <v>Roy</v>
      </c>
      <c r="Y512" t="str">
        <f>Table1[[#This Row],[Department]]&amp;"-"&amp;Table1[[#This Row],[Employee ID]]</f>
        <v>HR-E00074</v>
      </c>
      <c r="Z512" t="str">
        <f>LEFT(Table1[[#This Row],[Department]],3)</f>
        <v>HR</v>
      </c>
      <c r="AA512" t="str">
        <f>_xlfn.XLOOKUP(Table1[[#This Row],[Manager ID]],MANAGERS!A:A,MANAGERS!B:B)</f>
        <v>Manager_12</v>
      </c>
      <c r="AB512" t="str" cm="1">
        <f t="array" ref="AB512">_xlfn.XLOOKUP(Table1[[#This Row],[Manager ID]],Table2[[#All],[Manager ID]],Table2[[#All],[Department Head]])</f>
        <v>Marketing</v>
      </c>
      <c r="AC512" s="2">
        <f>_xlfn.XLOOKUP(Table1[[#This Row],[City]],L:L,O:O)</f>
        <v>0.23486488519629886</v>
      </c>
      <c r="AD512" t="str" cm="1">
        <f t="array" ref="AD512">_xlfn.IFS(Table1[[#This Row],[Performance Score]]&gt;=90,"Excellent",Table1[[#This Row],[Performance Score]]&gt;=75,"Good",Table1[[#This Row],[Performance Score]]&gt;=60,"Average",Table1[[#This Row],[Performance Score]]&lt;=60,"Need Improvement")</f>
        <v>Good</v>
      </c>
      <c r="AE512" t="str">
        <f>IF(AND(Table1[[#This Row],[Attendance %]]&gt;=80,(Table1[[#This Row],[Performance Score]]&gt;=80)),"Eligible","Not Eligible")</f>
        <v>Not Eligible</v>
      </c>
      <c r="AF512" t="str">
        <f>IF(Table1[[#This Row],[Performance Score]]&gt;=80,"High Performer","Low Performer")</f>
        <v>High Performer</v>
      </c>
      <c r="AG512" t="str" cm="1">
        <f t="array" aca="1" ref="AG512" ca="1">_xlfn.IFS(Table1[[#This Row],[Experience]]&lt;=3,"Junior",Table1[[#This Row],[Experience]]&lt;=7,"Mid Level",Table1[[#This Row],[Experience]]&gt;=7,"Senior")</f>
        <v>Senior</v>
      </c>
      <c r="AH512" t="str">
        <f>IF(Table1[[#This Row],[Attendance %]]&gt;75,"OK","Below 75")</f>
        <v>OK</v>
      </c>
      <c r="AI512" t="b">
        <f>ISBLANK(Table1[[#This Row],[Employee ID]])</f>
        <v>0</v>
      </c>
      <c r="AJ512" t="b">
        <f>ISNUMBER(Table1[[#This Row],[Total Salary  ]])</f>
        <v>1</v>
      </c>
      <c r="AK512" t="str">
        <f>IFERROR(_xlfn.XLOOKUP(Table1[[#This Row],[Manager ID]],MANAGERS!A:A,MANAGERS!B:B),"Not Found")</f>
        <v>Manager_12</v>
      </c>
    </row>
    <row r="513" spans="1:37" x14ac:dyDescent="0.2">
      <c r="A513" t="s">
        <v>588</v>
      </c>
      <c r="B513" t="s">
        <v>69</v>
      </c>
      <c r="C513" t="s">
        <v>15</v>
      </c>
      <c r="D513" t="s">
        <v>43</v>
      </c>
      <c r="E513" t="s">
        <v>51</v>
      </c>
      <c r="F513" s="1">
        <v>45312</v>
      </c>
      <c r="G513" s="1">
        <v>40590</v>
      </c>
      <c r="H513">
        <v>114737</v>
      </c>
      <c r="I513">
        <v>13908</v>
      </c>
      <c r="J513">
        <v>78</v>
      </c>
      <c r="K513">
        <v>81</v>
      </c>
      <c r="L513" t="s">
        <v>18</v>
      </c>
      <c r="M513">
        <v>118</v>
      </c>
      <c r="N513">
        <f>Table1[[#This Row],[Basic Salary]]+Table1[[#This Row],[Bonus]]</f>
        <v>128645</v>
      </c>
      <c r="O513" s="2">
        <f>Table1[[#This Row],[Bonus]]/Table1[[#This Row],[Basic Salary]]</f>
        <v>0.12121634694998126</v>
      </c>
      <c r="P513">
        <f ca="1">DATEDIF(Table1[[#This Row],[Date of Birth]],TODAY(),"Y")</f>
        <v>15</v>
      </c>
      <c r="Q513">
        <f ca="1">DATEDIF(Table1[[#This Row],[Joining Date]],TODAY(),"Y")</f>
        <v>2</v>
      </c>
      <c r="R513" t="str">
        <f ca="1">IF(YEAR(Table1[[#This Row],[Joining Date]])=YEAR(TODAY()),"Yes","No")</f>
        <v>No</v>
      </c>
      <c r="S513" t="str">
        <f ca="1">IF(Table1[[#This Row],[Experience]]&gt;5,"Yes","No")</f>
        <v>No</v>
      </c>
      <c r="T513" t="str">
        <f>TEXT(Table1[[#This Row],[Joining Date]],"mmmm")</f>
        <v>January</v>
      </c>
      <c r="U513" t="str">
        <f>TEXT(Table1[[#This Row],[Joining Date]],"yyyy")</f>
        <v>2024</v>
      </c>
      <c r="V513" s="5">
        <f ca="1">TODAY()-Table1[[#This Row],[Joining Date]]</f>
        <v>927</v>
      </c>
      <c r="W513" t="str">
        <f>LEFT(Table1[[#This Row],[Employee Name]],FIND(" ",Table1[[#This Row],[Employee Name]])-1)</f>
        <v>Neha</v>
      </c>
      <c r="X513" t="str">
        <f>RIGHT(Table1[[#This Row],[Employee Name]],LEN(Table1[[#This Row],[Employee Name]])-FIND(" ",Table1[[#This Row],[Employee Name]]))</f>
        <v>Kulkarni</v>
      </c>
      <c r="Y513" t="str">
        <f>Table1[[#This Row],[Department]]&amp;"-"&amp;Table1[[#This Row],[Employee ID]]</f>
        <v>Operations-E00532</v>
      </c>
      <c r="Z513" t="str">
        <f>LEFT(Table1[[#This Row],[Department]],3)</f>
        <v>Ope</v>
      </c>
      <c r="AA513" t="str">
        <f>_xlfn.XLOOKUP(Table1[[#This Row],[Manager ID]],MANAGERS!A:A,MANAGERS!B:B)</f>
        <v>Manager_18</v>
      </c>
      <c r="AB513" t="str" cm="1">
        <f t="array" ref="AB513">_xlfn.XLOOKUP(Table1[[#This Row],[Manager ID]],Table2[[#All],[Manager ID]],Table2[[#All],[Department Head]])</f>
        <v>Support</v>
      </c>
      <c r="AC513" s="2">
        <f>_xlfn.XLOOKUP(Table1[[#This Row],[City]],L:L,O:O)</f>
        <v>0.21356479274849693</v>
      </c>
      <c r="AD513" t="str" cm="1">
        <f t="array" ref="AD513">_xlfn.IFS(Table1[[#This Row],[Performance Score]]&gt;=90,"Excellent",Table1[[#This Row],[Performance Score]]&gt;=75,"Good",Table1[[#This Row],[Performance Score]]&gt;=60,"Average",Table1[[#This Row],[Performance Score]]&lt;=60,"Need Improvement")</f>
        <v>Good</v>
      </c>
      <c r="AE513" t="str">
        <f>IF(AND(Table1[[#This Row],[Attendance %]]&gt;=80,(Table1[[#This Row],[Performance Score]]&gt;=80)),"Eligible","Not Eligible")</f>
        <v>Not Eligible</v>
      </c>
      <c r="AF513" t="str">
        <f>IF(Table1[[#This Row],[Performance Score]]&gt;=80,"High Performer","Low Performer")</f>
        <v>High Performer</v>
      </c>
      <c r="AG513" t="str" cm="1">
        <f t="array" aca="1" ref="AG513" ca="1">_xlfn.IFS(Table1[[#This Row],[Experience]]&lt;=3,"Junior",Table1[[#This Row],[Experience]]&lt;=7,"Mid Level",Table1[[#This Row],[Experience]]&gt;=7,"Senior")</f>
        <v>Junior</v>
      </c>
      <c r="AH513" t="str">
        <f>IF(Table1[[#This Row],[Attendance %]]&gt;75,"OK","Below 75")</f>
        <v>OK</v>
      </c>
      <c r="AI513" t="b">
        <f>ISBLANK(Table1[[#This Row],[Employee ID]])</f>
        <v>0</v>
      </c>
      <c r="AJ513" t="b">
        <f>ISNUMBER(Table1[[#This Row],[Total Salary  ]])</f>
        <v>1</v>
      </c>
      <c r="AK513" t="str">
        <f>IFERROR(_xlfn.XLOOKUP(Table1[[#This Row],[Manager ID]],MANAGERS!A:A,MANAGERS!B:B),"Not Found")</f>
        <v>Manager_18</v>
      </c>
    </row>
    <row r="514" spans="1:37" x14ac:dyDescent="0.2">
      <c r="A514" t="s">
        <v>2404</v>
      </c>
      <c r="B514" t="s">
        <v>60</v>
      </c>
      <c r="C514" t="s">
        <v>15</v>
      </c>
      <c r="D514" t="s">
        <v>33</v>
      </c>
      <c r="E514" t="s">
        <v>51</v>
      </c>
      <c r="F514" s="1">
        <v>43940</v>
      </c>
      <c r="G514" s="1">
        <v>30459</v>
      </c>
      <c r="H514">
        <v>110863</v>
      </c>
      <c r="I514">
        <v>17774</v>
      </c>
      <c r="J514">
        <v>91</v>
      </c>
      <c r="K514">
        <v>49</v>
      </c>
      <c r="L514" t="s">
        <v>37</v>
      </c>
      <c r="M514">
        <v>104</v>
      </c>
      <c r="N514">
        <f>Table1[[#This Row],[Basic Salary]]+Table1[[#This Row],[Bonus]]</f>
        <v>128637</v>
      </c>
      <c r="O514" s="2">
        <f>Table1[[#This Row],[Bonus]]/Table1[[#This Row],[Basic Salary]]</f>
        <v>0.1603240034998151</v>
      </c>
      <c r="P514">
        <f ca="1">DATEDIF(Table1[[#This Row],[Date of Birth]],TODAY(),"Y")</f>
        <v>43</v>
      </c>
      <c r="Q514">
        <f ca="1">DATEDIF(Table1[[#This Row],[Joining Date]],TODAY(),"Y")</f>
        <v>6</v>
      </c>
      <c r="R514" t="str">
        <f ca="1">IF(YEAR(Table1[[#This Row],[Joining Date]])=YEAR(TODAY()),"Yes","No")</f>
        <v>No</v>
      </c>
      <c r="S514" t="str">
        <f ca="1">IF(Table1[[#This Row],[Experience]]&gt;5,"Yes","No")</f>
        <v>Yes</v>
      </c>
      <c r="T514" t="str">
        <f>TEXT(Table1[[#This Row],[Joining Date]],"mmmm")</f>
        <v>April</v>
      </c>
      <c r="U514" t="str">
        <f>TEXT(Table1[[#This Row],[Joining Date]],"yyyy")</f>
        <v>2020</v>
      </c>
      <c r="V514" s="5">
        <f ca="1">TODAY()-Table1[[#This Row],[Joining Date]]</f>
        <v>2299</v>
      </c>
      <c r="W514" t="str">
        <f>LEFT(Table1[[#This Row],[Employee Name]],FIND(" ",Table1[[#This Row],[Employee Name]])-1)</f>
        <v>Gayathri</v>
      </c>
      <c r="X514" t="str">
        <f>RIGHT(Table1[[#This Row],[Employee Name]],LEN(Table1[[#This Row],[Employee Name]])-FIND(" ",Table1[[#This Row],[Employee Name]]))</f>
        <v>Iyer</v>
      </c>
      <c r="Y514" t="str">
        <f>Table1[[#This Row],[Department]]&amp;"-"&amp;Table1[[#This Row],[Employee ID]]</f>
        <v>Marketing-E02348</v>
      </c>
      <c r="Z514" t="str">
        <f>LEFT(Table1[[#This Row],[Department]],3)</f>
        <v>Mar</v>
      </c>
      <c r="AA514" t="str">
        <f>_xlfn.XLOOKUP(Table1[[#This Row],[Manager ID]],MANAGERS!A:A,MANAGERS!B:B)</f>
        <v>Manager_4</v>
      </c>
      <c r="AB514" t="str" cm="1">
        <f t="array" ref="AB514">_xlfn.XLOOKUP(Table1[[#This Row],[Manager ID]],Table2[[#All],[Manager ID]],Table2[[#All],[Department Head]])</f>
        <v>Finance</v>
      </c>
      <c r="AC514" s="2">
        <f>_xlfn.XLOOKUP(Table1[[#This Row],[City]],L:L,O:O)</f>
        <v>0.24036902712549932</v>
      </c>
      <c r="AD514" t="str" cm="1">
        <f t="array" ref="AD514">_xlfn.IFS(Table1[[#This Row],[Performance Score]]&gt;=90,"Excellent",Table1[[#This Row],[Performance Score]]&gt;=75,"Good",Table1[[#This Row],[Performance Score]]&gt;=60,"Average",Table1[[#This Row],[Performance Score]]&lt;=60,"Need Improvement")</f>
        <v>Need Improvement</v>
      </c>
      <c r="AE514" t="str">
        <f>IF(AND(Table1[[#This Row],[Attendance %]]&gt;=80,(Table1[[#This Row],[Performance Score]]&gt;=80)),"Eligible","Not Eligible")</f>
        <v>Not Eligible</v>
      </c>
      <c r="AF514" t="str">
        <f>IF(Table1[[#This Row],[Performance Score]]&gt;=80,"High Performer","Low Performer")</f>
        <v>Low Performer</v>
      </c>
      <c r="AG514" t="str" cm="1">
        <f t="array" aca="1" ref="AG514" ca="1">_xlfn.IFS(Table1[[#This Row],[Experience]]&lt;=3,"Junior",Table1[[#This Row],[Experience]]&lt;=7,"Mid Level",Table1[[#This Row],[Experience]]&gt;=7,"Senior")</f>
        <v>Mid Level</v>
      </c>
      <c r="AH514" t="str">
        <f>IF(Table1[[#This Row],[Attendance %]]&gt;75,"OK","Below 75")</f>
        <v>OK</v>
      </c>
      <c r="AI514" t="b">
        <f>ISBLANK(Table1[[#This Row],[Employee ID]])</f>
        <v>0</v>
      </c>
      <c r="AJ514" t="b">
        <f>ISNUMBER(Table1[[#This Row],[Total Salary  ]])</f>
        <v>1</v>
      </c>
      <c r="AK514" t="str">
        <f>IFERROR(_xlfn.XLOOKUP(Table1[[#This Row],[Manager ID]],MANAGERS!A:A,MANAGERS!B:B),"Not Found")</f>
        <v>Manager_4</v>
      </c>
    </row>
    <row r="515" spans="1:37" x14ac:dyDescent="0.2">
      <c r="A515" t="s">
        <v>3436</v>
      </c>
      <c r="B515" t="s">
        <v>69</v>
      </c>
      <c r="C515" t="s">
        <v>21</v>
      </c>
      <c r="D515" t="s">
        <v>46</v>
      </c>
      <c r="E515" t="s">
        <v>51</v>
      </c>
      <c r="F515" s="1">
        <v>43935</v>
      </c>
      <c r="G515" s="1">
        <v>41130</v>
      </c>
      <c r="H515">
        <v>113612</v>
      </c>
      <c r="I515">
        <v>15012</v>
      </c>
      <c r="J515">
        <v>60</v>
      </c>
      <c r="K515">
        <v>55</v>
      </c>
      <c r="L515" t="s">
        <v>37</v>
      </c>
      <c r="M515">
        <v>101</v>
      </c>
      <c r="N515">
        <f>Table1[[#This Row],[Basic Salary]]+Table1[[#This Row],[Bonus]]</f>
        <v>128624</v>
      </c>
      <c r="O515" s="2">
        <f>Table1[[#This Row],[Bonus]]/Table1[[#This Row],[Basic Salary]]</f>
        <v>0.13213392951448791</v>
      </c>
      <c r="P515">
        <f ca="1">DATEDIF(Table1[[#This Row],[Date of Birth]],TODAY(),"Y")</f>
        <v>13</v>
      </c>
      <c r="Q515">
        <f ca="1">DATEDIF(Table1[[#This Row],[Joining Date]],TODAY(),"Y")</f>
        <v>6</v>
      </c>
      <c r="R515" t="str">
        <f ca="1">IF(YEAR(Table1[[#This Row],[Joining Date]])=YEAR(TODAY()),"Yes","No")</f>
        <v>No</v>
      </c>
      <c r="S515" t="str">
        <f ca="1">IF(Table1[[#This Row],[Experience]]&gt;5,"Yes","No")</f>
        <v>Yes</v>
      </c>
      <c r="T515" t="str">
        <f>TEXT(Table1[[#This Row],[Joining Date]],"mmmm")</f>
        <v>April</v>
      </c>
      <c r="U515" t="str">
        <f>TEXT(Table1[[#This Row],[Joining Date]],"yyyy")</f>
        <v>2020</v>
      </c>
      <c r="V515" s="5">
        <f ca="1">TODAY()-Table1[[#This Row],[Joining Date]]</f>
        <v>2304</v>
      </c>
      <c r="W515" t="str">
        <f>LEFT(Table1[[#This Row],[Employee Name]],FIND(" ",Table1[[#This Row],[Employee Name]])-1)</f>
        <v>Neha</v>
      </c>
      <c r="X515" t="str">
        <f>RIGHT(Table1[[#This Row],[Employee Name]],LEN(Table1[[#This Row],[Employee Name]])-FIND(" ",Table1[[#This Row],[Employee Name]]))</f>
        <v>Kulkarni</v>
      </c>
      <c r="Y515" t="str">
        <f>Table1[[#This Row],[Department]]&amp;"-"&amp;Table1[[#This Row],[Employee ID]]</f>
        <v>Support-E03380</v>
      </c>
      <c r="Z515" t="str">
        <f>LEFT(Table1[[#This Row],[Department]],3)</f>
        <v>Sup</v>
      </c>
      <c r="AA515" t="str">
        <f>_xlfn.XLOOKUP(Table1[[#This Row],[Manager ID]],MANAGERS!A:A,MANAGERS!B:B)</f>
        <v>Manager_1</v>
      </c>
      <c r="AB515" t="str" cm="1">
        <f t="array" ref="AB515">_xlfn.XLOOKUP(Table1[[#This Row],[Manager ID]],Table2[[#All],[Manager ID]],Table2[[#All],[Department Head]])</f>
        <v>Support</v>
      </c>
      <c r="AC515" s="2">
        <f>_xlfn.XLOOKUP(Table1[[#This Row],[City]],L:L,O:O)</f>
        <v>0.24036902712549932</v>
      </c>
      <c r="AD515" t="str" cm="1">
        <f t="array" ref="AD515">_xlfn.IFS(Table1[[#This Row],[Performance Score]]&gt;=90,"Excellent",Table1[[#This Row],[Performance Score]]&gt;=75,"Good",Table1[[#This Row],[Performance Score]]&gt;=60,"Average",Table1[[#This Row],[Performance Score]]&lt;=60,"Need Improvement")</f>
        <v>Need Improvement</v>
      </c>
      <c r="AE515" t="str">
        <f>IF(AND(Table1[[#This Row],[Attendance %]]&gt;=80,(Table1[[#This Row],[Performance Score]]&gt;=80)),"Eligible","Not Eligible")</f>
        <v>Not Eligible</v>
      </c>
      <c r="AF515" t="str">
        <f>IF(Table1[[#This Row],[Performance Score]]&gt;=80,"High Performer","Low Performer")</f>
        <v>Low Performer</v>
      </c>
      <c r="AG515" t="str" cm="1">
        <f t="array" aca="1" ref="AG515" ca="1">_xlfn.IFS(Table1[[#This Row],[Experience]]&lt;=3,"Junior",Table1[[#This Row],[Experience]]&lt;=7,"Mid Level",Table1[[#This Row],[Experience]]&gt;=7,"Senior")</f>
        <v>Mid Level</v>
      </c>
      <c r="AH515" t="str">
        <f>IF(Table1[[#This Row],[Attendance %]]&gt;75,"OK","Below 75")</f>
        <v>Below 75</v>
      </c>
      <c r="AI515" t="b">
        <f>ISBLANK(Table1[[#This Row],[Employee ID]])</f>
        <v>0</v>
      </c>
      <c r="AJ515" t="b">
        <f>ISNUMBER(Table1[[#This Row],[Total Salary  ]])</f>
        <v>1</v>
      </c>
      <c r="AK515" t="str">
        <f>IFERROR(_xlfn.XLOOKUP(Table1[[#This Row],[Manager ID]],MANAGERS!A:A,MANAGERS!B:B),"Not Found")</f>
        <v>Manager_1</v>
      </c>
    </row>
    <row r="516" spans="1:37" x14ac:dyDescent="0.2">
      <c r="A516" t="s">
        <v>2202</v>
      </c>
      <c r="B516" t="s">
        <v>62</v>
      </c>
      <c r="C516" t="s">
        <v>15</v>
      </c>
      <c r="D516" t="s">
        <v>43</v>
      </c>
      <c r="E516" t="s">
        <v>17</v>
      </c>
      <c r="F516" s="1">
        <v>42768</v>
      </c>
      <c r="G516" s="1">
        <v>38651</v>
      </c>
      <c r="H516">
        <v>107728</v>
      </c>
      <c r="I516">
        <v>20880</v>
      </c>
      <c r="J516">
        <v>75</v>
      </c>
      <c r="K516">
        <v>62</v>
      </c>
      <c r="L516" t="s">
        <v>37</v>
      </c>
      <c r="M516">
        <v>112</v>
      </c>
      <c r="N516">
        <f>Table1[[#This Row],[Basic Salary]]+Table1[[#This Row],[Bonus]]</f>
        <v>128608</v>
      </c>
      <c r="O516" s="2">
        <f>Table1[[#This Row],[Bonus]]/Table1[[#This Row],[Basic Salary]]</f>
        <v>0.19382147631070845</v>
      </c>
      <c r="P516">
        <f ca="1">DATEDIF(Table1[[#This Row],[Date of Birth]],TODAY(),"Y")</f>
        <v>20</v>
      </c>
      <c r="Q516">
        <f ca="1">DATEDIF(Table1[[#This Row],[Joining Date]],TODAY(),"Y")</f>
        <v>9</v>
      </c>
      <c r="R516" t="str">
        <f ca="1">IF(YEAR(Table1[[#This Row],[Joining Date]])=YEAR(TODAY()),"Yes","No")</f>
        <v>No</v>
      </c>
      <c r="S516" t="str">
        <f ca="1">IF(Table1[[#This Row],[Experience]]&gt;5,"Yes","No")</f>
        <v>Yes</v>
      </c>
      <c r="T516" t="str">
        <f>TEXT(Table1[[#This Row],[Joining Date]],"mmmm")</f>
        <v>February</v>
      </c>
      <c r="U516" t="str">
        <f>TEXT(Table1[[#This Row],[Joining Date]],"yyyy")</f>
        <v>2017</v>
      </c>
      <c r="V516" s="5">
        <f ca="1">TODAY()-Table1[[#This Row],[Joining Date]]</f>
        <v>3471</v>
      </c>
      <c r="W516" t="str">
        <f>LEFT(Table1[[#This Row],[Employee Name]],FIND(" ",Table1[[#This Row],[Employee Name]])-1)</f>
        <v>Kavya</v>
      </c>
      <c r="X516" t="str">
        <f>RIGHT(Table1[[#This Row],[Employee Name]],LEN(Table1[[#This Row],[Employee Name]])-FIND(" ",Table1[[#This Row],[Employee Name]]))</f>
        <v>Nair</v>
      </c>
      <c r="Y516" t="str">
        <f>Table1[[#This Row],[Department]]&amp;"-"&amp;Table1[[#This Row],[Employee ID]]</f>
        <v>Operations-E02146</v>
      </c>
      <c r="Z516" t="str">
        <f>LEFT(Table1[[#This Row],[Department]],3)</f>
        <v>Ope</v>
      </c>
      <c r="AA516" t="str">
        <f>_xlfn.XLOOKUP(Table1[[#This Row],[Manager ID]],MANAGERS!A:A,MANAGERS!B:B)</f>
        <v>Manager_12</v>
      </c>
      <c r="AB516" t="str" cm="1">
        <f t="array" ref="AB516">_xlfn.XLOOKUP(Table1[[#This Row],[Manager ID]],Table2[[#All],[Manager ID]],Table2[[#All],[Department Head]])</f>
        <v>Marketing</v>
      </c>
      <c r="AC516" s="2">
        <f>_xlfn.XLOOKUP(Table1[[#This Row],[City]],L:L,O:O)</f>
        <v>0.24036902712549932</v>
      </c>
      <c r="AD516" t="str" cm="1">
        <f t="array" ref="AD516">_xlfn.IFS(Table1[[#This Row],[Performance Score]]&gt;=90,"Excellent",Table1[[#This Row],[Performance Score]]&gt;=75,"Good",Table1[[#This Row],[Performance Score]]&gt;=60,"Average",Table1[[#This Row],[Performance Score]]&lt;=60,"Need Improvement")</f>
        <v>Average</v>
      </c>
      <c r="AE516" t="str">
        <f>IF(AND(Table1[[#This Row],[Attendance %]]&gt;=80,(Table1[[#This Row],[Performance Score]]&gt;=80)),"Eligible","Not Eligible")</f>
        <v>Not Eligible</v>
      </c>
      <c r="AF516" t="str">
        <f>IF(Table1[[#This Row],[Performance Score]]&gt;=80,"High Performer","Low Performer")</f>
        <v>Low Performer</v>
      </c>
      <c r="AG516" t="str" cm="1">
        <f t="array" aca="1" ref="AG516" ca="1">_xlfn.IFS(Table1[[#This Row],[Experience]]&lt;=3,"Junior",Table1[[#This Row],[Experience]]&lt;=7,"Mid Level",Table1[[#This Row],[Experience]]&gt;=7,"Senior")</f>
        <v>Senior</v>
      </c>
      <c r="AH516" t="str">
        <f>IF(Table1[[#This Row],[Attendance %]]&gt;75,"OK","Below 75")</f>
        <v>Below 75</v>
      </c>
      <c r="AI516" t="b">
        <f>ISBLANK(Table1[[#This Row],[Employee ID]])</f>
        <v>0</v>
      </c>
      <c r="AJ516" t="b">
        <f>ISNUMBER(Table1[[#This Row],[Total Salary  ]])</f>
        <v>1</v>
      </c>
      <c r="AK516" t="str">
        <f>IFERROR(_xlfn.XLOOKUP(Table1[[#This Row],[Manager ID]],MANAGERS!A:A,MANAGERS!B:B),"Not Found")</f>
        <v>Manager_12</v>
      </c>
    </row>
    <row r="517" spans="1:37" x14ac:dyDescent="0.2">
      <c r="A517" t="s">
        <v>3729</v>
      </c>
      <c r="B517" t="s">
        <v>85</v>
      </c>
      <c r="C517" t="s">
        <v>15</v>
      </c>
      <c r="D517" t="s">
        <v>81</v>
      </c>
      <c r="E517" t="s">
        <v>26</v>
      </c>
      <c r="F517" s="1">
        <v>45593</v>
      </c>
      <c r="G517" s="1">
        <v>38205</v>
      </c>
      <c r="H517">
        <v>102921</v>
      </c>
      <c r="I517">
        <v>25687</v>
      </c>
      <c r="J517">
        <v>86</v>
      </c>
      <c r="K517">
        <v>70</v>
      </c>
      <c r="L517" t="s">
        <v>18</v>
      </c>
      <c r="M517">
        <v>102</v>
      </c>
      <c r="N517">
        <f>Table1[[#This Row],[Basic Salary]]+Table1[[#This Row],[Bonus]]</f>
        <v>128608</v>
      </c>
      <c r="O517" s="2">
        <f>Table1[[#This Row],[Bonus]]/Table1[[#This Row],[Basic Salary]]</f>
        <v>0.24957977477871376</v>
      </c>
      <c r="P517">
        <f ca="1">DATEDIF(Table1[[#This Row],[Date of Birth]],TODAY(),"Y")</f>
        <v>21</v>
      </c>
      <c r="Q517">
        <f ca="1">DATEDIF(Table1[[#This Row],[Joining Date]],TODAY(),"Y")</f>
        <v>1</v>
      </c>
      <c r="R517" t="str">
        <f ca="1">IF(YEAR(Table1[[#This Row],[Joining Date]])=YEAR(TODAY()),"Yes","No")</f>
        <v>No</v>
      </c>
      <c r="S517" t="str">
        <f ca="1">IF(Table1[[#This Row],[Experience]]&gt;5,"Yes","No")</f>
        <v>No</v>
      </c>
      <c r="T517" t="str">
        <f>TEXT(Table1[[#This Row],[Joining Date]],"mmmm")</f>
        <v>October</v>
      </c>
      <c r="U517" t="str">
        <f>TEXT(Table1[[#This Row],[Joining Date]],"yyyy")</f>
        <v>2024</v>
      </c>
      <c r="V517" s="5">
        <f ca="1">TODAY()-Table1[[#This Row],[Joining Date]]</f>
        <v>646</v>
      </c>
      <c r="W517" t="str">
        <f>LEFT(Table1[[#This Row],[Employee Name]],FIND(" ",Table1[[#This Row],[Employee Name]])-1)</f>
        <v>Pooja</v>
      </c>
      <c r="X517" t="str">
        <f>RIGHT(Table1[[#This Row],[Employee Name]],LEN(Table1[[#This Row],[Employee Name]])-FIND(" ",Table1[[#This Row],[Employee Name]]))</f>
        <v>Das</v>
      </c>
      <c r="Y517" t="str">
        <f>Table1[[#This Row],[Department]]&amp;"-"&amp;Table1[[#This Row],[Employee ID]]</f>
        <v>Sales-E03673</v>
      </c>
      <c r="Z517" t="str">
        <f>LEFT(Table1[[#This Row],[Department]],3)</f>
        <v>Sal</v>
      </c>
      <c r="AA517" t="str">
        <f>_xlfn.XLOOKUP(Table1[[#This Row],[Manager ID]],MANAGERS!A:A,MANAGERS!B:B)</f>
        <v>Manager_2</v>
      </c>
      <c r="AB517" t="str" cm="1">
        <f t="array" ref="AB517">_xlfn.XLOOKUP(Table1[[#This Row],[Manager ID]],Table2[[#All],[Manager ID]],Table2[[#All],[Department Head]])</f>
        <v>Sales</v>
      </c>
      <c r="AC517" s="2">
        <f>_xlfn.XLOOKUP(Table1[[#This Row],[City]],L:L,O:O)</f>
        <v>0.21356479274849693</v>
      </c>
      <c r="AD517" t="str" cm="1">
        <f t="array" ref="AD517">_xlfn.IFS(Table1[[#This Row],[Performance Score]]&gt;=90,"Excellent",Table1[[#This Row],[Performance Score]]&gt;=75,"Good",Table1[[#This Row],[Performance Score]]&gt;=60,"Average",Table1[[#This Row],[Performance Score]]&lt;=60,"Need Improvement")</f>
        <v>Average</v>
      </c>
      <c r="AE517" t="str">
        <f>IF(AND(Table1[[#This Row],[Attendance %]]&gt;=80,(Table1[[#This Row],[Performance Score]]&gt;=80)),"Eligible","Not Eligible")</f>
        <v>Not Eligible</v>
      </c>
      <c r="AF517" t="str">
        <f>IF(Table1[[#This Row],[Performance Score]]&gt;=80,"High Performer","Low Performer")</f>
        <v>Low Performer</v>
      </c>
      <c r="AG517" t="str" cm="1">
        <f t="array" aca="1" ref="AG517" ca="1">_xlfn.IFS(Table1[[#This Row],[Experience]]&lt;=3,"Junior",Table1[[#This Row],[Experience]]&lt;=7,"Mid Level",Table1[[#This Row],[Experience]]&gt;=7,"Senior")</f>
        <v>Junior</v>
      </c>
      <c r="AH517" t="str">
        <f>IF(Table1[[#This Row],[Attendance %]]&gt;75,"OK","Below 75")</f>
        <v>OK</v>
      </c>
      <c r="AI517" t="b">
        <f>ISBLANK(Table1[[#This Row],[Employee ID]])</f>
        <v>0</v>
      </c>
      <c r="AJ517" t="b">
        <f>ISNUMBER(Table1[[#This Row],[Total Salary  ]])</f>
        <v>1</v>
      </c>
      <c r="AK517" t="str">
        <f>IFERROR(_xlfn.XLOOKUP(Table1[[#This Row],[Manager ID]],MANAGERS!A:A,MANAGERS!B:B),"Not Found")</f>
        <v>Manager_2</v>
      </c>
    </row>
    <row r="518" spans="1:37" x14ac:dyDescent="0.2">
      <c r="A518" t="s">
        <v>721</v>
      </c>
      <c r="B518" t="s">
        <v>62</v>
      </c>
      <c r="C518" t="s">
        <v>21</v>
      </c>
      <c r="D518" t="s">
        <v>81</v>
      </c>
      <c r="E518" t="s">
        <v>26</v>
      </c>
      <c r="F518" s="1">
        <v>44710</v>
      </c>
      <c r="G518" s="1">
        <v>30461</v>
      </c>
      <c r="H518">
        <v>108726</v>
      </c>
      <c r="I518">
        <v>19858</v>
      </c>
      <c r="J518">
        <v>77</v>
      </c>
      <c r="K518">
        <v>89</v>
      </c>
      <c r="L518" t="s">
        <v>27</v>
      </c>
      <c r="M518">
        <v>111</v>
      </c>
      <c r="N518">
        <f>Table1[[#This Row],[Basic Salary]]+Table1[[#This Row],[Bonus]]</f>
        <v>128584</v>
      </c>
      <c r="O518" s="2">
        <f>Table1[[#This Row],[Bonus]]/Table1[[#This Row],[Basic Salary]]</f>
        <v>0.18264260618435332</v>
      </c>
      <c r="P518">
        <f ca="1">DATEDIF(Table1[[#This Row],[Date of Birth]],TODAY(),"Y")</f>
        <v>43</v>
      </c>
      <c r="Q518">
        <f ca="1">DATEDIF(Table1[[#This Row],[Joining Date]],TODAY(),"Y")</f>
        <v>4</v>
      </c>
      <c r="R518" t="str">
        <f ca="1">IF(YEAR(Table1[[#This Row],[Joining Date]])=YEAR(TODAY()),"Yes","No")</f>
        <v>No</v>
      </c>
      <c r="S518" t="str">
        <f ca="1">IF(Table1[[#This Row],[Experience]]&gt;5,"Yes","No")</f>
        <v>No</v>
      </c>
      <c r="T518" t="str">
        <f>TEXT(Table1[[#This Row],[Joining Date]],"mmmm")</f>
        <v>May</v>
      </c>
      <c r="U518" t="str">
        <f>TEXT(Table1[[#This Row],[Joining Date]],"yyyy")</f>
        <v>2022</v>
      </c>
      <c r="V518" s="5">
        <f ca="1">TODAY()-Table1[[#This Row],[Joining Date]]</f>
        <v>1529</v>
      </c>
      <c r="W518" t="str">
        <f>LEFT(Table1[[#This Row],[Employee Name]],FIND(" ",Table1[[#This Row],[Employee Name]])-1)</f>
        <v>Kavya</v>
      </c>
      <c r="X518" t="str">
        <f>RIGHT(Table1[[#This Row],[Employee Name]],LEN(Table1[[#This Row],[Employee Name]])-FIND(" ",Table1[[#This Row],[Employee Name]]))</f>
        <v>Nair</v>
      </c>
      <c r="Y518" t="str">
        <f>Table1[[#This Row],[Department]]&amp;"-"&amp;Table1[[#This Row],[Employee ID]]</f>
        <v>Sales-E00665</v>
      </c>
      <c r="Z518" t="str">
        <f>LEFT(Table1[[#This Row],[Department]],3)</f>
        <v>Sal</v>
      </c>
      <c r="AA518" t="str">
        <f>_xlfn.XLOOKUP(Table1[[#This Row],[Manager ID]],MANAGERS!A:A,MANAGERS!B:B)</f>
        <v>Manager_11</v>
      </c>
      <c r="AB518" t="str" cm="1">
        <f t="array" ref="AB518">_xlfn.XLOOKUP(Table1[[#This Row],[Manager ID]],Table2[[#All],[Manager ID]],Table2[[#All],[Department Head]])</f>
        <v>Marketing</v>
      </c>
      <c r="AC518" s="2">
        <f>_xlfn.XLOOKUP(Table1[[#This Row],[City]],L:L,O:O)</f>
        <v>0.23674293405114402</v>
      </c>
      <c r="AD518" t="str" cm="1">
        <f t="array" ref="AD518">_xlfn.IFS(Table1[[#This Row],[Performance Score]]&gt;=90,"Excellent",Table1[[#This Row],[Performance Score]]&gt;=75,"Good",Table1[[#This Row],[Performance Score]]&gt;=60,"Average",Table1[[#This Row],[Performance Score]]&lt;=60,"Need Improvement")</f>
        <v>Good</v>
      </c>
      <c r="AE518" t="str">
        <f>IF(AND(Table1[[#This Row],[Attendance %]]&gt;=80,(Table1[[#This Row],[Performance Score]]&gt;=80)),"Eligible","Not Eligible")</f>
        <v>Not Eligible</v>
      </c>
      <c r="AF518" t="str">
        <f>IF(Table1[[#This Row],[Performance Score]]&gt;=80,"High Performer","Low Performer")</f>
        <v>High Performer</v>
      </c>
      <c r="AG518" t="str" cm="1">
        <f t="array" aca="1" ref="AG518" ca="1">_xlfn.IFS(Table1[[#This Row],[Experience]]&lt;=3,"Junior",Table1[[#This Row],[Experience]]&lt;=7,"Mid Level",Table1[[#This Row],[Experience]]&gt;=7,"Senior")</f>
        <v>Mid Level</v>
      </c>
      <c r="AH518" t="str">
        <f>IF(Table1[[#This Row],[Attendance %]]&gt;75,"OK","Below 75")</f>
        <v>OK</v>
      </c>
      <c r="AI518" t="b">
        <f>ISBLANK(Table1[[#This Row],[Employee ID]])</f>
        <v>0</v>
      </c>
      <c r="AJ518" t="b">
        <f>ISNUMBER(Table1[[#This Row],[Total Salary  ]])</f>
        <v>1</v>
      </c>
      <c r="AK518" t="str">
        <f>IFERROR(_xlfn.XLOOKUP(Table1[[#This Row],[Manager ID]],MANAGERS!A:A,MANAGERS!B:B),"Not Found")</f>
        <v>Manager_11</v>
      </c>
    </row>
    <row r="519" spans="1:37" x14ac:dyDescent="0.2">
      <c r="A519" t="s">
        <v>1085</v>
      </c>
      <c r="B519" t="s">
        <v>89</v>
      </c>
      <c r="C519" t="s">
        <v>15</v>
      </c>
      <c r="D519" t="s">
        <v>81</v>
      </c>
      <c r="E519" t="s">
        <v>22</v>
      </c>
      <c r="F519" s="1">
        <v>44817</v>
      </c>
      <c r="G519" s="1">
        <v>37635</v>
      </c>
      <c r="H519">
        <v>118483</v>
      </c>
      <c r="I519">
        <v>10095</v>
      </c>
      <c r="J519">
        <v>68</v>
      </c>
      <c r="K519">
        <v>49</v>
      </c>
      <c r="L519" t="s">
        <v>27</v>
      </c>
      <c r="M519">
        <v>119</v>
      </c>
      <c r="N519">
        <f>Table1[[#This Row],[Basic Salary]]+Table1[[#This Row],[Bonus]]</f>
        <v>128578</v>
      </c>
      <c r="O519" s="2">
        <f>Table1[[#This Row],[Bonus]]/Table1[[#This Row],[Basic Salary]]</f>
        <v>8.5202096503295827E-2</v>
      </c>
      <c r="P519">
        <f ca="1">DATEDIF(Table1[[#This Row],[Date of Birth]],TODAY(),"Y")</f>
        <v>23</v>
      </c>
      <c r="Q519">
        <f ca="1">DATEDIF(Table1[[#This Row],[Joining Date]],TODAY(),"Y")</f>
        <v>3</v>
      </c>
      <c r="R519" t="str">
        <f ca="1">IF(YEAR(Table1[[#This Row],[Joining Date]])=YEAR(TODAY()),"Yes","No")</f>
        <v>No</v>
      </c>
      <c r="S519" t="str">
        <f ca="1">IF(Table1[[#This Row],[Experience]]&gt;5,"Yes","No")</f>
        <v>No</v>
      </c>
      <c r="T519" t="str">
        <f>TEXT(Table1[[#This Row],[Joining Date]],"mmmm")</f>
        <v>September</v>
      </c>
      <c r="U519" t="str">
        <f>TEXT(Table1[[#This Row],[Joining Date]],"yyyy")</f>
        <v>2022</v>
      </c>
      <c r="V519" s="5">
        <f ca="1">TODAY()-Table1[[#This Row],[Joining Date]]</f>
        <v>1422</v>
      </c>
      <c r="W519" t="str">
        <f>LEFT(Table1[[#This Row],[Employee Name]],FIND(" ",Table1[[#This Row],[Employee Name]])-1)</f>
        <v>Tarun</v>
      </c>
      <c r="X519" t="str">
        <f>RIGHT(Table1[[#This Row],[Employee Name]],LEN(Table1[[#This Row],[Employee Name]])-FIND(" ",Table1[[#This Row],[Employee Name]]))</f>
        <v>Verma</v>
      </c>
      <c r="Y519" t="str">
        <f>Table1[[#This Row],[Department]]&amp;"-"&amp;Table1[[#This Row],[Employee ID]]</f>
        <v>Sales-E01029</v>
      </c>
      <c r="Z519" t="str">
        <f>LEFT(Table1[[#This Row],[Department]],3)</f>
        <v>Sal</v>
      </c>
      <c r="AA519" t="str">
        <f>_xlfn.XLOOKUP(Table1[[#This Row],[Manager ID]],MANAGERS!A:A,MANAGERS!B:B)</f>
        <v>Manager_19</v>
      </c>
      <c r="AB519" t="str" cm="1">
        <f t="array" ref="AB519">_xlfn.XLOOKUP(Table1[[#This Row],[Manager ID]],Table2[[#All],[Manager ID]],Table2[[#All],[Department Head]])</f>
        <v>Support</v>
      </c>
      <c r="AC519" s="2">
        <f>_xlfn.XLOOKUP(Table1[[#This Row],[City]],L:L,O:O)</f>
        <v>0.23674293405114402</v>
      </c>
      <c r="AD519" t="str" cm="1">
        <f t="array" ref="AD519">_xlfn.IFS(Table1[[#This Row],[Performance Score]]&gt;=90,"Excellent",Table1[[#This Row],[Performance Score]]&gt;=75,"Good",Table1[[#This Row],[Performance Score]]&gt;=60,"Average",Table1[[#This Row],[Performance Score]]&lt;=60,"Need Improvement")</f>
        <v>Need Improvement</v>
      </c>
      <c r="AE519" t="str">
        <f>IF(AND(Table1[[#This Row],[Attendance %]]&gt;=80,(Table1[[#This Row],[Performance Score]]&gt;=80)),"Eligible","Not Eligible")</f>
        <v>Not Eligible</v>
      </c>
      <c r="AF519" t="str">
        <f>IF(Table1[[#This Row],[Performance Score]]&gt;=80,"High Performer","Low Performer")</f>
        <v>Low Performer</v>
      </c>
      <c r="AG519" t="str" cm="1">
        <f t="array" aca="1" ref="AG519" ca="1">_xlfn.IFS(Table1[[#This Row],[Experience]]&lt;=3,"Junior",Table1[[#This Row],[Experience]]&lt;=7,"Mid Level",Table1[[#This Row],[Experience]]&gt;=7,"Senior")</f>
        <v>Junior</v>
      </c>
      <c r="AH519" t="str">
        <f>IF(Table1[[#This Row],[Attendance %]]&gt;75,"OK","Below 75")</f>
        <v>Below 75</v>
      </c>
      <c r="AI519" t="b">
        <f>ISBLANK(Table1[[#This Row],[Employee ID]])</f>
        <v>0</v>
      </c>
      <c r="AJ519" t="b">
        <f>ISNUMBER(Table1[[#This Row],[Total Salary  ]])</f>
        <v>1</v>
      </c>
      <c r="AK519" t="str">
        <f>IFERROR(_xlfn.XLOOKUP(Table1[[#This Row],[Manager ID]],MANAGERS!A:A,MANAGERS!B:B),"Not Found")</f>
        <v>Manager_19</v>
      </c>
    </row>
    <row r="520" spans="1:37" x14ac:dyDescent="0.2">
      <c r="A520" t="s">
        <v>1942</v>
      </c>
      <c r="B520" t="s">
        <v>48</v>
      </c>
      <c r="C520" t="s">
        <v>15</v>
      </c>
      <c r="D520" t="s">
        <v>43</v>
      </c>
      <c r="E520" t="s">
        <v>30</v>
      </c>
      <c r="F520" s="1">
        <v>45101</v>
      </c>
      <c r="G520" s="1">
        <v>37212</v>
      </c>
      <c r="H520">
        <v>114142</v>
      </c>
      <c r="I520">
        <v>14414</v>
      </c>
      <c r="J520">
        <v>76</v>
      </c>
      <c r="K520">
        <v>54</v>
      </c>
      <c r="L520" t="s">
        <v>53</v>
      </c>
      <c r="M520">
        <v>107</v>
      </c>
      <c r="N520">
        <f>Table1[[#This Row],[Basic Salary]]+Table1[[#This Row],[Bonus]]</f>
        <v>128556</v>
      </c>
      <c r="O520" s="2">
        <f>Table1[[#This Row],[Bonus]]/Table1[[#This Row],[Basic Salary]]</f>
        <v>0.12628129873315694</v>
      </c>
      <c r="P520">
        <f ca="1">DATEDIF(Table1[[#This Row],[Date of Birth]],TODAY(),"Y")</f>
        <v>24</v>
      </c>
      <c r="Q520">
        <f ca="1">DATEDIF(Table1[[#This Row],[Joining Date]],TODAY(),"Y")</f>
        <v>3</v>
      </c>
      <c r="R520" t="str">
        <f ca="1">IF(YEAR(Table1[[#This Row],[Joining Date]])=YEAR(TODAY()),"Yes","No")</f>
        <v>No</v>
      </c>
      <c r="S520" t="str">
        <f ca="1">IF(Table1[[#This Row],[Experience]]&gt;5,"Yes","No")</f>
        <v>No</v>
      </c>
      <c r="T520" t="str">
        <f>TEXT(Table1[[#This Row],[Joining Date]],"mmmm")</f>
        <v>June</v>
      </c>
      <c r="U520" t="str">
        <f>TEXT(Table1[[#This Row],[Joining Date]],"yyyy")</f>
        <v>2023</v>
      </c>
      <c r="V520" s="5">
        <f ca="1">TODAY()-Table1[[#This Row],[Joining Date]]</f>
        <v>1138</v>
      </c>
      <c r="W520" t="str">
        <f>LEFT(Table1[[#This Row],[Employee Name]],FIND(" ",Table1[[#This Row],[Employee Name]])-1)</f>
        <v>Aditya</v>
      </c>
      <c r="X520" t="str">
        <f>RIGHT(Table1[[#This Row],[Employee Name]],LEN(Table1[[#This Row],[Employee Name]])-FIND(" ",Table1[[#This Row],[Employee Name]]))</f>
        <v>Kapoor</v>
      </c>
      <c r="Y520" t="str">
        <f>Table1[[#This Row],[Department]]&amp;"-"&amp;Table1[[#This Row],[Employee ID]]</f>
        <v>Operations-E01886</v>
      </c>
      <c r="Z520" t="str">
        <f>LEFT(Table1[[#This Row],[Department]],3)</f>
        <v>Ope</v>
      </c>
      <c r="AA520" t="str">
        <f>_xlfn.XLOOKUP(Table1[[#This Row],[Manager ID]],MANAGERS!A:A,MANAGERS!B:B)</f>
        <v>Manager_7</v>
      </c>
      <c r="AB520" t="str" cm="1">
        <f t="array" ref="AB520">_xlfn.XLOOKUP(Table1[[#This Row],[Manager ID]],Table2[[#All],[Manager ID]],Table2[[#All],[Department Head]])</f>
        <v>Operations</v>
      </c>
      <c r="AC520" s="2">
        <f>_xlfn.XLOOKUP(Table1[[#This Row],[City]],L:L,O:O)</f>
        <v>0.23685887225230964</v>
      </c>
      <c r="AD520" t="str" cm="1">
        <f t="array" ref="AD520">_xlfn.IFS(Table1[[#This Row],[Performance Score]]&gt;=90,"Excellent",Table1[[#This Row],[Performance Score]]&gt;=75,"Good",Table1[[#This Row],[Performance Score]]&gt;=60,"Average",Table1[[#This Row],[Performance Score]]&lt;=60,"Need Improvement")</f>
        <v>Need Improvement</v>
      </c>
      <c r="AE520" t="str">
        <f>IF(AND(Table1[[#This Row],[Attendance %]]&gt;=80,(Table1[[#This Row],[Performance Score]]&gt;=80)),"Eligible","Not Eligible")</f>
        <v>Not Eligible</v>
      </c>
      <c r="AF520" t="str">
        <f>IF(Table1[[#This Row],[Performance Score]]&gt;=80,"High Performer","Low Performer")</f>
        <v>Low Performer</v>
      </c>
      <c r="AG520" t="str" cm="1">
        <f t="array" aca="1" ref="AG520" ca="1">_xlfn.IFS(Table1[[#This Row],[Experience]]&lt;=3,"Junior",Table1[[#This Row],[Experience]]&lt;=7,"Mid Level",Table1[[#This Row],[Experience]]&gt;=7,"Senior")</f>
        <v>Junior</v>
      </c>
      <c r="AH520" t="str">
        <f>IF(Table1[[#This Row],[Attendance %]]&gt;75,"OK","Below 75")</f>
        <v>OK</v>
      </c>
      <c r="AI520" t="b">
        <f>ISBLANK(Table1[[#This Row],[Employee ID]])</f>
        <v>0</v>
      </c>
      <c r="AJ520" t="b">
        <f>ISNUMBER(Table1[[#This Row],[Total Salary  ]])</f>
        <v>1</v>
      </c>
      <c r="AK520" t="str">
        <f>IFERROR(_xlfn.XLOOKUP(Table1[[#This Row],[Manager ID]],MANAGERS!A:A,MANAGERS!B:B),"Not Found")</f>
        <v>Manager_7</v>
      </c>
    </row>
    <row r="521" spans="1:37" x14ac:dyDescent="0.2">
      <c r="A521" t="s">
        <v>4505</v>
      </c>
      <c r="B521" t="s">
        <v>36</v>
      </c>
      <c r="C521" t="s">
        <v>21</v>
      </c>
      <c r="D521" t="s">
        <v>40</v>
      </c>
      <c r="E521" t="s">
        <v>26</v>
      </c>
      <c r="F521" s="1">
        <v>42234</v>
      </c>
      <c r="G521" s="1">
        <v>35501</v>
      </c>
      <c r="H521">
        <v>100527</v>
      </c>
      <c r="I521">
        <v>27988</v>
      </c>
      <c r="J521">
        <v>75</v>
      </c>
      <c r="K521">
        <v>83</v>
      </c>
      <c r="L521" t="s">
        <v>23</v>
      </c>
      <c r="M521">
        <v>106</v>
      </c>
      <c r="N521">
        <f>Table1[[#This Row],[Basic Salary]]+Table1[[#This Row],[Bonus]]</f>
        <v>128515</v>
      </c>
      <c r="O521" s="2">
        <f>Table1[[#This Row],[Bonus]]/Table1[[#This Row],[Basic Salary]]</f>
        <v>0.27841276472987359</v>
      </c>
      <c r="P521">
        <f ca="1">DATEDIF(Table1[[#This Row],[Date of Birth]],TODAY(),"Y")</f>
        <v>29</v>
      </c>
      <c r="Q521">
        <f ca="1">DATEDIF(Table1[[#This Row],[Joining Date]],TODAY(),"Y")</f>
        <v>10</v>
      </c>
      <c r="R521" t="str">
        <f ca="1">IF(YEAR(Table1[[#This Row],[Joining Date]])=YEAR(TODAY()),"Yes","No")</f>
        <v>No</v>
      </c>
      <c r="S521" t="str">
        <f ca="1">IF(Table1[[#This Row],[Experience]]&gt;5,"Yes","No")</f>
        <v>Yes</v>
      </c>
      <c r="T521" t="str">
        <f>TEXT(Table1[[#This Row],[Joining Date]],"mmmm")</f>
        <v>August</v>
      </c>
      <c r="U521" t="str">
        <f>TEXT(Table1[[#This Row],[Joining Date]],"yyyy")</f>
        <v>2015</v>
      </c>
      <c r="V521" s="5">
        <f ca="1">TODAY()-Table1[[#This Row],[Joining Date]]</f>
        <v>4005</v>
      </c>
      <c r="W521" t="str">
        <f>LEFT(Table1[[#This Row],[Employee Name]],FIND(" ",Table1[[#This Row],[Employee Name]])-1)</f>
        <v>Meera</v>
      </c>
      <c r="X521" t="str">
        <f>RIGHT(Table1[[#This Row],[Employee Name]],LEN(Table1[[#This Row],[Employee Name]])-FIND(" ",Table1[[#This Row],[Employee Name]]))</f>
        <v>Joshi</v>
      </c>
      <c r="Y521" t="str">
        <f>Table1[[#This Row],[Department]]&amp;"-"&amp;Table1[[#This Row],[Employee ID]]</f>
        <v>IT-E04449</v>
      </c>
      <c r="Z521" t="str">
        <f>LEFT(Table1[[#This Row],[Department]],3)</f>
        <v>IT</v>
      </c>
      <c r="AA521" t="str">
        <f>_xlfn.XLOOKUP(Table1[[#This Row],[Manager ID]],MANAGERS!A:A,MANAGERS!B:B)</f>
        <v>Manager_6</v>
      </c>
      <c r="AB521" t="str" cm="1">
        <f t="array" ref="AB521">_xlfn.XLOOKUP(Table1[[#This Row],[Manager ID]],Table2[[#All],[Manager ID]],Table2[[#All],[Department Head]])</f>
        <v>HR</v>
      </c>
      <c r="AC521" s="2">
        <f>_xlfn.XLOOKUP(Table1[[#This Row],[City]],L:L,O:O)</f>
        <v>0.23486488519629886</v>
      </c>
      <c r="AD521" t="str" cm="1">
        <f t="array" ref="AD521">_xlfn.IFS(Table1[[#This Row],[Performance Score]]&gt;=90,"Excellent",Table1[[#This Row],[Performance Score]]&gt;=75,"Good",Table1[[#This Row],[Performance Score]]&gt;=60,"Average",Table1[[#This Row],[Performance Score]]&lt;=60,"Need Improvement")</f>
        <v>Good</v>
      </c>
      <c r="AE521" t="str">
        <f>IF(AND(Table1[[#This Row],[Attendance %]]&gt;=80,(Table1[[#This Row],[Performance Score]]&gt;=80)),"Eligible","Not Eligible")</f>
        <v>Not Eligible</v>
      </c>
      <c r="AF521" t="str">
        <f>IF(Table1[[#This Row],[Performance Score]]&gt;=80,"High Performer","Low Performer")</f>
        <v>High Performer</v>
      </c>
      <c r="AG521" t="str" cm="1">
        <f t="array" aca="1" ref="AG521" ca="1">_xlfn.IFS(Table1[[#This Row],[Experience]]&lt;=3,"Junior",Table1[[#This Row],[Experience]]&lt;=7,"Mid Level",Table1[[#This Row],[Experience]]&gt;=7,"Senior")</f>
        <v>Senior</v>
      </c>
      <c r="AH521" t="str">
        <f>IF(Table1[[#This Row],[Attendance %]]&gt;75,"OK","Below 75")</f>
        <v>Below 75</v>
      </c>
      <c r="AI521" t="b">
        <f>ISBLANK(Table1[[#This Row],[Employee ID]])</f>
        <v>0</v>
      </c>
      <c r="AJ521" t="b">
        <f>ISNUMBER(Table1[[#This Row],[Total Salary  ]])</f>
        <v>1</v>
      </c>
      <c r="AK521" t="str">
        <f>IFERROR(_xlfn.XLOOKUP(Table1[[#This Row],[Manager ID]],MANAGERS!A:A,MANAGERS!B:B),"Not Found")</f>
        <v>Manager_6</v>
      </c>
    </row>
    <row r="522" spans="1:37" x14ac:dyDescent="0.2">
      <c r="A522" t="s">
        <v>1379</v>
      </c>
      <c r="B522" t="s">
        <v>89</v>
      </c>
      <c r="C522" t="s">
        <v>15</v>
      </c>
      <c r="D522" t="s">
        <v>16</v>
      </c>
      <c r="E522" t="s">
        <v>30</v>
      </c>
      <c r="F522" s="1">
        <v>42123</v>
      </c>
      <c r="G522" s="1">
        <v>39263</v>
      </c>
      <c r="H522">
        <v>118495</v>
      </c>
      <c r="I522">
        <v>10019</v>
      </c>
      <c r="J522">
        <v>71</v>
      </c>
      <c r="K522">
        <v>95</v>
      </c>
      <c r="L522" t="s">
        <v>34</v>
      </c>
      <c r="M522">
        <v>105</v>
      </c>
      <c r="N522">
        <f>Table1[[#This Row],[Basic Salary]]+Table1[[#This Row],[Bonus]]</f>
        <v>128514</v>
      </c>
      <c r="O522" s="2">
        <f>Table1[[#This Row],[Bonus]]/Table1[[#This Row],[Basic Salary]]</f>
        <v>8.4552090805519217E-2</v>
      </c>
      <c r="P522">
        <f ca="1">DATEDIF(Table1[[#This Row],[Date of Birth]],TODAY(),"Y")</f>
        <v>19</v>
      </c>
      <c r="Q522">
        <f ca="1">DATEDIF(Table1[[#This Row],[Joining Date]],TODAY(),"Y")</f>
        <v>11</v>
      </c>
      <c r="R522" t="str">
        <f ca="1">IF(YEAR(Table1[[#This Row],[Joining Date]])=YEAR(TODAY()),"Yes","No")</f>
        <v>No</v>
      </c>
      <c r="S522" t="str">
        <f ca="1">IF(Table1[[#This Row],[Experience]]&gt;5,"Yes","No")</f>
        <v>Yes</v>
      </c>
      <c r="T522" t="str">
        <f>TEXT(Table1[[#This Row],[Joining Date]],"mmmm")</f>
        <v>April</v>
      </c>
      <c r="U522" t="str">
        <f>TEXT(Table1[[#This Row],[Joining Date]],"yyyy")</f>
        <v>2015</v>
      </c>
      <c r="V522" s="5">
        <f ca="1">TODAY()-Table1[[#This Row],[Joining Date]]</f>
        <v>4116</v>
      </c>
      <c r="W522" t="str">
        <f>LEFT(Table1[[#This Row],[Employee Name]],FIND(" ",Table1[[#This Row],[Employee Name]])-1)</f>
        <v>Tarun</v>
      </c>
      <c r="X522" t="str">
        <f>RIGHT(Table1[[#This Row],[Employee Name]],LEN(Table1[[#This Row],[Employee Name]])-FIND(" ",Table1[[#This Row],[Employee Name]]))</f>
        <v>Verma</v>
      </c>
      <c r="Y522" t="str">
        <f>Table1[[#This Row],[Department]]&amp;"-"&amp;Table1[[#This Row],[Employee ID]]</f>
        <v>HR-E01323</v>
      </c>
      <c r="Z522" t="str">
        <f>LEFT(Table1[[#This Row],[Department]],3)</f>
        <v>HR</v>
      </c>
      <c r="AA522" t="str">
        <f>_xlfn.XLOOKUP(Table1[[#This Row],[Manager ID]],MANAGERS!A:A,MANAGERS!B:B)</f>
        <v>Manager_5</v>
      </c>
      <c r="AB522" t="str" cm="1">
        <f t="array" ref="AB522">_xlfn.XLOOKUP(Table1[[#This Row],[Manager ID]],Table2[[#All],[Manager ID]],Table2[[#All],[Department Head]])</f>
        <v>Sales</v>
      </c>
      <c r="AC522" s="2">
        <f>_xlfn.XLOOKUP(Table1[[#This Row],[City]],L:L,O:O)</f>
        <v>0.24030340748661314</v>
      </c>
      <c r="AD522" t="str" cm="1">
        <f t="array" ref="AD522">_xlfn.IFS(Table1[[#This Row],[Performance Score]]&gt;=90,"Excellent",Table1[[#This Row],[Performance Score]]&gt;=75,"Good",Table1[[#This Row],[Performance Score]]&gt;=60,"Average",Table1[[#This Row],[Performance Score]]&lt;=60,"Need Improvement")</f>
        <v>Excellent</v>
      </c>
      <c r="AE522" t="str">
        <f>IF(AND(Table1[[#This Row],[Attendance %]]&gt;=80,(Table1[[#This Row],[Performance Score]]&gt;=80)),"Eligible","Not Eligible")</f>
        <v>Not Eligible</v>
      </c>
      <c r="AF522" t="str">
        <f>IF(Table1[[#This Row],[Performance Score]]&gt;=80,"High Performer","Low Performer")</f>
        <v>High Performer</v>
      </c>
      <c r="AG522" t="str" cm="1">
        <f t="array" aca="1" ref="AG522" ca="1">_xlfn.IFS(Table1[[#This Row],[Experience]]&lt;=3,"Junior",Table1[[#This Row],[Experience]]&lt;=7,"Mid Level",Table1[[#This Row],[Experience]]&gt;=7,"Senior")</f>
        <v>Senior</v>
      </c>
      <c r="AH522" t="str">
        <f>IF(Table1[[#This Row],[Attendance %]]&gt;75,"OK","Below 75")</f>
        <v>Below 75</v>
      </c>
      <c r="AI522" t="b">
        <f>ISBLANK(Table1[[#This Row],[Employee ID]])</f>
        <v>0</v>
      </c>
      <c r="AJ522" t="b">
        <f>ISNUMBER(Table1[[#This Row],[Total Salary  ]])</f>
        <v>1</v>
      </c>
      <c r="AK522" t="str">
        <f>IFERROR(_xlfn.XLOOKUP(Table1[[#This Row],[Manager ID]],MANAGERS!A:A,MANAGERS!B:B),"Not Found")</f>
        <v>Manager_5</v>
      </c>
    </row>
    <row r="523" spans="1:37" x14ac:dyDescent="0.2">
      <c r="A523" t="s">
        <v>174</v>
      </c>
      <c r="B523" t="s">
        <v>50</v>
      </c>
      <c r="C523" t="s">
        <v>21</v>
      </c>
      <c r="D523" t="s">
        <v>43</v>
      </c>
      <c r="E523" t="s">
        <v>65</v>
      </c>
      <c r="F523" s="1">
        <v>44657</v>
      </c>
      <c r="G523" s="1">
        <v>30256</v>
      </c>
      <c r="H523">
        <v>108283</v>
      </c>
      <c r="I523">
        <v>20213</v>
      </c>
      <c r="J523">
        <v>79</v>
      </c>
      <c r="K523">
        <v>81</v>
      </c>
      <c r="L523" t="s">
        <v>27</v>
      </c>
      <c r="M523">
        <v>104</v>
      </c>
      <c r="N523">
        <f>Table1[[#This Row],[Basic Salary]]+Table1[[#This Row],[Bonus]]</f>
        <v>128496</v>
      </c>
      <c r="O523" s="2">
        <f>Table1[[#This Row],[Bonus]]/Table1[[#This Row],[Basic Salary]]</f>
        <v>0.18666826741039683</v>
      </c>
      <c r="P523">
        <f ca="1">DATEDIF(Table1[[#This Row],[Date of Birth]],TODAY(),"Y")</f>
        <v>43</v>
      </c>
      <c r="Q523">
        <f ca="1">DATEDIF(Table1[[#This Row],[Joining Date]],TODAY(),"Y")</f>
        <v>4</v>
      </c>
      <c r="R523" t="str">
        <f ca="1">IF(YEAR(Table1[[#This Row],[Joining Date]])=YEAR(TODAY()),"Yes","No")</f>
        <v>No</v>
      </c>
      <c r="S523" t="str">
        <f ca="1">IF(Table1[[#This Row],[Experience]]&gt;5,"Yes","No")</f>
        <v>No</v>
      </c>
      <c r="T523" t="str">
        <f>TEXT(Table1[[#This Row],[Joining Date]],"mmmm")</f>
        <v>April</v>
      </c>
      <c r="U523" t="str">
        <f>TEXT(Table1[[#This Row],[Joining Date]],"yyyy")</f>
        <v>2022</v>
      </c>
      <c r="V523" s="5">
        <f ca="1">TODAY()-Table1[[#This Row],[Joining Date]]</f>
        <v>1582</v>
      </c>
      <c r="W523" t="str">
        <f>LEFT(Table1[[#This Row],[Employee Name]],FIND(" ",Table1[[#This Row],[Employee Name]])-1)</f>
        <v>Ravi</v>
      </c>
      <c r="X523" t="str">
        <f>RIGHT(Table1[[#This Row],[Employee Name]],LEN(Table1[[#This Row],[Employee Name]])-FIND(" ",Table1[[#This Row],[Employee Name]]))</f>
        <v>Teja</v>
      </c>
      <c r="Y523" t="str">
        <f>Table1[[#This Row],[Department]]&amp;"-"&amp;Table1[[#This Row],[Employee ID]]</f>
        <v>Operations-E00118</v>
      </c>
      <c r="Z523" t="str">
        <f>LEFT(Table1[[#This Row],[Department]],3)</f>
        <v>Ope</v>
      </c>
      <c r="AA523" t="str">
        <f>_xlfn.XLOOKUP(Table1[[#This Row],[Manager ID]],MANAGERS!A:A,MANAGERS!B:B)</f>
        <v>Manager_4</v>
      </c>
      <c r="AB523" t="str" cm="1">
        <f t="array" ref="AB523">_xlfn.XLOOKUP(Table1[[#This Row],[Manager ID]],Table2[[#All],[Manager ID]],Table2[[#All],[Department Head]])</f>
        <v>Finance</v>
      </c>
      <c r="AC523" s="2">
        <f>_xlfn.XLOOKUP(Table1[[#This Row],[City]],L:L,O:O)</f>
        <v>0.23674293405114402</v>
      </c>
      <c r="AD523" t="str" cm="1">
        <f t="array" ref="AD523">_xlfn.IFS(Table1[[#This Row],[Performance Score]]&gt;=90,"Excellent",Table1[[#This Row],[Performance Score]]&gt;=75,"Good",Table1[[#This Row],[Performance Score]]&gt;=60,"Average",Table1[[#This Row],[Performance Score]]&lt;=60,"Need Improvement")</f>
        <v>Good</v>
      </c>
      <c r="AE523" t="str">
        <f>IF(AND(Table1[[#This Row],[Attendance %]]&gt;=80,(Table1[[#This Row],[Performance Score]]&gt;=80)),"Eligible","Not Eligible")</f>
        <v>Not Eligible</v>
      </c>
      <c r="AF523" t="str">
        <f>IF(Table1[[#This Row],[Performance Score]]&gt;=80,"High Performer","Low Performer")</f>
        <v>High Performer</v>
      </c>
      <c r="AG523" t="str" cm="1">
        <f t="array" aca="1" ref="AG523" ca="1">_xlfn.IFS(Table1[[#This Row],[Experience]]&lt;=3,"Junior",Table1[[#This Row],[Experience]]&lt;=7,"Mid Level",Table1[[#This Row],[Experience]]&gt;=7,"Senior")</f>
        <v>Mid Level</v>
      </c>
      <c r="AH523" t="str">
        <f>IF(Table1[[#This Row],[Attendance %]]&gt;75,"OK","Below 75")</f>
        <v>OK</v>
      </c>
      <c r="AI523" t="b">
        <f>ISBLANK(Table1[[#This Row],[Employee ID]])</f>
        <v>0</v>
      </c>
      <c r="AJ523" t="b">
        <f>ISNUMBER(Table1[[#This Row],[Total Salary  ]])</f>
        <v>1</v>
      </c>
      <c r="AK523" t="str">
        <f>IFERROR(_xlfn.XLOOKUP(Table1[[#This Row],[Manager ID]],MANAGERS!A:A,MANAGERS!B:B),"Not Found")</f>
        <v>Manager_4</v>
      </c>
    </row>
    <row r="524" spans="1:37" x14ac:dyDescent="0.2">
      <c r="A524" t="s">
        <v>3633</v>
      </c>
      <c r="B524" t="s">
        <v>93</v>
      </c>
      <c r="C524" t="s">
        <v>15</v>
      </c>
      <c r="D524" t="s">
        <v>40</v>
      </c>
      <c r="E524" t="s">
        <v>30</v>
      </c>
      <c r="F524" s="1">
        <v>43554</v>
      </c>
      <c r="G524" s="1">
        <v>33708</v>
      </c>
      <c r="H524">
        <v>108520</v>
      </c>
      <c r="I524">
        <v>19953</v>
      </c>
      <c r="J524">
        <v>90</v>
      </c>
      <c r="K524">
        <v>46</v>
      </c>
      <c r="L524" t="s">
        <v>34</v>
      </c>
      <c r="M524">
        <v>103</v>
      </c>
      <c r="N524">
        <f>Table1[[#This Row],[Basic Salary]]+Table1[[#This Row],[Bonus]]</f>
        <v>128473</v>
      </c>
      <c r="O524" s="2">
        <f>Table1[[#This Row],[Bonus]]/Table1[[#This Row],[Basic Salary]]</f>
        <v>0.18386472539624032</v>
      </c>
      <c r="P524">
        <f ca="1">DATEDIF(Table1[[#This Row],[Date of Birth]],TODAY(),"Y")</f>
        <v>34</v>
      </c>
      <c r="Q524">
        <f ca="1">DATEDIF(Table1[[#This Row],[Joining Date]],TODAY(),"Y")</f>
        <v>7</v>
      </c>
      <c r="R524" t="str">
        <f ca="1">IF(YEAR(Table1[[#This Row],[Joining Date]])=YEAR(TODAY()),"Yes","No")</f>
        <v>No</v>
      </c>
      <c r="S524" t="str">
        <f ca="1">IF(Table1[[#This Row],[Experience]]&gt;5,"Yes","No")</f>
        <v>Yes</v>
      </c>
      <c r="T524" t="str">
        <f>TEXT(Table1[[#This Row],[Joining Date]],"mmmm")</f>
        <v>March</v>
      </c>
      <c r="U524" t="str">
        <f>TEXT(Table1[[#This Row],[Joining Date]],"yyyy")</f>
        <v>2019</v>
      </c>
      <c r="V524" s="5">
        <f ca="1">TODAY()-Table1[[#This Row],[Joining Date]]</f>
        <v>2685</v>
      </c>
      <c r="W524" t="str">
        <f>LEFT(Table1[[#This Row],[Employee Name]],FIND(" ",Table1[[#This Row],[Employee Name]])-1)</f>
        <v>Priya</v>
      </c>
      <c r="X524" t="str">
        <f>RIGHT(Table1[[#This Row],[Employee Name]],LEN(Table1[[#This Row],[Employee Name]])-FIND(" ",Table1[[#This Row],[Employee Name]]))</f>
        <v>Reddy</v>
      </c>
      <c r="Y524" t="str">
        <f>Table1[[#This Row],[Department]]&amp;"-"&amp;Table1[[#This Row],[Employee ID]]</f>
        <v>IT-E03577</v>
      </c>
      <c r="Z524" t="str">
        <f>LEFT(Table1[[#This Row],[Department]],3)</f>
        <v>IT</v>
      </c>
      <c r="AA524" t="str">
        <f>_xlfn.XLOOKUP(Table1[[#This Row],[Manager ID]],MANAGERS!A:A,MANAGERS!B:B)</f>
        <v>Manager_3</v>
      </c>
      <c r="AB524" t="str" cm="1">
        <f t="array" ref="AB524">_xlfn.XLOOKUP(Table1[[#This Row],[Manager ID]],Table2[[#All],[Manager ID]],Table2[[#All],[Department Head]])</f>
        <v>IT</v>
      </c>
      <c r="AC524" s="2">
        <f>_xlfn.XLOOKUP(Table1[[#This Row],[City]],L:L,O:O)</f>
        <v>0.24030340748661314</v>
      </c>
      <c r="AD524" t="str" cm="1">
        <f t="array" ref="AD524">_xlfn.IFS(Table1[[#This Row],[Performance Score]]&gt;=90,"Excellent",Table1[[#This Row],[Performance Score]]&gt;=75,"Good",Table1[[#This Row],[Performance Score]]&gt;=60,"Average",Table1[[#This Row],[Performance Score]]&lt;=60,"Need Improvement")</f>
        <v>Need Improvement</v>
      </c>
      <c r="AE524" t="str">
        <f>IF(AND(Table1[[#This Row],[Attendance %]]&gt;=80,(Table1[[#This Row],[Performance Score]]&gt;=80)),"Eligible","Not Eligible")</f>
        <v>Not Eligible</v>
      </c>
      <c r="AF524" t="str">
        <f>IF(Table1[[#This Row],[Performance Score]]&gt;=80,"High Performer","Low Performer")</f>
        <v>Low Performer</v>
      </c>
      <c r="AG524" t="str" cm="1">
        <f t="array" aca="1" ref="AG524" ca="1">_xlfn.IFS(Table1[[#This Row],[Experience]]&lt;=3,"Junior",Table1[[#This Row],[Experience]]&lt;=7,"Mid Level",Table1[[#This Row],[Experience]]&gt;=7,"Senior")</f>
        <v>Mid Level</v>
      </c>
      <c r="AH524" t="str">
        <f>IF(Table1[[#This Row],[Attendance %]]&gt;75,"OK","Below 75")</f>
        <v>OK</v>
      </c>
      <c r="AI524" t="b">
        <f>ISBLANK(Table1[[#This Row],[Employee ID]])</f>
        <v>0</v>
      </c>
      <c r="AJ524" t="b">
        <f>ISNUMBER(Table1[[#This Row],[Total Salary  ]])</f>
        <v>1</v>
      </c>
      <c r="AK524" t="str">
        <f>IFERROR(_xlfn.XLOOKUP(Table1[[#This Row],[Manager ID]],MANAGERS!A:A,MANAGERS!B:B),"Not Found")</f>
        <v>Manager_3</v>
      </c>
    </row>
    <row r="525" spans="1:37" x14ac:dyDescent="0.2">
      <c r="A525" t="s">
        <v>1143</v>
      </c>
      <c r="B525" t="s">
        <v>39</v>
      </c>
      <c r="C525" t="s">
        <v>15</v>
      </c>
      <c r="D525" t="s">
        <v>43</v>
      </c>
      <c r="E525" t="s">
        <v>17</v>
      </c>
      <c r="F525" s="1">
        <v>43732</v>
      </c>
      <c r="G525" s="1">
        <v>37854</v>
      </c>
      <c r="H525">
        <v>100743</v>
      </c>
      <c r="I525">
        <v>27724</v>
      </c>
      <c r="J525">
        <v>74</v>
      </c>
      <c r="K525">
        <v>84</v>
      </c>
      <c r="L525" t="s">
        <v>53</v>
      </c>
      <c r="M525">
        <v>108</v>
      </c>
      <c r="N525">
        <f>Table1[[#This Row],[Basic Salary]]+Table1[[#This Row],[Bonus]]</f>
        <v>128467</v>
      </c>
      <c r="O525" s="2">
        <f>Table1[[#This Row],[Bonus]]/Table1[[#This Row],[Basic Salary]]</f>
        <v>0.27519529892895783</v>
      </c>
      <c r="P525">
        <f ca="1">DATEDIF(Table1[[#This Row],[Date of Birth]],TODAY(),"Y")</f>
        <v>22</v>
      </c>
      <c r="Q525">
        <f ca="1">DATEDIF(Table1[[#This Row],[Joining Date]],TODAY(),"Y")</f>
        <v>6</v>
      </c>
      <c r="R525" t="str">
        <f ca="1">IF(YEAR(Table1[[#This Row],[Joining Date]])=YEAR(TODAY()),"Yes","No")</f>
        <v>No</v>
      </c>
      <c r="S525" t="str">
        <f ca="1">IF(Table1[[#This Row],[Experience]]&gt;5,"Yes","No")</f>
        <v>Yes</v>
      </c>
      <c r="T525" t="str">
        <f>TEXT(Table1[[#This Row],[Joining Date]],"mmmm")</f>
        <v>September</v>
      </c>
      <c r="U525" t="str">
        <f>TEXT(Table1[[#This Row],[Joining Date]],"yyyy")</f>
        <v>2019</v>
      </c>
      <c r="V525" s="5">
        <f ca="1">TODAY()-Table1[[#This Row],[Joining Date]]</f>
        <v>2507</v>
      </c>
      <c r="W525" t="str">
        <f>LEFT(Table1[[#This Row],[Employee Name]],FIND(" ",Table1[[#This Row],[Employee Name]])-1)</f>
        <v>Karan</v>
      </c>
      <c r="X525" t="str">
        <f>RIGHT(Table1[[#This Row],[Employee Name]],LEN(Table1[[#This Row],[Employee Name]])-FIND(" ",Table1[[#This Row],[Employee Name]]))</f>
        <v>Malhotra</v>
      </c>
      <c r="Y525" t="str">
        <f>Table1[[#This Row],[Department]]&amp;"-"&amp;Table1[[#This Row],[Employee ID]]</f>
        <v>Operations-E01087</v>
      </c>
      <c r="Z525" t="str">
        <f>LEFT(Table1[[#This Row],[Department]],3)</f>
        <v>Ope</v>
      </c>
      <c r="AA525" t="str">
        <f>_xlfn.XLOOKUP(Table1[[#This Row],[Manager ID]],MANAGERS!A:A,MANAGERS!B:B)</f>
        <v>Manager_8</v>
      </c>
      <c r="AB525" t="str" cm="1">
        <f t="array" ref="AB525">_xlfn.XLOOKUP(Table1[[#This Row],[Manager ID]],Table2[[#All],[Manager ID]],Table2[[#All],[Department Head]])</f>
        <v>Sales</v>
      </c>
      <c r="AC525" s="2">
        <f>_xlfn.XLOOKUP(Table1[[#This Row],[City]],L:L,O:O)</f>
        <v>0.23685887225230964</v>
      </c>
      <c r="AD525" t="str" cm="1">
        <f t="array" ref="AD525">_xlfn.IFS(Table1[[#This Row],[Performance Score]]&gt;=90,"Excellent",Table1[[#This Row],[Performance Score]]&gt;=75,"Good",Table1[[#This Row],[Performance Score]]&gt;=60,"Average",Table1[[#This Row],[Performance Score]]&lt;=60,"Need Improvement")</f>
        <v>Good</v>
      </c>
      <c r="AE525" t="str">
        <f>IF(AND(Table1[[#This Row],[Attendance %]]&gt;=80,(Table1[[#This Row],[Performance Score]]&gt;=80)),"Eligible","Not Eligible")</f>
        <v>Not Eligible</v>
      </c>
      <c r="AF525" t="str">
        <f>IF(Table1[[#This Row],[Performance Score]]&gt;=80,"High Performer","Low Performer")</f>
        <v>High Performer</v>
      </c>
      <c r="AG525" t="str" cm="1">
        <f t="array" aca="1" ref="AG525" ca="1">_xlfn.IFS(Table1[[#This Row],[Experience]]&lt;=3,"Junior",Table1[[#This Row],[Experience]]&lt;=7,"Mid Level",Table1[[#This Row],[Experience]]&gt;=7,"Senior")</f>
        <v>Mid Level</v>
      </c>
      <c r="AH525" t="str">
        <f>IF(Table1[[#This Row],[Attendance %]]&gt;75,"OK","Below 75")</f>
        <v>Below 75</v>
      </c>
      <c r="AI525" t="b">
        <f>ISBLANK(Table1[[#This Row],[Employee ID]])</f>
        <v>0</v>
      </c>
      <c r="AJ525" t="b">
        <f>ISNUMBER(Table1[[#This Row],[Total Salary  ]])</f>
        <v>1</v>
      </c>
      <c r="AK525" t="str">
        <f>IFERROR(_xlfn.XLOOKUP(Table1[[#This Row],[Manager ID]],MANAGERS!A:A,MANAGERS!B:B),"Not Found")</f>
        <v>Manager_8</v>
      </c>
    </row>
    <row r="526" spans="1:37" x14ac:dyDescent="0.2">
      <c r="A526" t="s">
        <v>532</v>
      </c>
      <c r="B526" t="s">
        <v>29</v>
      </c>
      <c r="C526" t="s">
        <v>15</v>
      </c>
      <c r="D526" t="s">
        <v>40</v>
      </c>
      <c r="E526" t="s">
        <v>17</v>
      </c>
      <c r="F526" s="1">
        <v>43555</v>
      </c>
      <c r="G526" s="1">
        <v>35206</v>
      </c>
      <c r="H526">
        <v>102028</v>
      </c>
      <c r="I526">
        <v>26408</v>
      </c>
      <c r="J526">
        <v>64</v>
      </c>
      <c r="K526">
        <v>73</v>
      </c>
      <c r="L526" t="s">
        <v>31</v>
      </c>
      <c r="M526">
        <v>113</v>
      </c>
      <c r="N526">
        <f>Table1[[#This Row],[Basic Salary]]+Table1[[#This Row],[Bonus]]</f>
        <v>128436</v>
      </c>
      <c r="O526" s="2">
        <f>Table1[[#This Row],[Bonus]]/Table1[[#This Row],[Basic Salary]]</f>
        <v>0.25883090916219076</v>
      </c>
      <c r="P526">
        <f ca="1">DATEDIF(Table1[[#This Row],[Date of Birth]],TODAY(),"Y")</f>
        <v>30</v>
      </c>
      <c r="Q526">
        <f ca="1">DATEDIF(Table1[[#This Row],[Joining Date]],TODAY(),"Y")</f>
        <v>7</v>
      </c>
      <c r="R526" t="str">
        <f ca="1">IF(YEAR(Table1[[#This Row],[Joining Date]])=YEAR(TODAY()),"Yes","No")</f>
        <v>No</v>
      </c>
      <c r="S526" t="str">
        <f ca="1">IF(Table1[[#This Row],[Experience]]&gt;5,"Yes","No")</f>
        <v>Yes</v>
      </c>
      <c r="T526" t="str">
        <f>TEXT(Table1[[#This Row],[Joining Date]],"mmmm")</f>
        <v>March</v>
      </c>
      <c r="U526" t="str">
        <f>TEXT(Table1[[#This Row],[Joining Date]],"yyyy")</f>
        <v>2019</v>
      </c>
      <c r="V526" s="5">
        <f ca="1">TODAY()-Table1[[#This Row],[Joining Date]]</f>
        <v>2684</v>
      </c>
      <c r="W526" t="str">
        <f>LEFT(Table1[[#This Row],[Employee Name]],FIND(" ",Table1[[#This Row],[Employee Name]])-1)</f>
        <v>Vikram</v>
      </c>
      <c r="X526" t="str">
        <f>RIGHT(Table1[[#This Row],[Employee Name]],LEN(Table1[[#This Row],[Employee Name]])-FIND(" ",Table1[[#This Row],[Employee Name]]))</f>
        <v>Singh</v>
      </c>
      <c r="Y526" t="str">
        <f>Table1[[#This Row],[Department]]&amp;"-"&amp;Table1[[#This Row],[Employee ID]]</f>
        <v>IT-E00476</v>
      </c>
      <c r="Z526" t="str">
        <f>LEFT(Table1[[#This Row],[Department]],3)</f>
        <v>IT</v>
      </c>
      <c r="AA526" t="str">
        <f>_xlfn.XLOOKUP(Table1[[#This Row],[Manager ID]],MANAGERS!A:A,MANAGERS!B:B)</f>
        <v>Manager_13</v>
      </c>
      <c r="AB526" t="str" cm="1">
        <f t="array" ref="AB526">_xlfn.XLOOKUP(Table1[[#This Row],[Manager ID]],Table2[[#All],[Manager ID]],Table2[[#All],[Department Head]])</f>
        <v>HR</v>
      </c>
      <c r="AC526" s="2">
        <f>_xlfn.XLOOKUP(Table1[[#This Row],[City]],L:L,O:O)</f>
        <v>0.241864189087755</v>
      </c>
      <c r="AD526" t="str" cm="1">
        <f t="array" ref="AD526">_xlfn.IFS(Table1[[#This Row],[Performance Score]]&gt;=90,"Excellent",Table1[[#This Row],[Performance Score]]&gt;=75,"Good",Table1[[#This Row],[Performance Score]]&gt;=60,"Average",Table1[[#This Row],[Performance Score]]&lt;=60,"Need Improvement")</f>
        <v>Average</v>
      </c>
      <c r="AE526" t="str">
        <f>IF(AND(Table1[[#This Row],[Attendance %]]&gt;=80,(Table1[[#This Row],[Performance Score]]&gt;=80)),"Eligible","Not Eligible")</f>
        <v>Not Eligible</v>
      </c>
      <c r="AF526" t="str">
        <f>IF(Table1[[#This Row],[Performance Score]]&gt;=80,"High Performer","Low Performer")</f>
        <v>Low Performer</v>
      </c>
      <c r="AG526" t="str" cm="1">
        <f t="array" aca="1" ref="AG526" ca="1">_xlfn.IFS(Table1[[#This Row],[Experience]]&lt;=3,"Junior",Table1[[#This Row],[Experience]]&lt;=7,"Mid Level",Table1[[#This Row],[Experience]]&gt;=7,"Senior")</f>
        <v>Mid Level</v>
      </c>
      <c r="AH526" t="str">
        <f>IF(Table1[[#This Row],[Attendance %]]&gt;75,"OK","Below 75")</f>
        <v>Below 75</v>
      </c>
      <c r="AI526" t="b">
        <f>ISBLANK(Table1[[#This Row],[Employee ID]])</f>
        <v>0</v>
      </c>
      <c r="AJ526" t="b">
        <f>ISNUMBER(Table1[[#This Row],[Total Salary  ]])</f>
        <v>1</v>
      </c>
      <c r="AK526" t="str">
        <f>IFERROR(_xlfn.XLOOKUP(Table1[[#This Row],[Manager ID]],MANAGERS!A:A,MANAGERS!B:B),"Not Found")</f>
        <v>Manager_13</v>
      </c>
    </row>
    <row r="527" spans="1:37" x14ac:dyDescent="0.2">
      <c r="A527" t="s">
        <v>506</v>
      </c>
      <c r="B527" t="s">
        <v>77</v>
      </c>
      <c r="C527" t="s">
        <v>21</v>
      </c>
      <c r="D527" t="s">
        <v>81</v>
      </c>
      <c r="E527" t="s">
        <v>30</v>
      </c>
      <c r="F527" s="1">
        <v>43207</v>
      </c>
      <c r="G527" s="1">
        <v>32800</v>
      </c>
      <c r="H527">
        <v>106039</v>
      </c>
      <c r="I527">
        <v>22383</v>
      </c>
      <c r="J527">
        <v>90</v>
      </c>
      <c r="K527">
        <v>75</v>
      </c>
      <c r="L527" t="s">
        <v>34</v>
      </c>
      <c r="M527">
        <v>101</v>
      </c>
      <c r="N527">
        <f>Table1[[#This Row],[Basic Salary]]+Table1[[#This Row],[Bonus]]</f>
        <v>128422</v>
      </c>
      <c r="O527" s="2">
        <f>Table1[[#This Row],[Bonus]]/Table1[[#This Row],[Basic Salary]]</f>
        <v>0.21108271485019661</v>
      </c>
      <c r="P527">
        <f ca="1">DATEDIF(Table1[[#This Row],[Date of Birth]],TODAY(),"Y")</f>
        <v>36</v>
      </c>
      <c r="Q527">
        <f ca="1">DATEDIF(Table1[[#This Row],[Joining Date]],TODAY(),"Y")</f>
        <v>8</v>
      </c>
      <c r="R527" t="str">
        <f ca="1">IF(YEAR(Table1[[#This Row],[Joining Date]])=YEAR(TODAY()),"Yes","No")</f>
        <v>No</v>
      </c>
      <c r="S527" t="str">
        <f ca="1">IF(Table1[[#This Row],[Experience]]&gt;5,"Yes","No")</f>
        <v>Yes</v>
      </c>
      <c r="T527" t="str">
        <f>TEXT(Table1[[#This Row],[Joining Date]],"mmmm")</f>
        <v>April</v>
      </c>
      <c r="U527" t="str">
        <f>TEXT(Table1[[#This Row],[Joining Date]],"yyyy")</f>
        <v>2018</v>
      </c>
      <c r="V527" s="5">
        <f ca="1">TODAY()-Table1[[#This Row],[Joining Date]]</f>
        <v>3032</v>
      </c>
      <c r="W527" t="str">
        <f>LEFT(Table1[[#This Row],[Employee Name]],FIND(" ",Table1[[#This Row],[Employee Name]])-1)</f>
        <v>Rohan</v>
      </c>
      <c r="X527" t="str">
        <f>RIGHT(Table1[[#This Row],[Employee Name]],LEN(Table1[[#This Row],[Employee Name]])-FIND(" ",Table1[[#This Row],[Employee Name]]))</f>
        <v>Gupta</v>
      </c>
      <c r="Y527" t="str">
        <f>Table1[[#This Row],[Department]]&amp;"-"&amp;Table1[[#This Row],[Employee ID]]</f>
        <v>Sales-E00450</v>
      </c>
      <c r="Z527" t="str">
        <f>LEFT(Table1[[#This Row],[Department]],3)</f>
        <v>Sal</v>
      </c>
      <c r="AA527" t="str">
        <f>_xlfn.XLOOKUP(Table1[[#This Row],[Manager ID]],MANAGERS!A:A,MANAGERS!B:B)</f>
        <v>Manager_1</v>
      </c>
      <c r="AB527" t="str" cm="1">
        <f t="array" ref="AB527">_xlfn.XLOOKUP(Table1[[#This Row],[Manager ID]],Table2[[#All],[Manager ID]],Table2[[#All],[Department Head]])</f>
        <v>Support</v>
      </c>
      <c r="AC527" s="2">
        <f>_xlfn.XLOOKUP(Table1[[#This Row],[City]],L:L,O:O)</f>
        <v>0.24030340748661314</v>
      </c>
      <c r="AD527" t="str" cm="1">
        <f t="array" ref="AD527">_xlfn.IFS(Table1[[#This Row],[Performance Score]]&gt;=90,"Excellent",Table1[[#This Row],[Performance Score]]&gt;=75,"Good",Table1[[#This Row],[Performance Score]]&gt;=60,"Average",Table1[[#This Row],[Performance Score]]&lt;=60,"Need Improvement")</f>
        <v>Good</v>
      </c>
      <c r="AE527" t="str">
        <f>IF(AND(Table1[[#This Row],[Attendance %]]&gt;=80,(Table1[[#This Row],[Performance Score]]&gt;=80)),"Eligible","Not Eligible")</f>
        <v>Not Eligible</v>
      </c>
      <c r="AF527" t="str">
        <f>IF(Table1[[#This Row],[Performance Score]]&gt;=80,"High Performer","Low Performer")</f>
        <v>Low Performer</v>
      </c>
      <c r="AG527" t="str" cm="1">
        <f t="array" aca="1" ref="AG527" ca="1">_xlfn.IFS(Table1[[#This Row],[Experience]]&lt;=3,"Junior",Table1[[#This Row],[Experience]]&lt;=7,"Mid Level",Table1[[#This Row],[Experience]]&gt;=7,"Senior")</f>
        <v>Senior</v>
      </c>
      <c r="AH527" t="str">
        <f>IF(Table1[[#This Row],[Attendance %]]&gt;75,"OK","Below 75")</f>
        <v>OK</v>
      </c>
      <c r="AI527" t="b">
        <f>ISBLANK(Table1[[#This Row],[Employee ID]])</f>
        <v>0</v>
      </c>
      <c r="AJ527" t="b">
        <f>ISNUMBER(Table1[[#This Row],[Total Salary  ]])</f>
        <v>1</v>
      </c>
      <c r="AK527" t="str">
        <f>IFERROR(_xlfn.XLOOKUP(Table1[[#This Row],[Manager ID]],MANAGERS!A:A,MANAGERS!B:B),"Not Found")</f>
        <v>Manager_1</v>
      </c>
    </row>
    <row r="528" spans="1:37" x14ac:dyDescent="0.2">
      <c r="A528" t="s">
        <v>3128</v>
      </c>
      <c r="B528" t="s">
        <v>45</v>
      </c>
      <c r="C528" t="s">
        <v>15</v>
      </c>
      <c r="D528" t="s">
        <v>16</v>
      </c>
      <c r="E528" t="s">
        <v>17</v>
      </c>
      <c r="F528" s="1">
        <v>42744</v>
      </c>
      <c r="G528" s="1">
        <v>38629</v>
      </c>
      <c r="H528">
        <v>117323</v>
      </c>
      <c r="I528">
        <v>11092</v>
      </c>
      <c r="J528">
        <v>91</v>
      </c>
      <c r="K528">
        <v>67</v>
      </c>
      <c r="L528" t="s">
        <v>31</v>
      </c>
      <c r="M528">
        <v>101</v>
      </c>
      <c r="N528">
        <f>Table1[[#This Row],[Basic Salary]]+Table1[[#This Row],[Bonus]]</f>
        <v>128415</v>
      </c>
      <c r="O528" s="2">
        <f>Table1[[#This Row],[Bonus]]/Table1[[#This Row],[Basic Salary]]</f>
        <v>9.4542417087868535E-2</v>
      </c>
      <c r="P528">
        <f ca="1">DATEDIF(Table1[[#This Row],[Date of Birth]],TODAY(),"Y")</f>
        <v>20</v>
      </c>
      <c r="Q528">
        <f ca="1">DATEDIF(Table1[[#This Row],[Joining Date]],TODAY(),"Y")</f>
        <v>9</v>
      </c>
      <c r="R528" t="str">
        <f ca="1">IF(YEAR(Table1[[#This Row],[Joining Date]])=YEAR(TODAY()),"Yes","No")</f>
        <v>No</v>
      </c>
      <c r="S528" t="str">
        <f ca="1">IF(Table1[[#This Row],[Experience]]&gt;5,"Yes","No")</f>
        <v>Yes</v>
      </c>
      <c r="T528" t="str">
        <f>TEXT(Table1[[#This Row],[Joining Date]],"mmmm")</f>
        <v>January</v>
      </c>
      <c r="U528" t="str">
        <f>TEXT(Table1[[#This Row],[Joining Date]],"yyyy")</f>
        <v>2017</v>
      </c>
      <c r="V528" s="5">
        <f ca="1">TODAY()-Table1[[#This Row],[Joining Date]]</f>
        <v>3495</v>
      </c>
      <c r="W528" t="str">
        <f>LEFT(Table1[[#This Row],[Employee Name]],FIND(" ",Table1[[#This Row],[Employee Name]])-1)</f>
        <v>Ananya</v>
      </c>
      <c r="X528" t="str">
        <f>RIGHT(Table1[[#This Row],[Employee Name]],LEN(Table1[[#This Row],[Employee Name]])-FIND(" ",Table1[[#This Row],[Employee Name]]))</f>
        <v>Rao</v>
      </c>
      <c r="Y528" t="str">
        <f>Table1[[#This Row],[Department]]&amp;"-"&amp;Table1[[#This Row],[Employee ID]]</f>
        <v>HR-E03072</v>
      </c>
      <c r="Z528" t="str">
        <f>LEFT(Table1[[#This Row],[Department]],3)</f>
        <v>HR</v>
      </c>
      <c r="AA528" t="str">
        <f>_xlfn.XLOOKUP(Table1[[#This Row],[Manager ID]],MANAGERS!A:A,MANAGERS!B:B)</f>
        <v>Manager_1</v>
      </c>
      <c r="AB528" t="str" cm="1">
        <f t="array" ref="AB528">_xlfn.XLOOKUP(Table1[[#This Row],[Manager ID]],Table2[[#All],[Manager ID]],Table2[[#All],[Department Head]])</f>
        <v>Support</v>
      </c>
      <c r="AC528" s="2">
        <f>_xlfn.XLOOKUP(Table1[[#This Row],[City]],L:L,O:O)</f>
        <v>0.241864189087755</v>
      </c>
      <c r="AD528" t="str" cm="1">
        <f t="array" ref="AD528">_xlfn.IFS(Table1[[#This Row],[Performance Score]]&gt;=90,"Excellent",Table1[[#This Row],[Performance Score]]&gt;=75,"Good",Table1[[#This Row],[Performance Score]]&gt;=60,"Average",Table1[[#This Row],[Performance Score]]&lt;=60,"Need Improvement")</f>
        <v>Average</v>
      </c>
      <c r="AE528" t="str">
        <f>IF(AND(Table1[[#This Row],[Attendance %]]&gt;=80,(Table1[[#This Row],[Performance Score]]&gt;=80)),"Eligible","Not Eligible")</f>
        <v>Not Eligible</v>
      </c>
      <c r="AF528" t="str">
        <f>IF(Table1[[#This Row],[Performance Score]]&gt;=80,"High Performer","Low Performer")</f>
        <v>Low Performer</v>
      </c>
      <c r="AG528" t="str" cm="1">
        <f t="array" aca="1" ref="AG528" ca="1">_xlfn.IFS(Table1[[#This Row],[Experience]]&lt;=3,"Junior",Table1[[#This Row],[Experience]]&lt;=7,"Mid Level",Table1[[#This Row],[Experience]]&gt;=7,"Senior")</f>
        <v>Senior</v>
      </c>
      <c r="AH528" t="str">
        <f>IF(Table1[[#This Row],[Attendance %]]&gt;75,"OK","Below 75")</f>
        <v>OK</v>
      </c>
      <c r="AI528" t="b">
        <f>ISBLANK(Table1[[#This Row],[Employee ID]])</f>
        <v>0</v>
      </c>
      <c r="AJ528" t="b">
        <f>ISNUMBER(Table1[[#This Row],[Total Salary  ]])</f>
        <v>1</v>
      </c>
      <c r="AK528" t="str">
        <f>IFERROR(_xlfn.XLOOKUP(Table1[[#This Row],[Manager ID]],MANAGERS!A:A,MANAGERS!B:B),"Not Found")</f>
        <v>Manager_1</v>
      </c>
    </row>
    <row r="529" spans="1:37" x14ac:dyDescent="0.2">
      <c r="A529" t="s">
        <v>2239</v>
      </c>
      <c r="B529" t="s">
        <v>20</v>
      </c>
      <c r="C529" t="s">
        <v>21</v>
      </c>
      <c r="D529" t="s">
        <v>43</v>
      </c>
      <c r="E529" t="s">
        <v>22</v>
      </c>
      <c r="F529" s="1">
        <v>43625</v>
      </c>
      <c r="G529" s="1">
        <v>38549</v>
      </c>
      <c r="H529">
        <v>104099</v>
      </c>
      <c r="I529">
        <v>24303</v>
      </c>
      <c r="J529">
        <v>75</v>
      </c>
      <c r="K529">
        <v>88</v>
      </c>
      <c r="L529" t="s">
        <v>23</v>
      </c>
      <c r="M529">
        <v>108</v>
      </c>
      <c r="N529">
        <f>Table1[[#This Row],[Basic Salary]]+Table1[[#This Row],[Bonus]]</f>
        <v>128402</v>
      </c>
      <c r="O529" s="2">
        <f>Table1[[#This Row],[Bonus]]/Table1[[#This Row],[Basic Salary]]</f>
        <v>0.23346045591216055</v>
      </c>
      <c r="P529">
        <f ca="1">DATEDIF(Table1[[#This Row],[Date of Birth]],TODAY(),"Y")</f>
        <v>21</v>
      </c>
      <c r="Q529">
        <f ca="1">DATEDIF(Table1[[#This Row],[Joining Date]],TODAY(),"Y")</f>
        <v>7</v>
      </c>
      <c r="R529" t="str">
        <f ca="1">IF(YEAR(Table1[[#This Row],[Joining Date]])=YEAR(TODAY()),"Yes","No")</f>
        <v>No</v>
      </c>
      <c r="S529" t="str">
        <f ca="1">IF(Table1[[#This Row],[Experience]]&gt;5,"Yes","No")</f>
        <v>Yes</v>
      </c>
      <c r="T529" t="str">
        <f>TEXT(Table1[[#This Row],[Joining Date]],"mmmm")</f>
        <v>June</v>
      </c>
      <c r="U529" t="str">
        <f>TEXT(Table1[[#This Row],[Joining Date]],"yyyy")</f>
        <v>2019</v>
      </c>
      <c r="V529" s="5">
        <f ca="1">TODAY()-Table1[[#This Row],[Joining Date]]</f>
        <v>2614</v>
      </c>
      <c r="W529" t="str">
        <f>LEFT(Table1[[#This Row],[Employee Name]],FIND(" ",Table1[[#This Row],[Employee Name]])-1)</f>
        <v>Rahul</v>
      </c>
      <c r="X529" t="str">
        <f>RIGHT(Table1[[#This Row],[Employee Name]],LEN(Table1[[#This Row],[Employee Name]])-FIND(" ",Table1[[#This Row],[Employee Name]]))</f>
        <v>Verma</v>
      </c>
      <c r="Y529" t="str">
        <f>Table1[[#This Row],[Department]]&amp;"-"&amp;Table1[[#This Row],[Employee ID]]</f>
        <v>Operations-E02183</v>
      </c>
      <c r="Z529" t="str">
        <f>LEFT(Table1[[#This Row],[Department]],3)</f>
        <v>Ope</v>
      </c>
      <c r="AA529" t="str">
        <f>_xlfn.XLOOKUP(Table1[[#This Row],[Manager ID]],MANAGERS!A:A,MANAGERS!B:B)</f>
        <v>Manager_8</v>
      </c>
      <c r="AB529" t="str" cm="1">
        <f t="array" ref="AB529">_xlfn.XLOOKUP(Table1[[#This Row],[Manager ID]],Table2[[#All],[Manager ID]],Table2[[#All],[Department Head]])</f>
        <v>Sales</v>
      </c>
      <c r="AC529" s="2">
        <f>_xlfn.XLOOKUP(Table1[[#This Row],[City]],L:L,O:O)</f>
        <v>0.23486488519629886</v>
      </c>
      <c r="AD529" t="str" cm="1">
        <f t="array" ref="AD529">_xlfn.IFS(Table1[[#This Row],[Performance Score]]&gt;=90,"Excellent",Table1[[#This Row],[Performance Score]]&gt;=75,"Good",Table1[[#This Row],[Performance Score]]&gt;=60,"Average",Table1[[#This Row],[Performance Score]]&lt;=60,"Need Improvement")</f>
        <v>Good</v>
      </c>
      <c r="AE529" t="str">
        <f>IF(AND(Table1[[#This Row],[Attendance %]]&gt;=80,(Table1[[#This Row],[Performance Score]]&gt;=80)),"Eligible","Not Eligible")</f>
        <v>Not Eligible</v>
      </c>
      <c r="AF529" t="str">
        <f>IF(Table1[[#This Row],[Performance Score]]&gt;=80,"High Performer","Low Performer")</f>
        <v>High Performer</v>
      </c>
      <c r="AG529" t="str" cm="1">
        <f t="array" aca="1" ref="AG529" ca="1">_xlfn.IFS(Table1[[#This Row],[Experience]]&lt;=3,"Junior",Table1[[#This Row],[Experience]]&lt;=7,"Mid Level",Table1[[#This Row],[Experience]]&gt;=7,"Senior")</f>
        <v>Mid Level</v>
      </c>
      <c r="AH529" t="str">
        <f>IF(Table1[[#This Row],[Attendance %]]&gt;75,"OK","Below 75")</f>
        <v>Below 75</v>
      </c>
      <c r="AI529" t="b">
        <f>ISBLANK(Table1[[#This Row],[Employee ID]])</f>
        <v>0</v>
      </c>
      <c r="AJ529" t="b">
        <f>ISNUMBER(Table1[[#This Row],[Total Salary  ]])</f>
        <v>1</v>
      </c>
      <c r="AK529" t="str">
        <f>IFERROR(_xlfn.XLOOKUP(Table1[[#This Row],[Manager ID]],MANAGERS!A:A,MANAGERS!B:B),"Not Found")</f>
        <v>Manager_8</v>
      </c>
    </row>
    <row r="530" spans="1:37" x14ac:dyDescent="0.2">
      <c r="A530" t="s">
        <v>1711</v>
      </c>
      <c r="B530" t="s">
        <v>57</v>
      </c>
      <c r="C530" t="s">
        <v>21</v>
      </c>
      <c r="D530" t="s">
        <v>25</v>
      </c>
      <c r="E530" t="s">
        <v>30</v>
      </c>
      <c r="F530" s="1">
        <v>42213</v>
      </c>
      <c r="G530" s="1">
        <v>36228</v>
      </c>
      <c r="H530">
        <v>107327</v>
      </c>
      <c r="I530">
        <v>21041</v>
      </c>
      <c r="J530">
        <v>98</v>
      </c>
      <c r="K530">
        <v>46</v>
      </c>
      <c r="L530" t="s">
        <v>27</v>
      </c>
      <c r="M530">
        <v>114</v>
      </c>
      <c r="N530">
        <f>Table1[[#This Row],[Basic Salary]]+Table1[[#This Row],[Bonus]]</f>
        <v>128368</v>
      </c>
      <c r="O530" s="2">
        <f>Table1[[#This Row],[Bonus]]/Table1[[#This Row],[Basic Salary]]</f>
        <v>0.19604572940639353</v>
      </c>
      <c r="P530">
        <f ca="1">DATEDIF(Table1[[#This Row],[Date of Birth]],TODAY(),"Y")</f>
        <v>27</v>
      </c>
      <c r="Q530">
        <f ca="1">DATEDIF(Table1[[#This Row],[Joining Date]],TODAY(),"Y")</f>
        <v>11</v>
      </c>
      <c r="R530" t="str">
        <f ca="1">IF(YEAR(Table1[[#This Row],[Joining Date]])=YEAR(TODAY()),"Yes","No")</f>
        <v>No</v>
      </c>
      <c r="S530" t="str">
        <f ca="1">IF(Table1[[#This Row],[Experience]]&gt;5,"Yes","No")</f>
        <v>Yes</v>
      </c>
      <c r="T530" t="str">
        <f>TEXT(Table1[[#This Row],[Joining Date]],"mmmm")</f>
        <v>July</v>
      </c>
      <c r="U530" t="str">
        <f>TEXT(Table1[[#This Row],[Joining Date]],"yyyy")</f>
        <v>2015</v>
      </c>
      <c r="V530" s="5">
        <f ca="1">TODAY()-Table1[[#This Row],[Joining Date]]</f>
        <v>4026</v>
      </c>
      <c r="W530" t="str">
        <f>LEFT(Table1[[#This Row],[Employee Name]],FIND(" ",Table1[[#This Row],[Employee Name]])-1)</f>
        <v>Swathi</v>
      </c>
      <c r="X530" t="str">
        <f>RIGHT(Table1[[#This Row],[Employee Name]],LEN(Table1[[#This Row],[Employee Name]])-FIND(" ",Table1[[#This Row],[Employee Name]]))</f>
        <v>Ramesh</v>
      </c>
      <c r="Y530" t="str">
        <f>Table1[[#This Row],[Department]]&amp;"-"&amp;Table1[[#This Row],[Employee ID]]</f>
        <v>Finance-E01655</v>
      </c>
      <c r="Z530" t="str">
        <f>LEFT(Table1[[#This Row],[Department]],3)</f>
        <v>Fin</v>
      </c>
      <c r="AA530" t="str">
        <f>_xlfn.XLOOKUP(Table1[[#This Row],[Manager ID]],MANAGERS!A:A,MANAGERS!B:B)</f>
        <v>Manager_14</v>
      </c>
      <c r="AB530" t="str" cm="1">
        <f t="array" ref="AB530">_xlfn.XLOOKUP(Table1[[#This Row],[Manager ID]],Table2[[#All],[Manager ID]],Table2[[#All],[Department Head]])</f>
        <v>Marketing</v>
      </c>
      <c r="AC530" s="2">
        <f>_xlfn.XLOOKUP(Table1[[#This Row],[City]],L:L,O:O)</f>
        <v>0.23674293405114402</v>
      </c>
      <c r="AD530" t="str" cm="1">
        <f t="array" ref="AD530">_xlfn.IFS(Table1[[#This Row],[Performance Score]]&gt;=90,"Excellent",Table1[[#This Row],[Performance Score]]&gt;=75,"Good",Table1[[#This Row],[Performance Score]]&gt;=60,"Average",Table1[[#This Row],[Performance Score]]&lt;=60,"Need Improvement")</f>
        <v>Need Improvement</v>
      </c>
      <c r="AE530" t="str">
        <f>IF(AND(Table1[[#This Row],[Attendance %]]&gt;=80,(Table1[[#This Row],[Performance Score]]&gt;=80)),"Eligible","Not Eligible")</f>
        <v>Not Eligible</v>
      </c>
      <c r="AF530" t="str">
        <f>IF(Table1[[#This Row],[Performance Score]]&gt;=80,"High Performer","Low Performer")</f>
        <v>Low Performer</v>
      </c>
      <c r="AG530" t="str" cm="1">
        <f t="array" aca="1" ref="AG530" ca="1">_xlfn.IFS(Table1[[#This Row],[Experience]]&lt;=3,"Junior",Table1[[#This Row],[Experience]]&lt;=7,"Mid Level",Table1[[#This Row],[Experience]]&gt;=7,"Senior")</f>
        <v>Senior</v>
      </c>
      <c r="AH530" t="str">
        <f>IF(Table1[[#This Row],[Attendance %]]&gt;75,"OK","Below 75")</f>
        <v>OK</v>
      </c>
      <c r="AI530" t="b">
        <f>ISBLANK(Table1[[#This Row],[Employee ID]])</f>
        <v>0</v>
      </c>
      <c r="AJ530" t="b">
        <f>ISNUMBER(Table1[[#This Row],[Total Salary  ]])</f>
        <v>1</v>
      </c>
      <c r="AK530" t="str">
        <f>IFERROR(_xlfn.XLOOKUP(Table1[[#This Row],[Manager ID]],MANAGERS!A:A,MANAGERS!B:B),"Not Found")</f>
        <v>Manager_14</v>
      </c>
    </row>
    <row r="531" spans="1:37" x14ac:dyDescent="0.2">
      <c r="A531" t="s">
        <v>4879</v>
      </c>
      <c r="B531" t="s">
        <v>69</v>
      </c>
      <c r="C531" t="s">
        <v>21</v>
      </c>
      <c r="D531" t="s">
        <v>81</v>
      </c>
      <c r="E531" t="s">
        <v>22</v>
      </c>
      <c r="F531" s="1">
        <v>43316</v>
      </c>
      <c r="G531" s="1">
        <v>39706</v>
      </c>
      <c r="H531">
        <v>104408</v>
      </c>
      <c r="I531">
        <v>23938</v>
      </c>
      <c r="J531">
        <v>90</v>
      </c>
      <c r="K531">
        <v>80</v>
      </c>
      <c r="L531" t="s">
        <v>18</v>
      </c>
      <c r="M531">
        <v>110</v>
      </c>
      <c r="N531">
        <f>Table1[[#This Row],[Basic Salary]]+Table1[[#This Row],[Bonus]]</f>
        <v>128346</v>
      </c>
      <c r="O531" s="2">
        <f>Table1[[#This Row],[Bonus]]/Table1[[#This Row],[Basic Salary]]</f>
        <v>0.22927361887977932</v>
      </c>
      <c r="P531">
        <f ca="1">DATEDIF(Table1[[#This Row],[Date of Birth]],TODAY(),"Y")</f>
        <v>17</v>
      </c>
      <c r="Q531">
        <f ca="1">DATEDIF(Table1[[#This Row],[Joining Date]],TODAY(),"Y")</f>
        <v>8</v>
      </c>
      <c r="R531" t="str">
        <f ca="1">IF(YEAR(Table1[[#This Row],[Joining Date]])=YEAR(TODAY()),"Yes","No")</f>
        <v>No</v>
      </c>
      <c r="S531" t="str">
        <f ca="1">IF(Table1[[#This Row],[Experience]]&gt;5,"Yes","No")</f>
        <v>Yes</v>
      </c>
      <c r="T531" t="str">
        <f>TEXT(Table1[[#This Row],[Joining Date]],"mmmm")</f>
        <v>August</v>
      </c>
      <c r="U531" t="str">
        <f>TEXT(Table1[[#This Row],[Joining Date]],"yyyy")</f>
        <v>2018</v>
      </c>
      <c r="V531" s="5">
        <f ca="1">TODAY()-Table1[[#This Row],[Joining Date]]</f>
        <v>2923</v>
      </c>
      <c r="W531" t="str">
        <f>LEFT(Table1[[#This Row],[Employee Name]],FIND(" ",Table1[[#This Row],[Employee Name]])-1)</f>
        <v>Neha</v>
      </c>
      <c r="X531" t="str">
        <f>RIGHT(Table1[[#This Row],[Employee Name]],LEN(Table1[[#This Row],[Employee Name]])-FIND(" ",Table1[[#This Row],[Employee Name]]))</f>
        <v>Kulkarni</v>
      </c>
      <c r="Y531" t="str">
        <f>Table1[[#This Row],[Department]]&amp;"-"&amp;Table1[[#This Row],[Employee ID]]</f>
        <v>Sales-E04823</v>
      </c>
      <c r="Z531" t="str">
        <f>LEFT(Table1[[#This Row],[Department]],3)</f>
        <v>Sal</v>
      </c>
      <c r="AA531" t="str">
        <f>_xlfn.XLOOKUP(Table1[[#This Row],[Manager ID]],MANAGERS!A:A,MANAGERS!B:B)</f>
        <v>Manager_10</v>
      </c>
      <c r="AB531" t="str" cm="1">
        <f t="array" ref="AB531">_xlfn.XLOOKUP(Table1[[#This Row],[Manager ID]],Table2[[#All],[Manager ID]],Table2[[#All],[Department Head]])</f>
        <v>HR</v>
      </c>
      <c r="AC531" s="2">
        <f>_xlfn.XLOOKUP(Table1[[#This Row],[City]],L:L,O:O)</f>
        <v>0.21356479274849693</v>
      </c>
      <c r="AD531" t="str" cm="1">
        <f t="array" ref="AD531">_xlfn.IFS(Table1[[#This Row],[Performance Score]]&gt;=90,"Excellent",Table1[[#This Row],[Performance Score]]&gt;=75,"Good",Table1[[#This Row],[Performance Score]]&gt;=60,"Average",Table1[[#This Row],[Performance Score]]&lt;=60,"Need Improvement")</f>
        <v>Good</v>
      </c>
      <c r="AE531" t="str">
        <f>IF(AND(Table1[[#This Row],[Attendance %]]&gt;=80,(Table1[[#This Row],[Performance Score]]&gt;=80)),"Eligible","Not Eligible")</f>
        <v>Eligible</v>
      </c>
      <c r="AF531" t="str">
        <f>IF(Table1[[#This Row],[Performance Score]]&gt;=80,"High Performer","Low Performer")</f>
        <v>High Performer</v>
      </c>
      <c r="AG531" t="str" cm="1">
        <f t="array" aca="1" ref="AG531" ca="1">_xlfn.IFS(Table1[[#This Row],[Experience]]&lt;=3,"Junior",Table1[[#This Row],[Experience]]&lt;=7,"Mid Level",Table1[[#This Row],[Experience]]&gt;=7,"Senior")</f>
        <v>Senior</v>
      </c>
      <c r="AH531" t="str">
        <f>IF(Table1[[#This Row],[Attendance %]]&gt;75,"OK","Below 75")</f>
        <v>OK</v>
      </c>
      <c r="AI531" t="b">
        <f>ISBLANK(Table1[[#This Row],[Employee ID]])</f>
        <v>0</v>
      </c>
      <c r="AJ531" t="b">
        <f>ISNUMBER(Table1[[#This Row],[Total Salary  ]])</f>
        <v>1</v>
      </c>
      <c r="AK531" t="str">
        <f>IFERROR(_xlfn.XLOOKUP(Table1[[#This Row],[Manager ID]],MANAGERS!A:A,MANAGERS!B:B),"Not Found")</f>
        <v>Manager_10</v>
      </c>
    </row>
    <row r="532" spans="1:37" x14ac:dyDescent="0.2">
      <c r="A532" t="s">
        <v>2509</v>
      </c>
      <c r="B532" t="s">
        <v>29</v>
      </c>
      <c r="C532" t="s">
        <v>15</v>
      </c>
      <c r="D532" t="s">
        <v>25</v>
      </c>
      <c r="E532" t="s">
        <v>30</v>
      </c>
      <c r="F532" s="1">
        <v>44527</v>
      </c>
      <c r="G532" s="1">
        <v>41157</v>
      </c>
      <c r="H532">
        <v>105314</v>
      </c>
      <c r="I532">
        <v>23023</v>
      </c>
      <c r="J532">
        <v>80</v>
      </c>
      <c r="K532">
        <v>46</v>
      </c>
      <c r="L532" t="s">
        <v>18</v>
      </c>
      <c r="M532">
        <v>120</v>
      </c>
      <c r="N532">
        <f>Table1[[#This Row],[Basic Salary]]+Table1[[#This Row],[Bonus]]</f>
        <v>128337</v>
      </c>
      <c r="O532" s="2">
        <f>Table1[[#This Row],[Bonus]]/Table1[[#This Row],[Basic Salary]]</f>
        <v>0.21861290996448715</v>
      </c>
      <c r="P532">
        <f ca="1">DATEDIF(Table1[[#This Row],[Date of Birth]],TODAY(),"Y")</f>
        <v>13</v>
      </c>
      <c r="Q532">
        <f ca="1">DATEDIF(Table1[[#This Row],[Joining Date]],TODAY(),"Y")</f>
        <v>4</v>
      </c>
      <c r="R532" t="str">
        <f ca="1">IF(YEAR(Table1[[#This Row],[Joining Date]])=YEAR(TODAY()),"Yes","No")</f>
        <v>No</v>
      </c>
      <c r="S532" t="str">
        <f ca="1">IF(Table1[[#This Row],[Experience]]&gt;5,"Yes","No")</f>
        <v>No</v>
      </c>
      <c r="T532" t="str">
        <f>TEXT(Table1[[#This Row],[Joining Date]],"mmmm")</f>
        <v>November</v>
      </c>
      <c r="U532" t="str">
        <f>TEXT(Table1[[#This Row],[Joining Date]],"yyyy")</f>
        <v>2021</v>
      </c>
      <c r="V532" s="5">
        <f ca="1">TODAY()-Table1[[#This Row],[Joining Date]]</f>
        <v>1712</v>
      </c>
      <c r="W532" t="str">
        <f>LEFT(Table1[[#This Row],[Employee Name]],FIND(" ",Table1[[#This Row],[Employee Name]])-1)</f>
        <v>Vikram</v>
      </c>
      <c r="X532" t="str">
        <f>RIGHT(Table1[[#This Row],[Employee Name]],LEN(Table1[[#This Row],[Employee Name]])-FIND(" ",Table1[[#This Row],[Employee Name]]))</f>
        <v>Singh</v>
      </c>
      <c r="Y532" t="str">
        <f>Table1[[#This Row],[Department]]&amp;"-"&amp;Table1[[#This Row],[Employee ID]]</f>
        <v>Finance-E02453</v>
      </c>
      <c r="Z532" t="str">
        <f>LEFT(Table1[[#This Row],[Department]],3)</f>
        <v>Fin</v>
      </c>
      <c r="AA532" t="str">
        <f>_xlfn.XLOOKUP(Table1[[#This Row],[Manager ID]],MANAGERS!A:A,MANAGERS!B:B)</f>
        <v>Manager_20</v>
      </c>
      <c r="AB532" t="str" cm="1">
        <f t="array" ref="AB532">_xlfn.XLOOKUP(Table1[[#This Row],[Manager ID]],Table2[[#All],[Manager ID]],Table2[[#All],[Department Head]])</f>
        <v>Operations</v>
      </c>
      <c r="AC532" s="2">
        <f>_xlfn.XLOOKUP(Table1[[#This Row],[City]],L:L,O:O)</f>
        <v>0.21356479274849693</v>
      </c>
      <c r="AD532" t="str" cm="1">
        <f t="array" ref="AD532">_xlfn.IFS(Table1[[#This Row],[Performance Score]]&gt;=90,"Excellent",Table1[[#This Row],[Performance Score]]&gt;=75,"Good",Table1[[#This Row],[Performance Score]]&gt;=60,"Average",Table1[[#This Row],[Performance Score]]&lt;=60,"Need Improvement")</f>
        <v>Need Improvement</v>
      </c>
      <c r="AE532" t="str">
        <f>IF(AND(Table1[[#This Row],[Attendance %]]&gt;=80,(Table1[[#This Row],[Performance Score]]&gt;=80)),"Eligible","Not Eligible")</f>
        <v>Not Eligible</v>
      </c>
      <c r="AF532" t="str">
        <f>IF(Table1[[#This Row],[Performance Score]]&gt;=80,"High Performer","Low Performer")</f>
        <v>Low Performer</v>
      </c>
      <c r="AG532" t="str" cm="1">
        <f t="array" aca="1" ref="AG532" ca="1">_xlfn.IFS(Table1[[#This Row],[Experience]]&lt;=3,"Junior",Table1[[#This Row],[Experience]]&lt;=7,"Mid Level",Table1[[#This Row],[Experience]]&gt;=7,"Senior")</f>
        <v>Mid Level</v>
      </c>
      <c r="AH532" t="str">
        <f>IF(Table1[[#This Row],[Attendance %]]&gt;75,"OK","Below 75")</f>
        <v>OK</v>
      </c>
      <c r="AI532" t="b">
        <f>ISBLANK(Table1[[#This Row],[Employee ID]])</f>
        <v>0</v>
      </c>
      <c r="AJ532" t="b">
        <f>ISNUMBER(Table1[[#This Row],[Total Salary  ]])</f>
        <v>1</v>
      </c>
      <c r="AK532" t="str">
        <f>IFERROR(_xlfn.XLOOKUP(Table1[[#This Row],[Manager ID]],MANAGERS!A:A,MANAGERS!B:B),"Not Found")</f>
        <v>Manager_20</v>
      </c>
    </row>
    <row r="533" spans="1:37" x14ac:dyDescent="0.2">
      <c r="A533" t="s">
        <v>3670</v>
      </c>
      <c r="B533" t="s">
        <v>45</v>
      </c>
      <c r="C533" t="s">
        <v>15</v>
      </c>
      <c r="D533" t="s">
        <v>16</v>
      </c>
      <c r="E533" t="s">
        <v>51</v>
      </c>
      <c r="F533" s="1">
        <v>44093</v>
      </c>
      <c r="G533" s="1">
        <v>35350</v>
      </c>
      <c r="H533">
        <v>101238</v>
      </c>
      <c r="I533">
        <v>27091</v>
      </c>
      <c r="J533">
        <v>86</v>
      </c>
      <c r="K533">
        <v>62</v>
      </c>
      <c r="L533" t="s">
        <v>34</v>
      </c>
      <c r="M533">
        <v>112</v>
      </c>
      <c r="N533">
        <f>Table1[[#This Row],[Basic Salary]]+Table1[[#This Row],[Bonus]]</f>
        <v>128329</v>
      </c>
      <c r="O533" s="2">
        <f>Table1[[#This Row],[Bonus]]/Table1[[#This Row],[Basic Salary]]</f>
        <v>0.26759714731622514</v>
      </c>
      <c r="P533">
        <f ca="1">DATEDIF(Table1[[#This Row],[Date of Birth]],TODAY(),"Y")</f>
        <v>29</v>
      </c>
      <c r="Q533">
        <f ca="1">DATEDIF(Table1[[#This Row],[Joining Date]],TODAY(),"Y")</f>
        <v>5</v>
      </c>
      <c r="R533" t="str">
        <f ca="1">IF(YEAR(Table1[[#This Row],[Joining Date]])=YEAR(TODAY()),"Yes","No")</f>
        <v>No</v>
      </c>
      <c r="S533" t="str">
        <f ca="1">IF(Table1[[#This Row],[Experience]]&gt;5,"Yes","No")</f>
        <v>No</v>
      </c>
      <c r="T533" t="str">
        <f>TEXT(Table1[[#This Row],[Joining Date]],"mmmm")</f>
        <v>September</v>
      </c>
      <c r="U533" t="str">
        <f>TEXT(Table1[[#This Row],[Joining Date]],"yyyy")</f>
        <v>2020</v>
      </c>
      <c r="V533" s="5">
        <f ca="1">TODAY()-Table1[[#This Row],[Joining Date]]</f>
        <v>2146</v>
      </c>
      <c r="W533" t="str">
        <f>LEFT(Table1[[#This Row],[Employee Name]],FIND(" ",Table1[[#This Row],[Employee Name]])-1)</f>
        <v>Ananya</v>
      </c>
      <c r="X533" t="str">
        <f>RIGHT(Table1[[#This Row],[Employee Name]],LEN(Table1[[#This Row],[Employee Name]])-FIND(" ",Table1[[#This Row],[Employee Name]]))</f>
        <v>Rao</v>
      </c>
      <c r="Y533" t="str">
        <f>Table1[[#This Row],[Department]]&amp;"-"&amp;Table1[[#This Row],[Employee ID]]</f>
        <v>HR-E03614</v>
      </c>
      <c r="Z533" t="str">
        <f>LEFT(Table1[[#This Row],[Department]],3)</f>
        <v>HR</v>
      </c>
      <c r="AA533" t="str">
        <f>_xlfn.XLOOKUP(Table1[[#This Row],[Manager ID]],MANAGERS!A:A,MANAGERS!B:B)</f>
        <v>Manager_12</v>
      </c>
      <c r="AB533" t="str" cm="1">
        <f t="array" ref="AB533">_xlfn.XLOOKUP(Table1[[#This Row],[Manager ID]],Table2[[#All],[Manager ID]],Table2[[#All],[Department Head]])</f>
        <v>Marketing</v>
      </c>
      <c r="AC533" s="2">
        <f>_xlfn.XLOOKUP(Table1[[#This Row],[City]],L:L,O:O)</f>
        <v>0.24030340748661314</v>
      </c>
      <c r="AD533" t="str" cm="1">
        <f t="array" ref="AD533">_xlfn.IFS(Table1[[#This Row],[Performance Score]]&gt;=90,"Excellent",Table1[[#This Row],[Performance Score]]&gt;=75,"Good",Table1[[#This Row],[Performance Score]]&gt;=60,"Average",Table1[[#This Row],[Performance Score]]&lt;=60,"Need Improvement")</f>
        <v>Average</v>
      </c>
      <c r="AE533" t="str">
        <f>IF(AND(Table1[[#This Row],[Attendance %]]&gt;=80,(Table1[[#This Row],[Performance Score]]&gt;=80)),"Eligible","Not Eligible")</f>
        <v>Not Eligible</v>
      </c>
      <c r="AF533" t="str">
        <f>IF(Table1[[#This Row],[Performance Score]]&gt;=80,"High Performer","Low Performer")</f>
        <v>Low Performer</v>
      </c>
      <c r="AG533" t="str" cm="1">
        <f t="array" aca="1" ref="AG533" ca="1">_xlfn.IFS(Table1[[#This Row],[Experience]]&lt;=3,"Junior",Table1[[#This Row],[Experience]]&lt;=7,"Mid Level",Table1[[#This Row],[Experience]]&gt;=7,"Senior")</f>
        <v>Mid Level</v>
      </c>
      <c r="AH533" t="str">
        <f>IF(Table1[[#This Row],[Attendance %]]&gt;75,"OK","Below 75")</f>
        <v>OK</v>
      </c>
      <c r="AI533" t="b">
        <f>ISBLANK(Table1[[#This Row],[Employee ID]])</f>
        <v>0</v>
      </c>
      <c r="AJ533" t="b">
        <f>ISNUMBER(Table1[[#This Row],[Total Salary  ]])</f>
        <v>1</v>
      </c>
      <c r="AK533" t="str">
        <f>IFERROR(_xlfn.XLOOKUP(Table1[[#This Row],[Manager ID]],MANAGERS!A:A,MANAGERS!B:B),"Not Found")</f>
        <v>Manager_12</v>
      </c>
    </row>
    <row r="534" spans="1:37" x14ac:dyDescent="0.2">
      <c r="A534" t="s">
        <v>3995</v>
      </c>
      <c r="B534" t="s">
        <v>75</v>
      </c>
      <c r="C534" t="s">
        <v>15</v>
      </c>
      <c r="D534" t="s">
        <v>25</v>
      </c>
      <c r="E534" t="s">
        <v>22</v>
      </c>
      <c r="F534" s="1">
        <v>43158</v>
      </c>
      <c r="G534" s="1">
        <v>38525</v>
      </c>
      <c r="H534">
        <v>104505</v>
      </c>
      <c r="I534">
        <v>23806</v>
      </c>
      <c r="J534">
        <v>90</v>
      </c>
      <c r="K534">
        <v>95</v>
      </c>
      <c r="L534" t="s">
        <v>34</v>
      </c>
      <c r="M534">
        <v>101</v>
      </c>
      <c r="N534">
        <f>Table1[[#This Row],[Basic Salary]]+Table1[[#This Row],[Bonus]]</f>
        <v>128311</v>
      </c>
      <c r="O534" s="2">
        <f>Table1[[#This Row],[Bonus]]/Table1[[#This Row],[Basic Salary]]</f>
        <v>0.22779771302808477</v>
      </c>
      <c r="P534">
        <f ca="1">DATEDIF(Table1[[#This Row],[Date of Birth]],TODAY(),"Y")</f>
        <v>21</v>
      </c>
      <c r="Q534">
        <f ca="1">DATEDIF(Table1[[#This Row],[Joining Date]],TODAY(),"Y")</f>
        <v>8</v>
      </c>
      <c r="R534" t="str">
        <f ca="1">IF(YEAR(Table1[[#This Row],[Joining Date]])=YEAR(TODAY()),"Yes","No")</f>
        <v>No</v>
      </c>
      <c r="S534" t="str">
        <f ca="1">IF(Table1[[#This Row],[Experience]]&gt;5,"Yes","No")</f>
        <v>Yes</v>
      </c>
      <c r="T534" t="str">
        <f>TEXT(Table1[[#This Row],[Joining Date]],"mmmm")</f>
        <v>February</v>
      </c>
      <c r="U534" t="str">
        <f>TEXT(Table1[[#This Row],[Joining Date]],"yyyy")</f>
        <v>2018</v>
      </c>
      <c r="V534" s="5">
        <f ca="1">TODAY()-Table1[[#This Row],[Joining Date]]</f>
        <v>3081</v>
      </c>
      <c r="W534" t="str">
        <f>LEFT(Table1[[#This Row],[Employee Name]],FIND(" ",Table1[[#This Row],[Employee Name]])-1)</f>
        <v>Ishita</v>
      </c>
      <c r="X534" t="str">
        <f>RIGHT(Table1[[#This Row],[Employee Name]],LEN(Table1[[#This Row],[Employee Name]])-FIND(" ",Table1[[#This Row],[Employee Name]]))</f>
        <v>Roy</v>
      </c>
      <c r="Y534" t="str">
        <f>Table1[[#This Row],[Department]]&amp;"-"&amp;Table1[[#This Row],[Employee ID]]</f>
        <v>Finance-E03939</v>
      </c>
      <c r="Z534" t="str">
        <f>LEFT(Table1[[#This Row],[Department]],3)</f>
        <v>Fin</v>
      </c>
      <c r="AA534" t="str">
        <f>_xlfn.XLOOKUP(Table1[[#This Row],[Manager ID]],MANAGERS!A:A,MANAGERS!B:B)</f>
        <v>Manager_1</v>
      </c>
      <c r="AB534" t="str" cm="1">
        <f t="array" ref="AB534">_xlfn.XLOOKUP(Table1[[#This Row],[Manager ID]],Table2[[#All],[Manager ID]],Table2[[#All],[Department Head]])</f>
        <v>Support</v>
      </c>
      <c r="AC534" s="2">
        <f>_xlfn.XLOOKUP(Table1[[#This Row],[City]],L:L,O:O)</f>
        <v>0.24030340748661314</v>
      </c>
      <c r="AD534" t="str" cm="1">
        <f t="array" ref="AD534">_xlfn.IFS(Table1[[#This Row],[Performance Score]]&gt;=90,"Excellent",Table1[[#This Row],[Performance Score]]&gt;=75,"Good",Table1[[#This Row],[Performance Score]]&gt;=60,"Average",Table1[[#This Row],[Performance Score]]&lt;=60,"Need Improvement")</f>
        <v>Excellent</v>
      </c>
      <c r="AE534" t="str">
        <f>IF(AND(Table1[[#This Row],[Attendance %]]&gt;=80,(Table1[[#This Row],[Performance Score]]&gt;=80)),"Eligible","Not Eligible")</f>
        <v>Eligible</v>
      </c>
      <c r="AF534" t="str">
        <f>IF(Table1[[#This Row],[Performance Score]]&gt;=80,"High Performer","Low Performer")</f>
        <v>High Performer</v>
      </c>
      <c r="AG534" t="str" cm="1">
        <f t="array" aca="1" ref="AG534" ca="1">_xlfn.IFS(Table1[[#This Row],[Experience]]&lt;=3,"Junior",Table1[[#This Row],[Experience]]&lt;=7,"Mid Level",Table1[[#This Row],[Experience]]&gt;=7,"Senior")</f>
        <v>Senior</v>
      </c>
      <c r="AH534" t="str">
        <f>IF(Table1[[#This Row],[Attendance %]]&gt;75,"OK","Below 75")</f>
        <v>OK</v>
      </c>
      <c r="AI534" t="b">
        <f>ISBLANK(Table1[[#This Row],[Employee ID]])</f>
        <v>0</v>
      </c>
      <c r="AJ534" t="b">
        <f>ISNUMBER(Table1[[#This Row],[Total Salary  ]])</f>
        <v>1</v>
      </c>
      <c r="AK534" t="str">
        <f>IFERROR(_xlfn.XLOOKUP(Table1[[#This Row],[Manager ID]],MANAGERS!A:A,MANAGERS!B:B),"Not Found")</f>
        <v>Manager_1</v>
      </c>
    </row>
    <row r="535" spans="1:37" x14ac:dyDescent="0.2">
      <c r="A535" t="s">
        <v>4528</v>
      </c>
      <c r="B535" t="s">
        <v>89</v>
      </c>
      <c r="C535" t="s">
        <v>15</v>
      </c>
      <c r="D535" t="s">
        <v>81</v>
      </c>
      <c r="E535" t="s">
        <v>17</v>
      </c>
      <c r="F535" s="1">
        <v>42048</v>
      </c>
      <c r="G535" s="1">
        <v>36996</v>
      </c>
      <c r="H535">
        <v>98431</v>
      </c>
      <c r="I535">
        <v>29879</v>
      </c>
      <c r="J535">
        <v>65</v>
      </c>
      <c r="K535">
        <v>87</v>
      </c>
      <c r="L535" t="s">
        <v>53</v>
      </c>
      <c r="M535">
        <v>116</v>
      </c>
      <c r="N535">
        <f>Table1[[#This Row],[Basic Salary]]+Table1[[#This Row],[Bonus]]</f>
        <v>128310</v>
      </c>
      <c r="O535" s="2">
        <f>Table1[[#This Row],[Bonus]]/Table1[[#This Row],[Basic Salary]]</f>
        <v>0.3035527425303004</v>
      </c>
      <c r="P535">
        <f ca="1">DATEDIF(Table1[[#This Row],[Date of Birth]],TODAY(),"Y")</f>
        <v>25</v>
      </c>
      <c r="Q535">
        <f ca="1">DATEDIF(Table1[[#This Row],[Joining Date]],TODAY(),"Y")</f>
        <v>11</v>
      </c>
      <c r="R535" t="str">
        <f ca="1">IF(YEAR(Table1[[#This Row],[Joining Date]])=YEAR(TODAY()),"Yes","No")</f>
        <v>No</v>
      </c>
      <c r="S535" t="str">
        <f ca="1">IF(Table1[[#This Row],[Experience]]&gt;5,"Yes","No")</f>
        <v>Yes</v>
      </c>
      <c r="T535" t="str">
        <f>TEXT(Table1[[#This Row],[Joining Date]],"mmmm")</f>
        <v>February</v>
      </c>
      <c r="U535" t="str">
        <f>TEXT(Table1[[#This Row],[Joining Date]],"yyyy")</f>
        <v>2015</v>
      </c>
      <c r="V535" s="5">
        <f ca="1">TODAY()-Table1[[#This Row],[Joining Date]]</f>
        <v>4191</v>
      </c>
      <c r="W535" t="str">
        <f>LEFT(Table1[[#This Row],[Employee Name]],FIND(" ",Table1[[#This Row],[Employee Name]])-1)</f>
        <v>Tarun</v>
      </c>
      <c r="X535" t="str">
        <f>RIGHT(Table1[[#This Row],[Employee Name]],LEN(Table1[[#This Row],[Employee Name]])-FIND(" ",Table1[[#This Row],[Employee Name]]))</f>
        <v>Verma</v>
      </c>
      <c r="Y535" t="str">
        <f>Table1[[#This Row],[Department]]&amp;"-"&amp;Table1[[#This Row],[Employee ID]]</f>
        <v>Sales-E04472</v>
      </c>
      <c r="Z535" t="str">
        <f>LEFT(Table1[[#This Row],[Department]],3)</f>
        <v>Sal</v>
      </c>
      <c r="AA535" t="str">
        <f>_xlfn.XLOOKUP(Table1[[#This Row],[Manager ID]],MANAGERS!A:A,MANAGERS!B:B)</f>
        <v>Manager_16</v>
      </c>
      <c r="AB535" t="str" cm="1">
        <f t="array" ref="AB535">_xlfn.XLOOKUP(Table1[[#This Row],[Manager ID]],Table2[[#All],[Manager ID]],Table2[[#All],[Department Head]])</f>
        <v>Sales</v>
      </c>
      <c r="AC535" s="2">
        <f>_xlfn.XLOOKUP(Table1[[#This Row],[City]],L:L,O:O)</f>
        <v>0.23685887225230964</v>
      </c>
      <c r="AD535" t="str" cm="1">
        <f t="array" ref="AD535">_xlfn.IFS(Table1[[#This Row],[Performance Score]]&gt;=90,"Excellent",Table1[[#This Row],[Performance Score]]&gt;=75,"Good",Table1[[#This Row],[Performance Score]]&gt;=60,"Average",Table1[[#This Row],[Performance Score]]&lt;=60,"Need Improvement")</f>
        <v>Good</v>
      </c>
      <c r="AE535" t="str">
        <f>IF(AND(Table1[[#This Row],[Attendance %]]&gt;=80,(Table1[[#This Row],[Performance Score]]&gt;=80)),"Eligible","Not Eligible")</f>
        <v>Not Eligible</v>
      </c>
      <c r="AF535" t="str">
        <f>IF(Table1[[#This Row],[Performance Score]]&gt;=80,"High Performer","Low Performer")</f>
        <v>High Performer</v>
      </c>
      <c r="AG535" t="str" cm="1">
        <f t="array" aca="1" ref="AG535" ca="1">_xlfn.IFS(Table1[[#This Row],[Experience]]&lt;=3,"Junior",Table1[[#This Row],[Experience]]&lt;=7,"Mid Level",Table1[[#This Row],[Experience]]&gt;=7,"Senior")</f>
        <v>Senior</v>
      </c>
      <c r="AH535" t="str">
        <f>IF(Table1[[#This Row],[Attendance %]]&gt;75,"OK","Below 75")</f>
        <v>Below 75</v>
      </c>
      <c r="AI535" t="b">
        <f>ISBLANK(Table1[[#This Row],[Employee ID]])</f>
        <v>0</v>
      </c>
      <c r="AJ535" t="b">
        <f>ISNUMBER(Table1[[#This Row],[Total Salary  ]])</f>
        <v>1</v>
      </c>
      <c r="AK535" t="str">
        <f>IFERROR(_xlfn.XLOOKUP(Table1[[#This Row],[Manager ID]],MANAGERS!A:A,MANAGERS!B:B),"Not Found")</f>
        <v>Manager_16</v>
      </c>
    </row>
    <row r="536" spans="1:37" x14ac:dyDescent="0.2">
      <c r="A536" t="s">
        <v>1348</v>
      </c>
      <c r="B536" t="s">
        <v>62</v>
      </c>
      <c r="C536" t="s">
        <v>21</v>
      </c>
      <c r="D536" t="s">
        <v>81</v>
      </c>
      <c r="E536" t="s">
        <v>22</v>
      </c>
      <c r="F536" s="1">
        <v>42947</v>
      </c>
      <c r="G536" s="1">
        <v>39568</v>
      </c>
      <c r="H536">
        <v>115186</v>
      </c>
      <c r="I536">
        <v>13103</v>
      </c>
      <c r="J536">
        <v>62</v>
      </c>
      <c r="K536">
        <v>57</v>
      </c>
      <c r="L536" t="s">
        <v>18</v>
      </c>
      <c r="M536">
        <v>104</v>
      </c>
      <c r="N536">
        <f>Table1[[#This Row],[Basic Salary]]+Table1[[#This Row],[Bonus]]</f>
        <v>128289</v>
      </c>
      <c r="O536" s="2">
        <f>Table1[[#This Row],[Bonus]]/Table1[[#This Row],[Basic Salary]]</f>
        <v>0.11375514385428785</v>
      </c>
      <c r="P536">
        <f ca="1">DATEDIF(Table1[[#This Row],[Date of Birth]],TODAY(),"Y")</f>
        <v>18</v>
      </c>
      <c r="Q536">
        <f ca="1">DATEDIF(Table1[[#This Row],[Joining Date]],TODAY(),"Y")</f>
        <v>9</v>
      </c>
      <c r="R536" t="str">
        <f ca="1">IF(YEAR(Table1[[#This Row],[Joining Date]])=YEAR(TODAY()),"Yes","No")</f>
        <v>No</v>
      </c>
      <c r="S536" t="str">
        <f ca="1">IF(Table1[[#This Row],[Experience]]&gt;5,"Yes","No")</f>
        <v>Yes</v>
      </c>
      <c r="T536" t="str">
        <f>TEXT(Table1[[#This Row],[Joining Date]],"mmmm")</f>
        <v>July</v>
      </c>
      <c r="U536" t="str">
        <f>TEXT(Table1[[#This Row],[Joining Date]],"yyyy")</f>
        <v>2017</v>
      </c>
      <c r="V536" s="5">
        <f ca="1">TODAY()-Table1[[#This Row],[Joining Date]]</f>
        <v>3292</v>
      </c>
      <c r="W536" t="str">
        <f>LEFT(Table1[[#This Row],[Employee Name]],FIND(" ",Table1[[#This Row],[Employee Name]])-1)</f>
        <v>Kavya</v>
      </c>
      <c r="X536" t="str">
        <f>RIGHT(Table1[[#This Row],[Employee Name]],LEN(Table1[[#This Row],[Employee Name]])-FIND(" ",Table1[[#This Row],[Employee Name]]))</f>
        <v>Nair</v>
      </c>
      <c r="Y536" t="str">
        <f>Table1[[#This Row],[Department]]&amp;"-"&amp;Table1[[#This Row],[Employee ID]]</f>
        <v>Sales-E01292</v>
      </c>
      <c r="Z536" t="str">
        <f>LEFT(Table1[[#This Row],[Department]],3)</f>
        <v>Sal</v>
      </c>
      <c r="AA536" t="str">
        <f>_xlfn.XLOOKUP(Table1[[#This Row],[Manager ID]],MANAGERS!A:A,MANAGERS!B:B)</f>
        <v>Manager_4</v>
      </c>
      <c r="AB536" t="str" cm="1">
        <f t="array" ref="AB536">_xlfn.XLOOKUP(Table1[[#This Row],[Manager ID]],Table2[[#All],[Manager ID]],Table2[[#All],[Department Head]])</f>
        <v>Finance</v>
      </c>
      <c r="AC536" s="2">
        <f>_xlfn.XLOOKUP(Table1[[#This Row],[City]],L:L,O:O)</f>
        <v>0.21356479274849693</v>
      </c>
      <c r="AD536" t="str" cm="1">
        <f t="array" ref="AD536">_xlfn.IFS(Table1[[#This Row],[Performance Score]]&gt;=90,"Excellent",Table1[[#This Row],[Performance Score]]&gt;=75,"Good",Table1[[#This Row],[Performance Score]]&gt;=60,"Average",Table1[[#This Row],[Performance Score]]&lt;=60,"Need Improvement")</f>
        <v>Need Improvement</v>
      </c>
      <c r="AE536" t="str">
        <f>IF(AND(Table1[[#This Row],[Attendance %]]&gt;=80,(Table1[[#This Row],[Performance Score]]&gt;=80)),"Eligible","Not Eligible")</f>
        <v>Not Eligible</v>
      </c>
      <c r="AF536" t="str">
        <f>IF(Table1[[#This Row],[Performance Score]]&gt;=80,"High Performer","Low Performer")</f>
        <v>Low Performer</v>
      </c>
      <c r="AG536" t="str" cm="1">
        <f t="array" aca="1" ref="AG536" ca="1">_xlfn.IFS(Table1[[#This Row],[Experience]]&lt;=3,"Junior",Table1[[#This Row],[Experience]]&lt;=7,"Mid Level",Table1[[#This Row],[Experience]]&gt;=7,"Senior")</f>
        <v>Senior</v>
      </c>
      <c r="AH536" t="str">
        <f>IF(Table1[[#This Row],[Attendance %]]&gt;75,"OK","Below 75")</f>
        <v>Below 75</v>
      </c>
      <c r="AI536" t="b">
        <f>ISBLANK(Table1[[#This Row],[Employee ID]])</f>
        <v>0</v>
      </c>
      <c r="AJ536" t="b">
        <f>ISNUMBER(Table1[[#This Row],[Total Salary  ]])</f>
        <v>1</v>
      </c>
      <c r="AK536" t="str">
        <f>IFERROR(_xlfn.XLOOKUP(Table1[[#This Row],[Manager ID]],MANAGERS!A:A,MANAGERS!B:B),"Not Found")</f>
        <v>Manager_4</v>
      </c>
    </row>
    <row r="537" spans="1:37" x14ac:dyDescent="0.2">
      <c r="A537" t="s">
        <v>4132</v>
      </c>
      <c r="B537" t="s">
        <v>71</v>
      </c>
      <c r="C537" t="s">
        <v>15</v>
      </c>
      <c r="D537" t="s">
        <v>25</v>
      </c>
      <c r="E537" t="s">
        <v>17</v>
      </c>
      <c r="F537" s="1">
        <v>43350</v>
      </c>
      <c r="G537" s="1">
        <v>40732</v>
      </c>
      <c r="H537">
        <v>115368</v>
      </c>
      <c r="I537">
        <v>12914</v>
      </c>
      <c r="J537">
        <v>68</v>
      </c>
      <c r="K537">
        <v>88</v>
      </c>
      <c r="L537" t="s">
        <v>34</v>
      </c>
      <c r="M537">
        <v>116</v>
      </c>
      <c r="N537">
        <f>Table1[[#This Row],[Basic Salary]]+Table1[[#This Row],[Bonus]]</f>
        <v>128282</v>
      </c>
      <c r="O537" s="2">
        <f>Table1[[#This Row],[Bonus]]/Table1[[#This Row],[Basic Salary]]</f>
        <v>0.11193745232646835</v>
      </c>
      <c r="P537">
        <f ca="1">DATEDIF(Table1[[#This Row],[Date of Birth]],TODAY(),"Y")</f>
        <v>15</v>
      </c>
      <c r="Q537">
        <f ca="1">DATEDIF(Table1[[#This Row],[Joining Date]],TODAY(),"Y")</f>
        <v>7</v>
      </c>
      <c r="R537" t="str">
        <f ca="1">IF(YEAR(Table1[[#This Row],[Joining Date]])=YEAR(TODAY()),"Yes","No")</f>
        <v>No</v>
      </c>
      <c r="S537" t="str">
        <f ca="1">IF(Table1[[#This Row],[Experience]]&gt;5,"Yes","No")</f>
        <v>Yes</v>
      </c>
      <c r="T537" t="str">
        <f>TEXT(Table1[[#This Row],[Joining Date]],"mmmm")</f>
        <v>September</v>
      </c>
      <c r="U537" t="str">
        <f>TEXT(Table1[[#This Row],[Joining Date]],"yyyy")</f>
        <v>2018</v>
      </c>
      <c r="V537" s="5">
        <f ca="1">TODAY()-Table1[[#This Row],[Joining Date]]</f>
        <v>2889</v>
      </c>
      <c r="W537" t="str">
        <f>LEFT(Table1[[#This Row],[Employee Name]],FIND(" ",Table1[[#This Row],[Employee Name]])-1)</f>
        <v>Sneha</v>
      </c>
      <c r="X537" t="str">
        <f>RIGHT(Table1[[#This Row],[Employee Name]],LEN(Table1[[#This Row],[Employee Name]])-FIND(" ",Table1[[#This Row],[Employee Name]]))</f>
        <v>Iyer</v>
      </c>
      <c r="Y537" t="str">
        <f>Table1[[#This Row],[Department]]&amp;"-"&amp;Table1[[#This Row],[Employee ID]]</f>
        <v>Finance-E04076</v>
      </c>
      <c r="Z537" t="str">
        <f>LEFT(Table1[[#This Row],[Department]],3)</f>
        <v>Fin</v>
      </c>
      <c r="AA537" t="str">
        <f>_xlfn.XLOOKUP(Table1[[#This Row],[Manager ID]],MANAGERS!A:A,MANAGERS!B:B)</f>
        <v>Manager_16</v>
      </c>
      <c r="AB537" t="str" cm="1">
        <f t="array" ref="AB537">_xlfn.XLOOKUP(Table1[[#This Row],[Manager ID]],Table2[[#All],[Manager ID]],Table2[[#All],[Department Head]])</f>
        <v>Sales</v>
      </c>
      <c r="AC537" s="2">
        <f>_xlfn.XLOOKUP(Table1[[#This Row],[City]],L:L,O:O)</f>
        <v>0.24030340748661314</v>
      </c>
      <c r="AD537" t="str" cm="1">
        <f t="array" ref="AD537">_xlfn.IFS(Table1[[#This Row],[Performance Score]]&gt;=90,"Excellent",Table1[[#This Row],[Performance Score]]&gt;=75,"Good",Table1[[#This Row],[Performance Score]]&gt;=60,"Average",Table1[[#This Row],[Performance Score]]&lt;=60,"Need Improvement")</f>
        <v>Good</v>
      </c>
      <c r="AE537" t="str">
        <f>IF(AND(Table1[[#This Row],[Attendance %]]&gt;=80,(Table1[[#This Row],[Performance Score]]&gt;=80)),"Eligible","Not Eligible")</f>
        <v>Not Eligible</v>
      </c>
      <c r="AF537" t="str">
        <f>IF(Table1[[#This Row],[Performance Score]]&gt;=80,"High Performer","Low Performer")</f>
        <v>High Performer</v>
      </c>
      <c r="AG537" t="str" cm="1">
        <f t="array" aca="1" ref="AG537" ca="1">_xlfn.IFS(Table1[[#This Row],[Experience]]&lt;=3,"Junior",Table1[[#This Row],[Experience]]&lt;=7,"Mid Level",Table1[[#This Row],[Experience]]&gt;=7,"Senior")</f>
        <v>Mid Level</v>
      </c>
      <c r="AH537" t="str">
        <f>IF(Table1[[#This Row],[Attendance %]]&gt;75,"OK","Below 75")</f>
        <v>Below 75</v>
      </c>
      <c r="AI537" t="b">
        <f>ISBLANK(Table1[[#This Row],[Employee ID]])</f>
        <v>0</v>
      </c>
      <c r="AJ537" t="b">
        <f>ISNUMBER(Table1[[#This Row],[Total Salary  ]])</f>
        <v>1</v>
      </c>
      <c r="AK537" t="str">
        <f>IFERROR(_xlfn.XLOOKUP(Table1[[#This Row],[Manager ID]],MANAGERS!A:A,MANAGERS!B:B),"Not Found")</f>
        <v>Manager_16</v>
      </c>
    </row>
    <row r="538" spans="1:37" x14ac:dyDescent="0.2">
      <c r="A538" t="s">
        <v>2685</v>
      </c>
      <c r="B538" t="s">
        <v>39</v>
      </c>
      <c r="C538" t="s">
        <v>15</v>
      </c>
      <c r="D538" t="s">
        <v>81</v>
      </c>
      <c r="E538" t="s">
        <v>51</v>
      </c>
      <c r="F538" s="1">
        <v>43287</v>
      </c>
      <c r="G538" s="1">
        <v>31997</v>
      </c>
      <c r="H538">
        <v>106776</v>
      </c>
      <c r="I538">
        <v>21496</v>
      </c>
      <c r="J538">
        <v>79</v>
      </c>
      <c r="K538">
        <v>48</v>
      </c>
      <c r="L538" t="s">
        <v>18</v>
      </c>
      <c r="M538">
        <v>110</v>
      </c>
      <c r="N538">
        <f>Table1[[#This Row],[Basic Salary]]+Table1[[#This Row],[Bonus]]</f>
        <v>128272</v>
      </c>
      <c r="O538" s="2">
        <f>Table1[[#This Row],[Bonus]]/Table1[[#This Row],[Basic Salary]]</f>
        <v>0.20131864838540495</v>
      </c>
      <c r="P538">
        <f ca="1">DATEDIF(Table1[[#This Row],[Date of Birth]],TODAY(),"Y")</f>
        <v>38</v>
      </c>
      <c r="Q538">
        <f ca="1">DATEDIF(Table1[[#This Row],[Joining Date]],TODAY(),"Y")</f>
        <v>8</v>
      </c>
      <c r="R538" t="str">
        <f ca="1">IF(YEAR(Table1[[#This Row],[Joining Date]])=YEAR(TODAY()),"Yes","No")</f>
        <v>No</v>
      </c>
      <c r="S538" t="str">
        <f ca="1">IF(Table1[[#This Row],[Experience]]&gt;5,"Yes","No")</f>
        <v>Yes</v>
      </c>
      <c r="T538" t="str">
        <f>TEXT(Table1[[#This Row],[Joining Date]],"mmmm")</f>
        <v>July</v>
      </c>
      <c r="U538" t="str">
        <f>TEXT(Table1[[#This Row],[Joining Date]],"yyyy")</f>
        <v>2018</v>
      </c>
      <c r="V538" s="5">
        <f ca="1">TODAY()-Table1[[#This Row],[Joining Date]]</f>
        <v>2952</v>
      </c>
      <c r="W538" t="str">
        <f>LEFT(Table1[[#This Row],[Employee Name]],FIND(" ",Table1[[#This Row],[Employee Name]])-1)</f>
        <v>Karan</v>
      </c>
      <c r="X538" t="str">
        <f>RIGHT(Table1[[#This Row],[Employee Name]],LEN(Table1[[#This Row],[Employee Name]])-FIND(" ",Table1[[#This Row],[Employee Name]]))</f>
        <v>Malhotra</v>
      </c>
      <c r="Y538" t="str">
        <f>Table1[[#This Row],[Department]]&amp;"-"&amp;Table1[[#This Row],[Employee ID]]</f>
        <v>Sales-E02629</v>
      </c>
      <c r="Z538" t="str">
        <f>LEFT(Table1[[#This Row],[Department]],3)</f>
        <v>Sal</v>
      </c>
      <c r="AA538" t="str">
        <f>_xlfn.XLOOKUP(Table1[[#This Row],[Manager ID]],MANAGERS!A:A,MANAGERS!B:B)</f>
        <v>Manager_10</v>
      </c>
      <c r="AB538" t="str" cm="1">
        <f t="array" ref="AB538">_xlfn.XLOOKUP(Table1[[#This Row],[Manager ID]],Table2[[#All],[Manager ID]],Table2[[#All],[Department Head]])</f>
        <v>HR</v>
      </c>
      <c r="AC538" s="2">
        <f>_xlfn.XLOOKUP(Table1[[#This Row],[City]],L:L,O:O)</f>
        <v>0.21356479274849693</v>
      </c>
      <c r="AD538" t="str" cm="1">
        <f t="array" ref="AD538">_xlfn.IFS(Table1[[#This Row],[Performance Score]]&gt;=90,"Excellent",Table1[[#This Row],[Performance Score]]&gt;=75,"Good",Table1[[#This Row],[Performance Score]]&gt;=60,"Average",Table1[[#This Row],[Performance Score]]&lt;=60,"Need Improvement")</f>
        <v>Need Improvement</v>
      </c>
      <c r="AE538" t="str">
        <f>IF(AND(Table1[[#This Row],[Attendance %]]&gt;=80,(Table1[[#This Row],[Performance Score]]&gt;=80)),"Eligible","Not Eligible")</f>
        <v>Not Eligible</v>
      </c>
      <c r="AF538" t="str">
        <f>IF(Table1[[#This Row],[Performance Score]]&gt;=80,"High Performer","Low Performer")</f>
        <v>Low Performer</v>
      </c>
      <c r="AG538" t="str" cm="1">
        <f t="array" aca="1" ref="AG538" ca="1">_xlfn.IFS(Table1[[#This Row],[Experience]]&lt;=3,"Junior",Table1[[#This Row],[Experience]]&lt;=7,"Mid Level",Table1[[#This Row],[Experience]]&gt;=7,"Senior")</f>
        <v>Senior</v>
      </c>
      <c r="AH538" t="str">
        <f>IF(Table1[[#This Row],[Attendance %]]&gt;75,"OK","Below 75")</f>
        <v>OK</v>
      </c>
      <c r="AI538" t="b">
        <f>ISBLANK(Table1[[#This Row],[Employee ID]])</f>
        <v>0</v>
      </c>
      <c r="AJ538" t="b">
        <f>ISNUMBER(Table1[[#This Row],[Total Salary  ]])</f>
        <v>1</v>
      </c>
      <c r="AK538" t="str">
        <f>IFERROR(_xlfn.XLOOKUP(Table1[[#This Row],[Manager ID]],MANAGERS!A:A,MANAGERS!B:B),"Not Found")</f>
        <v>Manager_10</v>
      </c>
    </row>
    <row r="539" spans="1:37" x14ac:dyDescent="0.2">
      <c r="A539" t="s">
        <v>2731</v>
      </c>
      <c r="B539" t="s">
        <v>48</v>
      </c>
      <c r="C539" t="s">
        <v>21</v>
      </c>
      <c r="D539" t="s">
        <v>46</v>
      </c>
      <c r="E539" t="s">
        <v>17</v>
      </c>
      <c r="F539" s="1">
        <v>44225</v>
      </c>
      <c r="G539" s="1">
        <v>39505</v>
      </c>
      <c r="H539">
        <v>108592</v>
      </c>
      <c r="I539">
        <v>19680</v>
      </c>
      <c r="J539">
        <v>63</v>
      </c>
      <c r="K539">
        <v>82</v>
      </c>
      <c r="L539" t="s">
        <v>23</v>
      </c>
      <c r="M539">
        <v>109</v>
      </c>
      <c r="N539">
        <f>Table1[[#This Row],[Basic Salary]]+Table1[[#This Row],[Bonus]]</f>
        <v>128272</v>
      </c>
      <c r="O539" s="2">
        <f>Table1[[#This Row],[Bonus]]/Table1[[#This Row],[Basic Salary]]</f>
        <v>0.18122881980256372</v>
      </c>
      <c r="P539">
        <f ca="1">DATEDIF(Table1[[#This Row],[Date of Birth]],TODAY(),"Y")</f>
        <v>18</v>
      </c>
      <c r="Q539">
        <f ca="1">DATEDIF(Table1[[#This Row],[Joining Date]],TODAY(),"Y")</f>
        <v>5</v>
      </c>
      <c r="R539" t="str">
        <f ca="1">IF(YEAR(Table1[[#This Row],[Joining Date]])=YEAR(TODAY()),"Yes","No")</f>
        <v>No</v>
      </c>
      <c r="S539" t="str">
        <f ca="1">IF(Table1[[#This Row],[Experience]]&gt;5,"Yes","No")</f>
        <v>No</v>
      </c>
      <c r="T539" t="str">
        <f>TEXT(Table1[[#This Row],[Joining Date]],"mmmm")</f>
        <v>January</v>
      </c>
      <c r="U539" t="str">
        <f>TEXT(Table1[[#This Row],[Joining Date]],"yyyy")</f>
        <v>2021</v>
      </c>
      <c r="V539" s="5">
        <f ca="1">TODAY()-Table1[[#This Row],[Joining Date]]</f>
        <v>2014</v>
      </c>
      <c r="W539" t="str">
        <f>LEFT(Table1[[#This Row],[Employee Name]],FIND(" ",Table1[[#This Row],[Employee Name]])-1)</f>
        <v>Aditya</v>
      </c>
      <c r="X539" t="str">
        <f>RIGHT(Table1[[#This Row],[Employee Name]],LEN(Table1[[#This Row],[Employee Name]])-FIND(" ",Table1[[#This Row],[Employee Name]]))</f>
        <v>Kapoor</v>
      </c>
      <c r="Y539" t="str">
        <f>Table1[[#This Row],[Department]]&amp;"-"&amp;Table1[[#This Row],[Employee ID]]</f>
        <v>Support-E02675</v>
      </c>
      <c r="Z539" t="str">
        <f>LEFT(Table1[[#This Row],[Department]],3)</f>
        <v>Sup</v>
      </c>
      <c r="AA539" t="str">
        <f>_xlfn.XLOOKUP(Table1[[#This Row],[Manager ID]],MANAGERS!A:A,MANAGERS!B:B)</f>
        <v>Manager_9</v>
      </c>
      <c r="AB539" t="str" cm="1">
        <f t="array" ref="AB539">_xlfn.XLOOKUP(Table1[[#This Row],[Manager ID]],Table2[[#All],[Manager ID]],Table2[[#All],[Department Head]])</f>
        <v>Sales</v>
      </c>
      <c r="AC539" s="2">
        <f>_xlfn.XLOOKUP(Table1[[#This Row],[City]],L:L,O:O)</f>
        <v>0.23486488519629886</v>
      </c>
      <c r="AD539" t="str" cm="1">
        <f t="array" ref="AD539">_xlfn.IFS(Table1[[#This Row],[Performance Score]]&gt;=90,"Excellent",Table1[[#This Row],[Performance Score]]&gt;=75,"Good",Table1[[#This Row],[Performance Score]]&gt;=60,"Average",Table1[[#This Row],[Performance Score]]&lt;=60,"Need Improvement")</f>
        <v>Good</v>
      </c>
      <c r="AE539" t="str">
        <f>IF(AND(Table1[[#This Row],[Attendance %]]&gt;=80,(Table1[[#This Row],[Performance Score]]&gt;=80)),"Eligible","Not Eligible")</f>
        <v>Not Eligible</v>
      </c>
      <c r="AF539" t="str">
        <f>IF(Table1[[#This Row],[Performance Score]]&gt;=80,"High Performer","Low Performer")</f>
        <v>High Performer</v>
      </c>
      <c r="AG539" t="str" cm="1">
        <f t="array" aca="1" ref="AG539" ca="1">_xlfn.IFS(Table1[[#This Row],[Experience]]&lt;=3,"Junior",Table1[[#This Row],[Experience]]&lt;=7,"Mid Level",Table1[[#This Row],[Experience]]&gt;=7,"Senior")</f>
        <v>Mid Level</v>
      </c>
      <c r="AH539" t="str">
        <f>IF(Table1[[#This Row],[Attendance %]]&gt;75,"OK","Below 75")</f>
        <v>Below 75</v>
      </c>
      <c r="AI539" t="b">
        <f>ISBLANK(Table1[[#This Row],[Employee ID]])</f>
        <v>0</v>
      </c>
      <c r="AJ539" t="b">
        <f>ISNUMBER(Table1[[#This Row],[Total Salary  ]])</f>
        <v>1</v>
      </c>
      <c r="AK539" t="str">
        <f>IFERROR(_xlfn.XLOOKUP(Table1[[#This Row],[Manager ID]],MANAGERS!A:A,MANAGERS!B:B),"Not Found")</f>
        <v>Manager_9</v>
      </c>
    </row>
    <row r="540" spans="1:37" x14ac:dyDescent="0.2">
      <c r="A540" t="s">
        <v>4181</v>
      </c>
      <c r="B540" t="s">
        <v>71</v>
      </c>
      <c r="C540" t="s">
        <v>21</v>
      </c>
      <c r="D540" t="s">
        <v>40</v>
      </c>
      <c r="E540" t="s">
        <v>17</v>
      </c>
      <c r="F540" s="1">
        <v>43316</v>
      </c>
      <c r="G540" s="1">
        <v>35755</v>
      </c>
      <c r="H540">
        <v>100405</v>
      </c>
      <c r="I540">
        <v>27855</v>
      </c>
      <c r="J540">
        <v>60</v>
      </c>
      <c r="K540">
        <v>40</v>
      </c>
      <c r="L540" t="s">
        <v>18</v>
      </c>
      <c r="M540">
        <v>101</v>
      </c>
      <c r="N540">
        <f>Table1[[#This Row],[Basic Salary]]+Table1[[#This Row],[Bonus]]</f>
        <v>128260</v>
      </c>
      <c r="O540" s="2">
        <f>Table1[[#This Row],[Bonus]]/Table1[[#This Row],[Basic Salary]]</f>
        <v>0.27742642298690307</v>
      </c>
      <c r="P540">
        <f ca="1">DATEDIF(Table1[[#This Row],[Date of Birth]],TODAY(),"Y")</f>
        <v>28</v>
      </c>
      <c r="Q540">
        <f ca="1">DATEDIF(Table1[[#This Row],[Joining Date]],TODAY(),"Y")</f>
        <v>8</v>
      </c>
      <c r="R540" t="str">
        <f ca="1">IF(YEAR(Table1[[#This Row],[Joining Date]])=YEAR(TODAY()),"Yes","No")</f>
        <v>No</v>
      </c>
      <c r="S540" t="str">
        <f ca="1">IF(Table1[[#This Row],[Experience]]&gt;5,"Yes","No")</f>
        <v>Yes</v>
      </c>
      <c r="T540" t="str">
        <f>TEXT(Table1[[#This Row],[Joining Date]],"mmmm")</f>
        <v>August</v>
      </c>
      <c r="U540" t="str">
        <f>TEXT(Table1[[#This Row],[Joining Date]],"yyyy")</f>
        <v>2018</v>
      </c>
      <c r="V540" s="5">
        <f ca="1">TODAY()-Table1[[#This Row],[Joining Date]]</f>
        <v>2923</v>
      </c>
      <c r="W540" t="str">
        <f>LEFT(Table1[[#This Row],[Employee Name]],FIND(" ",Table1[[#This Row],[Employee Name]])-1)</f>
        <v>Sneha</v>
      </c>
      <c r="X540" t="str">
        <f>RIGHT(Table1[[#This Row],[Employee Name]],LEN(Table1[[#This Row],[Employee Name]])-FIND(" ",Table1[[#This Row],[Employee Name]]))</f>
        <v>Iyer</v>
      </c>
      <c r="Y540" t="str">
        <f>Table1[[#This Row],[Department]]&amp;"-"&amp;Table1[[#This Row],[Employee ID]]</f>
        <v>IT-E04125</v>
      </c>
      <c r="Z540" t="str">
        <f>LEFT(Table1[[#This Row],[Department]],3)</f>
        <v>IT</v>
      </c>
      <c r="AA540" t="str">
        <f>_xlfn.XLOOKUP(Table1[[#This Row],[Manager ID]],MANAGERS!A:A,MANAGERS!B:B)</f>
        <v>Manager_1</v>
      </c>
      <c r="AB540" t="str" cm="1">
        <f t="array" ref="AB540">_xlfn.XLOOKUP(Table1[[#This Row],[Manager ID]],Table2[[#All],[Manager ID]],Table2[[#All],[Department Head]])</f>
        <v>Support</v>
      </c>
      <c r="AC540" s="2">
        <f>_xlfn.XLOOKUP(Table1[[#This Row],[City]],L:L,O:O)</f>
        <v>0.21356479274849693</v>
      </c>
      <c r="AD540" t="str" cm="1">
        <f t="array" ref="AD540">_xlfn.IFS(Table1[[#This Row],[Performance Score]]&gt;=90,"Excellent",Table1[[#This Row],[Performance Score]]&gt;=75,"Good",Table1[[#This Row],[Performance Score]]&gt;=60,"Average",Table1[[#This Row],[Performance Score]]&lt;=60,"Need Improvement")</f>
        <v>Need Improvement</v>
      </c>
      <c r="AE540" t="str">
        <f>IF(AND(Table1[[#This Row],[Attendance %]]&gt;=80,(Table1[[#This Row],[Performance Score]]&gt;=80)),"Eligible","Not Eligible")</f>
        <v>Not Eligible</v>
      </c>
      <c r="AF540" t="str">
        <f>IF(Table1[[#This Row],[Performance Score]]&gt;=80,"High Performer","Low Performer")</f>
        <v>Low Performer</v>
      </c>
      <c r="AG540" t="str" cm="1">
        <f t="array" aca="1" ref="AG540" ca="1">_xlfn.IFS(Table1[[#This Row],[Experience]]&lt;=3,"Junior",Table1[[#This Row],[Experience]]&lt;=7,"Mid Level",Table1[[#This Row],[Experience]]&gt;=7,"Senior")</f>
        <v>Senior</v>
      </c>
      <c r="AH540" t="str">
        <f>IF(Table1[[#This Row],[Attendance %]]&gt;75,"OK","Below 75")</f>
        <v>Below 75</v>
      </c>
      <c r="AI540" t="b">
        <f>ISBLANK(Table1[[#This Row],[Employee ID]])</f>
        <v>0</v>
      </c>
      <c r="AJ540" t="b">
        <f>ISNUMBER(Table1[[#This Row],[Total Salary  ]])</f>
        <v>1</v>
      </c>
      <c r="AK540" t="str">
        <f>IFERROR(_xlfn.XLOOKUP(Table1[[#This Row],[Manager ID]],MANAGERS!A:A,MANAGERS!B:B),"Not Found")</f>
        <v>Manager_1</v>
      </c>
    </row>
    <row r="541" spans="1:37" x14ac:dyDescent="0.2">
      <c r="A541" t="s">
        <v>1421</v>
      </c>
      <c r="B541" t="s">
        <v>29</v>
      </c>
      <c r="C541" t="s">
        <v>15</v>
      </c>
      <c r="D541" t="s">
        <v>43</v>
      </c>
      <c r="E541" t="s">
        <v>26</v>
      </c>
      <c r="F541" s="1">
        <v>45731</v>
      </c>
      <c r="G541" s="1">
        <v>32190</v>
      </c>
      <c r="H541">
        <v>113894</v>
      </c>
      <c r="I541">
        <v>14336</v>
      </c>
      <c r="J541">
        <v>77</v>
      </c>
      <c r="K541">
        <v>40</v>
      </c>
      <c r="L541" t="s">
        <v>27</v>
      </c>
      <c r="M541">
        <v>107</v>
      </c>
      <c r="N541">
        <f>Table1[[#This Row],[Basic Salary]]+Table1[[#This Row],[Bonus]]</f>
        <v>128230</v>
      </c>
      <c r="O541" s="2">
        <f>Table1[[#This Row],[Bonus]]/Table1[[#This Row],[Basic Salary]]</f>
        <v>0.12587142430681159</v>
      </c>
      <c r="P541">
        <f ca="1">DATEDIF(Table1[[#This Row],[Date of Birth]],TODAY(),"Y")</f>
        <v>38</v>
      </c>
      <c r="Q541">
        <f ca="1">DATEDIF(Table1[[#This Row],[Joining Date]],TODAY(),"Y")</f>
        <v>1</v>
      </c>
      <c r="R541" t="str">
        <f ca="1">IF(YEAR(Table1[[#This Row],[Joining Date]])=YEAR(TODAY()),"Yes","No")</f>
        <v>No</v>
      </c>
      <c r="S541" t="str">
        <f ca="1">IF(Table1[[#This Row],[Experience]]&gt;5,"Yes","No")</f>
        <v>No</v>
      </c>
      <c r="T541" t="str">
        <f>TEXT(Table1[[#This Row],[Joining Date]],"mmmm")</f>
        <v>March</v>
      </c>
      <c r="U541" t="str">
        <f>TEXT(Table1[[#This Row],[Joining Date]],"yyyy")</f>
        <v>2025</v>
      </c>
      <c r="V541" s="5">
        <f ca="1">TODAY()-Table1[[#This Row],[Joining Date]]</f>
        <v>508</v>
      </c>
      <c r="W541" t="str">
        <f>LEFT(Table1[[#This Row],[Employee Name]],FIND(" ",Table1[[#This Row],[Employee Name]])-1)</f>
        <v>Vikram</v>
      </c>
      <c r="X541" t="str">
        <f>RIGHT(Table1[[#This Row],[Employee Name]],LEN(Table1[[#This Row],[Employee Name]])-FIND(" ",Table1[[#This Row],[Employee Name]]))</f>
        <v>Singh</v>
      </c>
      <c r="Y541" t="str">
        <f>Table1[[#This Row],[Department]]&amp;"-"&amp;Table1[[#This Row],[Employee ID]]</f>
        <v>Operations-E01365</v>
      </c>
      <c r="Z541" t="str">
        <f>LEFT(Table1[[#This Row],[Department]],3)</f>
        <v>Ope</v>
      </c>
      <c r="AA541" t="str">
        <f>_xlfn.XLOOKUP(Table1[[#This Row],[Manager ID]],MANAGERS!A:A,MANAGERS!B:B)</f>
        <v>Manager_7</v>
      </c>
      <c r="AB541" t="str" cm="1">
        <f t="array" ref="AB541">_xlfn.XLOOKUP(Table1[[#This Row],[Manager ID]],Table2[[#All],[Manager ID]],Table2[[#All],[Department Head]])</f>
        <v>Operations</v>
      </c>
      <c r="AC541" s="2">
        <f>_xlfn.XLOOKUP(Table1[[#This Row],[City]],L:L,O:O)</f>
        <v>0.23674293405114402</v>
      </c>
      <c r="AD541" t="str" cm="1">
        <f t="array" ref="AD541">_xlfn.IFS(Table1[[#This Row],[Performance Score]]&gt;=90,"Excellent",Table1[[#This Row],[Performance Score]]&gt;=75,"Good",Table1[[#This Row],[Performance Score]]&gt;=60,"Average",Table1[[#This Row],[Performance Score]]&lt;=60,"Need Improvement")</f>
        <v>Need Improvement</v>
      </c>
      <c r="AE541" t="str">
        <f>IF(AND(Table1[[#This Row],[Attendance %]]&gt;=80,(Table1[[#This Row],[Performance Score]]&gt;=80)),"Eligible","Not Eligible")</f>
        <v>Not Eligible</v>
      </c>
      <c r="AF541" t="str">
        <f>IF(Table1[[#This Row],[Performance Score]]&gt;=80,"High Performer","Low Performer")</f>
        <v>Low Performer</v>
      </c>
      <c r="AG541" t="str" cm="1">
        <f t="array" aca="1" ref="AG541" ca="1">_xlfn.IFS(Table1[[#This Row],[Experience]]&lt;=3,"Junior",Table1[[#This Row],[Experience]]&lt;=7,"Mid Level",Table1[[#This Row],[Experience]]&gt;=7,"Senior")</f>
        <v>Junior</v>
      </c>
      <c r="AH541" t="str">
        <f>IF(Table1[[#This Row],[Attendance %]]&gt;75,"OK","Below 75")</f>
        <v>OK</v>
      </c>
      <c r="AI541" t="b">
        <f>ISBLANK(Table1[[#This Row],[Employee ID]])</f>
        <v>0</v>
      </c>
      <c r="AJ541" t="b">
        <f>ISNUMBER(Table1[[#This Row],[Total Salary  ]])</f>
        <v>1</v>
      </c>
      <c r="AK541" t="str">
        <f>IFERROR(_xlfn.XLOOKUP(Table1[[#This Row],[Manager ID]],MANAGERS!A:A,MANAGERS!B:B),"Not Found")</f>
        <v>Manager_7</v>
      </c>
    </row>
    <row r="542" spans="1:37" x14ac:dyDescent="0.2">
      <c r="A542" t="s">
        <v>3291</v>
      </c>
      <c r="B542" t="s">
        <v>14</v>
      </c>
      <c r="C542" t="s">
        <v>21</v>
      </c>
      <c r="D542" t="s">
        <v>16</v>
      </c>
      <c r="E542" t="s">
        <v>22</v>
      </c>
      <c r="F542" s="1">
        <v>43499</v>
      </c>
      <c r="G542" s="1">
        <v>29946</v>
      </c>
      <c r="H542">
        <v>119682</v>
      </c>
      <c r="I542">
        <v>8501</v>
      </c>
      <c r="J542">
        <v>96</v>
      </c>
      <c r="K542">
        <v>67</v>
      </c>
      <c r="L542" t="s">
        <v>27</v>
      </c>
      <c r="M542">
        <v>120</v>
      </c>
      <c r="N542">
        <f>Table1[[#This Row],[Basic Salary]]+Table1[[#This Row],[Bonus]]</f>
        <v>128183</v>
      </c>
      <c r="O542" s="2">
        <f>Table1[[#This Row],[Bonus]]/Table1[[#This Row],[Basic Salary]]</f>
        <v>7.1029895890777225E-2</v>
      </c>
      <c r="P542">
        <f ca="1">DATEDIF(Table1[[#This Row],[Date of Birth]],TODAY(),"Y")</f>
        <v>44</v>
      </c>
      <c r="Q542">
        <f ca="1">DATEDIF(Table1[[#This Row],[Joining Date]],TODAY(),"Y")</f>
        <v>7</v>
      </c>
      <c r="R542" t="str">
        <f ca="1">IF(YEAR(Table1[[#This Row],[Joining Date]])=YEAR(TODAY()),"Yes","No")</f>
        <v>No</v>
      </c>
      <c r="S542" t="str">
        <f ca="1">IF(Table1[[#This Row],[Experience]]&gt;5,"Yes","No")</f>
        <v>Yes</v>
      </c>
      <c r="T542" t="str">
        <f>TEXT(Table1[[#This Row],[Joining Date]],"mmmm")</f>
        <v>February</v>
      </c>
      <c r="U542" t="str">
        <f>TEXT(Table1[[#This Row],[Joining Date]],"yyyy")</f>
        <v>2019</v>
      </c>
      <c r="V542" s="5">
        <f ca="1">TODAY()-Table1[[#This Row],[Joining Date]]</f>
        <v>2740</v>
      </c>
      <c r="W542" t="str">
        <f>LEFT(Table1[[#This Row],[Employee Name]],FIND(" ",Table1[[#This Row],[Employee Name]])-1)</f>
        <v>Nisha</v>
      </c>
      <c r="X542" t="str">
        <f>RIGHT(Table1[[#This Row],[Employee Name]],LEN(Table1[[#This Row],[Employee Name]])-FIND(" ",Table1[[#This Row],[Employee Name]]))</f>
        <v>Kapoor</v>
      </c>
      <c r="Y542" t="str">
        <f>Table1[[#This Row],[Department]]&amp;"-"&amp;Table1[[#This Row],[Employee ID]]</f>
        <v>HR-E03235</v>
      </c>
      <c r="Z542" t="str">
        <f>LEFT(Table1[[#This Row],[Department]],3)</f>
        <v>HR</v>
      </c>
      <c r="AA542" t="str">
        <f>_xlfn.XLOOKUP(Table1[[#This Row],[Manager ID]],MANAGERS!A:A,MANAGERS!B:B)</f>
        <v>Manager_20</v>
      </c>
      <c r="AB542" t="str" cm="1">
        <f t="array" ref="AB542">_xlfn.XLOOKUP(Table1[[#This Row],[Manager ID]],Table2[[#All],[Manager ID]],Table2[[#All],[Department Head]])</f>
        <v>Operations</v>
      </c>
      <c r="AC542" s="2">
        <f>_xlfn.XLOOKUP(Table1[[#This Row],[City]],L:L,O:O)</f>
        <v>0.23674293405114402</v>
      </c>
      <c r="AD542" t="str" cm="1">
        <f t="array" ref="AD542">_xlfn.IFS(Table1[[#This Row],[Performance Score]]&gt;=90,"Excellent",Table1[[#This Row],[Performance Score]]&gt;=75,"Good",Table1[[#This Row],[Performance Score]]&gt;=60,"Average",Table1[[#This Row],[Performance Score]]&lt;=60,"Need Improvement")</f>
        <v>Average</v>
      </c>
      <c r="AE542" t="str">
        <f>IF(AND(Table1[[#This Row],[Attendance %]]&gt;=80,(Table1[[#This Row],[Performance Score]]&gt;=80)),"Eligible","Not Eligible")</f>
        <v>Not Eligible</v>
      </c>
      <c r="AF542" t="str">
        <f>IF(Table1[[#This Row],[Performance Score]]&gt;=80,"High Performer","Low Performer")</f>
        <v>Low Performer</v>
      </c>
      <c r="AG542" t="str" cm="1">
        <f t="array" aca="1" ref="AG542" ca="1">_xlfn.IFS(Table1[[#This Row],[Experience]]&lt;=3,"Junior",Table1[[#This Row],[Experience]]&lt;=7,"Mid Level",Table1[[#This Row],[Experience]]&gt;=7,"Senior")</f>
        <v>Mid Level</v>
      </c>
      <c r="AH542" t="str">
        <f>IF(Table1[[#This Row],[Attendance %]]&gt;75,"OK","Below 75")</f>
        <v>OK</v>
      </c>
      <c r="AI542" t="b">
        <f>ISBLANK(Table1[[#This Row],[Employee ID]])</f>
        <v>0</v>
      </c>
      <c r="AJ542" t="b">
        <f>ISNUMBER(Table1[[#This Row],[Total Salary  ]])</f>
        <v>1</v>
      </c>
      <c r="AK542" t="str">
        <f>IFERROR(_xlfn.XLOOKUP(Table1[[#This Row],[Manager ID]],MANAGERS!A:A,MANAGERS!B:B),"Not Found")</f>
        <v>Manager_20</v>
      </c>
    </row>
    <row r="543" spans="1:37" x14ac:dyDescent="0.2">
      <c r="A543" t="s">
        <v>1911</v>
      </c>
      <c r="B543" t="s">
        <v>39</v>
      </c>
      <c r="C543" t="s">
        <v>15</v>
      </c>
      <c r="D543" t="s">
        <v>25</v>
      </c>
      <c r="E543" t="s">
        <v>26</v>
      </c>
      <c r="F543" s="1">
        <v>42979</v>
      </c>
      <c r="G543" s="1">
        <v>37630</v>
      </c>
      <c r="H543">
        <v>112770</v>
      </c>
      <c r="I543">
        <v>15412</v>
      </c>
      <c r="J543">
        <v>68</v>
      </c>
      <c r="K543">
        <v>69</v>
      </c>
      <c r="L543" t="s">
        <v>27</v>
      </c>
      <c r="M543">
        <v>118</v>
      </c>
      <c r="N543">
        <f>Table1[[#This Row],[Basic Salary]]+Table1[[#This Row],[Bonus]]</f>
        <v>128182</v>
      </c>
      <c r="O543" s="2">
        <f>Table1[[#This Row],[Bonus]]/Table1[[#This Row],[Basic Salary]]</f>
        <v>0.13666755342732997</v>
      </c>
      <c r="P543">
        <f ca="1">DATEDIF(Table1[[#This Row],[Date of Birth]],TODAY(),"Y")</f>
        <v>23</v>
      </c>
      <c r="Q543">
        <f ca="1">DATEDIF(Table1[[#This Row],[Joining Date]],TODAY(),"Y")</f>
        <v>8</v>
      </c>
      <c r="R543" t="str">
        <f ca="1">IF(YEAR(Table1[[#This Row],[Joining Date]])=YEAR(TODAY()),"Yes","No")</f>
        <v>No</v>
      </c>
      <c r="S543" t="str">
        <f ca="1">IF(Table1[[#This Row],[Experience]]&gt;5,"Yes","No")</f>
        <v>Yes</v>
      </c>
      <c r="T543" t="str">
        <f>TEXT(Table1[[#This Row],[Joining Date]],"mmmm")</f>
        <v>September</v>
      </c>
      <c r="U543" t="str">
        <f>TEXT(Table1[[#This Row],[Joining Date]],"yyyy")</f>
        <v>2017</v>
      </c>
      <c r="V543" s="5">
        <f ca="1">TODAY()-Table1[[#This Row],[Joining Date]]</f>
        <v>3260</v>
      </c>
      <c r="W543" t="str">
        <f>LEFT(Table1[[#This Row],[Employee Name]],FIND(" ",Table1[[#This Row],[Employee Name]])-1)</f>
        <v>Karan</v>
      </c>
      <c r="X543" t="str">
        <f>RIGHT(Table1[[#This Row],[Employee Name]],LEN(Table1[[#This Row],[Employee Name]])-FIND(" ",Table1[[#This Row],[Employee Name]]))</f>
        <v>Malhotra</v>
      </c>
      <c r="Y543" t="str">
        <f>Table1[[#This Row],[Department]]&amp;"-"&amp;Table1[[#This Row],[Employee ID]]</f>
        <v>Finance-E01855</v>
      </c>
      <c r="Z543" t="str">
        <f>LEFT(Table1[[#This Row],[Department]],3)</f>
        <v>Fin</v>
      </c>
      <c r="AA543" t="str">
        <f>_xlfn.XLOOKUP(Table1[[#This Row],[Manager ID]],MANAGERS!A:A,MANAGERS!B:B)</f>
        <v>Manager_18</v>
      </c>
      <c r="AB543" t="str" cm="1">
        <f t="array" ref="AB543">_xlfn.XLOOKUP(Table1[[#This Row],[Manager ID]],Table2[[#All],[Manager ID]],Table2[[#All],[Department Head]])</f>
        <v>Support</v>
      </c>
      <c r="AC543" s="2">
        <f>_xlfn.XLOOKUP(Table1[[#This Row],[City]],L:L,O:O)</f>
        <v>0.23674293405114402</v>
      </c>
      <c r="AD543" t="str" cm="1">
        <f t="array" ref="AD543">_xlfn.IFS(Table1[[#This Row],[Performance Score]]&gt;=90,"Excellent",Table1[[#This Row],[Performance Score]]&gt;=75,"Good",Table1[[#This Row],[Performance Score]]&gt;=60,"Average",Table1[[#This Row],[Performance Score]]&lt;=60,"Need Improvement")</f>
        <v>Average</v>
      </c>
      <c r="AE543" t="str">
        <f>IF(AND(Table1[[#This Row],[Attendance %]]&gt;=80,(Table1[[#This Row],[Performance Score]]&gt;=80)),"Eligible","Not Eligible")</f>
        <v>Not Eligible</v>
      </c>
      <c r="AF543" t="str">
        <f>IF(Table1[[#This Row],[Performance Score]]&gt;=80,"High Performer","Low Performer")</f>
        <v>Low Performer</v>
      </c>
      <c r="AG543" t="str" cm="1">
        <f t="array" aca="1" ref="AG543" ca="1">_xlfn.IFS(Table1[[#This Row],[Experience]]&lt;=3,"Junior",Table1[[#This Row],[Experience]]&lt;=7,"Mid Level",Table1[[#This Row],[Experience]]&gt;=7,"Senior")</f>
        <v>Senior</v>
      </c>
      <c r="AH543" t="str">
        <f>IF(Table1[[#This Row],[Attendance %]]&gt;75,"OK","Below 75")</f>
        <v>Below 75</v>
      </c>
      <c r="AI543" t="b">
        <f>ISBLANK(Table1[[#This Row],[Employee ID]])</f>
        <v>0</v>
      </c>
      <c r="AJ543" t="b">
        <f>ISNUMBER(Table1[[#This Row],[Total Salary  ]])</f>
        <v>1</v>
      </c>
      <c r="AK543" t="str">
        <f>IFERROR(_xlfn.XLOOKUP(Table1[[#This Row],[Manager ID]],MANAGERS!A:A,MANAGERS!B:B),"Not Found")</f>
        <v>Manager_18</v>
      </c>
    </row>
    <row r="544" spans="1:37" x14ac:dyDescent="0.2">
      <c r="A544" t="s">
        <v>2758</v>
      </c>
      <c r="B544" t="s">
        <v>36</v>
      </c>
      <c r="C544" t="s">
        <v>21</v>
      </c>
      <c r="D544" t="s">
        <v>43</v>
      </c>
      <c r="E544" t="s">
        <v>30</v>
      </c>
      <c r="F544" s="1">
        <v>44668</v>
      </c>
      <c r="G544" s="1">
        <v>30569</v>
      </c>
      <c r="H544">
        <v>107196</v>
      </c>
      <c r="I544">
        <v>20959</v>
      </c>
      <c r="J544">
        <v>77</v>
      </c>
      <c r="K544">
        <v>87</v>
      </c>
      <c r="L544" t="s">
        <v>23</v>
      </c>
      <c r="M544">
        <v>104</v>
      </c>
      <c r="N544">
        <f>Table1[[#This Row],[Basic Salary]]+Table1[[#This Row],[Bonus]]</f>
        <v>128155</v>
      </c>
      <c r="O544" s="2">
        <f>Table1[[#This Row],[Bonus]]/Table1[[#This Row],[Basic Salary]]</f>
        <v>0.19552035523713571</v>
      </c>
      <c r="P544">
        <f ca="1">DATEDIF(Table1[[#This Row],[Date of Birth]],TODAY(),"Y")</f>
        <v>42</v>
      </c>
      <c r="Q544">
        <f ca="1">DATEDIF(Table1[[#This Row],[Joining Date]],TODAY(),"Y")</f>
        <v>4</v>
      </c>
      <c r="R544" t="str">
        <f ca="1">IF(YEAR(Table1[[#This Row],[Joining Date]])=YEAR(TODAY()),"Yes","No")</f>
        <v>No</v>
      </c>
      <c r="S544" t="str">
        <f ca="1">IF(Table1[[#This Row],[Experience]]&gt;5,"Yes","No")</f>
        <v>No</v>
      </c>
      <c r="T544" t="str">
        <f>TEXT(Table1[[#This Row],[Joining Date]],"mmmm")</f>
        <v>April</v>
      </c>
      <c r="U544" t="str">
        <f>TEXT(Table1[[#This Row],[Joining Date]],"yyyy")</f>
        <v>2022</v>
      </c>
      <c r="V544" s="5">
        <f ca="1">TODAY()-Table1[[#This Row],[Joining Date]]</f>
        <v>1571</v>
      </c>
      <c r="W544" t="str">
        <f>LEFT(Table1[[#This Row],[Employee Name]],FIND(" ",Table1[[#This Row],[Employee Name]])-1)</f>
        <v>Meera</v>
      </c>
      <c r="X544" t="str">
        <f>RIGHT(Table1[[#This Row],[Employee Name]],LEN(Table1[[#This Row],[Employee Name]])-FIND(" ",Table1[[#This Row],[Employee Name]]))</f>
        <v>Joshi</v>
      </c>
      <c r="Y544" t="str">
        <f>Table1[[#This Row],[Department]]&amp;"-"&amp;Table1[[#This Row],[Employee ID]]</f>
        <v>Operations-E02702</v>
      </c>
      <c r="Z544" t="str">
        <f>LEFT(Table1[[#This Row],[Department]],3)</f>
        <v>Ope</v>
      </c>
      <c r="AA544" t="str">
        <f>_xlfn.XLOOKUP(Table1[[#This Row],[Manager ID]],MANAGERS!A:A,MANAGERS!B:B)</f>
        <v>Manager_4</v>
      </c>
      <c r="AB544" t="str" cm="1">
        <f t="array" ref="AB544">_xlfn.XLOOKUP(Table1[[#This Row],[Manager ID]],Table2[[#All],[Manager ID]],Table2[[#All],[Department Head]])</f>
        <v>Finance</v>
      </c>
      <c r="AC544" s="2">
        <f>_xlfn.XLOOKUP(Table1[[#This Row],[City]],L:L,O:O)</f>
        <v>0.23486488519629886</v>
      </c>
      <c r="AD544" t="str" cm="1">
        <f t="array" ref="AD544">_xlfn.IFS(Table1[[#This Row],[Performance Score]]&gt;=90,"Excellent",Table1[[#This Row],[Performance Score]]&gt;=75,"Good",Table1[[#This Row],[Performance Score]]&gt;=60,"Average",Table1[[#This Row],[Performance Score]]&lt;=60,"Need Improvement")</f>
        <v>Good</v>
      </c>
      <c r="AE544" t="str">
        <f>IF(AND(Table1[[#This Row],[Attendance %]]&gt;=80,(Table1[[#This Row],[Performance Score]]&gt;=80)),"Eligible","Not Eligible")</f>
        <v>Not Eligible</v>
      </c>
      <c r="AF544" t="str">
        <f>IF(Table1[[#This Row],[Performance Score]]&gt;=80,"High Performer","Low Performer")</f>
        <v>High Performer</v>
      </c>
      <c r="AG544" t="str" cm="1">
        <f t="array" aca="1" ref="AG544" ca="1">_xlfn.IFS(Table1[[#This Row],[Experience]]&lt;=3,"Junior",Table1[[#This Row],[Experience]]&lt;=7,"Mid Level",Table1[[#This Row],[Experience]]&gt;=7,"Senior")</f>
        <v>Mid Level</v>
      </c>
      <c r="AH544" t="str">
        <f>IF(Table1[[#This Row],[Attendance %]]&gt;75,"OK","Below 75")</f>
        <v>OK</v>
      </c>
      <c r="AI544" t="b">
        <f>ISBLANK(Table1[[#This Row],[Employee ID]])</f>
        <v>0</v>
      </c>
      <c r="AJ544" t="b">
        <f>ISNUMBER(Table1[[#This Row],[Total Salary  ]])</f>
        <v>1</v>
      </c>
      <c r="AK544" t="str">
        <f>IFERROR(_xlfn.XLOOKUP(Table1[[#This Row],[Manager ID]],MANAGERS!A:A,MANAGERS!B:B),"Not Found")</f>
        <v>Manager_4</v>
      </c>
    </row>
    <row r="545" spans="1:37" x14ac:dyDescent="0.2">
      <c r="A545" t="s">
        <v>3524</v>
      </c>
      <c r="B545" t="s">
        <v>50</v>
      </c>
      <c r="C545" t="s">
        <v>21</v>
      </c>
      <c r="D545" t="s">
        <v>40</v>
      </c>
      <c r="E545" t="s">
        <v>17</v>
      </c>
      <c r="F545" s="1">
        <v>43742</v>
      </c>
      <c r="G545" s="1">
        <v>37604</v>
      </c>
      <c r="H545">
        <v>104913</v>
      </c>
      <c r="I545">
        <v>23150</v>
      </c>
      <c r="J545">
        <v>80</v>
      </c>
      <c r="K545">
        <v>78</v>
      </c>
      <c r="L545" t="s">
        <v>37</v>
      </c>
      <c r="M545">
        <v>106</v>
      </c>
      <c r="N545">
        <f>Table1[[#This Row],[Basic Salary]]+Table1[[#This Row],[Bonus]]</f>
        <v>128063</v>
      </c>
      <c r="O545" s="2">
        <f>Table1[[#This Row],[Bonus]]/Table1[[#This Row],[Basic Salary]]</f>
        <v>0.22065902223747294</v>
      </c>
      <c r="P545">
        <f ca="1">DATEDIF(Table1[[#This Row],[Date of Birth]],TODAY(),"Y")</f>
        <v>23</v>
      </c>
      <c r="Q545">
        <f ca="1">DATEDIF(Table1[[#This Row],[Joining Date]],TODAY(),"Y")</f>
        <v>6</v>
      </c>
      <c r="R545" t="str">
        <f ca="1">IF(YEAR(Table1[[#This Row],[Joining Date]])=YEAR(TODAY()),"Yes","No")</f>
        <v>No</v>
      </c>
      <c r="S545" t="str">
        <f ca="1">IF(Table1[[#This Row],[Experience]]&gt;5,"Yes","No")</f>
        <v>Yes</v>
      </c>
      <c r="T545" t="str">
        <f>TEXT(Table1[[#This Row],[Joining Date]],"mmmm")</f>
        <v>October</v>
      </c>
      <c r="U545" t="str">
        <f>TEXT(Table1[[#This Row],[Joining Date]],"yyyy")</f>
        <v>2019</v>
      </c>
      <c r="V545" s="5">
        <f ca="1">TODAY()-Table1[[#This Row],[Joining Date]]</f>
        <v>2497</v>
      </c>
      <c r="W545" t="str">
        <f>LEFT(Table1[[#This Row],[Employee Name]],FIND(" ",Table1[[#This Row],[Employee Name]])-1)</f>
        <v>Ravi</v>
      </c>
      <c r="X545" t="str">
        <f>RIGHT(Table1[[#This Row],[Employee Name]],LEN(Table1[[#This Row],[Employee Name]])-FIND(" ",Table1[[#This Row],[Employee Name]]))</f>
        <v>Teja</v>
      </c>
      <c r="Y545" t="str">
        <f>Table1[[#This Row],[Department]]&amp;"-"&amp;Table1[[#This Row],[Employee ID]]</f>
        <v>IT-E03468</v>
      </c>
      <c r="Z545" t="str">
        <f>LEFT(Table1[[#This Row],[Department]],3)</f>
        <v>IT</v>
      </c>
      <c r="AA545" t="str">
        <f>_xlfn.XLOOKUP(Table1[[#This Row],[Manager ID]],MANAGERS!A:A,MANAGERS!B:B)</f>
        <v>Manager_6</v>
      </c>
      <c r="AB545" t="str" cm="1">
        <f t="array" ref="AB545">_xlfn.XLOOKUP(Table1[[#This Row],[Manager ID]],Table2[[#All],[Manager ID]],Table2[[#All],[Department Head]])</f>
        <v>HR</v>
      </c>
      <c r="AC545" s="2">
        <f>_xlfn.XLOOKUP(Table1[[#This Row],[City]],L:L,O:O)</f>
        <v>0.24036902712549932</v>
      </c>
      <c r="AD545" t="str" cm="1">
        <f t="array" ref="AD545">_xlfn.IFS(Table1[[#This Row],[Performance Score]]&gt;=90,"Excellent",Table1[[#This Row],[Performance Score]]&gt;=75,"Good",Table1[[#This Row],[Performance Score]]&gt;=60,"Average",Table1[[#This Row],[Performance Score]]&lt;=60,"Need Improvement")</f>
        <v>Good</v>
      </c>
      <c r="AE545" t="str">
        <f>IF(AND(Table1[[#This Row],[Attendance %]]&gt;=80,(Table1[[#This Row],[Performance Score]]&gt;=80)),"Eligible","Not Eligible")</f>
        <v>Not Eligible</v>
      </c>
      <c r="AF545" t="str">
        <f>IF(Table1[[#This Row],[Performance Score]]&gt;=80,"High Performer","Low Performer")</f>
        <v>Low Performer</v>
      </c>
      <c r="AG545" t="str" cm="1">
        <f t="array" aca="1" ref="AG545" ca="1">_xlfn.IFS(Table1[[#This Row],[Experience]]&lt;=3,"Junior",Table1[[#This Row],[Experience]]&lt;=7,"Mid Level",Table1[[#This Row],[Experience]]&gt;=7,"Senior")</f>
        <v>Mid Level</v>
      </c>
      <c r="AH545" t="str">
        <f>IF(Table1[[#This Row],[Attendance %]]&gt;75,"OK","Below 75")</f>
        <v>OK</v>
      </c>
      <c r="AI545" t="b">
        <f>ISBLANK(Table1[[#This Row],[Employee ID]])</f>
        <v>0</v>
      </c>
      <c r="AJ545" t="b">
        <f>ISNUMBER(Table1[[#This Row],[Total Salary  ]])</f>
        <v>1</v>
      </c>
      <c r="AK545" t="str">
        <f>IFERROR(_xlfn.XLOOKUP(Table1[[#This Row],[Manager ID]],MANAGERS!A:A,MANAGERS!B:B),"Not Found")</f>
        <v>Manager_6</v>
      </c>
    </row>
    <row r="546" spans="1:37" x14ac:dyDescent="0.2">
      <c r="A546" t="s">
        <v>4963</v>
      </c>
      <c r="B546" t="s">
        <v>57</v>
      </c>
      <c r="C546" t="s">
        <v>15</v>
      </c>
      <c r="D546" t="s">
        <v>33</v>
      </c>
      <c r="E546" t="s">
        <v>65</v>
      </c>
      <c r="F546" s="1">
        <v>42055</v>
      </c>
      <c r="G546" s="1">
        <v>29806</v>
      </c>
      <c r="H546">
        <v>99695</v>
      </c>
      <c r="I546">
        <v>28364</v>
      </c>
      <c r="J546">
        <v>88</v>
      </c>
      <c r="K546">
        <v>44</v>
      </c>
      <c r="L546" t="s">
        <v>31</v>
      </c>
      <c r="M546">
        <v>109</v>
      </c>
      <c r="N546">
        <f>Table1[[#This Row],[Basic Salary]]+Table1[[#This Row],[Bonus]]</f>
        <v>128059</v>
      </c>
      <c r="O546" s="2">
        <f>Table1[[#This Row],[Bonus]]/Table1[[#This Row],[Basic Salary]]</f>
        <v>0.28450774863333167</v>
      </c>
      <c r="P546">
        <f ca="1">DATEDIF(Table1[[#This Row],[Date of Birth]],TODAY(),"Y")</f>
        <v>44</v>
      </c>
      <c r="Q546">
        <f ca="1">DATEDIF(Table1[[#This Row],[Joining Date]],TODAY(),"Y")</f>
        <v>11</v>
      </c>
      <c r="R546" t="str">
        <f ca="1">IF(YEAR(Table1[[#This Row],[Joining Date]])=YEAR(TODAY()),"Yes","No")</f>
        <v>No</v>
      </c>
      <c r="S546" t="str">
        <f ca="1">IF(Table1[[#This Row],[Experience]]&gt;5,"Yes","No")</f>
        <v>Yes</v>
      </c>
      <c r="T546" t="str">
        <f>TEXT(Table1[[#This Row],[Joining Date]],"mmmm")</f>
        <v>February</v>
      </c>
      <c r="U546" t="str">
        <f>TEXT(Table1[[#This Row],[Joining Date]],"yyyy")</f>
        <v>2015</v>
      </c>
      <c r="V546" s="5">
        <f ca="1">TODAY()-Table1[[#This Row],[Joining Date]]</f>
        <v>4184</v>
      </c>
      <c r="W546" t="str">
        <f>LEFT(Table1[[#This Row],[Employee Name]],FIND(" ",Table1[[#This Row],[Employee Name]])-1)</f>
        <v>Swathi</v>
      </c>
      <c r="X546" t="str">
        <f>RIGHT(Table1[[#This Row],[Employee Name]],LEN(Table1[[#This Row],[Employee Name]])-FIND(" ",Table1[[#This Row],[Employee Name]]))</f>
        <v>Ramesh</v>
      </c>
      <c r="Y546" t="str">
        <f>Table1[[#This Row],[Department]]&amp;"-"&amp;Table1[[#This Row],[Employee ID]]</f>
        <v>Marketing-E04907</v>
      </c>
      <c r="Z546" t="str">
        <f>LEFT(Table1[[#This Row],[Department]],3)</f>
        <v>Mar</v>
      </c>
      <c r="AA546" t="str">
        <f>_xlfn.XLOOKUP(Table1[[#This Row],[Manager ID]],MANAGERS!A:A,MANAGERS!B:B)</f>
        <v>Manager_9</v>
      </c>
      <c r="AB546" t="str" cm="1">
        <f t="array" ref="AB546">_xlfn.XLOOKUP(Table1[[#This Row],[Manager ID]],Table2[[#All],[Manager ID]],Table2[[#All],[Department Head]])</f>
        <v>Sales</v>
      </c>
      <c r="AC546" s="2">
        <f>_xlfn.XLOOKUP(Table1[[#This Row],[City]],L:L,O:O)</f>
        <v>0.241864189087755</v>
      </c>
      <c r="AD546" t="str" cm="1">
        <f t="array" ref="AD546">_xlfn.IFS(Table1[[#This Row],[Performance Score]]&gt;=90,"Excellent",Table1[[#This Row],[Performance Score]]&gt;=75,"Good",Table1[[#This Row],[Performance Score]]&gt;=60,"Average",Table1[[#This Row],[Performance Score]]&lt;=60,"Need Improvement")</f>
        <v>Need Improvement</v>
      </c>
      <c r="AE546" t="str">
        <f>IF(AND(Table1[[#This Row],[Attendance %]]&gt;=80,(Table1[[#This Row],[Performance Score]]&gt;=80)),"Eligible","Not Eligible")</f>
        <v>Not Eligible</v>
      </c>
      <c r="AF546" t="str">
        <f>IF(Table1[[#This Row],[Performance Score]]&gt;=80,"High Performer","Low Performer")</f>
        <v>Low Performer</v>
      </c>
      <c r="AG546" t="str" cm="1">
        <f t="array" aca="1" ref="AG546" ca="1">_xlfn.IFS(Table1[[#This Row],[Experience]]&lt;=3,"Junior",Table1[[#This Row],[Experience]]&lt;=7,"Mid Level",Table1[[#This Row],[Experience]]&gt;=7,"Senior")</f>
        <v>Senior</v>
      </c>
      <c r="AH546" t="str">
        <f>IF(Table1[[#This Row],[Attendance %]]&gt;75,"OK","Below 75")</f>
        <v>OK</v>
      </c>
      <c r="AI546" t="b">
        <f>ISBLANK(Table1[[#This Row],[Employee ID]])</f>
        <v>0</v>
      </c>
      <c r="AJ546" t="b">
        <f>ISNUMBER(Table1[[#This Row],[Total Salary  ]])</f>
        <v>1</v>
      </c>
      <c r="AK546" t="str">
        <f>IFERROR(_xlfn.XLOOKUP(Table1[[#This Row],[Manager ID]],MANAGERS!A:A,MANAGERS!B:B),"Not Found")</f>
        <v>Manager_9</v>
      </c>
    </row>
    <row r="547" spans="1:37" x14ac:dyDescent="0.2">
      <c r="A547" t="s">
        <v>3072</v>
      </c>
      <c r="B547" t="s">
        <v>14</v>
      </c>
      <c r="C547" t="s">
        <v>15</v>
      </c>
      <c r="D547" t="s">
        <v>33</v>
      </c>
      <c r="E547" t="s">
        <v>30</v>
      </c>
      <c r="F547" s="1">
        <v>42390</v>
      </c>
      <c r="G547" s="1">
        <v>40498</v>
      </c>
      <c r="H547">
        <v>105835</v>
      </c>
      <c r="I547">
        <v>22210</v>
      </c>
      <c r="J547">
        <v>74</v>
      </c>
      <c r="K547">
        <v>91</v>
      </c>
      <c r="L547" t="s">
        <v>34</v>
      </c>
      <c r="M547">
        <v>102</v>
      </c>
      <c r="N547">
        <f>Table1[[#This Row],[Basic Salary]]+Table1[[#This Row],[Bonus]]</f>
        <v>128045</v>
      </c>
      <c r="O547" s="2">
        <f>Table1[[#This Row],[Bonus]]/Table1[[#This Row],[Basic Salary]]</f>
        <v>0.20985496291396985</v>
      </c>
      <c r="P547">
        <f ca="1">DATEDIF(Table1[[#This Row],[Date of Birth]],TODAY(),"Y")</f>
        <v>15</v>
      </c>
      <c r="Q547">
        <f ca="1">DATEDIF(Table1[[#This Row],[Joining Date]],TODAY(),"Y")</f>
        <v>10</v>
      </c>
      <c r="R547" t="str">
        <f ca="1">IF(YEAR(Table1[[#This Row],[Joining Date]])=YEAR(TODAY()),"Yes","No")</f>
        <v>No</v>
      </c>
      <c r="S547" t="str">
        <f ca="1">IF(Table1[[#This Row],[Experience]]&gt;5,"Yes","No")</f>
        <v>Yes</v>
      </c>
      <c r="T547" t="str">
        <f>TEXT(Table1[[#This Row],[Joining Date]],"mmmm")</f>
        <v>January</v>
      </c>
      <c r="U547" t="str">
        <f>TEXT(Table1[[#This Row],[Joining Date]],"yyyy")</f>
        <v>2016</v>
      </c>
      <c r="V547" s="5">
        <f ca="1">TODAY()-Table1[[#This Row],[Joining Date]]</f>
        <v>3849</v>
      </c>
      <c r="W547" t="str">
        <f>LEFT(Table1[[#This Row],[Employee Name]],FIND(" ",Table1[[#This Row],[Employee Name]])-1)</f>
        <v>Nisha</v>
      </c>
      <c r="X547" t="str">
        <f>RIGHT(Table1[[#This Row],[Employee Name]],LEN(Table1[[#This Row],[Employee Name]])-FIND(" ",Table1[[#This Row],[Employee Name]]))</f>
        <v>Kapoor</v>
      </c>
      <c r="Y547" t="str">
        <f>Table1[[#This Row],[Department]]&amp;"-"&amp;Table1[[#This Row],[Employee ID]]</f>
        <v>Marketing-E03016</v>
      </c>
      <c r="Z547" t="str">
        <f>LEFT(Table1[[#This Row],[Department]],3)</f>
        <v>Mar</v>
      </c>
      <c r="AA547" t="str">
        <f>_xlfn.XLOOKUP(Table1[[#This Row],[Manager ID]],MANAGERS!A:A,MANAGERS!B:B)</f>
        <v>Manager_2</v>
      </c>
      <c r="AB547" t="str" cm="1">
        <f t="array" ref="AB547">_xlfn.XLOOKUP(Table1[[#This Row],[Manager ID]],Table2[[#All],[Manager ID]],Table2[[#All],[Department Head]])</f>
        <v>Sales</v>
      </c>
      <c r="AC547" s="2">
        <f>_xlfn.XLOOKUP(Table1[[#This Row],[City]],L:L,O:O)</f>
        <v>0.24030340748661314</v>
      </c>
      <c r="AD547" t="str" cm="1">
        <f t="array" ref="AD547">_xlfn.IFS(Table1[[#This Row],[Performance Score]]&gt;=90,"Excellent",Table1[[#This Row],[Performance Score]]&gt;=75,"Good",Table1[[#This Row],[Performance Score]]&gt;=60,"Average",Table1[[#This Row],[Performance Score]]&lt;=60,"Need Improvement")</f>
        <v>Excellent</v>
      </c>
      <c r="AE547" t="str">
        <f>IF(AND(Table1[[#This Row],[Attendance %]]&gt;=80,(Table1[[#This Row],[Performance Score]]&gt;=80)),"Eligible","Not Eligible")</f>
        <v>Not Eligible</v>
      </c>
      <c r="AF547" t="str">
        <f>IF(Table1[[#This Row],[Performance Score]]&gt;=80,"High Performer","Low Performer")</f>
        <v>High Performer</v>
      </c>
      <c r="AG547" t="str" cm="1">
        <f t="array" aca="1" ref="AG547" ca="1">_xlfn.IFS(Table1[[#This Row],[Experience]]&lt;=3,"Junior",Table1[[#This Row],[Experience]]&lt;=7,"Mid Level",Table1[[#This Row],[Experience]]&gt;=7,"Senior")</f>
        <v>Senior</v>
      </c>
      <c r="AH547" t="str">
        <f>IF(Table1[[#This Row],[Attendance %]]&gt;75,"OK","Below 75")</f>
        <v>Below 75</v>
      </c>
      <c r="AI547" t="b">
        <f>ISBLANK(Table1[[#This Row],[Employee ID]])</f>
        <v>0</v>
      </c>
      <c r="AJ547" t="b">
        <f>ISNUMBER(Table1[[#This Row],[Total Salary  ]])</f>
        <v>1</v>
      </c>
      <c r="AK547" t="str">
        <f>IFERROR(_xlfn.XLOOKUP(Table1[[#This Row],[Manager ID]],MANAGERS!A:A,MANAGERS!B:B),"Not Found")</f>
        <v>Manager_2</v>
      </c>
    </row>
    <row r="548" spans="1:37" x14ac:dyDescent="0.2">
      <c r="A548" t="s">
        <v>4297</v>
      </c>
      <c r="B548" t="s">
        <v>60</v>
      </c>
      <c r="C548" t="s">
        <v>21</v>
      </c>
      <c r="D548" t="s">
        <v>46</v>
      </c>
      <c r="E548" t="s">
        <v>17</v>
      </c>
      <c r="F548" s="1">
        <v>45658</v>
      </c>
      <c r="G548" s="1">
        <v>34331</v>
      </c>
      <c r="H548">
        <v>98143</v>
      </c>
      <c r="I548">
        <v>29897</v>
      </c>
      <c r="J548">
        <v>84</v>
      </c>
      <c r="K548">
        <v>77</v>
      </c>
      <c r="L548" t="s">
        <v>27</v>
      </c>
      <c r="M548">
        <v>118</v>
      </c>
      <c r="N548">
        <f>Table1[[#This Row],[Basic Salary]]+Table1[[#This Row],[Bonus]]</f>
        <v>128040</v>
      </c>
      <c r="O548" s="2">
        <f>Table1[[#This Row],[Bonus]]/Table1[[#This Row],[Basic Salary]]</f>
        <v>0.30462692194043384</v>
      </c>
      <c r="P548">
        <f ca="1">DATEDIF(Table1[[#This Row],[Date of Birth]],TODAY(),"Y")</f>
        <v>32</v>
      </c>
      <c r="Q548">
        <f ca="1">DATEDIF(Table1[[#This Row],[Joining Date]],TODAY(),"Y")</f>
        <v>1</v>
      </c>
      <c r="R548" t="str">
        <f ca="1">IF(YEAR(Table1[[#This Row],[Joining Date]])=YEAR(TODAY()),"Yes","No")</f>
        <v>No</v>
      </c>
      <c r="S548" t="str">
        <f ca="1">IF(Table1[[#This Row],[Experience]]&gt;5,"Yes","No")</f>
        <v>No</v>
      </c>
      <c r="T548" t="str">
        <f>TEXT(Table1[[#This Row],[Joining Date]],"mmmm")</f>
        <v>January</v>
      </c>
      <c r="U548" t="str">
        <f>TEXT(Table1[[#This Row],[Joining Date]],"yyyy")</f>
        <v>2025</v>
      </c>
      <c r="V548" s="5">
        <f ca="1">TODAY()-Table1[[#This Row],[Joining Date]]</f>
        <v>581</v>
      </c>
      <c r="W548" t="str">
        <f>LEFT(Table1[[#This Row],[Employee Name]],FIND(" ",Table1[[#This Row],[Employee Name]])-1)</f>
        <v>Gayathri</v>
      </c>
      <c r="X548" t="str">
        <f>RIGHT(Table1[[#This Row],[Employee Name]],LEN(Table1[[#This Row],[Employee Name]])-FIND(" ",Table1[[#This Row],[Employee Name]]))</f>
        <v>Iyer</v>
      </c>
      <c r="Y548" t="str">
        <f>Table1[[#This Row],[Department]]&amp;"-"&amp;Table1[[#This Row],[Employee ID]]</f>
        <v>Support-E04241</v>
      </c>
      <c r="Z548" t="str">
        <f>LEFT(Table1[[#This Row],[Department]],3)</f>
        <v>Sup</v>
      </c>
      <c r="AA548" t="str">
        <f>_xlfn.XLOOKUP(Table1[[#This Row],[Manager ID]],MANAGERS!A:A,MANAGERS!B:B)</f>
        <v>Manager_18</v>
      </c>
      <c r="AB548" t="str" cm="1">
        <f t="array" ref="AB548">_xlfn.XLOOKUP(Table1[[#This Row],[Manager ID]],Table2[[#All],[Manager ID]],Table2[[#All],[Department Head]])</f>
        <v>Support</v>
      </c>
      <c r="AC548" s="2">
        <f>_xlfn.XLOOKUP(Table1[[#This Row],[City]],L:L,O:O)</f>
        <v>0.23674293405114402</v>
      </c>
      <c r="AD548" t="str" cm="1">
        <f t="array" ref="AD548">_xlfn.IFS(Table1[[#This Row],[Performance Score]]&gt;=90,"Excellent",Table1[[#This Row],[Performance Score]]&gt;=75,"Good",Table1[[#This Row],[Performance Score]]&gt;=60,"Average",Table1[[#This Row],[Performance Score]]&lt;=60,"Need Improvement")</f>
        <v>Good</v>
      </c>
      <c r="AE548" t="str">
        <f>IF(AND(Table1[[#This Row],[Attendance %]]&gt;=80,(Table1[[#This Row],[Performance Score]]&gt;=80)),"Eligible","Not Eligible")</f>
        <v>Not Eligible</v>
      </c>
      <c r="AF548" t="str">
        <f>IF(Table1[[#This Row],[Performance Score]]&gt;=80,"High Performer","Low Performer")</f>
        <v>Low Performer</v>
      </c>
      <c r="AG548" t="str" cm="1">
        <f t="array" aca="1" ref="AG548" ca="1">_xlfn.IFS(Table1[[#This Row],[Experience]]&lt;=3,"Junior",Table1[[#This Row],[Experience]]&lt;=7,"Mid Level",Table1[[#This Row],[Experience]]&gt;=7,"Senior")</f>
        <v>Junior</v>
      </c>
      <c r="AH548" t="str">
        <f>IF(Table1[[#This Row],[Attendance %]]&gt;75,"OK","Below 75")</f>
        <v>OK</v>
      </c>
      <c r="AI548" t="b">
        <f>ISBLANK(Table1[[#This Row],[Employee ID]])</f>
        <v>0</v>
      </c>
      <c r="AJ548" t="b">
        <f>ISNUMBER(Table1[[#This Row],[Total Salary  ]])</f>
        <v>1</v>
      </c>
      <c r="AK548" t="str">
        <f>IFERROR(_xlfn.XLOOKUP(Table1[[#This Row],[Manager ID]],MANAGERS!A:A,MANAGERS!B:B),"Not Found")</f>
        <v>Manager_18</v>
      </c>
    </row>
    <row r="549" spans="1:37" x14ac:dyDescent="0.2">
      <c r="A549" t="s">
        <v>687</v>
      </c>
      <c r="B549" t="s">
        <v>95</v>
      </c>
      <c r="C549" t="s">
        <v>21</v>
      </c>
      <c r="D549" t="s">
        <v>81</v>
      </c>
      <c r="E549" t="s">
        <v>26</v>
      </c>
      <c r="F549" s="1">
        <v>42756</v>
      </c>
      <c r="G549" s="1">
        <v>40683</v>
      </c>
      <c r="H549">
        <v>112186</v>
      </c>
      <c r="I549">
        <v>15824</v>
      </c>
      <c r="J549">
        <v>80</v>
      </c>
      <c r="K549">
        <v>69</v>
      </c>
      <c r="L549" t="s">
        <v>27</v>
      </c>
      <c r="M549">
        <v>101</v>
      </c>
      <c r="N549">
        <f>Table1[[#This Row],[Basic Salary]]+Table1[[#This Row],[Bonus]]</f>
        <v>128010</v>
      </c>
      <c r="O549" s="2">
        <f>Table1[[#This Row],[Bonus]]/Table1[[#This Row],[Basic Salary]]</f>
        <v>0.14105146809762359</v>
      </c>
      <c r="P549">
        <f ca="1">DATEDIF(Table1[[#This Row],[Date of Birth]],TODAY(),"Y")</f>
        <v>15</v>
      </c>
      <c r="Q549">
        <f ca="1">DATEDIF(Table1[[#This Row],[Joining Date]],TODAY(),"Y")</f>
        <v>9</v>
      </c>
      <c r="R549" t="str">
        <f ca="1">IF(YEAR(Table1[[#This Row],[Joining Date]])=YEAR(TODAY()),"Yes","No")</f>
        <v>No</v>
      </c>
      <c r="S549" t="str">
        <f ca="1">IF(Table1[[#This Row],[Experience]]&gt;5,"Yes","No")</f>
        <v>Yes</v>
      </c>
      <c r="T549" t="str">
        <f>TEXT(Table1[[#This Row],[Joining Date]],"mmmm")</f>
        <v>January</v>
      </c>
      <c r="U549" t="str">
        <f>TEXT(Table1[[#This Row],[Joining Date]],"yyyy")</f>
        <v>2017</v>
      </c>
      <c r="V549" s="5">
        <f ca="1">TODAY()-Table1[[#This Row],[Joining Date]]</f>
        <v>3483</v>
      </c>
      <c r="W549" t="str">
        <f>LEFT(Table1[[#This Row],[Employee Name]],FIND(" ",Table1[[#This Row],[Employee Name]])-1)</f>
        <v>Ajay</v>
      </c>
      <c r="X549" t="str">
        <f>RIGHT(Table1[[#This Row],[Employee Name]],LEN(Table1[[#This Row],[Employee Name]])-FIND(" ",Table1[[#This Row],[Employee Name]]))</f>
        <v>Singh</v>
      </c>
      <c r="Y549" t="str">
        <f>Table1[[#This Row],[Department]]&amp;"-"&amp;Table1[[#This Row],[Employee ID]]</f>
        <v>Sales-E00631</v>
      </c>
      <c r="Z549" t="str">
        <f>LEFT(Table1[[#This Row],[Department]],3)</f>
        <v>Sal</v>
      </c>
      <c r="AA549" t="str">
        <f>_xlfn.XLOOKUP(Table1[[#This Row],[Manager ID]],MANAGERS!A:A,MANAGERS!B:B)</f>
        <v>Manager_1</v>
      </c>
      <c r="AB549" t="str" cm="1">
        <f t="array" ref="AB549">_xlfn.XLOOKUP(Table1[[#This Row],[Manager ID]],Table2[[#All],[Manager ID]],Table2[[#All],[Department Head]])</f>
        <v>Support</v>
      </c>
      <c r="AC549" s="2">
        <f>_xlfn.XLOOKUP(Table1[[#This Row],[City]],L:L,O:O)</f>
        <v>0.23674293405114402</v>
      </c>
      <c r="AD549" t="str" cm="1">
        <f t="array" ref="AD549">_xlfn.IFS(Table1[[#This Row],[Performance Score]]&gt;=90,"Excellent",Table1[[#This Row],[Performance Score]]&gt;=75,"Good",Table1[[#This Row],[Performance Score]]&gt;=60,"Average",Table1[[#This Row],[Performance Score]]&lt;=60,"Need Improvement")</f>
        <v>Average</v>
      </c>
      <c r="AE549" t="str">
        <f>IF(AND(Table1[[#This Row],[Attendance %]]&gt;=80,(Table1[[#This Row],[Performance Score]]&gt;=80)),"Eligible","Not Eligible")</f>
        <v>Not Eligible</v>
      </c>
      <c r="AF549" t="str">
        <f>IF(Table1[[#This Row],[Performance Score]]&gt;=80,"High Performer","Low Performer")</f>
        <v>Low Performer</v>
      </c>
      <c r="AG549" t="str" cm="1">
        <f t="array" aca="1" ref="AG549" ca="1">_xlfn.IFS(Table1[[#This Row],[Experience]]&lt;=3,"Junior",Table1[[#This Row],[Experience]]&lt;=7,"Mid Level",Table1[[#This Row],[Experience]]&gt;=7,"Senior")</f>
        <v>Senior</v>
      </c>
      <c r="AH549" t="str">
        <f>IF(Table1[[#This Row],[Attendance %]]&gt;75,"OK","Below 75")</f>
        <v>OK</v>
      </c>
      <c r="AI549" t="b">
        <f>ISBLANK(Table1[[#This Row],[Employee ID]])</f>
        <v>0</v>
      </c>
      <c r="AJ549" t="b">
        <f>ISNUMBER(Table1[[#This Row],[Total Salary  ]])</f>
        <v>1</v>
      </c>
      <c r="AK549" t="str">
        <f>IFERROR(_xlfn.XLOOKUP(Table1[[#This Row],[Manager ID]],MANAGERS!A:A,MANAGERS!B:B),"Not Found")</f>
        <v>Manager_1</v>
      </c>
    </row>
    <row r="550" spans="1:37" x14ac:dyDescent="0.2">
      <c r="A550" t="s">
        <v>5042</v>
      </c>
      <c r="B550" t="s">
        <v>42</v>
      </c>
      <c r="C550" t="s">
        <v>21</v>
      </c>
      <c r="D550" t="s">
        <v>81</v>
      </c>
      <c r="E550" t="s">
        <v>26</v>
      </c>
      <c r="F550" s="1">
        <v>44208</v>
      </c>
      <c r="G550" s="1">
        <v>39648</v>
      </c>
      <c r="H550">
        <v>98151</v>
      </c>
      <c r="I550">
        <v>29859</v>
      </c>
      <c r="J550">
        <v>100</v>
      </c>
      <c r="K550">
        <v>71</v>
      </c>
      <c r="L550" t="s">
        <v>34</v>
      </c>
      <c r="M550">
        <v>106</v>
      </c>
      <c r="N550">
        <f>Table1[[#This Row],[Basic Salary]]+Table1[[#This Row],[Bonus]]</f>
        <v>128010</v>
      </c>
      <c r="O550" s="2">
        <f>Table1[[#This Row],[Bonus]]/Table1[[#This Row],[Basic Salary]]</f>
        <v>0.3042149341321026</v>
      </c>
      <c r="P550">
        <f ca="1">DATEDIF(Table1[[#This Row],[Date of Birth]],TODAY(),"Y")</f>
        <v>18</v>
      </c>
      <c r="Q550">
        <f ca="1">DATEDIF(Table1[[#This Row],[Joining Date]],TODAY(),"Y")</f>
        <v>5</v>
      </c>
      <c r="R550" t="str">
        <f ca="1">IF(YEAR(Table1[[#This Row],[Joining Date]])=YEAR(TODAY()),"Yes","No")</f>
        <v>No</v>
      </c>
      <c r="S550" t="str">
        <f ca="1">IF(Table1[[#This Row],[Experience]]&gt;5,"Yes","No")</f>
        <v>No</v>
      </c>
      <c r="T550" t="str">
        <f>TEXT(Table1[[#This Row],[Joining Date]],"mmmm")</f>
        <v>January</v>
      </c>
      <c r="U550" t="str">
        <f>TEXT(Table1[[#This Row],[Joining Date]],"yyyy")</f>
        <v>2021</v>
      </c>
      <c r="V550" s="5">
        <f ca="1">TODAY()-Table1[[#This Row],[Joining Date]]</f>
        <v>2031</v>
      </c>
      <c r="W550" t="str">
        <f>LEFT(Table1[[#This Row],[Employee Name]],FIND(" ",Table1[[#This Row],[Employee Name]])-1)</f>
        <v>Krishna</v>
      </c>
      <c r="X550" t="str">
        <f>RIGHT(Table1[[#This Row],[Employee Name]],LEN(Table1[[#This Row],[Employee Name]])-FIND(" ",Table1[[#This Row],[Employee Name]]))</f>
        <v>Chaitanya</v>
      </c>
      <c r="Y550" t="str">
        <f>Table1[[#This Row],[Department]]&amp;"-"&amp;Table1[[#This Row],[Employee ID]]</f>
        <v>Sales-E04986</v>
      </c>
      <c r="Z550" t="str">
        <f>LEFT(Table1[[#This Row],[Department]],3)</f>
        <v>Sal</v>
      </c>
      <c r="AA550" t="str">
        <f>_xlfn.XLOOKUP(Table1[[#This Row],[Manager ID]],MANAGERS!A:A,MANAGERS!B:B)</f>
        <v>Manager_6</v>
      </c>
      <c r="AB550" t="str" cm="1">
        <f t="array" ref="AB550">_xlfn.XLOOKUP(Table1[[#This Row],[Manager ID]],Table2[[#All],[Manager ID]],Table2[[#All],[Department Head]])</f>
        <v>HR</v>
      </c>
      <c r="AC550" s="2">
        <f>_xlfn.XLOOKUP(Table1[[#This Row],[City]],L:L,O:O)</f>
        <v>0.24030340748661314</v>
      </c>
      <c r="AD550" t="str" cm="1">
        <f t="array" ref="AD550">_xlfn.IFS(Table1[[#This Row],[Performance Score]]&gt;=90,"Excellent",Table1[[#This Row],[Performance Score]]&gt;=75,"Good",Table1[[#This Row],[Performance Score]]&gt;=60,"Average",Table1[[#This Row],[Performance Score]]&lt;=60,"Need Improvement")</f>
        <v>Average</v>
      </c>
      <c r="AE550" t="str">
        <f>IF(AND(Table1[[#This Row],[Attendance %]]&gt;=80,(Table1[[#This Row],[Performance Score]]&gt;=80)),"Eligible","Not Eligible")</f>
        <v>Not Eligible</v>
      </c>
      <c r="AF550" t="str">
        <f>IF(Table1[[#This Row],[Performance Score]]&gt;=80,"High Performer","Low Performer")</f>
        <v>Low Performer</v>
      </c>
      <c r="AG550" t="str" cm="1">
        <f t="array" aca="1" ref="AG550" ca="1">_xlfn.IFS(Table1[[#This Row],[Experience]]&lt;=3,"Junior",Table1[[#This Row],[Experience]]&lt;=7,"Mid Level",Table1[[#This Row],[Experience]]&gt;=7,"Senior")</f>
        <v>Mid Level</v>
      </c>
      <c r="AH550" t="str">
        <f>IF(Table1[[#This Row],[Attendance %]]&gt;75,"OK","Below 75")</f>
        <v>OK</v>
      </c>
      <c r="AI550" t="b">
        <f>ISBLANK(Table1[[#This Row],[Employee ID]])</f>
        <v>0</v>
      </c>
      <c r="AJ550" t="b">
        <f>ISNUMBER(Table1[[#This Row],[Total Salary  ]])</f>
        <v>1</v>
      </c>
      <c r="AK550" t="str">
        <f>IFERROR(_xlfn.XLOOKUP(Table1[[#This Row],[Manager ID]],MANAGERS!A:A,MANAGERS!B:B),"Not Found")</f>
        <v>Manager_6</v>
      </c>
    </row>
    <row r="551" spans="1:37" x14ac:dyDescent="0.2">
      <c r="A551" t="s">
        <v>4738</v>
      </c>
      <c r="B551" t="s">
        <v>14</v>
      </c>
      <c r="C551" t="s">
        <v>21</v>
      </c>
      <c r="D551" t="s">
        <v>16</v>
      </c>
      <c r="E551" t="s">
        <v>30</v>
      </c>
      <c r="F551" s="1">
        <v>45786</v>
      </c>
      <c r="G551" s="1">
        <v>40534</v>
      </c>
      <c r="H551">
        <v>112291</v>
      </c>
      <c r="I551">
        <v>15676</v>
      </c>
      <c r="J551">
        <v>86</v>
      </c>
      <c r="K551">
        <v>70</v>
      </c>
      <c r="L551" t="s">
        <v>34</v>
      </c>
      <c r="M551">
        <v>109</v>
      </c>
      <c r="N551">
        <f>Table1[[#This Row],[Basic Salary]]+Table1[[#This Row],[Bonus]]</f>
        <v>127967</v>
      </c>
      <c r="O551" s="2">
        <f>Table1[[#This Row],[Bonus]]/Table1[[#This Row],[Basic Salary]]</f>
        <v>0.13960157091841732</v>
      </c>
      <c r="P551">
        <f ca="1">DATEDIF(Table1[[#This Row],[Date of Birth]],TODAY(),"Y")</f>
        <v>15</v>
      </c>
      <c r="Q551">
        <f ca="1">DATEDIF(Table1[[#This Row],[Joining Date]],TODAY(),"Y")</f>
        <v>1</v>
      </c>
      <c r="R551" t="str">
        <f ca="1">IF(YEAR(Table1[[#This Row],[Joining Date]])=YEAR(TODAY()),"Yes","No")</f>
        <v>No</v>
      </c>
      <c r="S551" t="str">
        <f ca="1">IF(Table1[[#This Row],[Experience]]&gt;5,"Yes","No")</f>
        <v>No</v>
      </c>
      <c r="T551" t="str">
        <f>TEXT(Table1[[#This Row],[Joining Date]],"mmmm")</f>
        <v>May</v>
      </c>
      <c r="U551" t="str">
        <f>TEXT(Table1[[#This Row],[Joining Date]],"yyyy")</f>
        <v>2025</v>
      </c>
      <c r="V551" s="5">
        <f ca="1">TODAY()-Table1[[#This Row],[Joining Date]]</f>
        <v>453</v>
      </c>
      <c r="W551" t="str">
        <f>LEFT(Table1[[#This Row],[Employee Name]],FIND(" ",Table1[[#This Row],[Employee Name]])-1)</f>
        <v>Nisha</v>
      </c>
      <c r="X551" t="str">
        <f>RIGHT(Table1[[#This Row],[Employee Name]],LEN(Table1[[#This Row],[Employee Name]])-FIND(" ",Table1[[#This Row],[Employee Name]]))</f>
        <v>Kapoor</v>
      </c>
      <c r="Y551" t="str">
        <f>Table1[[#This Row],[Department]]&amp;"-"&amp;Table1[[#This Row],[Employee ID]]</f>
        <v>HR-E04682</v>
      </c>
      <c r="Z551" t="str">
        <f>LEFT(Table1[[#This Row],[Department]],3)</f>
        <v>HR</v>
      </c>
      <c r="AA551" t="str">
        <f>_xlfn.XLOOKUP(Table1[[#This Row],[Manager ID]],MANAGERS!A:A,MANAGERS!B:B)</f>
        <v>Manager_9</v>
      </c>
      <c r="AB551" t="str" cm="1">
        <f t="array" ref="AB551">_xlfn.XLOOKUP(Table1[[#This Row],[Manager ID]],Table2[[#All],[Manager ID]],Table2[[#All],[Department Head]])</f>
        <v>Sales</v>
      </c>
      <c r="AC551" s="2">
        <f>_xlfn.XLOOKUP(Table1[[#This Row],[City]],L:L,O:O)</f>
        <v>0.24030340748661314</v>
      </c>
      <c r="AD551" t="str" cm="1">
        <f t="array" ref="AD551">_xlfn.IFS(Table1[[#This Row],[Performance Score]]&gt;=90,"Excellent",Table1[[#This Row],[Performance Score]]&gt;=75,"Good",Table1[[#This Row],[Performance Score]]&gt;=60,"Average",Table1[[#This Row],[Performance Score]]&lt;=60,"Need Improvement")</f>
        <v>Average</v>
      </c>
      <c r="AE551" t="str">
        <f>IF(AND(Table1[[#This Row],[Attendance %]]&gt;=80,(Table1[[#This Row],[Performance Score]]&gt;=80)),"Eligible","Not Eligible")</f>
        <v>Not Eligible</v>
      </c>
      <c r="AF551" t="str">
        <f>IF(Table1[[#This Row],[Performance Score]]&gt;=80,"High Performer","Low Performer")</f>
        <v>Low Performer</v>
      </c>
      <c r="AG551" t="str" cm="1">
        <f t="array" aca="1" ref="AG551" ca="1">_xlfn.IFS(Table1[[#This Row],[Experience]]&lt;=3,"Junior",Table1[[#This Row],[Experience]]&lt;=7,"Mid Level",Table1[[#This Row],[Experience]]&gt;=7,"Senior")</f>
        <v>Junior</v>
      </c>
      <c r="AH551" t="str">
        <f>IF(Table1[[#This Row],[Attendance %]]&gt;75,"OK","Below 75")</f>
        <v>OK</v>
      </c>
      <c r="AI551" t="b">
        <f>ISBLANK(Table1[[#This Row],[Employee ID]])</f>
        <v>0</v>
      </c>
      <c r="AJ551" t="b">
        <f>ISNUMBER(Table1[[#This Row],[Total Salary  ]])</f>
        <v>1</v>
      </c>
      <c r="AK551" t="str">
        <f>IFERROR(_xlfn.XLOOKUP(Table1[[#This Row],[Manager ID]],MANAGERS!A:A,MANAGERS!B:B),"Not Found")</f>
        <v>Manager_9</v>
      </c>
    </row>
    <row r="552" spans="1:37" x14ac:dyDescent="0.2">
      <c r="A552" t="s">
        <v>776</v>
      </c>
      <c r="B552" t="s">
        <v>89</v>
      </c>
      <c r="C552" t="s">
        <v>21</v>
      </c>
      <c r="D552" t="s">
        <v>46</v>
      </c>
      <c r="E552" t="s">
        <v>51</v>
      </c>
      <c r="F552" s="1">
        <v>44736</v>
      </c>
      <c r="G552" s="1">
        <v>31630</v>
      </c>
      <c r="H552">
        <v>99086</v>
      </c>
      <c r="I552">
        <v>28872</v>
      </c>
      <c r="J552">
        <v>88</v>
      </c>
      <c r="K552">
        <v>61</v>
      </c>
      <c r="L552" t="s">
        <v>18</v>
      </c>
      <c r="M552">
        <v>104</v>
      </c>
      <c r="N552">
        <f>Table1[[#This Row],[Basic Salary]]+Table1[[#This Row],[Bonus]]</f>
        <v>127958</v>
      </c>
      <c r="O552" s="2">
        <f>Table1[[#This Row],[Bonus]]/Table1[[#This Row],[Basic Salary]]</f>
        <v>0.29138324283955352</v>
      </c>
      <c r="P552">
        <f ca="1">DATEDIF(Table1[[#This Row],[Date of Birth]],TODAY(),"Y")</f>
        <v>39</v>
      </c>
      <c r="Q552">
        <f ca="1">DATEDIF(Table1[[#This Row],[Joining Date]],TODAY(),"Y")</f>
        <v>4</v>
      </c>
      <c r="R552" t="str">
        <f ca="1">IF(YEAR(Table1[[#This Row],[Joining Date]])=YEAR(TODAY()),"Yes","No")</f>
        <v>No</v>
      </c>
      <c r="S552" t="str">
        <f ca="1">IF(Table1[[#This Row],[Experience]]&gt;5,"Yes","No")</f>
        <v>No</v>
      </c>
      <c r="T552" t="str">
        <f>TEXT(Table1[[#This Row],[Joining Date]],"mmmm")</f>
        <v>June</v>
      </c>
      <c r="U552" t="str">
        <f>TEXT(Table1[[#This Row],[Joining Date]],"yyyy")</f>
        <v>2022</v>
      </c>
      <c r="V552" s="5">
        <f ca="1">TODAY()-Table1[[#This Row],[Joining Date]]</f>
        <v>1503</v>
      </c>
      <c r="W552" t="str">
        <f>LEFT(Table1[[#This Row],[Employee Name]],FIND(" ",Table1[[#This Row],[Employee Name]])-1)</f>
        <v>Tarun</v>
      </c>
      <c r="X552" t="str">
        <f>RIGHT(Table1[[#This Row],[Employee Name]],LEN(Table1[[#This Row],[Employee Name]])-FIND(" ",Table1[[#This Row],[Employee Name]]))</f>
        <v>Verma</v>
      </c>
      <c r="Y552" t="str">
        <f>Table1[[#This Row],[Department]]&amp;"-"&amp;Table1[[#This Row],[Employee ID]]</f>
        <v>Support-E00720</v>
      </c>
      <c r="Z552" t="str">
        <f>LEFT(Table1[[#This Row],[Department]],3)</f>
        <v>Sup</v>
      </c>
      <c r="AA552" t="str">
        <f>_xlfn.XLOOKUP(Table1[[#This Row],[Manager ID]],MANAGERS!A:A,MANAGERS!B:B)</f>
        <v>Manager_4</v>
      </c>
      <c r="AB552" t="str" cm="1">
        <f t="array" ref="AB552">_xlfn.XLOOKUP(Table1[[#This Row],[Manager ID]],Table2[[#All],[Manager ID]],Table2[[#All],[Department Head]])</f>
        <v>Finance</v>
      </c>
      <c r="AC552" s="2">
        <f>_xlfn.XLOOKUP(Table1[[#This Row],[City]],L:L,O:O)</f>
        <v>0.21356479274849693</v>
      </c>
      <c r="AD552" t="str" cm="1">
        <f t="array" ref="AD552">_xlfn.IFS(Table1[[#This Row],[Performance Score]]&gt;=90,"Excellent",Table1[[#This Row],[Performance Score]]&gt;=75,"Good",Table1[[#This Row],[Performance Score]]&gt;=60,"Average",Table1[[#This Row],[Performance Score]]&lt;=60,"Need Improvement")</f>
        <v>Average</v>
      </c>
      <c r="AE552" t="str">
        <f>IF(AND(Table1[[#This Row],[Attendance %]]&gt;=80,(Table1[[#This Row],[Performance Score]]&gt;=80)),"Eligible","Not Eligible")</f>
        <v>Not Eligible</v>
      </c>
      <c r="AF552" t="str">
        <f>IF(Table1[[#This Row],[Performance Score]]&gt;=80,"High Performer","Low Performer")</f>
        <v>Low Performer</v>
      </c>
      <c r="AG552" t="str" cm="1">
        <f t="array" aca="1" ref="AG552" ca="1">_xlfn.IFS(Table1[[#This Row],[Experience]]&lt;=3,"Junior",Table1[[#This Row],[Experience]]&lt;=7,"Mid Level",Table1[[#This Row],[Experience]]&gt;=7,"Senior")</f>
        <v>Mid Level</v>
      </c>
      <c r="AH552" t="str">
        <f>IF(Table1[[#This Row],[Attendance %]]&gt;75,"OK","Below 75")</f>
        <v>OK</v>
      </c>
      <c r="AI552" t="b">
        <f>ISBLANK(Table1[[#This Row],[Employee ID]])</f>
        <v>0</v>
      </c>
      <c r="AJ552" t="b">
        <f>ISNUMBER(Table1[[#This Row],[Total Salary  ]])</f>
        <v>1</v>
      </c>
      <c r="AK552" t="str">
        <f>IFERROR(_xlfn.XLOOKUP(Table1[[#This Row],[Manager ID]],MANAGERS!A:A,MANAGERS!B:B),"Not Found")</f>
        <v>Manager_4</v>
      </c>
    </row>
    <row r="553" spans="1:37" x14ac:dyDescent="0.2">
      <c r="A553" t="s">
        <v>4457</v>
      </c>
      <c r="B553" t="s">
        <v>62</v>
      </c>
      <c r="C553" t="s">
        <v>15</v>
      </c>
      <c r="D553" t="s">
        <v>25</v>
      </c>
      <c r="E553" t="s">
        <v>26</v>
      </c>
      <c r="F553" s="1">
        <v>45182</v>
      </c>
      <c r="G553" s="1">
        <v>36488</v>
      </c>
      <c r="H553">
        <v>98127</v>
      </c>
      <c r="I553">
        <v>29812</v>
      </c>
      <c r="J553">
        <v>95</v>
      </c>
      <c r="K553">
        <v>64</v>
      </c>
      <c r="L553" t="s">
        <v>31</v>
      </c>
      <c r="M553">
        <v>112</v>
      </c>
      <c r="N553">
        <f>Table1[[#This Row],[Basic Salary]]+Table1[[#This Row],[Bonus]]</f>
        <v>127939</v>
      </c>
      <c r="O553" s="2">
        <f>Table1[[#This Row],[Bonus]]/Table1[[#This Row],[Basic Salary]]</f>
        <v>0.30381036819631702</v>
      </c>
      <c r="P553">
        <f ca="1">DATEDIF(Table1[[#This Row],[Date of Birth]],TODAY(),"Y")</f>
        <v>26</v>
      </c>
      <c r="Q553">
        <f ca="1">DATEDIF(Table1[[#This Row],[Joining Date]],TODAY(),"Y")</f>
        <v>2</v>
      </c>
      <c r="R553" t="str">
        <f ca="1">IF(YEAR(Table1[[#This Row],[Joining Date]])=YEAR(TODAY()),"Yes","No")</f>
        <v>No</v>
      </c>
      <c r="S553" t="str">
        <f ca="1">IF(Table1[[#This Row],[Experience]]&gt;5,"Yes","No")</f>
        <v>No</v>
      </c>
      <c r="T553" t="str">
        <f>TEXT(Table1[[#This Row],[Joining Date]],"mmmm")</f>
        <v>September</v>
      </c>
      <c r="U553" t="str">
        <f>TEXT(Table1[[#This Row],[Joining Date]],"yyyy")</f>
        <v>2023</v>
      </c>
      <c r="V553" s="5">
        <f ca="1">TODAY()-Table1[[#This Row],[Joining Date]]</f>
        <v>1057</v>
      </c>
      <c r="W553" t="str">
        <f>LEFT(Table1[[#This Row],[Employee Name]],FIND(" ",Table1[[#This Row],[Employee Name]])-1)</f>
        <v>Kavya</v>
      </c>
      <c r="X553" t="str">
        <f>RIGHT(Table1[[#This Row],[Employee Name]],LEN(Table1[[#This Row],[Employee Name]])-FIND(" ",Table1[[#This Row],[Employee Name]]))</f>
        <v>Nair</v>
      </c>
      <c r="Y553" t="str">
        <f>Table1[[#This Row],[Department]]&amp;"-"&amp;Table1[[#This Row],[Employee ID]]</f>
        <v>Finance-E04401</v>
      </c>
      <c r="Z553" t="str">
        <f>LEFT(Table1[[#This Row],[Department]],3)</f>
        <v>Fin</v>
      </c>
      <c r="AA553" t="str">
        <f>_xlfn.XLOOKUP(Table1[[#This Row],[Manager ID]],MANAGERS!A:A,MANAGERS!B:B)</f>
        <v>Manager_12</v>
      </c>
      <c r="AB553" t="str" cm="1">
        <f t="array" ref="AB553">_xlfn.XLOOKUP(Table1[[#This Row],[Manager ID]],Table2[[#All],[Manager ID]],Table2[[#All],[Department Head]])</f>
        <v>Marketing</v>
      </c>
      <c r="AC553" s="2">
        <f>_xlfn.XLOOKUP(Table1[[#This Row],[City]],L:L,O:O)</f>
        <v>0.241864189087755</v>
      </c>
      <c r="AD553" t="str" cm="1">
        <f t="array" ref="AD553">_xlfn.IFS(Table1[[#This Row],[Performance Score]]&gt;=90,"Excellent",Table1[[#This Row],[Performance Score]]&gt;=75,"Good",Table1[[#This Row],[Performance Score]]&gt;=60,"Average",Table1[[#This Row],[Performance Score]]&lt;=60,"Need Improvement")</f>
        <v>Average</v>
      </c>
      <c r="AE553" t="str">
        <f>IF(AND(Table1[[#This Row],[Attendance %]]&gt;=80,(Table1[[#This Row],[Performance Score]]&gt;=80)),"Eligible","Not Eligible")</f>
        <v>Not Eligible</v>
      </c>
      <c r="AF553" t="str">
        <f>IF(Table1[[#This Row],[Performance Score]]&gt;=80,"High Performer","Low Performer")</f>
        <v>Low Performer</v>
      </c>
      <c r="AG553" t="str" cm="1">
        <f t="array" aca="1" ref="AG553" ca="1">_xlfn.IFS(Table1[[#This Row],[Experience]]&lt;=3,"Junior",Table1[[#This Row],[Experience]]&lt;=7,"Mid Level",Table1[[#This Row],[Experience]]&gt;=7,"Senior")</f>
        <v>Junior</v>
      </c>
      <c r="AH553" t="str">
        <f>IF(Table1[[#This Row],[Attendance %]]&gt;75,"OK","Below 75")</f>
        <v>OK</v>
      </c>
      <c r="AI553" t="b">
        <f>ISBLANK(Table1[[#This Row],[Employee ID]])</f>
        <v>0</v>
      </c>
      <c r="AJ553" t="b">
        <f>ISNUMBER(Table1[[#This Row],[Total Salary  ]])</f>
        <v>1</v>
      </c>
      <c r="AK553" t="str">
        <f>IFERROR(_xlfn.XLOOKUP(Table1[[#This Row],[Manager ID]],MANAGERS!A:A,MANAGERS!B:B),"Not Found")</f>
        <v>Manager_12</v>
      </c>
    </row>
    <row r="554" spans="1:37" x14ac:dyDescent="0.2">
      <c r="A554" t="s">
        <v>1762</v>
      </c>
      <c r="B554" t="s">
        <v>39</v>
      </c>
      <c r="C554" t="s">
        <v>21</v>
      </c>
      <c r="D554" t="s">
        <v>16</v>
      </c>
      <c r="E554" t="s">
        <v>30</v>
      </c>
      <c r="F554" s="1">
        <v>44435</v>
      </c>
      <c r="G554" s="1">
        <v>33995</v>
      </c>
      <c r="H554">
        <v>105666</v>
      </c>
      <c r="I554">
        <v>22238</v>
      </c>
      <c r="J554">
        <v>64</v>
      </c>
      <c r="K554">
        <v>93</v>
      </c>
      <c r="L554" t="s">
        <v>23</v>
      </c>
      <c r="M554">
        <v>110</v>
      </c>
      <c r="N554">
        <f>Table1[[#This Row],[Basic Salary]]+Table1[[#This Row],[Bonus]]</f>
        <v>127904</v>
      </c>
      <c r="O554" s="2">
        <f>Table1[[#This Row],[Bonus]]/Table1[[#This Row],[Basic Salary]]</f>
        <v>0.21045558647057711</v>
      </c>
      <c r="P554">
        <f ca="1">DATEDIF(Table1[[#This Row],[Date of Birth]],TODAY(),"Y")</f>
        <v>33</v>
      </c>
      <c r="Q554">
        <f ca="1">DATEDIF(Table1[[#This Row],[Joining Date]],TODAY(),"Y")</f>
        <v>4</v>
      </c>
      <c r="R554" t="str">
        <f ca="1">IF(YEAR(Table1[[#This Row],[Joining Date]])=YEAR(TODAY()),"Yes","No")</f>
        <v>No</v>
      </c>
      <c r="S554" t="str">
        <f ca="1">IF(Table1[[#This Row],[Experience]]&gt;5,"Yes","No")</f>
        <v>No</v>
      </c>
      <c r="T554" t="str">
        <f>TEXT(Table1[[#This Row],[Joining Date]],"mmmm")</f>
        <v>August</v>
      </c>
      <c r="U554" t="str">
        <f>TEXT(Table1[[#This Row],[Joining Date]],"yyyy")</f>
        <v>2021</v>
      </c>
      <c r="V554" s="5">
        <f ca="1">TODAY()-Table1[[#This Row],[Joining Date]]</f>
        <v>1804</v>
      </c>
      <c r="W554" t="str">
        <f>LEFT(Table1[[#This Row],[Employee Name]],FIND(" ",Table1[[#This Row],[Employee Name]])-1)</f>
        <v>Karan</v>
      </c>
      <c r="X554" t="str">
        <f>RIGHT(Table1[[#This Row],[Employee Name]],LEN(Table1[[#This Row],[Employee Name]])-FIND(" ",Table1[[#This Row],[Employee Name]]))</f>
        <v>Malhotra</v>
      </c>
      <c r="Y554" t="str">
        <f>Table1[[#This Row],[Department]]&amp;"-"&amp;Table1[[#This Row],[Employee ID]]</f>
        <v>HR-E01706</v>
      </c>
      <c r="Z554" t="str">
        <f>LEFT(Table1[[#This Row],[Department]],3)</f>
        <v>HR</v>
      </c>
      <c r="AA554" t="str">
        <f>_xlfn.XLOOKUP(Table1[[#This Row],[Manager ID]],MANAGERS!A:A,MANAGERS!B:B)</f>
        <v>Manager_10</v>
      </c>
      <c r="AB554" t="str" cm="1">
        <f t="array" ref="AB554">_xlfn.XLOOKUP(Table1[[#This Row],[Manager ID]],Table2[[#All],[Manager ID]],Table2[[#All],[Department Head]])</f>
        <v>HR</v>
      </c>
      <c r="AC554" s="2">
        <f>_xlfn.XLOOKUP(Table1[[#This Row],[City]],L:L,O:O)</f>
        <v>0.23486488519629886</v>
      </c>
      <c r="AD554" t="str" cm="1">
        <f t="array" ref="AD554">_xlfn.IFS(Table1[[#This Row],[Performance Score]]&gt;=90,"Excellent",Table1[[#This Row],[Performance Score]]&gt;=75,"Good",Table1[[#This Row],[Performance Score]]&gt;=60,"Average",Table1[[#This Row],[Performance Score]]&lt;=60,"Need Improvement")</f>
        <v>Excellent</v>
      </c>
      <c r="AE554" t="str">
        <f>IF(AND(Table1[[#This Row],[Attendance %]]&gt;=80,(Table1[[#This Row],[Performance Score]]&gt;=80)),"Eligible","Not Eligible")</f>
        <v>Not Eligible</v>
      </c>
      <c r="AF554" t="str">
        <f>IF(Table1[[#This Row],[Performance Score]]&gt;=80,"High Performer","Low Performer")</f>
        <v>High Performer</v>
      </c>
      <c r="AG554" t="str" cm="1">
        <f t="array" aca="1" ref="AG554" ca="1">_xlfn.IFS(Table1[[#This Row],[Experience]]&lt;=3,"Junior",Table1[[#This Row],[Experience]]&lt;=7,"Mid Level",Table1[[#This Row],[Experience]]&gt;=7,"Senior")</f>
        <v>Mid Level</v>
      </c>
      <c r="AH554" t="str">
        <f>IF(Table1[[#This Row],[Attendance %]]&gt;75,"OK","Below 75")</f>
        <v>Below 75</v>
      </c>
      <c r="AI554" t="b">
        <f>ISBLANK(Table1[[#This Row],[Employee ID]])</f>
        <v>0</v>
      </c>
      <c r="AJ554" t="b">
        <f>ISNUMBER(Table1[[#This Row],[Total Salary  ]])</f>
        <v>1</v>
      </c>
      <c r="AK554" t="str">
        <f>IFERROR(_xlfn.XLOOKUP(Table1[[#This Row],[Manager ID]],MANAGERS!A:A,MANAGERS!B:B),"Not Found")</f>
        <v>Manager_10</v>
      </c>
    </row>
    <row r="555" spans="1:37" x14ac:dyDescent="0.2">
      <c r="A555" t="s">
        <v>1031</v>
      </c>
      <c r="B555" t="s">
        <v>29</v>
      </c>
      <c r="C555" t="s">
        <v>21</v>
      </c>
      <c r="D555" t="s">
        <v>33</v>
      </c>
      <c r="E555" t="s">
        <v>65</v>
      </c>
      <c r="F555" s="1">
        <v>43046</v>
      </c>
      <c r="G555" s="1">
        <v>33274</v>
      </c>
      <c r="H555">
        <v>103924</v>
      </c>
      <c r="I555">
        <v>23951</v>
      </c>
      <c r="J555">
        <v>70</v>
      </c>
      <c r="K555">
        <v>40</v>
      </c>
      <c r="L555" t="s">
        <v>53</v>
      </c>
      <c r="M555">
        <v>103</v>
      </c>
      <c r="N555">
        <f>Table1[[#This Row],[Basic Salary]]+Table1[[#This Row],[Bonus]]</f>
        <v>127875</v>
      </c>
      <c r="O555" s="2">
        <f>Table1[[#This Row],[Bonus]]/Table1[[#This Row],[Basic Salary]]</f>
        <v>0.23046649474616066</v>
      </c>
      <c r="P555">
        <f ca="1">DATEDIF(Table1[[#This Row],[Date of Birth]],TODAY(),"Y")</f>
        <v>35</v>
      </c>
      <c r="Q555">
        <f ca="1">DATEDIF(Table1[[#This Row],[Joining Date]],TODAY(),"Y")</f>
        <v>8</v>
      </c>
      <c r="R555" t="str">
        <f ca="1">IF(YEAR(Table1[[#This Row],[Joining Date]])=YEAR(TODAY()),"Yes","No")</f>
        <v>No</v>
      </c>
      <c r="S555" t="str">
        <f ca="1">IF(Table1[[#This Row],[Experience]]&gt;5,"Yes","No")</f>
        <v>Yes</v>
      </c>
      <c r="T555" t="str">
        <f>TEXT(Table1[[#This Row],[Joining Date]],"mmmm")</f>
        <v>November</v>
      </c>
      <c r="U555" t="str">
        <f>TEXT(Table1[[#This Row],[Joining Date]],"yyyy")</f>
        <v>2017</v>
      </c>
      <c r="V555" s="5">
        <f ca="1">TODAY()-Table1[[#This Row],[Joining Date]]</f>
        <v>3193</v>
      </c>
      <c r="W555" t="str">
        <f>LEFT(Table1[[#This Row],[Employee Name]],FIND(" ",Table1[[#This Row],[Employee Name]])-1)</f>
        <v>Vikram</v>
      </c>
      <c r="X555" t="str">
        <f>RIGHT(Table1[[#This Row],[Employee Name]],LEN(Table1[[#This Row],[Employee Name]])-FIND(" ",Table1[[#This Row],[Employee Name]]))</f>
        <v>Singh</v>
      </c>
      <c r="Y555" t="str">
        <f>Table1[[#This Row],[Department]]&amp;"-"&amp;Table1[[#This Row],[Employee ID]]</f>
        <v>Marketing-E00975</v>
      </c>
      <c r="Z555" t="str">
        <f>LEFT(Table1[[#This Row],[Department]],3)</f>
        <v>Mar</v>
      </c>
      <c r="AA555" t="str">
        <f>_xlfn.XLOOKUP(Table1[[#This Row],[Manager ID]],MANAGERS!A:A,MANAGERS!B:B)</f>
        <v>Manager_3</v>
      </c>
      <c r="AB555" t="str" cm="1">
        <f t="array" ref="AB555">_xlfn.XLOOKUP(Table1[[#This Row],[Manager ID]],Table2[[#All],[Manager ID]],Table2[[#All],[Department Head]])</f>
        <v>IT</v>
      </c>
      <c r="AC555" s="2">
        <f>_xlfn.XLOOKUP(Table1[[#This Row],[City]],L:L,O:O)</f>
        <v>0.23685887225230964</v>
      </c>
      <c r="AD555" t="str" cm="1">
        <f t="array" ref="AD555">_xlfn.IFS(Table1[[#This Row],[Performance Score]]&gt;=90,"Excellent",Table1[[#This Row],[Performance Score]]&gt;=75,"Good",Table1[[#This Row],[Performance Score]]&gt;=60,"Average",Table1[[#This Row],[Performance Score]]&lt;=60,"Need Improvement")</f>
        <v>Need Improvement</v>
      </c>
      <c r="AE555" t="str">
        <f>IF(AND(Table1[[#This Row],[Attendance %]]&gt;=80,(Table1[[#This Row],[Performance Score]]&gt;=80)),"Eligible","Not Eligible")</f>
        <v>Not Eligible</v>
      </c>
      <c r="AF555" t="str">
        <f>IF(Table1[[#This Row],[Performance Score]]&gt;=80,"High Performer","Low Performer")</f>
        <v>Low Performer</v>
      </c>
      <c r="AG555" t="str" cm="1">
        <f t="array" aca="1" ref="AG555" ca="1">_xlfn.IFS(Table1[[#This Row],[Experience]]&lt;=3,"Junior",Table1[[#This Row],[Experience]]&lt;=7,"Mid Level",Table1[[#This Row],[Experience]]&gt;=7,"Senior")</f>
        <v>Senior</v>
      </c>
      <c r="AH555" t="str">
        <f>IF(Table1[[#This Row],[Attendance %]]&gt;75,"OK","Below 75")</f>
        <v>Below 75</v>
      </c>
      <c r="AI555" t="b">
        <f>ISBLANK(Table1[[#This Row],[Employee ID]])</f>
        <v>0</v>
      </c>
      <c r="AJ555" t="b">
        <f>ISNUMBER(Table1[[#This Row],[Total Salary  ]])</f>
        <v>1</v>
      </c>
      <c r="AK555" t="str">
        <f>IFERROR(_xlfn.XLOOKUP(Table1[[#This Row],[Manager ID]],MANAGERS!A:A,MANAGERS!B:B),"Not Found")</f>
        <v>Manager_3</v>
      </c>
    </row>
    <row r="556" spans="1:37" x14ac:dyDescent="0.2">
      <c r="A556" t="s">
        <v>2467</v>
      </c>
      <c r="B556" t="s">
        <v>89</v>
      </c>
      <c r="C556" t="s">
        <v>15</v>
      </c>
      <c r="D556" t="s">
        <v>25</v>
      </c>
      <c r="E556" t="s">
        <v>65</v>
      </c>
      <c r="F556" s="1">
        <v>44777</v>
      </c>
      <c r="G556" s="1">
        <v>38981</v>
      </c>
      <c r="H556">
        <v>102080</v>
      </c>
      <c r="I556">
        <v>25766</v>
      </c>
      <c r="J556">
        <v>84</v>
      </c>
      <c r="K556">
        <v>56</v>
      </c>
      <c r="L556" t="s">
        <v>27</v>
      </c>
      <c r="M556">
        <v>116</v>
      </c>
      <c r="N556">
        <f>Table1[[#This Row],[Basic Salary]]+Table1[[#This Row],[Bonus]]</f>
        <v>127846</v>
      </c>
      <c r="O556" s="2">
        <f>Table1[[#This Row],[Bonus]]/Table1[[#This Row],[Basic Salary]]</f>
        <v>0.25240987460815045</v>
      </c>
      <c r="P556">
        <f ca="1">DATEDIF(Table1[[#This Row],[Date of Birth]],TODAY(),"Y")</f>
        <v>19</v>
      </c>
      <c r="Q556">
        <f ca="1">DATEDIF(Table1[[#This Row],[Joining Date]],TODAY(),"Y")</f>
        <v>4</v>
      </c>
      <c r="R556" t="str">
        <f ca="1">IF(YEAR(Table1[[#This Row],[Joining Date]])=YEAR(TODAY()),"Yes","No")</f>
        <v>No</v>
      </c>
      <c r="S556" t="str">
        <f ca="1">IF(Table1[[#This Row],[Experience]]&gt;5,"Yes","No")</f>
        <v>No</v>
      </c>
      <c r="T556" t="str">
        <f>TEXT(Table1[[#This Row],[Joining Date]],"mmmm")</f>
        <v>August</v>
      </c>
      <c r="U556" t="str">
        <f>TEXT(Table1[[#This Row],[Joining Date]],"yyyy")</f>
        <v>2022</v>
      </c>
      <c r="V556" s="5">
        <f ca="1">TODAY()-Table1[[#This Row],[Joining Date]]</f>
        <v>1462</v>
      </c>
      <c r="W556" t="str">
        <f>LEFT(Table1[[#This Row],[Employee Name]],FIND(" ",Table1[[#This Row],[Employee Name]])-1)</f>
        <v>Tarun</v>
      </c>
      <c r="X556" t="str">
        <f>RIGHT(Table1[[#This Row],[Employee Name]],LEN(Table1[[#This Row],[Employee Name]])-FIND(" ",Table1[[#This Row],[Employee Name]]))</f>
        <v>Verma</v>
      </c>
      <c r="Y556" t="str">
        <f>Table1[[#This Row],[Department]]&amp;"-"&amp;Table1[[#This Row],[Employee ID]]</f>
        <v>Finance-E02411</v>
      </c>
      <c r="Z556" t="str">
        <f>LEFT(Table1[[#This Row],[Department]],3)</f>
        <v>Fin</v>
      </c>
      <c r="AA556" t="str">
        <f>_xlfn.XLOOKUP(Table1[[#This Row],[Manager ID]],MANAGERS!A:A,MANAGERS!B:B)</f>
        <v>Manager_16</v>
      </c>
      <c r="AB556" t="str" cm="1">
        <f t="array" ref="AB556">_xlfn.XLOOKUP(Table1[[#This Row],[Manager ID]],Table2[[#All],[Manager ID]],Table2[[#All],[Department Head]])</f>
        <v>Sales</v>
      </c>
      <c r="AC556" s="2">
        <f>_xlfn.XLOOKUP(Table1[[#This Row],[City]],L:L,O:O)</f>
        <v>0.23674293405114402</v>
      </c>
      <c r="AD556" t="str" cm="1">
        <f t="array" ref="AD556">_xlfn.IFS(Table1[[#This Row],[Performance Score]]&gt;=90,"Excellent",Table1[[#This Row],[Performance Score]]&gt;=75,"Good",Table1[[#This Row],[Performance Score]]&gt;=60,"Average",Table1[[#This Row],[Performance Score]]&lt;=60,"Need Improvement")</f>
        <v>Need Improvement</v>
      </c>
      <c r="AE556" t="str">
        <f>IF(AND(Table1[[#This Row],[Attendance %]]&gt;=80,(Table1[[#This Row],[Performance Score]]&gt;=80)),"Eligible","Not Eligible")</f>
        <v>Not Eligible</v>
      </c>
      <c r="AF556" t="str">
        <f>IF(Table1[[#This Row],[Performance Score]]&gt;=80,"High Performer","Low Performer")</f>
        <v>Low Performer</v>
      </c>
      <c r="AG556" t="str" cm="1">
        <f t="array" aca="1" ref="AG556" ca="1">_xlfn.IFS(Table1[[#This Row],[Experience]]&lt;=3,"Junior",Table1[[#This Row],[Experience]]&lt;=7,"Mid Level",Table1[[#This Row],[Experience]]&gt;=7,"Senior")</f>
        <v>Mid Level</v>
      </c>
      <c r="AH556" t="str">
        <f>IF(Table1[[#This Row],[Attendance %]]&gt;75,"OK","Below 75")</f>
        <v>OK</v>
      </c>
      <c r="AI556" t="b">
        <f>ISBLANK(Table1[[#This Row],[Employee ID]])</f>
        <v>0</v>
      </c>
      <c r="AJ556" t="b">
        <f>ISNUMBER(Table1[[#This Row],[Total Salary  ]])</f>
        <v>1</v>
      </c>
      <c r="AK556" t="str">
        <f>IFERROR(_xlfn.XLOOKUP(Table1[[#This Row],[Manager ID]],MANAGERS!A:A,MANAGERS!B:B),"Not Found")</f>
        <v>Manager_16</v>
      </c>
    </row>
    <row r="557" spans="1:37" x14ac:dyDescent="0.2">
      <c r="A557" t="s">
        <v>328</v>
      </c>
      <c r="B557" t="s">
        <v>71</v>
      </c>
      <c r="C557" t="s">
        <v>15</v>
      </c>
      <c r="D557" t="s">
        <v>16</v>
      </c>
      <c r="E557" t="s">
        <v>30</v>
      </c>
      <c r="F557" s="1">
        <v>44275</v>
      </c>
      <c r="G557" s="1">
        <v>30745</v>
      </c>
      <c r="H557">
        <v>103240</v>
      </c>
      <c r="I557">
        <v>24596</v>
      </c>
      <c r="J557">
        <v>80</v>
      </c>
      <c r="K557">
        <v>95</v>
      </c>
      <c r="L557" t="s">
        <v>27</v>
      </c>
      <c r="M557">
        <v>101</v>
      </c>
      <c r="N557">
        <f>Table1[[#This Row],[Basic Salary]]+Table1[[#This Row],[Bonus]]</f>
        <v>127836</v>
      </c>
      <c r="O557" s="2">
        <f>Table1[[#This Row],[Bonus]]/Table1[[#This Row],[Basic Salary]]</f>
        <v>0.23824099186361875</v>
      </c>
      <c r="P557">
        <f ca="1">DATEDIF(Table1[[#This Row],[Date of Birth]],TODAY(),"Y")</f>
        <v>42</v>
      </c>
      <c r="Q557">
        <f ca="1">DATEDIF(Table1[[#This Row],[Joining Date]],TODAY(),"Y")</f>
        <v>5</v>
      </c>
      <c r="R557" t="str">
        <f ca="1">IF(YEAR(Table1[[#This Row],[Joining Date]])=YEAR(TODAY()),"Yes","No")</f>
        <v>No</v>
      </c>
      <c r="S557" t="str">
        <f ca="1">IF(Table1[[#This Row],[Experience]]&gt;5,"Yes","No")</f>
        <v>No</v>
      </c>
      <c r="T557" t="str">
        <f>TEXT(Table1[[#This Row],[Joining Date]],"mmmm")</f>
        <v>March</v>
      </c>
      <c r="U557" t="str">
        <f>TEXT(Table1[[#This Row],[Joining Date]],"yyyy")</f>
        <v>2021</v>
      </c>
      <c r="V557" s="5">
        <f ca="1">TODAY()-Table1[[#This Row],[Joining Date]]</f>
        <v>1964</v>
      </c>
      <c r="W557" t="str">
        <f>LEFT(Table1[[#This Row],[Employee Name]],FIND(" ",Table1[[#This Row],[Employee Name]])-1)</f>
        <v>Sneha</v>
      </c>
      <c r="X557" t="str">
        <f>RIGHT(Table1[[#This Row],[Employee Name]],LEN(Table1[[#This Row],[Employee Name]])-FIND(" ",Table1[[#This Row],[Employee Name]]))</f>
        <v>Iyer</v>
      </c>
      <c r="Y557" t="str">
        <f>Table1[[#This Row],[Department]]&amp;"-"&amp;Table1[[#This Row],[Employee ID]]</f>
        <v>HR-E00272</v>
      </c>
      <c r="Z557" t="str">
        <f>LEFT(Table1[[#This Row],[Department]],3)</f>
        <v>HR</v>
      </c>
      <c r="AA557" t="str">
        <f>_xlfn.XLOOKUP(Table1[[#This Row],[Manager ID]],MANAGERS!A:A,MANAGERS!B:B)</f>
        <v>Manager_1</v>
      </c>
      <c r="AB557" t="str" cm="1">
        <f t="array" ref="AB557">_xlfn.XLOOKUP(Table1[[#This Row],[Manager ID]],Table2[[#All],[Manager ID]],Table2[[#All],[Department Head]])</f>
        <v>Support</v>
      </c>
      <c r="AC557" s="2">
        <f>_xlfn.XLOOKUP(Table1[[#This Row],[City]],L:L,O:O)</f>
        <v>0.23674293405114402</v>
      </c>
      <c r="AD557" t="str" cm="1">
        <f t="array" ref="AD557">_xlfn.IFS(Table1[[#This Row],[Performance Score]]&gt;=90,"Excellent",Table1[[#This Row],[Performance Score]]&gt;=75,"Good",Table1[[#This Row],[Performance Score]]&gt;=60,"Average",Table1[[#This Row],[Performance Score]]&lt;=60,"Need Improvement")</f>
        <v>Excellent</v>
      </c>
      <c r="AE557" t="str">
        <f>IF(AND(Table1[[#This Row],[Attendance %]]&gt;=80,(Table1[[#This Row],[Performance Score]]&gt;=80)),"Eligible","Not Eligible")</f>
        <v>Eligible</v>
      </c>
      <c r="AF557" t="str">
        <f>IF(Table1[[#This Row],[Performance Score]]&gt;=80,"High Performer","Low Performer")</f>
        <v>High Performer</v>
      </c>
      <c r="AG557" t="str" cm="1">
        <f t="array" aca="1" ref="AG557" ca="1">_xlfn.IFS(Table1[[#This Row],[Experience]]&lt;=3,"Junior",Table1[[#This Row],[Experience]]&lt;=7,"Mid Level",Table1[[#This Row],[Experience]]&gt;=7,"Senior")</f>
        <v>Mid Level</v>
      </c>
      <c r="AH557" t="str">
        <f>IF(Table1[[#This Row],[Attendance %]]&gt;75,"OK","Below 75")</f>
        <v>OK</v>
      </c>
      <c r="AI557" t="b">
        <f>ISBLANK(Table1[[#This Row],[Employee ID]])</f>
        <v>0</v>
      </c>
      <c r="AJ557" t="b">
        <f>ISNUMBER(Table1[[#This Row],[Total Salary  ]])</f>
        <v>1</v>
      </c>
      <c r="AK557" t="str">
        <f>IFERROR(_xlfn.XLOOKUP(Table1[[#This Row],[Manager ID]],MANAGERS!A:A,MANAGERS!B:B),"Not Found")</f>
        <v>Manager_1</v>
      </c>
    </row>
    <row r="558" spans="1:37" x14ac:dyDescent="0.2">
      <c r="A558" t="s">
        <v>1776</v>
      </c>
      <c r="B558" t="s">
        <v>75</v>
      </c>
      <c r="C558" t="s">
        <v>15</v>
      </c>
      <c r="D558" t="s">
        <v>81</v>
      </c>
      <c r="E558" t="s">
        <v>30</v>
      </c>
      <c r="F558" s="1">
        <v>42078</v>
      </c>
      <c r="G558" s="1">
        <v>35894</v>
      </c>
      <c r="H558">
        <v>102243</v>
      </c>
      <c r="I558">
        <v>25546</v>
      </c>
      <c r="J558">
        <v>64</v>
      </c>
      <c r="K558">
        <v>70</v>
      </c>
      <c r="L558" t="s">
        <v>34</v>
      </c>
      <c r="M558">
        <v>114</v>
      </c>
      <c r="N558">
        <f>Table1[[#This Row],[Basic Salary]]+Table1[[#This Row],[Bonus]]</f>
        <v>127789</v>
      </c>
      <c r="O558" s="2">
        <f>Table1[[#This Row],[Bonus]]/Table1[[#This Row],[Basic Salary]]</f>
        <v>0.24985573584499673</v>
      </c>
      <c r="P558">
        <f ca="1">DATEDIF(Table1[[#This Row],[Date of Birth]],TODAY(),"Y")</f>
        <v>28</v>
      </c>
      <c r="Q558">
        <f ca="1">DATEDIF(Table1[[#This Row],[Joining Date]],TODAY(),"Y")</f>
        <v>11</v>
      </c>
      <c r="R558" t="str">
        <f ca="1">IF(YEAR(Table1[[#This Row],[Joining Date]])=YEAR(TODAY()),"Yes","No")</f>
        <v>No</v>
      </c>
      <c r="S558" t="str">
        <f ca="1">IF(Table1[[#This Row],[Experience]]&gt;5,"Yes","No")</f>
        <v>Yes</v>
      </c>
      <c r="T558" t="str">
        <f>TEXT(Table1[[#This Row],[Joining Date]],"mmmm")</f>
        <v>March</v>
      </c>
      <c r="U558" t="str">
        <f>TEXT(Table1[[#This Row],[Joining Date]],"yyyy")</f>
        <v>2015</v>
      </c>
      <c r="V558" s="5">
        <f ca="1">TODAY()-Table1[[#This Row],[Joining Date]]</f>
        <v>4161</v>
      </c>
      <c r="W558" t="str">
        <f>LEFT(Table1[[#This Row],[Employee Name]],FIND(" ",Table1[[#This Row],[Employee Name]])-1)</f>
        <v>Ishita</v>
      </c>
      <c r="X558" t="str">
        <f>RIGHT(Table1[[#This Row],[Employee Name]],LEN(Table1[[#This Row],[Employee Name]])-FIND(" ",Table1[[#This Row],[Employee Name]]))</f>
        <v>Roy</v>
      </c>
      <c r="Y558" t="str">
        <f>Table1[[#This Row],[Department]]&amp;"-"&amp;Table1[[#This Row],[Employee ID]]</f>
        <v>Sales-E01720</v>
      </c>
      <c r="Z558" t="str">
        <f>LEFT(Table1[[#This Row],[Department]],3)</f>
        <v>Sal</v>
      </c>
      <c r="AA558" t="str">
        <f>_xlfn.XLOOKUP(Table1[[#This Row],[Manager ID]],MANAGERS!A:A,MANAGERS!B:B)</f>
        <v>Manager_14</v>
      </c>
      <c r="AB558" t="str" cm="1">
        <f t="array" ref="AB558">_xlfn.XLOOKUP(Table1[[#This Row],[Manager ID]],Table2[[#All],[Manager ID]],Table2[[#All],[Department Head]])</f>
        <v>Marketing</v>
      </c>
      <c r="AC558" s="2">
        <f>_xlfn.XLOOKUP(Table1[[#This Row],[City]],L:L,O:O)</f>
        <v>0.24030340748661314</v>
      </c>
      <c r="AD558" t="str" cm="1">
        <f t="array" ref="AD558">_xlfn.IFS(Table1[[#This Row],[Performance Score]]&gt;=90,"Excellent",Table1[[#This Row],[Performance Score]]&gt;=75,"Good",Table1[[#This Row],[Performance Score]]&gt;=60,"Average",Table1[[#This Row],[Performance Score]]&lt;=60,"Need Improvement")</f>
        <v>Average</v>
      </c>
      <c r="AE558" t="str">
        <f>IF(AND(Table1[[#This Row],[Attendance %]]&gt;=80,(Table1[[#This Row],[Performance Score]]&gt;=80)),"Eligible","Not Eligible")</f>
        <v>Not Eligible</v>
      </c>
      <c r="AF558" t="str">
        <f>IF(Table1[[#This Row],[Performance Score]]&gt;=80,"High Performer","Low Performer")</f>
        <v>Low Performer</v>
      </c>
      <c r="AG558" t="str" cm="1">
        <f t="array" aca="1" ref="AG558" ca="1">_xlfn.IFS(Table1[[#This Row],[Experience]]&lt;=3,"Junior",Table1[[#This Row],[Experience]]&lt;=7,"Mid Level",Table1[[#This Row],[Experience]]&gt;=7,"Senior")</f>
        <v>Senior</v>
      </c>
      <c r="AH558" t="str">
        <f>IF(Table1[[#This Row],[Attendance %]]&gt;75,"OK","Below 75")</f>
        <v>Below 75</v>
      </c>
      <c r="AI558" t="b">
        <f>ISBLANK(Table1[[#This Row],[Employee ID]])</f>
        <v>0</v>
      </c>
      <c r="AJ558" t="b">
        <f>ISNUMBER(Table1[[#This Row],[Total Salary  ]])</f>
        <v>1</v>
      </c>
      <c r="AK558" t="str">
        <f>IFERROR(_xlfn.XLOOKUP(Table1[[#This Row],[Manager ID]],MANAGERS!A:A,MANAGERS!B:B),"Not Found")</f>
        <v>Manager_14</v>
      </c>
    </row>
    <row r="559" spans="1:37" x14ac:dyDescent="0.2">
      <c r="A559" t="s">
        <v>3467</v>
      </c>
      <c r="B559" t="s">
        <v>85</v>
      </c>
      <c r="C559" t="s">
        <v>15</v>
      </c>
      <c r="D559" t="s">
        <v>81</v>
      </c>
      <c r="E559" t="s">
        <v>17</v>
      </c>
      <c r="F559" s="1">
        <v>42164</v>
      </c>
      <c r="G559" s="1">
        <v>37229</v>
      </c>
      <c r="H559">
        <v>115888</v>
      </c>
      <c r="I559">
        <v>11898</v>
      </c>
      <c r="J559">
        <v>63</v>
      </c>
      <c r="K559">
        <v>68</v>
      </c>
      <c r="L559" t="s">
        <v>18</v>
      </c>
      <c r="M559">
        <v>104</v>
      </c>
      <c r="N559">
        <f>Table1[[#This Row],[Basic Salary]]+Table1[[#This Row],[Bonus]]</f>
        <v>127786</v>
      </c>
      <c r="O559" s="2">
        <f>Table1[[#This Row],[Bonus]]/Table1[[#This Row],[Basic Salary]]</f>
        <v>0.10266809333149247</v>
      </c>
      <c r="P559">
        <f ca="1">DATEDIF(Table1[[#This Row],[Date of Birth]],TODAY(),"Y")</f>
        <v>24</v>
      </c>
      <c r="Q559">
        <f ca="1">DATEDIF(Table1[[#This Row],[Joining Date]],TODAY(),"Y")</f>
        <v>11</v>
      </c>
      <c r="R559" t="str">
        <f ca="1">IF(YEAR(Table1[[#This Row],[Joining Date]])=YEAR(TODAY()),"Yes","No")</f>
        <v>No</v>
      </c>
      <c r="S559" t="str">
        <f ca="1">IF(Table1[[#This Row],[Experience]]&gt;5,"Yes","No")</f>
        <v>Yes</v>
      </c>
      <c r="T559" t="str">
        <f>TEXT(Table1[[#This Row],[Joining Date]],"mmmm")</f>
        <v>June</v>
      </c>
      <c r="U559" t="str">
        <f>TEXT(Table1[[#This Row],[Joining Date]],"yyyy")</f>
        <v>2015</v>
      </c>
      <c r="V559" s="5">
        <f ca="1">TODAY()-Table1[[#This Row],[Joining Date]]</f>
        <v>4075</v>
      </c>
      <c r="W559" t="str">
        <f>LEFT(Table1[[#This Row],[Employee Name]],FIND(" ",Table1[[#This Row],[Employee Name]])-1)</f>
        <v>Pooja</v>
      </c>
      <c r="X559" t="str">
        <f>RIGHT(Table1[[#This Row],[Employee Name]],LEN(Table1[[#This Row],[Employee Name]])-FIND(" ",Table1[[#This Row],[Employee Name]]))</f>
        <v>Das</v>
      </c>
      <c r="Y559" t="str">
        <f>Table1[[#This Row],[Department]]&amp;"-"&amp;Table1[[#This Row],[Employee ID]]</f>
        <v>Sales-E03411</v>
      </c>
      <c r="Z559" t="str">
        <f>LEFT(Table1[[#This Row],[Department]],3)</f>
        <v>Sal</v>
      </c>
      <c r="AA559" t="str">
        <f>_xlfn.XLOOKUP(Table1[[#This Row],[Manager ID]],MANAGERS!A:A,MANAGERS!B:B)</f>
        <v>Manager_4</v>
      </c>
      <c r="AB559" t="str" cm="1">
        <f t="array" ref="AB559">_xlfn.XLOOKUP(Table1[[#This Row],[Manager ID]],Table2[[#All],[Manager ID]],Table2[[#All],[Department Head]])</f>
        <v>Finance</v>
      </c>
      <c r="AC559" s="2">
        <f>_xlfn.XLOOKUP(Table1[[#This Row],[City]],L:L,O:O)</f>
        <v>0.21356479274849693</v>
      </c>
      <c r="AD559" t="str" cm="1">
        <f t="array" ref="AD559">_xlfn.IFS(Table1[[#This Row],[Performance Score]]&gt;=90,"Excellent",Table1[[#This Row],[Performance Score]]&gt;=75,"Good",Table1[[#This Row],[Performance Score]]&gt;=60,"Average",Table1[[#This Row],[Performance Score]]&lt;=60,"Need Improvement")</f>
        <v>Average</v>
      </c>
      <c r="AE559" t="str">
        <f>IF(AND(Table1[[#This Row],[Attendance %]]&gt;=80,(Table1[[#This Row],[Performance Score]]&gt;=80)),"Eligible","Not Eligible")</f>
        <v>Not Eligible</v>
      </c>
      <c r="AF559" t="str">
        <f>IF(Table1[[#This Row],[Performance Score]]&gt;=80,"High Performer","Low Performer")</f>
        <v>Low Performer</v>
      </c>
      <c r="AG559" t="str" cm="1">
        <f t="array" aca="1" ref="AG559" ca="1">_xlfn.IFS(Table1[[#This Row],[Experience]]&lt;=3,"Junior",Table1[[#This Row],[Experience]]&lt;=7,"Mid Level",Table1[[#This Row],[Experience]]&gt;=7,"Senior")</f>
        <v>Senior</v>
      </c>
      <c r="AH559" t="str">
        <f>IF(Table1[[#This Row],[Attendance %]]&gt;75,"OK","Below 75")</f>
        <v>Below 75</v>
      </c>
      <c r="AI559" t="b">
        <f>ISBLANK(Table1[[#This Row],[Employee ID]])</f>
        <v>0</v>
      </c>
      <c r="AJ559" t="b">
        <f>ISNUMBER(Table1[[#This Row],[Total Salary  ]])</f>
        <v>1</v>
      </c>
      <c r="AK559" t="str">
        <f>IFERROR(_xlfn.XLOOKUP(Table1[[#This Row],[Manager ID]],MANAGERS!A:A,MANAGERS!B:B),"Not Found")</f>
        <v>Manager_4</v>
      </c>
    </row>
    <row r="560" spans="1:37" x14ac:dyDescent="0.2">
      <c r="A560" t="s">
        <v>2838</v>
      </c>
      <c r="B560" t="s">
        <v>85</v>
      </c>
      <c r="C560" t="s">
        <v>15</v>
      </c>
      <c r="D560" t="s">
        <v>46</v>
      </c>
      <c r="E560" t="s">
        <v>65</v>
      </c>
      <c r="F560" s="1">
        <v>43841</v>
      </c>
      <c r="G560" s="1">
        <v>39676</v>
      </c>
      <c r="H560">
        <v>119949</v>
      </c>
      <c r="I560">
        <v>7831</v>
      </c>
      <c r="J560">
        <v>89</v>
      </c>
      <c r="K560">
        <v>49</v>
      </c>
      <c r="L560" t="s">
        <v>27</v>
      </c>
      <c r="M560">
        <v>113</v>
      </c>
      <c r="N560">
        <f>Table1[[#This Row],[Basic Salary]]+Table1[[#This Row],[Bonus]]</f>
        <v>127780</v>
      </c>
      <c r="O560" s="2">
        <f>Table1[[#This Row],[Bonus]]/Table1[[#This Row],[Basic Salary]]</f>
        <v>6.5286079917298179E-2</v>
      </c>
      <c r="P560">
        <f ca="1">DATEDIF(Table1[[#This Row],[Date of Birth]],TODAY(),"Y")</f>
        <v>17</v>
      </c>
      <c r="Q560">
        <f ca="1">DATEDIF(Table1[[#This Row],[Joining Date]],TODAY(),"Y")</f>
        <v>6</v>
      </c>
      <c r="R560" t="str">
        <f ca="1">IF(YEAR(Table1[[#This Row],[Joining Date]])=YEAR(TODAY()),"Yes","No")</f>
        <v>No</v>
      </c>
      <c r="S560" t="str">
        <f ca="1">IF(Table1[[#This Row],[Experience]]&gt;5,"Yes","No")</f>
        <v>Yes</v>
      </c>
      <c r="T560" t="str">
        <f>TEXT(Table1[[#This Row],[Joining Date]],"mmmm")</f>
        <v>January</v>
      </c>
      <c r="U560" t="str">
        <f>TEXT(Table1[[#This Row],[Joining Date]],"yyyy")</f>
        <v>2020</v>
      </c>
      <c r="V560" s="5">
        <f ca="1">TODAY()-Table1[[#This Row],[Joining Date]]</f>
        <v>2398</v>
      </c>
      <c r="W560" t="str">
        <f>LEFT(Table1[[#This Row],[Employee Name]],FIND(" ",Table1[[#This Row],[Employee Name]])-1)</f>
        <v>Pooja</v>
      </c>
      <c r="X560" t="str">
        <f>RIGHT(Table1[[#This Row],[Employee Name]],LEN(Table1[[#This Row],[Employee Name]])-FIND(" ",Table1[[#This Row],[Employee Name]]))</f>
        <v>Das</v>
      </c>
      <c r="Y560" t="str">
        <f>Table1[[#This Row],[Department]]&amp;"-"&amp;Table1[[#This Row],[Employee ID]]</f>
        <v>Support-E02782</v>
      </c>
      <c r="Z560" t="str">
        <f>LEFT(Table1[[#This Row],[Department]],3)</f>
        <v>Sup</v>
      </c>
      <c r="AA560" t="str">
        <f>_xlfn.XLOOKUP(Table1[[#This Row],[Manager ID]],MANAGERS!A:A,MANAGERS!B:B)</f>
        <v>Manager_13</v>
      </c>
      <c r="AB560" t="str" cm="1">
        <f t="array" ref="AB560">_xlfn.XLOOKUP(Table1[[#This Row],[Manager ID]],Table2[[#All],[Manager ID]],Table2[[#All],[Department Head]])</f>
        <v>HR</v>
      </c>
      <c r="AC560" s="2">
        <f>_xlfn.XLOOKUP(Table1[[#This Row],[City]],L:L,O:O)</f>
        <v>0.23674293405114402</v>
      </c>
      <c r="AD560" t="str" cm="1">
        <f t="array" ref="AD560">_xlfn.IFS(Table1[[#This Row],[Performance Score]]&gt;=90,"Excellent",Table1[[#This Row],[Performance Score]]&gt;=75,"Good",Table1[[#This Row],[Performance Score]]&gt;=60,"Average",Table1[[#This Row],[Performance Score]]&lt;=60,"Need Improvement")</f>
        <v>Need Improvement</v>
      </c>
      <c r="AE560" t="str">
        <f>IF(AND(Table1[[#This Row],[Attendance %]]&gt;=80,(Table1[[#This Row],[Performance Score]]&gt;=80)),"Eligible","Not Eligible")</f>
        <v>Not Eligible</v>
      </c>
      <c r="AF560" t="str">
        <f>IF(Table1[[#This Row],[Performance Score]]&gt;=80,"High Performer","Low Performer")</f>
        <v>Low Performer</v>
      </c>
      <c r="AG560" t="str" cm="1">
        <f t="array" aca="1" ref="AG560" ca="1">_xlfn.IFS(Table1[[#This Row],[Experience]]&lt;=3,"Junior",Table1[[#This Row],[Experience]]&lt;=7,"Mid Level",Table1[[#This Row],[Experience]]&gt;=7,"Senior")</f>
        <v>Mid Level</v>
      </c>
      <c r="AH560" t="str">
        <f>IF(Table1[[#This Row],[Attendance %]]&gt;75,"OK","Below 75")</f>
        <v>OK</v>
      </c>
      <c r="AI560" t="b">
        <f>ISBLANK(Table1[[#This Row],[Employee ID]])</f>
        <v>0</v>
      </c>
      <c r="AJ560" t="b">
        <f>ISNUMBER(Table1[[#This Row],[Total Salary  ]])</f>
        <v>1</v>
      </c>
      <c r="AK560" t="str">
        <f>IFERROR(_xlfn.XLOOKUP(Table1[[#This Row],[Manager ID]],MANAGERS!A:A,MANAGERS!B:B),"Not Found")</f>
        <v>Manager_13</v>
      </c>
    </row>
    <row r="561" spans="1:37" x14ac:dyDescent="0.2">
      <c r="A561" t="s">
        <v>5015</v>
      </c>
      <c r="B561" t="s">
        <v>57</v>
      </c>
      <c r="C561" t="s">
        <v>21</v>
      </c>
      <c r="D561" t="s">
        <v>25</v>
      </c>
      <c r="E561" t="s">
        <v>22</v>
      </c>
      <c r="F561" s="1">
        <v>44279</v>
      </c>
      <c r="G561" s="1">
        <v>31212</v>
      </c>
      <c r="H561">
        <v>97894</v>
      </c>
      <c r="I561">
        <v>29878</v>
      </c>
      <c r="J561">
        <v>62</v>
      </c>
      <c r="K561">
        <v>44</v>
      </c>
      <c r="L561" t="s">
        <v>34</v>
      </c>
      <c r="M561">
        <v>117</v>
      </c>
      <c r="N561">
        <f>Table1[[#This Row],[Basic Salary]]+Table1[[#This Row],[Bonus]]</f>
        <v>127772</v>
      </c>
      <c r="O561" s="2">
        <f>Table1[[#This Row],[Bonus]]/Table1[[#This Row],[Basic Salary]]</f>
        <v>0.30520767360614542</v>
      </c>
      <c r="P561">
        <f ca="1">DATEDIF(Table1[[#This Row],[Date of Birth]],TODAY(),"Y")</f>
        <v>41</v>
      </c>
      <c r="Q561">
        <f ca="1">DATEDIF(Table1[[#This Row],[Joining Date]],TODAY(),"Y")</f>
        <v>5</v>
      </c>
      <c r="R561" t="str">
        <f ca="1">IF(YEAR(Table1[[#This Row],[Joining Date]])=YEAR(TODAY()),"Yes","No")</f>
        <v>No</v>
      </c>
      <c r="S561" t="str">
        <f ca="1">IF(Table1[[#This Row],[Experience]]&gt;5,"Yes","No")</f>
        <v>No</v>
      </c>
      <c r="T561" t="str">
        <f>TEXT(Table1[[#This Row],[Joining Date]],"mmmm")</f>
        <v>March</v>
      </c>
      <c r="U561" t="str">
        <f>TEXT(Table1[[#This Row],[Joining Date]],"yyyy")</f>
        <v>2021</v>
      </c>
      <c r="V561" s="5">
        <f ca="1">TODAY()-Table1[[#This Row],[Joining Date]]</f>
        <v>1960</v>
      </c>
      <c r="W561" t="str">
        <f>LEFT(Table1[[#This Row],[Employee Name]],FIND(" ",Table1[[#This Row],[Employee Name]])-1)</f>
        <v>Swathi</v>
      </c>
      <c r="X561" t="str">
        <f>RIGHT(Table1[[#This Row],[Employee Name]],LEN(Table1[[#This Row],[Employee Name]])-FIND(" ",Table1[[#This Row],[Employee Name]]))</f>
        <v>Ramesh</v>
      </c>
      <c r="Y561" t="str">
        <f>Table1[[#This Row],[Department]]&amp;"-"&amp;Table1[[#This Row],[Employee ID]]</f>
        <v>Finance-E04959</v>
      </c>
      <c r="Z561" t="str">
        <f>LEFT(Table1[[#This Row],[Department]],3)</f>
        <v>Fin</v>
      </c>
      <c r="AA561" t="str">
        <f>_xlfn.XLOOKUP(Table1[[#This Row],[Manager ID]],MANAGERS!A:A,MANAGERS!B:B)</f>
        <v>Manager_17</v>
      </c>
      <c r="AB561" t="str" cm="1">
        <f t="array" ref="AB561">_xlfn.XLOOKUP(Table1[[#This Row],[Manager ID]],Table2[[#All],[Manager ID]],Table2[[#All],[Department Head]])</f>
        <v>Finance</v>
      </c>
      <c r="AC561" s="2">
        <f>_xlfn.XLOOKUP(Table1[[#This Row],[City]],L:L,O:O)</f>
        <v>0.24030340748661314</v>
      </c>
      <c r="AD561" t="str" cm="1">
        <f t="array" ref="AD561">_xlfn.IFS(Table1[[#This Row],[Performance Score]]&gt;=90,"Excellent",Table1[[#This Row],[Performance Score]]&gt;=75,"Good",Table1[[#This Row],[Performance Score]]&gt;=60,"Average",Table1[[#This Row],[Performance Score]]&lt;=60,"Need Improvement")</f>
        <v>Need Improvement</v>
      </c>
      <c r="AE561" t="str">
        <f>IF(AND(Table1[[#This Row],[Attendance %]]&gt;=80,(Table1[[#This Row],[Performance Score]]&gt;=80)),"Eligible","Not Eligible")</f>
        <v>Not Eligible</v>
      </c>
      <c r="AF561" t="str">
        <f>IF(Table1[[#This Row],[Performance Score]]&gt;=80,"High Performer","Low Performer")</f>
        <v>Low Performer</v>
      </c>
      <c r="AG561" t="str" cm="1">
        <f t="array" aca="1" ref="AG561" ca="1">_xlfn.IFS(Table1[[#This Row],[Experience]]&lt;=3,"Junior",Table1[[#This Row],[Experience]]&lt;=7,"Mid Level",Table1[[#This Row],[Experience]]&gt;=7,"Senior")</f>
        <v>Mid Level</v>
      </c>
      <c r="AH561" t="str">
        <f>IF(Table1[[#This Row],[Attendance %]]&gt;75,"OK","Below 75")</f>
        <v>Below 75</v>
      </c>
      <c r="AI561" t="b">
        <f>ISBLANK(Table1[[#This Row],[Employee ID]])</f>
        <v>0</v>
      </c>
      <c r="AJ561" t="b">
        <f>ISNUMBER(Table1[[#This Row],[Total Salary  ]])</f>
        <v>1</v>
      </c>
      <c r="AK561" t="str">
        <f>IFERROR(_xlfn.XLOOKUP(Table1[[#This Row],[Manager ID]],MANAGERS!A:A,MANAGERS!B:B),"Not Found")</f>
        <v>Manager_17</v>
      </c>
    </row>
    <row r="562" spans="1:37" x14ac:dyDescent="0.2">
      <c r="A562" t="s">
        <v>4696</v>
      </c>
      <c r="B562" t="s">
        <v>36</v>
      </c>
      <c r="C562" t="s">
        <v>15</v>
      </c>
      <c r="D562" t="s">
        <v>43</v>
      </c>
      <c r="E562" t="s">
        <v>22</v>
      </c>
      <c r="F562" s="1">
        <v>43346</v>
      </c>
      <c r="G562" s="1">
        <v>41087</v>
      </c>
      <c r="H562">
        <v>111140</v>
      </c>
      <c r="I562">
        <v>16609</v>
      </c>
      <c r="J562">
        <v>62</v>
      </c>
      <c r="K562">
        <v>78</v>
      </c>
      <c r="L562" t="s">
        <v>31</v>
      </c>
      <c r="M562">
        <v>116</v>
      </c>
      <c r="N562">
        <f>Table1[[#This Row],[Basic Salary]]+Table1[[#This Row],[Bonus]]</f>
        <v>127749</v>
      </c>
      <c r="O562" s="2">
        <f>Table1[[#This Row],[Bonus]]/Table1[[#This Row],[Basic Salary]]</f>
        <v>0.149442145042289</v>
      </c>
      <c r="P562">
        <f ca="1">DATEDIF(Table1[[#This Row],[Date of Birth]],TODAY(),"Y")</f>
        <v>14</v>
      </c>
      <c r="Q562">
        <f ca="1">DATEDIF(Table1[[#This Row],[Joining Date]],TODAY(),"Y")</f>
        <v>7</v>
      </c>
      <c r="R562" t="str">
        <f ca="1">IF(YEAR(Table1[[#This Row],[Joining Date]])=YEAR(TODAY()),"Yes","No")</f>
        <v>No</v>
      </c>
      <c r="S562" t="str">
        <f ca="1">IF(Table1[[#This Row],[Experience]]&gt;5,"Yes","No")</f>
        <v>Yes</v>
      </c>
      <c r="T562" t="str">
        <f>TEXT(Table1[[#This Row],[Joining Date]],"mmmm")</f>
        <v>September</v>
      </c>
      <c r="U562" t="str">
        <f>TEXT(Table1[[#This Row],[Joining Date]],"yyyy")</f>
        <v>2018</v>
      </c>
      <c r="V562" s="5">
        <f ca="1">TODAY()-Table1[[#This Row],[Joining Date]]</f>
        <v>2893</v>
      </c>
      <c r="W562" t="str">
        <f>LEFT(Table1[[#This Row],[Employee Name]],FIND(" ",Table1[[#This Row],[Employee Name]])-1)</f>
        <v>Meera</v>
      </c>
      <c r="X562" t="str">
        <f>RIGHT(Table1[[#This Row],[Employee Name]],LEN(Table1[[#This Row],[Employee Name]])-FIND(" ",Table1[[#This Row],[Employee Name]]))</f>
        <v>Joshi</v>
      </c>
      <c r="Y562" t="str">
        <f>Table1[[#This Row],[Department]]&amp;"-"&amp;Table1[[#This Row],[Employee ID]]</f>
        <v>Operations-E04640</v>
      </c>
      <c r="Z562" t="str">
        <f>LEFT(Table1[[#This Row],[Department]],3)</f>
        <v>Ope</v>
      </c>
      <c r="AA562" t="str">
        <f>_xlfn.XLOOKUP(Table1[[#This Row],[Manager ID]],MANAGERS!A:A,MANAGERS!B:B)</f>
        <v>Manager_16</v>
      </c>
      <c r="AB562" t="str" cm="1">
        <f t="array" ref="AB562">_xlfn.XLOOKUP(Table1[[#This Row],[Manager ID]],Table2[[#All],[Manager ID]],Table2[[#All],[Department Head]])</f>
        <v>Sales</v>
      </c>
      <c r="AC562" s="2">
        <f>_xlfn.XLOOKUP(Table1[[#This Row],[City]],L:L,O:O)</f>
        <v>0.241864189087755</v>
      </c>
      <c r="AD562" t="str" cm="1">
        <f t="array" ref="AD562">_xlfn.IFS(Table1[[#This Row],[Performance Score]]&gt;=90,"Excellent",Table1[[#This Row],[Performance Score]]&gt;=75,"Good",Table1[[#This Row],[Performance Score]]&gt;=60,"Average",Table1[[#This Row],[Performance Score]]&lt;=60,"Need Improvement")</f>
        <v>Good</v>
      </c>
      <c r="AE562" t="str">
        <f>IF(AND(Table1[[#This Row],[Attendance %]]&gt;=80,(Table1[[#This Row],[Performance Score]]&gt;=80)),"Eligible","Not Eligible")</f>
        <v>Not Eligible</v>
      </c>
      <c r="AF562" t="str">
        <f>IF(Table1[[#This Row],[Performance Score]]&gt;=80,"High Performer","Low Performer")</f>
        <v>Low Performer</v>
      </c>
      <c r="AG562" t="str" cm="1">
        <f t="array" aca="1" ref="AG562" ca="1">_xlfn.IFS(Table1[[#This Row],[Experience]]&lt;=3,"Junior",Table1[[#This Row],[Experience]]&lt;=7,"Mid Level",Table1[[#This Row],[Experience]]&gt;=7,"Senior")</f>
        <v>Mid Level</v>
      </c>
      <c r="AH562" t="str">
        <f>IF(Table1[[#This Row],[Attendance %]]&gt;75,"OK","Below 75")</f>
        <v>Below 75</v>
      </c>
      <c r="AI562" t="b">
        <f>ISBLANK(Table1[[#This Row],[Employee ID]])</f>
        <v>0</v>
      </c>
      <c r="AJ562" t="b">
        <f>ISNUMBER(Table1[[#This Row],[Total Salary  ]])</f>
        <v>1</v>
      </c>
      <c r="AK562" t="str">
        <f>IFERROR(_xlfn.XLOOKUP(Table1[[#This Row],[Manager ID]],MANAGERS!A:A,MANAGERS!B:B),"Not Found")</f>
        <v>Manager_16</v>
      </c>
    </row>
    <row r="563" spans="1:37" x14ac:dyDescent="0.2">
      <c r="A563" t="s">
        <v>1005</v>
      </c>
      <c r="B563" t="s">
        <v>39</v>
      </c>
      <c r="C563" t="s">
        <v>15</v>
      </c>
      <c r="D563" t="s">
        <v>16</v>
      </c>
      <c r="E563" t="s">
        <v>17</v>
      </c>
      <c r="F563" s="1">
        <v>45132</v>
      </c>
      <c r="G563" s="1">
        <v>29404</v>
      </c>
      <c r="H563">
        <v>113785</v>
      </c>
      <c r="I563">
        <v>13953</v>
      </c>
      <c r="J563">
        <v>69</v>
      </c>
      <c r="K563">
        <v>68</v>
      </c>
      <c r="L563" t="s">
        <v>31</v>
      </c>
      <c r="M563">
        <v>106</v>
      </c>
      <c r="N563">
        <f>Table1[[#This Row],[Basic Salary]]+Table1[[#This Row],[Bonus]]</f>
        <v>127738</v>
      </c>
      <c r="O563" s="2">
        <f>Table1[[#This Row],[Bonus]]/Table1[[#This Row],[Basic Salary]]</f>
        <v>0.12262600518521774</v>
      </c>
      <c r="P563">
        <f ca="1">DATEDIF(Table1[[#This Row],[Date of Birth]],TODAY(),"Y")</f>
        <v>46</v>
      </c>
      <c r="Q563">
        <f ca="1">DATEDIF(Table1[[#This Row],[Joining Date]],TODAY(),"Y")</f>
        <v>3</v>
      </c>
      <c r="R563" t="str">
        <f ca="1">IF(YEAR(Table1[[#This Row],[Joining Date]])=YEAR(TODAY()),"Yes","No")</f>
        <v>No</v>
      </c>
      <c r="S563" t="str">
        <f ca="1">IF(Table1[[#This Row],[Experience]]&gt;5,"Yes","No")</f>
        <v>No</v>
      </c>
      <c r="T563" t="str">
        <f>TEXT(Table1[[#This Row],[Joining Date]],"mmmm")</f>
        <v>July</v>
      </c>
      <c r="U563" t="str">
        <f>TEXT(Table1[[#This Row],[Joining Date]],"yyyy")</f>
        <v>2023</v>
      </c>
      <c r="V563" s="5">
        <f ca="1">TODAY()-Table1[[#This Row],[Joining Date]]</f>
        <v>1107</v>
      </c>
      <c r="W563" t="str">
        <f>LEFT(Table1[[#This Row],[Employee Name]],FIND(" ",Table1[[#This Row],[Employee Name]])-1)</f>
        <v>Karan</v>
      </c>
      <c r="X563" t="str">
        <f>RIGHT(Table1[[#This Row],[Employee Name]],LEN(Table1[[#This Row],[Employee Name]])-FIND(" ",Table1[[#This Row],[Employee Name]]))</f>
        <v>Malhotra</v>
      </c>
      <c r="Y563" t="str">
        <f>Table1[[#This Row],[Department]]&amp;"-"&amp;Table1[[#This Row],[Employee ID]]</f>
        <v>HR-E00949</v>
      </c>
      <c r="Z563" t="str">
        <f>LEFT(Table1[[#This Row],[Department]],3)</f>
        <v>HR</v>
      </c>
      <c r="AA563" t="str">
        <f>_xlfn.XLOOKUP(Table1[[#This Row],[Manager ID]],MANAGERS!A:A,MANAGERS!B:B)</f>
        <v>Manager_6</v>
      </c>
      <c r="AB563" t="str" cm="1">
        <f t="array" ref="AB563">_xlfn.XLOOKUP(Table1[[#This Row],[Manager ID]],Table2[[#All],[Manager ID]],Table2[[#All],[Department Head]])</f>
        <v>HR</v>
      </c>
      <c r="AC563" s="2">
        <f>_xlfn.XLOOKUP(Table1[[#This Row],[City]],L:L,O:O)</f>
        <v>0.241864189087755</v>
      </c>
      <c r="AD563" t="str" cm="1">
        <f t="array" ref="AD563">_xlfn.IFS(Table1[[#This Row],[Performance Score]]&gt;=90,"Excellent",Table1[[#This Row],[Performance Score]]&gt;=75,"Good",Table1[[#This Row],[Performance Score]]&gt;=60,"Average",Table1[[#This Row],[Performance Score]]&lt;=60,"Need Improvement")</f>
        <v>Average</v>
      </c>
      <c r="AE563" t="str">
        <f>IF(AND(Table1[[#This Row],[Attendance %]]&gt;=80,(Table1[[#This Row],[Performance Score]]&gt;=80)),"Eligible","Not Eligible")</f>
        <v>Not Eligible</v>
      </c>
      <c r="AF563" t="str">
        <f>IF(Table1[[#This Row],[Performance Score]]&gt;=80,"High Performer","Low Performer")</f>
        <v>Low Performer</v>
      </c>
      <c r="AG563" t="str" cm="1">
        <f t="array" aca="1" ref="AG563" ca="1">_xlfn.IFS(Table1[[#This Row],[Experience]]&lt;=3,"Junior",Table1[[#This Row],[Experience]]&lt;=7,"Mid Level",Table1[[#This Row],[Experience]]&gt;=7,"Senior")</f>
        <v>Junior</v>
      </c>
      <c r="AH563" t="str">
        <f>IF(Table1[[#This Row],[Attendance %]]&gt;75,"OK","Below 75")</f>
        <v>Below 75</v>
      </c>
      <c r="AI563" t="b">
        <f>ISBLANK(Table1[[#This Row],[Employee ID]])</f>
        <v>0</v>
      </c>
      <c r="AJ563" t="b">
        <f>ISNUMBER(Table1[[#This Row],[Total Salary  ]])</f>
        <v>1</v>
      </c>
      <c r="AK563" t="str">
        <f>IFERROR(_xlfn.XLOOKUP(Table1[[#This Row],[Manager ID]],MANAGERS!A:A,MANAGERS!B:B),"Not Found")</f>
        <v>Manager_6</v>
      </c>
    </row>
    <row r="564" spans="1:37" x14ac:dyDescent="0.2">
      <c r="A564" t="s">
        <v>1309</v>
      </c>
      <c r="B564" t="s">
        <v>129</v>
      </c>
      <c r="C564" t="s">
        <v>21</v>
      </c>
      <c r="D564" t="s">
        <v>43</v>
      </c>
      <c r="E564" t="s">
        <v>30</v>
      </c>
      <c r="F564" s="1">
        <v>43377</v>
      </c>
      <c r="G564" s="1">
        <v>35907</v>
      </c>
      <c r="H564">
        <v>110456</v>
      </c>
      <c r="I564">
        <v>17278</v>
      </c>
      <c r="J564">
        <v>90</v>
      </c>
      <c r="K564">
        <v>100</v>
      </c>
      <c r="L564" t="s">
        <v>31</v>
      </c>
      <c r="M564">
        <v>120</v>
      </c>
      <c r="N564">
        <f>Table1[[#This Row],[Basic Salary]]+Table1[[#This Row],[Bonus]]</f>
        <v>127734</v>
      </c>
      <c r="O564" s="2">
        <f>Table1[[#This Row],[Bonus]]/Table1[[#This Row],[Basic Salary]]</f>
        <v>0.15642427754037808</v>
      </c>
      <c r="P564">
        <f ca="1">DATEDIF(Table1[[#This Row],[Date of Birth]],TODAY(),"Y")</f>
        <v>28</v>
      </c>
      <c r="Q564">
        <f ca="1">DATEDIF(Table1[[#This Row],[Joining Date]],TODAY(),"Y")</f>
        <v>7</v>
      </c>
      <c r="R564" t="str">
        <f ca="1">IF(YEAR(Table1[[#This Row],[Joining Date]])=YEAR(TODAY()),"Yes","No")</f>
        <v>No</v>
      </c>
      <c r="S564" t="str">
        <f ca="1">IF(Table1[[#This Row],[Experience]]&gt;5,"Yes","No")</f>
        <v>Yes</v>
      </c>
      <c r="T564" t="str">
        <f>TEXT(Table1[[#This Row],[Joining Date]],"mmmm")</f>
        <v>October</v>
      </c>
      <c r="U564" t="str">
        <f>TEXT(Table1[[#This Row],[Joining Date]],"yyyy")</f>
        <v>2018</v>
      </c>
      <c r="V564" s="5">
        <f ca="1">TODAY()-Table1[[#This Row],[Joining Date]]</f>
        <v>2862</v>
      </c>
      <c r="W564" t="str">
        <f>LEFT(Table1[[#This Row],[Employee Name]],FIND(" ",Table1[[#This Row],[Employee Name]])-1)</f>
        <v>Aarav</v>
      </c>
      <c r="X564" t="str">
        <f>RIGHT(Table1[[#This Row],[Employee Name]],LEN(Table1[[#This Row],[Employee Name]])-FIND(" ",Table1[[#This Row],[Employee Name]]))</f>
        <v>Sharma</v>
      </c>
      <c r="Y564" t="str">
        <f>Table1[[#This Row],[Department]]&amp;"-"&amp;Table1[[#This Row],[Employee ID]]</f>
        <v>Operations-E01253</v>
      </c>
      <c r="Z564" t="str">
        <f>LEFT(Table1[[#This Row],[Department]],3)</f>
        <v>Ope</v>
      </c>
      <c r="AA564" t="str">
        <f>_xlfn.XLOOKUP(Table1[[#This Row],[Manager ID]],MANAGERS!A:A,MANAGERS!B:B)</f>
        <v>Manager_20</v>
      </c>
      <c r="AB564" t="str" cm="1">
        <f t="array" ref="AB564">_xlfn.XLOOKUP(Table1[[#This Row],[Manager ID]],Table2[[#All],[Manager ID]],Table2[[#All],[Department Head]])</f>
        <v>Operations</v>
      </c>
      <c r="AC564" s="2">
        <f>_xlfn.XLOOKUP(Table1[[#This Row],[City]],L:L,O:O)</f>
        <v>0.241864189087755</v>
      </c>
      <c r="AD564" t="str" cm="1">
        <f t="array" ref="AD564">_xlfn.IFS(Table1[[#This Row],[Performance Score]]&gt;=90,"Excellent",Table1[[#This Row],[Performance Score]]&gt;=75,"Good",Table1[[#This Row],[Performance Score]]&gt;=60,"Average",Table1[[#This Row],[Performance Score]]&lt;=60,"Need Improvement")</f>
        <v>Excellent</v>
      </c>
      <c r="AE564" t="str">
        <f>IF(AND(Table1[[#This Row],[Attendance %]]&gt;=80,(Table1[[#This Row],[Performance Score]]&gt;=80)),"Eligible","Not Eligible")</f>
        <v>Eligible</v>
      </c>
      <c r="AF564" t="str">
        <f>IF(Table1[[#This Row],[Performance Score]]&gt;=80,"High Performer","Low Performer")</f>
        <v>High Performer</v>
      </c>
      <c r="AG564" t="str" cm="1">
        <f t="array" aca="1" ref="AG564" ca="1">_xlfn.IFS(Table1[[#This Row],[Experience]]&lt;=3,"Junior",Table1[[#This Row],[Experience]]&lt;=7,"Mid Level",Table1[[#This Row],[Experience]]&gt;=7,"Senior")</f>
        <v>Mid Level</v>
      </c>
      <c r="AH564" t="str">
        <f>IF(Table1[[#This Row],[Attendance %]]&gt;75,"OK","Below 75")</f>
        <v>OK</v>
      </c>
      <c r="AI564" t="b">
        <f>ISBLANK(Table1[[#This Row],[Employee ID]])</f>
        <v>0</v>
      </c>
      <c r="AJ564" t="b">
        <f>ISNUMBER(Table1[[#This Row],[Total Salary  ]])</f>
        <v>1</v>
      </c>
      <c r="AK564" t="str">
        <f>IFERROR(_xlfn.XLOOKUP(Table1[[#This Row],[Manager ID]],MANAGERS!A:A,MANAGERS!B:B),"Not Found")</f>
        <v>Manager_20</v>
      </c>
    </row>
    <row r="565" spans="1:37" x14ac:dyDescent="0.2">
      <c r="A565" t="s">
        <v>3059</v>
      </c>
      <c r="B565" t="s">
        <v>69</v>
      </c>
      <c r="C565" t="s">
        <v>15</v>
      </c>
      <c r="D565" t="s">
        <v>46</v>
      </c>
      <c r="E565" t="s">
        <v>65</v>
      </c>
      <c r="F565" s="1">
        <v>42319</v>
      </c>
      <c r="G565" s="1">
        <v>36924</v>
      </c>
      <c r="H565">
        <v>105467</v>
      </c>
      <c r="I565">
        <v>22264</v>
      </c>
      <c r="J565">
        <v>81</v>
      </c>
      <c r="K565">
        <v>57</v>
      </c>
      <c r="L565" t="s">
        <v>23</v>
      </c>
      <c r="M565">
        <v>102</v>
      </c>
      <c r="N565">
        <f>Table1[[#This Row],[Basic Salary]]+Table1[[#This Row],[Bonus]]</f>
        <v>127731</v>
      </c>
      <c r="O565" s="2">
        <f>Table1[[#This Row],[Bonus]]/Table1[[#This Row],[Basic Salary]]</f>
        <v>0.21109920638683191</v>
      </c>
      <c r="P565">
        <f ca="1">DATEDIF(Table1[[#This Row],[Date of Birth]],TODAY(),"Y")</f>
        <v>25</v>
      </c>
      <c r="Q565">
        <f ca="1">DATEDIF(Table1[[#This Row],[Joining Date]],TODAY(),"Y")</f>
        <v>10</v>
      </c>
      <c r="R565" t="str">
        <f ca="1">IF(YEAR(Table1[[#This Row],[Joining Date]])=YEAR(TODAY()),"Yes","No")</f>
        <v>No</v>
      </c>
      <c r="S565" t="str">
        <f ca="1">IF(Table1[[#This Row],[Experience]]&gt;5,"Yes","No")</f>
        <v>Yes</v>
      </c>
      <c r="T565" t="str">
        <f>TEXT(Table1[[#This Row],[Joining Date]],"mmmm")</f>
        <v>November</v>
      </c>
      <c r="U565" t="str">
        <f>TEXT(Table1[[#This Row],[Joining Date]],"yyyy")</f>
        <v>2015</v>
      </c>
      <c r="V565" s="5">
        <f ca="1">TODAY()-Table1[[#This Row],[Joining Date]]</f>
        <v>3920</v>
      </c>
      <c r="W565" t="str">
        <f>LEFT(Table1[[#This Row],[Employee Name]],FIND(" ",Table1[[#This Row],[Employee Name]])-1)</f>
        <v>Neha</v>
      </c>
      <c r="X565" t="str">
        <f>RIGHT(Table1[[#This Row],[Employee Name]],LEN(Table1[[#This Row],[Employee Name]])-FIND(" ",Table1[[#This Row],[Employee Name]]))</f>
        <v>Kulkarni</v>
      </c>
      <c r="Y565" t="str">
        <f>Table1[[#This Row],[Department]]&amp;"-"&amp;Table1[[#This Row],[Employee ID]]</f>
        <v>Support-E03003</v>
      </c>
      <c r="Z565" t="str">
        <f>LEFT(Table1[[#This Row],[Department]],3)</f>
        <v>Sup</v>
      </c>
      <c r="AA565" t="str">
        <f>_xlfn.XLOOKUP(Table1[[#This Row],[Manager ID]],MANAGERS!A:A,MANAGERS!B:B)</f>
        <v>Manager_2</v>
      </c>
      <c r="AB565" t="str" cm="1">
        <f t="array" ref="AB565">_xlfn.XLOOKUP(Table1[[#This Row],[Manager ID]],Table2[[#All],[Manager ID]],Table2[[#All],[Department Head]])</f>
        <v>Sales</v>
      </c>
      <c r="AC565" s="2">
        <f>_xlfn.XLOOKUP(Table1[[#This Row],[City]],L:L,O:O)</f>
        <v>0.23486488519629886</v>
      </c>
      <c r="AD565" t="str" cm="1">
        <f t="array" ref="AD565">_xlfn.IFS(Table1[[#This Row],[Performance Score]]&gt;=90,"Excellent",Table1[[#This Row],[Performance Score]]&gt;=75,"Good",Table1[[#This Row],[Performance Score]]&gt;=60,"Average",Table1[[#This Row],[Performance Score]]&lt;=60,"Need Improvement")</f>
        <v>Need Improvement</v>
      </c>
      <c r="AE565" t="str">
        <f>IF(AND(Table1[[#This Row],[Attendance %]]&gt;=80,(Table1[[#This Row],[Performance Score]]&gt;=80)),"Eligible","Not Eligible")</f>
        <v>Not Eligible</v>
      </c>
      <c r="AF565" t="str">
        <f>IF(Table1[[#This Row],[Performance Score]]&gt;=80,"High Performer","Low Performer")</f>
        <v>Low Performer</v>
      </c>
      <c r="AG565" t="str" cm="1">
        <f t="array" aca="1" ref="AG565" ca="1">_xlfn.IFS(Table1[[#This Row],[Experience]]&lt;=3,"Junior",Table1[[#This Row],[Experience]]&lt;=7,"Mid Level",Table1[[#This Row],[Experience]]&gt;=7,"Senior")</f>
        <v>Senior</v>
      </c>
      <c r="AH565" t="str">
        <f>IF(Table1[[#This Row],[Attendance %]]&gt;75,"OK","Below 75")</f>
        <v>OK</v>
      </c>
      <c r="AI565" t="b">
        <f>ISBLANK(Table1[[#This Row],[Employee ID]])</f>
        <v>0</v>
      </c>
      <c r="AJ565" t="b">
        <f>ISNUMBER(Table1[[#This Row],[Total Salary  ]])</f>
        <v>1</v>
      </c>
      <c r="AK565" t="str">
        <f>IFERROR(_xlfn.XLOOKUP(Table1[[#This Row],[Manager ID]],MANAGERS!A:A,MANAGERS!B:B),"Not Found")</f>
        <v>Manager_2</v>
      </c>
    </row>
    <row r="566" spans="1:37" x14ac:dyDescent="0.2">
      <c r="A566" t="s">
        <v>124</v>
      </c>
      <c r="B566" t="s">
        <v>71</v>
      </c>
      <c r="C566" t="s">
        <v>21</v>
      </c>
      <c r="D566" t="s">
        <v>81</v>
      </c>
      <c r="E566" t="s">
        <v>17</v>
      </c>
      <c r="F566" s="1">
        <v>45656</v>
      </c>
      <c r="G566" s="1">
        <v>36753</v>
      </c>
      <c r="H566">
        <v>117708</v>
      </c>
      <c r="I566">
        <v>10013</v>
      </c>
      <c r="J566">
        <v>87</v>
      </c>
      <c r="K566">
        <v>51</v>
      </c>
      <c r="L566" t="s">
        <v>18</v>
      </c>
      <c r="M566">
        <v>117</v>
      </c>
      <c r="N566">
        <f>Table1[[#This Row],[Basic Salary]]+Table1[[#This Row],[Bonus]]</f>
        <v>127721</v>
      </c>
      <c r="O566" s="2">
        <f>Table1[[#This Row],[Bonus]]/Table1[[#This Row],[Basic Salary]]</f>
        <v>8.5066435586366257E-2</v>
      </c>
      <c r="P566">
        <f ca="1">DATEDIF(Table1[[#This Row],[Date of Birth]],TODAY(),"Y")</f>
        <v>25</v>
      </c>
      <c r="Q566">
        <f ca="1">DATEDIF(Table1[[#This Row],[Joining Date]],TODAY(),"Y")</f>
        <v>1</v>
      </c>
      <c r="R566" t="str">
        <f ca="1">IF(YEAR(Table1[[#This Row],[Joining Date]])=YEAR(TODAY()),"Yes","No")</f>
        <v>No</v>
      </c>
      <c r="S566" t="str">
        <f ca="1">IF(Table1[[#This Row],[Experience]]&gt;5,"Yes","No")</f>
        <v>No</v>
      </c>
      <c r="T566" t="str">
        <f>TEXT(Table1[[#This Row],[Joining Date]],"mmmm")</f>
        <v>December</v>
      </c>
      <c r="U566" t="str">
        <f>TEXT(Table1[[#This Row],[Joining Date]],"yyyy")</f>
        <v>2024</v>
      </c>
      <c r="V566" s="5">
        <f ca="1">TODAY()-Table1[[#This Row],[Joining Date]]</f>
        <v>583</v>
      </c>
      <c r="W566" t="str">
        <f>LEFT(Table1[[#This Row],[Employee Name]],FIND(" ",Table1[[#This Row],[Employee Name]])-1)</f>
        <v>Sneha</v>
      </c>
      <c r="X566" t="str">
        <f>RIGHT(Table1[[#This Row],[Employee Name]],LEN(Table1[[#This Row],[Employee Name]])-FIND(" ",Table1[[#This Row],[Employee Name]]))</f>
        <v>Iyer</v>
      </c>
      <c r="Y566" t="str">
        <f>Table1[[#This Row],[Department]]&amp;"-"&amp;Table1[[#This Row],[Employee ID]]</f>
        <v>Sales-E00069</v>
      </c>
      <c r="Z566" t="str">
        <f>LEFT(Table1[[#This Row],[Department]],3)</f>
        <v>Sal</v>
      </c>
      <c r="AA566" t="str">
        <f>_xlfn.XLOOKUP(Table1[[#This Row],[Manager ID]],MANAGERS!A:A,MANAGERS!B:B)</f>
        <v>Manager_17</v>
      </c>
      <c r="AB566" t="str" cm="1">
        <f t="array" ref="AB566">_xlfn.XLOOKUP(Table1[[#This Row],[Manager ID]],Table2[[#All],[Manager ID]],Table2[[#All],[Department Head]])</f>
        <v>Finance</v>
      </c>
      <c r="AC566" s="2">
        <f>_xlfn.XLOOKUP(Table1[[#This Row],[City]],L:L,O:O)</f>
        <v>0.21356479274849693</v>
      </c>
      <c r="AD566" t="str" cm="1">
        <f t="array" ref="AD566">_xlfn.IFS(Table1[[#This Row],[Performance Score]]&gt;=90,"Excellent",Table1[[#This Row],[Performance Score]]&gt;=75,"Good",Table1[[#This Row],[Performance Score]]&gt;=60,"Average",Table1[[#This Row],[Performance Score]]&lt;=60,"Need Improvement")</f>
        <v>Need Improvement</v>
      </c>
      <c r="AE566" t="str">
        <f>IF(AND(Table1[[#This Row],[Attendance %]]&gt;=80,(Table1[[#This Row],[Performance Score]]&gt;=80)),"Eligible","Not Eligible")</f>
        <v>Not Eligible</v>
      </c>
      <c r="AF566" t="str">
        <f>IF(Table1[[#This Row],[Performance Score]]&gt;=80,"High Performer","Low Performer")</f>
        <v>Low Performer</v>
      </c>
      <c r="AG566" t="str" cm="1">
        <f t="array" aca="1" ref="AG566" ca="1">_xlfn.IFS(Table1[[#This Row],[Experience]]&lt;=3,"Junior",Table1[[#This Row],[Experience]]&lt;=7,"Mid Level",Table1[[#This Row],[Experience]]&gt;=7,"Senior")</f>
        <v>Junior</v>
      </c>
      <c r="AH566" t="str">
        <f>IF(Table1[[#This Row],[Attendance %]]&gt;75,"OK","Below 75")</f>
        <v>OK</v>
      </c>
      <c r="AI566" t="b">
        <f>ISBLANK(Table1[[#This Row],[Employee ID]])</f>
        <v>0</v>
      </c>
      <c r="AJ566" t="b">
        <f>ISNUMBER(Table1[[#This Row],[Total Salary  ]])</f>
        <v>1</v>
      </c>
      <c r="AK566" t="str">
        <f>IFERROR(_xlfn.XLOOKUP(Table1[[#This Row],[Manager ID]],MANAGERS!A:A,MANAGERS!B:B),"Not Found")</f>
        <v>Manager_17</v>
      </c>
    </row>
    <row r="567" spans="1:37" x14ac:dyDescent="0.2">
      <c r="A567" t="s">
        <v>3532</v>
      </c>
      <c r="B567" t="s">
        <v>87</v>
      </c>
      <c r="C567" t="s">
        <v>15</v>
      </c>
      <c r="D567" t="s">
        <v>40</v>
      </c>
      <c r="E567" t="s">
        <v>26</v>
      </c>
      <c r="F567" s="1">
        <v>45545</v>
      </c>
      <c r="G567" s="1">
        <v>36231</v>
      </c>
      <c r="H567">
        <v>106221</v>
      </c>
      <c r="I567">
        <v>21496</v>
      </c>
      <c r="J567">
        <v>93</v>
      </c>
      <c r="K567">
        <v>81</v>
      </c>
      <c r="L567" t="s">
        <v>23</v>
      </c>
      <c r="M567">
        <v>115</v>
      </c>
      <c r="N567">
        <f>Table1[[#This Row],[Basic Salary]]+Table1[[#This Row],[Bonus]]</f>
        <v>127717</v>
      </c>
      <c r="O567" s="2">
        <f>Table1[[#This Row],[Bonus]]/Table1[[#This Row],[Basic Salary]]</f>
        <v>0.20237052936801575</v>
      </c>
      <c r="P567">
        <f ca="1">DATEDIF(Table1[[#This Row],[Date of Birth]],TODAY(),"Y")</f>
        <v>27</v>
      </c>
      <c r="Q567">
        <f ca="1">DATEDIF(Table1[[#This Row],[Joining Date]],TODAY(),"Y")</f>
        <v>1</v>
      </c>
      <c r="R567" t="str">
        <f ca="1">IF(YEAR(Table1[[#This Row],[Joining Date]])=YEAR(TODAY()),"Yes","No")</f>
        <v>No</v>
      </c>
      <c r="S567" t="str">
        <f ca="1">IF(Table1[[#This Row],[Experience]]&gt;5,"Yes","No")</f>
        <v>No</v>
      </c>
      <c r="T567" t="str">
        <f>TEXT(Table1[[#This Row],[Joining Date]],"mmmm")</f>
        <v>September</v>
      </c>
      <c r="U567" t="str">
        <f>TEXT(Table1[[#This Row],[Joining Date]],"yyyy")</f>
        <v>2024</v>
      </c>
      <c r="V567" s="5">
        <f ca="1">TODAY()-Table1[[#This Row],[Joining Date]]</f>
        <v>694</v>
      </c>
      <c r="W567" t="str">
        <f>LEFT(Table1[[#This Row],[Employee Name]],FIND(" ",Table1[[#This Row],[Employee Name]])-1)</f>
        <v>Arjun</v>
      </c>
      <c r="X567" t="str">
        <f>RIGHT(Table1[[#This Row],[Employee Name]],LEN(Table1[[#This Row],[Employee Name]])-FIND(" ",Table1[[#This Row],[Employee Name]]))</f>
        <v>Mehta</v>
      </c>
      <c r="Y567" t="str">
        <f>Table1[[#This Row],[Department]]&amp;"-"&amp;Table1[[#This Row],[Employee ID]]</f>
        <v>IT-E03476</v>
      </c>
      <c r="Z567" t="str">
        <f>LEFT(Table1[[#This Row],[Department]],3)</f>
        <v>IT</v>
      </c>
      <c r="AA567" t="str">
        <f>_xlfn.XLOOKUP(Table1[[#This Row],[Manager ID]],MANAGERS!A:A,MANAGERS!B:B)</f>
        <v>Manager_15</v>
      </c>
      <c r="AB567" t="str" cm="1">
        <f t="array" ref="AB567">_xlfn.XLOOKUP(Table1[[#This Row],[Manager ID]],Table2[[#All],[Manager ID]],Table2[[#All],[Department Head]])</f>
        <v>Support</v>
      </c>
      <c r="AC567" s="2">
        <f>_xlfn.XLOOKUP(Table1[[#This Row],[City]],L:L,O:O)</f>
        <v>0.23486488519629886</v>
      </c>
      <c r="AD567" t="str" cm="1">
        <f t="array" ref="AD567">_xlfn.IFS(Table1[[#This Row],[Performance Score]]&gt;=90,"Excellent",Table1[[#This Row],[Performance Score]]&gt;=75,"Good",Table1[[#This Row],[Performance Score]]&gt;=60,"Average",Table1[[#This Row],[Performance Score]]&lt;=60,"Need Improvement")</f>
        <v>Good</v>
      </c>
      <c r="AE567" t="str">
        <f>IF(AND(Table1[[#This Row],[Attendance %]]&gt;=80,(Table1[[#This Row],[Performance Score]]&gt;=80)),"Eligible","Not Eligible")</f>
        <v>Eligible</v>
      </c>
      <c r="AF567" t="str">
        <f>IF(Table1[[#This Row],[Performance Score]]&gt;=80,"High Performer","Low Performer")</f>
        <v>High Performer</v>
      </c>
      <c r="AG567" t="str" cm="1">
        <f t="array" aca="1" ref="AG567" ca="1">_xlfn.IFS(Table1[[#This Row],[Experience]]&lt;=3,"Junior",Table1[[#This Row],[Experience]]&lt;=7,"Mid Level",Table1[[#This Row],[Experience]]&gt;=7,"Senior")</f>
        <v>Junior</v>
      </c>
      <c r="AH567" t="str">
        <f>IF(Table1[[#This Row],[Attendance %]]&gt;75,"OK","Below 75")</f>
        <v>OK</v>
      </c>
      <c r="AI567" t="b">
        <f>ISBLANK(Table1[[#This Row],[Employee ID]])</f>
        <v>0</v>
      </c>
      <c r="AJ567" t="b">
        <f>ISNUMBER(Table1[[#This Row],[Total Salary  ]])</f>
        <v>1</v>
      </c>
      <c r="AK567" t="str">
        <f>IFERROR(_xlfn.XLOOKUP(Table1[[#This Row],[Manager ID]],MANAGERS!A:A,MANAGERS!B:B),"Not Found")</f>
        <v>Manager_15</v>
      </c>
    </row>
    <row r="568" spans="1:37" x14ac:dyDescent="0.2">
      <c r="A568" t="s">
        <v>3788</v>
      </c>
      <c r="B568" t="s">
        <v>57</v>
      </c>
      <c r="C568" t="s">
        <v>21</v>
      </c>
      <c r="D568" t="s">
        <v>40</v>
      </c>
      <c r="E568" t="s">
        <v>51</v>
      </c>
      <c r="F568" s="1">
        <v>43206</v>
      </c>
      <c r="G568" s="1">
        <v>32703</v>
      </c>
      <c r="H568">
        <v>116338</v>
      </c>
      <c r="I568">
        <v>11374</v>
      </c>
      <c r="J568">
        <v>86</v>
      </c>
      <c r="K568">
        <v>57</v>
      </c>
      <c r="L568" t="s">
        <v>31</v>
      </c>
      <c r="M568">
        <v>116</v>
      </c>
      <c r="N568">
        <f>Table1[[#This Row],[Basic Salary]]+Table1[[#This Row],[Bonus]]</f>
        <v>127712</v>
      </c>
      <c r="O568" s="2">
        <f>Table1[[#This Row],[Bonus]]/Table1[[#This Row],[Basic Salary]]</f>
        <v>9.7766851759528275E-2</v>
      </c>
      <c r="P568">
        <f ca="1">DATEDIF(Table1[[#This Row],[Date of Birth]],TODAY(),"Y")</f>
        <v>37</v>
      </c>
      <c r="Q568">
        <f ca="1">DATEDIF(Table1[[#This Row],[Joining Date]],TODAY(),"Y")</f>
        <v>8</v>
      </c>
      <c r="R568" t="str">
        <f ca="1">IF(YEAR(Table1[[#This Row],[Joining Date]])=YEAR(TODAY()),"Yes","No")</f>
        <v>No</v>
      </c>
      <c r="S568" t="str">
        <f ca="1">IF(Table1[[#This Row],[Experience]]&gt;5,"Yes","No")</f>
        <v>Yes</v>
      </c>
      <c r="T568" t="str">
        <f>TEXT(Table1[[#This Row],[Joining Date]],"mmmm")</f>
        <v>April</v>
      </c>
      <c r="U568" t="str">
        <f>TEXT(Table1[[#This Row],[Joining Date]],"yyyy")</f>
        <v>2018</v>
      </c>
      <c r="V568" s="5">
        <f ca="1">TODAY()-Table1[[#This Row],[Joining Date]]</f>
        <v>3033</v>
      </c>
      <c r="W568" t="str">
        <f>LEFT(Table1[[#This Row],[Employee Name]],FIND(" ",Table1[[#This Row],[Employee Name]])-1)</f>
        <v>Swathi</v>
      </c>
      <c r="X568" t="str">
        <f>RIGHT(Table1[[#This Row],[Employee Name]],LEN(Table1[[#This Row],[Employee Name]])-FIND(" ",Table1[[#This Row],[Employee Name]]))</f>
        <v>Ramesh</v>
      </c>
      <c r="Y568" t="str">
        <f>Table1[[#This Row],[Department]]&amp;"-"&amp;Table1[[#This Row],[Employee ID]]</f>
        <v>IT-E03732</v>
      </c>
      <c r="Z568" t="str">
        <f>LEFT(Table1[[#This Row],[Department]],3)</f>
        <v>IT</v>
      </c>
      <c r="AA568" t="str">
        <f>_xlfn.XLOOKUP(Table1[[#This Row],[Manager ID]],MANAGERS!A:A,MANAGERS!B:B)</f>
        <v>Manager_16</v>
      </c>
      <c r="AB568" t="str" cm="1">
        <f t="array" ref="AB568">_xlfn.XLOOKUP(Table1[[#This Row],[Manager ID]],Table2[[#All],[Manager ID]],Table2[[#All],[Department Head]])</f>
        <v>Sales</v>
      </c>
      <c r="AC568" s="2">
        <f>_xlfn.XLOOKUP(Table1[[#This Row],[City]],L:L,O:O)</f>
        <v>0.241864189087755</v>
      </c>
      <c r="AD568" t="str" cm="1">
        <f t="array" ref="AD568">_xlfn.IFS(Table1[[#This Row],[Performance Score]]&gt;=90,"Excellent",Table1[[#This Row],[Performance Score]]&gt;=75,"Good",Table1[[#This Row],[Performance Score]]&gt;=60,"Average",Table1[[#This Row],[Performance Score]]&lt;=60,"Need Improvement")</f>
        <v>Need Improvement</v>
      </c>
      <c r="AE568" t="str">
        <f>IF(AND(Table1[[#This Row],[Attendance %]]&gt;=80,(Table1[[#This Row],[Performance Score]]&gt;=80)),"Eligible","Not Eligible")</f>
        <v>Not Eligible</v>
      </c>
      <c r="AF568" t="str">
        <f>IF(Table1[[#This Row],[Performance Score]]&gt;=80,"High Performer","Low Performer")</f>
        <v>Low Performer</v>
      </c>
      <c r="AG568" t="str" cm="1">
        <f t="array" aca="1" ref="AG568" ca="1">_xlfn.IFS(Table1[[#This Row],[Experience]]&lt;=3,"Junior",Table1[[#This Row],[Experience]]&lt;=7,"Mid Level",Table1[[#This Row],[Experience]]&gt;=7,"Senior")</f>
        <v>Senior</v>
      </c>
      <c r="AH568" t="str">
        <f>IF(Table1[[#This Row],[Attendance %]]&gt;75,"OK","Below 75")</f>
        <v>OK</v>
      </c>
      <c r="AI568" t="b">
        <f>ISBLANK(Table1[[#This Row],[Employee ID]])</f>
        <v>0</v>
      </c>
      <c r="AJ568" t="b">
        <f>ISNUMBER(Table1[[#This Row],[Total Salary  ]])</f>
        <v>1</v>
      </c>
      <c r="AK568" t="str">
        <f>IFERROR(_xlfn.XLOOKUP(Table1[[#This Row],[Manager ID]],MANAGERS!A:A,MANAGERS!B:B),"Not Found")</f>
        <v>Manager_16</v>
      </c>
    </row>
    <row r="569" spans="1:37" x14ac:dyDescent="0.2">
      <c r="A569" t="s">
        <v>3780</v>
      </c>
      <c r="B569" t="s">
        <v>75</v>
      </c>
      <c r="C569" t="s">
        <v>15</v>
      </c>
      <c r="D569" t="s">
        <v>81</v>
      </c>
      <c r="E569" t="s">
        <v>17</v>
      </c>
      <c r="F569" s="1">
        <v>45284</v>
      </c>
      <c r="G569" s="1">
        <v>40012</v>
      </c>
      <c r="H569">
        <v>104008</v>
      </c>
      <c r="I569">
        <v>23700</v>
      </c>
      <c r="J569">
        <v>65</v>
      </c>
      <c r="K569">
        <v>61</v>
      </c>
      <c r="L569" t="s">
        <v>27</v>
      </c>
      <c r="M569">
        <v>108</v>
      </c>
      <c r="N569">
        <f>Table1[[#This Row],[Basic Salary]]+Table1[[#This Row],[Bonus]]</f>
        <v>127708</v>
      </c>
      <c r="O569" s="2">
        <f>Table1[[#This Row],[Bonus]]/Table1[[#This Row],[Basic Salary]]</f>
        <v>0.22786708714714252</v>
      </c>
      <c r="P569">
        <f ca="1">DATEDIF(Table1[[#This Row],[Date of Birth]],TODAY(),"Y")</f>
        <v>17</v>
      </c>
      <c r="Q569">
        <f ca="1">DATEDIF(Table1[[#This Row],[Joining Date]],TODAY(),"Y")</f>
        <v>2</v>
      </c>
      <c r="R569" t="str">
        <f ca="1">IF(YEAR(Table1[[#This Row],[Joining Date]])=YEAR(TODAY()),"Yes","No")</f>
        <v>No</v>
      </c>
      <c r="S569" t="str">
        <f ca="1">IF(Table1[[#This Row],[Experience]]&gt;5,"Yes","No")</f>
        <v>No</v>
      </c>
      <c r="T569" t="str">
        <f>TEXT(Table1[[#This Row],[Joining Date]],"mmmm")</f>
        <v>December</v>
      </c>
      <c r="U569" t="str">
        <f>TEXT(Table1[[#This Row],[Joining Date]],"yyyy")</f>
        <v>2023</v>
      </c>
      <c r="V569" s="5">
        <f ca="1">TODAY()-Table1[[#This Row],[Joining Date]]</f>
        <v>955</v>
      </c>
      <c r="W569" t="str">
        <f>LEFT(Table1[[#This Row],[Employee Name]],FIND(" ",Table1[[#This Row],[Employee Name]])-1)</f>
        <v>Ishita</v>
      </c>
      <c r="X569" t="str">
        <f>RIGHT(Table1[[#This Row],[Employee Name]],LEN(Table1[[#This Row],[Employee Name]])-FIND(" ",Table1[[#This Row],[Employee Name]]))</f>
        <v>Roy</v>
      </c>
      <c r="Y569" t="str">
        <f>Table1[[#This Row],[Department]]&amp;"-"&amp;Table1[[#This Row],[Employee ID]]</f>
        <v>Sales-E03724</v>
      </c>
      <c r="Z569" t="str">
        <f>LEFT(Table1[[#This Row],[Department]],3)</f>
        <v>Sal</v>
      </c>
      <c r="AA569" t="str">
        <f>_xlfn.XLOOKUP(Table1[[#This Row],[Manager ID]],MANAGERS!A:A,MANAGERS!B:B)</f>
        <v>Manager_8</v>
      </c>
      <c r="AB569" t="str" cm="1">
        <f t="array" ref="AB569">_xlfn.XLOOKUP(Table1[[#This Row],[Manager ID]],Table2[[#All],[Manager ID]],Table2[[#All],[Department Head]])</f>
        <v>Sales</v>
      </c>
      <c r="AC569" s="2">
        <f>_xlfn.XLOOKUP(Table1[[#This Row],[City]],L:L,O:O)</f>
        <v>0.23674293405114402</v>
      </c>
      <c r="AD569" t="str" cm="1">
        <f t="array" ref="AD569">_xlfn.IFS(Table1[[#This Row],[Performance Score]]&gt;=90,"Excellent",Table1[[#This Row],[Performance Score]]&gt;=75,"Good",Table1[[#This Row],[Performance Score]]&gt;=60,"Average",Table1[[#This Row],[Performance Score]]&lt;=60,"Need Improvement")</f>
        <v>Average</v>
      </c>
      <c r="AE569" t="str">
        <f>IF(AND(Table1[[#This Row],[Attendance %]]&gt;=80,(Table1[[#This Row],[Performance Score]]&gt;=80)),"Eligible","Not Eligible")</f>
        <v>Not Eligible</v>
      </c>
      <c r="AF569" t="str">
        <f>IF(Table1[[#This Row],[Performance Score]]&gt;=80,"High Performer","Low Performer")</f>
        <v>Low Performer</v>
      </c>
      <c r="AG569" t="str" cm="1">
        <f t="array" aca="1" ref="AG569" ca="1">_xlfn.IFS(Table1[[#This Row],[Experience]]&lt;=3,"Junior",Table1[[#This Row],[Experience]]&lt;=7,"Mid Level",Table1[[#This Row],[Experience]]&gt;=7,"Senior")</f>
        <v>Junior</v>
      </c>
      <c r="AH569" t="str">
        <f>IF(Table1[[#This Row],[Attendance %]]&gt;75,"OK","Below 75")</f>
        <v>Below 75</v>
      </c>
      <c r="AI569" t="b">
        <f>ISBLANK(Table1[[#This Row],[Employee ID]])</f>
        <v>0</v>
      </c>
      <c r="AJ569" t="b">
        <f>ISNUMBER(Table1[[#This Row],[Total Salary  ]])</f>
        <v>1</v>
      </c>
      <c r="AK569" t="str">
        <f>IFERROR(_xlfn.XLOOKUP(Table1[[#This Row],[Manager ID]],MANAGERS!A:A,MANAGERS!B:B),"Not Found")</f>
        <v>Manager_8</v>
      </c>
    </row>
    <row r="570" spans="1:37" x14ac:dyDescent="0.2">
      <c r="A570" t="s">
        <v>121</v>
      </c>
      <c r="B570" t="s">
        <v>62</v>
      </c>
      <c r="C570" t="s">
        <v>21</v>
      </c>
      <c r="D570" t="s">
        <v>16</v>
      </c>
      <c r="E570" t="s">
        <v>51</v>
      </c>
      <c r="F570" s="1">
        <v>42110</v>
      </c>
      <c r="G570" s="1">
        <v>34332</v>
      </c>
      <c r="H570">
        <v>100470</v>
      </c>
      <c r="I570">
        <v>27195</v>
      </c>
      <c r="J570">
        <v>84</v>
      </c>
      <c r="K570">
        <v>65</v>
      </c>
      <c r="L570" t="s">
        <v>18</v>
      </c>
      <c r="M570">
        <v>107</v>
      </c>
      <c r="N570">
        <f>Table1[[#This Row],[Basic Salary]]+Table1[[#This Row],[Bonus]]</f>
        <v>127665</v>
      </c>
      <c r="O570" s="2">
        <f>Table1[[#This Row],[Bonus]]/Table1[[#This Row],[Basic Salary]]</f>
        <v>0.27067781427291732</v>
      </c>
      <c r="P570">
        <f ca="1">DATEDIF(Table1[[#This Row],[Date of Birth]],TODAY(),"Y")</f>
        <v>32</v>
      </c>
      <c r="Q570">
        <f ca="1">DATEDIF(Table1[[#This Row],[Joining Date]],TODAY(),"Y")</f>
        <v>11</v>
      </c>
      <c r="R570" t="str">
        <f ca="1">IF(YEAR(Table1[[#This Row],[Joining Date]])=YEAR(TODAY()),"Yes","No")</f>
        <v>No</v>
      </c>
      <c r="S570" t="str">
        <f ca="1">IF(Table1[[#This Row],[Experience]]&gt;5,"Yes","No")</f>
        <v>Yes</v>
      </c>
      <c r="T570" t="str">
        <f>TEXT(Table1[[#This Row],[Joining Date]],"mmmm")</f>
        <v>April</v>
      </c>
      <c r="U570" t="str">
        <f>TEXT(Table1[[#This Row],[Joining Date]],"yyyy")</f>
        <v>2015</v>
      </c>
      <c r="V570" s="5">
        <f ca="1">TODAY()-Table1[[#This Row],[Joining Date]]</f>
        <v>4129</v>
      </c>
      <c r="W570" t="str">
        <f>LEFT(Table1[[#This Row],[Employee Name]],FIND(" ",Table1[[#This Row],[Employee Name]])-1)</f>
        <v>Kavya</v>
      </c>
      <c r="X570" t="str">
        <f>RIGHT(Table1[[#This Row],[Employee Name]],LEN(Table1[[#This Row],[Employee Name]])-FIND(" ",Table1[[#This Row],[Employee Name]]))</f>
        <v>Nair</v>
      </c>
      <c r="Y570" t="str">
        <f>Table1[[#This Row],[Department]]&amp;"-"&amp;Table1[[#This Row],[Employee ID]]</f>
        <v>HR-E00066</v>
      </c>
      <c r="Z570" t="str">
        <f>LEFT(Table1[[#This Row],[Department]],3)</f>
        <v>HR</v>
      </c>
      <c r="AA570" t="str">
        <f>_xlfn.XLOOKUP(Table1[[#This Row],[Manager ID]],MANAGERS!A:A,MANAGERS!B:B)</f>
        <v>Manager_7</v>
      </c>
      <c r="AB570" t="str" cm="1">
        <f t="array" ref="AB570">_xlfn.XLOOKUP(Table1[[#This Row],[Manager ID]],Table2[[#All],[Manager ID]],Table2[[#All],[Department Head]])</f>
        <v>Operations</v>
      </c>
      <c r="AC570" s="2">
        <f>_xlfn.XLOOKUP(Table1[[#This Row],[City]],L:L,O:O)</f>
        <v>0.21356479274849693</v>
      </c>
      <c r="AD570" t="str" cm="1">
        <f t="array" ref="AD570">_xlfn.IFS(Table1[[#This Row],[Performance Score]]&gt;=90,"Excellent",Table1[[#This Row],[Performance Score]]&gt;=75,"Good",Table1[[#This Row],[Performance Score]]&gt;=60,"Average",Table1[[#This Row],[Performance Score]]&lt;=60,"Need Improvement")</f>
        <v>Average</v>
      </c>
      <c r="AE570" t="str">
        <f>IF(AND(Table1[[#This Row],[Attendance %]]&gt;=80,(Table1[[#This Row],[Performance Score]]&gt;=80)),"Eligible","Not Eligible")</f>
        <v>Not Eligible</v>
      </c>
      <c r="AF570" t="str">
        <f>IF(Table1[[#This Row],[Performance Score]]&gt;=80,"High Performer","Low Performer")</f>
        <v>Low Performer</v>
      </c>
      <c r="AG570" t="str" cm="1">
        <f t="array" aca="1" ref="AG570" ca="1">_xlfn.IFS(Table1[[#This Row],[Experience]]&lt;=3,"Junior",Table1[[#This Row],[Experience]]&lt;=7,"Mid Level",Table1[[#This Row],[Experience]]&gt;=7,"Senior")</f>
        <v>Senior</v>
      </c>
      <c r="AH570" t="str">
        <f>IF(Table1[[#This Row],[Attendance %]]&gt;75,"OK","Below 75")</f>
        <v>OK</v>
      </c>
      <c r="AI570" t="b">
        <f>ISBLANK(Table1[[#This Row],[Employee ID]])</f>
        <v>0</v>
      </c>
      <c r="AJ570" t="b">
        <f>ISNUMBER(Table1[[#This Row],[Total Salary  ]])</f>
        <v>1</v>
      </c>
      <c r="AK570" t="str">
        <f>IFERROR(_xlfn.XLOOKUP(Table1[[#This Row],[Manager ID]],MANAGERS!A:A,MANAGERS!B:B),"Not Found")</f>
        <v>Manager_7</v>
      </c>
    </row>
    <row r="571" spans="1:37" x14ac:dyDescent="0.2">
      <c r="A571" t="s">
        <v>3517</v>
      </c>
      <c r="B571" t="s">
        <v>45</v>
      </c>
      <c r="C571" t="s">
        <v>21</v>
      </c>
      <c r="D571" t="s">
        <v>46</v>
      </c>
      <c r="E571" t="s">
        <v>26</v>
      </c>
      <c r="F571" s="1">
        <v>45266</v>
      </c>
      <c r="G571" s="1">
        <v>35700</v>
      </c>
      <c r="H571">
        <v>100160</v>
      </c>
      <c r="I571">
        <v>27502</v>
      </c>
      <c r="J571">
        <v>98</v>
      </c>
      <c r="K571">
        <v>68</v>
      </c>
      <c r="L571" t="s">
        <v>27</v>
      </c>
      <c r="M571">
        <v>118</v>
      </c>
      <c r="N571">
        <f>Table1[[#This Row],[Basic Salary]]+Table1[[#This Row],[Bonus]]</f>
        <v>127662</v>
      </c>
      <c r="O571" s="2">
        <f>Table1[[#This Row],[Bonus]]/Table1[[#This Row],[Basic Salary]]</f>
        <v>0.27458067092651756</v>
      </c>
      <c r="P571">
        <f ca="1">DATEDIF(Table1[[#This Row],[Date of Birth]],TODAY(),"Y")</f>
        <v>28</v>
      </c>
      <c r="Q571">
        <f ca="1">DATEDIF(Table1[[#This Row],[Joining Date]],TODAY(),"Y")</f>
        <v>2</v>
      </c>
      <c r="R571" t="str">
        <f ca="1">IF(YEAR(Table1[[#This Row],[Joining Date]])=YEAR(TODAY()),"Yes","No")</f>
        <v>No</v>
      </c>
      <c r="S571" t="str">
        <f ca="1">IF(Table1[[#This Row],[Experience]]&gt;5,"Yes","No")</f>
        <v>No</v>
      </c>
      <c r="T571" t="str">
        <f>TEXT(Table1[[#This Row],[Joining Date]],"mmmm")</f>
        <v>December</v>
      </c>
      <c r="U571" t="str">
        <f>TEXT(Table1[[#This Row],[Joining Date]],"yyyy")</f>
        <v>2023</v>
      </c>
      <c r="V571" s="5">
        <f ca="1">TODAY()-Table1[[#This Row],[Joining Date]]</f>
        <v>973</v>
      </c>
      <c r="W571" t="str">
        <f>LEFT(Table1[[#This Row],[Employee Name]],FIND(" ",Table1[[#This Row],[Employee Name]])-1)</f>
        <v>Ananya</v>
      </c>
      <c r="X571" t="str">
        <f>RIGHT(Table1[[#This Row],[Employee Name]],LEN(Table1[[#This Row],[Employee Name]])-FIND(" ",Table1[[#This Row],[Employee Name]]))</f>
        <v>Rao</v>
      </c>
      <c r="Y571" t="str">
        <f>Table1[[#This Row],[Department]]&amp;"-"&amp;Table1[[#This Row],[Employee ID]]</f>
        <v>Support-E03461</v>
      </c>
      <c r="Z571" t="str">
        <f>LEFT(Table1[[#This Row],[Department]],3)</f>
        <v>Sup</v>
      </c>
      <c r="AA571" t="str">
        <f>_xlfn.XLOOKUP(Table1[[#This Row],[Manager ID]],MANAGERS!A:A,MANAGERS!B:B)</f>
        <v>Manager_18</v>
      </c>
      <c r="AB571" t="str" cm="1">
        <f t="array" ref="AB571">_xlfn.XLOOKUP(Table1[[#This Row],[Manager ID]],Table2[[#All],[Manager ID]],Table2[[#All],[Department Head]])</f>
        <v>Support</v>
      </c>
      <c r="AC571" s="2">
        <f>_xlfn.XLOOKUP(Table1[[#This Row],[City]],L:L,O:O)</f>
        <v>0.23674293405114402</v>
      </c>
      <c r="AD571" t="str" cm="1">
        <f t="array" ref="AD571">_xlfn.IFS(Table1[[#This Row],[Performance Score]]&gt;=90,"Excellent",Table1[[#This Row],[Performance Score]]&gt;=75,"Good",Table1[[#This Row],[Performance Score]]&gt;=60,"Average",Table1[[#This Row],[Performance Score]]&lt;=60,"Need Improvement")</f>
        <v>Average</v>
      </c>
      <c r="AE571" t="str">
        <f>IF(AND(Table1[[#This Row],[Attendance %]]&gt;=80,(Table1[[#This Row],[Performance Score]]&gt;=80)),"Eligible","Not Eligible")</f>
        <v>Not Eligible</v>
      </c>
      <c r="AF571" t="str">
        <f>IF(Table1[[#This Row],[Performance Score]]&gt;=80,"High Performer","Low Performer")</f>
        <v>Low Performer</v>
      </c>
      <c r="AG571" t="str" cm="1">
        <f t="array" aca="1" ref="AG571" ca="1">_xlfn.IFS(Table1[[#This Row],[Experience]]&lt;=3,"Junior",Table1[[#This Row],[Experience]]&lt;=7,"Mid Level",Table1[[#This Row],[Experience]]&gt;=7,"Senior")</f>
        <v>Junior</v>
      </c>
      <c r="AH571" t="str">
        <f>IF(Table1[[#This Row],[Attendance %]]&gt;75,"OK","Below 75")</f>
        <v>OK</v>
      </c>
      <c r="AI571" t="b">
        <f>ISBLANK(Table1[[#This Row],[Employee ID]])</f>
        <v>0</v>
      </c>
      <c r="AJ571" t="b">
        <f>ISNUMBER(Table1[[#This Row],[Total Salary  ]])</f>
        <v>1</v>
      </c>
      <c r="AK571" t="str">
        <f>IFERROR(_xlfn.XLOOKUP(Table1[[#This Row],[Manager ID]],MANAGERS!A:A,MANAGERS!B:B),"Not Found")</f>
        <v>Manager_18</v>
      </c>
    </row>
    <row r="572" spans="1:37" x14ac:dyDescent="0.2">
      <c r="A572" t="s">
        <v>4408</v>
      </c>
      <c r="B572" t="s">
        <v>93</v>
      </c>
      <c r="C572" t="s">
        <v>21</v>
      </c>
      <c r="D572" t="s">
        <v>81</v>
      </c>
      <c r="E572" t="s">
        <v>30</v>
      </c>
      <c r="F572" s="1">
        <v>43058</v>
      </c>
      <c r="G572" s="1">
        <v>36930</v>
      </c>
      <c r="H572">
        <v>100024</v>
      </c>
      <c r="I572">
        <v>27638</v>
      </c>
      <c r="J572">
        <v>74</v>
      </c>
      <c r="K572">
        <v>76</v>
      </c>
      <c r="L572" t="s">
        <v>53</v>
      </c>
      <c r="M572">
        <v>103</v>
      </c>
      <c r="N572">
        <f>Table1[[#This Row],[Basic Salary]]+Table1[[#This Row],[Bonus]]</f>
        <v>127662</v>
      </c>
      <c r="O572" s="2">
        <f>Table1[[#This Row],[Bonus]]/Table1[[#This Row],[Basic Salary]]</f>
        <v>0.27631368471566825</v>
      </c>
      <c r="P572">
        <f ca="1">DATEDIF(Table1[[#This Row],[Date of Birth]],TODAY(),"Y")</f>
        <v>25</v>
      </c>
      <c r="Q572">
        <f ca="1">DATEDIF(Table1[[#This Row],[Joining Date]],TODAY(),"Y")</f>
        <v>8</v>
      </c>
      <c r="R572" t="str">
        <f ca="1">IF(YEAR(Table1[[#This Row],[Joining Date]])=YEAR(TODAY()),"Yes","No")</f>
        <v>No</v>
      </c>
      <c r="S572" t="str">
        <f ca="1">IF(Table1[[#This Row],[Experience]]&gt;5,"Yes","No")</f>
        <v>Yes</v>
      </c>
      <c r="T572" t="str">
        <f>TEXT(Table1[[#This Row],[Joining Date]],"mmmm")</f>
        <v>November</v>
      </c>
      <c r="U572" t="str">
        <f>TEXT(Table1[[#This Row],[Joining Date]],"yyyy")</f>
        <v>2017</v>
      </c>
      <c r="V572" s="5">
        <f ca="1">TODAY()-Table1[[#This Row],[Joining Date]]</f>
        <v>3181</v>
      </c>
      <c r="W572" t="str">
        <f>LEFT(Table1[[#This Row],[Employee Name]],FIND(" ",Table1[[#This Row],[Employee Name]])-1)</f>
        <v>Priya</v>
      </c>
      <c r="X572" t="str">
        <f>RIGHT(Table1[[#This Row],[Employee Name]],LEN(Table1[[#This Row],[Employee Name]])-FIND(" ",Table1[[#This Row],[Employee Name]]))</f>
        <v>Reddy</v>
      </c>
      <c r="Y572" t="str">
        <f>Table1[[#This Row],[Department]]&amp;"-"&amp;Table1[[#This Row],[Employee ID]]</f>
        <v>Sales-E04352</v>
      </c>
      <c r="Z572" t="str">
        <f>LEFT(Table1[[#This Row],[Department]],3)</f>
        <v>Sal</v>
      </c>
      <c r="AA572" t="str">
        <f>_xlfn.XLOOKUP(Table1[[#This Row],[Manager ID]],MANAGERS!A:A,MANAGERS!B:B)</f>
        <v>Manager_3</v>
      </c>
      <c r="AB572" t="str" cm="1">
        <f t="array" ref="AB572">_xlfn.XLOOKUP(Table1[[#This Row],[Manager ID]],Table2[[#All],[Manager ID]],Table2[[#All],[Department Head]])</f>
        <v>IT</v>
      </c>
      <c r="AC572" s="2">
        <f>_xlfn.XLOOKUP(Table1[[#This Row],[City]],L:L,O:O)</f>
        <v>0.23685887225230964</v>
      </c>
      <c r="AD572" t="str" cm="1">
        <f t="array" ref="AD572">_xlfn.IFS(Table1[[#This Row],[Performance Score]]&gt;=90,"Excellent",Table1[[#This Row],[Performance Score]]&gt;=75,"Good",Table1[[#This Row],[Performance Score]]&gt;=60,"Average",Table1[[#This Row],[Performance Score]]&lt;=60,"Need Improvement")</f>
        <v>Good</v>
      </c>
      <c r="AE572" t="str">
        <f>IF(AND(Table1[[#This Row],[Attendance %]]&gt;=80,(Table1[[#This Row],[Performance Score]]&gt;=80)),"Eligible","Not Eligible")</f>
        <v>Not Eligible</v>
      </c>
      <c r="AF572" t="str">
        <f>IF(Table1[[#This Row],[Performance Score]]&gt;=80,"High Performer","Low Performer")</f>
        <v>Low Performer</v>
      </c>
      <c r="AG572" t="str" cm="1">
        <f t="array" aca="1" ref="AG572" ca="1">_xlfn.IFS(Table1[[#This Row],[Experience]]&lt;=3,"Junior",Table1[[#This Row],[Experience]]&lt;=7,"Mid Level",Table1[[#This Row],[Experience]]&gt;=7,"Senior")</f>
        <v>Senior</v>
      </c>
      <c r="AH572" t="str">
        <f>IF(Table1[[#This Row],[Attendance %]]&gt;75,"OK","Below 75")</f>
        <v>Below 75</v>
      </c>
      <c r="AI572" t="b">
        <f>ISBLANK(Table1[[#This Row],[Employee ID]])</f>
        <v>0</v>
      </c>
      <c r="AJ572" t="b">
        <f>ISNUMBER(Table1[[#This Row],[Total Salary  ]])</f>
        <v>1</v>
      </c>
      <c r="AK572" t="str">
        <f>IFERROR(_xlfn.XLOOKUP(Table1[[#This Row],[Manager ID]],MANAGERS!A:A,MANAGERS!B:B),"Not Found")</f>
        <v>Manager_3</v>
      </c>
    </row>
    <row r="573" spans="1:37" x14ac:dyDescent="0.2">
      <c r="A573" t="s">
        <v>4135</v>
      </c>
      <c r="B573" t="s">
        <v>62</v>
      </c>
      <c r="C573" t="s">
        <v>21</v>
      </c>
      <c r="D573" t="s">
        <v>40</v>
      </c>
      <c r="E573" t="s">
        <v>26</v>
      </c>
      <c r="F573" s="1">
        <v>42438</v>
      </c>
      <c r="G573" s="1">
        <v>34784</v>
      </c>
      <c r="H573">
        <v>114566</v>
      </c>
      <c r="I573">
        <v>13095</v>
      </c>
      <c r="J573">
        <v>97</v>
      </c>
      <c r="K573">
        <v>53</v>
      </c>
      <c r="L573" t="s">
        <v>34</v>
      </c>
      <c r="M573">
        <v>119</v>
      </c>
      <c r="N573">
        <f>Table1[[#This Row],[Basic Salary]]+Table1[[#This Row],[Bonus]]</f>
        <v>127661</v>
      </c>
      <c r="O573" s="2">
        <f>Table1[[#This Row],[Bonus]]/Table1[[#This Row],[Basic Salary]]</f>
        <v>0.11430092697658992</v>
      </c>
      <c r="P573">
        <f ca="1">DATEDIF(Table1[[#This Row],[Date of Birth]],TODAY(),"Y")</f>
        <v>31</v>
      </c>
      <c r="Q573">
        <f ca="1">DATEDIF(Table1[[#This Row],[Joining Date]],TODAY(),"Y")</f>
        <v>10</v>
      </c>
      <c r="R573" t="str">
        <f ca="1">IF(YEAR(Table1[[#This Row],[Joining Date]])=YEAR(TODAY()),"Yes","No")</f>
        <v>No</v>
      </c>
      <c r="S573" t="str">
        <f ca="1">IF(Table1[[#This Row],[Experience]]&gt;5,"Yes","No")</f>
        <v>Yes</v>
      </c>
      <c r="T573" t="str">
        <f>TEXT(Table1[[#This Row],[Joining Date]],"mmmm")</f>
        <v>March</v>
      </c>
      <c r="U573" t="str">
        <f>TEXT(Table1[[#This Row],[Joining Date]],"yyyy")</f>
        <v>2016</v>
      </c>
      <c r="V573" s="5">
        <f ca="1">TODAY()-Table1[[#This Row],[Joining Date]]</f>
        <v>3801</v>
      </c>
      <c r="W573" t="str">
        <f>LEFT(Table1[[#This Row],[Employee Name]],FIND(" ",Table1[[#This Row],[Employee Name]])-1)</f>
        <v>Kavya</v>
      </c>
      <c r="X573" t="str">
        <f>RIGHT(Table1[[#This Row],[Employee Name]],LEN(Table1[[#This Row],[Employee Name]])-FIND(" ",Table1[[#This Row],[Employee Name]]))</f>
        <v>Nair</v>
      </c>
      <c r="Y573" t="str">
        <f>Table1[[#This Row],[Department]]&amp;"-"&amp;Table1[[#This Row],[Employee ID]]</f>
        <v>IT-E04079</v>
      </c>
      <c r="Z573" t="str">
        <f>LEFT(Table1[[#This Row],[Department]],3)</f>
        <v>IT</v>
      </c>
      <c r="AA573" t="str">
        <f>_xlfn.XLOOKUP(Table1[[#This Row],[Manager ID]],MANAGERS!A:A,MANAGERS!B:B)</f>
        <v>Manager_19</v>
      </c>
      <c r="AB573" t="str" cm="1">
        <f t="array" ref="AB573">_xlfn.XLOOKUP(Table1[[#This Row],[Manager ID]],Table2[[#All],[Manager ID]],Table2[[#All],[Department Head]])</f>
        <v>Support</v>
      </c>
      <c r="AC573" s="2">
        <f>_xlfn.XLOOKUP(Table1[[#This Row],[City]],L:L,O:O)</f>
        <v>0.24030340748661314</v>
      </c>
      <c r="AD573" t="str" cm="1">
        <f t="array" ref="AD573">_xlfn.IFS(Table1[[#This Row],[Performance Score]]&gt;=90,"Excellent",Table1[[#This Row],[Performance Score]]&gt;=75,"Good",Table1[[#This Row],[Performance Score]]&gt;=60,"Average",Table1[[#This Row],[Performance Score]]&lt;=60,"Need Improvement")</f>
        <v>Need Improvement</v>
      </c>
      <c r="AE573" t="str">
        <f>IF(AND(Table1[[#This Row],[Attendance %]]&gt;=80,(Table1[[#This Row],[Performance Score]]&gt;=80)),"Eligible","Not Eligible")</f>
        <v>Not Eligible</v>
      </c>
      <c r="AF573" t="str">
        <f>IF(Table1[[#This Row],[Performance Score]]&gt;=80,"High Performer","Low Performer")</f>
        <v>Low Performer</v>
      </c>
      <c r="AG573" t="str" cm="1">
        <f t="array" aca="1" ref="AG573" ca="1">_xlfn.IFS(Table1[[#This Row],[Experience]]&lt;=3,"Junior",Table1[[#This Row],[Experience]]&lt;=7,"Mid Level",Table1[[#This Row],[Experience]]&gt;=7,"Senior")</f>
        <v>Senior</v>
      </c>
      <c r="AH573" t="str">
        <f>IF(Table1[[#This Row],[Attendance %]]&gt;75,"OK","Below 75")</f>
        <v>OK</v>
      </c>
      <c r="AI573" t="b">
        <f>ISBLANK(Table1[[#This Row],[Employee ID]])</f>
        <v>0</v>
      </c>
      <c r="AJ573" t="b">
        <f>ISNUMBER(Table1[[#This Row],[Total Salary  ]])</f>
        <v>1</v>
      </c>
      <c r="AK573" t="str">
        <f>IFERROR(_xlfn.XLOOKUP(Table1[[#This Row],[Manager ID]],MANAGERS!A:A,MANAGERS!B:B),"Not Found")</f>
        <v>Manager_19</v>
      </c>
    </row>
    <row r="574" spans="1:37" x14ac:dyDescent="0.2">
      <c r="A574" t="s">
        <v>165</v>
      </c>
      <c r="B574" t="s">
        <v>62</v>
      </c>
      <c r="C574" t="s">
        <v>15</v>
      </c>
      <c r="D574" t="s">
        <v>40</v>
      </c>
      <c r="E574" t="s">
        <v>30</v>
      </c>
      <c r="F574" s="1">
        <v>44411</v>
      </c>
      <c r="G574" s="1">
        <v>34122</v>
      </c>
      <c r="H574">
        <v>108746</v>
      </c>
      <c r="I574">
        <v>18903</v>
      </c>
      <c r="J574">
        <v>76</v>
      </c>
      <c r="K574">
        <v>69</v>
      </c>
      <c r="L574" t="s">
        <v>34</v>
      </c>
      <c r="M574">
        <v>110</v>
      </c>
      <c r="N574">
        <f>Table1[[#This Row],[Basic Salary]]+Table1[[#This Row],[Bonus]]</f>
        <v>127649</v>
      </c>
      <c r="O574" s="2">
        <f>Table1[[#This Row],[Bonus]]/Table1[[#This Row],[Basic Salary]]</f>
        <v>0.17382708329501775</v>
      </c>
      <c r="P574">
        <f ca="1">DATEDIF(Table1[[#This Row],[Date of Birth]],TODAY(),"Y")</f>
        <v>33</v>
      </c>
      <c r="Q574">
        <f ca="1">DATEDIF(Table1[[#This Row],[Joining Date]],TODAY(),"Y")</f>
        <v>5</v>
      </c>
      <c r="R574" t="str">
        <f ca="1">IF(YEAR(Table1[[#This Row],[Joining Date]])=YEAR(TODAY()),"Yes","No")</f>
        <v>No</v>
      </c>
      <c r="S574" t="str">
        <f ca="1">IF(Table1[[#This Row],[Experience]]&gt;5,"Yes","No")</f>
        <v>No</v>
      </c>
      <c r="T574" t="str">
        <f>TEXT(Table1[[#This Row],[Joining Date]],"mmmm")</f>
        <v>August</v>
      </c>
      <c r="U574" t="str">
        <f>TEXT(Table1[[#This Row],[Joining Date]],"yyyy")</f>
        <v>2021</v>
      </c>
      <c r="V574" s="5">
        <f ca="1">TODAY()-Table1[[#This Row],[Joining Date]]</f>
        <v>1828</v>
      </c>
      <c r="W574" t="str">
        <f>LEFT(Table1[[#This Row],[Employee Name]],FIND(" ",Table1[[#This Row],[Employee Name]])-1)</f>
        <v>Kavya</v>
      </c>
      <c r="X574" t="str">
        <f>RIGHT(Table1[[#This Row],[Employee Name]],LEN(Table1[[#This Row],[Employee Name]])-FIND(" ",Table1[[#This Row],[Employee Name]]))</f>
        <v>Nair</v>
      </c>
      <c r="Y574" t="str">
        <f>Table1[[#This Row],[Department]]&amp;"-"&amp;Table1[[#This Row],[Employee ID]]</f>
        <v>IT-E00109</v>
      </c>
      <c r="Z574" t="str">
        <f>LEFT(Table1[[#This Row],[Department]],3)</f>
        <v>IT</v>
      </c>
      <c r="AA574" t="str">
        <f>_xlfn.XLOOKUP(Table1[[#This Row],[Manager ID]],MANAGERS!A:A,MANAGERS!B:B)</f>
        <v>Manager_10</v>
      </c>
      <c r="AB574" t="str" cm="1">
        <f t="array" ref="AB574">_xlfn.XLOOKUP(Table1[[#This Row],[Manager ID]],Table2[[#All],[Manager ID]],Table2[[#All],[Department Head]])</f>
        <v>HR</v>
      </c>
      <c r="AC574" s="2">
        <f>_xlfn.XLOOKUP(Table1[[#This Row],[City]],L:L,O:O)</f>
        <v>0.24030340748661314</v>
      </c>
      <c r="AD574" t="str" cm="1">
        <f t="array" ref="AD574">_xlfn.IFS(Table1[[#This Row],[Performance Score]]&gt;=90,"Excellent",Table1[[#This Row],[Performance Score]]&gt;=75,"Good",Table1[[#This Row],[Performance Score]]&gt;=60,"Average",Table1[[#This Row],[Performance Score]]&lt;=60,"Need Improvement")</f>
        <v>Average</v>
      </c>
      <c r="AE574" t="str">
        <f>IF(AND(Table1[[#This Row],[Attendance %]]&gt;=80,(Table1[[#This Row],[Performance Score]]&gt;=80)),"Eligible","Not Eligible")</f>
        <v>Not Eligible</v>
      </c>
      <c r="AF574" t="str">
        <f>IF(Table1[[#This Row],[Performance Score]]&gt;=80,"High Performer","Low Performer")</f>
        <v>Low Performer</v>
      </c>
      <c r="AG574" t="str" cm="1">
        <f t="array" aca="1" ref="AG574" ca="1">_xlfn.IFS(Table1[[#This Row],[Experience]]&lt;=3,"Junior",Table1[[#This Row],[Experience]]&lt;=7,"Mid Level",Table1[[#This Row],[Experience]]&gt;=7,"Senior")</f>
        <v>Mid Level</v>
      </c>
      <c r="AH574" t="str">
        <f>IF(Table1[[#This Row],[Attendance %]]&gt;75,"OK","Below 75")</f>
        <v>OK</v>
      </c>
      <c r="AI574" t="b">
        <f>ISBLANK(Table1[[#This Row],[Employee ID]])</f>
        <v>0</v>
      </c>
      <c r="AJ574" t="b">
        <f>ISNUMBER(Table1[[#This Row],[Total Salary  ]])</f>
        <v>1</v>
      </c>
      <c r="AK574" t="str">
        <f>IFERROR(_xlfn.XLOOKUP(Table1[[#This Row],[Manager ID]],MANAGERS!A:A,MANAGERS!B:B),"Not Found")</f>
        <v>Manager_10</v>
      </c>
    </row>
    <row r="575" spans="1:37" x14ac:dyDescent="0.2">
      <c r="A575" t="s">
        <v>3375</v>
      </c>
      <c r="B575" t="s">
        <v>75</v>
      </c>
      <c r="C575" t="s">
        <v>21</v>
      </c>
      <c r="D575" t="s">
        <v>81</v>
      </c>
      <c r="E575" t="s">
        <v>51</v>
      </c>
      <c r="F575" s="1">
        <v>44574</v>
      </c>
      <c r="G575" s="1">
        <v>38733</v>
      </c>
      <c r="H575">
        <v>105404</v>
      </c>
      <c r="I575">
        <v>22211</v>
      </c>
      <c r="J575">
        <v>88</v>
      </c>
      <c r="K575">
        <v>40</v>
      </c>
      <c r="L575" t="s">
        <v>23</v>
      </c>
      <c r="M575">
        <v>108</v>
      </c>
      <c r="N575">
        <f>Table1[[#This Row],[Basic Salary]]+Table1[[#This Row],[Bonus]]</f>
        <v>127615</v>
      </c>
      <c r="O575" s="2">
        <f>Table1[[#This Row],[Bonus]]/Table1[[#This Row],[Basic Salary]]</f>
        <v>0.21072255322378658</v>
      </c>
      <c r="P575">
        <f ca="1">DATEDIF(Table1[[#This Row],[Date of Birth]],TODAY(),"Y")</f>
        <v>20</v>
      </c>
      <c r="Q575">
        <f ca="1">DATEDIF(Table1[[#This Row],[Joining Date]],TODAY(),"Y")</f>
        <v>4</v>
      </c>
      <c r="R575" t="str">
        <f ca="1">IF(YEAR(Table1[[#This Row],[Joining Date]])=YEAR(TODAY()),"Yes","No")</f>
        <v>No</v>
      </c>
      <c r="S575" t="str">
        <f ca="1">IF(Table1[[#This Row],[Experience]]&gt;5,"Yes","No")</f>
        <v>No</v>
      </c>
      <c r="T575" t="str">
        <f>TEXT(Table1[[#This Row],[Joining Date]],"mmmm")</f>
        <v>January</v>
      </c>
      <c r="U575" t="str">
        <f>TEXT(Table1[[#This Row],[Joining Date]],"yyyy")</f>
        <v>2022</v>
      </c>
      <c r="V575" s="5">
        <f ca="1">TODAY()-Table1[[#This Row],[Joining Date]]</f>
        <v>1665</v>
      </c>
      <c r="W575" t="str">
        <f>LEFT(Table1[[#This Row],[Employee Name]],FIND(" ",Table1[[#This Row],[Employee Name]])-1)</f>
        <v>Ishita</v>
      </c>
      <c r="X575" t="str">
        <f>RIGHT(Table1[[#This Row],[Employee Name]],LEN(Table1[[#This Row],[Employee Name]])-FIND(" ",Table1[[#This Row],[Employee Name]]))</f>
        <v>Roy</v>
      </c>
      <c r="Y575" t="str">
        <f>Table1[[#This Row],[Department]]&amp;"-"&amp;Table1[[#This Row],[Employee ID]]</f>
        <v>Sales-E03319</v>
      </c>
      <c r="Z575" t="str">
        <f>LEFT(Table1[[#This Row],[Department]],3)</f>
        <v>Sal</v>
      </c>
      <c r="AA575" t="str">
        <f>_xlfn.XLOOKUP(Table1[[#This Row],[Manager ID]],MANAGERS!A:A,MANAGERS!B:B)</f>
        <v>Manager_8</v>
      </c>
      <c r="AB575" t="str" cm="1">
        <f t="array" ref="AB575">_xlfn.XLOOKUP(Table1[[#This Row],[Manager ID]],Table2[[#All],[Manager ID]],Table2[[#All],[Department Head]])</f>
        <v>Sales</v>
      </c>
      <c r="AC575" s="2">
        <f>_xlfn.XLOOKUP(Table1[[#This Row],[City]],L:L,O:O)</f>
        <v>0.23486488519629886</v>
      </c>
      <c r="AD575" t="str" cm="1">
        <f t="array" ref="AD575">_xlfn.IFS(Table1[[#This Row],[Performance Score]]&gt;=90,"Excellent",Table1[[#This Row],[Performance Score]]&gt;=75,"Good",Table1[[#This Row],[Performance Score]]&gt;=60,"Average",Table1[[#This Row],[Performance Score]]&lt;=60,"Need Improvement")</f>
        <v>Need Improvement</v>
      </c>
      <c r="AE575" t="str">
        <f>IF(AND(Table1[[#This Row],[Attendance %]]&gt;=80,(Table1[[#This Row],[Performance Score]]&gt;=80)),"Eligible","Not Eligible")</f>
        <v>Not Eligible</v>
      </c>
      <c r="AF575" t="str">
        <f>IF(Table1[[#This Row],[Performance Score]]&gt;=80,"High Performer","Low Performer")</f>
        <v>Low Performer</v>
      </c>
      <c r="AG575" t="str" cm="1">
        <f t="array" aca="1" ref="AG575" ca="1">_xlfn.IFS(Table1[[#This Row],[Experience]]&lt;=3,"Junior",Table1[[#This Row],[Experience]]&lt;=7,"Mid Level",Table1[[#This Row],[Experience]]&gt;=7,"Senior")</f>
        <v>Mid Level</v>
      </c>
      <c r="AH575" t="str">
        <f>IF(Table1[[#This Row],[Attendance %]]&gt;75,"OK","Below 75")</f>
        <v>OK</v>
      </c>
      <c r="AI575" t="b">
        <f>ISBLANK(Table1[[#This Row],[Employee ID]])</f>
        <v>0</v>
      </c>
      <c r="AJ575" t="b">
        <f>ISNUMBER(Table1[[#This Row],[Total Salary  ]])</f>
        <v>1</v>
      </c>
      <c r="AK575" t="str">
        <f>IFERROR(_xlfn.XLOOKUP(Table1[[#This Row],[Manager ID]],MANAGERS!A:A,MANAGERS!B:B),"Not Found")</f>
        <v>Manager_8</v>
      </c>
    </row>
    <row r="576" spans="1:37" x14ac:dyDescent="0.2">
      <c r="A576" t="s">
        <v>3933</v>
      </c>
      <c r="B576" t="s">
        <v>20</v>
      </c>
      <c r="C576" t="s">
        <v>21</v>
      </c>
      <c r="D576" t="s">
        <v>81</v>
      </c>
      <c r="E576" t="s">
        <v>65</v>
      </c>
      <c r="F576" s="1">
        <v>42308</v>
      </c>
      <c r="G576" s="1">
        <v>31277</v>
      </c>
      <c r="H576">
        <v>112728</v>
      </c>
      <c r="I576">
        <v>14871</v>
      </c>
      <c r="J576">
        <v>73</v>
      </c>
      <c r="K576">
        <v>59</v>
      </c>
      <c r="L576" t="s">
        <v>18</v>
      </c>
      <c r="M576">
        <v>111</v>
      </c>
      <c r="N576">
        <f>Table1[[#This Row],[Basic Salary]]+Table1[[#This Row],[Bonus]]</f>
        <v>127599</v>
      </c>
      <c r="O576" s="2">
        <f>Table1[[#This Row],[Bonus]]/Table1[[#This Row],[Basic Salary]]</f>
        <v>0.13191931019799871</v>
      </c>
      <c r="P576">
        <f ca="1">DATEDIF(Table1[[#This Row],[Date of Birth]],TODAY(),"Y")</f>
        <v>40</v>
      </c>
      <c r="Q576">
        <f ca="1">DATEDIF(Table1[[#This Row],[Joining Date]],TODAY(),"Y")</f>
        <v>10</v>
      </c>
      <c r="R576" t="str">
        <f ca="1">IF(YEAR(Table1[[#This Row],[Joining Date]])=YEAR(TODAY()),"Yes","No")</f>
        <v>No</v>
      </c>
      <c r="S576" t="str">
        <f ca="1">IF(Table1[[#This Row],[Experience]]&gt;5,"Yes","No")</f>
        <v>Yes</v>
      </c>
      <c r="T576" t="str">
        <f>TEXT(Table1[[#This Row],[Joining Date]],"mmmm")</f>
        <v>October</v>
      </c>
      <c r="U576" t="str">
        <f>TEXT(Table1[[#This Row],[Joining Date]],"yyyy")</f>
        <v>2015</v>
      </c>
      <c r="V576" s="5">
        <f ca="1">TODAY()-Table1[[#This Row],[Joining Date]]</f>
        <v>3931</v>
      </c>
      <c r="W576" t="str">
        <f>LEFT(Table1[[#This Row],[Employee Name]],FIND(" ",Table1[[#This Row],[Employee Name]])-1)</f>
        <v>Rahul</v>
      </c>
      <c r="X576" t="str">
        <f>RIGHT(Table1[[#This Row],[Employee Name]],LEN(Table1[[#This Row],[Employee Name]])-FIND(" ",Table1[[#This Row],[Employee Name]]))</f>
        <v>Verma</v>
      </c>
      <c r="Y576" t="str">
        <f>Table1[[#This Row],[Department]]&amp;"-"&amp;Table1[[#This Row],[Employee ID]]</f>
        <v>Sales-E03877</v>
      </c>
      <c r="Z576" t="str">
        <f>LEFT(Table1[[#This Row],[Department]],3)</f>
        <v>Sal</v>
      </c>
      <c r="AA576" t="str">
        <f>_xlfn.XLOOKUP(Table1[[#This Row],[Manager ID]],MANAGERS!A:A,MANAGERS!B:B)</f>
        <v>Manager_11</v>
      </c>
      <c r="AB576" t="str" cm="1">
        <f t="array" ref="AB576">_xlfn.XLOOKUP(Table1[[#This Row],[Manager ID]],Table2[[#All],[Manager ID]],Table2[[#All],[Department Head]])</f>
        <v>Marketing</v>
      </c>
      <c r="AC576" s="2">
        <f>_xlfn.XLOOKUP(Table1[[#This Row],[City]],L:L,O:O)</f>
        <v>0.21356479274849693</v>
      </c>
      <c r="AD576" t="str" cm="1">
        <f t="array" ref="AD576">_xlfn.IFS(Table1[[#This Row],[Performance Score]]&gt;=90,"Excellent",Table1[[#This Row],[Performance Score]]&gt;=75,"Good",Table1[[#This Row],[Performance Score]]&gt;=60,"Average",Table1[[#This Row],[Performance Score]]&lt;=60,"Need Improvement")</f>
        <v>Need Improvement</v>
      </c>
      <c r="AE576" t="str">
        <f>IF(AND(Table1[[#This Row],[Attendance %]]&gt;=80,(Table1[[#This Row],[Performance Score]]&gt;=80)),"Eligible","Not Eligible")</f>
        <v>Not Eligible</v>
      </c>
      <c r="AF576" t="str">
        <f>IF(Table1[[#This Row],[Performance Score]]&gt;=80,"High Performer","Low Performer")</f>
        <v>Low Performer</v>
      </c>
      <c r="AG576" t="str" cm="1">
        <f t="array" aca="1" ref="AG576" ca="1">_xlfn.IFS(Table1[[#This Row],[Experience]]&lt;=3,"Junior",Table1[[#This Row],[Experience]]&lt;=7,"Mid Level",Table1[[#This Row],[Experience]]&gt;=7,"Senior")</f>
        <v>Senior</v>
      </c>
      <c r="AH576" t="str">
        <f>IF(Table1[[#This Row],[Attendance %]]&gt;75,"OK","Below 75")</f>
        <v>Below 75</v>
      </c>
      <c r="AI576" t="b">
        <f>ISBLANK(Table1[[#This Row],[Employee ID]])</f>
        <v>0</v>
      </c>
      <c r="AJ576" t="b">
        <f>ISNUMBER(Table1[[#This Row],[Total Salary  ]])</f>
        <v>1</v>
      </c>
      <c r="AK576" t="str">
        <f>IFERROR(_xlfn.XLOOKUP(Table1[[#This Row],[Manager ID]],MANAGERS!A:A,MANAGERS!B:B),"Not Found")</f>
        <v>Manager_11</v>
      </c>
    </row>
    <row r="577" spans="1:37" x14ac:dyDescent="0.2">
      <c r="A577" t="s">
        <v>609</v>
      </c>
      <c r="B577" t="s">
        <v>20</v>
      </c>
      <c r="C577" t="s">
        <v>21</v>
      </c>
      <c r="D577" t="s">
        <v>46</v>
      </c>
      <c r="E577" t="s">
        <v>17</v>
      </c>
      <c r="F577" s="1">
        <v>42253</v>
      </c>
      <c r="G577" s="1">
        <v>35134</v>
      </c>
      <c r="H577">
        <v>98140</v>
      </c>
      <c r="I577">
        <v>29362</v>
      </c>
      <c r="J577">
        <v>86</v>
      </c>
      <c r="K577">
        <v>92</v>
      </c>
      <c r="L577" t="s">
        <v>31</v>
      </c>
      <c r="M577">
        <v>102</v>
      </c>
      <c r="N577">
        <f>Table1[[#This Row],[Basic Salary]]+Table1[[#This Row],[Bonus]]</f>
        <v>127502</v>
      </c>
      <c r="O577" s="2">
        <f>Table1[[#This Row],[Bonus]]/Table1[[#This Row],[Basic Salary]]</f>
        <v>0.29918483798654982</v>
      </c>
      <c r="P577">
        <f ca="1">DATEDIF(Table1[[#This Row],[Date of Birth]],TODAY(),"Y")</f>
        <v>30</v>
      </c>
      <c r="Q577">
        <f ca="1">DATEDIF(Table1[[#This Row],[Joining Date]],TODAY(),"Y")</f>
        <v>10</v>
      </c>
      <c r="R577" t="str">
        <f ca="1">IF(YEAR(Table1[[#This Row],[Joining Date]])=YEAR(TODAY()),"Yes","No")</f>
        <v>No</v>
      </c>
      <c r="S577" t="str">
        <f ca="1">IF(Table1[[#This Row],[Experience]]&gt;5,"Yes","No")</f>
        <v>Yes</v>
      </c>
      <c r="T577" t="str">
        <f>TEXT(Table1[[#This Row],[Joining Date]],"mmmm")</f>
        <v>September</v>
      </c>
      <c r="U577" t="str">
        <f>TEXT(Table1[[#This Row],[Joining Date]],"yyyy")</f>
        <v>2015</v>
      </c>
      <c r="V577" s="5">
        <f ca="1">TODAY()-Table1[[#This Row],[Joining Date]]</f>
        <v>3986</v>
      </c>
      <c r="W577" t="str">
        <f>LEFT(Table1[[#This Row],[Employee Name]],FIND(" ",Table1[[#This Row],[Employee Name]])-1)</f>
        <v>Rahul</v>
      </c>
      <c r="X577" t="str">
        <f>RIGHT(Table1[[#This Row],[Employee Name]],LEN(Table1[[#This Row],[Employee Name]])-FIND(" ",Table1[[#This Row],[Employee Name]]))</f>
        <v>Verma</v>
      </c>
      <c r="Y577" t="str">
        <f>Table1[[#This Row],[Department]]&amp;"-"&amp;Table1[[#This Row],[Employee ID]]</f>
        <v>Support-E00553</v>
      </c>
      <c r="Z577" t="str">
        <f>LEFT(Table1[[#This Row],[Department]],3)</f>
        <v>Sup</v>
      </c>
      <c r="AA577" t="str">
        <f>_xlfn.XLOOKUP(Table1[[#This Row],[Manager ID]],MANAGERS!A:A,MANAGERS!B:B)</f>
        <v>Manager_2</v>
      </c>
      <c r="AB577" t="str" cm="1">
        <f t="array" ref="AB577">_xlfn.XLOOKUP(Table1[[#This Row],[Manager ID]],Table2[[#All],[Manager ID]],Table2[[#All],[Department Head]])</f>
        <v>Sales</v>
      </c>
      <c r="AC577" s="2">
        <f>_xlfn.XLOOKUP(Table1[[#This Row],[City]],L:L,O:O)</f>
        <v>0.241864189087755</v>
      </c>
      <c r="AD577" t="str" cm="1">
        <f t="array" ref="AD577">_xlfn.IFS(Table1[[#This Row],[Performance Score]]&gt;=90,"Excellent",Table1[[#This Row],[Performance Score]]&gt;=75,"Good",Table1[[#This Row],[Performance Score]]&gt;=60,"Average",Table1[[#This Row],[Performance Score]]&lt;=60,"Need Improvement")</f>
        <v>Excellent</v>
      </c>
      <c r="AE577" t="str">
        <f>IF(AND(Table1[[#This Row],[Attendance %]]&gt;=80,(Table1[[#This Row],[Performance Score]]&gt;=80)),"Eligible","Not Eligible")</f>
        <v>Eligible</v>
      </c>
      <c r="AF577" t="str">
        <f>IF(Table1[[#This Row],[Performance Score]]&gt;=80,"High Performer","Low Performer")</f>
        <v>High Performer</v>
      </c>
      <c r="AG577" t="str" cm="1">
        <f t="array" aca="1" ref="AG577" ca="1">_xlfn.IFS(Table1[[#This Row],[Experience]]&lt;=3,"Junior",Table1[[#This Row],[Experience]]&lt;=7,"Mid Level",Table1[[#This Row],[Experience]]&gt;=7,"Senior")</f>
        <v>Senior</v>
      </c>
      <c r="AH577" t="str">
        <f>IF(Table1[[#This Row],[Attendance %]]&gt;75,"OK","Below 75")</f>
        <v>OK</v>
      </c>
      <c r="AI577" t="b">
        <f>ISBLANK(Table1[[#This Row],[Employee ID]])</f>
        <v>0</v>
      </c>
      <c r="AJ577" t="b">
        <f>ISNUMBER(Table1[[#This Row],[Total Salary  ]])</f>
        <v>1</v>
      </c>
      <c r="AK577" t="str">
        <f>IFERROR(_xlfn.XLOOKUP(Table1[[#This Row],[Manager ID]],MANAGERS!A:A,MANAGERS!B:B),"Not Found")</f>
        <v>Manager_2</v>
      </c>
    </row>
    <row r="578" spans="1:37" x14ac:dyDescent="0.2">
      <c r="A578" t="s">
        <v>1612</v>
      </c>
      <c r="B578" t="s">
        <v>62</v>
      </c>
      <c r="C578" t="s">
        <v>15</v>
      </c>
      <c r="D578" t="s">
        <v>33</v>
      </c>
      <c r="E578" t="s">
        <v>22</v>
      </c>
      <c r="F578" s="1">
        <v>42020</v>
      </c>
      <c r="G578" s="1">
        <v>36314</v>
      </c>
      <c r="H578">
        <v>114863</v>
      </c>
      <c r="I578">
        <v>12637</v>
      </c>
      <c r="J578">
        <v>73</v>
      </c>
      <c r="K578">
        <v>43</v>
      </c>
      <c r="L578" t="s">
        <v>18</v>
      </c>
      <c r="M578">
        <v>103</v>
      </c>
      <c r="N578">
        <f>Table1[[#This Row],[Basic Salary]]+Table1[[#This Row],[Bonus]]</f>
        <v>127500</v>
      </c>
      <c r="O578" s="2">
        <f>Table1[[#This Row],[Bonus]]/Table1[[#This Row],[Basic Salary]]</f>
        <v>0.11001802146905444</v>
      </c>
      <c r="P578">
        <f ca="1">DATEDIF(Table1[[#This Row],[Date of Birth]],TODAY(),"Y")</f>
        <v>27</v>
      </c>
      <c r="Q578">
        <f ca="1">DATEDIF(Table1[[#This Row],[Joining Date]],TODAY(),"Y")</f>
        <v>11</v>
      </c>
      <c r="R578" t="str">
        <f ca="1">IF(YEAR(Table1[[#This Row],[Joining Date]])=YEAR(TODAY()),"Yes","No")</f>
        <v>No</v>
      </c>
      <c r="S578" t="str">
        <f ca="1">IF(Table1[[#This Row],[Experience]]&gt;5,"Yes","No")</f>
        <v>Yes</v>
      </c>
      <c r="T578" t="str">
        <f>TEXT(Table1[[#This Row],[Joining Date]],"mmmm")</f>
        <v>January</v>
      </c>
      <c r="U578" t="str">
        <f>TEXT(Table1[[#This Row],[Joining Date]],"yyyy")</f>
        <v>2015</v>
      </c>
      <c r="V578" s="5">
        <f ca="1">TODAY()-Table1[[#This Row],[Joining Date]]</f>
        <v>4219</v>
      </c>
      <c r="W578" t="str">
        <f>LEFT(Table1[[#This Row],[Employee Name]],FIND(" ",Table1[[#This Row],[Employee Name]])-1)</f>
        <v>Kavya</v>
      </c>
      <c r="X578" t="str">
        <f>RIGHT(Table1[[#This Row],[Employee Name]],LEN(Table1[[#This Row],[Employee Name]])-FIND(" ",Table1[[#This Row],[Employee Name]]))</f>
        <v>Nair</v>
      </c>
      <c r="Y578" t="str">
        <f>Table1[[#This Row],[Department]]&amp;"-"&amp;Table1[[#This Row],[Employee ID]]</f>
        <v>Marketing-E01556</v>
      </c>
      <c r="Z578" t="str">
        <f>LEFT(Table1[[#This Row],[Department]],3)</f>
        <v>Mar</v>
      </c>
      <c r="AA578" t="str">
        <f>_xlfn.XLOOKUP(Table1[[#This Row],[Manager ID]],MANAGERS!A:A,MANAGERS!B:B)</f>
        <v>Manager_3</v>
      </c>
      <c r="AB578" t="str" cm="1">
        <f t="array" ref="AB578">_xlfn.XLOOKUP(Table1[[#This Row],[Manager ID]],Table2[[#All],[Manager ID]],Table2[[#All],[Department Head]])</f>
        <v>IT</v>
      </c>
      <c r="AC578" s="2">
        <f>_xlfn.XLOOKUP(Table1[[#This Row],[City]],L:L,O:O)</f>
        <v>0.21356479274849693</v>
      </c>
      <c r="AD578" t="str" cm="1">
        <f t="array" ref="AD578">_xlfn.IFS(Table1[[#This Row],[Performance Score]]&gt;=90,"Excellent",Table1[[#This Row],[Performance Score]]&gt;=75,"Good",Table1[[#This Row],[Performance Score]]&gt;=60,"Average",Table1[[#This Row],[Performance Score]]&lt;=60,"Need Improvement")</f>
        <v>Need Improvement</v>
      </c>
      <c r="AE578" t="str">
        <f>IF(AND(Table1[[#This Row],[Attendance %]]&gt;=80,(Table1[[#This Row],[Performance Score]]&gt;=80)),"Eligible","Not Eligible")</f>
        <v>Not Eligible</v>
      </c>
      <c r="AF578" t="str">
        <f>IF(Table1[[#This Row],[Performance Score]]&gt;=80,"High Performer","Low Performer")</f>
        <v>Low Performer</v>
      </c>
      <c r="AG578" t="str" cm="1">
        <f t="array" aca="1" ref="AG578" ca="1">_xlfn.IFS(Table1[[#This Row],[Experience]]&lt;=3,"Junior",Table1[[#This Row],[Experience]]&lt;=7,"Mid Level",Table1[[#This Row],[Experience]]&gt;=7,"Senior")</f>
        <v>Senior</v>
      </c>
      <c r="AH578" t="str">
        <f>IF(Table1[[#This Row],[Attendance %]]&gt;75,"OK","Below 75")</f>
        <v>Below 75</v>
      </c>
      <c r="AI578" t="b">
        <f>ISBLANK(Table1[[#This Row],[Employee ID]])</f>
        <v>0</v>
      </c>
      <c r="AJ578" t="b">
        <f>ISNUMBER(Table1[[#This Row],[Total Salary  ]])</f>
        <v>1</v>
      </c>
      <c r="AK578" t="str">
        <f>IFERROR(_xlfn.XLOOKUP(Table1[[#This Row],[Manager ID]],MANAGERS!A:A,MANAGERS!B:B),"Not Found")</f>
        <v>Manager_3</v>
      </c>
    </row>
    <row r="579" spans="1:37" x14ac:dyDescent="0.2">
      <c r="A579" t="s">
        <v>2876</v>
      </c>
      <c r="B579" t="s">
        <v>129</v>
      </c>
      <c r="C579" t="s">
        <v>15</v>
      </c>
      <c r="D579" t="s">
        <v>33</v>
      </c>
      <c r="E579" t="s">
        <v>22</v>
      </c>
      <c r="F579" s="1">
        <v>42757</v>
      </c>
      <c r="G579" s="1">
        <v>40832</v>
      </c>
      <c r="H579">
        <v>101253</v>
      </c>
      <c r="I579">
        <v>26234</v>
      </c>
      <c r="J579">
        <v>81</v>
      </c>
      <c r="K579">
        <v>67</v>
      </c>
      <c r="L579" t="s">
        <v>53</v>
      </c>
      <c r="M579">
        <v>113</v>
      </c>
      <c r="N579">
        <f>Table1[[#This Row],[Basic Salary]]+Table1[[#This Row],[Bonus]]</f>
        <v>127487</v>
      </c>
      <c r="O579" s="2">
        <f>Table1[[#This Row],[Bonus]]/Table1[[#This Row],[Basic Salary]]</f>
        <v>0.25909355772174653</v>
      </c>
      <c r="P579">
        <f ca="1">DATEDIF(Table1[[#This Row],[Date of Birth]],TODAY(),"Y")</f>
        <v>14</v>
      </c>
      <c r="Q579">
        <f ca="1">DATEDIF(Table1[[#This Row],[Joining Date]],TODAY(),"Y")</f>
        <v>9</v>
      </c>
      <c r="R579" t="str">
        <f ca="1">IF(YEAR(Table1[[#This Row],[Joining Date]])=YEAR(TODAY()),"Yes","No")</f>
        <v>No</v>
      </c>
      <c r="S579" t="str">
        <f ca="1">IF(Table1[[#This Row],[Experience]]&gt;5,"Yes","No")</f>
        <v>Yes</v>
      </c>
      <c r="T579" t="str">
        <f>TEXT(Table1[[#This Row],[Joining Date]],"mmmm")</f>
        <v>January</v>
      </c>
      <c r="U579" t="str">
        <f>TEXT(Table1[[#This Row],[Joining Date]],"yyyy")</f>
        <v>2017</v>
      </c>
      <c r="V579" s="5">
        <f ca="1">TODAY()-Table1[[#This Row],[Joining Date]]</f>
        <v>3482</v>
      </c>
      <c r="W579" t="str">
        <f>LEFT(Table1[[#This Row],[Employee Name]],FIND(" ",Table1[[#This Row],[Employee Name]])-1)</f>
        <v>Aarav</v>
      </c>
      <c r="X579" t="str">
        <f>RIGHT(Table1[[#This Row],[Employee Name]],LEN(Table1[[#This Row],[Employee Name]])-FIND(" ",Table1[[#This Row],[Employee Name]]))</f>
        <v>Sharma</v>
      </c>
      <c r="Y579" t="str">
        <f>Table1[[#This Row],[Department]]&amp;"-"&amp;Table1[[#This Row],[Employee ID]]</f>
        <v>Marketing-E02820</v>
      </c>
      <c r="Z579" t="str">
        <f>LEFT(Table1[[#This Row],[Department]],3)</f>
        <v>Mar</v>
      </c>
      <c r="AA579" t="str">
        <f>_xlfn.XLOOKUP(Table1[[#This Row],[Manager ID]],MANAGERS!A:A,MANAGERS!B:B)</f>
        <v>Manager_13</v>
      </c>
      <c r="AB579" t="str" cm="1">
        <f t="array" ref="AB579">_xlfn.XLOOKUP(Table1[[#This Row],[Manager ID]],Table2[[#All],[Manager ID]],Table2[[#All],[Department Head]])</f>
        <v>HR</v>
      </c>
      <c r="AC579" s="2">
        <f>_xlfn.XLOOKUP(Table1[[#This Row],[City]],L:L,O:O)</f>
        <v>0.23685887225230964</v>
      </c>
      <c r="AD579" t="str" cm="1">
        <f t="array" ref="AD579">_xlfn.IFS(Table1[[#This Row],[Performance Score]]&gt;=90,"Excellent",Table1[[#This Row],[Performance Score]]&gt;=75,"Good",Table1[[#This Row],[Performance Score]]&gt;=60,"Average",Table1[[#This Row],[Performance Score]]&lt;=60,"Need Improvement")</f>
        <v>Average</v>
      </c>
      <c r="AE579" t="str">
        <f>IF(AND(Table1[[#This Row],[Attendance %]]&gt;=80,(Table1[[#This Row],[Performance Score]]&gt;=80)),"Eligible","Not Eligible")</f>
        <v>Not Eligible</v>
      </c>
      <c r="AF579" t="str">
        <f>IF(Table1[[#This Row],[Performance Score]]&gt;=80,"High Performer","Low Performer")</f>
        <v>Low Performer</v>
      </c>
      <c r="AG579" t="str" cm="1">
        <f t="array" aca="1" ref="AG579" ca="1">_xlfn.IFS(Table1[[#This Row],[Experience]]&lt;=3,"Junior",Table1[[#This Row],[Experience]]&lt;=7,"Mid Level",Table1[[#This Row],[Experience]]&gt;=7,"Senior")</f>
        <v>Senior</v>
      </c>
      <c r="AH579" t="str">
        <f>IF(Table1[[#This Row],[Attendance %]]&gt;75,"OK","Below 75")</f>
        <v>OK</v>
      </c>
      <c r="AI579" t="b">
        <f>ISBLANK(Table1[[#This Row],[Employee ID]])</f>
        <v>0</v>
      </c>
      <c r="AJ579" t="b">
        <f>ISNUMBER(Table1[[#This Row],[Total Salary  ]])</f>
        <v>1</v>
      </c>
      <c r="AK579" t="str">
        <f>IFERROR(_xlfn.XLOOKUP(Table1[[#This Row],[Manager ID]],MANAGERS!A:A,MANAGERS!B:B),"Not Found")</f>
        <v>Manager_13</v>
      </c>
    </row>
    <row r="580" spans="1:37" x14ac:dyDescent="0.2">
      <c r="A580" t="s">
        <v>851</v>
      </c>
      <c r="B580" t="s">
        <v>14</v>
      </c>
      <c r="C580" t="s">
        <v>15</v>
      </c>
      <c r="D580" t="s">
        <v>16</v>
      </c>
      <c r="E580" t="s">
        <v>26</v>
      </c>
      <c r="F580" s="1">
        <v>42817</v>
      </c>
      <c r="G580" s="1">
        <v>33510</v>
      </c>
      <c r="H580">
        <v>116915</v>
      </c>
      <c r="I580">
        <v>10529</v>
      </c>
      <c r="J580">
        <v>63</v>
      </c>
      <c r="K580">
        <v>65</v>
      </c>
      <c r="L580" t="s">
        <v>23</v>
      </c>
      <c r="M580">
        <v>114</v>
      </c>
      <c r="N580">
        <f>Table1[[#This Row],[Basic Salary]]+Table1[[#This Row],[Bonus]]</f>
        <v>127444</v>
      </c>
      <c r="O580" s="2">
        <f>Table1[[#This Row],[Bonus]]/Table1[[#This Row],[Basic Salary]]</f>
        <v>9.0056878929136552E-2</v>
      </c>
      <c r="P580">
        <f ca="1">DATEDIF(Table1[[#This Row],[Date of Birth]],TODAY(),"Y")</f>
        <v>34</v>
      </c>
      <c r="Q580">
        <f ca="1">DATEDIF(Table1[[#This Row],[Joining Date]],TODAY(),"Y")</f>
        <v>9</v>
      </c>
      <c r="R580" t="str">
        <f ca="1">IF(YEAR(Table1[[#This Row],[Joining Date]])=YEAR(TODAY()),"Yes","No")</f>
        <v>No</v>
      </c>
      <c r="S580" t="str">
        <f ca="1">IF(Table1[[#This Row],[Experience]]&gt;5,"Yes","No")</f>
        <v>Yes</v>
      </c>
      <c r="T580" t="str">
        <f>TEXT(Table1[[#This Row],[Joining Date]],"mmmm")</f>
        <v>March</v>
      </c>
      <c r="U580" t="str">
        <f>TEXT(Table1[[#This Row],[Joining Date]],"yyyy")</f>
        <v>2017</v>
      </c>
      <c r="V580" s="5">
        <f ca="1">TODAY()-Table1[[#This Row],[Joining Date]]</f>
        <v>3422</v>
      </c>
      <c r="W580" t="str">
        <f>LEFT(Table1[[#This Row],[Employee Name]],FIND(" ",Table1[[#This Row],[Employee Name]])-1)</f>
        <v>Nisha</v>
      </c>
      <c r="X580" t="str">
        <f>RIGHT(Table1[[#This Row],[Employee Name]],LEN(Table1[[#This Row],[Employee Name]])-FIND(" ",Table1[[#This Row],[Employee Name]]))</f>
        <v>Kapoor</v>
      </c>
      <c r="Y580" t="str">
        <f>Table1[[#This Row],[Department]]&amp;"-"&amp;Table1[[#This Row],[Employee ID]]</f>
        <v>HR-E00795</v>
      </c>
      <c r="Z580" t="str">
        <f>LEFT(Table1[[#This Row],[Department]],3)</f>
        <v>HR</v>
      </c>
      <c r="AA580" t="str">
        <f>_xlfn.XLOOKUP(Table1[[#This Row],[Manager ID]],MANAGERS!A:A,MANAGERS!B:B)</f>
        <v>Manager_14</v>
      </c>
      <c r="AB580" t="str" cm="1">
        <f t="array" ref="AB580">_xlfn.XLOOKUP(Table1[[#This Row],[Manager ID]],Table2[[#All],[Manager ID]],Table2[[#All],[Department Head]])</f>
        <v>Marketing</v>
      </c>
      <c r="AC580" s="2">
        <f>_xlfn.XLOOKUP(Table1[[#This Row],[City]],L:L,O:O)</f>
        <v>0.23486488519629886</v>
      </c>
      <c r="AD580" t="str" cm="1">
        <f t="array" ref="AD580">_xlfn.IFS(Table1[[#This Row],[Performance Score]]&gt;=90,"Excellent",Table1[[#This Row],[Performance Score]]&gt;=75,"Good",Table1[[#This Row],[Performance Score]]&gt;=60,"Average",Table1[[#This Row],[Performance Score]]&lt;=60,"Need Improvement")</f>
        <v>Average</v>
      </c>
      <c r="AE580" t="str">
        <f>IF(AND(Table1[[#This Row],[Attendance %]]&gt;=80,(Table1[[#This Row],[Performance Score]]&gt;=80)),"Eligible","Not Eligible")</f>
        <v>Not Eligible</v>
      </c>
      <c r="AF580" t="str">
        <f>IF(Table1[[#This Row],[Performance Score]]&gt;=80,"High Performer","Low Performer")</f>
        <v>Low Performer</v>
      </c>
      <c r="AG580" t="str" cm="1">
        <f t="array" aca="1" ref="AG580" ca="1">_xlfn.IFS(Table1[[#This Row],[Experience]]&lt;=3,"Junior",Table1[[#This Row],[Experience]]&lt;=7,"Mid Level",Table1[[#This Row],[Experience]]&gt;=7,"Senior")</f>
        <v>Senior</v>
      </c>
      <c r="AH580" t="str">
        <f>IF(Table1[[#This Row],[Attendance %]]&gt;75,"OK","Below 75")</f>
        <v>Below 75</v>
      </c>
      <c r="AI580" t="b">
        <f>ISBLANK(Table1[[#This Row],[Employee ID]])</f>
        <v>0</v>
      </c>
      <c r="AJ580" t="b">
        <f>ISNUMBER(Table1[[#This Row],[Total Salary  ]])</f>
        <v>1</v>
      </c>
      <c r="AK580" t="str">
        <f>IFERROR(_xlfn.XLOOKUP(Table1[[#This Row],[Manager ID]],MANAGERS!A:A,MANAGERS!B:B),"Not Found")</f>
        <v>Manager_14</v>
      </c>
    </row>
    <row r="581" spans="1:37" x14ac:dyDescent="0.2">
      <c r="A581" t="s">
        <v>587</v>
      </c>
      <c r="B581" t="s">
        <v>69</v>
      </c>
      <c r="C581" t="s">
        <v>21</v>
      </c>
      <c r="D581" t="s">
        <v>40</v>
      </c>
      <c r="E581" t="s">
        <v>65</v>
      </c>
      <c r="F581" s="1">
        <v>42673</v>
      </c>
      <c r="G581" s="1">
        <v>40934</v>
      </c>
      <c r="H581">
        <v>109671</v>
      </c>
      <c r="I581">
        <v>17770</v>
      </c>
      <c r="J581">
        <v>84</v>
      </c>
      <c r="K581">
        <v>54</v>
      </c>
      <c r="L581" t="s">
        <v>31</v>
      </c>
      <c r="M581">
        <v>103</v>
      </c>
      <c r="N581">
        <f>Table1[[#This Row],[Basic Salary]]+Table1[[#This Row],[Bonus]]</f>
        <v>127441</v>
      </c>
      <c r="O581" s="2">
        <f>Table1[[#This Row],[Bonus]]/Table1[[#This Row],[Basic Salary]]</f>
        <v>0.16203007176008244</v>
      </c>
      <c r="P581">
        <f ca="1">DATEDIF(Table1[[#This Row],[Date of Birth]],TODAY(),"Y")</f>
        <v>14</v>
      </c>
      <c r="Q581">
        <f ca="1">DATEDIF(Table1[[#This Row],[Joining Date]],TODAY(),"Y")</f>
        <v>9</v>
      </c>
      <c r="R581" t="str">
        <f ca="1">IF(YEAR(Table1[[#This Row],[Joining Date]])=YEAR(TODAY()),"Yes","No")</f>
        <v>No</v>
      </c>
      <c r="S581" t="str">
        <f ca="1">IF(Table1[[#This Row],[Experience]]&gt;5,"Yes","No")</f>
        <v>Yes</v>
      </c>
      <c r="T581" t="str">
        <f>TEXT(Table1[[#This Row],[Joining Date]],"mmmm")</f>
        <v>October</v>
      </c>
      <c r="U581" t="str">
        <f>TEXT(Table1[[#This Row],[Joining Date]],"yyyy")</f>
        <v>2016</v>
      </c>
      <c r="V581" s="5">
        <f ca="1">TODAY()-Table1[[#This Row],[Joining Date]]</f>
        <v>3566</v>
      </c>
      <c r="W581" t="str">
        <f>LEFT(Table1[[#This Row],[Employee Name]],FIND(" ",Table1[[#This Row],[Employee Name]])-1)</f>
        <v>Neha</v>
      </c>
      <c r="X581" t="str">
        <f>RIGHT(Table1[[#This Row],[Employee Name]],LEN(Table1[[#This Row],[Employee Name]])-FIND(" ",Table1[[#This Row],[Employee Name]]))</f>
        <v>Kulkarni</v>
      </c>
      <c r="Y581" t="str">
        <f>Table1[[#This Row],[Department]]&amp;"-"&amp;Table1[[#This Row],[Employee ID]]</f>
        <v>IT-E00531</v>
      </c>
      <c r="Z581" t="str">
        <f>LEFT(Table1[[#This Row],[Department]],3)</f>
        <v>IT</v>
      </c>
      <c r="AA581" t="str">
        <f>_xlfn.XLOOKUP(Table1[[#This Row],[Manager ID]],MANAGERS!A:A,MANAGERS!B:B)</f>
        <v>Manager_3</v>
      </c>
      <c r="AB581" t="str" cm="1">
        <f t="array" ref="AB581">_xlfn.XLOOKUP(Table1[[#This Row],[Manager ID]],Table2[[#All],[Manager ID]],Table2[[#All],[Department Head]])</f>
        <v>IT</v>
      </c>
      <c r="AC581" s="2">
        <f>_xlfn.XLOOKUP(Table1[[#This Row],[City]],L:L,O:O)</f>
        <v>0.241864189087755</v>
      </c>
      <c r="AD581" t="str" cm="1">
        <f t="array" ref="AD581">_xlfn.IFS(Table1[[#This Row],[Performance Score]]&gt;=90,"Excellent",Table1[[#This Row],[Performance Score]]&gt;=75,"Good",Table1[[#This Row],[Performance Score]]&gt;=60,"Average",Table1[[#This Row],[Performance Score]]&lt;=60,"Need Improvement")</f>
        <v>Need Improvement</v>
      </c>
      <c r="AE581" t="str">
        <f>IF(AND(Table1[[#This Row],[Attendance %]]&gt;=80,(Table1[[#This Row],[Performance Score]]&gt;=80)),"Eligible","Not Eligible")</f>
        <v>Not Eligible</v>
      </c>
      <c r="AF581" t="str">
        <f>IF(Table1[[#This Row],[Performance Score]]&gt;=80,"High Performer","Low Performer")</f>
        <v>Low Performer</v>
      </c>
      <c r="AG581" t="str" cm="1">
        <f t="array" aca="1" ref="AG581" ca="1">_xlfn.IFS(Table1[[#This Row],[Experience]]&lt;=3,"Junior",Table1[[#This Row],[Experience]]&lt;=7,"Mid Level",Table1[[#This Row],[Experience]]&gt;=7,"Senior")</f>
        <v>Senior</v>
      </c>
      <c r="AH581" t="str">
        <f>IF(Table1[[#This Row],[Attendance %]]&gt;75,"OK","Below 75")</f>
        <v>OK</v>
      </c>
      <c r="AI581" t="b">
        <f>ISBLANK(Table1[[#This Row],[Employee ID]])</f>
        <v>0</v>
      </c>
      <c r="AJ581" t="b">
        <f>ISNUMBER(Table1[[#This Row],[Total Salary  ]])</f>
        <v>1</v>
      </c>
      <c r="AK581" t="str">
        <f>IFERROR(_xlfn.XLOOKUP(Table1[[#This Row],[Manager ID]],MANAGERS!A:A,MANAGERS!B:B),"Not Found")</f>
        <v>Manager_3</v>
      </c>
    </row>
    <row r="582" spans="1:37" x14ac:dyDescent="0.2">
      <c r="A582" t="s">
        <v>639</v>
      </c>
      <c r="B582" t="s">
        <v>20</v>
      </c>
      <c r="C582" t="s">
        <v>21</v>
      </c>
      <c r="D582" t="s">
        <v>43</v>
      </c>
      <c r="E582" t="s">
        <v>17</v>
      </c>
      <c r="F582" s="1">
        <v>44513</v>
      </c>
      <c r="G582" s="1">
        <v>39469</v>
      </c>
      <c r="H582">
        <v>114983</v>
      </c>
      <c r="I582">
        <v>12452</v>
      </c>
      <c r="J582">
        <v>86</v>
      </c>
      <c r="K582">
        <v>55</v>
      </c>
      <c r="L582" t="s">
        <v>23</v>
      </c>
      <c r="M582">
        <v>105</v>
      </c>
      <c r="N582">
        <f>Table1[[#This Row],[Basic Salary]]+Table1[[#This Row],[Bonus]]</f>
        <v>127435</v>
      </c>
      <c r="O582" s="2">
        <f>Table1[[#This Row],[Bonus]]/Table1[[#This Row],[Basic Salary]]</f>
        <v>0.10829426958767818</v>
      </c>
      <c r="P582">
        <f ca="1">DATEDIF(Table1[[#This Row],[Date of Birth]],TODAY(),"Y")</f>
        <v>18</v>
      </c>
      <c r="Q582">
        <f ca="1">DATEDIF(Table1[[#This Row],[Joining Date]],TODAY(),"Y")</f>
        <v>4</v>
      </c>
      <c r="R582" t="str">
        <f ca="1">IF(YEAR(Table1[[#This Row],[Joining Date]])=YEAR(TODAY()),"Yes","No")</f>
        <v>No</v>
      </c>
      <c r="S582" t="str">
        <f ca="1">IF(Table1[[#This Row],[Experience]]&gt;5,"Yes","No")</f>
        <v>No</v>
      </c>
      <c r="T582" t="str">
        <f>TEXT(Table1[[#This Row],[Joining Date]],"mmmm")</f>
        <v>November</v>
      </c>
      <c r="U582" t="str">
        <f>TEXT(Table1[[#This Row],[Joining Date]],"yyyy")</f>
        <v>2021</v>
      </c>
      <c r="V582" s="5">
        <f ca="1">TODAY()-Table1[[#This Row],[Joining Date]]</f>
        <v>1726</v>
      </c>
      <c r="W582" t="str">
        <f>LEFT(Table1[[#This Row],[Employee Name]],FIND(" ",Table1[[#This Row],[Employee Name]])-1)</f>
        <v>Rahul</v>
      </c>
      <c r="X582" t="str">
        <f>RIGHT(Table1[[#This Row],[Employee Name]],LEN(Table1[[#This Row],[Employee Name]])-FIND(" ",Table1[[#This Row],[Employee Name]]))</f>
        <v>Verma</v>
      </c>
      <c r="Y582" t="str">
        <f>Table1[[#This Row],[Department]]&amp;"-"&amp;Table1[[#This Row],[Employee ID]]</f>
        <v>Operations-E00583</v>
      </c>
      <c r="Z582" t="str">
        <f>LEFT(Table1[[#This Row],[Department]],3)</f>
        <v>Ope</v>
      </c>
      <c r="AA582" t="str">
        <f>_xlfn.XLOOKUP(Table1[[#This Row],[Manager ID]],MANAGERS!A:A,MANAGERS!B:B)</f>
        <v>Manager_5</v>
      </c>
      <c r="AB582" t="str" cm="1">
        <f t="array" ref="AB582">_xlfn.XLOOKUP(Table1[[#This Row],[Manager ID]],Table2[[#All],[Manager ID]],Table2[[#All],[Department Head]])</f>
        <v>Sales</v>
      </c>
      <c r="AC582" s="2">
        <f>_xlfn.XLOOKUP(Table1[[#This Row],[City]],L:L,O:O)</f>
        <v>0.23486488519629886</v>
      </c>
      <c r="AD582" t="str" cm="1">
        <f t="array" ref="AD582">_xlfn.IFS(Table1[[#This Row],[Performance Score]]&gt;=90,"Excellent",Table1[[#This Row],[Performance Score]]&gt;=75,"Good",Table1[[#This Row],[Performance Score]]&gt;=60,"Average",Table1[[#This Row],[Performance Score]]&lt;=60,"Need Improvement")</f>
        <v>Need Improvement</v>
      </c>
      <c r="AE582" t="str">
        <f>IF(AND(Table1[[#This Row],[Attendance %]]&gt;=80,(Table1[[#This Row],[Performance Score]]&gt;=80)),"Eligible","Not Eligible")</f>
        <v>Not Eligible</v>
      </c>
      <c r="AF582" t="str">
        <f>IF(Table1[[#This Row],[Performance Score]]&gt;=80,"High Performer","Low Performer")</f>
        <v>Low Performer</v>
      </c>
      <c r="AG582" t="str" cm="1">
        <f t="array" aca="1" ref="AG582" ca="1">_xlfn.IFS(Table1[[#This Row],[Experience]]&lt;=3,"Junior",Table1[[#This Row],[Experience]]&lt;=7,"Mid Level",Table1[[#This Row],[Experience]]&gt;=7,"Senior")</f>
        <v>Mid Level</v>
      </c>
      <c r="AH582" t="str">
        <f>IF(Table1[[#This Row],[Attendance %]]&gt;75,"OK","Below 75")</f>
        <v>OK</v>
      </c>
      <c r="AI582" t="b">
        <f>ISBLANK(Table1[[#This Row],[Employee ID]])</f>
        <v>0</v>
      </c>
      <c r="AJ582" t="b">
        <f>ISNUMBER(Table1[[#This Row],[Total Salary  ]])</f>
        <v>1</v>
      </c>
      <c r="AK582" t="str">
        <f>IFERROR(_xlfn.XLOOKUP(Table1[[#This Row],[Manager ID]],MANAGERS!A:A,MANAGERS!B:B),"Not Found")</f>
        <v>Manager_5</v>
      </c>
    </row>
    <row r="583" spans="1:37" x14ac:dyDescent="0.2">
      <c r="A583" t="s">
        <v>3355</v>
      </c>
      <c r="B583" t="s">
        <v>29</v>
      </c>
      <c r="C583" t="s">
        <v>21</v>
      </c>
      <c r="D583" t="s">
        <v>46</v>
      </c>
      <c r="E583" t="s">
        <v>26</v>
      </c>
      <c r="F583" s="1">
        <v>42630</v>
      </c>
      <c r="G583" s="1">
        <v>37609</v>
      </c>
      <c r="H583">
        <v>106159</v>
      </c>
      <c r="I583">
        <v>21270</v>
      </c>
      <c r="J583">
        <v>72</v>
      </c>
      <c r="K583">
        <v>62</v>
      </c>
      <c r="L583" t="s">
        <v>53</v>
      </c>
      <c r="M583">
        <v>117</v>
      </c>
      <c r="N583">
        <f>Table1[[#This Row],[Basic Salary]]+Table1[[#This Row],[Bonus]]</f>
        <v>127429</v>
      </c>
      <c r="O583" s="2">
        <f>Table1[[#This Row],[Bonus]]/Table1[[#This Row],[Basic Salary]]</f>
        <v>0.20035983760208745</v>
      </c>
      <c r="P583">
        <f ca="1">DATEDIF(Table1[[#This Row],[Date of Birth]],TODAY(),"Y")</f>
        <v>23</v>
      </c>
      <c r="Q583">
        <f ca="1">DATEDIF(Table1[[#This Row],[Joining Date]],TODAY(),"Y")</f>
        <v>9</v>
      </c>
      <c r="R583" t="str">
        <f ca="1">IF(YEAR(Table1[[#This Row],[Joining Date]])=YEAR(TODAY()),"Yes","No")</f>
        <v>No</v>
      </c>
      <c r="S583" t="str">
        <f ca="1">IF(Table1[[#This Row],[Experience]]&gt;5,"Yes","No")</f>
        <v>Yes</v>
      </c>
      <c r="T583" t="str">
        <f>TEXT(Table1[[#This Row],[Joining Date]],"mmmm")</f>
        <v>September</v>
      </c>
      <c r="U583" t="str">
        <f>TEXT(Table1[[#This Row],[Joining Date]],"yyyy")</f>
        <v>2016</v>
      </c>
      <c r="V583" s="5">
        <f ca="1">TODAY()-Table1[[#This Row],[Joining Date]]</f>
        <v>3609</v>
      </c>
      <c r="W583" t="str">
        <f>LEFT(Table1[[#This Row],[Employee Name]],FIND(" ",Table1[[#This Row],[Employee Name]])-1)</f>
        <v>Vikram</v>
      </c>
      <c r="X583" t="str">
        <f>RIGHT(Table1[[#This Row],[Employee Name]],LEN(Table1[[#This Row],[Employee Name]])-FIND(" ",Table1[[#This Row],[Employee Name]]))</f>
        <v>Singh</v>
      </c>
      <c r="Y583" t="str">
        <f>Table1[[#This Row],[Department]]&amp;"-"&amp;Table1[[#This Row],[Employee ID]]</f>
        <v>Support-E03299</v>
      </c>
      <c r="Z583" t="str">
        <f>LEFT(Table1[[#This Row],[Department]],3)</f>
        <v>Sup</v>
      </c>
      <c r="AA583" t="str">
        <f>_xlfn.XLOOKUP(Table1[[#This Row],[Manager ID]],MANAGERS!A:A,MANAGERS!B:B)</f>
        <v>Manager_17</v>
      </c>
      <c r="AB583" t="str" cm="1">
        <f t="array" ref="AB583">_xlfn.XLOOKUP(Table1[[#This Row],[Manager ID]],Table2[[#All],[Manager ID]],Table2[[#All],[Department Head]])</f>
        <v>Finance</v>
      </c>
      <c r="AC583" s="2">
        <f>_xlfn.XLOOKUP(Table1[[#This Row],[City]],L:L,O:O)</f>
        <v>0.23685887225230964</v>
      </c>
      <c r="AD583" t="str" cm="1">
        <f t="array" ref="AD583">_xlfn.IFS(Table1[[#This Row],[Performance Score]]&gt;=90,"Excellent",Table1[[#This Row],[Performance Score]]&gt;=75,"Good",Table1[[#This Row],[Performance Score]]&gt;=60,"Average",Table1[[#This Row],[Performance Score]]&lt;=60,"Need Improvement")</f>
        <v>Average</v>
      </c>
      <c r="AE583" t="str">
        <f>IF(AND(Table1[[#This Row],[Attendance %]]&gt;=80,(Table1[[#This Row],[Performance Score]]&gt;=80)),"Eligible","Not Eligible")</f>
        <v>Not Eligible</v>
      </c>
      <c r="AF583" t="str">
        <f>IF(Table1[[#This Row],[Performance Score]]&gt;=80,"High Performer","Low Performer")</f>
        <v>Low Performer</v>
      </c>
      <c r="AG583" t="str" cm="1">
        <f t="array" aca="1" ref="AG583" ca="1">_xlfn.IFS(Table1[[#This Row],[Experience]]&lt;=3,"Junior",Table1[[#This Row],[Experience]]&lt;=7,"Mid Level",Table1[[#This Row],[Experience]]&gt;=7,"Senior")</f>
        <v>Senior</v>
      </c>
      <c r="AH583" t="str">
        <f>IF(Table1[[#This Row],[Attendance %]]&gt;75,"OK","Below 75")</f>
        <v>Below 75</v>
      </c>
      <c r="AI583" t="b">
        <f>ISBLANK(Table1[[#This Row],[Employee ID]])</f>
        <v>0</v>
      </c>
      <c r="AJ583" t="b">
        <f>ISNUMBER(Table1[[#This Row],[Total Salary  ]])</f>
        <v>1</v>
      </c>
      <c r="AK583" t="str">
        <f>IFERROR(_xlfn.XLOOKUP(Table1[[#This Row],[Manager ID]],MANAGERS!A:A,MANAGERS!B:B),"Not Found")</f>
        <v>Manager_17</v>
      </c>
    </row>
    <row r="584" spans="1:37" x14ac:dyDescent="0.2">
      <c r="A584" t="s">
        <v>3458</v>
      </c>
      <c r="B584" t="s">
        <v>57</v>
      </c>
      <c r="C584" t="s">
        <v>21</v>
      </c>
      <c r="D584" t="s">
        <v>33</v>
      </c>
      <c r="E584" t="s">
        <v>17</v>
      </c>
      <c r="F584" s="1">
        <v>45950</v>
      </c>
      <c r="G584" s="1">
        <v>38409</v>
      </c>
      <c r="H584">
        <v>105579</v>
      </c>
      <c r="I584">
        <v>21780</v>
      </c>
      <c r="J584">
        <v>85</v>
      </c>
      <c r="K584">
        <v>72</v>
      </c>
      <c r="L584" t="s">
        <v>18</v>
      </c>
      <c r="M584">
        <v>104</v>
      </c>
      <c r="N584">
        <f>Table1[[#This Row],[Basic Salary]]+Table1[[#This Row],[Bonus]]</f>
        <v>127359</v>
      </c>
      <c r="O584" s="2">
        <f>Table1[[#This Row],[Bonus]]/Table1[[#This Row],[Basic Salary]]</f>
        <v>0.20629102378313868</v>
      </c>
      <c r="P584">
        <f ca="1">DATEDIF(Table1[[#This Row],[Date of Birth]],TODAY(),"Y")</f>
        <v>21</v>
      </c>
      <c r="Q584">
        <f ca="1">DATEDIF(Table1[[#This Row],[Joining Date]],TODAY(),"Y")</f>
        <v>0</v>
      </c>
      <c r="R584" t="str">
        <f ca="1">IF(YEAR(Table1[[#This Row],[Joining Date]])=YEAR(TODAY()),"Yes","No")</f>
        <v>No</v>
      </c>
      <c r="S584" t="str">
        <f ca="1">IF(Table1[[#This Row],[Experience]]&gt;5,"Yes","No")</f>
        <v>No</v>
      </c>
      <c r="T584" t="str">
        <f>TEXT(Table1[[#This Row],[Joining Date]],"mmmm")</f>
        <v>October</v>
      </c>
      <c r="U584" t="str">
        <f>TEXT(Table1[[#This Row],[Joining Date]],"yyyy")</f>
        <v>2025</v>
      </c>
      <c r="V584" s="5">
        <f ca="1">TODAY()-Table1[[#This Row],[Joining Date]]</f>
        <v>289</v>
      </c>
      <c r="W584" t="str">
        <f>LEFT(Table1[[#This Row],[Employee Name]],FIND(" ",Table1[[#This Row],[Employee Name]])-1)</f>
        <v>Swathi</v>
      </c>
      <c r="X584" t="str">
        <f>RIGHT(Table1[[#This Row],[Employee Name]],LEN(Table1[[#This Row],[Employee Name]])-FIND(" ",Table1[[#This Row],[Employee Name]]))</f>
        <v>Ramesh</v>
      </c>
      <c r="Y584" t="str">
        <f>Table1[[#This Row],[Department]]&amp;"-"&amp;Table1[[#This Row],[Employee ID]]</f>
        <v>Marketing-E03402</v>
      </c>
      <c r="Z584" t="str">
        <f>LEFT(Table1[[#This Row],[Department]],3)</f>
        <v>Mar</v>
      </c>
      <c r="AA584" t="str">
        <f>_xlfn.XLOOKUP(Table1[[#This Row],[Manager ID]],MANAGERS!A:A,MANAGERS!B:B)</f>
        <v>Manager_4</v>
      </c>
      <c r="AB584" t="str" cm="1">
        <f t="array" ref="AB584">_xlfn.XLOOKUP(Table1[[#This Row],[Manager ID]],Table2[[#All],[Manager ID]],Table2[[#All],[Department Head]])</f>
        <v>Finance</v>
      </c>
      <c r="AC584" s="2">
        <f>_xlfn.XLOOKUP(Table1[[#This Row],[City]],L:L,O:O)</f>
        <v>0.21356479274849693</v>
      </c>
      <c r="AD584" t="str" cm="1">
        <f t="array" ref="AD584">_xlfn.IFS(Table1[[#This Row],[Performance Score]]&gt;=90,"Excellent",Table1[[#This Row],[Performance Score]]&gt;=75,"Good",Table1[[#This Row],[Performance Score]]&gt;=60,"Average",Table1[[#This Row],[Performance Score]]&lt;=60,"Need Improvement")</f>
        <v>Average</v>
      </c>
      <c r="AE584" t="str">
        <f>IF(AND(Table1[[#This Row],[Attendance %]]&gt;=80,(Table1[[#This Row],[Performance Score]]&gt;=80)),"Eligible","Not Eligible")</f>
        <v>Not Eligible</v>
      </c>
      <c r="AF584" t="str">
        <f>IF(Table1[[#This Row],[Performance Score]]&gt;=80,"High Performer","Low Performer")</f>
        <v>Low Performer</v>
      </c>
      <c r="AG584" t="str" cm="1">
        <f t="array" aca="1" ref="AG584" ca="1">_xlfn.IFS(Table1[[#This Row],[Experience]]&lt;=3,"Junior",Table1[[#This Row],[Experience]]&lt;=7,"Mid Level",Table1[[#This Row],[Experience]]&gt;=7,"Senior")</f>
        <v>Junior</v>
      </c>
      <c r="AH584" t="str">
        <f>IF(Table1[[#This Row],[Attendance %]]&gt;75,"OK","Below 75")</f>
        <v>OK</v>
      </c>
      <c r="AI584" t="b">
        <f>ISBLANK(Table1[[#This Row],[Employee ID]])</f>
        <v>0</v>
      </c>
      <c r="AJ584" t="b">
        <f>ISNUMBER(Table1[[#This Row],[Total Salary  ]])</f>
        <v>1</v>
      </c>
      <c r="AK584" t="str">
        <f>IFERROR(_xlfn.XLOOKUP(Table1[[#This Row],[Manager ID]],MANAGERS!A:A,MANAGERS!B:B),"Not Found")</f>
        <v>Manager_4</v>
      </c>
    </row>
    <row r="585" spans="1:37" x14ac:dyDescent="0.2">
      <c r="A585" t="s">
        <v>2470</v>
      </c>
      <c r="B585" t="s">
        <v>75</v>
      </c>
      <c r="C585" t="s">
        <v>15</v>
      </c>
      <c r="D585" t="s">
        <v>16</v>
      </c>
      <c r="E585" t="s">
        <v>65</v>
      </c>
      <c r="F585" s="1">
        <v>44672</v>
      </c>
      <c r="G585" s="1">
        <v>33429</v>
      </c>
      <c r="H585">
        <v>112704</v>
      </c>
      <c r="I585">
        <v>14606</v>
      </c>
      <c r="J585">
        <v>72</v>
      </c>
      <c r="K585">
        <v>91</v>
      </c>
      <c r="L585" t="s">
        <v>34</v>
      </c>
      <c r="M585">
        <v>105</v>
      </c>
      <c r="N585">
        <f>Table1[[#This Row],[Basic Salary]]+Table1[[#This Row],[Bonus]]</f>
        <v>127310</v>
      </c>
      <c r="O585" s="2">
        <f>Table1[[#This Row],[Bonus]]/Table1[[#This Row],[Basic Salary]]</f>
        <v>0.12959611016467915</v>
      </c>
      <c r="P585">
        <f ca="1">DATEDIF(Table1[[#This Row],[Date of Birth]],TODAY(),"Y")</f>
        <v>35</v>
      </c>
      <c r="Q585">
        <f ca="1">DATEDIF(Table1[[#This Row],[Joining Date]],TODAY(),"Y")</f>
        <v>4</v>
      </c>
      <c r="R585" t="str">
        <f ca="1">IF(YEAR(Table1[[#This Row],[Joining Date]])=YEAR(TODAY()),"Yes","No")</f>
        <v>No</v>
      </c>
      <c r="S585" t="str">
        <f ca="1">IF(Table1[[#This Row],[Experience]]&gt;5,"Yes","No")</f>
        <v>No</v>
      </c>
      <c r="T585" t="str">
        <f>TEXT(Table1[[#This Row],[Joining Date]],"mmmm")</f>
        <v>April</v>
      </c>
      <c r="U585" t="str">
        <f>TEXT(Table1[[#This Row],[Joining Date]],"yyyy")</f>
        <v>2022</v>
      </c>
      <c r="V585" s="5">
        <f ca="1">TODAY()-Table1[[#This Row],[Joining Date]]</f>
        <v>1567</v>
      </c>
      <c r="W585" t="str">
        <f>LEFT(Table1[[#This Row],[Employee Name]],FIND(" ",Table1[[#This Row],[Employee Name]])-1)</f>
        <v>Ishita</v>
      </c>
      <c r="X585" t="str">
        <f>RIGHT(Table1[[#This Row],[Employee Name]],LEN(Table1[[#This Row],[Employee Name]])-FIND(" ",Table1[[#This Row],[Employee Name]]))</f>
        <v>Roy</v>
      </c>
      <c r="Y585" t="str">
        <f>Table1[[#This Row],[Department]]&amp;"-"&amp;Table1[[#This Row],[Employee ID]]</f>
        <v>HR-E02414</v>
      </c>
      <c r="Z585" t="str">
        <f>LEFT(Table1[[#This Row],[Department]],3)</f>
        <v>HR</v>
      </c>
      <c r="AA585" t="str">
        <f>_xlfn.XLOOKUP(Table1[[#This Row],[Manager ID]],MANAGERS!A:A,MANAGERS!B:B)</f>
        <v>Manager_5</v>
      </c>
      <c r="AB585" t="str" cm="1">
        <f t="array" ref="AB585">_xlfn.XLOOKUP(Table1[[#This Row],[Manager ID]],Table2[[#All],[Manager ID]],Table2[[#All],[Department Head]])</f>
        <v>Sales</v>
      </c>
      <c r="AC585" s="2">
        <f>_xlfn.XLOOKUP(Table1[[#This Row],[City]],L:L,O:O)</f>
        <v>0.24030340748661314</v>
      </c>
      <c r="AD585" t="str" cm="1">
        <f t="array" ref="AD585">_xlfn.IFS(Table1[[#This Row],[Performance Score]]&gt;=90,"Excellent",Table1[[#This Row],[Performance Score]]&gt;=75,"Good",Table1[[#This Row],[Performance Score]]&gt;=60,"Average",Table1[[#This Row],[Performance Score]]&lt;=60,"Need Improvement")</f>
        <v>Excellent</v>
      </c>
      <c r="AE585" t="str">
        <f>IF(AND(Table1[[#This Row],[Attendance %]]&gt;=80,(Table1[[#This Row],[Performance Score]]&gt;=80)),"Eligible","Not Eligible")</f>
        <v>Not Eligible</v>
      </c>
      <c r="AF585" t="str">
        <f>IF(Table1[[#This Row],[Performance Score]]&gt;=80,"High Performer","Low Performer")</f>
        <v>High Performer</v>
      </c>
      <c r="AG585" t="str" cm="1">
        <f t="array" aca="1" ref="AG585" ca="1">_xlfn.IFS(Table1[[#This Row],[Experience]]&lt;=3,"Junior",Table1[[#This Row],[Experience]]&lt;=7,"Mid Level",Table1[[#This Row],[Experience]]&gt;=7,"Senior")</f>
        <v>Mid Level</v>
      </c>
      <c r="AH585" t="str">
        <f>IF(Table1[[#This Row],[Attendance %]]&gt;75,"OK","Below 75")</f>
        <v>Below 75</v>
      </c>
      <c r="AI585" t="b">
        <f>ISBLANK(Table1[[#This Row],[Employee ID]])</f>
        <v>0</v>
      </c>
      <c r="AJ585" t="b">
        <f>ISNUMBER(Table1[[#This Row],[Total Salary  ]])</f>
        <v>1</v>
      </c>
      <c r="AK585" t="str">
        <f>IFERROR(_xlfn.XLOOKUP(Table1[[#This Row],[Manager ID]],MANAGERS!A:A,MANAGERS!B:B),"Not Found")</f>
        <v>Manager_5</v>
      </c>
    </row>
    <row r="586" spans="1:37" x14ac:dyDescent="0.2">
      <c r="A586" t="s">
        <v>916</v>
      </c>
      <c r="B586" t="s">
        <v>39</v>
      </c>
      <c r="C586" t="s">
        <v>21</v>
      </c>
      <c r="D586" t="s">
        <v>46</v>
      </c>
      <c r="E586" t="s">
        <v>30</v>
      </c>
      <c r="F586" s="1">
        <v>44398</v>
      </c>
      <c r="G586" s="1">
        <v>37393</v>
      </c>
      <c r="H586">
        <v>108422</v>
      </c>
      <c r="I586">
        <v>18874</v>
      </c>
      <c r="J586">
        <v>88</v>
      </c>
      <c r="K586">
        <v>84</v>
      </c>
      <c r="L586" t="s">
        <v>27</v>
      </c>
      <c r="M586">
        <v>114</v>
      </c>
      <c r="N586">
        <f>Table1[[#This Row],[Basic Salary]]+Table1[[#This Row],[Bonus]]</f>
        <v>127296</v>
      </c>
      <c r="O586" s="2">
        <f>Table1[[#This Row],[Bonus]]/Table1[[#This Row],[Basic Salary]]</f>
        <v>0.17407906144509416</v>
      </c>
      <c r="P586">
        <f ca="1">DATEDIF(Table1[[#This Row],[Date of Birth]],TODAY(),"Y")</f>
        <v>24</v>
      </c>
      <c r="Q586">
        <f ca="1">DATEDIF(Table1[[#This Row],[Joining Date]],TODAY(),"Y")</f>
        <v>5</v>
      </c>
      <c r="R586" t="str">
        <f ca="1">IF(YEAR(Table1[[#This Row],[Joining Date]])=YEAR(TODAY()),"Yes","No")</f>
        <v>No</v>
      </c>
      <c r="S586" t="str">
        <f ca="1">IF(Table1[[#This Row],[Experience]]&gt;5,"Yes","No")</f>
        <v>No</v>
      </c>
      <c r="T586" t="str">
        <f>TEXT(Table1[[#This Row],[Joining Date]],"mmmm")</f>
        <v>July</v>
      </c>
      <c r="U586" t="str">
        <f>TEXT(Table1[[#This Row],[Joining Date]],"yyyy")</f>
        <v>2021</v>
      </c>
      <c r="V586" s="5">
        <f ca="1">TODAY()-Table1[[#This Row],[Joining Date]]</f>
        <v>1841</v>
      </c>
      <c r="W586" t="str">
        <f>LEFT(Table1[[#This Row],[Employee Name]],FIND(" ",Table1[[#This Row],[Employee Name]])-1)</f>
        <v>Karan</v>
      </c>
      <c r="X586" t="str">
        <f>RIGHT(Table1[[#This Row],[Employee Name]],LEN(Table1[[#This Row],[Employee Name]])-FIND(" ",Table1[[#This Row],[Employee Name]]))</f>
        <v>Malhotra</v>
      </c>
      <c r="Y586" t="str">
        <f>Table1[[#This Row],[Department]]&amp;"-"&amp;Table1[[#This Row],[Employee ID]]</f>
        <v>Support-E00860</v>
      </c>
      <c r="Z586" t="str">
        <f>LEFT(Table1[[#This Row],[Department]],3)</f>
        <v>Sup</v>
      </c>
      <c r="AA586" t="str">
        <f>_xlfn.XLOOKUP(Table1[[#This Row],[Manager ID]],MANAGERS!A:A,MANAGERS!B:B)</f>
        <v>Manager_14</v>
      </c>
      <c r="AB586" t="str" cm="1">
        <f t="array" ref="AB586">_xlfn.XLOOKUP(Table1[[#This Row],[Manager ID]],Table2[[#All],[Manager ID]],Table2[[#All],[Department Head]])</f>
        <v>Marketing</v>
      </c>
      <c r="AC586" s="2">
        <f>_xlfn.XLOOKUP(Table1[[#This Row],[City]],L:L,O:O)</f>
        <v>0.23674293405114402</v>
      </c>
      <c r="AD586" t="str" cm="1">
        <f t="array" ref="AD586">_xlfn.IFS(Table1[[#This Row],[Performance Score]]&gt;=90,"Excellent",Table1[[#This Row],[Performance Score]]&gt;=75,"Good",Table1[[#This Row],[Performance Score]]&gt;=60,"Average",Table1[[#This Row],[Performance Score]]&lt;=60,"Need Improvement")</f>
        <v>Good</v>
      </c>
      <c r="AE586" t="str">
        <f>IF(AND(Table1[[#This Row],[Attendance %]]&gt;=80,(Table1[[#This Row],[Performance Score]]&gt;=80)),"Eligible","Not Eligible")</f>
        <v>Eligible</v>
      </c>
      <c r="AF586" t="str">
        <f>IF(Table1[[#This Row],[Performance Score]]&gt;=80,"High Performer","Low Performer")</f>
        <v>High Performer</v>
      </c>
      <c r="AG586" t="str" cm="1">
        <f t="array" aca="1" ref="AG586" ca="1">_xlfn.IFS(Table1[[#This Row],[Experience]]&lt;=3,"Junior",Table1[[#This Row],[Experience]]&lt;=7,"Mid Level",Table1[[#This Row],[Experience]]&gt;=7,"Senior")</f>
        <v>Mid Level</v>
      </c>
      <c r="AH586" t="str">
        <f>IF(Table1[[#This Row],[Attendance %]]&gt;75,"OK","Below 75")</f>
        <v>OK</v>
      </c>
      <c r="AI586" t="b">
        <f>ISBLANK(Table1[[#This Row],[Employee ID]])</f>
        <v>0</v>
      </c>
      <c r="AJ586" t="b">
        <f>ISNUMBER(Table1[[#This Row],[Total Salary  ]])</f>
        <v>1</v>
      </c>
      <c r="AK586" t="str">
        <f>IFERROR(_xlfn.XLOOKUP(Table1[[#This Row],[Manager ID]],MANAGERS!A:A,MANAGERS!B:B),"Not Found")</f>
        <v>Manager_14</v>
      </c>
    </row>
    <row r="587" spans="1:37" x14ac:dyDescent="0.2">
      <c r="A587" t="s">
        <v>2820</v>
      </c>
      <c r="B587" t="s">
        <v>29</v>
      </c>
      <c r="C587" t="s">
        <v>15</v>
      </c>
      <c r="D587" t="s">
        <v>16</v>
      </c>
      <c r="E587" t="s">
        <v>26</v>
      </c>
      <c r="F587" s="1">
        <v>42047</v>
      </c>
      <c r="G587" s="1">
        <v>33856</v>
      </c>
      <c r="H587">
        <v>100804</v>
      </c>
      <c r="I587">
        <v>26445</v>
      </c>
      <c r="J587">
        <v>97</v>
      </c>
      <c r="K587">
        <v>82</v>
      </c>
      <c r="L587" t="s">
        <v>18</v>
      </c>
      <c r="M587">
        <v>103</v>
      </c>
      <c r="N587">
        <f>Table1[[#This Row],[Basic Salary]]+Table1[[#This Row],[Bonus]]</f>
        <v>127249</v>
      </c>
      <c r="O587" s="2">
        <f>Table1[[#This Row],[Bonus]]/Table1[[#This Row],[Basic Salary]]</f>
        <v>0.26234078012777273</v>
      </c>
      <c r="P587">
        <f ca="1">DATEDIF(Table1[[#This Row],[Date of Birth]],TODAY(),"Y")</f>
        <v>33</v>
      </c>
      <c r="Q587">
        <f ca="1">DATEDIF(Table1[[#This Row],[Joining Date]],TODAY(),"Y")</f>
        <v>11</v>
      </c>
      <c r="R587" t="str">
        <f ca="1">IF(YEAR(Table1[[#This Row],[Joining Date]])=YEAR(TODAY()),"Yes","No")</f>
        <v>No</v>
      </c>
      <c r="S587" t="str">
        <f ca="1">IF(Table1[[#This Row],[Experience]]&gt;5,"Yes","No")</f>
        <v>Yes</v>
      </c>
      <c r="T587" t="str">
        <f>TEXT(Table1[[#This Row],[Joining Date]],"mmmm")</f>
        <v>February</v>
      </c>
      <c r="U587" t="str">
        <f>TEXT(Table1[[#This Row],[Joining Date]],"yyyy")</f>
        <v>2015</v>
      </c>
      <c r="V587" s="5">
        <f ca="1">TODAY()-Table1[[#This Row],[Joining Date]]</f>
        <v>4192</v>
      </c>
      <c r="W587" t="str">
        <f>LEFT(Table1[[#This Row],[Employee Name]],FIND(" ",Table1[[#This Row],[Employee Name]])-1)</f>
        <v>Vikram</v>
      </c>
      <c r="X587" t="str">
        <f>RIGHT(Table1[[#This Row],[Employee Name]],LEN(Table1[[#This Row],[Employee Name]])-FIND(" ",Table1[[#This Row],[Employee Name]]))</f>
        <v>Singh</v>
      </c>
      <c r="Y587" t="str">
        <f>Table1[[#This Row],[Department]]&amp;"-"&amp;Table1[[#This Row],[Employee ID]]</f>
        <v>HR-E02764</v>
      </c>
      <c r="Z587" t="str">
        <f>LEFT(Table1[[#This Row],[Department]],3)</f>
        <v>HR</v>
      </c>
      <c r="AA587" t="str">
        <f>_xlfn.XLOOKUP(Table1[[#This Row],[Manager ID]],MANAGERS!A:A,MANAGERS!B:B)</f>
        <v>Manager_3</v>
      </c>
      <c r="AB587" t="str" cm="1">
        <f t="array" ref="AB587">_xlfn.XLOOKUP(Table1[[#This Row],[Manager ID]],Table2[[#All],[Manager ID]],Table2[[#All],[Department Head]])</f>
        <v>IT</v>
      </c>
      <c r="AC587" s="2">
        <f>_xlfn.XLOOKUP(Table1[[#This Row],[City]],L:L,O:O)</f>
        <v>0.21356479274849693</v>
      </c>
      <c r="AD587" t="str" cm="1">
        <f t="array" ref="AD587">_xlfn.IFS(Table1[[#This Row],[Performance Score]]&gt;=90,"Excellent",Table1[[#This Row],[Performance Score]]&gt;=75,"Good",Table1[[#This Row],[Performance Score]]&gt;=60,"Average",Table1[[#This Row],[Performance Score]]&lt;=60,"Need Improvement")</f>
        <v>Good</v>
      </c>
      <c r="AE587" t="str">
        <f>IF(AND(Table1[[#This Row],[Attendance %]]&gt;=80,(Table1[[#This Row],[Performance Score]]&gt;=80)),"Eligible","Not Eligible")</f>
        <v>Eligible</v>
      </c>
      <c r="AF587" t="str">
        <f>IF(Table1[[#This Row],[Performance Score]]&gt;=80,"High Performer","Low Performer")</f>
        <v>High Performer</v>
      </c>
      <c r="AG587" t="str" cm="1">
        <f t="array" aca="1" ref="AG587" ca="1">_xlfn.IFS(Table1[[#This Row],[Experience]]&lt;=3,"Junior",Table1[[#This Row],[Experience]]&lt;=7,"Mid Level",Table1[[#This Row],[Experience]]&gt;=7,"Senior")</f>
        <v>Senior</v>
      </c>
      <c r="AH587" t="str">
        <f>IF(Table1[[#This Row],[Attendance %]]&gt;75,"OK","Below 75")</f>
        <v>OK</v>
      </c>
      <c r="AI587" t="b">
        <f>ISBLANK(Table1[[#This Row],[Employee ID]])</f>
        <v>0</v>
      </c>
      <c r="AJ587" t="b">
        <f>ISNUMBER(Table1[[#This Row],[Total Salary  ]])</f>
        <v>1</v>
      </c>
      <c r="AK587" t="str">
        <f>IFERROR(_xlfn.XLOOKUP(Table1[[#This Row],[Manager ID]],MANAGERS!A:A,MANAGERS!B:B),"Not Found")</f>
        <v>Manager_3</v>
      </c>
    </row>
    <row r="588" spans="1:37" x14ac:dyDescent="0.2">
      <c r="A588" t="s">
        <v>4452</v>
      </c>
      <c r="B588" t="s">
        <v>39</v>
      </c>
      <c r="C588" t="s">
        <v>15</v>
      </c>
      <c r="D588" t="s">
        <v>25</v>
      </c>
      <c r="E588" t="s">
        <v>30</v>
      </c>
      <c r="F588" s="1">
        <v>42125</v>
      </c>
      <c r="G588" s="1">
        <v>40715</v>
      </c>
      <c r="H588">
        <v>106766</v>
      </c>
      <c r="I588">
        <v>20442</v>
      </c>
      <c r="J588">
        <v>74</v>
      </c>
      <c r="K588">
        <v>45</v>
      </c>
      <c r="L588" t="s">
        <v>34</v>
      </c>
      <c r="M588">
        <v>105</v>
      </c>
      <c r="N588">
        <f>Table1[[#This Row],[Basic Salary]]+Table1[[#This Row],[Bonus]]</f>
        <v>127208</v>
      </c>
      <c r="O588" s="2">
        <f>Table1[[#This Row],[Bonus]]/Table1[[#This Row],[Basic Salary]]</f>
        <v>0.19146544780173463</v>
      </c>
      <c r="P588">
        <f ca="1">DATEDIF(Table1[[#This Row],[Date of Birth]],TODAY(),"Y")</f>
        <v>15</v>
      </c>
      <c r="Q588">
        <f ca="1">DATEDIF(Table1[[#This Row],[Joining Date]],TODAY(),"Y")</f>
        <v>11</v>
      </c>
      <c r="R588" t="str">
        <f ca="1">IF(YEAR(Table1[[#This Row],[Joining Date]])=YEAR(TODAY()),"Yes","No")</f>
        <v>No</v>
      </c>
      <c r="S588" t="str">
        <f ca="1">IF(Table1[[#This Row],[Experience]]&gt;5,"Yes","No")</f>
        <v>Yes</v>
      </c>
      <c r="T588" t="str">
        <f>TEXT(Table1[[#This Row],[Joining Date]],"mmmm")</f>
        <v>May</v>
      </c>
      <c r="U588" t="str">
        <f>TEXT(Table1[[#This Row],[Joining Date]],"yyyy")</f>
        <v>2015</v>
      </c>
      <c r="V588" s="5">
        <f ca="1">TODAY()-Table1[[#This Row],[Joining Date]]</f>
        <v>4114</v>
      </c>
      <c r="W588" t="str">
        <f>LEFT(Table1[[#This Row],[Employee Name]],FIND(" ",Table1[[#This Row],[Employee Name]])-1)</f>
        <v>Karan</v>
      </c>
      <c r="X588" t="str">
        <f>RIGHT(Table1[[#This Row],[Employee Name]],LEN(Table1[[#This Row],[Employee Name]])-FIND(" ",Table1[[#This Row],[Employee Name]]))</f>
        <v>Malhotra</v>
      </c>
      <c r="Y588" t="str">
        <f>Table1[[#This Row],[Department]]&amp;"-"&amp;Table1[[#This Row],[Employee ID]]</f>
        <v>Finance-E04396</v>
      </c>
      <c r="Z588" t="str">
        <f>LEFT(Table1[[#This Row],[Department]],3)</f>
        <v>Fin</v>
      </c>
      <c r="AA588" t="str">
        <f>_xlfn.XLOOKUP(Table1[[#This Row],[Manager ID]],MANAGERS!A:A,MANAGERS!B:B)</f>
        <v>Manager_5</v>
      </c>
      <c r="AB588" t="str" cm="1">
        <f t="array" ref="AB588">_xlfn.XLOOKUP(Table1[[#This Row],[Manager ID]],Table2[[#All],[Manager ID]],Table2[[#All],[Department Head]])</f>
        <v>Sales</v>
      </c>
      <c r="AC588" s="2">
        <f>_xlfn.XLOOKUP(Table1[[#This Row],[City]],L:L,O:O)</f>
        <v>0.24030340748661314</v>
      </c>
      <c r="AD588" t="str" cm="1">
        <f t="array" ref="AD588">_xlfn.IFS(Table1[[#This Row],[Performance Score]]&gt;=90,"Excellent",Table1[[#This Row],[Performance Score]]&gt;=75,"Good",Table1[[#This Row],[Performance Score]]&gt;=60,"Average",Table1[[#This Row],[Performance Score]]&lt;=60,"Need Improvement")</f>
        <v>Need Improvement</v>
      </c>
      <c r="AE588" t="str">
        <f>IF(AND(Table1[[#This Row],[Attendance %]]&gt;=80,(Table1[[#This Row],[Performance Score]]&gt;=80)),"Eligible","Not Eligible")</f>
        <v>Not Eligible</v>
      </c>
      <c r="AF588" t="str">
        <f>IF(Table1[[#This Row],[Performance Score]]&gt;=80,"High Performer","Low Performer")</f>
        <v>Low Performer</v>
      </c>
      <c r="AG588" t="str" cm="1">
        <f t="array" aca="1" ref="AG588" ca="1">_xlfn.IFS(Table1[[#This Row],[Experience]]&lt;=3,"Junior",Table1[[#This Row],[Experience]]&lt;=7,"Mid Level",Table1[[#This Row],[Experience]]&gt;=7,"Senior")</f>
        <v>Senior</v>
      </c>
      <c r="AH588" t="str">
        <f>IF(Table1[[#This Row],[Attendance %]]&gt;75,"OK","Below 75")</f>
        <v>Below 75</v>
      </c>
      <c r="AI588" t="b">
        <f>ISBLANK(Table1[[#This Row],[Employee ID]])</f>
        <v>0</v>
      </c>
      <c r="AJ588" t="b">
        <f>ISNUMBER(Table1[[#This Row],[Total Salary  ]])</f>
        <v>1</v>
      </c>
      <c r="AK588" t="str">
        <f>IFERROR(_xlfn.XLOOKUP(Table1[[#This Row],[Manager ID]],MANAGERS!A:A,MANAGERS!B:B),"Not Found")</f>
        <v>Manager_5</v>
      </c>
    </row>
    <row r="589" spans="1:37" x14ac:dyDescent="0.2">
      <c r="A589" t="s">
        <v>1444</v>
      </c>
      <c r="B589" t="s">
        <v>60</v>
      </c>
      <c r="C589" t="s">
        <v>15</v>
      </c>
      <c r="D589" t="s">
        <v>33</v>
      </c>
      <c r="E589" t="s">
        <v>65</v>
      </c>
      <c r="F589" s="1">
        <v>43506</v>
      </c>
      <c r="G589" s="1">
        <v>35985</v>
      </c>
      <c r="H589">
        <v>111053</v>
      </c>
      <c r="I589">
        <v>16135</v>
      </c>
      <c r="J589">
        <v>69</v>
      </c>
      <c r="K589">
        <v>98</v>
      </c>
      <c r="L589" t="s">
        <v>37</v>
      </c>
      <c r="M589">
        <v>116</v>
      </c>
      <c r="N589">
        <f>Table1[[#This Row],[Basic Salary]]+Table1[[#This Row],[Bonus]]</f>
        <v>127188</v>
      </c>
      <c r="O589" s="2">
        <f>Table1[[#This Row],[Bonus]]/Table1[[#This Row],[Basic Salary]]</f>
        <v>0.14529098718629843</v>
      </c>
      <c r="P589">
        <f ca="1">DATEDIF(Table1[[#This Row],[Date of Birth]],TODAY(),"Y")</f>
        <v>28</v>
      </c>
      <c r="Q589">
        <f ca="1">DATEDIF(Table1[[#This Row],[Joining Date]],TODAY(),"Y")</f>
        <v>7</v>
      </c>
      <c r="R589" t="str">
        <f ca="1">IF(YEAR(Table1[[#This Row],[Joining Date]])=YEAR(TODAY()),"Yes","No")</f>
        <v>No</v>
      </c>
      <c r="S589" t="str">
        <f ca="1">IF(Table1[[#This Row],[Experience]]&gt;5,"Yes","No")</f>
        <v>Yes</v>
      </c>
      <c r="T589" t="str">
        <f>TEXT(Table1[[#This Row],[Joining Date]],"mmmm")</f>
        <v>February</v>
      </c>
      <c r="U589" t="str">
        <f>TEXT(Table1[[#This Row],[Joining Date]],"yyyy")</f>
        <v>2019</v>
      </c>
      <c r="V589" s="5">
        <f ca="1">TODAY()-Table1[[#This Row],[Joining Date]]</f>
        <v>2733</v>
      </c>
      <c r="W589" t="str">
        <f>LEFT(Table1[[#This Row],[Employee Name]],FIND(" ",Table1[[#This Row],[Employee Name]])-1)</f>
        <v>Gayathri</v>
      </c>
      <c r="X589" t="str">
        <f>RIGHT(Table1[[#This Row],[Employee Name]],LEN(Table1[[#This Row],[Employee Name]])-FIND(" ",Table1[[#This Row],[Employee Name]]))</f>
        <v>Iyer</v>
      </c>
      <c r="Y589" t="str">
        <f>Table1[[#This Row],[Department]]&amp;"-"&amp;Table1[[#This Row],[Employee ID]]</f>
        <v>Marketing-E01388</v>
      </c>
      <c r="Z589" t="str">
        <f>LEFT(Table1[[#This Row],[Department]],3)</f>
        <v>Mar</v>
      </c>
      <c r="AA589" t="str">
        <f>_xlfn.XLOOKUP(Table1[[#This Row],[Manager ID]],MANAGERS!A:A,MANAGERS!B:B)</f>
        <v>Manager_16</v>
      </c>
      <c r="AB589" t="str" cm="1">
        <f t="array" ref="AB589">_xlfn.XLOOKUP(Table1[[#This Row],[Manager ID]],Table2[[#All],[Manager ID]],Table2[[#All],[Department Head]])</f>
        <v>Sales</v>
      </c>
      <c r="AC589" s="2">
        <f>_xlfn.XLOOKUP(Table1[[#This Row],[City]],L:L,O:O)</f>
        <v>0.24036902712549932</v>
      </c>
      <c r="AD589" t="str" cm="1">
        <f t="array" ref="AD589">_xlfn.IFS(Table1[[#This Row],[Performance Score]]&gt;=90,"Excellent",Table1[[#This Row],[Performance Score]]&gt;=75,"Good",Table1[[#This Row],[Performance Score]]&gt;=60,"Average",Table1[[#This Row],[Performance Score]]&lt;=60,"Need Improvement")</f>
        <v>Excellent</v>
      </c>
      <c r="AE589" t="str">
        <f>IF(AND(Table1[[#This Row],[Attendance %]]&gt;=80,(Table1[[#This Row],[Performance Score]]&gt;=80)),"Eligible","Not Eligible")</f>
        <v>Not Eligible</v>
      </c>
      <c r="AF589" t="str">
        <f>IF(Table1[[#This Row],[Performance Score]]&gt;=80,"High Performer","Low Performer")</f>
        <v>High Performer</v>
      </c>
      <c r="AG589" t="str" cm="1">
        <f t="array" aca="1" ref="AG589" ca="1">_xlfn.IFS(Table1[[#This Row],[Experience]]&lt;=3,"Junior",Table1[[#This Row],[Experience]]&lt;=7,"Mid Level",Table1[[#This Row],[Experience]]&gt;=7,"Senior")</f>
        <v>Mid Level</v>
      </c>
      <c r="AH589" t="str">
        <f>IF(Table1[[#This Row],[Attendance %]]&gt;75,"OK","Below 75")</f>
        <v>Below 75</v>
      </c>
      <c r="AI589" t="b">
        <f>ISBLANK(Table1[[#This Row],[Employee ID]])</f>
        <v>0</v>
      </c>
      <c r="AJ589" t="b">
        <f>ISNUMBER(Table1[[#This Row],[Total Salary  ]])</f>
        <v>1</v>
      </c>
      <c r="AK589" t="str">
        <f>IFERROR(_xlfn.XLOOKUP(Table1[[#This Row],[Manager ID]],MANAGERS!A:A,MANAGERS!B:B),"Not Found")</f>
        <v>Manager_16</v>
      </c>
    </row>
    <row r="590" spans="1:37" x14ac:dyDescent="0.2">
      <c r="A590" t="s">
        <v>4203</v>
      </c>
      <c r="B590" t="s">
        <v>14</v>
      </c>
      <c r="C590" t="s">
        <v>21</v>
      </c>
      <c r="D590" t="s">
        <v>46</v>
      </c>
      <c r="E590" t="s">
        <v>26</v>
      </c>
      <c r="F590" s="1">
        <v>45289</v>
      </c>
      <c r="G590" s="1">
        <v>30493</v>
      </c>
      <c r="H590">
        <v>119242</v>
      </c>
      <c r="I590">
        <v>7907</v>
      </c>
      <c r="J590">
        <v>89</v>
      </c>
      <c r="K590">
        <v>43</v>
      </c>
      <c r="L590" t="s">
        <v>18</v>
      </c>
      <c r="M590">
        <v>113</v>
      </c>
      <c r="N590">
        <f>Table1[[#This Row],[Basic Salary]]+Table1[[#This Row],[Bonus]]</f>
        <v>127149</v>
      </c>
      <c r="O590" s="2">
        <f>Table1[[#This Row],[Bonus]]/Table1[[#This Row],[Basic Salary]]</f>
        <v>6.6310528169604671E-2</v>
      </c>
      <c r="P590">
        <f ca="1">DATEDIF(Table1[[#This Row],[Date of Birth]],TODAY(),"Y")</f>
        <v>43</v>
      </c>
      <c r="Q590">
        <f ca="1">DATEDIF(Table1[[#This Row],[Joining Date]],TODAY(),"Y")</f>
        <v>2</v>
      </c>
      <c r="R590" t="str">
        <f ca="1">IF(YEAR(Table1[[#This Row],[Joining Date]])=YEAR(TODAY()),"Yes","No")</f>
        <v>No</v>
      </c>
      <c r="S590" t="str">
        <f ca="1">IF(Table1[[#This Row],[Experience]]&gt;5,"Yes","No")</f>
        <v>No</v>
      </c>
      <c r="T590" t="str">
        <f>TEXT(Table1[[#This Row],[Joining Date]],"mmmm")</f>
        <v>December</v>
      </c>
      <c r="U590" t="str">
        <f>TEXT(Table1[[#This Row],[Joining Date]],"yyyy")</f>
        <v>2023</v>
      </c>
      <c r="V590" s="5">
        <f ca="1">TODAY()-Table1[[#This Row],[Joining Date]]</f>
        <v>950</v>
      </c>
      <c r="W590" t="str">
        <f>LEFT(Table1[[#This Row],[Employee Name]],FIND(" ",Table1[[#This Row],[Employee Name]])-1)</f>
        <v>Nisha</v>
      </c>
      <c r="X590" t="str">
        <f>RIGHT(Table1[[#This Row],[Employee Name]],LEN(Table1[[#This Row],[Employee Name]])-FIND(" ",Table1[[#This Row],[Employee Name]]))</f>
        <v>Kapoor</v>
      </c>
      <c r="Y590" t="str">
        <f>Table1[[#This Row],[Department]]&amp;"-"&amp;Table1[[#This Row],[Employee ID]]</f>
        <v>Support-E04147</v>
      </c>
      <c r="Z590" t="str">
        <f>LEFT(Table1[[#This Row],[Department]],3)</f>
        <v>Sup</v>
      </c>
      <c r="AA590" t="str">
        <f>_xlfn.XLOOKUP(Table1[[#This Row],[Manager ID]],MANAGERS!A:A,MANAGERS!B:B)</f>
        <v>Manager_13</v>
      </c>
      <c r="AB590" t="str" cm="1">
        <f t="array" ref="AB590">_xlfn.XLOOKUP(Table1[[#This Row],[Manager ID]],Table2[[#All],[Manager ID]],Table2[[#All],[Department Head]])</f>
        <v>HR</v>
      </c>
      <c r="AC590" s="2">
        <f>_xlfn.XLOOKUP(Table1[[#This Row],[City]],L:L,O:O)</f>
        <v>0.21356479274849693</v>
      </c>
      <c r="AD590" t="str" cm="1">
        <f t="array" ref="AD590">_xlfn.IFS(Table1[[#This Row],[Performance Score]]&gt;=90,"Excellent",Table1[[#This Row],[Performance Score]]&gt;=75,"Good",Table1[[#This Row],[Performance Score]]&gt;=60,"Average",Table1[[#This Row],[Performance Score]]&lt;=60,"Need Improvement")</f>
        <v>Need Improvement</v>
      </c>
      <c r="AE590" t="str">
        <f>IF(AND(Table1[[#This Row],[Attendance %]]&gt;=80,(Table1[[#This Row],[Performance Score]]&gt;=80)),"Eligible","Not Eligible")</f>
        <v>Not Eligible</v>
      </c>
      <c r="AF590" t="str">
        <f>IF(Table1[[#This Row],[Performance Score]]&gt;=80,"High Performer","Low Performer")</f>
        <v>Low Performer</v>
      </c>
      <c r="AG590" t="str" cm="1">
        <f t="array" aca="1" ref="AG590" ca="1">_xlfn.IFS(Table1[[#This Row],[Experience]]&lt;=3,"Junior",Table1[[#This Row],[Experience]]&lt;=7,"Mid Level",Table1[[#This Row],[Experience]]&gt;=7,"Senior")</f>
        <v>Junior</v>
      </c>
      <c r="AH590" t="str">
        <f>IF(Table1[[#This Row],[Attendance %]]&gt;75,"OK","Below 75")</f>
        <v>OK</v>
      </c>
      <c r="AI590" t="b">
        <f>ISBLANK(Table1[[#This Row],[Employee ID]])</f>
        <v>0</v>
      </c>
      <c r="AJ590" t="b">
        <f>ISNUMBER(Table1[[#This Row],[Total Salary  ]])</f>
        <v>1</v>
      </c>
      <c r="AK590" t="str">
        <f>IFERROR(_xlfn.XLOOKUP(Table1[[#This Row],[Manager ID]],MANAGERS!A:A,MANAGERS!B:B),"Not Found")</f>
        <v>Manager_13</v>
      </c>
    </row>
    <row r="591" spans="1:37" x14ac:dyDescent="0.2">
      <c r="A591" t="s">
        <v>4362</v>
      </c>
      <c r="B591" t="s">
        <v>69</v>
      </c>
      <c r="C591" t="s">
        <v>21</v>
      </c>
      <c r="D591" t="s">
        <v>33</v>
      </c>
      <c r="E591" t="s">
        <v>26</v>
      </c>
      <c r="F591" s="1">
        <v>44030</v>
      </c>
      <c r="G591" s="1">
        <v>29828</v>
      </c>
      <c r="H591">
        <v>110066</v>
      </c>
      <c r="I591">
        <v>17067</v>
      </c>
      <c r="J591">
        <v>63</v>
      </c>
      <c r="K591">
        <v>82</v>
      </c>
      <c r="L591" t="s">
        <v>27</v>
      </c>
      <c r="M591">
        <v>118</v>
      </c>
      <c r="N591">
        <f>Table1[[#This Row],[Basic Salary]]+Table1[[#This Row],[Bonus]]</f>
        <v>127133</v>
      </c>
      <c r="O591" s="2">
        <f>Table1[[#This Row],[Bonus]]/Table1[[#This Row],[Basic Salary]]</f>
        <v>0.15506150854941581</v>
      </c>
      <c r="P591">
        <f ca="1">DATEDIF(Table1[[#This Row],[Date of Birth]],TODAY(),"Y")</f>
        <v>44</v>
      </c>
      <c r="Q591">
        <f ca="1">DATEDIF(Table1[[#This Row],[Joining Date]],TODAY(),"Y")</f>
        <v>6</v>
      </c>
      <c r="R591" t="str">
        <f ca="1">IF(YEAR(Table1[[#This Row],[Joining Date]])=YEAR(TODAY()),"Yes","No")</f>
        <v>No</v>
      </c>
      <c r="S591" t="str">
        <f ca="1">IF(Table1[[#This Row],[Experience]]&gt;5,"Yes","No")</f>
        <v>Yes</v>
      </c>
      <c r="T591" t="str">
        <f>TEXT(Table1[[#This Row],[Joining Date]],"mmmm")</f>
        <v>July</v>
      </c>
      <c r="U591" t="str">
        <f>TEXT(Table1[[#This Row],[Joining Date]],"yyyy")</f>
        <v>2020</v>
      </c>
      <c r="V591" s="5">
        <f ca="1">TODAY()-Table1[[#This Row],[Joining Date]]</f>
        <v>2209</v>
      </c>
      <c r="W591" t="str">
        <f>LEFT(Table1[[#This Row],[Employee Name]],FIND(" ",Table1[[#This Row],[Employee Name]])-1)</f>
        <v>Neha</v>
      </c>
      <c r="X591" t="str">
        <f>RIGHT(Table1[[#This Row],[Employee Name]],LEN(Table1[[#This Row],[Employee Name]])-FIND(" ",Table1[[#This Row],[Employee Name]]))</f>
        <v>Kulkarni</v>
      </c>
      <c r="Y591" t="str">
        <f>Table1[[#This Row],[Department]]&amp;"-"&amp;Table1[[#This Row],[Employee ID]]</f>
        <v>Marketing-E04306</v>
      </c>
      <c r="Z591" t="str">
        <f>LEFT(Table1[[#This Row],[Department]],3)</f>
        <v>Mar</v>
      </c>
      <c r="AA591" t="str">
        <f>_xlfn.XLOOKUP(Table1[[#This Row],[Manager ID]],MANAGERS!A:A,MANAGERS!B:B)</f>
        <v>Manager_18</v>
      </c>
      <c r="AB591" t="str" cm="1">
        <f t="array" ref="AB591">_xlfn.XLOOKUP(Table1[[#This Row],[Manager ID]],Table2[[#All],[Manager ID]],Table2[[#All],[Department Head]])</f>
        <v>Support</v>
      </c>
      <c r="AC591" s="2">
        <f>_xlfn.XLOOKUP(Table1[[#This Row],[City]],L:L,O:O)</f>
        <v>0.23674293405114402</v>
      </c>
      <c r="AD591" t="str" cm="1">
        <f t="array" ref="AD591">_xlfn.IFS(Table1[[#This Row],[Performance Score]]&gt;=90,"Excellent",Table1[[#This Row],[Performance Score]]&gt;=75,"Good",Table1[[#This Row],[Performance Score]]&gt;=60,"Average",Table1[[#This Row],[Performance Score]]&lt;=60,"Need Improvement")</f>
        <v>Good</v>
      </c>
      <c r="AE591" t="str">
        <f>IF(AND(Table1[[#This Row],[Attendance %]]&gt;=80,(Table1[[#This Row],[Performance Score]]&gt;=80)),"Eligible","Not Eligible")</f>
        <v>Not Eligible</v>
      </c>
      <c r="AF591" t="str">
        <f>IF(Table1[[#This Row],[Performance Score]]&gt;=80,"High Performer","Low Performer")</f>
        <v>High Performer</v>
      </c>
      <c r="AG591" t="str" cm="1">
        <f t="array" aca="1" ref="AG591" ca="1">_xlfn.IFS(Table1[[#This Row],[Experience]]&lt;=3,"Junior",Table1[[#This Row],[Experience]]&lt;=7,"Mid Level",Table1[[#This Row],[Experience]]&gt;=7,"Senior")</f>
        <v>Mid Level</v>
      </c>
      <c r="AH591" t="str">
        <f>IF(Table1[[#This Row],[Attendance %]]&gt;75,"OK","Below 75")</f>
        <v>Below 75</v>
      </c>
      <c r="AI591" t="b">
        <f>ISBLANK(Table1[[#This Row],[Employee ID]])</f>
        <v>0</v>
      </c>
      <c r="AJ591" t="b">
        <f>ISNUMBER(Table1[[#This Row],[Total Salary  ]])</f>
        <v>1</v>
      </c>
      <c r="AK591" t="str">
        <f>IFERROR(_xlfn.XLOOKUP(Table1[[#This Row],[Manager ID]],MANAGERS!A:A,MANAGERS!B:B),"Not Found")</f>
        <v>Manager_18</v>
      </c>
    </row>
    <row r="592" spans="1:37" x14ac:dyDescent="0.2">
      <c r="A592" t="s">
        <v>4656</v>
      </c>
      <c r="B592" t="s">
        <v>45</v>
      </c>
      <c r="C592" t="s">
        <v>21</v>
      </c>
      <c r="D592" t="s">
        <v>46</v>
      </c>
      <c r="E592" t="s">
        <v>30</v>
      </c>
      <c r="F592" s="1">
        <v>43477</v>
      </c>
      <c r="G592" s="1">
        <v>39682</v>
      </c>
      <c r="H592">
        <v>110140</v>
      </c>
      <c r="I592">
        <v>16976</v>
      </c>
      <c r="J592">
        <v>61</v>
      </c>
      <c r="K592">
        <v>57</v>
      </c>
      <c r="L592" t="s">
        <v>34</v>
      </c>
      <c r="M592">
        <v>111</v>
      </c>
      <c r="N592">
        <f>Table1[[#This Row],[Basic Salary]]+Table1[[#This Row],[Bonus]]</f>
        <v>127116</v>
      </c>
      <c r="O592" s="2">
        <f>Table1[[#This Row],[Bonus]]/Table1[[#This Row],[Basic Salary]]</f>
        <v>0.15413110586526238</v>
      </c>
      <c r="P592">
        <f ca="1">DATEDIF(Table1[[#This Row],[Date of Birth]],TODAY(),"Y")</f>
        <v>17</v>
      </c>
      <c r="Q592">
        <f ca="1">DATEDIF(Table1[[#This Row],[Joining Date]],TODAY(),"Y")</f>
        <v>7</v>
      </c>
      <c r="R592" t="str">
        <f ca="1">IF(YEAR(Table1[[#This Row],[Joining Date]])=YEAR(TODAY()),"Yes","No")</f>
        <v>No</v>
      </c>
      <c r="S592" t="str">
        <f ca="1">IF(Table1[[#This Row],[Experience]]&gt;5,"Yes","No")</f>
        <v>Yes</v>
      </c>
      <c r="T592" t="str">
        <f>TEXT(Table1[[#This Row],[Joining Date]],"mmmm")</f>
        <v>January</v>
      </c>
      <c r="U592" t="str">
        <f>TEXT(Table1[[#This Row],[Joining Date]],"yyyy")</f>
        <v>2019</v>
      </c>
      <c r="V592" s="5">
        <f ca="1">TODAY()-Table1[[#This Row],[Joining Date]]</f>
        <v>2762</v>
      </c>
      <c r="W592" t="str">
        <f>LEFT(Table1[[#This Row],[Employee Name]],FIND(" ",Table1[[#This Row],[Employee Name]])-1)</f>
        <v>Ananya</v>
      </c>
      <c r="X592" t="str">
        <f>RIGHT(Table1[[#This Row],[Employee Name]],LEN(Table1[[#This Row],[Employee Name]])-FIND(" ",Table1[[#This Row],[Employee Name]]))</f>
        <v>Rao</v>
      </c>
      <c r="Y592" t="str">
        <f>Table1[[#This Row],[Department]]&amp;"-"&amp;Table1[[#This Row],[Employee ID]]</f>
        <v>Support-E04600</v>
      </c>
      <c r="Z592" t="str">
        <f>LEFT(Table1[[#This Row],[Department]],3)</f>
        <v>Sup</v>
      </c>
      <c r="AA592" t="str">
        <f>_xlfn.XLOOKUP(Table1[[#This Row],[Manager ID]],MANAGERS!A:A,MANAGERS!B:B)</f>
        <v>Manager_11</v>
      </c>
      <c r="AB592" t="str" cm="1">
        <f t="array" ref="AB592">_xlfn.XLOOKUP(Table1[[#This Row],[Manager ID]],Table2[[#All],[Manager ID]],Table2[[#All],[Department Head]])</f>
        <v>Marketing</v>
      </c>
      <c r="AC592" s="2">
        <f>_xlfn.XLOOKUP(Table1[[#This Row],[City]],L:L,O:O)</f>
        <v>0.24030340748661314</v>
      </c>
      <c r="AD592" t="str" cm="1">
        <f t="array" ref="AD592">_xlfn.IFS(Table1[[#This Row],[Performance Score]]&gt;=90,"Excellent",Table1[[#This Row],[Performance Score]]&gt;=75,"Good",Table1[[#This Row],[Performance Score]]&gt;=60,"Average",Table1[[#This Row],[Performance Score]]&lt;=60,"Need Improvement")</f>
        <v>Need Improvement</v>
      </c>
      <c r="AE592" t="str">
        <f>IF(AND(Table1[[#This Row],[Attendance %]]&gt;=80,(Table1[[#This Row],[Performance Score]]&gt;=80)),"Eligible","Not Eligible")</f>
        <v>Not Eligible</v>
      </c>
      <c r="AF592" t="str">
        <f>IF(Table1[[#This Row],[Performance Score]]&gt;=80,"High Performer","Low Performer")</f>
        <v>Low Performer</v>
      </c>
      <c r="AG592" t="str" cm="1">
        <f t="array" aca="1" ref="AG592" ca="1">_xlfn.IFS(Table1[[#This Row],[Experience]]&lt;=3,"Junior",Table1[[#This Row],[Experience]]&lt;=7,"Mid Level",Table1[[#This Row],[Experience]]&gt;=7,"Senior")</f>
        <v>Mid Level</v>
      </c>
      <c r="AH592" t="str">
        <f>IF(Table1[[#This Row],[Attendance %]]&gt;75,"OK","Below 75")</f>
        <v>Below 75</v>
      </c>
      <c r="AI592" t="b">
        <f>ISBLANK(Table1[[#This Row],[Employee ID]])</f>
        <v>0</v>
      </c>
      <c r="AJ592" t="b">
        <f>ISNUMBER(Table1[[#This Row],[Total Salary  ]])</f>
        <v>1</v>
      </c>
      <c r="AK592" t="str">
        <f>IFERROR(_xlfn.XLOOKUP(Table1[[#This Row],[Manager ID]],MANAGERS!A:A,MANAGERS!B:B),"Not Found")</f>
        <v>Manager_11</v>
      </c>
    </row>
    <row r="593" spans="1:37" x14ac:dyDescent="0.2">
      <c r="A593" t="s">
        <v>913</v>
      </c>
      <c r="B593" t="s">
        <v>36</v>
      </c>
      <c r="C593" t="s">
        <v>21</v>
      </c>
      <c r="D593" t="s">
        <v>81</v>
      </c>
      <c r="E593" t="s">
        <v>17</v>
      </c>
      <c r="F593" s="1">
        <v>45219</v>
      </c>
      <c r="G593" s="1">
        <v>40933</v>
      </c>
      <c r="H593">
        <v>100073</v>
      </c>
      <c r="I593">
        <v>27034</v>
      </c>
      <c r="J593">
        <v>68</v>
      </c>
      <c r="K593">
        <v>85</v>
      </c>
      <c r="L593" t="s">
        <v>27</v>
      </c>
      <c r="M593">
        <v>117</v>
      </c>
      <c r="N593">
        <f>Table1[[#This Row],[Basic Salary]]+Table1[[#This Row],[Bonus]]</f>
        <v>127107</v>
      </c>
      <c r="O593" s="2">
        <f>Table1[[#This Row],[Bonus]]/Table1[[#This Row],[Basic Salary]]</f>
        <v>0.27014279575909583</v>
      </c>
      <c r="P593">
        <f ca="1">DATEDIF(Table1[[#This Row],[Date of Birth]],TODAY(),"Y")</f>
        <v>14</v>
      </c>
      <c r="Q593">
        <f ca="1">DATEDIF(Table1[[#This Row],[Joining Date]],TODAY(),"Y")</f>
        <v>2</v>
      </c>
      <c r="R593" t="str">
        <f ca="1">IF(YEAR(Table1[[#This Row],[Joining Date]])=YEAR(TODAY()),"Yes","No")</f>
        <v>No</v>
      </c>
      <c r="S593" t="str">
        <f ca="1">IF(Table1[[#This Row],[Experience]]&gt;5,"Yes","No")</f>
        <v>No</v>
      </c>
      <c r="T593" t="str">
        <f>TEXT(Table1[[#This Row],[Joining Date]],"mmmm")</f>
        <v>October</v>
      </c>
      <c r="U593" t="str">
        <f>TEXT(Table1[[#This Row],[Joining Date]],"yyyy")</f>
        <v>2023</v>
      </c>
      <c r="V593" s="5">
        <f ca="1">TODAY()-Table1[[#This Row],[Joining Date]]</f>
        <v>1020</v>
      </c>
      <c r="W593" t="str">
        <f>LEFT(Table1[[#This Row],[Employee Name]],FIND(" ",Table1[[#This Row],[Employee Name]])-1)</f>
        <v>Meera</v>
      </c>
      <c r="X593" t="str">
        <f>RIGHT(Table1[[#This Row],[Employee Name]],LEN(Table1[[#This Row],[Employee Name]])-FIND(" ",Table1[[#This Row],[Employee Name]]))</f>
        <v>Joshi</v>
      </c>
      <c r="Y593" t="str">
        <f>Table1[[#This Row],[Department]]&amp;"-"&amp;Table1[[#This Row],[Employee ID]]</f>
        <v>Sales-E00857</v>
      </c>
      <c r="Z593" t="str">
        <f>LEFT(Table1[[#This Row],[Department]],3)</f>
        <v>Sal</v>
      </c>
      <c r="AA593" t="str">
        <f>_xlfn.XLOOKUP(Table1[[#This Row],[Manager ID]],MANAGERS!A:A,MANAGERS!B:B)</f>
        <v>Manager_17</v>
      </c>
      <c r="AB593" t="str" cm="1">
        <f t="array" ref="AB593">_xlfn.XLOOKUP(Table1[[#This Row],[Manager ID]],Table2[[#All],[Manager ID]],Table2[[#All],[Department Head]])</f>
        <v>Finance</v>
      </c>
      <c r="AC593" s="2">
        <f>_xlfn.XLOOKUP(Table1[[#This Row],[City]],L:L,O:O)</f>
        <v>0.23674293405114402</v>
      </c>
      <c r="AD593" t="str" cm="1">
        <f t="array" ref="AD593">_xlfn.IFS(Table1[[#This Row],[Performance Score]]&gt;=90,"Excellent",Table1[[#This Row],[Performance Score]]&gt;=75,"Good",Table1[[#This Row],[Performance Score]]&gt;=60,"Average",Table1[[#This Row],[Performance Score]]&lt;=60,"Need Improvement")</f>
        <v>Good</v>
      </c>
      <c r="AE593" t="str">
        <f>IF(AND(Table1[[#This Row],[Attendance %]]&gt;=80,(Table1[[#This Row],[Performance Score]]&gt;=80)),"Eligible","Not Eligible")</f>
        <v>Not Eligible</v>
      </c>
      <c r="AF593" t="str">
        <f>IF(Table1[[#This Row],[Performance Score]]&gt;=80,"High Performer","Low Performer")</f>
        <v>High Performer</v>
      </c>
      <c r="AG593" t="str" cm="1">
        <f t="array" aca="1" ref="AG593" ca="1">_xlfn.IFS(Table1[[#This Row],[Experience]]&lt;=3,"Junior",Table1[[#This Row],[Experience]]&lt;=7,"Mid Level",Table1[[#This Row],[Experience]]&gt;=7,"Senior")</f>
        <v>Junior</v>
      </c>
      <c r="AH593" t="str">
        <f>IF(Table1[[#This Row],[Attendance %]]&gt;75,"OK","Below 75")</f>
        <v>Below 75</v>
      </c>
      <c r="AI593" t="b">
        <f>ISBLANK(Table1[[#This Row],[Employee ID]])</f>
        <v>0</v>
      </c>
      <c r="AJ593" t="b">
        <f>ISNUMBER(Table1[[#This Row],[Total Salary  ]])</f>
        <v>1</v>
      </c>
      <c r="AK593" t="str">
        <f>IFERROR(_xlfn.XLOOKUP(Table1[[#This Row],[Manager ID]],MANAGERS!A:A,MANAGERS!B:B),"Not Found")</f>
        <v>Manager_17</v>
      </c>
    </row>
    <row r="594" spans="1:37" x14ac:dyDescent="0.2">
      <c r="A594" t="s">
        <v>1645</v>
      </c>
      <c r="B594" t="s">
        <v>89</v>
      </c>
      <c r="C594" t="s">
        <v>21</v>
      </c>
      <c r="D594" t="s">
        <v>43</v>
      </c>
      <c r="E594" t="s">
        <v>22</v>
      </c>
      <c r="F594" s="1">
        <v>44154</v>
      </c>
      <c r="G594" s="1">
        <v>36042</v>
      </c>
      <c r="H594">
        <v>109124</v>
      </c>
      <c r="I594">
        <v>17975</v>
      </c>
      <c r="J594">
        <v>69</v>
      </c>
      <c r="K594">
        <v>75</v>
      </c>
      <c r="L594" t="s">
        <v>34</v>
      </c>
      <c r="M594">
        <v>103</v>
      </c>
      <c r="N594">
        <f>Table1[[#This Row],[Basic Salary]]+Table1[[#This Row],[Bonus]]</f>
        <v>127099</v>
      </c>
      <c r="O594" s="2">
        <f>Table1[[#This Row],[Bonus]]/Table1[[#This Row],[Basic Salary]]</f>
        <v>0.16472086800337232</v>
      </c>
      <c r="P594">
        <f ca="1">DATEDIF(Table1[[#This Row],[Date of Birth]],TODAY(),"Y")</f>
        <v>27</v>
      </c>
      <c r="Q594">
        <f ca="1">DATEDIF(Table1[[#This Row],[Joining Date]],TODAY(),"Y")</f>
        <v>5</v>
      </c>
      <c r="R594" t="str">
        <f ca="1">IF(YEAR(Table1[[#This Row],[Joining Date]])=YEAR(TODAY()),"Yes","No")</f>
        <v>No</v>
      </c>
      <c r="S594" t="str">
        <f ca="1">IF(Table1[[#This Row],[Experience]]&gt;5,"Yes","No")</f>
        <v>No</v>
      </c>
      <c r="T594" t="str">
        <f>TEXT(Table1[[#This Row],[Joining Date]],"mmmm")</f>
        <v>November</v>
      </c>
      <c r="U594" t="str">
        <f>TEXT(Table1[[#This Row],[Joining Date]],"yyyy")</f>
        <v>2020</v>
      </c>
      <c r="V594" s="5">
        <f ca="1">TODAY()-Table1[[#This Row],[Joining Date]]</f>
        <v>2085</v>
      </c>
      <c r="W594" t="str">
        <f>LEFT(Table1[[#This Row],[Employee Name]],FIND(" ",Table1[[#This Row],[Employee Name]])-1)</f>
        <v>Tarun</v>
      </c>
      <c r="X594" t="str">
        <f>RIGHT(Table1[[#This Row],[Employee Name]],LEN(Table1[[#This Row],[Employee Name]])-FIND(" ",Table1[[#This Row],[Employee Name]]))</f>
        <v>Verma</v>
      </c>
      <c r="Y594" t="str">
        <f>Table1[[#This Row],[Department]]&amp;"-"&amp;Table1[[#This Row],[Employee ID]]</f>
        <v>Operations-E01589</v>
      </c>
      <c r="Z594" t="str">
        <f>LEFT(Table1[[#This Row],[Department]],3)</f>
        <v>Ope</v>
      </c>
      <c r="AA594" t="str">
        <f>_xlfn.XLOOKUP(Table1[[#This Row],[Manager ID]],MANAGERS!A:A,MANAGERS!B:B)</f>
        <v>Manager_3</v>
      </c>
      <c r="AB594" t="str" cm="1">
        <f t="array" ref="AB594">_xlfn.XLOOKUP(Table1[[#This Row],[Manager ID]],Table2[[#All],[Manager ID]],Table2[[#All],[Department Head]])</f>
        <v>IT</v>
      </c>
      <c r="AC594" s="2">
        <f>_xlfn.XLOOKUP(Table1[[#This Row],[City]],L:L,O:O)</f>
        <v>0.24030340748661314</v>
      </c>
      <c r="AD594" t="str" cm="1">
        <f t="array" ref="AD594">_xlfn.IFS(Table1[[#This Row],[Performance Score]]&gt;=90,"Excellent",Table1[[#This Row],[Performance Score]]&gt;=75,"Good",Table1[[#This Row],[Performance Score]]&gt;=60,"Average",Table1[[#This Row],[Performance Score]]&lt;=60,"Need Improvement")</f>
        <v>Good</v>
      </c>
      <c r="AE594" t="str">
        <f>IF(AND(Table1[[#This Row],[Attendance %]]&gt;=80,(Table1[[#This Row],[Performance Score]]&gt;=80)),"Eligible","Not Eligible")</f>
        <v>Not Eligible</v>
      </c>
      <c r="AF594" t="str">
        <f>IF(Table1[[#This Row],[Performance Score]]&gt;=80,"High Performer","Low Performer")</f>
        <v>Low Performer</v>
      </c>
      <c r="AG594" t="str" cm="1">
        <f t="array" aca="1" ref="AG594" ca="1">_xlfn.IFS(Table1[[#This Row],[Experience]]&lt;=3,"Junior",Table1[[#This Row],[Experience]]&lt;=7,"Mid Level",Table1[[#This Row],[Experience]]&gt;=7,"Senior")</f>
        <v>Mid Level</v>
      </c>
      <c r="AH594" t="str">
        <f>IF(Table1[[#This Row],[Attendance %]]&gt;75,"OK","Below 75")</f>
        <v>Below 75</v>
      </c>
      <c r="AI594" t="b">
        <f>ISBLANK(Table1[[#This Row],[Employee ID]])</f>
        <v>0</v>
      </c>
      <c r="AJ594" t="b">
        <f>ISNUMBER(Table1[[#This Row],[Total Salary  ]])</f>
        <v>1</v>
      </c>
      <c r="AK594" t="str">
        <f>IFERROR(_xlfn.XLOOKUP(Table1[[#This Row],[Manager ID]],MANAGERS!A:A,MANAGERS!B:B),"Not Found")</f>
        <v>Manager_3</v>
      </c>
    </row>
    <row r="595" spans="1:37" x14ac:dyDescent="0.2">
      <c r="A595" t="s">
        <v>2515</v>
      </c>
      <c r="B595" t="s">
        <v>129</v>
      </c>
      <c r="C595" t="s">
        <v>15</v>
      </c>
      <c r="D595" t="s">
        <v>16</v>
      </c>
      <c r="E595" t="s">
        <v>51</v>
      </c>
      <c r="F595" s="1">
        <v>42046</v>
      </c>
      <c r="G595" s="1">
        <v>40118</v>
      </c>
      <c r="H595">
        <v>118699</v>
      </c>
      <c r="I595">
        <v>8384</v>
      </c>
      <c r="J595">
        <v>96</v>
      </c>
      <c r="K595">
        <v>93</v>
      </c>
      <c r="L595" t="s">
        <v>34</v>
      </c>
      <c r="M595">
        <v>106</v>
      </c>
      <c r="N595">
        <f>Table1[[#This Row],[Basic Salary]]+Table1[[#This Row],[Bonus]]</f>
        <v>127083</v>
      </c>
      <c r="O595" s="2">
        <f>Table1[[#This Row],[Bonus]]/Table1[[#This Row],[Basic Salary]]</f>
        <v>7.0632440037405542E-2</v>
      </c>
      <c r="P595">
        <f ca="1">DATEDIF(Table1[[#This Row],[Date of Birth]],TODAY(),"Y")</f>
        <v>16</v>
      </c>
      <c r="Q595">
        <f ca="1">DATEDIF(Table1[[#This Row],[Joining Date]],TODAY(),"Y")</f>
        <v>11</v>
      </c>
      <c r="R595" t="str">
        <f ca="1">IF(YEAR(Table1[[#This Row],[Joining Date]])=YEAR(TODAY()),"Yes","No")</f>
        <v>No</v>
      </c>
      <c r="S595" t="str">
        <f ca="1">IF(Table1[[#This Row],[Experience]]&gt;5,"Yes","No")</f>
        <v>Yes</v>
      </c>
      <c r="T595" t="str">
        <f>TEXT(Table1[[#This Row],[Joining Date]],"mmmm")</f>
        <v>February</v>
      </c>
      <c r="U595" t="str">
        <f>TEXT(Table1[[#This Row],[Joining Date]],"yyyy")</f>
        <v>2015</v>
      </c>
      <c r="V595" s="5">
        <f ca="1">TODAY()-Table1[[#This Row],[Joining Date]]</f>
        <v>4193</v>
      </c>
      <c r="W595" t="str">
        <f>LEFT(Table1[[#This Row],[Employee Name]],FIND(" ",Table1[[#This Row],[Employee Name]])-1)</f>
        <v>Aarav</v>
      </c>
      <c r="X595" t="str">
        <f>RIGHT(Table1[[#This Row],[Employee Name]],LEN(Table1[[#This Row],[Employee Name]])-FIND(" ",Table1[[#This Row],[Employee Name]]))</f>
        <v>Sharma</v>
      </c>
      <c r="Y595" t="str">
        <f>Table1[[#This Row],[Department]]&amp;"-"&amp;Table1[[#This Row],[Employee ID]]</f>
        <v>HR-E02459</v>
      </c>
      <c r="Z595" t="str">
        <f>LEFT(Table1[[#This Row],[Department]],3)</f>
        <v>HR</v>
      </c>
      <c r="AA595" t="str">
        <f>_xlfn.XLOOKUP(Table1[[#This Row],[Manager ID]],MANAGERS!A:A,MANAGERS!B:B)</f>
        <v>Manager_6</v>
      </c>
      <c r="AB595" t="str" cm="1">
        <f t="array" ref="AB595">_xlfn.XLOOKUP(Table1[[#This Row],[Manager ID]],Table2[[#All],[Manager ID]],Table2[[#All],[Department Head]])</f>
        <v>HR</v>
      </c>
      <c r="AC595" s="2">
        <f>_xlfn.XLOOKUP(Table1[[#This Row],[City]],L:L,O:O)</f>
        <v>0.24030340748661314</v>
      </c>
      <c r="AD595" t="str" cm="1">
        <f t="array" ref="AD595">_xlfn.IFS(Table1[[#This Row],[Performance Score]]&gt;=90,"Excellent",Table1[[#This Row],[Performance Score]]&gt;=75,"Good",Table1[[#This Row],[Performance Score]]&gt;=60,"Average",Table1[[#This Row],[Performance Score]]&lt;=60,"Need Improvement")</f>
        <v>Excellent</v>
      </c>
      <c r="AE595" t="str">
        <f>IF(AND(Table1[[#This Row],[Attendance %]]&gt;=80,(Table1[[#This Row],[Performance Score]]&gt;=80)),"Eligible","Not Eligible")</f>
        <v>Eligible</v>
      </c>
      <c r="AF595" t="str">
        <f>IF(Table1[[#This Row],[Performance Score]]&gt;=80,"High Performer","Low Performer")</f>
        <v>High Performer</v>
      </c>
      <c r="AG595" t="str" cm="1">
        <f t="array" aca="1" ref="AG595" ca="1">_xlfn.IFS(Table1[[#This Row],[Experience]]&lt;=3,"Junior",Table1[[#This Row],[Experience]]&lt;=7,"Mid Level",Table1[[#This Row],[Experience]]&gt;=7,"Senior")</f>
        <v>Senior</v>
      </c>
      <c r="AH595" t="str">
        <f>IF(Table1[[#This Row],[Attendance %]]&gt;75,"OK","Below 75")</f>
        <v>OK</v>
      </c>
      <c r="AI595" t="b">
        <f>ISBLANK(Table1[[#This Row],[Employee ID]])</f>
        <v>0</v>
      </c>
      <c r="AJ595" t="b">
        <f>ISNUMBER(Table1[[#This Row],[Total Salary  ]])</f>
        <v>1</v>
      </c>
      <c r="AK595" t="str">
        <f>IFERROR(_xlfn.XLOOKUP(Table1[[#This Row],[Manager ID]],MANAGERS!A:A,MANAGERS!B:B),"Not Found")</f>
        <v>Manager_6</v>
      </c>
    </row>
    <row r="596" spans="1:37" x14ac:dyDescent="0.2">
      <c r="A596" t="s">
        <v>1844</v>
      </c>
      <c r="B596" t="s">
        <v>77</v>
      </c>
      <c r="C596" t="s">
        <v>21</v>
      </c>
      <c r="D596" t="s">
        <v>46</v>
      </c>
      <c r="E596" t="s">
        <v>22</v>
      </c>
      <c r="F596" s="1">
        <v>43803</v>
      </c>
      <c r="G596" s="1">
        <v>38052</v>
      </c>
      <c r="H596">
        <v>109875</v>
      </c>
      <c r="I596">
        <v>17174</v>
      </c>
      <c r="J596">
        <v>63</v>
      </c>
      <c r="K596">
        <v>90</v>
      </c>
      <c r="L596" t="s">
        <v>18</v>
      </c>
      <c r="M596">
        <v>120</v>
      </c>
      <c r="N596">
        <f>Table1[[#This Row],[Basic Salary]]+Table1[[#This Row],[Bonus]]</f>
        <v>127049</v>
      </c>
      <c r="O596" s="2">
        <f>Table1[[#This Row],[Bonus]]/Table1[[#This Row],[Basic Salary]]</f>
        <v>0.15630489192263936</v>
      </c>
      <c r="P596">
        <f ca="1">DATEDIF(Table1[[#This Row],[Date of Birth]],TODAY(),"Y")</f>
        <v>22</v>
      </c>
      <c r="Q596">
        <f ca="1">DATEDIF(Table1[[#This Row],[Joining Date]],TODAY(),"Y")</f>
        <v>6</v>
      </c>
      <c r="R596" t="str">
        <f ca="1">IF(YEAR(Table1[[#This Row],[Joining Date]])=YEAR(TODAY()),"Yes","No")</f>
        <v>No</v>
      </c>
      <c r="S596" t="str">
        <f ca="1">IF(Table1[[#This Row],[Experience]]&gt;5,"Yes","No")</f>
        <v>Yes</v>
      </c>
      <c r="T596" t="str">
        <f>TEXT(Table1[[#This Row],[Joining Date]],"mmmm")</f>
        <v>December</v>
      </c>
      <c r="U596" t="str">
        <f>TEXT(Table1[[#This Row],[Joining Date]],"yyyy")</f>
        <v>2019</v>
      </c>
      <c r="V596" s="5">
        <f ca="1">TODAY()-Table1[[#This Row],[Joining Date]]</f>
        <v>2436</v>
      </c>
      <c r="W596" t="str">
        <f>LEFT(Table1[[#This Row],[Employee Name]],FIND(" ",Table1[[#This Row],[Employee Name]])-1)</f>
        <v>Rohan</v>
      </c>
      <c r="X596" t="str">
        <f>RIGHT(Table1[[#This Row],[Employee Name]],LEN(Table1[[#This Row],[Employee Name]])-FIND(" ",Table1[[#This Row],[Employee Name]]))</f>
        <v>Gupta</v>
      </c>
      <c r="Y596" t="str">
        <f>Table1[[#This Row],[Department]]&amp;"-"&amp;Table1[[#This Row],[Employee ID]]</f>
        <v>Support-E01788</v>
      </c>
      <c r="Z596" t="str">
        <f>LEFT(Table1[[#This Row],[Department]],3)</f>
        <v>Sup</v>
      </c>
      <c r="AA596" t="str">
        <f>_xlfn.XLOOKUP(Table1[[#This Row],[Manager ID]],MANAGERS!A:A,MANAGERS!B:B)</f>
        <v>Manager_20</v>
      </c>
      <c r="AB596" t="str" cm="1">
        <f t="array" ref="AB596">_xlfn.XLOOKUP(Table1[[#This Row],[Manager ID]],Table2[[#All],[Manager ID]],Table2[[#All],[Department Head]])</f>
        <v>Operations</v>
      </c>
      <c r="AC596" s="2">
        <f>_xlfn.XLOOKUP(Table1[[#This Row],[City]],L:L,O:O)</f>
        <v>0.21356479274849693</v>
      </c>
      <c r="AD596" t="str" cm="1">
        <f t="array" ref="AD596">_xlfn.IFS(Table1[[#This Row],[Performance Score]]&gt;=90,"Excellent",Table1[[#This Row],[Performance Score]]&gt;=75,"Good",Table1[[#This Row],[Performance Score]]&gt;=60,"Average",Table1[[#This Row],[Performance Score]]&lt;=60,"Need Improvement")</f>
        <v>Excellent</v>
      </c>
      <c r="AE596" t="str">
        <f>IF(AND(Table1[[#This Row],[Attendance %]]&gt;=80,(Table1[[#This Row],[Performance Score]]&gt;=80)),"Eligible","Not Eligible")</f>
        <v>Not Eligible</v>
      </c>
      <c r="AF596" t="str">
        <f>IF(Table1[[#This Row],[Performance Score]]&gt;=80,"High Performer","Low Performer")</f>
        <v>High Performer</v>
      </c>
      <c r="AG596" t="str" cm="1">
        <f t="array" aca="1" ref="AG596" ca="1">_xlfn.IFS(Table1[[#This Row],[Experience]]&lt;=3,"Junior",Table1[[#This Row],[Experience]]&lt;=7,"Mid Level",Table1[[#This Row],[Experience]]&gt;=7,"Senior")</f>
        <v>Mid Level</v>
      </c>
      <c r="AH596" t="str">
        <f>IF(Table1[[#This Row],[Attendance %]]&gt;75,"OK","Below 75")</f>
        <v>Below 75</v>
      </c>
      <c r="AI596" t="b">
        <f>ISBLANK(Table1[[#This Row],[Employee ID]])</f>
        <v>0</v>
      </c>
      <c r="AJ596" t="b">
        <f>ISNUMBER(Table1[[#This Row],[Total Salary  ]])</f>
        <v>1</v>
      </c>
      <c r="AK596" t="str">
        <f>IFERROR(_xlfn.XLOOKUP(Table1[[#This Row],[Manager ID]],MANAGERS!A:A,MANAGERS!B:B),"Not Found")</f>
        <v>Manager_20</v>
      </c>
    </row>
    <row r="597" spans="1:37" x14ac:dyDescent="0.2">
      <c r="A597" t="s">
        <v>3793</v>
      </c>
      <c r="B597" t="s">
        <v>75</v>
      </c>
      <c r="C597" t="s">
        <v>21</v>
      </c>
      <c r="D597" t="s">
        <v>25</v>
      </c>
      <c r="E597" t="s">
        <v>51</v>
      </c>
      <c r="F597" s="1">
        <v>44656</v>
      </c>
      <c r="G597" s="1">
        <v>29312</v>
      </c>
      <c r="H597">
        <v>98289</v>
      </c>
      <c r="I597">
        <v>28755</v>
      </c>
      <c r="J597">
        <v>77</v>
      </c>
      <c r="K597">
        <v>83</v>
      </c>
      <c r="L597" t="s">
        <v>34</v>
      </c>
      <c r="M597">
        <v>117</v>
      </c>
      <c r="N597">
        <f>Table1[[#This Row],[Basic Salary]]+Table1[[#This Row],[Bonus]]</f>
        <v>127044</v>
      </c>
      <c r="O597" s="2">
        <f>Table1[[#This Row],[Bonus]]/Table1[[#This Row],[Basic Salary]]</f>
        <v>0.29255562677410496</v>
      </c>
      <c r="P597">
        <f ca="1">DATEDIF(Table1[[#This Row],[Date of Birth]],TODAY(),"Y")</f>
        <v>46</v>
      </c>
      <c r="Q597">
        <f ca="1">DATEDIF(Table1[[#This Row],[Joining Date]],TODAY(),"Y")</f>
        <v>4</v>
      </c>
      <c r="R597" t="str">
        <f ca="1">IF(YEAR(Table1[[#This Row],[Joining Date]])=YEAR(TODAY()),"Yes","No")</f>
        <v>No</v>
      </c>
      <c r="S597" t="str">
        <f ca="1">IF(Table1[[#This Row],[Experience]]&gt;5,"Yes","No")</f>
        <v>No</v>
      </c>
      <c r="T597" t="str">
        <f>TEXT(Table1[[#This Row],[Joining Date]],"mmmm")</f>
        <v>April</v>
      </c>
      <c r="U597" t="str">
        <f>TEXT(Table1[[#This Row],[Joining Date]],"yyyy")</f>
        <v>2022</v>
      </c>
      <c r="V597" s="5">
        <f ca="1">TODAY()-Table1[[#This Row],[Joining Date]]</f>
        <v>1583</v>
      </c>
      <c r="W597" t="str">
        <f>LEFT(Table1[[#This Row],[Employee Name]],FIND(" ",Table1[[#This Row],[Employee Name]])-1)</f>
        <v>Ishita</v>
      </c>
      <c r="X597" t="str">
        <f>RIGHT(Table1[[#This Row],[Employee Name]],LEN(Table1[[#This Row],[Employee Name]])-FIND(" ",Table1[[#This Row],[Employee Name]]))</f>
        <v>Roy</v>
      </c>
      <c r="Y597" t="str">
        <f>Table1[[#This Row],[Department]]&amp;"-"&amp;Table1[[#This Row],[Employee ID]]</f>
        <v>Finance-E03737</v>
      </c>
      <c r="Z597" t="str">
        <f>LEFT(Table1[[#This Row],[Department]],3)</f>
        <v>Fin</v>
      </c>
      <c r="AA597" t="str">
        <f>_xlfn.XLOOKUP(Table1[[#This Row],[Manager ID]],MANAGERS!A:A,MANAGERS!B:B)</f>
        <v>Manager_17</v>
      </c>
      <c r="AB597" t="str" cm="1">
        <f t="array" ref="AB597">_xlfn.XLOOKUP(Table1[[#This Row],[Manager ID]],Table2[[#All],[Manager ID]],Table2[[#All],[Department Head]])</f>
        <v>Finance</v>
      </c>
      <c r="AC597" s="2">
        <f>_xlfn.XLOOKUP(Table1[[#This Row],[City]],L:L,O:O)</f>
        <v>0.24030340748661314</v>
      </c>
      <c r="AD597" t="str" cm="1">
        <f t="array" ref="AD597">_xlfn.IFS(Table1[[#This Row],[Performance Score]]&gt;=90,"Excellent",Table1[[#This Row],[Performance Score]]&gt;=75,"Good",Table1[[#This Row],[Performance Score]]&gt;=60,"Average",Table1[[#This Row],[Performance Score]]&lt;=60,"Need Improvement")</f>
        <v>Good</v>
      </c>
      <c r="AE597" t="str">
        <f>IF(AND(Table1[[#This Row],[Attendance %]]&gt;=80,(Table1[[#This Row],[Performance Score]]&gt;=80)),"Eligible","Not Eligible")</f>
        <v>Not Eligible</v>
      </c>
      <c r="AF597" t="str">
        <f>IF(Table1[[#This Row],[Performance Score]]&gt;=80,"High Performer","Low Performer")</f>
        <v>High Performer</v>
      </c>
      <c r="AG597" t="str" cm="1">
        <f t="array" aca="1" ref="AG597" ca="1">_xlfn.IFS(Table1[[#This Row],[Experience]]&lt;=3,"Junior",Table1[[#This Row],[Experience]]&lt;=7,"Mid Level",Table1[[#This Row],[Experience]]&gt;=7,"Senior")</f>
        <v>Mid Level</v>
      </c>
      <c r="AH597" t="str">
        <f>IF(Table1[[#This Row],[Attendance %]]&gt;75,"OK","Below 75")</f>
        <v>OK</v>
      </c>
      <c r="AI597" t="b">
        <f>ISBLANK(Table1[[#This Row],[Employee ID]])</f>
        <v>0</v>
      </c>
      <c r="AJ597" t="b">
        <f>ISNUMBER(Table1[[#This Row],[Total Salary  ]])</f>
        <v>1</v>
      </c>
      <c r="AK597" t="str">
        <f>IFERROR(_xlfn.XLOOKUP(Table1[[#This Row],[Manager ID]],MANAGERS!A:A,MANAGERS!B:B),"Not Found")</f>
        <v>Manager_17</v>
      </c>
    </row>
    <row r="598" spans="1:37" x14ac:dyDescent="0.2">
      <c r="A598" t="s">
        <v>3416</v>
      </c>
      <c r="B598" t="s">
        <v>42</v>
      </c>
      <c r="C598" t="s">
        <v>15</v>
      </c>
      <c r="D598" t="s">
        <v>46</v>
      </c>
      <c r="E598" t="s">
        <v>17</v>
      </c>
      <c r="F598" s="1">
        <v>45731</v>
      </c>
      <c r="G598" s="1">
        <v>35588</v>
      </c>
      <c r="H598">
        <v>116566</v>
      </c>
      <c r="I598">
        <v>10468</v>
      </c>
      <c r="J598">
        <v>90</v>
      </c>
      <c r="K598">
        <v>73</v>
      </c>
      <c r="L598" t="s">
        <v>27</v>
      </c>
      <c r="M598">
        <v>120</v>
      </c>
      <c r="N598">
        <f>Table1[[#This Row],[Basic Salary]]+Table1[[#This Row],[Bonus]]</f>
        <v>127034</v>
      </c>
      <c r="O598" s="2">
        <f>Table1[[#This Row],[Bonus]]/Table1[[#This Row],[Basic Salary]]</f>
        <v>8.9803201619683276E-2</v>
      </c>
      <c r="P598">
        <f ca="1">DATEDIF(Table1[[#This Row],[Date of Birth]],TODAY(),"Y")</f>
        <v>29</v>
      </c>
      <c r="Q598">
        <f ca="1">DATEDIF(Table1[[#This Row],[Joining Date]],TODAY(),"Y")</f>
        <v>1</v>
      </c>
      <c r="R598" t="str">
        <f ca="1">IF(YEAR(Table1[[#This Row],[Joining Date]])=YEAR(TODAY()),"Yes","No")</f>
        <v>No</v>
      </c>
      <c r="S598" t="str">
        <f ca="1">IF(Table1[[#This Row],[Experience]]&gt;5,"Yes","No")</f>
        <v>No</v>
      </c>
      <c r="T598" t="str">
        <f>TEXT(Table1[[#This Row],[Joining Date]],"mmmm")</f>
        <v>March</v>
      </c>
      <c r="U598" t="str">
        <f>TEXT(Table1[[#This Row],[Joining Date]],"yyyy")</f>
        <v>2025</v>
      </c>
      <c r="V598" s="5">
        <f ca="1">TODAY()-Table1[[#This Row],[Joining Date]]</f>
        <v>508</v>
      </c>
      <c r="W598" t="str">
        <f>LEFT(Table1[[#This Row],[Employee Name]],FIND(" ",Table1[[#This Row],[Employee Name]])-1)</f>
        <v>Krishna</v>
      </c>
      <c r="X598" t="str">
        <f>RIGHT(Table1[[#This Row],[Employee Name]],LEN(Table1[[#This Row],[Employee Name]])-FIND(" ",Table1[[#This Row],[Employee Name]]))</f>
        <v>Chaitanya</v>
      </c>
      <c r="Y598" t="str">
        <f>Table1[[#This Row],[Department]]&amp;"-"&amp;Table1[[#This Row],[Employee ID]]</f>
        <v>Support-E03360</v>
      </c>
      <c r="Z598" t="str">
        <f>LEFT(Table1[[#This Row],[Department]],3)</f>
        <v>Sup</v>
      </c>
      <c r="AA598" t="str">
        <f>_xlfn.XLOOKUP(Table1[[#This Row],[Manager ID]],MANAGERS!A:A,MANAGERS!B:B)</f>
        <v>Manager_20</v>
      </c>
      <c r="AB598" t="str" cm="1">
        <f t="array" ref="AB598">_xlfn.XLOOKUP(Table1[[#This Row],[Manager ID]],Table2[[#All],[Manager ID]],Table2[[#All],[Department Head]])</f>
        <v>Operations</v>
      </c>
      <c r="AC598" s="2">
        <f>_xlfn.XLOOKUP(Table1[[#This Row],[City]],L:L,O:O)</f>
        <v>0.23674293405114402</v>
      </c>
      <c r="AD598" t="str" cm="1">
        <f t="array" ref="AD598">_xlfn.IFS(Table1[[#This Row],[Performance Score]]&gt;=90,"Excellent",Table1[[#This Row],[Performance Score]]&gt;=75,"Good",Table1[[#This Row],[Performance Score]]&gt;=60,"Average",Table1[[#This Row],[Performance Score]]&lt;=60,"Need Improvement")</f>
        <v>Average</v>
      </c>
      <c r="AE598" t="str">
        <f>IF(AND(Table1[[#This Row],[Attendance %]]&gt;=80,(Table1[[#This Row],[Performance Score]]&gt;=80)),"Eligible","Not Eligible")</f>
        <v>Not Eligible</v>
      </c>
      <c r="AF598" t="str">
        <f>IF(Table1[[#This Row],[Performance Score]]&gt;=80,"High Performer","Low Performer")</f>
        <v>Low Performer</v>
      </c>
      <c r="AG598" t="str" cm="1">
        <f t="array" aca="1" ref="AG598" ca="1">_xlfn.IFS(Table1[[#This Row],[Experience]]&lt;=3,"Junior",Table1[[#This Row],[Experience]]&lt;=7,"Mid Level",Table1[[#This Row],[Experience]]&gt;=7,"Senior")</f>
        <v>Junior</v>
      </c>
      <c r="AH598" t="str">
        <f>IF(Table1[[#This Row],[Attendance %]]&gt;75,"OK","Below 75")</f>
        <v>OK</v>
      </c>
      <c r="AI598" t="b">
        <f>ISBLANK(Table1[[#This Row],[Employee ID]])</f>
        <v>0</v>
      </c>
      <c r="AJ598" t="b">
        <f>ISNUMBER(Table1[[#This Row],[Total Salary  ]])</f>
        <v>1</v>
      </c>
      <c r="AK598" t="str">
        <f>IFERROR(_xlfn.XLOOKUP(Table1[[#This Row],[Manager ID]],MANAGERS!A:A,MANAGERS!B:B),"Not Found")</f>
        <v>Manager_20</v>
      </c>
    </row>
    <row r="599" spans="1:37" x14ac:dyDescent="0.2">
      <c r="A599" t="s">
        <v>2455</v>
      </c>
      <c r="B599" t="s">
        <v>48</v>
      </c>
      <c r="C599" t="s">
        <v>21</v>
      </c>
      <c r="D599" t="s">
        <v>43</v>
      </c>
      <c r="E599" t="s">
        <v>51</v>
      </c>
      <c r="F599" s="1">
        <v>45307</v>
      </c>
      <c r="G599" s="1">
        <v>32149</v>
      </c>
      <c r="H599">
        <v>119898</v>
      </c>
      <c r="I599">
        <v>7122</v>
      </c>
      <c r="J599">
        <v>93</v>
      </c>
      <c r="K599">
        <v>73</v>
      </c>
      <c r="L599" t="s">
        <v>31</v>
      </c>
      <c r="M599">
        <v>119</v>
      </c>
      <c r="N599">
        <f>Table1[[#This Row],[Basic Salary]]+Table1[[#This Row],[Bonus]]</f>
        <v>127020</v>
      </c>
      <c r="O599" s="2">
        <f>Table1[[#This Row],[Bonus]]/Table1[[#This Row],[Basic Salary]]</f>
        <v>5.9400490416854329E-2</v>
      </c>
      <c r="P599">
        <f ca="1">DATEDIF(Table1[[#This Row],[Date of Birth]],TODAY(),"Y")</f>
        <v>38</v>
      </c>
      <c r="Q599">
        <f ca="1">DATEDIF(Table1[[#This Row],[Joining Date]],TODAY(),"Y")</f>
        <v>2</v>
      </c>
      <c r="R599" t="str">
        <f ca="1">IF(YEAR(Table1[[#This Row],[Joining Date]])=YEAR(TODAY()),"Yes","No")</f>
        <v>No</v>
      </c>
      <c r="S599" t="str">
        <f ca="1">IF(Table1[[#This Row],[Experience]]&gt;5,"Yes","No")</f>
        <v>No</v>
      </c>
      <c r="T599" t="str">
        <f>TEXT(Table1[[#This Row],[Joining Date]],"mmmm")</f>
        <v>January</v>
      </c>
      <c r="U599" t="str">
        <f>TEXT(Table1[[#This Row],[Joining Date]],"yyyy")</f>
        <v>2024</v>
      </c>
      <c r="V599" s="5">
        <f ca="1">TODAY()-Table1[[#This Row],[Joining Date]]</f>
        <v>932</v>
      </c>
      <c r="W599" t="str">
        <f>LEFT(Table1[[#This Row],[Employee Name]],FIND(" ",Table1[[#This Row],[Employee Name]])-1)</f>
        <v>Aditya</v>
      </c>
      <c r="X599" t="str">
        <f>RIGHT(Table1[[#This Row],[Employee Name]],LEN(Table1[[#This Row],[Employee Name]])-FIND(" ",Table1[[#This Row],[Employee Name]]))</f>
        <v>Kapoor</v>
      </c>
      <c r="Y599" t="str">
        <f>Table1[[#This Row],[Department]]&amp;"-"&amp;Table1[[#This Row],[Employee ID]]</f>
        <v>Operations-E02399</v>
      </c>
      <c r="Z599" t="str">
        <f>LEFT(Table1[[#This Row],[Department]],3)</f>
        <v>Ope</v>
      </c>
      <c r="AA599" t="str">
        <f>_xlfn.XLOOKUP(Table1[[#This Row],[Manager ID]],MANAGERS!A:A,MANAGERS!B:B)</f>
        <v>Manager_19</v>
      </c>
      <c r="AB599" t="str" cm="1">
        <f t="array" ref="AB599">_xlfn.XLOOKUP(Table1[[#This Row],[Manager ID]],Table2[[#All],[Manager ID]],Table2[[#All],[Department Head]])</f>
        <v>Support</v>
      </c>
      <c r="AC599" s="2">
        <f>_xlfn.XLOOKUP(Table1[[#This Row],[City]],L:L,O:O)</f>
        <v>0.241864189087755</v>
      </c>
      <c r="AD599" t="str" cm="1">
        <f t="array" ref="AD599">_xlfn.IFS(Table1[[#This Row],[Performance Score]]&gt;=90,"Excellent",Table1[[#This Row],[Performance Score]]&gt;=75,"Good",Table1[[#This Row],[Performance Score]]&gt;=60,"Average",Table1[[#This Row],[Performance Score]]&lt;=60,"Need Improvement")</f>
        <v>Average</v>
      </c>
      <c r="AE599" t="str">
        <f>IF(AND(Table1[[#This Row],[Attendance %]]&gt;=80,(Table1[[#This Row],[Performance Score]]&gt;=80)),"Eligible","Not Eligible")</f>
        <v>Not Eligible</v>
      </c>
      <c r="AF599" t="str">
        <f>IF(Table1[[#This Row],[Performance Score]]&gt;=80,"High Performer","Low Performer")</f>
        <v>Low Performer</v>
      </c>
      <c r="AG599" t="str" cm="1">
        <f t="array" aca="1" ref="AG599" ca="1">_xlfn.IFS(Table1[[#This Row],[Experience]]&lt;=3,"Junior",Table1[[#This Row],[Experience]]&lt;=7,"Mid Level",Table1[[#This Row],[Experience]]&gt;=7,"Senior")</f>
        <v>Junior</v>
      </c>
      <c r="AH599" t="str">
        <f>IF(Table1[[#This Row],[Attendance %]]&gt;75,"OK","Below 75")</f>
        <v>OK</v>
      </c>
      <c r="AI599" t="b">
        <f>ISBLANK(Table1[[#This Row],[Employee ID]])</f>
        <v>0</v>
      </c>
      <c r="AJ599" t="b">
        <f>ISNUMBER(Table1[[#This Row],[Total Salary  ]])</f>
        <v>1</v>
      </c>
      <c r="AK599" t="str">
        <f>IFERROR(_xlfn.XLOOKUP(Table1[[#This Row],[Manager ID]],MANAGERS!A:A,MANAGERS!B:B),"Not Found")</f>
        <v>Manager_19</v>
      </c>
    </row>
    <row r="600" spans="1:37" x14ac:dyDescent="0.2">
      <c r="A600" t="s">
        <v>466</v>
      </c>
      <c r="B600" t="s">
        <v>75</v>
      </c>
      <c r="C600" t="s">
        <v>21</v>
      </c>
      <c r="D600" t="s">
        <v>16</v>
      </c>
      <c r="E600" t="s">
        <v>51</v>
      </c>
      <c r="F600" s="1">
        <v>43040</v>
      </c>
      <c r="G600" s="1">
        <v>36993</v>
      </c>
      <c r="H600">
        <v>116995</v>
      </c>
      <c r="I600">
        <v>10017</v>
      </c>
      <c r="J600">
        <v>73</v>
      </c>
      <c r="K600">
        <v>84</v>
      </c>
      <c r="L600" t="s">
        <v>18</v>
      </c>
      <c r="M600">
        <v>101</v>
      </c>
      <c r="N600">
        <f>Table1[[#This Row],[Basic Salary]]+Table1[[#This Row],[Bonus]]</f>
        <v>127012</v>
      </c>
      <c r="O600" s="2">
        <f>Table1[[#This Row],[Bonus]]/Table1[[#This Row],[Basic Salary]]</f>
        <v>8.5619043548869608E-2</v>
      </c>
      <c r="P600">
        <f ca="1">DATEDIF(Table1[[#This Row],[Date of Birth]],TODAY(),"Y")</f>
        <v>25</v>
      </c>
      <c r="Q600">
        <f ca="1">DATEDIF(Table1[[#This Row],[Joining Date]],TODAY(),"Y")</f>
        <v>8</v>
      </c>
      <c r="R600" t="str">
        <f ca="1">IF(YEAR(Table1[[#This Row],[Joining Date]])=YEAR(TODAY()),"Yes","No")</f>
        <v>No</v>
      </c>
      <c r="S600" t="str">
        <f ca="1">IF(Table1[[#This Row],[Experience]]&gt;5,"Yes","No")</f>
        <v>Yes</v>
      </c>
      <c r="T600" t="str">
        <f>TEXT(Table1[[#This Row],[Joining Date]],"mmmm")</f>
        <v>November</v>
      </c>
      <c r="U600" t="str">
        <f>TEXT(Table1[[#This Row],[Joining Date]],"yyyy")</f>
        <v>2017</v>
      </c>
      <c r="V600" s="5">
        <f ca="1">TODAY()-Table1[[#This Row],[Joining Date]]</f>
        <v>3199</v>
      </c>
      <c r="W600" t="str">
        <f>LEFT(Table1[[#This Row],[Employee Name]],FIND(" ",Table1[[#This Row],[Employee Name]])-1)</f>
        <v>Ishita</v>
      </c>
      <c r="X600" t="str">
        <f>RIGHT(Table1[[#This Row],[Employee Name]],LEN(Table1[[#This Row],[Employee Name]])-FIND(" ",Table1[[#This Row],[Employee Name]]))</f>
        <v>Roy</v>
      </c>
      <c r="Y600" t="str">
        <f>Table1[[#This Row],[Department]]&amp;"-"&amp;Table1[[#This Row],[Employee ID]]</f>
        <v>HR-E00410</v>
      </c>
      <c r="Z600" t="str">
        <f>LEFT(Table1[[#This Row],[Department]],3)</f>
        <v>HR</v>
      </c>
      <c r="AA600" t="str">
        <f>_xlfn.XLOOKUP(Table1[[#This Row],[Manager ID]],MANAGERS!A:A,MANAGERS!B:B)</f>
        <v>Manager_1</v>
      </c>
      <c r="AB600" t="str" cm="1">
        <f t="array" ref="AB600">_xlfn.XLOOKUP(Table1[[#This Row],[Manager ID]],Table2[[#All],[Manager ID]],Table2[[#All],[Department Head]])</f>
        <v>Support</v>
      </c>
      <c r="AC600" s="2">
        <f>_xlfn.XLOOKUP(Table1[[#This Row],[City]],L:L,O:O)</f>
        <v>0.21356479274849693</v>
      </c>
      <c r="AD600" t="str" cm="1">
        <f t="array" ref="AD600">_xlfn.IFS(Table1[[#This Row],[Performance Score]]&gt;=90,"Excellent",Table1[[#This Row],[Performance Score]]&gt;=75,"Good",Table1[[#This Row],[Performance Score]]&gt;=60,"Average",Table1[[#This Row],[Performance Score]]&lt;=60,"Need Improvement")</f>
        <v>Good</v>
      </c>
      <c r="AE600" t="str">
        <f>IF(AND(Table1[[#This Row],[Attendance %]]&gt;=80,(Table1[[#This Row],[Performance Score]]&gt;=80)),"Eligible","Not Eligible")</f>
        <v>Not Eligible</v>
      </c>
      <c r="AF600" t="str">
        <f>IF(Table1[[#This Row],[Performance Score]]&gt;=80,"High Performer","Low Performer")</f>
        <v>High Performer</v>
      </c>
      <c r="AG600" t="str" cm="1">
        <f t="array" aca="1" ref="AG600" ca="1">_xlfn.IFS(Table1[[#This Row],[Experience]]&lt;=3,"Junior",Table1[[#This Row],[Experience]]&lt;=7,"Mid Level",Table1[[#This Row],[Experience]]&gt;=7,"Senior")</f>
        <v>Senior</v>
      </c>
      <c r="AH600" t="str">
        <f>IF(Table1[[#This Row],[Attendance %]]&gt;75,"OK","Below 75")</f>
        <v>Below 75</v>
      </c>
      <c r="AI600" t="b">
        <f>ISBLANK(Table1[[#This Row],[Employee ID]])</f>
        <v>0</v>
      </c>
      <c r="AJ600" t="b">
        <f>ISNUMBER(Table1[[#This Row],[Total Salary  ]])</f>
        <v>1</v>
      </c>
      <c r="AK600" t="str">
        <f>IFERROR(_xlfn.XLOOKUP(Table1[[#This Row],[Manager ID]],MANAGERS!A:A,MANAGERS!B:B),"Not Found")</f>
        <v>Manager_1</v>
      </c>
    </row>
    <row r="601" spans="1:37" x14ac:dyDescent="0.2">
      <c r="A601" t="s">
        <v>2696</v>
      </c>
      <c r="B601" t="s">
        <v>129</v>
      </c>
      <c r="C601" t="s">
        <v>15</v>
      </c>
      <c r="D601" t="s">
        <v>25</v>
      </c>
      <c r="E601" t="s">
        <v>17</v>
      </c>
      <c r="F601" s="1">
        <v>43849</v>
      </c>
      <c r="G601" s="1">
        <v>36379</v>
      </c>
      <c r="H601">
        <v>116620</v>
      </c>
      <c r="I601">
        <v>10352</v>
      </c>
      <c r="J601">
        <v>68</v>
      </c>
      <c r="K601">
        <v>98</v>
      </c>
      <c r="L601" t="s">
        <v>37</v>
      </c>
      <c r="M601">
        <v>119</v>
      </c>
      <c r="N601">
        <f>Table1[[#This Row],[Basic Salary]]+Table1[[#This Row],[Bonus]]</f>
        <v>126972</v>
      </c>
      <c r="O601" s="2">
        <f>Table1[[#This Row],[Bonus]]/Table1[[#This Row],[Basic Salary]]</f>
        <v>8.8766935345566803E-2</v>
      </c>
      <c r="P601">
        <f ca="1">DATEDIF(Table1[[#This Row],[Date of Birth]],TODAY(),"Y")</f>
        <v>26</v>
      </c>
      <c r="Q601">
        <f ca="1">DATEDIF(Table1[[#This Row],[Joining Date]],TODAY(),"Y")</f>
        <v>6</v>
      </c>
      <c r="R601" t="str">
        <f ca="1">IF(YEAR(Table1[[#This Row],[Joining Date]])=YEAR(TODAY()),"Yes","No")</f>
        <v>No</v>
      </c>
      <c r="S601" t="str">
        <f ca="1">IF(Table1[[#This Row],[Experience]]&gt;5,"Yes","No")</f>
        <v>Yes</v>
      </c>
      <c r="T601" t="str">
        <f>TEXT(Table1[[#This Row],[Joining Date]],"mmmm")</f>
        <v>January</v>
      </c>
      <c r="U601" t="str">
        <f>TEXT(Table1[[#This Row],[Joining Date]],"yyyy")</f>
        <v>2020</v>
      </c>
      <c r="V601" s="5">
        <f ca="1">TODAY()-Table1[[#This Row],[Joining Date]]</f>
        <v>2390</v>
      </c>
      <c r="W601" t="str">
        <f>LEFT(Table1[[#This Row],[Employee Name]],FIND(" ",Table1[[#This Row],[Employee Name]])-1)</f>
        <v>Aarav</v>
      </c>
      <c r="X601" t="str">
        <f>RIGHT(Table1[[#This Row],[Employee Name]],LEN(Table1[[#This Row],[Employee Name]])-FIND(" ",Table1[[#This Row],[Employee Name]]))</f>
        <v>Sharma</v>
      </c>
      <c r="Y601" t="str">
        <f>Table1[[#This Row],[Department]]&amp;"-"&amp;Table1[[#This Row],[Employee ID]]</f>
        <v>Finance-E02640</v>
      </c>
      <c r="Z601" t="str">
        <f>LEFT(Table1[[#This Row],[Department]],3)</f>
        <v>Fin</v>
      </c>
      <c r="AA601" t="str">
        <f>_xlfn.XLOOKUP(Table1[[#This Row],[Manager ID]],MANAGERS!A:A,MANAGERS!B:B)</f>
        <v>Manager_19</v>
      </c>
      <c r="AB601" t="str" cm="1">
        <f t="array" ref="AB601">_xlfn.XLOOKUP(Table1[[#This Row],[Manager ID]],Table2[[#All],[Manager ID]],Table2[[#All],[Department Head]])</f>
        <v>Support</v>
      </c>
      <c r="AC601" s="2">
        <f>_xlfn.XLOOKUP(Table1[[#This Row],[City]],L:L,O:O)</f>
        <v>0.24036902712549932</v>
      </c>
      <c r="AD601" t="str" cm="1">
        <f t="array" ref="AD601">_xlfn.IFS(Table1[[#This Row],[Performance Score]]&gt;=90,"Excellent",Table1[[#This Row],[Performance Score]]&gt;=75,"Good",Table1[[#This Row],[Performance Score]]&gt;=60,"Average",Table1[[#This Row],[Performance Score]]&lt;=60,"Need Improvement")</f>
        <v>Excellent</v>
      </c>
      <c r="AE601" t="str">
        <f>IF(AND(Table1[[#This Row],[Attendance %]]&gt;=80,(Table1[[#This Row],[Performance Score]]&gt;=80)),"Eligible","Not Eligible")</f>
        <v>Not Eligible</v>
      </c>
      <c r="AF601" t="str">
        <f>IF(Table1[[#This Row],[Performance Score]]&gt;=80,"High Performer","Low Performer")</f>
        <v>High Performer</v>
      </c>
      <c r="AG601" t="str" cm="1">
        <f t="array" aca="1" ref="AG601" ca="1">_xlfn.IFS(Table1[[#This Row],[Experience]]&lt;=3,"Junior",Table1[[#This Row],[Experience]]&lt;=7,"Mid Level",Table1[[#This Row],[Experience]]&gt;=7,"Senior")</f>
        <v>Mid Level</v>
      </c>
      <c r="AH601" t="str">
        <f>IF(Table1[[#This Row],[Attendance %]]&gt;75,"OK","Below 75")</f>
        <v>Below 75</v>
      </c>
      <c r="AI601" t="b">
        <f>ISBLANK(Table1[[#This Row],[Employee ID]])</f>
        <v>0</v>
      </c>
      <c r="AJ601" t="b">
        <f>ISNUMBER(Table1[[#This Row],[Total Salary  ]])</f>
        <v>1</v>
      </c>
      <c r="AK601" t="str">
        <f>IFERROR(_xlfn.XLOOKUP(Table1[[#This Row],[Manager ID]],MANAGERS!A:A,MANAGERS!B:B),"Not Found")</f>
        <v>Manager_19</v>
      </c>
    </row>
    <row r="602" spans="1:37" x14ac:dyDescent="0.2">
      <c r="A602" t="s">
        <v>3332</v>
      </c>
      <c r="B602" t="s">
        <v>95</v>
      </c>
      <c r="C602" t="s">
        <v>21</v>
      </c>
      <c r="D602" t="s">
        <v>40</v>
      </c>
      <c r="E602" t="s">
        <v>22</v>
      </c>
      <c r="F602" s="1">
        <v>43258</v>
      </c>
      <c r="G602" s="1">
        <v>32331</v>
      </c>
      <c r="H602">
        <v>114894</v>
      </c>
      <c r="I602">
        <v>12070</v>
      </c>
      <c r="J602">
        <v>87</v>
      </c>
      <c r="K602">
        <v>41</v>
      </c>
      <c r="L602" t="s">
        <v>23</v>
      </c>
      <c r="M602">
        <v>102</v>
      </c>
      <c r="N602">
        <f>Table1[[#This Row],[Basic Salary]]+Table1[[#This Row],[Bonus]]</f>
        <v>126964</v>
      </c>
      <c r="O602" s="2">
        <f>Table1[[#This Row],[Bonus]]/Table1[[#This Row],[Basic Salary]]</f>
        <v>0.10505335352585862</v>
      </c>
      <c r="P602">
        <f ca="1">DATEDIF(Table1[[#This Row],[Date of Birth]],TODAY(),"Y")</f>
        <v>38</v>
      </c>
      <c r="Q602">
        <f ca="1">DATEDIF(Table1[[#This Row],[Joining Date]],TODAY(),"Y")</f>
        <v>8</v>
      </c>
      <c r="R602" t="str">
        <f ca="1">IF(YEAR(Table1[[#This Row],[Joining Date]])=YEAR(TODAY()),"Yes","No")</f>
        <v>No</v>
      </c>
      <c r="S602" t="str">
        <f ca="1">IF(Table1[[#This Row],[Experience]]&gt;5,"Yes","No")</f>
        <v>Yes</v>
      </c>
      <c r="T602" t="str">
        <f>TEXT(Table1[[#This Row],[Joining Date]],"mmmm")</f>
        <v>June</v>
      </c>
      <c r="U602" t="str">
        <f>TEXT(Table1[[#This Row],[Joining Date]],"yyyy")</f>
        <v>2018</v>
      </c>
      <c r="V602" s="5">
        <f ca="1">TODAY()-Table1[[#This Row],[Joining Date]]</f>
        <v>2981</v>
      </c>
      <c r="W602" t="str">
        <f>LEFT(Table1[[#This Row],[Employee Name]],FIND(" ",Table1[[#This Row],[Employee Name]])-1)</f>
        <v>Ajay</v>
      </c>
      <c r="X602" t="str">
        <f>RIGHT(Table1[[#This Row],[Employee Name]],LEN(Table1[[#This Row],[Employee Name]])-FIND(" ",Table1[[#This Row],[Employee Name]]))</f>
        <v>Singh</v>
      </c>
      <c r="Y602" t="str">
        <f>Table1[[#This Row],[Department]]&amp;"-"&amp;Table1[[#This Row],[Employee ID]]</f>
        <v>IT-E03276</v>
      </c>
      <c r="Z602" t="str">
        <f>LEFT(Table1[[#This Row],[Department]],3)</f>
        <v>IT</v>
      </c>
      <c r="AA602" t="str">
        <f>_xlfn.XLOOKUP(Table1[[#This Row],[Manager ID]],MANAGERS!A:A,MANAGERS!B:B)</f>
        <v>Manager_2</v>
      </c>
      <c r="AB602" t="str" cm="1">
        <f t="array" ref="AB602">_xlfn.XLOOKUP(Table1[[#This Row],[Manager ID]],Table2[[#All],[Manager ID]],Table2[[#All],[Department Head]])</f>
        <v>Sales</v>
      </c>
      <c r="AC602" s="2">
        <f>_xlfn.XLOOKUP(Table1[[#This Row],[City]],L:L,O:O)</f>
        <v>0.23486488519629886</v>
      </c>
      <c r="AD602" t="str" cm="1">
        <f t="array" ref="AD602">_xlfn.IFS(Table1[[#This Row],[Performance Score]]&gt;=90,"Excellent",Table1[[#This Row],[Performance Score]]&gt;=75,"Good",Table1[[#This Row],[Performance Score]]&gt;=60,"Average",Table1[[#This Row],[Performance Score]]&lt;=60,"Need Improvement")</f>
        <v>Need Improvement</v>
      </c>
      <c r="AE602" t="str">
        <f>IF(AND(Table1[[#This Row],[Attendance %]]&gt;=80,(Table1[[#This Row],[Performance Score]]&gt;=80)),"Eligible","Not Eligible")</f>
        <v>Not Eligible</v>
      </c>
      <c r="AF602" t="str">
        <f>IF(Table1[[#This Row],[Performance Score]]&gt;=80,"High Performer","Low Performer")</f>
        <v>Low Performer</v>
      </c>
      <c r="AG602" t="str" cm="1">
        <f t="array" aca="1" ref="AG602" ca="1">_xlfn.IFS(Table1[[#This Row],[Experience]]&lt;=3,"Junior",Table1[[#This Row],[Experience]]&lt;=7,"Mid Level",Table1[[#This Row],[Experience]]&gt;=7,"Senior")</f>
        <v>Senior</v>
      </c>
      <c r="AH602" t="str">
        <f>IF(Table1[[#This Row],[Attendance %]]&gt;75,"OK","Below 75")</f>
        <v>OK</v>
      </c>
      <c r="AI602" t="b">
        <f>ISBLANK(Table1[[#This Row],[Employee ID]])</f>
        <v>0</v>
      </c>
      <c r="AJ602" t="b">
        <f>ISNUMBER(Table1[[#This Row],[Total Salary  ]])</f>
        <v>1</v>
      </c>
      <c r="AK602" t="str">
        <f>IFERROR(_xlfn.XLOOKUP(Table1[[#This Row],[Manager ID]],MANAGERS!A:A,MANAGERS!B:B),"Not Found")</f>
        <v>Manager_2</v>
      </c>
    </row>
    <row r="603" spans="1:37" x14ac:dyDescent="0.2">
      <c r="A603" t="s">
        <v>1606</v>
      </c>
      <c r="B603" t="s">
        <v>77</v>
      </c>
      <c r="C603" t="s">
        <v>21</v>
      </c>
      <c r="D603" t="s">
        <v>40</v>
      </c>
      <c r="E603" t="s">
        <v>26</v>
      </c>
      <c r="F603" s="1">
        <v>42152</v>
      </c>
      <c r="G603" s="1">
        <v>40612</v>
      </c>
      <c r="H603">
        <v>113067</v>
      </c>
      <c r="I603">
        <v>13856</v>
      </c>
      <c r="J603">
        <v>84</v>
      </c>
      <c r="K603">
        <v>61</v>
      </c>
      <c r="L603" t="s">
        <v>31</v>
      </c>
      <c r="M603">
        <v>117</v>
      </c>
      <c r="N603">
        <f>Table1[[#This Row],[Basic Salary]]+Table1[[#This Row],[Bonus]]</f>
        <v>126923</v>
      </c>
      <c r="O603" s="2">
        <f>Table1[[#This Row],[Bonus]]/Table1[[#This Row],[Basic Salary]]</f>
        <v>0.12254680852945599</v>
      </c>
      <c r="P603">
        <f ca="1">DATEDIF(Table1[[#This Row],[Date of Birth]],TODAY(),"Y")</f>
        <v>15</v>
      </c>
      <c r="Q603">
        <f ca="1">DATEDIF(Table1[[#This Row],[Joining Date]],TODAY(),"Y")</f>
        <v>11</v>
      </c>
      <c r="R603" t="str">
        <f ca="1">IF(YEAR(Table1[[#This Row],[Joining Date]])=YEAR(TODAY()),"Yes","No")</f>
        <v>No</v>
      </c>
      <c r="S603" t="str">
        <f ca="1">IF(Table1[[#This Row],[Experience]]&gt;5,"Yes","No")</f>
        <v>Yes</v>
      </c>
      <c r="T603" t="str">
        <f>TEXT(Table1[[#This Row],[Joining Date]],"mmmm")</f>
        <v>May</v>
      </c>
      <c r="U603" t="str">
        <f>TEXT(Table1[[#This Row],[Joining Date]],"yyyy")</f>
        <v>2015</v>
      </c>
      <c r="V603" s="5">
        <f ca="1">TODAY()-Table1[[#This Row],[Joining Date]]</f>
        <v>4087</v>
      </c>
      <c r="W603" t="str">
        <f>LEFT(Table1[[#This Row],[Employee Name]],FIND(" ",Table1[[#This Row],[Employee Name]])-1)</f>
        <v>Rohan</v>
      </c>
      <c r="X603" t="str">
        <f>RIGHT(Table1[[#This Row],[Employee Name]],LEN(Table1[[#This Row],[Employee Name]])-FIND(" ",Table1[[#This Row],[Employee Name]]))</f>
        <v>Gupta</v>
      </c>
      <c r="Y603" t="str">
        <f>Table1[[#This Row],[Department]]&amp;"-"&amp;Table1[[#This Row],[Employee ID]]</f>
        <v>IT-E01550</v>
      </c>
      <c r="Z603" t="str">
        <f>LEFT(Table1[[#This Row],[Department]],3)</f>
        <v>IT</v>
      </c>
      <c r="AA603" t="str">
        <f>_xlfn.XLOOKUP(Table1[[#This Row],[Manager ID]],MANAGERS!A:A,MANAGERS!B:B)</f>
        <v>Manager_17</v>
      </c>
      <c r="AB603" t="str" cm="1">
        <f t="array" ref="AB603">_xlfn.XLOOKUP(Table1[[#This Row],[Manager ID]],Table2[[#All],[Manager ID]],Table2[[#All],[Department Head]])</f>
        <v>Finance</v>
      </c>
      <c r="AC603" s="2">
        <f>_xlfn.XLOOKUP(Table1[[#This Row],[City]],L:L,O:O)</f>
        <v>0.241864189087755</v>
      </c>
      <c r="AD603" t="str" cm="1">
        <f t="array" ref="AD603">_xlfn.IFS(Table1[[#This Row],[Performance Score]]&gt;=90,"Excellent",Table1[[#This Row],[Performance Score]]&gt;=75,"Good",Table1[[#This Row],[Performance Score]]&gt;=60,"Average",Table1[[#This Row],[Performance Score]]&lt;=60,"Need Improvement")</f>
        <v>Average</v>
      </c>
      <c r="AE603" t="str">
        <f>IF(AND(Table1[[#This Row],[Attendance %]]&gt;=80,(Table1[[#This Row],[Performance Score]]&gt;=80)),"Eligible","Not Eligible")</f>
        <v>Not Eligible</v>
      </c>
      <c r="AF603" t="str">
        <f>IF(Table1[[#This Row],[Performance Score]]&gt;=80,"High Performer","Low Performer")</f>
        <v>Low Performer</v>
      </c>
      <c r="AG603" t="str" cm="1">
        <f t="array" aca="1" ref="AG603" ca="1">_xlfn.IFS(Table1[[#This Row],[Experience]]&lt;=3,"Junior",Table1[[#This Row],[Experience]]&lt;=7,"Mid Level",Table1[[#This Row],[Experience]]&gt;=7,"Senior")</f>
        <v>Senior</v>
      </c>
      <c r="AH603" t="str">
        <f>IF(Table1[[#This Row],[Attendance %]]&gt;75,"OK","Below 75")</f>
        <v>OK</v>
      </c>
      <c r="AI603" t="b">
        <f>ISBLANK(Table1[[#This Row],[Employee ID]])</f>
        <v>0</v>
      </c>
      <c r="AJ603" t="b">
        <f>ISNUMBER(Table1[[#This Row],[Total Salary  ]])</f>
        <v>1</v>
      </c>
      <c r="AK603" t="str">
        <f>IFERROR(_xlfn.XLOOKUP(Table1[[#This Row],[Manager ID]],MANAGERS!A:A,MANAGERS!B:B),"Not Found")</f>
        <v>Manager_17</v>
      </c>
    </row>
    <row r="604" spans="1:37" x14ac:dyDescent="0.2">
      <c r="A604" t="s">
        <v>1126</v>
      </c>
      <c r="B604" t="s">
        <v>77</v>
      </c>
      <c r="C604" t="s">
        <v>21</v>
      </c>
      <c r="D604" t="s">
        <v>25</v>
      </c>
      <c r="E604" t="s">
        <v>30</v>
      </c>
      <c r="F604" s="1">
        <v>43105</v>
      </c>
      <c r="G604" s="1">
        <v>32562</v>
      </c>
      <c r="H604">
        <v>101239</v>
      </c>
      <c r="I604">
        <v>25637</v>
      </c>
      <c r="J604">
        <v>85</v>
      </c>
      <c r="K604">
        <v>49</v>
      </c>
      <c r="L604" t="s">
        <v>27</v>
      </c>
      <c r="M604">
        <v>108</v>
      </c>
      <c r="N604">
        <f>Table1[[#This Row],[Basic Salary]]+Table1[[#This Row],[Bonus]]</f>
        <v>126876</v>
      </c>
      <c r="O604" s="2">
        <f>Table1[[#This Row],[Bonus]]/Table1[[#This Row],[Basic Salary]]</f>
        <v>0.25323244994517924</v>
      </c>
      <c r="P604">
        <f ca="1">DATEDIF(Table1[[#This Row],[Date of Birth]],TODAY(),"Y")</f>
        <v>37</v>
      </c>
      <c r="Q604">
        <f ca="1">DATEDIF(Table1[[#This Row],[Joining Date]],TODAY(),"Y")</f>
        <v>8</v>
      </c>
      <c r="R604" t="str">
        <f ca="1">IF(YEAR(Table1[[#This Row],[Joining Date]])=YEAR(TODAY()),"Yes","No")</f>
        <v>No</v>
      </c>
      <c r="S604" t="str">
        <f ca="1">IF(Table1[[#This Row],[Experience]]&gt;5,"Yes","No")</f>
        <v>Yes</v>
      </c>
      <c r="T604" t="str">
        <f>TEXT(Table1[[#This Row],[Joining Date]],"mmmm")</f>
        <v>January</v>
      </c>
      <c r="U604" t="str">
        <f>TEXT(Table1[[#This Row],[Joining Date]],"yyyy")</f>
        <v>2018</v>
      </c>
      <c r="V604" s="5">
        <f ca="1">TODAY()-Table1[[#This Row],[Joining Date]]</f>
        <v>3134</v>
      </c>
      <c r="W604" t="str">
        <f>LEFT(Table1[[#This Row],[Employee Name]],FIND(" ",Table1[[#This Row],[Employee Name]])-1)</f>
        <v>Rohan</v>
      </c>
      <c r="X604" t="str">
        <f>RIGHT(Table1[[#This Row],[Employee Name]],LEN(Table1[[#This Row],[Employee Name]])-FIND(" ",Table1[[#This Row],[Employee Name]]))</f>
        <v>Gupta</v>
      </c>
      <c r="Y604" t="str">
        <f>Table1[[#This Row],[Department]]&amp;"-"&amp;Table1[[#This Row],[Employee ID]]</f>
        <v>Finance-E01070</v>
      </c>
      <c r="Z604" t="str">
        <f>LEFT(Table1[[#This Row],[Department]],3)</f>
        <v>Fin</v>
      </c>
      <c r="AA604" t="str">
        <f>_xlfn.XLOOKUP(Table1[[#This Row],[Manager ID]],MANAGERS!A:A,MANAGERS!B:B)</f>
        <v>Manager_8</v>
      </c>
      <c r="AB604" t="str" cm="1">
        <f t="array" ref="AB604">_xlfn.XLOOKUP(Table1[[#This Row],[Manager ID]],Table2[[#All],[Manager ID]],Table2[[#All],[Department Head]])</f>
        <v>Sales</v>
      </c>
      <c r="AC604" s="2">
        <f>_xlfn.XLOOKUP(Table1[[#This Row],[City]],L:L,O:O)</f>
        <v>0.23674293405114402</v>
      </c>
      <c r="AD604" t="str" cm="1">
        <f t="array" ref="AD604">_xlfn.IFS(Table1[[#This Row],[Performance Score]]&gt;=90,"Excellent",Table1[[#This Row],[Performance Score]]&gt;=75,"Good",Table1[[#This Row],[Performance Score]]&gt;=60,"Average",Table1[[#This Row],[Performance Score]]&lt;=60,"Need Improvement")</f>
        <v>Need Improvement</v>
      </c>
      <c r="AE604" t="str">
        <f>IF(AND(Table1[[#This Row],[Attendance %]]&gt;=80,(Table1[[#This Row],[Performance Score]]&gt;=80)),"Eligible","Not Eligible")</f>
        <v>Not Eligible</v>
      </c>
      <c r="AF604" t="str">
        <f>IF(Table1[[#This Row],[Performance Score]]&gt;=80,"High Performer","Low Performer")</f>
        <v>Low Performer</v>
      </c>
      <c r="AG604" t="str" cm="1">
        <f t="array" aca="1" ref="AG604" ca="1">_xlfn.IFS(Table1[[#This Row],[Experience]]&lt;=3,"Junior",Table1[[#This Row],[Experience]]&lt;=7,"Mid Level",Table1[[#This Row],[Experience]]&gt;=7,"Senior")</f>
        <v>Senior</v>
      </c>
      <c r="AH604" t="str">
        <f>IF(Table1[[#This Row],[Attendance %]]&gt;75,"OK","Below 75")</f>
        <v>OK</v>
      </c>
      <c r="AI604" t="b">
        <f>ISBLANK(Table1[[#This Row],[Employee ID]])</f>
        <v>0</v>
      </c>
      <c r="AJ604" t="b">
        <f>ISNUMBER(Table1[[#This Row],[Total Salary  ]])</f>
        <v>1</v>
      </c>
      <c r="AK604" t="str">
        <f>IFERROR(_xlfn.XLOOKUP(Table1[[#This Row],[Manager ID]],MANAGERS!A:A,MANAGERS!B:B),"Not Found")</f>
        <v>Manager_8</v>
      </c>
    </row>
    <row r="605" spans="1:37" x14ac:dyDescent="0.2">
      <c r="A605" t="s">
        <v>3156</v>
      </c>
      <c r="B605" t="s">
        <v>93</v>
      </c>
      <c r="C605" t="s">
        <v>21</v>
      </c>
      <c r="D605" t="s">
        <v>46</v>
      </c>
      <c r="E605" t="s">
        <v>30</v>
      </c>
      <c r="F605" s="1">
        <v>44294</v>
      </c>
      <c r="G605" s="1">
        <v>34785</v>
      </c>
      <c r="H605">
        <v>105699</v>
      </c>
      <c r="I605">
        <v>21165</v>
      </c>
      <c r="J605">
        <v>68</v>
      </c>
      <c r="K605">
        <v>56</v>
      </c>
      <c r="L605" t="s">
        <v>34</v>
      </c>
      <c r="M605">
        <v>107</v>
      </c>
      <c r="N605">
        <f>Table1[[#This Row],[Basic Salary]]+Table1[[#This Row],[Bonus]]</f>
        <v>126864</v>
      </c>
      <c r="O605" s="2">
        <f>Table1[[#This Row],[Bonus]]/Table1[[#This Row],[Basic Salary]]</f>
        <v>0.200238412851588</v>
      </c>
      <c r="P605">
        <f ca="1">DATEDIF(Table1[[#This Row],[Date of Birth]],TODAY(),"Y")</f>
        <v>31</v>
      </c>
      <c r="Q605">
        <f ca="1">DATEDIF(Table1[[#This Row],[Joining Date]],TODAY(),"Y")</f>
        <v>5</v>
      </c>
      <c r="R605" t="str">
        <f ca="1">IF(YEAR(Table1[[#This Row],[Joining Date]])=YEAR(TODAY()),"Yes","No")</f>
        <v>No</v>
      </c>
      <c r="S605" t="str">
        <f ca="1">IF(Table1[[#This Row],[Experience]]&gt;5,"Yes","No")</f>
        <v>No</v>
      </c>
      <c r="T605" t="str">
        <f>TEXT(Table1[[#This Row],[Joining Date]],"mmmm")</f>
        <v>April</v>
      </c>
      <c r="U605" t="str">
        <f>TEXT(Table1[[#This Row],[Joining Date]],"yyyy")</f>
        <v>2021</v>
      </c>
      <c r="V605" s="5">
        <f ca="1">TODAY()-Table1[[#This Row],[Joining Date]]</f>
        <v>1945</v>
      </c>
      <c r="W605" t="str">
        <f>LEFT(Table1[[#This Row],[Employee Name]],FIND(" ",Table1[[#This Row],[Employee Name]])-1)</f>
        <v>Priya</v>
      </c>
      <c r="X605" t="str">
        <f>RIGHT(Table1[[#This Row],[Employee Name]],LEN(Table1[[#This Row],[Employee Name]])-FIND(" ",Table1[[#This Row],[Employee Name]]))</f>
        <v>Reddy</v>
      </c>
      <c r="Y605" t="str">
        <f>Table1[[#This Row],[Department]]&amp;"-"&amp;Table1[[#This Row],[Employee ID]]</f>
        <v>Support-E03100</v>
      </c>
      <c r="Z605" t="str">
        <f>LEFT(Table1[[#This Row],[Department]],3)</f>
        <v>Sup</v>
      </c>
      <c r="AA605" t="str">
        <f>_xlfn.XLOOKUP(Table1[[#This Row],[Manager ID]],MANAGERS!A:A,MANAGERS!B:B)</f>
        <v>Manager_7</v>
      </c>
      <c r="AB605" t="str" cm="1">
        <f t="array" ref="AB605">_xlfn.XLOOKUP(Table1[[#This Row],[Manager ID]],Table2[[#All],[Manager ID]],Table2[[#All],[Department Head]])</f>
        <v>Operations</v>
      </c>
      <c r="AC605" s="2">
        <f>_xlfn.XLOOKUP(Table1[[#This Row],[City]],L:L,O:O)</f>
        <v>0.24030340748661314</v>
      </c>
      <c r="AD605" t="str" cm="1">
        <f t="array" ref="AD605">_xlfn.IFS(Table1[[#This Row],[Performance Score]]&gt;=90,"Excellent",Table1[[#This Row],[Performance Score]]&gt;=75,"Good",Table1[[#This Row],[Performance Score]]&gt;=60,"Average",Table1[[#This Row],[Performance Score]]&lt;=60,"Need Improvement")</f>
        <v>Need Improvement</v>
      </c>
      <c r="AE605" t="str">
        <f>IF(AND(Table1[[#This Row],[Attendance %]]&gt;=80,(Table1[[#This Row],[Performance Score]]&gt;=80)),"Eligible","Not Eligible")</f>
        <v>Not Eligible</v>
      </c>
      <c r="AF605" t="str">
        <f>IF(Table1[[#This Row],[Performance Score]]&gt;=80,"High Performer","Low Performer")</f>
        <v>Low Performer</v>
      </c>
      <c r="AG605" t="str" cm="1">
        <f t="array" aca="1" ref="AG605" ca="1">_xlfn.IFS(Table1[[#This Row],[Experience]]&lt;=3,"Junior",Table1[[#This Row],[Experience]]&lt;=7,"Mid Level",Table1[[#This Row],[Experience]]&gt;=7,"Senior")</f>
        <v>Mid Level</v>
      </c>
      <c r="AH605" t="str">
        <f>IF(Table1[[#This Row],[Attendance %]]&gt;75,"OK","Below 75")</f>
        <v>Below 75</v>
      </c>
      <c r="AI605" t="b">
        <f>ISBLANK(Table1[[#This Row],[Employee ID]])</f>
        <v>0</v>
      </c>
      <c r="AJ605" t="b">
        <f>ISNUMBER(Table1[[#This Row],[Total Salary  ]])</f>
        <v>1</v>
      </c>
      <c r="AK605" t="str">
        <f>IFERROR(_xlfn.XLOOKUP(Table1[[#This Row],[Manager ID]],MANAGERS!A:A,MANAGERS!B:B),"Not Found")</f>
        <v>Manager_7</v>
      </c>
    </row>
    <row r="606" spans="1:37" x14ac:dyDescent="0.2">
      <c r="A606" t="s">
        <v>1798</v>
      </c>
      <c r="B606" t="s">
        <v>60</v>
      </c>
      <c r="C606" t="s">
        <v>15</v>
      </c>
      <c r="D606" t="s">
        <v>25</v>
      </c>
      <c r="E606" t="s">
        <v>22</v>
      </c>
      <c r="F606" s="1">
        <v>43137</v>
      </c>
      <c r="G606" s="1">
        <v>34324</v>
      </c>
      <c r="H606">
        <v>97116</v>
      </c>
      <c r="I606">
        <v>29734</v>
      </c>
      <c r="J606">
        <v>94</v>
      </c>
      <c r="K606">
        <v>98</v>
      </c>
      <c r="L606" t="s">
        <v>34</v>
      </c>
      <c r="M606">
        <v>103</v>
      </c>
      <c r="N606">
        <f>Table1[[#This Row],[Basic Salary]]+Table1[[#This Row],[Bonus]]</f>
        <v>126850</v>
      </c>
      <c r="O606" s="2">
        <f>Table1[[#This Row],[Bonus]]/Table1[[#This Row],[Basic Salary]]</f>
        <v>0.30616994110136331</v>
      </c>
      <c r="P606">
        <f ca="1">DATEDIF(Table1[[#This Row],[Date of Birth]],TODAY(),"Y")</f>
        <v>32</v>
      </c>
      <c r="Q606">
        <f ca="1">DATEDIF(Table1[[#This Row],[Joining Date]],TODAY(),"Y")</f>
        <v>8</v>
      </c>
      <c r="R606" t="str">
        <f ca="1">IF(YEAR(Table1[[#This Row],[Joining Date]])=YEAR(TODAY()),"Yes","No")</f>
        <v>No</v>
      </c>
      <c r="S606" t="str">
        <f ca="1">IF(Table1[[#This Row],[Experience]]&gt;5,"Yes","No")</f>
        <v>Yes</v>
      </c>
      <c r="T606" t="str">
        <f>TEXT(Table1[[#This Row],[Joining Date]],"mmmm")</f>
        <v>February</v>
      </c>
      <c r="U606" t="str">
        <f>TEXT(Table1[[#This Row],[Joining Date]],"yyyy")</f>
        <v>2018</v>
      </c>
      <c r="V606" s="5">
        <f ca="1">TODAY()-Table1[[#This Row],[Joining Date]]</f>
        <v>3102</v>
      </c>
      <c r="W606" t="str">
        <f>LEFT(Table1[[#This Row],[Employee Name]],FIND(" ",Table1[[#This Row],[Employee Name]])-1)</f>
        <v>Gayathri</v>
      </c>
      <c r="X606" t="str">
        <f>RIGHT(Table1[[#This Row],[Employee Name]],LEN(Table1[[#This Row],[Employee Name]])-FIND(" ",Table1[[#This Row],[Employee Name]]))</f>
        <v>Iyer</v>
      </c>
      <c r="Y606" t="str">
        <f>Table1[[#This Row],[Department]]&amp;"-"&amp;Table1[[#This Row],[Employee ID]]</f>
        <v>Finance-E01742</v>
      </c>
      <c r="Z606" t="str">
        <f>LEFT(Table1[[#This Row],[Department]],3)</f>
        <v>Fin</v>
      </c>
      <c r="AA606" t="str">
        <f>_xlfn.XLOOKUP(Table1[[#This Row],[Manager ID]],MANAGERS!A:A,MANAGERS!B:B)</f>
        <v>Manager_3</v>
      </c>
      <c r="AB606" t="str" cm="1">
        <f t="array" ref="AB606">_xlfn.XLOOKUP(Table1[[#This Row],[Manager ID]],Table2[[#All],[Manager ID]],Table2[[#All],[Department Head]])</f>
        <v>IT</v>
      </c>
      <c r="AC606" s="2">
        <f>_xlfn.XLOOKUP(Table1[[#This Row],[City]],L:L,O:O)</f>
        <v>0.24030340748661314</v>
      </c>
      <c r="AD606" t="str" cm="1">
        <f t="array" ref="AD606">_xlfn.IFS(Table1[[#This Row],[Performance Score]]&gt;=90,"Excellent",Table1[[#This Row],[Performance Score]]&gt;=75,"Good",Table1[[#This Row],[Performance Score]]&gt;=60,"Average",Table1[[#This Row],[Performance Score]]&lt;=60,"Need Improvement")</f>
        <v>Excellent</v>
      </c>
      <c r="AE606" t="str">
        <f>IF(AND(Table1[[#This Row],[Attendance %]]&gt;=80,(Table1[[#This Row],[Performance Score]]&gt;=80)),"Eligible","Not Eligible")</f>
        <v>Eligible</v>
      </c>
      <c r="AF606" t="str">
        <f>IF(Table1[[#This Row],[Performance Score]]&gt;=80,"High Performer","Low Performer")</f>
        <v>High Performer</v>
      </c>
      <c r="AG606" t="str" cm="1">
        <f t="array" aca="1" ref="AG606" ca="1">_xlfn.IFS(Table1[[#This Row],[Experience]]&lt;=3,"Junior",Table1[[#This Row],[Experience]]&lt;=7,"Mid Level",Table1[[#This Row],[Experience]]&gt;=7,"Senior")</f>
        <v>Senior</v>
      </c>
      <c r="AH606" t="str">
        <f>IF(Table1[[#This Row],[Attendance %]]&gt;75,"OK","Below 75")</f>
        <v>OK</v>
      </c>
      <c r="AI606" t="b">
        <f>ISBLANK(Table1[[#This Row],[Employee ID]])</f>
        <v>0</v>
      </c>
      <c r="AJ606" t="b">
        <f>ISNUMBER(Table1[[#This Row],[Total Salary  ]])</f>
        <v>1</v>
      </c>
      <c r="AK606" t="str">
        <f>IFERROR(_xlfn.XLOOKUP(Table1[[#This Row],[Manager ID]],MANAGERS!A:A,MANAGERS!B:B),"Not Found")</f>
        <v>Manager_3</v>
      </c>
    </row>
    <row r="607" spans="1:37" x14ac:dyDescent="0.2">
      <c r="A607" t="s">
        <v>3579</v>
      </c>
      <c r="B607" t="s">
        <v>85</v>
      </c>
      <c r="C607" t="s">
        <v>15</v>
      </c>
      <c r="D607" t="s">
        <v>43</v>
      </c>
      <c r="E607" t="s">
        <v>30</v>
      </c>
      <c r="F607" s="1">
        <v>42374</v>
      </c>
      <c r="G607" s="1">
        <v>32105</v>
      </c>
      <c r="H607">
        <v>118919</v>
      </c>
      <c r="I607">
        <v>7901</v>
      </c>
      <c r="J607">
        <v>95</v>
      </c>
      <c r="K607">
        <v>97</v>
      </c>
      <c r="L607" t="s">
        <v>53</v>
      </c>
      <c r="M607">
        <v>112</v>
      </c>
      <c r="N607">
        <f>Table1[[#This Row],[Basic Salary]]+Table1[[#This Row],[Bonus]]</f>
        <v>126820</v>
      </c>
      <c r="O607" s="2">
        <f>Table1[[#This Row],[Bonus]]/Table1[[#This Row],[Basic Salary]]</f>
        <v>6.6440181972603207E-2</v>
      </c>
      <c r="P607">
        <f ca="1">DATEDIF(Table1[[#This Row],[Date of Birth]],TODAY(),"Y")</f>
        <v>38</v>
      </c>
      <c r="Q607">
        <f ca="1">DATEDIF(Table1[[#This Row],[Joining Date]],TODAY(),"Y")</f>
        <v>10</v>
      </c>
      <c r="R607" t="str">
        <f ca="1">IF(YEAR(Table1[[#This Row],[Joining Date]])=YEAR(TODAY()),"Yes","No")</f>
        <v>No</v>
      </c>
      <c r="S607" t="str">
        <f ca="1">IF(Table1[[#This Row],[Experience]]&gt;5,"Yes","No")</f>
        <v>Yes</v>
      </c>
      <c r="T607" t="str">
        <f>TEXT(Table1[[#This Row],[Joining Date]],"mmmm")</f>
        <v>January</v>
      </c>
      <c r="U607" t="str">
        <f>TEXT(Table1[[#This Row],[Joining Date]],"yyyy")</f>
        <v>2016</v>
      </c>
      <c r="V607" s="5">
        <f ca="1">TODAY()-Table1[[#This Row],[Joining Date]]</f>
        <v>3865</v>
      </c>
      <c r="W607" t="str">
        <f>LEFT(Table1[[#This Row],[Employee Name]],FIND(" ",Table1[[#This Row],[Employee Name]])-1)</f>
        <v>Pooja</v>
      </c>
      <c r="X607" t="str">
        <f>RIGHT(Table1[[#This Row],[Employee Name]],LEN(Table1[[#This Row],[Employee Name]])-FIND(" ",Table1[[#This Row],[Employee Name]]))</f>
        <v>Das</v>
      </c>
      <c r="Y607" t="str">
        <f>Table1[[#This Row],[Department]]&amp;"-"&amp;Table1[[#This Row],[Employee ID]]</f>
        <v>Operations-E03523</v>
      </c>
      <c r="Z607" t="str">
        <f>LEFT(Table1[[#This Row],[Department]],3)</f>
        <v>Ope</v>
      </c>
      <c r="AA607" t="str">
        <f>_xlfn.XLOOKUP(Table1[[#This Row],[Manager ID]],MANAGERS!A:A,MANAGERS!B:B)</f>
        <v>Manager_12</v>
      </c>
      <c r="AB607" t="str" cm="1">
        <f t="array" ref="AB607">_xlfn.XLOOKUP(Table1[[#This Row],[Manager ID]],Table2[[#All],[Manager ID]],Table2[[#All],[Department Head]])</f>
        <v>Marketing</v>
      </c>
      <c r="AC607" s="2">
        <f>_xlfn.XLOOKUP(Table1[[#This Row],[City]],L:L,O:O)</f>
        <v>0.23685887225230964</v>
      </c>
      <c r="AD607" t="str" cm="1">
        <f t="array" ref="AD607">_xlfn.IFS(Table1[[#This Row],[Performance Score]]&gt;=90,"Excellent",Table1[[#This Row],[Performance Score]]&gt;=75,"Good",Table1[[#This Row],[Performance Score]]&gt;=60,"Average",Table1[[#This Row],[Performance Score]]&lt;=60,"Need Improvement")</f>
        <v>Excellent</v>
      </c>
      <c r="AE607" t="str">
        <f>IF(AND(Table1[[#This Row],[Attendance %]]&gt;=80,(Table1[[#This Row],[Performance Score]]&gt;=80)),"Eligible","Not Eligible")</f>
        <v>Eligible</v>
      </c>
      <c r="AF607" t="str">
        <f>IF(Table1[[#This Row],[Performance Score]]&gt;=80,"High Performer","Low Performer")</f>
        <v>High Performer</v>
      </c>
      <c r="AG607" t="str" cm="1">
        <f t="array" aca="1" ref="AG607" ca="1">_xlfn.IFS(Table1[[#This Row],[Experience]]&lt;=3,"Junior",Table1[[#This Row],[Experience]]&lt;=7,"Mid Level",Table1[[#This Row],[Experience]]&gt;=7,"Senior")</f>
        <v>Senior</v>
      </c>
      <c r="AH607" t="str">
        <f>IF(Table1[[#This Row],[Attendance %]]&gt;75,"OK","Below 75")</f>
        <v>OK</v>
      </c>
      <c r="AI607" t="b">
        <f>ISBLANK(Table1[[#This Row],[Employee ID]])</f>
        <v>0</v>
      </c>
      <c r="AJ607" t="b">
        <f>ISNUMBER(Table1[[#This Row],[Total Salary  ]])</f>
        <v>1</v>
      </c>
      <c r="AK607" t="str">
        <f>IFERROR(_xlfn.XLOOKUP(Table1[[#This Row],[Manager ID]],MANAGERS!A:A,MANAGERS!B:B),"Not Found")</f>
        <v>Manager_12</v>
      </c>
    </row>
    <row r="608" spans="1:37" x14ac:dyDescent="0.2">
      <c r="A608" t="s">
        <v>2347</v>
      </c>
      <c r="B608" t="s">
        <v>57</v>
      </c>
      <c r="C608" t="s">
        <v>15</v>
      </c>
      <c r="D608" t="s">
        <v>40</v>
      </c>
      <c r="E608" t="s">
        <v>22</v>
      </c>
      <c r="F608" s="1">
        <v>45584</v>
      </c>
      <c r="G608" s="1">
        <v>30345</v>
      </c>
      <c r="H608">
        <v>115227</v>
      </c>
      <c r="I608">
        <v>11587</v>
      </c>
      <c r="J608">
        <v>75</v>
      </c>
      <c r="K608">
        <v>92</v>
      </c>
      <c r="L608" t="s">
        <v>18</v>
      </c>
      <c r="M608">
        <v>117</v>
      </c>
      <c r="N608">
        <f>Table1[[#This Row],[Basic Salary]]+Table1[[#This Row],[Bonus]]</f>
        <v>126814</v>
      </c>
      <c r="O608" s="2">
        <f>Table1[[#This Row],[Bonus]]/Table1[[#This Row],[Basic Salary]]</f>
        <v>0.10055802893419077</v>
      </c>
      <c r="P608">
        <f ca="1">DATEDIF(Table1[[#This Row],[Date of Birth]],TODAY(),"Y")</f>
        <v>43</v>
      </c>
      <c r="Q608">
        <f ca="1">DATEDIF(Table1[[#This Row],[Joining Date]],TODAY(),"Y")</f>
        <v>1</v>
      </c>
      <c r="R608" t="str">
        <f ca="1">IF(YEAR(Table1[[#This Row],[Joining Date]])=YEAR(TODAY()),"Yes","No")</f>
        <v>No</v>
      </c>
      <c r="S608" t="str">
        <f ca="1">IF(Table1[[#This Row],[Experience]]&gt;5,"Yes","No")</f>
        <v>No</v>
      </c>
      <c r="T608" t="str">
        <f>TEXT(Table1[[#This Row],[Joining Date]],"mmmm")</f>
        <v>October</v>
      </c>
      <c r="U608" t="str">
        <f>TEXT(Table1[[#This Row],[Joining Date]],"yyyy")</f>
        <v>2024</v>
      </c>
      <c r="V608" s="5">
        <f ca="1">TODAY()-Table1[[#This Row],[Joining Date]]</f>
        <v>655</v>
      </c>
      <c r="W608" t="str">
        <f>LEFT(Table1[[#This Row],[Employee Name]],FIND(" ",Table1[[#This Row],[Employee Name]])-1)</f>
        <v>Swathi</v>
      </c>
      <c r="X608" t="str">
        <f>RIGHT(Table1[[#This Row],[Employee Name]],LEN(Table1[[#This Row],[Employee Name]])-FIND(" ",Table1[[#This Row],[Employee Name]]))</f>
        <v>Ramesh</v>
      </c>
      <c r="Y608" t="str">
        <f>Table1[[#This Row],[Department]]&amp;"-"&amp;Table1[[#This Row],[Employee ID]]</f>
        <v>IT-E02291</v>
      </c>
      <c r="Z608" t="str">
        <f>LEFT(Table1[[#This Row],[Department]],3)</f>
        <v>IT</v>
      </c>
      <c r="AA608" t="str">
        <f>_xlfn.XLOOKUP(Table1[[#This Row],[Manager ID]],MANAGERS!A:A,MANAGERS!B:B)</f>
        <v>Manager_17</v>
      </c>
      <c r="AB608" t="str" cm="1">
        <f t="array" ref="AB608">_xlfn.XLOOKUP(Table1[[#This Row],[Manager ID]],Table2[[#All],[Manager ID]],Table2[[#All],[Department Head]])</f>
        <v>Finance</v>
      </c>
      <c r="AC608" s="2">
        <f>_xlfn.XLOOKUP(Table1[[#This Row],[City]],L:L,O:O)</f>
        <v>0.21356479274849693</v>
      </c>
      <c r="AD608" t="str" cm="1">
        <f t="array" ref="AD608">_xlfn.IFS(Table1[[#This Row],[Performance Score]]&gt;=90,"Excellent",Table1[[#This Row],[Performance Score]]&gt;=75,"Good",Table1[[#This Row],[Performance Score]]&gt;=60,"Average",Table1[[#This Row],[Performance Score]]&lt;=60,"Need Improvement")</f>
        <v>Excellent</v>
      </c>
      <c r="AE608" t="str">
        <f>IF(AND(Table1[[#This Row],[Attendance %]]&gt;=80,(Table1[[#This Row],[Performance Score]]&gt;=80)),"Eligible","Not Eligible")</f>
        <v>Not Eligible</v>
      </c>
      <c r="AF608" t="str">
        <f>IF(Table1[[#This Row],[Performance Score]]&gt;=80,"High Performer","Low Performer")</f>
        <v>High Performer</v>
      </c>
      <c r="AG608" t="str" cm="1">
        <f t="array" aca="1" ref="AG608" ca="1">_xlfn.IFS(Table1[[#This Row],[Experience]]&lt;=3,"Junior",Table1[[#This Row],[Experience]]&lt;=7,"Mid Level",Table1[[#This Row],[Experience]]&gt;=7,"Senior")</f>
        <v>Junior</v>
      </c>
      <c r="AH608" t="str">
        <f>IF(Table1[[#This Row],[Attendance %]]&gt;75,"OK","Below 75")</f>
        <v>Below 75</v>
      </c>
      <c r="AI608" t="b">
        <f>ISBLANK(Table1[[#This Row],[Employee ID]])</f>
        <v>0</v>
      </c>
      <c r="AJ608" t="b">
        <f>ISNUMBER(Table1[[#This Row],[Total Salary  ]])</f>
        <v>1</v>
      </c>
      <c r="AK608" t="str">
        <f>IFERROR(_xlfn.XLOOKUP(Table1[[#This Row],[Manager ID]],MANAGERS!A:A,MANAGERS!B:B),"Not Found")</f>
        <v>Manager_17</v>
      </c>
    </row>
    <row r="609" spans="1:37" x14ac:dyDescent="0.2">
      <c r="A609" t="s">
        <v>542</v>
      </c>
      <c r="B609" t="s">
        <v>57</v>
      </c>
      <c r="C609" t="s">
        <v>15</v>
      </c>
      <c r="D609" t="s">
        <v>16</v>
      </c>
      <c r="E609" t="s">
        <v>26</v>
      </c>
      <c r="F609" s="1">
        <v>44705</v>
      </c>
      <c r="G609" s="1">
        <v>31356</v>
      </c>
      <c r="H609">
        <v>104098</v>
      </c>
      <c r="I609">
        <v>22671</v>
      </c>
      <c r="J609">
        <v>60</v>
      </c>
      <c r="K609">
        <v>97</v>
      </c>
      <c r="L609" t="s">
        <v>34</v>
      </c>
      <c r="M609">
        <v>114</v>
      </c>
      <c r="N609">
        <f>Table1[[#This Row],[Basic Salary]]+Table1[[#This Row],[Bonus]]</f>
        <v>126769</v>
      </c>
      <c r="O609" s="2">
        <f>Table1[[#This Row],[Bonus]]/Table1[[#This Row],[Basic Salary]]</f>
        <v>0.21778516398009568</v>
      </c>
      <c r="P609">
        <f ca="1">DATEDIF(Table1[[#This Row],[Date of Birth]],TODAY(),"Y")</f>
        <v>40</v>
      </c>
      <c r="Q609">
        <f ca="1">DATEDIF(Table1[[#This Row],[Joining Date]],TODAY(),"Y")</f>
        <v>4</v>
      </c>
      <c r="R609" t="str">
        <f ca="1">IF(YEAR(Table1[[#This Row],[Joining Date]])=YEAR(TODAY()),"Yes","No")</f>
        <v>No</v>
      </c>
      <c r="S609" t="str">
        <f ca="1">IF(Table1[[#This Row],[Experience]]&gt;5,"Yes","No")</f>
        <v>No</v>
      </c>
      <c r="T609" t="str">
        <f>TEXT(Table1[[#This Row],[Joining Date]],"mmmm")</f>
        <v>May</v>
      </c>
      <c r="U609" t="str">
        <f>TEXT(Table1[[#This Row],[Joining Date]],"yyyy")</f>
        <v>2022</v>
      </c>
      <c r="V609" s="5">
        <f ca="1">TODAY()-Table1[[#This Row],[Joining Date]]</f>
        <v>1534</v>
      </c>
      <c r="W609" t="str">
        <f>LEFT(Table1[[#This Row],[Employee Name]],FIND(" ",Table1[[#This Row],[Employee Name]])-1)</f>
        <v>Swathi</v>
      </c>
      <c r="X609" t="str">
        <f>RIGHT(Table1[[#This Row],[Employee Name]],LEN(Table1[[#This Row],[Employee Name]])-FIND(" ",Table1[[#This Row],[Employee Name]]))</f>
        <v>Ramesh</v>
      </c>
      <c r="Y609" t="str">
        <f>Table1[[#This Row],[Department]]&amp;"-"&amp;Table1[[#This Row],[Employee ID]]</f>
        <v>HR-E00486</v>
      </c>
      <c r="Z609" t="str">
        <f>LEFT(Table1[[#This Row],[Department]],3)</f>
        <v>HR</v>
      </c>
      <c r="AA609" t="str">
        <f>_xlfn.XLOOKUP(Table1[[#This Row],[Manager ID]],MANAGERS!A:A,MANAGERS!B:B)</f>
        <v>Manager_14</v>
      </c>
      <c r="AB609" t="str" cm="1">
        <f t="array" ref="AB609">_xlfn.XLOOKUP(Table1[[#This Row],[Manager ID]],Table2[[#All],[Manager ID]],Table2[[#All],[Department Head]])</f>
        <v>Marketing</v>
      </c>
      <c r="AC609" s="2">
        <f>_xlfn.XLOOKUP(Table1[[#This Row],[City]],L:L,O:O)</f>
        <v>0.24030340748661314</v>
      </c>
      <c r="AD609" t="str" cm="1">
        <f t="array" ref="AD609">_xlfn.IFS(Table1[[#This Row],[Performance Score]]&gt;=90,"Excellent",Table1[[#This Row],[Performance Score]]&gt;=75,"Good",Table1[[#This Row],[Performance Score]]&gt;=60,"Average",Table1[[#This Row],[Performance Score]]&lt;=60,"Need Improvement")</f>
        <v>Excellent</v>
      </c>
      <c r="AE609" t="str">
        <f>IF(AND(Table1[[#This Row],[Attendance %]]&gt;=80,(Table1[[#This Row],[Performance Score]]&gt;=80)),"Eligible","Not Eligible")</f>
        <v>Not Eligible</v>
      </c>
      <c r="AF609" t="str">
        <f>IF(Table1[[#This Row],[Performance Score]]&gt;=80,"High Performer","Low Performer")</f>
        <v>High Performer</v>
      </c>
      <c r="AG609" t="str" cm="1">
        <f t="array" aca="1" ref="AG609" ca="1">_xlfn.IFS(Table1[[#This Row],[Experience]]&lt;=3,"Junior",Table1[[#This Row],[Experience]]&lt;=7,"Mid Level",Table1[[#This Row],[Experience]]&gt;=7,"Senior")</f>
        <v>Mid Level</v>
      </c>
      <c r="AH609" t="str">
        <f>IF(Table1[[#This Row],[Attendance %]]&gt;75,"OK","Below 75")</f>
        <v>Below 75</v>
      </c>
      <c r="AI609" t="b">
        <f>ISBLANK(Table1[[#This Row],[Employee ID]])</f>
        <v>0</v>
      </c>
      <c r="AJ609" t="b">
        <f>ISNUMBER(Table1[[#This Row],[Total Salary  ]])</f>
        <v>1</v>
      </c>
      <c r="AK609" t="str">
        <f>IFERROR(_xlfn.XLOOKUP(Table1[[#This Row],[Manager ID]],MANAGERS!A:A,MANAGERS!B:B),"Not Found")</f>
        <v>Manager_14</v>
      </c>
    </row>
    <row r="610" spans="1:37" x14ac:dyDescent="0.2">
      <c r="A610" t="s">
        <v>4955</v>
      </c>
      <c r="B610" t="s">
        <v>20</v>
      </c>
      <c r="C610" t="s">
        <v>21</v>
      </c>
      <c r="D610" t="s">
        <v>25</v>
      </c>
      <c r="E610" t="s">
        <v>51</v>
      </c>
      <c r="F610" s="1">
        <v>42834</v>
      </c>
      <c r="G610" s="1">
        <v>30243</v>
      </c>
      <c r="H610">
        <v>100432</v>
      </c>
      <c r="I610">
        <v>26277</v>
      </c>
      <c r="J610">
        <v>84</v>
      </c>
      <c r="K610">
        <v>47</v>
      </c>
      <c r="L610" t="s">
        <v>31</v>
      </c>
      <c r="M610">
        <v>102</v>
      </c>
      <c r="N610">
        <f>Table1[[#This Row],[Basic Salary]]+Table1[[#This Row],[Bonus]]</f>
        <v>126709</v>
      </c>
      <c r="O610" s="2">
        <f>Table1[[#This Row],[Bonus]]/Table1[[#This Row],[Basic Salary]]</f>
        <v>0.2616397164250438</v>
      </c>
      <c r="P610">
        <f ca="1">DATEDIF(Table1[[#This Row],[Date of Birth]],TODAY(),"Y")</f>
        <v>43</v>
      </c>
      <c r="Q610">
        <f ca="1">DATEDIF(Table1[[#This Row],[Joining Date]],TODAY(),"Y")</f>
        <v>9</v>
      </c>
      <c r="R610" t="str">
        <f ca="1">IF(YEAR(Table1[[#This Row],[Joining Date]])=YEAR(TODAY()),"Yes","No")</f>
        <v>No</v>
      </c>
      <c r="S610" t="str">
        <f ca="1">IF(Table1[[#This Row],[Experience]]&gt;5,"Yes","No")</f>
        <v>Yes</v>
      </c>
      <c r="T610" t="str">
        <f>TEXT(Table1[[#This Row],[Joining Date]],"mmmm")</f>
        <v>April</v>
      </c>
      <c r="U610" t="str">
        <f>TEXT(Table1[[#This Row],[Joining Date]],"yyyy")</f>
        <v>2017</v>
      </c>
      <c r="V610" s="5">
        <f ca="1">TODAY()-Table1[[#This Row],[Joining Date]]</f>
        <v>3405</v>
      </c>
      <c r="W610" t="str">
        <f>LEFT(Table1[[#This Row],[Employee Name]],FIND(" ",Table1[[#This Row],[Employee Name]])-1)</f>
        <v>Rahul</v>
      </c>
      <c r="X610" t="str">
        <f>RIGHT(Table1[[#This Row],[Employee Name]],LEN(Table1[[#This Row],[Employee Name]])-FIND(" ",Table1[[#This Row],[Employee Name]]))</f>
        <v>Verma</v>
      </c>
      <c r="Y610" t="str">
        <f>Table1[[#This Row],[Department]]&amp;"-"&amp;Table1[[#This Row],[Employee ID]]</f>
        <v>Finance-E04899</v>
      </c>
      <c r="Z610" t="str">
        <f>LEFT(Table1[[#This Row],[Department]],3)</f>
        <v>Fin</v>
      </c>
      <c r="AA610" t="str">
        <f>_xlfn.XLOOKUP(Table1[[#This Row],[Manager ID]],MANAGERS!A:A,MANAGERS!B:B)</f>
        <v>Manager_2</v>
      </c>
      <c r="AB610" t="str" cm="1">
        <f t="array" ref="AB610">_xlfn.XLOOKUP(Table1[[#This Row],[Manager ID]],Table2[[#All],[Manager ID]],Table2[[#All],[Department Head]])</f>
        <v>Sales</v>
      </c>
      <c r="AC610" s="2">
        <f>_xlfn.XLOOKUP(Table1[[#This Row],[City]],L:L,O:O)</f>
        <v>0.241864189087755</v>
      </c>
      <c r="AD610" t="str" cm="1">
        <f t="array" ref="AD610">_xlfn.IFS(Table1[[#This Row],[Performance Score]]&gt;=90,"Excellent",Table1[[#This Row],[Performance Score]]&gt;=75,"Good",Table1[[#This Row],[Performance Score]]&gt;=60,"Average",Table1[[#This Row],[Performance Score]]&lt;=60,"Need Improvement")</f>
        <v>Need Improvement</v>
      </c>
      <c r="AE610" t="str">
        <f>IF(AND(Table1[[#This Row],[Attendance %]]&gt;=80,(Table1[[#This Row],[Performance Score]]&gt;=80)),"Eligible","Not Eligible")</f>
        <v>Not Eligible</v>
      </c>
      <c r="AF610" t="str">
        <f>IF(Table1[[#This Row],[Performance Score]]&gt;=80,"High Performer","Low Performer")</f>
        <v>Low Performer</v>
      </c>
      <c r="AG610" t="str" cm="1">
        <f t="array" aca="1" ref="AG610" ca="1">_xlfn.IFS(Table1[[#This Row],[Experience]]&lt;=3,"Junior",Table1[[#This Row],[Experience]]&lt;=7,"Mid Level",Table1[[#This Row],[Experience]]&gt;=7,"Senior")</f>
        <v>Senior</v>
      </c>
      <c r="AH610" t="str">
        <f>IF(Table1[[#This Row],[Attendance %]]&gt;75,"OK","Below 75")</f>
        <v>OK</v>
      </c>
      <c r="AI610" t="b">
        <f>ISBLANK(Table1[[#This Row],[Employee ID]])</f>
        <v>0</v>
      </c>
      <c r="AJ610" t="b">
        <f>ISNUMBER(Table1[[#This Row],[Total Salary  ]])</f>
        <v>1</v>
      </c>
      <c r="AK610" t="str">
        <f>IFERROR(_xlfn.XLOOKUP(Table1[[#This Row],[Manager ID]],MANAGERS!A:A,MANAGERS!B:B),"Not Found")</f>
        <v>Manager_2</v>
      </c>
    </row>
    <row r="611" spans="1:37" x14ac:dyDescent="0.2">
      <c r="A611" t="s">
        <v>1733</v>
      </c>
      <c r="B611" t="s">
        <v>36</v>
      </c>
      <c r="C611" t="s">
        <v>21</v>
      </c>
      <c r="D611" t="s">
        <v>40</v>
      </c>
      <c r="E611" t="s">
        <v>65</v>
      </c>
      <c r="F611" s="1">
        <v>43868</v>
      </c>
      <c r="G611" s="1">
        <v>32090</v>
      </c>
      <c r="H611">
        <v>118088</v>
      </c>
      <c r="I611">
        <v>8600</v>
      </c>
      <c r="J611">
        <v>75</v>
      </c>
      <c r="K611">
        <v>50</v>
      </c>
      <c r="L611" t="s">
        <v>18</v>
      </c>
      <c r="M611">
        <v>120</v>
      </c>
      <c r="N611">
        <f>Table1[[#This Row],[Basic Salary]]+Table1[[#This Row],[Bonus]]</f>
        <v>126688</v>
      </c>
      <c r="O611" s="2">
        <f>Table1[[#This Row],[Bonus]]/Table1[[#This Row],[Basic Salary]]</f>
        <v>7.2827044238195249E-2</v>
      </c>
      <c r="P611">
        <f ca="1">DATEDIF(Table1[[#This Row],[Date of Birth]],TODAY(),"Y")</f>
        <v>38</v>
      </c>
      <c r="Q611">
        <f ca="1">DATEDIF(Table1[[#This Row],[Joining Date]],TODAY(),"Y")</f>
        <v>6</v>
      </c>
      <c r="R611" t="str">
        <f ca="1">IF(YEAR(Table1[[#This Row],[Joining Date]])=YEAR(TODAY()),"Yes","No")</f>
        <v>No</v>
      </c>
      <c r="S611" t="str">
        <f ca="1">IF(Table1[[#This Row],[Experience]]&gt;5,"Yes","No")</f>
        <v>Yes</v>
      </c>
      <c r="T611" t="str">
        <f>TEXT(Table1[[#This Row],[Joining Date]],"mmmm")</f>
        <v>February</v>
      </c>
      <c r="U611" t="str">
        <f>TEXT(Table1[[#This Row],[Joining Date]],"yyyy")</f>
        <v>2020</v>
      </c>
      <c r="V611" s="5">
        <f ca="1">TODAY()-Table1[[#This Row],[Joining Date]]</f>
        <v>2371</v>
      </c>
      <c r="W611" t="str">
        <f>LEFT(Table1[[#This Row],[Employee Name]],FIND(" ",Table1[[#This Row],[Employee Name]])-1)</f>
        <v>Meera</v>
      </c>
      <c r="X611" t="str">
        <f>RIGHT(Table1[[#This Row],[Employee Name]],LEN(Table1[[#This Row],[Employee Name]])-FIND(" ",Table1[[#This Row],[Employee Name]]))</f>
        <v>Joshi</v>
      </c>
      <c r="Y611" t="str">
        <f>Table1[[#This Row],[Department]]&amp;"-"&amp;Table1[[#This Row],[Employee ID]]</f>
        <v>IT-E01677</v>
      </c>
      <c r="Z611" t="str">
        <f>LEFT(Table1[[#This Row],[Department]],3)</f>
        <v>IT</v>
      </c>
      <c r="AA611" t="str">
        <f>_xlfn.XLOOKUP(Table1[[#This Row],[Manager ID]],MANAGERS!A:A,MANAGERS!B:B)</f>
        <v>Manager_20</v>
      </c>
      <c r="AB611" t="str" cm="1">
        <f t="array" ref="AB611">_xlfn.XLOOKUP(Table1[[#This Row],[Manager ID]],Table2[[#All],[Manager ID]],Table2[[#All],[Department Head]])</f>
        <v>Operations</v>
      </c>
      <c r="AC611" s="2">
        <f>_xlfn.XLOOKUP(Table1[[#This Row],[City]],L:L,O:O)</f>
        <v>0.21356479274849693</v>
      </c>
      <c r="AD611" t="str" cm="1">
        <f t="array" ref="AD611">_xlfn.IFS(Table1[[#This Row],[Performance Score]]&gt;=90,"Excellent",Table1[[#This Row],[Performance Score]]&gt;=75,"Good",Table1[[#This Row],[Performance Score]]&gt;=60,"Average",Table1[[#This Row],[Performance Score]]&lt;=60,"Need Improvement")</f>
        <v>Need Improvement</v>
      </c>
      <c r="AE611" t="str">
        <f>IF(AND(Table1[[#This Row],[Attendance %]]&gt;=80,(Table1[[#This Row],[Performance Score]]&gt;=80)),"Eligible","Not Eligible")</f>
        <v>Not Eligible</v>
      </c>
      <c r="AF611" t="str">
        <f>IF(Table1[[#This Row],[Performance Score]]&gt;=80,"High Performer","Low Performer")</f>
        <v>Low Performer</v>
      </c>
      <c r="AG611" t="str" cm="1">
        <f t="array" aca="1" ref="AG611" ca="1">_xlfn.IFS(Table1[[#This Row],[Experience]]&lt;=3,"Junior",Table1[[#This Row],[Experience]]&lt;=7,"Mid Level",Table1[[#This Row],[Experience]]&gt;=7,"Senior")</f>
        <v>Mid Level</v>
      </c>
      <c r="AH611" t="str">
        <f>IF(Table1[[#This Row],[Attendance %]]&gt;75,"OK","Below 75")</f>
        <v>Below 75</v>
      </c>
      <c r="AI611" t="b">
        <f>ISBLANK(Table1[[#This Row],[Employee ID]])</f>
        <v>0</v>
      </c>
      <c r="AJ611" t="b">
        <f>ISNUMBER(Table1[[#This Row],[Total Salary  ]])</f>
        <v>1</v>
      </c>
      <c r="AK611" t="str">
        <f>IFERROR(_xlfn.XLOOKUP(Table1[[#This Row],[Manager ID]],MANAGERS!A:A,MANAGERS!B:B),"Not Found")</f>
        <v>Manager_20</v>
      </c>
    </row>
    <row r="612" spans="1:37" x14ac:dyDescent="0.2">
      <c r="A612" t="s">
        <v>805</v>
      </c>
      <c r="B612" t="s">
        <v>57</v>
      </c>
      <c r="C612" t="s">
        <v>15</v>
      </c>
      <c r="D612" t="s">
        <v>40</v>
      </c>
      <c r="E612" t="s">
        <v>30</v>
      </c>
      <c r="F612" s="1">
        <v>44891</v>
      </c>
      <c r="G612" s="1">
        <v>33944</v>
      </c>
      <c r="H612">
        <v>98024</v>
      </c>
      <c r="I612">
        <v>28662</v>
      </c>
      <c r="J612">
        <v>62</v>
      </c>
      <c r="K612">
        <v>45</v>
      </c>
      <c r="L612" t="s">
        <v>31</v>
      </c>
      <c r="M612">
        <v>116</v>
      </c>
      <c r="N612">
        <f>Table1[[#This Row],[Basic Salary]]+Table1[[#This Row],[Bonus]]</f>
        <v>126686</v>
      </c>
      <c r="O612" s="2">
        <f>Table1[[#This Row],[Bonus]]/Table1[[#This Row],[Basic Salary]]</f>
        <v>0.29239778013547701</v>
      </c>
      <c r="P612">
        <f ca="1">DATEDIF(Table1[[#This Row],[Date of Birth]],TODAY(),"Y")</f>
        <v>33</v>
      </c>
      <c r="Q612">
        <f ca="1">DATEDIF(Table1[[#This Row],[Joining Date]],TODAY(),"Y")</f>
        <v>3</v>
      </c>
      <c r="R612" t="str">
        <f ca="1">IF(YEAR(Table1[[#This Row],[Joining Date]])=YEAR(TODAY()),"Yes","No")</f>
        <v>No</v>
      </c>
      <c r="S612" t="str">
        <f ca="1">IF(Table1[[#This Row],[Experience]]&gt;5,"Yes","No")</f>
        <v>No</v>
      </c>
      <c r="T612" t="str">
        <f>TEXT(Table1[[#This Row],[Joining Date]],"mmmm")</f>
        <v>November</v>
      </c>
      <c r="U612" t="str">
        <f>TEXT(Table1[[#This Row],[Joining Date]],"yyyy")</f>
        <v>2022</v>
      </c>
      <c r="V612" s="5">
        <f ca="1">TODAY()-Table1[[#This Row],[Joining Date]]</f>
        <v>1348</v>
      </c>
      <c r="W612" t="str">
        <f>LEFT(Table1[[#This Row],[Employee Name]],FIND(" ",Table1[[#This Row],[Employee Name]])-1)</f>
        <v>Swathi</v>
      </c>
      <c r="X612" t="str">
        <f>RIGHT(Table1[[#This Row],[Employee Name]],LEN(Table1[[#This Row],[Employee Name]])-FIND(" ",Table1[[#This Row],[Employee Name]]))</f>
        <v>Ramesh</v>
      </c>
      <c r="Y612" t="str">
        <f>Table1[[#This Row],[Department]]&amp;"-"&amp;Table1[[#This Row],[Employee ID]]</f>
        <v>IT-E00749</v>
      </c>
      <c r="Z612" t="str">
        <f>LEFT(Table1[[#This Row],[Department]],3)</f>
        <v>IT</v>
      </c>
      <c r="AA612" t="str">
        <f>_xlfn.XLOOKUP(Table1[[#This Row],[Manager ID]],MANAGERS!A:A,MANAGERS!B:B)</f>
        <v>Manager_16</v>
      </c>
      <c r="AB612" t="str" cm="1">
        <f t="array" ref="AB612">_xlfn.XLOOKUP(Table1[[#This Row],[Manager ID]],Table2[[#All],[Manager ID]],Table2[[#All],[Department Head]])</f>
        <v>Sales</v>
      </c>
      <c r="AC612" s="2">
        <f>_xlfn.XLOOKUP(Table1[[#This Row],[City]],L:L,O:O)</f>
        <v>0.241864189087755</v>
      </c>
      <c r="AD612" t="str" cm="1">
        <f t="array" ref="AD612">_xlfn.IFS(Table1[[#This Row],[Performance Score]]&gt;=90,"Excellent",Table1[[#This Row],[Performance Score]]&gt;=75,"Good",Table1[[#This Row],[Performance Score]]&gt;=60,"Average",Table1[[#This Row],[Performance Score]]&lt;=60,"Need Improvement")</f>
        <v>Need Improvement</v>
      </c>
      <c r="AE612" t="str">
        <f>IF(AND(Table1[[#This Row],[Attendance %]]&gt;=80,(Table1[[#This Row],[Performance Score]]&gt;=80)),"Eligible","Not Eligible")</f>
        <v>Not Eligible</v>
      </c>
      <c r="AF612" t="str">
        <f>IF(Table1[[#This Row],[Performance Score]]&gt;=80,"High Performer","Low Performer")</f>
        <v>Low Performer</v>
      </c>
      <c r="AG612" t="str" cm="1">
        <f t="array" aca="1" ref="AG612" ca="1">_xlfn.IFS(Table1[[#This Row],[Experience]]&lt;=3,"Junior",Table1[[#This Row],[Experience]]&lt;=7,"Mid Level",Table1[[#This Row],[Experience]]&gt;=7,"Senior")</f>
        <v>Junior</v>
      </c>
      <c r="AH612" t="str">
        <f>IF(Table1[[#This Row],[Attendance %]]&gt;75,"OK","Below 75")</f>
        <v>Below 75</v>
      </c>
      <c r="AI612" t="b">
        <f>ISBLANK(Table1[[#This Row],[Employee ID]])</f>
        <v>0</v>
      </c>
      <c r="AJ612" t="b">
        <f>ISNUMBER(Table1[[#This Row],[Total Salary  ]])</f>
        <v>1</v>
      </c>
      <c r="AK612" t="str">
        <f>IFERROR(_xlfn.XLOOKUP(Table1[[#This Row],[Manager ID]],MANAGERS!A:A,MANAGERS!B:B),"Not Found")</f>
        <v>Manager_16</v>
      </c>
    </row>
    <row r="613" spans="1:37" x14ac:dyDescent="0.2">
      <c r="A613" t="s">
        <v>3838</v>
      </c>
      <c r="B613" t="s">
        <v>29</v>
      </c>
      <c r="C613" t="s">
        <v>21</v>
      </c>
      <c r="D613" t="s">
        <v>43</v>
      </c>
      <c r="E613" t="s">
        <v>65</v>
      </c>
      <c r="F613" s="1">
        <v>43520</v>
      </c>
      <c r="G613" s="1">
        <v>33871</v>
      </c>
      <c r="H613">
        <v>117804</v>
      </c>
      <c r="I613">
        <v>8849</v>
      </c>
      <c r="J613">
        <v>68</v>
      </c>
      <c r="K613">
        <v>53</v>
      </c>
      <c r="L613" t="s">
        <v>23</v>
      </c>
      <c r="M613">
        <v>115</v>
      </c>
      <c r="N613">
        <f>Table1[[#This Row],[Basic Salary]]+Table1[[#This Row],[Bonus]]</f>
        <v>126653</v>
      </c>
      <c r="O613" s="2">
        <f>Table1[[#This Row],[Bonus]]/Table1[[#This Row],[Basic Salary]]</f>
        <v>7.5116294862653227E-2</v>
      </c>
      <c r="P613">
        <f ca="1">DATEDIF(Table1[[#This Row],[Date of Birth]],TODAY(),"Y")</f>
        <v>33</v>
      </c>
      <c r="Q613">
        <f ca="1">DATEDIF(Table1[[#This Row],[Joining Date]],TODAY(),"Y")</f>
        <v>7</v>
      </c>
      <c r="R613" t="str">
        <f ca="1">IF(YEAR(Table1[[#This Row],[Joining Date]])=YEAR(TODAY()),"Yes","No")</f>
        <v>No</v>
      </c>
      <c r="S613" t="str">
        <f ca="1">IF(Table1[[#This Row],[Experience]]&gt;5,"Yes","No")</f>
        <v>Yes</v>
      </c>
      <c r="T613" t="str">
        <f>TEXT(Table1[[#This Row],[Joining Date]],"mmmm")</f>
        <v>February</v>
      </c>
      <c r="U613" t="str">
        <f>TEXT(Table1[[#This Row],[Joining Date]],"yyyy")</f>
        <v>2019</v>
      </c>
      <c r="V613" s="5">
        <f ca="1">TODAY()-Table1[[#This Row],[Joining Date]]</f>
        <v>2719</v>
      </c>
      <c r="W613" t="str">
        <f>LEFT(Table1[[#This Row],[Employee Name]],FIND(" ",Table1[[#This Row],[Employee Name]])-1)</f>
        <v>Vikram</v>
      </c>
      <c r="X613" t="str">
        <f>RIGHT(Table1[[#This Row],[Employee Name]],LEN(Table1[[#This Row],[Employee Name]])-FIND(" ",Table1[[#This Row],[Employee Name]]))</f>
        <v>Singh</v>
      </c>
      <c r="Y613" t="str">
        <f>Table1[[#This Row],[Department]]&amp;"-"&amp;Table1[[#This Row],[Employee ID]]</f>
        <v>Operations-E03782</v>
      </c>
      <c r="Z613" t="str">
        <f>LEFT(Table1[[#This Row],[Department]],3)</f>
        <v>Ope</v>
      </c>
      <c r="AA613" t="str">
        <f>_xlfn.XLOOKUP(Table1[[#This Row],[Manager ID]],MANAGERS!A:A,MANAGERS!B:B)</f>
        <v>Manager_15</v>
      </c>
      <c r="AB613" t="str" cm="1">
        <f t="array" ref="AB613">_xlfn.XLOOKUP(Table1[[#This Row],[Manager ID]],Table2[[#All],[Manager ID]],Table2[[#All],[Department Head]])</f>
        <v>Support</v>
      </c>
      <c r="AC613" s="2">
        <f>_xlfn.XLOOKUP(Table1[[#This Row],[City]],L:L,O:O)</f>
        <v>0.23486488519629886</v>
      </c>
      <c r="AD613" t="str" cm="1">
        <f t="array" ref="AD613">_xlfn.IFS(Table1[[#This Row],[Performance Score]]&gt;=90,"Excellent",Table1[[#This Row],[Performance Score]]&gt;=75,"Good",Table1[[#This Row],[Performance Score]]&gt;=60,"Average",Table1[[#This Row],[Performance Score]]&lt;=60,"Need Improvement")</f>
        <v>Need Improvement</v>
      </c>
      <c r="AE613" t="str">
        <f>IF(AND(Table1[[#This Row],[Attendance %]]&gt;=80,(Table1[[#This Row],[Performance Score]]&gt;=80)),"Eligible","Not Eligible")</f>
        <v>Not Eligible</v>
      </c>
      <c r="AF613" t="str">
        <f>IF(Table1[[#This Row],[Performance Score]]&gt;=80,"High Performer","Low Performer")</f>
        <v>Low Performer</v>
      </c>
      <c r="AG613" t="str" cm="1">
        <f t="array" aca="1" ref="AG613" ca="1">_xlfn.IFS(Table1[[#This Row],[Experience]]&lt;=3,"Junior",Table1[[#This Row],[Experience]]&lt;=7,"Mid Level",Table1[[#This Row],[Experience]]&gt;=7,"Senior")</f>
        <v>Mid Level</v>
      </c>
      <c r="AH613" t="str">
        <f>IF(Table1[[#This Row],[Attendance %]]&gt;75,"OK","Below 75")</f>
        <v>Below 75</v>
      </c>
      <c r="AI613" t="b">
        <f>ISBLANK(Table1[[#This Row],[Employee ID]])</f>
        <v>0</v>
      </c>
      <c r="AJ613" t="b">
        <f>ISNUMBER(Table1[[#This Row],[Total Salary  ]])</f>
        <v>1</v>
      </c>
      <c r="AK613" t="str">
        <f>IFERROR(_xlfn.XLOOKUP(Table1[[#This Row],[Manager ID]],MANAGERS!A:A,MANAGERS!B:B),"Not Found")</f>
        <v>Manager_15</v>
      </c>
    </row>
    <row r="614" spans="1:37" x14ac:dyDescent="0.2">
      <c r="A614" t="s">
        <v>3511</v>
      </c>
      <c r="B614" t="s">
        <v>62</v>
      </c>
      <c r="C614" t="s">
        <v>15</v>
      </c>
      <c r="D614" t="s">
        <v>81</v>
      </c>
      <c r="E614" t="s">
        <v>22</v>
      </c>
      <c r="F614" s="1">
        <v>42613</v>
      </c>
      <c r="G614" s="1">
        <v>34922</v>
      </c>
      <c r="H614">
        <v>112179</v>
      </c>
      <c r="I614">
        <v>14471</v>
      </c>
      <c r="J614">
        <v>96</v>
      </c>
      <c r="K614">
        <v>70</v>
      </c>
      <c r="L614" t="s">
        <v>37</v>
      </c>
      <c r="M614">
        <v>108</v>
      </c>
      <c r="N614">
        <f>Table1[[#This Row],[Basic Salary]]+Table1[[#This Row],[Bonus]]</f>
        <v>126650</v>
      </c>
      <c r="O614" s="2">
        <f>Table1[[#This Row],[Bonus]]/Table1[[#This Row],[Basic Salary]]</f>
        <v>0.12899918879647707</v>
      </c>
      <c r="P614">
        <f ca="1">DATEDIF(Table1[[#This Row],[Date of Birth]],TODAY(),"Y")</f>
        <v>30</v>
      </c>
      <c r="Q614">
        <f ca="1">DATEDIF(Table1[[#This Row],[Joining Date]],TODAY(),"Y")</f>
        <v>9</v>
      </c>
      <c r="R614" t="str">
        <f ca="1">IF(YEAR(Table1[[#This Row],[Joining Date]])=YEAR(TODAY()),"Yes","No")</f>
        <v>No</v>
      </c>
      <c r="S614" t="str">
        <f ca="1">IF(Table1[[#This Row],[Experience]]&gt;5,"Yes","No")</f>
        <v>Yes</v>
      </c>
      <c r="T614" t="str">
        <f>TEXT(Table1[[#This Row],[Joining Date]],"mmmm")</f>
        <v>August</v>
      </c>
      <c r="U614" t="str">
        <f>TEXT(Table1[[#This Row],[Joining Date]],"yyyy")</f>
        <v>2016</v>
      </c>
      <c r="V614" s="5">
        <f ca="1">TODAY()-Table1[[#This Row],[Joining Date]]</f>
        <v>3626</v>
      </c>
      <c r="W614" t="str">
        <f>LEFT(Table1[[#This Row],[Employee Name]],FIND(" ",Table1[[#This Row],[Employee Name]])-1)</f>
        <v>Kavya</v>
      </c>
      <c r="X614" t="str">
        <f>RIGHT(Table1[[#This Row],[Employee Name]],LEN(Table1[[#This Row],[Employee Name]])-FIND(" ",Table1[[#This Row],[Employee Name]]))</f>
        <v>Nair</v>
      </c>
      <c r="Y614" t="str">
        <f>Table1[[#This Row],[Department]]&amp;"-"&amp;Table1[[#This Row],[Employee ID]]</f>
        <v>Sales-E03455</v>
      </c>
      <c r="Z614" t="str">
        <f>LEFT(Table1[[#This Row],[Department]],3)</f>
        <v>Sal</v>
      </c>
      <c r="AA614" t="str">
        <f>_xlfn.XLOOKUP(Table1[[#This Row],[Manager ID]],MANAGERS!A:A,MANAGERS!B:B)</f>
        <v>Manager_8</v>
      </c>
      <c r="AB614" t="str" cm="1">
        <f t="array" ref="AB614">_xlfn.XLOOKUP(Table1[[#This Row],[Manager ID]],Table2[[#All],[Manager ID]],Table2[[#All],[Department Head]])</f>
        <v>Sales</v>
      </c>
      <c r="AC614" s="2">
        <f>_xlfn.XLOOKUP(Table1[[#This Row],[City]],L:L,O:O)</f>
        <v>0.24036902712549932</v>
      </c>
      <c r="AD614" t="str" cm="1">
        <f t="array" ref="AD614">_xlfn.IFS(Table1[[#This Row],[Performance Score]]&gt;=90,"Excellent",Table1[[#This Row],[Performance Score]]&gt;=75,"Good",Table1[[#This Row],[Performance Score]]&gt;=60,"Average",Table1[[#This Row],[Performance Score]]&lt;=60,"Need Improvement")</f>
        <v>Average</v>
      </c>
      <c r="AE614" t="str">
        <f>IF(AND(Table1[[#This Row],[Attendance %]]&gt;=80,(Table1[[#This Row],[Performance Score]]&gt;=80)),"Eligible","Not Eligible")</f>
        <v>Not Eligible</v>
      </c>
      <c r="AF614" t="str">
        <f>IF(Table1[[#This Row],[Performance Score]]&gt;=80,"High Performer","Low Performer")</f>
        <v>Low Performer</v>
      </c>
      <c r="AG614" t="str" cm="1">
        <f t="array" aca="1" ref="AG614" ca="1">_xlfn.IFS(Table1[[#This Row],[Experience]]&lt;=3,"Junior",Table1[[#This Row],[Experience]]&lt;=7,"Mid Level",Table1[[#This Row],[Experience]]&gt;=7,"Senior")</f>
        <v>Senior</v>
      </c>
      <c r="AH614" t="str">
        <f>IF(Table1[[#This Row],[Attendance %]]&gt;75,"OK","Below 75")</f>
        <v>OK</v>
      </c>
      <c r="AI614" t="b">
        <f>ISBLANK(Table1[[#This Row],[Employee ID]])</f>
        <v>0</v>
      </c>
      <c r="AJ614" t="b">
        <f>ISNUMBER(Table1[[#This Row],[Total Salary  ]])</f>
        <v>1</v>
      </c>
      <c r="AK614" t="str">
        <f>IFERROR(_xlfn.XLOOKUP(Table1[[#This Row],[Manager ID]],MANAGERS!A:A,MANAGERS!B:B),"Not Found")</f>
        <v>Manager_8</v>
      </c>
    </row>
    <row r="615" spans="1:37" x14ac:dyDescent="0.2">
      <c r="A615" t="s">
        <v>1475</v>
      </c>
      <c r="B615" t="s">
        <v>77</v>
      </c>
      <c r="C615" t="s">
        <v>15</v>
      </c>
      <c r="D615" t="s">
        <v>40</v>
      </c>
      <c r="E615" t="s">
        <v>65</v>
      </c>
      <c r="F615" s="1">
        <v>43347</v>
      </c>
      <c r="G615" s="1">
        <v>38604</v>
      </c>
      <c r="H615">
        <v>96642</v>
      </c>
      <c r="I615">
        <v>29995</v>
      </c>
      <c r="J615">
        <v>76</v>
      </c>
      <c r="K615">
        <v>75</v>
      </c>
      <c r="L615" t="s">
        <v>23</v>
      </c>
      <c r="M615">
        <v>110</v>
      </c>
      <c r="N615">
        <f>Table1[[#This Row],[Basic Salary]]+Table1[[#This Row],[Bonus]]</f>
        <v>126637</v>
      </c>
      <c r="O615" s="2">
        <f>Table1[[#This Row],[Bonus]]/Table1[[#This Row],[Basic Salary]]</f>
        <v>0.31037230189772563</v>
      </c>
      <c r="P615">
        <f ca="1">DATEDIF(Table1[[#This Row],[Date of Birth]],TODAY(),"Y")</f>
        <v>20</v>
      </c>
      <c r="Q615">
        <f ca="1">DATEDIF(Table1[[#This Row],[Joining Date]],TODAY(),"Y")</f>
        <v>7</v>
      </c>
      <c r="R615" t="str">
        <f ca="1">IF(YEAR(Table1[[#This Row],[Joining Date]])=YEAR(TODAY()),"Yes","No")</f>
        <v>No</v>
      </c>
      <c r="S615" t="str">
        <f ca="1">IF(Table1[[#This Row],[Experience]]&gt;5,"Yes","No")</f>
        <v>Yes</v>
      </c>
      <c r="T615" t="str">
        <f>TEXT(Table1[[#This Row],[Joining Date]],"mmmm")</f>
        <v>September</v>
      </c>
      <c r="U615" t="str">
        <f>TEXT(Table1[[#This Row],[Joining Date]],"yyyy")</f>
        <v>2018</v>
      </c>
      <c r="V615" s="5">
        <f ca="1">TODAY()-Table1[[#This Row],[Joining Date]]</f>
        <v>2892</v>
      </c>
      <c r="W615" t="str">
        <f>LEFT(Table1[[#This Row],[Employee Name]],FIND(" ",Table1[[#This Row],[Employee Name]])-1)</f>
        <v>Rohan</v>
      </c>
      <c r="X615" t="str">
        <f>RIGHT(Table1[[#This Row],[Employee Name]],LEN(Table1[[#This Row],[Employee Name]])-FIND(" ",Table1[[#This Row],[Employee Name]]))</f>
        <v>Gupta</v>
      </c>
      <c r="Y615" t="str">
        <f>Table1[[#This Row],[Department]]&amp;"-"&amp;Table1[[#This Row],[Employee ID]]</f>
        <v>IT-E01419</v>
      </c>
      <c r="Z615" t="str">
        <f>LEFT(Table1[[#This Row],[Department]],3)</f>
        <v>IT</v>
      </c>
      <c r="AA615" t="str">
        <f>_xlfn.XLOOKUP(Table1[[#This Row],[Manager ID]],MANAGERS!A:A,MANAGERS!B:B)</f>
        <v>Manager_10</v>
      </c>
      <c r="AB615" t="str" cm="1">
        <f t="array" ref="AB615">_xlfn.XLOOKUP(Table1[[#This Row],[Manager ID]],Table2[[#All],[Manager ID]],Table2[[#All],[Department Head]])</f>
        <v>HR</v>
      </c>
      <c r="AC615" s="2">
        <f>_xlfn.XLOOKUP(Table1[[#This Row],[City]],L:L,O:O)</f>
        <v>0.23486488519629886</v>
      </c>
      <c r="AD615" t="str" cm="1">
        <f t="array" ref="AD615">_xlfn.IFS(Table1[[#This Row],[Performance Score]]&gt;=90,"Excellent",Table1[[#This Row],[Performance Score]]&gt;=75,"Good",Table1[[#This Row],[Performance Score]]&gt;=60,"Average",Table1[[#This Row],[Performance Score]]&lt;=60,"Need Improvement")</f>
        <v>Good</v>
      </c>
      <c r="AE615" t="str">
        <f>IF(AND(Table1[[#This Row],[Attendance %]]&gt;=80,(Table1[[#This Row],[Performance Score]]&gt;=80)),"Eligible","Not Eligible")</f>
        <v>Not Eligible</v>
      </c>
      <c r="AF615" t="str">
        <f>IF(Table1[[#This Row],[Performance Score]]&gt;=80,"High Performer","Low Performer")</f>
        <v>Low Performer</v>
      </c>
      <c r="AG615" t="str" cm="1">
        <f t="array" aca="1" ref="AG615" ca="1">_xlfn.IFS(Table1[[#This Row],[Experience]]&lt;=3,"Junior",Table1[[#This Row],[Experience]]&lt;=7,"Mid Level",Table1[[#This Row],[Experience]]&gt;=7,"Senior")</f>
        <v>Mid Level</v>
      </c>
      <c r="AH615" t="str">
        <f>IF(Table1[[#This Row],[Attendance %]]&gt;75,"OK","Below 75")</f>
        <v>OK</v>
      </c>
      <c r="AI615" t="b">
        <f>ISBLANK(Table1[[#This Row],[Employee ID]])</f>
        <v>0</v>
      </c>
      <c r="AJ615" t="b">
        <f>ISNUMBER(Table1[[#This Row],[Total Salary  ]])</f>
        <v>1</v>
      </c>
      <c r="AK615" t="str">
        <f>IFERROR(_xlfn.XLOOKUP(Table1[[#This Row],[Manager ID]],MANAGERS!A:A,MANAGERS!B:B),"Not Found")</f>
        <v>Manager_10</v>
      </c>
    </row>
    <row r="616" spans="1:37" x14ac:dyDescent="0.2">
      <c r="A616" t="s">
        <v>1235</v>
      </c>
      <c r="B616" t="s">
        <v>45</v>
      </c>
      <c r="C616" t="s">
        <v>21</v>
      </c>
      <c r="D616" t="s">
        <v>16</v>
      </c>
      <c r="E616" t="s">
        <v>22</v>
      </c>
      <c r="F616" s="1">
        <v>45359</v>
      </c>
      <c r="G616" s="1">
        <v>29505</v>
      </c>
      <c r="H616">
        <v>99352</v>
      </c>
      <c r="I616">
        <v>27283</v>
      </c>
      <c r="J616">
        <v>78</v>
      </c>
      <c r="K616">
        <v>93</v>
      </c>
      <c r="L616" t="s">
        <v>37</v>
      </c>
      <c r="M616">
        <v>117</v>
      </c>
      <c r="N616">
        <f>Table1[[#This Row],[Basic Salary]]+Table1[[#This Row],[Bonus]]</f>
        <v>126635</v>
      </c>
      <c r="O616" s="2">
        <f>Table1[[#This Row],[Bonus]]/Table1[[#This Row],[Basic Salary]]</f>
        <v>0.2746094693614623</v>
      </c>
      <c r="P616">
        <f ca="1">DATEDIF(Table1[[#This Row],[Date of Birth]],TODAY(),"Y")</f>
        <v>45</v>
      </c>
      <c r="Q616">
        <f ca="1">DATEDIF(Table1[[#This Row],[Joining Date]],TODAY(),"Y")</f>
        <v>2</v>
      </c>
      <c r="R616" t="str">
        <f ca="1">IF(YEAR(Table1[[#This Row],[Joining Date]])=YEAR(TODAY()),"Yes","No")</f>
        <v>No</v>
      </c>
      <c r="S616" t="str">
        <f ca="1">IF(Table1[[#This Row],[Experience]]&gt;5,"Yes","No")</f>
        <v>No</v>
      </c>
      <c r="T616" t="str">
        <f>TEXT(Table1[[#This Row],[Joining Date]],"mmmm")</f>
        <v>March</v>
      </c>
      <c r="U616" t="str">
        <f>TEXT(Table1[[#This Row],[Joining Date]],"yyyy")</f>
        <v>2024</v>
      </c>
      <c r="V616" s="5">
        <f ca="1">TODAY()-Table1[[#This Row],[Joining Date]]</f>
        <v>880</v>
      </c>
      <c r="W616" t="str">
        <f>LEFT(Table1[[#This Row],[Employee Name]],FIND(" ",Table1[[#This Row],[Employee Name]])-1)</f>
        <v>Ananya</v>
      </c>
      <c r="X616" t="str">
        <f>RIGHT(Table1[[#This Row],[Employee Name]],LEN(Table1[[#This Row],[Employee Name]])-FIND(" ",Table1[[#This Row],[Employee Name]]))</f>
        <v>Rao</v>
      </c>
      <c r="Y616" t="str">
        <f>Table1[[#This Row],[Department]]&amp;"-"&amp;Table1[[#This Row],[Employee ID]]</f>
        <v>HR-E01179</v>
      </c>
      <c r="Z616" t="str">
        <f>LEFT(Table1[[#This Row],[Department]],3)</f>
        <v>HR</v>
      </c>
      <c r="AA616" t="str">
        <f>_xlfn.XLOOKUP(Table1[[#This Row],[Manager ID]],MANAGERS!A:A,MANAGERS!B:B)</f>
        <v>Manager_17</v>
      </c>
      <c r="AB616" t="str" cm="1">
        <f t="array" ref="AB616">_xlfn.XLOOKUP(Table1[[#This Row],[Manager ID]],Table2[[#All],[Manager ID]],Table2[[#All],[Department Head]])</f>
        <v>Finance</v>
      </c>
      <c r="AC616" s="2">
        <f>_xlfn.XLOOKUP(Table1[[#This Row],[City]],L:L,O:O)</f>
        <v>0.24036902712549932</v>
      </c>
      <c r="AD616" t="str" cm="1">
        <f t="array" ref="AD616">_xlfn.IFS(Table1[[#This Row],[Performance Score]]&gt;=90,"Excellent",Table1[[#This Row],[Performance Score]]&gt;=75,"Good",Table1[[#This Row],[Performance Score]]&gt;=60,"Average",Table1[[#This Row],[Performance Score]]&lt;=60,"Need Improvement")</f>
        <v>Excellent</v>
      </c>
      <c r="AE616" t="str">
        <f>IF(AND(Table1[[#This Row],[Attendance %]]&gt;=80,(Table1[[#This Row],[Performance Score]]&gt;=80)),"Eligible","Not Eligible")</f>
        <v>Not Eligible</v>
      </c>
      <c r="AF616" t="str">
        <f>IF(Table1[[#This Row],[Performance Score]]&gt;=80,"High Performer","Low Performer")</f>
        <v>High Performer</v>
      </c>
      <c r="AG616" t="str" cm="1">
        <f t="array" aca="1" ref="AG616" ca="1">_xlfn.IFS(Table1[[#This Row],[Experience]]&lt;=3,"Junior",Table1[[#This Row],[Experience]]&lt;=7,"Mid Level",Table1[[#This Row],[Experience]]&gt;=7,"Senior")</f>
        <v>Junior</v>
      </c>
      <c r="AH616" t="str">
        <f>IF(Table1[[#This Row],[Attendance %]]&gt;75,"OK","Below 75")</f>
        <v>OK</v>
      </c>
      <c r="AI616" t="b">
        <f>ISBLANK(Table1[[#This Row],[Employee ID]])</f>
        <v>0</v>
      </c>
      <c r="AJ616" t="b">
        <f>ISNUMBER(Table1[[#This Row],[Total Salary  ]])</f>
        <v>1</v>
      </c>
      <c r="AK616" t="str">
        <f>IFERROR(_xlfn.XLOOKUP(Table1[[#This Row],[Manager ID]],MANAGERS!A:A,MANAGERS!B:B),"Not Found")</f>
        <v>Manager_17</v>
      </c>
    </row>
    <row r="617" spans="1:37" x14ac:dyDescent="0.2">
      <c r="A617" t="s">
        <v>4496</v>
      </c>
      <c r="B617" t="s">
        <v>89</v>
      </c>
      <c r="C617" t="s">
        <v>21</v>
      </c>
      <c r="D617" t="s">
        <v>33</v>
      </c>
      <c r="E617" t="s">
        <v>17</v>
      </c>
      <c r="F617" s="1">
        <v>42561</v>
      </c>
      <c r="G617" s="1">
        <v>30068</v>
      </c>
      <c r="H617">
        <v>118379</v>
      </c>
      <c r="I617">
        <v>8197</v>
      </c>
      <c r="J617">
        <v>65</v>
      </c>
      <c r="K617">
        <v>82</v>
      </c>
      <c r="L617" t="s">
        <v>34</v>
      </c>
      <c r="M617">
        <v>102</v>
      </c>
      <c r="N617">
        <f>Table1[[#This Row],[Basic Salary]]+Table1[[#This Row],[Bonus]]</f>
        <v>126576</v>
      </c>
      <c r="O617" s="2">
        <f>Table1[[#This Row],[Bonus]]/Table1[[#This Row],[Basic Salary]]</f>
        <v>6.9243700318468646E-2</v>
      </c>
      <c r="P617">
        <f ca="1">DATEDIF(Table1[[#This Row],[Date of Birth]],TODAY(),"Y")</f>
        <v>44</v>
      </c>
      <c r="Q617">
        <f ca="1">DATEDIF(Table1[[#This Row],[Joining Date]],TODAY(),"Y")</f>
        <v>10</v>
      </c>
      <c r="R617" t="str">
        <f ca="1">IF(YEAR(Table1[[#This Row],[Joining Date]])=YEAR(TODAY()),"Yes","No")</f>
        <v>No</v>
      </c>
      <c r="S617" t="str">
        <f ca="1">IF(Table1[[#This Row],[Experience]]&gt;5,"Yes","No")</f>
        <v>Yes</v>
      </c>
      <c r="T617" t="str">
        <f>TEXT(Table1[[#This Row],[Joining Date]],"mmmm")</f>
        <v>July</v>
      </c>
      <c r="U617" t="str">
        <f>TEXT(Table1[[#This Row],[Joining Date]],"yyyy")</f>
        <v>2016</v>
      </c>
      <c r="V617" s="5">
        <f ca="1">TODAY()-Table1[[#This Row],[Joining Date]]</f>
        <v>3678</v>
      </c>
      <c r="W617" t="str">
        <f>LEFT(Table1[[#This Row],[Employee Name]],FIND(" ",Table1[[#This Row],[Employee Name]])-1)</f>
        <v>Tarun</v>
      </c>
      <c r="X617" t="str">
        <f>RIGHT(Table1[[#This Row],[Employee Name]],LEN(Table1[[#This Row],[Employee Name]])-FIND(" ",Table1[[#This Row],[Employee Name]]))</f>
        <v>Verma</v>
      </c>
      <c r="Y617" t="str">
        <f>Table1[[#This Row],[Department]]&amp;"-"&amp;Table1[[#This Row],[Employee ID]]</f>
        <v>Marketing-E04440</v>
      </c>
      <c r="Z617" t="str">
        <f>LEFT(Table1[[#This Row],[Department]],3)</f>
        <v>Mar</v>
      </c>
      <c r="AA617" t="str">
        <f>_xlfn.XLOOKUP(Table1[[#This Row],[Manager ID]],MANAGERS!A:A,MANAGERS!B:B)</f>
        <v>Manager_2</v>
      </c>
      <c r="AB617" t="str" cm="1">
        <f t="array" ref="AB617">_xlfn.XLOOKUP(Table1[[#This Row],[Manager ID]],Table2[[#All],[Manager ID]],Table2[[#All],[Department Head]])</f>
        <v>Sales</v>
      </c>
      <c r="AC617" s="2">
        <f>_xlfn.XLOOKUP(Table1[[#This Row],[City]],L:L,O:O)</f>
        <v>0.24030340748661314</v>
      </c>
      <c r="AD617" t="str" cm="1">
        <f t="array" ref="AD617">_xlfn.IFS(Table1[[#This Row],[Performance Score]]&gt;=90,"Excellent",Table1[[#This Row],[Performance Score]]&gt;=75,"Good",Table1[[#This Row],[Performance Score]]&gt;=60,"Average",Table1[[#This Row],[Performance Score]]&lt;=60,"Need Improvement")</f>
        <v>Good</v>
      </c>
      <c r="AE617" t="str">
        <f>IF(AND(Table1[[#This Row],[Attendance %]]&gt;=80,(Table1[[#This Row],[Performance Score]]&gt;=80)),"Eligible","Not Eligible")</f>
        <v>Not Eligible</v>
      </c>
      <c r="AF617" t="str">
        <f>IF(Table1[[#This Row],[Performance Score]]&gt;=80,"High Performer","Low Performer")</f>
        <v>High Performer</v>
      </c>
      <c r="AG617" t="str" cm="1">
        <f t="array" aca="1" ref="AG617" ca="1">_xlfn.IFS(Table1[[#This Row],[Experience]]&lt;=3,"Junior",Table1[[#This Row],[Experience]]&lt;=7,"Mid Level",Table1[[#This Row],[Experience]]&gt;=7,"Senior")</f>
        <v>Senior</v>
      </c>
      <c r="AH617" t="str">
        <f>IF(Table1[[#This Row],[Attendance %]]&gt;75,"OK","Below 75")</f>
        <v>Below 75</v>
      </c>
      <c r="AI617" t="b">
        <f>ISBLANK(Table1[[#This Row],[Employee ID]])</f>
        <v>0</v>
      </c>
      <c r="AJ617" t="b">
        <f>ISNUMBER(Table1[[#This Row],[Total Salary  ]])</f>
        <v>1</v>
      </c>
      <c r="AK617" t="str">
        <f>IFERROR(_xlfn.XLOOKUP(Table1[[#This Row],[Manager ID]],MANAGERS!A:A,MANAGERS!B:B),"Not Found")</f>
        <v>Manager_2</v>
      </c>
    </row>
    <row r="618" spans="1:37" x14ac:dyDescent="0.2">
      <c r="A618" t="s">
        <v>2914</v>
      </c>
      <c r="B618" t="s">
        <v>50</v>
      </c>
      <c r="C618" t="s">
        <v>15</v>
      </c>
      <c r="D618" t="s">
        <v>25</v>
      </c>
      <c r="E618" t="s">
        <v>51</v>
      </c>
      <c r="F618" s="1">
        <v>45010</v>
      </c>
      <c r="G618" s="1">
        <v>37569</v>
      </c>
      <c r="H618">
        <v>100638</v>
      </c>
      <c r="I618">
        <v>25936</v>
      </c>
      <c r="J618">
        <v>62</v>
      </c>
      <c r="K618">
        <v>58</v>
      </c>
      <c r="L618" t="s">
        <v>31</v>
      </c>
      <c r="M618">
        <v>103</v>
      </c>
      <c r="N618">
        <f>Table1[[#This Row],[Basic Salary]]+Table1[[#This Row],[Bonus]]</f>
        <v>126574</v>
      </c>
      <c r="O618" s="2">
        <f>Table1[[#This Row],[Bonus]]/Table1[[#This Row],[Basic Salary]]</f>
        <v>0.25771577336592538</v>
      </c>
      <c r="P618">
        <f ca="1">DATEDIF(Table1[[#This Row],[Date of Birth]],TODAY(),"Y")</f>
        <v>23</v>
      </c>
      <c r="Q618">
        <f ca="1">DATEDIF(Table1[[#This Row],[Joining Date]],TODAY(),"Y")</f>
        <v>3</v>
      </c>
      <c r="R618" t="str">
        <f ca="1">IF(YEAR(Table1[[#This Row],[Joining Date]])=YEAR(TODAY()),"Yes","No")</f>
        <v>No</v>
      </c>
      <c r="S618" t="str">
        <f ca="1">IF(Table1[[#This Row],[Experience]]&gt;5,"Yes","No")</f>
        <v>No</v>
      </c>
      <c r="T618" t="str">
        <f>TEXT(Table1[[#This Row],[Joining Date]],"mmmm")</f>
        <v>March</v>
      </c>
      <c r="U618" t="str">
        <f>TEXT(Table1[[#This Row],[Joining Date]],"yyyy")</f>
        <v>2023</v>
      </c>
      <c r="V618" s="5">
        <f ca="1">TODAY()-Table1[[#This Row],[Joining Date]]</f>
        <v>1229</v>
      </c>
      <c r="W618" t="str">
        <f>LEFT(Table1[[#This Row],[Employee Name]],FIND(" ",Table1[[#This Row],[Employee Name]])-1)</f>
        <v>Ravi</v>
      </c>
      <c r="X618" t="str">
        <f>RIGHT(Table1[[#This Row],[Employee Name]],LEN(Table1[[#This Row],[Employee Name]])-FIND(" ",Table1[[#This Row],[Employee Name]]))</f>
        <v>Teja</v>
      </c>
      <c r="Y618" t="str">
        <f>Table1[[#This Row],[Department]]&amp;"-"&amp;Table1[[#This Row],[Employee ID]]</f>
        <v>Finance-E02858</v>
      </c>
      <c r="Z618" t="str">
        <f>LEFT(Table1[[#This Row],[Department]],3)</f>
        <v>Fin</v>
      </c>
      <c r="AA618" t="str">
        <f>_xlfn.XLOOKUP(Table1[[#This Row],[Manager ID]],MANAGERS!A:A,MANAGERS!B:B)</f>
        <v>Manager_3</v>
      </c>
      <c r="AB618" t="str" cm="1">
        <f t="array" ref="AB618">_xlfn.XLOOKUP(Table1[[#This Row],[Manager ID]],Table2[[#All],[Manager ID]],Table2[[#All],[Department Head]])</f>
        <v>IT</v>
      </c>
      <c r="AC618" s="2">
        <f>_xlfn.XLOOKUP(Table1[[#This Row],[City]],L:L,O:O)</f>
        <v>0.241864189087755</v>
      </c>
      <c r="AD618" t="str" cm="1">
        <f t="array" ref="AD618">_xlfn.IFS(Table1[[#This Row],[Performance Score]]&gt;=90,"Excellent",Table1[[#This Row],[Performance Score]]&gt;=75,"Good",Table1[[#This Row],[Performance Score]]&gt;=60,"Average",Table1[[#This Row],[Performance Score]]&lt;=60,"Need Improvement")</f>
        <v>Need Improvement</v>
      </c>
      <c r="AE618" t="str">
        <f>IF(AND(Table1[[#This Row],[Attendance %]]&gt;=80,(Table1[[#This Row],[Performance Score]]&gt;=80)),"Eligible","Not Eligible")</f>
        <v>Not Eligible</v>
      </c>
      <c r="AF618" t="str">
        <f>IF(Table1[[#This Row],[Performance Score]]&gt;=80,"High Performer","Low Performer")</f>
        <v>Low Performer</v>
      </c>
      <c r="AG618" t="str" cm="1">
        <f t="array" aca="1" ref="AG618" ca="1">_xlfn.IFS(Table1[[#This Row],[Experience]]&lt;=3,"Junior",Table1[[#This Row],[Experience]]&lt;=7,"Mid Level",Table1[[#This Row],[Experience]]&gt;=7,"Senior")</f>
        <v>Junior</v>
      </c>
      <c r="AH618" t="str">
        <f>IF(Table1[[#This Row],[Attendance %]]&gt;75,"OK","Below 75")</f>
        <v>Below 75</v>
      </c>
      <c r="AI618" t="b">
        <f>ISBLANK(Table1[[#This Row],[Employee ID]])</f>
        <v>0</v>
      </c>
      <c r="AJ618" t="b">
        <f>ISNUMBER(Table1[[#This Row],[Total Salary  ]])</f>
        <v>1</v>
      </c>
      <c r="AK618" t="str">
        <f>IFERROR(_xlfn.XLOOKUP(Table1[[#This Row],[Manager ID]],MANAGERS!A:A,MANAGERS!B:B),"Not Found")</f>
        <v>Manager_3</v>
      </c>
    </row>
    <row r="619" spans="1:37" x14ac:dyDescent="0.2">
      <c r="A619" t="s">
        <v>4588</v>
      </c>
      <c r="B619" t="s">
        <v>71</v>
      </c>
      <c r="C619" t="s">
        <v>21</v>
      </c>
      <c r="D619" t="s">
        <v>25</v>
      </c>
      <c r="E619" t="s">
        <v>22</v>
      </c>
      <c r="F619" s="1">
        <v>45571</v>
      </c>
      <c r="G619" s="1">
        <v>36202</v>
      </c>
      <c r="H619">
        <v>115241</v>
      </c>
      <c r="I619">
        <v>11298</v>
      </c>
      <c r="J619">
        <v>96</v>
      </c>
      <c r="K619">
        <v>42</v>
      </c>
      <c r="L619" t="s">
        <v>34</v>
      </c>
      <c r="M619">
        <v>117</v>
      </c>
      <c r="N619">
        <f>Table1[[#This Row],[Basic Salary]]+Table1[[#This Row],[Bonus]]</f>
        <v>126539</v>
      </c>
      <c r="O619" s="2">
        <f>Table1[[#This Row],[Bonus]]/Table1[[#This Row],[Basic Salary]]</f>
        <v>9.8038024661361842E-2</v>
      </c>
      <c r="P619">
        <f ca="1">DATEDIF(Table1[[#This Row],[Date of Birth]],TODAY(),"Y")</f>
        <v>27</v>
      </c>
      <c r="Q619">
        <f ca="1">DATEDIF(Table1[[#This Row],[Joining Date]],TODAY(),"Y")</f>
        <v>1</v>
      </c>
      <c r="R619" t="str">
        <f ca="1">IF(YEAR(Table1[[#This Row],[Joining Date]])=YEAR(TODAY()),"Yes","No")</f>
        <v>No</v>
      </c>
      <c r="S619" t="str">
        <f ca="1">IF(Table1[[#This Row],[Experience]]&gt;5,"Yes","No")</f>
        <v>No</v>
      </c>
      <c r="T619" t="str">
        <f>TEXT(Table1[[#This Row],[Joining Date]],"mmmm")</f>
        <v>October</v>
      </c>
      <c r="U619" t="str">
        <f>TEXT(Table1[[#This Row],[Joining Date]],"yyyy")</f>
        <v>2024</v>
      </c>
      <c r="V619" s="5">
        <f ca="1">TODAY()-Table1[[#This Row],[Joining Date]]</f>
        <v>668</v>
      </c>
      <c r="W619" t="str">
        <f>LEFT(Table1[[#This Row],[Employee Name]],FIND(" ",Table1[[#This Row],[Employee Name]])-1)</f>
        <v>Sneha</v>
      </c>
      <c r="X619" t="str">
        <f>RIGHT(Table1[[#This Row],[Employee Name]],LEN(Table1[[#This Row],[Employee Name]])-FIND(" ",Table1[[#This Row],[Employee Name]]))</f>
        <v>Iyer</v>
      </c>
      <c r="Y619" t="str">
        <f>Table1[[#This Row],[Department]]&amp;"-"&amp;Table1[[#This Row],[Employee ID]]</f>
        <v>Finance-E04532</v>
      </c>
      <c r="Z619" t="str">
        <f>LEFT(Table1[[#This Row],[Department]],3)</f>
        <v>Fin</v>
      </c>
      <c r="AA619" t="str">
        <f>_xlfn.XLOOKUP(Table1[[#This Row],[Manager ID]],MANAGERS!A:A,MANAGERS!B:B)</f>
        <v>Manager_17</v>
      </c>
      <c r="AB619" t="str" cm="1">
        <f t="array" ref="AB619">_xlfn.XLOOKUP(Table1[[#This Row],[Manager ID]],Table2[[#All],[Manager ID]],Table2[[#All],[Department Head]])</f>
        <v>Finance</v>
      </c>
      <c r="AC619" s="2">
        <f>_xlfn.XLOOKUP(Table1[[#This Row],[City]],L:L,O:O)</f>
        <v>0.24030340748661314</v>
      </c>
      <c r="AD619" t="str" cm="1">
        <f t="array" ref="AD619">_xlfn.IFS(Table1[[#This Row],[Performance Score]]&gt;=90,"Excellent",Table1[[#This Row],[Performance Score]]&gt;=75,"Good",Table1[[#This Row],[Performance Score]]&gt;=60,"Average",Table1[[#This Row],[Performance Score]]&lt;=60,"Need Improvement")</f>
        <v>Need Improvement</v>
      </c>
      <c r="AE619" t="str">
        <f>IF(AND(Table1[[#This Row],[Attendance %]]&gt;=80,(Table1[[#This Row],[Performance Score]]&gt;=80)),"Eligible","Not Eligible")</f>
        <v>Not Eligible</v>
      </c>
      <c r="AF619" t="str">
        <f>IF(Table1[[#This Row],[Performance Score]]&gt;=80,"High Performer","Low Performer")</f>
        <v>Low Performer</v>
      </c>
      <c r="AG619" t="str" cm="1">
        <f t="array" aca="1" ref="AG619" ca="1">_xlfn.IFS(Table1[[#This Row],[Experience]]&lt;=3,"Junior",Table1[[#This Row],[Experience]]&lt;=7,"Mid Level",Table1[[#This Row],[Experience]]&gt;=7,"Senior")</f>
        <v>Junior</v>
      </c>
      <c r="AH619" t="str">
        <f>IF(Table1[[#This Row],[Attendance %]]&gt;75,"OK","Below 75")</f>
        <v>OK</v>
      </c>
      <c r="AI619" t="b">
        <f>ISBLANK(Table1[[#This Row],[Employee ID]])</f>
        <v>0</v>
      </c>
      <c r="AJ619" t="b">
        <f>ISNUMBER(Table1[[#This Row],[Total Salary  ]])</f>
        <v>1</v>
      </c>
      <c r="AK619" t="str">
        <f>IFERROR(_xlfn.XLOOKUP(Table1[[#This Row],[Manager ID]],MANAGERS!A:A,MANAGERS!B:B),"Not Found")</f>
        <v>Manager_17</v>
      </c>
    </row>
    <row r="620" spans="1:37" x14ac:dyDescent="0.2">
      <c r="A620" t="s">
        <v>615</v>
      </c>
      <c r="B620" t="s">
        <v>95</v>
      </c>
      <c r="C620" t="s">
        <v>15</v>
      </c>
      <c r="D620" t="s">
        <v>43</v>
      </c>
      <c r="E620" t="s">
        <v>51</v>
      </c>
      <c r="F620" s="1">
        <v>42881</v>
      </c>
      <c r="G620" s="1">
        <v>35366</v>
      </c>
      <c r="H620">
        <v>97120</v>
      </c>
      <c r="I620">
        <v>29398</v>
      </c>
      <c r="J620">
        <v>76</v>
      </c>
      <c r="K620">
        <v>63</v>
      </c>
      <c r="L620" t="s">
        <v>27</v>
      </c>
      <c r="M620">
        <v>115</v>
      </c>
      <c r="N620">
        <f>Table1[[#This Row],[Basic Salary]]+Table1[[#This Row],[Bonus]]</f>
        <v>126518</v>
      </c>
      <c r="O620" s="2">
        <f>Table1[[#This Row],[Bonus]]/Table1[[#This Row],[Basic Salary]]</f>
        <v>0.30269769357495879</v>
      </c>
      <c r="P620">
        <f ca="1">DATEDIF(Table1[[#This Row],[Date of Birth]],TODAY(),"Y")</f>
        <v>29</v>
      </c>
      <c r="Q620">
        <f ca="1">DATEDIF(Table1[[#This Row],[Joining Date]],TODAY(),"Y")</f>
        <v>9</v>
      </c>
      <c r="R620" t="str">
        <f ca="1">IF(YEAR(Table1[[#This Row],[Joining Date]])=YEAR(TODAY()),"Yes","No")</f>
        <v>No</v>
      </c>
      <c r="S620" t="str">
        <f ca="1">IF(Table1[[#This Row],[Experience]]&gt;5,"Yes","No")</f>
        <v>Yes</v>
      </c>
      <c r="T620" t="str">
        <f>TEXT(Table1[[#This Row],[Joining Date]],"mmmm")</f>
        <v>May</v>
      </c>
      <c r="U620" t="str">
        <f>TEXT(Table1[[#This Row],[Joining Date]],"yyyy")</f>
        <v>2017</v>
      </c>
      <c r="V620" s="5">
        <f ca="1">TODAY()-Table1[[#This Row],[Joining Date]]</f>
        <v>3358</v>
      </c>
      <c r="W620" t="str">
        <f>LEFT(Table1[[#This Row],[Employee Name]],FIND(" ",Table1[[#This Row],[Employee Name]])-1)</f>
        <v>Ajay</v>
      </c>
      <c r="X620" t="str">
        <f>RIGHT(Table1[[#This Row],[Employee Name]],LEN(Table1[[#This Row],[Employee Name]])-FIND(" ",Table1[[#This Row],[Employee Name]]))</f>
        <v>Singh</v>
      </c>
      <c r="Y620" t="str">
        <f>Table1[[#This Row],[Department]]&amp;"-"&amp;Table1[[#This Row],[Employee ID]]</f>
        <v>Operations-E00559</v>
      </c>
      <c r="Z620" t="str">
        <f>LEFT(Table1[[#This Row],[Department]],3)</f>
        <v>Ope</v>
      </c>
      <c r="AA620" t="str">
        <f>_xlfn.XLOOKUP(Table1[[#This Row],[Manager ID]],MANAGERS!A:A,MANAGERS!B:B)</f>
        <v>Manager_15</v>
      </c>
      <c r="AB620" t="str" cm="1">
        <f t="array" ref="AB620">_xlfn.XLOOKUP(Table1[[#This Row],[Manager ID]],Table2[[#All],[Manager ID]],Table2[[#All],[Department Head]])</f>
        <v>Support</v>
      </c>
      <c r="AC620" s="2">
        <f>_xlfn.XLOOKUP(Table1[[#This Row],[City]],L:L,O:O)</f>
        <v>0.23674293405114402</v>
      </c>
      <c r="AD620" t="str" cm="1">
        <f t="array" ref="AD620">_xlfn.IFS(Table1[[#This Row],[Performance Score]]&gt;=90,"Excellent",Table1[[#This Row],[Performance Score]]&gt;=75,"Good",Table1[[#This Row],[Performance Score]]&gt;=60,"Average",Table1[[#This Row],[Performance Score]]&lt;=60,"Need Improvement")</f>
        <v>Average</v>
      </c>
      <c r="AE620" t="str">
        <f>IF(AND(Table1[[#This Row],[Attendance %]]&gt;=80,(Table1[[#This Row],[Performance Score]]&gt;=80)),"Eligible","Not Eligible")</f>
        <v>Not Eligible</v>
      </c>
      <c r="AF620" t="str">
        <f>IF(Table1[[#This Row],[Performance Score]]&gt;=80,"High Performer","Low Performer")</f>
        <v>Low Performer</v>
      </c>
      <c r="AG620" t="str" cm="1">
        <f t="array" aca="1" ref="AG620" ca="1">_xlfn.IFS(Table1[[#This Row],[Experience]]&lt;=3,"Junior",Table1[[#This Row],[Experience]]&lt;=7,"Mid Level",Table1[[#This Row],[Experience]]&gt;=7,"Senior")</f>
        <v>Senior</v>
      </c>
      <c r="AH620" t="str">
        <f>IF(Table1[[#This Row],[Attendance %]]&gt;75,"OK","Below 75")</f>
        <v>OK</v>
      </c>
      <c r="AI620" t="b">
        <f>ISBLANK(Table1[[#This Row],[Employee ID]])</f>
        <v>0</v>
      </c>
      <c r="AJ620" t="b">
        <f>ISNUMBER(Table1[[#This Row],[Total Salary  ]])</f>
        <v>1</v>
      </c>
      <c r="AK620" t="str">
        <f>IFERROR(_xlfn.XLOOKUP(Table1[[#This Row],[Manager ID]],MANAGERS!A:A,MANAGERS!B:B),"Not Found")</f>
        <v>Manager_15</v>
      </c>
    </row>
    <row r="621" spans="1:37" x14ac:dyDescent="0.2">
      <c r="A621" t="s">
        <v>1279</v>
      </c>
      <c r="B621" t="s">
        <v>85</v>
      </c>
      <c r="C621" t="s">
        <v>15</v>
      </c>
      <c r="D621" t="s">
        <v>43</v>
      </c>
      <c r="E621" t="s">
        <v>51</v>
      </c>
      <c r="F621" s="1">
        <v>42993</v>
      </c>
      <c r="G621" s="1">
        <v>37703</v>
      </c>
      <c r="H621">
        <v>105117</v>
      </c>
      <c r="I621">
        <v>21385</v>
      </c>
      <c r="J621">
        <v>79</v>
      </c>
      <c r="K621">
        <v>65</v>
      </c>
      <c r="L621" t="s">
        <v>23</v>
      </c>
      <c r="M621">
        <v>102</v>
      </c>
      <c r="N621">
        <f>Table1[[#This Row],[Basic Salary]]+Table1[[#This Row],[Bonus]]</f>
        <v>126502</v>
      </c>
      <c r="O621" s="2">
        <f>Table1[[#This Row],[Bonus]]/Table1[[#This Row],[Basic Salary]]</f>
        <v>0.20343997640724146</v>
      </c>
      <c r="P621">
        <f ca="1">DATEDIF(Table1[[#This Row],[Date of Birth]],TODAY(),"Y")</f>
        <v>23</v>
      </c>
      <c r="Q621">
        <f ca="1">DATEDIF(Table1[[#This Row],[Joining Date]],TODAY(),"Y")</f>
        <v>8</v>
      </c>
      <c r="R621" t="str">
        <f ca="1">IF(YEAR(Table1[[#This Row],[Joining Date]])=YEAR(TODAY()),"Yes","No")</f>
        <v>No</v>
      </c>
      <c r="S621" t="str">
        <f ca="1">IF(Table1[[#This Row],[Experience]]&gt;5,"Yes","No")</f>
        <v>Yes</v>
      </c>
      <c r="T621" t="str">
        <f>TEXT(Table1[[#This Row],[Joining Date]],"mmmm")</f>
        <v>September</v>
      </c>
      <c r="U621" t="str">
        <f>TEXT(Table1[[#This Row],[Joining Date]],"yyyy")</f>
        <v>2017</v>
      </c>
      <c r="V621" s="5">
        <f ca="1">TODAY()-Table1[[#This Row],[Joining Date]]</f>
        <v>3246</v>
      </c>
      <c r="W621" t="str">
        <f>LEFT(Table1[[#This Row],[Employee Name]],FIND(" ",Table1[[#This Row],[Employee Name]])-1)</f>
        <v>Pooja</v>
      </c>
      <c r="X621" t="str">
        <f>RIGHT(Table1[[#This Row],[Employee Name]],LEN(Table1[[#This Row],[Employee Name]])-FIND(" ",Table1[[#This Row],[Employee Name]]))</f>
        <v>Das</v>
      </c>
      <c r="Y621" t="str">
        <f>Table1[[#This Row],[Department]]&amp;"-"&amp;Table1[[#This Row],[Employee ID]]</f>
        <v>Operations-E01223</v>
      </c>
      <c r="Z621" t="str">
        <f>LEFT(Table1[[#This Row],[Department]],3)</f>
        <v>Ope</v>
      </c>
      <c r="AA621" t="str">
        <f>_xlfn.XLOOKUP(Table1[[#This Row],[Manager ID]],MANAGERS!A:A,MANAGERS!B:B)</f>
        <v>Manager_2</v>
      </c>
      <c r="AB621" t="str" cm="1">
        <f t="array" ref="AB621">_xlfn.XLOOKUP(Table1[[#This Row],[Manager ID]],Table2[[#All],[Manager ID]],Table2[[#All],[Department Head]])</f>
        <v>Sales</v>
      </c>
      <c r="AC621" s="2">
        <f>_xlfn.XLOOKUP(Table1[[#This Row],[City]],L:L,O:O)</f>
        <v>0.23486488519629886</v>
      </c>
      <c r="AD621" t="str" cm="1">
        <f t="array" ref="AD621">_xlfn.IFS(Table1[[#This Row],[Performance Score]]&gt;=90,"Excellent",Table1[[#This Row],[Performance Score]]&gt;=75,"Good",Table1[[#This Row],[Performance Score]]&gt;=60,"Average",Table1[[#This Row],[Performance Score]]&lt;=60,"Need Improvement")</f>
        <v>Average</v>
      </c>
      <c r="AE621" t="str">
        <f>IF(AND(Table1[[#This Row],[Attendance %]]&gt;=80,(Table1[[#This Row],[Performance Score]]&gt;=80)),"Eligible","Not Eligible")</f>
        <v>Not Eligible</v>
      </c>
      <c r="AF621" t="str">
        <f>IF(Table1[[#This Row],[Performance Score]]&gt;=80,"High Performer","Low Performer")</f>
        <v>Low Performer</v>
      </c>
      <c r="AG621" t="str" cm="1">
        <f t="array" aca="1" ref="AG621" ca="1">_xlfn.IFS(Table1[[#This Row],[Experience]]&lt;=3,"Junior",Table1[[#This Row],[Experience]]&lt;=7,"Mid Level",Table1[[#This Row],[Experience]]&gt;=7,"Senior")</f>
        <v>Senior</v>
      </c>
      <c r="AH621" t="str">
        <f>IF(Table1[[#This Row],[Attendance %]]&gt;75,"OK","Below 75")</f>
        <v>OK</v>
      </c>
      <c r="AI621" t="b">
        <f>ISBLANK(Table1[[#This Row],[Employee ID]])</f>
        <v>0</v>
      </c>
      <c r="AJ621" t="b">
        <f>ISNUMBER(Table1[[#This Row],[Total Salary  ]])</f>
        <v>1</v>
      </c>
      <c r="AK621" t="str">
        <f>IFERROR(_xlfn.XLOOKUP(Table1[[#This Row],[Manager ID]],MANAGERS!A:A,MANAGERS!B:B),"Not Found")</f>
        <v>Manager_2</v>
      </c>
    </row>
    <row r="622" spans="1:37" x14ac:dyDescent="0.2">
      <c r="A622" t="s">
        <v>4601</v>
      </c>
      <c r="B622" t="s">
        <v>85</v>
      </c>
      <c r="C622" t="s">
        <v>21</v>
      </c>
      <c r="D622" t="s">
        <v>43</v>
      </c>
      <c r="E622" t="s">
        <v>65</v>
      </c>
      <c r="F622" s="1">
        <v>43365</v>
      </c>
      <c r="G622" s="1">
        <v>36382</v>
      </c>
      <c r="H622">
        <v>110082</v>
      </c>
      <c r="I622">
        <v>16412</v>
      </c>
      <c r="J622">
        <v>92</v>
      </c>
      <c r="K622">
        <v>100</v>
      </c>
      <c r="L622" t="s">
        <v>53</v>
      </c>
      <c r="M622">
        <v>108</v>
      </c>
      <c r="N622">
        <f>Table1[[#This Row],[Basic Salary]]+Table1[[#This Row],[Bonus]]</f>
        <v>126494</v>
      </c>
      <c r="O622" s="2">
        <f>Table1[[#This Row],[Bonus]]/Table1[[#This Row],[Basic Salary]]</f>
        <v>0.14908886103086791</v>
      </c>
      <c r="P622">
        <f ca="1">DATEDIF(Table1[[#This Row],[Date of Birth]],TODAY(),"Y")</f>
        <v>26</v>
      </c>
      <c r="Q622">
        <f ca="1">DATEDIF(Table1[[#This Row],[Joining Date]],TODAY(),"Y")</f>
        <v>7</v>
      </c>
      <c r="R622" t="str">
        <f ca="1">IF(YEAR(Table1[[#This Row],[Joining Date]])=YEAR(TODAY()),"Yes","No")</f>
        <v>No</v>
      </c>
      <c r="S622" t="str">
        <f ca="1">IF(Table1[[#This Row],[Experience]]&gt;5,"Yes","No")</f>
        <v>Yes</v>
      </c>
      <c r="T622" t="str">
        <f>TEXT(Table1[[#This Row],[Joining Date]],"mmmm")</f>
        <v>September</v>
      </c>
      <c r="U622" t="str">
        <f>TEXT(Table1[[#This Row],[Joining Date]],"yyyy")</f>
        <v>2018</v>
      </c>
      <c r="V622" s="5">
        <f ca="1">TODAY()-Table1[[#This Row],[Joining Date]]</f>
        <v>2874</v>
      </c>
      <c r="W622" t="str">
        <f>LEFT(Table1[[#This Row],[Employee Name]],FIND(" ",Table1[[#This Row],[Employee Name]])-1)</f>
        <v>Pooja</v>
      </c>
      <c r="X622" t="str">
        <f>RIGHT(Table1[[#This Row],[Employee Name]],LEN(Table1[[#This Row],[Employee Name]])-FIND(" ",Table1[[#This Row],[Employee Name]]))</f>
        <v>Das</v>
      </c>
      <c r="Y622" t="str">
        <f>Table1[[#This Row],[Department]]&amp;"-"&amp;Table1[[#This Row],[Employee ID]]</f>
        <v>Operations-E04545</v>
      </c>
      <c r="Z622" t="str">
        <f>LEFT(Table1[[#This Row],[Department]],3)</f>
        <v>Ope</v>
      </c>
      <c r="AA622" t="str">
        <f>_xlfn.XLOOKUP(Table1[[#This Row],[Manager ID]],MANAGERS!A:A,MANAGERS!B:B)</f>
        <v>Manager_8</v>
      </c>
      <c r="AB622" t="str" cm="1">
        <f t="array" ref="AB622">_xlfn.XLOOKUP(Table1[[#This Row],[Manager ID]],Table2[[#All],[Manager ID]],Table2[[#All],[Department Head]])</f>
        <v>Sales</v>
      </c>
      <c r="AC622" s="2">
        <f>_xlfn.XLOOKUP(Table1[[#This Row],[City]],L:L,O:O)</f>
        <v>0.23685887225230964</v>
      </c>
      <c r="AD622" t="str" cm="1">
        <f t="array" ref="AD622">_xlfn.IFS(Table1[[#This Row],[Performance Score]]&gt;=90,"Excellent",Table1[[#This Row],[Performance Score]]&gt;=75,"Good",Table1[[#This Row],[Performance Score]]&gt;=60,"Average",Table1[[#This Row],[Performance Score]]&lt;=60,"Need Improvement")</f>
        <v>Excellent</v>
      </c>
      <c r="AE622" t="str">
        <f>IF(AND(Table1[[#This Row],[Attendance %]]&gt;=80,(Table1[[#This Row],[Performance Score]]&gt;=80)),"Eligible","Not Eligible")</f>
        <v>Eligible</v>
      </c>
      <c r="AF622" t="str">
        <f>IF(Table1[[#This Row],[Performance Score]]&gt;=80,"High Performer","Low Performer")</f>
        <v>High Performer</v>
      </c>
      <c r="AG622" t="str" cm="1">
        <f t="array" aca="1" ref="AG622" ca="1">_xlfn.IFS(Table1[[#This Row],[Experience]]&lt;=3,"Junior",Table1[[#This Row],[Experience]]&lt;=7,"Mid Level",Table1[[#This Row],[Experience]]&gt;=7,"Senior")</f>
        <v>Mid Level</v>
      </c>
      <c r="AH622" t="str">
        <f>IF(Table1[[#This Row],[Attendance %]]&gt;75,"OK","Below 75")</f>
        <v>OK</v>
      </c>
      <c r="AI622" t="b">
        <f>ISBLANK(Table1[[#This Row],[Employee ID]])</f>
        <v>0</v>
      </c>
      <c r="AJ622" t="b">
        <f>ISNUMBER(Table1[[#This Row],[Total Salary  ]])</f>
        <v>1</v>
      </c>
      <c r="AK622" t="str">
        <f>IFERROR(_xlfn.XLOOKUP(Table1[[#This Row],[Manager ID]],MANAGERS!A:A,MANAGERS!B:B),"Not Found")</f>
        <v>Manager_8</v>
      </c>
    </row>
    <row r="623" spans="1:37" x14ac:dyDescent="0.2">
      <c r="A623" t="s">
        <v>1511</v>
      </c>
      <c r="B623" t="s">
        <v>57</v>
      </c>
      <c r="C623" t="s">
        <v>15</v>
      </c>
      <c r="D623" t="s">
        <v>40</v>
      </c>
      <c r="E623" t="s">
        <v>51</v>
      </c>
      <c r="F623" s="1">
        <v>42803</v>
      </c>
      <c r="G623" s="1">
        <v>31542</v>
      </c>
      <c r="H623">
        <v>114204</v>
      </c>
      <c r="I623">
        <v>12269</v>
      </c>
      <c r="J623">
        <v>61</v>
      </c>
      <c r="K623">
        <v>52</v>
      </c>
      <c r="L623" t="s">
        <v>18</v>
      </c>
      <c r="M623">
        <v>112</v>
      </c>
      <c r="N623">
        <f>Table1[[#This Row],[Basic Salary]]+Table1[[#This Row],[Bonus]]</f>
        <v>126473</v>
      </c>
      <c r="O623" s="2">
        <f>Table1[[#This Row],[Bonus]]/Table1[[#This Row],[Basic Salary]]</f>
        <v>0.10743056285243949</v>
      </c>
      <c r="P623">
        <f ca="1">DATEDIF(Table1[[#This Row],[Date of Birth]],TODAY(),"Y")</f>
        <v>40</v>
      </c>
      <c r="Q623">
        <f ca="1">DATEDIF(Table1[[#This Row],[Joining Date]],TODAY(),"Y")</f>
        <v>9</v>
      </c>
      <c r="R623" t="str">
        <f ca="1">IF(YEAR(Table1[[#This Row],[Joining Date]])=YEAR(TODAY()),"Yes","No")</f>
        <v>No</v>
      </c>
      <c r="S623" t="str">
        <f ca="1">IF(Table1[[#This Row],[Experience]]&gt;5,"Yes","No")</f>
        <v>Yes</v>
      </c>
      <c r="T623" t="str">
        <f>TEXT(Table1[[#This Row],[Joining Date]],"mmmm")</f>
        <v>March</v>
      </c>
      <c r="U623" t="str">
        <f>TEXT(Table1[[#This Row],[Joining Date]],"yyyy")</f>
        <v>2017</v>
      </c>
      <c r="V623" s="5">
        <f ca="1">TODAY()-Table1[[#This Row],[Joining Date]]</f>
        <v>3436</v>
      </c>
      <c r="W623" t="str">
        <f>LEFT(Table1[[#This Row],[Employee Name]],FIND(" ",Table1[[#This Row],[Employee Name]])-1)</f>
        <v>Swathi</v>
      </c>
      <c r="X623" t="str">
        <f>RIGHT(Table1[[#This Row],[Employee Name]],LEN(Table1[[#This Row],[Employee Name]])-FIND(" ",Table1[[#This Row],[Employee Name]]))</f>
        <v>Ramesh</v>
      </c>
      <c r="Y623" t="str">
        <f>Table1[[#This Row],[Department]]&amp;"-"&amp;Table1[[#This Row],[Employee ID]]</f>
        <v>IT-E01455</v>
      </c>
      <c r="Z623" t="str">
        <f>LEFT(Table1[[#This Row],[Department]],3)</f>
        <v>IT</v>
      </c>
      <c r="AA623" t="str">
        <f>_xlfn.XLOOKUP(Table1[[#This Row],[Manager ID]],MANAGERS!A:A,MANAGERS!B:B)</f>
        <v>Manager_12</v>
      </c>
      <c r="AB623" t="str" cm="1">
        <f t="array" ref="AB623">_xlfn.XLOOKUP(Table1[[#This Row],[Manager ID]],Table2[[#All],[Manager ID]],Table2[[#All],[Department Head]])</f>
        <v>Marketing</v>
      </c>
      <c r="AC623" s="2">
        <f>_xlfn.XLOOKUP(Table1[[#This Row],[City]],L:L,O:O)</f>
        <v>0.21356479274849693</v>
      </c>
      <c r="AD623" t="str" cm="1">
        <f t="array" ref="AD623">_xlfn.IFS(Table1[[#This Row],[Performance Score]]&gt;=90,"Excellent",Table1[[#This Row],[Performance Score]]&gt;=75,"Good",Table1[[#This Row],[Performance Score]]&gt;=60,"Average",Table1[[#This Row],[Performance Score]]&lt;=60,"Need Improvement")</f>
        <v>Need Improvement</v>
      </c>
      <c r="AE623" t="str">
        <f>IF(AND(Table1[[#This Row],[Attendance %]]&gt;=80,(Table1[[#This Row],[Performance Score]]&gt;=80)),"Eligible","Not Eligible")</f>
        <v>Not Eligible</v>
      </c>
      <c r="AF623" t="str">
        <f>IF(Table1[[#This Row],[Performance Score]]&gt;=80,"High Performer","Low Performer")</f>
        <v>Low Performer</v>
      </c>
      <c r="AG623" t="str" cm="1">
        <f t="array" aca="1" ref="AG623" ca="1">_xlfn.IFS(Table1[[#This Row],[Experience]]&lt;=3,"Junior",Table1[[#This Row],[Experience]]&lt;=7,"Mid Level",Table1[[#This Row],[Experience]]&gt;=7,"Senior")</f>
        <v>Senior</v>
      </c>
      <c r="AH623" t="str">
        <f>IF(Table1[[#This Row],[Attendance %]]&gt;75,"OK","Below 75")</f>
        <v>Below 75</v>
      </c>
      <c r="AI623" t="b">
        <f>ISBLANK(Table1[[#This Row],[Employee ID]])</f>
        <v>0</v>
      </c>
      <c r="AJ623" t="b">
        <f>ISNUMBER(Table1[[#This Row],[Total Salary  ]])</f>
        <v>1</v>
      </c>
      <c r="AK623" t="str">
        <f>IFERROR(_xlfn.XLOOKUP(Table1[[#This Row],[Manager ID]],MANAGERS!A:A,MANAGERS!B:B),"Not Found")</f>
        <v>Manager_12</v>
      </c>
    </row>
    <row r="624" spans="1:37" x14ac:dyDescent="0.2">
      <c r="A624" t="s">
        <v>4232</v>
      </c>
      <c r="B624" t="s">
        <v>77</v>
      </c>
      <c r="C624" t="s">
        <v>15</v>
      </c>
      <c r="D624" t="s">
        <v>46</v>
      </c>
      <c r="E624" t="s">
        <v>17</v>
      </c>
      <c r="F624" s="1">
        <v>42295</v>
      </c>
      <c r="G624" s="1">
        <v>33622</v>
      </c>
      <c r="H624">
        <v>107824</v>
      </c>
      <c r="I624">
        <v>18623</v>
      </c>
      <c r="J624">
        <v>60</v>
      </c>
      <c r="K624">
        <v>67</v>
      </c>
      <c r="L624" t="s">
        <v>27</v>
      </c>
      <c r="M624">
        <v>119</v>
      </c>
      <c r="N624">
        <f>Table1[[#This Row],[Basic Salary]]+Table1[[#This Row],[Bonus]]</f>
        <v>126447</v>
      </c>
      <c r="O624" s="2">
        <f>Table1[[#This Row],[Bonus]]/Table1[[#This Row],[Basic Salary]]</f>
        <v>0.17271664935450365</v>
      </c>
      <c r="P624">
        <f ca="1">DATEDIF(Table1[[#This Row],[Date of Birth]],TODAY(),"Y")</f>
        <v>34</v>
      </c>
      <c r="Q624">
        <f ca="1">DATEDIF(Table1[[#This Row],[Joining Date]],TODAY(),"Y")</f>
        <v>10</v>
      </c>
      <c r="R624" t="str">
        <f ca="1">IF(YEAR(Table1[[#This Row],[Joining Date]])=YEAR(TODAY()),"Yes","No")</f>
        <v>No</v>
      </c>
      <c r="S624" t="str">
        <f ca="1">IF(Table1[[#This Row],[Experience]]&gt;5,"Yes","No")</f>
        <v>Yes</v>
      </c>
      <c r="T624" t="str">
        <f>TEXT(Table1[[#This Row],[Joining Date]],"mmmm")</f>
        <v>October</v>
      </c>
      <c r="U624" t="str">
        <f>TEXT(Table1[[#This Row],[Joining Date]],"yyyy")</f>
        <v>2015</v>
      </c>
      <c r="V624" s="5">
        <f ca="1">TODAY()-Table1[[#This Row],[Joining Date]]</f>
        <v>3944</v>
      </c>
      <c r="W624" t="str">
        <f>LEFT(Table1[[#This Row],[Employee Name]],FIND(" ",Table1[[#This Row],[Employee Name]])-1)</f>
        <v>Rohan</v>
      </c>
      <c r="X624" t="str">
        <f>RIGHT(Table1[[#This Row],[Employee Name]],LEN(Table1[[#This Row],[Employee Name]])-FIND(" ",Table1[[#This Row],[Employee Name]]))</f>
        <v>Gupta</v>
      </c>
      <c r="Y624" t="str">
        <f>Table1[[#This Row],[Department]]&amp;"-"&amp;Table1[[#This Row],[Employee ID]]</f>
        <v>Support-E04176</v>
      </c>
      <c r="Z624" t="str">
        <f>LEFT(Table1[[#This Row],[Department]],3)</f>
        <v>Sup</v>
      </c>
      <c r="AA624" t="str">
        <f>_xlfn.XLOOKUP(Table1[[#This Row],[Manager ID]],MANAGERS!A:A,MANAGERS!B:B)</f>
        <v>Manager_19</v>
      </c>
      <c r="AB624" t="str" cm="1">
        <f t="array" ref="AB624">_xlfn.XLOOKUP(Table1[[#This Row],[Manager ID]],Table2[[#All],[Manager ID]],Table2[[#All],[Department Head]])</f>
        <v>Support</v>
      </c>
      <c r="AC624" s="2">
        <f>_xlfn.XLOOKUP(Table1[[#This Row],[City]],L:L,O:O)</f>
        <v>0.23674293405114402</v>
      </c>
      <c r="AD624" t="str" cm="1">
        <f t="array" ref="AD624">_xlfn.IFS(Table1[[#This Row],[Performance Score]]&gt;=90,"Excellent",Table1[[#This Row],[Performance Score]]&gt;=75,"Good",Table1[[#This Row],[Performance Score]]&gt;=60,"Average",Table1[[#This Row],[Performance Score]]&lt;=60,"Need Improvement")</f>
        <v>Average</v>
      </c>
      <c r="AE624" t="str">
        <f>IF(AND(Table1[[#This Row],[Attendance %]]&gt;=80,(Table1[[#This Row],[Performance Score]]&gt;=80)),"Eligible","Not Eligible")</f>
        <v>Not Eligible</v>
      </c>
      <c r="AF624" t="str">
        <f>IF(Table1[[#This Row],[Performance Score]]&gt;=80,"High Performer","Low Performer")</f>
        <v>Low Performer</v>
      </c>
      <c r="AG624" t="str" cm="1">
        <f t="array" aca="1" ref="AG624" ca="1">_xlfn.IFS(Table1[[#This Row],[Experience]]&lt;=3,"Junior",Table1[[#This Row],[Experience]]&lt;=7,"Mid Level",Table1[[#This Row],[Experience]]&gt;=7,"Senior")</f>
        <v>Senior</v>
      </c>
      <c r="AH624" t="str">
        <f>IF(Table1[[#This Row],[Attendance %]]&gt;75,"OK","Below 75")</f>
        <v>Below 75</v>
      </c>
      <c r="AI624" t="b">
        <f>ISBLANK(Table1[[#This Row],[Employee ID]])</f>
        <v>0</v>
      </c>
      <c r="AJ624" t="b">
        <f>ISNUMBER(Table1[[#This Row],[Total Salary  ]])</f>
        <v>1</v>
      </c>
      <c r="AK624" t="str">
        <f>IFERROR(_xlfn.XLOOKUP(Table1[[#This Row],[Manager ID]],MANAGERS!A:A,MANAGERS!B:B),"Not Found")</f>
        <v>Manager_19</v>
      </c>
    </row>
    <row r="625" spans="1:37" x14ac:dyDescent="0.2">
      <c r="A625" t="s">
        <v>393</v>
      </c>
      <c r="B625" t="s">
        <v>75</v>
      </c>
      <c r="C625" t="s">
        <v>15</v>
      </c>
      <c r="D625" t="s">
        <v>43</v>
      </c>
      <c r="E625" t="s">
        <v>22</v>
      </c>
      <c r="F625" s="1">
        <v>44075</v>
      </c>
      <c r="G625" s="1">
        <v>31408</v>
      </c>
      <c r="H625">
        <v>108521</v>
      </c>
      <c r="I625">
        <v>17922</v>
      </c>
      <c r="J625">
        <v>64</v>
      </c>
      <c r="K625">
        <v>77</v>
      </c>
      <c r="L625" t="s">
        <v>23</v>
      </c>
      <c r="M625">
        <v>102</v>
      </c>
      <c r="N625">
        <f>Table1[[#This Row],[Basic Salary]]+Table1[[#This Row],[Bonus]]</f>
        <v>126443</v>
      </c>
      <c r="O625" s="2">
        <f>Table1[[#This Row],[Bonus]]/Table1[[#This Row],[Basic Salary]]</f>
        <v>0.16514775941983578</v>
      </c>
      <c r="P625">
        <f ca="1">DATEDIF(Table1[[#This Row],[Date of Birth]],TODAY(),"Y")</f>
        <v>40</v>
      </c>
      <c r="Q625">
        <f ca="1">DATEDIF(Table1[[#This Row],[Joining Date]],TODAY(),"Y")</f>
        <v>5</v>
      </c>
      <c r="R625" t="str">
        <f ca="1">IF(YEAR(Table1[[#This Row],[Joining Date]])=YEAR(TODAY()),"Yes","No")</f>
        <v>No</v>
      </c>
      <c r="S625" t="str">
        <f ca="1">IF(Table1[[#This Row],[Experience]]&gt;5,"Yes","No")</f>
        <v>No</v>
      </c>
      <c r="T625" t="str">
        <f>TEXT(Table1[[#This Row],[Joining Date]],"mmmm")</f>
        <v>September</v>
      </c>
      <c r="U625" t="str">
        <f>TEXT(Table1[[#This Row],[Joining Date]],"yyyy")</f>
        <v>2020</v>
      </c>
      <c r="V625" s="5">
        <f ca="1">TODAY()-Table1[[#This Row],[Joining Date]]</f>
        <v>2164</v>
      </c>
      <c r="W625" t="str">
        <f>LEFT(Table1[[#This Row],[Employee Name]],FIND(" ",Table1[[#This Row],[Employee Name]])-1)</f>
        <v>Ishita</v>
      </c>
      <c r="X625" t="str">
        <f>RIGHT(Table1[[#This Row],[Employee Name]],LEN(Table1[[#This Row],[Employee Name]])-FIND(" ",Table1[[#This Row],[Employee Name]]))</f>
        <v>Roy</v>
      </c>
      <c r="Y625" t="str">
        <f>Table1[[#This Row],[Department]]&amp;"-"&amp;Table1[[#This Row],[Employee ID]]</f>
        <v>Operations-E00337</v>
      </c>
      <c r="Z625" t="str">
        <f>LEFT(Table1[[#This Row],[Department]],3)</f>
        <v>Ope</v>
      </c>
      <c r="AA625" t="str">
        <f>_xlfn.XLOOKUP(Table1[[#This Row],[Manager ID]],MANAGERS!A:A,MANAGERS!B:B)</f>
        <v>Manager_2</v>
      </c>
      <c r="AB625" t="str" cm="1">
        <f t="array" ref="AB625">_xlfn.XLOOKUP(Table1[[#This Row],[Manager ID]],Table2[[#All],[Manager ID]],Table2[[#All],[Department Head]])</f>
        <v>Sales</v>
      </c>
      <c r="AC625" s="2">
        <f>_xlfn.XLOOKUP(Table1[[#This Row],[City]],L:L,O:O)</f>
        <v>0.23486488519629886</v>
      </c>
      <c r="AD625" t="str" cm="1">
        <f t="array" ref="AD625">_xlfn.IFS(Table1[[#This Row],[Performance Score]]&gt;=90,"Excellent",Table1[[#This Row],[Performance Score]]&gt;=75,"Good",Table1[[#This Row],[Performance Score]]&gt;=60,"Average",Table1[[#This Row],[Performance Score]]&lt;=60,"Need Improvement")</f>
        <v>Good</v>
      </c>
      <c r="AE625" t="str">
        <f>IF(AND(Table1[[#This Row],[Attendance %]]&gt;=80,(Table1[[#This Row],[Performance Score]]&gt;=80)),"Eligible","Not Eligible")</f>
        <v>Not Eligible</v>
      </c>
      <c r="AF625" t="str">
        <f>IF(Table1[[#This Row],[Performance Score]]&gt;=80,"High Performer","Low Performer")</f>
        <v>Low Performer</v>
      </c>
      <c r="AG625" t="str" cm="1">
        <f t="array" aca="1" ref="AG625" ca="1">_xlfn.IFS(Table1[[#This Row],[Experience]]&lt;=3,"Junior",Table1[[#This Row],[Experience]]&lt;=7,"Mid Level",Table1[[#This Row],[Experience]]&gt;=7,"Senior")</f>
        <v>Mid Level</v>
      </c>
      <c r="AH625" t="str">
        <f>IF(Table1[[#This Row],[Attendance %]]&gt;75,"OK","Below 75")</f>
        <v>Below 75</v>
      </c>
      <c r="AI625" t="b">
        <f>ISBLANK(Table1[[#This Row],[Employee ID]])</f>
        <v>0</v>
      </c>
      <c r="AJ625" t="b">
        <f>ISNUMBER(Table1[[#This Row],[Total Salary  ]])</f>
        <v>1</v>
      </c>
      <c r="AK625" t="str">
        <f>IFERROR(_xlfn.XLOOKUP(Table1[[#This Row],[Manager ID]],MANAGERS!A:A,MANAGERS!B:B),"Not Found")</f>
        <v>Manager_2</v>
      </c>
    </row>
    <row r="626" spans="1:37" x14ac:dyDescent="0.2">
      <c r="A626" t="s">
        <v>3263</v>
      </c>
      <c r="B626" t="s">
        <v>42</v>
      </c>
      <c r="C626" t="s">
        <v>15</v>
      </c>
      <c r="D626" t="s">
        <v>46</v>
      </c>
      <c r="E626" t="s">
        <v>65</v>
      </c>
      <c r="F626" s="1">
        <v>44380</v>
      </c>
      <c r="G626" s="1">
        <v>29391</v>
      </c>
      <c r="H626">
        <v>104803</v>
      </c>
      <c r="I626">
        <v>21628</v>
      </c>
      <c r="J626">
        <v>76</v>
      </c>
      <c r="K626">
        <v>83</v>
      </c>
      <c r="L626" t="s">
        <v>27</v>
      </c>
      <c r="M626">
        <v>117</v>
      </c>
      <c r="N626">
        <f>Table1[[#This Row],[Basic Salary]]+Table1[[#This Row],[Bonus]]</f>
        <v>126431</v>
      </c>
      <c r="O626" s="2">
        <f>Table1[[#This Row],[Bonus]]/Table1[[#This Row],[Basic Salary]]</f>
        <v>0.20636813831665124</v>
      </c>
      <c r="P626">
        <f ca="1">DATEDIF(Table1[[#This Row],[Date of Birth]],TODAY(),"Y")</f>
        <v>46</v>
      </c>
      <c r="Q626">
        <f ca="1">DATEDIF(Table1[[#This Row],[Joining Date]],TODAY(),"Y")</f>
        <v>5</v>
      </c>
      <c r="R626" t="str">
        <f ca="1">IF(YEAR(Table1[[#This Row],[Joining Date]])=YEAR(TODAY()),"Yes","No")</f>
        <v>No</v>
      </c>
      <c r="S626" t="str">
        <f ca="1">IF(Table1[[#This Row],[Experience]]&gt;5,"Yes","No")</f>
        <v>No</v>
      </c>
      <c r="T626" t="str">
        <f>TEXT(Table1[[#This Row],[Joining Date]],"mmmm")</f>
        <v>July</v>
      </c>
      <c r="U626" t="str">
        <f>TEXT(Table1[[#This Row],[Joining Date]],"yyyy")</f>
        <v>2021</v>
      </c>
      <c r="V626" s="5">
        <f ca="1">TODAY()-Table1[[#This Row],[Joining Date]]</f>
        <v>1859</v>
      </c>
      <c r="W626" t="str">
        <f>LEFT(Table1[[#This Row],[Employee Name]],FIND(" ",Table1[[#This Row],[Employee Name]])-1)</f>
        <v>Krishna</v>
      </c>
      <c r="X626" t="str">
        <f>RIGHT(Table1[[#This Row],[Employee Name]],LEN(Table1[[#This Row],[Employee Name]])-FIND(" ",Table1[[#This Row],[Employee Name]]))</f>
        <v>Chaitanya</v>
      </c>
      <c r="Y626" t="str">
        <f>Table1[[#This Row],[Department]]&amp;"-"&amp;Table1[[#This Row],[Employee ID]]</f>
        <v>Support-E03207</v>
      </c>
      <c r="Z626" t="str">
        <f>LEFT(Table1[[#This Row],[Department]],3)</f>
        <v>Sup</v>
      </c>
      <c r="AA626" t="str">
        <f>_xlfn.XLOOKUP(Table1[[#This Row],[Manager ID]],MANAGERS!A:A,MANAGERS!B:B)</f>
        <v>Manager_17</v>
      </c>
      <c r="AB626" t="str" cm="1">
        <f t="array" ref="AB626">_xlfn.XLOOKUP(Table1[[#This Row],[Manager ID]],Table2[[#All],[Manager ID]],Table2[[#All],[Department Head]])</f>
        <v>Finance</v>
      </c>
      <c r="AC626" s="2">
        <f>_xlfn.XLOOKUP(Table1[[#This Row],[City]],L:L,O:O)</f>
        <v>0.23674293405114402</v>
      </c>
      <c r="AD626" t="str" cm="1">
        <f t="array" ref="AD626">_xlfn.IFS(Table1[[#This Row],[Performance Score]]&gt;=90,"Excellent",Table1[[#This Row],[Performance Score]]&gt;=75,"Good",Table1[[#This Row],[Performance Score]]&gt;=60,"Average",Table1[[#This Row],[Performance Score]]&lt;=60,"Need Improvement")</f>
        <v>Good</v>
      </c>
      <c r="AE626" t="str">
        <f>IF(AND(Table1[[#This Row],[Attendance %]]&gt;=80,(Table1[[#This Row],[Performance Score]]&gt;=80)),"Eligible","Not Eligible")</f>
        <v>Not Eligible</v>
      </c>
      <c r="AF626" t="str">
        <f>IF(Table1[[#This Row],[Performance Score]]&gt;=80,"High Performer","Low Performer")</f>
        <v>High Performer</v>
      </c>
      <c r="AG626" t="str" cm="1">
        <f t="array" aca="1" ref="AG626" ca="1">_xlfn.IFS(Table1[[#This Row],[Experience]]&lt;=3,"Junior",Table1[[#This Row],[Experience]]&lt;=7,"Mid Level",Table1[[#This Row],[Experience]]&gt;=7,"Senior")</f>
        <v>Mid Level</v>
      </c>
      <c r="AH626" t="str">
        <f>IF(Table1[[#This Row],[Attendance %]]&gt;75,"OK","Below 75")</f>
        <v>OK</v>
      </c>
      <c r="AI626" t="b">
        <f>ISBLANK(Table1[[#This Row],[Employee ID]])</f>
        <v>0</v>
      </c>
      <c r="AJ626" t="b">
        <f>ISNUMBER(Table1[[#This Row],[Total Salary  ]])</f>
        <v>1</v>
      </c>
      <c r="AK626" t="str">
        <f>IFERROR(_xlfn.XLOOKUP(Table1[[#This Row],[Manager ID]],MANAGERS!A:A,MANAGERS!B:B),"Not Found")</f>
        <v>Manager_17</v>
      </c>
    </row>
    <row r="627" spans="1:37" x14ac:dyDescent="0.2">
      <c r="A627" t="s">
        <v>608</v>
      </c>
      <c r="B627" t="s">
        <v>95</v>
      </c>
      <c r="C627" t="s">
        <v>21</v>
      </c>
      <c r="D627" t="s">
        <v>16</v>
      </c>
      <c r="E627" t="s">
        <v>30</v>
      </c>
      <c r="F627" s="1">
        <v>42909</v>
      </c>
      <c r="G627" s="1">
        <v>39148</v>
      </c>
      <c r="H627">
        <v>119089</v>
      </c>
      <c r="I627">
        <v>7322</v>
      </c>
      <c r="J627">
        <v>60</v>
      </c>
      <c r="K627">
        <v>99</v>
      </c>
      <c r="L627" t="s">
        <v>37</v>
      </c>
      <c r="M627">
        <v>116</v>
      </c>
      <c r="N627">
        <f>Table1[[#This Row],[Basic Salary]]+Table1[[#This Row],[Bonus]]</f>
        <v>126411</v>
      </c>
      <c r="O627" s="2">
        <f>Table1[[#This Row],[Bonus]]/Table1[[#This Row],[Basic Salary]]</f>
        <v>6.1483428360301962E-2</v>
      </c>
      <c r="P627">
        <f ca="1">DATEDIF(Table1[[#This Row],[Date of Birth]],TODAY(),"Y")</f>
        <v>19</v>
      </c>
      <c r="Q627">
        <f ca="1">DATEDIF(Table1[[#This Row],[Joining Date]],TODAY(),"Y")</f>
        <v>9</v>
      </c>
      <c r="R627" t="str">
        <f ca="1">IF(YEAR(Table1[[#This Row],[Joining Date]])=YEAR(TODAY()),"Yes","No")</f>
        <v>No</v>
      </c>
      <c r="S627" t="str">
        <f ca="1">IF(Table1[[#This Row],[Experience]]&gt;5,"Yes","No")</f>
        <v>Yes</v>
      </c>
      <c r="T627" t="str">
        <f>TEXT(Table1[[#This Row],[Joining Date]],"mmmm")</f>
        <v>June</v>
      </c>
      <c r="U627" t="str">
        <f>TEXT(Table1[[#This Row],[Joining Date]],"yyyy")</f>
        <v>2017</v>
      </c>
      <c r="V627" s="5">
        <f ca="1">TODAY()-Table1[[#This Row],[Joining Date]]</f>
        <v>3330</v>
      </c>
      <c r="W627" t="str">
        <f>LEFT(Table1[[#This Row],[Employee Name]],FIND(" ",Table1[[#This Row],[Employee Name]])-1)</f>
        <v>Ajay</v>
      </c>
      <c r="X627" t="str">
        <f>RIGHT(Table1[[#This Row],[Employee Name]],LEN(Table1[[#This Row],[Employee Name]])-FIND(" ",Table1[[#This Row],[Employee Name]]))</f>
        <v>Singh</v>
      </c>
      <c r="Y627" t="str">
        <f>Table1[[#This Row],[Department]]&amp;"-"&amp;Table1[[#This Row],[Employee ID]]</f>
        <v>HR-E00552</v>
      </c>
      <c r="Z627" t="str">
        <f>LEFT(Table1[[#This Row],[Department]],3)</f>
        <v>HR</v>
      </c>
      <c r="AA627" t="str">
        <f>_xlfn.XLOOKUP(Table1[[#This Row],[Manager ID]],MANAGERS!A:A,MANAGERS!B:B)</f>
        <v>Manager_16</v>
      </c>
      <c r="AB627" t="str" cm="1">
        <f t="array" ref="AB627">_xlfn.XLOOKUP(Table1[[#This Row],[Manager ID]],Table2[[#All],[Manager ID]],Table2[[#All],[Department Head]])</f>
        <v>Sales</v>
      </c>
      <c r="AC627" s="2">
        <f>_xlfn.XLOOKUP(Table1[[#This Row],[City]],L:L,O:O)</f>
        <v>0.24036902712549932</v>
      </c>
      <c r="AD627" t="str" cm="1">
        <f t="array" ref="AD627">_xlfn.IFS(Table1[[#This Row],[Performance Score]]&gt;=90,"Excellent",Table1[[#This Row],[Performance Score]]&gt;=75,"Good",Table1[[#This Row],[Performance Score]]&gt;=60,"Average",Table1[[#This Row],[Performance Score]]&lt;=60,"Need Improvement")</f>
        <v>Excellent</v>
      </c>
      <c r="AE627" t="str">
        <f>IF(AND(Table1[[#This Row],[Attendance %]]&gt;=80,(Table1[[#This Row],[Performance Score]]&gt;=80)),"Eligible","Not Eligible")</f>
        <v>Not Eligible</v>
      </c>
      <c r="AF627" t="str">
        <f>IF(Table1[[#This Row],[Performance Score]]&gt;=80,"High Performer","Low Performer")</f>
        <v>High Performer</v>
      </c>
      <c r="AG627" t="str" cm="1">
        <f t="array" aca="1" ref="AG627" ca="1">_xlfn.IFS(Table1[[#This Row],[Experience]]&lt;=3,"Junior",Table1[[#This Row],[Experience]]&lt;=7,"Mid Level",Table1[[#This Row],[Experience]]&gt;=7,"Senior")</f>
        <v>Senior</v>
      </c>
      <c r="AH627" t="str">
        <f>IF(Table1[[#This Row],[Attendance %]]&gt;75,"OK","Below 75")</f>
        <v>Below 75</v>
      </c>
      <c r="AI627" t="b">
        <f>ISBLANK(Table1[[#This Row],[Employee ID]])</f>
        <v>0</v>
      </c>
      <c r="AJ627" t="b">
        <f>ISNUMBER(Table1[[#This Row],[Total Salary  ]])</f>
        <v>1</v>
      </c>
      <c r="AK627" t="str">
        <f>IFERROR(_xlfn.XLOOKUP(Table1[[#This Row],[Manager ID]],MANAGERS!A:A,MANAGERS!B:B),"Not Found")</f>
        <v>Manager_16</v>
      </c>
    </row>
    <row r="628" spans="1:37" x14ac:dyDescent="0.2">
      <c r="A628" t="s">
        <v>210</v>
      </c>
      <c r="B628" t="s">
        <v>57</v>
      </c>
      <c r="C628" t="s">
        <v>15</v>
      </c>
      <c r="D628" t="s">
        <v>16</v>
      </c>
      <c r="E628" t="s">
        <v>26</v>
      </c>
      <c r="F628" s="1">
        <v>42428</v>
      </c>
      <c r="G628" s="1">
        <v>34847</v>
      </c>
      <c r="H628">
        <v>118626</v>
      </c>
      <c r="I628">
        <v>7763</v>
      </c>
      <c r="J628">
        <v>92</v>
      </c>
      <c r="K628">
        <v>81</v>
      </c>
      <c r="L628" t="s">
        <v>37</v>
      </c>
      <c r="M628">
        <v>102</v>
      </c>
      <c r="N628">
        <f>Table1[[#This Row],[Basic Salary]]+Table1[[#This Row],[Bonus]]</f>
        <v>126389</v>
      </c>
      <c r="O628" s="2">
        <f>Table1[[#This Row],[Bonus]]/Table1[[#This Row],[Basic Salary]]</f>
        <v>6.5440965724208863E-2</v>
      </c>
      <c r="P628">
        <f ca="1">DATEDIF(Table1[[#This Row],[Date of Birth]],TODAY(),"Y")</f>
        <v>31</v>
      </c>
      <c r="Q628">
        <f ca="1">DATEDIF(Table1[[#This Row],[Joining Date]],TODAY(),"Y")</f>
        <v>10</v>
      </c>
      <c r="R628" t="str">
        <f ca="1">IF(YEAR(Table1[[#This Row],[Joining Date]])=YEAR(TODAY()),"Yes","No")</f>
        <v>No</v>
      </c>
      <c r="S628" t="str">
        <f ca="1">IF(Table1[[#This Row],[Experience]]&gt;5,"Yes","No")</f>
        <v>Yes</v>
      </c>
      <c r="T628" t="str">
        <f>TEXT(Table1[[#This Row],[Joining Date]],"mmmm")</f>
        <v>February</v>
      </c>
      <c r="U628" t="str">
        <f>TEXT(Table1[[#This Row],[Joining Date]],"yyyy")</f>
        <v>2016</v>
      </c>
      <c r="V628" s="5">
        <f ca="1">TODAY()-Table1[[#This Row],[Joining Date]]</f>
        <v>3811</v>
      </c>
      <c r="W628" t="str">
        <f>LEFT(Table1[[#This Row],[Employee Name]],FIND(" ",Table1[[#This Row],[Employee Name]])-1)</f>
        <v>Swathi</v>
      </c>
      <c r="X628" t="str">
        <f>RIGHT(Table1[[#This Row],[Employee Name]],LEN(Table1[[#This Row],[Employee Name]])-FIND(" ",Table1[[#This Row],[Employee Name]]))</f>
        <v>Ramesh</v>
      </c>
      <c r="Y628" t="str">
        <f>Table1[[#This Row],[Department]]&amp;"-"&amp;Table1[[#This Row],[Employee ID]]</f>
        <v>HR-E00154</v>
      </c>
      <c r="Z628" t="str">
        <f>LEFT(Table1[[#This Row],[Department]],3)</f>
        <v>HR</v>
      </c>
      <c r="AA628" t="str">
        <f>_xlfn.XLOOKUP(Table1[[#This Row],[Manager ID]],MANAGERS!A:A,MANAGERS!B:B)</f>
        <v>Manager_2</v>
      </c>
      <c r="AB628" t="str" cm="1">
        <f t="array" ref="AB628">_xlfn.XLOOKUP(Table1[[#This Row],[Manager ID]],Table2[[#All],[Manager ID]],Table2[[#All],[Department Head]])</f>
        <v>Sales</v>
      </c>
      <c r="AC628" s="2">
        <f>_xlfn.XLOOKUP(Table1[[#This Row],[City]],L:L,O:O)</f>
        <v>0.24036902712549932</v>
      </c>
      <c r="AD628" t="str" cm="1">
        <f t="array" ref="AD628">_xlfn.IFS(Table1[[#This Row],[Performance Score]]&gt;=90,"Excellent",Table1[[#This Row],[Performance Score]]&gt;=75,"Good",Table1[[#This Row],[Performance Score]]&gt;=60,"Average",Table1[[#This Row],[Performance Score]]&lt;=60,"Need Improvement")</f>
        <v>Good</v>
      </c>
      <c r="AE628" t="str">
        <f>IF(AND(Table1[[#This Row],[Attendance %]]&gt;=80,(Table1[[#This Row],[Performance Score]]&gt;=80)),"Eligible","Not Eligible")</f>
        <v>Eligible</v>
      </c>
      <c r="AF628" t="str">
        <f>IF(Table1[[#This Row],[Performance Score]]&gt;=80,"High Performer","Low Performer")</f>
        <v>High Performer</v>
      </c>
      <c r="AG628" t="str" cm="1">
        <f t="array" aca="1" ref="AG628" ca="1">_xlfn.IFS(Table1[[#This Row],[Experience]]&lt;=3,"Junior",Table1[[#This Row],[Experience]]&lt;=7,"Mid Level",Table1[[#This Row],[Experience]]&gt;=7,"Senior")</f>
        <v>Senior</v>
      </c>
      <c r="AH628" t="str">
        <f>IF(Table1[[#This Row],[Attendance %]]&gt;75,"OK","Below 75")</f>
        <v>OK</v>
      </c>
      <c r="AI628" t="b">
        <f>ISBLANK(Table1[[#This Row],[Employee ID]])</f>
        <v>0</v>
      </c>
      <c r="AJ628" t="b">
        <f>ISNUMBER(Table1[[#This Row],[Total Salary  ]])</f>
        <v>1</v>
      </c>
      <c r="AK628" t="str">
        <f>IFERROR(_xlfn.XLOOKUP(Table1[[#This Row],[Manager ID]],MANAGERS!A:A,MANAGERS!B:B),"Not Found")</f>
        <v>Manager_2</v>
      </c>
    </row>
    <row r="629" spans="1:37" x14ac:dyDescent="0.2">
      <c r="A629" t="s">
        <v>4360</v>
      </c>
      <c r="B629" t="s">
        <v>87</v>
      </c>
      <c r="C629" t="s">
        <v>21</v>
      </c>
      <c r="D629" t="s">
        <v>33</v>
      </c>
      <c r="E629" t="s">
        <v>51</v>
      </c>
      <c r="F629" s="1">
        <v>44353</v>
      </c>
      <c r="G629" s="1">
        <v>30016</v>
      </c>
      <c r="H629">
        <v>117693</v>
      </c>
      <c r="I629">
        <v>8686</v>
      </c>
      <c r="J629">
        <v>93</v>
      </c>
      <c r="K629">
        <v>63</v>
      </c>
      <c r="L629" t="s">
        <v>53</v>
      </c>
      <c r="M629">
        <v>104</v>
      </c>
      <c r="N629">
        <f>Table1[[#This Row],[Basic Salary]]+Table1[[#This Row],[Bonus]]</f>
        <v>126379</v>
      </c>
      <c r="O629" s="2">
        <f>Table1[[#This Row],[Bonus]]/Table1[[#This Row],[Basic Salary]]</f>
        <v>7.3802180248612917E-2</v>
      </c>
      <c r="P629">
        <f ca="1">DATEDIF(Table1[[#This Row],[Date of Birth]],TODAY(),"Y")</f>
        <v>44</v>
      </c>
      <c r="Q629">
        <f ca="1">DATEDIF(Table1[[#This Row],[Joining Date]],TODAY(),"Y")</f>
        <v>5</v>
      </c>
      <c r="R629" t="str">
        <f ca="1">IF(YEAR(Table1[[#This Row],[Joining Date]])=YEAR(TODAY()),"Yes","No")</f>
        <v>No</v>
      </c>
      <c r="S629" t="str">
        <f ca="1">IF(Table1[[#This Row],[Experience]]&gt;5,"Yes","No")</f>
        <v>No</v>
      </c>
      <c r="T629" t="str">
        <f>TEXT(Table1[[#This Row],[Joining Date]],"mmmm")</f>
        <v>June</v>
      </c>
      <c r="U629" t="str">
        <f>TEXT(Table1[[#This Row],[Joining Date]],"yyyy")</f>
        <v>2021</v>
      </c>
      <c r="V629" s="5">
        <f ca="1">TODAY()-Table1[[#This Row],[Joining Date]]</f>
        <v>1886</v>
      </c>
      <c r="W629" t="str">
        <f>LEFT(Table1[[#This Row],[Employee Name]],FIND(" ",Table1[[#This Row],[Employee Name]])-1)</f>
        <v>Arjun</v>
      </c>
      <c r="X629" t="str">
        <f>RIGHT(Table1[[#This Row],[Employee Name]],LEN(Table1[[#This Row],[Employee Name]])-FIND(" ",Table1[[#This Row],[Employee Name]]))</f>
        <v>Mehta</v>
      </c>
      <c r="Y629" t="str">
        <f>Table1[[#This Row],[Department]]&amp;"-"&amp;Table1[[#This Row],[Employee ID]]</f>
        <v>Marketing-E04304</v>
      </c>
      <c r="Z629" t="str">
        <f>LEFT(Table1[[#This Row],[Department]],3)</f>
        <v>Mar</v>
      </c>
      <c r="AA629" t="str">
        <f>_xlfn.XLOOKUP(Table1[[#This Row],[Manager ID]],MANAGERS!A:A,MANAGERS!B:B)</f>
        <v>Manager_4</v>
      </c>
      <c r="AB629" t="str" cm="1">
        <f t="array" ref="AB629">_xlfn.XLOOKUP(Table1[[#This Row],[Manager ID]],Table2[[#All],[Manager ID]],Table2[[#All],[Department Head]])</f>
        <v>Finance</v>
      </c>
      <c r="AC629" s="2">
        <f>_xlfn.XLOOKUP(Table1[[#This Row],[City]],L:L,O:O)</f>
        <v>0.23685887225230964</v>
      </c>
      <c r="AD629" t="str" cm="1">
        <f t="array" ref="AD629">_xlfn.IFS(Table1[[#This Row],[Performance Score]]&gt;=90,"Excellent",Table1[[#This Row],[Performance Score]]&gt;=75,"Good",Table1[[#This Row],[Performance Score]]&gt;=60,"Average",Table1[[#This Row],[Performance Score]]&lt;=60,"Need Improvement")</f>
        <v>Average</v>
      </c>
      <c r="AE629" t="str">
        <f>IF(AND(Table1[[#This Row],[Attendance %]]&gt;=80,(Table1[[#This Row],[Performance Score]]&gt;=80)),"Eligible","Not Eligible")</f>
        <v>Not Eligible</v>
      </c>
      <c r="AF629" t="str">
        <f>IF(Table1[[#This Row],[Performance Score]]&gt;=80,"High Performer","Low Performer")</f>
        <v>Low Performer</v>
      </c>
      <c r="AG629" t="str" cm="1">
        <f t="array" aca="1" ref="AG629" ca="1">_xlfn.IFS(Table1[[#This Row],[Experience]]&lt;=3,"Junior",Table1[[#This Row],[Experience]]&lt;=7,"Mid Level",Table1[[#This Row],[Experience]]&gt;=7,"Senior")</f>
        <v>Mid Level</v>
      </c>
      <c r="AH629" t="str">
        <f>IF(Table1[[#This Row],[Attendance %]]&gt;75,"OK","Below 75")</f>
        <v>OK</v>
      </c>
      <c r="AI629" t="b">
        <f>ISBLANK(Table1[[#This Row],[Employee ID]])</f>
        <v>0</v>
      </c>
      <c r="AJ629" t="b">
        <f>ISNUMBER(Table1[[#This Row],[Total Salary  ]])</f>
        <v>1</v>
      </c>
      <c r="AK629" t="str">
        <f>IFERROR(_xlfn.XLOOKUP(Table1[[#This Row],[Manager ID]],MANAGERS!A:A,MANAGERS!B:B),"Not Found")</f>
        <v>Manager_4</v>
      </c>
    </row>
    <row r="630" spans="1:37" x14ac:dyDescent="0.2">
      <c r="A630" t="s">
        <v>3028</v>
      </c>
      <c r="B630" t="s">
        <v>62</v>
      </c>
      <c r="C630" t="s">
        <v>21</v>
      </c>
      <c r="D630" t="s">
        <v>46</v>
      </c>
      <c r="E630" t="s">
        <v>65</v>
      </c>
      <c r="F630" s="1">
        <v>42716</v>
      </c>
      <c r="G630" s="1">
        <v>29737</v>
      </c>
      <c r="H630">
        <v>97112</v>
      </c>
      <c r="I630">
        <v>29255</v>
      </c>
      <c r="J630">
        <v>72</v>
      </c>
      <c r="K630">
        <v>83</v>
      </c>
      <c r="L630" t="s">
        <v>18</v>
      </c>
      <c r="M630">
        <v>103</v>
      </c>
      <c r="N630">
        <f>Table1[[#This Row],[Basic Salary]]+Table1[[#This Row],[Bonus]]</f>
        <v>126367</v>
      </c>
      <c r="O630" s="2">
        <f>Table1[[#This Row],[Bonus]]/Table1[[#This Row],[Basic Salary]]</f>
        <v>0.30125010297388582</v>
      </c>
      <c r="P630">
        <f ca="1">DATEDIF(Table1[[#This Row],[Date of Birth]],TODAY(),"Y")</f>
        <v>45</v>
      </c>
      <c r="Q630">
        <f ca="1">DATEDIF(Table1[[#This Row],[Joining Date]],TODAY(),"Y")</f>
        <v>9</v>
      </c>
      <c r="R630" t="str">
        <f ca="1">IF(YEAR(Table1[[#This Row],[Joining Date]])=YEAR(TODAY()),"Yes","No")</f>
        <v>No</v>
      </c>
      <c r="S630" t="str">
        <f ca="1">IF(Table1[[#This Row],[Experience]]&gt;5,"Yes","No")</f>
        <v>Yes</v>
      </c>
      <c r="T630" t="str">
        <f>TEXT(Table1[[#This Row],[Joining Date]],"mmmm")</f>
        <v>December</v>
      </c>
      <c r="U630" t="str">
        <f>TEXT(Table1[[#This Row],[Joining Date]],"yyyy")</f>
        <v>2016</v>
      </c>
      <c r="V630" s="5">
        <f ca="1">TODAY()-Table1[[#This Row],[Joining Date]]</f>
        <v>3523</v>
      </c>
      <c r="W630" t="str">
        <f>LEFT(Table1[[#This Row],[Employee Name]],FIND(" ",Table1[[#This Row],[Employee Name]])-1)</f>
        <v>Kavya</v>
      </c>
      <c r="X630" t="str">
        <f>RIGHT(Table1[[#This Row],[Employee Name]],LEN(Table1[[#This Row],[Employee Name]])-FIND(" ",Table1[[#This Row],[Employee Name]]))</f>
        <v>Nair</v>
      </c>
      <c r="Y630" t="str">
        <f>Table1[[#This Row],[Department]]&amp;"-"&amp;Table1[[#This Row],[Employee ID]]</f>
        <v>Support-E02972</v>
      </c>
      <c r="Z630" t="str">
        <f>LEFT(Table1[[#This Row],[Department]],3)</f>
        <v>Sup</v>
      </c>
      <c r="AA630" t="str">
        <f>_xlfn.XLOOKUP(Table1[[#This Row],[Manager ID]],MANAGERS!A:A,MANAGERS!B:B)</f>
        <v>Manager_3</v>
      </c>
      <c r="AB630" t="str" cm="1">
        <f t="array" ref="AB630">_xlfn.XLOOKUP(Table1[[#This Row],[Manager ID]],Table2[[#All],[Manager ID]],Table2[[#All],[Department Head]])</f>
        <v>IT</v>
      </c>
      <c r="AC630" s="2">
        <f>_xlfn.XLOOKUP(Table1[[#This Row],[City]],L:L,O:O)</f>
        <v>0.21356479274849693</v>
      </c>
      <c r="AD630" t="str" cm="1">
        <f t="array" ref="AD630">_xlfn.IFS(Table1[[#This Row],[Performance Score]]&gt;=90,"Excellent",Table1[[#This Row],[Performance Score]]&gt;=75,"Good",Table1[[#This Row],[Performance Score]]&gt;=60,"Average",Table1[[#This Row],[Performance Score]]&lt;=60,"Need Improvement")</f>
        <v>Good</v>
      </c>
      <c r="AE630" t="str">
        <f>IF(AND(Table1[[#This Row],[Attendance %]]&gt;=80,(Table1[[#This Row],[Performance Score]]&gt;=80)),"Eligible","Not Eligible")</f>
        <v>Not Eligible</v>
      </c>
      <c r="AF630" t="str">
        <f>IF(Table1[[#This Row],[Performance Score]]&gt;=80,"High Performer","Low Performer")</f>
        <v>High Performer</v>
      </c>
      <c r="AG630" t="str" cm="1">
        <f t="array" aca="1" ref="AG630" ca="1">_xlfn.IFS(Table1[[#This Row],[Experience]]&lt;=3,"Junior",Table1[[#This Row],[Experience]]&lt;=7,"Mid Level",Table1[[#This Row],[Experience]]&gt;=7,"Senior")</f>
        <v>Senior</v>
      </c>
      <c r="AH630" t="str">
        <f>IF(Table1[[#This Row],[Attendance %]]&gt;75,"OK","Below 75")</f>
        <v>Below 75</v>
      </c>
      <c r="AI630" t="b">
        <f>ISBLANK(Table1[[#This Row],[Employee ID]])</f>
        <v>0</v>
      </c>
      <c r="AJ630" t="b">
        <f>ISNUMBER(Table1[[#This Row],[Total Salary  ]])</f>
        <v>1</v>
      </c>
      <c r="AK630" t="str">
        <f>IFERROR(_xlfn.XLOOKUP(Table1[[#This Row],[Manager ID]],MANAGERS!A:A,MANAGERS!B:B),"Not Found")</f>
        <v>Manager_3</v>
      </c>
    </row>
    <row r="631" spans="1:37" x14ac:dyDescent="0.2">
      <c r="A631" t="s">
        <v>3050</v>
      </c>
      <c r="B631" t="s">
        <v>57</v>
      </c>
      <c r="C631" t="s">
        <v>21</v>
      </c>
      <c r="D631" t="s">
        <v>46</v>
      </c>
      <c r="E631" t="s">
        <v>51</v>
      </c>
      <c r="F631" s="1">
        <v>43959</v>
      </c>
      <c r="G631" s="1">
        <v>33888</v>
      </c>
      <c r="H631">
        <v>101236</v>
      </c>
      <c r="I631">
        <v>25129</v>
      </c>
      <c r="J631">
        <v>88</v>
      </c>
      <c r="K631">
        <v>79</v>
      </c>
      <c r="L631" t="s">
        <v>23</v>
      </c>
      <c r="M631">
        <v>102</v>
      </c>
      <c r="N631">
        <f>Table1[[#This Row],[Basic Salary]]+Table1[[#This Row],[Bonus]]</f>
        <v>126365</v>
      </c>
      <c r="O631" s="2">
        <f>Table1[[#This Row],[Bonus]]/Table1[[#This Row],[Basic Salary]]</f>
        <v>0.24822197637204158</v>
      </c>
      <c r="P631">
        <f ca="1">DATEDIF(Table1[[#This Row],[Date of Birth]],TODAY(),"Y")</f>
        <v>33</v>
      </c>
      <c r="Q631">
        <f ca="1">DATEDIF(Table1[[#This Row],[Joining Date]],TODAY(),"Y")</f>
        <v>6</v>
      </c>
      <c r="R631" t="str">
        <f ca="1">IF(YEAR(Table1[[#This Row],[Joining Date]])=YEAR(TODAY()),"Yes","No")</f>
        <v>No</v>
      </c>
      <c r="S631" t="str">
        <f ca="1">IF(Table1[[#This Row],[Experience]]&gt;5,"Yes","No")</f>
        <v>Yes</v>
      </c>
      <c r="T631" t="str">
        <f>TEXT(Table1[[#This Row],[Joining Date]],"mmmm")</f>
        <v>May</v>
      </c>
      <c r="U631" t="str">
        <f>TEXT(Table1[[#This Row],[Joining Date]],"yyyy")</f>
        <v>2020</v>
      </c>
      <c r="V631" s="5">
        <f ca="1">TODAY()-Table1[[#This Row],[Joining Date]]</f>
        <v>2280</v>
      </c>
      <c r="W631" t="str">
        <f>LEFT(Table1[[#This Row],[Employee Name]],FIND(" ",Table1[[#This Row],[Employee Name]])-1)</f>
        <v>Swathi</v>
      </c>
      <c r="X631" t="str">
        <f>RIGHT(Table1[[#This Row],[Employee Name]],LEN(Table1[[#This Row],[Employee Name]])-FIND(" ",Table1[[#This Row],[Employee Name]]))</f>
        <v>Ramesh</v>
      </c>
      <c r="Y631" t="str">
        <f>Table1[[#This Row],[Department]]&amp;"-"&amp;Table1[[#This Row],[Employee ID]]</f>
        <v>Support-E02994</v>
      </c>
      <c r="Z631" t="str">
        <f>LEFT(Table1[[#This Row],[Department]],3)</f>
        <v>Sup</v>
      </c>
      <c r="AA631" t="str">
        <f>_xlfn.XLOOKUP(Table1[[#This Row],[Manager ID]],MANAGERS!A:A,MANAGERS!B:B)</f>
        <v>Manager_2</v>
      </c>
      <c r="AB631" t="str" cm="1">
        <f t="array" ref="AB631">_xlfn.XLOOKUP(Table1[[#This Row],[Manager ID]],Table2[[#All],[Manager ID]],Table2[[#All],[Department Head]])</f>
        <v>Sales</v>
      </c>
      <c r="AC631" s="2">
        <f>_xlfn.XLOOKUP(Table1[[#This Row],[City]],L:L,O:O)</f>
        <v>0.23486488519629886</v>
      </c>
      <c r="AD631" t="str" cm="1">
        <f t="array" ref="AD631">_xlfn.IFS(Table1[[#This Row],[Performance Score]]&gt;=90,"Excellent",Table1[[#This Row],[Performance Score]]&gt;=75,"Good",Table1[[#This Row],[Performance Score]]&gt;=60,"Average",Table1[[#This Row],[Performance Score]]&lt;=60,"Need Improvement")</f>
        <v>Good</v>
      </c>
      <c r="AE631" t="str">
        <f>IF(AND(Table1[[#This Row],[Attendance %]]&gt;=80,(Table1[[#This Row],[Performance Score]]&gt;=80)),"Eligible","Not Eligible")</f>
        <v>Not Eligible</v>
      </c>
      <c r="AF631" t="str">
        <f>IF(Table1[[#This Row],[Performance Score]]&gt;=80,"High Performer","Low Performer")</f>
        <v>Low Performer</v>
      </c>
      <c r="AG631" t="str" cm="1">
        <f t="array" aca="1" ref="AG631" ca="1">_xlfn.IFS(Table1[[#This Row],[Experience]]&lt;=3,"Junior",Table1[[#This Row],[Experience]]&lt;=7,"Mid Level",Table1[[#This Row],[Experience]]&gt;=7,"Senior")</f>
        <v>Mid Level</v>
      </c>
      <c r="AH631" t="str">
        <f>IF(Table1[[#This Row],[Attendance %]]&gt;75,"OK","Below 75")</f>
        <v>OK</v>
      </c>
      <c r="AI631" t="b">
        <f>ISBLANK(Table1[[#This Row],[Employee ID]])</f>
        <v>0</v>
      </c>
      <c r="AJ631" t="b">
        <f>ISNUMBER(Table1[[#This Row],[Total Salary  ]])</f>
        <v>1</v>
      </c>
      <c r="AK631" t="str">
        <f>IFERROR(_xlfn.XLOOKUP(Table1[[#This Row],[Manager ID]],MANAGERS!A:A,MANAGERS!B:B),"Not Found")</f>
        <v>Manager_2</v>
      </c>
    </row>
    <row r="632" spans="1:37" x14ac:dyDescent="0.2">
      <c r="A632" t="s">
        <v>4259</v>
      </c>
      <c r="B632" t="s">
        <v>50</v>
      </c>
      <c r="C632" t="s">
        <v>21</v>
      </c>
      <c r="D632" t="s">
        <v>46</v>
      </c>
      <c r="E632" t="s">
        <v>22</v>
      </c>
      <c r="F632" s="1">
        <v>43407</v>
      </c>
      <c r="G632" s="1">
        <v>38565</v>
      </c>
      <c r="H632">
        <v>118650</v>
      </c>
      <c r="I632">
        <v>7691</v>
      </c>
      <c r="J632">
        <v>68</v>
      </c>
      <c r="K632">
        <v>58</v>
      </c>
      <c r="L632" t="s">
        <v>37</v>
      </c>
      <c r="M632">
        <v>114</v>
      </c>
      <c r="N632">
        <f>Table1[[#This Row],[Basic Salary]]+Table1[[#This Row],[Bonus]]</f>
        <v>126341</v>
      </c>
      <c r="O632" s="2">
        <f>Table1[[#This Row],[Bonus]]/Table1[[#This Row],[Basic Salary]]</f>
        <v>6.4820901812052259E-2</v>
      </c>
      <c r="P632">
        <f ca="1">DATEDIF(Table1[[#This Row],[Date of Birth]],TODAY(),"Y")</f>
        <v>21</v>
      </c>
      <c r="Q632">
        <f ca="1">DATEDIF(Table1[[#This Row],[Joining Date]],TODAY(),"Y")</f>
        <v>7</v>
      </c>
      <c r="R632" t="str">
        <f ca="1">IF(YEAR(Table1[[#This Row],[Joining Date]])=YEAR(TODAY()),"Yes","No")</f>
        <v>No</v>
      </c>
      <c r="S632" t="str">
        <f ca="1">IF(Table1[[#This Row],[Experience]]&gt;5,"Yes","No")</f>
        <v>Yes</v>
      </c>
      <c r="T632" t="str">
        <f>TEXT(Table1[[#This Row],[Joining Date]],"mmmm")</f>
        <v>November</v>
      </c>
      <c r="U632" t="str">
        <f>TEXT(Table1[[#This Row],[Joining Date]],"yyyy")</f>
        <v>2018</v>
      </c>
      <c r="V632" s="5">
        <f ca="1">TODAY()-Table1[[#This Row],[Joining Date]]</f>
        <v>2832</v>
      </c>
      <c r="W632" t="str">
        <f>LEFT(Table1[[#This Row],[Employee Name]],FIND(" ",Table1[[#This Row],[Employee Name]])-1)</f>
        <v>Ravi</v>
      </c>
      <c r="X632" t="str">
        <f>RIGHT(Table1[[#This Row],[Employee Name]],LEN(Table1[[#This Row],[Employee Name]])-FIND(" ",Table1[[#This Row],[Employee Name]]))</f>
        <v>Teja</v>
      </c>
      <c r="Y632" t="str">
        <f>Table1[[#This Row],[Department]]&amp;"-"&amp;Table1[[#This Row],[Employee ID]]</f>
        <v>Support-E04203</v>
      </c>
      <c r="Z632" t="str">
        <f>LEFT(Table1[[#This Row],[Department]],3)</f>
        <v>Sup</v>
      </c>
      <c r="AA632" t="str">
        <f>_xlfn.XLOOKUP(Table1[[#This Row],[Manager ID]],MANAGERS!A:A,MANAGERS!B:B)</f>
        <v>Manager_14</v>
      </c>
      <c r="AB632" t="str" cm="1">
        <f t="array" ref="AB632">_xlfn.XLOOKUP(Table1[[#This Row],[Manager ID]],Table2[[#All],[Manager ID]],Table2[[#All],[Department Head]])</f>
        <v>Marketing</v>
      </c>
      <c r="AC632" s="2">
        <f>_xlfn.XLOOKUP(Table1[[#This Row],[City]],L:L,O:O)</f>
        <v>0.24036902712549932</v>
      </c>
      <c r="AD632" t="str" cm="1">
        <f t="array" ref="AD632">_xlfn.IFS(Table1[[#This Row],[Performance Score]]&gt;=90,"Excellent",Table1[[#This Row],[Performance Score]]&gt;=75,"Good",Table1[[#This Row],[Performance Score]]&gt;=60,"Average",Table1[[#This Row],[Performance Score]]&lt;=60,"Need Improvement")</f>
        <v>Need Improvement</v>
      </c>
      <c r="AE632" t="str">
        <f>IF(AND(Table1[[#This Row],[Attendance %]]&gt;=80,(Table1[[#This Row],[Performance Score]]&gt;=80)),"Eligible","Not Eligible")</f>
        <v>Not Eligible</v>
      </c>
      <c r="AF632" t="str">
        <f>IF(Table1[[#This Row],[Performance Score]]&gt;=80,"High Performer","Low Performer")</f>
        <v>Low Performer</v>
      </c>
      <c r="AG632" t="str" cm="1">
        <f t="array" aca="1" ref="AG632" ca="1">_xlfn.IFS(Table1[[#This Row],[Experience]]&lt;=3,"Junior",Table1[[#This Row],[Experience]]&lt;=7,"Mid Level",Table1[[#This Row],[Experience]]&gt;=7,"Senior")</f>
        <v>Mid Level</v>
      </c>
      <c r="AH632" t="str">
        <f>IF(Table1[[#This Row],[Attendance %]]&gt;75,"OK","Below 75")</f>
        <v>Below 75</v>
      </c>
      <c r="AI632" t="b">
        <f>ISBLANK(Table1[[#This Row],[Employee ID]])</f>
        <v>0</v>
      </c>
      <c r="AJ632" t="b">
        <f>ISNUMBER(Table1[[#This Row],[Total Salary  ]])</f>
        <v>1</v>
      </c>
      <c r="AK632" t="str">
        <f>IFERROR(_xlfn.XLOOKUP(Table1[[#This Row],[Manager ID]],MANAGERS!A:A,MANAGERS!B:B),"Not Found")</f>
        <v>Manager_14</v>
      </c>
    </row>
    <row r="633" spans="1:37" x14ac:dyDescent="0.2">
      <c r="A633" t="s">
        <v>2700</v>
      </c>
      <c r="B633" t="s">
        <v>20</v>
      </c>
      <c r="C633" t="s">
        <v>15</v>
      </c>
      <c r="D633" t="s">
        <v>33</v>
      </c>
      <c r="E633" t="s">
        <v>17</v>
      </c>
      <c r="F633" s="1">
        <v>43051</v>
      </c>
      <c r="G633" s="1">
        <v>38650</v>
      </c>
      <c r="H633">
        <v>109205</v>
      </c>
      <c r="I633">
        <v>17126</v>
      </c>
      <c r="J633">
        <v>85</v>
      </c>
      <c r="K633">
        <v>59</v>
      </c>
      <c r="L633" t="s">
        <v>27</v>
      </c>
      <c r="M633">
        <v>119</v>
      </c>
      <c r="N633">
        <f>Table1[[#This Row],[Basic Salary]]+Table1[[#This Row],[Bonus]]</f>
        <v>126331</v>
      </c>
      <c r="O633" s="2">
        <f>Table1[[#This Row],[Bonus]]/Table1[[#This Row],[Basic Salary]]</f>
        <v>0.15682432123071288</v>
      </c>
      <c r="P633">
        <f ca="1">DATEDIF(Table1[[#This Row],[Date of Birth]],TODAY(),"Y")</f>
        <v>20</v>
      </c>
      <c r="Q633">
        <f ca="1">DATEDIF(Table1[[#This Row],[Joining Date]],TODAY(),"Y")</f>
        <v>8</v>
      </c>
      <c r="R633" t="str">
        <f ca="1">IF(YEAR(Table1[[#This Row],[Joining Date]])=YEAR(TODAY()),"Yes","No")</f>
        <v>No</v>
      </c>
      <c r="S633" t="str">
        <f ca="1">IF(Table1[[#This Row],[Experience]]&gt;5,"Yes","No")</f>
        <v>Yes</v>
      </c>
      <c r="T633" t="str">
        <f>TEXT(Table1[[#This Row],[Joining Date]],"mmmm")</f>
        <v>November</v>
      </c>
      <c r="U633" t="str">
        <f>TEXT(Table1[[#This Row],[Joining Date]],"yyyy")</f>
        <v>2017</v>
      </c>
      <c r="V633" s="5">
        <f ca="1">TODAY()-Table1[[#This Row],[Joining Date]]</f>
        <v>3188</v>
      </c>
      <c r="W633" t="str">
        <f>LEFT(Table1[[#This Row],[Employee Name]],FIND(" ",Table1[[#This Row],[Employee Name]])-1)</f>
        <v>Rahul</v>
      </c>
      <c r="X633" t="str">
        <f>RIGHT(Table1[[#This Row],[Employee Name]],LEN(Table1[[#This Row],[Employee Name]])-FIND(" ",Table1[[#This Row],[Employee Name]]))</f>
        <v>Verma</v>
      </c>
      <c r="Y633" t="str">
        <f>Table1[[#This Row],[Department]]&amp;"-"&amp;Table1[[#This Row],[Employee ID]]</f>
        <v>Marketing-E02644</v>
      </c>
      <c r="Z633" t="str">
        <f>LEFT(Table1[[#This Row],[Department]],3)</f>
        <v>Mar</v>
      </c>
      <c r="AA633" t="str">
        <f>_xlfn.XLOOKUP(Table1[[#This Row],[Manager ID]],MANAGERS!A:A,MANAGERS!B:B)</f>
        <v>Manager_19</v>
      </c>
      <c r="AB633" t="str" cm="1">
        <f t="array" ref="AB633">_xlfn.XLOOKUP(Table1[[#This Row],[Manager ID]],Table2[[#All],[Manager ID]],Table2[[#All],[Department Head]])</f>
        <v>Support</v>
      </c>
      <c r="AC633" s="2">
        <f>_xlfn.XLOOKUP(Table1[[#This Row],[City]],L:L,O:O)</f>
        <v>0.23674293405114402</v>
      </c>
      <c r="AD633" t="str" cm="1">
        <f t="array" ref="AD633">_xlfn.IFS(Table1[[#This Row],[Performance Score]]&gt;=90,"Excellent",Table1[[#This Row],[Performance Score]]&gt;=75,"Good",Table1[[#This Row],[Performance Score]]&gt;=60,"Average",Table1[[#This Row],[Performance Score]]&lt;=60,"Need Improvement")</f>
        <v>Need Improvement</v>
      </c>
      <c r="AE633" t="str">
        <f>IF(AND(Table1[[#This Row],[Attendance %]]&gt;=80,(Table1[[#This Row],[Performance Score]]&gt;=80)),"Eligible","Not Eligible")</f>
        <v>Not Eligible</v>
      </c>
      <c r="AF633" t="str">
        <f>IF(Table1[[#This Row],[Performance Score]]&gt;=80,"High Performer","Low Performer")</f>
        <v>Low Performer</v>
      </c>
      <c r="AG633" t="str" cm="1">
        <f t="array" aca="1" ref="AG633" ca="1">_xlfn.IFS(Table1[[#This Row],[Experience]]&lt;=3,"Junior",Table1[[#This Row],[Experience]]&lt;=7,"Mid Level",Table1[[#This Row],[Experience]]&gt;=7,"Senior")</f>
        <v>Senior</v>
      </c>
      <c r="AH633" t="str">
        <f>IF(Table1[[#This Row],[Attendance %]]&gt;75,"OK","Below 75")</f>
        <v>OK</v>
      </c>
      <c r="AI633" t="b">
        <f>ISBLANK(Table1[[#This Row],[Employee ID]])</f>
        <v>0</v>
      </c>
      <c r="AJ633" t="b">
        <f>ISNUMBER(Table1[[#This Row],[Total Salary  ]])</f>
        <v>1</v>
      </c>
      <c r="AK633" t="str">
        <f>IFERROR(_xlfn.XLOOKUP(Table1[[#This Row],[Manager ID]],MANAGERS!A:A,MANAGERS!B:B),"Not Found")</f>
        <v>Manager_19</v>
      </c>
    </row>
    <row r="634" spans="1:37" x14ac:dyDescent="0.2">
      <c r="A634" t="s">
        <v>4807</v>
      </c>
      <c r="B634" t="s">
        <v>93</v>
      </c>
      <c r="C634" t="s">
        <v>21</v>
      </c>
      <c r="D634" t="s">
        <v>46</v>
      </c>
      <c r="E634" t="s">
        <v>26</v>
      </c>
      <c r="F634" s="1">
        <v>42346</v>
      </c>
      <c r="G634" s="1">
        <v>30271</v>
      </c>
      <c r="H634">
        <v>98021</v>
      </c>
      <c r="I634">
        <v>28305</v>
      </c>
      <c r="J634">
        <v>61</v>
      </c>
      <c r="K634">
        <v>90</v>
      </c>
      <c r="L634" t="s">
        <v>53</v>
      </c>
      <c r="M634">
        <v>110</v>
      </c>
      <c r="N634">
        <f>Table1[[#This Row],[Basic Salary]]+Table1[[#This Row],[Bonus]]</f>
        <v>126326</v>
      </c>
      <c r="O634" s="2">
        <f>Table1[[#This Row],[Bonus]]/Table1[[#This Row],[Basic Salary]]</f>
        <v>0.28876465247242938</v>
      </c>
      <c r="P634">
        <f ca="1">DATEDIF(Table1[[#This Row],[Date of Birth]],TODAY(),"Y")</f>
        <v>43</v>
      </c>
      <c r="Q634">
        <f ca="1">DATEDIF(Table1[[#This Row],[Joining Date]],TODAY(),"Y")</f>
        <v>10</v>
      </c>
      <c r="R634" t="str">
        <f ca="1">IF(YEAR(Table1[[#This Row],[Joining Date]])=YEAR(TODAY()),"Yes","No")</f>
        <v>No</v>
      </c>
      <c r="S634" t="str">
        <f ca="1">IF(Table1[[#This Row],[Experience]]&gt;5,"Yes","No")</f>
        <v>Yes</v>
      </c>
      <c r="T634" t="str">
        <f>TEXT(Table1[[#This Row],[Joining Date]],"mmmm")</f>
        <v>December</v>
      </c>
      <c r="U634" t="str">
        <f>TEXT(Table1[[#This Row],[Joining Date]],"yyyy")</f>
        <v>2015</v>
      </c>
      <c r="V634" s="5">
        <f ca="1">TODAY()-Table1[[#This Row],[Joining Date]]</f>
        <v>3893</v>
      </c>
      <c r="W634" t="str">
        <f>LEFT(Table1[[#This Row],[Employee Name]],FIND(" ",Table1[[#This Row],[Employee Name]])-1)</f>
        <v>Priya</v>
      </c>
      <c r="X634" t="str">
        <f>RIGHT(Table1[[#This Row],[Employee Name]],LEN(Table1[[#This Row],[Employee Name]])-FIND(" ",Table1[[#This Row],[Employee Name]]))</f>
        <v>Reddy</v>
      </c>
      <c r="Y634" t="str">
        <f>Table1[[#This Row],[Department]]&amp;"-"&amp;Table1[[#This Row],[Employee ID]]</f>
        <v>Support-E04751</v>
      </c>
      <c r="Z634" t="str">
        <f>LEFT(Table1[[#This Row],[Department]],3)</f>
        <v>Sup</v>
      </c>
      <c r="AA634" t="str">
        <f>_xlfn.XLOOKUP(Table1[[#This Row],[Manager ID]],MANAGERS!A:A,MANAGERS!B:B)</f>
        <v>Manager_10</v>
      </c>
      <c r="AB634" t="str" cm="1">
        <f t="array" ref="AB634">_xlfn.XLOOKUP(Table1[[#This Row],[Manager ID]],Table2[[#All],[Manager ID]],Table2[[#All],[Department Head]])</f>
        <v>HR</v>
      </c>
      <c r="AC634" s="2">
        <f>_xlfn.XLOOKUP(Table1[[#This Row],[City]],L:L,O:O)</f>
        <v>0.23685887225230964</v>
      </c>
      <c r="AD634" t="str" cm="1">
        <f t="array" ref="AD634">_xlfn.IFS(Table1[[#This Row],[Performance Score]]&gt;=90,"Excellent",Table1[[#This Row],[Performance Score]]&gt;=75,"Good",Table1[[#This Row],[Performance Score]]&gt;=60,"Average",Table1[[#This Row],[Performance Score]]&lt;=60,"Need Improvement")</f>
        <v>Excellent</v>
      </c>
      <c r="AE634" t="str">
        <f>IF(AND(Table1[[#This Row],[Attendance %]]&gt;=80,(Table1[[#This Row],[Performance Score]]&gt;=80)),"Eligible","Not Eligible")</f>
        <v>Not Eligible</v>
      </c>
      <c r="AF634" t="str">
        <f>IF(Table1[[#This Row],[Performance Score]]&gt;=80,"High Performer","Low Performer")</f>
        <v>High Performer</v>
      </c>
      <c r="AG634" t="str" cm="1">
        <f t="array" aca="1" ref="AG634" ca="1">_xlfn.IFS(Table1[[#This Row],[Experience]]&lt;=3,"Junior",Table1[[#This Row],[Experience]]&lt;=7,"Mid Level",Table1[[#This Row],[Experience]]&gt;=7,"Senior")</f>
        <v>Senior</v>
      </c>
      <c r="AH634" t="str">
        <f>IF(Table1[[#This Row],[Attendance %]]&gt;75,"OK","Below 75")</f>
        <v>Below 75</v>
      </c>
      <c r="AI634" t="b">
        <f>ISBLANK(Table1[[#This Row],[Employee ID]])</f>
        <v>0</v>
      </c>
      <c r="AJ634" t="b">
        <f>ISNUMBER(Table1[[#This Row],[Total Salary  ]])</f>
        <v>1</v>
      </c>
      <c r="AK634" t="str">
        <f>IFERROR(_xlfn.XLOOKUP(Table1[[#This Row],[Manager ID]],MANAGERS!A:A,MANAGERS!B:B),"Not Found")</f>
        <v>Manager_10</v>
      </c>
    </row>
    <row r="635" spans="1:37" x14ac:dyDescent="0.2">
      <c r="A635" t="s">
        <v>2491</v>
      </c>
      <c r="B635" t="s">
        <v>29</v>
      </c>
      <c r="C635" t="s">
        <v>15</v>
      </c>
      <c r="D635" t="s">
        <v>16</v>
      </c>
      <c r="E635" t="s">
        <v>26</v>
      </c>
      <c r="F635" s="1">
        <v>44678</v>
      </c>
      <c r="G635" s="1">
        <v>35401</v>
      </c>
      <c r="H635">
        <v>114547</v>
      </c>
      <c r="I635">
        <v>11778</v>
      </c>
      <c r="J635">
        <v>69</v>
      </c>
      <c r="K635">
        <v>70</v>
      </c>
      <c r="L635" t="s">
        <v>53</v>
      </c>
      <c r="M635">
        <v>107</v>
      </c>
      <c r="N635">
        <f>Table1[[#This Row],[Basic Salary]]+Table1[[#This Row],[Bonus]]</f>
        <v>126325</v>
      </c>
      <c r="O635" s="2">
        <f>Table1[[#This Row],[Bonus]]/Table1[[#This Row],[Basic Salary]]</f>
        <v>0.10282242223716029</v>
      </c>
      <c r="P635">
        <f ca="1">DATEDIF(Table1[[#This Row],[Date of Birth]],TODAY(),"Y")</f>
        <v>29</v>
      </c>
      <c r="Q635">
        <f ca="1">DATEDIF(Table1[[#This Row],[Joining Date]],TODAY(),"Y")</f>
        <v>4</v>
      </c>
      <c r="R635" t="str">
        <f ca="1">IF(YEAR(Table1[[#This Row],[Joining Date]])=YEAR(TODAY()),"Yes","No")</f>
        <v>No</v>
      </c>
      <c r="S635" t="str">
        <f ca="1">IF(Table1[[#This Row],[Experience]]&gt;5,"Yes","No")</f>
        <v>No</v>
      </c>
      <c r="T635" t="str">
        <f>TEXT(Table1[[#This Row],[Joining Date]],"mmmm")</f>
        <v>April</v>
      </c>
      <c r="U635" t="str">
        <f>TEXT(Table1[[#This Row],[Joining Date]],"yyyy")</f>
        <v>2022</v>
      </c>
      <c r="V635" s="5">
        <f ca="1">TODAY()-Table1[[#This Row],[Joining Date]]</f>
        <v>1561</v>
      </c>
      <c r="W635" t="str">
        <f>LEFT(Table1[[#This Row],[Employee Name]],FIND(" ",Table1[[#This Row],[Employee Name]])-1)</f>
        <v>Vikram</v>
      </c>
      <c r="X635" t="str">
        <f>RIGHT(Table1[[#This Row],[Employee Name]],LEN(Table1[[#This Row],[Employee Name]])-FIND(" ",Table1[[#This Row],[Employee Name]]))</f>
        <v>Singh</v>
      </c>
      <c r="Y635" t="str">
        <f>Table1[[#This Row],[Department]]&amp;"-"&amp;Table1[[#This Row],[Employee ID]]</f>
        <v>HR-E02435</v>
      </c>
      <c r="Z635" t="str">
        <f>LEFT(Table1[[#This Row],[Department]],3)</f>
        <v>HR</v>
      </c>
      <c r="AA635" t="str">
        <f>_xlfn.XLOOKUP(Table1[[#This Row],[Manager ID]],MANAGERS!A:A,MANAGERS!B:B)</f>
        <v>Manager_7</v>
      </c>
      <c r="AB635" t="str" cm="1">
        <f t="array" ref="AB635">_xlfn.XLOOKUP(Table1[[#This Row],[Manager ID]],Table2[[#All],[Manager ID]],Table2[[#All],[Department Head]])</f>
        <v>Operations</v>
      </c>
      <c r="AC635" s="2">
        <f>_xlfn.XLOOKUP(Table1[[#This Row],[City]],L:L,O:O)</f>
        <v>0.23685887225230964</v>
      </c>
      <c r="AD635" t="str" cm="1">
        <f t="array" ref="AD635">_xlfn.IFS(Table1[[#This Row],[Performance Score]]&gt;=90,"Excellent",Table1[[#This Row],[Performance Score]]&gt;=75,"Good",Table1[[#This Row],[Performance Score]]&gt;=60,"Average",Table1[[#This Row],[Performance Score]]&lt;=60,"Need Improvement")</f>
        <v>Average</v>
      </c>
      <c r="AE635" t="str">
        <f>IF(AND(Table1[[#This Row],[Attendance %]]&gt;=80,(Table1[[#This Row],[Performance Score]]&gt;=80)),"Eligible","Not Eligible")</f>
        <v>Not Eligible</v>
      </c>
      <c r="AF635" t="str">
        <f>IF(Table1[[#This Row],[Performance Score]]&gt;=80,"High Performer","Low Performer")</f>
        <v>Low Performer</v>
      </c>
      <c r="AG635" t="str" cm="1">
        <f t="array" aca="1" ref="AG635" ca="1">_xlfn.IFS(Table1[[#This Row],[Experience]]&lt;=3,"Junior",Table1[[#This Row],[Experience]]&lt;=7,"Mid Level",Table1[[#This Row],[Experience]]&gt;=7,"Senior")</f>
        <v>Mid Level</v>
      </c>
      <c r="AH635" t="str">
        <f>IF(Table1[[#This Row],[Attendance %]]&gt;75,"OK","Below 75")</f>
        <v>Below 75</v>
      </c>
      <c r="AI635" t="b">
        <f>ISBLANK(Table1[[#This Row],[Employee ID]])</f>
        <v>0</v>
      </c>
      <c r="AJ635" t="b">
        <f>ISNUMBER(Table1[[#This Row],[Total Salary  ]])</f>
        <v>1</v>
      </c>
      <c r="AK635" t="str">
        <f>IFERROR(_xlfn.XLOOKUP(Table1[[#This Row],[Manager ID]],MANAGERS!A:A,MANAGERS!B:B),"Not Found")</f>
        <v>Manager_7</v>
      </c>
    </row>
    <row r="636" spans="1:37" x14ac:dyDescent="0.2">
      <c r="A636" t="s">
        <v>4912</v>
      </c>
      <c r="B636" t="s">
        <v>85</v>
      </c>
      <c r="C636" t="s">
        <v>21</v>
      </c>
      <c r="D636" t="s">
        <v>40</v>
      </c>
      <c r="E636" t="s">
        <v>65</v>
      </c>
      <c r="F636" s="1">
        <v>43077</v>
      </c>
      <c r="G636" s="1">
        <v>39645</v>
      </c>
      <c r="H636">
        <v>108421</v>
      </c>
      <c r="I636">
        <v>17889</v>
      </c>
      <c r="J636">
        <v>77</v>
      </c>
      <c r="K636">
        <v>98</v>
      </c>
      <c r="L636" t="s">
        <v>23</v>
      </c>
      <c r="M636">
        <v>116</v>
      </c>
      <c r="N636">
        <f>Table1[[#This Row],[Basic Salary]]+Table1[[#This Row],[Bonus]]</f>
        <v>126310</v>
      </c>
      <c r="O636" s="2">
        <f>Table1[[#This Row],[Bonus]]/Table1[[#This Row],[Basic Salary]]</f>
        <v>0.16499571116296657</v>
      </c>
      <c r="P636">
        <f ca="1">DATEDIF(Table1[[#This Row],[Date of Birth]],TODAY(),"Y")</f>
        <v>18</v>
      </c>
      <c r="Q636">
        <f ca="1">DATEDIF(Table1[[#This Row],[Joining Date]],TODAY(),"Y")</f>
        <v>8</v>
      </c>
      <c r="R636" t="str">
        <f ca="1">IF(YEAR(Table1[[#This Row],[Joining Date]])=YEAR(TODAY()),"Yes","No")</f>
        <v>No</v>
      </c>
      <c r="S636" t="str">
        <f ca="1">IF(Table1[[#This Row],[Experience]]&gt;5,"Yes","No")</f>
        <v>Yes</v>
      </c>
      <c r="T636" t="str">
        <f>TEXT(Table1[[#This Row],[Joining Date]],"mmmm")</f>
        <v>December</v>
      </c>
      <c r="U636" t="str">
        <f>TEXT(Table1[[#This Row],[Joining Date]],"yyyy")</f>
        <v>2017</v>
      </c>
      <c r="V636" s="5">
        <f ca="1">TODAY()-Table1[[#This Row],[Joining Date]]</f>
        <v>3162</v>
      </c>
      <c r="W636" t="str">
        <f>LEFT(Table1[[#This Row],[Employee Name]],FIND(" ",Table1[[#This Row],[Employee Name]])-1)</f>
        <v>Pooja</v>
      </c>
      <c r="X636" t="str">
        <f>RIGHT(Table1[[#This Row],[Employee Name]],LEN(Table1[[#This Row],[Employee Name]])-FIND(" ",Table1[[#This Row],[Employee Name]]))</f>
        <v>Das</v>
      </c>
      <c r="Y636" t="str">
        <f>Table1[[#This Row],[Department]]&amp;"-"&amp;Table1[[#This Row],[Employee ID]]</f>
        <v>IT-E04856</v>
      </c>
      <c r="Z636" t="str">
        <f>LEFT(Table1[[#This Row],[Department]],3)</f>
        <v>IT</v>
      </c>
      <c r="AA636" t="str">
        <f>_xlfn.XLOOKUP(Table1[[#This Row],[Manager ID]],MANAGERS!A:A,MANAGERS!B:B)</f>
        <v>Manager_16</v>
      </c>
      <c r="AB636" t="str" cm="1">
        <f t="array" ref="AB636">_xlfn.XLOOKUP(Table1[[#This Row],[Manager ID]],Table2[[#All],[Manager ID]],Table2[[#All],[Department Head]])</f>
        <v>Sales</v>
      </c>
      <c r="AC636" s="2">
        <f>_xlfn.XLOOKUP(Table1[[#This Row],[City]],L:L,O:O)</f>
        <v>0.23486488519629886</v>
      </c>
      <c r="AD636" t="str" cm="1">
        <f t="array" ref="AD636">_xlfn.IFS(Table1[[#This Row],[Performance Score]]&gt;=90,"Excellent",Table1[[#This Row],[Performance Score]]&gt;=75,"Good",Table1[[#This Row],[Performance Score]]&gt;=60,"Average",Table1[[#This Row],[Performance Score]]&lt;=60,"Need Improvement")</f>
        <v>Excellent</v>
      </c>
      <c r="AE636" t="str">
        <f>IF(AND(Table1[[#This Row],[Attendance %]]&gt;=80,(Table1[[#This Row],[Performance Score]]&gt;=80)),"Eligible","Not Eligible")</f>
        <v>Not Eligible</v>
      </c>
      <c r="AF636" t="str">
        <f>IF(Table1[[#This Row],[Performance Score]]&gt;=80,"High Performer","Low Performer")</f>
        <v>High Performer</v>
      </c>
      <c r="AG636" t="str" cm="1">
        <f t="array" aca="1" ref="AG636" ca="1">_xlfn.IFS(Table1[[#This Row],[Experience]]&lt;=3,"Junior",Table1[[#This Row],[Experience]]&lt;=7,"Mid Level",Table1[[#This Row],[Experience]]&gt;=7,"Senior")</f>
        <v>Senior</v>
      </c>
      <c r="AH636" t="str">
        <f>IF(Table1[[#This Row],[Attendance %]]&gt;75,"OK","Below 75")</f>
        <v>OK</v>
      </c>
      <c r="AI636" t="b">
        <f>ISBLANK(Table1[[#This Row],[Employee ID]])</f>
        <v>0</v>
      </c>
      <c r="AJ636" t="b">
        <f>ISNUMBER(Table1[[#This Row],[Total Salary  ]])</f>
        <v>1</v>
      </c>
      <c r="AK636" t="str">
        <f>IFERROR(_xlfn.XLOOKUP(Table1[[#This Row],[Manager ID]],MANAGERS!A:A,MANAGERS!B:B),"Not Found")</f>
        <v>Manager_16</v>
      </c>
    </row>
    <row r="637" spans="1:37" x14ac:dyDescent="0.2">
      <c r="A637" t="s">
        <v>4350</v>
      </c>
      <c r="B637" t="s">
        <v>57</v>
      </c>
      <c r="C637" t="s">
        <v>15</v>
      </c>
      <c r="D637" t="s">
        <v>40</v>
      </c>
      <c r="E637" t="s">
        <v>65</v>
      </c>
      <c r="F637" s="1">
        <v>42664</v>
      </c>
      <c r="G637" s="1">
        <v>40535</v>
      </c>
      <c r="H637">
        <v>99511</v>
      </c>
      <c r="I637">
        <v>26774</v>
      </c>
      <c r="J637">
        <v>73</v>
      </c>
      <c r="K637">
        <v>80</v>
      </c>
      <c r="L637" t="s">
        <v>23</v>
      </c>
      <c r="M637">
        <v>115</v>
      </c>
      <c r="N637">
        <f>Table1[[#This Row],[Basic Salary]]+Table1[[#This Row],[Bonus]]</f>
        <v>126285</v>
      </c>
      <c r="O637" s="2">
        <f>Table1[[#This Row],[Bonus]]/Table1[[#This Row],[Basic Salary]]</f>
        <v>0.26905568228638038</v>
      </c>
      <c r="P637">
        <f ca="1">DATEDIF(Table1[[#This Row],[Date of Birth]],TODAY(),"Y")</f>
        <v>15</v>
      </c>
      <c r="Q637">
        <f ca="1">DATEDIF(Table1[[#This Row],[Joining Date]],TODAY(),"Y")</f>
        <v>9</v>
      </c>
      <c r="R637" t="str">
        <f ca="1">IF(YEAR(Table1[[#This Row],[Joining Date]])=YEAR(TODAY()),"Yes","No")</f>
        <v>No</v>
      </c>
      <c r="S637" t="str">
        <f ca="1">IF(Table1[[#This Row],[Experience]]&gt;5,"Yes","No")</f>
        <v>Yes</v>
      </c>
      <c r="T637" t="str">
        <f>TEXT(Table1[[#This Row],[Joining Date]],"mmmm")</f>
        <v>October</v>
      </c>
      <c r="U637" t="str">
        <f>TEXT(Table1[[#This Row],[Joining Date]],"yyyy")</f>
        <v>2016</v>
      </c>
      <c r="V637" s="5">
        <f ca="1">TODAY()-Table1[[#This Row],[Joining Date]]</f>
        <v>3575</v>
      </c>
      <c r="W637" t="str">
        <f>LEFT(Table1[[#This Row],[Employee Name]],FIND(" ",Table1[[#This Row],[Employee Name]])-1)</f>
        <v>Swathi</v>
      </c>
      <c r="X637" t="str">
        <f>RIGHT(Table1[[#This Row],[Employee Name]],LEN(Table1[[#This Row],[Employee Name]])-FIND(" ",Table1[[#This Row],[Employee Name]]))</f>
        <v>Ramesh</v>
      </c>
      <c r="Y637" t="str">
        <f>Table1[[#This Row],[Department]]&amp;"-"&amp;Table1[[#This Row],[Employee ID]]</f>
        <v>IT-E04294</v>
      </c>
      <c r="Z637" t="str">
        <f>LEFT(Table1[[#This Row],[Department]],3)</f>
        <v>IT</v>
      </c>
      <c r="AA637" t="str">
        <f>_xlfn.XLOOKUP(Table1[[#This Row],[Manager ID]],MANAGERS!A:A,MANAGERS!B:B)</f>
        <v>Manager_15</v>
      </c>
      <c r="AB637" t="str" cm="1">
        <f t="array" ref="AB637">_xlfn.XLOOKUP(Table1[[#This Row],[Manager ID]],Table2[[#All],[Manager ID]],Table2[[#All],[Department Head]])</f>
        <v>Support</v>
      </c>
      <c r="AC637" s="2">
        <f>_xlfn.XLOOKUP(Table1[[#This Row],[City]],L:L,O:O)</f>
        <v>0.23486488519629886</v>
      </c>
      <c r="AD637" t="str" cm="1">
        <f t="array" ref="AD637">_xlfn.IFS(Table1[[#This Row],[Performance Score]]&gt;=90,"Excellent",Table1[[#This Row],[Performance Score]]&gt;=75,"Good",Table1[[#This Row],[Performance Score]]&gt;=60,"Average",Table1[[#This Row],[Performance Score]]&lt;=60,"Need Improvement")</f>
        <v>Good</v>
      </c>
      <c r="AE637" t="str">
        <f>IF(AND(Table1[[#This Row],[Attendance %]]&gt;=80,(Table1[[#This Row],[Performance Score]]&gt;=80)),"Eligible","Not Eligible")</f>
        <v>Not Eligible</v>
      </c>
      <c r="AF637" t="str">
        <f>IF(Table1[[#This Row],[Performance Score]]&gt;=80,"High Performer","Low Performer")</f>
        <v>High Performer</v>
      </c>
      <c r="AG637" t="str" cm="1">
        <f t="array" aca="1" ref="AG637" ca="1">_xlfn.IFS(Table1[[#This Row],[Experience]]&lt;=3,"Junior",Table1[[#This Row],[Experience]]&lt;=7,"Mid Level",Table1[[#This Row],[Experience]]&gt;=7,"Senior")</f>
        <v>Senior</v>
      </c>
      <c r="AH637" t="str">
        <f>IF(Table1[[#This Row],[Attendance %]]&gt;75,"OK","Below 75")</f>
        <v>Below 75</v>
      </c>
      <c r="AI637" t="b">
        <f>ISBLANK(Table1[[#This Row],[Employee ID]])</f>
        <v>0</v>
      </c>
      <c r="AJ637" t="b">
        <f>ISNUMBER(Table1[[#This Row],[Total Salary  ]])</f>
        <v>1</v>
      </c>
      <c r="AK637" t="str">
        <f>IFERROR(_xlfn.XLOOKUP(Table1[[#This Row],[Manager ID]],MANAGERS!A:A,MANAGERS!B:B),"Not Found")</f>
        <v>Manager_15</v>
      </c>
    </row>
    <row r="638" spans="1:37" x14ac:dyDescent="0.2">
      <c r="A638" t="s">
        <v>1768</v>
      </c>
      <c r="B638" t="s">
        <v>69</v>
      </c>
      <c r="C638" t="s">
        <v>21</v>
      </c>
      <c r="D638" t="s">
        <v>16</v>
      </c>
      <c r="E638" t="s">
        <v>17</v>
      </c>
      <c r="F638" s="1">
        <v>44742</v>
      </c>
      <c r="G638" s="1">
        <v>40225</v>
      </c>
      <c r="H638">
        <v>97367</v>
      </c>
      <c r="I638">
        <v>28900</v>
      </c>
      <c r="J638">
        <v>97</v>
      </c>
      <c r="K638">
        <v>59</v>
      </c>
      <c r="L638" t="s">
        <v>18</v>
      </c>
      <c r="M638">
        <v>107</v>
      </c>
      <c r="N638">
        <f>Table1[[#This Row],[Basic Salary]]+Table1[[#This Row],[Bonus]]</f>
        <v>126267</v>
      </c>
      <c r="O638" s="2">
        <f>Table1[[#This Row],[Bonus]]/Table1[[#This Row],[Basic Salary]]</f>
        <v>0.29681514270748816</v>
      </c>
      <c r="P638">
        <f ca="1">DATEDIF(Table1[[#This Row],[Date of Birth]],TODAY(),"Y")</f>
        <v>16</v>
      </c>
      <c r="Q638">
        <f ca="1">DATEDIF(Table1[[#This Row],[Joining Date]],TODAY(),"Y")</f>
        <v>4</v>
      </c>
      <c r="R638" t="str">
        <f ca="1">IF(YEAR(Table1[[#This Row],[Joining Date]])=YEAR(TODAY()),"Yes","No")</f>
        <v>No</v>
      </c>
      <c r="S638" t="str">
        <f ca="1">IF(Table1[[#This Row],[Experience]]&gt;5,"Yes","No")</f>
        <v>No</v>
      </c>
      <c r="T638" t="str">
        <f>TEXT(Table1[[#This Row],[Joining Date]],"mmmm")</f>
        <v>June</v>
      </c>
      <c r="U638" t="str">
        <f>TEXT(Table1[[#This Row],[Joining Date]],"yyyy")</f>
        <v>2022</v>
      </c>
      <c r="V638" s="5">
        <f ca="1">TODAY()-Table1[[#This Row],[Joining Date]]</f>
        <v>1497</v>
      </c>
      <c r="W638" t="str">
        <f>LEFT(Table1[[#This Row],[Employee Name]],FIND(" ",Table1[[#This Row],[Employee Name]])-1)</f>
        <v>Neha</v>
      </c>
      <c r="X638" t="str">
        <f>RIGHT(Table1[[#This Row],[Employee Name]],LEN(Table1[[#This Row],[Employee Name]])-FIND(" ",Table1[[#This Row],[Employee Name]]))</f>
        <v>Kulkarni</v>
      </c>
      <c r="Y638" t="str">
        <f>Table1[[#This Row],[Department]]&amp;"-"&amp;Table1[[#This Row],[Employee ID]]</f>
        <v>HR-E01712</v>
      </c>
      <c r="Z638" t="str">
        <f>LEFT(Table1[[#This Row],[Department]],3)</f>
        <v>HR</v>
      </c>
      <c r="AA638" t="str">
        <f>_xlfn.XLOOKUP(Table1[[#This Row],[Manager ID]],MANAGERS!A:A,MANAGERS!B:B)</f>
        <v>Manager_7</v>
      </c>
      <c r="AB638" t="str" cm="1">
        <f t="array" ref="AB638">_xlfn.XLOOKUP(Table1[[#This Row],[Manager ID]],Table2[[#All],[Manager ID]],Table2[[#All],[Department Head]])</f>
        <v>Operations</v>
      </c>
      <c r="AC638" s="2">
        <f>_xlfn.XLOOKUP(Table1[[#This Row],[City]],L:L,O:O)</f>
        <v>0.21356479274849693</v>
      </c>
      <c r="AD638" t="str" cm="1">
        <f t="array" ref="AD638">_xlfn.IFS(Table1[[#This Row],[Performance Score]]&gt;=90,"Excellent",Table1[[#This Row],[Performance Score]]&gt;=75,"Good",Table1[[#This Row],[Performance Score]]&gt;=60,"Average",Table1[[#This Row],[Performance Score]]&lt;=60,"Need Improvement")</f>
        <v>Need Improvement</v>
      </c>
      <c r="AE638" t="str">
        <f>IF(AND(Table1[[#This Row],[Attendance %]]&gt;=80,(Table1[[#This Row],[Performance Score]]&gt;=80)),"Eligible","Not Eligible")</f>
        <v>Not Eligible</v>
      </c>
      <c r="AF638" t="str">
        <f>IF(Table1[[#This Row],[Performance Score]]&gt;=80,"High Performer","Low Performer")</f>
        <v>Low Performer</v>
      </c>
      <c r="AG638" t="str" cm="1">
        <f t="array" aca="1" ref="AG638" ca="1">_xlfn.IFS(Table1[[#This Row],[Experience]]&lt;=3,"Junior",Table1[[#This Row],[Experience]]&lt;=7,"Mid Level",Table1[[#This Row],[Experience]]&gt;=7,"Senior")</f>
        <v>Mid Level</v>
      </c>
      <c r="AH638" t="str">
        <f>IF(Table1[[#This Row],[Attendance %]]&gt;75,"OK","Below 75")</f>
        <v>OK</v>
      </c>
      <c r="AI638" t="b">
        <f>ISBLANK(Table1[[#This Row],[Employee ID]])</f>
        <v>0</v>
      </c>
      <c r="AJ638" t="b">
        <f>ISNUMBER(Table1[[#This Row],[Total Salary  ]])</f>
        <v>1</v>
      </c>
      <c r="AK638" t="str">
        <f>IFERROR(_xlfn.XLOOKUP(Table1[[#This Row],[Manager ID]],MANAGERS!A:A,MANAGERS!B:B),"Not Found")</f>
        <v>Manager_7</v>
      </c>
    </row>
    <row r="639" spans="1:37" x14ac:dyDescent="0.2">
      <c r="A639" t="s">
        <v>3916</v>
      </c>
      <c r="B639" t="s">
        <v>77</v>
      </c>
      <c r="C639" t="s">
        <v>21</v>
      </c>
      <c r="D639" t="s">
        <v>43</v>
      </c>
      <c r="E639" t="s">
        <v>30</v>
      </c>
      <c r="F639" s="1">
        <v>43603</v>
      </c>
      <c r="G639" s="1">
        <v>40613</v>
      </c>
      <c r="H639">
        <v>98784</v>
      </c>
      <c r="I639">
        <v>27473</v>
      </c>
      <c r="J639">
        <v>67</v>
      </c>
      <c r="K639">
        <v>77</v>
      </c>
      <c r="L639" t="s">
        <v>34</v>
      </c>
      <c r="M639">
        <v>106</v>
      </c>
      <c r="N639">
        <f>Table1[[#This Row],[Basic Salary]]+Table1[[#This Row],[Bonus]]</f>
        <v>126257</v>
      </c>
      <c r="O639" s="2">
        <f>Table1[[#This Row],[Bonus]]/Table1[[#This Row],[Basic Salary]]</f>
        <v>0.2781118399740849</v>
      </c>
      <c r="P639">
        <f ca="1">DATEDIF(Table1[[#This Row],[Date of Birth]],TODAY(),"Y")</f>
        <v>15</v>
      </c>
      <c r="Q639">
        <f ca="1">DATEDIF(Table1[[#This Row],[Joining Date]],TODAY(),"Y")</f>
        <v>7</v>
      </c>
      <c r="R639" t="str">
        <f ca="1">IF(YEAR(Table1[[#This Row],[Joining Date]])=YEAR(TODAY()),"Yes","No")</f>
        <v>No</v>
      </c>
      <c r="S639" t="str">
        <f ca="1">IF(Table1[[#This Row],[Experience]]&gt;5,"Yes","No")</f>
        <v>Yes</v>
      </c>
      <c r="T639" t="str">
        <f>TEXT(Table1[[#This Row],[Joining Date]],"mmmm")</f>
        <v>May</v>
      </c>
      <c r="U639" t="str">
        <f>TEXT(Table1[[#This Row],[Joining Date]],"yyyy")</f>
        <v>2019</v>
      </c>
      <c r="V639" s="5">
        <f ca="1">TODAY()-Table1[[#This Row],[Joining Date]]</f>
        <v>2636</v>
      </c>
      <c r="W639" t="str">
        <f>LEFT(Table1[[#This Row],[Employee Name]],FIND(" ",Table1[[#This Row],[Employee Name]])-1)</f>
        <v>Rohan</v>
      </c>
      <c r="X639" t="str">
        <f>RIGHT(Table1[[#This Row],[Employee Name]],LEN(Table1[[#This Row],[Employee Name]])-FIND(" ",Table1[[#This Row],[Employee Name]]))</f>
        <v>Gupta</v>
      </c>
      <c r="Y639" t="str">
        <f>Table1[[#This Row],[Department]]&amp;"-"&amp;Table1[[#This Row],[Employee ID]]</f>
        <v>Operations-E03860</v>
      </c>
      <c r="Z639" t="str">
        <f>LEFT(Table1[[#This Row],[Department]],3)</f>
        <v>Ope</v>
      </c>
      <c r="AA639" t="str">
        <f>_xlfn.XLOOKUP(Table1[[#This Row],[Manager ID]],MANAGERS!A:A,MANAGERS!B:B)</f>
        <v>Manager_6</v>
      </c>
      <c r="AB639" t="str" cm="1">
        <f t="array" ref="AB639">_xlfn.XLOOKUP(Table1[[#This Row],[Manager ID]],Table2[[#All],[Manager ID]],Table2[[#All],[Department Head]])</f>
        <v>HR</v>
      </c>
      <c r="AC639" s="2">
        <f>_xlfn.XLOOKUP(Table1[[#This Row],[City]],L:L,O:O)</f>
        <v>0.24030340748661314</v>
      </c>
      <c r="AD639" t="str" cm="1">
        <f t="array" ref="AD639">_xlfn.IFS(Table1[[#This Row],[Performance Score]]&gt;=90,"Excellent",Table1[[#This Row],[Performance Score]]&gt;=75,"Good",Table1[[#This Row],[Performance Score]]&gt;=60,"Average",Table1[[#This Row],[Performance Score]]&lt;=60,"Need Improvement")</f>
        <v>Good</v>
      </c>
      <c r="AE639" t="str">
        <f>IF(AND(Table1[[#This Row],[Attendance %]]&gt;=80,(Table1[[#This Row],[Performance Score]]&gt;=80)),"Eligible","Not Eligible")</f>
        <v>Not Eligible</v>
      </c>
      <c r="AF639" t="str">
        <f>IF(Table1[[#This Row],[Performance Score]]&gt;=80,"High Performer","Low Performer")</f>
        <v>Low Performer</v>
      </c>
      <c r="AG639" t="str" cm="1">
        <f t="array" aca="1" ref="AG639" ca="1">_xlfn.IFS(Table1[[#This Row],[Experience]]&lt;=3,"Junior",Table1[[#This Row],[Experience]]&lt;=7,"Mid Level",Table1[[#This Row],[Experience]]&gt;=7,"Senior")</f>
        <v>Mid Level</v>
      </c>
      <c r="AH639" t="str">
        <f>IF(Table1[[#This Row],[Attendance %]]&gt;75,"OK","Below 75")</f>
        <v>Below 75</v>
      </c>
      <c r="AI639" t="b">
        <f>ISBLANK(Table1[[#This Row],[Employee ID]])</f>
        <v>0</v>
      </c>
      <c r="AJ639" t="b">
        <f>ISNUMBER(Table1[[#This Row],[Total Salary  ]])</f>
        <v>1</v>
      </c>
      <c r="AK639" t="str">
        <f>IFERROR(_xlfn.XLOOKUP(Table1[[#This Row],[Manager ID]],MANAGERS!A:A,MANAGERS!B:B),"Not Found")</f>
        <v>Manager_6</v>
      </c>
    </row>
    <row r="640" spans="1:37" x14ac:dyDescent="0.2">
      <c r="A640" t="s">
        <v>2931</v>
      </c>
      <c r="B640" t="s">
        <v>87</v>
      </c>
      <c r="C640" t="s">
        <v>15</v>
      </c>
      <c r="D640" t="s">
        <v>33</v>
      </c>
      <c r="E640" t="s">
        <v>26</v>
      </c>
      <c r="F640" s="1">
        <v>45140</v>
      </c>
      <c r="G640" s="1">
        <v>32887</v>
      </c>
      <c r="H640">
        <v>97819</v>
      </c>
      <c r="I640">
        <v>28429</v>
      </c>
      <c r="J640">
        <v>70</v>
      </c>
      <c r="K640">
        <v>100</v>
      </c>
      <c r="L640" t="s">
        <v>27</v>
      </c>
      <c r="M640">
        <v>116</v>
      </c>
      <c r="N640">
        <f>Table1[[#This Row],[Basic Salary]]+Table1[[#This Row],[Bonus]]</f>
        <v>126248</v>
      </c>
      <c r="O640" s="2">
        <f>Table1[[#This Row],[Bonus]]/Table1[[#This Row],[Basic Salary]]</f>
        <v>0.29062860998374551</v>
      </c>
      <c r="P640">
        <f ca="1">DATEDIF(Table1[[#This Row],[Date of Birth]],TODAY(),"Y")</f>
        <v>36</v>
      </c>
      <c r="Q640">
        <f ca="1">DATEDIF(Table1[[#This Row],[Joining Date]],TODAY(),"Y")</f>
        <v>3</v>
      </c>
      <c r="R640" t="str">
        <f ca="1">IF(YEAR(Table1[[#This Row],[Joining Date]])=YEAR(TODAY()),"Yes","No")</f>
        <v>No</v>
      </c>
      <c r="S640" t="str">
        <f ca="1">IF(Table1[[#This Row],[Experience]]&gt;5,"Yes","No")</f>
        <v>No</v>
      </c>
      <c r="T640" t="str">
        <f>TEXT(Table1[[#This Row],[Joining Date]],"mmmm")</f>
        <v>August</v>
      </c>
      <c r="U640" t="str">
        <f>TEXT(Table1[[#This Row],[Joining Date]],"yyyy")</f>
        <v>2023</v>
      </c>
      <c r="V640" s="5">
        <f ca="1">TODAY()-Table1[[#This Row],[Joining Date]]</f>
        <v>1099</v>
      </c>
      <c r="W640" t="str">
        <f>LEFT(Table1[[#This Row],[Employee Name]],FIND(" ",Table1[[#This Row],[Employee Name]])-1)</f>
        <v>Arjun</v>
      </c>
      <c r="X640" t="str">
        <f>RIGHT(Table1[[#This Row],[Employee Name]],LEN(Table1[[#This Row],[Employee Name]])-FIND(" ",Table1[[#This Row],[Employee Name]]))</f>
        <v>Mehta</v>
      </c>
      <c r="Y640" t="str">
        <f>Table1[[#This Row],[Department]]&amp;"-"&amp;Table1[[#This Row],[Employee ID]]</f>
        <v>Marketing-E02875</v>
      </c>
      <c r="Z640" t="str">
        <f>LEFT(Table1[[#This Row],[Department]],3)</f>
        <v>Mar</v>
      </c>
      <c r="AA640" t="str">
        <f>_xlfn.XLOOKUP(Table1[[#This Row],[Manager ID]],MANAGERS!A:A,MANAGERS!B:B)</f>
        <v>Manager_16</v>
      </c>
      <c r="AB640" t="str" cm="1">
        <f t="array" ref="AB640">_xlfn.XLOOKUP(Table1[[#This Row],[Manager ID]],Table2[[#All],[Manager ID]],Table2[[#All],[Department Head]])</f>
        <v>Sales</v>
      </c>
      <c r="AC640" s="2">
        <f>_xlfn.XLOOKUP(Table1[[#This Row],[City]],L:L,O:O)</f>
        <v>0.23674293405114402</v>
      </c>
      <c r="AD640" t="str" cm="1">
        <f t="array" ref="AD640">_xlfn.IFS(Table1[[#This Row],[Performance Score]]&gt;=90,"Excellent",Table1[[#This Row],[Performance Score]]&gt;=75,"Good",Table1[[#This Row],[Performance Score]]&gt;=60,"Average",Table1[[#This Row],[Performance Score]]&lt;=60,"Need Improvement")</f>
        <v>Excellent</v>
      </c>
      <c r="AE640" t="str">
        <f>IF(AND(Table1[[#This Row],[Attendance %]]&gt;=80,(Table1[[#This Row],[Performance Score]]&gt;=80)),"Eligible","Not Eligible")</f>
        <v>Not Eligible</v>
      </c>
      <c r="AF640" t="str">
        <f>IF(Table1[[#This Row],[Performance Score]]&gt;=80,"High Performer","Low Performer")</f>
        <v>High Performer</v>
      </c>
      <c r="AG640" t="str" cm="1">
        <f t="array" aca="1" ref="AG640" ca="1">_xlfn.IFS(Table1[[#This Row],[Experience]]&lt;=3,"Junior",Table1[[#This Row],[Experience]]&lt;=7,"Mid Level",Table1[[#This Row],[Experience]]&gt;=7,"Senior")</f>
        <v>Junior</v>
      </c>
      <c r="AH640" t="str">
        <f>IF(Table1[[#This Row],[Attendance %]]&gt;75,"OK","Below 75")</f>
        <v>Below 75</v>
      </c>
      <c r="AI640" t="b">
        <f>ISBLANK(Table1[[#This Row],[Employee ID]])</f>
        <v>0</v>
      </c>
      <c r="AJ640" t="b">
        <f>ISNUMBER(Table1[[#This Row],[Total Salary  ]])</f>
        <v>1</v>
      </c>
      <c r="AK640" t="str">
        <f>IFERROR(_xlfn.XLOOKUP(Table1[[#This Row],[Manager ID]],MANAGERS!A:A,MANAGERS!B:B),"Not Found")</f>
        <v>Manager_16</v>
      </c>
    </row>
    <row r="641" spans="1:37" x14ac:dyDescent="0.2">
      <c r="A641" t="s">
        <v>4473</v>
      </c>
      <c r="B641" t="s">
        <v>48</v>
      </c>
      <c r="C641" t="s">
        <v>15</v>
      </c>
      <c r="D641" t="s">
        <v>43</v>
      </c>
      <c r="E641" t="s">
        <v>17</v>
      </c>
      <c r="F641" s="1">
        <v>42465</v>
      </c>
      <c r="G641" s="1">
        <v>40605</v>
      </c>
      <c r="H641">
        <v>119596</v>
      </c>
      <c r="I641">
        <v>6580</v>
      </c>
      <c r="J641">
        <v>81</v>
      </c>
      <c r="K641">
        <v>64</v>
      </c>
      <c r="L641" t="s">
        <v>18</v>
      </c>
      <c r="M641">
        <v>108</v>
      </c>
      <c r="N641">
        <f>Table1[[#This Row],[Basic Salary]]+Table1[[#This Row],[Bonus]]</f>
        <v>126176</v>
      </c>
      <c r="O641" s="2">
        <f>Table1[[#This Row],[Bonus]]/Table1[[#This Row],[Basic Salary]]</f>
        <v>5.5018562493728884E-2</v>
      </c>
      <c r="P641">
        <f ca="1">DATEDIF(Table1[[#This Row],[Date of Birth]],TODAY(),"Y")</f>
        <v>15</v>
      </c>
      <c r="Q641">
        <f ca="1">DATEDIF(Table1[[#This Row],[Joining Date]],TODAY(),"Y")</f>
        <v>10</v>
      </c>
      <c r="R641" t="str">
        <f ca="1">IF(YEAR(Table1[[#This Row],[Joining Date]])=YEAR(TODAY()),"Yes","No")</f>
        <v>No</v>
      </c>
      <c r="S641" t="str">
        <f ca="1">IF(Table1[[#This Row],[Experience]]&gt;5,"Yes","No")</f>
        <v>Yes</v>
      </c>
      <c r="T641" t="str">
        <f>TEXT(Table1[[#This Row],[Joining Date]],"mmmm")</f>
        <v>April</v>
      </c>
      <c r="U641" t="str">
        <f>TEXT(Table1[[#This Row],[Joining Date]],"yyyy")</f>
        <v>2016</v>
      </c>
      <c r="V641" s="5">
        <f ca="1">TODAY()-Table1[[#This Row],[Joining Date]]</f>
        <v>3774</v>
      </c>
      <c r="W641" t="str">
        <f>LEFT(Table1[[#This Row],[Employee Name]],FIND(" ",Table1[[#This Row],[Employee Name]])-1)</f>
        <v>Aditya</v>
      </c>
      <c r="X641" t="str">
        <f>RIGHT(Table1[[#This Row],[Employee Name]],LEN(Table1[[#This Row],[Employee Name]])-FIND(" ",Table1[[#This Row],[Employee Name]]))</f>
        <v>Kapoor</v>
      </c>
      <c r="Y641" t="str">
        <f>Table1[[#This Row],[Department]]&amp;"-"&amp;Table1[[#This Row],[Employee ID]]</f>
        <v>Operations-E04417</v>
      </c>
      <c r="Z641" t="str">
        <f>LEFT(Table1[[#This Row],[Department]],3)</f>
        <v>Ope</v>
      </c>
      <c r="AA641" t="str">
        <f>_xlfn.XLOOKUP(Table1[[#This Row],[Manager ID]],MANAGERS!A:A,MANAGERS!B:B)</f>
        <v>Manager_8</v>
      </c>
      <c r="AB641" t="str" cm="1">
        <f t="array" ref="AB641">_xlfn.XLOOKUP(Table1[[#This Row],[Manager ID]],Table2[[#All],[Manager ID]],Table2[[#All],[Department Head]])</f>
        <v>Sales</v>
      </c>
      <c r="AC641" s="2">
        <f>_xlfn.XLOOKUP(Table1[[#This Row],[City]],L:L,O:O)</f>
        <v>0.21356479274849693</v>
      </c>
      <c r="AD641" t="str" cm="1">
        <f t="array" ref="AD641">_xlfn.IFS(Table1[[#This Row],[Performance Score]]&gt;=90,"Excellent",Table1[[#This Row],[Performance Score]]&gt;=75,"Good",Table1[[#This Row],[Performance Score]]&gt;=60,"Average",Table1[[#This Row],[Performance Score]]&lt;=60,"Need Improvement")</f>
        <v>Average</v>
      </c>
      <c r="AE641" t="str">
        <f>IF(AND(Table1[[#This Row],[Attendance %]]&gt;=80,(Table1[[#This Row],[Performance Score]]&gt;=80)),"Eligible","Not Eligible")</f>
        <v>Not Eligible</v>
      </c>
      <c r="AF641" t="str">
        <f>IF(Table1[[#This Row],[Performance Score]]&gt;=80,"High Performer","Low Performer")</f>
        <v>Low Performer</v>
      </c>
      <c r="AG641" t="str" cm="1">
        <f t="array" aca="1" ref="AG641" ca="1">_xlfn.IFS(Table1[[#This Row],[Experience]]&lt;=3,"Junior",Table1[[#This Row],[Experience]]&lt;=7,"Mid Level",Table1[[#This Row],[Experience]]&gt;=7,"Senior")</f>
        <v>Senior</v>
      </c>
      <c r="AH641" t="str">
        <f>IF(Table1[[#This Row],[Attendance %]]&gt;75,"OK","Below 75")</f>
        <v>OK</v>
      </c>
      <c r="AI641" t="b">
        <f>ISBLANK(Table1[[#This Row],[Employee ID]])</f>
        <v>0</v>
      </c>
      <c r="AJ641" t="b">
        <f>ISNUMBER(Table1[[#This Row],[Total Salary  ]])</f>
        <v>1</v>
      </c>
      <c r="AK641" t="str">
        <f>IFERROR(_xlfn.XLOOKUP(Table1[[#This Row],[Manager ID]],MANAGERS!A:A,MANAGERS!B:B),"Not Found")</f>
        <v>Manager_8</v>
      </c>
    </row>
    <row r="642" spans="1:37" x14ac:dyDescent="0.2">
      <c r="A642" t="s">
        <v>1322</v>
      </c>
      <c r="B642" t="s">
        <v>69</v>
      </c>
      <c r="C642" t="s">
        <v>21</v>
      </c>
      <c r="D642" t="s">
        <v>33</v>
      </c>
      <c r="E642" t="s">
        <v>26</v>
      </c>
      <c r="F642" s="1">
        <v>43189</v>
      </c>
      <c r="G642" s="1">
        <v>37037</v>
      </c>
      <c r="H642">
        <v>116765</v>
      </c>
      <c r="I642">
        <v>9410</v>
      </c>
      <c r="J642">
        <v>71</v>
      </c>
      <c r="K642">
        <v>86</v>
      </c>
      <c r="L642" t="s">
        <v>34</v>
      </c>
      <c r="M642">
        <v>119</v>
      </c>
      <c r="N642">
        <f>Table1[[#This Row],[Basic Salary]]+Table1[[#This Row],[Bonus]]</f>
        <v>126175</v>
      </c>
      <c r="O642" s="2">
        <f>Table1[[#This Row],[Bonus]]/Table1[[#This Row],[Basic Salary]]</f>
        <v>8.0589217659401358E-2</v>
      </c>
      <c r="P642">
        <f ca="1">DATEDIF(Table1[[#This Row],[Date of Birth]],TODAY(),"Y")</f>
        <v>25</v>
      </c>
      <c r="Q642">
        <f ca="1">DATEDIF(Table1[[#This Row],[Joining Date]],TODAY(),"Y")</f>
        <v>8</v>
      </c>
      <c r="R642" t="str">
        <f ca="1">IF(YEAR(Table1[[#This Row],[Joining Date]])=YEAR(TODAY()),"Yes","No")</f>
        <v>No</v>
      </c>
      <c r="S642" t="str">
        <f ca="1">IF(Table1[[#This Row],[Experience]]&gt;5,"Yes","No")</f>
        <v>Yes</v>
      </c>
      <c r="T642" t="str">
        <f>TEXT(Table1[[#This Row],[Joining Date]],"mmmm")</f>
        <v>March</v>
      </c>
      <c r="U642" t="str">
        <f>TEXT(Table1[[#This Row],[Joining Date]],"yyyy")</f>
        <v>2018</v>
      </c>
      <c r="V642" s="5">
        <f ca="1">TODAY()-Table1[[#This Row],[Joining Date]]</f>
        <v>3050</v>
      </c>
      <c r="W642" t="str">
        <f>LEFT(Table1[[#This Row],[Employee Name]],FIND(" ",Table1[[#This Row],[Employee Name]])-1)</f>
        <v>Neha</v>
      </c>
      <c r="X642" t="str">
        <f>RIGHT(Table1[[#This Row],[Employee Name]],LEN(Table1[[#This Row],[Employee Name]])-FIND(" ",Table1[[#This Row],[Employee Name]]))</f>
        <v>Kulkarni</v>
      </c>
      <c r="Y642" t="str">
        <f>Table1[[#This Row],[Department]]&amp;"-"&amp;Table1[[#This Row],[Employee ID]]</f>
        <v>Marketing-E01266</v>
      </c>
      <c r="Z642" t="str">
        <f>LEFT(Table1[[#This Row],[Department]],3)</f>
        <v>Mar</v>
      </c>
      <c r="AA642" t="str">
        <f>_xlfn.XLOOKUP(Table1[[#This Row],[Manager ID]],MANAGERS!A:A,MANAGERS!B:B)</f>
        <v>Manager_19</v>
      </c>
      <c r="AB642" t="str" cm="1">
        <f t="array" ref="AB642">_xlfn.XLOOKUP(Table1[[#This Row],[Manager ID]],Table2[[#All],[Manager ID]],Table2[[#All],[Department Head]])</f>
        <v>Support</v>
      </c>
      <c r="AC642" s="2">
        <f>_xlfn.XLOOKUP(Table1[[#This Row],[City]],L:L,O:O)</f>
        <v>0.24030340748661314</v>
      </c>
      <c r="AD642" t="str" cm="1">
        <f t="array" ref="AD642">_xlfn.IFS(Table1[[#This Row],[Performance Score]]&gt;=90,"Excellent",Table1[[#This Row],[Performance Score]]&gt;=75,"Good",Table1[[#This Row],[Performance Score]]&gt;=60,"Average",Table1[[#This Row],[Performance Score]]&lt;=60,"Need Improvement")</f>
        <v>Good</v>
      </c>
      <c r="AE642" t="str">
        <f>IF(AND(Table1[[#This Row],[Attendance %]]&gt;=80,(Table1[[#This Row],[Performance Score]]&gt;=80)),"Eligible","Not Eligible")</f>
        <v>Not Eligible</v>
      </c>
      <c r="AF642" t="str">
        <f>IF(Table1[[#This Row],[Performance Score]]&gt;=80,"High Performer","Low Performer")</f>
        <v>High Performer</v>
      </c>
      <c r="AG642" t="str" cm="1">
        <f t="array" aca="1" ref="AG642" ca="1">_xlfn.IFS(Table1[[#This Row],[Experience]]&lt;=3,"Junior",Table1[[#This Row],[Experience]]&lt;=7,"Mid Level",Table1[[#This Row],[Experience]]&gt;=7,"Senior")</f>
        <v>Senior</v>
      </c>
      <c r="AH642" t="str">
        <f>IF(Table1[[#This Row],[Attendance %]]&gt;75,"OK","Below 75")</f>
        <v>Below 75</v>
      </c>
      <c r="AI642" t="b">
        <f>ISBLANK(Table1[[#This Row],[Employee ID]])</f>
        <v>0</v>
      </c>
      <c r="AJ642" t="b">
        <f>ISNUMBER(Table1[[#This Row],[Total Salary  ]])</f>
        <v>1</v>
      </c>
      <c r="AK642" t="str">
        <f>IFERROR(_xlfn.XLOOKUP(Table1[[#This Row],[Manager ID]],MANAGERS!A:A,MANAGERS!B:B),"Not Found")</f>
        <v>Manager_19</v>
      </c>
    </row>
    <row r="643" spans="1:37" x14ac:dyDescent="0.2">
      <c r="A643" t="s">
        <v>1321</v>
      </c>
      <c r="B643" t="s">
        <v>48</v>
      </c>
      <c r="C643" t="s">
        <v>21</v>
      </c>
      <c r="D643" t="s">
        <v>43</v>
      </c>
      <c r="E643" t="s">
        <v>51</v>
      </c>
      <c r="F643" s="1">
        <v>44530</v>
      </c>
      <c r="G643" s="1">
        <v>30986</v>
      </c>
      <c r="H643">
        <v>119657</v>
      </c>
      <c r="I643">
        <v>6482</v>
      </c>
      <c r="J643">
        <v>64</v>
      </c>
      <c r="K643">
        <v>87</v>
      </c>
      <c r="L643" t="s">
        <v>31</v>
      </c>
      <c r="M643">
        <v>115</v>
      </c>
      <c r="N643">
        <f>Table1[[#This Row],[Basic Salary]]+Table1[[#This Row],[Bonus]]</f>
        <v>126139</v>
      </c>
      <c r="O643" s="2">
        <f>Table1[[#This Row],[Bonus]]/Table1[[#This Row],[Basic Salary]]</f>
        <v>5.4171506890528763E-2</v>
      </c>
      <c r="P643">
        <f ca="1">DATEDIF(Table1[[#This Row],[Date of Birth]],TODAY(),"Y")</f>
        <v>41</v>
      </c>
      <c r="Q643">
        <f ca="1">DATEDIF(Table1[[#This Row],[Joining Date]],TODAY(),"Y")</f>
        <v>4</v>
      </c>
      <c r="R643" t="str">
        <f ca="1">IF(YEAR(Table1[[#This Row],[Joining Date]])=YEAR(TODAY()),"Yes","No")</f>
        <v>No</v>
      </c>
      <c r="S643" t="str">
        <f ca="1">IF(Table1[[#This Row],[Experience]]&gt;5,"Yes","No")</f>
        <v>No</v>
      </c>
      <c r="T643" t="str">
        <f>TEXT(Table1[[#This Row],[Joining Date]],"mmmm")</f>
        <v>November</v>
      </c>
      <c r="U643" t="str">
        <f>TEXT(Table1[[#This Row],[Joining Date]],"yyyy")</f>
        <v>2021</v>
      </c>
      <c r="V643" s="5">
        <f ca="1">TODAY()-Table1[[#This Row],[Joining Date]]</f>
        <v>1709</v>
      </c>
      <c r="W643" t="str">
        <f>LEFT(Table1[[#This Row],[Employee Name]],FIND(" ",Table1[[#This Row],[Employee Name]])-1)</f>
        <v>Aditya</v>
      </c>
      <c r="X643" t="str">
        <f>RIGHT(Table1[[#This Row],[Employee Name]],LEN(Table1[[#This Row],[Employee Name]])-FIND(" ",Table1[[#This Row],[Employee Name]]))</f>
        <v>Kapoor</v>
      </c>
      <c r="Y643" t="str">
        <f>Table1[[#This Row],[Department]]&amp;"-"&amp;Table1[[#This Row],[Employee ID]]</f>
        <v>Operations-E01265</v>
      </c>
      <c r="Z643" t="str">
        <f>LEFT(Table1[[#This Row],[Department]],3)</f>
        <v>Ope</v>
      </c>
      <c r="AA643" t="str">
        <f>_xlfn.XLOOKUP(Table1[[#This Row],[Manager ID]],MANAGERS!A:A,MANAGERS!B:B)</f>
        <v>Manager_15</v>
      </c>
      <c r="AB643" t="str" cm="1">
        <f t="array" ref="AB643">_xlfn.XLOOKUP(Table1[[#This Row],[Manager ID]],Table2[[#All],[Manager ID]],Table2[[#All],[Department Head]])</f>
        <v>Support</v>
      </c>
      <c r="AC643" s="2">
        <f>_xlfn.XLOOKUP(Table1[[#This Row],[City]],L:L,O:O)</f>
        <v>0.241864189087755</v>
      </c>
      <c r="AD643" t="str" cm="1">
        <f t="array" ref="AD643">_xlfn.IFS(Table1[[#This Row],[Performance Score]]&gt;=90,"Excellent",Table1[[#This Row],[Performance Score]]&gt;=75,"Good",Table1[[#This Row],[Performance Score]]&gt;=60,"Average",Table1[[#This Row],[Performance Score]]&lt;=60,"Need Improvement")</f>
        <v>Good</v>
      </c>
      <c r="AE643" t="str">
        <f>IF(AND(Table1[[#This Row],[Attendance %]]&gt;=80,(Table1[[#This Row],[Performance Score]]&gt;=80)),"Eligible","Not Eligible")</f>
        <v>Not Eligible</v>
      </c>
      <c r="AF643" t="str">
        <f>IF(Table1[[#This Row],[Performance Score]]&gt;=80,"High Performer","Low Performer")</f>
        <v>High Performer</v>
      </c>
      <c r="AG643" t="str" cm="1">
        <f t="array" aca="1" ref="AG643" ca="1">_xlfn.IFS(Table1[[#This Row],[Experience]]&lt;=3,"Junior",Table1[[#This Row],[Experience]]&lt;=7,"Mid Level",Table1[[#This Row],[Experience]]&gt;=7,"Senior")</f>
        <v>Mid Level</v>
      </c>
      <c r="AH643" t="str">
        <f>IF(Table1[[#This Row],[Attendance %]]&gt;75,"OK","Below 75")</f>
        <v>Below 75</v>
      </c>
      <c r="AI643" t="b">
        <f>ISBLANK(Table1[[#This Row],[Employee ID]])</f>
        <v>0</v>
      </c>
      <c r="AJ643" t="b">
        <f>ISNUMBER(Table1[[#This Row],[Total Salary  ]])</f>
        <v>1</v>
      </c>
      <c r="AK643" t="str">
        <f>IFERROR(_xlfn.XLOOKUP(Table1[[#This Row],[Manager ID]],MANAGERS!A:A,MANAGERS!B:B),"Not Found")</f>
        <v>Manager_15</v>
      </c>
    </row>
    <row r="644" spans="1:37" x14ac:dyDescent="0.2">
      <c r="A644" t="s">
        <v>1791</v>
      </c>
      <c r="B644" t="s">
        <v>60</v>
      </c>
      <c r="C644" t="s">
        <v>21</v>
      </c>
      <c r="D644" t="s">
        <v>16</v>
      </c>
      <c r="E644" t="s">
        <v>17</v>
      </c>
      <c r="F644" s="1">
        <v>45830</v>
      </c>
      <c r="G644" s="1">
        <v>35324</v>
      </c>
      <c r="H644">
        <v>110028</v>
      </c>
      <c r="I644">
        <v>16099</v>
      </c>
      <c r="J644">
        <v>86</v>
      </c>
      <c r="K644">
        <v>87</v>
      </c>
      <c r="L644" t="s">
        <v>34</v>
      </c>
      <c r="M644">
        <v>101</v>
      </c>
      <c r="N644">
        <f>Table1[[#This Row],[Basic Salary]]+Table1[[#This Row],[Bonus]]</f>
        <v>126127</v>
      </c>
      <c r="O644" s="2">
        <f>Table1[[#This Row],[Bonus]]/Table1[[#This Row],[Basic Salary]]</f>
        <v>0.14631730105064167</v>
      </c>
      <c r="P644">
        <f ca="1">DATEDIF(Table1[[#This Row],[Date of Birth]],TODAY(),"Y")</f>
        <v>29</v>
      </c>
      <c r="Q644">
        <f ca="1">DATEDIF(Table1[[#This Row],[Joining Date]],TODAY(),"Y")</f>
        <v>1</v>
      </c>
      <c r="R644" t="str">
        <f ca="1">IF(YEAR(Table1[[#This Row],[Joining Date]])=YEAR(TODAY()),"Yes","No")</f>
        <v>No</v>
      </c>
      <c r="S644" t="str">
        <f ca="1">IF(Table1[[#This Row],[Experience]]&gt;5,"Yes","No")</f>
        <v>No</v>
      </c>
      <c r="T644" t="str">
        <f>TEXT(Table1[[#This Row],[Joining Date]],"mmmm")</f>
        <v>June</v>
      </c>
      <c r="U644" t="str">
        <f>TEXT(Table1[[#This Row],[Joining Date]],"yyyy")</f>
        <v>2025</v>
      </c>
      <c r="V644" s="5">
        <f ca="1">TODAY()-Table1[[#This Row],[Joining Date]]</f>
        <v>409</v>
      </c>
      <c r="W644" t="str">
        <f>LEFT(Table1[[#This Row],[Employee Name]],FIND(" ",Table1[[#This Row],[Employee Name]])-1)</f>
        <v>Gayathri</v>
      </c>
      <c r="X644" t="str">
        <f>RIGHT(Table1[[#This Row],[Employee Name]],LEN(Table1[[#This Row],[Employee Name]])-FIND(" ",Table1[[#This Row],[Employee Name]]))</f>
        <v>Iyer</v>
      </c>
      <c r="Y644" t="str">
        <f>Table1[[#This Row],[Department]]&amp;"-"&amp;Table1[[#This Row],[Employee ID]]</f>
        <v>HR-E01735</v>
      </c>
      <c r="Z644" t="str">
        <f>LEFT(Table1[[#This Row],[Department]],3)</f>
        <v>HR</v>
      </c>
      <c r="AA644" t="str">
        <f>_xlfn.XLOOKUP(Table1[[#This Row],[Manager ID]],MANAGERS!A:A,MANAGERS!B:B)</f>
        <v>Manager_1</v>
      </c>
      <c r="AB644" t="str" cm="1">
        <f t="array" ref="AB644">_xlfn.XLOOKUP(Table1[[#This Row],[Manager ID]],Table2[[#All],[Manager ID]],Table2[[#All],[Department Head]])</f>
        <v>Support</v>
      </c>
      <c r="AC644" s="2">
        <f>_xlfn.XLOOKUP(Table1[[#This Row],[City]],L:L,O:O)</f>
        <v>0.24030340748661314</v>
      </c>
      <c r="AD644" t="str" cm="1">
        <f t="array" ref="AD644">_xlfn.IFS(Table1[[#This Row],[Performance Score]]&gt;=90,"Excellent",Table1[[#This Row],[Performance Score]]&gt;=75,"Good",Table1[[#This Row],[Performance Score]]&gt;=60,"Average",Table1[[#This Row],[Performance Score]]&lt;=60,"Need Improvement")</f>
        <v>Good</v>
      </c>
      <c r="AE644" t="str">
        <f>IF(AND(Table1[[#This Row],[Attendance %]]&gt;=80,(Table1[[#This Row],[Performance Score]]&gt;=80)),"Eligible","Not Eligible")</f>
        <v>Eligible</v>
      </c>
      <c r="AF644" t="str">
        <f>IF(Table1[[#This Row],[Performance Score]]&gt;=80,"High Performer","Low Performer")</f>
        <v>High Performer</v>
      </c>
      <c r="AG644" t="str" cm="1">
        <f t="array" aca="1" ref="AG644" ca="1">_xlfn.IFS(Table1[[#This Row],[Experience]]&lt;=3,"Junior",Table1[[#This Row],[Experience]]&lt;=7,"Mid Level",Table1[[#This Row],[Experience]]&gt;=7,"Senior")</f>
        <v>Junior</v>
      </c>
      <c r="AH644" t="str">
        <f>IF(Table1[[#This Row],[Attendance %]]&gt;75,"OK","Below 75")</f>
        <v>OK</v>
      </c>
      <c r="AI644" t="b">
        <f>ISBLANK(Table1[[#This Row],[Employee ID]])</f>
        <v>0</v>
      </c>
      <c r="AJ644" t="b">
        <f>ISNUMBER(Table1[[#This Row],[Total Salary  ]])</f>
        <v>1</v>
      </c>
      <c r="AK644" t="str">
        <f>IFERROR(_xlfn.XLOOKUP(Table1[[#This Row],[Manager ID]],MANAGERS!A:A,MANAGERS!B:B),"Not Found")</f>
        <v>Manager_1</v>
      </c>
    </row>
    <row r="645" spans="1:37" x14ac:dyDescent="0.2">
      <c r="A645" t="s">
        <v>1807</v>
      </c>
      <c r="B645" t="s">
        <v>87</v>
      </c>
      <c r="C645" t="s">
        <v>15</v>
      </c>
      <c r="D645" t="s">
        <v>46</v>
      </c>
      <c r="E645" t="s">
        <v>17</v>
      </c>
      <c r="F645" s="1">
        <v>44381</v>
      </c>
      <c r="G645" s="1">
        <v>31186</v>
      </c>
      <c r="H645">
        <v>112952</v>
      </c>
      <c r="I645">
        <v>13152</v>
      </c>
      <c r="J645">
        <v>68</v>
      </c>
      <c r="K645">
        <v>85</v>
      </c>
      <c r="L645" t="s">
        <v>53</v>
      </c>
      <c r="M645">
        <v>108</v>
      </c>
      <c r="N645">
        <f>Table1[[#This Row],[Basic Salary]]+Table1[[#This Row],[Bonus]]</f>
        <v>126104</v>
      </c>
      <c r="O645" s="2">
        <f>Table1[[#This Row],[Bonus]]/Table1[[#This Row],[Basic Salary]]</f>
        <v>0.11643884127771088</v>
      </c>
      <c r="P645">
        <f ca="1">DATEDIF(Table1[[#This Row],[Date of Birth]],TODAY(),"Y")</f>
        <v>41</v>
      </c>
      <c r="Q645">
        <f ca="1">DATEDIF(Table1[[#This Row],[Joining Date]],TODAY(),"Y")</f>
        <v>5</v>
      </c>
      <c r="R645" t="str">
        <f ca="1">IF(YEAR(Table1[[#This Row],[Joining Date]])=YEAR(TODAY()),"Yes","No")</f>
        <v>No</v>
      </c>
      <c r="S645" t="str">
        <f ca="1">IF(Table1[[#This Row],[Experience]]&gt;5,"Yes","No")</f>
        <v>No</v>
      </c>
      <c r="T645" t="str">
        <f>TEXT(Table1[[#This Row],[Joining Date]],"mmmm")</f>
        <v>July</v>
      </c>
      <c r="U645" t="str">
        <f>TEXT(Table1[[#This Row],[Joining Date]],"yyyy")</f>
        <v>2021</v>
      </c>
      <c r="V645" s="5">
        <f ca="1">TODAY()-Table1[[#This Row],[Joining Date]]</f>
        <v>1858</v>
      </c>
      <c r="W645" t="str">
        <f>LEFT(Table1[[#This Row],[Employee Name]],FIND(" ",Table1[[#This Row],[Employee Name]])-1)</f>
        <v>Arjun</v>
      </c>
      <c r="X645" t="str">
        <f>RIGHT(Table1[[#This Row],[Employee Name]],LEN(Table1[[#This Row],[Employee Name]])-FIND(" ",Table1[[#This Row],[Employee Name]]))</f>
        <v>Mehta</v>
      </c>
      <c r="Y645" t="str">
        <f>Table1[[#This Row],[Department]]&amp;"-"&amp;Table1[[#This Row],[Employee ID]]</f>
        <v>Support-E01751</v>
      </c>
      <c r="Z645" t="str">
        <f>LEFT(Table1[[#This Row],[Department]],3)</f>
        <v>Sup</v>
      </c>
      <c r="AA645" t="str">
        <f>_xlfn.XLOOKUP(Table1[[#This Row],[Manager ID]],MANAGERS!A:A,MANAGERS!B:B)</f>
        <v>Manager_8</v>
      </c>
      <c r="AB645" t="str" cm="1">
        <f t="array" ref="AB645">_xlfn.XLOOKUP(Table1[[#This Row],[Manager ID]],Table2[[#All],[Manager ID]],Table2[[#All],[Department Head]])</f>
        <v>Sales</v>
      </c>
      <c r="AC645" s="2">
        <f>_xlfn.XLOOKUP(Table1[[#This Row],[City]],L:L,O:O)</f>
        <v>0.23685887225230964</v>
      </c>
      <c r="AD645" t="str" cm="1">
        <f t="array" ref="AD645">_xlfn.IFS(Table1[[#This Row],[Performance Score]]&gt;=90,"Excellent",Table1[[#This Row],[Performance Score]]&gt;=75,"Good",Table1[[#This Row],[Performance Score]]&gt;=60,"Average",Table1[[#This Row],[Performance Score]]&lt;=60,"Need Improvement")</f>
        <v>Good</v>
      </c>
      <c r="AE645" t="str">
        <f>IF(AND(Table1[[#This Row],[Attendance %]]&gt;=80,(Table1[[#This Row],[Performance Score]]&gt;=80)),"Eligible","Not Eligible")</f>
        <v>Not Eligible</v>
      </c>
      <c r="AF645" t="str">
        <f>IF(Table1[[#This Row],[Performance Score]]&gt;=80,"High Performer","Low Performer")</f>
        <v>High Performer</v>
      </c>
      <c r="AG645" t="str" cm="1">
        <f t="array" aca="1" ref="AG645" ca="1">_xlfn.IFS(Table1[[#This Row],[Experience]]&lt;=3,"Junior",Table1[[#This Row],[Experience]]&lt;=7,"Mid Level",Table1[[#This Row],[Experience]]&gt;=7,"Senior")</f>
        <v>Mid Level</v>
      </c>
      <c r="AH645" t="str">
        <f>IF(Table1[[#This Row],[Attendance %]]&gt;75,"OK","Below 75")</f>
        <v>Below 75</v>
      </c>
      <c r="AI645" t="b">
        <f>ISBLANK(Table1[[#This Row],[Employee ID]])</f>
        <v>0</v>
      </c>
      <c r="AJ645" t="b">
        <f>ISNUMBER(Table1[[#This Row],[Total Salary  ]])</f>
        <v>1</v>
      </c>
      <c r="AK645" t="str">
        <f>IFERROR(_xlfn.XLOOKUP(Table1[[#This Row],[Manager ID]],MANAGERS!A:A,MANAGERS!B:B),"Not Found")</f>
        <v>Manager_8</v>
      </c>
    </row>
    <row r="646" spans="1:37" x14ac:dyDescent="0.2">
      <c r="A646" t="s">
        <v>1570</v>
      </c>
      <c r="B646" t="s">
        <v>93</v>
      </c>
      <c r="C646" t="s">
        <v>15</v>
      </c>
      <c r="D646" t="s">
        <v>25</v>
      </c>
      <c r="E646" t="s">
        <v>51</v>
      </c>
      <c r="F646" s="1">
        <v>43013</v>
      </c>
      <c r="G646" s="1">
        <v>39407</v>
      </c>
      <c r="H646">
        <v>112625</v>
      </c>
      <c r="I646">
        <v>13460</v>
      </c>
      <c r="J646">
        <v>87</v>
      </c>
      <c r="K646">
        <v>83</v>
      </c>
      <c r="L646" t="s">
        <v>23</v>
      </c>
      <c r="M646">
        <v>110</v>
      </c>
      <c r="N646">
        <f>Table1[[#This Row],[Basic Salary]]+Table1[[#This Row],[Bonus]]</f>
        <v>126085</v>
      </c>
      <c r="O646" s="2">
        <f>Table1[[#This Row],[Bonus]]/Table1[[#This Row],[Basic Salary]]</f>
        <v>0.11951165371809101</v>
      </c>
      <c r="P646">
        <f ca="1">DATEDIF(Table1[[#This Row],[Date of Birth]],TODAY(),"Y")</f>
        <v>18</v>
      </c>
      <c r="Q646">
        <f ca="1">DATEDIF(Table1[[#This Row],[Joining Date]],TODAY(),"Y")</f>
        <v>8</v>
      </c>
      <c r="R646" t="str">
        <f ca="1">IF(YEAR(Table1[[#This Row],[Joining Date]])=YEAR(TODAY()),"Yes","No")</f>
        <v>No</v>
      </c>
      <c r="S646" t="str">
        <f ca="1">IF(Table1[[#This Row],[Experience]]&gt;5,"Yes","No")</f>
        <v>Yes</v>
      </c>
      <c r="T646" t="str">
        <f>TEXT(Table1[[#This Row],[Joining Date]],"mmmm")</f>
        <v>October</v>
      </c>
      <c r="U646" t="str">
        <f>TEXT(Table1[[#This Row],[Joining Date]],"yyyy")</f>
        <v>2017</v>
      </c>
      <c r="V646" s="5">
        <f ca="1">TODAY()-Table1[[#This Row],[Joining Date]]</f>
        <v>3226</v>
      </c>
      <c r="W646" t="str">
        <f>LEFT(Table1[[#This Row],[Employee Name]],FIND(" ",Table1[[#This Row],[Employee Name]])-1)</f>
        <v>Priya</v>
      </c>
      <c r="X646" t="str">
        <f>RIGHT(Table1[[#This Row],[Employee Name]],LEN(Table1[[#This Row],[Employee Name]])-FIND(" ",Table1[[#This Row],[Employee Name]]))</f>
        <v>Reddy</v>
      </c>
      <c r="Y646" t="str">
        <f>Table1[[#This Row],[Department]]&amp;"-"&amp;Table1[[#This Row],[Employee ID]]</f>
        <v>Finance-E01514</v>
      </c>
      <c r="Z646" t="str">
        <f>LEFT(Table1[[#This Row],[Department]],3)</f>
        <v>Fin</v>
      </c>
      <c r="AA646" t="str">
        <f>_xlfn.XLOOKUP(Table1[[#This Row],[Manager ID]],MANAGERS!A:A,MANAGERS!B:B)</f>
        <v>Manager_10</v>
      </c>
      <c r="AB646" t="str" cm="1">
        <f t="array" ref="AB646">_xlfn.XLOOKUP(Table1[[#This Row],[Manager ID]],Table2[[#All],[Manager ID]],Table2[[#All],[Department Head]])</f>
        <v>HR</v>
      </c>
      <c r="AC646" s="2">
        <f>_xlfn.XLOOKUP(Table1[[#This Row],[City]],L:L,O:O)</f>
        <v>0.23486488519629886</v>
      </c>
      <c r="AD646" t="str" cm="1">
        <f t="array" ref="AD646">_xlfn.IFS(Table1[[#This Row],[Performance Score]]&gt;=90,"Excellent",Table1[[#This Row],[Performance Score]]&gt;=75,"Good",Table1[[#This Row],[Performance Score]]&gt;=60,"Average",Table1[[#This Row],[Performance Score]]&lt;=60,"Need Improvement")</f>
        <v>Good</v>
      </c>
      <c r="AE646" t="str">
        <f>IF(AND(Table1[[#This Row],[Attendance %]]&gt;=80,(Table1[[#This Row],[Performance Score]]&gt;=80)),"Eligible","Not Eligible")</f>
        <v>Eligible</v>
      </c>
      <c r="AF646" t="str">
        <f>IF(Table1[[#This Row],[Performance Score]]&gt;=80,"High Performer","Low Performer")</f>
        <v>High Performer</v>
      </c>
      <c r="AG646" t="str" cm="1">
        <f t="array" aca="1" ref="AG646" ca="1">_xlfn.IFS(Table1[[#This Row],[Experience]]&lt;=3,"Junior",Table1[[#This Row],[Experience]]&lt;=7,"Mid Level",Table1[[#This Row],[Experience]]&gt;=7,"Senior")</f>
        <v>Senior</v>
      </c>
      <c r="AH646" t="str">
        <f>IF(Table1[[#This Row],[Attendance %]]&gt;75,"OK","Below 75")</f>
        <v>OK</v>
      </c>
      <c r="AI646" t="b">
        <f>ISBLANK(Table1[[#This Row],[Employee ID]])</f>
        <v>0</v>
      </c>
      <c r="AJ646" t="b">
        <f>ISNUMBER(Table1[[#This Row],[Total Salary  ]])</f>
        <v>1</v>
      </c>
      <c r="AK646" t="str">
        <f>IFERROR(_xlfn.XLOOKUP(Table1[[#This Row],[Manager ID]],MANAGERS!A:A,MANAGERS!B:B),"Not Found")</f>
        <v>Manager_10</v>
      </c>
    </row>
    <row r="647" spans="1:37" x14ac:dyDescent="0.2">
      <c r="A647" t="s">
        <v>123</v>
      </c>
      <c r="B647" t="s">
        <v>36</v>
      </c>
      <c r="C647" t="s">
        <v>21</v>
      </c>
      <c r="D647" t="s">
        <v>33</v>
      </c>
      <c r="E647" t="s">
        <v>30</v>
      </c>
      <c r="F647" s="1">
        <v>42287</v>
      </c>
      <c r="G647" s="1">
        <v>37510</v>
      </c>
      <c r="H647">
        <v>109874</v>
      </c>
      <c r="I647">
        <v>16181</v>
      </c>
      <c r="J647">
        <v>60</v>
      </c>
      <c r="K647">
        <v>94</v>
      </c>
      <c r="L647" t="s">
        <v>27</v>
      </c>
      <c r="M647">
        <v>116</v>
      </c>
      <c r="N647">
        <f>Table1[[#This Row],[Basic Salary]]+Table1[[#This Row],[Bonus]]</f>
        <v>126055</v>
      </c>
      <c r="O647" s="2">
        <f>Table1[[#This Row],[Bonus]]/Table1[[#This Row],[Basic Salary]]</f>
        <v>0.14726868958989389</v>
      </c>
      <c r="P647">
        <f ca="1">DATEDIF(Table1[[#This Row],[Date of Birth]],TODAY(),"Y")</f>
        <v>23</v>
      </c>
      <c r="Q647">
        <f ca="1">DATEDIF(Table1[[#This Row],[Joining Date]],TODAY(),"Y")</f>
        <v>10</v>
      </c>
      <c r="R647" t="str">
        <f ca="1">IF(YEAR(Table1[[#This Row],[Joining Date]])=YEAR(TODAY()),"Yes","No")</f>
        <v>No</v>
      </c>
      <c r="S647" t="str">
        <f ca="1">IF(Table1[[#This Row],[Experience]]&gt;5,"Yes","No")</f>
        <v>Yes</v>
      </c>
      <c r="T647" t="str">
        <f>TEXT(Table1[[#This Row],[Joining Date]],"mmmm")</f>
        <v>October</v>
      </c>
      <c r="U647" t="str">
        <f>TEXT(Table1[[#This Row],[Joining Date]],"yyyy")</f>
        <v>2015</v>
      </c>
      <c r="V647" s="5">
        <f ca="1">TODAY()-Table1[[#This Row],[Joining Date]]</f>
        <v>3952</v>
      </c>
      <c r="W647" t="str">
        <f>LEFT(Table1[[#This Row],[Employee Name]],FIND(" ",Table1[[#This Row],[Employee Name]])-1)</f>
        <v>Meera</v>
      </c>
      <c r="X647" t="str">
        <f>RIGHT(Table1[[#This Row],[Employee Name]],LEN(Table1[[#This Row],[Employee Name]])-FIND(" ",Table1[[#This Row],[Employee Name]]))</f>
        <v>Joshi</v>
      </c>
      <c r="Y647" t="str">
        <f>Table1[[#This Row],[Department]]&amp;"-"&amp;Table1[[#This Row],[Employee ID]]</f>
        <v>Marketing-E00068</v>
      </c>
      <c r="Z647" t="str">
        <f>LEFT(Table1[[#This Row],[Department]],3)</f>
        <v>Mar</v>
      </c>
      <c r="AA647" t="str">
        <f>_xlfn.XLOOKUP(Table1[[#This Row],[Manager ID]],MANAGERS!A:A,MANAGERS!B:B)</f>
        <v>Manager_16</v>
      </c>
      <c r="AB647" t="str" cm="1">
        <f t="array" ref="AB647">_xlfn.XLOOKUP(Table1[[#This Row],[Manager ID]],Table2[[#All],[Manager ID]],Table2[[#All],[Department Head]])</f>
        <v>Sales</v>
      </c>
      <c r="AC647" s="2">
        <f>_xlfn.XLOOKUP(Table1[[#This Row],[City]],L:L,O:O)</f>
        <v>0.23674293405114402</v>
      </c>
      <c r="AD647" t="str" cm="1">
        <f t="array" ref="AD647">_xlfn.IFS(Table1[[#This Row],[Performance Score]]&gt;=90,"Excellent",Table1[[#This Row],[Performance Score]]&gt;=75,"Good",Table1[[#This Row],[Performance Score]]&gt;=60,"Average",Table1[[#This Row],[Performance Score]]&lt;=60,"Need Improvement")</f>
        <v>Excellent</v>
      </c>
      <c r="AE647" t="str">
        <f>IF(AND(Table1[[#This Row],[Attendance %]]&gt;=80,(Table1[[#This Row],[Performance Score]]&gt;=80)),"Eligible","Not Eligible")</f>
        <v>Not Eligible</v>
      </c>
      <c r="AF647" t="str">
        <f>IF(Table1[[#This Row],[Performance Score]]&gt;=80,"High Performer","Low Performer")</f>
        <v>High Performer</v>
      </c>
      <c r="AG647" t="str" cm="1">
        <f t="array" aca="1" ref="AG647" ca="1">_xlfn.IFS(Table1[[#This Row],[Experience]]&lt;=3,"Junior",Table1[[#This Row],[Experience]]&lt;=7,"Mid Level",Table1[[#This Row],[Experience]]&gt;=7,"Senior")</f>
        <v>Senior</v>
      </c>
      <c r="AH647" t="str">
        <f>IF(Table1[[#This Row],[Attendance %]]&gt;75,"OK","Below 75")</f>
        <v>Below 75</v>
      </c>
      <c r="AI647" t="b">
        <f>ISBLANK(Table1[[#This Row],[Employee ID]])</f>
        <v>0</v>
      </c>
      <c r="AJ647" t="b">
        <f>ISNUMBER(Table1[[#This Row],[Total Salary  ]])</f>
        <v>1</v>
      </c>
      <c r="AK647" t="str">
        <f>IFERROR(_xlfn.XLOOKUP(Table1[[#This Row],[Manager ID]],MANAGERS!A:A,MANAGERS!B:B),"Not Found")</f>
        <v>Manager_16</v>
      </c>
    </row>
    <row r="648" spans="1:37" x14ac:dyDescent="0.2">
      <c r="A648" t="s">
        <v>4580</v>
      </c>
      <c r="B648" t="s">
        <v>20</v>
      </c>
      <c r="C648" t="s">
        <v>21</v>
      </c>
      <c r="D648" t="s">
        <v>40</v>
      </c>
      <c r="E648" t="s">
        <v>30</v>
      </c>
      <c r="F648" s="1">
        <v>42837</v>
      </c>
      <c r="G648" s="1">
        <v>38790</v>
      </c>
      <c r="H648">
        <v>97239</v>
      </c>
      <c r="I648">
        <v>28759</v>
      </c>
      <c r="J648">
        <v>88</v>
      </c>
      <c r="K648">
        <v>50</v>
      </c>
      <c r="L648" t="s">
        <v>31</v>
      </c>
      <c r="M648">
        <v>111</v>
      </c>
      <c r="N648">
        <f>Table1[[#This Row],[Basic Salary]]+Table1[[#This Row],[Bonus]]</f>
        <v>125998</v>
      </c>
      <c r="O648" s="2">
        <f>Table1[[#This Row],[Bonus]]/Table1[[#This Row],[Basic Salary]]</f>
        <v>0.29575581813881263</v>
      </c>
      <c r="P648">
        <f ca="1">DATEDIF(Table1[[#This Row],[Date of Birth]],TODAY(),"Y")</f>
        <v>20</v>
      </c>
      <c r="Q648">
        <f ca="1">DATEDIF(Table1[[#This Row],[Joining Date]],TODAY(),"Y")</f>
        <v>9</v>
      </c>
      <c r="R648" t="str">
        <f ca="1">IF(YEAR(Table1[[#This Row],[Joining Date]])=YEAR(TODAY()),"Yes","No")</f>
        <v>No</v>
      </c>
      <c r="S648" t="str">
        <f ca="1">IF(Table1[[#This Row],[Experience]]&gt;5,"Yes","No")</f>
        <v>Yes</v>
      </c>
      <c r="T648" t="str">
        <f>TEXT(Table1[[#This Row],[Joining Date]],"mmmm")</f>
        <v>April</v>
      </c>
      <c r="U648" t="str">
        <f>TEXT(Table1[[#This Row],[Joining Date]],"yyyy")</f>
        <v>2017</v>
      </c>
      <c r="V648" s="5">
        <f ca="1">TODAY()-Table1[[#This Row],[Joining Date]]</f>
        <v>3402</v>
      </c>
      <c r="W648" t="str">
        <f>LEFT(Table1[[#This Row],[Employee Name]],FIND(" ",Table1[[#This Row],[Employee Name]])-1)</f>
        <v>Rahul</v>
      </c>
      <c r="X648" t="str">
        <f>RIGHT(Table1[[#This Row],[Employee Name]],LEN(Table1[[#This Row],[Employee Name]])-FIND(" ",Table1[[#This Row],[Employee Name]]))</f>
        <v>Verma</v>
      </c>
      <c r="Y648" t="str">
        <f>Table1[[#This Row],[Department]]&amp;"-"&amp;Table1[[#This Row],[Employee ID]]</f>
        <v>IT-E04524</v>
      </c>
      <c r="Z648" t="str">
        <f>LEFT(Table1[[#This Row],[Department]],3)</f>
        <v>IT</v>
      </c>
      <c r="AA648" t="str">
        <f>_xlfn.XLOOKUP(Table1[[#This Row],[Manager ID]],MANAGERS!A:A,MANAGERS!B:B)</f>
        <v>Manager_11</v>
      </c>
      <c r="AB648" t="str" cm="1">
        <f t="array" ref="AB648">_xlfn.XLOOKUP(Table1[[#This Row],[Manager ID]],Table2[[#All],[Manager ID]],Table2[[#All],[Department Head]])</f>
        <v>Marketing</v>
      </c>
      <c r="AC648" s="2">
        <f>_xlfn.XLOOKUP(Table1[[#This Row],[City]],L:L,O:O)</f>
        <v>0.241864189087755</v>
      </c>
      <c r="AD648" t="str" cm="1">
        <f t="array" ref="AD648">_xlfn.IFS(Table1[[#This Row],[Performance Score]]&gt;=90,"Excellent",Table1[[#This Row],[Performance Score]]&gt;=75,"Good",Table1[[#This Row],[Performance Score]]&gt;=60,"Average",Table1[[#This Row],[Performance Score]]&lt;=60,"Need Improvement")</f>
        <v>Need Improvement</v>
      </c>
      <c r="AE648" t="str">
        <f>IF(AND(Table1[[#This Row],[Attendance %]]&gt;=80,(Table1[[#This Row],[Performance Score]]&gt;=80)),"Eligible","Not Eligible")</f>
        <v>Not Eligible</v>
      </c>
      <c r="AF648" t="str">
        <f>IF(Table1[[#This Row],[Performance Score]]&gt;=80,"High Performer","Low Performer")</f>
        <v>Low Performer</v>
      </c>
      <c r="AG648" t="str" cm="1">
        <f t="array" aca="1" ref="AG648" ca="1">_xlfn.IFS(Table1[[#This Row],[Experience]]&lt;=3,"Junior",Table1[[#This Row],[Experience]]&lt;=7,"Mid Level",Table1[[#This Row],[Experience]]&gt;=7,"Senior")</f>
        <v>Senior</v>
      </c>
      <c r="AH648" t="str">
        <f>IF(Table1[[#This Row],[Attendance %]]&gt;75,"OK","Below 75")</f>
        <v>OK</v>
      </c>
      <c r="AI648" t="b">
        <f>ISBLANK(Table1[[#This Row],[Employee ID]])</f>
        <v>0</v>
      </c>
      <c r="AJ648" t="b">
        <f>ISNUMBER(Table1[[#This Row],[Total Salary  ]])</f>
        <v>1</v>
      </c>
      <c r="AK648" t="str">
        <f>IFERROR(_xlfn.XLOOKUP(Table1[[#This Row],[Manager ID]],MANAGERS!A:A,MANAGERS!B:B),"Not Found")</f>
        <v>Manager_11</v>
      </c>
    </row>
    <row r="649" spans="1:37" x14ac:dyDescent="0.2">
      <c r="A649" t="s">
        <v>846</v>
      </c>
      <c r="B649" t="s">
        <v>57</v>
      </c>
      <c r="C649" t="s">
        <v>15</v>
      </c>
      <c r="D649" t="s">
        <v>81</v>
      </c>
      <c r="E649" t="s">
        <v>26</v>
      </c>
      <c r="F649" s="1">
        <v>44471</v>
      </c>
      <c r="G649" s="1">
        <v>41168</v>
      </c>
      <c r="H649">
        <v>96791</v>
      </c>
      <c r="I649">
        <v>29175</v>
      </c>
      <c r="J649">
        <v>80</v>
      </c>
      <c r="K649">
        <v>69</v>
      </c>
      <c r="L649" t="s">
        <v>18</v>
      </c>
      <c r="M649">
        <v>101</v>
      </c>
      <c r="N649">
        <f>Table1[[#This Row],[Basic Salary]]+Table1[[#This Row],[Bonus]]</f>
        <v>125966</v>
      </c>
      <c r="O649" s="2">
        <f>Table1[[#This Row],[Bonus]]/Table1[[#This Row],[Basic Salary]]</f>
        <v>0.30142265293260739</v>
      </c>
      <c r="P649">
        <f ca="1">DATEDIF(Table1[[#This Row],[Date of Birth]],TODAY(),"Y")</f>
        <v>13</v>
      </c>
      <c r="Q649">
        <f ca="1">DATEDIF(Table1[[#This Row],[Joining Date]],TODAY(),"Y")</f>
        <v>4</v>
      </c>
      <c r="R649" t="str">
        <f ca="1">IF(YEAR(Table1[[#This Row],[Joining Date]])=YEAR(TODAY()),"Yes","No")</f>
        <v>No</v>
      </c>
      <c r="S649" t="str">
        <f ca="1">IF(Table1[[#This Row],[Experience]]&gt;5,"Yes","No")</f>
        <v>No</v>
      </c>
      <c r="T649" t="str">
        <f>TEXT(Table1[[#This Row],[Joining Date]],"mmmm")</f>
        <v>October</v>
      </c>
      <c r="U649" t="str">
        <f>TEXT(Table1[[#This Row],[Joining Date]],"yyyy")</f>
        <v>2021</v>
      </c>
      <c r="V649" s="5">
        <f ca="1">TODAY()-Table1[[#This Row],[Joining Date]]</f>
        <v>1768</v>
      </c>
      <c r="W649" t="str">
        <f>LEFT(Table1[[#This Row],[Employee Name]],FIND(" ",Table1[[#This Row],[Employee Name]])-1)</f>
        <v>Swathi</v>
      </c>
      <c r="X649" t="str">
        <f>RIGHT(Table1[[#This Row],[Employee Name]],LEN(Table1[[#This Row],[Employee Name]])-FIND(" ",Table1[[#This Row],[Employee Name]]))</f>
        <v>Ramesh</v>
      </c>
      <c r="Y649" t="str">
        <f>Table1[[#This Row],[Department]]&amp;"-"&amp;Table1[[#This Row],[Employee ID]]</f>
        <v>Sales-E00790</v>
      </c>
      <c r="Z649" t="str">
        <f>LEFT(Table1[[#This Row],[Department]],3)</f>
        <v>Sal</v>
      </c>
      <c r="AA649" t="str">
        <f>_xlfn.XLOOKUP(Table1[[#This Row],[Manager ID]],MANAGERS!A:A,MANAGERS!B:B)</f>
        <v>Manager_1</v>
      </c>
      <c r="AB649" t="str" cm="1">
        <f t="array" ref="AB649">_xlfn.XLOOKUP(Table1[[#This Row],[Manager ID]],Table2[[#All],[Manager ID]],Table2[[#All],[Department Head]])</f>
        <v>Support</v>
      </c>
      <c r="AC649" s="2">
        <f>_xlfn.XLOOKUP(Table1[[#This Row],[City]],L:L,O:O)</f>
        <v>0.21356479274849693</v>
      </c>
      <c r="AD649" t="str" cm="1">
        <f t="array" ref="AD649">_xlfn.IFS(Table1[[#This Row],[Performance Score]]&gt;=90,"Excellent",Table1[[#This Row],[Performance Score]]&gt;=75,"Good",Table1[[#This Row],[Performance Score]]&gt;=60,"Average",Table1[[#This Row],[Performance Score]]&lt;=60,"Need Improvement")</f>
        <v>Average</v>
      </c>
      <c r="AE649" t="str">
        <f>IF(AND(Table1[[#This Row],[Attendance %]]&gt;=80,(Table1[[#This Row],[Performance Score]]&gt;=80)),"Eligible","Not Eligible")</f>
        <v>Not Eligible</v>
      </c>
      <c r="AF649" t="str">
        <f>IF(Table1[[#This Row],[Performance Score]]&gt;=80,"High Performer","Low Performer")</f>
        <v>Low Performer</v>
      </c>
      <c r="AG649" t="str" cm="1">
        <f t="array" aca="1" ref="AG649" ca="1">_xlfn.IFS(Table1[[#This Row],[Experience]]&lt;=3,"Junior",Table1[[#This Row],[Experience]]&lt;=7,"Mid Level",Table1[[#This Row],[Experience]]&gt;=7,"Senior")</f>
        <v>Mid Level</v>
      </c>
      <c r="AH649" t="str">
        <f>IF(Table1[[#This Row],[Attendance %]]&gt;75,"OK","Below 75")</f>
        <v>OK</v>
      </c>
      <c r="AI649" t="b">
        <f>ISBLANK(Table1[[#This Row],[Employee ID]])</f>
        <v>0</v>
      </c>
      <c r="AJ649" t="b">
        <f>ISNUMBER(Table1[[#This Row],[Total Salary  ]])</f>
        <v>1</v>
      </c>
      <c r="AK649" t="str">
        <f>IFERROR(_xlfn.XLOOKUP(Table1[[#This Row],[Manager ID]],MANAGERS!A:A,MANAGERS!B:B),"Not Found")</f>
        <v>Manager_1</v>
      </c>
    </row>
    <row r="650" spans="1:37" x14ac:dyDescent="0.2">
      <c r="A650" t="s">
        <v>112</v>
      </c>
      <c r="B650" t="s">
        <v>48</v>
      </c>
      <c r="C650" t="s">
        <v>15</v>
      </c>
      <c r="D650" t="s">
        <v>25</v>
      </c>
      <c r="E650" t="s">
        <v>65</v>
      </c>
      <c r="F650" s="1">
        <v>42952</v>
      </c>
      <c r="G650" s="1">
        <v>35496</v>
      </c>
      <c r="H650">
        <v>115957</v>
      </c>
      <c r="I650">
        <v>10007</v>
      </c>
      <c r="J650">
        <v>73</v>
      </c>
      <c r="K650">
        <v>44</v>
      </c>
      <c r="L650" t="s">
        <v>27</v>
      </c>
      <c r="M650">
        <v>114</v>
      </c>
      <c r="N650">
        <f>Table1[[#This Row],[Basic Salary]]+Table1[[#This Row],[Bonus]]</f>
        <v>125964</v>
      </c>
      <c r="O650" s="2">
        <f>Table1[[#This Row],[Bonus]]/Table1[[#This Row],[Basic Salary]]</f>
        <v>8.6299231611718139E-2</v>
      </c>
      <c r="P650">
        <f ca="1">DATEDIF(Table1[[#This Row],[Date of Birth]],TODAY(),"Y")</f>
        <v>29</v>
      </c>
      <c r="Q650">
        <f ca="1">DATEDIF(Table1[[#This Row],[Joining Date]],TODAY(),"Y")</f>
        <v>9</v>
      </c>
      <c r="R650" t="str">
        <f ca="1">IF(YEAR(Table1[[#This Row],[Joining Date]])=YEAR(TODAY()),"Yes","No")</f>
        <v>No</v>
      </c>
      <c r="S650" t="str">
        <f ca="1">IF(Table1[[#This Row],[Experience]]&gt;5,"Yes","No")</f>
        <v>Yes</v>
      </c>
      <c r="T650" t="str">
        <f>TEXT(Table1[[#This Row],[Joining Date]],"mmmm")</f>
        <v>August</v>
      </c>
      <c r="U650" t="str">
        <f>TEXT(Table1[[#This Row],[Joining Date]],"yyyy")</f>
        <v>2017</v>
      </c>
      <c r="V650" s="5">
        <f ca="1">TODAY()-Table1[[#This Row],[Joining Date]]</f>
        <v>3287</v>
      </c>
      <c r="W650" t="str">
        <f>LEFT(Table1[[#This Row],[Employee Name]],FIND(" ",Table1[[#This Row],[Employee Name]])-1)</f>
        <v>Aditya</v>
      </c>
      <c r="X650" t="str">
        <f>RIGHT(Table1[[#This Row],[Employee Name]],LEN(Table1[[#This Row],[Employee Name]])-FIND(" ",Table1[[#This Row],[Employee Name]]))</f>
        <v>Kapoor</v>
      </c>
      <c r="Y650" t="str">
        <f>Table1[[#This Row],[Department]]&amp;"-"&amp;Table1[[#This Row],[Employee ID]]</f>
        <v>Finance-E00057</v>
      </c>
      <c r="Z650" t="str">
        <f>LEFT(Table1[[#This Row],[Department]],3)</f>
        <v>Fin</v>
      </c>
      <c r="AA650" t="str">
        <f>_xlfn.XLOOKUP(Table1[[#This Row],[Manager ID]],MANAGERS!A:A,MANAGERS!B:B)</f>
        <v>Manager_14</v>
      </c>
      <c r="AB650" t="str" cm="1">
        <f t="array" ref="AB650">_xlfn.XLOOKUP(Table1[[#This Row],[Manager ID]],Table2[[#All],[Manager ID]],Table2[[#All],[Department Head]])</f>
        <v>Marketing</v>
      </c>
      <c r="AC650" s="2">
        <f>_xlfn.XLOOKUP(Table1[[#This Row],[City]],L:L,O:O)</f>
        <v>0.23674293405114402</v>
      </c>
      <c r="AD650" t="str" cm="1">
        <f t="array" ref="AD650">_xlfn.IFS(Table1[[#This Row],[Performance Score]]&gt;=90,"Excellent",Table1[[#This Row],[Performance Score]]&gt;=75,"Good",Table1[[#This Row],[Performance Score]]&gt;=60,"Average",Table1[[#This Row],[Performance Score]]&lt;=60,"Need Improvement")</f>
        <v>Need Improvement</v>
      </c>
      <c r="AE650" t="str">
        <f>IF(AND(Table1[[#This Row],[Attendance %]]&gt;=80,(Table1[[#This Row],[Performance Score]]&gt;=80)),"Eligible","Not Eligible")</f>
        <v>Not Eligible</v>
      </c>
      <c r="AF650" t="str">
        <f>IF(Table1[[#This Row],[Performance Score]]&gt;=80,"High Performer","Low Performer")</f>
        <v>Low Performer</v>
      </c>
      <c r="AG650" t="str" cm="1">
        <f t="array" aca="1" ref="AG650" ca="1">_xlfn.IFS(Table1[[#This Row],[Experience]]&lt;=3,"Junior",Table1[[#This Row],[Experience]]&lt;=7,"Mid Level",Table1[[#This Row],[Experience]]&gt;=7,"Senior")</f>
        <v>Senior</v>
      </c>
      <c r="AH650" t="str">
        <f>IF(Table1[[#This Row],[Attendance %]]&gt;75,"OK","Below 75")</f>
        <v>Below 75</v>
      </c>
      <c r="AI650" t="b">
        <f>ISBLANK(Table1[[#This Row],[Employee ID]])</f>
        <v>0</v>
      </c>
      <c r="AJ650" t="b">
        <f>ISNUMBER(Table1[[#This Row],[Total Salary  ]])</f>
        <v>1</v>
      </c>
      <c r="AK650" t="str">
        <f>IFERROR(_xlfn.XLOOKUP(Table1[[#This Row],[Manager ID]],MANAGERS!A:A,MANAGERS!B:B),"Not Found")</f>
        <v>Manager_14</v>
      </c>
    </row>
    <row r="651" spans="1:37" x14ac:dyDescent="0.2">
      <c r="A651" t="s">
        <v>3812</v>
      </c>
      <c r="B651" t="s">
        <v>60</v>
      </c>
      <c r="C651" t="s">
        <v>15</v>
      </c>
      <c r="D651" t="s">
        <v>46</v>
      </c>
      <c r="E651" t="s">
        <v>22</v>
      </c>
      <c r="F651" s="1">
        <v>44577</v>
      </c>
      <c r="G651" s="1">
        <v>35847</v>
      </c>
      <c r="H651">
        <v>109040</v>
      </c>
      <c r="I651">
        <v>16906</v>
      </c>
      <c r="J651">
        <v>67</v>
      </c>
      <c r="K651">
        <v>96</v>
      </c>
      <c r="L651" t="s">
        <v>53</v>
      </c>
      <c r="M651">
        <v>114</v>
      </c>
      <c r="N651">
        <f>Table1[[#This Row],[Basic Salary]]+Table1[[#This Row],[Bonus]]</f>
        <v>125946</v>
      </c>
      <c r="O651" s="2">
        <f>Table1[[#This Row],[Bonus]]/Table1[[#This Row],[Basic Salary]]</f>
        <v>0.15504402054292002</v>
      </c>
      <c r="P651">
        <f ca="1">DATEDIF(Table1[[#This Row],[Date of Birth]],TODAY(),"Y")</f>
        <v>28</v>
      </c>
      <c r="Q651">
        <f ca="1">DATEDIF(Table1[[#This Row],[Joining Date]],TODAY(),"Y")</f>
        <v>4</v>
      </c>
      <c r="R651" t="str">
        <f ca="1">IF(YEAR(Table1[[#This Row],[Joining Date]])=YEAR(TODAY()),"Yes","No")</f>
        <v>No</v>
      </c>
      <c r="S651" t="str">
        <f ca="1">IF(Table1[[#This Row],[Experience]]&gt;5,"Yes","No")</f>
        <v>No</v>
      </c>
      <c r="T651" t="str">
        <f>TEXT(Table1[[#This Row],[Joining Date]],"mmmm")</f>
        <v>January</v>
      </c>
      <c r="U651" t="str">
        <f>TEXT(Table1[[#This Row],[Joining Date]],"yyyy")</f>
        <v>2022</v>
      </c>
      <c r="V651" s="5">
        <f ca="1">TODAY()-Table1[[#This Row],[Joining Date]]</f>
        <v>1662</v>
      </c>
      <c r="W651" t="str">
        <f>LEFT(Table1[[#This Row],[Employee Name]],FIND(" ",Table1[[#This Row],[Employee Name]])-1)</f>
        <v>Gayathri</v>
      </c>
      <c r="X651" t="str">
        <f>RIGHT(Table1[[#This Row],[Employee Name]],LEN(Table1[[#This Row],[Employee Name]])-FIND(" ",Table1[[#This Row],[Employee Name]]))</f>
        <v>Iyer</v>
      </c>
      <c r="Y651" t="str">
        <f>Table1[[#This Row],[Department]]&amp;"-"&amp;Table1[[#This Row],[Employee ID]]</f>
        <v>Support-E03756</v>
      </c>
      <c r="Z651" t="str">
        <f>LEFT(Table1[[#This Row],[Department]],3)</f>
        <v>Sup</v>
      </c>
      <c r="AA651" t="str">
        <f>_xlfn.XLOOKUP(Table1[[#This Row],[Manager ID]],MANAGERS!A:A,MANAGERS!B:B)</f>
        <v>Manager_14</v>
      </c>
      <c r="AB651" t="str" cm="1">
        <f t="array" ref="AB651">_xlfn.XLOOKUP(Table1[[#This Row],[Manager ID]],Table2[[#All],[Manager ID]],Table2[[#All],[Department Head]])</f>
        <v>Marketing</v>
      </c>
      <c r="AC651" s="2">
        <f>_xlfn.XLOOKUP(Table1[[#This Row],[City]],L:L,O:O)</f>
        <v>0.23685887225230964</v>
      </c>
      <c r="AD651" t="str" cm="1">
        <f t="array" ref="AD651">_xlfn.IFS(Table1[[#This Row],[Performance Score]]&gt;=90,"Excellent",Table1[[#This Row],[Performance Score]]&gt;=75,"Good",Table1[[#This Row],[Performance Score]]&gt;=60,"Average",Table1[[#This Row],[Performance Score]]&lt;=60,"Need Improvement")</f>
        <v>Excellent</v>
      </c>
      <c r="AE651" t="str">
        <f>IF(AND(Table1[[#This Row],[Attendance %]]&gt;=80,(Table1[[#This Row],[Performance Score]]&gt;=80)),"Eligible","Not Eligible")</f>
        <v>Not Eligible</v>
      </c>
      <c r="AF651" t="str">
        <f>IF(Table1[[#This Row],[Performance Score]]&gt;=80,"High Performer","Low Performer")</f>
        <v>High Performer</v>
      </c>
      <c r="AG651" t="str" cm="1">
        <f t="array" aca="1" ref="AG651" ca="1">_xlfn.IFS(Table1[[#This Row],[Experience]]&lt;=3,"Junior",Table1[[#This Row],[Experience]]&lt;=7,"Mid Level",Table1[[#This Row],[Experience]]&gt;=7,"Senior")</f>
        <v>Mid Level</v>
      </c>
      <c r="AH651" t="str">
        <f>IF(Table1[[#This Row],[Attendance %]]&gt;75,"OK","Below 75")</f>
        <v>Below 75</v>
      </c>
      <c r="AI651" t="b">
        <f>ISBLANK(Table1[[#This Row],[Employee ID]])</f>
        <v>0</v>
      </c>
      <c r="AJ651" t="b">
        <f>ISNUMBER(Table1[[#This Row],[Total Salary  ]])</f>
        <v>1</v>
      </c>
      <c r="AK651" t="str">
        <f>IFERROR(_xlfn.XLOOKUP(Table1[[#This Row],[Manager ID]],MANAGERS!A:A,MANAGERS!B:B),"Not Found")</f>
        <v>Manager_14</v>
      </c>
    </row>
    <row r="652" spans="1:37" x14ac:dyDescent="0.2">
      <c r="A652" t="s">
        <v>1312</v>
      </c>
      <c r="B652" t="s">
        <v>20</v>
      </c>
      <c r="C652" t="s">
        <v>15</v>
      </c>
      <c r="D652" t="s">
        <v>43</v>
      </c>
      <c r="E652" t="s">
        <v>51</v>
      </c>
      <c r="F652" s="1">
        <v>44357</v>
      </c>
      <c r="G652" s="1">
        <v>39548</v>
      </c>
      <c r="H652">
        <v>96857</v>
      </c>
      <c r="I652">
        <v>29050</v>
      </c>
      <c r="J652">
        <v>86</v>
      </c>
      <c r="K652">
        <v>74</v>
      </c>
      <c r="L652" t="s">
        <v>18</v>
      </c>
      <c r="M652">
        <v>104</v>
      </c>
      <c r="N652">
        <f>Table1[[#This Row],[Basic Salary]]+Table1[[#This Row],[Bonus]]</f>
        <v>125907</v>
      </c>
      <c r="O652" s="2">
        <f>Table1[[#This Row],[Bonus]]/Table1[[#This Row],[Basic Salary]]</f>
        <v>0.29992669605707384</v>
      </c>
      <c r="P652">
        <f ca="1">DATEDIF(Table1[[#This Row],[Date of Birth]],TODAY(),"Y")</f>
        <v>18</v>
      </c>
      <c r="Q652">
        <f ca="1">DATEDIF(Table1[[#This Row],[Joining Date]],TODAY(),"Y")</f>
        <v>5</v>
      </c>
      <c r="R652" t="str">
        <f ca="1">IF(YEAR(Table1[[#This Row],[Joining Date]])=YEAR(TODAY()),"Yes","No")</f>
        <v>No</v>
      </c>
      <c r="S652" t="str">
        <f ca="1">IF(Table1[[#This Row],[Experience]]&gt;5,"Yes","No")</f>
        <v>No</v>
      </c>
      <c r="T652" t="str">
        <f>TEXT(Table1[[#This Row],[Joining Date]],"mmmm")</f>
        <v>June</v>
      </c>
      <c r="U652" t="str">
        <f>TEXT(Table1[[#This Row],[Joining Date]],"yyyy")</f>
        <v>2021</v>
      </c>
      <c r="V652" s="5">
        <f ca="1">TODAY()-Table1[[#This Row],[Joining Date]]</f>
        <v>1882</v>
      </c>
      <c r="W652" t="str">
        <f>LEFT(Table1[[#This Row],[Employee Name]],FIND(" ",Table1[[#This Row],[Employee Name]])-1)</f>
        <v>Rahul</v>
      </c>
      <c r="X652" t="str">
        <f>RIGHT(Table1[[#This Row],[Employee Name]],LEN(Table1[[#This Row],[Employee Name]])-FIND(" ",Table1[[#This Row],[Employee Name]]))</f>
        <v>Verma</v>
      </c>
      <c r="Y652" t="str">
        <f>Table1[[#This Row],[Department]]&amp;"-"&amp;Table1[[#This Row],[Employee ID]]</f>
        <v>Operations-E01256</v>
      </c>
      <c r="Z652" t="str">
        <f>LEFT(Table1[[#This Row],[Department]],3)</f>
        <v>Ope</v>
      </c>
      <c r="AA652" t="str">
        <f>_xlfn.XLOOKUP(Table1[[#This Row],[Manager ID]],MANAGERS!A:A,MANAGERS!B:B)</f>
        <v>Manager_4</v>
      </c>
      <c r="AB652" t="str" cm="1">
        <f t="array" ref="AB652">_xlfn.XLOOKUP(Table1[[#This Row],[Manager ID]],Table2[[#All],[Manager ID]],Table2[[#All],[Department Head]])</f>
        <v>Finance</v>
      </c>
      <c r="AC652" s="2">
        <f>_xlfn.XLOOKUP(Table1[[#This Row],[City]],L:L,O:O)</f>
        <v>0.21356479274849693</v>
      </c>
      <c r="AD652" t="str" cm="1">
        <f t="array" ref="AD652">_xlfn.IFS(Table1[[#This Row],[Performance Score]]&gt;=90,"Excellent",Table1[[#This Row],[Performance Score]]&gt;=75,"Good",Table1[[#This Row],[Performance Score]]&gt;=60,"Average",Table1[[#This Row],[Performance Score]]&lt;=60,"Need Improvement")</f>
        <v>Average</v>
      </c>
      <c r="AE652" t="str">
        <f>IF(AND(Table1[[#This Row],[Attendance %]]&gt;=80,(Table1[[#This Row],[Performance Score]]&gt;=80)),"Eligible","Not Eligible")</f>
        <v>Not Eligible</v>
      </c>
      <c r="AF652" t="str">
        <f>IF(Table1[[#This Row],[Performance Score]]&gt;=80,"High Performer","Low Performer")</f>
        <v>Low Performer</v>
      </c>
      <c r="AG652" t="str" cm="1">
        <f t="array" aca="1" ref="AG652" ca="1">_xlfn.IFS(Table1[[#This Row],[Experience]]&lt;=3,"Junior",Table1[[#This Row],[Experience]]&lt;=7,"Mid Level",Table1[[#This Row],[Experience]]&gt;=7,"Senior")</f>
        <v>Mid Level</v>
      </c>
      <c r="AH652" t="str">
        <f>IF(Table1[[#This Row],[Attendance %]]&gt;75,"OK","Below 75")</f>
        <v>OK</v>
      </c>
      <c r="AI652" t="b">
        <f>ISBLANK(Table1[[#This Row],[Employee ID]])</f>
        <v>0</v>
      </c>
      <c r="AJ652" t="b">
        <f>ISNUMBER(Table1[[#This Row],[Total Salary  ]])</f>
        <v>1</v>
      </c>
      <c r="AK652" t="str">
        <f>IFERROR(_xlfn.XLOOKUP(Table1[[#This Row],[Manager ID]],MANAGERS!A:A,MANAGERS!B:B),"Not Found")</f>
        <v>Manager_4</v>
      </c>
    </row>
    <row r="653" spans="1:37" x14ac:dyDescent="0.2">
      <c r="A653" t="s">
        <v>2094</v>
      </c>
      <c r="B653" t="s">
        <v>129</v>
      </c>
      <c r="C653" t="s">
        <v>21</v>
      </c>
      <c r="D653" t="s">
        <v>81</v>
      </c>
      <c r="E653" t="s">
        <v>30</v>
      </c>
      <c r="F653" s="1">
        <v>45558</v>
      </c>
      <c r="G653" s="1">
        <v>30638</v>
      </c>
      <c r="H653">
        <v>117924</v>
      </c>
      <c r="I653">
        <v>7958</v>
      </c>
      <c r="J653">
        <v>74</v>
      </c>
      <c r="K653">
        <v>58</v>
      </c>
      <c r="L653" t="s">
        <v>53</v>
      </c>
      <c r="M653">
        <v>115</v>
      </c>
      <c r="N653">
        <f>Table1[[#This Row],[Basic Salary]]+Table1[[#This Row],[Bonus]]</f>
        <v>125882</v>
      </c>
      <c r="O653" s="2">
        <f>Table1[[#This Row],[Bonus]]/Table1[[#This Row],[Basic Salary]]</f>
        <v>6.7484142328957636E-2</v>
      </c>
      <c r="P653">
        <f ca="1">DATEDIF(Table1[[#This Row],[Date of Birth]],TODAY(),"Y")</f>
        <v>42</v>
      </c>
      <c r="Q653">
        <f ca="1">DATEDIF(Table1[[#This Row],[Joining Date]],TODAY(),"Y")</f>
        <v>1</v>
      </c>
      <c r="R653" t="str">
        <f ca="1">IF(YEAR(Table1[[#This Row],[Joining Date]])=YEAR(TODAY()),"Yes","No")</f>
        <v>No</v>
      </c>
      <c r="S653" t="str">
        <f ca="1">IF(Table1[[#This Row],[Experience]]&gt;5,"Yes","No")</f>
        <v>No</v>
      </c>
      <c r="T653" t="str">
        <f>TEXT(Table1[[#This Row],[Joining Date]],"mmmm")</f>
        <v>September</v>
      </c>
      <c r="U653" t="str">
        <f>TEXT(Table1[[#This Row],[Joining Date]],"yyyy")</f>
        <v>2024</v>
      </c>
      <c r="V653" s="5">
        <f ca="1">TODAY()-Table1[[#This Row],[Joining Date]]</f>
        <v>681</v>
      </c>
      <c r="W653" t="str">
        <f>LEFT(Table1[[#This Row],[Employee Name]],FIND(" ",Table1[[#This Row],[Employee Name]])-1)</f>
        <v>Aarav</v>
      </c>
      <c r="X653" t="str">
        <f>RIGHT(Table1[[#This Row],[Employee Name]],LEN(Table1[[#This Row],[Employee Name]])-FIND(" ",Table1[[#This Row],[Employee Name]]))</f>
        <v>Sharma</v>
      </c>
      <c r="Y653" t="str">
        <f>Table1[[#This Row],[Department]]&amp;"-"&amp;Table1[[#This Row],[Employee ID]]</f>
        <v>Sales-E02038</v>
      </c>
      <c r="Z653" t="str">
        <f>LEFT(Table1[[#This Row],[Department]],3)</f>
        <v>Sal</v>
      </c>
      <c r="AA653" t="str">
        <f>_xlfn.XLOOKUP(Table1[[#This Row],[Manager ID]],MANAGERS!A:A,MANAGERS!B:B)</f>
        <v>Manager_15</v>
      </c>
      <c r="AB653" t="str" cm="1">
        <f t="array" ref="AB653">_xlfn.XLOOKUP(Table1[[#This Row],[Manager ID]],Table2[[#All],[Manager ID]],Table2[[#All],[Department Head]])</f>
        <v>Support</v>
      </c>
      <c r="AC653" s="2">
        <f>_xlfn.XLOOKUP(Table1[[#This Row],[City]],L:L,O:O)</f>
        <v>0.23685887225230964</v>
      </c>
      <c r="AD653" t="str" cm="1">
        <f t="array" ref="AD653">_xlfn.IFS(Table1[[#This Row],[Performance Score]]&gt;=90,"Excellent",Table1[[#This Row],[Performance Score]]&gt;=75,"Good",Table1[[#This Row],[Performance Score]]&gt;=60,"Average",Table1[[#This Row],[Performance Score]]&lt;=60,"Need Improvement")</f>
        <v>Need Improvement</v>
      </c>
      <c r="AE653" t="str">
        <f>IF(AND(Table1[[#This Row],[Attendance %]]&gt;=80,(Table1[[#This Row],[Performance Score]]&gt;=80)),"Eligible","Not Eligible")</f>
        <v>Not Eligible</v>
      </c>
      <c r="AF653" t="str">
        <f>IF(Table1[[#This Row],[Performance Score]]&gt;=80,"High Performer","Low Performer")</f>
        <v>Low Performer</v>
      </c>
      <c r="AG653" t="str" cm="1">
        <f t="array" aca="1" ref="AG653" ca="1">_xlfn.IFS(Table1[[#This Row],[Experience]]&lt;=3,"Junior",Table1[[#This Row],[Experience]]&lt;=7,"Mid Level",Table1[[#This Row],[Experience]]&gt;=7,"Senior")</f>
        <v>Junior</v>
      </c>
      <c r="AH653" t="str">
        <f>IF(Table1[[#This Row],[Attendance %]]&gt;75,"OK","Below 75")</f>
        <v>Below 75</v>
      </c>
      <c r="AI653" t="b">
        <f>ISBLANK(Table1[[#This Row],[Employee ID]])</f>
        <v>0</v>
      </c>
      <c r="AJ653" t="b">
        <f>ISNUMBER(Table1[[#This Row],[Total Salary  ]])</f>
        <v>1</v>
      </c>
      <c r="AK653" t="str">
        <f>IFERROR(_xlfn.XLOOKUP(Table1[[#This Row],[Manager ID]],MANAGERS!A:A,MANAGERS!B:B),"Not Found")</f>
        <v>Manager_15</v>
      </c>
    </row>
    <row r="654" spans="1:37" x14ac:dyDescent="0.2">
      <c r="A654" t="s">
        <v>3583</v>
      </c>
      <c r="B654" t="s">
        <v>20</v>
      </c>
      <c r="C654" t="s">
        <v>15</v>
      </c>
      <c r="D654" t="s">
        <v>25</v>
      </c>
      <c r="E654" t="s">
        <v>51</v>
      </c>
      <c r="F654" s="1">
        <v>45147</v>
      </c>
      <c r="G654" s="1">
        <v>40454</v>
      </c>
      <c r="H654">
        <v>106711</v>
      </c>
      <c r="I654">
        <v>19169</v>
      </c>
      <c r="J654">
        <v>71</v>
      </c>
      <c r="K654">
        <v>97</v>
      </c>
      <c r="L654" t="s">
        <v>27</v>
      </c>
      <c r="M654">
        <v>114</v>
      </c>
      <c r="N654">
        <f>Table1[[#This Row],[Basic Salary]]+Table1[[#This Row],[Bonus]]</f>
        <v>125880</v>
      </c>
      <c r="O654" s="2">
        <f>Table1[[#This Row],[Bonus]]/Table1[[#This Row],[Basic Salary]]</f>
        <v>0.17963471432185998</v>
      </c>
      <c r="P654">
        <f ca="1">DATEDIF(Table1[[#This Row],[Date of Birth]],TODAY(),"Y")</f>
        <v>15</v>
      </c>
      <c r="Q654">
        <f ca="1">DATEDIF(Table1[[#This Row],[Joining Date]],TODAY(),"Y")</f>
        <v>2</v>
      </c>
      <c r="R654" t="str">
        <f ca="1">IF(YEAR(Table1[[#This Row],[Joining Date]])=YEAR(TODAY()),"Yes","No")</f>
        <v>No</v>
      </c>
      <c r="S654" t="str">
        <f ca="1">IF(Table1[[#This Row],[Experience]]&gt;5,"Yes","No")</f>
        <v>No</v>
      </c>
      <c r="T654" t="str">
        <f>TEXT(Table1[[#This Row],[Joining Date]],"mmmm")</f>
        <v>August</v>
      </c>
      <c r="U654" t="str">
        <f>TEXT(Table1[[#This Row],[Joining Date]],"yyyy")</f>
        <v>2023</v>
      </c>
      <c r="V654" s="5">
        <f ca="1">TODAY()-Table1[[#This Row],[Joining Date]]</f>
        <v>1092</v>
      </c>
      <c r="W654" t="str">
        <f>LEFT(Table1[[#This Row],[Employee Name]],FIND(" ",Table1[[#This Row],[Employee Name]])-1)</f>
        <v>Rahul</v>
      </c>
      <c r="X654" t="str">
        <f>RIGHT(Table1[[#This Row],[Employee Name]],LEN(Table1[[#This Row],[Employee Name]])-FIND(" ",Table1[[#This Row],[Employee Name]]))</f>
        <v>Verma</v>
      </c>
      <c r="Y654" t="str">
        <f>Table1[[#This Row],[Department]]&amp;"-"&amp;Table1[[#This Row],[Employee ID]]</f>
        <v>Finance-E03527</v>
      </c>
      <c r="Z654" t="str">
        <f>LEFT(Table1[[#This Row],[Department]],3)</f>
        <v>Fin</v>
      </c>
      <c r="AA654" t="str">
        <f>_xlfn.XLOOKUP(Table1[[#This Row],[Manager ID]],MANAGERS!A:A,MANAGERS!B:B)</f>
        <v>Manager_14</v>
      </c>
      <c r="AB654" t="str" cm="1">
        <f t="array" ref="AB654">_xlfn.XLOOKUP(Table1[[#This Row],[Manager ID]],Table2[[#All],[Manager ID]],Table2[[#All],[Department Head]])</f>
        <v>Marketing</v>
      </c>
      <c r="AC654" s="2">
        <f>_xlfn.XLOOKUP(Table1[[#This Row],[City]],L:L,O:O)</f>
        <v>0.23674293405114402</v>
      </c>
      <c r="AD654" t="str" cm="1">
        <f t="array" ref="AD654">_xlfn.IFS(Table1[[#This Row],[Performance Score]]&gt;=90,"Excellent",Table1[[#This Row],[Performance Score]]&gt;=75,"Good",Table1[[#This Row],[Performance Score]]&gt;=60,"Average",Table1[[#This Row],[Performance Score]]&lt;=60,"Need Improvement")</f>
        <v>Excellent</v>
      </c>
      <c r="AE654" t="str">
        <f>IF(AND(Table1[[#This Row],[Attendance %]]&gt;=80,(Table1[[#This Row],[Performance Score]]&gt;=80)),"Eligible","Not Eligible")</f>
        <v>Not Eligible</v>
      </c>
      <c r="AF654" t="str">
        <f>IF(Table1[[#This Row],[Performance Score]]&gt;=80,"High Performer","Low Performer")</f>
        <v>High Performer</v>
      </c>
      <c r="AG654" t="str" cm="1">
        <f t="array" aca="1" ref="AG654" ca="1">_xlfn.IFS(Table1[[#This Row],[Experience]]&lt;=3,"Junior",Table1[[#This Row],[Experience]]&lt;=7,"Mid Level",Table1[[#This Row],[Experience]]&gt;=7,"Senior")</f>
        <v>Junior</v>
      </c>
      <c r="AH654" t="str">
        <f>IF(Table1[[#This Row],[Attendance %]]&gt;75,"OK","Below 75")</f>
        <v>Below 75</v>
      </c>
      <c r="AI654" t="b">
        <f>ISBLANK(Table1[[#This Row],[Employee ID]])</f>
        <v>0</v>
      </c>
      <c r="AJ654" t="b">
        <f>ISNUMBER(Table1[[#This Row],[Total Salary  ]])</f>
        <v>1</v>
      </c>
      <c r="AK654" t="str">
        <f>IFERROR(_xlfn.XLOOKUP(Table1[[#This Row],[Manager ID]],MANAGERS!A:A,MANAGERS!B:B),"Not Found")</f>
        <v>Manager_14</v>
      </c>
    </row>
    <row r="655" spans="1:37" x14ac:dyDescent="0.2">
      <c r="A655" t="s">
        <v>325</v>
      </c>
      <c r="B655" t="s">
        <v>62</v>
      </c>
      <c r="C655" t="s">
        <v>21</v>
      </c>
      <c r="D655" t="s">
        <v>16</v>
      </c>
      <c r="E655" t="s">
        <v>51</v>
      </c>
      <c r="F655" s="1">
        <v>43214</v>
      </c>
      <c r="G655" s="1">
        <v>33258</v>
      </c>
      <c r="H655">
        <v>118468</v>
      </c>
      <c r="I655">
        <v>7408</v>
      </c>
      <c r="J655">
        <v>65</v>
      </c>
      <c r="K655">
        <v>57</v>
      </c>
      <c r="L655" t="s">
        <v>37</v>
      </c>
      <c r="M655">
        <v>113</v>
      </c>
      <c r="N655">
        <f>Table1[[#This Row],[Basic Salary]]+Table1[[#This Row],[Bonus]]</f>
        <v>125876</v>
      </c>
      <c r="O655" s="2">
        <f>Table1[[#This Row],[Bonus]]/Table1[[#This Row],[Basic Salary]]</f>
        <v>6.2531654117567614E-2</v>
      </c>
      <c r="P655">
        <f ca="1">DATEDIF(Table1[[#This Row],[Date of Birth]],TODAY(),"Y")</f>
        <v>35</v>
      </c>
      <c r="Q655">
        <f ca="1">DATEDIF(Table1[[#This Row],[Joining Date]],TODAY(),"Y")</f>
        <v>8</v>
      </c>
      <c r="R655" t="str">
        <f ca="1">IF(YEAR(Table1[[#This Row],[Joining Date]])=YEAR(TODAY()),"Yes","No")</f>
        <v>No</v>
      </c>
      <c r="S655" t="str">
        <f ca="1">IF(Table1[[#This Row],[Experience]]&gt;5,"Yes","No")</f>
        <v>Yes</v>
      </c>
      <c r="T655" t="str">
        <f>TEXT(Table1[[#This Row],[Joining Date]],"mmmm")</f>
        <v>April</v>
      </c>
      <c r="U655" t="str">
        <f>TEXT(Table1[[#This Row],[Joining Date]],"yyyy")</f>
        <v>2018</v>
      </c>
      <c r="V655" s="5">
        <f ca="1">TODAY()-Table1[[#This Row],[Joining Date]]</f>
        <v>3025</v>
      </c>
      <c r="W655" t="str">
        <f>LEFT(Table1[[#This Row],[Employee Name]],FIND(" ",Table1[[#This Row],[Employee Name]])-1)</f>
        <v>Kavya</v>
      </c>
      <c r="X655" t="str">
        <f>RIGHT(Table1[[#This Row],[Employee Name]],LEN(Table1[[#This Row],[Employee Name]])-FIND(" ",Table1[[#This Row],[Employee Name]]))</f>
        <v>Nair</v>
      </c>
      <c r="Y655" t="str">
        <f>Table1[[#This Row],[Department]]&amp;"-"&amp;Table1[[#This Row],[Employee ID]]</f>
        <v>HR-E00269</v>
      </c>
      <c r="Z655" t="str">
        <f>LEFT(Table1[[#This Row],[Department]],3)</f>
        <v>HR</v>
      </c>
      <c r="AA655" t="str">
        <f>_xlfn.XLOOKUP(Table1[[#This Row],[Manager ID]],MANAGERS!A:A,MANAGERS!B:B)</f>
        <v>Manager_13</v>
      </c>
      <c r="AB655" t="str" cm="1">
        <f t="array" ref="AB655">_xlfn.XLOOKUP(Table1[[#This Row],[Manager ID]],Table2[[#All],[Manager ID]],Table2[[#All],[Department Head]])</f>
        <v>HR</v>
      </c>
      <c r="AC655" s="2">
        <f>_xlfn.XLOOKUP(Table1[[#This Row],[City]],L:L,O:O)</f>
        <v>0.24036902712549932</v>
      </c>
      <c r="AD655" t="str" cm="1">
        <f t="array" ref="AD655">_xlfn.IFS(Table1[[#This Row],[Performance Score]]&gt;=90,"Excellent",Table1[[#This Row],[Performance Score]]&gt;=75,"Good",Table1[[#This Row],[Performance Score]]&gt;=60,"Average",Table1[[#This Row],[Performance Score]]&lt;=60,"Need Improvement")</f>
        <v>Need Improvement</v>
      </c>
      <c r="AE655" t="str">
        <f>IF(AND(Table1[[#This Row],[Attendance %]]&gt;=80,(Table1[[#This Row],[Performance Score]]&gt;=80)),"Eligible","Not Eligible")</f>
        <v>Not Eligible</v>
      </c>
      <c r="AF655" t="str">
        <f>IF(Table1[[#This Row],[Performance Score]]&gt;=80,"High Performer","Low Performer")</f>
        <v>Low Performer</v>
      </c>
      <c r="AG655" t="str" cm="1">
        <f t="array" aca="1" ref="AG655" ca="1">_xlfn.IFS(Table1[[#This Row],[Experience]]&lt;=3,"Junior",Table1[[#This Row],[Experience]]&lt;=7,"Mid Level",Table1[[#This Row],[Experience]]&gt;=7,"Senior")</f>
        <v>Senior</v>
      </c>
      <c r="AH655" t="str">
        <f>IF(Table1[[#This Row],[Attendance %]]&gt;75,"OK","Below 75")</f>
        <v>Below 75</v>
      </c>
      <c r="AI655" t="b">
        <f>ISBLANK(Table1[[#This Row],[Employee ID]])</f>
        <v>0</v>
      </c>
      <c r="AJ655" t="b">
        <f>ISNUMBER(Table1[[#This Row],[Total Salary  ]])</f>
        <v>1</v>
      </c>
      <c r="AK655" t="str">
        <f>IFERROR(_xlfn.XLOOKUP(Table1[[#This Row],[Manager ID]],MANAGERS!A:A,MANAGERS!B:B),"Not Found")</f>
        <v>Manager_13</v>
      </c>
    </row>
    <row r="656" spans="1:37" x14ac:dyDescent="0.2">
      <c r="A656" t="s">
        <v>607</v>
      </c>
      <c r="B656" t="s">
        <v>77</v>
      </c>
      <c r="C656" t="s">
        <v>15</v>
      </c>
      <c r="D656" t="s">
        <v>40</v>
      </c>
      <c r="E656" t="s">
        <v>65</v>
      </c>
      <c r="F656" s="1">
        <v>42409</v>
      </c>
      <c r="G656" s="1">
        <v>29742</v>
      </c>
      <c r="H656">
        <v>99843</v>
      </c>
      <c r="I656">
        <v>26028</v>
      </c>
      <c r="J656">
        <v>84</v>
      </c>
      <c r="K656">
        <v>82</v>
      </c>
      <c r="L656" t="s">
        <v>27</v>
      </c>
      <c r="M656">
        <v>117</v>
      </c>
      <c r="N656">
        <f>Table1[[#This Row],[Basic Salary]]+Table1[[#This Row],[Bonus]]</f>
        <v>125871</v>
      </c>
      <c r="O656" s="2">
        <f>Table1[[#This Row],[Bonus]]/Table1[[#This Row],[Basic Salary]]</f>
        <v>0.26068928217301163</v>
      </c>
      <c r="P656">
        <f ca="1">DATEDIF(Table1[[#This Row],[Date of Birth]],TODAY(),"Y")</f>
        <v>45</v>
      </c>
      <c r="Q656">
        <f ca="1">DATEDIF(Table1[[#This Row],[Joining Date]],TODAY(),"Y")</f>
        <v>10</v>
      </c>
      <c r="R656" t="str">
        <f ca="1">IF(YEAR(Table1[[#This Row],[Joining Date]])=YEAR(TODAY()),"Yes","No")</f>
        <v>No</v>
      </c>
      <c r="S656" t="str">
        <f ca="1">IF(Table1[[#This Row],[Experience]]&gt;5,"Yes","No")</f>
        <v>Yes</v>
      </c>
      <c r="T656" t="str">
        <f>TEXT(Table1[[#This Row],[Joining Date]],"mmmm")</f>
        <v>February</v>
      </c>
      <c r="U656" t="str">
        <f>TEXT(Table1[[#This Row],[Joining Date]],"yyyy")</f>
        <v>2016</v>
      </c>
      <c r="V656" s="5">
        <f ca="1">TODAY()-Table1[[#This Row],[Joining Date]]</f>
        <v>3830</v>
      </c>
      <c r="W656" t="str">
        <f>LEFT(Table1[[#This Row],[Employee Name]],FIND(" ",Table1[[#This Row],[Employee Name]])-1)</f>
        <v>Rohan</v>
      </c>
      <c r="X656" t="str">
        <f>RIGHT(Table1[[#This Row],[Employee Name]],LEN(Table1[[#This Row],[Employee Name]])-FIND(" ",Table1[[#This Row],[Employee Name]]))</f>
        <v>Gupta</v>
      </c>
      <c r="Y656" t="str">
        <f>Table1[[#This Row],[Department]]&amp;"-"&amp;Table1[[#This Row],[Employee ID]]</f>
        <v>IT-E00551</v>
      </c>
      <c r="Z656" t="str">
        <f>LEFT(Table1[[#This Row],[Department]],3)</f>
        <v>IT</v>
      </c>
      <c r="AA656" t="str">
        <f>_xlfn.XLOOKUP(Table1[[#This Row],[Manager ID]],MANAGERS!A:A,MANAGERS!B:B)</f>
        <v>Manager_17</v>
      </c>
      <c r="AB656" t="str" cm="1">
        <f t="array" ref="AB656">_xlfn.XLOOKUP(Table1[[#This Row],[Manager ID]],Table2[[#All],[Manager ID]],Table2[[#All],[Department Head]])</f>
        <v>Finance</v>
      </c>
      <c r="AC656" s="2">
        <f>_xlfn.XLOOKUP(Table1[[#This Row],[City]],L:L,O:O)</f>
        <v>0.23674293405114402</v>
      </c>
      <c r="AD656" t="str" cm="1">
        <f t="array" ref="AD656">_xlfn.IFS(Table1[[#This Row],[Performance Score]]&gt;=90,"Excellent",Table1[[#This Row],[Performance Score]]&gt;=75,"Good",Table1[[#This Row],[Performance Score]]&gt;=60,"Average",Table1[[#This Row],[Performance Score]]&lt;=60,"Need Improvement")</f>
        <v>Good</v>
      </c>
      <c r="AE656" t="str">
        <f>IF(AND(Table1[[#This Row],[Attendance %]]&gt;=80,(Table1[[#This Row],[Performance Score]]&gt;=80)),"Eligible","Not Eligible")</f>
        <v>Eligible</v>
      </c>
      <c r="AF656" t="str">
        <f>IF(Table1[[#This Row],[Performance Score]]&gt;=80,"High Performer","Low Performer")</f>
        <v>High Performer</v>
      </c>
      <c r="AG656" t="str" cm="1">
        <f t="array" aca="1" ref="AG656" ca="1">_xlfn.IFS(Table1[[#This Row],[Experience]]&lt;=3,"Junior",Table1[[#This Row],[Experience]]&lt;=7,"Mid Level",Table1[[#This Row],[Experience]]&gt;=7,"Senior")</f>
        <v>Senior</v>
      </c>
      <c r="AH656" t="str">
        <f>IF(Table1[[#This Row],[Attendance %]]&gt;75,"OK","Below 75")</f>
        <v>OK</v>
      </c>
      <c r="AI656" t="b">
        <f>ISBLANK(Table1[[#This Row],[Employee ID]])</f>
        <v>0</v>
      </c>
      <c r="AJ656" t="b">
        <f>ISNUMBER(Table1[[#This Row],[Total Salary  ]])</f>
        <v>1</v>
      </c>
      <c r="AK656" t="str">
        <f>IFERROR(_xlfn.XLOOKUP(Table1[[#This Row],[Manager ID]],MANAGERS!A:A,MANAGERS!B:B),"Not Found")</f>
        <v>Manager_17</v>
      </c>
    </row>
    <row r="657" spans="1:37" x14ac:dyDescent="0.2">
      <c r="A657" t="s">
        <v>4064</v>
      </c>
      <c r="B657" t="s">
        <v>75</v>
      </c>
      <c r="C657" t="s">
        <v>21</v>
      </c>
      <c r="D657" t="s">
        <v>46</v>
      </c>
      <c r="E657" t="s">
        <v>65</v>
      </c>
      <c r="F657" s="1">
        <v>42436</v>
      </c>
      <c r="G657" s="1">
        <v>31353</v>
      </c>
      <c r="H657">
        <v>105255</v>
      </c>
      <c r="I657">
        <v>20608</v>
      </c>
      <c r="J657">
        <v>72</v>
      </c>
      <c r="K657">
        <v>96</v>
      </c>
      <c r="L657" t="s">
        <v>31</v>
      </c>
      <c r="M657">
        <v>103</v>
      </c>
      <c r="N657">
        <f>Table1[[#This Row],[Basic Salary]]+Table1[[#This Row],[Bonus]]</f>
        <v>125863</v>
      </c>
      <c r="O657" s="2">
        <f>Table1[[#This Row],[Bonus]]/Table1[[#This Row],[Basic Salary]]</f>
        <v>0.19579117381597075</v>
      </c>
      <c r="P657">
        <f ca="1">DATEDIF(Table1[[#This Row],[Date of Birth]],TODAY(),"Y")</f>
        <v>40</v>
      </c>
      <c r="Q657">
        <f ca="1">DATEDIF(Table1[[#This Row],[Joining Date]],TODAY(),"Y")</f>
        <v>10</v>
      </c>
      <c r="R657" t="str">
        <f ca="1">IF(YEAR(Table1[[#This Row],[Joining Date]])=YEAR(TODAY()),"Yes","No")</f>
        <v>No</v>
      </c>
      <c r="S657" t="str">
        <f ca="1">IF(Table1[[#This Row],[Experience]]&gt;5,"Yes","No")</f>
        <v>Yes</v>
      </c>
      <c r="T657" t="str">
        <f>TEXT(Table1[[#This Row],[Joining Date]],"mmmm")</f>
        <v>March</v>
      </c>
      <c r="U657" t="str">
        <f>TEXT(Table1[[#This Row],[Joining Date]],"yyyy")</f>
        <v>2016</v>
      </c>
      <c r="V657" s="5">
        <f ca="1">TODAY()-Table1[[#This Row],[Joining Date]]</f>
        <v>3803</v>
      </c>
      <c r="W657" t="str">
        <f>LEFT(Table1[[#This Row],[Employee Name]],FIND(" ",Table1[[#This Row],[Employee Name]])-1)</f>
        <v>Ishita</v>
      </c>
      <c r="X657" t="str">
        <f>RIGHT(Table1[[#This Row],[Employee Name]],LEN(Table1[[#This Row],[Employee Name]])-FIND(" ",Table1[[#This Row],[Employee Name]]))</f>
        <v>Roy</v>
      </c>
      <c r="Y657" t="str">
        <f>Table1[[#This Row],[Department]]&amp;"-"&amp;Table1[[#This Row],[Employee ID]]</f>
        <v>Support-E04008</v>
      </c>
      <c r="Z657" t="str">
        <f>LEFT(Table1[[#This Row],[Department]],3)</f>
        <v>Sup</v>
      </c>
      <c r="AA657" t="str">
        <f>_xlfn.XLOOKUP(Table1[[#This Row],[Manager ID]],MANAGERS!A:A,MANAGERS!B:B)</f>
        <v>Manager_3</v>
      </c>
      <c r="AB657" t="str" cm="1">
        <f t="array" ref="AB657">_xlfn.XLOOKUP(Table1[[#This Row],[Manager ID]],Table2[[#All],[Manager ID]],Table2[[#All],[Department Head]])</f>
        <v>IT</v>
      </c>
      <c r="AC657" s="2">
        <f>_xlfn.XLOOKUP(Table1[[#This Row],[City]],L:L,O:O)</f>
        <v>0.241864189087755</v>
      </c>
      <c r="AD657" t="str" cm="1">
        <f t="array" ref="AD657">_xlfn.IFS(Table1[[#This Row],[Performance Score]]&gt;=90,"Excellent",Table1[[#This Row],[Performance Score]]&gt;=75,"Good",Table1[[#This Row],[Performance Score]]&gt;=60,"Average",Table1[[#This Row],[Performance Score]]&lt;=60,"Need Improvement")</f>
        <v>Excellent</v>
      </c>
      <c r="AE657" t="str">
        <f>IF(AND(Table1[[#This Row],[Attendance %]]&gt;=80,(Table1[[#This Row],[Performance Score]]&gt;=80)),"Eligible","Not Eligible")</f>
        <v>Not Eligible</v>
      </c>
      <c r="AF657" t="str">
        <f>IF(Table1[[#This Row],[Performance Score]]&gt;=80,"High Performer","Low Performer")</f>
        <v>High Performer</v>
      </c>
      <c r="AG657" t="str" cm="1">
        <f t="array" aca="1" ref="AG657" ca="1">_xlfn.IFS(Table1[[#This Row],[Experience]]&lt;=3,"Junior",Table1[[#This Row],[Experience]]&lt;=7,"Mid Level",Table1[[#This Row],[Experience]]&gt;=7,"Senior")</f>
        <v>Senior</v>
      </c>
      <c r="AH657" t="str">
        <f>IF(Table1[[#This Row],[Attendance %]]&gt;75,"OK","Below 75")</f>
        <v>Below 75</v>
      </c>
      <c r="AI657" t="b">
        <f>ISBLANK(Table1[[#This Row],[Employee ID]])</f>
        <v>0</v>
      </c>
      <c r="AJ657" t="b">
        <f>ISNUMBER(Table1[[#This Row],[Total Salary  ]])</f>
        <v>1</v>
      </c>
      <c r="AK657" t="str">
        <f>IFERROR(_xlfn.XLOOKUP(Table1[[#This Row],[Manager ID]],MANAGERS!A:A,MANAGERS!B:B),"Not Found")</f>
        <v>Manager_3</v>
      </c>
    </row>
    <row r="658" spans="1:37" x14ac:dyDescent="0.2">
      <c r="A658" t="s">
        <v>500</v>
      </c>
      <c r="B658" t="s">
        <v>50</v>
      </c>
      <c r="C658" t="s">
        <v>15</v>
      </c>
      <c r="D658" t="s">
        <v>16</v>
      </c>
      <c r="E658" t="s">
        <v>17</v>
      </c>
      <c r="F658" s="1">
        <v>43034</v>
      </c>
      <c r="G658" s="1">
        <v>32548</v>
      </c>
      <c r="H658">
        <v>106338</v>
      </c>
      <c r="I658">
        <v>19518</v>
      </c>
      <c r="J658">
        <v>74</v>
      </c>
      <c r="K658">
        <v>98</v>
      </c>
      <c r="L658" t="s">
        <v>18</v>
      </c>
      <c r="M658">
        <v>112</v>
      </c>
      <c r="N658">
        <f>Table1[[#This Row],[Basic Salary]]+Table1[[#This Row],[Bonus]]</f>
        <v>125856</v>
      </c>
      <c r="O658" s="2">
        <f>Table1[[#This Row],[Bonus]]/Table1[[#This Row],[Basic Salary]]</f>
        <v>0.18354680358855724</v>
      </c>
      <c r="P658">
        <f ca="1">DATEDIF(Table1[[#This Row],[Date of Birth]],TODAY(),"Y")</f>
        <v>37</v>
      </c>
      <c r="Q658">
        <f ca="1">DATEDIF(Table1[[#This Row],[Joining Date]],TODAY(),"Y")</f>
        <v>8</v>
      </c>
      <c r="R658" t="str">
        <f ca="1">IF(YEAR(Table1[[#This Row],[Joining Date]])=YEAR(TODAY()),"Yes","No")</f>
        <v>No</v>
      </c>
      <c r="S658" t="str">
        <f ca="1">IF(Table1[[#This Row],[Experience]]&gt;5,"Yes","No")</f>
        <v>Yes</v>
      </c>
      <c r="T658" t="str">
        <f>TEXT(Table1[[#This Row],[Joining Date]],"mmmm")</f>
        <v>October</v>
      </c>
      <c r="U658" t="str">
        <f>TEXT(Table1[[#This Row],[Joining Date]],"yyyy")</f>
        <v>2017</v>
      </c>
      <c r="V658" s="5">
        <f ca="1">TODAY()-Table1[[#This Row],[Joining Date]]</f>
        <v>3205</v>
      </c>
      <c r="W658" t="str">
        <f>LEFT(Table1[[#This Row],[Employee Name]],FIND(" ",Table1[[#This Row],[Employee Name]])-1)</f>
        <v>Ravi</v>
      </c>
      <c r="X658" t="str">
        <f>RIGHT(Table1[[#This Row],[Employee Name]],LEN(Table1[[#This Row],[Employee Name]])-FIND(" ",Table1[[#This Row],[Employee Name]]))</f>
        <v>Teja</v>
      </c>
      <c r="Y658" t="str">
        <f>Table1[[#This Row],[Department]]&amp;"-"&amp;Table1[[#This Row],[Employee ID]]</f>
        <v>HR-E00444</v>
      </c>
      <c r="Z658" t="str">
        <f>LEFT(Table1[[#This Row],[Department]],3)</f>
        <v>HR</v>
      </c>
      <c r="AA658" t="str">
        <f>_xlfn.XLOOKUP(Table1[[#This Row],[Manager ID]],MANAGERS!A:A,MANAGERS!B:B)</f>
        <v>Manager_12</v>
      </c>
      <c r="AB658" t="str" cm="1">
        <f t="array" ref="AB658">_xlfn.XLOOKUP(Table1[[#This Row],[Manager ID]],Table2[[#All],[Manager ID]],Table2[[#All],[Department Head]])</f>
        <v>Marketing</v>
      </c>
      <c r="AC658" s="2">
        <f>_xlfn.XLOOKUP(Table1[[#This Row],[City]],L:L,O:O)</f>
        <v>0.21356479274849693</v>
      </c>
      <c r="AD658" t="str" cm="1">
        <f t="array" ref="AD658">_xlfn.IFS(Table1[[#This Row],[Performance Score]]&gt;=90,"Excellent",Table1[[#This Row],[Performance Score]]&gt;=75,"Good",Table1[[#This Row],[Performance Score]]&gt;=60,"Average",Table1[[#This Row],[Performance Score]]&lt;=60,"Need Improvement")</f>
        <v>Excellent</v>
      </c>
      <c r="AE658" t="str">
        <f>IF(AND(Table1[[#This Row],[Attendance %]]&gt;=80,(Table1[[#This Row],[Performance Score]]&gt;=80)),"Eligible","Not Eligible")</f>
        <v>Not Eligible</v>
      </c>
      <c r="AF658" t="str">
        <f>IF(Table1[[#This Row],[Performance Score]]&gt;=80,"High Performer","Low Performer")</f>
        <v>High Performer</v>
      </c>
      <c r="AG658" t="str" cm="1">
        <f t="array" aca="1" ref="AG658" ca="1">_xlfn.IFS(Table1[[#This Row],[Experience]]&lt;=3,"Junior",Table1[[#This Row],[Experience]]&lt;=7,"Mid Level",Table1[[#This Row],[Experience]]&gt;=7,"Senior")</f>
        <v>Senior</v>
      </c>
      <c r="AH658" t="str">
        <f>IF(Table1[[#This Row],[Attendance %]]&gt;75,"OK","Below 75")</f>
        <v>Below 75</v>
      </c>
      <c r="AI658" t="b">
        <f>ISBLANK(Table1[[#This Row],[Employee ID]])</f>
        <v>0</v>
      </c>
      <c r="AJ658" t="b">
        <f>ISNUMBER(Table1[[#This Row],[Total Salary  ]])</f>
        <v>1</v>
      </c>
      <c r="AK658" t="str">
        <f>IFERROR(_xlfn.XLOOKUP(Table1[[#This Row],[Manager ID]],MANAGERS!A:A,MANAGERS!B:B),"Not Found")</f>
        <v>Manager_12</v>
      </c>
    </row>
    <row r="659" spans="1:37" x14ac:dyDescent="0.2">
      <c r="A659" t="s">
        <v>2354</v>
      </c>
      <c r="B659" t="s">
        <v>14</v>
      </c>
      <c r="C659" t="s">
        <v>21</v>
      </c>
      <c r="D659" t="s">
        <v>81</v>
      </c>
      <c r="E659" t="s">
        <v>30</v>
      </c>
      <c r="F659" s="1">
        <v>42220</v>
      </c>
      <c r="G659" s="1">
        <v>39208</v>
      </c>
      <c r="H659">
        <v>102010</v>
      </c>
      <c r="I659">
        <v>23845</v>
      </c>
      <c r="J659">
        <v>97</v>
      </c>
      <c r="K659">
        <v>90</v>
      </c>
      <c r="L659" t="s">
        <v>53</v>
      </c>
      <c r="M659">
        <v>102</v>
      </c>
      <c r="N659">
        <f>Table1[[#This Row],[Basic Salary]]+Table1[[#This Row],[Bonus]]</f>
        <v>125855</v>
      </c>
      <c r="O659" s="2">
        <f>Table1[[#This Row],[Bonus]]/Table1[[#This Row],[Basic Salary]]</f>
        <v>0.23375159298108028</v>
      </c>
      <c r="P659">
        <f ca="1">DATEDIF(Table1[[#This Row],[Date of Birth]],TODAY(),"Y")</f>
        <v>19</v>
      </c>
      <c r="Q659">
        <f ca="1">DATEDIF(Table1[[#This Row],[Joining Date]],TODAY(),"Y")</f>
        <v>11</v>
      </c>
      <c r="R659" t="str">
        <f ca="1">IF(YEAR(Table1[[#This Row],[Joining Date]])=YEAR(TODAY()),"Yes","No")</f>
        <v>No</v>
      </c>
      <c r="S659" t="str">
        <f ca="1">IF(Table1[[#This Row],[Experience]]&gt;5,"Yes","No")</f>
        <v>Yes</v>
      </c>
      <c r="T659" t="str">
        <f>TEXT(Table1[[#This Row],[Joining Date]],"mmmm")</f>
        <v>August</v>
      </c>
      <c r="U659" t="str">
        <f>TEXT(Table1[[#This Row],[Joining Date]],"yyyy")</f>
        <v>2015</v>
      </c>
      <c r="V659" s="5">
        <f ca="1">TODAY()-Table1[[#This Row],[Joining Date]]</f>
        <v>4019</v>
      </c>
      <c r="W659" t="str">
        <f>LEFT(Table1[[#This Row],[Employee Name]],FIND(" ",Table1[[#This Row],[Employee Name]])-1)</f>
        <v>Nisha</v>
      </c>
      <c r="X659" t="str">
        <f>RIGHT(Table1[[#This Row],[Employee Name]],LEN(Table1[[#This Row],[Employee Name]])-FIND(" ",Table1[[#This Row],[Employee Name]]))</f>
        <v>Kapoor</v>
      </c>
      <c r="Y659" t="str">
        <f>Table1[[#This Row],[Department]]&amp;"-"&amp;Table1[[#This Row],[Employee ID]]</f>
        <v>Sales-E02298</v>
      </c>
      <c r="Z659" t="str">
        <f>LEFT(Table1[[#This Row],[Department]],3)</f>
        <v>Sal</v>
      </c>
      <c r="AA659" t="str">
        <f>_xlfn.XLOOKUP(Table1[[#This Row],[Manager ID]],MANAGERS!A:A,MANAGERS!B:B)</f>
        <v>Manager_2</v>
      </c>
      <c r="AB659" t="str" cm="1">
        <f t="array" ref="AB659">_xlfn.XLOOKUP(Table1[[#This Row],[Manager ID]],Table2[[#All],[Manager ID]],Table2[[#All],[Department Head]])</f>
        <v>Sales</v>
      </c>
      <c r="AC659" s="2">
        <f>_xlfn.XLOOKUP(Table1[[#This Row],[City]],L:L,O:O)</f>
        <v>0.23685887225230964</v>
      </c>
      <c r="AD659" t="str" cm="1">
        <f t="array" ref="AD659">_xlfn.IFS(Table1[[#This Row],[Performance Score]]&gt;=90,"Excellent",Table1[[#This Row],[Performance Score]]&gt;=75,"Good",Table1[[#This Row],[Performance Score]]&gt;=60,"Average",Table1[[#This Row],[Performance Score]]&lt;=60,"Need Improvement")</f>
        <v>Excellent</v>
      </c>
      <c r="AE659" t="str">
        <f>IF(AND(Table1[[#This Row],[Attendance %]]&gt;=80,(Table1[[#This Row],[Performance Score]]&gt;=80)),"Eligible","Not Eligible")</f>
        <v>Eligible</v>
      </c>
      <c r="AF659" t="str">
        <f>IF(Table1[[#This Row],[Performance Score]]&gt;=80,"High Performer","Low Performer")</f>
        <v>High Performer</v>
      </c>
      <c r="AG659" t="str" cm="1">
        <f t="array" aca="1" ref="AG659" ca="1">_xlfn.IFS(Table1[[#This Row],[Experience]]&lt;=3,"Junior",Table1[[#This Row],[Experience]]&lt;=7,"Mid Level",Table1[[#This Row],[Experience]]&gt;=7,"Senior")</f>
        <v>Senior</v>
      </c>
      <c r="AH659" t="str">
        <f>IF(Table1[[#This Row],[Attendance %]]&gt;75,"OK","Below 75")</f>
        <v>OK</v>
      </c>
      <c r="AI659" t="b">
        <f>ISBLANK(Table1[[#This Row],[Employee ID]])</f>
        <v>0</v>
      </c>
      <c r="AJ659" t="b">
        <f>ISNUMBER(Table1[[#This Row],[Total Salary  ]])</f>
        <v>1</v>
      </c>
      <c r="AK659" t="str">
        <f>IFERROR(_xlfn.XLOOKUP(Table1[[#This Row],[Manager ID]],MANAGERS!A:A,MANAGERS!B:B),"Not Found")</f>
        <v>Manager_2</v>
      </c>
    </row>
    <row r="660" spans="1:37" x14ac:dyDescent="0.2">
      <c r="A660" t="s">
        <v>2068</v>
      </c>
      <c r="B660" t="s">
        <v>57</v>
      </c>
      <c r="C660" t="s">
        <v>15</v>
      </c>
      <c r="D660" t="s">
        <v>81</v>
      </c>
      <c r="E660" t="s">
        <v>65</v>
      </c>
      <c r="F660" s="1">
        <v>42510</v>
      </c>
      <c r="G660" s="1">
        <v>40226</v>
      </c>
      <c r="H660">
        <v>98071</v>
      </c>
      <c r="I660">
        <v>27764</v>
      </c>
      <c r="J660">
        <v>74</v>
      </c>
      <c r="K660">
        <v>72</v>
      </c>
      <c r="L660" t="s">
        <v>31</v>
      </c>
      <c r="M660">
        <v>109</v>
      </c>
      <c r="N660">
        <f>Table1[[#This Row],[Basic Salary]]+Table1[[#This Row],[Bonus]]</f>
        <v>125835</v>
      </c>
      <c r="O660" s="2">
        <f>Table1[[#This Row],[Bonus]]/Table1[[#This Row],[Basic Salary]]</f>
        <v>0.28310101864975373</v>
      </c>
      <c r="P660">
        <f ca="1">DATEDIF(Table1[[#This Row],[Date of Birth]],TODAY(),"Y")</f>
        <v>16</v>
      </c>
      <c r="Q660">
        <f ca="1">DATEDIF(Table1[[#This Row],[Joining Date]],TODAY(),"Y")</f>
        <v>10</v>
      </c>
      <c r="R660" t="str">
        <f ca="1">IF(YEAR(Table1[[#This Row],[Joining Date]])=YEAR(TODAY()),"Yes","No")</f>
        <v>No</v>
      </c>
      <c r="S660" t="str">
        <f ca="1">IF(Table1[[#This Row],[Experience]]&gt;5,"Yes","No")</f>
        <v>Yes</v>
      </c>
      <c r="T660" t="str">
        <f>TEXT(Table1[[#This Row],[Joining Date]],"mmmm")</f>
        <v>May</v>
      </c>
      <c r="U660" t="str">
        <f>TEXT(Table1[[#This Row],[Joining Date]],"yyyy")</f>
        <v>2016</v>
      </c>
      <c r="V660" s="5">
        <f ca="1">TODAY()-Table1[[#This Row],[Joining Date]]</f>
        <v>3729</v>
      </c>
      <c r="W660" t="str">
        <f>LEFT(Table1[[#This Row],[Employee Name]],FIND(" ",Table1[[#This Row],[Employee Name]])-1)</f>
        <v>Swathi</v>
      </c>
      <c r="X660" t="str">
        <f>RIGHT(Table1[[#This Row],[Employee Name]],LEN(Table1[[#This Row],[Employee Name]])-FIND(" ",Table1[[#This Row],[Employee Name]]))</f>
        <v>Ramesh</v>
      </c>
      <c r="Y660" t="str">
        <f>Table1[[#This Row],[Department]]&amp;"-"&amp;Table1[[#This Row],[Employee ID]]</f>
        <v>Sales-E02012</v>
      </c>
      <c r="Z660" t="str">
        <f>LEFT(Table1[[#This Row],[Department]],3)</f>
        <v>Sal</v>
      </c>
      <c r="AA660" t="str">
        <f>_xlfn.XLOOKUP(Table1[[#This Row],[Manager ID]],MANAGERS!A:A,MANAGERS!B:B)</f>
        <v>Manager_9</v>
      </c>
      <c r="AB660" t="str" cm="1">
        <f t="array" ref="AB660">_xlfn.XLOOKUP(Table1[[#This Row],[Manager ID]],Table2[[#All],[Manager ID]],Table2[[#All],[Department Head]])</f>
        <v>Sales</v>
      </c>
      <c r="AC660" s="2">
        <f>_xlfn.XLOOKUP(Table1[[#This Row],[City]],L:L,O:O)</f>
        <v>0.241864189087755</v>
      </c>
      <c r="AD660" t="str" cm="1">
        <f t="array" ref="AD660">_xlfn.IFS(Table1[[#This Row],[Performance Score]]&gt;=90,"Excellent",Table1[[#This Row],[Performance Score]]&gt;=75,"Good",Table1[[#This Row],[Performance Score]]&gt;=60,"Average",Table1[[#This Row],[Performance Score]]&lt;=60,"Need Improvement")</f>
        <v>Average</v>
      </c>
      <c r="AE660" t="str">
        <f>IF(AND(Table1[[#This Row],[Attendance %]]&gt;=80,(Table1[[#This Row],[Performance Score]]&gt;=80)),"Eligible","Not Eligible")</f>
        <v>Not Eligible</v>
      </c>
      <c r="AF660" t="str">
        <f>IF(Table1[[#This Row],[Performance Score]]&gt;=80,"High Performer","Low Performer")</f>
        <v>Low Performer</v>
      </c>
      <c r="AG660" t="str" cm="1">
        <f t="array" aca="1" ref="AG660" ca="1">_xlfn.IFS(Table1[[#This Row],[Experience]]&lt;=3,"Junior",Table1[[#This Row],[Experience]]&lt;=7,"Mid Level",Table1[[#This Row],[Experience]]&gt;=7,"Senior")</f>
        <v>Senior</v>
      </c>
      <c r="AH660" t="str">
        <f>IF(Table1[[#This Row],[Attendance %]]&gt;75,"OK","Below 75")</f>
        <v>Below 75</v>
      </c>
      <c r="AI660" t="b">
        <f>ISBLANK(Table1[[#This Row],[Employee ID]])</f>
        <v>0</v>
      </c>
      <c r="AJ660" t="b">
        <f>ISNUMBER(Table1[[#This Row],[Total Salary  ]])</f>
        <v>1</v>
      </c>
      <c r="AK660" t="str">
        <f>IFERROR(_xlfn.XLOOKUP(Table1[[#This Row],[Manager ID]],MANAGERS!A:A,MANAGERS!B:B),"Not Found")</f>
        <v>Manager_9</v>
      </c>
    </row>
    <row r="661" spans="1:37" x14ac:dyDescent="0.2">
      <c r="A661" t="s">
        <v>1264</v>
      </c>
      <c r="B661" t="s">
        <v>60</v>
      </c>
      <c r="C661" t="s">
        <v>21</v>
      </c>
      <c r="D661" t="s">
        <v>16</v>
      </c>
      <c r="E661" t="s">
        <v>17</v>
      </c>
      <c r="F661" s="1">
        <v>44669</v>
      </c>
      <c r="G661" s="1">
        <v>39988</v>
      </c>
      <c r="H661">
        <v>106248</v>
      </c>
      <c r="I661">
        <v>19564</v>
      </c>
      <c r="J661">
        <v>62</v>
      </c>
      <c r="K661">
        <v>98</v>
      </c>
      <c r="L661" t="s">
        <v>31</v>
      </c>
      <c r="M661">
        <v>105</v>
      </c>
      <c r="N661">
        <f>Table1[[#This Row],[Basic Salary]]+Table1[[#This Row],[Bonus]]</f>
        <v>125812</v>
      </c>
      <c r="O661" s="2">
        <f>Table1[[#This Row],[Bonus]]/Table1[[#This Row],[Basic Salary]]</f>
        <v>0.1841352307808147</v>
      </c>
      <c r="P661">
        <f ca="1">DATEDIF(Table1[[#This Row],[Date of Birth]],TODAY(),"Y")</f>
        <v>17</v>
      </c>
      <c r="Q661">
        <f ca="1">DATEDIF(Table1[[#This Row],[Joining Date]],TODAY(),"Y")</f>
        <v>4</v>
      </c>
      <c r="R661" t="str">
        <f ca="1">IF(YEAR(Table1[[#This Row],[Joining Date]])=YEAR(TODAY()),"Yes","No")</f>
        <v>No</v>
      </c>
      <c r="S661" t="str">
        <f ca="1">IF(Table1[[#This Row],[Experience]]&gt;5,"Yes","No")</f>
        <v>No</v>
      </c>
      <c r="T661" t="str">
        <f>TEXT(Table1[[#This Row],[Joining Date]],"mmmm")</f>
        <v>April</v>
      </c>
      <c r="U661" t="str">
        <f>TEXT(Table1[[#This Row],[Joining Date]],"yyyy")</f>
        <v>2022</v>
      </c>
      <c r="V661" s="5">
        <f ca="1">TODAY()-Table1[[#This Row],[Joining Date]]</f>
        <v>1570</v>
      </c>
      <c r="W661" t="str">
        <f>LEFT(Table1[[#This Row],[Employee Name]],FIND(" ",Table1[[#This Row],[Employee Name]])-1)</f>
        <v>Gayathri</v>
      </c>
      <c r="X661" t="str">
        <f>RIGHT(Table1[[#This Row],[Employee Name]],LEN(Table1[[#This Row],[Employee Name]])-FIND(" ",Table1[[#This Row],[Employee Name]]))</f>
        <v>Iyer</v>
      </c>
      <c r="Y661" t="str">
        <f>Table1[[#This Row],[Department]]&amp;"-"&amp;Table1[[#This Row],[Employee ID]]</f>
        <v>HR-E01208</v>
      </c>
      <c r="Z661" t="str">
        <f>LEFT(Table1[[#This Row],[Department]],3)</f>
        <v>HR</v>
      </c>
      <c r="AA661" t="str">
        <f>_xlfn.XLOOKUP(Table1[[#This Row],[Manager ID]],MANAGERS!A:A,MANAGERS!B:B)</f>
        <v>Manager_5</v>
      </c>
      <c r="AB661" t="str" cm="1">
        <f t="array" ref="AB661">_xlfn.XLOOKUP(Table1[[#This Row],[Manager ID]],Table2[[#All],[Manager ID]],Table2[[#All],[Department Head]])</f>
        <v>Sales</v>
      </c>
      <c r="AC661" s="2">
        <f>_xlfn.XLOOKUP(Table1[[#This Row],[City]],L:L,O:O)</f>
        <v>0.241864189087755</v>
      </c>
      <c r="AD661" t="str" cm="1">
        <f t="array" ref="AD661">_xlfn.IFS(Table1[[#This Row],[Performance Score]]&gt;=90,"Excellent",Table1[[#This Row],[Performance Score]]&gt;=75,"Good",Table1[[#This Row],[Performance Score]]&gt;=60,"Average",Table1[[#This Row],[Performance Score]]&lt;=60,"Need Improvement")</f>
        <v>Excellent</v>
      </c>
      <c r="AE661" t="str">
        <f>IF(AND(Table1[[#This Row],[Attendance %]]&gt;=80,(Table1[[#This Row],[Performance Score]]&gt;=80)),"Eligible","Not Eligible")</f>
        <v>Not Eligible</v>
      </c>
      <c r="AF661" t="str">
        <f>IF(Table1[[#This Row],[Performance Score]]&gt;=80,"High Performer","Low Performer")</f>
        <v>High Performer</v>
      </c>
      <c r="AG661" t="str" cm="1">
        <f t="array" aca="1" ref="AG661" ca="1">_xlfn.IFS(Table1[[#This Row],[Experience]]&lt;=3,"Junior",Table1[[#This Row],[Experience]]&lt;=7,"Mid Level",Table1[[#This Row],[Experience]]&gt;=7,"Senior")</f>
        <v>Mid Level</v>
      </c>
      <c r="AH661" t="str">
        <f>IF(Table1[[#This Row],[Attendance %]]&gt;75,"OK","Below 75")</f>
        <v>Below 75</v>
      </c>
      <c r="AI661" t="b">
        <f>ISBLANK(Table1[[#This Row],[Employee ID]])</f>
        <v>0</v>
      </c>
      <c r="AJ661" t="b">
        <f>ISNUMBER(Table1[[#This Row],[Total Salary  ]])</f>
        <v>1</v>
      </c>
      <c r="AK661" t="str">
        <f>IFERROR(_xlfn.XLOOKUP(Table1[[#This Row],[Manager ID]],MANAGERS!A:A,MANAGERS!B:B),"Not Found")</f>
        <v>Manager_5</v>
      </c>
    </row>
    <row r="662" spans="1:37" x14ac:dyDescent="0.2">
      <c r="A662" t="s">
        <v>1615</v>
      </c>
      <c r="B662" t="s">
        <v>77</v>
      </c>
      <c r="C662" t="s">
        <v>21</v>
      </c>
      <c r="D662" t="s">
        <v>25</v>
      </c>
      <c r="E662" t="s">
        <v>51</v>
      </c>
      <c r="F662" s="1">
        <v>44361</v>
      </c>
      <c r="G662" s="1">
        <v>32323</v>
      </c>
      <c r="H662">
        <v>116746</v>
      </c>
      <c r="I662">
        <v>9063</v>
      </c>
      <c r="J662">
        <v>64</v>
      </c>
      <c r="K662">
        <v>52</v>
      </c>
      <c r="L662" t="s">
        <v>37</v>
      </c>
      <c r="M662">
        <v>111</v>
      </c>
      <c r="N662">
        <f>Table1[[#This Row],[Basic Salary]]+Table1[[#This Row],[Bonus]]</f>
        <v>125809</v>
      </c>
      <c r="O662" s="2">
        <f>Table1[[#This Row],[Bonus]]/Table1[[#This Row],[Basic Salary]]</f>
        <v>7.7630068696143764E-2</v>
      </c>
      <c r="P662">
        <f ca="1">DATEDIF(Table1[[#This Row],[Date of Birth]],TODAY(),"Y")</f>
        <v>38</v>
      </c>
      <c r="Q662">
        <f ca="1">DATEDIF(Table1[[#This Row],[Joining Date]],TODAY(),"Y")</f>
        <v>5</v>
      </c>
      <c r="R662" t="str">
        <f ca="1">IF(YEAR(Table1[[#This Row],[Joining Date]])=YEAR(TODAY()),"Yes","No")</f>
        <v>No</v>
      </c>
      <c r="S662" t="str">
        <f ca="1">IF(Table1[[#This Row],[Experience]]&gt;5,"Yes","No")</f>
        <v>No</v>
      </c>
      <c r="T662" t="str">
        <f>TEXT(Table1[[#This Row],[Joining Date]],"mmmm")</f>
        <v>June</v>
      </c>
      <c r="U662" t="str">
        <f>TEXT(Table1[[#This Row],[Joining Date]],"yyyy")</f>
        <v>2021</v>
      </c>
      <c r="V662" s="5">
        <f ca="1">TODAY()-Table1[[#This Row],[Joining Date]]</f>
        <v>1878</v>
      </c>
      <c r="W662" t="str">
        <f>LEFT(Table1[[#This Row],[Employee Name]],FIND(" ",Table1[[#This Row],[Employee Name]])-1)</f>
        <v>Rohan</v>
      </c>
      <c r="X662" t="str">
        <f>RIGHT(Table1[[#This Row],[Employee Name]],LEN(Table1[[#This Row],[Employee Name]])-FIND(" ",Table1[[#This Row],[Employee Name]]))</f>
        <v>Gupta</v>
      </c>
      <c r="Y662" t="str">
        <f>Table1[[#This Row],[Department]]&amp;"-"&amp;Table1[[#This Row],[Employee ID]]</f>
        <v>Finance-E01559</v>
      </c>
      <c r="Z662" t="str">
        <f>LEFT(Table1[[#This Row],[Department]],3)</f>
        <v>Fin</v>
      </c>
      <c r="AA662" t="str">
        <f>_xlfn.XLOOKUP(Table1[[#This Row],[Manager ID]],MANAGERS!A:A,MANAGERS!B:B)</f>
        <v>Manager_11</v>
      </c>
      <c r="AB662" t="str" cm="1">
        <f t="array" ref="AB662">_xlfn.XLOOKUP(Table1[[#This Row],[Manager ID]],Table2[[#All],[Manager ID]],Table2[[#All],[Department Head]])</f>
        <v>Marketing</v>
      </c>
      <c r="AC662" s="2">
        <f>_xlfn.XLOOKUP(Table1[[#This Row],[City]],L:L,O:O)</f>
        <v>0.24036902712549932</v>
      </c>
      <c r="AD662" t="str" cm="1">
        <f t="array" ref="AD662">_xlfn.IFS(Table1[[#This Row],[Performance Score]]&gt;=90,"Excellent",Table1[[#This Row],[Performance Score]]&gt;=75,"Good",Table1[[#This Row],[Performance Score]]&gt;=60,"Average",Table1[[#This Row],[Performance Score]]&lt;=60,"Need Improvement")</f>
        <v>Need Improvement</v>
      </c>
      <c r="AE662" t="str">
        <f>IF(AND(Table1[[#This Row],[Attendance %]]&gt;=80,(Table1[[#This Row],[Performance Score]]&gt;=80)),"Eligible","Not Eligible")</f>
        <v>Not Eligible</v>
      </c>
      <c r="AF662" t="str">
        <f>IF(Table1[[#This Row],[Performance Score]]&gt;=80,"High Performer","Low Performer")</f>
        <v>Low Performer</v>
      </c>
      <c r="AG662" t="str" cm="1">
        <f t="array" aca="1" ref="AG662" ca="1">_xlfn.IFS(Table1[[#This Row],[Experience]]&lt;=3,"Junior",Table1[[#This Row],[Experience]]&lt;=7,"Mid Level",Table1[[#This Row],[Experience]]&gt;=7,"Senior")</f>
        <v>Mid Level</v>
      </c>
      <c r="AH662" t="str">
        <f>IF(Table1[[#This Row],[Attendance %]]&gt;75,"OK","Below 75")</f>
        <v>Below 75</v>
      </c>
      <c r="AI662" t="b">
        <f>ISBLANK(Table1[[#This Row],[Employee ID]])</f>
        <v>0</v>
      </c>
      <c r="AJ662" t="b">
        <f>ISNUMBER(Table1[[#This Row],[Total Salary  ]])</f>
        <v>1</v>
      </c>
      <c r="AK662" t="str">
        <f>IFERROR(_xlfn.XLOOKUP(Table1[[#This Row],[Manager ID]],MANAGERS!A:A,MANAGERS!B:B),"Not Found")</f>
        <v>Manager_11</v>
      </c>
    </row>
    <row r="663" spans="1:37" x14ac:dyDescent="0.2">
      <c r="A663" t="s">
        <v>212</v>
      </c>
      <c r="B663" t="s">
        <v>69</v>
      </c>
      <c r="C663" t="s">
        <v>21</v>
      </c>
      <c r="D663" t="s">
        <v>33</v>
      </c>
      <c r="E663" t="s">
        <v>51</v>
      </c>
      <c r="F663" s="1">
        <v>42219</v>
      </c>
      <c r="G663" s="1">
        <v>39557</v>
      </c>
      <c r="H663">
        <v>109843</v>
      </c>
      <c r="I663">
        <v>15965</v>
      </c>
      <c r="J663">
        <v>64</v>
      </c>
      <c r="K663">
        <v>61</v>
      </c>
      <c r="L663" t="s">
        <v>53</v>
      </c>
      <c r="M663">
        <v>118</v>
      </c>
      <c r="N663">
        <f>Table1[[#This Row],[Basic Salary]]+Table1[[#This Row],[Bonus]]</f>
        <v>125808</v>
      </c>
      <c r="O663" s="2">
        <f>Table1[[#This Row],[Bonus]]/Table1[[#This Row],[Basic Salary]]</f>
        <v>0.14534380889087151</v>
      </c>
      <c r="P663">
        <f ca="1">DATEDIF(Table1[[#This Row],[Date of Birth]],TODAY(),"Y")</f>
        <v>18</v>
      </c>
      <c r="Q663">
        <f ca="1">DATEDIF(Table1[[#This Row],[Joining Date]],TODAY(),"Y")</f>
        <v>11</v>
      </c>
      <c r="R663" t="str">
        <f ca="1">IF(YEAR(Table1[[#This Row],[Joining Date]])=YEAR(TODAY()),"Yes","No")</f>
        <v>No</v>
      </c>
      <c r="S663" t="str">
        <f ca="1">IF(Table1[[#This Row],[Experience]]&gt;5,"Yes","No")</f>
        <v>Yes</v>
      </c>
      <c r="T663" t="str">
        <f>TEXT(Table1[[#This Row],[Joining Date]],"mmmm")</f>
        <v>August</v>
      </c>
      <c r="U663" t="str">
        <f>TEXT(Table1[[#This Row],[Joining Date]],"yyyy")</f>
        <v>2015</v>
      </c>
      <c r="V663" s="5">
        <f ca="1">TODAY()-Table1[[#This Row],[Joining Date]]</f>
        <v>4020</v>
      </c>
      <c r="W663" t="str">
        <f>LEFT(Table1[[#This Row],[Employee Name]],FIND(" ",Table1[[#This Row],[Employee Name]])-1)</f>
        <v>Neha</v>
      </c>
      <c r="X663" t="str">
        <f>RIGHT(Table1[[#This Row],[Employee Name]],LEN(Table1[[#This Row],[Employee Name]])-FIND(" ",Table1[[#This Row],[Employee Name]]))</f>
        <v>Kulkarni</v>
      </c>
      <c r="Y663" t="str">
        <f>Table1[[#This Row],[Department]]&amp;"-"&amp;Table1[[#This Row],[Employee ID]]</f>
        <v>Marketing-E00156</v>
      </c>
      <c r="Z663" t="str">
        <f>LEFT(Table1[[#This Row],[Department]],3)</f>
        <v>Mar</v>
      </c>
      <c r="AA663" t="str">
        <f>_xlfn.XLOOKUP(Table1[[#This Row],[Manager ID]],MANAGERS!A:A,MANAGERS!B:B)</f>
        <v>Manager_18</v>
      </c>
      <c r="AB663" t="str" cm="1">
        <f t="array" ref="AB663">_xlfn.XLOOKUP(Table1[[#This Row],[Manager ID]],Table2[[#All],[Manager ID]],Table2[[#All],[Department Head]])</f>
        <v>Support</v>
      </c>
      <c r="AC663" s="2">
        <f>_xlfn.XLOOKUP(Table1[[#This Row],[City]],L:L,O:O)</f>
        <v>0.23685887225230964</v>
      </c>
      <c r="AD663" t="str" cm="1">
        <f t="array" ref="AD663">_xlfn.IFS(Table1[[#This Row],[Performance Score]]&gt;=90,"Excellent",Table1[[#This Row],[Performance Score]]&gt;=75,"Good",Table1[[#This Row],[Performance Score]]&gt;=60,"Average",Table1[[#This Row],[Performance Score]]&lt;=60,"Need Improvement")</f>
        <v>Average</v>
      </c>
      <c r="AE663" t="str">
        <f>IF(AND(Table1[[#This Row],[Attendance %]]&gt;=80,(Table1[[#This Row],[Performance Score]]&gt;=80)),"Eligible","Not Eligible")</f>
        <v>Not Eligible</v>
      </c>
      <c r="AF663" t="str">
        <f>IF(Table1[[#This Row],[Performance Score]]&gt;=80,"High Performer","Low Performer")</f>
        <v>Low Performer</v>
      </c>
      <c r="AG663" t="str" cm="1">
        <f t="array" aca="1" ref="AG663" ca="1">_xlfn.IFS(Table1[[#This Row],[Experience]]&lt;=3,"Junior",Table1[[#This Row],[Experience]]&lt;=7,"Mid Level",Table1[[#This Row],[Experience]]&gt;=7,"Senior")</f>
        <v>Senior</v>
      </c>
      <c r="AH663" t="str">
        <f>IF(Table1[[#This Row],[Attendance %]]&gt;75,"OK","Below 75")</f>
        <v>Below 75</v>
      </c>
      <c r="AI663" t="b">
        <f>ISBLANK(Table1[[#This Row],[Employee ID]])</f>
        <v>0</v>
      </c>
      <c r="AJ663" t="b">
        <f>ISNUMBER(Table1[[#This Row],[Total Salary  ]])</f>
        <v>1</v>
      </c>
      <c r="AK663" t="str">
        <f>IFERROR(_xlfn.XLOOKUP(Table1[[#This Row],[Manager ID]],MANAGERS!A:A,MANAGERS!B:B),"Not Found")</f>
        <v>Manager_18</v>
      </c>
    </row>
    <row r="664" spans="1:37" x14ac:dyDescent="0.2">
      <c r="A664" t="s">
        <v>665</v>
      </c>
      <c r="B664" t="s">
        <v>85</v>
      </c>
      <c r="C664" t="s">
        <v>21</v>
      </c>
      <c r="D664" t="s">
        <v>43</v>
      </c>
      <c r="E664" t="s">
        <v>30</v>
      </c>
      <c r="F664" s="1">
        <v>43068</v>
      </c>
      <c r="G664" s="1">
        <v>37829</v>
      </c>
      <c r="H664">
        <v>100385</v>
      </c>
      <c r="I664">
        <v>25422</v>
      </c>
      <c r="J664">
        <v>82</v>
      </c>
      <c r="K664">
        <v>99</v>
      </c>
      <c r="L664" t="s">
        <v>37</v>
      </c>
      <c r="M664">
        <v>120</v>
      </c>
      <c r="N664">
        <f>Table1[[#This Row],[Basic Salary]]+Table1[[#This Row],[Bonus]]</f>
        <v>125807</v>
      </c>
      <c r="O664" s="2">
        <f>Table1[[#This Row],[Bonus]]/Table1[[#This Row],[Basic Salary]]</f>
        <v>0.25324500672411215</v>
      </c>
      <c r="P664">
        <f ca="1">DATEDIF(Table1[[#This Row],[Date of Birth]],TODAY(),"Y")</f>
        <v>23</v>
      </c>
      <c r="Q664">
        <f ca="1">DATEDIF(Table1[[#This Row],[Joining Date]],TODAY(),"Y")</f>
        <v>8</v>
      </c>
      <c r="R664" t="str">
        <f ca="1">IF(YEAR(Table1[[#This Row],[Joining Date]])=YEAR(TODAY()),"Yes","No")</f>
        <v>No</v>
      </c>
      <c r="S664" t="str">
        <f ca="1">IF(Table1[[#This Row],[Experience]]&gt;5,"Yes","No")</f>
        <v>Yes</v>
      </c>
      <c r="T664" t="str">
        <f>TEXT(Table1[[#This Row],[Joining Date]],"mmmm")</f>
        <v>November</v>
      </c>
      <c r="U664" t="str">
        <f>TEXT(Table1[[#This Row],[Joining Date]],"yyyy")</f>
        <v>2017</v>
      </c>
      <c r="V664" s="5">
        <f ca="1">TODAY()-Table1[[#This Row],[Joining Date]]</f>
        <v>3171</v>
      </c>
      <c r="W664" t="str">
        <f>LEFT(Table1[[#This Row],[Employee Name]],FIND(" ",Table1[[#This Row],[Employee Name]])-1)</f>
        <v>Pooja</v>
      </c>
      <c r="X664" t="str">
        <f>RIGHT(Table1[[#This Row],[Employee Name]],LEN(Table1[[#This Row],[Employee Name]])-FIND(" ",Table1[[#This Row],[Employee Name]]))</f>
        <v>Das</v>
      </c>
      <c r="Y664" t="str">
        <f>Table1[[#This Row],[Department]]&amp;"-"&amp;Table1[[#This Row],[Employee ID]]</f>
        <v>Operations-E00609</v>
      </c>
      <c r="Z664" t="str">
        <f>LEFT(Table1[[#This Row],[Department]],3)</f>
        <v>Ope</v>
      </c>
      <c r="AA664" t="str">
        <f>_xlfn.XLOOKUP(Table1[[#This Row],[Manager ID]],MANAGERS!A:A,MANAGERS!B:B)</f>
        <v>Manager_20</v>
      </c>
      <c r="AB664" t="str" cm="1">
        <f t="array" ref="AB664">_xlfn.XLOOKUP(Table1[[#This Row],[Manager ID]],Table2[[#All],[Manager ID]],Table2[[#All],[Department Head]])</f>
        <v>Operations</v>
      </c>
      <c r="AC664" s="2">
        <f>_xlfn.XLOOKUP(Table1[[#This Row],[City]],L:L,O:O)</f>
        <v>0.24036902712549932</v>
      </c>
      <c r="AD664" t="str" cm="1">
        <f t="array" ref="AD664">_xlfn.IFS(Table1[[#This Row],[Performance Score]]&gt;=90,"Excellent",Table1[[#This Row],[Performance Score]]&gt;=75,"Good",Table1[[#This Row],[Performance Score]]&gt;=60,"Average",Table1[[#This Row],[Performance Score]]&lt;=60,"Need Improvement")</f>
        <v>Excellent</v>
      </c>
      <c r="AE664" t="str">
        <f>IF(AND(Table1[[#This Row],[Attendance %]]&gt;=80,(Table1[[#This Row],[Performance Score]]&gt;=80)),"Eligible","Not Eligible")</f>
        <v>Eligible</v>
      </c>
      <c r="AF664" t="str">
        <f>IF(Table1[[#This Row],[Performance Score]]&gt;=80,"High Performer","Low Performer")</f>
        <v>High Performer</v>
      </c>
      <c r="AG664" t="str" cm="1">
        <f t="array" aca="1" ref="AG664" ca="1">_xlfn.IFS(Table1[[#This Row],[Experience]]&lt;=3,"Junior",Table1[[#This Row],[Experience]]&lt;=7,"Mid Level",Table1[[#This Row],[Experience]]&gt;=7,"Senior")</f>
        <v>Senior</v>
      </c>
      <c r="AH664" t="str">
        <f>IF(Table1[[#This Row],[Attendance %]]&gt;75,"OK","Below 75")</f>
        <v>OK</v>
      </c>
      <c r="AI664" t="b">
        <f>ISBLANK(Table1[[#This Row],[Employee ID]])</f>
        <v>0</v>
      </c>
      <c r="AJ664" t="b">
        <f>ISNUMBER(Table1[[#This Row],[Total Salary  ]])</f>
        <v>1</v>
      </c>
      <c r="AK664" t="str">
        <f>IFERROR(_xlfn.XLOOKUP(Table1[[#This Row],[Manager ID]],MANAGERS!A:A,MANAGERS!B:B),"Not Found")</f>
        <v>Manager_20</v>
      </c>
    </row>
    <row r="665" spans="1:37" x14ac:dyDescent="0.2">
      <c r="A665" t="s">
        <v>1888</v>
      </c>
      <c r="B665" t="s">
        <v>14</v>
      </c>
      <c r="C665" t="s">
        <v>21</v>
      </c>
      <c r="D665" t="s">
        <v>46</v>
      </c>
      <c r="E665" t="s">
        <v>51</v>
      </c>
      <c r="F665" s="1">
        <v>44350</v>
      </c>
      <c r="G665" s="1">
        <v>35379</v>
      </c>
      <c r="H665">
        <v>111084</v>
      </c>
      <c r="I665">
        <v>14712</v>
      </c>
      <c r="J665">
        <v>95</v>
      </c>
      <c r="K665">
        <v>81</v>
      </c>
      <c r="L665" t="s">
        <v>23</v>
      </c>
      <c r="M665">
        <v>120</v>
      </c>
      <c r="N665">
        <f>Table1[[#This Row],[Basic Salary]]+Table1[[#This Row],[Bonus]]</f>
        <v>125796</v>
      </c>
      <c r="O665" s="2">
        <f>Table1[[#This Row],[Bonus]]/Table1[[#This Row],[Basic Salary]]</f>
        <v>0.13244031543696663</v>
      </c>
      <c r="P665">
        <f ca="1">DATEDIF(Table1[[#This Row],[Date of Birth]],TODAY(),"Y")</f>
        <v>29</v>
      </c>
      <c r="Q665">
        <f ca="1">DATEDIF(Table1[[#This Row],[Joining Date]],TODAY(),"Y")</f>
        <v>5</v>
      </c>
      <c r="R665" t="str">
        <f ca="1">IF(YEAR(Table1[[#This Row],[Joining Date]])=YEAR(TODAY()),"Yes","No")</f>
        <v>No</v>
      </c>
      <c r="S665" t="str">
        <f ca="1">IF(Table1[[#This Row],[Experience]]&gt;5,"Yes","No")</f>
        <v>No</v>
      </c>
      <c r="T665" t="str">
        <f>TEXT(Table1[[#This Row],[Joining Date]],"mmmm")</f>
        <v>June</v>
      </c>
      <c r="U665" t="str">
        <f>TEXT(Table1[[#This Row],[Joining Date]],"yyyy")</f>
        <v>2021</v>
      </c>
      <c r="V665" s="5">
        <f ca="1">TODAY()-Table1[[#This Row],[Joining Date]]</f>
        <v>1889</v>
      </c>
      <c r="W665" t="str">
        <f>LEFT(Table1[[#This Row],[Employee Name]],FIND(" ",Table1[[#This Row],[Employee Name]])-1)</f>
        <v>Nisha</v>
      </c>
      <c r="X665" t="str">
        <f>RIGHT(Table1[[#This Row],[Employee Name]],LEN(Table1[[#This Row],[Employee Name]])-FIND(" ",Table1[[#This Row],[Employee Name]]))</f>
        <v>Kapoor</v>
      </c>
      <c r="Y665" t="str">
        <f>Table1[[#This Row],[Department]]&amp;"-"&amp;Table1[[#This Row],[Employee ID]]</f>
        <v>Support-E01832</v>
      </c>
      <c r="Z665" t="str">
        <f>LEFT(Table1[[#This Row],[Department]],3)</f>
        <v>Sup</v>
      </c>
      <c r="AA665" t="str">
        <f>_xlfn.XLOOKUP(Table1[[#This Row],[Manager ID]],MANAGERS!A:A,MANAGERS!B:B)</f>
        <v>Manager_20</v>
      </c>
      <c r="AB665" t="str" cm="1">
        <f t="array" ref="AB665">_xlfn.XLOOKUP(Table1[[#This Row],[Manager ID]],Table2[[#All],[Manager ID]],Table2[[#All],[Department Head]])</f>
        <v>Operations</v>
      </c>
      <c r="AC665" s="2">
        <f>_xlfn.XLOOKUP(Table1[[#This Row],[City]],L:L,O:O)</f>
        <v>0.23486488519629886</v>
      </c>
      <c r="AD665" t="str" cm="1">
        <f t="array" ref="AD665">_xlfn.IFS(Table1[[#This Row],[Performance Score]]&gt;=90,"Excellent",Table1[[#This Row],[Performance Score]]&gt;=75,"Good",Table1[[#This Row],[Performance Score]]&gt;=60,"Average",Table1[[#This Row],[Performance Score]]&lt;=60,"Need Improvement")</f>
        <v>Good</v>
      </c>
      <c r="AE665" t="str">
        <f>IF(AND(Table1[[#This Row],[Attendance %]]&gt;=80,(Table1[[#This Row],[Performance Score]]&gt;=80)),"Eligible","Not Eligible")</f>
        <v>Eligible</v>
      </c>
      <c r="AF665" t="str">
        <f>IF(Table1[[#This Row],[Performance Score]]&gt;=80,"High Performer","Low Performer")</f>
        <v>High Performer</v>
      </c>
      <c r="AG665" t="str" cm="1">
        <f t="array" aca="1" ref="AG665" ca="1">_xlfn.IFS(Table1[[#This Row],[Experience]]&lt;=3,"Junior",Table1[[#This Row],[Experience]]&lt;=7,"Mid Level",Table1[[#This Row],[Experience]]&gt;=7,"Senior")</f>
        <v>Mid Level</v>
      </c>
      <c r="AH665" t="str">
        <f>IF(Table1[[#This Row],[Attendance %]]&gt;75,"OK","Below 75")</f>
        <v>OK</v>
      </c>
      <c r="AI665" t="b">
        <f>ISBLANK(Table1[[#This Row],[Employee ID]])</f>
        <v>0</v>
      </c>
      <c r="AJ665" t="b">
        <f>ISNUMBER(Table1[[#This Row],[Total Salary  ]])</f>
        <v>1</v>
      </c>
      <c r="AK665" t="str">
        <f>IFERROR(_xlfn.XLOOKUP(Table1[[#This Row],[Manager ID]],MANAGERS!A:A,MANAGERS!B:B),"Not Found")</f>
        <v>Manager_20</v>
      </c>
    </row>
    <row r="666" spans="1:37" x14ac:dyDescent="0.2">
      <c r="A666" t="s">
        <v>194</v>
      </c>
      <c r="B666" t="s">
        <v>48</v>
      </c>
      <c r="C666" t="s">
        <v>21</v>
      </c>
      <c r="D666" t="s">
        <v>16</v>
      </c>
      <c r="E666" t="s">
        <v>65</v>
      </c>
      <c r="F666" s="1">
        <v>45567</v>
      </c>
      <c r="G666" s="1">
        <v>31568</v>
      </c>
      <c r="H666">
        <v>99228</v>
      </c>
      <c r="I666">
        <v>26539</v>
      </c>
      <c r="J666">
        <v>85</v>
      </c>
      <c r="K666">
        <v>44</v>
      </c>
      <c r="L666" t="s">
        <v>37</v>
      </c>
      <c r="M666">
        <v>101</v>
      </c>
      <c r="N666">
        <f>Table1[[#This Row],[Basic Salary]]+Table1[[#This Row],[Bonus]]</f>
        <v>125767</v>
      </c>
      <c r="O666" s="2">
        <f>Table1[[#This Row],[Bonus]]/Table1[[#This Row],[Basic Salary]]</f>
        <v>0.26745475067521263</v>
      </c>
      <c r="P666">
        <f ca="1">DATEDIF(Table1[[#This Row],[Date of Birth]],TODAY(),"Y")</f>
        <v>40</v>
      </c>
      <c r="Q666">
        <f ca="1">DATEDIF(Table1[[#This Row],[Joining Date]],TODAY(),"Y")</f>
        <v>1</v>
      </c>
      <c r="R666" t="str">
        <f ca="1">IF(YEAR(Table1[[#This Row],[Joining Date]])=YEAR(TODAY()),"Yes","No")</f>
        <v>No</v>
      </c>
      <c r="S666" t="str">
        <f ca="1">IF(Table1[[#This Row],[Experience]]&gt;5,"Yes","No")</f>
        <v>No</v>
      </c>
      <c r="T666" t="str">
        <f>TEXT(Table1[[#This Row],[Joining Date]],"mmmm")</f>
        <v>October</v>
      </c>
      <c r="U666" t="str">
        <f>TEXT(Table1[[#This Row],[Joining Date]],"yyyy")</f>
        <v>2024</v>
      </c>
      <c r="V666" s="5">
        <f ca="1">TODAY()-Table1[[#This Row],[Joining Date]]</f>
        <v>672</v>
      </c>
      <c r="W666" t="str">
        <f>LEFT(Table1[[#This Row],[Employee Name]],FIND(" ",Table1[[#This Row],[Employee Name]])-1)</f>
        <v>Aditya</v>
      </c>
      <c r="X666" t="str">
        <f>RIGHT(Table1[[#This Row],[Employee Name]],LEN(Table1[[#This Row],[Employee Name]])-FIND(" ",Table1[[#This Row],[Employee Name]]))</f>
        <v>Kapoor</v>
      </c>
      <c r="Y666" t="str">
        <f>Table1[[#This Row],[Department]]&amp;"-"&amp;Table1[[#This Row],[Employee ID]]</f>
        <v>HR-E00138</v>
      </c>
      <c r="Z666" t="str">
        <f>LEFT(Table1[[#This Row],[Department]],3)</f>
        <v>HR</v>
      </c>
      <c r="AA666" t="str">
        <f>_xlfn.XLOOKUP(Table1[[#This Row],[Manager ID]],MANAGERS!A:A,MANAGERS!B:B)</f>
        <v>Manager_1</v>
      </c>
      <c r="AB666" t="str" cm="1">
        <f t="array" ref="AB666">_xlfn.XLOOKUP(Table1[[#This Row],[Manager ID]],Table2[[#All],[Manager ID]],Table2[[#All],[Department Head]])</f>
        <v>Support</v>
      </c>
      <c r="AC666" s="2">
        <f>_xlfn.XLOOKUP(Table1[[#This Row],[City]],L:L,O:O)</f>
        <v>0.24036902712549932</v>
      </c>
      <c r="AD666" t="str" cm="1">
        <f t="array" ref="AD666">_xlfn.IFS(Table1[[#This Row],[Performance Score]]&gt;=90,"Excellent",Table1[[#This Row],[Performance Score]]&gt;=75,"Good",Table1[[#This Row],[Performance Score]]&gt;=60,"Average",Table1[[#This Row],[Performance Score]]&lt;=60,"Need Improvement")</f>
        <v>Need Improvement</v>
      </c>
      <c r="AE666" t="str">
        <f>IF(AND(Table1[[#This Row],[Attendance %]]&gt;=80,(Table1[[#This Row],[Performance Score]]&gt;=80)),"Eligible","Not Eligible")</f>
        <v>Not Eligible</v>
      </c>
      <c r="AF666" t="str">
        <f>IF(Table1[[#This Row],[Performance Score]]&gt;=80,"High Performer","Low Performer")</f>
        <v>Low Performer</v>
      </c>
      <c r="AG666" t="str" cm="1">
        <f t="array" aca="1" ref="AG666" ca="1">_xlfn.IFS(Table1[[#This Row],[Experience]]&lt;=3,"Junior",Table1[[#This Row],[Experience]]&lt;=7,"Mid Level",Table1[[#This Row],[Experience]]&gt;=7,"Senior")</f>
        <v>Junior</v>
      </c>
      <c r="AH666" t="str">
        <f>IF(Table1[[#This Row],[Attendance %]]&gt;75,"OK","Below 75")</f>
        <v>OK</v>
      </c>
      <c r="AI666" t="b">
        <f>ISBLANK(Table1[[#This Row],[Employee ID]])</f>
        <v>0</v>
      </c>
      <c r="AJ666" t="b">
        <f>ISNUMBER(Table1[[#This Row],[Total Salary  ]])</f>
        <v>1</v>
      </c>
      <c r="AK666" t="str">
        <f>IFERROR(_xlfn.XLOOKUP(Table1[[#This Row],[Manager ID]],MANAGERS!A:A,MANAGERS!B:B),"Not Found")</f>
        <v>Manager_1</v>
      </c>
    </row>
    <row r="667" spans="1:37" x14ac:dyDescent="0.2">
      <c r="A667" t="s">
        <v>1281</v>
      </c>
      <c r="B667" t="s">
        <v>77</v>
      </c>
      <c r="C667" t="s">
        <v>21</v>
      </c>
      <c r="D667" t="s">
        <v>46</v>
      </c>
      <c r="E667" t="s">
        <v>22</v>
      </c>
      <c r="F667" s="1">
        <v>42575</v>
      </c>
      <c r="G667" s="1">
        <v>32567</v>
      </c>
      <c r="H667">
        <v>96707</v>
      </c>
      <c r="I667">
        <v>29047</v>
      </c>
      <c r="J667">
        <v>81</v>
      </c>
      <c r="K667">
        <v>99</v>
      </c>
      <c r="L667" t="s">
        <v>34</v>
      </c>
      <c r="M667">
        <v>102</v>
      </c>
      <c r="N667">
        <f>Table1[[#This Row],[Basic Salary]]+Table1[[#This Row],[Bonus]]</f>
        <v>125754</v>
      </c>
      <c r="O667" s="2">
        <f>Table1[[#This Row],[Bonus]]/Table1[[#This Row],[Basic Salary]]</f>
        <v>0.30036088390705945</v>
      </c>
      <c r="P667">
        <f ca="1">DATEDIF(Table1[[#This Row],[Date of Birth]],TODAY(),"Y")</f>
        <v>37</v>
      </c>
      <c r="Q667">
        <f ca="1">DATEDIF(Table1[[#This Row],[Joining Date]],TODAY(),"Y")</f>
        <v>10</v>
      </c>
      <c r="R667" t="str">
        <f ca="1">IF(YEAR(Table1[[#This Row],[Joining Date]])=YEAR(TODAY()),"Yes","No")</f>
        <v>No</v>
      </c>
      <c r="S667" t="str">
        <f ca="1">IF(Table1[[#This Row],[Experience]]&gt;5,"Yes","No")</f>
        <v>Yes</v>
      </c>
      <c r="T667" t="str">
        <f>TEXT(Table1[[#This Row],[Joining Date]],"mmmm")</f>
        <v>July</v>
      </c>
      <c r="U667" t="str">
        <f>TEXT(Table1[[#This Row],[Joining Date]],"yyyy")</f>
        <v>2016</v>
      </c>
      <c r="V667" s="5">
        <f ca="1">TODAY()-Table1[[#This Row],[Joining Date]]</f>
        <v>3664</v>
      </c>
      <c r="W667" t="str">
        <f>LEFT(Table1[[#This Row],[Employee Name]],FIND(" ",Table1[[#This Row],[Employee Name]])-1)</f>
        <v>Rohan</v>
      </c>
      <c r="X667" t="str">
        <f>RIGHT(Table1[[#This Row],[Employee Name]],LEN(Table1[[#This Row],[Employee Name]])-FIND(" ",Table1[[#This Row],[Employee Name]]))</f>
        <v>Gupta</v>
      </c>
      <c r="Y667" t="str">
        <f>Table1[[#This Row],[Department]]&amp;"-"&amp;Table1[[#This Row],[Employee ID]]</f>
        <v>Support-E01225</v>
      </c>
      <c r="Z667" t="str">
        <f>LEFT(Table1[[#This Row],[Department]],3)</f>
        <v>Sup</v>
      </c>
      <c r="AA667" t="str">
        <f>_xlfn.XLOOKUP(Table1[[#This Row],[Manager ID]],MANAGERS!A:A,MANAGERS!B:B)</f>
        <v>Manager_2</v>
      </c>
      <c r="AB667" t="str" cm="1">
        <f t="array" ref="AB667">_xlfn.XLOOKUP(Table1[[#This Row],[Manager ID]],Table2[[#All],[Manager ID]],Table2[[#All],[Department Head]])</f>
        <v>Sales</v>
      </c>
      <c r="AC667" s="2">
        <f>_xlfn.XLOOKUP(Table1[[#This Row],[City]],L:L,O:O)</f>
        <v>0.24030340748661314</v>
      </c>
      <c r="AD667" t="str" cm="1">
        <f t="array" ref="AD667">_xlfn.IFS(Table1[[#This Row],[Performance Score]]&gt;=90,"Excellent",Table1[[#This Row],[Performance Score]]&gt;=75,"Good",Table1[[#This Row],[Performance Score]]&gt;=60,"Average",Table1[[#This Row],[Performance Score]]&lt;=60,"Need Improvement")</f>
        <v>Excellent</v>
      </c>
      <c r="AE667" t="str">
        <f>IF(AND(Table1[[#This Row],[Attendance %]]&gt;=80,(Table1[[#This Row],[Performance Score]]&gt;=80)),"Eligible","Not Eligible")</f>
        <v>Eligible</v>
      </c>
      <c r="AF667" t="str">
        <f>IF(Table1[[#This Row],[Performance Score]]&gt;=80,"High Performer","Low Performer")</f>
        <v>High Performer</v>
      </c>
      <c r="AG667" t="str" cm="1">
        <f t="array" aca="1" ref="AG667" ca="1">_xlfn.IFS(Table1[[#This Row],[Experience]]&lt;=3,"Junior",Table1[[#This Row],[Experience]]&lt;=7,"Mid Level",Table1[[#This Row],[Experience]]&gt;=7,"Senior")</f>
        <v>Senior</v>
      </c>
      <c r="AH667" t="str">
        <f>IF(Table1[[#This Row],[Attendance %]]&gt;75,"OK","Below 75")</f>
        <v>OK</v>
      </c>
      <c r="AI667" t="b">
        <f>ISBLANK(Table1[[#This Row],[Employee ID]])</f>
        <v>0</v>
      </c>
      <c r="AJ667" t="b">
        <f>ISNUMBER(Table1[[#This Row],[Total Salary  ]])</f>
        <v>1</v>
      </c>
      <c r="AK667" t="str">
        <f>IFERROR(_xlfn.XLOOKUP(Table1[[#This Row],[Manager ID]],MANAGERS!A:A,MANAGERS!B:B),"Not Found")</f>
        <v>Manager_2</v>
      </c>
    </row>
    <row r="668" spans="1:37" x14ac:dyDescent="0.2">
      <c r="A668" t="s">
        <v>3561</v>
      </c>
      <c r="B668" t="s">
        <v>77</v>
      </c>
      <c r="C668" t="s">
        <v>15</v>
      </c>
      <c r="D668" t="s">
        <v>33</v>
      </c>
      <c r="E668" t="s">
        <v>65</v>
      </c>
      <c r="F668" s="1">
        <v>44559</v>
      </c>
      <c r="G668" s="1">
        <v>30376</v>
      </c>
      <c r="H668">
        <v>115411</v>
      </c>
      <c r="I668">
        <v>10342</v>
      </c>
      <c r="J668">
        <v>78</v>
      </c>
      <c r="K668">
        <v>74</v>
      </c>
      <c r="L668" t="s">
        <v>23</v>
      </c>
      <c r="M668">
        <v>111</v>
      </c>
      <c r="N668">
        <f>Table1[[#This Row],[Basic Salary]]+Table1[[#This Row],[Bonus]]</f>
        <v>125753</v>
      </c>
      <c r="O668" s="2">
        <f>Table1[[#This Row],[Bonus]]/Table1[[#This Row],[Basic Salary]]</f>
        <v>8.9610175806465589E-2</v>
      </c>
      <c r="P668">
        <f ca="1">DATEDIF(Table1[[#This Row],[Date of Birth]],TODAY(),"Y")</f>
        <v>43</v>
      </c>
      <c r="Q668">
        <f ca="1">DATEDIF(Table1[[#This Row],[Joining Date]],TODAY(),"Y")</f>
        <v>4</v>
      </c>
      <c r="R668" t="str">
        <f ca="1">IF(YEAR(Table1[[#This Row],[Joining Date]])=YEAR(TODAY()),"Yes","No")</f>
        <v>No</v>
      </c>
      <c r="S668" t="str">
        <f ca="1">IF(Table1[[#This Row],[Experience]]&gt;5,"Yes","No")</f>
        <v>No</v>
      </c>
      <c r="T668" t="str">
        <f>TEXT(Table1[[#This Row],[Joining Date]],"mmmm")</f>
        <v>December</v>
      </c>
      <c r="U668" t="str">
        <f>TEXT(Table1[[#This Row],[Joining Date]],"yyyy")</f>
        <v>2021</v>
      </c>
      <c r="V668" s="5">
        <f ca="1">TODAY()-Table1[[#This Row],[Joining Date]]</f>
        <v>1680</v>
      </c>
      <c r="W668" t="str">
        <f>LEFT(Table1[[#This Row],[Employee Name]],FIND(" ",Table1[[#This Row],[Employee Name]])-1)</f>
        <v>Rohan</v>
      </c>
      <c r="X668" t="str">
        <f>RIGHT(Table1[[#This Row],[Employee Name]],LEN(Table1[[#This Row],[Employee Name]])-FIND(" ",Table1[[#This Row],[Employee Name]]))</f>
        <v>Gupta</v>
      </c>
      <c r="Y668" t="str">
        <f>Table1[[#This Row],[Department]]&amp;"-"&amp;Table1[[#This Row],[Employee ID]]</f>
        <v>Marketing-E03505</v>
      </c>
      <c r="Z668" t="str">
        <f>LEFT(Table1[[#This Row],[Department]],3)</f>
        <v>Mar</v>
      </c>
      <c r="AA668" t="str">
        <f>_xlfn.XLOOKUP(Table1[[#This Row],[Manager ID]],MANAGERS!A:A,MANAGERS!B:B)</f>
        <v>Manager_11</v>
      </c>
      <c r="AB668" t="str" cm="1">
        <f t="array" ref="AB668">_xlfn.XLOOKUP(Table1[[#This Row],[Manager ID]],Table2[[#All],[Manager ID]],Table2[[#All],[Department Head]])</f>
        <v>Marketing</v>
      </c>
      <c r="AC668" s="2">
        <f>_xlfn.XLOOKUP(Table1[[#This Row],[City]],L:L,O:O)</f>
        <v>0.23486488519629886</v>
      </c>
      <c r="AD668" t="str" cm="1">
        <f t="array" ref="AD668">_xlfn.IFS(Table1[[#This Row],[Performance Score]]&gt;=90,"Excellent",Table1[[#This Row],[Performance Score]]&gt;=75,"Good",Table1[[#This Row],[Performance Score]]&gt;=60,"Average",Table1[[#This Row],[Performance Score]]&lt;=60,"Need Improvement")</f>
        <v>Average</v>
      </c>
      <c r="AE668" t="str">
        <f>IF(AND(Table1[[#This Row],[Attendance %]]&gt;=80,(Table1[[#This Row],[Performance Score]]&gt;=80)),"Eligible","Not Eligible")</f>
        <v>Not Eligible</v>
      </c>
      <c r="AF668" t="str">
        <f>IF(Table1[[#This Row],[Performance Score]]&gt;=80,"High Performer","Low Performer")</f>
        <v>Low Performer</v>
      </c>
      <c r="AG668" t="str" cm="1">
        <f t="array" aca="1" ref="AG668" ca="1">_xlfn.IFS(Table1[[#This Row],[Experience]]&lt;=3,"Junior",Table1[[#This Row],[Experience]]&lt;=7,"Mid Level",Table1[[#This Row],[Experience]]&gt;=7,"Senior")</f>
        <v>Mid Level</v>
      </c>
      <c r="AH668" t="str">
        <f>IF(Table1[[#This Row],[Attendance %]]&gt;75,"OK","Below 75")</f>
        <v>OK</v>
      </c>
      <c r="AI668" t="b">
        <f>ISBLANK(Table1[[#This Row],[Employee ID]])</f>
        <v>0</v>
      </c>
      <c r="AJ668" t="b">
        <f>ISNUMBER(Table1[[#This Row],[Total Salary  ]])</f>
        <v>1</v>
      </c>
      <c r="AK668" t="str">
        <f>IFERROR(_xlfn.XLOOKUP(Table1[[#This Row],[Manager ID]],MANAGERS!A:A,MANAGERS!B:B),"Not Found")</f>
        <v>Manager_11</v>
      </c>
    </row>
    <row r="669" spans="1:37" x14ac:dyDescent="0.2">
      <c r="A669" t="s">
        <v>3669</v>
      </c>
      <c r="B669" t="s">
        <v>95</v>
      </c>
      <c r="C669" t="s">
        <v>21</v>
      </c>
      <c r="D669" t="s">
        <v>33</v>
      </c>
      <c r="E669" t="s">
        <v>17</v>
      </c>
      <c r="F669" s="1">
        <v>44126</v>
      </c>
      <c r="G669" s="1">
        <v>32787</v>
      </c>
      <c r="H669">
        <v>113830</v>
      </c>
      <c r="I669">
        <v>11921</v>
      </c>
      <c r="J669">
        <v>65</v>
      </c>
      <c r="K669">
        <v>84</v>
      </c>
      <c r="L669" t="s">
        <v>31</v>
      </c>
      <c r="M669">
        <v>101</v>
      </c>
      <c r="N669">
        <f>Table1[[#This Row],[Basic Salary]]+Table1[[#This Row],[Bonus]]</f>
        <v>125751</v>
      </c>
      <c r="O669" s="2">
        <f>Table1[[#This Row],[Bonus]]/Table1[[#This Row],[Basic Salary]]</f>
        <v>0.10472634630589475</v>
      </c>
      <c r="P669">
        <f ca="1">DATEDIF(Table1[[#This Row],[Date of Birth]],TODAY(),"Y")</f>
        <v>36</v>
      </c>
      <c r="Q669">
        <f ca="1">DATEDIF(Table1[[#This Row],[Joining Date]],TODAY(),"Y")</f>
        <v>5</v>
      </c>
      <c r="R669" t="str">
        <f ca="1">IF(YEAR(Table1[[#This Row],[Joining Date]])=YEAR(TODAY()),"Yes","No")</f>
        <v>No</v>
      </c>
      <c r="S669" t="str">
        <f ca="1">IF(Table1[[#This Row],[Experience]]&gt;5,"Yes","No")</f>
        <v>No</v>
      </c>
      <c r="T669" t="str">
        <f>TEXT(Table1[[#This Row],[Joining Date]],"mmmm")</f>
        <v>October</v>
      </c>
      <c r="U669" t="str">
        <f>TEXT(Table1[[#This Row],[Joining Date]],"yyyy")</f>
        <v>2020</v>
      </c>
      <c r="V669" s="5">
        <f ca="1">TODAY()-Table1[[#This Row],[Joining Date]]</f>
        <v>2113</v>
      </c>
      <c r="W669" t="str">
        <f>LEFT(Table1[[#This Row],[Employee Name]],FIND(" ",Table1[[#This Row],[Employee Name]])-1)</f>
        <v>Ajay</v>
      </c>
      <c r="X669" t="str">
        <f>RIGHT(Table1[[#This Row],[Employee Name]],LEN(Table1[[#This Row],[Employee Name]])-FIND(" ",Table1[[#This Row],[Employee Name]]))</f>
        <v>Singh</v>
      </c>
      <c r="Y669" t="str">
        <f>Table1[[#This Row],[Department]]&amp;"-"&amp;Table1[[#This Row],[Employee ID]]</f>
        <v>Marketing-E03613</v>
      </c>
      <c r="Z669" t="str">
        <f>LEFT(Table1[[#This Row],[Department]],3)</f>
        <v>Mar</v>
      </c>
      <c r="AA669" t="str">
        <f>_xlfn.XLOOKUP(Table1[[#This Row],[Manager ID]],MANAGERS!A:A,MANAGERS!B:B)</f>
        <v>Manager_1</v>
      </c>
      <c r="AB669" t="str" cm="1">
        <f t="array" ref="AB669">_xlfn.XLOOKUP(Table1[[#This Row],[Manager ID]],Table2[[#All],[Manager ID]],Table2[[#All],[Department Head]])</f>
        <v>Support</v>
      </c>
      <c r="AC669" s="2">
        <f>_xlfn.XLOOKUP(Table1[[#This Row],[City]],L:L,O:O)</f>
        <v>0.241864189087755</v>
      </c>
      <c r="AD669" t="str" cm="1">
        <f t="array" ref="AD669">_xlfn.IFS(Table1[[#This Row],[Performance Score]]&gt;=90,"Excellent",Table1[[#This Row],[Performance Score]]&gt;=75,"Good",Table1[[#This Row],[Performance Score]]&gt;=60,"Average",Table1[[#This Row],[Performance Score]]&lt;=60,"Need Improvement")</f>
        <v>Good</v>
      </c>
      <c r="AE669" t="str">
        <f>IF(AND(Table1[[#This Row],[Attendance %]]&gt;=80,(Table1[[#This Row],[Performance Score]]&gt;=80)),"Eligible","Not Eligible")</f>
        <v>Not Eligible</v>
      </c>
      <c r="AF669" t="str">
        <f>IF(Table1[[#This Row],[Performance Score]]&gt;=80,"High Performer","Low Performer")</f>
        <v>High Performer</v>
      </c>
      <c r="AG669" t="str" cm="1">
        <f t="array" aca="1" ref="AG669" ca="1">_xlfn.IFS(Table1[[#This Row],[Experience]]&lt;=3,"Junior",Table1[[#This Row],[Experience]]&lt;=7,"Mid Level",Table1[[#This Row],[Experience]]&gt;=7,"Senior")</f>
        <v>Mid Level</v>
      </c>
      <c r="AH669" t="str">
        <f>IF(Table1[[#This Row],[Attendance %]]&gt;75,"OK","Below 75")</f>
        <v>Below 75</v>
      </c>
      <c r="AI669" t="b">
        <f>ISBLANK(Table1[[#This Row],[Employee ID]])</f>
        <v>0</v>
      </c>
      <c r="AJ669" t="b">
        <f>ISNUMBER(Table1[[#This Row],[Total Salary  ]])</f>
        <v>1</v>
      </c>
      <c r="AK669" t="str">
        <f>IFERROR(_xlfn.XLOOKUP(Table1[[#This Row],[Manager ID]],MANAGERS!A:A,MANAGERS!B:B),"Not Found")</f>
        <v>Manager_1</v>
      </c>
    </row>
    <row r="670" spans="1:37" x14ac:dyDescent="0.2">
      <c r="A670" t="s">
        <v>2051</v>
      </c>
      <c r="B670" t="s">
        <v>20</v>
      </c>
      <c r="C670" t="s">
        <v>21</v>
      </c>
      <c r="D670" t="s">
        <v>33</v>
      </c>
      <c r="E670" t="s">
        <v>17</v>
      </c>
      <c r="F670" s="1">
        <v>42258</v>
      </c>
      <c r="G670" s="1">
        <v>32941</v>
      </c>
      <c r="H670">
        <v>103119</v>
      </c>
      <c r="I670">
        <v>22623</v>
      </c>
      <c r="J670">
        <v>95</v>
      </c>
      <c r="K670">
        <v>91</v>
      </c>
      <c r="L670" t="s">
        <v>27</v>
      </c>
      <c r="M670">
        <v>107</v>
      </c>
      <c r="N670">
        <f>Table1[[#This Row],[Basic Salary]]+Table1[[#This Row],[Bonus]]</f>
        <v>125742</v>
      </c>
      <c r="O670" s="2">
        <f>Table1[[#This Row],[Bonus]]/Table1[[#This Row],[Basic Salary]]</f>
        <v>0.21938730980711604</v>
      </c>
      <c r="P670">
        <f ca="1">DATEDIF(Table1[[#This Row],[Date of Birth]],TODAY(),"Y")</f>
        <v>36</v>
      </c>
      <c r="Q670">
        <f ca="1">DATEDIF(Table1[[#This Row],[Joining Date]],TODAY(),"Y")</f>
        <v>10</v>
      </c>
      <c r="R670" t="str">
        <f ca="1">IF(YEAR(Table1[[#This Row],[Joining Date]])=YEAR(TODAY()),"Yes","No")</f>
        <v>No</v>
      </c>
      <c r="S670" t="str">
        <f ca="1">IF(Table1[[#This Row],[Experience]]&gt;5,"Yes","No")</f>
        <v>Yes</v>
      </c>
      <c r="T670" t="str">
        <f>TEXT(Table1[[#This Row],[Joining Date]],"mmmm")</f>
        <v>September</v>
      </c>
      <c r="U670" t="str">
        <f>TEXT(Table1[[#This Row],[Joining Date]],"yyyy")</f>
        <v>2015</v>
      </c>
      <c r="V670" s="5">
        <f ca="1">TODAY()-Table1[[#This Row],[Joining Date]]</f>
        <v>3981</v>
      </c>
      <c r="W670" t="str">
        <f>LEFT(Table1[[#This Row],[Employee Name]],FIND(" ",Table1[[#This Row],[Employee Name]])-1)</f>
        <v>Rahul</v>
      </c>
      <c r="X670" t="str">
        <f>RIGHT(Table1[[#This Row],[Employee Name]],LEN(Table1[[#This Row],[Employee Name]])-FIND(" ",Table1[[#This Row],[Employee Name]]))</f>
        <v>Verma</v>
      </c>
      <c r="Y670" t="str">
        <f>Table1[[#This Row],[Department]]&amp;"-"&amp;Table1[[#This Row],[Employee ID]]</f>
        <v>Marketing-E01995</v>
      </c>
      <c r="Z670" t="str">
        <f>LEFT(Table1[[#This Row],[Department]],3)</f>
        <v>Mar</v>
      </c>
      <c r="AA670" t="str">
        <f>_xlfn.XLOOKUP(Table1[[#This Row],[Manager ID]],MANAGERS!A:A,MANAGERS!B:B)</f>
        <v>Manager_7</v>
      </c>
      <c r="AB670" t="str" cm="1">
        <f t="array" ref="AB670">_xlfn.XLOOKUP(Table1[[#This Row],[Manager ID]],Table2[[#All],[Manager ID]],Table2[[#All],[Department Head]])</f>
        <v>Operations</v>
      </c>
      <c r="AC670" s="2">
        <f>_xlfn.XLOOKUP(Table1[[#This Row],[City]],L:L,O:O)</f>
        <v>0.23674293405114402</v>
      </c>
      <c r="AD670" t="str" cm="1">
        <f t="array" ref="AD670">_xlfn.IFS(Table1[[#This Row],[Performance Score]]&gt;=90,"Excellent",Table1[[#This Row],[Performance Score]]&gt;=75,"Good",Table1[[#This Row],[Performance Score]]&gt;=60,"Average",Table1[[#This Row],[Performance Score]]&lt;=60,"Need Improvement")</f>
        <v>Excellent</v>
      </c>
      <c r="AE670" t="str">
        <f>IF(AND(Table1[[#This Row],[Attendance %]]&gt;=80,(Table1[[#This Row],[Performance Score]]&gt;=80)),"Eligible","Not Eligible")</f>
        <v>Eligible</v>
      </c>
      <c r="AF670" t="str">
        <f>IF(Table1[[#This Row],[Performance Score]]&gt;=80,"High Performer","Low Performer")</f>
        <v>High Performer</v>
      </c>
      <c r="AG670" t="str" cm="1">
        <f t="array" aca="1" ref="AG670" ca="1">_xlfn.IFS(Table1[[#This Row],[Experience]]&lt;=3,"Junior",Table1[[#This Row],[Experience]]&lt;=7,"Mid Level",Table1[[#This Row],[Experience]]&gt;=7,"Senior")</f>
        <v>Senior</v>
      </c>
      <c r="AH670" t="str">
        <f>IF(Table1[[#This Row],[Attendance %]]&gt;75,"OK","Below 75")</f>
        <v>OK</v>
      </c>
      <c r="AI670" t="b">
        <f>ISBLANK(Table1[[#This Row],[Employee ID]])</f>
        <v>0</v>
      </c>
      <c r="AJ670" t="b">
        <f>ISNUMBER(Table1[[#This Row],[Total Salary  ]])</f>
        <v>1</v>
      </c>
      <c r="AK670" t="str">
        <f>IFERROR(_xlfn.XLOOKUP(Table1[[#This Row],[Manager ID]],MANAGERS!A:A,MANAGERS!B:B),"Not Found")</f>
        <v>Manager_7</v>
      </c>
    </row>
    <row r="671" spans="1:37" x14ac:dyDescent="0.2">
      <c r="A671" t="s">
        <v>3931</v>
      </c>
      <c r="B671" t="s">
        <v>57</v>
      </c>
      <c r="C671" t="s">
        <v>21</v>
      </c>
      <c r="D671" t="s">
        <v>81</v>
      </c>
      <c r="E671" t="s">
        <v>22</v>
      </c>
      <c r="F671" s="1">
        <v>45254</v>
      </c>
      <c r="G671" s="1">
        <v>33223</v>
      </c>
      <c r="H671">
        <v>99404</v>
      </c>
      <c r="I671">
        <v>26332</v>
      </c>
      <c r="J671">
        <v>77</v>
      </c>
      <c r="K671">
        <v>83</v>
      </c>
      <c r="L671" t="s">
        <v>18</v>
      </c>
      <c r="M671">
        <v>115</v>
      </c>
      <c r="N671">
        <f>Table1[[#This Row],[Basic Salary]]+Table1[[#This Row],[Bonus]]</f>
        <v>125736</v>
      </c>
      <c r="O671" s="2">
        <f>Table1[[#This Row],[Bonus]]/Table1[[#This Row],[Basic Salary]]</f>
        <v>0.26489879682910145</v>
      </c>
      <c r="P671">
        <f ca="1">DATEDIF(Table1[[#This Row],[Date of Birth]],TODAY(),"Y")</f>
        <v>35</v>
      </c>
      <c r="Q671">
        <f ca="1">DATEDIF(Table1[[#This Row],[Joining Date]],TODAY(),"Y")</f>
        <v>2</v>
      </c>
      <c r="R671" t="str">
        <f ca="1">IF(YEAR(Table1[[#This Row],[Joining Date]])=YEAR(TODAY()),"Yes","No")</f>
        <v>No</v>
      </c>
      <c r="S671" t="str">
        <f ca="1">IF(Table1[[#This Row],[Experience]]&gt;5,"Yes","No")</f>
        <v>No</v>
      </c>
      <c r="T671" t="str">
        <f>TEXT(Table1[[#This Row],[Joining Date]],"mmmm")</f>
        <v>November</v>
      </c>
      <c r="U671" t="str">
        <f>TEXT(Table1[[#This Row],[Joining Date]],"yyyy")</f>
        <v>2023</v>
      </c>
      <c r="V671" s="5">
        <f ca="1">TODAY()-Table1[[#This Row],[Joining Date]]</f>
        <v>985</v>
      </c>
      <c r="W671" t="str">
        <f>LEFT(Table1[[#This Row],[Employee Name]],FIND(" ",Table1[[#This Row],[Employee Name]])-1)</f>
        <v>Swathi</v>
      </c>
      <c r="X671" t="str">
        <f>RIGHT(Table1[[#This Row],[Employee Name]],LEN(Table1[[#This Row],[Employee Name]])-FIND(" ",Table1[[#This Row],[Employee Name]]))</f>
        <v>Ramesh</v>
      </c>
      <c r="Y671" t="str">
        <f>Table1[[#This Row],[Department]]&amp;"-"&amp;Table1[[#This Row],[Employee ID]]</f>
        <v>Sales-E03875</v>
      </c>
      <c r="Z671" t="str">
        <f>LEFT(Table1[[#This Row],[Department]],3)</f>
        <v>Sal</v>
      </c>
      <c r="AA671" t="str">
        <f>_xlfn.XLOOKUP(Table1[[#This Row],[Manager ID]],MANAGERS!A:A,MANAGERS!B:B)</f>
        <v>Manager_15</v>
      </c>
      <c r="AB671" t="str" cm="1">
        <f t="array" ref="AB671">_xlfn.XLOOKUP(Table1[[#This Row],[Manager ID]],Table2[[#All],[Manager ID]],Table2[[#All],[Department Head]])</f>
        <v>Support</v>
      </c>
      <c r="AC671" s="2">
        <f>_xlfn.XLOOKUP(Table1[[#This Row],[City]],L:L,O:O)</f>
        <v>0.21356479274849693</v>
      </c>
      <c r="AD671" t="str" cm="1">
        <f t="array" ref="AD671">_xlfn.IFS(Table1[[#This Row],[Performance Score]]&gt;=90,"Excellent",Table1[[#This Row],[Performance Score]]&gt;=75,"Good",Table1[[#This Row],[Performance Score]]&gt;=60,"Average",Table1[[#This Row],[Performance Score]]&lt;=60,"Need Improvement")</f>
        <v>Good</v>
      </c>
      <c r="AE671" t="str">
        <f>IF(AND(Table1[[#This Row],[Attendance %]]&gt;=80,(Table1[[#This Row],[Performance Score]]&gt;=80)),"Eligible","Not Eligible")</f>
        <v>Not Eligible</v>
      </c>
      <c r="AF671" t="str">
        <f>IF(Table1[[#This Row],[Performance Score]]&gt;=80,"High Performer","Low Performer")</f>
        <v>High Performer</v>
      </c>
      <c r="AG671" t="str" cm="1">
        <f t="array" aca="1" ref="AG671" ca="1">_xlfn.IFS(Table1[[#This Row],[Experience]]&lt;=3,"Junior",Table1[[#This Row],[Experience]]&lt;=7,"Mid Level",Table1[[#This Row],[Experience]]&gt;=7,"Senior")</f>
        <v>Junior</v>
      </c>
      <c r="AH671" t="str">
        <f>IF(Table1[[#This Row],[Attendance %]]&gt;75,"OK","Below 75")</f>
        <v>OK</v>
      </c>
      <c r="AI671" t="b">
        <f>ISBLANK(Table1[[#This Row],[Employee ID]])</f>
        <v>0</v>
      </c>
      <c r="AJ671" t="b">
        <f>ISNUMBER(Table1[[#This Row],[Total Salary  ]])</f>
        <v>1</v>
      </c>
      <c r="AK671" t="str">
        <f>IFERROR(_xlfn.XLOOKUP(Table1[[#This Row],[Manager ID]],MANAGERS!A:A,MANAGERS!B:B),"Not Found")</f>
        <v>Manager_15</v>
      </c>
    </row>
    <row r="672" spans="1:37" x14ac:dyDescent="0.2">
      <c r="A672" t="s">
        <v>1078</v>
      </c>
      <c r="B672" t="s">
        <v>39</v>
      </c>
      <c r="C672" t="s">
        <v>21</v>
      </c>
      <c r="D672" t="s">
        <v>16</v>
      </c>
      <c r="E672" t="s">
        <v>30</v>
      </c>
      <c r="F672" s="1">
        <v>44776</v>
      </c>
      <c r="G672" s="1">
        <v>36189</v>
      </c>
      <c r="H672">
        <v>116031</v>
      </c>
      <c r="I672">
        <v>9693</v>
      </c>
      <c r="J672">
        <v>94</v>
      </c>
      <c r="K672">
        <v>53</v>
      </c>
      <c r="L672" t="s">
        <v>53</v>
      </c>
      <c r="M672">
        <v>109</v>
      </c>
      <c r="N672">
        <f>Table1[[#This Row],[Basic Salary]]+Table1[[#This Row],[Bonus]]</f>
        <v>125724</v>
      </c>
      <c r="O672" s="2">
        <f>Table1[[#This Row],[Bonus]]/Table1[[#This Row],[Basic Salary]]</f>
        <v>8.353802001189338E-2</v>
      </c>
      <c r="P672">
        <f ca="1">DATEDIF(Table1[[#This Row],[Date of Birth]],TODAY(),"Y")</f>
        <v>27</v>
      </c>
      <c r="Q672">
        <f ca="1">DATEDIF(Table1[[#This Row],[Joining Date]],TODAY(),"Y")</f>
        <v>4</v>
      </c>
      <c r="R672" t="str">
        <f ca="1">IF(YEAR(Table1[[#This Row],[Joining Date]])=YEAR(TODAY()),"Yes","No")</f>
        <v>No</v>
      </c>
      <c r="S672" t="str">
        <f ca="1">IF(Table1[[#This Row],[Experience]]&gt;5,"Yes","No")</f>
        <v>No</v>
      </c>
      <c r="T672" t="str">
        <f>TEXT(Table1[[#This Row],[Joining Date]],"mmmm")</f>
        <v>August</v>
      </c>
      <c r="U672" t="str">
        <f>TEXT(Table1[[#This Row],[Joining Date]],"yyyy")</f>
        <v>2022</v>
      </c>
      <c r="V672" s="5">
        <f ca="1">TODAY()-Table1[[#This Row],[Joining Date]]</f>
        <v>1463</v>
      </c>
      <c r="W672" t="str">
        <f>LEFT(Table1[[#This Row],[Employee Name]],FIND(" ",Table1[[#This Row],[Employee Name]])-1)</f>
        <v>Karan</v>
      </c>
      <c r="X672" t="str">
        <f>RIGHT(Table1[[#This Row],[Employee Name]],LEN(Table1[[#This Row],[Employee Name]])-FIND(" ",Table1[[#This Row],[Employee Name]]))</f>
        <v>Malhotra</v>
      </c>
      <c r="Y672" t="str">
        <f>Table1[[#This Row],[Department]]&amp;"-"&amp;Table1[[#This Row],[Employee ID]]</f>
        <v>HR-E01022</v>
      </c>
      <c r="Z672" t="str">
        <f>LEFT(Table1[[#This Row],[Department]],3)</f>
        <v>HR</v>
      </c>
      <c r="AA672" t="str">
        <f>_xlfn.XLOOKUP(Table1[[#This Row],[Manager ID]],MANAGERS!A:A,MANAGERS!B:B)</f>
        <v>Manager_9</v>
      </c>
      <c r="AB672" t="str" cm="1">
        <f t="array" ref="AB672">_xlfn.XLOOKUP(Table1[[#This Row],[Manager ID]],Table2[[#All],[Manager ID]],Table2[[#All],[Department Head]])</f>
        <v>Sales</v>
      </c>
      <c r="AC672" s="2">
        <f>_xlfn.XLOOKUP(Table1[[#This Row],[City]],L:L,O:O)</f>
        <v>0.23685887225230964</v>
      </c>
      <c r="AD672" t="str" cm="1">
        <f t="array" ref="AD672">_xlfn.IFS(Table1[[#This Row],[Performance Score]]&gt;=90,"Excellent",Table1[[#This Row],[Performance Score]]&gt;=75,"Good",Table1[[#This Row],[Performance Score]]&gt;=60,"Average",Table1[[#This Row],[Performance Score]]&lt;=60,"Need Improvement")</f>
        <v>Need Improvement</v>
      </c>
      <c r="AE672" t="str">
        <f>IF(AND(Table1[[#This Row],[Attendance %]]&gt;=80,(Table1[[#This Row],[Performance Score]]&gt;=80)),"Eligible","Not Eligible")</f>
        <v>Not Eligible</v>
      </c>
      <c r="AF672" t="str">
        <f>IF(Table1[[#This Row],[Performance Score]]&gt;=80,"High Performer","Low Performer")</f>
        <v>Low Performer</v>
      </c>
      <c r="AG672" t="str" cm="1">
        <f t="array" aca="1" ref="AG672" ca="1">_xlfn.IFS(Table1[[#This Row],[Experience]]&lt;=3,"Junior",Table1[[#This Row],[Experience]]&lt;=7,"Mid Level",Table1[[#This Row],[Experience]]&gt;=7,"Senior")</f>
        <v>Mid Level</v>
      </c>
      <c r="AH672" t="str">
        <f>IF(Table1[[#This Row],[Attendance %]]&gt;75,"OK","Below 75")</f>
        <v>OK</v>
      </c>
      <c r="AI672" t="b">
        <f>ISBLANK(Table1[[#This Row],[Employee ID]])</f>
        <v>0</v>
      </c>
      <c r="AJ672" t="b">
        <f>ISNUMBER(Table1[[#This Row],[Total Salary  ]])</f>
        <v>1</v>
      </c>
      <c r="AK672" t="str">
        <f>IFERROR(_xlfn.XLOOKUP(Table1[[#This Row],[Manager ID]],MANAGERS!A:A,MANAGERS!B:B),"Not Found")</f>
        <v>Manager_9</v>
      </c>
    </row>
    <row r="673" spans="1:37" x14ac:dyDescent="0.2">
      <c r="A673" t="s">
        <v>4158</v>
      </c>
      <c r="B673" t="s">
        <v>93</v>
      </c>
      <c r="C673" t="s">
        <v>15</v>
      </c>
      <c r="D673" t="s">
        <v>25</v>
      </c>
      <c r="E673" t="s">
        <v>26</v>
      </c>
      <c r="F673" s="1">
        <v>42640</v>
      </c>
      <c r="G673" s="1">
        <v>32152</v>
      </c>
      <c r="H673">
        <v>102376</v>
      </c>
      <c r="I673">
        <v>23335</v>
      </c>
      <c r="J673">
        <v>69</v>
      </c>
      <c r="K673">
        <v>47</v>
      </c>
      <c r="L673" t="s">
        <v>53</v>
      </c>
      <c r="M673">
        <v>120</v>
      </c>
      <c r="N673">
        <f>Table1[[#This Row],[Basic Salary]]+Table1[[#This Row],[Bonus]]</f>
        <v>125711</v>
      </c>
      <c r="O673" s="2">
        <f>Table1[[#This Row],[Bonus]]/Table1[[#This Row],[Basic Salary]]</f>
        <v>0.22793428147222006</v>
      </c>
      <c r="P673">
        <f ca="1">DATEDIF(Table1[[#This Row],[Date of Birth]],TODAY(),"Y")</f>
        <v>38</v>
      </c>
      <c r="Q673">
        <f ca="1">DATEDIF(Table1[[#This Row],[Joining Date]],TODAY(),"Y")</f>
        <v>9</v>
      </c>
      <c r="R673" t="str">
        <f ca="1">IF(YEAR(Table1[[#This Row],[Joining Date]])=YEAR(TODAY()),"Yes","No")</f>
        <v>No</v>
      </c>
      <c r="S673" t="str">
        <f ca="1">IF(Table1[[#This Row],[Experience]]&gt;5,"Yes","No")</f>
        <v>Yes</v>
      </c>
      <c r="T673" t="str">
        <f>TEXT(Table1[[#This Row],[Joining Date]],"mmmm")</f>
        <v>September</v>
      </c>
      <c r="U673" t="str">
        <f>TEXT(Table1[[#This Row],[Joining Date]],"yyyy")</f>
        <v>2016</v>
      </c>
      <c r="V673" s="5">
        <f ca="1">TODAY()-Table1[[#This Row],[Joining Date]]</f>
        <v>3599</v>
      </c>
      <c r="W673" t="str">
        <f>LEFT(Table1[[#This Row],[Employee Name]],FIND(" ",Table1[[#This Row],[Employee Name]])-1)</f>
        <v>Priya</v>
      </c>
      <c r="X673" t="str">
        <f>RIGHT(Table1[[#This Row],[Employee Name]],LEN(Table1[[#This Row],[Employee Name]])-FIND(" ",Table1[[#This Row],[Employee Name]]))</f>
        <v>Reddy</v>
      </c>
      <c r="Y673" t="str">
        <f>Table1[[#This Row],[Department]]&amp;"-"&amp;Table1[[#This Row],[Employee ID]]</f>
        <v>Finance-E04102</v>
      </c>
      <c r="Z673" t="str">
        <f>LEFT(Table1[[#This Row],[Department]],3)</f>
        <v>Fin</v>
      </c>
      <c r="AA673" t="str">
        <f>_xlfn.XLOOKUP(Table1[[#This Row],[Manager ID]],MANAGERS!A:A,MANAGERS!B:B)</f>
        <v>Manager_20</v>
      </c>
      <c r="AB673" t="str" cm="1">
        <f t="array" ref="AB673">_xlfn.XLOOKUP(Table1[[#This Row],[Manager ID]],Table2[[#All],[Manager ID]],Table2[[#All],[Department Head]])</f>
        <v>Operations</v>
      </c>
      <c r="AC673" s="2">
        <f>_xlfn.XLOOKUP(Table1[[#This Row],[City]],L:L,O:O)</f>
        <v>0.23685887225230964</v>
      </c>
      <c r="AD673" t="str" cm="1">
        <f t="array" ref="AD673">_xlfn.IFS(Table1[[#This Row],[Performance Score]]&gt;=90,"Excellent",Table1[[#This Row],[Performance Score]]&gt;=75,"Good",Table1[[#This Row],[Performance Score]]&gt;=60,"Average",Table1[[#This Row],[Performance Score]]&lt;=60,"Need Improvement")</f>
        <v>Need Improvement</v>
      </c>
      <c r="AE673" t="str">
        <f>IF(AND(Table1[[#This Row],[Attendance %]]&gt;=80,(Table1[[#This Row],[Performance Score]]&gt;=80)),"Eligible","Not Eligible")</f>
        <v>Not Eligible</v>
      </c>
      <c r="AF673" t="str">
        <f>IF(Table1[[#This Row],[Performance Score]]&gt;=80,"High Performer","Low Performer")</f>
        <v>Low Performer</v>
      </c>
      <c r="AG673" t="str" cm="1">
        <f t="array" aca="1" ref="AG673" ca="1">_xlfn.IFS(Table1[[#This Row],[Experience]]&lt;=3,"Junior",Table1[[#This Row],[Experience]]&lt;=7,"Mid Level",Table1[[#This Row],[Experience]]&gt;=7,"Senior")</f>
        <v>Senior</v>
      </c>
      <c r="AH673" t="str">
        <f>IF(Table1[[#This Row],[Attendance %]]&gt;75,"OK","Below 75")</f>
        <v>Below 75</v>
      </c>
      <c r="AI673" t="b">
        <f>ISBLANK(Table1[[#This Row],[Employee ID]])</f>
        <v>0</v>
      </c>
      <c r="AJ673" t="b">
        <f>ISNUMBER(Table1[[#This Row],[Total Salary  ]])</f>
        <v>1</v>
      </c>
      <c r="AK673" t="str">
        <f>IFERROR(_xlfn.XLOOKUP(Table1[[#This Row],[Manager ID]],MANAGERS!A:A,MANAGERS!B:B),"Not Found")</f>
        <v>Manager_20</v>
      </c>
    </row>
    <row r="674" spans="1:37" x14ac:dyDescent="0.2">
      <c r="A674" t="s">
        <v>3564</v>
      </c>
      <c r="B674" t="s">
        <v>129</v>
      </c>
      <c r="C674" t="s">
        <v>21</v>
      </c>
      <c r="D674" t="s">
        <v>25</v>
      </c>
      <c r="E674" t="s">
        <v>22</v>
      </c>
      <c r="F674" s="1">
        <v>42353</v>
      </c>
      <c r="G674" s="1">
        <v>31330</v>
      </c>
      <c r="H674">
        <v>119163</v>
      </c>
      <c r="I674">
        <v>6546</v>
      </c>
      <c r="J674">
        <v>74</v>
      </c>
      <c r="K674">
        <v>95</v>
      </c>
      <c r="L674" t="s">
        <v>37</v>
      </c>
      <c r="M674">
        <v>119</v>
      </c>
      <c r="N674">
        <f>Table1[[#This Row],[Basic Salary]]+Table1[[#This Row],[Bonus]]</f>
        <v>125709</v>
      </c>
      <c r="O674" s="2">
        <f>Table1[[#This Row],[Bonus]]/Table1[[#This Row],[Basic Salary]]</f>
        <v>5.4933158782507992E-2</v>
      </c>
      <c r="P674">
        <f ca="1">DATEDIF(Table1[[#This Row],[Date of Birth]],TODAY(),"Y")</f>
        <v>40</v>
      </c>
      <c r="Q674">
        <f ca="1">DATEDIF(Table1[[#This Row],[Joining Date]],TODAY(),"Y")</f>
        <v>10</v>
      </c>
      <c r="R674" t="str">
        <f ca="1">IF(YEAR(Table1[[#This Row],[Joining Date]])=YEAR(TODAY()),"Yes","No")</f>
        <v>No</v>
      </c>
      <c r="S674" t="str">
        <f ca="1">IF(Table1[[#This Row],[Experience]]&gt;5,"Yes","No")</f>
        <v>Yes</v>
      </c>
      <c r="T674" t="str">
        <f>TEXT(Table1[[#This Row],[Joining Date]],"mmmm")</f>
        <v>December</v>
      </c>
      <c r="U674" t="str">
        <f>TEXT(Table1[[#This Row],[Joining Date]],"yyyy")</f>
        <v>2015</v>
      </c>
      <c r="V674" s="5">
        <f ca="1">TODAY()-Table1[[#This Row],[Joining Date]]</f>
        <v>3886</v>
      </c>
      <c r="W674" t="str">
        <f>LEFT(Table1[[#This Row],[Employee Name]],FIND(" ",Table1[[#This Row],[Employee Name]])-1)</f>
        <v>Aarav</v>
      </c>
      <c r="X674" t="str">
        <f>RIGHT(Table1[[#This Row],[Employee Name]],LEN(Table1[[#This Row],[Employee Name]])-FIND(" ",Table1[[#This Row],[Employee Name]]))</f>
        <v>Sharma</v>
      </c>
      <c r="Y674" t="str">
        <f>Table1[[#This Row],[Department]]&amp;"-"&amp;Table1[[#This Row],[Employee ID]]</f>
        <v>Finance-E03508</v>
      </c>
      <c r="Z674" t="str">
        <f>LEFT(Table1[[#This Row],[Department]],3)</f>
        <v>Fin</v>
      </c>
      <c r="AA674" t="str">
        <f>_xlfn.XLOOKUP(Table1[[#This Row],[Manager ID]],MANAGERS!A:A,MANAGERS!B:B)</f>
        <v>Manager_19</v>
      </c>
      <c r="AB674" t="str" cm="1">
        <f t="array" ref="AB674">_xlfn.XLOOKUP(Table1[[#This Row],[Manager ID]],Table2[[#All],[Manager ID]],Table2[[#All],[Department Head]])</f>
        <v>Support</v>
      </c>
      <c r="AC674" s="2">
        <f>_xlfn.XLOOKUP(Table1[[#This Row],[City]],L:L,O:O)</f>
        <v>0.24036902712549932</v>
      </c>
      <c r="AD674" t="str" cm="1">
        <f t="array" ref="AD674">_xlfn.IFS(Table1[[#This Row],[Performance Score]]&gt;=90,"Excellent",Table1[[#This Row],[Performance Score]]&gt;=75,"Good",Table1[[#This Row],[Performance Score]]&gt;=60,"Average",Table1[[#This Row],[Performance Score]]&lt;=60,"Need Improvement")</f>
        <v>Excellent</v>
      </c>
      <c r="AE674" t="str">
        <f>IF(AND(Table1[[#This Row],[Attendance %]]&gt;=80,(Table1[[#This Row],[Performance Score]]&gt;=80)),"Eligible","Not Eligible")</f>
        <v>Not Eligible</v>
      </c>
      <c r="AF674" t="str">
        <f>IF(Table1[[#This Row],[Performance Score]]&gt;=80,"High Performer","Low Performer")</f>
        <v>High Performer</v>
      </c>
      <c r="AG674" t="str" cm="1">
        <f t="array" aca="1" ref="AG674" ca="1">_xlfn.IFS(Table1[[#This Row],[Experience]]&lt;=3,"Junior",Table1[[#This Row],[Experience]]&lt;=7,"Mid Level",Table1[[#This Row],[Experience]]&gt;=7,"Senior")</f>
        <v>Senior</v>
      </c>
      <c r="AH674" t="str">
        <f>IF(Table1[[#This Row],[Attendance %]]&gt;75,"OK","Below 75")</f>
        <v>Below 75</v>
      </c>
      <c r="AI674" t="b">
        <f>ISBLANK(Table1[[#This Row],[Employee ID]])</f>
        <v>0</v>
      </c>
      <c r="AJ674" t="b">
        <f>ISNUMBER(Table1[[#This Row],[Total Salary  ]])</f>
        <v>1</v>
      </c>
      <c r="AK674" t="str">
        <f>IFERROR(_xlfn.XLOOKUP(Table1[[#This Row],[Manager ID]],MANAGERS!A:A,MANAGERS!B:B),"Not Found")</f>
        <v>Manager_19</v>
      </c>
    </row>
    <row r="675" spans="1:37" x14ac:dyDescent="0.2">
      <c r="A675" t="s">
        <v>959</v>
      </c>
      <c r="B675" t="s">
        <v>60</v>
      </c>
      <c r="C675" t="s">
        <v>15</v>
      </c>
      <c r="D675" t="s">
        <v>16</v>
      </c>
      <c r="E675" t="s">
        <v>22</v>
      </c>
      <c r="F675" s="1">
        <v>42055</v>
      </c>
      <c r="G675" s="1">
        <v>38972</v>
      </c>
      <c r="H675">
        <v>118493</v>
      </c>
      <c r="I675">
        <v>7213</v>
      </c>
      <c r="J675">
        <v>97</v>
      </c>
      <c r="K675">
        <v>90</v>
      </c>
      <c r="L675" t="s">
        <v>34</v>
      </c>
      <c r="M675">
        <v>107</v>
      </c>
      <c r="N675">
        <f>Table1[[#This Row],[Basic Salary]]+Table1[[#This Row],[Bonus]]</f>
        <v>125706</v>
      </c>
      <c r="O675" s="2">
        <f>Table1[[#This Row],[Bonus]]/Table1[[#This Row],[Basic Salary]]</f>
        <v>6.0872794173495483E-2</v>
      </c>
      <c r="P675">
        <f ca="1">DATEDIF(Table1[[#This Row],[Date of Birth]],TODAY(),"Y")</f>
        <v>19</v>
      </c>
      <c r="Q675">
        <f ca="1">DATEDIF(Table1[[#This Row],[Joining Date]],TODAY(),"Y")</f>
        <v>11</v>
      </c>
      <c r="R675" t="str">
        <f ca="1">IF(YEAR(Table1[[#This Row],[Joining Date]])=YEAR(TODAY()),"Yes","No")</f>
        <v>No</v>
      </c>
      <c r="S675" t="str">
        <f ca="1">IF(Table1[[#This Row],[Experience]]&gt;5,"Yes","No")</f>
        <v>Yes</v>
      </c>
      <c r="T675" t="str">
        <f>TEXT(Table1[[#This Row],[Joining Date]],"mmmm")</f>
        <v>February</v>
      </c>
      <c r="U675" t="str">
        <f>TEXT(Table1[[#This Row],[Joining Date]],"yyyy")</f>
        <v>2015</v>
      </c>
      <c r="V675" s="5">
        <f ca="1">TODAY()-Table1[[#This Row],[Joining Date]]</f>
        <v>4184</v>
      </c>
      <c r="W675" t="str">
        <f>LEFT(Table1[[#This Row],[Employee Name]],FIND(" ",Table1[[#This Row],[Employee Name]])-1)</f>
        <v>Gayathri</v>
      </c>
      <c r="X675" t="str">
        <f>RIGHT(Table1[[#This Row],[Employee Name]],LEN(Table1[[#This Row],[Employee Name]])-FIND(" ",Table1[[#This Row],[Employee Name]]))</f>
        <v>Iyer</v>
      </c>
      <c r="Y675" t="str">
        <f>Table1[[#This Row],[Department]]&amp;"-"&amp;Table1[[#This Row],[Employee ID]]</f>
        <v>HR-E00903</v>
      </c>
      <c r="Z675" t="str">
        <f>LEFT(Table1[[#This Row],[Department]],3)</f>
        <v>HR</v>
      </c>
      <c r="AA675" t="str">
        <f>_xlfn.XLOOKUP(Table1[[#This Row],[Manager ID]],MANAGERS!A:A,MANAGERS!B:B)</f>
        <v>Manager_7</v>
      </c>
      <c r="AB675" t="str" cm="1">
        <f t="array" ref="AB675">_xlfn.XLOOKUP(Table1[[#This Row],[Manager ID]],Table2[[#All],[Manager ID]],Table2[[#All],[Department Head]])</f>
        <v>Operations</v>
      </c>
      <c r="AC675" s="2">
        <f>_xlfn.XLOOKUP(Table1[[#This Row],[City]],L:L,O:O)</f>
        <v>0.24030340748661314</v>
      </c>
      <c r="AD675" t="str" cm="1">
        <f t="array" ref="AD675">_xlfn.IFS(Table1[[#This Row],[Performance Score]]&gt;=90,"Excellent",Table1[[#This Row],[Performance Score]]&gt;=75,"Good",Table1[[#This Row],[Performance Score]]&gt;=60,"Average",Table1[[#This Row],[Performance Score]]&lt;=60,"Need Improvement")</f>
        <v>Excellent</v>
      </c>
      <c r="AE675" t="str">
        <f>IF(AND(Table1[[#This Row],[Attendance %]]&gt;=80,(Table1[[#This Row],[Performance Score]]&gt;=80)),"Eligible","Not Eligible")</f>
        <v>Eligible</v>
      </c>
      <c r="AF675" t="str">
        <f>IF(Table1[[#This Row],[Performance Score]]&gt;=80,"High Performer","Low Performer")</f>
        <v>High Performer</v>
      </c>
      <c r="AG675" t="str" cm="1">
        <f t="array" aca="1" ref="AG675" ca="1">_xlfn.IFS(Table1[[#This Row],[Experience]]&lt;=3,"Junior",Table1[[#This Row],[Experience]]&lt;=7,"Mid Level",Table1[[#This Row],[Experience]]&gt;=7,"Senior")</f>
        <v>Senior</v>
      </c>
      <c r="AH675" t="str">
        <f>IF(Table1[[#This Row],[Attendance %]]&gt;75,"OK","Below 75")</f>
        <v>OK</v>
      </c>
      <c r="AI675" t="b">
        <f>ISBLANK(Table1[[#This Row],[Employee ID]])</f>
        <v>0</v>
      </c>
      <c r="AJ675" t="b">
        <f>ISNUMBER(Table1[[#This Row],[Total Salary  ]])</f>
        <v>1</v>
      </c>
      <c r="AK675" t="str">
        <f>IFERROR(_xlfn.XLOOKUP(Table1[[#This Row],[Manager ID]],MANAGERS!A:A,MANAGERS!B:B),"Not Found")</f>
        <v>Manager_7</v>
      </c>
    </row>
    <row r="676" spans="1:37" x14ac:dyDescent="0.2">
      <c r="A676" t="s">
        <v>4233</v>
      </c>
      <c r="B676" t="s">
        <v>39</v>
      </c>
      <c r="C676" t="s">
        <v>15</v>
      </c>
      <c r="D676" t="s">
        <v>33</v>
      </c>
      <c r="E676" t="s">
        <v>22</v>
      </c>
      <c r="F676" s="1">
        <v>43551</v>
      </c>
      <c r="G676" s="1">
        <v>38968</v>
      </c>
      <c r="H676">
        <v>107136</v>
      </c>
      <c r="I676">
        <v>18540</v>
      </c>
      <c r="J676">
        <v>75</v>
      </c>
      <c r="K676">
        <v>87</v>
      </c>
      <c r="L676" t="s">
        <v>27</v>
      </c>
      <c r="M676">
        <v>110</v>
      </c>
      <c r="N676">
        <f>Table1[[#This Row],[Basic Salary]]+Table1[[#This Row],[Bonus]]</f>
        <v>125676</v>
      </c>
      <c r="O676" s="2">
        <f>Table1[[#This Row],[Bonus]]/Table1[[#This Row],[Basic Salary]]</f>
        <v>0.17305107526881722</v>
      </c>
      <c r="P676">
        <f ca="1">DATEDIF(Table1[[#This Row],[Date of Birth]],TODAY(),"Y")</f>
        <v>19</v>
      </c>
      <c r="Q676">
        <f ca="1">DATEDIF(Table1[[#This Row],[Joining Date]],TODAY(),"Y")</f>
        <v>7</v>
      </c>
      <c r="R676" t="str">
        <f ca="1">IF(YEAR(Table1[[#This Row],[Joining Date]])=YEAR(TODAY()),"Yes","No")</f>
        <v>No</v>
      </c>
      <c r="S676" t="str">
        <f ca="1">IF(Table1[[#This Row],[Experience]]&gt;5,"Yes","No")</f>
        <v>Yes</v>
      </c>
      <c r="T676" t="str">
        <f>TEXT(Table1[[#This Row],[Joining Date]],"mmmm")</f>
        <v>March</v>
      </c>
      <c r="U676" t="str">
        <f>TEXT(Table1[[#This Row],[Joining Date]],"yyyy")</f>
        <v>2019</v>
      </c>
      <c r="V676" s="5">
        <f ca="1">TODAY()-Table1[[#This Row],[Joining Date]]</f>
        <v>2688</v>
      </c>
      <c r="W676" t="str">
        <f>LEFT(Table1[[#This Row],[Employee Name]],FIND(" ",Table1[[#This Row],[Employee Name]])-1)</f>
        <v>Karan</v>
      </c>
      <c r="X676" t="str">
        <f>RIGHT(Table1[[#This Row],[Employee Name]],LEN(Table1[[#This Row],[Employee Name]])-FIND(" ",Table1[[#This Row],[Employee Name]]))</f>
        <v>Malhotra</v>
      </c>
      <c r="Y676" t="str">
        <f>Table1[[#This Row],[Department]]&amp;"-"&amp;Table1[[#This Row],[Employee ID]]</f>
        <v>Marketing-E04177</v>
      </c>
      <c r="Z676" t="str">
        <f>LEFT(Table1[[#This Row],[Department]],3)</f>
        <v>Mar</v>
      </c>
      <c r="AA676" t="str">
        <f>_xlfn.XLOOKUP(Table1[[#This Row],[Manager ID]],MANAGERS!A:A,MANAGERS!B:B)</f>
        <v>Manager_10</v>
      </c>
      <c r="AB676" t="str" cm="1">
        <f t="array" ref="AB676">_xlfn.XLOOKUP(Table1[[#This Row],[Manager ID]],Table2[[#All],[Manager ID]],Table2[[#All],[Department Head]])</f>
        <v>HR</v>
      </c>
      <c r="AC676" s="2">
        <f>_xlfn.XLOOKUP(Table1[[#This Row],[City]],L:L,O:O)</f>
        <v>0.23674293405114402</v>
      </c>
      <c r="AD676" t="str" cm="1">
        <f t="array" ref="AD676">_xlfn.IFS(Table1[[#This Row],[Performance Score]]&gt;=90,"Excellent",Table1[[#This Row],[Performance Score]]&gt;=75,"Good",Table1[[#This Row],[Performance Score]]&gt;=60,"Average",Table1[[#This Row],[Performance Score]]&lt;=60,"Need Improvement")</f>
        <v>Good</v>
      </c>
      <c r="AE676" t="str">
        <f>IF(AND(Table1[[#This Row],[Attendance %]]&gt;=80,(Table1[[#This Row],[Performance Score]]&gt;=80)),"Eligible","Not Eligible")</f>
        <v>Not Eligible</v>
      </c>
      <c r="AF676" t="str">
        <f>IF(Table1[[#This Row],[Performance Score]]&gt;=80,"High Performer","Low Performer")</f>
        <v>High Performer</v>
      </c>
      <c r="AG676" t="str" cm="1">
        <f t="array" aca="1" ref="AG676" ca="1">_xlfn.IFS(Table1[[#This Row],[Experience]]&lt;=3,"Junior",Table1[[#This Row],[Experience]]&lt;=7,"Mid Level",Table1[[#This Row],[Experience]]&gt;=7,"Senior")</f>
        <v>Mid Level</v>
      </c>
      <c r="AH676" t="str">
        <f>IF(Table1[[#This Row],[Attendance %]]&gt;75,"OK","Below 75")</f>
        <v>Below 75</v>
      </c>
      <c r="AI676" t="b">
        <f>ISBLANK(Table1[[#This Row],[Employee ID]])</f>
        <v>0</v>
      </c>
      <c r="AJ676" t="b">
        <f>ISNUMBER(Table1[[#This Row],[Total Salary  ]])</f>
        <v>1</v>
      </c>
      <c r="AK676" t="str">
        <f>IFERROR(_xlfn.XLOOKUP(Table1[[#This Row],[Manager ID]],MANAGERS!A:A,MANAGERS!B:B),"Not Found")</f>
        <v>Manager_10</v>
      </c>
    </row>
    <row r="677" spans="1:37" x14ac:dyDescent="0.2">
      <c r="A677" t="s">
        <v>4614</v>
      </c>
      <c r="B677" t="s">
        <v>93</v>
      </c>
      <c r="C677" t="s">
        <v>15</v>
      </c>
      <c r="D677" t="s">
        <v>33</v>
      </c>
      <c r="E677" t="s">
        <v>51</v>
      </c>
      <c r="F677" s="1">
        <v>44657</v>
      </c>
      <c r="G677" s="1">
        <v>37504</v>
      </c>
      <c r="H677">
        <v>105857</v>
      </c>
      <c r="I677">
        <v>19789</v>
      </c>
      <c r="J677">
        <v>67</v>
      </c>
      <c r="K677">
        <v>69</v>
      </c>
      <c r="L677" t="s">
        <v>37</v>
      </c>
      <c r="M677">
        <v>108</v>
      </c>
      <c r="N677">
        <f>Table1[[#This Row],[Basic Salary]]+Table1[[#This Row],[Bonus]]</f>
        <v>125646</v>
      </c>
      <c r="O677" s="2">
        <f>Table1[[#This Row],[Bonus]]/Table1[[#This Row],[Basic Salary]]</f>
        <v>0.18694087306460602</v>
      </c>
      <c r="P677">
        <f ca="1">DATEDIF(Table1[[#This Row],[Date of Birth]],TODAY(),"Y")</f>
        <v>23</v>
      </c>
      <c r="Q677">
        <f ca="1">DATEDIF(Table1[[#This Row],[Joining Date]],TODAY(),"Y")</f>
        <v>4</v>
      </c>
      <c r="R677" t="str">
        <f ca="1">IF(YEAR(Table1[[#This Row],[Joining Date]])=YEAR(TODAY()),"Yes","No")</f>
        <v>No</v>
      </c>
      <c r="S677" t="str">
        <f ca="1">IF(Table1[[#This Row],[Experience]]&gt;5,"Yes","No")</f>
        <v>No</v>
      </c>
      <c r="T677" t="str">
        <f>TEXT(Table1[[#This Row],[Joining Date]],"mmmm")</f>
        <v>April</v>
      </c>
      <c r="U677" t="str">
        <f>TEXT(Table1[[#This Row],[Joining Date]],"yyyy")</f>
        <v>2022</v>
      </c>
      <c r="V677" s="5">
        <f ca="1">TODAY()-Table1[[#This Row],[Joining Date]]</f>
        <v>1582</v>
      </c>
      <c r="W677" t="str">
        <f>LEFT(Table1[[#This Row],[Employee Name]],FIND(" ",Table1[[#This Row],[Employee Name]])-1)</f>
        <v>Priya</v>
      </c>
      <c r="X677" t="str">
        <f>RIGHT(Table1[[#This Row],[Employee Name]],LEN(Table1[[#This Row],[Employee Name]])-FIND(" ",Table1[[#This Row],[Employee Name]]))</f>
        <v>Reddy</v>
      </c>
      <c r="Y677" t="str">
        <f>Table1[[#This Row],[Department]]&amp;"-"&amp;Table1[[#This Row],[Employee ID]]</f>
        <v>Marketing-E04558</v>
      </c>
      <c r="Z677" t="str">
        <f>LEFT(Table1[[#This Row],[Department]],3)</f>
        <v>Mar</v>
      </c>
      <c r="AA677" t="str">
        <f>_xlfn.XLOOKUP(Table1[[#This Row],[Manager ID]],MANAGERS!A:A,MANAGERS!B:B)</f>
        <v>Manager_8</v>
      </c>
      <c r="AB677" t="str" cm="1">
        <f t="array" ref="AB677">_xlfn.XLOOKUP(Table1[[#This Row],[Manager ID]],Table2[[#All],[Manager ID]],Table2[[#All],[Department Head]])</f>
        <v>Sales</v>
      </c>
      <c r="AC677" s="2">
        <f>_xlfn.XLOOKUP(Table1[[#This Row],[City]],L:L,O:O)</f>
        <v>0.24036902712549932</v>
      </c>
      <c r="AD677" t="str" cm="1">
        <f t="array" ref="AD677">_xlfn.IFS(Table1[[#This Row],[Performance Score]]&gt;=90,"Excellent",Table1[[#This Row],[Performance Score]]&gt;=75,"Good",Table1[[#This Row],[Performance Score]]&gt;=60,"Average",Table1[[#This Row],[Performance Score]]&lt;=60,"Need Improvement")</f>
        <v>Average</v>
      </c>
      <c r="AE677" t="str">
        <f>IF(AND(Table1[[#This Row],[Attendance %]]&gt;=80,(Table1[[#This Row],[Performance Score]]&gt;=80)),"Eligible","Not Eligible")</f>
        <v>Not Eligible</v>
      </c>
      <c r="AF677" t="str">
        <f>IF(Table1[[#This Row],[Performance Score]]&gt;=80,"High Performer","Low Performer")</f>
        <v>Low Performer</v>
      </c>
      <c r="AG677" t="str" cm="1">
        <f t="array" aca="1" ref="AG677" ca="1">_xlfn.IFS(Table1[[#This Row],[Experience]]&lt;=3,"Junior",Table1[[#This Row],[Experience]]&lt;=7,"Mid Level",Table1[[#This Row],[Experience]]&gt;=7,"Senior")</f>
        <v>Mid Level</v>
      </c>
      <c r="AH677" t="str">
        <f>IF(Table1[[#This Row],[Attendance %]]&gt;75,"OK","Below 75")</f>
        <v>Below 75</v>
      </c>
      <c r="AI677" t="b">
        <f>ISBLANK(Table1[[#This Row],[Employee ID]])</f>
        <v>0</v>
      </c>
      <c r="AJ677" t="b">
        <f>ISNUMBER(Table1[[#This Row],[Total Salary  ]])</f>
        <v>1</v>
      </c>
      <c r="AK677" t="str">
        <f>IFERROR(_xlfn.XLOOKUP(Table1[[#This Row],[Manager ID]],MANAGERS!A:A,MANAGERS!B:B),"Not Found")</f>
        <v>Manager_8</v>
      </c>
    </row>
    <row r="678" spans="1:37" x14ac:dyDescent="0.2">
      <c r="A678" t="s">
        <v>4513</v>
      </c>
      <c r="B678" t="s">
        <v>50</v>
      </c>
      <c r="C678" t="s">
        <v>15</v>
      </c>
      <c r="D678" t="s">
        <v>46</v>
      </c>
      <c r="E678" t="s">
        <v>65</v>
      </c>
      <c r="F678" s="1">
        <v>42088</v>
      </c>
      <c r="G678" s="1">
        <v>29941</v>
      </c>
      <c r="H678">
        <v>97108</v>
      </c>
      <c r="I678">
        <v>28530</v>
      </c>
      <c r="J678">
        <v>67</v>
      </c>
      <c r="K678">
        <v>41</v>
      </c>
      <c r="L678" t="s">
        <v>34</v>
      </c>
      <c r="M678">
        <v>101</v>
      </c>
      <c r="N678">
        <f>Table1[[#This Row],[Basic Salary]]+Table1[[#This Row],[Bonus]]</f>
        <v>125638</v>
      </c>
      <c r="O678" s="2">
        <f>Table1[[#This Row],[Bonus]]/Table1[[#This Row],[Basic Salary]]</f>
        <v>0.29379659760266919</v>
      </c>
      <c r="P678">
        <f ca="1">DATEDIF(Table1[[#This Row],[Date of Birth]],TODAY(),"Y")</f>
        <v>44</v>
      </c>
      <c r="Q678">
        <f ca="1">DATEDIF(Table1[[#This Row],[Joining Date]],TODAY(),"Y")</f>
        <v>11</v>
      </c>
      <c r="R678" t="str">
        <f ca="1">IF(YEAR(Table1[[#This Row],[Joining Date]])=YEAR(TODAY()),"Yes","No")</f>
        <v>No</v>
      </c>
      <c r="S678" t="str">
        <f ca="1">IF(Table1[[#This Row],[Experience]]&gt;5,"Yes","No")</f>
        <v>Yes</v>
      </c>
      <c r="T678" t="str">
        <f>TEXT(Table1[[#This Row],[Joining Date]],"mmmm")</f>
        <v>March</v>
      </c>
      <c r="U678" t="str">
        <f>TEXT(Table1[[#This Row],[Joining Date]],"yyyy")</f>
        <v>2015</v>
      </c>
      <c r="V678" s="5">
        <f ca="1">TODAY()-Table1[[#This Row],[Joining Date]]</f>
        <v>4151</v>
      </c>
      <c r="W678" t="str">
        <f>LEFT(Table1[[#This Row],[Employee Name]],FIND(" ",Table1[[#This Row],[Employee Name]])-1)</f>
        <v>Ravi</v>
      </c>
      <c r="X678" t="str">
        <f>RIGHT(Table1[[#This Row],[Employee Name]],LEN(Table1[[#This Row],[Employee Name]])-FIND(" ",Table1[[#This Row],[Employee Name]]))</f>
        <v>Teja</v>
      </c>
      <c r="Y678" t="str">
        <f>Table1[[#This Row],[Department]]&amp;"-"&amp;Table1[[#This Row],[Employee ID]]</f>
        <v>Support-E04457</v>
      </c>
      <c r="Z678" t="str">
        <f>LEFT(Table1[[#This Row],[Department]],3)</f>
        <v>Sup</v>
      </c>
      <c r="AA678" t="str">
        <f>_xlfn.XLOOKUP(Table1[[#This Row],[Manager ID]],MANAGERS!A:A,MANAGERS!B:B)</f>
        <v>Manager_1</v>
      </c>
      <c r="AB678" t="str" cm="1">
        <f t="array" ref="AB678">_xlfn.XLOOKUP(Table1[[#This Row],[Manager ID]],Table2[[#All],[Manager ID]],Table2[[#All],[Department Head]])</f>
        <v>Support</v>
      </c>
      <c r="AC678" s="2">
        <f>_xlfn.XLOOKUP(Table1[[#This Row],[City]],L:L,O:O)</f>
        <v>0.24030340748661314</v>
      </c>
      <c r="AD678" t="str" cm="1">
        <f t="array" ref="AD678">_xlfn.IFS(Table1[[#This Row],[Performance Score]]&gt;=90,"Excellent",Table1[[#This Row],[Performance Score]]&gt;=75,"Good",Table1[[#This Row],[Performance Score]]&gt;=60,"Average",Table1[[#This Row],[Performance Score]]&lt;=60,"Need Improvement")</f>
        <v>Need Improvement</v>
      </c>
      <c r="AE678" t="str">
        <f>IF(AND(Table1[[#This Row],[Attendance %]]&gt;=80,(Table1[[#This Row],[Performance Score]]&gt;=80)),"Eligible","Not Eligible")</f>
        <v>Not Eligible</v>
      </c>
      <c r="AF678" t="str">
        <f>IF(Table1[[#This Row],[Performance Score]]&gt;=80,"High Performer","Low Performer")</f>
        <v>Low Performer</v>
      </c>
      <c r="AG678" t="str" cm="1">
        <f t="array" aca="1" ref="AG678" ca="1">_xlfn.IFS(Table1[[#This Row],[Experience]]&lt;=3,"Junior",Table1[[#This Row],[Experience]]&lt;=7,"Mid Level",Table1[[#This Row],[Experience]]&gt;=7,"Senior")</f>
        <v>Senior</v>
      </c>
      <c r="AH678" t="str">
        <f>IF(Table1[[#This Row],[Attendance %]]&gt;75,"OK","Below 75")</f>
        <v>Below 75</v>
      </c>
      <c r="AI678" t="b">
        <f>ISBLANK(Table1[[#This Row],[Employee ID]])</f>
        <v>0</v>
      </c>
      <c r="AJ678" t="b">
        <f>ISNUMBER(Table1[[#This Row],[Total Salary  ]])</f>
        <v>1</v>
      </c>
      <c r="AK678" t="str">
        <f>IFERROR(_xlfn.XLOOKUP(Table1[[#This Row],[Manager ID]],MANAGERS!A:A,MANAGERS!B:B),"Not Found")</f>
        <v>Manager_1</v>
      </c>
    </row>
    <row r="679" spans="1:37" x14ac:dyDescent="0.2">
      <c r="A679" t="s">
        <v>2151</v>
      </c>
      <c r="B679" t="s">
        <v>45</v>
      </c>
      <c r="C679" t="s">
        <v>21</v>
      </c>
      <c r="D679" t="s">
        <v>33</v>
      </c>
      <c r="E679" t="s">
        <v>65</v>
      </c>
      <c r="F679" s="1">
        <v>45270</v>
      </c>
      <c r="G679" s="1">
        <v>29359</v>
      </c>
      <c r="H679">
        <v>115992</v>
      </c>
      <c r="I679">
        <v>9635</v>
      </c>
      <c r="J679">
        <v>89</v>
      </c>
      <c r="K679">
        <v>63</v>
      </c>
      <c r="L679" t="s">
        <v>31</v>
      </c>
      <c r="M679">
        <v>117</v>
      </c>
      <c r="N679">
        <f>Table1[[#This Row],[Basic Salary]]+Table1[[#This Row],[Bonus]]</f>
        <v>125627</v>
      </c>
      <c r="O679" s="2">
        <f>Table1[[#This Row],[Bonus]]/Table1[[#This Row],[Basic Salary]]</f>
        <v>8.3066073522311878E-2</v>
      </c>
      <c r="P679">
        <f ca="1">DATEDIF(Table1[[#This Row],[Date of Birth]],TODAY(),"Y")</f>
        <v>46</v>
      </c>
      <c r="Q679">
        <f ca="1">DATEDIF(Table1[[#This Row],[Joining Date]],TODAY(),"Y")</f>
        <v>2</v>
      </c>
      <c r="R679" t="str">
        <f ca="1">IF(YEAR(Table1[[#This Row],[Joining Date]])=YEAR(TODAY()),"Yes","No")</f>
        <v>No</v>
      </c>
      <c r="S679" t="str">
        <f ca="1">IF(Table1[[#This Row],[Experience]]&gt;5,"Yes","No")</f>
        <v>No</v>
      </c>
      <c r="T679" t="str">
        <f>TEXT(Table1[[#This Row],[Joining Date]],"mmmm")</f>
        <v>December</v>
      </c>
      <c r="U679" t="str">
        <f>TEXT(Table1[[#This Row],[Joining Date]],"yyyy")</f>
        <v>2023</v>
      </c>
      <c r="V679" s="5">
        <f ca="1">TODAY()-Table1[[#This Row],[Joining Date]]</f>
        <v>969</v>
      </c>
      <c r="W679" t="str">
        <f>LEFT(Table1[[#This Row],[Employee Name]],FIND(" ",Table1[[#This Row],[Employee Name]])-1)</f>
        <v>Ananya</v>
      </c>
      <c r="X679" t="str">
        <f>RIGHT(Table1[[#This Row],[Employee Name]],LEN(Table1[[#This Row],[Employee Name]])-FIND(" ",Table1[[#This Row],[Employee Name]]))</f>
        <v>Rao</v>
      </c>
      <c r="Y679" t="str">
        <f>Table1[[#This Row],[Department]]&amp;"-"&amp;Table1[[#This Row],[Employee ID]]</f>
        <v>Marketing-E02095</v>
      </c>
      <c r="Z679" t="str">
        <f>LEFT(Table1[[#This Row],[Department]],3)</f>
        <v>Mar</v>
      </c>
      <c r="AA679" t="str">
        <f>_xlfn.XLOOKUP(Table1[[#This Row],[Manager ID]],MANAGERS!A:A,MANAGERS!B:B)</f>
        <v>Manager_17</v>
      </c>
      <c r="AB679" t="str" cm="1">
        <f t="array" ref="AB679">_xlfn.XLOOKUP(Table1[[#This Row],[Manager ID]],Table2[[#All],[Manager ID]],Table2[[#All],[Department Head]])</f>
        <v>Finance</v>
      </c>
      <c r="AC679" s="2">
        <f>_xlfn.XLOOKUP(Table1[[#This Row],[City]],L:L,O:O)</f>
        <v>0.241864189087755</v>
      </c>
      <c r="AD679" t="str" cm="1">
        <f t="array" ref="AD679">_xlfn.IFS(Table1[[#This Row],[Performance Score]]&gt;=90,"Excellent",Table1[[#This Row],[Performance Score]]&gt;=75,"Good",Table1[[#This Row],[Performance Score]]&gt;=60,"Average",Table1[[#This Row],[Performance Score]]&lt;=60,"Need Improvement")</f>
        <v>Average</v>
      </c>
      <c r="AE679" t="str">
        <f>IF(AND(Table1[[#This Row],[Attendance %]]&gt;=80,(Table1[[#This Row],[Performance Score]]&gt;=80)),"Eligible","Not Eligible")</f>
        <v>Not Eligible</v>
      </c>
      <c r="AF679" t="str">
        <f>IF(Table1[[#This Row],[Performance Score]]&gt;=80,"High Performer","Low Performer")</f>
        <v>Low Performer</v>
      </c>
      <c r="AG679" t="str" cm="1">
        <f t="array" aca="1" ref="AG679" ca="1">_xlfn.IFS(Table1[[#This Row],[Experience]]&lt;=3,"Junior",Table1[[#This Row],[Experience]]&lt;=7,"Mid Level",Table1[[#This Row],[Experience]]&gt;=7,"Senior")</f>
        <v>Junior</v>
      </c>
      <c r="AH679" t="str">
        <f>IF(Table1[[#This Row],[Attendance %]]&gt;75,"OK","Below 75")</f>
        <v>OK</v>
      </c>
      <c r="AI679" t="b">
        <f>ISBLANK(Table1[[#This Row],[Employee ID]])</f>
        <v>0</v>
      </c>
      <c r="AJ679" t="b">
        <f>ISNUMBER(Table1[[#This Row],[Total Salary  ]])</f>
        <v>1</v>
      </c>
      <c r="AK679" t="str">
        <f>IFERROR(_xlfn.XLOOKUP(Table1[[#This Row],[Manager ID]],MANAGERS!A:A,MANAGERS!B:B),"Not Found")</f>
        <v>Manager_17</v>
      </c>
    </row>
    <row r="680" spans="1:37" x14ac:dyDescent="0.2">
      <c r="A680" t="s">
        <v>925</v>
      </c>
      <c r="B680" t="s">
        <v>14</v>
      </c>
      <c r="C680" t="s">
        <v>15</v>
      </c>
      <c r="D680" t="s">
        <v>46</v>
      </c>
      <c r="E680" t="s">
        <v>65</v>
      </c>
      <c r="F680" s="1">
        <v>44901</v>
      </c>
      <c r="G680" s="1">
        <v>29627</v>
      </c>
      <c r="H680">
        <v>99972</v>
      </c>
      <c r="I680">
        <v>25647</v>
      </c>
      <c r="J680">
        <v>79</v>
      </c>
      <c r="K680">
        <v>75</v>
      </c>
      <c r="L680" t="s">
        <v>18</v>
      </c>
      <c r="M680">
        <v>104</v>
      </c>
      <c r="N680">
        <f>Table1[[#This Row],[Basic Salary]]+Table1[[#This Row],[Bonus]]</f>
        <v>125619</v>
      </c>
      <c r="O680" s="2">
        <f>Table1[[#This Row],[Bonus]]/Table1[[#This Row],[Basic Salary]]</f>
        <v>0.25654183171287959</v>
      </c>
      <c r="P680">
        <f ca="1">DATEDIF(Table1[[#This Row],[Date of Birth]],TODAY(),"Y")</f>
        <v>45</v>
      </c>
      <c r="Q680">
        <f ca="1">DATEDIF(Table1[[#This Row],[Joining Date]],TODAY(),"Y")</f>
        <v>3</v>
      </c>
      <c r="R680" t="str">
        <f ca="1">IF(YEAR(Table1[[#This Row],[Joining Date]])=YEAR(TODAY()),"Yes","No")</f>
        <v>No</v>
      </c>
      <c r="S680" t="str">
        <f ca="1">IF(Table1[[#This Row],[Experience]]&gt;5,"Yes","No")</f>
        <v>No</v>
      </c>
      <c r="T680" t="str">
        <f>TEXT(Table1[[#This Row],[Joining Date]],"mmmm")</f>
        <v>December</v>
      </c>
      <c r="U680" t="str">
        <f>TEXT(Table1[[#This Row],[Joining Date]],"yyyy")</f>
        <v>2022</v>
      </c>
      <c r="V680" s="5">
        <f ca="1">TODAY()-Table1[[#This Row],[Joining Date]]</f>
        <v>1338</v>
      </c>
      <c r="W680" t="str">
        <f>LEFT(Table1[[#This Row],[Employee Name]],FIND(" ",Table1[[#This Row],[Employee Name]])-1)</f>
        <v>Nisha</v>
      </c>
      <c r="X680" t="str">
        <f>RIGHT(Table1[[#This Row],[Employee Name]],LEN(Table1[[#This Row],[Employee Name]])-FIND(" ",Table1[[#This Row],[Employee Name]]))</f>
        <v>Kapoor</v>
      </c>
      <c r="Y680" t="str">
        <f>Table1[[#This Row],[Department]]&amp;"-"&amp;Table1[[#This Row],[Employee ID]]</f>
        <v>Support-E00869</v>
      </c>
      <c r="Z680" t="str">
        <f>LEFT(Table1[[#This Row],[Department]],3)</f>
        <v>Sup</v>
      </c>
      <c r="AA680" t="str">
        <f>_xlfn.XLOOKUP(Table1[[#This Row],[Manager ID]],MANAGERS!A:A,MANAGERS!B:B)</f>
        <v>Manager_4</v>
      </c>
      <c r="AB680" t="str" cm="1">
        <f t="array" ref="AB680">_xlfn.XLOOKUP(Table1[[#This Row],[Manager ID]],Table2[[#All],[Manager ID]],Table2[[#All],[Department Head]])</f>
        <v>Finance</v>
      </c>
      <c r="AC680" s="2">
        <f>_xlfn.XLOOKUP(Table1[[#This Row],[City]],L:L,O:O)</f>
        <v>0.21356479274849693</v>
      </c>
      <c r="AD680" t="str" cm="1">
        <f t="array" ref="AD680">_xlfn.IFS(Table1[[#This Row],[Performance Score]]&gt;=90,"Excellent",Table1[[#This Row],[Performance Score]]&gt;=75,"Good",Table1[[#This Row],[Performance Score]]&gt;=60,"Average",Table1[[#This Row],[Performance Score]]&lt;=60,"Need Improvement")</f>
        <v>Good</v>
      </c>
      <c r="AE680" t="str">
        <f>IF(AND(Table1[[#This Row],[Attendance %]]&gt;=80,(Table1[[#This Row],[Performance Score]]&gt;=80)),"Eligible","Not Eligible")</f>
        <v>Not Eligible</v>
      </c>
      <c r="AF680" t="str">
        <f>IF(Table1[[#This Row],[Performance Score]]&gt;=80,"High Performer","Low Performer")</f>
        <v>Low Performer</v>
      </c>
      <c r="AG680" t="str" cm="1">
        <f t="array" aca="1" ref="AG680" ca="1">_xlfn.IFS(Table1[[#This Row],[Experience]]&lt;=3,"Junior",Table1[[#This Row],[Experience]]&lt;=7,"Mid Level",Table1[[#This Row],[Experience]]&gt;=7,"Senior")</f>
        <v>Junior</v>
      </c>
      <c r="AH680" t="str">
        <f>IF(Table1[[#This Row],[Attendance %]]&gt;75,"OK","Below 75")</f>
        <v>OK</v>
      </c>
      <c r="AI680" t="b">
        <f>ISBLANK(Table1[[#This Row],[Employee ID]])</f>
        <v>0</v>
      </c>
      <c r="AJ680" t="b">
        <f>ISNUMBER(Table1[[#This Row],[Total Salary  ]])</f>
        <v>1</v>
      </c>
      <c r="AK680" t="str">
        <f>IFERROR(_xlfn.XLOOKUP(Table1[[#This Row],[Manager ID]],MANAGERS!A:A,MANAGERS!B:B),"Not Found")</f>
        <v>Manager_4</v>
      </c>
    </row>
    <row r="681" spans="1:37" x14ac:dyDescent="0.2">
      <c r="A681" t="s">
        <v>3099</v>
      </c>
      <c r="B681" t="s">
        <v>48</v>
      </c>
      <c r="C681" t="s">
        <v>15</v>
      </c>
      <c r="D681" t="s">
        <v>81</v>
      </c>
      <c r="E681" t="s">
        <v>30</v>
      </c>
      <c r="F681" s="1">
        <v>45115</v>
      </c>
      <c r="G681" s="1">
        <v>29493</v>
      </c>
      <c r="H681">
        <v>109634</v>
      </c>
      <c r="I681">
        <v>15981</v>
      </c>
      <c r="J681">
        <v>86</v>
      </c>
      <c r="K681">
        <v>66</v>
      </c>
      <c r="L681" t="s">
        <v>34</v>
      </c>
      <c r="M681">
        <v>119</v>
      </c>
      <c r="N681">
        <f>Table1[[#This Row],[Basic Salary]]+Table1[[#This Row],[Bonus]]</f>
        <v>125615</v>
      </c>
      <c r="O681" s="2">
        <f>Table1[[#This Row],[Bonus]]/Table1[[#This Row],[Basic Salary]]</f>
        <v>0.14576682416038819</v>
      </c>
      <c r="P681">
        <f ca="1">DATEDIF(Table1[[#This Row],[Date of Birth]],TODAY(),"Y")</f>
        <v>45</v>
      </c>
      <c r="Q681">
        <f ca="1">DATEDIF(Table1[[#This Row],[Joining Date]],TODAY(),"Y")</f>
        <v>3</v>
      </c>
      <c r="R681" t="str">
        <f ca="1">IF(YEAR(Table1[[#This Row],[Joining Date]])=YEAR(TODAY()),"Yes","No")</f>
        <v>No</v>
      </c>
      <c r="S681" t="str">
        <f ca="1">IF(Table1[[#This Row],[Experience]]&gt;5,"Yes","No")</f>
        <v>No</v>
      </c>
      <c r="T681" t="str">
        <f>TEXT(Table1[[#This Row],[Joining Date]],"mmmm")</f>
        <v>July</v>
      </c>
      <c r="U681" t="str">
        <f>TEXT(Table1[[#This Row],[Joining Date]],"yyyy")</f>
        <v>2023</v>
      </c>
      <c r="V681" s="5">
        <f ca="1">TODAY()-Table1[[#This Row],[Joining Date]]</f>
        <v>1124</v>
      </c>
      <c r="W681" t="str">
        <f>LEFT(Table1[[#This Row],[Employee Name]],FIND(" ",Table1[[#This Row],[Employee Name]])-1)</f>
        <v>Aditya</v>
      </c>
      <c r="X681" t="str">
        <f>RIGHT(Table1[[#This Row],[Employee Name]],LEN(Table1[[#This Row],[Employee Name]])-FIND(" ",Table1[[#This Row],[Employee Name]]))</f>
        <v>Kapoor</v>
      </c>
      <c r="Y681" t="str">
        <f>Table1[[#This Row],[Department]]&amp;"-"&amp;Table1[[#This Row],[Employee ID]]</f>
        <v>Sales-E03043</v>
      </c>
      <c r="Z681" t="str">
        <f>LEFT(Table1[[#This Row],[Department]],3)</f>
        <v>Sal</v>
      </c>
      <c r="AA681" t="str">
        <f>_xlfn.XLOOKUP(Table1[[#This Row],[Manager ID]],MANAGERS!A:A,MANAGERS!B:B)</f>
        <v>Manager_19</v>
      </c>
      <c r="AB681" t="str" cm="1">
        <f t="array" ref="AB681">_xlfn.XLOOKUP(Table1[[#This Row],[Manager ID]],Table2[[#All],[Manager ID]],Table2[[#All],[Department Head]])</f>
        <v>Support</v>
      </c>
      <c r="AC681" s="2">
        <f>_xlfn.XLOOKUP(Table1[[#This Row],[City]],L:L,O:O)</f>
        <v>0.24030340748661314</v>
      </c>
      <c r="AD681" t="str" cm="1">
        <f t="array" ref="AD681">_xlfn.IFS(Table1[[#This Row],[Performance Score]]&gt;=90,"Excellent",Table1[[#This Row],[Performance Score]]&gt;=75,"Good",Table1[[#This Row],[Performance Score]]&gt;=60,"Average",Table1[[#This Row],[Performance Score]]&lt;=60,"Need Improvement")</f>
        <v>Average</v>
      </c>
      <c r="AE681" t="str">
        <f>IF(AND(Table1[[#This Row],[Attendance %]]&gt;=80,(Table1[[#This Row],[Performance Score]]&gt;=80)),"Eligible","Not Eligible")</f>
        <v>Not Eligible</v>
      </c>
      <c r="AF681" t="str">
        <f>IF(Table1[[#This Row],[Performance Score]]&gt;=80,"High Performer","Low Performer")</f>
        <v>Low Performer</v>
      </c>
      <c r="AG681" t="str" cm="1">
        <f t="array" aca="1" ref="AG681" ca="1">_xlfn.IFS(Table1[[#This Row],[Experience]]&lt;=3,"Junior",Table1[[#This Row],[Experience]]&lt;=7,"Mid Level",Table1[[#This Row],[Experience]]&gt;=7,"Senior")</f>
        <v>Junior</v>
      </c>
      <c r="AH681" t="str">
        <f>IF(Table1[[#This Row],[Attendance %]]&gt;75,"OK","Below 75")</f>
        <v>OK</v>
      </c>
      <c r="AI681" t="b">
        <f>ISBLANK(Table1[[#This Row],[Employee ID]])</f>
        <v>0</v>
      </c>
      <c r="AJ681" t="b">
        <f>ISNUMBER(Table1[[#This Row],[Total Salary  ]])</f>
        <v>1</v>
      </c>
      <c r="AK681" t="str">
        <f>IFERROR(_xlfn.XLOOKUP(Table1[[#This Row],[Manager ID]],MANAGERS!A:A,MANAGERS!B:B),"Not Found")</f>
        <v>Manager_19</v>
      </c>
    </row>
    <row r="682" spans="1:37" x14ac:dyDescent="0.2">
      <c r="A682" t="s">
        <v>3450</v>
      </c>
      <c r="B682" t="s">
        <v>89</v>
      </c>
      <c r="C682" t="s">
        <v>15</v>
      </c>
      <c r="D682" t="s">
        <v>16</v>
      </c>
      <c r="E682" t="s">
        <v>17</v>
      </c>
      <c r="F682" s="1">
        <v>42776</v>
      </c>
      <c r="G682" s="1">
        <v>36580</v>
      </c>
      <c r="H682">
        <v>102648</v>
      </c>
      <c r="I682">
        <v>22965</v>
      </c>
      <c r="J682">
        <v>74</v>
      </c>
      <c r="K682">
        <v>41</v>
      </c>
      <c r="L682" t="s">
        <v>18</v>
      </c>
      <c r="M682">
        <v>110</v>
      </c>
      <c r="N682">
        <f>Table1[[#This Row],[Basic Salary]]+Table1[[#This Row],[Bonus]]</f>
        <v>125613</v>
      </c>
      <c r="O682" s="2">
        <f>Table1[[#This Row],[Bonus]]/Table1[[#This Row],[Basic Salary]]</f>
        <v>0.22372574234276363</v>
      </c>
      <c r="P682">
        <f ca="1">DATEDIF(Table1[[#This Row],[Date of Birth]],TODAY(),"Y")</f>
        <v>26</v>
      </c>
      <c r="Q682">
        <f ca="1">DATEDIF(Table1[[#This Row],[Joining Date]],TODAY(),"Y")</f>
        <v>9</v>
      </c>
      <c r="R682" t="str">
        <f ca="1">IF(YEAR(Table1[[#This Row],[Joining Date]])=YEAR(TODAY()),"Yes","No")</f>
        <v>No</v>
      </c>
      <c r="S682" t="str">
        <f ca="1">IF(Table1[[#This Row],[Experience]]&gt;5,"Yes","No")</f>
        <v>Yes</v>
      </c>
      <c r="T682" t="str">
        <f>TEXT(Table1[[#This Row],[Joining Date]],"mmmm")</f>
        <v>February</v>
      </c>
      <c r="U682" t="str">
        <f>TEXT(Table1[[#This Row],[Joining Date]],"yyyy")</f>
        <v>2017</v>
      </c>
      <c r="V682" s="5">
        <f ca="1">TODAY()-Table1[[#This Row],[Joining Date]]</f>
        <v>3463</v>
      </c>
      <c r="W682" t="str">
        <f>LEFT(Table1[[#This Row],[Employee Name]],FIND(" ",Table1[[#This Row],[Employee Name]])-1)</f>
        <v>Tarun</v>
      </c>
      <c r="X682" t="str">
        <f>RIGHT(Table1[[#This Row],[Employee Name]],LEN(Table1[[#This Row],[Employee Name]])-FIND(" ",Table1[[#This Row],[Employee Name]]))</f>
        <v>Verma</v>
      </c>
      <c r="Y682" t="str">
        <f>Table1[[#This Row],[Department]]&amp;"-"&amp;Table1[[#This Row],[Employee ID]]</f>
        <v>HR-E03394</v>
      </c>
      <c r="Z682" t="str">
        <f>LEFT(Table1[[#This Row],[Department]],3)</f>
        <v>HR</v>
      </c>
      <c r="AA682" t="str">
        <f>_xlfn.XLOOKUP(Table1[[#This Row],[Manager ID]],MANAGERS!A:A,MANAGERS!B:B)</f>
        <v>Manager_10</v>
      </c>
      <c r="AB682" t="str" cm="1">
        <f t="array" ref="AB682">_xlfn.XLOOKUP(Table1[[#This Row],[Manager ID]],Table2[[#All],[Manager ID]],Table2[[#All],[Department Head]])</f>
        <v>HR</v>
      </c>
      <c r="AC682" s="2">
        <f>_xlfn.XLOOKUP(Table1[[#This Row],[City]],L:L,O:O)</f>
        <v>0.21356479274849693</v>
      </c>
      <c r="AD682" t="str" cm="1">
        <f t="array" ref="AD682">_xlfn.IFS(Table1[[#This Row],[Performance Score]]&gt;=90,"Excellent",Table1[[#This Row],[Performance Score]]&gt;=75,"Good",Table1[[#This Row],[Performance Score]]&gt;=60,"Average",Table1[[#This Row],[Performance Score]]&lt;=60,"Need Improvement")</f>
        <v>Need Improvement</v>
      </c>
      <c r="AE682" t="str">
        <f>IF(AND(Table1[[#This Row],[Attendance %]]&gt;=80,(Table1[[#This Row],[Performance Score]]&gt;=80)),"Eligible","Not Eligible")</f>
        <v>Not Eligible</v>
      </c>
      <c r="AF682" t="str">
        <f>IF(Table1[[#This Row],[Performance Score]]&gt;=80,"High Performer","Low Performer")</f>
        <v>Low Performer</v>
      </c>
      <c r="AG682" t="str" cm="1">
        <f t="array" aca="1" ref="AG682" ca="1">_xlfn.IFS(Table1[[#This Row],[Experience]]&lt;=3,"Junior",Table1[[#This Row],[Experience]]&lt;=7,"Mid Level",Table1[[#This Row],[Experience]]&gt;=7,"Senior")</f>
        <v>Senior</v>
      </c>
      <c r="AH682" t="str">
        <f>IF(Table1[[#This Row],[Attendance %]]&gt;75,"OK","Below 75")</f>
        <v>Below 75</v>
      </c>
      <c r="AI682" t="b">
        <f>ISBLANK(Table1[[#This Row],[Employee ID]])</f>
        <v>0</v>
      </c>
      <c r="AJ682" t="b">
        <f>ISNUMBER(Table1[[#This Row],[Total Salary  ]])</f>
        <v>1</v>
      </c>
      <c r="AK682" t="str">
        <f>IFERROR(_xlfn.XLOOKUP(Table1[[#This Row],[Manager ID]],MANAGERS!A:A,MANAGERS!B:B),"Not Found")</f>
        <v>Manager_10</v>
      </c>
    </row>
    <row r="683" spans="1:37" x14ac:dyDescent="0.2">
      <c r="A683" t="s">
        <v>270</v>
      </c>
      <c r="B683" t="s">
        <v>87</v>
      </c>
      <c r="C683" t="s">
        <v>21</v>
      </c>
      <c r="D683" t="s">
        <v>33</v>
      </c>
      <c r="E683" t="s">
        <v>65</v>
      </c>
      <c r="F683" s="1">
        <v>43685</v>
      </c>
      <c r="G683" s="1">
        <v>37442</v>
      </c>
      <c r="H683">
        <v>105147</v>
      </c>
      <c r="I683">
        <v>20453</v>
      </c>
      <c r="J683">
        <v>63</v>
      </c>
      <c r="K683">
        <v>85</v>
      </c>
      <c r="L683" t="s">
        <v>37</v>
      </c>
      <c r="M683">
        <v>117</v>
      </c>
      <c r="N683">
        <f>Table1[[#This Row],[Basic Salary]]+Table1[[#This Row],[Bonus]]</f>
        <v>125600</v>
      </c>
      <c r="O683" s="2">
        <f>Table1[[#This Row],[Bonus]]/Table1[[#This Row],[Basic Salary]]</f>
        <v>0.19451815077938506</v>
      </c>
      <c r="P683">
        <f ca="1">DATEDIF(Table1[[#This Row],[Date of Birth]],TODAY(),"Y")</f>
        <v>24</v>
      </c>
      <c r="Q683">
        <f ca="1">DATEDIF(Table1[[#This Row],[Joining Date]],TODAY(),"Y")</f>
        <v>6</v>
      </c>
      <c r="R683" t="str">
        <f ca="1">IF(YEAR(Table1[[#This Row],[Joining Date]])=YEAR(TODAY()),"Yes","No")</f>
        <v>No</v>
      </c>
      <c r="S683" t="str">
        <f ca="1">IF(Table1[[#This Row],[Experience]]&gt;5,"Yes","No")</f>
        <v>Yes</v>
      </c>
      <c r="T683" t="str">
        <f>TEXT(Table1[[#This Row],[Joining Date]],"mmmm")</f>
        <v>August</v>
      </c>
      <c r="U683" t="str">
        <f>TEXT(Table1[[#This Row],[Joining Date]],"yyyy")</f>
        <v>2019</v>
      </c>
      <c r="V683" s="5">
        <f ca="1">TODAY()-Table1[[#This Row],[Joining Date]]</f>
        <v>2554</v>
      </c>
      <c r="W683" t="str">
        <f>LEFT(Table1[[#This Row],[Employee Name]],FIND(" ",Table1[[#This Row],[Employee Name]])-1)</f>
        <v>Arjun</v>
      </c>
      <c r="X683" t="str">
        <f>RIGHT(Table1[[#This Row],[Employee Name]],LEN(Table1[[#This Row],[Employee Name]])-FIND(" ",Table1[[#This Row],[Employee Name]]))</f>
        <v>Mehta</v>
      </c>
      <c r="Y683" t="str">
        <f>Table1[[#This Row],[Department]]&amp;"-"&amp;Table1[[#This Row],[Employee ID]]</f>
        <v>Marketing-E00214</v>
      </c>
      <c r="Z683" t="str">
        <f>LEFT(Table1[[#This Row],[Department]],3)</f>
        <v>Mar</v>
      </c>
      <c r="AA683" t="str">
        <f>_xlfn.XLOOKUP(Table1[[#This Row],[Manager ID]],MANAGERS!A:A,MANAGERS!B:B)</f>
        <v>Manager_17</v>
      </c>
      <c r="AB683" t="str" cm="1">
        <f t="array" ref="AB683">_xlfn.XLOOKUP(Table1[[#This Row],[Manager ID]],Table2[[#All],[Manager ID]],Table2[[#All],[Department Head]])</f>
        <v>Finance</v>
      </c>
      <c r="AC683" s="2">
        <f>_xlfn.XLOOKUP(Table1[[#This Row],[City]],L:L,O:O)</f>
        <v>0.24036902712549932</v>
      </c>
      <c r="AD683" t="str" cm="1">
        <f t="array" ref="AD683">_xlfn.IFS(Table1[[#This Row],[Performance Score]]&gt;=90,"Excellent",Table1[[#This Row],[Performance Score]]&gt;=75,"Good",Table1[[#This Row],[Performance Score]]&gt;=60,"Average",Table1[[#This Row],[Performance Score]]&lt;=60,"Need Improvement")</f>
        <v>Good</v>
      </c>
      <c r="AE683" t="str">
        <f>IF(AND(Table1[[#This Row],[Attendance %]]&gt;=80,(Table1[[#This Row],[Performance Score]]&gt;=80)),"Eligible","Not Eligible")</f>
        <v>Not Eligible</v>
      </c>
      <c r="AF683" t="str">
        <f>IF(Table1[[#This Row],[Performance Score]]&gt;=80,"High Performer","Low Performer")</f>
        <v>High Performer</v>
      </c>
      <c r="AG683" t="str" cm="1">
        <f t="array" aca="1" ref="AG683" ca="1">_xlfn.IFS(Table1[[#This Row],[Experience]]&lt;=3,"Junior",Table1[[#This Row],[Experience]]&lt;=7,"Mid Level",Table1[[#This Row],[Experience]]&gt;=7,"Senior")</f>
        <v>Mid Level</v>
      </c>
      <c r="AH683" t="str">
        <f>IF(Table1[[#This Row],[Attendance %]]&gt;75,"OK","Below 75")</f>
        <v>Below 75</v>
      </c>
      <c r="AI683" t="b">
        <f>ISBLANK(Table1[[#This Row],[Employee ID]])</f>
        <v>0</v>
      </c>
      <c r="AJ683" t="b">
        <f>ISNUMBER(Table1[[#This Row],[Total Salary  ]])</f>
        <v>1</v>
      </c>
      <c r="AK683" t="str">
        <f>IFERROR(_xlfn.XLOOKUP(Table1[[#This Row],[Manager ID]],MANAGERS!A:A,MANAGERS!B:B),"Not Found")</f>
        <v>Manager_17</v>
      </c>
    </row>
    <row r="684" spans="1:37" x14ac:dyDescent="0.2">
      <c r="A684" t="s">
        <v>161</v>
      </c>
      <c r="B684" t="s">
        <v>45</v>
      </c>
      <c r="C684" t="s">
        <v>15</v>
      </c>
      <c r="D684" t="s">
        <v>40</v>
      </c>
      <c r="E684" t="s">
        <v>22</v>
      </c>
      <c r="F684" s="1">
        <v>45119</v>
      </c>
      <c r="G684" s="1">
        <v>39604</v>
      </c>
      <c r="H684">
        <v>117260</v>
      </c>
      <c r="I684">
        <v>8293</v>
      </c>
      <c r="J684">
        <v>88</v>
      </c>
      <c r="K684">
        <v>50</v>
      </c>
      <c r="L684" t="s">
        <v>18</v>
      </c>
      <c r="M684">
        <v>110</v>
      </c>
      <c r="N684">
        <f>Table1[[#This Row],[Basic Salary]]+Table1[[#This Row],[Bonus]]</f>
        <v>125553</v>
      </c>
      <c r="O684" s="2">
        <f>Table1[[#This Row],[Bonus]]/Table1[[#This Row],[Basic Salary]]</f>
        <v>7.0723179259764624E-2</v>
      </c>
      <c r="P684">
        <f ca="1">DATEDIF(Table1[[#This Row],[Date of Birth]],TODAY(),"Y")</f>
        <v>18</v>
      </c>
      <c r="Q684">
        <f ca="1">DATEDIF(Table1[[#This Row],[Joining Date]],TODAY(),"Y")</f>
        <v>3</v>
      </c>
      <c r="R684" t="str">
        <f ca="1">IF(YEAR(Table1[[#This Row],[Joining Date]])=YEAR(TODAY()),"Yes","No")</f>
        <v>No</v>
      </c>
      <c r="S684" t="str">
        <f ca="1">IF(Table1[[#This Row],[Experience]]&gt;5,"Yes","No")</f>
        <v>No</v>
      </c>
      <c r="T684" t="str">
        <f>TEXT(Table1[[#This Row],[Joining Date]],"mmmm")</f>
        <v>July</v>
      </c>
      <c r="U684" t="str">
        <f>TEXT(Table1[[#This Row],[Joining Date]],"yyyy")</f>
        <v>2023</v>
      </c>
      <c r="V684" s="5">
        <f ca="1">TODAY()-Table1[[#This Row],[Joining Date]]</f>
        <v>1120</v>
      </c>
      <c r="W684" t="str">
        <f>LEFT(Table1[[#This Row],[Employee Name]],FIND(" ",Table1[[#This Row],[Employee Name]])-1)</f>
        <v>Ananya</v>
      </c>
      <c r="X684" t="str">
        <f>RIGHT(Table1[[#This Row],[Employee Name]],LEN(Table1[[#This Row],[Employee Name]])-FIND(" ",Table1[[#This Row],[Employee Name]]))</f>
        <v>Rao</v>
      </c>
      <c r="Y684" t="str">
        <f>Table1[[#This Row],[Department]]&amp;"-"&amp;Table1[[#This Row],[Employee ID]]</f>
        <v>IT-E00105</v>
      </c>
      <c r="Z684" t="str">
        <f>LEFT(Table1[[#This Row],[Department]],3)</f>
        <v>IT</v>
      </c>
      <c r="AA684" t="str">
        <f>_xlfn.XLOOKUP(Table1[[#This Row],[Manager ID]],MANAGERS!A:A,MANAGERS!B:B)</f>
        <v>Manager_10</v>
      </c>
      <c r="AB684" t="str" cm="1">
        <f t="array" ref="AB684">_xlfn.XLOOKUP(Table1[[#This Row],[Manager ID]],Table2[[#All],[Manager ID]],Table2[[#All],[Department Head]])</f>
        <v>HR</v>
      </c>
      <c r="AC684" s="2">
        <f>_xlfn.XLOOKUP(Table1[[#This Row],[City]],L:L,O:O)</f>
        <v>0.21356479274849693</v>
      </c>
      <c r="AD684" t="str" cm="1">
        <f t="array" ref="AD684">_xlfn.IFS(Table1[[#This Row],[Performance Score]]&gt;=90,"Excellent",Table1[[#This Row],[Performance Score]]&gt;=75,"Good",Table1[[#This Row],[Performance Score]]&gt;=60,"Average",Table1[[#This Row],[Performance Score]]&lt;=60,"Need Improvement")</f>
        <v>Need Improvement</v>
      </c>
      <c r="AE684" t="str">
        <f>IF(AND(Table1[[#This Row],[Attendance %]]&gt;=80,(Table1[[#This Row],[Performance Score]]&gt;=80)),"Eligible","Not Eligible")</f>
        <v>Not Eligible</v>
      </c>
      <c r="AF684" t="str">
        <f>IF(Table1[[#This Row],[Performance Score]]&gt;=80,"High Performer","Low Performer")</f>
        <v>Low Performer</v>
      </c>
      <c r="AG684" t="str" cm="1">
        <f t="array" aca="1" ref="AG684" ca="1">_xlfn.IFS(Table1[[#This Row],[Experience]]&lt;=3,"Junior",Table1[[#This Row],[Experience]]&lt;=7,"Mid Level",Table1[[#This Row],[Experience]]&gt;=7,"Senior")</f>
        <v>Junior</v>
      </c>
      <c r="AH684" t="str">
        <f>IF(Table1[[#This Row],[Attendance %]]&gt;75,"OK","Below 75")</f>
        <v>OK</v>
      </c>
      <c r="AI684" t="b">
        <f>ISBLANK(Table1[[#This Row],[Employee ID]])</f>
        <v>0</v>
      </c>
      <c r="AJ684" t="b">
        <f>ISNUMBER(Table1[[#This Row],[Total Salary  ]])</f>
        <v>1</v>
      </c>
      <c r="AK684" t="str">
        <f>IFERROR(_xlfn.XLOOKUP(Table1[[#This Row],[Manager ID]],MANAGERS!A:A,MANAGERS!B:B),"Not Found")</f>
        <v>Manager_10</v>
      </c>
    </row>
    <row r="685" spans="1:37" x14ac:dyDescent="0.2">
      <c r="A685" t="s">
        <v>134</v>
      </c>
      <c r="B685" t="s">
        <v>87</v>
      </c>
      <c r="C685" t="s">
        <v>21</v>
      </c>
      <c r="D685" t="s">
        <v>16</v>
      </c>
      <c r="E685" t="s">
        <v>22</v>
      </c>
      <c r="F685" s="1">
        <v>44271</v>
      </c>
      <c r="G685" s="1">
        <v>34007</v>
      </c>
      <c r="H685">
        <v>116411</v>
      </c>
      <c r="I685">
        <v>9137</v>
      </c>
      <c r="J685">
        <v>100</v>
      </c>
      <c r="K685">
        <v>95</v>
      </c>
      <c r="L685" t="s">
        <v>34</v>
      </c>
      <c r="M685">
        <v>116</v>
      </c>
      <c r="N685">
        <f>Table1[[#This Row],[Basic Salary]]+Table1[[#This Row],[Bonus]]</f>
        <v>125548</v>
      </c>
      <c r="O685" s="2">
        <f>Table1[[#This Row],[Bonus]]/Table1[[#This Row],[Basic Salary]]</f>
        <v>7.8489146214704791E-2</v>
      </c>
      <c r="P685">
        <f ca="1">DATEDIF(Table1[[#This Row],[Date of Birth]],TODAY(),"Y")</f>
        <v>33</v>
      </c>
      <c r="Q685">
        <f ca="1">DATEDIF(Table1[[#This Row],[Joining Date]],TODAY(),"Y")</f>
        <v>5</v>
      </c>
      <c r="R685" t="str">
        <f ca="1">IF(YEAR(Table1[[#This Row],[Joining Date]])=YEAR(TODAY()),"Yes","No")</f>
        <v>No</v>
      </c>
      <c r="S685" t="str">
        <f ca="1">IF(Table1[[#This Row],[Experience]]&gt;5,"Yes","No")</f>
        <v>No</v>
      </c>
      <c r="T685" t="str">
        <f>TEXT(Table1[[#This Row],[Joining Date]],"mmmm")</f>
        <v>March</v>
      </c>
      <c r="U685" t="str">
        <f>TEXT(Table1[[#This Row],[Joining Date]],"yyyy")</f>
        <v>2021</v>
      </c>
      <c r="V685" s="5">
        <f ca="1">TODAY()-Table1[[#This Row],[Joining Date]]</f>
        <v>1968</v>
      </c>
      <c r="W685" t="str">
        <f>LEFT(Table1[[#This Row],[Employee Name]],FIND(" ",Table1[[#This Row],[Employee Name]])-1)</f>
        <v>Arjun</v>
      </c>
      <c r="X685" t="str">
        <f>RIGHT(Table1[[#This Row],[Employee Name]],LEN(Table1[[#This Row],[Employee Name]])-FIND(" ",Table1[[#This Row],[Employee Name]]))</f>
        <v>Mehta</v>
      </c>
      <c r="Y685" t="str">
        <f>Table1[[#This Row],[Department]]&amp;"-"&amp;Table1[[#This Row],[Employee ID]]</f>
        <v>HR-E00078</v>
      </c>
      <c r="Z685" t="str">
        <f>LEFT(Table1[[#This Row],[Department]],3)</f>
        <v>HR</v>
      </c>
      <c r="AA685" t="str">
        <f>_xlfn.XLOOKUP(Table1[[#This Row],[Manager ID]],MANAGERS!A:A,MANAGERS!B:B)</f>
        <v>Manager_16</v>
      </c>
      <c r="AB685" t="str" cm="1">
        <f t="array" ref="AB685">_xlfn.XLOOKUP(Table1[[#This Row],[Manager ID]],Table2[[#All],[Manager ID]],Table2[[#All],[Department Head]])</f>
        <v>Sales</v>
      </c>
      <c r="AC685" s="2">
        <f>_xlfn.XLOOKUP(Table1[[#This Row],[City]],L:L,O:O)</f>
        <v>0.24030340748661314</v>
      </c>
      <c r="AD685" t="str" cm="1">
        <f t="array" ref="AD685">_xlfn.IFS(Table1[[#This Row],[Performance Score]]&gt;=90,"Excellent",Table1[[#This Row],[Performance Score]]&gt;=75,"Good",Table1[[#This Row],[Performance Score]]&gt;=60,"Average",Table1[[#This Row],[Performance Score]]&lt;=60,"Need Improvement")</f>
        <v>Excellent</v>
      </c>
      <c r="AE685" t="str">
        <f>IF(AND(Table1[[#This Row],[Attendance %]]&gt;=80,(Table1[[#This Row],[Performance Score]]&gt;=80)),"Eligible","Not Eligible")</f>
        <v>Eligible</v>
      </c>
      <c r="AF685" t="str">
        <f>IF(Table1[[#This Row],[Performance Score]]&gt;=80,"High Performer","Low Performer")</f>
        <v>High Performer</v>
      </c>
      <c r="AG685" t="str" cm="1">
        <f t="array" aca="1" ref="AG685" ca="1">_xlfn.IFS(Table1[[#This Row],[Experience]]&lt;=3,"Junior",Table1[[#This Row],[Experience]]&lt;=7,"Mid Level",Table1[[#This Row],[Experience]]&gt;=7,"Senior")</f>
        <v>Mid Level</v>
      </c>
      <c r="AH685" t="str">
        <f>IF(Table1[[#This Row],[Attendance %]]&gt;75,"OK","Below 75")</f>
        <v>OK</v>
      </c>
      <c r="AI685" t="b">
        <f>ISBLANK(Table1[[#This Row],[Employee ID]])</f>
        <v>0</v>
      </c>
      <c r="AJ685" t="b">
        <f>ISNUMBER(Table1[[#This Row],[Total Salary  ]])</f>
        <v>1</v>
      </c>
      <c r="AK685" t="str">
        <f>IFERROR(_xlfn.XLOOKUP(Table1[[#This Row],[Manager ID]],MANAGERS!A:A,MANAGERS!B:B),"Not Found")</f>
        <v>Manager_16</v>
      </c>
    </row>
    <row r="686" spans="1:37" x14ac:dyDescent="0.2">
      <c r="A686" t="s">
        <v>3983</v>
      </c>
      <c r="B686" t="s">
        <v>69</v>
      </c>
      <c r="C686" t="s">
        <v>15</v>
      </c>
      <c r="D686" t="s">
        <v>33</v>
      </c>
      <c r="E686" t="s">
        <v>17</v>
      </c>
      <c r="F686" s="1">
        <v>43456</v>
      </c>
      <c r="G686" s="1">
        <v>31018</v>
      </c>
      <c r="H686">
        <v>117274</v>
      </c>
      <c r="I686">
        <v>8260</v>
      </c>
      <c r="J686">
        <v>61</v>
      </c>
      <c r="K686">
        <v>78</v>
      </c>
      <c r="L686" t="s">
        <v>27</v>
      </c>
      <c r="M686">
        <v>116</v>
      </c>
      <c r="N686">
        <f>Table1[[#This Row],[Basic Salary]]+Table1[[#This Row],[Bonus]]</f>
        <v>125534</v>
      </c>
      <c r="O686" s="2">
        <f>Table1[[#This Row],[Bonus]]/Table1[[#This Row],[Basic Salary]]</f>
        <v>7.0433344134249704E-2</v>
      </c>
      <c r="P686">
        <f ca="1">DATEDIF(Table1[[#This Row],[Date of Birth]],TODAY(),"Y")</f>
        <v>41</v>
      </c>
      <c r="Q686">
        <f ca="1">DATEDIF(Table1[[#This Row],[Joining Date]],TODAY(),"Y")</f>
        <v>7</v>
      </c>
      <c r="R686" t="str">
        <f ca="1">IF(YEAR(Table1[[#This Row],[Joining Date]])=YEAR(TODAY()),"Yes","No")</f>
        <v>No</v>
      </c>
      <c r="S686" t="str">
        <f ca="1">IF(Table1[[#This Row],[Experience]]&gt;5,"Yes","No")</f>
        <v>Yes</v>
      </c>
      <c r="T686" t="str">
        <f>TEXT(Table1[[#This Row],[Joining Date]],"mmmm")</f>
        <v>December</v>
      </c>
      <c r="U686" t="str">
        <f>TEXT(Table1[[#This Row],[Joining Date]],"yyyy")</f>
        <v>2018</v>
      </c>
      <c r="V686" s="5">
        <f ca="1">TODAY()-Table1[[#This Row],[Joining Date]]</f>
        <v>2783</v>
      </c>
      <c r="W686" t="str">
        <f>LEFT(Table1[[#This Row],[Employee Name]],FIND(" ",Table1[[#This Row],[Employee Name]])-1)</f>
        <v>Neha</v>
      </c>
      <c r="X686" t="str">
        <f>RIGHT(Table1[[#This Row],[Employee Name]],LEN(Table1[[#This Row],[Employee Name]])-FIND(" ",Table1[[#This Row],[Employee Name]]))</f>
        <v>Kulkarni</v>
      </c>
      <c r="Y686" t="str">
        <f>Table1[[#This Row],[Department]]&amp;"-"&amp;Table1[[#This Row],[Employee ID]]</f>
        <v>Marketing-E03927</v>
      </c>
      <c r="Z686" t="str">
        <f>LEFT(Table1[[#This Row],[Department]],3)</f>
        <v>Mar</v>
      </c>
      <c r="AA686" t="str">
        <f>_xlfn.XLOOKUP(Table1[[#This Row],[Manager ID]],MANAGERS!A:A,MANAGERS!B:B)</f>
        <v>Manager_16</v>
      </c>
      <c r="AB686" t="str" cm="1">
        <f t="array" ref="AB686">_xlfn.XLOOKUP(Table1[[#This Row],[Manager ID]],Table2[[#All],[Manager ID]],Table2[[#All],[Department Head]])</f>
        <v>Sales</v>
      </c>
      <c r="AC686" s="2">
        <f>_xlfn.XLOOKUP(Table1[[#This Row],[City]],L:L,O:O)</f>
        <v>0.23674293405114402</v>
      </c>
      <c r="AD686" t="str" cm="1">
        <f t="array" ref="AD686">_xlfn.IFS(Table1[[#This Row],[Performance Score]]&gt;=90,"Excellent",Table1[[#This Row],[Performance Score]]&gt;=75,"Good",Table1[[#This Row],[Performance Score]]&gt;=60,"Average",Table1[[#This Row],[Performance Score]]&lt;=60,"Need Improvement")</f>
        <v>Good</v>
      </c>
      <c r="AE686" t="str">
        <f>IF(AND(Table1[[#This Row],[Attendance %]]&gt;=80,(Table1[[#This Row],[Performance Score]]&gt;=80)),"Eligible","Not Eligible")</f>
        <v>Not Eligible</v>
      </c>
      <c r="AF686" t="str">
        <f>IF(Table1[[#This Row],[Performance Score]]&gt;=80,"High Performer","Low Performer")</f>
        <v>Low Performer</v>
      </c>
      <c r="AG686" t="str" cm="1">
        <f t="array" aca="1" ref="AG686" ca="1">_xlfn.IFS(Table1[[#This Row],[Experience]]&lt;=3,"Junior",Table1[[#This Row],[Experience]]&lt;=7,"Mid Level",Table1[[#This Row],[Experience]]&gt;=7,"Senior")</f>
        <v>Mid Level</v>
      </c>
      <c r="AH686" t="str">
        <f>IF(Table1[[#This Row],[Attendance %]]&gt;75,"OK","Below 75")</f>
        <v>Below 75</v>
      </c>
      <c r="AI686" t="b">
        <f>ISBLANK(Table1[[#This Row],[Employee ID]])</f>
        <v>0</v>
      </c>
      <c r="AJ686" t="b">
        <f>ISNUMBER(Table1[[#This Row],[Total Salary  ]])</f>
        <v>1</v>
      </c>
      <c r="AK686" t="str">
        <f>IFERROR(_xlfn.XLOOKUP(Table1[[#This Row],[Manager ID]],MANAGERS!A:A,MANAGERS!B:B),"Not Found")</f>
        <v>Manager_16</v>
      </c>
    </row>
    <row r="687" spans="1:37" x14ac:dyDescent="0.2">
      <c r="A687" t="s">
        <v>2176</v>
      </c>
      <c r="B687" t="s">
        <v>42</v>
      </c>
      <c r="C687" t="s">
        <v>15</v>
      </c>
      <c r="D687" t="s">
        <v>46</v>
      </c>
      <c r="E687" t="s">
        <v>17</v>
      </c>
      <c r="F687" s="1">
        <v>43412</v>
      </c>
      <c r="G687" s="1">
        <v>39945</v>
      </c>
      <c r="H687">
        <v>97719</v>
      </c>
      <c r="I687">
        <v>27787</v>
      </c>
      <c r="J687">
        <v>80</v>
      </c>
      <c r="K687">
        <v>57</v>
      </c>
      <c r="L687" t="s">
        <v>18</v>
      </c>
      <c r="M687">
        <v>105</v>
      </c>
      <c r="N687">
        <f>Table1[[#This Row],[Basic Salary]]+Table1[[#This Row],[Bonus]]</f>
        <v>125506</v>
      </c>
      <c r="O687" s="2">
        <f>Table1[[#This Row],[Bonus]]/Table1[[#This Row],[Basic Salary]]</f>
        <v>0.28435616410319386</v>
      </c>
      <c r="P687">
        <f ca="1">DATEDIF(Table1[[#This Row],[Date of Birth]],TODAY(),"Y")</f>
        <v>17</v>
      </c>
      <c r="Q687">
        <f ca="1">DATEDIF(Table1[[#This Row],[Joining Date]],TODAY(),"Y")</f>
        <v>7</v>
      </c>
      <c r="R687" t="str">
        <f ca="1">IF(YEAR(Table1[[#This Row],[Joining Date]])=YEAR(TODAY()),"Yes","No")</f>
        <v>No</v>
      </c>
      <c r="S687" t="str">
        <f ca="1">IF(Table1[[#This Row],[Experience]]&gt;5,"Yes","No")</f>
        <v>Yes</v>
      </c>
      <c r="T687" t="str">
        <f>TEXT(Table1[[#This Row],[Joining Date]],"mmmm")</f>
        <v>November</v>
      </c>
      <c r="U687" t="str">
        <f>TEXT(Table1[[#This Row],[Joining Date]],"yyyy")</f>
        <v>2018</v>
      </c>
      <c r="V687" s="5">
        <f ca="1">TODAY()-Table1[[#This Row],[Joining Date]]</f>
        <v>2827</v>
      </c>
      <c r="W687" t="str">
        <f>LEFT(Table1[[#This Row],[Employee Name]],FIND(" ",Table1[[#This Row],[Employee Name]])-1)</f>
        <v>Krishna</v>
      </c>
      <c r="X687" t="str">
        <f>RIGHT(Table1[[#This Row],[Employee Name]],LEN(Table1[[#This Row],[Employee Name]])-FIND(" ",Table1[[#This Row],[Employee Name]]))</f>
        <v>Chaitanya</v>
      </c>
      <c r="Y687" t="str">
        <f>Table1[[#This Row],[Department]]&amp;"-"&amp;Table1[[#This Row],[Employee ID]]</f>
        <v>Support-E02120</v>
      </c>
      <c r="Z687" t="str">
        <f>LEFT(Table1[[#This Row],[Department]],3)</f>
        <v>Sup</v>
      </c>
      <c r="AA687" t="str">
        <f>_xlfn.XLOOKUP(Table1[[#This Row],[Manager ID]],MANAGERS!A:A,MANAGERS!B:B)</f>
        <v>Manager_5</v>
      </c>
      <c r="AB687" t="str" cm="1">
        <f t="array" ref="AB687">_xlfn.XLOOKUP(Table1[[#This Row],[Manager ID]],Table2[[#All],[Manager ID]],Table2[[#All],[Department Head]])</f>
        <v>Sales</v>
      </c>
      <c r="AC687" s="2">
        <f>_xlfn.XLOOKUP(Table1[[#This Row],[City]],L:L,O:O)</f>
        <v>0.21356479274849693</v>
      </c>
      <c r="AD687" t="str" cm="1">
        <f t="array" ref="AD687">_xlfn.IFS(Table1[[#This Row],[Performance Score]]&gt;=90,"Excellent",Table1[[#This Row],[Performance Score]]&gt;=75,"Good",Table1[[#This Row],[Performance Score]]&gt;=60,"Average",Table1[[#This Row],[Performance Score]]&lt;=60,"Need Improvement")</f>
        <v>Need Improvement</v>
      </c>
      <c r="AE687" t="str">
        <f>IF(AND(Table1[[#This Row],[Attendance %]]&gt;=80,(Table1[[#This Row],[Performance Score]]&gt;=80)),"Eligible","Not Eligible")</f>
        <v>Not Eligible</v>
      </c>
      <c r="AF687" t="str">
        <f>IF(Table1[[#This Row],[Performance Score]]&gt;=80,"High Performer","Low Performer")</f>
        <v>Low Performer</v>
      </c>
      <c r="AG687" t="str" cm="1">
        <f t="array" aca="1" ref="AG687" ca="1">_xlfn.IFS(Table1[[#This Row],[Experience]]&lt;=3,"Junior",Table1[[#This Row],[Experience]]&lt;=7,"Mid Level",Table1[[#This Row],[Experience]]&gt;=7,"Senior")</f>
        <v>Mid Level</v>
      </c>
      <c r="AH687" t="str">
        <f>IF(Table1[[#This Row],[Attendance %]]&gt;75,"OK","Below 75")</f>
        <v>OK</v>
      </c>
      <c r="AI687" t="b">
        <f>ISBLANK(Table1[[#This Row],[Employee ID]])</f>
        <v>0</v>
      </c>
      <c r="AJ687" t="b">
        <f>ISNUMBER(Table1[[#This Row],[Total Salary  ]])</f>
        <v>1</v>
      </c>
      <c r="AK687" t="str">
        <f>IFERROR(_xlfn.XLOOKUP(Table1[[#This Row],[Manager ID]],MANAGERS!A:A,MANAGERS!B:B),"Not Found")</f>
        <v>Manager_5</v>
      </c>
    </row>
    <row r="688" spans="1:37" x14ac:dyDescent="0.2">
      <c r="A688" t="s">
        <v>5003</v>
      </c>
      <c r="B688" t="s">
        <v>71</v>
      </c>
      <c r="C688" t="s">
        <v>15</v>
      </c>
      <c r="D688" t="s">
        <v>43</v>
      </c>
      <c r="E688" t="s">
        <v>22</v>
      </c>
      <c r="F688" s="1">
        <v>43838</v>
      </c>
      <c r="G688" s="1">
        <v>30452</v>
      </c>
      <c r="H688">
        <v>98269</v>
      </c>
      <c r="I688">
        <v>27209</v>
      </c>
      <c r="J688">
        <v>84</v>
      </c>
      <c r="K688">
        <v>42</v>
      </c>
      <c r="L688" t="s">
        <v>18</v>
      </c>
      <c r="M688">
        <v>114</v>
      </c>
      <c r="N688">
        <f>Table1[[#This Row],[Basic Salary]]+Table1[[#This Row],[Bonus]]</f>
        <v>125478</v>
      </c>
      <c r="O688" s="2">
        <f>Table1[[#This Row],[Bonus]]/Table1[[#This Row],[Basic Salary]]</f>
        <v>0.27688284199493229</v>
      </c>
      <c r="P688">
        <f ca="1">DATEDIF(Table1[[#This Row],[Date of Birth]],TODAY(),"Y")</f>
        <v>43</v>
      </c>
      <c r="Q688">
        <f ca="1">DATEDIF(Table1[[#This Row],[Joining Date]],TODAY(),"Y")</f>
        <v>6</v>
      </c>
      <c r="R688" t="str">
        <f ca="1">IF(YEAR(Table1[[#This Row],[Joining Date]])=YEAR(TODAY()),"Yes","No")</f>
        <v>No</v>
      </c>
      <c r="S688" t="str">
        <f ca="1">IF(Table1[[#This Row],[Experience]]&gt;5,"Yes","No")</f>
        <v>Yes</v>
      </c>
      <c r="T688" t="str">
        <f>TEXT(Table1[[#This Row],[Joining Date]],"mmmm")</f>
        <v>January</v>
      </c>
      <c r="U688" t="str">
        <f>TEXT(Table1[[#This Row],[Joining Date]],"yyyy")</f>
        <v>2020</v>
      </c>
      <c r="V688" s="5">
        <f ca="1">TODAY()-Table1[[#This Row],[Joining Date]]</f>
        <v>2401</v>
      </c>
      <c r="W688" t="str">
        <f>LEFT(Table1[[#This Row],[Employee Name]],FIND(" ",Table1[[#This Row],[Employee Name]])-1)</f>
        <v>Sneha</v>
      </c>
      <c r="X688" t="str">
        <f>RIGHT(Table1[[#This Row],[Employee Name]],LEN(Table1[[#This Row],[Employee Name]])-FIND(" ",Table1[[#This Row],[Employee Name]]))</f>
        <v>Iyer</v>
      </c>
      <c r="Y688" t="str">
        <f>Table1[[#This Row],[Department]]&amp;"-"&amp;Table1[[#This Row],[Employee ID]]</f>
        <v>Operations-E04947</v>
      </c>
      <c r="Z688" t="str">
        <f>LEFT(Table1[[#This Row],[Department]],3)</f>
        <v>Ope</v>
      </c>
      <c r="AA688" t="str">
        <f>_xlfn.XLOOKUP(Table1[[#This Row],[Manager ID]],MANAGERS!A:A,MANAGERS!B:B)</f>
        <v>Manager_14</v>
      </c>
      <c r="AB688" t="str" cm="1">
        <f t="array" ref="AB688">_xlfn.XLOOKUP(Table1[[#This Row],[Manager ID]],Table2[[#All],[Manager ID]],Table2[[#All],[Department Head]])</f>
        <v>Marketing</v>
      </c>
      <c r="AC688" s="2">
        <f>_xlfn.XLOOKUP(Table1[[#This Row],[City]],L:L,O:O)</f>
        <v>0.21356479274849693</v>
      </c>
      <c r="AD688" t="str" cm="1">
        <f t="array" ref="AD688">_xlfn.IFS(Table1[[#This Row],[Performance Score]]&gt;=90,"Excellent",Table1[[#This Row],[Performance Score]]&gt;=75,"Good",Table1[[#This Row],[Performance Score]]&gt;=60,"Average",Table1[[#This Row],[Performance Score]]&lt;=60,"Need Improvement")</f>
        <v>Need Improvement</v>
      </c>
      <c r="AE688" t="str">
        <f>IF(AND(Table1[[#This Row],[Attendance %]]&gt;=80,(Table1[[#This Row],[Performance Score]]&gt;=80)),"Eligible","Not Eligible")</f>
        <v>Not Eligible</v>
      </c>
      <c r="AF688" t="str">
        <f>IF(Table1[[#This Row],[Performance Score]]&gt;=80,"High Performer","Low Performer")</f>
        <v>Low Performer</v>
      </c>
      <c r="AG688" t="str" cm="1">
        <f t="array" aca="1" ref="AG688" ca="1">_xlfn.IFS(Table1[[#This Row],[Experience]]&lt;=3,"Junior",Table1[[#This Row],[Experience]]&lt;=7,"Mid Level",Table1[[#This Row],[Experience]]&gt;=7,"Senior")</f>
        <v>Mid Level</v>
      </c>
      <c r="AH688" t="str">
        <f>IF(Table1[[#This Row],[Attendance %]]&gt;75,"OK","Below 75")</f>
        <v>OK</v>
      </c>
      <c r="AI688" t="b">
        <f>ISBLANK(Table1[[#This Row],[Employee ID]])</f>
        <v>0</v>
      </c>
      <c r="AJ688" t="b">
        <f>ISNUMBER(Table1[[#This Row],[Total Salary  ]])</f>
        <v>1</v>
      </c>
      <c r="AK688" t="str">
        <f>IFERROR(_xlfn.XLOOKUP(Table1[[#This Row],[Manager ID]],MANAGERS!A:A,MANAGERS!B:B),"Not Found")</f>
        <v>Manager_14</v>
      </c>
    </row>
    <row r="689" spans="1:37" x14ac:dyDescent="0.2">
      <c r="A689" t="s">
        <v>1115</v>
      </c>
      <c r="B689" t="s">
        <v>50</v>
      </c>
      <c r="C689" t="s">
        <v>15</v>
      </c>
      <c r="D689" t="s">
        <v>16</v>
      </c>
      <c r="E689" t="s">
        <v>65</v>
      </c>
      <c r="F689" s="1">
        <v>42790</v>
      </c>
      <c r="G689" s="1">
        <v>36072</v>
      </c>
      <c r="H689">
        <v>97154</v>
      </c>
      <c r="I689">
        <v>28317</v>
      </c>
      <c r="J689">
        <v>76</v>
      </c>
      <c r="K689">
        <v>97</v>
      </c>
      <c r="L689" t="s">
        <v>34</v>
      </c>
      <c r="M689">
        <v>118</v>
      </c>
      <c r="N689">
        <f>Table1[[#This Row],[Basic Salary]]+Table1[[#This Row],[Bonus]]</f>
        <v>125471</v>
      </c>
      <c r="O689" s="2">
        <f>Table1[[#This Row],[Bonus]]/Table1[[#This Row],[Basic Salary]]</f>
        <v>0.29146509665067832</v>
      </c>
      <c r="P689">
        <f ca="1">DATEDIF(Table1[[#This Row],[Date of Birth]],TODAY(),"Y")</f>
        <v>27</v>
      </c>
      <c r="Q689">
        <f ca="1">DATEDIF(Table1[[#This Row],[Joining Date]],TODAY(),"Y")</f>
        <v>9</v>
      </c>
      <c r="R689" t="str">
        <f ca="1">IF(YEAR(Table1[[#This Row],[Joining Date]])=YEAR(TODAY()),"Yes","No")</f>
        <v>No</v>
      </c>
      <c r="S689" t="str">
        <f ca="1">IF(Table1[[#This Row],[Experience]]&gt;5,"Yes","No")</f>
        <v>Yes</v>
      </c>
      <c r="T689" t="str">
        <f>TEXT(Table1[[#This Row],[Joining Date]],"mmmm")</f>
        <v>February</v>
      </c>
      <c r="U689" t="str">
        <f>TEXT(Table1[[#This Row],[Joining Date]],"yyyy")</f>
        <v>2017</v>
      </c>
      <c r="V689" s="5">
        <f ca="1">TODAY()-Table1[[#This Row],[Joining Date]]</f>
        <v>3449</v>
      </c>
      <c r="W689" t="str">
        <f>LEFT(Table1[[#This Row],[Employee Name]],FIND(" ",Table1[[#This Row],[Employee Name]])-1)</f>
        <v>Ravi</v>
      </c>
      <c r="X689" t="str">
        <f>RIGHT(Table1[[#This Row],[Employee Name]],LEN(Table1[[#This Row],[Employee Name]])-FIND(" ",Table1[[#This Row],[Employee Name]]))</f>
        <v>Teja</v>
      </c>
      <c r="Y689" t="str">
        <f>Table1[[#This Row],[Department]]&amp;"-"&amp;Table1[[#This Row],[Employee ID]]</f>
        <v>HR-E01059</v>
      </c>
      <c r="Z689" t="str">
        <f>LEFT(Table1[[#This Row],[Department]],3)</f>
        <v>HR</v>
      </c>
      <c r="AA689" t="str">
        <f>_xlfn.XLOOKUP(Table1[[#This Row],[Manager ID]],MANAGERS!A:A,MANAGERS!B:B)</f>
        <v>Manager_18</v>
      </c>
      <c r="AB689" t="str" cm="1">
        <f t="array" ref="AB689">_xlfn.XLOOKUP(Table1[[#This Row],[Manager ID]],Table2[[#All],[Manager ID]],Table2[[#All],[Department Head]])</f>
        <v>Support</v>
      </c>
      <c r="AC689" s="2">
        <f>_xlfn.XLOOKUP(Table1[[#This Row],[City]],L:L,O:O)</f>
        <v>0.24030340748661314</v>
      </c>
      <c r="AD689" t="str" cm="1">
        <f t="array" ref="AD689">_xlfn.IFS(Table1[[#This Row],[Performance Score]]&gt;=90,"Excellent",Table1[[#This Row],[Performance Score]]&gt;=75,"Good",Table1[[#This Row],[Performance Score]]&gt;=60,"Average",Table1[[#This Row],[Performance Score]]&lt;=60,"Need Improvement")</f>
        <v>Excellent</v>
      </c>
      <c r="AE689" t="str">
        <f>IF(AND(Table1[[#This Row],[Attendance %]]&gt;=80,(Table1[[#This Row],[Performance Score]]&gt;=80)),"Eligible","Not Eligible")</f>
        <v>Not Eligible</v>
      </c>
      <c r="AF689" t="str">
        <f>IF(Table1[[#This Row],[Performance Score]]&gt;=80,"High Performer","Low Performer")</f>
        <v>High Performer</v>
      </c>
      <c r="AG689" t="str" cm="1">
        <f t="array" aca="1" ref="AG689" ca="1">_xlfn.IFS(Table1[[#This Row],[Experience]]&lt;=3,"Junior",Table1[[#This Row],[Experience]]&lt;=7,"Mid Level",Table1[[#This Row],[Experience]]&gt;=7,"Senior")</f>
        <v>Senior</v>
      </c>
      <c r="AH689" t="str">
        <f>IF(Table1[[#This Row],[Attendance %]]&gt;75,"OK","Below 75")</f>
        <v>OK</v>
      </c>
      <c r="AI689" t="b">
        <f>ISBLANK(Table1[[#This Row],[Employee ID]])</f>
        <v>0</v>
      </c>
      <c r="AJ689" t="b">
        <f>ISNUMBER(Table1[[#This Row],[Total Salary  ]])</f>
        <v>1</v>
      </c>
      <c r="AK689" t="str">
        <f>IFERROR(_xlfn.XLOOKUP(Table1[[#This Row],[Manager ID]],MANAGERS!A:A,MANAGERS!B:B),"Not Found")</f>
        <v>Manager_18</v>
      </c>
    </row>
    <row r="690" spans="1:37" x14ac:dyDescent="0.2">
      <c r="A690" t="s">
        <v>2223</v>
      </c>
      <c r="B690" t="s">
        <v>45</v>
      </c>
      <c r="C690" t="s">
        <v>21</v>
      </c>
      <c r="D690" t="s">
        <v>43</v>
      </c>
      <c r="E690" t="s">
        <v>26</v>
      </c>
      <c r="F690" s="1">
        <v>43900</v>
      </c>
      <c r="G690" s="1">
        <v>37936</v>
      </c>
      <c r="H690">
        <v>99256</v>
      </c>
      <c r="I690">
        <v>26209</v>
      </c>
      <c r="J690">
        <v>89</v>
      </c>
      <c r="K690">
        <v>65</v>
      </c>
      <c r="L690" t="s">
        <v>53</v>
      </c>
      <c r="M690">
        <v>119</v>
      </c>
      <c r="N690">
        <f>Table1[[#This Row],[Basic Salary]]+Table1[[#This Row],[Bonus]]</f>
        <v>125465</v>
      </c>
      <c r="O690" s="2">
        <f>Table1[[#This Row],[Bonus]]/Table1[[#This Row],[Basic Salary]]</f>
        <v>0.26405456597082294</v>
      </c>
      <c r="P690">
        <f ca="1">DATEDIF(Table1[[#This Row],[Date of Birth]],TODAY(),"Y")</f>
        <v>22</v>
      </c>
      <c r="Q690">
        <f ca="1">DATEDIF(Table1[[#This Row],[Joining Date]],TODAY(),"Y")</f>
        <v>6</v>
      </c>
      <c r="R690" t="str">
        <f ca="1">IF(YEAR(Table1[[#This Row],[Joining Date]])=YEAR(TODAY()),"Yes","No")</f>
        <v>No</v>
      </c>
      <c r="S690" t="str">
        <f ca="1">IF(Table1[[#This Row],[Experience]]&gt;5,"Yes","No")</f>
        <v>Yes</v>
      </c>
      <c r="T690" t="str">
        <f>TEXT(Table1[[#This Row],[Joining Date]],"mmmm")</f>
        <v>March</v>
      </c>
      <c r="U690" t="str">
        <f>TEXT(Table1[[#This Row],[Joining Date]],"yyyy")</f>
        <v>2020</v>
      </c>
      <c r="V690" s="5">
        <f ca="1">TODAY()-Table1[[#This Row],[Joining Date]]</f>
        <v>2339</v>
      </c>
      <c r="W690" t="str">
        <f>LEFT(Table1[[#This Row],[Employee Name]],FIND(" ",Table1[[#This Row],[Employee Name]])-1)</f>
        <v>Ananya</v>
      </c>
      <c r="X690" t="str">
        <f>RIGHT(Table1[[#This Row],[Employee Name]],LEN(Table1[[#This Row],[Employee Name]])-FIND(" ",Table1[[#This Row],[Employee Name]]))</f>
        <v>Rao</v>
      </c>
      <c r="Y690" t="str">
        <f>Table1[[#This Row],[Department]]&amp;"-"&amp;Table1[[#This Row],[Employee ID]]</f>
        <v>Operations-E02167</v>
      </c>
      <c r="Z690" t="str">
        <f>LEFT(Table1[[#This Row],[Department]],3)</f>
        <v>Ope</v>
      </c>
      <c r="AA690" t="str">
        <f>_xlfn.XLOOKUP(Table1[[#This Row],[Manager ID]],MANAGERS!A:A,MANAGERS!B:B)</f>
        <v>Manager_19</v>
      </c>
      <c r="AB690" t="str" cm="1">
        <f t="array" ref="AB690">_xlfn.XLOOKUP(Table1[[#This Row],[Manager ID]],Table2[[#All],[Manager ID]],Table2[[#All],[Department Head]])</f>
        <v>Support</v>
      </c>
      <c r="AC690" s="2">
        <f>_xlfn.XLOOKUP(Table1[[#This Row],[City]],L:L,O:O)</f>
        <v>0.23685887225230964</v>
      </c>
      <c r="AD690" t="str" cm="1">
        <f t="array" ref="AD690">_xlfn.IFS(Table1[[#This Row],[Performance Score]]&gt;=90,"Excellent",Table1[[#This Row],[Performance Score]]&gt;=75,"Good",Table1[[#This Row],[Performance Score]]&gt;=60,"Average",Table1[[#This Row],[Performance Score]]&lt;=60,"Need Improvement")</f>
        <v>Average</v>
      </c>
      <c r="AE690" t="str">
        <f>IF(AND(Table1[[#This Row],[Attendance %]]&gt;=80,(Table1[[#This Row],[Performance Score]]&gt;=80)),"Eligible","Not Eligible")</f>
        <v>Not Eligible</v>
      </c>
      <c r="AF690" t="str">
        <f>IF(Table1[[#This Row],[Performance Score]]&gt;=80,"High Performer","Low Performer")</f>
        <v>Low Performer</v>
      </c>
      <c r="AG690" t="str" cm="1">
        <f t="array" aca="1" ref="AG690" ca="1">_xlfn.IFS(Table1[[#This Row],[Experience]]&lt;=3,"Junior",Table1[[#This Row],[Experience]]&lt;=7,"Mid Level",Table1[[#This Row],[Experience]]&gt;=7,"Senior")</f>
        <v>Mid Level</v>
      </c>
      <c r="AH690" t="str">
        <f>IF(Table1[[#This Row],[Attendance %]]&gt;75,"OK","Below 75")</f>
        <v>OK</v>
      </c>
      <c r="AI690" t="b">
        <f>ISBLANK(Table1[[#This Row],[Employee ID]])</f>
        <v>0</v>
      </c>
      <c r="AJ690" t="b">
        <f>ISNUMBER(Table1[[#This Row],[Total Salary  ]])</f>
        <v>1</v>
      </c>
      <c r="AK690" t="str">
        <f>IFERROR(_xlfn.XLOOKUP(Table1[[#This Row],[Manager ID]],MANAGERS!A:A,MANAGERS!B:B),"Not Found")</f>
        <v>Manager_19</v>
      </c>
    </row>
    <row r="691" spans="1:37" x14ac:dyDescent="0.2">
      <c r="A691" t="s">
        <v>1493</v>
      </c>
      <c r="B691" t="s">
        <v>14</v>
      </c>
      <c r="C691" t="s">
        <v>21</v>
      </c>
      <c r="D691" t="s">
        <v>40</v>
      </c>
      <c r="E691" t="s">
        <v>22</v>
      </c>
      <c r="F691" s="1">
        <v>45901</v>
      </c>
      <c r="G691" s="1">
        <v>33721</v>
      </c>
      <c r="H691">
        <v>109850</v>
      </c>
      <c r="I691">
        <v>15592</v>
      </c>
      <c r="J691">
        <v>62</v>
      </c>
      <c r="K691">
        <v>49</v>
      </c>
      <c r="L691" t="s">
        <v>34</v>
      </c>
      <c r="M691">
        <v>108</v>
      </c>
      <c r="N691">
        <f>Table1[[#This Row],[Basic Salary]]+Table1[[#This Row],[Bonus]]</f>
        <v>125442</v>
      </c>
      <c r="O691" s="2">
        <f>Table1[[#This Row],[Bonus]]/Table1[[#This Row],[Basic Salary]]</f>
        <v>0.14193900773782431</v>
      </c>
      <c r="P691">
        <f ca="1">DATEDIF(Table1[[#This Row],[Date of Birth]],TODAY(),"Y")</f>
        <v>34</v>
      </c>
      <c r="Q691">
        <f ca="1">DATEDIF(Table1[[#This Row],[Joining Date]],TODAY(),"Y")</f>
        <v>0</v>
      </c>
      <c r="R691" t="str">
        <f ca="1">IF(YEAR(Table1[[#This Row],[Joining Date]])=YEAR(TODAY()),"Yes","No")</f>
        <v>No</v>
      </c>
      <c r="S691" t="str">
        <f ca="1">IF(Table1[[#This Row],[Experience]]&gt;5,"Yes","No")</f>
        <v>No</v>
      </c>
      <c r="T691" t="str">
        <f>TEXT(Table1[[#This Row],[Joining Date]],"mmmm")</f>
        <v>September</v>
      </c>
      <c r="U691" t="str">
        <f>TEXT(Table1[[#This Row],[Joining Date]],"yyyy")</f>
        <v>2025</v>
      </c>
      <c r="V691" s="5">
        <f ca="1">TODAY()-Table1[[#This Row],[Joining Date]]</f>
        <v>338</v>
      </c>
      <c r="W691" t="str">
        <f>LEFT(Table1[[#This Row],[Employee Name]],FIND(" ",Table1[[#This Row],[Employee Name]])-1)</f>
        <v>Nisha</v>
      </c>
      <c r="X691" t="str">
        <f>RIGHT(Table1[[#This Row],[Employee Name]],LEN(Table1[[#This Row],[Employee Name]])-FIND(" ",Table1[[#This Row],[Employee Name]]))</f>
        <v>Kapoor</v>
      </c>
      <c r="Y691" t="str">
        <f>Table1[[#This Row],[Department]]&amp;"-"&amp;Table1[[#This Row],[Employee ID]]</f>
        <v>IT-E01437</v>
      </c>
      <c r="Z691" t="str">
        <f>LEFT(Table1[[#This Row],[Department]],3)</f>
        <v>IT</v>
      </c>
      <c r="AA691" t="str">
        <f>_xlfn.XLOOKUP(Table1[[#This Row],[Manager ID]],MANAGERS!A:A,MANAGERS!B:B)</f>
        <v>Manager_8</v>
      </c>
      <c r="AB691" t="str" cm="1">
        <f t="array" ref="AB691">_xlfn.XLOOKUP(Table1[[#This Row],[Manager ID]],Table2[[#All],[Manager ID]],Table2[[#All],[Department Head]])</f>
        <v>Sales</v>
      </c>
      <c r="AC691" s="2">
        <f>_xlfn.XLOOKUP(Table1[[#This Row],[City]],L:L,O:O)</f>
        <v>0.24030340748661314</v>
      </c>
      <c r="AD691" t="str" cm="1">
        <f t="array" ref="AD691">_xlfn.IFS(Table1[[#This Row],[Performance Score]]&gt;=90,"Excellent",Table1[[#This Row],[Performance Score]]&gt;=75,"Good",Table1[[#This Row],[Performance Score]]&gt;=60,"Average",Table1[[#This Row],[Performance Score]]&lt;=60,"Need Improvement")</f>
        <v>Need Improvement</v>
      </c>
      <c r="AE691" t="str">
        <f>IF(AND(Table1[[#This Row],[Attendance %]]&gt;=80,(Table1[[#This Row],[Performance Score]]&gt;=80)),"Eligible","Not Eligible")</f>
        <v>Not Eligible</v>
      </c>
      <c r="AF691" t="str">
        <f>IF(Table1[[#This Row],[Performance Score]]&gt;=80,"High Performer","Low Performer")</f>
        <v>Low Performer</v>
      </c>
      <c r="AG691" t="str" cm="1">
        <f t="array" aca="1" ref="AG691" ca="1">_xlfn.IFS(Table1[[#This Row],[Experience]]&lt;=3,"Junior",Table1[[#This Row],[Experience]]&lt;=7,"Mid Level",Table1[[#This Row],[Experience]]&gt;=7,"Senior")</f>
        <v>Junior</v>
      </c>
      <c r="AH691" t="str">
        <f>IF(Table1[[#This Row],[Attendance %]]&gt;75,"OK","Below 75")</f>
        <v>Below 75</v>
      </c>
      <c r="AI691" t="b">
        <f>ISBLANK(Table1[[#This Row],[Employee ID]])</f>
        <v>0</v>
      </c>
      <c r="AJ691" t="b">
        <f>ISNUMBER(Table1[[#This Row],[Total Salary  ]])</f>
        <v>1</v>
      </c>
      <c r="AK691" t="str">
        <f>IFERROR(_xlfn.XLOOKUP(Table1[[#This Row],[Manager ID]],MANAGERS!A:A,MANAGERS!B:B),"Not Found")</f>
        <v>Manager_8</v>
      </c>
    </row>
    <row r="692" spans="1:37" x14ac:dyDescent="0.2">
      <c r="A692" t="s">
        <v>61</v>
      </c>
      <c r="B692" t="s">
        <v>62</v>
      </c>
      <c r="C692" t="s">
        <v>21</v>
      </c>
      <c r="D692" t="s">
        <v>43</v>
      </c>
      <c r="E692" t="s">
        <v>51</v>
      </c>
      <c r="F692" s="1">
        <v>43738</v>
      </c>
      <c r="G692" s="1">
        <v>32691</v>
      </c>
      <c r="H692">
        <v>95686</v>
      </c>
      <c r="I692">
        <v>29748</v>
      </c>
      <c r="J692">
        <v>72</v>
      </c>
      <c r="K692">
        <v>85</v>
      </c>
      <c r="L692" t="s">
        <v>31</v>
      </c>
      <c r="M692">
        <v>113</v>
      </c>
      <c r="N692">
        <f>Table1[[#This Row],[Basic Salary]]+Table1[[#This Row],[Bonus]]</f>
        <v>125434</v>
      </c>
      <c r="O692" s="2">
        <f>Table1[[#This Row],[Bonus]]/Table1[[#This Row],[Basic Salary]]</f>
        <v>0.31089187550947894</v>
      </c>
      <c r="P692">
        <f ca="1">DATEDIF(Table1[[#This Row],[Date of Birth]],TODAY(),"Y")</f>
        <v>37</v>
      </c>
      <c r="Q692">
        <f ca="1">DATEDIF(Table1[[#This Row],[Joining Date]],TODAY(),"Y")</f>
        <v>6</v>
      </c>
      <c r="R692" t="str">
        <f ca="1">IF(YEAR(Table1[[#This Row],[Joining Date]])=YEAR(TODAY()),"Yes","No")</f>
        <v>No</v>
      </c>
      <c r="S692" t="str">
        <f ca="1">IF(Table1[[#This Row],[Experience]]&gt;5,"Yes","No")</f>
        <v>Yes</v>
      </c>
      <c r="T692" t="str">
        <f>TEXT(Table1[[#This Row],[Joining Date]],"mmmm")</f>
        <v>September</v>
      </c>
      <c r="U692" t="str">
        <f>TEXT(Table1[[#This Row],[Joining Date]],"yyyy")</f>
        <v>2019</v>
      </c>
      <c r="V692" s="5">
        <f ca="1">TODAY()-Table1[[#This Row],[Joining Date]]</f>
        <v>2501</v>
      </c>
      <c r="W692" t="str">
        <f>LEFT(Table1[[#This Row],[Employee Name]],FIND(" ",Table1[[#This Row],[Employee Name]])-1)</f>
        <v>Kavya</v>
      </c>
      <c r="X692" t="str">
        <f>RIGHT(Table1[[#This Row],[Employee Name]],LEN(Table1[[#This Row],[Employee Name]])-FIND(" ",Table1[[#This Row],[Employee Name]]))</f>
        <v>Nair</v>
      </c>
      <c r="Y692" t="str">
        <f>Table1[[#This Row],[Department]]&amp;"-"&amp;Table1[[#This Row],[Employee ID]]</f>
        <v>Operations-E00018</v>
      </c>
      <c r="Z692" t="str">
        <f>LEFT(Table1[[#This Row],[Department]],3)</f>
        <v>Ope</v>
      </c>
      <c r="AA692" t="str">
        <f>_xlfn.XLOOKUP(Table1[[#This Row],[Manager ID]],MANAGERS!A:A,MANAGERS!B:B)</f>
        <v>Manager_13</v>
      </c>
      <c r="AB692" t="str" cm="1">
        <f t="array" ref="AB692">_xlfn.XLOOKUP(Table1[[#This Row],[Manager ID]],Table2[[#All],[Manager ID]],Table2[[#All],[Department Head]])</f>
        <v>HR</v>
      </c>
      <c r="AC692" s="2">
        <f>_xlfn.XLOOKUP(Table1[[#This Row],[City]],L:L,O:O)</f>
        <v>0.241864189087755</v>
      </c>
      <c r="AD692" t="str" cm="1">
        <f t="array" ref="AD692">_xlfn.IFS(Table1[[#This Row],[Performance Score]]&gt;=90,"Excellent",Table1[[#This Row],[Performance Score]]&gt;=75,"Good",Table1[[#This Row],[Performance Score]]&gt;=60,"Average",Table1[[#This Row],[Performance Score]]&lt;=60,"Need Improvement")</f>
        <v>Good</v>
      </c>
      <c r="AE692" t="str">
        <f>IF(AND(Table1[[#This Row],[Attendance %]]&gt;=80,(Table1[[#This Row],[Performance Score]]&gt;=80)),"Eligible","Not Eligible")</f>
        <v>Not Eligible</v>
      </c>
      <c r="AF692" t="str">
        <f>IF(Table1[[#This Row],[Performance Score]]&gt;=80,"High Performer","Low Performer")</f>
        <v>High Performer</v>
      </c>
      <c r="AG692" t="str" cm="1">
        <f t="array" aca="1" ref="AG692" ca="1">_xlfn.IFS(Table1[[#This Row],[Experience]]&lt;=3,"Junior",Table1[[#This Row],[Experience]]&lt;=7,"Mid Level",Table1[[#This Row],[Experience]]&gt;=7,"Senior")</f>
        <v>Mid Level</v>
      </c>
      <c r="AH692" t="str">
        <f>IF(Table1[[#This Row],[Attendance %]]&gt;75,"OK","Below 75")</f>
        <v>Below 75</v>
      </c>
      <c r="AI692" t="b">
        <f>ISBLANK(Table1[[#This Row],[Employee ID]])</f>
        <v>0</v>
      </c>
      <c r="AJ692" t="b">
        <f>ISNUMBER(Table1[[#This Row],[Total Salary  ]])</f>
        <v>1</v>
      </c>
      <c r="AK692" t="str">
        <f>IFERROR(_xlfn.XLOOKUP(Table1[[#This Row],[Manager ID]],MANAGERS!A:A,MANAGERS!B:B),"Not Found")</f>
        <v>Manager_13</v>
      </c>
    </row>
    <row r="693" spans="1:37" x14ac:dyDescent="0.2">
      <c r="A693" t="s">
        <v>4073</v>
      </c>
      <c r="B693" t="s">
        <v>48</v>
      </c>
      <c r="C693" t="s">
        <v>15</v>
      </c>
      <c r="D693" t="s">
        <v>81</v>
      </c>
      <c r="E693" t="s">
        <v>30</v>
      </c>
      <c r="F693" s="1">
        <v>42181</v>
      </c>
      <c r="G693" s="1">
        <v>34081</v>
      </c>
      <c r="H693">
        <v>106082</v>
      </c>
      <c r="I693">
        <v>19343</v>
      </c>
      <c r="J693">
        <v>71</v>
      </c>
      <c r="K693">
        <v>97</v>
      </c>
      <c r="L693" t="s">
        <v>37</v>
      </c>
      <c r="M693">
        <v>113</v>
      </c>
      <c r="N693">
        <f>Table1[[#This Row],[Basic Salary]]+Table1[[#This Row],[Bonus]]</f>
        <v>125425</v>
      </c>
      <c r="O693" s="2">
        <f>Table1[[#This Row],[Bonus]]/Table1[[#This Row],[Basic Salary]]</f>
        <v>0.18234007654455986</v>
      </c>
      <c r="P693">
        <f ca="1">DATEDIF(Table1[[#This Row],[Date of Birth]],TODAY(),"Y")</f>
        <v>33</v>
      </c>
      <c r="Q693">
        <f ca="1">DATEDIF(Table1[[#This Row],[Joining Date]],TODAY(),"Y")</f>
        <v>11</v>
      </c>
      <c r="R693" t="str">
        <f ca="1">IF(YEAR(Table1[[#This Row],[Joining Date]])=YEAR(TODAY()),"Yes","No")</f>
        <v>No</v>
      </c>
      <c r="S693" t="str">
        <f ca="1">IF(Table1[[#This Row],[Experience]]&gt;5,"Yes","No")</f>
        <v>Yes</v>
      </c>
      <c r="T693" t="str">
        <f>TEXT(Table1[[#This Row],[Joining Date]],"mmmm")</f>
        <v>June</v>
      </c>
      <c r="U693" t="str">
        <f>TEXT(Table1[[#This Row],[Joining Date]],"yyyy")</f>
        <v>2015</v>
      </c>
      <c r="V693" s="5">
        <f ca="1">TODAY()-Table1[[#This Row],[Joining Date]]</f>
        <v>4058</v>
      </c>
      <c r="W693" t="str">
        <f>LEFT(Table1[[#This Row],[Employee Name]],FIND(" ",Table1[[#This Row],[Employee Name]])-1)</f>
        <v>Aditya</v>
      </c>
      <c r="X693" t="str">
        <f>RIGHT(Table1[[#This Row],[Employee Name]],LEN(Table1[[#This Row],[Employee Name]])-FIND(" ",Table1[[#This Row],[Employee Name]]))</f>
        <v>Kapoor</v>
      </c>
      <c r="Y693" t="str">
        <f>Table1[[#This Row],[Department]]&amp;"-"&amp;Table1[[#This Row],[Employee ID]]</f>
        <v>Sales-E04017</v>
      </c>
      <c r="Z693" t="str">
        <f>LEFT(Table1[[#This Row],[Department]],3)</f>
        <v>Sal</v>
      </c>
      <c r="AA693" t="str">
        <f>_xlfn.XLOOKUP(Table1[[#This Row],[Manager ID]],MANAGERS!A:A,MANAGERS!B:B)</f>
        <v>Manager_13</v>
      </c>
      <c r="AB693" t="str" cm="1">
        <f t="array" ref="AB693">_xlfn.XLOOKUP(Table1[[#This Row],[Manager ID]],Table2[[#All],[Manager ID]],Table2[[#All],[Department Head]])</f>
        <v>HR</v>
      </c>
      <c r="AC693" s="2">
        <f>_xlfn.XLOOKUP(Table1[[#This Row],[City]],L:L,O:O)</f>
        <v>0.24036902712549932</v>
      </c>
      <c r="AD693" t="str" cm="1">
        <f t="array" ref="AD693">_xlfn.IFS(Table1[[#This Row],[Performance Score]]&gt;=90,"Excellent",Table1[[#This Row],[Performance Score]]&gt;=75,"Good",Table1[[#This Row],[Performance Score]]&gt;=60,"Average",Table1[[#This Row],[Performance Score]]&lt;=60,"Need Improvement")</f>
        <v>Excellent</v>
      </c>
      <c r="AE693" t="str">
        <f>IF(AND(Table1[[#This Row],[Attendance %]]&gt;=80,(Table1[[#This Row],[Performance Score]]&gt;=80)),"Eligible","Not Eligible")</f>
        <v>Not Eligible</v>
      </c>
      <c r="AF693" t="str">
        <f>IF(Table1[[#This Row],[Performance Score]]&gt;=80,"High Performer","Low Performer")</f>
        <v>High Performer</v>
      </c>
      <c r="AG693" t="str" cm="1">
        <f t="array" aca="1" ref="AG693" ca="1">_xlfn.IFS(Table1[[#This Row],[Experience]]&lt;=3,"Junior",Table1[[#This Row],[Experience]]&lt;=7,"Mid Level",Table1[[#This Row],[Experience]]&gt;=7,"Senior")</f>
        <v>Senior</v>
      </c>
      <c r="AH693" t="str">
        <f>IF(Table1[[#This Row],[Attendance %]]&gt;75,"OK","Below 75")</f>
        <v>Below 75</v>
      </c>
      <c r="AI693" t="b">
        <f>ISBLANK(Table1[[#This Row],[Employee ID]])</f>
        <v>0</v>
      </c>
      <c r="AJ693" t="b">
        <f>ISNUMBER(Table1[[#This Row],[Total Salary  ]])</f>
        <v>1</v>
      </c>
      <c r="AK693" t="str">
        <f>IFERROR(_xlfn.XLOOKUP(Table1[[#This Row],[Manager ID]],MANAGERS!A:A,MANAGERS!B:B),"Not Found")</f>
        <v>Manager_13</v>
      </c>
    </row>
    <row r="694" spans="1:37" x14ac:dyDescent="0.2">
      <c r="A694" t="s">
        <v>3683</v>
      </c>
      <c r="B694" t="s">
        <v>69</v>
      </c>
      <c r="C694" t="s">
        <v>21</v>
      </c>
      <c r="D694" t="s">
        <v>81</v>
      </c>
      <c r="E694" t="s">
        <v>26</v>
      </c>
      <c r="F694" s="1">
        <v>45173</v>
      </c>
      <c r="G694" s="1">
        <v>38357</v>
      </c>
      <c r="H694">
        <v>99844</v>
      </c>
      <c r="I694">
        <v>25576</v>
      </c>
      <c r="J694">
        <v>72</v>
      </c>
      <c r="K694">
        <v>82</v>
      </c>
      <c r="L694" t="s">
        <v>27</v>
      </c>
      <c r="M694">
        <v>117</v>
      </c>
      <c r="N694">
        <f>Table1[[#This Row],[Basic Salary]]+Table1[[#This Row],[Bonus]]</f>
        <v>125420</v>
      </c>
      <c r="O694" s="2">
        <f>Table1[[#This Row],[Bonus]]/Table1[[#This Row],[Basic Salary]]</f>
        <v>0.25615960899002443</v>
      </c>
      <c r="P694">
        <f ca="1">DATEDIF(Table1[[#This Row],[Date of Birth]],TODAY(),"Y")</f>
        <v>21</v>
      </c>
      <c r="Q694">
        <f ca="1">DATEDIF(Table1[[#This Row],[Joining Date]],TODAY(),"Y")</f>
        <v>2</v>
      </c>
      <c r="R694" t="str">
        <f ca="1">IF(YEAR(Table1[[#This Row],[Joining Date]])=YEAR(TODAY()),"Yes","No")</f>
        <v>No</v>
      </c>
      <c r="S694" t="str">
        <f ca="1">IF(Table1[[#This Row],[Experience]]&gt;5,"Yes","No")</f>
        <v>No</v>
      </c>
      <c r="T694" t="str">
        <f>TEXT(Table1[[#This Row],[Joining Date]],"mmmm")</f>
        <v>September</v>
      </c>
      <c r="U694" t="str">
        <f>TEXT(Table1[[#This Row],[Joining Date]],"yyyy")</f>
        <v>2023</v>
      </c>
      <c r="V694" s="5">
        <f ca="1">TODAY()-Table1[[#This Row],[Joining Date]]</f>
        <v>1066</v>
      </c>
      <c r="W694" t="str">
        <f>LEFT(Table1[[#This Row],[Employee Name]],FIND(" ",Table1[[#This Row],[Employee Name]])-1)</f>
        <v>Neha</v>
      </c>
      <c r="X694" t="str">
        <f>RIGHT(Table1[[#This Row],[Employee Name]],LEN(Table1[[#This Row],[Employee Name]])-FIND(" ",Table1[[#This Row],[Employee Name]]))</f>
        <v>Kulkarni</v>
      </c>
      <c r="Y694" t="str">
        <f>Table1[[#This Row],[Department]]&amp;"-"&amp;Table1[[#This Row],[Employee ID]]</f>
        <v>Sales-E03627</v>
      </c>
      <c r="Z694" t="str">
        <f>LEFT(Table1[[#This Row],[Department]],3)</f>
        <v>Sal</v>
      </c>
      <c r="AA694" t="str">
        <f>_xlfn.XLOOKUP(Table1[[#This Row],[Manager ID]],MANAGERS!A:A,MANAGERS!B:B)</f>
        <v>Manager_17</v>
      </c>
      <c r="AB694" t="str" cm="1">
        <f t="array" ref="AB694">_xlfn.XLOOKUP(Table1[[#This Row],[Manager ID]],Table2[[#All],[Manager ID]],Table2[[#All],[Department Head]])</f>
        <v>Finance</v>
      </c>
      <c r="AC694" s="2">
        <f>_xlfn.XLOOKUP(Table1[[#This Row],[City]],L:L,O:O)</f>
        <v>0.23674293405114402</v>
      </c>
      <c r="AD694" t="str" cm="1">
        <f t="array" ref="AD694">_xlfn.IFS(Table1[[#This Row],[Performance Score]]&gt;=90,"Excellent",Table1[[#This Row],[Performance Score]]&gt;=75,"Good",Table1[[#This Row],[Performance Score]]&gt;=60,"Average",Table1[[#This Row],[Performance Score]]&lt;=60,"Need Improvement")</f>
        <v>Good</v>
      </c>
      <c r="AE694" t="str">
        <f>IF(AND(Table1[[#This Row],[Attendance %]]&gt;=80,(Table1[[#This Row],[Performance Score]]&gt;=80)),"Eligible","Not Eligible")</f>
        <v>Not Eligible</v>
      </c>
      <c r="AF694" t="str">
        <f>IF(Table1[[#This Row],[Performance Score]]&gt;=80,"High Performer","Low Performer")</f>
        <v>High Performer</v>
      </c>
      <c r="AG694" t="str" cm="1">
        <f t="array" aca="1" ref="AG694" ca="1">_xlfn.IFS(Table1[[#This Row],[Experience]]&lt;=3,"Junior",Table1[[#This Row],[Experience]]&lt;=7,"Mid Level",Table1[[#This Row],[Experience]]&gt;=7,"Senior")</f>
        <v>Junior</v>
      </c>
      <c r="AH694" t="str">
        <f>IF(Table1[[#This Row],[Attendance %]]&gt;75,"OK","Below 75")</f>
        <v>Below 75</v>
      </c>
      <c r="AI694" t="b">
        <f>ISBLANK(Table1[[#This Row],[Employee ID]])</f>
        <v>0</v>
      </c>
      <c r="AJ694" t="b">
        <f>ISNUMBER(Table1[[#This Row],[Total Salary  ]])</f>
        <v>1</v>
      </c>
      <c r="AK694" t="str">
        <f>IFERROR(_xlfn.XLOOKUP(Table1[[#This Row],[Manager ID]],MANAGERS!A:A,MANAGERS!B:B),"Not Found")</f>
        <v>Manager_17</v>
      </c>
    </row>
    <row r="695" spans="1:37" x14ac:dyDescent="0.2">
      <c r="A695" t="s">
        <v>2234</v>
      </c>
      <c r="B695" t="s">
        <v>75</v>
      </c>
      <c r="C695" t="s">
        <v>21</v>
      </c>
      <c r="D695" t="s">
        <v>16</v>
      </c>
      <c r="E695" t="s">
        <v>22</v>
      </c>
      <c r="F695" s="1">
        <v>45620</v>
      </c>
      <c r="G695" s="1">
        <v>39624</v>
      </c>
      <c r="H695">
        <v>99112</v>
      </c>
      <c r="I695">
        <v>26301</v>
      </c>
      <c r="J695">
        <v>82</v>
      </c>
      <c r="K695">
        <v>48</v>
      </c>
      <c r="L695" t="s">
        <v>23</v>
      </c>
      <c r="M695">
        <v>113</v>
      </c>
      <c r="N695">
        <f>Table1[[#This Row],[Basic Salary]]+Table1[[#This Row],[Bonus]]</f>
        <v>125413</v>
      </c>
      <c r="O695" s="2">
        <f>Table1[[#This Row],[Bonus]]/Table1[[#This Row],[Basic Salary]]</f>
        <v>0.26536645411251919</v>
      </c>
      <c r="P695">
        <f ca="1">DATEDIF(Table1[[#This Row],[Date of Birth]],TODAY(),"Y")</f>
        <v>18</v>
      </c>
      <c r="Q695">
        <f ca="1">DATEDIF(Table1[[#This Row],[Joining Date]],TODAY(),"Y")</f>
        <v>1</v>
      </c>
      <c r="R695" t="str">
        <f ca="1">IF(YEAR(Table1[[#This Row],[Joining Date]])=YEAR(TODAY()),"Yes","No")</f>
        <v>No</v>
      </c>
      <c r="S695" t="str">
        <f ca="1">IF(Table1[[#This Row],[Experience]]&gt;5,"Yes","No")</f>
        <v>No</v>
      </c>
      <c r="T695" t="str">
        <f>TEXT(Table1[[#This Row],[Joining Date]],"mmmm")</f>
        <v>November</v>
      </c>
      <c r="U695" t="str">
        <f>TEXT(Table1[[#This Row],[Joining Date]],"yyyy")</f>
        <v>2024</v>
      </c>
      <c r="V695" s="5">
        <f ca="1">TODAY()-Table1[[#This Row],[Joining Date]]</f>
        <v>619</v>
      </c>
      <c r="W695" t="str">
        <f>LEFT(Table1[[#This Row],[Employee Name]],FIND(" ",Table1[[#This Row],[Employee Name]])-1)</f>
        <v>Ishita</v>
      </c>
      <c r="X695" t="str">
        <f>RIGHT(Table1[[#This Row],[Employee Name]],LEN(Table1[[#This Row],[Employee Name]])-FIND(" ",Table1[[#This Row],[Employee Name]]))</f>
        <v>Roy</v>
      </c>
      <c r="Y695" t="str">
        <f>Table1[[#This Row],[Department]]&amp;"-"&amp;Table1[[#This Row],[Employee ID]]</f>
        <v>HR-E02178</v>
      </c>
      <c r="Z695" t="str">
        <f>LEFT(Table1[[#This Row],[Department]],3)</f>
        <v>HR</v>
      </c>
      <c r="AA695" t="str">
        <f>_xlfn.XLOOKUP(Table1[[#This Row],[Manager ID]],MANAGERS!A:A,MANAGERS!B:B)</f>
        <v>Manager_13</v>
      </c>
      <c r="AB695" t="str" cm="1">
        <f t="array" ref="AB695">_xlfn.XLOOKUP(Table1[[#This Row],[Manager ID]],Table2[[#All],[Manager ID]],Table2[[#All],[Department Head]])</f>
        <v>HR</v>
      </c>
      <c r="AC695" s="2">
        <f>_xlfn.XLOOKUP(Table1[[#This Row],[City]],L:L,O:O)</f>
        <v>0.23486488519629886</v>
      </c>
      <c r="AD695" t="str" cm="1">
        <f t="array" ref="AD695">_xlfn.IFS(Table1[[#This Row],[Performance Score]]&gt;=90,"Excellent",Table1[[#This Row],[Performance Score]]&gt;=75,"Good",Table1[[#This Row],[Performance Score]]&gt;=60,"Average",Table1[[#This Row],[Performance Score]]&lt;=60,"Need Improvement")</f>
        <v>Need Improvement</v>
      </c>
      <c r="AE695" t="str">
        <f>IF(AND(Table1[[#This Row],[Attendance %]]&gt;=80,(Table1[[#This Row],[Performance Score]]&gt;=80)),"Eligible","Not Eligible")</f>
        <v>Not Eligible</v>
      </c>
      <c r="AF695" t="str">
        <f>IF(Table1[[#This Row],[Performance Score]]&gt;=80,"High Performer","Low Performer")</f>
        <v>Low Performer</v>
      </c>
      <c r="AG695" t="str" cm="1">
        <f t="array" aca="1" ref="AG695" ca="1">_xlfn.IFS(Table1[[#This Row],[Experience]]&lt;=3,"Junior",Table1[[#This Row],[Experience]]&lt;=7,"Mid Level",Table1[[#This Row],[Experience]]&gt;=7,"Senior")</f>
        <v>Junior</v>
      </c>
      <c r="AH695" t="str">
        <f>IF(Table1[[#This Row],[Attendance %]]&gt;75,"OK","Below 75")</f>
        <v>OK</v>
      </c>
      <c r="AI695" t="b">
        <f>ISBLANK(Table1[[#This Row],[Employee ID]])</f>
        <v>0</v>
      </c>
      <c r="AJ695" t="b">
        <f>ISNUMBER(Table1[[#This Row],[Total Salary  ]])</f>
        <v>1</v>
      </c>
      <c r="AK695" t="str">
        <f>IFERROR(_xlfn.XLOOKUP(Table1[[#This Row],[Manager ID]],MANAGERS!A:A,MANAGERS!B:B),"Not Found")</f>
        <v>Manager_13</v>
      </c>
    </row>
    <row r="696" spans="1:37" x14ac:dyDescent="0.2">
      <c r="A696" t="s">
        <v>2162</v>
      </c>
      <c r="B696" t="s">
        <v>57</v>
      </c>
      <c r="C696" t="s">
        <v>15</v>
      </c>
      <c r="D696" t="s">
        <v>16</v>
      </c>
      <c r="E696" t="s">
        <v>26</v>
      </c>
      <c r="F696" s="1">
        <v>45994</v>
      </c>
      <c r="G696" s="1">
        <v>35117</v>
      </c>
      <c r="H696">
        <v>100664</v>
      </c>
      <c r="I696">
        <v>24740</v>
      </c>
      <c r="J696">
        <v>72</v>
      </c>
      <c r="K696">
        <v>84</v>
      </c>
      <c r="L696" t="s">
        <v>53</v>
      </c>
      <c r="M696">
        <v>105</v>
      </c>
      <c r="N696">
        <f>Table1[[#This Row],[Basic Salary]]+Table1[[#This Row],[Bonus]]</f>
        <v>125404</v>
      </c>
      <c r="O696" s="2">
        <f>Table1[[#This Row],[Bonus]]/Table1[[#This Row],[Basic Salary]]</f>
        <v>0.2457680998172137</v>
      </c>
      <c r="P696">
        <f ca="1">DATEDIF(Table1[[#This Row],[Date of Birth]],TODAY(),"Y")</f>
        <v>30</v>
      </c>
      <c r="Q696">
        <f ca="1">DATEDIF(Table1[[#This Row],[Joining Date]],TODAY(),"Y")</f>
        <v>0</v>
      </c>
      <c r="R696" t="str">
        <f ca="1">IF(YEAR(Table1[[#This Row],[Joining Date]])=YEAR(TODAY()),"Yes","No")</f>
        <v>No</v>
      </c>
      <c r="S696" t="str">
        <f ca="1">IF(Table1[[#This Row],[Experience]]&gt;5,"Yes","No")</f>
        <v>No</v>
      </c>
      <c r="T696" t="str">
        <f>TEXT(Table1[[#This Row],[Joining Date]],"mmmm")</f>
        <v>December</v>
      </c>
      <c r="U696" t="str">
        <f>TEXT(Table1[[#This Row],[Joining Date]],"yyyy")</f>
        <v>2025</v>
      </c>
      <c r="V696" s="5">
        <f ca="1">TODAY()-Table1[[#This Row],[Joining Date]]</f>
        <v>245</v>
      </c>
      <c r="W696" t="str">
        <f>LEFT(Table1[[#This Row],[Employee Name]],FIND(" ",Table1[[#This Row],[Employee Name]])-1)</f>
        <v>Swathi</v>
      </c>
      <c r="X696" t="str">
        <f>RIGHT(Table1[[#This Row],[Employee Name]],LEN(Table1[[#This Row],[Employee Name]])-FIND(" ",Table1[[#This Row],[Employee Name]]))</f>
        <v>Ramesh</v>
      </c>
      <c r="Y696" t="str">
        <f>Table1[[#This Row],[Department]]&amp;"-"&amp;Table1[[#This Row],[Employee ID]]</f>
        <v>HR-E02106</v>
      </c>
      <c r="Z696" t="str">
        <f>LEFT(Table1[[#This Row],[Department]],3)</f>
        <v>HR</v>
      </c>
      <c r="AA696" t="str">
        <f>_xlfn.XLOOKUP(Table1[[#This Row],[Manager ID]],MANAGERS!A:A,MANAGERS!B:B)</f>
        <v>Manager_5</v>
      </c>
      <c r="AB696" t="str" cm="1">
        <f t="array" ref="AB696">_xlfn.XLOOKUP(Table1[[#This Row],[Manager ID]],Table2[[#All],[Manager ID]],Table2[[#All],[Department Head]])</f>
        <v>Sales</v>
      </c>
      <c r="AC696" s="2">
        <f>_xlfn.XLOOKUP(Table1[[#This Row],[City]],L:L,O:O)</f>
        <v>0.23685887225230964</v>
      </c>
      <c r="AD696" t="str" cm="1">
        <f t="array" ref="AD696">_xlfn.IFS(Table1[[#This Row],[Performance Score]]&gt;=90,"Excellent",Table1[[#This Row],[Performance Score]]&gt;=75,"Good",Table1[[#This Row],[Performance Score]]&gt;=60,"Average",Table1[[#This Row],[Performance Score]]&lt;=60,"Need Improvement")</f>
        <v>Good</v>
      </c>
      <c r="AE696" t="str">
        <f>IF(AND(Table1[[#This Row],[Attendance %]]&gt;=80,(Table1[[#This Row],[Performance Score]]&gt;=80)),"Eligible","Not Eligible")</f>
        <v>Not Eligible</v>
      </c>
      <c r="AF696" t="str">
        <f>IF(Table1[[#This Row],[Performance Score]]&gt;=80,"High Performer","Low Performer")</f>
        <v>High Performer</v>
      </c>
      <c r="AG696" t="str" cm="1">
        <f t="array" aca="1" ref="AG696" ca="1">_xlfn.IFS(Table1[[#This Row],[Experience]]&lt;=3,"Junior",Table1[[#This Row],[Experience]]&lt;=7,"Mid Level",Table1[[#This Row],[Experience]]&gt;=7,"Senior")</f>
        <v>Junior</v>
      </c>
      <c r="AH696" t="str">
        <f>IF(Table1[[#This Row],[Attendance %]]&gt;75,"OK","Below 75")</f>
        <v>Below 75</v>
      </c>
      <c r="AI696" t="b">
        <f>ISBLANK(Table1[[#This Row],[Employee ID]])</f>
        <v>0</v>
      </c>
      <c r="AJ696" t="b">
        <f>ISNUMBER(Table1[[#This Row],[Total Salary  ]])</f>
        <v>1</v>
      </c>
      <c r="AK696" t="str">
        <f>IFERROR(_xlfn.XLOOKUP(Table1[[#This Row],[Manager ID]],MANAGERS!A:A,MANAGERS!B:B),"Not Found")</f>
        <v>Manager_5</v>
      </c>
    </row>
    <row r="697" spans="1:37" x14ac:dyDescent="0.2">
      <c r="A697" t="s">
        <v>3397</v>
      </c>
      <c r="B697" t="s">
        <v>75</v>
      </c>
      <c r="C697" t="s">
        <v>15</v>
      </c>
      <c r="D697" t="s">
        <v>16</v>
      </c>
      <c r="E697" t="s">
        <v>30</v>
      </c>
      <c r="F697" s="1">
        <v>44719</v>
      </c>
      <c r="G697" s="1">
        <v>39516</v>
      </c>
      <c r="H697">
        <v>109657</v>
      </c>
      <c r="I697">
        <v>15736</v>
      </c>
      <c r="J697">
        <v>83</v>
      </c>
      <c r="K697">
        <v>71</v>
      </c>
      <c r="L697" t="s">
        <v>53</v>
      </c>
      <c r="M697">
        <v>108</v>
      </c>
      <c r="N697">
        <f>Table1[[#This Row],[Basic Salary]]+Table1[[#This Row],[Bonus]]</f>
        <v>125393</v>
      </c>
      <c r="O697" s="2">
        <f>Table1[[#This Row],[Bonus]]/Table1[[#This Row],[Basic Salary]]</f>
        <v>0.14350201081554301</v>
      </c>
      <c r="P697">
        <f ca="1">DATEDIF(Table1[[#This Row],[Date of Birth]],TODAY(),"Y")</f>
        <v>18</v>
      </c>
      <c r="Q697">
        <f ca="1">DATEDIF(Table1[[#This Row],[Joining Date]],TODAY(),"Y")</f>
        <v>4</v>
      </c>
      <c r="R697" t="str">
        <f ca="1">IF(YEAR(Table1[[#This Row],[Joining Date]])=YEAR(TODAY()),"Yes","No")</f>
        <v>No</v>
      </c>
      <c r="S697" t="str">
        <f ca="1">IF(Table1[[#This Row],[Experience]]&gt;5,"Yes","No")</f>
        <v>No</v>
      </c>
      <c r="T697" t="str">
        <f>TEXT(Table1[[#This Row],[Joining Date]],"mmmm")</f>
        <v>June</v>
      </c>
      <c r="U697" t="str">
        <f>TEXT(Table1[[#This Row],[Joining Date]],"yyyy")</f>
        <v>2022</v>
      </c>
      <c r="V697" s="5">
        <f ca="1">TODAY()-Table1[[#This Row],[Joining Date]]</f>
        <v>1520</v>
      </c>
      <c r="W697" t="str">
        <f>LEFT(Table1[[#This Row],[Employee Name]],FIND(" ",Table1[[#This Row],[Employee Name]])-1)</f>
        <v>Ishita</v>
      </c>
      <c r="X697" t="str">
        <f>RIGHT(Table1[[#This Row],[Employee Name]],LEN(Table1[[#This Row],[Employee Name]])-FIND(" ",Table1[[#This Row],[Employee Name]]))</f>
        <v>Roy</v>
      </c>
      <c r="Y697" t="str">
        <f>Table1[[#This Row],[Department]]&amp;"-"&amp;Table1[[#This Row],[Employee ID]]</f>
        <v>HR-E03341</v>
      </c>
      <c r="Z697" t="str">
        <f>LEFT(Table1[[#This Row],[Department]],3)</f>
        <v>HR</v>
      </c>
      <c r="AA697" t="str">
        <f>_xlfn.XLOOKUP(Table1[[#This Row],[Manager ID]],MANAGERS!A:A,MANAGERS!B:B)</f>
        <v>Manager_8</v>
      </c>
      <c r="AB697" t="str" cm="1">
        <f t="array" ref="AB697">_xlfn.XLOOKUP(Table1[[#This Row],[Manager ID]],Table2[[#All],[Manager ID]],Table2[[#All],[Department Head]])</f>
        <v>Sales</v>
      </c>
      <c r="AC697" s="2">
        <f>_xlfn.XLOOKUP(Table1[[#This Row],[City]],L:L,O:O)</f>
        <v>0.23685887225230964</v>
      </c>
      <c r="AD697" t="str" cm="1">
        <f t="array" ref="AD697">_xlfn.IFS(Table1[[#This Row],[Performance Score]]&gt;=90,"Excellent",Table1[[#This Row],[Performance Score]]&gt;=75,"Good",Table1[[#This Row],[Performance Score]]&gt;=60,"Average",Table1[[#This Row],[Performance Score]]&lt;=60,"Need Improvement")</f>
        <v>Average</v>
      </c>
      <c r="AE697" t="str">
        <f>IF(AND(Table1[[#This Row],[Attendance %]]&gt;=80,(Table1[[#This Row],[Performance Score]]&gt;=80)),"Eligible","Not Eligible")</f>
        <v>Not Eligible</v>
      </c>
      <c r="AF697" t="str">
        <f>IF(Table1[[#This Row],[Performance Score]]&gt;=80,"High Performer","Low Performer")</f>
        <v>Low Performer</v>
      </c>
      <c r="AG697" t="str" cm="1">
        <f t="array" aca="1" ref="AG697" ca="1">_xlfn.IFS(Table1[[#This Row],[Experience]]&lt;=3,"Junior",Table1[[#This Row],[Experience]]&lt;=7,"Mid Level",Table1[[#This Row],[Experience]]&gt;=7,"Senior")</f>
        <v>Mid Level</v>
      </c>
      <c r="AH697" t="str">
        <f>IF(Table1[[#This Row],[Attendance %]]&gt;75,"OK","Below 75")</f>
        <v>OK</v>
      </c>
      <c r="AI697" t="b">
        <f>ISBLANK(Table1[[#This Row],[Employee ID]])</f>
        <v>0</v>
      </c>
      <c r="AJ697" t="b">
        <f>ISNUMBER(Table1[[#This Row],[Total Salary  ]])</f>
        <v>1</v>
      </c>
      <c r="AK697" t="str">
        <f>IFERROR(_xlfn.XLOOKUP(Table1[[#This Row],[Manager ID]],MANAGERS!A:A,MANAGERS!B:B),"Not Found")</f>
        <v>Manager_8</v>
      </c>
    </row>
    <row r="698" spans="1:37" x14ac:dyDescent="0.2">
      <c r="A698" t="s">
        <v>3183</v>
      </c>
      <c r="B698" t="s">
        <v>62</v>
      </c>
      <c r="C698" t="s">
        <v>21</v>
      </c>
      <c r="D698" t="s">
        <v>25</v>
      </c>
      <c r="E698" t="s">
        <v>65</v>
      </c>
      <c r="F698" s="1">
        <v>44152</v>
      </c>
      <c r="G698" s="1">
        <v>33821</v>
      </c>
      <c r="H698">
        <v>95968</v>
      </c>
      <c r="I698">
        <v>29415</v>
      </c>
      <c r="J698">
        <v>73</v>
      </c>
      <c r="K698">
        <v>59</v>
      </c>
      <c r="L698" t="s">
        <v>34</v>
      </c>
      <c r="M698">
        <v>120</v>
      </c>
      <c r="N698">
        <f>Table1[[#This Row],[Basic Salary]]+Table1[[#This Row],[Bonus]]</f>
        <v>125383</v>
      </c>
      <c r="O698" s="2">
        <f>Table1[[#This Row],[Bonus]]/Table1[[#This Row],[Basic Salary]]</f>
        <v>0.30650841947315771</v>
      </c>
      <c r="P698">
        <f ca="1">DATEDIF(Table1[[#This Row],[Date of Birth]],TODAY(),"Y")</f>
        <v>34</v>
      </c>
      <c r="Q698">
        <f ca="1">DATEDIF(Table1[[#This Row],[Joining Date]],TODAY(),"Y")</f>
        <v>5</v>
      </c>
      <c r="R698" t="str">
        <f ca="1">IF(YEAR(Table1[[#This Row],[Joining Date]])=YEAR(TODAY()),"Yes","No")</f>
        <v>No</v>
      </c>
      <c r="S698" t="str">
        <f ca="1">IF(Table1[[#This Row],[Experience]]&gt;5,"Yes","No")</f>
        <v>No</v>
      </c>
      <c r="T698" t="str">
        <f>TEXT(Table1[[#This Row],[Joining Date]],"mmmm")</f>
        <v>November</v>
      </c>
      <c r="U698" t="str">
        <f>TEXT(Table1[[#This Row],[Joining Date]],"yyyy")</f>
        <v>2020</v>
      </c>
      <c r="V698" s="5">
        <f ca="1">TODAY()-Table1[[#This Row],[Joining Date]]</f>
        <v>2087</v>
      </c>
      <c r="W698" t="str">
        <f>LEFT(Table1[[#This Row],[Employee Name]],FIND(" ",Table1[[#This Row],[Employee Name]])-1)</f>
        <v>Kavya</v>
      </c>
      <c r="X698" t="str">
        <f>RIGHT(Table1[[#This Row],[Employee Name]],LEN(Table1[[#This Row],[Employee Name]])-FIND(" ",Table1[[#This Row],[Employee Name]]))</f>
        <v>Nair</v>
      </c>
      <c r="Y698" t="str">
        <f>Table1[[#This Row],[Department]]&amp;"-"&amp;Table1[[#This Row],[Employee ID]]</f>
        <v>Finance-E03127</v>
      </c>
      <c r="Z698" t="str">
        <f>LEFT(Table1[[#This Row],[Department]],3)</f>
        <v>Fin</v>
      </c>
      <c r="AA698" t="str">
        <f>_xlfn.XLOOKUP(Table1[[#This Row],[Manager ID]],MANAGERS!A:A,MANAGERS!B:B)</f>
        <v>Manager_20</v>
      </c>
      <c r="AB698" t="str" cm="1">
        <f t="array" ref="AB698">_xlfn.XLOOKUP(Table1[[#This Row],[Manager ID]],Table2[[#All],[Manager ID]],Table2[[#All],[Department Head]])</f>
        <v>Operations</v>
      </c>
      <c r="AC698" s="2">
        <f>_xlfn.XLOOKUP(Table1[[#This Row],[City]],L:L,O:O)</f>
        <v>0.24030340748661314</v>
      </c>
      <c r="AD698" t="str" cm="1">
        <f t="array" ref="AD698">_xlfn.IFS(Table1[[#This Row],[Performance Score]]&gt;=90,"Excellent",Table1[[#This Row],[Performance Score]]&gt;=75,"Good",Table1[[#This Row],[Performance Score]]&gt;=60,"Average",Table1[[#This Row],[Performance Score]]&lt;=60,"Need Improvement")</f>
        <v>Need Improvement</v>
      </c>
      <c r="AE698" t="str">
        <f>IF(AND(Table1[[#This Row],[Attendance %]]&gt;=80,(Table1[[#This Row],[Performance Score]]&gt;=80)),"Eligible","Not Eligible")</f>
        <v>Not Eligible</v>
      </c>
      <c r="AF698" t="str">
        <f>IF(Table1[[#This Row],[Performance Score]]&gt;=80,"High Performer","Low Performer")</f>
        <v>Low Performer</v>
      </c>
      <c r="AG698" t="str" cm="1">
        <f t="array" aca="1" ref="AG698" ca="1">_xlfn.IFS(Table1[[#This Row],[Experience]]&lt;=3,"Junior",Table1[[#This Row],[Experience]]&lt;=7,"Mid Level",Table1[[#This Row],[Experience]]&gt;=7,"Senior")</f>
        <v>Mid Level</v>
      </c>
      <c r="AH698" t="str">
        <f>IF(Table1[[#This Row],[Attendance %]]&gt;75,"OK","Below 75")</f>
        <v>Below 75</v>
      </c>
      <c r="AI698" t="b">
        <f>ISBLANK(Table1[[#This Row],[Employee ID]])</f>
        <v>0</v>
      </c>
      <c r="AJ698" t="b">
        <f>ISNUMBER(Table1[[#This Row],[Total Salary  ]])</f>
        <v>1</v>
      </c>
      <c r="AK698" t="str">
        <f>IFERROR(_xlfn.XLOOKUP(Table1[[#This Row],[Manager ID]],MANAGERS!A:A,MANAGERS!B:B),"Not Found")</f>
        <v>Manager_20</v>
      </c>
    </row>
    <row r="699" spans="1:37" x14ac:dyDescent="0.2">
      <c r="A699" t="s">
        <v>769</v>
      </c>
      <c r="B699" t="s">
        <v>57</v>
      </c>
      <c r="C699" t="s">
        <v>21</v>
      </c>
      <c r="D699" t="s">
        <v>40</v>
      </c>
      <c r="E699" t="s">
        <v>51</v>
      </c>
      <c r="F699" s="1">
        <v>43409</v>
      </c>
      <c r="G699" s="1">
        <v>39964</v>
      </c>
      <c r="H699">
        <v>109679</v>
      </c>
      <c r="I699">
        <v>15692</v>
      </c>
      <c r="J699">
        <v>91</v>
      </c>
      <c r="K699">
        <v>77</v>
      </c>
      <c r="L699" t="s">
        <v>18</v>
      </c>
      <c r="M699">
        <v>117</v>
      </c>
      <c r="N699">
        <f>Table1[[#This Row],[Basic Salary]]+Table1[[#This Row],[Bonus]]</f>
        <v>125371</v>
      </c>
      <c r="O699" s="2">
        <f>Table1[[#This Row],[Bonus]]/Table1[[#This Row],[Basic Salary]]</f>
        <v>0.1430720557262557</v>
      </c>
      <c r="P699">
        <f ca="1">DATEDIF(Table1[[#This Row],[Date of Birth]],TODAY(),"Y")</f>
        <v>17</v>
      </c>
      <c r="Q699">
        <f ca="1">DATEDIF(Table1[[#This Row],[Joining Date]],TODAY(),"Y")</f>
        <v>7</v>
      </c>
      <c r="R699" t="str">
        <f ca="1">IF(YEAR(Table1[[#This Row],[Joining Date]])=YEAR(TODAY()),"Yes","No")</f>
        <v>No</v>
      </c>
      <c r="S699" t="str">
        <f ca="1">IF(Table1[[#This Row],[Experience]]&gt;5,"Yes","No")</f>
        <v>Yes</v>
      </c>
      <c r="T699" t="str">
        <f>TEXT(Table1[[#This Row],[Joining Date]],"mmmm")</f>
        <v>November</v>
      </c>
      <c r="U699" t="str">
        <f>TEXT(Table1[[#This Row],[Joining Date]],"yyyy")</f>
        <v>2018</v>
      </c>
      <c r="V699" s="5">
        <f ca="1">TODAY()-Table1[[#This Row],[Joining Date]]</f>
        <v>2830</v>
      </c>
      <c r="W699" t="str">
        <f>LEFT(Table1[[#This Row],[Employee Name]],FIND(" ",Table1[[#This Row],[Employee Name]])-1)</f>
        <v>Swathi</v>
      </c>
      <c r="X699" t="str">
        <f>RIGHT(Table1[[#This Row],[Employee Name]],LEN(Table1[[#This Row],[Employee Name]])-FIND(" ",Table1[[#This Row],[Employee Name]]))</f>
        <v>Ramesh</v>
      </c>
      <c r="Y699" t="str">
        <f>Table1[[#This Row],[Department]]&amp;"-"&amp;Table1[[#This Row],[Employee ID]]</f>
        <v>IT-E00713</v>
      </c>
      <c r="Z699" t="str">
        <f>LEFT(Table1[[#This Row],[Department]],3)</f>
        <v>IT</v>
      </c>
      <c r="AA699" t="str">
        <f>_xlfn.XLOOKUP(Table1[[#This Row],[Manager ID]],MANAGERS!A:A,MANAGERS!B:B)</f>
        <v>Manager_17</v>
      </c>
      <c r="AB699" t="str" cm="1">
        <f t="array" ref="AB699">_xlfn.XLOOKUP(Table1[[#This Row],[Manager ID]],Table2[[#All],[Manager ID]],Table2[[#All],[Department Head]])</f>
        <v>Finance</v>
      </c>
      <c r="AC699" s="2">
        <f>_xlfn.XLOOKUP(Table1[[#This Row],[City]],L:L,O:O)</f>
        <v>0.21356479274849693</v>
      </c>
      <c r="AD699" t="str" cm="1">
        <f t="array" ref="AD699">_xlfn.IFS(Table1[[#This Row],[Performance Score]]&gt;=90,"Excellent",Table1[[#This Row],[Performance Score]]&gt;=75,"Good",Table1[[#This Row],[Performance Score]]&gt;=60,"Average",Table1[[#This Row],[Performance Score]]&lt;=60,"Need Improvement")</f>
        <v>Good</v>
      </c>
      <c r="AE699" t="str">
        <f>IF(AND(Table1[[#This Row],[Attendance %]]&gt;=80,(Table1[[#This Row],[Performance Score]]&gt;=80)),"Eligible","Not Eligible")</f>
        <v>Not Eligible</v>
      </c>
      <c r="AF699" t="str">
        <f>IF(Table1[[#This Row],[Performance Score]]&gt;=80,"High Performer","Low Performer")</f>
        <v>Low Performer</v>
      </c>
      <c r="AG699" t="str" cm="1">
        <f t="array" aca="1" ref="AG699" ca="1">_xlfn.IFS(Table1[[#This Row],[Experience]]&lt;=3,"Junior",Table1[[#This Row],[Experience]]&lt;=7,"Mid Level",Table1[[#This Row],[Experience]]&gt;=7,"Senior")</f>
        <v>Mid Level</v>
      </c>
      <c r="AH699" t="str">
        <f>IF(Table1[[#This Row],[Attendance %]]&gt;75,"OK","Below 75")</f>
        <v>OK</v>
      </c>
      <c r="AI699" t="b">
        <f>ISBLANK(Table1[[#This Row],[Employee ID]])</f>
        <v>0</v>
      </c>
      <c r="AJ699" t="b">
        <f>ISNUMBER(Table1[[#This Row],[Total Salary  ]])</f>
        <v>1</v>
      </c>
      <c r="AK699" t="str">
        <f>IFERROR(_xlfn.XLOOKUP(Table1[[#This Row],[Manager ID]],MANAGERS!A:A,MANAGERS!B:B),"Not Found")</f>
        <v>Manager_17</v>
      </c>
    </row>
    <row r="700" spans="1:37" x14ac:dyDescent="0.2">
      <c r="A700" t="s">
        <v>1344</v>
      </c>
      <c r="B700" t="s">
        <v>95</v>
      </c>
      <c r="C700" t="s">
        <v>21</v>
      </c>
      <c r="D700" t="s">
        <v>25</v>
      </c>
      <c r="E700" t="s">
        <v>51</v>
      </c>
      <c r="F700" s="1">
        <v>44215</v>
      </c>
      <c r="G700" s="1">
        <v>29547</v>
      </c>
      <c r="H700">
        <v>119663</v>
      </c>
      <c r="I700">
        <v>5691</v>
      </c>
      <c r="J700">
        <v>84</v>
      </c>
      <c r="K700">
        <v>45</v>
      </c>
      <c r="L700" t="s">
        <v>34</v>
      </c>
      <c r="M700">
        <v>111</v>
      </c>
      <c r="N700">
        <f>Table1[[#This Row],[Basic Salary]]+Table1[[#This Row],[Bonus]]</f>
        <v>125354</v>
      </c>
      <c r="O700" s="2">
        <f>Table1[[#This Row],[Bonus]]/Table1[[#This Row],[Basic Salary]]</f>
        <v>4.7558560290148169E-2</v>
      </c>
      <c r="P700">
        <f ca="1">DATEDIF(Table1[[#This Row],[Date of Birth]],TODAY(),"Y")</f>
        <v>45</v>
      </c>
      <c r="Q700">
        <f ca="1">DATEDIF(Table1[[#This Row],[Joining Date]],TODAY(),"Y")</f>
        <v>5</v>
      </c>
      <c r="R700" t="str">
        <f ca="1">IF(YEAR(Table1[[#This Row],[Joining Date]])=YEAR(TODAY()),"Yes","No")</f>
        <v>No</v>
      </c>
      <c r="S700" t="str">
        <f ca="1">IF(Table1[[#This Row],[Experience]]&gt;5,"Yes","No")</f>
        <v>No</v>
      </c>
      <c r="T700" t="str">
        <f>TEXT(Table1[[#This Row],[Joining Date]],"mmmm")</f>
        <v>January</v>
      </c>
      <c r="U700" t="str">
        <f>TEXT(Table1[[#This Row],[Joining Date]],"yyyy")</f>
        <v>2021</v>
      </c>
      <c r="V700" s="5">
        <f ca="1">TODAY()-Table1[[#This Row],[Joining Date]]</f>
        <v>2024</v>
      </c>
      <c r="W700" t="str">
        <f>LEFT(Table1[[#This Row],[Employee Name]],FIND(" ",Table1[[#This Row],[Employee Name]])-1)</f>
        <v>Ajay</v>
      </c>
      <c r="X700" t="str">
        <f>RIGHT(Table1[[#This Row],[Employee Name]],LEN(Table1[[#This Row],[Employee Name]])-FIND(" ",Table1[[#This Row],[Employee Name]]))</f>
        <v>Singh</v>
      </c>
      <c r="Y700" t="str">
        <f>Table1[[#This Row],[Department]]&amp;"-"&amp;Table1[[#This Row],[Employee ID]]</f>
        <v>Finance-E01288</v>
      </c>
      <c r="Z700" t="str">
        <f>LEFT(Table1[[#This Row],[Department]],3)</f>
        <v>Fin</v>
      </c>
      <c r="AA700" t="str">
        <f>_xlfn.XLOOKUP(Table1[[#This Row],[Manager ID]],MANAGERS!A:A,MANAGERS!B:B)</f>
        <v>Manager_11</v>
      </c>
      <c r="AB700" t="str" cm="1">
        <f t="array" ref="AB700">_xlfn.XLOOKUP(Table1[[#This Row],[Manager ID]],Table2[[#All],[Manager ID]],Table2[[#All],[Department Head]])</f>
        <v>Marketing</v>
      </c>
      <c r="AC700" s="2">
        <f>_xlfn.XLOOKUP(Table1[[#This Row],[City]],L:L,O:O)</f>
        <v>0.24030340748661314</v>
      </c>
      <c r="AD700" t="str" cm="1">
        <f t="array" ref="AD700">_xlfn.IFS(Table1[[#This Row],[Performance Score]]&gt;=90,"Excellent",Table1[[#This Row],[Performance Score]]&gt;=75,"Good",Table1[[#This Row],[Performance Score]]&gt;=60,"Average",Table1[[#This Row],[Performance Score]]&lt;=60,"Need Improvement")</f>
        <v>Need Improvement</v>
      </c>
      <c r="AE700" t="str">
        <f>IF(AND(Table1[[#This Row],[Attendance %]]&gt;=80,(Table1[[#This Row],[Performance Score]]&gt;=80)),"Eligible","Not Eligible")</f>
        <v>Not Eligible</v>
      </c>
      <c r="AF700" t="str">
        <f>IF(Table1[[#This Row],[Performance Score]]&gt;=80,"High Performer","Low Performer")</f>
        <v>Low Performer</v>
      </c>
      <c r="AG700" t="str" cm="1">
        <f t="array" aca="1" ref="AG700" ca="1">_xlfn.IFS(Table1[[#This Row],[Experience]]&lt;=3,"Junior",Table1[[#This Row],[Experience]]&lt;=7,"Mid Level",Table1[[#This Row],[Experience]]&gt;=7,"Senior")</f>
        <v>Mid Level</v>
      </c>
      <c r="AH700" t="str">
        <f>IF(Table1[[#This Row],[Attendance %]]&gt;75,"OK","Below 75")</f>
        <v>OK</v>
      </c>
      <c r="AI700" t="b">
        <f>ISBLANK(Table1[[#This Row],[Employee ID]])</f>
        <v>0</v>
      </c>
      <c r="AJ700" t="b">
        <f>ISNUMBER(Table1[[#This Row],[Total Salary  ]])</f>
        <v>1</v>
      </c>
      <c r="AK700" t="str">
        <f>IFERROR(_xlfn.XLOOKUP(Table1[[#This Row],[Manager ID]],MANAGERS!A:A,MANAGERS!B:B),"Not Found")</f>
        <v>Manager_11</v>
      </c>
    </row>
    <row r="701" spans="1:37" x14ac:dyDescent="0.2">
      <c r="A701" t="s">
        <v>3652</v>
      </c>
      <c r="B701" t="s">
        <v>95</v>
      </c>
      <c r="C701" t="s">
        <v>15</v>
      </c>
      <c r="D701" t="s">
        <v>16</v>
      </c>
      <c r="E701" t="s">
        <v>65</v>
      </c>
      <c r="F701" s="1">
        <v>42517</v>
      </c>
      <c r="G701" s="1">
        <v>35593</v>
      </c>
      <c r="H701">
        <v>111940</v>
      </c>
      <c r="I701">
        <v>13378</v>
      </c>
      <c r="J701">
        <v>82</v>
      </c>
      <c r="K701">
        <v>50</v>
      </c>
      <c r="L701" t="s">
        <v>31</v>
      </c>
      <c r="M701">
        <v>115</v>
      </c>
      <c r="N701">
        <f>Table1[[#This Row],[Basic Salary]]+Table1[[#This Row],[Bonus]]</f>
        <v>125318</v>
      </c>
      <c r="O701" s="2">
        <f>Table1[[#This Row],[Bonus]]/Table1[[#This Row],[Basic Salary]]</f>
        <v>0.11951045202787207</v>
      </c>
      <c r="P701">
        <f ca="1">DATEDIF(Table1[[#This Row],[Date of Birth]],TODAY(),"Y")</f>
        <v>29</v>
      </c>
      <c r="Q701">
        <f ca="1">DATEDIF(Table1[[#This Row],[Joining Date]],TODAY(),"Y")</f>
        <v>10</v>
      </c>
      <c r="R701" t="str">
        <f ca="1">IF(YEAR(Table1[[#This Row],[Joining Date]])=YEAR(TODAY()),"Yes","No")</f>
        <v>No</v>
      </c>
      <c r="S701" t="str">
        <f ca="1">IF(Table1[[#This Row],[Experience]]&gt;5,"Yes","No")</f>
        <v>Yes</v>
      </c>
      <c r="T701" t="str">
        <f>TEXT(Table1[[#This Row],[Joining Date]],"mmmm")</f>
        <v>May</v>
      </c>
      <c r="U701" t="str">
        <f>TEXT(Table1[[#This Row],[Joining Date]],"yyyy")</f>
        <v>2016</v>
      </c>
      <c r="V701" s="5">
        <f ca="1">TODAY()-Table1[[#This Row],[Joining Date]]</f>
        <v>3722</v>
      </c>
      <c r="W701" t="str">
        <f>LEFT(Table1[[#This Row],[Employee Name]],FIND(" ",Table1[[#This Row],[Employee Name]])-1)</f>
        <v>Ajay</v>
      </c>
      <c r="X701" t="str">
        <f>RIGHT(Table1[[#This Row],[Employee Name]],LEN(Table1[[#This Row],[Employee Name]])-FIND(" ",Table1[[#This Row],[Employee Name]]))</f>
        <v>Singh</v>
      </c>
      <c r="Y701" t="str">
        <f>Table1[[#This Row],[Department]]&amp;"-"&amp;Table1[[#This Row],[Employee ID]]</f>
        <v>HR-E03596</v>
      </c>
      <c r="Z701" t="str">
        <f>LEFT(Table1[[#This Row],[Department]],3)</f>
        <v>HR</v>
      </c>
      <c r="AA701" t="str">
        <f>_xlfn.XLOOKUP(Table1[[#This Row],[Manager ID]],MANAGERS!A:A,MANAGERS!B:B)</f>
        <v>Manager_15</v>
      </c>
      <c r="AB701" t="str" cm="1">
        <f t="array" ref="AB701">_xlfn.XLOOKUP(Table1[[#This Row],[Manager ID]],Table2[[#All],[Manager ID]],Table2[[#All],[Department Head]])</f>
        <v>Support</v>
      </c>
      <c r="AC701" s="2">
        <f>_xlfn.XLOOKUP(Table1[[#This Row],[City]],L:L,O:O)</f>
        <v>0.241864189087755</v>
      </c>
      <c r="AD701" t="str" cm="1">
        <f t="array" ref="AD701">_xlfn.IFS(Table1[[#This Row],[Performance Score]]&gt;=90,"Excellent",Table1[[#This Row],[Performance Score]]&gt;=75,"Good",Table1[[#This Row],[Performance Score]]&gt;=60,"Average",Table1[[#This Row],[Performance Score]]&lt;=60,"Need Improvement")</f>
        <v>Need Improvement</v>
      </c>
      <c r="AE701" t="str">
        <f>IF(AND(Table1[[#This Row],[Attendance %]]&gt;=80,(Table1[[#This Row],[Performance Score]]&gt;=80)),"Eligible","Not Eligible")</f>
        <v>Not Eligible</v>
      </c>
      <c r="AF701" t="str">
        <f>IF(Table1[[#This Row],[Performance Score]]&gt;=80,"High Performer","Low Performer")</f>
        <v>Low Performer</v>
      </c>
      <c r="AG701" t="str" cm="1">
        <f t="array" aca="1" ref="AG701" ca="1">_xlfn.IFS(Table1[[#This Row],[Experience]]&lt;=3,"Junior",Table1[[#This Row],[Experience]]&lt;=7,"Mid Level",Table1[[#This Row],[Experience]]&gt;=7,"Senior")</f>
        <v>Senior</v>
      </c>
      <c r="AH701" t="str">
        <f>IF(Table1[[#This Row],[Attendance %]]&gt;75,"OK","Below 75")</f>
        <v>OK</v>
      </c>
      <c r="AI701" t="b">
        <f>ISBLANK(Table1[[#This Row],[Employee ID]])</f>
        <v>0</v>
      </c>
      <c r="AJ701" t="b">
        <f>ISNUMBER(Table1[[#This Row],[Total Salary  ]])</f>
        <v>1</v>
      </c>
      <c r="AK701" t="str">
        <f>IFERROR(_xlfn.XLOOKUP(Table1[[#This Row],[Manager ID]],MANAGERS!A:A,MANAGERS!B:B),"Not Found")</f>
        <v>Manager_15</v>
      </c>
    </row>
    <row r="702" spans="1:37" x14ac:dyDescent="0.2">
      <c r="A702" t="s">
        <v>1019</v>
      </c>
      <c r="B702" t="s">
        <v>48</v>
      </c>
      <c r="C702" t="s">
        <v>21</v>
      </c>
      <c r="D702" t="s">
        <v>25</v>
      </c>
      <c r="E702" t="s">
        <v>65</v>
      </c>
      <c r="F702" s="1">
        <v>44214</v>
      </c>
      <c r="G702" s="1">
        <v>30106</v>
      </c>
      <c r="H702">
        <v>112163</v>
      </c>
      <c r="I702">
        <v>13137</v>
      </c>
      <c r="J702">
        <v>74</v>
      </c>
      <c r="K702">
        <v>78</v>
      </c>
      <c r="L702" t="s">
        <v>34</v>
      </c>
      <c r="M702">
        <v>113</v>
      </c>
      <c r="N702">
        <f>Table1[[#This Row],[Basic Salary]]+Table1[[#This Row],[Bonus]]</f>
        <v>125300</v>
      </c>
      <c r="O702" s="2">
        <f>Table1[[#This Row],[Bonus]]/Table1[[#This Row],[Basic Salary]]</f>
        <v>0.11712418533741073</v>
      </c>
      <c r="P702">
        <f ca="1">DATEDIF(Table1[[#This Row],[Date of Birth]],TODAY(),"Y")</f>
        <v>44</v>
      </c>
      <c r="Q702">
        <f ca="1">DATEDIF(Table1[[#This Row],[Joining Date]],TODAY(),"Y")</f>
        <v>5</v>
      </c>
      <c r="R702" t="str">
        <f ca="1">IF(YEAR(Table1[[#This Row],[Joining Date]])=YEAR(TODAY()),"Yes","No")</f>
        <v>No</v>
      </c>
      <c r="S702" t="str">
        <f ca="1">IF(Table1[[#This Row],[Experience]]&gt;5,"Yes","No")</f>
        <v>No</v>
      </c>
      <c r="T702" t="str">
        <f>TEXT(Table1[[#This Row],[Joining Date]],"mmmm")</f>
        <v>January</v>
      </c>
      <c r="U702" t="str">
        <f>TEXT(Table1[[#This Row],[Joining Date]],"yyyy")</f>
        <v>2021</v>
      </c>
      <c r="V702" s="5">
        <f ca="1">TODAY()-Table1[[#This Row],[Joining Date]]</f>
        <v>2025</v>
      </c>
      <c r="W702" t="str">
        <f>LEFT(Table1[[#This Row],[Employee Name]],FIND(" ",Table1[[#This Row],[Employee Name]])-1)</f>
        <v>Aditya</v>
      </c>
      <c r="X702" t="str">
        <f>RIGHT(Table1[[#This Row],[Employee Name]],LEN(Table1[[#This Row],[Employee Name]])-FIND(" ",Table1[[#This Row],[Employee Name]]))</f>
        <v>Kapoor</v>
      </c>
      <c r="Y702" t="str">
        <f>Table1[[#This Row],[Department]]&amp;"-"&amp;Table1[[#This Row],[Employee ID]]</f>
        <v>Finance-E00963</v>
      </c>
      <c r="Z702" t="str">
        <f>LEFT(Table1[[#This Row],[Department]],3)</f>
        <v>Fin</v>
      </c>
      <c r="AA702" t="str">
        <f>_xlfn.XLOOKUP(Table1[[#This Row],[Manager ID]],MANAGERS!A:A,MANAGERS!B:B)</f>
        <v>Manager_13</v>
      </c>
      <c r="AB702" t="str" cm="1">
        <f t="array" ref="AB702">_xlfn.XLOOKUP(Table1[[#This Row],[Manager ID]],Table2[[#All],[Manager ID]],Table2[[#All],[Department Head]])</f>
        <v>HR</v>
      </c>
      <c r="AC702" s="2">
        <f>_xlfn.XLOOKUP(Table1[[#This Row],[City]],L:L,O:O)</f>
        <v>0.24030340748661314</v>
      </c>
      <c r="AD702" t="str" cm="1">
        <f t="array" ref="AD702">_xlfn.IFS(Table1[[#This Row],[Performance Score]]&gt;=90,"Excellent",Table1[[#This Row],[Performance Score]]&gt;=75,"Good",Table1[[#This Row],[Performance Score]]&gt;=60,"Average",Table1[[#This Row],[Performance Score]]&lt;=60,"Need Improvement")</f>
        <v>Good</v>
      </c>
      <c r="AE702" t="str">
        <f>IF(AND(Table1[[#This Row],[Attendance %]]&gt;=80,(Table1[[#This Row],[Performance Score]]&gt;=80)),"Eligible","Not Eligible")</f>
        <v>Not Eligible</v>
      </c>
      <c r="AF702" t="str">
        <f>IF(Table1[[#This Row],[Performance Score]]&gt;=80,"High Performer","Low Performer")</f>
        <v>Low Performer</v>
      </c>
      <c r="AG702" t="str" cm="1">
        <f t="array" aca="1" ref="AG702" ca="1">_xlfn.IFS(Table1[[#This Row],[Experience]]&lt;=3,"Junior",Table1[[#This Row],[Experience]]&lt;=7,"Mid Level",Table1[[#This Row],[Experience]]&gt;=7,"Senior")</f>
        <v>Mid Level</v>
      </c>
      <c r="AH702" t="str">
        <f>IF(Table1[[#This Row],[Attendance %]]&gt;75,"OK","Below 75")</f>
        <v>Below 75</v>
      </c>
      <c r="AI702" t="b">
        <f>ISBLANK(Table1[[#This Row],[Employee ID]])</f>
        <v>0</v>
      </c>
      <c r="AJ702" t="b">
        <f>ISNUMBER(Table1[[#This Row],[Total Salary  ]])</f>
        <v>1</v>
      </c>
      <c r="AK702" t="str">
        <f>IFERROR(_xlfn.XLOOKUP(Table1[[#This Row],[Manager ID]],MANAGERS!A:A,MANAGERS!B:B),"Not Found")</f>
        <v>Manager_13</v>
      </c>
    </row>
    <row r="703" spans="1:37" x14ac:dyDescent="0.2">
      <c r="A703" t="s">
        <v>299</v>
      </c>
      <c r="B703" t="s">
        <v>87</v>
      </c>
      <c r="C703" t="s">
        <v>21</v>
      </c>
      <c r="D703" t="s">
        <v>25</v>
      </c>
      <c r="E703" t="s">
        <v>17</v>
      </c>
      <c r="F703" s="1">
        <v>44364</v>
      </c>
      <c r="G703" s="1">
        <v>34445</v>
      </c>
      <c r="H703">
        <v>100690</v>
      </c>
      <c r="I703">
        <v>24592</v>
      </c>
      <c r="J703">
        <v>80</v>
      </c>
      <c r="K703">
        <v>55</v>
      </c>
      <c r="L703" t="s">
        <v>31</v>
      </c>
      <c r="M703">
        <v>105</v>
      </c>
      <c r="N703">
        <f>Table1[[#This Row],[Basic Salary]]+Table1[[#This Row],[Bonus]]</f>
        <v>125282</v>
      </c>
      <c r="O703" s="2">
        <f>Table1[[#This Row],[Bonus]]/Table1[[#This Row],[Basic Salary]]</f>
        <v>0.24423478001787666</v>
      </c>
      <c r="P703">
        <f ca="1">DATEDIF(Table1[[#This Row],[Date of Birth]],TODAY(),"Y")</f>
        <v>32</v>
      </c>
      <c r="Q703">
        <f ca="1">DATEDIF(Table1[[#This Row],[Joining Date]],TODAY(),"Y")</f>
        <v>5</v>
      </c>
      <c r="R703" t="str">
        <f ca="1">IF(YEAR(Table1[[#This Row],[Joining Date]])=YEAR(TODAY()),"Yes","No")</f>
        <v>No</v>
      </c>
      <c r="S703" t="str">
        <f ca="1">IF(Table1[[#This Row],[Experience]]&gt;5,"Yes","No")</f>
        <v>No</v>
      </c>
      <c r="T703" t="str">
        <f>TEXT(Table1[[#This Row],[Joining Date]],"mmmm")</f>
        <v>June</v>
      </c>
      <c r="U703" t="str">
        <f>TEXT(Table1[[#This Row],[Joining Date]],"yyyy")</f>
        <v>2021</v>
      </c>
      <c r="V703" s="5">
        <f ca="1">TODAY()-Table1[[#This Row],[Joining Date]]</f>
        <v>1875</v>
      </c>
      <c r="W703" t="str">
        <f>LEFT(Table1[[#This Row],[Employee Name]],FIND(" ",Table1[[#This Row],[Employee Name]])-1)</f>
        <v>Arjun</v>
      </c>
      <c r="X703" t="str">
        <f>RIGHT(Table1[[#This Row],[Employee Name]],LEN(Table1[[#This Row],[Employee Name]])-FIND(" ",Table1[[#This Row],[Employee Name]]))</f>
        <v>Mehta</v>
      </c>
      <c r="Y703" t="str">
        <f>Table1[[#This Row],[Department]]&amp;"-"&amp;Table1[[#This Row],[Employee ID]]</f>
        <v>Finance-E00243</v>
      </c>
      <c r="Z703" t="str">
        <f>LEFT(Table1[[#This Row],[Department]],3)</f>
        <v>Fin</v>
      </c>
      <c r="AA703" t="str">
        <f>_xlfn.XLOOKUP(Table1[[#This Row],[Manager ID]],MANAGERS!A:A,MANAGERS!B:B)</f>
        <v>Manager_5</v>
      </c>
      <c r="AB703" t="str" cm="1">
        <f t="array" ref="AB703">_xlfn.XLOOKUP(Table1[[#This Row],[Manager ID]],Table2[[#All],[Manager ID]],Table2[[#All],[Department Head]])</f>
        <v>Sales</v>
      </c>
      <c r="AC703" s="2">
        <f>_xlfn.XLOOKUP(Table1[[#This Row],[City]],L:L,O:O)</f>
        <v>0.241864189087755</v>
      </c>
      <c r="AD703" t="str" cm="1">
        <f t="array" ref="AD703">_xlfn.IFS(Table1[[#This Row],[Performance Score]]&gt;=90,"Excellent",Table1[[#This Row],[Performance Score]]&gt;=75,"Good",Table1[[#This Row],[Performance Score]]&gt;=60,"Average",Table1[[#This Row],[Performance Score]]&lt;=60,"Need Improvement")</f>
        <v>Need Improvement</v>
      </c>
      <c r="AE703" t="str">
        <f>IF(AND(Table1[[#This Row],[Attendance %]]&gt;=80,(Table1[[#This Row],[Performance Score]]&gt;=80)),"Eligible","Not Eligible")</f>
        <v>Not Eligible</v>
      </c>
      <c r="AF703" t="str">
        <f>IF(Table1[[#This Row],[Performance Score]]&gt;=80,"High Performer","Low Performer")</f>
        <v>Low Performer</v>
      </c>
      <c r="AG703" t="str" cm="1">
        <f t="array" aca="1" ref="AG703" ca="1">_xlfn.IFS(Table1[[#This Row],[Experience]]&lt;=3,"Junior",Table1[[#This Row],[Experience]]&lt;=7,"Mid Level",Table1[[#This Row],[Experience]]&gt;=7,"Senior")</f>
        <v>Mid Level</v>
      </c>
      <c r="AH703" t="str">
        <f>IF(Table1[[#This Row],[Attendance %]]&gt;75,"OK","Below 75")</f>
        <v>OK</v>
      </c>
      <c r="AI703" t="b">
        <f>ISBLANK(Table1[[#This Row],[Employee ID]])</f>
        <v>0</v>
      </c>
      <c r="AJ703" t="b">
        <f>ISNUMBER(Table1[[#This Row],[Total Salary  ]])</f>
        <v>1</v>
      </c>
      <c r="AK703" t="str">
        <f>IFERROR(_xlfn.XLOOKUP(Table1[[#This Row],[Manager ID]],MANAGERS!A:A,MANAGERS!B:B),"Not Found")</f>
        <v>Manager_5</v>
      </c>
    </row>
    <row r="704" spans="1:37" x14ac:dyDescent="0.2">
      <c r="A704" t="s">
        <v>4117</v>
      </c>
      <c r="B704" t="s">
        <v>50</v>
      </c>
      <c r="C704" t="s">
        <v>21</v>
      </c>
      <c r="D704" t="s">
        <v>33</v>
      </c>
      <c r="E704" t="s">
        <v>17</v>
      </c>
      <c r="F704" s="1">
        <v>44205</v>
      </c>
      <c r="G704" s="1">
        <v>36386</v>
      </c>
      <c r="H704">
        <v>112070</v>
      </c>
      <c r="I704">
        <v>13203</v>
      </c>
      <c r="J704">
        <v>64</v>
      </c>
      <c r="K704">
        <v>69</v>
      </c>
      <c r="L704" t="s">
        <v>18</v>
      </c>
      <c r="M704">
        <v>118</v>
      </c>
      <c r="N704">
        <f>Table1[[#This Row],[Basic Salary]]+Table1[[#This Row],[Bonus]]</f>
        <v>125273</v>
      </c>
      <c r="O704" s="2">
        <f>Table1[[#This Row],[Bonus]]/Table1[[#This Row],[Basic Salary]]</f>
        <v>0.11781029713571875</v>
      </c>
      <c r="P704">
        <f ca="1">DATEDIF(Table1[[#This Row],[Date of Birth]],TODAY(),"Y")</f>
        <v>26</v>
      </c>
      <c r="Q704">
        <f ca="1">DATEDIF(Table1[[#This Row],[Joining Date]],TODAY(),"Y")</f>
        <v>5</v>
      </c>
      <c r="R704" t="str">
        <f ca="1">IF(YEAR(Table1[[#This Row],[Joining Date]])=YEAR(TODAY()),"Yes","No")</f>
        <v>No</v>
      </c>
      <c r="S704" t="str">
        <f ca="1">IF(Table1[[#This Row],[Experience]]&gt;5,"Yes","No")</f>
        <v>No</v>
      </c>
      <c r="T704" t="str">
        <f>TEXT(Table1[[#This Row],[Joining Date]],"mmmm")</f>
        <v>January</v>
      </c>
      <c r="U704" t="str">
        <f>TEXT(Table1[[#This Row],[Joining Date]],"yyyy")</f>
        <v>2021</v>
      </c>
      <c r="V704" s="5">
        <f ca="1">TODAY()-Table1[[#This Row],[Joining Date]]</f>
        <v>2034</v>
      </c>
      <c r="W704" t="str">
        <f>LEFT(Table1[[#This Row],[Employee Name]],FIND(" ",Table1[[#This Row],[Employee Name]])-1)</f>
        <v>Ravi</v>
      </c>
      <c r="X704" t="str">
        <f>RIGHT(Table1[[#This Row],[Employee Name]],LEN(Table1[[#This Row],[Employee Name]])-FIND(" ",Table1[[#This Row],[Employee Name]]))</f>
        <v>Teja</v>
      </c>
      <c r="Y704" t="str">
        <f>Table1[[#This Row],[Department]]&amp;"-"&amp;Table1[[#This Row],[Employee ID]]</f>
        <v>Marketing-E04061</v>
      </c>
      <c r="Z704" t="str">
        <f>LEFT(Table1[[#This Row],[Department]],3)</f>
        <v>Mar</v>
      </c>
      <c r="AA704" t="str">
        <f>_xlfn.XLOOKUP(Table1[[#This Row],[Manager ID]],MANAGERS!A:A,MANAGERS!B:B)</f>
        <v>Manager_18</v>
      </c>
      <c r="AB704" t="str" cm="1">
        <f t="array" ref="AB704">_xlfn.XLOOKUP(Table1[[#This Row],[Manager ID]],Table2[[#All],[Manager ID]],Table2[[#All],[Department Head]])</f>
        <v>Support</v>
      </c>
      <c r="AC704" s="2">
        <f>_xlfn.XLOOKUP(Table1[[#This Row],[City]],L:L,O:O)</f>
        <v>0.21356479274849693</v>
      </c>
      <c r="AD704" t="str" cm="1">
        <f t="array" ref="AD704">_xlfn.IFS(Table1[[#This Row],[Performance Score]]&gt;=90,"Excellent",Table1[[#This Row],[Performance Score]]&gt;=75,"Good",Table1[[#This Row],[Performance Score]]&gt;=60,"Average",Table1[[#This Row],[Performance Score]]&lt;=60,"Need Improvement")</f>
        <v>Average</v>
      </c>
      <c r="AE704" t="str">
        <f>IF(AND(Table1[[#This Row],[Attendance %]]&gt;=80,(Table1[[#This Row],[Performance Score]]&gt;=80)),"Eligible","Not Eligible")</f>
        <v>Not Eligible</v>
      </c>
      <c r="AF704" t="str">
        <f>IF(Table1[[#This Row],[Performance Score]]&gt;=80,"High Performer","Low Performer")</f>
        <v>Low Performer</v>
      </c>
      <c r="AG704" t="str" cm="1">
        <f t="array" aca="1" ref="AG704" ca="1">_xlfn.IFS(Table1[[#This Row],[Experience]]&lt;=3,"Junior",Table1[[#This Row],[Experience]]&lt;=7,"Mid Level",Table1[[#This Row],[Experience]]&gt;=7,"Senior")</f>
        <v>Mid Level</v>
      </c>
      <c r="AH704" t="str">
        <f>IF(Table1[[#This Row],[Attendance %]]&gt;75,"OK","Below 75")</f>
        <v>Below 75</v>
      </c>
      <c r="AI704" t="b">
        <f>ISBLANK(Table1[[#This Row],[Employee ID]])</f>
        <v>0</v>
      </c>
      <c r="AJ704" t="b">
        <f>ISNUMBER(Table1[[#This Row],[Total Salary  ]])</f>
        <v>1</v>
      </c>
      <c r="AK704" t="str">
        <f>IFERROR(_xlfn.XLOOKUP(Table1[[#This Row],[Manager ID]],MANAGERS!A:A,MANAGERS!B:B),"Not Found")</f>
        <v>Manager_18</v>
      </c>
    </row>
    <row r="705" spans="1:37" x14ac:dyDescent="0.2">
      <c r="A705" t="s">
        <v>1802</v>
      </c>
      <c r="B705" t="s">
        <v>20</v>
      </c>
      <c r="C705" t="s">
        <v>21</v>
      </c>
      <c r="D705" t="s">
        <v>25</v>
      </c>
      <c r="E705" t="s">
        <v>65</v>
      </c>
      <c r="F705" s="1">
        <v>44661</v>
      </c>
      <c r="G705" s="1">
        <v>38543</v>
      </c>
      <c r="H705">
        <v>116841</v>
      </c>
      <c r="I705">
        <v>8403</v>
      </c>
      <c r="J705">
        <v>100</v>
      </c>
      <c r="K705">
        <v>91</v>
      </c>
      <c r="L705" t="s">
        <v>53</v>
      </c>
      <c r="M705">
        <v>116</v>
      </c>
      <c r="N705">
        <f>Table1[[#This Row],[Basic Salary]]+Table1[[#This Row],[Bonus]]</f>
        <v>125244</v>
      </c>
      <c r="O705" s="2">
        <f>Table1[[#This Row],[Bonus]]/Table1[[#This Row],[Basic Salary]]</f>
        <v>7.191824787531774E-2</v>
      </c>
      <c r="P705">
        <f ca="1">DATEDIF(Table1[[#This Row],[Date of Birth]],TODAY(),"Y")</f>
        <v>21</v>
      </c>
      <c r="Q705">
        <f ca="1">DATEDIF(Table1[[#This Row],[Joining Date]],TODAY(),"Y")</f>
        <v>4</v>
      </c>
      <c r="R705" t="str">
        <f ca="1">IF(YEAR(Table1[[#This Row],[Joining Date]])=YEAR(TODAY()),"Yes","No")</f>
        <v>No</v>
      </c>
      <c r="S705" t="str">
        <f ca="1">IF(Table1[[#This Row],[Experience]]&gt;5,"Yes","No")</f>
        <v>No</v>
      </c>
      <c r="T705" t="str">
        <f>TEXT(Table1[[#This Row],[Joining Date]],"mmmm")</f>
        <v>April</v>
      </c>
      <c r="U705" t="str">
        <f>TEXT(Table1[[#This Row],[Joining Date]],"yyyy")</f>
        <v>2022</v>
      </c>
      <c r="V705" s="5">
        <f ca="1">TODAY()-Table1[[#This Row],[Joining Date]]</f>
        <v>1578</v>
      </c>
      <c r="W705" t="str">
        <f>LEFT(Table1[[#This Row],[Employee Name]],FIND(" ",Table1[[#This Row],[Employee Name]])-1)</f>
        <v>Rahul</v>
      </c>
      <c r="X705" t="str">
        <f>RIGHT(Table1[[#This Row],[Employee Name]],LEN(Table1[[#This Row],[Employee Name]])-FIND(" ",Table1[[#This Row],[Employee Name]]))</f>
        <v>Verma</v>
      </c>
      <c r="Y705" t="str">
        <f>Table1[[#This Row],[Department]]&amp;"-"&amp;Table1[[#This Row],[Employee ID]]</f>
        <v>Finance-E01746</v>
      </c>
      <c r="Z705" t="str">
        <f>LEFT(Table1[[#This Row],[Department]],3)</f>
        <v>Fin</v>
      </c>
      <c r="AA705" t="str">
        <f>_xlfn.XLOOKUP(Table1[[#This Row],[Manager ID]],MANAGERS!A:A,MANAGERS!B:B)</f>
        <v>Manager_16</v>
      </c>
      <c r="AB705" t="str" cm="1">
        <f t="array" ref="AB705">_xlfn.XLOOKUP(Table1[[#This Row],[Manager ID]],Table2[[#All],[Manager ID]],Table2[[#All],[Department Head]])</f>
        <v>Sales</v>
      </c>
      <c r="AC705" s="2">
        <f>_xlfn.XLOOKUP(Table1[[#This Row],[City]],L:L,O:O)</f>
        <v>0.23685887225230964</v>
      </c>
      <c r="AD705" t="str" cm="1">
        <f t="array" ref="AD705">_xlfn.IFS(Table1[[#This Row],[Performance Score]]&gt;=90,"Excellent",Table1[[#This Row],[Performance Score]]&gt;=75,"Good",Table1[[#This Row],[Performance Score]]&gt;=60,"Average",Table1[[#This Row],[Performance Score]]&lt;=60,"Need Improvement")</f>
        <v>Excellent</v>
      </c>
      <c r="AE705" t="str">
        <f>IF(AND(Table1[[#This Row],[Attendance %]]&gt;=80,(Table1[[#This Row],[Performance Score]]&gt;=80)),"Eligible","Not Eligible")</f>
        <v>Eligible</v>
      </c>
      <c r="AF705" t="str">
        <f>IF(Table1[[#This Row],[Performance Score]]&gt;=80,"High Performer","Low Performer")</f>
        <v>High Performer</v>
      </c>
      <c r="AG705" t="str" cm="1">
        <f t="array" aca="1" ref="AG705" ca="1">_xlfn.IFS(Table1[[#This Row],[Experience]]&lt;=3,"Junior",Table1[[#This Row],[Experience]]&lt;=7,"Mid Level",Table1[[#This Row],[Experience]]&gt;=7,"Senior")</f>
        <v>Mid Level</v>
      </c>
      <c r="AH705" t="str">
        <f>IF(Table1[[#This Row],[Attendance %]]&gt;75,"OK","Below 75")</f>
        <v>OK</v>
      </c>
      <c r="AI705" t="b">
        <f>ISBLANK(Table1[[#This Row],[Employee ID]])</f>
        <v>0</v>
      </c>
      <c r="AJ705" t="b">
        <f>ISNUMBER(Table1[[#This Row],[Total Salary  ]])</f>
        <v>1</v>
      </c>
      <c r="AK705" t="str">
        <f>IFERROR(_xlfn.XLOOKUP(Table1[[#This Row],[Manager ID]],MANAGERS!A:A,MANAGERS!B:B),"Not Found")</f>
        <v>Manager_16</v>
      </c>
    </row>
    <row r="706" spans="1:37" x14ac:dyDescent="0.2">
      <c r="A706" t="s">
        <v>153</v>
      </c>
      <c r="B706" t="s">
        <v>45</v>
      </c>
      <c r="C706" t="s">
        <v>21</v>
      </c>
      <c r="D706" t="s">
        <v>43</v>
      </c>
      <c r="E706" t="s">
        <v>65</v>
      </c>
      <c r="F706" s="1">
        <v>43576</v>
      </c>
      <c r="G706" s="1">
        <v>32343</v>
      </c>
      <c r="H706">
        <v>103561</v>
      </c>
      <c r="I706">
        <v>21654</v>
      </c>
      <c r="J706">
        <v>68</v>
      </c>
      <c r="K706">
        <v>95</v>
      </c>
      <c r="L706" t="s">
        <v>53</v>
      </c>
      <c r="M706">
        <v>109</v>
      </c>
      <c r="N706">
        <f>Table1[[#This Row],[Basic Salary]]+Table1[[#This Row],[Bonus]]</f>
        <v>125215</v>
      </c>
      <c r="O706" s="2">
        <f>Table1[[#This Row],[Bonus]]/Table1[[#This Row],[Basic Salary]]</f>
        <v>0.2090941570668495</v>
      </c>
      <c r="P706">
        <f ca="1">DATEDIF(Table1[[#This Row],[Date of Birth]],TODAY(),"Y")</f>
        <v>38</v>
      </c>
      <c r="Q706">
        <f ca="1">DATEDIF(Table1[[#This Row],[Joining Date]],TODAY(),"Y")</f>
        <v>7</v>
      </c>
      <c r="R706" t="str">
        <f ca="1">IF(YEAR(Table1[[#This Row],[Joining Date]])=YEAR(TODAY()),"Yes","No")</f>
        <v>No</v>
      </c>
      <c r="S706" t="str">
        <f ca="1">IF(Table1[[#This Row],[Experience]]&gt;5,"Yes","No")</f>
        <v>Yes</v>
      </c>
      <c r="T706" t="str">
        <f>TEXT(Table1[[#This Row],[Joining Date]],"mmmm")</f>
        <v>April</v>
      </c>
      <c r="U706" t="str">
        <f>TEXT(Table1[[#This Row],[Joining Date]],"yyyy")</f>
        <v>2019</v>
      </c>
      <c r="V706" s="5">
        <f ca="1">TODAY()-Table1[[#This Row],[Joining Date]]</f>
        <v>2663</v>
      </c>
      <c r="W706" t="str">
        <f>LEFT(Table1[[#This Row],[Employee Name]],FIND(" ",Table1[[#This Row],[Employee Name]])-1)</f>
        <v>Ananya</v>
      </c>
      <c r="X706" t="str">
        <f>RIGHT(Table1[[#This Row],[Employee Name]],LEN(Table1[[#This Row],[Employee Name]])-FIND(" ",Table1[[#This Row],[Employee Name]]))</f>
        <v>Rao</v>
      </c>
      <c r="Y706" t="str">
        <f>Table1[[#This Row],[Department]]&amp;"-"&amp;Table1[[#This Row],[Employee ID]]</f>
        <v>Operations-E00097</v>
      </c>
      <c r="Z706" t="str">
        <f>LEFT(Table1[[#This Row],[Department]],3)</f>
        <v>Ope</v>
      </c>
      <c r="AA706" t="str">
        <f>_xlfn.XLOOKUP(Table1[[#This Row],[Manager ID]],MANAGERS!A:A,MANAGERS!B:B)</f>
        <v>Manager_9</v>
      </c>
      <c r="AB706" t="str" cm="1">
        <f t="array" ref="AB706">_xlfn.XLOOKUP(Table1[[#This Row],[Manager ID]],Table2[[#All],[Manager ID]],Table2[[#All],[Department Head]])</f>
        <v>Sales</v>
      </c>
      <c r="AC706" s="2">
        <f>_xlfn.XLOOKUP(Table1[[#This Row],[City]],L:L,O:O)</f>
        <v>0.23685887225230964</v>
      </c>
      <c r="AD706" t="str" cm="1">
        <f t="array" ref="AD706">_xlfn.IFS(Table1[[#This Row],[Performance Score]]&gt;=90,"Excellent",Table1[[#This Row],[Performance Score]]&gt;=75,"Good",Table1[[#This Row],[Performance Score]]&gt;=60,"Average",Table1[[#This Row],[Performance Score]]&lt;=60,"Need Improvement")</f>
        <v>Excellent</v>
      </c>
      <c r="AE706" t="str">
        <f>IF(AND(Table1[[#This Row],[Attendance %]]&gt;=80,(Table1[[#This Row],[Performance Score]]&gt;=80)),"Eligible","Not Eligible")</f>
        <v>Not Eligible</v>
      </c>
      <c r="AF706" t="str">
        <f>IF(Table1[[#This Row],[Performance Score]]&gt;=80,"High Performer","Low Performer")</f>
        <v>High Performer</v>
      </c>
      <c r="AG706" t="str" cm="1">
        <f t="array" aca="1" ref="AG706" ca="1">_xlfn.IFS(Table1[[#This Row],[Experience]]&lt;=3,"Junior",Table1[[#This Row],[Experience]]&lt;=7,"Mid Level",Table1[[#This Row],[Experience]]&gt;=7,"Senior")</f>
        <v>Mid Level</v>
      </c>
      <c r="AH706" t="str">
        <f>IF(Table1[[#This Row],[Attendance %]]&gt;75,"OK","Below 75")</f>
        <v>Below 75</v>
      </c>
      <c r="AI706" t="b">
        <f>ISBLANK(Table1[[#This Row],[Employee ID]])</f>
        <v>0</v>
      </c>
      <c r="AJ706" t="b">
        <f>ISNUMBER(Table1[[#This Row],[Total Salary  ]])</f>
        <v>1</v>
      </c>
      <c r="AK706" t="str">
        <f>IFERROR(_xlfn.XLOOKUP(Table1[[#This Row],[Manager ID]],MANAGERS!A:A,MANAGERS!B:B),"Not Found")</f>
        <v>Manager_9</v>
      </c>
    </row>
    <row r="707" spans="1:37" x14ac:dyDescent="0.2">
      <c r="A707" t="s">
        <v>132</v>
      </c>
      <c r="B707" t="s">
        <v>45</v>
      </c>
      <c r="C707" t="s">
        <v>15</v>
      </c>
      <c r="D707" t="s">
        <v>33</v>
      </c>
      <c r="E707" t="s">
        <v>65</v>
      </c>
      <c r="F707" s="1">
        <v>43297</v>
      </c>
      <c r="G707" s="1">
        <v>31179</v>
      </c>
      <c r="H707">
        <v>95236</v>
      </c>
      <c r="I707">
        <v>29975</v>
      </c>
      <c r="J707">
        <v>71</v>
      </c>
      <c r="K707">
        <v>52</v>
      </c>
      <c r="L707" t="s">
        <v>37</v>
      </c>
      <c r="M707">
        <v>116</v>
      </c>
      <c r="N707">
        <f>Table1[[#This Row],[Basic Salary]]+Table1[[#This Row],[Bonus]]</f>
        <v>125211</v>
      </c>
      <c r="O707" s="2">
        <f>Table1[[#This Row],[Bonus]]/Table1[[#This Row],[Basic Salary]]</f>
        <v>0.3147444243773363</v>
      </c>
      <c r="P707">
        <f ca="1">DATEDIF(Table1[[#This Row],[Date of Birth]],TODAY(),"Y")</f>
        <v>41</v>
      </c>
      <c r="Q707">
        <f ca="1">DATEDIF(Table1[[#This Row],[Joining Date]],TODAY(),"Y")</f>
        <v>8</v>
      </c>
      <c r="R707" t="str">
        <f ca="1">IF(YEAR(Table1[[#This Row],[Joining Date]])=YEAR(TODAY()),"Yes","No")</f>
        <v>No</v>
      </c>
      <c r="S707" t="str">
        <f ca="1">IF(Table1[[#This Row],[Experience]]&gt;5,"Yes","No")</f>
        <v>Yes</v>
      </c>
      <c r="T707" t="str">
        <f>TEXT(Table1[[#This Row],[Joining Date]],"mmmm")</f>
        <v>July</v>
      </c>
      <c r="U707" t="str">
        <f>TEXT(Table1[[#This Row],[Joining Date]],"yyyy")</f>
        <v>2018</v>
      </c>
      <c r="V707" s="5">
        <f ca="1">TODAY()-Table1[[#This Row],[Joining Date]]</f>
        <v>2942</v>
      </c>
      <c r="W707" t="str">
        <f>LEFT(Table1[[#This Row],[Employee Name]],FIND(" ",Table1[[#This Row],[Employee Name]])-1)</f>
        <v>Ananya</v>
      </c>
      <c r="X707" t="str">
        <f>RIGHT(Table1[[#This Row],[Employee Name]],LEN(Table1[[#This Row],[Employee Name]])-FIND(" ",Table1[[#This Row],[Employee Name]]))</f>
        <v>Rao</v>
      </c>
      <c r="Y707" t="str">
        <f>Table1[[#This Row],[Department]]&amp;"-"&amp;Table1[[#This Row],[Employee ID]]</f>
        <v>Marketing-E00076</v>
      </c>
      <c r="Z707" t="str">
        <f>LEFT(Table1[[#This Row],[Department]],3)</f>
        <v>Mar</v>
      </c>
      <c r="AA707" t="str">
        <f>_xlfn.XLOOKUP(Table1[[#This Row],[Manager ID]],MANAGERS!A:A,MANAGERS!B:B)</f>
        <v>Manager_16</v>
      </c>
      <c r="AB707" t="str" cm="1">
        <f t="array" ref="AB707">_xlfn.XLOOKUP(Table1[[#This Row],[Manager ID]],Table2[[#All],[Manager ID]],Table2[[#All],[Department Head]])</f>
        <v>Sales</v>
      </c>
      <c r="AC707" s="2">
        <f>_xlfn.XLOOKUP(Table1[[#This Row],[City]],L:L,O:O)</f>
        <v>0.24036902712549932</v>
      </c>
      <c r="AD707" t="str" cm="1">
        <f t="array" ref="AD707">_xlfn.IFS(Table1[[#This Row],[Performance Score]]&gt;=90,"Excellent",Table1[[#This Row],[Performance Score]]&gt;=75,"Good",Table1[[#This Row],[Performance Score]]&gt;=60,"Average",Table1[[#This Row],[Performance Score]]&lt;=60,"Need Improvement")</f>
        <v>Need Improvement</v>
      </c>
      <c r="AE707" t="str">
        <f>IF(AND(Table1[[#This Row],[Attendance %]]&gt;=80,(Table1[[#This Row],[Performance Score]]&gt;=80)),"Eligible","Not Eligible")</f>
        <v>Not Eligible</v>
      </c>
      <c r="AF707" t="str">
        <f>IF(Table1[[#This Row],[Performance Score]]&gt;=80,"High Performer","Low Performer")</f>
        <v>Low Performer</v>
      </c>
      <c r="AG707" t="str" cm="1">
        <f t="array" aca="1" ref="AG707" ca="1">_xlfn.IFS(Table1[[#This Row],[Experience]]&lt;=3,"Junior",Table1[[#This Row],[Experience]]&lt;=7,"Mid Level",Table1[[#This Row],[Experience]]&gt;=7,"Senior")</f>
        <v>Senior</v>
      </c>
      <c r="AH707" t="str">
        <f>IF(Table1[[#This Row],[Attendance %]]&gt;75,"OK","Below 75")</f>
        <v>Below 75</v>
      </c>
      <c r="AI707" t="b">
        <f>ISBLANK(Table1[[#This Row],[Employee ID]])</f>
        <v>0</v>
      </c>
      <c r="AJ707" t="b">
        <f>ISNUMBER(Table1[[#This Row],[Total Salary  ]])</f>
        <v>1</v>
      </c>
      <c r="AK707" t="str">
        <f>IFERROR(_xlfn.XLOOKUP(Table1[[#This Row],[Manager ID]],MANAGERS!A:A,MANAGERS!B:B),"Not Found")</f>
        <v>Manager_16</v>
      </c>
    </row>
    <row r="708" spans="1:37" x14ac:dyDescent="0.2">
      <c r="A708" t="s">
        <v>4551</v>
      </c>
      <c r="B708" t="s">
        <v>48</v>
      </c>
      <c r="C708" t="s">
        <v>15</v>
      </c>
      <c r="D708" t="s">
        <v>16</v>
      </c>
      <c r="E708" t="s">
        <v>22</v>
      </c>
      <c r="F708" s="1">
        <v>44307</v>
      </c>
      <c r="G708" s="1">
        <v>39735</v>
      </c>
      <c r="H708">
        <v>97883</v>
      </c>
      <c r="I708">
        <v>27296</v>
      </c>
      <c r="J708">
        <v>86</v>
      </c>
      <c r="K708">
        <v>71</v>
      </c>
      <c r="L708" t="s">
        <v>23</v>
      </c>
      <c r="M708">
        <v>116</v>
      </c>
      <c r="N708">
        <f>Table1[[#This Row],[Basic Salary]]+Table1[[#This Row],[Bonus]]</f>
        <v>125179</v>
      </c>
      <c r="O708" s="2">
        <f>Table1[[#This Row],[Bonus]]/Table1[[#This Row],[Basic Salary]]</f>
        <v>0.2788635411664947</v>
      </c>
      <c r="P708">
        <f ca="1">DATEDIF(Table1[[#This Row],[Date of Birth]],TODAY(),"Y")</f>
        <v>17</v>
      </c>
      <c r="Q708">
        <f ca="1">DATEDIF(Table1[[#This Row],[Joining Date]],TODAY(),"Y")</f>
        <v>5</v>
      </c>
      <c r="R708" t="str">
        <f ca="1">IF(YEAR(Table1[[#This Row],[Joining Date]])=YEAR(TODAY()),"Yes","No")</f>
        <v>No</v>
      </c>
      <c r="S708" t="str">
        <f ca="1">IF(Table1[[#This Row],[Experience]]&gt;5,"Yes","No")</f>
        <v>No</v>
      </c>
      <c r="T708" t="str">
        <f>TEXT(Table1[[#This Row],[Joining Date]],"mmmm")</f>
        <v>April</v>
      </c>
      <c r="U708" t="str">
        <f>TEXT(Table1[[#This Row],[Joining Date]],"yyyy")</f>
        <v>2021</v>
      </c>
      <c r="V708" s="5">
        <f ca="1">TODAY()-Table1[[#This Row],[Joining Date]]</f>
        <v>1932</v>
      </c>
      <c r="W708" t="str">
        <f>LEFT(Table1[[#This Row],[Employee Name]],FIND(" ",Table1[[#This Row],[Employee Name]])-1)</f>
        <v>Aditya</v>
      </c>
      <c r="X708" t="str">
        <f>RIGHT(Table1[[#This Row],[Employee Name]],LEN(Table1[[#This Row],[Employee Name]])-FIND(" ",Table1[[#This Row],[Employee Name]]))</f>
        <v>Kapoor</v>
      </c>
      <c r="Y708" t="str">
        <f>Table1[[#This Row],[Department]]&amp;"-"&amp;Table1[[#This Row],[Employee ID]]</f>
        <v>HR-E04495</v>
      </c>
      <c r="Z708" t="str">
        <f>LEFT(Table1[[#This Row],[Department]],3)</f>
        <v>HR</v>
      </c>
      <c r="AA708" t="str">
        <f>_xlfn.XLOOKUP(Table1[[#This Row],[Manager ID]],MANAGERS!A:A,MANAGERS!B:B)</f>
        <v>Manager_16</v>
      </c>
      <c r="AB708" t="str" cm="1">
        <f t="array" ref="AB708">_xlfn.XLOOKUP(Table1[[#This Row],[Manager ID]],Table2[[#All],[Manager ID]],Table2[[#All],[Department Head]])</f>
        <v>Sales</v>
      </c>
      <c r="AC708" s="2">
        <f>_xlfn.XLOOKUP(Table1[[#This Row],[City]],L:L,O:O)</f>
        <v>0.23486488519629886</v>
      </c>
      <c r="AD708" t="str" cm="1">
        <f t="array" ref="AD708">_xlfn.IFS(Table1[[#This Row],[Performance Score]]&gt;=90,"Excellent",Table1[[#This Row],[Performance Score]]&gt;=75,"Good",Table1[[#This Row],[Performance Score]]&gt;=60,"Average",Table1[[#This Row],[Performance Score]]&lt;=60,"Need Improvement")</f>
        <v>Average</v>
      </c>
      <c r="AE708" t="str">
        <f>IF(AND(Table1[[#This Row],[Attendance %]]&gt;=80,(Table1[[#This Row],[Performance Score]]&gt;=80)),"Eligible","Not Eligible")</f>
        <v>Not Eligible</v>
      </c>
      <c r="AF708" t="str">
        <f>IF(Table1[[#This Row],[Performance Score]]&gt;=80,"High Performer","Low Performer")</f>
        <v>Low Performer</v>
      </c>
      <c r="AG708" t="str" cm="1">
        <f t="array" aca="1" ref="AG708" ca="1">_xlfn.IFS(Table1[[#This Row],[Experience]]&lt;=3,"Junior",Table1[[#This Row],[Experience]]&lt;=7,"Mid Level",Table1[[#This Row],[Experience]]&gt;=7,"Senior")</f>
        <v>Mid Level</v>
      </c>
      <c r="AH708" t="str">
        <f>IF(Table1[[#This Row],[Attendance %]]&gt;75,"OK","Below 75")</f>
        <v>OK</v>
      </c>
      <c r="AI708" t="b">
        <f>ISBLANK(Table1[[#This Row],[Employee ID]])</f>
        <v>0</v>
      </c>
      <c r="AJ708" t="b">
        <f>ISNUMBER(Table1[[#This Row],[Total Salary  ]])</f>
        <v>1</v>
      </c>
      <c r="AK708" t="str">
        <f>IFERROR(_xlfn.XLOOKUP(Table1[[#This Row],[Manager ID]],MANAGERS!A:A,MANAGERS!B:B),"Not Found")</f>
        <v>Manager_16</v>
      </c>
    </row>
    <row r="709" spans="1:37" x14ac:dyDescent="0.2">
      <c r="A709" t="s">
        <v>2236</v>
      </c>
      <c r="B709" t="s">
        <v>71</v>
      </c>
      <c r="C709" t="s">
        <v>15</v>
      </c>
      <c r="D709" t="s">
        <v>43</v>
      </c>
      <c r="E709" t="s">
        <v>65</v>
      </c>
      <c r="F709" s="1">
        <v>43900</v>
      </c>
      <c r="G709" s="1">
        <v>35996</v>
      </c>
      <c r="H709">
        <v>113397</v>
      </c>
      <c r="I709">
        <v>11762</v>
      </c>
      <c r="J709">
        <v>87</v>
      </c>
      <c r="K709">
        <v>59</v>
      </c>
      <c r="L709" t="s">
        <v>37</v>
      </c>
      <c r="M709">
        <v>103</v>
      </c>
      <c r="N709">
        <f>Table1[[#This Row],[Basic Salary]]+Table1[[#This Row],[Bonus]]</f>
        <v>125159</v>
      </c>
      <c r="O709" s="2">
        <f>Table1[[#This Row],[Bonus]]/Table1[[#This Row],[Basic Salary]]</f>
        <v>0.10372408441140418</v>
      </c>
      <c r="P709">
        <f ca="1">DATEDIF(Table1[[#This Row],[Date of Birth]],TODAY(),"Y")</f>
        <v>28</v>
      </c>
      <c r="Q709">
        <f ca="1">DATEDIF(Table1[[#This Row],[Joining Date]],TODAY(),"Y")</f>
        <v>6</v>
      </c>
      <c r="R709" t="str">
        <f ca="1">IF(YEAR(Table1[[#This Row],[Joining Date]])=YEAR(TODAY()),"Yes","No")</f>
        <v>No</v>
      </c>
      <c r="S709" t="str">
        <f ca="1">IF(Table1[[#This Row],[Experience]]&gt;5,"Yes","No")</f>
        <v>Yes</v>
      </c>
      <c r="T709" t="str">
        <f>TEXT(Table1[[#This Row],[Joining Date]],"mmmm")</f>
        <v>March</v>
      </c>
      <c r="U709" t="str">
        <f>TEXT(Table1[[#This Row],[Joining Date]],"yyyy")</f>
        <v>2020</v>
      </c>
      <c r="V709" s="5">
        <f ca="1">TODAY()-Table1[[#This Row],[Joining Date]]</f>
        <v>2339</v>
      </c>
      <c r="W709" t="str">
        <f>LEFT(Table1[[#This Row],[Employee Name]],FIND(" ",Table1[[#This Row],[Employee Name]])-1)</f>
        <v>Sneha</v>
      </c>
      <c r="X709" t="str">
        <f>RIGHT(Table1[[#This Row],[Employee Name]],LEN(Table1[[#This Row],[Employee Name]])-FIND(" ",Table1[[#This Row],[Employee Name]]))</f>
        <v>Iyer</v>
      </c>
      <c r="Y709" t="str">
        <f>Table1[[#This Row],[Department]]&amp;"-"&amp;Table1[[#This Row],[Employee ID]]</f>
        <v>Operations-E02180</v>
      </c>
      <c r="Z709" t="str">
        <f>LEFT(Table1[[#This Row],[Department]],3)</f>
        <v>Ope</v>
      </c>
      <c r="AA709" t="str">
        <f>_xlfn.XLOOKUP(Table1[[#This Row],[Manager ID]],MANAGERS!A:A,MANAGERS!B:B)</f>
        <v>Manager_3</v>
      </c>
      <c r="AB709" t="str" cm="1">
        <f t="array" ref="AB709">_xlfn.XLOOKUP(Table1[[#This Row],[Manager ID]],Table2[[#All],[Manager ID]],Table2[[#All],[Department Head]])</f>
        <v>IT</v>
      </c>
      <c r="AC709" s="2">
        <f>_xlfn.XLOOKUP(Table1[[#This Row],[City]],L:L,O:O)</f>
        <v>0.24036902712549932</v>
      </c>
      <c r="AD709" t="str" cm="1">
        <f t="array" ref="AD709">_xlfn.IFS(Table1[[#This Row],[Performance Score]]&gt;=90,"Excellent",Table1[[#This Row],[Performance Score]]&gt;=75,"Good",Table1[[#This Row],[Performance Score]]&gt;=60,"Average",Table1[[#This Row],[Performance Score]]&lt;=60,"Need Improvement")</f>
        <v>Need Improvement</v>
      </c>
      <c r="AE709" t="str">
        <f>IF(AND(Table1[[#This Row],[Attendance %]]&gt;=80,(Table1[[#This Row],[Performance Score]]&gt;=80)),"Eligible","Not Eligible")</f>
        <v>Not Eligible</v>
      </c>
      <c r="AF709" t="str">
        <f>IF(Table1[[#This Row],[Performance Score]]&gt;=80,"High Performer","Low Performer")</f>
        <v>Low Performer</v>
      </c>
      <c r="AG709" t="str" cm="1">
        <f t="array" aca="1" ref="AG709" ca="1">_xlfn.IFS(Table1[[#This Row],[Experience]]&lt;=3,"Junior",Table1[[#This Row],[Experience]]&lt;=7,"Mid Level",Table1[[#This Row],[Experience]]&gt;=7,"Senior")</f>
        <v>Mid Level</v>
      </c>
      <c r="AH709" t="str">
        <f>IF(Table1[[#This Row],[Attendance %]]&gt;75,"OK","Below 75")</f>
        <v>OK</v>
      </c>
      <c r="AI709" t="b">
        <f>ISBLANK(Table1[[#This Row],[Employee ID]])</f>
        <v>0</v>
      </c>
      <c r="AJ709" t="b">
        <f>ISNUMBER(Table1[[#This Row],[Total Salary  ]])</f>
        <v>1</v>
      </c>
      <c r="AK709" t="str">
        <f>IFERROR(_xlfn.XLOOKUP(Table1[[#This Row],[Manager ID]],MANAGERS!A:A,MANAGERS!B:B),"Not Found")</f>
        <v>Manager_3</v>
      </c>
    </row>
    <row r="710" spans="1:37" x14ac:dyDescent="0.2">
      <c r="A710" t="s">
        <v>3337</v>
      </c>
      <c r="B710" t="s">
        <v>42</v>
      </c>
      <c r="C710" t="s">
        <v>21</v>
      </c>
      <c r="D710" t="s">
        <v>81</v>
      </c>
      <c r="E710" t="s">
        <v>26</v>
      </c>
      <c r="F710" s="1">
        <v>45112</v>
      </c>
      <c r="G710" s="1">
        <v>38343</v>
      </c>
      <c r="H710">
        <v>95294</v>
      </c>
      <c r="I710">
        <v>29859</v>
      </c>
      <c r="J710">
        <v>70</v>
      </c>
      <c r="K710">
        <v>64</v>
      </c>
      <c r="L710" t="s">
        <v>27</v>
      </c>
      <c r="M710">
        <v>106</v>
      </c>
      <c r="N710">
        <f>Table1[[#This Row],[Basic Salary]]+Table1[[#This Row],[Bonus]]</f>
        <v>125153</v>
      </c>
      <c r="O710" s="2">
        <f>Table1[[#This Row],[Bonus]]/Table1[[#This Row],[Basic Salary]]</f>
        <v>0.31333557201922474</v>
      </c>
      <c r="P710">
        <f ca="1">DATEDIF(Table1[[#This Row],[Date of Birth]],TODAY(),"Y")</f>
        <v>21</v>
      </c>
      <c r="Q710">
        <f ca="1">DATEDIF(Table1[[#This Row],[Joining Date]],TODAY(),"Y")</f>
        <v>3</v>
      </c>
      <c r="R710" t="str">
        <f ca="1">IF(YEAR(Table1[[#This Row],[Joining Date]])=YEAR(TODAY()),"Yes","No")</f>
        <v>No</v>
      </c>
      <c r="S710" t="str">
        <f ca="1">IF(Table1[[#This Row],[Experience]]&gt;5,"Yes","No")</f>
        <v>No</v>
      </c>
      <c r="T710" t="str">
        <f>TEXT(Table1[[#This Row],[Joining Date]],"mmmm")</f>
        <v>July</v>
      </c>
      <c r="U710" t="str">
        <f>TEXT(Table1[[#This Row],[Joining Date]],"yyyy")</f>
        <v>2023</v>
      </c>
      <c r="V710" s="5">
        <f ca="1">TODAY()-Table1[[#This Row],[Joining Date]]</f>
        <v>1127</v>
      </c>
      <c r="W710" t="str">
        <f>LEFT(Table1[[#This Row],[Employee Name]],FIND(" ",Table1[[#This Row],[Employee Name]])-1)</f>
        <v>Krishna</v>
      </c>
      <c r="X710" t="str">
        <f>RIGHT(Table1[[#This Row],[Employee Name]],LEN(Table1[[#This Row],[Employee Name]])-FIND(" ",Table1[[#This Row],[Employee Name]]))</f>
        <v>Chaitanya</v>
      </c>
      <c r="Y710" t="str">
        <f>Table1[[#This Row],[Department]]&amp;"-"&amp;Table1[[#This Row],[Employee ID]]</f>
        <v>Sales-E03281</v>
      </c>
      <c r="Z710" t="str">
        <f>LEFT(Table1[[#This Row],[Department]],3)</f>
        <v>Sal</v>
      </c>
      <c r="AA710" t="str">
        <f>_xlfn.XLOOKUP(Table1[[#This Row],[Manager ID]],MANAGERS!A:A,MANAGERS!B:B)</f>
        <v>Manager_6</v>
      </c>
      <c r="AB710" t="str" cm="1">
        <f t="array" ref="AB710">_xlfn.XLOOKUP(Table1[[#This Row],[Manager ID]],Table2[[#All],[Manager ID]],Table2[[#All],[Department Head]])</f>
        <v>HR</v>
      </c>
      <c r="AC710" s="2">
        <f>_xlfn.XLOOKUP(Table1[[#This Row],[City]],L:L,O:O)</f>
        <v>0.23674293405114402</v>
      </c>
      <c r="AD710" t="str" cm="1">
        <f t="array" ref="AD710">_xlfn.IFS(Table1[[#This Row],[Performance Score]]&gt;=90,"Excellent",Table1[[#This Row],[Performance Score]]&gt;=75,"Good",Table1[[#This Row],[Performance Score]]&gt;=60,"Average",Table1[[#This Row],[Performance Score]]&lt;=60,"Need Improvement")</f>
        <v>Average</v>
      </c>
      <c r="AE710" t="str">
        <f>IF(AND(Table1[[#This Row],[Attendance %]]&gt;=80,(Table1[[#This Row],[Performance Score]]&gt;=80)),"Eligible","Not Eligible")</f>
        <v>Not Eligible</v>
      </c>
      <c r="AF710" t="str">
        <f>IF(Table1[[#This Row],[Performance Score]]&gt;=80,"High Performer","Low Performer")</f>
        <v>Low Performer</v>
      </c>
      <c r="AG710" t="str" cm="1">
        <f t="array" aca="1" ref="AG710" ca="1">_xlfn.IFS(Table1[[#This Row],[Experience]]&lt;=3,"Junior",Table1[[#This Row],[Experience]]&lt;=7,"Mid Level",Table1[[#This Row],[Experience]]&gt;=7,"Senior")</f>
        <v>Junior</v>
      </c>
      <c r="AH710" t="str">
        <f>IF(Table1[[#This Row],[Attendance %]]&gt;75,"OK","Below 75")</f>
        <v>Below 75</v>
      </c>
      <c r="AI710" t="b">
        <f>ISBLANK(Table1[[#This Row],[Employee ID]])</f>
        <v>0</v>
      </c>
      <c r="AJ710" t="b">
        <f>ISNUMBER(Table1[[#This Row],[Total Salary  ]])</f>
        <v>1</v>
      </c>
      <c r="AK710" t="str">
        <f>IFERROR(_xlfn.XLOOKUP(Table1[[#This Row],[Manager ID]],MANAGERS!A:A,MANAGERS!B:B),"Not Found")</f>
        <v>Manager_6</v>
      </c>
    </row>
    <row r="711" spans="1:37" x14ac:dyDescent="0.2">
      <c r="A711" t="s">
        <v>2329</v>
      </c>
      <c r="B711" t="s">
        <v>69</v>
      </c>
      <c r="C711" t="s">
        <v>21</v>
      </c>
      <c r="D711" t="s">
        <v>43</v>
      </c>
      <c r="E711" t="s">
        <v>22</v>
      </c>
      <c r="F711" s="1">
        <v>44063</v>
      </c>
      <c r="G711" s="1">
        <v>37082</v>
      </c>
      <c r="H711">
        <v>119504</v>
      </c>
      <c r="I711">
        <v>5639</v>
      </c>
      <c r="J711">
        <v>67</v>
      </c>
      <c r="K711">
        <v>73</v>
      </c>
      <c r="L711" t="s">
        <v>27</v>
      </c>
      <c r="M711">
        <v>106</v>
      </c>
      <c r="N711">
        <f>Table1[[#This Row],[Basic Salary]]+Table1[[#This Row],[Bonus]]</f>
        <v>125143</v>
      </c>
      <c r="O711" s="2">
        <f>Table1[[#This Row],[Bonus]]/Table1[[#This Row],[Basic Salary]]</f>
        <v>4.7186705047529788E-2</v>
      </c>
      <c r="P711">
        <f ca="1">DATEDIF(Table1[[#This Row],[Date of Birth]],TODAY(),"Y")</f>
        <v>25</v>
      </c>
      <c r="Q711">
        <f ca="1">DATEDIF(Table1[[#This Row],[Joining Date]],TODAY(),"Y")</f>
        <v>5</v>
      </c>
      <c r="R711" t="str">
        <f ca="1">IF(YEAR(Table1[[#This Row],[Joining Date]])=YEAR(TODAY()),"Yes","No")</f>
        <v>No</v>
      </c>
      <c r="S711" t="str">
        <f ca="1">IF(Table1[[#This Row],[Experience]]&gt;5,"Yes","No")</f>
        <v>No</v>
      </c>
      <c r="T711" t="str">
        <f>TEXT(Table1[[#This Row],[Joining Date]],"mmmm")</f>
        <v>August</v>
      </c>
      <c r="U711" t="str">
        <f>TEXT(Table1[[#This Row],[Joining Date]],"yyyy")</f>
        <v>2020</v>
      </c>
      <c r="V711" s="5">
        <f ca="1">TODAY()-Table1[[#This Row],[Joining Date]]</f>
        <v>2176</v>
      </c>
      <c r="W711" t="str">
        <f>LEFT(Table1[[#This Row],[Employee Name]],FIND(" ",Table1[[#This Row],[Employee Name]])-1)</f>
        <v>Neha</v>
      </c>
      <c r="X711" t="str">
        <f>RIGHT(Table1[[#This Row],[Employee Name]],LEN(Table1[[#This Row],[Employee Name]])-FIND(" ",Table1[[#This Row],[Employee Name]]))</f>
        <v>Kulkarni</v>
      </c>
      <c r="Y711" t="str">
        <f>Table1[[#This Row],[Department]]&amp;"-"&amp;Table1[[#This Row],[Employee ID]]</f>
        <v>Operations-E02273</v>
      </c>
      <c r="Z711" t="str">
        <f>LEFT(Table1[[#This Row],[Department]],3)</f>
        <v>Ope</v>
      </c>
      <c r="AA711" t="str">
        <f>_xlfn.XLOOKUP(Table1[[#This Row],[Manager ID]],MANAGERS!A:A,MANAGERS!B:B)</f>
        <v>Manager_6</v>
      </c>
      <c r="AB711" t="str" cm="1">
        <f t="array" ref="AB711">_xlfn.XLOOKUP(Table1[[#This Row],[Manager ID]],Table2[[#All],[Manager ID]],Table2[[#All],[Department Head]])</f>
        <v>HR</v>
      </c>
      <c r="AC711" s="2">
        <f>_xlfn.XLOOKUP(Table1[[#This Row],[City]],L:L,O:O)</f>
        <v>0.23674293405114402</v>
      </c>
      <c r="AD711" t="str" cm="1">
        <f t="array" ref="AD711">_xlfn.IFS(Table1[[#This Row],[Performance Score]]&gt;=90,"Excellent",Table1[[#This Row],[Performance Score]]&gt;=75,"Good",Table1[[#This Row],[Performance Score]]&gt;=60,"Average",Table1[[#This Row],[Performance Score]]&lt;=60,"Need Improvement")</f>
        <v>Average</v>
      </c>
      <c r="AE711" t="str">
        <f>IF(AND(Table1[[#This Row],[Attendance %]]&gt;=80,(Table1[[#This Row],[Performance Score]]&gt;=80)),"Eligible","Not Eligible")</f>
        <v>Not Eligible</v>
      </c>
      <c r="AF711" t="str">
        <f>IF(Table1[[#This Row],[Performance Score]]&gt;=80,"High Performer","Low Performer")</f>
        <v>Low Performer</v>
      </c>
      <c r="AG711" t="str" cm="1">
        <f t="array" aca="1" ref="AG711" ca="1">_xlfn.IFS(Table1[[#This Row],[Experience]]&lt;=3,"Junior",Table1[[#This Row],[Experience]]&lt;=7,"Mid Level",Table1[[#This Row],[Experience]]&gt;=7,"Senior")</f>
        <v>Mid Level</v>
      </c>
      <c r="AH711" t="str">
        <f>IF(Table1[[#This Row],[Attendance %]]&gt;75,"OK","Below 75")</f>
        <v>Below 75</v>
      </c>
      <c r="AI711" t="b">
        <f>ISBLANK(Table1[[#This Row],[Employee ID]])</f>
        <v>0</v>
      </c>
      <c r="AJ711" t="b">
        <f>ISNUMBER(Table1[[#This Row],[Total Salary  ]])</f>
        <v>1</v>
      </c>
      <c r="AK711" t="str">
        <f>IFERROR(_xlfn.XLOOKUP(Table1[[#This Row],[Manager ID]],MANAGERS!A:A,MANAGERS!B:B),"Not Found")</f>
        <v>Manager_6</v>
      </c>
    </row>
    <row r="712" spans="1:37" x14ac:dyDescent="0.2">
      <c r="A712" t="s">
        <v>4318</v>
      </c>
      <c r="B712" t="s">
        <v>85</v>
      </c>
      <c r="C712" t="s">
        <v>15</v>
      </c>
      <c r="D712" t="s">
        <v>43</v>
      </c>
      <c r="E712" t="s">
        <v>30</v>
      </c>
      <c r="F712" s="1">
        <v>42660</v>
      </c>
      <c r="G712" s="1">
        <v>41070</v>
      </c>
      <c r="H712">
        <v>103563</v>
      </c>
      <c r="I712">
        <v>21558</v>
      </c>
      <c r="J712">
        <v>75</v>
      </c>
      <c r="K712">
        <v>72</v>
      </c>
      <c r="L712" t="s">
        <v>23</v>
      </c>
      <c r="M712">
        <v>106</v>
      </c>
      <c r="N712">
        <f>Table1[[#This Row],[Basic Salary]]+Table1[[#This Row],[Bonus]]</f>
        <v>125121</v>
      </c>
      <c r="O712" s="2">
        <f>Table1[[#This Row],[Bonus]]/Table1[[#This Row],[Basic Salary]]</f>
        <v>0.20816314706989947</v>
      </c>
      <c r="P712">
        <f ca="1">DATEDIF(Table1[[#This Row],[Date of Birth]],TODAY(),"Y")</f>
        <v>14</v>
      </c>
      <c r="Q712">
        <f ca="1">DATEDIF(Table1[[#This Row],[Joining Date]],TODAY(),"Y")</f>
        <v>9</v>
      </c>
      <c r="R712" t="str">
        <f ca="1">IF(YEAR(Table1[[#This Row],[Joining Date]])=YEAR(TODAY()),"Yes","No")</f>
        <v>No</v>
      </c>
      <c r="S712" t="str">
        <f ca="1">IF(Table1[[#This Row],[Experience]]&gt;5,"Yes","No")</f>
        <v>Yes</v>
      </c>
      <c r="T712" t="str">
        <f>TEXT(Table1[[#This Row],[Joining Date]],"mmmm")</f>
        <v>October</v>
      </c>
      <c r="U712" t="str">
        <f>TEXT(Table1[[#This Row],[Joining Date]],"yyyy")</f>
        <v>2016</v>
      </c>
      <c r="V712" s="5">
        <f ca="1">TODAY()-Table1[[#This Row],[Joining Date]]</f>
        <v>3579</v>
      </c>
      <c r="W712" t="str">
        <f>LEFT(Table1[[#This Row],[Employee Name]],FIND(" ",Table1[[#This Row],[Employee Name]])-1)</f>
        <v>Pooja</v>
      </c>
      <c r="X712" t="str">
        <f>RIGHT(Table1[[#This Row],[Employee Name]],LEN(Table1[[#This Row],[Employee Name]])-FIND(" ",Table1[[#This Row],[Employee Name]]))</f>
        <v>Das</v>
      </c>
      <c r="Y712" t="str">
        <f>Table1[[#This Row],[Department]]&amp;"-"&amp;Table1[[#This Row],[Employee ID]]</f>
        <v>Operations-E04262</v>
      </c>
      <c r="Z712" t="str">
        <f>LEFT(Table1[[#This Row],[Department]],3)</f>
        <v>Ope</v>
      </c>
      <c r="AA712" t="str">
        <f>_xlfn.XLOOKUP(Table1[[#This Row],[Manager ID]],MANAGERS!A:A,MANAGERS!B:B)</f>
        <v>Manager_6</v>
      </c>
      <c r="AB712" t="str" cm="1">
        <f t="array" ref="AB712">_xlfn.XLOOKUP(Table1[[#This Row],[Manager ID]],Table2[[#All],[Manager ID]],Table2[[#All],[Department Head]])</f>
        <v>HR</v>
      </c>
      <c r="AC712" s="2">
        <f>_xlfn.XLOOKUP(Table1[[#This Row],[City]],L:L,O:O)</f>
        <v>0.23486488519629886</v>
      </c>
      <c r="AD712" t="str" cm="1">
        <f t="array" ref="AD712">_xlfn.IFS(Table1[[#This Row],[Performance Score]]&gt;=90,"Excellent",Table1[[#This Row],[Performance Score]]&gt;=75,"Good",Table1[[#This Row],[Performance Score]]&gt;=60,"Average",Table1[[#This Row],[Performance Score]]&lt;=60,"Need Improvement")</f>
        <v>Average</v>
      </c>
      <c r="AE712" t="str">
        <f>IF(AND(Table1[[#This Row],[Attendance %]]&gt;=80,(Table1[[#This Row],[Performance Score]]&gt;=80)),"Eligible","Not Eligible")</f>
        <v>Not Eligible</v>
      </c>
      <c r="AF712" t="str">
        <f>IF(Table1[[#This Row],[Performance Score]]&gt;=80,"High Performer","Low Performer")</f>
        <v>Low Performer</v>
      </c>
      <c r="AG712" t="str" cm="1">
        <f t="array" aca="1" ref="AG712" ca="1">_xlfn.IFS(Table1[[#This Row],[Experience]]&lt;=3,"Junior",Table1[[#This Row],[Experience]]&lt;=7,"Mid Level",Table1[[#This Row],[Experience]]&gt;=7,"Senior")</f>
        <v>Senior</v>
      </c>
      <c r="AH712" t="str">
        <f>IF(Table1[[#This Row],[Attendance %]]&gt;75,"OK","Below 75")</f>
        <v>Below 75</v>
      </c>
      <c r="AI712" t="b">
        <f>ISBLANK(Table1[[#This Row],[Employee ID]])</f>
        <v>0</v>
      </c>
      <c r="AJ712" t="b">
        <f>ISNUMBER(Table1[[#This Row],[Total Salary  ]])</f>
        <v>1</v>
      </c>
      <c r="AK712" t="str">
        <f>IFERROR(_xlfn.XLOOKUP(Table1[[#This Row],[Manager ID]],MANAGERS!A:A,MANAGERS!B:B),"Not Found")</f>
        <v>Manager_6</v>
      </c>
    </row>
    <row r="713" spans="1:37" x14ac:dyDescent="0.2">
      <c r="A713" t="s">
        <v>3589</v>
      </c>
      <c r="B713" t="s">
        <v>71</v>
      </c>
      <c r="C713" t="s">
        <v>21</v>
      </c>
      <c r="D713" t="s">
        <v>25</v>
      </c>
      <c r="E713" t="s">
        <v>65</v>
      </c>
      <c r="F713" s="1">
        <v>45119</v>
      </c>
      <c r="G713" s="1">
        <v>36283</v>
      </c>
      <c r="H713">
        <v>107055</v>
      </c>
      <c r="I713">
        <v>18064</v>
      </c>
      <c r="J713">
        <v>91</v>
      </c>
      <c r="K713">
        <v>43</v>
      </c>
      <c r="L713" t="s">
        <v>31</v>
      </c>
      <c r="M713">
        <v>103</v>
      </c>
      <c r="N713">
        <f>Table1[[#This Row],[Basic Salary]]+Table1[[#This Row],[Bonus]]</f>
        <v>125119</v>
      </c>
      <c r="O713" s="2">
        <f>Table1[[#This Row],[Bonus]]/Table1[[#This Row],[Basic Salary]]</f>
        <v>0.16873569660454907</v>
      </c>
      <c r="P713">
        <f ca="1">DATEDIF(Table1[[#This Row],[Date of Birth]],TODAY(),"Y")</f>
        <v>27</v>
      </c>
      <c r="Q713">
        <f ca="1">DATEDIF(Table1[[#This Row],[Joining Date]],TODAY(),"Y")</f>
        <v>3</v>
      </c>
      <c r="R713" t="str">
        <f ca="1">IF(YEAR(Table1[[#This Row],[Joining Date]])=YEAR(TODAY()),"Yes","No")</f>
        <v>No</v>
      </c>
      <c r="S713" t="str">
        <f ca="1">IF(Table1[[#This Row],[Experience]]&gt;5,"Yes","No")</f>
        <v>No</v>
      </c>
      <c r="T713" t="str">
        <f>TEXT(Table1[[#This Row],[Joining Date]],"mmmm")</f>
        <v>July</v>
      </c>
      <c r="U713" t="str">
        <f>TEXT(Table1[[#This Row],[Joining Date]],"yyyy")</f>
        <v>2023</v>
      </c>
      <c r="V713" s="5">
        <f ca="1">TODAY()-Table1[[#This Row],[Joining Date]]</f>
        <v>1120</v>
      </c>
      <c r="W713" t="str">
        <f>LEFT(Table1[[#This Row],[Employee Name]],FIND(" ",Table1[[#This Row],[Employee Name]])-1)</f>
        <v>Sneha</v>
      </c>
      <c r="X713" t="str">
        <f>RIGHT(Table1[[#This Row],[Employee Name]],LEN(Table1[[#This Row],[Employee Name]])-FIND(" ",Table1[[#This Row],[Employee Name]]))</f>
        <v>Iyer</v>
      </c>
      <c r="Y713" t="str">
        <f>Table1[[#This Row],[Department]]&amp;"-"&amp;Table1[[#This Row],[Employee ID]]</f>
        <v>Finance-E03533</v>
      </c>
      <c r="Z713" t="str">
        <f>LEFT(Table1[[#This Row],[Department]],3)</f>
        <v>Fin</v>
      </c>
      <c r="AA713" t="str">
        <f>_xlfn.XLOOKUP(Table1[[#This Row],[Manager ID]],MANAGERS!A:A,MANAGERS!B:B)</f>
        <v>Manager_3</v>
      </c>
      <c r="AB713" t="str" cm="1">
        <f t="array" ref="AB713">_xlfn.XLOOKUP(Table1[[#This Row],[Manager ID]],Table2[[#All],[Manager ID]],Table2[[#All],[Department Head]])</f>
        <v>IT</v>
      </c>
      <c r="AC713" s="2">
        <f>_xlfn.XLOOKUP(Table1[[#This Row],[City]],L:L,O:O)</f>
        <v>0.241864189087755</v>
      </c>
      <c r="AD713" t="str" cm="1">
        <f t="array" ref="AD713">_xlfn.IFS(Table1[[#This Row],[Performance Score]]&gt;=90,"Excellent",Table1[[#This Row],[Performance Score]]&gt;=75,"Good",Table1[[#This Row],[Performance Score]]&gt;=60,"Average",Table1[[#This Row],[Performance Score]]&lt;=60,"Need Improvement")</f>
        <v>Need Improvement</v>
      </c>
      <c r="AE713" t="str">
        <f>IF(AND(Table1[[#This Row],[Attendance %]]&gt;=80,(Table1[[#This Row],[Performance Score]]&gt;=80)),"Eligible","Not Eligible")</f>
        <v>Not Eligible</v>
      </c>
      <c r="AF713" t="str">
        <f>IF(Table1[[#This Row],[Performance Score]]&gt;=80,"High Performer","Low Performer")</f>
        <v>Low Performer</v>
      </c>
      <c r="AG713" t="str" cm="1">
        <f t="array" aca="1" ref="AG713" ca="1">_xlfn.IFS(Table1[[#This Row],[Experience]]&lt;=3,"Junior",Table1[[#This Row],[Experience]]&lt;=7,"Mid Level",Table1[[#This Row],[Experience]]&gt;=7,"Senior")</f>
        <v>Junior</v>
      </c>
      <c r="AH713" t="str">
        <f>IF(Table1[[#This Row],[Attendance %]]&gt;75,"OK","Below 75")</f>
        <v>OK</v>
      </c>
      <c r="AI713" t="b">
        <f>ISBLANK(Table1[[#This Row],[Employee ID]])</f>
        <v>0</v>
      </c>
      <c r="AJ713" t="b">
        <f>ISNUMBER(Table1[[#This Row],[Total Salary  ]])</f>
        <v>1</v>
      </c>
      <c r="AK713" t="str">
        <f>IFERROR(_xlfn.XLOOKUP(Table1[[#This Row],[Manager ID]],MANAGERS!A:A,MANAGERS!B:B),"Not Found")</f>
        <v>Manager_3</v>
      </c>
    </row>
    <row r="714" spans="1:37" x14ac:dyDescent="0.2">
      <c r="A714" t="s">
        <v>989</v>
      </c>
      <c r="B714" t="s">
        <v>60</v>
      </c>
      <c r="C714" t="s">
        <v>15</v>
      </c>
      <c r="D714" t="s">
        <v>25</v>
      </c>
      <c r="E714" t="s">
        <v>65</v>
      </c>
      <c r="F714" s="1">
        <v>45907</v>
      </c>
      <c r="G714" s="1">
        <v>34631</v>
      </c>
      <c r="H714">
        <v>99473</v>
      </c>
      <c r="I714">
        <v>25638</v>
      </c>
      <c r="J714">
        <v>98</v>
      </c>
      <c r="K714">
        <v>98</v>
      </c>
      <c r="L714" t="s">
        <v>23</v>
      </c>
      <c r="M714">
        <v>119</v>
      </c>
      <c r="N714">
        <f>Table1[[#This Row],[Basic Salary]]+Table1[[#This Row],[Bonus]]</f>
        <v>125111</v>
      </c>
      <c r="O714" s="2">
        <f>Table1[[#This Row],[Bonus]]/Table1[[#This Row],[Basic Salary]]</f>
        <v>0.25773828073949717</v>
      </c>
      <c r="P714">
        <f ca="1">DATEDIF(Table1[[#This Row],[Date of Birth]],TODAY(),"Y")</f>
        <v>31</v>
      </c>
      <c r="Q714">
        <f ca="1">DATEDIF(Table1[[#This Row],[Joining Date]],TODAY(),"Y")</f>
        <v>0</v>
      </c>
      <c r="R714" t="str">
        <f ca="1">IF(YEAR(Table1[[#This Row],[Joining Date]])=YEAR(TODAY()),"Yes","No")</f>
        <v>No</v>
      </c>
      <c r="S714" t="str">
        <f ca="1">IF(Table1[[#This Row],[Experience]]&gt;5,"Yes","No")</f>
        <v>No</v>
      </c>
      <c r="T714" t="str">
        <f>TEXT(Table1[[#This Row],[Joining Date]],"mmmm")</f>
        <v>September</v>
      </c>
      <c r="U714" t="str">
        <f>TEXT(Table1[[#This Row],[Joining Date]],"yyyy")</f>
        <v>2025</v>
      </c>
      <c r="V714" s="5">
        <f ca="1">TODAY()-Table1[[#This Row],[Joining Date]]</f>
        <v>332</v>
      </c>
      <c r="W714" t="str">
        <f>LEFT(Table1[[#This Row],[Employee Name]],FIND(" ",Table1[[#This Row],[Employee Name]])-1)</f>
        <v>Gayathri</v>
      </c>
      <c r="X714" t="str">
        <f>RIGHT(Table1[[#This Row],[Employee Name]],LEN(Table1[[#This Row],[Employee Name]])-FIND(" ",Table1[[#This Row],[Employee Name]]))</f>
        <v>Iyer</v>
      </c>
      <c r="Y714" t="str">
        <f>Table1[[#This Row],[Department]]&amp;"-"&amp;Table1[[#This Row],[Employee ID]]</f>
        <v>Finance-E00933</v>
      </c>
      <c r="Z714" t="str">
        <f>LEFT(Table1[[#This Row],[Department]],3)</f>
        <v>Fin</v>
      </c>
      <c r="AA714" t="str">
        <f>_xlfn.XLOOKUP(Table1[[#This Row],[Manager ID]],MANAGERS!A:A,MANAGERS!B:B)</f>
        <v>Manager_19</v>
      </c>
      <c r="AB714" t="str" cm="1">
        <f t="array" ref="AB714">_xlfn.XLOOKUP(Table1[[#This Row],[Manager ID]],Table2[[#All],[Manager ID]],Table2[[#All],[Department Head]])</f>
        <v>Support</v>
      </c>
      <c r="AC714" s="2">
        <f>_xlfn.XLOOKUP(Table1[[#This Row],[City]],L:L,O:O)</f>
        <v>0.23486488519629886</v>
      </c>
      <c r="AD714" t="str" cm="1">
        <f t="array" ref="AD714">_xlfn.IFS(Table1[[#This Row],[Performance Score]]&gt;=90,"Excellent",Table1[[#This Row],[Performance Score]]&gt;=75,"Good",Table1[[#This Row],[Performance Score]]&gt;=60,"Average",Table1[[#This Row],[Performance Score]]&lt;=60,"Need Improvement")</f>
        <v>Excellent</v>
      </c>
      <c r="AE714" t="str">
        <f>IF(AND(Table1[[#This Row],[Attendance %]]&gt;=80,(Table1[[#This Row],[Performance Score]]&gt;=80)),"Eligible","Not Eligible")</f>
        <v>Eligible</v>
      </c>
      <c r="AF714" t="str">
        <f>IF(Table1[[#This Row],[Performance Score]]&gt;=80,"High Performer","Low Performer")</f>
        <v>High Performer</v>
      </c>
      <c r="AG714" t="str" cm="1">
        <f t="array" aca="1" ref="AG714" ca="1">_xlfn.IFS(Table1[[#This Row],[Experience]]&lt;=3,"Junior",Table1[[#This Row],[Experience]]&lt;=7,"Mid Level",Table1[[#This Row],[Experience]]&gt;=7,"Senior")</f>
        <v>Junior</v>
      </c>
      <c r="AH714" t="str">
        <f>IF(Table1[[#This Row],[Attendance %]]&gt;75,"OK","Below 75")</f>
        <v>OK</v>
      </c>
      <c r="AI714" t="b">
        <f>ISBLANK(Table1[[#This Row],[Employee ID]])</f>
        <v>0</v>
      </c>
      <c r="AJ714" t="b">
        <f>ISNUMBER(Table1[[#This Row],[Total Salary  ]])</f>
        <v>1</v>
      </c>
      <c r="AK714" t="str">
        <f>IFERROR(_xlfn.XLOOKUP(Table1[[#This Row],[Manager ID]],MANAGERS!A:A,MANAGERS!B:B),"Not Found")</f>
        <v>Manager_19</v>
      </c>
    </row>
    <row r="715" spans="1:37" x14ac:dyDescent="0.2">
      <c r="A715" t="s">
        <v>4747</v>
      </c>
      <c r="B715" t="s">
        <v>36</v>
      </c>
      <c r="C715" t="s">
        <v>15</v>
      </c>
      <c r="D715" t="s">
        <v>33</v>
      </c>
      <c r="E715" t="s">
        <v>17</v>
      </c>
      <c r="F715" s="1">
        <v>43532</v>
      </c>
      <c r="G715" s="1">
        <v>30202</v>
      </c>
      <c r="H715">
        <v>97990</v>
      </c>
      <c r="I715">
        <v>27119</v>
      </c>
      <c r="J715">
        <v>67</v>
      </c>
      <c r="K715">
        <v>63</v>
      </c>
      <c r="L715" t="s">
        <v>23</v>
      </c>
      <c r="M715">
        <v>111</v>
      </c>
      <c r="N715">
        <f>Table1[[#This Row],[Basic Salary]]+Table1[[#This Row],[Bonus]]</f>
        <v>125109</v>
      </c>
      <c r="O715" s="2">
        <f>Table1[[#This Row],[Bonus]]/Table1[[#This Row],[Basic Salary]]</f>
        <v>0.27675272987039495</v>
      </c>
      <c r="P715">
        <f ca="1">DATEDIF(Table1[[#This Row],[Date of Birth]],TODAY(),"Y")</f>
        <v>43</v>
      </c>
      <c r="Q715">
        <f ca="1">DATEDIF(Table1[[#This Row],[Joining Date]],TODAY(),"Y")</f>
        <v>7</v>
      </c>
      <c r="R715" t="str">
        <f ca="1">IF(YEAR(Table1[[#This Row],[Joining Date]])=YEAR(TODAY()),"Yes","No")</f>
        <v>No</v>
      </c>
      <c r="S715" t="str">
        <f ca="1">IF(Table1[[#This Row],[Experience]]&gt;5,"Yes","No")</f>
        <v>Yes</v>
      </c>
      <c r="T715" t="str">
        <f>TEXT(Table1[[#This Row],[Joining Date]],"mmmm")</f>
        <v>March</v>
      </c>
      <c r="U715" t="str">
        <f>TEXT(Table1[[#This Row],[Joining Date]],"yyyy")</f>
        <v>2019</v>
      </c>
      <c r="V715" s="5">
        <f ca="1">TODAY()-Table1[[#This Row],[Joining Date]]</f>
        <v>2707</v>
      </c>
      <c r="W715" t="str">
        <f>LEFT(Table1[[#This Row],[Employee Name]],FIND(" ",Table1[[#This Row],[Employee Name]])-1)</f>
        <v>Meera</v>
      </c>
      <c r="X715" t="str">
        <f>RIGHT(Table1[[#This Row],[Employee Name]],LEN(Table1[[#This Row],[Employee Name]])-FIND(" ",Table1[[#This Row],[Employee Name]]))</f>
        <v>Joshi</v>
      </c>
      <c r="Y715" t="str">
        <f>Table1[[#This Row],[Department]]&amp;"-"&amp;Table1[[#This Row],[Employee ID]]</f>
        <v>Marketing-E04691</v>
      </c>
      <c r="Z715" t="str">
        <f>LEFT(Table1[[#This Row],[Department]],3)</f>
        <v>Mar</v>
      </c>
      <c r="AA715" t="str">
        <f>_xlfn.XLOOKUP(Table1[[#This Row],[Manager ID]],MANAGERS!A:A,MANAGERS!B:B)</f>
        <v>Manager_11</v>
      </c>
      <c r="AB715" t="str" cm="1">
        <f t="array" ref="AB715">_xlfn.XLOOKUP(Table1[[#This Row],[Manager ID]],Table2[[#All],[Manager ID]],Table2[[#All],[Department Head]])</f>
        <v>Marketing</v>
      </c>
      <c r="AC715" s="2">
        <f>_xlfn.XLOOKUP(Table1[[#This Row],[City]],L:L,O:O)</f>
        <v>0.23486488519629886</v>
      </c>
      <c r="AD715" t="str" cm="1">
        <f t="array" ref="AD715">_xlfn.IFS(Table1[[#This Row],[Performance Score]]&gt;=90,"Excellent",Table1[[#This Row],[Performance Score]]&gt;=75,"Good",Table1[[#This Row],[Performance Score]]&gt;=60,"Average",Table1[[#This Row],[Performance Score]]&lt;=60,"Need Improvement")</f>
        <v>Average</v>
      </c>
      <c r="AE715" t="str">
        <f>IF(AND(Table1[[#This Row],[Attendance %]]&gt;=80,(Table1[[#This Row],[Performance Score]]&gt;=80)),"Eligible","Not Eligible")</f>
        <v>Not Eligible</v>
      </c>
      <c r="AF715" t="str">
        <f>IF(Table1[[#This Row],[Performance Score]]&gt;=80,"High Performer","Low Performer")</f>
        <v>Low Performer</v>
      </c>
      <c r="AG715" t="str" cm="1">
        <f t="array" aca="1" ref="AG715" ca="1">_xlfn.IFS(Table1[[#This Row],[Experience]]&lt;=3,"Junior",Table1[[#This Row],[Experience]]&lt;=7,"Mid Level",Table1[[#This Row],[Experience]]&gt;=7,"Senior")</f>
        <v>Mid Level</v>
      </c>
      <c r="AH715" t="str">
        <f>IF(Table1[[#This Row],[Attendance %]]&gt;75,"OK","Below 75")</f>
        <v>Below 75</v>
      </c>
      <c r="AI715" t="b">
        <f>ISBLANK(Table1[[#This Row],[Employee ID]])</f>
        <v>0</v>
      </c>
      <c r="AJ715" t="b">
        <f>ISNUMBER(Table1[[#This Row],[Total Salary  ]])</f>
        <v>1</v>
      </c>
      <c r="AK715" t="str">
        <f>IFERROR(_xlfn.XLOOKUP(Table1[[#This Row],[Manager ID]],MANAGERS!A:A,MANAGERS!B:B),"Not Found")</f>
        <v>Manager_11</v>
      </c>
    </row>
    <row r="716" spans="1:37" x14ac:dyDescent="0.2">
      <c r="A716" t="s">
        <v>4646</v>
      </c>
      <c r="B716" t="s">
        <v>50</v>
      </c>
      <c r="C716" t="s">
        <v>15</v>
      </c>
      <c r="D716" t="s">
        <v>40</v>
      </c>
      <c r="E716" t="s">
        <v>51</v>
      </c>
      <c r="F716" s="1">
        <v>42385</v>
      </c>
      <c r="G716" s="1">
        <v>35632</v>
      </c>
      <c r="H716">
        <v>98027</v>
      </c>
      <c r="I716">
        <v>27073</v>
      </c>
      <c r="J716">
        <v>70</v>
      </c>
      <c r="K716">
        <v>47</v>
      </c>
      <c r="L716" t="s">
        <v>31</v>
      </c>
      <c r="M716">
        <v>102</v>
      </c>
      <c r="N716">
        <f>Table1[[#This Row],[Basic Salary]]+Table1[[#This Row],[Bonus]]</f>
        <v>125100</v>
      </c>
      <c r="O716" s="2">
        <f>Table1[[#This Row],[Bonus]]/Table1[[#This Row],[Basic Salary]]</f>
        <v>0.27617901190488336</v>
      </c>
      <c r="P716">
        <f ca="1">DATEDIF(Table1[[#This Row],[Date of Birth]],TODAY(),"Y")</f>
        <v>29</v>
      </c>
      <c r="Q716">
        <f ca="1">DATEDIF(Table1[[#This Row],[Joining Date]],TODAY(),"Y")</f>
        <v>10</v>
      </c>
      <c r="R716" t="str">
        <f ca="1">IF(YEAR(Table1[[#This Row],[Joining Date]])=YEAR(TODAY()),"Yes","No")</f>
        <v>No</v>
      </c>
      <c r="S716" t="str">
        <f ca="1">IF(Table1[[#This Row],[Experience]]&gt;5,"Yes","No")</f>
        <v>Yes</v>
      </c>
      <c r="T716" t="str">
        <f>TEXT(Table1[[#This Row],[Joining Date]],"mmmm")</f>
        <v>January</v>
      </c>
      <c r="U716" t="str">
        <f>TEXT(Table1[[#This Row],[Joining Date]],"yyyy")</f>
        <v>2016</v>
      </c>
      <c r="V716" s="5">
        <f ca="1">TODAY()-Table1[[#This Row],[Joining Date]]</f>
        <v>3854</v>
      </c>
      <c r="W716" t="str">
        <f>LEFT(Table1[[#This Row],[Employee Name]],FIND(" ",Table1[[#This Row],[Employee Name]])-1)</f>
        <v>Ravi</v>
      </c>
      <c r="X716" t="str">
        <f>RIGHT(Table1[[#This Row],[Employee Name]],LEN(Table1[[#This Row],[Employee Name]])-FIND(" ",Table1[[#This Row],[Employee Name]]))</f>
        <v>Teja</v>
      </c>
      <c r="Y716" t="str">
        <f>Table1[[#This Row],[Department]]&amp;"-"&amp;Table1[[#This Row],[Employee ID]]</f>
        <v>IT-E04590</v>
      </c>
      <c r="Z716" t="str">
        <f>LEFT(Table1[[#This Row],[Department]],3)</f>
        <v>IT</v>
      </c>
      <c r="AA716" t="str">
        <f>_xlfn.XLOOKUP(Table1[[#This Row],[Manager ID]],MANAGERS!A:A,MANAGERS!B:B)</f>
        <v>Manager_2</v>
      </c>
      <c r="AB716" t="str" cm="1">
        <f t="array" ref="AB716">_xlfn.XLOOKUP(Table1[[#This Row],[Manager ID]],Table2[[#All],[Manager ID]],Table2[[#All],[Department Head]])</f>
        <v>Sales</v>
      </c>
      <c r="AC716" s="2">
        <f>_xlfn.XLOOKUP(Table1[[#This Row],[City]],L:L,O:O)</f>
        <v>0.241864189087755</v>
      </c>
      <c r="AD716" t="str" cm="1">
        <f t="array" ref="AD716">_xlfn.IFS(Table1[[#This Row],[Performance Score]]&gt;=90,"Excellent",Table1[[#This Row],[Performance Score]]&gt;=75,"Good",Table1[[#This Row],[Performance Score]]&gt;=60,"Average",Table1[[#This Row],[Performance Score]]&lt;=60,"Need Improvement")</f>
        <v>Need Improvement</v>
      </c>
      <c r="AE716" t="str">
        <f>IF(AND(Table1[[#This Row],[Attendance %]]&gt;=80,(Table1[[#This Row],[Performance Score]]&gt;=80)),"Eligible","Not Eligible")</f>
        <v>Not Eligible</v>
      </c>
      <c r="AF716" t="str">
        <f>IF(Table1[[#This Row],[Performance Score]]&gt;=80,"High Performer","Low Performer")</f>
        <v>Low Performer</v>
      </c>
      <c r="AG716" t="str" cm="1">
        <f t="array" aca="1" ref="AG716" ca="1">_xlfn.IFS(Table1[[#This Row],[Experience]]&lt;=3,"Junior",Table1[[#This Row],[Experience]]&lt;=7,"Mid Level",Table1[[#This Row],[Experience]]&gt;=7,"Senior")</f>
        <v>Senior</v>
      </c>
      <c r="AH716" t="str">
        <f>IF(Table1[[#This Row],[Attendance %]]&gt;75,"OK","Below 75")</f>
        <v>Below 75</v>
      </c>
      <c r="AI716" t="b">
        <f>ISBLANK(Table1[[#This Row],[Employee ID]])</f>
        <v>0</v>
      </c>
      <c r="AJ716" t="b">
        <f>ISNUMBER(Table1[[#This Row],[Total Salary  ]])</f>
        <v>1</v>
      </c>
      <c r="AK716" t="str">
        <f>IFERROR(_xlfn.XLOOKUP(Table1[[#This Row],[Manager ID]],MANAGERS!A:A,MANAGERS!B:B),"Not Found")</f>
        <v>Manager_2</v>
      </c>
    </row>
    <row r="717" spans="1:37" x14ac:dyDescent="0.2">
      <c r="A717" t="s">
        <v>4266</v>
      </c>
      <c r="B717" t="s">
        <v>93</v>
      </c>
      <c r="C717" t="s">
        <v>21</v>
      </c>
      <c r="D717" t="s">
        <v>81</v>
      </c>
      <c r="E717" t="s">
        <v>30</v>
      </c>
      <c r="F717" s="1">
        <v>42360</v>
      </c>
      <c r="G717" s="1">
        <v>37890</v>
      </c>
      <c r="H717">
        <v>110210</v>
      </c>
      <c r="I717">
        <v>14875</v>
      </c>
      <c r="J717">
        <v>75</v>
      </c>
      <c r="K717">
        <v>66</v>
      </c>
      <c r="L717" t="s">
        <v>18</v>
      </c>
      <c r="M717">
        <v>114</v>
      </c>
      <c r="N717">
        <f>Table1[[#This Row],[Basic Salary]]+Table1[[#This Row],[Bonus]]</f>
        <v>125085</v>
      </c>
      <c r="O717" s="2">
        <f>Table1[[#This Row],[Bonus]]/Table1[[#This Row],[Basic Salary]]</f>
        <v>0.13496960348425732</v>
      </c>
      <c r="P717">
        <f ca="1">DATEDIF(Table1[[#This Row],[Date of Birth]],TODAY(),"Y")</f>
        <v>22</v>
      </c>
      <c r="Q717">
        <f ca="1">DATEDIF(Table1[[#This Row],[Joining Date]],TODAY(),"Y")</f>
        <v>10</v>
      </c>
      <c r="R717" t="str">
        <f ca="1">IF(YEAR(Table1[[#This Row],[Joining Date]])=YEAR(TODAY()),"Yes","No")</f>
        <v>No</v>
      </c>
      <c r="S717" t="str">
        <f ca="1">IF(Table1[[#This Row],[Experience]]&gt;5,"Yes","No")</f>
        <v>Yes</v>
      </c>
      <c r="T717" t="str">
        <f>TEXT(Table1[[#This Row],[Joining Date]],"mmmm")</f>
        <v>December</v>
      </c>
      <c r="U717" t="str">
        <f>TEXT(Table1[[#This Row],[Joining Date]],"yyyy")</f>
        <v>2015</v>
      </c>
      <c r="V717" s="5">
        <f ca="1">TODAY()-Table1[[#This Row],[Joining Date]]</f>
        <v>3879</v>
      </c>
      <c r="W717" t="str">
        <f>LEFT(Table1[[#This Row],[Employee Name]],FIND(" ",Table1[[#This Row],[Employee Name]])-1)</f>
        <v>Priya</v>
      </c>
      <c r="X717" t="str">
        <f>RIGHT(Table1[[#This Row],[Employee Name]],LEN(Table1[[#This Row],[Employee Name]])-FIND(" ",Table1[[#This Row],[Employee Name]]))</f>
        <v>Reddy</v>
      </c>
      <c r="Y717" t="str">
        <f>Table1[[#This Row],[Department]]&amp;"-"&amp;Table1[[#This Row],[Employee ID]]</f>
        <v>Sales-E04210</v>
      </c>
      <c r="Z717" t="str">
        <f>LEFT(Table1[[#This Row],[Department]],3)</f>
        <v>Sal</v>
      </c>
      <c r="AA717" t="str">
        <f>_xlfn.XLOOKUP(Table1[[#This Row],[Manager ID]],MANAGERS!A:A,MANAGERS!B:B)</f>
        <v>Manager_14</v>
      </c>
      <c r="AB717" t="str" cm="1">
        <f t="array" ref="AB717">_xlfn.XLOOKUP(Table1[[#This Row],[Manager ID]],Table2[[#All],[Manager ID]],Table2[[#All],[Department Head]])</f>
        <v>Marketing</v>
      </c>
      <c r="AC717" s="2">
        <f>_xlfn.XLOOKUP(Table1[[#This Row],[City]],L:L,O:O)</f>
        <v>0.21356479274849693</v>
      </c>
      <c r="AD717" t="str" cm="1">
        <f t="array" ref="AD717">_xlfn.IFS(Table1[[#This Row],[Performance Score]]&gt;=90,"Excellent",Table1[[#This Row],[Performance Score]]&gt;=75,"Good",Table1[[#This Row],[Performance Score]]&gt;=60,"Average",Table1[[#This Row],[Performance Score]]&lt;=60,"Need Improvement")</f>
        <v>Average</v>
      </c>
      <c r="AE717" t="str">
        <f>IF(AND(Table1[[#This Row],[Attendance %]]&gt;=80,(Table1[[#This Row],[Performance Score]]&gt;=80)),"Eligible","Not Eligible")</f>
        <v>Not Eligible</v>
      </c>
      <c r="AF717" t="str">
        <f>IF(Table1[[#This Row],[Performance Score]]&gt;=80,"High Performer","Low Performer")</f>
        <v>Low Performer</v>
      </c>
      <c r="AG717" t="str" cm="1">
        <f t="array" aca="1" ref="AG717" ca="1">_xlfn.IFS(Table1[[#This Row],[Experience]]&lt;=3,"Junior",Table1[[#This Row],[Experience]]&lt;=7,"Mid Level",Table1[[#This Row],[Experience]]&gt;=7,"Senior")</f>
        <v>Senior</v>
      </c>
      <c r="AH717" t="str">
        <f>IF(Table1[[#This Row],[Attendance %]]&gt;75,"OK","Below 75")</f>
        <v>Below 75</v>
      </c>
      <c r="AI717" t="b">
        <f>ISBLANK(Table1[[#This Row],[Employee ID]])</f>
        <v>0</v>
      </c>
      <c r="AJ717" t="b">
        <f>ISNUMBER(Table1[[#This Row],[Total Salary  ]])</f>
        <v>1</v>
      </c>
      <c r="AK717" t="str">
        <f>IFERROR(_xlfn.XLOOKUP(Table1[[#This Row],[Manager ID]],MANAGERS!A:A,MANAGERS!B:B),"Not Found")</f>
        <v>Manager_14</v>
      </c>
    </row>
    <row r="718" spans="1:37" x14ac:dyDescent="0.2">
      <c r="A718" t="s">
        <v>3829</v>
      </c>
      <c r="B718" t="s">
        <v>36</v>
      </c>
      <c r="C718" t="s">
        <v>15</v>
      </c>
      <c r="D718" t="s">
        <v>43</v>
      </c>
      <c r="E718" t="s">
        <v>65</v>
      </c>
      <c r="F718" s="1">
        <v>43995</v>
      </c>
      <c r="G718" s="1">
        <v>31602</v>
      </c>
      <c r="H718">
        <v>113931</v>
      </c>
      <c r="I718">
        <v>11153</v>
      </c>
      <c r="J718">
        <v>92</v>
      </c>
      <c r="K718">
        <v>95</v>
      </c>
      <c r="L718" t="s">
        <v>37</v>
      </c>
      <c r="M718">
        <v>114</v>
      </c>
      <c r="N718">
        <f>Table1[[#This Row],[Basic Salary]]+Table1[[#This Row],[Bonus]]</f>
        <v>125084</v>
      </c>
      <c r="O718" s="2">
        <f>Table1[[#This Row],[Bonus]]/Table1[[#This Row],[Basic Salary]]</f>
        <v>9.7892584107924965E-2</v>
      </c>
      <c r="P718">
        <f ca="1">DATEDIF(Table1[[#This Row],[Date of Birth]],TODAY(),"Y")</f>
        <v>40</v>
      </c>
      <c r="Q718">
        <f ca="1">DATEDIF(Table1[[#This Row],[Joining Date]],TODAY(),"Y")</f>
        <v>6</v>
      </c>
      <c r="R718" t="str">
        <f ca="1">IF(YEAR(Table1[[#This Row],[Joining Date]])=YEAR(TODAY()),"Yes","No")</f>
        <v>No</v>
      </c>
      <c r="S718" t="str">
        <f ca="1">IF(Table1[[#This Row],[Experience]]&gt;5,"Yes","No")</f>
        <v>Yes</v>
      </c>
      <c r="T718" t="str">
        <f>TEXT(Table1[[#This Row],[Joining Date]],"mmmm")</f>
        <v>June</v>
      </c>
      <c r="U718" t="str">
        <f>TEXT(Table1[[#This Row],[Joining Date]],"yyyy")</f>
        <v>2020</v>
      </c>
      <c r="V718" s="5">
        <f ca="1">TODAY()-Table1[[#This Row],[Joining Date]]</f>
        <v>2244</v>
      </c>
      <c r="W718" t="str">
        <f>LEFT(Table1[[#This Row],[Employee Name]],FIND(" ",Table1[[#This Row],[Employee Name]])-1)</f>
        <v>Meera</v>
      </c>
      <c r="X718" t="str">
        <f>RIGHT(Table1[[#This Row],[Employee Name]],LEN(Table1[[#This Row],[Employee Name]])-FIND(" ",Table1[[#This Row],[Employee Name]]))</f>
        <v>Joshi</v>
      </c>
      <c r="Y718" t="str">
        <f>Table1[[#This Row],[Department]]&amp;"-"&amp;Table1[[#This Row],[Employee ID]]</f>
        <v>Operations-E03773</v>
      </c>
      <c r="Z718" t="str">
        <f>LEFT(Table1[[#This Row],[Department]],3)</f>
        <v>Ope</v>
      </c>
      <c r="AA718" t="str">
        <f>_xlfn.XLOOKUP(Table1[[#This Row],[Manager ID]],MANAGERS!A:A,MANAGERS!B:B)</f>
        <v>Manager_14</v>
      </c>
      <c r="AB718" t="str" cm="1">
        <f t="array" ref="AB718">_xlfn.XLOOKUP(Table1[[#This Row],[Manager ID]],Table2[[#All],[Manager ID]],Table2[[#All],[Department Head]])</f>
        <v>Marketing</v>
      </c>
      <c r="AC718" s="2">
        <f>_xlfn.XLOOKUP(Table1[[#This Row],[City]],L:L,O:O)</f>
        <v>0.24036902712549932</v>
      </c>
      <c r="AD718" t="str" cm="1">
        <f t="array" ref="AD718">_xlfn.IFS(Table1[[#This Row],[Performance Score]]&gt;=90,"Excellent",Table1[[#This Row],[Performance Score]]&gt;=75,"Good",Table1[[#This Row],[Performance Score]]&gt;=60,"Average",Table1[[#This Row],[Performance Score]]&lt;=60,"Need Improvement")</f>
        <v>Excellent</v>
      </c>
      <c r="AE718" t="str">
        <f>IF(AND(Table1[[#This Row],[Attendance %]]&gt;=80,(Table1[[#This Row],[Performance Score]]&gt;=80)),"Eligible","Not Eligible")</f>
        <v>Eligible</v>
      </c>
      <c r="AF718" t="str">
        <f>IF(Table1[[#This Row],[Performance Score]]&gt;=80,"High Performer","Low Performer")</f>
        <v>High Performer</v>
      </c>
      <c r="AG718" t="str" cm="1">
        <f t="array" aca="1" ref="AG718" ca="1">_xlfn.IFS(Table1[[#This Row],[Experience]]&lt;=3,"Junior",Table1[[#This Row],[Experience]]&lt;=7,"Mid Level",Table1[[#This Row],[Experience]]&gt;=7,"Senior")</f>
        <v>Mid Level</v>
      </c>
      <c r="AH718" t="str">
        <f>IF(Table1[[#This Row],[Attendance %]]&gt;75,"OK","Below 75")</f>
        <v>OK</v>
      </c>
      <c r="AI718" t="b">
        <f>ISBLANK(Table1[[#This Row],[Employee ID]])</f>
        <v>0</v>
      </c>
      <c r="AJ718" t="b">
        <f>ISNUMBER(Table1[[#This Row],[Total Salary  ]])</f>
        <v>1</v>
      </c>
      <c r="AK718" t="str">
        <f>IFERROR(_xlfn.XLOOKUP(Table1[[#This Row],[Manager ID]],MANAGERS!A:A,MANAGERS!B:B),"Not Found")</f>
        <v>Manager_14</v>
      </c>
    </row>
    <row r="719" spans="1:37" x14ac:dyDescent="0.2">
      <c r="A719" t="s">
        <v>4545</v>
      </c>
      <c r="B719" t="s">
        <v>69</v>
      </c>
      <c r="C719" t="s">
        <v>15</v>
      </c>
      <c r="D719" t="s">
        <v>16</v>
      </c>
      <c r="E719" t="s">
        <v>17</v>
      </c>
      <c r="F719" s="1">
        <v>42624</v>
      </c>
      <c r="G719" s="1">
        <v>31643</v>
      </c>
      <c r="H719">
        <v>96688</v>
      </c>
      <c r="I719">
        <v>28379</v>
      </c>
      <c r="J719">
        <v>71</v>
      </c>
      <c r="K719">
        <v>78</v>
      </c>
      <c r="L719" t="s">
        <v>37</v>
      </c>
      <c r="M719">
        <v>108</v>
      </c>
      <c r="N719">
        <f>Table1[[#This Row],[Basic Salary]]+Table1[[#This Row],[Bonus]]</f>
        <v>125067</v>
      </c>
      <c r="O719" s="2">
        <f>Table1[[#This Row],[Bonus]]/Table1[[#This Row],[Basic Salary]]</f>
        <v>0.29351108720834024</v>
      </c>
      <c r="P719">
        <f ca="1">DATEDIF(Table1[[#This Row],[Date of Birth]],TODAY(),"Y")</f>
        <v>39</v>
      </c>
      <c r="Q719">
        <f ca="1">DATEDIF(Table1[[#This Row],[Joining Date]],TODAY(),"Y")</f>
        <v>9</v>
      </c>
      <c r="R719" t="str">
        <f ca="1">IF(YEAR(Table1[[#This Row],[Joining Date]])=YEAR(TODAY()),"Yes","No")</f>
        <v>No</v>
      </c>
      <c r="S719" t="str">
        <f ca="1">IF(Table1[[#This Row],[Experience]]&gt;5,"Yes","No")</f>
        <v>Yes</v>
      </c>
      <c r="T719" t="str">
        <f>TEXT(Table1[[#This Row],[Joining Date]],"mmmm")</f>
        <v>September</v>
      </c>
      <c r="U719" t="str">
        <f>TEXT(Table1[[#This Row],[Joining Date]],"yyyy")</f>
        <v>2016</v>
      </c>
      <c r="V719" s="5">
        <f ca="1">TODAY()-Table1[[#This Row],[Joining Date]]</f>
        <v>3615</v>
      </c>
      <c r="W719" t="str">
        <f>LEFT(Table1[[#This Row],[Employee Name]],FIND(" ",Table1[[#This Row],[Employee Name]])-1)</f>
        <v>Neha</v>
      </c>
      <c r="X719" t="str">
        <f>RIGHT(Table1[[#This Row],[Employee Name]],LEN(Table1[[#This Row],[Employee Name]])-FIND(" ",Table1[[#This Row],[Employee Name]]))</f>
        <v>Kulkarni</v>
      </c>
      <c r="Y719" t="str">
        <f>Table1[[#This Row],[Department]]&amp;"-"&amp;Table1[[#This Row],[Employee ID]]</f>
        <v>HR-E04489</v>
      </c>
      <c r="Z719" t="str">
        <f>LEFT(Table1[[#This Row],[Department]],3)</f>
        <v>HR</v>
      </c>
      <c r="AA719" t="str">
        <f>_xlfn.XLOOKUP(Table1[[#This Row],[Manager ID]],MANAGERS!A:A,MANAGERS!B:B)</f>
        <v>Manager_8</v>
      </c>
      <c r="AB719" t="str" cm="1">
        <f t="array" ref="AB719">_xlfn.XLOOKUP(Table1[[#This Row],[Manager ID]],Table2[[#All],[Manager ID]],Table2[[#All],[Department Head]])</f>
        <v>Sales</v>
      </c>
      <c r="AC719" s="2">
        <f>_xlfn.XLOOKUP(Table1[[#This Row],[City]],L:L,O:O)</f>
        <v>0.24036902712549932</v>
      </c>
      <c r="AD719" t="str" cm="1">
        <f t="array" ref="AD719">_xlfn.IFS(Table1[[#This Row],[Performance Score]]&gt;=90,"Excellent",Table1[[#This Row],[Performance Score]]&gt;=75,"Good",Table1[[#This Row],[Performance Score]]&gt;=60,"Average",Table1[[#This Row],[Performance Score]]&lt;=60,"Need Improvement")</f>
        <v>Good</v>
      </c>
      <c r="AE719" t="str">
        <f>IF(AND(Table1[[#This Row],[Attendance %]]&gt;=80,(Table1[[#This Row],[Performance Score]]&gt;=80)),"Eligible","Not Eligible")</f>
        <v>Not Eligible</v>
      </c>
      <c r="AF719" t="str">
        <f>IF(Table1[[#This Row],[Performance Score]]&gt;=80,"High Performer","Low Performer")</f>
        <v>Low Performer</v>
      </c>
      <c r="AG719" t="str" cm="1">
        <f t="array" aca="1" ref="AG719" ca="1">_xlfn.IFS(Table1[[#This Row],[Experience]]&lt;=3,"Junior",Table1[[#This Row],[Experience]]&lt;=7,"Mid Level",Table1[[#This Row],[Experience]]&gt;=7,"Senior")</f>
        <v>Senior</v>
      </c>
      <c r="AH719" t="str">
        <f>IF(Table1[[#This Row],[Attendance %]]&gt;75,"OK","Below 75")</f>
        <v>Below 75</v>
      </c>
      <c r="AI719" t="b">
        <f>ISBLANK(Table1[[#This Row],[Employee ID]])</f>
        <v>0</v>
      </c>
      <c r="AJ719" t="b">
        <f>ISNUMBER(Table1[[#This Row],[Total Salary  ]])</f>
        <v>1</v>
      </c>
      <c r="AK719" t="str">
        <f>IFERROR(_xlfn.XLOOKUP(Table1[[#This Row],[Manager ID]],MANAGERS!A:A,MANAGERS!B:B),"Not Found")</f>
        <v>Manager_8</v>
      </c>
    </row>
    <row r="720" spans="1:37" x14ac:dyDescent="0.2">
      <c r="A720" t="s">
        <v>2466</v>
      </c>
      <c r="B720" t="s">
        <v>75</v>
      </c>
      <c r="C720" t="s">
        <v>15</v>
      </c>
      <c r="D720" t="s">
        <v>40</v>
      </c>
      <c r="E720" t="s">
        <v>22</v>
      </c>
      <c r="F720" s="1">
        <v>43752</v>
      </c>
      <c r="G720" s="1">
        <v>29671</v>
      </c>
      <c r="H720">
        <v>97420</v>
      </c>
      <c r="I720">
        <v>27618</v>
      </c>
      <c r="J720">
        <v>92</v>
      </c>
      <c r="K720">
        <v>47</v>
      </c>
      <c r="L720" t="s">
        <v>34</v>
      </c>
      <c r="M720">
        <v>120</v>
      </c>
      <c r="N720">
        <f>Table1[[#This Row],[Basic Salary]]+Table1[[#This Row],[Bonus]]</f>
        <v>125038</v>
      </c>
      <c r="O720" s="2">
        <f>Table1[[#This Row],[Bonus]]/Table1[[#This Row],[Basic Salary]]</f>
        <v>0.28349414904537057</v>
      </c>
      <c r="P720">
        <f ca="1">DATEDIF(Table1[[#This Row],[Date of Birth]],TODAY(),"Y")</f>
        <v>45</v>
      </c>
      <c r="Q720">
        <f ca="1">DATEDIF(Table1[[#This Row],[Joining Date]],TODAY(),"Y")</f>
        <v>6</v>
      </c>
      <c r="R720" t="str">
        <f ca="1">IF(YEAR(Table1[[#This Row],[Joining Date]])=YEAR(TODAY()),"Yes","No")</f>
        <v>No</v>
      </c>
      <c r="S720" t="str">
        <f ca="1">IF(Table1[[#This Row],[Experience]]&gt;5,"Yes","No")</f>
        <v>Yes</v>
      </c>
      <c r="T720" t="str">
        <f>TEXT(Table1[[#This Row],[Joining Date]],"mmmm")</f>
        <v>October</v>
      </c>
      <c r="U720" t="str">
        <f>TEXT(Table1[[#This Row],[Joining Date]],"yyyy")</f>
        <v>2019</v>
      </c>
      <c r="V720" s="5">
        <f ca="1">TODAY()-Table1[[#This Row],[Joining Date]]</f>
        <v>2487</v>
      </c>
      <c r="W720" t="str">
        <f>LEFT(Table1[[#This Row],[Employee Name]],FIND(" ",Table1[[#This Row],[Employee Name]])-1)</f>
        <v>Ishita</v>
      </c>
      <c r="X720" t="str">
        <f>RIGHT(Table1[[#This Row],[Employee Name]],LEN(Table1[[#This Row],[Employee Name]])-FIND(" ",Table1[[#This Row],[Employee Name]]))</f>
        <v>Roy</v>
      </c>
      <c r="Y720" t="str">
        <f>Table1[[#This Row],[Department]]&amp;"-"&amp;Table1[[#This Row],[Employee ID]]</f>
        <v>IT-E02410</v>
      </c>
      <c r="Z720" t="str">
        <f>LEFT(Table1[[#This Row],[Department]],3)</f>
        <v>IT</v>
      </c>
      <c r="AA720" t="str">
        <f>_xlfn.XLOOKUP(Table1[[#This Row],[Manager ID]],MANAGERS!A:A,MANAGERS!B:B)</f>
        <v>Manager_20</v>
      </c>
      <c r="AB720" t="str" cm="1">
        <f t="array" ref="AB720">_xlfn.XLOOKUP(Table1[[#This Row],[Manager ID]],Table2[[#All],[Manager ID]],Table2[[#All],[Department Head]])</f>
        <v>Operations</v>
      </c>
      <c r="AC720" s="2">
        <f>_xlfn.XLOOKUP(Table1[[#This Row],[City]],L:L,O:O)</f>
        <v>0.24030340748661314</v>
      </c>
      <c r="AD720" t="str" cm="1">
        <f t="array" ref="AD720">_xlfn.IFS(Table1[[#This Row],[Performance Score]]&gt;=90,"Excellent",Table1[[#This Row],[Performance Score]]&gt;=75,"Good",Table1[[#This Row],[Performance Score]]&gt;=60,"Average",Table1[[#This Row],[Performance Score]]&lt;=60,"Need Improvement")</f>
        <v>Need Improvement</v>
      </c>
      <c r="AE720" t="str">
        <f>IF(AND(Table1[[#This Row],[Attendance %]]&gt;=80,(Table1[[#This Row],[Performance Score]]&gt;=80)),"Eligible","Not Eligible")</f>
        <v>Not Eligible</v>
      </c>
      <c r="AF720" t="str">
        <f>IF(Table1[[#This Row],[Performance Score]]&gt;=80,"High Performer","Low Performer")</f>
        <v>Low Performer</v>
      </c>
      <c r="AG720" t="str" cm="1">
        <f t="array" aca="1" ref="AG720" ca="1">_xlfn.IFS(Table1[[#This Row],[Experience]]&lt;=3,"Junior",Table1[[#This Row],[Experience]]&lt;=7,"Mid Level",Table1[[#This Row],[Experience]]&gt;=7,"Senior")</f>
        <v>Mid Level</v>
      </c>
      <c r="AH720" t="str">
        <f>IF(Table1[[#This Row],[Attendance %]]&gt;75,"OK","Below 75")</f>
        <v>OK</v>
      </c>
      <c r="AI720" t="b">
        <f>ISBLANK(Table1[[#This Row],[Employee ID]])</f>
        <v>0</v>
      </c>
      <c r="AJ720" t="b">
        <f>ISNUMBER(Table1[[#This Row],[Total Salary  ]])</f>
        <v>1</v>
      </c>
      <c r="AK720" t="str">
        <f>IFERROR(_xlfn.XLOOKUP(Table1[[#This Row],[Manager ID]],MANAGERS!A:A,MANAGERS!B:B),"Not Found")</f>
        <v>Manager_20</v>
      </c>
    </row>
    <row r="721" spans="1:37" x14ac:dyDescent="0.2">
      <c r="A721" t="s">
        <v>3580</v>
      </c>
      <c r="B721" t="s">
        <v>42</v>
      </c>
      <c r="C721" t="s">
        <v>15</v>
      </c>
      <c r="D721" t="s">
        <v>81</v>
      </c>
      <c r="E721" t="s">
        <v>26</v>
      </c>
      <c r="F721" s="1">
        <v>44346</v>
      </c>
      <c r="G721" s="1">
        <v>34414</v>
      </c>
      <c r="H721">
        <v>101414</v>
      </c>
      <c r="I721">
        <v>23618</v>
      </c>
      <c r="J721">
        <v>63</v>
      </c>
      <c r="K721">
        <v>85</v>
      </c>
      <c r="L721" t="s">
        <v>53</v>
      </c>
      <c r="M721">
        <v>110</v>
      </c>
      <c r="N721">
        <f>Table1[[#This Row],[Basic Salary]]+Table1[[#This Row],[Bonus]]</f>
        <v>125032</v>
      </c>
      <c r="O721" s="2">
        <f>Table1[[#This Row],[Bonus]]/Table1[[#This Row],[Basic Salary]]</f>
        <v>0.23288697812925238</v>
      </c>
      <c r="P721">
        <f ca="1">DATEDIF(Table1[[#This Row],[Date of Birth]],TODAY(),"Y")</f>
        <v>32</v>
      </c>
      <c r="Q721">
        <f ca="1">DATEDIF(Table1[[#This Row],[Joining Date]],TODAY(),"Y")</f>
        <v>5</v>
      </c>
      <c r="R721" t="str">
        <f ca="1">IF(YEAR(Table1[[#This Row],[Joining Date]])=YEAR(TODAY()),"Yes","No")</f>
        <v>No</v>
      </c>
      <c r="S721" t="str">
        <f ca="1">IF(Table1[[#This Row],[Experience]]&gt;5,"Yes","No")</f>
        <v>No</v>
      </c>
      <c r="T721" t="str">
        <f>TEXT(Table1[[#This Row],[Joining Date]],"mmmm")</f>
        <v>May</v>
      </c>
      <c r="U721" t="str">
        <f>TEXT(Table1[[#This Row],[Joining Date]],"yyyy")</f>
        <v>2021</v>
      </c>
      <c r="V721" s="5">
        <f ca="1">TODAY()-Table1[[#This Row],[Joining Date]]</f>
        <v>1893</v>
      </c>
      <c r="W721" t="str">
        <f>LEFT(Table1[[#This Row],[Employee Name]],FIND(" ",Table1[[#This Row],[Employee Name]])-1)</f>
        <v>Krishna</v>
      </c>
      <c r="X721" t="str">
        <f>RIGHT(Table1[[#This Row],[Employee Name]],LEN(Table1[[#This Row],[Employee Name]])-FIND(" ",Table1[[#This Row],[Employee Name]]))</f>
        <v>Chaitanya</v>
      </c>
      <c r="Y721" t="str">
        <f>Table1[[#This Row],[Department]]&amp;"-"&amp;Table1[[#This Row],[Employee ID]]</f>
        <v>Sales-E03524</v>
      </c>
      <c r="Z721" t="str">
        <f>LEFT(Table1[[#This Row],[Department]],3)</f>
        <v>Sal</v>
      </c>
      <c r="AA721" t="str">
        <f>_xlfn.XLOOKUP(Table1[[#This Row],[Manager ID]],MANAGERS!A:A,MANAGERS!B:B)</f>
        <v>Manager_10</v>
      </c>
      <c r="AB721" t="str" cm="1">
        <f t="array" ref="AB721">_xlfn.XLOOKUP(Table1[[#This Row],[Manager ID]],Table2[[#All],[Manager ID]],Table2[[#All],[Department Head]])</f>
        <v>HR</v>
      </c>
      <c r="AC721" s="2">
        <f>_xlfn.XLOOKUP(Table1[[#This Row],[City]],L:L,O:O)</f>
        <v>0.23685887225230964</v>
      </c>
      <c r="AD721" t="str" cm="1">
        <f t="array" ref="AD721">_xlfn.IFS(Table1[[#This Row],[Performance Score]]&gt;=90,"Excellent",Table1[[#This Row],[Performance Score]]&gt;=75,"Good",Table1[[#This Row],[Performance Score]]&gt;=60,"Average",Table1[[#This Row],[Performance Score]]&lt;=60,"Need Improvement")</f>
        <v>Good</v>
      </c>
      <c r="AE721" t="str">
        <f>IF(AND(Table1[[#This Row],[Attendance %]]&gt;=80,(Table1[[#This Row],[Performance Score]]&gt;=80)),"Eligible","Not Eligible")</f>
        <v>Not Eligible</v>
      </c>
      <c r="AF721" t="str">
        <f>IF(Table1[[#This Row],[Performance Score]]&gt;=80,"High Performer","Low Performer")</f>
        <v>High Performer</v>
      </c>
      <c r="AG721" t="str" cm="1">
        <f t="array" aca="1" ref="AG721" ca="1">_xlfn.IFS(Table1[[#This Row],[Experience]]&lt;=3,"Junior",Table1[[#This Row],[Experience]]&lt;=7,"Mid Level",Table1[[#This Row],[Experience]]&gt;=7,"Senior")</f>
        <v>Mid Level</v>
      </c>
      <c r="AH721" t="str">
        <f>IF(Table1[[#This Row],[Attendance %]]&gt;75,"OK","Below 75")</f>
        <v>Below 75</v>
      </c>
      <c r="AI721" t="b">
        <f>ISBLANK(Table1[[#This Row],[Employee ID]])</f>
        <v>0</v>
      </c>
      <c r="AJ721" t="b">
        <f>ISNUMBER(Table1[[#This Row],[Total Salary  ]])</f>
        <v>1</v>
      </c>
      <c r="AK721" t="str">
        <f>IFERROR(_xlfn.XLOOKUP(Table1[[#This Row],[Manager ID]],MANAGERS!A:A,MANAGERS!B:B),"Not Found")</f>
        <v>Manager_10</v>
      </c>
    </row>
    <row r="722" spans="1:37" x14ac:dyDescent="0.2">
      <c r="A722" t="s">
        <v>2432</v>
      </c>
      <c r="B722" t="s">
        <v>71</v>
      </c>
      <c r="C722" t="s">
        <v>15</v>
      </c>
      <c r="D722" t="s">
        <v>43</v>
      </c>
      <c r="E722" t="s">
        <v>65</v>
      </c>
      <c r="F722" s="1">
        <v>43098</v>
      </c>
      <c r="G722" s="1">
        <v>39771</v>
      </c>
      <c r="H722">
        <v>119505</v>
      </c>
      <c r="I722">
        <v>5525</v>
      </c>
      <c r="J722">
        <v>68</v>
      </c>
      <c r="K722">
        <v>85</v>
      </c>
      <c r="L722" t="s">
        <v>34</v>
      </c>
      <c r="M722">
        <v>118</v>
      </c>
      <c r="N722">
        <f>Table1[[#This Row],[Basic Salary]]+Table1[[#This Row],[Bonus]]</f>
        <v>125030</v>
      </c>
      <c r="O722" s="2">
        <f>Table1[[#This Row],[Bonus]]/Table1[[#This Row],[Basic Salary]]</f>
        <v>4.6232375214426177E-2</v>
      </c>
      <c r="P722">
        <f ca="1">DATEDIF(Table1[[#This Row],[Date of Birth]],TODAY(),"Y")</f>
        <v>17</v>
      </c>
      <c r="Q722">
        <f ca="1">DATEDIF(Table1[[#This Row],[Joining Date]],TODAY(),"Y")</f>
        <v>8</v>
      </c>
      <c r="R722" t="str">
        <f ca="1">IF(YEAR(Table1[[#This Row],[Joining Date]])=YEAR(TODAY()),"Yes","No")</f>
        <v>No</v>
      </c>
      <c r="S722" t="str">
        <f ca="1">IF(Table1[[#This Row],[Experience]]&gt;5,"Yes","No")</f>
        <v>Yes</v>
      </c>
      <c r="T722" t="str">
        <f>TEXT(Table1[[#This Row],[Joining Date]],"mmmm")</f>
        <v>December</v>
      </c>
      <c r="U722" t="str">
        <f>TEXT(Table1[[#This Row],[Joining Date]],"yyyy")</f>
        <v>2017</v>
      </c>
      <c r="V722" s="5">
        <f ca="1">TODAY()-Table1[[#This Row],[Joining Date]]</f>
        <v>3141</v>
      </c>
      <c r="W722" t="str">
        <f>LEFT(Table1[[#This Row],[Employee Name]],FIND(" ",Table1[[#This Row],[Employee Name]])-1)</f>
        <v>Sneha</v>
      </c>
      <c r="X722" t="str">
        <f>RIGHT(Table1[[#This Row],[Employee Name]],LEN(Table1[[#This Row],[Employee Name]])-FIND(" ",Table1[[#This Row],[Employee Name]]))</f>
        <v>Iyer</v>
      </c>
      <c r="Y722" t="str">
        <f>Table1[[#This Row],[Department]]&amp;"-"&amp;Table1[[#This Row],[Employee ID]]</f>
        <v>Operations-E02376</v>
      </c>
      <c r="Z722" t="str">
        <f>LEFT(Table1[[#This Row],[Department]],3)</f>
        <v>Ope</v>
      </c>
      <c r="AA722" t="str">
        <f>_xlfn.XLOOKUP(Table1[[#This Row],[Manager ID]],MANAGERS!A:A,MANAGERS!B:B)</f>
        <v>Manager_18</v>
      </c>
      <c r="AB722" t="str" cm="1">
        <f t="array" ref="AB722">_xlfn.XLOOKUP(Table1[[#This Row],[Manager ID]],Table2[[#All],[Manager ID]],Table2[[#All],[Department Head]])</f>
        <v>Support</v>
      </c>
      <c r="AC722" s="2">
        <f>_xlfn.XLOOKUP(Table1[[#This Row],[City]],L:L,O:O)</f>
        <v>0.24030340748661314</v>
      </c>
      <c r="AD722" t="str" cm="1">
        <f t="array" ref="AD722">_xlfn.IFS(Table1[[#This Row],[Performance Score]]&gt;=90,"Excellent",Table1[[#This Row],[Performance Score]]&gt;=75,"Good",Table1[[#This Row],[Performance Score]]&gt;=60,"Average",Table1[[#This Row],[Performance Score]]&lt;=60,"Need Improvement")</f>
        <v>Good</v>
      </c>
      <c r="AE722" t="str">
        <f>IF(AND(Table1[[#This Row],[Attendance %]]&gt;=80,(Table1[[#This Row],[Performance Score]]&gt;=80)),"Eligible","Not Eligible")</f>
        <v>Not Eligible</v>
      </c>
      <c r="AF722" t="str">
        <f>IF(Table1[[#This Row],[Performance Score]]&gt;=80,"High Performer","Low Performer")</f>
        <v>High Performer</v>
      </c>
      <c r="AG722" t="str" cm="1">
        <f t="array" aca="1" ref="AG722" ca="1">_xlfn.IFS(Table1[[#This Row],[Experience]]&lt;=3,"Junior",Table1[[#This Row],[Experience]]&lt;=7,"Mid Level",Table1[[#This Row],[Experience]]&gt;=7,"Senior")</f>
        <v>Senior</v>
      </c>
      <c r="AH722" t="str">
        <f>IF(Table1[[#This Row],[Attendance %]]&gt;75,"OK","Below 75")</f>
        <v>Below 75</v>
      </c>
      <c r="AI722" t="b">
        <f>ISBLANK(Table1[[#This Row],[Employee ID]])</f>
        <v>0</v>
      </c>
      <c r="AJ722" t="b">
        <f>ISNUMBER(Table1[[#This Row],[Total Salary  ]])</f>
        <v>1</v>
      </c>
      <c r="AK722" t="str">
        <f>IFERROR(_xlfn.XLOOKUP(Table1[[#This Row],[Manager ID]],MANAGERS!A:A,MANAGERS!B:B),"Not Found")</f>
        <v>Manager_18</v>
      </c>
    </row>
    <row r="723" spans="1:37" x14ac:dyDescent="0.2">
      <c r="A723" t="s">
        <v>3184</v>
      </c>
      <c r="B723" t="s">
        <v>62</v>
      </c>
      <c r="C723" t="s">
        <v>21</v>
      </c>
      <c r="D723" t="s">
        <v>40</v>
      </c>
      <c r="E723" t="s">
        <v>26</v>
      </c>
      <c r="F723" s="1">
        <v>44271</v>
      </c>
      <c r="G723" s="1">
        <v>30020</v>
      </c>
      <c r="H723">
        <v>99412</v>
      </c>
      <c r="I723">
        <v>25592</v>
      </c>
      <c r="J723">
        <v>93</v>
      </c>
      <c r="K723">
        <v>89</v>
      </c>
      <c r="L723" t="s">
        <v>31</v>
      </c>
      <c r="M723">
        <v>114</v>
      </c>
      <c r="N723">
        <f>Table1[[#This Row],[Basic Salary]]+Table1[[#This Row],[Bonus]]</f>
        <v>125004</v>
      </c>
      <c r="O723" s="2">
        <f>Table1[[#This Row],[Bonus]]/Table1[[#This Row],[Basic Salary]]</f>
        <v>0.25743371021607048</v>
      </c>
      <c r="P723">
        <f ca="1">DATEDIF(Table1[[#This Row],[Date of Birth]],TODAY(),"Y")</f>
        <v>44</v>
      </c>
      <c r="Q723">
        <f ca="1">DATEDIF(Table1[[#This Row],[Joining Date]],TODAY(),"Y")</f>
        <v>5</v>
      </c>
      <c r="R723" t="str">
        <f ca="1">IF(YEAR(Table1[[#This Row],[Joining Date]])=YEAR(TODAY()),"Yes","No")</f>
        <v>No</v>
      </c>
      <c r="S723" t="str">
        <f ca="1">IF(Table1[[#This Row],[Experience]]&gt;5,"Yes","No")</f>
        <v>No</v>
      </c>
      <c r="T723" t="str">
        <f>TEXT(Table1[[#This Row],[Joining Date]],"mmmm")</f>
        <v>March</v>
      </c>
      <c r="U723" t="str">
        <f>TEXT(Table1[[#This Row],[Joining Date]],"yyyy")</f>
        <v>2021</v>
      </c>
      <c r="V723" s="5">
        <f ca="1">TODAY()-Table1[[#This Row],[Joining Date]]</f>
        <v>1968</v>
      </c>
      <c r="W723" t="str">
        <f>LEFT(Table1[[#This Row],[Employee Name]],FIND(" ",Table1[[#This Row],[Employee Name]])-1)</f>
        <v>Kavya</v>
      </c>
      <c r="X723" t="str">
        <f>RIGHT(Table1[[#This Row],[Employee Name]],LEN(Table1[[#This Row],[Employee Name]])-FIND(" ",Table1[[#This Row],[Employee Name]]))</f>
        <v>Nair</v>
      </c>
      <c r="Y723" t="str">
        <f>Table1[[#This Row],[Department]]&amp;"-"&amp;Table1[[#This Row],[Employee ID]]</f>
        <v>IT-E03128</v>
      </c>
      <c r="Z723" t="str">
        <f>LEFT(Table1[[#This Row],[Department]],3)</f>
        <v>IT</v>
      </c>
      <c r="AA723" t="str">
        <f>_xlfn.XLOOKUP(Table1[[#This Row],[Manager ID]],MANAGERS!A:A,MANAGERS!B:B)</f>
        <v>Manager_14</v>
      </c>
      <c r="AB723" t="str" cm="1">
        <f t="array" ref="AB723">_xlfn.XLOOKUP(Table1[[#This Row],[Manager ID]],Table2[[#All],[Manager ID]],Table2[[#All],[Department Head]])</f>
        <v>Marketing</v>
      </c>
      <c r="AC723" s="2">
        <f>_xlfn.XLOOKUP(Table1[[#This Row],[City]],L:L,O:O)</f>
        <v>0.241864189087755</v>
      </c>
      <c r="AD723" t="str" cm="1">
        <f t="array" ref="AD723">_xlfn.IFS(Table1[[#This Row],[Performance Score]]&gt;=90,"Excellent",Table1[[#This Row],[Performance Score]]&gt;=75,"Good",Table1[[#This Row],[Performance Score]]&gt;=60,"Average",Table1[[#This Row],[Performance Score]]&lt;=60,"Need Improvement")</f>
        <v>Good</v>
      </c>
      <c r="AE723" t="str">
        <f>IF(AND(Table1[[#This Row],[Attendance %]]&gt;=80,(Table1[[#This Row],[Performance Score]]&gt;=80)),"Eligible","Not Eligible")</f>
        <v>Eligible</v>
      </c>
      <c r="AF723" t="str">
        <f>IF(Table1[[#This Row],[Performance Score]]&gt;=80,"High Performer","Low Performer")</f>
        <v>High Performer</v>
      </c>
      <c r="AG723" t="str" cm="1">
        <f t="array" aca="1" ref="AG723" ca="1">_xlfn.IFS(Table1[[#This Row],[Experience]]&lt;=3,"Junior",Table1[[#This Row],[Experience]]&lt;=7,"Mid Level",Table1[[#This Row],[Experience]]&gt;=7,"Senior")</f>
        <v>Mid Level</v>
      </c>
      <c r="AH723" t="str">
        <f>IF(Table1[[#This Row],[Attendance %]]&gt;75,"OK","Below 75")</f>
        <v>OK</v>
      </c>
      <c r="AI723" t="b">
        <f>ISBLANK(Table1[[#This Row],[Employee ID]])</f>
        <v>0</v>
      </c>
      <c r="AJ723" t="b">
        <f>ISNUMBER(Table1[[#This Row],[Total Salary  ]])</f>
        <v>1</v>
      </c>
      <c r="AK723" t="str">
        <f>IFERROR(_xlfn.XLOOKUP(Table1[[#This Row],[Manager ID]],MANAGERS!A:A,MANAGERS!B:B),"Not Found")</f>
        <v>Manager_14</v>
      </c>
    </row>
    <row r="724" spans="1:37" x14ac:dyDescent="0.2">
      <c r="A724" t="s">
        <v>1792</v>
      </c>
      <c r="B724" t="s">
        <v>48</v>
      </c>
      <c r="C724" t="s">
        <v>21</v>
      </c>
      <c r="D724" t="s">
        <v>16</v>
      </c>
      <c r="E724" t="s">
        <v>65</v>
      </c>
      <c r="F724" s="1">
        <v>45458</v>
      </c>
      <c r="G724" s="1">
        <v>30793</v>
      </c>
      <c r="H724">
        <v>102941</v>
      </c>
      <c r="I724">
        <v>22056</v>
      </c>
      <c r="J724">
        <v>95</v>
      </c>
      <c r="K724">
        <v>89</v>
      </c>
      <c r="L724" t="s">
        <v>53</v>
      </c>
      <c r="M724">
        <v>119</v>
      </c>
      <c r="N724">
        <f>Table1[[#This Row],[Basic Salary]]+Table1[[#This Row],[Bonus]]</f>
        <v>124997</v>
      </c>
      <c r="O724" s="2">
        <f>Table1[[#This Row],[Bonus]]/Table1[[#This Row],[Basic Salary]]</f>
        <v>0.21425865301483374</v>
      </c>
      <c r="P724">
        <f ca="1">DATEDIF(Table1[[#This Row],[Date of Birth]],TODAY(),"Y")</f>
        <v>42</v>
      </c>
      <c r="Q724">
        <f ca="1">DATEDIF(Table1[[#This Row],[Joining Date]],TODAY(),"Y")</f>
        <v>2</v>
      </c>
      <c r="R724" t="str">
        <f ca="1">IF(YEAR(Table1[[#This Row],[Joining Date]])=YEAR(TODAY()),"Yes","No")</f>
        <v>No</v>
      </c>
      <c r="S724" t="str">
        <f ca="1">IF(Table1[[#This Row],[Experience]]&gt;5,"Yes","No")</f>
        <v>No</v>
      </c>
      <c r="T724" t="str">
        <f>TEXT(Table1[[#This Row],[Joining Date]],"mmmm")</f>
        <v>June</v>
      </c>
      <c r="U724" t="str">
        <f>TEXT(Table1[[#This Row],[Joining Date]],"yyyy")</f>
        <v>2024</v>
      </c>
      <c r="V724" s="5">
        <f ca="1">TODAY()-Table1[[#This Row],[Joining Date]]</f>
        <v>781</v>
      </c>
      <c r="W724" t="str">
        <f>LEFT(Table1[[#This Row],[Employee Name]],FIND(" ",Table1[[#This Row],[Employee Name]])-1)</f>
        <v>Aditya</v>
      </c>
      <c r="X724" t="str">
        <f>RIGHT(Table1[[#This Row],[Employee Name]],LEN(Table1[[#This Row],[Employee Name]])-FIND(" ",Table1[[#This Row],[Employee Name]]))</f>
        <v>Kapoor</v>
      </c>
      <c r="Y724" t="str">
        <f>Table1[[#This Row],[Department]]&amp;"-"&amp;Table1[[#This Row],[Employee ID]]</f>
        <v>HR-E01736</v>
      </c>
      <c r="Z724" t="str">
        <f>LEFT(Table1[[#This Row],[Department]],3)</f>
        <v>HR</v>
      </c>
      <c r="AA724" t="str">
        <f>_xlfn.XLOOKUP(Table1[[#This Row],[Manager ID]],MANAGERS!A:A,MANAGERS!B:B)</f>
        <v>Manager_19</v>
      </c>
      <c r="AB724" t="str" cm="1">
        <f t="array" ref="AB724">_xlfn.XLOOKUP(Table1[[#This Row],[Manager ID]],Table2[[#All],[Manager ID]],Table2[[#All],[Department Head]])</f>
        <v>Support</v>
      </c>
      <c r="AC724" s="2">
        <f>_xlfn.XLOOKUP(Table1[[#This Row],[City]],L:L,O:O)</f>
        <v>0.23685887225230964</v>
      </c>
      <c r="AD724" t="str" cm="1">
        <f t="array" ref="AD724">_xlfn.IFS(Table1[[#This Row],[Performance Score]]&gt;=90,"Excellent",Table1[[#This Row],[Performance Score]]&gt;=75,"Good",Table1[[#This Row],[Performance Score]]&gt;=60,"Average",Table1[[#This Row],[Performance Score]]&lt;=60,"Need Improvement")</f>
        <v>Good</v>
      </c>
      <c r="AE724" t="str">
        <f>IF(AND(Table1[[#This Row],[Attendance %]]&gt;=80,(Table1[[#This Row],[Performance Score]]&gt;=80)),"Eligible","Not Eligible")</f>
        <v>Eligible</v>
      </c>
      <c r="AF724" t="str">
        <f>IF(Table1[[#This Row],[Performance Score]]&gt;=80,"High Performer","Low Performer")</f>
        <v>High Performer</v>
      </c>
      <c r="AG724" t="str" cm="1">
        <f t="array" aca="1" ref="AG724" ca="1">_xlfn.IFS(Table1[[#This Row],[Experience]]&lt;=3,"Junior",Table1[[#This Row],[Experience]]&lt;=7,"Mid Level",Table1[[#This Row],[Experience]]&gt;=7,"Senior")</f>
        <v>Junior</v>
      </c>
      <c r="AH724" t="str">
        <f>IF(Table1[[#This Row],[Attendance %]]&gt;75,"OK","Below 75")</f>
        <v>OK</v>
      </c>
      <c r="AI724" t="b">
        <f>ISBLANK(Table1[[#This Row],[Employee ID]])</f>
        <v>0</v>
      </c>
      <c r="AJ724" t="b">
        <f>ISNUMBER(Table1[[#This Row],[Total Salary  ]])</f>
        <v>1</v>
      </c>
      <c r="AK724" t="str">
        <f>IFERROR(_xlfn.XLOOKUP(Table1[[#This Row],[Manager ID]],MANAGERS!A:A,MANAGERS!B:B),"Not Found")</f>
        <v>Manager_19</v>
      </c>
    </row>
    <row r="725" spans="1:37" x14ac:dyDescent="0.2">
      <c r="A725" t="s">
        <v>4635</v>
      </c>
      <c r="B725" t="s">
        <v>129</v>
      </c>
      <c r="C725" t="s">
        <v>21</v>
      </c>
      <c r="D725" t="s">
        <v>25</v>
      </c>
      <c r="E725" t="s">
        <v>30</v>
      </c>
      <c r="F725" s="1">
        <v>42173</v>
      </c>
      <c r="G725" s="1">
        <v>32618</v>
      </c>
      <c r="H725">
        <v>97689</v>
      </c>
      <c r="I725">
        <v>27301</v>
      </c>
      <c r="J725">
        <v>94</v>
      </c>
      <c r="K725">
        <v>54</v>
      </c>
      <c r="L725" t="s">
        <v>37</v>
      </c>
      <c r="M725">
        <v>107</v>
      </c>
      <c r="N725">
        <f>Table1[[#This Row],[Basic Salary]]+Table1[[#This Row],[Bonus]]</f>
        <v>124990</v>
      </c>
      <c r="O725" s="2">
        <f>Table1[[#This Row],[Bonus]]/Table1[[#This Row],[Basic Salary]]</f>
        <v>0.279468517437992</v>
      </c>
      <c r="P725">
        <f ca="1">DATEDIF(Table1[[#This Row],[Date of Birth]],TODAY(),"Y")</f>
        <v>37</v>
      </c>
      <c r="Q725">
        <f ca="1">DATEDIF(Table1[[#This Row],[Joining Date]],TODAY(),"Y")</f>
        <v>11</v>
      </c>
      <c r="R725" t="str">
        <f ca="1">IF(YEAR(Table1[[#This Row],[Joining Date]])=YEAR(TODAY()),"Yes","No")</f>
        <v>No</v>
      </c>
      <c r="S725" t="str">
        <f ca="1">IF(Table1[[#This Row],[Experience]]&gt;5,"Yes","No")</f>
        <v>Yes</v>
      </c>
      <c r="T725" t="str">
        <f>TEXT(Table1[[#This Row],[Joining Date]],"mmmm")</f>
        <v>June</v>
      </c>
      <c r="U725" t="str">
        <f>TEXT(Table1[[#This Row],[Joining Date]],"yyyy")</f>
        <v>2015</v>
      </c>
      <c r="V725" s="5">
        <f ca="1">TODAY()-Table1[[#This Row],[Joining Date]]</f>
        <v>4066</v>
      </c>
      <c r="W725" t="str">
        <f>LEFT(Table1[[#This Row],[Employee Name]],FIND(" ",Table1[[#This Row],[Employee Name]])-1)</f>
        <v>Aarav</v>
      </c>
      <c r="X725" t="str">
        <f>RIGHT(Table1[[#This Row],[Employee Name]],LEN(Table1[[#This Row],[Employee Name]])-FIND(" ",Table1[[#This Row],[Employee Name]]))</f>
        <v>Sharma</v>
      </c>
      <c r="Y725" t="str">
        <f>Table1[[#This Row],[Department]]&amp;"-"&amp;Table1[[#This Row],[Employee ID]]</f>
        <v>Finance-E04579</v>
      </c>
      <c r="Z725" t="str">
        <f>LEFT(Table1[[#This Row],[Department]],3)</f>
        <v>Fin</v>
      </c>
      <c r="AA725" t="str">
        <f>_xlfn.XLOOKUP(Table1[[#This Row],[Manager ID]],MANAGERS!A:A,MANAGERS!B:B)</f>
        <v>Manager_7</v>
      </c>
      <c r="AB725" t="str" cm="1">
        <f t="array" ref="AB725">_xlfn.XLOOKUP(Table1[[#This Row],[Manager ID]],Table2[[#All],[Manager ID]],Table2[[#All],[Department Head]])</f>
        <v>Operations</v>
      </c>
      <c r="AC725" s="2">
        <f>_xlfn.XLOOKUP(Table1[[#This Row],[City]],L:L,O:O)</f>
        <v>0.24036902712549932</v>
      </c>
      <c r="AD725" t="str" cm="1">
        <f t="array" ref="AD725">_xlfn.IFS(Table1[[#This Row],[Performance Score]]&gt;=90,"Excellent",Table1[[#This Row],[Performance Score]]&gt;=75,"Good",Table1[[#This Row],[Performance Score]]&gt;=60,"Average",Table1[[#This Row],[Performance Score]]&lt;=60,"Need Improvement")</f>
        <v>Need Improvement</v>
      </c>
      <c r="AE725" t="str">
        <f>IF(AND(Table1[[#This Row],[Attendance %]]&gt;=80,(Table1[[#This Row],[Performance Score]]&gt;=80)),"Eligible","Not Eligible")</f>
        <v>Not Eligible</v>
      </c>
      <c r="AF725" t="str">
        <f>IF(Table1[[#This Row],[Performance Score]]&gt;=80,"High Performer","Low Performer")</f>
        <v>Low Performer</v>
      </c>
      <c r="AG725" t="str" cm="1">
        <f t="array" aca="1" ref="AG725" ca="1">_xlfn.IFS(Table1[[#This Row],[Experience]]&lt;=3,"Junior",Table1[[#This Row],[Experience]]&lt;=7,"Mid Level",Table1[[#This Row],[Experience]]&gt;=7,"Senior")</f>
        <v>Senior</v>
      </c>
      <c r="AH725" t="str">
        <f>IF(Table1[[#This Row],[Attendance %]]&gt;75,"OK","Below 75")</f>
        <v>OK</v>
      </c>
      <c r="AI725" t="b">
        <f>ISBLANK(Table1[[#This Row],[Employee ID]])</f>
        <v>0</v>
      </c>
      <c r="AJ725" t="b">
        <f>ISNUMBER(Table1[[#This Row],[Total Salary  ]])</f>
        <v>1</v>
      </c>
      <c r="AK725" t="str">
        <f>IFERROR(_xlfn.XLOOKUP(Table1[[#This Row],[Manager ID]],MANAGERS!A:A,MANAGERS!B:B),"Not Found")</f>
        <v>Manager_7</v>
      </c>
    </row>
    <row r="726" spans="1:37" x14ac:dyDescent="0.2">
      <c r="A726" t="s">
        <v>4642</v>
      </c>
      <c r="B726" t="s">
        <v>14</v>
      </c>
      <c r="C726" t="s">
        <v>15</v>
      </c>
      <c r="D726" t="s">
        <v>25</v>
      </c>
      <c r="E726" t="s">
        <v>30</v>
      </c>
      <c r="F726" s="1">
        <v>42434</v>
      </c>
      <c r="G726" s="1">
        <v>39679</v>
      </c>
      <c r="H726">
        <v>97123</v>
      </c>
      <c r="I726">
        <v>27816</v>
      </c>
      <c r="J726">
        <v>69</v>
      </c>
      <c r="K726">
        <v>95</v>
      </c>
      <c r="L726" t="s">
        <v>27</v>
      </c>
      <c r="M726">
        <v>104</v>
      </c>
      <c r="N726">
        <f>Table1[[#This Row],[Basic Salary]]+Table1[[#This Row],[Bonus]]</f>
        <v>124939</v>
      </c>
      <c r="O726" s="2">
        <f>Table1[[#This Row],[Bonus]]/Table1[[#This Row],[Basic Salary]]</f>
        <v>0.28639971994275298</v>
      </c>
      <c r="P726">
        <f ca="1">DATEDIF(Table1[[#This Row],[Date of Birth]],TODAY(),"Y")</f>
        <v>17</v>
      </c>
      <c r="Q726">
        <f ca="1">DATEDIF(Table1[[#This Row],[Joining Date]],TODAY(),"Y")</f>
        <v>10</v>
      </c>
      <c r="R726" t="str">
        <f ca="1">IF(YEAR(Table1[[#This Row],[Joining Date]])=YEAR(TODAY()),"Yes","No")</f>
        <v>No</v>
      </c>
      <c r="S726" t="str">
        <f ca="1">IF(Table1[[#This Row],[Experience]]&gt;5,"Yes","No")</f>
        <v>Yes</v>
      </c>
      <c r="T726" t="str">
        <f>TEXT(Table1[[#This Row],[Joining Date]],"mmmm")</f>
        <v>March</v>
      </c>
      <c r="U726" t="str">
        <f>TEXT(Table1[[#This Row],[Joining Date]],"yyyy")</f>
        <v>2016</v>
      </c>
      <c r="V726" s="5">
        <f ca="1">TODAY()-Table1[[#This Row],[Joining Date]]</f>
        <v>3805</v>
      </c>
      <c r="W726" t="str">
        <f>LEFT(Table1[[#This Row],[Employee Name]],FIND(" ",Table1[[#This Row],[Employee Name]])-1)</f>
        <v>Nisha</v>
      </c>
      <c r="X726" t="str">
        <f>RIGHT(Table1[[#This Row],[Employee Name]],LEN(Table1[[#This Row],[Employee Name]])-FIND(" ",Table1[[#This Row],[Employee Name]]))</f>
        <v>Kapoor</v>
      </c>
      <c r="Y726" t="str">
        <f>Table1[[#This Row],[Department]]&amp;"-"&amp;Table1[[#This Row],[Employee ID]]</f>
        <v>Finance-E04586</v>
      </c>
      <c r="Z726" t="str">
        <f>LEFT(Table1[[#This Row],[Department]],3)</f>
        <v>Fin</v>
      </c>
      <c r="AA726" t="str">
        <f>_xlfn.XLOOKUP(Table1[[#This Row],[Manager ID]],MANAGERS!A:A,MANAGERS!B:B)</f>
        <v>Manager_4</v>
      </c>
      <c r="AB726" t="str" cm="1">
        <f t="array" ref="AB726">_xlfn.XLOOKUP(Table1[[#This Row],[Manager ID]],Table2[[#All],[Manager ID]],Table2[[#All],[Department Head]])</f>
        <v>Finance</v>
      </c>
      <c r="AC726" s="2">
        <f>_xlfn.XLOOKUP(Table1[[#This Row],[City]],L:L,O:O)</f>
        <v>0.23674293405114402</v>
      </c>
      <c r="AD726" t="str" cm="1">
        <f t="array" ref="AD726">_xlfn.IFS(Table1[[#This Row],[Performance Score]]&gt;=90,"Excellent",Table1[[#This Row],[Performance Score]]&gt;=75,"Good",Table1[[#This Row],[Performance Score]]&gt;=60,"Average",Table1[[#This Row],[Performance Score]]&lt;=60,"Need Improvement")</f>
        <v>Excellent</v>
      </c>
      <c r="AE726" t="str">
        <f>IF(AND(Table1[[#This Row],[Attendance %]]&gt;=80,(Table1[[#This Row],[Performance Score]]&gt;=80)),"Eligible","Not Eligible")</f>
        <v>Not Eligible</v>
      </c>
      <c r="AF726" t="str">
        <f>IF(Table1[[#This Row],[Performance Score]]&gt;=80,"High Performer","Low Performer")</f>
        <v>High Performer</v>
      </c>
      <c r="AG726" t="str" cm="1">
        <f t="array" aca="1" ref="AG726" ca="1">_xlfn.IFS(Table1[[#This Row],[Experience]]&lt;=3,"Junior",Table1[[#This Row],[Experience]]&lt;=7,"Mid Level",Table1[[#This Row],[Experience]]&gt;=7,"Senior")</f>
        <v>Senior</v>
      </c>
      <c r="AH726" t="str">
        <f>IF(Table1[[#This Row],[Attendance %]]&gt;75,"OK","Below 75")</f>
        <v>Below 75</v>
      </c>
      <c r="AI726" t="b">
        <f>ISBLANK(Table1[[#This Row],[Employee ID]])</f>
        <v>0</v>
      </c>
      <c r="AJ726" t="b">
        <f>ISNUMBER(Table1[[#This Row],[Total Salary  ]])</f>
        <v>1</v>
      </c>
      <c r="AK726" t="str">
        <f>IFERROR(_xlfn.XLOOKUP(Table1[[#This Row],[Manager ID]],MANAGERS!A:A,MANAGERS!B:B),"Not Found")</f>
        <v>Manager_4</v>
      </c>
    </row>
    <row r="727" spans="1:37" x14ac:dyDescent="0.2">
      <c r="A727" t="s">
        <v>4511</v>
      </c>
      <c r="B727" t="s">
        <v>89</v>
      </c>
      <c r="C727" t="s">
        <v>21</v>
      </c>
      <c r="D727" t="s">
        <v>43</v>
      </c>
      <c r="E727" t="s">
        <v>26</v>
      </c>
      <c r="F727" s="1">
        <v>42568</v>
      </c>
      <c r="G727" s="1">
        <v>35791</v>
      </c>
      <c r="H727">
        <v>113432</v>
      </c>
      <c r="I727">
        <v>11445</v>
      </c>
      <c r="J727">
        <v>92</v>
      </c>
      <c r="K727">
        <v>98</v>
      </c>
      <c r="L727" t="s">
        <v>34</v>
      </c>
      <c r="M727">
        <v>119</v>
      </c>
      <c r="N727">
        <f>Table1[[#This Row],[Basic Salary]]+Table1[[#This Row],[Bonus]]</f>
        <v>124877</v>
      </c>
      <c r="O727" s="2">
        <f>Table1[[#This Row],[Bonus]]/Table1[[#This Row],[Basic Salary]]</f>
        <v>0.10089745398123987</v>
      </c>
      <c r="P727">
        <f ca="1">DATEDIF(Table1[[#This Row],[Date of Birth]],TODAY(),"Y")</f>
        <v>28</v>
      </c>
      <c r="Q727">
        <f ca="1">DATEDIF(Table1[[#This Row],[Joining Date]],TODAY(),"Y")</f>
        <v>10</v>
      </c>
      <c r="R727" t="str">
        <f ca="1">IF(YEAR(Table1[[#This Row],[Joining Date]])=YEAR(TODAY()),"Yes","No")</f>
        <v>No</v>
      </c>
      <c r="S727" t="str">
        <f ca="1">IF(Table1[[#This Row],[Experience]]&gt;5,"Yes","No")</f>
        <v>Yes</v>
      </c>
      <c r="T727" t="str">
        <f>TEXT(Table1[[#This Row],[Joining Date]],"mmmm")</f>
        <v>July</v>
      </c>
      <c r="U727" t="str">
        <f>TEXT(Table1[[#This Row],[Joining Date]],"yyyy")</f>
        <v>2016</v>
      </c>
      <c r="V727" s="5">
        <f ca="1">TODAY()-Table1[[#This Row],[Joining Date]]</f>
        <v>3671</v>
      </c>
      <c r="W727" t="str">
        <f>LEFT(Table1[[#This Row],[Employee Name]],FIND(" ",Table1[[#This Row],[Employee Name]])-1)</f>
        <v>Tarun</v>
      </c>
      <c r="X727" t="str">
        <f>RIGHT(Table1[[#This Row],[Employee Name]],LEN(Table1[[#This Row],[Employee Name]])-FIND(" ",Table1[[#This Row],[Employee Name]]))</f>
        <v>Verma</v>
      </c>
      <c r="Y727" t="str">
        <f>Table1[[#This Row],[Department]]&amp;"-"&amp;Table1[[#This Row],[Employee ID]]</f>
        <v>Operations-E04455</v>
      </c>
      <c r="Z727" t="str">
        <f>LEFT(Table1[[#This Row],[Department]],3)</f>
        <v>Ope</v>
      </c>
      <c r="AA727" t="str">
        <f>_xlfn.XLOOKUP(Table1[[#This Row],[Manager ID]],MANAGERS!A:A,MANAGERS!B:B)</f>
        <v>Manager_19</v>
      </c>
      <c r="AB727" t="str" cm="1">
        <f t="array" ref="AB727">_xlfn.XLOOKUP(Table1[[#This Row],[Manager ID]],Table2[[#All],[Manager ID]],Table2[[#All],[Department Head]])</f>
        <v>Support</v>
      </c>
      <c r="AC727" s="2">
        <f>_xlfn.XLOOKUP(Table1[[#This Row],[City]],L:L,O:O)</f>
        <v>0.24030340748661314</v>
      </c>
      <c r="AD727" t="str" cm="1">
        <f t="array" ref="AD727">_xlfn.IFS(Table1[[#This Row],[Performance Score]]&gt;=90,"Excellent",Table1[[#This Row],[Performance Score]]&gt;=75,"Good",Table1[[#This Row],[Performance Score]]&gt;=60,"Average",Table1[[#This Row],[Performance Score]]&lt;=60,"Need Improvement")</f>
        <v>Excellent</v>
      </c>
      <c r="AE727" t="str">
        <f>IF(AND(Table1[[#This Row],[Attendance %]]&gt;=80,(Table1[[#This Row],[Performance Score]]&gt;=80)),"Eligible","Not Eligible")</f>
        <v>Eligible</v>
      </c>
      <c r="AF727" t="str">
        <f>IF(Table1[[#This Row],[Performance Score]]&gt;=80,"High Performer","Low Performer")</f>
        <v>High Performer</v>
      </c>
      <c r="AG727" t="str" cm="1">
        <f t="array" aca="1" ref="AG727" ca="1">_xlfn.IFS(Table1[[#This Row],[Experience]]&lt;=3,"Junior",Table1[[#This Row],[Experience]]&lt;=7,"Mid Level",Table1[[#This Row],[Experience]]&gt;=7,"Senior")</f>
        <v>Senior</v>
      </c>
      <c r="AH727" t="str">
        <f>IF(Table1[[#This Row],[Attendance %]]&gt;75,"OK","Below 75")</f>
        <v>OK</v>
      </c>
      <c r="AI727" t="b">
        <f>ISBLANK(Table1[[#This Row],[Employee ID]])</f>
        <v>0</v>
      </c>
      <c r="AJ727" t="b">
        <f>ISNUMBER(Table1[[#This Row],[Total Salary  ]])</f>
        <v>1</v>
      </c>
      <c r="AK727" t="str">
        <f>IFERROR(_xlfn.XLOOKUP(Table1[[#This Row],[Manager ID]],MANAGERS!A:A,MANAGERS!B:B),"Not Found")</f>
        <v>Manager_19</v>
      </c>
    </row>
    <row r="728" spans="1:37" x14ac:dyDescent="0.2">
      <c r="A728" t="s">
        <v>1161</v>
      </c>
      <c r="B728" t="s">
        <v>45</v>
      </c>
      <c r="C728" t="s">
        <v>15</v>
      </c>
      <c r="D728" t="s">
        <v>43</v>
      </c>
      <c r="E728" t="s">
        <v>51</v>
      </c>
      <c r="F728" s="1">
        <v>42312</v>
      </c>
      <c r="G728" s="1">
        <v>31717</v>
      </c>
      <c r="H728">
        <v>99304</v>
      </c>
      <c r="I728">
        <v>25571</v>
      </c>
      <c r="J728">
        <v>91</v>
      </c>
      <c r="K728">
        <v>46</v>
      </c>
      <c r="L728" t="s">
        <v>34</v>
      </c>
      <c r="M728">
        <v>101</v>
      </c>
      <c r="N728">
        <f>Table1[[#This Row],[Basic Salary]]+Table1[[#This Row],[Bonus]]</f>
        <v>124875</v>
      </c>
      <c r="O728" s="2">
        <f>Table1[[#This Row],[Bonus]]/Table1[[#This Row],[Basic Salary]]</f>
        <v>0.25750221541931845</v>
      </c>
      <c r="P728">
        <f ca="1">DATEDIF(Table1[[#This Row],[Date of Birth]],TODAY(),"Y")</f>
        <v>39</v>
      </c>
      <c r="Q728">
        <f ca="1">DATEDIF(Table1[[#This Row],[Joining Date]],TODAY(),"Y")</f>
        <v>10</v>
      </c>
      <c r="R728" t="str">
        <f ca="1">IF(YEAR(Table1[[#This Row],[Joining Date]])=YEAR(TODAY()),"Yes","No")</f>
        <v>No</v>
      </c>
      <c r="S728" t="str">
        <f ca="1">IF(Table1[[#This Row],[Experience]]&gt;5,"Yes","No")</f>
        <v>Yes</v>
      </c>
      <c r="T728" t="str">
        <f>TEXT(Table1[[#This Row],[Joining Date]],"mmmm")</f>
        <v>November</v>
      </c>
      <c r="U728" t="str">
        <f>TEXT(Table1[[#This Row],[Joining Date]],"yyyy")</f>
        <v>2015</v>
      </c>
      <c r="V728" s="5">
        <f ca="1">TODAY()-Table1[[#This Row],[Joining Date]]</f>
        <v>3927</v>
      </c>
      <c r="W728" t="str">
        <f>LEFT(Table1[[#This Row],[Employee Name]],FIND(" ",Table1[[#This Row],[Employee Name]])-1)</f>
        <v>Ananya</v>
      </c>
      <c r="X728" t="str">
        <f>RIGHT(Table1[[#This Row],[Employee Name]],LEN(Table1[[#This Row],[Employee Name]])-FIND(" ",Table1[[#This Row],[Employee Name]]))</f>
        <v>Rao</v>
      </c>
      <c r="Y728" t="str">
        <f>Table1[[#This Row],[Department]]&amp;"-"&amp;Table1[[#This Row],[Employee ID]]</f>
        <v>Operations-E01105</v>
      </c>
      <c r="Z728" t="str">
        <f>LEFT(Table1[[#This Row],[Department]],3)</f>
        <v>Ope</v>
      </c>
      <c r="AA728" t="str">
        <f>_xlfn.XLOOKUP(Table1[[#This Row],[Manager ID]],MANAGERS!A:A,MANAGERS!B:B)</f>
        <v>Manager_1</v>
      </c>
      <c r="AB728" t="str" cm="1">
        <f t="array" ref="AB728">_xlfn.XLOOKUP(Table1[[#This Row],[Manager ID]],Table2[[#All],[Manager ID]],Table2[[#All],[Department Head]])</f>
        <v>Support</v>
      </c>
      <c r="AC728" s="2">
        <f>_xlfn.XLOOKUP(Table1[[#This Row],[City]],L:L,O:O)</f>
        <v>0.24030340748661314</v>
      </c>
      <c r="AD728" t="str" cm="1">
        <f t="array" ref="AD728">_xlfn.IFS(Table1[[#This Row],[Performance Score]]&gt;=90,"Excellent",Table1[[#This Row],[Performance Score]]&gt;=75,"Good",Table1[[#This Row],[Performance Score]]&gt;=60,"Average",Table1[[#This Row],[Performance Score]]&lt;=60,"Need Improvement")</f>
        <v>Need Improvement</v>
      </c>
      <c r="AE728" t="str">
        <f>IF(AND(Table1[[#This Row],[Attendance %]]&gt;=80,(Table1[[#This Row],[Performance Score]]&gt;=80)),"Eligible","Not Eligible")</f>
        <v>Not Eligible</v>
      </c>
      <c r="AF728" t="str">
        <f>IF(Table1[[#This Row],[Performance Score]]&gt;=80,"High Performer","Low Performer")</f>
        <v>Low Performer</v>
      </c>
      <c r="AG728" t="str" cm="1">
        <f t="array" aca="1" ref="AG728" ca="1">_xlfn.IFS(Table1[[#This Row],[Experience]]&lt;=3,"Junior",Table1[[#This Row],[Experience]]&lt;=7,"Mid Level",Table1[[#This Row],[Experience]]&gt;=7,"Senior")</f>
        <v>Senior</v>
      </c>
      <c r="AH728" t="str">
        <f>IF(Table1[[#This Row],[Attendance %]]&gt;75,"OK","Below 75")</f>
        <v>OK</v>
      </c>
      <c r="AI728" t="b">
        <f>ISBLANK(Table1[[#This Row],[Employee ID]])</f>
        <v>0</v>
      </c>
      <c r="AJ728" t="b">
        <f>ISNUMBER(Table1[[#This Row],[Total Salary  ]])</f>
        <v>1</v>
      </c>
      <c r="AK728" t="str">
        <f>IFERROR(_xlfn.XLOOKUP(Table1[[#This Row],[Manager ID]],MANAGERS!A:A,MANAGERS!B:B),"Not Found")</f>
        <v>Manager_1</v>
      </c>
    </row>
    <row r="729" spans="1:37" x14ac:dyDescent="0.2">
      <c r="A729" t="s">
        <v>1886</v>
      </c>
      <c r="B729" t="s">
        <v>95</v>
      </c>
      <c r="C729" t="s">
        <v>15</v>
      </c>
      <c r="D729" t="s">
        <v>43</v>
      </c>
      <c r="E729" t="s">
        <v>30</v>
      </c>
      <c r="F729" s="1">
        <v>44317</v>
      </c>
      <c r="G729" s="1">
        <v>38737</v>
      </c>
      <c r="H729">
        <v>117739</v>
      </c>
      <c r="I729">
        <v>7124</v>
      </c>
      <c r="J729">
        <v>78</v>
      </c>
      <c r="K729">
        <v>58</v>
      </c>
      <c r="L729" t="s">
        <v>23</v>
      </c>
      <c r="M729">
        <v>106</v>
      </c>
      <c r="N729">
        <f>Table1[[#This Row],[Basic Salary]]+Table1[[#This Row],[Bonus]]</f>
        <v>124863</v>
      </c>
      <c r="O729" s="2">
        <f>Table1[[#This Row],[Bonus]]/Table1[[#This Row],[Basic Salary]]</f>
        <v>6.0506714003006654E-2</v>
      </c>
      <c r="P729">
        <f ca="1">DATEDIF(Table1[[#This Row],[Date of Birth]],TODAY(),"Y")</f>
        <v>20</v>
      </c>
      <c r="Q729">
        <f ca="1">DATEDIF(Table1[[#This Row],[Joining Date]],TODAY(),"Y")</f>
        <v>5</v>
      </c>
      <c r="R729" t="str">
        <f ca="1">IF(YEAR(Table1[[#This Row],[Joining Date]])=YEAR(TODAY()),"Yes","No")</f>
        <v>No</v>
      </c>
      <c r="S729" t="str">
        <f ca="1">IF(Table1[[#This Row],[Experience]]&gt;5,"Yes","No")</f>
        <v>No</v>
      </c>
      <c r="T729" t="str">
        <f>TEXT(Table1[[#This Row],[Joining Date]],"mmmm")</f>
        <v>May</v>
      </c>
      <c r="U729" t="str">
        <f>TEXT(Table1[[#This Row],[Joining Date]],"yyyy")</f>
        <v>2021</v>
      </c>
      <c r="V729" s="5">
        <f ca="1">TODAY()-Table1[[#This Row],[Joining Date]]</f>
        <v>1922</v>
      </c>
      <c r="W729" t="str">
        <f>LEFT(Table1[[#This Row],[Employee Name]],FIND(" ",Table1[[#This Row],[Employee Name]])-1)</f>
        <v>Ajay</v>
      </c>
      <c r="X729" t="str">
        <f>RIGHT(Table1[[#This Row],[Employee Name]],LEN(Table1[[#This Row],[Employee Name]])-FIND(" ",Table1[[#This Row],[Employee Name]]))</f>
        <v>Singh</v>
      </c>
      <c r="Y729" t="str">
        <f>Table1[[#This Row],[Department]]&amp;"-"&amp;Table1[[#This Row],[Employee ID]]</f>
        <v>Operations-E01830</v>
      </c>
      <c r="Z729" t="str">
        <f>LEFT(Table1[[#This Row],[Department]],3)</f>
        <v>Ope</v>
      </c>
      <c r="AA729" t="str">
        <f>_xlfn.XLOOKUP(Table1[[#This Row],[Manager ID]],MANAGERS!A:A,MANAGERS!B:B)</f>
        <v>Manager_6</v>
      </c>
      <c r="AB729" t="str" cm="1">
        <f t="array" ref="AB729">_xlfn.XLOOKUP(Table1[[#This Row],[Manager ID]],Table2[[#All],[Manager ID]],Table2[[#All],[Department Head]])</f>
        <v>HR</v>
      </c>
      <c r="AC729" s="2">
        <f>_xlfn.XLOOKUP(Table1[[#This Row],[City]],L:L,O:O)</f>
        <v>0.23486488519629886</v>
      </c>
      <c r="AD729" t="str" cm="1">
        <f t="array" ref="AD729">_xlfn.IFS(Table1[[#This Row],[Performance Score]]&gt;=90,"Excellent",Table1[[#This Row],[Performance Score]]&gt;=75,"Good",Table1[[#This Row],[Performance Score]]&gt;=60,"Average",Table1[[#This Row],[Performance Score]]&lt;=60,"Need Improvement")</f>
        <v>Need Improvement</v>
      </c>
      <c r="AE729" t="str">
        <f>IF(AND(Table1[[#This Row],[Attendance %]]&gt;=80,(Table1[[#This Row],[Performance Score]]&gt;=80)),"Eligible","Not Eligible")</f>
        <v>Not Eligible</v>
      </c>
      <c r="AF729" t="str">
        <f>IF(Table1[[#This Row],[Performance Score]]&gt;=80,"High Performer","Low Performer")</f>
        <v>Low Performer</v>
      </c>
      <c r="AG729" t="str" cm="1">
        <f t="array" aca="1" ref="AG729" ca="1">_xlfn.IFS(Table1[[#This Row],[Experience]]&lt;=3,"Junior",Table1[[#This Row],[Experience]]&lt;=7,"Mid Level",Table1[[#This Row],[Experience]]&gt;=7,"Senior")</f>
        <v>Mid Level</v>
      </c>
      <c r="AH729" t="str">
        <f>IF(Table1[[#This Row],[Attendance %]]&gt;75,"OK","Below 75")</f>
        <v>OK</v>
      </c>
      <c r="AI729" t="b">
        <f>ISBLANK(Table1[[#This Row],[Employee ID]])</f>
        <v>0</v>
      </c>
      <c r="AJ729" t="b">
        <f>ISNUMBER(Table1[[#This Row],[Total Salary  ]])</f>
        <v>1</v>
      </c>
      <c r="AK729" t="str">
        <f>IFERROR(_xlfn.XLOOKUP(Table1[[#This Row],[Manager ID]],MANAGERS!A:A,MANAGERS!B:B),"Not Found")</f>
        <v>Manager_6</v>
      </c>
    </row>
    <row r="730" spans="1:37" x14ac:dyDescent="0.2">
      <c r="A730" t="s">
        <v>4424</v>
      </c>
      <c r="B730" t="s">
        <v>129</v>
      </c>
      <c r="C730" t="s">
        <v>21</v>
      </c>
      <c r="D730" t="s">
        <v>40</v>
      </c>
      <c r="E730" t="s">
        <v>65</v>
      </c>
      <c r="F730" s="1">
        <v>45726</v>
      </c>
      <c r="G730" s="1">
        <v>35798</v>
      </c>
      <c r="H730">
        <v>95966</v>
      </c>
      <c r="I730">
        <v>28897</v>
      </c>
      <c r="J730">
        <v>97</v>
      </c>
      <c r="K730">
        <v>46</v>
      </c>
      <c r="L730" t="s">
        <v>53</v>
      </c>
      <c r="M730">
        <v>117</v>
      </c>
      <c r="N730">
        <f>Table1[[#This Row],[Basic Salary]]+Table1[[#This Row],[Bonus]]</f>
        <v>124863</v>
      </c>
      <c r="O730" s="2">
        <f>Table1[[#This Row],[Bonus]]/Table1[[#This Row],[Basic Salary]]</f>
        <v>0.30111706229289542</v>
      </c>
      <c r="P730">
        <f ca="1">DATEDIF(Table1[[#This Row],[Date of Birth]],TODAY(),"Y")</f>
        <v>28</v>
      </c>
      <c r="Q730">
        <f ca="1">DATEDIF(Table1[[#This Row],[Joining Date]],TODAY(),"Y")</f>
        <v>1</v>
      </c>
      <c r="R730" t="str">
        <f ca="1">IF(YEAR(Table1[[#This Row],[Joining Date]])=YEAR(TODAY()),"Yes","No")</f>
        <v>No</v>
      </c>
      <c r="S730" t="str">
        <f ca="1">IF(Table1[[#This Row],[Experience]]&gt;5,"Yes","No")</f>
        <v>No</v>
      </c>
      <c r="T730" t="str">
        <f>TEXT(Table1[[#This Row],[Joining Date]],"mmmm")</f>
        <v>March</v>
      </c>
      <c r="U730" t="str">
        <f>TEXT(Table1[[#This Row],[Joining Date]],"yyyy")</f>
        <v>2025</v>
      </c>
      <c r="V730" s="5">
        <f ca="1">TODAY()-Table1[[#This Row],[Joining Date]]</f>
        <v>513</v>
      </c>
      <c r="W730" t="str">
        <f>LEFT(Table1[[#This Row],[Employee Name]],FIND(" ",Table1[[#This Row],[Employee Name]])-1)</f>
        <v>Aarav</v>
      </c>
      <c r="X730" t="str">
        <f>RIGHT(Table1[[#This Row],[Employee Name]],LEN(Table1[[#This Row],[Employee Name]])-FIND(" ",Table1[[#This Row],[Employee Name]]))</f>
        <v>Sharma</v>
      </c>
      <c r="Y730" t="str">
        <f>Table1[[#This Row],[Department]]&amp;"-"&amp;Table1[[#This Row],[Employee ID]]</f>
        <v>IT-E04368</v>
      </c>
      <c r="Z730" t="str">
        <f>LEFT(Table1[[#This Row],[Department]],3)</f>
        <v>IT</v>
      </c>
      <c r="AA730" t="str">
        <f>_xlfn.XLOOKUP(Table1[[#This Row],[Manager ID]],MANAGERS!A:A,MANAGERS!B:B)</f>
        <v>Manager_17</v>
      </c>
      <c r="AB730" t="str" cm="1">
        <f t="array" ref="AB730">_xlfn.XLOOKUP(Table1[[#This Row],[Manager ID]],Table2[[#All],[Manager ID]],Table2[[#All],[Department Head]])</f>
        <v>Finance</v>
      </c>
      <c r="AC730" s="2">
        <f>_xlfn.XLOOKUP(Table1[[#This Row],[City]],L:L,O:O)</f>
        <v>0.23685887225230964</v>
      </c>
      <c r="AD730" t="str" cm="1">
        <f t="array" ref="AD730">_xlfn.IFS(Table1[[#This Row],[Performance Score]]&gt;=90,"Excellent",Table1[[#This Row],[Performance Score]]&gt;=75,"Good",Table1[[#This Row],[Performance Score]]&gt;=60,"Average",Table1[[#This Row],[Performance Score]]&lt;=60,"Need Improvement")</f>
        <v>Need Improvement</v>
      </c>
      <c r="AE730" t="str">
        <f>IF(AND(Table1[[#This Row],[Attendance %]]&gt;=80,(Table1[[#This Row],[Performance Score]]&gt;=80)),"Eligible","Not Eligible")</f>
        <v>Not Eligible</v>
      </c>
      <c r="AF730" t="str">
        <f>IF(Table1[[#This Row],[Performance Score]]&gt;=80,"High Performer","Low Performer")</f>
        <v>Low Performer</v>
      </c>
      <c r="AG730" t="str" cm="1">
        <f t="array" aca="1" ref="AG730" ca="1">_xlfn.IFS(Table1[[#This Row],[Experience]]&lt;=3,"Junior",Table1[[#This Row],[Experience]]&lt;=7,"Mid Level",Table1[[#This Row],[Experience]]&gt;=7,"Senior")</f>
        <v>Junior</v>
      </c>
      <c r="AH730" t="str">
        <f>IF(Table1[[#This Row],[Attendance %]]&gt;75,"OK","Below 75")</f>
        <v>OK</v>
      </c>
      <c r="AI730" t="b">
        <f>ISBLANK(Table1[[#This Row],[Employee ID]])</f>
        <v>0</v>
      </c>
      <c r="AJ730" t="b">
        <f>ISNUMBER(Table1[[#This Row],[Total Salary  ]])</f>
        <v>1</v>
      </c>
      <c r="AK730" t="str">
        <f>IFERROR(_xlfn.XLOOKUP(Table1[[#This Row],[Manager ID]],MANAGERS!A:A,MANAGERS!B:B),"Not Found")</f>
        <v>Manager_17</v>
      </c>
    </row>
    <row r="731" spans="1:37" x14ac:dyDescent="0.2">
      <c r="A731" t="s">
        <v>238</v>
      </c>
      <c r="B731" t="s">
        <v>36</v>
      </c>
      <c r="C731" t="s">
        <v>21</v>
      </c>
      <c r="D731" t="s">
        <v>16</v>
      </c>
      <c r="E731" t="s">
        <v>17</v>
      </c>
      <c r="F731" s="1">
        <v>45568</v>
      </c>
      <c r="G731" s="1">
        <v>34997</v>
      </c>
      <c r="H731">
        <v>105589</v>
      </c>
      <c r="I731">
        <v>19252</v>
      </c>
      <c r="J731">
        <v>77</v>
      </c>
      <c r="K731">
        <v>80</v>
      </c>
      <c r="L731" t="s">
        <v>34</v>
      </c>
      <c r="M731">
        <v>102</v>
      </c>
      <c r="N731">
        <f>Table1[[#This Row],[Basic Salary]]+Table1[[#This Row],[Bonus]]</f>
        <v>124841</v>
      </c>
      <c r="O731" s="2">
        <f>Table1[[#This Row],[Bonus]]/Table1[[#This Row],[Basic Salary]]</f>
        <v>0.18232959872714014</v>
      </c>
      <c r="P731">
        <f ca="1">DATEDIF(Table1[[#This Row],[Date of Birth]],TODAY(),"Y")</f>
        <v>30</v>
      </c>
      <c r="Q731">
        <f ca="1">DATEDIF(Table1[[#This Row],[Joining Date]],TODAY(),"Y")</f>
        <v>1</v>
      </c>
      <c r="R731" t="str">
        <f ca="1">IF(YEAR(Table1[[#This Row],[Joining Date]])=YEAR(TODAY()),"Yes","No")</f>
        <v>No</v>
      </c>
      <c r="S731" t="str">
        <f ca="1">IF(Table1[[#This Row],[Experience]]&gt;5,"Yes","No")</f>
        <v>No</v>
      </c>
      <c r="T731" t="str">
        <f>TEXT(Table1[[#This Row],[Joining Date]],"mmmm")</f>
        <v>October</v>
      </c>
      <c r="U731" t="str">
        <f>TEXT(Table1[[#This Row],[Joining Date]],"yyyy")</f>
        <v>2024</v>
      </c>
      <c r="V731" s="5">
        <f ca="1">TODAY()-Table1[[#This Row],[Joining Date]]</f>
        <v>671</v>
      </c>
      <c r="W731" t="str">
        <f>LEFT(Table1[[#This Row],[Employee Name]],FIND(" ",Table1[[#This Row],[Employee Name]])-1)</f>
        <v>Meera</v>
      </c>
      <c r="X731" t="str">
        <f>RIGHT(Table1[[#This Row],[Employee Name]],LEN(Table1[[#This Row],[Employee Name]])-FIND(" ",Table1[[#This Row],[Employee Name]]))</f>
        <v>Joshi</v>
      </c>
      <c r="Y731" t="str">
        <f>Table1[[#This Row],[Department]]&amp;"-"&amp;Table1[[#This Row],[Employee ID]]</f>
        <v>HR-E00182</v>
      </c>
      <c r="Z731" t="str">
        <f>LEFT(Table1[[#This Row],[Department]],3)</f>
        <v>HR</v>
      </c>
      <c r="AA731" t="str">
        <f>_xlfn.XLOOKUP(Table1[[#This Row],[Manager ID]],MANAGERS!A:A,MANAGERS!B:B)</f>
        <v>Manager_2</v>
      </c>
      <c r="AB731" t="str" cm="1">
        <f t="array" ref="AB731">_xlfn.XLOOKUP(Table1[[#This Row],[Manager ID]],Table2[[#All],[Manager ID]],Table2[[#All],[Department Head]])</f>
        <v>Sales</v>
      </c>
      <c r="AC731" s="2">
        <f>_xlfn.XLOOKUP(Table1[[#This Row],[City]],L:L,O:O)</f>
        <v>0.24030340748661314</v>
      </c>
      <c r="AD731" t="str" cm="1">
        <f t="array" ref="AD731">_xlfn.IFS(Table1[[#This Row],[Performance Score]]&gt;=90,"Excellent",Table1[[#This Row],[Performance Score]]&gt;=75,"Good",Table1[[#This Row],[Performance Score]]&gt;=60,"Average",Table1[[#This Row],[Performance Score]]&lt;=60,"Need Improvement")</f>
        <v>Good</v>
      </c>
      <c r="AE731" t="str">
        <f>IF(AND(Table1[[#This Row],[Attendance %]]&gt;=80,(Table1[[#This Row],[Performance Score]]&gt;=80)),"Eligible","Not Eligible")</f>
        <v>Not Eligible</v>
      </c>
      <c r="AF731" t="str">
        <f>IF(Table1[[#This Row],[Performance Score]]&gt;=80,"High Performer","Low Performer")</f>
        <v>High Performer</v>
      </c>
      <c r="AG731" t="str" cm="1">
        <f t="array" aca="1" ref="AG731" ca="1">_xlfn.IFS(Table1[[#This Row],[Experience]]&lt;=3,"Junior",Table1[[#This Row],[Experience]]&lt;=7,"Mid Level",Table1[[#This Row],[Experience]]&gt;=7,"Senior")</f>
        <v>Junior</v>
      </c>
      <c r="AH731" t="str">
        <f>IF(Table1[[#This Row],[Attendance %]]&gt;75,"OK","Below 75")</f>
        <v>OK</v>
      </c>
      <c r="AI731" t="b">
        <f>ISBLANK(Table1[[#This Row],[Employee ID]])</f>
        <v>0</v>
      </c>
      <c r="AJ731" t="b">
        <f>ISNUMBER(Table1[[#This Row],[Total Salary  ]])</f>
        <v>1</v>
      </c>
      <c r="AK731" t="str">
        <f>IFERROR(_xlfn.XLOOKUP(Table1[[#This Row],[Manager ID]],MANAGERS!A:A,MANAGERS!B:B),"Not Found")</f>
        <v>Manager_2</v>
      </c>
    </row>
    <row r="732" spans="1:37" x14ac:dyDescent="0.2">
      <c r="A732" t="s">
        <v>1826</v>
      </c>
      <c r="B732" t="s">
        <v>71</v>
      </c>
      <c r="C732" t="s">
        <v>15</v>
      </c>
      <c r="D732" t="s">
        <v>46</v>
      </c>
      <c r="E732" t="s">
        <v>30</v>
      </c>
      <c r="F732" s="1">
        <v>45245</v>
      </c>
      <c r="G732" s="1">
        <v>39023</v>
      </c>
      <c r="H732">
        <v>95371</v>
      </c>
      <c r="I732">
        <v>29458</v>
      </c>
      <c r="J732">
        <v>100</v>
      </c>
      <c r="K732">
        <v>100</v>
      </c>
      <c r="L732" t="s">
        <v>34</v>
      </c>
      <c r="M732">
        <v>108</v>
      </c>
      <c r="N732">
        <f>Table1[[#This Row],[Basic Salary]]+Table1[[#This Row],[Bonus]]</f>
        <v>124829</v>
      </c>
      <c r="O732" s="2">
        <f>Table1[[#This Row],[Bonus]]/Table1[[#This Row],[Basic Salary]]</f>
        <v>0.30887796080569563</v>
      </c>
      <c r="P732">
        <f ca="1">DATEDIF(Table1[[#This Row],[Date of Birth]],TODAY(),"Y")</f>
        <v>19</v>
      </c>
      <c r="Q732">
        <f ca="1">DATEDIF(Table1[[#This Row],[Joining Date]],TODAY(),"Y")</f>
        <v>2</v>
      </c>
      <c r="R732" t="str">
        <f ca="1">IF(YEAR(Table1[[#This Row],[Joining Date]])=YEAR(TODAY()),"Yes","No")</f>
        <v>No</v>
      </c>
      <c r="S732" t="str">
        <f ca="1">IF(Table1[[#This Row],[Experience]]&gt;5,"Yes","No")</f>
        <v>No</v>
      </c>
      <c r="T732" t="str">
        <f>TEXT(Table1[[#This Row],[Joining Date]],"mmmm")</f>
        <v>November</v>
      </c>
      <c r="U732" t="str">
        <f>TEXT(Table1[[#This Row],[Joining Date]],"yyyy")</f>
        <v>2023</v>
      </c>
      <c r="V732" s="5">
        <f ca="1">TODAY()-Table1[[#This Row],[Joining Date]]</f>
        <v>994</v>
      </c>
      <c r="W732" t="str">
        <f>LEFT(Table1[[#This Row],[Employee Name]],FIND(" ",Table1[[#This Row],[Employee Name]])-1)</f>
        <v>Sneha</v>
      </c>
      <c r="X732" t="str">
        <f>RIGHT(Table1[[#This Row],[Employee Name]],LEN(Table1[[#This Row],[Employee Name]])-FIND(" ",Table1[[#This Row],[Employee Name]]))</f>
        <v>Iyer</v>
      </c>
      <c r="Y732" t="str">
        <f>Table1[[#This Row],[Department]]&amp;"-"&amp;Table1[[#This Row],[Employee ID]]</f>
        <v>Support-E01770</v>
      </c>
      <c r="Z732" t="str">
        <f>LEFT(Table1[[#This Row],[Department]],3)</f>
        <v>Sup</v>
      </c>
      <c r="AA732" t="str">
        <f>_xlfn.XLOOKUP(Table1[[#This Row],[Manager ID]],MANAGERS!A:A,MANAGERS!B:B)</f>
        <v>Manager_8</v>
      </c>
      <c r="AB732" t="str" cm="1">
        <f t="array" ref="AB732">_xlfn.XLOOKUP(Table1[[#This Row],[Manager ID]],Table2[[#All],[Manager ID]],Table2[[#All],[Department Head]])</f>
        <v>Sales</v>
      </c>
      <c r="AC732" s="2">
        <f>_xlfn.XLOOKUP(Table1[[#This Row],[City]],L:L,O:O)</f>
        <v>0.24030340748661314</v>
      </c>
      <c r="AD732" t="str" cm="1">
        <f t="array" ref="AD732">_xlfn.IFS(Table1[[#This Row],[Performance Score]]&gt;=90,"Excellent",Table1[[#This Row],[Performance Score]]&gt;=75,"Good",Table1[[#This Row],[Performance Score]]&gt;=60,"Average",Table1[[#This Row],[Performance Score]]&lt;=60,"Need Improvement")</f>
        <v>Excellent</v>
      </c>
      <c r="AE732" t="str">
        <f>IF(AND(Table1[[#This Row],[Attendance %]]&gt;=80,(Table1[[#This Row],[Performance Score]]&gt;=80)),"Eligible","Not Eligible")</f>
        <v>Eligible</v>
      </c>
      <c r="AF732" t="str">
        <f>IF(Table1[[#This Row],[Performance Score]]&gt;=80,"High Performer","Low Performer")</f>
        <v>High Performer</v>
      </c>
      <c r="AG732" t="str" cm="1">
        <f t="array" aca="1" ref="AG732" ca="1">_xlfn.IFS(Table1[[#This Row],[Experience]]&lt;=3,"Junior",Table1[[#This Row],[Experience]]&lt;=7,"Mid Level",Table1[[#This Row],[Experience]]&gt;=7,"Senior")</f>
        <v>Junior</v>
      </c>
      <c r="AH732" t="str">
        <f>IF(Table1[[#This Row],[Attendance %]]&gt;75,"OK","Below 75")</f>
        <v>OK</v>
      </c>
      <c r="AI732" t="b">
        <f>ISBLANK(Table1[[#This Row],[Employee ID]])</f>
        <v>0</v>
      </c>
      <c r="AJ732" t="b">
        <f>ISNUMBER(Table1[[#This Row],[Total Salary  ]])</f>
        <v>1</v>
      </c>
      <c r="AK732" t="str">
        <f>IFERROR(_xlfn.XLOOKUP(Table1[[#This Row],[Manager ID]],MANAGERS!A:A,MANAGERS!B:B),"Not Found")</f>
        <v>Manager_8</v>
      </c>
    </row>
    <row r="733" spans="1:37" x14ac:dyDescent="0.2">
      <c r="A733" t="s">
        <v>4263</v>
      </c>
      <c r="B733" t="s">
        <v>77</v>
      </c>
      <c r="C733" t="s">
        <v>21</v>
      </c>
      <c r="D733" t="s">
        <v>40</v>
      </c>
      <c r="E733" t="s">
        <v>22</v>
      </c>
      <c r="F733" s="1">
        <v>42287</v>
      </c>
      <c r="G733" s="1">
        <v>37858</v>
      </c>
      <c r="H733">
        <v>103488</v>
      </c>
      <c r="I733">
        <v>21324</v>
      </c>
      <c r="J733">
        <v>93</v>
      </c>
      <c r="K733">
        <v>71</v>
      </c>
      <c r="L733" t="s">
        <v>37</v>
      </c>
      <c r="M733">
        <v>115</v>
      </c>
      <c r="N733">
        <f>Table1[[#This Row],[Basic Salary]]+Table1[[#This Row],[Bonus]]</f>
        <v>124812</v>
      </c>
      <c r="O733" s="2">
        <f>Table1[[#This Row],[Bonus]]/Table1[[#This Row],[Basic Salary]]</f>
        <v>0.20605287569573283</v>
      </c>
      <c r="P733">
        <f ca="1">DATEDIF(Table1[[#This Row],[Date of Birth]],TODAY(),"Y")</f>
        <v>22</v>
      </c>
      <c r="Q733">
        <f ca="1">DATEDIF(Table1[[#This Row],[Joining Date]],TODAY(),"Y")</f>
        <v>10</v>
      </c>
      <c r="R733" t="str">
        <f ca="1">IF(YEAR(Table1[[#This Row],[Joining Date]])=YEAR(TODAY()),"Yes","No")</f>
        <v>No</v>
      </c>
      <c r="S733" t="str">
        <f ca="1">IF(Table1[[#This Row],[Experience]]&gt;5,"Yes","No")</f>
        <v>Yes</v>
      </c>
      <c r="T733" t="str">
        <f>TEXT(Table1[[#This Row],[Joining Date]],"mmmm")</f>
        <v>October</v>
      </c>
      <c r="U733" t="str">
        <f>TEXT(Table1[[#This Row],[Joining Date]],"yyyy")</f>
        <v>2015</v>
      </c>
      <c r="V733" s="5">
        <f ca="1">TODAY()-Table1[[#This Row],[Joining Date]]</f>
        <v>3952</v>
      </c>
      <c r="W733" t="str">
        <f>LEFT(Table1[[#This Row],[Employee Name]],FIND(" ",Table1[[#This Row],[Employee Name]])-1)</f>
        <v>Rohan</v>
      </c>
      <c r="X733" t="str">
        <f>RIGHT(Table1[[#This Row],[Employee Name]],LEN(Table1[[#This Row],[Employee Name]])-FIND(" ",Table1[[#This Row],[Employee Name]]))</f>
        <v>Gupta</v>
      </c>
      <c r="Y733" t="str">
        <f>Table1[[#This Row],[Department]]&amp;"-"&amp;Table1[[#This Row],[Employee ID]]</f>
        <v>IT-E04207</v>
      </c>
      <c r="Z733" t="str">
        <f>LEFT(Table1[[#This Row],[Department]],3)</f>
        <v>IT</v>
      </c>
      <c r="AA733" t="str">
        <f>_xlfn.XLOOKUP(Table1[[#This Row],[Manager ID]],MANAGERS!A:A,MANAGERS!B:B)</f>
        <v>Manager_15</v>
      </c>
      <c r="AB733" t="str" cm="1">
        <f t="array" ref="AB733">_xlfn.XLOOKUP(Table1[[#This Row],[Manager ID]],Table2[[#All],[Manager ID]],Table2[[#All],[Department Head]])</f>
        <v>Support</v>
      </c>
      <c r="AC733" s="2">
        <f>_xlfn.XLOOKUP(Table1[[#This Row],[City]],L:L,O:O)</f>
        <v>0.24036902712549932</v>
      </c>
      <c r="AD733" t="str" cm="1">
        <f t="array" ref="AD733">_xlfn.IFS(Table1[[#This Row],[Performance Score]]&gt;=90,"Excellent",Table1[[#This Row],[Performance Score]]&gt;=75,"Good",Table1[[#This Row],[Performance Score]]&gt;=60,"Average",Table1[[#This Row],[Performance Score]]&lt;=60,"Need Improvement")</f>
        <v>Average</v>
      </c>
      <c r="AE733" t="str">
        <f>IF(AND(Table1[[#This Row],[Attendance %]]&gt;=80,(Table1[[#This Row],[Performance Score]]&gt;=80)),"Eligible","Not Eligible")</f>
        <v>Not Eligible</v>
      </c>
      <c r="AF733" t="str">
        <f>IF(Table1[[#This Row],[Performance Score]]&gt;=80,"High Performer","Low Performer")</f>
        <v>Low Performer</v>
      </c>
      <c r="AG733" t="str" cm="1">
        <f t="array" aca="1" ref="AG733" ca="1">_xlfn.IFS(Table1[[#This Row],[Experience]]&lt;=3,"Junior",Table1[[#This Row],[Experience]]&lt;=7,"Mid Level",Table1[[#This Row],[Experience]]&gt;=7,"Senior")</f>
        <v>Senior</v>
      </c>
      <c r="AH733" t="str">
        <f>IF(Table1[[#This Row],[Attendance %]]&gt;75,"OK","Below 75")</f>
        <v>OK</v>
      </c>
      <c r="AI733" t="b">
        <f>ISBLANK(Table1[[#This Row],[Employee ID]])</f>
        <v>0</v>
      </c>
      <c r="AJ733" t="b">
        <f>ISNUMBER(Table1[[#This Row],[Total Salary  ]])</f>
        <v>1</v>
      </c>
      <c r="AK733" t="str">
        <f>IFERROR(_xlfn.XLOOKUP(Table1[[#This Row],[Manager ID]],MANAGERS!A:A,MANAGERS!B:B),"Not Found")</f>
        <v>Manager_15</v>
      </c>
    </row>
    <row r="734" spans="1:37" x14ac:dyDescent="0.2">
      <c r="A734" t="s">
        <v>749</v>
      </c>
      <c r="B734" t="s">
        <v>89</v>
      </c>
      <c r="C734" t="s">
        <v>21</v>
      </c>
      <c r="D734" t="s">
        <v>16</v>
      </c>
      <c r="E734" t="s">
        <v>26</v>
      </c>
      <c r="F734" s="1">
        <v>42598</v>
      </c>
      <c r="G734" s="1">
        <v>32762</v>
      </c>
      <c r="H734">
        <v>104879</v>
      </c>
      <c r="I734">
        <v>19909</v>
      </c>
      <c r="J734">
        <v>71</v>
      </c>
      <c r="K734">
        <v>64</v>
      </c>
      <c r="L734" t="s">
        <v>31</v>
      </c>
      <c r="M734">
        <v>105</v>
      </c>
      <c r="N734">
        <f>Table1[[#This Row],[Basic Salary]]+Table1[[#This Row],[Bonus]]</f>
        <v>124788</v>
      </c>
      <c r="O734" s="2">
        <f>Table1[[#This Row],[Bonus]]/Table1[[#This Row],[Basic Salary]]</f>
        <v>0.18982827830166191</v>
      </c>
      <c r="P734">
        <f ca="1">DATEDIF(Table1[[#This Row],[Date of Birth]],TODAY(),"Y")</f>
        <v>36</v>
      </c>
      <c r="Q734">
        <f ca="1">DATEDIF(Table1[[#This Row],[Joining Date]],TODAY(),"Y")</f>
        <v>9</v>
      </c>
      <c r="R734" t="str">
        <f ca="1">IF(YEAR(Table1[[#This Row],[Joining Date]])=YEAR(TODAY()),"Yes","No")</f>
        <v>No</v>
      </c>
      <c r="S734" t="str">
        <f ca="1">IF(Table1[[#This Row],[Experience]]&gt;5,"Yes","No")</f>
        <v>Yes</v>
      </c>
      <c r="T734" t="str">
        <f>TEXT(Table1[[#This Row],[Joining Date]],"mmmm")</f>
        <v>August</v>
      </c>
      <c r="U734" t="str">
        <f>TEXT(Table1[[#This Row],[Joining Date]],"yyyy")</f>
        <v>2016</v>
      </c>
      <c r="V734" s="5">
        <f ca="1">TODAY()-Table1[[#This Row],[Joining Date]]</f>
        <v>3641</v>
      </c>
      <c r="W734" t="str">
        <f>LEFT(Table1[[#This Row],[Employee Name]],FIND(" ",Table1[[#This Row],[Employee Name]])-1)</f>
        <v>Tarun</v>
      </c>
      <c r="X734" t="str">
        <f>RIGHT(Table1[[#This Row],[Employee Name]],LEN(Table1[[#This Row],[Employee Name]])-FIND(" ",Table1[[#This Row],[Employee Name]]))</f>
        <v>Verma</v>
      </c>
      <c r="Y734" t="str">
        <f>Table1[[#This Row],[Department]]&amp;"-"&amp;Table1[[#This Row],[Employee ID]]</f>
        <v>HR-E00693</v>
      </c>
      <c r="Z734" t="str">
        <f>LEFT(Table1[[#This Row],[Department]],3)</f>
        <v>HR</v>
      </c>
      <c r="AA734" t="str">
        <f>_xlfn.XLOOKUP(Table1[[#This Row],[Manager ID]],MANAGERS!A:A,MANAGERS!B:B)</f>
        <v>Manager_5</v>
      </c>
      <c r="AB734" t="str" cm="1">
        <f t="array" ref="AB734">_xlfn.XLOOKUP(Table1[[#This Row],[Manager ID]],Table2[[#All],[Manager ID]],Table2[[#All],[Department Head]])</f>
        <v>Sales</v>
      </c>
      <c r="AC734" s="2">
        <f>_xlfn.XLOOKUP(Table1[[#This Row],[City]],L:L,O:O)</f>
        <v>0.241864189087755</v>
      </c>
      <c r="AD734" t="str" cm="1">
        <f t="array" ref="AD734">_xlfn.IFS(Table1[[#This Row],[Performance Score]]&gt;=90,"Excellent",Table1[[#This Row],[Performance Score]]&gt;=75,"Good",Table1[[#This Row],[Performance Score]]&gt;=60,"Average",Table1[[#This Row],[Performance Score]]&lt;=60,"Need Improvement")</f>
        <v>Average</v>
      </c>
      <c r="AE734" t="str">
        <f>IF(AND(Table1[[#This Row],[Attendance %]]&gt;=80,(Table1[[#This Row],[Performance Score]]&gt;=80)),"Eligible","Not Eligible")</f>
        <v>Not Eligible</v>
      </c>
      <c r="AF734" t="str">
        <f>IF(Table1[[#This Row],[Performance Score]]&gt;=80,"High Performer","Low Performer")</f>
        <v>Low Performer</v>
      </c>
      <c r="AG734" t="str" cm="1">
        <f t="array" aca="1" ref="AG734" ca="1">_xlfn.IFS(Table1[[#This Row],[Experience]]&lt;=3,"Junior",Table1[[#This Row],[Experience]]&lt;=7,"Mid Level",Table1[[#This Row],[Experience]]&gt;=7,"Senior")</f>
        <v>Senior</v>
      </c>
      <c r="AH734" t="str">
        <f>IF(Table1[[#This Row],[Attendance %]]&gt;75,"OK","Below 75")</f>
        <v>Below 75</v>
      </c>
      <c r="AI734" t="b">
        <f>ISBLANK(Table1[[#This Row],[Employee ID]])</f>
        <v>0</v>
      </c>
      <c r="AJ734" t="b">
        <f>ISNUMBER(Table1[[#This Row],[Total Salary  ]])</f>
        <v>1</v>
      </c>
      <c r="AK734" t="str">
        <f>IFERROR(_xlfn.XLOOKUP(Table1[[#This Row],[Manager ID]],MANAGERS!A:A,MANAGERS!B:B),"Not Found")</f>
        <v>Manager_5</v>
      </c>
    </row>
    <row r="735" spans="1:37" x14ac:dyDescent="0.2">
      <c r="A735" t="s">
        <v>4118</v>
      </c>
      <c r="B735" t="s">
        <v>87</v>
      </c>
      <c r="C735" t="s">
        <v>21</v>
      </c>
      <c r="D735" t="s">
        <v>33</v>
      </c>
      <c r="E735" t="s">
        <v>26</v>
      </c>
      <c r="F735" s="1">
        <v>45707</v>
      </c>
      <c r="G735" s="1">
        <v>29973</v>
      </c>
      <c r="H735">
        <v>115767</v>
      </c>
      <c r="I735">
        <v>9019</v>
      </c>
      <c r="J735">
        <v>98</v>
      </c>
      <c r="K735">
        <v>79</v>
      </c>
      <c r="L735" t="s">
        <v>18</v>
      </c>
      <c r="M735">
        <v>119</v>
      </c>
      <c r="N735">
        <f>Table1[[#This Row],[Basic Salary]]+Table1[[#This Row],[Bonus]]</f>
        <v>124786</v>
      </c>
      <c r="O735" s="2">
        <f>Table1[[#This Row],[Bonus]]/Table1[[#This Row],[Basic Salary]]</f>
        <v>7.790648457677922E-2</v>
      </c>
      <c r="P735">
        <f ca="1">DATEDIF(Table1[[#This Row],[Date of Birth]],TODAY(),"Y")</f>
        <v>44</v>
      </c>
      <c r="Q735">
        <f ca="1">DATEDIF(Table1[[#This Row],[Joining Date]],TODAY(),"Y")</f>
        <v>1</v>
      </c>
      <c r="R735" t="str">
        <f ca="1">IF(YEAR(Table1[[#This Row],[Joining Date]])=YEAR(TODAY()),"Yes","No")</f>
        <v>No</v>
      </c>
      <c r="S735" t="str">
        <f ca="1">IF(Table1[[#This Row],[Experience]]&gt;5,"Yes","No")</f>
        <v>No</v>
      </c>
      <c r="T735" t="str">
        <f>TEXT(Table1[[#This Row],[Joining Date]],"mmmm")</f>
        <v>February</v>
      </c>
      <c r="U735" t="str">
        <f>TEXT(Table1[[#This Row],[Joining Date]],"yyyy")</f>
        <v>2025</v>
      </c>
      <c r="V735" s="5">
        <f ca="1">TODAY()-Table1[[#This Row],[Joining Date]]</f>
        <v>532</v>
      </c>
      <c r="W735" t="str">
        <f>LEFT(Table1[[#This Row],[Employee Name]],FIND(" ",Table1[[#This Row],[Employee Name]])-1)</f>
        <v>Arjun</v>
      </c>
      <c r="X735" t="str">
        <f>RIGHT(Table1[[#This Row],[Employee Name]],LEN(Table1[[#This Row],[Employee Name]])-FIND(" ",Table1[[#This Row],[Employee Name]]))</f>
        <v>Mehta</v>
      </c>
      <c r="Y735" t="str">
        <f>Table1[[#This Row],[Department]]&amp;"-"&amp;Table1[[#This Row],[Employee ID]]</f>
        <v>Marketing-E04062</v>
      </c>
      <c r="Z735" t="str">
        <f>LEFT(Table1[[#This Row],[Department]],3)</f>
        <v>Mar</v>
      </c>
      <c r="AA735" t="str">
        <f>_xlfn.XLOOKUP(Table1[[#This Row],[Manager ID]],MANAGERS!A:A,MANAGERS!B:B)</f>
        <v>Manager_19</v>
      </c>
      <c r="AB735" t="str" cm="1">
        <f t="array" ref="AB735">_xlfn.XLOOKUP(Table1[[#This Row],[Manager ID]],Table2[[#All],[Manager ID]],Table2[[#All],[Department Head]])</f>
        <v>Support</v>
      </c>
      <c r="AC735" s="2">
        <f>_xlfn.XLOOKUP(Table1[[#This Row],[City]],L:L,O:O)</f>
        <v>0.21356479274849693</v>
      </c>
      <c r="AD735" t="str" cm="1">
        <f t="array" ref="AD735">_xlfn.IFS(Table1[[#This Row],[Performance Score]]&gt;=90,"Excellent",Table1[[#This Row],[Performance Score]]&gt;=75,"Good",Table1[[#This Row],[Performance Score]]&gt;=60,"Average",Table1[[#This Row],[Performance Score]]&lt;=60,"Need Improvement")</f>
        <v>Good</v>
      </c>
      <c r="AE735" t="str">
        <f>IF(AND(Table1[[#This Row],[Attendance %]]&gt;=80,(Table1[[#This Row],[Performance Score]]&gt;=80)),"Eligible","Not Eligible")</f>
        <v>Not Eligible</v>
      </c>
      <c r="AF735" t="str">
        <f>IF(Table1[[#This Row],[Performance Score]]&gt;=80,"High Performer","Low Performer")</f>
        <v>Low Performer</v>
      </c>
      <c r="AG735" t="str" cm="1">
        <f t="array" aca="1" ref="AG735" ca="1">_xlfn.IFS(Table1[[#This Row],[Experience]]&lt;=3,"Junior",Table1[[#This Row],[Experience]]&lt;=7,"Mid Level",Table1[[#This Row],[Experience]]&gt;=7,"Senior")</f>
        <v>Junior</v>
      </c>
      <c r="AH735" t="str">
        <f>IF(Table1[[#This Row],[Attendance %]]&gt;75,"OK","Below 75")</f>
        <v>OK</v>
      </c>
      <c r="AI735" t="b">
        <f>ISBLANK(Table1[[#This Row],[Employee ID]])</f>
        <v>0</v>
      </c>
      <c r="AJ735" t="b">
        <f>ISNUMBER(Table1[[#This Row],[Total Salary  ]])</f>
        <v>1</v>
      </c>
      <c r="AK735" t="str">
        <f>IFERROR(_xlfn.XLOOKUP(Table1[[#This Row],[Manager ID]],MANAGERS!A:A,MANAGERS!B:B),"Not Found")</f>
        <v>Manager_19</v>
      </c>
    </row>
    <row r="736" spans="1:37" x14ac:dyDescent="0.2">
      <c r="A736" t="s">
        <v>2097</v>
      </c>
      <c r="B736" t="s">
        <v>87</v>
      </c>
      <c r="C736" t="s">
        <v>21</v>
      </c>
      <c r="D736" t="s">
        <v>43</v>
      </c>
      <c r="E736" t="s">
        <v>17</v>
      </c>
      <c r="F736" s="1">
        <v>44329</v>
      </c>
      <c r="G736" s="1">
        <v>38471</v>
      </c>
      <c r="H736">
        <v>106504</v>
      </c>
      <c r="I736">
        <v>18279</v>
      </c>
      <c r="J736">
        <v>70</v>
      </c>
      <c r="K736">
        <v>64</v>
      </c>
      <c r="L736" t="s">
        <v>23</v>
      </c>
      <c r="M736">
        <v>115</v>
      </c>
      <c r="N736">
        <f>Table1[[#This Row],[Basic Salary]]+Table1[[#This Row],[Bonus]]</f>
        <v>124783</v>
      </c>
      <c r="O736" s="2">
        <f>Table1[[#This Row],[Bonus]]/Table1[[#This Row],[Basic Salary]]</f>
        <v>0.17162735671899648</v>
      </c>
      <c r="P736">
        <f ca="1">DATEDIF(Table1[[#This Row],[Date of Birth]],TODAY(),"Y")</f>
        <v>21</v>
      </c>
      <c r="Q736">
        <f ca="1">DATEDIF(Table1[[#This Row],[Joining Date]],TODAY(),"Y")</f>
        <v>5</v>
      </c>
      <c r="R736" t="str">
        <f ca="1">IF(YEAR(Table1[[#This Row],[Joining Date]])=YEAR(TODAY()),"Yes","No")</f>
        <v>No</v>
      </c>
      <c r="S736" t="str">
        <f ca="1">IF(Table1[[#This Row],[Experience]]&gt;5,"Yes","No")</f>
        <v>No</v>
      </c>
      <c r="T736" t="str">
        <f>TEXT(Table1[[#This Row],[Joining Date]],"mmmm")</f>
        <v>May</v>
      </c>
      <c r="U736" t="str">
        <f>TEXT(Table1[[#This Row],[Joining Date]],"yyyy")</f>
        <v>2021</v>
      </c>
      <c r="V736" s="5">
        <f ca="1">TODAY()-Table1[[#This Row],[Joining Date]]</f>
        <v>1910</v>
      </c>
      <c r="W736" t="str">
        <f>LEFT(Table1[[#This Row],[Employee Name]],FIND(" ",Table1[[#This Row],[Employee Name]])-1)</f>
        <v>Arjun</v>
      </c>
      <c r="X736" t="str">
        <f>RIGHT(Table1[[#This Row],[Employee Name]],LEN(Table1[[#This Row],[Employee Name]])-FIND(" ",Table1[[#This Row],[Employee Name]]))</f>
        <v>Mehta</v>
      </c>
      <c r="Y736" t="str">
        <f>Table1[[#This Row],[Department]]&amp;"-"&amp;Table1[[#This Row],[Employee ID]]</f>
        <v>Operations-E02041</v>
      </c>
      <c r="Z736" t="str">
        <f>LEFT(Table1[[#This Row],[Department]],3)</f>
        <v>Ope</v>
      </c>
      <c r="AA736" t="str">
        <f>_xlfn.XLOOKUP(Table1[[#This Row],[Manager ID]],MANAGERS!A:A,MANAGERS!B:B)</f>
        <v>Manager_15</v>
      </c>
      <c r="AB736" t="str" cm="1">
        <f t="array" ref="AB736">_xlfn.XLOOKUP(Table1[[#This Row],[Manager ID]],Table2[[#All],[Manager ID]],Table2[[#All],[Department Head]])</f>
        <v>Support</v>
      </c>
      <c r="AC736" s="2">
        <f>_xlfn.XLOOKUP(Table1[[#This Row],[City]],L:L,O:O)</f>
        <v>0.23486488519629886</v>
      </c>
      <c r="AD736" t="str" cm="1">
        <f t="array" ref="AD736">_xlfn.IFS(Table1[[#This Row],[Performance Score]]&gt;=90,"Excellent",Table1[[#This Row],[Performance Score]]&gt;=75,"Good",Table1[[#This Row],[Performance Score]]&gt;=60,"Average",Table1[[#This Row],[Performance Score]]&lt;=60,"Need Improvement")</f>
        <v>Average</v>
      </c>
      <c r="AE736" t="str">
        <f>IF(AND(Table1[[#This Row],[Attendance %]]&gt;=80,(Table1[[#This Row],[Performance Score]]&gt;=80)),"Eligible","Not Eligible")</f>
        <v>Not Eligible</v>
      </c>
      <c r="AF736" t="str">
        <f>IF(Table1[[#This Row],[Performance Score]]&gt;=80,"High Performer","Low Performer")</f>
        <v>Low Performer</v>
      </c>
      <c r="AG736" t="str" cm="1">
        <f t="array" aca="1" ref="AG736" ca="1">_xlfn.IFS(Table1[[#This Row],[Experience]]&lt;=3,"Junior",Table1[[#This Row],[Experience]]&lt;=7,"Mid Level",Table1[[#This Row],[Experience]]&gt;=7,"Senior")</f>
        <v>Mid Level</v>
      </c>
      <c r="AH736" t="str">
        <f>IF(Table1[[#This Row],[Attendance %]]&gt;75,"OK","Below 75")</f>
        <v>Below 75</v>
      </c>
      <c r="AI736" t="b">
        <f>ISBLANK(Table1[[#This Row],[Employee ID]])</f>
        <v>0</v>
      </c>
      <c r="AJ736" t="b">
        <f>ISNUMBER(Table1[[#This Row],[Total Salary  ]])</f>
        <v>1</v>
      </c>
      <c r="AK736" t="str">
        <f>IFERROR(_xlfn.XLOOKUP(Table1[[#This Row],[Manager ID]],MANAGERS!A:A,MANAGERS!B:B),"Not Found")</f>
        <v>Manager_15</v>
      </c>
    </row>
    <row r="737" spans="1:37" x14ac:dyDescent="0.2">
      <c r="A737" t="s">
        <v>4011</v>
      </c>
      <c r="B737" t="s">
        <v>14</v>
      </c>
      <c r="C737" t="s">
        <v>15</v>
      </c>
      <c r="D737" t="s">
        <v>46</v>
      </c>
      <c r="E737" t="s">
        <v>30</v>
      </c>
      <c r="F737" s="1">
        <v>42812</v>
      </c>
      <c r="G737" s="1">
        <v>36735</v>
      </c>
      <c r="H737">
        <v>98259</v>
      </c>
      <c r="I737">
        <v>26519</v>
      </c>
      <c r="J737">
        <v>77</v>
      </c>
      <c r="K737">
        <v>51</v>
      </c>
      <c r="L737" t="s">
        <v>53</v>
      </c>
      <c r="M737">
        <v>112</v>
      </c>
      <c r="N737">
        <f>Table1[[#This Row],[Basic Salary]]+Table1[[#This Row],[Bonus]]</f>
        <v>124778</v>
      </c>
      <c r="O737" s="2">
        <f>Table1[[#This Row],[Bonus]]/Table1[[#This Row],[Basic Salary]]</f>
        <v>0.26988876337027651</v>
      </c>
      <c r="P737">
        <f ca="1">DATEDIF(Table1[[#This Row],[Date of Birth]],TODAY(),"Y")</f>
        <v>26</v>
      </c>
      <c r="Q737">
        <f ca="1">DATEDIF(Table1[[#This Row],[Joining Date]],TODAY(),"Y")</f>
        <v>9</v>
      </c>
      <c r="R737" t="str">
        <f ca="1">IF(YEAR(Table1[[#This Row],[Joining Date]])=YEAR(TODAY()),"Yes","No")</f>
        <v>No</v>
      </c>
      <c r="S737" t="str">
        <f ca="1">IF(Table1[[#This Row],[Experience]]&gt;5,"Yes","No")</f>
        <v>Yes</v>
      </c>
      <c r="T737" t="str">
        <f>TEXT(Table1[[#This Row],[Joining Date]],"mmmm")</f>
        <v>March</v>
      </c>
      <c r="U737" t="str">
        <f>TEXT(Table1[[#This Row],[Joining Date]],"yyyy")</f>
        <v>2017</v>
      </c>
      <c r="V737" s="5">
        <f ca="1">TODAY()-Table1[[#This Row],[Joining Date]]</f>
        <v>3427</v>
      </c>
      <c r="W737" t="str">
        <f>LEFT(Table1[[#This Row],[Employee Name]],FIND(" ",Table1[[#This Row],[Employee Name]])-1)</f>
        <v>Nisha</v>
      </c>
      <c r="X737" t="str">
        <f>RIGHT(Table1[[#This Row],[Employee Name]],LEN(Table1[[#This Row],[Employee Name]])-FIND(" ",Table1[[#This Row],[Employee Name]]))</f>
        <v>Kapoor</v>
      </c>
      <c r="Y737" t="str">
        <f>Table1[[#This Row],[Department]]&amp;"-"&amp;Table1[[#This Row],[Employee ID]]</f>
        <v>Support-E03955</v>
      </c>
      <c r="Z737" t="str">
        <f>LEFT(Table1[[#This Row],[Department]],3)</f>
        <v>Sup</v>
      </c>
      <c r="AA737" t="str">
        <f>_xlfn.XLOOKUP(Table1[[#This Row],[Manager ID]],MANAGERS!A:A,MANAGERS!B:B)</f>
        <v>Manager_12</v>
      </c>
      <c r="AB737" t="str" cm="1">
        <f t="array" ref="AB737">_xlfn.XLOOKUP(Table1[[#This Row],[Manager ID]],Table2[[#All],[Manager ID]],Table2[[#All],[Department Head]])</f>
        <v>Marketing</v>
      </c>
      <c r="AC737" s="2">
        <f>_xlfn.XLOOKUP(Table1[[#This Row],[City]],L:L,O:O)</f>
        <v>0.23685887225230964</v>
      </c>
      <c r="AD737" t="str" cm="1">
        <f t="array" ref="AD737">_xlfn.IFS(Table1[[#This Row],[Performance Score]]&gt;=90,"Excellent",Table1[[#This Row],[Performance Score]]&gt;=75,"Good",Table1[[#This Row],[Performance Score]]&gt;=60,"Average",Table1[[#This Row],[Performance Score]]&lt;=60,"Need Improvement")</f>
        <v>Need Improvement</v>
      </c>
      <c r="AE737" t="str">
        <f>IF(AND(Table1[[#This Row],[Attendance %]]&gt;=80,(Table1[[#This Row],[Performance Score]]&gt;=80)),"Eligible","Not Eligible")</f>
        <v>Not Eligible</v>
      </c>
      <c r="AF737" t="str">
        <f>IF(Table1[[#This Row],[Performance Score]]&gt;=80,"High Performer","Low Performer")</f>
        <v>Low Performer</v>
      </c>
      <c r="AG737" t="str" cm="1">
        <f t="array" aca="1" ref="AG737" ca="1">_xlfn.IFS(Table1[[#This Row],[Experience]]&lt;=3,"Junior",Table1[[#This Row],[Experience]]&lt;=7,"Mid Level",Table1[[#This Row],[Experience]]&gt;=7,"Senior")</f>
        <v>Senior</v>
      </c>
      <c r="AH737" t="str">
        <f>IF(Table1[[#This Row],[Attendance %]]&gt;75,"OK","Below 75")</f>
        <v>OK</v>
      </c>
      <c r="AI737" t="b">
        <f>ISBLANK(Table1[[#This Row],[Employee ID]])</f>
        <v>0</v>
      </c>
      <c r="AJ737" t="b">
        <f>ISNUMBER(Table1[[#This Row],[Total Salary  ]])</f>
        <v>1</v>
      </c>
      <c r="AK737" t="str">
        <f>IFERROR(_xlfn.XLOOKUP(Table1[[#This Row],[Manager ID]],MANAGERS!A:A,MANAGERS!B:B),"Not Found")</f>
        <v>Manager_12</v>
      </c>
    </row>
    <row r="738" spans="1:37" x14ac:dyDescent="0.2">
      <c r="A738" t="s">
        <v>2229</v>
      </c>
      <c r="B738" t="s">
        <v>129</v>
      </c>
      <c r="C738" t="s">
        <v>21</v>
      </c>
      <c r="D738" t="s">
        <v>40</v>
      </c>
      <c r="E738" t="s">
        <v>26</v>
      </c>
      <c r="F738" s="1">
        <v>43120</v>
      </c>
      <c r="G738" s="1">
        <v>33854</v>
      </c>
      <c r="H738">
        <v>98798</v>
      </c>
      <c r="I738">
        <v>25974</v>
      </c>
      <c r="J738">
        <v>89</v>
      </c>
      <c r="K738">
        <v>91</v>
      </c>
      <c r="L738" t="s">
        <v>31</v>
      </c>
      <c r="M738">
        <v>116</v>
      </c>
      <c r="N738">
        <f>Table1[[#This Row],[Basic Salary]]+Table1[[#This Row],[Bonus]]</f>
        <v>124772</v>
      </c>
      <c r="O738" s="2">
        <f>Table1[[#This Row],[Bonus]]/Table1[[#This Row],[Basic Salary]]</f>
        <v>0.26290005870564181</v>
      </c>
      <c r="P738">
        <f ca="1">DATEDIF(Table1[[#This Row],[Date of Birth]],TODAY(),"Y")</f>
        <v>33</v>
      </c>
      <c r="Q738">
        <f ca="1">DATEDIF(Table1[[#This Row],[Joining Date]],TODAY(),"Y")</f>
        <v>8</v>
      </c>
      <c r="R738" t="str">
        <f ca="1">IF(YEAR(Table1[[#This Row],[Joining Date]])=YEAR(TODAY()),"Yes","No")</f>
        <v>No</v>
      </c>
      <c r="S738" t="str">
        <f ca="1">IF(Table1[[#This Row],[Experience]]&gt;5,"Yes","No")</f>
        <v>Yes</v>
      </c>
      <c r="T738" t="str">
        <f>TEXT(Table1[[#This Row],[Joining Date]],"mmmm")</f>
        <v>January</v>
      </c>
      <c r="U738" t="str">
        <f>TEXT(Table1[[#This Row],[Joining Date]],"yyyy")</f>
        <v>2018</v>
      </c>
      <c r="V738" s="5">
        <f ca="1">TODAY()-Table1[[#This Row],[Joining Date]]</f>
        <v>3119</v>
      </c>
      <c r="W738" t="str">
        <f>LEFT(Table1[[#This Row],[Employee Name]],FIND(" ",Table1[[#This Row],[Employee Name]])-1)</f>
        <v>Aarav</v>
      </c>
      <c r="X738" t="str">
        <f>RIGHT(Table1[[#This Row],[Employee Name]],LEN(Table1[[#This Row],[Employee Name]])-FIND(" ",Table1[[#This Row],[Employee Name]]))</f>
        <v>Sharma</v>
      </c>
      <c r="Y738" t="str">
        <f>Table1[[#This Row],[Department]]&amp;"-"&amp;Table1[[#This Row],[Employee ID]]</f>
        <v>IT-E02173</v>
      </c>
      <c r="Z738" t="str">
        <f>LEFT(Table1[[#This Row],[Department]],3)</f>
        <v>IT</v>
      </c>
      <c r="AA738" t="str">
        <f>_xlfn.XLOOKUP(Table1[[#This Row],[Manager ID]],MANAGERS!A:A,MANAGERS!B:B)</f>
        <v>Manager_16</v>
      </c>
      <c r="AB738" t="str" cm="1">
        <f t="array" ref="AB738">_xlfn.XLOOKUP(Table1[[#This Row],[Manager ID]],Table2[[#All],[Manager ID]],Table2[[#All],[Department Head]])</f>
        <v>Sales</v>
      </c>
      <c r="AC738" s="2">
        <f>_xlfn.XLOOKUP(Table1[[#This Row],[City]],L:L,O:O)</f>
        <v>0.241864189087755</v>
      </c>
      <c r="AD738" t="str" cm="1">
        <f t="array" ref="AD738">_xlfn.IFS(Table1[[#This Row],[Performance Score]]&gt;=90,"Excellent",Table1[[#This Row],[Performance Score]]&gt;=75,"Good",Table1[[#This Row],[Performance Score]]&gt;=60,"Average",Table1[[#This Row],[Performance Score]]&lt;=60,"Need Improvement")</f>
        <v>Excellent</v>
      </c>
      <c r="AE738" t="str">
        <f>IF(AND(Table1[[#This Row],[Attendance %]]&gt;=80,(Table1[[#This Row],[Performance Score]]&gt;=80)),"Eligible","Not Eligible")</f>
        <v>Eligible</v>
      </c>
      <c r="AF738" t="str">
        <f>IF(Table1[[#This Row],[Performance Score]]&gt;=80,"High Performer","Low Performer")</f>
        <v>High Performer</v>
      </c>
      <c r="AG738" t="str" cm="1">
        <f t="array" aca="1" ref="AG738" ca="1">_xlfn.IFS(Table1[[#This Row],[Experience]]&lt;=3,"Junior",Table1[[#This Row],[Experience]]&lt;=7,"Mid Level",Table1[[#This Row],[Experience]]&gt;=7,"Senior")</f>
        <v>Senior</v>
      </c>
      <c r="AH738" t="str">
        <f>IF(Table1[[#This Row],[Attendance %]]&gt;75,"OK","Below 75")</f>
        <v>OK</v>
      </c>
      <c r="AI738" t="b">
        <f>ISBLANK(Table1[[#This Row],[Employee ID]])</f>
        <v>0</v>
      </c>
      <c r="AJ738" t="b">
        <f>ISNUMBER(Table1[[#This Row],[Total Salary  ]])</f>
        <v>1</v>
      </c>
      <c r="AK738" t="str">
        <f>IFERROR(_xlfn.XLOOKUP(Table1[[#This Row],[Manager ID]],MANAGERS!A:A,MANAGERS!B:B),"Not Found")</f>
        <v>Manager_16</v>
      </c>
    </row>
    <row r="739" spans="1:37" x14ac:dyDescent="0.2">
      <c r="A739" t="s">
        <v>3972</v>
      </c>
      <c r="B739" t="s">
        <v>20</v>
      </c>
      <c r="C739" t="s">
        <v>21</v>
      </c>
      <c r="D739" t="s">
        <v>33</v>
      </c>
      <c r="E739" t="s">
        <v>17</v>
      </c>
      <c r="F739" s="1">
        <v>44183</v>
      </c>
      <c r="G739" s="1">
        <v>38930</v>
      </c>
      <c r="H739">
        <v>112937</v>
      </c>
      <c r="I739">
        <v>11795</v>
      </c>
      <c r="J739">
        <v>97</v>
      </c>
      <c r="K739">
        <v>51</v>
      </c>
      <c r="L739" t="s">
        <v>27</v>
      </c>
      <c r="M739">
        <v>114</v>
      </c>
      <c r="N739">
        <f>Table1[[#This Row],[Basic Salary]]+Table1[[#This Row],[Bonus]]</f>
        <v>124732</v>
      </c>
      <c r="O739" s="2">
        <f>Table1[[#This Row],[Bonus]]/Table1[[#This Row],[Basic Salary]]</f>
        <v>0.10443875789156787</v>
      </c>
      <c r="P739">
        <f ca="1">DATEDIF(Table1[[#This Row],[Date of Birth]],TODAY(),"Y")</f>
        <v>20</v>
      </c>
      <c r="Q739">
        <f ca="1">DATEDIF(Table1[[#This Row],[Joining Date]],TODAY(),"Y")</f>
        <v>5</v>
      </c>
      <c r="R739" t="str">
        <f ca="1">IF(YEAR(Table1[[#This Row],[Joining Date]])=YEAR(TODAY()),"Yes","No")</f>
        <v>No</v>
      </c>
      <c r="S739" t="str">
        <f ca="1">IF(Table1[[#This Row],[Experience]]&gt;5,"Yes","No")</f>
        <v>No</v>
      </c>
      <c r="T739" t="str">
        <f>TEXT(Table1[[#This Row],[Joining Date]],"mmmm")</f>
        <v>December</v>
      </c>
      <c r="U739" t="str">
        <f>TEXT(Table1[[#This Row],[Joining Date]],"yyyy")</f>
        <v>2020</v>
      </c>
      <c r="V739" s="5">
        <f ca="1">TODAY()-Table1[[#This Row],[Joining Date]]</f>
        <v>2056</v>
      </c>
      <c r="W739" t="str">
        <f>LEFT(Table1[[#This Row],[Employee Name]],FIND(" ",Table1[[#This Row],[Employee Name]])-1)</f>
        <v>Rahul</v>
      </c>
      <c r="X739" t="str">
        <f>RIGHT(Table1[[#This Row],[Employee Name]],LEN(Table1[[#This Row],[Employee Name]])-FIND(" ",Table1[[#This Row],[Employee Name]]))</f>
        <v>Verma</v>
      </c>
      <c r="Y739" t="str">
        <f>Table1[[#This Row],[Department]]&amp;"-"&amp;Table1[[#This Row],[Employee ID]]</f>
        <v>Marketing-E03916</v>
      </c>
      <c r="Z739" t="str">
        <f>LEFT(Table1[[#This Row],[Department]],3)</f>
        <v>Mar</v>
      </c>
      <c r="AA739" t="str">
        <f>_xlfn.XLOOKUP(Table1[[#This Row],[Manager ID]],MANAGERS!A:A,MANAGERS!B:B)</f>
        <v>Manager_14</v>
      </c>
      <c r="AB739" t="str" cm="1">
        <f t="array" ref="AB739">_xlfn.XLOOKUP(Table1[[#This Row],[Manager ID]],Table2[[#All],[Manager ID]],Table2[[#All],[Department Head]])</f>
        <v>Marketing</v>
      </c>
      <c r="AC739" s="2">
        <f>_xlfn.XLOOKUP(Table1[[#This Row],[City]],L:L,O:O)</f>
        <v>0.23674293405114402</v>
      </c>
      <c r="AD739" t="str" cm="1">
        <f t="array" ref="AD739">_xlfn.IFS(Table1[[#This Row],[Performance Score]]&gt;=90,"Excellent",Table1[[#This Row],[Performance Score]]&gt;=75,"Good",Table1[[#This Row],[Performance Score]]&gt;=60,"Average",Table1[[#This Row],[Performance Score]]&lt;=60,"Need Improvement")</f>
        <v>Need Improvement</v>
      </c>
      <c r="AE739" t="str">
        <f>IF(AND(Table1[[#This Row],[Attendance %]]&gt;=80,(Table1[[#This Row],[Performance Score]]&gt;=80)),"Eligible","Not Eligible")</f>
        <v>Not Eligible</v>
      </c>
      <c r="AF739" t="str">
        <f>IF(Table1[[#This Row],[Performance Score]]&gt;=80,"High Performer","Low Performer")</f>
        <v>Low Performer</v>
      </c>
      <c r="AG739" t="str" cm="1">
        <f t="array" aca="1" ref="AG739" ca="1">_xlfn.IFS(Table1[[#This Row],[Experience]]&lt;=3,"Junior",Table1[[#This Row],[Experience]]&lt;=7,"Mid Level",Table1[[#This Row],[Experience]]&gt;=7,"Senior")</f>
        <v>Mid Level</v>
      </c>
      <c r="AH739" t="str">
        <f>IF(Table1[[#This Row],[Attendance %]]&gt;75,"OK","Below 75")</f>
        <v>OK</v>
      </c>
      <c r="AI739" t="b">
        <f>ISBLANK(Table1[[#This Row],[Employee ID]])</f>
        <v>0</v>
      </c>
      <c r="AJ739" t="b">
        <f>ISNUMBER(Table1[[#This Row],[Total Salary  ]])</f>
        <v>1</v>
      </c>
      <c r="AK739" t="str">
        <f>IFERROR(_xlfn.XLOOKUP(Table1[[#This Row],[Manager ID]],MANAGERS!A:A,MANAGERS!B:B),"Not Found")</f>
        <v>Manager_14</v>
      </c>
    </row>
    <row r="740" spans="1:37" x14ac:dyDescent="0.2">
      <c r="A740" t="s">
        <v>3461</v>
      </c>
      <c r="B740" t="s">
        <v>29</v>
      </c>
      <c r="C740" t="s">
        <v>21</v>
      </c>
      <c r="D740" t="s">
        <v>40</v>
      </c>
      <c r="E740" t="s">
        <v>17</v>
      </c>
      <c r="F740" s="1">
        <v>45694</v>
      </c>
      <c r="G740" s="1">
        <v>39748</v>
      </c>
      <c r="H740">
        <v>111435</v>
      </c>
      <c r="I740">
        <v>13278</v>
      </c>
      <c r="J740">
        <v>79</v>
      </c>
      <c r="K740">
        <v>57</v>
      </c>
      <c r="L740" t="s">
        <v>53</v>
      </c>
      <c r="M740">
        <v>102</v>
      </c>
      <c r="N740">
        <f>Table1[[#This Row],[Basic Salary]]+Table1[[#This Row],[Bonus]]</f>
        <v>124713</v>
      </c>
      <c r="O740" s="2">
        <f>Table1[[#This Row],[Bonus]]/Table1[[#This Row],[Basic Salary]]</f>
        <v>0.11915466415399112</v>
      </c>
      <c r="P740">
        <f ca="1">DATEDIF(Table1[[#This Row],[Date of Birth]],TODAY(),"Y")</f>
        <v>17</v>
      </c>
      <c r="Q740">
        <f ca="1">DATEDIF(Table1[[#This Row],[Joining Date]],TODAY(),"Y")</f>
        <v>1</v>
      </c>
      <c r="R740" t="str">
        <f ca="1">IF(YEAR(Table1[[#This Row],[Joining Date]])=YEAR(TODAY()),"Yes","No")</f>
        <v>No</v>
      </c>
      <c r="S740" t="str">
        <f ca="1">IF(Table1[[#This Row],[Experience]]&gt;5,"Yes","No")</f>
        <v>No</v>
      </c>
      <c r="T740" t="str">
        <f>TEXT(Table1[[#This Row],[Joining Date]],"mmmm")</f>
        <v>February</v>
      </c>
      <c r="U740" t="str">
        <f>TEXT(Table1[[#This Row],[Joining Date]],"yyyy")</f>
        <v>2025</v>
      </c>
      <c r="V740" s="5">
        <f ca="1">TODAY()-Table1[[#This Row],[Joining Date]]</f>
        <v>545</v>
      </c>
      <c r="W740" t="str">
        <f>LEFT(Table1[[#This Row],[Employee Name]],FIND(" ",Table1[[#This Row],[Employee Name]])-1)</f>
        <v>Vikram</v>
      </c>
      <c r="X740" t="str">
        <f>RIGHT(Table1[[#This Row],[Employee Name]],LEN(Table1[[#This Row],[Employee Name]])-FIND(" ",Table1[[#This Row],[Employee Name]]))</f>
        <v>Singh</v>
      </c>
      <c r="Y740" t="str">
        <f>Table1[[#This Row],[Department]]&amp;"-"&amp;Table1[[#This Row],[Employee ID]]</f>
        <v>IT-E03405</v>
      </c>
      <c r="Z740" t="str">
        <f>LEFT(Table1[[#This Row],[Department]],3)</f>
        <v>IT</v>
      </c>
      <c r="AA740" t="str">
        <f>_xlfn.XLOOKUP(Table1[[#This Row],[Manager ID]],MANAGERS!A:A,MANAGERS!B:B)</f>
        <v>Manager_2</v>
      </c>
      <c r="AB740" t="str" cm="1">
        <f t="array" ref="AB740">_xlfn.XLOOKUP(Table1[[#This Row],[Manager ID]],Table2[[#All],[Manager ID]],Table2[[#All],[Department Head]])</f>
        <v>Sales</v>
      </c>
      <c r="AC740" s="2">
        <f>_xlfn.XLOOKUP(Table1[[#This Row],[City]],L:L,O:O)</f>
        <v>0.23685887225230964</v>
      </c>
      <c r="AD740" t="str" cm="1">
        <f t="array" ref="AD740">_xlfn.IFS(Table1[[#This Row],[Performance Score]]&gt;=90,"Excellent",Table1[[#This Row],[Performance Score]]&gt;=75,"Good",Table1[[#This Row],[Performance Score]]&gt;=60,"Average",Table1[[#This Row],[Performance Score]]&lt;=60,"Need Improvement")</f>
        <v>Need Improvement</v>
      </c>
      <c r="AE740" t="str">
        <f>IF(AND(Table1[[#This Row],[Attendance %]]&gt;=80,(Table1[[#This Row],[Performance Score]]&gt;=80)),"Eligible","Not Eligible")</f>
        <v>Not Eligible</v>
      </c>
      <c r="AF740" t="str">
        <f>IF(Table1[[#This Row],[Performance Score]]&gt;=80,"High Performer","Low Performer")</f>
        <v>Low Performer</v>
      </c>
      <c r="AG740" t="str" cm="1">
        <f t="array" aca="1" ref="AG740" ca="1">_xlfn.IFS(Table1[[#This Row],[Experience]]&lt;=3,"Junior",Table1[[#This Row],[Experience]]&lt;=7,"Mid Level",Table1[[#This Row],[Experience]]&gt;=7,"Senior")</f>
        <v>Junior</v>
      </c>
      <c r="AH740" t="str">
        <f>IF(Table1[[#This Row],[Attendance %]]&gt;75,"OK","Below 75")</f>
        <v>OK</v>
      </c>
      <c r="AI740" t="b">
        <f>ISBLANK(Table1[[#This Row],[Employee ID]])</f>
        <v>0</v>
      </c>
      <c r="AJ740" t="b">
        <f>ISNUMBER(Table1[[#This Row],[Total Salary  ]])</f>
        <v>1</v>
      </c>
      <c r="AK740" t="str">
        <f>IFERROR(_xlfn.XLOOKUP(Table1[[#This Row],[Manager ID]],MANAGERS!A:A,MANAGERS!B:B),"Not Found")</f>
        <v>Manager_2</v>
      </c>
    </row>
    <row r="741" spans="1:37" x14ac:dyDescent="0.2">
      <c r="A741" t="s">
        <v>126</v>
      </c>
      <c r="B741" t="s">
        <v>20</v>
      </c>
      <c r="C741" t="s">
        <v>21</v>
      </c>
      <c r="D741" t="s">
        <v>40</v>
      </c>
      <c r="E741" t="s">
        <v>65</v>
      </c>
      <c r="F741" s="1">
        <v>45078</v>
      </c>
      <c r="G741" s="1">
        <v>36834</v>
      </c>
      <c r="H741">
        <v>99691</v>
      </c>
      <c r="I741">
        <v>24999</v>
      </c>
      <c r="J741">
        <v>84</v>
      </c>
      <c r="K741">
        <v>61</v>
      </c>
      <c r="L741" t="s">
        <v>53</v>
      </c>
      <c r="M741">
        <v>116</v>
      </c>
      <c r="N741">
        <f>Table1[[#This Row],[Basic Salary]]+Table1[[#This Row],[Bonus]]</f>
        <v>124690</v>
      </c>
      <c r="O741" s="2">
        <f>Table1[[#This Row],[Bonus]]/Table1[[#This Row],[Basic Salary]]</f>
        <v>0.25076486342799248</v>
      </c>
      <c r="P741">
        <f ca="1">DATEDIF(Table1[[#This Row],[Date of Birth]],TODAY(),"Y")</f>
        <v>25</v>
      </c>
      <c r="Q741">
        <f ca="1">DATEDIF(Table1[[#This Row],[Joining Date]],TODAY(),"Y")</f>
        <v>3</v>
      </c>
      <c r="R741" t="str">
        <f ca="1">IF(YEAR(Table1[[#This Row],[Joining Date]])=YEAR(TODAY()),"Yes","No")</f>
        <v>No</v>
      </c>
      <c r="S741" t="str">
        <f ca="1">IF(Table1[[#This Row],[Experience]]&gt;5,"Yes","No")</f>
        <v>No</v>
      </c>
      <c r="T741" t="str">
        <f>TEXT(Table1[[#This Row],[Joining Date]],"mmmm")</f>
        <v>June</v>
      </c>
      <c r="U741" t="str">
        <f>TEXT(Table1[[#This Row],[Joining Date]],"yyyy")</f>
        <v>2023</v>
      </c>
      <c r="V741" s="5">
        <f ca="1">TODAY()-Table1[[#This Row],[Joining Date]]</f>
        <v>1161</v>
      </c>
      <c r="W741" t="str">
        <f>LEFT(Table1[[#This Row],[Employee Name]],FIND(" ",Table1[[#This Row],[Employee Name]])-1)</f>
        <v>Rahul</v>
      </c>
      <c r="X741" t="str">
        <f>RIGHT(Table1[[#This Row],[Employee Name]],LEN(Table1[[#This Row],[Employee Name]])-FIND(" ",Table1[[#This Row],[Employee Name]]))</f>
        <v>Verma</v>
      </c>
      <c r="Y741" t="str">
        <f>Table1[[#This Row],[Department]]&amp;"-"&amp;Table1[[#This Row],[Employee ID]]</f>
        <v>IT-E00071</v>
      </c>
      <c r="Z741" t="str">
        <f>LEFT(Table1[[#This Row],[Department]],3)</f>
        <v>IT</v>
      </c>
      <c r="AA741" t="str">
        <f>_xlfn.XLOOKUP(Table1[[#This Row],[Manager ID]],MANAGERS!A:A,MANAGERS!B:B)</f>
        <v>Manager_16</v>
      </c>
      <c r="AB741" t="str" cm="1">
        <f t="array" ref="AB741">_xlfn.XLOOKUP(Table1[[#This Row],[Manager ID]],Table2[[#All],[Manager ID]],Table2[[#All],[Department Head]])</f>
        <v>Sales</v>
      </c>
      <c r="AC741" s="2">
        <f>_xlfn.XLOOKUP(Table1[[#This Row],[City]],L:L,O:O)</f>
        <v>0.23685887225230964</v>
      </c>
      <c r="AD741" t="str" cm="1">
        <f t="array" ref="AD741">_xlfn.IFS(Table1[[#This Row],[Performance Score]]&gt;=90,"Excellent",Table1[[#This Row],[Performance Score]]&gt;=75,"Good",Table1[[#This Row],[Performance Score]]&gt;=60,"Average",Table1[[#This Row],[Performance Score]]&lt;=60,"Need Improvement")</f>
        <v>Average</v>
      </c>
      <c r="AE741" t="str">
        <f>IF(AND(Table1[[#This Row],[Attendance %]]&gt;=80,(Table1[[#This Row],[Performance Score]]&gt;=80)),"Eligible","Not Eligible")</f>
        <v>Not Eligible</v>
      </c>
      <c r="AF741" t="str">
        <f>IF(Table1[[#This Row],[Performance Score]]&gt;=80,"High Performer","Low Performer")</f>
        <v>Low Performer</v>
      </c>
      <c r="AG741" t="str" cm="1">
        <f t="array" aca="1" ref="AG741" ca="1">_xlfn.IFS(Table1[[#This Row],[Experience]]&lt;=3,"Junior",Table1[[#This Row],[Experience]]&lt;=7,"Mid Level",Table1[[#This Row],[Experience]]&gt;=7,"Senior")</f>
        <v>Junior</v>
      </c>
      <c r="AH741" t="str">
        <f>IF(Table1[[#This Row],[Attendance %]]&gt;75,"OK","Below 75")</f>
        <v>OK</v>
      </c>
      <c r="AI741" t="b">
        <f>ISBLANK(Table1[[#This Row],[Employee ID]])</f>
        <v>0</v>
      </c>
      <c r="AJ741" t="b">
        <f>ISNUMBER(Table1[[#This Row],[Total Salary  ]])</f>
        <v>1</v>
      </c>
      <c r="AK741" t="str">
        <f>IFERROR(_xlfn.XLOOKUP(Table1[[#This Row],[Manager ID]],MANAGERS!A:A,MANAGERS!B:B),"Not Found")</f>
        <v>Manager_16</v>
      </c>
    </row>
    <row r="742" spans="1:37" x14ac:dyDescent="0.2">
      <c r="A742" t="s">
        <v>528</v>
      </c>
      <c r="B742" t="s">
        <v>57</v>
      </c>
      <c r="C742" t="s">
        <v>15</v>
      </c>
      <c r="D742" t="s">
        <v>40</v>
      </c>
      <c r="E742" t="s">
        <v>30</v>
      </c>
      <c r="F742" s="1">
        <v>44061</v>
      </c>
      <c r="G742" s="1">
        <v>29394</v>
      </c>
      <c r="H742">
        <v>111858</v>
      </c>
      <c r="I742">
        <v>12827</v>
      </c>
      <c r="J742">
        <v>99</v>
      </c>
      <c r="K742">
        <v>83</v>
      </c>
      <c r="L742" t="s">
        <v>37</v>
      </c>
      <c r="M742">
        <v>117</v>
      </c>
      <c r="N742">
        <f>Table1[[#This Row],[Basic Salary]]+Table1[[#This Row],[Bonus]]</f>
        <v>124685</v>
      </c>
      <c r="O742" s="2">
        <f>Table1[[#This Row],[Bonus]]/Table1[[#This Row],[Basic Salary]]</f>
        <v>0.11467217364873322</v>
      </c>
      <c r="P742">
        <f ca="1">DATEDIF(Table1[[#This Row],[Date of Birth]],TODAY(),"Y")</f>
        <v>46</v>
      </c>
      <c r="Q742">
        <f ca="1">DATEDIF(Table1[[#This Row],[Joining Date]],TODAY(),"Y")</f>
        <v>5</v>
      </c>
      <c r="R742" t="str">
        <f ca="1">IF(YEAR(Table1[[#This Row],[Joining Date]])=YEAR(TODAY()),"Yes","No")</f>
        <v>No</v>
      </c>
      <c r="S742" t="str">
        <f ca="1">IF(Table1[[#This Row],[Experience]]&gt;5,"Yes","No")</f>
        <v>No</v>
      </c>
      <c r="T742" t="str">
        <f>TEXT(Table1[[#This Row],[Joining Date]],"mmmm")</f>
        <v>August</v>
      </c>
      <c r="U742" t="str">
        <f>TEXT(Table1[[#This Row],[Joining Date]],"yyyy")</f>
        <v>2020</v>
      </c>
      <c r="V742" s="5">
        <f ca="1">TODAY()-Table1[[#This Row],[Joining Date]]</f>
        <v>2178</v>
      </c>
      <c r="W742" t="str">
        <f>LEFT(Table1[[#This Row],[Employee Name]],FIND(" ",Table1[[#This Row],[Employee Name]])-1)</f>
        <v>Swathi</v>
      </c>
      <c r="X742" t="str">
        <f>RIGHT(Table1[[#This Row],[Employee Name]],LEN(Table1[[#This Row],[Employee Name]])-FIND(" ",Table1[[#This Row],[Employee Name]]))</f>
        <v>Ramesh</v>
      </c>
      <c r="Y742" t="str">
        <f>Table1[[#This Row],[Department]]&amp;"-"&amp;Table1[[#This Row],[Employee ID]]</f>
        <v>IT-E00472</v>
      </c>
      <c r="Z742" t="str">
        <f>LEFT(Table1[[#This Row],[Department]],3)</f>
        <v>IT</v>
      </c>
      <c r="AA742" t="str">
        <f>_xlfn.XLOOKUP(Table1[[#This Row],[Manager ID]],MANAGERS!A:A,MANAGERS!B:B)</f>
        <v>Manager_17</v>
      </c>
      <c r="AB742" t="str" cm="1">
        <f t="array" ref="AB742">_xlfn.XLOOKUP(Table1[[#This Row],[Manager ID]],Table2[[#All],[Manager ID]],Table2[[#All],[Department Head]])</f>
        <v>Finance</v>
      </c>
      <c r="AC742" s="2">
        <f>_xlfn.XLOOKUP(Table1[[#This Row],[City]],L:L,O:O)</f>
        <v>0.24036902712549932</v>
      </c>
      <c r="AD742" t="str" cm="1">
        <f t="array" ref="AD742">_xlfn.IFS(Table1[[#This Row],[Performance Score]]&gt;=90,"Excellent",Table1[[#This Row],[Performance Score]]&gt;=75,"Good",Table1[[#This Row],[Performance Score]]&gt;=60,"Average",Table1[[#This Row],[Performance Score]]&lt;=60,"Need Improvement")</f>
        <v>Good</v>
      </c>
      <c r="AE742" t="str">
        <f>IF(AND(Table1[[#This Row],[Attendance %]]&gt;=80,(Table1[[#This Row],[Performance Score]]&gt;=80)),"Eligible","Not Eligible")</f>
        <v>Eligible</v>
      </c>
      <c r="AF742" t="str">
        <f>IF(Table1[[#This Row],[Performance Score]]&gt;=80,"High Performer","Low Performer")</f>
        <v>High Performer</v>
      </c>
      <c r="AG742" t="str" cm="1">
        <f t="array" aca="1" ref="AG742" ca="1">_xlfn.IFS(Table1[[#This Row],[Experience]]&lt;=3,"Junior",Table1[[#This Row],[Experience]]&lt;=7,"Mid Level",Table1[[#This Row],[Experience]]&gt;=7,"Senior")</f>
        <v>Mid Level</v>
      </c>
      <c r="AH742" t="str">
        <f>IF(Table1[[#This Row],[Attendance %]]&gt;75,"OK","Below 75")</f>
        <v>OK</v>
      </c>
      <c r="AI742" t="b">
        <f>ISBLANK(Table1[[#This Row],[Employee ID]])</f>
        <v>0</v>
      </c>
      <c r="AJ742" t="b">
        <f>ISNUMBER(Table1[[#This Row],[Total Salary  ]])</f>
        <v>1</v>
      </c>
      <c r="AK742" t="str">
        <f>IFERROR(_xlfn.XLOOKUP(Table1[[#This Row],[Manager ID]],MANAGERS!A:A,MANAGERS!B:B),"Not Found")</f>
        <v>Manager_17</v>
      </c>
    </row>
    <row r="743" spans="1:37" x14ac:dyDescent="0.2">
      <c r="A743" t="s">
        <v>2055</v>
      </c>
      <c r="B743" t="s">
        <v>42</v>
      </c>
      <c r="C743" t="s">
        <v>21</v>
      </c>
      <c r="D743" t="s">
        <v>46</v>
      </c>
      <c r="E743" t="s">
        <v>17</v>
      </c>
      <c r="F743" s="1">
        <v>45533</v>
      </c>
      <c r="G743" s="1">
        <v>38342</v>
      </c>
      <c r="H743">
        <v>105398</v>
      </c>
      <c r="I743">
        <v>19251</v>
      </c>
      <c r="J743">
        <v>87</v>
      </c>
      <c r="K743">
        <v>71</v>
      </c>
      <c r="L743" t="s">
        <v>27</v>
      </c>
      <c r="M743">
        <v>102</v>
      </c>
      <c r="N743">
        <f>Table1[[#This Row],[Basic Salary]]+Table1[[#This Row],[Bonus]]</f>
        <v>124649</v>
      </c>
      <c r="O743" s="2">
        <f>Table1[[#This Row],[Bonus]]/Table1[[#This Row],[Basic Salary]]</f>
        <v>0.18265052467788762</v>
      </c>
      <c r="P743">
        <f ca="1">DATEDIF(Table1[[#This Row],[Date of Birth]],TODAY(),"Y")</f>
        <v>21</v>
      </c>
      <c r="Q743">
        <f ca="1">DATEDIF(Table1[[#This Row],[Joining Date]],TODAY(),"Y")</f>
        <v>1</v>
      </c>
      <c r="R743" t="str">
        <f ca="1">IF(YEAR(Table1[[#This Row],[Joining Date]])=YEAR(TODAY()),"Yes","No")</f>
        <v>No</v>
      </c>
      <c r="S743" t="str">
        <f ca="1">IF(Table1[[#This Row],[Experience]]&gt;5,"Yes","No")</f>
        <v>No</v>
      </c>
      <c r="T743" t="str">
        <f>TEXT(Table1[[#This Row],[Joining Date]],"mmmm")</f>
        <v>August</v>
      </c>
      <c r="U743" t="str">
        <f>TEXT(Table1[[#This Row],[Joining Date]],"yyyy")</f>
        <v>2024</v>
      </c>
      <c r="V743" s="5">
        <f ca="1">TODAY()-Table1[[#This Row],[Joining Date]]</f>
        <v>706</v>
      </c>
      <c r="W743" t="str">
        <f>LEFT(Table1[[#This Row],[Employee Name]],FIND(" ",Table1[[#This Row],[Employee Name]])-1)</f>
        <v>Krishna</v>
      </c>
      <c r="X743" t="str">
        <f>RIGHT(Table1[[#This Row],[Employee Name]],LEN(Table1[[#This Row],[Employee Name]])-FIND(" ",Table1[[#This Row],[Employee Name]]))</f>
        <v>Chaitanya</v>
      </c>
      <c r="Y743" t="str">
        <f>Table1[[#This Row],[Department]]&amp;"-"&amp;Table1[[#This Row],[Employee ID]]</f>
        <v>Support-E01999</v>
      </c>
      <c r="Z743" t="str">
        <f>LEFT(Table1[[#This Row],[Department]],3)</f>
        <v>Sup</v>
      </c>
      <c r="AA743" t="str">
        <f>_xlfn.XLOOKUP(Table1[[#This Row],[Manager ID]],MANAGERS!A:A,MANAGERS!B:B)</f>
        <v>Manager_2</v>
      </c>
      <c r="AB743" t="str" cm="1">
        <f t="array" ref="AB743">_xlfn.XLOOKUP(Table1[[#This Row],[Manager ID]],Table2[[#All],[Manager ID]],Table2[[#All],[Department Head]])</f>
        <v>Sales</v>
      </c>
      <c r="AC743" s="2">
        <f>_xlfn.XLOOKUP(Table1[[#This Row],[City]],L:L,O:O)</f>
        <v>0.23674293405114402</v>
      </c>
      <c r="AD743" t="str" cm="1">
        <f t="array" ref="AD743">_xlfn.IFS(Table1[[#This Row],[Performance Score]]&gt;=90,"Excellent",Table1[[#This Row],[Performance Score]]&gt;=75,"Good",Table1[[#This Row],[Performance Score]]&gt;=60,"Average",Table1[[#This Row],[Performance Score]]&lt;=60,"Need Improvement")</f>
        <v>Average</v>
      </c>
      <c r="AE743" t="str">
        <f>IF(AND(Table1[[#This Row],[Attendance %]]&gt;=80,(Table1[[#This Row],[Performance Score]]&gt;=80)),"Eligible","Not Eligible")</f>
        <v>Not Eligible</v>
      </c>
      <c r="AF743" t="str">
        <f>IF(Table1[[#This Row],[Performance Score]]&gt;=80,"High Performer","Low Performer")</f>
        <v>Low Performer</v>
      </c>
      <c r="AG743" t="str" cm="1">
        <f t="array" aca="1" ref="AG743" ca="1">_xlfn.IFS(Table1[[#This Row],[Experience]]&lt;=3,"Junior",Table1[[#This Row],[Experience]]&lt;=7,"Mid Level",Table1[[#This Row],[Experience]]&gt;=7,"Senior")</f>
        <v>Junior</v>
      </c>
      <c r="AH743" t="str">
        <f>IF(Table1[[#This Row],[Attendance %]]&gt;75,"OK","Below 75")</f>
        <v>OK</v>
      </c>
      <c r="AI743" t="b">
        <f>ISBLANK(Table1[[#This Row],[Employee ID]])</f>
        <v>0</v>
      </c>
      <c r="AJ743" t="b">
        <f>ISNUMBER(Table1[[#This Row],[Total Salary  ]])</f>
        <v>1</v>
      </c>
      <c r="AK743" t="str">
        <f>IFERROR(_xlfn.XLOOKUP(Table1[[#This Row],[Manager ID]],MANAGERS!A:A,MANAGERS!B:B),"Not Found")</f>
        <v>Manager_2</v>
      </c>
    </row>
    <row r="744" spans="1:37" x14ac:dyDescent="0.2">
      <c r="A744" t="s">
        <v>2928</v>
      </c>
      <c r="B744" t="s">
        <v>62</v>
      </c>
      <c r="C744" t="s">
        <v>21</v>
      </c>
      <c r="D744" t="s">
        <v>46</v>
      </c>
      <c r="E744" t="s">
        <v>26</v>
      </c>
      <c r="F744" s="1">
        <v>43766</v>
      </c>
      <c r="G744" s="1">
        <v>38928</v>
      </c>
      <c r="H744">
        <v>98423</v>
      </c>
      <c r="I744">
        <v>26212</v>
      </c>
      <c r="J744">
        <v>74</v>
      </c>
      <c r="K744">
        <v>56</v>
      </c>
      <c r="L744" t="s">
        <v>31</v>
      </c>
      <c r="M744">
        <v>103</v>
      </c>
      <c r="N744">
        <f>Table1[[#This Row],[Basic Salary]]+Table1[[#This Row],[Bonus]]</f>
        <v>124635</v>
      </c>
      <c r="O744" s="2">
        <f>Table1[[#This Row],[Bonus]]/Table1[[#This Row],[Basic Salary]]</f>
        <v>0.26631986425937026</v>
      </c>
      <c r="P744">
        <f ca="1">DATEDIF(Table1[[#This Row],[Date of Birth]],TODAY(),"Y")</f>
        <v>20</v>
      </c>
      <c r="Q744">
        <f ca="1">DATEDIF(Table1[[#This Row],[Joining Date]],TODAY(),"Y")</f>
        <v>6</v>
      </c>
      <c r="R744" t="str">
        <f ca="1">IF(YEAR(Table1[[#This Row],[Joining Date]])=YEAR(TODAY()),"Yes","No")</f>
        <v>No</v>
      </c>
      <c r="S744" t="str">
        <f ca="1">IF(Table1[[#This Row],[Experience]]&gt;5,"Yes","No")</f>
        <v>Yes</v>
      </c>
      <c r="T744" t="str">
        <f>TEXT(Table1[[#This Row],[Joining Date]],"mmmm")</f>
        <v>October</v>
      </c>
      <c r="U744" t="str">
        <f>TEXT(Table1[[#This Row],[Joining Date]],"yyyy")</f>
        <v>2019</v>
      </c>
      <c r="V744" s="5">
        <f ca="1">TODAY()-Table1[[#This Row],[Joining Date]]</f>
        <v>2473</v>
      </c>
      <c r="W744" t="str">
        <f>LEFT(Table1[[#This Row],[Employee Name]],FIND(" ",Table1[[#This Row],[Employee Name]])-1)</f>
        <v>Kavya</v>
      </c>
      <c r="X744" t="str">
        <f>RIGHT(Table1[[#This Row],[Employee Name]],LEN(Table1[[#This Row],[Employee Name]])-FIND(" ",Table1[[#This Row],[Employee Name]]))</f>
        <v>Nair</v>
      </c>
      <c r="Y744" t="str">
        <f>Table1[[#This Row],[Department]]&amp;"-"&amp;Table1[[#This Row],[Employee ID]]</f>
        <v>Support-E02872</v>
      </c>
      <c r="Z744" t="str">
        <f>LEFT(Table1[[#This Row],[Department]],3)</f>
        <v>Sup</v>
      </c>
      <c r="AA744" t="str">
        <f>_xlfn.XLOOKUP(Table1[[#This Row],[Manager ID]],MANAGERS!A:A,MANAGERS!B:B)</f>
        <v>Manager_3</v>
      </c>
      <c r="AB744" t="str" cm="1">
        <f t="array" ref="AB744">_xlfn.XLOOKUP(Table1[[#This Row],[Manager ID]],Table2[[#All],[Manager ID]],Table2[[#All],[Department Head]])</f>
        <v>IT</v>
      </c>
      <c r="AC744" s="2">
        <f>_xlfn.XLOOKUP(Table1[[#This Row],[City]],L:L,O:O)</f>
        <v>0.241864189087755</v>
      </c>
      <c r="AD744" t="str" cm="1">
        <f t="array" ref="AD744">_xlfn.IFS(Table1[[#This Row],[Performance Score]]&gt;=90,"Excellent",Table1[[#This Row],[Performance Score]]&gt;=75,"Good",Table1[[#This Row],[Performance Score]]&gt;=60,"Average",Table1[[#This Row],[Performance Score]]&lt;=60,"Need Improvement")</f>
        <v>Need Improvement</v>
      </c>
      <c r="AE744" t="str">
        <f>IF(AND(Table1[[#This Row],[Attendance %]]&gt;=80,(Table1[[#This Row],[Performance Score]]&gt;=80)),"Eligible","Not Eligible")</f>
        <v>Not Eligible</v>
      </c>
      <c r="AF744" t="str">
        <f>IF(Table1[[#This Row],[Performance Score]]&gt;=80,"High Performer","Low Performer")</f>
        <v>Low Performer</v>
      </c>
      <c r="AG744" t="str" cm="1">
        <f t="array" aca="1" ref="AG744" ca="1">_xlfn.IFS(Table1[[#This Row],[Experience]]&lt;=3,"Junior",Table1[[#This Row],[Experience]]&lt;=7,"Mid Level",Table1[[#This Row],[Experience]]&gt;=7,"Senior")</f>
        <v>Mid Level</v>
      </c>
      <c r="AH744" t="str">
        <f>IF(Table1[[#This Row],[Attendance %]]&gt;75,"OK","Below 75")</f>
        <v>Below 75</v>
      </c>
      <c r="AI744" t="b">
        <f>ISBLANK(Table1[[#This Row],[Employee ID]])</f>
        <v>0</v>
      </c>
      <c r="AJ744" t="b">
        <f>ISNUMBER(Table1[[#This Row],[Total Salary  ]])</f>
        <v>1</v>
      </c>
      <c r="AK744" t="str">
        <f>IFERROR(_xlfn.XLOOKUP(Table1[[#This Row],[Manager ID]],MANAGERS!A:A,MANAGERS!B:B),"Not Found")</f>
        <v>Manager_3</v>
      </c>
    </row>
    <row r="745" spans="1:37" x14ac:dyDescent="0.2">
      <c r="A745" t="s">
        <v>1650</v>
      </c>
      <c r="B745" t="s">
        <v>77</v>
      </c>
      <c r="C745" t="s">
        <v>15</v>
      </c>
      <c r="D745" t="s">
        <v>43</v>
      </c>
      <c r="E745" t="s">
        <v>26</v>
      </c>
      <c r="F745" s="1">
        <v>42034</v>
      </c>
      <c r="G745" s="1">
        <v>34945</v>
      </c>
      <c r="H745">
        <v>116989</v>
      </c>
      <c r="I745">
        <v>7641</v>
      </c>
      <c r="J745">
        <v>97</v>
      </c>
      <c r="K745">
        <v>96</v>
      </c>
      <c r="L745" t="s">
        <v>31</v>
      </c>
      <c r="M745">
        <v>117</v>
      </c>
      <c r="N745">
        <f>Table1[[#This Row],[Basic Salary]]+Table1[[#This Row],[Bonus]]</f>
        <v>124630</v>
      </c>
      <c r="O745" s="2">
        <f>Table1[[#This Row],[Bonus]]/Table1[[#This Row],[Basic Salary]]</f>
        <v>6.5313832924462981E-2</v>
      </c>
      <c r="P745">
        <f ca="1">DATEDIF(Table1[[#This Row],[Date of Birth]],TODAY(),"Y")</f>
        <v>30</v>
      </c>
      <c r="Q745">
        <f ca="1">DATEDIF(Table1[[#This Row],[Joining Date]],TODAY(),"Y")</f>
        <v>11</v>
      </c>
      <c r="R745" t="str">
        <f ca="1">IF(YEAR(Table1[[#This Row],[Joining Date]])=YEAR(TODAY()),"Yes","No")</f>
        <v>No</v>
      </c>
      <c r="S745" t="str">
        <f ca="1">IF(Table1[[#This Row],[Experience]]&gt;5,"Yes","No")</f>
        <v>Yes</v>
      </c>
      <c r="T745" t="str">
        <f>TEXT(Table1[[#This Row],[Joining Date]],"mmmm")</f>
        <v>January</v>
      </c>
      <c r="U745" t="str">
        <f>TEXT(Table1[[#This Row],[Joining Date]],"yyyy")</f>
        <v>2015</v>
      </c>
      <c r="V745" s="5">
        <f ca="1">TODAY()-Table1[[#This Row],[Joining Date]]</f>
        <v>4205</v>
      </c>
      <c r="W745" t="str">
        <f>LEFT(Table1[[#This Row],[Employee Name]],FIND(" ",Table1[[#This Row],[Employee Name]])-1)</f>
        <v>Rohan</v>
      </c>
      <c r="X745" t="str">
        <f>RIGHT(Table1[[#This Row],[Employee Name]],LEN(Table1[[#This Row],[Employee Name]])-FIND(" ",Table1[[#This Row],[Employee Name]]))</f>
        <v>Gupta</v>
      </c>
      <c r="Y745" t="str">
        <f>Table1[[#This Row],[Department]]&amp;"-"&amp;Table1[[#This Row],[Employee ID]]</f>
        <v>Operations-E01594</v>
      </c>
      <c r="Z745" t="str">
        <f>LEFT(Table1[[#This Row],[Department]],3)</f>
        <v>Ope</v>
      </c>
      <c r="AA745" t="str">
        <f>_xlfn.XLOOKUP(Table1[[#This Row],[Manager ID]],MANAGERS!A:A,MANAGERS!B:B)</f>
        <v>Manager_17</v>
      </c>
      <c r="AB745" t="str" cm="1">
        <f t="array" ref="AB745">_xlfn.XLOOKUP(Table1[[#This Row],[Manager ID]],Table2[[#All],[Manager ID]],Table2[[#All],[Department Head]])</f>
        <v>Finance</v>
      </c>
      <c r="AC745" s="2">
        <f>_xlfn.XLOOKUP(Table1[[#This Row],[City]],L:L,O:O)</f>
        <v>0.241864189087755</v>
      </c>
      <c r="AD745" t="str" cm="1">
        <f t="array" ref="AD745">_xlfn.IFS(Table1[[#This Row],[Performance Score]]&gt;=90,"Excellent",Table1[[#This Row],[Performance Score]]&gt;=75,"Good",Table1[[#This Row],[Performance Score]]&gt;=60,"Average",Table1[[#This Row],[Performance Score]]&lt;=60,"Need Improvement")</f>
        <v>Excellent</v>
      </c>
      <c r="AE745" t="str">
        <f>IF(AND(Table1[[#This Row],[Attendance %]]&gt;=80,(Table1[[#This Row],[Performance Score]]&gt;=80)),"Eligible","Not Eligible")</f>
        <v>Eligible</v>
      </c>
      <c r="AF745" t="str">
        <f>IF(Table1[[#This Row],[Performance Score]]&gt;=80,"High Performer","Low Performer")</f>
        <v>High Performer</v>
      </c>
      <c r="AG745" t="str" cm="1">
        <f t="array" aca="1" ref="AG745" ca="1">_xlfn.IFS(Table1[[#This Row],[Experience]]&lt;=3,"Junior",Table1[[#This Row],[Experience]]&lt;=7,"Mid Level",Table1[[#This Row],[Experience]]&gt;=7,"Senior")</f>
        <v>Senior</v>
      </c>
      <c r="AH745" t="str">
        <f>IF(Table1[[#This Row],[Attendance %]]&gt;75,"OK","Below 75")</f>
        <v>OK</v>
      </c>
      <c r="AI745" t="b">
        <f>ISBLANK(Table1[[#This Row],[Employee ID]])</f>
        <v>0</v>
      </c>
      <c r="AJ745" t="b">
        <f>ISNUMBER(Table1[[#This Row],[Total Salary  ]])</f>
        <v>1</v>
      </c>
      <c r="AK745" t="str">
        <f>IFERROR(_xlfn.XLOOKUP(Table1[[#This Row],[Manager ID]],MANAGERS!A:A,MANAGERS!B:B),"Not Found")</f>
        <v>Manager_17</v>
      </c>
    </row>
    <row r="746" spans="1:37" x14ac:dyDescent="0.2">
      <c r="A746" t="s">
        <v>1301</v>
      </c>
      <c r="B746" t="s">
        <v>39</v>
      </c>
      <c r="C746" t="s">
        <v>15</v>
      </c>
      <c r="D746" t="s">
        <v>43</v>
      </c>
      <c r="E746" t="s">
        <v>30</v>
      </c>
      <c r="F746" s="1">
        <v>43486</v>
      </c>
      <c r="G746" s="1">
        <v>33624</v>
      </c>
      <c r="H746">
        <v>111406</v>
      </c>
      <c r="I746">
        <v>13208</v>
      </c>
      <c r="J746">
        <v>98</v>
      </c>
      <c r="K746">
        <v>40</v>
      </c>
      <c r="L746" t="s">
        <v>53</v>
      </c>
      <c r="M746">
        <v>110</v>
      </c>
      <c r="N746">
        <f>Table1[[#This Row],[Basic Salary]]+Table1[[#This Row],[Bonus]]</f>
        <v>124614</v>
      </c>
      <c r="O746" s="2">
        <f>Table1[[#This Row],[Bonus]]/Table1[[#This Row],[Basic Salary]]</f>
        <v>0.11855734879629463</v>
      </c>
      <c r="P746">
        <f ca="1">DATEDIF(Table1[[#This Row],[Date of Birth]],TODAY(),"Y")</f>
        <v>34</v>
      </c>
      <c r="Q746">
        <f ca="1">DATEDIF(Table1[[#This Row],[Joining Date]],TODAY(),"Y")</f>
        <v>7</v>
      </c>
      <c r="R746" t="str">
        <f ca="1">IF(YEAR(Table1[[#This Row],[Joining Date]])=YEAR(TODAY()),"Yes","No")</f>
        <v>No</v>
      </c>
      <c r="S746" t="str">
        <f ca="1">IF(Table1[[#This Row],[Experience]]&gt;5,"Yes","No")</f>
        <v>Yes</v>
      </c>
      <c r="T746" t="str">
        <f>TEXT(Table1[[#This Row],[Joining Date]],"mmmm")</f>
        <v>January</v>
      </c>
      <c r="U746" t="str">
        <f>TEXT(Table1[[#This Row],[Joining Date]],"yyyy")</f>
        <v>2019</v>
      </c>
      <c r="V746" s="5">
        <f ca="1">TODAY()-Table1[[#This Row],[Joining Date]]</f>
        <v>2753</v>
      </c>
      <c r="W746" t="str">
        <f>LEFT(Table1[[#This Row],[Employee Name]],FIND(" ",Table1[[#This Row],[Employee Name]])-1)</f>
        <v>Karan</v>
      </c>
      <c r="X746" t="str">
        <f>RIGHT(Table1[[#This Row],[Employee Name]],LEN(Table1[[#This Row],[Employee Name]])-FIND(" ",Table1[[#This Row],[Employee Name]]))</f>
        <v>Malhotra</v>
      </c>
      <c r="Y746" t="str">
        <f>Table1[[#This Row],[Department]]&amp;"-"&amp;Table1[[#This Row],[Employee ID]]</f>
        <v>Operations-E01245</v>
      </c>
      <c r="Z746" t="str">
        <f>LEFT(Table1[[#This Row],[Department]],3)</f>
        <v>Ope</v>
      </c>
      <c r="AA746" t="str">
        <f>_xlfn.XLOOKUP(Table1[[#This Row],[Manager ID]],MANAGERS!A:A,MANAGERS!B:B)</f>
        <v>Manager_10</v>
      </c>
      <c r="AB746" t="str" cm="1">
        <f t="array" ref="AB746">_xlfn.XLOOKUP(Table1[[#This Row],[Manager ID]],Table2[[#All],[Manager ID]],Table2[[#All],[Department Head]])</f>
        <v>HR</v>
      </c>
      <c r="AC746" s="2">
        <f>_xlfn.XLOOKUP(Table1[[#This Row],[City]],L:L,O:O)</f>
        <v>0.23685887225230964</v>
      </c>
      <c r="AD746" t="str" cm="1">
        <f t="array" ref="AD746">_xlfn.IFS(Table1[[#This Row],[Performance Score]]&gt;=90,"Excellent",Table1[[#This Row],[Performance Score]]&gt;=75,"Good",Table1[[#This Row],[Performance Score]]&gt;=60,"Average",Table1[[#This Row],[Performance Score]]&lt;=60,"Need Improvement")</f>
        <v>Need Improvement</v>
      </c>
      <c r="AE746" t="str">
        <f>IF(AND(Table1[[#This Row],[Attendance %]]&gt;=80,(Table1[[#This Row],[Performance Score]]&gt;=80)),"Eligible","Not Eligible")</f>
        <v>Not Eligible</v>
      </c>
      <c r="AF746" t="str">
        <f>IF(Table1[[#This Row],[Performance Score]]&gt;=80,"High Performer","Low Performer")</f>
        <v>Low Performer</v>
      </c>
      <c r="AG746" t="str" cm="1">
        <f t="array" aca="1" ref="AG746" ca="1">_xlfn.IFS(Table1[[#This Row],[Experience]]&lt;=3,"Junior",Table1[[#This Row],[Experience]]&lt;=7,"Mid Level",Table1[[#This Row],[Experience]]&gt;=7,"Senior")</f>
        <v>Mid Level</v>
      </c>
      <c r="AH746" t="str">
        <f>IF(Table1[[#This Row],[Attendance %]]&gt;75,"OK","Below 75")</f>
        <v>OK</v>
      </c>
      <c r="AI746" t="b">
        <f>ISBLANK(Table1[[#This Row],[Employee ID]])</f>
        <v>0</v>
      </c>
      <c r="AJ746" t="b">
        <f>ISNUMBER(Table1[[#This Row],[Total Salary  ]])</f>
        <v>1</v>
      </c>
      <c r="AK746" t="str">
        <f>IFERROR(_xlfn.XLOOKUP(Table1[[#This Row],[Manager ID]],MANAGERS!A:A,MANAGERS!B:B),"Not Found")</f>
        <v>Manager_10</v>
      </c>
    </row>
    <row r="747" spans="1:37" x14ac:dyDescent="0.2">
      <c r="A747" t="s">
        <v>536</v>
      </c>
      <c r="B747" t="s">
        <v>62</v>
      </c>
      <c r="C747" t="s">
        <v>21</v>
      </c>
      <c r="D747" t="s">
        <v>16</v>
      </c>
      <c r="E747" t="s">
        <v>65</v>
      </c>
      <c r="F747" s="1">
        <v>42181</v>
      </c>
      <c r="G747" s="1">
        <v>31316</v>
      </c>
      <c r="H747">
        <v>100168</v>
      </c>
      <c r="I747">
        <v>24410</v>
      </c>
      <c r="J747">
        <v>70</v>
      </c>
      <c r="K747">
        <v>48</v>
      </c>
      <c r="L747" t="s">
        <v>18</v>
      </c>
      <c r="M747">
        <v>117</v>
      </c>
      <c r="N747">
        <f>Table1[[#This Row],[Basic Salary]]+Table1[[#This Row],[Bonus]]</f>
        <v>124578</v>
      </c>
      <c r="O747" s="2">
        <f>Table1[[#This Row],[Bonus]]/Table1[[#This Row],[Basic Salary]]</f>
        <v>0.24369059979234886</v>
      </c>
      <c r="P747">
        <f ca="1">DATEDIF(Table1[[#This Row],[Date of Birth]],TODAY(),"Y")</f>
        <v>40</v>
      </c>
      <c r="Q747">
        <f ca="1">DATEDIF(Table1[[#This Row],[Joining Date]],TODAY(),"Y")</f>
        <v>11</v>
      </c>
      <c r="R747" t="str">
        <f ca="1">IF(YEAR(Table1[[#This Row],[Joining Date]])=YEAR(TODAY()),"Yes","No")</f>
        <v>No</v>
      </c>
      <c r="S747" t="str">
        <f ca="1">IF(Table1[[#This Row],[Experience]]&gt;5,"Yes","No")</f>
        <v>Yes</v>
      </c>
      <c r="T747" t="str">
        <f>TEXT(Table1[[#This Row],[Joining Date]],"mmmm")</f>
        <v>June</v>
      </c>
      <c r="U747" t="str">
        <f>TEXT(Table1[[#This Row],[Joining Date]],"yyyy")</f>
        <v>2015</v>
      </c>
      <c r="V747" s="5">
        <f ca="1">TODAY()-Table1[[#This Row],[Joining Date]]</f>
        <v>4058</v>
      </c>
      <c r="W747" t="str">
        <f>LEFT(Table1[[#This Row],[Employee Name]],FIND(" ",Table1[[#This Row],[Employee Name]])-1)</f>
        <v>Kavya</v>
      </c>
      <c r="X747" t="str">
        <f>RIGHT(Table1[[#This Row],[Employee Name]],LEN(Table1[[#This Row],[Employee Name]])-FIND(" ",Table1[[#This Row],[Employee Name]]))</f>
        <v>Nair</v>
      </c>
      <c r="Y747" t="str">
        <f>Table1[[#This Row],[Department]]&amp;"-"&amp;Table1[[#This Row],[Employee ID]]</f>
        <v>HR-E00480</v>
      </c>
      <c r="Z747" t="str">
        <f>LEFT(Table1[[#This Row],[Department]],3)</f>
        <v>HR</v>
      </c>
      <c r="AA747" t="str">
        <f>_xlfn.XLOOKUP(Table1[[#This Row],[Manager ID]],MANAGERS!A:A,MANAGERS!B:B)</f>
        <v>Manager_17</v>
      </c>
      <c r="AB747" t="str" cm="1">
        <f t="array" ref="AB747">_xlfn.XLOOKUP(Table1[[#This Row],[Manager ID]],Table2[[#All],[Manager ID]],Table2[[#All],[Department Head]])</f>
        <v>Finance</v>
      </c>
      <c r="AC747" s="2">
        <f>_xlfn.XLOOKUP(Table1[[#This Row],[City]],L:L,O:O)</f>
        <v>0.21356479274849693</v>
      </c>
      <c r="AD747" t="str" cm="1">
        <f t="array" ref="AD747">_xlfn.IFS(Table1[[#This Row],[Performance Score]]&gt;=90,"Excellent",Table1[[#This Row],[Performance Score]]&gt;=75,"Good",Table1[[#This Row],[Performance Score]]&gt;=60,"Average",Table1[[#This Row],[Performance Score]]&lt;=60,"Need Improvement")</f>
        <v>Need Improvement</v>
      </c>
      <c r="AE747" t="str">
        <f>IF(AND(Table1[[#This Row],[Attendance %]]&gt;=80,(Table1[[#This Row],[Performance Score]]&gt;=80)),"Eligible","Not Eligible")</f>
        <v>Not Eligible</v>
      </c>
      <c r="AF747" t="str">
        <f>IF(Table1[[#This Row],[Performance Score]]&gt;=80,"High Performer","Low Performer")</f>
        <v>Low Performer</v>
      </c>
      <c r="AG747" t="str" cm="1">
        <f t="array" aca="1" ref="AG747" ca="1">_xlfn.IFS(Table1[[#This Row],[Experience]]&lt;=3,"Junior",Table1[[#This Row],[Experience]]&lt;=7,"Mid Level",Table1[[#This Row],[Experience]]&gt;=7,"Senior")</f>
        <v>Senior</v>
      </c>
      <c r="AH747" t="str">
        <f>IF(Table1[[#This Row],[Attendance %]]&gt;75,"OK","Below 75")</f>
        <v>Below 75</v>
      </c>
      <c r="AI747" t="b">
        <f>ISBLANK(Table1[[#This Row],[Employee ID]])</f>
        <v>0</v>
      </c>
      <c r="AJ747" t="b">
        <f>ISNUMBER(Table1[[#This Row],[Total Salary  ]])</f>
        <v>1</v>
      </c>
      <c r="AK747" t="str">
        <f>IFERROR(_xlfn.XLOOKUP(Table1[[#This Row],[Manager ID]],MANAGERS!A:A,MANAGERS!B:B),"Not Found")</f>
        <v>Manager_17</v>
      </c>
    </row>
    <row r="748" spans="1:37" x14ac:dyDescent="0.2">
      <c r="A748" t="s">
        <v>2642</v>
      </c>
      <c r="B748" t="s">
        <v>42</v>
      </c>
      <c r="C748" t="s">
        <v>15</v>
      </c>
      <c r="D748" t="s">
        <v>43</v>
      </c>
      <c r="E748" t="s">
        <v>17</v>
      </c>
      <c r="F748" s="1">
        <v>44524</v>
      </c>
      <c r="G748" s="1">
        <v>30739</v>
      </c>
      <c r="H748">
        <v>95890</v>
      </c>
      <c r="I748">
        <v>28687</v>
      </c>
      <c r="J748">
        <v>100</v>
      </c>
      <c r="K748">
        <v>96</v>
      </c>
      <c r="L748" t="s">
        <v>31</v>
      </c>
      <c r="M748">
        <v>108</v>
      </c>
      <c r="N748">
        <f>Table1[[#This Row],[Basic Salary]]+Table1[[#This Row],[Bonus]]</f>
        <v>124577</v>
      </c>
      <c r="O748" s="2">
        <f>Table1[[#This Row],[Bonus]]/Table1[[#This Row],[Basic Salary]]</f>
        <v>0.29916571071018877</v>
      </c>
      <c r="P748">
        <f ca="1">DATEDIF(Table1[[#This Row],[Date of Birth]],TODAY(),"Y")</f>
        <v>42</v>
      </c>
      <c r="Q748">
        <f ca="1">DATEDIF(Table1[[#This Row],[Joining Date]],TODAY(),"Y")</f>
        <v>4</v>
      </c>
      <c r="R748" t="str">
        <f ca="1">IF(YEAR(Table1[[#This Row],[Joining Date]])=YEAR(TODAY()),"Yes","No")</f>
        <v>No</v>
      </c>
      <c r="S748" t="str">
        <f ca="1">IF(Table1[[#This Row],[Experience]]&gt;5,"Yes","No")</f>
        <v>No</v>
      </c>
      <c r="T748" t="str">
        <f>TEXT(Table1[[#This Row],[Joining Date]],"mmmm")</f>
        <v>November</v>
      </c>
      <c r="U748" t="str">
        <f>TEXT(Table1[[#This Row],[Joining Date]],"yyyy")</f>
        <v>2021</v>
      </c>
      <c r="V748" s="5">
        <f ca="1">TODAY()-Table1[[#This Row],[Joining Date]]</f>
        <v>1715</v>
      </c>
      <c r="W748" t="str">
        <f>LEFT(Table1[[#This Row],[Employee Name]],FIND(" ",Table1[[#This Row],[Employee Name]])-1)</f>
        <v>Krishna</v>
      </c>
      <c r="X748" t="str">
        <f>RIGHT(Table1[[#This Row],[Employee Name]],LEN(Table1[[#This Row],[Employee Name]])-FIND(" ",Table1[[#This Row],[Employee Name]]))</f>
        <v>Chaitanya</v>
      </c>
      <c r="Y748" t="str">
        <f>Table1[[#This Row],[Department]]&amp;"-"&amp;Table1[[#This Row],[Employee ID]]</f>
        <v>Operations-E02586</v>
      </c>
      <c r="Z748" t="str">
        <f>LEFT(Table1[[#This Row],[Department]],3)</f>
        <v>Ope</v>
      </c>
      <c r="AA748" t="str">
        <f>_xlfn.XLOOKUP(Table1[[#This Row],[Manager ID]],MANAGERS!A:A,MANAGERS!B:B)</f>
        <v>Manager_8</v>
      </c>
      <c r="AB748" t="str" cm="1">
        <f t="array" ref="AB748">_xlfn.XLOOKUP(Table1[[#This Row],[Manager ID]],Table2[[#All],[Manager ID]],Table2[[#All],[Department Head]])</f>
        <v>Sales</v>
      </c>
      <c r="AC748" s="2">
        <f>_xlfn.XLOOKUP(Table1[[#This Row],[City]],L:L,O:O)</f>
        <v>0.241864189087755</v>
      </c>
      <c r="AD748" t="str" cm="1">
        <f t="array" ref="AD748">_xlfn.IFS(Table1[[#This Row],[Performance Score]]&gt;=90,"Excellent",Table1[[#This Row],[Performance Score]]&gt;=75,"Good",Table1[[#This Row],[Performance Score]]&gt;=60,"Average",Table1[[#This Row],[Performance Score]]&lt;=60,"Need Improvement")</f>
        <v>Excellent</v>
      </c>
      <c r="AE748" t="str">
        <f>IF(AND(Table1[[#This Row],[Attendance %]]&gt;=80,(Table1[[#This Row],[Performance Score]]&gt;=80)),"Eligible","Not Eligible")</f>
        <v>Eligible</v>
      </c>
      <c r="AF748" t="str">
        <f>IF(Table1[[#This Row],[Performance Score]]&gt;=80,"High Performer","Low Performer")</f>
        <v>High Performer</v>
      </c>
      <c r="AG748" t="str" cm="1">
        <f t="array" aca="1" ref="AG748" ca="1">_xlfn.IFS(Table1[[#This Row],[Experience]]&lt;=3,"Junior",Table1[[#This Row],[Experience]]&lt;=7,"Mid Level",Table1[[#This Row],[Experience]]&gt;=7,"Senior")</f>
        <v>Mid Level</v>
      </c>
      <c r="AH748" t="str">
        <f>IF(Table1[[#This Row],[Attendance %]]&gt;75,"OK","Below 75")</f>
        <v>OK</v>
      </c>
      <c r="AI748" t="b">
        <f>ISBLANK(Table1[[#This Row],[Employee ID]])</f>
        <v>0</v>
      </c>
      <c r="AJ748" t="b">
        <f>ISNUMBER(Table1[[#This Row],[Total Salary  ]])</f>
        <v>1</v>
      </c>
      <c r="AK748" t="str">
        <f>IFERROR(_xlfn.XLOOKUP(Table1[[#This Row],[Manager ID]],MANAGERS!A:A,MANAGERS!B:B),"Not Found")</f>
        <v>Manager_8</v>
      </c>
    </row>
    <row r="749" spans="1:37" x14ac:dyDescent="0.2">
      <c r="A749" t="s">
        <v>2863</v>
      </c>
      <c r="B749" t="s">
        <v>62</v>
      </c>
      <c r="C749" t="s">
        <v>21</v>
      </c>
      <c r="D749" t="s">
        <v>46</v>
      </c>
      <c r="E749" t="s">
        <v>22</v>
      </c>
      <c r="F749" s="1">
        <v>44182</v>
      </c>
      <c r="G749" s="1">
        <v>33841</v>
      </c>
      <c r="H749">
        <v>113514</v>
      </c>
      <c r="I749">
        <v>11035</v>
      </c>
      <c r="J749">
        <v>75</v>
      </c>
      <c r="K749">
        <v>87</v>
      </c>
      <c r="L749" t="s">
        <v>37</v>
      </c>
      <c r="M749">
        <v>109</v>
      </c>
      <c r="N749">
        <f>Table1[[#This Row],[Basic Salary]]+Table1[[#This Row],[Bonus]]</f>
        <v>124549</v>
      </c>
      <c r="O749" s="2">
        <f>Table1[[#This Row],[Bonus]]/Table1[[#This Row],[Basic Salary]]</f>
        <v>9.7212678612329753E-2</v>
      </c>
      <c r="P749">
        <f ca="1">DATEDIF(Table1[[#This Row],[Date of Birth]],TODAY(),"Y")</f>
        <v>33</v>
      </c>
      <c r="Q749">
        <f ca="1">DATEDIF(Table1[[#This Row],[Joining Date]],TODAY(),"Y")</f>
        <v>5</v>
      </c>
      <c r="R749" t="str">
        <f ca="1">IF(YEAR(Table1[[#This Row],[Joining Date]])=YEAR(TODAY()),"Yes","No")</f>
        <v>No</v>
      </c>
      <c r="S749" t="str">
        <f ca="1">IF(Table1[[#This Row],[Experience]]&gt;5,"Yes","No")</f>
        <v>No</v>
      </c>
      <c r="T749" t="str">
        <f>TEXT(Table1[[#This Row],[Joining Date]],"mmmm")</f>
        <v>December</v>
      </c>
      <c r="U749" t="str">
        <f>TEXT(Table1[[#This Row],[Joining Date]],"yyyy")</f>
        <v>2020</v>
      </c>
      <c r="V749" s="5">
        <f ca="1">TODAY()-Table1[[#This Row],[Joining Date]]</f>
        <v>2057</v>
      </c>
      <c r="W749" t="str">
        <f>LEFT(Table1[[#This Row],[Employee Name]],FIND(" ",Table1[[#This Row],[Employee Name]])-1)</f>
        <v>Kavya</v>
      </c>
      <c r="X749" t="str">
        <f>RIGHT(Table1[[#This Row],[Employee Name]],LEN(Table1[[#This Row],[Employee Name]])-FIND(" ",Table1[[#This Row],[Employee Name]]))</f>
        <v>Nair</v>
      </c>
      <c r="Y749" t="str">
        <f>Table1[[#This Row],[Department]]&amp;"-"&amp;Table1[[#This Row],[Employee ID]]</f>
        <v>Support-E02807</v>
      </c>
      <c r="Z749" t="str">
        <f>LEFT(Table1[[#This Row],[Department]],3)</f>
        <v>Sup</v>
      </c>
      <c r="AA749" t="str">
        <f>_xlfn.XLOOKUP(Table1[[#This Row],[Manager ID]],MANAGERS!A:A,MANAGERS!B:B)</f>
        <v>Manager_9</v>
      </c>
      <c r="AB749" t="str" cm="1">
        <f t="array" ref="AB749">_xlfn.XLOOKUP(Table1[[#This Row],[Manager ID]],Table2[[#All],[Manager ID]],Table2[[#All],[Department Head]])</f>
        <v>Sales</v>
      </c>
      <c r="AC749" s="2">
        <f>_xlfn.XLOOKUP(Table1[[#This Row],[City]],L:L,O:O)</f>
        <v>0.24036902712549932</v>
      </c>
      <c r="AD749" t="str" cm="1">
        <f t="array" ref="AD749">_xlfn.IFS(Table1[[#This Row],[Performance Score]]&gt;=90,"Excellent",Table1[[#This Row],[Performance Score]]&gt;=75,"Good",Table1[[#This Row],[Performance Score]]&gt;=60,"Average",Table1[[#This Row],[Performance Score]]&lt;=60,"Need Improvement")</f>
        <v>Good</v>
      </c>
      <c r="AE749" t="str">
        <f>IF(AND(Table1[[#This Row],[Attendance %]]&gt;=80,(Table1[[#This Row],[Performance Score]]&gt;=80)),"Eligible","Not Eligible")</f>
        <v>Not Eligible</v>
      </c>
      <c r="AF749" t="str">
        <f>IF(Table1[[#This Row],[Performance Score]]&gt;=80,"High Performer","Low Performer")</f>
        <v>High Performer</v>
      </c>
      <c r="AG749" t="str" cm="1">
        <f t="array" aca="1" ref="AG749" ca="1">_xlfn.IFS(Table1[[#This Row],[Experience]]&lt;=3,"Junior",Table1[[#This Row],[Experience]]&lt;=7,"Mid Level",Table1[[#This Row],[Experience]]&gt;=7,"Senior")</f>
        <v>Mid Level</v>
      </c>
      <c r="AH749" t="str">
        <f>IF(Table1[[#This Row],[Attendance %]]&gt;75,"OK","Below 75")</f>
        <v>Below 75</v>
      </c>
      <c r="AI749" t="b">
        <f>ISBLANK(Table1[[#This Row],[Employee ID]])</f>
        <v>0</v>
      </c>
      <c r="AJ749" t="b">
        <f>ISNUMBER(Table1[[#This Row],[Total Salary  ]])</f>
        <v>1</v>
      </c>
      <c r="AK749" t="str">
        <f>IFERROR(_xlfn.XLOOKUP(Table1[[#This Row],[Manager ID]],MANAGERS!A:A,MANAGERS!B:B),"Not Found")</f>
        <v>Manager_9</v>
      </c>
    </row>
    <row r="750" spans="1:37" x14ac:dyDescent="0.2">
      <c r="A750" t="s">
        <v>2164</v>
      </c>
      <c r="B750" t="s">
        <v>87</v>
      </c>
      <c r="C750" t="s">
        <v>21</v>
      </c>
      <c r="D750" t="s">
        <v>40</v>
      </c>
      <c r="E750" t="s">
        <v>30</v>
      </c>
      <c r="F750" s="1">
        <v>45488</v>
      </c>
      <c r="G750" s="1">
        <v>31304</v>
      </c>
      <c r="H750">
        <v>116154</v>
      </c>
      <c r="I750">
        <v>8382</v>
      </c>
      <c r="J750">
        <v>75</v>
      </c>
      <c r="K750">
        <v>63</v>
      </c>
      <c r="L750" t="s">
        <v>18</v>
      </c>
      <c r="M750">
        <v>107</v>
      </c>
      <c r="N750">
        <f>Table1[[#This Row],[Basic Salary]]+Table1[[#This Row],[Bonus]]</f>
        <v>124536</v>
      </c>
      <c r="O750" s="2">
        <f>Table1[[#This Row],[Bonus]]/Table1[[#This Row],[Basic Salary]]</f>
        <v>7.216281832739295E-2</v>
      </c>
      <c r="P750">
        <f ca="1">DATEDIF(Table1[[#This Row],[Date of Birth]],TODAY(),"Y")</f>
        <v>40</v>
      </c>
      <c r="Q750">
        <f ca="1">DATEDIF(Table1[[#This Row],[Joining Date]],TODAY(),"Y")</f>
        <v>2</v>
      </c>
      <c r="R750" t="str">
        <f ca="1">IF(YEAR(Table1[[#This Row],[Joining Date]])=YEAR(TODAY()),"Yes","No")</f>
        <v>No</v>
      </c>
      <c r="S750" t="str">
        <f ca="1">IF(Table1[[#This Row],[Experience]]&gt;5,"Yes","No")</f>
        <v>No</v>
      </c>
      <c r="T750" t="str">
        <f>TEXT(Table1[[#This Row],[Joining Date]],"mmmm")</f>
        <v>July</v>
      </c>
      <c r="U750" t="str">
        <f>TEXT(Table1[[#This Row],[Joining Date]],"yyyy")</f>
        <v>2024</v>
      </c>
      <c r="V750" s="5">
        <f ca="1">TODAY()-Table1[[#This Row],[Joining Date]]</f>
        <v>751</v>
      </c>
      <c r="W750" t="str">
        <f>LEFT(Table1[[#This Row],[Employee Name]],FIND(" ",Table1[[#This Row],[Employee Name]])-1)</f>
        <v>Arjun</v>
      </c>
      <c r="X750" t="str">
        <f>RIGHT(Table1[[#This Row],[Employee Name]],LEN(Table1[[#This Row],[Employee Name]])-FIND(" ",Table1[[#This Row],[Employee Name]]))</f>
        <v>Mehta</v>
      </c>
      <c r="Y750" t="str">
        <f>Table1[[#This Row],[Department]]&amp;"-"&amp;Table1[[#This Row],[Employee ID]]</f>
        <v>IT-E02108</v>
      </c>
      <c r="Z750" t="str">
        <f>LEFT(Table1[[#This Row],[Department]],3)</f>
        <v>IT</v>
      </c>
      <c r="AA750" t="str">
        <f>_xlfn.XLOOKUP(Table1[[#This Row],[Manager ID]],MANAGERS!A:A,MANAGERS!B:B)</f>
        <v>Manager_7</v>
      </c>
      <c r="AB750" t="str" cm="1">
        <f t="array" ref="AB750">_xlfn.XLOOKUP(Table1[[#This Row],[Manager ID]],Table2[[#All],[Manager ID]],Table2[[#All],[Department Head]])</f>
        <v>Operations</v>
      </c>
      <c r="AC750" s="2">
        <f>_xlfn.XLOOKUP(Table1[[#This Row],[City]],L:L,O:O)</f>
        <v>0.21356479274849693</v>
      </c>
      <c r="AD750" t="str" cm="1">
        <f t="array" ref="AD750">_xlfn.IFS(Table1[[#This Row],[Performance Score]]&gt;=90,"Excellent",Table1[[#This Row],[Performance Score]]&gt;=75,"Good",Table1[[#This Row],[Performance Score]]&gt;=60,"Average",Table1[[#This Row],[Performance Score]]&lt;=60,"Need Improvement")</f>
        <v>Average</v>
      </c>
      <c r="AE750" t="str">
        <f>IF(AND(Table1[[#This Row],[Attendance %]]&gt;=80,(Table1[[#This Row],[Performance Score]]&gt;=80)),"Eligible","Not Eligible")</f>
        <v>Not Eligible</v>
      </c>
      <c r="AF750" t="str">
        <f>IF(Table1[[#This Row],[Performance Score]]&gt;=80,"High Performer","Low Performer")</f>
        <v>Low Performer</v>
      </c>
      <c r="AG750" t="str" cm="1">
        <f t="array" aca="1" ref="AG750" ca="1">_xlfn.IFS(Table1[[#This Row],[Experience]]&lt;=3,"Junior",Table1[[#This Row],[Experience]]&lt;=7,"Mid Level",Table1[[#This Row],[Experience]]&gt;=7,"Senior")</f>
        <v>Junior</v>
      </c>
      <c r="AH750" t="str">
        <f>IF(Table1[[#This Row],[Attendance %]]&gt;75,"OK","Below 75")</f>
        <v>Below 75</v>
      </c>
      <c r="AI750" t="b">
        <f>ISBLANK(Table1[[#This Row],[Employee ID]])</f>
        <v>0</v>
      </c>
      <c r="AJ750" t="b">
        <f>ISNUMBER(Table1[[#This Row],[Total Salary  ]])</f>
        <v>1</v>
      </c>
      <c r="AK750" t="str">
        <f>IFERROR(_xlfn.XLOOKUP(Table1[[#This Row],[Manager ID]],MANAGERS!A:A,MANAGERS!B:B),"Not Found")</f>
        <v>Manager_7</v>
      </c>
    </row>
    <row r="751" spans="1:37" x14ac:dyDescent="0.2">
      <c r="A751" t="s">
        <v>74</v>
      </c>
      <c r="B751" t="s">
        <v>75</v>
      </c>
      <c r="C751" t="s">
        <v>21</v>
      </c>
      <c r="D751" t="s">
        <v>40</v>
      </c>
      <c r="E751" t="s">
        <v>17</v>
      </c>
      <c r="F751" s="1">
        <v>45926</v>
      </c>
      <c r="G751" s="1">
        <v>41189</v>
      </c>
      <c r="H751">
        <v>97845</v>
      </c>
      <c r="I751">
        <v>26688</v>
      </c>
      <c r="J751">
        <v>91</v>
      </c>
      <c r="K751">
        <v>49</v>
      </c>
      <c r="L751" t="s">
        <v>37</v>
      </c>
      <c r="M751">
        <v>110</v>
      </c>
      <c r="N751">
        <f>Table1[[#This Row],[Basic Salary]]+Table1[[#This Row],[Bonus]]</f>
        <v>124533</v>
      </c>
      <c r="O751" s="2">
        <f>Table1[[#This Row],[Bonus]]/Table1[[#This Row],[Basic Salary]]</f>
        <v>0.27275793346619653</v>
      </c>
      <c r="P751">
        <f ca="1">DATEDIF(Table1[[#This Row],[Date of Birth]],TODAY(),"Y")</f>
        <v>13</v>
      </c>
      <c r="Q751">
        <f ca="1">DATEDIF(Table1[[#This Row],[Joining Date]],TODAY(),"Y")</f>
        <v>0</v>
      </c>
      <c r="R751" t="str">
        <f ca="1">IF(YEAR(Table1[[#This Row],[Joining Date]])=YEAR(TODAY()),"Yes","No")</f>
        <v>No</v>
      </c>
      <c r="S751" t="str">
        <f ca="1">IF(Table1[[#This Row],[Experience]]&gt;5,"Yes","No")</f>
        <v>No</v>
      </c>
      <c r="T751" t="str">
        <f>TEXT(Table1[[#This Row],[Joining Date]],"mmmm")</f>
        <v>September</v>
      </c>
      <c r="U751" t="str">
        <f>TEXT(Table1[[#This Row],[Joining Date]],"yyyy")</f>
        <v>2025</v>
      </c>
      <c r="V751" s="5">
        <f ca="1">TODAY()-Table1[[#This Row],[Joining Date]]</f>
        <v>313</v>
      </c>
      <c r="W751" t="str">
        <f>LEFT(Table1[[#This Row],[Employee Name]],FIND(" ",Table1[[#This Row],[Employee Name]])-1)</f>
        <v>Ishita</v>
      </c>
      <c r="X751" t="str">
        <f>RIGHT(Table1[[#This Row],[Employee Name]],LEN(Table1[[#This Row],[Employee Name]])-FIND(" ",Table1[[#This Row],[Employee Name]]))</f>
        <v>Roy</v>
      </c>
      <c r="Y751" t="str">
        <f>Table1[[#This Row],[Department]]&amp;"-"&amp;Table1[[#This Row],[Employee ID]]</f>
        <v>IT-E00027</v>
      </c>
      <c r="Z751" t="str">
        <f>LEFT(Table1[[#This Row],[Department]],3)</f>
        <v>IT</v>
      </c>
      <c r="AA751" t="str">
        <f>_xlfn.XLOOKUP(Table1[[#This Row],[Manager ID]],MANAGERS!A:A,MANAGERS!B:B)</f>
        <v>Manager_10</v>
      </c>
      <c r="AB751" t="str" cm="1">
        <f t="array" ref="AB751">_xlfn.XLOOKUP(Table1[[#This Row],[Manager ID]],Table2[[#All],[Manager ID]],Table2[[#All],[Department Head]])</f>
        <v>HR</v>
      </c>
      <c r="AC751" s="2">
        <f>_xlfn.XLOOKUP(Table1[[#This Row],[City]],L:L,O:O)</f>
        <v>0.24036902712549932</v>
      </c>
      <c r="AD751" t="str" cm="1">
        <f t="array" ref="AD751">_xlfn.IFS(Table1[[#This Row],[Performance Score]]&gt;=90,"Excellent",Table1[[#This Row],[Performance Score]]&gt;=75,"Good",Table1[[#This Row],[Performance Score]]&gt;=60,"Average",Table1[[#This Row],[Performance Score]]&lt;=60,"Need Improvement")</f>
        <v>Need Improvement</v>
      </c>
      <c r="AE751" t="str">
        <f>IF(AND(Table1[[#This Row],[Attendance %]]&gt;=80,(Table1[[#This Row],[Performance Score]]&gt;=80)),"Eligible","Not Eligible")</f>
        <v>Not Eligible</v>
      </c>
      <c r="AF751" t="str">
        <f>IF(Table1[[#This Row],[Performance Score]]&gt;=80,"High Performer","Low Performer")</f>
        <v>Low Performer</v>
      </c>
      <c r="AG751" t="str" cm="1">
        <f t="array" aca="1" ref="AG751" ca="1">_xlfn.IFS(Table1[[#This Row],[Experience]]&lt;=3,"Junior",Table1[[#This Row],[Experience]]&lt;=7,"Mid Level",Table1[[#This Row],[Experience]]&gt;=7,"Senior")</f>
        <v>Junior</v>
      </c>
      <c r="AH751" t="str">
        <f>IF(Table1[[#This Row],[Attendance %]]&gt;75,"OK","Below 75")</f>
        <v>OK</v>
      </c>
      <c r="AI751" t="b">
        <f>ISBLANK(Table1[[#This Row],[Employee ID]])</f>
        <v>0</v>
      </c>
      <c r="AJ751" t="b">
        <f>ISNUMBER(Table1[[#This Row],[Total Salary  ]])</f>
        <v>1</v>
      </c>
      <c r="AK751" t="str">
        <f>IFERROR(_xlfn.XLOOKUP(Table1[[#This Row],[Manager ID]],MANAGERS!A:A,MANAGERS!B:B),"Not Found")</f>
        <v>Manager_10</v>
      </c>
    </row>
    <row r="752" spans="1:37" x14ac:dyDescent="0.2">
      <c r="A752" t="s">
        <v>755</v>
      </c>
      <c r="B752" t="s">
        <v>89</v>
      </c>
      <c r="C752" t="s">
        <v>15</v>
      </c>
      <c r="D752" t="s">
        <v>40</v>
      </c>
      <c r="E752" t="s">
        <v>51</v>
      </c>
      <c r="F752" s="1">
        <v>43620</v>
      </c>
      <c r="G752" s="1">
        <v>37073</v>
      </c>
      <c r="H752">
        <v>116311</v>
      </c>
      <c r="I752">
        <v>8211</v>
      </c>
      <c r="J752">
        <v>88</v>
      </c>
      <c r="K752">
        <v>71</v>
      </c>
      <c r="L752" t="s">
        <v>37</v>
      </c>
      <c r="M752">
        <v>103</v>
      </c>
      <c r="N752">
        <f>Table1[[#This Row],[Basic Salary]]+Table1[[#This Row],[Bonus]]</f>
        <v>124522</v>
      </c>
      <c r="O752" s="2">
        <f>Table1[[#This Row],[Bonus]]/Table1[[#This Row],[Basic Salary]]</f>
        <v>7.0595214554083449E-2</v>
      </c>
      <c r="P752">
        <f ca="1">DATEDIF(Table1[[#This Row],[Date of Birth]],TODAY(),"Y")</f>
        <v>25</v>
      </c>
      <c r="Q752">
        <f ca="1">DATEDIF(Table1[[#This Row],[Joining Date]],TODAY(),"Y")</f>
        <v>7</v>
      </c>
      <c r="R752" t="str">
        <f ca="1">IF(YEAR(Table1[[#This Row],[Joining Date]])=YEAR(TODAY()),"Yes","No")</f>
        <v>No</v>
      </c>
      <c r="S752" t="str">
        <f ca="1">IF(Table1[[#This Row],[Experience]]&gt;5,"Yes","No")</f>
        <v>Yes</v>
      </c>
      <c r="T752" t="str">
        <f>TEXT(Table1[[#This Row],[Joining Date]],"mmmm")</f>
        <v>June</v>
      </c>
      <c r="U752" t="str">
        <f>TEXT(Table1[[#This Row],[Joining Date]],"yyyy")</f>
        <v>2019</v>
      </c>
      <c r="V752" s="5">
        <f ca="1">TODAY()-Table1[[#This Row],[Joining Date]]</f>
        <v>2619</v>
      </c>
      <c r="W752" t="str">
        <f>LEFT(Table1[[#This Row],[Employee Name]],FIND(" ",Table1[[#This Row],[Employee Name]])-1)</f>
        <v>Tarun</v>
      </c>
      <c r="X752" t="str">
        <f>RIGHT(Table1[[#This Row],[Employee Name]],LEN(Table1[[#This Row],[Employee Name]])-FIND(" ",Table1[[#This Row],[Employee Name]]))</f>
        <v>Verma</v>
      </c>
      <c r="Y752" t="str">
        <f>Table1[[#This Row],[Department]]&amp;"-"&amp;Table1[[#This Row],[Employee ID]]</f>
        <v>IT-E00699</v>
      </c>
      <c r="Z752" t="str">
        <f>LEFT(Table1[[#This Row],[Department]],3)</f>
        <v>IT</v>
      </c>
      <c r="AA752" t="str">
        <f>_xlfn.XLOOKUP(Table1[[#This Row],[Manager ID]],MANAGERS!A:A,MANAGERS!B:B)</f>
        <v>Manager_3</v>
      </c>
      <c r="AB752" t="str" cm="1">
        <f t="array" ref="AB752">_xlfn.XLOOKUP(Table1[[#This Row],[Manager ID]],Table2[[#All],[Manager ID]],Table2[[#All],[Department Head]])</f>
        <v>IT</v>
      </c>
      <c r="AC752" s="2">
        <f>_xlfn.XLOOKUP(Table1[[#This Row],[City]],L:L,O:O)</f>
        <v>0.24036902712549932</v>
      </c>
      <c r="AD752" t="str" cm="1">
        <f t="array" ref="AD752">_xlfn.IFS(Table1[[#This Row],[Performance Score]]&gt;=90,"Excellent",Table1[[#This Row],[Performance Score]]&gt;=75,"Good",Table1[[#This Row],[Performance Score]]&gt;=60,"Average",Table1[[#This Row],[Performance Score]]&lt;=60,"Need Improvement")</f>
        <v>Average</v>
      </c>
      <c r="AE752" t="str">
        <f>IF(AND(Table1[[#This Row],[Attendance %]]&gt;=80,(Table1[[#This Row],[Performance Score]]&gt;=80)),"Eligible","Not Eligible")</f>
        <v>Not Eligible</v>
      </c>
      <c r="AF752" t="str">
        <f>IF(Table1[[#This Row],[Performance Score]]&gt;=80,"High Performer","Low Performer")</f>
        <v>Low Performer</v>
      </c>
      <c r="AG752" t="str" cm="1">
        <f t="array" aca="1" ref="AG752" ca="1">_xlfn.IFS(Table1[[#This Row],[Experience]]&lt;=3,"Junior",Table1[[#This Row],[Experience]]&lt;=7,"Mid Level",Table1[[#This Row],[Experience]]&gt;=7,"Senior")</f>
        <v>Mid Level</v>
      </c>
      <c r="AH752" t="str">
        <f>IF(Table1[[#This Row],[Attendance %]]&gt;75,"OK","Below 75")</f>
        <v>OK</v>
      </c>
      <c r="AI752" t="b">
        <f>ISBLANK(Table1[[#This Row],[Employee ID]])</f>
        <v>0</v>
      </c>
      <c r="AJ752" t="b">
        <f>ISNUMBER(Table1[[#This Row],[Total Salary  ]])</f>
        <v>1</v>
      </c>
      <c r="AK752" t="str">
        <f>IFERROR(_xlfn.XLOOKUP(Table1[[#This Row],[Manager ID]],MANAGERS!A:A,MANAGERS!B:B),"Not Found")</f>
        <v>Manager_3</v>
      </c>
    </row>
    <row r="753" spans="1:37" x14ac:dyDescent="0.2">
      <c r="A753" t="s">
        <v>1112</v>
      </c>
      <c r="B753" t="s">
        <v>87</v>
      </c>
      <c r="C753" t="s">
        <v>21</v>
      </c>
      <c r="D753" t="s">
        <v>81</v>
      </c>
      <c r="E753" t="s">
        <v>17</v>
      </c>
      <c r="F753" s="1">
        <v>45322</v>
      </c>
      <c r="G753" s="1">
        <v>35141</v>
      </c>
      <c r="H753">
        <v>102189</v>
      </c>
      <c r="I753">
        <v>22329</v>
      </c>
      <c r="J753">
        <v>98</v>
      </c>
      <c r="K753">
        <v>63</v>
      </c>
      <c r="L753" t="s">
        <v>37</v>
      </c>
      <c r="M753">
        <v>109</v>
      </c>
      <c r="N753">
        <f>Table1[[#This Row],[Basic Salary]]+Table1[[#This Row],[Bonus]]</f>
        <v>124518</v>
      </c>
      <c r="O753" s="2">
        <f>Table1[[#This Row],[Bonus]]/Table1[[#This Row],[Basic Salary]]</f>
        <v>0.21850688430261575</v>
      </c>
      <c r="P753">
        <f ca="1">DATEDIF(Table1[[#This Row],[Date of Birth]],TODAY(),"Y")</f>
        <v>30</v>
      </c>
      <c r="Q753">
        <f ca="1">DATEDIF(Table1[[#This Row],[Joining Date]],TODAY(),"Y")</f>
        <v>2</v>
      </c>
      <c r="R753" t="str">
        <f ca="1">IF(YEAR(Table1[[#This Row],[Joining Date]])=YEAR(TODAY()),"Yes","No")</f>
        <v>No</v>
      </c>
      <c r="S753" t="str">
        <f ca="1">IF(Table1[[#This Row],[Experience]]&gt;5,"Yes","No")</f>
        <v>No</v>
      </c>
      <c r="T753" t="str">
        <f>TEXT(Table1[[#This Row],[Joining Date]],"mmmm")</f>
        <v>January</v>
      </c>
      <c r="U753" t="str">
        <f>TEXT(Table1[[#This Row],[Joining Date]],"yyyy")</f>
        <v>2024</v>
      </c>
      <c r="V753" s="5">
        <f ca="1">TODAY()-Table1[[#This Row],[Joining Date]]</f>
        <v>917</v>
      </c>
      <c r="W753" t="str">
        <f>LEFT(Table1[[#This Row],[Employee Name]],FIND(" ",Table1[[#This Row],[Employee Name]])-1)</f>
        <v>Arjun</v>
      </c>
      <c r="X753" t="str">
        <f>RIGHT(Table1[[#This Row],[Employee Name]],LEN(Table1[[#This Row],[Employee Name]])-FIND(" ",Table1[[#This Row],[Employee Name]]))</f>
        <v>Mehta</v>
      </c>
      <c r="Y753" t="str">
        <f>Table1[[#This Row],[Department]]&amp;"-"&amp;Table1[[#This Row],[Employee ID]]</f>
        <v>Sales-E01056</v>
      </c>
      <c r="Z753" t="str">
        <f>LEFT(Table1[[#This Row],[Department]],3)</f>
        <v>Sal</v>
      </c>
      <c r="AA753" t="str">
        <f>_xlfn.XLOOKUP(Table1[[#This Row],[Manager ID]],MANAGERS!A:A,MANAGERS!B:B)</f>
        <v>Manager_9</v>
      </c>
      <c r="AB753" t="str" cm="1">
        <f t="array" ref="AB753">_xlfn.XLOOKUP(Table1[[#This Row],[Manager ID]],Table2[[#All],[Manager ID]],Table2[[#All],[Department Head]])</f>
        <v>Sales</v>
      </c>
      <c r="AC753" s="2">
        <f>_xlfn.XLOOKUP(Table1[[#This Row],[City]],L:L,O:O)</f>
        <v>0.24036902712549932</v>
      </c>
      <c r="AD753" t="str" cm="1">
        <f t="array" ref="AD753">_xlfn.IFS(Table1[[#This Row],[Performance Score]]&gt;=90,"Excellent",Table1[[#This Row],[Performance Score]]&gt;=75,"Good",Table1[[#This Row],[Performance Score]]&gt;=60,"Average",Table1[[#This Row],[Performance Score]]&lt;=60,"Need Improvement")</f>
        <v>Average</v>
      </c>
      <c r="AE753" t="str">
        <f>IF(AND(Table1[[#This Row],[Attendance %]]&gt;=80,(Table1[[#This Row],[Performance Score]]&gt;=80)),"Eligible","Not Eligible")</f>
        <v>Not Eligible</v>
      </c>
      <c r="AF753" t="str">
        <f>IF(Table1[[#This Row],[Performance Score]]&gt;=80,"High Performer","Low Performer")</f>
        <v>Low Performer</v>
      </c>
      <c r="AG753" t="str" cm="1">
        <f t="array" aca="1" ref="AG753" ca="1">_xlfn.IFS(Table1[[#This Row],[Experience]]&lt;=3,"Junior",Table1[[#This Row],[Experience]]&lt;=7,"Mid Level",Table1[[#This Row],[Experience]]&gt;=7,"Senior")</f>
        <v>Junior</v>
      </c>
      <c r="AH753" t="str">
        <f>IF(Table1[[#This Row],[Attendance %]]&gt;75,"OK","Below 75")</f>
        <v>OK</v>
      </c>
      <c r="AI753" t="b">
        <f>ISBLANK(Table1[[#This Row],[Employee ID]])</f>
        <v>0</v>
      </c>
      <c r="AJ753" t="b">
        <f>ISNUMBER(Table1[[#This Row],[Total Salary  ]])</f>
        <v>1</v>
      </c>
      <c r="AK753" t="str">
        <f>IFERROR(_xlfn.XLOOKUP(Table1[[#This Row],[Manager ID]],MANAGERS!A:A,MANAGERS!B:B),"Not Found")</f>
        <v>Manager_9</v>
      </c>
    </row>
    <row r="754" spans="1:37" x14ac:dyDescent="0.2">
      <c r="A754" t="s">
        <v>3065</v>
      </c>
      <c r="B754" t="s">
        <v>93</v>
      </c>
      <c r="C754" t="s">
        <v>15</v>
      </c>
      <c r="D754" t="s">
        <v>33</v>
      </c>
      <c r="E754" t="s">
        <v>51</v>
      </c>
      <c r="F754" s="1">
        <v>43623</v>
      </c>
      <c r="G754" s="1">
        <v>33042</v>
      </c>
      <c r="H754">
        <v>99900</v>
      </c>
      <c r="I754">
        <v>24602</v>
      </c>
      <c r="J754">
        <v>76</v>
      </c>
      <c r="K754">
        <v>62</v>
      </c>
      <c r="L754" t="s">
        <v>31</v>
      </c>
      <c r="M754">
        <v>104</v>
      </c>
      <c r="N754">
        <f>Table1[[#This Row],[Basic Salary]]+Table1[[#This Row],[Bonus]]</f>
        <v>124502</v>
      </c>
      <c r="O754" s="2">
        <f>Table1[[#This Row],[Bonus]]/Table1[[#This Row],[Basic Salary]]</f>
        <v>0.24626626626626627</v>
      </c>
      <c r="P754">
        <f ca="1">DATEDIF(Table1[[#This Row],[Date of Birth]],TODAY(),"Y")</f>
        <v>36</v>
      </c>
      <c r="Q754">
        <f ca="1">DATEDIF(Table1[[#This Row],[Joining Date]],TODAY(),"Y")</f>
        <v>7</v>
      </c>
      <c r="R754" t="str">
        <f ca="1">IF(YEAR(Table1[[#This Row],[Joining Date]])=YEAR(TODAY()),"Yes","No")</f>
        <v>No</v>
      </c>
      <c r="S754" t="str">
        <f ca="1">IF(Table1[[#This Row],[Experience]]&gt;5,"Yes","No")</f>
        <v>Yes</v>
      </c>
      <c r="T754" t="str">
        <f>TEXT(Table1[[#This Row],[Joining Date]],"mmmm")</f>
        <v>June</v>
      </c>
      <c r="U754" t="str">
        <f>TEXT(Table1[[#This Row],[Joining Date]],"yyyy")</f>
        <v>2019</v>
      </c>
      <c r="V754" s="5">
        <f ca="1">TODAY()-Table1[[#This Row],[Joining Date]]</f>
        <v>2616</v>
      </c>
      <c r="W754" t="str">
        <f>LEFT(Table1[[#This Row],[Employee Name]],FIND(" ",Table1[[#This Row],[Employee Name]])-1)</f>
        <v>Priya</v>
      </c>
      <c r="X754" t="str">
        <f>RIGHT(Table1[[#This Row],[Employee Name]],LEN(Table1[[#This Row],[Employee Name]])-FIND(" ",Table1[[#This Row],[Employee Name]]))</f>
        <v>Reddy</v>
      </c>
      <c r="Y754" t="str">
        <f>Table1[[#This Row],[Department]]&amp;"-"&amp;Table1[[#This Row],[Employee ID]]</f>
        <v>Marketing-E03009</v>
      </c>
      <c r="Z754" t="str">
        <f>LEFT(Table1[[#This Row],[Department]],3)</f>
        <v>Mar</v>
      </c>
      <c r="AA754" t="str">
        <f>_xlfn.XLOOKUP(Table1[[#This Row],[Manager ID]],MANAGERS!A:A,MANAGERS!B:B)</f>
        <v>Manager_4</v>
      </c>
      <c r="AB754" t="str" cm="1">
        <f t="array" ref="AB754">_xlfn.XLOOKUP(Table1[[#This Row],[Manager ID]],Table2[[#All],[Manager ID]],Table2[[#All],[Department Head]])</f>
        <v>Finance</v>
      </c>
      <c r="AC754" s="2">
        <f>_xlfn.XLOOKUP(Table1[[#This Row],[City]],L:L,O:O)</f>
        <v>0.241864189087755</v>
      </c>
      <c r="AD754" t="str" cm="1">
        <f t="array" ref="AD754">_xlfn.IFS(Table1[[#This Row],[Performance Score]]&gt;=90,"Excellent",Table1[[#This Row],[Performance Score]]&gt;=75,"Good",Table1[[#This Row],[Performance Score]]&gt;=60,"Average",Table1[[#This Row],[Performance Score]]&lt;=60,"Need Improvement")</f>
        <v>Average</v>
      </c>
      <c r="AE754" t="str">
        <f>IF(AND(Table1[[#This Row],[Attendance %]]&gt;=80,(Table1[[#This Row],[Performance Score]]&gt;=80)),"Eligible","Not Eligible")</f>
        <v>Not Eligible</v>
      </c>
      <c r="AF754" t="str">
        <f>IF(Table1[[#This Row],[Performance Score]]&gt;=80,"High Performer","Low Performer")</f>
        <v>Low Performer</v>
      </c>
      <c r="AG754" t="str" cm="1">
        <f t="array" aca="1" ref="AG754" ca="1">_xlfn.IFS(Table1[[#This Row],[Experience]]&lt;=3,"Junior",Table1[[#This Row],[Experience]]&lt;=7,"Mid Level",Table1[[#This Row],[Experience]]&gt;=7,"Senior")</f>
        <v>Mid Level</v>
      </c>
      <c r="AH754" t="str">
        <f>IF(Table1[[#This Row],[Attendance %]]&gt;75,"OK","Below 75")</f>
        <v>OK</v>
      </c>
      <c r="AI754" t="b">
        <f>ISBLANK(Table1[[#This Row],[Employee ID]])</f>
        <v>0</v>
      </c>
      <c r="AJ754" t="b">
        <f>ISNUMBER(Table1[[#This Row],[Total Salary  ]])</f>
        <v>1</v>
      </c>
      <c r="AK754" t="str">
        <f>IFERROR(_xlfn.XLOOKUP(Table1[[#This Row],[Manager ID]],MANAGERS!A:A,MANAGERS!B:B),"Not Found")</f>
        <v>Manager_4</v>
      </c>
    </row>
    <row r="755" spans="1:37" x14ac:dyDescent="0.2">
      <c r="A755" t="s">
        <v>2309</v>
      </c>
      <c r="B755" t="s">
        <v>62</v>
      </c>
      <c r="C755" t="s">
        <v>15</v>
      </c>
      <c r="D755" t="s">
        <v>33</v>
      </c>
      <c r="E755" t="s">
        <v>51</v>
      </c>
      <c r="F755" s="1">
        <v>44145</v>
      </c>
      <c r="G755" s="1">
        <v>30866</v>
      </c>
      <c r="H755">
        <v>110745</v>
      </c>
      <c r="I755">
        <v>13729</v>
      </c>
      <c r="J755">
        <v>75</v>
      </c>
      <c r="K755">
        <v>89</v>
      </c>
      <c r="L755" t="s">
        <v>53</v>
      </c>
      <c r="M755">
        <v>120</v>
      </c>
      <c r="N755">
        <f>Table1[[#This Row],[Basic Salary]]+Table1[[#This Row],[Bonus]]</f>
        <v>124474</v>
      </c>
      <c r="O755" s="2">
        <f>Table1[[#This Row],[Bonus]]/Table1[[#This Row],[Basic Salary]]</f>
        <v>0.12396947943473746</v>
      </c>
      <c r="P755">
        <f ca="1">DATEDIF(Table1[[#This Row],[Date of Birth]],TODAY(),"Y")</f>
        <v>42</v>
      </c>
      <c r="Q755">
        <f ca="1">DATEDIF(Table1[[#This Row],[Joining Date]],TODAY(),"Y")</f>
        <v>5</v>
      </c>
      <c r="R755" t="str">
        <f ca="1">IF(YEAR(Table1[[#This Row],[Joining Date]])=YEAR(TODAY()),"Yes","No")</f>
        <v>No</v>
      </c>
      <c r="S755" t="str">
        <f ca="1">IF(Table1[[#This Row],[Experience]]&gt;5,"Yes","No")</f>
        <v>No</v>
      </c>
      <c r="T755" t="str">
        <f>TEXT(Table1[[#This Row],[Joining Date]],"mmmm")</f>
        <v>November</v>
      </c>
      <c r="U755" t="str">
        <f>TEXT(Table1[[#This Row],[Joining Date]],"yyyy")</f>
        <v>2020</v>
      </c>
      <c r="V755" s="5">
        <f ca="1">TODAY()-Table1[[#This Row],[Joining Date]]</f>
        <v>2094</v>
      </c>
      <c r="W755" t="str">
        <f>LEFT(Table1[[#This Row],[Employee Name]],FIND(" ",Table1[[#This Row],[Employee Name]])-1)</f>
        <v>Kavya</v>
      </c>
      <c r="X755" t="str">
        <f>RIGHT(Table1[[#This Row],[Employee Name]],LEN(Table1[[#This Row],[Employee Name]])-FIND(" ",Table1[[#This Row],[Employee Name]]))</f>
        <v>Nair</v>
      </c>
      <c r="Y755" t="str">
        <f>Table1[[#This Row],[Department]]&amp;"-"&amp;Table1[[#This Row],[Employee ID]]</f>
        <v>Marketing-E02253</v>
      </c>
      <c r="Z755" t="str">
        <f>LEFT(Table1[[#This Row],[Department]],3)</f>
        <v>Mar</v>
      </c>
      <c r="AA755" t="str">
        <f>_xlfn.XLOOKUP(Table1[[#This Row],[Manager ID]],MANAGERS!A:A,MANAGERS!B:B)</f>
        <v>Manager_20</v>
      </c>
      <c r="AB755" t="str" cm="1">
        <f t="array" ref="AB755">_xlfn.XLOOKUP(Table1[[#This Row],[Manager ID]],Table2[[#All],[Manager ID]],Table2[[#All],[Department Head]])</f>
        <v>Operations</v>
      </c>
      <c r="AC755" s="2">
        <f>_xlfn.XLOOKUP(Table1[[#This Row],[City]],L:L,O:O)</f>
        <v>0.23685887225230964</v>
      </c>
      <c r="AD755" t="str" cm="1">
        <f t="array" ref="AD755">_xlfn.IFS(Table1[[#This Row],[Performance Score]]&gt;=90,"Excellent",Table1[[#This Row],[Performance Score]]&gt;=75,"Good",Table1[[#This Row],[Performance Score]]&gt;=60,"Average",Table1[[#This Row],[Performance Score]]&lt;=60,"Need Improvement")</f>
        <v>Good</v>
      </c>
      <c r="AE755" t="str">
        <f>IF(AND(Table1[[#This Row],[Attendance %]]&gt;=80,(Table1[[#This Row],[Performance Score]]&gt;=80)),"Eligible","Not Eligible")</f>
        <v>Not Eligible</v>
      </c>
      <c r="AF755" t="str">
        <f>IF(Table1[[#This Row],[Performance Score]]&gt;=80,"High Performer","Low Performer")</f>
        <v>High Performer</v>
      </c>
      <c r="AG755" t="str" cm="1">
        <f t="array" aca="1" ref="AG755" ca="1">_xlfn.IFS(Table1[[#This Row],[Experience]]&lt;=3,"Junior",Table1[[#This Row],[Experience]]&lt;=7,"Mid Level",Table1[[#This Row],[Experience]]&gt;=7,"Senior")</f>
        <v>Mid Level</v>
      </c>
      <c r="AH755" t="str">
        <f>IF(Table1[[#This Row],[Attendance %]]&gt;75,"OK","Below 75")</f>
        <v>Below 75</v>
      </c>
      <c r="AI755" t="b">
        <f>ISBLANK(Table1[[#This Row],[Employee ID]])</f>
        <v>0</v>
      </c>
      <c r="AJ755" t="b">
        <f>ISNUMBER(Table1[[#This Row],[Total Salary  ]])</f>
        <v>1</v>
      </c>
      <c r="AK755" t="str">
        <f>IFERROR(_xlfn.XLOOKUP(Table1[[#This Row],[Manager ID]],MANAGERS!A:A,MANAGERS!B:B),"Not Found")</f>
        <v>Manager_20</v>
      </c>
    </row>
    <row r="756" spans="1:37" x14ac:dyDescent="0.2">
      <c r="A756" t="s">
        <v>3398</v>
      </c>
      <c r="B756" t="s">
        <v>95</v>
      </c>
      <c r="C756" t="s">
        <v>15</v>
      </c>
      <c r="D756" t="s">
        <v>81</v>
      </c>
      <c r="E756" t="s">
        <v>17</v>
      </c>
      <c r="F756" s="1">
        <v>42546</v>
      </c>
      <c r="G756" s="1">
        <v>37010</v>
      </c>
      <c r="H756">
        <v>116175</v>
      </c>
      <c r="I756">
        <v>8245</v>
      </c>
      <c r="J756">
        <v>94</v>
      </c>
      <c r="K756">
        <v>65</v>
      </c>
      <c r="L756" t="s">
        <v>27</v>
      </c>
      <c r="M756">
        <v>119</v>
      </c>
      <c r="N756">
        <f>Table1[[#This Row],[Basic Salary]]+Table1[[#This Row],[Bonus]]</f>
        <v>124420</v>
      </c>
      <c r="O756" s="2">
        <f>Table1[[#This Row],[Bonus]]/Table1[[#This Row],[Basic Salary]]</f>
        <v>7.0970518614159678E-2</v>
      </c>
      <c r="P756">
        <f ca="1">DATEDIF(Table1[[#This Row],[Date of Birth]],TODAY(),"Y")</f>
        <v>25</v>
      </c>
      <c r="Q756">
        <f ca="1">DATEDIF(Table1[[#This Row],[Joining Date]],TODAY(),"Y")</f>
        <v>10</v>
      </c>
      <c r="R756" t="str">
        <f ca="1">IF(YEAR(Table1[[#This Row],[Joining Date]])=YEAR(TODAY()),"Yes","No")</f>
        <v>No</v>
      </c>
      <c r="S756" t="str">
        <f ca="1">IF(Table1[[#This Row],[Experience]]&gt;5,"Yes","No")</f>
        <v>Yes</v>
      </c>
      <c r="T756" t="str">
        <f>TEXT(Table1[[#This Row],[Joining Date]],"mmmm")</f>
        <v>June</v>
      </c>
      <c r="U756" t="str">
        <f>TEXT(Table1[[#This Row],[Joining Date]],"yyyy")</f>
        <v>2016</v>
      </c>
      <c r="V756" s="5">
        <f ca="1">TODAY()-Table1[[#This Row],[Joining Date]]</f>
        <v>3693</v>
      </c>
      <c r="W756" t="str">
        <f>LEFT(Table1[[#This Row],[Employee Name]],FIND(" ",Table1[[#This Row],[Employee Name]])-1)</f>
        <v>Ajay</v>
      </c>
      <c r="X756" t="str">
        <f>RIGHT(Table1[[#This Row],[Employee Name]],LEN(Table1[[#This Row],[Employee Name]])-FIND(" ",Table1[[#This Row],[Employee Name]]))</f>
        <v>Singh</v>
      </c>
      <c r="Y756" t="str">
        <f>Table1[[#This Row],[Department]]&amp;"-"&amp;Table1[[#This Row],[Employee ID]]</f>
        <v>Sales-E03342</v>
      </c>
      <c r="Z756" t="str">
        <f>LEFT(Table1[[#This Row],[Department]],3)</f>
        <v>Sal</v>
      </c>
      <c r="AA756" t="str">
        <f>_xlfn.XLOOKUP(Table1[[#This Row],[Manager ID]],MANAGERS!A:A,MANAGERS!B:B)</f>
        <v>Manager_19</v>
      </c>
      <c r="AB756" t="str" cm="1">
        <f t="array" ref="AB756">_xlfn.XLOOKUP(Table1[[#This Row],[Manager ID]],Table2[[#All],[Manager ID]],Table2[[#All],[Department Head]])</f>
        <v>Support</v>
      </c>
      <c r="AC756" s="2">
        <f>_xlfn.XLOOKUP(Table1[[#This Row],[City]],L:L,O:O)</f>
        <v>0.23674293405114402</v>
      </c>
      <c r="AD756" t="str" cm="1">
        <f t="array" ref="AD756">_xlfn.IFS(Table1[[#This Row],[Performance Score]]&gt;=90,"Excellent",Table1[[#This Row],[Performance Score]]&gt;=75,"Good",Table1[[#This Row],[Performance Score]]&gt;=60,"Average",Table1[[#This Row],[Performance Score]]&lt;=60,"Need Improvement")</f>
        <v>Average</v>
      </c>
      <c r="AE756" t="str">
        <f>IF(AND(Table1[[#This Row],[Attendance %]]&gt;=80,(Table1[[#This Row],[Performance Score]]&gt;=80)),"Eligible","Not Eligible")</f>
        <v>Not Eligible</v>
      </c>
      <c r="AF756" t="str">
        <f>IF(Table1[[#This Row],[Performance Score]]&gt;=80,"High Performer","Low Performer")</f>
        <v>Low Performer</v>
      </c>
      <c r="AG756" t="str" cm="1">
        <f t="array" aca="1" ref="AG756" ca="1">_xlfn.IFS(Table1[[#This Row],[Experience]]&lt;=3,"Junior",Table1[[#This Row],[Experience]]&lt;=7,"Mid Level",Table1[[#This Row],[Experience]]&gt;=7,"Senior")</f>
        <v>Senior</v>
      </c>
      <c r="AH756" t="str">
        <f>IF(Table1[[#This Row],[Attendance %]]&gt;75,"OK","Below 75")</f>
        <v>OK</v>
      </c>
      <c r="AI756" t="b">
        <f>ISBLANK(Table1[[#This Row],[Employee ID]])</f>
        <v>0</v>
      </c>
      <c r="AJ756" t="b">
        <f>ISNUMBER(Table1[[#This Row],[Total Salary  ]])</f>
        <v>1</v>
      </c>
      <c r="AK756" t="str">
        <f>IFERROR(_xlfn.XLOOKUP(Table1[[#This Row],[Manager ID]],MANAGERS!A:A,MANAGERS!B:B),"Not Found")</f>
        <v>Manager_19</v>
      </c>
    </row>
    <row r="757" spans="1:37" x14ac:dyDescent="0.2">
      <c r="A757" t="s">
        <v>4493</v>
      </c>
      <c r="B757" t="s">
        <v>39</v>
      </c>
      <c r="C757" t="s">
        <v>21</v>
      </c>
      <c r="D757" t="s">
        <v>81</v>
      </c>
      <c r="E757" t="s">
        <v>26</v>
      </c>
      <c r="F757" s="1">
        <v>42919</v>
      </c>
      <c r="G757" s="1">
        <v>35197</v>
      </c>
      <c r="H757">
        <v>112417</v>
      </c>
      <c r="I757">
        <v>11997</v>
      </c>
      <c r="J757">
        <v>77</v>
      </c>
      <c r="K757">
        <v>46</v>
      </c>
      <c r="L757" t="s">
        <v>34</v>
      </c>
      <c r="M757">
        <v>110</v>
      </c>
      <c r="N757">
        <f>Table1[[#This Row],[Basic Salary]]+Table1[[#This Row],[Bonus]]</f>
        <v>124414</v>
      </c>
      <c r="O757" s="2">
        <f>Table1[[#This Row],[Bonus]]/Table1[[#This Row],[Basic Salary]]</f>
        <v>0.1067187347109423</v>
      </c>
      <c r="P757">
        <f ca="1">DATEDIF(Table1[[#This Row],[Date of Birth]],TODAY(),"Y")</f>
        <v>30</v>
      </c>
      <c r="Q757">
        <f ca="1">DATEDIF(Table1[[#This Row],[Joining Date]],TODAY(),"Y")</f>
        <v>9</v>
      </c>
      <c r="R757" t="str">
        <f ca="1">IF(YEAR(Table1[[#This Row],[Joining Date]])=YEAR(TODAY()),"Yes","No")</f>
        <v>No</v>
      </c>
      <c r="S757" t="str">
        <f ca="1">IF(Table1[[#This Row],[Experience]]&gt;5,"Yes","No")</f>
        <v>Yes</v>
      </c>
      <c r="T757" t="str">
        <f>TEXT(Table1[[#This Row],[Joining Date]],"mmmm")</f>
        <v>July</v>
      </c>
      <c r="U757" t="str">
        <f>TEXT(Table1[[#This Row],[Joining Date]],"yyyy")</f>
        <v>2017</v>
      </c>
      <c r="V757" s="5">
        <f ca="1">TODAY()-Table1[[#This Row],[Joining Date]]</f>
        <v>3320</v>
      </c>
      <c r="W757" t="str">
        <f>LEFT(Table1[[#This Row],[Employee Name]],FIND(" ",Table1[[#This Row],[Employee Name]])-1)</f>
        <v>Karan</v>
      </c>
      <c r="X757" t="str">
        <f>RIGHT(Table1[[#This Row],[Employee Name]],LEN(Table1[[#This Row],[Employee Name]])-FIND(" ",Table1[[#This Row],[Employee Name]]))</f>
        <v>Malhotra</v>
      </c>
      <c r="Y757" t="str">
        <f>Table1[[#This Row],[Department]]&amp;"-"&amp;Table1[[#This Row],[Employee ID]]</f>
        <v>Sales-E04437</v>
      </c>
      <c r="Z757" t="str">
        <f>LEFT(Table1[[#This Row],[Department]],3)</f>
        <v>Sal</v>
      </c>
      <c r="AA757" t="str">
        <f>_xlfn.XLOOKUP(Table1[[#This Row],[Manager ID]],MANAGERS!A:A,MANAGERS!B:B)</f>
        <v>Manager_10</v>
      </c>
      <c r="AB757" t="str" cm="1">
        <f t="array" ref="AB757">_xlfn.XLOOKUP(Table1[[#This Row],[Manager ID]],Table2[[#All],[Manager ID]],Table2[[#All],[Department Head]])</f>
        <v>HR</v>
      </c>
      <c r="AC757" s="2">
        <f>_xlfn.XLOOKUP(Table1[[#This Row],[City]],L:L,O:O)</f>
        <v>0.24030340748661314</v>
      </c>
      <c r="AD757" t="str" cm="1">
        <f t="array" ref="AD757">_xlfn.IFS(Table1[[#This Row],[Performance Score]]&gt;=90,"Excellent",Table1[[#This Row],[Performance Score]]&gt;=75,"Good",Table1[[#This Row],[Performance Score]]&gt;=60,"Average",Table1[[#This Row],[Performance Score]]&lt;=60,"Need Improvement")</f>
        <v>Need Improvement</v>
      </c>
      <c r="AE757" t="str">
        <f>IF(AND(Table1[[#This Row],[Attendance %]]&gt;=80,(Table1[[#This Row],[Performance Score]]&gt;=80)),"Eligible","Not Eligible")</f>
        <v>Not Eligible</v>
      </c>
      <c r="AF757" t="str">
        <f>IF(Table1[[#This Row],[Performance Score]]&gt;=80,"High Performer","Low Performer")</f>
        <v>Low Performer</v>
      </c>
      <c r="AG757" t="str" cm="1">
        <f t="array" aca="1" ref="AG757" ca="1">_xlfn.IFS(Table1[[#This Row],[Experience]]&lt;=3,"Junior",Table1[[#This Row],[Experience]]&lt;=7,"Mid Level",Table1[[#This Row],[Experience]]&gt;=7,"Senior")</f>
        <v>Senior</v>
      </c>
      <c r="AH757" t="str">
        <f>IF(Table1[[#This Row],[Attendance %]]&gt;75,"OK","Below 75")</f>
        <v>OK</v>
      </c>
      <c r="AI757" t="b">
        <f>ISBLANK(Table1[[#This Row],[Employee ID]])</f>
        <v>0</v>
      </c>
      <c r="AJ757" t="b">
        <f>ISNUMBER(Table1[[#This Row],[Total Salary  ]])</f>
        <v>1</v>
      </c>
      <c r="AK757" t="str">
        <f>IFERROR(_xlfn.XLOOKUP(Table1[[#This Row],[Manager ID]],MANAGERS!A:A,MANAGERS!B:B),"Not Found")</f>
        <v>Manager_10</v>
      </c>
    </row>
    <row r="758" spans="1:37" x14ac:dyDescent="0.2">
      <c r="A758" t="s">
        <v>3719</v>
      </c>
      <c r="B758" t="s">
        <v>29</v>
      </c>
      <c r="C758" t="s">
        <v>21</v>
      </c>
      <c r="D758" t="s">
        <v>46</v>
      </c>
      <c r="E758" t="s">
        <v>22</v>
      </c>
      <c r="F758" s="1">
        <v>45594</v>
      </c>
      <c r="G758" s="1">
        <v>38086</v>
      </c>
      <c r="H758">
        <v>116942</v>
      </c>
      <c r="I758">
        <v>7469</v>
      </c>
      <c r="J758">
        <v>99</v>
      </c>
      <c r="K758">
        <v>71</v>
      </c>
      <c r="L758" t="s">
        <v>53</v>
      </c>
      <c r="M758">
        <v>109</v>
      </c>
      <c r="N758">
        <f>Table1[[#This Row],[Basic Salary]]+Table1[[#This Row],[Bonus]]</f>
        <v>124411</v>
      </c>
      <c r="O758" s="2">
        <f>Table1[[#This Row],[Bonus]]/Table1[[#This Row],[Basic Salary]]</f>
        <v>6.3869268526277986E-2</v>
      </c>
      <c r="P758">
        <f ca="1">DATEDIF(Table1[[#This Row],[Date of Birth]],TODAY(),"Y")</f>
        <v>22</v>
      </c>
      <c r="Q758">
        <f ca="1">DATEDIF(Table1[[#This Row],[Joining Date]],TODAY(),"Y")</f>
        <v>1</v>
      </c>
      <c r="R758" t="str">
        <f ca="1">IF(YEAR(Table1[[#This Row],[Joining Date]])=YEAR(TODAY()),"Yes","No")</f>
        <v>No</v>
      </c>
      <c r="S758" t="str">
        <f ca="1">IF(Table1[[#This Row],[Experience]]&gt;5,"Yes","No")</f>
        <v>No</v>
      </c>
      <c r="T758" t="str">
        <f>TEXT(Table1[[#This Row],[Joining Date]],"mmmm")</f>
        <v>October</v>
      </c>
      <c r="U758" t="str">
        <f>TEXT(Table1[[#This Row],[Joining Date]],"yyyy")</f>
        <v>2024</v>
      </c>
      <c r="V758" s="5">
        <f ca="1">TODAY()-Table1[[#This Row],[Joining Date]]</f>
        <v>645</v>
      </c>
      <c r="W758" t="str">
        <f>LEFT(Table1[[#This Row],[Employee Name]],FIND(" ",Table1[[#This Row],[Employee Name]])-1)</f>
        <v>Vikram</v>
      </c>
      <c r="X758" t="str">
        <f>RIGHT(Table1[[#This Row],[Employee Name]],LEN(Table1[[#This Row],[Employee Name]])-FIND(" ",Table1[[#This Row],[Employee Name]]))</f>
        <v>Singh</v>
      </c>
      <c r="Y758" t="str">
        <f>Table1[[#This Row],[Department]]&amp;"-"&amp;Table1[[#This Row],[Employee ID]]</f>
        <v>Support-E03663</v>
      </c>
      <c r="Z758" t="str">
        <f>LEFT(Table1[[#This Row],[Department]],3)</f>
        <v>Sup</v>
      </c>
      <c r="AA758" t="str">
        <f>_xlfn.XLOOKUP(Table1[[#This Row],[Manager ID]],MANAGERS!A:A,MANAGERS!B:B)</f>
        <v>Manager_9</v>
      </c>
      <c r="AB758" t="str" cm="1">
        <f t="array" ref="AB758">_xlfn.XLOOKUP(Table1[[#This Row],[Manager ID]],Table2[[#All],[Manager ID]],Table2[[#All],[Department Head]])</f>
        <v>Sales</v>
      </c>
      <c r="AC758" s="2">
        <f>_xlfn.XLOOKUP(Table1[[#This Row],[City]],L:L,O:O)</f>
        <v>0.23685887225230964</v>
      </c>
      <c r="AD758" t="str" cm="1">
        <f t="array" ref="AD758">_xlfn.IFS(Table1[[#This Row],[Performance Score]]&gt;=90,"Excellent",Table1[[#This Row],[Performance Score]]&gt;=75,"Good",Table1[[#This Row],[Performance Score]]&gt;=60,"Average",Table1[[#This Row],[Performance Score]]&lt;=60,"Need Improvement")</f>
        <v>Average</v>
      </c>
      <c r="AE758" t="str">
        <f>IF(AND(Table1[[#This Row],[Attendance %]]&gt;=80,(Table1[[#This Row],[Performance Score]]&gt;=80)),"Eligible","Not Eligible")</f>
        <v>Not Eligible</v>
      </c>
      <c r="AF758" t="str">
        <f>IF(Table1[[#This Row],[Performance Score]]&gt;=80,"High Performer","Low Performer")</f>
        <v>Low Performer</v>
      </c>
      <c r="AG758" t="str" cm="1">
        <f t="array" aca="1" ref="AG758" ca="1">_xlfn.IFS(Table1[[#This Row],[Experience]]&lt;=3,"Junior",Table1[[#This Row],[Experience]]&lt;=7,"Mid Level",Table1[[#This Row],[Experience]]&gt;=7,"Senior")</f>
        <v>Junior</v>
      </c>
      <c r="AH758" t="str">
        <f>IF(Table1[[#This Row],[Attendance %]]&gt;75,"OK","Below 75")</f>
        <v>OK</v>
      </c>
      <c r="AI758" t="b">
        <f>ISBLANK(Table1[[#This Row],[Employee ID]])</f>
        <v>0</v>
      </c>
      <c r="AJ758" t="b">
        <f>ISNUMBER(Table1[[#This Row],[Total Salary  ]])</f>
        <v>1</v>
      </c>
      <c r="AK758" t="str">
        <f>IFERROR(_xlfn.XLOOKUP(Table1[[#This Row],[Manager ID]],MANAGERS!A:A,MANAGERS!B:B),"Not Found")</f>
        <v>Manager_9</v>
      </c>
    </row>
    <row r="759" spans="1:37" x14ac:dyDescent="0.2">
      <c r="A759" t="s">
        <v>4141</v>
      </c>
      <c r="B759" t="s">
        <v>85</v>
      </c>
      <c r="C759" t="s">
        <v>15</v>
      </c>
      <c r="D759" t="s">
        <v>16</v>
      </c>
      <c r="E759" t="s">
        <v>17</v>
      </c>
      <c r="F759" s="1">
        <v>42371</v>
      </c>
      <c r="G759" s="1">
        <v>36125</v>
      </c>
      <c r="H759">
        <v>113256</v>
      </c>
      <c r="I759">
        <v>11126</v>
      </c>
      <c r="J759">
        <v>71</v>
      </c>
      <c r="K759">
        <v>42</v>
      </c>
      <c r="L759" t="s">
        <v>34</v>
      </c>
      <c r="M759">
        <v>113</v>
      </c>
      <c r="N759">
        <f>Table1[[#This Row],[Basic Salary]]+Table1[[#This Row],[Bonus]]</f>
        <v>124382</v>
      </c>
      <c r="O759" s="2">
        <f>Table1[[#This Row],[Bonus]]/Table1[[#This Row],[Basic Salary]]</f>
        <v>9.823762096489369E-2</v>
      </c>
      <c r="P759">
        <f ca="1">DATEDIF(Table1[[#This Row],[Date of Birth]],TODAY(),"Y")</f>
        <v>27</v>
      </c>
      <c r="Q759">
        <f ca="1">DATEDIF(Table1[[#This Row],[Joining Date]],TODAY(),"Y")</f>
        <v>10</v>
      </c>
      <c r="R759" t="str">
        <f ca="1">IF(YEAR(Table1[[#This Row],[Joining Date]])=YEAR(TODAY()),"Yes","No")</f>
        <v>No</v>
      </c>
      <c r="S759" t="str">
        <f ca="1">IF(Table1[[#This Row],[Experience]]&gt;5,"Yes","No")</f>
        <v>Yes</v>
      </c>
      <c r="T759" t="str">
        <f>TEXT(Table1[[#This Row],[Joining Date]],"mmmm")</f>
        <v>January</v>
      </c>
      <c r="U759" t="str">
        <f>TEXT(Table1[[#This Row],[Joining Date]],"yyyy")</f>
        <v>2016</v>
      </c>
      <c r="V759" s="5">
        <f ca="1">TODAY()-Table1[[#This Row],[Joining Date]]</f>
        <v>3868</v>
      </c>
      <c r="W759" t="str">
        <f>LEFT(Table1[[#This Row],[Employee Name]],FIND(" ",Table1[[#This Row],[Employee Name]])-1)</f>
        <v>Pooja</v>
      </c>
      <c r="X759" t="str">
        <f>RIGHT(Table1[[#This Row],[Employee Name]],LEN(Table1[[#This Row],[Employee Name]])-FIND(" ",Table1[[#This Row],[Employee Name]]))</f>
        <v>Das</v>
      </c>
      <c r="Y759" t="str">
        <f>Table1[[#This Row],[Department]]&amp;"-"&amp;Table1[[#This Row],[Employee ID]]</f>
        <v>HR-E04085</v>
      </c>
      <c r="Z759" t="str">
        <f>LEFT(Table1[[#This Row],[Department]],3)</f>
        <v>HR</v>
      </c>
      <c r="AA759" t="str">
        <f>_xlfn.XLOOKUP(Table1[[#This Row],[Manager ID]],MANAGERS!A:A,MANAGERS!B:B)</f>
        <v>Manager_13</v>
      </c>
      <c r="AB759" t="str" cm="1">
        <f t="array" ref="AB759">_xlfn.XLOOKUP(Table1[[#This Row],[Manager ID]],Table2[[#All],[Manager ID]],Table2[[#All],[Department Head]])</f>
        <v>HR</v>
      </c>
      <c r="AC759" s="2">
        <f>_xlfn.XLOOKUP(Table1[[#This Row],[City]],L:L,O:O)</f>
        <v>0.24030340748661314</v>
      </c>
      <c r="AD759" t="str" cm="1">
        <f t="array" ref="AD759">_xlfn.IFS(Table1[[#This Row],[Performance Score]]&gt;=90,"Excellent",Table1[[#This Row],[Performance Score]]&gt;=75,"Good",Table1[[#This Row],[Performance Score]]&gt;=60,"Average",Table1[[#This Row],[Performance Score]]&lt;=60,"Need Improvement")</f>
        <v>Need Improvement</v>
      </c>
      <c r="AE759" t="str">
        <f>IF(AND(Table1[[#This Row],[Attendance %]]&gt;=80,(Table1[[#This Row],[Performance Score]]&gt;=80)),"Eligible","Not Eligible")</f>
        <v>Not Eligible</v>
      </c>
      <c r="AF759" t="str">
        <f>IF(Table1[[#This Row],[Performance Score]]&gt;=80,"High Performer","Low Performer")</f>
        <v>Low Performer</v>
      </c>
      <c r="AG759" t="str" cm="1">
        <f t="array" aca="1" ref="AG759" ca="1">_xlfn.IFS(Table1[[#This Row],[Experience]]&lt;=3,"Junior",Table1[[#This Row],[Experience]]&lt;=7,"Mid Level",Table1[[#This Row],[Experience]]&gt;=7,"Senior")</f>
        <v>Senior</v>
      </c>
      <c r="AH759" t="str">
        <f>IF(Table1[[#This Row],[Attendance %]]&gt;75,"OK","Below 75")</f>
        <v>Below 75</v>
      </c>
      <c r="AI759" t="b">
        <f>ISBLANK(Table1[[#This Row],[Employee ID]])</f>
        <v>0</v>
      </c>
      <c r="AJ759" t="b">
        <f>ISNUMBER(Table1[[#This Row],[Total Salary  ]])</f>
        <v>1</v>
      </c>
      <c r="AK759" t="str">
        <f>IFERROR(_xlfn.XLOOKUP(Table1[[#This Row],[Manager ID]],MANAGERS!A:A,MANAGERS!B:B),"Not Found")</f>
        <v>Manager_13</v>
      </c>
    </row>
    <row r="760" spans="1:37" x14ac:dyDescent="0.2">
      <c r="A760" t="s">
        <v>862</v>
      </c>
      <c r="B760" t="s">
        <v>62</v>
      </c>
      <c r="C760" t="s">
        <v>21</v>
      </c>
      <c r="D760" t="s">
        <v>33</v>
      </c>
      <c r="E760" t="s">
        <v>26</v>
      </c>
      <c r="F760" s="1">
        <v>45133</v>
      </c>
      <c r="G760" s="1">
        <v>31699</v>
      </c>
      <c r="H760">
        <v>97833</v>
      </c>
      <c r="I760">
        <v>26542</v>
      </c>
      <c r="J760">
        <v>100</v>
      </c>
      <c r="K760">
        <v>91</v>
      </c>
      <c r="L760" t="s">
        <v>27</v>
      </c>
      <c r="M760">
        <v>102</v>
      </c>
      <c r="N760">
        <f>Table1[[#This Row],[Basic Salary]]+Table1[[#This Row],[Bonus]]</f>
        <v>124375</v>
      </c>
      <c r="O760" s="2">
        <f>Table1[[#This Row],[Bonus]]/Table1[[#This Row],[Basic Salary]]</f>
        <v>0.271299050422659</v>
      </c>
      <c r="P760">
        <f ca="1">DATEDIF(Table1[[#This Row],[Date of Birth]],TODAY(),"Y")</f>
        <v>39</v>
      </c>
      <c r="Q760">
        <f ca="1">DATEDIF(Table1[[#This Row],[Joining Date]],TODAY(),"Y")</f>
        <v>3</v>
      </c>
      <c r="R760" t="str">
        <f ca="1">IF(YEAR(Table1[[#This Row],[Joining Date]])=YEAR(TODAY()),"Yes","No")</f>
        <v>No</v>
      </c>
      <c r="S760" t="str">
        <f ca="1">IF(Table1[[#This Row],[Experience]]&gt;5,"Yes","No")</f>
        <v>No</v>
      </c>
      <c r="T760" t="str">
        <f>TEXT(Table1[[#This Row],[Joining Date]],"mmmm")</f>
        <v>July</v>
      </c>
      <c r="U760" t="str">
        <f>TEXT(Table1[[#This Row],[Joining Date]],"yyyy")</f>
        <v>2023</v>
      </c>
      <c r="V760" s="5">
        <f ca="1">TODAY()-Table1[[#This Row],[Joining Date]]</f>
        <v>1106</v>
      </c>
      <c r="W760" t="str">
        <f>LEFT(Table1[[#This Row],[Employee Name]],FIND(" ",Table1[[#This Row],[Employee Name]])-1)</f>
        <v>Kavya</v>
      </c>
      <c r="X760" t="str">
        <f>RIGHT(Table1[[#This Row],[Employee Name]],LEN(Table1[[#This Row],[Employee Name]])-FIND(" ",Table1[[#This Row],[Employee Name]]))</f>
        <v>Nair</v>
      </c>
      <c r="Y760" t="str">
        <f>Table1[[#This Row],[Department]]&amp;"-"&amp;Table1[[#This Row],[Employee ID]]</f>
        <v>Marketing-E00806</v>
      </c>
      <c r="Z760" t="str">
        <f>LEFT(Table1[[#This Row],[Department]],3)</f>
        <v>Mar</v>
      </c>
      <c r="AA760" t="str">
        <f>_xlfn.XLOOKUP(Table1[[#This Row],[Manager ID]],MANAGERS!A:A,MANAGERS!B:B)</f>
        <v>Manager_2</v>
      </c>
      <c r="AB760" t="str" cm="1">
        <f t="array" ref="AB760">_xlfn.XLOOKUP(Table1[[#This Row],[Manager ID]],Table2[[#All],[Manager ID]],Table2[[#All],[Department Head]])</f>
        <v>Sales</v>
      </c>
      <c r="AC760" s="2">
        <f>_xlfn.XLOOKUP(Table1[[#This Row],[City]],L:L,O:O)</f>
        <v>0.23674293405114402</v>
      </c>
      <c r="AD760" t="str" cm="1">
        <f t="array" ref="AD760">_xlfn.IFS(Table1[[#This Row],[Performance Score]]&gt;=90,"Excellent",Table1[[#This Row],[Performance Score]]&gt;=75,"Good",Table1[[#This Row],[Performance Score]]&gt;=60,"Average",Table1[[#This Row],[Performance Score]]&lt;=60,"Need Improvement")</f>
        <v>Excellent</v>
      </c>
      <c r="AE760" t="str">
        <f>IF(AND(Table1[[#This Row],[Attendance %]]&gt;=80,(Table1[[#This Row],[Performance Score]]&gt;=80)),"Eligible","Not Eligible")</f>
        <v>Eligible</v>
      </c>
      <c r="AF760" t="str">
        <f>IF(Table1[[#This Row],[Performance Score]]&gt;=80,"High Performer","Low Performer")</f>
        <v>High Performer</v>
      </c>
      <c r="AG760" t="str" cm="1">
        <f t="array" aca="1" ref="AG760" ca="1">_xlfn.IFS(Table1[[#This Row],[Experience]]&lt;=3,"Junior",Table1[[#This Row],[Experience]]&lt;=7,"Mid Level",Table1[[#This Row],[Experience]]&gt;=7,"Senior")</f>
        <v>Junior</v>
      </c>
      <c r="AH760" t="str">
        <f>IF(Table1[[#This Row],[Attendance %]]&gt;75,"OK","Below 75")</f>
        <v>OK</v>
      </c>
      <c r="AI760" t="b">
        <f>ISBLANK(Table1[[#This Row],[Employee ID]])</f>
        <v>0</v>
      </c>
      <c r="AJ760" t="b">
        <f>ISNUMBER(Table1[[#This Row],[Total Salary  ]])</f>
        <v>1</v>
      </c>
      <c r="AK760" t="str">
        <f>IFERROR(_xlfn.XLOOKUP(Table1[[#This Row],[Manager ID]],MANAGERS!A:A,MANAGERS!B:B),"Not Found")</f>
        <v>Manager_2</v>
      </c>
    </row>
    <row r="761" spans="1:37" x14ac:dyDescent="0.2">
      <c r="A761" t="s">
        <v>2586</v>
      </c>
      <c r="B761" t="s">
        <v>29</v>
      </c>
      <c r="C761" t="s">
        <v>15</v>
      </c>
      <c r="D761" t="s">
        <v>43</v>
      </c>
      <c r="E761" t="s">
        <v>51</v>
      </c>
      <c r="F761" s="1">
        <v>45046</v>
      </c>
      <c r="G761" s="1">
        <v>33774</v>
      </c>
      <c r="H761">
        <v>111335</v>
      </c>
      <c r="I761">
        <v>13039</v>
      </c>
      <c r="J761">
        <v>63</v>
      </c>
      <c r="K761">
        <v>84</v>
      </c>
      <c r="L761" t="s">
        <v>37</v>
      </c>
      <c r="M761">
        <v>103</v>
      </c>
      <c r="N761">
        <f>Table1[[#This Row],[Basic Salary]]+Table1[[#This Row],[Bonus]]</f>
        <v>124374</v>
      </c>
      <c r="O761" s="2">
        <f>Table1[[#This Row],[Bonus]]/Table1[[#This Row],[Basic Salary]]</f>
        <v>0.11711501324830467</v>
      </c>
      <c r="P761">
        <f ca="1">DATEDIF(Table1[[#This Row],[Date of Birth]],TODAY(),"Y")</f>
        <v>34</v>
      </c>
      <c r="Q761">
        <f ca="1">DATEDIF(Table1[[#This Row],[Joining Date]],TODAY(),"Y")</f>
        <v>3</v>
      </c>
      <c r="R761" t="str">
        <f ca="1">IF(YEAR(Table1[[#This Row],[Joining Date]])=YEAR(TODAY()),"Yes","No")</f>
        <v>No</v>
      </c>
      <c r="S761" t="str">
        <f ca="1">IF(Table1[[#This Row],[Experience]]&gt;5,"Yes","No")</f>
        <v>No</v>
      </c>
      <c r="T761" t="str">
        <f>TEXT(Table1[[#This Row],[Joining Date]],"mmmm")</f>
        <v>April</v>
      </c>
      <c r="U761" t="str">
        <f>TEXT(Table1[[#This Row],[Joining Date]],"yyyy")</f>
        <v>2023</v>
      </c>
      <c r="V761" s="5">
        <f ca="1">TODAY()-Table1[[#This Row],[Joining Date]]</f>
        <v>1193</v>
      </c>
      <c r="W761" t="str">
        <f>LEFT(Table1[[#This Row],[Employee Name]],FIND(" ",Table1[[#This Row],[Employee Name]])-1)</f>
        <v>Vikram</v>
      </c>
      <c r="X761" t="str">
        <f>RIGHT(Table1[[#This Row],[Employee Name]],LEN(Table1[[#This Row],[Employee Name]])-FIND(" ",Table1[[#This Row],[Employee Name]]))</f>
        <v>Singh</v>
      </c>
      <c r="Y761" t="str">
        <f>Table1[[#This Row],[Department]]&amp;"-"&amp;Table1[[#This Row],[Employee ID]]</f>
        <v>Operations-E02530</v>
      </c>
      <c r="Z761" t="str">
        <f>LEFT(Table1[[#This Row],[Department]],3)</f>
        <v>Ope</v>
      </c>
      <c r="AA761" t="str">
        <f>_xlfn.XLOOKUP(Table1[[#This Row],[Manager ID]],MANAGERS!A:A,MANAGERS!B:B)</f>
        <v>Manager_3</v>
      </c>
      <c r="AB761" t="str" cm="1">
        <f t="array" ref="AB761">_xlfn.XLOOKUP(Table1[[#This Row],[Manager ID]],Table2[[#All],[Manager ID]],Table2[[#All],[Department Head]])</f>
        <v>IT</v>
      </c>
      <c r="AC761" s="2">
        <f>_xlfn.XLOOKUP(Table1[[#This Row],[City]],L:L,O:O)</f>
        <v>0.24036902712549932</v>
      </c>
      <c r="AD761" t="str" cm="1">
        <f t="array" ref="AD761">_xlfn.IFS(Table1[[#This Row],[Performance Score]]&gt;=90,"Excellent",Table1[[#This Row],[Performance Score]]&gt;=75,"Good",Table1[[#This Row],[Performance Score]]&gt;=60,"Average",Table1[[#This Row],[Performance Score]]&lt;=60,"Need Improvement")</f>
        <v>Good</v>
      </c>
      <c r="AE761" t="str">
        <f>IF(AND(Table1[[#This Row],[Attendance %]]&gt;=80,(Table1[[#This Row],[Performance Score]]&gt;=80)),"Eligible","Not Eligible")</f>
        <v>Not Eligible</v>
      </c>
      <c r="AF761" t="str">
        <f>IF(Table1[[#This Row],[Performance Score]]&gt;=80,"High Performer","Low Performer")</f>
        <v>High Performer</v>
      </c>
      <c r="AG761" t="str" cm="1">
        <f t="array" aca="1" ref="AG761" ca="1">_xlfn.IFS(Table1[[#This Row],[Experience]]&lt;=3,"Junior",Table1[[#This Row],[Experience]]&lt;=7,"Mid Level",Table1[[#This Row],[Experience]]&gt;=7,"Senior")</f>
        <v>Junior</v>
      </c>
      <c r="AH761" t="str">
        <f>IF(Table1[[#This Row],[Attendance %]]&gt;75,"OK","Below 75")</f>
        <v>Below 75</v>
      </c>
      <c r="AI761" t="b">
        <f>ISBLANK(Table1[[#This Row],[Employee ID]])</f>
        <v>0</v>
      </c>
      <c r="AJ761" t="b">
        <f>ISNUMBER(Table1[[#This Row],[Total Salary  ]])</f>
        <v>1</v>
      </c>
      <c r="AK761" t="str">
        <f>IFERROR(_xlfn.XLOOKUP(Table1[[#This Row],[Manager ID]],MANAGERS!A:A,MANAGERS!B:B),"Not Found")</f>
        <v>Manager_3</v>
      </c>
    </row>
    <row r="762" spans="1:37" x14ac:dyDescent="0.2">
      <c r="A762" t="s">
        <v>1558</v>
      </c>
      <c r="B762" t="s">
        <v>85</v>
      </c>
      <c r="C762" t="s">
        <v>21</v>
      </c>
      <c r="D762" t="s">
        <v>16</v>
      </c>
      <c r="E762" t="s">
        <v>30</v>
      </c>
      <c r="F762" s="1">
        <v>44802</v>
      </c>
      <c r="G762" s="1">
        <v>32176</v>
      </c>
      <c r="H762">
        <v>102346</v>
      </c>
      <c r="I762">
        <v>21989</v>
      </c>
      <c r="J762">
        <v>70</v>
      </c>
      <c r="K762">
        <v>97</v>
      </c>
      <c r="L762" t="s">
        <v>53</v>
      </c>
      <c r="M762">
        <v>116</v>
      </c>
      <c r="N762">
        <f>Table1[[#This Row],[Basic Salary]]+Table1[[#This Row],[Bonus]]</f>
        <v>124335</v>
      </c>
      <c r="O762" s="2">
        <f>Table1[[#This Row],[Bonus]]/Table1[[#This Row],[Basic Salary]]</f>
        <v>0.21484962773337501</v>
      </c>
      <c r="P762">
        <f ca="1">DATEDIF(Table1[[#This Row],[Date of Birth]],TODAY(),"Y")</f>
        <v>38</v>
      </c>
      <c r="Q762">
        <f ca="1">DATEDIF(Table1[[#This Row],[Joining Date]],TODAY(),"Y")</f>
        <v>3</v>
      </c>
      <c r="R762" t="str">
        <f ca="1">IF(YEAR(Table1[[#This Row],[Joining Date]])=YEAR(TODAY()),"Yes","No")</f>
        <v>No</v>
      </c>
      <c r="S762" t="str">
        <f ca="1">IF(Table1[[#This Row],[Experience]]&gt;5,"Yes","No")</f>
        <v>No</v>
      </c>
      <c r="T762" t="str">
        <f>TEXT(Table1[[#This Row],[Joining Date]],"mmmm")</f>
        <v>August</v>
      </c>
      <c r="U762" t="str">
        <f>TEXT(Table1[[#This Row],[Joining Date]],"yyyy")</f>
        <v>2022</v>
      </c>
      <c r="V762" s="5">
        <f ca="1">TODAY()-Table1[[#This Row],[Joining Date]]</f>
        <v>1437</v>
      </c>
      <c r="W762" t="str">
        <f>LEFT(Table1[[#This Row],[Employee Name]],FIND(" ",Table1[[#This Row],[Employee Name]])-1)</f>
        <v>Pooja</v>
      </c>
      <c r="X762" t="str">
        <f>RIGHT(Table1[[#This Row],[Employee Name]],LEN(Table1[[#This Row],[Employee Name]])-FIND(" ",Table1[[#This Row],[Employee Name]]))</f>
        <v>Das</v>
      </c>
      <c r="Y762" t="str">
        <f>Table1[[#This Row],[Department]]&amp;"-"&amp;Table1[[#This Row],[Employee ID]]</f>
        <v>HR-E01502</v>
      </c>
      <c r="Z762" t="str">
        <f>LEFT(Table1[[#This Row],[Department]],3)</f>
        <v>HR</v>
      </c>
      <c r="AA762" t="str">
        <f>_xlfn.XLOOKUP(Table1[[#This Row],[Manager ID]],MANAGERS!A:A,MANAGERS!B:B)</f>
        <v>Manager_16</v>
      </c>
      <c r="AB762" t="str" cm="1">
        <f t="array" ref="AB762">_xlfn.XLOOKUP(Table1[[#This Row],[Manager ID]],Table2[[#All],[Manager ID]],Table2[[#All],[Department Head]])</f>
        <v>Sales</v>
      </c>
      <c r="AC762" s="2">
        <f>_xlfn.XLOOKUP(Table1[[#This Row],[City]],L:L,O:O)</f>
        <v>0.23685887225230964</v>
      </c>
      <c r="AD762" t="str" cm="1">
        <f t="array" ref="AD762">_xlfn.IFS(Table1[[#This Row],[Performance Score]]&gt;=90,"Excellent",Table1[[#This Row],[Performance Score]]&gt;=75,"Good",Table1[[#This Row],[Performance Score]]&gt;=60,"Average",Table1[[#This Row],[Performance Score]]&lt;=60,"Need Improvement")</f>
        <v>Excellent</v>
      </c>
      <c r="AE762" t="str">
        <f>IF(AND(Table1[[#This Row],[Attendance %]]&gt;=80,(Table1[[#This Row],[Performance Score]]&gt;=80)),"Eligible","Not Eligible")</f>
        <v>Not Eligible</v>
      </c>
      <c r="AF762" t="str">
        <f>IF(Table1[[#This Row],[Performance Score]]&gt;=80,"High Performer","Low Performer")</f>
        <v>High Performer</v>
      </c>
      <c r="AG762" t="str" cm="1">
        <f t="array" aca="1" ref="AG762" ca="1">_xlfn.IFS(Table1[[#This Row],[Experience]]&lt;=3,"Junior",Table1[[#This Row],[Experience]]&lt;=7,"Mid Level",Table1[[#This Row],[Experience]]&gt;=7,"Senior")</f>
        <v>Junior</v>
      </c>
      <c r="AH762" t="str">
        <f>IF(Table1[[#This Row],[Attendance %]]&gt;75,"OK","Below 75")</f>
        <v>Below 75</v>
      </c>
      <c r="AI762" t="b">
        <f>ISBLANK(Table1[[#This Row],[Employee ID]])</f>
        <v>0</v>
      </c>
      <c r="AJ762" t="b">
        <f>ISNUMBER(Table1[[#This Row],[Total Salary  ]])</f>
        <v>1</v>
      </c>
      <c r="AK762" t="str">
        <f>IFERROR(_xlfn.XLOOKUP(Table1[[#This Row],[Manager ID]],MANAGERS!A:A,MANAGERS!B:B),"Not Found")</f>
        <v>Manager_16</v>
      </c>
    </row>
    <row r="763" spans="1:37" x14ac:dyDescent="0.2">
      <c r="A763" t="s">
        <v>3747</v>
      </c>
      <c r="B763" t="s">
        <v>75</v>
      </c>
      <c r="C763" t="s">
        <v>21</v>
      </c>
      <c r="D763" t="s">
        <v>40</v>
      </c>
      <c r="E763" t="s">
        <v>26</v>
      </c>
      <c r="F763" s="1">
        <v>43560</v>
      </c>
      <c r="G763" s="1">
        <v>35428</v>
      </c>
      <c r="H763">
        <v>117876</v>
      </c>
      <c r="I763">
        <v>6450</v>
      </c>
      <c r="J763">
        <v>94</v>
      </c>
      <c r="K763">
        <v>48</v>
      </c>
      <c r="L763" t="s">
        <v>23</v>
      </c>
      <c r="M763">
        <v>118</v>
      </c>
      <c r="N763">
        <f>Table1[[#This Row],[Basic Salary]]+Table1[[#This Row],[Bonus]]</f>
        <v>124326</v>
      </c>
      <c r="O763" s="2">
        <f>Table1[[#This Row],[Bonus]]/Table1[[#This Row],[Basic Salary]]</f>
        <v>5.4718517764430416E-2</v>
      </c>
      <c r="P763">
        <f ca="1">DATEDIF(Table1[[#This Row],[Date of Birth]],TODAY(),"Y")</f>
        <v>29</v>
      </c>
      <c r="Q763">
        <f ca="1">DATEDIF(Table1[[#This Row],[Joining Date]],TODAY(),"Y")</f>
        <v>7</v>
      </c>
      <c r="R763" t="str">
        <f ca="1">IF(YEAR(Table1[[#This Row],[Joining Date]])=YEAR(TODAY()),"Yes","No")</f>
        <v>No</v>
      </c>
      <c r="S763" t="str">
        <f ca="1">IF(Table1[[#This Row],[Experience]]&gt;5,"Yes","No")</f>
        <v>Yes</v>
      </c>
      <c r="T763" t="str">
        <f>TEXT(Table1[[#This Row],[Joining Date]],"mmmm")</f>
        <v>April</v>
      </c>
      <c r="U763" t="str">
        <f>TEXT(Table1[[#This Row],[Joining Date]],"yyyy")</f>
        <v>2019</v>
      </c>
      <c r="V763" s="5">
        <f ca="1">TODAY()-Table1[[#This Row],[Joining Date]]</f>
        <v>2679</v>
      </c>
      <c r="W763" t="str">
        <f>LEFT(Table1[[#This Row],[Employee Name]],FIND(" ",Table1[[#This Row],[Employee Name]])-1)</f>
        <v>Ishita</v>
      </c>
      <c r="X763" t="str">
        <f>RIGHT(Table1[[#This Row],[Employee Name]],LEN(Table1[[#This Row],[Employee Name]])-FIND(" ",Table1[[#This Row],[Employee Name]]))</f>
        <v>Roy</v>
      </c>
      <c r="Y763" t="str">
        <f>Table1[[#This Row],[Department]]&amp;"-"&amp;Table1[[#This Row],[Employee ID]]</f>
        <v>IT-E03691</v>
      </c>
      <c r="Z763" t="str">
        <f>LEFT(Table1[[#This Row],[Department]],3)</f>
        <v>IT</v>
      </c>
      <c r="AA763" t="str">
        <f>_xlfn.XLOOKUP(Table1[[#This Row],[Manager ID]],MANAGERS!A:A,MANAGERS!B:B)</f>
        <v>Manager_18</v>
      </c>
      <c r="AB763" t="str" cm="1">
        <f t="array" ref="AB763">_xlfn.XLOOKUP(Table1[[#This Row],[Manager ID]],Table2[[#All],[Manager ID]],Table2[[#All],[Department Head]])</f>
        <v>Support</v>
      </c>
      <c r="AC763" s="2">
        <f>_xlfn.XLOOKUP(Table1[[#This Row],[City]],L:L,O:O)</f>
        <v>0.23486488519629886</v>
      </c>
      <c r="AD763" t="str" cm="1">
        <f t="array" ref="AD763">_xlfn.IFS(Table1[[#This Row],[Performance Score]]&gt;=90,"Excellent",Table1[[#This Row],[Performance Score]]&gt;=75,"Good",Table1[[#This Row],[Performance Score]]&gt;=60,"Average",Table1[[#This Row],[Performance Score]]&lt;=60,"Need Improvement")</f>
        <v>Need Improvement</v>
      </c>
      <c r="AE763" t="str">
        <f>IF(AND(Table1[[#This Row],[Attendance %]]&gt;=80,(Table1[[#This Row],[Performance Score]]&gt;=80)),"Eligible","Not Eligible")</f>
        <v>Not Eligible</v>
      </c>
      <c r="AF763" t="str">
        <f>IF(Table1[[#This Row],[Performance Score]]&gt;=80,"High Performer","Low Performer")</f>
        <v>Low Performer</v>
      </c>
      <c r="AG763" t="str" cm="1">
        <f t="array" aca="1" ref="AG763" ca="1">_xlfn.IFS(Table1[[#This Row],[Experience]]&lt;=3,"Junior",Table1[[#This Row],[Experience]]&lt;=7,"Mid Level",Table1[[#This Row],[Experience]]&gt;=7,"Senior")</f>
        <v>Mid Level</v>
      </c>
      <c r="AH763" t="str">
        <f>IF(Table1[[#This Row],[Attendance %]]&gt;75,"OK","Below 75")</f>
        <v>OK</v>
      </c>
      <c r="AI763" t="b">
        <f>ISBLANK(Table1[[#This Row],[Employee ID]])</f>
        <v>0</v>
      </c>
      <c r="AJ763" t="b">
        <f>ISNUMBER(Table1[[#This Row],[Total Salary  ]])</f>
        <v>1</v>
      </c>
      <c r="AK763" t="str">
        <f>IFERROR(_xlfn.XLOOKUP(Table1[[#This Row],[Manager ID]],MANAGERS!A:A,MANAGERS!B:B),"Not Found")</f>
        <v>Manager_18</v>
      </c>
    </row>
    <row r="764" spans="1:37" x14ac:dyDescent="0.2">
      <c r="A764" t="s">
        <v>600</v>
      </c>
      <c r="B764" t="s">
        <v>50</v>
      </c>
      <c r="C764" t="s">
        <v>15</v>
      </c>
      <c r="D764" t="s">
        <v>25</v>
      </c>
      <c r="E764" t="s">
        <v>26</v>
      </c>
      <c r="F764" s="1">
        <v>42958</v>
      </c>
      <c r="G764" s="1">
        <v>34410</v>
      </c>
      <c r="H764">
        <v>98184</v>
      </c>
      <c r="I764">
        <v>26123</v>
      </c>
      <c r="J764">
        <v>82</v>
      </c>
      <c r="K764">
        <v>91</v>
      </c>
      <c r="L764" t="s">
        <v>27</v>
      </c>
      <c r="M764">
        <v>107</v>
      </c>
      <c r="N764">
        <f>Table1[[#This Row],[Basic Salary]]+Table1[[#This Row],[Bonus]]</f>
        <v>124307</v>
      </c>
      <c r="O764" s="2">
        <f>Table1[[#This Row],[Bonus]]/Table1[[#This Row],[Basic Salary]]</f>
        <v>0.26606168011081233</v>
      </c>
      <c r="P764">
        <f ca="1">DATEDIF(Table1[[#This Row],[Date of Birth]],TODAY(),"Y")</f>
        <v>32</v>
      </c>
      <c r="Q764">
        <f ca="1">DATEDIF(Table1[[#This Row],[Joining Date]],TODAY(),"Y")</f>
        <v>8</v>
      </c>
      <c r="R764" t="str">
        <f ca="1">IF(YEAR(Table1[[#This Row],[Joining Date]])=YEAR(TODAY()),"Yes","No")</f>
        <v>No</v>
      </c>
      <c r="S764" t="str">
        <f ca="1">IF(Table1[[#This Row],[Experience]]&gt;5,"Yes","No")</f>
        <v>Yes</v>
      </c>
      <c r="T764" t="str">
        <f>TEXT(Table1[[#This Row],[Joining Date]],"mmmm")</f>
        <v>August</v>
      </c>
      <c r="U764" t="str">
        <f>TEXT(Table1[[#This Row],[Joining Date]],"yyyy")</f>
        <v>2017</v>
      </c>
      <c r="V764" s="5">
        <f ca="1">TODAY()-Table1[[#This Row],[Joining Date]]</f>
        <v>3281</v>
      </c>
      <c r="W764" t="str">
        <f>LEFT(Table1[[#This Row],[Employee Name]],FIND(" ",Table1[[#This Row],[Employee Name]])-1)</f>
        <v>Ravi</v>
      </c>
      <c r="X764" t="str">
        <f>RIGHT(Table1[[#This Row],[Employee Name]],LEN(Table1[[#This Row],[Employee Name]])-FIND(" ",Table1[[#This Row],[Employee Name]]))</f>
        <v>Teja</v>
      </c>
      <c r="Y764" t="str">
        <f>Table1[[#This Row],[Department]]&amp;"-"&amp;Table1[[#This Row],[Employee ID]]</f>
        <v>Finance-E00544</v>
      </c>
      <c r="Z764" t="str">
        <f>LEFT(Table1[[#This Row],[Department]],3)</f>
        <v>Fin</v>
      </c>
      <c r="AA764" t="str">
        <f>_xlfn.XLOOKUP(Table1[[#This Row],[Manager ID]],MANAGERS!A:A,MANAGERS!B:B)</f>
        <v>Manager_7</v>
      </c>
      <c r="AB764" t="str" cm="1">
        <f t="array" ref="AB764">_xlfn.XLOOKUP(Table1[[#This Row],[Manager ID]],Table2[[#All],[Manager ID]],Table2[[#All],[Department Head]])</f>
        <v>Operations</v>
      </c>
      <c r="AC764" s="2">
        <f>_xlfn.XLOOKUP(Table1[[#This Row],[City]],L:L,O:O)</f>
        <v>0.23674293405114402</v>
      </c>
      <c r="AD764" t="str" cm="1">
        <f t="array" ref="AD764">_xlfn.IFS(Table1[[#This Row],[Performance Score]]&gt;=90,"Excellent",Table1[[#This Row],[Performance Score]]&gt;=75,"Good",Table1[[#This Row],[Performance Score]]&gt;=60,"Average",Table1[[#This Row],[Performance Score]]&lt;=60,"Need Improvement")</f>
        <v>Excellent</v>
      </c>
      <c r="AE764" t="str">
        <f>IF(AND(Table1[[#This Row],[Attendance %]]&gt;=80,(Table1[[#This Row],[Performance Score]]&gt;=80)),"Eligible","Not Eligible")</f>
        <v>Eligible</v>
      </c>
      <c r="AF764" t="str">
        <f>IF(Table1[[#This Row],[Performance Score]]&gt;=80,"High Performer","Low Performer")</f>
        <v>High Performer</v>
      </c>
      <c r="AG764" t="str" cm="1">
        <f t="array" aca="1" ref="AG764" ca="1">_xlfn.IFS(Table1[[#This Row],[Experience]]&lt;=3,"Junior",Table1[[#This Row],[Experience]]&lt;=7,"Mid Level",Table1[[#This Row],[Experience]]&gt;=7,"Senior")</f>
        <v>Senior</v>
      </c>
      <c r="AH764" t="str">
        <f>IF(Table1[[#This Row],[Attendance %]]&gt;75,"OK","Below 75")</f>
        <v>OK</v>
      </c>
      <c r="AI764" t="b">
        <f>ISBLANK(Table1[[#This Row],[Employee ID]])</f>
        <v>0</v>
      </c>
      <c r="AJ764" t="b">
        <f>ISNUMBER(Table1[[#This Row],[Total Salary  ]])</f>
        <v>1</v>
      </c>
      <c r="AK764" t="str">
        <f>IFERROR(_xlfn.XLOOKUP(Table1[[#This Row],[Manager ID]],MANAGERS!A:A,MANAGERS!B:B),"Not Found")</f>
        <v>Manager_7</v>
      </c>
    </row>
    <row r="765" spans="1:37" x14ac:dyDescent="0.2">
      <c r="A765" t="s">
        <v>3368</v>
      </c>
      <c r="B765" t="s">
        <v>87</v>
      </c>
      <c r="C765" t="s">
        <v>21</v>
      </c>
      <c r="D765" t="s">
        <v>33</v>
      </c>
      <c r="E765" t="s">
        <v>26</v>
      </c>
      <c r="F765" s="1">
        <v>43681</v>
      </c>
      <c r="G765" s="1">
        <v>38399</v>
      </c>
      <c r="H765">
        <v>97379</v>
      </c>
      <c r="I765">
        <v>26924</v>
      </c>
      <c r="J765">
        <v>73</v>
      </c>
      <c r="K765">
        <v>58</v>
      </c>
      <c r="L765" t="s">
        <v>53</v>
      </c>
      <c r="M765">
        <v>102</v>
      </c>
      <c r="N765">
        <f>Table1[[#This Row],[Basic Salary]]+Table1[[#This Row],[Bonus]]</f>
        <v>124303</v>
      </c>
      <c r="O765" s="2">
        <f>Table1[[#This Row],[Bonus]]/Table1[[#This Row],[Basic Salary]]</f>
        <v>0.27648671684860188</v>
      </c>
      <c r="P765">
        <f ca="1">DATEDIF(Table1[[#This Row],[Date of Birth]],TODAY(),"Y")</f>
        <v>21</v>
      </c>
      <c r="Q765">
        <f ca="1">DATEDIF(Table1[[#This Row],[Joining Date]],TODAY(),"Y")</f>
        <v>7</v>
      </c>
      <c r="R765" t="str">
        <f ca="1">IF(YEAR(Table1[[#This Row],[Joining Date]])=YEAR(TODAY()),"Yes","No")</f>
        <v>No</v>
      </c>
      <c r="S765" t="str">
        <f ca="1">IF(Table1[[#This Row],[Experience]]&gt;5,"Yes","No")</f>
        <v>Yes</v>
      </c>
      <c r="T765" t="str">
        <f>TEXT(Table1[[#This Row],[Joining Date]],"mmmm")</f>
        <v>August</v>
      </c>
      <c r="U765" t="str">
        <f>TEXT(Table1[[#This Row],[Joining Date]],"yyyy")</f>
        <v>2019</v>
      </c>
      <c r="V765" s="5">
        <f ca="1">TODAY()-Table1[[#This Row],[Joining Date]]</f>
        <v>2558</v>
      </c>
      <c r="W765" t="str">
        <f>LEFT(Table1[[#This Row],[Employee Name]],FIND(" ",Table1[[#This Row],[Employee Name]])-1)</f>
        <v>Arjun</v>
      </c>
      <c r="X765" t="str">
        <f>RIGHT(Table1[[#This Row],[Employee Name]],LEN(Table1[[#This Row],[Employee Name]])-FIND(" ",Table1[[#This Row],[Employee Name]]))</f>
        <v>Mehta</v>
      </c>
      <c r="Y765" t="str">
        <f>Table1[[#This Row],[Department]]&amp;"-"&amp;Table1[[#This Row],[Employee ID]]</f>
        <v>Marketing-E03312</v>
      </c>
      <c r="Z765" t="str">
        <f>LEFT(Table1[[#This Row],[Department]],3)</f>
        <v>Mar</v>
      </c>
      <c r="AA765" t="str">
        <f>_xlfn.XLOOKUP(Table1[[#This Row],[Manager ID]],MANAGERS!A:A,MANAGERS!B:B)</f>
        <v>Manager_2</v>
      </c>
      <c r="AB765" t="str" cm="1">
        <f t="array" ref="AB765">_xlfn.XLOOKUP(Table1[[#This Row],[Manager ID]],Table2[[#All],[Manager ID]],Table2[[#All],[Department Head]])</f>
        <v>Sales</v>
      </c>
      <c r="AC765" s="2">
        <f>_xlfn.XLOOKUP(Table1[[#This Row],[City]],L:L,O:O)</f>
        <v>0.23685887225230964</v>
      </c>
      <c r="AD765" t="str" cm="1">
        <f t="array" ref="AD765">_xlfn.IFS(Table1[[#This Row],[Performance Score]]&gt;=90,"Excellent",Table1[[#This Row],[Performance Score]]&gt;=75,"Good",Table1[[#This Row],[Performance Score]]&gt;=60,"Average",Table1[[#This Row],[Performance Score]]&lt;=60,"Need Improvement")</f>
        <v>Need Improvement</v>
      </c>
      <c r="AE765" t="str">
        <f>IF(AND(Table1[[#This Row],[Attendance %]]&gt;=80,(Table1[[#This Row],[Performance Score]]&gt;=80)),"Eligible","Not Eligible")</f>
        <v>Not Eligible</v>
      </c>
      <c r="AF765" t="str">
        <f>IF(Table1[[#This Row],[Performance Score]]&gt;=80,"High Performer","Low Performer")</f>
        <v>Low Performer</v>
      </c>
      <c r="AG765" t="str" cm="1">
        <f t="array" aca="1" ref="AG765" ca="1">_xlfn.IFS(Table1[[#This Row],[Experience]]&lt;=3,"Junior",Table1[[#This Row],[Experience]]&lt;=7,"Mid Level",Table1[[#This Row],[Experience]]&gt;=7,"Senior")</f>
        <v>Mid Level</v>
      </c>
      <c r="AH765" t="str">
        <f>IF(Table1[[#This Row],[Attendance %]]&gt;75,"OK","Below 75")</f>
        <v>Below 75</v>
      </c>
      <c r="AI765" t="b">
        <f>ISBLANK(Table1[[#This Row],[Employee ID]])</f>
        <v>0</v>
      </c>
      <c r="AJ765" t="b">
        <f>ISNUMBER(Table1[[#This Row],[Total Salary  ]])</f>
        <v>1</v>
      </c>
      <c r="AK765" t="str">
        <f>IFERROR(_xlfn.XLOOKUP(Table1[[#This Row],[Manager ID]],MANAGERS!A:A,MANAGERS!B:B),"Not Found")</f>
        <v>Manager_2</v>
      </c>
    </row>
    <row r="766" spans="1:37" x14ac:dyDescent="0.2">
      <c r="A766" t="s">
        <v>2571</v>
      </c>
      <c r="B766" t="s">
        <v>45</v>
      </c>
      <c r="C766" t="s">
        <v>15</v>
      </c>
      <c r="D766" t="s">
        <v>40</v>
      </c>
      <c r="E766" t="s">
        <v>30</v>
      </c>
      <c r="F766" s="1">
        <v>45752</v>
      </c>
      <c r="G766" s="1">
        <v>36181</v>
      </c>
      <c r="H766">
        <v>102612</v>
      </c>
      <c r="I766">
        <v>21685</v>
      </c>
      <c r="J766">
        <v>75</v>
      </c>
      <c r="K766">
        <v>53</v>
      </c>
      <c r="L766" t="s">
        <v>53</v>
      </c>
      <c r="M766">
        <v>113</v>
      </c>
      <c r="N766">
        <f>Table1[[#This Row],[Basic Salary]]+Table1[[#This Row],[Bonus]]</f>
        <v>124297</v>
      </c>
      <c r="O766" s="2">
        <f>Table1[[#This Row],[Bonus]]/Table1[[#This Row],[Basic Salary]]</f>
        <v>0.21133005886251122</v>
      </c>
      <c r="P766">
        <f ca="1">DATEDIF(Table1[[#This Row],[Date of Birth]],TODAY(),"Y")</f>
        <v>27</v>
      </c>
      <c r="Q766">
        <f ca="1">DATEDIF(Table1[[#This Row],[Joining Date]],TODAY(),"Y")</f>
        <v>1</v>
      </c>
      <c r="R766" t="str">
        <f ca="1">IF(YEAR(Table1[[#This Row],[Joining Date]])=YEAR(TODAY()),"Yes","No")</f>
        <v>No</v>
      </c>
      <c r="S766" t="str">
        <f ca="1">IF(Table1[[#This Row],[Experience]]&gt;5,"Yes","No")</f>
        <v>No</v>
      </c>
      <c r="T766" t="str">
        <f>TEXT(Table1[[#This Row],[Joining Date]],"mmmm")</f>
        <v>April</v>
      </c>
      <c r="U766" t="str">
        <f>TEXT(Table1[[#This Row],[Joining Date]],"yyyy")</f>
        <v>2025</v>
      </c>
      <c r="V766" s="5">
        <f ca="1">TODAY()-Table1[[#This Row],[Joining Date]]</f>
        <v>487</v>
      </c>
      <c r="W766" t="str">
        <f>LEFT(Table1[[#This Row],[Employee Name]],FIND(" ",Table1[[#This Row],[Employee Name]])-1)</f>
        <v>Ananya</v>
      </c>
      <c r="X766" t="str">
        <f>RIGHT(Table1[[#This Row],[Employee Name]],LEN(Table1[[#This Row],[Employee Name]])-FIND(" ",Table1[[#This Row],[Employee Name]]))</f>
        <v>Rao</v>
      </c>
      <c r="Y766" t="str">
        <f>Table1[[#This Row],[Department]]&amp;"-"&amp;Table1[[#This Row],[Employee ID]]</f>
        <v>IT-E02515</v>
      </c>
      <c r="Z766" t="str">
        <f>LEFT(Table1[[#This Row],[Department]],3)</f>
        <v>IT</v>
      </c>
      <c r="AA766" t="str">
        <f>_xlfn.XLOOKUP(Table1[[#This Row],[Manager ID]],MANAGERS!A:A,MANAGERS!B:B)</f>
        <v>Manager_13</v>
      </c>
      <c r="AB766" t="str" cm="1">
        <f t="array" ref="AB766">_xlfn.XLOOKUP(Table1[[#This Row],[Manager ID]],Table2[[#All],[Manager ID]],Table2[[#All],[Department Head]])</f>
        <v>HR</v>
      </c>
      <c r="AC766" s="2">
        <f>_xlfn.XLOOKUP(Table1[[#This Row],[City]],L:L,O:O)</f>
        <v>0.23685887225230964</v>
      </c>
      <c r="AD766" t="str" cm="1">
        <f t="array" ref="AD766">_xlfn.IFS(Table1[[#This Row],[Performance Score]]&gt;=90,"Excellent",Table1[[#This Row],[Performance Score]]&gt;=75,"Good",Table1[[#This Row],[Performance Score]]&gt;=60,"Average",Table1[[#This Row],[Performance Score]]&lt;=60,"Need Improvement")</f>
        <v>Need Improvement</v>
      </c>
      <c r="AE766" t="str">
        <f>IF(AND(Table1[[#This Row],[Attendance %]]&gt;=80,(Table1[[#This Row],[Performance Score]]&gt;=80)),"Eligible","Not Eligible")</f>
        <v>Not Eligible</v>
      </c>
      <c r="AF766" t="str">
        <f>IF(Table1[[#This Row],[Performance Score]]&gt;=80,"High Performer","Low Performer")</f>
        <v>Low Performer</v>
      </c>
      <c r="AG766" t="str" cm="1">
        <f t="array" aca="1" ref="AG766" ca="1">_xlfn.IFS(Table1[[#This Row],[Experience]]&lt;=3,"Junior",Table1[[#This Row],[Experience]]&lt;=7,"Mid Level",Table1[[#This Row],[Experience]]&gt;=7,"Senior")</f>
        <v>Junior</v>
      </c>
      <c r="AH766" t="str">
        <f>IF(Table1[[#This Row],[Attendance %]]&gt;75,"OK","Below 75")</f>
        <v>Below 75</v>
      </c>
      <c r="AI766" t="b">
        <f>ISBLANK(Table1[[#This Row],[Employee ID]])</f>
        <v>0</v>
      </c>
      <c r="AJ766" t="b">
        <f>ISNUMBER(Table1[[#This Row],[Total Salary  ]])</f>
        <v>1</v>
      </c>
      <c r="AK766" t="str">
        <f>IFERROR(_xlfn.XLOOKUP(Table1[[#This Row],[Manager ID]],MANAGERS!A:A,MANAGERS!B:B),"Not Found")</f>
        <v>Manager_13</v>
      </c>
    </row>
    <row r="767" spans="1:37" x14ac:dyDescent="0.2">
      <c r="A767" t="s">
        <v>4287</v>
      </c>
      <c r="B767" t="s">
        <v>93</v>
      </c>
      <c r="C767" t="s">
        <v>21</v>
      </c>
      <c r="D767" t="s">
        <v>33</v>
      </c>
      <c r="E767" t="s">
        <v>22</v>
      </c>
      <c r="F767" s="1">
        <v>43895</v>
      </c>
      <c r="G767" s="1">
        <v>37143</v>
      </c>
      <c r="H767">
        <v>118203</v>
      </c>
      <c r="I767">
        <v>6063</v>
      </c>
      <c r="J767">
        <v>100</v>
      </c>
      <c r="K767">
        <v>71</v>
      </c>
      <c r="L767" t="s">
        <v>37</v>
      </c>
      <c r="M767">
        <v>109</v>
      </c>
      <c r="N767">
        <f>Table1[[#This Row],[Basic Salary]]+Table1[[#This Row],[Bonus]]</f>
        <v>124266</v>
      </c>
      <c r="O767" s="2">
        <f>Table1[[#This Row],[Bonus]]/Table1[[#This Row],[Basic Salary]]</f>
        <v>5.12931143879597E-2</v>
      </c>
      <c r="P767">
        <f ca="1">DATEDIF(Table1[[#This Row],[Date of Birth]],TODAY(),"Y")</f>
        <v>24</v>
      </c>
      <c r="Q767">
        <f ca="1">DATEDIF(Table1[[#This Row],[Joining Date]],TODAY(),"Y")</f>
        <v>6</v>
      </c>
      <c r="R767" t="str">
        <f ca="1">IF(YEAR(Table1[[#This Row],[Joining Date]])=YEAR(TODAY()),"Yes","No")</f>
        <v>No</v>
      </c>
      <c r="S767" t="str">
        <f ca="1">IF(Table1[[#This Row],[Experience]]&gt;5,"Yes","No")</f>
        <v>Yes</v>
      </c>
      <c r="T767" t="str">
        <f>TEXT(Table1[[#This Row],[Joining Date]],"mmmm")</f>
        <v>March</v>
      </c>
      <c r="U767" t="str">
        <f>TEXT(Table1[[#This Row],[Joining Date]],"yyyy")</f>
        <v>2020</v>
      </c>
      <c r="V767" s="5">
        <f ca="1">TODAY()-Table1[[#This Row],[Joining Date]]</f>
        <v>2344</v>
      </c>
      <c r="W767" t="str">
        <f>LEFT(Table1[[#This Row],[Employee Name]],FIND(" ",Table1[[#This Row],[Employee Name]])-1)</f>
        <v>Priya</v>
      </c>
      <c r="X767" t="str">
        <f>RIGHT(Table1[[#This Row],[Employee Name]],LEN(Table1[[#This Row],[Employee Name]])-FIND(" ",Table1[[#This Row],[Employee Name]]))</f>
        <v>Reddy</v>
      </c>
      <c r="Y767" t="str">
        <f>Table1[[#This Row],[Department]]&amp;"-"&amp;Table1[[#This Row],[Employee ID]]</f>
        <v>Marketing-E04231</v>
      </c>
      <c r="Z767" t="str">
        <f>LEFT(Table1[[#This Row],[Department]],3)</f>
        <v>Mar</v>
      </c>
      <c r="AA767" t="str">
        <f>_xlfn.XLOOKUP(Table1[[#This Row],[Manager ID]],MANAGERS!A:A,MANAGERS!B:B)</f>
        <v>Manager_9</v>
      </c>
      <c r="AB767" t="str" cm="1">
        <f t="array" ref="AB767">_xlfn.XLOOKUP(Table1[[#This Row],[Manager ID]],Table2[[#All],[Manager ID]],Table2[[#All],[Department Head]])</f>
        <v>Sales</v>
      </c>
      <c r="AC767" s="2">
        <f>_xlfn.XLOOKUP(Table1[[#This Row],[City]],L:L,O:O)</f>
        <v>0.24036902712549932</v>
      </c>
      <c r="AD767" t="str" cm="1">
        <f t="array" ref="AD767">_xlfn.IFS(Table1[[#This Row],[Performance Score]]&gt;=90,"Excellent",Table1[[#This Row],[Performance Score]]&gt;=75,"Good",Table1[[#This Row],[Performance Score]]&gt;=60,"Average",Table1[[#This Row],[Performance Score]]&lt;=60,"Need Improvement")</f>
        <v>Average</v>
      </c>
      <c r="AE767" t="str">
        <f>IF(AND(Table1[[#This Row],[Attendance %]]&gt;=80,(Table1[[#This Row],[Performance Score]]&gt;=80)),"Eligible","Not Eligible")</f>
        <v>Not Eligible</v>
      </c>
      <c r="AF767" t="str">
        <f>IF(Table1[[#This Row],[Performance Score]]&gt;=80,"High Performer","Low Performer")</f>
        <v>Low Performer</v>
      </c>
      <c r="AG767" t="str" cm="1">
        <f t="array" aca="1" ref="AG767" ca="1">_xlfn.IFS(Table1[[#This Row],[Experience]]&lt;=3,"Junior",Table1[[#This Row],[Experience]]&lt;=7,"Mid Level",Table1[[#This Row],[Experience]]&gt;=7,"Senior")</f>
        <v>Mid Level</v>
      </c>
      <c r="AH767" t="str">
        <f>IF(Table1[[#This Row],[Attendance %]]&gt;75,"OK","Below 75")</f>
        <v>OK</v>
      </c>
      <c r="AI767" t="b">
        <f>ISBLANK(Table1[[#This Row],[Employee ID]])</f>
        <v>0</v>
      </c>
      <c r="AJ767" t="b">
        <f>ISNUMBER(Table1[[#This Row],[Total Salary  ]])</f>
        <v>1</v>
      </c>
      <c r="AK767" t="str">
        <f>IFERROR(_xlfn.XLOOKUP(Table1[[#This Row],[Manager ID]],MANAGERS!A:A,MANAGERS!B:B),"Not Found")</f>
        <v>Manager_9</v>
      </c>
    </row>
    <row r="768" spans="1:37" x14ac:dyDescent="0.2">
      <c r="A768" t="s">
        <v>514</v>
      </c>
      <c r="B768" t="s">
        <v>129</v>
      </c>
      <c r="C768" t="s">
        <v>15</v>
      </c>
      <c r="D768" t="s">
        <v>46</v>
      </c>
      <c r="E768" t="s">
        <v>17</v>
      </c>
      <c r="F768" s="1">
        <v>44403</v>
      </c>
      <c r="G768" s="1">
        <v>29966</v>
      </c>
      <c r="H768">
        <v>116866</v>
      </c>
      <c r="I768">
        <v>7378</v>
      </c>
      <c r="J768">
        <v>82</v>
      </c>
      <c r="K768">
        <v>99</v>
      </c>
      <c r="L768" t="s">
        <v>23</v>
      </c>
      <c r="M768">
        <v>104</v>
      </c>
      <c r="N768">
        <f>Table1[[#This Row],[Basic Salary]]+Table1[[#This Row],[Bonus]]</f>
        <v>124244</v>
      </c>
      <c r="O768" s="2">
        <f>Table1[[#This Row],[Bonus]]/Table1[[#This Row],[Basic Salary]]</f>
        <v>6.3132134239214141E-2</v>
      </c>
      <c r="P768">
        <f ca="1">DATEDIF(Table1[[#This Row],[Date of Birth]],TODAY(),"Y")</f>
        <v>44</v>
      </c>
      <c r="Q768">
        <f ca="1">DATEDIF(Table1[[#This Row],[Joining Date]],TODAY(),"Y")</f>
        <v>5</v>
      </c>
      <c r="R768" t="str">
        <f ca="1">IF(YEAR(Table1[[#This Row],[Joining Date]])=YEAR(TODAY()),"Yes","No")</f>
        <v>No</v>
      </c>
      <c r="S768" t="str">
        <f ca="1">IF(Table1[[#This Row],[Experience]]&gt;5,"Yes","No")</f>
        <v>No</v>
      </c>
      <c r="T768" t="str">
        <f>TEXT(Table1[[#This Row],[Joining Date]],"mmmm")</f>
        <v>July</v>
      </c>
      <c r="U768" t="str">
        <f>TEXT(Table1[[#This Row],[Joining Date]],"yyyy")</f>
        <v>2021</v>
      </c>
      <c r="V768" s="5">
        <f ca="1">TODAY()-Table1[[#This Row],[Joining Date]]</f>
        <v>1836</v>
      </c>
      <c r="W768" t="str">
        <f>LEFT(Table1[[#This Row],[Employee Name]],FIND(" ",Table1[[#This Row],[Employee Name]])-1)</f>
        <v>Aarav</v>
      </c>
      <c r="X768" t="str">
        <f>RIGHT(Table1[[#This Row],[Employee Name]],LEN(Table1[[#This Row],[Employee Name]])-FIND(" ",Table1[[#This Row],[Employee Name]]))</f>
        <v>Sharma</v>
      </c>
      <c r="Y768" t="str">
        <f>Table1[[#This Row],[Department]]&amp;"-"&amp;Table1[[#This Row],[Employee ID]]</f>
        <v>Support-E00458</v>
      </c>
      <c r="Z768" t="str">
        <f>LEFT(Table1[[#This Row],[Department]],3)</f>
        <v>Sup</v>
      </c>
      <c r="AA768" t="str">
        <f>_xlfn.XLOOKUP(Table1[[#This Row],[Manager ID]],MANAGERS!A:A,MANAGERS!B:B)</f>
        <v>Manager_4</v>
      </c>
      <c r="AB768" t="str" cm="1">
        <f t="array" ref="AB768">_xlfn.XLOOKUP(Table1[[#This Row],[Manager ID]],Table2[[#All],[Manager ID]],Table2[[#All],[Department Head]])</f>
        <v>Finance</v>
      </c>
      <c r="AC768" s="2">
        <f>_xlfn.XLOOKUP(Table1[[#This Row],[City]],L:L,O:O)</f>
        <v>0.23486488519629886</v>
      </c>
      <c r="AD768" t="str" cm="1">
        <f t="array" ref="AD768">_xlfn.IFS(Table1[[#This Row],[Performance Score]]&gt;=90,"Excellent",Table1[[#This Row],[Performance Score]]&gt;=75,"Good",Table1[[#This Row],[Performance Score]]&gt;=60,"Average",Table1[[#This Row],[Performance Score]]&lt;=60,"Need Improvement")</f>
        <v>Excellent</v>
      </c>
      <c r="AE768" t="str">
        <f>IF(AND(Table1[[#This Row],[Attendance %]]&gt;=80,(Table1[[#This Row],[Performance Score]]&gt;=80)),"Eligible","Not Eligible")</f>
        <v>Eligible</v>
      </c>
      <c r="AF768" t="str">
        <f>IF(Table1[[#This Row],[Performance Score]]&gt;=80,"High Performer","Low Performer")</f>
        <v>High Performer</v>
      </c>
      <c r="AG768" t="str" cm="1">
        <f t="array" aca="1" ref="AG768" ca="1">_xlfn.IFS(Table1[[#This Row],[Experience]]&lt;=3,"Junior",Table1[[#This Row],[Experience]]&lt;=7,"Mid Level",Table1[[#This Row],[Experience]]&gt;=7,"Senior")</f>
        <v>Mid Level</v>
      </c>
      <c r="AH768" t="str">
        <f>IF(Table1[[#This Row],[Attendance %]]&gt;75,"OK","Below 75")</f>
        <v>OK</v>
      </c>
      <c r="AI768" t="b">
        <f>ISBLANK(Table1[[#This Row],[Employee ID]])</f>
        <v>0</v>
      </c>
      <c r="AJ768" t="b">
        <f>ISNUMBER(Table1[[#This Row],[Total Salary  ]])</f>
        <v>1</v>
      </c>
      <c r="AK768" t="str">
        <f>IFERROR(_xlfn.XLOOKUP(Table1[[#This Row],[Manager ID]],MANAGERS!A:A,MANAGERS!B:B),"Not Found")</f>
        <v>Manager_4</v>
      </c>
    </row>
    <row r="769" spans="1:37" x14ac:dyDescent="0.2">
      <c r="A769" t="s">
        <v>1983</v>
      </c>
      <c r="B769" t="s">
        <v>129</v>
      </c>
      <c r="C769" t="s">
        <v>21</v>
      </c>
      <c r="D769" t="s">
        <v>40</v>
      </c>
      <c r="E769" t="s">
        <v>22</v>
      </c>
      <c r="F769" s="1">
        <v>42866</v>
      </c>
      <c r="G769" s="1">
        <v>40473</v>
      </c>
      <c r="H769">
        <v>102789</v>
      </c>
      <c r="I769">
        <v>21379</v>
      </c>
      <c r="J769">
        <v>65</v>
      </c>
      <c r="K769">
        <v>78</v>
      </c>
      <c r="L769" t="s">
        <v>53</v>
      </c>
      <c r="M769">
        <v>105</v>
      </c>
      <c r="N769">
        <f>Table1[[#This Row],[Basic Salary]]+Table1[[#This Row],[Bonus]]</f>
        <v>124168</v>
      </c>
      <c r="O769" s="2">
        <f>Table1[[#This Row],[Bonus]]/Table1[[#This Row],[Basic Salary]]</f>
        <v>0.20798918172177958</v>
      </c>
      <c r="P769">
        <f ca="1">DATEDIF(Table1[[#This Row],[Date of Birth]],TODAY(),"Y")</f>
        <v>15</v>
      </c>
      <c r="Q769">
        <f ca="1">DATEDIF(Table1[[#This Row],[Joining Date]],TODAY(),"Y")</f>
        <v>9</v>
      </c>
      <c r="R769" t="str">
        <f ca="1">IF(YEAR(Table1[[#This Row],[Joining Date]])=YEAR(TODAY()),"Yes","No")</f>
        <v>No</v>
      </c>
      <c r="S769" t="str">
        <f ca="1">IF(Table1[[#This Row],[Experience]]&gt;5,"Yes","No")</f>
        <v>Yes</v>
      </c>
      <c r="T769" t="str">
        <f>TEXT(Table1[[#This Row],[Joining Date]],"mmmm")</f>
        <v>May</v>
      </c>
      <c r="U769" t="str">
        <f>TEXT(Table1[[#This Row],[Joining Date]],"yyyy")</f>
        <v>2017</v>
      </c>
      <c r="V769" s="5">
        <f ca="1">TODAY()-Table1[[#This Row],[Joining Date]]</f>
        <v>3373</v>
      </c>
      <c r="W769" t="str">
        <f>LEFT(Table1[[#This Row],[Employee Name]],FIND(" ",Table1[[#This Row],[Employee Name]])-1)</f>
        <v>Aarav</v>
      </c>
      <c r="X769" t="str">
        <f>RIGHT(Table1[[#This Row],[Employee Name]],LEN(Table1[[#This Row],[Employee Name]])-FIND(" ",Table1[[#This Row],[Employee Name]]))</f>
        <v>Sharma</v>
      </c>
      <c r="Y769" t="str">
        <f>Table1[[#This Row],[Department]]&amp;"-"&amp;Table1[[#This Row],[Employee ID]]</f>
        <v>IT-E01927</v>
      </c>
      <c r="Z769" t="str">
        <f>LEFT(Table1[[#This Row],[Department]],3)</f>
        <v>IT</v>
      </c>
      <c r="AA769" t="str">
        <f>_xlfn.XLOOKUP(Table1[[#This Row],[Manager ID]],MANAGERS!A:A,MANAGERS!B:B)</f>
        <v>Manager_5</v>
      </c>
      <c r="AB769" t="str" cm="1">
        <f t="array" ref="AB769">_xlfn.XLOOKUP(Table1[[#This Row],[Manager ID]],Table2[[#All],[Manager ID]],Table2[[#All],[Department Head]])</f>
        <v>Sales</v>
      </c>
      <c r="AC769" s="2">
        <f>_xlfn.XLOOKUP(Table1[[#This Row],[City]],L:L,O:O)</f>
        <v>0.23685887225230964</v>
      </c>
      <c r="AD769" t="str" cm="1">
        <f t="array" ref="AD769">_xlfn.IFS(Table1[[#This Row],[Performance Score]]&gt;=90,"Excellent",Table1[[#This Row],[Performance Score]]&gt;=75,"Good",Table1[[#This Row],[Performance Score]]&gt;=60,"Average",Table1[[#This Row],[Performance Score]]&lt;=60,"Need Improvement")</f>
        <v>Good</v>
      </c>
      <c r="AE769" t="str">
        <f>IF(AND(Table1[[#This Row],[Attendance %]]&gt;=80,(Table1[[#This Row],[Performance Score]]&gt;=80)),"Eligible","Not Eligible")</f>
        <v>Not Eligible</v>
      </c>
      <c r="AF769" t="str">
        <f>IF(Table1[[#This Row],[Performance Score]]&gt;=80,"High Performer","Low Performer")</f>
        <v>Low Performer</v>
      </c>
      <c r="AG769" t="str" cm="1">
        <f t="array" aca="1" ref="AG769" ca="1">_xlfn.IFS(Table1[[#This Row],[Experience]]&lt;=3,"Junior",Table1[[#This Row],[Experience]]&lt;=7,"Mid Level",Table1[[#This Row],[Experience]]&gt;=7,"Senior")</f>
        <v>Senior</v>
      </c>
      <c r="AH769" t="str">
        <f>IF(Table1[[#This Row],[Attendance %]]&gt;75,"OK","Below 75")</f>
        <v>Below 75</v>
      </c>
      <c r="AI769" t="b">
        <f>ISBLANK(Table1[[#This Row],[Employee ID]])</f>
        <v>0</v>
      </c>
      <c r="AJ769" t="b">
        <f>ISNUMBER(Table1[[#This Row],[Total Salary  ]])</f>
        <v>1</v>
      </c>
      <c r="AK769" t="str">
        <f>IFERROR(_xlfn.XLOOKUP(Table1[[#This Row],[Manager ID]],MANAGERS!A:A,MANAGERS!B:B),"Not Found")</f>
        <v>Manager_5</v>
      </c>
    </row>
    <row r="770" spans="1:37" x14ac:dyDescent="0.2">
      <c r="A770" t="s">
        <v>3617</v>
      </c>
      <c r="B770" t="s">
        <v>45</v>
      </c>
      <c r="C770" t="s">
        <v>21</v>
      </c>
      <c r="D770" t="s">
        <v>46</v>
      </c>
      <c r="E770" t="s">
        <v>51</v>
      </c>
      <c r="F770" s="1">
        <v>43936</v>
      </c>
      <c r="G770" s="1">
        <v>33596</v>
      </c>
      <c r="H770">
        <v>115045</v>
      </c>
      <c r="I770">
        <v>9119</v>
      </c>
      <c r="J770">
        <v>66</v>
      </c>
      <c r="K770">
        <v>81</v>
      </c>
      <c r="L770" t="s">
        <v>34</v>
      </c>
      <c r="M770">
        <v>115</v>
      </c>
      <c r="N770">
        <f>Table1[[#This Row],[Basic Salary]]+Table1[[#This Row],[Bonus]]</f>
        <v>124164</v>
      </c>
      <c r="O770" s="2">
        <f>Table1[[#This Row],[Bonus]]/Table1[[#This Row],[Basic Salary]]</f>
        <v>7.9264635577382767E-2</v>
      </c>
      <c r="P770">
        <f ca="1">DATEDIF(Table1[[#This Row],[Date of Birth]],TODAY(),"Y")</f>
        <v>34</v>
      </c>
      <c r="Q770">
        <f ca="1">DATEDIF(Table1[[#This Row],[Joining Date]],TODAY(),"Y")</f>
        <v>6</v>
      </c>
      <c r="R770" t="str">
        <f ca="1">IF(YEAR(Table1[[#This Row],[Joining Date]])=YEAR(TODAY()),"Yes","No")</f>
        <v>No</v>
      </c>
      <c r="S770" t="str">
        <f ca="1">IF(Table1[[#This Row],[Experience]]&gt;5,"Yes","No")</f>
        <v>Yes</v>
      </c>
      <c r="T770" t="str">
        <f>TEXT(Table1[[#This Row],[Joining Date]],"mmmm")</f>
        <v>April</v>
      </c>
      <c r="U770" t="str">
        <f>TEXT(Table1[[#This Row],[Joining Date]],"yyyy")</f>
        <v>2020</v>
      </c>
      <c r="V770" s="5">
        <f ca="1">TODAY()-Table1[[#This Row],[Joining Date]]</f>
        <v>2303</v>
      </c>
      <c r="W770" t="str">
        <f>LEFT(Table1[[#This Row],[Employee Name]],FIND(" ",Table1[[#This Row],[Employee Name]])-1)</f>
        <v>Ananya</v>
      </c>
      <c r="X770" t="str">
        <f>RIGHT(Table1[[#This Row],[Employee Name]],LEN(Table1[[#This Row],[Employee Name]])-FIND(" ",Table1[[#This Row],[Employee Name]]))</f>
        <v>Rao</v>
      </c>
      <c r="Y770" t="str">
        <f>Table1[[#This Row],[Department]]&amp;"-"&amp;Table1[[#This Row],[Employee ID]]</f>
        <v>Support-E03561</v>
      </c>
      <c r="Z770" t="str">
        <f>LEFT(Table1[[#This Row],[Department]],3)</f>
        <v>Sup</v>
      </c>
      <c r="AA770" t="str">
        <f>_xlfn.XLOOKUP(Table1[[#This Row],[Manager ID]],MANAGERS!A:A,MANAGERS!B:B)</f>
        <v>Manager_15</v>
      </c>
      <c r="AB770" t="str" cm="1">
        <f t="array" ref="AB770">_xlfn.XLOOKUP(Table1[[#This Row],[Manager ID]],Table2[[#All],[Manager ID]],Table2[[#All],[Department Head]])</f>
        <v>Support</v>
      </c>
      <c r="AC770" s="2">
        <f>_xlfn.XLOOKUP(Table1[[#This Row],[City]],L:L,O:O)</f>
        <v>0.24030340748661314</v>
      </c>
      <c r="AD770" t="str" cm="1">
        <f t="array" ref="AD770">_xlfn.IFS(Table1[[#This Row],[Performance Score]]&gt;=90,"Excellent",Table1[[#This Row],[Performance Score]]&gt;=75,"Good",Table1[[#This Row],[Performance Score]]&gt;=60,"Average",Table1[[#This Row],[Performance Score]]&lt;=60,"Need Improvement")</f>
        <v>Good</v>
      </c>
      <c r="AE770" t="str">
        <f>IF(AND(Table1[[#This Row],[Attendance %]]&gt;=80,(Table1[[#This Row],[Performance Score]]&gt;=80)),"Eligible","Not Eligible")</f>
        <v>Not Eligible</v>
      </c>
      <c r="AF770" t="str">
        <f>IF(Table1[[#This Row],[Performance Score]]&gt;=80,"High Performer","Low Performer")</f>
        <v>High Performer</v>
      </c>
      <c r="AG770" t="str" cm="1">
        <f t="array" aca="1" ref="AG770" ca="1">_xlfn.IFS(Table1[[#This Row],[Experience]]&lt;=3,"Junior",Table1[[#This Row],[Experience]]&lt;=7,"Mid Level",Table1[[#This Row],[Experience]]&gt;=7,"Senior")</f>
        <v>Mid Level</v>
      </c>
      <c r="AH770" t="str">
        <f>IF(Table1[[#This Row],[Attendance %]]&gt;75,"OK","Below 75")</f>
        <v>Below 75</v>
      </c>
      <c r="AI770" t="b">
        <f>ISBLANK(Table1[[#This Row],[Employee ID]])</f>
        <v>0</v>
      </c>
      <c r="AJ770" t="b">
        <f>ISNUMBER(Table1[[#This Row],[Total Salary  ]])</f>
        <v>1</v>
      </c>
      <c r="AK770" t="str">
        <f>IFERROR(_xlfn.XLOOKUP(Table1[[#This Row],[Manager ID]],MANAGERS!A:A,MANAGERS!B:B),"Not Found")</f>
        <v>Manager_15</v>
      </c>
    </row>
    <row r="771" spans="1:37" x14ac:dyDescent="0.2">
      <c r="A771" t="s">
        <v>1968</v>
      </c>
      <c r="B771" t="s">
        <v>62</v>
      </c>
      <c r="C771" t="s">
        <v>15</v>
      </c>
      <c r="D771" t="s">
        <v>81</v>
      </c>
      <c r="E771" t="s">
        <v>65</v>
      </c>
      <c r="F771" s="1">
        <v>42711</v>
      </c>
      <c r="G771" s="1">
        <v>31763</v>
      </c>
      <c r="H771">
        <v>100582</v>
      </c>
      <c r="I771">
        <v>23575</v>
      </c>
      <c r="J771">
        <v>99</v>
      </c>
      <c r="K771">
        <v>53</v>
      </c>
      <c r="L771" t="s">
        <v>18</v>
      </c>
      <c r="M771">
        <v>114</v>
      </c>
      <c r="N771">
        <f>Table1[[#This Row],[Basic Salary]]+Table1[[#This Row],[Bonus]]</f>
        <v>124157</v>
      </c>
      <c r="O771" s="2">
        <f>Table1[[#This Row],[Bonus]]/Table1[[#This Row],[Basic Salary]]</f>
        <v>0.23438587421208565</v>
      </c>
      <c r="P771">
        <f ca="1">DATEDIF(Table1[[#This Row],[Date of Birth]],TODAY(),"Y")</f>
        <v>39</v>
      </c>
      <c r="Q771">
        <f ca="1">DATEDIF(Table1[[#This Row],[Joining Date]],TODAY(),"Y")</f>
        <v>9</v>
      </c>
      <c r="R771" t="str">
        <f ca="1">IF(YEAR(Table1[[#This Row],[Joining Date]])=YEAR(TODAY()),"Yes","No")</f>
        <v>No</v>
      </c>
      <c r="S771" t="str">
        <f ca="1">IF(Table1[[#This Row],[Experience]]&gt;5,"Yes","No")</f>
        <v>Yes</v>
      </c>
      <c r="T771" t="str">
        <f>TEXT(Table1[[#This Row],[Joining Date]],"mmmm")</f>
        <v>December</v>
      </c>
      <c r="U771" t="str">
        <f>TEXT(Table1[[#This Row],[Joining Date]],"yyyy")</f>
        <v>2016</v>
      </c>
      <c r="V771" s="5">
        <f ca="1">TODAY()-Table1[[#This Row],[Joining Date]]</f>
        <v>3528</v>
      </c>
      <c r="W771" t="str">
        <f>LEFT(Table1[[#This Row],[Employee Name]],FIND(" ",Table1[[#This Row],[Employee Name]])-1)</f>
        <v>Kavya</v>
      </c>
      <c r="X771" t="str">
        <f>RIGHT(Table1[[#This Row],[Employee Name]],LEN(Table1[[#This Row],[Employee Name]])-FIND(" ",Table1[[#This Row],[Employee Name]]))</f>
        <v>Nair</v>
      </c>
      <c r="Y771" t="str">
        <f>Table1[[#This Row],[Department]]&amp;"-"&amp;Table1[[#This Row],[Employee ID]]</f>
        <v>Sales-E01912</v>
      </c>
      <c r="Z771" t="str">
        <f>LEFT(Table1[[#This Row],[Department]],3)</f>
        <v>Sal</v>
      </c>
      <c r="AA771" t="str">
        <f>_xlfn.XLOOKUP(Table1[[#This Row],[Manager ID]],MANAGERS!A:A,MANAGERS!B:B)</f>
        <v>Manager_14</v>
      </c>
      <c r="AB771" t="str" cm="1">
        <f t="array" ref="AB771">_xlfn.XLOOKUP(Table1[[#This Row],[Manager ID]],Table2[[#All],[Manager ID]],Table2[[#All],[Department Head]])</f>
        <v>Marketing</v>
      </c>
      <c r="AC771" s="2">
        <f>_xlfn.XLOOKUP(Table1[[#This Row],[City]],L:L,O:O)</f>
        <v>0.21356479274849693</v>
      </c>
      <c r="AD771" t="str" cm="1">
        <f t="array" ref="AD771">_xlfn.IFS(Table1[[#This Row],[Performance Score]]&gt;=90,"Excellent",Table1[[#This Row],[Performance Score]]&gt;=75,"Good",Table1[[#This Row],[Performance Score]]&gt;=60,"Average",Table1[[#This Row],[Performance Score]]&lt;=60,"Need Improvement")</f>
        <v>Need Improvement</v>
      </c>
      <c r="AE771" t="str">
        <f>IF(AND(Table1[[#This Row],[Attendance %]]&gt;=80,(Table1[[#This Row],[Performance Score]]&gt;=80)),"Eligible","Not Eligible")</f>
        <v>Not Eligible</v>
      </c>
      <c r="AF771" t="str">
        <f>IF(Table1[[#This Row],[Performance Score]]&gt;=80,"High Performer","Low Performer")</f>
        <v>Low Performer</v>
      </c>
      <c r="AG771" t="str" cm="1">
        <f t="array" aca="1" ref="AG771" ca="1">_xlfn.IFS(Table1[[#This Row],[Experience]]&lt;=3,"Junior",Table1[[#This Row],[Experience]]&lt;=7,"Mid Level",Table1[[#This Row],[Experience]]&gt;=7,"Senior")</f>
        <v>Senior</v>
      </c>
      <c r="AH771" t="str">
        <f>IF(Table1[[#This Row],[Attendance %]]&gt;75,"OK","Below 75")</f>
        <v>OK</v>
      </c>
      <c r="AI771" t="b">
        <f>ISBLANK(Table1[[#This Row],[Employee ID]])</f>
        <v>0</v>
      </c>
      <c r="AJ771" t="b">
        <f>ISNUMBER(Table1[[#This Row],[Total Salary  ]])</f>
        <v>1</v>
      </c>
      <c r="AK771" t="str">
        <f>IFERROR(_xlfn.XLOOKUP(Table1[[#This Row],[Manager ID]],MANAGERS!A:A,MANAGERS!B:B),"Not Found")</f>
        <v>Manager_14</v>
      </c>
    </row>
    <row r="772" spans="1:37" x14ac:dyDescent="0.2">
      <c r="A772" t="s">
        <v>2576</v>
      </c>
      <c r="B772" t="s">
        <v>89</v>
      </c>
      <c r="C772" t="s">
        <v>21</v>
      </c>
      <c r="D772" t="s">
        <v>16</v>
      </c>
      <c r="E772" t="s">
        <v>17</v>
      </c>
      <c r="F772" s="1">
        <v>45461</v>
      </c>
      <c r="G772" s="1">
        <v>34380</v>
      </c>
      <c r="H772">
        <v>108582</v>
      </c>
      <c r="I772">
        <v>15572</v>
      </c>
      <c r="J772">
        <v>61</v>
      </c>
      <c r="K772">
        <v>94</v>
      </c>
      <c r="L772" t="s">
        <v>18</v>
      </c>
      <c r="M772">
        <v>110</v>
      </c>
      <c r="N772">
        <f>Table1[[#This Row],[Basic Salary]]+Table1[[#This Row],[Bonus]]</f>
        <v>124154</v>
      </c>
      <c r="O772" s="2">
        <f>Table1[[#This Row],[Bonus]]/Table1[[#This Row],[Basic Salary]]</f>
        <v>0.14341235195520435</v>
      </c>
      <c r="P772">
        <f ca="1">DATEDIF(Table1[[#This Row],[Date of Birth]],TODAY(),"Y")</f>
        <v>32</v>
      </c>
      <c r="Q772">
        <f ca="1">DATEDIF(Table1[[#This Row],[Joining Date]],TODAY(),"Y")</f>
        <v>2</v>
      </c>
      <c r="R772" t="str">
        <f ca="1">IF(YEAR(Table1[[#This Row],[Joining Date]])=YEAR(TODAY()),"Yes","No")</f>
        <v>No</v>
      </c>
      <c r="S772" t="str">
        <f ca="1">IF(Table1[[#This Row],[Experience]]&gt;5,"Yes","No")</f>
        <v>No</v>
      </c>
      <c r="T772" t="str">
        <f>TEXT(Table1[[#This Row],[Joining Date]],"mmmm")</f>
        <v>June</v>
      </c>
      <c r="U772" t="str">
        <f>TEXT(Table1[[#This Row],[Joining Date]],"yyyy")</f>
        <v>2024</v>
      </c>
      <c r="V772" s="5">
        <f ca="1">TODAY()-Table1[[#This Row],[Joining Date]]</f>
        <v>778</v>
      </c>
      <c r="W772" t="str">
        <f>LEFT(Table1[[#This Row],[Employee Name]],FIND(" ",Table1[[#This Row],[Employee Name]])-1)</f>
        <v>Tarun</v>
      </c>
      <c r="X772" t="str">
        <f>RIGHT(Table1[[#This Row],[Employee Name]],LEN(Table1[[#This Row],[Employee Name]])-FIND(" ",Table1[[#This Row],[Employee Name]]))</f>
        <v>Verma</v>
      </c>
      <c r="Y772" t="str">
        <f>Table1[[#This Row],[Department]]&amp;"-"&amp;Table1[[#This Row],[Employee ID]]</f>
        <v>HR-E02520</v>
      </c>
      <c r="Z772" t="str">
        <f>LEFT(Table1[[#This Row],[Department]],3)</f>
        <v>HR</v>
      </c>
      <c r="AA772" t="str">
        <f>_xlfn.XLOOKUP(Table1[[#This Row],[Manager ID]],MANAGERS!A:A,MANAGERS!B:B)</f>
        <v>Manager_10</v>
      </c>
      <c r="AB772" t="str" cm="1">
        <f t="array" ref="AB772">_xlfn.XLOOKUP(Table1[[#This Row],[Manager ID]],Table2[[#All],[Manager ID]],Table2[[#All],[Department Head]])</f>
        <v>HR</v>
      </c>
      <c r="AC772" s="2">
        <f>_xlfn.XLOOKUP(Table1[[#This Row],[City]],L:L,O:O)</f>
        <v>0.21356479274849693</v>
      </c>
      <c r="AD772" t="str" cm="1">
        <f t="array" ref="AD772">_xlfn.IFS(Table1[[#This Row],[Performance Score]]&gt;=90,"Excellent",Table1[[#This Row],[Performance Score]]&gt;=75,"Good",Table1[[#This Row],[Performance Score]]&gt;=60,"Average",Table1[[#This Row],[Performance Score]]&lt;=60,"Need Improvement")</f>
        <v>Excellent</v>
      </c>
      <c r="AE772" t="str">
        <f>IF(AND(Table1[[#This Row],[Attendance %]]&gt;=80,(Table1[[#This Row],[Performance Score]]&gt;=80)),"Eligible","Not Eligible")</f>
        <v>Not Eligible</v>
      </c>
      <c r="AF772" t="str">
        <f>IF(Table1[[#This Row],[Performance Score]]&gt;=80,"High Performer","Low Performer")</f>
        <v>High Performer</v>
      </c>
      <c r="AG772" t="str" cm="1">
        <f t="array" aca="1" ref="AG772" ca="1">_xlfn.IFS(Table1[[#This Row],[Experience]]&lt;=3,"Junior",Table1[[#This Row],[Experience]]&lt;=7,"Mid Level",Table1[[#This Row],[Experience]]&gt;=7,"Senior")</f>
        <v>Junior</v>
      </c>
      <c r="AH772" t="str">
        <f>IF(Table1[[#This Row],[Attendance %]]&gt;75,"OK","Below 75")</f>
        <v>Below 75</v>
      </c>
      <c r="AI772" t="b">
        <f>ISBLANK(Table1[[#This Row],[Employee ID]])</f>
        <v>0</v>
      </c>
      <c r="AJ772" t="b">
        <f>ISNUMBER(Table1[[#This Row],[Total Salary  ]])</f>
        <v>1</v>
      </c>
      <c r="AK772" t="str">
        <f>IFERROR(_xlfn.XLOOKUP(Table1[[#This Row],[Manager ID]],MANAGERS!A:A,MANAGERS!B:B),"Not Found")</f>
        <v>Manager_10</v>
      </c>
    </row>
    <row r="773" spans="1:37" x14ac:dyDescent="0.2">
      <c r="A773" t="s">
        <v>4895</v>
      </c>
      <c r="B773" t="s">
        <v>60</v>
      </c>
      <c r="C773" t="s">
        <v>15</v>
      </c>
      <c r="D773" t="s">
        <v>40</v>
      </c>
      <c r="E773" t="s">
        <v>65</v>
      </c>
      <c r="F773" s="1">
        <v>43975</v>
      </c>
      <c r="G773" s="1">
        <v>33019</v>
      </c>
      <c r="H773">
        <v>107168</v>
      </c>
      <c r="I773">
        <v>16981</v>
      </c>
      <c r="J773">
        <v>60</v>
      </c>
      <c r="K773">
        <v>81</v>
      </c>
      <c r="L773" t="s">
        <v>27</v>
      </c>
      <c r="M773">
        <v>102</v>
      </c>
      <c r="N773">
        <f>Table1[[#This Row],[Basic Salary]]+Table1[[#This Row],[Bonus]]</f>
        <v>124149</v>
      </c>
      <c r="O773" s="2">
        <f>Table1[[#This Row],[Bonus]]/Table1[[#This Row],[Basic Salary]]</f>
        <v>0.1584521498954912</v>
      </c>
      <c r="P773">
        <f ca="1">DATEDIF(Table1[[#This Row],[Date of Birth]],TODAY(),"Y")</f>
        <v>36</v>
      </c>
      <c r="Q773">
        <f ca="1">DATEDIF(Table1[[#This Row],[Joining Date]],TODAY(),"Y")</f>
        <v>6</v>
      </c>
      <c r="R773" t="str">
        <f ca="1">IF(YEAR(Table1[[#This Row],[Joining Date]])=YEAR(TODAY()),"Yes","No")</f>
        <v>No</v>
      </c>
      <c r="S773" t="str">
        <f ca="1">IF(Table1[[#This Row],[Experience]]&gt;5,"Yes","No")</f>
        <v>Yes</v>
      </c>
      <c r="T773" t="str">
        <f>TEXT(Table1[[#This Row],[Joining Date]],"mmmm")</f>
        <v>May</v>
      </c>
      <c r="U773" t="str">
        <f>TEXT(Table1[[#This Row],[Joining Date]],"yyyy")</f>
        <v>2020</v>
      </c>
      <c r="V773" s="5">
        <f ca="1">TODAY()-Table1[[#This Row],[Joining Date]]</f>
        <v>2264</v>
      </c>
      <c r="W773" t="str">
        <f>LEFT(Table1[[#This Row],[Employee Name]],FIND(" ",Table1[[#This Row],[Employee Name]])-1)</f>
        <v>Gayathri</v>
      </c>
      <c r="X773" t="str">
        <f>RIGHT(Table1[[#This Row],[Employee Name]],LEN(Table1[[#This Row],[Employee Name]])-FIND(" ",Table1[[#This Row],[Employee Name]]))</f>
        <v>Iyer</v>
      </c>
      <c r="Y773" t="str">
        <f>Table1[[#This Row],[Department]]&amp;"-"&amp;Table1[[#This Row],[Employee ID]]</f>
        <v>IT-E04839</v>
      </c>
      <c r="Z773" t="str">
        <f>LEFT(Table1[[#This Row],[Department]],3)</f>
        <v>IT</v>
      </c>
      <c r="AA773" t="str">
        <f>_xlfn.XLOOKUP(Table1[[#This Row],[Manager ID]],MANAGERS!A:A,MANAGERS!B:B)</f>
        <v>Manager_2</v>
      </c>
      <c r="AB773" t="str" cm="1">
        <f t="array" ref="AB773">_xlfn.XLOOKUP(Table1[[#This Row],[Manager ID]],Table2[[#All],[Manager ID]],Table2[[#All],[Department Head]])</f>
        <v>Sales</v>
      </c>
      <c r="AC773" s="2">
        <f>_xlfn.XLOOKUP(Table1[[#This Row],[City]],L:L,O:O)</f>
        <v>0.23674293405114402</v>
      </c>
      <c r="AD773" t="str" cm="1">
        <f t="array" ref="AD773">_xlfn.IFS(Table1[[#This Row],[Performance Score]]&gt;=90,"Excellent",Table1[[#This Row],[Performance Score]]&gt;=75,"Good",Table1[[#This Row],[Performance Score]]&gt;=60,"Average",Table1[[#This Row],[Performance Score]]&lt;=60,"Need Improvement")</f>
        <v>Good</v>
      </c>
      <c r="AE773" t="str">
        <f>IF(AND(Table1[[#This Row],[Attendance %]]&gt;=80,(Table1[[#This Row],[Performance Score]]&gt;=80)),"Eligible","Not Eligible")</f>
        <v>Not Eligible</v>
      </c>
      <c r="AF773" t="str">
        <f>IF(Table1[[#This Row],[Performance Score]]&gt;=80,"High Performer","Low Performer")</f>
        <v>High Performer</v>
      </c>
      <c r="AG773" t="str" cm="1">
        <f t="array" aca="1" ref="AG773" ca="1">_xlfn.IFS(Table1[[#This Row],[Experience]]&lt;=3,"Junior",Table1[[#This Row],[Experience]]&lt;=7,"Mid Level",Table1[[#This Row],[Experience]]&gt;=7,"Senior")</f>
        <v>Mid Level</v>
      </c>
      <c r="AH773" t="str">
        <f>IF(Table1[[#This Row],[Attendance %]]&gt;75,"OK","Below 75")</f>
        <v>Below 75</v>
      </c>
      <c r="AI773" t="b">
        <f>ISBLANK(Table1[[#This Row],[Employee ID]])</f>
        <v>0</v>
      </c>
      <c r="AJ773" t="b">
        <f>ISNUMBER(Table1[[#This Row],[Total Salary  ]])</f>
        <v>1</v>
      </c>
      <c r="AK773" t="str">
        <f>IFERROR(_xlfn.XLOOKUP(Table1[[#This Row],[Manager ID]],MANAGERS!A:A,MANAGERS!B:B),"Not Found")</f>
        <v>Manager_2</v>
      </c>
    </row>
    <row r="774" spans="1:37" x14ac:dyDescent="0.2">
      <c r="A774" t="s">
        <v>344</v>
      </c>
      <c r="B774" t="s">
        <v>93</v>
      </c>
      <c r="C774" t="s">
        <v>15</v>
      </c>
      <c r="D774" t="s">
        <v>16</v>
      </c>
      <c r="E774" t="s">
        <v>30</v>
      </c>
      <c r="F774" s="1">
        <v>44659</v>
      </c>
      <c r="G774" s="1">
        <v>31012</v>
      </c>
      <c r="H774">
        <v>113754</v>
      </c>
      <c r="I774">
        <v>10385</v>
      </c>
      <c r="J774">
        <v>75</v>
      </c>
      <c r="K774">
        <v>73</v>
      </c>
      <c r="L774" t="s">
        <v>37</v>
      </c>
      <c r="M774">
        <v>118</v>
      </c>
      <c r="N774">
        <f>Table1[[#This Row],[Basic Salary]]+Table1[[#This Row],[Bonus]]</f>
        <v>124139</v>
      </c>
      <c r="O774" s="2">
        <f>Table1[[#This Row],[Bonus]]/Table1[[#This Row],[Basic Salary]]</f>
        <v>9.1293492976071172E-2</v>
      </c>
      <c r="P774">
        <f ca="1">DATEDIF(Table1[[#This Row],[Date of Birth]],TODAY(),"Y")</f>
        <v>41</v>
      </c>
      <c r="Q774">
        <f ca="1">DATEDIF(Table1[[#This Row],[Joining Date]],TODAY(),"Y")</f>
        <v>4</v>
      </c>
      <c r="R774" t="str">
        <f ca="1">IF(YEAR(Table1[[#This Row],[Joining Date]])=YEAR(TODAY()),"Yes","No")</f>
        <v>No</v>
      </c>
      <c r="S774" t="str">
        <f ca="1">IF(Table1[[#This Row],[Experience]]&gt;5,"Yes","No")</f>
        <v>No</v>
      </c>
      <c r="T774" t="str">
        <f>TEXT(Table1[[#This Row],[Joining Date]],"mmmm")</f>
        <v>April</v>
      </c>
      <c r="U774" t="str">
        <f>TEXT(Table1[[#This Row],[Joining Date]],"yyyy")</f>
        <v>2022</v>
      </c>
      <c r="V774" s="5">
        <f ca="1">TODAY()-Table1[[#This Row],[Joining Date]]</f>
        <v>1580</v>
      </c>
      <c r="W774" t="str">
        <f>LEFT(Table1[[#This Row],[Employee Name]],FIND(" ",Table1[[#This Row],[Employee Name]])-1)</f>
        <v>Priya</v>
      </c>
      <c r="X774" t="str">
        <f>RIGHT(Table1[[#This Row],[Employee Name]],LEN(Table1[[#This Row],[Employee Name]])-FIND(" ",Table1[[#This Row],[Employee Name]]))</f>
        <v>Reddy</v>
      </c>
      <c r="Y774" t="str">
        <f>Table1[[#This Row],[Department]]&amp;"-"&amp;Table1[[#This Row],[Employee ID]]</f>
        <v>HR-E00288</v>
      </c>
      <c r="Z774" t="str">
        <f>LEFT(Table1[[#This Row],[Department]],3)</f>
        <v>HR</v>
      </c>
      <c r="AA774" t="str">
        <f>_xlfn.XLOOKUP(Table1[[#This Row],[Manager ID]],MANAGERS!A:A,MANAGERS!B:B)</f>
        <v>Manager_18</v>
      </c>
      <c r="AB774" t="str" cm="1">
        <f t="array" ref="AB774">_xlfn.XLOOKUP(Table1[[#This Row],[Manager ID]],Table2[[#All],[Manager ID]],Table2[[#All],[Department Head]])</f>
        <v>Support</v>
      </c>
      <c r="AC774" s="2">
        <f>_xlfn.XLOOKUP(Table1[[#This Row],[City]],L:L,O:O)</f>
        <v>0.24036902712549932</v>
      </c>
      <c r="AD774" t="str" cm="1">
        <f t="array" ref="AD774">_xlfn.IFS(Table1[[#This Row],[Performance Score]]&gt;=90,"Excellent",Table1[[#This Row],[Performance Score]]&gt;=75,"Good",Table1[[#This Row],[Performance Score]]&gt;=60,"Average",Table1[[#This Row],[Performance Score]]&lt;=60,"Need Improvement")</f>
        <v>Average</v>
      </c>
      <c r="AE774" t="str">
        <f>IF(AND(Table1[[#This Row],[Attendance %]]&gt;=80,(Table1[[#This Row],[Performance Score]]&gt;=80)),"Eligible","Not Eligible")</f>
        <v>Not Eligible</v>
      </c>
      <c r="AF774" t="str">
        <f>IF(Table1[[#This Row],[Performance Score]]&gt;=80,"High Performer","Low Performer")</f>
        <v>Low Performer</v>
      </c>
      <c r="AG774" t="str" cm="1">
        <f t="array" aca="1" ref="AG774" ca="1">_xlfn.IFS(Table1[[#This Row],[Experience]]&lt;=3,"Junior",Table1[[#This Row],[Experience]]&lt;=7,"Mid Level",Table1[[#This Row],[Experience]]&gt;=7,"Senior")</f>
        <v>Mid Level</v>
      </c>
      <c r="AH774" t="str">
        <f>IF(Table1[[#This Row],[Attendance %]]&gt;75,"OK","Below 75")</f>
        <v>Below 75</v>
      </c>
      <c r="AI774" t="b">
        <f>ISBLANK(Table1[[#This Row],[Employee ID]])</f>
        <v>0</v>
      </c>
      <c r="AJ774" t="b">
        <f>ISNUMBER(Table1[[#This Row],[Total Salary  ]])</f>
        <v>1</v>
      </c>
      <c r="AK774" t="str">
        <f>IFERROR(_xlfn.XLOOKUP(Table1[[#This Row],[Manager ID]],MANAGERS!A:A,MANAGERS!B:B),"Not Found")</f>
        <v>Manager_18</v>
      </c>
    </row>
    <row r="775" spans="1:37" x14ac:dyDescent="0.2">
      <c r="A775" t="s">
        <v>1125</v>
      </c>
      <c r="B775" t="s">
        <v>50</v>
      </c>
      <c r="C775" t="s">
        <v>15</v>
      </c>
      <c r="D775" t="s">
        <v>33</v>
      </c>
      <c r="E775" t="s">
        <v>17</v>
      </c>
      <c r="F775" s="1">
        <v>44823</v>
      </c>
      <c r="G775" s="1">
        <v>35479</v>
      </c>
      <c r="H775">
        <v>110698</v>
      </c>
      <c r="I775">
        <v>13432</v>
      </c>
      <c r="J775">
        <v>100</v>
      </c>
      <c r="K775">
        <v>80</v>
      </c>
      <c r="L775" t="s">
        <v>23</v>
      </c>
      <c r="M775">
        <v>118</v>
      </c>
      <c r="N775">
        <f>Table1[[#This Row],[Basic Salary]]+Table1[[#This Row],[Bonus]]</f>
        <v>124130</v>
      </c>
      <c r="O775" s="2">
        <f>Table1[[#This Row],[Bonus]]/Table1[[#This Row],[Basic Salary]]</f>
        <v>0.12133913891849898</v>
      </c>
      <c r="P775">
        <f ca="1">DATEDIF(Table1[[#This Row],[Date of Birth]],TODAY(),"Y")</f>
        <v>29</v>
      </c>
      <c r="Q775">
        <f ca="1">DATEDIF(Table1[[#This Row],[Joining Date]],TODAY(),"Y")</f>
        <v>3</v>
      </c>
      <c r="R775" t="str">
        <f ca="1">IF(YEAR(Table1[[#This Row],[Joining Date]])=YEAR(TODAY()),"Yes","No")</f>
        <v>No</v>
      </c>
      <c r="S775" t="str">
        <f ca="1">IF(Table1[[#This Row],[Experience]]&gt;5,"Yes","No")</f>
        <v>No</v>
      </c>
      <c r="T775" t="str">
        <f>TEXT(Table1[[#This Row],[Joining Date]],"mmmm")</f>
        <v>September</v>
      </c>
      <c r="U775" t="str">
        <f>TEXT(Table1[[#This Row],[Joining Date]],"yyyy")</f>
        <v>2022</v>
      </c>
      <c r="V775" s="5">
        <f ca="1">TODAY()-Table1[[#This Row],[Joining Date]]</f>
        <v>1416</v>
      </c>
      <c r="W775" t="str">
        <f>LEFT(Table1[[#This Row],[Employee Name]],FIND(" ",Table1[[#This Row],[Employee Name]])-1)</f>
        <v>Ravi</v>
      </c>
      <c r="X775" t="str">
        <f>RIGHT(Table1[[#This Row],[Employee Name]],LEN(Table1[[#This Row],[Employee Name]])-FIND(" ",Table1[[#This Row],[Employee Name]]))</f>
        <v>Teja</v>
      </c>
      <c r="Y775" t="str">
        <f>Table1[[#This Row],[Department]]&amp;"-"&amp;Table1[[#This Row],[Employee ID]]</f>
        <v>Marketing-E01069</v>
      </c>
      <c r="Z775" t="str">
        <f>LEFT(Table1[[#This Row],[Department]],3)</f>
        <v>Mar</v>
      </c>
      <c r="AA775" t="str">
        <f>_xlfn.XLOOKUP(Table1[[#This Row],[Manager ID]],MANAGERS!A:A,MANAGERS!B:B)</f>
        <v>Manager_18</v>
      </c>
      <c r="AB775" t="str" cm="1">
        <f t="array" ref="AB775">_xlfn.XLOOKUP(Table1[[#This Row],[Manager ID]],Table2[[#All],[Manager ID]],Table2[[#All],[Department Head]])</f>
        <v>Support</v>
      </c>
      <c r="AC775" s="2">
        <f>_xlfn.XLOOKUP(Table1[[#This Row],[City]],L:L,O:O)</f>
        <v>0.23486488519629886</v>
      </c>
      <c r="AD775" t="str" cm="1">
        <f t="array" ref="AD775">_xlfn.IFS(Table1[[#This Row],[Performance Score]]&gt;=90,"Excellent",Table1[[#This Row],[Performance Score]]&gt;=75,"Good",Table1[[#This Row],[Performance Score]]&gt;=60,"Average",Table1[[#This Row],[Performance Score]]&lt;=60,"Need Improvement")</f>
        <v>Good</v>
      </c>
      <c r="AE775" t="str">
        <f>IF(AND(Table1[[#This Row],[Attendance %]]&gt;=80,(Table1[[#This Row],[Performance Score]]&gt;=80)),"Eligible","Not Eligible")</f>
        <v>Eligible</v>
      </c>
      <c r="AF775" t="str">
        <f>IF(Table1[[#This Row],[Performance Score]]&gt;=80,"High Performer","Low Performer")</f>
        <v>High Performer</v>
      </c>
      <c r="AG775" t="str" cm="1">
        <f t="array" aca="1" ref="AG775" ca="1">_xlfn.IFS(Table1[[#This Row],[Experience]]&lt;=3,"Junior",Table1[[#This Row],[Experience]]&lt;=7,"Mid Level",Table1[[#This Row],[Experience]]&gt;=7,"Senior")</f>
        <v>Junior</v>
      </c>
      <c r="AH775" t="str">
        <f>IF(Table1[[#This Row],[Attendance %]]&gt;75,"OK","Below 75")</f>
        <v>OK</v>
      </c>
      <c r="AI775" t="b">
        <f>ISBLANK(Table1[[#This Row],[Employee ID]])</f>
        <v>0</v>
      </c>
      <c r="AJ775" t="b">
        <f>ISNUMBER(Table1[[#This Row],[Total Salary  ]])</f>
        <v>1</v>
      </c>
      <c r="AK775" t="str">
        <f>IFERROR(_xlfn.XLOOKUP(Table1[[#This Row],[Manager ID]],MANAGERS!A:A,MANAGERS!B:B),"Not Found")</f>
        <v>Manager_18</v>
      </c>
    </row>
    <row r="776" spans="1:37" x14ac:dyDescent="0.2">
      <c r="A776" t="s">
        <v>4907</v>
      </c>
      <c r="B776" t="s">
        <v>36</v>
      </c>
      <c r="C776" t="s">
        <v>21</v>
      </c>
      <c r="D776" t="s">
        <v>25</v>
      </c>
      <c r="E776" t="s">
        <v>17</v>
      </c>
      <c r="F776" s="1">
        <v>45439</v>
      </c>
      <c r="G776" s="1">
        <v>38222</v>
      </c>
      <c r="H776">
        <v>95449</v>
      </c>
      <c r="I776">
        <v>28631</v>
      </c>
      <c r="J776">
        <v>91</v>
      </c>
      <c r="K776">
        <v>61</v>
      </c>
      <c r="L776" t="s">
        <v>31</v>
      </c>
      <c r="M776">
        <v>120</v>
      </c>
      <c r="N776">
        <f>Table1[[#This Row],[Basic Salary]]+Table1[[#This Row],[Bonus]]</f>
        <v>124080</v>
      </c>
      <c r="O776" s="2">
        <f>Table1[[#This Row],[Bonus]]/Table1[[#This Row],[Basic Salary]]</f>
        <v>0.2999612358432252</v>
      </c>
      <c r="P776">
        <f ca="1">DATEDIF(Table1[[#This Row],[Date of Birth]],TODAY(),"Y")</f>
        <v>21</v>
      </c>
      <c r="Q776">
        <f ca="1">DATEDIF(Table1[[#This Row],[Joining Date]],TODAY(),"Y")</f>
        <v>2</v>
      </c>
      <c r="R776" t="str">
        <f ca="1">IF(YEAR(Table1[[#This Row],[Joining Date]])=YEAR(TODAY()),"Yes","No")</f>
        <v>No</v>
      </c>
      <c r="S776" t="str">
        <f ca="1">IF(Table1[[#This Row],[Experience]]&gt;5,"Yes","No")</f>
        <v>No</v>
      </c>
      <c r="T776" t="str">
        <f>TEXT(Table1[[#This Row],[Joining Date]],"mmmm")</f>
        <v>May</v>
      </c>
      <c r="U776" t="str">
        <f>TEXT(Table1[[#This Row],[Joining Date]],"yyyy")</f>
        <v>2024</v>
      </c>
      <c r="V776" s="5">
        <f ca="1">TODAY()-Table1[[#This Row],[Joining Date]]</f>
        <v>800</v>
      </c>
      <c r="W776" t="str">
        <f>LEFT(Table1[[#This Row],[Employee Name]],FIND(" ",Table1[[#This Row],[Employee Name]])-1)</f>
        <v>Meera</v>
      </c>
      <c r="X776" t="str">
        <f>RIGHT(Table1[[#This Row],[Employee Name]],LEN(Table1[[#This Row],[Employee Name]])-FIND(" ",Table1[[#This Row],[Employee Name]]))</f>
        <v>Joshi</v>
      </c>
      <c r="Y776" t="str">
        <f>Table1[[#This Row],[Department]]&amp;"-"&amp;Table1[[#This Row],[Employee ID]]</f>
        <v>Finance-E04851</v>
      </c>
      <c r="Z776" t="str">
        <f>LEFT(Table1[[#This Row],[Department]],3)</f>
        <v>Fin</v>
      </c>
      <c r="AA776" t="str">
        <f>_xlfn.XLOOKUP(Table1[[#This Row],[Manager ID]],MANAGERS!A:A,MANAGERS!B:B)</f>
        <v>Manager_20</v>
      </c>
      <c r="AB776" t="str" cm="1">
        <f t="array" ref="AB776">_xlfn.XLOOKUP(Table1[[#This Row],[Manager ID]],Table2[[#All],[Manager ID]],Table2[[#All],[Department Head]])</f>
        <v>Operations</v>
      </c>
      <c r="AC776" s="2">
        <f>_xlfn.XLOOKUP(Table1[[#This Row],[City]],L:L,O:O)</f>
        <v>0.241864189087755</v>
      </c>
      <c r="AD776" t="str" cm="1">
        <f t="array" ref="AD776">_xlfn.IFS(Table1[[#This Row],[Performance Score]]&gt;=90,"Excellent",Table1[[#This Row],[Performance Score]]&gt;=75,"Good",Table1[[#This Row],[Performance Score]]&gt;=60,"Average",Table1[[#This Row],[Performance Score]]&lt;=60,"Need Improvement")</f>
        <v>Average</v>
      </c>
      <c r="AE776" t="str">
        <f>IF(AND(Table1[[#This Row],[Attendance %]]&gt;=80,(Table1[[#This Row],[Performance Score]]&gt;=80)),"Eligible","Not Eligible")</f>
        <v>Not Eligible</v>
      </c>
      <c r="AF776" t="str">
        <f>IF(Table1[[#This Row],[Performance Score]]&gt;=80,"High Performer","Low Performer")</f>
        <v>Low Performer</v>
      </c>
      <c r="AG776" t="str" cm="1">
        <f t="array" aca="1" ref="AG776" ca="1">_xlfn.IFS(Table1[[#This Row],[Experience]]&lt;=3,"Junior",Table1[[#This Row],[Experience]]&lt;=7,"Mid Level",Table1[[#This Row],[Experience]]&gt;=7,"Senior")</f>
        <v>Junior</v>
      </c>
      <c r="AH776" t="str">
        <f>IF(Table1[[#This Row],[Attendance %]]&gt;75,"OK","Below 75")</f>
        <v>OK</v>
      </c>
      <c r="AI776" t="b">
        <f>ISBLANK(Table1[[#This Row],[Employee ID]])</f>
        <v>0</v>
      </c>
      <c r="AJ776" t="b">
        <f>ISNUMBER(Table1[[#This Row],[Total Salary  ]])</f>
        <v>1</v>
      </c>
      <c r="AK776" t="str">
        <f>IFERROR(_xlfn.XLOOKUP(Table1[[#This Row],[Manager ID]],MANAGERS!A:A,MANAGERS!B:B),"Not Found")</f>
        <v>Manager_20</v>
      </c>
    </row>
    <row r="777" spans="1:37" x14ac:dyDescent="0.2">
      <c r="A777" t="s">
        <v>4526</v>
      </c>
      <c r="B777" t="s">
        <v>85</v>
      </c>
      <c r="C777" t="s">
        <v>15</v>
      </c>
      <c r="D777" t="s">
        <v>81</v>
      </c>
      <c r="E777" t="s">
        <v>26</v>
      </c>
      <c r="F777" s="1">
        <v>43738</v>
      </c>
      <c r="G777" s="1">
        <v>37420</v>
      </c>
      <c r="H777">
        <v>111040</v>
      </c>
      <c r="I777">
        <v>13027</v>
      </c>
      <c r="J777">
        <v>63</v>
      </c>
      <c r="K777">
        <v>53</v>
      </c>
      <c r="L777" t="s">
        <v>37</v>
      </c>
      <c r="M777">
        <v>112</v>
      </c>
      <c r="N777">
        <f>Table1[[#This Row],[Basic Salary]]+Table1[[#This Row],[Bonus]]</f>
        <v>124067</v>
      </c>
      <c r="O777" s="2">
        <f>Table1[[#This Row],[Bonus]]/Table1[[#This Row],[Basic Salary]]</f>
        <v>0.11731808357348703</v>
      </c>
      <c r="P777">
        <f ca="1">DATEDIF(Table1[[#This Row],[Date of Birth]],TODAY(),"Y")</f>
        <v>24</v>
      </c>
      <c r="Q777">
        <f ca="1">DATEDIF(Table1[[#This Row],[Joining Date]],TODAY(),"Y")</f>
        <v>6</v>
      </c>
      <c r="R777" t="str">
        <f ca="1">IF(YEAR(Table1[[#This Row],[Joining Date]])=YEAR(TODAY()),"Yes","No")</f>
        <v>No</v>
      </c>
      <c r="S777" t="str">
        <f ca="1">IF(Table1[[#This Row],[Experience]]&gt;5,"Yes","No")</f>
        <v>Yes</v>
      </c>
      <c r="T777" t="str">
        <f>TEXT(Table1[[#This Row],[Joining Date]],"mmmm")</f>
        <v>September</v>
      </c>
      <c r="U777" t="str">
        <f>TEXT(Table1[[#This Row],[Joining Date]],"yyyy")</f>
        <v>2019</v>
      </c>
      <c r="V777" s="5">
        <f ca="1">TODAY()-Table1[[#This Row],[Joining Date]]</f>
        <v>2501</v>
      </c>
      <c r="W777" t="str">
        <f>LEFT(Table1[[#This Row],[Employee Name]],FIND(" ",Table1[[#This Row],[Employee Name]])-1)</f>
        <v>Pooja</v>
      </c>
      <c r="X777" t="str">
        <f>RIGHT(Table1[[#This Row],[Employee Name]],LEN(Table1[[#This Row],[Employee Name]])-FIND(" ",Table1[[#This Row],[Employee Name]]))</f>
        <v>Das</v>
      </c>
      <c r="Y777" t="str">
        <f>Table1[[#This Row],[Department]]&amp;"-"&amp;Table1[[#This Row],[Employee ID]]</f>
        <v>Sales-E04470</v>
      </c>
      <c r="Z777" t="str">
        <f>LEFT(Table1[[#This Row],[Department]],3)</f>
        <v>Sal</v>
      </c>
      <c r="AA777" t="str">
        <f>_xlfn.XLOOKUP(Table1[[#This Row],[Manager ID]],MANAGERS!A:A,MANAGERS!B:B)</f>
        <v>Manager_12</v>
      </c>
      <c r="AB777" t="str" cm="1">
        <f t="array" ref="AB777">_xlfn.XLOOKUP(Table1[[#This Row],[Manager ID]],Table2[[#All],[Manager ID]],Table2[[#All],[Department Head]])</f>
        <v>Marketing</v>
      </c>
      <c r="AC777" s="2">
        <f>_xlfn.XLOOKUP(Table1[[#This Row],[City]],L:L,O:O)</f>
        <v>0.24036902712549932</v>
      </c>
      <c r="AD777" t="str" cm="1">
        <f t="array" ref="AD777">_xlfn.IFS(Table1[[#This Row],[Performance Score]]&gt;=90,"Excellent",Table1[[#This Row],[Performance Score]]&gt;=75,"Good",Table1[[#This Row],[Performance Score]]&gt;=60,"Average",Table1[[#This Row],[Performance Score]]&lt;=60,"Need Improvement")</f>
        <v>Need Improvement</v>
      </c>
      <c r="AE777" t="str">
        <f>IF(AND(Table1[[#This Row],[Attendance %]]&gt;=80,(Table1[[#This Row],[Performance Score]]&gt;=80)),"Eligible","Not Eligible")</f>
        <v>Not Eligible</v>
      </c>
      <c r="AF777" t="str">
        <f>IF(Table1[[#This Row],[Performance Score]]&gt;=80,"High Performer","Low Performer")</f>
        <v>Low Performer</v>
      </c>
      <c r="AG777" t="str" cm="1">
        <f t="array" aca="1" ref="AG777" ca="1">_xlfn.IFS(Table1[[#This Row],[Experience]]&lt;=3,"Junior",Table1[[#This Row],[Experience]]&lt;=7,"Mid Level",Table1[[#This Row],[Experience]]&gt;=7,"Senior")</f>
        <v>Mid Level</v>
      </c>
      <c r="AH777" t="str">
        <f>IF(Table1[[#This Row],[Attendance %]]&gt;75,"OK","Below 75")</f>
        <v>Below 75</v>
      </c>
      <c r="AI777" t="b">
        <f>ISBLANK(Table1[[#This Row],[Employee ID]])</f>
        <v>0</v>
      </c>
      <c r="AJ777" t="b">
        <f>ISNUMBER(Table1[[#This Row],[Total Salary  ]])</f>
        <v>1</v>
      </c>
      <c r="AK777" t="str">
        <f>IFERROR(_xlfn.XLOOKUP(Table1[[#This Row],[Manager ID]],MANAGERS!A:A,MANAGERS!B:B),"Not Found")</f>
        <v>Manager_12</v>
      </c>
    </row>
    <row r="778" spans="1:37" x14ac:dyDescent="0.2">
      <c r="A778" t="s">
        <v>254</v>
      </c>
      <c r="B778" t="s">
        <v>95</v>
      </c>
      <c r="C778" t="s">
        <v>15</v>
      </c>
      <c r="D778" t="s">
        <v>40</v>
      </c>
      <c r="E778" t="s">
        <v>17</v>
      </c>
      <c r="F778" s="1">
        <v>44239</v>
      </c>
      <c r="G778" s="1">
        <v>33966</v>
      </c>
      <c r="H778">
        <v>109136</v>
      </c>
      <c r="I778">
        <v>14899</v>
      </c>
      <c r="J778">
        <v>90</v>
      </c>
      <c r="K778">
        <v>55</v>
      </c>
      <c r="L778" t="s">
        <v>34</v>
      </c>
      <c r="M778">
        <v>113</v>
      </c>
      <c r="N778">
        <f>Table1[[#This Row],[Basic Salary]]+Table1[[#This Row],[Bonus]]</f>
        <v>124035</v>
      </c>
      <c r="O778" s="2">
        <f>Table1[[#This Row],[Bonus]]/Table1[[#This Row],[Basic Salary]]</f>
        <v>0.13651773933440844</v>
      </c>
      <c r="P778">
        <f ca="1">DATEDIF(Table1[[#This Row],[Date of Birth]],TODAY(),"Y")</f>
        <v>33</v>
      </c>
      <c r="Q778">
        <f ca="1">DATEDIF(Table1[[#This Row],[Joining Date]],TODAY(),"Y")</f>
        <v>5</v>
      </c>
      <c r="R778" t="str">
        <f ca="1">IF(YEAR(Table1[[#This Row],[Joining Date]])=YEAR(TODAY()),"Yes","No")</f>
        <v>No</v>
      </c>
      <c r="S778" t="str">
        <f ca="1">IF(Table1[[#This Row],[Experience]]&gt;5,"Yes","No")</f>
        <v>No</v>
      </c>
      <c r="T778" t="str">
        <f>TEXT(Table1[[#This Row],[Joining Date]],"mmmm")</f>
        <v>February</v>
      </c>
      <c r="U778" t="str">
        <f>TEXT(Table1[[#This Row],[Joining Date]],"yyyy")</f>
        <v>2021</v>
      </c>
      <c r="V778" s="5">
        <f ca="1">TODAY()-Table1[[#This Row],[Joining Date]]</f>
        <v>2000</v>
      </c>
      <c r="W778" t="str">
        <f>LEFT(Table1[[#This Row],[Employee Name]],FIND(" ",Table1[[#This Row],[Employee Name]])-1)</f>
        <v>Ajay</v>
      </c>
      <c r="X778" t="str">
        <f>RIGHT(Table1[[#This Row],[Employee Name]],LEN(Table1[[#This Row],[Employee Name]])-FIND(" ",Table1[[#This Row],[Employee Name]]))</f>
        <v>Singh</v>
      </c>
      <c r="Y778" t="str">
        <f>Table1[[#This Row],[Department]]&amp;"-"&amp;Table1[[#This Row],[Employee ID]]</f>
        <v>IT-E00198</v>
      </c>
      <c r="Z778" t="str">
        <f>LEFT(Table1[[#This Row],[Department]],3)</f>
        <v>IT</v>
      </c>
      <c r="AA778" t="str">
        <f>_xlfn.XLOOKUP(Table1[[#This Row],[Manager ID]],MANAGERS!A:A,MANAGERS!B:B)</f>
        <v>Manager_13</v>
      </c>
      <c r="AB778" t="str" cm="1">
        <f t="array" ref="AB778">_xlfn.XLOOKUP(Table1[[#This Row],[Manager ID]],Table2[[#All],[Manager ID]],Table2[[#All],[Department Head]])</f>
        <v>HR</v>
      </c>
      <c r="AC778" s="2">
        <f>_xlfn.XLOOKUP(Table1[[#This Row],[City]],L:L,O:O)</f>
        <v>0.24030340748661314</v>
      </c>
      <c r="AD778" t="str" cm="1">
        <f t="array" ref="AD778">_xlfn.IFS(Table1[[#This Row],[Performance Score]]&gt;=90,"Excellent",Table1[[#This Row],[Performance Score]]&gt;=75,"Good",Table1[[#This Row],[Performance Score]]&gt;=60,"Average",Table1[[#This Row],[Performance Score]]&lt;=60,"Need Improvement")</f>
        <v>Need Improvement</v>
      </c>
      <c r="AE778" t="str">
        <f>IF(AND(Table1[[#This Row],[Attendance %]]&gt;=80,(Table1[[#This Row],[Performance Score]]&gt;=80)),"Eligible","Not Eligible")</f>
        <v>Not Eligible</v>
      </c>
      <c r="AF778" t="str">
        <f>IF(Table1[[#This Row],[Performance Score]]&gt;=80,"High Performer","Low Performer")</f>
        <v>Low Performer</v>
      </c>
      <c r="AG778" t="str" cm="1">
        <f t="array" aca="1" ref="AG778" ca="1">_xlfn.IFS(Table1[[#This Row],[Experience]]&lt;=3,"Junior",Table1[[#This Row],[Experience]]&lt;=7,"Mid Level",Table1[[#This Row],[Experience]]&gt;=7,"Senior")</f>
        <v>Mid Level</v>
      </c>
      <c r="AH778" t="str">
        <f>IF(Table1[[#This Row],[Attendance %]]&gt;75,"OK","Below 75")</f>
        <v>OK</v>
      </c>
      <c r="AI778" t="b">
        <f>ISBLANK(Table1[[#This Row],[Employee ID]])</f>
        <v>0</v>
      </c>
      <c r="AJ778" t="b">
        <f>ISNUMBER(Table1[[#This Row],[Total Salary  ]])</f>
        <v>1</v>
      </c>
      <c r="AK778" t="str">
        <f>IFERROR(_xlfn.XLOOKUP(Table1[[#This Row],[Manager ID]],MANAGERS!A:A,MANAGERS!B:B),"Not Found")</f>
        <v>Manager_13</v>
      </c>
    </row>
    <row r="779" spans="1:37" x14ac:dyDescent="0.2">
      <c r="A779" t="s">
        <v>578</v>
      </c>
      <c r="B779" t="s">
        <v>29</v>
      </c>
      <c r="C779" t="s">
        <v>21</v>
      </c>
      <c r="D779" t="s">
        <v>81</v>
      </c>
      <c r="E779" t="s">
        <v>26</v>
      </c>
      <c r="F779" s="1">
        <v>45203</v>
      </c>
      <c r="G779" s="1">
        <v>35171</v>
      </c>
      <c r="H779">
        <v>101928</v>
      </c>
      <c r="I779">
        <v>22070</v>
      </c>
      <c r="J779">
        <v>88</v>
      </c>
      <c r="K779">
        <v>66</v>
      </c>
      <c r="L779" t="s">
        <v>37</v>
      </c>
      <c r="M779">
        <v>106</v>
      </c>
      <c r="N779">
        <f>Table1[[#This Row],[Basic Salary]]+Table1[[#This Row],[Bonus]]</f>
        <v>123998</v>
      </c>
      <c r="O779" s="2">
        <f>Table1[[#This Row],[Bonus]]/Table1[[#This Row],[Basic Salary]]</f>
        <v>0.21652539047170552</v>
      </c>
      <c r="P779">
        <f ca="1">DATEDIF(Table1[[#This Row],[Date of Birth]],TODAY(),"Y")</f>
        <v>30</v>
      </c>
      <c r="Q779">
        <f ca="1">DATEDIF(Table1[[#This Row],[Joining Date]],TODAY(),"Y")</f>
        <v>2</v>
      </c>
      <c r="R779" t="str">
        <f ca="1">IF(YEAR(Table1[[#This Row],[Joining Date]])=YEAR(TODAY()),"Yes","No")</f>
        <v>No</v>
      </c>
      <c r="S779" t="str">
        <f ca="1">IF(Table1[[#This Row],[Experience]]&gt;5,"Yes","No")</f>
        <v>No</v>
      </c>
      <c r="T779" t="str">
        <f>TEXT(Table1[[#This Row],[Joining Date]],"mmmm")</f>
        <v>October</v>
      </c>
      <c r="U779" t="str">
        <f>TEXT(Table1[[#This Row],[Joining Date]],"yyyy")</f>
        <v>2023</v>
      </c>
      <c r="V779" s="5">
        <f ca="1">TODAY()-Table1[[#This Row],[Joining Date]]</f>
        <v>1036</v>
      </c>
      <c r="W779" t="str">
        <f>LEFT(Table1[[#This Row],[Employee Name]],FIND(" ",Table1[[#This Row],[Employee Name]])-1)</f>
        <v>Vikram</v>
      </c>
      <c r="X779" t="str">
        <f>RIGHT(Table1[[#This Row],[Employee Name]],LEN(Table1[[#This Row],[Employee Name]])-FIND(" ",Table1[[#This Row],[Employee Name]]))</f>
        <v>Singh</v>
      </c>
      <c r="Y779" t="str">
        <f>Table1[[#This Row],[Department]]&amp;"-"&amp;Table1[[#This Row],[Employee ID]]</f>
        <v>Sales-E00522</v>
      </c>
      <c r="Z779" t="str">
        <f>LEFT(Table1[[#This Row],[Department]],3)</f>
        <v>Sal</v>
      </c>
      <c r="AA779" t="str">
        <f>_xlfn.XLOOKUP(Table1[[#This Row],[Manager ID]],MANAGERS!A:A,MANAGERS!B:B)</f>
        <v>Manager_6</v>
      </c>
      <c r="AB779" t="str" cm="1">
        <f t="array" ref="AB779">_xlfn.XLOOKUP(Table1[[#This Row],[Manager ID]],Table2[[#All],[Manager ID]],Table2[[#All],[Department Head]])</f>
        <v>HR</v>
      </c>
      <c r="AC779" s="2">
        <f>_xlfn.XLOOKUP(Table1[[#This Row],[City]],L:L,O:O)</f>
        <v>0.24036902712549932</v>
      </c>
      <c r="AD779" t="str" cm="1">
        <f t="array" ref="AD779">_xlfn.IFS(Table1[[#This Row],[Performance Score]]&gt;=90,"Excellent",Table1[[#This Row],[Performance Score]]&gt;=75,"Good",Table1[[#This Row],[Performance Score]]&gt;=60,"Average",Table1[[#This Row],[Performance Score]]&lt;=60,"Need Improvement")</f>
        <v>Average</v>
      </c>
      <c r="AE779" t="str">
        <f>IF(AND(Table1[[#This Row],[Attendance %]]&gt;=80,(Table1[[#This Row],[Performance Score]]&gt;=80)),"Eligible","Not Eligible")</f>
        <v>Not Eligible</v>
      </c>
      <c r="AF779" t="str">
        <f>IF(Table1[[#This Row],[Performance Score]]&gt;=80,"High Performer","Low Performer")</f>
        <v>Low Performer</v>
      </c>
      <c r="AG779" t="str" cm="1">
        <f t="array" aca="1" ref="AG779" ca="1">_xlfn.IFS(Table1[[#This Row],[Experience]]&lt;=3,"Junior",Table1[[#This Row],[Experience]]&lt;=7,"Mid Level",Table1[[#This Row],[Experience]]&gt;=7,"Senior")</f>
        <v>Junior</v>
      </c>
      <c r="AH779" t="str">
        <f>IF(Table1[[#This Row],[Attendance %]]&gt;75,"OK","Below 75")</f>
        <v>OK</v>
      </c>
      <c r="AI779" t="b">
        <f>ISBLANK(Table1[[#This Row],[Employee ID]])</f>
        <v>0</v>
      </c>
      <c r="AJ779" t="b">
        <f>ISNUMBER(Table1[[#This Row],[Total Salary  ]])</f>
        <v>1</v>
      </c>
      <c r="AK779" t="str">
        <f>IFERROR(_xlfn.XLOOKUP(Table1[[#This Row],[Manager ID]],MANAGERS!A:A,MANAGERS!B:B),"Not Found")</f>
        <v>Manager_6</v>
      </c>
    </row>
    <row r="780" spans="1:37" x14ac:dyDescent="0.2">
      <c r="A780" t="s">
        <v>1952</v>
      </c>
      <c r="B780" t="s">
        <v>57</v>
      </c>
      <c r="C780" t="s">
        <v>21</v>
      </c>
      <c r="D780" t="s">
        <v>33</v>
      </c>
      <c r="E780" t="s">
        <v>17</v>
      </c>
      <c r="F780" s="1">
        <v>43150</v>
      </c>
      <c r="G780" s="1">
        <v>38090</v>
      </c>
      <c r="H780">
        <v>107860</v>
      </c>
      <c r="I780">
        <v>16125</v>
      </c>
      <c r="J780">
        <v>97</v>
      </c>
      <c r="K780">
        <v>67</v>
      </c>
      <c r="L780" t="s">
        <v>31</v>
      </c>
      <c r="M780">
        <v>111</v>
      </c>
      <c r="N780">
        <f>Table1[[#This Row],[Basic Salary]]+Table1[[#This Row],[Bonus]]</f>
        <v>123985</v>
      </c>
      <c r="O780" s="2">
        <f>Table1[[#This Row],[Bonus]]/Table1[[#This Row],[Basic Salary]]</f>
        <v>0.14949935101056927</v>
      </c>
      <c r="P780">
        <f ca="1">DATEDIF(Table1[[#This Row],[Date of Birth]],TODAY(),"Y")</f>
        <v>22</v>
      </c>
      <c r="Q780">
        <f ca="1">DATEDIF(Table1[[#This Row],[Joining Date]],TODAY(),"Y")</f>
        <v>8</v>
      </c>
      <c r="R780" t="str">
        <f ca="1">IF(YEAR(Table1[[#This Row],[Joining Date]])=YEAR(TODAY()),"Yes","No")</f>
        <v>No</v>
      </c>
      <c r="S780" t="str">
        <f ca="1">IF(Table1[[#This Row],[Experience]]&gt;5,"Yes","No")</f>
        <v>Yes</v>
      </c>
      <c r="T780" t="str">
        <f>TEXT(Table1[[#This Row],[Joining Date]],"mmmm")</f>
        <v>February</v>
      </c>
      <c r="U780" t="str">
        <f>TEXT(Table1[[#This Row],[Joining Date]],"yyyy")</f>
        <v>2018</v>
      </c>
      <c r="V780" s="5">
        <f ca="1">TODAY()-Table1[[#This Row],[Joining Date]]</f>
        <v>3089</v>
      </c>
      <c r="W780" t="str">
        <f>LEFT(Table1[[#This Row],[Employee Name]],FIND(" ",Table1[[#This Row],[Employee Name]])-1)</f>
        <v>Swathi</v>
      </c>
      <c r="X780" t="str">
        <f>RIGHT(Table1[[#This Row],[Employee Name]],LEN(Table1[[#This Row],[Employee Name]])-FIND(" ",Table1[[#This Row],[Employee Name]]))</f>
        <v>Ramesh</v>
      </c>
      <c r="Y780" t="str">
        <f>Table1[[#This Row],[Department]]&amp;"-"&amp;Table1[[#This Row],[Employee ID]]</f>
        <v>Marketing-E01896</v>
      </c>
      <c r="Z780" t="str">
        <f>LEFT(Table1[[#This Row],[Department]],3)</f>
        <v>Mar</v>
      </c>
      <c r="AA780" t="str">
        <f>_xlfn.XLOOKUP(Table1[[#This Row],[Manager ID]],MANAGERS!A:A,MANAGERS!B:B)</f>
        <v>Manager_11</v>
      </c>
      <c r="AB780" t="str" cm="1">
        <f t="array" ref="AB780">_xlfn.XLOOKUP(Table1[[#This Row],[Manager ID]],Table2[[#All],[Manager ID]],Table2[[#All],[Department Head]])</f>
        <v>Marketing</v>
      </c>
      <c r="AC780" s="2">
        <f>_xlfn.XLOOKUP(Table1[[#This Row],[City]],L:L,O:O)</f>
        <v>0.241864189087755</v>
      </c>
      <c r="AD780" t="str" cm="1">
        <f t="array" ref="AD780">_xlfn.IFS(Table1[[#This Row],[Performance Score]]&gt;=90,"Excellent",Table1[[#This Row],[Performance Score]]&gt;=75,"Good",Table1[[#This Row],[Performance Score]]&gt;=60,"Average",Table1[[#This Row],[Performance Score]]&lt;=60,"Need Improvement")</f>
        <v>Average</v>
      </c>
      <c r="AE780" t="str">
        <f>IF(AND(Table1[[#This Row],[Attendance %]]&gt;=80,(Table1[[#This Row],[Performance Score]]&gt;=80)),"Eligible","Not Eligible")</f>
        <v>Not Eligible</v>
      </c>
      <c r="AF780" t="str">
        <f>IF(Table1[[#This Row],[Performance Score]]&gt;=80,"High Performer","Low Performer")</f>
        <v>Low Performer</v>
      </c>
      <c r="AG780" t="str" cm="1">
        <f t="array" aca="1" ref="AG780" ca="1">_xlfn.IFS(Table1[[#This Row],[Experience]]&lt;=3,"Junior",Table1[[#This Row],[Experience]]&lt;=7,"Mid Level",Table1[[#This Row],[Experience]]&gt;=7,"Senior")</f>
        <v>Senior</v>
      </c>
      <c r="AH780" t="str">
        <f>IF(Table1[[#This Row],[Attendance %]]&gt;75,"OK","Below 75")</f>
        <v>OK</v>
      </c>
      <c r="AI780" t="b">
        <f>ISBLANK(Table1[[#This Row],[Employee ID]])</f>
        <v>0</v>
      </c>
      <c r="AJ780" t="b">
        <f>ISNUMBER(Table1[[#This Row],[Total Salary  ]])</f>
        <v>1</v>
      </c>
      <c r="AK780" t="str">
        <f>IFERROR(_xlfn.XLOOKUP(Table1[[#This Row],[Manager ID]],MANAGERS!A:A,MANAGERS!B:B),"Not Found")</f>
        <v>Manager_11</v>
      </c>
    </row>
    <row r="781" spans="1:37" x14ac:dyDescent="0.2">
      <c r="A781" t="s">
        <v>2428</v>
      </c>
      <c r="B781" t="s">
        <v>71</v>
      </c>
      <c r="C781" t="s">
        <v>15</v>
      </c>
      <c r="D781" t="s">
        <v>81</v>
      </c>
      <c r="E781" t="s">
        <v>22</v>
      </c>
      <c r="F781" s="1">
        <v>44717</v>
      </c>
      <c r="G781" s="1">
        <v>39119</v>
      </c>
      <c r="H781">
        <v>97783</v>
      </c>
      <c r="I781">
        <v>26160</v>
      </c>
      <c r="J781">
        <v>83</v>
      </c>
      <c r="K781">
        <v>84</v>
      </c>
      <c r="L781" t="s">
        <v>31</v>
      </c>
      <c r="M781">
        <v>111</v>
      </c>
      <c r="N781">
        <f>Table1[[#This Row],[Basic Salary]]+Table1[[#This Row],[Bonus]]</f>
        <v>123943</v>
      </c>
      <c r="O781" s="2">
        <f>Table1[[#This Row],[Bonus]]/Table1[[#This Row],[Basic Salary]]</f>
        <v>0.26753116594909138</v>
      </c>
      <c r="P781">
        <f ca="1">DATEDIF(Table1[[#This Row],[Date of Birth]],TODAY(),"Y")</f>
        <v>19</v>
      </c>
      <c r="Q781">
        <f ca="1">DATEDIF(Table1[[#This Row],[Joining Date]],TODAY(),"Y")</f>
        <v>4</v>
      </c>
      <c r="R781" t="str">
        <f ca="1">IF(YEAR(Table1[[#This Row],[Joining Date]])=YEAR(TODAY()),"Yes","No")</f>
        <v>No</v>
      </c>
      <c r="S781" t="str">
        <f ca="1">IF(Table1[[#This Row],[Experience]]&gt;5,"Yes","No")</f>
        <v>No</v>
      </c>
      <c r="T781" t="str">
        <f>TEXT(Table1[[#This Row],[Joining Date]],"mmmm")</f>
        <v>June</v>
      </c>
      <c r="U781" t="str">
        <f>TEXT(Table1[[#This Row],[Joining Date]],"yyyy")</f>
        <v>2022</v>
      </c>
      <c r="V781" s="5">
        <f ca="1">TODAY()-Table1[[#This Row],[Joining Date]]</f>
        <v>1522</v>
      </c>
      <c r="W781" t="str">
        <f>LEFT(Table1[[#This Row],[Employee Name]],FIND(" ",Table1[[#This Row],[Employee Name]])-1)</f>
        <v>Sneha</v>
      </c>
      <c r="X781" t="str">
        <f>RIGHT(Table1[[#This Row],[Employee Name]],LEN(Table1[[#This Row],[Employee Name]])-FIND(" ",Table1[[#This Row],[Employee Name]]))</f>
        <v>Iyer</v>
      </c>
      <c r="Y781" t="str">
        <f>Table1[[#This Row],[Department]]&amp;"-"&amp;Table1[[#This Row],[Employee ID]]</f>
        <v>Sales-E02372</v>
      </c>
      <c r="Z781" t="str">
        <f>LEFT(Table1[[#This Row],[Department]],3)</f>
        <v>Sal</v>
      </c>
      <c r="AA781" t="str">
        <f>_xlfn.XLOOKUP(Table1[[#This Row],[Manager ID]],MANAGERS!A:A,MANAGERS!B:B)</f>
        <v>Manager_11</v>
      </c>
      <c r="AB781" t="str" cm="1">
        <f t="array" ref="AB781">_xlfn.XLOOKUP(Table1[[#This Row],[Manager ID]],Table2[[#All],[Manager ID]],Table2[[#All],[Department Head]])</f>
        <v>Marketing</v>
      </c>
      <c r="AC781" s="2">
        <f>_xlfn.XLOOKUP(Table1[[#This Row],[City]],L:L,O:O)</f>
        <v>0.241864189087755</v>
      </c>
      <c r="AD781" t="str" cm="1">
        <f t="array" ref="AD781">_xlfn.IFS(Table1[[#This Row],[Performance Score]]&gt;=90,"Excellent",Table1[[#This Row],[Performance Score]]&gt;=75,"Good",Table1[[#This Row],[Performance Score]]&gt;=60,"Average",Table1[[#This Row],[Performance Score]]&lt;=60,"Need Improvement")</f>
        <v>Good</v>
      </c>
      <c r="AE781" t="str">
        <f>IF(AND(Table1[[#This Row],[Attendance %]]&gt;=80,(Table1[[#This Row],[Performance Score]]&gt;=80)),"Eligible","Not Eligible")</f>
        <v>Eligible</v>
      </c>
      <c r="AF781" t="str">
        <f>IF(Table1[[#This Row],[Performance Score]]&gt;=80,"High Performer","Low Performer")</f>
        <v>High Performer</v>
      </c>
      <c r="AG781" t="str" cm="1">
        <f t="array" aca="1" ref="AG781" ca="1">_xlfn.IFS(Table1[[#This Row],[Experience]]&lt;=3,"Junior",Table1[[#This Row],[Experience]]&lt;=7,"Mid Level",Table1[[#This Row],[Experience]]&gt;=7,"Senior")</f>
        <v>Mid Level</v>
      </c>
      <c r="AH781" t="str">
        <f>IF(Table1[[#This Row],[Attendance %]]&gt;75,"OK","Below 75")</f>
        <v>OK</v>
      </c>
      <c r="AI781" t="b">
        <f>ISBLANK(Table1[[#This Row],[Employee ID]])</f>
        <v>0</v>
      </c>
      <c r="AJ781" t="b">
        <f>ISNUMBER(Table1[[#This Row],[Total Salary  ]])</f>
        <v>1</v>
      </c>
      <c r="AK781" t="str">
        <f>IFERROR(_xlfn.XLOOKUP(Table1[[#This Row],[Manager ID]],MANAGERS!A:A,MANAGERS!B:B),"Not Found")</f>
        <v>Manager_11</v>
      </c>
    </row>
    <row r="782" spans="1:37" x14ac:dyDescent="0.2">
      <c r="A782" t="s">
        <v>2776</v>
      </c>
      <c r="B782" t="s">
        <v>45</v>
      </c>
      <c r="C782" t="s">
        <v>15</v>
      </c>
      <c r="D782" t="s">
        <v>81</v>
      </c>
      <c r="E782" t="s">
        <v>30</v>
      </c>
      <c r="F782" s="1">
        <v>43135</v>
      </c>
      <c r="G782" s="1">
        <v>35413</v>
      </c>
      <c r="H782">
        <v>116194</v>
      </c>
      <c r="I782">
        <v>7742</v>
      </c>
      <c r="J782">
        <v>83</v>
      </c>
      <c r="K782">
        <v>83</v>
      </c>
      <c r="L782" t="s">
        <v>27</v>
      </c>
      <c r="M782">
        <v>110</v>
      </c>
      <c r="N782">
        <f>Table1[[#This Row],[Basic Salary]]+Table1[[#This Row],[Bonus]]</f>
        <v>123936</v>
      </c>
      <c r="O782" s="2">
        <f>Table1[[#This Row],[Bonus]]/Table1[[#This Row],[Basic Salary]]</f>
        <v>6.6629946468836604E-2</v>
      </c>
      <c r="P782">
        <f ca="1">DATEDIF(Table1[[#This Row],[Date of Birth]],TODAY(),"Y")</f>
        <v>29</v>
      </c>
      <c r="Q782">
        <f ca="1">DATEDIF(Table1[[#This Row],[Joining Date]],TODAY(),"Y")</f>
        <v>8</v>
      </c>
      <c r="R782" t="str">
        <f ca="1">IF(YEAR(Table1[[#This Row],[Joining Date]])=YEAR(TODAY()),"Yes","No")</f>
        <v>No</v>
      </c>
      <c r="S782" t="str">
        <f ca="1">IF(Table1[[#This Row],[Experience]]&gt;5,"Yes","No")</f>
        <v>Yes</v>
      </c>
      <c r="T782" t="str">
        <f>TEXT(Table1[[#This Row],[Joining Date]],"mmmm")</f>
        <v>February</v>
      </c>
      <c r="U782" t="str">
        <f>TEXT(Table1[[#This Row],[Joining Date]],"yyyy")</f>
        <v>2018</v>
      </c>
      <c r="V782" s="5">
        <f ca="1">TODAY()-Table1[[#This Row],[Joining Date]]</f>
        <v>3104</v>
      </c>
      <c r="W782" t="str">
        <f>LEFT(Table1[[#This Row],[Employee Name]],FIND(" ",Table1[[#This Row],[Employee Name]])-1)</f>
        <v>Ananya</v>
      </c>
      <c r="X782" t="str">
        <f>RIGHT(Table1[[#This Row],[Employee Name]],LEN(Table1[[#This Row],[Employee Name]])-FIND(" ",Table1[[#This Row],[Employee Name]]))</f>
        <v>Rao</v>
      </c>
      <c r="Y782" t="str">
        <f>Table1[[#This Row],[Department]]&amp;"-"&amp;Table1[[#This Row],[Employee ID]]</f>
        <v>Sales-E02720</v>
      </c>
      <c r="Z782" t="str">
        <f>LEFT(Table1[[#This Row],[Department]],3)</f>
        <v>Sal</v>
      </c>
      <c r="AA782" t="str">
        <f>_xlfn.XLOOKUP(Table1[[#This Row],[Manager ID]],MANAGERS!A:A,MANAGERS!B:B)</f>
        <v>Manager_10</v>
      </c>
      <c r="AB782" t="str" cm="1">
        <f t="array" ref="AB782">_xlfn.XLOOKUP(Table1[[#This Row],[Manager ID]],Table2[[#All],[Manager ID]],Table2[[#All],[Department Head]])</f>
        <v>HR</v>
      </c>
      <c r="AC782" s="2">
        <f>_xlfn.XLOOKUP(Table1[[#This Row],[City]],L:L,O:O)</f>
        <v>0.23674293405114402</v>
      </c>
      <c r="AD782" t="str" cm="1">
        <f t="array" ref="AD782">_xlfn.IFS(Table1[[#This Row],[Performance Score]]&gt;=90,"Excellent",Table1[[#This Row],[Performance Score]]&gt;=75,"Good",Table1[[#This Row],[Performance Score]]&gt;=60,"Average",Table1[[#This Row],[Performance Score]]&lt;=60,"Need Improvement")</f>
        <v>Good</v>
      </c>
      <c r="AE782" t="str">
        <f>IF(AND(Table1[[#This Row],[Attendance %]]&gt;=80,(Table1[[#This Row],[Performance Score]]&gt;=80)),"Eligible","Not Eligible")</f>
        <v>Eligible</v>
      </c>
      <c r="AF782" t="str">
        <f>IF(Table1[[#This Row],[Performance Score]]&gt;=80,"High Performer","Low Performer")</f>
        <v>High Performer</v>
      </c>
      <c r="AG782" t="str" cm="1">
        <f t="array" aca="1" ref="AG782" ca="1">_xlfn.IFS(Table1[[#This Row],[Experience]]&lt;=3,"Junior",Table1[[#This Row],[Experience]]&lt;=7,"Mid Level",Table1[[#This Row],[Experience]]&gt;=7,"Senior")</f>
        <v>Senior</v>
      </c>
      <c r="AH782" t="str">
        <f>IF(Table1[[#This Row],[Attendance %]]&gt;75,"OK","Below 75")</f>
        <v>OK</v>
      </c>
      <c r="AI782" t="b">
        <f>ISBLANK(Table1[[#This Row],[Employee ID]])</f>
        <v>0</v>
      </c>
      <c r="AJ782" t="b">
        <f>ISNUMBER(Table1[[#This Row],[Total Salary  ]])</f>
        <v>1</v>
      </c>
      <c r="AK782" t="str">
        <f>IFERROR(_xlfn.XLOOKUP(Table1[[#This Row],[Manager ID]],MANAGERS!A:A,MANAGERS!B:B),"Not Found")</f>
        <v>Manager_10</v>
      </c>
    </row>
    <row r="783" spans="1:37" x14ac:dyDescent="0.2">
      <c r="A783" t="s">
        <v>4439</v>
      </c>
      <c r="B783" t="s">
        <v>60</v>
      </c>
      <c r="C783" t="s">
        <v>15</v>
      </c>
      <c r="D783" t="s">
        <v>46</v>
      </c>
      <c r="E783" t="s">
        <v>30</v>
      </c>
      <c r="F783" s="1">
        <v>42475</v>
      </c>
      <c r="G783" s="1">
        <v>39740</v>
      </c>
      <c r="H783">
        <v>103192</v>
      </c>
      <c r="I783">
        <v>20743</v>
      </c>
      <c r="J783">
        <v>72</v>
      </c>
      <c r="K783">
        <v>91</v>
      </c>
      <c r="L783" t="s">
        <v>27</v>
      </c>
      <c r="M783">
        <v>114</v>
      </c>
      <c r="N783">
        <f>Table1[[#This Row],[Basic Salary]]+Table1[[#This Row],[Bonus]]</f>
        <v>123935</v>
      </c>
      <c r="O783" s="2">
        <f>Table1[[#This Row],[Bonus]]/Table1[[#This Row],[Basic Salary]]</f>
        <v>0.20101364446856346</v>
      </c>
      <c r="P783">
        <f ca="1">DATEDIF(Table1[[#This Row],[Date of Birth]],TODAY(),"Y")</f>
        <v>17</v>
      </c>
      <c r="Q783">
        <f ca="1">DATEDIF(Table1[[#This Row],[Joining Date]],TODAY(),"Y")</f>
        <v>10</v>
      </c>
      <c r="R783" t="str">
        <f ca="1">IF(YEAR(Table1[[#This Row],[Joining Date]])=YEAR(TODAY()),"Yes","No")</f>
        <v>No</v>
      </c>
      <c r="S783" t="str">
        <f ca="1">IF(Table1[[#This Row],[Experience]]&gt;5,"Yes","No")</f>
        <v>Yes</v>
      </c>
      <c r="T783" t="str">
        <f>TEXT(Table1[[#This Row],[Joining Date]],"mmmm")</f>
        <v>April</v>
      </c>
      <c r="U783" t="str">
        <f>TEXT(Table1[[#This Row],[Joining Date]],"yyyy")</f>
        <v>2016</v>
      </c>
      <c r="V783" s="5">
        <f ca="1">TODAY()-Table1[[#This Row],[Joining Date]]</f>
        <v>3764</v>
      </c>
      <c r="W783" t="str">
        <f>LEFT(Table1[[#This Row],[Employee Name]],FIND(" ",Table1[[#This Row],[Employee Name]])-1)</f>
        <v>Gayathri</v>
      </c>
      <c r="X783" t="str">
        <f>RIGHT(Table1[[#This Row],[Employee Name]],LEN(Table1[[#This Row],[Employee Name]])-FIND(" ",Table1[[#This Row],[Employee Name]]))</f>
        <v>Iyer</v>
      </c>
      <c r="Y783" t="str">
        <f>Table1[[#This Row],[Department]]&amp;"-"&amp;Table1[[#This Row],[Employee ID]]</f>
        <v>Support-E04383</v>
      </c>
      <c r="Z783" t="str">
        <f>LEFT(Table1[[#This Row],[Department]],3)</f>
        <v>Sup</v>
      </c>
      <c r="AA783" t="str">
        <f>_xlfn.XLOOKUP(Table1[[#This Row],[Manager ID]],MANAGERS!A:A,MANAGERS!B:B)</f>
        <v>Manager_14</v>
      </c>
      <c r="AB783" t="str" cm="1">
        <f t="array" ref="AB783">_xlfn.XLOOKUP(Table1[[#This Row],[Manager ID]],Table2[[#All],[Manager ID]],Table2[[#All],[Department Head]])</f>
        <v>Marketing</v>
      </c>
      <c r="AC783" s="2">
        <f>_xlfn.XLOOKUP(Table1[[#This Row],[City]],L:L,O:O)</f>
        <v>0.23674293405114402</v>
      </c>
      <c r="AD783" t="str" cm="1">
        <f t="array" ref="AD783">_xlfn.IFS(Table1[[#This Row],[Performance Score]]&gt;=90,"Excellent",Table1[[#This Row],[Performance Score]]&gt;=75,"Good",Table1[[#This Row],[Performance Score]]&gt;=60,"Average",Table1[[#This Row],[Performance Score]]&lt;=60,"Need Improvement")</f>
        <v>Excellent</v>
      </c>
      <c r="AE783" t="str">
        <f>IF(AND(Table1[[#This Row],[Attendance %]]&gt;=80,(Table1[[#This Row],[Performance Score]]&gt;=80)),"Eligible","Not Eligible")</f>
        <v>Not Eligible</v>
      </c>
      <c r="AF783" t="str">
        <f>IF(Table1[[#This Row],[Performance Score]]&gt;=80,"High Performer","Low Performer")</f>
        <v>High Performer</v>
      </c>
      <c r="AG783" t="str" cm="1">
        <f t="array" aca="1" ref="AG783" ca="1">_xlfn.IFS(Table1[[#This Row],[Experience]]&lt;=3,"Junior",Table1[[#This Row],[Experience]]&lt;=7,"Mid Level",Table1[[#This Row],[Experience]]&gt;=7,"Senior")</f>
        <v>Senior</v>
      </c>
      <c r="AH783" t="str">
        <f>IF(Table1[[#This Row],[Attendance %]]&gt;75,"OK","Below 75")</f>
        <v>Below 75</v>
      </c>
      <c r="AI783" t="b">
        <f>ISBLANK(Table1[[#This Row],[Employee ID]])</f>
        <v>0</v>
      </c>
      <c r="AJ783" t="b">
        <f>ISNUMBER(Table1[[#This Row],[Total Salary  ]])</f>
        <v>1</v>
      </c>
      <c r="AK783" t="str">
        <f>IFERROR(_xlfn.XLOOKUP(Table1[[#This Row],[Manager ID]],MANAGERS!A:A,MANAGERS!B:B),"Not Found")</f>
        <v>Manager_14</v>
      </c>
    </row>
    <row r="784" spans="1:37" x14ac:dyDescent="0.2">
      <c r="A784" t="s">
        <v>2904</v>
      </c>
      <c r="B784" t="s">
        <v>45</v>
      </c>
      <c r="C784" t="s">
        <v>15</v>
      </c>
      <c r="D784" t="s">
        <v>16</v>
      </c>
      <c r="E784" t="s">
        <v>30</v>
      </c>
      <c r="F784" s="1">
        <v>43859</v>
      </c>
      <c r="G784" s="1">
        <v>38322</v>
      </c>
      <c r="H784">
        <v>114212</v>
      </c>
      <c r="I784">
        <v>9719</v>
      </c>
      <c r="J784">
        <v>75</v>
      </c>
      <c r="K784">
        <v>52</v>
      </c>
      <c r="L784" t="s">
        <v>27</v>
      </c>
      <c r="M784">
        <v>105</v>
      </c>
      <c r="N784">
        <f>Table1[[#This Row],[Basic Salary]]+Table1[[#This Row],[Bonus]]</f>
        <v>123931</v>
      </c>
      <c r="O784" s="2">
        <f>Table1[[#This Row],[Bonus]]/Table1[[#This Row],[Basic Salary]]</f>
        <v>8.5096137008370404E-2</v>
      </c>
      <c r="P784">
        <f ca="1">DATEDIF(Table1[[#This Row],[Date of Birth]],TODAY(),"Y")</f>
        <v>21</v>
      </c>
      <c r="Q784">
        <f ca="1">DATEDIF(Table1[[#This Row],[Joining Date]],TODAY(),"Y")</f>
        <v>6</v>
      </c>
      <c r="R784" t="str">
        <f ca="1">IF(YEAR(Table1[[#This Row],[Joining Date]])=YEAR(TODAY()),"Yes","No")</f>
        <v>No</v>
      </c>
      <c r="S784" t="str">
        <f ca="1">IF(Table1[[#This Row],[Experience]]&gt;5,"Yes","No")</f>
        <v>Yes</v>
      </c>
      <c r="T784" t="str">
        <f>TEXT(Table1[[#This Row],[Joining Date]],"mmmm")</f>
        <v>January</v>
      </c>
      <c r="U784" t="str">
        <f>TEXT(Table1[[#This Row],[Joining Date]],"yyyy")</f>
        <v>2020</v>
      </c>
      <c r="V784" s="5">
        <f ca="1">TODAY()-Table1[[#This Row],[Joining Date]]</f>
        <v>2380</v>
      </c>
      <c r="W784" t="str">
        <f>LEFT(Table1[[#This Row],[Employee Name]],FIND(" ",Table1[[#This Row],[Employee Name]])-1)</f>
        <v>Ananya</v>
      </c>
      <c r="X784" t="str">
        <f>RIGHT(Table1[[#This Row],[Employee Name]],LEN(Table1[[#This Row],[Employee Name]])-FIND(" ",Table1[[#This Row],[Employee Name]]))</f>
        <v>Rao</v>
      </c>
      <c r="Y784" t="str">
        <f>Table1[[#This Row],[Department]]&amp;"-"&amp;Table1[[#This Row],[Employee ID]]</f>
        <v>HR-E02848</v>
      </c>
      <c r="Z784" t="str">
        <f>LEFT(Table1[[#This Row],[Department]],3)</f>
        <v>HR</v>
      </c>
      <c r="AA784" t="str">
        <f>_xlfn.XLOOKUP(Table1[[#This Row],[Manager ID]],MANAGERS!A:A,MANAGERS!B:B)</f>
        <v>Manager_5</v>
      </c>
      <c r="AB784" t="str" cm="1">
        <f t="array" ref="AB784">_xlfn.XLOOKUP(Table1[[#This Row],[Manager ID]],Table2[[#All],[Manager ID]],Table2[[#All],[Department Head]])</f>
        <v>Sales</v>
      </c>
      <c r="AC784" s="2">
        <f>_xlfn.XLOOKUP(Table1[[#This Row],[City]],L:L,O:O)</f>
        <v>0.23674293405114402</v>
      </c>
      <c r="AD784" t="str" cm="1">
        <f t="array" ref="AD784">_xlfn.IFS(Table1[[#This Row],[Performance Score]]&gt;=90,"Excellent",Table1[[#This Row],[Performance Score]]&gt;=75,"Good",Table1[[#This Row],[Performance Score]]&gt;=60,"Average",Table1[[#This Row],[Performance Score]]&lt;=60,"Need Improvement")</f>
        <v>Need Improvement</v>
      </c>
      <c r="AE784" t="str">
        <f>IF(AND(Table1[[#This Row],[Attendance %]]&gt;=80,(Table1[[#This Row],[Performance Score]]&gt;=80)),"Eligible","Not Eligible")</f>
        <v>Not Eligible</v>
      </c>
      <c r="AF784" t="str">
        <f>IF(Table1[[#This Row],[Performance Score]]&gt;=80,"High Performer","Low Performer")</f>
        <v>Low Performer</v>
      </c>
      <c r="AG784" t="str" cm="1">
        <f t="array" aca="1" ref="AG784" ca="1">_xlfn.IFS(Table1[[#This Row],[Experience]]&lt;=3,"Junior",Table1[[#This Row],[Experience]]&lt;=7,"Mid Level",Table1[[#This Row],[Experience]]&gt;=7,"Senior")</f>
        <v>Mid Level</v>
      </c>
      <c r="AH784" t="str">
        <f>IF(Table1[[#This Row],[Attendance %]]&gt;75,"OK","Below 75")</f>
        <v>Below 75</v>
      </c>
      <c r="AI784" t="b">
        <f>ISBLANK(Table1[[#This Row],[Employee ID]])</f>
        <v>0</v>
      </c>
      <c r="AJ784" t="b">
        <f>ISNUMBER(Table1[[#This Row],[Total Salary  ]])</f>
        <v>1</v>
      </c>
      <c r="AK784" t="str">
        <f>IFERROR(_xlfn.XLOOKUP(Table1[[#This Row],[Manager ID]],MANAGERS!A:A,MANAGERS!B:B),"Not Found")</f>
        <v>Manager_5</v>
      </c>
    </row>
    <row r="785" spans="1:37" x14ac:dyDescent="0.2">
      <c r="A785" t="s">
        <v>1133</v>
      </c>
      <c r="B785" t="s">
        <v>85</v>
      </c>
      <c r="C785" t="s">
        <v>21</v>
      </c>
      <c r="D785" t="s">
        <v>40</v>
      </c>
      <c r="E785" t="s">
        <v>65</v>
      </c>
      <c r="F785" s="1">
        <v>43003</v>
      </c>
      <c r="G785" s="1">
        <v>30136</v>
      </c>
      <c r="H785">
        <v>96241</v>
      </c>
      <c r="I785">
        <v>27676</v>
      </c>
      <c r="J785">
        <v>77</v>
      </c>
      <c r="K785">
        <v>80</v>
      </c>
      <c r="L785" t="s">
        <v>23</v>
      </c>
      <c r="M785">
        <v>104</v>
      </c>
      <c r="N785">
        <f>Table1[[#This Row],[Basic Salary]]+Table1[[#This Row],[Bonus]]</f>
        <v>123917</v>
      </c>
      <c r="O785" s="2">
        <f>Table1[[#This Row],[Bonus]]/Table1[[#This Row],[Basic Salary]]</f>
        <v>0.28756974678151725</v>
      </c>
      <c r="P785">
        <f ca="1">DATEDIF(Table1[[#This Row],[Date of Birth]],TODAY(),"Y")</f>
        <v>44</v>
      </c>
      <c r="Q785">
        <f ca="1">DATEDIF(Table1[[#This Row],[Joining Date]],TODAY(),"Y")</f>
        <v>8</v>
      </c>
      <c r="R785" t="str">
        <f ca="1">IF(YEAR(Table1[[#This Row],[Joining Date]])=YEAR(TODAY()),"Yes","No")</f>
        <v>No</v>
      </c>
      <c r="S785" t="str">
        <f ca="1">IF(Table1[[#This Row],[Experience]]&gt;5,"Yes","No")</f>
        <v>Yes</v>
      </c>
      <c r="T785" t="str">
        <f>TEXT(Table1[[#This Row],[Joining Date]],"mmmm")</f>
        <v>September</v>
      </c>
      <c r="U785" t="str">
        <f>TEXT(Table1[[#This Row],[Joining Date]],"yyyy")</f>
        <v>2017</v>
      </c>
      <c r="V785" s="5">
        <f ca="1">TODAY()-Table1[[#This Row],[Joining Date]]</f>
        <v>3236</v>
      </c>
      <c r="W785" t="str">
        <f>LEFT(Table1[[#This Row],[Employee Name]],FIND(" ",Table1[[#This Row],[Employee Name]])-1)</f>
        <v>Pooja</v>
      </c>
      <c r="X785" t="str">
        <f>RIGHT(Table1[[#This Row],[Employee Name]],LEN(Table1[[#This Row],[Employee Name]])-FIND(" ",Table1[[#This Row],[Employee Name]]))</f>
        <v>Das</v>
      </c>
      <c r="Y785" t="str">
        <f>Table1[[#This Row],[Department]]&amp;"-"&amp;Table1[[#This Row],[Employee ID]]</f>
        <v>IT-E01077</v>
      </c>
      <c r="Z785" t="str">
        <f>LEFT(Table1[[#This Row],[Department]],3)</f>
        <v>IT</v>
      </c>
      <c r="AA785" t="str">
        <f>_xlfn.XLOOKUP(Table1[[#This Row],[Manager ID]],MANAGERS!A:A,MANAGERS!B:B)</f>
        <v>Manager_4</v>
      </c>
      <c r="AB785" t="str" cm="1">
        <f t="array" ref="AB785">_xlfn.XLOOKUP(Table1[[#This Row],[Manager ID]],Table2[[#All],[Manager ID]],Table2[[#All],[Department Head]])</f>
        <v>Finance</v>
      </c>
      <c r="AC785" s="2">
        <f>_xlfn.XLOOKUP(Table1[[#This Row],[City]],L:L,O:O)</f>
        <v>0.23486488519629886</v>
      </c>
      <c r="AD785" t="str" cm="1">
        <f t="array" ref="AD785">_xlfn.IFS(Table1[[#This Row],[Performance Score]]&gt;=90,"Excellent",Table1[[#This Row],[Performance Score]]&gt;=75,"Good",Table1[[#This Row],[Performance Score]]&gt;=60,"Average",Table1[[#This Row],[Performance Score]]&lt;=60,"Need Improvement")</f>
        <v>Good</v>
      </c>
      <c r="AE785" t="str">
        <f>IF(AND(Table1[[#This Row],[Attendance %]]&gt;=80,(Table1[[#This Row],[Performance Score]]&gt;=80)),"Eligible","Not Eligible")</f>
        <v>Not Eligible</v>
      </c>
      <c r="AF785" t="str">
        <f>IF(Table1[[#This Row],[Performance Score]]&gt;=80,"High Performer","Low Performer")</f>
        <v>High Performer</v>
      </c>
      <c r="AG785" t="str" cm="1">
        <f t="array" aca="1" ref="AG785" ca="1">_xlfn.IFS(Table1[[#This Row],[Experience]]&lt;=3,"Junior",Table1[[#This Row],[Experience]]&lt;=7,"Mid Level",Table1[[#This Row],[Experience]]&gt;=7,"Senior")</f>
        <v>Senior</v>
      </c>
      <c r="AH785" t="str">
        <f>IF(Table1[[#This Row],[Attendance %]]&gt;75,"OK","Below 75")</f>
        <v>OK</v>
      </c>
      <c r="AI785" t="b">
        <f>ISBLANK(Table1[[#This Row],[Employee ID]])</f>
        <v>0</v>
      </c>
      <c r="AJ785" t="b">
        <f>ISNUMBER(Table1[[#This Row],[Total Salary  ]])</f>
        <v>1</v>
      </c>
      <c r="AK785" t="str">
        <f>IFERROR(_xlfn.XLOOKUP(Table1[[#This Row],[Manager ID]],MANAGERS!A:A,MANAGERS!B:B),"Not Found")</f>
        <v>Manager_4</v>
      </c>
    </row>
    <row r="786" spans="1:37" x14ac:dyDescent="0.2">
      <c r="A786" t="s">
        <v>3548</v>
      </c>
      <c r="B786" t="s">
        <v>87</v>
      </c>
      <c r="C786" t="s">
        <v>15</v>
      </c>
      <c r="D786" t="s">
        <v>25</v>
      </c>
      <c r="E786" t="s">
        <v>22</v>
      </c>
      <c r="F786" s="1">
        <v>44748</v>
      </c>
      <c r="G786" s="1">
        <v>32829</v>
      </c>
      <c r="H786">
        <v>113409</v>
      </c>
      <c r="I786">
        <v>10490</v>
      </c>
      <c r="J786">
        <v>99</v>
      </c>
      <c r="K786">
        <v>74</v>
      </c>
      <c r="L786" t="s">
        <v>23</v>
      </c>
      <c r="M786">
        <v>115</v>
      </c>
      <c r="N786">
        <f>Table1[[#This Row],[Basic Salary]]+Table1[[#This Row],[Bonus]]</f>
        <v>123899</v>
      </c>
      <c r="O786" s="2">
        <f>Table1[[#This Row],[Bonus]]/Table1[[#This Row],[Basic Salary]]</f>
        <v>9.2497068133922347E-2</v>
      </c>
      <c r="P786">
        <f ca="1">DATEDIF(Table1[[#This Row],[Date of Birth]],TODAY(),"Y")</f>
        <v>36</v>
      </c>
      <c r="Q786">
        <f ca="1">DATEDIF(Table1[[#This Row],[Joining Date]],TODAY(),"Y")</f>
        <v>4</v>
      </c>
      <c r="R786" t="str">
        <f ca="1">IF(YEAR(Table1[[#This Row],[Joining Date]])=YEAR(TODAY()),"Yes","No")</f>
        <v>No</v>
      </c>
      <c r="S786" t="str">
        <f ca="1">IF(Table1[[#This Row],[Experience]]&gt;5,"Yes","No")</f>
        <v>No</v>
      </c>
      <c r="T786" t="str">
        <f>TEXT(Table1[[#This Row],[Joining Date]],"mmmm")</f>
        <v>July</v>
      </c>
      <c r="U786" t="str">
        <f>TEXT(Table1[[#This Row],[Joining Date]],"yyyy")</f>
        <v>2022</v>
      </c>
      <c r="V786" s="5">
        <f ca="1">TODAY()-Table1[[#This Row],[Joining Date]]</f>
        <v>1491</v>
      </c>
      <c r="W786" t="str">
        <f>LEFT(Table1[[#This Row],[Employee Name]],FIND(" ",Table1[[#This Row],[Employee Name]])-1)</f>
        <v>Arjun</v>
      </c>
      <c r="X786" t="str">
        <f>RIGHT(Table1[[#This Row],[Employee Name]],LEN(Table1[[#This Row],[Employee Name]])-FIND(" ",Table1[[#This Row],[Employee Name]]))</f>
        <v>Mehta</v>
      </c>
      <c r="Y786" t="str">
        <f>Table1[[#This Row],[Department]]&amp;"-"&amp;Table1[[#This Row],[Employee ID]]</f>
        <v>Finance-E03492</v>
      </c>
      <c r="Z786" t="str">
        <f>LEFT(Table1[[#This Row],[Department]],3)</f>
        <v>Fin</v>
      </c>
      <c r="AA786" t="str">
        <f>_xlfn.XLOOKUP(Table1[[#This Row],[Manager ID]],MANAGERS!A:A,MANAGERS!B:B)</f>
        <v>Manager_15</v>
      </c>
      <c r="AB786" t="str" cm="1">
        <f t="array" ref="AB786">_xlfn.XLOOKUP(Table1[[#This Row],[Manager ID]],Table2[[#All],[Manager ID]],Table2[[#All],[Department Head]])</f>
        <v>Support</v>
      </c>
      <c r="AC786" s="2">
        <f>_xlfn.XLOOKUP(Table1[[#This Row],[City]],L:L,O:O)</f>
        <v>0.23486488519629886</v>
      </c>
      <c r="AD786" t="str" cm="1">
        <f t="array" ref="AD786">_xlfn.IFS(Table1[[#This Row],[Performance Score]]&gt;=90,"Excellent",Table1[[#This Row],[Performance Score]]&gt;=75,"Good",Table1[[#This Row],[Performance Score]]&gt;=60,"Average",Table1[[#This Row],[Performance Score]]&lt;=60,"Need Improvement")</f>
        <v>Average</v>
      </c>
      <c r="AE786" t="str">
        <f>IF(AND(Table1[[#This Row],[Attendance %]]&gt;=80,(Table1[[#This Row],[Performance Score]]&gt;=80)),"Eligible","Not Eligible")</f>
        <v>Not Eligible</v>
      </c>
      <c r="AF786" t="str">
        <f>IF(Table1[[#This Row],[Performance Score]]&gt;=80,"High Performer","Low Performer")</f>
        <v>Low Performer</v>
      </c>
      <c r="AG786" t="str" cm="1">
        <f t="array" aca="1" ref="AG786" ca="1">_xlfn.IFS(Table1[[#This Row],[Experience]]&lt;=3,"Junior",Table1[[#This Row],[Experience]]&lt;=7,"Mid Level",Table1[[#This Row],[Experience]]&gt;=7,"Senior")</f>
        <v>Mid Level</v>
      </c>
      <c r="AH786" t="str">
        <f>IF(Table1[[#This Row],[Attendance %]]&gt;75,"OK","Below 75")</f>
        <v>OK</v>
      </c>
      <c r="AI786" t="b">
        <f>ISBLANK(Table1[[#This Row],[Employee ID]])</f>
        <v>0</v>
      </c>
      <c r="AJ786" t="b">
        <f>ISNUMBER(Table1[[#This Row],[Total Salary  ]])</f>
        <v>1</v>
      </c>
      <c r="AK786" t="str">
        <f>IFERROR(_xlfn.XLOOKUP(Table1[[#This Row],[Manager ID]],MANAGERS!A:A,MANAGERS!B:B),"Not Found")</f>
        <v>Manager_15</v>
      </c>
    </row>
    <row r="787" spans="1:37" x14ac:dyDescent="0.2">
      <c r="A787" t="s">
        <v>1289</v>
      </c>
      <c r="B787" t="s">
        <v>62</v>
      </c>
      <c r="C787" t="s">
        <v>21</v>
      </c>
      <c r="D787" t="s">
        <v>16</v>
      </c>
      <c r="E787" t="s">
        <v>30</v>
      </c>
      <c r="F787" s="1">
        <v>43437</v>
      </c>
      <c r="G787" s="1">
        <v>39090</v>
      </c>
      <c r="H787">
        <v>110879</v>
      </c>
      <c r="I787">
        <v>13003</v>
      </c>
      <c r="J787">
        <v>78</v>
      </c>
      <c r="K787">
        <v>48</v>
      </c>
      <c r="L787" t="s">
        <v>23</v>
      </c>
      <c r="M787">
        <v>113</v>
      </c>
      <c r="N787">
        <f>Table1[[#This Row],[Basic Salary]]+Table1[[#This Row],[Bonus]]</f>
        <v>123882</v>
      </c>
      <c r="O787" s="2">
        <f>Table1[[#This Row],[Bonus]]/Table1[[#This Row],[Basic Salary]]</f>
        <v>0.11727198116866133</v>
      </c>
      <c r="P787">
        <f ca="1">DATEDIF(Table1[[#This Row],[Date of Birth]],TODAY(),"Y")</f>
        <v>19</v>
      </c>
      <c r="Q787">
        <f ca="1">DATEDIF(Table1[[#This Row],[Joining Date]],TODAY(),"Y")</f>
        <v>7</v>
      </c>
      <c r="R787" t="str">
        <f ca="1">IF(YEAR(Table1[[#This Row],[Joining Date]])=YEAR(TODAY()),"Yes","No")</f>
        <v>No</v>
      </c>
      <c r="S787" t="str">
        <f ca="1">IF(Table1[[#This Row],[Experience]]&gt;5,"Yes","No")</f>
        <v>Yes</v>
      </c>
      <c r="T787" t="str">
        <f>TEXT(Table1[[#This Row],[Joining Date]],"mmmm")</f>
        <v>December</v>
      </c>
      <c r="U787" t="str">
        <f>TEXT(Table1[[#This Row],[Joining Date]],"yyyy")</f>
        <v>2018</v>
      </c>
      <c r="V787" s="5">
        <f ca="1">TODAY()-Table1[[#This Row],[Joining Date]]</f>
        <v>2802</v>
      </c>
      <c r="W787" t="str">
        <f>LEFT(Table1[[#This Row],[Employee Name]],FIND(" ",Table1[[#This Row],[Employee Name]])-1)</f>
        <v>Kavya</v>
      </c>
      <c r="X787" t="str">
        <f>RIGHT(Table1[[#This Row],[Employee Name]],LEN(Table1[[#This Row],[Employee Name]])-FIND(" ",Table1[[#This Row],[Employee Name]]))</f>
        <v>Nair</v>
      </c>
      <c r="Y787" t="str">
        <f>Table1[[#This Row],[Department]]&amp;"-"&amp;Table1[[#This Row],[Employee ID]]</f>
        <v>HR-E01233</v>
      </c>
      <c r="Z787" t="str">
        <f>LEFT(Table1[[#This Row],[Department]],3)</f>
        <v>HR</v>
      </c>
      <c r="AA787" t="str">
        <f>_xlfn.XLOOKUP(Table1[[#This Row],[Manager ID]],MANAGERS!A:A,MANAGERS!B:B)</f>
        <v>Manager_13</v>
      </c>
      <c r="AB787" t="str" cm="1">
        <f t="array" ref="AB787">_xlfn.XLOOKUP(Table1[[#This Row],[Manager ID]],Table2[[#All],[Manager ID]],Table2[[#All],[Department Head]])</f>
        <v>HR</v>
      </c>
      <c r="AC787" s="2">
        <f>_xlfn.XLOOKUP(Table1[[#This Row],[City]],L:L,O:O)</f>
        <v>0.23486488519629886</v>
      </c>
      <c r="AD787" t="str" cm="1">
        <f t="array" ref="AD787">_xlfn.IFS(Table1[[#This Row],[Performance Score]]&gt;=90,"Excellent",Table1[[#This Row],[Performance Score]]&gt;=75,"Good",Table1[[#This Row],[Performance Score]]&gt;=60,"Average",Table1[[#This Row],[Performance Score]]&lt;=60,"Need Improvement")</f>
        <v>Need Improvement</v>
      </c>
      <c r="AE787" t="str">
        <f>IF(AND(Table1[[#This Row],[Attendance %]]&gt;=80,(Table1[[#This Row],[Performance Score]]&gt;=80)),"Eligible","Not Eligible")</f>
        <v>Not Eligible</v>
      </c>
      <c r="AF787" t="str">
        <f>IF(Table1[[#This Row],[Performance Score]]&gt;=80,"High Performer","Low Performer")</f>
        <v>Low Performer</v>
      </c>
      <c r="AG787" t="str" cm="1">
        <f t="array" aca="1" ref="AG787" ca="1">_xlfn.IFS(Table1[[#This Row],[Experience]]&lt;=3,"Junior",Table1[[#This Row],[Experience]]&lt;=7,"Mid Level",Table1[[#This Row],[Experience]]&gt;=7,"Senior")</f>
        <v>Mid Level</v>
      </c>
      <c r="AH787" t="str">
        <f>IF(Table1[[#This Row],[Attendance %]]&gt;75,"OK","Below 75")</f>
        <v>OK</v>
      </c>
      <c r="AI787" t="b">
        <f>ISBLANK(Table1[[#This Row],[Employee ID]])</f>
        <v>0</v>
      </c>
      <c r="AJ787" t="b">
        <f>ISNUMBER(Table1[[#This Row],[Total Salary  ]])</f>
        <v>1</v>
      </c>
      <c r="AK787" t="str">
        <f>IFERROR(_xlfn.XLOOKUP(Table1[[#This Row],[Manager ID]],MANAGERS!A:A,MANAGERS!B:B),"Not Found")</f>
        <v>Manager_13</v>
      </c>
    </row>
    <row r="788" spans="1:37" x14ac:dyDescent="0.2">
      <c r="A788" t="s">
        <v>4459</v>
      </c>
      <c r="B788" t="s">
        <v>42</v>
      </c>
      <c r="C788" t="s">
        <v>21</v>
      </c>
      <c r="D788" t="s">
        <v>40</v>
      </c>
      <c r="E788" t="s">
        <v>22</v>
      </c>
      <c r="F788" s="1">
        <v>43496</v>
      </c>
      <c r="G788" s="1">
        <v>31784</v>
      </c>
      <c r="H788">
        <v>106644</v>
      </c>
      <c r="I788">
        <v>17238</v>
      </c>
      <c r="J788">
        <v>62</v>
      </c>
      <c r="K788">
        <v>75</v>
      </c>
      <c r="L788" t="s">
        <v>27</v>
      </c>
      <c r="M788">
        <v>118</v>
      </c>
      <c r="N788">
        <f>Table1[[#This Row],[Basic Salary]]+Table1[[#This Row],[Bonus]]</f>
        <v>123882</v>
      </c>
      <c r="O788" s="2">
        <f>Table1[[#This Row],[Bonus]]/Table1[[#This Row],[Basic Salary]]</f>
        <v>0.16164059862720828</v>
      </c>
      <c r="P788">
        <f ca="1">DATEDIF(Table1[[#This Row],[Date of Birth]],TODAY(),"Y")</f>
        <v>39</v>
      </c>
      <c r="Q788">
        <f ca="1">DATEDIF(Table1[[#This Row],[Joining Date]],TODAY(),"Y")</f>
        <v>7</v>
      </c>
      <c r="R788" t="str">
        <f ca="1">IF(YEAR(Table1[[#This Row],[Joining Date]])=YEAR(TODAY()),"Yes","No")</f>
        <v>No</v>
      </c>
      <c r="S788" t="str">
        <f ca="1">IF(Table1[[#This Row],[Experience]]&gt;5,"Yes","No")</f>
        <v>Yes</v>
      </c>
      <c r="T788" t="str">
        <f>TEXT(Table1[[#This Row],[Joining Date]],"mmmm")</f>
        <v>January</v>
      </c>
      <c r="U788" t="str">
        <f>TEXT(Table1[[#This Row],[Joining Date]],"yyyy")</f>
        <v>2019</v>
      </c>
      <c r="V788" s="5">
        <f ca="1">TODAY()-Table1[[#This Row],[Joining Date]]</f>
        <v>2743</v>
      </c>
      <c r="W788" t="str">
        <f>LEFT(Table1[[#This Row],[Employee Name]],FIND(" ",Table1[[#This Row],[Employee Name]])-1)</f>
        <v>Krishna</v>
      </c>
      <c r="X788" t="str">
        <f>RIGHT(Table1[[#This Row],[Employee Name]],LEN(Table1[[#This Row],[Employee Name]])-FIND(" ",Table1[[#This Row],[Employee Name]]))</f>
        <v>Chaitanya</v>
      </c>
      <c r="Y788" t="str">
        <f>Table1[[#This Row],[Department]]&amp;"-"&amp;Table1[[#This Row],[Employee ID]]</f>
        <v>IT-E04403</v>
      </c>
      <c r="Z788" t="str">
        <f>LEFT(Table1[[#This Row],[Department]],3)</f>
        <v>IT</v>
      </c>
      <c r="AA788" t="str">
        <f>_xlfn.XLOOKUP(Table1[[#This Row],[Manager ID]],MANAGERS!A:A,MANAGERS!B:B)</f>
        <v>Manager_18</v>
      </c>
      <c r="AB788" t="str" cm="1">
        <f t="array" ref="AB788">_xlfn.XLOOKUP(Table1[[#This Row],[Manager ID]],Table2[[#All],[Manager ID]],Table2[[#All],[Department Head]])</f>
        <v>Support</v>
      </c>
      <c r="AC788" s="2">
        <f>_xlfn.XLOOKUP(Table1[[#This Row],[City]],L:L,O:O)</f>
        <v>0.23674293405114402</v>
      </c>
      <c r="AD788" t="str" cm="1">
        <f t="array" ref="AD788">_xlfn.IFS(Table1[[#This Row],[Performance Score]]&gt;=90,"Excellent",Table1[[#This Row],[Performance Score]]&gt;=75,"Good",Table1[[#This Row],[Performance Score]]&gt;=60,"Average",Table1[[#This Row],[Performance Score]]&lt;=60,"Need Improvement")</f>
        <v>Good</v>
      </c>
      <c r="AE788" t="str">
        <f>IF(AND(Table1[[#This Row],[Attendance %]]&gt;=80,(Table1[[#This Row],[Performance Score]]&gt;=80)),"Eligible","Not Eligible")</f>
        <v>Not Eligible</v>
      </c>
      <c r="AF788" t="str">
        <f>IF(Table1[[#This Row],[Performance Score]]&gt;=80,"High Performer","Low Performer")</f>
        <v>Low Performer</v>
      </c>
      <c r="AG788" t="str" cm="1">
        <f t="array" aca="1" ref="AG788" ca="1">_xlfn.IFS(Table1[[#This Row],[Experience]]&lt;=3,"Junior",Table1[[#This Row],[Experience]]&lt;=7,"Mid Level",Table1[[#This Row],[Experience]]&gt;=7,"Senior")</f>
        <v>Mid Level</v>
      </c>
      <c r="AH788" t="str">
        <f>IF(Table1[[#This Row],[Attendance %]]&gt;75,"OK","Below 75")</f>
        <v>Below 75</v>
      </c>
      <c r="AI788" t="b">
        <f>ISBLANK(Table1[[#This Row],[Employee ID]])</f>
        <v>0</v>
      </c>
      <c r="AJ788" t="b">
        <f>ISNUMBER(Table1[[#This Row],[Total Salary  ]])</f>
        <v>1</v>
      </c>
      <c r="AK788" t="str">
        <f>IFERROR(_xlfn.XLOOKUP(Table1[[#This Row],[Manager ID]],MANAGERS!A:A,MANAGERS!B:B),"Not Found")</f>
        <v>Manager_18</v>
      </c>
    </row>
    <row r="789" spans="1:37" x14ac:dyDescent="0.2">
      <c r="A789" t="s">
        <v>941</v>
      </c>
      <c r="B789" t="s">
        <v>14</v>
      </c>
      <c r="C789" t="s">
        <v>15</v>
      </c>
      <c r="D789" t="s">
        <v>43</v>
      </c>
      <c r="E789" t="s">
        <v>26</v>
      </c>
      <c r="F789" s="1">
        <v>42022</v>
      </c>
      <c r="G789" s="1">
        <v>29377</v>
      </c>
      <c r="H789">
        <v>113172</v>
      </c>
      <c r="I789">
        <v>10686</v>
      </c>
      <c r="J789">
        <v>86</v>
      </c>
      <c r="K789">
        <v>75</v>
      </c>
      <c r="L789" t="s">
        <v>18</v>
      </c>
      <c r="M789">
        <v>116</v>
      </c>
      <c r="N789">
        <f>Table1[[#This Row],[Basic Salary]]+Table1[[#This Row],[Bonus]]</f>
        <v>123858</v>
      </c>
      <c r="O789" s="2">
        <f>Table1[[#This Row],[Bonus]]/Table1[[#This Row],[Basic Salary]]</f>
        <v>9.4422648711695478E-2</v>
      </c>
      <c r="P789">
        <f ca="1">DATEDIF(Table1[[#This Row],[Date of Birth]],TODAY(),"Y")</f>
        <v>46</v>
      </c>
      <c r="Q789">
        <f ca="1">DATEDIF(Table1[[#This Row],[Joining Date]],TODAY(),"Y")</f>
        <v>11</v>
      </c>
      <c r="R789" t="str">
        <f ca="1">IF(YEAR(Table1[[#This Row],[Joining Date]])=YEAR(TODAY()),"Yes","No")</f>
        <v>No</v>
      </c>
      <c r="S789" t="str">
        <f ca="1">IF(Table1[[#This Row],[Experience]]&gt;5,"Yes","No")</f>
        <v>Yes</v>
      </c>
      <c r="T789" t="str">
        <f>TEXT(Table1[[#This Row],[Joining Date]],"mmmm")</f>
        <v>January</v>
      </c>
      <c r="U789" t="str">
        <f>TEXT(Table1[[#This Row],[Joining Date]],"yyyy")</f>
        <v>2015</v>
      </c>
      <c r="V789" s="5">
        <f ca="1">TODAY()-Table1[[#This Row],[Joining Date]]</f>
        <v>4217</v>
      </c>
      <c r="W789" t="str">
        <f>LEFT(Table1[[#This Row],[Employee Name]],FIND(" ",Table1[[#This Row],[Employee Name]])-1)</f>
        <v>Nisha</v>
      </c>
      <c r="X789" t="str">
        <f>RIGHT(Table1[[#This Row],[Employee Name]],LEN(Table1[[#This Row],[Employee Name]])-FIND(" ",Table1[[#This Row],[Employee Name]]))</f>
        <v>Kapoor</v>
      </c>
      <c r="Y789" t="str">
        <f>Table1[[#This Row],[Department]]&amp;"-"&amp;Table1[[#This Row],[Employee ID]]</f>
        <v>Operations-E00885</v>
      </c>
      <c r="Z789" t="str">
        <f>LEFT(Table1[[#This Row],[Department]],3)</f>
        <v>Ope</v>
      </c>
      <c r="AA789" t="str">
        <f>_xlfn.XLOOKUP(Table1[[#This Row],[Manager ID]],MANAGERS!A:A,MANAGERS!B:B)</f>
        <v>Manager_16</v>
      </c>
      <c r="AB789" t="str" cm="1">
        <f t="array" ref="AB789">_xlfn.XLOOKUP(Table1[[#This Row],[Manager ID]],Table2[[#All],[Manager ID]],Table2[[#All],[Department Head]])</f>
        <v>Sales</v>
      </c>
      <c r="AC789" s="2">
        <f>_xlfn.XLOOKUP(Table1[[#This Row],[City]],L:L,O:O)</f>
        <v>0.21356479274849693</v>
      </c>
      <c r="AD789" t="str" cm="1">
        <f t="array" ref="AD789">_xlfn.IFS(Table1[[#This Row],[Performance Score]]&gt;=90,"Excellent",Table1[[#This Row],[Performance Score]]&gt;=75,"Good",Table1[[#This Row],[Performance Score]]&gt;=60,"Average",Table1[[#This Row],[Performance Score]]&lt;=60,"Need Improvement")</f>
        <v>Good</v>
      </c>
      <c r="AE789" t="str">
        <f>IF(AND(Table1[[#This Row],[Attendance %]]&gt;=80,(Table1[[#This Row],[Performance Score]]&gt;=80)),"Eligible","Not Eligible")</f>
        <v>Not Eligible</v>
      </c>
      <c r="AF789" t="str">
        <f>IF(Table1[[#This Row],[Performance Score]]&gt;=80,"High Performer","Low Performer")</f>
        <v>Low Performer</v>
      </c>
      <c r="AG789" t="str" cm="1">
        <f t="array" aca="1" ref="AG789" ca="1">_xlfn.IFS(Table1[[#This Row],[Experience]]&lt;=3,"Junior",Table1[[#This Row],[Experience]]&lt;=7,"Mid Level",Table1[[#This Row],[Experience]]&gt;=7,"Senior")</f>
        <v>Senior</v>
      </c>
      <c r="AH789" t="str">
        <f>IF(Table1[[#This Row],[Attendance %]]&gt;75,"OK","Below 75")</f>
        <v>OK</v>
      </c>
      <c r="AI789" t="b">
        <f>ISBLANK(Table1[[#This Row],[Employee ID]])</f>
        <v>0</v>
      </c>
      <c r="AJ789" t="b">
        <f>ISNUMBER(Table1[[#This Row],[Total Salary  ]])</f>
        <v>1</v>
      </c>
      <c r="AK789" t="str">
        <f>IFERROR(_xlfn.XLOOKUP(Table1[[#This Row],[Manager ID]],MANAGERS!A:A,MANAGERS!B:B),"Not Found")</f>
        <v>Manager_16</v>
      </c>
    </row>
    <row r="790" spans="1:37" x14ac:dyDescent="0.2">
      <c r="A790" t="s">
        <v>1697</v>
      </c>
      <c r="B790" t="s">
        <v>60</v>
      </c>
      <c r="C790" t="s">
        <v>15</v>
      </c>
      <c r="D790" t="s">
        <v>25</v>
      </c>
      <c r="E790" t="s">
        <v>17</v>
      </c>
      <c r="F790" s="1">
        <v>45090</v>
      </c>
      <c r="G790" s="1">
        <v>35995</v>
      </c>
      <c r="H790">
        <v>107001</v>
      </c>
      <c r="I790">
        <v>16852</v>
      </c>
      <c r="J790">
        <v>74</v>
      </c>
      <c r="K790">
        <v>92</v>
      </c>
      <c r="L790" t="s">
        <v>31</v>
      </c>
      <c r="M790">
        <v>114</v>
      </c>
      <c r="N790">
        <f>Table1[[#This Row],[Basic Salary]]+Table1[[#This Row],[Bonus]]</f>
        <v>123853</v>
      </c>
      <c r="O790" s="2">
        <f>Table1[[#This Row],[Bonus]]/Table1[[#This Row],[Basic Salary]]</f>
        <v>0.15749385519761497</v>
      </c>
      <c r="P790">
        <f ca="1">DATEDIF(Table1[[#This Row],[Date of Birth]],TODAY(),"Y")</f>
        <v>28</v>
      </c>
      <c r="Q790">
        <f ca="1">DATEDIF(Table1[[#This Row],[Joining Date]],TODAY(),"Y")</f>
        <v>3</v>
      </c>
      <c r="R790" t="str">
        <f ca="1">IF(YEAR(Table1[[#This Row],[Joining Date]])=YEAR(TODAY()),"Yes","No")</f>
        <v>No</v>
      </c>
      <c r="S790" t="str">
        <f ca="1">IF(Table1[[#This Row],[Experience]]&gt;5,"Yes","No")</f>
        <v>No</v>
      </c>
      <c r="T790" t="str">
        <f>TEXT(Table1[[#This Row],[Joining Date]],"mmmm")</f>
        <v>June</v>
      </c>
      <c r="U790" t="str">
        <f>TEXT(Table1[[#This Row],[Joining Date]],"yyyy")</f>
        <v>2023</v>
      </c>
      <c r="V790" s="5">
        <f ca="1">TODAY()-Table1[[#This Row],[Joining Date]]</f>
        <v>1149</v>
      </c>
      <c r="W790" t="str">
        <f>LEFT(Table1[[#This Row],[Employee Name]],FIND(" ",Table1[[#This Row],[Employee Name]])-1)</f>
        <v>Gayathri</v>
      </c>
      <c r="X790" t="str">
        <f>RIGHT(Table1[[#This Row],[Employee Name]],LEN(Table1[[#This Row],[Employee Name]])-FIND(" ",Table1[[#This Row],[Employee Name]]))</f>
        <v>Iyer</v>
      </c>
      <c r="Y790" t="str">
        <f>Table1[[#This Row],[Department]]&amp;"-"&amp;Table1[[#This Row],[Employee ID]]</f>
        <v>Finance-E01641</v>
      </c>
      <c r="Z790" t="str">
        <f>LEFT(Table1[[#This Row],[Department]],3)</f>
        <v>Fin</v>
      </c>
      <c r="AA790" t="str">
        <f>_xlfn.XLOOKUP(Table1[[#This Row],[Manager ID]],MANAGERS!A:A,MANAGERS!B:B)</f>
        <v>Manager_14</v>
      </c>
      <c r="AB790" t="str" cm="1">
        <f t="array" ref="AB790">_xlfn.XLOOKUP(Table1[[#This Row],[Manager ID]],Table2[[#All],[Manager ID]],Table2[[#All],[Department Head]])</f>
        <v>Marketing</v>
      </c>
      <c r="AC790" s="2">
        <f>_xlfn.XLOOKUP(Table1[[#This Row],[City]],L:L,O:O)</f>
        <v>0.241864189087755</v>
      </c>
      <c r="AD790" t="str" cm="1">
        <f t="array" ref="AD790">_xlfn.IFS(Table1[[#This Row],[Performance Score]]&gt;=90,"Excellent",Table1[[#This Row],[Performance Score]]&gt;=75,"Good",Table1[[#This Row],[Performance Score]]&gt;=60,"Average",Table1[[#This Row],[Performance Score]]&lt;=60,"Need Improvement")</f>
        <v>Excellent</v>
      </c>
      <c r="AE790" t="str">
        <f>IF(AND(Table1[[#This Row],[Attendance %]]&gt;=80,(Table1[[#This Row],[Performance Score]]&gt;=80)),"Eligible","Not Eligible")</f>
        <v>Not Eligible</v>
      </c>
      <c r="AF790" t="str">
        <f>IF(Table1[[#This Row],[Performance Score]]&gt;=80,"High Performer","Low Performer")</f>
        <v>High Performer</v>
      </c>
      <c r="AG790" t="str" cm="1">
        <f t="array" aca="1" ref="AG790" ca="1">_xlfn.IFS(Table1[[#This Row],[Experience]]&lt;=3,"Junior",Table1[[#This Row],[Experience]]&lt;=7,"Mid Level",Table1[[#This Row],[Experience]]&gt;=7,"Senior")</f>
        <v>Junior</v>
      </c>
      <c r="AH790" t="str">
        <f>IF(Table1[[#This Row],[Attendance %]]&gt;75,"OK","Below 75")</f>
        <v>Below 75</v>
      </c>
      <c r="AI790" t="b">
        <f>ISBLANK(Table1[[#This Row],[Employee ID]])</f>
        <v>0</v>
      </c>
      <c r="AJ790" t="b">
        <f>ISNUMBER(Table1[[#This Row],[Total Salary  ]])</f>
        <v>1</v>
      </c>
      <c r="AK790" t="str">
        <f>IFERROR(_xlfn.XLOOKUP(Table1[[#This Row],[Manager ID]],MANAGERS!A:A,MANAGERS!B:B),"Not Found")</f>
        <v>Manager_14</v>
      </c>
    </row>
    <row r="791" spans="1:37" x14ac:dyDescent="0.2">
      <c r="A791" t="s">
        <v>489</v>
      </c>
      <c r="B791" t="s">
        <v>14</v>
      </c>
      <c r="C791" t="s">
        <v>15</v>
      </c>
      <c r="D791" t="s">
        <v>46</v>
      </c>
      <c r="E791" t="s">
        <v>26</v>
      </c>
      <c r="F791" s="1">
        <v>43878</v>
      </c>
      <c r="G791" s="1">
        <v>40009</v>
      </c>
      <c r="H791">
        <v>102242</v>
      </c>
      <c r="I791">
        <v>21521</v>
      </c>
      <c r="J791">
        <v>68</v>
      </c>
      <c r="K791">
        <v>71</v>
      </c>
      <c r="L791" t="s">
        <v>53</v>
      </c>
      <c r="M791">
        <v>117</v>
      </c>
      <c r="N791">
        <f>Table1[[#This Row],[Basic Salary]]+Table1[[#This Row],[Bonus]]</f>
        <v>123763</v>
      </c>
      <c r="O791" s="2">
        <f>Table1[[#This Row],[Bonus]]/Table1[[#This Row],[Basic Salary]]</f>
        <v>0.21049079634592438</v>
      </c>
      <c r="P791">
        <f ca="1">DATEDIF(Table1[[#This Row],[Date of Birth]],TODAY(),"Y")</f>
        <v>17</v>
      </c>
      <c r="Q791">
        <f ca="1">DATEDIF(Table1[[#This Row],[Joining Date]],TODAY(),"Y")</f>
        <v>6</v>
      </c>
      <c r="R791" t="str">
        <f ca="1">IF(YEAR(Table1[[#This Row],[Joining Date]])=YEAR(TODAY()),"Yes","No")</f>
        <v>No</v>
      </c>
      <c r="S791" t="str">
        <f ca="1">IF(Table1[[#This Row],[Experience]]&gt;5,"Yes","No")</f>
        <v>Yes</v>
      </c>
      <c r="T791" t="str">
        <f>TEXT(Table1[[#This Row],[Joining Date]],"mmmm")</f>
        <v>February</v>
      </c>
      <c r="U791" t="str">
        <f>TEXT(Table1[[#This Row],[Joining Date]],"yyyy")</f>
        <v>2020</v>
      </c>
      <c r="V791" s="5">
        <f ca="1">TODAY()-Table1[[#This Row],[Joining Date]]</f>
        <v>2361</v>
      </c>
      <c r="W791" t="str">
        <f>LEFT(Table1[[#This Row],[Employee Name]],FIND(" ",Table1[[#This Row],[Employee Name]])-1)</f>
        <v>Nisha</v>
      </c>
      <c r="X791" t="str">
        <f>RIGHT(Table1[[#This Row],[Employee Name]],LEN(Table1[[#This Row],[Employee Name]])-FIND(" ",Table1[[#This Row],[Employee Name]]))</f>
        <v>Kapoor</v>
      </c>
      <c r="Y791" t="str">
        <f>Table1[[#This Row],[Department]]&amp;"-"&amp;Table1[[#This Row],[Employee ID]]</f>
        <v>Support-E00433</v>
      </c>
      <c r="Z791" t="str">
        <f>LEFT(Table1[[#This Row],[Department]],3)</f>
        <v>Sup</v>
      </c>
      <c r="AA791" t="str">
        <f>_xlfn.XLOOKUP(Table1[[#This Row],[Manager ID]],MANAGERS!A:A,MANAGERS!B:B)</f>
        <v>Manager_17</v>
      </c>
      <c r="AB791" t="str" cm="1">
        <f t="array" ref="AB791">_xlfn.XLOOKUP(Table1[[#This Row],[Manager ID]],Table2[[#All],[Manager ID]],Table2[[#All],[Department Head]])</f>
        <v>Finance</v>
      </c>
      <c r="AC791" s="2">
        <f>_xlfn.XLOOKUP(Table1[[#This Row],[City]],L:L,O:O)</f>
        <v>0.23685887225230964</v>
      </c>
      <c r="AD791" t="str" cm="1">
        <f t="array" ref="AD791">_xlfn.IFS(Table1[[#This Row],[Performance Score]]&gt;=90,"Excellent",Table1[[#This Row],[Performance Score]]&gt;=75,"Good",Table1[[#This Row],[Performance Score]]&gt;=60,"Average",Table1[[#This Row],[Performance Score]]&lt;=60,"Need Improvement")</f>
        <v>Average</v>
      </c>
      <c r="AE791" t="str">
        <f>IF(AND(Table1[[#This Row],[Attendance %]]&gt;=80,(Table1[[#This Row],[Performance Score]]&gt;=80)),"Eligible","Not Eligible")</f>
        <v>Not Eligible</v>
      </c>
      <c r="AF791" t="str">
        <f>IF(Table1[[#This Row],[Performance Score]]&gt;=80,"High Performer","Low Performer")</f>
        <v>Low Performer</v>
      </c>
      <c r="AG791" t="str" cm="1">
        <f t="array" aca="1" ref="AG791" ca="1">_xlfn.IFS(Table1[[#This Row],[Experience]]&lt;=3,"Junior",Table1[[#This Row],[Experience]]&lt;=7,"Mid Level",Table1[[#This Row],[Experience]]&gt;=7,"Senior")</f>
        <v>Mid Level</v>
      </c>
      <c r="AH791" t="str">
        <f>IF(Table1[[#This Row],[Attendance %]]&gt;75,"OK","Below 75")</f>
        <v>Below 75</v>
      </c>
      <c r="AI791" t="b">
        <f>ISBLANK(Table1[[#This Row],[Employee ID]])</f>
        <v>0</v>
      </c>
      <c r="AJ791" t="b">
        <f>ISNUMBER(Table1[[#This Row],[Total Salary  ]])</f>
        <v>1</v>
      </c>
      <c r="AK791" t="str">
        <f>IFERROR(_xlfn.XLOOKUP(Table1[[#This Row],[Manager ID]],MANAGERS!A:A,MANAGERS!B:B),"Not Found")</f>
        <v>Manager_17</v>
      </c>
    </row>
    <row r="792" spans="1:37" x14ac:dyDescent="0.2">
      <c r="A792" t="s">
        <v>2608</v>
      </c>
      <c r="B792" t="s">
        <v>39</v>
      </c>
      <c r="C792" t="s">
        <v>21</v>
      </c>
      <c r="D792" t="s">
        <v>40</v>
      </c>
      <c r="E792" t="s">
        <v>22</v>
      </c>
      <c r="F792" s="1">
        <v>45963</v>
      </c>
      <c r="G792" s="1">
        <v>36654</v>
      </c>
      <c r="H792">
        <v>99605</v>
      </c>
      <c r="I792">
        <v>24117</v>
      </c>
      <c r="J792">
        <v>86</v>
      </c>
      <c r="K792">
        <v>51</v>
      </c>
      <c r="L792" t="s">
        <v>37</v>
      </c>
      <c r="M792">
        <v>112</v>
      </c>
      <c r="N792">
        <f>Table1[[#This Row],[Basic Salary]]+Table1[[#This Row],[Bonus]]</f>
        <v>123722</v>
      </c>
      <c r="O792" s="2">
        <f>Table1[[#This Row],[Bonus]]/Table1[[#This Row],[Basic Salary]]</f>
        <v>0.24212639927714472</v>
      </c>
      <c r="P792">
        <f ca="1">DATEDIF(Table1[[#This Row],[Date of Birth]],TODAY(),"Y")</f>
        <v>26</v>
      </c>
      <c r="Q792">
        <f ca="1">DATEDIF(Table1[[#This Row],[Joining Date]],TODAY(),"Y")</f>
        <v>0</v>
      </c>
      <c r="R792" t="str">
        <f ca="1">IF(YEAR(Table1[[#This Row],[Joining Date]])=YEAR(TODAY()),"Yes","No")</f>
        <v>No</v>
      </c>
      <c r="S792" t="str">
        <f ca="1">IF(Table1[[#This Row],[Experience]]&gt;5,"Yes","No")</f>
        <v>No</v>
      </c>
      <c r="T792" t="str">
        <f>TEXT(Table1[[#This Row],[Joining Date]],"mmmm")</f>
        <v>November</v>
      </c>
      <c r="U792" t="str">
        <f>TEXT(Table1[[#This Row],[Joining Date]],"yyyy")</f>
        <v>2025</v>
      </c>
      <c r="V792" s="5">
        <f ca="1">TODAY()-Table1[[#This Row],[Joining Date]]</f>
        <v>276</v>
      </c>
      <c r="W792" t="str">
        <f>LEFT(Table1[[#This Row],[Employee Name]],FIND(" ",Table1[[#This Row],[Employee Name]])-1)</f>
        <v>Karan</v>
      </c>
      <c r="X792" t="str">
        <f>RIGHT(Table1[[#This Row],[Employee Name]],LEN(Table1[[#This Row],[Employee Name]])-FIND(" ",Table1[[#This Row],[Employee Name]]))</f>
        <v>Malhotra</v>
      </c>
      <c r="Y792" t="str">
        <f>Table1[[#This Row],[Department]]&amp;"-"&amp;Table1[[#This Row],[Employee ID]]</f>
        <v>IT-E02552</v>
      </c>
      <c r="Z792" t="str">
        <f>LEFT(Table1[[#This Row],[Department]],3)</f>
        <v>IT</v>
      </c>
      <c r="AA792" t="str">
        <f>_xlfn.XLOOKUP(Table1[[#This Row],[Manager ID]],MANAGERS!A:A,MANAGERS!B:B)</f>
        <v>Manager_12</v>
      </c>
      <c r="AB792" t="str" cm="1">
        <f t="array" ref="AB792">_xlfn.XLOOKUP(Table1[[#This Row],[Manager ID]],Table2[[#All],[Manager ID]],Table2[[#All],[Department Head]])</f>
        <v>Marketing</v>
      </c>
      <c r="AC792" s="2">
        <f>_xlfn.XLOOKUP(Table1[[#This Row],[City]],L:L,O:O)</f>
        <v>0.24036902712549932</v>
      </c>
      <c r="AD792" t="str" cm="1">
        <f t="array" ref="AD792">_xlfn.IFS(Table1[[#This Row],[Performance Score]]&gt;=90,"Excellent",Table1[[#This Row],[Performance Score]]&gt;=75,"Good",Table1[[#This Row],[Performance Score]]&gt;=60,"Average",Table1[[#This Row],[Performance Score]]&lt;=60,"Need Improvement")</f>
        <v>Need Improvement</v>
      </c>
      <c r="AE792" t="str">
        <f>IF(AND(Table1[[#This Row],[Attendance %]]&gt;=80,(Table1[[#This Row],[Performance Score]]&gt;=80)),"Eligible","Not Eligible")</f>
        <v>Not Eligible</v>
      </c>
      <c r="AF792" t="str">
        <f>IF(Table1[[#This Row],[Performance Score]]&gt;=80,"High Performer","Low Performer")</f>
        <v>Low Performer</v>
      </c>
      <c r="AG792" t="str" cm="1">
        <f t="array" aca="1" ref="AG792" ca="1">_xlfn.IFS(Table1[[#This Row],[Experience]]&lt;=3,"Junior",Table1[[#This Row],[Experience]]&lt;=7,"Mid Level",Table1[[#This Row],[Experience]]&gt;=7,"Senior")</f>
        <v>Junior</v>
      </c>
      <c r="AH792" t="str">
        <f>IF(Table1[[#This Row],[Attendance %]]&gt;75,"OK","Below 75")</f>
        <v>OK</v>
      </c>
      <c r="AI792" t="b">
        <f>ISBLANK(Table1[[#This Row],[Employee ID]])</f>
        <v>0</v>
      </c>
      <c r="AJ792" t="b">
        <f>ISNUMBER(Table1[[#This Row],[Total Salary  ]])</f>
        <v>1</v>
      </c>
      <c r="AK792" t="str">
        <f>IFERROR(_xlfn.XLOOKUP(Table1[[#This Row],[Manager ID]],MANAGERS!A:A,MANAGERS!B:B),"Not Found")</f>
        <v>Manager_12</v>
      </c>
    </row>
    <row r="793" spans="1:37" x14ac:dyDescent="0.2">
      <c r="A793" t="s">
        <v>3602</v>
      </c>
      <c r="B793" t="s">
        <v>89</v>
      </c>
      <c r="C793" t="s">
        <v>15</v>
      </c>
      <c r="D793" t="s">
        <v>25</v>
      </c>
      <c r="E793" t="s">
        <v>51</v>
      </c>
      <c r="F793" s="1">
        <v>45490</v>
      </c>
      <c r="G793" s="1">
        <v>34546</v>
      </c>
      <c r="H793">
        <v>96006</v>
      </c>
      <c r="I793">
        <v>27690</v>
      </c>
      <c r="J793">
        <v>69</v>
      </c>
      <c r="K793">
        <v>83</v>
      </c>
      <c r="L793" t="s">
        <v>31</v>
      </c>
      <c r="M793">
        <v>118</v>
      </c>
      <c r="N793">
        <f>Table1[[#This Row],[Basic Salary]]+Table1[[#This Row],[Bonus]]</f>
        <v>123696</v>
      </c>
      <c r="O793" s="2">
        <f>Table1[[#This Row],[Bonus]]/Table1[[#This Row],[Basic Salary]]</f>
        <v>0.28841947378288857</v>
      </c>
      <c r="P793">
        <f ca="1">DATEDIF(Table1[[#This Row],[Date of Birth]],TODAY(),"Y")</f>
        <v>32</v>
      </c>
      <c r="Q793">
        <f ca="1">DATEDIF(Table1[[#This Row],[Joining Date]],TODAY(),"Y")</f>
        <v>2</v>
      </c>
      <c r="R793" t="str">
        <f ca="1">IF(YEAR(Table1[[#This Row],[Joining Date]])=YEAR(TODAY()),"Yes","No")</f>
        <v>No</v>
      </c>
      <c r="S793" t="str">
        <f ca="1">IF(Table1[[#This Row],[Experience]]&gt;5,"Yes","No")</f>
        <v>No</v>
      </c>
      <c r="T793" t="str">
        <f>TEXT(Table1[[#This Row],[Joining Date]],"mmmm")</f>
        <v>July</v>
      </c>
      <c r="U793" t="str">
        <f>TEXT(Table1[[#This Row],[Joining Date]],"yyyy")</f>
        <v>2024</v>
      </c>
      <c r="V793" s="5">
        <f ca="1">TODAY()-Table1[[#This Row],[Joining Date]]</f>
        <v>749</v>
      </c>
      <c r="W793" t="str">
        <f>LEFT(Table1[[#This Row],[Employee Name]],FIND(" ",Table1[[#This Row],[Employee Name]])-1)</f>
        <v>Tarun</v>
      </c>
      <c r="X793" t="str">
        <f>RIGHT(Table1[[#This Row],[Employee Name]],LEN(Table1[[#This Row],[Employee Name]])-FIND(" ",Table1[[#This Row],[Employee Name]]))</f>
        <v>Verma</v>
      </c>
      <c r="Y793" t="str">
        <f>Table1[[#This Row],[Department]]&amp;"-"&amp;Table1[[#This Row],[Employee ID]]</f>
        <v>Finance-E03546</v>
      </c>
      <c r="Z793" t="str">
        <f>LEFT(Table1[[#This Row],[Department]],3)</f>
        <v>Fin</v>
      </c>
      <c r="AA793" t="str">
        <f>_xlfn.XLOOKUP(Table1[[#This Row],[Manager ID]],MANAGERS!A:A,MANAGERS!B:B)</f>
        <v>Manager_18</v>
      </c>
      <c r="AB793" t="str" cm="1">
        <f t="array" ref="AB793">_xlfn.XLOOKUP(Table1[[#This Row],[Manager ID]],Table2[[#All],[Manager ID]],Table2[[#All],[Department Head]])</f>
        <v>Support</v>
      </c>
      <c r="AC793" s="2">
        <f>_xlfn.XLOOKUP(Table1[[#This Row],[City]],L:L,O:O)</f>
        <v>0.241864189087755</v>
      </c>
      <c r="AD793" t="str" cm="1">
        <f t="array" ref="AD793">_xlfn.IFS(Table1[[#This Row],[Performance Score]]&gt;=90,"Excellent",Table1[[#This Row],[Performance Score]]&gt;=75,"Good",Table1[[#This Row],[Performance Score]]&gt;=60,"Average",Table1[[#This Row],[Performance Score]]&lt;=60,"Need Improvement")</f>
        <v>Good</v>
      </c>
      <c r="AE793" t="str">
        <f>IF(AND(Table1[[#This Row],[Attendance %]]&gt;=80,(Table1[[#This Row],[Performance Score]]&gt;=80)),"Eligible","Not Eligible")</f>
        <v>Not Eligible</v>
      </c>
      <c r="AF793" t="str">
        <f>IF(Table1[[#This Row],[Performance Score]]&gt;=80,"High Performer","Low Performer")</f>
        <v>High Performer</v>
      </c>
      <c r="AG793" t="str" cm="1">
        <f t="array" aca="1" ref="AG793" ca="1">_xlfn.IFS(Table1[[#This Row],[Experience]]&lt;=3,"Junior",Table1[[#This Row],[Experience]]&lt;=7,"Mid Level",Table1[[#This Row],[Experience]]&gt;=7,"Senior")</f>
        <v>Junior</v>
      </c>
      <c r="AH793" t="str">
        <f>IF(Table1[[#This Row],[Attendance %]]&gt;75,"OK","Below 75")</f>
        <v>Below 75</v>
      </c>
      <c r="AI793" t="b">
        <f>ISBLANK(Table1[[#This Row],[Employee ID]])</f>
        <v>0</v>
      </c>
      <c r="AJ793" t="b">
        <f>ISNUMBER(Table1[[#This Row],[Total Salary  ]])</f>
        <v>1</v>
      </c>
      <c r="AK793" t="str">
        <f>IFERROR(_xlfn.XLOOKUP(Table1[[#This Row],[Manager ID]],MANAGERS!A:A,MANAGERS!B:B),"Not Found")</f>
        <v>Manager_18</v>
      </c>
    </row>
    <row r="794" spans="1:37" x14ac:dyDescent="0.2">
      <c r="A794" t="s">
        <v>1642</v>
      </c>
      <c r="B794" t="s">
        <v>39</v>
      </c>
      <c r="C794" t="s">
        <v>15</v>
      </c>
      <c r="D794" t="s">
        <v>81</v>
      </c>
      <c r="E794" t="s">
        <v>51</v>
      </c>
      <c r="F794" s="1">
        <v>45429</v>
      </c>
      <c r="G794" s="1">
        <v>29786</v>
      </c>
      <c r="H794">
        <v>109360</v>
      </c>
      <c r="I794">
        <v>14270</v>
      </c>
      <c r="J794">
        <v>80</v>
      </c>
      <c r="K794">
        <v>76</v>
      </c>
      <c r="L794" t="s">
        <v>34</v>
      </c>
      <c r="M794">
        <v>119</v>
      </c>
      <c r="N794">
        <f>Table1[[#This Row],[Basic Salary]]+Table1[[#This Row],[Bonus]]</f>
        <v>123630</v>
      </c>
      <c r="O794" s="2">
        <f>Table1[[#This Row],[Bonus]]/Table1[[#This Row],[Basic Salary]]</f>
        <v>0.13048646671543526</v>
      </c>
      <c r="P794">
        <f ca="1">DATEDIF(Table1[[#This Row],[Date of Birth]],TODAY(),"Y")</f>
        <v>45</v>
      </c>
      <c r="Q794">
        <f ca="1">DATEDIF(Table1[[#This Row],[Joining Date]],TODAY(),"Y")</f>
        <v>2</v>
      </c>
      <c r="R794" t="str">
        <f ca="1">IF(YEAR(Table1[[#This Row],[Joining Date]])=YEAR(TODAY()),"Yes","No")</f>
        <v>No</v>
      </c>
      <c r="S794" t="str">
        <f ca="1">IF(Table1[[#This Row],[Experience]]&gt;5,"Yes","No")</f>
        <v>No</v>
      </c>
      <c r="T794" t="str">
        <f>TEXT(Table1[[#This Row],[Joining Date]],"mmmm")</f>
        <v>May</v>
      </c>
      <c r="U794" t="str">
        <f>TEXT(Table1[[#This Row],[Joining Date]],"yyyy")</f>
        <v>2024</v>
      </c>
      <c r="V794" s="5">
        <f ca="1">TODAY()-Table1[[#This Row],[Joining Date]]</f>
        <v>810</v>
      </c>
      <c r="W794" t="str">
        <f>LEFT(Table1[[#This Row],[Employee Name]],FIND(" ",Table1[[#This Row],[Employee Name]])-1)</f>
        <v>Karan</v>
      </c>
      <c r="X794" t="str">
        <f>RIGHT(Table1[[#This Row],[Employee Name]],LEN(Table1[[#This Row],[Employee Name]])-FIND(" ",Table1[[#This Row],[Employee Name]]))</f>
        <v>Malhotra</v>
      </c>
      <c r="Y794" t="str">
        <f>Table1[[#This Row],[Department]]&amp;"-"&amp;Table1[[#This Row],[Employee ID]]</f>
        <v>Sales-E01586</v>
      </c>
      <c r="Z794" t="str">
        <f>LEFT(Table1[[#This Row],[Department]],3)</f>
        <v>Sal</v>
      </c>
      <c r="AA794" t="str">
        <f>_xlfn.XLOOKUP(Table1[[#This Row],[Manager ID]],MANAGERS!A:A,MANAGERS!B:B)</f>
        <v>Manager_19</v>
      </c>
      <c r="AB794" t="str" cm="1">
        <f t="array" ref="AB794">_xlfn.XLOOKUP(Table1[[#This Row],[Manager ID]],Table2[[#All],[Manager ID]],Table2[[#All],[Department Head]])</f>
        <v>Support</v>
      </c>
      <c r="AC794" s="2">
        <f>_xlfn.XLOOKUP(Table1[[#This Row],[City]],L:L,O:O)</f>
        <v>0.24030340748661314</v>
      </c>
      <c r="AD794" t="str" cm="1">
        <f t="array" ref="AD794">_xlfn.IFS(Table1[[#This Row],[Performance Score]]&gt;=90,"Excellent",Table1[[#This Row],[Performance Score]]&gt;=75,"Good",Table1[[#This Row],[Performance Score]]&gt;=60,"Average",Table1[[#This Row],[Performance Score]]&lt;=60,"Need Improvement")</f>
        <v>Good</v>
      </c>
      <c r="AE794" t="str">
        <f>IF(AND(Table1[[#This Row],[Attendance %]]&gt;=80,(Table1[[#This Row],[Performance Score]]&gt;=80)),"Eligible","Not Eligible")</f>
        <v>Not Eligible</v>
      </c>
      <c r="AF794" t="str">
        <f>IF(Table1[[#This Row],[Performance Score]]&gt;=80,"High Performer","Low Performer")</f>
        <v>Low Performer</v>
      </c>
      <c r="AG794" t="str" cm="1">
        <f t="array" aca="1" ref="AG794" ca="1">_xlfn.IFS(Table1[[#This Row],[Experience]]&lt;=3,"Junior",Table1[[#This Row],[Experience]]&lt;=7,"Mid Level",Table1[[#This Row],[Experience]]&gt;=7,"Senior")</f>
        <v>Junior</v>
      </c>
      <c r="AH794" t="str">
        <f>IF(Table1[[#This Row],[Attendance %]]&gt;75,"OK","Below 75")</f>
        <v>OK</v>
      </c>
      <c r="AI794" t="b">
        <f>ISBLANK(Table1[[#This Row],[Employee ID]])</f>
        <v>0</v>
      </c>
      <c r="AJ794" t="b">
        <f>ISNUMBER(Table1[[#This Row],[Total Salary  ]])</f>
        <v>1</v>
      </c>
      <c r="AK794" t="str">
        <f>IFERROR(_xlfn.XLOOKUP(Table1[[#This Row],[Manager ID]],MANAGERS!A:A,MANAGERS!B:B),"Not Found")</f>
        <v>Manager_19</v>
      </c>
    </row>
    <row r="795" spans="1:37" x14ac:dyDescent="0.2">
      <c r="A795" t="s">
        <v>2311</v>
      </c>
      <c r="B795" t="s">
        <v>60</v>
      </c>
      <c r="C795" t="s">
        <v>21</v>
      </c>
      <c r="D795" t="s">
        <v>43</v>
      </c>
      <c r="E795" t="s">
        <v>51</v>
      </c>
      <c r="F795" s="1">
        <v>44639</v>
      </c>
      <c r="G795" s="1">
        <v>33267</v>
      </c>
      <c r="H795">
        <v>95912</v>
      </c>
      <c r="I795">
        <v>27700</v>
      </c>
      <c r="J795">
        <v>79</v>
      </c>
      <c r="K795">
        <v>62</v>
      </c>
      <c r="L795" t="s">
        <v>18</v>
      </c>
      <c r="M795">
        <v>116</v>
      </c>
      <c r="N795">
        <f>Table1[[#This Row],[Basic Salary]]+Table1[[#This Row],[Bonus]]</f>
        <v>123612</v>
      </c>
      <c r="O795" s="2">
        <f>Table1[[#This Row],[Bonus]]/Table1[[#This Row],[Basic Salary]]</f>
        <v>0.28880640587204937</v>
      </c>
      <c r="P795">
        <f ca="1">DATEDIF(Table1[[#This Row],[Date of Birth]],TODAY(),"Y")</f>
        <v>35</v>
      </c>
      <c r="Q795">
        <f ca="1">DATEDIF(Table1[[#This Row],[Joining Date]],TODAY(),"Y")</f>
        <v>4</v>
      </c>
      <c r="R795" t="str">
        <f ca="1">IF(YEAR(Table1[[#This Row],[Joining Date]])=YEAR(TODAY()),"Yes","No")</f>
        <v>No</v>
      </c>
      <c r="S795" t="str">
        <f ca="1">IF(Table1[[#This Row],[Experience]]&gt;5,"Yes","No")</f>
        <v>No</v>
      </c>
      <c r="T795" t="str">
        <f>TEXT(Table1[[#This Row],[Joining Date]],"mmmm")</f>
        <v>March</v>
      </c>
      <c r="U795" t="str">
        <f>TEXT(Table1[[#This Row],[Joining Date]],"yyyy")</f>
        <v>2022</v>
      </c>
      <c r="V795" s="5">
        <f ca="1">TODAY()-Table1[[#This Row],[Joining Date]]</f>
        <v>1600</v>
      </c>
      <c r="W795" t="str">
        <f>LEFT(Table1[[#This Row],[Employee Name]],FIND(" ",Table1[[#This Row],[Employee Name]])-1)</f>
        <v>Gayathri</v>
      </c>
      <c r="X795" t="str">
        <f>RIGHT(Table1[[#This Row],[Employee Name]],LEN(Table1[[#This Row],[Employee Name]])-FIND(" ",Table1[[#This Row],[Employee Name]]))</f>
        <v>Iyer</v>
      </c>
      <c r="Y795" t="str">
        <f>Table1[[#This Row],[Department]]&amp;"-"&amp;Table1[[#This Row],[Employee ID]]</f>
        <v>Operations-E02255</v>
      </c>
      <c r="Z795" t="str">
        <f>LEFT(Table1[[#This Row],[Department]],3)</f>
        <v>Ope</v>
      </c>
      <c r="AA795" t="str">
        <f>_xlfn.XLOOKUP(Table1[[#This Row],[Manager ID]],MANAGERS!A:A,MANAGERS!B:B)</f>
        <v>Manager_16</v>
      </c>
      <c r="AB795" t="str" cm="1">
        <f t="array" ref="AB795">_xlfn.XLOOKUP(Table1[[#This Row],[Manager ID]],Table2[[#All],[Manager ID]],Table2[[#All],[Department Head]])</f>
        <v>Sales</v>
      </c>
      <c r="AC795" s="2">
        <f>_xlfn.XLOOKUP(Table1[[#This Row],[City]],L:L,O:O)</f>
        <v>0.21356479274849693</v>
      </c>
      <c r="AD795" t="str" cm="1">
        <f t="array" ref="AD795">_xlfn.IFS(Table1[[#This Row],[Performance Score]]&gt;=90,"Excellent",Table1[[#This Row],[Performance Score]]&gt;=75,"Good",Table1[[#This Row],[Performance Score]]&gt;=60,"Average",Table1[[#This Row],[Performance Score]]&lt;=60,"Need Improvement")</f>
        <v>Average</v>
      </c>
      <c r="AE795" t="str">
        <f>IF(AND(Table1[[#This Row],[Attendance %]]&gt;=80,(Table1[[#This Row],[Performance Score]]&gt;=80)),"Eligible","Not Eligible")</f>
        <v>Not Eligible</v>
      </c>
      <c r="AF795" t="str">
        <f>IF(Table1[[#This Row],[Performance Score]]&gt;=80,"High Performer","Low Performer")</f>
        <v>Low Performer</v>
      </c>
      <c r="AG795" t="str" cm="1">
        <f t="array" aca="1" ref="AG795" ca="1">_xlfn.IFS(Table1[[#This Row],[Experience]]&lt;=3,"Junior",Table1[[#This Row],[Experience]]&lt;=7,"Mid Level",Table1[[#This Row],[Experience]]&gt;=7,"Senior")</f>
        <v>Mid Level</v>
      </c>
      <c r="AH795" t="str">
        <f>IF(Table1[[#This Row],[Attendance %]]&gt;75,"OK","Below 75")</f>
        <v>OK</v>
      </c>
      <c r="AI795" t="b">
        <f>ISBLANK(Table1[[#This Row],[Employee ID]])</f>
        <v>0</v>
      </c>
      <c r="AJ795" t="b">
        <f>ISNUMBER(Table1[[#This Row],[Total Salary  ]])</f>
        <v>1</v>
      </c>
      <c r="AK795" t="str">
        <f>IFERROR(_xlfn.XLOOKUP(Table1[[#This Row],[Manager ID]],MANAGERS!A:A,MANAGERS!B:B),"Not Found")</f>
        <v>Manager_16</v>
      </c>
    </row>
    <row r="796" spans="1:37" x14ac:dyDescent="0.2">
      <c r="A796" t="s">
        <v>2446</v>
      </c>
      <c r="B796" t="s">
        <v>48</v>
      </c>
      <c r="C796" t="s">
        <v>15</v>
      </c>
      <c r="D796" t="s">
        <v>33</v>
      </c>
      <c r="E796" t="s">
        <v>17</v>
      </c>
      <c r="F796" s="1">
        <v>42521</v>
      </c>
      <c r="G796" s="1">
        <v>36738</v>
      </c>
      <c r="H796">
        <v>112579</v>
      </c>
      <c r="I796">
        <v>11005</v>
      </c>
      <c r="J796">
        <v>85</v>
      </c>
      <c r="K796">
        <v>68</v>
      </c>
      <c r="L796" t="s">
        <v>53</v>
      </c>
      <c r="M796">
        <v>117</v>
      </c>
      <c r="N796">
        <f>Table1[[#This Row],[Basic Salary]]+Table1[[#This Row],[Bonus]]</f>
        <v>123584</v>
      </c>
      <c r="O796" s="2">
        <f>Table1[[#This Row],[Bonus]]/Table1[[#This Row],[Basic Salary]]</f>
        <v>9.7753577487808566E-2</v>
      </c>
      <c r="P796">
        <f ca="1">DATEDIF(Table1[[#This Row],[Date of Birth]],TODAY(),"Y")</f>
        <v>26</v>
      </c>
      <c r="Q796">
        <f ca="1">DATEDIF(Table1[[#This Row],[Joining Date]],TODAY(),"Y")</f>
        <v>10</v>
      </c>
      <c r="R796" t="str">
        <f ca="1">IF(YEAR(Table1[[#This Row],[Joining Date]])=YEAR(TODAY()),"Yes","No")</f>
        <v>No</v>
      </c>
      <c r="S796" t="str">
        <f ca="1">IF(Table1[[#This Row],[Experience]]&gt;5,"Yes","No")</f>
        <v>Yes</v>
      </c>
      <c r="T796" t="str">
        <f>TEXT(Table1[[#This Row],[Joining Date]],"mmmm")</f>
        <v>May</v>
      </c>
      <c r="U796" t="str">
        <f>TEXT(Table1[[#This Row],[Joining Date]],"yyyy")</f>
        <v>2016</v>
      </c>
      <c r="V796" s="5">
        <f ca="1">TODAY()-Table1[[#This Row],[Joining Date]]</f>
        <v>3718</v>
      </c>
      <c r="W796" t="str">
        <f>LEFT(Table1[[#This Row],[Employee Name]],FIND(" ",Table1[[#This Row],[Employee Name]])-1)</f>
        <v>Aditya</v>
      </c>
      <c r="X796" t="str">
        <f>RIGHT(Table1[[#This Row],[Employee Name]],LEN(Table1[[#This Row],[Employee Name]])-FIND(" ",Table1[[#This Row],[Employee Name]]))</f>
        <v>Kapoor</v>
      </c>
      <c r="Y796" t="str">
        <f>Table1[[#This Row],[Department]]&amp;"-"&amp;Table1[[#This Row],[Employee ID]]</f>
        <v>Marketing-E02390</v>
      </c>
      <c r="Z796" t="str">
        <f>LEFT(Table1[[#This Row],[Department]],3)</f>
        <v>Mar</v>
      </c>
      <c r="AA796" t="str">
        <f>_xlfn.XLOOKUP(Table1[[#This Row],[Manager ID]],MANAGERS!A:A,MANAGERS!B:B)</f>
        <v>Manager_17</v>
      </c>
      <c r="AB796" t="str" cm="1">
        <f t="array" ref="AB796">_xlfn.XLOOKUP(Table1[[#This Row],[Manager ID]],Table2[[#All],[Manager ID]],Table2[[#All],[Department Head]])</f>
        <v>Finance</v>
      </c>
      <c r="AC796" s="2">
        <f>_xlfn.XLOOKUP(Table1[[#This Row],[City]],L:L,O:O)</f>
        <v>0.23685887225230964</v>
      </c>
      <c r="AD796" t="str" cm="1">
        <f t="array" ref="AD796">_xlfn.IFS(Table1[[#This Row],[Performance Score]]&gt;=90,"Excellent",Table1[[#This Row],[Performance Score]]&gt;=75,"Good",Table1[[#This Row],[Performance Score]]&gt;=60,"Average",Table1[[#This Row],[Performance Score]]&lt;=60,"Need Improvement")</f>
        <v>Average</v>
      </c>
      <c r="AE796" t="str">
        <f>IF(AND(Table1[[#This Row],[Attendance %]]&gt;=80,(Table1[[#This Row],[Performance Score]]&gt;=80)),"Eligible","Not Eligible")</f>
        <v>Not Eligible</v>
      </c>
      <c r="AF796" t="str">
        <f>IF(Table1[[#This Row],[Performance Score]]&gt;=80,"High Performer","Low Performer")</f>
        <v>Low Performer</v>
      </c>
      <c r="AG796" t="str" cm="1">
        <f t="array" aca="1" ref="AG796" ca="1">_xlfn.IFS(Table1[[#This Row],[Experience]]&lt;=3,"Junior",Table1[[#This Row],[Experience]]&lt;=7,"Mid Level",Table1[[#This Row],[Experience]]&gt;=7,"Senior")</f>
        <v>Senior</v>
      </c>
      <c r="AH796" t="str">
        <f>IF(Table1[[#This Row],[Attendance %]]&gt;75,"OK","Below 75")</f>
        <v>OK</v>
      </c>
      <c r="AI796" t="b">
        <f>ISBLANK(Table1[[#This Row],[Employee ID]])</f>
        <v>0</v>
      </c>
      <c r="AJ796" t="b">
        <f>ISNUMBER(Table1[[#This Row],[Total Salary  ]])</f>
        <v>1</v>
      </c>
      <c r="AK796" t="str">
        <f>IFERROR(_xlfn.XLOOKUP(Table1[[#This Row],[Manager ID]],MANAGERS!A:A,MANAGERS!B:B),"Not Found")</f>
        <v>Manager_17</v>
      </c>
    </row>
    <row r="797" spans="1:37" x14ac:dyDescent="0.2">
      <c r="A797" t="s">
        <v>4604</v>
      </c>
      <c r="B797" t="s">
        <v>36</v>
      </c>
      <c r="C797" t="s">
        <v>15</v>
      </c>
      <c r="D797" t="s">
        <v>46</v>
      </c>
      <c r="E797" t="s">
        <v>30</v>
      </c>
      <c r="F797" s="1">
        <v>45573</v>
      </c>
      <c r="G797" s="1">
        <v>39753</v>
      </c>
      <c r="H797">
        <v>112540</v>
      </c>
      <c r="I797">
        <v>11028</v>
      </c>
      <c r="J797">
        <v>76</v>
      </c>
      <c r="K797">
        <v>57</v>
      </c>
      <c r="L797" t="s">
        <v>18</v>
      </c>
      <c r="M797">
        <v>120</v>
      </c>
      <c r="N797">
        <f>Table1[[#This Row],[Basic Salary]]+Table1[[#This Row],[Bonus]]</f>
        <v>123568</v>
      </c>
      <c r="O797" s="2">
        <f>Table1[[#This Row],[Bonus]]/Table1[[#This Row],[Basic Salary]]</f>
        <v>9.799182512884308E-2</v>
      </c>
      <c r="P797">
        <f ca="1">DATEDIF(Table1[[#This Row],[Date of Birth]],TODAY(),"Y")</f>
        <v>17</v>
      </c>
      <c r="Q797">
        <f ca="1">DATEDIF(Table1[[#This Row],[Joining Date]],TODAY(),"Y")</f>
        <v>1</v>
      </c>
      <c r="R797" t="str">
        <f ca="1">IF(YEAR(Table1[[#This Row],[Joining Date]])=YEAR(TODAY()),"Yes","No")</f>
        <v>No</v>
      </c>
      <c r="S797" t="str">
        <f ca="1">IF(Table1[[#This Row],[Experience]]&gt;5,"Yes","No")</f>
        <v>No</v>
      </c>
      <c r="T797" t="str">
        <f>TEXT(Table1[[#This Row],[Joining Date]],"mmmm")</f>
        <v>October</v>
      </c>
      <c r="U797" t="str">
        <f>TEXT(Table1[[#This Row],[Joining Date]],"yyyy")</f>
        <v>2024</v>
      </c>
      <c r="V797" s="5">
        <f ca="1">TODAY()-Table1[[#This Row],[Joining Date]]</f>
        <v>666</v>
      </c>
      <c r="W797" t="str">
        <f>LEFT(Table1[[#This Row],[Employee Name]],FIND(" ",Table1[[#This Row],[Employee Name]])-1)</f>
        <v>Meera</v>
      </c>
      <c r="X797" t="str">
        <f>RIGHT(Table1[[#This Row],[Employee Name]],LEN(Table1[[#This Row],[Employee Name]])-FIND(" ",Table1[[#This Row],[Employee Name]]))</f>
        <v>Joshi</v>
      </c>
      <c r="Y797" t="str">
        <f>Table1[[#This Row],[Department]]&amp;"-"&amp;Table1[[#This Row],[Employee ID]]</f>
        <v>Support-E04548</v>
      </c>
      <c r="Z797" t="str">
        <f>LEFT(Table1[[#This Row],[Department]],3)</f>
        <v>Sup</v>
      </c>
      <c r="AA797" t="str">
        <f>_xlfn.XLOOKUP(Table1[[#This Row],[Manager ID]],MANAGERS!A:A,MANAGERS!B:B)</f>
        <v>Manager_20</v>
      </c>
      <c r="AB797" t="str" cm="1">
        <f t="array" ref="AB797">_xlfn.XLOOKUP(Table1[[#This Row],[Manager ID]],Table2[[#All],[Manager ID]],Table2[[#All],[Department Head]])</f>
        <v>Operations</v>
      </c>
      <c r="AC797" s="2">
        <f>_xlfn.XLOOKUP(Table1[[#This Row],[City]],L:L,O:O)</f>
        <v>0.21356479274849693</v>
      </c>
      <c r="AD797" t="str" cm="1">
        <f t="array" ref="AD797">_xlfn.IFS(Table1[[#This Row],[Performance Score]]&gt;=90,"Excellent",Table1[[#This Row],[Performance Score]]&gt;=75,"Good",Table1[[#This Row],[Performance Score]]&gt;=60,"Average",Table1[[#This Row],[Performance Score]]&lt;=60,"Need Improvement")</f>
        <v>Need Improvement</v>
      </c>
      <c r="AE797" t="str">
        <f>IF(AND(Table1[[#This Row],[Attendance %]]&gt;=80,(Table1[[#This Row],[Performance Score]]&gt;=80)),"Eligible","Not Eligible")</f>
        <v>Not Eligible</v>
      </c>
      <c r="AF797" t="str">
        <f>IF(Table1[[#This Row],[Performance Score]]&gt;=80,"High Performer","Low Performer")</f>
        <v>Low Performer</v>
      </c>
      <c r="AG797" t="str" cm="1">
        <f t="array" aca="1" ref="AG797" ca="1">_xlfn.IFS(Table1[[#This Row],[Experience]]&lt;=3,"Junior",Table1[[#This Row],[Experience]]&lt;=7,"Mid Level",Table1[[#This Row],[Experience]]&gt;=7,"Senior")</f>
        <v>Junior</v>
      </c>
      <c r="AH797" t="str">
        <f>IF(Table1[[#This Row],[Attendance %]]&gt;75,"OK","Below 75")</f>
        <v>OK</v>
      </c>
      <c r="AI797" t="b">
        <f>ISBLANK(Table1[[#This Row],[Employee ID]])</f>
        <v>0</v>
      </c>
      <c r="AJ797" t="b">
        <f>ISNUMBER(Table1[[#This Row],[Total Salary  ]])</f>
        <v>1</v>
      </c>
      <c r="AK797" t="str">
        <f>IFERROR(_xlfn.XLOOKUP(Table1[[#This Row],[Manager ID]],MANAGERS!A:A,MANAGERS!B:B),"Not Found")</f>
        <v>Manager_20</v>
      </c>
    </row>
    <row r="798" spans="1:37" x14ac:dyDescent="0.2">
      <c r="A798" t="s">
        <v>1691</v>
      </c>
      <c r="B798" t="s">
        <v>71</v>
      </c>
      <c r="C798" t="s">
        <v>15</v>
      </c>
      <c r="D798" t="s">
        <v>25</v>
      </c>
      <c r="E798" t="s">
        <v>22</v>
      </c>
      <c r="F798" s="1">
        <v>44341</v>
      </c>
      <c r="G798" s="1">
        <v>32281</v>
      </c>
      <c r="H798">
        <v>112115</v>
      </c>
      <c r="I798">
        <v>11439</v>
      </c>
      <c r="J798">
        <v>88</v>
      </c>
      <c r="K798">
        <v>82</v>
      </c>
      <c r="L798" t="s">
        <v>23</v>
      </c>
      <c r="M798">
        <v>112</v>
      </c>
      <c r="N798">
        <f>Table1[[#This Row],[Basic Salary]]+Table1[[#This Row],[Bonus]]</f>
        <v>123554</v>
      </c>
      <c r="O798" s="2">
        <f>Table1[[#This Row],[Bonus]]/Table1[[#This Row],[Basic Salary]]</f>
        <v>0.10202916648084556</v>
      </c>
      <c r="P798">
        <f ca="1">DATEDIF(Table1[[#This Row],[Date of Birth]],TODAY(),"Y")</f>
        <v>38</v>
      </c>
      <c r="Q798">
        <f ca="1">DATEDIF(Table1[[#This Row],[Joining Date]],TODAY(),"Y")</f>
        <v>5</v>
      </c>
      <c r="R798" t="str">
        <f ca="1">IF(YEAR(Table1[[#This Row],[Joining Date]])=YEAR(TODAY()),"Yes","No")</f>
        <v>No</v>
      </c>
      <c r="S798" t="str">
        <f ca="1">IF(Table1[[#This Row],[Experience]]&gt;5,"Yes","No")</f>
        <v>No</v>
      </c>
      <c r="T798" t="str">
        <f>TEXT(Table1[[#This Row],[Joining Date]],"mmmm")</f>
        <v>May</v>
      </c>
      <c r="U798" t="str">
        <f>TEXT(Table1[[#This Row],[Joining Date]],"yyyy")</f>
        <v>2021</v>
      </c>
      <c r="V798" s="5">
        <f ca="1">TODAY()-Table1[[#This Row],[Joining Date]]</f>
        <v>1898</v>
      </c>
      <c r="W798" t="str">
        <f>LEFT(Table1[[#This Row],[Employee Name]],FIND(" ",Table1[[#This Row],[Employee Name]])-1)</f>
        <v>Sneha</v>
      </c>
      <c r="X798" t="str">
        <f>RIGHT(Table1[[#This Row],[Employee Name]],LEN(Table1[[#This Row],[Employee Name]])-FIND(" ",Table1[[#This Row],[Employee Name]]))</f>
        <v>Iyer</v>
      </c>
      <c r="Y798" t="str">
        <f>Table1[[#This Row],[Department]]&amp;"-"&amp;Table1[[#This Row],[Employee ID]]</f>
        <v>Finance-E01635</v>
      </c>
      <c r="Z798" t="str">
        <f>LEFT(Table1[[#This Row],[Department]],3)</f>
        <v>Fin</v>
      </c>
      <c r="AA798" t="str">
        <f>_xlfn.XLOOKUP(Table1[[#This Row],[Manager ID]],MANAGERS!A:A,MANAGERS!B:B)</f>
        <v>Manager_12</v>
      </c>
      <c r="AB798" t="str" cm="1">
        <f t="array" ref="AB798">_xlfn.XLOOKUP(Table1[[#This Row],[Manager ID]],Table2[[#All],[Manager ID]],Table2[[#All],[Department Head]])</f>
        <v>Marketing</v>
      </c>
      <c r="AC798" s="2">
        <f>_xlfn.XLOOKUP(Table1[[#This Row],[City]],L:L,O:O)</f>
        <v>0.23486488519629886</v>
      </c>
      <c r="AD798" t="str" cm="1">
        <f t="array" ref="AD798">_xlfn.IFS(Table1[[#This Row],[Performance Score]]&gt;=90,"Excellent",Table1[[#This Row],[Performance Score]]&gt;=75,"Good",Table1[[#This Row],[Performance Score]]&gt;=60,"Average",Table1[[#This Row],[Performance Score]]&lt;=60,"Need Improvement")</f>
        <v>Good</v>
      </c>
      <c r="AE798" t="str">
        <f>IF(AND(Table1[[#This Row],[Attendance %]]&gt;=80,(Table1[[#This Row],[Performance Score]]&gt;=80)),"Eligible","Not Eligible")</f>
        <v>Eligible</v>
      </c>
      <c r="AF798" t="str">
        <f>IF(Table1[[#This Row],[Performance Score]]&gt;=80,"High Performer","Low Performer")</f>
        <v>High Performer</v>
      </c>
      <c r="AG798" t="str" cm="1">
        <f t="array" aca="1" ref="AG798" ca="1">_xlfn.IFS(Table1[[#This Row],[Experience]]&lt;=3,"Junior",Table1[[#This Row],[Experience]]&lt;=7,"Mid Level",Table1[[#This Row],[Experience]]&gt;=7,"Senior")</f>
        <v>Mid Level</v>
      </c>
      <c r="AH798" t="str">
        <f>IF(Table1[[#This Row],[Attendance %]]&gt;75,"OK","Below 75")</f>
        <v>OK</v>
      </c>
      <c r="AI798" t="b">
        <f>ISBLANK(Table1[[#This Row],[Employee ID]])</f>
        <v>0</v>
      </c>
      <c r="AJ798" t="b">
        <f>ISNUMBER(Table1[[#This Row],[Total Salary  ]])</f>
        <v>1</v>
      </c>
      <c r="AK798" t="str">
        <f>IFERROR(_xlfn.XLOOKUP(Table1[[#This Row],[Manager ID]],MANAGERS!A:A,MANAGERS!B:B),"Not Found")</f>
        <v>Manager_12</v>
      </c>
    </row>
    <row r="799" spans="1:37" x14ac:dyDescent="0.2">
      <c r="A799" t="s">
        <v>4223</v>
      </c>
      <c r="B799" t="s">
        <v>29</v>
      </c>
      <c r="C799" t="s">
        <v>21</v>
      </c>
      <c r="D799" t="s">
        <v>81</v>
      </c>
      <c r="E799" t="s">
        <v>51</v>
      </c>
      <c r="F799" s="1">
        <v>43366</v>
      </c>
      <c r="G799" s="1">
        <v>37053</v>
      </c>
      <c r="H799">
        <v>109088</v>
      </c>
      <c r="I799">
        <v>14464</v>
      </c>
      <c r="J799">
        <v>70</v>
      </c>
      <c r="K799">
        <v>88</v>
      </c>
      <c r="L799" t="s">
        <v>34</v>
      </c>
      <c r="M799">
        <v>103</v>
      </c>
      <c r="N799">
        <f>Table1[[#This Row],[Basic Salary]]+Table1[[#This Row],[Bonus]]</f>
        <v>123552</v>
      </c>
      <c r="O799" s="2">
        <f>Table1[[#This Row],[Bonus]]/Table1[[#This Row],[Basic Salary]]</f>
        <v>0.13259020240539748</v>
      </c>
      <c r="P799">
        <f ca="1">DATEDIF(Table1[[#This Row],[Date of Birth]],TODAY(),"Y")</f>
        <v>25</v>
      </c>
      <c r="Q799">
        <f ca="1">DATEDIF(Table1[[#This Row],[Joining Date]],TODAY(),"Y")</f>
        <v>7</v>
      </c>
      <c r="R799" t="str">
        <f ca="1">IF(YEAR(Table1[[#This Row],[Joining Date]])=YEAR(TODAY()),"Yes","No")</f>
        <v>No</v>
      </c>
      <c r="S799" t="str">
        <f ca="1">IF(Table1[[#This Row],[Experience]]&gt;5,"Yes","No")</f>
        <v>Yes</v>
      </c>
      <c r="T799" t="str">
        <f>TEXT(Table1[[#This Row],[Joining Date]],"mmmm")</f>
        <v>September</v>
      </c>
      <c r="U799" t="str">
        <f>TEXT(Table1[[#This Row],[Joining Date]],"yyyy")</f>
        <v>2018</v>
      </c>
      <c r="V799" s="5">
        <f ca="1">TODAY()-Table1[[#This Row],[Joining Date]]</f>
        <v>2873</v>
      </c>
      <c r="W799" t="str">
        <f>LEFT(Table1[[#This Row],[Employee Name]],FIND(" ",Table1[[#This Row],[Employee Name]])-1)</f>
        <v>Vikram</v>
      </c>
      <c r="X799" t="str">
        <f>RIGHT(Table1[[#This Row],[Employee Name]],LEN(Table1[[#This Row],[Employee Name]])-FIND(" ",Table1[[#This Row],[Employee Name]]))</f>
        <v>Singh</v>
      </c>
      <c r="Y799" t="str">
        <f>Table1[[#This Row],[Department]]&amp;"-"&amp;Table1[[#This Row],[Employee ID]]</f>
        <v>Sales-E04167</v>
      </c>
      <c r="Z799" t="str">
        <f>LEFT(Table1[[#This Row],[Department]],3)</f>
        <v>Sal</v>
      </c>
      <c r="AA799" t="str">
        <f>_xlfn.XLOOKUP(Table1[[#This Row],[Manager ID]],MANAGERS!A:A,MANAGERS!B:B)</f>
        <v>Manager_3</v>
      </c>
      <c r="AB799" t="str" cm="1">
        <f t="array" ref="AB799">_xlfn.XLOOKUP(Table1[[#This Row],[Manager ID]],Table2[[#All],[Manager ID]],Table2[[#All],[Department Head]])</f>
        <v>IT</v>
      </c>
      <c r="AC799" s="2">
        <f>_xlfn.XLOOKUP(Table1[[#This Row],[City]],L:L,O:O)</f>
        <v>0.24030340748661314</v>
      </c>
      <c r="AD799" t="str" cm="1">
        <f t="array" ref="AD799">_xlfn.IFS(Table1[[#This Row],[Performance Score]]&gt;=90,"Excellent",Table1[[#This Row],[Performance Score]]&gt;=75,"Good",Table1[[#This Row],[Performance Score]]&gt;=60,"Average",Table1[[#This Row],[Performance Score]]&lt;=60,"Need Improvement")</f>
        <v>Good</v>
      </c>
      <c r="AE799" t="str">
        <f>IF(AND(Table1[[#This Row],[Attendance %]]&gt;=80,(Table1[[#This Row],[Performance Score]]&gt;=80)),"Eligible","Not Eligible")</f>
        <v>Not Eligible</v>
      </c>
      <c r="AF799" t="str">
        <f>IF(Table1[[#This Row],[Performance Score]]&gt;=80,"High Performer","Low Performer")</f>
        <v>High Performer</v>
      </c>
      <c r="AG799" t="str" cm="1">
        <f t="array" aca="1" ref="AG799" ca="1">_xlfn.IFS(Table1[[#This Row],[Experience]]&lt;=3,"Junior",Table1[[#This Row],[Experience]]&lt;=7,"Mid Level",Table1[[#This Row],[Experience]]&gt;=7,"Senior")</f>
        <v>Mid Level</v>
      </c>
      <c r="AH799" t="str">
        <f>IF(Table1[[#This Row],[Attendance %]]&gt;75,"OK","Below 75")</f>
        <v>Below 75</v>
      </c>
      <c r="AI799" t="b">
        <f>ISBLANK(Table1[[#This Row],[Employee ID]])</f>
        <v>0</v>
      </c>
      <c r="AJ799" t="b">
        <f>ISNUMBER(Table1[[#This Row],[Total Salary  ]])</f>
        <v>1</v>
      </c>
      <c r="AK799" t="str">
        <f>IFERROR(_xlfn.XLOOKUP(Table1[[#This Row],[Manager ID]],MANAGERS!A:A,MANAGERS!B:B),"Not Found")</f>
        <v>Manager_3</v>
      </c>
    </row>
    <row r="800" spans="1:37" x14ac:dyDescent="0.2">
      <c r="A800" t="s">
        <v>1896</v>
      </c>
      <c r="B800" t="s">
        <v>50</v>
      </c>
      <c r="C800" t="s">
        <v>15</v>
      </c>
      <c r="D800" t="s">
        <v>40</v>
      </c>
      <c r="E800" t="s">
        <v>51</v>
      </c>
      <c r="F800" s="1">
        <v>45130</v>
      </c>
      <c r="G800" s="1">
        <v>35098</v>
      </c>
      <c r="H800">
        <v>96368</v>
      </c>
      <c r="I800">
        <v>27169</v>
      </c>
      <c r="J800">
        <v>69</v>
      </c>
      <c r="K800">
        <v>67</v>
      </c>
      <c r="L800" t="s">
        <v>18</v>
      </c>
      <c r="M800">
        <v>109</v>
      </c>
      <c r="N800">
        <f>Table1[[#This Row],[Basic Salary]]+Table1[[#This Row],[Bonus]]</f>
        <v>123537</v>
      </c>
      <c r="O800" s="2">
        <f>Table1[[#This Row],[Bonus]]/Table1[[#This Row],[Basic Salary]]</f>
        <v>0.28192968620288894</v>
      </c>
      <c r="P800">
        <f ca="1">DATEDIF(Table1[[#This Row],[Date of Birth]],TODAY(),"Y")</f>
        <v>30</v>
      </c>
      <c r="Q800">
        <f ca="1">DATEDIF(Table1[[#This Row],[Joining Date]],TODAY(),"Y")</f>
        <v>3</v>
      </c>
      <c r="R800" t="str">
        <f ca="1">IF(YEAR(Table1[[#This Row],[Joining Date]])=YEAR(TODAY()),"Yes","No")</f>
        <v>No</v>
      </c>
      <c r="S800" t="str">
        <f ca="1">IF(Table1[[#This Row],[Experience]]&gt;5,"Yes","No")</f>
        <v>No</v>
      </c>
      <c r="T800" t="str">
        <f>TEXT(Table1[[#This Row],[Joining Date]],"mmmm")</f>
        <v>July</v>
      </c>
      <c r="U800" t="str">
        <f>TEXT(Table1[[#This Row],[Joining Date]],"yyyy")</f>
        <v>2023</v>
      </c>
      <c r="V800" s="5">
        <f ca="1">TODAY()-Table1[[#This Row],[Joining Date]]</f>
        <v>1109</v>
      </c>
      <c r="W800" t="str">
        <f>LEFT(Table1[[#This Row],[Employee Name]],FIND(" ",Table1[[#This Row],[Employee Name]])-1)</f>
        <v>Ravi</v>
      </c>
      <c r="X800" t="str">
        <f>RIGHT(Table1[[#This Row],[Employee Name]],LEN(Table1[[#This Row],[Employee Name]])-FIND(" ",Table1[[#This Row],[Employee Name]]))</f>
        <v>Teja</v>
      </c>
      <c r="Y800" t="str">
        <f>Table1[[#This Row],[Department]]&amp;"-"&amp;Table1[[#This Row],[Employee ID]]</f>
        <v>IT-E01840</v>
      </c>
      <c r="Z800" t="str">
        <f>LEFT(Table1[[#This Row],[Department]],3)</f>
        <v>IT</v>
      </c>
      <c r="AA800" t="str">
        <f>_xlfn.XLOOKUP(Table1[[#This Row],[Manager ID]],MANAGERS!A:A,MANAGERS!B:B)</f>
        <v>Manager_9</v>
      </c>
      <c r="AB800" t="str" cm="1">
        <f t="array" ref="AB800">_xlfn.XLOOKUP(Table1[[#This Row],[Manager ID]],Table2[[#All],[Manager ID]],Table2[[#All],[Department Head]])</f>
        <v>Sales</v>
      </c>
      <c r="AC800" s="2">
        <f>_xlfn.XLOOKUP(Table1[[#This Row],[City]],L:L,O:O)</f>
        <v>0.21356479274849693</v>
      </c>
      <c r="AD800" t="str" cm="1">
        <f t="array" ref="AD800">_xlfn.IFS(Table1[[#This Row],[Performance Score]]&gt;=90,"Excellent",Table1[[#This Row],[Performance Score]]&gt;=75,"Good",Table1[[#This Row],[Performance Score]]&gt;=60,"Average",Table1[[#This Row],[Performance Score]]&lt;=60,"Need Improvement")</f>
        <v>Average</v>
      </c>
      <c r="AE800" t="str">
        <f>IF(AND(Table1[[#This Row],[Attendance %]]&gt;=80,(Table1[[#This Row],[Performance Score]]&gt;=80)),"Eligible","Not Eligible")</f>
        <v>Not Eligible</v>
      </c>
      <c r="AF800" t="str">
        <f>IF(Table1[[#This Row],[Performance Score]]&gt;=80,"High Performer","Low Performer")</f>
        <v>Low Performer</v>
      </c>
      <c r="AG800" t="str" cm="1">
        <f t="array" aca="1" ref="AG800" ca="1">_xlfn.IFS(Table1[[#This Row],[Experience]]&lt;=3,"Junior",Table1[[#This Row],[Experience]]&lt;=7,"Mid Level",Table1[[#This Row],[Experience]]&gt;=7,"Senior")</f>
        <v>Junior</v>
      </c>
      <c r="AH800" t="str">
        <f>IF(Table1[[#This Row],[Attendance %]]&gt;75,"OK","Below 75")</f>
        <v>Below 75</v>
      </c>
      <c r="AI800" t="b">
        <f>ISBLANK(Table1[[#This Row],[Employee ID]])</f>
        <v>0</v>
      </c>
      <c r="AJ800" t="b">
        <f>ISNUMBER(Table1[[#This Row],[Total Salary  ]])</f>
        <v>1</v>
      </c>
      <c r="AK800" t="str">
        <f>IFERROR(_xlfn.XLOOKUP(Table1[[#This Row],[Manager ID]],MANAGERS!A:A,MANAGERS!B:B),"Not Found")</f>
        <v>Manager_9</v>
      </c>
    </row>
    <row r="801" spans="1:37" x14ac:dyDescent="0.2">
      <c r="A801" t="s">
        <v>3220</v>
      </c>
      <c r="B801" t="s">
        <v>93</v>
      </c>
      <c r="C801" t="s">
        <v>21</v>
      </c>
      <c r="D801" t="s">
        <v>46</v>
      </c>
      <c r="E801" t="s">
        <v>30</v>
      </c>
      <c r="F801" s="1">
        <v>42680</v>
      </c>
      <c r="G801" s="1">
        <v>37290</v>
      </c>
      <c r="H801">
        <v>108263</v>
      </c>
      <c r="I801">
        <v>15150</v>
      </c>
      <c r="J801">
        <v>99</v>
      </c>
      <c r="K801">
        <v>54</v>
      </c>
      <c r="L801" t="s">
        <v>27</v>
      </c>
      <c r="M801">
        <v>113</v>
      </c>
      <c r="N801">
        <f>Table1[[#This Row],[Basic Salary]]+Table1[[#This Row],[Bonus]]</f>
        <v>123413</v>
      </c>
      <c r="O801" s="2">
        <f>Table1[[#This Row],[Bonus]]/Table1[[#This Row],[Basic Salary]]</f>
        <v>0.13993700525571987</v>
      </c>
      <c r="P801">
        <f ca="1">DATEDIF(Table1[[#This Row],[Date of Birth]],TODAY(),"Y")</f>
        <v>24</v>
      </c>
      <c r="Q801">
        <f ca="1">DATEDIF(Table1[[#This Row],[Joining Date]],TODAY(),"Y")</f>
        <v>9</v>
      </c>
      <c r="R801" t="str">
        <f ca="1">IF(YEAR(Table1[[#This Row],[Joining Date]])=YEAR(TODAY()),"Yes","No")</f>
        <v>No</v>
      </c>
      <c r="S801" t="str">
        <f ca="1">IF(Table1[[#This Row],[Experience]]&gt;5,"Yes","No")</f>
        <v>Yes</v>
      </c>
      <c r="T801" t="str">
        <f>TEXT(Table1[[#This Row],[Joining Date]],"mmmm")</f>
        <v>November</v>
      </c>
      <c r="U801" t="str">
        <f>TEXT(Table1[[#This Row],[Joining Date]],"yyyy")</f>
        <v>2016</v>
      </c>
      <c r="V801" s="5">
        <f ca="1">TODAY()-Table1[[#This Row],[Joining Date]]</f>
        <v>3559</v>
      </c>
      <c r="W801" t="str">
        <f>LEFT(Table1[[#This Row],[Employee Name]],FIND(" ",Table1[[#This Row],[Employee Name]])-1)</f>
        <v>Priya</v>
      </c>
      <c r="X801" t="str">
        <f>RIGHT(Table1[[#This Row],[Employee Name]],LEN(Table1[[#This Row],[Employee Name]])-FIND(" ",Table1[[#This Row],[Employee Name]]))</f>
        <v>Reddy</v>
      </c>
      <c r="Y801" t="str">
        <f>Table1[[#This Row],[Department]]&amp;"-"&amp;Table1[[#This Row],[Employee ID]]</f>
        <v>Support-E03164</v>
      </c>
      <c r="Z801" t="str">
        <f>LEFT(Table1[[#This Row],[Department]],3)</f>
        <v>Sup</v>
      </c>
      <c r="AA801" t="str">
        <f>_xlfn.XLOOKUP(Table1[[#This Row],[Manager ID]],MANAGERS!A:A,MANAGERS!B:B)</f>
        <v>Manager_13</v>
      </c>
      <c r="AB801" t="str" cm="1">
        <f t="array" ref="AB801">_xlfn.XLOOKUP(Table1[[#This Row],[Manager ID]],Table2[[#All],[Manager ID]],Table2[[#All],[Department Head]])</f>
        <v>HR</v>
      </c>
      <c r="AC801" s="2">
        <f>_xlfn.XLOOKUP(Table1[[#This Row],[City]],L:L,O:O)</f>
        <v>0.23674293405114402</v>
      </c>
      <c r="AD801" t="str" cm="1">
        <f t="array" ref="AD801">_xlfn.IFS(Table1[[#This Row],[Performance Score]]&gt;=90,"Excellent",Table1[[#This Row],[Performance Score]]&gt;=75,"Good",Table1[[#This Row],[Performance Score]]&gt;=60,"Average",Table1[[#This Row],[Performance Score]]&lt;=60,"Need Improvement")</f>
        <v>Need Improvement</v>
      </c>
      <c r="AE801" t="str">
        <f>IF(AND(Table1[[#This Row],[Attendance %]]&gt;=80,(Table1[[#This Row],[Performance Score]]&gt;=80)),"Eligible","Not Eligible")</f>
        <v>Not Eligible</v>
      </c>
      <c r="AF801" t="str">
        <f>IF(Table1[[#This Row],[Performance Score]]&gt;=80,"High Performer","Low Performer")</f>
        <v>Low Performer</v>
      </c>
      <c r="AG801" t="str" cm="1">
        <f t="array" aca="1" ref="AG801" ca="1">_xlfn.IFS(Table1[[#This Row],[Experience]]&lt;=3,"Junior",Table1[[#This Row],[Experience]]&lt;=7,"Mid Level",Table1[[#This Row],[Experience]]&gt;=7,"Senior")</f>
        <v>Senior</v>
      </c>
      <c r="AH801" t="str">
        <f>IF(Table1[[#This Row],[Attendance %]]&gt;75,"OK","Below 75")</f>
        <v>OK</v>
      </c>
      <c r="AI801" t="b">
        <f>ISBLANK(Table1[[#This Row],[Employee ID]])</f>
        <v>0</v>
      </c>
      <c r="AJ801" t="b">
        <f>ISNUMBER(Table1[[#This Row],[Total Salary  ]])</f>
        <v>1</v>
      </c>
      <c r="AK801" t="str">
        <f>IFERROR(_xlfn.XLOOKUP(Table1[[#This Row],[Manager ID]],MANAGERS!A:A,MANAGERS!B:B),"Not Found")</f>
        <v>Manager_13</v>
      </c>
    </row>
    <row r="802" spans="1:37" x14ac:dyDescent="0.2">
      <c r="A802" t="s">
        <v>1003</v>
      </c>
      <c r="B802" t="s">
        <v>48</v>
      </c>
      <c r="C802" t="s">
        <v>21</v>
      </c>
      <c r="D802" t="s">
        <v>40</v>
      </c>
      <c r="E802" t="s">
        <v>26</v>
      </c>
      <c r="F802" s="1">
        <v>42284</v>
      </c>
      <c r="G802" s="1">
        <v>30573</v>
      </c>
      <c r="H802">
        <v>96883</v>
      </c>
      <c r="I802">
        <v>26529</v>
      </c>
      <c r="J802">
        <v>75</v>
      </c>
      <c r="K802">
        <v>85</v>
      </c>
      <c r="L802" t="s">
        <v>27</v>
      </c>
      <c r="M802">
        <v>105</v>
      </c>
      <c r="N802">
        <f>Table1[[#This Row],[Basic Salary]]+Table1[[#This Row],[Bonus]]</f>
        <v>123412</v>
      </c>
      <c r="O802" s="2">
        <f>Table1[[#This Row],[Bonus]]/Table1[[#This Row],[Basic Salary]]</f>
        <v>0.27382512927964658</v>
      </c>
      <c r="P802">
        <f ca="1">DATEDIF(Table1[[#This Row],[Date of Birth]],TODAY(),"Y")</f>
        <v>42</v>
      </c>
      <c r="Q802">
        <f ca="1">DATEDIF(Table1[[#This Row],[Joining Date]],TODAY(),"Y")</f>
        <v>10</v>
      </c>
      <c r="R802" t="str">
        <f ca="1">IF(YEAR(Table1[[#This Row],[Joining Date]])=YEAR(TODAY()),"Yes","No")</f>
        <v>No</v>
      </c>
      <c r="S802" t="str">
        <f ca="1">IF(Table1[[#This Row],[Experience]]&gt;5,"Yes","No")</f>
        <v>Yes</v>
      </c>
      <c r="T802" t="str">
        <f>TEXT(Table1[[#This Row],[Joining Date]],"mmmm")</f>
        <v>October</v>
      </c>
      <c r="U802" t="str">
        <f>TEXT(Table1[[#This Row],[Joining Date]],"yyyy")</f>
        <v>2015</v>
      </c>
      <c r="V802" s="5">
        <f ca="1">TODAY()-Table1[[#This Row],[Joining Date]]</f>
        <v>3955</v>
      </c>
      <c r="W802" t="str">
        <f>LEFT(Table1[[#This Row],[Employee Name]],FIND(" ",Table1[[#This Row],[Employee Name]])-1)</f>
        <v>Aditya</v>
      </c>
      <c r="X802" t="str">
        <f>RIGHT(Table1[[#This Row],[Employee Name]],LEN(Table1[[#This Row],[Employee Name]])-FIND(" ",Table1[[#This Row],[Employee Name]]))</f>
        <v>Kapoor</v>
      </c>
      <c r="Y802" t="str">
        <f>Table1[[#This Row],[Department]]&amp;"-"&amp;Table1[[#This Row],[Employee ID]]</f>
        <v>IT-E00947</v>
      </c>
      <c r="Z802" t="str">
        <f>LEFT(Table1[[#This Row],[Department]],3)</f>
        <v>IT</v>
      </c>
      <c r="AA802" t="str">
        <f>_xlfn.XLOOKUP(Table1[[#This Row],[Manager ID]],MANAGERS!A:A,MANAGERS!B:B)</f>
        <v>Manager_5</v>
      </c>
      <c r="AB802" t="str" cm="1">
        <f t="array" ref="AB802">_xlfn.XLOOKUP(Table1[[#This Row],[Manager ID]],Table2[[#All],[Manager ID]],Table2[[#All],[Department Head]])</f>
        <v>Sales</v>
      </c>
      <c r="AC802" s="2">
        <f>_xlfn.XLOOKUP(Table1[[#This Row],[City]],L:L,O:O)</f>
        <v>0.23674293405114402</v>
      </c>
      <c r="AD802" t="str" cm="1">
        <f t="array" ref="AD802">_xlfn.IFS(Table1[[#This Row],[Performance Score]]&gt;=90,"Excellent",Table1[[#This Row],[Performance Score]]&gt;=75,"Good",Table1[[#This Row],[Performance Score]]&gt;=60,"Average",Table1[[#This Row],[Performance Score]]&lt;=60,"Need Improvement")</f>
        <v>Good</v>
      </c>
      <c r="AE802" t="str">
        <f>IF(AND(Table1[[#This Row],[Attendance %]]&gt;=80,(Table1[[#This Row],[Performance Score]]&gt;=80)),"Eligible","Not Eligible")</f>
        <v>Not Eligible</v>
      </c>
      <c r="AF802" t="str">
        <f>IF(Table1[[#This Row],[Performance Score]]&gt;=80,"High Performer","Low Performer")</f>
        <v>High Performer</v>
      </c>
      <c r="AG802" t="str" cm="1">
        <f t="array" aca="1" ref="AG802" ca="1">_xlfn.IFS(Table1[[#This Row],[Experience]]&lt;=3,"Junior",Table1[[#This Row],[Experience]]&lt;=7,"Mid Level",Table1[[#This Row],[Experience]]&gt;=7,"Senior")</f>
        <v>Senior</v>
      </c>
      <c r="AH802" t="str">
        <f>IF(Table1[[#This Row],[Attendance %]]&gt;75,"OK","Below 75")</f>
        <v>Below 75</v>
      </c>
      <c r="AI802" t="b">
        <f>ISBLANK(Table1[[#This Row],[Employee ID]])</f>
        <v>0</v>
      </c>
      <c r="AJ802" t="b">
        <f>ISNUMBER(Table1[[#This Row],[Total Salary  ]])</f>
        <v>1</v>
      </c>
      <c r="AK802" t="str">
        <f>IFERROR(_xlfn.XLOOKUP(Table1[[#This Row],[Manager ID]],MANAGERS!A:A,MANAGERS!B:B),"Not Found")</f>
        <v>Manager_5</v>
      </c>
    </row>
    <row r="803" spans="1:37" x14ac:dyDescent="0.2">
      <c r="A803" t="s">
        <v>2573</v>
      </c>
      <c r="B803" t="s">
        <v>62</v>
      </c>
      <c r="C803" t="s">
        <v>21</v>
      </c>
      <c r="D803" t="s">
        <v>40</v>
      </c>
      <c r="E803" t="s">
        <v>26</v>
      </c>
      <c r="F803" s="1">
        <v>45737</v>
      </c>
      <c r="G803" s="1">
        <v>38635</v>
      </c>
      <c r="H803">
        <v>109197</v>
      </c>
      <c r="I803">
        <v>14214</v>
      </c>
      <c r="J803">
        <v>65</v>
      </c>
      <c r="K803">
        <v>79</v>
      </c>
      <c r="L803" t="s">
        <v>53</v>
      </c>
      <c r="M803">
        <v>117</v>
      </c>
      <c r="N803">
        <f>Table1[[#This Row],[Basic Salary]]+Table1[[#This Row],[Bonus]]</f>
        <v>123411</v>
      </c>
      <c r="O803" s="2">
        <f>Table1[[#This Row],[Bonus]]/Table1[[#This Row],[Basic Salary]]</f>
        <v>0.13016841122008846</v>
      </c>
      <c r="P803">
        <f ca="1">DATEDIF(Table1[[#This Row],[Date of Birth]],TODAY(),"Y")</f>
        <v>20</v>
      </c>
      <c r="Q803">
        <f ca="1">DATEDIF(Table1[[#This Row],[Joining Date]],TODAY(),"Y")</f>
        <v>1</v>
      </c>
      <c r="R803" t="str">
        <f ca="1">IF(YEAR(Table1[[#This Row],[Joining Date]])=YEAR(TODAY()),"Yes","No")</f>
        <v>No</v>
      </c>
      <c r="S803" t="str">
        <f ca="1">IF(Table1[[#This Row],[Experience]]&gt;5,"Yes","No")</f>
        <v>No</v>
      </c>
      <c r="T803" t="str">
        <f>TEXT(Table1[[#This Row],[Joining Date]],"mmmm")</f>
        <v>March</v>
      </c>
      <c r="U803" t="str">
        <f>TEXT(Table1[[#This Row],[Joining Date]],"yyyy")</f>
        <v>2025</v>
      </c>
      <c r="V803" s="5">
        <f ca="1">TODAY()-Table1[[#This Row],[Joining Date]]</f>
        <v>502</v>
      </c>
      <c r="W803" t="str">
        <f>LEFT(Table1[[#This Row],[Employee Name]],FIND(" ",Table1[[#This Row],[Employee Name]])-1)</f>
        <v>Kavya</v>
      </c>
      <c r="X803" t="str">
        <f>RIGHT(Table1[[#This Row],[Employee Name]],LEN(Table1[[#This Row],[Employee Name]])-FIND(" ",Table1[[#This Row],[Employee Name]]))</f>
        <v>Nair</v>
      </c>
      <c r="Y803" t="str">
        <f>Table1[[#This Row],[Department]]&amp;"-"&amp;Table1[[#This Row],[Employee ID]]</f>
        <v>IT-E02517</v>
      </c>
      <c r="Z803" t="str">
        <f>LEFT(Table1[[#This Row],[Department]],3)</f>
        <v>IT</v>
      </c>
      <c r="AA803" t="str">
        <f>_xlfn.XLOOKUP(Table1[[#This Row],[Manager ID]],MANAGERS!A:A,MANAGERS!B:B)</f>
        <v>Manager_17</v>
      </c>
      <c r="AB803" t="str" cm="1">
        <f t="array" ref="AB803">_xlfn.XLOOKUP(Table1[[#This Row],[Manager ID]],Table2[[#All],[Manager ID]],Table2[[#All],[Department Head]])</f>
        <v>Finance</v>
      </c>
      <c r="AC803" s="2">
        <f>_xlfn.XLOOKUP(Table1[[#This Row],[City]],L:L,O:O)</f>
        <v>0.23685887225230964</v>
      </c>
      <c r="AD803" t="str" cm="1">
        <f t="array" ref="AD803">_xlfn.IFS(Table1[[#This Row],[Performance Score]]&gt;=90,"Excellent",Table1[[#This Row],[Performance Score]]&gt;=75,"Good",Table1[[#This Row],[Performance Score]]&gt;=60,"Average",Table1[[#This Row],[Performance Score]]&lt;=60,"Need Improvement")</f>
        <v>Good</v>
      </c>
      <c r="AE803" t="str">
        <f>IF(AND(Table1[[#This Row],[Attendance %]]&gt;=80,(Table1[[#This Row],[Performance Score]]&gt;=80)),"Eligible","Not Eligible")</f>
        <v>Not Eligible</v>
      </c>
      <c r="AF803" t="str">
        <f>IF(Table1[[#This Row],[Performance Score]]&gt;=80,"High Performer","Low Performer")</f>
        <v>Low Performer</v>
      </c>
      <c r="AG803" t="str" cm="1">
        <f t="array" aca="1" ref="AG803" ca="1">_xlfn.IFS(Table1[[#This Row],[Experience]]&lt;=3,"Junior",Table1[[#This Row],[Experience]]&lt;=7,"Mid Level",Table1[[#This Row],[Experience]]&gt;=7,"Senior")</f>
        <v>Junior</v>
      </c>
      <c r="AH803" t="str">
        <f>IF(Table1[[#This Row],[Attendance %]]&gt;75,"OK","Below 75")</f>
        <v>Below 75</v>
      </c>
      <c r="AI803" t="b">
        <f>ISBLANK(Table1[[#This Row],[Employee ID]])</f>
        <v>0</v>
      </c>
      <c r="AJ803" t="b">
        <f>ISNUMBER(Table1[[#This Row],[Total Salary  ]])</f>
        <v>1</v>
      </c>
      <c r="AK803" t="str">
        <f>IFERROR(_xlfn.XLOOKUP(Table1[[#This Row],[Manager ID]],MANAGERS!A:A,MANAGERS!B:B),"Not Found")</f>
        <v>Manager_17</v>
      </c>
    </row>
    <row r="804" spans="1:37" x14ac:dyDescent="0.2">
      <c r="A804" t="s">
        <v>4665</v>
      </c>
      <c r="B804" t="s">
        <v>95</v>
      </c>
      <c r="C804" t="s">
        <v>21</v>
      </c>
      <c r="D804" t="s">
        <v>16</v>
      </c>
      <c r="E804" t="s">
        <v>51</v>
      </c>
      <c r="F804" s="1">
        <v>42306</v>
      </c>
      <c r="G804" s="1">
        <v>39018</v>
      </c>
      <c r="H804">
        <v>118028</v>
      </c>
      <c r="I804">
        <v>5380</v>
      </c>
      <c r="J804">
        <v>60</v>
      </c>
      <c r="K804">
        <v>93</v>
      </c>
      <c r="L804" t="s">
        <v>34</v>
      </c>
      <c r="M804">
        <v>111</v>
      </c>
      <c r="N804">
        <f>Table1[[#This Row],[Basic Salary]]+Table1[[#This Row],[Bonus]]</f>
        <v>123408</v>
      </c>
      <c r="O804" s="2">
        <f>Table1[[#This Row],[Bonus]]/Table1[[#This Row],[Basic Salary]]</f>
        <v>4.5582404175280443E-2</v>
      </c>
      <c r="P804">
        <f ca="1">DATEDIF(Table1[[#This Row],[Date of Birth]],TODAY(),"Y")</f>
        <v>19</v>
      </c>
      <c r="Q804">
        <f ca="1">DATEDIF(Table1[[#This Row],[Joining Date]],TODAY(),"Y")</f>
        <v>10</v>
      </c>
      <c r="R804" t="str">
        <f ca="1">IF(YEAR(Table1[[#This Row],[Joining Date]])=YEAR(TODAY()),"Yes","No")</f>
        <v>No</v>
      </c>
      <c r="S804" t="str">
        <f ca="1">IF(Table1[[#This Row],[Experience]]&gt;5,"Yes","No")</f>
        <v>Yes</v>
      </c>
      <c r="T804" t="str">
        <f>TEXT(Table1[[#This Row],[Joining Date]],"mmmm")</f>
        <v>October</v>
      </c>
      <c r="U804" t="str">
        <f>TEXT(Table1[[#This Row],[Joining Date]],"yyyy")</f>
        <v>2015</v>
      </c>
      <c r="V804" s="5">
        <f ca="1">TODAY()-Table1[[#This Row],[Joining Date]]</f>
        <v>3933</v>
      </c>
      <c r="W804" t="str">
        <f>LEFT(Table1[[#This Row],[Employee Name]],FIND(" ",Table1[[#This Row],[Employee Name]])-1)</f>
        <v>Ajay</v>
      </c>
      <c r="X804" t="str">
        <f>RIGHT(Table1[[#This Row],[Employee Name]],LEN(Table1[[#This Row],[Employee Name]])-FIND(" ",Table1[[#This Row],[Employee Name]]))</f>
        <v>Singh</v>
      </c>
      <c r="Y804" t="str">
        <f>Table1[[#This Row],[Department]]&amp;"-"&amp;Table1[[#This Row],[Employee ID]]</f>
        <v>HR-E04609</v>
      </c>
      <c r="Z804" t="str">
        <f>LEFT(Table1[[#This Row],[Department]],3)</f>
        <v>HR</v>
      </c>
      <c r="AA804" t="str">
        <f>_xlfn.XLOOKUP(Table1[[#This Row],[Manager ID]],MANAGERS!A:A,MANAGERS!B:B)</f>
        <v>Manager_11</v>
      </c>
      <c r="AB804" t="str" cm="1">
        <f t="array" ref="AB804">_xlfn.XLOOKUP(Table1[[#This Row],[Manager ID]],Table2[[#All],[Manager ID]],Table2[[#All],[Department Head]])</f>
        <v>Marketing</v>
      </c>
      <c r="AC804" s="2">
        <f>_xlfn.XLOOKUP(Table1[[#This Row],[City]],L:L,O:O)</f>
        <v>0.24030340748661314</v>
      </c>
      <c r="AD804" t="str" cm="1">
        <f t="array" ref="AD804">_xlfn.IFS(Table1[[#This Row],[Performance Score]]&gt;=90,"Excellent",Table1[[#This Row],[Performance Score]]&gt;=75,"Good",Table1[[#This Row],[Performance Score]]&gt;=60,"Average",Table1[[#This Row],[Performance Score]]&lt;=60,"Need Improvement")</f>
        <v>Excellent</v>
      </c>
      <c r="AE804" t="str">
        <f>IF(AND(Table1[[#This Row],[Attendance %]]&gt;=80,(Table1[[#This Row],[Performance Score]]&gt;=80)),"Eligible","Not Eligible")</f>
        <v>Not Eligible</v>
      </c>
      <c r="AF804" t="str">
        <f>IF(Table1[[#This Row],[Performance Score]]&gt;=80,"High Performer","Low Performer")</f>
        <v>High Performer</v>
      </c>
      <c r="AG804" t="str" cm="1">
        <f t="array" aca="1" ref="AG804" ca="1">_xlfn.IFS(Table1[[#This Row],[Experience]]&lt;=3,"Junior",Table1[[#This Row],[Experience]]&lt;=7,"Mid Level",Table1[[#This Row],[Experience]]&gt;=7,"Senior")</f>
        <v>Senior</v>
      </c>
      <c r="AH804" t="str">
        <f>IF(Table1[[#This Row],[Attendance %]]&gt;75,"OK","Below 75")</f>
        <v>Below 75</v>
      </c>
      <c r="AI804" t="b">
        <f>ISBLANK(Table1[[#This Row],[Employee ID]])</f>
        <v>0</v>
      </c>
      <c r="AJ804" t="b">
        <f>ISNUMBER(Table1[[#This Row],[Total Salary  ]])</f>
        <v>1</v>
      </c>
      <c r="AK804" t="str">
        <f>IFERROR(_xlfn.XLOOKUP(Table1[[#This Row],[Manager ID]],MANAGERS!A:A,MANAGERS!B:B),"Not Found")</f>
        <v>Manager_11</v>
      </c>
    </row>
    <row r="805" spans="1:37" x14ac:dyDescent="0.2">
      <c r="A805" t="s">
        <v>422</v>
      </c>
      <c r="B805" t="s">
        <v>20</v>
      </c>
      <c r="C805" t="s">
        <v>15</v>
      </c>
      <c r="D805" t="s">
        <v>81</v>
      </c>
      <c r="E805" t="s">
        <v>51</v>
      </c>
      <c r="F805" s="1">
        <v>44518</v>
      </c>
      <c r="G805" s="1">
        <v>37130</v>
      </c>
      <c r="H805">
        <v>117340</v>
      </c>
      <c r="I805">
        <v>6015</v>
      </c>
      <c r="J805">
        <v>87</v>
      </c>
      <c r="K805">
        <v>100</v>
      </c>
      <c r="L805" t="s">
        <v>18</v>
      </c>
      <c r="M805">
        <v>106</v>
      </c>
      <c r="N805">
        <f>Table1[[#This Row],[Basic Salary]]+Table1[[#This Row],[Bonus]]</f>
        <v>123355</v>
      </c>
      <c r="O805" s="2">
        <f>Table1[[#This Row],[Bonus]]/Table1[[#This Row],[Basic Salary]]</f>
        <v>5.1261291972047041E-2</v>
      </c>
      <c r="P805">
        <f ca="1">DATEDIF(Table1[[#This Row],[Date of Birth]],TODAY(),"Y")</f>
        <v>24</v>
      </c>
      <c r="Q805">
        <f ca="1">DATEDIF(Table1[[#This Row],[Joining Date]],TODAY(),"Y")</f>
        <v>4</v>
      </c>
      <c r="R805" t="str">
        <f ca="1">IF(YEAR(Table1[[#This Row],[Joining Date]])=YEAR(TODAY()),"Yes","No")</f>
        <v>No</v>
      </c>
      <c r="S805" t="str">
        <f ca="1">IF(Table1[[#This Row],[Experience]]&gt;5,"Yes","No")</f>
        <v>No</v>
      </c>
      <c r="T805" t="str">
        <f>TEXT(Table1[[#This Row],[Joining Date]],"mmmm")</f>
        <v>November</v>
      </c>
      <c r="U805" t="str">
        <f>TEXT(Table1[[#This Row],[Joining Date]],"yyyy")</f>
        <v>2021</v>
      </c>
      <c r="V805" s="5">
        <f ca="1">TODAY()-Table1[[#This Row],[Joining Date]]</f>
        <v>1721</v>
      </c>
      <c r="W805" t="str">
        <f>LEFT(Table1[[#This Row],[Employee Name]],FIND(" ",Table1[[#This Row],[Employee Name]])-1)</f>
        <v>Rahul</v>
      </c>
      <c r="X805" t="str">
        <f>RIGHT(Table1[[#This Row],[Employee Name]],LEN(Table1[[#This Row],[Employee Name]])-FIND(" ",Table1[[#This Row],[Employee Name]]))</f>
        <v>Verma</v>
      </c>
      <c r="Y805" t="str">
        <f>Table1[[#This Row],[Department]]&amp;"-"&amp;Table1[[#This Row],[Employee ID]]</f>
        <v>Sales-E00366</v>
      </c>
      <c r="Z805" t="str">
        <f>LEFT(Table1[[#This Row],[Department]],3)</f>
        <v>Sal</v>
      </c>
      <c r="AA805" t="str">
        <f>_xlfn.XLOOKUP(Table1[[#This Row],[Manager ID]],MANAGERS!A:A,MANAGERS!B:B)</f>
        <v>Manager_6</v>
      </c>
      <c r="AB805" t="str" cm="1">
        <f t="array" ref="AB805">_xlfn.XLOOKUP(Table1[[#This Row],[Manager ID]],Table2[[#All],[Manager ID]],Table2[[#All],[Department Head]])</f>
        <v>HR</v>
      </c>
      <c r="AC805" s="2">
        <f>_xlfn.XLOOKUP(Table1[[#This Row],[City]],L:L,O:O)</f>
        <v>0.21356479274849693</v>
      </c>
      <c r="AD805" t="str" cm="1">
        <f t="array" ref="AD805">_xlfn.IFS(Table1[[#This Row],[Performance Score]]&gt;=90,"Excellent",Table1[[#This Row],[Performance Score]]&gt;=75,"Good",Table1[[#This Row],[Performance Score]]&gt;=60,"Average",Table1[[#This Row],[Performance Score]]&lt;=60,"Need Improvement")</f>
        <v>Excellent</v>
      </c>
      <c r="AE805" t="str">
        <f>IF(AND(Table1[[#This Row],[Attendance %]]&gt;=80,(Table1[[#This Row],[Performance Score]]&gt;=80)),"Eligible","Not Eligible")</f>
        <v>Eligible</v>
      </c>
      <c r="AF805" t="str">
        <f>IF(Table1[[#This Row],[Performance Score]]&gt;=80,"High Performer","Low Performer")</f>
        <v>High Performer</v>
      </c>
      <c r="AG805" t="str" cm="1">
        <f t="array" aca="1" ref="AG805" ca="1">_xlfn.IFS(Table1[[#This Row],[Experience]]&lt;=3,"Junior",Table1[[#This Row],[Experience]]&lt;=7,"Mid Level",Table1[[#This Row],[Experience]]&gt;=7,"Senior")</f>
        <v>Mid Level</v>
      </c>
      <c r="AH805" t="str">
        <f>IF(Table1[[#This Row],[Attendance %]]&gt;75,"OK","Below 75")</f>
        <v>OK</v>
      </c>
      <c r="AI805" t="b">
        <f>ISBLANK(Table1[[#This Row],[Employee ID]])</f>
        <v>0</v>
      </c>
      <c r="AJ805" t="b">
        <f>ISNUMBER(Table1[[#This Row],[Total Salary  ]])</f>
        <v>1</v>
      </c>
      <c r="AK805" t="str">
        <f>IFERROR(_xlfn.XLOOKUP(Table1[[#This Row],[Manager ID]],MANAGERS!A:A,MANAGERS!B:B),"Not Found")</f>
        <v>Manager_6</v>
      </c>
    </row>
    <row r="806" spans="1:37" x14ac:dyDescent="0.2">
      <c r="A806" t="s">
        <v>2645</v>
      </c>
      <c r="B806" t="s">
        <v>95</v>
      </c>
      <c r="C806" t="s">
        <v>21</v>
      </c>
      <c r="D806" t="s">
        <v>16</v>
      </c>
      <c r="E806" t="s">
        <v>30</v>
      </c>
      <c r="F806" s="1">
        <v>43867</v>
      </c>
      <c r="G806" s="1">
        <v>40423</v>
      </c>
      <c r="H806">
        <v>113111</v>
      </c>
      <c r="I806">
        <v>10207</v>
      </c>
      <c r="J806">
        <v>69</v>
      </c>
      <c r="K806">
        <v>41</v>
      </c>
      <c r="L806" t="s">
        <v>31</v>
      </c>
      <c r="M806">
        <v>108</v>
      </c>
      <c r="N806">
        <f>Table1[[#This Row],[Basic Salary]]+Table1[[#This Row],[Bonus]]</f>
        <v>123318</v>
      </c>
      <c r="O806" s="2">
        <f>Table1[[#This Row],[Bonus]]/Table1[[#This Row],[Basic Salary]]</f>
        <v>9.0238791983096256E-2</v>
      </c>
      <c r="P806">
        <f ca="1">DATEDIF(Table1[[#This Row],[Date of Birth]],TODAY(),"Y")</f>
        <v>15</v>
      </c>
      <c r="Q806">
        <f ca="1">DATEDIF(Table1[[#This Row],[Joining Date]],TODAY(),"Y")</f>
        <v>6</v>
      </c>
      <c r="R806" t="str">
        <f ca="1">IF(YEAR(Table1[[#This Row],[Joining Date]])=YEAR(TODAY()),"Yes","No")</f>
        <v>No</v>
      </c>
      <c r="S806" t="str">
        <f ca="1">IF(Table1[[#This Row],[Experience]]&gt;5,"Yes","No")</f>
        <v>Yes</v>
      </c>
      <c r="T806" t="str">
        <f>TEXT(Table1[[#This Row],[Joining Date]],"mmmm")</f>
        <v>February</v>
      </c>
      <c r="U806" t="str">
        <f>TEXT(Table1[[#This Row],[Joining Date]],"yyyy")</f>
        <v>2020</v>
      </c>
      <c r="V806" s="5">
        <f ca="1">TODAY()-Table1[[#This Row],[Joining Date]]</f>
        <v>2372</v>
      </c>
      <c r="W806" t="str">
        <f>LEFT(Table1[[#This Row],[Employee Name]],FIND(" ",Table1[[#This Row],[Employee Name]])-1)</f>
        <v>Ajay</v>
      </c>
      <c r="X806" t="str">
        <f>RIGHT(Table1[[#This Row],[Employee Name]],LEN(Table1[[#This Row],[Employee Name]])-FIND(" ",Table1[[#This Row],[Employee Name]]))</f>
        <v>Singh</v>
      </c>
      <c r="Y806" t="str">
        <f>Table1[[#This Row],[Department]]&amp;"-"&amp;Table1[[#This Row],[Employee ID]]</f>
        <v>HR-E02589</v>
      </c>
      <c r="Z806" t="str">
        <f>LEFT(Table1[[#This Row],[Department]],3)</f>
        <v>HR</v>
      </c>
      <c r="AA806" t="str">
        <f>_xlfn.XLOOKUP(Table1[[#This Row],[Manager ID]],MANAGERS!A:A,MANAGERS!B:B)</f>
        <v>Manager_8</v>
      </c>
      <c r="AB806" t="str" cm="1">
        <f t="array" ref="AB806">_xlfn.XLOOKUP(Table1[[#This Row],[Manager ID]],Table2[[#All],[Manager ID]],Table2[[#All],[Department Head]])</f>
        <v>Sales</v>
      </c>
      <c r="AC806" s="2">
        <f>_xlfn.XLOOKUP(Table1[[#This Row],[City]],L:L,O:O)</f>
        <v>0.241864189087755</v>
      </c>
      <c r="AD806" t="str" cm="1">
        <f t="array" ref="AD806">_xlfn.IFS(Table1[[#This Row],[Performance Score]]&gt;=90,"Excellent",Table1[[#This Row],[Performance Score]]&gt;=75,"Good",Table1[[#This Row],[Performance Score]]&gt;=60,"Average",Table1[[#This Row],[Performance Score]]&lt;=60,"Need Improvement")</f>
        <v>Need Improvement</v>
      </c>
      <c r="AE806" t="str">
        <f>IF(AND(Table1[[#This Row],[Attendance %]]&gt;=80,(Table1[[#This Row],[Performance Score]]&gt;=80)),"Eligible","Not Eligible")</f>
        <v>Not Eligible</v>
      </c>
      <c r="AF806" t="str">
        <f>IF(Table1[[#This Row],[Performance Score]]&gt;=80,"High Performer","Low Performer")</f>
        <v>Low Performer</v>
      </c>
      <c r="AG806" t="str" cm="1">
        <f t="array" aca="1" ref="AG806" ca="1">_xlfn.IFS(Table1[[#This Row],[Experience]]&lt;=3,"Junior",Table1[[#This Row],[Experience]]&lt;=7,"Mid Level",Table1[[#This Row],[Experience]]&gt;=7,"Senior")</f>
        <v>Mid Level</v>
      </c>
      <c r="AH806" t="str">
        <f>IF(Table1[[#This Row],[Attendance %]]&gt;75,"OK","Below 75")</f>
        <v>Below 75</v>
      </c>
      <c r="AI806" t="b">
        <f>ISBLANK(Table1[[#This Row],[Employee ID]])</f>
        <v>0</v>
      </c>
      <c r="AJ806" t="b">
        <f>ISNUMBER(Table1[[#This Row],[Total Salary  ]])</f>
        <v>1</v>
      </c>
      <c r="AK806" t="str">
        <f>IFERROR(_xlfn.XLOOKUP(Table1[[#This Row],[Manager ID]],MANAGERS!A:A,MANAGERS!B:B),"Not Found")</f>
        <v>Manager_8</v>
      </c>
    </row>
    <row r="807" spans="1:37" x14ac:dyDescent="0.2">
      <c r="A807" t="s">
        <v>1282</v>
      </c>
      <c r="B807" t="s">
        <v>45</v>
      </c>
      <c r="C807" t="s">
        <v>21</v>
      </c>
      <c r="D807" t="s">
        <v>16</v>
      </c>
      <c r="E807" t="s">
        <v>51</v>
      </c>
      <c r="F807" s="1">
        <v>45709</v>
      </c>
      <c r="G807" s="1">
        <v>39215</v>
      </c>
      <c r="H807">
        <v>117155</v>
      </c>
      <c r="I807">
        <v>6158</v>
      </c>
      <c r="J807">
        <v>82</v>
      </c>
      <c r="K807">
        <v>44</v>
      </c>
      <c r="L807" t="s">
        <v>27</v>
      </c>
      <c r="M807">
        <v>120</v>
      </c>
      <c r="N807">
        <f>Table1[[#This Row],[Basic Salary]]+Table1[[#This Row],[Bonus]]</f>
        <v>123313</v>
      </c>
      <c r="O807" s="2">
        <f>Table1[[#This Row],[Bonus]]/Table1[[#This Row],[Basic Salary]]</f>
        <v>5.2562844095429134E-2</v>
      </c>
      <c r="P807">
        <f ca="1">DATEDIF(Table1[[#This Row],[Date of Birth]],TODAY(),"Y")</f>
        <v>19</v>
      </c>
      <c r="Q807">
        <f ca="1">DATEDIF(Table1[[#This Row],[Joining Date]],TODAY(),"Y")</f>
        <v>1</v>
      </c>
      <c r="R807" t="str">
        <f ca="1">IF(YEAR(Table1[[#This Row],[Joining Date]])=YEAR(TODAY()),"Yes","No")</f>
        <v>No</v>
      </c>
      <c r="S807" t="str">
        <f ca="1">IF(Table1[[#This Row],[Experience]]&gt;5,"Yes","No")</f>
        <v>No</v>
      </c>
      <c r="T807" t="str">
        <f>TEXT(Table1[[#This Row],[Joining Date]],"mmmm")</f>
        <v>February</v>
      </c>
      <c r="U807" t="str">
        <f>TEXT(Table1[[#This Row],[Joining Date]],"yyyy")</f>
        <v>2025</v>
      </c>
      <c r="V807" s="5">
        <f ca="1">TODAY()-Table1[[#This Row],[Joining Date]]</f>
        <v>530</v>
      </c>
      <c r="W807" t="str">
        <f>LEFT(Table1[[#This Row],[Employee Name]],FIND(" ",Table1[[#This Row],[Employee Name]])-1)</f>
        <v>Ananya</v>
      </c>
      <c r="X807" t="str">
        <f>RIGHT(Table1[[#This Row],[Employee Name]],LEN(Table1[[#This Row],[Employee Name]])-FIND(" ",Table1[[#This Row],[Employee Name]]))</f>
        <v>Rao</v>
      </c>
      <c r="Y807" t="str">
        <f>Table1[[#This Row],[Department]]&amp;"-"&amp;Table1[[#This Row],[Employee ID]]</f>
        <v>HR-E01226</v>
      </c>
      <c r="Z807" t="str">
        <f>LEFT(Table1[[#This Row],[Department]],3)</f>
        <v>HR</v>
      </c>
      <c r="AA807" t="str">
        <f>_xlfn.XLOOKUP(Table1[[#This Row],[Manager ID]],MANAGERS!A:A,MANAGERS!B:B)</f>
        <v>Manager_20</v>
      </c>
      <c r="AB807" t="str" cm="1">
        <f t="array" ref="AB807">_xlfn.XLOOKUP(Table1[[#This Row],[Manager ID]],Table2[[#All],[Manager ID]],Table2[[#All],[Department Head]])</f>
        <v>Operations</v>
      </c>
      <c r="AC807" s="2">
        <f>_xlfn.XLOOKUP(Table1[[#This Row],[City]],L:L,O:O)</f>
        <v>0.23674293405114402</v>
      </c>
      <c r="AD807" t="str" cm="1">
        <f t="array" ref="AD807">_xlfn.IFS(Table1[[#This Row],[Performance Score]]&gt;=90,"Excellent",Table1[[#This Row],[Performance Score]]&gt;=75,"Good",Table1[[#This Row],[Performance Score]]&gt;=60,"Average",Table1[[#This Row],[Performance Score]]&lt;=60,"Need Improvement")</f>
        <v>Need Improvement</v>
      </c>
      <c r="AE807" t="str">
        <f>IF(AND(Table1[[#This Row],[Attendance %]]&gt;=80,(Table1[[#This Row],[Performance Score]]&gt;=80)),"Eligible","Not Eligible")</f>
        <v>Not Eligible</v>
      </c>
      <c r="AF807" t="str">
        <f>IF(Table1[[#This Row],[Performance Score]]&gt;=80,"High Performer","Low Performer")</f>
        <v>Low Performer</v>
      </c>
      <c r="AG807" t="str" cm="1">
        <f t="array" aca="1" ref="AG807" ca="1">_xlfn.IFS(Table1[[#This Row],[Experience]]&lt;=3,"Junior",Table1[[#This Row],[Experience]]&lt;=7,"Mid Level",Table1[[#This Row],[Experience]]&gt;=7,"Senior")</f>
        <v>Junior</v>
      </c>
      <c r="AH807" t="str">
        <f>IF(Table1[[#This Row],[Attendance %]]&gt;75,"OK","Below 75")</f>
        <v>OK</v>
      </c>
      <c r="AI807" t="b">
        <f>ISBLANK(Table1[[#This Row],[Employee ID]])</f>
        <v>0</v>
      </c>
      <c r="AJ807" t="b">
        <f>ISNUMBER(Table1[[#This Row],[Total Salary  ]])</f>
        <v>1</v>
      </c>
      <c r="AK807" t="str">
        <f>IFERROR(_xlfn.XLOOKUP(Table1[[#This Row],[Manager ID]],MANAGERS!A:A,MANAGERS!B:B),"Not Found")</f>
        <v>Manager_20</v>
      </c>
    </row>
    <row r="808" spans="1:37" x14ac:dyDescent="0.2">
      <c r="A808" t="s">
        <v>3109</v>
      </c>
      <c r="B808" t="s">
        <v>39</v>
      </c>
      <c r="C808" t="s">
        <v>15</v>
      </c>
      <c r="D808" t="s">
        <v>25</v>
      </c>
      <c r="E808" t="s">
        <v>22</v>
      </c>
      <c r="F808" s="1">
        <v>44205</v>
      </c>
      <c r="G808" s="1">
        <v>30399</v>
      </c>
      <c r="H808">
        <v>113377</v>
      </c>
      <c r="I808">
        <v>9932</v>
      </c>
      <c r="J808">
        <v>72</v>
      </c>
      <c r="K808">
        <v>54</v>
      </c>
      <c r="L808" t="s">
        <v>31</v>
      </c>
      <c r="M808">
        <v>115</v>
      </c>
      <c r="N808">
        <f>Table1[[#This Row],[Basic Salary]]+Table1[[#This Row],[Bonus]]</f>
        <v>123309</v>
      </c>
      <c r="O808" s="2">
        <f>Table1[[#This Row],[Bonus]]/Table1[[#This Row],[Basic Salary]]</f>
        <v>8.7601541758910537E-2</v>
      </c>
      <c r="P808">
        <f ca="1">DATEDIF(Table1[[#This Row],[Date of Birth]],TODAY(),"Y")</f>
        <v>43</v>
      </c>
      <c r="Q808">
        <f ca="1">DATEDIF(Table1[[#This Row],[Joining Date]],TODAY(),"Y")</f>
        <v>5</v>
      </c>
      <c r="R808" t="str">
        <f ca="1">IF(YEAR(Table1[[#This Row],[Joining Date]])=YEAR(TODAY()),"Yes","No")</f>
        <v>No</v>
      </c>
      <c r="S808" t="str">
        <f ca="1">IF(Table1[[#This Row],[Experience]]&gt;5,"Yes","No")</f>
        <v>No</v>
      </c>
      <c r="T808" t="str">
        <f>TEXT(Table1[[#This Row],[Joining Date]],"mmmm")</f>
        <v>January</v>
      </c>
      <c r="U808" t="str">
        <f>TEXT(Table1[[#This Row],[Joining Date]],"yyyy")</f>
        <v>2021</v>
      </c>
      <c r="V808" s="5">
        <f ca="1">TODAY()-Table1[[#This Row],[Joining Date]]</f>
        <v>2034</v>
      </c>
      <c r="W808" t="str">
        <f>LEFT(Table1[[#This Row],[Employee Name]],FIND(" ",Table1[[#This Row],[Employee Name]])-1)</f>
        <v>Karan</v>
      </c>
      <c r="X808" t="str">
        <f>RIGHT(Table1[[#This Row],[Employee Name]],LEN(Table1[[#This Row],[Employee Name]])-FIND(" ",Table1[[#This Row],[Employee Name]]))</f>
        <v>Malhotra</v>
      </c>
      <c r="Y808" t="str">
        <f>Table1[[#This Row],[Department]]&amp;"-"&amp;Table1[[#This Row],[Employee ID]]</f>
        <v>Finance-E03053</v>
      </c>
      <c r="Z808" t="str">
        <f>LEFT(Table1[[#This Row],[Department]],3)</f>
        <v>Fin</v>
      </c>
      <c r="AA808" t="str">
        <f>_xlfn.XLOOKUP(Table1[[#This Row],[Manager ID]],MANAGERS!A:A,MANAGERS!B:B)</f>
        <v>Manager_15</v>
      </c>
      <c r="AB808" t="str" cm="1">
        <f t="array" ref="AB808">_xlfn.XLOOKUP(Table1[[#This Row],[Manager ID]],Table2[[#All],[Manager ID]],Table2[[#All],[Department Head]])</f>
        <v>Support</v>
      </c>
      <c r="AC808" s="2">
        <f>_xlfn.XLOOKUP(Table1[[#This Row],[City]],L:L,O:O)</f>
        <v>0.241864189087755</v>
      </c>
      <c r="AD808" t="str" cm="1">
        <f t="array" ref="AD808">_xlfn.IFS(Table1[[#This Row],[Performance Score]]&gt;=90,"Excellent",Table1[[#This Row],[Performance Score]]&gt;=75,"Good",Table1[[#This Row],[Performance Score]]&gt;=60,"Average",Table1[[#This Row],[Performance Score]]&lt;=60,"Need Improvement")</f>
        <v>Need Improvement</v>
      </c>
      <c r="AE808" t="str">
        <f>IF(AND(Table1[[#This Row],[Attendance %]]&gt;=80,(Table1[[#This Row],[Performance Score]]&gt;=80)),"Eligible","Not Eligible")</f>
        <v>Not Eligible</v>
      </c>
      <c r="AF808" t="str">
        <f>IF(Table1[[#This Row],[Performance Score]]&gt;=80,"High Performer","Low Performer")</f>
        <v>Low Performer</v>
      </c>
      <c r="AG808" t="str" cm="1">
        <f t="array" aca="1" ref="AG808" ca="1">_xlfn.IFS(Table1[[#This Row],[Experience]]&lt;=3,"Junior",Table1[[#This Row],[Experience]]&lt;=7,"Mid Level",Table1[[#This Row],[Experience]]&gt;=7,"Senior")</f>
        <v>Mid Level</v>
      </c>
      <c r="AH808" t="str">
        <f>IF(Table1[[#This Row],[Attendance %]]&gt;75,"OK","Below 75")</f>
        <v>Below 75</v>
      </c>
      <c r="AI808" t="b">
        <f>ISBLANK(Table1[[#This Row],[Employee ID]])</f>
        <v>0</v>
      </c>
      <c r="AJ808" t="b">
        <f>ISNUMBER(Table1[[#This Row],[Total Salary  ]])</f>
        <v>1</v>
      </c>
      <c r="AK808" t="str">
        <f>IFERROR(_xlfn.XLOOKUP(Table1[[#This Row],[Manager ID]],MANAGERS!A:A,MANAGERS!B:B),"Not Found")</f>
        <v>Manager_15</v>
      </c>
    </row>
    <row r="809" spans="1:37" x14ac:dyDescent="0.2">
      <c r="A809" t="s">
        <v>2944</v>
      </c>
      <c r="B809" t="s">
        <v>42</v>
      </c>
      <c r="C809" t="s">
        <v>21</v>
      </c>
      <c r="D809" t="s">
        <v>46</v>
      </c>
      <c r="E809" t="s">
        <v>26</v>
      </c>
      <c r="F809" s="1">
        <v>45731</v>
      </c>
      <c r="G809" s="1">
        <v>34730</v>
      </c>
      <c r="H809">
        <v>103364</v>
      </c>
      <c r="I809">
        <v>19932</v>
      </c>
      <c r="J809">
        <v>95</v>
      </c>
      <c r="K809">
        <v>98</v>
      </c>
      <c r="L809" t="s">
        <v>34</v>
      </c>
      <c r="M809">
        <v>107</v>
      </c>
      <c r="N809">
        <f>Table1[[#This Row],[Basic Salary]]+Table1[[#This Row],[Bonus]]</f>
        <v>123296</v>
      </c>
      <c r="O809" s="2">
        <f>Table1[[#This Row],[Bonus]]/Table1[[#This Row],[Basic Salary]]</f>
        <v>0.19283309469447776</v>
      </c>
      <c r="P809">
        <f ca="1">DATEDIF(Table1[[#This Row],[Date of Birth]],TODAY(),"Y")</f>
        <v>31</v>
      </c>
      <c r="Q809">
        <f ca="1">DATEDIF(Table1[[#This Row],[Joining Date]],TODAY(),"Y")</f>
        <v>1</v>
      </c>
      <c r="R809" t="str">
        <f ca="1">IF(YEAR(Table1[[#This Row],[Joining Date]])=YEAR(TODAY()),"Yes","No")</f>
        <v>No</v>
      </c>
      <c r="S809" t="str">
        <f ca="1">IF(Table1[[#This Row],[Experience]]&gt;5,"Yes","No")</f>
        <v>No</v>
      </c>
      <c r="T809" t="str">
        <f>TEXT(Table1[[#This Row],[Joining Date]],"mmmm")</f>
        <v>March</v>
      </c>
      <c r="U809" t="str">
        <f>TEXT(Table1[[#This Row],[Joining Date]],"yyyy")</f>
        <v>2025</v>
      </c>
      <c r="V809" s="5">
        <f ca="1">TODAY()-Table1[[#This Row],[Joining Date]]</f>
        <v>508</v>
      </c>
      <c r="W809" t="str">
        <f>LEFT(Table1[[#This Row],[Employee Name]],FIND(" ",Table1[[#This Row],[Employee Name]])-1)</f>
        <v>Krishna</v>
      </c>
      <c r="X809" t="str">
        <f>RIGHT(Table1[[#This Row],[Employee Name]],LEN(Table1[[#This Row],[Employee Name]])-FIND(" ",Table1[[#This Row],[Employee Name]]))</f>
        <v>Chaitanya</v>
      </c>
      <c r="Y809" t="str">
        <f>Table1[[#This Row],[Department]]&amp;"-"&amp;Table1[[#This Row],[Employee ID]]</f>
        <v>Support-E02888</v>
      </c>
      <c r="Z809" t="str">
        <f>LEFT(Table1[[#This Row],[Department]],3)</f>
        <v>Sup</v>
      </c>
      <c r="AA809" t="str">
        <f>_xlfn.XLOOKUP(Table1[[#This Row],[Manager ID]],MANAGERS!A:A,MANAGERS!B:B)</f>
        <v>Manager_7</v>
      </c>
      <c r="AB809" t="str" cm="1">
        <f t="array" ref="AB809">_xlfn.XLOOKUP(Table1[[#This Row],[Manager ID]],Table2[[#All],[Manager ID]],Table2[[#All],[Department Head]])</f>
        <v>Operations</v>
      </c>
      <c r="AC809" s="2">
        <f>_xlfn.XLOOKUP(Table1[[#This Row],[City]],L:L,O:O)</f>
        <v>0.24030340748661314</v>
      </c>
      <c r="AD809" t="str" cm="1">
        <f t="array" ref="AD809">_xlfn.IFS(Table1[[#This Row],[Performance Score]]&gt;=90,"Excellent",Table1[[#This Row],[Performance Score]]&gt;=75,"Good",Table1[[#This Row],[Performance Score]]&gt;=60,"Average",Table1[[#This Row],[Performance Score]]&lt;=60,"Need Improvement")</f>
        <v>Excellent</v>
      </c>
      <c r="AE809" t="str">
        <f>IF(AND(Table1[[#This Row],[Attendance %]]&gt;=80,(Table1[[#This Row],[Performance Score]]&gt;=80)),"Eligible","Not Eligible")</f>
        <v>Eligible</v>
      </c>
      <c r="AF809" t="str">
        <f>IF(Table1[[#This Row],[Performance Score]]&gt;=80,"High Performer","Low Performer")</f>
        <v>High Performer</v>
      </c>
      <c r="AG809" t="str" cm="1">
        <f t="array" aca="1" ref="AG809" ca="1">_xlfn.IFS(Table1[[#This Row],[Experience]]&lt;=3,"Junior",Table1[[#This Row],[Experience]]&lt;=7,"Mid Level",Table1[[#This Row],[Experience]]&gt;=7,"Senior")</f>
        <v>Junior</v>
      </c>
      <c r="AH809" t="str">
        <f>IF(Table1[[#This Row],[Attendance %]]&gt;75,"OK","Below 75")</f>
        <v>OK</v>
      </c>
      <c r="AI809" t="b">
        <f>ISBLANK(Table1[[#This Row],[Employee ID]])</f>
        <v>0</v>
      </c>
      <c r="AJ809" t="b">
        <f>ISNUMBER(Table1[[#This Row],[Total Salary  ]])</f>
        <v>1</v>
      </c>
      <c r="AK809" t="str">
        <f>IFERROR(_xlfn.XLOOKUP(Table1[[#This Row],[Manager ID]],MANAGERS!A:A,MANAGERS!B:B),"Not Found")</f>
        <v>Manager_7</v>
      </c>
    </row>
    <row r="810" spans="1:37" x14ac:dyDescent="0.2">
      <c r="A810" t="s">
        <v>2768</v>
      </c>
      <c r="B810" t="s">
        <v>89</v>
      </c>
      <c r="C810" t="s">
        <v>21</v>
      </c>
      <c r="D810" t="s">
        <v>43</v>
      </c>
      <c r="E810" t="s">
        <v>22</v>
      </c>
      <c r="F810" s="1">
        <v>43346</v>
      </c>
      <c r="G810" s="1">
        <v>31674</v>
      </c>
      <c r="H810">
        <v>108317</v>
      </c>
      <c r="I810">
        <v>14975</v>
      </c>
      <c r="J810">
        <v>77</v>
      </c>
      <c r="K810">
        <v>92</v>
      </c>
      <c r="L810" t="s">
        <v>27</v>
      </c>
      <c r="M810">
        <v>104</v>
      </c>
      <c r="N810">
        <f>Table1[[#This Row],[Basic Salary]]+Table1[[#This Row],[Bonus]]</f>
        <v>123292</v>
      </c>
      <c r="O810" s="2">
        <f>Table1[[#This Row],[Bonus]]/Table1[[#This Row],[Basic Salary]]</f>
        <v>0.13825161332016211</v>
      </c>
      <c r="P810">
        <f ca="1">DATEDIF(Table1[[#This Row],[Date of Birth]],TODAY(),"Y")</f>
        <v>39</v>
      </c>
      <c r="Q810">
        <f ca="1">DATEDIF(Table1[[#This Row],[Joining Date]],TODAY(),"Y")</f>
        <v>7</v>
      </c>
      <c r="R810" t="str">
        <f ca="1">IF(YEAR(Table1[[#This Row],[Joining Date]])=YEAR(TODAY()),"Yes","No")</f>
        <v>No</v>
      </c>
      <c r="S810" t="str">
        <f ca="1">IF(Table1[[#This Row],[Experience]]&gt;5,"Yes","No")</f>
        <v>Yes</v>
      </c>
      <c r="T810" t="str">
        <f>TEXT(Table1[[#This Row],[Joining Date]],"mmmm")</f>
        <v>September</v>
      </c>
      <c r="U810" t="str">
        <f>TEXT(Table1[[#This Row],[Joining Date]],"yyyy")</f>
        <v>2018</v>
      </c>
      <c r="V810" s="5">
        <f ca="1">TODAY()-Table1[[#This Row],[Joining Date]]</f>
        <v>2893</v>
      </c>
      <c r="W810" t="str">
        <f>LEFT(Table1[[#This Row],[Employee Name]],FIND(" ",Table1[[#This Row],[Employee Name]])-1)</f>
        <v>Tarun</v>
      </c>
      <c r="X810" t="str">
        <f>RIGHT(Table1[[#This Row],[Employee Name]],LEN(Table1[[#This Row],[Employee Name]])-FIND(" ",Table1[[#This Row],[Employee Name]]))</f>
        <v>Verma</v>
      </c>
      <c r="Y810" t="str">
        <f>Table1[[#This Row],[Department]]&amp;"-"&amp;Table1[[#This Row],[Employee ID]]</f>
        <v>Operations-E02712</v>
      </c>
      <c r="Z810" t="str">
        <f>LEFT(Table1[[#This Row],[Department]],3)</f>
        <v>Ope</v>
      </c>
      <c r="AA810" t="str">
        <f>_xlfn.XLOOKUP(Table1[[#This Row],[Manager ID]],MANAGERS!A:A,MANAGERS!B:B)</f>
        <v>Manager_4</v>
      </c>
      <c r="AB810" t="str" cm="1">
        <f t="array" ref="AB810">_xlfn.XLOOKUP(Table1[[#This Row],[Manager ID]],Table2[[#All],[Manager ID]],Table2[[#All],[Department Head]])</f>
        <v>Finance</v>
      </c>
      <c r="AC810" s="2">
        <f>_xlfn.XLOOKUP(Table1[[#This Row],[City]],L:L,O:O)</f>
        <v>0.23674293405114402</v>
      </c>
      <c r="AD810" t="str" cm="1">
        <f t="array" ref="AD810">_xlfn.IFS(Table1[[#This Row],[Performance Score]]&gt;=90,"Excellent",Table1[[#This Row],[Performance Score]]&gt;=75,"Good",Table1[[#This Row],[Performance Score]]&gt;=60,"Average",Table1[[#This Row],[Performance Score]]&lt;=60,"Need Improvement")</f>
        <v>Excellent</v>
      </c>
      <c r="AE810" t="str">
        <f>IF(AND(Table1[[#This Row],[Attendance %]]&gt;=80,(Table1[[#This Row],[Performance Score]]&gt;=80)),"Eligible","Not Eligible")</f>
        <v>Not Eligible</v>
      </c>
      <c r="AF810" t="str">
        <f>IF(Table1[[#This Row],[Performance Score]]&gt;=80,"High Performer","Low Performer")</f>
        <v>High Performer</v>
      </c>
      <c r="AG810" t="str" cm="1">
        <f t="array" aca="1" ref="AG810" ca="1">_xlfn.IFS(Table1[[#This Row],[Experience]]&lt;=3,"Junior",Table1[[#This Row],[Experience]]&lt;=7,"Mid Level",Table1[[#This Row],[Experience]]&gt;=7,"Senior")</f>
        <v>Mid Level</v>
      </c>
      <c r="AH810" t="str">
        <f>IF(Table1[[#This Row],[Attendance %]]&gt;75,"OK","Below 75")</f>
        <v>OK</v>
      </c>
      <c r="AI810" t="b">
        <f>ISBLANK(Table1[[#This Row],[Employee ID]])</f>
        <v>0</v>
      </c>
      <c r="AJ810" t="b">
        <f>ISNUMBER(Table1[[#This Row],[Total Salary  ]])</f>
        <v>1</v>
      </c>
      <c r="AK810" t="str">
        <f>IFERROR(_xlfn.XLOOKUP(Table1[[#This Row],[Manager ID]],MANAGERS!A:A,MANAGERS!B:B),"Not Found")</f>
        <v>Manager_4</v>
      </c>
    </row>
    <row r="811" spans="1:37" x14ac:dyDescent="0.2">
      <c r="A811" t="s">
        <v>3827</v>
      </c>
      <c r="B811" t="s">
        <v>75</v>
      </c>
      <c r="C811" t="s">
        <v>15</v>
      </c>
      <c r="D811" t="s">
        <v>43</v>
      </c>
      <c r="E811" t="s">
        <v>30</v>
      </c>
      <c r="F811" s="1">
        <v>43821</v>
      </c>
      <c r="G811" s="1">
        <v>37174</v>
      </c>
      <c r="H811">
        <v>103643</v>
      </c>
      <c r="I811">
        <v>19649</v>
      </c>
      <c r="J811">
        <v>73</v>
      </c>
      <c r="K811">
        <v>77</v>
      </c>
      <c r="L811" t="s">
        <v>34</v>
      </c>
      <c r="M811">
        <v>117</v>
      </c>
      <c r="N811">
        <f>Table1[[#This Row],[Basic Salary]]+Table1[[#This Row],[Bonus]]</f>
        <v>123292</v>
      </c>
      <c r="O811" s="2">
        <f>Table1[[#This Row],[Bonus]]/Table1[[#This Row],[Basic Salary]]</f>
        <v>0.18958347404069739</v>
      </c>
      <c r="P811">
        <f ca="1">DATEDIF(Table1[[#This Row],[Date of Birth]],TODAY(),"Y")</f>
        <v>24</v>
      </c>
      <c r="Q811">
        <f ca="1">DATEDIF(Table1[[#This Row],[Joining Date]],TODAY(),"Y")</f>
        <v>6</v>
      </c>
      <c r="R811" t="str">
        <f ca="1">IF(YEAR(Table1[[#This Row],[Joining Date]])=YEAR(TODAY()),"Yes","No")</f>
        <v>No</v>
      </c>
      <c r="S811" t="str">
        <f ca="1">IF(Table1[[#This Row],[Experience]]&gt;5,"Yes","No")</f>
        <v>Yes</v>
      </c>
      <c r="T811" t="str">
        <f>TEXT(Table1[[#This Row],[Joining Date]],"mmmm")</f>
        <v>December</v>
      </c>
      <c r="U811" t="str">
        <f>TEXT(Table1[[#This Row],[Joining Date]],"yyyy")</f>
        <v>2019</v>
      </c>
      <c r="V811" s="5">
        <f ca="1">TODAY()-Table1[[#This Row],[Joining Date]]</f>
        <v>2418</v>
      </c>
      <c r="W811" t="str">
        <f>LEFT(Table1[[#This Row],[Employee Name]],FIND(" ",Table1[[#This Row],[Employee Name]])-1)</f>
        <v>Ishita</v>
      </c>
      <c r="X811" t="str">
        <f>RIGHT(Table1[[#This Row],[Employee Name]],LEN(Table1[[#This Row],[Employee Name]])-FIND(" ",Table1[[#This Row],[Employee Name]]))</f>
        <v>Roy</v>
      </c>
      <c r="Y811" t="str">
        <f>Table1[[#This Row],[Department]]&amp;"-"&amp;Table1[[#This Row],[Employee ID]]</f>
        <v>Operations-E03771</v>
      </c>
      <c r="Z811" t="str">
        <f>LEFT(Table1[[#This Row],[Department]],3)</f>
        <v>Ope</v>
      </c>
      <c r="AA811" t="str">
        <f>_xlfn.XLOOKUP(Table1[[#This Row],[Manager ID]],MANAGERS!A:A,MANAGERS!B:B)</f>
        <v>Manager_17</v>
      </c>
      <c r="AB811" t="str" cm="1">
        <f t="array" ref="AB811">_xlfn.XLOOKUP(Table1[[#This Row],[Manager ID]],Table2[[#All],[Manager ID]],Table2[[#All],[Department Head]])</f>
        <v>Finance</v>
      </c>
      <c r="AC811" s="2">
        <f>_xlfn.XLOOKUP(Table1[[#This Row],[City]],L:L,O:O)</f>
        <v>0.24030340748661314</v>
      </c>
      <c r="AD811" t="str" cm="1">
        <f t="array" ref="AD811">_xlfn.IFS(Table1[[#This Row],[Performance Score]]&gt;=90,"Excellent",Table1[[#This Row],[Performance Score]]&gt;=75,"Good",Table1[[#This Row],[Performance Score]]&gt;=60,"Average",Table1[[#This Row],[Performance Score]]&lt;=60,"Need Improvement")</f>
        <v>Good</v>
      </c>
      <c r="AE811" t="str">
        <f>IF(AND(Table1[[#This Row],[Attendance %]]&gt;=80,(Table1[[#This Row],[Performance Score]]&gt;=80)),"Eligible","Not Eligible")</f>
        <v>Not Eligible</v>
      </c>
      <c r="AF811" t="str">
        <f>IF(Table1[[#This Row],[Performance Score]]&gt;=80,"High Performer","Low Performer")</f>
        <v>Low Performer</v>
      </c>
      <c r="AG811" t="str" cm="1">
        <f t="array" aca="1" ref="AG811" ca="1">_xlfn.IFS(Table1[[#This Row],[Experience]]&lt;=3,"Junior",Table1[[#This Row],[Experience]]&lt;=7,"Mid Level",Table1[[#This Row],[Experience]]&gt;=7,"Senior")</f>
        <v>Mid Level</v>
      </c>
      <c r="AH811" t="str">
        <f>IF(Table1[[#This Row],[Attendance %]]&gt;75,"OK","Below 75")</f>
        <v>Below 75</v>
      </c>
      <c r="AI811" t="b">
        <f>ISBLANK(Table1[[#This Row],[Employee ID]])</f>
        <v>0</v>
      </c>
      <c r="AJ811" t="b">
        <f>ISNUMBER(Table1[[#This Row],[Total Salary  ]])</f>
        <v>1</v>
      </c>
      <c r="AK811" t="str">
        <f>IFERROR(_xlfn.XLOOKUP(Table1[[#This Row],[Manager ID]],MANAGERS!A:A,MANAGERS!B:B),"Not Found")</f>
        <v>Manager_17</v>
      </c>
    </row>
    <row r="812" spans="1:37" x14ac:dyDescent="0.2">
      <c r="A812" t="s">
        <v>3951</v>
      </c>
      <c r="B812" t="s">
        <v>95</v>
      </c>
      <c r="C812" t="s">
        <v>21</v>
      </c>
      <c r="D812" t="s">
        <v>40</v>
      </c>
      <c r="E812" t="s">
        <v>30</v>
      </c>
      <c r="F812" s="1">
        <v>44726</v>
      </c>
      <c r="G812" s="1">
        <v>30628</v>
      </c>
      <c r="H812">
        <v>94308</v>
      </c>
      <c r="I812">
        <v>28983</v>
      </c>
      <c r="J812">
        <v>81</v>
      </c>
      <c r="K812">
        <v>57</v>
      </c>
      <c r="L812" t="s">
        <v>53</v>
      </c>
      <c r="M812">
        <v>107</v>
      </c>
      <c r="N812">
        <f>Table1[[#This Row],[Basic Salary]]+Table1[[#This Row],[Bonus]]</f>
        <v>123291</v>
      </c>
      <c r="O812" s="2">
        <f>Table1[[#This Row],[Bonus]]/Table1[[#This Row],[Basic Salary]]</f>
        <v>0.30732281460745642</v>
      </c>
      <c r="P812">
        <f ca="1">DATEDIF(Table1[[#This Row],[Date of Birth]],TODAY(),"Y")</f>
        <v>42</v>
      </c>
      <c r="Q812">
        <f ca="1">DATEDIF(Table1[[#This Row],[Joining Date]],TODAY(),"Y")</f>
        <v>4</v>
      </c>
      <c r="R812" t="str">
        <f ca="1">IF(YEAR(Table1[[#This Row],[Joining Date]])=YEAR(TODAY()),"Yes","No")</f>
        <v>No</v>
      </c>
      <c r="S812" t="str">
        <f ca="1">IF(Table1[[#This Row],[Experience]]&gt;5,"Yes","No")</f>
        <v>No</v>
      </c>
      <c r="T812" t="str">
        <f>TEXT(Table1[[#This Row],[Joining Date]],"mmmm")</f>
        <v>June</v>
      </c>
      <c r="U812" t="str">
        <f>TEXT(Table1[[#This Row],[Joining Date]],"yyyy")</f>
        <v>2022</v>
      </c>
      <c r="V812" s="5">
        <f ca="1">TODAY()-Table1[[#This Row],[Joining Date]]</f>
        <v>1513</v>
      </c>
      <c r="W812" t="str">
        <f>LEFT(Table1[[#This Row],[Employee Name]],FIND(" ",Table1[[#This Row],[Employee Name]])-1)</f>
        <v>Ajay</v>
      </c>
      <c r="X812" t="str">
        <f>RIGHT(Table1[[#This Row],[Employee Name]],LEN(Table1[[#This Row],[Employee Name]])-FIND(" ",Table1[[#This Row],[Employee Name]]))</f>
        <v>Singh</v>
      </c>
      <c r="Y812" t="str">
        <f>Table1[[#This Row],[Department]]&amp;"-"&amp;Table1[[#This Row],[Employee ID]]</f>
        <v>IT-E03895</v>
      </c>
      <c r="Z812" t="str">
        <f>LEFT(Table1[[#This Row],[Department]],3)</f>
        <v>IT</v>
      </c>
      <c r="AA812" t="str">
        <f>_xlfn.XLOOKUP(Table1[[#This Row],[Manager ID]],MANAGERS!A:A,MANAGERS!B:B)</f>
        <v>Manager_7</v>
      </c>
      <c r="AB812" t="str" cm="1">
        <f t="array" ref="AB812">_xlfn.XLOOKUP(Table1[[#This Row],[Manager ID]],Table2[[#All],[Manager ID]],Table2[[#All],[Department Head]])</f>
        <v>Operations</v>
      </c>
      <c r="AC812" s="2">
        <f>_xlfn.XLOOKUP(Table1[[#This Row],[City]],L:L,O:O)</f>
        <v>0.23685887225230964</v>
      </c>
      <c r="AD812" t="str" cm="1">
        <f t="array" ref="AD812">_xlfn.IFS(Table1[[#This Row],[Performance Score]]&gt;=90,"Excellent",Table1[[#This Row],[Performance Score]]&gt;=75,"Good",Table1[[#This Row],[Performance Score]]&gt;=60,"Average",Table1[[#This Row],[Performance Score]]&lt;=60,"Need Improvement")</f>
        <v>Need Improvement</v>
      </c>
      <c r="AE812" t="str">
        <f>IF(AND(Table1[[#This Row],[Attendance %]]&gt;=80,(Table1[[#This Row],[Performance Score]]&gt;=80)),"Eligible","Not Eligible")</f>
        <v>Not Eligible</v>
      </c>
      <c r="AF812" t="str">
        <f>IF(Table1[[#This Row],[Performance Score]]&gt;=80,"High Performer","Low Performer")</f>
        <v>Low Performer</v>
      </c>
      <c r="AG812" t="str" cm="1">
        <f t="array" aca="1" ref="AG812" ca="1">_xlfn.IFS(Table1[[#This Row],[Experience]]&lt;=3,"Junior",Table1[[#This Row],[Experience]]&lt;=7,"Mid Level",Table1[[#This Row],[Experience]]&gt;=7,"Senior")</f>
        <v>Mid Level</v>
      </c>
      <c r="AH812" t="str">
        <f>IF(Table1[[#This Row],[Attendance %]]&gt;75,"OK","Below 75")</f>
        <v>OK</v>
      </c>
      <c r="AI812" t="b">
        <f>ISBLANK(Table1[[#This Row],[Employee ID]])</f>
        <v>0</v>
      </c>
      <c r="AJ812" t="b">
        <f>ISNUMBER(Table1[[#This Row],[Total Salary  ]])</f>
        <v>1</v>
      </c>
      <c r="AK812" t="str">
        <f>IFERROR(_xlfn.XLOOKUP(Table1[[#This Row],[Manager ID]],MANAGERS!A:A,MANAGERS!B:B),"Not Found")</f>
        <v>Manager_7</v>
      </c>
    </row>
    <row r="813" spans="1:37" x14ac:dyDescent="0.2">
      <c r="A813" t="s">
        <v>3348</v>
      </c>
      <c r="B813" t="s">
        <v>69</v>
      </c>
      <c r="C813" t="s">
        <v>15</v>
      </c>
      <c r="D813" t="s">
        <v>81</v>
      </c>
      <c r="E813" t="s">
        <v>30</v>
      </c>
      <c r="F813" s="1">
        <v>44247</v>
      </c>
      <c r="G813" s="1">
        <v>37093</v>
      </c>
      <c r="H813">
        <v>113250</v>
      </c>
      <c r="I813">
        <v>10036</v>
      </c>
      <c r="J813">
        <v>60</v>
      </c>
      <c r="K813">
        <v>94</v>
      </c>
      <c r="L813" t="s">
        <v>53</v>
      </c>
      <c r="M813">
        <v>105</v>
      </c>
      <c r="N813">
        <f>Table1[[#This Row],[Basic Salary]]+Table1[[#This Row],[Bonus]]</f>
        <v>123286</v>
      </c>
      <c r="O813" s="2">
        <f>Table1[[#This Row],[Bonus]]/Table1[[#This Row],[Basic Salary]]</f>
        <v>8.8618101545253861E-2</v>
      </c>
      <c r="P813">
        <f ca="1">DATEDIF(Table1[[#This Row],[Date of Birth]],TODAY(),"Y")</f>
        <v>25</v>
      </c>
      <c r="Q813">
        <f ca="1">DATEDIF(Table1[[#This Row],[Joining Date]],TODAY(),"Y")</f>
        <v>5</v>
      </c>
      <c r="R813" t="str">
        <f ca="1">IF(YEAR(Table1[[#This Row],[Joining Date]])=YEAR(TODAY()),"Yes","No")</f>
        <v>No</v>
      </c>
      <c r="S813" t="str">
        <f ca="1">IF(Table1[[#This Row],[Experience]]&gt;5,"Yes","No")</f>
        <v>No</v>
      </c>
      <c r="T813" t="str">
        <f>TEXT(Table1[[#This Row],[Joining Date]],"mmmm")</f>
        <v>February</v>
      </c>
      <c r="U813" t="str">
        <f>TEXT(Table1[[#This Row],[Joining Date]],"yyyy")</f>
        <v>2021</v>
      </c>
      <c r="V813" s="5">
        <f ca="1">TODAY()-Table1[[#This Row],[Joining Date]]</f>
        <v>1992</v>
      </c>
      <c r="W813" t="str">
        <f>LEFT(Table1[[#This Row],[Employee Name]],FIND(" ",Table1[[#This Row],[Employee Name]])-1)</f>
        <v>Neha</v>
      </c>
      <c r="X813" t="str">
        <f>RIGHT(Table1[[#This Row],[Employee Name]],LEN(Table1[[#This Row],[Employee Name]])-FIND(" ",Table1[[#This Row],[Employee Name]]))</f>
        <v>Kulkarni</v>
      </c>
      <c r="Y813" t="str">
        <f>Table1[[#This Row],[Department]]&amp;"-"&amp;Table1[[#This Row],[Employee ID]]</f>
        <v>Sales-E03292</v>
      </c>
      <c r="Z813" t="str">
        <f>LEFT(Table1[[#This Row],[Department]],3)</f>
        <v>Sal</v>
      </c>
      <c r="AA813" t="str">
        <f>_xlfn.XLOOKUP(Table1[[#This Row],[Manager ID]],MANAGERS!A:A,MANAGERS!B:B)</f>
        <v>Manager_5</v>
      </c>
      <c r="AB813" t="str" cm="1">
        <f t="array" ref="AB813">_xlfn.XLOOKUP(Table1[[#This Row],[Manager ID]],Table2[[#All],[Manager ID]],Table2[[#All],[Department Head]])</f>
        <v>Sales</v>
      </c>
      <c r="AC813" s="2">
        <f>_xlfn.XLOOKUP(Table1[[#This Row],[City]],L:L,O:O)</f>
        <v>0.23685887225230964</v>
      </c>
      <c r="AD813" t="str" cm="1">
        <f t="array" ref="AD813">_xlfn.IFS(Table1[[#This Row],[Performance Score]]&gt;=90,"Excellent",Table1[[#This Row],[Performance Score]]&gt;=75,"Good",Table1[[#This Row],[Performance Score]]&gt;=60,"Average",Table1[[#This Row],[Performance Score]]&lt;=60,"Need Improvement")</f>
        <v>Excellent</v>
      </c>
      <c r="AE813" t="str">
        <f>IF(AND(Table1[[#This Row],[Attendance %]]&gt;=80,(Table1[[#This Row],[Performance Score]]&gt;=80)),"Eligible","Not Eligible")</f>
        <v>Not Eligible</v>
      </c>
      <c r="AF813" t="str">
        <f>IF(Table1[[#This Row],[Performance Score]]&gt;=80,"High Performer","Low Performer")</f>
        <v>High Performer</v>
      </c>
      <c r="AG813" t="str" cm="1">
        <f t="array" aca="1" ref="AG813" ca="1">_xlfn.IFS(Table1[[#This Row],[Experience]]&lt;=3,"Junior",Table1[[#This Row],[Experience]]&lt;=7,"Mid Level",Table1[[#This Row],[Experience]]&gt;=7,"Senior")</f>
        <v>Mid Level</v>
      </c>
      <c r="AH813" t="str">
        <f>IF(Table1[[#This Row],[Attendance %]]&gt;75,"OK","Below 75")</f>
        <v>Below 75</v>
      </c>
      <c r="AI813" t="b">
        <f>ISBLANK(Table1[[#This Row],[Employee ID]])</f>
        <v>0</v>
      </c>
      <c r="AJ813" t="b">
        <f>ISNUMBER(Table1[[#This Row],[Total Salary  ]])</f>
        <v>1</v>
      </c>
      <c r="AK813" t="str">
        <f>IFERROR(_xlfn.XLOOKUP(Table1[[#This Row],[Manager ID]],MANAGERS!A:A,MANAGERS!B:B),"Not Found")</f>
        <v>Manager_5</v>
      </c>
    </row>
    <row r="814" spans="1:37" x14ac:dyDescent="0.2">
      <c r="A814" t="s">
        <v>2795</v>
      </c>
      <c r="B814" t="s">
        <v>85</v>
      </c>
      <c r="C814" t="s">
        <v>21</v>
      </c>
      <c r="D814" t="s">
        <v>40</v>
      </c>
      <c r="E814" t="s">
        <v>22</v>
      </c>
      <c r="F814" s="1">
        <v>42714</v>
      </c>
      <c r="G814" s="1">
        <v>33541</v>
      </c>
      <c r="H814">
        <v>101500</v>
      </c>
      <c r="I814">
        <v>21777</v>
      </c>
      <c r="J814">
        <v>87</v>
      </c>
      <c r="K814">
        <v>67</v>
      </c>
      <c r="L814" t="s">
        <v>37</v>
      </c>
      <c r="M814">
        <v>109</v>
      </c>
      <c r="N814">
        <f>Table1[[#This Row],[Basic Salary]]+Table1[[#This Row],[Bonus]]</f>
        <v>123277</v>
      </c>
      <c r="O814" s="2">
        <f>Table1[[#This Row],[Bonus]]/Table1[[#This Row],[Basic Salary]]</f>
        <v>0.21455172413793103</v>
      </c>
      <c r="P814">
        <f ca="1">DATEDIF(Table1[[#This Row],[Date of Birth]],TODAY(),"Y")</f>
        <v>34</v>
      </c>
      <c r="Q814">
        <f ca="1">DATEDIF(Table1[[#This Row],[Joining Date]],TODAY(),"Y")</f>
        <v>9</v>
      </c>
      <c r="R814" t="str">
        <f ca="1">IF(YEAR(Table1[[#This Row],[Joining Date]])=YEAR(TODAY()),"Yes","No")</f>
        <v>No</v>
      </c>
      <c r="S814" t="str">
        <f ca="1">IF(Table1[[#This Row],[Experience]]&gt;5,"Yes","No")</f>
        <v>Yes</v>
      </c>
      <c r="T814" t="str">
        <f>TEXT(Table1[[#This Row],[Joining Date]],"mmmm")</f>
        <v>December</v>
      </c>
      <c r="U814" t="str">
        <f>TEXT(Table1[[#This Row],[Joining Date]],"yyyy")</f>
        <v>2016</v>
      </c>
      <c r="V814" s="5">
        <f ca="1">TODAY()-Table1[[#This Row],[Joining Date]]</f>
        <v>3525</v>
      </c>
      <c r="W814" t="str">
        <f>LEFT(Table1[[#This Row],[Employee Name]],FIND(" ",Table1[[#This Row],[Employee Name]])-1)</f>
        <v>Pooja</v>
      </c>
      <c r="X814" t="str">
        <f>RIGHT(Table1[[#This Row],[Employee Name]],LEN(Table1[[#This Row],[Employee Name]])-FIND(" ",Table1[[#This Row],[Employee Name]]))</f>
        <v>Das</v>
      </c>
      <c r="Y814" t="str">
        <f>Table1[[#This Row],[Department]]&amp;"-"&amp;Table1[[#This Row],[Employee ID]]</f>
        <v>IT-E02739</v>
      </c>
      <c r="Z814" t="str">
        <f>LEFT(Table1[[#This Row],[Department]],3)</f>
        <v>IT</v>
      </c>
      <c r="AA814" t="str">
        <f>_xlfn.XLOOKUP(Table1[[#This Row],[Manager ID]],MANAGERS!A:A,MANAGERS!B:B)</f>
        <v>Manager_9</v>
      </c>
      <c r="AB814" t="str" cm="1">
        <f t="array" ref="AB814">_xlfn.XLOOKUP(Table1[[#This Row],[Manager ID]],Table2[[#All],[Manager ID]],Table2[[#All],[Department Head]])</f>
        <v>Sales</v>
      </c>
      <c r="AC814" s="2">
        <f>_xlfn.XLOOKUP(Table1[[#This Row],[City]],L:L,O:O)</f>
        <v>0.24036902712549932</v>
      </c>
      <c r="AD814" t="str" cm="1">
        <f t="array" ref="AD814">_xlfn.IFS(Table1[[#This Row],[Performance Score]]&gt;=90,"Excellent",Table1[[#This Row],[Performance Score]]&gt;=75,"Good",Table1[[#This Row],[Performance Score]]&gt;=60,"Average",Table1[[#This Row],[Performance Score]]&lt;=60,"Need Improvement")</f>
        <v>Average</v>
      </c>
      <c r="AE814" t="str">
        <f>IF(AND(Table1[[#This Row],[Attendance %]]&gt;=80,(Table1[[#This Row],[Performance Score]]&gt;=80)),"Eligible","Not Eligible")</f>
        <v>Not Eligible</v>
      </c>
      <c r="AF814" t="str">
        <f>IF(Table1[[#This Row],[Performance Score]]&gt;=80,"High Performer","Low Performer")</f>
        <v>Low Performer</v>
      </c>
      <c r="AG814" t="str" cm="1">
        <f t="array" aca="1" ref="AG814" ca="1">_xlfn.IFS(Table1[[#This Row],[Experience]]&lt;=3,"Junior",Table1[[#This Row],[Experience]]&lt;=7,"Mid Level",Table1[[#This Row],[Experience]]&gt;=7,"Senior")</f>
        <v>Senior</v>
      </c>
      <c r="AH814" t="str">
        <f>IF(Table1[[#This Row],[Attendance %]]&gt;75,"OK","Below 75")</f>
        <v>OK</v>
      </c>
      <c r="AI814" t="b">
        <f>ISBLANK(Table1[[#This Row],[Employee ID]])</f>
        <v>0</v>
      </c>
      <c r="AJ814" t="b">
        <f>ISNUMBER(Table1[[#This Row],[Total Salary  ]])</f>
        <v>1</v>
      </c>
      <c r="AK814" t="str">
        <f>IFERROR(_xlfn.XLOOKUP(Table1[[#This Row],[Manager ID]],MANAGERS!A:A,MANAGERS!B:B),"Not Found")</f>
        <v>Manager_9</v>
      </c>
    </row>
    <row r="815" spans="1:37" x14ac:dyDescent="0.2">
      <c r="A815" t="s">
        <v>1846</v>
      </c>
      <c r="B815" t="s">
        <v>62</v>
      </c>
      <c r="C815" t="s">
        <v>15</v>
      </c>
      <c r="D815" t="s">
        <v>43</v>
      </c>
      <c r="E815" t="s">
        <v>65</v>
      </c>
      <c r="F815" s="1">
        <v>44464</v>
      </c>
      <c r="G815" s="1">
        <v>40167</v>
      </c>
      <c r="H815">
        <v>100547</v>
      </c>
      <c r="I815">
        <v>22695</v>
      </c>
      <c r="J815">
        <v>90</v>
      </c>
      <c r="K815">
        <v>58</v>
      </c>
      <c r="L815" t="s">
        <v>27</v>
      </c>
      <c r="M815">
        <v>117</v>
      </c>
      <c r="N815">
        <f>Table1[[#This Row],[Basic Salary]]+Table1[[#This Row],[Bonus]]</f>
        <v>123242</v>
      </c>
      <c r="O815" s="2">
        <f>Table1[[#This Row],[Bonus]]/Table1[[#This Row],[Basic Salary]]</f>
        <v>0.22571533710603001</v>
      </c>
      <c r="P815">
        <f ca="1">DATEDIF(Table1[[#This Row],[Date of Birth]],TODAY(),"Y")</f>
        <v>16</v>
      </c>
      <c r="Q815">
        <f ca="1">DATEDIF(Table1[[#This Row],[Joining Date]],TODAY(),"Y")</f>
        <v>4</v>
      </c>
      <c r="R815" t="str">
        <f ca="1">IF(YEAR(Table1[[#This Row],[Joining Date]])=YEAR(TODAY()),"Yes","No")</f>
        <v>No</v>
      </c>
      <c r="S815" t="str">
        <f ca="1">IF(Table1[[#This Row],[Experience]]&gt;5,"Yes","No")</f>
        <v>No</v>
      </c>
      <c r="T815" t="str">
        <f>TEXT(Table1[[#This Row],[Joining Date]],"mmmm")</f>
        <v>September</v>
      </c>
      <c r="U815" t="str">
        <f>TEXT(Table1[[#This Row],[Joining Date]],"yyyy")</f>
        <v>2021</v>
      </c>
      <c r="V815" s="5">
        <f ca="1">TODAY()-Table1[[#This Row],[Joining Date]]</f>
        <v>1775</v>
      </c>
      <c r="W815" t="str">
        <f>LEFT(Table1[[#This Row],[Employee Name]],FIND(" ",Table1[[#This Row],[Employee Name]])-1)</f>
        <v>Kavya</v>
      </c>
      <c r="X815" t="str">
        <f>RIGHT(Table1[[#This Row],[Employee Name]],LEN(Table1[[#This Row],[Employee Name]])-FIND(" ",Table1[[#This Row],[Employee Name]]))</f>
        <v>Nair</v>
      </c>
      <c r="Y815" t="str">
        <f>Table1[[#This Row],[Department]]&amp;"-"&amp;Table1[[#This Row],[Employee ID]]</f>
        <v>Operations-E01790</v>
      </c>
      <c r="Z815" t="str">
        <f>LEFT(Table1[[#This Row],[Department]],3)</f>
        <v>Ope</v>
      </c>
      <c r="AA815" t="str">
        <f>_xlfn.XLOOKUP(Table1[[#This Row],[Manager ID]],MANAGERS!A:A,MANAGERS!B:B)</f>
        <v>Manager_17</v>
      </c>
      <c r="AB815" t="str" cm="1">
        <f t="array" ref="AB815">_xlfn.XLOOKUP(Table1[[#This Row],[Manager ID]],Table2[[#All],[Manager ID]],Table2[[#All],[Department Head]])</f>
        <v>Finance</v>
      </c>
      <c r="AC815" s="2">
        <f>_xlfn.XLOOKUP(Table1[[#This Row],[City]],L:L,O:O)</f>
        <v>0.23674293405114402</v>
      </c>
      <c r="AD815" t="str" cm="1">
        <f t="array" ref="AD815">_xlfn.IFS(Table1[[#This Row],[Performance Score]]&gt;=90,"Excellent",Table1[[#This Row],[Performance Score]]&gt;=75,"Good",Table1[[#This Row],[Performance Score]]&gt;=60,"Average",Table1[[#This Row],[Performance Score]]&lt;=60,"Need Improvement")</f>
        <v>Need Improvement</v>
      </c>
      <c r="AE815" t="str">
        <f>IF(AND(Table1[[#This Row],[Attendance %]]&gt;=80,(Table1[[#This Row],[Performance Score]]&gt;=80)),"Eligible","Not Eligible")</f>
        <v>Not Eligible</v>
      </c>
      <c r="AF815" t="str">
        <f>IF(Table1[[#This Row],[Performance Score]]&gt;=80,"High Performer","Low Performer")</f>
        <v>Low Performer</v>
      </c>
      <c r="AG815" t="str" cm="1">
        <f t="array" aca="1" ref="AG815" ca="1">_xlfn.IFS(Table1[[#This Row],[Experience]]&lt;=3,"Junior",Table1[[#This Row],[Experience]]&lt;=7,"Mid Level",Table1[[#This Row],[Experience]]&gt;=7,"Senior")</f>
        <v>Mid Level</v>
      </c>
      <c r="AH815" t="str">
        <f>IF(Table1[[#This Row],[Attendance %]]&gt;75,"OK","Below 75")</f>
        <v>OK</v>
      </c>
      <c r="AI815" t="b">
        <f>ISBLANK(Table1[[#This Row],[Employee ID]])</f>
        <v>0</v>
      </c>
      <c r="AJ815" t="b">
        <f>ISNUMBER(Table1[[#This Row],[Total Salary  ]])</f>
        <v>1</v>
      </c>
      <c r="AK815" t="str">
        <f>IFERROR(_xlfn.XLOOKUP(Table1[[#This Row],[Manager ID]],MANAGERS!A:A,MANAGERS!B:B),"Not Found")</f>
        <v>Manager_17</v>
      </c>
    </row>
    <row r="816" spans="1:37" x14ac:dyDescent="0.2">
      <c r="A816" t="s">
        <v>2497</v>
      </c>
      <c r="B816" t="s">
        <v>69</v>
      </c>
      <c r="C816" t="s">
        <v>21</v>
      </c>
      <c r="D816" t="s">
        <v>16</v>
      </c>
      <c r="E816" t="s">
        <v>17</v>
      </c>
      <c r="F816" s="1">
        <v>43945</v>
      </c>
      <c r="G816" s="1">
        <v>37416</v>
      </c>
      <c r="H816">
        <v>103037</v>
      </c>
      <c r="I816">
        <v>20183</v>
      </c>
      <c r="J816">
        <v>91</v>
      </c>
      <c r="K816">
        <v>85</v>
      </c>
      <c r="L816" t="s">
        <v>31</v>
      </c>
      <c r="M816">
        <v>112</v>
      </c>
      <c r="N816">
        <f>Table1[[#This Row],[Basic Salary]]+Table1[[#This Row],[Bonus]]</f>
        <v>123220</v>
      </c>
      <c r="O816" s="2">
        <f>Table1[[#This Row],[Bonus]]/Table1[[#This Row],[Basic Salary]]</f>
        <v>0.19588109125847997</v>
      </c>
      <c r="P816">
        <f ca="1">DATEDIF(Table1[[#This Row],[Date of Birth]],TODAY(),"Y")</f>
        <v>24</v>
      </c>
      <c r="Q816">
        <f ca="1">DATEDIF(Table1[[#This Row],[Joining Date]],TODAY(),"Y")</f>
        <v>6</v>
      </c>
      <c r="R816" t="str">
        <f ca="1">IF(YEAR(Table1[[#This Row],[Joining Date]])=YEAR(TODAY()),"Yes","No")</f>
        <v>No</v>
      </c>
      <c r="S816" t="str">
        <f ca="1">IF(Table1[[#This Row],[Experience]]&gt;5,"Yes","No")</f>
        <v>Yes</v>
      </c>
      <c r="T816" t="str">
        <f>TEXT(Table1[[#This Row],[Joining Date]],"mmmm")</f>
        <v>April</v>
      </c>
      <c r="U816" t="str">
        <f>TEXT(Table1[[#This Row],[Joining Date]],"yyyy")</f>
        <v>2020</v>
      </c>
      <c r="V816" s="5">
        <f ca="1">TODAY()-Table1[[#This Row],[Joining Date]]</f>
        <v>2294</v>
      </c>
      <c r="W816" t="str">
        <f>LEFT(Table1[[#This Row],[Employee Name]],FIND(" ",Table1[[#This Row],[Employee Name]])-1)</f>
        <v>Neha</v>
      </c>
      <c r="X816" t="str">
        <f>RIGHT(Table1[[#This Row],[Employee Name]],LEN(Table1[[#This Row],[Employee Name]])-FIND(" ",Table1[[#This Row],[Employee Name]]))</f>
        <v>Kulkarni</v>
      </c>
      <c r="Y816" t="str">
        <f>Table1[[#This Row],[Department]]&amp;"-"&amp;Table1[[#This Row],[Employee ID]]</f>
        <v>HR-E02441</v>
      </c>
      <c r="Z816" t="str">
        <f>LEFT(Table1[[#This Row],[Department]],3)</f>
        <v>HR</v>
      </c>
      <c r="AA816" t="str">
        <f>_xlfn.XLOOKUP(Table1[[#This Row],[Manager ID]],MANAGERS!A:A,MANAGERS!B:B)</f>
        <v>Manager_12</v>
      </c>
      <c r="AB816" t="str" cm="1">
        <f t="array" ref="AB816">_xlfn.XLOOKUP(Table1[[#This Row],[Manager ID]],Table2[[#All],[Manager ID]],Table2[[#All],[Department Head]])</f>
        <v>Marketing</v>
      </c>
      <c r="AC816" s="2">
        <f>_xlfn.XLOOKUP(Table1[[#This Row],[City]],L:L,O:O)</f>
        <v>0.241864189087755</v>
      </c>
      <c r="AD816" t="str" cm="1">
        <f t="array" ref="AD816">_xlfn.IFS(Table1[[#This Row],[Performance Score]]&gt;=90,"Excellent",Table1[[#This Row],[Performance Score]]&gt;=75,"Good",Table1[[#This Row],[Performance Score]]&gt;=60,"Average",Table1[[#This Row],[Performance Score]]&lt;=60,"Need Improvement")</f>
        <v>Good</v>
      </c>
      <c r="AE816" t="str">
        <f>IF(AND(Table1[[#This Row],[Attendance %]]&gt;=80,(Table1[[#This Row],[Performance Score]]&gt;=80)),"Eligible","Not Eligible")</f>
        <v>Eligible</v>
      </c>
      <c r="AF816" t="str">
        <f>IF(Table1[[#This Row],[Performance Score]]&gt;=80,"High Performer","Low Performer")</f>
        <v>High Performer</v>
      </c>
      <c r="AG816" t="str" cm="1">
        <f t="array" aca="1" ref="AG816" ca="1">_xlfn.IFS(Table1[[#This Row],[Experience]]&lt;=3,"Junior",Table1[[#This Row],[Experience]]&lt;=7,"Mid Level",Table1[[#This Row],[Experience]]&gt;=7,"Senior")</f>
        <v>Mid Level</v>
      </c>
      <c r="AH816" t="str">
        <f>IF(Table1[[#This Row],[Attendance %]]&gt;75,"OK","Below 75")</f>
        <v>OK</v>
      </c>
      <c r="AI816" t="b">
        <f>ISBLANK(Table1[[#This Row],[Employee ID]])</f>
        <v>0</v>
      </c>
      <c r="AJ816" t="b">
        <f>ISNUMBER(Table1[[#This Row],[Total Salary  ]])</f>
        <v>1</v>
      </c>
      <c r="AK816" t="str">
        <f>IFERROR(_xlfn.XLOOKUP(Table1[[#This Row],[Manager ID]],MANAGERS!A:A,MANAGERS!B:B),"Not Found")</f>
        <v>Manager_12</v>
      </c>
    </row>
    <row r="817" spans="1:37" x14ac:dyDescent="0.2">
      <c r="A817" t="s">
        <v>867</v>
      </c>
      <c r="B817" t="s">
        <v>42</v>
      </c>
      <c r="C817" t="s">
        <v>15</v>
      </c>
      <c r="D817" t="s">
        <v>81</v>
      </c>
      <c r="E817" t="s">
        <v>22</v>
      </c>
      <c r="F817" s="1">
        <v>43169</v>
      </c>
      <c r="G817" s="1">
        <v>40383</v>
      </c>
      <c r="H817">
        <v>114212</v>
      </c>
      <c r="I817">
        <v>8997</v>
      </c>
      <c r="J817">
        <v>85</v>
      </c>
      <c r="K817">
        <v>63</v>
      </c>
      <c r="L817" t="s">
        <v>23</v>
      </c>
      <c r="M817">
        <v>104</v>
      </c>
      <c r="N817">
        <f>Table1[[#This Row],[Basic Salary]]+Table1[[#This Row],[Bonus]]</f>
        <v>123209</v>
      </c>
      <c r="O817" s="2">
        <f>Table1[[#This Row],[Bonus]]/Table1[[#This Row],[Basic Salary]]</f>
        <v>7.8774559590936155E-2</v>
      </c>
      <c r="P817">
        <f ca="1">DATEDIF(Table1[[#This Row],[Date of Birth]],TODAY(),"Y")</f>
        <v>16</v>
      </c>
      <c r="Q817">
        <f ca="1">DATEDIF(Table1[[#This Row],[Joining Date]],TODAY(),"Y")</f>
        <v>8</v>
      </c>
      <c r="R817" t="str">
        <f ca="1">IF(YEAR(Table1[[#This Row],[Joining Date]])=YEAR(TODAY()),"Yes","No")</f>
        <v>No</v>
      </c>
      <c r="S817" t="str">
        <f ca="1">IF(Table1[[#This Row],[Experience]]&gt;5,"Yes","No")</f>
        <v>Yes</v>
      </c>
      <c r="T817" t="str">
        <f>TEXT(Table1[[#This Row],[Joining Date]],"mmmm")</f>
        <v>March</v>
      </c>
      <c r="U817" t="str">
        <f>TEXT(Table1[[#This Row],[Joining Date]],"yyyy")</f>
        <v>2018</v>
      </c>
      <c r="V817" s="5">
        <f ca="1">TODAY()-Table1[[#This Row],[Joining Date]]</f>
        <v>3070</v>
      </c>
      <c r="W817" t="str">
        <f>LEFT(Table1[[#This Row],[Employee Name]],FIND(" ",Table1[[#This Row],[Employee Name]])-1)</f>
        <v>Krishna</v>
      </c>
      <c r="X817" t="str">
        <f>RIGHT(Table1[[#This Row],[Employee Name]],LEN(Table1[[#This Row],[Employee Name]])-FIND(" ",Table1[[#This Row],[Employee Name]]))</f>
        <v>Chaitanya</v>
      </c>
      <c r="Y817" t="str">
        <f>Table1[[#This Row],[Department]]&amp;"-"&amp;Table1[[#This Row],[Employee ID]]</f>
        <v>Sales-E00811</v>
      </c>
      <c r="Z817" t="str">
        <f>LEFT(Table1[[#This Row],[Department]],3)</f>
        <v>Sal</v>
      </c>
      <c r="AA817" t="str">
        <f>_xlfn.XLOOKUP(Table1[[#This Row],[Manager ID]],MANAGERS!A:A,MANAGERS!B:B)</f>
        <v>Manager_4</v>
      </c>
      <c r="AB817" t="str" cm="1">
        <f t="array" ref="AB817">_xlfn.XLOOKUP(Table1[[#This Row],[Manager ID]],Table2[[#All],[Manager ID]],Table2[[#All],[Department Head]])</f>
        <v>Finance</v>
      </c>
      <c r="AC817" s="2">
        <f>_xlfn.XLOOKUP(Table1[[#This Row],[City]],L:L,O:O)</f>
        <v>0.23486488519629886</v>
      </c>
      <c r="AD817" t="str" cm="1">
        <f t="array" ref="AD817">_xlfn.IFS(Table1[[#This Row],[Performance Score]]&gt;=90,"Excellent",Table1[[#This Row],[Performance Score]]&gt;=75,"Good",Table1[[#This Row],[Performance Score]]&gt;=60,"Average",Table1[[#This Row],[Performance Score]]&lt;=60,"Need Improvement")</f>
        <v>Average</v>
      </c>
      <c r="AE817" t="str">
        <f>IF(AND(Table1[[#This Row],[Attendance %]]&gt;=80,(Table1[[#This Row],[Performance Score]]&gt;=80)),"Eligible","Not Eligible")</f>
        <v>Not Eligible</v>
      </c>
      <c r="AF817" t="str">
        <f>IF(Table1[[#This Row],[Performance Score]]&gt;=80,"High Performer","Low Performer")</f>
        <v>Low Performer</v>
      </c>
      <c r="AG817" t="str" cm="1">
        <f t="array" aca="1" ref="AG817" ca="1">_xlfn.IFS(Table1[[#This Row],[Experience]]&lt;=3,"Junior",Table1[[#This Row],[Experience]]&lt;=7,"Mid Level",Table1[[#This Row],[Experience]]&gt;=7,"Senior")</f>
        <v>Senior</v>
      </c>
      <c r="AH817" t="str">
        <f>IF(Table1[[#This Row],[Attendance %]]&gt;75,"OK","Below 75")</f>
        <v>OK</v>
      </c>
      <c r="AI817" t="b">
        <f>ISBLANK(Table1[[#This Row],[Employee ID]])</f>
        <v>0</v>
      </c>
      <c r="AJ817" t="b">
        <f>ISNUMBER(Table1[[#This Row],[Total Salary  ]])</f>
        <v>1</v>
      </c>
      <c r="AK817" t="str">
        <f>IFERROR(_xlfn.XLOOKUP(Table1[[#This Row],[Manager ID]],MANAGERS!A:A,MANAGERS!B:B),"Not Found")</f>
        <v>Manager_4</v>
      </c>
    </row>
    <row r="818" spans="1:37" x14ac:dyDescent="0.2">
      <c r="A818" t="s">
        <v>4164</v>
      </c>
      <c r="B818" t="s">
        <v>45</v>
      </c>
      <c r="C818" t="s">
        <v>21</v>
      </c>
      <c r="D818" t="s">
        <v>33</v>
      </c>
      <c r="E818" t="s">
        <v>22</v>
      </c>
      <c r="F818" s="1">
        <v>44790</v>
      </c>
      <c r="G818" s="1">
        <v>38479</v>
      </c>
      <c r="H818">
        <v>108071</v>
      </c>
      <c r="I818">
        <v>15135</v>
      </c>
      <c r="J818">
        <v>73</v>
      </c>
      <c r="K818">
        <v>73</v>
      </c>
      <c r="L818" t="s">
        <v>27</v>
      </c>
      <c r="M818">
        <v>117</v>
      </c>
      <c r="N818">
        <f>Table1[[#This Row],[Basic Salary]]+Table1[[#This Row],[Bonus]]</f>
        <v>123206</v>
      </c>
      <c r="O818" s="2">
        <f>Table1[[#This Row],[Bonus]]/Table1[[#This Row],[Basic Salary]]</f>
        <v>0.14004682107133273</v>
      </c>
      <c r="P818">
        <f ca="1">DATEDIF(Table1[[#This Row],[Date of Birth]],TODAY(),"Y")</f>
        <v>21</v>
      </c>
      <c r="Q818">
        <f ca="1">DATEDIF(Table1[[#This Row],[Joining Date]],TODAY(),"Y")</f>
        <v>3</v>
      </c>
      <c r="R818" t="str">
        <f ca="1">IF(YEAR(Table1[[#This Row],[Joining Date]])=YEAR(TODAY()),"Yes","No")</f>
        <v>No</v>
      </c>
      <c r="S818" t="str">
        <f ca="1">IF(Table1[[#This Row],[Experience]]&gt;5,"Yes","No")</f>
        <v>No</v>
      </c>
      <c r="T818" t="str">
        <f>TEXT(Table1[[#This Row],[Joining Date]],"mmmm")</f>
        <v>August</v>
      </c>
      <c r="U818" t="str">
        <f>TEXT(Table1[[#This Row],[Joining Date]],"yyyy")</f>
        <v>2022</v>
      </c>
      <c r="V818" s="5">
        <f ca="1">TODAY()-Table1[[#This Row],[Joining Date]]</f>
        <v>1449</v>
      </c>
      <c r="W818" t="str">
        <f>LEFT(Table1[[#This Row],[Employee Name]],FIND(" ",Table1[[#This Row],[Employee Name]])-1)</f>
        <v>Ananya</v>
      </c>
      <c r="X818" t="str">
        <f>RIGHT(Table1[[#This Row],[Employee Name]],LEN(Table1[[#This Row],[Employee Name]])-FIND(" ",Table1[[#This Row],[Employee Name]]))</f>
        <v>Rao</v>
      </c>
      <c r="Y818" t="str">
        <f>Table1[[#This Row],[Department]]&amp;"-"&amp;Table1[[#This Row],[Employee ID]]</f>
        <v>Marketing-E04108</v>
      </c>
      <c r="Z818" t="str">
        <f>LEFT(Table1[[#This Row],[Department]],3)</f>
        <v>Mar</v>
      </c>
      <c r="AA818" t="str">
        <f>_xlfn.XLOOKUP(Table1[[#This Row],[Manager ID]],MANAGERS!A:A,MANAGERS!B:B)</f>
        <v>Manager_17</v>
      </c>
      <c r="AB818" t="str" cm="1">
        <f t="array" ref="AB818">_xlfn.XLOOKUP(Table1[[#This Row],[Manager ID]],Table2[[#All],[Manager ID]],Table2[[#All],[Department Head]])</f>
        <v>Finance</v>
      </c>
      <c r="AC818" s="2">
        <f>_xlfn.XLOOKUP(Table1[[#This Row],[City]],L:L,O:O)</f>
        <v>0.23674293405114402</v>
      </c>
      <c r="AD818" t="str" cm="1">
        <f t="array" ref="AD818">_xlfn.IFS(Table1[[#This Row],[Performance Score]]&gt;=90,"Excellent",Table1[[#This Row],[Performance Score]]&gt;=75,"Good",Table1[[#This Row],[Performance Score]]&gt;=60,"Average",Table1[[#This Row],[Performance Score]]&lt;=60,"Need Improvement")</f>
        <v>Average</v>
      </c>
      <c r="AE818" t="str">
        <f>IF(AND(Table1[[#This Row],[Attendance %]]&gt;=80,(Table1[[#This Row],[Performance Score]]&gt;=80)),"Eligible","Not Eligible")</f>
        <v>Not Eligible</v>
      </c>
      <c r="AF818" t="str">
        <f>IF(Table1[[#This Row],[Performance Score]]&gt;=80,"High Performer","Low Performer")</f>
        <v>Low Performer</v>
      </c>
      <c r="AG818" t="str" cm="1">
        <f t="array" aca="1" ref="AG818" ca="1">_xlfn.IFS(Table1[[#This Row],[Experience]]&lt;=3,"Junior",Table1[[#This Row],[Experience]]&lt;=7,"Mid Level",Table1[[#This Row],[Experience]]&gt;=7,"Senior")</f>
        <v>Junior</v>
      </c>
      <c r="AH818" t="str">
        <f>IF(Table1[[#This Row],[Attendance %]]&gt;75,"OK","Below 75")</f>
        <v>Below 75</v>
      </c>
      <c r="AI818" t="b">
        <f>ISBLANK(Table1[[#This Row],[Employee ID]])</f>
        <v>0</v>
      </c>
      <c r="AJ818" t="b">
        <f>ISNUMBER(Table1[[#This Row],[Total Salary  ]])</f>
        <v>1</v>
      </c>
      <c r="AK818" t="str">
        <f>IFERROR(_xlfn.XLOOKUP(Table1[[#This Row],[Manager ID]],MANAGERS!A:A,MANAGERS!B:B),"Not Found")</f>
        <v>Manager_17</v>
      </c>
    </row>
    <row r="819" spans="1:37" x14ac:dyDescent="0.2">
      <c r="A819" t="s">
        <v>604</v>
      </c>
      <c r="B819" t="s">
        <v>14</v>
      </c>
      <c r="C819" t="s">
        <v>21</v>
      </c>
      <c r="D819" t="s">
        <v>33</v>
      </c>
      <c r="E819" t="s">
        <v>65</v>
      </c>
      <c r="F819" s="1">
        <v>45621</v>
      </c>
      <c r="G819" s="1">
        <v>29527</v>
      </c>
      <c r="H819">
        <v>106229</v>
      </c>
      <c r="I819">
        <v>16930</v>
      </c>
      <c r="J819">
        <v>99</v>
      </c>
      <c r="K819">
        <v>55</v>
      </c>
      <c r="L819" t="s">
        <v>31</v>
      </c>
      <c r="M819">
        <v>103</v>
      </c>
      <c r="N819">
        <f>Table1[[#This Row],[Basic Salary]]+Table1[[#This Row],[Bonus]]</f>
        <v>123159</v>
      </c>
      <c r="O819" s="2">
        <f>Table1[[#This Row],[Bonus]]/Table1[[#This Row],[Basic Salary]]</f>
        <v>0.15937267601125871</v>
      </c>
      <c r="P819">
        <f ca="1">DATEDIF(Table1[[#This Row],[Date of Birth]],TODAY(),"Y")</f>
        <v>45</v>
      </c>
      <c r="Q819">
        <f ca="1">DATEDIF(Table1[[#This Row],[Joining Date]],TODAY(),"Y")</f>
        <v>1</v>
      </c>
      <c r="R819" t="str">
        <f ca="1">IF(YEAR(Table1[[#This Row],[Joining Date]])=YEAR(TODAY()),"Yes","No")</f>
        <v>No</v>
      </c>
      <c r="S819" t="str">
        <f ca="1">IF(Table1[[#This Row],[Experience]]&gt;5,"Yes","No")</f>
        <v>No</v>
      </c>
      <c r="T819" t="str">
        <f>TEXT(Table1[[#This Row],[Joining Date]],"mmmm")</f>
        <v>November</v>
      </c>
      <c r="U819" t="str">
        <f>TEXT(Table1[[#This Row],[Joining Date]],"yyyy")</f>
        <v>2024</v>
      </c>
      <c r="V819" s="5">
        <f ca="1">TODAY()-Table1[[#This Row],[Joining Date]]</f>
        <v>618</v>
      </c>
      <c r="W819" t="str">
        <f>LEFT(Table1[[#This Row],[Employee Name]],FIND(" ",Table1[[#This Row],[Employee Name]])-1)</f>
        <v>Nisha</v>
      </c>
      <c r="X819" t="str">
        <f>RIGHT(Table1[[#This Row],[Employee Name]],LEN(Table1[[#This Row],[Employee Name]])-FIND(" ",Table1[[#This Row],[Employee Name]]))</f>
        <v>Kapoor</v>
      </c>
      <c r="Y819" t="str">
        <f>Table1[[#This Row],[Department]]&amp;"-"&amp;Table1[[#This Row],[Employee ID]]</f>
        <v>Marketing-E00548</v>
      </c>
      <c r="Z819" t="str">
        <f>LEFT(Table1[[#This Row],[Department]],3)</f>
        <v>Mar</v>
      </c>
      <c r="AA819" t="str">
        <f>_xlfn.XLOOKUP(Table1[[#This Row],[Manager ID]],MANAGERS!A:A,MANAGERS!B:B)</f>
        <v>Manager_3</v>
      </c>
      <c r="AB819" t="str" cm="1">
        <f t="array" ref="AB819">_xlfn.XLOOKUP(Table1[[#This Row],[Manager ID]],Table2[[#All],[Manager ID]],Table2[[#All],[Department Head]])</f>
        <v>IT</v>
      </c>
      <c r="AC819" s="2">
        <f>_xlfn.XLOOKUP(Table1[[#This Row],[City]],L:L,O:O)</f>
        <v>0.241864189087755</v>
      </c>
      <c r="AD819" t="str" cm="1">
        <f t="array" ref="AD819">_xlfn.IFS(Table1[[#This Row],[Performance Score]]&gt;=90,"Excellent",Table1[[#This Row],[Performance Score]]&gt;=75,"Good",Table1[[#This Row],[Performance Score]]&gt;=60,"Average",Table1[[#This Row],[Performance Score]]&lt;=60,"Need Improvement")</f>
        <v>Need Improvement</v>
      </c>
      <c r="AE819" t="str">
        <f>IF(AND(Table1[[#This Row],[Attendance %]]&gt;=80,(Table1[[#This Row],[Performance Score]]&gt;=80)),"Eligible","Not Eligible")</f>
        <v>Not Eligible</v>
      </c>
      <c r="AF819" t="str">
        <f>IF(Table1[[#This Row],[Performance Score]]&gt;=80,"High Performer","Low Performer")</f>
        <v>Low Performer</v>
      </c>
      <c r="AG819" t="str" cm="1">
        <f t="array" aca="1" ref="AG819" ca="1">_xlfn.IFS(Table1[[#This Row],[Experience]]&lt;=3,"Junior",Table1[[#This Row],[Experience]]&lt;=7,"Mid Level",Table1[[#This Row],[Experience]]&gt;=7,"Senior")</f>
        <v>Junior</v>
      </c>
      <c r="AH819" t="str">
        <f>IF(Table1[[#This Row],[Attendance %]]&gt;75,"OK","Below 75")</f>
        <v>OK</v>
      </c>
      <c r="AI819" t="b">
        <f>ISBLANK(Table1[[#This Row],[Employee ID]])</f>
        <v>0</v>
      </c>
      <c r="AJ819" t="b">
        <f>ISNUMBER(Table1[[#This Row],[Total Salary  ]])</f>
        <v>1</v>
      </c>
      <c r="AK819" t="str">
        <f>IFERROR(_xlfn.XLOOKUP(Table1[[#This Row],[Manager ID]],MANAGERS!A:A,MANAGERS!B:B),"Not Found")</f>
        <v>Manager_3</v>
      </c>
    </row>
    <row r="820" spans="1:37" x14ac:dyDescent="0.2">
      <c r="A820" t="s">
        <v>2090</v>
      </c>
      <c r="B820" t="s">
        <v>57</v>
      </c>
      <c r="C820" t="s">
        <v>15</v>
      </c>
      <c r="D820" t="s">
        <v>46</v>
      </c>
      <c r="E820" t="s">
        <v>26</v>
      </c>
      <c r="F820" s="1">
        <v>43136</v>
      </c>
      <c r="G820" s="1">
        <v>36120</v>
      </c>
      <c r="H820">
        <v>97133</v>
      </c>
      <c r="I820">
        <v>26021</v>
      </c>
      <c r="J820">
        <v>68</v>
      </c>
      <c r="K820">
        <v>52</v>
      </c>
      <c r="L820" t="s">
        <v>31</v>
      </c>
      <c r="M820">
        <v>110</v>
      </c>
      <c r="N820">
        <f>Table1[[#This Row],[Basic Salary]]+Table1[[#This Row],[Bonus]]</f>
        <v>123154</v>
      </c>
      <c r="O820" s="2">
        <f>Table1[[#This Row],[Bonus]]/Table1[[#This Row],[Basic Salary]]</f>
        <v>0.26789041829244437</v>
      </c>
      <c r="P820">
        <f ca="1">DATEDIF(Table1[[#This Row],[Date of Birth]],TODAY(),"Y")</f>
        <v>27</v>
      </c>
      <c r="Q820">
        <f ca="1">DATEDIF(Table1[[#This Row],[Joining Date]],TODAY(),"Y")</f>
        <v>8</v>
      </c>
      <c r="R820" t="str">
        <f ca="1">IF(YEAR(Table1[[#This Row],[Joining Date]])=YEAR(TODAY()),"Yes","No")</f>
        <v>No</v>
      </c>
      <c r="S820" t="str">
        <f ca="1">IF(Table1[[#This Row],[Experience]]&gt;5,"Yes","No")</f>
        <v>Yes</v>
      </c>
      <c r="T820" t="str">
        <f>TEXT(Table1[[#This Row],[Joining Date]],"mmmm")</f>
        <v>February</v>
      </c>
      <c r="U820" t="str">
        <f>TEXT(Table1[[#This Row],[Joining Date]],"yyyy")</f>
        <v>2018</v>
      </c>
      <c r="V820" s="5">
        <f ca="1">TODAY()-Table1[[#This Row],[Joining Date]]</f>
        <v>3103</v>
      </c>
      <c r="W820" t="str">
        <f>LEFT(Table1[[#This Row],[Employee Name]],FIND(" ",Table1[[#This Row],[Employee Name]])-1)</f>
        <v>Swathi</v>
      </c>
      <c r="X820" t="str">
        <f>RIGHT(Table1[[#This Row],[Employee Name]],LEN(Table1[[#This Row],[Employee Name]])-FIND(" ",Table1[[#This Row],[Employee Name]]))</f>
        <v>Ramesh</v>
      </c>
      <c r="Y820" t="str">
        <f>Table1[[#This Row],[Department]]&amp;"-"&amp;Table1[[#This Row],[Employee ID]]</f>
        <v>Support-E02034</v>
      </c>
      <c r="Z820" t="str">
        <f>LEFT(Table1[[#This Row],[Department]],3)</f>
        <v>Sup</v>
      </c>
      <c r="AA820" t="str">
        <f>_xlfn.XLOOKUP(Table1[[#This Row],[Manager ID]],MANAGERS!A:A,MANAGERS!B:B)</f>
        <v>Manager_10</v>
      </c>
      <c r="AB820" t="str" cm="1">
        <f t="array" ref="AB820">_xlfn.XLOOKUP(Table1[[#This Row],[Manager ID]],Table2[[#All],[Manager ID]],Table2[[#All],[Department Head]])</f>
        <v>HR</v>
      </c>
      <c r="AC820" s="2">
        <f>_xlfn.XLOOKUP(Table1[[#This Row],[City]],L:L,O:O)</f>
        <v>0.241864189087755</v>
      </c>
      <c r="AD820" t="str" cm="1">
        <f t="array" ref="AD820">_xlfn.IFS(Table1[[#This Row],[Performance Score]]&gt;=90,"Excellent",Table1[[#This Row],[Performance Score]]&gt;=75,"Good",Table1[[#This Row],[Performance Score]]&gt;=60,"Average",Table1[[#This Row],[Performance Score]]&lt;=60,"Need Improvement")</f>
        <v>Need Improvement</v>
      </c>
      <c r="AE820" t="str">
        <f>IF(AND(Table1[[#This Row],[Attendance %]]&gt;=80,(Table1[[#This Row],[Performance Score]]&gt;=80)),"Eligible","Not Eligible")</f>
        <v>Not Eligible</v>
      </c>
      <c r="AF820" t="str">
        <f>IF(Table1[[#This Row],[Performance Score]]&gt;=80,"High Performer","Low Performer")</f>
        <v>Low Performer</v>
      </c>
      <c r="AG820" t="str" cm="1">
        <f t="array" aca="1" ref="AG820" ca="1">_xlfn.IFS(Table1[[#This Row],[Experience]]&lt;=3,"Junior",Table1[[#This Row],[Experience]]&lt;=7,"Mid Level",Table1[[#This Row],[Experience]]&gt;=7,"Senior")</f>
        <v>Senior</v>
      </c>
      <c r="AH820" t="str">
        <f>IF(Table1[[#This Row],[Attendance %]]&gt;75,"OK","Below 75")</f>
        <v>Below 75</v>
      </c>
      <c r="AI820" t="b">
        <f>ISBLANK(Table1[[#This Row],[Employee ID]])</f>
        <v>0</v>
      </c>
      <c r="AJ820" t="b">
        <f>ISNUMBER(Table1[[#This Row],[Total Salary  ]])</f>
        <v>1</v>
      </c>
      <c r="AK820" t="str">
        <f>IFERROR(_xlfn.XLOOKUP(Table1[[#This Row],[Manager ID]],MANAGERS!A:A,MANAGERS!B:B),"Not Found")</f>
        <v>Manager_10</v>
      </c>
    </row>
    <row r="821" spans="1:37" x14ac:dyDescent="0.2">
      <c r="A821" t="s">
        <v>844</v>
      </c>
      <c r="B821" t="s">
        <v>85</v>
      </c>
      <c r="C821" t="s">
        <v>15</v>
      </c>
      <c r="D821" t="s">
        <v>46</v>
      </c>
      <c r="E821" t="s">
        <v>65</v>
      </c>
      <c r="F821" s="1">
        <v>45756</v>
      </c>
      <c r="G821" s="1">
        <v>36411</v>
      </c>
      <c r="H821">
        <v>107752</v>
      </c>
      <c r="I821">
        <v>15393</v>
      </c>
      <c r="J821">
        <v>86</v>
      </c>
      <c r="K821">
        <v>90</v>
      </c>
      <c r="L821" t="s">
        <v>53</v>
      </c>
      <c r="M821">
        <v>109</v>
      </c>
      <c r="N821">
        <f>Table1[[#This Row],[Basic Salary]]+Table1[[#This Row],[Bonus]]</f>
        <v>123145</v>
      </c>
      <c r="O821" s="2">
        <f>Table1[[#This Row],[Bonus]]/Table1[[#This Row],[Basic Salary]]</f>
        <v>0.14285581706140024</v>
      </c>
      <c r="P821">
        <f ca="1">DATEDIF(Table1[[#This Row],[Date of Birth]],TODAY(),"Y")</f>
        <v>26</v>
      </c>
      <c r="Q821">
        <f ca="1">DATEDIF(Table1[[#This Row],[Joining Date]],TODAY(),"Y")</f>
        <v>1</v>
      </c>
      <c r="R821" t="str">
        <f ca="1">IF(YEAR(Table1[[#This Row],[Joining Date]])=YEAR(TODAY()),"Yes","No")</f>
        <v>No</v>
      </c>
      <c r="S821" t="str">
        <f ca="1">IF(Table1[[#This Row],[Experience]]&gt;5,"Yes","No")</f>
        <v>No</v>
      </c>
      <c r="T821" t="str">
        <f>TEXT(Table1[[#This Row],[Joining Date]],"mmmm")</f>
        <v>April</v>
      </c>
      <c r="U821" t="str">
        <f>TEXT(Table1[[#This Row],[Joining Date]],"yyyy")</f>
        <v>2025</v>
      </c>
      <c r="V821" s="5">
        <f ca="1">TODAY()-Table1[[#This Row],[Joining Date]]</f>
        <v>483</v>
      </c>
      <c r="W821" t="str">
        <f>LEFT(Table1[[#This Row],[Employee Name]],FIND(" ",Table1[[#This Row],[Employee Name]])-1)</f>
        <v>Pooja</v>
      </c>
      <c r="X821" t="str">
        <f>RIGHT(Table1[[#This Row],[Employee Name]],LEN(Table1[[#This Row],[Employee Name]])-FIND(" ",Table1[[#This Row],[Employee Name]]))</f>
        <v>Das</v>
      </c>
      <c r="Y821" t="str">
        <f>Table1[[#This Row],[Department]]&amp;"-"&amp;Table1[[#This Row],[Employee ID]]</f>
        <v>Support-E00788</v>
      </c>
      <c r="Z821" t="str">
        <f>LEFT(Table1[[#This Row],[Department]],3)</f>
        <v>Sup</v>
      </c>
      <c r="AA821" t="str">
        <f>_xlfn.XLOOKUP(Table1[[#This Row],[Manager ID]],MANAGERS!A:A,MANAGERS!B:B)</f>
        <v>Manager_9</v>
      </c>
      <c r="AB821" t="str" cm="1">
        <f t="array" ref="AB821">_xlfn.XLOOKUP(Table1[[#This Row],[Manager ID]],Table2[[#All],[Manager ID]],Table2[[#All],[Department Head]])</f>
        <v>Sales</v>
      </c>
      <c r="AC821" s="2">
        <f>_xlfn.XLOOKUP(Table1[[#This Row],[City]],L:L,O:O)</f>
        <v>0.23685887225230964</v>
      </c>
      <c r="AD821" t="str" cm="1">
        <f t="array" ref="AD821">_xlfn.IFS(Table1[[#This Row],[Performance Score]]&gt;=90,"Excellent",Table1[[#This Row],[Performance Score]]&gt;=75,"Good",Table1[[#This Row],[Performance Score]]&gt;=60,"Average",Table1[[#This Row],[Performance Score]]&lt;=60,"Need Improvement")</f>
        <v>Excellent</v>
      </c>
      <c r="AE821" t="str">
        <f>IF(AND(Table1[[#This Row],[Attendance %]]&gt;=80,(Table1[[#This Row],[Performance Score]]&gt;=80)),"Eligible","Not Eligible")</f>
        <v>Eligible</v>
      </c>
      <c r="AF821" t="str">
        <f>IF(Table1[[#This Row],[Performance Score]]&gt;=80,"High Performer","Low Performer")</f>
        <v>High Performer</v>
      </c>
      <c r="AG821" t="str" cm="1">
        <f t="array" aca="1" ref="AG821" ca="1">_xlfn.IFS(Table1[[#This Row],[Experience]]&lt;=3,"Junior",Table1[[#This Row],[Experience]]&lt;=7,"Mid Level",Table1[[#This Row],[Experience]]&gt;=7,"Senior")</f>
        <v>Junior</v>
      </c>
      <c r="AH821" t="str">
        <f>IF(Table1[[#This Row],[Attendance %]]&gt;75,"OK","Below 75")</f>
        <v>OK</v>
      </c>
      <c r="AI821" t="b">
        <f>ISBLANK(Table1[[#This Row],[Employee ID]])</f>
        <v>0</v>
      </c>
      <c r="AJ821" t="b">
        <f>ISNUMBER(Table1[[#This Row],[Total Salary  ]])</f>
        <v>1</v>
      </c>
      <c r="AK821" t="str">
        <f>IFERROR(_xlfn.XLOOKUP(Table1[[#This Row],[Manager ID]],MANAGERS!A:A,MANAGERS!B:B),"Not Found")</f>
        <v>Manager_9</v>
      </c>
    </row>
    <row r="822" spans="1:37" x14ac:dyDescent="0.2">
      <c r="A822" t="s">
        <v>3174</v>
      </c>
      <c r="B822" t="s">
        <v>89</v>
      </c>
      <c r="C822" t="s">
        <v>21</v>
      </c>
      <c r="D822" t="s">
        <v>33</v>
      </c>
      <c r="E822" t="s">
        <v>26</v>
      </c>
      <c r="F822" s="1">
        <v>44062</v>
      </c>
      <c r="G822" s="1">
        <v>29523</v>
      </c>
      <c r="H822">
        <v>105060</v>
      </c>
      <c r="I822">
        <v>18081</v>
      </c>
      <c r="J822">
        <v>77</v>
      </c>
      <c r="K822">
        <v>60</v>
      </c>
      <c r="L822" t="s">
        <v>34</v>
      </c>
      <c r="M822">
        <v>118</v>
      </c>
      <c r="N822">
        <f>Table1[[#This Row],[Basic Salary]]+Table1[[#This Row],[Bonus]]</f>
        <v>123141</v>
      </c>
      <c r="O822" s="2">
        <f>Table1[[#This Row],[Bonus]]/Table1[[#This Row],[Basic Salary]]</f>
        <v>0.17210165619645917</v>
      </c>
      <c r="P822">
        <f ca="1">DATEDIF(Table1[[#This Row],[Date of Birth]],TODAY(),"Y")</f>
        <v>45</v>
      </c>
      <c r="Q822">
        <f ca="1">DATEDIF(Table1[[#This Row],[Joining Date]],TODAY(),"Y")</f>
        <v>5</v>
      </c>
      <c r="R822" t="str">
        <f ca="1">IF(YEAR(Table1[[#This Row],[Joining Date]])=YEAR(TODAY()),"Yes","No")</f>
        <v>No</v>
      </c>
      <c r="S822" t="str">
        <f ca="1">IF(Table1[[#This Row],[Experience]]&gt;5,"Yes","No")</f>
        <v>No</v>
      </c>
      <c r="T822" t="str">
        <f>TEXT(Table1[[#This Row],[Joining Date]],"mmmm")</f>
        <v>August</v>
      </c>
      <c r="U822" t="str">
        <f>TEXT(Table1[[#This Row],[Joining Date]],"yyyy")</f>
        <v>2020</v>
      </c>
      <c r="V822" s="5">
        <f ca="1">TODAY()-Table1[[#This Row],[Joining Date]]</f>
        <v>2177</v>
      </c>
      <c r="W822" t="str">
        <f>LEFT(Table1[[#This Row],[Employee Name]],FIND(" ",Table1[[#This Row],[Employee Name]])-1)</f>
        <v>Tarun</v>
      </c>
      <c r="X822" t="str">
        <f>RIGHT(Table1[[#This Row],[Employee Name]],LEN(Table1[[#This Row],[Employee Name]])-FIND(" ",Table1[[#This Row],[Employee Name]]))</f>
        <v>Verma</v>
      </c>
      <c r="Y822" t="str">
        <f>Table1[[#This Row],[Department]]&amp;"-"&amp;Table1[[#This Row],[Employee ID]]</f>
        <v>Marketing-E03118</v>
      </c>
      <c r="Z822" t="str">
        <f>LEFT(Table1[[#This Row],[Department]],3)</f>
        <v>Mar</v>
      </c>
      <c r="AA822" t="str">
        <f>_xlfn.XLOOKUP(Table1[[#This Row],[Manager ID]],MANAGERS!A:A,MANAGERS!B:B)</f>
        <v>Manager_18</v>
      </c>
      <c r="AB822" t="str" cm="1">
        <f t="array" ref="AB822">_xlfn.XLOOKUP(Table1[[#This Row],[Manager ID]],Table2[[#All],[Manager ID]],Table2[[#All],[Department Head]])</f>
        <v>Support</v>
      </c>
      <c r="AC822" s="2">
        <f>_xlfn.XLOOKUP(Table1[[#This Row],[City]],L:L,O:O)</f>
        <v>0.24030340748661314</v>
      </c>
      <c r="AD822" t="str" cm="1">
        <f t="array" ref="AD822">_xlfn.IFS(Table1[[#This Row],[Performance Score]]&gt;=90,"Excellent",Table1[[#This Row],[Performance Score]]&gt;=75,"Good",Table1[[#This Row],[Performance Score]]&gt;=60,"Average",Table1[[#This Row],[Performance Score]]&lt;=60,"Need Improvement")</f>
        <v>Average</v>
      </c>
      <c r="AE822" t="str">
        <f>IF(AND(Table1[[#This Row],[Attendance %]]&gt;=80,(Table1[[#This Row],[Performance Score]]&gt;=80)),"Eligible","Not Eligible")</f>
        <v>Not Eligible</v>
      </c>
      <c r="AF822" t="str">
        <f>IF(Table1[[#This Row],[Performance Score]]&gt;=80,"High Performer","Low Performer")</f>
        <v>Low Performer</v>
      </c>
      <c r="AG822" t="str" cm="1">
        <f t="array" aca="1" ref="AG822" ca="1">_xlfn.IFS(Table1[[#This Row],[Experience]]&lt;=3,"Junior",Table1[[#This Row],[Experience]]&lt;=7,"Mid Level",Table1[[#This Row],[Experience]]&gt;=7,"Senior")</f>
        <v>Mid Level</v>
      </c>
      <c r="AH822" t="str">
        <f>IF(Table1[[#This Row],[Attendance %]]&gt;75,"OK","Below 75")</f>
        <v>OK</v>
      </c>
      <c r="AI822" t="b">
        <f>ISBLANK(Table1[[#This Row],[Employee ID]])</f>
        <v>0</v>
      </c>
      <c r="AJ822" t="b">
        <f>ISNUMBER(Table1[[#This Row],[Total Salary  ]])</f>
        <v>1</v>
      </c>
      <c r="AK822" t="str">
        <f>IFERROR(_xlfn.XLOOKUP(Table1[[#This Row],[Manager ID]],MANAGERS!A:A,MANAGERS!B:B),"Not Found")</f>
        <v>Manager_18</v>
      </c>
    </row>
    <row r="823" spans="1:37" x14ac:dyDescent="0.2">
      <c r="A823" t="s">
        <v>1576</v>
      </c>
      <c r="B823" t="s">
        <v>45</v>
      </c>
      <c r="C823" t="s">
        <v>15</v>
      </c>
      <c r="D823" t="s">
        <v>46</v>
      </c>
      <c r="E823" t="s">
        <v>26</v>
      </c>
      <c r="F823" s="1">
        <v>42760</v>
      </c>
      <c r="G823" s="1">
        <v>30590</v>
      </c>
      <c r="H823">
        <v>115913</v>
      </c>
      <c r="I823">
        <v>7208</v>
      </c>
      <c r="J823">
        <v>75</v>
      </c>
      <c r="K823">
        <v>67</v>
      </c>
      <c r="L823" t="s">
        <v>23</v>
      </c>
      <c r="M823">
        <v>112</v>
      </c>
      <c r="N823">
        <f>Table1[[#This Row],[Basic Salary]]+Table1[[#This Row],[Bonus]]</f>
        <v>123121</v>
      </c>
      <c r="O823" s="2">
        <f>Table1[[#This Row],[Bonus]]/Table1[[#This Row],[Basic Salary]]</f>
        <v>6.2184569461578944E-2</v>
      </c>
      <c r="P823">
        <f ca="1">DATEDIF(Table1[[#This Row],[Date of Birth]],TODAY(),"Y")</f>
        <v>42</v>
      </c>
      <c r="Q823">
        <f ca="1">DATEDIF(Table1[[#This Row],[Joining Date]],TODAY(),"Y")</f>
        <v>9</v>
      </c>
      <c r="R823" t="str">
        <f ca="1">IF(YEAR(Table1[[#This Row],[Joining Date]])=YEAR(TODAY()),"Yes","No")</f>
        <v>No</v>
      </c>
      <c r="S823" t="str">
        <f ca="1">IF(Table1[[#This Row],[Experience]]&gt;5,"Yes","No")</f>
        <v>Yes</v>
      </c>
      <c r="T823" t="str">
        <f>TEXT(Table1[[#This Row],[Joining Date]],"mmmm")</f>
        <v>January</v>
      </c>
      <c r="U823" t="str">
        <f>TEXT(Table1[[#This Row],[Joining Date]],"yyyy")</f>
        <v>2017</v>
      </c>
      <c r="V823" s="5">
        <f ca="1">TODAY()-Table1[[#This Row],[Joining Date]]</f>
        <v>3479</v>
      </c>
      <c r="W823" t="str">
        <f>LEFT(Table1[[#This Row],[Employee Name]],FIND(" ",Table1[[#This Row],[Employee Name]])-1)</f>
        <v>Ananya</v>
      </c>
      <c r="X823" t="str">
        <f>RIGHT(Table1[[#This Row],[Employee Name]],LEN(Table1[[#This Row],[Employee Name]])-FIND(" ",Table1[[#This Row],[Employee Name]]))</f>
        <v>Rao</v>
      </c>
      <c r="Y823" t="str">
        <f>Table1[[#This Row],[Department]]&amp;"-"&amp;Table1[[#This Row],[Employee ID]]</f>
        <v>Support-E01520</v>
      </c>
      <c r="Z823" t="str">
        <f>LEFT(Table1[[#This Row],[Department]],3)</f>
        <v>Sup</v>
      </c>
      <c r="AA823" t="str">
        <f>_xlfn.XLOOKUP(Table1[[#This Row],[Manager ID]],MANAGERS!A:A,MANAGERS!B:B)</f>
        <v>Manager_12</v>
      </c>
      <c r="AB823" t="str" cm="1">
        <f t="array" ref="AB823">_xlfn.XLOOKUP(Table1[[#This Row],[Manager ID]],Table2[[#All],[Manager ID]],Table2[[#All],[Department Head]])</f>
        <v>Marketing</v>
      </c>
      <c r="AC823" s="2">
        <f>_xlfn.XLOOKUP(Table1[[#This Row],[City]],L:L,O:O)</f>
        <v>0.23486488519629886</v>
      </c>
      <c r="AD823" t="str" cm="1">
        <f t="array" ref="AD823">_xlfn.IFS(Table1[[#This Row],[Performance Score]]&gt;=90,"Excellent",Table1[[#This Row],[Performance Score]]&gt;=75,"Good",Table1[[#This Row],[Performance Score]]&gt;=60,"Average",Table1[[#This Row],[Performance Score]]&lt;=60,"Need Improvement")</f>
        <v>Average</v>
      </c>
      <c r="AE823" t="str">
        <f>IF(AND(Table1[[#This Row],[Attendance %]]&gt;=80,(Table1[[#This Row],[Performance Score]]&gt;=80)),"Eligible","Not Eligible")</f>
        <v>Not Eligible</v>
      </c>
      <c r="AF823" t="str">
        <f>IF(Table1[[#This Row],[Performance Score]]&gt;=80,"High Performer","Low Performer")</f>
        <v>Low Performer</v>
      </c>
      <c r="AG823" t="str" cm="1">
        <f t="array" aca="1" ref="AG823" ca="1">_xlfn.IFS(Table1[[#This Row],[Experience]]&lt;=3,"Junior",Table1[[#This Row],[Experience]]&lt;=7,"Mid Level",Table1[[#This Row],[Experience]]&gt;=7,"Senior")</f>
        <v>Senior</v>
      </c>
      <c r="AH823" t="str">
        <f>IF(Table1[[#This Row],[Attendance %]]&gt;75,"OK","Below 75")</f>
        <v>Below 75</v>
      </c>
      <c r="AI823" t="b">
        <f>ISBLANK(Table1[[#This Row],[Employee ID]])</f>
        <v>0</v>
      </c>
      <c r="AJ823" t="b">
        <f>ISNUMBER(Table1[[#This Row],[Total Salary  ]])</f>
        <v>1</v>
      </c>
      <c r="AK823" t="str">
        <f>IFERROR(_xlfn.XLOOKUP(Table1[[#This Row],[Manager ID]],MANAGERS!A:A,MANAGERS!B:B),"Not Found")</f>
        <v>Manager_12</v>
      </c>
    </row>
    <row r="824" spans="1:37" x14ac:dyDescent="0.2">
      <c r="A824" t="s">
        <v>4028</v>
      </c>
      <c r="B824" t="s">
        <v>77</v>
      </c>
      <c r="C824" t="s">
        <v>21</v>
      </c>
      <c r="D824" t="s">
        <v>25</v>
      </c>
      <c r="E824" t="s">
        <v>30</v>
      </c>
      <c r="F824" s="1">
        <v>42379</v>
      </c>
      <c r="G824" s="1">
        <v>39860</v>
      </c>
      <c r="H824">
        <v>113048</v>
      </c>
      <c r="I824">
        <v>10073</v>
      </c>
      <c r="J824">
        <v>73</v>
      </c>
      <c r="K824">
        <v>47</v>
      </c>
      <c r="L824" t="s">
        <v>53</v>
      </c>
      <c r="M824">
        <v>111</v>
      </c>
      <c r="N824">
        <f>Table1[[#This Row],[Basic Salary]]+Table1[[#This Row],[Bonus]]</f>
        <v>123121</v>
      </c>
      <c r="O824" s="2">
        <f>Table1[[#This Row],[Bonus]]/Table1[[#This Row],[Basic Salary]]</f>
        <v>8.9103743542565991E-2</v>
      </c>
      <c r="P824">
        <f ca="1">DATEDIF(Table1[[#This Row],[Date of Birth]],TODAY(),"Y")</f>
        <v>17</v>
      </c>
      <c r="Q824">
        <f ca="1">DATEDIF(Table1[[#This Row],[Joining Date]],TODAY(),"Y")</f>
        <v>10</v>
      </c>
      <c r="R824" t="str">
        <f ca="1">IF(YEAR(Table1[[#This Row],[Joining Date]])=YEAR(TODAY()),"Yes","No")</f>
        <v>No</v>
      </c>
      <c r="S824" t="str">
        <f ca="1">IF(Table1[[#This Row],[Experience]]&gt;5,"Yes","No")</f>
        <v>Yes</v>
      </c>
      <c r="T824" t="str">
        <f>TEXT(Table1[[#This Row],[Joining Date]],"mmmm")</f>
        <v>January</v>
      </c>
      <c r="U824" t="str">
        <f>TEXT(Table1[[#This Row],[Joining Date]],"yyyy")</f>
        <v>2016</v>
      </c>
      <c r="V824" s="5">
        <f ca="1">TODAY()-Table1[[#This Row],[Joining Date]]</f>
        <v>3860</v>
      </c>
      <c r="W824" t="str">
        <f>LEFT(Table1[[#This Row],[Employee Name]],FIND(" ",Table1[[#This Row],[Employee Name]])-1)</f>
        <v>Rohan</v>
      </c>
      <c r="X824" t="str">
        <f>RIGHT(Table1[[#This Row],[Employee Name]],LEN(Table1[[#This Row],[Employee Name]])-FIND(" ",Table1[[#This Row],[Employee Name]]))</f>
        <v>Gupta</v>
      </c>
      <c r="Y824" t="str">
        <f>Table1[[#This Row],[Department]]&amp;"-"&amp;Table1[[#This Row],[Employee ID]]</f>
        <v>Finance-E03972</v>
      </c>
      <c r="Z824" t="str">
        <f>LEFT(Table1[[#This Row],[Department]],3)</f>
        <v>Fin</v>
      </c>
      <c r="AA824" t="str">
        <f>_xlfn.XLOOKUP(Table1[[#This Row],[Manager ID]],MANAGERS!A:A,MANAGERS!B:B)</f>
        <v>Manager_11</v>
      </c>
      <c r="AB824" t="str" cm="1">
        <f t="array" ref="AB824">_xlfn.XLOOKUP(Table1[[#This Row],[Manager ID]],Table2[[#All],[Manager ID]],Table2[[#All],[Department Head]])</f>
        <v>Marketing</v>
      </c>
      <c r="AC824" s="2">
        <f>_xlfn.XLOOKUP(Table1[[#This Row],[City]],L:L,O:O)</f>
        <v>0.23685887225230964</v>
      </c>
      <c r="AD824" t="str" cm="1">
        <f t="array" ref="AD824">_xlfn.IFS(Table1[[#This Row],[Performance Score]]&gt;=90,"Excellent",Table1[[#This Row],[Performance Score]]&gt;=75,"Good",Table1[[#This Row],[Performance Score]]&gt;=60,"Average",Table1[[#This Row],[Performance Score]]&lt;=60,"Need Improvement")</f>
        <v>Need Improvement</v>
      </c>
      <c r="AE824" t="str">
        <f>IF(AND(Table1[[#This Row],[Attendance %]]&gt;=80,(Table1[[#This Row],[Performance Score]]&gt;=80)),"Eligible","Not Eligible")</f>
        <v>Not Eligible</v>
      </c>
      <c r="AF824" t="str">
        <f>IF(Table1[[#This Row],[Performance Score]]&gt;=80,"High Performer","Low Performer")</f>
        <v>Low Performer</v>
      </c>
      <c r="AG824" t="str" cm="1">
        <f t="array" aca="1" ref="AG824" ca="1">_xlfn.IFS(Table1[[#This Row],[Experience]]&lt;=3,"Junior",Table1[[#This Row],[Experience]]&lt;=7,"Mid Level",Table1[[#This Row],[Experience]]&gt;=7,"Senior")</f>
        <v>Senior</v>
      </c>
      <c r="AH824" t="str">
        <f>IF(Table1[[#This Row],[Attendance %]]&gt;75,"OK","Below 75")</f>
        <v>Below 75</v>
      </c>
      <c r="AI824" t="b">
        <f>ISBLANK(Table1[[#This Row],[Employee ID]])</f>
        <v>0</v>
      </c>
      <c r="AJ824" t="b">
        <f>ISNUMBER(Table1[[#This Row],[Total Salary  ]])</f>
        <v>1</v>
      </c>
      <c r="AK824" t="str">
        <f>IFERROR(_xlfn.XLOOKUP(Table1[[#This Row],[Manager ID]],MANAGERS!A:A,MANAGERS!B:B),"Not Found")</f>
        <v>Manager_11</v>
      </c>
    </row>
    <row r="825" spans="1:37" x14ac:dyDescent="0.2">
      <c r="A825" t="s">
        <v>4312</v>
      </c>
      <c r="B825" t="s">
        <v>14</v>
      </c>
      <c r="C825" t="s">
        <v>15</v>
      </c>
      <c r="D825" t="s">
        <v>25</v>
      </c>
      <c r="E825" t="s">
        <v>26</v>
      </c>
      <c r="F825" s="1">
        <v>45902</v>
      </c>
      <c r="G825" s="1">
        <v>34568</v>
      </c>
      <c r="H825">
        <v>101220</v>
      </c>
      <c r="I825">
        <v>21889</v>
      </c>
      <c r="J825">
        <v>77</v>
      </c>
      <c r="K825">
        <v>61</v>
      </c>
      <c r="L825" t="s">
        <v>53</v>
      </c>
      <c r="M825">
        <v>107</v>
      </c>
      <c r="N825">
        <f>Table1[[#This Row],[Basic Salary]]+Table1[[#This Row],[Bonus]]</f>
        <v>123109</v>
      </c>
      <c r="O825" s="2">
        <f>Table1[[#This Row],[Bonus]]/Table1[[#This Row],[Basic Salary]]</f>
        <v>0.21625172890733058</v>
      </c>
      <c r="P825">
        <f ca="1">DATEDIF(Table1[[#This Row],[Date of Birth]],TODAY(),"Y")</f>
        <v>31</v>
      </c>
      <c r="Q825">
        <f ca="1">DATEDIF(Table1[[#This Row],[Joining Date]],TODAY(),"Y")</f>
        <v>0</v>
      </c>
      <c r="R825" t="str">
        <f ca="1">IF(YEAR(Table1[[#This Row],[Joining Date]])=YEAR(TODAY()),"Yes","No")</f>
        <v>No</v>
      </c>
      <c r="S825" t="str">
        <f ca="1">IF(Table1[[#This Row],[Experience]]&gt;5,"Yes","No")</f>
        <v>No</v>
      </c>
      <c r="T825" t="str">
        <f>TEXT(Table1[[#This Row],[Joining Date]],"mmmm")</f>
        <v>September</v>
      </c>
      <c r="U825" t="str">
        <f>TEXT(Table1[[#This Row],[Joining Date]],"yyyy")</f>
        <v>2025</v>
      </c>
      <c r="V825" s="5">
        <f ca="1">TODAY()-Table1[[#This Row],[Joining Date]]</f>
        <v>337</v>
      </c>
      <c r="W825" t="str">
        <f>LEFT(Table1[[#This Row],[Employee Name]],FIND(" ",Table1[[#This Row],[Employee Name]])-1)</f>
        <v>Nisha</v>
      </c>
      <c r="X825" t="str">
        <f>RIGHT(Table1[[#This Row],[Employee Name]],LEN(Table1[[#This Row],[Employee Name]])-FIND(" ",Table1[[#This Row],[Employee Name]]))</f>
        <v>Kapoor</v>
      </c>
      <c r="Y825" t="str">
        <f>Table1[[#This Row],[Department]]&amp;"-"&amp;Table1[[#This Row],[Employee ID]]</f>
        <v>Finance-E04256</v>
      </c>
      <c r="Z825" t="str">
        <f>LEFT(Table1[[#This Row],[Department]],3)</f>
        <v>Fin</v>
      </c>
      <c r="AA825" t="str">
        <f>_xlfn.XLOOKUP(Table1[[#This Row],[Manager ID]],MANAGERS!A:A,MANAGERS!B:B)</f>
        <v>Manager_7</v>
      </c>
      <c r="AB825" t="str" cm="1">
        <f t="array" ref="AB825">_xlfn.XLOOKUP(Table1[[#This Row],[Manager ID]],Table2[[#All],[Manager ID]],Table2[[#All],[Department Head]])</f>
        <v>Operations</v>
      </c>
      <c r="AC825" s="2">
        <f>_xlfn.XLOOKUP(Table1[[#This Row],[City]],L:L,O:O)</f>
        <v>0.23685887225230964</v>
      </c>
      <c r="AD825" t="str" cm="1">
        <f t="array" ref="AD825">_xlfn.IFS(Table1[[#This Row],[Performance Score]]&gt;=90,"Excellent",Table1[[#This Row],[Performance Score]]&gt;=75,"Good",Table1[[#This Row],[Performance Score]]&gt;=60,"Average",Table1[[#This Row],[Performance Score]]&lt;=60,"Need Improvement")</f>
        <v>Average</v>
      </c>
      <c r="AE825" t="str">
        <f>IF(AND(Table1[[#This Row],[Attendance %]]&gt;=80,(Table1[[#This Row],[Performance Score]]&gt;=80)),"Eligible","Not Eligible")</f>
        <v>Not Eligible</v>
      </c>
      <c r="AF825" t="str">
        <f>IF(Table1[[#This Row],[Performance Score]]&gt;=80,"High Performer","Low Performer")</f>
        <v>Low Performer</v>
      </c>
      <c r="AG825" t="str" cm="1">
        <f t="array" aca="1" ref="AG825" ca="1">_xlfn.IFS(Table1[[#This Row],[Experience]]&lt;=3,"Junior",Table1[[#This Row],[Experience]]&lt;=7,"Mid Level",Table1[[#This Row],[Experience]]&gt;=7,"Senior")</f>
        <v>Junior</v>
      </c>
      <c r="AH825" t="str">
        <f>IF(Table1[[#This Row],[Attendance %]]&gt;75,"OK","Below 75")</f>
        <v>OK</v>
      </c>
      <c r="AI825" t="b">
        <f>ISBLANK(Table1[[#This Row],[Employee ID]])</f>
        <v>0</v>
      </c>
      <c r="AJ825" t="b">
        <f>ISNUMBER(Table1[[#This Row],[Total Salary  ]])</f>
        <v>1</v>
      </c>
      <c r="AK825" t="str">
        <f>IFERROR(_xlfn.XLOOKUP(Table1[[#This Row],[Manager ID]],MANAGERS!A:A,MANAGERS!B:B),"Not Found")</f>
        <v>Manager_7</v>
      </c>
    </row>
    <row r="826" spans="1:37" x14ac:dyDescent="0.2">
      <c r="A826" t="s">
        <v>884</v>
      </c>
      <c r="B826" t="s">
        <v>77</v>
      </c>
      <c r="C826" t="s">
        <v>15</v>
      </c>
      <c r="D826" t="s">
        <v>25</v>
      </c>
      <c r="E826" t="s">
        <v>26</v>
      </c>
      <c r="F826" s="1">
        <v>44661</v>
      </c>
      <c r="G826" s="1">
        <v>31599</v>
      </c>
      <c r="H826">
        <v>110162</v>
      </c>
      <c r="I826">
        <v>12922</v>
      </c>
      <c r="J826">
        <v>87</v>
      </c>
      <c r="K826">
        <v>93</v>
      </c>
      <c r="L826" t="s">
        <v>18</v>
      </c>
      <c r="M826">
        <v>118</v>
      </c>
      <c r="N826">
        <f>Table1[[#This Row],[Basic Salary]]+Table1[[#This Row],[Bonus]]</f>
        <v>123084</v>
      </c>
      <c r="O826" s="2">
        <f>Table1[[#This Row],[Bonus]]/Table1[[#This Row],[Basic Salary]]</f>
        <v>0.11729997639839509</v>
      </c>
      <c r="P826">
        <f ca="1">DATEDIF(Table1[[#This Row],[Date of Birth]],TODAY(),"Y")</f>
        <v>40</v>
      </c>
      <c r="Q826">
        <f ca="1">DATEDIF(Table1[[#This Row],[Joining Date]],TODAY(),"Y")</f>
        <v>4</v>
      </c>
      <c r="R826" t="str">
        <f ca="1">IF(YEAR(Table1[[#This Row],[Joining Date]])=YEAR(TODAY()),"Yes","No")</f>
        <v>No</v>
      </c>
      <c r="S826" t="str">
        <f ca="1">IF(Table1[[#This Row],[Experience]]&gt;5,"Yes","No")</f>
        <v>No</v>
      </c>
      <c r="T826" t="str">
        <f>TEXT(Table1[[#This Row],[Joining Date]],"mmmm")</f>
        <v>April</v>
      </c>
      <c r="U826" t="str">
        <f>TEXT(Table1[[#This Row],[Joining Date]],"yyyy")</f>
        <v>2022</v>
      </c>
      <c r="V826" s="5">
        <f ca="1">TODAY()-Table1[[#This Row],[Joining Date]]</f>
        <v>1578</v>
      </c>
      <c r="W826" t="str">
        <f>LEFT(Table1[[#This Row],[Employee Name]],FIND(" ",Table1[[#This Row],[Employee Name]])-1)</f>
        <v>Rohan</v>
      </c>
      <c r="X826" t="str">
        <f>RIGHT(Table1[[#This Row],[Employee Name]],LEN(Table1[[#This Row],[Employee Name]])-FIND(" ",Table1[[#This Row],[Employee Name]]))</f>
        <v>Gupta</v>
      </c>
      <c r="Y826" t="str">
        <f>Table1[[#This Row],[Department]]&amp;"-"&amp;Table1[[#This Row],[Employee ID]]</f>
        <v>Finance-E00828</v>
      </c>
      <c r="Z826" t="str">
        <f>LEFT(Table1[[#This Row],[Department]],3)</f>
        <v>Fin</v>
      </c>
      <c r="AA826" t="str">
        <f>_xlfn.XLOOKUP(Table1[[#This Row],[Manager ID]],MANAGERS!A:A,MANAGERS!B:B)</f>
        <v>Manager_18</v>
      </c>
      <c r="AB826" t="str" cm="1">
        <f t="array" ref="AB826">_xlfn.XLOOKUP(Table1[[#This Row],[Manager ID]],Table2[[#All],[Manager ID]],Table2[[#All],[Department Head]])</f>
        <v>Support</v>
      </c>
      <c r="AC826" s="2">
        <f>_xlfn.XLOOKUP(Table1[[#This Row],[City]],L:L,O:O)</f>
        <v>0.21356479274849693</v>
      </c>
      <c r="AD826" t="str" cm="1">
        <f t="array" ref="AD826">_xlfn.IFS(Table1[[#This Row],[Performance Score]]&gt;=90,"Excellent",Table1[[#This Row],[Performance Score]]&gt;=75,"Good",Table1[[#This Row],[Performance Score]]&gt;=60,"Average",Table1[[#This Row],[Performance Score]]&lt;=60,"Need Improvement")</f>
        <v>Excellent</v>
      </c>
      <c r="AE826" t="str">
        <f>IF(AND(Table1[[#This Row],[Attendance %]]&gt;=80,(Table1[[#This Row],[Performance Score]]&gt;=80)),"Eligible","Not Eligible")</f>
        <v>Eligible</v>
      </c>
      <c r="AF826" t="str">
        <f>IF(Table1[[#This Row],[Performance Score]]&gt;=80,"High Performer","Low Performer")</f>
        <v>High Performer</v>
      </c>
      <c r="AG826" t="str" cm="1">
        <f t="array" aca="1" ref="AG826" ca="1">_xlfn.IFS(Table1[[#This Row],[Experience]]&lt;=3,"Junior",Table1[[#This Row],[Experience]]&lt;=7,"Mid Level",Table1[[#This Row],[Experience]]&gt;=7,"Senior")</f>
        <v>Mid Level</v>
      </c>
      <c r="AH826" t="str">
        <f>IF(Table1[[#This Row],[Attendance %]]&gt;75,"OK","Below 75")</f>
        <v>OK</v>
      </c>
      <c r="AI826" t="b">
        <f>ISBLANK(Table1[[#This Row],[Employee ID]])</f>
        <v>0</v>
      </c>
      <c r="AJ826" t="b">
        <f>ISNUMBER(Table1[[#This Row],[Total Salary  ]])</f>
        <v>1</v>
      </c>
      <c r="AK826" t="str">
        <f>IFERROR(_xlfn.XLOOKUP(Table1[[#This Row],[Manager ID]],MANAGERS!A:A,MANAGERS!B:B),"Not Found")</f>
        <v>Manager_18</v>
      </c>
    </row>
    <row r="827" spans="1:37" x14ac:dyDescent="0.2">
      <c r="A827" t="s">
        <v>336</v>
      </c>
      <c r="B827" t="s">
        <v>129</v>
      </c>
      <c r="C827" t="s">
        <v>21</v>
      </c>
      <c r="D827" t="s">
        <v>33</v>
      </c>
      <c r="E827" t="s">
        <v>65</v>
      </c>
      <c r="F827" s="1">
        <v>43800</v>
      </c>
      <c r="G827" s="1">
        <v>33994</v>
      </c>
      <c r="H827">
        <v>115811</v>
      </c>
      <c r="I827">
        <v>7266</v>
      </c>
      <c r="J827">
        <v>86</v>
      </c>
      <c r="K827">
        <v>83</v>
      </c>
      <c r="L827" t="s">
        <v>27</v>
      </c>
      <c r="M827">
        <v>105</v>
      </c>
      <c r="N827">
        <f>Table1[[#This Row],[Basic Salary]]+Table1[[#This Row],[Bonus]]</f>
        <v>123077</v>
      </c>
      <c r="O827" s="2">
        <f>Table1[[#This Row],[Bonus]]/Table1[[#This Row],[Basic Salary]]</f>
        <v>6.274015421678425E-2</v>
      </c>
      <c r="P827">
        <f ca="1">DATEDIF(Table1[[#This Row],[Date of Birth]],TODAY(),"Y")</f>
        <v>33</v>
      </c>
      <c r="Q827">
        <f ca="1">DATEDIF(Table1[[#This Row],[Joining Date]],TODAY(),"Y")</f>
        <v>6</v>
      </c>
      <c r="R827" t="str">
        <f ca="1">IF(YEAR(Table1[[#This Row],[Joining Date]])=YEAR(TODAY()),"Yes","No")</f>
        <v>No</v>
      </c>
      <c r="S827" t="str">
        <f ca="1">IF(Table1[[#This Row],[Experience]]&gt;5,"Yes","No")</f>
        <v>Yes</v>
      </c>
      <c r="T827" t="str">
        <f>TEXT(Table1[[#This Row],[Joining Date]],"mmmm")</f>
        <v>December</v>
      </c>
      <c r="U827" t="str">
        <f>TEXT(Table1[[#This Row],[Joining Date]],"yyyy")</f>
        <v>2019</v>
      </c>
      <c r="V827" s="5">
        <f ca="1">TODAY()-Table1[[#This Row],[Joining Date]]</f>
        <v>2439</v>
      </c>
      <c r="W827" t="str">
        <f>LEFT(Table1[[#This Row],[Employee Name]],FIND(" ",Table1[[#This Row],[Employee Name]])-1)</f>
        <v>Aarav</v>
      </c>
      <c r="X827" t="str">
        <f>RIGHT(Table1[[#This Row],[Employee Name]],LEN(Table1[[#This Row],[Employee Name]])-FIND(" ",Table1[[#This Row],[Employee Name]]))</f>
        <v>Sharma</v>
      </c>
      <c r="Y827" t="str">
        <f>Table1[[#This Row],[Department]]&amp;"-"&amp;Table1[[#This Row],[Employee ID]]</f>
        <v>Marketing-E00280</v>
      </c>
      <c r="Z827" t="str">
        <f>LEFT(Table1[[#This Row],[Department]],3)</f>
        <v>Mar</v>
      </c>
      <c r="AA827" t="str">
        <f>_xlfn.XLOOKUP(Table1[[#This Row],[Manager ID]],MANAGERS!A:A,MANAGERS!B:B)</f>
        <v>Manager_5</v>
      </c>
      <c r="AB827" t="str" cm="1">
        <f t="array" ref="AB827">_xlfn.XLOOKUP(Table1[[#This Row],[Manager ID]],Table2[[#All],[Manager ID]],Table2[[#All],[Department Head]])</f>
        <v>Sales</v>
      </c>
      <c r="AC827" s="2">
        <f>_xlfn.XLOOKUP(Table1[[#This Row],[City]],L:L,O:O)</f>
        <v>0.23674293405114402</v>
      </c>
      <c r="AD827" t="str" cm="1">
        <f t="array" ref="AD827">_xlfn.IFS(Table1[[#This Row],[Performance Score]]&gt;=90,"Excellent",Table1[[#This Row],[Performance Score]]&gt;=75,"Good",Table1[[#This Row],[Performance Score]]&gt;=60,"Average",Table1[[#This Row],[Performance Score]]&lt;=60,"Need Improvement")</f>
        <v>Good</v>
      </c>
      <c r="AE827" t="str">
        <f>IF(AND(Table1[[#This Row],[Attendance %]]&gt;=80,(Table1[[#This Row],[Performance Score]]&gt;=80)),"Eligible","Not Eligible")</f>
        <v>Eligible</v>
      </c>
      <c r="AF827" t="str">
        <f>IF(Table1[[#This Row],[Performance Score]]&gt;=80,"High Performer","Low Performer")</f>
        <v>High Performer</v>
      </c>
      <c r="AG827" t="str" cm="1">
        <f t="array" aca="1" ref="AG827" ca="1">_xlfn.IFS(Table1[[#This Row],[Experience]]&lt;=3,"Junior",Table1[[#This Row],[Experience]]&lt;=7,"Mid Level",Table1[[#This Row],[Experience]]&gt;=7,"Senior")</f>
        <v>Mid Level</v>
      </c>
      <c r="AH827" t="str">
        <f>IF(Table1[[#This Row],[Attendance %]]&gt;75,"OK","Below 75")</f>
        <v>OK</v>
      </c>
      <c r="AI827" t="b">
        <f>ISBLANK(Table1[[#This Row],[Employee ID]])</f>
        <v>0</v>
      </c>
      <c r="AJ827" t="b">
        <f>ISNUMBER(Table1[[#This Row],[Total Salary  ]])</f>
        <v>1</v>
      </c>
      <c r="AK827" t="str">
        <f>IFERROR(_xlfn.XLOOKUP(Table1[[#This Row],[Manager ID]],MANAGERS!A:A,MANAGERS!B:B),"Not Found")</f>
        <v>Manager_5</v>
      </c>
    </row>
    <row r="828" spans="1:37" x14ac:dyDescent="0.2">
      <c r="A828" t="s">
        <v>2235</v>
      </c>
      <c r="B828" t="s">
        <v>45</v>
      </c>
      <c r="C828" t="s">
        <v>21</v>
      </c>
      <c r="D828" t="s">
        <v>25</v>
      </c>
      <c r="E828" t="s">
        <v>22</v>
      </c>
      <c r="F828" s="1">
        <v>44850</v>
      </c>
      <c r="G828" s="1">
        <v>35298</v>
      </c>
      <c r="H828">
        <v>102799</v>
      </c>
      <c r="I828">
        <v>20268</v>
      </c>
      <c r="J828">
        <v>60</v>
      </c>
      <c r="K828">
        <v>51</v>
      </c>
      <c r="L828" t="s">
        <v>31</v>
      </c>
      <c r="M828">
        <v>112</v>
      </c>
      <c r="N828">
        <f>Table1[[#This Row],[Basic Salary]]+Table1[[#This Row],[Bonus]]</f>
        <v>123067</v>
      </c>
      <c r="O828" s="2">
        <f>Table1[[#This Row],[Bonus]]/Table1[[#This Row],[Basic Salary]]</f>
        <v>0.19716145098687732</v>
      </c>
      <c r="P828">
        <f ca="1">DATEDIF(Table1[[#This Row],[Date of Birth]],TODAY(),"Y")</f>
        <v>29</v>
      </c>
      <c r="Q828">
        <f ca="1">DATEDIF(Table1[[#This Row],[Joining Date]],TODAY(),"Y")</f>
        <v>3</v>
      </c>
      <c r="R828" t="str">
        <f ca="1">IF(YEAR(Table1[[#This Row],[Joining Date]])=YEAR(TODAY()),"Yes","No")</f>
        <v>No</v>
      </c>
      <c r="S828" t="str">
        <f ca="1">IF(Table1[[#This Row],[Experience]]&gt;5,"Yes","No")</f>
        <v>No</v>
      </c>
      <c r="T828" t="str">
        <f>TEXT(Table1[[#This Row],[Joining Date]],"mmmm")</f>
        <v>October</v>
      </c>
      <c r="U828" t="str">
        <f>TEXT(Table1[[#This Row],[Joining Date]],"yyyy")</f>
        <v>2022</v>
      </c>
      <c r="V828" s="5">
        <f ca="1">TODAY()-Table1[[#This Row],[Joining Date]]</f>
        <v>1389</v>
      </c>
      <c r="W828" t="str">
        <f>LEFT(Table1[[#This Row],[Employee Name]],FIND(" ",Table1[[#This Row],[Employee Name]])-1)</f>
        <v>Ananya</v>
      </c>
      <c r="X828" t="str">
        <f>RIGHT(Table1[[#This Row],[Employee Name]],LEN(Table1[[#This Row],[Employee Name]])-FIND(" ",Table1[[#This Row],[Employee Name]]))</f>
        <v>Rao</v>
      </c>
      <c r="Y828" t="str">
        <f>Table1[[#This Row],[Department]]&amp;"-"&amp;Table1[[#This Row],[Employee ID]]</f>
        <v>Finance-E02179</v>
      </c>
      <c r="Z828" t="str">
        <f>LEFT(Table1[[#This Row],[Department]],3)</f>
        <v>Fin</v>
      </c>
      <c r="AA828" t="str">
        <f>_xlfn.XLOOKUP(Table1[[#This Row],[Manager ID]],MANAGERS!A:A,MANAGERS!B:B)</f>
        <v>Manager_12</v>
      </c>
      <c r="AB828" t="str" cm="1">
        <f t="array" ref="AB828">_xlfn.XLOOKUP(Table1[[#This Row],[Manager ID]],Table2[[#All],[Manager ID]],Table2[[#All],[Department Head]])</f>
        <v>Marketing</v>
      </c>
      <c r="AC828" s="2">
        <f>_xlfn.XLOOKUP(Table1[[#This Row],[City]],L:L,O:O)</f>
        <v>0.241864189087755</v>
      </c>
      <c r="AD828" t="str" cm="1">
        <f t="array" ref="AD828">_xlfn.IFS(Table1[[#This Row],[Performance Score]]&gt;=90,"Excellent",Table1[[#This Row],[Performance Score]]&gt;=75,"Good",Table1[[#This Row],[Performance Score]]&gt;=60,"Average",Table1[[#This Row],[Performance Score]]&lt;=60,"Need Improvement")</f>
        <v>Need Improvement</v>
      </c>
      <c r="AE828" t="str">
        <f>IF(AND(Table1[[#This Row],[Attendance %]]&gt;=80,(Table1[[#This Row],[Performance Score]]&gt;=80)),"Eligible","Not Eligible")</f>
        <v>Not Eligible</v>
      </c>
      <c r="AF828" t="str">
        <f>IF(Table1[[#This Row],[Performance Score]]&gt;=80,"High Performer","Low Performer")</f>
        <v>Low Performer</v>
      </c>
      <c r="AG828" t="str" cm="1">
        <f t="array" aca="1" ref="AG828" ca="1">_xlfn.IFS(Table1[[#This Row],[Experience]]&lt;=3,"Junior",Table1[[#This Row],[Experience]]&lt;=7,"Mid Level",Table1[[#This Row],[Experience]]&gt;=7,"Senior")</f>
        <v>Junior</v>
      </c>
      <c r="AH828" t="str">
        <f>IF(Table1[[#This Row],[Attendance %]]&gt;75,"OK","Below 75")</f>
        <v>Below 75</v>
      </c>
      <c r="AI828" t="b">
        <f>ISBLANK(Table1[[#This Row],[Employee ID]])</f>
        <v>0</v>
      </c>
      <c r="AJ828" t="b">
        <f>ISNUMBER(Table1[[#This Row],[Total Salary  ]])</f>
        <v>1</v>
      </c>
      <c r="AK828" t="str">
        <f>IFERROR(_xlfn.XLOOKUP(Table1[[#This Row],[Manager ID]],MANAGERS!A:A,MANAGERS!B:B),"Not Found")</f>
        <v>Manager_12</v>
      </c>
    </row>
    <row r="829" spans="1:37" x14ac:dyDescent="0.2">
      <c r="A829" t="s">
        <v>1367</v>
      </c>
      <c r="B829" t="s">
        <v>36</v>
      </c>
      <c r="C829" t="s">
        <v>21</v>
      </c>
      <c r="D829" t="s">
        <v>81</v>
      </c>
      <c r="E829" t="s">
        <v>51</v>
      </c>
      <c r="F829" s="1">
        <v>44221</v>
      </c>
      <c r="G829" s="1">
        <v>39732</v>
      </c>
      <c r="H829">
        <v>111424</v>
      </c>
      <c r="I829">
        <v>11638</v>
      </c>
      <c r="J829">
        <v>64</v>
      </c>
      <c r="K829">
        <v>77</v>
      </c>
      <c r="L829" t="s">
        <v>37</v>
      </c>
      <c r="M829">
        <v>104</v>
      </c>
      <c r="N829">
        <f>Table1[[#This Row],[Basic Salary]]+Table1[[#This Row],[Bonus]]</f>
        <v>123062</v>
      </c>
      <c r="O829" s="2">
        <f>Table1[[#This Row],[Bonus]]/Table1[[#This Row],[Basic Salary]]</f>
        <v>0.10444787478460654</v>
      </c>
      <c r="P829">
        <f ca="1">DATEDIF(Table1[[#This Row],[Date of Birth]],TODAY(),"Y")</f>
        <v>17</v>
      </c>
      <c r="Q829">
        <f ca="1">DATEDIF(Table1[[#This Row],[Joining Date]],TODAY(),"Y")</f>
        <v>5</v>
      </c>
      <c r="R829" t="str">
        <f ca="1">IF(YEAR(Table1[[#This Row],[Joining Date]])=YEAR(TODAY()),"Yes","No")</f>
        <v>No</v>
      </c>
      <c r="S829" t="str">
        <f ca="1">IF(Table1[[#This Row],[Experience]]&gt;5,"Yes","No")</f>
        <v>No</v>
      </c>
      <c r="T829" t="str">
        <f>TEXT(Table1[[#This Row],[Joining Date]],"mmmm")</f>
        <v>January</v>
      </c>
      <c r="U829" t="str">
        <f>TEXT(Table1[[#This Row],[Joining Date]],"yyyy")</f>
        <v>2021</v>
      </c>
      <c r="V829" s="5">
        <f ca="1">TODAY()-Table1[[#This Row],[Joining Date]]</f>
        <v>2018</v>
      </c>
      <c r="W829" t="str">
        <f>LEFT(Table1[[#This Row],[Employee Name]],FIND(" ",Table1[[#This Row],[Employee Name]])-1)</f>
        <v>Meera</v>
      </c>
      <c r="X829" t="str">
        <f>RIGHT(Table1[[#This Row],[Employee Name]],LEN(Table1[[#This Row],[Employee Name]])-FIND(" ",Table1[[#This Row],[Employee Name]]))</f>
        <v>Joshi</v>
      </c>
      <c r="Y829" t="str">
        <f>Table1[[#This Row],[Department]]&amp;"-"&amp;Table1[[#This Row],[Employee ID]]</f>
        <v>Sales-E01311</v>
      </c>
      <c r="Z829" t="str">
        <f>LEFT(Table1[[#This Row],[Department]],3)</f>
        <v>Sal</v>
      </c>
      <c r="AA829" t="str">
        <f>_xlfn.XLOOKUP(Table1[[#This Row],[Manager ID]],MANAGERS!A:A,MANAGERS!B:B)</f>
        <v>Manager_4</v>
      </c>
      <c r="AB829" t="str" cm="1">
        <f t="array" ref="AB829">_xlfn.XLOOKUP(Table1[[#This Row],[Manager ID]],Table2[[#All],[Manager ID]],Table2[[#All],[Department Head]])</f>
        <v>Finance</v>
      </c>
      <c r="AC829" s="2">
        <f>_xlfn.XLOOKUP(Table1[[#This Row],[City]],L:L,O:O)</f>
        <v>0.24036902712549932</v>
      </c>
      <c r="AD829" t="str" cm="1">
        <f t="array" ref="AD829">_xlfn.IFS(Table1[[#This Row],[Performance Score]]&gt;=90,"Excellent",Table1[[#This Row],[Performance Score]]&gt;=75,"Good",Table1[[#This Row],[Performance Score]]&gt;=60,"Average",Table1[[#This Row],[Performance Score]]&lt;=60,"Need Improvement")</f>
        <v>Good</v>
      </c>
      <c r="AE829" t="str">
        <f>IF(AND(Table1[[#This Row],[Attendance %]]&gt;=80,(Table1[[#This Row],[Performance Score]]&gt;=80)),"Eligible","Not Eligible")</f>
        <v>Not Eligible</v>
      </c>
      <c r="AF829" t="str">
        <f>IF(Table1[[#This Row],[Performance Score]]&gt;=80,"High Performer","Low Performer")</f>
        <v>Low Performer</v>
      </c>
      <c r="AG829" t="str" cm="1">
        <f t="array" aca="1" ref="AG829" ca="1">_xlfn.IFS(Table1[[#This Row],[Experience]]&lt;=3,"Junior",Table1[[#This Row],[Experience]]&lt;=7,"Mid Level",Table1[[#This Row],[Experience]]&gt;=7,"Senior")</f>
        <v>Mid Level</v>
      </c>
      <c r="AH829" t="str">
        <f>IF(Table1[[#This Row],[Attendance %]]&gt;75,"OK","Below 75")</f>
        <v>Below 75</v>
      </c>
      <c r="AI829" t="b">
        <f>ISBLANK(Table1[[#This Row],[Employee ID]])</f>
        <v>0</v>
      </c>
      <c r="AJ829" t="b">
        <f>ISNUMBER(Table1[[#This Row],[Total Salary  ]])</f>
        <v>1</v>
      </c>
      <c r="AK829" t="str">
        <f>IFERROR(_xlfn.XLOOKUP(Table1[[#This Row],[Manager ID]],MANAGERS!A:A,MANAGERS!B:B),"Not Found")</f>
        <v>Manager_4</v>
      </c>
    </row>
    <row r="830" spans="1:37" x14ac:dyDescent="0.2">
      <c r="A830" t="s">
        <v>3309</v>
      </c>
      <c r="B830" t="s">
        <v>48</v>
      </c>
      <c r="C830" t="s">
        <v>21</v>
      </c>
      <c r="D830" t="s">
        <v>40</v>
      </c>
      <c r="E830" t="s">
        <v>30</v>
      </c>
      <c r="F830" s="1">
        <v>42675</v>
      </c>
      <c r="G830" s="1">
        <v>31808</v>
      </c>
      <c r="H830">
        <v>100393</v>
      </c>
      <c r="I830">
        <v>22652</v>
      </c>
      <c r="J830">
        <v>100</v>
      </c>
      <c r="K830">
        <v>55</v>
      </c>
      <c r="L830" t="s">
        <v>34</v>
      </c>
      <c r="M830">
        <v>111</v>
      </c>
      <c r="N830">
        <f>Table1[[#This Row],[Basic Salary]]+Table1[[#This Row],[Bonus]]</f>
        <v>123045</v>
      </c>
      <c r="O830" s="2">
        <f>Table1[[#This Row],[Bonus]]/Table1[[#This Row],[Basic Salary]]</f>
        <v>0.22563326128315719</v>
      </c>
      <c r="P830">
        <f ca="1">DATEDIF(Table1[[#This Row],[Date of Birth]],TODAY(),"Y")</f>
        <v>39</v>
      </c>
      <c r="Q830">
        <f ca="1">DATEDIF(Table1[[#This Row],[Joining Date]],TODAY(),"Y")</f>
        <v>9</v>
      </c>
      <c r="R830" t="str">
        <f ca="1">IF(YEAR(Table1[[#This Row],[Joining Date]])=YEAR(TODAY()),"Yes","No")</f>
        <v>No</v>
      </c>
      <c r="S830" t="str">
        <f ca="1">IF(Table1[[#This Row],[Experience]]&gt;5,"Yes","No")</f>
        <v>Yes</v>
      </c>
      <c r="T830" t="str">
        <f>TEXT(Table1[[#This Row],[Joining Date]],"mmmm")</f>
        <v>November</v>
      </c>
      <c r="U830" t="str">
        <f>TEXT(Table1[[#This Row],[Joining Date]],"yyyy")</f>
        <v>2016</v>
      </c>
      <c r="V830" s="5">
        <f ca="1">TODAY()-Table1[[#This Row],[Joining Date]]</f>
        <v>3564</v>
      </c>
      <c r="W830" t="str">
        <f>LEFT(Table1[[#This Row],[Employee Name]],FIND(" ",Table1[[#This Row],[Employee Name]])-1)</f>
        <v>Aditya</v>
      </c>
      <c r="X830" t="str">
        <f>RIGHT(Table1[[#This Row],[Employee Name]],LEN(Table1[[#This Row],[Employee Name]])-FIND(" ",Table1[[#This Row],[Employee Name]]))</f>
        <v>Kapoor</v>
      </c>
      <c r="Y830" t="str">
        <f>Table1[[#This Row],[Department]]&amp;"-"&amp;Table1[[#This Row],[Employee ID]]</f>
        <v>IT-E03253</v>
      </c>
      <c r="Z830" t="str">
        <f>LEFT(Table1[[#This Row],[Department]],3)</f>
        <v>IT</v>
      </c>
      <c r="AA830" t="str">
        <f>_xlfn.XLOOKUP(Table1[[#This Row],[Manager ID]],MANAGERS!A:A,MANAGERS!B:B)</f>
        <v>Manager_11</v>
      </c>
      <c r="AB830" t="str" cm="1">
        <f t="array" ref="AB830">_xlfn.XLOOKUP(Table1[[#This Row],[Manager ID]],Table2[[#All],[Manager ID]],Table2[[#All],[Department Head]])</f>
        <v>Marketing</v>
      </c>
      <c r="AC830" s="2">
        <f>_xlfn.XLOOKUP(Table1[[#This Row],[City]],L:L,O:O)</f>
        <v>0.24030340748661314</v>
      </c>
      <c r="AD830" t="str" cm="1">
        <f t="array" ref="AD830">_xlfn.IFS(Table1[[#This Row],[Performance Score]]&gt;=90,"Excellent",Table1[[#This Row],[Performance Score]]&gt;=75,"Good",Table1[[#This Row],[Performance Score]]&gt;=60,"Average",Table1[[#This Row],[Performance Score]]&lt;=60,"Need Improvement")</f>
        <v>Need Improvement</v>
      </c>
      <c r="AE830" t="str">
        <f>IF(AND(Table1[[#This Row],[Attendance %]]&gt;=80,(Table1[[#This Row],[Performance Score]]&gt;=80)),"Eligible","Not Eligible")</f>
        <v>Not Eligible</v>
      </c>
      <c r="AF830" t="str">
        <f>IF(Table1[[#This Row],[Performance Score]]&gt;=80,"High Performer","Low Performer")</f>
        <v>Low Performer</v>
      </c>
      <c r="AG830" t="str" cm="1">
        <f t="array" aca="1" ref="AG830" ca="1">_xlfn.IFS(Table1[[#This Row],[Experience]]&lt;=3,"Junior",Table1[[#This Row],[Experience]]&lt;=7,"Mid Level",Table1[[#This Row],[Experience]]&gt;=7,"Senior")</f>
        <v>Senior</v>
      </c>
      <c r="AH830" t="str">
        <f>IF(Table1[[#This Row],[Attendance %]]&gt;75,"OK","Below 75")</f>
        <v>OK</v>
      </c>
      <c r="AI830" t="b">
        <f>ISBLANK(Table1[[#This Row],[Employee ID]])</f>
        <v>0</v>
      </c>
      <c r="AJ830" t="b">
        <f>ISNUMBER(Table1[[#This Row],[Total Salary  ]])</f>
        <v>1</v>
      </c>
      <c r="AK830" t="str">
        <f>IFERROR(_xlfn.XLOOKUP(Table1[[#This Row],[Manager ID]],MANAGERS!A:A,MANAGERS!B:B),"Not Found")</f>
        <v>Manager_11</v>
      </c>
    </row>
    <row r="831" spans="1:37" x14ac:dyDescent="0.2">
      <c r="A831" t="s">
        <v>2952</v>
      </c>
      <c r="B831" t="s">
        <v>93</v>
      </c>
      <c r="C831" t="s">
        <v>15</v>
      </c>
      <c r="D831" t="s">
        <v>25</v>
      </c>
      <c r="E831" t="s">
        <v>30</v>
      </c>
      <c r="F831" s="1">
        <v>45685</v>
      </c>
      <c r="G831" s="1">
        <v>36115</v>
      </c>
      <c r="H831">
        <v>110911</v>
      </c>
      <c r="I831">
        <v>12112</v>
      </c>
      <c r="J831">
        <v>84</v>
      </c>
      <c r="K831">
        <v>78</v>
      </c>
      <c r="L831" t="s">
        <v>18</v>
      </c>
      <c r="M831">
        <v>107</v>
      </c>
      <c r="N831">
        <f>Table1[[#This Row],[Basic Salary]]+Table1[[#This Row],[Bonus]]</f>
        <v>123023</v>
      </c>
      <c r="O831" s="2">
        <f>Table1[[#This Row],[Bonus]]/Table1[[#This Row],[Basic Salary]]</f>
        <v>0.10920467762440154</v>
      </c>
      <c r="P831">
        <f ca="1">DATEDIF(Table1[[#This Row],[Date of Birth]],TODAY(),"Y")</f>
        <v>27</v>
      </c>
      <c r="Q831">
        <f ca="1">DATEDIF(Table1[[#This Row],[Joining Date]],TODAY(),"Y")</f>
        <v>1</v>
      </c>
      <c r="R831" t="str">
        <f ca="1">IF(YEAR(Table1[[#This Row],[Joining Date]])=YEAR(TODAY()),"Yes","No")</f>
        <v>No</v>
      </c>
      <c r="S831" t="str">
        <f ca="1">IF(Table1[[#This Row],[Experience]]&gt;5,"Yes","No")</f>
        <v>No</v>
      </c>
      <c r="T831" t="str">
        <f>TEXT(Table1[[#This Row],[Joining Date]],"mmmm")</f>
        <v>January</v>
      </c>
      <c r="U831" t="str">
        <f>TEXT(Table1[[#This Row],[Joining Date]],"yyyy")</f>
        <v>2025</v>
      </c>
      <c r="V831" s="5">
        <f ca="1">TODAY()-Table1[[#This Row],[Joining Date]]</f>
        <v>554</v>
      </c>
      <c r="W831" t="str">
        <f>LEFT(Table1[[#This Row],[Employee Name]],FIND(" ",Table1[[#This Row],[Employee Name]])-1)</f>
        <v>Priya</v>
      </c>
      <c r="X831" t="str">
        <f>RIGHT(Table1[[#This Row],[Employee Name]],LEN(Table1[[#This Row],[Employee Name]])-FIND(" ",Table1[[#This Row],[Employee Name]]))</f>
        <v>Reddy</v>
      </c>
      <c r="Y831" t="str">
        <f>Table1[[#This Row],[Department]]&amp;"-"&amp;Table1[[#This Row],[Employee ID]]</f>
        <v>Finance-E02896</v>
      </c>
      <c r="Z831" t="str">
        <f>LEFT(Table1[[#This Row],[Department]],3)</f>
        <v>Fin</v>
      </c>
      <c r="AA831" t="str">
        <f>_xlfn.XLOOKUP(Table1[[#This Row],[Manager ID]],MANAGERS!A:A,MANAGERS!B:B)</f>
        <v>Manager_7</v>
      </c>
      <c r="AB831" t="str" cm="1">
        <f t="array" ref="AB831">_xlfn.XLOOKUP(Table1[[#This Row],[Manager ID]],Table2[[#All],[Manager ID]],Table2[[#All],[Department Head]])</f>
        <v>Operations</v>
      </c>
      <c r="AC831" s="2">
        <f>_xlfn.XLOOKUP(Table1[[#This Row],[City]],L:L,O:O)</f>
        <v>0.21356479274849693</v>
      </c>
      <c r="AD831" t="str" cm="1">
        <f t="array" ref="AD831">_xlfn.IFS(Table1[[#This Row],[Performance Score]]&gt;=90,"Excellent",Table1[[#This Row],[Performance Score]]&gt;=75,"Good",Table1[[#This Row],[Performance Score]]&gt;=60,"Average",Table1[[#This Row],[Performance Score]]&lt;=60,"Need Improvement")</f>
        <v>Good</v>
      </c>
      <c r="AE831" t="str">
        <f>IF(AND(Table1[[#This Row],[Attendance %]]&gt;=80,(Table1[[#This Row],[Performance Score]]&gt;=80)),"Eligible","Not Eligible")</f>
        <v>Not Eligible</v>
      </c>
      <c r="AF831" t="str">
        <f>IF(Table1[[#This Row],[Performance Score]]&gt;=80,"High Performer","Low Performer")</f>
        <v>Low Performer</v>
      </c>
      <c r="AG831" t="str" cm="1">
        <f t="array" aca="1" ref="AG831" ca="1">_xlfn.IFS(Table1[[#This Row],[Experience]]&lt;=3,"Junior",Table1[[#This Row],[Experience]]&lt;=7,"Mid Level",Table1[[#This Row],[Experience]]&gt;=7,"Senior")</f>
        <v>Junior</v>
      </c>
      <c r="AH831" t="str">
        <f>IF(Table1[[#This Row],[Attendance %]]&gt;75,"OK","Below 75")</f>
        <v>OK</v>
      </c>
      <c r="AI831" t="b">
        <f>ISBLANK(Table1[[#This Row],[Employee ID]])</f>
        <v>0</v>
      </c>
      <c r="AJ831" t="b">
        <f>ISNUMBER(Table1[[#This Row],[Total Salary  ]])</f>
        <v>1</v>
      </c>
      <c r="AK831" t="str">
        <f>IFERROR(_xlfn.XLOOKUP(Table1[[#This Row],[Manager ID]],MANAGERS!A:A,MANAGERS!B:B),"Not Found")</f>
        <v>Manager_7</v>
      </c>
    </row>
    <row r="832" spans="1:37" x14ac:dyDescent="0.2">
      <c r="A832" t="s">
        <v>765</v>
      </c>
      <c r="B832" t="s">
        <v>85</v>
      </c>
      <c r="C832" t="s">
        <v>21</v>
      </c>
      <c r="D832" t="s">
        <v>43</v>
      </c>
      <c r="E832" t="s">
        <v>30</v>
      </c>
      <c r="F832" s="1">
        <v>45281</v>
      </c>
      <c r="G832" s="1">
        <v>40252</v>
      </c>
      <c r="H832">
        <v>115862</v>
      </c>
      <c r="I832">
        <v>7150</v>
      </c>
      <c r="J832">
        <v>72</v>
      </c>
      <c r="K832">
        <v>97</v>
      </c>
      <c r="L832" t="s">
        <v>27</v>
      </c>
      <c r="M832">
        <v>103</v>
      </c>
      <c r="N832">
        <f>Table1[[#This Row],[Basic Salary]]+Table1[[#This Row],[Bonus]]</f>
        <v>123012</v>
      </c>
      <c r="O832" s="2">
        <f>Table1[[#This Row],[Bonus]]/Table1[[#This Row],[Basic Salary]]</f>
        <v>6.1711346256753723E-2</v>
      </c>
      <c r="P832">
        <f ca="1">DATEDIF(Table1[[#This Row],[Date of Birth]],TODAY(),"Y")</f>
        <v>16</v>
      </c>
      <c r="Q832">
        <f ca="1">DATEDIF(Table1[[#This Row],[Joining Date]],TODAY(),"Y")</f>
        <v>2</v>
      </c>
      <c r="R832" t="str">
        <f ca="1">IF(YEAR(Table1[[#This Row],[Joining Date]])=YEAR(TODAY()),"Yes","No")</f>
        <v>No</v>
      </c>
      <c r="S832" t="str">
        <f ca="1">IF(Table1[[#This Row],[Experience]]&gt;5,"Yes","No")</f>
        <v>No</v>
      </c>
      <c r="T832" t="str">
        <f>TEXT(Table1[[#This Row],[Joining Date]],"mmmm")</f>
        <v>December</v>
      </c>
      <c r="U832" t="str">
        <f>TEXT(Table1[[#This Row],[Joining Date]],"yyyy")</f>
        <v>2023</v>
      </c>
      <c r="V832" s="5">
        <f ca="1">TODAY()-Table1[[#This Row],[Joining Date]]</f>
        <v>958</v>
      </c>
      <c r="W832" t="str">
        <f>LEFT(Table1[[#This Row],[Employee Name]],FIND(" ",Table1[[#This Row],[Employee Name]])-1)</f>
        <v>Pooja</v>
      </c>
      <c r="X832" t="str">
        <f>RIGHT(Table1[[#This Row],[Employee Name]],LEN(Table1[[#This Row],[Employee Name]])-FIND(" ",Table1[[#This Row],[Employee Name]]))</f>
        <v>Das</v>
      </c>
      <c r="Y832" t="str">
        <f>Table1[[#This Row],[Department]]&amp;"-"&amp;Table1[[#This Row],[Employee ID]]</f>
        <v>Operations-E00709</v>
      </c>
      <c r="Z832" t="str">
        <f>LEFT(Table1[[#This Row],[Department]],3)</f>
        <v>Ope</v>
      </c>
      <c r="AA832" t="str">
        <f>_xlfn.XLOOKUP(Table1[[#This Row],[Manager ID]],MANAGERS!A:A,MANAGERS!B:B)</f>
        <v>Manager_3</v>
      </c>
      <c r="AB832" t="str" cm="1">
        <f t="array" ref="AB832">_xlfn.XLOOKUP(Table1[[#This Row],[Manager ID]],Table2[[#All],[Manager ID]],Table2[[#All],[Department Head]])</f>
        <v>IT</v>
      </c>
      <c r="AC832" s="2">
        <f>_xlfn.XLOOKUP(Table1[[#This Row],[City]],L:L,O:O)</f>
        <v>0.23674293405114402</v>
      </c>
      <c r="AD832" t="str" cm="1">
        <f t="array" ref="AD832">_xlfn.IFS(Table1[[#This Row],[Performance Score]]&gt;=90,"Excellent",Table1[[#This Row],[Performance Score]]&gt;=75,"Good",Table1[[#This Row],[Performance Score]]&gt;=60,"Average",Table1[[#This Row],[Performance Score]]&lt;=60,"Need Improvement")</f>
        <v>Excellent</v>
      </c>
      <c r="AE832" t="str">
        <f>IF(AND(Table1[[#This Row],[Attendance %]]&gt;=80,(Table1[[#This Row],[Performance Score]]&gt;=80)),"Eligible","Not Eligible")</f>
        <v>Not Eligible</v>
      </c>
      <c r="AF832" t="str">
        <f>IF(Table1[[#This Row],[Performance Score]]&gt;=80,"High Performer","Low Performer")</f>
        <v>High Performer</v>
      </c>
      <c r="AG832" t="str" cm="1">
        <f t="array" aca="1" ref="AG832" ca="1">_xlfn.IFS(Table1[[#This Row],[Experience]]&lt;=3,"Junior",Table1[[#This Row],[Experience]]&lt;=7,"Mid Level",Table1[[#This Row],[Experience]]&gt;=7,"Senior")</f>
        <v>Junior</v>
      </c>
      <c r="AH832" t="str">
        <f>IF(Table1[[#This Row],[Attendance %]]&gt;75,"OK","Below 75")</f>
        <v>Below 75</v>
      </c>
      <c r="AI832" t="b">
        <f>ISBLANK(Table1[[#This Row],[Employee ID]])</f>
        <v>0</v>
      </c>
      <c r="AJ832" t="b">
        <f>ISNUMBER(Table1[[#This Row],[Total Salary  ]])</f>
        <v>1</v>
      </c>
      <c r="AK832" t="str">
        <f>IFERROR(_xlfn.XLOOKUP(Table1[[#This Row],[Manager ID]],MANAGERS!A:A,MANAGERS!B:B),"Not Found")</f>
        <v>Manager_3</v>
      </c>
    </row>
    <row r="833" spans="1:37" x14ac:dyDescent="0.2">
      <c r="A833" t="s">
        <v>4962</v>
      </c>
      <c r="B833" t="s">
        <v>75</v>
      </c>
      <c r="C833" t="s">
        <v>21</v>
      </c>
      <c r="D833" t="s">
        <v>43</v>
      </c>
      <c r="E833" t="s">
        <v>26</v>
      </c>
      <c r="F833" s="1">
        <v>44180</v>
      </c>
      <c r="G833" s="1">
        <v>35638</v>
      </c>
      <c r="H833">
        <v>95502</v>
      </c>
      <c r="I833">
        <v>27497</v>
      </c>
      <c r="J833">
        <v>87</v>
      </c>
      <c r="K833">
        <v>51</v>
      </c>
      <c r="L833" t="s">
        <v>27</v>
      </c>
      <c r="M833">
        <v>109</v>
      </c>
      <c r="N833">
        <f>Table1[[#This Row],[Basic Salary]]+Table1[[#This Row],[Bonus]]</f>
        <v>122999</v>
      </c>
      <c r="O833" s="2">
        <f>Table1[[#This Row],[Bonus]]/Table1[[#This Row],[Basic Salary]]</f>
        <v>0.28792067181839126</v>
      </c>
      <c r="P833">
        <f ca="1">DATEDIF(Table1[[#This Row],[Date of Birth]],TODAY(),"Y")</f>
        <v>29</v>
      </c>
      <c r="Q833">
        <f ca="1">DATEDIF(Table1[[#This Row],[Joining Date]],TODAY(),"Y")</f>
        <v>5</v>
      </c>
      <c r="R833" t="str">
        <f ca="1">IF(YEAR(Table1[[#This Row],[Joining Date]])=YEAR(TODAY()),"Yes","No")</f>
        <v>No</v>
      </c>
      <c r="S833" t="str">
        <f ca="1">IF(Table1[[#This Row],[Experience]]&gt;5,"Yes","No")</f>
        <v>No</v>
      </c>
      <c r="T833" t="str">
        <f>TEXT(Table1[[#This Row],[Joining Date]],"mmmm")</f>
        <v>December</v>
      </c>
      <c r="U833" t="str">
        <f>TEXT(Table1[[#This Row],[Joining Date]],"yyyy")</f>
        <v>2020</v>
      </c>
      <c r="V833" s="5">
        <f ca="1">TODAY()-Table1[[#This Row],[Joining Date]]</f>
        <v>2059</v>
      </c>
      <c r="W833" t="str">
        <f>LEFT(Table1[[#This Row],[Employee Name]],FIND(" ",Table1[[#This Row],[Employee Name]])-1)</f>
        <v>Ishita</v>
      </c>
      <c r="X833" t="str">
        <f>RIGHT(Table1[[#This Row],[Employee Name]],LEN(Table1[[#This Row],[Employee Name]])-FIND(" ",Table1[[#This Row],[Employee Name]]))</f>
        <v>Roy</v>
      </c>
      <c r="Y833" t="str">
        <f>Table1[[#This Row],[Department]]&amp;"-"&amp;Table1[[#This Row],[Employee ID]]</f>
        <v>Operations-E04906</v>
      </c>
      <c r="Z833" t="str">
        <f>LEFT(Table1[[#This Row],[Department]],3)</f>
        <v>Ope</v>
      </c>
      <c r="AA833" t="str">
        <f>_xlfn.XLOOKUP(Table1[[#This Row],[Manager ID]],MANAGERS!A:A,MANAGERS!B:B)</f>
        <v>Manager_9</v>
      </c>
      <c r="AB833" t="str" cm="1">
        <f t="array" ref="AB833">_xlfn.XLOOKUP(Table1[[#This Row],[Manager ID]],Table2[[#All],[Manager ID]],Table2[[#All],[Department Head]])</f>
        <v>Sales</v>
      </c>
      <c r="AC833" s="2">
        <f>_xlfn.XLOOKUP(Table1[[#This Row],[City]],L:L,O:O)</f>
        <v>0.23674293405114402</v>
      </c>
      <c r="AD833" t="str" cm="1">
        <f t="array" ref="AD833">_xlfn.IFS(Table1[[#This Row],[Performance Score]]&gt;=90,"Excellent",Table1[[#This Row],[Performance Score]]&gt;=75,"Good",Table1[[#This Row],[Performance Score]]&gt;=60,"Average",Table1[[#This Row],[Performance Score]]&lt;=60,"Need Improvement")</f>
        <v>Need Improvement</v>
      </c>
      <c r="AE833" t="str">
        <f>IF(AND(Table1[[#This Row],[Attendance %]]&gt;=80,(Table1[[#This Row],[Performance Score]]&gt;=80)),"Eligible","Not Eligible")</f>
        <v>Not Eligible</v>
      </c>
      <c r="AF833" t="str">
        <f>IF(Table1[[#This Row],[Performance Score]]&gt;=80,"High Performer","Low Performer")</f>
        <v>Low Performer</v>
      </c>
      <c r="AG833" t="str" cm="1">
        <f t="array" aca="1" ref="AG833" ca="1">_xlfn.IFS(Table1[[#This Row],[Experience]]&lt;=3,"Junior",Table1[[#This Row],[Experience]]&lt;=7,"Mid Level",Table1[[#This Row],[Experience]]&gt;=7,"Senior")</f>
        <v>Mid Level</v>
      </c>
      <c r="AH833" t="str">
        <f>IF(Table1[[#This Row],[Attendance %]]&gt;75,"OK","Below 75")</f>
        <v>OK</v>
      </c>
      <c r="AI833" t="b">
        <f>ISBLANK(Table1[[#This Row],[Employee ID]])</f>
        <v>0</v>
      </c>
      <c r="AJ833" t="b">
        <f>ISNUMBER(Table1[[#This Row],[Total Salary  ]])</f>
        <v>1</v>
      </c>
      <c r="AK833" t="str">
        <f>IFERROR(_xlfn.XLOOKUP(Table1[[#This Row],[Manager ID]],MANAGERS!A:A,MANAGERS!B:B),"Not Found")</f>
        <v>Manager_9</v>
      </c>
    </row>
    <row r="834" spans="1:37" x14ac:dyDescent="0.2">
      <c r="A834" t="s">
        <v>4144</v>
      </c>
      <c r="B834" t="s">
        <v>60</v>
      </c>
      <c r="C834" t="s">
        <v>15</v>
      </c>
      <c r="D834" t="s">
        <v>81</v>
      </c>
      <c r="E834" t="s">
        <v>65</v>
      </c>
      <c r="F834" s="1">
        <v>42645</v>
      </c>
      <c r="G834" s="1">
        <v>40526</v>
      </c>
      <c r="H834">
        <v>117739</v>
      </c>
      <c r="I834">
        <v>5244</v>
      </c>
      <c r="J834">
        <v>100</v>
      </c>
      <c r="K834">
        <v>43</v>
      </c>
      <c r="L834" t="s">
        <v>27</v>
      </c>
      <c r="M834">
        <v>105</v>
      </c>
      <c r="N834">
        <f>Table1[[#This Row],[Basic Salary]]+Table1[[#This Row],[Bonus]]</f>
        <v>122983</v>
      </c>
      <c r="O834" s="2">
        <f>Table1[[#This Row],[Bonus]]/Table1[[#This Row],[Basic Salary]]</f>
        <v>4.4539192620966714E-2</v>
      </c>
      <c r="P834">
        <f ca="1">DATEDIF(Table1[[#This Row],[Date of Birth]],TODAY(),"Y")</f>
        <v>15</v>
      </c>
      <c r="Q834">
        <f ca="1">DATEDIF(Table1[[#This Row],[Joining Date]],TODAY(),"Y")</f>
        <v>9</v>
      </c>
      <c r="R834" t="str">
        <f ca="1">IF(YEAR(Table1[[#This Row],[Joining Date]])=YEAR(TODAY()),"Yes","No")</f>
        <v>No</v>
      </c>
      <c r="S834" t="str">
        <f ca="1">IF(Table1[[#This Row],[Experience]]&gt;5,"Yes","No")</f>
        <v>Yes</v>
      </c>
      <c r="T834" t="str">
        <f>TEXT(Table1[[#This Row],[Joining Date]],"mmmm")</f>
        <v>October</v>
      </c>
      <c r="U834" t="str">
        <f>TEXT(Table1[[#This Row],[Joining Date]],"yyyy")</f>
        <v>2016</v>
      </c>
      <c r="V834" s="5">
        <f ca="1">TODAY()-Table1[[#This Row],[Joining Date]]</f>
        <v>3594</v>
      </c>
      <c r="W834" t="str">
        <f>LEFT(Table1[[#This Row],[Employee Name]],FIND(" ",Table1[[#This Row],[Employee Name]])-1)</f>
        <v>Gayathri</v>
      </c>
      <c r="X834" t="str">
        <f>RIGHT(Table1[[#This Row],[Employee Name]],LEN(Table1[[#This Row],[Employee Name]])-FIND(" ",Table1[[#This Row],[Employee Name]]))</f>
        <v>Iyer</v>
      </c>
      <c r="Y834" t="str">
        <f>Table1[[#This Row],[Department]]&amp;"-"&amp;Table1[[#This Row],[Employee ID]]</f>
        <v>Sales-E04088</v>
      </c>
      <c r="Z834" t="str">
        <f>LEFT(Table1[[#This Row],[Department]],3)</f>
        <v>Sal</v>
      </c>
      <c r="AA834" t="str">
        <f>_xlfn.XLOOKUP(Table1[[#This Row],[Manager ID]],MANAGERS!A:A,MANAGERS!B:B)</f>
        <v>Manager_5</v>
      </c>
      <c r="AB834" t="str" cm="1">
        <f t="array" ref="AB834">_xlfn.XLOOKUP(Table1[[#This Row],[Manager ID]],Table2[[#All],[Manager ID]],Table2[[#All],[Department Head]])</f>
        <v>Sales</v>
      </c>
      <c r="AC834" s="2">
        <f>_xlfn.XLOOKUP(Table1[[#This Row],[City]],L:L,O:O)</f>
        <v>0.23674293405114402</v>
      </c>
      <c r="AD834" t="str" cm="1">
        <f t="array" ref="AD834">_xlfn.IFS(Table1[[#This Row],[Performance Score]]&gt;=90,"Excellent",Table1[[#This Row],[Performance Score]]&gt;=75,"Good",Table1[[#This Row],[Performance Score]]&gt;=60,"Average",Table1[[#This Row],[Performance Score]]&lt;=60,"Need Improvement")</f>
        <v>Need Improvement</v>
      </c>
      <c r="AE834" t="str">
        <f>IF(AND(Table1[[#This Row],[Attendance %]]&gt;=80,(Table1[[#This Row],[Performance Score]]&gt;=80)),"Eligible","Not Eligible")</f>
        <v>Not Eligible</v>
      </c>
      <c r="AF834" t="str">
        <f>IF(Table1[[#This Row],[Performance Score]]&gt;=80,"High Performer","Low Performer")</f>
        <v>Low Performer</v>
      </c>
      <c r="AG834" t="str" cm="1">
        <f t="array" aca="1" ref="AG834" ca="1">_xlfn.IFS(Table1[[#This Row],[Experience]]&lt;=3,"Junior",Table1[[#This Row],[Experience]]&lt;=7,"Mid Level",Table1[[#This Row],[Experience]]&gt;=7,"Senior")</f>
        <v>Senior</v>
      </c>
      <c r="AH834" t="str">
        <f>IF(Table1[[#This Row],[Attendance %]]&gt;75,"OK","Below 75")</f>
        <v>OK</v>
      </c>
      <c r="AI834" t="b">
        <f>ISBLANK(Table1[[#This Row],[Employee ID]])</f>
        <v>0</v>
      </c>
      <c r="AJ834" t="b">
        <f>ISNUMBER(Table1[[#This Row],[Total Salary  ]])</f>
        <v>1</v>
      </c>
      <c r="AK834" t="str">
        <f>IFERROR(_xlfn.XLOOKUP(Table1[[#This Row],[Manager ID]],MANAGERS!A:A,MANAGERS!B:B),"Not Found")</f>
        <v>Manager_5</v>
      </c>
    </row>
    <row r="835" spans="1:37" x14ac:dyDescent="0.2">
      <c r="A835" t="s">
        <v>438</v>
      </c>
      <c r="B835" t="s">
        <v>85</v>
      </c>
      <c r="C835" t="s">
        <v>21</v>
      </c>
      <c r="D835" t="s">
        <v>46</v>
      </c>
      <c r="E835" t="s">
        <v>26</v>
      </c>
      <c r="F835" s="1">
        <v>45520</v>
      </c>
      <c r="G835" s="1">
        <v>40627</v>
      </c>
      <c r="H835">
        <v>114764</v>
      </c>
      <c r="I835">
        <v>8218</v>
      </c>
      <c r="J835">
        <v>74</v>
      </c>
      <c r="K835">
        <v>48</v>
      </c>
      <c r="L835" t="s">
        <v>31</v>
      </c>
      <c r="M835">
        <v>115</v>
      </c>
      <c r="N835">
        <f>Table1[[#This Row],[Basic Salary]]+Table1[[#This Row],[Bonus]]</f>
        <v>122982</v>
      </c>
      <c r="O835" s="2">
        <f>Table1[[#This Row],[Bonus]]/Table1[[#This Row],[Basic Salary]]</f>
        <v>7.1607821267993449E-2</v>
      </c>
      <c r="P835">
        <f ca="1">DATEDIF(Table1[[#This Row],[Date of Birth]],TODAY(),"Y")</f>
        <v>15</v>
      </c>
      <c r="Q835">
        <f ca="1">DATEDIF(Table1[[#This Row],[Joining Date]],TODAY(),"Y")</f>
        <v>1</v>
      </c>
      <c r="R835" t="str">
        <f ca="1">IF(YEAR(Table1[[#This Row],[Joining Date]])=YEAR(TODAY()),"Yes","No")</f>
        <v>No</v>
      </c>
      <c r="S835" t="str">
        <f ca="1">IF(Table1[[#This Row],[Experience]]&gt;5,"Yes","No")</f>
        <v>No</v>
      </c>
      <c r="T835" t="str">
        <f>TEXT(Table1[[#This Row],[Joining Date]],"mmmm")</f>
        <v>August</v>
      </c>
      <c r="U835" t="str">
        <f>TEXT(Table1[[#This Row],[Joining Date]],"yyyy")</f>
        <v>2024</v>
      </c>
      <c r="V835" s="5">
        <f ca="1">TODAY()-Table1[[#This Row],[Joining Date]]</f>
        <v>719</v>
      </c>
      <c r="W835" t="str">
        <f>LEFT(Table1[[#This Row],[Employee Name]],FIND(" ",Table1[[#This Row],[Employee Name]])-1)</f>
        <v>Pooja</v>
      </c>
      <c r="X835" t="str">
        <f>RIGHT(Table1[[#This Row],[Employee Name]],LEN(Table1[[#This Row],[Employee Name]])-FIND(" ",Table1[[#This Row],[Employee Name]]))</f>
        <v>Das</v>
      </c>
      <c r="Y835" t="str">
        <f>Table1[[#This Row],[Department]]&amp;"-"&amp;Table1[[#This Row],[Employee ID]]</f>
        <v>Support-E00382</v>
      </c>
      <c r="Z835" t="str">
        <f>LEFT(Table1[[#This Row],[Department]],3)</f>
        <v>Sup</v>
      </c>
      <c r="AA835" t="str">
        <f>_xlfn.XLOOKUP(Table1[[#This Row],[Manager ID]],MANAGERS!A:A,MANAGERS!B:B)</f>
        <v>Manager_15</v>
      </c>
      <c r="AB835" t="str" cm="1">
        <f t="array" ref="AB835">_xlfn.XLOOKUP(Table1[[#This Row],[Manager ID]],Table2[[#All],[Manager ID]],Table2[[#All],[Department Head]])</f>
        <v>Support</v>
      </c>
      <c r="AC835" s="2">
        <f>_xlfn.XLOOKUP(Table1[[#This Row],[City]],L:L,O:O)</f>
        <v>0.241864189087755</v>
      </c>
      <c r="AD835" t="str" cm="1">
        <f t="array" ref="AD835">_xlfn.IFS(Table1[[#This Row],[Performance Score]]&gt;=90,"Excellent",Table1[[#This Row],[Performance Score]]&gt;=75,"Good",Table1[[#This Row],[Performance Score]]&gt;=60,"Average",Table1[[#This Row],[Performance Score]]&lt;=60,"Need Improvement")</f>
        <v>Need Improvement</v>
      </c>
      <c r="AE835" t="str">
        <f>IF(AND(Table1[[#This Row],[Attendance %]]&gt;=80,(Table1[[#This Row],[Performance Score]]&gt;=80)),"Eligible","Not Eligible")</f>
        <v>Not Eligible</v>
      </c>
      <c r="AF835" t="str">
        <f>IF(Table1[[#This Row],[Performance Score]]&gt;=80,"High Performer","Low Performer")</f>
        <v>Low Performer</v>
      </c>
      <c r="AG835" t="str" cm="1">
        <f t="array" aca="1" ref="AG835" ca="1">_xlfn.IFS(Table1[[#This Row],[Experience]]&lt;=3,"Junior",Table1[[#This Row],[Experience]]&lt;=7,"Mid Level",Table1[[#This Row],[Experience]]&gt;=7,"Senior")</f>
        <v>Junior</v>
      </c>
      <c r="AH835" t="str">
        <f>IF(Table1[[#This Row],[Attendance %]]&gt;75,"OK","Below 75")</f>
        <v>Below 75</v>
      </c>
      <c r="AI835" t="b">
        <f>ISBLANK(Table1[[#This Row],[Employee ID]])</f>
        <v>0</v>
      </c>
      <c r="AJ835" t="b">
        <f>ISNUMBER(Table1[[#This Row],[Total Salary  ]])</f>
        <v>1</v>
      </c>
      <c r="AK835" t="str">
        <f>IFERROR(_xlfn.XLOOKUP(Table1[[#This Row],[Manager ID]],MANAGERS!A:A,MANAGERS!B:B),"Not Found")</f>
        <v>Manager_15</v>
      </c>
    </row>
    <row r="836" spans="1:37" x14ac:dyDescent="0.2">
      <c r="A836" t="s">
        <v>743</v>
      </c>
      <c r="B836" t="s">
        <v>45</v>
      </c>
      <c r="C836" t="s">
        <v>15</v>
      </c>
      <c r="D836" t="s">
        <v>16</v>
      </c>
      <c r="E836" t="s">
        <v>51</v>
      </c>
      <c r="F836" s="1">
        <v>46005</v>
      </c>
      <c r="G836" s="1">
        <v>30788</v>
      </c>
      <c r="H836">
        <v>106123</v>
      </c>
      <c r="I836">
        <v>16858</v>
      </c>
      <c r="J836">
        <v>94</v>
      </c>
      <c r="K836">
        <v>72</v>
      </c>
      <c r="L836" t="s">
        <v>37</v>
      </c>
      <c r="M836">
        <v>115</v>
      </c>
      <c r="N836">
        <f>Table1[[#This Row],[Basic Salary]]+Table1[[#This Row],[Bonus]]</f>
        <v>122981</v>
      </c>
      <c r="O836" s="2">
        <f>Table1[[#This Row],[Bonus]]/Table1[[#This Row],[Basic Salary]]</f>
        <v>0.15885340595346908</v>
      </c>
      <c r="P836">
        <f ca="1">DATEDIF(Table1[[#This Row],[Date of Birth]],TODAY(),"Y")</f>
        <v>42</v>
      </c>
      <c r="Q836">
        <f ca="1">DATEDIF(Table1[[#This Row],[Joining Date]],TODAY(),"Y")</f>
        <v>0</v>
      </c>
      <c r="R836" t="str">
        <f ca="1">IF(YEAR(Table1[[#This Row],[Joining Date]])=YEAR(TODAY()),"Yes","No")</f>
        <v>No</v>
      </c>
      <c r="S836" t="str">
        <f ca="1">IF(Table1[[#This Row],[Experience]]&gt;5,"Yes","No")</f>
        <v>No</v>
      </c>
      <c r="T836" t="str">
        <f>TEXT(Table1[[#This Row],[Joining Date]],"mmmm")</f>
        <v>December</v>
      </c>
      <c r="U836" t="str">
        <f>TEXT(Table1[[#This Row],[Joining Date]],"yyyy")</f>
        <v>2025</v>
      </c>
      <c r="V836" s="5">
        <f ca="1">TODAY()-Table1[[#This Row],[Joining Date]]</f>
        <v>234</v>
      </c>
      <c r="W836" t="str">
        <f>LEFT(Table1[[#This Row],[Employee Name]],FIND(" ",Table1[[#This Row],[Employee Name]])-1)</f>
        <v>Ananya</v>
      </c>
      <c r="X836" t="str">
        <f>RIGHT(Table1[[#This Row],[Employee Name]],LEN(Table1[[#This Row],[Employee Name]])-FIND(" ",Table1[[#This Row],[Employee Name]]))</f>
        <v>Rao</v>
      </c>
      <c r="Y836" t="str">
        <f>Table1[[#This Row],[Department]]&amp;"-"&amp;Table1[[#This Row],[Employee ID]]</f>
        <v>HR-E00687</v>
      </c>
      <c r="Z836" t="str">
        <f>LEFT(Table1[[#This Row],[Department]],3)</f>
        <v>HR</v>
      </c>
      <c r="AA836" t="str">
        <f>_xlfn.XLOOKUP(Table1[[#This Row],[Manager ID]],MANAGERS!A:A,MANAGERS!B:B)</f>
        <v>Manager_15</v>
      </c>
      <c r="AB836" t="str" cm="1">
        <f t="array" ref="AB836">_xlfn.XLOOKUP(Table1[[#This Row],[Manager ID]],Table2[[#All],[Manager ID]],Table2[[#All],[Department Head]])</f>
        <v>Support</v>
      </c>
      <c r="AC836" s="2">
        <f>_xlfn.XLOOKUP(Table1[[#This Row],[City]],L:L,O:O)</f>
        <v>0.24036902712549932</v>
      </c>
      <c r="AD836" t="str" cm="1">
        <f t="array" ref="AD836">_xlfn.IFS(Table1[[#This Row],[Performance Score]]&gt;=90,"Excellent",Table1[[#This Row],[Performance Score]]&gt;=75,"Good",Table1[[#This Row],[Performance Score]]&gt;=60,"Average",Table1[[#This Row],[Performance Score]]&lt;=60,"Need Improvement")</f>
        <v>Average</v>
      </c>
      <c r="AE836" t="str">
        <f>IF(AND(Table1[[#This Row],[Attendance %]]&gt;=80,(Table1[[#This Row],[Performance Score]]&gt;=80)),"Eligible","Not Eligible")</f>
        <v>Not Eligible</v>
      </c>
      <c r="AF836" t="str">
        <f>IF(Table1[[#This Row],[Performance Score]]&gt;=80,"High Performer","Low Performer")</f>
        <v>Low Performer</v>
      </c>
      <c r="AG836" t="str" cm="1">
        <f t="array" aca="1" ref="AG836" ca="1">_xlfn.IFS(Table1[[#This Row],[Experience]]&lt;=3,"Junior",Table1[[#This Row],[Experience]]&lt;=7,"Mid Level",Table1[[#This Row],[Experience]]&gt;=7,"Senior")</f>
        <v>Junior</v>
      </c>
      <c r="AH836" t="str">
        <f>IF(Table1[[#This Row],[Attendance %]]&gt;75,"OK","Below 75")</f>
        <v>OK</v>
      </c>
      <c r="AI836" t="b">
        <f>ISBLANK(Table1[[#This Row],[Employee ID]])</f>
        <v>0</v>
      </c>
      <c r="AJ836" t="b">
        <f>ISNUMBER(Table1[[#This Row],[Total Salary  ]])</f>
        <v>1</v>
      </c>
      <c r="AK836" t="str">
        <f>IFERROR(_xlfn.XLOOKUP(Table1[[#This Row],[Manager ID]],MANAGERS!A:A,MANAGERS!B:B),"Not Found")</f>
        <v>Manager_15</v>
      </c>
    </row>
    <row r="837" spans="1:37" x14ac:dyDescent="0.2">
      <c r="A837" t="s">
        <v>3120</v>
      </c>
      <c r="B837" t="s">
        <v>36</v>
      </c>
      <c r="C837" t="s">
        <v>15</v>
      </c>
      <c r="D837" t="s">
        <v>81</v>
      </c>
      <c r="E837" t="s">
        <v>65</v>
      </c>
      <c r="F837" s="1">
        <v>45747</v>
      </c>
      <c r="G837" s="1">
        <v>32502</v>
      </c>
      <c r="H837">
        <v>113713</v>
      </c>
      <c r="I837">
        <v>9264</v>
      </c>
      <c r="J837">
        <v>86</v>
      </c>
      <c r="K837">
        <v>67</v>
      </c>
      <c r="L837" t="s">
        <v>53</v>
      </c>
      <c r="M837">
        <v>101</v>
      </c>
      <c r="N837">
        <f>Table1[[#This Row],[Basic Salary]]+Table1[[#This Row],[Bonus]]</f>
        <v>122977</v>
      </c>
      <c r="O837" s="2">
        <f>Table1[[#This Row],[Bonus]]/Table1[[#This Row],[Basic Salary]]</f>
        <v>8.1468257806935007E-2</v>
      </c>
      <c r="P837">
        <f ca="1">DATEDIF(Table1[[#This Row],[Date of Birth]],TODAY(),"Y")</f>
        <v>37</v>
      </c>
      <c r="Q837">
        <f ca="1">DATEDIF(Table1[[#This Row],[Joining Date]],TODAY(),"Y")</f>
        <v>1</v>
      </c>
      <c r="R837" t="str">
        <f ca="1">IF(YEAR(Table1[[#This Row],[Joining Date]])=YEAR(TODAY()),"Yes","No")</f>
        <v>No</v>
      </c>
      <c r="S837" t="str">
        <f ca="1">IF(Table1[[#This Row],[Experience]]&gt;5,"Yes","No")</f>
        <v>No</v>
      </c>
      <c r="T837" t="str">
        <f>TEXT(Table1[[#This Row],[Joining Date]],"mmmm")</f>
        <v>March</v>
      </c>
      <c r="U837" t="str">
        <f>TEXT(Table1[[#This Row],[Joining Date]],"yyyy")</f>
        <v>2025</v>
      </c>
      <c r="V837" s="5">
        <f ca="1">TODAY()-Table1[[#This Row],[Joining Date]]</f>
        <v>492</v>
      </c>
      <c r="W837" t="str">
        <f>LEFT(Table1[[#This Row],[Employee Name]],FIND(" ",Table1[[#This Row],[Employee Name]])-1)</f>
        <v>Meera</v>
      </c>
      <c r="X837" t="str">
        <f>RIGHT(Table1[[#This Row],[Employee Name]],LEN(Table1[[#This Row],[Employee Name]])-FIND(" ",Table1[[#This Row],[Employee Name]]))</f>
        <v>Joshi</v>
      </c>
      <c r="Y837" t="str">
        <f>Table1[[#This Row],[Department]]&amp;"-"&amp;Table1[[#This Row],[Employee ID]]</f>
        <v>Sales-E03064</v>
      </c>
      <c r="Z837" t="str">
        <f>LEFT(Table1[[#This Row],[Department]],3)</f>
        <v>Sal</v>
      </c>
      <c r="AA837" t="str">
        <f>_xlfn.XLOOKUP(Table1[[#This Row],[Manager ID]],MANAGERS!A:A,MANAGERS!B:B)</f>
        <v>Manager_1</v>
      </c>
      <c r="AB837" t="str" cm="1">
        <f t="array" ref="AB837">_xlfn.XLOOKUP(Table1[[#This Row],[Manager ID]],Table2[[#All],[Manager ID]],Table2[[#All],[Department Head]])</f>
        <v>Support</v>
      </c>
      <c r="AC837" s="2">
        <f>_xlfn.XLOOKUP(Table1[[#This Row],[City]],L:L,O:O)</f>
        <v>0.23685887225230964</v>
      </c>
      <c r="AD837" t="str" cm="1">
        <f t="array" ref="AD837">_xlfn.IFS(Table1[[#This Row],[Performance Score]]&gt;=90,"Excellent",Table1[[#This Row],[Performance Score]]&gt;=75,"Good",Table1[[#This Row],[Performance Score]]&gt;=60,"Average",Table1[[#This Row],[Performance Score]]&lt;=60,"Need Improvement")</f>
        <v>Average</v>
      </c>
      <c r="AE837" t="str">
        <f>IF(AND(Table1[[#This Row],[Attendance %]]&gt;=80,(Table1[[#This Row],[Performance Score]]&gt;=80)),"Eligible","Not Eligible")</f>
        <v>Not Eligible</v>
      </c>
      <c r="AF837" t="str">
        <f>IF(Table1[[#This Row],[Performance Score]]&gt;=80,"High Performer","Low Performer")</f>
        <v>Low Performer</v>
      </c>
      <c r="AG837" t="str" cm="1">
        <f t="array" aca="1" ref="AG837" ca="1">_xlfn.IFS(Table1[[#This Row],[Experience]]&lt;=3,"Junior",Table1[[#This Row],[Experience]]&lt;=7,"Mid Level",Table1[[#This Row],[Experience]]&gt;=7,"Senior")</f>
        <v>Junior</v>
      </c>
      <c r="AH837" t="str">
        <f>IF(Table1[[#This Row],[Attendance %]]&gt;75,"OK","Below 75")</f>
        <v>OK</v>
      </c>
      <c r="AI837" t="b">
        <f>ISBLANK(Table1[[#This Row],[Employee ID]])</f>
        <v>0</v>
      </c>
      <c r="AJ837" t="b">
        <f>ISNUMBER(Table1[[#This Row],[Total Salary  ]])</f>
        <v>1</v>
      </c>
      <c r="AK837" t="str">
        <f>IFERROR(_xlfn.XLOOKUP(Table1[[#This Row],[Manager ID]],MANAGERS!A:A,MANAGERS!B:B),"Not Found")</f>
        <v>Manager_1</v>
      </c>
    </row>
    <row r="838" spans="1:37" x14ac:dyDescent="0.2">
      <c r="A838" t="s">
        <v>5026</v>
      </c>
      <c r="B838" t="s">
        <v>93</v>
      </c>
      <c r="C838" t="s">
        <v>21</v>
      </c>
      <c r="D838" t="s">
        <v>81</v>
      </c>
      <c r="E838" t="s">
        <v>22</v>
      </c>
      <c r="F838" s="1">
        <v>44856</v>
      </c>
      <c r="G838" s="1">
        <v>40902</v>
      </c>
      <c r="H838">
        <v>99895</v>
      </c>
      <c r="I838">
        <v>23068</v>
      </c>
      <c r="J838">
        <v>60</v>
      </c>
      <c r="K838">
        <v>67</v>
      </c>
      <c r="L838" t="s">
        <v>18</v>
      </c>
      <c r="M838">
        <v>107</v>
      </c>
      <c r="N838">
        <f>Table1[[#This Row],[Basic Salary]]+Table1[[#This Row],[Bonus]]</f>
        <v>122963</v>
      </c>
      <c r="O838" s="2">
        <f>Table1[[#This Row],[Bonus]]/Table1[[#This Row],[Basic Salary]]</f>
        <v>0.23092246859202162</v>
      </c>
      <c r="P838">
        <f ca="1">DATEDIF(Table1[[#This Row],[Date of Birth]],TODAY(),"Y")</f>
        <v>14</v>
      </c>
      <c r="Q838">
        <f ca="1">DATEDIF(Table1[[#This Row],[Joining Date]],TODAY(),"Y")</f>
        <v>3</v>
      </c>
      <c r="R838" t="str">
        <f ca="1">IF(YEAR(Table1[[#This Row],[Joining Date]])=YEAR(TODAY()),"Yes","No")</f>
        <v>No</v>
      </c>
      <c r="S838" t="str">
        <f ca="1">IF(Table1[[#This Row],[Experience]]&gt;5,"Yes","No")</f>
        <v>No</v>
      </c>
      <c r="T838" t="str">
        <f>TEXT(Table1[[#This Row],[Joining Date]],"mmmm")</f>
        <v>October</v>
      </c>
      <c r="U838" t="str">
        <f>TEXT(Table1[[#This Row],[Joining Date]],"yyyy")</f>
        <v>2022</v>
      </c>
      <c r="V838" s="5">
        <f ca="1">TODAY()-Table1[[#This Row],[Joining Date]]</f>
        <v>1383</v>
      </c>
      <c r="W838" t="str">
        <f>LEFT(Table1[[#This Row],[Employee Name]],FIND(" ",Table1[[#This Row],[Employee Name]])-1)</f>
        <v>Priya</v>
      </c>
      <c r="X838" t="str">
        <f>RIGHT(Table1[[#This Row],[Employee Name]],LEN(Table1[[#This Row],[Employee Name]])-FIND(" ",Table1[[#This Row],[Employee Name]]))</f>
        <v>Reddy</v>
      </c>
      <c r="Y838" t="str">
        <f>Table1[[#This Row],[Department]]&amp;"-"&amp;Table1[[#This Row],[Employee ID]]</f>
        <v>Sales-E04970</v>
      </c>
      <c r="Z838" t="str">
        <f>LEFT(Table1[[#This Row],[Department]],3)</f>
        <v>Sal</v>
      </c>
      <c r="AA838" t="str">
        <f>_xlfn.XLOOKUP(Table1[[#This Row],[Manager ID]],MANAGERS!A:A,MANAGERS!B:B)</f>
        <v>Manager_7</v>
      </c>
      <c r="AB838" t="str" cm="1">
        <f t="array" ref="AB838">_xlfn.XLOOKUP(Table1[[#This Row],[Manager ID]],Table2[[#All],[Manager ID]],Table2[[#All],[Department Head]])</f>
        <v>Operations</v>
      </c>
      <c r="AC838" s="2">
        <f>_xlfn.XLOOKUP(Table1[[#This Row],[City]],L:L,O:O)</f>
        <v>0.21356479274849693</v>
      </c>
      <c r="AD838" t="str" cm="1">
        <f t="array" ref="AD838">_xlfn.IFS(Table1[[#This Row],[Performance Score]]&gt;=90,"Excellent",Table1[[#This Row],[Performance Score]]&gt;=75,"Good",Table1[[#This Row],[Performance Score]]&gt;=60,"Average",Table1[[#This Row],[Performance Score]]&lt;=60,"Need Improvement")</f>
        <v>Average</v>
      </c>
      <c r="AE838" t="str">
        <f>IF(AND(Table1[[#This Row],[Attendance %]]&gt;=80,(Table1[[#This Row],[Performance Score]]&gt;=80)),"Eligible","Not Eligible")</f>
        <v>Not Eligible</v>
      </c>
      <c r="AF838" t="str">
        <f>IF(Table1[[#This Row],[Performance Score]]&gt;=80,"High Performer","Low Performer")</f>
        <v>Low Performer</v>
      </c>
      <c r="AG838" t="str" cm="1">
        <f t="array" aca="1" ref="AG838" ca="1">_xlfn.IFS(Table1[[#This Row],[Experience]]&lt;=3,"Junior",Table1[[#This Row],[Experience]]&lt;=7,"Mid Level",Table1[[#This Row],[Experience]]&gt;=7,"Senior")</f>
        <v>Junior</v>
      </c>
      <c r="AH838" t="str">
        <f>IF(Table1[[#This Row],[Attendance %]]&gt;75,"OK","Below 75")</f>
        <v>Below 75</v>
      </c>
      <c r="AI838" t="b">
        <f>ISBLANK(Table1[[#This Row],[Employee ID]])</f>
        <v>0</v>
      </c>
      <c r="AJ838" t="b">
        <f>ISNUMBER(Table1[[#This Row],[Total Salary  ]])</f>
        <v>1</v>
      </c>
      <c r="AK838" t="str">
        <f>IFERROR(_xlfn.XLOOKUP(Table1[[#This Row],[Manager ID]],MANAGERS!A:A,MANAGERS!B:B),"Not Found")</f>
        <v>Manager_7</v>
      </c>
    </row>
    <row r="839" spans="1:37" x14ac:dyDescent="0.2">
      <c r="A839" t="s">
        <v>4556</v>
      </c>
      <c r="B839" t="s">
        <v>129</v>
      </c>
      <c r="C839" t="s">
        <v>15</v>
      </c>
      <c r="D839" t="s">
        <v>25</v>
      </c>
      <c r="E839" t="s">
        <v>26</v>
      </c>
      <c r="F839" s="1">
        <v>43193</v>
      </c>
      <c r="G839" s="1">
        <v>32608</v>
      </c>
      <c r="H839">
        <v>97012</v>
      </c>
      <c r="I839">
        <v>25932</v>
      </c>
      <c r="J839">
        <v>91</v>
      </c>
      <c r="K839">
        <v>55</v>
      </c>
      <c r="L839" t="s">
        <v>31</v>
      </c>
      <c r="M839">
        <v>111</v>
      </c>
      <c r="N839">
        <f>Table1[[#This Row],[Basic Salary]]+Table1[[#This Row],[Bonus]]</f>
        <v>122944</v>
      </c>
      <c r="O839" s="2">
        <f>Table1[[#This Row],[Bonus]]/Table1[[#This Row],[Basic Salary]]</f>
        <v>0.26730713726136973</v>
      </c>
      <c r="P839">
        <f ca="1">DATEDIF(Table1[[#This Row],[Date of Birth]],TODAY(),"Y")</f>
        <v>37</v>
      </c>
      <c r="Q839">
        <f ca="1">DATEDIF(Table1[[#This Row],[Joining Date]],TODAY(),"Y")</f>
        <v>8</v>
      </c>
      <c r="R839" t="str">
        <f ca="1">IF(YEAR(Table1[[#This Row],[Joining Date]])=YEAR(TODAY()),"Yes","No")</f>
        <v>No</v>
      </c>
      <c r="S839" t="str">
        <f ca="1">IF(Table1[[#This Row],[Experience]]&gt;5,"Yes","No")</f>
        <v>Yes</v>
      </c>
      <c r="T839" t="str">
        <f>TEXT(Table1[[#This Row],[Joining Date]],"mmmm")</f>
        <v>April</v>
      </c>
      <c r="U839" t="str">
        <f>TEXT(Table1[[#This Row],[Joining Date]],"yyyy")</f>
        <v>2018</v>
      </c>
      <c r="V839" s="5">
        <f ca="1">TODAY()-Table1[[#This Row],[Joining Date]]</f>
        <v>3046</v>
      </c>
      <c r="W839" t="str">
        <f>LEFT(Table1[[#This Row],[Employee Name]],FIND(" ",Table1[[#This Row],[Employee Name]])-1)</f>
        <v>Aarav</v>
      </c>
      <c r="X839" t="str">
        <f>RIGHT(Table1[[#This Row],[Employee Name]],LEN(Table1[[#This Row],[Employee Name]])-FIND(" ",Table1[[#This Row],[Employee Name]]))</f>
        <v>Sharma</v>
      </c>
      <c r="Y839" t="str">
        <f>Table1[[#This Row],[Department]]&amp;"-"&amp;Table1[[#This Row],[Employee ID]]</f>
        <v>Finance-E04500</v>
      </c>
      <c r="Z839" t="str">
        <f>LEFT(Table1[[#This Row],[Department]],3)</f>
        <v>Fin</v>
      </c>
      <c r="AA839" t="str">
        <f>_xlfn.XLOOKUP(Table1[[#This Row],[Manager ID]],MANAGERS!A:A,MANAGERS!B:B)</f>
        <v>Manager_11</v>
      </c>
      <c r="AB839" t="str" cm="1">
        <f t="array" ref="AB839">_xlfn.XLOOKUP(Table1[[#This Row],[Manager ID]],Table2[[#All],[Manager ID]],Table2[[#All],[Department Head]])</f>
        <v>Marketing</v>
      </c>
      <c r="AC839" s="2">
        <f>_xlfn.XLOOKUP(Table1[[#This Row],[City]],L:L,O:O)</f>
        <v>0.241864189087755</v>
      </c>
      <c r="AD839" t="str" cm="1">
        <f t="array" ref="AD839">_xlfn.IFS(Table1[[#This Row],[Performance Score]]&gt;=90,"Excellent",Table1[[#This Row],[Performance Score]]&gt;=75,"Good",Table1[[#This Row],[Performance Score]]&gt;=60,"Average",Table1[[#This Row],[Performance Score]]&lt;=60,"Need Improvement")</f>
        <v>Need Improvement</v>
      </c>
      <c r="AE839" t="str">
        <f>IF(AND(Table1[[#This Row],[Attendance %]]&gt;=80,(Table1[[#This Row],[Performance Score]]&gt;=80)),"Eligible","Not Eligible")</f>
        <v>Not Eligible</v>
      </c>
      <c r="AF839" t="str">
        <f>IF(Table1[[#This Row],[Performance Score]]&gt;=80,"High Performer","Low Performer")</f>
        <v>Low Performer</v>
      </c>
      <c r="AG839" t="str" cm="1">
        <f t="array" aca="1" ref="AG839" ca="1">_xlfn.IFS(Table1[[#This Row],[Experience]]&lt;=3,"Junior",Table1[[#This Row],[Experience]]&lt;=7,"Mid Level",Table1[[#This Row],[Experience]]&gt;=7,"Senior")</f>
        <v>Senior</v>
      </c>
      <c r="AH839" t="str">
        <f>IF(Table1[[#This Row],[Attendance %]]&gt;75,"OK","Below 75")</f>
        <v>OK</v>
      </c>
      <c r="AI839" t="b">
        <f>ISBLANK(Table1[[#This Row],[Employee ID]])</f>
        <v>0</v>
      </c>
      <c r="AJ839" t="b">
        <f>ISNUMBER(Table1[[#This Row],[Total Salary  ]])</f>
        <v>1</v>
      </c>
      <c r="AK839" t="str">
        <f>IFERROR(_xlfn.XLOOKUP(Table1[[#This Row],[Manager ID]],MANAGERS!A:A,MANAGERS!B:B),"Not Found")</f>
        <v>Manager_11</v>
      </c>
    </row>
    <row r="840" spans="1:37" x14ac:dyDescent="0.2">
      <c r="A840" t="s">
        <v>3783</v>
      </c>
      <c r="B840" t="s">
        <v>42</v>
      </c>
      <c r="C840" t="s">
        <v>15</v>
      </c>
      <c r="D840" t="s">
        <v>16</v>
      </c>
      <c r="E840" t="s">
        <v>30</v>
      </c>
      <c r="F840" s="1">
        <v>44089</v>
      </c>
      <c r="G840" s="1">
        <v>35560</v>
      </c>
      <c r="H840">
        <v>99398</v>
      </c>
      <c r="I840">
        <v>23543</v>
      </c>
      <c r="J840">
        <v>88</v>
      </c>
      <c r="K840">
        <v>50</v>
      </c>
      <c r="L840" t="s">
        <v>31</v>
      </c>
      <c r="M840">
        <v>112</v>
      </c>
      <c r="N840">
        <f>Table1[[#This Row],[Basic Salary]]+Table1[[#This Row],[Bonus]]</f>
        <v>122941</v>
      </c>
      <c r="O840" s="2">
        <f>Table1[[#This Row],[Bonus]]/Table1[[#This Row],[Basic Salary]]</f>
        <v>0.23685587235155636</v>
      </c>
      <c r="P840">
        <f ca="1">DATEDIF(Table1[[#This Row],[Date of Birth]],TODAY(),"Y")</f>
        <v>29</v>
      </c>
      <c r="Q840">
        <f ca="1">DATEDIF(Table1[[#This Row],[Joining Date]],TODAY(),"Y")</f>
        <v>5</v>
      </c>
      <c r="R840" t="str">
        <f ca="1">IF(YEAR(Table1[[#This Row],[Joining Date]])=YEAR(TODAY()),"Yes","No")</f>
        <v>No</v>
      </c>
      <c r="S840" t="str">
        <f ca="1">IF(Table1[[#This Row],[Experience]]&gt;5,"Yes","No")</f>
        <v>No</v>
      </c>
      <c r="T840" t="str">
        <f>TEXT(Table1[[#This Row],[Joining Date]],"mmmm")</f>
        <v>September</v>
      </c>
      <c r="U840" t="str">
        <f>TEXT(Table1[[#This Row],[Joining Date]],"yyyy")</f>
        <v>2020</v>
      </c>
      <c r="V840" s="5">
        <f ca="1">TODAY()-Table1[[#This Row],[Joining Date]]</f>
        <v>2150</v>
      </c>
      <c r="W840" t="str">
        <f>LEFT(Table1[[#This Row],[Employee Name]],FIND(" ",Table1[[#This Row],[Employee Name]])-1)</f>
        <v>Krishna</v>
      </c>
      <c r="X840" t="str">
        <f>RIGHT(Table1[[#This Row],[Employee Name]],LEN(Table1[[#This Row],[Employee Name]])-FIND(" ",Table1[[#This Row],[Employee Name]]))</f>
        <v>Chaitanya</v>
      </c>
      <c r="Y840" t="str">
        <f>Table1[[#This Row],[Department]]&amp;"-"&amp;Table1[[#This Row],[Employee ID]]</f>
        <v>HR-E03727</v>
      </c>
      <c r="Z840" t="str">
        <f>LEFT(Table1[[#This Row],[Department]],3)</f>
        <v>HR</v>
      </c>
      <c r="AA840" t="str">
        <f>_xlfn.XLOOKUP(Table1[[#This Row],[Manager ID]],MANAGERS!A:A,MANAGERS!B:B)</f>
        <v>Manager_12</v>
      </c>
      <c r="AB840" t="str" cm="1">
        <f t="array" ref="AB840">_xlfn.XLOOKUP(Table1[[#This Row],[Manager ID]],Table2[[#All],[Manager ID]],Table2[[#All],[Department Head]])</f>
        <v>Marketing</v>
      </c>
      <c r="AC840" s="2">
        <f>_xlfn.XLOOKUP(Table1[[#This Row],[City]],L:L,O:O)</f>
        <v>0.241864189087755</v>
      </c>
      <c r="AD840" t="str" cm="1">
        <f t="array" ref="AD840">_xlfn.IFS(Table1[[#This Row],[Performance Score]]&gt;=90,"Excellent",Table1[[#This Row],[Performance Score]]&gt;=75,"Good",Table1[[#This Row],[Performance Score]]&gt;=60,"Average",Table1[[#This Row],[Performance Score]]&lt;=60,"Need Improvement")</f>
        <v>Need Improvement</v>
      </c>
      <c r="AE840" t="str">
        <f>IF(AND(Table1[[#This Row],[Attendance %]]&gt;=80,(Table1[[#This Row],[Performance Score]]&gt;=80)),"Eligible","Not Eligible")</f>
        <v>Not Eligible</v>
      </c>
      <c r="AF840" t="str">
        <f>IF(Table1[[#This Row],[Performance Score]]&gt;=80,"High Performer","Low Performer")</f>
        <v>Low Performer</v>
      </c>
      <c r="AG840" t="str" cm="1">
        <f t="array" aca="1" ref="AG840" ca="1">_xlfn.IFS(Table1[[#This Row],[Experience]]&lt;=3,"Junior",Table1[[#This Row],[Experience]]&lt;=7,"Mid Level",Table1[[#This Row],[Experience]]&gt;=7,"Senior")</f>
        <v>Mid Level</v>
      </c>
      <c r="AH840" t="str">
        <f>IF(Table1[[#This Row],[Attendance %]]&gt;75,"OK","Below 75")</f>
        <v>OK</v>
      </c>
      <c r="AI840" t="b">
        <f>ISBLANK(Table1[[#This Row],[Employee ID]])</f>
        <v>0</v>
      </c>
      <c r="AJ840" t="b">
        <f>ISNUMBER(Table1[[#This Row],[Total Salary  ]])</f>
        <v>1</v>
      </c>
      <c r="AK840" t="str">
        <f>IFERROR(_xlfn.XLOOKUP(Table1[[#This Row],[Manager ID]],MANAGERS!A:A,MANAGERS!B:B),"Not Found")</f>
        <v>Manager_12</v>
      </c>
    </row>
    <row r="841" spans="1:37" x14ac:dyDescent="0.2">
      <c r="A841" t="s">
        <v>2285</v>
      </c>
      <c r="B841" t="s">
        <v>14</v>
      </c>
      <c r="C841" t="s">
        <v>21</v>
      </c>
      <c r="D841" t="s">
        <v>25</v>
      </c>
      <c r="E841" t="s">
        <v>51</v>
      </c>
      <c r="F841" s="1">
        <v>44965</v>
      </c>
      <c r="G841" s="1">
        <v>34081</v>
      </c>
      <c r="H841">
        <v>112042</v>
      </c>
      <c r="I841">
        <v>10894</v>
      </c>
      <c r="J841">
        <v>62</v>
      </c>
      <c r="K841">
        <v>67</v>
      </c>
      <c r="L841" t="s">
        <v>27</v>
      </c>
      <c r="M841">
        <v>103</v>
      </c>
      <c r="N841">
        <f>Table1[[#This Row],[Basic Salary]]+Table1[[#This Row],[Bonus]]</f>
        <v>122936</v>
      </c>
      <c r="O841" s="2">
        <f>Table1[[#This Row],[Bonus]]/Table1[[#This Row],[Basic Salary]]</f>
        <v>9.7231395369593548E-2</v>
      </c>
      <c r="P841">
        <f ca="1">DATEDIF(Table1[[#This Row],[Date of Birth]],TODAY(),"Y")</f>
        <v>33</v>
      </c>
      <c r="Q841">
        <f ca="1">DATEDIF(Table1[[#This Row],[Joining Date]],TODAY(),"Y")</f>
        <v>3</v>
      </c>
      <c r="R841" t="str">
        <f ca="1">IF(YEAR(Table1[[#This Row],[Joining Date]])=YEAR(TODAY()),"Yes","No")</f>
        <v>No</v>
      </c>
      <c r="S841" t="str">
        <f ca="1">IF(Table1[[#This Row],[Experience]]&gt;5,"Yes","No")</f>
        <v>No</v>
      </c>
      <c r="T841" t="str">
        <f>TEXT(Table1[[#This Row],[Joining Date]],"mmmm")</f>
        <v>February</v>
      </c>
      <c r="U841" t="str">
        <f>TEXT(Table1[[#This Row],[Joining Date]],"yyyy")</f>
        <v>2023</v>
      </c>
      <c r="V841" s="5">
        <f ca="1">TODAY()-Table1[[#This Row],[Joining Date]]</f>
        <v>1274</v>
      </c>
      <c r="W841" t="str">
        <f>LEFT(Table1[[#This Row],[Employee Name]],FIND(" ",Table1[[#This Row],[Employee Name]])-1)</f>
        <v>Nisha</v>
      </c>
      <c r="X841" t="str">
        <f>RIGHT(Table1[[#This Row],[Employee Name]],LEN(Table1[[#This Row],[Employee Name]])-FIND(" ",Table1[[#This Row],[Employee Name]]))</f>
        <v>Kapoor</v>
      </c>
      <c r="Y841" t="str">
        <f>Table1[[#This Row],[Department]]&amp;"-"&amp;Table1[[#This Row],[Employee ID]]</f>
        <v>Finance-E02229</v>
      </c>
      <c r="Z841" t="str">
        <f>LEFT(Table1[[#This Row],[Department]],3)</f>
        <v>Fin</v>
      </c>
      <c r="AA841" t="str">
        <f>_xlfn.XLOOKUP(Table1[[#This Row],[Manager ID]],MANAGERS!A:A,MANAGERS!B:B)</f>
        <v>Manager_3</v>
      </c>
      <c r="AB841" t="str" cm="1">
        <f t="array" ref="AB841">_xlfn.XLOOKUP(Table1[[#This Row],[Manager ID]],Table2[[#All],[Manager ID]],Table2[[#All],[Department Head]])</f>
        <v>IT</v>
      </c>
      <c r="AC841" s="2">
        <f>_xlfn.XLOOKUP(Table1[[#This Row],[City]],L:L,O:O)</f>
        <v>0.23674293405114402</v>
      </c>
      <c r="AD841" t="str" cm="1">
        <f t="array" ref="AD841">_xlfn.IFS(Table1[[#This Row],[Performance Score]]&gt;=90,"Excellent",Table1[[#This Row],[Performance Score]]&gt;=75,"Good",Table1[[#This Row],[Performance Score]]&gt;=60,"Average",Table1[[#This Row],[Performance Score]]&lt;=60,"Need Improvement")</f>
        <v>Average</v>
      </c>
      <c r="AE841" t="str">
        <f>IF(AND(Table1[[#This Row],[Attendance %]]&gt;=80,(Table1[[#This Row],[Performance Score]]&gt;=80)),"Eligible","Not Eligible")</f>
        <v>Not Eligible</v>
      </c>
      <c r="AF841" t="str">
        <f>IF(Table1[[#This Row],[Performance Score]]&gt;=80,"High Performer","Low Performer")</f>
        <v>Low Performer</v>
      </c>
      <c r="AG841" t="str" cm="1">
        <f t="array" aca="1" ref="AG841" ca="1">_xlfn.IFS(Table1[[#This Row],[Experience]]&lt;=3,"Junior",Table1[[#This Row],[Experience]]&lt;=7,"Mid Level",Table1[[#This Row],[Experience]]&gt;=7,"Senior")</f>
        <v>Junior</v>
      </c>
      <c r="AH841" t="str">
        <f>IF(Table1[[#This Row],[Attendance %]]&gt;75,"OK","Below 75")</f>
        <v>Below 75</v>
      </c>
      <c r="AI841" t="b">
        <f>ISBLANK(Table1[[#This Row],[Employee ID]])</f>
        <v>0</v>
      </c>
      <c r="AJ841" t="b">
        <f>ISNUMBER(Table1[[#This Row],[Total Salary  ]])</f>
        <v>1</v>
      </c>
      <c r="AK841" t="str">
        <f>IFERROR(_xlfn.XLOOKUP(Table1[[#This Row],[Manager ID]],MANAGERS!A:A,MANAGERS!B:B),"Not Found")</f>
        <v>Manager_3</v>
      </c>
    </row>
    <row r="842" spans="1:37" x14ac:dyDescent="0.2">
      <c r="A842" t="s">
        <v>3242</v>
      </c>
      <c r="B842" t="s">
        <v>85</v>
      </c>
      <c r="C842" t="s">
        <v>15</v>
      </c>
      <c r="D842" t="s">
        <v>81</v>
      </c>
      <c r="E842" t="s">
        <v>17</v>
      </c>
      <c r="F842" s="1">
        <v>42473</v>
      </c>
      <c r="G842" s="1">
        <v>40774</v>
      </c>
      <c r="H842">
        <v>103142</v>
      </c>
      <c r="I842">
        <v>19766</v>
      </c>
      <c r="J842">
        <v>63</v>
      </c>
      <c r="K842">
        <v>47</v>
      </c>
      <c r="L842" t="s">
        <v>23</v>
      </c>
      <c r="M842">
        <v>103</v>
      </c>
      <c r="N842">
        <f>Table1[[#This Row],[Basic Salary]]+Table1[[#This Row],[Bonus]]</f>
        <v>122908</v>
      </c>
      <c r="O842" s="2">
        <f>Table1[[#This Row],[Bonus]]/Table1[[#This Row],[Basic Salary]]</f>
        <v>0.19163871167904442</v>
      </c>
      <c r="P842">
        <f ca="1">DATEDIF(Table1[[#This Row],[Date of Birth]],TODAY(),"Y")</f>
        <v>14</v>
      </c>
      <c r="Q842">
        <f ca="1">DATEDIF(Table1[[#This Row],[Joining Date]],TODAY(),"Y")</f>
        <v>10</v>
      </c>
      <c r="R842" t="str">
        <f ca="1">IF(YEAR(Table1[[#This Row],[Joining Date]])=YEAR(TODAY()),"Yes","No")</f>
        <v>No</v>
      </c>
      <c r="S842" t="str">
        <f ca="1">IF(Table1[[#This Row],[Experience]]&gt;5,"Yes","No")</f>
        <v>Yes</v>
      </c>
      <c r="T842" t="str">
        <f>TEXT(Table1[[#This Row],[Joining Date]],"mmmm")</f>
        <v>April</v>
      </c>
      <c r="U842" t="str">
        <f>TEXT(Table1[[#This Row],[Joining Date]],"yyyy")</f>
        <v>2016</v>
      </c>
      <c r="V842" s="5">
        <f ca="1">TODAY()-Table1[[#This Row],[Joining Date]]</f>
        <v>3766</v>
      </c>
      <c r="W842" t="str">
        <f>LEFT(Table1[[#This Row],[Employee Name]],FIND(" ",Table1[[#This Row],[Employee Name]])-1)</f>
        <v>Pooja</v>
      </c>
      <c r="X842" t="str">
        <f>RIGHT(Table1[[#This Row],[Employee Name]],LEN(Table1[[#This Row],[Employee Name]])-FIND(" ",Table1[[#This Row],[Employee Name]]))</f>
        <v>Das</v>
      </c>
      <c r="Y842" t="str">
        <f>Table1[[#This Row],[Department]]&amp;"-"&amp;Table1[[#This Row],[Employee ID]]</f>
        <v>Sales-E03186</v>
      </c>
      <c r="Z842" t="str">
        <f>LEFT(Table1[[#This Row],[Department]],3)</f>
        <v>Sal</v>
      </c>
      <c r="AA842" t="str">
        <f>_xlfn.XLOOKUP(Table1[[#This Row],[Manager ID]],MANAGERS!A:A,MANAGERS!B:B)</f>
        <v>Manager_3</v>
      </c>
      <c r="AB842" t="str" cm="1">
        <f t="array" ref="AB842">_xlfn.XLOOKUP(Table1[[#This Row],[Manager ID]],Table2[[#All],[Manager ID]],Table2[[#All],[Department Head]])</f>
        <v>IT</v>
      </c>
      <c r="AC842" s="2">
        <f>_xlfn.XLOOKUP(Table1[[#This Row],[City]],L:L,O:O)</f>
        <v>0.23486488519629886</v>
      </c>
      <c r="AD842" t="str" cm="1">
        <f t="array" ref="AD842">_xlfn.IFS(Table1[[#This Row],[Performance Score]]&gt;=90,"Excellent",Table1[[#This Row],[Performance Score]]&gt;=75,"Good",Table1[[#This Row],[Performance Score]]&gt;=60,"Average",Table1[[#This Row],[Performance Score]]&lt;=60,"Need Improvement")</f>
        <v>Need Improvement</v>
      </c>
      <c r="AE842" t="str">
        <f>IF(AND(Table1[[#This Row],[Attendance %]]&gt;=80,(Table1[[#This Row],[Performance Score]]&gt;=80)),"Eligible","Not Eligible")</f>
        <v>Not Eligible</v>
      </c>
      <c r="AF842" t="str">
        <f>IF(Table1[[#This Row],[Performance Score]]&gt;=80,"High Performer","Low Performer")</f>
        <v>Low Performer</v>
      </c>
      <c r="AG842" t="str" cm="1">
        <f t="array" aca="1" ref="AG842" ca="1">_xlfn.IFS(Table1[[#This Row],[Experience]]&lt;=3,"Junior",Table1[[#This Row],[Experience]]&lt;=7,"Mid Level",Table1[[#This Row],[Experience]]&gt;=7,"Senior")</f>
        <v>Senior</v>
      </c>
      <c r="AH842" t="str">
        <f>IF(Table1[[#This Row],[Attendance %]]&gt;75,"OK","Below 75")</f>
        <v>Below 75</v>
      </c>
      <c r="AI842" t="b">
        <f>ISBLANK(Table1[[#This Row],[Employee ID]])</f>
        <v>0</v>
      </c>
      <c r="AJ842" t="b">
        <f>ISNUMBER(Table1[[#This Row],[Total Salary  ]])</f>
        <v>1</v>
      </c>
      <c r="AK842" t="str">
        <f>IFERROR(_xlfn.XLOOKUP(Table1[[#This Row],[Manager ID]],MANAGERS!A:A,MANAGERS!B:B),"Not Found")</f>
        <v>Manager_3</v>
      </c>
    </row>
    <row r="843" spans="1:37" x14ac:dyDescent="0.2">
      <c r="A843" t="s">
        <v>1006</v>
      </c>
      <c r="B843" t="s">
        <v>77</v>
      </c>
      <c r="C843" t="s">
        <v>15</v>
      </c>
      <c r="D843" t="s">
        <v>33</v>
      </c>
      <c r="E843" t="s">
        <v>51</v>
      </c>
      <c r="F843" s="1">
        <v>42890</v>
      </c>
      <c r="G843" s="1">
        <v>36463</v>
      </c>
      <c r="H843">
        <v>116323</v>
      </c>
      <c r="I843">
        <v>6564</v>
      </c>
      <c r="J843">
        <v>100</v>
      </c>
      <c r="K843">
        <v>91</v>
      </c>
      <c r="L843" t="s">
        <v>23</v>
      </c>
      <c r="M843">
        <v>104</v>
      </c>
      <c r="N843">
        <f>Table1[[#This Row],[Basic Salary]]+Table1[[#This Row],[Bonus]]</f>
        <v>122887</v>
      </c>
      <c r="O843" s="2">
        <f>Table1[[#This Row],[Bonus]]/Table1[[#This Row],[Basic Salary]]</f>
        <v>5.6429081093163004E-2</v>
      </c>
      <c r="P843">
        <f ca="1">DATEDIF(Table1[[#This Row],[Date of Birth]],TODAY(),"Y")</f>
        <v>26</v>
      </c>
      <c r="Q843">
        <f ca="1">DATEDIF(Table1[[#This Row],[Joining Date]],TODAY(),"Y")</f>
        <v>9</v>
      </c>
      <c r="R843" t="str">
        <f ca="1">IF(YEAR(Table1[[#This Row],[Joining Date]])=YEAR(TODAY()),"Yes","No")</f>
        <v>No</v>
      </c>
      <c r="S843" t="str">
        <f ca="1">IF(Table1[[#This Row],[Experience]]&gt;5,"Yes","No")</f>
        <v>Yes</v>
      </c>
      <c r="T843" t="str">
        <f>TEXT(Table1[[#This Row],[Joining Date]],"mmmm")</f>
        <v>June</v>
      </c>
      <c r="U843" t="str">
        <f>TEXT(Table1[[#This Row],[Joining Date]],"yyyy")</f>
        <v>2017</v>
      </c>
      <c r="V843" s="5">
        <f ca="1">TODAY()-Table1[[#This Row],[Joining Date]]</f>
        <v>3349</v>
      </c>
      <c r="W843" t="str">
        <f>LEFT(Table1[[#This Row],[Employee Name]],FIND(" ",Table1[[#This Row],[Employee Name]])-1)</f>
        <v>Rohan</v>
      </c>
      <c r="X843" t="str">
        <f>RIGHT(Table1[[#This Row],[Employee Name]],LEN(Table1[[#This Row],[Employee Name]])-FIND(" ",Table1[[#This Row],[Employee Name]]))</f>
        <v>Gupta</v>
      </c>
      <c r="Y843" t="str">
        <f>Table1[[#This Row],[Department]]&amp;"-"&amp;Table1[[#This Row],[Employee ID]]</f>
        <v>Marketing-E00950</v>
      </c>
      <c r="Z843" t="str">
        <f>LEFT(Table1[[#This Row],[Department]],3)</f>
        <v>Mar</v>
      </c>
      <c r="AA843" t="str">
        <f>_xlfn.XLOOKUP(Table1[[#This Row],[Manager ID]],MANAGERS!A:A,MANAGERS!B:B)</f>
        <v>Manager_4</v>
      </c>
      <c r="AB843" t="str" cm="1">
        <f t="array" ref="AB843">_xlfn.XLOOKUP(Table1[[#This Row],[Manager ID]],Table2[[#All],[Manager ID]],Table2[[#All],[Department Head]])</f>
        <v>Finance</v>
      </c>
      <c r="AC843" s="2">
        <f>_xlfn.XLOOKUP(Table1[[#This Row],[City]],L:L,O:O)</f>
        <v>0.23486488519629886</v>
      </c>
      <c r="AD843" t="str" cm="1">
        <f t="array" ref="AD843">_xlfn.IFS(Table1[[#This Row],[Performance Score]]&gt;=90,"Excellent",Table1[[#This Row],[Performance Score]]&gt;=75,"Good",Table1[[#This Row],[Performance Score]]&gt;=60,"Average",Table1[[#This Row],[Performance Score]]&lt;=60,"Need Improvement")</f>
        <v>Excellent</v>
      </c>
      <c r="AE843" t="str">
        <f>IF(AND(Table1[[#This Row],[Attendance %]]&gt;=80,(Table1[[#This Row],[Performance Score]]&gt;=80)),"Eligible","Not Eligible")</f>
        <v>Eligible</v>
      </c>
      <c r="AF843" t="str">
        <f>IF(Table1[[#This Row],[Performance Score]]&gt;=80,"High Performer","Low Performer")</f>
        <v>High Performer</v>
      </c>
      <c r="AG843" t="str" cm="1">
        <f t="array" aca="1" ref="AG843" ca="1">_xlfn.IFS(Table1[[#This Row],[Experience]]&lt;=3,"Junior",Table1[[#This Row],[Experience]]&lt;=7,"Mid Level",Table1[[#This Row],[Experience]]&gt;=7,"Senior")</f>
        <v>Senior</v>
      </c>
      <c r="AH843" t="str">
        <f>IF(Table1[[#This Row],[Attendance %]]&gt;75,"OK","Below 75")</f>
        <v>OK</v>
      </c>
      <c r="AI843" t="b">
        <f>ISBLANK(Table1[[#This Row],[Employee ID]])</f>
        <v>0</v>
      </c>
      <c r="AJ843" t="b">
        <f>ISNUMBER(Table1[[#This Row],[Total Salary  ]])</f>
        <v>1</v>
      </c>
      <c r="AK843" t="str">
        <f>IFERROR(_xlfn.XLOOKUP(Table1[[#This Row],[Manager ID]],MANAGERS!A:A,MANAGERS!B:B),"Not Found")</f>
        <v>Manager_4</v>
      </c>
    </row>
    <row r="844" spans="1:37" x14ac:dyDescent="0.2">
      <c r="A844" t="s">
        <v>545</v>
      </c>
      <c r="B844" t="s">
        <v>29</v>
      </c>
      <c r="C844" t="s">
        <v>15</v>
      </c>
      <c r="D844" t="s">
        <v>16</v>
      </c>
      <c r="E844" t="s">
        <v>17</v>
      </c>
      <c r="F844" s="1">
        <v>45050</v>
      </c>
      <c r="G844" s="1">
        <v>29337</v>
      </c>
      <c r="H844">
        <v>100757</v>
      </c>
      <c r="I844">
        <v>22122</v>
      </c>
      <c r="J844">
        <v>67</v>
      </c>
      <c r="K844">
        <v>73</v>
      </c>
      <c r="L844" t="s">
        <v>53</v>
      </c>
      <c r="M844">
        <v>113</v>
      </c>
      <c r="N844">
        <f>Table1[[#This Row],[Basic Salary]]+Table1[[#This Row],[Bonus]]</f>
        <v>122879</v>
      </c>
      <c r="O844" s="2">
        <f>Table1[[#This Row],[Bonus]]/Table1[[#This Row],[Basic Salary]]</f>
        <v>0.21955794634615958</v>
      </c>
      <c r="P844">
        <f ca="1">DATEDIF(Table1[[#This Row],[Date of Birth]],TODAY(),"Y")</f>
        <v>46</v>
      </c>
      <c r="Q844">
        <f ca="1">DATEDIF(Table1[[#This Row],[Joining Date]],TODAY(),"Y")</f>
        <v>3</v>
      </c>
      <c r="R844" t="str">
        <f ca="1">IF(YEAR(Table1[[#This Row],[Joining Date]])=YEAR(TODAY()),"Yes","No")</f>
        <v>No</v>
      </c>
      <c r="S844" t="str">
        <f ca="1">IF(Table1[[#This Row],[Experience]]&gt;5,"Yes","No")</f>
        <v>No</v>
      </c>
      <c r="T844" t="str">
        <f>TEXT(Table1[[#This Row],[Joining Date]],"mmmm")</f>
        <v>May</v>
      </c>
      <c r="U844" t="str">
        <f>TEXT(Table1[[#This Row],[Joining Date]],"yyyy")</f>
        <v>2023</v>
      </c>
      <c r="V844" s="5">
        <f ca="1">TODAY()-Table1[[#This Row],[Joining Date]]</f>
        <v>1189</v>
      </c>
      <c r="W844" t="str">
        <f>LEFT(Table1[[#This Row],[Employee Name]],FIND(" ",Table1[[#This Row],[Employee Name]])-1)</f>
        <v>Vikram</v>
      </c>
      <c r="X844" t="str">
        <f>RIGHT(Table1[[#This Row],[Employee Name]],LEN(Table1[[#This Row],[Employee Name]])-FIND(" ",Table1[[#This Row],[Employee Name]]))</f>
        <v>Singh</v>
      </c>
      <c r="Y844" t="str">
        <f>Table1[[#This Row],[Department]]&amp;"-"&amp;Table1[[#This Row],[Employee ID]]</f>
        <v>HR-E00489</v>
      </c>
      <c r="Z844" t="str">
        <f>LEFT(Table1[[#This Row],[Department]],3)</f>
        <v>HR</v>
      </c>
      <c r="AA844" t="str">
        <f>_xlfn.XLOOKUP(Table1[[#This Row],[Manager ID]],MANAGERS!A:A,MANAGERS!B:B)</f>
        <v>Manager_13</v>
      </c>
      <c r="AB844" t="str" cm="1">
        <f t="array" ref="AB844">_xlfn.XLOOKUP(Table1[[#This Row],[Manager ID]],Table2[[#All],[Manager ID]],Table2[[#All],[Department Head]])</f>
        <v>HR</v>
      </c>
      <c r="AC844" s="2">
        <f>_xlfn.XLOOKUP(Table1[[#This Row],[City]],L:L,O:O)</f>
        <v>0.23685887225230964</v>
      </c>
      <c r="AD844" t="str" cm="1">
        <f t="array" ref="AD844">_xlfn.IFS(Table1[[#This Row],[Performance Score]]&gt;=90,"Excellent",Table1[[#This Row],[Performance Score]]&gt;=75,"Good",Table1[[#This Row],[Performance Score]]&gt;=60,"Average",Table1[[#This Row],[Performance Score]]&lt;=60,"Need Improvement")</f>
        <v>Average</v>
      </c>
      <c r="AE844" t="str">
        <f>IF(AND(Table1[[#This Row],[Attendance %]]&gt;=80,(Table1[[#This Row],[Performance Score]]&gt;=80)),"Eligible","Not Eligible")</f>
        <v>Not Eligible</v>
      </c>
      <c r="AF844" t="str">
        <f>IF(Table1[[#This Row],[Performance Score]]&gt;=80,"High Performer","Low Performer")</f>
        <v>Low Performer</v>
      </c>
      <c r="AG844" t="str" cm="1">
        <f t="array" aca="1" ref="AG844" ca="1">_xlfn.IFS(Table1[[#This Row],[Experience]]&lt;=3,"Junior",Table1[[#This Row],[Experience]]&lt;=7,"Mid Level",Table1[[#This Row],[Experience]]&gt;=7,"Senior")</f>
        <v>Junior</v>
      </c>
      <c r="AH844" t="str">
        <f>IF(Table1[[#This Row],[Attendance %]]&gt;75,"OK","Below 75")</f>
        <v>Below 75</v>
      </c>
      <c r="AI844" t="b">
        <f>ISBLANK(Table1[[#This Row],[Employee ID]])</f>
        <v>0</v>
      </c>
      <c r="AJ844" t="b">
        <f>ISNUMBER(Table1[[#This Row],[Total Salary  ]])</f>
        <v>1</v>
      </c>
      <c r="AK844" t="str">
        <f>IFERROR(_xlfn.XLOOKUP(Table1[[#This Row],[Manager ID]],MANAGERS!A:A,MANAGERS!B:B),"Not Found")</f>
        <v>Manager_13</v>
      </c>
    </row>
    <row r="845" spans="1:37" x14ac:dyDescent="0.2">
      <c r="A845" t="s">
        <v>723</v>
      </c>
      <c r="B845" t="s">
        <v>62</v>
      </c>
      <c r="C845" t="s">
        <v>21</v>
      </c>
      <c r="D845" t="s">
        <v>16</v>
      </c>
      <c r="E845" t="s">
        <v>26</v>
      </c>
      <c r="F845" s="1">
        <v>45808</v>
      </c>
      <c r="G845" s="1">
        <v>32508</v>
      </c>
      <c r="H845">
        <v>104993</v>
      </c>
      <c r="I845">
        <v>17865</v>
      </c>
      <c r="J845">
        <v>71</v>
      </c>
      <c r="K845">
        <v>81</v>
      </c>
      <c r="L845" t="s">
        <v>27</v>
      </c>
      <c r="M845">
        <v>104</v>
      </c>
      <c r="N845">
        <f>Table1[[#This Row],[Basic Salary]]+Table1[[#This Row],[Bonus]]</f>
        <v>122858</v>
      </c>
      <c r="O845" s="2">
        <f>Table1[[#This Row],[Bonus]]/Table1[[#This Row],[Basic Salary]]</f>
        <v>0.17015420075624088</v>
      </c>
      <c r="P845">
        <f ca="1">DATEDIF(Table1[[#This Row],[Date of Birth]],TODAY(),"Y")</f>
        <v>37</v>
      </c>
      <c r="Q845">
        <f ca="1">DATEDIF(Table1[[#This Row],[Joining Date]],TODAY(),"Y")</f>
        <v>1</v>
      </c>
      <c r="R845" t="str">
        <f ca="1">IF(YEAR(Table1[[#This Row],[Joining Date]])=YEAR(TODAY()),"Yes","No")</f>
        <v>No</v>
      </c>
      <c r="S845" t="str">
        <f ca="1">IF(Table1[[#This Row],[Experience]]&gt;5,"Yes","No")</f>
        <v>No</v>
      </c>
      <c r="T845" t="str">
        <f>TEXT(Table1[[#This Row],[Joining Date]],"mmmm")</f>
        <v>May</v>
      </c>
      <c r="U845" t="str">
        <f>TEXT(Table1[[#This Row],[Joining Date]],"yyyy")</f>
        <v>2025</v>
      </c>
      <c r="V845" s="5">
        <f ca="1">TODAY()-Table1[[#This Row],[Joining Date]]</f>
        <v>431</v>
      </c>
      <c r="W845" t="str">
        <f>LEFT(Table1[[#This Row],[Employee Name]],FIND(" ",Table1[[#This Row],[Employee Name]])-1)</f>
        <v>Kavya</v>
      </c>
      <c r="X845" t="str">
        <f>RIGHT(Table1[[#This Row],[Employee Name]],LEN(Table1[[#This Row],[Employee Name]])-FIND(" ",Table1[[#This Row],[Employee Name]]))</f>
        <v>Nair</v>
      </c>
      <c r="Y845" t="str">
        <f>Table1[[#This Row],[Department]]&amp;"-"&amp;Table1[[#This Row],[Employee ID]]</f>
        <v>HR-E00667</v>
      </c>
      <c r="Z845" t="str">
        <f>LEFT(Table1[[#This Row],[Department]],3)</f>
        <v>HR</v>
      </c>
      <c r="AA845" t="str">
        <f>_xlfn.XLOOKUP(Table1[[#This Row],[Manager ID]],MANAGERS!A:A,MANAGERS!B:B)</f>
        <v>Manager_4</v>
      </c>
      <c r="AB845" t="str" cm="1">
        <f t="array" ref="AB845">_xlfn.XLOOKUP(Table1[[#This Row],[Manager ID]],Table2[[#All],[Manager ID]],Table2[[#All],[Department Head]])</f>
        <v>Finance</v>
      </c>
      <c r="AC845" s="2">
        <f>_xlfn.XLOOKUP(Table1[[#This Row],[City]],L:L,O:O)</f>
        <v>0.23674293405114402</v>
      </c>
      <c r="AD845" t="str" cm="1">
        <f t="array" ref="AD845">_xlfn.IFS(Table1[[#This Row],[Performance Score]]&gt;=90,"Excellent",Table1[[#This Row],[Performance Score]]&gt;=75,"Good",Table1[[#This Row],[Performance Score]]&gt;=60,"Average",Table1[[#This Row],[Performance Score]]&lt;=60,"Need Improvement")</f>
        <v>Good</v>
      </c>
      <c r="AE845" t="str">
        <f>IF(AND(Table1[[#This Row],[Attendance %]]&gt;=80,(Table1[[#This Row],[Performance Score]]&gt;=80)),"Eligible","Not Eligible")</f>
        <v>Not Eligible</v>
      </c>
      <c r="AF845" t="str">
        <f>IF(Table1[[#This Row],[Performance Score]]&gt;=80,"High Performer","Low Performer")</f>
        <v>High Performer</v>
      </c>
      <c r="AG845" t="str" cm="1">
        <f t="array" aca="1" ref="AG845" ca="1">_xlfn.IFS(Table1[[#This Row],[Experience]]&lt;=3,"Junior",Table1[[#This Row],[Experience]]&lt;=7,"Mid Level",Table1[[#This Row],[Experience]]&gt;=7,"Senior")</f>
        <v>Junior</v>
      </c>
      <c r="AH845" t="str">
        <f>IF(Table1[[#This Row],[Attendance %]]&gt;75,"OK","Below 75")</f>
        <v>Below 75</v>
      </c>
      <c r="AI845" t="b">
        <f>ISBLANK(Table1[[#This Row],[Employee ID]])</f>
        <v>0</v>
      </c>
      <c r="AJ845" t="b">
        <f>ISNUMBER(Table1[[#This Row],[Total Salary  ]])</f>
        <v>1</v>
      </c>
      <c r="AK845" t="str">
        <f>IFERROR(_xlfn.XLOOKUP(Table1[[#This Row],[Manager ID]],MANAGERS!A:A,MANAGERS!B:B),"Not Found")</f>
        <v>Manager_4</v>
      </c>
    </row>
    <row r="846" spans="1:37" x14ac:dyDescent="0.2">
      <c r="A846" t="s">
        <v>4115</v>
      </c>
      <c r="B846" t="s">
        <v>75</v>
      </c>
      <c r="C846" t="s">
        <v>15</v>
      </c>
      <c r="D846" t="s">
        <v>81</v>
      </c>
      <c r="E846" t="s">
        <v>22</v>
      </c>
      <c r="F846" s="1">
        <v>45844</v>
      </c>
      <c r="G846" s="1">
        <v>36644</v>
      </c>
      <c r="H846">
        <v>99956</v>
      </c>
      <c r="I846">
        <v>22898</v>
      </c>
      <c r="J846">
        <v>72</v>
      </c>
      <c r="K846">
        <v>81</v>
      </c>
      <c r="L846" t="s">
        <v>23</v>
      </c>
      <c r="M846">
        <v>115</v>
      </c>
      <c r="N846">
        <f>Table1[[#This Row],[Basic Salary]]+Table1[[#This Row],[Bonus]]</f>
        <v>122854</v>
      </c>
      <c r="O846" s="2">
        <f>Table1[[#This Row],[Bonus]]/Table1[[#This Row],[Basic Salary]]</f>
        <v>0.22908079555004202</v>
      </c>
      <c r="P846">
        <f ca="1">DATEDIF(Table1[[#This Row],[Date of Birth]],TODAY(),"Y")</f>
        <v>26</v>
      </c>
      <c r="Q846">
        <f ca="1">DATEDIF(Table1[[#This Row],[Joining Date]],TODAY(),"Y")</f>
        <v>1</v>
      </c>
      <c r="R846" t="str">
        <f ca="1">IF(YEAR(Table1[[#This Row],[Joining Date]])=YEAR(TODAY()),"Yes","No")</f>
        <v>No</v>
      </c>
      <c r="S846" t="str">
        <f ca="1">IF(Table1[[#This Row],[Experience]]&gt;5,"Yes","No")</f>
        <v>No</v>
      </c>
      <c r="T846" t="str">
        <f>TEXT(Table1[[#This Row],[Joining Date]],"mmmm")</f>
        <v>July</v>
      </c>
      <c r="U846" t="str">
        <f>TEXT(Table1[[#This Row],[Joining Date]],"yyyy")</f>
        <v>2025</v>
      </c>
      <c r="V846" s="5">
        <f ca="1">TODAY()-Table1[[#This Row],[Joining Date]]</f>
        <v>395</v>
      </c>
      <c r="W846" t="str">
        <f>LEFT(Table1[[#This Row],[Employee Name]],FIND(" ",Table1[[#This Row],[Employee Name]])-1)</f>
        <v>Ishita</v>
      </c>
      <c r="X846" t="str">
        <f>RIGHT(Table1[[#This Row],[Employee Name]],LEN(Table1[[#This Row],[Employee Name]])-FIND(" ",Table1[[#This Row],[Employee Name]]))</f>
        <v>Roy</v>
      </c>
      <c r="Y846" t="str">
        <f>Table1[[#This Row],[Department]]&amp;"-"&amp;Table1[[#This Row],[Employee ID]]</f>
        <v>Sales-E04059</v>
      </c>
      <c r="Z846" t="str">
        <f>LEFT(Table1[[#This Row],[Department]],3)</f>
        <v>Sal</v>
      </c>
      <c r="AA846" t="str">
        <f>_xlfn.XLOOKUP(Table1[[#This Row],[Manager ID]],MANAGERS!A:A,MANAGERS!B:B)</f>
        <v>Manager_15</v>
      </c>
      <c r="AB846" t="str" cm="1">
        <f t="array" ref="AB846">_xlfn.XLOOKUP(Table1[[#This Row],[Manager ID]],Table2[[#All],[Manager ID]],Table2[[#All],[Department Head]])</f>
        <v>Support</v>
      </c>
      <c r="AC846" s="2">
        <f>_xlfn.XLOOKUP(Table1[[#This Row],[City]],L:L,O:O)</f>
        <v>0.23486488519629886</v>
      </c>
      <c r="AD846" t="str" cm="1">
        <f t="array" ref="AD846">_xlfn.IFS(Table1[[#This Row],[Performance Score]]&gt;=90,"Excellent",Table1[[#This Row],[Performance Score]]&gt;=75,"Good",Table1[[#This Row],[Performance Score]]&gt;=60,"Average",Table1[[#This Row],[Performance Score]]&lt;=60,"Need Improvement")</f>
        <v>Good</v>
      </c>
      <c r="AE846" t="str">
        <f>IF(AND(Table1[[#This Row],[Attendance %]]&gt;=80,(Table1[[#This Row],[Performance Score]]&gt;=80)),"Eligible","Not Eligible")</f>
        <v>Not Eligible</v>
      </c>
      <c r="AF846" t="str">
        <f>IF(Table1[[#This Row],[Performance Score]]&gt;=80,"High Performer","Low Performer")</f>
        <v>High Performer</v>
      </c>
      <c r="AG846" t="str" cm="1">
        <f t="array" aca="1" ref="AG846" ca="1">_xlfn.IFS(Table1[[#This Row],[Experience]]&lt;=3,"Junior",Table1[[#This Row],[Experience]]&lt;=7,"Mid Level",Table1[[#This Row],[Experience]]&gt;=7,"Senior")</f>
        <v>Junior</v>
      </c>
      <c r="AH846" t="str">
        <f>IF(Table1[[#This Row],[Attendance %]]&gt;75,"OK","Below 75")</f>
        <v>Below 75</v>
      </c>
      <c r="AI846" t="b">
        <f>ISBLANK(Table1[[#This Row],[Employee ID]])</f>
        <v>0</v>
      </c>
      <c r="AJ846" t="b">
        <f>ISNUMBER(Table1[[#This Row],[Total Salary  ]])</f>
        <v>1</v>
      </c>
      <c r="AK846" t="str">
        <f>IFERROR(_xlfn.XLOOKUP(Table1[[#This Row],[Manager ID]],MANAGERS!A:A,MANAGERS!B:B),"Not Found")</f>
        <v>Manager_15</v>
      </c>
    </row>
    <row r="847" spans="1:37" x14ac:dyDescent="0.2">
      <c r="A847" t="s">
        <v>3478</v>
      </c>
      <c r="B847" t="s">
        <v>71</v>
      </c>
      <c r="C847" t="s">
        <v>15</v>
      </c>
      <c r="D847" t="s">
        <v>25</v>
      </c>
      <c r="E847" t="s">
        <v>65</v>
      </c>
      <c r="F847" s="1">
        <v>45717</v>
      </c>
      <c r="G847" s="1">
        <v>38085</v>
      </c>
      <c r="H847">
        <v>110079</v>
      </c>
      <c r="I847">
        <v>12761</v>
      </c>
      <c r="J847">
        <v>100</v>
      </c>
      <c r="K847">
        <v>41</v>
      </c>
      <c r="L847" t="s">
        <v>31</v>
      </c>
      <c r="M847">
        <v>113</v>
      </c>
      <c r="N847">
        <f>Table1[[#This Row],[Basic Salary]]+Table1[[#This Row],[Bonus]]</f>
        <v>122840</v>
      </c>
      <c r="O847" s="2">
        <f>Table1[[#This Row],[Bonus]]/Table1[[#This Row],[Basic Salary]]</f>
        <v>0.11592583508207742</v>
      </c>
      <c r="P847">
        <f ca="1">DATEDIF(Table1[[#This Row],[Date of Birth]],TODAY(),"Y")</f>
        <v>22</v>
      </c>
      <c r="Q847">
        <f ca="1">DATEDIF(Table1[[#This Row],[Joining Date]],TODAY(),"Y")</f>
        <v>1</v>
      </c>
      <c r="R847" t="str">
        <f ca="1">IF(YEAR(Table1[[#This Row],[Joining Date]])=YEAR(TODAY()),"Yes","No")</f>
        <v>No</v>
      </c>
      <c r="S847" t="str">
        <f ca="1">IF(Table1[[#This Row],[Experience]]&gt;5,"Yes","No")</f>
        <v>No</v>
      </c>
      <c r="T847" t="str">
        <f>TEXT(Table1[[#This Row],[Joining Date]],"mmmm")</f>
        <v>March</v>
      </c>
      <c r="U847" t="str">
        <f>TEXT(Table1[[#This Row],[Joining Date]],"yyyy")</f>
        <v>2025</v>
      </c>
      <c r="V847" s="5">
        <f ca="1">TODAY()-Table1[[#This Row],[Joining Date]]</f>
        <v>522</v>
      </c>
      <c r="W847" t="str">
        <f>LEFT(Table1[[#This Row],[Employee Name]],FIND(" ",Table1[[#This Row],[Employee Name]])-1)</f>
        <v>Sneha</v>
      </c>
      <c r="X847" t="str">
        <f>RIGHT(Table1[[#This Row],[Employee Name]],LEN(Table1[[#This Row],[Employee Name]])-FIND(" ",Table1[[#This Row],[Employee Name]]))</f>
        <v>Iyer</v>
      </c>
      <c r="Y847" t="str">
        <f>Table1[[#This Row],[Department]]&amp;"-"&amp;Table1[[#This Row],[Employee ID]]</f>
        <v>Finance-E03422</v>
      </c>
      <c r="Z847" t="str">
        <f>LEFT(Table1[[#This Row],[Department]],3)</f>
        <v>Fin</v>
      </c>
      <c r="AA847" t="str">
        <f>_xlfn.XLOOKUP(Table1[[#This Row],[Manager ID]],MANAGERS!A:A,MANAGERS!B:B)</f>
        <v>Manager_13</v>
      </c>
      <c r="AB847" t="str" cm="1">
        <f t="array" ref="AB847">_xlfn.XLOOKUP(Table1[[#This Row],[Manager ID]],Table2[[#All],[Manager ID]],Table2[[#All],[Department Head]])</f>
        <v>HR</v>
      </c>
      <c r="AC847" s="2">
        <f>_xlfn.XLOOKUP(Table1[[#This Row],[City]],L:L,O:O)</f>
        <v>0.241864189087755</v>
      </c>
      <c r="AD847" t="str" cm="1">
        <f t="array" ref="AD847">_xlfn.IFS(Table1[[#This Row],[Performance Score]]&gt;=90,"Excellent",Table1[[#This Row],[Performance Score]]&gt;=75,"Good",Table1[[#This Row],[Performance Score]]&gt;=60,"Average",Table1[[#This Row],[Performance Score]]&lt;=60,"Need Improvement")</f>
        <v>Need Improvement</v>
      </c>
      <c r="AE847" t="str">
        <f>IF(AND(Table1[[#This Row],[Attendance %]]&gt;=80,(Table1[[#This Row],[Performance Score]]&gt;=80)),"Eligible","Not Eligible")</f>
        <v>Not Eligible</v>
      </c>
      <c r="AF847" t="str">
        <f>IF(Table1[[#This Row],[Performance Score]]&gt;=80,"High Performer","Low Performer")</f>
        <v>Low Performer</v>
      </c>
      <c r="AG847" t="str" cm="1">
        <f t="array" aca="1" ref="AG847" ca="1">_xlfn.IFS(Table1[[#This Row],[Experience]]&lt;=3,"Junior",Table1[[#This Row],[Experience]]&lt;=7,"Mid Level",Table1[[#This Row],[Experience]]&gt;=7,"Senior")</f>
        <v>Junior</v>
      </c>
      <c r="AH847" t="str">
        <f>IF(Table1[[#This Row],[Attendance %]]&gt;75,"OK","Below 75")</f>
        <v>OK</v>
      </c>
      <c r="AI847" t="b">
        <f>ISBLANK(Table1[[#This Row],[Employee ID]])</f>
        <v>0</v>
      </c>
      <c r="AJ847" t="b">
        <f>ISNUMBER(Table1[[#This Row],[Total Salary  ]])</f>
        <v>1</v>
      </c>
      <c r="AK847" t="str">
        <f>IFERROR(_xlfn.XLOOKUP(Table1[[#This Row],[Manager ID]],MANAGERS!A:A,MANAGERS!B:B),"Not Found")</f>
        <v>Manager_13</v>
      </c>
    </row>
    <row r="848" spans="1:37" x14ac:dyDescent="0.2">
      <c r="A848" t="s">
        <v>4167</v>
      </c>
      <c r="B848" t="s">
        <v>48</v>
      </c>
      <c r="C848" t="s">
        <v>21</v>
      </c>
      <c r="D848" t="s">
        <v>33</v>
      </c>
      <c r="E848" t="s">
        <v>65</v>
      </c>
      <c r="F848" s="1">
        <v>44003</v>
      </c>
      <c r="G848" s="1">
        <v>33235</v>
      </c>
      <c r="H848">
        <v>107838</v>
      </c>
      <c r="I848">
        <v>14967</v>
      </c>
      <c r="J848">
        <v>86</v>
      </c>
      <c r="K848">
        <v>98</v>
      </c>
      <c r="L848" t="s">
        <v>23</v>
      </c>
      <c r="M848">
        <v>120</v>
      </c>
      <c r="N848">
        <f>Table1[[#This Row],[Basic Salary]]+Table1[[#This Row],[Bonus]]</f>
        <v>122805</v>
      </c>
      <c r="O848" s="2">
        <f>Table1[[#This Row],[Bonus]]/Table1[[#This Row],[Basic Salary]]</f>
        <v>0.1387915206142547</v>
      </c>
      <c r="P848">
        <f ca="1">DATEDIF(Table1[[#This Row],[Date of Birth]],TODAY(),"Y")</f>
        <v>35</v>
      </c>
      <c r="Q848">
        <f ca="1">DATEDIF(Table1[[#This Row],[Joining Date]],TODAY(),"Y")</f>
        <v>6</v>
      </c>
      <c r="R848" t="str">
        <f ca="1">IF(YEAR(Table1[[#This Row],[Joining Date]])=YEAR(TODAY()),"Yes","No")</f>
        <v>No</v>
      </c>
      <c r="S848" t="str">
        <f ca="1">IF(Table1[[#This Row],[Experience]]&gt;5,"Yes","No")</f>
        <v>Yes</v>
      </c>
      <c r="T848" t="str">
        <f>TEXT(Table1[[#This Row],[Joining Date]],"mmmm")</f>
        <v>June</v>
      </c>
      <c r="U848" t="str">
        <f>TEXT(Table1[[#This Row],[Joining Date]],"yyyy")</f>
        <v>2020</v>
      </c>
      <c r="V848" s="5">
        <f ca="1">TODAY()-Table1[[#This Row],[Joining Date]]</f>
        <v>2236</v>
      </c>
      <c r="W848" t="str">
        <f>LEFT(Table1[[#This Row],[Employee Name]],FIND(" ",Table1[[#This Row],[Employee Name]])-1)</f>
        <v>Aditya</v>
      </c>
      <c r="X848" t="str">
        <f>RIGHT(Table1[[#This Row],[Employee Name]],LEN(Table1[[#This Row],[Employee Name]])-FIND(" ",Table1[[#This Row],[Employee Name]]))</f>
        <v>Kapoor</v>
      </c>
      <c r="Y848" t="str">
        <f>Table1[[#This Row],[Department]]&amp;"-"&amp;Table1[[#This Row],[Employee ID]]</f>
        <v>Marketing-E04111</v>
      </c>
      <c r="Z848" t="str">
        <f>LEFT(Table1[[#This Row],[Department]],3)</f>
        <v>Mar</v>
      </c>
      <c r="AA848" t="str">
        <f>_xlfn.XLOOKUP(Table1[[#This Row],[Manager ID]],MANAGERS!A:A,MANAGERS!B:B)</f>
        <v>Manager_20</v>
      </c>
      <c r="AB848" t="str" cm="1">
        <f t="array" ref="AB848">_xlfn.XLOOKUP(Table1[[#This Row],[Manager ID]],Table2[[#All],[Manager ID]],Table2[[#All],[Department Head]])</f>
        <v>Operations</v>
      </c>
      <c r="AC848" s="2">
        <f>_xlfn.XLOOKUP(Table1[[#This Row],[City]],L:L,O:O)</f>
        <v>0.23486488519629886</v>
      </c>
      <c r="AD848" t="str" cm="1">
        <f t="array" ref="AD848">_xlfn.IFS(Table1[[#This Row],[Performance Score]]&gt;=90,"Excellent",Table1[[#This Row],[Performance Score]]&gt;=75,"Good",Table1[[#This Row],[Performance Score]]&gt;=60,"Average",Table1[[#This Row],[Performance Score]]&lt;=60,"Need Improvement")</f>
        <v>Excellent</v>
      </c>
      <c r="AE848" t="str">
        <f>IF(AND(Table1[[#This Row],[Attendance %]]&gt;=80,(Table1[[#This Row],[Performance Score]]&gt;=80)),"Eligible","Not Eligible")</f>
        <v>Eligible</v>
      </c>
      <c r="AF848" t="str">
        <f>IF(Table1[[#This Row],[Performance Score]]&gt;=80,"High Performer","Low Performer")</f>
        <v>High Performer</v>
      </c>
      <c r="AG848" t="str" cm="1">
        <f t="array" aca="1" ref="AG848" ca="1">_xlfn.IFS(Table1[[#This Row],[Experience]]&lt;=3,"Junior",Table1[[#This Row],[Experience]]&lt;=7,"Mid Level",Table1[[#This Row],[Experience]]&gt;=7,"Senior")</f>
        <v>Mid Level</v>
      </c>
      <c r="AH848" t="str">
        <f>IF(Table1[[#This Row],[Attendance %]]&gt;75,"OK","Below 75")</f>
        <v>OK</v>
      </c>
      <c r="AI848" t="b">
        <f>ISBLANK(Table1[[#This Row],[Employee ID]])</f>
        <v>0</v>
      </c>
      <c r="AJ848" t="b">
        <f>ISNUMBER(Table1[[#This Row],[Total Salary  ]])</f>
        <v>1</v>
      </c>
      <c r="AK848" t="str">
        <f>IFERROR(_xlfn.XLOOKUP(Table1[[#This Row],[Manager ID]],MANAGERS!A:A,MANAGERS!B:B),"Not Found")</f>
        <v>Manager_20</v>
      </c>
    </row>
    <row r="849" spans="1:37" x14ac:dyDescent="0.2">
      <c r="A849" t="s">
        <v>3052</v>
      </c>
      <c r="B849" t="s">
        <v>48</v>
      </c>
      <c r="C849" t="s">
        <v>21</v>
      </c>
      <c r="D849" t="s">
        <v>81</v>
      </c>
      <c r="E849" t="s">
        <v>51</v>
      </c>
      <c r="F849" s="1">
        <v>45026</v>
      </c>
      <c r="G849" s="1">
        <v>30776</v>
      </c>
      <c r="H849">
        <v>97468</v>
      </c>
      <c r="I849">
        <v>25309</v>
      </c>
      <c r="J849">
        <v>94</v>
      </c>
      <c r="K849">
        <v>82</v>
      </c>
      <c r="L849" t="s">
        <v>53</v>
      </c>
      <c r="M849">
        <v>101</v>
      </c>
      <c r="N849">
        <f>Table1[[#This Row],[Basic Salary]]+Table1[[#This Row],[Bonus]]</f>
        <v>122777</v>
      </c>
      <c r="O849" s="2">
        <f>Table1[[#This Row],[Bonus]]/Table1[[#This Row],[Basic Salary]]</f>
        <v>0.25966471046907702</v>
      </c>
      <c r="P849">
        <f ca="1">DATEDIF(Table1[[#This Row],[Date of Birth]],TODAY(),"Y")</f>
        <v>42</v>
      </c>
      <c r="Q849">
        <f ca="1">DATEDIF(Table1[[#This Row],[Joining Date]],TODAY(),"Y")</f>
        <v>3</v>
      </c>
      <c r="R849" t="str">
        <f ca="1">IF(YEAR(Table1[[#This Row],[Joining Date]])=YEAR(TODAY()),"Yes","No")</f>
        <v>No</v>
      </c>
      <c r="S849" t="str">
        <f ca="1">IF(Table1[[#This Row],[Experience]]&gt;5,"Yes","No")</f>
        <v>No</v>
      </c>
      <c r="T849" t="str">
        <f>TEXT(Table1[[#This Row],[Joining Date]],"mmmm")</f>
        <v>April</v>
      </c>
      <c r="U849" t="str">
        <f>TEXT(Table1[[#This Row],[Joining Date]],"yyyy")</f>
        <v>2023</v>
      </c>
      <c r="V849" s="5">
        <f ca="1">TODAY()-Table1[[#This Row],[Joining Date]]</f>
        <v>1213</v>
      </c>
      <c r="W849" t="str">
        <f>LEFT(Table1[[#This Row],[Employee Name]],FIND(" ",Table1[[#This Row],[Employee Name]])-1)</f>
        <v>Aditya</v>
      </c>
      <c r="X849" t="str">
        <f>RIGHT(Table1[[#This Row],[Employee Name]],LEN(Table1[[#This Row],[Employee Name]])-FIND(" ",Table1[[#This Row],[Employee Name]]))</f>
        <v>Kapoor</v>
      </c>
      <c r="Y849" t="str">
        <f>Table1[[#This Row],[Department]]&amp;"-"&amp;Table1[[#This Row],[Employee ID]]</f>
        <v>Sales-E02996</v>
      </c>
      <c r="Z849" t="str">
        <f>LEFT(Table1[[#This Row],[Department]],3)</f>
        <v>Sal</v>
      </c>
      <c r="AA849" t="str">
        <f>_xlfn.XLOOKUP(Table1[[#This Row],[Manager ID]],MANAGERS!A:A,MANAGERS!B:B)</f>
        <v>Manager_1</v>
      </c>
      <c r="AB849" t="str" cm="1">
        <f t="array" ref="AB849">_xlfn.XLOOKUP(Table1[[#This Row],[Manager ID]],Table2[[#All],[Manager ID]],Table2[[#All],[Department Head]])</f>
        <v>Support</v>
      </c>
      <c r="AC849" s="2">
        <f>_xlfn.XLOOKUP(Table1[[#This Row],[City]],L:L,O:O)</f>
        <v>0.23685887225230964</v>
      </c>
      <c r="AD849" t="str" cm="1">
        <f t="array" ref="AD849">_xlfn.IFS(Table1[[#This Row],[Performance Score]]&gt;=90,"Excellent",Table1[[#This Row],[Performance Score]]&gt;=75,"Good",Table1[[#This Row],[Performance Score]]&gt;=60,"Average",Table1[[#This Row],[Performance Score]]&lt;=60,"Need Improvement")</f>
        <v>Good</v>
      </c>
      <c r="AE849" t="str">
        <f>IF(AND(Table1[[#This Row],[Attendance %]]&gt;=80,(Table1[[#This Row],[Performance Score]]&gt;=80)),"Eligible","Not Eligible")</f>
        <v>Eligible</v>
      </c>
      <c r="AF849" t="str">
        <f>IF(Table1[[#This Row],[Performance Score]]&gt;=80,"High Performer","Low Performer")</f>
        <v>High Performer</v>
      </c>
      <c r="AG849" t="str" cm="1">
        <f t="array" aca="1" ref="AG849" ca="1">_xlfn.IFS(Table1[[#This Row],[Experience]]&lt;=3,"Junior",Table1[[#This Row],[Experience]]&lt;=7,"Mid Level",Table1[[#This Row],[Experience]]&gt;=7,"Senior")</f>
        <v>Junior</v>
      </c>
      <c r="AH849" t="str">
        <f>IF(Table1[[#This Row],[Attendance %]]&gt;75,"OK","Below 75")</f>
        <v>OK</v>
      </c>
      <c r="AI849" t="b">
        <f>ISBLANK(Table1[[#This Row],[Employee ID]])</f>
        <v>0</v>
      </c>
      <c r="AJ849" t="b">
        <f>ISNUMBER(Table1[[#This Row],[Total Salary  ]])</f>
        <v>1</v>
      </c>
      <c r="AK849" t="str">
        <f>IFERROR(_xlfn.XLOOKUP(Table1[[#This Row],[Manager ID]],MANAGERS!A:A,MANAGERS!B:B),"Not Found")</f>
        <v>Manager_1</v>
      </c>
    </row>
    <row r="850" spans="1:37" x14ac:dyDescent="0.2">
      <c r="A850" t="s">
        <v>3922</v>
      </c>
      <c r="B850" t="s">
        <v>77</v>
      </c>
      <c r="C850" t="s">
        <v>15</v>
      </c>
      <c r="D850" t="s">
        <v>81</v>
      </c>
      <c r="E850" t="s">
        <v>26</v>
      </c>
      <c r="F850" s="1">
        <v>44480</v>
      </c>
      <c r="G850" s="1">
        <v>38702</v>
      </c>
      <c r="H850">
        <v>102365</v>
      </c>
      <c r="I850">
        <v>20390</v>
      </c>
      <c r="J850">
        <v>67</v>
      </c>
      <c r="K850">
        <v>51</v>
      </c>
      <c r="L850" t="s">
        <v>31</v>
      </c>
      <c r="M850">
        <v>105</v>
      </c>
      <c r="N850">
        <f>Table1[[#This Row],[Basic Salary]]+Table1[[#This Row],[Bonus]]</f>
        <v>122755</v>
      </c>
      <c r="O850" s="2">
        <f>Table1[[#This Row],[Bonus]]/Table1[[#This Row],[Basic Salary]]</f>
        <v>0.19918917598788649</v>
      </c>
      <c r="P850">
        <f ca="1">DATEDIF(Table1[[#This Row],[Date of Birth]],TODAY(),"Y")</f>
        <v>20</v>
      </c>
      <c r="Q850">
        <f ca="1">DATEDIF(Table1[[#This Row],[Joining Date]],TODAY(),"Y")</f>
        <v>4</v>
      </c>
      <c r="R850" t="str">
        <f ca="1">IF(YEAR(Table1[[#This Row],[Joining Date]])=YEAR(TODAY()),"Yes","No")</f>
        <v>No</v>
      </c>
      <c r="S850" t="str">
        <f ca="1">IF(Table1[[#This Row],[Experience]]&gt;5,"Yes","No")</f>
        <v>No</v>
      </c>
      <c r="T850" t="str">
        <f>TEXT(Table1[[#This Row],[Joining Date]],"mmmm")</f>
        <v>October</v>
      </c>
      <c r="U850" t="str">
        <f>TEXT(Table1[[#This Row],[Joining Date]],"yyyy")</f>
        <v>2021</v>
      </c>
      <c r="V850" s="5">
        <f ca="1">TODAY()-Table1[[#This Row],[Joining Date]]</f>
        <v>1759</v>
      </c>
      <c r="W850" t="str">
        <f>LEFT(Table1[[#This Row],[Employee Name]],FIND(" ",Table1[[#This Row],[Employee Name]])-1)</f>
        <v>Rohan</v>
      </c>
      <c r="X850" t="str">
        <f>RIGHT(Table1[[#This Row],[Employee Name]],LEN(Table1[[#This Row],[Employee Name]])-FIND(" ",Table1[[#This Row],[Employee Name]]))</f>
        <v>Gupta</v>
      </c>
      <c r="Y850" t="str">
        <f>Table1[[#This Row],[Department]]&amp;"-"&amp;Table1[[#This Row],[Employee ID]]</f>
        <v>Sales-E03866</v>
      </c>
      <c r="Z850" t="str">
        <f>LEFT(Table1[[#This Row],[Department]],3)</f>
        <v>Sal</v>
      </c>
      <c r="AA850" t="str">
        <f>_xlfn.XLOOKUP(Table1[[#This Row],[Manager ID]],MANAGERS!A:A,MANAGERS!B:B)</f>
        <v>Manager_5</v>
      </c>
      <c r="AB850" t="str" cm="1">
        <f t="array" ref="AB850">_xlfn.XLOOKUP(Table1[[#This Row],[Manager ID]],Table2[[#All],[Manager ID]],Table2[[#All],[Department Head]])</f>
        <v>Sales</v>
      </c>
      <c r="AC850" s="2">
        <f>_xlfn.XLOOKUP(Table1[[#This Row],[City]],L:L,O:O)</f>
        <v>0.241864189087755</v>
      </c>
      <c r="AD850" t="str" cm="1">
        <f t="array" ref="AD850">_xlfn.IFS(Table1[[#This Row],[Performance Score]]&gt;=90,"Excellent",Table1[[#This Row],[Performance Score]]&gt;=75,"Good",Table1[[#This Row],[Performance Score]]&gt;=60,"Average",Table1[[#This Row],[Performance Score]]&lt;=60,"Need Improvement")</f>
        <v>Need Improvement</v>
      </c>
      <c r="AE850" t="str">
        <f>IF(AND(Table1[[#This Row],[Attendance %]]&gt;=80,(Table1[[#This Row],[Performance Score]]&gt;=80)),"Eligible","Not Eligible")</f>
        <v>Not Eligible</v>
      </c>
      <c r="AF850" t="str">
        <f>IF(Table1[[#This Row],[Performance Score]]&gt;=80,"High Performer","Low Performer")</f>
        <v>Low Performer</v>
      </c>
      <c r="AG850" t="str" cm="1">
        <f t="array" aca="1" ref="AG850" ca="1">_xlfn.IFS(Table1[[#This Row],[Experience]]&lt;=3,"Junior",Table1[[#This Row],[Experience]]&lt;=7,"Mid Level",Table1[[#This Row],[Experience]]&gt;=7,"Senior")</f>
        <v>Mid Level</v>
      </c>
      <c r="AH850" t="str">
        <f>IF(Table1[[#This Row],[Attendance %]]&gt;75,"OK","Below 75")</f>
        <v>Below 75</v>
      </c>
      <c r="AI850" t="b">
        <f>ISBLANK(Table1[[#This Row],[Employee ID]])</f>
        <v>0</v>
      </c>
      <c r="AJ850" t="b">
        <f>ISNUMBER(Table1[[#This Row],[Total Salary  ]])</f>
        <v>1</v>
      </c>
      <c r="AK850" t="str">
        <f>IFERROR(_xlfn.XLOOKUP(Table1[[#This Row],[Manager ID]],MANAGERS!A:A,MANAGERS!B:B),"Not Found")</f>
        <v>Manager_5</v>
      </c>
    </row>
    <row r="851" spans="1:37" x14ac:dyDescent="0.2">
      <c r="A851" t="s">
        <v>563</v>
      </c>
      <c r="B851" t="s">
        <v>29</v>
      </c>
      <c r="C851" t="s">
        <v>15</v>
      </c>
      <c r="D851" t="s">
        <v>25</v>
      </c>
      <c r="E851" t="s">
        <v>65</v>
      </c>
      <c r="F851" s="1">
        <v>45424</v>
      </c>
      <c r="G851" s="1">
        <v>33312</v>
      </c>
      <c r="H851">
        <v>106080</v>
      </c>
      <c r="I851">
        <v>16666</v>
      </c>
      <c r="J851">
        <v>69</v>
      </c>
      <c r="K851">
        <v>89</v>
      </c>
      <c r="L851" t="s">
        <v>53</v>
      </c>
      <c r="M851">
        <v>104</v>
      </c>
      <c r="N851">
        <f>Table1[[#This Row],[Basic Salary]]+Table1[[#This Row],[Bonus]]</f>
        <v>122746</v>
      </c>
      <c r="O851" s="2">
        <f>Table1[[#This Row],[Bonus]]/Table1[[#This Row],[Basic Salary]]</f>
        <v>0.1571078431372549</v>
      </c>
      <c r="P851">
        <f ca="1">DATEDIF(Table1[[#This Row],[Date of Birth]],TODAY(),"Y")</f>
        <v>35</v>
      </c>
      <c r="Q851">
        <f ca="1">DATEDIF(Table1[[#This Row],[Joining Date]],TODAY(),"Y")</f>
        <v>2</v>
      </c>
      <c r="R851" t="str">
        <f ca="1">IF(YEAR(Table1[[#This Row],[Joining Date]])=YEAR(TODAY()),"Yes","No")</f>
        <v>No</v>
      </c>
      <c r="S851" t="str">
        <f ca="1">IF(Table1[[#This Row],[Experience]]&gt;5,"Yes","No")</f>
        <v>No</v>
      </c>
      <c r="T851" t="str">
        <f>TEXT(Table1[[#This Row],[Joining Date]],"mmmm")</f>
        <v>May</v>
      </c>
      <c r="U851" t="str">
        <f>TEXT(Table1[[#This Row],[Joining Date]],"yyyy")</f>
        <v>2024</v>
      </c>
      <c r="V851" s="5">
        <f ca="1">TODAY()-Table1[[#This Row],[Joining Date]]</f>
        <v>815</v>
      </c>
      <c r="W851" t="str">
        <f>LEFT(Table1[[#This Row],[Employee Name]],FIND(" ",Table1[[#This Row],[Employee Name]])-1)</f>
        <v>Vikram</v>
      </c>
      <c r="X851" t="str">
        <f>RIGHT(Table1[[#This Row],[Employee Name]],LEN(Table1[[#This Row],[Employee Name]])-FIND(" ",Table1[[#This Row],[Employee Name]]))</f>
        <v>Singh</v>
      </c>
      <c r="Y851" t="str">
        <f>Table1[[#This Row],[Department]]&amp;"-"&amp;Table1[[#This Row],[Employee ID]]</f>
        <v>Finance-E00507</v>
      </c>
      <c r="Z851" t="str">
        <f>LEFT(Table1[[#This Row],[Department]],3)</f>
        <v>Fin</v>
      </c>
      <c r="AA851" t="str">
        <f>_xlfn.XLOOKUP(Table1[[#This Row],[Manager ID]],MANAGERS!A:A,MANAGERS!B:B)</f>
        <v>Manager_4</v>
      </c>
      <c r="AB851" t="str" cm="1">
        <f t="array" ref="AB851">_xlfn.XLOOKUP(Table1[[#This Row],[Manager ID]],Table2[[#All],[Manager ID]],Table2[[#All],[Department Head]])</f>
        <v>Finance</v>
      </c>
      <c r="AC851" s="2">
        <f>_xlfn.XLOOKUP(Table1[[#This Row],[City]],L:L,O:O)</f>
        <v>0.23685887225230964</v>
      </c>
      <c r="AD851" t="str" cm="1">
        <f t="array" ref="AD851">_xlfn.IFS(Table1[[#This Row],[Performance Score]]&gt;=90,"Excellent",Table1[[#This Row],[Performance Score]]&gt;=75,"Good",Table1[[#This Row],[Performance Score]]&gt;=60,"Average",Table1[[#This Row],[Performance Score]]&lt;=60,"Need Improvement")</f>
        <v>Good</v>
      </c>
      <c r="AE851" t="str">
        <f>IF(AND(Table1[[#This Row],[Attendance %]]&gt;=80,(Table1[[#This Row],[Performance Score]]&gt;=80)),"Eligible","Not Eligible")</f>
        <v>Not Eligible</v>
      </c>
      <c r="AF851" t="str">
        <f>IF(Table1[[#This Row],[Performance Score]]&gt;=80,"High Performer","Low Performer")</f>
        <v>High Performer</v>
      </c>
      <c r="AG851" t="str" cm="1">
        <f t="array" aca="1" ref="AG851" ca="1">_xlfn.IFS(Table1[[#This Row],[Experience]]&lt;=3,"Junior",Table1[[#This Row],[Experience]]&lt;=7,"Mid Level",Table1[[#This Row],[Experience]]&gt;=7,"Senior")</f>
        <v>Junior</v>
      </c>
      <c r="AH851" t="str">
        <f>IF(Table1[[#This Row],[Attendance %]]&gt;75,"OK","Below 75")</f>
        <v>Below 75</v>
      </c>
      <c r="AI851" t="b">
        <f>ISBLANK(Table1[[#This Row],[Employee ID]])</f>
        <v>0</v>
      </c>
      <c r="AJ851" t="b">
        <f>ISNUMBER(Table1[[#This Row],[Total Salary  ]])</f>
        <v>1</v>
      </c>
      <c r="AK851" t="str">
        <f>IFERROR(_xlfn.XLOOKUP(Table1[[#This Row],[Manager ID]],MANAGERS!A:A,MANAGERS!B:B),"Not Found")</f>
        <v>Manager_4</v>
      </c>
    </row>
    <row r="852" spans="1:37" x14ac:dyDescent="0.2">
      <c r="A852" t="s">
        <v>2009</v>
      </c>
      <c r="B852" t="s">
        <v>50</v>
      </c>
      <c r="C852" t="s">
        <v>15</v>
      </c>
      <c r="D852" t="s">
        <v>81</v>
      </c>
      <c r="E852" t="s">
        <v>65</v>
      </c>
      <c r="F852" s="1">
        <v>44753</v>
      </c>
      <c r="G852" s="1">
        <v>32503</v>
      </c>
      <c r="H852">
        <v>104555</v>
      </c>
      <c r="I852">
        <v>18191</v>
      </c>
      <c r="J852">
        <v>70</v>
      </c>
      <c r="K852">
        <v>92</v>
      </c>
      <c r="L852" t="s">
        <v>34</v>
      </c>
      <c r="M852">
        <v>115</v>
      </c>
      <c r="N852">
        <f>Table1[[#This Row],[Basic Salary]]+Table1[[#This Row],[Bonus]]</f>
        <v>122746</v>
      </c>
      <c r="O852" s="2">
        <f>Table1[[#This Row],[Bonus]]/Table1[[#This Row],[Basic Salary]]</f>
        <v>0.17398498397972359</v>
      </c>
      <c r="P852">
        <f ca="1">DATEDIF(Table1[[#This Row],[Date of Birth]],TODAY(),"Y")</f>
        <v>37</v>
      </c>
      <c r="Q852">
        <f ca="1">DATEDIF(Table1[[#This Row],[Joining Date]],TODAY(),"Y")</f>
        <v>4</v>
      </c>
      <c r="R852" t="str">
        <f ca="1">IF(YEAR(Table1[[#This Row],[Joining Date]])=YEAR(TODAY()),"Yes","No")</f>
        <v>No</v>
      </c>
      <c r="S852" t="str">
        <f ca="1">IF(Table1[[#This Row],[Experience]]&gt;5,"Yes","No")</f>
        <v>No</v>
      </c>
      <c r="T852" t="str">
        <f>TEXT(Table1[[#This Row],[Joining Date]],"mmmm")</f>
        <v>July</v>
      </c>
      <c r="U852" t="str">
        <f>TEXT(Table1[[#This Row],[Joining Date]],"yyyy")</f>
        <v>2022</v>
      </c>
      <c r="V852" s="5">
        <f ca="1">TODAY()-Table1[[#This Row],[Joining Date]]</f>
        <v>1486</v>
      </c>
      <c r="W852" t="str">
        <f>LEFT(Table1[[#This Row],[Employee Name]],FIND(" ",Table1[[#This Row],[Employee Name]])-1)</f>
        <v>Ravi</v>
      </c>
      <c r="X852" t="str">
        <f>RIGHT(Table1[[#This Row],[Employee Name]],LEN(Table1[[#This Row],[Employee Name]])-FIND(" ",Table1[[#This Row],[Employee Name]]))</f>
        <v>Teja</v>
      </c>
      <c r="Y852" t="str">
        <f>Table1[[#This Row],[Department]]&amp;"-"&amp;Table1[[#This Row],[Employee ID]]</f>
        <v>Sales-E01953</v>
      </c>
      <c r="Z852" t="str">
        <f>LEFT(Table1[[#This Row],[Department]],3)</f>
        <v>Sal</v>
      </c>
      <c r="AA852" t="str">
        <f>_xlfn.XLOOKUP(Table1[[#This Row],[Manager ID]],MANAGERS!A:A,MANAGERS!B:B)</f>
        <v>Manager_15</v>
      </c>
      <c r="AB852" t="str" cm="1">
        <f t="array" ref="AB852">_xlfn.XLOOKUP(Table1[[#This Row],[Manager ID]],Table2[[#All],[Manager ID]],Table2[[#All],[Department Head]])</f>
        <v>Support</v>
      </c>
      <c r="AC852" s="2">
        <f>_xlfn.XLOOKUP(Table1[[#This Row],[City]],L:L,O:O)</f>
        <v>0.24030340748661314</v>
      </c>
      <c r="AD852" t="str" cm="1">
        <f t="array" ref="AD852">_xlfn.IFS(Table1[[#This Row],[Performance Score]]&gt;=90,"Excellent",Table1[[#This Row],[Performance Score]]&gt;=75,"Good",Table1[[#This Row],[Performance Score]]&gt;=60,"Average",Table1[[#This Row],[Performance Score]]&lt;=60,"Need Improvement")</f>
        <v>Excellent</v>
      </c>
      <c r="AE852" t="str">
        <f>IF(AND(Table1[[#This Row],[Attendance %]]&gt;=80,(Table1[[#This Row],[Performance Score]]&gt;=80)),"Eligible","Not Eligible")</f>
        <v>Not Eligible</v>
      </c>
      <c r="AF852" t="str">
        <f>IF(Table1[[#This Row],[Performance Score]]&gt;=80,"High Performer","Low Performer")</f>
        <v>High Performer</v>
      </c>
      <c r="AG852" t="str" cm="1">
        <f t="array" aca="1" ref="AG852" ca="1">_xlfn.IFS(Table1[[#This Row],[Experience]]&lt;=3,"Junior",Table1[[#This Row],[Experience]]&lt;=7,"Mid Level",Table1[[#This Row],[Experience]]&gt;=7,"Senior")</f>
        <v>Mid Level</v>
      </c>
      <c r="AH852" t="str">
        <f>IF(Table1[[#This Row],[Attendance %]]&gt;75,"OK","Below 75")</f>
        <v>Below 75</v>
      </c>
      <c r="AI852" t="b">
        <f>ISBLANK(Table1[[#This Row],[Employee ID]])</f>
        <v>0</v>
      </c>
      <c r="AJ852" t="b">
        <f>ISNUMBER(Table1[[#This Row],[Total Salary  ]])</f>
        <v>1</v>
      </c>
      <c r="AK852" t="str">
        <f>IFERROR(_xlfn.XLOOKUP(Table1[[#This Row],[Manager ID]],MANAGERS!A:A,MANAGERS!B:B),"Not Found")</f>
        <v>Manager_15</v>
      </c>
    </row>
    <row r="853" spans="1:37" x14ac:dyDescent="0.2">
      <c r="A853" t="s">
        <v>2528</v>
      </c>
      <c r="B853" t="s">
        <v>14</v>
      </c>
      <c r="C853" t="s">
        <v>21</v>
      </c>
      <c r="D853" t="s">
        <v>81</v>
      </c>
      <c r="E853" t="s">
        <v>26</v>
      </c>
      <c r="F853" s="1">
        <v>42426</v>
      </c>
      <c r="G853" s="1">
        <v>31545</v>
      </c>
      <c r="H853">
        <v>116910</v>
      </c>
      <c r="I853">
        <v>5832</v>
      </c>
      <c r="J853">
        <v>99</v>
      </c>
      <c r="K853">
        <v>67</v>
      </c>
      <c r="L853" t="s">
        <v>53</v>
      </c>
      <c r="M853">
        <v>115</v>
      </c>
      <c r="N853">
        <f>Table1[[#This Row],[Basic Salary]]+Table1[[#This Row],[Bonus]]</f>
        <v>122742</v>
      </c>
      <c r="O853" s="2">
        <f>Table1[[#This Row],[Bonus]]/Table1[[#This Row],[Basic Salary]]</f>
        <v>4.9884526558891452E-2</v>
      </c>
      <c r="P853">
        <f ca="1">DATEDIF(Table1[[#This Row],[Date of Birth]],TODAY(),"Y")</f>
        <v>40</v>
      </c>
      <c r="Q853">
        <f ca="1">DATEDIF(Table1[[#This Row],[Joining Date]],TODAY(),"Y")</f>
        <v>10</v>
      </c>
      <c r="R853" t="str">
        <f ca="1">IF(YEAR(Table1[[#This Row],[Joining Date]])=YEAR(TODAY()),"Yes","No")</f>
        <v>No</v>
      </c>
      <c r="S853" t="str">
        <f ca="1">IF(Table1[[#This Row],[Experience]]&gt;5,"Yes","No")</f>
        <v>Yes</v>
      </c>
      <c r="T853" t="str">
        <f>TEXT(Table1[[#This Row],[Joining Date]],"mmmm")</f>
        <v>February</v>
      </c>
      <c r="U853" t="str">
        <f>TEXT(Table1[[#This Row],[Joining Date]],"yyyy")</f>
        <v>2016</v>
      </c>
      <c r="V853" s="5">
        <f ca="1">TODAY()-Table1[[#This Row],[Joining Date]]</f>
        <v>3813</v>
      </c>
      <c r="W853" t="str">
        <f>LEFT(Table1[[#This Row],[Employee Name]],FIND(" ",Table1[[#This Row],[Employee Name]])-1)</f>
        <v>Nisha</v>
      </c>
      <c r="X853" t="str">
        <f>RIGHT(Table1[[#This Row],[Employee Name]],LEN(Table1[[#This Row],[Employee Name]])-FIND(" ",Table1[[#This Row],[Employee Name]]))</f>
        <v>Kapoor</v>
      </c>
      <c r="Y853" t="str">
        <f>Table1[[#This Row],[Department]]&amp;"-"&amp;Table1[[#This Row],[Employee ID]]</f>
        <v>Sales-E02472</v>
      </c>
      <c r="Z853" t="str">
        <f>LEFT(Table1[[#This Row],[Department]],3)</f>
        <v>Sal</v>
      </c>
      <c r="AA853" t="str">
        <f>_xlfn.XLOOKUP(Table1[[#This Row],[Manager ID]],MANAGERS!A:A,MANAGERS!B:B)</f>
        <v>Manager_15</v>
      </c>
      <c r="AB853" t="str" cm="1">
        <f t="array" ref="AB853">_xlfn.XLOOKUP(Table1[[#This Row],[Manager ID]],Table2[[#All],[Manager ID]],Table2[[#All],[Department Head]])</f>
        <v>Support</v>
      </c>
      <c r="AC853" s="2">
        <f>_xlfn.XLOOKUP(Table1[[#This Row],[City]],L:L,O:O)</f>
        <v>0.23685887225230964</v>
      </c>
      <c r="AD853" t="str" cm="1">
        <f t="array" ref="AD853">_xlfn.IFS(Table1[[#This Row],[Performance Score]]&gt;=90,"Excellent",Table1[[#This Row],[Performance Score]]&gt;=75,"Good",Table1[[#This Row],[Performance Score]]&gt;=60,"Average",Table1[[#This Row],[Performance Score]]&lt;=60,"Need Improvement")</f>
        <v>Average</v>
      </c>
      <c r="AE853" t="str">
        <f>IF(AND(Table1[[#This Row],[Attendance %]]&gt;=80,(Table1[[#This Row],[Performance Score]]&gt;=80)),"Eligible","Not Eligible")</f>
        <v>Not Eligible</v>
      </c>
      <c r="AF853" t="str">
        <f>IF(Table1[[#This Row],[Performance Score]]&gt;=80,"High Performer","Low Performer")</f>
        <v>Low Performer</v>
      </c>
      <c r="AG853" t="str" cm="1">
        <f t="array" aca="1" ref="AG853" ca="1">_xlfn.IFS(Table1[[#This Row],[Experience]]&lt;=3,"Junior",Table1[[#This Row],[Experience]]&lt;=7,"Mid Level",Table1[[#This Row],[Experience]]&gt;=7,"Senior")</f>
        <v>Senior</v>
      </c>
      <c r="AH853" t="str">
        <f>IF(Table1[[#This Row],[Attendance %]]&gt;75,"OK","Below 75")</f>
        <v>OK</v>
      </c>
      <c r="AI853" t="b">
        <f>ISBLANK(Table1[[#This Row],[Employee ID]])</f>
        <v>0</v>
      </c>
      <c r="AJ853" t="b">
        <f>ISNUMBER(Table1[[#This Row],[Total Salary  ]])</f>
        <v>1</v>
      </c>
      <c r="AK853" t="str">
        <f>IFERROR(_xlfn.XLOOKUP(Table1[[#This Row],[Manager ID]],MANAGERS!A:A,MANAGERS!B:B),"Not Found")</f>
        <v>Manager_15</v>
      </c>
    </row>
    <row r="854" spans="1:37" x14ac:dyDescent="0.2">
      <c r="A854" t="s">
        <v>1090</v>
      </c>
      <c r="B854" t="s">
        <v>87</v>
      </c>
      <c r="C854" t="s">
        <v>21</v>
      </c>
      <c r="D854" t="s">
        <v>40</v>
      </c>
      <c r="E854" t="s">
        <v>51</v>
      </c>
      <c r="F854" s="1">
        <v>44811</v>
      </c>
      <c r="G854" s="1">
        <v>40309</v>
      </c>
      <c r="H854">
        <v>94783</v>
      </c>
      <c r="I854">
        <v>27868</v>
      </c>
      <c r="J854">
        <v>67</v>
      </c>
      <c r="K854">
        <v>65</v>
      </c>
      <c r="L854" t="s">
        <v>53</v>
      </c>
      <c r="M854">
        <v>120</v>
      </c>
      <c r="N854">
        <f>Table1[[#This Row],[Basic Salary]]+Table1[[#This Row],[Bonus]]</f>
        <v>122651</v>
      </c>
      <c r="O854" s="2">
        <f>Table1[[#This Row],[Bonus]]/Table1[[#This Row],[Basic Salary]]</f>
        <v>0.29401896964645557</v>
      </c>
      <c r="P854">
        <f ca="1">DATEDIF(Table1[[#This Row],[Date of Birth]],TODAY(),"Y")</f>
        <v>16</v>
      </c>
      <c r="Q854">
        <f ca="1">DATEDIF(Table1[[#This Row],[Joining Date]],TODAY(),"Y")</f>
        <v>3</v>
      </c>
      <c r="R854" t="str">
        <f ca="1">IF(YEAR(Table1[[#This Row],[Joining Date]])=YEAR(TODAY()),"Yes","No")</f>
        <v>No</v>
      </c>
      <c r="S854" t="str">
        <f ca="1">IF(Table1[[#This Row],[Experience]]&gt;5,"Yes","No")</f>
        <v>No</v>
      </c>
      <c r="T854" t="str">
        <f>TEXT(Table1[[#This Row],[Joining Date]],"mmmm")</f>
        <v>September</v>
      </c>
      <c r="U854" t="str">
        <f>TEXT(Table1[[#This Row],[Joining Date]],"yyyy")</f>
        <v>2022</v>
      </c>
      <c r="V854" s="5">
        <f ca="1">TODAY()-Table1[[#This Row],[Joining Date]]</f>
        <v>1428</v>
      </c>
      <c r="W854" t="str">
        <f>LEFT(Table1[[#This Row],[Employee Name]],FIND(" ",Table1[[#This Row],[Employee Name]])-1)</f>
        <v>Arjun</v>
      </c>
      <c r="X854" t="str">
        <f>RIGHT(Table1[[#This Row],[Employee Name]],LEN(Table1[[#This Row],[Employee Name]])-FIND(" ",Table1[[#This Row],[Employee Name]]))</f>
        <v>Mehta</v>
      </c>
      <c r="Y854" t="str">
        <f>Table1[[#This Row],[Department]]&amp;"-"&amp;Table1[[#This Row],[Employee ID]]</f>
        <v>IT-E01034</v>
      </c>
      <c r="Z854" t="str">
        <f>LEFT(Table1[[#This Row],[Department]],3)</f>
        <v>IT</v>
      </c>
      <c r="AA854" t="str">
        <f>_xlfn.XLOOKUP(Table1[[#This Row],[Manager ID]],MANAGERS!A:A,MANAGERS!B:B)</f>
        <v>Manager_20</v>
      </c>
      <c r="AB854" t="str" cm="1">
        <f t="array" ref="AB854">_xlfn.XLOOKUP(Table1[[#This Row],[Manager ID]],Table2[[#All],[Manager ID]],Table2[[#All],[Department Head]])</f>
        <v>Operations</v>
      </c>
      <c r="AC854" s="2">
        <f>_xlfn.XLOOKUP(Table1[[#This Row],[City]],L:L,O:O)</f>
        <v>0.23685887225230964</v>
      </c>
      <c r="AD854" t="str" cm="1">
        <f t="array" ref="AD854">_xlfn.IFS(Table1[[#This Row],[Performance Score]]&gt;=90,"Excellent",Table1[[#This Row],[Performance Score]]&gt;=75,"Good",Table1[[#This Row],[Performance Score]]&gt;=60,"Average",Table1[[#This Row],[Performance Score]]&lt;=60,"Need Improvement")</f>
        <v>Average</v>
      </c>
      <c r="AE854" t="str">
        <f>IF(AND(Table1[[#This Row],[Attendance %]]&gt;=80,(Table1[[#This Row],[Performance Score]]&gt;=80)),"Eligible","Not Eligible")</f>
        <v>Not Eligible</v>
      </c>
      <c r="AF854" t="str">
        <f>IF(Table1[[#This Row],[Performance Score]]&gt;=80,"High Performer","Low Performer")</f>
        <v>Low Performer</v>
      </c>
      <c r="AG854" t="str" cm="1">
        <f t="array" aca="1" ref="AG854" ca="1">_xlfn.IFS(Table1[[#This Row],[Experience]]&lt;=3,"Junior",Table1[[#This Row],[Experience]]&lt;=7,"Mid Level",Table1[[#This Row],[Experience]]&gt;=7,"Senior")</f>
        <v>Junior</v>
      </c>
      <c r="AH854" t="str">
        <f>IF(Table1[[#This Row],[Attendance %]]&gt;75,"OK","Below 75")</f>
        <v>Below 75</v>
      </c>
      <c r="AI854" t="b">
        <f>ISBLANK(Table1[[#This Row],[Employee ID]])</f>
        <v>0</v>
      </c>
      <c r="AJ854" t="b">
        <f>ISNUMBER(Table1[[#This Row],[Total Salary  ]])</f>
        <v>1</v>
      </c>
      <c r="AK854" t="str">
        <f>IFERROR(_xlfn.XLOOKUP(Table1[[#This Row],[Manager ID]],MANAGERS!A:A,MANAGERS!B:B),"Not Found")</f>
        <v>Manager_20</v>
      </c>
    </row>
    <row r="855" spans="1:37" x14ac:dyDescent="0.2">
      <c r="A855" t="s">
        <v>3454</v>
      </c>
      <c r="B855" t="s">
        <v>69</v>
      </c>
      <c r="C855" t="s">
        <v>15</v>
      </c>
      <c r="D855" t="s">
        <v>25</v>
      </c>
      <c r="E855" t="s">
        <v>17</v>
      </c>
      <c r="F855" s="1">
        <v>44084</v>
      </c>
      <c r="G855" s="1">
        <v>39634</v>
      </c>
      <c r="H855">
        <v>100729</v>
      </c>
      <c r="I855">
        <v>21915</v>
      </c>
      <c r="J855">
        <v>97</v>
      </c>
      <c r="K855">
        <v>79</v>
      </c>
      <c r="L855" t="s">
        <v>18</v>
      </c>
      <c r="M855">
        <v>108</v>
      </c>
      <c r="N855">
        <f>Table1[[#This Row],[Basic Salary]]+Table1[[#This Row],[Bonus]]</f>
        <v>122644</v>
      </c>
      <c r="O855" s="2">
        <f>Table1[[#This Row],[Bonus]]/Table1[[#This Row],[Basic Salary]]</f>
        <v>0.21756395874077972</v>
      </c>
      <c r="P855">
        <f ca="1">DATEDIF(Table1[[#This Row],[Date of Birth]],TODAY(),"Y")</f>
        <v>18</v>
      </c>
      <c r="Q855">
        <f ca="1">DATEDIF(Table1[[#This Row],[Joining Date]],TODAY(),"Y")</f>
        <v>5</v>
      </c>
      <c r="R855" t="str">
        <f ca="1">IF(YEAR(Table1[[#This Row],[Joining Date]])=YEAR(TODAY()),"Yes","No")</f>
        <v>No</v>
      </c>
      <c r="S855" t="str">
        <f ca="1">IF(Table1[[#This Row],[Experience]]&gt;5,"Yes","No")</f>
        <v>No</v>
      </c>
      <c r="T855" t="str">
        <f>TEXT(Table1[[#This Row],[Joining Date]],"mmmm")</f>
        <v>September</v>
      </c>
      <c r="U855" t="str">
        <f>TEXT(Table1[[#This Row],[Joining Date]],"yyyy")</f>
        <v>2020</v>
      </c>
      <c r="V855" s="5">
        <f ca="1">TODAY()-Table1[[#This Row],[Joining Date]]</f>
        <v>2155</v>
      </c>
      <c r="W855" t="str">
        <f>LEFT(Table1[[#This Row],[Employee Name]],FIND(" ",Table1[[#This Row],[Employee Name]])-1)</f>
        <v>Neha</v>
      </c>
      <c r="X855" t="str">
        <f>RIGHT(Table1[[#This Row],[Employee Name]],LEN(Table1[[#This Row],[Employee Name]])-FIND(" ",Table1[[#This Row],[Employee Name]]))</f>
        <v>Kulkarni</v>
      </c>
      <c r="Y855" t="str">
        <f>Table1[[#This Row],[Department]]&amp;"-"&amp;Table1[[#This Row],[Employee ID]]</f>
        <v>Finance-E03398</v>
      </c>
      <c r="Z855" t="str">
        <f>LEFT(Table1[[#This Row],[Department]],3)</f>
        <v>Fin</v>
      </c>
      <c r="AA855" t="str">
        <f>_xlfn.XLOOKUP(Table1[[#This Row],[Manager ID]],MANAGERS!A:A,MANAGERS!B:B)</f>
        <v>Manager_8</v>
      </c>
      <c r="AB855" t="str" cm="1">
        <f t="array" ref="AB855">_xlfn.XLOOKUP(Table1[[#This Row],[Manager ID]],Table2[[#All],[Manager ID]],Table2[[#All],[Department Head]])</f>
        <v>Sales</v>
      </c>
      <c r="AC855" s="2">
        <f>_xlfn.XLOOKUP(Table1[[#This Row],[City]],L:L,O:O)</f>
        <v>0.21356479274849693</v>
      </c>
      <c r="AD855" t="str" cm="1">
        <f t="array" ref="AD855">_xlfn.IFS(Table1[[#This Row],[Performance Score]]&gt;=90,"Excellent",Table1[[#This Row],[Performance Score]]&gt;=75,"Good",Table1[[#This Row],[Performance Score]]&gt;=60,"Average",Table1[[#This Row],[Performance Score]]&lt;=60,"Need Improvement")</f>
        <v>Good</v>
      </c>
      <c r="AE855" t="str">
        <f>IF(AND(Table1[[#This Row],[Attendance %]]&gt;=80,(Table1[[#This Row],[Performance Score]]&gt;=80)),"Eligible","Not Eligible")</f>
        <v>Not Eligible</v>
      </c>
      <c r="AF855" t="str">
        <f>IF(Table1[[#This Row],[Performance Score]]&gt;=80,"High Performer","Low Performer")</f>
        <v>Low Performer</v>
      </c>
      <c r="AG855" t="str" cm="1">
        <f t="array" aca="1" ref="AG855" ca="1">_xlfn.IFS(Table1[[#This Row],[Experience]]&lt;=3,"Junior",Table1[[#This Row],[Experience]]&lt;=7,"Mid Level",Table1[[#This Row],[Experience]]&gt;=7,"Senior")</f>
        <v>Mid Level</v>
      </c>
      <c r="AH855" t="str">
        <f>IF(Table1[[#This Row],[Attendance %]]&gt;75,"OK","Below 75")</f>
        <v>OK</v>
      </c>
      <c r="AI855" t="b">
        <f>ISBLANK(Table1[[#This Row],[Employee ID]])</f>
        <v>0</v>
      </c>
      <c r="AJ855" t="b">
        <f>ISNUMBER(Table1[[#This Row],[Total Salary  ]])</f>
        <v>1</v>
      </c>
      <c r="AK855" t="str">
        <f>IFERROR(_xlfn.XLOOKUP(Table1[[#This Row],[Manager ID]],MANAGERS!A:A,MANAGERS!B:B),"Not Found")</f>
        <v>Manager_8</v>
      </c>
    </row>
    <row r="856" spans="1:37" x14ac:dyDescent="0.2">
      <c r="A856" t="s">
        <v>1425</v>
      </c>
      <c r="B856" t="s">
        <v>87</v>
      </c>
      <c r="C856" t="s">
        <v>21</v>
      </c>
      <c r="D856" t="s">
        <v>46</v>
      </c>
      <c r="E856" t="s">
        <v>17</v>
      </c>
      <c r="F856" s="1">
        <v>44048</v>
      </c>
      <c r="G856" s="1">
        <v>32672</v>
      </c>
      <c r="H856">
        <v>94761</v>
      </c>
      <c r="I856">
        <v>27863</v>
      </c>
      <c r="J856">
        <v>70</v>
      </c>
      <c r="K856">
        <v>83</v>
      </c>
      <c r="L856" t="s">
        <v>27</v>
      </c>
      <c r="M856">
        <v>109</v>
      </c>
      <c r="N856">
        <f>Table1[[#This Row],[Basic Salary]]+Table1[[#This Row],[Bonus]]</f>
        <v>122624</v>
      </c>
      <c r="O856" s="2">
        <f>Table1[[#This Row],[Bonus]]/Table1[[#This Row],[Basic Salary]]</f>
        <v>0.29403446565570224</v>
      </c>
      <c r="P856">
        <f ca="1">DATEDIF(Table1[[#This Row],[Date of Birth]],TODAY(),"Y")</f>
        <v>37</v>
      </c>
      <c r="Q856">
        <f ca="1">DATEDIF(Table1[[#This Row],[Joining Date]],TODAY(),"Y")</f>
        <v>6</v>
      </c>
      <c r="R856" t="str">
        <f ca="1">IF(YEAR(Table1[[#This Row],[Joining Date]])=YEAR(TODAY()),"Yes","No")</f>
        <v>No</v>
      </c>
      <c r="S856" t="str">
        <f ca="1">IF(Table1[[#This Row],[Experience]]&gt;5,"Yes","No")</f>
        <v>Yes</v>
      </c>
      <c r="T856" t="str">
        <f>TEXT(Table1[[#This Row],[Joining Date]],"mmmm")</f>
        <v>August</v>
      </c>
      <c r="U856" t="str">
        <f>TEXT(Table1[[#This Row],[Joining Date]],"yyyy")</f>
        <v>2020</v>
      </c>
      <c r="V856" s="5">
        <f ca="1">TODAY()-Table1[[#This Row],[Joining Date]]</f>
        <v>2191</v>
      </c>
      <c r="W856" t="str">
        <f>LEFT(Table1[[#This Row],[Employee Name]],FIND(" ",Table1[[#This Row],[Employee Name]])-1)</f>
        <v>Arjun</v>
      </c>
      <c r="X856" t="str">
        <f>RIGHT(Table1[[#This Row],[Employee Name]],LEN(Table1[[#This Row],[Employee Name]])-FIND(" ",Table1[[#This Row],[Employee Name]]))</f>
        <v>Mehta</v>
      </c>
      <c r="Y856" t="str">
        <f>Table1[[#This Row],[Department]]&amp;"-"&amp;Table1[[#This Row],[Employee ID]]</f>
        <v>Support-E01369</v>
      </c>
      <c r="Z856" t="str">
        <f>LEFT(Table1[[#This Row],[Department]],3)</f>
        <v>Sup</v>
      </c>
      <c r="AA856" t="str">
        <f>_xlfn.XLOOKUP(Table1[[#This Row],[Manager ID]],MANAGERS!A:A,MANAGERS!B:B)</f>
        <v>Manager_9</v>
      </c>
      <c r="AB856" t="str" cm="1">
        <f t="array" ref="AB856">_xlfn.XLOOKUP(Table1[[#This Row],[Manager ID]],Table2[[#All],[Manager ID]],Table2[[#All],[Department Head]])</f>
        <v>Sales</v>
      </c>
      <c r="AC856" s="2">
        <f>_xlfn.XLOOKUP(Table1[[#This Row],[City]],L:L,O:O)</f>
        <v>0.23674293405114402</v>
      </c>
      <c r="AD856" t="str" cm="1">
        <f t="array" ref="AD856">_xlfn.IFS(Table1[[#This Row],[Performance Score]]&gt;=90,"Excellent",Table1[[#This Row],[Performance Score]]&gt;=75,"Good",Table1[[#This Row],[Performance Score]]&gt;=60,"Average",Table1[[#This Row],[Performance Score]]&lt;=60,"Need Improvement")</f>
        <v>Good</v>
      </c>
      <c r="AE856" t="str">
        <f>IF(AND(Table1[[#This Row],[Attendance %]]&gt;=80,(Table1[[#This Row],[Performance Score]]&gt;=80)),"Eligible","Not Eligible")</f>
        <v>Not Eligible</v>
      </c>
      <c r="AF856" t="str">
        <f>IF(Table1[[#This Row],[Performance Score]]&gt;=80,"High Performer","Low Performer")</f>
        <v>High Performer</v>
      </c>
      <c r="AG856" t="str" cm="1">
        <f t="array" aca="1" ref="AG856" ca="1">_xlfn.IFS(Table1[[#This Row],[Experience]]&lt;=3,"Junior",Table1[[#This Row],[Experience]]&lt;=7,"Mid Level",Table1[[#This Row],[Experience]]&gt;=7,"Senior")</f>
        <v>Mid Level</v>
      </c>
      <c r="AH856" t="str">
        <f>IF(Table1[[#This Row],[Attendance %]]&gt;75,"OK","Below 75")</f>
        <v>Below 75</v>
      </c>
      <c r="AI856" t="b">
        <f>ISBLANK(Table1[[#This Row],[Employee ID]])</f>
        <v>0</v>
      </c>
      <c r="AJ856" t="b">
        <f>ISNUMBER(Table1[[#This Row],[Total Salary  ]])</f>
        <v>1</v>
      </c>
      <c r="AK856" t="str">
        <f>IFERROR(_xlfn.XLOOKUP(Table1[[#This Row],[Manager ID]],MANAGERS!A:A,MANAGERS!B:B),"Not Found")</f>
        <v>Manager_9</v>
      </c>
    </row>
    <row r="857" spans="1:37" x14ac:dyDescent="0.2">
      <c r="A857" t="s">
        <v>3846</v>
      </c>
      <c r="B857" t="s">
        <v>50</v>
      </c>
      <c r="C857" t="s">
        <v>15</v>
      </c>
      <c r="D857" t="s">
        <v>46</v>
      </c>
      <c r="E857" t="s">
        <v>30</v>
      </c>
      <c r="F857" s="1">
        <v>43451</v>
      </c>
      <c r="G857" s="1">
        <v>35047</v>
      </c>
      <c r="H857">
        <v>106590</v>
      </c>
      <c r="I857">
        <v>16016</v>
      </c>
      <c r="J857">
        <v>83</v>
      </c>
      <c r="K857">
        <v>99</v>
      </c>
      <c r="L857" t="s">
        <v>27</v>
      </c>
      <c r="M857">
        <v>106</v>
      </c>
      <c r="N857">
        <f>Table1[[#This Row],[Basic Salary]]+Table1[[#This Row],[Bonus]]</f>
        <v>122606</v>
      </c>
      <c r="O857" s="2">
        <f>Table1[[#This Row],[Bonus]]/Table1[[#This Row],[Basic Salary]]</f>
        <v>0.15025799793601652</v>
      </c>
      <c r="P857">
        <f ca="1">DATEDIF(Table1[[#This Row],[Date of Birth]],TODAY(),"Y")</f>
        <v>30</v>
      </c>
      <c r="Q857">
        <f ca="1">DATEDIF(Table1[[#This Row],[Joining Date]],TODAY(),"Y")</f>
        <v>7</v>
      </c>
      <c r="R857" t="str">
        <f ca="1">IF(YEAR(Table1[[#This Row],[Joining Date]])=YEAR(TODAY()),"Yes","No")</f>
        <v>No</v>
      </c>
      <c r="S857" t="str">
        <f ca="1">IF(Table1[[#This Row],[Experience]]&gt;5,"Yes","No")</f>
        <v>Yes</v>
      </c>
      <c r="T857" t="str">
        <f>TEXT(Table1[[#This Row],[Joining Date]],"mmmm")</f>
        <v>December</v>
      </c>
      <c r="U857" t="str">
        <f>TEXT(Table1[[#This Row],[Joining Date]],"yyyy")</f>
        <v>2018</v>
      </c>
      <c r="V857" s="5">
        <f ca="1">TODAY()-Table1[[#This Row],[Joining Date]]</f>
        <v>2788</v>
      </c>
      <c r="W857" t="str">
        <f>LEFT(Table1[[#This Row],[Employee Name]],FIND(" ",Table1[[#This Row],[Employee Name]])-1)</f>
        <v>Ravi</v>
      </c>
      <c r="X857" t="str">
        <f>RIGHT(Table1[[#This Row],[Employee Name]],LEN(Table1[[#This Row],[Employee Name]])-FIND(" ",Table1[[#This Row],[Employee Name]]))</f>
        <v>Teja</v>
      </c>
      <c r="Y857" t="str">
        <f>Table1[[#This Row],[Department]]&amp;"-"&amp;Table1[[#This Row],[Employee ID]]</f>
        <v>Support-E03790</v>
      </c>
      <c r="Z857" t="str">
        <f>LEFT(Table1[[#This Row],[Department]],3)</f>
        <v>Sup</v>
      </c>
      <c r="AA857" t="str">
        <f>_xlfn.XLOOKUP(Table1[[#This Row],[Manager ID]],MANAGERS!A:A,MANAGERS!B:B)</f>
        <v>Manager_6</v>
      </c>
      <c r="AB857" t="str" cm="1">
        <f t="array" ref="AB857">_xlfn.XLOOKUP(Table1[[#This Row],[Manager ID]],Table2[[#All],[Manager ID]],Table2[[#All],[Department Head]])</f>
        <v>HR</v>
      </c>
      <c r="AC857" s="2">
        <f>_xlfn.XLOOKUP(Table1[[#This Row],[City]],L:L,O:O)</f>
        <v>0.23674293405114402</v>
      </c>
      <c r="AD857" t="str" cm="1">
        <f t="array" ref="AD857">_xlfn.IFS(Table1[[#This Row],[Performance Score]]&gt;=90,"Excellent",Table1[[#This Row],[Performance Score]]&gt;=75,"Good",Table1[[#This Row],[Performance Score]]&gt;=60,"Average",Table1[[#This Row],[Performance Score]]&lt;=60,"Need Improvement")</f>
        <v>Excellent</v>
      </c>
      <c r="AE857" t="str">
        <f>IF(AND(Table1[[#This Row],[Attendance %]]&gt;=80,(Table1[[#This Row],[Performance Score]]&gt;=80)),"Eligible","Not Eligible")</f>
        <v>Eligible</v>
      </c>
      <c r="AF857" t="str">
        <f>IF(Table1[[#This Row],[Performance Score]]&gt;=80,"High Performer","Low Performer")</f>
        <v>High Performer</v>
      </c>
      <c r="AG857" t="str" cm="1">
        <f t="array" aca="1" ref="AG857" ca="1">_xlfn.IFS(Table1[[#This Row],[Experience]]&lt;=3,"Junior",Table1[[#This Row],[Experience]]&lt;=7,"Mid Level",Table1[[#This Row],[Experience]]&gt;=7,"Senior")</f>
        <v>Mid Level</v>
      </c>
      <c r="AH857" t="str">
        <f>IF(Table1[[#This Row],[Attendance %]]&gt;75,"OK","Below 75")</f>
        <v>OK</v>
      </c>
      <c r="AI857" t="b">
        <f>ISBLANK(Table1[[#This Row],[Employee ID]])</f>
        <v>0</v>
      </c>
      <c r="AJ857" t="b">
        <f>ISNUMBER(Table1[[#This Row],[Total Salary  ]])</f>
        <v>1</v>
      </c>
      <c r="AK857" t="str">
        <f>IFERROR(_xlfn.XLOOKUP(Table1[[#This Row],[Manager ID]],MANAGERS!A:A,MANAGERS!B:B),"Not Found")</f>
        <v>Manager_6</v>
      </c>
    </row>
    <row r="858" spans="1:37" x14ac:dyDescent="0.2">
      <c r="A858" t="s">
        <v>739</v>
      </c>
      <c r="B858" t="s">
        <v>45</v>
      </c>
      <c r="C858" t="s">
        <v>15</v>
      </c>
      <c r="D858" t="s">
        <v>25</v>
      </c>
      <c r="E858" t="s">
        <v>22</v>
      </c>
      <c r="F858" s="1">
        <v>45245</v>
      </c>
      <c r="G858" s="1">
        <v>39578</v>
      </c>
      <c r="H858">
        <v>105273</v>
      </c>
      <c r="I858">
        <v>17325</v>
      </c>
      <c r="J858">
        <v>70</v>
      </c>
      <c r="K858">
        <v>41</v>
      </c>
      <c r="L858" t="s">
        <v>27</v>
      </c>
      <c r="M858">
        <v>103</v>
      </c>
      <c r="N858">
        <f>Table1[[#This Row],[Basic Salary]]+Table1[[#This Row],[Bonus]]</f>
        <v>122598</v>
      </c>
      <c r="O858" s="2">
        <f>Table1[[#This Row],[Bonus]]/Table1[[#This Row],[Basic Salary]]</f>
        <v>0.16457211250748055</v>
      </c>
      <c r="P858">
        <f ca="1">DATEDIF(Table1[[#This Row],[Date of Birth]],TODAY(),"Y")</f>
        <v>18</v>
      </c>
      <c r="Q858">
        <f ca="1">DATEDIF(Table1[[#This Row],[Joining Date]],TODAY(),"Y")</f>
        <v>2</v>
      </c>
      <c r="R858" t="str">
        <f ca="1">IF(YEAR(Table1[[#This Row],[Joining Date]])=YEAR(TODAY()),"Yes","No")</f>
        <v>No</v>
      </c>
      <c r="S858" t="str">
        <f ca="1">IF(Table1[[#This Row],[Experience]]&gt;5,"Yes","No")</f>
        <v>No</v>
      </c>
      <c r="T858" t="str">
        <f>TEXT(Table1[[#This Row],[Joining Date]],"mmmm")</f>
        <v>November</v>
      </c>
      <c r="U858" t="str">
        <f>TEXT(Table1[[#This Row],[Joining Date]],"yyyy")</f>
        <v>2023</v>
      </c>
      <c r="V858" s="5">
        <f ca="1">TODAY()-Table1[[#This Row],[Joining Date]]</f>
        <v>994</v>
      </c>
      <c r="W858" t="str">
        <f>LEFT(Table1[[#This Row],[Employee Name]],FIND(" ",Table1[[#This Row],[Employee Name]])-1)</f>
        <v>Ananya</v>
      </c>
      <c r="X858" t="str">
        <f>RIGHT(Table1[[#This Row],[Employee Name]],LEN(Table1[[#This Row],[Employee Name]])-FIND(" ",Table1[[#This Row],[Employee Name]]))</f>
        <v>Rao</v>
      </c>
      <c r="Y858" t="str">
        <f>Table1[[#This Row],[Department]]&amp;"-"&amp;Table1[[#This Row],[Employee ID]]</f>
        <v>Finance-E00683</v>
      </c>
      <c r="Z858" t="str">
        <f>LEFT(Table1[[#This Row],[Department]],3)</f>
        <v>Fin</v>
      </c>
      <c r="AA858" t="str">
        <f>_xlfn.XLOOKUP(Table1[[#This Row],[Manager ID]],MANAGERS!A:A,MANAGERS!B:B)</f>
        <v>Manager_3</v>
      </c>
      <c r="AB858" t="str" cm="1">
        <f t="array" ref="AB858">_xlfn.XLOOKUP(Table1[[#This Row],[Manager ID]],Table2[[#All],[Manager ID]],Table2[[#All],[Department Head]])</f>
        <v>IT</v>
      </c>
      <c r="AC858" s="2">
        <f>_xlfn.XLOOKUP(Table1[[#This Row],[City]],L:L,O:O)</f>
        <v>0.23674293405114402</v>
      </c>
      <c r="AD858" t="str" cm="1">
        <f t="array" ref="AD858">_xlfn.IFS(Table1[[#This Row],[Performance Score]]&gt;=90,"Excellent",Table1[[#This Row],[Performance Score]]&gt;=75,"Good",Table1[[#This Row],[Performance Score]]&gt;=60,"Average",Table1[[#This Row],[Performance Score]]&lt;=60,"Need Improvement")</f>
        <v>Need Improvement</v>
      </c>
      <c r="AE858" t="str">
        <f>IF(AND(Table1[[#This Row],[Attendance %]]&gt;=80,(Table1[[#This Row],[Performance Score]]&gt;=80)),"Eligible","Not Eligible")</f>
        <v>Not Eligible</v>
      </c>
      <c r="AF858" t="str">
        <f>IF(Table1[[#This Row],[Performance Score]]&gt;=80,"High Performer","Low Performer")</f>
        <v>Low Performer</v>
      </c>
      <c r="AG858" t="str" cm="1">
        <f t="array" aca="1" ref="AG858" ca="1">_xlfn.IFS(Table1[[#This Row],[Experience]]&lt;=3,"Junior",Table1[[#This Row],[Experience]]&lt;=7,"Mid Level",Table1[[#This Row],[Experience]]&gt;=7,"Senior")</f>
        <v>Junior</v>
      </c>
      <c r="AH858" t="str">
        <f>IF(Table1[[#This Row],[Attendance %]]&gt;75,"OK","Below 75")</f>
        <v>Below 75</v>
      </c>
      <c r="AI858" t="b">
        <f>ISBLANK(Table1[[#This Row],[Employee ID]])</f>
        <v>0</v>
      </c>
      <c r="AJ858" t="b">
        <f>ISNUMBER(Table1[[#This Row],[Total Salary  ]])</f>
        <v>1</v>
      </c>
      <c r="AK858" t="str">
        <f>IFERROR(_xlfn.XLOOKUP(Table1[[#This Row],[Manager ID]],MANAGERS!A:A,MANAGERS!B:B),"Not Found")</f>
        <v>Manager_3</v>
      </c>
    </row>
    <row r="859" spans="1:37" x14ac:dyDescent="0.2">
      <c r="A859" t="s">
        <v>2461</v>
      </c>
      <c r="B859" t="s">
        <v>45</v>
      </c>
      <c r="C859" t="s">
        <v>15</v>
      </c>
      <c r="D859" t="s">
        <v>46</v>
      </c>
      <c r="E859" t="s">
        <v>17</v>
      </c>
      <c r="F859" s="1">
        <v>44038</v>
      </c>
      <c r="G859" s="1">
        <v>30841</v>
      </c>
      <c r="H859">
        <v>102292</v>
      </c>
      <c r="I859">
        <v>20290</v>
      </c>
      <c r="J859">
        <v>95</v>
      </c>
      <c r="K859">
        <v>66</v>
      </c>
      <c r="L859" t="s">
        <v>53</v>
      </c>
      <c r="M859">
        <v>104</v>
      </c>
      <c r="N859">
        <f>Table1[[#This Row],[Basic Salary]]+Table1[[#This Row],[Bonus]]</f>
        <v>122582</v>
      </c>
      <c r="O859" s="2">
        <f>Table1[[#This Row],[Bonus]]/Table1[[#This Row],[Basic Salary]]</f>
        <v>0.19835373245219567</v>
      </c>
      <c r="P859">
        <f ca="1">DATEDIF(Table1[[#This Row],[Date of Birth]],TODAY(),"Y")</f>
        <v>42</v>
      </c>
      <c r="Q859">
        <f ca="1">DATEDIF(Table1[[#This Row],[Joining Date]],TODAY(),"Y")</f>
        <v>6</v>
      </c>
      <c r="R859" t="str">
        <f ca="1">IF(YEAR(Table1[[#This Row],[Joining Date]])=YEAR(TODAY()),"Yes","No")</f>
        <v>No</v>
      </c>
      <c r="S859" t="str">
        <f ca="1">IF(Table1[[#This Row],[Experience]]&gt;5,"Yes","No")</f>
        <v>Yes</v>
      </c>
      <c r="T859" t="str">
        <f>TEXT(Table1[[#This Row],[Joining Date]],"mmmm")</f>
        <v>July</v>
      </c>
      <c r="U859" t="str">
        <f>TEXT(Table1[[#This Row],[Joining Date]],"yyyy")</f>
        <v>2020</v>
      </c>
      <c r="V859" s="5">
        <f ca="1">TODAY()-Table1[[#This Row],[Joining Date]]</f>
        <v>2201</v>
      </c>
      <c r="W859" t="str">
        <f>LEFT(Table1[[#This Row],[Employee Name]],FIND(" ",Table1[[#This Row],[Employee Name]])-1)</f>
        <v>Ananya</v>
      </c>
      <c r="X859" t="str">
        <f>RIGHT(Table1[[#This Row],[Employee Name]],LEN(Table1[[#This Row],[Employee Name]])-FIND(" ",Table1[[#This Row],[Employee Name]]))</f>
        <v>Rao</v>
      </c>
      <c r="Y859" t="str">
        <f>Table1[[#This Row],[Department]]&amp;"-"&amp;Table1[[#This Row],[Employee ID]]</f>
        <v>Support-E02405</v>
      </c>
      <c r="Z859" t="str">
        <f>LEFT(Table1[[#This Row],[Department]],3)</f>
        <v>Sup</v>
      </c>
      <c r="AA859" t="str">
        <f>_xlfn.XLOOKUP(Table1[[#This Row],[Manager ID]],MANAGERS!A:A,MANAGERS!B:B)</f>
        <v>Manager_4</v>
      </c>
      <c r="AB859" t="str" cm="1">
        <f t="array" ref="AB859">_xlfn.XLOOKUP(Table1[[#This Row],[Manager ID]],Table2[[#All],[Manager ID]],Table2[[#All],[Department Head]])</f>
        <v>Finance</v>
      </c>
      <c r="AC859" s="2">
        <f>_xlfn.XLOOKUP(Table1[[#This Row],[City]],L:L,O:O)</f>
        <v>0.23685887225230964</v>
      </c>
      <c r="AD859" t="str" cm="1">
        <f t="array" ref="AD859">_xlfn.IFS(Table1[[#This Row],[Performance Score]]&gt;=90,"Excellent",Table1[[#This Row],[Performance Score]]&gt;=75,"Good",Table1[[#This Row],[Performance Score]]&gt;=60,"Average",Table1[[#This Row],[Performance Score]]&lt;=60,"Need Improvement")</f>
        <v>Average</v>
      </c>
      <c r="AE859" t="str">
        <f>IF(AND(Table1[[#This Row],[Attendance %]]&gt;=80,(Table1[[#This Row],[Performance Score]]&gt;=80)),"Eligible","Not Eligible")</f>
        <v>Not Eligible</v>
      </c>
      <c r="AF859" t="str">
        <f>IF(Table1[[#This Row],[Performance Score]]&gt;=80,"High Performer","Low Performer")</f>
        <v>Low Performer</v>
      </c>
      <c r="AG859" t="str" cm="1">
        <f t="array" aca="1" ref="AG859" ca="1">_xlfn.IFS(Table1[[#This Row],[Experience]]&lt;=3,"Junior",Table1[[#This Row],[Experience]]&lt;=7,"Mid Level",Table1[[#This Row],[Experience]]&gt;=7,"Senior")</f>
        <v>Mid Level</v>
      </c>
      <c r="AH859" t="str">
        <f>IF(Table1[[#This Row],[Attendance %]]&gt;75,"OK","Below 75")</f>
        <v>OK</v>
      </c>
      <c r="AI859" t="b">
        <f>ISBLANK(Table1[[#This Row],[Employee ID]])</f>
        <v>0</v>
      </c>
      <c r="AJ859" t="b">
        <f>ISNUMBER(Table1[[#This Row],[Total Salary  ]])</f>
        <v>1</v>
      </c>
      <c r="AK859" t="str">
        <f>IFERROR(_xlfn.XLOOKUP(Table1[[#This Row],[Manager ID]],MANAGERS!A:A,MANAGERS!B:B),"Not Found")</f>
        <v>Manager_4</v>
      </c>
    </row>
    <row r="860" spans="1:37" x14ac:dyDescent="0.2">
      <c r="A860" t="s">
        <v>974</v>
      </c>
      <c r="B860" t="s">
        <v>14</v>
      </c>
      <c r="C860" t="s">
        <v>21</v>
      </c>
      <c r="D860" t="s">
        <v>46</v>
      </c>
      <c r="E860" t="s">
        <v>65</v>
      </c>
      <c r="F860" s="1">
        <v>45492</v>
      </c>
      <c r="G860" s="1">
        <v>37548</v>
      </c>
      <c r="H860">
        <v>101556</v>
      </c>
      <c r="I860">
        <v>21023</v>
      </c>
      <c r="J860">
        <v>73</v>
      </c>
      <c r="K860">
        <v>86</v>
      </c>
      <c r="L860" t="s">
        <v>53</v>
      </c>
      <c r="M860">
        <v>116</v>
      </c>
      <c r="N860">
        <f>Table1[[#This Row],[Basic Salary]]+Table1[[#This Row],[Bonus]]</f>
        <v>122579</v>
      </c>
      <c r="O860" s="2">
        <f>Table1[[#This Row],[Bonus]]/Table1[[#This Row],[Basic Salary]]</f>
        <v>0.20700894087990862</v>
      </c>
      <c r="P860">
        <f ca="1">DATEDIF(Table1[[#This Row],[Date of Birth]],TODAY(),"Y")</f>
        <v>23</v>
      </c>
      <c r="Q860">
        <f ca="1">DATEDIF(Table1[[#This Row],[Joining Date]],TODAY(),"Y")</f>
        <v>2</v>
      </c>
      <c r="R860" t="str">
        <f ca="1">IF(YEAR(Table1[[#This Row],[Joining Date]])=YEAR(TODAY()),"Yes","No")</f>
        <v>No</v>
      </c>
      <c r="S860" t="str">
        <f ca="1">IF(Table1[[#This Row],[Experience]]&gt;5,"Yes","No")</f>
        <v>No</v>
      </c>
      <c r="T860" t="str">
        <f>TEXT(Table1[[#This Row],[Joining Date]],"mmmm")</f>
        <v>July</v>
      </c>
      <c r="U860" t="str">
        <f>TEXT(Table1[[#This Row],[Joining Date]],"yyyy")</f>
        <v>2024</v>
      </c>
      <c r="V860" s="5">
        <f ca="1">TODAY()-Table1[[#This Row],[Joining Date]]</f>
        <v>747</v>
      </c>
      <c r="W860" t="str">
        <f>LEFT(Table1[[#This Row],[Employee Name]],FIND(" ",Table1[[#This Row],[Employee Name]])-1)</f>
        <v>Nisha</v>
      </c>
      <c r="X860" t="str">
        <f>RIGHT(Table1[[#This Row],[Employee Name]],LEN(Table1[[#This Row],[Employee Name]])-FIND(" ",Table1[[#This Row],[Employee Name]]))</f>
        <v>Kapoor</v>
      </c>
      <c r="Y860" t="str">
        <f>Table1[[#This Row],[Department]]&amp;"-"&amp;Table1[[#This Row],[Employee ID]]</f>
        <v>Support-E00918</v>
      </c>
      <c r="Z860" t="str">
        <f>LEFT(Table1[[#This Row],[Department]],3)</f>
        <v>Sup</v>
      </c>
      <c r="AA860" t="str">
        <f>_xlfn.XLOOKUP(Table1[[#This Row],[Manager ID]],MANAGERS!A:A,MANAGERS!B:B)</f>
        <v>Manager_16</v>
      </c>
      <c r="AB860" t="str" cm="1">
        <f t="array" ref="AB860">_xlfn.XLOOKUP(Table1[[#This Row],[Manager ID]],Table2[[#All],[Manager ID]],Table2[[#All],[Department Head]])</f>
        <v>Sales</v>
      </c>
      <c r="AC860" s="2">
        <f>_xlfn.XLOOKUP(Table1[[#This Row],[City]],L:L,O:O)</f>
        <v>0.23685887225230964</v>
      </c>
      <c r="AD860" t="str" cm="1">
        <f t="array" ref="AD860">_xlfn.IFS(Table1[[#This Row],[Performance Score]]&gt;=90,"Excellent",Table1[[#This Row],[Performance Score]]&gt;=75,"Good",Table1[[#This Row],[Performance Score]]&gt;=60,"Average",Table1[[#This Row],[Performance Score]]&lt;=60,"Need Improvement")</f>
        <v>Good</v>
      </c>
      <c r="AE860" t="str">
        <f>IF(AND(Table1[[#This Row],[Attendance %]]&gt;=80,(Table1[[#This Row],[Performance Score]]&gt;=80)),"Eligible","Not Eligible")</f>
        <v>Not Eligible</v>
      </c>
      <c r="AF860" t="str">
        <f>IF(Table1[[#This Row],[Performance Score]]&gt;=80,"High Performer","Low Performer")</f>
        <v>High Performer</v>
      </c>
      <c r="AG860" t="str" cm="1">
        <f t="array" aca="1" ref="AG860" ca="1">_xlfn.IFS(Table1[[#This Row],[Experience]]&lt;=3,"Junior",Table1[[#This Row],[Experience]]&lt;=7,"Mid Level",Table1[[#This Row],[Experience]]&gt;=7,"Senior")</f>
        <v>Junior</v>
      </c>
      <c r="AH860" t="str">
        <f>IF(Table1[[#This Row],[Attendance %]]&gt;75,"OK","Below 75")</f>
        <v>Below 75</v>
      </c>
      <c r="AI860" t="b">
        <f>ISBLANK(Table1[[#This Row],[Employee ID]])</f>
        <v>0</v>
      </c>
      <c r="AJ860" t="b">
        <f>ISNUMBER(Table1[[#This Row],[Total Salary  ]])</f>
        <v>1</v>
      </c>
      <c r="AK860" t="str">
        <f>IFERROR(_xlfn.XLOOKUP(Table1[[#This Row],[Manager ID]],MANAGERS!A:A,MANAGERS!B:B),"Not Found")</f>
        <v>Manager_16</v>
      </c>
    </row>
    <row r="861" spans="1:37" x14ac:dyDescent="0.2">
      <c r="A861" t="s">
        <v>2784</v>
      </c>
      <c r="B861" t="s">
        <v>69</v>
      </c>
      <c r="C861" t="s">
        <v>15</v>
      </c>
      <c r="D861" t="s">
        <v>25</v>
      </c>
      <c r="E861" t="s">
        <v>26</v>
      </c>
      <c r="F861" s="1">
        <v>45371</v>
      </c>
      <c r="G861" s="1">
        <v>38694</v>
      </c>
      <c r="H861">
        <v>111054</v>
      </c>
      <c r="I861">
        <v>11485</v>
      </c>
      <c r="J861">
        <v>75</v>
      </c>
      <c r="K861">
        <v>99</v>
      </c>
      <c r="L861" t="s">
        <v>34</v>
      </c>
      <c r="M861">
        <v>103</v>
      </c>
      <c r="N861">
        <f>Table1[[#This Row],[Basic Salary]]+Table1[[#This Row],[Bonus]]</f>
        <v>122539</v>
      </c>
      <c r="O861" s="2">
        <f>Table1[[#This Row],[Bonus]]/Table1[[#This Row],[Basic Salary]]</f>
        <v>0.10341815693266339</v>
      </c>
      <c r="P861">
        <f ca="1">DATEDIF(Table1[[#This Row],[Date of Birth]],TODAY(),"Y")</f>
        <v>20</v>
      </c>
      <c r="Q861">
        <f ca="1">DATEDIF(Table1[[#This Row],[Joining Date]],TODAY(),"Y")</f>
        <v>2</v>
      </c>
      <c r="R861" t="str">
        <f ca="1">IF(YEAR(Table1[[#This Row],[Joining Date]])=YEAR(TODAY()),"Yes","No")</f>
        <v>No</v>
      </c>
      <c r="S861" t="str">
        <f ca="1">IF(Table1[[#This Row],[Experience]]&gt;5,"Yes","No")</f>
        <v>No</v>
      </c>
      <c r="T861" t="str">
        <f>TEXT(Table1[[#This Row],[Joining Date]],"mmmm")</f>
        <v>March</v>
      </c>
      <c r="U861" t="str">
        <f>TEXT(Table1[[#This Row],[Joining Date]],"yyyy")</f>
        <v>2024</v>
      </c>
      <c r="V861" s="5">
        <f ca="1">TODAY()-Table1[[#This Row],[Joining Date]]</f>
        <v>868</v>
      </c>
      <c r="W861" t="str">
        <f>LEFT(Table1[[#This Row],[Employee Name]],FIND(" ",Table1[[#This Row],[Employee Name]])-1)</f>
        <v>Neha</v>
      </c>
      <c r="X861" t="str">
        <f>RIGHT(Table1[[#This Row],[Employee Name]],LEN(Table1[[#This Row],[Employee Name]])-FIND(" ",Table1[[#This Row],[Employee Name]]))</f>
        <v>Kulkarni</v>
      </c>
      <c r="Y861" t="str">
        <f>Table1[[#This Row],[Department]]&amp;"-"&amp;Table1[[#This Row],[Employee ID]]</f>
        <v>Finance-E02728</v>
      </c>
      <c r="Z861" t="str">
        <f>LEFT(Table1[[#This Row],[Department]],3)</f>
        <v>Fin</v>
      </c>
      <c r="AA861" t="str">
        <f>_xlfn.XLOOKUP(Table1[[#This Row],[Manager ID]],MANAGERS!A:A,MANAGERS!B:B)</f>
        <v>Manager_3</v>
      </c>
      <c r="AB861" t="str" cm="1">
        <f t="array" ref="AB861">_xlfn.XLOOKUP(Table1[[#This Row],[Manager ID]],Table2[[#All],[Manager ID]],Table2[[#All],[Department Head]])</f>
        <v>IT</v>
      </c>
      <c r="AC861" s="2">
        <f>_xlfn.XLOOKUP(Table1[[#This Row],[City]],L:L,O:O)</f>
        <v>0.24030340748661314</v>
      </c>
      <c r="AD861" t="str" cm="1">
        <f t="array" ref="AD861">_xlfn.IFS(Table1[[#This Row],[Performance Score]]&gt;=90,"Excellent",Table1[[#This Row],[Performance Score]]&gt;=75,"Good",Table1[[#This Row],[Performance Score]]&gt;=60,"Average",Table1[[#This Row],[Performance Score]]&lt;=60,"Need Improvement")</f>
        <v>Excellent</v>
      </c>
      <c r="AE861" t="str">
        <f>IF(AND(Table1[[#This Row],[Attendance %]]&gt;=80,(Table1[[#This Row],[Performance Score]]&gt;=80)),"Eligible","Not Eligible")</f>
        <v>Not Eligible</v>
      </c>
      <c r="AF861" t="str">
        <f>IF(Table1[[#This Row],[Performance Score]]&gt;=80,"High Performer","Low Performer")</f>
        <v>High Performer</v>
      </c>
      <c r="AG861" t="str" cm="1">
        <f t="array" aca="1" ref="AG861" ca="1">_xlfn.IFS(Table1[[#This Row],[Experience]]&lt;=3,"Junior",Table1[[#This Row],[Experience]]&lt;=7,"Mid Level",Table1[[#This Row],[Experience]]&gt;=7,"Senior")</f>
        <v>Junior</v>
      </c>
      <c r="AH861" t="str">
        <f>IF(Table1[[#This Row],[Attendance %]]&gt;75,"OK","Below 75")</f>
        <v>Below 75</v>
      </c>
      <c r="AI861" t="b">
        <f>ISBLANK(Table1[[#This Row],[Employee ID]])</f>
        <v>0</v>
      </c>
      <c r="AJ861" t="b">
        <f>ISNUMBER(Table1[[#This Row],[Total Salary  ]])</f>
        <v>1</v>
      </c>
      <c r="AK861" t="str">
        <f>IFERROR(_xlfn.XLOOKUP(Table1[[#This Row],[Manager ID]],MANAGERS!A:A,MANAGERS!B:B),"Not Found")</f>
        <v>Manager_3</v>
      </c>
    </row>
    <row r="862" spans="1:37" x14ac:dyDescent="0.2">
      <c r="A862" t="s">
        <v>787</v>
      </c>
      <c r="B862" t="s">
        <v>71</v>
      </c>
      <c r="C862" t="s">
        <v>21</v>
      </c>
      <c r="D862" t="s">
        <v>40</v>
      </c>
      <c r="E862" t="s">
        <v>65</v>
      </c>
      <c r="F862" s="1">
        <v>44019</v>
      </c>
      <c r="G862" s="1">
        <v>40490</v>
      </c>
      <c r="H862">
        <v>109513</v>
      </c>
      <c r="I862">
        <v>13019</v>
      </c>
      <c r="J862">
        <v>61</v>
      </c>
      <c r="K862">
        <v>47</v>
      </c>
      <c r="L862" t="s">
        <v>34</v>
      </c>
      <c r="M862">
        <v>109</v>
      </c>
      <c r="N862">
        <f>Table1[[#This Row],[Basic Salary]]+Table1[[#This Row],[Bonus]]</f>
        <v>122532</v>
      </c>
      <c r="O862" s="2">
        <f>Table1[[#This Row],[Bonus]]/Table1[[#This Row],[Basic Salary]]</f>
        <v>0.11888086345913271</v>
      </c>
      <c r="P862">
        <f ca="1">DATEDIF(Table1[[#This Row],[Date of Birth]],TODAY(),"Y")</f>
        <v>15</v>
      </c>
      <c r="Q862">
        <f ca="1">DATEDIF(Table1[[#This Row],[Joining Date]],TODAY(),"Y")</f>
        <v>6</v>
      </c>
      <c r="R862" t="str">
        <f ca="1">IF(YEAR(Table1[[#This Row],[Joining Date]])=YEAR(TODAY()),"Yes","No")</f>
        <v>No</v>
      </c>
      <c r="S862" t="str">
        <f ca="1">IF(Table1[[#This Row],[Experience]]&gt;5,"Yes","No")</f>
        <v>Yes</v>
      </c>
      <c r="T862" t="str">
        <f>TEXT(Table1[[#This Row],[Joining Date]],"mmmm")</f>
        <v>July</v>
      </c>
      <c r="U862" t="str">
        <f>TEXT(Table1[[#This Row],[Joining Date]],"yyyy")</f>
        <v>2020</v>
      </c>
      <c r="V862" s="5">
        <f ca="1">TODAY()-Table1[[#This Row],[Joining Date]]</f>
        <v>2220</v>
      </c>
      <c r="W862" t="str">
        <f>LEFT(Table1[[#This Row],[Employee Name]],FIND(" ",Table1[[#This Row],[Employee Name]])-1)</f>
        <v>Sneha</v>
      </c>
      <c r="X862" t="str">
        <f>RIGHT(Table1[[#This Row],[Employee Name]],LEN(Table1[[#This Row],[Employee Name]])-FIND(" ",Table1[[#This Row],[Employee Name]]))</f>
        <v>Iyer</v>
      </c>
      <c r="Y862" t="str">
        <f>Table1[[#This Row],[Department]]&amp;"-"&amp;Table1[[#This Row],[Employee ID]]</f>
        <v>IT-E00731</v>
      </c>
      <c r="Z862" t="str">
        <f>LEFT(Table1[[#This Row],[Department]],3)</f>
        <v>IT</v>
      </c>
      <c r="AA862" t="str">
        <f>_xlfn.XLOOKUP(Table1[[#This Row],[Manager ID]],MANAGERS!A:A,MANAGERS!B:B)</f>
        <v>Manager_9</v>
      </c>
      <c r="AB862" t="str" cm="1">
        <f t="array" ref="AB862">_xlfn.XLOOKUP(Table1[[#This Row],[Manager ID]],Table2[[#All],[Manager ID]],Table2[[#All],[Department Head]])</f>
        <v>Sales</v>
      </c>
      <c r="AC862" s="2">
        <f>_xlfn.XLOOKUP(Table1[[#This Row],[City]],L:L,O:O)</f>
        <v>0.24030340748661314</v>
      </c>
      <c r="AD862" t="str" cm="1">
        <f t="array" ref="AD862">_xlfn.IFS(Table1[[#This Row],[Performance Score]]&gt;=90,"Excellent",Table1[[#This Row],[Performance Score]]&gt;=75,"Good",Table1[[#This Row],[Performance Score]]&gt;=60,"Average",Table1[[#This Row],[Performance Score]]&lt;=60,"Need Improvement")</f>
        <v>Need Improvement</v>
      </c>
      <c r="AE862" t="str">
        <f>IF(AND(Table1[[#This Row],[Attendance %]]&gt;=80,(Table1[[#This Row],[Performance Score]]&gt;=80)),"Eligible","Not Eligible")</f>
        <v>Not Eligible</v>
      </c>
      <c r="AF862" t="str">
        <f>IF(Table1[[#This Row],[Performance Score]]&gt;=80,"High Performer","Low Performer")</f>
        <v>Low Performer</v>
      </c>
      <c r="AG862" t="str" cm="1">
        <f t="array" aca="1" ref="AG862" ca="1">_xlfn.IFS(Table1[[#This Row],[Experience]]&lt;=3,"Junior",Table1[[#This Row],[Experience]]&lt;=7,"Mid Level",Table1[[#This Row],[Experience]]&gt;=7,"Senior")</f>
        <v>Mid Level</v>
      </c>
      <c r="AH862" t="str">
        <f>IF(Table1[[#This Row],[Attendance %]]&gt;75,"OK","Below 75")</f>
        <v>Below 75</v>
      </c>
      <c r="AI862" t="b">
        <f>ISBLANK(Table1[[#This Row],[Employee ID]])</f>
        <v>0</v>
      </c>
      <c r="AJ862" t="b">
        <f>ISNUMBER(Table1[[#This Row],[Total Salary  ]])</f>
        <v>1</v>
      </c>
      <c r="AK862" t="str">
        <f>IFERROR(_xlfn.XLOOKUP(Table1[[#This Row],[Manager ID]],MANAGERS!A:A,MANAGERS!B:B),"Not Found")</f>
        <v>Manager_9</v>
      </c>
    </row>
    <row r="863" spans="1:37" x14ac:dyDescent="0.2">
      <c r="A863" t="s">
        <v>2050</v>
      </c>
      <c r="B863" t="s">
        <v>93</v>
      </c>
      <c r="C863" t="s">
        <v>21</v>
      </c>
      <c r="D863" t="s">
        <v>81</v>
      </c>
      <c r="E863" t="s">
        <v>65</v>
      </c>
      <c r="F863" s="1">
        <v>44859</v>
      </c>
      <c r="G863" s="1">
        <v>35471</v>
      </c>
      <c r="H863">
        <v>116064</v>
      </c>
      <c r="I863">
        <v>6457</v>
      </c>
      <c r="J863">
        <v>82</v>
      </c>
      <c r="K863">
        <v>47</v>
      </c>
      <c r="L863" t="s">
        <v>53</v>
      </c>
      <c r="M863">
        <v>116</v>
      </c>
      <c r="N863">
        <f>Table1[[#This Row],[Basic Salary]]+Table1[[#This Row],[Bonus]]</f>
        <v>122521</v>
      </c>
      <c r="O863" s="2">
        <f>Table1[[#This Row],[Bonus]]/Table1[[#This Row],[Basic Salary]]</f>
        <v>5.5633098979873175E-2</v>
      </c>
      <c r="P863">
        <f ca="1">DATEDIF(Table1[[#This Row],[Date of Birth]],TODAY(),"Y")</f>
        <v>29</v>
      </c>
      <c r="Q863">
        <f ca="1">DATEDIF(Table1[[#This Row],[Joining Date]],TODAY(),"Y")</f>
        <v>3</v>
      </c>
      <c r="R863" t="str">
        <f ca="1">IF(YEAR(Table1[[#This Row],[Joining Date]])=YEAR(TODAY()),"Yes","No")</f>
        <v>No</v>
      </c>
      <c r="S863" t="str">
        <f ca="1">IF(Table1[[#This Row],[Experience]]&gt;5,"Yes","No")</f>
        <v>No</v>
      </c>
      <c r="T863" t="str">
        <f>TEXT(Table1[[#This Row],[Joining Date]],"mmmm")</f>
        <v>October</v>
      </c>
      <c r="U863" t="str">
        <f>TEXT(Table1[[#This Row],[Joining Date]],"yyyy")</f>
        <v>2022</v>
      </c>
      <c r="V863" s="5">
        <f ca="1">TODAY()-Table1[[#This Row],[Joining Date]]</f>
        <v>1380</v>
      </c>
      <c r="W863" t="str">
        <f>LEFT(Table1[[#This Row],[Employee Name]],FIND(" ",Table1[[#This Row],[Employee Name]])-1)</f>
        <v>Priya</v>
      </c>
      <c r="X863" t="str">
        <f>RIGHT(Table1[[#This Row],[Employee Name]],LEN(Table1[[#This Row],[Employee Name]])-FIND(" ",Table1[[#This Row],[Employee Name]]))</f>
        <v>Reddy</v>
      </c>
      <c r="Y863" t="str">
        <f>Table1[[#This Row],[Department]]&amp;"-"&amp;Table1[[#This Row],[Employee ID]]</f>
        <v>Sales-E01994</v>
      </c>
      <c r="Z863" t="str">
        <f>LEFT(Table1[[#This Row],[Department]],3)</f>
        <v>Sal</v>
      </c>
      <c r="AA863" t="str">
        <f>_xlfn.XLOOKUP(Table1[[#This Row],[Manager ID]],MANAGERS!A:A,MANAGERS!B:B)</f>
        <v>Manager_16</v>
      </c>
      <c r="AB863" t="str" cm="1">
        <f t="array" ref="AB863">_xlfn.XLOOKUP(Table1[[#This Row],[Manager ID]],Table2[[#All],[Manager ID]],Table2[[#All],[Department Head]])</f>
        <v>Sales</v>
      </c>
      <c r="AC863" s="2">
        <f>_xlfn.XLOOKUP(Table1[[#This Row],[City]],L:L,O:O)</f>
        <v>0.23685887225230964</v>
      </c>
      <c r="AD863" t="str" cm="1">
        <f t="array" ref="AD863">_xlfn.IFS(Table1[[#This Row],[Performance Score]]&gt;=90,"Excellent",Table1[[#This Row],[Performance Score]]&gt;=75,"Good",Table1[[#This Row],[Performance Score]]&gt;=60,"Average",Table1[[#This Row],[Performance Score]]&lt;=60,"Need Improvement")</f>
        <v>Need Improvement</v>
      </c>
      <c r="AE863" t="str">
        <f>IF(AND(Table1[[#This Row],[Attendance %]]&gt;=80,(Table1[[#This Row],[Performance Score]]&gt;=80)),"Eligible","Not Eligible")</f>
        <v>Not Eligible</v>
      </c>
      <c r="AF863" t="str">
        <f>IF(Table1[[#This Row],[Performance Score]]&gt;=80,"High Performer","Low Performer")</f>
        <v>Low Performer</v>
      </c>
      <c r="AG863" t="str" cm="1">
        <f t="array" aca="1" ref="AG863" ca="1">_xlfn.IFS(Table1[[#This Row],[Experience]]&lt;=3,"Junior",Table1[[#This Row],[Experience]]&lt;=7,"Mid Level",Table1[[#This Row],[Experience]]&gt;=7,"Senior")</f>
        <v>Junior</v>
      </c>
      <c r="AH863" t="str">
        <f>IF(Table1[[#This Row],[Attendance %]]&gt;75,"OK","Below 75")</f>
        <v>OK</v>
      </c>
      <c r="AI863" t="b">
        <f>ISBLANK(Table1[[#This Row],[Employee ID]])</f>
        <v>0</v>
      </c>
      <c r="AJ863" t="b">
        <f>ISNUMBER(Table1[[#This Row],[Total Salary  ]])</f>
        <v>1</v>
      </c>
      <c r="AK863" t="str">
        <f>IFERROR(_xlfn.XLOOKUP(Table1[[#This Row],[Manager ID]],MANAGERS!A:A,MANAGERS!B:B),"Not Found")</f>
        <v>Manager_16</v>
      </c>
    </row>
    <row r="864" spans="1:37" x14ac:dyDescent="0.2">
      <c r="A864" t="s">
        <v>1764</v>
      </c>
      <c r="B864" t="s">
        <v>45</v>
      </c>
      <c r="C864" t="s">
        <v>21</v>
      </c>
      <c r="D864" t="s">
        <v>16</v>
      </c>
      <c r="E864" t="s">
        <v>26</v>
      </c>
      <c r="F864" s="1">
        <v>45495</v>
      </c>
      <c r="G864" s="1">
        <v>34769</v>
      </c>
      <c r="H864">
        <v>112164</v>
      </c>
      <c r="I864">
        <v>10334</v>
      </c>
      <c r="J864">
        <v>90</v>
      </c>
      <c r="K864">
        <v>91</v>
      </c>
      <c r="L864" t="s">
        <v>27</v>
      </c>
      <c r="M864">
        <v>112</v>
      </c>
      <c r="N864">
        <f>Table1[[#This Row],[Basic Salary]]+Table1[[#This Row],[Bonus]]</f>
        <v>122498</v>
      </c>
      <c r="O864" s="2">
        <f>Table1[[#This Row],[Bonus]]/Table1[[#This Row],[Basic Salary]]</f>
        <v>9.2132948183017718E-2</v>
      </c>
      <c r="P864">
        <f ca="1">DATEDIF(Table1[[#This Row],[Date of Birth]],TODAY(),"Y")</f>
        <v>31</v>
      </c>
      <c r="Q864">
        <f ca="1">DATEDIF(Table1[[#This Row],[Joining Date]],TODAY(),"Y")</f>
        <v>2</v>
      </c>
      <c r="R864" t="str">
        <f ca="1">IF(YEAR(Table1[[#This Row],[Joining Date]])=YEAR(TODAY()),"Yes","No")</f>
        <v>No</v>
      </c>
      <c r="S864" t="str">
        <f ca="1">IF(Table1[[#This Row],[Experience]]&gt;5,"Yes","No")</f>
        <v>No</v>
      </c>
      <c r="T864" t="str">
        <f>TEXT(Table1[[#This Row],[Joining Date]],"mmmm")</f>
        <v>July</v>
      </c>
      <c r="U864" t="str">
        <f>TEXT(Table1[[#This Row],[Joining Date]],"yyyy")</f>
        <v>2024</v>
      </c>
      <c r="V864" s="5">
        <f ca="1">TODAY()-Table1[[#This Row],[Joining Date]]</f>
        <v>744</v>
      </c>
      <c r="W864" t="str">
        <f>LEFT(Table1[[#This Row],[Employee Name]],FIND(" ",Table1[[#This Row],[Employee Name]])-1)</f>
        <v>Ananya</v>
      </c>
      <c r="X864" t="str">
        <f>RIGHT(Table1[[#This Row],[Employee Name]],LEN(Table1[[#This Row],[Employee Name]])-FIND(" ",Table1[[#This Row],[Employee Name]]))</f>
        <v>Rao</v>
      </c>
      <c r="Y864" t="str">
        <f>Table1[[#This Row],[Department]]&amp;"-"&amp;Table1[[#This Row],[Employee ID]]</f>
        <v>HR-E01708</v>
      </c>
      <c r="Z864" t="str">
        <f>LEFT(Table1[[#This Row],[Department]],3)</f>
        <v>HR</v>
      </c>
      <c r="AA864" t="str">
        <f>_xlfn.XLOOKUP(Table1[[#This Row],[Manager ID]],MANAGERS!A:A,MANAGERS!B:B)</f>
        <v>Manager_12</v>
      </c>
      <c r="AB864" t="str" cm="1">
        <f t="array" ref="AB864">_xlfn.XLOOKUP(Table1[[#This Row],[Manager ID]],Table2[[#All],[Manager ID]],Table2[[#All],[Department Head]])</f>
        <v>Marketing</v>
      </c>
      <c r="AC864" s="2">
        <f>_xlfn.XLOOKUP(Table1[[#This Row],[City]],L:L,O:O)</f>
        <v>0.23674293405114402</v>
      </c>
      <c r="AD864" t="str" cm="1">
        <f t="array" ref="AD864">_xlfn.IFS(Table1[[#This Row],[Performance Score]]&gt;=90,"Excellent",Table1[[#This Row],[Performance Score]]&gt;=75,"Good",Table1[[#This Row],[Performance Score]]&gt;=60,"Average",Table1[[#This Row],[Performance Score]]&lt;=60,"Need Improvement")</f>
        <v>Excellent</v>
      </c>
      <c r="AE864" t="str">
        <f>IF(AND(Table1[[#This Row],[Attendance %]]&gt;=80,(Table1[[#This Row],[Performance Score]]&gt;=80)),"Eligible","Not Eligible")</f>
        <v>Eligible</v>
      </c>
      <c r="AF864" t="str">
        <f>IF(Table1[[#This Row],[Performance Score]]&gt;=80,"High Performer","Low Performer")</f>
        <v>High Performer</v>
      </c>
      <c r="AG864" t="str" cm="1">
        <f t="array" aca="1" ref="AG864" ca="1">_xlfn.IFS(Table1[[#This Row],[Experience]]&lt;=3,"Junior",Table1[[#This Row],[Experience]]&lt;=7,"Mid Level",Table1[[#This Row],[Experience]]&gt;=7,"Senior")</f>
        <v>Junior</v>
      </c>
      <c r="AH864" t="str">
        <f>IF(Table1[[#This Row],[Attendance %]]&gt;75,"OK","Below 75")</f>
        <v>OK</v>
      </c>
      <c r="AI864" t="b">
        <f>ISBLANK(Table1[[#This Row],[Employee ID]])</f>
        <v>0</v>
      </c>
      <c r="AJ864" t="b">
        <f>ISNUMBER(Table1[[#This Row],[Total Salary  ]])</f>
        <v>1</v>
      </c>
      <c r="AK864" t="str">
        <f>IFERROR(_xlfn.XLOOKUP(Table1[[#This Row],[Manager ID]],MANAGERS!A:A,MANAGERS!B:B),"Not Found")</f>
        <v>Manager_12</v>
      </c>
    </row>
    <row r="865" spans="1:37" x14ac:dyDescent="0.2">
      <c r="A865" t="s">
        <v>4443</v>
      </c>
      <c r="B865" t="s">
        <v>129</v>
      </c>
      <c r="C865" t="s">
        <v>15</v>
      </c>
      <c r="D865" t="s">
        <v>40</v>
      </c>
      <c r="E865" t="s">
        <v>30</v>
      </c>
      <c r="F865" s="1">
        <v>45807</v>
      </c>
      <c r="G865" s="1">
        <v>32897</v>
      </c>
      <c r="H865">
        <v>116834</v>
      </c>
      <c r="I865">
        <v>5656</v>
      </c>
      <c r="J865">
        <v>76</v>
      </c>
      <c r="K865">
        <v>43</v>
      </c>
      <c r="L865" t="s">
        <v>37</v>
      </c>
      <c r="M865">
        <v>112</v>
      </c>
      <c r="N865">
        <f>Table1[[#This Row],[Basic Salary]]+Table1[[#This Row],[Bonus]]</f>
        <v>122490</v>
      </c>
      <c r="O865" s="2">
        <f>Table1[[#This Row],[Bonus]]/Table1[[#This Row],[Basic Salary]]</f>
        <v>4.841056541760104E-2</v>
      </c>
      <c r="P865">
        <f ca="1">DATEDIF(Table1[[#This Row],[Date of Birth]],TODAY(),"Y")</f>
        <v>36</v>
      </c>
      <c r="Q865">
        <f ca="1">DATEDIF(Table1[[#This Row],[Joining Date]],TODAY(),"Y")</f>
        <v>1</v>
      </c>
      <c r="R865" t="str">
        <f ca="1">IF(YEAR(Table1[[#This Row],[Joining Date]])=YEAR(TODAY()),"Yes","No")</f>
        <v>No</v>
      </c>
      <c r="S865" t="str">
        <f ca="1">IF(Table1[[#This Row],[Experience]]&gt;5,"Yes","No")</f>
        <v>No</v>
      </c>
      <c r="T865" t="str">
        <f>TEXT(Table1[[#This Row],[Joining Date]],"mmmm")</f>
        <v>May</v>
      </c>
      <c r="U865" t="str">
        <f>TEXT(Table1[[#This Row],[Joining Date]],"yyyy")</f>
        <v>2025</v>
      </c>
      <c r="V865" s="5">
        <f ca="1">TODAY()-Table1[[#This Row],[Joining Date]]</f>
        <v>432</v>
      </c>
      <c r="W865" t="str">
        <f>LEFT(Table1[[#This Row],[Employee Name]],FIND(" ",Table1[[#This Row],[Employee Name]])-1)</f>
        <v>Aarav</v>
      </c>
      <c r="X865" t="str">
        <f>RIGHT(Table1[[#This Row],[Employee Name]],LEN(Table1[[#This Row],[Employee Name]])-FIND(" ",Table1[[#This Row],[Employee Name]]))</f>
        <v>Sharma</v>
      </c>
      <c r="Y865" t="str">
        <f>Table1[[#This Row],[Department]]&amp;"-"&amp;Table1[[#This Row],[Employee ID]]</f>
        <v>IT-E04387</v>
      </c>
      <c r="Z865" t="str">
        <f>LEFT(Table1[[#This Row],[Department]],3)</f>
        <v>IT</v>
      </c>
      <c r="AA865" t="str">
        <f>_xlfn.XLOOKUP(Table1[[#This Row],[Manager ID]],MANAGERS!A:A,MANAGERS!B:B)</f>
        <v>Manager_12</v>
      </c>
      <c r="AB865" t="str" cm="1">
        <f t="array" ref="AB865">_xlfn.XLOOKUP(Table1[[#This Row],[Manager ID]],Table2[[#All],[Manager ID]],Table2[[#All],[Department Head]])</f>
        <v>Marketing</v>
      </c>
      <c r="AC865" s="2">
        <f>_xlfn.XLOOKUP(Table1[[#This Row],[City]],L:L,O:O)</f>
        <v>0.24036902712549932</v>
      </c>
      <c r="AD865" t="str" cm="1">
        <f t="array" ref="AD865">_xlfn.IFS(Table1[[#This Row],[Performance Score]]&gt;=90,"Excellent",Table1[[#This Row],[Performance Score]]&gt;=75,"Good",Table1[[#This Row],[Performance Score]]&gt;=60,"Average",Table1[[#This Row],[Performance Score]]&lt;=60,"Need Improvement")</f>
        <v>Need Improvement</v>
      </c>
      <c r="AE865" t="str">
        <f>IF(AND(Table1[[#This Row],[Attendance %]]&gt;=80,(Table1[[#This Row],[Performance Score]]&gt;=80)),"Eligible","Not Eligible")</f>
        <v>Not Eligible</v>
      </c>
      <c r="AF865" t="str">
        <f>IF(Table1[[#This Row],[Performance Score]]&gt;=80,"High Performer","Low Performer")</f>
        <v>Low Performer</v>
      </c>
      <c r="AG865" t="str" cm="1">
        <f t="array" aca="1" ref="AG865" ca="1">_xlfn.IFS(Table1[[#This Row],[Experience]]&lt;=3,"Junior",Table1[[#This Row],[Experience]]&lt;=7,"Mid Level",Table1[[#This Row],[Experience]]&gt;=7,"Senior")</f>
        <v>Junior</v>
      </c>
      <c r="AH865" t="str">
        <f>IF(Table1[[#This Row],[Attendance %]]&gt;75,"OK","Below 75")</f>
        <v>OK</v>
      </c>
      <c r="AI865" t="b">
        <f>ISBLANK(Table1[[#This Row],[Employee ID]])</f>
        <v>0</v>
      </c>
      <c r="AJ865" t="b">
        <f>ISNUMBER(Table1[[#This Row],[Total Salary  ]])</f>
        <v>1</v>
      </c>
      <c r="AK865" t="str">
        <f>IFERROR(_xlfn.XLOOKUP(Table1[[#This Row],[Manager ID]],MANAGERS!A:A,MANAGERS!B:B),"Not Found")</f>
        <v>Manager_12</v>
      </c>
    </row>
    <row r="866" spans="1:37" x14ac:dyDescent="0.2">
      <c r="A866" t="s">
        <v>2590</v>
      </c>
      <c r="B866" t="s">
        <v>71</v>
      </c>
      <c r="C866" t="s">
        <v>21</v>
      </c>
      <c r="D866" t="s">
        <v>16</v>
      </c>
      <c r="E866" t="s">
        <v>51</v>
      </c>
      <c r="F866" s="1">
        <v>42644</v>
      </c>
      <c r="G866" s="1">
        <v>35975</v>
      </c>
      <c r="H866">
        <v>107681</v>
      </c>
      <c r="I866">
        <v>14776</v>
      </c>
      <c r="J866">
        <v>62</v>
      </c>
      <c r="K866">
        <v>68</v>
      </c>
      <c r="L866" t="s">
        <v>53</v>
      </c>
      <c r="M866">
        <v>107</v>
      </c>
      <c r="N866">
        <f>Table1[[#This Row],[Basic Salary]]+Table1[[#This Row],[Bonus]]</f>
        <v>122457</v>
      </c>
      <c r="O866" s="2">
        <f>Table1[[#This Row],[Bonus]]/Table1[[#This Row],[Basic Salary]]</f>
        <v>0.13722012239856612</v>
      </c>
      <c r="P866">
        <f ca="1">DATEDIF(Table1[[#This Row],[Date of Birth]],TODAY(),"Y")</f>
        <v>28</v>
      </c>
      <c r="Q866">
        <f ca="1">DATEDIF(Table1[[#This Row],[Joining Date]],TODAY(),"Y")</f>
        <v>9</v>
      </c>
      <c r="R866" t="str">
        <f ca="1">IF(YEAR(Table1[[#This Row],[Joining Date]])=YEAR(TODAY()),"Yes","No")</f>
        <v>No</v>
      </c>
      <c r="S866" t="str">
        <f ca="1">IF(Table1[[#This Row],[Experience]]&gt;5,"Yes","No")</f>
        <v>Yes</v>
      </c>
      <c r="T866" t="str">
        <f>TEXT(Table1[[#This Row],[Joining Date]],"mmmm")</f>
        <v>October</v>
      </c>
      <c r="U866" t="str">
        <f>TEXT(Table1[[#This Row],[Joining Date]],"yyyy")</f>
        <v>2016</v>
      </c>
      <c r="V866" s="5">
        <f ca="1">TODAY()-Table1[[#This Row],[Joining Date]]</f>
        <v>3595</v>
      </c>
      <c r="W866" t="str">
        <f>LEFT(Table1[[#This Row],[Employee Name]],FIND(" ",Table1[[#This Row],[Employee Name]])-1)</f>
        <v>Sneha</v>
      </c>
      <c r="X866" t="str">
        <f>RIGHT(Table1[[#This Row],[Employee Name]],LEN(Table1[[#This Row],[Employee Name]])-FIND(" ",Table1[[#This Row],[Employee Name]]))</f>
        <v>Iyer</v>
      </c>
      <c r="Y866" t="str">
        <f>Table1[[#This Row],[Department]]&amp;"-"&amp;Table1[[#This Row],[Employee ID]]</f>
        <v>HR-E02534</v>
      </c>
      <c r="Z866" t="str">
        <f>LEFT(Table1[[#This Row],[Department]],3)</f>
        <v>HR</v>
      </c>
      <c r="AA866" t="str">
        <f>_xlfn.XLOOKUP(Table1[[#This Row],[Manager ID]],MANAGERS!A:A,MANAGERS!B:B)</f>
        <v>Manager_7</v>
      </c>
      <c r="AB866" t="str" cm="1">
        <f t="array" ref="AB866">_xlfn.XLOOKUP(Table1[[#This Row],[Manager ID]],Table2[[#All],[Manager ID]],Table2[[#All],[Department Head]])</f>
        <v>Operations</v>
      </c>
      <c r="AC866" s="2">
        <f>_xlfn.XLOOKUP(Table1[[#This Row],[City]],L:L,O:O)</f>
        <v>0.23685887225230964</v>
      </c>
      <c r="AD866" t="str" cm="1">
        <f t="array" ref="AD866">_xlfn.IFS(Table1[[#This Row],[Performance Score]]&gt;=90,"Excellent",Table1[[#This Row],[Performance Score]]&gt;=75,"Good",Table1[[#This Row],[Performance Score]]&gt;=60,"Average",Table1[[#This Row],[Performance Score]]&lt;=60,"Need Improvement")</f>
        <v>Average</v>
      </c>
      <c r="AE866" t="str">
        <f>IF(AND(Table1[[#This Row],[Attendance %]]&gt;=80,(Table1[[#This Row],[Performance Score]]&gt;=80)),"Eligible","Not Eligible")</f>
        <v>Not Eligible</v>
      </c>
      <c r="AF866" t="str">
        <f>IF(Table1[[#This Row],[Performance Score]]&gt;=80,"High Performer","Low Performer")</f>
        <v>Low Performer</v>
      </c>
      <c r="AG866" t="str" cm="1">
        <f t="array" aca="1" ref="AG866" ca="1">_xlfn.IFS(Table1[[#This Row],[Experience]]&lt;=3,"Junior",Table1[[#This Row],[Experience]]&lt;=7,"Mid Level",Table1[[#This Row],[Experience]]&gt;=7,"Senior")</f>
        <v>Senior</v>
      </c>
      <c r="AH866" t="str">
        <f>IF(Table1[[#This Row],[Attendance %]]&gt;75,"OK","Below 75")</f>
        <v>Below 75</v>
      </c>
      <c r="AI866" t="b">
        <f>ISBLANK(Table1[[#This Row],[Employee ID]])</f>
        <v>0</v>
      </c>
      <c r="AJ866" t="b">
        <f>ISNUMBER(Table1[[#This Row],[Total Salary  ]])</f>
        <v>1</v>
      </c>
      <c r="AK866" t="str">
        <f>IFERROR(_xlfn.XLOOKUP(Table1[[#This Row],[Manager ID]],MANAGERS!A:A,MANAGERS!B:B),"Not Found")</f>
        <v>Manager_7</v>
      </c>
    </row>
    <row r="867" spans="1:37" x14ac:dyDescent="0.2">
      <c r="A867" t="s">
        <v>206</v>
      </c>
      <c r="B867" t="s">
        <v>60</v>
      </c>
      <c r="C867" t="s">
        <v>21</v>
      </c>
      <c r="D867" t="s">
        <v>33</v>
      </c>
      <c r="E867" t="s">
        <v>51</v>
      </c>
      <c r="F867" s="1">
        <v>44638</v>
      </c>
      <c r="G867" s="1">
        <v>39629</v>
      </c>
      <c r="H867">
        <v>106857</v>
      </c>
      <c r="I867">
        <v>15590</v>
      </c>
      <c r="J867">
        <v>100</v>
      </c>
      <c r="K867">
        <v>60</v>
      </c>
      <c r="L867" t="s">
        <v>37</v>
      </c>
      <c r="M867">
        <v>115</v>
      </c>
      <c r="N867">
        <f>Table1[[#This Row],[Basic Salary]]+Table1[[#This Row],[Bonus]]</f>
        <v>122447</v>
      </c>
      <c r="O867" s="2">
        <f>Table1[[#This Row],[Bonus]]/Table1[[#This Row],[Basic Salary]]</f>
        <v>0.14589591697315105</v>
      </c>
      <c r="P867">
        <f ca="1">DATEDIF(Table1[[#This Row],[Date of Birth]],TODAY(),"Y")</f>
        <v>18</v>
      </c>
      <c r="Q867">
        <f ca="1">DATEDIF(Table1[[#This Row],[Joining Date]],TODAY(),"Y")</f>
        <v>4</v>
      </c>
      <c r="R867" t="str">
        <f ca="1">IF(YEAR(Table1[[#This Row],[Joining Date]])=YEAR(TODAY()),"Yes","No")</f>
        <v>No</v>
      </c>
      <c r="S867" t="str">
        <f ca="1">IF(Table1[[#This Row],[Experience]]&gt;5,"Yes","No")</f>
        <v>No</v>
      </c>
      <c r="T867" t="str">
        <f>TEXT(Table1[[#This Row],[Joining Date]],"mmmm")</f>
        <v>March</v>
      </c>
      <c r="U867" t="str">
        <f>TEXT(Table1[[#This Row],[Joining Date]],"yyyy")</f>
        <v>2022</v>
      </c>
      <c r="V867" s="5">
        <f ca="1">TODAY()-Table1[[#This Row],[Joining Date]]</f>
        <v>1601</v>
      </c>
      <c r="W867" t="str">
        <f>LEFT(Table1[[#This Row],[Employee Name]],FIND(" ",Table1[[#This Row],[Employee Name]])-1)</f>
        <v>Gayathri</v>
      </c>
      <c r="X867" t="str">
        <f>RIGHT(Table1[[#This Row],[Employee Name]],LEN(Table1[[#This Row],[Employee Name]])-FIND(" ",Table1[[#This Row],[Employee Name]]))</f>
        <v>Iyer</v>
      </c>
      <c r="Y867" t="str">
        <f>Table1[[#This Row],[Department]]&amp;"-"&amp;Table1[[#This Row],[Employee ID]]</f>
        <v>Marketing-E00150</v>
      </c>
      <c r="Z867" t="str">
        <f>LEFT(Table1[[#This Row],[Department]],3)</f>
        <v>Mar</v>
      </c>
      <c r="AA867" t="str">
        <f>_xlfn.XLOOKUP(Table1[[#This Row],[Manager ID]],MANAGERS!A:A,MANAGERS!B:B)</f>
        <v>Manager_15</v>
      </c>
      <c r="AB867" t="str" cm="1">
        <f t="array" ref="AB867">_xlfn.XLOOKUP(Table1[[#This Row],[Manager ID]],Table2[[#All],[Manager ID]],Table2[[#All],[Department Head]])</f>
        <v>Support</v>
      </c>
      <c r="AC867" s="2">
        <f>_xlfn.XLOOKUP(Table1[[#This Row],[City]],L:L,O:O)</f>
        <v>0.24036902712549932</v>
      </c>
      <c r="AD867" t="str" cm="1">
        <f t="array" ref="AD867">_xlfn.IFS(Table1[[#This Row],[Performance Score]]&gt;=90,"Excellent",Table1[[#This Row],[Performance Score]]&gt;=75,"Good",Table1[[#This Row],[Performance Score]]&gt;=60,"Average",Table1[[#This Row],[Performance Score]]&lt;=60,"Need Improvement")</f>
        <v>Average</v>
      </c>
      <c r="AE867" t="str">
        <f>IF(AND(Table1[[#This Row],[Attendance %]]&gt;=80,(Table1[[#This Row],[Performance Score]]&gt;=80)),"Eligible","Not Eligible")</f>
        <v>Not Eligible</v>
      </c>
      <c r="AF867" t="str">
        <f>IF(Table1[[#This Row],[Performance Score]]&gt;=80,"High Performer","Low Performer")</f>
        <v>Low Performer</v>
      </c>
      <c r="AG867" t="str" cm="1">
        <f t="array" aca="1" ref="AG867" ca="1">_xlfn.IFS(Table1[[#This Row],[Experience]]&lt;=3,"Junior",Table1[[#This Row],[Experience]]&lt;=7,"Mid Level",Table1[[#This Row],[Experience]]&gt;=7,"Senior")</f>
        <v>Mid Level</v>
      </c>
      <c r="AH867" t="str">
        <f>IF(Table1[[#This Row],[Attendance %]]&gt;75,"OK","Below 75")</f>
        <v>OK</v>
      </c>
      <c r="AI867" t="b">
        <f>ISBLANK(Table1[[#This Row],[Employee ID]])</f>
        <v>0</v>
      </c>
      <c r="AJ867" t="b">
        <f>ISNUMBER(Table1[[#This Row],[Total Salary  ]])</f>
        <v>1</v>
      </c>
      <c r="AK867" t="str">
        <f>IFERROR(_xlfn.XLOOKUP(Table1[[#This Row],[Manager ID]],MANAGERS!A:A,MANAGERS!B:B),"Not Found")</f>
        <v>Manager_15</v>
      </c>
    </row>
    <row r="868" spans="1:37" x14ac:dyDescent="0.2">
      <c r="A868" t="s">
        <v>979</v>
      </c>
      <c r="B868" t="s">
        <v>36</v>
      </c>
      <c r="C868" t="s">
        <v>15</v>
      </c>
      <c r="D868" t="s">
        <v>43</v>
      </c>
      <c r="E868" t="s">
        <v>22</v>
      </c>
      <c r="F868" s="1">
        <v>43910</v>
      </c>
      <c r="G868" s="1">
        <v>37613</v>
      </c>
      <c r="H868">
        <v>106412</v>
      </c>
      <c r="I868">
        <v>16022</v>
      </c>
      <c r="J868">
        <v>87</v>
      </c>
      <c r="K868">
        <v>68</v>
      </c>
      <c r="L868" t="s">
        <v>27</v>
      </c>
      <c r="M868">
        <v>114</v>
      </c>
      <c r="N868">
        <f>Table1[[#This Row],[Basic Salary]]+Table1[[#This Row],[Bonus]]</f>
        <v>122434</v>
      </c>
      <c r="O868" s="2">
        <f>Table1[[#This Row],[Bonus]]/Table1[[#This Row],[Basic Salary]]</f>
        <v>0.1505657256700372</v>
      </c>
      <c r="P868">
        <f ca="1">DATEDIF(Table1[[#This Row],[Date of Birth]],TODAY(),"Y")</f>
        <v>23</v>
      </c>
      <c r="Q868">
        <f ca="1">DATEDIF(Table1[[#This Row],[Joining Date]],TODAY(),"Y")</f>
        <v>6</v>
      </c>
      <c r="R868" t="str">
        <f ca="1">IF(YEAR(Table1[[#This Row],[Joining Date]])=YEAR(TODAY()),"Yes","No")</f>
        <v>No</v>
      </c>
      <c r="S868" t="str">
        <f ca="1">IF(Table1[[#This Row],[Experience]]&gt;5,"Yes","No")</f>
        <v>Yes</v>
      </c>
      <c r="T868" t="str">
        <f>TEXT(Table1[[#This Row],[Joining Date]],"mmmm")</f>
        <v>March</v>
      </c>
      <c r="U868" t="str">
        <f>TEXT(Table1[[#This Row],[Joining Date]],"yyyy")</f>
        <v>2020</v>
      </c>
      <c r="V868" s="5">
        <f ca="1">TODAY()-Table1[[#This Row],[Joining Date]]</f>
        <v>2329</v>
      </c>
      <c r="W868" t="str">
        <f>LEFT(Table1[[#This Row],[Employee Name]],FIND(" ",Table1[[#This Row],[Employee Name]])-1)</f>
        <v>Meera</v>
      </c>
      <c r="X868" t="str">
        <f>RIGHT(Table1[[#This Row],[Employee Name]],LEN(Table1[[#This Row],[Employee Name]])-FIND(" ",Table1[[#This Row],[Employee Name]]))</f>
        <v>Joshi</v>
      </c>
      <c r="Y868" t="str">
        <f>Table1[[#This Row],[Department]]&amp;"-"&amp;Table1[[#This Row],[Employee ID]]</f>
        <v>Operations-E00923</v>
      </c>
      <c r="Z868" t="str">
        <f>LEFT(Table1[[#This Row],[Department]],3)</f>
        <v>Ope</v>
      </c>
      <c r="AA868" t="str">
        <f>_xlfn.XLOOKUP(Table1[[#This Row],[Manager ID]],MANAGERS!A:A,MANAGERS!B:B)</f>
        <v>Manager_14</v>
      </c>
      <c r="AB868" t="str" cm="1">
        <f t="array" ref="AB868">_xlfn.XLOOKUP(Table1[[#This Row],[Manager ID]],Table2[[#All],[Manager ID]],Table2[[#All],[Department Head]])</f>
        <v>Marketing</v>
      </c>
      <c r="AC868" s="2">
        <f>_xlfn.XLOOKUP(Table1[[#This Row],[City]],L:L,O:O)</f>
        <v>0.23674293405114402</v>
      </c>
      <c r="AD868" t="str" cm="1">
        <f t="array" ref="AD868">_xlfn.IFS(Table1[[#This Row],[Performance Score]]&gt;=90,"Excellent",Table1[[#This Row],[Performance Score]]&gt;=75,"Good",Table1[[#This Row],[Performance Score]]&gt;=60,"Average",Table1[[#This Row],[Performance Score]]&lt;=60,"Need Improvement")</f>
        <v>Average</v>
      </c>
      <c r="AE868" t="str">
        <f>IF(AND(Table1[[#This Row],[Attendance %]]&gt;=80,(Table1[[#This Row],[Performance Score]]&gt;=80)),"Eligible","Not Eligible")</f>
        <v>Not Eligible</v>
      </c>
      <c r="AF868" t="str">
        <f>IF(Table1[[#This Row],[Performance Score]]&gt;=80,"High Performer","Low Performer")</f>
        <v>Low Performer</v>
      </c>
      <c r="AG868" t="str" cm="1">
        <f t="array" aca="1" ref="AG868" ca="1">_xlfn.IFS(Table1[[#This Row],[Experience]]&lt;=3,"Junior",Table1[[#This Row],[Experience]]&lt;=7,"Mid Level",Table1[[#This Row],[Experience]]&gt;=7,"Senior")</f>
        <v>Mid Level</v>
      </c>
      <c r="AH868" t="str">
        <f>IF(Table1[[#This Row],[Attendance %]]&gt;75,"OK","Below 75")</f>
        <v>OK</v>
      </c>
      <c r="AI868" t="b">
        <f>ISBLANK(Table1[[#This Row],[Employee ID]])</f>
        <v>0</v>
      </c>
      <c r="AJ868" t="b">
        <f>ISNUMBER(Table1[[#This Row],[Total Salary  ]])</f>
        <v>1</v>
      </c>
      <c r="AK868" t="str">
        <f>IFERROR(_xlfn.XLOOKUP(Table1[[#This Row],[Manager ID]],MANAGERS!A:A,MANAGERS!B:B),"Not Found")</f>
        <v>Manager_14</v>
      </c>
    </row>
    <row r="869" spans="1:37" x14ac:dyDescent="0.2">
      <c r="A869" t="s">
        <v>99</v>
      </c>
      <c r="B869" t="s">
        <v>29</v>
      </c>
      <c r="C869" t="s">
        <v>15</v>
      </c>
      <c r="D869" t="s">
        <v>43</v>
      </c>
      <c r="E869" t="s">
        <v>30</v>
      </c>
      <c r="F869" s="1">
        <v>42161</v>
      </c>
      <c r="G869" s="1">
        <v>30997</v>
      </c>
      <c r="H869">
        <v>103193</v>
      </c>
      <c r="I869">
        <v>19239</v>
      </c>
      <c r="J869">
        <v>82</v>
      </c>
      <c r="K869">
        <v>86</v>
      </c>
      <c r="L869" t="s">
        <v>34</v>
      </c>
      <c r="M869">
        <v>111</v>
      </c>
      <c r="N869">
        <f>Table1[[#This Row],[Basic Salary]]+Table1[[#This Row],[Bonus]]</f>
        <v>122432</v>
      </c>
      <c r="O869" s="2">
        <f>Table1[[#This Row],[Bonus]]/Table1[[#This Row],[Basic Salary]]</f>
        <v>0.18643706452957082</v>
      </c>
      <c r="P869">
        <f ca="1">DATEDIF(Table1[[#This Row],[Date of Birth]],TODAY(),"Y")</f>
        <v>41</v>
      </c>
      <c r="Q869">
        <f ca="1">DATEDIF(Table1[[#This Row],[Joining Date]],TODAY(),"Y")</f>
        <v>11</v>
      </c>
      <c r="R869" t="str">
        <f ca="1">IF(YEAR(Table1[[#This Row],[Joining Date]])=YEAR(TODAY()),"Yes","No")</f>
        <v>No</v>
      </c>
      <c r="S869" t="str">
        <f ca="1">IF(Table1[[#This Row],[Experience]]&gt;5,"Yes","No")</f>
        <v>Yes</v>
      </c>
      <c r="T869" t="str">
        <f>TEXT(Table1[[#This Row],[Joining Date]],"mmmm")</f>
        <v>June</v>
      </c>
      <c r="U869" t="str">
        <f>TEXT(Table1[[#This Row],[Joining Date]],"yyyy")</f>
        <v>2015</v>
      </c>
      <c r="V869" s="5">
        <f ca="1">TODAY()-Table1[[#This Row],[Joining Date]]</f>
        <v>4078</v>
      </c>
      <c r="W869" t="str">
        <f>LEFT(Table1[[#This Row],[Employee Name]],FIND(" ",Table1[[#This Row],[Employee Name]])-1)</f>
        <v>Vikram</v>
      </c>
      <c r="X869" t="str">
        <f>RIGHT(Table1[[#This Row],[Employee Name]],LEN(Table1[[#This Row],[Employee Name]])-FIND(" ",Table1[[#This Row],[Employee Name]]))</f>
        <v>Singh</v>
      </c>
      <c r="Y869" t="str">
        <f>Table1[[#This Row],[Department]]&amp;"-"&amp;Table1[[#This Row],[Employee ID]]</f>
        <v>Operations-E00044</v>
      </c>
      <c r="Z869" t="str">
        <f>LEFT(Table1[[#This Row],[Department]],3)</f>
        <v>Ope</v>
      </c>
      <c r="AA869" t="str">
        <f>_xlfn.XLOOKUP(Table1[[#This Row],[Manager ID]],MANAGERS!A:A,MANAGERS!B:B)</f>
        <v>Manager_11</v>
      </c>
      <c r="AB869" t="str" cm="1">
        <f t="array" ref="AB869">_xlfn.XLOOKUP(Table1[[#This Row],[Manager ID]],Table2[[#All],[Manager ID]],Table2[[#All],[Department Head]])</f>
        <v>Marketing</v>
      </c>
      <c r="AC869" s="2">
        <f>_xlfn.XLOOKUP(Table1[[#This Row],[City]],L:L,O:O)</f>
        <v>0.24030340748661314</v>
      </c>
      <c r="AD869" t="str" cm="1">
        <f t="array" ref="AD869">_xlfn.IFS(Table1[[#This Row],[Performance Score]]&gt;=90,"Excellent",Table1[[#This Row],[Performance Score]]&gt;=75,"Good",Table1[[#This Row],[Performance Score]]&gt;=60,"Average",Table1[[#This Row],[Performance Score]]&lt;=60,"Need Improvement")</f>
        <v>Good</v>
      </c>
      <c r="AE869" t="str">
        <f>IF(AND(Table1[[#This Row],[Attendance %]]&gt;=80,(Table1[[#This Row],[Performance Score]]&gt;=80)),"Eligible","Not Eligible")</f>
        <v>Eligible</v>
      </c>
      <c r="AF869" t="str">
        <f>IF(Table1[[#This Row],[Performance Score]]&gt;=80,"High Performer","Low Performer")</f>
        <v>High Performer</v>
      </c>
      <c r="AG869" t="str" cm="1">
        <f t="array" aca="1" ref="AG869" ca="1">_xlfn.IFS(Table1[[#This Row],[Experience]]&lt;=3,"Junior",Table1[[#This Row],[Experience]]&lt;=7,"Mid Level",Table1[[#This Row],[Experience]]&gt;=7,"Senior")</f>
        <v>Senior</v>
      </c>
      <c r="AH869" t="str">
        <f>IF(Table1[[#This Row],[Attendance %]]&gt;75,"OK","Below 75")</f>
        <v>OK</v>
      </c>
      <c r="AI869" t="b">
        <f>ISBLANK(Table1[[#This Row],[Employee ID]])</f>
        <v>0</v>
      </c>
      <c r="AJ869" t="b">
        <f>ISNUMBER(Table1[[#This Row],[Total Salary  ]])</f>
        <v>1</v>
      </c>
      <c r="AK869" t="str">
        <f>IFERROR(_xlfn.XLOOKUP(Table1[[#This Row],[Manager ID]],MANAGERS!A:A,MANAGERS!B:B),"Not Found")</f>
        <v>Manager_11</v>
      </c>
    </row>
    <row r="870" spans="1:37" x14ac:dyDescent="0.2">
      <c r="A870" t="s">
        <v>4447</v>
      </c>
      <c r="B870" t="s">
        <v>62</v>
      </c>
      <c r="C870" t="s">
        <v>15</v>
      </c>
      <c r="D870" t="s">
        <v>33</v>
      </c>
      <c r="E870" t="s">
        <v>30</v>
      </c>
      <c r="F870" s="1">
        <v>42867</v>
      </c>
      <c r="G870" s="1">
        <v>37605</v>
      </c>
      <c r="H870">
        <v>96795</v>
      </c>
      <c r="I870">
        <v>25613</v>
      </c>
      <c r="J870">
        <v>66</v>
      </c>
      <c r="K870">
        <v>71</v>
      </c>
      <c r="L870" t="s">
        <v>18</v>
      </c>
      <c r="M870">
        <v>114</v>
      </c>
      <c r="N870">
        <f>Table1[[#This Row],[Basic Salary]]+Table1[[#This Row],[Bonus]]</f>
        <v>122408</v>
      </c>
      <c r="O870" s="2">
        <f>Table1[[#This Row],[Bonus]]/Table1[[#This Row],[Basic Salary]]</f>
        <v>0.26461077534996641</v>
      </c>
      <c r="P870">
        <f ca="1">DATEDIF(Table1[[#This Row],[Date of Birth]],TODAY(),"Y")</f>
        <v>23</v>
      </c>
      <c r="Q870">
        <f ca="1">DATEDIF(Table1[[#This Row],[Joining Date]],TODAY(),"Y")</f>
        <v>9</v>
      </c>
      <c r="R870" t="str">
        <f ca="1">IF(YEAR(Table1[[#This Row],[Joining Date]])=YEAR(TODAY()),"Yes","No")</f>
        <v>No</v>
      </c>
      <c r="S870" t="str">
        <f ca="1">IF(Table1[[#This Row],[Experience]]&gt;5,"Yes","No")</f>
        <v>Yes</v>
      </c>
      <c r="T870" t="str">
        <f>TEXT(Table1[[#This Row],[Joining Date]],"mmmm")</f>
        <v>May</v>
      </c>
      <c r="U870" t="str">
        <f>TEXT(Table1[[#This Row],[Joining Date]],"yyyy")</f>
        <v>2017</v>
      </c>
      <c r="V870" s="5">
        <f ca="1">TODAY()-Table1[[#This Row],[Joining Date]]</f>
        <v>3372</v>
      </c>
      <c r="W870" t="str">
        <f>LEFT(Table1[[#This Row],[Employee Name]],FIND(" ",Table1[[#This Row],[Employee Name]])-1)</f>
        <v>Kavya</v>
      </c>
      <c r="X870" t="str">
        <f>RIGHT(Table1[[#This Row],[Employee Name]],LEN(Table1[[#This Row],[Employee Name]])-FIND(" ",Table1[[#This Row],[Employee Name]]))</f>
        <v>Nair</v>
      </c>
      <c r="Y870" t="str">
        <f>Table1[[#This Row],[Department]]&amp;"-"&amp;Table1[[#This Row],[Employee ID]]</f>
        <v>Marketing-E04391</v>
      </c>
      <c r="Z870" t="str">
        <f>LEFT(Table1[[#This Row],[Department]],3)</f>
        <v>Mar</v>
      </c>
      <c r="AA870" t="str">
        <f>_xlfn.XLOOKUP(Table1[[#This Row],[Manager ID]],MANAGERS!A:A,MANAGERS!B:B)</f>
        <v>Manager_14</v>
      </c>
      <c r="AB870" t="str" cm="1">
        <f t="array" ref="AB870">_xlfn.XLOOKUP(Table1[[#This Row],[Manager ID]],Table2[[#All],[Manager ID]],Table2[[#All],[Department Head]])</f>
        <v>Marketing</v>
      </c>
      <c r="AC870" s="2">
        <f>_xlfn.XLOOKUP(Table1[[#This Row],[City]],L:L,O:O)</f>
        <v>0.21356479274849693</v>
      </c>
      <c r="AD870" t="str" cm="1">
        <f t="array" ref="AD870">_xlfn.IFS(Table1[[#This Row],[Performance Score]]&gt;=90,"Excellent",Table1[[#This Row],[Performance Score]]&gt;=75,"Good",Table1[[#This Row],[Performance Score]]&gt;=60,"Average",Table1[[#This Row],[Performance Score]]&lt;=60,"Need Improvement")</f>
        <v>Average</v>
      </c>
      <c r="AE870" t="str">
        <f>IF(AND(Table1[[#This Row],[Attendance %]]&gt;=80,(Table1[[#This Row],[Performance Score]]&gt;=80)),"Eligible","Not Eligible")</f>
        <v>Not Eligible</v>
      </c>
      <c r="AF870" t="str">
        <f>IF(Table1[[#This Row],[Performance Score]]&gt;=80,"High Performer","Low Performer")</f>
        <v>Low Performer</v>
      </c>
      <c r="AG870" t="str" cm="1">
        <f t="array" aca="1" ref="AG870" ca="1">_xlfn.IFS(Table1[[#This Row],[Experience]]&lt;=3,"Junior",Table1[[#This Row],[Experience]]&lt;=7,"Mid Level",Table1[[#This Row],[Experience]]&gt;=7,"Senior")</f>
        <v>Senior</v>
      </c>
      <c r="AH870" t="str">
        <f>IF(Table1[[#This Row],[Attendance %]]&gt;75,"OK","Below 75")</f>
        <v>Below 75</v>
      </c>
      <c r="AI870" t="b">
        <f>ISBLANK(Table1[[#This Row],[Employee ID]])</f>
        <v>0</v>
      </c>
      <c r="AJ870" t="b">
        <f>ISNUMBER(Table1[[#This Row],[Total Salary  ]])</f>
        <v>1</v>
      </c>
      <c r="AK870" t="str">
        <f>IFERROR(_xlfn.XLOOKUP(Table1[[#This Row],[Manager ID]],MANAGERS!A:A,MANAGERS!B:B),"Not Found")</f>
        <v>Manager_14</v>
      </c>
    </row>
    <row r="871" spans="1:37" x14ac:dyDescent="0.2">
      <c r="A871" t="s">
        <v>592</v>
      </c>
      <c r="B871" t="s">
        <v>48</v>
      </c>
      <c r="C871" t="s">
        <v>21</v>
      </c>
      <c r="D871" t="s">
        <v>81</v>
      </c>
      <c r="E871" t="s">
        <v>26</v>
      </c>
      <c r="F871" s="1">
        <v>43526</v>
      </c>
      <c r="G871" s="1">
        <v>36818</v>
      </c>
      <c r="H871">
        <v>116348</v>
      </c>
      <c r="I871">
        <v>6039</v>
      </c>
      <c r="J871">
        <v>81</v>
      </c>
      <c r="K871">
        <v>45</v>
      </c>
      <c r="L871" t="s">
        <v>34</v>
      </c>
      <c r="M871">
        <v>105</v>
      </c>
      <c r="N871">
        <f>Table1[[#This Row],[Basic Salary]]+Table1[[#This Row],[Bonus]]</f>
        <v>122387</v>
      </c>
      <c r="O871" s="2">
        <f>Table1[[#This Row],[Bonus]]/Table1[[#This Row],[Basic Salary]]</f>
        <v>5.1904630934781863E-2</v>
      </c>
      <c r="P871">
        <f ca="1">DATEDIF(Table1[[#This Row],[Date of Birth]],TODAY(),"Y")</f>
        <v>25</v>
      </c>
      <c r="Q871">
        <f ca="1">DATEDIF(Table1[[#This Row],[Joining Date]],TODAY(),"Y")</f>
        <v>7</v>
      </c>
      <c r="R871" t="str">
        <f ca="1">IF(YEAR(Table1[[#This Row],[Joining Date]])=YEAR(TODAY()),"Yes","No")</f>
        <v>No</v>
      </c>
      <c r="S871" t="str">
        <f ca="1">IF(Table1[[#This Row],[Experience]]&gt;5,"Yes","No")</f>
        <v>Yes</v>
      </c>
      <c r="T871" t="str">
        <f>TEXT(Table1[[#This Row],[Joining Date]],"mmmm")</f>
        <v>March</v>
      </c>
      <c r="U871" t="str">
        <f>TEXT(Table1[[#This Row],[Joining Date]],"yyyy")</f>
        <v>2019</v>
      </c>
      <c r="V871" s="5">
        <f ca="1">TODAY()-Table1[[#This Row],[Joining Date]]</f>
        <v>2713</v>
      </c>
      <c r="W871" t="str">
        <f>LEFT(Table1[[#This Row],[Employee Name]],FIND(" ",Table1[[#This Row],[Employee Name]])-1)</f>
        <v>Aditya</v>
      </c>
      <c r="X871" t="str">
        <f>RIGHT(Table1[[#This Row],[Employee Name]],LEN(Table1[[#This Row],[Employee Name]])-FIND(" ",Table1[[#This Row],[Employee Name]]))</f>
        <v>Kapoor</v>
      </c>
      <c r="Y871" t="str">
        <f>Table1[[#This Row],[Department]]&amp;"-"&amp;Table1[[#This Row],[Employee ID]]</f>
        <v>Sales-E00536</v>
      </c>
      <c r="Z871" t="str">
        <f>LEFT(Table1[[#This Row],[Department]],3)</f>
        <v>Sal</v>
      </c>
      <c r="AA871" t="str">
        <f>_xlfn.XLOOKUP(Table1[[#This Row],[Manager ID]],MANAGERS!A:A,MANAGERS!B:B)</f>
        <v>Manager_5</v>
      </c>
      <c r="AB871" t="str" cm="1">
        <f t="array" ref="AB871">_xlfn.XLOOKUP(Table1[[#This Row],[Manager ID]],Table2[[#All],[Manager ID]],Table2[[#All],[Department Head]])</f>
        <v>Sales</v>
      </c>
      <c r="AC871" s="2">
        <f>_xlfn.XLOOKUP(Table1[[#This Row],[City]],L:L,O:O)</f>
        <v>0.24030340748661314</v>
      </c>
      <c r="AD871" t="str" cm="1">
        <f t="array" ref="AD871">_xlfn.IFS(Table1[[#This Row],[Performance Score]]&gt;=90,"Excellent",Table1[[#This Row],[Performance Score]]&gt;=75,"Good",Table1[[#This Row],[Performance Score]]&gt;=60,"Average",Table1[[#This Row],[Performance Score]]&lt;=60,"Need Improvement")</f>
        <v>Need Improvement</v>
      </c>
      <c r="AE871" t="str">
        <f>IF(AND(Table1[[#This Row],[Attendance %]]&gt;=80,(Table1[[#This Row],[Performance Score]]&gt;=80)),"Eligible","Not Eligible")</f>
        <v>Not Eligible</v>
      </c>
      <c r="AF871" t="str">
        <f>IF(Table1[[#This Row],[Performance Score]]&gt;=80,"High Performer","Low Performer")</f>
        <v>Low Performer</v>
      </c>
      <c r="AG871" t="str" cm="1">
        <f t="array" aca="1" ref="AG871" ca="1">_xlfn.IFS(Table1[[#This Row],[Experience]]&lt;=3,"Junior",Table1[[#This Row],[Experience]]&lt;=7,"Mid Level",Table1[[#This Row],[Experience]]&gt;=7,"Senior")</f>
        <v>Mid Level</v>
      </c>
      <c r="AH871" t="str">
        <f>IF(Table1[[#This Row],[Attendance %]]&gt;75,"OK","Below 75")</f>
        <v>OK</v>
      </c>
      <c r="AI871" t="b">
        <f>ISBLANK(Table1[[#This Row],[Employee ID]])</f>
        <v>0</v>
      </c>
      <c r="AJ871" t="b">
        <f>ISNUMBER(Table1[[#This Row],[Total Salary  ]])</f>
        <v>1</v>
      </c>
      <c r="AK871" t="str">
        <f>IFERROR(_xlfn.XLOOKUP(Table1[[#This Row],[Manager ID]],MANAGERS!A:A,MANAGERS!B:B),"Not Found")</f>
        <v>Manager_5</v>
      </c>
    </row>
    <row r="872" spans="1:37" x14ac:dyDescent="0.2">
      <c r="A872" t="s">
        <v>191</v>
      </c>
      <c r="B872" t="s">
        <v>93</v>
      </c>
      <c r="C872" t="s">
        <v>21</v>
      </c>
      <c r="D872" t="s">
        <v>43</v>
      </c>
      <c r="E872" t="s">
        <v>30</v>
      </c>
      <c r="F872" s="1">
        <v>43445</v>
      </c>
      <c r="G872" s="1">
        <v>30918</v>
      </c>
      <c r="H872">
        <v>100748</v>
      </c>
      <c r="I872">
        <v>21626</v>
      </c>
      <c r="J872">
        <v>73</v>
      </c>
      <c r="K872">
        <v>49</v>
      </c>
      <c r="L872" t="s">
        <v>18</v>
      </c>
      <c r="M872">
        <v>116</v>
      </c>
      <c r="N872">
        <f>Table1[[#This Row],[Basic Salary]]+Table1[[#This Row],[Bonus]]</f>
        <v>122374</v>
      </c>
      <c r="O872" s="2">
        <f>Table1[[#This Row],[Bonus]]/Table1[[#This Row],[Basic Salary]]</f>
        <v>0.21465438519871363</v>
      </c>
      <c r="P872">
        <f ca="1">DATEDIF(Table1[[#This Row],[Date of Birth]],TODAY(),"Y")</f>
        <v>41</v>
      </c>
      <c r="Q872">
        <f ca="1">DATEDIF(Table1[[#This Row],[Joining Date]],TODAY(),"Y")</f>
        <v>7</v>
      </c>
      <c r="R872" t="str">
        <f ca="1">IF(YEAR(Table1[[#This Row],[Joining Date]])=YEAR(TODAY()),"Yes","No")</f>
        <v>No</v>
      </c>
      <c r="S872" t="str">
        <f ca="1">IF(Table1[[#This Row],[Experience]]&gt;5,"Yes","No")</f>
        <v>Yes</v>
      </c>
      <c r="T872" t="str">
        <f>TEXT(Table1[[#This Row],[Joining Date]],"mmmm")</f>
        <v>December</v>
      </c>
      <c r="U872" t="str">
        <f>TEXT(Table1[[#This Row],[Joining Date]],"yyyy")</f>
        <v>2018</v>
      </c>
      <c r="V872" s="5">
        <f ca="1">TODAY()-Table1[[#This Row],[Joining Date]]</f>
        <v>2794</v>
      </c>
      <c r="W872" t="str">
        <f>LEFT(Table1[[#This Row],[Employee Name]],FIND(" ",Table1[[#This Row],[Employee Name]])-1)</f>
        <v>Priya</v>
      </c>
      <c r="X872" t="str">
        <f>RIGHT(Table1[[#This Row],[Employee Name]],LEN(Table1[[#This Row],[Employee Name]])-FIND(" ",Table1[[#This Row],[Employee Name]]))</f>
        <v>Reddy</v>
      </c>
      <c r="Y872" t="str">
        <f>Table1[[#This Row],[Department]]&amp;"-"&amp;Table1[[#This Row],[Employee ID]]</f>
        <v>Operations-E00135</v>
      </c>
      <c r="Z872" t="str">
        <f>LEFT(Table1[[#This Row],[Department]],3)</f>
        <v>Ope</v>
      </c>
      <c r="AA872" t="str">
        <f>_xlfn.XLOOKUP(Table1[[#This Row],[Manager ID]],MANAGERS!A:A,MANAGERS!B:B)</f>
        <v>Manager_16</v>
      </c>
      <c r="AB872" t="str" cm="1">
        <f t="array" ref="AB872">_xlfn.XLOOKUP(Table1[[#This Row],[Manager ID]],Table2[[#All],[Manager ID]],Table2[[#All],[Department Head]])</f>
        <v>Sales</v>
      </c>
      <c r="AC872" s="2">
        <f>_xlfn.XLOOKUP(Table1[[#This Row],[City]],L:L,O:O)</f>
        <v>0.21356479274849693</v>
      </c>
      <c r="AD872" t="str" cm="1">
        <f t="array" ref="AD872">_xlfn.IFS(Table1[[#This Row],[Performance Score]]&gt;=90,"Excellent",Table1[[#This Row],[Performance Score]]&gt;=75,"Good",Table1[[#This Row],[Performance Score]]&gt;=60,"Average",Table1[[#This Row],[Performance Score]]&lt;=60,"Need Improvement")</f>
        <v>Need Improvement</v>
      </c>
      <c r="AE872" t="str">
        <f>IF(AND(Table1[[#This Row],[Attendance %]]&gt;=80,(Table1[[#This Row],[Performance Score]]&gt;=80)),"Eligible","Not Eligible")</f>
        <v>Not Eligible</v>
      </c>
      <c r="AF872" t="str">
        <f>IF(Table1[[#This Row],[Performance Score]]&gt;=80,"High Performer","Low Performer")</f>
        <v>Low Performer</v>
      </c>
      <c r="AG872" t="str" cm="1">
        <f t="array" aca="1" ref="AG872" ca="1">_xlfn.IFS(Table1[[#This Row],[Experience]]&lt;=3,"Junior",Table1[[#This Row],[Experience]]&lt;=7,"Mid Level",Table1[[#This Row],[Experience]]&gt;=7,"Senior")</f>
        <v>Mid Level</v>
      </c>
      <c r="AH872" t="str">
        <f>IF(Table1[[#This Row],[Attendance %]]&gt;75,"OK","Below 75")</f>
        <v>Below 75</v>
      </c>
      <c r="AI872" t="b">
        <f>ISBLANK(Table1[[#This Row],[Employee ID]])</f>
        <v>0</v>
      </c>
      <c r="AJ872" t="b">
        <f>ISNUMBER(Table1[[#This Row],[Total Salary  ]])</f>
        <v>1</v>
      </c>
      <c r="AK872" t="str">
        <f>IFERROR(_xlfn.XLOOKUP(Table1[[#This Row],[Manager ID]],MANAGERS!A:A,MANAGERS!B:B),"Not Found")</f>
        <v>Manager_16</v>
      </c>
    </row>
    <row r="873" spans="1:37" x14ac:dyDescent="0.2">
      <c r="A873" t="s">
        <v>1114</v>
      </c>
      <c r="B873" t="s">
        <v>77</v>
      </c>
      <c r="C873" t="s">
        <v>21</v>
      </c>
      <c r="D873" t="s">
        <v>16</v>
      </c>
      <c r="E873" t="s">
        <v>22</v>
      </c>
      <c r="F873" s="1">
        <v>45862</v>
      </c>
      <c r="G873" s="1">
        <v>38176</v>
      </c>
      <c r="H873">
        <v>106134</v>
      </c>
      <c r="I873">
        <v>16236</v>
      </c>
      <c r="J873">
        <v>79</v>
      </c>
      <c r="K873">
        <v>86</v>
      </c>
      <c r="L873" t="s">
        <v>27</v>
      </c>
      <c r="M873">
        <v>107</v>
      </c>
      <c r="N873">
        <f>Table1[[#This Row],[Basic Salary]]+Table1[[#This Row],[Bonus]]</f>
        <v>122370</v>
      </c>
      <c r="O873" s="2">
        <f>Table1[[#This Row],[Bonus]]/Table1[[#This Row],[Basic Salary]]</f>
        <v>0.15297642602747472</v>
      </c>
      <c r="P873">
        <f ca="1">DATEDIF(Table1[[#This Row],[Date of Birth]],TODAY(),"Y")</f>
        <v>22</v>
      </c>
      <c r="Q873">
        <f ca="1">DATEDIF(Table1[[#This Row],[Joining Date]],TODAY(),"Y")</f>
        <v>1</v>
      </c>
      <c r="R873" t="str">
        <f ca="1">IF(YEAR(Table1[[#This Row],[Joining Date]])=YEAR(TODAY()),"Yes","No")</f>
        <v>No</v>
      </c>
      <c r="S873" t="str">
        <f ca="1">IF(Table1[[#This Row],[Experience]]&gt;5,"Yes","No")</f>
        <v>No</v>
      </c>
      <c r="T873" t="str">
        <f>TEXT(Table1[[#This Row],[Joining Date]],"mmmm")</f>
        <v>July</v>
      </c>
      <c r="U873" t="str">
        <f>TEXT(Table1[[#This Row],[Joining Date]],"yyyy")</f>
        <v>2025</v>
      </c>
      <c r="V873" s="5">
        <f ca="1">TODAY()-Table1[[#This Row],[Joining Date]]</f>
        <v>377</v>
      </c>
      <c r="W873" t="str">
        <f>LEFT(Table1[[#This Row],[Employee Name]],FIND(" ",Table1[[#This Row],[Employee Name]])-1)</f>
        <v>Rohan</v>
      </c>
      <c r="X873" t="str">
        <f>RIGHT(Table1[[#This Row],[Employee Name]],LEN(Table1[[#This Row],[Employee Name]])-FIND(" ",Table1[[#This Row],[Employee Name]]))</f>
        <v>Gupta</v>
      </c>
      <c r="Y873" t="str">
        <f>Table1[[#This Row],[Department]]&amp;"-"&amp;Table1[[#This Row],[Employee ID]]</f>
        <v>HR-E01058</v>
      </c>
      <c r="Z873" t="str">
        <f>LEFT(Table1[[#This Row],[Department]],3)</f>
        <v>HR</v>
      </c>
      <c r="AA873" t="str">
        <f>_xlfn.XLOOKUP(Table1[[#This Row],[Manager ID]],MANAGERS!A:A,MANAGERS!B:B)</f>
        <v>Manager_7</v>
      </c>
      <c r="AB873" t="str" cm="1">
        <f t="array" ref="AB873">_xlfn.XLOOKUP(Table1[[#This Row],[Manager ID]],Table2[[#All],[Manager ID]],Table2[[#All],[Department Head]])</f>
        <v>Operations</v>
      </c>
      <c r="AC873" s="2">
        <f>_xlfn.XLOOKUP(Table1[[#This Row],[City]],L:L,O:O)</f>
        <v>0.23674293405114402</v>
      </c>
      <c r="AD873" t="str" cm="1">
        <f t="array" ref="AD873">_xlfn.IFS(Table1[[#This Row],[Performance Score]]&gt;=90,"Excellent",Table1[[#This Row],[Performance Score]]&gt;=75,"Good",Table1[[#This Row],[Performance Score]]&gt;=60,"Average",Table1[[#This Row],[Performance Score]]&lt;=60,"Need Improvement")</f>
        <v>Good</v>
      </c>
      <c r="AE873" t="str">
        <f>IF(AND(Table1[[#This Row],[Attendance %]]&gt;=80,(Table1[[#This Row],[Performance Score]]&gt;=80)),"Eligible","Not Eligible")</f>
        <v>Not Eligible</v>
      </c>
      <c r="AF873" t="str">
        <f>IF(Table1[[#This Row],[Performance Score]]&gt;=80,"High Performer","Low Performer")</f>
        <v>High Performer</v>
      </c>
      <c r="AG873" t="str" cm="1">
        <f t="array" aca="1" ref="AG873" ca="1">_xlfn.IFS(Table1[[#This Row],[Experience]]&lt;=3,"Junior",Table1[[#This Row],[Experience]]&lt;=7,"Mid Level",Table1[[#This Row],[Experience]]&gt;=7,"Senior")</f>
        <v>Junior</v>
      </c>
      <c r="AH873" t="str">
        <f>IF(Table1[[#This Row],[Attendance %]]&gt;75,"OK","Below 75")</f>
        <v>OK</v>
      </c>
      <c r="AI873" t="b">
        <f>ISBLANK(Table1[[#This Row],[Employee ID]])</f>
        <v>0</v>
      </c>
      <c r="AJ873" t="b">
        <f>ISNUMBER(Table1[[#This Row],[Total Salary  ]])</f>
        <v>1</v>
      </c>
      <c r="AK873" t="str">
        <f>IFERROR(_xlfn.XLOOKUP(Table1[[#This Row],[Manager ID]],MANAGERS!A:A,MANAGERS!B:B),"Not Found")</f>
        <v>Manager_7</v>
      </c>
    </row>
    <row r="874" spans="1:37" x14ac:dyDescent="0.2">
      <c r="A874" t="s">
        <v>2619</v>
      </c>
      <c r="B874" t="s">
        <v>95</v>
      </c>
      <c r="C874" t="s">
        <v>21</v>
      </c>
      <c r="D874" t="s">
        <v>43</v>
      </c>
      <c r="E874" t="s">
        <v>51</v>
      </c>
      <c r="F874" s="1">
        <v>43646</v>
      </c>
      <c r="G874" s="1">
        <v>31270</v>
      </c>
      <c r="H874">
        <v>99499</v>
      </c>
      <c r="I874">
        <v>22865</v>
      </c>
      <c r="J874">
        <v>62</v>
      </c>
      <c r="K874">
        <v>81</v>
      </c>
      <c r="L874" t="s">
        <v>34</v>
      </c>
      <c r="M874">
        <v>112</v>
      </c>
      <c r="N874">
        <f>Table1[[#This Row],[Basic Salary]]+Table1[[#This Row],[Bonus]]</f>
        <v>122364</v>
      </c>
      <c r="O874" s="2">
        <f>Table1[[#This Row],[Bonus]]/Table1[[#This Row],[Basic Salary]]</f>
        <v>0.22980130453572398</v>
      </c>
      <c r="P874">
        <f ca="1">DATEDIF(Table1[[#This Row],[Date of Birth]],TODAY(),"Y")</f>
        <v>40</v>
      </c>
      <c r="Q874">
        <f ca="1">DATEDIF(Table1[[#This Row],[Joining Date]],TODAY(),"Y")</f>
        <v>7</v>
      </c>
      <c r="R874" t="str">
        <f ca="1">IF(YEAR(Table1[[#This Row],[Joining Date]])=YEAR(TODAY()),"Yes","No")</f>
        <v>No</v>
      </c>
      <c r="S874" t="str">
        <f ca="1">IF(Table1[[#This Row],[Experience]]&gt;5,"Yes","No")</f>
        <v>Yes</v>
      </c>
      <c r="T874" t="str">
        <f>TEXT(Table1[[#This Row],[Joining Date]],"mmmm")</f>
        <v>June</v>
      </c>
      <c r="U874" t="str">
        <f>TEXT(Table1[[#This Row],[Joining Date]],"yyyy")</f>
        <v>2019</v>
      </c>
      <c r="V874" s="5">
        <f ca="1">TODAY()-Table1[[#This Row],[Joining Date]]</f>
        <v>2593</v>
      </c>
      <c r="W874" t="str">
        <f>LEFT(Table1[[#This Row],[Employee Name]],FIND(" ",Table1[[#This Row],[Employee Name]])-1)</f>
        <v>Ajay</v>
      </c>
      <c r="X874" t="str">
        <f>RIGHT(Table1[[#This Row],[Employee Name]],LEN(Table1[[#This Row],[Employee Name]])-FIND(" ",Table1[[#This Row],[Employee Name]]))</f>
        <v>Singh</v>
      </c>
      <c r="Y874" t="str">
        <f>Table1[[#This Row],[Department]]&amp;"-"&amp;Table1[[#This Row],[Employee ID]]</f>
        <v>Operations-E02563</v>
      </c>
      <c r="Z874" t="str">
        <f>LEFT(Table1[[#This Row],[Department]],3)</f>
        <v>Ope</v>
      </c>
      <c r="AA874" t="str">
        <f>_xlfn.XLOOKUP(Table1[[#This Row],[Manager ID]],MANAGERS!A:A,MANAGERS!B:B)</f>
        <v>Manager_12</v>
      </c>
      <c r="AB874" t="str" cm="1">
        <f t="array" ref="AB874">_xlfn.XLOOKUP(Table1[[#This Row],[Manager ID]],Table2[[#All],[Manager ID]],Table2[[#All],[Department Head]])</f>
        <v>Marketing</v>
      </c>
      <c r="AC874" s="2">
        <f>_xlfn.XLOOKUP(Table1[[#This Row],[City]],L:L,O:O)</f>
        <v>0.24030340748661314</v>
      </c>
      <c r="AD874" t="str" cm="1">
        <f t="array" ref="AD874">_xlfn.IFS(Table1[[#This Row],[Performance Score]]&gt;=90,"Excellent",Table1[[#This Row],[Performance Score]]&gt;=75,"Good",Table1[[#This Row],[Performance Score]]&gt;=60,"Average",Table1[[#This Row],[Performance Score]]&lt;=60,"Need Improvement")</f>
        <v>Good</v>
      </c>
      <c r="AE874" t="str">
        <f>IF(AND(Table1[[#This Row],[Attendance %]]&gt;=80,(Table1[[#This Row],[Performance Score]]&gt;=80)),"Eligible","Not Eligible")</f>
        <v>Not Eligible</v>
      </c>
      <c r="AF874" t="str">
        <f>IF(Table1[[#This Row],[Performance Score]]&gt;=80,"High Performer","Low Performer")</f>
        <v>High Performer</v>
      </c>
      <c r="AG874" t="str" cm="1">
        <f t="array" aca="1" ref="AG874" ca="1">_xlfn.IFS(Table1[[#This Row],[Experience]]&lt;=3,"Junior",Table1[[#This Row],[Experience]]&lt;=7,"Mid Level",Table1[[#This Row],[Experience]]&gt;=7,"Senior")</f>
        <v>Mid Level</v>
      </c>
      <c r="AH874" t="str">
        <f>IF(Table1[[#This Row],[Attendance %]]&gt;75,"OK","Below 75")</f>
        <v>Below 75</v>
      </c>
      <c r="AI874" t="b">
        <f>ISBLANK(Table1[[#This Row],[Employee ID]])</f>
        <v>0</v>
      </c>
      <c r="AJ874" t="b">
        <f>ISNUMBER(Table1[[#This Row],[Total Salary  ]])</f>
        <v>1</v>
      </c>
      <c r="AK874" t="str">
        <f>IFERROR(_xlfn.XLOOKUP(Table1[[#This Row],[Manager ID]],MANAGERS!A:A,MANAGERS!B:B),"Not Found")</f>
        <v>Manager_12</v>
      </c>
    </row>
    <row r="875" spans="1:37" x14ac:dyDescent="0.2">
      <c r="A875" t="s">
        <v>2999</v>
      </c>
      <c r="B875" t="s">
        <v>42</v>
      </c>
      <c r="C875" t="s">
        <v>21</v>
      </c>
      <c r="D875" t="s">
        <v>25</v>
      </c>
      <c r="E875" t="s">
        <v>17</v>
      </c>
      <c r="F875" s="1">
        <v>43413</v>
      </c>
      <c r="G875" s="1">
        <v>31039</v>
      </c>
      <c r="H875">
        <v>115688</v>
      </c>
      <c r="I875">
        <v>6674</v>
      </c>
      <c r="J875">
        <v>93</v>
      </c>
      <c r="K875">
        <v>63</v>
      </c>
      <c r="L875" t="s">
        <v>27</v>
      </c>
      <c r="M875">
        <v>108</v>
      </c>
      <c r="N875">
        <f>Table1[[#This Row],[Basic Salary]]+Table1[[#This Row],[Bonus]]</f>
        <v>122362</v>
      </c>
      <c r="O875" s="2">
        <f>Table1[[#This Row],[Bonus]]/Table1[[#This Row],[Basic Salary]]</f>
        <v>5.7689648018809214E-2</v>
      </c>
      <c r="P875">
        <f ca="1">DATEDIF(Table1[[#This Row],[Date of Birth]],TODAY(),"Y")</f>
        <v>41</v>
      </c>
      <c r="Q875">
        <f ca="1">DATEDIF(Table1[[#This Row],[Joining Date]],TODAY(),"Y")</f>
        <v>7</v>
      </c>
      <c r="R875" t="str">
        <f ca="1">IF(YEAR(Table1[[#This Row],[Joining Date]])=YEAR(TODAY()),"Yes","No")</f>
        <v>No</v>
      </c>
      <c r="S875" t="str">
        <f ca="1">IF(Table1[[#This Row],[Experience]]&gt;5,"Yes","No")</f>
        <v>Yes</v>
      </c>
      <c r="T875" t="str">
        <f>TEXT(Table1[[#This Row],[Joining Date]],"mmmm")</f>
        <v>November</v>
      </c>
      <c r="U875" t="str">
        <f>TEXT(Table1[[#This Row],[Joining Date]],"yyyy")</f>
        <v>2018</v>
      </c>
      <c r="V875" s="5">
        <f ca="1">TODAY()-Table1[[#This Row],[Joining Date]]</f>
        <v>2826</v>
      </c>
      <c r="W875" t="str">
        <f>LEFT(Table1[[#This Row],[Employee Name]],FIND(" ",Table1[[#This Row],[Employee Name]])-1)</f>
        <v>Krishna</v>
      </c>
      <c r="X875" t="str">
        <f>RIGHT(Table1[[#This Row],[Employee Name]],LEN(Table1[[#This Row],[Employee Name]])-FIND(" ",Table1[[#This Row],[Employee Name]]))</f>
        <v>Chaitanya</v>
      </c>
      <c r="Y875" t="str">
        <f>Table1[[#This Row],[Department]]&amp;"-"&amp;Table1[[#This Row],[Employee ID]]</f>
        <v>Finance-E02943</v>
      </c>
      <c r="Z875" t="str">
        <f>LEFT(Table1[[#This Row],[Department]],3)</f>
        <v>Fin</v>
      </c>
      <c r="AA875" t="str">
        <f>_xlfn.XLOOKUP(Table1[[#This Row],[Manager ID]],MANAGERS!A:A,MANAGERS!B:B)</f>
        <v>Manager_8</v>
      </c>
      <c r="AB875" t="str" cm="1">
        <f t="array" ref="AB875">_xlfn.XLOOKUP(Table1[[#This Row],[Manager ID]],Table2[[#All],[Manager ID]],Table2[[#All],[Department Head]])</f>
        <v>Sales</v>
      </c>
      <c r="AC875" s="2">
        <f>_xlfn.XLOOKUP(Table1[[#This Row],[City]],L:L,O:O)</f>
        <v>0.23674293405114402</v>
      </c>
      <c r="AD875" t="str" cm="1">
        <f t="array" ref="AD875">_xlfn.IFS(Table1[[#This Row],[Performance Score]]&gt;=90,"Excellent",Table1[[#This Row],[Performance Score]]&gt;=75,"Good",Table1[[#This Row],[Performance Score]]&gt;=60,"Average",Table1[[#This Row],[Performance Score]]&lt;=60,"Need Improvement")</f>
        <v>Average</v>
      </c>
      <c r="AE875" t="str">
        <f>IF(AND(Table1[[#This Row],[Attendance %]]&gt;=80,(Table1[[#This Row],[Performance Score]]&gt;=80)),"Eligible","Not Eligible")</f>
        <v>Not Eligible</v>
      </c>
      <c r="AF875" t="str">
        <f>IF(Table1[[#This Row],[Performance Score]]&gt;=80,"High Performer","Low Performer")</f>
        <v>Low Performer</v>
      </c>
      <c r="AG875" t="str" cm="1">
        <f t="array" aca="1" ref="AG875" ca="1">_xlfn.IFS(Table1[[#This Row],[Experience]]&lt;=3,"Junior",Table1[[#This Row],[Experience]]&lt;=7,"Mid Level",Table1[[#This Row],[Experience]]&gt;=7,"Senior")</f>
        <v>Mid Level</v>
      </c>
      <c r="AH875" t="str">
        <f>IF(Table1[[#This Row],[Attendance %]]&gt;75,"OK","Below 75")</f>
        <v>OK</v>
      </c>
      <c r="AI875" t="b">
        <f>ISBLANK(Table1[[#This Row],[Employee ID]])</f>
        <v>0</v>
      </c>
      <c r="AJ875" t="b">
        <f>ISNUMBER(Table1[[#This Row],[Total Salary  ]])</f>
        <v>1</v>
      </c>
      <c r="AK875" t="str">
        <f>IFERROR(_xlfn.XLOOKUP(Table1[[#This Row],[Manager ID]],MANAGERS!A:A,MANAGERS!B:B),"Not Found")</f>
        <v>Manager_8</v>
      </c>
    </row>
    <row r="876" spans="1:37" x14ac:dyDescent="0.2">
      <c r="A876" t="s">
        <v>300</v>
      </c>
      <c r="B876" t="s">
        <v>42</v>
      </c>
      <c r="C876" t="s">
        <v>15</v>
      </c>
      <c r="D876" t="s">
        <v>40</v>
      </c>
      <c r="E876" t="s">
        <v>30</v>
      </c>
      <c r="F876" s="1">
        <v>43132</v>
      </c>
      <c r="G876" s="1">
        <v>30219</v>
      </c>
      <c r="H876">
        <v>97970</v>
      </c>
      <c r="I876">
        <v>24387</v>
      </c>
      <c r="J876">
        <v>71</v>
      </c>
      <c r="K876">
        <v>80</v>
      </c>
      <c r="L876" t="s">
        <v>18</v>
      </c>
      <c r="M876">
        <v>114</v>
      </c>
      <c r="N876">
        <f>Table1[[#This Row],[Basic Salary]]+Table1[[#This Row],[Bonus]]</f>
        <v>122357</v>
      </c>
      <c r="O876" s="2">
        <f>Table1[[#This Row],[Bonus]]/Table1[[#This Row],[Basic Salary]]</f>
        <v>0.24892313973665409</v>
      </c>
      <c r="P876">
        <f ca="1">DATEDIF(Table1[[#This Row],[Date of Birth]],TODAY(),"Y")</f>
        <v>43</v>
      </c>
      <c r="Q876">
        <f ca="1">DATEDIF(Table1[[#This Row],[Joining Date]],TODAY(),"Y")</f>
        <v>8</v>
      </c>
      <c r="R876" t="str">
        <f ca="1">IF(YEAR(Table1[[#This Row],[Joining Date]])=YEAR(TODAY()),"Yes","No")</f>
        <v>No</v>
      </c>
      <c r="S876" t="str">
        <f ca="1">IF(Table1[[#This Row],[Experience]]&gt;5,"Yes","No")</f>
        <v>Yes</v>
      </c>
      <c r="T876" t="str">
        <f>TEXT(Table1[[#This Row],[Joining Date]],"mmmm")</f>
        <v>February</v>
      </c>
      <c r="U876" t="str">
        <f>TEXT(Table1[[#This Row],[Joining Date]],"yyyy")</f>
        <v>2018</v>
      </c>
      <c r="V876" s="5">
        <f ca="1">TODAY()-Table1[[#This Row],[Joining Date]]</f>
        <v>3107</v>
      </c>
      <c r="W876" t="str">
        <f>LEFT(Table1[[#This Row],[Employee Name]],FIND(" ",Table1[[#This Row],[Employee Name]])-1)</f>
        <v>Krishna</v>
      </c>
      <c r="X876" t="str">
        <f>RIGHT(Table1[[#This Row],[Employee Name]],LEN(Table1[[#This Row],[Employee Name]])-FIND(" ",Table1[[#This Row],[Employee Name]]))</f>
        <v>Chaitanya</v>
      </c>
      <c r="Y876" t="str">
        <f>Table1[[#This Row],[Department]]&amp;"-"&amp;Table1[[#This Row],[Employee ID]]</f>
        <v>IT-E00244</v>
      </c>
      <c r="Z876" t="str">
        <f>LEFT(Table1[[#This Row],[Department]],3)</f>
        <v>IT</v>
      </c>
      <c r="AA876" t="str">
        <f>_xlfn.XLOOKUP(Table1[[#This Row],[Manager ID]],MANAGERS!A:A,MANAGERS!B:B)</f>
        <v>Manager_14</v>
      </c>
      <c r="AB876" t="str" cm="1">
        <f t="array" ref="AB876">_xlfn.XLOOKUP(Table1[[#This Row],[Manager ID]],Table2[[#All],[Manager ID]],Table2[[#All],[Department Head]])</f>
        <v>Marketing</v>
      </c>
      <c r="AC876" s="2">
        <f>_xlfn.XLOOKUP(Table1[[#This Row],[City]],L:L,O:O)</f>
        <v>0.21356479274849693</v>
      </c>
      <c r="AD876" t="str" cm="1">
        <f t="array" ref="AD876">_xlfn.IFS(Table1[[#This Row],[Performance Score]]&gt;=90,"Excellent",Table1[[#This Row],[Performance Score]]&gt;=75,"Good",Table1[[#This Row],[Performance Score]]&gt;=60,"Average",Table1[[#This Row],[Performance Score]]&lt;=60,"Need Improvement")</f>
        <v>Good</v>
      </c>
      <c r="AE876" t="str">
        <f>IF(AND(Table1[[#This Row],[Attendance %]]&gt;=80,(Table1[[#This Row],[Performance Score]]&gt;=80)),"Eligible","Not Eligible")</f>
        <v>Not Eligible</v>
      </c>
      <c r="AF876" t="str">
        <f>IF(Table1[[#This Row],[Performance Score]]&gt;=80,"High Performer","Low Performer")</f>
        <v>High Performer</v>
      </c>
      <c r="AG876" t="str" cm="1">
        <f t="array" aca="1" ref="AG876" ca="1">_xlfn.IFS(Table1[[#This Row],[Experience]]&lt;=3,"Junior",Table1[[#This Row],[Experience]]&lt;=7,"Mid Level",Table1[[#This Row],[Experience]]&gt;=7,"Senior")</f>
        <v>Senior</v>
      </c>
      <c r="AH876" t="str">
        <f>IF(Table1[[#This Row],[Attendance %]]&gt;75,"OK","Below 75")</f>
        <v>Below 75</v>
      </c>
      <c r="AI876" t="b">
        <f>ISBLANK(Table1[[#This Row],[Employee ID]])</f>
        <v>0</v>
      </c>
      <c r="AJ876" t="b">
        <f>ISNUMBER(Table1[[#This Row],[Total Salary  ]])</f>
        <v>1</v>
      </c>
      <c r="AK876" t="str">
        <f>IFERROR(_xlfn.XLOOKUP(Table1[[#This Row],[Manager ID]],MANAGERS!A:A,MANAGERS!B:B),"Not Found")</f>
        <v>Manager_14</v>
      </c>
    </row>
    <row r="877" spans="1:37" x14ac:dyDescent="0.2">
      <c r="A877" t="s">
        <v>2338</v>
      </c>
      <c r="B877" t="s">
        <v>93</v>
      </c>
      <c r="C877" t="s">
        <v>15</v>
      </c>
      <c r="D877" t="s">
        <v>33</v>
      </c>
      <c r="E877" t="s">
        <v>65</v>
      </c>
      <c r="F877" s="1">
        <v>43620</v>
      </c>
      <c r="G877" s="1">
        <v>31313</v>
      </c>
      <c r="H877">
        <v>111299</v>
      </c>
      <c r="I877">
        <v>11056</v>
      </c>
      <c r="J877">
        <v>65</v>
      </c>
      <c r="K877">
        <v>99</v>
      </c>
      <c r="L877" t="s">
        <v>34</v>
      </c>
      <c r="M877">
        <v>103</v>
      </c>
      <c r="N877">
        <f>Table1[[#This Row],[Basic Salary]]+Table1[[#This Row],[Bonus]]</f>
        <v>122355</v>
      </c>
      <c r="O877" s="2">
        <f>Table1[[#This Row],[Bonus]]/Table1[[#This Row],[Basic Salary]]</f>
        <v>9.9336022785469769E-2</v>
      </c>
      <c r="P877">
        <f ca="1">DATEDIF(Table1[[#This Row],[Date of Birth]],TODAY(),"Y")</f>
        <v>40</v>
      </c>
      <c r="Q877">
        <f ca="1">DATEDIF(Table1[[#This Row],[Joining Date]],TODAY(),"Y")</f>
        <v>7</v>
      </c>
      <c r="R877" t="str">
        <f ca="1">IF(YEAR(Table1[[#This Row],[Joining Date]])=YEAR(TODAY()),"Yes","No")</f>
        <v>No</v>
      </c>
      <c r="S877" t="str">
        <f ca="1">IF(Table1[[#This Row],[Experience]]&gt;5,"Yes","No")</f>
        <v>Yes</v>
      </c>
      <c r="T877" t="str">
        <f>TEXT(Table1[[#This Row],[Joining Date]],"mmmm")</f>
        <v>June</v>
      </c>
      <c r="U877" t="str">
        <f>TEXT(Table1[[#This Row],[Joining Date]],"yyyy")</f>
        <v>2019</v>
      </c>
      <c r="V877" s="5">
        <f ca="1">TODAY()-Table1[[#This Row],[Joining Date]]</f>
        <v>2619</v>
      </c>
      <c r="W877" t="str">
        <f>LEFT(Table1[[#This Row],[Employee Name]],FIND(" ",Table1[[#This Row],[Employee Name]])-1)</f>
        <v>Priya</v>
      </c>
      <c r="X877" t="str">
        <f>RIGHT(Table1[[#This Row],[Employee Name]],LEN(Table1[[#This Row],[Employee Name]])-FIND(" ",Table1[[#This Row],[Employee Name]]))</f>
        <v>Reddy</v>
      </c>
      <c r="Y877" t="str">
        <f>Table1[[#This Row],[Department]]&amp;"-"&amp;Table1[[#This Row],[Employee ID]]</f>
        <v>Marketing-E02282</v>
      </c>
      <c r="Z877" t="str">
        <f>LEFT(Table1[[#This Row],[Department]],3)</f>
        <v>Mar</v>
      </c>
      <c r="AA877" t="str">
        <f>_xlfn.XLOOKUP(Table1[[#This Row],[Manager ID]],MANAGERS!A:A,MANAGERS!B:B)</f>
        <v>Manager_3</v>
      </c>
      <c r="AB877" t="str" cm="1">
        <f t="array" ref="AB877">_xlfn.XLOOKUP(Table1[[#This Row],[Manager ID]],Table2[[#All],[Manager ID]],Table2[[#All],[Department Head]])</f>
        <v>IT</v>
      </c>
      <c r="AC877" s="2">
        <f>_xlfn.XLOOKUP(Table1[[#This Row],[City]],L:L,O:O)</f>
        <v>0.24030340748661314</v>
      </c>
      <c r="AD877" t="str" cm="1">
        <f t="array" ref="AD877">_xlfn.IFS(Table1[[#This Row],[Performance Score]]&gt;=90,"Excellent",Table1[[#This Row],[Performance Score]]&gt;=75,"Good",Table1[[#This Row],[Performance Score]]&gt;=60,"Average",Table1[[#This Row],[Performance Score]]&lt;=60,"Need Improvement")</f>
        <v>Excellent</v>
      </c>
      <c r="AE877" t="str">
        <f>IF(AND(Table1[[#This Row],[Attendance %]]&gt;=80,(Table1[[#This Row],[Performance Score]]&gt;=80)),"Eligible","Not Eligible")</f>
        <v>Not Eligible</v>
      </c>
      <c r="AF877" t="str">
        <f>IF(Table1[[#This Row],[Performance Score]]&gt;=80,"High Performer","Low Performer")</f>
        <v>High Performer</v>
      </c>
      <c r="AG877" t="str" cm="1">
        <f t="array" aca="1" ref="AG877" ca="1">_xlfn.IFS(Table1[[#This Row],[Experience]]&lt;=3,"Junior",Table1[[#This Row],[Experience]]&lt;=7,"Mid Level",Table1[[#This Row],[Experience]]&gt;=7,"Senior")</f>
        <v>Mid Level</v>
      </c>
      <c r="AH877" t="str">
        <f>IF(Table1[[#This Row],[Attendance %]]&gt;75,"OK","Below 75")</f>
        <v>Below 75</v>
      </c>
      <c r="AI877" t="b">
        <f>ISBLANK(Table1[[#This Row],[Employee ID]])</f>
        <v>0</v>
      </c>
      <c r="AJ877" t="b">
        <f>ISNUMBER(Table1[[#This Row],[Total Salary  ]])</f>
        <v>1</v>
      </c>
      <c r="AK877" t="str">
        <f>IFERROR(_xlfn.XLOOKUP(Table1[[#This Row],[Manager ID]],MANAGERS!A:A,MANAGERS!B:B),"Not Found")</f>
        <v>Manager_3</v>
      </c>
    </row>
    <row r="878" spans="1:37" x14ac:dyDescent="0.2">
      <c r="A878" t="s">
        <v>3225</v>
      </c>
      <c r="B878" t="s">
        <v>39</v>
      </c>
      <c r="C878" t="s">
        <v>21</v>
      </c>
      <c r="D878" t="s">
        <v>43</v>
      </c>
      <c r="E878" t="s">
        <v>22</v>
      </c>
      <c r="F878" s="1">
        <v>42367</v>
      </c>
      <c r="G878" s="1">
        <v>31289</v>
      </c>
      <c r="H878">
        <v>113109</v>
      </c>
      <c r="I878">
        <v>9208</v>
      </c>
      <c r="J878">
        <v>72</v>
      </c>
      <c r="K878">
        <v>90</v>
      </c>
      <c r="L878" t="s">
        <v>34</v>
      </c>
      <c r="M878">
        <v>106</v>
      </c>
      <c r="N878">
        <f>Table1[[#This Row],[Basic Salary]]+Table1[[#This Row],[Bonus]]</f>
        <v>122317</v>
      </c>
      <c r="O878" s="2">
        <f>Table1[[#This Row],[Bonus]]/Table1[[#This Row],[Basic Salary]]</f>
        <v>8.1408199170711432E-2</v>
      </c>
      <c r="P878">
        <f ca="1">DATEDIF(Table1[[#This Row],[Date of Birth]],TODAY(),"Y")</f>
        <v>40</v>
      </c>
      <c r="Q878">
        <f ca="1">DATEDIF(Table1[[#This Row],[Joining Date]],TODAY(),"Y")</f>
        <v>10</v>
      </c>
      <c r="R878" t="str">
        <f ca="1">IF(YEAR(Table1[[#This Row],[Joining Date]])=YEAR(TODAY()),"Yes","No")</f>
        <v>No</v>
      </c>
      <c r="S878" t="str">
        <f ca="1">IF(Table1[[#This Row],[Experience]]&gt;5,"Yes","No")</f>
        <v>Yes</v>
      </c>
      <c r="T878" t="str">
        <f>TEXT(Table1[[#This Row],[Joining Date]],"mmmm")</f>
        <v>December</v>
      </c>
      <c r="U878" t="str">
        <f>TEXT(Table1[[#This Row],[Joining Date]],"yyyy")</f>
        <v>2015</v>
      </c>
      <c r="V878" s="5">
        <f ca="1">TODAY()-Table1[[#This Row],[Joining Date]]</f>
        <v>3872</v>
      </c>
      <c r="W878" t="str">
        <f>LEFT(Table1[[#This Row],[Employee Name]],FIND(" ",Table1[[#This Row],[Employee Name]])-1)</f>
        <v>Karan</v>
      </c>
      <c r="X878" t="str">
        <f>RIGHT(Table1[[#This Row],[Employee Name]],LEN(Table1[[#This Row],[Employee Name]])-FIND(" ",Table1[[#This Row],[Employee Name]]))</f>
        <v>Malhotra</v>
      </c>
      <c r="Y878" t="str">
        <f>Table1[[#This Row],[Department]]&amp;"-"&amp;Table1[[#This Row],[Employee ID]]</f>
        <v>Operations-E03169</v>
      </c>
      <c r="Z878" t="str">
        <f>LEFT(Table1[[#This Row],[Department]],3)</f>
        <v>Ope</v>
      </c>
      <c r="AA878" t="str">
        <f>_xlfn.XLOOKUP(Table1[[#This Row],[Manager ID]],MANAGERS!A:A,MANAGERS!B:B)</f>
        <v>Manager_6</v>
      </c>
      <c r="AB878" t="str" cm="1">
        <f t="array" ref="AB878">_xlfn.XLOOKUP(Table1[[#This Row],[Manager ID]],Table2[[#All],[Manager ID]],Table2[[#All],[Department Head]])</f>
        <v>HR</v>
      </c>
      <c r="AC878" s="2">
        <f>_xlfn.XLOOKUP(Table1[[#This Row],[City]],L:L,O:O)</f>
        <v>0.24030340748661314</v>
      </c>
      <c r="AD878" t="str" cm="1">
        <f t="array" ref="AD878">_xlfn.IFS(Table1[[#This Row],[Performance Score]]&gt;=90,"Excellent",Table1[[#This Row],[Performance Score]]&gt;=75,"Good",Table1[[#This Row],[Performance Score]]&gt;=60,"Average",Table1[[#This Row],[Performance Score]]&lt;=60,"Need Improvement")</f>
        <v>Excellent</v>
      </c>
      <c r="AE878" t="str">
        <f>IF(AND(Table1[[#This Row],[Attendance %]]&gt;=80,(Table1[[#This Row],[Performance Score]]&gt;=80)),"Eligible","Not Eligible")</f>
        <v>Not Eligible</v>
      </c>
      <c r="AF878" t="str">
        <f>IF(Table1[[#This Row],[Performance Score]]&gt;=80,"High Performer","Low Performer")</f>
        <v>High Performer</v>
      </c>
      <c r="AG878" t="str" cm="1">
        <f t="array" aca="1" ref="AG878" ca="1">_xlfn.IFS(Table1[[#This Row],[Experience]]&lt;=3,"Junior",Table1[[#This Row],[Experience]]&lt;=7,"Mid Level",Table1[[#This Row],[Experience]]&gt;=7,"Senior")</f>
        <v>Senior</v>
      </c>
      <c r="AH878" t="str">
        <f>IF(Table1[[#This Row],[Attendance %]]&gt;75,"OK","Below 75")</f>
        <v>Below 75</v>
      </c>
      <c r="AI878" t="b">
        <f>ISBLANK(Table1[[#This Row],[Employee ID]])</f>
        <v>0</v>
      </c>
      <c r="AJ878" t="b">
        <f>ISNUMBER(Table1[[#This Row],[Total Salary  ]])</f>
        <v>1</v>
      </c>
      <c r="AK878" t="str">
        <f>IFERROR(_xlfn.XLOOKUP(Table1[[#This Row],[Manager ID]],MANAGERS!A:A,MANAGERS!B:B),"Not Found")</f>
        <v>Manager_6</v>
      </c>
    </row>
    <row r="879" spans="1:37" x14ac:dyDescent="0.2">
      <c r="A879" t="s">
        <v>2568</v>
      </c>
      <c r="B879" t="s">
        <v>36</v>
      </c>
      <c r="C879" t="s">
        <v>21</v>
      </c>
      <c r="D879" t="s">
        <v>33</v>
      </c>
      <c r="E879" t="s">
        <v>22</v>
      </c>
      <c r="F879" s="1">
        <v>44132</v>
      </c>
      <c r="G879" s="1">
        <v>35328</v>
      </c>
      <c r="H879">
        <v>92833</v>
      </c>
      <c r="I879">
        <v>29462</v>
      </c>
      <c r="J879">
        <v>98</v>
      </c>
      <c r="K879">
        <v>76</v>
      </c>
      <c r="L879" t="s">
        <v>53</v>
      </c>
      <c r="M879">
        <v>102</v>
      </c>
      <c r="N879">
        <f>Table1[[#This Row],[Basic Salary]]+Table1[[#This Row],[Bonus]]</f>
        <v>122295</v>
      </c>
      <c r="O879" s="2">
        <f>Table1[[#This Row],[Bonus]]/Table1[[#This Row],[Basic Salary]]</f>
        <v>0.31736559197699094</v>
      </c>
      <c r="P879">
        <f ca="1">DATEDIF(Table1[[#This Row],[Date of Birth]],TODAY(),"Y")</f>
        <v>29</v>
      </c>
      <c r="Q879">
        <f ca="1">DATEDIF(Table1[[#This Row],[Joining Date]],TODAY(),"Y")</f>
        <v>5</v>
      </c>
      <c r="R879" t="str">
        <f ca="1">IF(YEAR(Table1[[#This Row],[Joining Date]])=YEAR(TODAY()),"Yes","No")</f>
        <v>No</v>
      </c>
      <c r="S879" t="str">
        <f ca="1">IF(Table1[[#This Row],[Experience]]&gt;5,"Yes","No")</f>
        <v>No</v>
      </c>
      <c r="T879" t="str">
        <f>TEXT(Table1[[#This Row],[Joining Date]],"mmmm")</f>
        <v>October</v>
      </c>
      <c r="U879" t="str">
        <f>TEXT(Table1[[#This Row],[Joining Date]],"yyyy")</f>
        <v>2020</v>
      </c>
      <c r="V879" s="5">
        <f ca="1">TODAY()-Table1[[#This Row],[Joining Date]]</f>
        <v>2107</v>
      </c>
      <c r="W879" t="str">
        <f>LEFT(Table1[[#This Row],[Employee Name]],FIND(" ",Table1[[#This Row],[Employee Name]])-1)</f>
        <v>Meera</v>
      </c>
      <c r="X879" t="str">
        <f>RIGHT(Table1[[#This Row],[Employee Name]],LEN(Table1[[#This Row],[Employee Name]])-FIND(" ",Table1[[#This Row],[Employee Name]]))</f>
        <v>Joshi</v>
      </c>
      <c r="Y879" t="str">
        <f>Table1[[#This Row],[Department]]&amp;"-"&amp;Table1[[#This Row],[Employee ID]]</f>
        <v>Marketing-E02512</v>
      </c>
      <c r="Z879" t="str">
        <f>LEFT(Table1[[#This Row],[Department]],3)</f>
        <v>Mar</v>
      </c>
      <c r="AA879" t="str">
        <f>_xlfn.XLOOKUP(Table1[[#This Row],[Manager ID]],MANAGERS!A:A,MANAGERS!B:B)</f>
        <v>Manager_2</v>
      </c>
      <c r="AB879" t="str" cm="1">
        <f t="array" ref="AB879">_xlfn.XLOOKUP(Table1[[#This Row],[Manager ID]],Table2[[#All],[Manager ID]],Table2[[#All],[Department Head]])</f>
        <v>Sales</v>
      </c>
      <c r="AC879" s="2">
        <f>_xlfn.XLOOKUP(Table1[[#This Row],[City]],L:L,O:O)</f>
        <v>0.23685887225230964</v>
      </c>
      <c r="AD879" t="str" cm="1">
        <f t="array" ref="AD879">_xlfn.IFS(Table1[[#This Row],[Performance Score]]&gt;=90,"Excellent",Table1[[#This Row],[Performance Score]]&gt;=75,"Good",Table1[[#This Row],[Performance Score]]&gt;=60,"Average",Table1[[#This Row],[Performance Score]]&lt;=60,"Need Improvement")</f>
        <v>Good</v>
      </c>
      <c r="AE879" t="str">
        <f>IF(AND(Table1[[#This Row],[Attendance %]]&gt;=80,(Table1[[#This Row],[Performance Score]]&gt;=80)),"Eligible","Not Eligible")</f>
        <v>Not Eligible</v>
      </c>
      <c r="AF879" t="str">
        <f>IF(Table1[[#This Row],[Performance Score]]&gt;=80,"High Performer","Low Performer")</f>
        <v>Low Performer</v>
      </c>
      <c r="AG879" t="str" cm="1">
        <f t="array" aca="1" ref="AG879" ca="1">_xlfn.IFS(Table1[[#This Row],[Experience]]&lt;=3,"Junior",Table1[[#This Row],[Experience]]&lt;=7,"Mid Level",Table1[[#This Row],[Experience]]&gt;=7,"Senior")</f>
        <v>Mid Level</v>
      </c>
      <c r="AH879" t="str">
        <f>IF(Table1[[#This Row],[Attendance %]]&gt;75,"OK","Below 75")</f>
        <v>OK</v>
      </c>
      <c r="AI879" t="b">
        <f>ISBLANK(Table1[[#This Row],[Employee ID]])</f>
        <v>0</v>
      </c>
      <c r="AJ879" t="b">
        <f>ISNUMBER(Table1[[#This Row],[Total Salary  ]])</f>
        <v>1</v>
      </c>
      <c r="AK879" t="str">
        <f>IFERROR(_xlfn.XLOOKUP(Table1[[#This Row],[Manager ID]],MANAGERS!A:A,MANAGERS!B:B),"Not Found")</f>
        <v>Manager_2</v>
      </c>
    </row>
    <row r="880" spans="1:37" x14ac:dyDescent="0.2">
      <c r="A880" t="s">
        <v>5022</v>
      </c>
      <c r="B880" t="s">
        <v>93</v>
      </c>
      <c r="C880" t="s">
        <v>15</v>
      </c>
      <c r="D880" t="s">
        <v>46</v>
      </c>
      <c r="E880" t="s">
        <v>22</v>
      </c>
      <c r="F880" s="1">
        <v>43887</v>
      </c>
      <c r="G880" s="1">
        <v>39083</v>
      </c>
      <c r="H880">
        <v>111351</v>
      </c>
      <c r="I880">
        <v>10926</v>
      </c>
      <c r="J880">
        <v>80</v>
      </c>
      <c r="K880">
        <v>44</v>
      </c>
      <c r="L880" t="s">
        <v>37</v>
      </c>
      <c r="M880">
        <v>113</v>
      </c>
      <c r="N880">
        <f>Table1[[#This Row],[Basic Salary]]+Table1[[#This Row],[Bonus]]</f>
        <v>122277</v>
      </c>
      <c r="O880" s="2">
        <f>Table1[[#This Row],[Bonus]]/Table1[[#This Row],[Basic Salary]]</f>
        <v>9.8122154268933379E-2</v>
      </c>
      <c r="P880">
        <f ca="1">DATEDIF(Table1[[#This Row],[Date of Birth]],TODAY(),"Y")</f>
        <v>19</v>
      </c>
      <c r="Q880">
        <f ca="1">DATEDIF(Table1[[#This Row],[Joining Date]],TODAY(),"Y")</f>
        <v>6</v>
      </c>
      <c r="R880" t="str">
        <f ca="1">IF(YEAR(Table1[[#This Row],[Joining Date]])=YEAR(TODAY()),"Yes","No")</f>
        <v>No</v>
      </c>
      <c r="S880" t="str">
        <f ca="1">IF(Table1[[#This Row],[Experience]]&gt;5,"Yes","No")</f>
        <v>Yes</v>
      </c>
      <c r="T880" t="str">
        <f>TEXT(Table1[[#This Row],[Joining Date]],"mmmm")</f>
        <v>February</v>
      </c>
      <c r="U880" t="str">
        <f>TEXT(Table1[[#This Row],[Joining Date]],"yyyy")</f>
        <v>2020</v>
      </c>
      <c r="V880" s="5">
        <f ca="1">TODAY()-Table1[[#This Row],[Joining Date]]</f>
        <v>2352</v>
      </c>
      <c r="W880" t="str">
        <f>LEFT(Table1[[#This Row],[Employee Name]],FIND(" ",Table1[[#This Row],[Employee Name]])-1)</f>
        <v>Priya</v>
      </c>
      <c r="X880" t="str">
        <f>RIGHT(Table1[[#This Row],[Employee Name]],LEN(Table1[[#This Row],[Employee Name]])-FIND(" ",Table1[[#This Row],[Employee Name]]))</f>
        <v>Reddy</v>
      </c>
      <c r="Y880" t="str">
        <f>Table1[[#This Row],[Department]]&amp;"-"&amp;Table1[[#This Row],[Employee ID]]</f>
        <v>Support-E04966</v>
      </c>
      <c r="Z880" t="str">
        <f>LEFT(Table1[[#This Row],[Department]],3)</f>
        <v>Sup</v>
      </c>
      <c r="AA880" t="str">
        <f>_xlfn.XLOOKUP(Table1[[#This Row],[Manager ID]],MANAGERS!A:A,MANAGERS!B:B)</f>
        <v>Manager_13</v>
      </c>
      <c r="AB880" t="str" cm="1">
        <f t="array" ref="AB880">_xlfn.XLOOKUP(Table1[[#This Row],[Manager ID]],Table2[[#All],[Manager ID]],Table2[[#All],[Department Head]])</f>
        <v>HR</v>
      </c>
      <c r="AC880" s="2">
        <f>_xlfn.XLOOKUP(Table1[[#This Row],[City]],L:L,O:O)</f>
        <v>0.24036902712549932</v>
      </c>
      <c r="AD880" t="str" cm="1">
        <f t="array" ref="AD880">_xlfn.IFS(Table1[[#This Row],[Performance Score]]&gt;=90,"Excellent",Table1[[#This Row],[Performance Score]]&gt;=75,"Good",Table1[[#This Row],[Performance Score]]&gt;=60,"Average",Table1[[#This Row],[Performance Score]]&lt;=60,"Need Improvement")</f>
        <v>Need Improvement</v>
      </c>
      <c r="AE880" t="str">
        <f>IF(AND(Table1[[#This Row],[Attendance %]]&gt;=80,(Table1[[#This Row],[Performance Score]]&gt;=80)),"Eligible","Not Eligible")</f>
        <v>Not Eligible</v>
      </c>
      <c r="AF880" t="str">
        <f>IF(Table1[[#This Row],[Performance Score]]&gt;=80,"High Performer","Low Performer")</f>
        <v>Low Performer</v>
      </c>
      <c r="AG880" t="str" cm="1">
        <f t="array" aca="1" ref="AG880" ca="1">_xlfn.IFS(Table1[[#This Row],[Experience]]&lt;=3,"Junior",Table1[[#This Row],[Experience]]&lt;=7,"Mid Level",Table1[[#This Row],[Experience]]&gt;=7,"Senior")</f>
        <v>Mid Level</v>
      </c>
      <c r="AH880" t="str">
        <f>IF(Table1[[#This Row],[Attendance %]]&gt;75,"OK","Below 75")</f>
        <v>OK</v>
      </c>
      <c r="AI880" t="b">
        <f>ISBLANK(Table1[[#This Row],[Employee ID]])</f>
        <v>0</v>
      </c>
      <c r="AJ880" t="b">
        <f>ISNUMBER(Table1[[#This Row],[Total Salary  ]])</f>
        <v>1</v>
      </c>
      <c r="AK880" t="str">
        <f>IFERROR(_xlfn.XLOOKUP(Table1[[#This Row],[Manager ID]],MANAGERS!A:A,MANAGERS!B:B),"Not Found")</f>
        <v>Manager_13</v>
      </c>
    </row>
    <row r="881" spans="1:37" x14ac:dyDescent="0.2">
      <c r="A881" t="s">
        <v>3117</v>
      </c>
      <c r="B881" t="s">
        <v>20</v>
      </c>
      <c r="C881" t="s">
        <v>15</v>
      </c>
      <c r="D881" t="s">
        <v>81</v>
      </c>
      <c r="E881" t="s">
        <v>26</v>
      </c>
      <c r="F881" s="1">
        <v>45144</v>
      </c>
      <c r="G881" s="1">
        <v>32623</v>
      </c>
      <c r="H881">
        <v>110424</v>
      </c>
      <c r="I881">
        <v>11814</v>
      </c>
      <c r="J881">
        <v>63</v>
      </c>
      <c r="K881">
        <v>79</v>
      </c>
      <c r="L881" t="s">
        <v>23</v>
      </c>
      <c r="M881">
        <v>102</v>
      </c>
      <c r="N881">
        <f>Table1[[#This Row],[Basic Salary]]+Table1[[#This Row],[Bonus]]</f>
        <v>122238</v>
      </c>
      <c r="O881" s="2">
        <f>Table1[[#This Row],[Bonus]]/Table1[[#This Row],[Basic Salary]]</f>
        <v>0.10698761138882852</v>
      </c>
      <c r="P881">
        <f ca="1">DATEDIF(Table1[[#This Row],[Date of Birth]],TODAY(),"Y")</f>
        <v>37</v>
      </c>
      <c r="Q881">
        <f ca="1">DATEDIF(Table1[[#This Row],[Joining Date]],TODAY(),"Y")</f>
        <v>2</v>
      </c>
      <c r="R881" t="str">
        <f ca="1">IF(YEAR(Table1[[#This Row],[Joining Date]])=YEAR(TODAY()),"Yes","No")</f>
        <v>No</v>
      </c>
      <c r="S881" t="str">
        <f ca="1">IF(Table1[[#This Row],[Experience]]&gt;5,"Yes","No")</f>
        <v>No</v>
      </c>
      <c r="T881" t="str">
        <f>TEXT(Table1[[#This Row],[Joining Date]],"mmmm")</f>
        <v>August</v>
      </c>
      <c r="U881" t="str">
        <f>TEXT(Table1[[#This Row],[Joining Date]],"yyyy")</f>
        <v>2023</v>
      </c>
      <c r="V881" s="5">
        <f ca="1">TODAY()-Table1[[#This Row],[Joining Date]]</f>
        <v>1095</v>
      </c>
      <c r="W881" t="str">
        <f>LEFT(Table1[[#This Row],[Employee Name]],FIND(" ",Table1[[#This Row],[Employee Name]])-1)</f>
        <v>Rahul</v>
      </c>
      <c r="X881" t="str">
        <f>RIGHT(Table1[[#This Row],[Employee Name]],LEN(Table1[[#This Row],[Employee Name]])-FIND(" ",Table1[[#This Row],[Employee Name]]))</f>
        <v>Verma</v>
      </c>
      <c r="Y881" t="str">
        <f>Table1[[#This Row],[Department]]&amp;"-"&amp;Table1[[#This Row],[Employee ID]]</f>
        <v>Sales-E03061</v>
      </c>
      <c r="Z881" t="str">
        <f>LEFT(Table1[[#This Row],[Department]],3)</f>
        <v>Sal</v>
      </c>
      <c r="AA881" t="str">
        <f>_xlfn.XLOOKUP(Table1[[#This Row],[Manager ID]],MANAGERS!A:A,MANAGERS!B:B)</f>
        <v>Manager_2</v>
      </c>
      <c r="AB881" t="str" cm="1">
        <f t="array" ref="AB881">_xlfn.XLOOKUP(Table1[[#This Row],[Manager ID]],Table2[[#All],[Manager ID]],Table2[[#All],[Department Head]])</f>
        <v>Sales</v>
      </c>
      <c r="AC881" s="2">
        <f>_xlfn.XLOOKUP(Table1[[#This Row],[City]],L:L,O:O)</f>
        <v>0.23486488519629886</v>
      </c>
      <c r="AD881" t="str" cm="1">
        <f t="array" ref="AD881">_xlfn.IFS(Table1[[#This Row],[Performance Score]]&gt;=90,"Excellent",Table1[[#This Row],[Performance Score]]&gt;=75,"Good",Table1[[#This Row],[Performance Score]]&gt;=60,"Average",Table1[[#This Row],[Performance Score]]&lt;=60,"Need Improvement")</f>
        <v>Good</v>
      </c>
      <c r="AE881" t="str">
        <f>IF(AND(Table1[[#This Row],[Attendance %]]&gt;=80,(Table1[[#This Row],[Performance Score]]&gt;=80)),"Eligible","Not Eligible")</f>
        <v>Not Eligible</v>
      </c>
      <c r="AF881" t="str">
        <f>IF(Table1[[#This Row],[Performance Score]]&gt;=80,"High Performer","Low Performer")</f>
        <v>Low Performer</v>
      </c>
      <c r="AG881" t="str" cm="1">
        <f t="array" aca="1" ref="AG881" ca="1">_xlfn.IFS(Table1[[#This Row],[Experience]]&lt;=3,"Junior",Table1[[#This Row],[Experience]]&lt;=7,"Mid Level",Table1[[#This Row],[Experience]]&gt;=7,"Senior")</f>
        <v>Junior</v>
      </c>
      <c r="AH881" t="str">
        <f>IF(Table1[[#This Row],[Attendance %]]&gt;75,"OK","Below 75")</f>
        <v>Below 75</v>
      </c>
      <c r="AI881" t="b">
        <f>ISBLANK(Table1[[#This Row],[Employee ID]])</f>
        <v>0</v>
      </c>
      <c r="AJ881" t="b">
        <f>ISNUMBER(Table1[[#This Row],[Total Salary  ]])</f>
        <v>1</v>
      </c>
      <c r="AK881" t="str">
        <f>IFERROR(_xlfn.XLOOKUP(Table1[[#This Row],[Manager ID]],MANAGERS!A:A,MANAGERS!B:B),"Not Found")</f>
        <v>Manager_2</v>
      </c>
    </row>
    <row r="882" spans="1:37" x14ac:dyDescent="0.2">
      <c r="A882" t="s">
        <v>288</v>
      </c>
      <c r="B882" t="s">
        <v>95</v>
      </c>
      <c r="C882" t="s">
        <v>21</v>
      </c>
      <c r="D882" t="s">
        <v>40</v>
      </c>
      <c r="E882" t="s">
        <v>17</v>
      </c>
      <c r="F882" s="1">
        <v>44254</v>
      </c>
      <c r="G882" s="1">
        <v>36935</v>
      </c>
      <c r="H882">
        <v>95453</v>
      </c>
      <c r="I882">
        <v>26761</v>
      </c>
      <c r="J882">
        <v>73</v>
      </c>
      <c r="K882">
        <v>88</v>
      </c>
      <c r="L882" t="s">
        <v>37</v>
      </c>
      <c r="M882">
        <v>120</v>
      </c>
      <c r="N882">
        <f>Table1[[#This Row],[Basic Salary]]+Table1[[#This Row],[Bonus]]</f>
        <v>122214</v>
      </c>
      <c r="O882" s="2">
        <f>Table1[[#This Row],[Bonus]]/Table1[[#This Row],[Basic Salary]]</f>
        <v>0.28035787246079225</v>
      </c>
      <c r="P882">
        <f ca="1">DATEDIF(Table1[[#This Row],[Date of Birth]],TODAY(),"Y")</f>
        <v>25</v>
      </c>
      <c r="Q882">
        <f ca="1">DATEDIF(Table1[[#This Row],[Joining Date]],TODAY(),"Y")</f>
        <v>5</v>
      </c>
      <c r="R882" t="str">
        <f ca="1">IF(YEAR(Table1[[#This Row],[Joining Date]])=YEAR(TODAY()),"Yes","No")</f>
        <v>No</v>
      </c>
      <c r="S882" t="str">
        <f ca="1">IF(Table1[[#This Row],[Experience]]&gt;5,"Yes","No")</f>
        <v>No</v>
      </c>
      <c r="T882" t="str">
        <f>TEXT(Table1[[#This Row],[Joining Date]],"mmmm")</f>
        <v>February</v>
      </c>
      <c r="U882" t="str">
        <f>TEXT(Table1[[#This Row],[Joining Date]],"yyyy")</f>
        <v>2021</v>
      </c>
      <c r="V882" s="5">
        <f ca="1">TODAY()-Table1[[#This Row],[Joining Date]]</f>
        <v>1985</v>
      </c>
      <c r="W882" t="str">
        <f>LEFT(Table1[[#This Row],[Employee Name]],FIND(" ",Table1[[#This Row],[Employee Name]])-1)</f>
        <v>Ajay</v>
      </c>
      <c r="X882" t="str">
        <f>RIGHT(Table1[[#This Row],[Employee Name]],LEN(Table1[[#This Row],[Employee Name]])-FIND(" ",Table1[[#This Row],[Employee Name]]))</f>
        <v>Singh</v>
      </c>
      <c r="Y882" t="str">
        <f>Table1[[#This Row],[Department]]&amp;"-"&amp;Table1[[#This Row],[Employee ID]]</f>
        <v>IT-E00232</v>
      </c>
      <c r="Z882" t="str">
        <f>LEFT(Table1[[#This Row],[Department]],3)</f>
        <v>IT</v>
      </c>
      <c r="AA882" t="str">
        <f>_xlfn.XLOOKUP(Table1[[#This Row],[Manager ID]],MANAGERS!A:A,MANAGERS!B:B)</f>
        <v>Manager_20</v>
      </c>
      <c r="AB882" t="str" cm="1">
        <f t="array" ref="AB882">_xlfn.XLOOKUP(Table1[[#This Row],[Manager ID]],Table2[[#All],[Manager ID]],Table2[[#All],[Department Head]])</f>
        <v>Operations</v>
      </c>
      <c r="AC882" s="2">
        <f>_xlfn.XLOOKUP(Table1[[#This Row],[City]],L:L,O:O)</f>
        <v>0.24036902712549932</v>
      </c>
      <c r="AD882" t="str" cm="1">
        <f t="array" ref="AD882">_xlfn.IFS(Table1[[#This Row],[Performance Score]]&gt;=90,"Excellent",Table1[[#This Row],[Performance Score]]&gt;=75,"Good",Table1[[#This Row],[Performance Score]]&gt;=60,"Average",Table1[[#This Row],[Performance Score]]&lt;=60,"Need Improvement")</f>
        <v>Good</v>
      </c>
      <c r="AE882" t="str">
        <f>IF(AND(Table1[[#This Row],[Attendance %]]&gt;=80,(Table1[[#This Row],[Performance Score]]&gt;=80)),"Eligible","Not Eligible")</f>
        <v>Not Eligible</v>
      </c>
      <c r="AF882" t="str">
        <f>IF(Table1[[#This Row],[Performance Score]]&gt;=80,"High Performer","Low Performer")</f>
        <v>High Performer</v>
      </c>
      <c r="AG882" t="str" cm="1">
        <f t="array" aca="1" ref="AG882" ca="1">_xlfn.IFS(Table1[[#This Row],[Experience]]&lt;=3,"Junior",Table1[[#This Row],[Experience]]&lt;=7,"Mid Level",Table1[[#This Row],[Experience]]&gt;=7,"Senior")</f>
        <v>Mid Level</v>
      </c>
      <c r="AH882" t="str">
        <f>IF(Table1[[#This Row],[Attendance %]]&gt;75,"OK","Below 75")</f>
        <v>Below 75</v>
      </c>
      <c r="AI882" t="b">
        <f>ISBLANK(Table1[[#This Row],[Employee ID]])</f>
        <v>0</v>
      </c>
      <c r="AJ882" t="b">
        <f>ISNUMBER(Table1[[#This Row],[Total Salary  ]])</f>
        <v>1</v>
      </c>
      <c r="AK882" t="str">
        <f>IFERROR(_xlfn.XLOOKUP(Table1[[#This Row],[Manager ID]],MANAGERS!A:A,MANAGERS!B:B),"Not Found")</f>
        <v>Manager_20</v>
      </c>
    </row>
    <row r="883" spans="1:37" x14ac:dyDescent="0.2">
      <c r="A883" t="s">
        <v>1910</v>
      </c>
      <c r="B883" t="s">
        <v>20</v>
      </c>
      <c r="C883" t="s">
        <v>21</v>
      </c>
      <c r="D883" t="s">
        <v>16</v>
      </c>
      <c r="E883" t="s">
        <v>65</v>
      </c>
      <c r="F883" s="1">
        <v>45484</v>
      </c>
      <c r="G883" s="1">
        <v>31912</v>
      </c>
      <c r="H883">
        <v>113871</v>
      </c>
      <c r="I883">
        <v>8331</v>
      </c>
      <c r="J883">
        <v>65</v>
      </c>
      <c r="K883">
        <v>78</v>
      </c>
      <c r="L883" t="s">
        <v>37</v>
      </c>
      <c r="M883">
        <v>101</v>
      </c>
      <c r="N883">
        <f>Table1[[#This Row],[Basic Salary]]+Table1[[#This Row],[Bonus]]</f>
        <v>122202</v>
      </c>
      <c r="O883" s="2">
        <f>Table1[[#This Row],[Bonus]]/Table1[[#This Row],[Basic Salary]]</f>
        <v>7.3161735648233528E-2</v>
      </c>
      <c r="P883">
        <f ca="1">DATEDIF(Table1[[#This Row],[Date of Birth]],TODAY(),"Y")</f>
        <v>39</v>
      </c>
      <c r="Q883">
        <f ca="1">DATEDIF(Table1[[#This Row],[Joining Date]],TODAY(),"Y")</f>
        <v>2</v>
      </c>
      <c r="R883" t="str">
        <f ca="1">IF(YEAR(Table1[[#This Row],[Joining Date]])=YEAR(TODAY()),"Yes","No")</f>
        <v>No</v>
      </c>
      <c r="S883" t="str">
        <f ca="1">IF(Table1[[#This Row],[Experience]]&gt;5,"Yes","No")</f>
        <v>No</v>
      </c>
      <c r="T883" t="str">
        <f>TEXT(Table1[[#This Row],[Joining Date]],"mmmm")</f>
        <v>July</v>
      </c>
      <c r="U883" t="str">
        <f>TEXT(Table1[[#This Row],[Joining Date]],"yyyy")</f>
        <v>2024</v>
      </c>
      <c r="V883" s="5">
        <f ca="1">TODAY()-Table1[[#This Row],[Joining Date]]</f>
        <v>755</v>
      </c>
      <c r="W883" t="str">
        <f>LEFT(Table1[[#This Row],[Employee Name]],FIND(" ",Table1[[#This Row],[Employee Name]])-1)</f>
        <v>Rahul</v>
      </c>
      <c r="X883" t="str">
        <f>RIGHT(Table1[[#This Row],[Employee Name]],LEN(Table1[[#This Row],[Employee Name]])-FIND(" ",Table1[[#This Row],[Employee Name]]))</f>
        <v>Verma</v>
      </c>
      <c r="Y883" t="str">
        <f>Table1[[#This Row],[Department]]&amp;"-"&amp;Table1[[#This Row],[Employee ID]]</f>
        <v>HR-E01854</v>
      </c>
      <c r="Z883" t="str">
        <f>LEFT(Table1[[#This Row],[Department]],3)</f>
        <v>HR</v>
      </c>
      <c r="AA883" t="str">
        <f>_xlfn.XLOOKUP(Table1[[#This Row],[Manager ID]],MANAGERS!A:A,MANAGERS!B:B)</f>
        <v>Manager_1</v>
      </c>
      <c r="AB883" t="str" cm="1">
        <f t="array" ref="AB883">_xlfn.XLOOKUP(Table1[[#This Row],[Manager ID]],Table2[[#All],[Manager ID]],Table2[[#All],[Department Head]])</f>
        <v>Support</v>
      </c>
      <c r="AC883" s="2">
        <f>_xlfn.XLOOKUP(Table1[[#This Row],[City]],L:L,O:O)</f>
        <v>0.24036902712549932</v>
      </c>
      <c r="AD883" t="str" cm="1">
        <f t="array" ref="AD883">_xlfn.IFS(Table1[[#This Row],[Performance Score]]&gt;=90,"Excellent",Table1[[#This Row],[Performance Score]]&gt;=75,"Good",Table1[[#This Row],[Performance Score]]&gt;=60,"Average",Table1[[#This Row],[Performance Score]]&lt;=60,"Need Improvement")</f>
        <v>Good</v>
      </c>
      <c r="AE883" t="str">
        <f>IF(AND(Table1[[#This Row],[Attendance %]]&gt;=80,(Table1[[#This Row],[Performance Score]]&gt;=80)),"Eligible","Not Eligible")</f>
        <v>Not Eligible</v>
      </c>
      <c r="AF883" t="str">
        <f>IF(Table1[[#This Row],[Performance Score]]&gt;=80,"High Performer","Low Performer")</f>
        <v>Low Performer</v>
      </c>
      <c r="AG883" t="str" cm="1">
        <f t="array" aca="1" ref="AG883" ca="1">_xlfn.IFS(Table1[[#This Row],[Experience]]&lt;=3,"Junior",Table1[[#This Row],[Experience]]&lt;=7,"Mid Level",Table1[[#This Row],[Experience]]&gt;=7,"Senior")</f>
        <v>Junior</v>
      </c>
      <c r="AH883" t="str">
        <f>IF(Table1[[#This Row],[Attendance %]]&gt;75,"OK","Below 75")</f>
        <v>Below 75</v>
      </c>
      <c r="AI883" t="b">
        <f>ISBLANK(Table1[[#This Row],[Employee ID]])</f>
        <v>0</v>
      </c>
      <c r="AJ883" t="b">
        <f>ISNUMBER(Table1[[#This Row],[Total Salary  ]])</f>
        <v>1</v>
      </c>
      <c r="AK883" t="str">
        <f>IFERROR(_xlfn.XLOOKUP(Table1[[#This Row],[Manager ID]],MANAGERS!A:A,MANAGERS!B:B),"Not Found")</f>
        <v>Manager_1</v>
      </c>
    </row>
    <row r="884" spans="1:37" x14ac:dyDescent="0.2">
      <c r="A884" t="s">
        <v>2722</v>
      </c>
      <c r="B884" t="s">
        <v>57</v>
      </c>
      <c r="C884" t="s">
        <v>21</v>
      </c>
      <c r="D884" t="s">
        <v>33</v>
      </c>
      <c r="E884" t="s">
        <v>30</v>
      </c>
      <c r="F884" s="1">
        <v>45728</v>
      </c>
      <c r="G884" s="1">
        <v>40472</v>
      </c>
      <c r="H884">
        <v>93508</v>
      </c>
      <c r="I884">
        <v>28646</v>
      </c>
      <c r="J884">
        <v>70</v>
      </c>
      <c r="K884">
        <v>52</v>
      </c>
      <c r="L884" t="s">
        <v>53</v>
      </c>
      <c r="M884">
        <v>117</v>
      </c>
      <c r="N884">
        <f>Table1[[#This Row],[Basic Salary]]+Table1[[#This Row],[Bonus]]</f>
        <v>122154</v>
      </c>
      <c r="O884" s="2">
        <f>Table1[[#This Row],[Bonus]]/Table1[[#This Row],[Basic Salary]]</f>
        <v>0.30634811994695643</v>
      </c>
      <c r="P884">
        <f ca="1">DATEDIF(Table1[[#This Row],[Date of Birth]],TODAY(),"Y")</f>
        <v>15</v>
      </c>
      <c r="Q884">
        <f ca="1">DATEDIF(Table1[[#This Row],[Joining Date]],TODAY(),"Y")</f>
        <v>1</v>
      </c>
      <c r="R884" t="str">
        <f ca="1">IF(YEAR(Table1[[#This Row],[Joining Date]])=YEAR(TODAY()),"Yes","No")</f>
        <v>No</v>
      </c>
      <c r="S884" t="str">
        <f ca="1">IF(Table1[[#This Row],[Experience]]&gt;5,"Yes","No")</f>
        <v>No</v>
      </c>
      <c r="T884" t="str">
        <f>TEXT(Table1[[#This Row],[Joining Date]],"mmmm")</f>
        <v>March</v>
      </c>
      <c r="U884" t="str">
        <f>TEXT(Table1[[#This Row],[Joining Date]],"yyyy")</f>
        <v>2025</v>
      </c>
      <c r="V884" s="5">
        <f ca="1">TODAY()-Table1[[#This Row],[Joining Date]]</f>
        <v>511</v>
      </c>
      <c r="W884" t="str">
        <f>LEFT(Table1[[#This Row],[Employee Name]],FIND(" ",Table1[[#This Row],[Employee Name]])-1)</f>
        <v>Swathi</v>
      </c>
      <c r="X884" t="str">
        <f>RIGHT(Table1[[#This Row],[Employee Name]],LEN(Table1[[#This Row],[Employee Name]])-FIND(" ",Table1[[#This Row],[Employee Name]]))</f>
        <v>Ramesh</v>
      </c>
      <c r="Y884" t="str">
        <f>Table1[[#This Row],[Department]]&amp;"-"&amp;Table1[[#This Row],[Employee ID]]</f>
        <v>Marketing-E02666</v>
      </c>
      <c r="Z884" t="str">
        <f>LEFT(Table1[[#This Row],[Department]],3)</f>
        <v>Mar</v>
      </c>
      <c r="AA884" t="str">
        <f>_xlfn.XLOOKUP(Table1[[#This Row],[Manager ID]],MANAGERS!A:A,MANAGERS!B:B)</f>
        <v>Manager_17</v>
      </c>
      <c r="AB884" t="str" cm="1">
        <f t="array" ref="AB884">_xlfn.XLOOKUP(Table1[[#This Row],[Manager ID]],Table2[[#All],[Manager ID]],Table2[[#All],[Department Head]])</f>
        <v>Finance</v>
      </c>
      <c r="AC884" s="2">
        <f>_xlfn.XLOOKUP(Table1[[#This Row],[City]],L:L,O:O)</f>
        <v>0.23685887225230964</v>
      </c>
      <c r="AD884" t="str" cm="1">
        <f t="array" ref="AD884">_xlfn.IFS(Table1[[#This Row],[Performance Score]]&gt;=90,"Excellent",Table1[[#This Row],[Performance Score]]&gt;=75,"Good",Table1[[#This Row],[Performance Score]]&gt;=60,"Average",Table1[[#This Row],[Performance Score]]&lt;=60,"Need Improvement")</f>
        <v>Need Improvement</v>
      </c>
      <c r="AE884" t="str">
        <f>IF(AND(Table1[[#This Row],[Attendance %]]&gt;=80,(Table1[[#This Row],[Performance Score]]&gt;=80)),"Eligible","Not Eligible")</f>
        <v>Not Eligible</v>
      </c>
      <c r="AF884" t="str">
        <f>IF(Table1[[#This Row],[Performance Score]]&gt;=80,"High Performer","Low Performer")</f>
        <v>Low Performer</v>
      </c>
      <c r="AG884" t="str" cm="1">
        <f t="array" aca="1" ref="AG884" ca="1">_xlfn.IFS(Table1[[#This Row],[Experience]]&lt;=3,"Junior",Table1[[#This Row],[Experience]]&lt;=7,"Mid Level",Table1[[#This Row],[Experience]]&gt;=7,"Senior")</f>
        <v>Junior</v>
      </c>
      <c r="AH884" t="str">
        <f>IF(Table1[[#This Row],[Attendance %]]&gt;75,"OK","Below 75")</f>
        <v>Below 75</v>
      </c>
      <c r="AI884" t="b">
        <f>ISBLANK(Table1[[#This Row],[Employee ID]])</f>
        <v>0</v>
      </c>
      <c r="AJ884" t="b">
        <f>ISNUMBER(Table1[[#This Row],[Total Salary  ]])</f>
        <v>1</v>
      </c>
      <c r="AK884" t="str">
        <f>IFERROR(_xlfn.XLOOKUP(Table1[[#This Row],[Manager ID]],MANAGERS!A:A,MANAGERS!B:B),"Not Found")</f>
        <v>Manager_17</v>
      </c>
    </row>
    <row r="885" spans="1:37" x14ac:dyDescent="0.2">
      <c r="A885" t="s">
        <v>1934</v>
      </c>
      <c r="B885" t="s">
        <v>42</v>
      </c>
      <c r="C885" t="s">
        <v>21</v>
      </c>
      <c r="D885" t="s">
        <v>46</v>
      </c>
      <c r="E885" t="s">
        <v>26</v>
      </c>
      <c r="F885" s="1">
        <v>43565</v>
      </c>
      <c r="G885" s="1">
        <v>41143</v>
      </c>
      <c r="H885">
        <v>106204</v>
      </c>
      <c r="I885">
        <v>15874</v>
      </c>
      <c r="J885">
        <v>89</v>
      </c>
      <c r="K885">
        <v>76</v>
      </c>
      <c r="L885" t="s">
        <v>53</v>
      </c>
      <c r="M885">
        <v>101</v>
      </c>
      <c r="N885">
        <f>Table1[[#This Row],[Basic Salary]]+Table1[[#This Row],[Bonus]]</f>
        <v>122078</v>
      </c>
      <c r="O885" s="2">
        <f>Table1[[#This Row],[Bonus]]/Table1[[#This Row],[Basic Salary]]</f>
        <v>0.14946706338744303</v>
      </c>
      <c r="P885">
        <f ca="1">DATEDIF(Table1[[#This Row],[Date of Birth]],TODAY(),"Y")</f>
        <v>13</v>
      </c>
      <c r="Q885">
        <f ca="1">DATEDIF(Table1[[#This Row],[Joining Date]],TODAY(),"Y")</f>
        <v>7</v>
      </c>
      <c r="R885" t="str">
        <f ca="1">IF(YEAR(Table1[[#This Row],[Joining Date]])=YEAR(TODAY()),"Yes","No")</f>
        <v>No</v>
      </c>
      <c r="S885" t="str">
        <f ca="1">IF(Table1[[#This Row],[Experience]]&gt;5,"Yes","No")</f>
        <v>Yes</v>
      </c>
      <c r="T885" t="str">
        <f>TEXT(Table1[[#This Row],[Joining Date]],"mmmm")</f>
        <v>April</v>
      </c>
      <c r="U885" t="str">
        <f>TEXT(Table1[[#This Row],[Joining Date]],"yyyy")</f>
        <v>2019</v>
      </c>
      <c r="V885" s="5">
        <f ca="1">TODAY()-Table1[[#This Row],[Joining Date]]</f>
        <v>2674</v>
      </c>
      <c r="W885" t="str">
        <f>LEFT(Table1[[#This Row],[Employee Name]],FIND(" ",Table1[[#This Row],[Employee Name]])-1)</f>
        <v>Krishna</v>
      </c>
      <c r="X885" t="str">
        <f>RIGHT(Table1[[#This Row],[Employee Name]],LEN(Table1[[#This Row],[Employee Name]])-FIND(" ",Table1[[#This Row],[Employee Name]]))</f>
        <v>Chaitanya</v>
      </c>
      <c r="Y885" t="str">
        <f>Table1[[#This Row],[Department]]&amp;"-"&amp;Table1[[#This Row],[Employee ID]]</f>
        <v>Support-E01878</v>
      </c>
      <c r="Z885" t="str">
        <f>LEFT(Table1[[#This Row],[Department]],3)</f>
        <v>Sup</v>
      </c>
      <c r="AA885" t="str">
        <f>_xlfn.XLOOKUP(Table1[[#This Row],[Manager ID]],MANAGERS!A:A,MANAGERS!B:B)</f>
        <v>Manager_1</v>
      </c>
      <c r="AB885" t="str" cm="1">
        <f t="array" ref="AB885">_xlfn.XLOOKUP(Table1[[#This Row],[Manager ID]],Table2[[#All],[Manager ID]],Table2[[#All],[Department Head]])</f>
        <v>Support</v>
      </c>
      <c r="AC885" s="2">
        <f>_xlfn.XLOOKUP(Table1[[#This Row],[City]],L:L,O:O)</f>
        <v>0.23685887225230964</v>
      </c>
      <c r="AD885" t="str" cm="1">
        <f t="array" ref="AD885">_xlfn.IFS(Table1[[#This Row],[Performance Score]]&gt;=90,"Excellent",Table1[[#This Row],[Performance Score]]&gt;=75,"Good",Table1[[#This Row],[Performance Score]]&gt;=60,"Average",Table1[[#This Row],[Performance Score]]&lt;=60,"Need Improvement")</f>
        <v>Good</v>
      </c>
      <c r="AE885" t="str">
        <f>IF(AND(Table1[[#This Row],[Attendance %]]&gt;=80,(Table1[[#This Row],[Performance Score]]&gt;=80)),"Eligible","Not Eligible")</f>
        <v>Not Eligible</v>
      </c>
      <c r="AF885" t="str">
        <f>IF(Table1[[#This Row],[Performance Score]]&gt;=80,"High Performer","Low Performer")</f>
        <v>Low Performer</v>
      </c>
      <c r="AG885" t="str" cm="1">
        <f t="array" aca="1" ref="AG885" ca="1">_xlfn.IFS(Table1[[#This Row],[Experience]]&lt;=3,"Junior",Table1[[#This Row],[Experience]]&lt;=7,"Mid Level",Table1[[#This Row],[Experience]]&gt;=7,"Senior")</f>
        <v>Mid Level</v>
      </c>
      <c r="AH885" t="str">
        <f>IF(Table1[[#This Row],[Attendance %]]&gt;75,"OK","Below 75")</f>
        <v>OK</v>
      </c>
      <c r="AI885" t="b">
        <f>ISBLANK(Table1[[#This Row],[Employee ID]])</f>
        <v>0</v>
      </c>
      <c r="AJ885" t="b">
        <f>ISNUMBER(Table1[[#This Row],[Total Salary  ]])</f>
        <v>1</v>
      </c>
      <c r="AK885" t="str">
        <f>IFERROR(_xlfn.XLOOKUP(Table1[[#This Row],[Manager ID]],MANAGERS!A:A,MANAGERS!B:B),"Not Found")</f>
        <v>Manager_1</v>
      </c>
    </row>
    <row r="886" spans="1:37" x14ac:dyDescent="0.2">
      <c r="A886" t="s">
        <v>742</v>
      </c>
      <c r="B886" t="s">
        <v>93</v>
      </c>
      <c r="C886" t="s">
        <v>15</v>
      </c>
      <c r="D886" t="s">
        <v>33</v>
      </c>
      <c r="E886" t="s">
        <v>26</v>
      </c>
      <c r="F886" s="1">
        <v>44511</v>
      </c>
      <c r="G886" s="1">
        <v>30663</v>
      </c>
      <c r="H886">
        <v>107207</v>
      </c>
      <c r="I886">
        <v>14869</v>
      </c>
      <c r="J886">
        <v>82</v>
      </c>
      <c r="K886">
        <v>66</v>
      </c>
      <c r="L886" t="s">
        <v>53</v>
      </c>
      <c r="M886">
        <v>118</v>
      </c>
      <c r="N886">
        <f>Table1[[#This Row],[Basic Salary]]+Table1[[#This Row],[Bonus]]</f>
        <v>122076</v>
      </c>
      <c r="O886" s="2">
        <f>Table1[[#This Row],[Bonus]]/Table1[[#This Row],[Basic Salary]]</f>
        <v>0.13869430167806207</v>
      </c>
      <c r="P886">
        <f ca="1">DATEDIF(Table1[[#This Row],[Date of Birth]],TODAY(),"Y")</f>
        <v>42</v>
      </c>
      <c r="Q886">
        <f ca="1">DATEDIF(Table1[[#This Row],[Joining Date]],TODAY(),"Y")</f>
        <v>4</v>
      </c>
      <c r="R886" t="str">
        <f ca="1">IF(YEAR(Table1[[#This Row],[Joining Date]])=YEAR(TODAY()),"Yes","No")</f>
        <v>No</v>
      </c>
      <c r="S886" t="str">
        <f ca="1">IF(Table1[[#This Row],[Experience]]&gt;5,"Yes","No")</f>
        <v>No</v>
      </c>
      <c r="T886" t="str">
        <f>TEXT(Table1[[#This Row],[Joining Date]],"mmmm")</f>
        <v>November</v>
      </c>
      <c r="U886" t="str">
        <f>TEXT(Table1[[#This Row],[Joining Date]],"yyyy")</f>
        <v>2021</v>
      </c>
      <c r="V886" s="5">
        <f ca="1">TODAY()-Table1[[#This Row],[Joining Date]]</f>
        <v>1728</v>
      </c>
      <c r="W886" t="str">
        <f>LEFT(Table1[[#This Row],[Employee Name]],FIND(" ",Table1[[#This Row],[Employee Name]])-1)</f>
        <v>Priya</v>
      </c>
      <c r="X886" t="str">
        <f>RIGHT(Table1[[#This Row],[Employee Name]],LEN(Table1[[#This Row],[Employee Name]])-FIND(" ",Table1[[#This Row],[Employee Name]]))</f>
        <v>Reddy</v>
      </c>
      <c r="Y886" t="str">
        <f>Table1[[#This Row],[Department]]&amp;"-"&amp;Table1[[#This Row],[Employee ID]]</f>
        <v>Marketing-E00686</v>
      </c>
      <c r="Z886" t="str">
        <f>LEFT(Table1[[#This Row],[Department]],3)</f>
        <v>Mar</v>
      </c>
      <c r="AA886" t="str">
        <f>_xlfn.XLOOKUP(Table1[[#This Row],[Manager ID]],MANAGERS!A:A,MANAGERS!B:B)</f>
        <v>Manager_18</v>
      </c>
      <c r="AB886" t="str" cm="1">
        <f t="array" ref="AB886">_xlfn.XLOOKUP(Table1[[#This Row],[Manager ID]],Table2[[#All],[Manager ID]],Table2[[#All],[Department Head]])</f>
        <v>Support</v>
      </c>
      <c r="AC886" s="2">
        <f>_xlfn.XLOOKUP(Table1[[#This Row],[City]],L:L,O:O)</f>
        <v>0.23685887225230964</v>
      </c>
      <c r="AD886" t="str" cm="1">
        <f t="array" ref="AD886">_xlfn.IFS(Table1[[#This Row],[Performance Score]]&gt;=90,"Excellent",Table1[[#This Row],[Performance Score]]&gt;=75,"Good",Table1[[#This Row],[Performance Score]]&gt;=60,"Average",Table1[[#This Row],[Performance Score]]&lt;=60,"Need Improvement")</f>
        <v>Average</v>
      </c>
      <c r="AE886" t="str">
        <f>IF(AND(Table1[[#This Row],[Attendance %]]&gt;=80,(Table1[[#This Row],[Performance Score]]&gt;=80)),"Eligible","Not Eligible")</f>
        <v>Not Eligible</v>
      </c>
      <c r="AF886" t="str">
        <f>IF(Table1[[#This Row],[Performance Score]]&gt;=80,"High Performer","Low Performer")</f>
        <v>Low Performer</v>
      </c>
      <c r="AG886" t="str" cm="1">
        <f t="array" aca="1" ref="AG886" ca="1">_xlfn.IFS(Table1[[#This Row],[Experience]]&lt;=3,"Junior",Table1[[#This Row],[Experience]]&lt;=7,"Mid Level",Table1[[#This Row],[Experience]]&gt;=7,"Senior")</f>
        <v>Mid Level</v>
      </c>
      <c r="AH886" t="str">
        <f>IF(Table1[[#This Row],[Attendance %]]&gt;75,"OK","Below 75")</f>
        <v>OK</v>
      </c>
      <c r="AI886" t="b">
        <f>ISBLANK(Table1[[#This Row],[Employee ID]])</f>
        <v>0</v>
      </c>
      <c r="AJ886" t="b">
        <f>ISNUMBER(Table1[[#This Row],[Total Salary  ]])</f>
        <v>1</v>
      </c>
      <c r="AK886" t="str">
        <f>IFERROR(_xlfn.XLOOKUP(Table1[[#This Row],[Manager ID]],MANAGERS!A:A,MANAGERS!B:B),"Not Found")</f>
        <v>Manager_18</v>
      </c>
    </row>
    <row r="887" spans="1:37" x14ac:dyDescent="0.2">
      <c r="A887" t="s">
        <v>2212</v>
      </c>
      <c r="B887" t="s">
        <v>62</v>
      </c>
      <c r="C887" t="s">
        <v>21</v>
      </c>
      <c r="D887" t="s">
        <v>40</v>
      </c>
      <c r="E887" t="s">
        <v>22</v>
      </c>
      <c r="F887" s="1">
        <v>43549</v>
      </c>
      <c r="G887" s="1">
        <v>32219</v>
      </c>
      <c r="H887">
        <v>105993</v>
      </c>
      <c r="I887">
        <v>16060</v>
      </c>
      <c r="J887">
        <v>73</v>
      </c>
      <c r="K887">
        <v>63</v>
      </c>
      <c r="L887" t="s">
        <v>18</v>
      </c>
      <c r="M887">
        <v>102</v>
      </c>
      <c r="N887">
        <f>Table1[[#This Row],[Basic Salary]]+Table1[[#This Row],[Bonus]]</f>
        <v>122053</v>
      </c>
      <c r="O887" s="2">
        <f>Table1[[#This Row],[Bonus]]/Table1[[#This Row],[Basic Salary]]</f>
        <v>0.15151943996301642</v>
      </c>
      <c r="P887">
        <f ca="1">DATEDIF(Table1[[#This Row],[Date of Birth]],TODAY(),"Y")</f>
        <v>38</v>
      </c>
      <c r="Q887">
        <f ca="1">DATEDIF(Table1[[#This Row],[Joining Date]],TODAY(),"Y")</f>
        <v>7</v>
      </c>
      <c r="R887" t="str">
        <f ca="1">IF(YEAR(Table1[[#This Row],[Joining Date]])=YEAR(TODAY()),"Yes","No")</f>
        <v>No</v>
      </c>
      <c r="S887" t="str">
        <f ca="1">IF(Table1[[#This Row],[Experience]]&gt;5,"Yes","No")</f>
        <v>Yes</v>
      </c>
      <c r="T887" t="str">
        <f>TEXT(Table1[[#This Row],[Joining Date]],"mmmm")</f>
        <v>March</v>
      </c>
      <c r="U887" t="str">
        <f>TEXT(Table1[[#This Row],[Joining Date]],"yyyy")</f>
        <v>2019</v>
      </c>
      <c r="V887" s="5">
        <f ca="1">TODAY()-Table1[[#This Row],[Joining Date]]</f>
        <v>2690</v>
      </c>
      <c r="W887" t="str">
        <f>LEFT(Table1[[#This Row],[Employee Name]],FIND(" ",Table1[[#This Row],[Employee Name]])-1)</f>
        <v>Kavya</v>
      </c>
      <c r="X887" t="str">
        <f>RIGHT(Table1[[#This Row],[Employee Name]],LEN(Table1[[#This Row],[Employee Name]])-FIND(" ",Table1[[#This Row],[Employee Name]]))</f>
        <v>Nair</v>
      </c>
      <c r="Y887" t="str">
        <f>Table1[[#This Row],[Department]]&amp;"-"&amp;Table1[[#This Row],[Employee ID]]</f>
        <v>IT-E02156</v>
      </c>
      <c r="Z887" t="str">
        <f>LEFT(Table1[[#This Row],[Department]],3)</f>
        <v>IT</v>
      </c>
      <c r="AA887" t="str">
        <f>_xlfn.XLOOKUP(Table1[[#This Row],[Manager ID]],MANAGERS!A:A,MANAGERS!B:B)</f>
        <v>Manager_2</v>
      </c>
      <c r="AB887" t="str" cm="1">
        <f t="array" ref="AB887">_xlfn.XLOOKUP(Table1[[#This Row],[Manager ID]],Table2[[#All],[Manager ID]],Table2[[#All],[Department Head]])</f>
        <v>Sales</v>
      </c>
      <c r="AC887" s="2">
        <f>_xlfn.XLOOKUP(Table1[[#This Row],[City]],L:L,O:O)</f>
        <v>0.21356479274849693</v>
      </c>
      <c r="AD887" t="str" cm="1">
        <f t="array" ref="AD887">_xlfn.IFS(Table1[[#This Row],[Performance Score]]&gt;=90,"Excellent",Table1[[#This Row],[Performance Score]]&gt;=75,"Good",Table1[[#This Row],[Performance Score]]&gt;=60,"Average",Table1[[#This Row],[Performance Score]]&lt;=60,"Need Improvement")</f>
        <v>Average</v>
      </c>
      <c r="AE887" t="str">
        <f>IF(AND(Table1[[#This Row],[Attendance %]]&gt;=80,(Table1[[#This Row],[Performance Score]]&gt;=80)),"Eligible","Not Eligible")</f>
        <v>Not Eligible</v>
      </c>
      <c r="AF887" t="str">
        <f>IF(Table1[[#This Row],[Performance Score]]&gt;=80,"High Performer","Low Performer")</f>
        <v>Low Performer</v>
      </c>
      <c r="AG887" t="str" cm="1">
        <f t="array" aca="1" ref="AG887" ca="1">_xlfn.IFS(Table1[[#This Row],[Experience]]&lt;=3,"Junior",Table1[[#This Row],[Experience]]&lt;=7,"Mid Level",Table1[[#This Row],[Experience]]&gt;=7,"Senior")</f>
        <v>Mid Level</v>
      </c>
      <c r="AH887" t="str">
        <f>IF(Table1[[#This Row],[Attendance %]]&gt;75,"OK","Below 75")</f>
        <v>Below 75</v>
      </c>
      <c r="AI887" t="b">
        <f>ISBLANK(Table1[[#This Row],[Employee ID]])</f>
        <v>0</v>
      </c>
      <c r="AJ887" t="b">
        <f>ISNUMBER(Table1[[#This Row],[Total Salary  ]])</f>
        <v>1</v>
      </c>
      <c r="AK887" t="str">
        <f>IFERROR(_xlfn.XLOOKUP(Table1[[#This Row],[Manager ID]],MANAGERS!A:A,MANAGERS!B:B),"Not Found")</f>
        <v>Manager_2</v>
      </c>
    </row>
    <row r="888" spans="1:37" x14ac:dyDescent="0.2">
      <c r="A888" t="s">
        <v>3542</v>
      </c>
      <c r="B888" t="s">
        <v>71</v>
      </c>
      <c r="C888" t="s">
        <v>15</v>
      </c>
      <c r="D888" t="s">
        <v>33</v>
      </c>
      <c r="E888" t="s">
        <v>22</v>
      </c>
      <c r="F888" s="1">
        <v>42863</v>
      </c>
      <c r="G888" s="1">
        <v>38127</v>
      </c>
      <c r="H888">
        <v>116557</v>
      </c>
      <c r="I888">
        <v>5469</v>
      </c>
      <c r="J888">
        <v>91</v>
      </c>
      <c r="K888">
        <v>74</v>
      </c>
      <c r="L888" t="s">
        <v>34</v>
      </c>
      <c r="M888">
        <v>106</v>
      </c>
      <c r="N888">
        <f>Table1[[#This Row],[Basic Salary]]+Table1[[#This Row],[Bonus]]</f>
        <v>122026</v>
      </c>
      <c r="O888" s="2">
        <f>Table1[[#This Row],[Bonus]]/Table1[[#This Row],[Basic Salary]]</f>
        <v>4.6921248831044038E-2</v>
      </c>
      <c r="P888">
        <f ca="1">DATEDIF(Table1[[#This Row],[Date of Birth]],TODAY(),"Y")</f>
        <v>22</v>
      </c>
      <c r="Q888">
        <f ca="1">DATEDIF(Table1[[#This Row],[Joining Date]],TODAY(),"Y")</f>
        <v>9</v>
      </c>
      <c r="R888" t="str">
        <f ca="1">IF(YEAR(Table1[[#This Row],[Joining Date]])=YEAR(TODAY()),"Yes","No")</f>
        <v>No</v>
      </c>
      <c r="S888" t="str">
        <f ca="1">IF(Table1[[#This Row],[Experience]]&gt;5,"Yes","No")</f>
        <v>Yes</v>
      </c>
      <c r="T888" t="str">
        <f>TEXT(Table1[[#This Row],[Joining Date]],"mmmm")</f>
        <v>May</v>
      </c>
      <c r="U888" t="str">
        <f>TEXT(Table1[[#This Row],[Joining Date]],"yyyy")</f>
        <v>2017</v>
      </c>
      <c r="V888" s="5">
        <f ca="1">TODAY()-Table1[[#This Row],[Joining Date]]</f>
        <v>3376</v>
      </c>
      <c r="W888" t="str">
        <f>LEFT(Table1[[#This Row],[Employee Name]],FIND(" ",Table1[[#This Row],[Employee Name]])-1)</f>
        <v>Sneha</v>
      </c>
      <c r="X888" t="str">
        <f>RIGHT(Table1[[#This Row],[Employee Name]],LEN(Table1[[#This Row],[Employee Name]])-FIND(" ",Table1[[#This Row],[Employee Name]]))</f>
        <v>Iyer</v>
      </c>
      <c r="Y888" t="str">
        <f>Table1[[#This Row],[Department]]&amp;"-"&amp;Table1[[#This Row],[Employee ID]]</f>
        <v>Marketing-E03486</v>
      </c>
      <c r="Z888" t="str">
        <f>LEFT(Table1[[#This Row],[Department]],3)</f>
        <v>Mar</v>
      </c>
      <c r="AA888" t="str">
        <f>_xlfn.XLOOKUP(Table1[[#This Row],[Manager ID]],MANAGERS!A:A,MANAGERS!B:B)</f>
        <v>Manager_6</v>
      </c>
      <c r="AB888" t="str" cm="1">
        <f t="array" ref="AB888">_xlfn.XLOOKUP(Table1[[#This Row],[Manager ID]],Table2[[#All],[Manager ID]],Table2[[#All],[Department Head]])</f>
        <v>HR</v>
      </c>
      <c r="AC888" s="2">
        <f>_xlfn.XLOOKUP(Table1[[#This Row],[City]],L:L,O:O)</f>
        <v>0.24030340748661314</v>
      </c>
      <c r="AD888" t="str" cm="1">
        <f t="array" ref="AD888">_xlfn.IFS(Table1[[#This Row],[Performance Score]]&gt;=90,"Excellent",Table1[[#This Row],[Performance Score]]&gt;=75,"Good",Table1[[#This Row],[Performance Score]]&gt;=60,"Average",Table1[[#This Row],[Performance Score]]&lt;=60,"Need Improvement")</f>
        <v>Average</v>
      </c>
      <c r="AE888" t="str">
        <f>IF(AND(Table1[[#This Row],[Attendance %]]&gt;=80,(Table1[[#This Row],[Performance Score]]&gt;=80)),"Eligible","Not Eligible")</f>
        <v>Not Eligible</v>
      </c>
      <c r="AF888" t="str">
        <f>IF(Table1[[#This Row],[Performance Score]]&gt;=80,"High Performer","Low Performer")</f>
        <v>Low Performer</v>
      </c>
      <c r="AG888" t="str" cm="1">
        <f t="array" aca="1" ref="AG888" ca="1">_xlfn.IFS(Table1[[#This Row],[Experience]]&lt;=3,"Junior",Table1[[#This Row],[Experience]]&lt;=7,"Mid Level",Table1[[#This Row],[Experience]]&gt;=7,"Senior")</f>
        <v>Senior</v>
      </c>
      <c r="AH888" t="str">
        <f>IF(Table1[[#This Row],[Attendance %]]&gt;75,"OK","Below 75")</f>
        <v>OK</v>
      </c>
      <c r="AI888" t="b">
        <f>ISBLANK(Table1[[#This Row],[Employee ID]])</f>
        <v>0</v>
      </c>
      <c r="AJ888" t="b">
        <f>ISNUMBER(Table1[[#This Row],[Total Salary  ]])</f>
        <v>1</v>
      </c>
      <c r="AK888" t="str">
        <f>IFERROR(_xlfn.XLOOKUP(Table1[[#This Row],[Manager ID]],MANAGERS!A:A,MANAGERS!B:B),"Not Found")</f>
        <v>Manager_6</v>
      </c>
    </row>
    <row r="889" spans="1:37" x14ac:dyDescent="0.2">
      <c r="A889" t="s">
        <v>4829</v>
      </c>
      <c r="B889" t="s">
        <v>45</v>
      </c>
      <c r="C889" t="s">
        <v>15</v>
      </c>
      <c r="D889" t="s">
        <v>40</v>
      </c>
      <c r="E889" t="s">
        <v>26</v>
      </c>
      <c r="F889" s="1">
        <v>45738</v>
      </c>
      <c r="G889" s="1">
        <v>33814</v>
      </c>
      <c r="H889">
        <v>115192</v>
      </c>
      <c r="I889">
        <v>6782</v>
      </c>
      <c r="J889">
        <v>93</v>
      </c>
      <c r="K889">
        <v>83</v>
      </c>
      <c r="L889" t="s">
        <v>23</v>
      </c>
      <c r="M889">
        <v>104</v>
      </c>
      <c r="N889">
        <f>Table1[[#This Row],[Basic Salary]]+Table1[[#This Row],[Bonus]]</f>
        <v>121974</v>
      </c>
      <c r="O889" s="2">
        <f>Table1[[#This Row],[Bonus]]/Table1[[#This Row],[Basic Salary]]</f>
        <v>5.8875616362247377E-2</v>
      </c>
      <c r="P889">
        <f ca="1">DATEDIF(Table1[[#This Row],[Date of Birth]],TODAY(),"Y")</f>
        <v>34</v>
      </c>
      <c r="Q889">
        <f ca="1">DATEDIF(Table1[[#This Row],[Joining Date]],TODAY(),"Y")</f>
        <v>1</v>
      </c>
      <c r="R889" t="str">
        <f ca="1">IF(YEAR(Table1[[#This Row],[Joining Date]])=YEAR(TODAY()),"Yes","No")</f>
        <v>No</v>
      </c>
      <c r="S889" t="str">
        <f ca="1">IF(Table1[[#This Row],[Experience]]&gt;5,"Yes","No")</f>
        <v>No</v>
      </c>
      <c r="T889" t="str">
        <f>TEXT(Table1[[#This Row],[Joining Date]],"mmmm")</f>
        <v>March</v>
      </c>
      <c r="U889" t="str">
        <f>TEXT(Table1[[#This Row],[Joining Date]],"yyyy")</f>
        <v>2025</v>
      </c>
      <c r="V889" s="5">
        <f ca="1">TODAY()-Table1[[#This Row],[Joining Date]]</f>
        <v>501</v>
      </c>
      <c r="W889" t="str">
        <f>LEFT(Table1[[#This Row],[Employee Name]],FIND(" ",Table1[[#This Row],[Employee Name]])-1)</f>
        <v>Ananya</v>
      </c>
      <c r="X889" t="str">
        <f>RIGHT(Table1[[#This Row],[Employee Name]],LEN(Table1[[#This Row],[Employee Name]])-FIND(" ",Table1[[#This Row],[Employee Name]]))</f>
        <v>Rao</v>
      </c>
      <c r="Y889" t="str">
        <f>Table1[[#This Row],[Department]]&amp;"-"&amp;Table1[[#This Row],[Employee ID]]</f>
        <v>IT-E04773</v>
      </c>
      <c r="Z889" t="str">
        <f>LEFT(Table1[[#This Row],[Department]],3)</f>
        <v>IT</v>
      </c>
      <c r="AA889" t="str">
        <f>_xlfn.XLOOKUP(Table1[[#This Row],[Manager ID]],MANAGERS!A:A,MANAGERS!B:B)</f>
        <v>Manager_4</v>
      </c>
      <c r="AB889" t="str" cm="1">
        <f t="array" ref="AB889">_xlfn.XLOOKUP(Table1[[#This Row],[Manager ID]],Table2[[#All],[Manager ID]],Table2[[#All],[Department Head]])</f>
        <v>Finance</v>
      </c>
      <c r="AC889" s="2">
        <f>_xlfn.XLOOKUP(Table1[[#This Row],[City]],L:L,O:O)</f>
        <v>0.23486488519629886</v>
      </c>
      <c r="AD889" t="str" cm="1">
        <f t="array" ref="AD889">_xlfn.IFS(Table1[[#This Row],[Performance Score]]&gt;=90,"Excellent",Table1[[#This Row],[Performance Score]]&gt;=75,"Good",Table1[[#This Row],[Performance Score]]&gt;=60,"Average",Table1[[#This Row],[Performance Score]]&lt;=60,"Need Improvement")</f>
        <v>Good</v>
      </c>
      <c r="AE889" t="str">
        <f>IF(AND(Table1[[#This Row],[Attendance %]]&gt;=80,(Table1[[#This Row],[Performance Score]]&gt;=80)),"Eligible","Not Eligible")</f>
        <v>Eligible</v>
      </c>
      <c r="AF889" t="str">
        <f>IF(Table1[[#This Row],[Performance Score]]&gt;=80,"High Performer","Low Performer")</f>
        <v>High Performer</v>
      </c>
      <c r="AG889" t="str" cm="1">
        <f t="array" aca="1" ref="AG889" ca="1">_xlfn.IFS(Table1[[#This Row],[Experience]]&lt;=3,"Junior",Table1[[#This Row],[Experience]]&lt;=7,"Mid Level",Table1[[#This Row],[Experience]]&gt;=7,"Senior")</f>
        <v>Junior</v>
      </c>
      <c r="AH889" t="str">
        <f>IF(Table1[[#This Row],[Attendance %]]&gt;75,"OK","Below 75")</f>
        <v>OK</v>
      </c>
      <c r="AI889" t="b">
        <f>ISBLANK(Table1[[#This Row],[Employee ID]])</f>
        <v>0</v>
      </c>
      <c r="AJ889" t="b">
        <f>ISNUMBER(Table1[[#This Row],[Total Salary  ]])</f>
        <v>1</v>
      </c>
      <c r="AK889" t="str">
        <f>IFERROR(_xlfn.XLOOKUP(Table1[[#This Row],[Manager ID]],MANAGERS!A:A,MANAGERS!B:B),"Not Found")</f>
        <v>Manager_4</v>
      </c>
    </row>
    <row r="890" spans="1:37" x14ac:dyDescent="0.2">
      <c r="A890" t="s">
        <v>3663</v>
      </c>
      <c r="B890" t="s">
        <v>29</v>
      </c>
      <c r="C890" t="s">
        <v>21</v>
      </c>
      <c r="D890" t="s">
        <v>25</v>
      </c>
      <c r="E890" t="s">
        <v>26</v>
      </c>
      <c r="F890" s="1">
        <v>42418</v>
      </c>
      <c r="G890" s="1">
        <v>38927</v>
      </c>
      <c r="H890">
        <v>93650</v>
      </c>
      <c r="I890">
        <v>28293</v>
      </c>
      <c r="J890">
        <v>100</v>
      </c>
      <c r="K890">
        <v>63</v>
      </c>
      <c r="L890" t="s">
        <v>34</v>
      </c>
      <c r="M890">
        <v>104</v>
      </c>
      <c r="N890">
        <f>Table1[[#This Row],[Basic Salary]]+Table1[[#This Row],[Bonus]]</f>
        <v>121943</v>
      </c>
      <c r="O890" s="2">
        <f>Table1[[#This Row],[Bonus]]/Table1[[#This Row],[Basic Salary]]</f>
        <v>0.30211425520555257</v>
      </c>
      <c r="P890">
        <f ca="1">DATEDIF(Table1[[#This Row],[Date of Birth]],TODAY(),"Y")</f>
        <v>20</v>
      </c>
      <c r="Q890">
        <f ca="1">DATEDIF(Table1[[#This Row],[Joining Date]],TODAY(),"Y")</f>
        <v>10</v>
      </c>
      <c r="R890" t="str">
        <f ca="1">IF(YEAR(Table1[[#This Row],[Joining Date]])=YEAR(TODAY()),"Yes","No")</f>
        <v>No</v>
      </c>
      <c r="S890" t="str">
        <f ca="1">IF(Table1[[#This Row],[Experience]]&gt;5,"Yes","No")</f>
        <v>Yes</v>
      </c>
      <c r="T890" t="str">
        <f>TEXT(Table1[[#This Row],[Joining Date]],"mmmm")</f>
        <v>February</v>
      </c>
      <c r="U890" t="str">
        <f>TEXT(Table1[[#This Row],[Joining Date]],"yyyy")</f>
        <v>2016</v>
      </c>
      <c r="V890" s="5">
        <f ca="1">TODAY()-Table1[[#This Row],[Joining Date]]</f>
        <v>3821</v>
      </c>
      <c r="W890" t="str">
        <f>LEFT(Table1[[#This Row],[Employee Name]],FIND(" ",Table1[[#This Row],[Employee Name]])-1)</f>
        <v>Vikram</v>
      </c>
      <c r="X890" t="str">
        <f>RIGHT(Table1[[#This Row],[Employee Name]],LEN(Table1[[#This Row],[Employee Name]])-FIND(" ",Table1[[#This Row],[Employee Name]]))</f>
        <v>Singh</v>
      </c>
      <c r="Y890" t="str">
        <f>Table1[[#This Row],[Department]]&amp;"-"&amp;Table1[[#This Row],[Employee ID]]</f>
        <v>Finance-E03607</v>
      </c>
      <c r="Z890" t="str">
        <f>LEFT(Table1[[#This Row],[Department]],3)</f>
        <v>Fin</v>
      </c>
      <c r="AA890" t="str">
        <f>_xlfn.XLOOKUP(Table1[[#This Row],[Manager ID]],MANAGERS!A:A,MANAGERS!B:B)</f>
        <v>Manager_4</v>
      </c>
      <c r="AB890" t="str" cm="1">
        <f t="array" ref="AB890">_xlfn.XLOOKUP(Table1[[#This Row],[Manager ID]],Table2[[#All],[Manager ID]],Table2[[#All],[Department Head]])</f>
        <v>Finance</v>
      </c>
      <c r="AC890" s="2">
        <f>_xlfn.XLOOKUP(Table1[[#This Row],[City]],L:L,O:O)</f>
        <v>0.24030340748661314</v>
      </c>
      <c r="AD890" t="str" cm="1">
        <f t="array" ref="AD890">_xlfn.IFS(Table1[[#This Row],[Performance Score]]&gt;=90,"Excellent",Table1[[#This Row],[Performance Score]]&gt;=75,"Good",Table1[[#This Row],[Performance Score]]&gt;=60,"Average",Table1[[#This Row],[Performance Score]]&lt;=60,"Need Improvement")</f>
        <v>Average</v>
      </c>
      <c r="AE890" t="str">
        <f>IF(AND(Table1[[#This Row],[Attendance %]]&gt;=80,(Table1[[#This Row],[Performance Score]]&gt;=80)),"Eligible","Not Eligible")</f>
        <v>Not Eligible</v>
      </c>
      <c r="AF890" t="str">
        <f>IF(Table1[[#This Row],[Performance Score]]&gt;=80,"High Performer","Low Performer")</f>
        <v>Low Performer</v>
      </c>
      <c r="AG890" t="str" cm="1">
        <f t="array" aca="1" ref="AG890" ca="1">_xlfn.IFS(Table1[[#This Row],[Experience]]&lt;=3,"Junior",Table1[[#This Row],[Experience]]&lt;=7,"Mid Level",Table1[[#This Row],[Experience]]&gt;=7,"Senior")</f>
        <v>Senior</v>
      </c>
      <c r="AH890" t="str">
        <f>IF(Table1[[#This Row],[Attendance %]]&gt;75,"OK","Below 75")</f>
        <v>OK</v>
      </c>
      <c r="AI890" t="b">
        <f>ISBLANK(Table1[[#This Row],[Employee ID]])</f>
        <v>0</v>
      </c>
      <c r="AJ890" t="b">
        <f>ISNUMBER(Table1[[#This Row],[Total Salary  ]])</f>
        <v>1</v>
      </c>
      <c r="AK890" t="str">
        <f>IFERROR(_xlfn.XLOOKUP(Table1[[#This Row],[Manager ID]],MANAGERS!A:A,MANAGERS!B:B),"Not Found")</f>
        <v>Manager_4</v>
      </c>
    </row>
    <row r="891" spans="1:37" x14ac:dyDescent="0.2">
      <c r="A891" t="s">
        <v>4538</v>
      </c>
      <c r="B891" t="s">
        <v>93</v>
      </c>
      <c r="C891" t="s">
        <v>21</v>
      </c>
      <c r="D891" t="s">
        <v>16</v>
      </c>
      <c r="E891" t="s">
        <v>65</v>
      </c>
      <c r="F891" s="1">
        <v>44845</v>
      </c>
      <c r="G891" s="1">
        <v>38851</v>
      </c>
      <c r="H891">
        <v>104318</v>
      </c>
      <c r="I891">
        <v>17588</v>
      </c>
      <c r="J891">
        <v>98</v>
      </c>
      <c r="K891">
        <v>88</v>
      </c>
      <c r="L891" t="s">
        <v>23</v>
      </c>
      <c r="M891">
        <v>104</v>
      </c>
      <c r="N891">
        <f>Table1[[#This Row],[Basic Salary]]+Table1[[#This Row],[Bonus]]</f>
        <v>121906</v>
      </c>
      <c r="O891" s="2">
        <f>Table1[[#This Row],[Bonus]]/Table1[[#This Row],[Basic Salary]]</f>
        <v>0.16859985812611439</v>
      </c>
      <c r="P891">
        <f ca="1">DATEDIF(Table1[[#This Row],[Date of Birth]],TODAY(),"Y")</f>
        <v>20</v>
      </c>
      <c r="Q891">
        <f ca="1">DATEDIF(Table1[[#This Row],[Joining Date]],TODAY(),"Y")</f>
        <v>3</v>
      </c>
      <c r="R891" t="str">
        <f ca="1">IF(YEAR(Table1[[#This Row],[Joining Date]])=YEAR(TODAY()),"Yes","No")</f>
        <v>No</v>
      </c>
      <c r="S891" t="str">
        <f ca="1">IF(Table1[[#This Row],[Experience]]&gt;5,"Yes","No")</f>
        <v>No</v>
      </c>
      <c r="T891" t="str">
        <f>TEXT(Table1[[#This Row],[Joining Date]],"mmmm")</f>
        <v>October</v>
      </c>
      <c r="U891" t="str">
        <f>TEXT(Table1[[#This Row],[Joining Date]],"yyyy")</f>
        <v>2022</v>
      </c>
      <c r="V891" s="5">
        <f ca="1">TODAY()-Table1[[#This Row],[Joining Date]]</f>
        <v>1394</v>
      </c>
      <c r="W891" t="str">
        <f>LEFT(Table1[[#This Row],[Employee Name]],FIND(" ",Table1[[#This Row],[Employee Name]])-1)</f>
        <v>Priya</v>
      </c>
      <c r="X891" t="str">
        <f>RIGHT(Table1[[#This Row],[Employee Name]],LEN(Table1[[#This Row],[Employee Name]])-FIND(" ",Table1[[#This Row],[Employee Name]]))</f>
        <v>Reddy</v>
      </c>
      <c r="Y891" t="str">
        <f>Table1[[#This Row],[Department]]&amp;"-"&amp;Table1[[#This Row],[Employee ID]]</f>
        <v>HR-E04482</v>
      </c>
      <c r="Z891" t="str">
        <f>LEFT(Table1[[#This Row],[Department]],3)</f>
        <v>HR</v>
      </c>
      <c r="AA891" t="str">
        <f>_xlfn.XLOOKUP(Table1[[#This Row],[Manager ID]],MANAGERS!A:A,MANAGERS!B:B)</f>
        <v>Manager_4</v>
      </c>
      <c r="AB891" t="str" cm="1">
        <f t="array" ref="AB891">_xlfn.XLOOKUP(Table1[[#This Row],[Manager ID]],Table2[[#All],[Manager ID]],Table2[[#All],[Department Head]])</f>
        <v>Finance</v>
      </c>
      <c r="AC891" s="2">
        <f>_xlfn.XLOOKUP(Table1[[#This Row],[City]],L:L,O:O)</f>
        <v>0.23486488519629886</v>
      </c>
      <c r="AD891" t="str" cm="1">
        <f t="array" ref="AD891">_xlfn.IFS(Table1[[#This Row],[Performance Score]]&gt;=90,"Excellent",Table1[[#This Row],[Performance Score]]&gt;=75,"Good",Table1[[#This Row],[Performance Score]]&gt;=60,"Average",Table1[[#This Row],[Performance Score]]&lt;=60,"Need Improvement")</f>
        <v>Good</v>
      </c>
      <c r="AE891" t="str">
        <f>IF(AND(Table1[[#This Row],[Attendance %]]&gt;=80,(Table1[[#This Row],[Performance Score]]&gt;=80)),"Eligible","Not Eligible")</f>
        <v>Eligible</v>
      </c>
      <c r="AF891" t="str">
        <f>IF(Table1[[#This Row],[Performance Score]]&gt;=80,"High Performer","Low Performer")</f>
        <v>High Performer</v>
      </c>
      <c r="AG891" t="str" cm="1">
        <f t="array" aca="1" ref="AG891" ca="1">_xlfn.IFS(Table1[[#This Row],[Experience]]&lt;=3,"Junior",Table1[[#This Row],[Experience]]&lt;=7,"Mid Level",Table1[[#This Row],[Experience]]&gt;=7,"Senior")</f>
        <v>Junior</v>
      </c>
      <c r="AH891" t="str">
        <f>IF(Table1[[#This Row],[Attendance %]]&gt;75,"OK","Below 75")</f>
        <v>OK</v>
      </c>
      <c r="AI891" t="b">
        <f>ISBLANK(Table1[[#This Row],[Employee ID]])</f>
        <v>0</v>
      </c>
      <c r="AJ891" t="b">
        <f>ISNUMBER(Table1[[#This Row],[Total Salary  ]])</f>
        <v>1</v>
      </c>
      <c r="AK891" t="str">
        <f>IFERROR(_xlfn.XLOOKUP(Table1[[#This Row],[Manager ID]],MANAGERS!A:A,MANAGERS!B:B),"Not Found")</f>
        <v>Manager_4</v>
      </c>
    </row>
    <row r="892" spans="1:37" x14ac:dyDescent="0.2">
      <c r="A892" t="s">
        <v>3969</v>
      </c>
      <c r="B892" t="s">
        <v>93</v>
      </c>
      <c r="C892" t="s">
        <v>21</v>
      </c>
      <c r="D892" t="s">
        <v>33</v>
      </c>
      <c r="E892" t="s">
        <v>30</v>
      </c>
      <c r="F892" s="1">
        <v>42736</v>
      </c>
      <c r="G892" s="1">
        <v>34006</v>
      </c>
      <c r="H892">
        <v>115197</v>
      </c>
      <c r="I892">
        <v>6696</v>
      </c>
      <c r="J892">
        <v>61</v>
      </c>
      <c r="K892">
        <v>55</v>
      </c>
      <c r="L892" t="s">
        <v>34</v>
      </c>
      <c r="M892">
        <v>107</v>
      </c>
      <c r="N892">
        <f>Table1[[#This Row],[Basic Salary]]+Table1[[#This Row],[Bonus]]</f>
        <v>121893</v>
      </c>
      <c r="O892" s="2">
        <f>Table1[[#This Row],[Bonus]]/Table1[[#This Row],[Basic Salary]]</f>
        <v>5.8126513711294563E-2</v>
      </c>
      <c r="P892">
        <f ca="1">DATEDIF(Table1[[#This Row],[Date of Birth]],TODAY(),"Y")</f>
        <v>33</v>
      </c>
      <c r="Q892">
        <f ca="1">DATEDIF(Table1[[#This Row],[Joining Date]],TODAY(),"Y")</f>
        <v>9</v>
      </c>
      <c r="R892" t="str">
        <f ca="1">IF(YEAR(Table1[[#This Row],[Joining Date]])=YEAR(TODAY()),"Yes","No")</f>
        <v>No</v>
      </c>
      <c r="S892" t="str">
        <f ca="1">IF(Table1[[#This Row],[Experience]]&gt;5,"Yes","No")</f>
        <v>Yes</v>
      </c>
      <c r="T892" t="str">
        <f>TEXT(Table1[[#This Row],[Joining Date]],"mmmm")</f>
        <v>January</v>
      </c>
      <c r="U892" t="str">
        <f>TEXT(Table1[[#This Row],[Joining Date]],"yyyy")</f>
        <v>2017</v>
      </c>
      <c r="V892" s="5">
        <f ca="1">TODAY()-Table1[[#This Row],[Joining Date]]</f>
        <v>3503</v>
      </c>
      <c r="W892" t="str">
        <f>LEFT(Table1[[#This Row],[Employee Name]],FIND(" ",Table1[[#This Row],[Employee Name]])-1)</f>
        <v>Priya</v>
      </c>
      <c r="X892" t="str">
        <f>RIGHT(Table1[[#This Row],[Employee Name]],LEN(Table1[[#This Row],[Employee Name]])-FIND(" ",Table1[[#This Row],[Employee Name]]))</f>
        <v>Reddy</v>
      </c>
      <c r="Y892" t="str">
        <f>Table1[[#This Row],[Department]]&amp;"-"&amp;Table1[[#This Row],[Employee ID]]</f>
        <v>Marketing-E03913</v>
      </c>
      <c r="Z892" t="str">
        <f>LEFT(Table1[[#This Row],[Department]],3)</f>
        <v>Mar</v>
      </c>
      <c r="AA892" t="str">
        <f>_xlfn.XLOOKUP(Table1[[#This Row],[Manager ID]],MANAGERS!A:A,MANAGERS!B:B)</f>
        <v>Manager_7</v>
      </c>
      <c r="AB892" t="str" cm="1">
        <f t="array" ref="AB892">_xlfn.XLOOKUP(Table1[[#This Row],[Manager ID]],Table2[[#All],[Manager ID]],Table2[[#All],[Department Head]])</f>
        <v>Operations</v>
      </c>
      <c r="AC892" s="2">
        <f>_xlfn.XLOOKUP(Table1[[#This Row],[City]],L:L,O:O)</f>
        <v>0.24030340748661314</v>
      </c>
      <c r="AD892" t="str" cm="1">
        <f t="array" ref="AD892">_xlfn.IFS(Table1[[#This Row],[Performance Score]]&gt;=90,"Excellent",Table1[[#This Row],[Performance Score]]&gt;=75,"Good",Table1[[#This Row],[Performance Score]]&gt;=60,"Average",Table1[[#This Row],[Performance Score]]&lt;=60,"Need Improvement")</f>
        <v>Need Improvement</v>
      </c>
      <c r="AE892" t="str">
        <f>IF(AND(Table1[[#This Row],[Attendance %]]&gt;=80,(Table1[[#This Row],[Performance Score]]&gt;=80)),"Eligible","Not Eligible")</f>
        <v>Not Eligible</v>
      </c>
      <c r="AF892" t="str">
        <f>IF(Table1[[#This Row],[Performance Score]]&gt;=80,"High Performer","Low Performer")</f>
        <v>Low Performer</v>
      </c>
      <c r="AG892" t="str" cm="1">
        <f t="array" aca="1" ref="AG892" ca="1">_xlfn.IFS(Table1[[#This Row],[Experience]]&lt;=3,"Junior",Table1[[#This Row],[Experience]]&lt;=7,"Mid Level",Table1[[#This Row],[Experience]]&gt;=7,"Senior")</f>
        <v>Senior</v>
      </c>
      <c r="AH892" t="str">
        <f>IF(Table1[[#This Row],[Attendance %]]&gt;75,"OK","Below 75")</f>
        <v>Below 75</v>
      </c>
      <c r="AI892" t="b">
        <f>ISBLANK(Table1[[#This Row],[Employee ID]])</f>
        <v>0</v>
      </c>
      <c r="AJ892" t="b">
        <f>ISNUMBER(Table1[[#This Row],[Total Salary  ]])</f>
        <v>1</v>
      </c>
      <c r="AK892" t="str">
        <f>IFERROR(_xlfn.XLOOKUP(Table1[[#This Row],[Manager ID]],MANAGERS!A:A,MANAGERS!B:B),"Not Found")</f>
        <v>Manager_7</v>
      </c>
    </row>
    <row r="893" spans="1:37" x14ac:dyDescent="0.2">
      <c r="A893" t="s">
        <v>2721</v>
      </c>
      <c r="B893" t="s">
        <v>89</v>
      </c>
      <c r="C893" t="s">
        <v>21</v>
      </c>
      <c r="D893" t="s">
        <v>43</v>
      </c>
      <c r="E893" t="s">
        <v>26</v>
      </c>
      <c r="F893" s="1">
        <v>43890</v>
      </c>
      <c r="G893" s="1">
        <v>35161</v>
      </c>
      <c r="H893">
        <v>104909</v>
      </c>
      <c r="I893">
        <v>16970</v>
      </c>
      <c r="J893">
        <v>67</v>
      </c>
      <c r="K893">
        <v>82</v>
      </c>
      <c r="L893" t="s">
        <v>31</v>
      </c>
      <c r="M893">
        <v>103</v>
      </c>
      <c r="N893">
        <f>Table1[[#This Row],[Basic Salary]]+Table1[[#This Row],[Bonus]]</f>
        <v>121879</v>
      </c>
      <c r="O893" s="2">
        <f>Table1[[#This Row],[Bonus]]/Table1[[#This Row],[Basic Salary]]</f>
        <v>0.16175923895947916</v>
      </c>
      <c r="P893">
        <f ca="1">DATEDIF(Table1[[#This Row],[Date of Birth]],TODAY(),"Y")</f>
        <v>30</v>
      </c>
      <c r="Q893">
        <f ca="1">DATEDIF(Table1[[#This Row],[Joining Date]],TODAY(),"Y")</f>
        <v>6</v>
      </c>
      <c r="R893" t="str">
        <f ca="1">IF(YEAR(Table1[[#This Row],[Joining Date]])=YEAR(TODAY()),"Yes","No")</f>
        <v>No</v>
      </c>
      <c r="S893" t="str">
        <f ca="1">IF(Table1[[#This Row],[Experience]]&gt;5,"Yes","No")</f>
        <v>Yes</v>
      </c>
      <c r="T893" t="str">
        <f>TEXT(Table1[[#This Row],[Joining Date]],"mmmm")</f>
        <v>February</v>
      </c>
      <c r="U893" t="str">
        <f>TEXT(Table1[[#This Row],[Joining Date]],"yyyy")</f>
        <v>2020</v>
      </c>
      <c r="V893" s="5">
        <f ca="1">TODAY()-Table1[[#This Row],[Joining Date]]</f>
        <v>2349</v>
      </c>
      <c r="W893" t="str">
        <f>LEFT(Table1[[#This Row],[Employee Name]],FIND(" ",Table1[[#This Row],[Employee Name]])-1)</f>
        <v>Tarun</v>
      </c>
      <c r="X893" t="str">
        <f>RIGHT(Table1[[#This Row],[Employee Name]],LEN(Table1[[#This Row],[Employee Name]])-FIND(" ",Table1[[#This Row],[Employee Name]]))</f>
        <v>Verma</v>
      </c>
      <c r="Y893" t="str">
        <f>Table1[[#This Row],[Department]]&amp;"-"&amp;Table1[[#This Row],[Employee ID]]</f>
        <v>Operations-E02665</v>
      </c>
      <c r="Z893" t="str">
        <f>LEFT(Table1[[#This Row],[Department]],3)</f>
        <v>Ope</v>
      </c>
      <c r="AA893" t="str">
        <f>_xlfn.XLOOKUP(Table1[[#This Row],[Manager ID]],MANAGERS!A:A,MANAGERS!B:B)</f>
        <v>Manager_3</v>
      </c>
      <c r="AB893" t="str" cm="1">
        <f t="array" ref="AB893">_xlfn.XLOOKUP(Table1[[#This Row],[Manager ID]],Table2[[#All],[Manager ID]],Table2[[#All],[Department Head]])</f>
        <v>IT</v>
      </c>
      <c r="AC893" s="2">
        <f>_xlfn.XLOOKUP(Table1[[#This Row],[City]],L:L,O:O)</f>
        <v>0.241864189087755</v>
      </c>
      <c r="AD893" t="str" cm="1">
        <f t="array" ref="AD893">_xlfn.IFS(Table1[[#This Row],[Performance Score]]&gt;=90,"Excellent",Table1[[#This Row],[Performance Score]]&gt;=75,"Good",Table1[[#This Row],[Performance Score]]&gt;=60,"Average",Table1[[#This Row],[Performance Score]]&lt;=60,"Need Improvement")</f>
        <v>Good</v>
      </c>
      <c r="AE893" t="str">
        <f>IF(AND(Table1[[#This Row],[Attendance %]]&gt;=80,(Table1[[#This Row],[Performance Score]]&gt;=80)),"Eligible","Not Eligible")</f>
        <v>Not Eligible</v>
      </c>
      <c r="AF893" t="str">
        <f>IF(Table1[[#This Row],[Performance Score]]&gt;=80,"High Performer","Low Performer")</f>
        <v>High Performer</v>
      </c>
      <c r="AG893" t="str" cm="1">
        <f t="array" aca="1" ref="AG893" ca="1">_xlfn.IFS(Table1[[#This Row],[Experience]]&lt;=3,"Junior",Table1[[#This Row],[Experience]]&lt;=7,"Mid Level",Table1[[#This Row],[Experience]]&gt;=7,"Senior")</f>
        <v>Mid Level</v>
      </c>
      <c r="AH893" t="str">
        <f>IF(Table1[[#This Row],[Attendance %]]&gt;75,"OK","Below 75")</f>
        <v>Below 75</v>
      </c>
      <c r="AI893" t="b">
        <f>ISBLANK(Table1[[#This Row],[Employee ID]])</f>
        <v>0</v>
      </c>
      <c r="AJ893" t="b">
        <f>ISNUMBER(Table1[[#This Row],[Total Salary  ]])</f>
        <v>1</v>
      </c>
      <c r="AK893" t="str">
        <f>IFERROR(_xlfn.XLOOKUP(Table1[[#This Row],[Manager ID]],MANAGERS!A:A,MANAGERS!B:B),"Not Found")</f>
        <v>Manager_3</v>
      </c>
    </row>
    <row r="894" spans="1:37" x14ac:dyDescent="0.2">
      <c r="A894" t="s">
        <v>637</v>
      </c>
      <c r="B894" t="s">
        <v>62</v>
      </c>
      <c r="C894" t="s">
        <v>15</v>
      </c>
      <c r="D894" t="s">
        <v>81</v>
      </c>
      <c r="E894" t="s">
        <v>17</v>
      </c>
      <c r="F894" s="1">
        <v>43446</v>
      </c>
      <c r="G894" s="1">
        <v>35043</v>
      </c>
      <c r="H894">
        <v>106950</v>
      </c>
      <c r="I894">
        <v>14906</v>
      </c>
      <c r="J894">
        <v>75</v>
      </c>
      <c r="K894">
        <v>72</v>
      </c>
      <c r="L894" t="s">
        <v>31</v>
      </c>
      <c r="M894">
        <v>102</v>
      </c>
      <c r="N894">
        <f>Table1[[#This Row],[Basic Salary]]+Table1[[#This Row],[Bonus]]</f>
        <v>121856</v>
      </c>
      <c r="O894" s="2">
        <f>Table1[[#This Row],[Bonus]]/Table1[[#This Row],[Basic Salary]]</f>
        <v>0.13937353903693314</v>
      </c>
      <c r="P894">
        <f ca="1">DATEDIF(Table1[[#This Row],[Date of Birth]],TODAY(),"Y")</f>
        <v>30</v>
      </c>
      <c r="Q894">
        <f ca="1">DATEDIF(Table1[[#This Row],[Joining Date]],TODAY(),"Y")</f>
        <v>7</v>
      </c>
      <c r="R894" t="str">
        <f ca="1">IF(YEAR(Table1[[#This Row],[Joining Date]])=YEAR(TODAY()),"Yes","No")</f>
        <v>No</v>
      </c>
      <c r="S894" t="str">
        <f ca="1">IF(Table1[[#This Row],[Experience]]&gt;5,"Yes","No")</f>
        <v>Yes</v>
      </c>
      <c r="T894" t="str">
        <f>TEXT(Table1[[#This Row],[Joining Date]],"mmmm")</f>
        <v>December</v>
      </c>
      <c r="U894" t="str">
        <f>TEXT(Table1[[#This Row],[Joining Date]],"yyyy")</f>
        <v>2018</v>
      </c>
      <c r="V894" s="5">
        <f ca="1">TODAY()-Table1[[#This Row],[Joining Date]]</f>
        <v>2793</v>
      </c>
      <c r="W894" t="str">
        <f>LEFT(Table1[[#This Row],[Employee Name]],FIND(" ",Table1[[#This Row],[Employee Name]])-1)</f>
        <v>Kavya</v>
      </c>
      <c r="X894" t="str">
        <f>RIGHT(Table1[[#This Row],[Employee Name]],LEN(Table1[[#This Row],[Employee Name]])-FIND(" ",Table1[[#This Row],[Employee Name]]))</f>
        <v>Nair</v>
      </c>
      <c r="Y894" t="str">
        <f>Table1[[#This Row],[Department]]&amp;"-"&amp;Table1[[#This Row],[Employee ID]]</f>
        <v>Sales-E00581</v>
      </c>
      <c r="Z894" t="str">
        <f>LEFT(Table1[[#This Row],[Department]],3)</f>
        <v>Sal</v>
      </c>
      <c r="AA894" t="str">
        <f>_xlfn.XLOOKUP(Table1[[#This Row],[Manager ID]],MANAGERS!A:A,MANAGERS!B:B)</f>
        <v>Manager_2</v>
      </c>
      <c r="AB894" t="str" cm="1">
        <f t="array" ref="AB894">_xlfn.XLOOKUP(Table1[[#This Row],[Manager ID]],Table2[[#All],[Manager ID]],Table2[[#All],[Department Head]])</f>
        <v>Sales</v>
      </c>
      <c r="AC894" s="2">
        <f>_xlfn.XLOOKUP(Table1[[#This Row],[City]],L:L,O:O)</f>
        <v>0.241864189087755</v>
      </c>
      <c r="AD894" t="str" cm="1">
        <f t="array" ref="AD894">_xlfn.IFS(Table1[[#This Row],[Performance Score]]&gt;=90,"Excellent",Table1[[#This Row],[Performance Score]]&gt;=75,"Good",Table1[[#This Row],[Performance Score]]&gt;=60,"Average",Table1[[#This Row],[Performance Score]]&lt;=60,"Need Improvement")</f>
        <v>Average</v>
      </c>
      <c r="AE894" t="str">
        <f>IF(AND(Table1[[#This Row],[Attendance %]]&gt;=80,(Table1[[#This Row],[Performance Score]]&gt;=80)),"Eligible","Not Eligible")</f>
        <v>Not Eligible</v>
      </c>
      <c r="AF894" t="str">
        <f>IF(Table1[[#This Row],[Performance Score]]&gt;=80,"High Performer","Low Performer")</f>
        <v>Low Performer</v>
      </c>
      <c r="AG894" t="str" cm="1">
        <f t="array" aca="1" ref="AG894" ca="1">_xlfn.IFS(Table1[[#This Row],[Experience]]&lt;=3,"Junior",Table1[[#This Row],[Experience]]&lt;=7,"Mid Level",Table1[[#This Row],[Experience]]&gt;=7,"Senior")</f>
        <v>Mid Level</v>
      </c>
      <c r="AH894" t="str">
        <f>IF(Table1[[#This Row],[Attendance %]]&gt;75,"OK","Below 75")</f>
        <v>Below 75</v>
      </c>
      <c r="AI894" t="b">
        <f>ISBLANK(Table1[[#This Row],[Employee ID]])</f>
        <v>0</v>
      </c>
      <c r="AJ894" t="b">
        <f>ISNUMBER(Table1[[#This Row],[Total Salary  ]])</f>
        <v>1</v>
      </c>
      <c r="AK894" t="str">
        <f>IFERROR(_xlfn.XLOOKUP(Table1[[#This Row],[Manager ID]],MANAGERS!A:A,MANAGERS!B:B),"Not Found")</f>
        <v>Manager_2</v>
      </c>
    </row>
    <row r="895" spans="1:37" x14ac:dyDescent="0.2">
      <c r="A895" t="s">
        <v>3329</v>
      </c>
      <c r="B895" t="s">
        <v>71</v>
      </c>
      <c r="C895" t="s">
        <v>21</v>
      </c>
      <c r="D895" t="s">
        <v>25</v>
      </c>
      <c r="E895" t="s">
        <v>22</v>
      </c>
      <c r="F895" s="1">
        <v>44754</v>
      </c>
      <c r="G895" s="1">
        <v>40191</v>
      </c>
      <c r="H895">
        <v>95313</v>
      </c>
      <c r="I895">
        <v>26532</v>
      </c>
      <c r="J895">
        <v>83</v>
      </c>
      <c r="K895">
        <v>97</v>
      </c>
      <c r="L895" t="s">
        <v>18</v>
      </c>
      <c r="M895">
        <v>114</v>
      </c>
      <c r="N895">
        <f>Table1[[#This Row],[Basic Salary]]+Table1[[#This Row],[Bonus]]</f>
        <v>121845</v>
      </c>
      <c r="O895" s="2">
        <f>Table1[[#This Row],[Bonus]]/Table1[[#This Row],[Basic Salary]]</f>
        <v>0.27836706430392494</v>
      </c>
      <c r="P895">
        <f ca="1">DATEDIF(Table1[[#This Row],[Date of Birth]],TODAY(),"Y")</f>
        <v>16</v>
      </c>
      <c r="Q895">
        <f ca="1">DATEDIF(Table1[[#This Row],[Joining Date]],TODAY(),"Y")</f>
        <v>4</v>
      </c>
      <c r="R895" t="str">
        <f ca="1">IF(YEAR(Table1[[#This Row],[Joining Date]])=YEAR(TODAY()),"Yes","No")</f>
        <v>No</v>
      </c>
      <c r="S895" t="str">
        <f ca="1">IF(Table1[[#This Row],[Experience]]&gt;5,"Yes","No")</f>
        <v>No</v>
      </c>
      <c r="T895" t="str">
        <f>TEXT(Table1[[#This Row],[Joining Date]],"mmmm")</f>
        <v>July</v>
      </c>
      <c r="U895" t="str">
        <f>TEXT(Table1[[#This Row],[Joining Date]],"yyyy")</f>
        <v>2022</v>
      </c>
      <c r="V895" s="5">
        <f ca="1">TODAY()-Table1[[#This Row],[Joining Date]]</f>
        <v>1485</v>
      </c>
      <c r="W895" t="str">
        <f>LEFT(Table1[[#This Row],[Employee Name]],FIND(" ",Table1[[#This Row],[Employee Name]])-1)</f>
        <v>Sneha</v>
      </c>
      <c r="X895" t="str">
        <f>RIGHT(Table1[[#This Row],[Employee Name]],LEN(Table1[[#This Row],[Employee Name]])-FIND(" ",Table1[[#This Row],[Employee Name]]))</f>
        <v>Iyer</v>
      </c>
      <c r="Y895" t="str">
        <f>Table1[[#This Row],[Department]]&amp;"-"&amp;Table1[[#This Row],[Employee ID]]</f>
        <v>Finance-E03273</v>
      </c>
      <c r="Z895" t="str">
        <f>LEFT(Table1[[#This Row],[Department]],3)</f>
        <v>Fin</v>
      </c>
      <c r="AA895" t="str">
        <f>_xlfn.XLOOKUP(Table1[[#This Row],[Manager ID]],MANAGERS!A:A,MANAGERS!B:B)</f>
        <v>Manager_14</v>
      </c>
      <c r="AB895" t="str" cm="1">
        <f t="array" ref="AB895">_xlfn.XLOOKUP(Table1[[#This Row],[Manager ID]],Table2[[#All],[Manager ID]],Table2[[#All],[Department Head]])</f>
        <v>Marketing</v>
      </c>
      <c r="AC895" s="2">
        <f>_xlfn.XLOOKUP(Table1[[#This Row],[City]],L:L,O:O)</f>
        <v>0.21356479274849693</v>
      </c>
      <c r="AD895" t="str" cm="1">
        <f t="array" ref="AD895">_xlfn.IFS(Table1[[#This Row],[Performance Score]]&gt;=90,"Excellent",Table1[[#This Row],[Performance Score]]&gt;=75,"Good",Table1[[#This Row],[Performance Score]]&gt;=60,"Average",Table1[[#This Row],[Performance Score]]&lt;=60,"Need Improvement")</f>
        <v>Excellent</v>
      </c>
      <c r="AE895" t="str">
        <f>IF(AND(Table1[[#This Row],[Attendance %]]&gt;=80,(Table1[[#This Row],[Performance Score]]&gt;=80)),"Eligible","Not Eligible")</f>
        <v>Eligible</v>
      </c>
      <c r="AF895" t="str">
        <f>IF(Table1[[#This Row],[Performance Score]]&gt;=80,"High Performer","Low Performer")</f>
        <v>High Performer</v>
      </c>
      <c r="AG895" t="str" cm="1">
        <f t="array" aca="1" ref="AG895" ca="1">_xlfn.IFS(Table1[[#This Row],[Experience]]&lt;=3,"Junior",Table1[[#This Row],[Experience]]&lt;=7,"Mid Level",Table1[[#This Row],[Experience]]&gt;=7,"Senior")</f>
        <v>Mid Level</v>
      </c>
      <c r="AH895" t="str">
        <f>IF(Table1[[#This Row],[Attendance %]]&gt;75,"OK","Below 75")</f>
        <v>OK</v>
      </c>
      <c r="AI895" t="b">
        <f>ISBLANK(Table1[[#This Row],[Employee ID]])</f>
        <v>0</v>
      </c>
      <c r="AJ895" t="b">
        <f>ISNUMBER(Table1[[#This Row],[Total Salary  ]])</f>
        <v>1</v>
      </c>
      <c r="AK895" t="str">
        <f>IFERROR(_xlfn.XLOOKUP(Table1[[#This Row],[Manager ID]],MANAGERS!A:A,MANAGERS!B:B),"Not Found")</f>
        <v>Manager_14</v>
      </c>
    </row>
    <row r="896" spans="1:37" x14ac:dyDescent="0.2">
      <c r="A896" t="s">
        <v>190</v>
      </c>
      <c r="B896" t="s">
        <v>87</v>
      </c>
      <c r="C896" t="s">
        <v>15</v>
      </c>
      <c r="D896" t="s">
        <v>43</v>
      </c>
      <c r="E896" t="s">
        <v>51</v>
      </c>
      <c r="F896" s="1">
        <v>44305</v>
      </c>
      <c r="G896" s="1">
        <v>34621</v>
      </c>
      <c r="H896">
        <v>112819</v>
      </c>
      <c r="I896">
        <v>9005</v>
      </c>
      <c r="J896">
        <v>86</v>
      </c>
      <c r="K896">
        <v>62</v>
      </c>
      <c r="L896" t="s">
        <v>34</v>
      </c>
      <c r="M896">
        <v>114</v>
      </c>
      <c r="N896">
        <f>Table1[[#This Row],[Basic Salary]]+Table1[[#This Row],[Bonus]]</f>
        <v>121824</v>
      </c>
      <c r="O896" s="2">
        <f>Table1[[#This Row],[Bonus]]/Table1[[#This Row],[Basic Salary]]</f>
        <v>7.9818115742915641E-2</v>
      </c>
      <c r="P896">
        <f ca="1">DATEDIF(Table1[[#This Row],[Date of Birth]],TODAY(),"Y")</f>
        <v>31</v>
      </c>
      <c r="Q896">
        <f ca="1">DATEDIF(Table1[[#This Row],[Joining Date]],TODAY(),"Y")</f>
        <v>5</v>
      </c>
      <c r="R896" t="str">
        <f ca="1">IF(YEAR(Table1[[#This Row],[Joining Date]])=YEAR(TODAY()),"Yes","No")</f>
        <v>No</v>
      </c>
      <c r="S896" t="str">
        <f ca="1">IF(Table1[[#This Row],[Experience]]&gt;5,"Yes","No")</f>
        <v>No</v>
      </c>
      <c r="T896" t="str">
        <f>TEXT(Table1[[#This Row],[Joining Date]],"mmmm")</f>
        <v>April</v>
      </c>
      <c r="U896" t="str">
        <f>TEXT(Table1[[#This Row],[Joining Date]],"yyyy")</f>
        <v>2021</v>
      </c>
      <c r="V896" s="5">
        <f ca="1">TODAY()-Table1[[#This Row],[Joining Date]]</f>
        <v>1934</v>
      </c>
      <c r="W896" t="str">
        <f>LEFT(Table1[[#This Row],[Employee Name]],FIND(" ",Table1[[#This Row],[Employee Name]])-1)</f>
        <v>Arjun</v>
      </c>
      <c r="X896" t="str">
        <f>RIGHT(Table1[[#This Row],[Employee Name]],LEN(Table1[[#This Row],[Employee Name]])-FIND(" ",Table1[[#This Row],[Employee Name]]))</f>
        <v>Mehta</v>
      </c>
      <c r="Y896" t="str">
        <f>Table1[[#This Row],[Department]]&amp;"-"&amp;Table1[[#This Row],[Employee ID]]</f>
        <v>Operations-E00134</v>
      </c>
      <c r="Z896" t="str">
        <f>LEFT(Table1[[#This Row],[Department]],3)</f>
        <v>Ope</v>
      </c>
      <c r="AA896" t="str">
        <f>_xlfn.XLOOKUP(Table1[[#This Row],[Manager ID]],MANAGERS!A:A,MANAGERS!B:B)</f>
        <v>Manager_14</v>
      </c>
      <c r="AB896" t="str" cm="1">
        <f t="array" ref="AB896">_xlfn.XLOOKUP(Table1[[#This Row],[Manager ID]],Table2[[#All],[Manager ID]],Table2[[#All],[Department Head]])</f>
        <v>Marketing</v>
      </c>
      <c r="AC896" s="2">
        <f>_xlfn.XLOOKUP(Table1[[#This Row],[City]],L:L,O:O)</f>
        <v>0.24030340748661314</v>
      </c>
      <c r="AD896" t="str" cm="1">
        <f t="array" ref="AD896">_xlfn.IFS(Table1[[#This Row],[Performance Score]]&gt;=90,"Excellent",Table1[[#This Row],[Performance Score]]&gt;=75,"Good",Table1[[#This Row],[Performance Score]]&gt;=60,"Average",Table1[[#This Row],[Performance Score]]&lt;=60,"Need Improvement")</f>
        <v>Average</v>
      </c>
      <c r="AE896" t="str">
        <f>IF(AND(Table1[[#This Row],[Attendance %]]&gt;=80,(Table1[[#This Row],[Performance Score]]&gt;=80)),"Eligible","Not Eligible")</f>
        <v>Not Eligible</v>
      </c>
      <c r="AF896" t="str">
        <f>IF(Table1[[#This Row],[Performance Score]]&gt;=80,"High Performer","Low Performer")</f>
        <v>Low Performer</v>
      </c>
      <c r="AG896" t="str" cm="1">
        <f t="array" aca="1" ref="AG896" ca="1">_xlfn.IFS(Table1[[#This Row],[Experience]]&lt;=3,"Junior",Table1[[#This Row],[Experience]]&lt;=7,"Mid Level",Table1[[#This Row],[Experience]]&gt;=7,"Senior")</f>
        <v>Mid Level</v>
      </c>
      <c r="AH896" t="str">
        <f>IF(Table1[[#This Row],[Attendance %]]&gt;75,"OK","Below 75")</f>
        <v>OK</v>
      </c>
      <c r="AI896" t="b">
        <f>ISBLANK(Table1[[#This Row],[Employee ID]])</f>
        <v>0</v>
      </c>
      <c r="AJ896" t="b">
        <f>ISNUMBER(Table1[[#This Row],[Total Salary  ]])</f>
        <v>1</v>
      </c>
      <c r="AK896" t="str">
        <f>IFERROR(_xlfn.XLOOKUP(Table1[[#This Row],[Manager ID]],MANAGERS!A:A,MANAGERS!B:B),"Not Found")</f>
        <v>Manager_14</v>
      </c>
    </row>
    <row r="897" spans="1:37" x14ac:dyDescent="0.2">
      <c r="A897" t="s">
        <v>934</v>
      </c>
      <c r="B897" t="s">
        <v>69</v>
      </c>
      <c r="C897" t="s">
        <v>15</v>
      </c>
      <c r="D897" t="s">
        <v>16</v>
      </c>
      <c r="E897" t="s">
        <v>30</v>
      </c>
      <c r="F897" s="1">
        <v>44274</v>
      </c>
      <c r="G897" s="1">
        <v>38824</v>
      </c>
      <c r="H897">
        <v>113486</v>
      </c>
      <c r="I897">
        <v>8326</v>
      </c>
      <c r="J897">
        <v>75</v>
      </c>
      <c r="K897">
        <v>88</v>
      </c>
      <c r="L897" t="s">
        <v>23</v>
      </c>
      <c r="M897">
        <v>105</v>
      </c>
      <c r="N897">
        <f>Table1[[#This Row],[Basic Salary]]+Table1[[#This Row],[Bonus]]</f>
        <v>121812</v>
      </c>
      <c r="O897" s="2">
        <f>Table1[[#This Row],[Bonus]]/Table1[[#This Row],[Basic Salary]]</f>
        <v>7.3365877729411555E-2</v>
      </c>
      <c r="P897">
        <f ca="1">DATEDIF(Table1[[#This Row],[Date of Birth]],TODAY(),"Y")</f>
        <v>20</v>
      </c>
      <c r="Q897">
        <f ca="1">DATEDIF(Table1[[#This Row],[Joining Date]],TODAY(),"Y")</f>
        <v>5</v>
      </c>
      <c r="R897" t="str">
        <f ca="1">IF(YEAR(Table1[[#This Row],[Joining Date]])=YEAR(TODAY()),"Yes","No")</f>
        <v>No</v>
      </c>
      <c r="S897" t="str">
        <f ca="1">IF(Table1[[#This Row],[Experience]]&gt;5,"Yes","No")</f>
        <v>No</v>
      </c>
      <c r="T897" t="str">
        <f>TEXT(Table1[[#This Row],[Joining Date]],"mmmm")</f>
        <v>March</v>
      </c>
      <c r="U897" t="str">
        <f>TEXT(Table1[[#This Row],[Joining Date]],"yyyy")</f>
        <v>2021</v>
      </c>
      <c r="V897" s="5">
        <f ca="1">TODAY()-Table1[[#This Row],[Joining Date]]</f>
        <v>1965</v>
      </c>
      <c r="W897" t="str">
        <f>LEFT(Table1[[#This Row],[Employee Name]],FIND(" ",Table1[[#This Row],[Employee Name]])-1)</f>
        <v>Neha</v>
      </c>
      <c r="X897" t="str">
        <f>RIGHT(Table1[[#This Row],[Employee Name]],LEN(Table1[[#This Row],[Employee Name]])-FIND(" ",Table1[[#This Row],[Employee Name]]))</f>
        <v>Kulkarni</v>
      </c>
      <c r="Y897" t="str">
        <f>Table1[[#This Row],[Department]]&amp;"-"&amp;Table1[[#This Row],[Employee ID]]</f>
        <v>HR-E00878</v>
      </c>
      <c r="Z897" t="str">
        <f>LEFT(Table1[[#This Row],[Department]],3)</f>
        <v>HR</v>
      </c>
      <c r="AA897" t="str">
        <f>_xlfn.XLOOKUP(Table1[[#This Row],[Manager ID]],MANAGERS!A:A,MANAGERS!B:B)</f>
        <v>Manager_5</v>
      </c>
      <c r="AB897" t="str" cm="1">
        <f t="array" ref="AB897">_xlfn.XLOOKUP(Table1[[#This Row],[Manager ID]],Table2[[#All],[Manager ID]],Table2[[#All],[Department Head]])</f>
        <v>Sales</v>
      </c>
      <c r="AC897" s="2">
        <f>_xlfn.XLOOKUP(Table1[[#This Row],[City]],L:L,O:O)</f>
        <v>0.23486488519629886</v>
      </c>
      <c r="AD897" t="str" cm="1">
        <f t="array" ref="AD897">_xlfn.IFS(Table1[[#This Row],[Performance Score]]&gt;=90,"Excellent",Table1[[#This Row],[Performance Score]]&gt;=75,"Good",Table1[[#This Row],[Performance Score]]&gt;=60,"Average",Table1[[#This Row],[Performance Score]]&lt;=60,"Need Improvement")</f>
        <v>Good</v>
      </c>
      <c r="AE897" t="str">
        <f>IF(AND(Table1[[#This Row],[Attendance %]]&gt;=80,(Table1[[#This Row],[Performance Score]]&gt;=80)),"Eligible","Not Eligible")</f>
        <v>Not Eligible</v>
      </c>
      <c r="AF897" t="str">
        <f>IF(Table1[[#This Row],[Performance Score]]&gt;=80,"High Performer","Low Performer")</f>
        <v>High Performer</v>
      </c>
      <c r="AG897" t="str" cm="1">
        <f t="array" aca="1" ref="AG897" ca="1">_xlfn.IFS(Table1[[#This Row],[Experience]]&lt;=3,"Junior",Table1[[#This Row],[Experience]]&lt;=7,"Mid Level",Table1[[#This Row],[Experience]]&gt;=7,"Senior")</f>
        <v>Mid Level</v>
      </c>
      <c r="AH897" t="str">
        <f>IF(Table1[[#This Row],[Attendance %]]&gt;75,"OK","Below 75")</f>
        <v>Below 75</v>
      </c>
      <c r="AI897" t="b">
        <f>ISBLANK(Table1[[#This Row],[Employee ID]])</f>
        <v>0</v>
      </c>
      <c r="AJ897" t="b">
        <f>ISNUMBER(Table1[[#This Row],[Total Salary  ]])</f>
        <v>1</v>
      </c>
      <c r="AK897" t="str">
        <f>IFERROR(_xlfn.XLOOKUP(Table1[[#This Row],[Manager ID]],MANAGERS!A:A,MANAGERS!B:B),"Not Found")</f>
        <v>Manager_5</v>
      </c>
    </row>
    <row r="898" spans="1:37" x14ac:dyDescent="0.2">
      <c r="A898" t="s">
        <v>1357</v>
      </c>
      <c r="B898" t="s">
        <v>48</v>
      </c>
      <c r="C898" t="s">
        <v>15</v>
      </c>
      <c r="D898" t="s">
        <v>16</v>
      </c>
      <c r="E898" t="s">
        <v>30</v>
      </c>
      <c r="F898" s="1">
        <v>44827</v>
      </c>
      <c r="G898" s="1">
        <v>38483</v>
      </c>
      <c r="H898">
        <v>103476</v>
      </c>
      <c r="I898">
        <v>18321</v>
      </c>
      <c r="J898">
        <v>60</v>
      </c>
      <c r="K898">
        <v>57</v>
      </c>
      <c r="L898" t="s">
        <v>18</v>
      </c>
      <c r="M898">
        <v>107</v>
      </c>
      <c r="N898">
        <f>Table1[[#This Row],[Basic Salary]]+Table1[[#This Row],[Bonus]]</f>
        <v>121797</v>
      </c>
      <c r="O898" s="2">
        <f>Table1[[#This Row],[Bonus]]/Table1[[#This Row],[Basic Salary]]</f>
        <v>0.17705554911283775</v>
      </c>
      <c r="P898">
        <f ca="1">DATEDIF(Table1[[#This Row],[Date of Birth]],TODAY(),"Y")</f>
        <v>21</v>
      </c>
      <c r="Q898">
        <f ca="1">DATEDIF(Table1[[#This Row],[Joining Date]],TODAY(),"Y")</f>
        <v>3</v>
      </c>
      <c r="R898" t="str">
        <f ca="1">IF(YEAR(Table1[[#This Row],[Joining Date]])=YEAR(TODAY()),"Yes","No")</f>
        <v>No</v>
      </c>
      <c r="S898" t="str">
        <f ca="1">IF(Table1[[#This Row],[Experience]]&gt;5,"Yes","No")</f>
        <v>No</v>
      </c>
      <c r="T898" t="str">
        <f>TEXT(Table1[[#This Row],[Joining Date]],"mmmm")</f>
        <v>September</v>
      </c>
      <c r="U898" t="str">
        <f>TEXT(Table1[[#This Row],[Joining Date]],"yyyy")</f>
        <v>2022</v>
      </c>
      <c r="V898" s="5">
        <f ca="1">TODAY()-Table1[[#This Row],[Joining Date]]</f>
        <v>1412</v>
      </c>
      <c r="W898" t="str">
        <f>LEFT(Table1[[#This Row],[Employee Name]],FIND(" ",Table1[[#This Row],[Employee Name]])-1)</f>
        <v>Aditya</v>
      </c>
      <c r="X898" t="str">
        <f>RIGHT(Table1[[#This Row],[Employee Name]],LEN(Table1[[#This Row],[Employee Name]])-FIND(" ",Table1[[#This Row],[Employee Name]]))</f>
        <v>Kapoor</v>
      </c>
      <c r="Y898" t="str">
        <f>Table1[[#This Row],[Department]]&amp;"-"&amp;Table1[[#This Row],[Employee ID]]</f>
        <v>HR-E01301</v>
      </c>
      <c r="Z898" t="str">
        <f>LEFT(Table1[[#This Row],[Department]],3)</f>
        <v>HR</v>
      </c>
      <c r="AA898" t="str">
        <f>_xlfn.XLOOKUP(Table1[[#This Row],[Manager ID]],MANAGERS!A:A,MANAGERS!B:B)</f>
        <v>Manager_7</v>
      </c>
      <c r="AB898" t="str" cm="1">
        <f t="array" ref="AB898">_xlfn.XLOOKUP(Table1[[#This Row],[Manager ID]],Table2[[#All],[Manager ID]],Table2[[#All],[Department Head]])</f>
        <v>Operations</v>
      </c>
      <c r="AC898" s="2">
        <f>_xlfn.XLOOKUP(Table1[[#This Row],[City]],L:L,O:O)</f>
        <v>0.21356479274849693</v>
      </c>
      <c r="AD898" t="str" cm="1">
        <f t="array" ref="AD898">_xlfn.IFS(Table1[[#This Row],[Performance Score]]&gt;=90,"Excellent",Table1[[#This Row],[Performance Score]]&gt;=75,"Good",Table1[[#This Row],[Performance Score]]&gt;=60,"Average",Table1[[#This Row],[Performance Score]]&lt;=60,"Need Improvement")</f>
        <v>Need Improvement</v>
      </c>
      <c r="AE898" t="str">
        <f>IF(AND(Table1[[#This Row],[Attendance %]]&gt;=80,(Table1[[#This Row],[Performance Score]]&gt;=80)),"Eligible","Not Eligible")</f>
        <v>Not Eligible</v>
      </c>
      <c r="AF898" t="str">
        <f>IF(Table1[[#This Row],[Performance Score]]&gt;=80,"High Performer","Low Performer")</f>
        <v>Low Performer</v>
      </c>
      <c r="AG898" t="str" cm="1">
        <f t="array" aca="1" ref="AG898" ca="1">_xlfn.IFS(Table1[[#This Row],[Experience]]&lt;=3,"Junior",Table1[[#This Row],[Experience]]&lt;=7,"Mid Level",Table1[[#This Row],[Experience]]&gt;=7,"Senior")</f>
        <v>Junior</v>
      </c>
      <c r="AH898" t="str">
        <f>IF(Table1[[#This Row],[Attendance %]]&gt;75,"OK","Below 75")</f>
        <v>Below 75</v>
      </c>
      <c r="AI898" t="b">
        <f>ISBLANK(Table1[[#This Row],[Employee ID]])</f>
        <v>0</v>
      </c>
      <c r="AJ898" t="b">
        <f>ISNUMBER(Table1[[#This Row],[Total Salary  ]])</f>
        <v>1</v>
      </c>
      <c r="AK898" t="str">
        <f>IFERROR(_xlfn.XLOOKUP(Table1[[#This Row],[Manager ID]],MANAGERS!A:A,MANAGERS!B:B),"Not Found")</f>
        <v>Manager_7</v>
      </c>
    </row>
    <row r="899" spans="1:37" x14ac:dyDescent="0.2">
      <c r="A899" t="s">
        <v>1814</v>
      </c>
      <c r="B899" t="s">
        <v>89</v>
      </c>
      <c r="C899" t="s">
        <v>15</v>
      </c>
      <c r="D899" t="s">
        <v>43</v>
      </c>
      <c r="E899" t="s">
        <v>26</v>
      </c>
      <c r="F899" s="1">
        <v>43429</v>
      </c>
      <c r="G899" s="1">
        <v>34188</v>
      </c>
      <c r="H899">
        <v>109443</v>
      </c>
      <c r="I899">
        <v>12350</v>
      </c>
      <c r="J899">
        <v>88</v>
      </c>
      <c r="K899">
        <v>52</v>
      </c>
      <c r="L899" t="s">
        <v>18</v>
      </c>
      <c r="M899">
        <v>109</v>
      </c>
      <c r="N899">
        <f>Table1[[#This Row],[Basic Salary]]+Table1[[#This Row],[Bonus]]</f>
        <v>121793</v>
      </c>
      <c r="O899" s="2">
        <f>Table1[[#This Row],[Bonus]]/Table1[[#This Row],[Basic Salary]]</f>
        <v>0.11284412890728507</v>
      </c>
      <c r="P899">
        <f ca="1">DATEDIF(Table1[[#This Row],[Date of Birth]],TODAY(),"Y")</f>
        <v>32</v>
      </c>
      <c r="Q899">
        <f ca="1">DATEDIF(Table1[[#This Row],[Joining Date]],TODAY(),"Y")</f>
        <v>7</v>
      </c>
      <c r="R899" t="str">
        <f ca="1">IF(YEAR(Table1[[#This Row],[Joining Date]])=YEAR(TODAY()),"Yes","No")</f>
        <v>No</v>
      </c>
      <c r="S899" t="str">
        <f ca="1">IF(Table1[[#This Row],[Experience]]&gt;5,"Yes","No")</f>
        <v>Yes</v>
      </c>
      <c r="T899" t="str">
        <f>TEXT(Table1[[#This Row],[Joining Date]],"mmmm")</f>
        <v>November</v>
      </c>
      <c r="U899" t="str">
        <f>TEXT(Table1[[#This Row],[Joining Date]],"yyyy")</f>
        <v>2018</v>
      </c>
      <c r="V899" s="5">
        <f ca="1">TODAY()-Table1[[#This Row],[Joining Date]]</f>
        <v>2810</v>
      </c>
      <c r="W899" t="str">
        <f>LEFT(Table1[[#This Row],[Employee Name]],FIND(" ",Table1[[#This Row],[Employee Name]])-1)</f>
        <v>Tarun</v>
      </c>
      <c r="X899" t="str">
        <f>RIGHT(Table1[[#This Row],[Employee Name]],LEN(Table1[[#This Row],[Employee Name]])-FIND(" ",Table1[[#This Row],[Employee Name]]))</f>
        <v>Verma</v>
      </c>
      <c r="Y899" t="str">
        <f>Table1[[#This Row],[Department]]&amp;"-"&amp;Table1[[#This Row],[Employee ID]]</f>
        <v>Operations-E01758</v>
      </c>
      <c r="Z899" t="str">
        <f>LEFT(Table1[[#This Row],[Department]],3)</f>
        <v>Ope</v>
      </c>
      <c r="AA899" t="str">
        <f>_xlfn.XLOOKUP(Table1[[#This Row],[Manager ID]],MANAGERS!A:A,MANAGERS!B:B)</f>
        <v>Manager_9</v>
      </c>
      <c r="AB899" t="str" cm="1">
        <f t="array" ref="AB899">_xlfn.XLOOKUP(Table1[[#This Row],[Manager ID]],Table2[[#All],[Manager ID]],Table2[[#All],[Department Head]])</f>
        <v>Sales</v>
      </c>
      <c r="AC899" s="2">
        <f>_xlfn.XLOOKUP(Table1[[#This Row],[City]],L:L,O:O)</f>
        <v>0.21356479274849693</v>
      </c>
      <c r="AD899" t="str" cm="1">
        <f t="array" ref="AD899">_xlfn.IFS(Table1[[#This Row],[Performance Score]]&gt;=90,"Excellent",Table1[[#This Row],[Performance Score]]&gt;=75,"Good",Table1[[#This Row],[Performance Score]]&gt;=60,"Average",Table1[[#This Row],[Performance Score]]&lt;=60,"Need Improvement")</f>
        <v>Need Improvement</v>
      </c>
      <c r="AE899" t="str">
        <f>IF(AND(Table1[[#This Row],[Attendance %]]&gt;=80,(Table1[[#This Row],[Performance Score]]&gt;=80)),"Eligible","Not Eligible")</f>
        <v>Not Eligible</v>
      </c>
      <c r="AF899" t="str">
        <f>IF(Table1[[#This Row],[Performance Score]]&gt;=80,"High Performer","Low Performer")</f>
        <v>Low Performer</v>
      </c>
      <c r="AG899" t="str" cm="1">
        <f t="array" aca="1" ref="AG899" ca="1">_xlfn.IFS(Table1[[#This Row],[Experience]]&lt;=3,"Junior",Table1[[#This Row],[Experience]]&lt;=7,"Mid Level",Table1[[#This Row],[Experience]]&gt;=7,"Senior")</f>
        <v>Mid Level</v>
      </c>
      <c r="AH899" t="str">
        <f>IF(Table1[[#This Row],[Attendance %]]&gt;75,"OK","Below 75")</f>
        <v>OK</v>
      </c>
      <c r="AI899" t="b">
        <f>ISBLANK(Table1[[#This Row],[Employee ID]])</f>
        <v>0</v>
      </c>
      <c r="AJ899" t="b">
        <f>ISNUMBER(Table1[[#This Row],[Total Salary  ]])</f>
        <v>1</v>
      </c>
      <c r="AK899" t="str">
        <f>IFERROR(_xlfn.XLOOKUP(Table1[[#This Row],[Manager ID]],MANAGERS!A:A,MANAGERS!B:B),"Not Found")</f>
        <v>Manager_9</v>
      </c>
    </row>
    <row r="900" spans="1:37" x14ac:dyDescent="0.2">
      <c r="A900" t="s">
        <v>3042</v>
      </c>
      <c r="B900" t="s">
        <v>36</v>
      </c>
      <c r="C900" t="s">
        <v>15</v>
      </c>
      <c r="D900" t="s">
        <v>81</v>
      </c>
      <c r="E900" t="s">
        <v>51</v>
      </c>
      <c r="F900" s="1">
        <v>42933</v>
      </c>
      <c r="G900" s="1">
        <v>31067</v>
      </c>
      <c r="H900">
        <v>103769</v>
      </c>
      <c r="I900">
        <v>18001</v>
      </c>
      <c r="J900">
        <v>94</v>
      </c>
      <c r="K900">
        <v>87</v>
      </c>
      <c r="L900" t="s">
        <v>27</v>
      </c>
      <c r="M900">
        <v>107</v>
      </c>
      <c r="N900">
        <f>Table1[[#This Row],[Basic Salary]]+Table1[[#This Row],[Bonus]]</f>
        <v>121770</v>
      </c>
      <c r="O900" s="2">
        <f>Table1[[#This Row],[Bonus]]/Table1[[#This Row],[Basic Salary]]</f>
        <v>0.17347184611974675</v>
      </c>
      <c r="P900">
        <f ca="1">DATEDIF(Table1[[#This Row],[Date of Birth]],TODAY(),"Y")</f>
        <v>41</v>
      </c>
      <c r="Q900">
        <f ca="1">DATEDIF(Table1[[#This Row],[Joining Date]],TODAY(),"Y")</f>
        <v>9</v>
      </c>
      <c r="R900" t="str">
        <f ca="1">IF(YEAR(Table1[[#This Row],[Joining Date]])=YEAR(TODAY()),"Yes","No")</f>
        <v>No</v>
      </c>
      <c r="S900" t="str">
        <f ca="1">IF(Table1[[#This Row],[Experience]]&gt;5,"Yes","No")</f>
        <v>Yes</v>
      </c>
      <c r="T900" t="str">
        <f>TEXT(Table1[[#This Row],[Joining Date]],"mmmm")</f>
        <v>July</v>
      </c>
      <c r="U900" t="str">
        <f>TEXT(Table1[[#This Row],[Joining Date]],"yyyy")</f>
        <v>2017</v>
      </c>
      <c r="V900" s="5">
        <f ca="1">TODAY()-Table1[[#This Row],[Joining Date]]</f>
        <v>3306</v>
      </c>
      <c r="W900" t="str">
        <f>LEFT(Table1[[#This Row],[Employee Name]],FIND(" ",Table1[[#This Row],[Employee Name]])-1)</f>
        <v>Meera</v>
      </c>
      <c r="X900" t="str">
        <f>RIGHT(Table1[[#This Row],[Employee Name]],LEN(Table1[[#This Row],[Employee Name]])-FIND(" ",Table1[[#This Row],[Employee Name]]))</f>
        <v>Joshi</v>
      </c>
      <c r="Y900" t="str">
        <f>Table1[[#This Row],[Department]]&amp;"-"&amp;Table1[[#This Row],[Employee ID]]</f>
        <v>Sales-E02986</v>
      </c>
      <c r="Z900" t="str">
        <f>LEFT(Table1[[#This Row],[Department]],3)</f>
        <v>Sal</v>
      </c>
      <c r="AA900" t="str">
        <f>_xlfn.XLOOKUP(Table1[[#This Row],[Manager ID]],MANAGERS!A:A,MANAGERS!B:B)</f>
        <v>Manager_7</v>
      </c>
      <c r="AB900" t="str" cm="1">
        <f t="array" ref="AB900">_xlfn.XLOOKUP(Table1[[#This Row],[Manager ID]],Table2[[#All],[Manager ID]],Table2[[#All],[Department Head]])</f>
        <v>Operations</v>
      </c>
      <c r="AC900" s="2">
        <f>_xlfn.XLOOKUP(Table1[[#This Row],[City]],L:L,O:O)</f>
        <v>0.23674293405114402</v>
      </c>
      <c r="AD900" t="str" cm="1">
        <f t="array" ref="AD900">_xlfn.IFS(Table1[[#This Row],[Performance Score]]&gt;=90,"Excellent",Table1[[#This Row],[Performance Score]]&gt;=75,"Good",Table1[[#This Row],[Performance Score]]&gt;=60,"Average",Table1[[#This Row],[Performance Score]]&lt;=60,"Need Improvement")</f>
        <v>Good</v>
      </c>
      <c r="AE900" t="str">
        <f>IF(AND(Table1[[#This Row],[Attendance %]]&gt;=80,(Table1[[#This Row],[Performance Score]]&gt;=80)),"Eligible","Not Eligible")</f>
        <v>Eligible</v>
      </c>
      <c r="AF900" t="str">
        <f>IF(Table1[[#This Row],[Performance Score]]&gt;=80,"High Performer","Low Performer")</f>
        <v>High Performer</v>
      </c>
      <c r="AG900" t="str" cm="1">
        <f t="array" aca="1" ref="AG900" ca="1">_xlfn.IFS(Table1[[#This Row],[Experience]]&lt;=3,"Junior",Table1[[#This Row],[Experience]]&lt;=7,"Mid Level",Table1[[#This Row],[Experience]]&gt;=7,"Senior")</f>
        <v>Senior</v>
      </c>
      <c r="AH900" t="str">
        <f>IF(Table1[[#This Row],[Attendance %]]&gt;75,"OK","Below 75")</f>
        <v>OK</v>
      </c>
      <c r="AI900" t="b">
        <f>ISBLANK(Table1[[#This Row],[Employee ID]])</f>
        <v>0</v>
      </c>
      <c r="AJ900" t="b">
        <f>ISNUMBER(Table1[[#This Row],[Total Salary  ]])</f>
        <v>1</v>
      </c>
      <c r="AK900" t="str">
        <f>IFERROR(_xlfn.XLOOKUP(Table1[[#This Row],[Manager ID]],MANAGERS!A:A,MANAGERS!B:B),"Not Found")</f>
        <v>Manager_7</v>
      </c>
    </row>
    <row r="901" spans="1:37" x14ac:dyDescent="0.2">
      <c r="A901" t="s">
        <v>2174</v>
      </c>
      <c r="B901" t="s">
        <v>45</v>
      </c>
      <c r="C901" t="s">
        <v>21</v>
      </c>
      <c r="D901" t="s">
        <v>81</v>
      </c>
      <c r="E901" t="s">
        <v>22</v>
      </c>
      <c r="F901" s="1">
        <v>43243</v>
      </c>
      <c r="G901" s="1">
        <v>39825</v>
      </c>
      <c r="H901">
        <v>104235</v>
      </c>
      <c r="I901">
        <v>17351</v>
      </c>
      <c r="J901">
        <v>70</v>
      </c>
      <c r="K901">
        <v>69</v>
      </c>
      <c r="L901" t="s">
        <v>37</v>
      </c>
      <c r="M901">
        <v>105</v>
      </c>
      <c r="N901">
        <f>Table1[[#This Row],[Basic Salary]]+Table1[[#This Row],[Bonus]]</f>
        <v>121586</v>
      </c>
      <c r="O901" s="2">
        <f>Table1[[#This Row],[Bonus]]/Table1[[#This Row],[Basic Salary]]</f>
        <v>0.16646040197630355</v>
      </c>
      <c r="P901">
        <f ca="1">DATEDIF(Table1[[#This Row],[Date of Birth]],TODAY(),"Y")</f>
        <v>17</v>
      </c>
      <c r="Q901">
        <f ca="1">DATEDIF(Table1[[#This Row],[Joining Date]],TODAY(),"Y")</f>
        <v>8</v>
      </c>
      <c r="R901" t="str">
        <f ca="1">IF(YEAR(Table1[[#This Row],[Joining Date]])=YEAR(TODAY()),"Yes","No")</f>
        <v>No</v>
      </c>
      <c r="S901" t="str">
        <f ca="1">IF(Table1[[#This Row],[Experience]]&gt;5,"Yes","No")</f>
        <v>Yes</v>
      </c>
      <c r="T901" t="str">
        <f>TEXT(Table1[[#This Row],[Joining Date]],"mmmm")</f>
        <v>May</v>
      </c>
      <c r="U901" t="str">
        <f>TEXT(Table1[[#This Row],[Joining Date]],"yyyy")</f>
        <v>2018</v>
      </c>
      <c r="V901" s="5">
        <f ca="1">TODAY()-Table1[[#This Row],[Joining Date]]</f>
        <v>2996</v>
      </c>
      <c r="W901" t="str">
        <f>LEFT(Table1[[#This Row],[Employee Name]],FIND(" ",Table1[[#This Row],[Employee Name]])-1)</f>
        <v>Ananya</v>
      </c>
      <c r="X901" t="str">
        <f>RIGHT(Table1[[#This Row],[Employee Name]],LEN(Table1[[#This Row],[Employee Name]])-FIND(" ",Table1[[#This Row],[Employee Name]]))</f>
        <v>Rao</v>
      </c>
      <c r="Y901" t="str">
        <f>Table1[[#This Row],[Department]]&amp;"-"&amp;Table1[[#This Row],[Employee ID]]</f>
        <v>Sales-E02118</v>
      </c>
      <c r="Z901" t="str">
        <f>LEFT(Table1[[#This Row],[Department]],3)</f>
        <v>Sal</v>
      </c>
      <c r="AA901" t="str">
        <f>_xlfn.XLOOKUP(Table1[[#This Row],[Manager ID]],MANAGERS!A:A,MANAGERS!B:B)</f>
        <v>Manager_5</v>
      </c>
      <c r="AB901" t="str" cm="1">
        <f t="array" ref="AB901">_xlfn.XLOOKUP(Table1[[#This Row],[Manager ID]],Table2[[#All],[Manager ID]],Table2[[#All],[Department Head]])</f>
        <v>Sales</v>
      </c>
      <c r="AC901" s="2">
        <f>_xlfn.XLOOKUP(Table1[[#This Row],[City]],L:L,O:O)</f>
        <v>0.24036902712549932</v>
      </c>
      <c r="AD901" t="str" cm="1">
        <f t="array" ref="AD901">_xlfn.IFS(Table1[[#This Row],[Performance Score]]&gt;=90,"Excellent",Table1[[#This Row],[Performance Score]]&gt;=75,"Good",Table1[[#This Row],[Performance Score]]&gt;=60,"Average",Table1[[#This Row],[Performance Score]]&lt;=60,"Need Improvement")</f>
        <v>Average</v>
      </c>
      <c r="AE901" t="str">
        <f>IF(AND(Table1[[#This Row],[Attendance %]]&gt;=80,(Table1[[#This Row],[Performance Score]]&gt;=80)),"Eligible","Not Eligible")</f>
        <v>Not Eligible</v>
      </c>
      <c r="AF901" t="str">
        <f>IF(Table1[[#This Row],[Performance Score]]&gt;=80,"High Performer","Low Performer")</f>
        <v>Low Performer</v>
      </c>
      <c r="AG901" t="str" cm="1">
        <f t="array" aca="1" ref="AG901" ca="1">_xlfn.IFS(Table1[[#This Row],[Experience]]&lt;=3,"Junior",Table1[[#This Row],[Experience]]&lt;=7,"Mid Level",Table1[[#This Row],[Experience]]&gt;=7,"Senior")</f>
        <v>Senior</v>
      </c>
      <c r="AH901" t="str">
        <f>IF(Table1[[#This Row],[Attendance %]]&gt;75,"OK","Below 75")</f>
        <v>Below 75</v>
      </c>
      <c r="AI901" t="b">
        <f>ISBLANK(Table1[[#This Row],[Employee ID]])</f>
        <v>0</v>
      </c>
      <c r="AJ901" t="b">
        <f>ISNUMBER(Table1[[#This Row],[Total Salary  ]])</f>
        <v>1</v>
      </c>
      <c r="AK901" t="str">
        <f>IFERROR(_xlfn.XLOOKUP(Table1[[#This Row],[Manager ID]],MANAGERS!A:A,MANAGERS!B:B),"Not Found")</f>
        <v>Manager_5</v>
      </c>
    </row>
    <row r="902" spans="1:37" x14ac:dyDescent="0.2">
      <c r="A902" t="s">
        <v>3084</v>
      </c>
      <c r="B902" t="s">
        <v>85</v>
      </c>
      <c r="C902" t="s">
        <v>15</v>
      </c>
      <c r="D902" t="s">
        <v>40</v>
      </c>
      <c r="E902" t="s">
        <v>26</v>
      </c>
      <c r="F902" s="1">
        <v>44763</v>
      </c>
      <c r="G902" s="1">
        <v>32132</v>
      </c>
      <c r="H902">
        <v>92159</v>
      </c>
      <c r="I902">
        <v>29401</v>
      </c>
      <c r="J902">
        <v>72</v>
      </c>
      <c r="K902">
        <v>57</v>
      </c>
      <c r="L902" t="s">
        <v>27</v>
      </c>
      <c r="M902">
        <v>107</v>
      </c>
      <c r="N902">
        <f>Table1[[#This Row],[Basic Salary]]+Table1[[#This Row],[Bonus]]</f>
        <v>121560</v>
      </c>
      <c r="O902" s="2">
        <f>Table1[[#This Row],[Bonus]]/Table1[[#This Row],[Basic Salary]]</f>
        <v>0.31902472900096573</v>
      </c>
      <c r="P902">
        <f ca="1">DATEDIF(Table1[[#This Row],[Date of Birth]],TODAY(),"Y")</f>
        <v>38</v>
      </c>
      <c r="Q902">
        <f ca="1">DATEDIF(Table1[[#This Row],[Joining Date]],TODAY(),"Y")</f>
        <v>4</v>
      </c>
      <c r="R902" t="str">
        <f ca="1">IF(YEAR(Table1[[#This Row],[Joining Date]])=YEAR(TODAY()),"Yes","No")</f>
        <v>No</v>
      </c>
      <c r="S902" t="str">
        <f ca="1">IF(Table1[[#This Row],[Experience]]&gt;5,"Yes","No")</f>
        <v>No</v>
      </c>
      <c r="T902" t="str">
        <f>TEXT(Table1[[#This Row],[Joining Date]],"mmmm")</f>
        <v>July</v>
      </c>
      <c r="U902" t="str">
        <f>TEXT(Table1[[#This Row],[Joining Date]],"yyyy")</f>
        <v>2022</v>
      </c>
      <c r="V902" s="5">
        <f ca="1">TODAY()-Table1[[#This Row],[Joining Date]]</f>
        <v>1476</v>
      </c>
      <c r="W902" t="str">
        <f>LEFT(Table1[[#This Row],[Employee Name]],FIND(" ",Table1[[#This Row],[Employee Name]])-1)</f>
        <v>Pooja</v>
      </c>
      <c r="X902" t="str">
        <f>RIGHT(Table1[[#This Row],[Employee Name]],LEN(Table1[[#This Row],[Employee Name]])-FIND(" ",Table1[[#This Row],[Employee Name]]))</f>
        <v>Das</v>
      </c>
      <c r="Y902" t="str">
        <f>Table1[[#This Row],[Department]]&amp;"-"&amp;Table1[[#This Row],[Employee ID]]</f>
        <v>IT-E03028</v>
      </c>
      <c r="Z902" t="str">
        <f>LEFT(Table1[[#This Row],[Department]],3)</f>
        <v>IT</v>
      </c>
      <c r="AA902" t="str">
        <f>_xlfn.XLOOKUP(Table1[[#This Row],[Manager ID]],MANAGERS!A:A,MANAGERS!B:B)</f>
        <v>Manager_7</v>
      </c>
      <c r="AB902" t="str" cm="1">
        <f t="array" ref="AB902">_xlfn.XLOOKUP(Table1[[#This Row],[Manager ID]],Table2[[#All],[Manager ID]],Table2[[#All],[Department Head]])</f>
        <v>Operations</v>
      </c>
      <c r="AC902" s="2">
        <f>_xlfn.XLOOKUP(Table1[[#This Row],[City]],L:L,O:O)</f>
        <v>0.23674293405114402</v>
      </c>
      <c r="AD902" t="str" cm="1">
        <f t="array" ref="AD902">_xlfn.IFS(Table1[[#This Row],[Performance Score]]&gt;=90,"Excellent",Table1[[#This Row],[Performance Score]]&gt;=75,"Good",Table1[[#This Row],[Performance Score]]&gt;=60,"Average",Table1[[#This Row],[Performance Score]]&lt;=60,"Need Improvement")</f>
        <v>Need Improvement</v>
      </c>
      <c r="AE902" t="str">
        <f>IF(AND(Table1[[#This Row],[Attendance %]]&gt;=80,(Table1[[#This Row],[Performance Score]]&gt;=80)),"Eligible","Not Eligible")</f>
        <v>Not Eligible</v>
      </c>
      <c r="AF902" t="str">
        <f>IF(Table1[[#This Row],[Performance Score]]&gt;=80,"High Performer","Low Performer")</f>
        <v>Low Performer</v>
      </c>
      <c r="AG902" t="str" cm="1">
        <f t="array" aca="1" ref="AG902" ca="1">_xlfn.IFS(Table1[[#This Row],[Experience]]&lt;=3,"Junior",Table1[[#This Row],[Experience]]&lt;=7,"Mid Level",Table1[[#This Row],[Experience]]&gt;=7,"Senior")</f>
        <v>Mid Level</v>
      </c>
      <c r="AH902" t="str">
        <f>IF(Table1[[#This Row],[Attendance %]]&gt;75,"OK","Below 75")</f>
        <v>Below 75</v>
      </c>
      <c r="AI902" t="b">
        <f>ISBLANK(Table1[[#This Row],[Employee ID]])</f>
        <v>0</v>
      </c>
      <c r="AJ902" t="b">
        <f>ISNUMBER(Table1[[#This Row],[Total Salary  ]])</f>
        <v>1</v>
      </c>
      <c r="AK902" t="str">
        <f>IFERROR(_xlfn.XLOOKUP(Table1[[#This Row],[Manager ID]],MANAGERS!A:A,MANAGERS!B:B),"Not Found")</f>
        <v>Manager_7</v>
      </c>
    </row>
    <row r="903" spans="1:37" x14ac:dyDescent="0.2">
      <c r="A903" t="s">
        <v>1149</v>
      </c>
      <c r="B903" t="s">
        <v>89</v>
      </c>
      <c r="C903" t="s">
        <v>21</v>
      </c>
      <c r="D903" t="s">
        <v>33</v>
      </c>
      <c r="E903" t="s">
        <v>30</v>
      </c>
      <c r="F903" s="1">
        <v>43823</v>
      </c>
      <c r="G903" s="1">
        <v>39786</v>
      </c>
      <c r="H903">
        <v>116127</v>
      </c>
      <c r="I903">
        <v>5432</v>
      </c>
      <c r="J903">
        <v>78</v>
      </c>
      <c r="K903">
        <v>47</v>
      </c>
      <c r="L903" t="s">
        <v>37</v>
      </c>
      <c r="M903">
        <v>102</v>
      </c>
      <c r="N903">
        <f>Table1[[#This Row],[Basic Salary]]+Table1[[#This Row],[Bonus]]</f>
        <v>121559</v>
      </c>
      <c r="O903" s="2">
        <f>Table1[[#This Row],[Bonus]]/Table1[[#This Row],[Basic Salary]]</f>
        <v>4.677637414210304E-2</v>
      </c>
      <c r="P903">
        <f ca="1">DATEDIF(Table1[[#This Row],[Date of Birth]],TODAY(),"Y")</f>
        <v>17</v>
      </c>
      <c r="Q903">
        <f ca="1">DATEDIF(Table1[[#This Row],[Joining Date]],TODAY(),"Y")</f>
        <v>6</v>
      </c>
      <c r="R903" t="str">
        <f ca="1">IF(YEAR(Table1[[#This Row],[Joining Date]])=YEAR(TODAY()),"Yes","No")</f>
        <v>No</v>
      </c>
      <c r="S903" t="str">
        <f ca="1">IF(Table1[[#This Row],[Experience]]&gt;5,"Yes","No")</f>
        <v>Yes</v>
      </c>
      <c r="T903" t="str">
        <f>TEXT(Table1[[#This Row],[Joining Date]],"mmmm")</f>
        <v>December</v>
      </c>
      <c r="U903" t="str">
        <f>TEXT(Table1[[#This Row],[Joining Date]],"yyyy")</f>
        <v>2019</v>
      </c>
      <c r="V903" s="5">
        <f ca="1">TODAY()-Table1[[#This Row],[Joining Date]]</f>
        <v>2416</v>
      </c>
      <c r="W903" t="str">
        <f>LEFT(Table1[[#This Row],[Employee Name]],FIND(" ",Table1[[#This Row],[Employee Name]])-1)</f>
        <v>Tarun</v>
      </c>
      <c r="X903" t="str">
        <f>RIGHT(Table1[[#This Row],[Employee Name]],LEN(Table1[[#This Row],[Employee Name]])-FIND(" ",Table1[[#This Row],[Employee Name]]))</f>
        <v>Verma</v>
      </c>
      <c r="Y903" t="str">
        <f>Table1[[#This Row],[Department]]&amp;"-"&amp;Table1[[#This Row],[Employee ID]]</f>
        <v>Marketing-E01093</v>
      </c>
      <c r="Z903" t="str">
        <f>LEFT(Table1[[#This Row],[Department]],3)</f>
        <v>Mar</v>
      </c>
      <c r="AA903" t="str">
        <f>_xlfn.XLOOKUP(Table1[[#This Row],[Manager ID]],MANAGERS!A:A,MANAGERS!B:B)</f>
        <v>Manager_2</v>
      </c>
      <c r="AB903" t="str" cm="1">
        <f t="array" ref="AB903">_xlfn.XLOOKUP(Table1[[#This Row],[Manager ID]],Table2[[#All],[Manager ID]],Table2[[#All],[Department Head]])</f>
        <v>Sales</v>
      </c>
      <c r="AC903" s="2">
        <f>_xlfn.XLOOKUP(Table1[[#This Row],[City]],L:L,O:O)</f>
        <v>0.24036902712549932</v>
      </c>
      <c r="AD903" t="str" cm="1">
        <f t="array" ref="AD903">_xlfn.IFS(Table1[[#This Row],[Performance Score]]&gt;=90,"Excellent",Table1[[#This Row],[Performance Score]]&gt;=75,"Good",Table1[[#This Row],[Performance Score]]&gt;=60,"Average",Table1[[#This Row],[Performance Score]]&lt;=60,"Need Improvement")</f>
        <v>Need Improvement</v>
      </c>
      <c r="AE903" t="str">
        <f>IF(AND(Table1[[#This Row],[Attendance %]]&gt;=80,(Table1[[#This Row],[Performance Score]]&gt;=80)),"Eligible","Not Eligible")</f>
        <v>Not Eligible</v>
      </c>
      <c r="AF903" t="str">
        <f>IF(Table1[[#This Row],[Performance Score]]&gt;=80,"High Performer","Low Performer")</f>
        <v>Low Performer</v>
      </c>
      <c r="AG903" t="str" cm="1">
        <f t="array" aca="1" ref="AG903" ca="1">_xlfn.IFS(Table1[[#This Row],[Experience]]&lt;=3,"Junior",Table1[[#This Row],[Experience]]&lt;=7,"Mid Level",Table1[[#This Row],[Experience]]&gt;=7,"Senior")</f>
        <v>Mid Level</v>
      </c>
      <c r="AH903" t="str">
        <f>IF(Table1[[#This Row],[Attendance %]]&gt;75,"OK","Below 75")</f>
        <v>OK</v>
      </c>
      <c r="AI903" t="b">
        <f>ISBLANK(Table1[[#This Row],[Employee ID]])</f>
        <v>0</v>
      </c>
      <c r="AJ903" t="b">
        <f>ISNUMBER(Table1[[#This Row],[Total Salary  ]])</f>
        <v>1</v>
      </c>
      <c r="AK903" t="str">
        <f>IFERROR(_xlfn.XLOOKUP(Table1[[#This Row],[Manager ID]],MANAGERS!A:A,MANAGERS!B:B),"Not Found")</f>
        <v>Manager_2</v>
      </c>
    </row>
    <row r="904" spans="1:37" x14ac:dyDescent="0.2">
      <c r="A904" t="s">
        <v>2806</v>
      </c>
      <c r="B904" t="s">
        <v>39</v>
      </c>
      <c r="C904" t="s">
        <v>15</v>
      </c>
      <c r="D904" t="s">
        <v>81</v>
      </c>
      <c r="E904" t="s">
        <v>51</v>
      </c>
      <c r="F904" s="1">
        <v>43931</v>
      </c>
      <c r="G904" s="1">
        <v>38891</v>
      </c>
      <c r="H904">
        <v>108743</v>
      </c>
      <c r="I904">
        <v>12745</v>
      </c>
      <c r="J904">
        <v>99</v>
      </c>
      <c r="K904">
        <v>78</v>
      </c>
      <c r="L904" t="s">
        <v>34</v>
      </c>
      <c r="M904">
        <v>118</v>
      </c>
      <c r="N904">
        <f>Table1[[#This Row],[Basic Salary]]+Table1[[#This Row],[Bonus]]</f>
        <v>121488</v>
      </c>
      <c r="O904" s="2">
        <f>Table1[[#This Row],[Bonus]]/Table1[[#This Row],[Basic Salary]]</f>
        <v>0.11720294639654966</v>
      </c>
      <c r="P904">
        <f ca="1">DATEDIF(Table1[[#This Row],[Date of Birth]],TODAY(),"Y")</f>
        <v>20</v>
      </c>
      <c r="Q904">
        <f ca="1">DATEDIF(Table1[[#This Row],[Joining Date]],TODAY(),"Y")</f>
        <v>6</v>
      </c>
      <c r="R904" t="str">
        <f ca="1">IF(YEAR(Table1[[#This Row],[Joining Date]])=YEAR(TODAY()),"Yes","No")</f>
        <v>No</v>
      </c>
      <c r="S904" t="str">
        <f ca="1">IF(Table1[[#This Row],[Experience]]&gt;5,"Yes","No")</f>
        <v>Yes</v>
      </c>
      <c r="T904" t="str">
        <f>TEXT(Table1[[#This Row],[Joining Date]],"mmmm")</f>
        <v>April</v>
      </c>
      <c r="U904" t="str">
        <f>TEXT(Table1[[#This Row],[Joining Date]],"yyyy")</f>
        <v>2020</v>
      </c>
      <c r="V904" s="5">
        <f ca="1">TODAY()-Table1[[#This Row],[Joining Date]]</f>
        <v>2308</v>
      </c>
      <c r="W904" t="str">
        <f>LEFT(Table1[[#This Row],[Employee Name]],FIND(" ",Table1[[#This Row],[Employee Name]])-1)</f>
        <v>Karan</v>
      </c>
      <c r="X904" t="str">
        <f>RIGHT(Table1[[#This Row],[Employee Name]],LEN(Table1[[#This Row],[Employee Name]])-FIND(" ",Table1[[#This Row],[Employee Name]]))</f>
        <v>Malhotra</v>
      </c>
      <c r="Y904" t="str">
        <f>Table1[[#This Row],[Department]]&amp;"-"&amp;Table1[[#This Row],[Employee ID]]</f>
        <v>Sales-E02750</v>
      </c>
      <c r="Z904" t="str">
        <f>LEFT(Table1[[#This Row],[Department]],3)</f>
        <v>Sal</v>
      </c>
      <c r="AA904" t="str">
        <f>_xlfn.XLOOKUP(Table1[[#This Row],[Manager ID]],MANAGERS!A:A,MANAGERS!B:B)</f>
        <v>Manager_18</v>
      </c>
      <c r="AB904" t="str" cm="1">
        <f t="array" ref="AB904">_xlfn.XLOOKUP(Table1[[#This Row],[Manager ID]],Table2[[#All],[Manager ID]],Table2[[#All],[Department Head]])</f>
        <v>Support</v>
      </c>
      <c r="AC904" s="2">
        <f>_xlfn.XLOOKUP(Table1[[#This Row],[City]],L:L,O:O)</f>
        <v>0.24030340748661314</v>
      </c>
      <c r="AD904" t="str" cm="1">
        <f t="array" ref="AD904">_xlfn.IFS(Table1[[#This Row],[Performance Score]]&gt;=90,"Excellent",Table1[[#This Row],[Performance Score]]&gt;=75,"Good",Table1[[#This Row],[Performance Score]]&gt;=60,"Average",Table1[[#This Row],[Performance Score]]&lt;=60,"Need Improvement")</f>
        <v>Good</v>
      </c>
      <c r="AE904" t="str">
        <f>IF(AND(Table1[[#This Row],[Attendance %]]&gt;=80,(Table1[[#This Row],[Performance Score]]&gt;=80)),"Eligible","Not Eligible")</f>
        <v>Not Eligible</v>
      </c>
      <c r="AF904" t="str">
        <f>IF(Table1[[#This Row],[Performance Score]]&gt;=80,"High Performer","Low Performer")</f>
        <v>Low Performer</v>
      </c>
      <c r="AG904" t="str" cm="1">
        <f t="array" aca="1" ref="AG904" ca="1">_xlfn.IFS(Table1[[#This Row],[Experience]]&lt;=3,"Junior",Table1[[#This Row],[Experience]]&lt;=7,"Mid Level",Table1[[#This Row],[Experience]]&gt;=7,"Senior")</f>
        <v>Mid Level</v>
      </c>
      <c r="AH904" t="str">
        <f>IF(Table1[[#This Row],[Attendance %]]&gt;75,"OK","Below 75")</f>
        <v>OK</v>
      </c>
      <c r="AI904" t="b">
        <f>ISBLANK(Table1[[#This Row],[Employee ID]])</f>
        <v>0</v>
      </c>
      <c r="AJ904" t="b">
        <f>ISNUMBER(Table1[[#This Row],[Total Salary  ]])</f>
        <v>1</v>
      </c>
      <c r="AK904" t="str">
        <f>IFERROR(_xlfn.XLOOKUP(Table1[[#This Row],[Manager ID]],MANAGERS!A:A,MANAGERS!B:B),"Not Found")</f>
        <v>Manager_18</v>
      </c>
    </row>
    <row r="905" spans="1:37" x14ac:dyDescent="0.2">
      <c r="A905" t="s">
        <v>1835</v>
      </c>
      <c r="B905" t="s">
        <v>50</v>
      </c>
      <c r="C905" t="s">
        <v>21</v>
      </c>
      <c r="D905" t="s">
        <v>40</v>
      </c>
      <c r="E905" t="s">
        <v>65</v>
      </c>
      <c r="F905" s="1">
        <v>45399</v>
      </c>
      <c r="G905" s="1">
        <v>38957</v>
      </c>
      <c r="H905">
        <v>94841</v>
      </c>
      <c r="I905">
        <v>26643</v>
      </c>
      <c r="J905">
        <v>96</v>
      </c>
      <c r="K905">
        <v>53</v>
      </c>
      <c r="L905" t="s">
        <v>27</v>
      </c>
      <c r="M905">
        <v>114</v>
      </c>
      <c r="N905">
        <f>Table1[[#This Row],[Basic Salary]]+Table1[[#This Row],[Bonus]]</f>
        <v>121484</v>
      </c>
      <c r="O905" s="2">
        <f>Table1[[#This Row],[Bonus]]/Table1[[#This Row],[Basic Salary]]</f>
        <v>0.28092280764648203</v>
      </c>
      <c r="P905">
        <f ca="1">DATEDIF(Table1[[#This Row],[Date of Birth]],TODAY(),"Y")</f>
        <v>19</v>
      </c>
      <c r="Q905">
        <f ca="1">DATEDIF(Table1[[#This Row],[Joining Date]],TODAY(),"Y")</f>
        <v>2</v>
      </c>
      <c r="R905" t="str">
        <f ca="1">IF(YEAR(Table1[[#This Row],[Joining Date]])=YEAR(TODAY()),"Yes","No")</f>
        <v>No</v>
      </c>
      <c r="S905" t="str">
        <f ca="1">IF(Table1[[#This Row],[Experience]]&gt;5,"Yes","No")</f>
        <v>No</v>
      </c>
      <c r="T905" t="str">
        <f>TEXT(Table1[[#This Row],[Joining Date]],"mmmm")</f>
        <v>April</v>
      </c>
      <c r="U905" t="str">
        <f>TEXT(Table1[[#This Row],[Joining Date]],"yyyy")</f>
        <v>2024</v>
      </c>
      <c r="V905" s="5">
        <f ca="1">TODAY()-Table1[[#This Row],[Joining Date]]</f>
        <v>840</v>
      </c>
      <c r="W905" t="str">
        <f>LEFT(Table1[[#This Row],[Employee Name]],FIND(" ",Table1[[#This Row],[Employee Name]])-1)</f>
        <v>Ravi</v>
      </c>
      <c r="X905" t="str">
        <f>RIGHT(Table1[[#This Row],[Employee Name]],LEN(Table1[[#This Row],[Employee Name]])-FIND(" ",Table1[[#This Row],[Employee Name]]))</f>
        <v>Teja</v>
      </c>
      <c r="Y905" t="str">
        <f>Table1[[#This Row],[Department]]&amp;"-"&amp;Table1[[#This Row],[Employee ID]]</f>
        <v>IT-E01779</v>
      </c>
      <c r="Z905" t="str">
        <f>LEFT(Table1[[#This Row],[Department]],3)</f>
        <v>IT</v>
      </c>
      <c r="AA905" t="str">
        <f>_xlfn.XLOOKUP(Table1[[#This Row],[Manager ID]],MANAGERS!A:A,MANAGERS!B:B)</f>
        <v>Manager_14</v>
      </c>
      <c r="AB905" t="str" cm="1">
        <f t="array" ref="AB905">_xlfn.XLOOKUP(Table1[[#This Row],[Manager ID]],Table2[[#All],[Manager ID]],Table2[[#All],[Department Head]])</f>
        <v>Marketing</v>
      </c>
      <c r="AC905" s="2">
        <f>_xlfn.XLOOKUP(Table1[[#This Row],[City]],L:L,O:O)</f>
        <v>0.23674293405114402</v>
      </c>
      <c r="AD905" t="str" cm="1">
        <f t="array" ref="AD905">_xlfn.IFS(Table1[[#This Row],[Performance Score]]&gt;=90,"Excellent",Table1[[#This Row],[Performance Score]]&gt;=75,"Good",Table1[[#This Row],[Performance Score]]&gt;=60,"Average",Table1[[#This Row],[Performance Score]]&lt;=60,"Need Improvement")</f>
        <v>Need Improvement</v>
      </c>
      <c r="AE905" t="str">
        <f>IF(AND(Table1[[#This Row],[Attendance %]]&gt;=80,(Table1[[#This Row],[Performance Score]]&gt;=80)),"Eligible","Not Eligible")</f>
        <v>Not Eligible</v>
      </c>
      <c r="AF905" t="str">
        <f>IF(Table1[[#This Row],[Performance Score]]&gt;=80,"High Performer","Low Performer")</f>
        <v>Low Performer</v>
      </c>
      <c r="AG905" t="str" cm="1">
        <f t="array" aca="1" ref="AG905" ca="1">_xlfn.IFS(Table1[[#This Row],[Experience]]&lt;=3,"Junior",Table1[[#This Row],[Experience]]&lt;=7,"Mid Level",Table1[[#This Row],[Experience]]&gt;=7,"Senior")</f>
        <v>Junior</v>
      </c>
      <c r="AH905" t="str">
        <f>IF(Table1[[#This Row],[Attendance %]]&gt;75,"OK","Below 75")</f>
        <v>OK</v>
      </c>
      <c r="AI905" t="b">
        <f>ISBLANK(Table1[[#This Row],[Employee ID]])</f>
        <v>0</v>
      </c>
      <c r="AJ905" t="b">
        <f>ISNUMBER(Table1[[#This Row],[Total Salary  ]])</f>
        <v>1</v>
      </c>
      <c r="AK905" t="str">
        <f>IFERROR(_xlfn.XLOOKUP(Table1[[#This Row],[Manager ID]],MANAGERS!A:A,MANAGERS!B:B),"Not Found")</f>
        <v>Manager_14</v>
      </c>
    </row>
    <row r="906" spans="1:37" x14ac:dyDescent="0.2">
      <c r="A906" t="s">
        <v>1331</v>
      </c>
      <c r="B906" t="s">
        <v>29</v>
      </c>
      <c r="C906" t="s">
        <v>15</v>
      </c>
      <c r="D906" t="s">
        <v>46</v>
      </c>
      <c r="E906" t="s">
        <v>65</v>
      </c>
      <c r="F906" s="1">
        <v>43145</v>
      </c>
      <c r="G906" s="1">
        <v>41208</v>
      </c>
      <c r="H906">
        <v>112649</v>
      </c>
      <c r="I906">
        <v>8816</v>
      </c>
      <c r="J906">
        <v>82</v>
      </c>
      <c r="K906">
        <v>91</v>
      </c>
      <c r="L906" t="s">
        <v>53</v>
      </c>
      <c r="M906">
        <v>108</v>
      </c>
      <c r="N906">
        <f>Table1[[#This Row],[Basic Salary]]+Table1[[#This Row],[Bonus]]</f>
        <v>121465</v>
      </c>
      <c r="O906" s="2">
        <f>Table1[[#This Row],[Bonus]]/Table1[[#This Row],[Basic Salary]]</f>
        <v>7.8260792372768506E-2</v>
      </c>
      <c r="P906">
        <f ca="1">DATEDIF(Table1[[#This Row],[Date of Birth]],TODAY(),"Y")</f>
        <v>13</v>
      </c>
      <c r="Q906">
        <f ca="1">DATEDIF(Table1[[#This Row],[Joining Date]],TODAY(),"Y")</f>
        <v>8</v>
      </c>
      <c r="R906" t="str">
        <f ca="1">IF(YEAR(Table1[[#This Row],[Joining Date]])=YEAR(TODAY()),"Yes","No")</f>
        <v>No</v>
      </c>
      <c r="S906" t="str">
        <f ca="1">IF(Table1[[#This Row],[Experience]]&gt;5,"Yes","No")</f>
        <v>Yes</v>
      </c>
      <c r="T906" t="str">
        <f>TEXT(Table1[[#This Row],[Joining Date]],"mmmm")</f>
        <v>February</v>
      </c>
      <c r="U906" t="str">
        <f>TEXT(Table1[[#This Row],[Joining Date]],"yyyy")</f>
        <v>2018</v>
      </c>
      <c r="V906" s="5">
        <f ca="1">TODAY()-Table1[[#This Row],[Joining Date]]</f>
        <v>3094</v>
      </c>
      <c r="W906" t="str">
        <f>LEFT(Table1[[#This Row],[Employee Name]],FIND(" ",Table1[[#This Row],[Employee Name]])-1)</f>
        <v>Vikram</v>
      </c>
      <c r="X906" t="str">
        <f>RIGHT(Table1[[#This Row],[Employee Name]],LEN(Table1[[#This Row],[Employee Name]])-FIND(" ",Table1[[#This Row],[Employee Name]]))</f>
        <v>Singh</v>
      </c>
      <c r="Y906" t="str">
        <f>Table1[[#This Row],[Department]]&amp;"-"&amp;Table1[[#This Row],[Employee ID]]</f>
        <v>Support-E01275</v>
      </c>
      <c r="Z906" t="str">
        <f>LEFT(Table1[[#This Row],[Department]],3)</f>
        <v>Sup</v>
      </c>
      <c r="AA906" t="str">
        <f>_xlfn.XLOOKUP(Table1[[#This Row],[Manager ID]],MANAGERS!A:A,MANAGERS!B:B)</f>
        <v>Manager_8</v>
      </c>
      <c r="AB906" t="str" cm="1">
        <f t="array" ref="AB906">_xlfn.XLOOKUP(Table1[[#This Row],[Manager ID]],Table2[[#All],[Manager ID]],Table2[[#All],[Department Head]])</f>
        <v>Sales</v>
      </c>
      <c r="AC906" s="2">
        <f>_xlfn.XLOOKUP(Table1[[#This Row],[City]],L:L,O:O)</f>
        <v>0.23685887225230964</v>
      </c>
      <c r="AD906" t="str" cm="1">
        <f t="array" ref="AD906">_xlfn.IFS(Table1[[#This Row],[Performance Score]]&gt;=90,"Excellent",Table1[[#This Row],[Performance Score]]&gt;=75,"Good",Table1[[#This Row],[Performance Score]]&gt;=60,"Average",Table1[[#This Row],[Performance Score]]&lt;=60,"Need Improvement")</f>
        <v>Excellent</v>
      </c>
      <c r="AE906" t="str">
        <f>IF(AND(Table1[[#This Row],[Attendance %]]&gt;=80,(Table1[[#This Row],[Performance Score]]&gt;=80)),"Eligible","Not Eligible")</f>
        <v>Eligible</v>
      </c>
      <c r="AF906" t="str">
        <f>IF(Table1[[#This Row],[Performance Score]]&gt;=80,"High Performer","Low Performer")</f>
        <v>High Performer</v>
      </c>
      <c r="AG906" t="str" cm="1">
        <f t="array" aca="1" ref="AG906" ca="1">_xlfn.IFS(Table1[[#This Row],[Experience]]&lt;=3,"Junior",Table1[[#This Row],[Experience]]&lt;=7,"Mid Level",Table1[[#This Row],[Experience]]&gt;=7,"Senior")</f>
        <v>Senior</v>
      </c>
      <c r="AH906" t="str">
        <f>IF(Table1[[#This Row],[Attendance %]]&gt;75,"OK","Below 75")</f>
        <v>OK</v>
      </c>
      <c r="AI906" t="b">
        <f>ISBLANK(Table1[[#This Row],[Employee ID]])</f>
        <v>0</v>
      </c>
      <c r="AJ906" t="b">
        <f>ISNUMBER(Table1[[#This Row],[Total Salary  ]])</f>
        <v>1</v>
      </c>
      <c r="AK906" t="str">
        <f>IFERROR(_xlfn.XLOOKUP(Table1[[#This Row],[Manager ID]],MANAGERS!A:A,MANAGERS!B:B),"Not Found")</f>
        <v>Manager_8</v>
      </c>
    </row>
    <row r="907" spans="1:37" x14ac:dyDescent="0.2">
      <c r="A907" t="s">
        <v>808</v>
      </c>
      <c r="B907" t="s">
        <v>42</v>
      </c>
      <c r="C907" t="s">
        <v>15</v>
      </c>
      <c r="D907" t="s">
        <v>40</v>
      </c>
      <c r="E907" t="s">
        <v>26</v>
      </c>
      <c r="F907" s="1">
        <v>44145</v>
      </c>
      <c r="G907" s="1">
        <v>40010</v>
      </c>
      <c r="H907">
        <v>113672</v>
      </c>
      <c r="I907">
        <v>7785</v>
      </c>
      <c r="J907">
        <v>67</v>
      </c>
      <c r="K907">
        <v>49</v>
      </c>
      <c r="L907" t="s">
        <v>27</v>
      </c>
      <c r="M907">
        <v>113</v>
      </c>
      <c r="N907">
        <f>Table1[[#This Row],[Basic Salary]]+Table1[[#This Row],[Bonus]]</f>
        <v>121457</v>
      </c>
      <c r="O907" s="2">
        <f>Table1[[#This Row],[Bonus]]/Table1[[#This Row],[Basic Salary]]</f>
        <v>6.8486522626504329E-2</v>
      </c>
      <c r="P907">
        <f ca="1">DATEDIF(Table1[[#This Row],[Date of Birth]],TODAY(),"Y")</f>
        <v>17</v>
      </c>
      <c r="Q907">
        <f ca="1">DATEDIF(Table1[[#This Row],[Joining Date]],TODAY(),"Y")</f>
        <v>5</v>
      </c>
      <c r="R907" t="str">
        <f ca="1">IF(YEAR(Table1[[#This Row],[Joining Date]])=YEAR(TODAY()),"Yes","No")</f>
        <v>No</v>
      </c>
      <c r="S907" t="str">
        <f ca="1">IF(Table1[[#This Row],[Experience]]&gt;5,"Yes","No")</f>
        <v>No</v>
      </c>
      <c r="T907" t="str">
        <f>TEXT(Table1[[#This Row],[Joining Date]],"mmmm")</f>
        <v>November</v>
      </c>
      <c r="U907" t="str">
        <f>TEXT(Table1[[#This Row],[Joining Date]],"yyyy")</f>
        <v>2020</v>
      </c>
      <c r="V907" s="5">
        <f ca="1">TODAY()-Table1[[#This Row],[Joining Date]]</f>
        <v>2094</v>
      </c>
      <c r="W907" t="str">
        <f>LEFT(Table1[[#This Row],[Employee Name]],FIND(" ",Table1[[#This Row],[Employee Name]])-1)</f>
        <v>Krishna</v>
      </c>
      <c r="X907" t="str">
        <f>RIGHT(Table1[[#This Row],[Employee Name]],LEN(Table1[[#This Row],[Employee Name]])-FIND(" ",Table1[[#This Row],[Employee Name]]))</f>
        <v>Chaitanya</v>
      </c>
      <c r="Y907" t="str">
        <f>Table1[[#This Row],[Department]]&amp;"-"&amp;Table1[[#This Row],[Employee ID]]</f>
        <v>IT-E00752</v>
      </c>
      <c r="Z907" t="str">
        <f>LEFT(Table1[[#This Row],[Department]],3)</f>
        <v>IT</v>
      </c>
      <c r="AA907" t="str">
        <f>_xlfn.XLOOKUP(Table1[[#This Row],[Manager ID]],MANAGERS!A:A,MANAGERS!B:B)</f>
        <v>Manager_13</v>
      </c>
      <c r="AB907" t="str" cm="1">
        <f t="array" ref="AB907">_xlfn.XLOOKUP(Table1[[#This Row],[Manager ID]],Table2[[#All],[Manager ID]],Table2[[#All],[Department Head]])</f>
        <v>HR</v>
      </c>
      <c r="AC907" s="2">
        <f>_xlfn.XLOOKUP(Table1[[#This Row],[City]],L:L,O:O)</f>
        <v>0.23674293405114402</v>
      </c>
      <c r="AD907" t="str" cm="1">
        <f t="array" ref="AD907">_xlfn.IFS(Table1[[#This Row],[Performance Score]]&gt;=90,"Excellent",Table1[[#This Row],[Performance Score]]&gt;=75,"Good",Table1[[#This Row],[Performance Score]]&gt;=60,"Average",Table1[[#This Row],[Performance Score]]&lt;=60,"Need Improvement")</f>
        <v>Need Improvement</v>
      </c>
      <c r="AE907" t="str">
        <f>IF(AND(Table1[[#This Row],[Attendance %]]&gt;=80,(Table1[[#This Row],[Performance Score]]&gt;=80)),"Eligible","Not Eligible")</f>
        <v>Not Eligible</v>
      </c>
      <c r="AF907" t="str">
        <f>IF(Table1[[#This Row],[Performance Score]]&gt;=80,"High Performer","Low Performer")</f>
        <v>Low Performer</v>
      </c>
      <c r="AG907" t="str" cm="1">
        <f t="array" aca="1" ref="AG907" ca="1">_xlfn.IFS(Table1[[#This Row],[Experience]]&lt;=3,"Junior",Table1[[#This Row],[Experience]]&lt;=7,"Mid Level",Table1[[#This Row],[Experience]]&gt;=7,"Senior")</f>
        <v>Mid Level</v>
      </c>
      <c r="AH907" t="str">
        <f>IF(Table1[[#This Row],[Attendance %]]&gt;75,"OK","Below 75")</f>
        <v>Below 75</v>
      </c>
      <c r="AI907" t="b">
        <f>ISBLANK(Table1[[#This Row],[Employee ID]])</f>
        <v>0</v>
      </c>
      <c r="AJ907" t="b">
        <f>ISNUMBER(Table1[[#This Row],[Total Salary  ]])</f>
        <v>1</v>
      </c>
      <c r="AK907" t="str">
        <f>IFERROR(_xlfn.XLOOKUP(Table1[[#This Row],[Manager ID]],MANAGERS!A:A,MANAGERS!B:B),"Not Found")</f>
        <v>Manager_13</v>
      </c>
    </row>
    <row r="908" spans="1:37" x14ac:dyDescent="0.2">
      <c r="A908" t="s">
        <v>870</v>
      </c>
      <c r="B908" t="s">
        <v>14</v>
      </c>
      <c r="C908" t="s">
        <v>21</v>
      </c>
      <c r="D908" t="s">
        <v>81</v>
      </c>
      <c r="E908" t="s">
        <v>22</v>
      </c>
      <c r="F908" s="1">
        <v>45051</v>
      </c>
      <c r="G908" s="1">
        <v>30379</v>
      </c>
      <c r="H908">
        <v>96716</v>
      </c>
      <c r="I908">
        <v>24735</v>
      </c>
      <c r="J908">
        <v>84</v>
      </c>
      <c r="K908">
        <v>45</v>
      </c>
      <c r="L908" t="s">
        <v>27</v>
      </c>
      <c r="M908">
        <v>109</v>
      </c>
      <c r="N908">
        <f>Table1[[#This Row],[Basic Salary]]+Table1[[#This Row],[Bonus]]</f>
        <v>121451</v>
      </c>
      <c r="O908" s="2">
        <f>Table1[[#This Row],[Bonus]]/Table1[[#This Row],[Basic Salary]]</f>
        <v>0.25574879027255054</v>
      </c>
      <c r="P908">
        <f ca="1">DATEDIF(Table1[[#This Row],[Date of Birth]],TODAY(),"Y")</f>
        <v>43</v>
      </c>
      <c r="Q908">
        <f ca="1">DATEDIF(Table1[[#This Row],[Joining Date]],TODAY(),"Y")</f>
        <v>3</v>
      </c>
      <c r="R908" t="str">
        <f ca="1">IF(YEAR(Table1[[#This Row],[Joining Date]])=YEAR(TODAY()),"Yes","No")</f>
        <v>No</v>
      </c>
      <c r="S908" t="str">
        <f ca="1">IF(Table1[[#This Row],[Experience]]&gt;5,"Yes","No")</f>
        <v>No</v>
      </c>
      <c r="T908" t="str">
        <f>TEXT(Table1[[#This Row],[Joining Date]],"mmmm")</f>
        <v>May</v>
      </c>
      <c r="U908" t="str">
        <f>TEXT(Table1[[#This Row],[Joining Date]],"yyyy")</f>
        <v>2023</v>
      </c>
      <c r="V908" s="5">
        <f ca="1">TODAY()-Table1[[#This Row],[Joining Date]]</f>
        <v>1188</v>
      </c>
      <c r="W908" t="str">
        <f>LEFT(Table1[[#This Row],[Employee Name]],FIND(" ",Table1[[#This Row],[Employee Name]])-1)</f>
        <v>Nisha</v>
      </c>
      <c r="X908" t="str">
        <f>RIGHT(Table1[[#This Row],[Employee Name]],LEN(Table1[[#This Row],[Employee Name]])-FIND(" ",Table1[[#This Row],[Employee Name]]))</f>
        <v>Kapoor</v>
      </c>
      <c r="Y908" t="str">
        <f>Table1[[#This Row],[Department]]&amp;"-"&amp;Table1[[#This Row],[Employee ID]]</f>
        <v>Sales-E00814</v>
      </c>
      <c r="Z908" t="str">
        <f>LEFT(Table1[[#This Row],[Department]],3)</f>
        <v>Sal</v>
      </c>
      <c r="AA908" t="str">
        <f>_xlfn.XLOOKUP(Table1[[#This Row],[Manager ID]],MANAGERS!A:A,MANAGERS!B:B)</f>
        <v>Manager_9</v>
      </c>
      <c r="AB908" t="str" cm="1">
        <f t="array" ref="AB908">_xlfn.XLOOKUP(Table1[[#This Row],[Manager ID]],Table2[[#All],[Manager ID]],Table2[[#All],[Department Head]])</f>
        <v>Sales</v>
      </c>
      <c r="AC908" s="2">
        <f>_xlfn.XLOOKUP(Table1[[#This Row],[City]],L:L,O:O)</f>
        <v>0.23674293405114402</v>
      </c>
      <c r="AD908" t="str" cm="1">
        <f t="array" ref="AD908">_xlfn.IFS(Table1[[#This Row],[Performance Score]]&gt;=90,"Excellent",Table1[[#This Row],[Performance Score]]&gt;=75,"Good",Table1[[#This Row],[Performance Score]]&gt;=60,"Average",Table1[[#This Row],[Performance Score]]&lt;=60,"Need Improvement")</f>
        <v>Need Improvement</v>
      </c>
      <c r="AE908" t="str">
        <f>IF(AND(Table1[[#This Row],[Attendance %]]&gt;=80,(Table1[[#This Row],[Performance Score]]&gt;=80)),"Eligible","Not Eligible")</f>
        <v>Not Eligible</v>
      </c>
      <c r="AF908" t="str">
        <f>IF(Table1[[#This Row],[Performance Score]]&gt;=80,"High Performer","Low Performer")</f>
        <v>Low Performer</v>
      </c>
      <c r="AG908" t="str" cm="1">
        <f t="array" aca="1" ref="AG908" ca="1">_xlfn.IFS(Table1[[#This Row],[Experience]]&lt;=3,"Junior",Table1[[#This Row],[Experience]]&lt;=7,"Mid Level",Table1[[#This Row],[Experience]]&gt;=7,"Senior")</f>
        <v>Junior</v>
      </c>
      <c r="AH908" t="str">
        <f>IF(Table1[[#This Row],[Attendance %]]&gt;75,"OK","Below 75")</f>
        <v>OK</v>
      </c>
      <c r="AI908" t="b">
        <f>ISBLANK(Table1[[#This Row],[Employee ID]])</f>
        <v>0</v>
      </c>
      <c r="AJ908" t="b">
        <f>ISNUMBER(Table1[[#This Row],[Total Salary  ]])</f>
        <v>1</v>
      </c>
      <c r="AK908" t="str">
        <f>IFERROR(_xlfn.XLOOKUP(Table1[[#This Row],[Manager ID]],MANAGERS!A:A,MANAGERS!B:B),"Not Found")</f>
        <v>Manager_9</v>
      </c>
    </row>
    <row r="909" spans="1:37" x14ac:dyDescent="0.2">
      <c r="A909" t="s">
        <v>4846</v>
      </c>
      <c r="B909" t="s">
        <v>69</v>
      </c>
      <c r="C909" t="s">
        <v>21</v>
      </c>
      <c r="D909" t="s">
        <v>81</v>
      </c>
      <c r="E909" t="s">
        <v>22</v>
      </c>
      <c r="F909" s="1">
        <v>42775</v>
      </c>
      <c r="G909" s="1">
        <v>29292</v>
      </c>
      <c r="H909">
        <v>114866</v>
      </c>
      <c r="I909">
        <v>6565</v>
      </c>
      <c r="J909">
        <v>80</v>
      </c>
      <c r="K909">
        <v>98</v>
      </c>
      <c r="L909" t="s">
        <v>18</v>
      </c>
      <c r="M909">
        <v>102</v>
      </c>
      <c r="N909">
        <f>Table1[[#This Row],[Basic Salary]]+Table1[[#This Row],[Bonus]]</f>
        <v>121431</v>
      </c>
      <c r="O909" s="2">
        <f>Table1[[#This Row],[Bonus]]/Table1[[#This Row],[Basic Salary]]</f>
        <v>5.7153552835477864E-2</v>
      </c>
      <c r="P909">
        <f ca="1">DATEDIF(Table1[[#This Row],[Date of Birth]],TODAY(),"Y")</f>
        <v>46</v>
      </c>
      <c r="Q909">
        <f ca="1">DATEDIF(Table1[[#This Row],[Joining Date]],TODAY(),"Y")</f>
        <v>9</v>
      </c>
      <c r="R909" t="str">
        <f ca="1">IF(YEAR(Table1[[#This Row],[Joining Date]])=YEAR(TODAY()),"Yes","No")</f>
        <v>No</v>
      </c>
      <c r="S909" t="str">
        <f ca="1">IF(Table1[[#This Row],[Experience]]&gt;5,"Yes","No")</f>
        <v>Yes</v>
      </c>
      <c r="T909" t="str">
        <f>TEXT(Table1[[#This Row],[Joining Date]],"mmmm")</f>
        <v>February</v>
      </c>
      <c r="U909" t="str">
        <f>TEXT(Table1[[#This Row],[Joining Date]],"yyyy")</f>
        <v>2017</v>
      </c>
      <c r="V909" s="5">
        <f ca="1">TODAY()-Table1[[#This Row],[Joining Date]]</f>
        <v>3464</v>
      </c>
      <c r="W909" t="str">
        <f>LEFT(Table1[[#This Row],[Employee Name]],FIND(" ",Table1[[#This Row],[Employee Name]])-1)</f>
        <v>Neha</v>
      </c>
      <c r="X909" t="str">
        <f>RIGHT(Table1[[#This Row],[Employee Name]],LEN(Table1[[#This Row],[Employee Name]])-FIND(" ",Table1[[#This Row],[Employee Name]]))</f>
        <v>Kulkarni</v>
      </c>
      <c r="Y909" t="str">
        <f>Table1[[#This Row],[Department]]&amp;"-"&amp;Table1[[#This Row],[Employee ID]]</f>
        <v>Sales-E04790</v>
      </c>
      <c r="Z909" t="str">
        <f>LEFT(Table1[[#This Row],[Department]],3)</f>
        <v>Sal</v>
      </c>
      <c r="AA909" t="str">
        <f>_xlfn.XLOOKUP(Table1[[#This Row],[Manager ID]],MANAGERS!A:A,MANAGERS!B:B)</f>
        <v>Manager_2</v>
      </c>
      <c r="AB909" t="str" cm="1">
        <f t="array" ref="AB909">_xlfn.XLOOKUP(Table1[[#This Row],[Manager ID]],Table2[[#All],[Manager ID]],Table2[[#All],[Department Head]])</f>
        <v>Sales</v>
      </c>
      <c r="AC909" s="2">
        <f>_xlfn.XLOOKUP(Table1[[#This Row],[City]],L:L,O:O)</f>
        <v>0.21356479274849693</v>
      </c>
      <c r="AD909" t="str" cm="1">
        <f t="array" ref="AD909">_xlfn.IFS(Table1[[#This Row],[Performance Score]]&gt;=90,"Excellent",Table1[[#This Row],[Performance Score]]&gt;=75,"Good",Table1[[#This Row],[Performance Score]]&gt;=60,"Average",Table1[[#This Row],[Performance Score]]&lt;=60,"Need Improvement")</f>
        <v>Excellent</v>
      </c>
      <c r="AE909" t="str">
        <f>IF(AND(Table1[[#This Row],[Attendance %]]&gt;=80,(Table1[[#This Row],[Performance Score]]&gt;=80)),"Eligible","Not Eligible")</f>
        <v>Eligible</v>
      </c>
      <c r="AF909" t="str">
        <f>IF(Table1[[#This Row],[Performance Score]]&gt;=80,"High Performer","Low Performer")</f>
        <v>High Performer</v>
      </c>
      <c r="AG909" t="str" cm="1">
        <f t="array" aca="1" ref="AG909" ca="1">_xlfn.IFS(Table1[[#This Row],[Experience]]&lt;=3,"Junior",Table1[[#This Row],[Experience]]&lt;=7,"Mid Level",Table1[[#This Row],[Experience]]&gt;=7,"Senior")</f>
        <v>Senior</v>
      </c>
      <c r="AH909" t="str">
        <f>IF(Table1[[#This Row],[Attendance %]]&gt;75,"OK","Below 75")</f>
        <v>OK</v>
      </c>
      <c r="AI909" t="b">
        <f>ISBLANK(Table1[[#This Row],[Employee ID]])</f>
        <v>0</v>
      </c>
      <c r="AJ909" t="b">
        <f>ISNUMBER(Table1[[#This Row],[Total Salary  ]])</f>
        <v>1</v>
      </c>
      <c r="AK909" t="str">
        <f>IFERROR(_xlfn.XLOOKUP(Table1[[#This Row],[Manager ID]],MANAGERS!A:A,MANAGERS!B:B),"Not Found")</f>
        <v>Manager_2</v>
      </c>
    </row>
    <row r="910" spans="1:37" x14ac:dyDescent="0.2">
      <c r="A910" t="s">
        <v>4372</v>
      </c>
      <c r="B910" t="s">
        <v>20</v>
      </c>
      <c r="C910" t="s">
        <v>15</v>
      </c>
      <c r="D910" t="s">
        <v>33</v>
      </c>
      <c r="E910" t="s">
        <v>65</v>
      </c>
      <c r="F910" s="1">
        <v>42576</v>
      </c>
      <c r="G910" s="1">
        <v>37583</v>
      </c>
      <c r="H910">
        <v>116384</v>
      </c>
      <c r="I910">
        <v>5031</v>
      </c>
      <c r="J910">
        <v>85</v>
      </c>
      <c r="K910">
        <v>51</v>
      </c>
      <c r="L910" t="s">
        <v>31</v>
      </c>
      <c r="M910">
        <v>108</v>
      </c>
      <c r="N910">
        <f>Table1[[#This Row],[Basic Salary]]+Table1[[#This Row],[Bonus]]</f>
        <v>121415</v>
      </c>
      <c r="O910" s="2">
        <f>Table1[[#This Row],[Bonus]]/Table1[[#This Row],[Basic Salary]]</f>
        <v>4.3227591421501239E-2</v>
      </c>
      <c r="P910">
        <f ca="1">DATEDIF(Table1[[#This Row],[Date of Birth]],TODAY(),"Y")</f>
        <v>23</v>
      </c>
      <c r="Q910">
        <f ca="1">DATEDIF(Table1[[#This Row],[Joining Date]],TODAY(),"Y")</f>
        <v>10</v>
      </c>
      <c r="R910" t="str">
        <f ca="1">IF(YEAR(Table1[[#This Row],[Joining Date]])=YEAR(TODAY()),"Yes","No")</f>
        <v>No</v>
      </c>
      <c r="S910" t="str">
        <f ca="1">IF(Table1[[#This Row],[Experience]]&gt;5,"Yes","No")</f>
        <v>Yes</v>
      </c>
      <c r="T910" t="str">
        <f>TEXT(Table1[[#This Row],[Joining Date]],"mmmm")</f>
        <v>July</v>
      </c>
      <c r="U910" t="str">
        <f>TEXT(Table1[[#This Row],[Joining Date]],"yyyy")</f>
        <v>2016</v>
      </c>
      <c r="V910" s="5">
        <f ca="1">TODAY()-Table1[[#This Row],[Joining Date]]</f>
        <v>3663</v>
      </c>
      <c r="W910" t="str">
        <f>LEFT(Table1[[#This Row],[Employee Name]],FIND(" ",Table1[[#This Row],[Employee Name]])-1)</f>
        <v>Rahul</v>
      </c>
      <c r="X910" t="str">
        <f>RIGHT(Table1[[#This Row],[Employee Name]],LEN(Table1[[#This Row],[Employee Name]])-FIND(" ",Table1[[#This Row],[Employee Name]]))</f>
        <v>Verma</v>
      </c>
      <c r="Y910" t="str">
        <f>Table1[[#This Row],[Department]]&amp;"-"&amp;Table1[[#This Row],[Employee ID]]</f>
        <v>Marketing-E04316</v>
      </c>
      <c r="Z910" t="str">
        <f>LEFT(Table1[[#This Row],[Department]],3)</f>
        <v>Mar</v>
      </c>
      <c r="AA910" t="str">
        <f>_xlfn.XLOOKUP(Table1[[#This Row],[Manager ID]],MANAGERS!A:A,MANAGERS!B:B)</f>
        <v>Manager_8</v>
      </c>
      <c r="AB910" t="str" cm="1">
        <f t="array" ref="AB910">_xlfn.XLOOKUP(Table1[[#This Row],[Manager ID]],Table2[[#All],[Manager ID]],Table2[[#All],[Department Head]])</f>
        <v>Sales</v>
      </c>
      <c r="AC910" s="2">
        <f>_xlfn.XLOOKUP(Table1[[#This Row],[City]],L:L,O:O)</f>
        <v>0.241864189087755</v>
      </c>
      <c r="AD910" t="str" cm="1">
        <f t="array" ref="AD910">_xlfn.IFS(Table1[[#This Row],[Performance Score]]&gt;=90,"Excellent",Table1[[#This Row],[Performance Score]]&gt;=75,"Good",Table1[[#This Row],[Performance Score]]&gt;=60,"Average",Table1[[#This Row],[Performance Score]]&lt;=60,"Need Improvement")</f>
        <v>Need Improvement</v>
      </c>
      <c r="AE910" t="str">
        <f>IF(AND(Table1[[#This Row],[Attendance %]]&gt;=80,(Table1[[#This Row],[Performance Score]]&gt;=80)),"Eligible","Not Eligible")</f>
        <v>Not Eligible</v>
      </c>
      <c r="AF910" t="str">
        <f>IF(Table1[[#This Row],[Performance Score]]&gt;=80,"High Performer","Low Performer")</f>
        <v>Low Performer</v>
      </c>
      <c r="AG910" t="str" cm="1">
        <f t="array" aca="1" ref="AG910" ca="1">_xlfn.IFS(Table1[[#This Row],[Experience]]&lt;=3,"Junior",Table1[[#This Row],[Experience]]&lt;=7,"Mid Level",Table1[[#This Row],[Experience]]&gt;=7,"Senior")</f>
        <v>Senior</v>
      </c>
      <c r="AH910" t="str">
        <f>IF(Table1[[#This Row],[Attendance %]]&gt;75,"OK","Below 75")</f>
        <v>OK</v>
      </c>
      <c r="AI910" t="b">
        <f>ISBLANK(Table1[[#This Row],[Employee ID]])</f>
        <v>0</v>
      </c>
      <c r="AJ910" t="b">
        <f>ISNUMBER(Table1[[#This Row],[Total Salary  ]])</f>
        <v>1</v>
      </c>
      <c r="AK910" t="str">
        <f>IFERROR(_xlfn.XLOOKUP(Table1[[#This Row],[Manager ID]],MANAGERS!A:A,MANAGERS!B:B),"Not Found")</f>
        <v>Manager_8</v>
      </c>
    </row>
    <row r="911" spans="1:37" x14ac:dyDescent="0.2">
      <c r="A911" t="s">
        <v>2762</v>
      </c>
      <c r="B911" t="s">
        <v>60</v>
      </c>
      <c r="C911" t="s">
        <v>15</v>
      </c>
      <c r="D911" t="s">
        <v>43</v>
      </c>
      <c r="E911" t="s">
        <v>26</v>
      </c>
      <c r="F911" s="1">
        <v>43187</v>
      </c>
      <c r="G911" s="1">
        <v>40107</v>
      </c>
      <c r="H911">
        <v>108482</v>
      </c>
      <c r="I911">
        <v>12909</v>
      </c>
      <c r="J911">
        <v>72</v>
      </c>
      <c r="K911">
        <v>89</v>
      </c>
      <c r="L911" t="s">
        <v>53</v>
      </c>
      <c r="M911">
        <v>105</v>
      </c>
      <c r="N911">
        <f>Table1[[#This Row],[Basic Salary]]+Table1[[#This Row],[Bonus]]</f>
        <v>121391</v>
      </c>
      <c r="O911" s="2">
        <f>Table1[[#This Row],[Bonus]]/Table1[[#This Row],[Basic Salary]]</f>
        <v>0.11899669991334968</v>
      </c>
      <c r="P911">
        <f ca="1">DATEDIF(Table1[[#This Row],[Date of Birth]],TODAY(),"Y")</f>
        <v>16</v>
      </c>
      <c r="Q911">
        <f ca="1">DATEDIF(Table1[[#This Row],[Joining Date]],TODAY(),"Y")</f>
        <v>8</v>
      </c>
      <c r="R911" t="str">
        <f ca="1">IF(YEAR(Table1[[#This Row],[Joining Date]])=YEAR(TODAY()),"Yes","No")</f>
        <v>No</v>
      </c>
      <c r="S911" t="str">
        <f ca="1">IF(Table1[[#This Row],[Experience]]&gt;5,"Yes","No")</f>
        <v>Yes</v>
      </c>
      <c r="T911" t="str">
        <f>TEXT(Table1[[#This Row],[Joining Date]],"mmmm")</f>
        <v>March</v>
      </c>
      <c r="U911" t="str">
        <f>TEXT(Table1[[#This Row],[Joining Date]],"yyyy")</f>
        <v>2018</v>
      </c>
      <c r="V911" s="5">
        <f ca="1">TODAY()-Table1[[#This Row],[Joining Date]]</f>
        <v>3052</v>
      </c>
      <c r="W911" t="str">
        <f>LEFT(Table1[[#This Row],[Employee Name]],FIND(" ",Table1[[#This Row],[Employee Name]])-1)</f>
        <v>Gayathri</v>
      </c>
      <c r="X911" t="str">
        <f>RIGHT(Table1[[#This Row],[Employee Name]],LEN(Table1[[#This Row],[Employee Name]])-FIND(" ",Table1[[#This Row],[Employee Name]]))</f>
        <v>Iyer</v>
      </c>
      <c r="Y911" t="str">
        <f>Table1[[#This Row],[Department]]&amp;"-"&amp;Table1[[#This Row],[Employee ID]]</f>
        <v>Operations-E02706</v>
      </c>
      <c r="Z911" t="str">
        <f>LEFT(Table1[[#This Row],[Department]],3)</f>
        <v>Ope</v>
      </c>
      <c r="AA911" t="str">
        <f>_xlfn.XLOOKUP(Table1[[#This Row],[Manager ID]],MANAGERS!A:A,MANAGERS!B:B)</f>
        <v>Manager_5</v>
      </c>
      <c r="AB911" t="str" cm="1">
        <f t="array" ref="AB911">_xlfn.XLOOKUP(Table1[[#This Row],[Manager ID]],Table2[[#All],[Manager ID]],Table2[[#All],[Department Head]])</f>
        <v>Sales</v>
      </c>
      <c r="AC911" s="2">
        <f>_xlfn.XLOOKUP(Table1[[#This Row],[City]],L:L,O:O)</f>
        <v>0.23685887225230964</v>
      </c>
      <c r="AD911" t="str" cm="1">
        <f t="array" ref="AD911">_xlfn.IFS(Table1[[#This Row],[Performance Score]]&gt;=90,"Excellent",Table1[[#This Row],[Performance Score]]&gt;=75,"Good",Table1[[#This Row],[Performance Score]]&gt;=60,"Average",Table1[[#This Row],[Performance Score]]&lt;=60,"Need Improvement")</f>
        <v>Good</v>
      </c>
      <c r="AE911" t="str">
        <f>IF(AND(Table1[[#This Row],[Attendance %]]&gt;=80,(Table1[[#This Row],[Performance Score]]&gt;=80)),"Eligible","Not Eligible")</f>
        <v>Not Eligible</v>
      </c>
      <c r="AF911" t="str">
        <f>IF(Table1[[#This Row],[Performance Score]]&gt;=80,"High Performer","Low Performer")</f>
        <v>High Performer</v>
      </c>
      <c r="AG911" t="str" cm="1">
        <f t="array" aca="1" ref="AG911" ca="1">_xlfn.IFS(Table1[[#This Row],[Experience]]&lt;=3,"Junior",Table1[[#This Row],[Experience]]&lt;=7,"Mid Level",Table1[[#This Row],[Experience]]&gt;=7,"Senior")</f>
        <v>Senior</v>
      </c>
      <c r="AH911" t="str">
        <f>IF(Table1[[#This Row],[Attendance %]]&gt;75,"OK","Below 75")</f>
        <v>Below 75</v>
      </c>
      <c r="AI911" t="b">
        <f>ISBLANK(Table1[[#This Row],[Employee ID]])</f>
        <v>0</v>
      </c>
      <c r="AJ911" t="b">
        <f>ISNUMBER(Table1[[#This Row],[Total Salary  ]])</f>
        <v>1</v>
      </c>
      <c r="AK911" t="str">
        <f>IFERROR(_xlfn.XLOOKUP(Table1[[#This Row],[Manager ID]],MANAGERS!A:A,MANAGERS!B:B),"Not Found")</f>
        <v>Manager_5</v>
      </c>
    </row>
    <row r="912" spans="1:37" x14ac:dyDescent="0.2">
      <c r="A912" t="s">
        <v>3712</v>
      </c>
      <c r="B912" t="s">
        <v>60</v>
      </c>
      <c r="C912" t="s">
        <v>21</v>
      </c>
      <c r="D912" t="s">
        <v>16</v>
      </c>
      <c r="E912" t="s">
        <v>26</v>
      </c>
      <c r="F912" s="1">
        <v>43307</v>
      </c>
      <c r="G912" s="1">
        <v>37255</v>
      </c>
      <c r="H912">
        <v>113312</v>
      </c>
      <c r="I912">
        <v>8057</v>
      </c>
      <c r="J912">
        <v>70</v>
      </c>
      <c r="K912">
        <v>47</v>
      </c>
      <c r="L912" t="s">
        <v>53</v>
      </c>
      <c r="M912">
        <v>118</v>
      </c>
      <c r="N912">
        <f>Table1[[#This Row],[Basic Salary]]+Table1[[#This Row],[Bonus]]</f>
        <v>121369</v>
      </c>
      <c r="O912" s="2">
        <f>Table1[[#This Row],[Bonus]]/Table1[[#This Row],[Basic Salary]]</f>
        <v>7.1104560858514548E-2</v>
      </c>
      <c r="P912">
        <f ca="1">DATEDIF(Table1[[#This Row],[Date of Birth]],TODAY(),"Y")</f>
        <v>24</v>
      </c>
      <c r="Q912">
        <f ca="1">DATEDIF(Table1[[#This Row],[Joining Date]],TODAY(),"Y")</f>
        <v>8</v>
      </c>
      <c r="R912" t="str">
        <f ca="1">IF(YEAR(Table1[[#This Row],[Joining Date]])=YEAR(TODAY()),"Yes","No")</f>
        <v>No</v>
      </c>
      <c r="S912" t="str">
        <f ca="1">IF(Table1[[#This Row],[Experience]]&gt;5,"Yes","No")</f>
        <v>Yes</v>
      </c>
      <c r="T912" t="str">
        <f>TEXT(Table1[[#This Row],[Joining Date]],"mmmm")</f>
        <v>July</v>
      </c>
      <c r="U912" t="str">
        <f>TEXT(Table1[[#This Row],[Joining Date]],"yyyy")</f>
        <v>2018</v>
      </c>
      <c r="V912" s="5">
        <f ca="1">TODAY()-Table1[[#This Row],[Joining Date]]</f>
        <v>2932</v>
      </c>
      <c r="W912" t="str">
        <f>LEFT(Table1[[#This Row],[Employee Name]],FIND(" ",Table1[[#This Row],[Employee Name]])-1)</f>
        <v>Gayathri</v>
      </c>
      <c r="X912" t="str">
        <f>RIGHT(Table1[[#This Row],[Employee Name]],LEN(Table1[[#This Row],[Employee Name]])-FIND(" ",Table1[[#This Row],[Employee Name]]))</f>
        <v>Iyer</v>
      </c>
      <c r="Y912" t="str">
        <f>Table1[[#This Row],[Department]]&amp;"-"&amp;Table1[[#This Row],[Employee ID]]</f>
        <v>HR-E03656</v>
      </c>
      <c r="Z912" t="str">
        <f>LEFT(Table1[[#This Row],[Department]],3)</f>
        <v>HR</v>
      </c>
      <c r="AA912" t="str">
        <f>_xlfn.XLOOKUP(Table1[[#This Row],[Manager ID]],MANAGERS!A:A,MANAGERS!B:B)</f>
        <v>Manager_18</v>
      </c>
      <c r="AB912" t="str" cm="1">
        <f t="array" ref="AB912">_xlfn.XLOOKUP(Table1[[#This Row],[Manager ID]],Table2[[#All],[Manager ID]],Table2[[#All],[Department Head]])</f>
        <v>Support</v>
      </c>
      <c r="AC912" s="2">
        <f>_xlfn.XLOOKUP(Table1[[#This Row],[City]],L:L,O:O)</f>
        <v>0.23685887225230964</v>
      </c>
      <c r="AD912" t="str" cm="1">
        <f t="array" ref="AD912">_xlfn.IFS(Table1[[#This Row],[Performance Score]]&gt;=90,"Excellent",Table1[[#This Row],[Performance Score]]&gt;=75,"Good",Table1[[#This Row],[Performance Score]]&gt;=60,"Average",Table1[[#This Row],[Performance Score]]&lt;=60,"Need Improvement")</f>
        <v>Need Improvement</v>
      </c>
      <c r="AE912" t="str">
        <f>IF(AND(Table1[[#This Row],[Attendance %]]&gt;=80,(Table1[[#This Row],[Performance Score]]&gt;=80)),"Eligible","Not Eligible")</f>
        <v>Not Eligible</v>
      </c>
      <c r="AF912" t="str">
        <f>IF(Table1[[#This Row],[Performance Score]]&gt;=80,"High Performer","Low Performer")</f>
        <v>Low Performer</v>
      </c>
      <c r="AG912" t="str" cm="1">
        <f t="array" aca="1" ref="AG912" ca="1">_xlfn.IFS(Table1[[#This Row],[Experience]]&lt;=3,"Junior",Table1[[#This Row],[Experience]]&lt;=7,"Mid Level",Table1[[#This Row],[Experience]]&gt;=7,"Senior")</f>
        <v>Senior</v>
      </c>
      <c r="AH912" t="str">
        <f>IF(Table1[[#This Row],[Attendance %]]&gt;75,"OK","Below 75")</f>
        <v>Below 75</v>
      </c>
      <c r="AI912" t="b">
        <f>ISBLANK(Table1[[#This Row],[Employee ID]])</f>
        <v>0</v>
      </c>
      <c r="AJ912" t="b">
        <f>ISNUMBER(Table1[[#This Row],[Total Salary  ]])</f>
        <v>1</v>
      </c>
      <c r="AK912" t="str">
        <f>IFERROR(_xlfn.XLOOKUP(Table1[[#This Row],[Manager ID]],MANAGERS!A:A,MANAGERS!B:B),"Not Found")</f>
        <v>Manager_18</v>
      </c>
    </row>
    <row r="913" spans="1:37" x14ac:dyDescent="0.2">
      <c r="A913" t="s">
        <v>3676</v>
      </c>
      <c r="B913" t="s">
        <v>29</v>
      </c>
      <c r="C913" t="s">
        <v>21</v>
      </c>
      <c r="D913" t="s">
        <v>43</v>
      </c>
      <c r="E913" t="s">
        <v>30</v>
      </c>
      <c r="F913" s="1">
        <v>42034</v>
      </c>
      <c r="G913" s="1">
        <v>32515</v>
      </c>
      <c r="H913">
        <v>97919</v>
      </c>
      <c r="I913">
        <v>23444</v>
      </c>
      <c r="J913">
        <v>82</v>
      </c>
      <c r="K913">
        <v>60</v>
      </c>
      <c r="L913" t="s">
        <v>34</v>
      </c>
      <c r="M913">
        <v>110</v>
      </c>
      <c r="N913">
        <f>Table1[[#This Row],[Basic Salary]]+Table1[[#This Row],[Bonus]]</f>
        <v>121363</v>
      </c>
      <c r="O913" s="2">
        <f>Table1[[#This Row],[Bonus]]/Table1[[#This Row],[Basic Salary]]</f>
        <v>0.23942237972201513</v>
      </c>
      <c r="P913">
        <f ca="1">DATEDIF(Table1[[#This Row],[Date of Birth]],TODAY(),"Y")</f>
        <v>37</v>
      </c>
      <c r="Q913">
        <f ca="1">DATEDIF(Table1[[#This Row],[Joining Date]],TODAY(),"Y")</f>
        <v>11</v>
      </c>
      <c r="R913" t="str">
        <f ca="1">IF(YEAR(Table1[[#This Row],[Joining Date]])=YEAR(TODAY()),"Yes","No")</f>
        <v>No</v>
      </c>
      <c r="S913" t="str">
        <f ca="1">IF(Table1[[#This Row],[Experience]]&gt;5,"Yes","No")</f>
        <v>Yes</v>
      </c>
      <c r="T913" t="str">
        <f>TEXT(Table1[[#This Row],[Joining Date]],"mmmm")</f>
        <v>January</v>
      </c>
      <c r="U913" t="str">
        <f>TEXT(Table1[[#This Row],[Joining Date]],"yyyy")</f>
        <v>2015</v>
      </c>
      <c r="V913" s="5">
        <f ca="1">TODAY()-Table1[[#This Row],[Joining Date]]</f>
        <v>4205</v>
      </c>
      <c r="W913" t="str">
        <f>LEFT(Table1[[#This Row],[Employee Name]],FIND(" ",Table1[[#This Row],[Employee Name]])-1)</f>
        <v>Vikram</v>
      </c>
      <c r="X913" t="str">
        <f>RIGHT(Table1[[#This Row],[Employee Name]],LEN(Table1[[#This Row],[Employee Name]])-FIND(" ",Table1[[#This Row],[Employee Name]]))</f>
        <v>Singh</v>
      </c>
      <c r="Y913" t="str">
        <f>Table1[[#This Row],[Department]]&amp;"-"&amp;Table1[[#This Row],[Employee ID]]</f>
        <v>Operations-E03620</v>
      </c>
      <c r="Z913" t="str">
        <f>LEFT(Table1[[#This Row],[Department]],3)</f>
        <v>Ope</v>
      </c>
      <c r="AA913" t="str">
        <f>_xlfn.XLOOKUP(Table1[[#This Row],[Manager ID]],MANAGERS!A:A,MANAGERS!B:B)</f>
        <v>Manager_10</v>
      </c>
      <c r="AB913" t="str" cm="1">
        <f t="array" ref="AB913">_xlfn.XLOOKUP(Table1[[#This Row],[Manager ID]],Table2[[#All],[Manager ID]],Table2[[#All],[Department Head]])</f>
        <v>HR</v>
      </c>
      <c r="AC913" s="2">
        <f>_xlfn.XLOOKUP(Table1[[#This Row],[City]],L:L,O:O)</f>
        <v>0.24030340748661314</v>
      </c>
      <c r="AD913" t="str" cm="1">
        <f t="array" ref="AD913">_xlfn.IFS(Table1[[#This Row],[Performance Score]]&gt;=90,"Excellent",Table1[[#This Row],[Performance Score]]&gt;=75,"Good",Table1[[#This Row],[Performance Score]]&gt;=60,"Average",Table1[[#This Row],[Performance Score]]&lt;=60,"Need Improvement")</f>
        <v>Average</v>
      </c>
      <c r="AE913" t="str">
        <f>IF(AND(Table1[[#This Row],[Attendance %]]&gt;=80,(Table1[[#This Row],[Performance Score]]&gt;=80)),"Eligible","Not Eligible")</f>
        <v>Not Eligible</v>
      </c>
      <c r="AF913" t="str">
        <f>IF(Table1[[#This Row],[Performance Score]]&gt;=80,"High Performer","Low Performer")</f>
        <v>Low Performer</v>
      </c>
      <c r="AG913" t="str" cm="1">
        <f t="array" aca="1" ref="AG913" ca="1">_xlfn.IFS(Table1[[#This Row],[Experience]]&lt;=3,"Junior",Table1[[#This Row],[Experience]]&lt;=7,"Mid Level",Table1[[#This Row],[Experience]]&gt;=7,"Senior")</f>
        <v>Senior</v>
      </c>
      <c r="AH913" t="str">
        <f>IF(Table1[[#This Row],[Attendance %]]&gt;75,"OK","Below 75")</f>
        <v>OK</v>
      </c>
      <c r="AI913" t="b">
        <f>ISBLANK(Table1[[#This Row],[Employee ID]])</f>
        <v>0</v>
      </c>
      <c r="AJ913" t="b">
        <f>ISNUMBER(Table1[[#This Row],[Total Salary  ]])</f>
        <v>1</v>
      </c>
      <c r="AK913" t="str">
        <f>IFERROR(_xlfn.XLOOKUP(Table1[[#This Row],[Manager ID]],MANAGERS!A:A,MANAGERS!B:B),"Not Found")</f>
        <v>Manager_10</v>
      </c>
    </row>
    <row r="914" spans="1:37" x14ac:dyDescent="0.2">
      <c r="A914" t="s">
        <v>2887</v>
      </c>
      <c r="B914" t="s">
        <v>60</v>
      </c>
      <c r="C914" t="s">
        <v>15</v>
      </c>
      <c r="D914" t="s">
        <v>16</v>
      </c>
      <c r="E914" t="s">
        <v>65</v>
      </c>
      <c r="F914" s="1">
        <v>43555</v>
      </c>
      <c r="G914" s="1">
        <v>39637</v>
      </c>
      <c r="H914">
        <v>92740</v>
      </c>
      <c r="I914">
        <v>28608</v>
      </c>
      <c r="J914">
        <v>78</v>
      </c>
      <c r="K914">
        <v>81</v>
      </c>
      <c r="L914" t="s">
        <v>23</v>
      </c>
      <c r="M914">
        <v>112</v>
      </c>
      <c r="N914">
        <f>Table1[[#This Row],[Basic Salary]]+Table1[[#This Row],[Bonus]]</f>
        <v>121348</v>
      </c>
      <c r="O914" s="2">
        <f>Table1[[#This Row],[Bonus]]/Table1[[#This Row],[Basic Salary]]</f>
        <v>0.30847530731076128</v>
      </c>
      <c r="P914">
        <f ca="1">DATEDIF(Table1[[#This Row],[Date of Birth]],TODAY(),"Y")</f>
        <v>18</v>
      </c>
      <c r="Q914">
        <f ca="1">DATEDIF(Table1[[#This Row],[Joining Date]],TODAY(),"Y")</f>
        <v>7</v>
      </c>
      <c r="R914" t="str">
        <f ca="1">IF(YEAR(Table1[[#This Row],[Joining Date]])=YEAR(TODAY()),"Yes","No")</f>
        <v>No</v>
      </c>
      <c r="S914" t="str">
        <f ca="1">IF(Table1[[#This Row],[Experience]]&gt;5,"Yes","No")</f>
        <v>Yes</v>
      </c>
      <c r="T914" t="str">
        <f>TEXT(Table1[[#This Row],[Joining Date]],"mmmm")</f>
        <v>March</v>
      </c>
      <c r="U914" t="str">
        <f>TEXT(Table1[[#This Row],[Joining Date]],"yyyy")</f>
        <v>2019</v>
      </c>
      <c r="V914" s="5">
        <f ca="1">TODAY()-Table1[[#This Row],[Joining Date]]</f>
        <v>2684</v>
      </c>
      <c r="W914" t="str">
        <f>LEFT(Table1[[#This Row],[Employee Name]],FIND(" ",Table1[[#This Row],[Employee Name]])-1)</f>
        <v>Gayathri</v>
      </c>
      <c r="X914" t="str">
        <f>RIGHT(Table1[[#This Row],[Employee Name]],LEN(Table1[[#This Row],[Employee Name]])-FIND(" ",Table1[[#This Row],[Employee Name]]))</f>
        <v>Iyer</v>
      </c>
      <c r="Y914" t="str">
        <f>Table1[[#This Row],[Department]]&amp;"-"&amp;Table1[[#This Row],[Employee ID]]</f>
        <v>HR-E02831</v>
      </c>
      <c r="Z914" t="str">
        <f>LEFT(Table1[[#This Row],[Department]],3)</f>
        <v>HR</v>
      </c>
      <c r="AA914" t="str">
        <f>_xlfn.XLOOKUP(Table1[[#This Row],[Manager ID]],MANAGERS!A:A,MANAGERS!B:B)</f>
        <v>Manager_12</v>
      </c>
      <c r="AB914" t="str" cm="1">
        <f t="array" ref="AB914">_xlfn.XLOOKUP(Table1[[#This Row],[Manager ID]],Table2[[#All],[Manager ID]],Table2[[#All],[Department Head]])</f>
        <v>Marketing</v>
      </c>
      <c r="AC914" s="2">
        <f>_xlfn.XLOOKUP(Table1[[#This Row],[City]],L:L,O:O)</f>
        <v>0.23486488519629886</v>
      </c>
      <c r="AD914" t="str" cm="1">
        <f t="array" ref="AD914">_xlfn.IFS(Table1[[#This Row],[Performance Score]]&gt;=90,"Excellent",Table1[[#This Row],[Performance Score]]&gt;=75,"Good",Table1[[#This Row],[Performance Score]]&gt;=60,"Average",Table1[[#This Row],[Performance Score]]&lt;=60,"Need Improvement")</f>
        <v>Good</v>
      </c>
      <c r="AE914" t="str">
        <f>IF(AND(Table1[[#This Row],[Attendance %]]&gt;=80,(Table1[[#This Row],[Performance Score]]&gt;=80)),"Eligible","Not Eligible")</f>
        <v>Not Eligible</v>
      </c>
      <c r="AF914" t="str">
        <f>IF(Table1[[#This Row],[Performance Score]]&gt;=80,"High Performer","Low Performer")</f>
        <v>High Performer</v>
      </c>
      <c r="AG914" t="str" cm="1">
        <f t="array" aca="1" ref="AG914" ca="1">_xlfn.IFS(Table1[[#This Row],[Experience]]&lt;=3,"Junior",Table1[[#This Row],[Experience]]&lt;=7,"Mid Level",Table1[[#This Row],[Experience]]&gt;=7,"Senior")</f>
        <v>Mid Level</v>
      </c>
      <c r="AH914" t="str">
        <f>IF(Table1[[#This Row],[Attendance %]]&gt;75,"OK","Below 75")</f>
        <v>OK</v>
      </c>
      <c r="AI914" t="b">
        <f>ISBLANK(Table1[[#This Row],[Employee ID]])</f>
        <v>0</v>
      </c>
      <c r="AJ914" t="b">
        <f>ISNUMBER(Table1[[#This Row],[Total Salary  ]])</f>
        <v>1</v>
      </c>
      <c r="AK914" t="str">
        <f>IFERROR(_xlfn.XLOOKUP(Table1[[#This Row],[Manager ID]],MANAGERS!A:A,MANAGERS!B:B),"Not Found")</f>
        <v>Manager_12</v>
      </c>
    </row>
    <row r="915" spans="1:37" x14ac:dyDescent="0.2">
      <c r="A915" t="s">
        <v>2733</v>
      </c>
      <c r="B915" t="s">
        <v>48</v>
      </c>
      <c r="C915" t="s">
        <v>15</v>
      </c>
      <c r="D915" t="s">
        <v>43</v>
      </c>
      <c r="E915" t="s">
        <v>51</v>
      </c>
      <c r="F915" s="1">
        <v>42322</v>
      </c>
      <c r="G915" s="1">
        <v>38144</v>
      </c>
      <c r="H915">
        <v>95882</v>
      </c>
      <c r="I915">
        <v>25457</v>
      </c>
      <c r="J915">
        <v>62</v>
      </c>
      <c r="K915">
        <v>93</v>
      </c>
      <c r="L915" t="s">
        <v>27</v>
      </c>
      <c r="M915">
        <v>107</v>
      </c>
      <c r="N915">
        <f>Table1[[#This Row],[Basic Salary]]+Table1[[#This Row],[Bonus]]</f>
        <v>121339</v>
      </c>
      <c r="O915" s="2">
        <f>Table1[[#This Row],[Bonus]]/Table1[[#This Row],[Basic Salary]]</f>
        <v>0.26550343130097409</v>
      </c>
      <c r="P915">
        <f ca="1">DATEDIF(Table1[[#This Row],[Date of Birth]],TODAY(),"Y")</f>
        <v>22</v>
      </c>
      <c r="Q915">
        <f ca="1">DATEDIF(Table1[[#This Row],[Joining Date]],TODAY(),"Y")</f>
        <v>10</v>
      </c>
      <c r="R915" t="str">
        <f ca="1">IF(YEAR(Table1[[#This Row],[Joining Date]])=YEAR(TODAY()),"Yes","No")</f>
        <v>No</v>
      </c>
      <c r="S915" t="str">
        <f ca="1">IF(Table1[[#This Row],[Experience]]&gt;5,"Yes","No")</f>
        <v>Yes</v>
      </c>
      <c r="T915" t="str">
        <f>TEXT(Table1[[#This Row],[Joining Date]],"mmmm")</f>
        <v>November</v>
      </c>
      <c r="U915" t="str">
        <f>TEXT(Table1[[#This Row],[Joining Date]],"yyyy")</f>
        <v>2015</v>
      </c>
      <c r="V915" s="5">
        <f ca="1">TODAY()-Table1[[#This Row],[Joining Date]]</f>
        <v>3917</v>
      </c>
      <c r="W915" t="str">
        <f>LEFT(Table1[[#This Row],[Employee Name]],FIND(" ",Table1[[#This Row],[Employee Name]])-1)</f>
        <v>Aditya</v>
      </c>
      <c r="X915" t="str">
        <f>RIGHT(Table1[[#This Row],[Employee Name]],LEN(Table1[[#This Row],[Employee Name]])-FIND(" ",Table1[[#This Row],[Employee Name]]))</f>
        <v>Kapoor</v>
      </c>
      <c r="Y915" t="str">
        <f>Table1[[#This Row],[Department]]&amp;"-"&amp;Table1[[#This Row],[Employee ID]]</f>
        <v>Operations-E02677</v>
      </c>
      <c r="Z915" t="str">
        <f>LEFT(Table1[[#This Row],[Department]],3)</f>
        <v>Ope</v>
      </c>
      <c r="AA915" t="str">
        <f>_xlfn.XLOOKUP(Table1[[#This Row],[Manager ID]],MANAGERS!A:A,MANAGERS!B:B)</f>
        <v>Manager_7</v>
      </c>
      <c r="AB915" t="str" cm="1">
        <f t="array" ref="AB915">_xlfn.XLOOKUP(Table1[[#This Row],[Manager ID]],Table2[[#All],[Manager ID]],Table2[[#All],[Department Head]])</f>
        <v>Operations</v>
      </c>
      <c r="AC915" s="2">
        <f>_xlfn.XLOOKUP(Table1[[#This Row],[City]],L:L,O:O)</f>
        <v>0.23674293405114402</v>
      </c>
      <c r="AD915" t="str" cm="1">
        <f t="array" ref="AD915">_xlfn.IFS(Table1[[#This Row],[Performance Score]]&gt;=90,"Excellent",Table1[[#This Row],[Performance Score]]&gt;=75,"Good",Table1[[#This Row],[Performance Score]]&gt;=60,"Average",Table1[[#This Row],[Performance Score]]&lt;=60,"Need Improvement")</f>
        <v>Excellent</v>
      </c>
      <c r="AE915" t="str">
        <f>IF(AND(Table1[[#This Row],[Attendance %]]&gt;=80,(Table1[[#This Row],[Performance Score]]&gt;=80)),"Eligible","Not Eligible")</f>
        <v>Not Eligible</v>
      </c>
      <c r="AF915" t="str">
        <f>IF(Table1[[#This Row],[Performance Score]]&gt;=80,"High Performer","Low Performer")</f>
        <v>High Performer</v>
      </c>
      <c r="AG915" t="str" cm="1">
        <f t="array" aca="1" ref="AG915" ca="1">_xlfn.IFS(Table1[[#This Row],[Experience]]&lt;=3,"Junior",Table1[[#This Row],[Experience]]&lt;=7,"Mid Level",Table1[[#This Row],[Experience]]&gt;=7,"Senior")</f>
        <v>Senior</v>
      </c>
      <c r="AH915" t="str">
        <f>IF(Table1[[#This Row],[Attendance %]]&gt;75,"OK","Below 75")</f>
        <v>Below 75</v>
      </c>
      <c r="AI915" t="b">
        <f>ISBLANK(Table1[[#This Row],[Employee ID]])</f>
        <v>0</v>
      </c>
      <c r="AJ915" t="b">
        <f>ISNUMBER(Table1[[#This Row],[Total Salary  ]])</f>
        <v>1</v>
      </c>
      <c r="AK915" t="str">
        <f>IFERROR(_xlfn.XLOOKUP(Table1[[#This Row],[Manager ID]],MANAGERS!A:A,MANAGERS!B:B),"Not Found")</f>
        <v>Manager_7</v>
      </c>
    </row>
    <row r="916" spans="1:37" x14ac:dyDescent="0.2">
      <c r="A916" t="s">
        <v>4549</v>
      </c>
      <c r="B916" t="s">
        <v>71</v>
      </c>
      <c r="C916" t="s">
        <v>15</v>
      </c>
      <c r="D916" t="s">
        <v>16</v>
      </c>
      <c r="E916" t="s">
        <v>51</v>
      </c>
      <c r="F916" s="1">
        <v>45892</v>
      </c>
      <c r="G916" s="1">
        <v>35011</v>
      </c>
      <c r="H916">
        <v>114691</v>
      </c>
      <c r="I916">
        <v>6614</v>
      </c>
      <c r="J916">
        <v>93</v>
      </c>
      <c r="K916">
        <v>74</v>
      </c>
      <c r="L916" t="s">
        <v>53</v>
      </c>
      <c r="M916">
        <v>118</v>
      </c>
      <c r="N916">
        <f>Table1[[#This Row],[Basic Salary]]+Table1[[#This Row],[Bonus]]</f>
        <v>121305</v>
      </c>
      <c r="O916" s="2">
        <f>Table1[[#This Row],[Bonus]]/Table1[[#This Row],[Basic Salary]]</f>
        <v>5.7667994873180979E-2</v>
      </c>
      <c r="P916">
        <f ca="1">DATEDIF(Table1[[#This Row],[Date of Birth]],TODAY(),"Y")</f>
        <v>30</v>
      </c>
      <c r="Q916">
        <f ca="1">DATEDIF(Table1[[#This Row],[Joining Date]],TODAY(),"Y")</f>
        <v>0</v>
      </c>
      <c r="R916" t="str">
        <f ca="1">IF(YEAR(Table1[[#This Row],[Joining Date]])=YEAR(TODAY()),"Yes","No")</f>
        <v>No</v>
      </c>
      <c r="S916" t="str">
        <f ca="1">IF(Table1[[#This Row],[Experience]]&gt;5,"Yes","No")</f>
        <v>No</v>
      </c>
      <c r="T916" t="str">
        <f>TEXT(Table1[[#This Row],[Joining Date]],"mmmm")</f>
        <v>August</v>
      </c>
      <c r="U916" t="str">
        <f>TEXT(Table1[[#This Row],[Joining Date]],"yyyy")</f>
        <v>2025</v>
      </c>
      <c r="V916" s="5">
        <f ca="1">TODAY()-Table1[[#This Row],[Joining Date]]</f>
        <v>347</v>
      </c>
      <c r="W916" t="str">
        <f>LEFT(Table1[[#This Row],[Employee Name]],FIND(" ",Table1[[#This Row],[Employee Name]])-1)</f>
        <v>Sneha</v>
      </c>
      <c r="X916" t="str">
        <f>RIGHT(Table1[[#This Row],[Employee Name]],LEN(Table1[[#This Row],[Employee Name]])-FIND(" ",Table1[[#This Row],[Employee Name]]))</f>
        <v>Iyer</v>
      </c>
      <c r="Y916" t="str">
        <f>Table1[[#This Row],[Department]]&amp;"-"&amp;Table1[[#This Row],[Employee ID]]</f>
        <v>HR-E04493</v>
      </c>
      <c r="Z916" t="str">
        <f>LEFT(Table1[[#This Row],[Department]],3)</f>
        <v>HR</v>
      </c>
      <c r="AA916" t="str">
        <f>_xlfn.XLOOKUP(Table1[[#This Row],[Manager ID]],MANAGERS!A:A,MANAGERS!B:B)</f>
        <v>Manager_18</v>
      </c>
      <c r="AB916" t="str" cm="1">
        <f t="array" ref="AB916">_xlfn.XLOOKUP(Table1[[#This Row],[Manager ID]],Table2[[#All],[Manager ID]],Table2[[#All],[Department Head]])</f>
        <v>Support</v>
      </c>
      <c r="AC916" s="2">
        <f>_xlfn.XLOOKUP(Table1[[#This Row],[City]],L:L,O:O)</f>
        <v>0.23685887225230964</v>
      </c>
      <c r="AD916" t="str" cm="1">
        <f t="array" ref="AD916">_xlfn.IFS(Table1[[#This Row],[Performance Score]]&gt;=90,"Excellent",Table1[[#This Row],[Performance Score]]&gt;=75,"Good",Table1[[#This Row],[Performance Score]]&gt;=60,"Average",Table1[[#This Row],[Performance Score]]&lt;=60,"Need Improvement")</f>
        <v>Average</v>
      </c>
      <c r="AE916" t="str">
        <f>IF(AND(Table1[[#This Row],[Attendance %]]&gt;=80,(Table1[[#This Row],[Performance Score]]&gt;=80)),"Eligible","Not Eligible")</f>
        <v>Not Eligible</v>
      </c>
      <c r="AF916" t="str">
        <f>IF(Table1[[#This Row],[Performance Score]]&gt;=80,"High Performer","Low Performer")</f>
        <v>Low Performer</v>
      </c>
      <c r="AG916" t="str" cm="1">
        <f t="array" aca="1" ref="AG916" ca="1">_xlfn.IFS(Table1[[#This Row],[Experience]]&lt;=3,"Junior",Table1[[#This Row],[Experience]]&lt;=7,"Mid Level",Table1[[#This Row],[Experience]]&gt;=7,"Senior")</f>
        <v>Junior</v>
      </c>
      <c r="AH916" t="str">
        <f>IF(Table1[[#This Row],[Attendance %]]&gt;75,"OK","Below 75")</f>
        <v>OK</v>
      </c>
      <c r="AI916" t="b">
        <f>ISBLANK(Table1[[#This Row],[Employee ID]])</f>
        <v>0</v>
      </c>
      <c r="AJ916" t="b">
        <f>ISNUMBER(Table1[[#This Row],[Total Salary  ]])</f>
        <v>1</v>
      </c>
      <c r="AK916" t="str">
        <f>IFERROR(_xlfn.XLOOKUP(Table1[[#This Row],[Manager ID]],MANAGERS!A:A,MANAGERS!B:B),"Not Found")</f>
        <v>Manager_18</v>
      </c>
    </row>
    <row r="917" spans="1:37" x14ac:dyDescent="0.2">
      <c r="A917" t="s">
        <v>2027</v>
      </c>
      <c r="B917" t="s">
        <v>62</v>
      </c>
      <c r="C917" t="s">
        <v>15</v>
      </c>
      <c r="D917" t="s">
        <v>40</v>
      </c>
      <c r="E917" t="s">
        <v>51</v>
      </c>
      <c r="F917" s="1">
        <v>42353</v>
      </c>
      <c r="G917" s="1">
        <v>34128</v>
      </c>
      <c r="H917">
        <v>103077</v>
      </c>
      <c r="I917">
        <v>18213</v>
      </c>
      <c r="J917">
        <v>65</v>
      </c>
      <c r="K917">
        <v>88</v>
      </c>
      <c r="L917" t="s">
        <v>18</v>
      </c>
      <c r="M917">
        <v>103</v>
      </c>
      <c r="N917">
        <f>Table1[[#This Row],[Basic Salary]]+Table1[[#This Row],[Bonus]]</f>
        <v>121290</v>
      </c>
      <c r="O917" s="2">
        <f>Table1[[#This Row],[Bonus]]/Table1[[#This Row],[Basic Salary]]</f>
        <v>0.17669315172152858</v>
      </c>
      <c r="P917">
        <f ca="1">DATEDIF(Table1[[#This Row],[Date of Birth]],TODAY(),"Y")</f>
        <v>33</v>
      </c>
      <c r="Q917">
        <f ca="1">DATEDIF(Table1[[#This Row],[Joining Date]],TODAY(),"Y")</f>
        <v>10</v>
      </c>
      <c r="R917" t="str">
        <f ca="1">IF(YEAR(Table1[[#This Row],[Joining Date]])=YEAR(TODAY()),"Yes","No")</f>
        <v>No</v>
      </c>
      <c r="S917" t="str">
        <f ca="1">IF(Table1[[#This Row],[Experience]]&gt;5,"Yes","No")</f>
        <v>Yes</v>
      </c>
      <c r="T917" t="str">
        <f>TEXT(Table1[[#This Row],[Joining Date]],"mmmm")</f>
        <v>December</v>
      </c>
      <c r="U917" t="str">
        <f>TEXT(Table1[[#This Row],[Joining Date]],"yyyy")</f>
        <v>2015</v>
      </c>
      <c r="V917" s="5">
        <f ca="1">TODAY()-Table1[[#This Row],[Joining Date]]</f>
        <v>3886</v>
      </c>
      <c r="W917" t="str">
        <f>LEFT(Table1[[#This Row],[Employee Name]],FIND(" ",Table1[[#This Row],[Employee Name]])-1)</f>
        <v>Kavya</v>
      </c>
      <c r="X917" t="str">
        <f>RIGHT(Table1[[#This Row],[Employee Name]],LEN(Table1[[#This Row],[Employee Name]])-FIND(" ",Table1[[#This Row],[Employee Name]]))</f>
        <v>Nair</v>
      </c>
      <c r="Y917" t="str">
        <f>Table1[[#This Row],[Department]]&amp;"-"&amp;Table1[[#This Row],[Employee ID]]</f>
        <v>IT-E01971</v>
      </c>
      <c r="Z917" t="str">
        <f>LEFT(Table1[[#This Row],[Department]],3)</f>
        <v>IT</v>
      </c>
      <c r="AA917" t="str">
        <f>_xlfn.XLOOKUP(Table1[[#This Row],[Manager ID]],MANAGERS!A:A,MANAGERS!B:B)</f>
        <v>Manager_3</v>
      </c>
      <c r="AB917" t="str" cm="1">
        <f t="array" ref="AB917">_xlfn.XLOOKUP(Table1[[#This Row],[Manager ID]],Table2[[#All],[Manager ID]],Table2[[#All],[Department Head]])</f>
        <v>IT</v>
      </c>
      <c r="AC917" s="2">
        <f>_xlfn.XLOOKUP(Table1[[#This Row],[City]],L:L,O:O)</f>
        <v>0.21356479274849693</v>
      </c>
      <c r="AD917" t="str" cm="1">
        <f t="array" ref="AD917">_xlfn.IFS(Table1[[#This Row],[Performance Score]]&gt;=90,"Excellent",Table1[[#This Row],[Performance Score]]&gt;=75,"Good",Table1[[#This Row],[Performance Score]]&gt;=60,"Average",Table1[[#This Row],[Performance Score]]&lt;=60,"Need Improvement")</f>
        <v>Good</v>
      </c>
      <c r="AE917" t="str">
        <f>IF(AND(Table1[[#This Row],[Attendance %]]&gt;=80,(Table1[[#This Row],[Performance Score]]&gt;=80)),"Eligible","Not Eligible")</f>
        <v>Not Eligible</v>
      </c>
      <c r="AF917" t="str">
        <f>IF(Table1[[#This Row],[Performance Score]]&gt;=80,"High Performer","Low Performer")</f>
        <v>High Performer</v>
      </c>
      <c r="AG917" t="str" cm="1">
        <f t="array" aca="1" ref="AG917" ca="1">_xlfn.IFS(Table1[[#This Row],[Experience]]&lt;=3,"Junior",Table1[[#This Row],[Experience]]&lt;=7,"Mid Level",Table1[[#This Row],[Experience]]&gt;=7,"Senior")</f>
        <v>Senior</v>
      </c>
      <c r="AH917" t="str">
        <f>IF(Table1[[#This Row],[Attendance %]]&gt;75,"OK","Below 75")</f>
        <v>Below 75</v>
      </c>
      <c r="AI917" t="b">
        <f>ISBLANK(Table1[[#This Row],[Employee ID]])</f>
        <v>0</v>
      </c>
      <c r="AJ917" t="b">
        <f>ISNUMBER(Table1[[#This Row],[Total Salary  ]])</f>
        <v>1</v>
      </c>
      <c r="AK917" t="str">
        <f>IFERROR(_xlfn.XLOOKUP(Table1[[#This Row],[Manager ID]],MANAGERS!A:A,MANAGERS!B:B),"Not Found")</f>
        <v>Manager_3</v>
      </c>
    </row>
    <row r="918" spans="1:37" x14ac:dyDescent="0.2">
      <c r="A918" t="s">
        <v>529</v>
      </c>
      <c r="B918" t="s">
        <v>87</v>
      </c>
      <c r="C918" t="s">
        <v>21</v>
      </c>
      <c r="D918" t="s">
        <v>25</v>
      </c>
      <c r="E918" t="s">
        <v>65</v>
      </c>
      <c r="F918" s="1">
        <v>44324</v>
      </c>
      <c r="G918" s="1">
        <v>38491</v>
      </c>
      <c r="H918">
        <v>111430</v>
      </c>
      <c r="I918">
        <v>9790</v>
      </c>
      <c r="J918">
        <v>90</v>
      </c>
      <c r="K918">
        <v>100</v>
      </c>
      <c r="L918" t="s">
        <v>31</v>
      </c>
      <c r="M918">
        <v>102</v>
      </c>
      <c r="N918">
        <f>Table1[[#This Row],[Basic Salary]]+Table1[[#This Row],[Bonus]]</f>
        <v>121220</v>
      </c>
      <c r="O918" s="2">
        <f>Table1[[#This Row],[Bonus]]/Table1[[#This Row],[Basic Salary]]</f>
        <v>8.7857847976307996E-2</v>
      </c>
      <c r="P918">
        <f ca="1">DATEDIF(Table1[[#This Row],[Date of Birth]],TODAY(),"Y")</f>
        <v>21</v>
      </c>
      <c r="Q918">
        <f ca="1">DATEDIF(Table1[[#This Row],[Joining Date]],TODAY(),"Y")</f>
        <v>5</v>
      </c>
      <c r="R918" t="str">
        <f ca="1">IF(YEAR(Table1[[#This Row],[Joining Date]])=YEAR(TODAY()),"Yes","No")</f>
        <v>No</v>
      </c>
      <c r="S918" t="str">
        <f ca="1">IF(Table1[[#This Row],[Experience]]&gt;5,"Yes","No")</f>
        <v>No</v>
      </c>
      <c r="T918" t="str">
        <f>TEXT(Table1[[#This Row],[Joining Date]],"mmmm")</f>
        <v>May</v>
      </c>
      <c r="U918" t="str">
        <f>TEXT(Table1[[#This Row],[Joining Date]],"yyyy")</f>
        <v>2021</v>
      </c>
      <c r="V918" s="5">
        <f ca="1">TODAY()-Table1[[#This Row],[Joining Date]]</f>
        <v>1915</v>
      </c>
      <c r="W918" t="str">
        <f>LEFT(Table1[[#This Row],[Employee Name]],FIND(" ",Table1[[#This Row],[Employee Name]])-1)</f>
        <v>Arjun</v>
      </c>
      <c r="X918" t="str">
        <f>RIGHT(Table1[[#This Row],[Employee Name]],LEN(Table1[[#This Row],[Employee Name]])-FIND(" ",Table1[[#This Row],[Employee Name]]))</f>
        <v>Mehta</v>
      </c>
      <c r="Y918" t="str">
        <f>Table1[[#This Row],[Department]]&amp;"-"&amp;Table1[[#This Row],[Employee ID]]</f>
        <v>Finance-E00473</v>
      </c>
      <c r="Z918" t="str">
        <f>LEFT(Table1[[#This Row],[Department]],3)</f>
        <v>Fin</v>
      </c>
      <c r="AA918" t="str">
        <f>_xlfn.XLOOKUP(Table1[[#This Row],[Manager ID]],MANAGERS!A:A,MANAGERS!B:B)</f>
        <v>Manager_2</v>
      </c>
      <c r="AB918" t="str" cm="1">
        <f t="array" ref="AB918">_xlfn.XLOOKUP(Table1[[#This Row],[Manager ID]],Table2[[#All],[Manager ID]],Table2[[#All],[Department Head]])</f>
        <v>Sales</v>
      </c>
      <c r="AC918" s="2">
        <f>_xlfn.XLOOKUP(Table1[[#This Row],[City]],L:L,O:O)</f>
        <v>0.241864189087755</v>
      </c>
      <c r="AD918" t="str" cm="1">
        <f t="array" ref="AD918">_xlfn.IFS(Table1[[#This Row],[Performance Score]]&gt;=90,"Excellent",Table1[[#This Row],[Performance Score]]&gt;=75,"Good",Table1[[#This Row],[Performance Score]]&gt;=60,"Average",Table1[[#This Row],[Performance Score]]&lt;=60,"Need Improvement")</f>
        <v>Excellent</v>
      </c>
      <c r="AE918" t="str">
        <f>IF(AND(Table1[[#This Row],[Attendance %]]&gt;=80,(Table1[[#This Row],[Performance Score]]&gt;=80)),"Eligible","Not Eligible")</f>
        <v>Eligible</v>
      </c>
      <c r="AF918" t="str">
        <f>IF(Table1[[#This Row],[Performance Score]]&gt;=80,"High Performer","Low Performer")</f>
        <v>High Performer</v>
      </c>
      <c r="AG918" t="str" cm="1">
        <f t="array" aca="1" ref="AG918" ca="1">_xlfn.IFS(Table1[[#This Row],[Experience]]&lt;=3,"Junior",Table1[[#This Row],[Experience]]&lt;=7,"Mid Level",Table1[[#This Row],[Experience]]&gt;=7,"Senior")</f>
        <v>Mid Level</v>
      </c>
      <c r="AH918" t="str">
        <f>IF(Table1[[#This Row],[Attendance %]]&gt;75,"OK","Below 75")</f>
        <v>OK</v>
      </c>
      <c r="AI918" t="b">
        <f>ISBLANK(Table1[[#This Row],[Employee ID]])</f>
        <v>0</v>
      </c>
      <c r="AJ918" t="b">
        <f>ISNUMBER(Table1[[#This Row],[Total Salary  ]])</f>
        <v>1</v>
      </c>
      <c r="AK918" t="str">
        <f>IFERROR(_xlfn.XLOOKUP(Table1[[#This Row],[Manager ID]],MANAGERS!A:A,MANAGERS!B:B),"Not Found")</f>
        <v>Manager_2</v>
      </c>
    </row>
    <row r="919" spans="1:37" x14ac:dyDescent="0.2">
      <c r="A919" t="s">
        <v>1403</v>
      </c>
      <c r="B919" t="s">
        <v>39</v>
      </c>
      <c r="C919" t="s">
        <v>21</v>
      </c>
      <c r="D919" t="s">
        <v>81</v>
      </c>
      <c r="E919" t="s">
        <v>17</v>
      </c>
      <c r="F919" s="1">
        <v>44996</v>
      </c>
      <c r="G919" s="1">
        <v>36177</v>
      </c>
      <c r="H919">
        <v>103241</v>
      </c>
      <c r="I919">
        <v>17905</v>
      </c>
      <c r="J919">
        <v>94</v>
      </c>
      <c r="K919">
        <v>44</v>
      </c>
      <c r="L919" t="s">
        <v>31</v>
      </c>
      <c r="M919">
        <v>116</v>
      </c>
      <c r="N919">
        <f>Table1[[#This Row],[Basic Salary]]+Table1[[#This Row],[Bonus]]</f>
        <v>121146</v>
      </c>
      <c r="O919" s="2">
        <f>Table1[[#This Row],[Bonus]]/Table1[[#This Row],[Basic Salary]]</f>
        <v>0.17342916089538071</v>
      </c>
      <c r="P919">
        <f ca="1">DATEDIF(Table1[[#This Row],[Date of Birth]],TODAY(),"Y")</f>
        <v>27</v>
      </c>
      <c r="Q919">
        <f ca="1">DATEDIF(Table1[[#This Row],[Joining Date]],TODAY(),"Y")</f>
        <v>3</v>
      </c>
      <c r="R919" t="str">
        <f ca="1">IF(YEAR(Table1[[#This Row],[Joining Date]])=YEAR(TODAY()),"Yes","No")</f>
        <v>No</v>
      </c>
      <c r="S919" t="str">
        <f ca="1">IF(Table1[[#This Row],[Experience]]&gt;5,"Yes","No")</f>
        <v>No</v>
      </c>
      <c r="T919" t="str">
        <f>TEXT(Table1[[#This Row],[Joining Date]],"mmmm")</f>
        <v>March</v>
      </c>
      <c r="U919" t="str">
        <f>TEXT(Table1[[#This Row],[Joining Date]],"yyyy")</f>
        <v>2023</v>
      </c>
      <c r="V919" s="5">
        <f ca="1">TODAY()-Table1[[#This Row],[Joining Date]]</f>
        <v>1243</v>
      </c>
      <c r="W919" t="str">
        <f>LEFT(Table1[[#This Row],[Employee Name]],FIND(" ",Table1[[#This Row],[Employee Name]])-1)</f>
        <v>Karan</v>
      </c>
      <c r="X919" t="str">
        <f>RIGHT(Table1[[#This Row],[Employee Name]],LEN(Table1[[#This Row],[Employee Name]])-FIND(" ",Table1[[#This Row],[Employee Name]]))</f>
        <v>Malhotra</v>
      </c>
      <c r="Y919" t="str">
        <f>Table1[[#This Row],[Department]]&amp;"-"&amp;Table1[[#This Row],[Employee ID]]</f>
        <v>Sales-E01347</v>
      </c>
      <c r="Z919" t="str">
        <f>LEFT(Table1[[#This Row],[Department]],3)</f>
        <v>Sal</v>
      </c>
      <c r="AA919" t="str">
        <f>_xlfn.XLOOKUP(Table1[[#This Row],[Manager ID]],MANAGERS!A:A,MANAGERS!B:B)</f>
        <v>Manager_16</v>
      </c>
      <c r="AB919" t="str" cm="1">
        <f t="array" ref="AB919">_xlfn.XLOOKUP(Table1[[#This Row],[Manager ID]],Table2[[#All],[Manager ID]],Table2[[#All],[Department Head]])</f>
        <v>Sales</v>
      </c>
      <c r="AC919" s="2">
        <f>_xlfn.XLOOKUP(Table1[[#This Row],[City]],L:L,O:O)</f>
        <v>0.241864189087755</v>
      </c>
      <c r="AD919" t="str" cm="1">
        <f t="array" ref="AD919">_xlfn.IFS(Table1[[#This Row],[Performance Score]]&gt;=90,"Excellent",Table1[[#This Row],[Performance Score]]&gt;=75,"Good",Table1[[#This Row],[Performance Score]]&gt;=60,"Average",Table1[[#This Row],[Performance Score]]&lt;=60,"Need Improvement")</f>
        <v>Need Improvement</v>
      </c>
      <c r="AE919" t="str">
        <f>IF(AND(Table1[[#This Row],[Attendance %]]&gt;=80,(Table1[[#This Row],[Performance Score]]&gt;=80)),"Eligible","Not Eligible")</f>
        <v>Not Eligible</v>
      </c>
      <c r="AF919" t="str">
        <f>IF(Table1[[#This Row],[Performance Score]]&gt;=80,"High Performer","Low Performer")</f>
        <v>Low Performer</v>
      </c>
      <c r="AG919" t="str" cm="1">
        <f t="array" aca="1" ref="AG919" ca="1">_xlfn.IFS(Table1[[#This Row],[Experience]]&lt;=3,"Junior",Table1[[#This Row],[Experience]]&lt;=7,"Mid Level",Table1[[#This Row],[Experience]]&gt;=7,"Senior")</f>
        <v>Junior</v>
      </c>
      <c r="AH919" t="str">
        <f>IF(Table1[[#This Row],[Attendance %]]&gt;75,"OK","Below 75")</f>
        <v>OK</v>
      </c>
      <c r="AI919" t="b">
        <f>ISBLANK(Table1[[#This Row],[Employee ID]])</f>
        <v>0</v>
      </c>
      <c r="AJ919" t="b">
        <f>ISNUMBER(Table1[[#This Row],[Total Salary  ]])</f>
        <v>1</v>
      </c>
      <c r="AK919" t="str">
        <f>IFERROR(_xlfn.XLOOKUP(Table1[[#This Row],[Manager ID]],MANAGERS!A:A,MANAGERS!B:B),"Not Found")</f>
        <v>Manager_16</v>
      </c>
    </row>
    <row r="920" spans="1:37" x14ac:dyDescent="0.2">
      <c r="A920" t="s">
        <v>517</v>
      </c>
      <c r="B920" t="s">
        <v>129</v>
      </c>
      <c r="C920" t="s">
        <v>15</v>
      </c>
      <c r="D920" t="s">
        <v>16</v>
      </c>
      <c r="E920" t="s">
        <v>22</v>
      </c>
      <c r="F920" s="1">
        <v>42025</v>
      </c>
      <c r="G920" s="1">
        <v>38604</v>
      </c>
      <c r="H920">
        <v>103204</v>
      </c>
      <c r="I920">
        <v>17913</v>
      </c>
      <c r="J920">
        <v>94</v>
      </c>
      <c r="K920">
        <v>75</v>
      </c>
      <c r="L920" t="s">
        <v>53</v>
      </c>
      <c r="M920">
        <v>110</v>
      </c>
      <c r="N920">
        <f>Table1[[#This Row],[Basic Salary]]+Table1[[#This Row],[Bonus]]</f>
        <v>121117</v>
      </c>
      <c r="O920" s="2">
        <f>Table1[[#This Row],[Bonus]]/Table1[[#This Row],[Basic Salary]]</f>
        <v>0.17356885392039068</v>
      </c>
      <c r="P920">
        <f ca="1">DATEDIF(Table1[[#This Row],[Date of Birth]],TODAY(),"Y")</f>
        <v>20</v>
      </c>
      <c r="Q920">
        <f ca="1">DATEDIF(Table1[[#This Row],[Joining Date]],TODAY(),"Y")</f>
        <v>11</v>
      </c>
      <c r="R920" t="str">
        <f ca="1">IF(YEAR(Table1[[#This Row],[Joining Date]])=YEAR(TODAY()),"Yes","No")</f>
        <v>No</v>
      </c>
      <c r="S920" t="str">
        <f ca="1">IF(Table1[[#This Row],[Experience]]&gt;5,"Yes","No")</f>
        <v>Yes</v>
      </c>
      <c r="T920" t="str">
        <f>TEXT(Table1[[#This Row],[Joining Date]],"mmmm")</f>
        <v>January</v>
      </c>
      <c r="U920" t="str">
        <f>TEXT(Table1[[#This Row],[Joining Date]],"yyyy")</f>
        <v>2015</v>
      </c>
      <c r="V920" s="5">
        <f ca="1">TODAY()-Table1[[#This Row],[Joining Date]]</f>
        <v>4214</v>
      </c>
      <c r="W920" t="str">
        <f>LEFT(Table1[[#This Row],[Employee Name]],FIND(" ",Table1[[#This Row],[Employee Name]])-1)</f>
        <v>Aarav</v>
      </c>
      <c r="X920" t="str">
        <f>RIGHT(Table1[[#This Row],[Employee Name]],LEN(Table1[[#This Row],[Employee Name]])-FIND(" ",Table1[[#This Row],[Employee Name]]))</f>
        <v>Sharma</v>
      </c>
      <c r="Y920" t="str">
        <f>Table1[[#This Row],[Department]]&amp;"-"&amp;Table1[[#This Row],[Employee ID]]</f>
        <v>HR-E00461</v>
      </c>
      <c r="Z920" t="str">
        <f>LEFT(Table1[[#This Row],[Department]],3)</f>
        <v>HR</v>
      </c>
      <c r="AA920" t="str">
        <f>_xlfn.XLOOKUP(Table1[[#This Row],[Manager ID]],MANAGERS!A:A,MANAGERS!B:B)</f>
        <v>Manager_10</v>
      </c>
      <c r="AB920" t="str" cm="1">
        <f t="array" ref="AB920">_xlfn.XLOOKUP(Table1[[#This Row],[Manager ID]],Table2[[#All],[Manager ID]],Table2[[#All],[Department Head]])</f>
        <v>HR</v>
      </c>
      <c r="AC920" s="2">
        <f>_xlfn.XLOOKUP(Table1[[#This Row],[City]],L:L,O:O)</f>
        <v>0.23685887225230964</v>
      </c>
      <c r="AD920" t="str" cm="1">
        <f t="array" ref="AD920">_xlfn.IFS(Table1[[#This Row],[Performance Score]]&gt;=90,"Excellent",Table1[[#This Row],[Performance Score]]&gt;=75,"Good",Table1[[#This Row],[Performance Score]]&gt;=60,"Average",Table1[[#This Row],[Performance Score]]&lt;=60,"Need Improvement")</f>
        <v>Good</v>
      </c>
      <c r="AE920" t="str">
        <f>IF(AND(Table1[[#This Row],[Attendance %]]&gt;=80,(Table1[[#This Row],[Performance Score]]&gt;=80)),"Eligible","Not Eligible")</f>
        <v>Not Eligible</v>
      </c>
      <c r="AF920" t="str">
        <f>IF(Table1[[#This Row],[Performance Score]]&gt;=80,"High Performer","Low Performer")</f>
        <v>Low Performer</v>
      </c>
      <c r="AG920" t="str" cm="1">
        <f t="array" aca="1" ref="AG920" ca="1">_xlfn.IFS(Table1[[#This Row],[Experience]]&lt;=3,"Junior",Table1[[#This Row],[Experience]]&lt;=7,"Mid Level",Table1[[#This Row],[Experience]]&gt;=7,"Senior")</f>
        <v>Senior</v>
      </c>
      <c r="AH920" t="str">
        <f>IF(Table1[[#This Row],[Attendance %]]&gt;75,"OK","Below 75")</f>
        <v>OK</v>
      </c>
      <c r="AI920" t="b">
        <f>ISBLANK(Table1[[#This Row],[Employee ID]])</f>
        <v>0</v>
      </c>
      <c r="AJ920" t="b">
        <f>ISNUMBER(Table1[[#This Row],[Total Salary  ]])</f>
        <v>1</v>
      </c>
      <c r="AK920" t="str">
        <f>IFERROR(_xlfn.XLOOKUP(Table1[[#This Row],[Manager ID]],MANAGERS!A:A,MANAGERS!B:B),"Not Found")</f>
        <v>Manager_10</v>
      </c>
    </row>
    <row r="921" spans="1:37" x14ac:dyDescent="0.2">
      <c r="A921" t="s">
        <v>1596</v>
      </c>
      <c r="B921" t="s">
        <v>85</v>
      </c>
      <c r="C921" t="s">
        <v>15</v>
      </c>
      <c r="D921" t="s">
        <v>81</v>
      </c>
      <c r="E921" t="s">
        <v>51</v>
      </c>
      <c r="F921" s="1">
        <v>45729</v>
      </c>
      <c r="G921" s="1">
        <v>34390</v>
      </c>
      <c r="H921">
        <v>101473</v>
      </c>
      <c r="I921">
        <v>19634</v>
      </c>
      <c r="J921">
        <v>90</v>
      </c>
      <c r="K921">
        <v>61</v>
      </c>
      <c r="L921" t="s">
        <v>18</v>
      </c>
      <c r="M921">
        <v>106</v>
      </c>
      <c r="N921">
        <f>Table1[[#This Row],[Basic Salary]]+Table1[[#This Row],[Bonus]]</f>
        <v>121107</v>
      </c>
      <c r="O921" s="2">
        <f>Table1[[#This Row],[Bonus]]/Table1[[#This Row],[Basic Salary]]</f>
        <v>0.19348989386339224</v>
      </c>
      <c r="P921">
        <f ca="1">DATEDIF(Table1[[#This Row],[Date of Birth]],TODAY(),"Y")</f>
        <v>32</v>
      </c>
      <c r="Q921">
        <f ca="1">DATEDIF(Table1[[#This Row],[Joining Date]],TODAY(),"Y")</f>
        <v>1</v>
      </c>
      <c r="R921" t="str">
        <f ca="1">IF(YEAR(Table1[[#This Row],[Joining Date]])=YEAR(TODAY()),"Yes","No")</f>
        <v>No</v>
      </c>
      <c r="S921" t="str">
        <f ca="1">IF(Table1[[#This Row],[Experience]]&gt;5,"Yes","No")</f>
        <v>No</v>
      </c>
      <c r="T921" t="str">
        <f>TEXT(Table1[[#This Row],[Joining Date]],"mmmm")</f>
        <v>March</v>
      </c>
      <c r="U921" t="str">
        <f>TEXT(Table1[[#This Row],[Joining Date]],"yyyy")</f>
        <v>2025</v>
      </c>
      <c r="V921" s="5">
        <f ca="1">TODAY()-Table1[[#This Row],[Joining Date]]</f>
        <v>510</v>
      </c>
      <c r="W921" t="str">
        <f>LEFT(Table1[[#This Row],[Employee Name]],FIND(" ",Table1[[#This Row],[Employee Name]])-1)</f>
        <v>Pooja</v>
      </c>
      <c r="X921" t="str">
        <f>RIGHT(Table1[[#This Row],[Employee Name]],LEN(Table1[[#This Row],[Employee Name]])-FIND(" ",Table1[[#This Row],[Employee Name]]))</f>
        <v>Das</v>
      </c>
      <c r="Y921" t="str">
        <f>Table1[[#This Row],[Department]]&amp;"-"&amp;Table1[[#This Row],[Employee ID]]</f>
        <v>Sales-E01540</v>
      </c>
      <c r="Z921" t="str">
        <f>LEFT(Table1[[#This Row],[Department]],3)</f>
        <v>Sal</v>
      </c>
      <c r="AA921" t="str">
        <f>_xlfn.XLOOKUP(Table1[[#This Row],[Manager ID]],MANAGERS!A:A,MANAGERS!B:B)</f>
        <v>Manager_6</v>
      </c>
      <c r="AB921" t="str" cm="1">
        <f t="array" ref="AB921">_xlfn.XLOOKUP(Table1[[#This Row],[Manager ID]],Table2[[#All],[Manager ID]],Table2[[#All],[Department Head]])</f>
        <v>HR</v>
      </c>
      <c r="AC921" s="2">
        <f>_xlfn.XLOOKUP(Table1[[#This Row],[City]],L:L,O:O)</f>
        <v>0.21356479274849693</v>
      </c>
      <c r="AD921" t="str" cm="1">
        <f t="array" ref="AD921">_xlfn.IFS(Table1[[#This Row],[Performance Score]]&gt;=90,"Excellent",Table1[[#This Row],[Performance Score]]&gt;=75,"Good",Table1[[#This Row],[Performance Score]]&gt;=60,"Average",Table1[[#This Row],[Performance Score]]&lt;=60,"Need Improvement")</f>
        <v>Average</v>
      </c>
      <c r="AE921" t="str">
        <f>IF(AND(Table1[[#This Row],[Attendance %]]&gt;=80,(Table1[[#This Row],[Performance Score]]&gt;=80)),"Eligible","Not Eligible")</f>
        <v>Not Eligible</v>
      </c>
      <c r="AF921" t="str">
        <f>IF(Table1[[#This Row],[Performance Score]]&gt;=80,"High Performer","Low Performer")</f>
        <v>Low Performer</v>
      </c>
      <c r="AG921" t="str" cm="1">
        <f t="array" aca="1" ref="AG921" ca="1">_xlfn.IFS(Table1[[#This Row],[Experience]]&lt;=3,"Junior",Table1[[#This Row],[Experience]]&lt;=7,"Mid Level",Table1[[#This Row],[Experience]]&gt;=7,"Senior")</f>
        <v>Junior</v>
      </c>
      <c r="AH921" t="str">
        <f>IF(Table1[[#This Row],[Attendance %]]&gt;75,"OK","Below 75")</f>
        <v>OK</v>
      </c>
      <c r="AI921" t="b">
        <f>ISBLANK(Table1[[#This Row],[Employee ID]])</f>
        <v>0</v>
      </c>
      <c r="AJ921" t="b">
        <f>ISNUMBER(Table1[[#This Row],[Total Salary  ]])</f>
        <v>1</v>
      </c>
      <c r="AK921" t="str">
        <f>IFERROR(_xlfn.XLOOKUP(Table1[[#This Row],[Manager ID]],MANAGERS!A:A,MANAGERS!B:B),"Not Found")</f>
        <v>Manager_6</v>
      </c>
    </row>
    <row r="922" spans="1:37" x14ac:dyDescent="0.2">
      <c r="A922" t="s">
        <v>2412</v>
      </c>
      <c r="B922" t="s">
        <v>39</v>
      </c>
      <c r="C922" t="s">
        <v>15</v>
      </c>
      <c r="D922" t="s">
        <v>25</v>
      </c>
      <c r="E922" t="s">
        <v>22</v>
      </c>
      <c r="F922" s="1">
        <v>42440</v>
      </c>
      <c r="G922" s="1">
        <v>38641</v>
      </c>
      <c r="H922">
        <v>112479</v>
      </c>
      <c r="I922">
        <v>8618</v>
      </c>
      <c r="J922">
        <v>80</v>
      </c>
      <c r="K922">
        <v>99</v>
      </c>
      <c r="L922" t="s">
        <v>23</v>
      </c>
      <c r="M922">
        <v>119</v>
      </c>
      <c r="N922">
        <f>Table1[[#This Row],[Basic Salary]]+Table1[[#This Row],[Bonus]]</f>
        <v>121097</v>
      </c>
      <c r="O922" s="2">
        <f>Table1[[#This Row],[Bonus]]/Table1[[#This Row],[Basic Salary]]</f>
        <v>7.6618746610478405E-2</v>
      </c>
      <c r="P922">
        <f ca="1">DATEDIF(Table1[[#This Row],[Date of Birth]],TODAY(),"Y")</f>
        <v>20</v>
      </c>
      <c r="Q922">
        <f ca="1">DATEDIF(Table1[[#This Row],[Joining Date]],TODAY(),"Y")</f>
        <v>10</v>
      </c>
      <c r="R922" t="str">
        <f ca="1">IF(YEAR(Table1[[#This Row],[Joining Date]])=YEAR(TODAY()),"Yes","No")</f>
        <v>No</v>
      </c>
      <c r="S922" t="str">
        <f ca="1">IF(Table1[[#This Row],[Experience]]&gt;5,"Yes","No")</f>
        <v>Yes</v>
      </c>
      <c r="T922" t="str">
        <f>TEXT(Table1[[#This Row],[Joining Date]],"mmmm")</f>
        <v>March</v>
      </c>
      <c r="U922" t="str">
        <f>TEXT(Table1[[#This Row],[Joining Date]],"yyyy")</f>
        <v>2016</v>
      </c>
      <c r="V922" s="5">
        <f ca="1">TODAY()-Table1[[#This Row],[Joining Date]]</f>
        <v>3799</v>
      </c>
      <c r="W922" t="str">
        <f>LEFT(Table1[[#This Row],[Employee Name]],FIND(" ",Table1[[#This Row],[Employee Name]])-1)</f>
        <v>Karan</v>
      </c>
      <c r="X922" t="str">
        <f>RIGHT(Table1[[#This Row],[Employee Name]],LEN(Table1[[#This Row],[Employee Name]])-FIND(" ",Table1[[#This Row],[Employee Name]]))</f>
        <v>Malhotra</v>
      </c>
      <c r="Y922" t="str">
        <f>Table1[[#This Row],[Department]]&amp;"-"&amp;Table1[[#This Row],[Employee ID]]</f>
        <v>Finance-E02356</v>
      </c>
      <c r="Z922" t="str">
        <f>LEFT(Table1[[#This Row],[Department]],3)</f>
        <v>Fin</v>
      </c>
      <c r="AA922" t="str">
        <f>_xlfn.XLOOKUP(Table1[[#This Row],[Manager ID]],MANAGERS!A:A,MANAGERS!B:B)</f>
        <v>Manager_19</v>
      </c>
      <c r="AB922" t="str" cm="1">
        <f t="array" ref="AB922">_xlfn.XLOOKUP(Table1[[#This Row],[Manager ID]],Table2[[#All],[Manager ID]],Table2[[#All],[Department Head]])</f>
        <v>Support</v>
      </c>
      <c r="AC922" s="2">
        <f>_xlfn.XLOOKUP(Table1[[#This Row],[City]],L:L,O:O)</f>
        <v>0.23486488519629886</v>
      </c>
      <c r="AD922" t="str" cm="1">
        <f t="array" ref="AD922">_xlfn.IFS(Table1[[#This Row],[Performance Score]]&gt;=90,"Excellent",Table1[[#This Row],[Performance Score]]&gt;=75,"Good",Table1[[#This Row],[Performance Score]]&gt;=60,"Average",Table1[[#This Row],[Performance Score]]&lt;=60,"Need Improvement")</f>
        <v>Excellent</v>
      </c>
      <c r="AE922" t="str">
        <f>IF(AND(Table1[[#This Row],[Attendance %]]&gt;=80,(Table1[[#This Row],[Performance Score]]&gt;=80)),"Eligible","Not Eligible")</f>
        <v>Eligible</v>
      </c>
      <c r="AF922" t="str">
        <f>IF(Table1[[#This Row],[Performance Score]]&gt;=80,"High Performer","Low Performer")</f>
        <v>High Performer</v>
      </c>
      <c r="AG922" t="str" cm="1">
        <f t="array" aca="1" ref="AG922" ca="1">_xlfn.IFS(Table1[[#This Row],[Experience]]&lt;=3,"Junior",Table1[[#This Row],[Experience]]&lt;=7,"Mid Level",Table1[[#This Row],[Experience]]&gt;=7,"Senior")</f>
        <v>Senior</v>
      </c>
      <c r="AH922" t="str">
        <f>IF(Table1[[#This Row],[Attendance %]]&gt;75,"OK","Below 75")</f>
        <v>OK</v>
      </c>
      <c r="AI922" t="b">
        <f>ISBLANK(Table1[[#This Row],[Employee ID]])</f>
        <v>0</v>
      </c>
      <c r="AJ922" t="b">
        <f>ISNUMBER(Table1[[#This Row],[Total Salary  ]])</f>
        <v>1</v>
      </c>
      <c r="AK922" t="str">
        <f>IFERROR(_xlfn.XLOOKUP(Table1[[#This Row],[Manager ID]],MANAGERS!A:A,MANAGERS!B:B),"Not Found")</f>
        <v>Manager_19</v>
      </c>
    </row>
    <row r="923" spans="1:37" x14ac:dyDescent="0.2">
      <c r="A923" t="s">
        <v>2925</v>
      </c>
      <c r="B923" t="s">
        <v>57</v>
      </c>
      <c r="C923" t="s">
        <v>15</v>
      </c>
      <c r="D923" t="s">
        <v>81</v>
      </c>
      <c r="E923" t="s">
        <v>65</v>
      </c>
      <c r="F923" s="1">
        <v>43593</v>
      </c>
      <c r="G923" s="1">
        <v>35777</v>
      </c>
      <c r="H923">
        <v>111436</v>
      </c>
      <c r="I923">
        <v>9653</v>
      </c>
      <c r="J923">
        <v>66</v>
      </c>
      <c r="K923">
        <v>69</v>
      </c>
      <c r="L923" t="s">
        <v>34</v>
      </c>
      <c r="M923">
        <v>116</v>
      </c>
      <c r="N923">
        <f>Table1[[#This Row],[Basic Salary]]+Table1[[#This Row],[Bonus]]</f>
        <v>121089</v>
      </c>
      <c r="O923" s="2">
        <f>Table1[[#This Row],[Bonus]]/Table1[[#This Row],[Basic Salary]]</f>
        <v>8.6623712265336161E-2</v>
      </c>
      <c r="P923">
        <f ca="1">DATEDIF(Table1[[#This Row],[Date of Birth]],TODAY(),"Y")</f>
        <v>28</v>
      </c>
      <c r="Q923">
        <f ca="1">DATEDIF(Table1[[#This Row],[Joining Date]],TODAY(),"Y")</f>
        <v>7</v>
      </c>
      <c r="R923" t="str">
        <f ca="1">IF(YEAR(Table1[[#This Row],[Joining Date]])=YEAR(TODAY()),"Yes","No")</f>
        <v>No</v>
      </c>
      <c r="S923" t="str">
        <f ca="1">IF(Table1[[#This Row],[Experience]]&gt;5,"Yes","No")</f>
        <v>Yes</v>
      </c>
      <c r="T923" t="str">
        <f>TEXT(Table1[[#This Row],[Joining Date]],"mmmm")</f>
        <v>May</v>
      </c>
      <c r="U923" t="str">
        <f>TEXT(Table1[[#This Row],[Joining Date]],"yyyy")</f>
        <v>2019</v>
      </c>
      <c r="V923" s="5">
        <f ca="1">TODAY()-Table1[[#This Row],[Joining Date]]</f>
        <v>2646</v>
      </c>
      <c r="W923" t="str">
        <f>LEFT(Table1[[#This Row],[Employee Name]],FIND(" ",Table1[[#This Row],[Employee Name]])-1)</f>
        <v>Swathi</v>
      </c>
      <c r="X923" t="str">
        <f>RIGHT(Table1[[#This Row],[Employee Name]],LEN(Table1[[#This Row],[Employee Name]])-FIND(" ",Table1[[#This Row],[Employee Name]]))</f>
        <v>Ramesh</v>
      </c>
      <c r="Y923" t="str">
        <f>Table1[[#This Row],[Department]]&amp;"-"&amp;Table1[[#This Row],[Employee ID]]</f>
        <v>Sales-E02869</v>
      </c>
      <c r="Z923" t="str">
        <f>LEFT(Table1[[#This Row],[Department]],3)</f>
        <v>Sal</v>
      </c>
      <c r="AA923" t="str">
        <f>_xlfn.XLOOKUP(Table1[[#This Row],[Manager ID]],MANAGERS!A:A,MANAGERS!B:B)</f>
        <v>Manager_16</v>
      </c>
      <c r="AB923" t="str" cm="1">
        <f t="array" ref="AB923">_xlfn.XLOOKUP(Table1[[#This Row],[Manager ID]],Table2[[#All],[Manager ID]],Table2[[#All],[Department Head]])</f>
        <v>Sales</v>
      </c>
      <c r="AC923" s="2">
        <f>_xlfn.XLOOKUP(Table1[[#This Row],[City]],L:L,O:O)</f>
        <v>0.24030340748661314</v>
      </c>
      <c r="AD923" t="str" cm="1">
        <f t="array" ref="AD923">_xlfn.IFS(Table1[[#This Row],[Performance Score]]&gt;=90,"Excellent",Table1[[#This Row],[Performance Score]]&gt;=75,"Good",Table1[[#This Row],[Performance Score]]&gt;=60,"Average",Table1[[#This Row],[Performance Score]]&lt;=60,"Need Improvement")</f>
        <v>Average</v>
      </c>
      <c r="AE923" t="str">
        <f>IF(AND(Table1[[#This Row],[Attendance %]]&gt;=80,(Table1[[#This Row],[Performance Score]]&gt;=80)),"Eligible","Not Eligible")</f>
        <v>Not Eligible</v>
      </c>
      <c r="AF923" t="str">
        <f>IF(Table1[[#This Row],[Performance Score]]&gt;=80,"High Performer","Low Performer")</f>
        <v>Low Performer</v>
      </c>
      <c r="AG923" t="str" cm="1">
        <f t="array" aca="1" ref="AG923" ca="1">_xlfn.IFS(Table1[[#This Row],[Experience]]&lt;=3,"Junior",Table1[[#This Row],[Experience]]&lt;=7,"Mid Level",Table1[[#This Row],[Experience]]&gt;=7,"Senior")</f>
        <v>Mid Level</v>
      </c>
      <c r="AH923" t="str">
        <f>IF(Table1[[#This Row],[Attendance %]]&gt;75,"OK","Below 75")</f>
        <v>Below 75</v>
      </c>
      <c r="AI923" t="b">
        <f>ISBLANK(Table1[[#This Row],[Employee ID]])</f>
        <v>0</v>
      </c>
      <c r="AJ923" t="b">
        <f>ISNUMBER(Table1[[#This Row],[Total Salary  ]])</f>
        <v>1</v>
      </c>
      <c r="AK923" t="str">
        <f>IFERROR(_xlfn.XLOOKUP(Table1[[#This Row],[Manager ID]],MANAGERS!A:A,MANAGERS!B:B),"Not Found")</f>
        <v>Manager_16</v>
      </c>
    </row>
    <row r="924" spans="1:37" x14ac:dyDescent="0.2">
      <c r="A924" t="s">
        <v>4462</v>
      </c>
      <c r="B924" t="s">
        <v>45</v>
      </c>
      <c r="C924" t="s">
        <v>21</v>
      </c>
      <c r="D924" t="s">
        <v>40</v>
      </c>
      <c r="E924" t="s">
        <v>22</v>
      </c>
      <c r="F924" s="1">
        <v>42148</v>
      </c>
      <c r="G924" s="1">
        <v>35494</v>
      </c>
      <c r="H924">
        <v>109955</v>
      </c>
      <c r="I924">
        <v>11130</v>
      </c>
      <c r="J924">
        <v>81</v>
      </c>
      <c r="K924">
        <v>82</v>
      </c>
      <c r="L924" t="s">
        <v>31</v>
      </c>
      <c r="M924">
        <v>103</v>
      </c>
      <c r="N924">
        <f>Table1[[#This Row],[Basic Salary]]+Table1[[#This Row],[Bonus]]</f>
        <v>121085</v>
      </c>
      <c r="O924" s="2">
        <f>Table1[[#This Row],[Bonus]]/Table1[[#This Row],[Basic Salary]]</f>
        <v>0.10122322768405256</v>
      </c>
      <c r="P924">
        <f ca="1">DATEDIF(Table1[[#This Row],[Date of Birth]],TODAY(),"Y")</f>
        <v>29</v>
      </c>
      <c r="Q924">
        <f ca="1">DATEDIF(Table1[[#This Row],[Joining Date]],TODAY(),"Y")</f>
        <v>11</v>
      </c>
      <c r="R924" t="str">
        <f ca="1">IF(YEAR(Table1[[#This Row],[Joining Date]])=YEAR(TODAY()),"Yes","No")</f>
        <v>No</v>
      </c>
      <c r="S924" t="str">
        <f ca="1">IF(Table1[[#This Row],[Experience]]&gt;5,"Yes","No")</f>
        <v>Yes</v>
      </c>
      <c r="T924" t="str">
        <f>TEXT(Table1[[#This Row],[Joining Date]],"mmmm")</f>
        <v>May</v>
      </c>
      <c r="U924" t="str">
        <f>TEXT(Table1[[#This Row],[Joining Date]],"yyyy")</f>
        <v>2015</v>
      </c>
      <c r="V924" s="5">
        <f ca="1">TODAY()-Table1[[#This Row],[Joining Date]]</f>
        <v>4091</v>
      </c>
      <c r="W924" t="str">
        <f>LEFT(Table1[[#This Row],[Employee Name]],FIND(" ",Table1[[#This Row],[Employee Name]])-1)</f>
        <v>Ananya</v>
      </c>
      <c r="X924" t="str">
        <f>RIGHT(Table1[[#This Row],[Employee Name]],LEN(Table1[[#This Row],[Employee Name]])-FIND(" ",Table1[[#This Row],[Employee Name]]))</f>
        <v>Rao</v>
      </c>
      <c r="Y924" t="str">
        <f>Table1[[#This Row],[Department]]&amp;"-"&amp;Table1[[#This Row],[Employee ID]]</f>
        <v>IT-E04406</v>
      </c>
      <c r="Z924" t="str">
        <f>LEFT(Table1[[#This Row],[Department]],3)</f>
        <v>IT</v>
      </c>
      <c r="AA924" t="str">
        <f>_xlfn.XLOOKUP(Table1[[#This Row],[Manager ID]],MANAGERS!A:A,MANAGERS!B:B)</f>
        <v>Manager_3</v>
      </c>
      <c r="AB924" t="str" cm="1">
        <f t="array" ref="AB924">_xlfn.XLOOKUP(Table1[[#This Row],[Manager ID]],Table2[[#All],[Manager ID]],Table2[[#All],[Department Head]])</f>
        <v>IT</v>
      </c>
      <c r="AC924" s="2">
        <f>_xlfn.XLOOKUP(Table1[[#This Row],[City]],L:L,O:O)</f>
        <v>0.241864189087755</v>
      </c>
      <c r="AD924" t="str" cm="1">
        <f t="array" ref="AD924">_xlfn.IFS(Table1[[#This Row],[Performance Score]]&gt;=90,"Excellent",Table1[[#This Row],[Performance Score]]&gt;=75,"Good",Table1[[#This Row],[Performance Score]]&gt;=60,"Average",Table1[[#This Row],[Performance Score]]&lt;=60,"Need Improvement")</f>
        <v>Good</v>
      </c>
      <c r="AE924" t="str">
        <f>IF(AND(Table1[[#This Row],[Attendance %]]&gt;=80,(Table1[[#This Row],[Performance Score]]&gt;=80)),"Eligible","Not Eligible")</f>
        <v>Eligible</v>
      </c>
      <c r="AF924" t="str">
        <f>IF(Table1[[#This Row],[Performance Score]]&gt;=80,"High Performer","Low Performer")</f>
        <v>High Performer</v>
      </c>
      <c r="AG924" t="str" cm="1">
        <f t="array" aca="1" ref="AG924" ca="1">_xlfn.IFS(Table1[[#This Row],[Experience]]&lt;=3,"Junior",Table1[[#This Row],[Experience]]&lt;=7,"Mid Level",Table1[[#This Row],[Experience]]&gt;=7,"Senior")</f>
        <v>Senior</v>
      </c>
      <c r="AH924" t="str">
        <f>IF(Table1[[#This Row],[Attendance %]]&gt;75,"OK","Below 75")</f>
        <v>OK</v>
      </c>
      <c r="AI924" t="b">
        <f>ISBLANK(Table1[[#This Row],[Employee ID]])</f>
        <v>0</v>
      </c>
      <c r="AJ924" t="b">
        <f>ISNUMBER(Table1[[#This Row],[Total Salary  ]])</f>
        <v>1</v>
      </c>
      <c r="AK924" t="str">
        <f>IFERROR(_xlfn.XLOOKUP(Table1[[#This Row],[Manager ID]],MANAGERS!A:A,MANAGERS!B:B),"Not Found")</f>
        <v>Manager_3</v>
      </c>
    </row>
    <row r="925" spans="1:37" x14ac:dyDescent="0.2">
      <c r="A925" t="s">
        <v>4276</v>
      </c>
      <c r="B925" t="s">
        <v>69</v>
      </c>
      <c r="C925" t="s">
        <v>21</v>
      </c>
      <c r="D925" t="s">
        <v>43</v>
      </c>
      <c r="E925" t="s">
        <v>65</v>
      </c>
      <c r="F925" s="1">
        <v>45014</v>
      </c>
      <c r="G925" s="1">
        <v>33398</v>
      </c>
      <c r="H925">
        <v>111625</v>
      </c>
      <c r="I925">
        <v>9450</v>
      </c>
      <c r="J925">
        <v>89</v>
      </c>
      <c r="K925">
        <v>84</v>
      </c>
      <c r="L925" t="s">
        <v>34</v>
      </c>
      <c r="M925">
        <v>119</v>
      </c>
      <c r="N925">
        <f>Table1[[#This Row],[Basic Salary]]+Table1[[#This Row],[Bonus]]</f>
        <v>121075</v>
      </c>
      <c r="O925" s="2">
        <f>Table1[[#This Row],[Bonus]]/Table1[[#This Row],[Basic Salary]]</f>
        <v>8.4658454647256437E-2</v>
      </c>
      <c r="P925">
        <f ca="1">DATEDIF(Table1[[#This Row],[Date of Birth]],TODAY(),"Y")</f>
        <v>35</v>
      </c>
      <c r="Q925">
        <f ca="1">DATEDIF(Table1[[#This Row],[Joining Date]],TODAY(),"Y")</f>
        <v>3</v>
      </c>
      <c r="R925" t="str">
        <f ca="1">IF(YEAR(Table1[[#This Row],[Joining Date]])=YEAR(TODAY()),"Yes","No")</f>
        <v>No</v>
      </c>
      <c r="S925" t="str">
        <f ca="1">IF(Table1[[#This Row],[Experience]]&gt;5,"Yes","No")</f>
        <v>No</v>
      </c>
      <c r="T925" t="str">
        <f>TEXT(Table1[[#This Row],[Joining Date]],"mmmm")</f>
        <v>March</v>
      </c>
      <c r="U925" t="str">
        <f>TEXT(Table1[[#This Row],[Joining Date]],"yyyy")</f>
        <v>2023</v>
      </c>
      <c r="V925" s="5">
        <f ca="1">TODAY()-Table1[[#This Row],[Joining Date]]</f>
        <v>1225</v>
      </c>
      <c r="W925" t="str">
        <f>LEFT(Table1[[#This Row],[Employee Name]],FIND(" ",Table1[[#This Row],[Employee Name]])-1)</f>
        <v>Neha</v>
      </c>
      <c r="X925" t="str">
        <f>RIGHT(Table1[[#This Row],[Employee Name]],LEN(Table1[[#This Row],[Employee Name]])-FIND(" ",Table1[[#This Row],[Employee Name]]))</f>
        <v>Kulkarni</v>
      </c>
      <c r="Y925" t="str">
        <f>Table1[[#This Row],[Department]]&amp;"-"&amp;Table1[[#This Row],[Employee ID]]</f>
        <v>Operations-E04220</v>
      </c>
      <c r="Z925" t="str">
        <f>LEFT(Table1[[#This Row],[Department]],3)</f>
        <v>Ope</v>
      </c>
      <c r="AA925" t="str">
        <f>_xlfn.XLOOKUP(Table1[[#This Row],[Manager ID]],MANAGERS!A:A,MANAGERS!B:B)</f>
        <v>Manager_19</v>
      </c>
      <c r="AB925" t="str" cm="1">
        <f t="array" ref="AB925">_xlfn.XLOOKUP(Table1[[#This Row],[Manager ID]],Table2[[#All],[Manager ID]],Table2[[#All],[Department Head]])</f>
        <v>Support</v>
      </c>
      <c r="AC925" s="2">
        <f>_xlfn.XLOOKUP(Table1[[#This Row],[City]],L:L,O:O)</f>
        <v>0.24030340748661314</v>
      </c>
      <c r="AD925" t="str" cm="1">
        <f t="array" ref="AD925">_xlfn.IFS(Table1[[#This Row],[Performance Score]]&gt;=90,"Excellent",Table1[[#This Row],[Performance Score]]&gt;=75,"Good",Table1[[#This Row],[Performance Score]]&gt;=60,"Average",Table1[[#This Row],[Performance Score]]&lt;=60,"Need Improvement")</f>
        <v>Good</v>
      </c>
      <c r="AE925" t="str">
        <f>IF(AND(Table1[[#This Row],[Attendance %]]&gt;=80,(Table1[[#This Row],[Performance Score]]&gt;=80)),"Eligible","Not Eligible")</f>
        <v>Eligible</v>
      </c>
      <c r="AF925" t="str">
        <f>IF(Table1[[#This Row],[Performance Score]]&gt;=80,"High Performer","Low Performer")</f>
        <v>High Performer</v>
      </c>
      <c r="AG925" t="str" cm="1">
        <f t="array" aca="1" ref="AG925" ca="1">_xlfn.IFS(Table1[[#This Row],[Experience]]&lt;=3,"Junior",Table1[[#This Row],[Experience]]&lt;=7,"Mid Level",Table1[[#This Row],[Experience]]&gt;=7,"Senior")</f>
        <v>Junior</v>
      </c>
      <c r="AH925" t="str">
        <f>IF(Table1[[#This Row],[Attendance %]]&gt;75,"OK","Below 75")</f>
        <v>OK</v>
      </c>
      <c r="AI925" t="b">
        <f>ISBLANK(Table1[[#This Row],[Employee ID]])</f>
        <v>0</v>
      </c>
      <c r="AJ925" t="b">
        <f>ISNUMBER(Table1[[#This Row],[Total Salary  ]])</f>
        <v>1</v>
      </c>
      <c r="AK925" t="str">
        <f>IFERROR(_xlfn.XLOOKUP(Table1[[#This Row],[Manager ID]],MANAGERS!A:A,MANAGERS!B:B),"Not Found")</f>
        <v>Manager_19</v>
      </c>
    </row>
    <row r="926" spans="1:37" x14ac:dyDescent="0.2">
      <c r="A926" t="s">
        <v>1411</v>
      </c>
      <c r="B926" t="s">
        <v>71</v>
      </c>
      <c r="C926" t="s">
        <v>15</v>
      </c>
      <c r="D926" t="s">
        <v>40</v>
      </c>
      <c r="E926" t="s">
        <v>51</v>
      </c>
      <c r="F926" s="1">
        <v>45116</v>
      </c>
      <c r="G926" s="1">
        <v>35503</v>
      </c>
      <c r="H926">
        <v>113436</v>
      </c>
      <c r="I926">
        <v>7621</v>
      </c>
      <c r="J926">
        <v>69</v>
      </c>
      <c r="K926">
        <v>40</v>
      </c>
      <c r="L926" t="s">
        <v>31</v>
      </c>
      <c r="M926">
        <v>119</v>
      </c>
      <c r="N926">
        <f>Table1[[#This Row],[Basic Salary]]+Table1[[#This Row],[Bonus]]</f>
        <v>121057</v>
      </c>
      <c r="O926" s="2">
        <f>Table1[[#This Row],[Bonus]]/Table1[[#This Row],[Basic Salary]]</f>
        <v>6.718325751965866E-2</v>
      </c>
      <c r="P926">
        <f ca="1">DATEDIF(Table1[[#This Row],[Date of Birth]],TODAY(),"Y")</f>
        <v>29</v>
      </c>
      <c r="Q926">
        <f ca="1">DATEDIF(Table1[[#This Row],[Joining Date]],TODAY(),"Y")</f>
        <v>3</v>
      </c>
      <c r="R926" t="str">
        <f ca="1">IF(YEAR(Table1[[#This Row],[Joining Date]])=YEAR(TODAY()),"Yes","No")</f>
        <v>No</v>
      </c>
      <c r="S926" t="str">
        <f ca="1">IF(Table1[[#This Row],[Experience]]&gt;5,"Yes","No")</f>
        <v>No</v>
      </c>
      <c r="T926" t="str">
        <f>TEXT(Table1[[#This Row],[Joining Date]],"mmmm")</f>
        <v>July</v>
      </c>
      <c r="U926" t="str">
        <f>TEXT(Table1[[#This Row],[Joining Date]],"yyyy")</f>
        <v>2023</v>
      </c>
      <c r="V926" s="5">
        <f ca="1">TODAY()-Table1[[#This Row],[Joining Date]]</f>
        <v>1123</v>
      </c>
      <c r="W926" t="str">
        <f>LEFT(Table1[[#This Row],[Employee Name]],FIND(" ",Table1[[#This Row],[Employee Name]])-1)</f>
        <v>Sneha</v>
      </c>
      <c r="X926" t="str">
        <f>RIGHT(Table1[[#This Row],[Employee Name]],LEN(Table1[[#This Row],[Employee Name]])-FIND(" ",Table1[[#This Row],[Employee Name]]))</f>
        <v>Iyer</v>
      </c>
      <c r="Y926" t="str">
        <f>Table1[[#This Row],[Department]]&amp;"-"&amp;Table1[[#This Row],[Employee ID]]</f>
        <v>IT-E01355</v>
      </c>
      <c r="Z926" t="str">
        <f>LEFT(Table1[[#This Row],[Department]],3)</f>
        <v>IT</v>
      </c>
      <c r="AA926" t="str">
        <f>_xlfn.XLOOKUP(Table1[[#This Row],[Manager ID]],MANAGERS!A:A,MANAGERS!B:B)</f>
        <v>Manager_19</v>
      </c>
      <c r="AB926" t="str" cm="1">
        <f t="array" ref="AB926">_xlfn.XLOOKUP(Table1[[#This Row],[Manager ID]],Table2[[#All],[Manager ID]],Table2[[#All],[Department Head]])</f>
        <v>Support</v>
      </c>
      <c r="AC926" s="2">
        <f>_xlfn.XLOOKUP(Table1[[#This Row],[City]],L:L,O:O)</f>
        <v>0.241864189087755</v>
      </c>
      <c r="AD926" t="str" cm="1">
        <f t="array" ref="AD926">_xlfn.IFS(Table1[[#This Row],[Performance Score]]&gt;=90,"Excellent",Table1[[#This Row],[Performance Score]]&gt;=75,"Good",Table1[[#This Row],[Performance Score]]&gt;=60,"Average",Table1[[#This Row],[Performance Score]]&lt;=60,"Need Improvement")</f>
        <v>Need Improvement</v>
      </c>
      <c r="AE926" t="str">
        <f>IF(AND(Table1[[#This Row],[Attendance %]]&gt;=80,(Table1[[#This Row],[Performance Score]]&gt;=80)),"Eligible","Not Eligible")</f>
        <v>Not Eligible</v>
      </c>
      <c r="AF926" t="str">
        <f>IF(Table1[[#This Row],[Performance Score]]&gt;=80,"High Performer","Low Performer")</f>
        <v>Low Performer</v>
      </c>
      <c r="AG926" t="str" cm="1">
        <f t="array" aca="1" ref="AG926" ca="1">_xlfn.IFS(Table1[[#This Row],[Experience]]&lt;=3,"Junior",Table1[[#This Row],[Experience]]&lt;=7,"Mid Level",Table1[[#This Row],[Experience]]&gt;=7,"Senior")</f>
        <v>Junior</v>
      </c>
      <c r="AH926" t="str">
        <f>IF(Table1[[#This Row],[Attendance %]]&gt;75,"OK","Below 75")</f>
        <v>Below 75</v>
      </c>
      <c r="AI926" t="b">
        <f>ISBLANK(Table1[[#This Row],[Employee ID]])</f>
        <v>0</v>
      </c>
      <c r="AJ926" t="b">
        <f>ISNUMBER(Table1[[#This Row],[Total Salary  ]])</f>
        <v>1</v>
      </c>
      <c r="AK926" t="str">
        <f>IFERROR(_xlfn.XLOOKUP(Table1[[#This Row],[Manager ID]],MANAGERS!A:A,MANAGERS!B:B),"Not Found")</f>
        <v>Manager_19</v>
      </c>
    </row>
    <row r="927" spans="1:37" x14ac:dyDescent="0.2">
      <c r="A927" t="s">
        <v>2957</v>
      </c>
      <c r="B927" t="s">
        <v>69</v>
      </c>
      <c r="C927" t="s">
        <v>15</v>
      </c>
      <c r="D927" t="s">
        <v>25</v>
      </c>
      <c r="E927" t="s">
        <v>26</v>
      </c>
      <c r="F927" s="1">
        <v>43618</v>
      </c>
      <c r="G927" s="1">
        <v>32012</v>
      </c>
      <c r="H927">
        <v>94964</v>
      </c>
      <c r="I927">
        <v>26059</v>
      </c>
      <c r="J927">
        <v>61</v>
      </c>
      <c r="K927">
        <v>72</v>
      </c>
      <c r="L927" t="s">
        <v>34</v>
      </c>
      <c r="M927">
        <v>103</v>
      </c>
      <c r="N927">
        <f>Table1[[#This Row],[Basic Salary]]+Table1[[#This Row],[Bonus]]</f>
        <v>121023</v>
      </c>
      <c r="O927" s="2">
        <f>Table1[[#This Row],[Bonus]]/Table1[[#This Row],[Basic Salary]]</f>
        <v>0.2744092498209848</v>
      </c>
      <c r="P927">
        <f ca="1">DATEDIF(Table1[[#This Row],[Date of Birth]],TODAY(),"Y")</f>
        <v>38</v>
      </c>
      <c r="Q927">
        <f ca="1">DATEDIF(Table1[[#This Row],[Joining Date]],TODAY(),"Y")</f>
        <v>7</v>
      </c>
      <c r="R927" t="str">
        <f ca="1">IF(YEAR(Table1[[#This Row],[Joining Date]])=YEAR(TODAY()),"Yes","No")</f>
        <v>No</v>
      </c>
      <c r="S927" t="str">
        <f ca="1">IF(Table1[[#This Row],[Experience]]&gt;5,"Yes","No")</f>
        <v>Yes</v>
      </c>
      <c r="T927" t="str">
        <f>TEXT(Table1[[#This Row],[Joining Date]],"mmmm")</f>
        <v>June</v>
      </c>
      <c r="U927" t="str">
        <f>TEXT(Table1[[#This Row],[Joining Date]],"yyyy")</f>
        <v>2019</v>
      </c>
      <c r="V927" s="5">
        <f ca="1">TODAY()-Table1[[#This Row],[Joining Date]]</f>
        <v>2621</v>
      </c>
      <c r="W927" t="str">
        <f>LEFT(Table1[[#This Row],[Employee Name]],FIND(" ",Table1[[#This Row],[Employee Name]])-1)</f>
        <v>Neha</v>
      </c>
      <c r="X927" t="str">
        <f>RIGHT(Table1[[#This Row],[Employee Name]],LEN(Table1[[#This Row],[Employee Name]])-FIND(" ",Table1[[#This Row],[Employee Name]]))</f>
        <v>Kulkarni</v>
      </c>
      <c r="Y927" t="str">
        <f>Table1[[#This Row],[Department]]&amp;"-"&amp;Table1[[#This Row],[Employee ID]]</f>
        <v>Finance-E02901</v>
      </c>
      <c r="Z927" t="str">
        <f>LEFT(Table1[[#This Row],[Department]],3)</f>
        <v>Fin</v>
      </c>
      <c r="AA927" t="str">
        <f>_xlfn.XLOOKUP(Table1[[#This Row],[Manager ID]],MANAGERS!A:A,MANAGERS!B:B)</f>
        <v>Manager_3</v>
      </c>
      <c r="AB927" t="str" cm="1">
        <f t="array" ref="AB927">_xlfn.XLOOKUP(Table1[[#This Row],[Manager ID]],Table2[[#All],[Manager ID]],Table2[[#All],[Department Head]])</f>
        <v>IT</v>
      </c>
      <c r="AC927" s="2">
        <f>_xlfn.XLOOKUP(Table1[[#This Row],[City]],L:L,O:O)</f>
        <v>0.24030340748661314</v>
      </c>
      <c r="AD927" t="str" cm="1">
        <f t="array" ref="AD927">_xlfn.IFS(Table1[[#This Row],[Performance Score]]&gt;=90,"Excellent",Table1[[#This Row],[Performance Score]]&gt;=75,"Good",Table1[[#This Row],[Performance Score]]&gt;=60,"Average",Table1[[#This Row],[Performance Score]]&lt;=60,"Need Improvement")</f>
        <v>Average</v>
      </c>
      <c r="AE927" t="str">
        <f>IF(AND(Table1[[#This Row],[Attendance %]]&gt;=80,(Table1[[#This Row],[Performance Score]]&gt;=80)),"Eligible","Not Eligible")</f>
        <v>Not Eligible</v>
      </c>
      <c r="AF927" t="str">
        <f>IF(Table1[[#This Row],[Performance Score]]&gt;=80,"High Performer","Low Performer")</f>
        <v>Low Performer</v>
      </c>
      <c r="AG927" t="str" cm="1">
        <f t="array" aca="1" ref="AG927" ca="1">_xlfn.IFS(Table1[[#This Row],[Experience]]&lt;=3,"Junior",Table1[[#This Row],[Experience]]&lt;=7,"Mid Level",Table1[[#This Row],[Experience]]&gt;=7,"Senior")</f>
        <v>Mid Level</v>
      </c>
      <c r="AH927" t="str">
        <f>IF(Table1[[#This Row],[Attendance %]]&gt;75,"OK","Below 75")</f>
        <v>Below 75</v>
      </c>
      <c r="AI927" t="b">
        <f>ISBLANK(Table1[[#This Row],[Employee ID]])</f>
        <v>0</v>
      </c>
      <c r="AJ927" t="b">
        <f>ISNUMBER(Table1[[#This Row],[Total Salary  ]])</f>
        <v>1</v>
      </c>
      <c r="AK927" t="str">
        <f>IFERROR(_xlfn.XLOOKUP(Table1[[#This Row],[Manager ID]],MANAGERS!A:A,MANAGERS!B:B),"Not Found")</f>
        <v>Manager_3</v>
      </c>
    </row>
    <row r="928" spans="1:37" x14ac:dyDescent="0.2">
      <c r="A928" t="s">
        <v>3431</v>
      </c>
      <c r="B928" t="s">
        <v>129</v>
      </c>
      <c r="C928" t="s">
        <v>21</v>
      </c>
      <c r="D928" t="s">
        <v>16</v>
      </c>
      <c r="E928" t="s">
        <v>22</v>
      </c>
      <c r="F928" s="1">
        <v>44107</v>
      </c>
      <c r="G928" s="1">
        <v>31102</v>
      </c>
      <c r="H928">
        <v>106060</v>
      </c>
      <c r="I928">
        <v>14947</v>
      </c>
      <c r="J928">
        <v>94</v>
      </c>
      <c r="K928">
        <v>89</v>
      </c>
      <c r="L928" t="s">
        <v>31</v>
      </c>
      <c r="M928">
        <v>105</v>
      </c>
      <c r="N928">
        <f>Table1[[#This Row],[Basic Salary]]+Table1[[#This Row],[Bonus]]</f>
        <v>121007</v>
      </c>
      <c r="O928" s="2">
        <f>Table1[[#This Row],[Bonus]]/Table1[[#This Row],[Basic Salary]]</f>
        <v>0.14092966245521402</v>
      </c>
      <c r="P928">
        <f ca="1">DATEDIF(Table1[[#This Row],[Date of Birth]],TODAY(),"Y")</f>
        <v>41</v>
      </c>
      <c r="Q928">
        <f ca="1">DATEDIF(Table1[[#This Row],[Joining Date]],TODAY(),"Y")</f>
        <v>5</v>
      </c>
      <c r="R928" t="str">
        <f ca="1">IF(YEAR(Table1[[#This Row],[Joining Date]])=YEAR(TODAY()),"Yes","No")</f>
        <v>No</v>
      </c>
      <c r="S928" t="str">
        <f ca="1">IF(Table1[[#This Row],[Experience]]&gt;5,"Yes","No")</f>
        <v>No</v>
      </c>
      <c r="T928" t="str">
        <f>TEXT(Table1[[#This Row],[Joining Date]],"mmmm")</f>
        <v>October</v>
      </c>
      <c r="U928" t="str">
        <f>TEXT(Table1[[#This Row],[Joining Date]],"yyyy")</f>
        <v>2020</v>
      </c>
      <c r="V928" s="5">
        <f ca="1">TODAY()-Table1[[#This Row],[Joining Date]]</f>
        <v>2132</v>
      </c>
      <c r="W928" t="str">
        <f>LEFT(Table1[[#This Row],[Employee Name]],FIND(" ",Table1[[#This Row],[Employee Name]])-1)</f>
        <v>Aarav</v>
      </c>
      <c r="X928" t="str">
        <f>RIGHT(Table1[[#This Row],[Employee Name]],LEN(Table1[[#This Row],[Employee Name]])-FIND(" ",Table1[[#This Row],[Employee Name]]))</f>
        <v>Sharma</v>
      </c>
      <c r="Y928" t="str">
        <f>Table1[[#This Row],[Department]]&amp;"-"&amp;Table1[[#This Row],[Employee ID]]</f>
        <v>HR-E03375</v>
      </c>
      <c r="Z928" t="str">
        <f>LEFT(Table1[[#This Row],[Department]],3)</f>
        <v>HR</v>
      </c>
      <c r="AA928" t="str">
        <f>_xlfn.XLOOKUP(Table1[[#This Row],[Manager ID]],MANAGERS!A:A,MANAGERS!B:B)</f>
        <v>Manager_5</v>
      </c>
      <c r="AB928" t="str" cm="1">
        <f t="array" ref="AB928">_xlfn.XLOOKUP(Table1[[#This Row],[Manager ID]],Table2[[#All],[Manager ID]],Table2[[#All],[Department Head]])</f>
        <v>Sales</v>
      </c>
      <c r="AC928" s="2">
        <f>_xlfn.XLOOKUP(Table1[[#This Row],[City]],L:L,O:O)</f>
        <v>0.241864189087755</v>
      </c>
      <c r="AD928" t="str" cm="1">
        <f t="array" ref="AD928">_xlfn.IFS(Table1[[#This Row],[Performance Score]]&gt;=90,"Excellent",Table1[[#This Row],[Performance Score]]&gt;=75,"Good",Table1[[#This Row],[Performance Score]]&gt;=60,"Average",Table1[[#This Row],[Performance Score]]&lt;=60,"Need Improvement")</f>
        <v>Good</v>
      </c>
      <c r="AE928" t="str">
        <f>IF(AND(Table1[[#This Row],[Attendance %]]&gt;=80,(Table1[[#This Row],[Performance Score]]&gt;=80)),"Eligible","Not Eligible")</f>
        <v>Eligible</v>
      </c>
      <c r="AF928" t="str">
        <f>IF(Table1[[#This Row],[Performance Score]]&gt;=80,"High Performer","Low Performer")</f>
        <v>High Performer</v>
      </c>
      <c r="AG928" t="str" cm="1">
        <f t="array" aca="1" ref="AG928" ca="1">_xlfn.IFS(Table1[[#This Row],[Experience]]&lt;=3,"Junior",Table1[[#This Row],[Experience]]&lt;=7,"Mid Level",Table1[[#This Row],[Experience]]&gt;=7,"Senior")</f>
        <v>Mid Level</v>
      </c>
      <c r="AH928" t="str">
        <f>IF(Table1[[#This Row],[Attendance %]]&gt;75,"OK","Below 75")</f>
        <v>OK</v>
      </c>
      <c r="AI928" t="b">
        <f>ISBLANK(Table1[[#This Row],[Employee ID]])</f>
        <v>0</v>
      </c>
      <c r="AJ928" t="b">
        <f>ISNUMBER(Table1[[#This Row],[Total Salary  ]])</f>
        <v>1</v>
      </c>
      <c r="AK928" t="str">
        <f>IFERROR(_xlfn.XLOOKUP(Table1[[#This Row],[Manager ID]],MANAGERS!A:A,MANAGERS!B:B),"Not Found")</f>
        <v>Manager_5</v>
      </c>
    </row>
    <row r="929" spans="1:37" x14ac:dyDescent="0.2">
      <c r="A929" t="s">
        <v>4832</v>
      </c>
      <c r="B929" t="s">
        <v>50</v>
      </c>
      <c r="C929" t="s">
        <v>15</v>
      </c>
      <c r="D929" t="s">
        <v>40</v>
      </c>
      <c r="E929" t="s">
        <v>22</v>
      </c>
      <c r="F929" s="1">
        <v>45048</v>
      </c>
      <c r="G929" s="1">
        <v>29459</v>
      </c>
      <c r="H929">
        <v>98315</v>
      </c>
      <c r="I929">
        <v>22685</v>
      </c>
      <c r="J929">
        <v>62</v>
      </c>
      <c r="K929">
        <v>49</v>
      </c>
      <c r="L929" t="s">
        <v>31</v>
      </c>
      <c r="M929">
        <v>116</v>
      </c>
      <c r="N929">
        <f>Table1[[#This Row],[Basic Salary]]+Table1[[#This Row],[Bonus]]</f>
        <v>121000</v>
      </c>
      <c r="O929" s="2">
        <f>Table1[[#This Row],[Bonus]]/Table1[[#This Row],[Basic Salary]]</f>
        <v>0.23073793419112038</v>
      </c>
      <c r="P929">
        <f ca="1">DATEDIF(Table1[[#This Row],[Date of Birth]],TODAY(),"Y")</f>
        <v>45</v>
      </c>
      <c r="Q929">
        <f ca="1">DATEDIF(Table1[[#This Row],[Joining Date]],TODAY(),"Y")</f>
        <v>3</v>
      </c>
      <c r="R929" t="str">
        <f ca="1">IF(YEAR(Table1[[#This Row],[Joining Date]])=YEAR(TODAY()),"Yes","No")</f>
        <v>No</v>
      </c>
      <c r="S929" t="str">
        <f ca="1">IF(Table1[[#This Row],[Experience]]&gt;5,"Yes","No")</f>
        <v>No</v>
      </c>
      <c r="T929" t="str">
        <f>TEXT(Table1[[#This Row],[Joining Date]],"mmmm")</f>
        <v>May</v>
      </c>
      <c r="U929" t="str">
        <f>TEXT(Table1[[#This Row],[Joining Date]],"yyyy")</f>
        <v>2023</v>
      </c>
      <c r="V929" s="5">
        <f ca="1">TODAY()-Table1[[#This Row],[Joining Date]]</f>
        <v>1191</v>
      </c>
      <c r="W929" t="str">
        <f>LEFT(Table1[[#This Row],[Employee Name]],FIND(" ",Table1[[#This Row],[Employee Name]])-1)</f>
        <v>Ravi</v>
      </c>
      <c r="X929" t="str">
        <f>RIGHT(Table1[[#This Row],[Employee Name]],LEN(Table1[[#This Row],[Employee Name]])-FIND(" ",Table1[[#This Row],[Employee Name]]))</f>
        <v>Teja</v>
      </c>
      <c r="Y929" t="str">
        <f>Table1[[#This Row],[Department]]&amp;"-"&amp;Table1[[#This Row],[Employee ID]]</f>
        <v>IT-E04776</v>
      </c>
      <c r="Z929" t="str">
        <f>LEFT(Table1[[#This Row],[Department]],3)</f>
        <v>IT</v>
      </c>
      <c r="AA929" t="str">
        <f>_xlfn.XLOOKUP(Table1[[#This Row],[Manager ID]],MANAGERS!A:A,MANAGERS!B:B)</f>
        <v>Manager_16</v>
      </c>
      <c r="AB929" t="str" cm="1">
        <f t="array" ref="AB929">_xlfn.XLOOKUP(Table1[[#This Row],[Manager ID]],Table2[[#All],[Manager ID]],Table2[[#All],[Department Head]])</f>
        <v>Sales</v>
      </c>
      <c r="AC929" s="2">
        <f>_xlfn.XLOOKUP(Table1[[#This Row],[City]],L:L,O:O)</f>
        <v>0.241864189087755</v>
      </c>
      <c r="AD929" t="str" cm="1">
        <f t="array" ref="AD929">_xlfn.IFS(Table1[[#This Row],[Performance Score]]&gt;=90,"Excellent",Table1[[#This Row],[Performance Score]]&gt;=75,"Good",Table1[[#This Row],[Performance Score]]&gt;=60,"Average",Table1[[#This Row],[Performance Score]]&lt;=60,"Need Improvement")</f>
        <v>Need Improvement</v>
      </c>
      <c r="AE929" t="str">
        <f>IF(AND(Table1[[#This Row],[Attendance %]]&gt;=80,(Table1[[#This Row],[Performance Score]]&gt;=80)),"Eligible","Not Eligible")</f>
        <v>Not Eligible</v>
      </c>
      <c r="AF929" t="str">
        <f>IF(Table1[[#This Row],[Performance Score]]&gt;=80,"High Performer","Low Performer")</f>
        <v>Low Performer</v>
      </c>
      <c r="AG929" t="str" cm="1">
        <f t="array" aca="1" ref="AG929" ca="1">_xlfn.IFS(Table1[[#This Row],[Experience]]&lt;=3,"Junior",Table1[[#This Row],[Experience]]&lt;=7,"Mid Level",Table1[[#This Row],[Experience]]&gt;=7,"Senior")</f>
        <v>Junior</v>
      </c>
      <c r="AH929" t="str">
        <f>IF(Table1[[#This Row],[Attendance %]]&gt;75,"OK","Below 75")</f>
        <v>Below 75</v>
      </c>
      <c r="AI929" t="b">
        <f>ISBLANK(Table1[[#This Row],[Employee ID]])</f>
        <v>0</v>
      </c>
      <c r="AJ929" t="b">
        <f>ISNUMBER(Table1[[#This Row],[Total Salary  ]])</f>
        <v>1</v>
      </c>
      <c r="AK929" t="str">
        <f>IFERROR(_xlfn.XLOOKUP(Table1[[#This Row],[Manager ID]],MANAGERS!A:A,MANAGERS!B:B),"Not Found")</f>
        <v>Manager_16</v>
      </c>
    </row>
    <row r="930" spans="1:37" x14ac:dyDescent="0.2">
      <c r="A930" t="s">
        <v>3077</v>
      </c>
      <c r="B930" t="s">
        <v>71</v>
      </c>
      <c r="C930" t="s">
        <v>21</v>
      </c>
      <c r="D930" t="s">
        <v>40</v>
      </c>
      <c r="E930" t="s">
        <v>30</v>
      </c>
      <c r="F930" s="1">
        <v>42793</v>
      </c>
      <c r="G930" s="1">
        <v>39395</v>
      </c>
      <c r="H930">
        <v>95667</v>
      </c>
      <c r="I930">
        <v>25317</v>
      </c>
      <c r="J930">
        <v>64</v>
      </c>
      <c r="K930">
        <v>97</v>
      </c>
      <c r="L930" t="s">
        <v>37</v>
      </c>
      <c r="M930">
        <v>115</v>
      </c>
      <c r="N930">
        <f>Table1[[#This Row],[Basic Salary]]+Table1[[#This Row],[Bonus]]</f>
        <v>120984</v>
      </c>
      <c r="O930" s="2">
        <f>Table1[[#This Row],[Bonus]]/Table1[[#This Row],[Basic Salary]]</f>
        <v>0.26463670858289695</v>
      </c>
      <c r="P930">
        <f ca="1">DATEDIF(Table1[[#This Row],[Date of Birth]],TODAY(),"Y")</f>
        <v>18</v>
      </c>
      <c r="Q930">
        <f ca="1">DATEDIF(Table1[[#This Row],[Joining Date]],TODAY(),"Y")</f>
        <v>9</v>
      </c>
      <c r="R930" t="str">
        <f ca="1">IF(YEAR(Table1[[#This Row],[Joining Date]])=YEAR(TODAY()),"Yes","No")</f>
        <v>No</v>
      </c>
      <c r="S930" t="str">
        <f ca="1">IF(Table1[[#This Row],[Experience]]&gt;5,"Yes","No")</f>
        <v>Yes</v>
      </c>
      <c r="T930" t="str">
        <f>TEXT(Table1[[#This Row],[Joining Date]],"mmmm")</f>
        <v>February</v>
      </c>
      <c r="U930" t="str">
        <f>TEXT(Table1[[#This Row],[Joining Date]],"yyyy")</f>
        <v>2017</v>
      </c>
      <c r="V930" s="5">
        <f ca="1">TODAY()-Table1[[#This Row],[Joining Date]]</f>
        <v>3446</v>
      </c>
      <c r="W930" t="str">
        <f>LEFT(Table1[[#This Row],[Employee Name]],FIND(" ",Table1[[#This Row],[Employee Name]])-1)</f>
        <v>Sneha</v>
      </c>
      <c r="X930" t="str">
        <f>RIGHT(Table1[[#This Row],[Employee Name]],LEN(Table1[[#This Row],[Employee Name]])-FIND(" ",Table1[[#This Row],[Employee Name]]))</f>
        <v>Iyer</v>
      </c>
      <c r="Y930" t="str">
        <f>Table1[[#This Row],[Department]]&amp;"-"&amp;Table1[[#This Row],[Employee ID]]</f>
        <v>IT-E03021</v>
      </c>
      <c r="Z930" t="str">
        <f>LEFT(Table1[[#This Row],[Department]],3)</f>
        <v>IT</v>
      </c>
      <c r="AA930" t="str">
        <f>_xlfn.XLOOKUP(Table1[[#This Row],[Manager ID]],MANAGERS!A:A,MANAGERS!B:B)</f>
        <v>Manager_15</v>
      </c>
      <c r="AB930" t="str" cm="1">
        <f t="array" ref="AB930">_xlfn.XLOOKUP(Table1[[#This Row],[Manager ID]],Table2[[#All],[Manager ID]],Table2[[#All],[Department Head]])</f>
        <v>Support</v>
      </c>
      <c r="AC930" s="2">
        <f>_xlfn.XLOOKUP(Table1[[#This Row],[City]],L:L,O:O)</f>
        <v>0.24036902712549932</v>
      </c>
      <c r="AD930" t="str" cm="1">
        <f t="array" ref="AD930">_xlfn.IFS(Table1[[#This Row],[Performance Score]]&gt;=90,"Excellent",Table1[[#This Row],[Performance Score]]&gt;=75,"Good",Table1[[#This Row],[Performance Score]]&gt;=60,"Average",Table1[[#This Row],[Performance Score]]&lt;=60,"Need Improvement")</f>
        <v>Excellent</v>
      </c>
      <c r="AE930" t="str">
        <f>IF(AND(Table1[[#This Row],[Attendance %]]&gt;=80,(Table1[[#This Row],[Performance Score]]&gt;=80)),"Eligible","Not Eligible")</f>
        <v>Not Eligible</v>
      </c>
      <c r="AF930" t="str">
        <f>IF(Table1[[#This Row],[Performance Score]]&gt;=80,"High Performer","Low Performer")</f>
        <v>High Performer</v>
      </c>
      <c r="AG930" t="str" cm="1">
        <f t="array" aca="1" ref="AG930" ca="1">_xlfn.IFS(Table1[[#This Row],[Experience]]&lt;=3,"Junior",Table1[[#This Row],[Experience]]&lt;=7,"Mid Level",Table1[[#This Row],[Experience]]&gt;=7,"Senior")</f>
        <v>Senior</v>
      </c>
      <c r="AH930" t="str">
        <f>IF(Table1[[#This Row],[Attendance %]]&gt;75,"OK","Below 75")</f>
        <v>Below 75</v>
      </c>
      <c r="AI930" t="b">
        <f>ISBLANK(Table1[[#This Row],[Employee ID]])</f>
        <v>0</v>
      </c>
      <c r="AJ930" t="b">
        <f>ISNUMBER(Table1[[#This Row],[Total Salary  ]])</f>
        <v>1</v>
      </c>
      <c r="AK930" t="str">
        <f>IFERROR(_xlfn.XLOOKUP(Table1[[#This Row],[Manager ID]],MANAGERS!A:A,MANAGERS!B:B),"Not Found")</f>
        <v>Manager_15</v>
      </c>
    </row>
    <row r="931" spans="1:37" x14ac:dyDescent="0.2">
      <c r="A931" t="s">
        <v>1222</v>
      </c>
      <c r="B931" t="s">
        <v>77</v>
      </c>
      <c r="C931" t="s">
        <v>21</v>
      </c>
      <c r="D931" t="s">
        <v>46</v>
      </c>
      <c r="E931" t="s">
        <v>30</v>
      </c>
      <c r="F931" s="1">
        <v>44907</v>
      </c>
      <c r="G931" s="1">
        <v>36659</v>
      </c>
      <c r="H931">
        <v>110890</v>
      </c>
      <c r="I931">
        <v>10046</v>
      </c>
      <c r="J931">
        <v>92</v>
      </c>
      <c r="K931">
        <v>46</v>
      </c>
      <c r="L931" t="s">
        <v>37</v>
      </c>
      <c r="M931">
        <v>108</v>
      </c>
      <c r="N931">
        <f>Table1[[#This Row],[Basic Salary]]+Table1[[#This Row],[Bonus]]</f>
        <v>120936</v>
      </c>
      <c r="O931" s="2">
        <f>Table1[[#This Row],[Bonus]]/Table1[[#This Row],[Basic Salary]]</f>
        <v>9.0594282622418615E-2</v>
      </c>
      <c r="P931">
        <f ca="1">DATEDIF(Table1[[#This Row],[Date of Birth]],TODAY(),"Y")</f>
        <v>26</v>
      </c>
      <c r="Q931">
        <f ca="1">DATEDIF(Table1[[#This Row],[Joining Date]],TODAY(),"Y")</f>
        <v>3</v>
      </c>
      <c r="R931" t="str">
        <f ca="1">IF(YEAR(Table1[[#This Row],[Joining Date]])=YEAR(TODAY()),"Yes","No")</f>
        <v>No</v>
      </c>
      <c r="S931" t="str">
        <f ca="1">IF(Table1[[#This Row],[Experience]]&gt;5,"Yes","No")</f>
        <v>No</v>
      </c>
      <c r="T931" t="str">
        <f>TEXT(Table1[[#This Row],[Joining Date]],"mmmm")</f>
        <v>December</v>
      </c>
      <c r="U931" t="str">
        <f>TEXT(Table1[[#This Row],[Joining Date]],"yyyy")</f>
        <v>2022</v>
      </c>
      <c r="V931" s="5">
        <f ca="1">TODAY()-Table1[[#This Row],[Joining Date]]</f>
        <v>1332</v>
      </c>
      <c r="W931" t="str">
        <f>LEFT(Table1[[#This Row],[Employee Name]],FIND(" ",Table1[[#This Row],[Employee Name]])-1)</f>
        <v>Rohan</v>
      </c>
      <c r="X931" t="str">
        <f>RIGHT(Table1[[#This Row],[Employee Name]],LEN(Table1[[#This Row],[Employee Name]])-FIND(" ",Table1[[#This Row],[Employee Name]]))</f>
        <v>Gupta</v>
      </c>
      <c r="Y931" t="str">
        <f>Table1[[#This Row],[Department]]&amp;"-"&amp;Table1[[#This Row],[Employee ID]]</f>
        <v>Support-E01166</v>
      </c>
      <c r="Z931" t="str">
        <f>LEFT(Table1[[#This Row],[Department]],3)</f>
        <v>Sup</v>
      </c>
      <c r="AA931" t="str">
        <f>_xlfn.XLOOKUP(Table1[[#This Row],[Manager ID]],MANAGERS!A:A,MANAGERS!B:B)</f>
        <v>Manager_8</v>
      </c>
      <c r="AB931" t="str" cm="1">
        <f t="array" ref="AB931">_xlfn.XLOOKUP(Table1[[#This Row],[Manager ID]],Table2[[#All],[Manager ID]],Table2[[#All],[Department Head]])</f>
        <v>Sales</v>
      </c>
      <c r="AC931" s="2">
        <f>_xlfn.XLOOKUP(Table1[[#This Row],[City]],L:L,O:O)</f>
        <v>0.24036902712549932</v>
      </c>
      <c r="AD931" t="str" cm="1">
        <f t="array" ref="AD931">_xlfn.IFS(Table1[[#This Row],[Performance Score]]&gt;=90,"Excellent",Table1[[#This Row],[Performance Score]]&gt;=75,"Good",Table1[[#This Row],[Performance Score]]&gt;=60,"Average",Table1[[#This Row],[Performance Score]]&lt;=60,"Need Improvement")</f>
        <v>Need Improvement</v>
      </c>
      <c r="AE931" t="str">
        <f>IF(AND(Table1[[#This Row],[Attendance %]]&gt;=80,(Table1[[#This Row],[Performance Score]]&gt;=80)),"Eligible","Not Eligible")</f>
        <v>Not Eligible</v>
      </c>
      <c r="AF931" t="str">
        <f>IF(Table1[[#This Row],[Performance Score]]&gt;=80,"High Performer","Low Performer")</f>
        <v>Low Performer</v>
      </c>
      <c r="AG931" t="str" cm="1">
        <f t="array" aca="1" ref="AG931" ca="1">_xlfn.IFS(Table1[[#This Row],[Experience]]&lt;=3,"Junior",Table1[[#This Row],[Experience]]&lt;=7,"Mid Level",Table1[[#This Row],[Experience]]&gt;=7,"Senior")</f>
        <v>Junior</v>
      </c>
      <c r="AH931" t="str">
        <f>IF(Table1[[#This Row],[Attendance %]]&gt;75,"OK","Below 75")</f>
        <v>OK</v>
      </c>
      <c r="AI931" t="b">
        <f>ISBLANK(Table1[[#This Row],[Employee ID]])</f>
        <v>0</v>
      </c>
      <c r="AJ931" t="b">
        <f>ISNUMBER(Table1[[#This Row],[Total Salary  ]])</f>
        <v>1</v>
      </c>
      <c r="AK931" t="str">
        <f>IFERROR(_xlfn.XLOOKUP(Table1[[#This Row],[Manager ID]],MANAGERS!A:A,MANAGERS!B:B),"Not Found")</f>
        <v>Manager_8</v>
      </c>
    </row>
    <row r="932" spans="1:37" x14ac:dyDescent="0.2">
      <c r="A932" t="s">
        <v>2547</v>
      </c>
      <c r="B932" t="s">
        <v>20</v>
      </c>
      <c r="C932" t="s">
        <v>15</v>
      </c>
      <c r="D932" t="s">
        <v>25</v>
      </c>
      <c r="E932" t="s">
        <v>30</v>
      </c>
      <c r="F932" s="1">
        <v>45130</v>
      </c>
      <c r="G932" s="1">
        <v>32510</v>
      </c>
      <c r="H932">
        <v>95614</v>
      </c>
      <c r="I932">
        <v>25289</v>
      </c>
      <c r="J932">
        <v>71</v>
      </c>
      <c r="K932">
        <v>48</v>
      </c>
      <c r="L932" t="s">
        <v>37</v>
      </c>
      <c r="M932">
        <v>110</v>
      </c>
      <c r="N932">
        <f>Table1[[#This Row],[Basic Salary]]+Table1[[#This Row],[Bonus]]</f>
        <v>120903</v>
      </c>
      <c r="O932" s="2">
        <f>Table1[[#This Row],[Bonus]]/Table1[[#This Row],[Basic Salary]]</f>
        <v>0.26449055577635072</v>
      </c>
      <c r="P932">
        <f ca="1">DATEDIF(Table1[[#This Row],[Date of Birth]],TODAY(),"Y")</f>
        <v>37</v>
      </c>
      <c r="Q932">
        <f ca="1">DATEDIF(Table1[[#This Row],[Joining Date]],TODAY(),"Y")</f>
        <v>3</v>
      </c>
      <c r="R932" t="str">
        <f ca="1">IF(YEAR(Table1[[#This Row],[Joining Date]])=YEAR(TODAY()),"Yes","No")</f>
        <v>No</v>
      </c>
      <c r="S932" t="str">
        <f ca="1">IF(Table1[[#This Row],[Experience]]&gt;5,"Yes","No")</f>
        <v>No</v>
      </c>
      <c r="T932" t="str">
        <f>TEXT(Table1[[#This Row],[Joining Date]],"mmmm")</f>
        <v>July</v>
      </c>
      <c r="U932" t="str">
        <f>TEXT(Table1[[#This Row],[Joining Date]],"yyyy")</f>
        <v>2023</v>
      </c>
      <c r="V932" s="5">
        <f ca="1">TODAY()-Table1[[#This Row],[Joining Date]]</f>
        <v>1109</v>
      </c>
      <c r="W932" t="str">
        <f>LEFT(Table1[[#This Row],[Employee Name]],FIND(" ",Table1[[#This Row],[Employee Name]])-1)</f>
        <v>Rahul</v>
      </c>
      <c r="X932" t="str">
        <f>RIGHT(Table1[[#This Row],[Employee Name]],LEN(Table1[[#This Row],[Employee Name]])-FIND(" ",Table1[[#This Row],[Employee Name]]))</f>
        <v>Verma</v>
      </c>
      <c r="Y932" t="str">
        <f>Table1[[#This Row],[Department]]&amp;"-"&amp;Table1[[#This Row],[Employee ID]]</f>
        <v>Finance-E02491</v>
      </c>
      <c r="Z932" t="str">
        <f>LEFT(Table1[[#This Row],[Department]],3)</f>
        <v>Fin</v>
      </c>
      <c r="AA932" t="str">
        <f>_xlfn.XLOOKUP(Table1[[#This Row],[Manager ID]],MANAGERS!A:A,MANAGERS!B:B)</f>
        <v>Manager_10</v>
      </c>
      <c r="AB932" t="str" cm="1">
        <f t="array" ref="AB932">_xlfn.XLOOKUP(Table1[[#This Row],[Manager ID]],Table2[[#All],[Manager ID]],Table2[[#All],[Department Head]])</f>
        <v>HR</v>
      </c>
      <c r="AC932" s="2">
        <f>_xlfn.XLOOKUP(Table1[[#This Row],[City]],L:L,O:O)</f>
        <v>0.24036902712549932</v>
      </c>
      <c r="AD932" t="str" cm="1">
        <f t="array" ref="AD932">_xlfn.IFS(Table1[[#This Row],[Performance Score]]&gt;=90,"Excellent",Table1[[#This Row],[Performance Score]]&gt;=75,"Good",Table1[[#This Row],[Performance Score]]&gt;=60,"Average",Table1[[#This Row],[Performance Score]]&lt;=60,"Need Improvement")</f>
        <v>Need Improvement</v>
      </c>
      <c r="AE932" t="str">
        <f>IF(AND(Table1[[#This Row],[Attendance %]]&gt;=80,(Table1[[#This Row],[Performance Score]]&gt;=80)),"Eligible","Not Eligible")</f>
        <v>Not Eligible</v>
      </c>
      <c r="AF932" t="str">
        <f>IF(Table1[[#This Row],[Performance Score]]&gt;=80,"High Performer","Low Performer")</f>
        <v>Low Performer</v>
      </c>
      <c r="AG932" t="str" cm="1">
        <f t="array" aca="1" ref="AG932" ca="1">_xlfn.IFS(Table1[[#This Row],[Experience]]&lt;=3,"Junior",Table1[[#This Row],[Experience]]&lt;=7,"Mid Level",Table1[[#This Row],[Experience]]&gt;=7,"Senior")</f>
        <v>Junior</v>
      </c>
      <c r="AH932" t="str">
        <f>IF(Table1[[#This Row],[Attendance %]]&gt;75,"OK","Below 75")</f>
        <v>Below 75</v>
      </c>
      <c r="AI932" t="b">
        <f>ISBLANK(Table1[[#This Row],[Employee ID]])</f>
        <v>0</v>
      </c>
      <c r="AJ932" t="b">
        <f>ISNUMBER(Table1[[#This Row],[Total Salary  ]])</f>
        <v>1</v>
      </c>
      <c r="AK932" t="str">
        <f>IFERROR(_xlfn.XLOOKUP(Table1[[#This Row],[Manager ID]],MANAGERS!A:A,MANAGERS!B:B),"Not Found")</f>
        <v>Manager_10</v>
      </c>
    </row>
    <row r="933" spans="1:37" x14ac:dyDescent="0.2">
      <c r="A933" t="s">
        <v>1659</v>
      </c>
      <c r="B933" t="s">
        <v>60</v>
      </c>
      <c r="C933" t="s">
        <v>15</v>
      </c>
      <c r="D933" t="s">
        <v>16</v>
      </c>
      <c r="E933" t="s">
        <v>22</v>
      </c>
      <c r="F933" s="1">
        <v>43512</v>
      </c>
      <c r="G933" s="1">
        <v>32748</v>
      </c>
      <c r="H933">
        <v>109642</v>
      </c>
      <c r="I933">
        <v>11251</v>
      </c>
      <c r="J933">
        <v>87</v>
      </c>
      <c r="K933">
        <v>87</v>
      </c>
      <c r="L933" t="s">
        <v>31</v>
      </c>
      <c r="M933">
        <v>103</v>
      </c>
      <c r="N933">
        <f>Table1[[#This Row],[Basic Salary]]+Table1[[#This Row],[Bonus]]</f>
        <v>120893</v>
      </c>
      <c r="O933" s="2">
        <f>Table1[[#This Row],[Bonus]]/Table1[[#This Row],[Basic Salary]]</f>
        <v>0.10261578592145346</v>
      </c>
      <c r="P933">
        <f ca="1">DATEDIF(Table1[[#This Row],[Date of Birth]],TODAY(),"Y")</f>
        <v>36</v>
      </c>
      <c r="Q933">
        <f ca="1">DATEDIF(Table1[[#This Row],[Joining Date]],TODAY(),"Y")</f>
        <v>7</v>
      </c>
      <c r="R933" t="str">
        <f ca="1">IF(YEAR(Table1[[#This Row],[Joining Date]])=YEAR(TODAY()),"Yes","No")</f>
        <v>No</v>
      </c>
      <c r="S933" t="str">
        <f ca="1">IF(Table1[[#This Row],[Experience]]&gt;5,"Yes","No")</f>
        <v>Yes</v>
      </c>
      <c r="T933" t="str">
        <f>TEXT(Table1[[#This Row],[Joining Date]],"mmmm")</f>
        <v>February</v>
      </c>
      <c r="U933" t="str">
        <f>TEXT(Table1[[#This Row],[Joining Date]],"yyyy")</f>
        <v>2019</v>
      </c>
      <c r="V933" s="5">
        <f ca="1">TODAY()-Table1[[#This Row],[Joining Date]]</f>
        <v>2727</v>
      </c>
      <c r="W933" t="str">
        <f>LEFT(Table1[[#This Row],[Employee Name]],FIND(" ",Table1[[#This Row],[Employee Name]])-1)</f>
        <v>Gayathri</v>
      </c>
      <c r="X933" t="str">
        <f>RIGHT(Table1[[#This Row],[Employee Name]],LEN(Table1[[#This Row],[Employee Name]])-FIND(" ",Table1[[#This Row],[Employee Name]]))</f>
        <v>Iyer</v>
      </c>
      <c r="Y933" t="str">
        <f>Table1[[#This Row],[Department]]&amp;"-"&amp;Table1[[#This Row],[Employee ID]]</f>
        <v>HR-E01603</v>
      </c>
      <c r="Z933" t="str">
        <f>LEFT(Table1[[#This Row],[Department]],3)</f>
        <v>HR</v>
      </c>
      <c r="AA933" t="str">
        <f>_xlfn.XLOOKUP(Table1[[#This Row],[Manager ID]],MANAGERS!A:A,MANAGERS!B:B)</f>
        <v>Manager_3</v>
      </c>
      <c r="AB933" t="str" cm="1">
        <f t="array" ref="AB933">_xlfn.XLOOKUP(Table1[[#This Row],[Manager ID]],Table2[[#All],[Manager ID]],Table2[[#All],[Department Head]])</f>
        <v>IT</v>
      </c>
      <c r="AC933" s="2">
        <f>_xlfn.XLOOKUP(Table1[[#This Row],[City]],L:L,O:O)</f>
        <v>0.241864189087755</v>
      </c>
      <c r="AD933" t="str" cm="1">
        <f t="array" ref="AD933">_xlfn.IFS(Table1[[#This Row],[Performance Score]]&gt;=90,"Excellent",Table1[[#This Row],[Performance Score]]&gt;=75,"Good",Table1[[#This Row],[Performance Score]]&gt;=60,"Average",Table1[[#This Row],[Performance Score]]&lt;=60,"Need Improvement")</f>
        <v>Good</v>
      </c>
      <c r="AE933" t="str">
        <f>IF(AND(Table1[[#This Row],[Attendance %]]&gt;=80,(Table1[[#This Row],[Performance Score]]&gt;=80)),"Eligible","Not Eligible")</f>
        <v>Eligible</v>
      </c>
      <c r="AF933" t="str">
        <f>IF(Table1[[#This Row],[Performance Score]]&gt;=80,"High Performer","Low Performer")</f>
        <v>High Performer</v>
      </c>
      <c r="AG933" t="str" cm="1">
        <f t="array" aca="1" ref="AG933" ca="1">_xlfn.IFS(Table1[[#This Row],[Experience]]&lt;=3,"Junior",Table1[[#This Row],[Experience]]&lt;=7,"Mid Level",Table1[[#This Row],[Experience]]&gt;=7,"Senior")</f>
        <v>Mid Level</v>
      </c>
      <c r="AH933" t="str">
        <f>IF(Table1[[#This Row],[Attendance %]]&gt;75,"OK","Below 75")</f>
        <v>OK</v>
      </c>
      <c r="AI933" t="b">
        <f>ISBLANK(Table1[[#This Row],[Employee ID]])</f>
        <v>0</v>
      </c>
      <c r="AJ933" t="b">
        <f>ISNUMBER(Table1[[#This Row],[Total Salary  ]])</f>
        <v>1</v>
      </c>
      <c r="AK933" t="str">
        <f>IFERROR(_xlfn.XLOOKUP(Table1[[#This Row],[Manager ID]],MANAGERS!A:A,MANAGERS!B:B),"Not Found")</f>
        <v>Manager_3</v>
      </c>
    </row>
    <row r="934" spans="1:37" x14ac:dyDescent="0.2">
      <c r="A934" t="s">
        <v>3754</v>
      </c>
      <c r="B934" t="s">
        <v>45</v>
      </c>
      <c r="C934" t="s">
        <v>15</v>
      </c>
      <c r="D934" t="s">
        <v>46</v>
      </c>
      <c r="E934" t="s">
        <v>65</v>
      </c>
      <c r="F934" s="1">
        <v>45638</v>
      </c>
      <c r="G934" s="1">
        <v>33753</v>
      </c>
      <c r="H934">
        <v>101104</v>
      </c>
      <c r="I934">
        <v>19775</v>
      </c>
      <c r="J934">
        <v>70</v>
      </c>
      <c r="K934">
        <v>79</v>
      </c>
      <c r="L934" t="s">
        <v>27</v>
      </c>
      <c r="M934">
        <v>120</v>
      </c>
      <c r="N934">
        <f>Table1[[#This Row],[Basic Salary]]+Table1[[#This Row],[Bonus]]</f>
        <v>120879</v>
      </c>
      <c r="O934" s="2">
        <f>Table1[[#This Row],[Bonus]]/Table1[[#This Row],[Basic Salary]]</f>
        <v>0.19559067890489001</v>
      </c>
      <c r="P934">
        <f ca="1">DATEDIF(Table1[[#This Row],[Date of Birth]],TODAY(),"Y")</f>
        <v>34</v>
      </c>
      <c r="Q934">
        <f ca="1">DATEDIF(Table1[[#This Row],[Joining Date]],TODAY(),"Y")</f>
        <v>1</v>
      </c>
      <c r="R934" t="str">
        <f ca="1">IF(YEAR(Table1[[#This Row],[Joining Date]])=YEAR(TODAY()),"Yes","No")</f>
        <v>No</v>
      </c>
      <c r="S934" t="str">
        <f ca="1">IF(Table1[[#This Row],[Experience]]&gt;5,"Yes","No")</f>
        <v>No</v>
      </c>
      <c r="T934" t="str">
        <f>TEXT(Table1[[#This Row],[Joining Date]],"mmmm")</f>
        <v>December</v>
      </c>
      <c r="U934" t="str">
        <f>TEXT(Table1[[#This Row],[Joining Date]],"yyyy")</f>
        <v>2024</v>
      </c>
      <c r="V934" s="5">
        <f ca="1">TODAY()-Table1[[#This Row],[Joining Date]]</f>
        <v>601</v>
      </c>
      <c r="W934" t="str">
        <f>LEFT(Table1[[#This Row],[Employee Name]],FIND(" ",Table1[[#This Row],[Employee Name]])-1)</f>
        <v>Ananya</v>
      </c>
      <c r="X934" t="str">
        <f>RIGHT(Table1[[#This Row],[Employee Name]],LEN(Table1[[#This Row],[Employee Name]])-FIND(" ",Table1[[#This Row],[Employee Name]]))</f>
        <v>Rao</v>
      </c>
      <c r="Y934" t="str">
        <f>Table1[[#This Row],[Department]]&amp;"-"&amp;Table1[[#This Row],[Employee ID]]</f>
        <v>Support-E03698</v>
      </c>
      <c r="Z934" t="str">
        <f>LEFT(Table1[[#This Row],[Department]],3)</f>
        <v>Sup</v>
      </c>
      <c r="AA934" t="str">
        <f>_xlfn.XLOOKUP(Table1[[#This Row],[Manager ID]],MANAGERS!A:A,MANAGERS!B:B)</f>
        <v>Manager_20</v>
      </c>
      <c r="AB934" t="str" cm="1">
        <f t="array" ref="AB934">_xlfn.XLOOKUP(Table1[[#This Row],[Manager ID]],Table2[[#All],[Manager ID]],Table2[[#All],[Department Head]])</f>
        <v>Operations</v>
      </c>
      <c r="AC934" s="2">
        <f>_xlfn.XLOOKUP(Table1[[#This Row],[City]],L:L,O:O)</f>
        <v>0.23674293405114402</v>
      </c>
      <c r="AD934" t="str" cm="1">
        <f t="array" ref="AD934">_xlfn.IFS(Table1[[#This Row],[Performance Score]]&gt;=90,"Excellent",Table1[[#This Row],[Performance Score]]&gt;=75,"Good",Table1[[#This Row],[Performance Score]]&gt;=60,"Average",Table1[[#This Row],[Performance Score]]&lt;=60,"Need Improvement")</f>
        <v>Good</v>
      </c>
      <c r="AE934" t="str">
        <f>IF(AND(Table1[[#This Row],[Attendance %]]&gt;=80,(Table1[[#This Row],[Performance Score]]&gt;=80)),"Eligible","Not Eligible")</f>
        <v>Not Eligible</v>
      </c>
      <c r="AF934" t="str">
        <f>IF(Table1[[#This Row],[Performance Score]]&gt;=80,"High Performer","Low Performer")</f>
        <v>Low Performer</v>
      </c>
      <c r="AG934" t="str" cm="1">
        <f t="array" aca="1" ref="AG934" ca="1">_xlfn.IFS(Table1[[#This Row],[Experience]]&lt;=3,"Junior",Table1[[#This Row],[Experience]]&lt;=7,"Mid Level",Table1[[#This Row],[Experience]]&gt;=7,"Senior")</f>
        <v>Junior</v>
      </c>
      <c r="AH934" t="str">
        <f>IF(Table1[[#This Row],[Attendance %]]&gt;75,"OK","Below 75")</f>
        <v>Below 75</v>
      </c>
      <c r="AI934" t="b">
        <f>ISBLANK(Table1[[#This Row],[Employee ID]])</f>
        <v>0</v>
      </c>
      <c r="AJ934" t="b">
        <f>ISNUMBER(Table1[[#This Row],[Total Salary  ]])</f>
        <v>1</v>
      </c>
      <c r="AK934" t="str">
        <f>IFERROR(_xlfn.XLOOKUP(Table1[[#This Row],[Manager ID]],MANAGERS!A:A,MANAGERS!B:B),"Not Found")</f>
        <v>Manager_20</v>
      </c>
    </row>
    <row r="935" spans="1:37" x14ac:dyDescent="0.2">
      <c r="A935" t="s">
        <v>2377</v>
      </c>
      <c r="B935" t="s">
        <v>89</v>
      </c>
      <c r="C935" t="s">
        <v>21</v>
      </c>
      <c r="D935" t="s">
        <v>25</v>
      </c>
      <c r="E935" t="s">
        <v>26</v>
      </c>
      <c r="F935" s="1">
        <v>42120</v>
      </c>
      <c r="G935" s="1">
        <v>31816</v>
      </c>
      <c r="H935">
        <v>96395</v>
      </c>
      <c r="I935">
        <v>24480</v>
      </c>
      <c r="J935">
        <v>86</v>
      </c>
      <c r="K935">
        <v>89</v>
      </c>
      <c r="L935" t="s">
        <v>18</v>
      </c>
      <c r="M935">
        <v>113</v>
      </c>
      <c r="N935">
        <f>Table1[[#This Row],[Basic Salary]]+Table1[[#This Row],[Bonus]]</f>
        <v>120875</v>
      </c>
      <c r="O935" s="2">
        <f>Table1[[#This Row],[Bonus]]/Table1[[#This Row],[Basic Salary]]</f>
        <v>0.25395508065771044</v>
      </c>
      <c r="P935">
        <f ca="1">DATEDIF(Table1[[#This Row],[Date of Birth]],TODAY(),"Y")</f>
        <v>39</v>
      </c>
      <c r="Q935">
        <f ca="1">DATEDIF(Table1[[#This Row],[Joining Date]],TODAY(),"Y")</f>
        <v>11</v>
      </c>
      <c r="R935" t="str">
        <f ca="1">IF(YEAR(Table1[[#This Row],[Joining Date]])=YEAR(TODAY()),"Yes","No")</f>
        <v>No</v>
      </c>
      <c r="S935" t="str">
        <f ca="1">IF(Table1[[#This Row],[Experience]]&gt;5,"Yes","No")</f>
        <v>Yes</v>
      </c>
      <c r="T935" t="str">
        <f>TEXT(Table1[[#This Row],[Joining Date]],"mmmm")</f>
        <v>April</v>
      </c>
      <c r="U935" t="str">
        <f>TEXT(Table1[[#This Row],[Joining Date]],"yyyy")</f>
        <v>2015</v>
      </c>
      <c r="V935" s="5">
        <f ca="1">TODAY()-Table1[[#This Row],[Joining Date]]</f>
        <v>4119</v>
      </c>
      <c r="W935" t="str">
        <f>LEFT(Table1[[#This Row],[Employee Name]],FIND(" ",Table1[[#This Row],[Employee Name]])-1)</f>
        <v>Tarun</v>
      </c>
      <c r="X935" t="str">
        <f>RIGHT(Table1[[#This Row],[Employee Name]],LEN(Table1[[#This Row],[Employee Name]])-FIND(" ",Table1[[#This Row],[Employee Name]]))</f>
        <v>Verma</v>
      </c>
      <c r="Y935" t="str">
        <f>Table1[[#This Row],[Department]]&amp;"-"&amp;Table1[[#This Row],[Employee ID]]</f>
        <v>Finance-E02321</v>
      </c>
      <c r="Z935" t="str">
        <f>LEFT(Table1[[#This Row],[Department]],3)</f>
        <v>Fin</v>
      </c>
      <c r="AA935" t="str">
        <f>_xlfn.XLOOKUP(Table1[[#This Row],[Manager ID]],MANAGERS!A:A,MANAGERS!B:B)</f>
        <v>Manager_13</v>
      </c>
      <c r="AB935" t="str" cm="1">
        <f t="array" ref="AB935">_xlfn.XLOOKUP(Table1[[#This Row],[Manager ID]],Table2[[#All],[Manager ID]],Table2[[#All],[Department Head]])</f>
        <v>HR</v>
      </c>
      <c r="AC935" s="2">
        <f>_xlfn.XLOOKUP(Table1[[#This Row],[City]],L:L,O:O)</f>
        <v>0.21356479274849693</v>
      </c>
      <c r="AD935" t="str" cm="1">
        <f t="array" ref="AD935">_xlfn.IFS(Table1[[#This Row],[Performance Score]]&gt;=90,"Excellent",Table1[[#This Row],[Performance Score]]&gt;=75,"Good",Table1[[#This Row],[Performance Score]]&gt;=60,"Average",Table1[[#This Row],[Performance Score]]&lt;=60,"Need Improvement")</f>
        <v>Good</v>
      </c>
      <c r="AE935" t="str">
        <f>IF(AND(Table1[[#This Row],[Attendance %]]&gt;=80,(Table1[[#This Row],[Performance Score]]&gt;=80)),"Eligible","Not Eligible")</f>
        <v>Eligible</v>
      </c>
      <c r="AF935" t="str">
        <f>IF(Table1[[#This Row],[Performance Score]]&gt;=80,"High Performer","Low Performer")</f>
        <v>High Performer</v>
      </c>
      <c r="AG935" t="str" cm="1">
        <f t="array" aca="1" ref="AG935" ca="1">_xlfn.IFS(Table1[[#This Row],[Experience]]&lt;=3,"Junior",Table1[[#This Row],[Experience]]&lt;=7,"Mid Level",Table1[[#This Row],[Experience]]&gt;=7,"Senior")</f>
        <v>Senior</v>
      </c>
      <c r="AH935" t="str">
        <f>IF(Table1[[#This Row],[Attendance %]]&gt;75,"OK","Below 75")</f>
        <v>OK</v>
      </c>
      <c r="AI935" t="b">
        <f>ISBLANK(Table1[[#This Row],[Employee ID]])</f>
        <v>0</v>
      </c>
      <c r="AJ935" t="b">
        <f>ISNUMBER(Table1[[#This Row],[Total Salary  ]])</f>
        <v>1</v>
      </c>
      <c r="AK935" t="str">
        <f>IFERROR(_xlfn.XLOOKUP(Table1[[#This Row],[Manager ID]],MANAGERS!A:A,MANAGERS!B:B),"Not Found")</f>
        <v>Manager_13</v>
      </c>
    </row>
    <row r="936" spans="1:37" x14ac:dyDescent="0.2">
      <c r="A936" t="s">
        <v>4689</v>
      </c>
      <c r="B936" t="s">
        <v>14</v>
      </c>
      <c r="C936" t="s">
        <v>15</v>
      </c>
      <c r="D936" t="s">
        <v>46</v>
      </c>
      <c r="E936" t="s">
        <v>17</v>
      </c>
      <c r="F936" s="1">
        <v>42053</v>
      </c>
      <c r="G936" s="1">
        <v>37353</v>
      </c>
      <c r="H936">
        <v>96214</v>
      </c>
      <c r="I936">
        <v>24615</v>
      </c>
      <c r="J936">
        <v>62</v>
      </c>
      <c r="K936">
        <v>80</v>
      </c>
      <c r="L936" t="s">
        <v>27</v>
      </c>
      <c r="M936">
        <v>118</v>
      </c>
      <c r="N936">
        <f>Table1[[#This Row],[Basic Salary]]+Table1[[#This Row],[Bonus]]</f>
        <v>120829</v>
      </c>
      <c r="O936" s="2">
        <f>Table1[[#This Row],[Bonus]]/Table1[[#This Row],[Basic Salary]]</f>
        <v>0.25583594903028667</v>
      </c>
      <c r="P936">
        <f ca="1">DATEDIF(Table1[[#This Row],[Date of Birth]],TODAY(),"Y")</f>
        <v>24</v>
      </c>
      <c r="Q936">
        <f ca="1">DATEDIF(Table1[[#This Row],[Joining Date]],TODAY(),"Y")</f>
        <v>11</v>
      </c>
      <c r="R936" t="str">
        <f ca="1">IF(YEAR(Table1[[#This Row],[Joining Date]])=YEAR(TODAY()),"Yes","No")</f>
        <v>No</v>
      </c>
      <c r="S936" t="str">
        <f ca="1">IF(Table1[[#This Row],[Experience]]&gt;5,"Yes","No")</f>
        <v>Yes</v>
      </c>
      <c r="T936" t="str">
        <f>TEXT(Table1[[#This Row],[Joining Date]],"mmmm")</f>
        <v>February</v>
      </c>
      <c r="U936" t="str">
        <f>TEXT(Table1[[#This Row],[Joining Date]],"yyyy")</f>
        <v>2015</v>
      </c>
      <c r="V936" s="5">
        <f ca="1">TODAY()-Table1[[#This Row],[Joining Date]]</f>
        <v>4186</v>
      </c>
      <c r="W936" t="str">
        <f>LEFT(Table1[[#This Row],[Employee Name]],FIND(" ",Table1[[#This Row],[Employee Name]])-1)</f>
        <v>Nisha</v>
      </c>
      <c r="X936" t="str">
        <f>RIGHT(Table1[[#This Row],[Employee Name]],LEN(Table1[[#This Row],[Employee Name]])-FIND(" ",Table1[[#This Row],[Employee Name]]))</f>
        <v>Kapoor</v>
      </c>
      <c r="Y936" t="str">
        <f>Table1[[#This Row],[Department]]&amp;"-"&amp;Table1[[#This Row],[Employee ID]]</f>
        <v>Support-E04633</v>
      </c>
      <c r="Z936" t="str">
        <f>LEFT(Table1[[#This Row],[Department]],3)</f>
        <v>Sup</v>
      </c>
      <c r="AA936" t="str">
        <f>_xlfn.XLOOKUP(Table1[[#This Row],[Manager ID]],MANAGERS!A:A,MANAGERS!B:B)</f>
        <v>Manager_18</v>
      </c>
      <c r="AB936" t="str" cm="1">
        <f t="array" ref="AB936">_xlfn.XLOOKUP(Table1[[#This Row],[Manager ID]],Table2[[#All],[Manager ID]],Table2[[#All],[Department Head]])</f>
        <v>Support</v>
      </c>
      <c r="AC936" s="2">
        <f>_xlfn.XLOOKUP(Table1[[#This Row],[City]],L:L,O:O)</f>
        <v>0.23674293405114402</v>
      </c>
      <c r="AD936" t="str" cm="1">
        <f t="array" ref="AD936">_xlfn.IFS(Table1[[#This Row],[Performance Score]]&gt;=90,"Excellent",Table1[[#This Row],[Performance Score]]&gt;=75,"Good",Table1[[#This Row],[Performance Score]]&gt;=60,"Average",Table1[[#This Row],[Performance Score]]&lt;=60,"Need Improvement")</f>
        <v>Good</v>
      </c>
      <c r="AE936" t="str">
        <f>IF(AND(Table1[[#This Row],[Attendance %]]&gt;=80,(Table1[[#This Row],[Performance Score]]&gt;=80)),"Eligible","Not Eligible")</f>
        <v>Not Eligible</v>
      </c>
      <c r="AF936" t="str">
        <f>IF(Table1[[#This Row],[Performance Score]]&gt;=80,"High Performer","Low Performer")</f>
        <v>High Performer</v>
      </c>
      <c r="AG936" t="str" cm="1">
        <f t="array" aca="1" ref="AG936" ca="1">_xlfn.IFS(Table1[[#This Row],[Experience]]&lt;=3,"Junior",Table1[[#This Row],[Experience]]&lt;=7,"Mid Level",Table1[[#This Row],[Experience]]&gt;=7,"Senior")</f>
        <v>Senior</v>
      </c>
      <c r="AH936" t="str">
        <f>IF(Table1[[#This Row],[Attendance %]]&gt;75,"OK","Below 75")</f>
        <v>Below 75</v>
      </c>
      <c r="AI936" t="b">
        <f>ISBLANK(Table1[[#This Row],[Employee ID]])</f>
        <v>0</v>
      </c>
      <c r="AJ936" t="b">
        <f>ISNUMBER(Table1[[#This Row],[Total Salary  ]])</f>
        <v>1</v>
      </c>
      <c r="AK936" t="str">
        <f>IFERROR(_xlfn.XLOOKUP(Table1[[#This Row],[Manager ID]],MANAGERS!A:A,MANAGERS!B:B),"Not Found")</f>
        <v>Manager_18</v>
      </c>
    </row>
    <row r="937" spans="1:37" x14ac:dyDescent="0.2">
      <c r="A937" t="s">
        <v>1878</v>
      </c>
      <c r="B937" t="s">
        <v>45</v>
      </c>
      <c r="C937" t="s">
        <v>21</v>
      </c>
      <c r="D937" t="s">
        <v>40</v>
      </c>
      <c r="E937" t="s">
        <v>26</v>
      </c>
      <c r="F937" s="1">
        <v>43788</v>
      </c>
      <c r="G937" s="1">
        <v>29980</v>
      </c>
      <c r="H937">
        <v>93070</v>
      </c>
      <c r="I937">
        <v>27730</v>
      </c>
      <c r="J937">
        <v>66</v>
      </c>
      <c r="K937">
        <v>47</v>
      </c>
      <c r="L937" t="s">
        <v>18</v>
      </c>
      <c r="M937">
        <v>105</v>
      </c>
      <c r="N937">
        <f>Table1[[#This Row],[Basic Salary]]+Table1[[#This Row],[Bonus]]</f>
        <v>120800</v>
      </c>
      <c r="O937" s="2">
        <f>Table1[[#This Row],[Bonus]]/Table1[[#This Row],[Basic Salary]]</f>
        <v>0.29794778123992693</v>
      </c>
      <c r="P937">
        <f ca="1">DATEDIF(Table1[[#This Row],[Date of Birth]],TODAY(),"Y")</f>
        <v>44</v>
      </c>
      <c r="Q937">
        <f ca="1">DATEDIF(Table1[[#This Row],[Joining Date]],TODAY(),"Y")</f>
        <v>6</v>
      </c>
      <c r="R937" t="str">
        <f ca="1">IF(YEAR(Table1[[#This Row],[Joining Date]])=YEAR(TODAY()),"Yes","No")</f>
        <v>No</v>
      </c>
      <c r="S937" t="str">
        <f ca="1">IF(Table1[[#This Row],[Experience]]&gt;5,"Yes","No")</f>
        <v>Yes</v>
      </c>
      <c r="T937" t="str">
        <f>TEXT(Table1[[#This Row],[Joining Date]],"mmmm")</f>
        <v>November</v>
      </c>
      <c r="U937" t="str">
        <f>TEXT(Table1[[#This Row],[Joining Date]],"yyyy")</f>
        <v>2019</v>
      </c>
      <c r="V937" s="5">
        <f ca="1">TODAY()-Table1[[#This Row],[Joining Date]]</f>
        <v>2451</v>
      </c>
      <c r="W937" t="str">
        <f>LEFT(Table1[[#This Row],[Employee Name]],FIND(" ",Table1[[#This Row],[Employee Name]])-1)</f>
        <v>Ananya</v>
      </c>
      <c r="X937" t="str">
        <f>RIGHT(Table1[[#This Row],[Employee Name]],LEN(Table1[[#This Row],[Employee Name]])-FIND(" ",Table1[[#This Row],[Employee Name]]))</f>
        <v>Rao</v>
      </c>
      <c r="Y937" t="str">
        <f>Table1[[#This Row],[Department]]&amp;"-"&amp;Table1[[#This Row],[Employee ID]]</f>
        <v>IT-E01822</v>
      </c>
      <c r="Z937" t="str">
        <f>LEFT(Table1[[#This Row],[Department]],3)</f>
        <v>IT</v>
      </c>
      <c r="AA937" t="str">
        <f>_xlfn.XLOOKUP(Table1[[#This Row],[Manager ID]],MANAGERS!A:A,MANAGERS!B:B)</f>
        <v>Manager_5</v>
      </c>
      <c r="AB937" t="str" cm="1">
        <f t="array" ref="AB937">_xlfn.XLOOKUP(Table1[[#This Row],[Manager ID]],Table2[[#All],[Manager ID]],Table2[[#All],[Department Head]])</f>
        <v>Sales</v>
      </c>
      <c r="AC937" s="2">
        <f>_xlfn.XLOOKUP(Table1[[#This Row],[City]],L:L,O:O)</f>
        <v>0.21356479274849693</v>
      </c>
      <c r="AD937" t="str" cm="1">
        <f t="array" ref="AD937">_xlfn.IFS(Table1[[#This Row],[Performance Score]]&gt;=90,"Excellent",Table1[[#This Row],[Performance Score]]&gt;=75,"Good",Table1[[#This Row],[Performance Score]]&gt;=60,"Average",Table1[[#This Row],[Performance Score]]&lt;=60,"Need Improvement")</f>
        <v>Need Improvement</v>
      </c>
      <c r="AE937" t="str">
        <f>IF(AND(Table1[[#This Row],[Attendance %]]&gt;=80,(Table1[[#This Row],[Performance Score]]&gt;=80)),"Eligible","Not Eligible")</f>
        <v>Not Eligible</v>
      </c>
      <c r="AF937" t="str">
        <f>IF(Table1[[#This Row],[Performance Score]]&gt;=80,"High Performer","Low Performer")</f>
        <v>Low Performer</v>
      </c>
      <c r="AG937" t="str" cm="1">
        <f t="array" aca="1" ref="AG937" ca="1">_xlfn.IFS(Table1[[#This Row],[Experience]]&lt;=3,"Junior",Table1[[#This Row],[Experience]]&lt;=7,"Mid Level",Table1[[#This Row],[Experience]]&gt;=7,"Senior")</f>
        <v>Mid Level</v>
      </c>
      <c r="AH937" t="str">
        <f>IF(Table1[[#This Row],[Attendance %]]&gt;75,"OK","Below 75")</f>
        <v>Below 75</v>
      </c>
      <c r="AI937" t="b">
        <f>ISBLANK(Table1[[#This Row],[Employee ID]])</f>
        <v>0</v>
      </c>
      <c r="AJ937" t="b">
        <f>ISNUMBER(Table1[[#This Row],[Total Salary  ]])</f>
        <v>1</v>
      </c>
      <c r="AK937" t="str">
        <f>IFERROR(_xlfn.XLOOKUP(Table1[[#This Row],[Manager ID]],MANAGERS!A:A,MANAGERS!B:B),"Not Found")</f>
        <v>Manager_5</v>
      </c>
    </row>
    <row r="938" spans="1:37" x14ac:dyDescent="0.2">
      <c r="A938" t="s">
        <v>3508</v>
      </c>
      <c r="B938" t="s">
        <v>85</v>
      </c>
      <c r="C938" t="s">
        <v>15</v>
      </c>
      <c r="D938" t="s">
        <v>81</v>
      </c>
      <c r="E938" t="s">
        <v>65</v>
      </c>
      <c r="F938" s="1">
        <v>42926</v>
      </c>
      <c r="G938" s="1">
        <v>36178</v>
      </c>
      <c r="H938">
        <v>96823</v>
      </c>
      <c r="I938">
        <v>23972</v>
      </c>
      <c r="J938">
        <v>83</v>
      </c>
      <c r="K938">
        <v>86</v>
      </c>
      <c r="L938" t="s">
        <v>27</v>
      </c>
      <c r="M938">
        <v>120</v>
      </c>
      <c r="N938">
        <f>Table1[[#This Row],[Basic Salary]]+Table1[[#This Row],[Bonus]]</f>
        <v>120795</v>
      </c>
      <c r="O938" s="2">
        <f>Table1[[#This Row],[Bonus]]/Table1[[#This Row],[Basic Salary]]</f>
        <v>0.24758580089441559</v>
      </c>
      <c r="P938">
        <f ca="1">DATEDIF(Table1[[#This Row],[Date of Birth]],TODAY(),"Y")</f>
        <v>27</v>
      </c>
      <c r="Q938">
        <f ca="1">DATEDIF(Table1[[#This Row],[Joining Date]],TODAY(),"Y")</f>
        <v>9</v>
      </c>
      <c r="R938" t="str">
        <f ca="1">IF(YEAR(Table1[[#This Row],[Joining Date]])=YEAR(TODAY()),"Yes","No")</f>
        <v>No</v>
      </c>
      <c r="S938" t="str">
        <f ca="1">IF(Table1[[#This Row],[Experience]]&gt;5,"Yes","No")</f>
        <v>Yes</v>
      </c>
      <c r="T938" t="str">
        <f>TEXT(Table1[[#This Row],[Joining Date]],"mmmm")</f>
        <v>July</v>
      </c>
      <c r="U938" t="str">
        <f>TEXT(Table1[[#This Row],[Joining Date]],"yyyy")</f>
        <v>2017</v>
      </c>
      <c r="V938" s="5">
        <f ca="1">TODAY()-Table1[[#This Row],[Joining Date]]</f>
        <v>3313</v>
      </c>
      <c r="W938" t="str">
        <f>LEFT(Table1[[#This Row],[Employee Name]],FIND(" ",Table1[[#This Row],[Employee Name]])-1)</f>
        <v>Pooja</v>
      </c>
      <c r="X938" t="str">
        <f>RIGHT(Table1[[#This Row],[Employee Name]],LEN(Table1[[#This Row],[Employee Name]])-FIND(" ",Table1[[#This Row],[Employee Name]]))</f>
        <v>Das</v>
      </c>
      <c r="Y938" t="str">
        <f>Table1[[#This Row],[Department]]&amp;"-"&amp;Table1[[#This Row],[Employee ID]]</f>
        <v>Sales-E03452</v>
      </c>
      <c r="Z938" t="str">
        <f>LEFT(Table1[[#This Row],[Department]],3)</f>
        <v>Sal</v>
      </c>
      <c r="AA938" t="str">
        <f>_xlfn.XLOOKUP(Table1[[#This Row],[Manager ID]],MANAGERS!A:A,MANAGERS!B:B)</f>
        <v>Manager_20</v>
      </c>
      <c r="AB938" t="str" cm="1">
        <f t="array" ref="AB938">_xlfn.XLOOKUP(Table1[[#This Row],[Manager ID]],Table2[[#All],[Manager ID]],Table2[[#All],[Department Head]])</f>
        <v>Operations</v>
      </c>
      <c r="AC938" s="2">
        <f>_xlfn.XLOOKUP(Table1[[#This Row],[City]],L:L,O:O)</f>
        <v>0.23674293405114402</v>
      </c>
      <c r="AD938" t="str" cm="1">
        <f t="array" ref="AD938">_xlfn.IFS(Table1[[#This Row],[Performance Score]]&gt;=90,"Excellent",Table1[[#This Row],[Performance Score]]&gt;=75,"Good",Table1[[#This Row],[Performance Score]]&gt;=60,"Average",Table1[[#This Row],[Performance Score]]&lt;=60,"Need Improvement")</f>
        <v>Good</v>
      </c>
      <c r="AE938" t="str">
        <f>IF(AND(Table1[[#This Row],[Attendance %]]&gt;=80,(Table1[[#This Row],[Performance Score]]&gt;=80)),"Eligible","Not Eligible")</f>
        <v>Eligible</v>
      </c>
      <c r="AF938" t="str">
        <f>IF(Table1[[#This Row],[Performance Score]]&gt;=80,"High Performer","Low Performer")</f>
        <v>High Performer</v>
      </c>
      <c r="AG938" t="str" cm="1">
        <f t="array" aca="1" ref="AG938" ca="1">_xlfn.IFS(Table1[[#This Row],[Experience]]&lt;=3,"Junior",Table1[[#This Row],[Experience]]&lt;=7,"Mid Level",Table1[[#This Row],[Experience]]&gt;=7,"Senior")</f>
        <v>Senior</v>
      </c>
      <c r="AH938" t="str">
        <f>IF(Table1[[#This Row],[Attendance %]]&gt;75,"OK","Below 75")</f>
        <v>OK</v>
      </c>
      <c r="AI938" t="b">
        <f>ISBLANK(Table1[[#This Row],[Employee ID]])</f>
        <v>0</v>
      </c>
      <c r="AJ938" t="b">
        <f>ISNUMBER(Table1[[#This Row],[Total Salary  ]])</f>
        <v>1</v>
      </c>
      <c r="AK938" t="str">
        <f>IFERROR(_xlfn.XLOOKUP(Table1[[#This Row],[Manager ID]],MANAGERS!A:A,MANAGERS!B:B),"Not Found")</f>
        <v>Manager_20</v>
      </c>
    </row>
    <row r="939" spans="1:37" x14ac:dyDescent="0.2">
      <c r="A939" t="s">
        <v>265</v>
      </c>
      <c r="B939" t="s">
        <v>75</v>
      </c>
      <c r="C939" t="s">
        <v>15</v>
      </c>
      <c r="D939" t="s">
        <v>43</v>
      </c>
      <c r="E939" t="s">
        <v>51</v>
      </c>
      <c r="F939" s="1">
        <v>42577</v>
      </c>
      <c r="G939" s="1">
        <v>34594</v>
      </c>
      <c r="H939">
        <v>105356</v>
      </c>
      <c r="I939">
        <v>15437</v>
      </c>
      <c r="J939">
        <v>70</v>
      </c>
      <c r="K939">
        <v>65</v>
      </c>
      <c r="L939" t="s">
        <v>23</v>
      </c>
      <c r="M939">
        <v>110</v>
      </c>
      <c r="N939">
        <f>Table1[[#This Row],[Basic Salary]]+Table1[[#This Row],[Bonus]]</f>
        <v>120793</v>
      </c>
      <c r="O939" s="2">
        <f>Table1[[#This Row],[Bonus]]/Table1[[#This Row],[Basic Salary]]</f>
        <v>0.14652226736018831</v>
      </c>
      <c r="P939">
        <f ca="1">DATEDIF(Table1[[#This Row],[Date of Birth]],TODAY(),"Y")</f>
        <v>31</v>
      </c>
      <c r="Q939">
        <f ca="1">DATEDIF(Table1[[#This Row],[Joining Date]],TODAY(),"Y")</f>
        <v>10</v>
      </c>
      <c r="R939" t="str">
        <f ca="1">IF(YEAR(Table1[[#This Row],[Joining Date]])=YEAR(TODAY()),"Yes","No")</f>
        <v>No</v>
      </c>
      <c r="S939" t="str">
        <f ca="1">IF(Table1[[#This Row],[Experience]]&gt;5,"Yes","No")</f>
        <v>Yes</v>
      </c>
      <c r="T939" t="str">
        <f>TEXT(Table1[[#This Row],[Joining Date]],"mmmm")</f>
        <v>July</v>
      </c>
      <c r="U939" t="str">
        <f>TEXT(Table1[[#This Row],[Joining Date]],"yyyy")</f>
        <v>2016</v>
      </c>
      <c r="V939" s="5">
        <f ca="1">TODAY()-Table1[[#This Row],[Joining Date]]</f>
        <v>3662</v>
      </c>
      <c r="W939" t="str">
        <f>LEFT(Table1[[#This Row],[Employee Name]],FIND(" ",Table1[[#This Row],[Employee Name]])-1)</f>
        <v>Ishita</v>
      </c>
      <c r="X939" t="str">
        <f>RIGHT(Table1[[#This Row],[Employee Name]],LEN(Table1[[#This Row],[Employee Name]])-FIND(" ",Table1[[#This Row],[Employee Name]]))</f>
        <v>Roy</v>
      </c>
      <c r="Y939" t="str">
        <f>Table1[[#This Row],[Department]]&amp;"-"&amp;Table1[[#This Row],[Employee ID]]</f>
        <v>Operations-E00209</v>
      </c>
      <c r="Z939" t="str">
        <f>LEFT(Table1[[#This Row],[Department]],3)</f>
        <v>Ope</v>
      </c>
      <c r="AA939" t="str">
        <f>_xlfn.XLOOKUP(Table1[[#This Row],[Manager ID]],MANAGERS!A:A,MANAGERS!B:B)</f>
        <v>Manager_10</v>
      </c>
      <c r="AB939" t="str" cm="1">
        <f t="array" ref="AB939">_xlfn.XLOOKUP(Table1[[#This Row],[Manager ID]],Table2[[#All],[Manager ID]],Table2[[#All],[Department Head]])</f>
        <v>HR</v>
      </c>
      <c r="AC939" s="2">
        <f>_xlfn.XLOOKUP(Table1[[#This Row],[City]],L:L,O:O)</f>
        <v>0.23486488519629886</v>
      </c>
      <c r="AD939" t="str" cm="1">
        <f t="array" ref="AD939">_xlfn.IFS(Table1[[#This Row],[Performance Score]]&gt;=90,"Excellent",Table1[[#This Row],[Performance Score]]&gt;=75,"Good",Table1[[#This Row],[Performance Score]]&gt;=60,"Average",Table1[[#This Row],[Performance Score]]&lt;=60,"Need Improvement")</f>
        <v>Average</v>
      </c>
      <c r="AE939" t="str">
        <f>IF(AND(Table1[[#This Row],[Attendance %]]&gt;=80,(Table1[[#This Row],[Performance Score]]&gt;=80)),"Eligible","Not Eligible")</f>
        <v>Not Eligible</v>
      </c>
      <c r="AF939" t="str">
        <f>IF(Table1[[#This Row],[Performance Score]]&gt;=80,"High Performer","Low Performer")</f>
        <v>Low Performer</v>
      </c>
      <c r="AG939" t="str" cm="1">
        <f t="array" aca="1" ref="AG939" ca="1">_xlfn.IFS(Table1[[#This Row],[Experience]]&lt;=3,"Junior",Table1[[#This Row],[Experience]]&lt;=7,"Mid Level",Table1[[#This Row],[Experience]]&gt;=7,"Senior")</f>
        <v>Senior</v>
      </c>
      <c r="AH939" t="str">
        <f>IF(Table1[[#This Row],[Attendance %]]&gt;75,"OK","Below 75")</f>
        <v>Below 75</v>
      </c>
      <c r="AI939" t="b">
        <f>ISBLANK(Table1[[#This Row],[Employee ID]])</f>
        <v>0</v>
      </c>
      <c r="AJ939" t="b">
        <f>ISNUMBER(Table1[[#This Row],[Total Salary  ]])</f>
        <v>1</v>
      </c>
      <c r="AK939" t="str">
        <f>IFERROR(_xlfn.XLOOKUP(Table1[[#This Row],[Manager ID]],MANAGERS!A:A,MANAGERS!B:B),"Not Found")</f>
        <v>Manager_10</v>
      </c>
    </row>
    <row r="940" spans="1:37" x14ac:dyDescent="0.2">
      <c r="A940" t="s">
        <v>4311</v>
      </c>
      <c r="B940" t="s">
        <v>39</v>
      </c>
      <c r="C940" t="s">
        <v>21</v>
      </c>
      <c r="D940" t="s">
        <v>25</v>
      </c>
      <c r="E940" t="s">
        <v>26</v>
      </c>
      <c r="F940" s="1">
        <v>44671</v>
      </c>
      <c r="G940" s="1">
        <v>41018</v>
      </c>
      <c r="H940">
        <v>105829</v>
      </c>
      <c r="I940">
        <v>14952</v>
      </c>
      <c r="J940">
        <v>90</v>
      </c>
      <c r="K940">
        <v>51</v>
      </c>
      <c r="L940" t="s">
        <v>23</v>
      </c>
      <c r="M940">
        <v>103</v>
      </c>
      <c r="N940">
        <f>Table1[[#This Row],[Basic Salary]]+Table1[[#This Row],[Bonus]]</f>
        <v>120781</v>
      </c>
      <c r="O940" s="2">
        <f>Table1[[#This Row],[Bonus]]/Table1[[#This Row],[Basic Salary]]</f>
        <v>0.14128452503567074</v>
      </c>
      <c r="P940">
        <f ca="1">DATEDIF(Table1[[#This Row],[Date of Birth]],TODAY(),"Y")</f>
        <v>14</v>
      </c>
      <c r="Q940">
        <f ca="1">DATEDIF(Table1[[#This Row],[Joining Date]],TODAY(),"Y")</f>
        <v>4</v>
      </c>
      <c r="R940" t="str">
        <f ca="1">IF(YEAR(Table1[[#This Row],[Joining Date]])=YEAR(TODAY()),"Yes","No")</f>
        <v>No</v>
      </c>
      <c r="S940" t="str">
        <f ca="1">IF(Table1[[#This Row],[Experience]]&gt;5,"Yes","No")</f>
        <v>No</v>
      </c>
      <c r="T940" t="str">
        <f>TEXT(Table1[[#This Row],[Joining Date]],"mmmm")</f>
        <v>April</v>
      </c>
      <c r="U940" t="str">
        <f>TEXT(Table1[[#This Row],[Joining Date]],"yyyy")</f>
        <v>2022</v>
      </c>
      <c r="V940" s="5">
        <f ca="1">TODAY()-Table1[[#This Row],[Joining Date]]</f>
        <v>1568</v>
      </c>
      <c r="W940" t="str">
        <f>LEFT(Table1[[#This Row],[Employee Name]],FIND(" ",Table1[[#This Row],[Employee Name]])-1)</f>
        <v>Karan</v>
      </c>
      <c r="X940" t="str">
        <f>RIGHT(Table1[[#This Row],[Employee Name]],LEN(Table1[[#This Row],[Employee Name]])-FIND(" ",Table1[[#This Row],[Employee Name]]))</f>
        <v>Malhotra</v>
      </c>
      <c r="Y940" t="str">
        <f>Table1[[#This Row],[Department]]&amp;"-"&amp;Table1[[#This Row],[Employee ID]]</f>
        <v>Finance-E04255</v>
      </c>
      <c r="Z940" t="str">
        <f>LEFT(Table1[[#This Row],[Department]],3)</f>
        <v>Fin</v>
      </c>
      <c r="AA940" t="str">
        <f>_xlfn.XLOOKUP(Table1[[#This Row],[Manager ID]],MANAGERS!A:A,MANAGERS!B:B)</f>
        <v>Manager_3</v>
      </c>
      <c r="AB940" t="str" cm="1">
        <f t="array" ref="AB940">_xlfn.XLOOKUP(Table1[[#This Row],[Manager ID]],Table2[[#All],[Manager ID]],Table2[[#All],[Department Head]])</f>
        <v>IT</v>
      </c>
      <c r="AC940" s="2">
        <f>_xlfn.XLOOKUP(Table1[[#This Row],[City]],L:L,O:O)</f>
        <v>0.23486488519629886</v>
      </c>
      <c r="AD940" t="str" cm="1">
        <f t="array" ref="AD940">_xlfn.IFS(Table1[[#This Row],[Performance Score]]&gt;=90,"Excellent",Table1[[#This Row],[Performance Score]]&gt;=75,"Good",Table1[[#This Row],[Performance Score]]&gt;=60,"Average",Table1[[#This Row],[Performance Score]]&lt;=60,"Need Improvement")</f>
        <v>Need Improvement</v>
      </c>
      <c r="AE940" t="str">
        <f>IF(AND(Table1[[#This Row],[Attendance %]]&gt;=80,(Table1[[#This Row],[Performance Score]]&gt;=80)),"Eligible","Not Eligible")</f>
        <v>Not Eligible</v>
      </c>
      <c r="AF940" t="str">
        <f>IF(Table1[[#This Row],[Performance Score]]&gt;=80,"High Performer","Low Performer")</f>
        <v>Low Performer</v>
      </c>
      <c r="AG940" t="str" cm="1">
        <f t="array" aca="1" ref="AG940" ca="1">_xlfn.IFS(Table1[[#This Row],[Experience]]&lt;=3,"Junior",Table1[[#This Row],[Experience]]&lt;=7,"Mid Level",Table1[[#This Row],[Experience]]&gt;=7,"Senior")</f>
        <v>Mid Level</v>
      </c>
      <c r="AH940" t="str">
        <f>IF(Table1[[#This Row],[Attendance %]]&gt;75,"OK","Below 75")</f>
        <v>OK</v>
      </c>
      <c r="AI940" t="b">
        <f>ISBLANK(Table1[[#This Row],[Employee ID]])</f>
        <v>0</v>
      </c>
      <c r="AJ940" t="b">
        <f>ISNUMBER(Table1[[#This Row],[Total Salary  ]])</f>
        <v>1</v>
      </c>
      <c r="AK940" t="str">
        <f>IFERROR(_xlfn.XLOOKUP(Table1[[#This Row],[Manager ID]],MANAGERS!A:A,MANAGERS!B:B),"Not Found")</f>
        <v>Manager_3</v>
      </c>
    </row>
    <row r="941" spans="1:37" x14ac:dyDescent="0.2">
      <c r="A941" t="s">
        <v>4386</v>
      </c>
      <c r="B941" t="s">
        <v>48</v>
      </c>
      <c r="C941" t="s">
        <v>21</v>
      </c>
      <c r="D941" t="s">
        <v>16</v>
      </c>
      <c r="E941" t="s">
        <v>30</v>
      </c>
      <c r="F941" s="1">
        <v>45077</v>
      </c>
      <c r="G941" s="1">
        <v>29264</v>
      </c>
      <c r="H941">
        <v>94916</v>
      </c>
      <c r="I941">
        <v>25829</v>
      </c>
      <c r="J941">
        <v>81</v>
      </c>
      <c r="K941">
        <v>69</v>
      </c>
      <c r="L941" t="s">
        <v>23</v>
      </c>
      <c r="M941">
        <v>113</v>
      </c>
      <c r="N941">
        <f>Table1[[#This Row],[Basic Salary]]+Table1[[#This Row],[Bonus]]</f>
        <v>120745</v>
      </c>
      <c r="O941" s="2">
        <f>Table1[[#This Row],[Bonus]]/Table1[[#This Row],[Basic Salary]]</f>
        <v>0.27212482616208017</v>
      </c>
      <c r="P941">
        <f ca="1">DATEDIF(Table1[[#This Row],[Date of Birth]],TODAY(),"Y")</f>
        <v>46</v>
      </c>
      <c r="Q941">
        <f ca="1">DATEDIF(Table1[[#This Row],[Joining Date]],TODAY(),"Y")</f>
        <v>3</v>
      </c>
      <c r="R941" t="str">
        <f ca="1">IF(YEAR(Table1[[#This Row],[Joining Date]])=YEAR(TODAY()),"Yes","No")</f>
        <v>No</v>
      </c>
      <c r="S941" t="str">
        <f ca="1">IF(Table1[[#This Row],[Experience]]&gt;5,"Yes","No")</f>
        <v>No</v>
      </c>
      <c r="T941" t="str">
        <f>TEXT(Table1[[#This Row],[Joining Date]],"mmmm")</f>
        <v>May</v>
      </c>
      <c r="U941" t="str">
        <f>TEXT(Table1[[#This Row],[Joining Date]],"yyyy")</f>
        <v>2023</v>
      </c>
      <c r="V941" s="5">
        <f ca="1">TODAY()-Table1[[#This Row],[Joining Date]]</f>
        <v>1162</v>
      </c>
      <c r="W941" t="str">
        <f>LEFT(Table1[[#This Row],[Employee Name]],FIND(" ",Table1[[#This Row],[Employee Name]])-1)</f>
        <v>Aditya</v>
      </c>
      <c r="X941" t="str">
        <f>RIGHT(Table1[[#This Row],[Employee Name]],LEN(Table1[[#This Row],[Employee Name]])-FIND(" ",Table1[[#This Row],[Employee Name]]))</f>
        <v>Kapoor</v>
      </c>
      <c r="Y941" t="str">
        <f>Table1[[#This Row],[Department]]&amp;"-"&amp;Table1[[#This Row],[Employee ID]]</f>
        <v>HR-E04330</v>
      </c>
      <c r="Z941" t="str">
        <f>LEFT(Table1[[#This Row],[Department]],3)</f>
        <v>HR</v>
      </c>
      <c r="AA941" t="str">
        <f>_xlfn.XLOOKUP(Table1[[#This Row],[Manager ID]],MANAGERS!A:A,MANAGERS!B:B)</f>
        <v>Manager_13</v>
      </c>
      <c r="AB941" t="str" cm="1">
        <f t="array" ref="AB941">_xlfn.XLOOKUP(Table1[[#This Row],[Manager ID]],Table2[[#All],[Manager ID]],Table2[[#All],[Department Head]])</f>
        <v>HR</v>
      </c>
      <c r="AC941" s="2">
        <f>_xlfn.XLOOKUP(Table1[[#This Row],[City]],L:L,O:O)</f>
        <v>0.23486488519629886</v>
      </c>
      <c r="AD941" t="str" cm="1">
        <f t="array" ref="AD941">_xlfn.IFS(Table1[[#This Row],[Performance Score]]&gt;=90,"Excellent",Table1[[#This Row],[Performance Score]]&gt;=75,"Good",Table1[[#This Row],[Performance Score]]&gt;=60,"Average",Table1[[#This Row],[Performance Score]]&lt;=60,"Need Improvement")</f>
        <v>Average</v>
      </c>
      <c r="AE941" t="str">
        <f>IF(AND(Table1[[#This Row],[Attendance %]]&gt;=80,(Table1[[#This Row],[Performance Score]]&gt;=80)),"Eligible","Not Eligible")</f>
        <v>Not Eligible</v>
      </c>
      <c r="AF941" t="str">
        <f>IF(Table1[[#This Row],[Performance Score]]&gt;=80,"High Performer","Low Performer")</f>
        <v>Low Performer</v>
      </c>
      <c r="AG941" t="str" cm="1">
        <f t="array" aca="1" ref="AG941" ca="1">_xlfn.IFS(Table1[[#This Row],[Experience]]&lt;=3,"Junior",Table1[[#This Row],[Experience]]&lt;=7,"Mid Level",Table1[[#This Row],[Experience]]&gt;=7,"Senior")</f>
        <v>Junior</v>
      </c>
      <c r="AH941" t="str">
        <f>IF(Table1[[#This Row],[Attendance %]]&gt;75,"OK","Below 75")</f>
        <v>OK</v>
      </c>
      <c r="AI941" t="b">
        <f>ISBLANK(Table1[[#This Row],[Employee ID]])</f>
        <v>0</v>
      </c>
      <c r="AJ941" t="b">
        <f>ISNUMBER(Table1[[#This Row],[Total Salary  ]])</f>
        <v>1</v>
      </c>
      <c r="AK941" t="str">
        <f>IFERROR(_xlfn.XLOOKUP(Table1[[#This Row],[Manager ID]],MANAGERS!A:A,MANAGERS!B:B),"Not Found")</f>
        <v>Manager_13</v>
      </c>
    </row>
    <row r="942" spans="1:37" x14ac:dyDescent="0.2">
      <c r="A942" t="s">
        <v>2149</v>
      </c>
      <c r="B942" t="s">
        <v>42</v>
      </c>
      <c r="C942" t="s">
        <v>21</v>
      </c>
      <c r="D942" t="s">
        <v>40</v>
      </c>
      <c r="E942" t="s">
        <v>30</v>
      </c>
      <c r="F942" s="1">
        <v>45094</v>
      </c>
      <c r="G942" s="1">
        <v>38438</v>
      </c>
      <c r="H942">
        <v>97939</v>
      </c>
      <c r="I942">
        <v>22794</v>
      </c>
      <c r="J942">
        <v>88</v>
      </c>
      <c r="K942">
        <v>60</v>
      </c>
      <c r="L942" t="s">
        <v>34</v>
      </c>
      <c r="M942">
        <v>119</v>
      </c>
      <c r="N942">
        <f>Table1[[#This Row],[Basic Salary]]+Table1[[#This Row],[Bonus]]</f>
        <v>120733</v>
      </c>
      <c r="O942" s="2">
        <f>Table1[[#This Row],[Bonus]]/Table1[[#This Row],[Basic Salary]]</f>
        <v>0.23273670345827505</v>
      </c>
      <c r="P942">
        <f ca="1">DATEDIF(Table1[[#This Row],[Date of Birth]],TODAY(),"Y")</f>
        <v>21</v>
      </c>
      <c r="Q942">
        <f ca="1">DATEDIF(Table1[[#This Row],[Joining Date]],TODAY(),"Y")</f>
        <v>3</v>
      </c>
      <c r="R942" t="str">
        <f ca="1">IF(YEAR(Table1[[#This Row],[Joining Date]])=YEAR(TODAY()),"Yes","No")</f>
        <v>No</v>
      </c>
      <c r="S942" t="str">
        <f ca="1">IF(Table1[[#This Row],[Experience]]&gt;5,"Yes","No")</f>
        <v>No</v>
      </c>
      <c r="T942" t="str">
        <f>TEXT(Table1[[#This Row],[Joining Date]],"mmmm")</f>
        <v>June</v>
      </c>
      <c r="U942" t="str">
        <f>TEXT(Table1[[#This Row],[Joining Date]],"yyyy")</f>
        <v>2023</v>
      </c>
      <c r="V942" s="5">
        <f ca="1">TODAY()-Table1[[#This Row],[Joining Date]]</f>
        <v>1145</v>
      </c>
      <c r="W942" t="str">
        <f>LEFT(Table1[[#This Row],[Employee Name]],FIND(" ",Table1[[#This Row],[Employee Name]])-1)</f>
        <v>Krishna</v>
      </c>
      <c r="X942" t="str">
        <f>RIGHT(Table1[[#This Row],[Employee Name]],LEN(Table1[[#This Row],[Employee Name]])-FIND(" ",Table1[[#This Row],[Employee Name]]))</f>
        <v>Chaitanya</v>
      </c>
      <c r="Y942" t="str">
        <f>Table1[[#This Row],[Department]]&amp;"-"&amp;Table1[[#This Row],[Employee ID]]</f>
        <v>IT-E02093</v>
      </c>
      <c r="Z942" t="str">
        <f>LEFT(Table1[[#This Row],[Department]],3)</f>
        <v>IT</v>
      </c>
      <c r="AA942" t="str">
        <f>_xlfn.XLOOKUP(Table1[[#This Row],[Manager ID]],MANAGERS!A:A,MANAGERS!B:B)</f>
        <v>Manager_19</v>
      </c>
      <c r="AB942" t="str" cm="1">
        <f t="array" ref="AB942">_xlfn.XLOOKUP(Table1[[#This Row],[Manager ID]],Table2[[#All],[Manager ID]],Table2[[#All],[Department Head]])</f>
        <v>Support</v>
      </c>
      <c r="AC942" s="2">
        <f>_xlfn.XLOOKUP(Table1[[#This Row],[City]],L:L,O:O)</f>
        <v>0.24030340748661314</v>
      </c>
      <c r="AD942" t="str" cm="1">
        <f t="array" ref="AD942">_xlfn.IFS(Table1[[#This Row],[Performance Score]]&gt;=90,"Excellent",Table1[[#This Row],[Performance Score]]&gt;=75,"Good",Table1[[#This Row],[Performance Score]]&gt;=60,"Average",Table1[[#This Row],[Performance Score]]&lt;=60,"Need Improvement")</f>
        <v>Average</v>
      </c>
      <c r="AE942" t="str">
        <f>IF(AND(Table1[[#This Row],[Attendance %]]&gt;=80,(Table1[[#This Row],[Performance Score]]&gt;=80)),"Eligible","Not Eligible")</f>
        <v>Not Eligible</v>
      </c>
      <c r="AF942" t="str">
        <f>IF(Table1[[#This Row],[Performance Score]]&gt;=80,"High Performer","Low Performer")</f>
        <v>Low Performer</v>
      </c>
      <c r="AG942" t="str" cm="1">
        <f t="array" aca="1" ref="AG942" ca="1">_xlfn.IFS(Table1[[#This Row],[Experience]]&lt;=3,"Junior",Table1[[#This Row],[Experience]]&lt;=7,"Mid Level",Table1[[#This Row],[Experience]]&gt;=7,"Senior")</f>
        <v>Junior</v>
      </c>
      <c r="AH942" t="str">
        <f>IF(Table1[[#This Row],[Attendance %]]&gt;75,"OK","Below 75")</f>
        <v>OK</v>
      </c>
      <c r="AI942" t="b">
        <f>ISBLANK(Table1[[#This Row],[Employee ID]])</f>
        <v>0</v>
      </c>
      <c r="AJ942" t="b">
        <f>ISNUMBER(Table1[[#This Row],[Total Salary  ]])</f>
        <v>1</v>
      </c>
      <c r="AK942" t="str">
        <f>IFERROR(_xlfn.XLOOKUP(Table1[[#This Row],[Manager ID]],MANAGERS!A:A,MANAGERS!B:B),"Not Found")</f>
        <v>Manager_19</v>
      </c>
    </row>
    <row r="943" spans="1:37" x14ac:dyDescent="0.2">
      <c r="A943" t="s">
        <v>2713</v>
      </c>
      <c r="B943" t="s">
        <v>20</v>
      </c>
      <c r="C943" t="s">
        <v>15</v>
      </c>
      <c r="D943" t="s">
        <v>81</v>
      </c>
      <c r="E943" t="s">
        <v>17</v>
      </c>
      <c r="F943" s="1">
        <v>44374</v>
      </c>
      <c r="G943" s="1">
        <v>29419</v>
      </c>
      <c r="H943">
        <v>101530</v>
      </c>
      <c r="I943">
        <v>19197</v>
      </c>
      <c r="J943">
        <v>100</v>
      </c>
      <c r="K943">
        <v>44</v>
      </c>
      <c r="L943" t="s">
        <v>34</v>
      </c>
      <c r="M943">
        <v>120</v>
      </c>
      <c r="N943">
        <f>Table1[[#This Row],[Basic Salary]]+Table1[[#This Row],[Bonus]]</f>
        <v>120727</v>
      </c>
      <c r="O943" s="2">
        <f>Table1[[#This Row],[Bonus]]/Table1[[#This Row],[Basic Salary]]</f>
        <v>0.18907712006303556</v>
      </c>
      <c r="P943">
        <f ca="1">DATEDIF(Table1[[#This Row],[Date of Birth]],TODAY(),"Y")</f>
        <v>46</v>
      </c>
      <c r="Q943">
        <f ca="1">DATEDIF(Table1[[#This Row],[Joining Date]],TODAY(),"Y")</f>
        <v>5</v>
      </c>
      <c r="R943" t="str">
        <f ca="1">IF(YEAR(Table1[[#This Row],[Joining Date]])=YEAR(TODAY()),"Yes","No")</f>
        <v>No</v>
      </c>
      <c r="S943" t="str">
        <f ca="1">IF(Table1[[#This Row],[Experience]]&gt;5,"Yes","No")</f>
        <v>No</v>
      </c>
      <c r="T943" t="str">
        <f>TEXT(Table1[[#This Row],[Joining Date]],"mmmm")</f>
        <v>June</v>
      </c>
      <c r="U943" t="str">
        <f>TEXT(Table1[[#This Row],[Joining Date]],"yyyy")</f>
        <v>2021</v>
      </c>
      <c r="V943" s="5">
        <f ca="1">TODAY()-Table1[[#This Row],[Joining Date]]</f>
        <v>1865</v>
      </c>
      <c r="W943" t="str">
        <f>LEFT(Table1[[#This Row],[Employee Name]],FIND(" ",Table1[[#This Row],[Employee Name]])-1)</f>
        <v>Rahul</v>
      </c>
      <c r="X943" t="str">
        <f>RIGHT(Table1[[#This Row],[Employee Name]],LEN(Table1[[#This Row],[Employee Name]])-FIND(" ",Table1[[#This Row],[Employee Name]]))</f>
        <v>Verma</v>
      </c>
      <c r="Y943" t="str">
        <f>Table1[[#This Row],[Department]]&amp;"-"&amp;Table1[[#This Row],[Employee ID]]</f>
        <v>Sales-E02657</v>
      </c>
      <c r="Z943" t="str">
        <f>LEFT(Table1[[#This Row],[Department]],3)</f>
        <v>Sal</v>
      </c>
      <c r="AA943" t="str">
        <f>_xlfn.XLOOKUP(Table1[[#This Row],[Manager ID]],MANAGERS!A:A,MANAGERS!B:B)</f>
        <v>Manager_20</v>
      </c>
      <c r="AB943" t="str" cm="1">
        <f t="array" ref="AB943">_xlfn.XLOOKUP(Table1[[#This Row],[Manager ID]],Table2[[#All],[Manager ID]],Table2[[#All],[Department Head]])</f>
        <v>Operations</v>
      </c>
      <c r="AC943" s="2">
        <f>_xlfn.XLOOKUP(Table1[[#This Row],[City]],L:L,O:O)</f>
        <v>0.24030340748661314</v>
      </c>
      <c r="AD943" t="str" cm="1">
        <f t="array" ref="AD943">_xlfn.IFS(Table1[[#This Row],[Performance Score]]&gt;=90,"Excellent",Table1[[#This Row],[Performance Score]]&gt;=75,"Good",Table1[[#This Row],[Performance Score]]&gt;=60,"Average",Table1[[#This Row],[Performance Score]]&lt;=60,"Need Improvement")</f>
        <v>Need Improvement</v>
      </c>
      <c r="AE943" t="str">
        <f>IF(AND(Table1[[#This Row],[Attendance %]]&gt;=80,(Table1[[#This Row],[Performance Score]]&gt;=80)),"Eligible","Not Eligible")</f>
        <v>Not Eligible</v>
      </c>
      <c r="AF943" t="str">
        <f>IF(Table1[[#This Row],[Performance Score]]&gt;=80,"High Performer","Low Performer")</f>
        <v>Low Performer</v>
      </c>
      <c r="AG943" t="str" cm="1">
        <f t="array" aca="1" ref="AG943" ca="1">_xlfn.IFS(Table1[[#This Row],[Experience]]&lt;=3,"Junior",Table1[[#This Row],[Experience]]&lt;=7,"Mid Level",Table1[[#This Row],[Experience]]&gt;=7,"Senior")</f>
        <v>Mid Level</v>
      </c>
      <c r="AH943" t="str">
        <f>IF(Table1[[#This Row],[Attendance %]]&gt;75,"OK","Below 75")</f>
        <v>OK</v>
      </c>
      <c r="AI943" t="b">
        <f>ISBLANK(Table1[[#This Row],[Employee ID]])</f>
        <v>0</v>
      </c>
      <c r="AJ943" t="b">
        <f>ISNUMBER(Table1[[#This Row],[Total Salary  ]])</f>
        <v>1</v>
      </c>
      <c r="AK943" t="str">
        <f>IFERROR(_xlfn.XLOOKUP(Table1[[#This Row],[Manager ID]],MANAGERS!A:A,MANAGERS!B:B),"Not Found")</f>
        <v>Manager_20</v>
      </c>
    </row>
    <row r="944" spans="1:37" x14ac:dyDescent="0.2">
      <c r="A944" t="s">
        <v>3493</v>
      </c>
      <c r="B944" t="s">
        <v>39</v>
      </c>
      <c r="C944" t="s">
        <v>15</v>
      </c>
      <c r="D944" t="s">
        <v>25</v>
      </c>
      <c r="E944" t="s">
        <v>65</v>
      </c>
      <c r="F944" s="1">
        <v>44843</v>
      </c>
      <c r="G944" s="1">
        <v>40038</v>
      </c>
      <c r="H944">
        <v>92967</v>
      </c>
      <c r="I944">
        <v>27731</v>
      </c>
      <c r="J944">
        <v>61</v>
      </c>
      <c r="K944">
        <v>45</v>
      </c>
      <c r="L944" t="s">
        <v>37</v>
      </c>
      <c r="M944">
        <v>114</v>
      </c>
      <c r="N944">
        <f>Table1[[#This Row],[Basic Salary]]+Table1[[#This Row],[Bonus]]</f>
        <v>120698</v>
      </c>
      <c r="O944" s="2">
        <f>Table1[[#This Row],[Bonus]]/Table1[[#This Row],[Basic Salary]]</f>
        <v>0.29828864005507333</v>
      </c>
      <c r="P944">
        <f ca="1">DATEDIF(Table1[[#This Row],[Date of Birth]],TODAY(),"Y")</f>
        <v>16</v>
      </c>
      <c r="Q944">
        <f ca="1">DATEDIF(Table1[[#This Row],[Joining Date]],TODAY(),"Y")</f>
        <v>3</v>
      </c>
      <c r="R944" t="str">
        <f ca="1">IF(YEAR(Table1[[#This Row],[Joining Date]])=YEAR(TODAY()),"Yes","No")</f>
        <v>No</v>
      </c>
      <c r="S944" t="str">
        <f ca="1">IF(Table1[[#This Row],[Experience]]&gt;5,"Yes","No")</f>
        <v>No</v>
      </c>
      <c r="T944" t="str">
        <f>TEXT(Table1[[#This Row],[Joining Date]],"mmmm")</f>
        <v>October</v>
      </c>
      <c r="U944" t="str">
        <f>TEXT(Table1[[#This Row],[Joining Date]],"yyyy")</f>
        <v>2022</v>
      </c>
      <c r="V944" s="5">
        <f ca="1">TODAY()-Table1[[#This Row],[Joining Date]]</f>
        <v>1396</v>
      </c>
      <c r="W944" t="str">
        <f>LEFT(Table1[[#This Row],[Employee Name]],FIND(" ",Table1[[#This Row],[Employee Name]])-1)</f>
        <v>Karan</v>
      </c>
      <c r="X944" t="str">
        <f>RIGHT(Table1[[#This Row],[Employee Name]],LEN(Table1[[#This Row],[Employee Name]])-FIND(" ",Table1[[#This Row],[Employee Name]]))</f>
        <v>Malhotra</v>
      </c>
      <c r="Y944" t="str">
        <f>Table1[[#This Row],[Department]]&amp;"-"&amp;Table1[[#This Row],[Employee ID]]</f>
        <v>Finance-E03437</v>
      </c>
      <c r="Z944" t="str">
        <f>LEFT(Table1[[#This Row],[Department]],3)</f>
        <v>Fin</v>
      </c>
      <c r="AA944" t="str">
        <f>_xlfn.XLOOKUP(Table1[[#This Row],[Manager ID]],MANAGERS!A:A,MANAGERS!B:B)</f>
        <v>Manager_14</v>
      </c>
      <c r="AB944" t="str" cm="1">
        <f t="array" ref="AB944">_xlfn.XLOOKUP(Table1[[#This Row],[Manager ID]],Table2[[#All],[Manager ID]],Table2[[#All],[Department Head]])</f>
        <v>Marketing</v>
      </c>
      <c r="AC944" s="2">
        <f>_xlfn.XLOOKUP(Table1[[#This Row],[City]],L:L,O:O)</f>
        <v>0.24036902712549932</v>
      </c>
      <c r="AD944" t="str" cm="1">
        <f t="array" ref="AD944">_xlfn.IFS(Table1[[#This Row],[Performance Score]]&gt;=90,"Excellent",Table1[[#This Row],[Performance Score]]&gt;=75,"Good",Table1[[#This Row],[Performance Score]]&gt;=60,"Average",Table1[[#This Row],[Performance Score]]&lt;=60,"Need Improvement")</f>
        <v>Need Improvement</v>
      </c>
      <c r="AE944" t="str">
        <f>IF(AND(Table1[[#This Row],[Attendance %]]&gt;=80,(Table1[[#This Row],[Performance Score]]&gt;=80)),"Eligible","Not Eligible")</f>
        <v>Not Eligible</v>
      </c>
      <c r="AF944" t="str">
        <f>IF(Table1[[#This Row],[Performance Score]]&gt;=80,"High Performer","Low Performer")</f>
        <v>Low Performer</v>
      </c>
      <c r="AG944" t="str" cm="1">
        <f t="array" aca="1" ref="AG944" ca="1">_xlfn.IFS(Table1[[#This Row],[Experience]]&lt;=3,"Junior",Table1[[#This Row],[Experience]]&lt;=7,"Mid Level",Table1[[#This Row],[Experience]]&gt;=7,"Senior")</f>
        <v>Junior</v>
      </c>
      <c r="AH944" t="str">
        <f>IF(Table1[[#This Row],[Attendance %]]&gt;75,"OK","Below 75")</f>
        <v>Below 75</v>
      </c>
      <c r="AI944" t="b">
        <f>ISBLANK(Table1[[#This Row],[Employee ID]])</f>
        <v>0</v>
      </c>
      <c r="AJ944" t="b">
        <f>ISNUMBER(Table1[[#This Row],[Total Salary  ]])</f>
        <v>1</v>
      </c>
      <c r="AK944" t="str">
        <f>IFERROR(_xlfn.XLOOKUP(Table1[[#This Row],[Manager ID]],MANAGERS!A:A,MANAGERS!B:B),"Not Found")</f>
        <v>Manager_14</v>
      </c>
    </row>
    <row r="945" spans="1:37" x14ac:dyDescent="0.2">
      <c r="A945" t="s">
        <v>4272</v>
      </c>
      <c r="B945" t="s">
        <v>60</v>
      </c>
      <c r="C945" t="s">
        <v>21</v>
      </c>
      <c r="D945" t="s">
        <v>81</v>
      </c>
      <c r="E945" t="s">
        <v>65</v>
      </c>
      <c r="F945" s="1">
        <v>42967</v>
      </c>
      <c r="G945" s="1">
        <v>30028</v>
      </c>
      <c r="H945">
        <v>95432</v>
      </c>
      <c r="I945">
        <v>25259</v>
      </c>
      <c r="J945">
        <v>68</v>
      </c>
      <c r="K945">
        <v>52</v>
      </c>
      <c r="L945" t="s">
        <v>18</v>
      </c>
      <c r="M945">
        <v>108</v>
      </c>
      <c r="N945">
        <f>Table1[[#This Row],[Basic Salary]]+Table1[[#This Row],[Bonus]]</f>
        <v>120691</v>
      </c>
      <c r="O945" s="2">
        <f>Table1[[#This Row],[Bonus]]/Table1[[#This Row],[Basic Salary]]</f>
        <v>0.26468061027747508</v>
      </c>
      <c r="P945">
        <f ca="1">DATEDIF(Table1[[#This Row],[Date of Birth]],TODAY(),"Y")</f>
        <v>44</v>
      </c>
      <c r="Q945">
        <f ca="1">DATEDIF(Table1[[#This Row],[Joining Date]],TODAY(),"Y")</f>
        <v>8</v>
      </c>
      <c r="R945" t="str">
        <f ca="1">IF(YEAR(Table1[[#This Row],[Joining Date]])=YEAR(TODAY()),"Yes","No")</f>
        <v>No</v>
      </c>
      <c r="S945" t="str">
        <f ca="1">IF(Table1[[#This Row],[Experience]]&gt;5,"Yes","No")</f>
        <v>Yes</v>
      </c>
      <c r="T945" t="str">
        <f>TEXT(Table1[[#This Row],[Joining Date]],"mmmm")</f>
        <v>August</v>
      </c>
      <c r="U945" t="str">
        <f>TEXT(Table1[[#This Row],[Joining Date]],"yyyy")</f>
        <v>2017</v>
      </c>
      <c r="V945" s="5">
        <f ca="1">TODAY()-Table1[[#This Row],[Joining Date]]</f>
        <v>3272</v>
      </c>
      <c r="W945" t="str">
        <f>LEFT(Table1[[#This Row],[Employee Name]],FIND(" ",Table1[[#This Row],[Employee Name]])-1)</f>
        <v>Gayathri</v>
      </c>
      <c r="X945" t="str">
        <f>RIGHT(Table1[[#This Row],[Employee Name]],LEN(Table1[[#This Row],[Employee Name]])-FIND(" ",Table1[[#This Row],[Employee Name]]))</f>
        <v>Iyer</v>
      </c>
      <c r="Y945" t="str">
        <f>Table1[[#This Row],[Department]]&amp;"-"&amp;Table1[[#This Row],[Employee ID]]</f>
        <v>Sales-E04216</v>
      </c>
      <c r="Z945" t="str">
        <f>LEFT(Table1[[#This Row],[Department]],3)</f>
        <v>Sal</v>
      </c>
      <c r="AA945" t="str">
        <f>_xlfn.XLOOKUP(Table1[[#This Row],[Manager ID]],MANAGERS!A:A,MANAGERS!B:B)</f>
        <v>Manager_8</v>
      </c>
      <c r="AB945" t="str" cm="1">
        <f t="array" ref="AB945">_xlfn.XLOOKUP(Table1[[#This Row],[Manager ID]],Table2[[#All],[Manager ID]],Table2[[#All],[Department Head]])</f>
        <v>Sales</v>
      </c>
      <c r="AC945" s="2">
        <f>_xlfn.XLOOKUP(Table1[[#This Row],[City]],L:L,O:O)</f>
        <v>0.21356479274849693</v>
      </c>
      <c r="AD945" t="str" cm="1">
        <f t="array" ref="AD945">_xlfn.IFS(Table1[[#This Row],[Performance Score]]&gt;=90,"Excellent",Table1[[#This Row],[Performance Score]]&gt;=75,"Good",Table1[[#This Row],[Performance Score]]&gt;=60,"Average",Table1[[#This Row],[Performance Score]]&lt;=60,"Need Improvement")</f>
        <v>Need Improvement</v>
      </c>
      <c r="AE945" t="str">
        <f>IF(AND(Table1[[#This Row],[Attendance %]]&gt;=80,(Table1[[#This Row],[Performance Score]]&gt;=80)),"Eligible","Not Eligible")</f>
        <v>Not Eligible</v>
      </c>
      <c r="AF945" t="str">
        <f>IF(Table1[[#This Row],[Performance Score]]&gt;=80,"High Performer","Low Performer")</f>
        <v>Low Performer</v>
      </c>
      <c r="AG945" t="str" cm="1">
        <f t="array" aca="1" ref="AG945" ca="1">_xlfn.IFS(Table1[[#This Row],[Experience]]&lt;=3,"Junior",Table1[[#This Row],[Experience]]&lt;=7,"Mid Level",Table1[[#This Row],[Experience]]&gt;=7,"Senior")</f>
        <v>Senior</v>
      </c>
      <c r="AH945" t="str">
        <f>IF(Table1[[#This Row],[Attendance %]]&gt;75,"OK","Below 75")</f>
        <v>Below 75</v>
      </c>
      <c r="AI945" t="b">
        <f>ISBLANK(Table1[[#This Row],[Employee ID]])</f>
        <v>0</v>
      </c>
      <c r="AJ945" t="b">
        <f>ISNUMBER(Table1[[#This Row],[Total Salary  ]])</f>
        <v>1</v>
      </c>
      <c r="AK945" t="str">
        <f>IFERROR(_xlfn.XLOOKUP(Table1[[#This Row],[Manager ID]],MANAGERS!A:A,MANAGERS!B:B),"Not Found")</f>
        <v>Manager_8</v>
      </c>
    </row>
    <row r="946" spans="1:37" x14ac:dyDescent="0.2">
      <c r="A946" t="s">
        <v>3818</v>
      </c>
      <c r="B946" t="s">
        <v>48</v>
      </c>
      <c r="C946" t="s">
        <v>21</v>
      </c>
      <c r="D946" t="s">
        <v>81</v>
      </c>
      <c r="E946" t="s">
        <v>30</v>
      </c>
      <c r="F946" s="1">
        <v>45645</v>
      </c>
      <c r="G946" s="1">
        <v>29903</v>
      </c>
      <c r="H946">
        <v>97197</v>
      </c>
      <c r="I946">
        <v>23414</v>
      </c>
      <c r="J946">
        <v>96</v>
      </c>
      <c r="K946">
        <v>97</v>
      </c>
      <c r="L946" t="s">
        <v>31</v>
      </c>
      <c r="M946">
        <v>119</v>
      </c>
      <c r="N946">
        <f>Table1[[#This Row],[Basic Salary]]+Table1[[#This Row],[Bonus]]</f>
        <v>120611</v>
      </c>
      <c r="O946" s="2">
        <f>Table1[[#This Row],[Bonus]]/Table1[[#This Row],[Basic Salary]]</f>
        <v>0.24089220860726154</v>
      </c>
      <c r="P946">
        <f ca="1">DATEDIF(Table1[[#This Row],[Date of Birth]],TODAY(),"Y")</f>
        <v>44</v>
      </c>
      <c r="Q946">
        <f ca="1">DATEDIF(Table1[[#This Row],[Joining Date]],TODAY(),"Y")</f>
        <v>1</v>
      </c>
      <c r="R946" t="str">
        <f ca="1">IF(YEAR(Table1[[#This Row],[Joining Date]])=YEAR(TODAY()),"Yes","No")</f>
        <v>No</v>
      </c>
      <c r="S946" t="str">
        <f ca="1">IF(Table1[[#This Row],[Experience]]&gt;5,"Yes","No")</f>
        <v>No</v>
      </c>
      <c r="T946" t="str">
        <f>TEXT(Table1[[#This Row],[Joining Date]],"mmmm")</f>
        <v>December</v>
      </c>
      <c r="U946" t="str">
        <f>TEXT(Table1[[#This Row],[Joining Date]],"yyyy")</f>
        <v>2024</v>
      </c>
      <c r="V946" s="5">
        <f ca="1">TODAY()-Table1[[#This Row],[Joining Date]]</f>
        <v>594</v>
      </c>
      <c r="W946" t="str">
        <f>LEFT(Table1[[#This Row],[Employee Name]],FIND(" ",Table1[[#This Row],[Employee Name]])-1)</f>
        <v>Aditya</v>
      </c>
      <c r="X946" t="str">
        <f>RIGHT(Table1[[#This Row],[Employee Name]],LEN(Table1[[#This Row],[Employee Name]])-FIND(" ",Table1[[#This Row],[Employee Name]]))</f>
        <v>Kapoor</v>
      </c>
      <c r="Y946" t="str">
        <f>Table1[[#This Row],[Department]]&amp;"-"&amp;Table1[[#This Row],[Employee ID]]</f>
        <v>Sales-E03762</v>
      </c>
      <c r="Z946" t="str">
        <f>LEFT(Table1[[#This Row],[Department]],3)</f>
        <v>Sal</v>
      </c>
      <c r="AA946" t="str">
        <f>_xlfn.XLOOKUP(Table1[[#This Row],[Manager ID]],MANAGERS!A:A,MANAGERS!B:B)</f>
        <v>Manager_19</v>
      </c>
      <c r="AB946" t="str" cm="1">
        <f t="array" ref="AB946">_xlfn.XLOOKUP(Table1[[#This Row],[Manager ID]],Table2[[#All],[Manager ID]],Table2[[#All],[Department Head]])</f>
        <v>Support</v>
      </c>
      <c r="AC946" s="2">
        <f>_xlfn.XLOOKUP(Table1[[#This Row],[City]],L:L,O:O)</f>
        <v>0.241864189087755</v>
      </c>
      <c r="AD946" t="str" cm="1">
        <f t="array" ref="AD946">_xlfn.IFS(Table1[[#This Row],[Performance Score]]&gt;=90,"Excellent",Table1[[#This Row],[Performance Score]]&gt;=75,"Good",Table1[[#This Row],[Performance Score]]&gt;=60,"Average",Table1[[#This Row],[Performance Score]]&lt;=60,"Need Improvement")</f>
        <v>Excellent</v>
      </c>
      <c r="AE946" t="str">
        <f>IF(AND(Table1[[#This Row],[Attendance %]]&gt;=80,(Table1[[#This Row],[Performance Score]]&gt;=80)),"Eligible","Not Eligible")</f>
        <v>Eligible</v>
      </c>
      <c r="AF946" t="str">
        <f>IF(Table1[[#This Row],[Performance Score]]&gt;=80,"High Performer","Low Performer")</f>
        <v>High Performer</v>
      </c>
      <c r="AG946" t="str" cm="1">
        <f t="array" aca="1" ref="AG946" ca="1">_xlfn.IFS(Table1[[#This Row],[Experience]]&lt;=3,"Junior",Table1[[#This Row],[Experience]]&lt;=7,"Mid Level",Table1[[#This Row],[Experience]]&gt;=7,"Senior")</f>
        <v>Junior</v>
      </c>
      <c r="AH946" t="str">
        <f>IF(Table1[[#This Row],[Attendance %]]&gt;75,"OK","Below 75")</f>
        <v>OK</v>
      </c>
      <c r="AI946" t="b">
        <f>ISBLANK(Table1[[#This Row],[Employee ID]])</f>
        <v>0</v>
      </c>
      <c r="AJ946" t="b">
        <f>ISNUMBER(Table1[[#This Row],[Total Salary  ]])</f>
        <v>1</v>
      </c>
      <c r="AK946" t="str">
        <f>IFERROR(_xlfn.XLOOKUP(Table1[[#This Row],[Manager ID]],MANAGERS!A:A,MANAGERS!B:B),"Not Found")</f>
        <v>Manager_19</v>
      </c>
    </row>
    <row r="947" spans="1:37" x14ac:dyDescent="0.2">
      <c r="A947" t="s">
        <v>2519</v>
      </c>
      <c r="B947" t="s">
        <v>71</v>
      </c>
      <c r="C947" t="s">
        <v>15</v>
      </c>
      <c r="D947" t="s">
        <v>81</v>
      </c>
      <c r="E947" t="s">
        <v>30</v>
      </c>
      <c r="F947" s="1">
        <v>43350</v>
      </c>
      <c r="G947" s="1">
        <v>40983</v>
      </c>
      <c r="H947">
        <v>114515</v>
      </c>
      <c r="I947">
        <v>6094</v>
      </c>
      <c r="J947">
        <v>74</v>
      </c>
      <c r="K947">
        <v>94</v>
      </c>
      <c r="L947" t="s">
        <v>27</v>
      </c>
      <c r="M947">
        <v>119</v>
      </c>
      <c r="N947">
        <f>Table1[[#This Row],[Basic Salary]]+Table1[[#This Row],[Bonus]]</f>
        <v>120609</v>
      </c>
      <c r="O947" s="2">
        <f>Table1[[#This Row],[Bonus]]/Table1[[#This Row],[Basic Salary]]</f>
        <v>5.3215735929790856E-2</v>
      </c>
      <c r="P947">
        <f ca="1">DATEDIF(Table1[[#This Row],[Date of Birth]],TODAY(),"Y")</f>
        <v>14</v>
      </c>
      <c r="Q947">
        <f ca="1">DATEDIF(Table1[[#This Row],[Joining Date]],TODAY(),"Y")</f>
        <v>7</v>
      </c>
      <c r="R947" t="str">
        <f ca="1">IF(YEAR(Table1[[#This Row],[Joining Date]])=YEAR(TODAY()),"Yes","No")</f>
        <v>No</v>
      </c>
      <c r="S947" t="str">
        <f ca="1">IF(Table1[[#This Row],[Experience]]&gt;5,"Yes","No")</f>
        <v>Yes</v>
      </c>
      <c r="T947" t="str">
        <f>TEXT(Table1[[#This Row],[Joining Date]],"mmmm")</f>
        <v>September</v>
      </c>
      <c r="U947" t="str">
        <f>TEXT(Table1[[#This Row],[Joining Date]],"yyyy")</f>
        <v>2018</v>
      </c>
      <c r="V947" s="5">
        <f ca="1">TODAY()-Table1[[#This Row],[Joining Date]]</f>
        <v>2889</v>
      </c>
      <c r="W947" t="str">
        <f>LEFT(Table1[[#This Row],[Employee Name]],FIND(" ",Table1[[#This Row],[Employee Name]])-1)</f>
        <v>Sneha</v>
      </c>
      <c r="X947" t="str">
        <f>RIGHT(Table1[[#This Row],[Employee Name]],LEN(Table1[[#This Row],[Employee Name]])-FIND(" ",Table1[[#This Row],[Employee Name]]))</f>
        <v>Iyer</v>
      </c>
      <c r="Y947" t="str">
        <f>Table1[[#This Row],[Department]]&amp;"-"&amp;Table1[[#This Row],[Employee ID]]</f>
        <v>Sales-E02463</v>
      </c>
      <c r="Z947" t="str">
        <f>LEFT(Table1[[#This Row],[Department]],3)</f>
        <v>Sal</v>
      </c>
      <c r="AA947" t="str">
        <f>_xlfn.XLOOKUP(Table1[[#This Row],[Manager ID]],MANAGERS!A:A,MANAGERS!B:B)</f>
        <v>Manager_19</v>
      </c>
      <c r="AB947" t="str" cm="1">
        <f t="array" ref="AB947">_xlfn.XLOOKUP(Table1[[#This Row],[Manager ID]],Table2[[#All],[Manager ID]],Table2[[#All],[Department Head]])</f>
        <v>Support</v>
      </c>
      <c r="AC947" s="2">
        <f>_xlfn.XLOOKUP(Table1[[#This Row],[City]],L:L,O:O)</f>
        <v>0.23674293405114402</v>
      </c>
      <c r="AD947" t="str" cm="1">
        <f t="array" ref="AD947">_xlfn.IFS(Table1[[#This Row],[Performance Score]]&gt;=90,"Excellent",Table1[[#This Row],[Performance Score]]&gt;=75,"Good",Table1[[#This Row],[Performance Score]]&gt;=60,"Average",Table1[[#This Row],[Performance Score]]&lt;=60,"Need Improvement")</f>
        <v>Excellent</v>
      </c>
      <c r="AE947" t="str">
        <f>IF(AND(Table1[[#This Row],[Attendance %]]&gt;=80,(Table1[[#This Row],[Performance Score]]&gt;=80)),"Eligible","Not Eligible")</f>
        <v>Not Eligible</v>
      </c>
      <c r="AF947" t="str">
        <f>IF(Table1[[#This Row],[Performance Score]]&gt;=80,"High Performer","Low Performer")</f>
        <v>High Performer</v>
      </c>
      <c r="AG947" t="str" cm="1">
        <f t="array" aca="1" ref="AG947" ca="1">_xlfn.IFS(Table1[[#This Row],[Experience]]&lt;=3,"Junior",Table1[[#This Row],[Experience]]&lt;=7,"Mid Level",Table1[[#This Row],[Experience]]&gt;=7,"Senior")</f>
        <v>Mid Level</v>
      </c>
      <c r="AH947" t="str">
        <f>IF(Table1[[#This Row],[Attendance %]]&gt;75,"OK","Below 75")</f>
        <v>Below 75</v>
      </c>
      <c r="AI947" t="b">
        <f>ISBLANK(Table1[[#This Row],[Employee ID]])</f>
        <v>0</v>
      </c>
      <c r="AJ947" t="b">
        <f>ISNUMBER(Table1[[#This Row],[Total Salary  ]])</f>
        <v>1</v>
      </c>
      <c r="AK947" t="str">
        <f>IFERROR(_xlfn.XLOOKUP(Table1[[#This Row],[Manager ID]],MANAGERS!A:A,MANAGERS!B:B),"Not Found")</f>
        <v>Manager_19</v>
      </c>
    </row>
    <row r="948" spans="1:37" x14ac:dyDescent="0.2">
      <c r="A948" t="s">
        <v>3831</v>
      </c>
      <c r="B948" t="s">
        <v>14</v>
      </c>
      <c r="C948" t="s">
        <v>21</v>
      </c>
      <c r="D948" t="s">
        <v>33</v>
      </c>
      <c r="E948" t="s">
        <v>26</v>
      </c>
      <c r="F948" s="1">
        <v>45175</v>
      </c>
      <c r="G948" s="1">
        <v>37869</v>
      </c>
      <c r="H948">
        <v>93937</v>
      </c>
      <c r="I948">
        <v>26672</v>
      </c>
      <c r="J948">
        <v>65</v>
      </c>
      <c r="K948">
        <v>61</v>
      </c>
      <c r="L948" t="s">
        <v>31</v>
      </c>
      <c r="M948">
        <v>119</v>
      </c>
      <c r="N948">
        <f>Table1[[#This Row],[Basic Salary]]+Table1[[#This Row],[Bonus]]</f>
        <v>120609</v>
      </c>
      <c r="O948" s="2">
        <f>Table1[[#This Row],[Bonus]]/Table1[[#This Row],[Basic Salary]]</f>
        <v>0.28393497769781872</v>
      </c>
      <c r="P948">
        <f ca="1">DATEDIF(Table1[[#This Row],[Date of Birth]],TODAY(),"Y")</f>
        <v>22</v>
      </c>
      <c r="Q948">
        <f ca="1">DATEDIF(Table1[[#This Row],[Joining Date]],TODAY(),"Y")</f>
        <v>2</v>
      </c>
      <c r="R948" t="str">
        <f ca="1">IF(YEAR(Table1[[#This Row],[Joining Date]])=YEAR(TODAY()),"Yes","No")</f>
        <v>No</v>
      </c>
      <c r="S948" t="str">
        <f ca="1">IF(Table1[[#This Row],[Experience]]&gt;5,"Yes","No")</f>
        <v>No</v>
      </c>
      <c r="T948" t="str">
        <f>TEXT(Table1[[#This Row],[Joining Date]],"mmmm")</f>
        <v>September</v>
      </c>
      <c r="U948" t="str">
        <f>TEXT(Table1[[#This Row],[Joining Date]],"yyyy")</f>
        <v>2023</v>
      </c>
      <c r="V948" s="5">
        <f ca="1">TODAY()-Table1[[#This Row],[Joining Date]]</f>
        <v>1064</v>
      </c>
      <c r="W948" t="str">
        <f>LEFT(Table1[[#This Row],[Employee Name]],FIND(" ",Table1[[#This Row],[Employee Name]])-1)</f>
        <v>Nisha</v>
      </c>
      <c r="X948" t="str">
        <f>RIGHT(Table1[[#This Row],[Employee Name]],LEN(Table1[[#This Row],[Employee Name]])-FIND(" ",Table1[[#This Row],[Employee Name]]))</f>
        <v>Kapoor</v>
      </c>
      <c r="Y948" t="str">
        <f>Table1[[#This Row],[Department]]&amp;"-"&amp;Table1[[#This Row],[Employee ID]]</f>
        <v>Marketing-E03775</v>
      </c>
      <c r="Z948" t="str">
        <f>LEFT(Table1[[#This Row],[Department]],3)</f>
        <v>Mar</v>
      </c>
      <c r="AA948" t="str">
        <f>_xlfn.XLOOKUP(Table1[[#This Row],[Manager ID]],MANAGERS!A:A,MANAGERS!B:B)</f>
        <v>Manager_19</v>
      </c>
      <c r="AB948" t="str" cm="1">
        <f t="array" ref="AB948">_xlfn.XLOOKUP(Table1[[#This Row],[Manager ID]],Table2[[#All],[Manager ID]],Table2[[#All],[Department Head]])</f>
        <v>Support</v>
      </c>
      <c r="AC948" s="2">
        <f>_xlfn.XLOOKUP(Table1[[#This Row],[City]],L:L,O:O)</f>
        <v>0.241864189087755</v>
      </c>
      <c r="AD948" t="str" cm="1">
        <f t="array" ref="AD948">_xlfn.IFS(Table1[[#This Row],[Performance Score]]&gt;=90,"Excellent",Table1[[#This Row],[Performance Score]]&gt;=75,"Good",Table1[[#This Row],[Performance Score]]&gt;=60,"Average",Table1[[#This Row],[Performance Score]]&lt;=60,"Need Improvement")</f>
        <v>Average</v>
      </c>
      <c r="AE948" t="str">
        <f>IF(AND(Table1[[#This Row],[Attendance %]]&gt;=80,(Table1[[#This Row],[Performance Score]]&gt;=80)),"Eligible","Not Eligible")</f>
        <v>Not Eligible</v>
      </c>
      <c r="AF948" t="str">
        <f>IF(Table1[[#This Row],[Performance Score]]&gt;=80,"High Performer","Low Performer")</f>
        <v>Low Performer</v>
      </c>
      <c r="AG948" t="str" cm="1">
        <f t="array" aca="1" ref="AG948" ca="1">_xlfn.IFS(Table1[[#This Row],[Experience]]&lt;=3,"Junior",Table1[[#This Row],[Experience]]&lt;=7,"Mid Level",Table1[[#This Row],[Experience]]&gt;=7,"Senior")</f>
        <v>Junior</v>
      </c>
      <c r="AH948" t="str">
        <f>IF(Table1[[#This Row],[Attendance %]]&gt;75,"OK","Below 75")</f>
        <v>Below 75</v>
      </c>
      <c r="AI948" t="b">
        <f>ISBLANK(Table1[[#This Row],[Employee ID]])</f>
        <v>0</v>
      </c>
      <c r="AJ948" t="b">
        <f>ISNUMBER(Table1[[#This Row],[Total Salary  ]])</f>
        <v>1</v>
      </c>
      <c r="AK948" t="str">
        <f>IFERROR(_xlfn.XLOOKUP(Table1[[#This Row],[Manager ID]],MANAGERS!A:A,MANAGERS!B:B),"Not Found")</f>
        <v>Manager_19</v>
      </c>
    </row>
    <row r="949" spans="1:37" x14ac:dyDescent="0.2">
      <c r="A949" t="s">
        <v>4833</v>
      </c>
      <c r="B949" t="s">
        <v>42</v>
      </c>
      <c r="C949" t="s">
        <v>15</v>
      </c>
      <c r="D949" t="s">
        <v>46</v>
      </c>
      <c r="E949" t="s">
        <v>22</v>
      </c>
      <c r="F949" s="1">
        <v>45486</v>
      </c>
      <c r="G949" s="1">
        <v>35830</v>
      </c>
      <c r="H949">
        <v>110056</v>
      </c>
      <c r="I949">
        <v>10518</v>
      </c>
      <c r="J949">
        <v>63</v>
      </c>
      <c r="K949">
        <v>87</v>
      </c>
      <c r="L949" t="s">
        <v>18</v>
      </c>
      <c r="M949">
        <v>113</v>
      </c>
      <c r="N949">
        <f>Table1[[#This Row],[Basic Salary]]+Table1[[#This Row],[Bonus]]</f>
        <v>120574</v>
      </c>
      <c r="O949" s="2">
        <f>Table1[[#This Row],[Bonus]]/Table1[[#This Row],[Basic Salary]]</f>
        <v>9.5569528240168636E-2</v>
      </c>
      <c r="P949">
        <f ca="1">DATEDIF(Table1[[#This Row],[Date of Birth]],TODAY(),"Y")</f>
        <v>28</v>
      </c>
      <c r="Q949">
        <f ca="1">DATEDIF(Table1[[#This Row],[Joining Date]],TODAY(),"Y")</f>
        <v>2</v>
      </c>
      <c r="R949" t="str">
        <f ca="1">IF(YEAR(Table1[[#This Row],[Joining Date]])=YEAR(TODAY()),"Yes","No")</f>
        <v>No</v>
      </c>
      <c r="S949" t="str">
        <f ca="1">IF(Table1[[#This Row],[Experience]]&gt;5,"Yes","No")</f>
        <v>No</v>
      </c>
      <c r="T949" t="str">
        <f>TEXT(Table1[[#This Row],[Joining Date]],"mmmm")</f>
        <v>July</v>
      </c>
      <c r="U949" t="str">
        <f>TEXT(Table1[[#This Row],[Joining Date]],"yyyy")</f>
        <v>2024</v>
      </c>
      <c r="V949" s="5">
        <f ca="1">TODAY()-Table1[[#This Row],[Joining Date]]</f>
        <v>753</v>
      </c>
      <c r="W949" t="str">
        <f>LEFT(Table1[[#This Row],[Employee Name]],FIND(" ",Table1[[#This Row],[Employee Name]])-1)</f>
        <v>Krishna</v>
      </c>
      <c r="X949" t="str">
        <f>RIGHT(Table1[[#This Row],[Employee Name]],LEN(Table1[[#This Row],[Employee Name]])-FIND(" ",Table1[[#This Row],[Employee Name]]))</f>
        <v>Chaitanya</v>
      </c>
      <c r="Y949" t="str">
        <f>Table1[[#This Row],[Department]]&amp;"-"&amp;Table1[[#This Row],[Employee ID]]</f>
        <v>Support-E04777</v>
      </c>
      <c r="Z949" t="str">
        <f>LEFT(Table1[[#This Row],[Department]],3)</f>
        <v>Sup</v>
      </c>
      <c r="AA949" t="str">
        <f>_xlfn.XLOOKUP(Table1[[#This Row],[Manager ID]],MANAGERS!A:A,MANAGERS!B:B)</f>
        <v>Manager_13</v>
      </c>
      <c r="AB949" t="str" cm="1">
        <f t="array" ref="AB949">_xlfn.XLOOKUP(Table1[[#This Row],[Manager ID]],Table2[[#All],[Manager ID]],Table2[[#All],[Department Head]])</f>
        <v>HR</v>
      </c>
      <c r="AC949" s="2">
        <f>_xlfn.XLOOKUP(Table1[[#This Row],[City]],L:L,O:O)</f>
        <v>0.21356479274849693</v>
      </c>
      <c r="AD949" t="str" cm="1">
        <f t="array" ref="AD949">_xlfn.IFS(Table1[[#This Row],[Performance Score]]&gt;=90,"Excellent",Table1[[#This Row],[Performance Score]]&gt;=75,"Good",Table1[[#This Row],[Performance Score]]&gt;=60,"Average",Table1[[#This Row],[Performance Score]]&lt;=60,"Need Improvement")</f>
        <v>Good</v>
      </c>
      <c r="AE949" t="str">
        <f>IF(AND(Table1[[#This Row],[Attendance %]]&gt;=80,(Table1[[#This Row],[Performance Score]]&gt;=80)),"Eligible","Not Eligible")</f>
        <v>Not Eligible</v>
      </c>
      <c r="AF949" t="str">
        <f>IF(Table1[[#This Row],[Performance Score]]&gt;=80,"High Performer","Low Performer")</f>
        <v>High Performer</v>
      </c>
      <c r="AG949" t="str" cm="1">
        <f t="array" aca="1" ref="AG949" ca="1">_xlfn.IFS(Table1[[#This Row],[Experience]]&lt;=3,"Junior",Table1[[#This Row],[Experience]]&lt;=7,"Mid Level",Table1[[#This Row],[Experience]]&gt;=7,"Senior")</f>
        <v>Junior</v>
      </c>
      <c r="AH949" t="str">
        <f>IF(Table1[[#This Row],[Attendance %]]&gt;75,"OK","Below 75")</f>
        <v>Below 75</v>
      </c>
      <c r="AI949" t="b">
        <f>ISBLANK(Table1[[#This Row],[Employee ID]])</f>
        <v>0</v>
      </c>
      <c r="AJ949" t="b">
        <f>ISNUMBER(Table1[[#This Row],[Total Salary  ]])</f>
        <v>1</v>
      </c>
      <c r="AK949" t="str">
        <f>IFERROR(_xlfn.XLOOKUP(Table1[[#This Row],[Manager ID]],MANAGERS!A:A,MANAGERS!B:B),"Not Found")</f>
        <v>Manager_13</v>
      </c>
    </row>
    <row r="950" spans="1:37" x14ac:dyDescent="0.2">
      <c r="A950" t="s">
        <v>4973</v>
      </c>
      <c r="B950" t="s">
        <v>95</v>
      </c>
      <c r="C950" t="s">
        <v>15</v>
      </c>
      <c r="D950" t="s">
        <v>16</v>
      </c>
      <c r="E950" t="s">
        <v>51</v>
      </c>
      <c r="F950" s="1">
        <v>44055</v>
      </c>
      <c r="G950" s="1">
        <v>36199</v>
      </c>
      <c r="H950">
        <v>113887</v>
      </c>
      <c r="I950">
        <v>6637</v>
      </c>
      <c r="J950">
        <v>100</v>
      </c>
      <c r="K950">
        <v>67</v>
      </c>
      <c r="L950" t="s">
        <v>34</v>
      </c>
      <c r="M950">
        <v>117</v>
      </c>
      <c r="N950">
        <f>Table1[[#This Row],[Basic Salary]]+Table1[[#This Row],[Bonus]]</f>
        <v>120524</v>
      </c>
      <c r="O950" s="2">
        <f>Table1[[#This Row],[Bonus]]/Table1[[#This Row],[Basic Salary]]</f>
        <v>5.8277064107404707E-2</v>
      </c>
      <c r="P950">
        <f ca="1">DATEDIF(Table1[[#This Row],[Date of Birth]],TODAY(),"Y")</f>
        <v>27</v>
      </c>
      <c r="Q950">
        <f ca="1">DATEDIF(Table1[[#This Row],[Joining Date]],TODAY(),"Y")</f>
        <v>5</v>
      </c>
      <c r="R950" t="str">
        <f ca="1">IF(YEAR(Table1[[#This Row],[Joining Date]])=YEAR(TODAY()),"Yes","No")</f>
        <v>No</v>
      </c>
      <c r="S950" t="str">
        <f ca="1">IF(Table1[[#This Row],[Experience]]&gt;5,"Yes","No")</f>
        <v>No</v>
      </c>
      <c r="T950" t="str">
        <f>TEXT(Table1[[#This Row],[Joining Date]],"mmmm")</f>
        <v>August</v>
      </c>
      <c r="U950" t="str">
        <f>TEXT(Table1[[#This Row],[Joining Date]],"yyyy")</f>
        <v>2020</v>
      </c>
      <c r="V950" s="5">
        <f ca="1">TODAY()-Table1[[#This Row],[Joining Date]]</f>
        <v>2184</v>
      </c>
      <c r="W950" t="str">
        <f>LEFT(Table1[[#This Row],[Employee Name]],FIND(" ",Table1[[#This Row],[Employee Name]])-1)</f>
        <v>Ajay</v>
      </c>
      <c r="X950" t="str">
        <f>RIGHT(Table1[[#This Row],[Employee Name]],LEN(Table1[[#This Row],[Employee Name]])-FIND(" ",Table1[[#This Row],[Employee Name]]))</f>
        <v>Singh</v>
      </c>
      <c r="Y950" t="str">
        <f>Table1[[#This Row],[Department]]&amp;"-"&amp;Table1[[#This Row],[Employee ID]]</f>
        <v>HR-E04917</v>
      </c>
      <c r="Z950" t="str">
        <f>LEFT(Table1[[#This Row],[Department]],3)</f>
        <v>HR</v>
      </c>
      <c r="AA950" t="str">
        <f>_xlfn.XLOOKUP(Table1[[#This Row],[Manager ID]],MANAGERS!A:A,MANAGERS!B:B)</f>
        <v>Manager_17</v>
      </c>
      <c r="AB950" t="str" cm="1">
        <f t="array" ref="AB950">_xlfn.XLOOKUP(Table1[[#This Row],[Manager ID]],Table2[[#All],[Manager ID]],Table2[[#All],[Department Head]])</f>
        <v>Finance</v>
      </c>
      <c r="AC950" s="2">
        <f>_xlfn.XLOOKUP(Table1[[#This Row],[City]],L:L,O:O)</f>
        <v>0.24030340748661314</v>
      </c>
      <c r="AD950" t="str" cm="1">
        <f t="array" ref="AD950">_xlfn.IFS(Table1[[#This Row],[Performance Score]]&gt;=90,"Excellent",Table1[[#This Row],[Performance Score]]&gt;=75,"Good",Table1[[#This Row],[Performance Score]]&gt;=60,"Average",Table1[[#This Row],[Performance Score]]&lt;=60,"Need Improvement")</f>
        <v>Average</v>
      </c>
      <c r="AE950" t="str">
        <f>IF(AND(Table1[[#This Row],[Attendance %]]&gt;=80,(Table1[[#This Row],[Performance Score]]&gt;=80)),"Eligible","Not Eligible")</f>
        <v>Not Eligible</v>
      </c>
      <c r="AF950" t="str">
        <f>IF(Table1[[#This Row],[Performance Score]]&gt;=80,"High Performer","Low Performer")</f>
        <v>Low Performer</v>
      </c>
      <c r="AG950" t="str" cm="1">
        <f t="array" aca="1" ref="AG950" ca="1">_xlfn.IFS(Table1[[#This Row],[Experience]]&lt;=3,"Junior",Table1[[#This Row],[Experience]]&lt;=7,"Mid Level",Table1[[#This Row],[Experience]]&gt;=7,"Senior")</f>
        <v>Mid Level</v>
      </c>
      <c r="AH950" t="str">
        <f>IF(Table1[[#This Row],[Attendance %]]&gt;75,"OK","Below 75")</f>
        <v>OK</v>
      </c>
      <c r="AI950" t="b">
        <f>ISBLANK(Table1[[#This Row],[Employee ID]])</f>
        <v>0</v>
      </c>
      <c r="AJ950" t="b">
        <f>ISNUMBER(Table1[[#This Row],[Total Salary  ]])</f>
        <v>1</v>
      </c>
      <c r="AK950" t="str">
        <f>IFERROR(_xlfn.XLOOKUP(Table1[[#This Row],[Manager ID]],MANAGERS!A:A,MANAGERS!B:B),"Not Found")</f>
        <v>Manager_17</v>
      </c>
    </row>
    <row r="951" spans="1:37" x14ac:dyDescent="0.2">
      <c r="A951" t="s">
        <v>4485</v>
      </c>
      <c r="B951" t="s">
        <v>89</v>
      </c>
      <c r="C951" t="s">
        <v>21</v>
      </c>
      <c r="D951" t="s">
        <v>81</v>
      </c>
      <c r="E951" t="s">
        <v>51</v>
      </c>
      <c r="F951" s="1">
        <v>43630</v>
      </c>
      <c r="G951" s="1">
        <v>31163</v>
      </c>
      <c r="H951">
        <v>91058</v>
      </c>
      <c r="I951">
        <v>29440</v>
      </c>
      <c r="J951">
        <v>60</v>
      </c>
      <c r="K951">
        <v>84</v>
      </c>
      <c r="L951" t="s">
        <v>31</v>
      </c>
      <c r="M951">
        <v>117</v>
      </c>
      <c r="N951">
        <f>Table1[[#This Row],[Basic Salary]]+Table1[[#This Row],[Bonus]]</f>
        <v>120498</v>
      </c>
      <c r="O951" s="2">
        <f>Table1[[#This Row],[Bonus]]/Table1[[#This Row],[Basic Salary]]</f>
        <v>0.32331041753607592</v>
      </c>
      <c r="P951">
        <f ca="1">DATEDIF(Table1[[#This Row],[Date of Birth]],TODAY(),"Y")</f>
        <v>41</v>
      </c>
      <c r="Q951">
        <f ca="1">DATEDIF(Table1[[#This Row],[Joining Date]],TODAY(),"Y")</f>
        <v>7</v>
      </c>
      <c r="R951" t="str">
        <f ca="1">IF(YEAR(Table1[[#This Row],[Joining Date]])=YEAR(TODAY()),"Yes","No")</f>
        <v>No</v>
      </c>
      <c r="S951" t="str">
        <f ca="1">IF(Table1[[#This Row],[Experience]]&gt;5,"Yes","No")</f>
        <v>Yes</v>
      </c>
      <c r="T951" t="str">
        <f>TEXT(Table1[[#This Row],[Joining Date]],"mmmm")</f>
        <v>June</v>
      </c>
      <c r="U951" t="str">
        <f>TEXT(Table1[[#This Row],[Joining Date]],"yyyy")</f>
        <v>2019</v>
      </c>
      <c r="V951" s="5">
        <f ca="1">TODAY()-Table1[[#This Row],[Joining Date]]</f>
        <v>2609</v>
      </c>
      <c r="W951" t="str">
        <f>LEFT(Table1[[#This Row],[Employee Name]],FIND(" ",Table1[[#This Row],[Employee Name]])-1)</f>
        <v>Tarun</v>
      </c>
      <c r="X951" t="str">
        <f>RIGHT(Table1[[#This Row],[Employee Name]],LEN(Table1[[#This Row],[Employee Name]])-FIND(" ",Table1[[#This Row],[Employee Name]]))</f>
        <v>Verma</v>
      </c>
      <c r="Y951" t="str">
        <f>Table1[[#This Row],[Department]]&amp;"-"&amp;Table1[[#This Row],[Employee ID]]</f>
        <v>Sales-E04429</v>
      </c>
      <c r="Z951" t="str">
        <f>LEFT(Table1[[#This Row],[Department]],3)</f>
        <v>Sal</v>
      </c>
      <c r="AA951" t="str">
        <f>_xlfn.XLOOKUP(Table1[[#This Row],[Manager ID]],MANAGERS!A:A,MANAGERS!B:B)</f>
        <v>Manager_17</v>
      </c>
      <c r="AB951" t="str" cm="1">
        <f t="array" ref="AB951">_xlfn.XLOOKUP(Table1[[#This Row],[Manager ID]],Table2[[#All],[Manager ID]],Table2[[#All],[Department Head]])</f>
        <v>Finance</v>
      </c>
      <c r="AC951" s="2">
        <f>_xlfn.XLOOKUP(Table1[[#This Row],[City]],L:L,O:O)</f>
        <v>0.241864189087755</v>
      </c>
      <c r="AD951" t="str" cm="1">
        <f t="array" ref="AD951">_xlfn.IFS(Table1[[#This Row],[Performance Score]]&gt;=90,"Excellent",Table1[[#This Row],[Performance Score]]&gt;=75,"Good",Table1[[#This Row],[Performance Score]]&gt;=60,"Average",Table1[[#This Row],[Performance Score]]&lt;=60,"Need Improvement")</f>
        <v>Good</v>
      </c>
      <c r="AE951" t="str">
        <f>IF(AND(Table1[[#This Row],[Attendance %]]&gt;=80,(Table1[[#This Row],[Performance Score]]&gt;=80)),"Eligible","Not Eligible")</f>
        <v>Not Eligible</v>
      </c>
      <c r="AF951" t="str">
        <f>IF(Table1[[#This Row],[Performance Score]]&gt;=80,"High Performer","Low Performer")</f>
        <v>High Performer</v>
      </c>
      <c r="AG951" t="str" cm="1">
        <f t="array" aca="1" ref="AG951" ca="1">_xlfn.IFS(Table1[[#This Row],[Experience]]&lt;=3,"Junior",Table1[[#This Row],[Experience]]&lt;=7,"Mid Level",Table1[[#This Row],[Experience]]&gt;=7,"Senior")</f>
        <v>Mid Level</v>
      </c>
      <c r="AH951" t="str">
        <f>IF(Table1[[#This Row],[Attendance %]]&gt;75,"OK","Below 75")</f>
        <v>Below 75</v>
      </c>
      <c r="AI951" t="b">
        <f>ISBLANK(Table1[[#This Row],[Employee ID]])</f>
        <v>0</v>
      </c>
      <c r="AJ951" t="b">
        <f>ISNUMBER(Table1[[#This Row],[Total Salary  ]])</f>
        <v>1</v>
      </c>
      <c r="AK951" t="str">
        <f>IFERROR(_xlfn.XLOOKUP(Table1[[#This Row],[Manager ID]],MANAGERS!A:A,MANAGERS!B:B),"Not Found")</f>
        <v>Manager_17</v>
      </c>
    </row>
    <row r="952" spans="1:37" x14ac:dyDescent="0.2">
      <c r="A952" t="s">
        <v>4579</v>
      </c>
      <c r="B952" t="s">
        <v>39</v>
      </c>
      <c r="C952" t="s">
        <v>15</v>
      </c>
      <c r="D952" t="s">
        <v>16</v>
      </c>
      <c r="E952" t="s">
        <v>30</v>
      </c>
      <c r="F952" s="1">
        <v>44549</v>
      </c>
      <c r="G952" s="1">
        <v>34206</v>
      </c>
      <c r="H952">
        <v>112911</v>
      </c>
      <c r="I952">
        <v>7569</v>
      </c>
      <c r="J952">
        <v>82</v>
      </c>
      <c r="K952">
        <v>67</v>
      </c>
      <c r="L952" t="s">
        <v>27</v>
      </c>
      <c r="M952">
        <v>104</v>
      </c>
      <c r="N952">
        <f>Table1[[#This Row],[Basic Salary]]+Table1[[#This Row],[Bonus]]</f>
        <v>120480</v>
      </c>
      <c r="O952" s="2">
        <f>Table1[[#This Row],[Bonus]]/Table1[[#This Row],[Basic Salary]]</f>
        <v>6.7035098440364538E-2</v>
      </c>
      <c r="P952">
        <f ca="1">DATEDIF(Table1[[#This Row],[Date of Birth]],TODAY(),"Y")</f>
        <v>32</v>
      </c>
      <c r="Q952">
        <f ca="1">DATEDIF(Table1[[#This Row],[Joining Date]],TODAY(),"Y")</f>
        <v>4</v>
      </c>
      <c r="R952" t="str">
        <f ca="1">IF(YEAR(Table1[[#This Row],[Joining Date]])=YEAR(TODAY()),"Yes","No")</f>
        <v>No</v>
      </c>
      <c r="S952" t="str">
        <f ca="1">IF(Table1[[#This Row],[Experience]]&gt;5,"Yes","No")</f>
        <v>No</v>
      </c>
      <c r="T952" t="str">
        <f>TEXT(Table1[[#This Row],[Joining Date]],"mmmm")</f>
        <v>December</v>
      </c>
      <c r="U952" t="str">
        <f>TEXT(Table1[[#This Row],[Joining Date]],"yyyy")</f>
        <v>2021</v>
      </c>
      <c r="V952" s="5">
        <f ca="1">TODAY()-Table1[[#This Row],[Joining Date]]</f>
        <v>1690</v>
      </c>
      <c r="W952" t="str">
        <f>LEFT(Table1[[#This Row],[Employee Name]],FIND(" ",Table1[[#This Row],[Employee Name]])-1)</f>
        <v>Karan</v>
      </c>
      <c r="X952" t="str">
        <f>RIGHT(Table1[[#This Row],[Employee Name]],LEN(Table1[[#This Row],[Employee Name]])-FIND(" ",Table1[[#This Row],[Employee Name]]))</f>
        <v>Malhotra</v>
      </c>
      <c r="Y952" t="str">
        <f>Table1[[#This Row],[Department]]&amp;"-"&amp;Table1[[#This Row],[Employee ID]]</f>
        <v>HR-E04523</v>
      </c>
      <c r="Z952" t="str">
        <f>LEFT(Table1[[#This Row],[Department]],3)</f>
        <v>HR</v>
      </c>
      <c r="AA952" t="str">
        <f>_xlfn.XLOOKUP(Table1[[#This Row],[Manager ID]],MANAGERS!A:A,MANAGERS!B:B)</f>
        <v>Manager_4</v>
      </c>
      <c r="AB952" t="str" cm="1">
        <f t="array" ref="AB952">_xlfn.XLOOKUP(Table1[[#This Row],[Manager ID]],Table2[[#All],[Manager ID]],Table2[[#All],[Department Head]])</f>
        <v>Finance</v>
      </c>
      <c r="AC952" s="2">
        <f>_xlfn.XLOOKUP(Table1[[#This Row],[City]],L:L,O:O)</f>
        <v>0.23674293405114402</v>
      </c>
      <c r="AD952" t="str" cm="1">
        <f t="array" ref="AD952">_xlfn.IFS(Table1[[#This Row],[Performance Score]]&gt;=90,"Excellent",Table1[[#This Row],[Performance Score]]&gt;=75,"Good",Table1[[#This Row],[Performance Score]]&gt;=60,"Average",Table1[[#This Row],[Performance Score]]&lt;=60,"Need Improvement")</f>
        <v>Average</v>
      </c>
      <c r="AE952" t="str">
        <f>IF(AND(Table1[[#This Row],[Attendance %]]&gt;=80,(Table1[[#This Row],[Performance Score]]&gt;=80)),"Eligible","Not Eligible")</f>
        <v>Not Eligible</v>
      </c>
      <c r="AF952" t="str">
        <f>IF(Table1[[#This Row],[Performance Score]]&gt;=80,"High Performer","Low Performer")</f>
        <v>Low Performer</v>
      </c>
      <c r="AG952" t="str" cm="1">
        <f t="array" aca="1" ref="AG952" ca="1">_xlfn.IFS(Table1[[#This Row],[Experience]]&lt;=3,"Junior",Table1[[#This Row],[Experience]]&lt;=7,"Mid Level",Table1[[#This Row],[Experience]]&gt;=7,"Senior")</f>
        <v>Mid Level</v>
      </c>
      <c r="AH952" t="str">
        <f>IF(Table1[[#This Row],[Attendance %]]&gt;75,"OK","Below 75")</f>
        <v>OK</v>
      </c>
      <c r="AI952" t="b">
        <f>ISBLANK(Table1[[#This Row],[Employee ID]])</f>
        <v>0</v>
      </c>
      <c r="AJ952" t="b">
        <f>ISNUMBER(Table1[[#This Row],[Total Salary  ]])</f>
        <v>1</v>
      </c>
      <c r="AK952" t="str">
        <f>IFERROR(_xlfn.XLOOKUP(Table1[[#This Row],[Manager ID]],MANAGERS!A:A,MANAGERS!B:B),"Not Found")</f>
        <v>Manager_4</v>
      </c>
    </row>
    <row r="953" spans="1:37" x14ac:dyDescent="0.2">
      <c r="A953" t="s">
        <v>2597</v>
      </c>
      <c r="B953" t="s">
        <v>42</v>
      </c>
      <c r="C953" t="s">
        <v>21</v>
      </c>
      <c r="D953" t="s">
        <v>81</v>
      </c>
      <c r="E953" t="s">
        <v>30</v>
      </c>
      <c r="F953" s="1">
        <v>42899</v>
      </c>
      <c r="G953" s="1">
        <v>34563</v>
      </c>
      <c r="H953">
        <v>102969</v>
      </c>
      <c r="I953">
        <v>17500</v>
      </c>
      <c r="J953">
        <v>100</v>
      </c>
      <c r="K953">
        <v>81</v>
      </c>
      <c r="L953" t="s">
        <v>37</v>
      </c>
      <c r="M953">
        <v>109</v>
      </c>
      <c r="N953">
        <f>Table1[[#This Row],[Basic Salary]]+Table1[[#This Row],[Bonus]]</f>
        <v>120469</v>
      </c>
      <c r="O953" s="2">
        <f>Table1[[#This Row],[Bonus]]/Table1[[#This Row],[Basic Salary]]</f>
        <v>0.16995406384445805</v>
      </c>
      <c r="P953">
        <f ca="1">DATEDIF(Table1[[#This Row],[Date of Birth]],TODAY(),"Y")</f>
        <v>31</v>
      </c>
      <c r="Q953">
        <f ca="1">DATEDIF(Table1[[#This Row],[Joining Date]],TODAY(),"Y")</f>
        <v>9</v>
      </c>
      <c r="R953" t="str">
        <f ca="1">IF(YEAR(Table1[[#This Row],[Joining Date]])=YEAR(TODAY()),"Yes","No")</f>
        <v>No</v>
      </c>
      <c r="S953" t="str">
        <f ca="1">IF(Table1[[#This Row],[Experience]]&gt;5,"Yes","No")</f>
        <v>Yes</v>
      </c>
      <c r="T953" t="str">
        <f>TEXT(Table1[[#This Row],[Joining Date]],"mmmm")</f>
        <v>June</v>
      </c>
      <c r="U953" t="str">
        <f>TEXT(Table1[[#This Row],[Joining Date]],"yyyy")</f>
        <v>2017</v>
      </c>
      <c r="V953" s="5">
        <f ca="1">TODAY()-Table1[[#This Row],[Joining Date]]</f>
        <v>3340</v>
      </c>
      <c r="W953" t="str">
        <f>LEFT(Table1[[#This Row],[Employee Name]],FIND(" ",Table1[[#This Row],[Employee Name]])-1)</f>
        <v>Krishna</v>
      </c>
      <c r="X953" t="str">
        <f>RIGHT(Table1[[#This Row],[Employee Name]],LEN(Table1[[#This Row],[Employee Name]])-FIND(" ",Table1[[#This Row],[Employee Name]]))</f>
        <v>Chaitanya</v>
      </c>
      <c r="Y953" t="str">
        <f>Table1[[#This Row],[Department]]&amp;"-"&amp;Table1[[#This Row],[Employee ID]]</f>
        <v>Sales-E02541</v>
      </c>
      <c r="Z953" t="str">
        <f>LEFT(Table1[[#This Row],[Department]],3)</f>
        <v>Sal</v>
      </c>
      <c r="AA953" t="str">
        <f>_xlfn.XLOOKUP(Table1[[#This Row],[Manager ID]],MANAGERS!A:A,MANAGERS!B:B)</f>
        <v>Manager_9</v>
      </c>
      <c r="AB953" t="str" cm="1">
        <f t="array" ref="AB953">_xlfn.XLOOKUP(Table1[[#This Row],[Manager ID]],Table2[[#All],[Manager ID]],Table2[[#All],[Department Head]])</f>
        <v>Sales</v>
      </c>
      <c r="AC953" s="2">
        <f>_xlfn.XLOOKUP(Table1[[#This Row],[City]],L:L,O:O)</f>
        <v>0.24036902712549932</v>
      </c>
      <c r="AD953" t="str" cm="1">
        <f t="array" ref="AD953">_xlfn.IFS(Table1[[#This Row],[Performance Score]]&gt;=90,"Excellent",Table1[[#This Row],[Performance Score]]&gt;=75,"Good",Table1[[#This Row],[Performance Score]]&gt;=60,"Average",Table1[[#This Row],[Performance Score]]&lt;=60,"Need Improvement")</f>
        <v>Good</v>
      </c>
      <c r="AE953" t="str">
        <f>IF(AND(Table1[[#This Row],[Attendance %]]&gt;=80,(Table1[[#This Row],[Performance Score]]&gt;=80)),"Eligible","Not Eligible")</f>
        <v>Eligible</v>
      </c>
      <c r="AF953" t="str">
        <f>IF(Table1[[#This Row],[Performance Score]]&gt;=80,"High Performer","Low Performer")</f>
        <v>High Performer</v>
      </c>
      <c r="AG953" t="str" cm="1">
        <f t="array" aca="1" ref="AG953" ca="1">_xlfn.IFS(Table1[[#This Row],[Experience]]&lt;=3,"Junior",Table1[[#This Row],[Experience]]&lt;=7,"Mid Level",Table1[[#This Row],[Experience]]&gt;=7,"Senior")</f>
        <v>Senior</v>
      </c>
      <c r="AH953" t="str">
        <f>IF(Table1[[#This Row],[Attendance %]]&gt;75,"OK","Below 75")</f>
        <v>OK</v>
      </c>
      <c r="AI953" t="b">
        <f>ISBLANK(Table1[[#This Row],[Employee ID]])</f>
        <v>0</v>
      </c>
      <c r="AJ953" t="b">
        <f>ISNUMBER(Table1[[#This Row],[Total Salary  ]])</f>
        <v>1</v>
      </c>
      <c r="AK953" t="str">
        <f>IFERROR(_xlfn.XLOOKUP(Table1[[#This Row],[Manager ID]],MANAGERS!A:A,MANAGERS!B:B),"Not Found")</f>
        <v>Manager_9</v>
      </c>
    </row>
    <row r="954" spans="1:37" x14ac:dyDescent="0.2">
      <c r="A954" t="s">
        <v>1070</v>
      </c>
      <c r="B954" t="s">
        <v>62</v>
      </c>
      <c r="C954" t="s">
        <v>21</v>
      </c>
      <c r="D954" t="s">
        <v>46</v>
      </c>
      <c r="E954" t="s">
        <v>17</v>
      </c>
      <c r="F954" s="1">
        <v>42085</v>
      </c>
      <c r="G954" s="1">
        <v>35672</v>
      </c>
      <c r="H954">
        <v>97883</v>
      </c>
      <c r="I954">
        <v>22577</v>
      </c>
      <c r="J954">
        <v>93</v>
      </c>
      <c r="K954">
        <v>71</v>
      </c>
      <c r="L954" t="s">
        <v>53</v>
      </c>
      <c r="M954">
        <v>117</v>
      </c>
      <c r="N954">
        <f>Table1[[#This Row],[Basic Salary]]+Table1[[#This Row],[Bonus]]</f>
        <v>120460</v>
      </c>
      <c r="O954" s="2">
        <f>Table1[[#This Row],[Bonus]]/Table1[[#This Row],[Basic Salary]]</f>
        <v>0.23065292236649879</v>
      </c>
      <c r="P954">
        <f ca="1">DATEDIF(Table1[[#This Row],[Date of Birth]],TODAY(),"Y")</f>
        <v>28</v>
      </c>
      <c r="Q954">
        <f ca="1">DATEDIF(Table1[[#This Row],[Joining Date]],TODAY(),"Y")</f>
        <v>11</v>
      </c>
      <c r="R954" t="str">
        <f ca="1">IF(YEAR(Table1[[#This Row],[Joining Date]])=YEAR(TODAY()),"Yes","No")</f>
        <v>No</v>
      </c>
      <c r="S954" t="str">
        <f ca="1">IF(Table1[[#This Row],[Experience]]&gt;5,"Yes","No")</f>
        <v>Yes</v>
      </c>
      <c r="T954" t="str">
        <f>TEXT(Table1[[#This Row],[Joining Date]],"mmmm")</f>
        <v>March</v>
      </c>
      <c r="U954" t="str">
        <f>TEXT(Table1[[#This Row],[Joining Date]],"yyyy")</f>
        <v>2015</v>
      </c>
      <c r="V954" s="5">
        <f ca="1">TODAY()-Table1[[#This Row],[Joining Date]]</f>
        <v>4154</v>
      </c>
      <c r="W954" t="str">
        <f>LEFT(Table1[[#This Row],[Employee Name]],FIND(" ",Table1[[#This Row],[Employee Name]])-1)</f>
        <v>Kavya</v>
      </c>
      <c r="X954" t="str">
        <f>RIGHT(Table1[[#This Row],[Employee Name]],LEN(Table1[[#This Row],[Employee Name]])-FIND(" ",Table1[[#This Row],[Employee Name]]))</f>
        <v>Nair</v>
      </c>
      <c r="Y954" t="str">
        <f>Table1[[#This Row],[Department]]&amp;"-"&amp;Table1[[#This Row],[Employee ID]]</f>
        <v>Support-E01014</v>
      </c>
      <c r="Z954" t="str">
        <f>LEFT(Table1[[#This Row],[Department]],3)</f>
        <v>Sup</v>
      </c>
      <c r="AA954" t="str">
        <f>_xlfn.XLOOKUP(Table1[[#This Row],[Manager ID]],MANAGERS!A:A,MANAGERS!B:B)</f>
        <v>Manager_17</v>
      </c>
      <c r="AB954" t="str" cm="1">
        <f t="array" ref="AB954">_xlfn.XLOOKUP(Table1[[#This Row],[Manager ID]],Table2[[#All],[Manager ID]],Table2[[#All],[Department Head]])</f>
        <v>Finance</v>
      </c>
      <c r="AC954" s="2">
        <f>_xlfn.XLOOKUP(Table1[[#This Row],[City]],L:L,O:O)</f>
        <v>0.23685887225230964</v>
      </c>
      <c r="AD954" t="str" cm="1">
        <f t="array" ref="AD954">_xlfn.IFS(Table1[[#This Row],[Performance Score]]&gt;=90,"Excellent",Table1[[#This Row],[Performance Score]]&gt;=75,"Good",Table1[[#This Row],[Performance Score]]&gt;=60,"Average",Table1[[#This Row],[Performance Score]]&lt;=60,"Need Improvement")</f>
        <v>Average</v>
      </c>
      <c r="AE954" t="str">
        <f>IF(AND(Table1[[#This Row],[Attendance %]]&gt;=80,(Table1[[#This Row],[Performance Score]]&gt;=80)),"Eligible","Not Eligible")</f>
        <v>Not Eligible</v>
      </c>
      <c r="AF954" t="str">
        <f>IF(Table1[[#This Row],[Performance Score]]&gt;=80,"High Performer","Low Performer")</f>
        <v>Low Performer</v>
      </c>
      <c r="AG954" t="str" cm="1">
        <f t="array" aca="1" ref="AG954" ca="1">_xlfn.IFS(Table1[[#This Row],[Experience]]&lt;=3,"Junior",Table1[[#This Row],[Experience]]&lt;=7,"Mid Level",Table1[[#This Row],[Experience]]&gt;=7,"Senior")</f>
        <v>Senior</v>
      </c>
      <c r="AH954" t="str">
        <f>IF(Table1[[#This Row],[Attendance %]]&gt;75,"OK","Below 75")</f>
        <v>OK</v>
      </c>
      <c r="AI954" t="b">
        <f>ISBLANK(Table1[[#This Row],[Employee ID]])</f>
        <v>0</v>
      </c>
      <c r="AJ954" t="b">
        <f>ISNUMBER(Table1[[#This Row],[Total Salary  ]])</f>
        <v>1</v>
      </c>
      <c r="AK954" t="str">
        <f>IFERROR(_xlfn.XLOOKUP(Table1[[#This Row],[Manager ID]],MANAGERS!A:A,MANAGERS!B:B),"Not Found")</f>
        <v>Manager_17</v>
      </c>
    </row>
    <row r="955" spans="1:37" x14ac:dyDescent="0.2">
      <c r="A955" t="s">
        <v>778</v>
      </c>
      <c r="B955" t="s">
        <v>75</v>
      </c>
      <c r="C955" t="s">
        <v>21</v>
      </c>
      <c r="D955" t="s">
        <v>16</v>
      </c>
      <c r="E955" t="s">
        <v>30</v>
      </c>
      <c r="F955" s="1">
        <v>42230</v>
      </c>
      <c r="G955" s="1">
        <v>39184</v>
      </c>
      <c r="H955">
        <v>109058</v>
      </c>
      <c r="I955">
        <v>11394</v>
      </c>
      <c r="J955">
        <v>97</v>
      </c>
      <c r="K955">
        <v>73</v>
      </c>
      <c r="L955" t="s">
        <v>37</v>
      </c>
      <c r="M955">
        <v>109</v>
      </c>
      <c r="N955">
        <f>Table1[[#This Row],[Basic Salary]]+Table1[[#This Row],[Bonus]]</f>
        <v>120452</v>
      </c>
      <c r="O955" s="2">
        <f>Table1[[#This Row],[Bonus]]/Table1[[#This Row],[Basic Salary]]</f>
        <v>0.10447651708265326</v>
      </c>
      <c r="P955">
        <f ca="1">DATEDIF(Table1[[#This Row],[Date of Birth]],TODAY(),"Y")</f>
        <v>19</v>
      </c>
      <c r="Q955">
        <f ca="1">DATEDIF(Table1[[#This Row],[Joining Date]],TODAY(),"Y")</f>
        <v>10</v>
      </c>
      <c r="R955" t="str">
        <f ca="1">IF(YEAR(Table1[[#This Row],[Joining Date]])=YEAR(TODAY()),"Yes","No")</f>
        <v>No</v>
      </c>
      <c r="S955" t="str">
        <f ca="1">IF(Table1[[#This Row],[Experience]]&gt;5,"Yes","No")</f>
        <v>Yes</v>
      </c>
      <c r="T955" t="str">
        <f>TEXT(Table1[[#This Row],[Joining Date]],"mmmm")</f>
        <v>August</v>
      </c>
      <c r="U955" t="str">
        <f>TEXT(Table1[[#This Row],[Joining Date]],"yyyy")</f>
        <v>2015</v>
      </c>
      <c r="V955" s="5">
        <f ca="1">TODAY()-Table1[[#This Row],[Joining Date]]</f>
        <v>4009</v>
      </c>
      <c r="W955" t="str">
        <f>LEFT(Table1[[#This Row],[Employee Name]],FIND(" ",Table1[[#This Row],[Employee Name]])-1)</f>
        <v>Ishita</v>
      </c>
      <c r="X955" t="str">
        <f>RIGHT(Table1[[#This Row],[Employee Name]],LEN(Table1[[#This Row],[Employee Name]])-FIND(" ",Table1[[#This Row],[Employee Name]]))</f>
        <v>Roy</v>
      </c>
      <c r="Y955" t="str">
        <f>Table1[[#This Row],[Department]]&amp;"-"&amp;Table1[[#This Row],[Employee ID]]</f>
        <v>HR-E00722</v>
      </c>
      <c r="Z955" t="str">
        <f>LEFT(Table1[[#This Row],[Department]],3)</f>
        <v>HR</v>
      </c>
      <c r="AA955" t="str">
        <f>_xlfn.XLOOKUP(Table1[[#This Row],[Manager ID]],MANAGERS!A:A,MANAGERS!B:B)</f>
        <v>Manager_9</v>
      </c>
      <c r="AB955" t="str" cm="1">
        <f t="array" ref="AB955">_xlfn.XLOOKUP(Table1[[#This Row],[Manager ID]],Table2[[#All],[Manager ID]],Table2[[#All],[Department Head]])</f>
        <v>Sales</v>
      </c>
      <c r="AC955" s="2">
        <f>_xlfn.XLOOKUP(Table1[[#This Row],[City]],L:L,O:O)</f>
        <v>0.24036902712549932</v>
      </c>
      <c r="AD955" t="str" cm="1">
        <f t="array" ref="AD955">_xlfn.IFS(Table1[[#This Row],[Performance Score]]&gt;=90,"Excellent",Table1[[#This Row],[Performance Score]]&gt;=75,"Good",Table1[[#This Row],[Performance Score]]&gt;=60,"Average",Table1[[#This Row],[Performance Score]]&lt;=60,"Need Improvement")</f>
        <v>Average</v>
      </c>
      <c r="AE955" t="str">
        <f>IF(AND(Table1[[#This Row],[Attendance %]]&gt;=80,(Table1[[#This Row],[Performance Score]]&gt;=80)),"Eligible","Not Eligible")</f>
        <v>Not Eligible</v>
      </c>
      <c r="AF955" t="str">
        <f>IF(Table1[[#This Row],[Performance Score]]&gt;=80,"High Performer","Low Performer")</f>
        <v>Low Performer</v>
      </c>
      <c r="AG955" t="str" cm="1">
        <f t="array" aca="1" ref="AG955" ca="1">_xlfn.IFS(Table1[[#This Row],[Experience]]&lt;=3,"Junior",Table1[[#This Row],[Experience]]&lt;=7,"Mid Level",Table1[[#This Row],[Experience]]&gt;=7,"Senior")</f>
        <v>Senior</v>
      </c>
      <c r="AH955" t="str">
        <f>IF(Table1[[#This Row],[Attendance %]]&gt;75,"OK","Below 75")</f>
        <v>OK</v>
      </c>
      <c r="AI955" t="b">
        <f>ISBLANK(Table1[[#This Row],[Employee ID]])</f>
        <v>0</v>
      </c>
      <c r="AJ955" t="b">
        <f>ISNUMBER(Table1[[#This Row],[Total Salary  ]])</f>
        <v>1</v>
      </c>
      <c r="AK955" t="str">
        <f>IFERROR(_xlfn.XLOOKUP(Table1[[#This Row],[Manager ID]],MANAGERS!A:A,MANAGERS!B:B),"Not Found")</f>
        <v>Manager_9</v>
      </c>
    </row>
    <row r="956" spans="1:37" x14ac:dyDescent="0.2">
      <c r="A956" t="s">
        <v>4471</v>
      </c>
      <c r="B956" t="s">
        <v>129</v>
      </c>
      <c r="C956" t="s">
        <v>15</v>
      </c>
      <c r="D956" t="s">
        <v>43</v>
      </c>
      <c r="E956" t="s">
        <v>22</v>
      </c>
      <c r="F956" s="1">
        <v>43330</v>
      </c>
      <c r="G956" s="1">
        <v>37658</v>
      </c>
      <c r="H956">
        <v>96020</v>
      </c>
      <c r="I956">
        <v>24423</v>
      </c>
      <c r="J956">
        <v>98</v>
      </c>
      <c r="K956">
        <v>95</v>
      </c>
      <c r="L956" t="s">
        <v>53</v>
      </c>
      <c r="M956">
        <v>111</v>
      </c>
      <c r="N956">
        <f>Table1[[#This Row],[Basic Salary]]+Table1[[#This Row],[Bonus]]</f>
        <v>120443</v>
      </c>
      <c r="O956" s="2">
        <f>Table1[[#This Row],[Bonus]]/Table1[[#This Row],[Basic Salary]]</f>
        <v>0.25435325973755468</v>
      </c>
      <c r="P956">
        <f ca="1">DATEDIF(Table1[[#This Row],[Date of Birth]],TODAY(),"Y")</f>
        <v>23</v>
      </c>
      <c r="Q956">
        <f ca="1">DATEDIF(Table1[[#This Row],[Joining Date]],TODAY(),"Y")</f>
        <v>7</v>
      </c>
      <c r="R956" t="str">
        <f ca="1">IF(YEAR(Table1[[#This Row],[Joining Date]])=YEAR(TODAY()),"Yes","No")</f>
        <v>No</v>
      </c>
      <c r="S956" t="str">
        <f ca="1">IF(Table1[[#This Row],[Experience]]&gt;5,"Yes","No")</f>
        <v>Yes</v>
      </c>
      <c r="T956" t="str">
        <f>TEXT(Table1[[#This Row],[Joining Date]],"mmmm")</f>
        <v>August</v>
      </c>
      <c r="U956" t="str">
        <f>TEXT(Table1[[#This Row],[Joining Date]],"yyyy")</f>
        <v>2018</v>
      </c>
      <c r="V956" s="5">
        <f ca="1">TODAY()-Table1[[#This Row],[Joining Date]]</f>
        <v>2909</v>
      </c>
      <c r="W956" t="str">
        <f>LEFT(Table1[[#This Row],[Employee Name]],FIND(" ",Table1[[#This Row],[Employee Name]])-1)</f>
        <v>Aarav</v>
      </c>
      <c r="X956" t="str">
        <f>RIGHT(Table1[[#This Row],[Employee Name]],LEN(Table1[[#This Row],[Employee Name]])-FIND(" ",Table1[[#This Row],[Employee Name]]))</f>
        <v>Sharma</v>
      </c>
      <c r="Y956" t="str">
        <f>Table1[[#This Row],[Department]]&amp;"-"&amp;Table1[[#This Row],[Employee ID]]</f>
        <v>Operations-E04415</v>
      </c>
      <c r="Z956" t="str">
        <f>LEFT(Table1[[#This Row],[Department]],3)</f>
        <v>Ope</v>
      </c>
      <c r="AA956" t="str">
        <f>_xlfn.XLOOKUP(Table1[[#This Row],[Manager ID]],MANAGERS!A:A,MANAGERS!B:B)</f>
        <v>Manager_11</v>
      </c>
      <c r="AB956" t="str" cm="1">
        <f t="array" ref="AB956">_xlfn.XLOOKUP(Table1[[#This Row],[Manager ID]],Table2[[#All],[Manager ID]],Table2[[#All],[Department Head]])</f>
        <v>Marketing</v>
      </c>
      <c r="AC956" s="2">
        <f>_xlfn.XLOOKUP(Table1[[#This Row],[City]],L:L,O:O)</f>
        <v>0.23685887225230964</v>
      </c>
      <c r="AD956" t="str" cm="1">
        <f t="array" ref="AD956">_xlfn.IFS(Table1[[#This Row],[Performance Score]]&gt;=90,"Excellent",Table1[[#This Row],[Performance Score]]&gt;=75,"Good",Table1[[#This Row],[Performance Score]]&gt;=60,"Average",Table1[[#This Row],[Performance Score]]&lt;=60,"Need Improvement")</f>
        <v>Excellent</v>
      </c>
      <c r="AE956" t="str">
        <f>IF(AND(Table1[[#This Row],[Attendance %]]&gt;=80,(Table1[[#This Row],[Performance Score]]&gt;=80)),"Eligible","Not Eligible")</f>
        <v>Eligible</v>
      </c>
      <c r="AF956" t="str">
        <f>IF(Table1[[#This Row],[Performance Score]]&gt;=80,"High Performer","Low Performer")</f>
        <v>High Performer</v>
      </c>
      <c r="AG956" t="str" cm="1">
        <f t="array" aca="1" ref="AG956" ca="1">_xlfn.IFS(Table1[[#This Row],[Experience]]&lt;=3,"Junior",Table1[[#This Row],[Experience]]&lt;=7,"Mid Level",Table1[[#This Row],[Experience]]&gt;=7,"Senior")</f>
        <v>Mid Level</v>
      </c>
      <c r="AH956" t="str">
        <f>IF(Table1[[#This Row],[Attendance %]]&gt;75,"OK","Below 75")</f>
        <v>OK</v>
      </c>
      <c r="AI956" t="b">
        <f>ISBLANK(Table1[[#This Row],[Employee ID]])</f>
        <v>0</v>
      </c>
      <c r="AJ956" t="b">
        <f>ISNUMBER(Table1[[#This Row],[Total Salary  ]])</f>
        <v>1</v>
      </c>
      <c r="AK956" t="str">
        <f>IFERROR(_xlfn.XLOOKUP(Table1[[#This Row],[Manager ID]],MANAGERS!A:A,MANAGERS!B:B),"Not Found")</f>
        <v>Manager_11</v>
      </c>
    </row>
    <row r="957" spans="1:37" x14ac:dyDescent="0.2">
      <c r="A957" t="s">
        <v>303</v>
      </c>
      <c r="B957" t="s">
        <v>75</v>
      </c>
      <c r="C957" t="s">
        <v>15</v>
      </c>
      <c r="D957" t="s">
        <v>43</v>
      </c>
      <c r="E957" t="s">
        <v>26</v>
      </c>
      <c r="F957" s="1">
        <v>45969</v>
      </c>
      <c r="G957" s="1">
        <v>36045</v>
      </c>
      <c r="H957">
        <v>98044</v>
      </c>
      <c r="I957">
        <v>22366</v>
      </c>
      <c r="J957">
        <v>68</v>
      </c>
      <c r="K957">
        <v>64</v>
      </c>
      <c r="L957" t="s">
        <v>37</v>
      </c>
      <c r="M957">
        <v>109</v>
      </c>
      <c r="N957">
        <f>Table1[[#This Row],[Basic Salary]]+Table1[[#This Row],[Bonus]]</f>
        <v>120410</v>
      </c>
      <c r="O957" s="2">
        <f>Table1[[#This Row],[Bonus]]/Table1[[#This Row],[Basic Salary]]</f>
        <v>0.22812206764309903</v>
      </c>
      <c r="P957">
        <f ca="1">DATEDIF(Table1[[#This Row],[Date of Birth]],TODAY(),"Y")</f>
        <v>27</v>
      </c>
      <c r="Q957">
        <f ca="1">DATEDIF(Table1[[#This Row],[Joining Date]],TODAY(),"Y")</f>
        <v>0</v>
      </c>
      <c r="R957" t="str">
        <f ca="1">IF(YEAR(Table1[[#This Row],[Joining Date]])=YEAR(TODAY()),"Yes","No")</f>
        <v>No</v>
      </c>
      <c r="S957" t="str">
        <f ca="1">IF(Table1[[#This Row],[Experience]]&gt;5,"Yes","No")</f>
        <v>No</v>
      </c>
      <c r="T957" t="str">
        <f>TEXT(Table1[[#This Row],[Joining Date]],"mmmm")</f>
        <v>November</v>
      </c>
      <c r="U957" t="str">
        <f>TEXT(Table1[[#This Row],[Joining Date]],"yyyy")</f>
        <v>2025</v>
      </c>
      <c r="V957" s="5">
        <f ca="1">TODAY()-Table1[[#This Row],[Joining Date]]</f>
        <v>270</v>
      </c>
      <c r="W957" t="str">
        <f>LEFT(Table1[[#This Row],[Employee Name]],FIND(" ",Table1[[#This Row],[Employee Name]])-1)</f>
        <v>Ishita</v>
      </c>
      <c r="X957" t="str">
        <f>RIGHT(Table1[[#This Row],[Employee Name]],LEN(Table1[[#This Row],[Employee Name]])-FIND(" ",Table1[[#This Row],[Employee Name]]))</f>
        <v>Roy</v>
      </c>
      <c r="Y957" t="str">
        <f>Table1[[#This Row],[Department]]&amp;"-"&amp;Table1[[#This Row],[Employee ID]]</f>
        <v>Operations-E00247</v>
      </c>
      <c r="Z957" t="str">
        <f>LEFT(Table1[[#This Row],[Department]],3)</f>
        <v>Ope</v>
      </c>
      <c r="AA957" t="str">
        <f>_xlfn.XLOOKUP(Table1[[#This Row],[Manager ID]],MANAGERS!A:A,MANAGERS!B:B)</f>
        <v>Manager_9</v>
      </c>
      <c r="AB957" t="str" cm="1">
        <f t="array" ref="AB957">_xlfn.XLOOKUP(Table1[[#This Row],[Manager ID]],Table2[[#All],[Manager ID]],Table2[[#All],[Department Head]])</f>
        <v>Sales</v>
      </c>
      <c r="AC957" s="2">
        <f>_xlfn.XLOOKUP(Table1[[#This Row],[City]],L:L,O:O)</f>
        <v>0.24036902712549932</v>
      </c>
      <c r="AD957" t="str" cm="1">
        <f t="array" ref="AD957">_xlfn.IFS(Table1[[#This Row],[Performance Score]]&gt;=90,"Excellent",Table1[[#This Row],[Performance Score]]&gt;=75,"Good",Table1[[#This Row],[Performance Score]]&gt;=60,"Average",Table1[[#This Row],[Performance Score]]&lt;=60,"Need Improvement")</f>
        <v>Average</v>
      </c>
      <c r="AE957" t="str">
        <f>IF(AND(Table1[[#This Row],[Attendance %]]&gt;=80,(Table1[[#This Row],[Performance Score]]&gt;=80)),"Eligible","Not Eligible")</f>
        <v>Not Eligible</v>
      </c>
      <c r="AF957" t="str">
        <f>IF(Table1[[#This Row],[Performance Score]]&gt;=80,"High Performer","Low Performer")</f>
        <v>Low Performer</v>
      </c>
      <c r="AG957" t="str" cm="1">
        <f t="array" aca="1" ref="AG957" ca="1">_xlfn.IFS(Table1[[#This Row],[Experience]]&lt;=3,"Junior",Table1[[#This Row],[Experience]]&lt;=7,"Mid Level",Table1[[#This Row],[Experience]]&gt;=7,"Senior")</f>
        <v>Junior</v>
      </c>
      <c r="AH957" t="str">
        <f>IF(Table1[[#This Row],[Attendance %]]&gt;75,"OK","Below 75")</f>
        <v>Below 75</v>
      </c>
      <c r="AI957" t="b">
        <f>ISBLANK(Table1[[#This Row],[Employee ID]])</f>
        <v>0</v>
      </c>
      <c r="AJ957" t="b">
        <f>ISNUMBER(Table1[[#This Row],[Total Salary  ]])</f>
        <v>1</v>
      </c>
      <c r="AK957" t="str">
        <f>IFERROR(_xlfn.XLOOKUP(Table1[[#This Row],[Manager ID]],MANAGERS!A:A,MANAGERS!B:B),"Not Found")</f>
        <v>Manager_9</v>
      </c>
    </row>
    <row r="958" spans="1:37" x14ac:dyDescent="0.2">
      <c r="A958" t="s">
        <v>4256</v>
      </c>
      <c r="B958" t="s">
        <v>62</v>
      </c>
      <c r="C958" t="s">
        <v>21</v>
      </c>
      <c r="D958" t="s">
        <v>43</v>
      </c>
      <c r="E958" t="s">
        <v>17</v>
      </c>
      <c r="F958" s="1">
        <v>45723</v>
      </c>
      <c r="G958" s="1">
        <v>32090</v>
      </c>
      <c r="H958">
        <v>106417</v>
      </c>
      <c r="I958">
        <v>13970</v>
      </c>
      <c r="J958">
        <v>96</v>
      </c>
      <c r="K958">
        <v>83</v>
      </c>
      <c r="L958" t="s">
        <v>34</v>
      </c>
      <c r="M958">
        <v>114</v>
      </c>
      <c r="N958">
        <f>Table1[[#This Row],[Basic Salary]]+Table1[[#This Row],[Bonus]]</f>
        <v>120387</v>
      </c>
      <c r="O958" s="2">
        <f>Table1[[#This Row],[Bonus]]/Table1[[#This Row],[Basic Salary]]</f>
        <v>0.13127601792946617</v>
      </c>
      <c r="P958">
        <f ca="1">DATEDIF(Table1[[#This Row],[Date of Birth]],TODAY(),"Y")</f>
        <v>38</v>
      </c>
      <c r="Q958">
        <f ca="1">DATEDIF(Table1[[#This Row],[Joining Date]],TODAY(),"Y")</f>
        <v>1</v>
      </c>
      <c r="R958" t="str">
        <f ca="1">IF(YEAR(Table1[[#This Row],[Joining Date]])=YEAR(TODAY()),"Yes","No")</f>
        <v>No</v>
      </c>
      <c r="S958" t="str">
        <f ca="1">IF(Table1[[#This Row],[Experience]]&gt;5,"Yes","No")</f>
        <v>No</v>
      </c>
      <c r="T958" t="str">
        <f>TEXT(Table1[[#This Row],[Joining Date]],"mmmm")</f>
        <v>March</v>
      </c>
      <c r="U958" t="str">
        <f>TEXT(Table1[[#This Row],[Joining Date]],"yyyy")</f>
        <v>2025</v>
      </c>
      <c r="V958" s="5">
        <f ca="1">TODAY()-Table1[[#This Row],[Joining Date]]</f>
        <v>516</v>
      </c>
      <c r="W958" t="str">
        <f>LEFT(Table1[[#This Row],[Employee Name]],FIND(" ",Table1[[#This Row],[Employee Name]])-1)</f>
        <v>Kavya</v>
      </c>
      <c r="X958" t="str">
        <f>RIGHT(Table1[[#This Row],[Employee Name]],LEN(Table1[[#This Row],[Employee Name]])-FIND(" ",Table1[[#This Row],[Employee Name]]))</f>
        <v>Nair</v>
      </c>
      <c r="Y958" t="str">
        <f>Table1[[#This Row],[Department]]&amp;"-"&amp;Table1[[#This Row],[Employee ID]]</f>
        <v>Operations-E04200</v>
      </c>
      <c r="Z958" t="str">
        <f>LEFT(Table1[[#This Row],[Department]],3)</f>
        <v>Ope</v>
      </c>
      <c r="AA958" t="str">
        <f>_xlfn.XLOOKUP(Table1[[#This Row],[Manager ID]],MANAGERS!A:A,MANAGERS!B:B)</f>
        <v>Manager_14</v>
      </c>
      <c r="AB958" t="str" cm="1">
        <f t="array" ref="AB958">_xlfn.XLOOKUP(Table1[[#This Row],[Manager ID]],Table2[[#All],[Manager ID]],Table2[[#All],[Department Head]])</f>
        <v>Marketing</v>
      </c>
      <c r="AC958" s="2">
        <f>_xlfn.XLOOKUP(Table1[[#This Row],[City]],L:L,O:O)</f>
        <v>0.24030340748661314</v>
      </c>
      <c r="AD958" t="str" cm="1">
        <f t="array" ref="AD958">_xlfn.IFS(Table1[[#This Row],[Performance Score]]&gt;=90,"Excellent",Table1[[#This Row],[Performance Score]]&gt;=75,"Good",Table1[[#This Row],[Performance Score]]&gt;=60,"Average",Table1[[#This Row],[Performance Score]]&lt;=60,"Need Improvement")</f>
        <v>Good</v>
      </c>
      <c r="AE958" t="str">
        <f>IF(AND(Table1[[#This Row],[Attendance %]]&gt;=80,(Table1[[#This Row],[Performance Score]]&gt;=80)),"Eligible","Not Eligible")</f>
        <v>Eligible</v>
      </c>
      <c r="AF958" t="str">
        <f>IF(Table1[[#This Row],[Performance Score]]&gt;=80,"High Performer","Low Performer")</f>
        <v>High Performer</v>
      </c>
      <c r="AG958" t="str" cm="1">
        <f t="array" aca="1" ref="AG958" ca="1">_xlfn.IFS(Table1[[#This Row],[Experience]]&lt;=3,"Junior",Table1[[#This Row],[Experience]]&lt;=7,"Mid Level",Table1[[#This Row],[Experience]]&gt;=7,"Senior")</f>
        <v>Junior</v>
      </c>
      <c r="AH958" t="str">
        <f>IF(Table1[[#This Row],[Attendance %]]&gt;75,"OK","Below 75")</f>
        <v>OK</v>
      </c>
      <c r="AI958" t="b">
        <f>ISBLANK(Table1[[#This Row],[Employee ID]])</f>
        <v>0</v>
      </c>
      <c r="AJ958" t="b">
        <f>ISNUMBER(Table1[[#This Row],[Total Salary  ]])</f>
        <v>1</v>
      </c>
      <c r="AK958" t="str">
        <f>IFERROR(_xlfn.XLOOKUP(Table1[[#This Row],[Manager ID]],MANAGERS!A:A,MANAGERS!B:B),"Not Found")</f>
        <v>Manager_14</v>
      </c>
    </row>
    <row r="959" spans="1:37" x14ac:dyDescent="0.2">
      <c r="A959" t="s">
        <v>2982</v>
      </c>
      <c r="B959" t="s">
        <v>14</v>
      </c>
      <c r="C959" t="s">
        <v>21</v>
      </c>
      <c r="D959" t="s">
        <v>81</v>
      </c>
      <c r="E959" t="s">
        <v>26</v>
      </c>
      <c r="F959" s="1">
        <v>45879</v>
      </c>
      <c r="G959" s="1">
        <v>40089</v>
      </c>
      <c r="H959">
        <v>103323</v>
      </c>
      <c r="I959">
        <v>17041</v>
      </c>
      <c r="J959">
        <v>86</v>
      </c>
      <c r="K959">
        <v>83</v>
      </c>
      <c r="L959" t="s">
        <v>34</v>
      </c>
      <c r="M959">
        <v>116</v>
      </c>
      <c r="N959">
        <f>Table1[[#This Row],[Basic Salary]]+Table1[[#This Row],[Bonus]]</f>
        <v>120364</v>
      </c>
      <c r="O959" s="2">
        <f>Table1[[#This Row],[Bonus]]/Table1[[#This Row],[Basic Salary]]</f>
        <v>0.16492939616542299</v>
      </c>
      <c r="P959">
        <f ca="1">DATEDIF(Table1[[#This Row],[Date of Birth]],TODAY(),"Y")</f>
        <v>16</v>
      </c>
      <c r="Q959">
        <f ca="1">DATEDIF(Table1[[#This Row],[Joining Date]],TODAY(),"Y")</f>
        <v>0</v>
      </c>
      <c r="R959" t="str">
        <f ca="1">IF(YEAR(Table1[[#This Row],[Joining Date]])=YEAR(TODAY()),"Yes","No")</f>
        <v>No</v>
      </c>
      <c r="S959" t="str">
        <f ca="1">IF(Table1[[#This Row],[Experience]]&gt;5,"Yes","No")</f>
        <v>No</v>
      </c>
      <c r="T959" t="str">
        <f>TEXT(Table1[[#This Row],[Joining Date]],"mmmm")</f>
        <v>August</v>
      </c>
      <c r="U959" t="str">
        <f>TEXT(Table1[[#This Row],[Joining Date]],"yyyy")</f>
        <v>2025</v>
      </c>
      <c r="V959" s="5">
        <f ca="1">TODAY()-Table1[[#This Row],[Joining Date]]</f>
        <v>360</v>
      </c>
      <c r="W959" t="str">
        <f>LEFT(Table1[[#This Row],[Employee Name]],FIND(" ",Table1[[#This Row],[Employee Name]])-1)</f>
        <v>Nisha</v>
      </c>
      <c r="X959" t="str">
        <f>RIGHT(Table1[[#This Row],[Employee Name]],LEN(Table1[[#This Row],[Employee Name]])-FIND(" ",Table1[[#This Row],[Employee Name]]))</f>
        <v>Kapoor</v>
      </c>
      <c r="Y959" t="str">
        <f>Table1[[#This Row],[Department]]&amp;"-"&amp;Table1[[#This Row],[Employee ID]]</f>
        <v>Sales-E02926</v>
      </c>
      <c r="Z959" t="str">
        <f>LEFT(Table1[[#This Row],[Department]],3)</f>
        <v>Sal</v>
      </c>
      <c r="AA959" t="str">
        <f>_xlfn.XLOOKUP(Table1[[#This Row],[Manager ID]],MANAGERS!A:A,MANAGERS!B:B)</f>
        <v>Manager_16</v>
      </c>
      <c r="AB959" t="str" cm="1">
        <f t="array" ref="AB959">_xlfn.XLOOKUP(Table1[[#This Row],[Manager ID]],Table2[[#All],[Manager ID]],Table2[[#All],[Department Head]])</f>
        <v>Sales</v>
      </c>
      <c r="AC959" s="2">
        <f>_xlfn.XLOOKUP(Table1[[#This Row],[City]],L:L,O:O)</f>
        <v>0.24030340748661314</v>
      </c>
      <c r="AD959" t="str" cm="1">
        <f t="array" ref="AD959">_xlfn.IFS(Table1[[#This Row],[Performance Score]]&gt;=90,"Excellent",Table1[[#This Row],[Performance Score]]&gt;=75,"Good",Table1[[#This Row],[Performance Score]]&gt;=60,"Average",Table1[[#This Row],[Performance Score]]&lt;=60,"Need Improvement")</f>
        <v>Good</v>
      </c>
      <c r="AE959" t="str">
        <f>IF(AND(Table1[[#This Row],[Attendance %]]&gt;=80,(Table1[[#This Row],[Performance Score]]&gt;=80)),"Eligible","Not Eligible")</f>
        <v>Eligible</v>
      </c>
      <c r="AF959" t="str">
        <f>IF(Table1[[#This Row],[Performance Score]]&gt;=80,"High Performer","Low Performer")</f>
        <v>High Performer</v>
      </c>
      <c r="AG959" t="str" cm="1">
        <f t="array" aca="1" ref="AG959" ca="1">_xlfn.IFS(Table1[[#This Row],[Experience]]&lt;=3,"Junior",Table1[[#This Row],[Experience]]&lt;=7,"Mid Level",Table1[[#This Row],[Experience]]&gt;=7,"Senior")</f>
        <v>Junior</v>
      </c>
      <c r="AH959" t="str">
        <f>IF(Table1[[#This Row],[Attendance %]]&gt;75,"OK","Below 75")</f>
        <v>OK</v>
      </c>
      <c r="AI959" t="b">
        <f>ISBLANK(Table1[[#This Row],[Employee ID]])</f>
        <v>0</v>
      </c>
      <c r="AJ959" t="b">
        <f>ISNUMBER(Table1[[#This Row],[Total Salary  ]])</f>
        <v>1</v>
      </c>
      <c r="AK959" t="str">
        <f>IFERROR(_xlfn.XLOOKUP(Table1[[#This Row],[Manager ID]],MANAGERS!A:A,MANAGERS!B:B),"Not Found")</f>
        <v>Manager_16</v>
      </c>
    </row>
    <row r="960" spans="1:37" x14ac:dyDescent="0.2">
      <c r="A960" t="s">
        <v>1856</v>
      </c>
      <c r="B960" t="s">
        <v>77</v>
      </c>
      <c r="C960" t="s">
        <v>15</v>
      </c>
      <c r="D960" t="s">
        <v>40</v>
      </c>
      <c r="E960" t="s">
        <v>30</v>
      </c>
      <c r="F960" s="1">
        <v>42997</v>
      </c>
      <c r="G960" s="1">
        <v>31758</v>
      </c>
      <c r="H960">
        <v>113211</v>
      </c>
      <c r="I960">
        <v>7147</v>
      </c>
      <c r="J960">
        <v>69</v>
      </c>
      <c r="K960">
        <v>84</v>
      </c>
      <c r="L960" t="s">
        <v>27</v>
      </c>
      <c r="M960">
        <v>120</v>
      </c>
      <c r="N960">
        <f>Table1[[#This Row],[Basic Salary]]+Table1[[#This Row],[Bonus]]</f>
        <v>120358</v>
      </c>
      <c r="O960" s="2">
        <f>Table1[[#This Row],[Bonus]]/Table1[[#This Row],[Basic Salary]]</f>
        <v>6.3129907871143268E-2</v>
      </c>
      <c r="P960">
        <f ca="1">DATEDIF(Table1[[#This Row],[Date of Birth]],TODAY(),"Y")</f>
        <v>39</v>
      </c>
      <c r="Q960">
        <f ca="1">DATEDIF(Table1[[#This Row],[Joining Date]],TODAY(),"Y")</f>
        <v>8</v>
      </c>
      <c r="R960" t="str">
        <f ca="1">IF(YEAR(Table1[[#This Row],[Joining Date]])=YEAR(TODAY()),"Yes","No")</f>
        <v>No</v>
      </c>
      <c r="S960" t="str">
        <f ca="1">IF(Table1[[#This Row],[Experience]]&gt;5,"Yes","No")</f>
        <v>Yes</v>
      </c>
      <c r="T960" t="str">
        <f>TEXT(Table1[[#This Row],[Joining Date]],"mmmm")</f>
        <v>September</v>
      </c>
      <c r="U960" t="str">
        <f>TEXT(Table1[[#This Row],[Joining Date]],"yyyy")</f>
        <v>2017</v>
      </c>
      <c r="V960" s="5">
        <f ca="1">TODAY()-Table1[[#This Row],[Joining Date]]</f>
        <v>3242</v>
      </c>
      <c r="W960" t="str">
        <f>LEFT(Table1[[#This Row],[Employee Name]],FIND(" ",Table1[[#This Row],[Employee Name]])-1)</f>
        <v>Rohan</v>
      </c>
      <c r="X960" t="str">
        <f>RIGHT(Table1[[#This Row],[Employee Name]],LEN(Table1[[#This Row],[Employee Name]])-FIND(" ",Table1[[#This Row],[Employee Name]]))</f>
        <v>Gupta</v>
      </c>
      <c r="Y960" t="str">
        <f>Table1[[#This Row],[Department]]&amp;"-"&amp;Table1[[#This Row],[Employee ID]]</f>
        <v>IT-E01800</v>
      </c>
      <c r="Z960" t="str">
        <f>LEFT(Table1[[#This Row],[Department]],3)</f>
        <v>IT</v>
      </c>
      <c r="AA960" t="str">
        <f>_xlfn.XLOOKUP(Table1[[#This Row],[Manager ID]],MANAGERS!A:A,MANAGERS!B:B)</f>
        <v>Manager_20</v>
      </c>
      <c r="AB960" t="str" cm="1">
        <f t="array" ref="AB960">_xlfn.XLOOKUP(Table1[[#This Row],[Manager ID]],Table2[[#All],[Manager ID]],Table2[[#All],[Department Head]])</f>
        <v>Operations</v>
      </c>
      <c r="AC960" s="2">
        <f>_xlfn.XLOOKUP(Table1[[#This Row],[City]],L:L,O:O)</f>
        <v>0.23674293405114402</v>
      </c>
      <c r="AD960" t="str" cm="1">
        <f t="array" ref="AD960">_xlfn.IFS(Table1[[#This Row],[Performance Score]]&gt;=90,"Excellent",Table1[[#This Row],[Performance Score]]&gt;=75,"Good",Table1[[#This Row],[Performance Score]]&gt;=60,"Average",Table1[[#This Row],[Performance Score]]&lt;=60,"Need Improvement")</f>
        <v>Good</v>
      </c>
      <c r="AE960" t="str">
        <f>IF(AND(Table1[[#This Row],[Attendance %]]&gt;=80,(Table1[[#This Row],[Performance Score]]&gt;=80)),"Eligible","Not Eligible")</f>
        <v>Not Eligible</v>
      </c>
      <c r="AF960" t="str">
        <f>IF(Table1[[#This Row],[Performance Score]]&gt;=80,"High Performer","Low Performer")</f>
        <v>High Performer</v>
      </c>
      <c r="AG960" t="str" cm="1">
        <f t="array" aca="1" ref="AG960" ca="1">_xlfn.IFS(Table1[[#This Row],[Experience]]&lt;=3,"Junior",Table1[[#This Row],[Experience]]&lt;=7,"Mid Level",Table1[[#This Row],[Experience]]&gt;=7,"Senior")</f>
        <v>Senior</v>
      </c>
      <c r="AH960" t="str">
        <f>IF(Table1[[#This Row],[Attendance %]]&gt;75,"OK","Below 75")</f>
        <v>Below 75</v>
      </c>
      <c r="AI960" t="b">
        <f>ISBLANK(Table1[[#This Row],[Employee ID]])</f>
        <v>0</v>
      </c>
      <c r="AJ960" t="b">
        <f>ISNUMBER(Table1[[#This Row],[Total Salary  ]])</f>
        <v>1</v>
      </c>
      <c r="AK960" t="str">
        <f>IFERROR(_xlfn.XLOOKUP(Table1[[#This Row],[Manager ID]],MANAGERS!A:A,MANAGERS!B:B),"Not Found")</f>
        <v>Manager_20</v>
      </c>
    </row>
    <row r="961" spans="1:37" x14ac:dyDescent="0.2">
      <c r="A961" t="s">
        <v>672</v>
      </c>
      <c r="B961" t="s">
        <v>93</v>
      </c>
      <c r="C961" t="s">
        <v>21</v>
      </c>
      <c r="D961" t="s">
        <v>43</v>
      </c>
      <c r="E961" t="s">
        <v>17</v>
      </c>
      <c r="F961" s="1">
        <v>44782</v>
      </c>
      <c r="G961" s="1">
        <v>34390</v>
      </c>
      <c r="H961">
        <v>97768</v>
      </c>
      <c r="I961">
        <v>22559</v>
      </c>
      <c r="J961">
        <v>61</v>
      </c>
      <c r="K961">
        <v>53</v>
      </c>
      <c r="L961" t="s">
        <v>23</v>
      </c>
      <c r="M961">
        <v>111</v>
      </c>
      <c r="N961">
        <f>Table1[[#This Row],[Basic Salary]]+Table1[[#This Row],[Bonus]]</f>
        <v>120327</v>
      </c>
      <c r="O961" s="2">
        <f>Table1[[#This Row],[Bonus]]/Table1[[#This Row],[Basic Salary]]</f>
        <v>0.23074011946649212</v>
      </c>
      <c r="P961">
        <f ca="1">DATEDIF(Table1[[#This Row],[Date of Birth]],TODAY(),"Y")</f>
        <v>32</v>
      </c>
      <c r="Q961">
        <f ca="1">DATEDIF(Table1[[#This Row],[Joining Date]],TODAY(),"Y")</f>
        <v>3</v>
      </c>
      <c r="R961" t="str">
        <f ca="1">IF(YEAR(Table1[[#This Row],[Joining Date]])=YEAR(TODAY()),"Yes","No")</f>
        <v>No</v>
      </c>
      <c r="S961" t="str">
        <f ca="1">IF(Table1[[#This Row],[Experience]]&gt;5,"Yes","No")</f>
        <v>No</v>
      </c>
      <c r="T961" t="str">
        <f>TEXT(Table1[[#This Row],[Joining Date]],"mmmm")</f>
        <v>August</v>
      </c>
      <c r="U961" t="str">
        <f>TEXT(Table1[[#This Row],[Joining Date]],"yyyy")</f>
        <v>2022</v>
      </c>
      <c r="V961" s="5">
        <f ca="1">TODAY()-Table1[[#This Row],[Joining Date]]</f>
        <v>1457</v>
      </c>
      <c r="W961" t="str">
        <f>LEFT(Table1[[#This Row],[Employee Name]],FIND(" ",Table1[[#This Row],[Employee Name]])-1)</f>
        <v>Priya</v>
      </c>
      <c r="X961" t="str">
        <f>RIGHT(Table1[[#This Row],[Employee Name]],LEN(Table1[[#This Row],[Employee Name]])-FIND(" ",Table1[[#This Row],[Employee Name]]))</f>
        <v>Reddy</v>
      </c>
      <c r="Y961" t="str">
        <f>Table1[[#This Row],[Department]]&amp;"-"&amp;Table1[[#This Row],[Employee ID]]</f>
        <v>Operations-E00616</v>
      </c>
      <c r="Z961" t="str">
        <f>LEFT(Table1[[#This Row],[Department]],3)</f>
        <v>Ope</v>
      </c>
      <c r="AA961" t="str">
        <f>_xlfn.XLOOKUP(Table1[[#This Row],[Manager ID]],MANAGERS!A:A,MANAGERS!B:B)</f>
        <v>Manager_11</v>
      </c>
      <c r="AB961" t="str" cm="1">
        <f t="array" ref="AB961">_xlfn.XLOOKUP(Table1[[#This Row],[Manager ID]],Table2[[#All],[Manager ID]],Table2[[#All],[Department Head]])</f>
        <v>Marketing</v>
      </c>
      <c r="AC961" s="2">
        <f>_xlfn.XLOOKUP(Table1[[#This Row],[City]],L:L,O:O)</f>
        <v>0.23486488519629886</v>
      </c>
      <c r="AD961" t="str" cm="1">
        <f t="array" ref="AD961">_xlfn.IFS(Table1[[#This Row],[Performance Score]]&gt;=90,"Excellent",Table1[[#This Row],[Performance Score]]&gt;=75,"Good",Table1[[#This Row],[Performance Score]]&gt;=60,"Average",Table1[[#This Row],[Performance Score]]&lt;=60,"Need Improvement")</f>
        <v>Need Improvement</v>
      </c>
      <c r="AE961" t="str">
        <f>IF(AND(Table1[[#This Row],[Attendance %]]&gt;=80,(Table1[[#This Row],[Performance Score]]&gt;=80)),"Eligible","Not Eligible")</f>
        <v>Not Eligible</v>
      </c>
      <c r="AF961" t="str">
        <f>IF(Table1[[#This Row],[Performance Score]]&gt;=80,"High Performer","Low Performer")</f>
        <v>Low Performer</v>
      </c>
      <c r="AG961" t="str" cm="1">
        <f t="array" aca="1" ref="AG961" ca="1">_xlfn.IFS(Table1[[#This Row],[Experience]]&lt;=3,"Junior",Table1[[#This Row],[Experience]]&lt;=7,"Mid Level",Table1[[#This Row],[Experience]]&gt;=7,"Senior")</f>
        <v>Junior</v>
      </c>
      <c r="AH961" t="str">
        <f>IF(Table1[[#This Row],[Attendance %]]&gt;75,"OK","Below 75")</f>
        <v>Below 75</v>
      </c>
      <c r="AI961" t="b">
        <f>ISBLANK(Table1[[#This Row],[Employee ID]])</f>
        <v>0</v>
      </c>
      <c r="AJ961" t="b">
        <f>ISNUMBER(Table1[[#This Row],[Total Salary  ]])</f>
        <v>1</v>
      </c>
      <c r="AK961" t="str">
        <f>IFERROR(_xlfn.XLOOKUP(Table1[[#This Row],[Manager ID]],MANAGERS!A:A,MANAGERS!B:B),"Not Found")</f>
        <v>Manager_11</v>
      </c>
    </row>
    <row r="962" spans="1:37" x14ac:dyDescent="0.2">
      <c r="A962" t="s">
        <v>2356</v>
      </c>
      <c r="B962" t="s">
        <v>42</v>
      </c>
      <c r="C962" t="s">
        <v>21</v>
      </c>
      <c r="D962" t="s">
        <v>25</v>
      </c>
      <c r="E962" t="s">
        <v>22</v>
      </c>
      <c r="F962" s="1">
        <v>44889</v>
      </c>
      <c r="G962" s="1">
        <v>30613</v>
      </c>
      <c r="H962">
        <v>95818</v>
      </c>
      <c r="I962">
        <v>24478</v>
      </c>
      <c r="J962">
        <v>86</v>
      </c>
      <c r="K962">
        <v>82</v>
      </c>
      <c r="L962" t="s">
        <v>23</v>
      </c>
      <c r="M962">
        <v>110</v>
      </c>
      <c r="N962">
        <f>Table1[[#This Row],[Basic Salary]]+Table1[[#This Row],[Bonus]]</f>
        <v>120296</v>
      </c>
      <c r="O962" s="2">
        <f>Table1[[#This Row],[Bonus]]/Table1[[#This Row],[Basic Salary]]</f>
        <v>0.25546348285290865</v>
      </c>
      <c r="P962">
        <f ca="1">DATEDIF(Table1[[#This Row],[Date of Birth]],TODAY(),"Y")</f>
        <v>42</v>
      </c>
      <c r="Q962">
        <f ca="1">DATEDIF(Table1[[#This Row],[Joining Date]],TODAY(),"Y")</f>
        <v>3</v>
      </c>
      <c r="R962" t="str">
        <f ca="1">IF(YEAR(Table1[[#This Row],[Joining Date]])=YEAR(TODAY()),"Yes","No")</f>
        <v>No</v>
      </c>
      <c r="S962" t="str">
        <f ca="1">IF(Table1[[#This Row],[Experience]]&gt;5,"Yes","No")</f>
        <v>No</v>
      </c>
      <c r="T962" t="str">
        <f>TEXT(Table1[[#This Row],[Joining Date]],"mmmm")</f>
        <v>November</v>
      </c>
      <c r="U962" t="str">
        <f>TEXT(Table1[[#This Row],[Joining Date]],"yyyy")</f>
        <v>2022</v>
      </c>
      <c r="V962" s="5">
        <f ca="1">TODAY()-Table1[[#This Row],[Joining Date]]</f>
        <v>1350</v>
      </c>
      <c r="W962" t="str">
        <f>LEFT(Table1[[#This Row],[Employee Name]],FIND(" ",Table1[[#This Row],[Employee Name]])-1)</f>
        <v>Krishna</v>
      </c>
      <c r="X962" t="str">
        <f>RIGHT(Table1[[#This Row],[Employee Name]],LEN(Table1[[#This Row],[Employee Name]])-FIND(" ",Table1[[#This Row],[Employee Name]]))</f>
        <v>Chaitanya</v>
      </c>
      <c r="Y962" t="str">
        <f>Table1[[#This Row],[Department]]&amp;"-"&amp;Table1[[#This Row],[Employee ID]]</f>
        <v>Finance-E02300</v>
      </c>
      <c r="Z962" t="str">
        <f>LEFT(Table1[[#This Row],[Department]],3)</f>
        <v>Fin</v>
      </c>
      <c r="AA962" t="str">
        <f>_xlfn.XLOOKUP(Table1[[#This Row],[Manager ID]],MANAGERS!A:A,MANAGERS!B:B)</f>
        <v>Manager_10</v>
      </c>
      <c r="AB962" t="str" cm="1">
        <f t="array" ref="AB962">_xlfn.XLOOKUP(Table1[[#This Row],[Manager ID]],Table2[[#All],[Manager ID]],Table2[[#All],[Department Head]])</f>
        <v>HR</v>
      </c>
      <c r="AC962" s="2">
        <f>_xlfn.XLOOKUP(Table1[[#This Row],[City]],L:L,O:O)</f>
        <v>0.23486488519629886</v>
      </c>
      <c r="AD962" t="str" cm="1">
        <f t="array" ref="AD962">_xlfn.IFS(Table1[[#This Row],[Performance Score]]&gt;=90,"Excellent",Table1[[#This Row],[Performance Score]]&gt;=75,"Good",Table1[[#This Row],[Performance Score]]&gt;=60,"Average",Table1[[#This Row],[Performance Score]]&lt;=60,"Need Improvement")</f>
        <v>Good</v>
      </c>
      <c r="AE962" t="str">
        <f>IF(AND(Table1[[#This Row],[Attendance %]]&gt;=80,(Table1[[#This Row],[Performance Score]]&gt;=80)),"Eligible","Not Eligible")</f>
        <v>Eligible</v>
      </c>
      <c r="AF962" t="str">
        <f>IF(Table1[[#This Row],[Performance Score]]&gt;=80,"High Performer","Low Performer")</f>
        <v>High Performer</v>
      </c>
      <c r="AG962" t="str" cm="1">
        <f t="array" aca="1" ref="AG962" ca="1">_xlfn.IFS(Table1[[#This Row],[Experience]]&lt;=3,"Junior",Table1[[#This Row],[Experience]]&lt;=7,"Mid Level",Table1[[#This Row],[Experience]]&gt;=7,"Senior")</f>
        <v>Junior</v>
      </c>
      <c r="AH962" t="str">
        <f>IF(Table1[[#This Row],[Attendance %]]&gt;75,"OK","Below 75")</f>
        <v>OK</v>
      </c>
      <c r="AI962" t="b">
        <f>ISBLANK(Table1[[#This Row],[Employee ID]])</f>
        <v>0</v>
      </c>
      <c r="AJ962" t="b">
        <f>ISNUMBER(Table1[[#This Row],[Total Salary  ]])</f>
        <v>1</v>
      </c>
      <c r="AK962" t="str">
        <f>IFERROR(_xlfn.XLOOKUP(Table1[[#This Row],[Manager ID]],MANAGERS!A:A,MANAGERS!B:B),"Not Found")</f>
        <v>Manager_10</v>
      </c>
    </row>
    <row r="963" spans="1:37" x14ac:dyDescent="0.2">
      <c r="A963" t="s">
        <v>473</v>
      </c>
      <c r="B963" t="s">
        <v>42</v>
      </c>
      <c r="C963" t="s">
        <v>15</v>
      </c>
      <c r="D963" t="s">
        <v>81</v>
      </c>
      <c r="E963" t="s">
        <v>30</v>
      </c>
      <c r="F963" s="1">
        <v>45668</v>
      </c>
      <c r="G963" s="1">
        <v>36392</v>
      </c>
      <c r="H963">
        <v>106501</v>
      </c>
      <c r="I963">
        <v>13791</v>
      </c>
      <c r="J963">
        <v>65</v>
      </c>
      <c r="K963">
        <v>63</v>
      </c>
      <c r="L963" t="s">
        <v>34</v>
      </c>
      <c r="M963">
        <v>111</v>
      </c>
      <c r="N963">
        <f>Table1[[#This Row],[Basic Salary]]+Table1[[#This Row],[Bonus]]</f>
        <v>120292</v>
      </c>
      <c r="O963" s="2">
        <f>Table1[[#This Row],[Bonus]]/Table1[[#This Row],[Basic Salary]]</f>
        <v>0.12949174186157877</v>
      </c>
      <c r="P963">
        <f ca="1">DATEDIF(Table1[[#This Row],[Date of Birth]],TODAY(),"Y")</f>
        <v>26</v>
      </c>
      <c r="Q963">
        <f ca="1">DATEDIF(Table1[[#This Row],[Joining Date]],TODAY(),"Y")</f>
        <v>1</v>
      </c>
      <c r="R963" t="str">
        <f ca="1">IF(YEAR(Table1[[#This Row],[Joining Date]])=YEAR(TODAY()),"Yes","No")</f>
        <v>No</v>
      </c>
      <c r="S963" t="str">
        <f ca="1">IF(Table1[[#This Row],[Experience]]&gt;5,"Yes","No")</f>
        <v>No</v>
      </c>
      <c r="T963" t="str">
        <f>TEXT(Table1[[#This Row],[Joining Date]],"mmmm")</f>
        <v>January</v>
      </c>
      <c r="U963" t="str">
        <f>TEXT(Table1[[#This Row],[Joining Date]],"yyyy")</f>
        <v>2025</v>
      </c>
      <c r="V963" s="5">
        <f ca="1">TODAY()-Table1[[#This Row],[Joining Date]]</f>
        <v>571</v>
      </c>
      <c r="W963" t="str">
        <f>LEFT(Table1[[#This Row],[Employee Name]],FIND(" ",Table1[[#This Row],[Employee Name]])-1)</f>
        <v>Krishna</v>
      </c>
      <c r="X963" t="str">
        <f>RIGHT(Table1[[#This Row],[Employee Name]],LEN(Table1[[#This Row],[Employee Name]])-FIND(" ",Table1[[#This Row],[Employee Name]]))</f>
        <v>Chaitanya</v>
      </c>
      <c r="Y963" t="str">
        <f>Table1[[#This Row],[Department]]&amp;"-"&amp;Table1[[#This Row],[Employee ID]]</f>
        <v>Sales-E00417</v>
      </c>
      <c r="Z963" t="str">
        <f>LEFT(Table1[[#This Row],[Department]],3)</f>
        <v>Sal</v>
      </c>
      <c r="AA963" t="str">
        <f>_xlfn.XLOOKUP(Table1[[#This Row],[Manager ID]],MANAGERS!A:A,MANAGERS!B:B)</f>
        <v>Manager_11</v>
      </c>
      <c r="AB963" t="str" cm="1">
        <f t="array" ref="AB963">_xlfn.XLOOKUP(Table1[[#This Row],[Manager ID]],Table2[[#All],[Manager ID]],Table2[[#All],[Department Head]])</f>
        <v>Marketing</v>
      </c>
      <c r="AC963" s="2">
        <f>_xlfn.XLOOKUP(Table1[[#This Row],[City]],L:L,O:O)</f>
        <v>0.24030340748661314</v>
      </c>
      <c r="AD963" t="str" cm="1">
        <f t="array" ref="AD963">_xlfn.IFS(Table1[[#This Row],[Performance Score]]&gt;=90,"Excellent",Table1[[#This Row],[Performance Score]]&gt;=75,"Good",Table1[[#This Row],[Performance Score]]&gt;=60,"Average",Table1[[#This Row],[Performance Score]]&lt;=60,"Need Improvement")</f>
        <v>Average</v>
      </c>
      <c r="AE963" t="str">
        <f>IF(AND(Table1[[#This Row],[Attendance %]]&gt;=80,(Table1[[#This Row],[Performance Score]]&gt;=80)),"Eligible","Not Eligible")</f>
        <v>Not Eligible</v>
      </c>
      <c r="AF963" t="str">
        <f>IF(Table1[[#This Row],[Performance Score]]&gt;=80,"High Performer","Low Performer")</f>
        <v>Low Performer</v>
      </c>
      <c r="AG963" t="str" cm="1">
        <f t="array" aca="1" ref="AG963" ca="1">_xlfn.IFS(Table1[[#This Row],[Experience]]&lt;=3,"Junior",Table1[[#This Row],[Experience]]&lt;=7,"Mid Level",Table1[[#This Row],[Experience]]&gt;=7,"Senior")</f>
        <v>Junior</v>
      </c>
      <c r="AH963" t="str">
        <f>IF(Table1[[#This Row],[Attendance %]]&gt;75,"OK","Below 75")</f>
        <v>Below 75</v>
      </c>
      <c r="AI963" t="b">
        <f>ISBLANK(Table1[[#This Row],[Employee ID]])</f>
        <v>0</v>
      </c>
      <c r="AJ963" t="b">
        <f>ISNUMBER(Table1[[#This Row],[Total Salary  ]])</f>
        <v>1</v>
      </c>
      <c r="AK963" t="str">
        <f>IFERROR(_xlfn.XLOOKUP(Table1[[#This Row],[Manager ID]],MANAGERS!A:A,MANAGERS!B:B),"Not Found")</f>
        <v>Manager_11</v>
      </c>
    </row>
    <row r="964" spans="1:37" x14ac:dyDescent="0.2">
      <c r="A964" t="s">
        <v>4033</v>
      </c>
      <c r="B964" t="s">
        <v>71</v>
      </c>
      <c r="C964" t="s">
        <v>21</v>
      </c>
      <c r="D964" t="s">
        <v>33</v>
      </c>
      <c r="E964" t="s">
        <v>51</v>
      </c>
      <c r="F964" s="1">
        <v>44343</v>
      </c>
      <c r="G964" s="1">
        <v>40942</v>
      </c>
      <c r="H964">
        <v>105099</v>
      </c>
      <c r="I964">
        <v>15193</v>
      </c>
      <c r="J964">
        <v>77</v>
      </c>
      <c r="K964">
        <v>87</v>
      </c>
      <c r="L964" t="s">
        <v>37</v>
      </c>
      <c r="M964">
        <v>114</v>
      </c>
      <c r="N964">
        <f>Table1[[#This Row],[Basic Salary]]+Table1[[#This Row],[Bonus]]</f>
        <v>120292</v>
      </c>
      <c r="O964" s="2">
        <f>Table1[[#This Row],[Bonus]]/Table1[[#This Row],[Basic Salary]]</f>
        <v>0.14455893966640976</v>
      </c>
      <c r="P964">
        <f ca="1">DATEDIF(Table1[[#This Row],[Date of Birth]],TODAY(),"Y")</f>
        <v>14</v>
      </c>
      <c r="Q964">
        <f ca="1">DATEDIF(Table1[[#This Row],[Joining Date]],TODAY(),"Y")</f>
        <v>5</v>
      </c>
      <c r="R964" t="str">
        <f ca="1">IF(YEAR(Table1[[#This Row],[Joining Date]])=YEAR(TODAY()),"Yes","No")</f>
        <v>No</v>
      </c>
      <c r="S964" t="str">
        <f ca="1">IF(Table1[[#This Row],[Experience]]&gt;5,"Yes","No")</f>
        <v>No</v>
      </c>
      <c r="T964" t="str">
        <f>TEXT(Table1[[#This Row],[Joining Date]],"mmmm")</f>
        <v>May</v>
      </c>
      <c r="U964" t="str">
        <f>TEXT(Table1[[#This Row],[Joining Date]],"yyyy")</f>
        <v>2021</v>
      </c>
      <c r="V964" s="5">
        <f ca="1">TODAY()-Table1[[#This Row],[Joining Date]]</f>
        <v>1896</v>
      </c>
      <c r="W964" t="str">
        <f>LEFT(Table1[[#This Row],[Employee Name]],FIND(" ",Table1[[#This Row],[Employee Name]])-1)</f>
        <v>Sneha</v>
      </c>
      <c r="X964" t="str">
        <f>RIGHT(Table1[[#This Row],[Employee Name]],LEN(Table1[[#This Row],[Employee Name]])-FIND(" ",Table1[[#This Row],[Employee Name]]))</f>
        <v>Iyer</v>
      </c>
      <c r="Y964" t="str">
        <f>Table1[[#This Row],[Department]]&amp;"-"&amp;Table1[[#This Row],[Employee ID]]</f>
        <v>Marketing-E03977</v>
      </c>
      <c r="Z964" t="str">
        <f>LEFT(Table1[[#This Row],[Department]],3)</f>
        <v>Mar</v>
      </c>
      <c r="AA964" t="str">
        <f>_xlfn.XLOOKUP(Table1[[#This Row],[Manager ID]],MANAGERS!A:A,MANAGERS!B:B)</f>
        <v>Manager_14</v>
      </c>
      <c r="AB964" t="str" cm="1">
        <f t="array" ref="AB964">_xlfn.XLOOKUP(Table1[[#This Row],[Manager ID]],Table2[[#All],[Manager ID]],Table2[[#All],[Department Head]])</f>
        <v>Marketing</v>
      </c>
      <c r="AC964" s="2">
        <f>_xlfn.XLOOKUP(Table1[[#This Row],[City]],L:L,O:O)</f>
        <v>0.24036902712549932</v>
      </c>
      <c r="AD964" t="str" cm="1">
        <f t="array" ref="AD964">_xlfn.IFS(Table1[[#This Row],[Performance Score]]&gt;=90,"Excellent",Table1[[#This Row],[Performance Score]]&gt;=75,"Good",Table1[[#This Row],[Performance Score]]&gt;=60,"Average",Table1[[#This Row],[Performance Score]]&lt;=60,"Need Improvement")</f>
        <v>Good</v>
      </c>
      <c r="AE964" t="str">
        <f>IF(AND(Table1[[#This Row],[Attendance %]]&gt;=80,(Table1[[#This Row],[Performance Score]]&gt;=80)),"Eligible","Not Eligible")</f>
        <v>Not Eligible</v>
      </c>
      <c r="AF964" t="str">
        <f>IF(Table1[[#This Row],[Performance Score]]&gt;=80,"High Performer","Low Performer")</f>
        <v>High Performer</v>
      </c>
      <c r="AG964" t="str" cm="1">
        <f t="array" aca="1" ref="AG964" ca="1">_xlfn.IFS(Table1[[#This Row],[Experience]]&lt;=3,"Junior",Table1[[#This Row],[Experience]]&lt;=7,"Mid Level",Table1[[#This Row],[Experience]]&gt;=7,"Senior")</f>
        <v>Mid Level</v>
      </c>
      <c r="AH964" t="str">
        <f>IF(Table1[[#This Row],[Attendance %]]&gt;75,"OK","Below 75")</f>
        <v>OK</v>
      </c>
      <c r="AI964" t="b">
        <f>ISBLANK(Table1[[#This Row],[Employee ID]])</f>
        <v>0</v>
      </c>
      <c r="AJ964" t="b">
        <f>ISNUMBER(Table1[[#This Row],[Total Salary  ]])</f>
        <v>1</v>
      </c>
      <c r="AK964" t="str">
        <f>IFERROR(_xlfn.XLOOKUP(Table1[[#This Row],[Manager ID]],MANAGERS!A:A,MANAGERS!B:B),"Not Found")</f>
        <v>Manager_14</v>
      </c>
    </row>
    <row r="965" spans="1:37" x14ac:dyDescent="0.2">
      <c r="A965" t="s">
        <v>3009</v>
      </c>
      <c r="B965" t="s">
        <v>62</v>
      </c>
      <c r="C965" t="s">
        <v>15</v>
      </c>
      <c r="D965" t="s">
        <v>81</v>
      </c>
      <c r="E965" t="s">
        <v>65</v>
      </c>
      <c r="F965" s="1">
        <v>45395</v>
      </c>
      <c r="G965" s="1">
        <v>37921</v>
      </c>
      <c r="H965">
        <v>97883</v>
      </c>
      <c r="I965">
        <v>22386</v>
      </c>
      <c r="J965">
        <v>62</v>
      </c>
      <c r="K965">
        <v>59</v>
      </c>
      <c r="L965" t="s">
        <v>23</v>
      </c>
      <c r="M965">
        <v>112</v>
      </c>
      <c r="N965">
        <f>Table1[[#This Row],[Basic Salary]]+Table1[[#This Row],[Bonus]]</f>
        <v>120269</v>
      </c>
      <c r="O965" s="2">
        <f>Table1[[#This Row],[Bonus]]/Table1[[#This Row],[Basic Salary]]</f>
        <v>0.22870161315039383</v>
      </c>
      <c r="P965">
        <f ca="1">DATEDIF(Table1[[#This Row],[Date of Birth]],TODAY(),"Y")</f>
        <v>22</v>
      </c>
      <c r="Q965">
        <f ca="1">DATEDIF(Table1[[#This Row],[Joining Date]],TODAY(),"Y")</f>
        <v>2</v>
      </c>
      <c r="R965" t="str">
        <f ca="1">IF(YEAR(Table1[[#This Row],[Joining Date]])=YEAR(TODAY()),"Yes","No")</f>
        <v>No</v>
      </c>
      <c r="S965" t="str">
        <f ca="1">IF(Table1[[#This Row],[Experience]]&gt;5,"Yes","No")</f>
        <v>No</v>
      </c>
      <c r="T965" t="str">
        <f>TEXT(Table1[[#This Row],[Joining Date]],"mmmm")</f>
        <v>April</v>
      </c>
      <c r="U965" t="str">
        <f>TEXT(Table1[[#This Row],[Joining Date]],"yyyy")</f>
        <v>2024</v>
      </c>
      <c r="V965" s="5">
        <f ca="1">TODAY()-Table1[[#This Row],[Joining Date]]</f>
        <v>844</v>
      </c>
      <c r="W965" t="str">
        <f>LEFT(Table1[[#This Row],[Employee Name]],FIND(" ",Table1[[#This Row],[Employee Name]])-1)</f>
        <v>Kavya</v>
      </c>
      <c r="X965" t="str">
        <f>RIGHT(Table1[[#This Row],[Employee Name]],LEN(Table1[[#This Row],[Employee Name]])-FIND(" ",Table1[[#This Row],[Employee Name]]))</f>
        <v>Nair</v>
      </c>
      <c r="Y965" t="str">
        <f>Table1[[#This Row],[Department]]&amp;"-"&amp;Table1[[#This Row],[Employee ID]]</f>
        <v>Sales-E02953</v>
      </c>
      <c r="Z965" t="str">
        <f>LEFT(Table1[[#This Row],[Department]],3)</f>
        <v>Sal</v>
      </c>
      <c r="AA965" t="str">
        <f>_xlfn.XLOOKUP(Table1[[#This Row],[Manager ID]],MANAGERS!A:A,MANAGERS!B:B)</f>
        <v>Manager_12</v>
      </c>
      <c r="AB965" t="str" cm="1">
        <f t="array" ref="AB965">_xlfn.XLOOKUP(Table1[[#This Row],[Manager ID]],Table2[[#All],[Manager ID]],Table2[[#All],[Department Head]])</f>
        <v>Marketing</v>
      </c>
      <c r="AC965" s="2">
        <f>_xlfn.XLOOKUP(Table1[[#This Row],[City]],L:L,O:O)</f>
        <v>0.23486488519629886</v>
      </c>
      <c r="AD965" t="str" cm="1">
        <f t="array" ref="AD965">_xlfn.IFS(Table1[[#This Row],[Performance Score]]&gt;=90,"Excellent",Table1[[#This Row],[Performance Score]]&gt;=75,"Good",Table1[[#This Row],[Performance Score]]&gt;=60,"Average",Table1[[#This Row],[Performance Score]]&lt;=60,"Need Improvement")</f>
        <v>Need Improvement</v>
      </c>
      <c r="AE965" t="str">
        <f>IF(AND(Table1[[#This Row],[Attendance %]]&gt;=80,(Table1[[#This Row],[Performance Score]]&gt;=80)),"Eligible","Not Eligible")</f>
        <v>Not Eligible</v>
      </c>
      <c r="AF965" t="str">
        <f>IF(Table1[[#This Row],[Performance Score]]&gt;=80,"High Performer","Low Performer")</f>
        <v>Low Performer</v>
      </c>
      <c r="AG965" t="str" cm="1">
        <f t="array" aca="1" ref="AG965" ca="1">_xlfn.IFS(Table1[[#This Row],[Experience]]&lt;=3,"Junior",Table1[[#This Row],[Experience]]&lt;=7,"Mid Level",Table1[[#This Row],[Experience]]&gt;=7,"Senior")</f>
        <v>Junior</v>
      </c>
      <c r="AH965" t="str">
        <f>IF(Table1[[#This Row],[Attendance %]]&gt;75,"OK","Below 75")</f>
        <v>Below 75</v>
      </c>
      <c r="AI965" t="b">
        <f>ISBLANK(Table1[[#This Row],[Employee ID]])</f>
        <v>0</v>
      </c>
      <c r="AJ965" t="b">
        <f>ISNUMBER(Table1[[#This Row],[Total Salary  ]])</f>
        <v>1</v>
      </c>
      <c r="AK965" t="str">
        <f>IFERROR(_xlfn.XLOOKUP(Table1[[#This Row],[Manager ID]],MANAGERS!A:A,MANAGERS!B:B),"Not Found")</f>
        <v>Manager_12</v>
      </c>
    </row>
    <row r="966" spans="1:37" x14ac:dyDescent="0.2">
      <c r="A966" t="s">
        <v>2160</v>
      </c>
      <c r="B966" t="s">
        <v>62</v>
      </c>
      <c r="C966" t="s">
        <v>15</v>
      </c>
      <c r="D966" t="s">
        <v>16</v>
      </c>
      <c r="E966" t="s">
        <v>65</v>
      </c>
      <c r="F966" s="1">
        <v>44262</v>
      </c>
      <c r="G966" s="1">
        <v>32723</v>
      </c>
      <c r="H966">
        <v>105614</v>
      </c>
      <c r="I966">
        <v>14651</v>
      </c>
      <c r="J966">
        <v>94</v>
      </c>
      <c r="K966">
        <v>48</v>
      </c>
      <c r="L966" t="s">
        <v>18</v>
      </c>
      <c r="M966">
        <v>108</v>
      </c>
      <c r="N966">
        <f>Table1[[#This Row],[Basic Salary]]+Table1[[#This Row],[Bonus]]</f>
        <v>120265</v>
      </c>
      <c r="O966" s="2">
        <f>Table1[[#This Row],[Bonus]]/Table1[[#This Row],[Basic Salary]]</f>
        <v>0.13872213911034523</v>
      </c>
      <c r="P966">
        <f ca="1">DATEDIF(Table1[[#This Row],[Date of Birth]],TODAY(),"Y")</f>
        <v>37</v>
      </c>
      <c r="Q966">
        <f ca="1">DATEDIF(Table1[[#This Row],[Joining Date]],TODAY(),"Y")</f>
        <v>5</v>
      </c>
      <c r="R966" t="str">
        <f ca="1">IF(YEAR(Table1[[#This Row],[Joining Date]])=YEAR(TODAY()),"Yes","No")</f>
        <v>No</v>
      </c>
      <c r="S966" t="str">
        <f ca="1">IF(Table1[[#This Row],[Experience]]&gt;5,"Yes","No")</f>
        <v>No</v>
      </c>
      <c r="T966" t="str">
        <f>TEXT(Table1[[#This Row],[Joining Date]],"mmmm")</f>
        <v>March</v>
      </c>
      <c r="U966" t="str">
        <f>TEXT(Table1[[#This Row],[Joining Date]],"yyyy")</f>
        <v>2021</v>
      </c>
      <c r="V966" s="5">
        <f ca="1">TODAY()-Table1[[#This Row],[Joining Date]]</f>
        <v>1977</v>
      </c>
      <c r="W966" t="str">
        <f>LEFT(Table1[[#This Row],[Employee Name]],FIND(" ",Table1[[#This Row],[Employee Name]])-1)</f>
        <v>Kavya</v>
      </c>
      <c r="X966" t="str">
        <f>RIGHT(Table1[[#This Row],[Employee Name]],LEN(Table1[[#This Row],[Employee Name]])-FIND(" ",Table1[[#This Row],[Employee Name]]))</f>
        <v>Nair</v>
      </c>
      <c r="Y966" t="str">
        <f>Table1[[#This Row],[Department]]&amp;"-"&amp;Table1[[#This Row],[Employee ID]]</f>
        <v>HR-E02104</v>
      </c>
      <c r="Z966" t="str">
        <f>LEFT(Table1[[#This Row],[Department]],3)</f>
        <v>HR</v>
      </c>
      <c r="AA966" t="str">
        <f>_xlfn.XLOOKUP(Table1[[#This Row],[Manager ID]],MANAGERS!A:A,MANAGERS!B:B)</f>
        <v>Manager_8</v>
      </c>
      <c r="AB966" t="str" cm="1">
        <f t="array" ref="AB966">_xlfn.XLOOKUP(Table1[[#This Row],[Manager ID]],Table2[[#All],[Manager ID]],Table2[[#All],[Department Head]])</f>
        <v>Sales</v>
      </c>
      <c r="AC966" s="2">
        <f>_xlfn.XLOOKUP(Table1[[#This Row],[City]],L:L,O:O)</f>
        <v>0.21356479274849693</v>
      </c>
      <c r="AD966" t="str" cm="1">
        <f t="array" ref="AD966">_xlfn.IFS(Table1[[#This Row],[Performance Score]]&gt;=90,"Excellent",Table1[[#This Row],[Performance Score]]&gt;=75,"Good",Table1[[#This Row],[Performance Score]]&gt;=60,"Average",Table1[[#This Row],[Performance Score]]&lt;=60,"Need Improvement")</f>
        <v>Need Improvement</v>
      </c>
      <c r="AE966" t="str">
        <f>IF(AND(Table1[[#This Row],[Attendance %]]&gt;=80,(Table1[[#This Row],[Performance Score]]&gt;=80)),"Eligible","Not Eligible")</f>
        <v>Not Eligible</v>
      </c>
      <c r="AF966" t="str">
        <f>IF(Table1[[#This Row],[Performance Score]]&gt;=80,"High Performer","Low Performer")</f>
        <v>Low Performer</v>
      </c>
      <c r="AG966" t="str" cm="1">
        <f t="array" aca="1" ref="AG966" ca="1">_xlfn.IFS(Table1[[#This Row],[Experience]]&lt;=3,"Junior",Table1[[#This Row],[Experience]]&lt;=7,"Mid Level",Table1[[#This Row],[Experience]]&gt;=7,"Senior")</f>
        <v>Mid Level</v>
      </c>
      <c r="AH966" t="str">
        <f>IF(Table1[[#This Row],[Attendance %]]&gt;75,"OK","Below 75")</f>
        <v>OK</v>
      </c>
      <c r="AI966" t="b">
        <f>ISBLANK(Table1[[#This Row],[Employee ID]])</f>
        <v>0</v>
      </c>
      <c r="AJ966" t="b">
        <f>ISNUMBER(Table1[[#This Row],[Total Salary  ]])</f>
        <v>1</v>
      </c>
      <c r="AK966" t="str">
        <f>IFERROR(_xlfn.XLOOKUP(Table1[[#This Row],[Manager ID]],MANAGERS!A:A,MANAGERS!B:B),"Not Found")</f>
        <v>Manager_8</v>
      </c>
    </row>
    <row r="967" spans="1:37" x14ac:dyDescent="0.2">
      <c r="A967" t="s">
        <v>3590</v>
      </c>
      <c r="B967" t="s">
        <v>89</v>
      </c>
      <c r="C967" t="s">
        <v>15</v>
      </c>
      <c r="D967" t="s">
        <v>16</v>
      </c>
      <c r="E967" t="s">
        <v>17</v>
      </c>
      <c r="F967" s="1">
        <v>42896</v>
      </c>
      <c r="G967" s="1">
        <v>40538</v>
      </c>
      <c r="H967">
        <v>96808</v>
      </c>
      <c r="I967">
        <v>23454</v>
      </c>
      <c r="J967">
        <v>65</v>
      </c>
      <c r="K967">
        <v>79</v>
      </c>
      <c r="L967" t="s">
        <v>53</v>
      </c>
      <c r="M967">
        <v>117</v>
      </c>
      <c r="N967">
        <f>Table1[[#This Row],[Basic Salary]]+Table1[[#This Row],[Bonus]]</f>
        <v>120262</v>
      </c>
      <c r="O967" s="2">
        <f>Table1[[#This Row],[Bonus]]/Table1[[#This Row],[Basic Salary]]</f>
        <v>0.24227336583753409</v>
      </c>
      <c r="P967">
        <f ca="1">DATEDIF(Table1[[#This Row],[Date of Birth]],TODAY(),"Y")</f>
        <v>15</v>
      </c>
      <c r="Q967">
        <f ca="1">DATEDIF(Table1[[#This Row],[Joining Date]],TODAY(),"Y")</f>
        <v>9</v>
      </c>
      <c r="R967" t="str">
        <f ca="1">IF(YEAR(Table1[[#This Row],[Joining Date]])=YEAR(TODAY()),"Yes","No")</f>
        <v>No</v>
      </c>
      <c r="S967" t="str">
        <f ca="1">IF(Table1[[#This Row],[Experience]]&gt;5,"Yes","No")</f>
        <v>Yes</v>
      </c>
      <c r="T967" t="str">
        <f>TEXT(Table1[[#This Row],[Joining Date]],"mmmm")</f>
        <v>June</v>
      </c>
      <c r="U967" t="str">
        <f>TEXT(Table1[[#This Row],[Joining Date]],"yyyy")</f>
        <v>2017</v>
      </c>
      <c r="V967" s="5">
        <f ca="1">TODAY()-Table1[[#This Row],[Joining Date]]</f>
        <v>3343</v>
      </c>
      <c r="W967" t="str">
        <f>LEFT(Table1[[#This Row],[Employee Name]],FIND(" ",Table1[[#This Row],[Employee Name]])-1)</f>
        <v>Tarun</v>
      </c>
      <c r="X967" t="str">
        <f>RIGHT(Table1[[#This Row],[Employee Name]],LEN(Table1[[#This Row],[Employee Name]])-FIND(" ",Table1[[#This Row],[Employee Name]]))</f>
        <v>Verma</v>
      </c>
      <c r="Y967" t="str">
        <f>Table1[[#This Row],[Department]]&amp;"-"&amp;Table1[[#This Row],[Employee ID]]</f>
        <v>HR-E03534</v>
      </c>
      <c r="Z967" t="str">
        <f>LEFT(Table1[[#This Row],[Department]],3)</f>
        <v>HR</v>
      </c>
      <c r="AA967" t="str">
        <f>_xlfn.XLOOKUP(Table1[[#This Row],[Manager ID]],MANAGERS!A:A,MANAGERS!B:B)</f>
        <v>Manager_17</v>
      </c>
      <c r="AB967" t="str" cm="1">
        <f t="array" ref="AB967">_xlfn.XLOOKUP(Table1[[#This Row],[Manager ID]],Table2[[#All],[Manager ID]],Table2[[#All],[Department Head]])</f>
        <v>Finance</v>
      </c>
      <c r="AC967" s="2">
        <f>_xlfn.XLOOKUP(Table1[[#This Row],[City]],L:L,O:O)</f>
        <v>0.23685887225230964</v>
      </c>
      <c r="AD967" t="str" cm="1">
        <f t="array" ref="AD967">_xlfn.IFS(Table1[[#This Row],[Performance Score]]&gt;=90,"Excellent",Table1[[#This Row],[Performance Score]]&gt;=75,"Good",Table1[[#This Row],[Performance Score]]&gt;=60,"Average",Table1[[#This Row],[Performance Score]]&lt;=60,"Need Improvement")</f>
        <v>Good</v>
      </c>
      <c r="AE967" t="str">
        <f>IF(AND(Table1[[#This Row],[Attendance %]]&gt;=80,(Table1[[#This Row],[Performance Score]]&gt;=80)),"Eligible","Not Eligible")</f>
        <v>Not Eligible</v>
      </c>
      <c r="AF967" t="str">
        <f>IF(Table1[[#This Row],[Performance Score]]&gt;=80,"High Performer","Low Performer")</f>
        <v>Low Performer</v>
      </c>
      <c r="AG967" t="str" cm="1">
        <f t="array" aca="1" ref="AG967" ca="1">_xlfn.IFS(Table1[[#This Row],[Experience]]&lt;=3,"Junior",Table1[[#This Row],[Experience]]&lt;=7,"Mid Level",Table1[[#This Row],[Experience]]&gt;=7,"Senior")</f>
        <v>Senior</v>
      </c>
      <c r="AH967" t="str">
        <f>IF(Table1[[#This Row],[Attendance %]]&gt;75,"OK","Below 75")</f>
        <v>Below 75</v>
      </c>
      <c r="AI967" t="b">
        <f>ISBLANK(Table1[[#This Row],[Employee ID]])</f>
        <v>0</v>
      </c>
      <c r="AJ967" t="b">
        <f>ISNUMBER(Table1[[#This Row],[Total Salary  ]])</f>
        <v>1</v>
      </c>
      <c r="AK967" t="str">
        <f>IFERROR(_xlfn.XLOOKUP(Table1[[#This Row],[Manager ID]],MANAGERS!A:A,MANAGERS!B:B),"Not Found")</f>
        <v>Manager_17</v>
      </c>
    </row>
    <row r="968" spans="1:37" x14ac:dyDescent="0.2">
      <c r="A968" t="s">
        <v>4384</v>
      </c>
      <c r="B968" t="s">
        <v>69</v>
      </c>
      <c r="C968" t="s">
        <v>15</v>
      </c>
      <c r="D968" t="s">
        <v>81</v>
      </c>
      <c r="E968" t="s">
        <v>17</v>
      </c>
      <c r="F968" s="1">
        <v>44902</v>
      </c>
      <c r="G968" s="1">
        <v>32867</v>
      </c>
      <c r="H968">
        <v>114104</v>
      </c>
      <c r="I968">
        <v>6132</v>
      </c>
      <c r="J968">
        <v>74</v>
      </c>
      <c r="K968">
        <v>100</v>
      </c>
      <c r="L968" t="s">
        <v>53</v>
      </c>
      <c r="M968">
        <v>102</v>
      </c>
      <c r="N968">
        <f>Table1[[#This Row],[Basic Salary]]+Table1[[#This Row],[Bonus]]</f>
        <v>120236</v>
      </c>
      <c r="O968" s="2">
        <f>Table1[[#This Row],[Bonus]]/Table1[[#This Row],[Basic Salary]]</f>
        <v>5.3740447311224848E-2</v>
      </c>
      <c r="P968">
        <f ca="1">DATEDIF(Table1[[#This Row],[Date of Birth]],TODAY(),"Y")</f>
        <v>36</v>
      </c>
      <c r="Q968">
        <f ca="1">DATEDIF(Table1[[#This Row],[Joining Date]],TODAY(),"Y")</f>
        <v>3</v>
      </c>
      <c r="R968" t="str">
        <f ca="1">IF(YEAR(Table1[[#This Row],[Joining Date]])=YEAR(TODAY()),"Yes","No")</f>
        <v>No</v>
      </c>
      <c r="S968" t="str">
        <f ca="1">IF(Table1[[#This Row],[Experience]]&gt;5,"Yes","No")</f>
        <v>No</v>
      </c>
      <c r="T968" t="str">
        <f>TEXT(Table1[[#This Row],[Joining Date]],"mmmm")</f>
        <v>December</v>
      </c>
      <c r="U968" t="str">
        <f>TEXT(Table1[[#This Row],[Joining Date]],"yyyy")</f>
        <v>2022</v>
      </c>
      <c r="V968" s="5">
        <f ca="1">TODAY()-Table1[[#This Row],[Joining Date]]</f>
        <v>1337</v>
      </c>
      <c r="W968" t="str">
        <f>LEFT(Table1[[#This Row],[Employee Name]],FIND(" ",Table1[[#This Row],[Employee Name]])-1)</f>
        <v>Neha</v>
      </c>
      <c r="X968" t="str">
        <f>RIGHT(Table1[[#This Row],[Employee Name]],LEN(Table1[[#This Row],[Employee Name]])-FIND(" ",Table1[[#This Row],[Employee Name]]))</f>
        <v>Kulkarni</v>
      </c>
      <c r="Y968" t="str">
        <f>Table1[[#This Row],[Department]]&amp;"-"&amp;Table1[[#This Row],[Employee ID]]</f>
        <v>Sales-E04328</v>
      </c>
      <c r="Z968" t="str">
        <f>LEFT(Table1[[#This Row],[Department]],3)</f>
        <v>Sal</v>
      </c>
      <c r="AA968" t="str">
        <f>_xlfn.XLOOKUP(Table1[[#This Row],[Manager ID]],MANAGERS!A:A,MANAGERS!B:B)</f>
        <v>Manager_2</v>
      </c>
      <c r="AB968" t="str" cm="1">
        <f t="array" ref="AB968">_xlfn.XLOOKUP(Table1[[#This Row],[Manager ID]],Table2[[#All],[Manager ID]],Table2[[#All],[Department Head]])</f>
        <v>Sales</v>
      </c>
      <c r="AC968" s="2">
        <f>_xlfn.XLOOKUP(Table1[[#This Row],[City]],L:L,O:O)</f>
        <v>0.23685887225230964</v>
      </c>
      <c r="AD968" t="str" cm="1">
        <f t="array" ref="AD968">_xlfn.IFS(Table1[[#This Row],[Performance Score]]&gt;=90,"Excellent",Table1[[#This Row],[Performance Score]]&gt;=75,"Good",Table1[[#This Row],[Performance Score]]&gt;=60,"Average",Table1[[#This Row],[Performance Score]]&lt;=60,"Need Improvement")</f>
        <v>Excellent</v>
      </c>
      <c r="AE968" t="str">
        <f>IF(AND(Table1[[#This Row],[Attendance %]]&gt;=80,(Table1[[#This Row],[Performance Score]]&gt;=80)),"Eligible","Not Eligible")</f>
        <v>Not Eligible</v>
      </c>
      <c r="AF968" t="str">
        <f>IF(Table1[[#This Row],[Performance Score]]&gt;=80,"High Performer","Low Performer")</f>
        <v>High Performer</v>
      </c>
      <c r="AG968" t="str" cm="1">
        <f t="array" aca="1" ref="AG968" ca="1">_xlfn.IFS(Table1[[#This Row],[Experience]]&lt;=3,"Junior",Table1[[#This Row],[Experience]]&lt;=7,"Mid Level",Table1[[#This Row],[Experience]]&gt;=7,"Senior")</f>
        <v>Junior</v>
      </c>
      <c r="AH968" t="str">
        <f>IF(Table1[[#This Row],[Attendance %]]&gt;75,"OK","Below 75")</f>
        <v>Below 75</v>
      </c>
      <c r="AI968" t="b">
        <f>ISBLANK(Table1[[#This Row],[Employee ID]])</f>
        <v>0</v>
      </c>
      <c r="AJ968" t="b">
        <f>ISNUMBER(Table1[[#This Row],[Total Salary  ]])</f>
        <v>1</v>
      </c>
      <c r="AK968" t="str">
        <f>IFERROR(_xlfn.XLOOKUP(Table1[[#This Row],[Manager ID]],MANAGERS!A:A,MANAGERS!B:B),"Not Found")</f>
        <v>Manager_2</v>
      </c>
    </row>
    <row r="969" spans="1:37" x14ac:dyDescent="0.2">
      <c r="A969" t="s">
        <v>3457</v>
      </c>
      <c r="B969" t="s">
        <v>45</v>
      </c>
      <c r="C969" t="s">
        <v>15</v>
      </c>
      <c r="D969" t="s">
        <v>43</v>
      </c>
      <c r="E969" t="s">
        <v>17</v>
      </c>
      <c r="F969" s="1">
        <v>43994</v>
      </c>
      <c r="G969" s="1">
        <v>38084</v>
      </c>
      <c r="H969">
        <v>93032</v>
      </c>
      <c r="I969">
        <v>27171</v>
      </c>
      <c r="J969">
        <v>82</v>
      </c>
      <c r="K969">
        <v>96</v>
      </c>
      <c r="L969" t="s">
        <v>34</v>
      </c>
      <c r="M969">
        <v>105</v>
      </c>
      <c r="N969">
        <f>Table1[[#This Row],[Basic Salary]]+Table1[[#This Row],[Bonus]]</f>
        <v>120203</v>
      </c>
      <c r="O969" s="2">
        <f>Table1[[#This Row],[Bonus]]/Table1[[#This Row],[Basic Salary]]</f>
        <v>0.29206079628514919</v>
      </c>
      <c r="P969">
        <f ca="1">DATEDIF(Table1[[#This Row],[Date of Birth]],TODAY(),"Y")</f>
        <v>22</v>
      </c>
      <c r="Q969">
        <f ca="1">DATEDIF(Table1[[#This Row],[Joining Date]],TODAY(),"Y")</f>
        <v>6</v>
      </c>
      <c r="R969" t="str">
        <f ca="1">IF(YEAR(Table1[[#This Row],[Joining Date]])=YEAR(TODAY()),"Yes","No")</f>
        <v>No</v>
      </c>
      <c r="S969" t="str">
        <f ca="1">IF(Table1[[#This Row],[Experience]]&gt;5,"Yes","No")</f>
        <v>Yes</v>
      </c>
      <c r="T969" t="str">
        <f>TEXT(Table1[[#This Row],[Joining Date]],"mmmm")</f>
        <v>June</v>
      </c>
      <c r="U969" t="str">
        <f>TEXT(Table1[[#This Row],[Joining Date]],"yyyy")</f>
        <v>2020</v>
      </c>
      <c r="V969" s="5">
        <f ca="1">TODAY()-Table1[[#This Row],[Joining Date]]</f>
        <v>2245</v>
      </c>
      <c r="W969" t="str">
        <f>LEFT(Table1[[#This Row],[Employee Name]],FIND(" ",Table1[[#This Row],[Employee Name]])-1)</f>
        <v>Ananya</v>
      </c>
      <c r="X969" t="str">
        <f>RIGHT(Table1[[#This Row],[Employee Name]],LEN(Table1[[#This Row],[Employee Name]])-FIND(" ",Table1[[#This Row],[Employee Name]]))</f>
        <v>Rao</v>
      </c>
      <c r="Y969" t="str">
        <f>Table1[[#This Row],[Department]]&amp;"-"&amp;Table1[[#This Row],[Employee ID]]</f>
        <v>Operations-E03401</v>
      </c>
      <c r="Z969" t="str">
        <f>LEFT(Table1[[#This Row],[Department]],3)</f>
        <v>Ope</v>
      </c>
      <c r="AA969" t="str">
        <f>_xlfn.XLOOKUP(Table1[[#This Row],[Manager ID]],MANAGERS!A:A,MANAGERS!B:B)</f>
        <v>Manager_5</v>
      </c>
      <c r="AB969" t="str" cm="1">
        <f t="array" ref="AB969">_xlfn.XLOOKUP(Table1[[#This Row],[Manager ID]],Table2[[#All],[Manager ID]],Table2[[#All],[Department Head]])</f>
        <v>Sales</v>
      </c>
      <c r="AC969" s="2">
        <f>_xlfn.XLOOKUP(Table1[[#This Row],[City]],L:L,O:O)</f>
        <v>0.24030340748661314</v>
      </c>
      <c r="AD969" t="str" cm="1">
        <f t="array" ref="AD969">_xlfn.IFS(Table1[[#This Row],[Performance Score]]&gt;=90,"Excellent",Table1[[#This Row],[Performance Score]]&gt;=75,"Good",Table1[[#This Row],[Performance Score]]&gt;=60,"Average",Table1[[#This Row],[Performance Score]]&lt;=60,"Need Improvement")</f>
        <v>Excellent</v>
      </c>
      <c r="AE969" t="str">
        <f>IF(AND(Table1[[#This Row],[Attendance %]]&gt;=80,(Table1[[#This Row],[Performance Score]]&gt;=80)),"Eligible","Not Eligible")</f>
        <v>Eligible</v>
      </c>
      <c r="AF969" t="str">
        <f>IF(Table1[[#This Row],[Performance Score]]&gt;=80,"High Performer","Low Performer")</f>
        <v>High Performer</v>
      </c>
      <c r="AG969" t="str" cm="1">
        <f t="array" aca="1" ref="AG969" ca="1">_xlfn.IFS(Table1[[#This Row],[Experience]]&lt;=3,"Junior",Table1[[#This Row],[Experience]]&lt;=7,"Mid Level",Table1[[#This Row],[Experience]]&gt;=7,"Senior")</f>
        <v>Mid Level</v>
      </c>
      <c r="AH969" t="str">
        <f>IF(Table1[[#This Row],[Attendance %]]&gt;75,"OK","Below 75")</f>
        <v>OK</v>
      </c>
      <c r="AI969" t="b">
        <f>ISBLANK(Table1[[#This Row],[Employee ID]])</f>
        <v>0</v>
      </c>
      <c r="AJ969" t="b">
        <f>ISNUMBER(Table1[[#This Row],[Total Salary  ]])</f>
        <v>1</v>
      </c>
      <c r="AK969" t="str">
        <f>IFERROR(_xlfn.XLOOKUP(Table1[[#This Row],[Manager ID]],MANAGERS!A:A,MANAGERS!B:B),"Not Found")</f>
        <v>Manager_5</v>
      </c>
    </row>
    <row r="970" spans="1:37" x14ac:dyDescent="0.2">
      <c r="A970" t="s">
        <v>2606</v>
      </c>
      <c r="B970" t="s">
        <v>60</v>
      </c>
      <c r="C970" t="s">
        <v>15</v>
      </c>
      <c r="D970" t="s">
        <v>25</v>
      </c>
      <c r="E970" t="s">
        <v>30</v>
      </c>
      <c r="F970" s="1">
        <v>44386</v>
      </c>
      <c r="G970" s="1">
        <v>34306</v>
      </c>
      <c r="H970">
        <v>99310</v>
      </c>
      <c r="I970">
        <v>20879</v>
      </c>
      <c r="J970">
        <v>71</v>
      </c>
      <c r="K970">
        <v>48</v>
      </c>
      <c r="L970" t="s">
        <v>18</v>
      </c>
      <c r="M970">
        <v>102</v>
      </c>
      <c r="N970">
        <f>Table1[[#This Row],[Basic Salary]]+Table1[[#This Row],[Bonus]]</f>
        <v>120189</v>
      </c>
      <c r="O970" s="2">
        <f>Table1[[#This Row],[Bonus]]/Table1[[#This Row],[Basic Salary]]</f>
        <v>0.21024066055784915</v>
      </c>
      <c r="P970">
        <f ca="1">DATEDIF(Table1[[#This Row],[Date of Birth]],TODAY(),"Y")</f>
        <v>32</v>
      </c>
      <c r="Q970">
        <f ca="1">DATEDIF(Table1[[#This Row],[Joining Date]],TODAY(),"Y")</f>
        <v>5</v>
      </c>
      <c r="R970" t="str">
        <f ca="1">IF(YEAR(Table1[[#This Row],[Joining Date]])=YEAR(TODAY()),"Yes","No")</f>
        <v>No</v>
      </c>
      <c r="S970" t="str">
        <f ca="1">IF(Table1[[#This Row],[Experience]]&gt;5,"Yes","No")</f>
        <v>No</v>
      </c>
      <c r="T970" t="str">
        <f>TEXT(Table1[[#This Row],[Joining Date]],"mmmm")</f>
        <v>July</v>
      </c>
      <c r="U970" t="str">
        <f>TEXT(Table1[[#This Row],[Joining Date]],"yyyy")</f>
        <v>2021</v>
      </c>
      <c r="V970" s="5">
        <f ca="1">TODAY()-Table1[[#This Row],[Joining Date]]</f>
        <v>1853</v>
      </c>
      <c r="W970" t="str">
        <f>LEFT(Table1[[#This Row],[Employee Name]],FIND(" ",Table1[[#This Row],[Employee Name]])-1)</f>
        <v>Gayathri</v>
      </c>
      <c r="X970" t="str">
        <f>RIGHT(Table1[[#This Row],[Employee Name]],LEN(Table1[[#This Row],[Employee Name]])-FIND(" ",Table1[[#This Row],[Employee Name]]))</f>
        <v>Iyer</v>
      </c>
      <c r="Y970" t="str">
        <f>Table1[[#This Row],[Department]]&amp;"-"&amp;Table1[[#This Row],[Employee ID]]</f>
        <v>Finance-E02550</v>
      </c>
      <c r="Z970" t="str">
        <f>LEFT(Table1[[#This Row],[Department]],3)</f>
        <v>Fin</v>
      </c>
      <c r="AA970" t="str">
        <f>_xlfn.XLOOKUP(Table1[[#This Row],[Manager ID]],MANAGERS!A:A,MANAGERS!B:B)</f>
        <v>Manager_2</v>
      </c>
      <c r="AB970" t="str" cm="1">
        <f t="array" ref="AB970">_xlfn.XLOOKUP(Table1[[#This Row],[Manager ID]],Table2[[#All],[Manager ID]],Table2[[#All],[Department Head]])</f>
        <v>Sales</v>
      </c>
      <c r="AC970" s="2">
        <f>_xlfn.XLOOKUP(Table1[[#This Row],[City]],L:L,O:O)</f>
        <v>0.21356479274849693</v>
      </c>
      <c r="AD970" t="str" cm="1">
        <f t="array" ref="AD970">_xlfn.IFS(Table1[[#This Row],[Performance Score]]&gt;=90,"Excellent",Table1[[#This Row],[Performance Score]]&gt;=75,"Good",Table1[[#This Row],[Performance Score]]&gt;=60,"Average",Table1[[#This Row],[Performance Score]]&lt;=60,"Need Improvement")</f>
        <v>Need Improvement</v>
      </c>
      <c r="AE970" t="str">
        <f>IF(AND(Table1[[#This Row],[Attendance %]]&gt;=80,(Table1[[#This Row],[Performance Score]]&gt;=80)),"Eligible","Not Eligible")</f>
        <v>Not Eligible</v>
      </c>
      <c r="AF970" t="str">
        <f>IF(Table1[[#This Row],[Performance Score]]&gt;=80,"High Performer","Low Performer")</f>
        <v>Low Performer</v>
      </c>
      <c r="AG970" t="str" cm="1">
        <f t="array" aca="1" ref="AG970" ca="1">_xlfn.IFS(Table1[[#This Row],[Experience]]&lt;=3,"Junior",Table1[[#This Row],[Experience]]&lt;=7,"Mid Level",Table1[[#This Row],[Experience]]&gt;=7,"Senior")</f>
        <v>Mid Level</v>
      </c>
      <c r="AH970" t="str">
        <f>IF(Table1[[#This Row],[Attendance %]]&gt;75,"OK","Below 75")</f>
        <v>Below 75</v>
      </c>
      <c r="AI970" t="b">
        <f>ISBLANK(Table1[[#This Row],[Employee ID]])</f>
        <v>0</v>
      </c>
      <c r="AJ970" t="b">
        <f>ISNUMBER(Table1[[#This Row],[Total Salary  ]])</f>
        <v>1</v>
      </c>
      <c r="AK970" t="str">
        <f>IFERROR(_xlfn.XLOOKUP(Table1[[#This Row],[Manager ID]],MANAGERS!A:A,MANAGERS!B:B),"Not Found")</f>
        <v>Manager_2</v>
      </c>
    </row>
    <row r="971" spans="1:37" x14ac:dyDescent="0.2">
      <c r="A971" t="s">
        <v>837</v>
      </c>
      <c r="B971" t="s">
        <v>45</v>
      </c>
      <c r="C971" t="s">
        <v>15</v>
      </c>
      <c r="D971" t="s">
        <v>43</v>
      </c>
      <c r="E971" t="s">
        <v>17</v>
      </c>
      <c r="F971" s="1">
        <v>44054</v>
      </c>
      <c r="G971" s="1">
        <v>31197</v>
      </c>
      <c r="H971">
        <v>93414</v>
      </c>
      <c r="I971">
        <v>26765</v>
      </c>
      <c r="J971">
        <v>97</v>
      </c>
      <c r="K971">
        <v>100</v>
      </c>
      <c r="L971" t="s">
        <v>34</v>
      </c>
      <c r="M971">
        <v>117</v>
      </c>
      <c r="N971">
        <f>Table1[[#This Row],[Basic Salary]]+Table1[[#This Row],[Bonus]]</f>
        <v>120179</v>
      </c>
      <c r="O971" s="2">
        <f>Table1[[#This Row],[Bonus]]/Table1[[#This Row],[Basic Salary]]</f>
        <v>0.28652022180829428</v>
      </c>
      <c r="P971">
        <f ca="1">DATEDIF(Table1[[#This Row],[Date of Birth]],TODAY(),"Y")</f>
        <v>41</v>
      </c>
      <c r="Q971">
        <f ca="1">DATEDIF(Table1[[#This Row],[Joining Date]],TODAY(),"Y")</f>
        <v>5</v>
      </c>
      <c r="R971" t="str">
        <f ca="1">IF(YEAR(Table1[[#This Row],[Joining Date]])=YEAR(TODAY()),"Yes","No")</f>
        <v>No</v>
      </c>
      <c r="S971" t="str">
        <f ca="1">IF(Table1[[#This Row],[Experience]]&gt;5,"Yes","No")</f>
        <v>No</v>
      </c>
      <c r="T971" t="str">
        <f>TEXT(Table1[[#This Row],[Joining Date]],"mmmm")</f>
        <v>August</v>
      </c>
      <c r="U971" t="str">
        <f>TEXT(Table1[[#This Row],[Joining Date]],"yyyy")</f>
        <v>2020</v>
      </c>
      <c r="V971" s="5">
        <f ca="1">TODAY()-Table1[[#This Row],[Joining Date]]</f>
        <v>2185</v>
      </c>
      <c r="W971" t="str">
        <f>LEFT(Table1[[#This Row],[Employee Name]],FIND(" ",Table1[[#This Row],[Employee Name]])-1)</f>
        <v>Ananya</v>
      </c>
      <c r="X971" t="str">
        <f>RIGHT(Table1[[#This Row],[Employee Name]],LEN(Table1[[#This Row],[Employee Name]])-FIND(" ",Table1[[#This Row],[Employee Name]]))</f>
        <v>Rao</v>
      </c>
      <c r="Y971" t="str">
        <f>Table1[[#This Row],[Department]]&amp;"-"&amp;Table1[[#This Row],[Employee ID]]</f>
        <v>Operations-E00781</v>
      </c>
      <c r="Z971" t="str">
        <f>LEFT(Table1[[#This Row],[Department]],3)</f>
        <v>Ope</v>
      </c>
      <c r="AA971" t="str">
        <f>_xlfn.XLOOKUP(Table1[[#This Row],[Manager ID]],MANAGERS!A:A,MANAGERS!B:B)</f>
        <v>Manager_17</v>
      </c>
      <c r="AB971" t="str" cm="1">
        <f t="array" ref="AB971">_xlfn.XLOOKUP(Table1[[#This Row],[Manager ID]],Table2[[#All],[Manager ID]],Table2[[#All],[Department Head]])</f>
        <v>Finance</v>
      </c>
      <c r="AC971" s="2">
        <f>_xlfn.XLOOKUP(Table1[[#This Row],[City]],L:L,O:O)</f>
        <v>0.24030340748661314</v>
      </c>
      <c r="AD971" t="str" cm="1">
        <f t="array" ref="AD971">_xlfn.IFS(Table1[[#This Row],[Performance Score]]&gt;=90,"Excellent",Table1[[#This Row],[Performance Score]]&gt;=75,"Good",Table1[[#This Row],[Performance Score]]&gt;=60,"Average",Table1[[#This Row],[Performance Score]]&lt;=60,"Need Improvement")</f>
        <v>Excellent</v>
      </c>
      <c r="AE971" t="str">
        <f>IF(AND(Table1[[#This Row],[Attendance %]]&gt;=80,(Table1[[#This Row],[Performance Score]]&gt;=80)),"Eligible","Not Eligible")</f>
        <v>Eligible</v>
      </c>
      <c r="AF971" t="str">
        <f>IF(Table1[[#This Row],[Performance Score]]&gt;=80,"High Performer","Low Performer")</f>
        <v>High Performer</v>
      </c>
      <c r="AG971" t="str" cm="1">
        <f t="array" aca="1" ref="AG971" ca="1">_xlfn.IFS(Table1[[#This Row],[Experience]]&lt;=3,"Junior",Table1[[#This Row],[Experience]]&lt;=7,"Mid Level",Table1[[#This Row],[Experience]]&gt;=7,"Senior")</f>
        <v>Mid Level</v>
      </c>
      <c r="AH971" t="str">
        <f>IF(Table1[[#This Row],[Attendance %]]&gt;75,"OK","Below 75")</f>
        <v>OK</v>
      </c>
      <c r="AI971" t="b">
        <f>ISBLANK(Table1[[#This Row],[Employee ID]])</f>
        <v>0</v>
      </c>
      <c r="AJ971" t="b">
        <f>ISNUMBER(Table1[[#This Row],[Total Salary  ]])</f>
        <v>1</v>
      </c>
      <c r="AK971" t="str">
        <f>IFERROR(_xlfn.XLOOKUP(Table1[[#This Row],[Manager ID]],MANAGERS!A:A,MANAGERS!B:B),"Not Found")</f>
        <v>Manager_17</v>
      </c>
    </row>
    <row r="972" spans="1:37" x14ac:dyDescent="0.2">
      <c r="A972" t="s">
        <v>353</v>
      </c>
      <c r="B972" t="s">
        <v>129</v>
      </c>
      <c r="C972" t="s">
        <v>21</v>
      </c>
      <c r="D972" t="s">
        <v>25</v>
      </c>
      <c r="E972" t="s">
        <v>65</v>
      </c>
      <c r="F972" s="1">
        <v>45344</v>
      </c>
      <c r="G972" s="1">
        <v>35511</v>
      </c>
      <c r="H972">
        <v>98607</v>
      </c>
      <c r="I972">
        <v>21562</v>
      </c>
      <c r="J972">
        <v>91</v>
      </c>
      <c r="K972">
        <v>66</v>
      </c>
      <c r="L972" t="s">
        <v>18</v>
      </c>
      <c r="M972">
        <v>116</v>
      </c>
      <c r="N972">
        <f>Table1[[#This Row],[Basic Salary]]+Table1[[#This Row],[Bonus]]</f>
        <v>120169</v>
      </c>
      <c r="O972" s="2">
        <f>Table1[[#This Row],[Bonus]]/Table1[[#This Row],[Basic Salary]]</f>
        <v>0.21866601762552354</v>
      </c>
      <c r="P972">
        <f ca="1">DATEDIF(Table1[[#This Row],[Date of Birth]],TODAY(),"Y")</f>
        <v>29</v>
      </c>
      <c r="Q972">
        <f ca="1">DATEDIF(Table1[[#This Row],[Joining Date]],TODAY(),"Y")</f>
        <v>2</v>
      </c>
      <c r="R972" t="str">
        <f ca="1">IF(YEAR(Table1[[#This Row],[Joining Date]])=YEAR(TODAY()),"Yes","No")</f>
        <v>No</v>
      </c>
      <c r="S972" t="str">
        <f ca="1">IF(Table1[[#This Row],[Experience]]&gt;5,"Yes","No")</f>
        <v>No</v>
      </c>
      <c r="T972" t="str">
        <f>TEXT(Table1[[#This Row],[Joining Date]],"mmmm")</f>
        <v>February</v>
      </c>
      <c r="U972" t="str">
        <f>TEXT(Table1[[#This Row],[Joining Date]],"yyyy")</f>
        <v>2024</v>
      </c>
      <c r="V972" s="5">
        <f ca="1">TODAY()-Table1[[#This Row],[Joining Date]]</f>
        <v>895</v>
      </c>
      <c r="W972" t="str">
        <f>LEFT(Table1[[#This Row],[Employee Name]],FIND(" ",Table1[[#This Row],[Employee Name]])-1)</f>
        <v>Aarav</v>
      </c>
      <c r="X972" t="str">
        <f>RIGHT(Table1[[#This Row],[Employee Name]],LEN(Table1[[#This Row],[Employee Name]])-FIND(" ",Table1[[#This Row],[Employee Name]]))</f>
        <v>Sharma</v>
      </c>
      <c r="Y972" t="str">
        <f>Table1[[#This Row],[Department]]&amp;"-"&amp;Table1[[#This Row],[Employee ID]]</f>
        <v>Finance-E00297</v>
      </c>
      <c r="Z972" t="str">
        <f>LEFT(Table1[[#This Row],[Department]],3)</f>
        <v>Fin</v>
      </c>
      <c r="AA972" t="str">
        <f>_xlfn.XLOOKUP(Table1[[#This Row],[Manager ID]],MANAGERS!A:A,MANAGERS!B:B)</f>
        <v>Manager_16</v>
      </c>
      <c r="AB972" t="str" cm="1">
        <f t="array" ref="AB972">_xlfn.XLOOKUP(Table1[[#This Row],[Manager ID]],Table2[[#All],[Manager ID]],Table2[[#All],[Department Head]])</f>
        <v>Sales</v>
      </c>
      <c r="AC972" s="2">
        <f>_xlfn.XLOOKUP(Table1[[#This Row],[City]],L:L,O:O)</f>
        <v>0.21356479274849693</v>
      </c>
      <c r="AD972" t="str" cm="1">
        <f t="array" ref="AD972">_xlfn.IFS(Table1[[#This Row],[Performance Score]]&gt;=90,"Excellent",Table1[[#This Row],[Performance Score]]&gt;=75,"Good",Table1[[#This Row],[Performance Score]]&gt;=60,"Average",Table1[[#This Row],[Performance Score]]&lt;=60,"Need Improvement")</f>
        <v>Average</v>
      </c>
      <c r="AE972" t="str">
        <f>IF(AND(Table1[[#This Row],[Attendance %]]&gt;=80,(Table1[[#This Row],[Performance Score]]&gt;=80)),"Eligible","Not Eligible")</f>
        <v>Not Eligible</v>
      </c>
      <c r="AF972" t="str">
        <f>IF(Table1[[#This Row],[Performance Score]]&gt;=80,"High Performer","Low Performer")</f>
        <v>Low Performer</v>
      </c>
      <c r="AG972" t="str" cm="1">
        <f t="array" aca="1" ref="AG972" ca="1">_xlfn.IFS(Table1[[#This Row],[Experience]]&lt;=3,"Junior",Table1[[#This Row],[Experience]]&lt;=7,"Mid Level",Table1[[#This Row],[Experience]]&gt;=7,"Senior")</f>
        <v>Junior</v>
      </c>
      <c r="AH972" t="str">
        <f>IF(Table1[[#This Row],[Attendance %]]&gt;75,"OK","Below 75")</f>
        <v>OK</v>
      </c>
      <c r="AI972" t="b">
        <f>ISBLANK(Table1[[#This Row],[Employee ID]])</f>
        <v>0</v>
      </c>
      <c r="AJ972" t="b">
        <f>ISNUMBER(Table1[[#This Row],[Total Salary  ]])</f>
        <v>1</v>
      </c>
      <c r="AK972" t="str">
        <f>IFERROR(_xlfn.XLOOKUP(Table1[[#This Row],[Manager ID]],MANAGERS!A:A,MANAGERS!B:B),"Not Found")</f>
        <v>Manager_16</v>
      </c>
    </row>
    <row r="973" spans="1:37" x14ac:dyDescent="0.2">
      <c r="A973" t="s">
        <v>4918</v>
      </c>
      <c r="B973" t="s">
        <v>29</v>
      </c>
      <c r="C973" t="s">
        <v>21</v>
      </c>
      <c r="D973" t="s">
        <v>40</v>
      </c>
      <c r="E973" t="s">
        <v>30</v>
      </c>
      <c r="F973" s="1">
        <v>45942</v>
      </c>
      <c r="G973" s="1">
        <v>31137</v>
      </c>
      <c r="H973">
        <v>110282</v>
      </c>
      <c r="I973">
        <v>9829</v>
      </c>
      <c r="J973">
        <v>74</v>
      </c>
      <c r="K973">
        <v>58</v>
      </c>
      <c r="L973" t="s">
        <v>37</v>
      </c>
      <c r="M973">
        <v>109</v>
      </c>
      <c r="N973">
        <f>Table1[[#This Row],[Basic Salary]]+Table1[[#This Row],[Bonus]]</f>
        <v>120111</v>
      </c>
      <c r="O973" s="2">
        <f>Table1[[#This Row],[Bonus]]/Table1[[#This Row],[Basic Salary]]</f>
        <v>8.9126058649643639E-2</v>
      </c>
      <c r="P973">
        <f ca="1">DATEDIF(Table1[[#This Row],[Date of Birth]],TODAY(),"Y")</f>
        <v>41</v>
      </c>
      <c r="Q973">
        <f ca="1">DATEDIF(Table1[[#This Row],[Joining Date]],TODAY(),"Y")</f>
        <v>0</v>
      </c>
      <c r="R973" t="str">
        <f ca="1">IF(YEAR(Table1[[#This Row],[Joining Date]])=YEAR(TODAY()),"Yes","No")</f>
        <v>No</v>
      </c>
      <c r="S973" t="str">
        <f ca="1">IF(Table1[[#This Row],[Experience]]&gt;5,"Yes","No")</f>
        <v>No</v>
      </c>
      <c r="T973" t="str">
        <f>TEXT(Table1[[#This Row],[Joining Date]],"mmmm")</f>
        <v>October</v>
      </c>
      <c r="U973" t="str">
        <f>TEXT(Table1[[#This Row],[Joining Date]],"yyyy")</f>
        <v>2025</v>
      </c>
      <c r="V973" s="5">
        <f ca="1">TODAY()-Table1[[#This Row],[Joining Date]]</f>
        <v>297</v>
      </c>
      <c r="W973" t="str">
        <f>LEFT(Table1[[#This Row],[Employee Name]],FIND(" ",Table1[[#This Row],[Employee Name]])-1)</f>
        <v>Vikram</v>
      </c>
      <c r="X973" t="str">
        <f>RIGHT(Table1[[#This Row],[Employee Name]],LEN(Table1[[#This Row],[Employee Name]])-FIND(" ",Table1[[#This Row],[Employee Name]]))</f>
        <v>Singh</v>
      </c>
      <c r="Y973" t="str">
        <f>Table1[[#This Row],[Department]]&amp;"-"&amp;Table1[[#This Row],[Employee ID]]</f>
        <v>IT-E04862</v>
      </c>
      <c r="Z973" t="str">
        <f>LEFT(Table1[[#This Row],[Department]],3)</f>
        <v>IT</v>
      </c>
      <c r="AA973" t="str">
        <f>_xlfn.XLOOKUP(Table1[[#This Row],[Manager ID]],MANAGERS!A:A,MANAGERS!B:B)</f>
        <v>Manager_9</v>
      </c>
      <c r="AB973" t="str" cm="1">
        <f t="array" ref="AB973">_xlfn.XLOOKUP(Table1[[#This Row],[Manager ID]],Table2[[#All],[Manager ID]],Table2[[#All],[Department Head]])</f>
        <v>Sales</v>
      </c>
      <c r="AC973" s="2">
        <f>_xlfn.XLOOKUP(Table1[[#This Row],[City]],L:L,O:O)</f>
        <v>0.24036902712549932</v>
      </c>
      <c r="AD973" t="str" cm="1">
        <f t="array" ref="AD973">_xlfn.IFS(Table1[[#This Row],[Performance Score]]&gt;=90,"Excellent",Table1[[#This Row],[Performance Score]]&gt;=75,"Good",Table1[[#This Row],[Performance Score]]&gt;=60,"Average",Table1[[#This Row],[Performance Score]]&lt;=60,"Need Improvement")</f>
        <v>Need Improvement</v>
      </c>
      <c r="AE973" t="str">
        <f>IF(AND(Table1[[#This Row],[Attendance %]]&gt;=80,(Table1[[#This Row],[Performance Score]]&gt;=80)),"Eligible","Not Eligible")</f>
        <v>Not Eligible</v>
      </c>
      <c r="AF973" t="str">
        <f>IF(Table1[[#This Row],[Performance Score]]&gt;=80,"High Performer","Low Performer")</f>
        <v>Low Performer</v>
      </c>
      <c r="AG973" t="str" cm="1">
        <f t="array" aca="1" ref="AG973" ca="1">_xlfn.IFS(Table1[[#This Row],[Experience]]&lt;=3,"Junior",Table1[[#This Row],[Experience]]&lt;=7,"Mid Level",Table1[[#This Row],[Experience]]&gt;=7,"Senior")</f>
        <v>Junior</v>
      </c>
      <c r="AH973" t="str">
        <f>IF(Table1[[#This Row],[Attendance %]]&gt;75,"OK","Below 75")</f>
        <v>Below 75</v>
      </c>
      <c r="AI973" t="b">
        <f>ISBLANK(Table1[[#This Row],[Employee ID]])</f>
        <v>0</v>
      </c>
      <c r="AJ973" t="b">
        <f>ISNUMBER(Table1[[#This Row],[Total Salary  ]])</f>
        <v>1</v>
      </c>
      <c r="AK973" t="str">
        <f>IFERROR(_xlfn.XLOOKUP(Table1[[#This Row],[Manager ID]],MANAGERS!A:A,MANAGERS!B:B),"Not Found")</f>
        <v>Manager_9</v>
      </c>
    </row>
    <row r="974" spans="1:37" x14ac:dyDescent="0.2">
      <c r="A974" t="s">
        <v>348</v>
      </c>
      <c r="B974" t="s">
        <v>77</v>
      </c>
      <c r="C974" t="s">
        <v>21</v>
      </c>
      <c r="D974" t="s">
        <v>16</v>
      </c>
      <c r="E974" t="s">
        <v>30</v>
      </c>
      <c r="F974" s="1">
        <v>44752</v>
      </c>
      <c r="G974" s="1">
        <v>37240</v>
      </c>
      <c r="H974">
        <v>94168</v>
      </c>
      <c r="I974">
        <v>25942</v>
      </c>
      <c r="J974">
        <v>80</v>
      </c>
      <c r="K974">
        <v>78</v>
      </c>
      <c r="L974" t="s">
        <v>27</v>
      </c>
      <c r="M974">
        <v>120</v>
      </c>
      <c r="N974">
        <f>Table1[[#This Row],[Basic Salary]]+Table1[[#This Row],[Bonus]]</f>
        <v>120110</v>
      </c>
      <c r="O974" s="2">
        <f>Table1[[#This Row],[Bonus]]/Table1[[#This Row],[Basic Salary]]</f>
        <v>0.27548636479483474</v>
      </c>
      <c r="P974">
        <f ca="1">DATEDIF(Table1[[#This Row],[Date of Birth]],TODAY(),"Y")</f>
        <v>24</v>
      </c>
      <c r="Q974">
        <f ca="1">DATEDIF(Table1[[#This Row],[Joining Date]],TODAY(),"Y")</f>
        <v>4</v>
      </c>
      <c r="R974" t="str">
        <f ca="1">IF(YEAR(Table1[[#This Row],[Joining Date]])=YEAR(TODAY()),"Yes","No")</f>
        <v>No</v>
      </c>
      <c r="S974" t="str">
        <f ca="1">IF(Table1[[#This Row],[Experience]]&gt;5,"Yes","No")</f>
        <v>No</v>
      </c>
      <c r="T974" t="str">
        <f>TEXT(Table1[[#This Row],[Joining Date]],"mmmm")</f>
        <v>July</v>
      </c>
      <c r="U974" t="str">
        <f>TEXT(Table1[[#This Row],[Joining Date]],"yyyy")</f>
        <v>2022</v>
      </c>
      <c r="V974" s="5">
        <f ca="1">TODAY()-Table1[[#This Row],[Joining Date]]</f>
        <v>1487</v>
      </c>
      <c r="W974" t="str">
        <f>LEFT(Table1[[#This Row],[Employee Name]],FIND(" ",Table1[[#This Row],[Employee Name]])-1)</f>
        <v>Rohan</v>
      </c>
      <c r="X974" t="str">
        <f>RIGHT(Table1[[#This Row],[Employee Name]],LEN(Table1[[#This Row],[Employee Name]])-FIND(" ",Table1[[#This Row],[Employee Name]]))</f>
        <v>Gupta</v>
      </c>
      <c r="Y974" t="str">
        <f>Table1[[#This Row],[Department]]&amp;"-"&amp;Table1[[#This Row],[Employee ID]]</f>
        <v>HR-E00292</v>
      </c>
      <c r="Z974" t="str">
        <f>LEFT(Table1[[#This Row],[Department]],3)</f>
        <v>HR</v>
      </c>
      <c r="AA974" t="str">
        <f>_xlfn.XLOOKUP(Table1[[#This Row],[Manager ID]],MANAGERS!A:A,MANAGERS!B:B)</f>
        <v>Manager_20</v>
      </c>
      <c r="AB974" t="str" cm="1">
        <f t="array" ref="AB974">_xlfn.XLOOKUP(Table1[[#This Row],[Manager ID]],Table2[[#All],[Manager ID]],Table2[[#All],[Department Head]])</f>
        <v>Operations</v>
      </c>
      <c r="AC974" s="2">
        <f>_xlfn.XLOOKUP(Table1[[#This Row],[City]],L:L,O:O)</f>
        <v>0.23674293405114402</v>
      </c>
      <c r="AD974" t="str" cm="1">
        <f t="array" ref="AD974">_xlfn.IFS(Table1[[#This Row],[Performance Score]]&gt;=90,"Excellent",Table1[[#This Row],[Performance Score]]&gt;=75,"Good",Table1[[#This Row],[Performance Score]]&gt;=60,"Average",Table1[[#This Row],[Performance Score]]&lt;=60,"Need Improvement")</f>
        <v>Good</v>
      </c>
      <c r="AE974" t="str">
        <f>IF(AND(Table1[[#This Row],[Attendance %]]&gt;=80,(Table1[[#This Row],[Performance Score]]&gt;=80)),"Eligible","Not Eligible")</f>
        <v>Not Eligible</v>
      </c>
      <c r="AF974" t="str">
        <f>IF(Table1[[#This Row],[Performance Score]]&gt;=80,"High Performer","Low Performer")</f>
        <v>Low Performer</v>
      </c>
      <c r="AG974" t="str" cm="1">
        <f t="array" aca="1" ref="AG974" ca="1">_xlfn.IFS(Table1[[#This Row],[Experience]]&lt;=3,"Junior",Table1[[#This Row],[Experience]]&lt;=7,"Mid Level",Table1[[#This Row],[Experience]]&gt;=7,"Senior")</f>
        <v>Mid Level</v>
      </c>
      <c r="AH974" t="str">
        <f>IF(Table1[[#This Row],[Attendance %]]&gt;75,"OK","Below 75")</f>
        <v>OK</v>
      </c>
      <c r="AI974" t="b">
        <f>ISBLANK(Table1[[#This Row],[Employee ID]])</f>
        <v>0</v>
      </c>
      <c r="AJ974" t="b">
        <f>ISNUMBER(Table1[[#This Row],[Total Salary  ]])</f>
        <v>1</v>
      </c>
      <c r="AK974" t="str">
        <f>IFERROR(_xlfn.XLOOKUP(Table1[[#This Row],[Manager ID]],MANAGERS!A:A,MANAGERS!B:B),"Not Found")</f>
        <v>Manager_20</v>
      </c>
    </row>
    <row r="975" spans="1:37" x14ac:dyDescent="0.2">
      <c r="A975" t="s">
        <v>1218</v>
      </c>
      <c r="B975" t="s">
        <v>87</v>
      </c>
      <c r="C975" t="s">
        <v>21</v>
      </c>
      <c r="D975" t="s">
        <v>16</v>
      </c>
      <c r="E975" t="s">
        <v>65</v>
      </c>
      <c r="F975" s="1">
        <v>43312</v>
      </c>
      <c r="G975" s="1">
        <v>31645</v>
      </c>
      <c r="H975">
        <v>101563</v>
      </c>
      <c r="I975">
        <v>18542</v>
      </c>
      <c r="J975">
        <v>100</v>
      </c>
      <c r="K975">
        <v>68</v>
      </c>
      <c r="L975" t="s">
        <v>18</v>
      </c>
      <c r="M975">
        <v>104</v>
      </c>
      <c r="N975">
        <f>Table1[[#This Row],[Basic Salary]]+Table1[[#This Row],[Bonus]]</f>
        <v>120105</v>
      </c>
      <c r="O975" s="2">
        <f>Table1[[#This Row],[Bonus]]/Table1[[#This Row],[Basic Salary]]</f>
        <v>0.18256648582653132</v>
      </c>
      <c r="P975">
        <f ca="1">DATEDIF(Table1[[#This Row],[Date of Birth]],TODAY(),"Y")</f>
        <v>39</v>
      </c>
      <c r="Q975">
        <f ca="1">DATEDIF(Table1[[#This Row],[Joining Date]],TODAY(),"Y")</f>
        <v>8</v>
      </c>
      <c r="R975" t="str">
        <f ca="1">IF(YEAR(Table1[[#This Row],[Joining Date]])=YEAR(TODAY()),"Yes","No")</f>
        <v>No</v>
      </c>
      <c r="S975" t="str">
        <f ca="1">IF(Table1[[#This Row],[Experience]]&gt;5,"Yes","No")</f>
        <v>Yes</v>
      </c>
      <c r="T975" t="str">
        <f>TEXT(Table1[[#This Row],[Joining Date]],"mmmm")</f>
        <v>July</v>
      </c>
      <c r="U975" t="str">
        <f>TEXT(Table1[[#This Row],[Joining Date]],"yyyy")</f>
        <v>2018</v>
      </c>
      <c r="V975" s="5">
        <f ca="1">TODAY()-Table1[[#This Row],[Joining Date]]</f>
        <v>2927</v>
      </c>
      <c r="W975" t="str">
        <f>LEFT(Table1[[#This Row],[Employee Name]],FIND(" ",Table1[[#This Row],[Employee Name]])-1)</f>
        <v>Arjun</v>
      </c>
      <c r="X975" t="str">
        <f>RIGHT(Table1[[#This Row],[Employee Name]],LEN(Table1[[#This Row],[Employee Name]])-FIND(" ",Table1[[#This Row],[Employee Name]]))</f>
        <v>Mehta</v>
      </c>
      <c r="Y975" t="str">
        <f>Table1[[#This Row],[Department]]&amp;"-"&amp;Table1[[#This Row],[Employee ID]]</f>
        <v>HR-E01162</v>
      </c>
      <c r="Z975" t="str">
        <f>LEFT(Table1[[#This Row],[Department]],3)</f>
        <v>HR</v>
      </c>
      <c r="AA975" t="str">
        <f>_xlfn.XLOOKUP(Table1[[#This Row],[Manager ID]],MANAGERS!A:A,MANAGERS!B:B)</f>
        <v>Manager_4</v>
      </c>
      <c r="AB975" t="str" cm="1">
        <f t="array" ref="AB975">_xlfn.XLOOKUP(Table1[[#This Row],[Manager ID]],Table2[[#All],[Manager ID]],Table2[[#All],[Department Head]])</f>
        <v>Finance</v>
      </c>
      <c r="AC975" s="2">
        <f>_xlfn.XLOOKUP(Table1[[#This Row],[City]],L:L,O:O)</f>
        <v>0.21356479274849693</v>
      </c>
      <c r="AD975" t="str" cm="1">
        <f t="array" ref="AD975">_xlfn.IFS(Table1[[#This Row],[Performance Score]]&gt;=90,"Excellent",Table1[[#This Row],[Performance Score]]&gt;=75,"Good",Table1[[#This Row],[Performance Score]]&gt;=60,"Average",Table1[[#This Row],[Performance Score]]&lt;=60,"Need Improvement")</f>
        <v>Average</v>
      </c>
      <c r="AE975" t="str">
        <f>IF(AND(Table1[[#This Row],[Attendance %]]&gt;=80,(Table1[[#This Row],[Performance Score]]&gt;=80)),"Eligible","Not Eligible")</f>
        <v>Not Eligible</v>
      </c>
      <c r="AF975" t="str">
        <f>IF(Table1[[#This Row],[Performance Score]]&gt;=80,"High Performer","Low Performer")</f>
        <v>Low Performer</v>
      </c>
      <c r="AG975" t="str" cm="1">
        <f t="array" aca="1" ref="AG975" ca="1">_xlfn.IFS(Table1[[#This Row],[Experience]]&lt;=3,"Junior",Table1[[#This Row],[Experience]]&lt;=7,"Mid Level",Table1[[#This Row],[Experience]]&gt;=7,"Senior")</f>
        <v>Senior</v>
      </c>
      <c r="AH975" t="str">
        <f>IF(Table1[[#This Row],[Attendance %]]&gt;75,"OK","Below 75")</f>
        <v>OK</v>
      </c>
      <c r="AI975" t="b">
        <f>ISBLANK(Table1[[#This Row],[Employee ID]])</f>
        <v>0</v>
      </c>
      <c r="AJ975" t="b">
        <f>ISNUMBER(Table1[[#This Row],[Total Salary  ]])</f>
        <v>1</v>
      </c>
      <c r="AK975" t="str">
        <f>IFERROR(_xlfn.XLOOKUP(Table1[[#This Row],[Manager ID]],MANAGERS!A:A,MANAGERS!B:B),"Not Found")</f>
        <v>Manager_4</v>
      </c>
    </row>
    <row r="976" spans="1:37" x14ac:dyDescent="0.2">
      <c r="A976" t="s">
        <v>3127</v>
      </c>
      <c r="B976" t="s">
        <v>39</v>
      </c>
      <c r="C976" t="s">
        <v>21</v>
      </c>
      <c r="D976" t="s">
        <v>43</v>
      </c>
      <c r="E976" t="s">
        <v>51</v>
      </c>
      <c r="F976" s="1">
        <v>43540</v>
      </c>
      <c r="G976" s="1">
        <v>29495</v>
      </c>
      <c r="H976">
        <v>94042</v>
      </c>
      <c r="I976">
        <v>26033</v>
      </c>
      <c r="J976">
        <v>99</v>
      </c>
      <c r="K976">
        <v>44</v>
      </c>
      <c r="L976" t="s">
        <v>31</v>
      </c>
      <c r="M976">
        <v>106</v>
      </c>
      <c r="N976">
        <f>Table1[[#This Row],[Basic Salary]]+Table1[[#This Row],[Bonus]]</f>
        <v>120075</v>
      </c>
      <c r="O976" s="2">
        <f>Table1[[#This Row],[Bonus]]/Table1[[#This Row],[Basic Salary]]</f>
        <v>0.2768231215839731</v>
      </c>
      <c r="P976">
        <f ca="1">DATEDIF(Table1[[#This Row],[Date of Birth]],TODAY(),"Y")</f>
        <v>45</v>
      </c>
      <c r="Q976">
        <f ca="1">DATEDIF(Table1[[#This Row],[Joining Date]],TODAY(),"Y")</f>
        <v>7</v>
      </c>
      <c r="R976" t="str">
        <f ca="1">IF(YEAR(Table1[[#This Row],[Joining Date]])=YEAR(TODAY()),"Yes","No")</f>
        <v>No</v>
      </c>
      <c r="S976" t="str">
        <f ca="1">IF(Table1[[#This Row],[Experience]]&gt;5,"Yes","No")</f>
        <v>Yes</v>
      </c>
      <c r="T976" t="str">
        <f>TEXT(Table1[[#This Row],[Joining Date]],"mmmm")</f>
        <v>March</v>
      </c>
      <c r="U976" t="str">
        <f>TEXT(Table1[[#This Row],[Joining Date]],"yyyy")</f>
        <v>2019</v>
      </c>
      <c r="V976" s="5">
        <f ca="1">TODAY()-Table1[[#This Row],[Joining Date]]</f>
        <v>2699</v>
      </c>
      <c r="W976" t="str">
        <f>LEFT(Table1[[#This Row],[Employee Name]],FIND(" ",Table1[[#This Row],[Employee Name]])-1)</f>
        <v>Karan</v>
      </c>
      <c r="X976" t="str">
        <f>RIGHT(Table1[[#This Row],[Employee Name]],LEN(Table1[[#This Row],[Employee Name]])-FIND(" ",Table1[[#This Row],[Employee Name]]))</f>
        <v>Malhotra</v>
      </c>
      <c r="Y976" t="str">
        <f>Table1[[#This Row],[Department]]&amp;"-"&amp;Table1[[#This Row],[Employee ID]]</f>
        <v>Operations-E03071</v>
      </c>
      <c r="Z976" t="str">
        <f>LEFT(Table1[[#This Row],[Department]],3)</f>
        <v>Ope</v>
      </c>
      <c r="AA976" t="str">
        <f>_xlfn.XLOOKUP(Table1[[#This Row],[Manager ID]],MANAGERS!A:A,MANAGERS!B:B)</f>
        <v>Manager_6</v>
      </c>
      <c r="AB976" t="str" cm="1">
        <f t="array" ref="AB976">_xlfn.XLOOKUP(Table1[[#This Row],[Manager ID]],Table2[[#All],[Manager ID]],Table2[[#All],[Department Head]])</f>
        <v>HR</v>
      </c>
      <c r="AC976" s="2">
        <f>_xlfn.XLOOKUP(Table1[[#This Row],[City]],L:L,O:O)</f>
        <v>0.241864189087755</v>
      </c>
      <c r="AD976" t="str" cm="1">
        <f t="array" ref="AD976">_xlfn.IFS(Table1[[#This Row],[Performance Score]]&gt;=90,"Excellent",Table1[[#This Row],[Performance Score]]&gt;=75,"Good",Table1[[#This Row],[Performance Score]]&gt;=60,"Average",Table1[[#This Row],[Performance Score]]&lt;=60,"Need Improvement")</f>
        <v>Need Improvement</v>
      </c>
      <c r="AE976" t="str">
        <f>IF(AND(Table1[[#This Row],[Attendance %]]&gt;=80,(Table1[[#This Row],[Performance Score]]&gt;=80)),"Eligible","Not Eligible")</f>
        <v>Not Eligible</v>
      </c>
      <c r="AF976" t="str">
        <f>IF(Table1[[#This Row],[Performance Score]]&gt;=80,"High Performer","Low Performer")</f>
        <v>Low Performer</v>
      </c>
      <c r="AG976" t="str" cm="1">
        <f t="array" aca="1" ref="AG976" ca="1">_xlfn.IFS(Table1[[#This Row],[Experience]]&lt;=3,"Junior",Table1[[#This Row],[Experience]]&lt;=7,"Mid Level",Table1[[#This Row],[Experience]]&gt;=7,"Senior")</f>
        <v>Mid Level</v>
      </c>
      <c r="AH976" t="str">
        <f>IF(Table1[[#This Row],[Attendance %]]&gt;75,"OK","Below 75")</f>
        <v>OK</v>
      </c>
      <c r="AI976" t="b">
        <f>ISBLANK(Table1[[#This Row],[Employee ID]])</f>
        <v>0</v>
      </c>
      <c r="AJ976" t="b">
        <f>ISNUMBER(Table1[[#This Row],[Total Salary  ]])</f>
        <v>1</v>
      </c>
      <c r="AK976" t="str">
        <f>IFERROR(_xlfn.XLOOKUP(Table1[[#This Row],[Manager ID]],MANAGERS!A:A,MANAGERS!B:B),"Not Found")</f>
        <v>Manager_6</v>
      </c>
    </row>
    <row r="977" spans="1:37" x14ac:dyDescent="0.2">
      <c r="A977" t="s">
        <v>493</v>
      </c>
      <c r="B977" t="s">
        <v>85</v>
      </c>
      <c r="C977" t="s">
        <v>21</v>
      </c>
      <c r="D977" t="s">
        <v>33</v>
      </c>
      <c r="E977" t="s">
        <v>17</v>
      </c>
      <c r="F977" s="1">
        <v>45836</v>
      </c>
      <c r="G977" s="1">
        <v>38290</v>
      </c>
      <c r="H977">
        <v>107913</v>
      </c>
      <c r="I977">
        <v>12121</v>
      </c>
      <c r="J977">
        <v>72</v>
      </c>
      <c r="K977">
        <v>53</v>
      </c>
      <c r="L977" t="s">
        <v>23</v>
      </c>
      <c r="M977">
        <v>110</v>
      </c>
      <c r="N977">
        <f>Table1[[#This Row],[Basic Salary]]+Table1[[#This Row],[Bonus]]</f>
        <v>120034</v>
      </c>
      <c r="O977" s="2">
        <f>Table1[[#This Row],[Bonus]]/Table1[[#This Row],[Basic Salary]]</f>
        <v>0.11232196306283766</v>
      </c>
      <c r="P977">
        <f ca="1">DATEDIF(Table1[[#This Row],[Date of Birth]],TODAY(),"Y")</f>
        <v>21</v>
      </c>
      <c r="Q977">
        <f ca="1">DATEDIF(Table1[[#This Row],[Joining Date]],TODAY(),"Y")</f>
        <v>1</v>
      </c>
      <c r="R977" t="str">
        <f ca="1">IF(YEAR(Table1[[#This Row],[Joining Date]])=YEAR(TODAY()),"Yes","No")</f>
        <v>No</v>
      </c>
      <c r="S977" t="str">
        <f ca="1">IF(Table1[[#This Row],[Experience]]&gt;5,"Yes","No")</f>
        <v>No</v>
      </c>
      <c r="T977" t="str">
        <f>TEXT(Table1[[#This Row],[Joining Date]],"mmmm")</f>
        <v>June</v>
      </c>
      <c r="U977" t="str">
        <f>TEXT(Table1[[#This Row],[Joining Date]],"yyyy")</f>
        <v>2025</v>
      </c>
      <c r="V977" s="5">
        <f ca="1">TODAY()-Table1[[#This Row],[Joining Date]]</f>
        <v>403</v>
      </c>
      <c r="W977" t="str">
        <f>LEFT(Table1[[#This Row],[Employee Name]],FIND(" ",Table1[[#This Row],[Employee Name]])-1)</f>
        <v>Pooja</v>
      </c>
      <c r="X977" t="str">
        <f>RIGHT(Table1[[#This Row],[Employee Name]],LEN(Table1[[#This Row],[Employee Name]])-FIND(" ",Table1[[#This Row],[Employee Name]]))</f>
        <v>Das</v>
      </c>
      <c r="Y977" t="str">
        <f>Table1[[#This Row],[Department]]&amp;"-"&amp;Table1[[#This Row],[Employee ID]]</f>
        <v>Marketing-E00437</v>
      </c>
      <c r="Z977" t="str">
        <f>LEFT(Table1[[#This Row],[Department]],3)</f>
        <v>Mar</v>
      </c>
      <c r="AA977" t="str">
        <f>_xlfn.XLOOKUP(Table1[[#This Row],[Manager ID]],MANAGERS!A:A,MANAGERS!B:B)</f>
        <v>Manager_10</v>
      </c>
      <c r="AB977" t="str" cm="1">
        <f t="array" ref="AB977">_xlfn.XLOOKUP(Table1[[#This Row],[Manager ID]],Table2[[#All],[Manager ID]],Table2[[#All],[Department Head]])</f>
        <v>HR</v>
      </c>
      <c r="AC977" s="2">
        <f>_xlfn.XLOOKUP(Table1[[#This Row],[City]],L:L,O:O)</f>
        <v>0.23486488519629886</v>
      </c>
      <c r="AD977" t="str" cm="1">
        <f t="array" ref="AD977">_xlfn.IFS(Table1[[#This Row],[Performance Score]]&gt;=90,"Excellent",Table1[[#This Row],[Performance Score]]&gt;=75,"Good",Table1[[#This Row],[Performance Score]]&gt;=60,"Average",Table1[[#This Row],[Performance Score]]&lt;=60,"Need Improvement")</f>
        <v>Need Improvement</v>
      </c>
      <c r="AE977" t="str">
        <f>IF(AND(Table1[[#This Row],[Attendance %]]&gt;=80,(Table1[[#This Row],[Performance Score]]&gt;=80)),"Eligible","Not Eligible")</f>
        <v>Not Eligible</v>
      </c>
      <c r="AF977" t="str">
        <f>IF(Table1[[#This Row],[Performance Score]]&gt;=80,"High Performer","Low Performer")</f>
        <v>Low Performer</v>
      </c>
      <c r="AG977" t="str" cm="1">
        <f t="array" aca="1" ref="AG977" ca="1">_xlfn.IFS(Table1[[#This Row],[Experience]]&lt;=3,"Junior",Table1[[#This Row],[Experience]]&lt;=7,"Mid Level",Table1[[#This Row],[Experience]]&gt;=7,"Senior")</f>
        <v>Junior</v>
      </c>
      <c r="AH977" t="str">
        <f>IF(Table1[[#This Row],[Attendance %]]&gt;75,"OK","Below 75")</f>
        <v>Below 75</v>
      </c>
      <c r="AI977" t="b">
        <f>ISBLANK(Table1[[#This Row],[Employee ID]])</f>
        <v>0</v>
      </c>
      <c r="AJ977" t="b">
        <f>ISNUMBER(Table1[[#This Row],[Total Salary  ]])</f>
        <v>1</v>
      </c>
      <c r="AK977" t="str">
        <f>IFERROR(_xlfn.XLOOKUP(Table1[[#This Row],[Manager ID]],MANAGERS!A:A,MANAGERS!B:B),"Not Found")</f>
        <v>Manager_10</v>
      </c>
    </row>
    <row r="978" spans="1:37" x14ac:dyDescent="0.2">
      <c r="A978" t="s">
        <v>1211</v>
      </c>
      <c r="B978" t="s">
        <v>71</v>
      </c>
      <c r="C978" t="s">
        <v>15</v>
      </c>
      <c r="D978" t="s">
        <v>40</v>
      </c>
      <c r="E978" t="s">
        <v>65</v>
      </c>
      <c r="F978" s="1">
        <v>44468</v>
      </c>
      <c r="G978" s="1">
        <v>34576</v>
      </c>
      <c r="H978">
        <v>102485</v>
      </c>
      <c r="I978">
        <v>17545</v>
      </c>
      <c r="J978">
        <v>75</v>
      </c>
      <c r="K978">
        <v>76</v>
      </c>
      <c r="L978" t="s">
        <v>53</v>
      </c>
      <c r="M978">
        <v>110</v>
      </c>
      <c r="N978">
        <f>Table1[[#This Row],[Basic Salary]]+Table1[[#This Row],[Bonus]]</f>
        <v>120030</v>
      </c>
      <c r="O978" s="2">
        <f>Table1[[#This Row],[Bonus]]/Table1[[#This Row],[Basic Salary]]</f>
        <v>0.17119578474898767</v>
      </c>
      <c r="P978">
        <f ca="1">DATEDIF(Table1[[#This Row],[Date of Birth]],TODAY(),"Y")</f>
        <v>31</v>
      </c>
      <c r="Q978">
        <f ca="1">DATEDIF(Table1[[#This Row],[Joining Date]],TODAY(),"Y")</f>
        <v>4</v>
      </c>
      <c r="R978" t="str">
        <f ca="1">IF(YEAR(Table1[[#This Row],[Joining Date]])=YEAR(TODAY()),"Yes","No")</f>
        <v>No</v>
      </c>
      <c r="S978" t="str">
        <f ca="1">IF(Table1[[#This Row],[Experience]]&gt;5,"Yes","No")</f>
        <v>No</v>
      </c>
      <c r="T978" t="str">
        <f>TEXT(Table1[[#This Row],[Joining Date]],"mmmm")</f>
        <v>September</v>
      </c>
      <c r="U978" t="str">
        <f>TEXT(Table1[[#This Row],[Joining Date]],"yyyy")</f>
        <v>2021</v>
      </c>
      <c r="V978" s="5">
        <f ca="1">TODAY()-Table1[[#This Row],[Joining Date]]</f>
        <v>1771</v>
      </c>
      <c r="W978" t="str">
        <f>LEFT(Table1[[#This Row],[Employee Name]],FIND(" ",Table1[[#This Row],[Employee Name]])-1)</f>
        <v>Sneha</v>
      </c>
      <c r="X978" t="str">
        <f>RIGHT(Table1[[#This Row],[Employee Name]],LEN(Table1[[#This Row],[Employee Name]])-FIND(" ",Table1[[#This Row],[Employee Name]]))</f>
        <v>Iyer</v>
      </c>
      <c r="Y978" t="str">
        <f>Table1[[#This Row],[Department]]&amp;"-"&amp;Table1[[#This Row],[Employee ID]]</f>
        <v>IT-E01155</v>
      </c>
      <c r="Z978" t="str">
        <f>LEFT(Table1[[#This Row],[Department]],3)</f>
        <v>IT</v>
      </c>
      <c r="AA978" t="str">
        <f>_xlfn.XLOOKUP(Table1[[#This Row],[Manager ID]],MANAGERS!A:A,MANAGERS!B:B)</f>
        <v>Manager_10</v>
      </c>
      <c r="AB978" t="str" cm="1">
        <f t="array" ref="AB978">_xlfn.XLOOKUP(Table1[[#This Row],[Manager ID]],Table2[[#All],[Manager ID]],Table2[[#All],[Department Head]])</f>
        <v>HR</v>
      </c>
      <c r="AC978" s="2">
        <f>_xlfn.XLOOKUP(Table1[[#This Row],[City]],L:L,O:O)</f>
        <v>0.23685887225230964</v>
      </c>
      <c r="AD978" t="str" cm="1">
        <f t="array" ref="AD978">_xlfn.IFS(Table1[[#This Row],[Performance Score]]&gt;=90,"Excellent",Table1[[#This Row],[Performance Score]]&gt;=75,"Good",Table1[[#This Row],[Performance Score]]&gt;=60,"Average",Table1[[#This Row],[Performance Score]]&lt;=60,"Need Improvement")</f>
        <v>Good</v>
      </c>
      <c r="AE978" t="str">
        <f>IF(AND(Table1[[#This Row],[Attendance %]]&gt;=80,(Table1[[#This Row],[Performance Score]]&gt;=80)),"Eligible","Not Eligible")</f>
        <v>Not Eligible</v>
      </c>
      <c r="AF978" t="str">
        <f>IF(Table1[[#This Row],[Performance Score]]&gt;=80,"High Performer","Low Performer")</f>
        <v>Low Performer</v>
      </c>
      <c r="AG978" t="str" cm="1">
        <f t="array" aca="1" ref="AG978" ca="1">_xlfn.IFS(Table1[[#This Row],[Experience]]&lt;=3,"Junior",Table1[[#This Row],[Experience]]&lt;=7,"Mid Level",Table1[[#This Row],[Experience]]&gt;=7,"Senior")</f>
        <v>Mid Level</v>
      </c>
      <c r="AH978" t="str">
        <f>IF(Table1[[#This Row],[Attendance %]]&gt;75,"OK","Below 75")</f>
        <v>Below 75</v>
      </c>
      <c r="AI978" t="b">
        <f>ISBLANK(Table1[[#This Row],[Employee ID]])</f>
        <v>0</v>
      </c>
      <c r="AJ978" t="b">
        <f>ISNUMBER(Table1[[#This Row],[Total Salary  ]])</f>
        <v>1</v>
      </c>
      <c r="AK978" t="str">
        <f>IFERROR(_xlfn.XLOOKUP(Table1[[#This Row],[Manager ID]],MANAGERS!A:A,MANAGERS!B:B),"Not Found")</f>
        <v>Manager_10</v>
      </c>
    </row>
    <row r="979" spans="1:37" x14ac:dyDescent="0.2">
      <c r="A979" t="s">
        <v>2030</v>
      </c>
      <c r="B979" t="s">
        <v>36</v>
      </c>
      <c r="C979" t="s">
        <v>15</v>
      </c>
      <c r="D979" t="s">
        <v>33</v>
      </c>
      <c r="E979" t="s">
        <v>22</v>
      </c>
      <c r="F979" s="1">
        <v>43064</v>
      </c>
      <c r="G979" s="1">
        <v>30669</v>
      </c>
      <c r="H979">
        <v>101149</v>
      </c>
      <c r="I979">
        <v>18877</v>
      </c>
      <c r="J979">
        <v>67</v>
      </c>
      <c r="K979">
        <v>62</v>
      </c>
      <c r="L979" t="s">
        <v>27</v>
      </c>
      <c r="M979">
        <v>102</v>
      </c>
      <c r="N979">
        <f>Table1[[#This Row],[Basic Salary]]+Table1[[#This Row],[Bonus]]</f>
        <v>120026</v>
      </c>
      <c r="O979" s="2">
        <f>Table1[[#This Row],[Bonus]]/Table1[[#This Row],[Basic Salary]]</f>
        <v>0.18662567103975322</v>
      </c>
      <c r="P979">
        <f ca="1">DATEDIF(Table1[[#This Row],[Date of Birth]],TODAY(),"Y")</f>
        <v>42</v>
      </c>
      <c r="Q979">
        <f ca="1">DATEDIF(Table1[[#This Row],[Joining Date]],TODAY(),"Y")</f>
        <v>8</v>
      </c>
      <c r="R979" t="str">
        <f ca="1">IF(YEAR(Table1[[#This Row],[Joining Date]])=YEAR(TODAY()),"Yes","No")</f>
        <v>No</v>
      </c>
      <c r="S979" t="str">
        <f ca="1">IF(Table1[[#This Row],[Experience]]&gt;5,"Yes","No")</f>
        <v>Yes</v>
      </c>
      <c r="T979" t="str">
        <f>TEXT(Table1[[#This Row],[Joining Date]],"mmmm")</f>
        <v>November</v>
      </c>
      <c r="U979" t="str">
        <f>TEXT(Table1[[#This Row],[Joining Date]],"yyyy")</f>
        <v>2017</v>
      </c>
      <c r="V979" s="5">
        <f ca="1">TODAY()-Table1[[#This Row],[Joining Date]]</f>
        <v>3175</v>
      </c>
      <c r="W979" t="str">
        <f>LEFT(Table1[[#This Row],[Employee Name]],FIND(" ",Table1[[#This Row],[Employee Name]])-1)</f>
        <v>Meera</v>
      </c>
      <c r="X979" t="str">
        <f>RIGHT(Table1[[#This Row],[Employee Name]],LEN(Table1[[#This Row],[Employee Name]])-FIND(" ",Table1[[#This Row],[Employee Name]]))</f>
        <v>Joshi</v>
      </c>
      <c r="Y979" t="str">
        <f>Table1[[#This Row],[Department]]&amp;"-"&amp;Table1[[#This Row],[Employee ID]]</f>
        <v>Marketing-E01974</v>
      </c>
      <c r="Z979" t="str">
        <f>LEFT(Table1[[#This Row],[Department]],3)</f>
        <v>Mar</v>
      </c>
      <c r="AA979" t="str">
        <f>_xlfn.XLOOKUP(Table1[[#This Row],[Manager ID]],MANAGERS!A:A,MANAGERS!B:B)</f>
        <v>Manager_2</v>
      </c>
      <c r="AB979" t="str" cm="1">
        <f t="array" ref="AB979">_xlfn.XLOOKUP(Table1[[#This Row],[Manager ID]],Table2[[#All],[Manager ID]],Table2[[#All],[Department Head]])</f>
        <v>Sales</v>
      </c>
      <c r="AC979" s="2">
        <f>_xlfn.XLOOKUP(Table1[[#This Row],[City]],L:L,O:O)</f>
        <v>0.23674293405114402</v>
      </c>
      <c r="AD979" t="str" cm="1">
        <f t="array" ref="AD979">_xlfn.IFS(Table1[[#This Row],[Performance Score]]&gt;=90,"Excellent",Table1[[#This Row],[Performance Score]]&gt;=75,"Good",Table1[[#This Row],[Performance Score]]&gt;=60,"Average",Table1[[#This Row],[Performance Score]]&lt;=60,"Need Improvement")</f>
        <v>Average</v>
      </c>
      <c r="AE979" t="str">
        <f>IF(AND(Table1[[#This Row],[Attendance %]]&gt;=80,(Table1[[#This Row],[Performance Score]]&gt;=80)),"Eligible","Not Eligible")</f>
        <v>Not Eligible</v>
      </c>
      <c r="AF979" t="str">
        <f>IF(Table1[[#This Row],[Performance Score]]&gt;=80,"High Performer","Low Performer")</f>
        <v>Low Performer</v>
      </c>
      <c r="AG979" t="str" cm="1">
        <f t="array" aca="1" ref="AG979" ca="1">_xlfn.IFS(Table1[[#This Row],[Experience]]&lt;=3,"Junior",Table1[[#This Row],[Experience]]&lt;=7,"Mid Level",Table1[[#This Row],[Experience]]&gt;=7,"Senior")</f>
        <v>Senior</v>
      </c>
      <c r="AH979" t="str">
        <f>IF(Table1[[#This Row],[Attendance %]]&gt;75,"OK","Below 75")</f>
        <v>Below 75</v>
      </c>
      <c r="AI979" t="b">
        <f>ISBLANK(Table1[[#This Row],[Employee ID]])</f>
        <v>0</v>
      </c>
      <c r="AJ979" t="b">
        <f>ISNUMBER(Table1[[#This Row],[Total Salary  ]])</f>
        <v>1</v>
      </c>
      <c r="AK979" t="str">
        <f>IFERROR(_xlfn.XLOOKUP(Table1[[#This Row],[Manager ID]],MANAGERS!A:A,MANAGERS!B:B),"Not Found")</f>
        <v>Manager_2</v>
      </c>
    </row>
    <row r="980" spans="1:37" x14ac:dyDescent="0.2">
      <c r="A980" t="s">
        <v>2617</v>
      </c>
      <c r="B980" t="s">
        <v>85</v>
      </c>
      <c r="C980" t="s">
        <v>15</v>
      </c>
      <c r="D980" t="s">
        <v>81</v>
      </c>
      <c r="E980" t="s">
        <v>51</v>
      </c>
      <c r="F980" s="1">
        <v>45976</v>
      </c>
      <c r="G980" s="1">
        <v>40844</v>
      </c>
      <c r="H980">
        <v>110061</v>
      </c>
      <c r="I980">
        <v>9958</v>
      </c>
      <c r="J980">
        <v>63</v>
      </c>
      <c r="K980">
        <v>73</v>
      </c>
      <c r="L980" t="s">
        <v>37</v>
      </c>
      <c r="M980">
        <v>108</v>
      </c>
      <c r="N980">
        <f>Table1[[#This Row],[Basic Salary]]+Table1[[#This Row],[Bonus]]</f>
        <v>120019</v>
      </c>
      <c r="O980" s="2">
        <f>Table1[[#This Row],[Bonus]]/Table1[[#This Row],[Basic Salary]]</f>
        <v>9.0477099063246746E-2</v>
      </c>
      <c r="P980">
        <f ca="1">DATEDIF(Table1[[#This Row],[Date of Birth]],TODAY(),"Y")</f>
        <v>14</v>
      </c>
      <c r="Q980">
        <f ca="1">DATEDIF(Table1[[#This Row],[Joining Date]],TODAY(),"Y")</f>
        <v>0</v>
      </c>
      <c r="R980" t="str">
        <f ca="1">IF(YEAR(Table1[[#This Row],[Joining Date]])=YEAR(TODAY()),"Yes","No")</f>
        <v>No</v>
      </c>
      <c r="S980" t="str">
        <f ca="1">IF(Table1[[#This Row],[Experience]]&gt;5,"Yes","No")</f>
        <v>No</v>
      </c>
      <c r="T980" t="str">
        <f>TEXT(Table1[[#This Row],[Joining Date]],"mmmm")</f>
        <v>November</v>
      </c>
      <c r="U980" t="str">
        <f>TEXT(Table1[[#This Row],[Joining Date]],"yyyy")</f>
        <v>2025</v>
      </c>
      <c r="V980" s="5">
        <f ca="1">TODAY()-Table1[[#This Row],[Joining Date]]</f>
        <v>263</v>
      </c>
      <c r="W980" t="str">
        <f>LEFT(Table1[[#This Row],[Employee Name]],FIND(" ",Table1[[#This Row],[Employee Name]])-1)</f>
        <v>Pooja</v>
      </c>
      <c r="X980" t="str">
        <f>RIGHT(Table1[[#This Row],[Employee Name]],LEN(Table1[[#This Row],[Employee Name]])-FIND(" ",Table1[[#This Row],[Employee Name]]))</f>
        <v>Das</v>
      </c>
      <c r="Y980" t="str">
        <f>Table1[[#This Row],[Department]]&amp;"-"&amp;Table1[[#This Row],[Employee ID]]</f>
        <v>Sales-E02561</v>
      </c>
      <c r="Z980" t="str">
        <f>LEFT(Table1[[#This Row],[Department]],3)</f>
        <v>Sal</v>
      </c>
      <c r="AA980" t="str">
        <f>_xlfn.XLOOKUP(Table1[[#This Row],[Manager ID]],MANAGERS!A:A,MANAGERS!B:B)</f>
        <v>Manager_8</v>
      </c>
      <c r="AB980" t="str" cm="1">
        <f t="array" ref="AB980">_xlfn.XLOOKUP(Table1[[#This Row],[Manager ID]],Table2[[#All],[Manager ID]],Table2[[#All],[Department Head]])</f>
        <v>Sales</v>
      </c>
      <c r="AC980" s="2">
        <f>_xlfn.XLOOKUP(Table1[[#This Row],[City]],L:L,O:O)</f>
        <v>0.24036902712549932</v>
      </c>
      <c r="AD980" t="str" cm="1">
        <f t="array" ref="AD980">_xlfn.IFS(Table1[[#This Row],[Performance Score]]&gt;=90,"Excellent",Table1[[#This Row],[Performance Score]]&gt;=75,"Good",Table1[[#This Row],[Performance Score]]&gt;=60,"Average",Table1[[#This Row],[Performance Score]]&lt;=60,"Need Improvement")</f>
        <v>Average</v>
      </c>
      <c r="AE980" t="str">
        <f>IF(AND(Table1[[#This Row],[Attendance %]]&gt;=80,(Table1[[#This Row],[Performance Score]]&gt;=80)),"Eligible","Not Eligible")</f>
        <v>Not Eligible</v>
      </c>
      <c r="AF980" t="str">
        <f>IF(Table1[[#This Row],[Performance Score]]&gt;=80,"High Performer","Low Performer")</f>
        <v>Low Performer</v>
      </c>
      <c r="AG980" t="str" cm="1">
        <f t="array" aca="1" ref="AG980" ca="1">_xlfn.IFS(Table1[[#This Row],[Experience]]&lt;=3,"Junior",Table1[[#This Row],[Experience]]&lt;=7,"Mid Level",Table1[[#This Row],[Experience]]&gt;=7,"Senior")</f>
        <v>Junior</v>
      </c>
      <c r="AH980" t="str">
        <f>IF(Table1[[#This Row],[Attendance %]]&gt;75,"OK","Below 75")</f>
        <v>Below 75</v>
      </c>
      <c r="AI980" t="b">
        <f>ISBLANK(Table1[[#This Row],[Employee ID]])</f>
        <v>0</v>
      </c>
      <c r="AJ980" t="b">
        <f>ISNUMBER(Table1[[#This Row],[Total Salary  ]])</f>
        <v>1</v>
      </c>
      <c r="AK980" t="str">
        <f>IFERROR(_xlfn.XLOOKUP(Table1[[#This Row],[Manager ID]],MANAGERS!A:A,MANAGERS!B:B),"Not Found")</f>
        <v>Manager_8</v>
      </c>
    </row>
    <row r="981" spans="1:37" x14ac:dyDescent="0.2">
      <c r="A981" t="s">
        <v>4979</v>
      </c>
      <c r="B981" t="s">
        <v>69</v>
      </c>
      <c r="C981" t="s">
        <v>15</v>
      </c>
      <c r="D981" t="s">
        <v>46</v>
      </c>
      <c r="E981" t="s">
        <v>65</v>
      </c>
      <c r="F981" s="1">
        <v>44815</v>
      </c>
      <c r="G981" s="1">
        <v>34301</v>
      </c>
      <c r="H981">
        <v>105055</v>
      </c>
      <c r="I981">
        <v>14953</v>
      </c>
      <c r="J981">
        <v>100</v>
      </c>
      <c r="K981">
        <v>99</v>
      </c>
      <c r="L981" t="s">
        <v>27</v>
      </c>
      <c r="M981">
        <v>114</v>
      </c>
      <c r="N981">
        <f>Table1[[#This Row],[Basic Salary]]+Table1[[#This Row],[Bonus]]</f>
        <v>120008</v>
      </c>
      <c r="O981" s="2">
        <f>Table1[[#This Row],[Bonus]]/Table1[[#This Row],[Basic Salary]]</f>
        <v>0.14233496739802962</v>
      </c>
      <c r="P981">
        <f ca="1">DATEDIF(Table1[[#This Row],[Date of Birth]],TODAY(),"Y")</f>
        <v>32</v>
      </c>
      <c r="Q981">
        <f ca="1">DATEDIF(Table1[[#This Row],[Joining Date]],TODAY(),"Y")</f>
        <v>3</v>
      </c>
      <c r="R981" t="str">
        <f ca="1">IF(YEAR(Table1[[#This Row],[Joining Date]])=YEAR(TODAY()),"Yes","No")</f>
        <v>No</v>
      </c>
      <c r="S981" t="str">
        <f ca="1">IF(Table1[[#This Row],[Experience]]&gt;5,"Yes","No")</f>
        <v>No</v>
      </c>
      <c r="T981" t="str">
        <f>TEXT(Table1[[#This Row],[Joining Date]],"mmmm")</f>
        <v>September</v>
      </c>
      <c r="U981" t="str">
        <f>TEXT(Table1[[#This Row],[Joining Date]],"yyyy")</f>
        <v>2022</v>
      </c>
      <c r="V981" s="5">
        <f ca="1">TODAY()-Table1[[#This Row],[Joining Date]]</f>
        <v>1424</v>
      </c>
      <c r="W981" t="str">
        <f>LEFT(Table1[[#This Row],[Employee Name]],FIND(" ",Table1[[#This Row],[Employee Name]])-1)</f>
        <v>Neha</v>
      </c>
      <c r="X981" t="str">
        <f>RIGHT(Table1[[#This Row],[Employee Name]],LEN(Table1[[#This Row],[Employee Name]])-FIND(" ",Table1[[#This Row],[Employee Name]]))</f>
        <v>Kulkarni</v>
      </c>
      <c r="Y981" t="str">
        <f>Table1[[#This Row],[Department]]&amp;"-"&amp;Table1[[#This Row],[Employee ID]]</f>
        <v>Support-E04923</v>
      </c>
      <c r="Z981" t="str">
        <f>LEFT(Table1[[#This Row],[Department]],3)</f>
        <v>Sup</v>
      </c>
      <c r="AA981" t="str">
        <f>_xlfn.XLOOKUP(Table1[[#This Row],[Manager ID]],MANAGERS!A:A,MANAGERS!B:B)</f>
        <v>Manager_14</v>
      </c>
      <c r="AB981" t="str" cm="1">
        <f t="array" ref="AB981">_xlfn.XLOOKUP(Table1[[#This Row],[Manager ID]],Table2[[#All],[Manager ID]],Table2[[#All],[Department Head]])</f>
        <v>Marketing</v>
      </c>
      <c r="AC981" s="2">
        <f>_xlfn.XLOOKUP(Table1[[#This Row],[City]],L:L,O:O)</f>
        <v>0.23674293405114402</v>
      </c>
      <c r="AD981" t="str" cm="1">
        <f t="array" ref="AD981">_xlfn.IFS(Table1[[#This Row],[Performance Score]]&gt;=90,"Excellent",Table1[[#This Row],[Performance Score]]&gt;=75,"Good",Table1[[#This Row],[Performance Score]]&gt;=60,"Average",Table1[[#This Row],[Performance Score]]&lt;=60,"Need Improvement")</f>
        <v>Excellent</v>
      </c>
      <c r="AE981" t="str">
        <f>IF(AND(Table1[[#This Row],[Attendance %]]&gt;=80,(Table1[[#This Row],[Performance Score]]&gt;=80)),"Eligible","Not Eligible")</f>
        <v>Eligible</v>
      </c>
      <c r="AF981" t="str">
        <f>IF(Table1[[#This Row],[Performance Score]]&gt;=80,"High Performer","Low Performer")</f>
        <v>High Performer</v>
      </c>
      <c r="AG981" t="str" cm="1">
        <f t="array" aca="1" ref="AG981" ca="1">_xlfn.IFS(Table1[[#This Row],[Experience]]&lt;=3,"Junior",Table1[[#This Row],[Experience]]&lt;=7,"Mid Level",Table1[[#This Row],[Experience]]&gt;=7,"Senior")</f>
        <v>Junior</v>
      </c>
      <c r="AH981" t="str">
        <f>IF(Table1[[#This Row],[Attendance %]]&gt;75,"OK","Below 75")</f>
        <v>OK</v>
      </c>
      <c r="AI981" t="b">
        <f>ISBLANK(Table1[[#This Row],[Employee ID]])</f>
        <v>0</v>
      </c>
      <c r="AJ981" t="b">
        <f>ISNUMBER(Table1[[#This Row],[Total Salary  ]])</f>
        <v>1</v>
      </c>
      <c r="AK981" t="str">
        <f>IFERROR(_xlfn.XLOOKUP(Table1[[#This Row],[Manager ID]],MANAGERS!A:A,MANAGERS!B:B),"Not Found")</f>
        <v>Manager_14</v>
      </c>
    </row>
    <row r="982" spans="1:37" x14ac:dyDescent="0.2">
      <c r="A982" t="s">
        <v>1705</v>
      </c>
      <c r="B982" t="s">
        <v>77</v>
      </c>
      <c r="C982" t="s">
        <v>21</v>
      </c>
      <c r="D982" t="s">
        <v>81</v>
      </c>
      <c r="E982" t="s">
        <v>65</v>
      </c>
      <c r="F982" s="1">
        <v>45387</v>
      </c>
      <c r="G982" s="1">
        <v>34709</v>
      </c>
      <c r="H982">
        <v>92852</v>
      </c>
      <c r="I982">
        <v>27154</v>
      </c>
      <c r="J982">
        <v>86</v>
      </c>
      <c r="K982">
        <v>57</v>
      </c>
      <c r="L982" t="s">
        <v>31</v>
      </c>
      <c r="M982">
        <v>120</v>
      </c>
      <c r="N982">
        <f>Table1[[#This Row],[Basic Salary]]+Table1[[#This Row],[Bonus]]</f>
        <v>120006</v>
      </c>
      <c r="O982" s="2">
        <f>Table1[[#This Row],[Bonus]]/Table1[[#This Row],[Basic Salary]]</f>
        <v>0.29244388920001724</v>
      </c>
      <c r="P982">
        <f ca="1">DATEDIF(Table1[[#This Row],[Date of Birth]],TODAY(),"Y")</f>
        <v>31</v>
      </c>
      <c r="Q982">
        <f ca="1">DATEDIF(Table1[[#This Row],[Joining Date]],TODAY(),"Y")</f>
        <v>2</v>
      </c>
      <c r="R982" t="str">
        <f ca="1">IF(YEAR(Table1[[#This Row],[Joining Date]])=YEAR(TODAY()),"Yes","No")</f>
        <v>No</v>
      </c>
      <c r="S982" t="str">
        <f ca="1">IF(Table1[[#This Row],[Experience]]&gt;5,"Yes","No")</f>
        <v>No</v>
      </c>
      <c r="T982" t="str">
        <f>TEXT(Table1[[#This Row],[Joining Date]],"mmmm")</f>
        <v>April</v>
      </c>
      <c r="U982" t="str">
        <f>TEXT(Table1[[#This Row],[Joining Date]],"yyyy")</f>
        <v>2024</v>
      </c>
      <c r="V982" s="5">
        <f ca="1">TODAY()-Table1[[#This Row],[Joining Date]]</f>
        <v>852</v>
      </c>
      <c r="W982" t="str">
        <f>LEFT(Table1[[#This Row],[Employee Name]],FIND(" ",Table1[[#This Row],[Employee Name]])-1)</f>
        <v>Rohan</v>
      </c>
      <c r="X982" t="str">
        <f>RIGHT(Table1[[#This Row],[Employee Name]],LEN(Table1[[#This Row],[Employee Name]])-FIND(" ",Table1[[#This Row],[Employee Name]]))</f>
        <v>Gupta</v>
      </c>
      <c r="Y982" t="str">
        <f>Table1[[#This Row],[Department]]&amp;"-"&amp;Table1[[#This Row],[Employee ID]]</f>
        <v>Sales-E01649</v>
      </c>
      <c r="Z982" t="str">
        <f>LEFT(Table1[[#This Row],[Department]],3)</f>
        <v>Sal</v>
      </c>
      <c r="AA982" t="str">
        <f>_xlfn.XLOOKUP(Table1[[#This Row],[Manager ID]],MANAGERS!A:A,MANAGERS!B:B)</f>
        <v>Manager_20</v>
      </c>
      <c r="AB982" t="str" cm="1">
        <f t="array" ref="AB982">_xlfn.XLOOKUP(Table1[[#This Row],[Manager ID]],Table2[[#All],[Manager ID]],Table2[[#All],[Department Head]])</f>
        <v>Operations</v>
      </c>
      <c r="AC982" s="2">
        <f>_xlfn.XLOOKUP(Table1[[#This Row],[City]],L:L,O:O)</f>
        <v>0.241864189087755</v>
      </c>
      <c r="AD982" t="str" cm="1">
        <f t="array" ref="AD982">_xlfn.IFS(Table1[[#This Row],[Performance Score]]&gt;=90,"Excellent",Table1[[#This Row],[Performance Score]]&gt;=75,"Good",Table1[[#This Row],[Performance Score]]&gt;=60,"Average",Table1[[#This Row],[Performance Score]]&lt;=60,"Need Improvement")</f>
        <v>Need Improvement</v>
      </c>
      <c r="AE982" t="str">
        <f>IF(AND(Table1[[#This Row],[Attendance %]]&gt;=80,(Table1[[#This Row],[Performance Score]]&gt;=80)),"Eligible","Not Eligible")</f>
        <v>Not Eligible</v>
      </c>
      <c r="AF982" t="str">
        <f>IF(Table1[[#This Row],[Performance Score]]&gt;=80,"High Performer","Low Performer")</f>
        <v>Low Performer</v>
      </c>
      <c r="AG982" t="str" cm="1">
        <f t="array" aca="1" ref="AG982" ca="1">_xlfn.IFS(Table1[[#This Row],[Experience]]&lt;=3,"Junior",Table1[[#This Row],[Experience]]&lt;=7,"Mid Level",Table1[[#This Row],[Experience]]&gt;=7,"Senior")</f>
        <v>Junior</v>
      </c>
      <c r="AH982" t="str">
        <f>IF(Table1[[#This Row],[Attendance %]]&gt;75,"OK","Below 75")</f>
        <v>OK</v>
      </c>
      <c r="AI982" t="b">
        <f>ISBLANK(Table1[[#This Row],[Employee ID]])</f>
        <v>0</v>
      </c>
      <c r="AJ982" t="b">
        <f>ISNUMBER(Table1[[#This Row],[Total Salary  ]])</f>
        <v>1</v>
      </c>
      <c r="AK982" t="str">
        <f>IFERROR(_xlfn.XLOOKUP(Table1[[#This Row],[Manager ID]],MANAGERS!A:A,MANAGERS!B:B),"Not Found")</f>
        <v>Manager_20</v>
      </c>
    </row>
    <row r="983" spans="1:37" x14ac:dyDescent="0.2">
      <c r="A983" t="s">
        <v>1667</v>
      </c>
      <c r="B983" t="s">
        <v>89</v>
      </c>
      <c r="C983" t="s">
        <v>15</v>
      </c>
      <c r="D983" t="s">
        <v>81</v>
      </c>
      <c r="E983" t="s">
        <v>17</v>
      </c>
      <c r="F983" s="1">
        <v>45698</v>
      </c>
      <c r="G983" s="1">
        <v>35303</v>
      </c>
      <c r="H983">
        <v>97223</v>
      </c>
      <c r="I983">
        <v>22719</v>
      </c>
      <c r="J983">
        <v>69</v>
      </c>
      <c r="K983">
        <v>60</v>
      </c>
      <c r="L983" t="s">
        <v>18</v>
      </c>
      <c r="M983">
        <v>112</v>
      </c>
      <c r="N983">
        <f>Table1[[#This Row],[Basic Salary]]+Table1[[#This Row],[Bonus]]</f>
        <v>119942</v>
      </c>
      <c r="O983" s="2">
        <f>Table1[[#This Row],[Bonus]]/Table1[[#This Row],[Basic Salary]]</f>
        <v>0.23367927342295547</v>
      </c>
      <c r="P983">
        <f ca="1">DATEDIF(Table1[[#This Row],[Date of Birth]],TODAY(),"Y")</f>
        <v>29</v>
      </c>
      <c r="Q983">
        <f ca="1">DATEDIF(Table1[[#This Row],[Joining Date]],TODAY(),"Y")</f>
        <v>1</v>
      </c>
      <c r="R983" t="str">
        <f ca="1">IF(YEAR(Table1[[#This Row],[Joining Date]])=YEAR(TODAY()),"Yes","No")</f>
        <v>No</v>
      </c>
      <c r="S983" t="str">
        <f ca="1">IF(Table1[[#This Row],[Experience]]&gt;5,"Yes","No")</f>
        <v>No</v>
      </c>
      <c r="T983" t="str">
        <f>TEXT(Table1[[#This Row],[Joining Date]],"mmmm")</f>
        <v>February</v>
      </c>
      <c r="U983" t="str">
        <f>TEXT(Table1[[#This Row],[Joining Date]],"yyyy")</f>
        <v>2025</v>
      </c>
      <c r="V983" s="5">
        <f ca="1">TODAY()-Table1[[#This Row],[Joining Date]]</f>
        <v>541</v>
      </c>
      <c r="W983" t="str">
        <f>LEFT(Table1[[#This Row],[Employee Name]],FIND(" ",Table1[[#This Row],[Employee Name]])-1)</f>
        <v>Tarun</v>
      </c>
      <c r="X983" t="str">
        <f>RIGHT(Table1[[#This Row],[Employee Name]],LEN(Table1[[#This Row],[Employee Name]])-FIND(" ",Table1[[#This Row],[Employee Name]]))</f>
        <v>Verma</v>
      </c>
      <c r="Y983" t="str">
        <f>Table1[[#This Row],[Department]]&amp;"-"&amp;Table1[[#This Row],[Employee ID]]</f>
        <v>Sales-E01611</v>
      </c>
      <c r="Z983" t="str">
        <f>LEFT(Table1[[#This Row],[Department]],3)</f>
        <v>Sal</v>
      </c>
      <c r="AA983" t="str">
        <f>_xlfn.XLOOKUP(Table1[[#This Row],[Manager ID]],MANAGERS!A:A,MANAGERS!B:B)</f>
        <v>Manager_12</v>
      </c>
      <c r="AB983" t="str" cm="1">
        <f t="array" ref="AB983">_xlfn.XLOOKUP(Table1[[#This Row],[Manager ID]],Table2[[#All],[Manager ID]],Table2[[#All],[Department Head]])</f>
        <v>Marketing</v>
      </c>
      <c r="AC983" s="2">
        <f>_xlfn.XLOOKUP(Table1[[#This Row],[City]],L:L,O:O)</f>
        <v>0.21356479274849693</v>
      </c>
      <c r="AD983" t="str" cm="1">
        <f t="array" ref="AD983">_xlfn.IFS(Table1[[#This Row],[Performance Score]]&gt;=90,"Excellent",Table1[[#This Row],[Performance Score]]&gt;=75,"Good",Table1[[#This Row],[Performance Score]]&gt;=60,"Average",Table1[[#This Row],[Performance Score]]&lt;=60,"Need Improvement")</f>
        <v>Average</v>
      </c>
      <c r="AE983" t="str">
        <f>IF(AND(Table1[[#This Row],[Attendance %]]&gt;=80,(Table1[[#This Row],[Performance Score]]&gt;=80)),"Eligible","Not Eligible")</f>
        <v>Not Eligible</v>
      </c>
      <c r="AF983" t="str">
        <f>IF(Table1[[#This Row],[Performance Score]]&gt;=80,"High Performer","Low Performer")</f>
        <v>Low Performer</v>
      </c>
      <c r="AG983" t="str" cm="1">
        <f t="array" aca="1" ref="AG983" ca="1">_xlfn.IFS(Table1[[#This Row],[Experience]]&lt;=3,"Junior",Table1[[#This Row],[Experience]]&lt;=7,"Mid Level",Table1[[#This Row],[Experience]]&gt;=7,"Senior")</f>
        <v>Junior</v>
      </c>
      <c r="AH983" t="str">
        <f>IF(Table1[[#This Row],[Attendance %]]&gt;75,"OK","Below 75")</f>
        <v>Below 75</v>
      </c>
      <c r="AI983" t="b">
        <f>ISBLANK(Table1[[#This Row],[Employee ID]])</f>
        <v>0</v>
      </c>
      <c r="AJ983" t="b">
        <f>ISNUMBER(Table1[[#This Row],[Total Salary  ]])</f>
        <v>1</v>
      </c>
      <c r="AK983" t="str">
        <f>IFERROR(_xlfn.XLOOKUP(Table1[[#This Row],[Manager ID]],MANAGERS!A:A,MANAGERS!B:B),"Not Found")</f>
        <v>Manager_12</v>
      </c>
    </row>
    <row r="984" spans="1:37" x14ac:dyDescent="0.2">
      <c r="A984" t="s">
        <v>4261</v>
      </c>
      <c r="B984" t="s">
        <v>89</v>
      </c>
      <c r="C984" t="s">
        <v>21</v>
      </c>
      <c r="D984" t="s">
        <v>33</v>
      </c>
      <c r="E984" t="s">
        <v>65</v>
      </c>
      <c r="F984" s="1">
        <v>43371</v>
      </c>
      <c r="G984" s="1">
        <v>31859</v>
      </c>
      <c r="H984">
        <v>105612</v>
      </c>
      <c r="I984">
        <v>14316</v>
      </c>
      <c r="J984">
        <v>86</v>
      </c>
      <c r="K984">
        <v>44</v>
      </c>
      <c r="L984" t="s">
        <v>31</v>
      </c>
      <c r="M984">
        <v>105</v>
      </c>
      <c r="N984">
        <f>Table1[[#This Row],[Basic Salary]]+Table1[[#This Row],[Bonus]]</f>
        <v>119928</v>
      </c>
      <c r="O984" s="2">
        <f>Table1[[#This Row],[Bonus]]/Table1[[#This Row],[Basic Salary]]</f>
        <v>0.13555277809339847</v>
      </c>
      <c r="P984">
        <f ca="1">DATEDIF(Table1[[#This Row],[Date of Birth]],TODAY(),"Y")</f>
        <v>39</v>
      </c>
      <c r="Q984">
        <f ca="1">DATEDIF(Table1[[#This Row],[Joining Date]],TODAY(),"Y")</f>
        <v>7</v>
      </c>
      <c r="R984" t="str">
        <f ca="1">IF(YEAR(Table1[[#This Row],[Joining Date]])=YEAR(TODAY()),"Yes","No")</f>
        <v>No</v>
      </c>
      <c r="S984" t="str">
        <f ca="1">IF(Table1[[#This Row],[Experience]]&gt;5,"Yes","No")</f>
        <v>Yes</v>
      </c>
      <c r="T984" t="str">
        <f>TEXT(Table1[[#This Row],[Joining Date]],"mmmm")</f>
        <v>September</v>
      </c>
      <c r="U984" t="str">
        <f>TEXT(Table1[[#This Row],[Joining Date]],"yyyy")</f>
        <v>2018</v>
      </c>
      <c r="V984" s="5">
        <f ca="1">TODAY()-Table1[[#This Row],[Joining Date]]</f>
        <v>2868</v>
      </c>
      <c r="W984" t="str">
        <f>LEFT(Table1[[#This Row],[Employee Name]],FIND(" ",Table1[[#This Row],[Employee Name]])-1)</f>
        <v>Tarun</v>
      </c>
      <c r="X984" t="str">
        <f>RIGHT(Table1[[#This Row],[Employee Name]],LEN(Table1[[#This Row],[Employee Name]])-FIND(" ",Table1[[#This Row],[Employee Name]]))</f>
        <v>Verma</v>
      </c>
      <c r="Y984" t="str">
        <f>Table1[[#This Row],[Department]]&amp;"-"&amp;Table1[[#This Row],[Employee ID]]</f>
        <v>Marketing-E04205</v>
      </c>
      <c r="Z984" t="str">
        <f>LEFT(Table1[[#This Row],[Department]],3)</f>
        <v>Mar</v>
      </c>
      <c r="AA984" t="str">
        <f>_xlfn.XLOOKUP(Table1[[#This Row],[Manager ID]],MANAGERS!A:A,MANAGERS!B:B)</f>
        <v>Manager_5</v>
      </c>
      <c r="AB984" t="str" cm="1">
        <f t="array" ref="AB984">_xlfn.XLOOKUP(Table1[[#This Row],[Manager ID]],Table2[[#All],[Manager ID]],Table2[[#All],[Department Head]])</f>
        <v>Sales</v>
      </c>
      <c r="AC984" s="2">
        <f>_xlfn.XLOOKUP(Table1[[#This Row],[City]],L:L,O:O)</f>
        <v>0.241864189087755</v>
      </c>
      <c r="AD984" t="str" cm="1">
        <f t="array" ref="AD984">_xlfn.IFS(Table1[[#This Row],[Performance Score]]&gt;=90,"Excellent",Table1[[#This Row],[Performance Score]]&gt;=75,"Good",Table1[[#This Row],[Performance Score]]&gt;=60,"Average",Table1[[#This Row],[Performance Score]]&lt;=60,"Need Improvement")</f>
        <v>Need Improvement</v>
      </c>
      <c r="AE984" t="str">
        <f>IF(AND(Table1[[#This Row],[Attendance %]]&gt;=80,(Table1[[#This Row],[Performance Score]]&gt;=80)),"Eligible","Not Eligible")</f>
        <v>Not Eligible</v>
      </c>
      <c r="AF984" t="str">
        <f>IF(Table1[[#This Row],[Performance Score]]&gt;=80,"High Performer","Low Performer")</f>
        <v>Low Performer</v>
      </c>
      <c r="AG984" t="str" cm="1">
        <f t="array" aca="1" ref="AG984" ca="1">_xlfn.IFS(Table1[[#This Row],[Experience]]&lt;=3,"Junior",Table1[[#This Row],[Experience]]&lt;=7,"Mid Level",Table1[[#This Row],[Experience]]&gt;=7,"Senior")</f>
        <v>Mid Level</v>
      </c>
      <c r="AH984" t="str">
        <f>IF(Table1[[#This Row],[Attendance %]]&gt;75,"OK","Below 75")</f>
        <v>OK</v>
      </c>
      <c r="AI984" t="b">
        <f>ISBLANK(Table1[[#This Row],[Employee ID]])</f>
        <v>0</v>
      </c>
      <c r="AJ984" t="b">
        <f>ISNUMBER(Table1[[#This Row],[Total Salary  ]])</f>
        <v>1</v>
      </c>
      <c r="AK984" t="str">
        <f>IFERROR(_xlfn.XLOOKUP(Table1[[#This Row],[Manager ID]],MANAGERS!A:A,MANAGERS!B:B),"Not Found")</f>
        <v>Manager_5</v>
      </c>
    </row>
    <row r="985" spans="1:37" x14ac:dyDescent="0.2">
      <c r="A985" t="s">
        <v>2200</v>
      </c>
      <c r="B985" t="s">
        <v>60</v>
      </c>
      <c r="C985" t="s">
        <v>15</v>
      </c>
      <c r="D985" t="s">
        <v>46</v>
      </c>
      <c r="E985" t="s">
        <v>65</v>
      </c>
      <c r="F985" s="1">
        <v>45130</v>
      </c>
      <c r="G985" s="1">
        <v>35741</v>
      </c>
      <c r="H985">
        <v>94348</v>
      </c>
      <c r="I985">
        <v>25563</v>
      </c>
      <c r="J985">
        <v>65</v>
      </c>
      <c r="K985">
        <v>71</v>
      </c>
      <c r="L985" t="s">
        <v>37</v>
      </c>
      <c r="M985">
        <v>102</v>
      </c>
      <c r="N985">
        <f>Table1[[#This Row],[Basic Salary]]+Table1[[#This Row],[Bonus]]</f>
        <v>119911</v>
      </c>
      <c r="O985" s="2">
        <f>Table1[[#This Row],[Bonus]]/Table1[[#This Row],[Basic Salary]]</f>
        <v>0.27094374019587059</v>
      </c>
      <c r="P985">
        <f ca="1">DATEDIF(Table1[[#This Row],[Date of Birth]],TODAY(),"Y")</f>
        <v>28</v>
      </c>
      <c r="Q985">
        <f ca="1">DATEDIF(Table1[[#This Row],[Joining Date]],TODAY(),"Y")</f>
        <v>3</v>
      </c>
      <c r="R985" t="str">
        <f ca="1">IF(YEAR(Table1[[#This Row],[Joining Date]])=YEAR(TODAY()),"Yes","No")</f>
        <v>No</v>
      </c>
      <c r="S985" t="str">
        <f ca="1">IF(Table1[[#This Row],[Experience]]&gt;5,"Yes","No")</f>
        <v>No</v>
      </c>
      <c r="T985" t="str">
        <f>TEXT(Table1[[#This Row],[Joining Date]],"mmmm")</f>
        <v>July</v>
      </c>
      <c r="U985" t="str">
        <f>TEXT(Table1[[#This Row],[Joining Date]],"yyyy")</f>
        <v>2023</v>
      </c>
      <c r="V985" s="5">
        <f ca="1">TODAY()-Table1[[#This Row],[Joining Date]]</f>
        <v>1109</v>
      </c>
      <c r="W985" t="str">
        <f>LEFT(Table1[[#This Row],[Employee Name]],FIND(" ",Table1[[#This Row],[Employee Name]])-1)</f>
        <v>Gayathri</v>
      </c>
      <c r="X985" t="str">
        <f>RIGHT(Table1[[#This Row],[Employee Name]],LEN(Table1[[#This Row],[Employee Name]])-FIND(" ",Table1[[#This Row],[Employee Name]]))</f>
        <v>Iyer</v>
      </c>
      <c r="Y985" t="str">
        <f>Table1[[#This Row],[Department]]&amp;"-"&amp;Table1[[#This Row],[Employee ID]]</f>
        <v>Support-E02144</v>
      </c>
      <c r="Z985" t="str">
        <f>LEFT(Table1[[#This Row],[Department]],3)</f>
        <v>Sup</v>
      </c>
      <c r="AA985" t="str">
        <f>_xlfn.XLOOKUP(Table1[[#This Row],[Manager ID]],MANAGERS!A:A,MANAGERS!B:B)</f>
        <v>Manager_2</v>
      </c>
      <c r="AB985" t="str" cm="1">
        <f t="array" ref="AB985">_xlfn.XLOOKUP(Table1[[#This Row],[Manager ID]],Table2[[#All],[Manager ID]],Table2[[#All],[Department Head]])</f>
        <v>Sales</v>
      </c>
      <c r="AC985" s="2">
        <f>_xlfn.XLOOKUP(Table1[[#This Row],[City]],L:L,O:O)</f>
        <v>0.24036902712549932</v>
      </c>
      <c r="AD985" t="str" cm="1">
        <f t="array" ref="AD985">_xlfn.IFS(Table1[[#This Row],[Performance Score]]&gt;=90,"Excellent",Table1[[#This Row],[Performance Score]]&gt;=75,"Good",Table1[[#This Row],[Performance Score]]&gt;=60,"Average",Table1[[#This Row],[Performance Score]]&lt;=60,"Need Improvement")</f>
        <v>Average</v>
      </c>
      <c r="AE985" t="str">
        <f>IF(AND(Table1[[#This Row],[Attendance %]]&gt;=80,(Table1[[#This Row],[Performance Score]]&gt;=80)),"Eligible","Not Eligible")</f>
        <v>Not Eligible</v>
      </c>
      <c r="AF985" t="str">
        <f>IF(Table1[[#This Row],[Performance Score]]&gt;=80,"High Performer","Low Performer")</f>
        <v>Low Performer</v>
      </c>
      <c r="AG985" t="str" cm="1">
        <f t="array" aca="1" ref="AG985" ca="1">_xlfn.IFS(Table1[[#This Row],[Experience]]&lt;=3,"Junior",Table1[[#This Row],[Experience]]&lt;=7,"Mid Level",Table1[[#This Row],[Experience]]&gt;=7,"Senior")</f>
        <v>Junior</v>
      </c>
      <c r="AH985" t="str">
        <f>IF(Table1[[#This Row],[Attendance %]]&gt;75,"OK","Below 75")</f>
        <v>Below 75</v>
      </c>
      <c r="AI985" t="b">
        <f>ISBLANK(Table1[[#This Row],[Employee ID]])</f>
        <v>0</v>
      </c>
      <c r="AJ985" t="b">
        <f>ISNUMBER(Table1[[#This Row],[Total Salary  ]])</f>
        <v>1</v>
      </c>
      <c r="AK985" t="str">
        <f>IFERROR(_xlfn.XLOOKUP(Table1[[#This Row],[Manager ID]],MANAGERS!A:A,MANAGERS!B:B),"Not Found")</f>
        <v>Manager_2</v>
      </c>
    </row>
    <row r="986" spans="1:37" x14ac:dyDescent="0.2">
      <c r="A986" t="s">
        <v>1759</v>
      </c>
      <c r="B986" t="s">
        <v>87</v>
      </c>
      <c r="C986" t="s">
        <v>21</v>
      </c>
      <c r="D986" t="s">
        <v>40</v>
      </c>
      <c r="E986" t="s">
        <v>22</v>
      </c>
      <c r="F986" s="1">
        <v>45832</v>
      </c>
      <c r="G986" s="1">
        <v>40646</v>
      </c>
      <c r="H986">
        <v>109930</v>
      </c>
      <c r="I986">
        <v>9977</v>
      </c>
      <c r="J986">
        <v>63</v>
      </c>
      <c r="K986">
        <v>40</v>
      </c>
      <c r="L986" t="s">
        <v>27</v>
      </c>
      <c r="M986">
        <v>106</v>
      </c>
      <c r="N986">
        <f>Table1[[#This Row],[Basic Salary]]+Table1[[#This Row],[Bonus]]</f>
        <v>119907</v>
      </c>
      <c r="O986" s="2">
        <f>Table1[[#This Row],[Bonus]]/Table1[[#This Row],[Basic Salary]]</f>
        <v>9.0757754934958607E-2</v>
      </c>
      <c r="P986">
        <f ca="1">DATEDIF(Table1[[#This Row],[Date of Birth]],TODAY(),"Y")</f>
        <v>15</v>
      </c>
      <c r="Q986">
        <f ca="1">DATEDIF(Table1[[#This Row],[Joining Date]],TODAY(),"Y")</f>
        <v>1</v>
      </c>
      <c r="R986" t="str">
        <f ca="1">IF(YEAR(Table1[[#This Row],[Joining Date]])=YEAR(TODAY()),"Yes","No")</f>
        <v>No</v>
      </c>
      <c r="S986" t="str">
        <f ca="1">IF(Table1[[#This Row],[Experience]]&gt;5,"Yes","No")</f>
        <v>No</v>
      </c>
      <c r="T986" t="str">
        <f>TEXT(Table1[[#This Row],[Joining Date]],"mmmm")</f>
        <v>June</v>
      </c>
      <c r="U986" t="str">
        <f>TEXT(Table1[[#This Row],[Joining Date]],"yyyy")</f>
        <v>2025</v>
      </c>
      <c r="V986" s="5">
        <f ca="1">TODAY()-Table1[[#This Row],[Joining Date]]</f>
        <v>407</v>
      </c>
      <c r="W986" t="str">
        <f>LEFT(Table1[[#This Row],[Employee Name]],FIND(" ",Table1[[#This Row],[Employee Name]])-1)</f>
        <v>Arjun</v>
      </c>
      <c r="X986" t="str">
        <f>RIGHT(Table1[[#This Row],[Employee Name]],LEN(Table1[[#This Row],[Employee Name]])-FIND(" ",Table1[[#This Row],[Employee Name]]))</f>
        <v>Mehta</v>
      </c>
      <c r="Y986" t="str">
        <f>Table1[[#This Row],[Department]]&amp;"-"&amp;Table1[[#This Row],[Employee ID]]</f>
        <v>IT-E01703</v>
      </c>
      <c r="Z986" t="str">
        <f>LEFT(Table1[[#This Row],[Department]],3)</f>
        <v>IT</v>
      </c>
      <c r="AA986" t="str">
        <f>_xlfn.XLOOKUP(Table1[[#This Row],[Manager ID]],MANAGERS!A:A,MANAGERS!B:B)</f>
        <v>Manager_6</v>
      </c>
      <c r="AB986" t="str" cm="1">
        <f t="array" ref="AB986">_xlfn.XLOOKUP(Table1[[#This Row],[Manager ID]],Table2[[#All],[Manager ID]],Table2[[#All],[Department Head]])</f>
        <v>HR</v>
      </c>
      <c r="AC986" s="2">
        <f>_xlfn.XLOOKUP(Table1[[#This Row],[City]],L:L,O:O)</f>
        <v>0.23674293405114402</v>
      </c>
      <c r="AD986" t="str" cm="1">
        <f t="array" ref="AD986">_xlfn.IFS(Table1[[#This Row],[Performance Score]]&gt;=90,"Excellent",Table1[[#This Row],[Performance Score]]&gt;=75,"Good",Table1[[#This Row],[Performance Score]]&gt;=60,"Average",Table1[[#This Row],[Performance Score]]&lt;=60,"Need Improvement")</f>
        <v>Need Improvement</v>
      </c>
      <c r="AE986" t="str">
        <f>IF(AND(Table1[[#This Row],[Attendance %]]&gt;=80,(Table1[[#This Row],[Performance Score]]&gt;=80)),"Eligible","Not Eligible")</f>
        <v>Not Eligible</v>
      </c>
      <c r="AF986" t="str">
        <f>IF(Table1[[#This Row],[Performance Score]]&gt;=80,"High Performer","Low Performer")</f>
        <v>Low Performer</v>
      </c>
      <c r="AG986" t="str" cm="1">
        <f t="array" aca="1" ref="AG986" ca="1">_xlfn.IFS(Table1[[#This Row],[Experience]]&lt;=3,"Junior",Table1[[#This Row],[Experience]]&lt;=7,"Mid Level",Table1[[#This Row],[Experience]]&gt;=7,"Senior")</f>
        <v>Junior</v>
      </c>
      <c r="AH986" t="str">
        <f>IF(Table1[[#This Row],[Attendance %]]&gt;75,"OK","Below 75")</f>
        <v>Below 75</v>
      </c>
      <c r="AI986" t="b">
        <f>ISBLANK(Table1[[#This Row],[Employee ID]])</f>
        <v>0</v>
      </c>
      <c r="AJ986" t="b">
        <f>ISNUMBER(Table1[[#This Row],[Total Salary  ]])</f>
        <v>1</v>
      </c>
      <c r="AK986" t="str">
        <f>IFERROR(_xlfn.XLOOKUP(Table1[[#This Row],[Manager ID]],MANAGERS!A:A,MANAGERS!B:B),"Not Found")</f>
        <v>Manager_6</v>
      </c>
    </row>
    <row r="987" spans="1:37" x14ac:dyDescent="0.2">
      <c r="A987" t="s">
        <v>3862</v>
      </c>
      <c r="B987" t="s">
        <v>29</v>
      </c>
      <c r="C987" t="s">
        <v>15</v>
      </c>
      <c r="D987" t="s">
        <v>81</v>
      </c>
      <c r="E987" t="s">
        <v>26</v>
      </c>
      <c r="F987" s="1">
        <v>44161</v>
      </c>
      <c r="G987" s="1">
        <v>36526</v>
      </c>
      <c r="H987">
        <v>111999</v>
      </c>
      <c r="I987">
        <v>7893</v>
      </c>
      <c r="J987">
        <v>79</v>
      </c>
      <c r="K987">
        <v>99</v>
      </c>
      <c r="L987" t="s">
        <v>31</v>
      </c>
      <c r="M987">
        <v>113</v>
      </c>
      <c r="N987">
        <f>Table1[[#This Row],[Basic Salary]]+Table1[[#This Row],[Bonus]]</f>
        <v>119892</v>
      </c>
      <c r="O987" s="2">
        <f>Table1[[#This Row],[Bonus]]/Table1[[#This Row],[Basic Salary]]</f>
        <v>7.0473843516459966E-2</v>
      </c>
      <c r="P987">
        <f ca="1">DATEDIF(Table1[[#This Row],[Date of Birth]],TODAY(),"Y")</f>
        <v>26</v>
      </c>
      <c r="Q987">
        <f ca="1">DATEDIF(Table1[[#This Row],[Joining Date]],TODAY(),"Y")</f>
        <v>5</v>
      </c>
      <c r="R987" t="str">
        <f ca="1">IF(YEAR(Table1[[#This Row],[Joining Date]])=YEAR(TODAY()),"Yes","No")</f>
        <v>No</v>
      </c>
      <c r="S987" t="str">
        <f ca="1">IF(Table1[[#This Row],[Experience]]&gt;5,"Yes","No")</f>
        <v>No</v>
      </c>
      <c r="T987" t="str">
        <f>TEXT(Table1[[#This Row],[Joining Date]],"mmmm")</f>
        <v>November</v>
      </c>
      <c r="U987" t="str">
        <f>TEXT(Table1[[#This Row],[Joining Date]],"yyyy")</f>
        <v>2020</v>
      </c>
      <c r="V987" s="5">
        <f ca="1">TODAY()-Table1[[#This Row],[Joining Date]]</f>
        <v>2078</v>
      </c>
      <c r="W987" t="str">
        <f>LEFT(Table1[[#This Row],[Employee Name]],FIND(" ",Table1[[#This Row],[Employee Name]])-1)</f>
        <v>Vikram</v>
      </c>
      <c r="X987" t="str">
        <f>RIGHT(Table1[[#This Row],[Employee Name]],LEN(Table1[[#This Row],[Employee Name]])-FIND(" ",Table1[[#This Row],[Employee Name]]))</f>
        <v>Singh</v>
      </c>
      <c r="Y987" t="str">
        <f>Table1[[#This Row],[Department]]&amp;"-"&amp;Table1[[#This Row],[Employee ID]]</f>
        <v>Sales-E03806</v>
      </c>
      <c r="Z987" t="str">
        <f>LEFT(Table1[[#This Row],[Department]],3)</f>
        <v>Sal</v>
      </c>
      <c r="AA987" t="str">
        <f>_xlfn.XLOOKUP(Table1[[#This Row],[Manager ID]],MANAGERS!A:A,MANAGERS!B:B)</f>
        <v>Manager_13</v>
      </c>
      <c r="AB987" t="str" cm="1">
        <f t="array" ref="AB987">_xlfn.XLOOKUP(Table1[[#This Row],[Manager ID]],Table2[[#All],[Manager ID]],Table2[[#All],[Department Head]])</f>
        <v>HR</v>
      </c>
      <c r="AC987" s="2">
        <f>_xlfn.XLOOKUP(Table1[[#This Row],[City]],L:L,O:O)</f>
        <v>0.241864189087755</v>
      </c>
      <c r="AD987" t="str" cm="1">
        <f t="array" ref="AD987">_xlfn.IFS(Table1[[#This Row],[Performance Score]]&gt;=90,"Excellent",Table1[[#This Row],[Performance Score]]&gt;=75,"Good",Table1[[#This Row],[Performance Score]]&gt;=60,"Average",Table1[[#This Row],[Performance Score]]&lt;=60,"Need Improvement")</f>
        <v>Excellent</v>
      </c>
      <c r="AE987" t="str">
        <f>IF(AND(Table1[[#This Row],[Attendance %]]&gt;=80,(Table1[[#This Row],[Performance Score]]&gt;=80)),"Eligible","Not Eligible")</f>
        <v>Not Eligible</v>
      </c>
      <c r="AF987" t="str">
        <f>IF(Table1[[#This Row],[Performance Score]]&gt;=80,"High Performer","Low Performer")</f>
        <v>High Performer</v>
      </c>
      <c r="AG987" t="str" cm="1">
        <f t="array" aca="1" ref="AG987" ca="1">_xlfn.IFS(Table1[[#This Row],[Experience]]&lt;=3,"Junior",Table1[[#This Row],[Experience]]&lt;=7,"Mid Level",Table1[[#This Row],[Experience]]&gt;=7,"Senior")</f>
        <v>Mid Level</v>
      </c>
      <c r="AH987" t="str">
        <f>IF(Table1[[#This Row],[Attendance %]]&gt;75,"OK","Below 75")</f>
        <v>OK</v>
      </c>
      <c r="AI987" t="b">
        <f>ISBLANK(Table1[[#This Row],[Employee ID]])</f>
        <v>0</v>
      </c>
      <c r="AJ987" t="b">
        <f>ISNUMBER(Table1[[#This Row],[Total Salary  ]])</f>
        <v>1</v>
      </c>
      <c r="AK987" t="str">
        <f>IFERROR(_xlfn.XLOOKUP(Table1[[#This Row],[Manager ID]],MANAGERS!A:A,MANAGERS!B:B),"Not Found")</f>
        <v>Manager_13</v>
      </c>
    </row>
    <row r="988" spans="1:37" x14ac:dyDescent="0.2">
      <c r="A988" t="s">
        <v>3335</v>
      </c>
      <c r="B988" t="s">
        <v>29</v>
      </c>
      <c r="C988" t="s">
        <v>21</v>
      </c>
      <c r="D988" t="s">
        <v>33</v>
      </c>
      <c r="E988" t="s">
        <v>22</v>
      </c>
      <c r="F988" s="1">
        <v>43585</v>
      </c>
      <c r="G988" s="1">
        <v>33203</v>
      </c>
      <c r="H988">
        <v>97726</v>
      </c>
      <c r="I988">
        <v>22137</v>
      </c>
      <c r="J988">
        <v>67</v>
      </c>
      <c r="K988">
        <v>66</v>
      </c>
      <c r="L988" t="s">
        <v>23</v>
      </c>
      <c r="M988">
        <v>116</v>
      </c>
      <c r="N988">
        <f>Table1[[#This Row],[Basic Salary]]+Table1[[#This Row],[Bonus]]</f>
        <v>119863</v>
      </c>
      <c r="O988" s="2">
        <f>Table1[[#This Row],[Bonus]]/Table1[[#This Row],[Basic Salary]]</f>
        <v>0.22652108957698053</v>
      </c>
      <c r="P988">
        <f ca="1">DATEDIF(Table1[[#This Row],[Date of Birth]],TODAY(),"Y")</f>
        <v>35</v>
      </c>
      <c r="Q988">
        <f ca="1">DATEDIF(Table1[[#This Row],[Joining Date]],TODAY(),"Y")</f>
        <v>7</v>
      </c>
      <c r="R988" t="str">
        <f ca="1">IF(YEAR(Table1[[#This Row],[Joining Date]])=YEAR(TODAY()),"Yes","No")</f>
        <v>No</v>
      </c>
      <c r="S988" t="str">
        <f ca="1">IF(Table1[[#This Row],[Experience]]&gt;5,"Yes","No")</f>
        <v>Yes</v>
      </c>
      <c r="T988" t="str">
        <f>TEXT(Table1[[#This Row],[Joining Date]],"mmmm")</f>
        <v>April</v>
      </c>
      <c r="U988" t="str">
        <f>TEXT(Table1[[#This Row],[Joining Date]],"yyyy")</f>
        <v>2019</v>
      </c>
      <c r="V988" s="5">
        <f ca="1">TODAY()-Table1[[#This Row],[Joining Date]]</f>
        <v>2654</v>
      </c>
      <c r="W988" t="str">
        <f>LEFT(Table1[[#This Row],[Employee Name]],FIND(" ",Table1[[#This Row],[Employee Name]])-1)</f>
        <v>Vikram</v>
      </c>
      <c r="X988" t="str">
        <f>RIGHT(Table1[[#This Row],[Employee Name]],LEN(Table1[[#This Row],[Employee Name]])-FIND(" ",Table1[[#This Row],[Employee Name]]))</f>
        <v>Singh</v>
      </c>
      <c r="Y988" t="str">
        <f>Table1[[#This Row],[Department]]&amp;"-"&amp;Table1[[#This Row],[Employee ID]]</f>
        <v>Marketing-E03279</v>
      </c>
      <c r="Z988" t="str">
        <f>LEFT(Table1[[#This Row],[Department]],3)</f>
        <v>Mar</v>
      </c>
      <c r="AA988" t="str">
        <f>_xlfn.XLOOKUP(Table1[[#This Row],[Manager ID]],MANAGERS!A:A,MANAGERS!B:B)</f>
        <v>Manager_16</v>
      </c>
      <c r="AB988" t="str" cm="1">
        <f t="array" ref="AB988">_xlfn.XLOOKUP(Table1[[#This Row],[Manager ID]],Table2[[#All],[Manager ID]],Table2[[#All],[Department Head]])</f>
        <v>Sales</v>
      </c>
      <c r="AC988" s="2">
        <f>_xlfn.XLOOKUP(Table1[[#This Row],[City]],L:L,O:O)</f>
        <v>0.23486488519629886</v>
      </c>
      <c r="AD988" t="str" cm="1">
        <f t="array" ref="AD988">_xlfn.IFS(Table1[[#This Row],[Performance Score]]&gt;=90,"Excellent",Table1[[#This Row],[Performance Score]]&gt;=75,"Good",Table1[[#This Row],[Performance Score]]&gt;=60,"Average",Table1[[#This Row],[Performance Score]]&lt;=60,"Need Improvement")</f>
        <v>Average</v>
      </c>
      <c r="AE988" t="str">
        <f>IF(AND(Table1[[#This Row],[Attendance %]]&gt;=80,(Table1[[#This Row],[Performance Score]]&gt;=80)),"Eligible","Not Eligible")</f>
        <v>Not Eligible</v>
      </c>
      <c r="AF988" t="str">
        <f>IF(Table1[[#This Row],[Performance Score]]&gt;=80,"High Performer","Low Performer")</f>
        <v>Low Performer</v>
      </c>
      <c r="AG988" t="str" cm="1">
        <f t="array" aca="1" ref="AG988" ca="1">_xlfn.IFS(Table1[[#This Row],[Experience]]&lt;=3,"Junior",Table1[[#This Row],[Experience]]&lt;=7,"Mid Level",Table1[[#This Row],[Experience]]&gt;=7,"Senior")</f>
        <v>Mid Level</v>
      </c>
      <c r="AH988" t="str">
        <f>IF(Table1[[#This Row],[Attendance %]]&gt;75,"OK","Below 75")</f>
        <v>Below 75</v>
      </c>
      <c r="AI988" t="b">
        <f>ISBLANK(Table1[[#This Row],[Employee ID]])</f>
        <v>0</v>
      </c>
      <c r="AJ988" t="b">
        <f>ISNUMBER(Table1[[#This Row],[Total Salary  ]])</f>
        <v>1</v>
      </c>
      <c r="AK988" t="str">
        <f>IFERROR(_xlfn.XLOOKUP(Table1[[#This Row],[Manager ID]],MANAGERS!A:A,MANAGERS!B:B),"Not Found")</f>
        <v>Manager_16</v>
      </c>
    </row>
    <row r="989" spans="1:37" x14ac:dyDescent="0.2">
      <c r="A989" t="s">
        <v>4339</v>
      </c>
      <c r="B989" t="s">
        <v>129</v>
      </c>
      <c r="C989" t="s">
        <v>15</v>
      </c>
      <c r="D989" t="s">
        <v>16</v>
      </c>
      <c r="E989" t="s">
        <v>22</v>
      </c>
      <c r="F989" s="1">
        <v>45758</v>
      </c>
      <c r="G989" s="1">
        <v>38722</v>
      </c>
      <c r="H989">
        <v>113017</v>
      </c>
      <c r="I989">
        <v>6821</v>
      </c>
      <c r="J989">
        <v>62</v>
      </c>
      <c r="K989">
        <v>68</v>
      </c>
      <c r="L989" t="s">
        <v>37</v>
      </c>
      <c r="M989">
        <v>117</v>
      </c>
      <c r="N989">
        <f>Table1[[#This Row],[Basic Salary]]+Table1[[#This Row],[Bonus]]</f>
        <v>119838</v>
      </c>
      <c r="O989" s="2">
        <f>Table1[[#This Row],[Bonus]]/Table1[[#This Row],[Basic Salary]]</f>
        <v>6.0353752090393481E-2</v>
      </c>
      <c r="P989">
        <f ca="1">DATEDIF(Table1[[#This Row],[Date of Birth]],TODAY(),"Y")</f>
        <v>20</v>
      </c>
      <c r="Q989">
        <f ca="1">DATEDIF(Table1[[#This Row],[Joining Date]],TODAY(),"Y")</f>
        <v>1</v>
      </c>
      <c r="R989" t="str">
        <f ca="1">IF(YEAR(Table1[[#This Row],[Joining Date]])=YEAR(TODAY()),"Yes","No")</f>
        <v>No</v>
      </c>
      <c r="S989" t="str">
        <f ca="1">IF(Table1[[#This Row],[Experience]]&gt;5,"Yes","No")</f>
        <v>No</v>
      </c>
      <c r="T989" t="str">
        <f>TEXT(Table1[[#This Row],[Joining Date]],"mmmm")</f>
        <v>April</v>
      </c>
      <c r="U989" t="str">
        <f>TEXT(Table1[[#This Row],[Joining Date]],"yyyy")</f>
        <v>2025</v>
      </c>
      <c r="V989" s="5">
        <f ca="1">TODAY()-Table1[[#This Row],[Joining Date]]</f>
        <v>481</v>
      </c>
      <c r="W989" t="str">
        <f>LEFT(Table1[[#This Row],[Employee Name]],FIND(" ",Table1[[#This Row],[Employee Name]])-1)</f>
        <v>Aarav</v>
      </c>
      <c r="X989" t="str">
        <f>RIGHT(Table1[[#This Row],[Employee Name]],LEN(Table1[[#This Row],[Employee Name]])-FIND(" ",Table1[[#This Row],[Employee Name]]))</f>
        <v>Sharma</v>
      </c>
      <c r="Y989" t="str">
        <f>Table1[[#This Row],[Department]]&amp;"-"&amp;Table1[[#This Row],[Employee ID]]</f>
        <v>HR-E04283</v>
      </c>
      <c r="Z989" t="str">
        <f>LEFT(Table1[[#This Row],[Department]],3)</f>
        <v>HR</v>
      </c>
      <c r="AA989" t="str">
        <f>_xlfn.XLOOKUP(Table1[[#This Row],[Manager ID]],MANAGERS!A:A,MANAGERS!B:B)</f>
        <v>Manager_17</v>
      </c>
      <c r="AB989" t="str" cm="1">
        <f t="array" ref="AB989">_xlfn.XLOOKUP(Table1[[#This Row],[Manager ID]],Table2[[#All],[Manager ID]],Table2[[#All],[Department Head]])</f>
        <v>Finance</v>
      </c>
      <c r="AC989" s="2">
        <f>_xlfn.XLOOKUP(Table1[[#This Row],[City]],L:L,O:O)</f>
        <v>0.24036902712549932</v>
      </c>
      <c r="AD989" t="str" cm="1">
        <f t="array" ref="AD989">_xlfn.IFS(Table1[[#This Row],[Performance Score]]&gt;=90,"Excellent",Table1[[#This Row],[Performance Score]]&gt;=75,"Good",Table1[[#This Row],[Performance Score]]&gt;=60,"Average",Table1[[#This Row],[Performance Score]]&lt;=60,"Need Improvement")</f>
        <v>Average</v>
      </c>
      <c r="AE989" t="str">
        <f>IF(AND(Table1[[#This Row],[Attendance %]]&gt;=80,(Table1[[#This Row],[Performance Score]]&gt;=80)),"Eligible","Not Eligible")</f>
        <v>Not Eligible</v>
      </c>
      <c r="AF989" t="str">
        <f>IF(Table1[[#This Row],[Performance Score]]&gt;=80,"High Performer","Low Performer")</f>
        <v>Low Performer</v>
      </c>
      <c r="AG989" t="str" cm="1">
        <f t="array" aca="1" ref="AG989" ca="1">_xlfn.IFS(Table1[[#This Row],[Experience]]&lt;=3,"Junior",Table1[[#This Row],[Experience]]&lt;=7,"Mid Level",Table1[[#This Row],[Experience]]&gt;=7,"Senior")</f>
        <v>Junior</v>
      </c>
      <c r="AH989" t="str">
        <f>IF(Table1[[#This Row],[Attendance %]]&gt;75,"OK","Below 75")</f>
        <v>Below 75</v>
      </c>
      <c r="AI989" t="b">
        <f>ISBLANK(Table1[[#This Row],[Employee ID]])</f>
        <v>0</v>
      </c>
      <c r="AJ989" t="b">
        <f>ISNUMBER(Table1[[#This Row],[Total Salary  ]])</f>
        <v>1</v>
      </c>
      <c r="AK989" t="str">
        <f>IFERROR(_xlfn.XLOOKUP(Table1[[#This Row],[Manager ID]],MANAGERS!A:A,MANAGERS!B:B),"Not Found")</f>
        <v>Manager_17</v>
      </c>
    </row>
    <row r="990" spans="1:37" x14ac:dyDescent="0.2">
      <c r="A990" t="s">
        <v>677</v>
      </c>
      <c r="B990" t="s">
        <v>57</v>
      </c>
      <c r="C990" t="s">
        <v>21</v>
      </c>
      <c r="D990" t="s">
        <v>46</v>
      </c>
      <c r="E990" t="s">
        <v>30</v>
      </c>
      <c r="F990" s="1">
        <v>42591</v>
      </c>
      <c r="G990" s="1">
        <v>30830</v>
      </c>
      <c r="H990">
        <v>92652</v>
      </c>
      <c r="I990">
        <v>27174</v>
      </c>
      <c r="J990">
        <v>68</v>
      </c>
      <c r="K990">
        <v>53</v>
      </c>
      <c r="L990" t="s">
        <v>18</v>
      </c>
      <c r="M990">
        <v>102</v>
      </c>
      <c r="N990">
        <f>Table1[[#This Row],[Basic Salary]]+Table1[[#This Row],[Bonus]]</f>
        <v>119826</v>
      </c>
      <c r="O990" s="2">
        <f>Table1[[#This Row],[Bonus]]/Table1[[#This Row],[Basic Salary]]</f>
        <v>0.29329102447869448</v>
      </c>
      <c r="P990">
        <f ca="1">DATEDIF(Table1[[#This Row],[Date of Birth]],TODAY(),"Y")</f>
        <v>42</v>
      </c>
      <c r="Q990">
        <f ca="1">DATEDIF(Table1[[#This Row],[Joining Date]],TODAY(),"Y")</f>
        <v>9</v>
      </c>
      <c r="R990" t="str">
        <f ca="1">IF(YEAR(Table1[[#This Row],[Joining Date]])=YEAR(TODAY()),"Yes","No")</f>
        <v>No</v>
      </c>
      <c r="S990" t="str">
        <f ca="1">IF(Table1[[#This Row],[Experience]]&gt;5,"Yes","No")</f>
        <v>Yes</v>
      </c>
      <c r="T990" t="str">
        <f>TEXT(Table1[[#This Row],[Joining Date]],"mmmm")</f>
        <v>August</v>
      </c>
      <c r="U990" t="str">
        <f>TEXT(Table1[[#This Row],[Joining Date]],"yyyy")</f>
        <v>2016</v>
      </c>
      <c r="V990" s="5">
        <f ca="1">TODAY()-Table1[[#This Row],[Joining Date]]</f>
        <v>3648</v>
      </c>
      <c r="W990" t="str">
        <f>LEFT(Table1[[#This Row],[Employee Name]],FIND(" ",Table1[[#This Row],[Employee Name]])-1)</f>
        <v>Swathi</v>
      </c>
      <c r="X990" t="str">
        <f>RIGHT(Table1[[#This Row],[Employee Name]],LEN(Table1[[#This Row],[Employee Name]])-FIND(" ",Table1[[#This Row],[Employee Name]]))</f>
        <v>Ramesh</v>
      </c>
      <c r="Y990" t="str">
        <f>Table1[[#This Row],[Department]]&amp;"-"&amp;Table1[[#This Row],[Employee ID]]</f>
        <v>Support-E00621</v>
      </c>
      <c r="Z990" t="str">
        <f>LEFT(Table1[[#This Row],[Department]],3)</f>
        <v>Sup</v>
      </c>
      <c r="AA990" t="str">
        <f>_xlfn.XLOOKUP(Table1[[#This Row],[Manager ID]],MANAGERS!A:A,MANAGERS!B:B)</f>
        <v>Manager_2</v>
      </c>
      <c r="AB990" t="str" cm="1">
        <f t="array" ref="AB990">_xlfn.XLOOKUP(Table1[[#This Row],[Manager ID]],Table2[[#All],[Manager ID]],Table2[[#All],[Department Head]])</f>
        <v>Sales</v>
      </c>
      <c r="AC990" s="2">
        <f>_xlfn.XLOOKUP(Table1[[#This Row],[City]],L:L,O:O)</f>
        <v>0.21356479274849693</v>
      </c>
      <c r="AD990" t="str" cm="1">
        <f t="array" ref="AD990">_xlfn.IFS(Table1[[#This Row],[Performance Score]]&gt;=90,"Excellent",Table1[[#This Row],[Performance Score]]&gt;=75,"Good",Table1[[#This Row],[Performance Score]]&gt;=60,"Average",Table1[[#This Row],[Performance Score]]&lt;=60,"Need Improvement")</f>
        <v>Need Improvement</v>
      </c>
      <c r="AE990" t="str">
        <f>IF(AND(Table1[[#This Row],[Attendance %]]&gt;=80,(Table1[[#This Row],[Performance Score]]&gt;=80)),"Eligible","Not Eligible")</f>
        <v>Not Eligible</v>
      </c>
      <c r="AF990" t="str">
        <f>IF(Table1[[#This Row],[Performance Score]]&gt;=80,"High Performer","Low Performer")</f>
        <v>Low Performer</v>
      </c>
      <c r="AG990" t="str" cm="1">
        <f t="array" aca="1" ref="AG990" ca="1">_xlfn.IFS(Table1[[#This Row],[Experience]]&lt;=3,"Junior",Table1[[#This Row],[Experience]]&lt;=7,"Mid Level",Table1[[#This Row],[Experience]]&gt;=7,"Senior")</f>
        <v>Senior</v>
      </c>
      <c r="AH990" t="str">
        <f>IF(Table1[[#This Row],[Attendance %]]&gt;75,"OK","Below 75")</f>
        <v>Below 75</v>
      </c>
      <c r="AI990" t="b">
        <f>ISBLANK(Table1[[#This Row],[Employee ID]])</f>
        <v>0</v>
      </c>
      <c r="AJ990" t="b">
        <f>ISNUMBER(Table1[[#This Row],[Total Salary  ]])</f>
        <v>1</v>
      </c>
      <c r="AK990" t="str">
        <f>IFERROR(_xlfn.XLOOKUP(Table1[[#This Row],[Manager ID]],MANAGERS!A:A,MANAGERS!B:B),"Not Found")</f>
        <v>Manager_2</v>
      </c>
    </row>
    <row r="991" spans="1:37" x14ac:dyDescent="0.2">
      <c r="A991" t="s">
        <v>3468</v>
      </c>
      <c r="B991" t="s">
        <v>42</v>
      </c>
      <c r="C991" t="s">
        <v>21</v>
      </c>
      <c r="D991" t="s">
        <v>40</v>
      </c>
      <c r="E991" t="s">
        <v>26</v>
      </c>
      <c r="F991" s="1">
        <v>42389</v>
      </c>
      <c r="G991" s="1">
        <v>40461</v>
      </c>
      <c r="H991">
        <v>108469</v>
      </c>
      <c r="I991">
        <v>11334</v>
      </c>
      <c r="J991">
        <v>80</v>
      </c>
      <c r="K991">
        <v>82</v>
      </c>
      <c r="L991" t="s">
        <v>53</v>
      </c>
      <c r="M991">
        <v>101</v>
      </c>
      <c r="N991">
        <f>Table1[[#This Row],[Basic Salary]]+Table1[[#This Row],[Bonus]]</f>
        <v>119803</v>
      </c>
      <c r="O991" s="2">
        <f>Table1[[#This Row],[Bonus]]/Table1[[#This Row],[Basic Salary]]</f>
        <v>0.10449068397422305</v>
      </c>
      <c r="P991">
        <f ca="1">DATEDIF(Table1[[#This Row],[Date of Birth]],TODAY(),"Y")</f>
        <v>15</v>
      </c>
      <c r="Q991">
        <f ca="1">DATEDIF(Table1[[#This Row],[Joining Date]],TODAY(),"Y")</f>
        <v>10</v>
      </c>
      <c r="R991" t="str">
        <f ca="1">IF(YEAR(Table1[[#This Row],[Joining Date]])=YEAR(TODAY()),"Yes","No")</f>
        <v>No</v>
      </c>
      <c r="S991" t="str">
        <f ca="1">IF(Table1[[#This Row],[Experience]]&gt;5,"Yes","No")</f>
        <v>Yes</v>
      </c>
      <c r="T991" t="str">
        <f>TEXT(Table1[[#This Row],[Joining Date]],"mmmm")</f>
        <v>January</v>
      </c>
      <c r="U991" t="str">
        <f>TEXT(Table1[[#This Row],[Joining Date]],"yyyy")</f>
        <v>2016</v>
      </c>
      <c r="V991" s="5">
        <f ca="1">TODAY()-Table1[[#This Row],[Joining Date]]</f>
        <v>3850</v>
      </c>
      <c r="W991" t="str">
        <f>LEFT(Table1[[#This Row],[Employee Name]],FIND(" ",Table1[[#This Row],[Employee Name]])-1)</f>
        <v>Krishna</v>
      </c>
      <c r="X991" t="str">
        <f>RIGHT(Table1[[#This Row],[Employee Name]],LEN(Table1[[#This Row],[Employee Name]])-FIND(" ",Table1[[#This Row],[Employee Name]]))</f>
        <v>Chaitanya</v>
      </c>
      <c r="Y991" t="str">
        <f>Table1[[#This Row],[Department]]&amp;"-"&amp;Table1[[#This Row],[Employee ID]]</f>
        <v>IT-E03412</v>
      </c>
      <c r="Z991" t="str">
        <f>LEFT(Table1[[#This Row],[Department]],3)</f>
        <v>IT</v>
      </c>
      <c r="AA991" t="str">
        <f>_xlfn.XLOOKUP(Table1[[#This Row],[Manager ID]],MANAGERS!A:A,MANAGERS!B:B)</f>
        <v>Manager_1</v>
      </c>
      <c r="AB991" t="str" cm="1">
        <f t="array" ref="AB991">_xlfn.XLOOKUP(Table1[[#This Row],[Manager ID]],Table2[[#All],[Manager ID]],Table2[[#All],[Department Head]])</f>
        <v>Support</v>
      </c>
      <c r="AC991" s="2">
        <f>_xlfn.XLOOKUP(Table1[[#This Row],[City]],L:L,O:O)</f>
        <v>0.23685887225230964</v>
      </c>
      <c r="AD991" t="str" cm="1">
        <f t="array" ref="AD991">_xlfn.IFS(Table1[[#This Row],[Performance Score]]&gt;=90,"Excellent",Table1[[#This Row],[Performance Score]]&gt;=75,"Good",Table1[[#This Row],[Performance Score]]&gt;=60,"Average",Table1[[#This Row],[Performance Score]]&lt;=60,"Need Improvement")</f>
        <v>Good</v>
      </c>
      <c r="AE991" t="str">
        <f>IF(AND(Table1[[#This Row],[Attendance %]]&gt;=80,(Table1[[#This Row],[Performance Score]]&gt;=80)),"Eligible","Not Eligible")</f>
        <v>Eligible</v>
      </c>
      <c r="AF991" t="str">
        <f>IF(Table1[[#This Row],[Performance Score]]&gt;=80,"High Performer","Low Performer")</f>
        <v>High Performer</v>
      </c>
      <c r="AG991" t="str" cm="1">
        <f t="array" aca="1" ref="AG991" ca="1">_xlfn.IFS(Table1[[#This Row],[Experience]]&lt;=3,"Junior",Table1[[#This Row],[Experience]]&lt;=7,"Mid Level",Table1[[#This Row],[Experience]]&gt;=7,"Senior")</f>
        <v>Senior</v>
      </c>
      <c r="AH991" t="str">
        <f>IF(Table1[[#This Row],[Attendance %]]&gt;75,"OK","Below 75")</f>
        <v>OK</v>
      </c>
      <c r="AI991" t="b">
        <f>ISBLANK(Table1[[#This Row],[Employee ID]])</f>
        <v>0</v>
      </c>
      <c r="AJ991" t="b">
        <f>ISNUMBER(Table1[[#This Row],[Total Salary  ]])</f>
        <v>1</v>
      </c>
      <c r="AK991" t="str">
        <f>IFERROR(_xlfn.XLOOKUP(Table1[[#This Row],[Manager ID]],MANAGERS!A:A,MANAGERS!B:B),"Not Found")</f>
        <v>Manager_1</v>
      </c>
    </row>
    <row r="992" spans="1:37" x14ac:dyDescent="0.2">
      <c r="A992" t="s">
        <v>1057</v>
      </c>
      <c r="B992" t="s">
        <v>57</v>
      </c>
      <c r="C992" t="s">
        <v>15</v>
      </c>
      <c r="D992" t="s">
        <v>81</v>
      </c>
      <c r="E992" t="s">
        <v>17</v>
      </c>
      <c r="F992" s="1">
        <v>44355</v>
      </c>
      <c r="G992" s="1">
        <v>37057</v>
      </c>
      <c r="H992">
        <v>107716</v>
      </c>
      <c r="I992">
        <v>12068</v>
      </c>
      <c r="J992">
        <v>91</v>
      </c>
      <c r="K992">
        <v>58</v>
      </c>
      <c r="L992" t="s">
        <v>18</v>
      </c>
      <c r="M992">
        <v>113</v>
      </c>
      <c r="N992">
        <f>Table1[[#This Row],[Basic Salary]]+Table1[[#This Row],[Bonus]]</f>
        <v>119784</v>
      </c>
      <c r="O992" s="2">
        <f>Table1[[#This Row],[Bonus]]/Table1[[#This Row],[Basic Salary]]</f>
        <v>0.11203535222251104</v>
      </c>
      <c r="P992">
        <f ca="1">DATEDIF(Table1[[#This Row],[Date of Birth]],TODAY(),"Y")</f>
        <v>25</v>
      </c>
      <c r="Q992">
        <f ca="1">DATEDIF(Table1[[#This Row],[Joining Date]],TODAY(),"Y")</f>
        <v>5</v>
      </c>
      <c r="R992" t="str">
        <f ca="1">IF(YEAR(Table1[[#This Row],[Joining Date]])=YEAR(TODAY()),"Yes","No")</f>
        <v>No</v>
      </c>
      <c r="S992" t="str">
        <f ca="1">IF(Table1[[#This Row],[Experience]]&gt;5,"Yes","No")</f>
        <v>No</v>
      </c>
      <c r="T992" t="str">
        <f>TEXT(Table1[[#This Row],[Joining Date]],"mmmm")</f>
        <v>June</v>
      </c>
      <c r="U992" t="str">
        <f>TEXT(Table1[[#This Row],[Joining Date]],"yyyy")</f>
        <v>2021</v>
      </c>
      <c r="V992" s="5">
        <f ca="1">TODAY()-Table1[[#This Row],[Joining Date]]</f>
        <v>1884</v>
      </c>
      <c r="W992" t="str">
        <f>LEFT(Table1[[#This Row],[Employee Name]],FIND(" ",Table1[[#This Row],[Employee Name]])-1)</f>
        <v>Swathi</v>
      </c>
      <c r="X992" t="str">
        <f>RIGHT(Table1[[#This Row],[Employee Name]],LEN(Table1[[#This Row],[Employee Name]])-FIND(" ",Table1[[#This Row],[Employee Name]]))</f>
        <v>Ramesh</v>
      </c>
      <c r="Y992" t="str">
        <f>Table1[[#This Row],[Department]]&amp;"-"&amp;Table1[[#This Row],[Employee ID]]</f>
        <v>Sales-E01001</v>
      </c>
      <c r="Z992" t="str">
        <f>LEFT(Table1[[#This Row],[Department]],3)</f>
        <v>Sal</v>
      </c>
      <c r="AA992" t="str">
        <f>_xlfn.XLOOKUP(Table1[[#This Row],[Manager ID]],MANAGERS!A:A,MANAGERS!B:B)</f>
        <v>Manager_13</v>
      </c>
      <c r="AB992" t="str" cm="1">
        <f t="array" ref="AB992">_xlfn.XLOOKUP(Table1[[#This Row],[Manager ID]],Table2[[#All],[Manager ID]],Table2[[#All],[Department Head]])</f>
        <v>HR</v>
      </c>
      <c r="AC992" s="2">
        <f>_xlfn.XLOOKUP(Table1[[#This Row],[City]],L:L,O:O)</f>
        <v>0.21356479274849693</v>
      </c>
      <c r="AD992" t="str" cm="1">
        <f t="array" ref="AD992">_xlfn.IFS(Table1[[#This Row],[Performance Score]]&gt;=90,"Excellent",Table1[[#This Row],[Performance Score]]&gt;=75,"Good",Table1[[#This Row],[Performance Score]]&gt;=60,"Average",Table1[[#This Row],[Performance Score]]&lt;=60,"Need Improvement")</f>
        <v>Need Improvement</v>
      </c>
      <c r="AE992" t="str">
        <f>IF(AND(Table1[[#This Row],[Attendance %]]&gt;=80,(Table1[[#This Row],[Performance Score]]&gt;=80)),"Eligible","Not Eligible")</f>
        <v>Not Eligible</v>
      </c>
      <c r="AF992" t="str">
        <f>IF(Table1[[#This Row],[Performance Score]]&gt;=80,"High Performer","Low Performer")</f>
        <v>Low Performer</v>
      </c>
      <c r="AG992" t="str" cm="1">
        <f t="array" aca="1" ref="AG992" ca="1">_xlfn.IFS(Table1[[#This Row],[Experience]]&lt;=3,"Junior",Table1[[#This Row],[Experience]]&lt;=7,"Mid Level",Table1[[#This Row],[Experience]]&gt;=7,"Senior")</f>
        <v>Mid Level</v>
      </c>
      <c r="AH992" t="str">
        <f>IF(Table1[[#This Row],[Attendance %]]&gt;75,"OK","Below 75")</f>
        <v>OK</v>
      </c>
      <c r="AI992" t="b">
        <f>ISBLANK(Table1[[#This Row],[Employee ID]])</f>
        <v>0</v>
      </c>
      <c r="AJ992" t="b">
        <f>ISNUMBER(Table1[[#This Row],[Total Salary  ]])</f>
        <v>1</v>
      </c>
      <c r="AK992" t="str">
        <f>IFERROR(_xlfn.XLOOKUP(Table1[[#This Row],[Manager ID]],MANAGERS!A:A,MANAGERS!B:B),"Not Found")</f>
        <v>Manager_13</v>
      </c>
    </row>
    <row r="993" spans="1:37" x14ac:dyDescent="0.2">
      <c r="A993" t="s">
        <v>4365</v>
      </c>
      <c r="B993" t="s">
        <v>39</v>
      </c>
      <c r="C993" t="s">
        <v>15</v>
      </c>
      <c r="D993" t="s">
        <v>33</v>
      </c>
      <c r="E993" t="s">
        <v>65</v>
      </c>
      <c r="F993" s="1">
        <v>45503</v>
      </c>
      <c r="G993" s="1">
        <v>32605</v>
      </c>
      <c r="H993">
        <v>95841</v>
      </c>
      <c r="I993">
        <v>23942</v>
      </c>
      <c r="J993">
        <v>69</v>
      </c>
      <c r="K993">
        <v>55</v>
      </c>
      <c r="L993" t="s">
        <v>31</v>
      </c>
      <c r="M993">
        <v>120</v>
      </c>
      <c r="N993">
        <f>Table1[[#This Row],[Basic Salary]]+Table1[[#This Row],[Bonus]]</f>
        <v>119783</v>
      </c>
      <c r="O993" s="2">
        <f>Table1[[#This Row],[Bonus]]/Table1[[#This Row],[Basic Salary]]</f>
        <v>0.24980958045095522</v>
      </c>
      <c r="P993">
        <f ca="1">DATEDIF(Table1[[#This Row],[Date of Birth]],TODAY(),"Y")</f>
        <v>37</v>
      </c>
      <c r="Q993">
        <f ca="1">DATEDIF(Table1[[#This Row],[Joining Date]],TODAY(),"Y")</f>
        <v>2</v>
      </c>
      <c r="R993" t="str">
        <f ca="1">IF(YEAR(Table1[[#This Row],[Joining Date]])=YEAR(TODAY()),"Yes","No")</f>
        <v>No</v>
      </c>
      <c r="S993" t="str">
        <f ca="1">IF(Table1[[#This Row],[Experience]]&gt;5,"Yes","No")</f>
        <v>No</v>
      </c>
      <c r="T993" t="str">
        <f>TEXT(Table1[[#This Row],[Joining Date]],"mmmm")</f>
        <v>July</v>
      </c>
      <c r="U993" t="str">
        <f>TEXT(Table1[[#This Row],[Joining Date]],"yyyy")</f>
        <v>2024</v>
      </c>
      <c r="V993" s="5">
        <f ca="1">TODAY()-Table1[[#This Row],[Joining Date]]</f>
        <v>736</v>
      </c>
      <c r="W993" t="str">
        <f>LEFT(Table1[[#This Row],[Employee Name]],FIND(" ",Table1[[#This Row],[Employee Name]])-1)</f>
        <v>Karan</v>
      </c>
      <c r="X993" t="str">
        <f>RIGHT(Table1[[#This Row],[Employee Name]],LEN(Table1[[#This Row],[Employee Name]])-FIND(" ",Table1[[#This Row],[Employee Name]]))</f>
        <v>Malhotra</v>
      </c>
      <c r="Y993" t="str">
        <f>Table1[[#This Row],[Department]]&amp;"-"&amp;Table1[[#This Row],[Employee ID]]</f>
        <v>Marketing-E04309</v>
      </c>
      <c r="Z993" t="str">
        <f>LEFT(Table1[[#This Row],[Department]],3)</f>
        <v>Mar</v>
      </c>
      <c r="AA993" t="str">
        <f>_xlfn.XLOOKUP(Table1[[#This Row],[Manager ID]],MANAGERS!A:A,MANAGERS!B:B)</f>
        <v>Manager_20</v>
      </c>
      <c r="AB993" t="str" cm="1">
        <f t="array" ref="AB993">_xlfn.XLOOKUP(Table1[[#This Row],[Manager ID]],Table2[[#All],[Manager ID]],Table2[[#All],[Department Head]])</f>
        <v>Operations</v>
      </c>
      <c r="AC993" s="2">
        <f>_xlfn.XLOOKUP(Table1[[#This Row],[City]],L:L,O:O)</f>
        <v>0.241864189087755</v>
      </c>
      <c r="AD993" t="str" cm="1">
        <f t="array" ref="AD993">_xlfn.IFS(Table1[[#This Row],[Performance Score]]&gt;=90,"Excellent",Table1[[#This Row],[Performance Score]]&gt;=75,"Good",Table1[[#This Row],[Performance Score]]&gt;=60,"Average",Table1[[#This Row],[Performance Score]]&lt;=60,"Need Improvement")</f>
        <v>Need Improvement</v>
      </c>
      <c r="AE993" t="str">
        <f>IF(AND(Table1[[#This Row],[Attendance %]]&gt;=80,(Table1[[#This Row],[Performance Score]]&gt;=80)),"Eligible","Not Eligible")</f>
        <v>Not Eligible</v>
      </c>
      <c r="AF993" t="str">
        <f>IF(Table1[[#This Row],[Performance Score]]&gt;=80,"High Performer","Low Performer")</f>
        <v>Low Performer</v>
      </c>
      <c r="AG993" t="str" cm="1">
        <f t="array" aca="1" ref="AG993" ca="1">_xlfn.IFS(Table1[[#This Row],[Experience]]&lt;=3,"Junior",Table1[[#This Row],[Experience]]&lt;=7,"Mid Level",Table1[[#This Row],[Experience]]&gt;=7,"Senior")</f>
        <v>Junior</v>
      </c>
      <c r="AH993" t="str">
        <f>IF(Table1[[#This Row],[Attendance %]]&gt;75,"OK","Below 75")</f>
        <v>Below 75</v>
      </c>
      <c r="AI993" t="b">
        <f>ISBLANK(Table1[[#This Row],[Employee ID]])</f>
        <v>0</v>
      </c>
      <c r="AJ993" t="b">
        <f>ISNUMBER(Table1[[#This Row],[Total Salary  ]])</f>
        <v>1</v>
      </c>
      <c r="AK993" t="str">
        <f>IFERROR(_xlfn.XLOOKUP(Table1[[#This Row],[Manager ID]],MANAGERS!A:A,MANAGERS!B:B),"Not Found")</f>
        <v>Manager_20</v>
      </c>
    </row>
    <row r="994" spans="1:37" x14ac:dyDescent="0.2">
      <c r="A994" t="s">
        <v>3864</v>
      </c>
      <c r="B994" t="s">
        <v>69</v>
      </c>
      <c r="C994" t="s">
        <v>21</v>
      </c>
      <c r="D994" t="s">
        <v>81</v>
      </c>
      <c r="E994" t="s">
        <v>17</v>
      </c>
      <c r="F994" s="1">
        <v>42595</v>
      </c>
      <c r="G994" s="1">
        <v>32432</v>
      </c>
      <c r="H994">
        <v>105615</v>
      </c>
      <c r="I994">
        <v>14147</v>
      </c>
      <c r="J994">
        <v>60</v>
      </c>
      <c r="K994">
        <v>100</v>
      </c>
      <c r="L994" t="s">
        <v>37</v>
      </c>
      <c r="M994">
        <v>113</v>
      </c>
      <c r="N994">
        <f>Table1[[#This Row],[Basic Salary]]+Table1[[#This Row],[Bonus]]</f>
        <v>119762</v>
      </c>
      <c r="O994" s="2">
        <f>Table1[[#This Row],[Bonus]]/Table1[[#This Row],[Basic Salary]]</f>
        <v>0.13394877621549969</v>
      </c>
      <c r="P994">
        <f ca="1">DATEDIF(Table1[[#This Row],[Date of Birth]],TODAY(),"Y")</f>
        <v>37</v>
      </c>
      <c r="Q994">
        <f ca="1">DATEDIF(Table1[[#This Row],[Joining Date]],TODAY(),"Y")</f>
        <v>9</v>
      </c>
      <c r="R994" t="str">
        <f ca="1">IF(YEAR(Table1[[#This Row],[Joining Date]])=YEAR(TODAY()),"Yes","No")</f>
        <v>No</v>
      </c>
      <c r="S994" t="str">
        <f ca="1">IF(Table1[[#This Row],[Experience]]&gt;5,"Yes","No")</f>
        <v>Yes</v>
      </c>
      <c r="T994" t="str">
        <f>TEXT(Table1[[#This Row],[Joining Date]],"mmmm")</f>
        <v>August</v>
      </c>
      <c r="U994" t="str">
        <f>TEXT(Table1[[#This Row],[Joining Date]],"yyyy")</f>
        <v>2016</v>
      </c>
      <c r="V994" s="5">
        <f ca="1">TODAY()-Table1[[#This Row],[Joining Date]]</f>
        <v>3644</v>
      </c>
      <c r="W994" t="str">
        <f>LEFT(Table1[[#This Row],[Employee Name]],FIND(" ",Table1[[#This Row],[Employee Name]])-1)</f>
        <v>Neha</v>
      </c>
      <c r="X994" t="str">
        <f>RIGHT(Table1[[#This Row],[Employee Name]],LEN(Table1[[#This Row],[Employee Name]])-FIND(" ",Table1[[#This Row],[Employee Name]]))</f>
        <v>Kulkarni</v>
      </c>
      <c r="Y994" t="str">
        <f>Table1[[#This Row],[Department]]&amp;"-"&amp;Table1[[#This Row],[Employee ID]]</f>
        <v>Sales-E03808</v>
      </c>
      <c r="Z994" t="str">
        <f>LEFT(Table1[[#This Row],[Department]],3)</f>
        <v>Sal</v>
      </c>
      <c r="AA994" t="str">
        <f>_xlfn.XLOOKUP(Table1[[#This Row],[Manager ID]],MANAGERS!A:A,MANAGERS!B:B)</f>
        <v>Manager_13</v>
      </c>
      <c r="AB994" t="str" cm="1">
        <f t="array" ref="AB994">_xlfn.XLOOKUP(Table1[[#This Row],[Manager ID]],Table2[[#All],[Manager ID]],Table2[[#All],[Department Head]])</f>
        <v>HR</v>
      </c>
      <c r="AC994" s="2">
        <f>_xlfn.XLOOKUP(Table1[[#This Row],[City]],L:L,O:O)</f>
        <v>0.24036902712549932</v>
      </c>
      <c r="AD994" t="str" cm="1">
        <f t="array" ref="AD994">_xlfn.IFS(Table1[[#This Row],[Performance Score]]&gt;=90,"Excellent",Table1[[#This Row],[Performance Score]]&gt;=75,"Good",Table1[[#This Row],[Performance Score]]&gt;=60,"Average",Table1[[#This Row],[Performance Score]]&lt;=60,"Need Improvement")</f>
        <v>Excellent</v>
      </c>
      <c r="AE994" t="str">
        <f>IF(AND(Table1[[#This Row],[Attendance %]]&gt;=80,(Table1[[#This Row],[Performance Score]]&gt;=80)),"Eligible","Not Eligible")</f>
        <v>Not Eligible</v>
      </c>
      <c r="AF994" t="str">
        <f>IF(Table1[[#This Row],[Performance Score]]&gt;=80,"High Performer","Low Performer")</f>
        <v>High Performer</v>
      </c>
      <c r="AG994" t="str" cm="1">
        <f t="array" aca="1" ref="AG994" ca="1">_xlfn.IFS(Table1[[#This Row],[Experience]]&lt;=3,"Junior",Table1[[#This Row],[Experience]]&lt;=7,"Mid Level",Table1[[#This Row],[Experience]]&gt;=7,"Senior")</f>
        <v>Senior</v>
      </c>
      <c r="AH994" t="str">
        <f>IF(Table1[[#This Row],[Attendance %]]&gt;75,"OK","Below 75")</f>
        <v>Below 75</v>
      </c>
      <c r="AI994" t="b">
        <f>ISBLANK(Table1[[#This Row],[Employee ID]])</f>
        <v>0</v>
      </c>
      <c r="AJ994" t="b">
        <f>ISNUMBER(Table1[[#This Row],[Total Salary  ]])</f>
        <v>1</v>
      </c>
      <c r="AK994" t="str">
        <f>IFERROR(_xlfn.XLOOKUP(Table1[[#This Row],[Manager ID]],MANAGERS!A:A,MANAGERS!B:B),"Not Found")</f>
        <v>Manager_13</v>
      </c>
    </row>
    <row r="995" spans="1:37" x14ac:dyDescent="0.2">
      <c r="A995" t="s">
        <v>4187</v>
      </c>
      <c r="B995" t="s">
        <v>62</v>
      </c>
      <c r="C995" t="s">
        <v>15</v>
      </c>
      <c r="D995" t="s">
        <v>25</v>
      </c>
      <c r="E995" t="s">
        <v>22</v>
      </c>
      <c r="F995" s="1">
        <v>43563</v>
      </c>
      <c r="G995" s="1">
        <v>40133</v>
      </c>
      <c r="H995">
        <v>114294</v>
      </c>
      <c r="I995">
        <v>5413</v>
      </c>
      <c r="J995">
        <v>61</v>
      </c>
      <c r="K995">
        <v>63</v>
      </c>
      <c r="L995" t="s">
        <v>34</v>
      </c>
      <c r="M995">
        <v>120</v>
      </c>
      <c r="N995">
        <f>Table1[[#This Row],[Basic Salary]]+Table1[[#This Row],[Bonus]]</f>
        <v>119707</v>
      </c>
      <c r="O995" s="2">
        <f>Table1[[#This Row],[Bonus]]/Table1[[#This Row],[Basic Salary]]</f>
        <v>4.7360316377062665E-2</v>
      </c>
      <c r="P995">
        <f ca="1">DATEDIF(Table1[[#This Row],[Date of Birth]],TODAY(),"Y")</f>
        <v>16</v>
      </c>
      <c r="Q995">
        <f ca="1">DATEDIF(Table1[[#This Row],[Joining Date]],TODAY(),"Y")</f>
        <v>7</v>
      </c>
      <c r="R995" t="str">
        <f ca="1">IF(YEAR(Table1[[#This Row],[Joining Date]])=YEAR(TODAY()),"Yes","No")</f>
        <v>No</v>
      </c>
      <c r="S995" t="str">
        <f ca="1">IF(Table1[[#This Row],[Experience]]&gt;5,"Yes","No")</f>
        <v>Yes</v>
      </c>
      <c r="T995" t="str">
        <f>TEXT(Table1[[#This Row],[Joining Date]],"mmmm")</f>
        <v>April</v>
      </c>
      <c r="U995" t="str">
        <f>TEXT(Table1[[#This Row],[Joining Date]],"yyyy")</f>
        <v>2019</v>
      </c>
      <c r="V995" s="5">
        <f ca="1">TODAY()-Table1[[#This Row],[Joining Date]]</f>
        <v>2676</v>
      </c>
      <c r="W995" t="str">
        <f>LEFT(Table1[[#This Row],[Employee Name]],FIND(" ",Table1[[#This Row],[Employee Name]])-1)</f>
        <v>Kavya</v>
      </c>
      <c r="X995" t="str">
        <f>RIGHT(Table1[[#This Row],[Employee Name]],LEN(Table1[[#This Row],[Employee Name]])-FIND(" ",Table1[[#This Row],[Employee Name]]))</f>
        <v>Nair</v>
      </c>
      <c r="Y995" t="str">
        <f>Table1[[#This Row],[Department]]&amp;"-"&amp;Table1[[#This Row],[Employee ID]]</f>
        <v>Finance-E04131</v>
      </c>
      <c r="Z995" t="str">
        <f>LEFT(Table1[[#This Row],[Department]],3)</f>
        <v>Fin</v>
      </c>
      <c r="AA995" t="str">
        <f>_xlfn.XLOOKUP(Table1[[#This Row],[Manager ID]],MANAGERS!A:A,MANAGERS!B:B)</f>
        <v>Manager_20</v>
      </c>
      <c r="AB995" t="str" cm="1">
        <f t="array" ref="AB995">_xlfn.XLOOKUP(Table1[[#This Row],[Manager ID]],Table2[[#All],[Manager ID]],Table2[[#All],[Department Head]])</f>
        <v>Operations</v>
      </c>
      <c r="AC995" s="2">
        <f>_xlfn.XLOOKUP(Table1[[#This Row],[City]],L:L,O:O)</f>
        <v>0.24030340748661314</v>
      </c>
      <c r="AD995" t="str" cm="1">
        <f t="array" ref="AD995">_xlfn.IFS(Table1[[#This Row],[Performance Score]]&gt;=90,"Excellent",Table1[[#This Row],[Performance Score]]&gt;=75,"Good",Table1[[#This Row],[Performance Score]]&gt;=60,"Average",Table1[[#This Row],[Performance Score]]&lt;=60,"Need Improvement")</f>
        <v>Average</v>
      </c>
      <c r="AE995" t="str">
        <f>IF(AND(Table1[[#This Row],[Attendance %]]&gt;=80,(Table1[[#This Row],[Performance Score]]&gt;=80)),"Eligible","Not Eligible")</f>
        <v>Not Eligible</v>
      </c>
      <c r="AF995" t="str">
        <f>IF(Table1[[#This Row],[Performance Score]]&gt;=80,"High Performer","Low Performer")</f>
        <v>Low Performer</v>
      </c>
      <c r="AG995" t="str" cm="1">
        <f t="array" aca="1" ref="AG995" ca="1">_xlfn.IFS(Table1[[#This Row],[Experience]]&lt;=3,"Junior",Table1[[#This Row],[Experience]]&lt;=7,"Mid Level",Table1[[#This Row],[Experience]]&gt;=7,"Senior")</f>
        <v>Mid Level</v>
      </c>
      <c r="AH995" t="str">
        <f>IF(Table1[[#This Row],[Attendance %]]&gt;75,"OK","Below 75")</f>
        <v>Below 75</v>
      </c>
      <c r="AI995" t="b">
        <f>ISBLANK(Table1[[#This Row],[Employee ID]])</f>
        <v>0</v>
      </c>
      <c r="AJ995" t="b">
        <f>ISNUMBER(Table1[[#This Row],[Total Salary  ]])</f>
        <v>1</v>
      </c>
      <c r="AK995" t="str">
        <f>IFERROR(_xlfn.XLOOKUP(Table1[[#This Row],[Manager ID]],MANAGERS!A:A,MANAGERS!B:B),"Not Found")</f>
        <v>Manager_20</v>
      </c>
    </row>
    <row r="996" spans="1:37" x14ac:dyDescent="0.2">
      <c r="A996" t="s">
        <v>2748</v>
      </c>
      <c r="B996" t="s">
        <v>39</v>
      </c>
      <c r="C996" t="s">
        <v>21</v>
      </c>
      <c r="D996" t="s">
        <v>16</v>
      </c>
      <c r="E996" t="s">
        <v>30</v>
      </c>
      <c r="F996" s="1">
        <v>44576</v>
      </c>
      <c r="G996" s="1">
        <v>35668</v>
      </c>
      <c r="H996">
        <v>94968</v>
      </c>
      <c r="I996">
        <v>24717</v>
      </c>
      <c r="J996">
        <v>64</v>
      </c>
      <c r="K996">
        <v>87</v>
      </c>
      <c r="L996" t="s">
        <v>53</v>
      </c>
      <c r="M996">
        <v>119</v>
      </c>
      <c r="N996">
        <f>Table1[[#This Row],[Basic Salary]]+Table1[[#This Row],[Bonus]]</f>
        <v>119685</v>
      </c>
      <c r="O996" s="2">
        <f>Table1[[#This Row],[Bonus]]/Table1[[#This Row],[Basic Salary]]</f>
        <v>0.26026661612332574</v>
      </c>
      <c r="P996">
        <f ca="1">DATEDIF(Table1[[#This Row],[Date of Birth]],TODAY(),"Y")</f>
        <v>28</v>
      </c>
      <c r="Q996">
        <f ca="1">DATEDIF(Table1[[#This Row],[Joining Date]],TODAY(),"Y")</f>
        <v>4</v>
      </c>
      <c r="R996" t="str">
        <f ca="1">IF(YEAR(Table1[[#This Row],[Joining Date]])=YEAR(TODAY()),"Yes","No")</f>
        <v>No</v>
      </c>
      <c r="S996" t="str">
        <f ca="1">IF(Table1[[#This Row],[Experience]]&gt;5,"Yes","No")</f>
        <v>No</v>
      </c>
      <c r="T996" t="str">
        <f>TEXT(Table1[[#This Row],[Joining Date]],"mmmm")</f>
        <v>January</v>
      </c>
      <c r="U996" t="str">
        <f>TEXT(Table1[[#This Row],[Joining Date]],"yyyy")</f>
        <v>2022</v>
      </c>
      <c r="V996" s="5">
        <f ca="1">TODAY()-Table1[[#This Row],[Joining Date]]</f>
        <v>1663</v>
      </c>
      <c r="W996" t="str">
        <f>LEFT(Table1[[#This Row],[Employee Name]],FIND(" ",Table1[[#This Row],[Employee Name]])-1)</f>
        <v>Karan</v>
      </c>
      <c r="X996" t="str">
        <f>RIGHT(Table1[[#This Row],[Employee Name]],LEN(Table1[[#This Row],[Employee Name]])-FIND(" ",Table1[[#This Row],[Employee Name]]))</f>
        <v>Malhotra</v>
      </c>
      <c r="Y996" t="str">
        <f>Table1[[#This Row],[Department]]&amp;"-"&amp;Table1[[#This Row],[Employee ID]]</f>
        <v>HR-E02692</v>
      </c>
      <c r="Z996" t="str">
        <f>LEFT(Table1[[#This Row],[Department]],3)</f>
        <v>HR</v>
      </c>
      <c r="AA996" t="str">
        <f>_xlfn.XLOOKUP(Table1[[#This Row],[Manager ID]],MANAGERS!A:A,MANAGERS!B:B)</f>
        <v>Manager_19</v>
      </c>
      <c r="AB996" t="str" cm="1">
        <f t="array" ref="AB996">_xlfn.XLOOKUP(Table1[[#This Row],[Manager ID]],Table2[[#All],[Manager ID]],Table2[[#All],[Department Head]])</f>
        <v>Support</v>
      </c>
      <c r="AC996" s="2">
        <f>_xlfn.XLOOKUP(Table1[[#This Row],[City]],L:L,O:O)</f>
        <v>0.23685887225230964</v>
      </c>
      <c r="AD996" t="str" cm="1">
        <f t="array" ref="AD996">_xlfn.IFS(Table1[[#This Row],[Performance Score]]&gt;=90,"Excellent",Table1[[#This Row],[Performance Score]]&gt;=75,"Good",Table1[[#This Row],[Performance Score]]&gt;=60,"Average",Table1[[#This Row],[Performance Score]]&lt;=60,"Need Improvement")</f>
        <v>Good</v>
      </c>
      <c r="AE996" t="str">
        <f>IF(AND(Table1[[#This Row],[Attendance %]]&gt;=80,(Table1[[#This Row],[Performance Score]]&gt;=80)),"Eligible","Not Eligible")</f>
        <v>Not Eligible</v>
      </c>
      <c r="AF996" t="str">
        <f>IF(Table1[[#This Row],[Performance Score]]&gt;=80,"High Performer","Low Performer")</f>
        <v>High Performer</v>
      </c>
      <c r="AG996" t="str" cm="1">
        <f t="array" aca="1" ref="AG996" ca="1">_xlfn.IFS(Table1[[#This Row],[Experience]]&lt;=3,"Junior",Table1[[#This Row],[Experience]]&lt;=7,"Mid Level",Table1[[#This Row],[Experience]]&gt;=7,"Senior")</f>
        <v>Mid Level</v>
      </c>
      <c r="AH996" t="str">
        <f>IF(Table1[[#This Row],[Attendance %]]&gt;75,"OK","Below 75")</f>
        <v>Below 75</v>
      </c>
      <c r="AI996" t="b">
        <f>ISBLANK(Table1[[#This Row],[Employee ID]])</f>
        <v>0</v>
      </c>
      <c r="AJ996" t="b">
        <f>ISNUMBER(Table1[[#This Row],[Total Salary  ]])</f>
        <v>1</v>
      </c>
      <c r="AK996" t="str">
        <f>IFERROR(_xlfn.XLOOKUP(Table1[[#This Row],[Manager ID]],MANAGERS!A:A,MANAGERS!B:B),"Not Found")</f>
        <v>Manager_19</v>
      </c>
    </row>
    <row r="997" spans="1:37" x14ac:dyDescent="0.2">
      <c r="A997" t="s">
        <v>2116</v>
      </c>
      <c r="B997" t="s">
        <v>75</v>
      </c>
      <c r="C997" t="s">
        <v>15</v>
      </c>
      <c r="D997" t="s">
        <v>46</v>
      </c>
      <c r="E997" t="s">
        <v>26</v>
      </c>
      <c r="F997" s="1">
        <v>44436</v>
      </c>
      <c r="G997" s="1">
        <v>34364</v>
      </c>
      <c r="H997">
        <v>114192</v>
      </c>
      <c r="I997">
        <v>5481</v>
      </c>
      <c r="J997">
        <v>60</v>
      </c>
      <c r="K997">
        <v>70</v>
      </c>
      <c r="L997" t="s">
        <v>31</v>
      </c>
      <c r="M997">
        <v>103</v>
      </c>
      <c r="N997">
        <f>Table1[[#This Row],[Basic Salary]]+Table1[[#This Row],[Bonus]]</f>
        <v>119673</v>
      </c>
      <c r="O997" s="2">
        <f>Table1[[#This Row],[Bonus]]/Table1[[#This Row],[Basic Salary]]</f>
        <v>4.7998108448928122E-2</v>
      </c>
      <c r="P997">
        <f ca="1">DATEDIF(Table1[[#This Row],[Date of Birth]],TODAY(),"Y")</f>
        <v>32</v>
      </c>
      <c r="Q997">
        <f ca="1">DATEDIF(Table1[[#This Row],[Joining Date]],TODAY(),"Y")</f>
        <v>4</v>
      </c>
      <c r="R997" t="str">
        <f ca="1">IF(YEAR(Table1[[#This Row],[Joining Date]])=YEAR(TODAY()),"Yes","No")</f>
        <v>No</v>
      </c>
      <c r="S997" t="str">
        <f ca="1">IF(Table1[[#This Row],[Experience]]&gt;5,"Yes","No")</f>
        <v>No</v>
      </c>
      <c r="T997" t="str">
        <f>TEXT(Table1[[#This Row],[Joining Date]],"mmmm")</f>
        <v>August</v>
      </c>
      <c r="U997" t="str">
        <f>TEXT(Table1[[#This Row],[Joining Date]],"yyyy")</f>
        <v>2021</v>
      </c>
      <c r="V997" s="5">
        <f ca="1">TODAY()-Table1[[#This Row],[Joining Date]]</f>
        <v>1803</v>
      </c>
      <c r="W997" t="str">
        <f>LEFT(Table1[[#This Row],[Employee Name]],FIND(" ",Table1[[#This Row],[Employee Name]])-1)</f>
        <v>Ishita</v>
      </c>
      <c r="X997" t="str">
        <f>RIGHT(Table1[[#This Row],[Employee Name]],LEN(Table1[[#This Row],[Employee Name]])-FIND(" ",Table1[[#This Row],[Employee Name]]))</f>
        <v>Roy</v>
      </c>
      <c r="Y997" t="str">
        <f>Table1[[#This Row],[Department]]&amp;"-"&amp;Table1[[#This Row],[Employee ID]]</f>
        <v>Support-E02060</v>
      </c>
      <c r="Z997" t="str">
        <f>LEFT(Table1[[#This Row],[Department]],3)</f>
        <v>Sup</v>
      </c>
      <c r="AA997" t="str">
        <f>_xlfn.XLOOKUP(Table1[[#This Row],[Manager ID]],MANAGERS!A:A,MANAGERS!B:B)</f>
        <v>Manager_3</v>
      </c>
      <c r="AB997" t="str" cm="1">
        <f t="array" ref="AB997">_xlfn.XLOOKUP(Table1[[#This Row],[Manager ID]],Table2[[#All],[Manager ID]],Table2[[#All],[Department Head]])</f>
        <v>IT</v>
      </c>
      <c r="AC997" s="2">
        <f>_xlfn.XLOOKUP(Table1[[#This Row],[City]],L:L,O:O)</f>
        <v>0.241864189087755</v>
      </c>
      <c r="AD997" t="str" cm="1">
        <f t="array" ref="AD997">_xlfn.IFS(Table1[[#This Row],[Performance Score]]&gt;=90,"Excellent",Table1[[#This Row],[Performance Score]]&gt;=75,"Good",Table1[[#This Row],[Performance Score]]&gt;=60,"Average",Table1[[#This Row],[Performance Score]]&lt;=60,"Need Improvement")</f>
        <v>Average</v>
      </c>
      <c r="AE997" t="str">
        <f>IF(AND(Table1[[#This Row],[Attendance %]]&gt;=80,(Table1[[#This Row],[Performance Score]]&gt;=80)),"Eligible","Not Eligible")</f>
        <v>Not Eligible</v>
      </c>
      <c r="AF997" t="str">
        <f>IF(Table1[[#This Row],[Performance Score]]&gt;=80,"High Performer","Low Performer")</f>
        <v>Low Performer</v>
      </c>
      <c r="AG997" t="str" cm="1">
        <f t="array" aca="1" ref="AG997" ca="1">_xlfn.IFS(Table1[[#This Row],[Experience]]&lt;=3,"Junior",Table1[[#This Row],[Experience]]&lt;=7,"Mid Level",Table1[[#This Row],[Experience]]&gt;=7,"Senior")</f>
        <v>Mid Level</v>
      </c>
      <c r="AH997" t="str">
        <f>IF(Table1[[#This Row],[Attendance %]]&gt;75,"OK","Below 75")</f>
        <v>Below 75</v>
      </c>
      <c r="AI997" t="b">
        <f>ISBLANK(Table1[[#This Row],[Employee ID]])</f>
        <v>0</v>
      </c>
      <c r="AJ997" t="b">
        <f>ISNUMBER(Table1[[#This Row],[Total Salary  ]])</f>
        <v>1</v>
      </c>
      <c r="AK997" t="str">
        <f>IFERROR(_xlfn.XLOOKUP(Table1[[#This Row],[Manager ID]],MANAGERS!A:A,MANAGERS!B:B),"Not Found")</f>
        <v>Manager_3</v>
      </c>
    </row>
    <row r="998" spans="1:37" x14ac:dyDescent="0.2">
      <c r="A998" t="s">
        <v>558</v>
      </c>
      <c r="B998" t="s">
        <v>29</v>
      </c>
      <c r="C998" t="s">
        <v>21</v>
      </c>
      <c r="D998" t="s">
        <v>33</v>
      </c>
      <c r="E998" t="s">
        <v>26</v>
      </c>
      <c r="F998" s="1">
        <v>45961</v>
      </c>
      <c r="G998" s="1">
        <v>35399</v>
      </c>
      <c r="H998">
        <v>98815</v>
      </c>
      <c r="I998">
        <v>20847</v>
      </c>
      <c r="J998">
        <v>75</v>
      </c>
      <c r="K998">
        <v>88</v>
      </c>
      <c r="L998" t="s">
        <v>31</v>
      </c>
      <c r="M998">
        <v>115</v>
      </c>
      <c r="N998">
        <f>Table1[[#This Row],[Basic Salary]]+Table1[[#This Row],[Bonus]]</f>
        <v>119662</v>
      </c>
      <c r="O998" s="2">
        <f>Table1[[#This Row],[Bonus]]/Table1[[#This Row],[Basic Salary]]</f>
        <v>0.21096999443404341</v>
      </c>
      <c r="P998">
        <f ca="1">DATEDIF(Table1[[#This Row],[Date of Birth]],TODAY(),"Y")</f>
        <v>29</v>
      </c>
      <c r="Q998">
        <f ca="1">DATEDIF(Table1[[#This Row],[Joining Date]],TODAY(),"Y")</f>
        <v>0</v>
      </c>
      <c r="R998" t="str">
        <f ca="1">IF(YEAR(Table1[[#This Row],[Joining Date]])=YEAR(TODAY()),"Yes","No")</f>
        <v>No</v>
      </c>
      <c r="S998" t="str">
        <f ca="1">IF(Table1[[#This Row],[Experience]]&gt;5,"Yes","No")</f>
        <v>No</v>
      </c>
      <c r="T998" t="str">
        <f>TEXT(Table1[[#This Row],[Joining Date]],"mmmm")</f>
        <v>October</v>
      </c>
      <c r="U998" t="str">
        <f>TEXT(Table1[[#This Row],[Joining Date]],"yyyy")</f>
        <v>2025</v>
      </c>
      <c r="V998" s="5">
        <f ca="1">TODAY()-Table1[[#This Row],[Joining Date]]</f>
        <v>278</v>
      </c>
      <c r="W998" t="str">
        <f>LEFT(Table1[[#This Row],[Employee Name]],FIND(" ",Table1[[#This Row],[Employee Name]])-1)</f>
        <v>Vikram</v>
      </c>
      <c r="X998" t="str">
        <f>RIGHT(Table1[[#This Row],[Employee Name]],LEN(Table1[[#This Row],[Employee Name]])-FIND(" ",Table1[[#This Row],[Employee Name]]))</f>
        <v>Singh</v>
      </c>
      <c r="Y998" t="str">
        <f>Table1[[#This Row],[Department]]&amp;"-"&amp;Table1[[#This Row],[Employee ID]]</f>
        <v>Marketing-E00502</v>
      </c>
      <c r="Z998" t="str">
        <f>LEFT(Table1[[#This Row],[Department]],3)</f>
        <v>Mar</v>
      </c>
      <c r="AA998" t="str">
        <f>_xlfn.XLOOKUP(Table1[[#This Row],[Manager ID]],MANAGERS!A:A,MANAGERS!B:B)</f>
        <v>Manager_15</v>
      </c>
      <c r="AB998" t="str" cm="1">
        <f t="array" ref="AB998">_xlfn.XLOOKUP(Table1[[#This Row],[Manager ID]],Table2[[#All],[Manager ID]],Table2[[#All],[Department Head]])</f>
        <v>Support</v>
      </c>
      <c r="AC998" s="2">
        <f>_xlfn.XLOOKUP(Table1[[#This Row],[City]],L:L,O:O)</f>
        <v>0.241864189087755</v>
      </c>
      <c r="AD998" t="str" cm="1">
        <f t="array" ref="AD998">_xlfn.IFS(Table1[[#This Row],[Performance Score]]&gt;=90,"Excellent",Table1[[#This Row],[Performance Score]]&gt;=75,"Good",Table1[[#This Row],[Performance Score]]&gt;=60,"Average",Table1[[#This Row],[Performance Score]]&lt;=60,"Need Improvement")</f>
        <v>Good</v>
      </c>
      <c r="AE998" t="str">
        <f>IF(AND(Table1[[#This Row],[Attendance %]]&gt;=80,(Table1[[#This Row],[Performance Score]]&gt;=80)),"Eligible","Not Eligible")</f>
        <v>Not Eligible</v>
      </c>
      <c r="AF998" t="str">
        <f>IF(Table1[[#This Row],[Performance Score]]&gt;=80,"High Performer","Low Performer")</f>
        <v>High Performer</v>
      </c>
      <c r="AG998" t="str" cm="1">
        <f t="array" aca="1" ref="AG998" ca="1">_xlfn.IFS(Table1[[#This Row],[Experience]]&lt;=3,"Junior",Table1[[#This Row],[Experience]]&lt;=7,"Mid Level",Table1[[#This Row],[Experience]]&gt;=7,"Senior")</f>
        <v>Junior</v>
      </c>
      <c r="AH998" t="str">
        <f>IF(Table1[[#This Row],[Attendance %]]&gt;75,"OK","Below 75")</f>
        <v>Below 75</v>
      </c>
      <c r="AI998" t="b">
        <f>ISBLANK(Table1[[#This Row],[Employee ID]])</f>
        <v>0</v>
      </c>
      <c r="AJ998" t="b">
        <f>ISNUMBER(Table1[[#This Row],[Total Salary  ]])</f>
        <v>1</v>
      </c>
      <c r="AK998" t="str">
        <f>IFERROR(_xlfn.XLOOKUP(Table1[[#This Row],[Manager ID]],MANAGERS!A:A,MANAGERS!B:B),"Not Found")</f>
        <v>Manager_15</v>
      </c>
    </row>
    <row r="999" spans="1:37" x14ac:dyDescent="0.2">
      <c r="A999" t="s">
        <v>2738</v>
      </c>
      <c r="B999" t="s">
        <v>20</v>
      </c>
      <c r="C999" t="s">
        <v>15</v>
      </c>
      <c r="D999" t="s">
        <v>25</v>
      </c>
      <c r="E999" t="s">
        <v>51</v>
      </c>
      <c r="F999" s="1">
        <v>44655</v>
      </c>
      <c r="G999" s="1">
        <v>38068</v>
      </c>
      <c r="H999">
        <v>93549</v>
      </c>
      <c r="I999">
        <v>26088</v>
      </c>
      <c r="J999">
        <v>84</v>
      </c>
      <c r="K999">
        <v>94</v>
      </c>
      <c r="L999" t="s">
        <v>18</v>
      </c>
      <c r="M999">
        <v>104</v>
      </c>
      <c r="N999">
        <f>Table1[[#This Row],[Basic Salary]]+Table1[[#This Row],[Bonus]]</f>
        <v>119637</v>
      </c>
      <c r="O999" s="2">
        <f>Table1[[#This Row],[Bonus]]/Table1[[#This Row],[Basic Salary]]</f>
        <v>0.2788698970592951</v>
      </c>
      <c r="P999">
        <f ca="1">DATEDIF(Table1[[#This Row],[Date of Birth]],TODAY(),"Y")</f>
        <v>22</v>
      </c>
      <c r="Q999">
        <f ca="1">DATEDIF(Table1[[#This Row],[Joining Date]],TODAY(),"Y")</f>
        <v>4</v>
      </c>
      <c r="R999" t="str">
        <f ca="1">IF(YEAR(Table1[[#This Row],[Joining Date]])=YEAR(TODAY()),"Yes","No")</f>
        <v>No</v>
      </c>
      <c r="S999" t="str">
        <f ca="1">IF(Table1[[#This Row],[Experience]]&gt;5,"Yes","No")</f>
        <v>No</v>
      </c>
      <c r="T999" t="str">
        <f>TEXT(Table1[[#This Row],[Joining Date]],"mmmm")</f>
        <v>April</v>
      </c>
      <c r="U999" t="str">
        <f>TEXT(Table1[[#This Row],[Joining Date]],"yyyy")</f>
        <v>2022</v>
      </c>
      <c r="V999" s="5">
        <f ca="1">TODAY()-Table1[[#This Row],[Joining Date]]</f>
        <v>1584</v>
      </c>
      <c r="W999" t="str">
        <f>LEFT(Table1[[#This Row],[Employee Name]],FIND(" ",Table1[[#This Row],[Employee Name]])-1)</f>
        <v>Rahul</v>
      </c>
      <c r="X999" t="str">
        <f>RIGHT(Table1[[#This Row],[Employee Name]],LEN(Table1[[#This Row],[Employee Name]])-FIND(" ",Table1[[#This Row],[Employee Name]]))</f>
        <v>Verma</v>
      </c>
      <c r="Y999" t="str">
        <f>Table1[[#This Row],[Department]]&amp;"-"&amp;Table1[[#This Row],[Employee ID]]</f>
        <v>Finance-E02682</v>
      </c>
      <c r="Z999" t="str">
        <f>LEFT(Table1[[#This Row],[Department]],3)</f>
        <v>Fin</v>
      </c>
      <c r="AA999" t="str">
        <f>_xlfn.XLOOKUP(Table1[[#This Row],[Manager ID]],MANAGERS!A:A,MANAGERS!B:B)</f>
        <v>Manager_4</v>
      </c>
      <c r="AB999" t="str" cm="1">
        <f t="array" ref="AB999">_xlfn.XLOOKUP(Table1[[#This Row],[Manager ID]],Table2[[#All],[Manager ID]],Table2[[#All],[Department Head]])</f>
        <v>Finance</v>
      </c>
      <c r="AC999" s="2">
        <f>_xlfn.XLOOKUP(Table1[[#This Row],[City]],L:L,O:O)</f>
        <v>0.21356479274849693</v>
      </c>
      <c r="AD999" t="str" cm="1">
        <f t="array" ref="AD999">_xlfn.IFS(Table1[[#This Row],[Performance Score]]&gt;=90,"Excellent",Table1[[#This Row],[Performance Score]]&gt;=75,"Good",Table1[[#This Row],[Performance Score]]&gt;=60,"Average",Table1[[#This Row],[Performance Score]]&lt;=60,"Need Improvement")</f>
        <v>Excellent</v>
      </c>
      <c r="AE999" t="str">
        <f>IF(AND(Table1[[#This Row],[Attendance %]]&gt;=80,(Table1[[#This Row],[Performance Score]]&gt;=80)),"Eligible","Not Eligible")</f>
        <v>Eligible</v>
      </c>
      <c r="AF999" t="str">
        <f>IF(Table1[[#This Row],[Performance Score]]&gt;=80,"High Performer","Low Performer")</f>
        <v>High Performer</v>
      </c>
      <c r="AG999" t="str" cm="1">
        <f t="array" aca="1" ref="AG999" ca="1">_xlfn.IFS(Table1[[#This Row],[Experience]]&lt;=3,"Junior",Table1[[#This Row],[Experience]]&lt;=7,"Mid Level",Table1[[#This Row],[Experience]]&gt;=7,"Senior")</f>
        <v>Mid Level</v>
      </c>
      <c r="AH999" t="str">
        <f>IF(Table1[[#This Row],[Attendance %]]&gt;75,"OK","Below 75")</f>
        <v>OK</v>
      </c>
      <c r="AI999" t="b">
        <f>ISBLANK(Table1[[#This Row],[Employee ID]])</f>
        <v>0</v>
      </c>
      <c r="AJ999" t="b">
        <f>ISNUMBER(Table1[[#This Row],[Total Salary  ]])</f>
        <v>1</v>
      </c>
      <c r="AK999" t="str">
        <f>IFERROR(_xlfn.XLOOKUP(Table1[[#This Row],[Manager ID]],MANAGERS!A:A,MANAGERS!B:B),"Not Found")</f>
        <v>Manager_4</v>
      </c>
    </row>
    <row r="1000" spans="1:37" x14ac:dyDescent="0.2">
      <c r="A1000" t="s">
        <v>1931</v>
      </c>
      <c r="B1000" t="s">
        <v>89</v>
      </c>
      <c r="C1000" t="s">
        <v>21</v>
      </c>
      <c r="D1000" t="s">
        <v>40</v>
      </c>
      <c r="E1000" t="s">
        <v>51</v>
      </c>
      <c r="F1000" s="1">
        <v>42619</v>
      </c>
      <c r="G1000" s="1">
        <v>39438</v>
      </c>
      <c r="H1000">
        <v>100313</v>
      </c>
      <c r="I1000">
        <v>19302</v>
      </c>
      <c r="J1000">
        <v>92</v>
      </c>
      <c r="K1000">
        <v>71</v>
      </c>
      <c r="L1000" t="s">
        <v>18</v>
      </c>
      <c r="M1000">
        <v>105</v>
      </c>
      <c r="N1000">
        <f>Table1[[#This Row],[Basic Salary]]+Table1[[#This Row],[Bonus]]</f>
        <v>119615</v>
      </c>
      <c r="O1000" s="2">
        <f>Table1[[#This Row],[Bonus]]/Table1[[#This Row],[Basic Salary]]</f>
        <v>0.1924177324972835</v>
      </c>
      <c r="P1000">
        <f ca="1">DATEDIF(Table1[[#This Row],[Date of Birth]],TODAY(),"Y")</f>
        <v>18</v>
      </c>
      <c r="Q1000">
        <f ca="1">DATEDIF(Table1[[#This Row],[Joining Date]],TODAY(),"Y")</f>
        <v>9</v>
      </c>
      <c r="R1000" t="str">
        <f ca="1">IF(YEAR(Table1[[#This Row],[Joining Date]])=YEAR(TODAY()),"Yes","No")</f>
        <v>No</v>
      </c>
      <c r="S1000" t="str">
        <f ca="1">IF(Table1[[#This Row],[Experience]]&gt;5,"Yes","No")</f>
        <v>Yes</v>
      </c>
      <c r="T1000" t="str">
        <f>TEXT(Table1[[#This Row],[Joining Date]],"mmmm")</f>
        <v>September</v>
      </c>
      <c r="U1000" t="str">
        <f>TEXT(Table1[[#This Row],[Joining Date]],"yyyy")</f>
        <v>2016</v>
      </c>
      <c r="V1000" s="5">
        <f ca="1">TODAY()-Table1[[#This Row],[Joining Date]]</f>
        <v>3620</v>
      </c>
      <c r="W1000" t="str">
        <f>LEFT(Table1[[#This Row],[Employee Name]],FIND(" ",Table1[[#This Row],[Employee Name]])-1)</f>
        <v>Tarun</v>
      </c>
      <c r="X1000" t="str">
        <f>RIGHT(Table1[[#This Row],[Employee Name]],LEN(Table1[[#This Row],[Employee Name]])-FIND(" ",Table1[[#This Row],[Employee Name]]))</f>
        <v>Verma</v>
      </c>
      <c r="Y1000" t="str">
        <f>Table1[[#This Row],[Department]]&amp;"-"&amp;Table1[[#This Row],[Employee ID]]</f>
        <v>IT-E01875</v>
      </c>
      <c r="Z1000" t="str">
        <f>LEFT(Table1[[#This Row],[Department]],3)</f>
        <v>IT</v>
      </c>
      <c r="AA1000" t="str">
        <f>_xlfn.XLOOKUP(Table1[[#This Row],[Manager ID]],MANAGERS!A:A,MANAGERS!B:B)</f>
        <v>Manager_5</v>
      </c>
      <c r="AB1000" t="str" cm="1">
        <f t="array" ref="AB1000">_xlfn.XLOOKUP(Table1[[#This Row],[Manager ID]],Table2[[#All],[Manager ID]],Table2[[#All],[Department Head]])</f>
        <v>Sales</v>
      </c>
      <c r="AC1000" s="2">
        <f>_xlfn.XLOOKUP(Table1[[#This Row],[City]],L:L,O:O)</f>
        <v>0.21356479274849693</v>
      </c>
      <c r="AD1000" t="str" cm="1">
        <f t="array" ref="AD1000">_xlfn.IFS(Table1[[#This Row],[Performance Score]]&gt;=90,"Excellent",Table1[[#This Row],[Performance Score]]&gt;=75,"Good",Table1[[#This Row],[Performance Score]]&gt;=60,"Average",Table1[[#This Row],[Performance Score]]&lt;=60,"Need Improvement")</f>
        <v>Average</v>
      </c>
      <c r="AE1000" t="str">
        <f>IF(AND(Table1[[#This Row],[Attendance %]]&gt;=80,(Table1[[#This Row],[Performance Score]]&gt;=80)),"Eligible","Not Eligible")</f>
        <v>Not Eligible</v>
      </c>
      <c r="AF1000" t="str">
        <f>IF(Table1[[#This Row],[Performance Score]]&gt;=80,"High Performer","Low Performer")</f>
        <v>Low Performer</v>
      </c>
      <c r="AG1000" t="str" cm="1">
        <f t="array" aca="1" ref="AG1000" ca="1">_xlfn.IFS(Table1[[#This Row],[Experience]]&lt;=3,"Junior",Table1[[#This Row],[Experience]]&lt;=7,"Mid Level",Table1[[#This Row],[Experience]]&gt;=7,"Senior")</f>
        <v>Senior</v>
      </c>
      <c r="AH1000" t="str">
        <f>IF(Table1[[#This Row],[Attendance %]]&gt;75,"OK","Below 75")</f>
        <v>OK</v>
      </c>
      <c r="AI1000" t="b">
        <f>ISBLANK(Table1[[#This Row],[Employee ID]])</f>
        <v>0</v>
      </c>
      <c r="AJ1000" t="b">
        <f>ISNUMBER(Table1[[#This Row],[Total Salary  ]])</f>
        <v>1</v>
      </c>
      <c r="AK1000" t="str">
        <f>IFERROR(_xlfn.XLOOKUP(Table1[[#This Row],[Manager ID]],MANAGERS!A:A,MANAGERS!B:B),"Not Found")</f>
        <v>Manager_5</v>
      </c>
    </row>
    <row r="1001" spans="1:37" x14ac:dyDescent="0.2">
      <c r="A1001" t="s">
        <v>4650</v>
      </c>
      <c r="B1001" t="s">
        <v>48</v>
      </c>
      <c r="C1001" t="s">
        <v>21</v>
      </c>
      <c r="D1001" t="s">
        <v>43</v>
      </c>
      <c r="E1001" t="s">
        <v>51</v>
      </c>
      <c r="F1001" s="1">
        <v>44938</v>
      </c>
      <c r="G1001" s="1">
        <v>37974</v>
      </c>
      <c r="H1001">
        <v>94422</v>
      </c>
      <c r="I1001">
        <v>25186</v>
      </c>
      <c r="J1001">
        <v>70</v>
      </c>
      <c r="K1001">
        <v>44</v>
      </c>
      <c r="L1001" t="s">
        <v>37</v>
      </c>
      <c r="M1001">
        <v>106</v>
      </c>
      <c r="N1001">
        <f>Table1[[#This Row],[Basic Salary]]+Table1[[#This Row],[Bonus]]</f>
        <v>119608</v>
      </c>
      <c r="O1001" s="2">
        <f>Table1[[#This Row],[Bonus]]/Table1[[#This Row],[Basic Salary]]</f>
        <v>0.26673868378132215</v>
      </c>
      <c r="P1001">
        <f ca="1">DATEDIF(Table1[[#This Row],[Date of Birth]],TODAY(),"Y")</f>
        <v>22</v>
      </c>
      <c r="Q1001">
        <f ca="1">DATEDIF(Table1[[#This Row],[Joining Date]],TODAY(),"Y")</f>
        <v>3</v>
      </c>
      <c r="R1001" t="str">
        <f ca="1">IF(YEAR(Table1[[#This Row],[Joining Date]])=YEAR(TODAY()),"Yes","No")</f>
        <v>No</v>
      </c>
      <c r="S1001" t="str">
        <f ca="1">IF(Table1[[#This Row],[Experience]]&gt;5,"Yes","No")</f>
        <v>No</v>
      </c>
      <c r="T1001" t="str">
        <f>TEXT(Table1[[#This Row],[Joining Date]],"mmmm")</f>
        <v>January</v>
      </c>
      <c r="U1001" t="str">
        <f>TEXT(Table1[[#This Row],[Joining Date]],"yyyy")</f>
        <v>2023</v>
      </c>
      <c r="V1001" s="5">
        <f ca="1">TODAY()-Table1[[#This Row],[Joining Date]]</f>
        <v>1301</v>
      </c>
      <c r="W1001" t="str">
        <f>LEFT(Table1[[#This Row],[Employee Name]],FIND(" ",Table1[[#This Row],[Employee Name]])-1)</f>
        <v>Aditya</v>
      </c>
      <c r="X1001" t="str">
        <f>RIGHT(Table1[[#This Row],[Employee Name]],LEN(Table1[[#This Row],[Employee Name]])-FIND(" ",Table1[[#This Row],[Employee Name]]))</f>
        <v>Kapoor</v>
      </c>
      <c r="Y1001" t="str">
        <f>Table1[[#This Row],[Department]]&amp;"-"&amp;Table1[[#This Row],[Employee ID]]</f>
        <v>Operations-E04594</v>
      </c>
      <c r="Z1001" t="str">
        <f>LEFT(Table1[[#This Row],[Department]],3)</f>
        <v>Ope</v>
      </c>
      <c r="AA1001" t="str">
        <f>_xlfn.XLOOKUP(Table1[[#This Row],[Manager ID]],MANAGERS!A:A,MANAGERS!B:B)</f>
        <v>Manager_6</v>
      </c>
      <c r="AB1001" t="str" cm="1">
        <f t="array" ref="AB1001">_xlfn.XLOOKUP(Table1[[#This Row],[Manager ID]],Table2[[#All],[Manager ID]],Table2[[#All],[Department Head]])</f>
        <v>HR</v>
      </c>
      <c r="AC1001" s="2">
        <f>_xlfn.XLOOKUP(Table1[[#This Row],[City]],L:L,O:O)</f>
        <v>0.24036902712549932</v>
      </c>
      <c r="AD1001" t="str" cm="1">
        <f t="array" ref="AD1001">_xlfn.IFS(Table1[[#This Row],[Performance Score]]&gt;=90,"Excellent",Table1[[#This Row],[Performance Score]]&gt;=75,"Good",Table1[[#This Row],[Performance Score]]&gt;=60,"Average",Table1[[#This Row],[Performance Score]]&lt;=60,"Need Improvement")</f>
        <v>Need Improvement</v>
      </c>
      <c r="AE1001" t="str">
        <f>IF(AND(Table1[[#This Row],[Attendance %]]&gt;=80,(Table1[[#This Row],[Performance Score]]&gt;=80)),"Eligible","Not Eligible")</f>
        <v>Not Eligible</v>
      </c>
      <c r="AF1001" t="str">
        <f>IF(Table1[[#This Row],[Performance Score]]&gt;=80,"High Performer","Low Performer")</f>
        <v>Low Performer</v>
      </c>
      <c r="AG1001" t="str" cm="1">
        <f t="array" aca="1" ref="AG1001" ca="1">_xlfn.IFS(Table1[[#This Row],[Experience]]&lt;=3,"Junior",Table1[[#This Row],[Experience]]&lt;=7,"Mid Level",Table1[[#This Row],[Experience]]&gt;=7,"Senior")</f>
        <v>Junior</v>
      </c>
      <c r="AH1001" t="str">
        <f>IF(Table1[[#This Row],[Attendance %]]&gt;75,"OK","Below 75")</f>
        <v>Below 75</v>
      </c>
      <c r="AI1001" t="b">
        <f>ISBLANK(Table1[[#This Row],[Employee ID]])</f>
        <v>0</v>
      </c>
      <c r="AJ1001" t="b">
        <f>ISNUMBER(Table1[[#This Row],[Total Salary  ]])</f>
        <v>1</v>
      </c>
      <c r="AK1001" t="str">
        <f>IFERROR(_xlfn.XLOOKUP(Table1[[#This Row],[Manager ID]],MANAGERS!A:A,MANAGERS!B:B),"Not Found")</f>
        <v>Manager_6</v>
      </c>
    </row>
    <row r="1002" spans="1:37" x14ac:dyDescent="0.2">
      <c r="A1002" t="s">
        <v>3973</v>
      </c>
      <c r="B1002" t="s">
        <v>45</v>
      </c>
      <c r="C1002" t="s">
        <v>21</v>
      </c>
      <c r="D1002" t="s">
        <v>33</v>
      </c>
      <c r="E1002" t="s">
        <v>65</v>
      </c>
      <c r="F1002" s="1">
        <v>42904</v>
      </c>
      <c r="G1002" s="1">
        <v>38323</v>
      </c>
      <c r="H1002">
        <v>111188</v>
      </c>
      <c r="I1002">
        <v>8388</v>
      </c>
      <c r="J1002">
        <v>95</v>
      </c>
      <c r="K1002">
        <v>50</v>
      </c>
      <c r="L1002" t="s">
        <v>34</v>
      </c>
      <c r="M1002">
        <v>117</v>
      </c>
      <c r="N1002">
        <f>Table1[[#This Row],[Basic Salary]]+Table1[[#This Row],[Bonus]]</f>
        <v>119576</v>
      </c>
      <c r="O1002" s="2">
        <f>Table1[[#This Row],[Bonus]]/Table1[[#This Row],[Basic Salary]]</f>
        <v>7.5439795661402312E-2</v>
      </c>
      <c r="P1002">
        <f ca="1">DATEDIF(Table1[[#This Row],[Date of Birth]],TODAY(),"Y")</f>
        <v>21</v>
      </c>
      <c r="Q1002">
        <f ca="1">DATEDIF(Table1[[#This Row],[Joining Date]],TODAY(),"Y")</f>
        <v>9</v>
      </c>
      <c r="R1002" t="str">
        <f ca="1">IF(YEAR(Table1[[#This Row],[Joining Date]])=YEAR(TODAY()),"Yes","No")</f>
        <v>No</v>
      </c>
      <c r="S1002" t="str">
        <f ca="1">IF(Table1[[#This Row],[Experience]]&gt;5,"Yes","No")</f>
        <v>Yes</v>
      </c>
      <c r="T1002" t="str">
        <f>TEXT(Table1[[#This Row],[Joining Date]],"mmmm")</f>
        <v>June</v>
      </c>
      <c r="U1002" t="str">
        <f>TEXT(Table1[[#This Row],[Joining Date]],"yyyy")</f>
        <v>2017</v>
      </c>
      <c r="V1002" s="5">
        <f ca="1">TODAY()-Table1[[#This Row],[Joining Date]]</f>
        <v>3335</v>
      </c>
      <c r="W1002" t="str">
        <f>LEFT(Table1[[#This Row],[Employee Name]],FIND(" ",Table1[[#This Row],[Employee Name]])-1)</f>
        <v>Ananya</v>
      </c>
      <c r="X1002" t="str">
        <f>RIGHT(Table1[[#This Row],[Employee Name]],LEN(Table1[[#This Row],[Employee Name]])-FIND(" ",Table1[[#This Row],[Employee Name]]))</f>
        <v>Rao</v>
      </c>
      <c r="Y1002" t="str">
        <f>Table1[[#This Row],[Department]]&amp;"-"&amp;Table1[[#This Row],[Employee ID]]</f>
        <v>Marketing-E03917</v>
      </c>
      <c r="Z1002" t="str">
        <f>LEFT(Table1[[#This Row],[Department]],3)</f>
        <v>Mar</v>
      </c>
      <c r="AA1002" t="str">
        <f>_xlfn.XLOOKUP(Table1[[#This Row],[Manager ID]],MANAGERS!A:A,MANAGERS!B:B)</f>
        <v>Manager_17</v>
      </c>
      <c r="AB1002" t="str" cm="1">
        <f t="array" ref="AB1002">_xlfn.XLOOKUP(Table1[[#This Row],[Manager ID]],Table2[[#All],[Manager ID]],Table2[[#All],[Department Head]])</f>
        <v>Finance</v>
      </c>
      <c r="AC1002" s="2">
        <f>_xlfn.XLOOKUP(Table1[[#This Row],[City]],L:L,O:O)</f>
        <v>0.24030340748661314</v>
      </c>
      <c r="AD1002" t="str" cm="1">
        <f t="array" ref="AD1002">_xlfn.IFS(Table1[[#This Row],[Performance Score]]&gt;=90,"Excellent",Table1[[#This Row],[Performance Score]]&gt;=75,"Good",Table1[[#This Row],[Performance Score]]&gt;=60,"Average",Table1[[#This Row],[Performance Score]]&lt;=60,"Need Improvement")</f>
        <v>Need Improvement</v>
      </c>
      <c r="AE1002" t="str">
        <f>IF(AND(Table1[[#This Row],[Attendance %]]&gt;=80,(Table1[[#This Row],[Performance Score]]&gt;=80)),"Eligible","Not Eligible")</f>
        <v>Not Eligible</v>
      </c>
      <c r="AF1002" t="str">
        <f>IF(Table1[[#This Row],[Performance Score]]&gt;=80,"High Performer","Low Performer")</f>
        <v>Low Performer</v>
      </c>
      <c r="AG1002" t="str" cm="1">
        <f t="array" aca="1" ref="AG1002" ca="1">_xlfn.IFS(Table1[[#This Row],[Experience]]&lt;=3,"Junior",Table1[[#This Row],[Experience]]&lt;=7,"Mid Level",Table1[[#This Row],[Experience]]&gt;=7,"Senior")</f>
        <v>Senior</v>
      </c>
      <c r="AH1002" t="str">
        <f>IF(Table1[[#This Row],[Attendance %]]&gt;75,"OK","Below 75")</f>
        <v>OK</v>
      </c>
      <c r="AI1002" t="b">
        <f>ISBLANK(Table1[[#This Row],[Employee ID]])</f>
        <v>0</v>
      </c>
      <c r="AJ1002" t="b">
        <f>ISNUMBER(Table1[[#This Row],[Total Salary  ]])</f>
        <v>1</v>
      </c>
      <c r="AK1002" t="str">
        <f>IFERROR(_xlfn.XLOOKUP(Table1[[#This Row],[Manager ID]],MANAGERS!A:A,MANAGERS!B:B),"Not Found")</f>
        <v>Manager_17</v>
      </c>
    </row>
    <row r="1003" spans="1:37" x14ac:dyDescent="0.2">
      <c r="A1003" t="s">
        <v>760</v>
      </c>
      <c r="B1003" t="s">
        <v>42</v>
      </c>
      <c r="C1003" t="s">
        <v>15</v>
      </c>
      <c r="D1003" t="s">
        <v>43</v>
      </c>
      <c r="E1003" t="s">
        <v>30</v>
      </c>
      <c r="F1003" s="1">
        <v>45018</v>
      </c>
      <c r="G1003" s="1">
        <v>30119</v>
      </c>
      <c r="H1003">
        <v>92467</v>
      </c>
      <c r="I1003">
        <v>27107</v>
      </c>
      <c r="J1003">
        <v>83</v>
      </c>
      <c r="K1003">
        <v>96</v>
      </c>
      <c r="L1003" t="s">
        <v>53</v>
      </c>
      <c r="M1003">
        <v>104</v>
      </c>
      <c r="N1003">
        <f>Table1[[#This Row],[Basic Salary]]+Table1[[#This Row],[Bonus]]</f>
        <v>119574</v>
      </c>
      <c r="O1003" s="2">
        <f>Table1[[#This Row],[Bonus]]/Table1[[#This Row],[Basic Salary]]</f>
        <v>0.29315323304530266</v>
      </c>
      <c r="P1003">
        <f ca="1">DATEDIF(Table1[[#This Row],[Date of Birth]],TODAY(),"Y")</f>
        <v>44</v>
      </c>
      <c r="Q1003">
        <f ca="1">DATEDIF(Table1[[#This Row],[Joining Date]],TODAY(),"Y")</f>
        <v>3</v>
      </c>
      <c r="R1003" t="str">
        <f ca="1">IF(YEAR(Table1[[#This Row],[Joining Date]])=YEAR(TODAY()),"Yes","No")</f>
        <v>No</v>
      </c>
      <c r="S1003" t="str">
        <f ca="1">IF(Table1[[#This Row],[Experience]]&gt;5,"Yes","No")</f>
        <v>No</v>
      </c>
      <c r="T1003" t="str">
        <f>TEXT(Table1[[#This Row],[Joining Date]],"mmmm")</f>
        <v>April</v>
      </c>
      <c r="U1003" t="str">
        <f>TEXT(Table1[[#This Row],[Joining Date]],"yyyy")</f>
        <v>2023</v>
      </c>
      <c r="V1003" s="5">
        <f ca="1">TODAY()-Table1[[#This Row],[Joining Date]]</f>
        <v>1221</v>
      </c>
      <c r="W1003" t="str">
        <f>LEFT(Table1[[#This Row],[Employee Name]],FIND(" ",Table1[[#This Row],[Employee Name]])-1)</f>
        <v>Krishna</v>
      </c>
      <c r="X1003" t="str">
        <f>RIGHT(Table1[[#This Row],[Employee Name]],LEN(Table1[[#This Row],[Employee Name]])-FIND(" ",Table1[[#This Row],[Employee Name]]))</f>
        <v>Chaitanya</v>
      </c>
      <c r="Y1003" t="str">
        <f>Table1[[#This Row],[Department]]&amp;"-"&amp;Table1[[#This Row],[Employee ID]]</f>
        <v>Operations-E00704</v>
      </c>
      <c r="Z1003" t="str">
        <f>LEFT(Table1[[#This Row],[Department]],3)</f>
        <v>Ope</v>
      </c>
      <c r="AA1003" t="str">
        <f>_xlfn.XLOOKUP(Table1[[#This Row],[Manager ID]],MANAGERS!A:A,MANAGERS!B:B)</f>
        <v>Manager_4</v>
      </c>
      <c r="AB1003" t="str" cm="1">
        <f t="array" ref="AB1003">_xlfn.XLOOKUP(Table1[[#This Row],[Manager ID]],Table2[[#All],[Manager ID]],Table2[[#All],[Department Head]])</f>
        <v>Finance</v>
      </c>
      <c r="AC1003" s="2">
        <f>_xlfn.XLOOKUP(Table1[[#This Row],[City]],L:L,O:O)</f>
        <v>0.23685887225230964</v>
      </c>
      <c r="AD1003" t="str" cm="1">
        <f t="array" ref="AD1003">_xlfn.IFS(Table1[[#This Row],[Performance Score]]&gt;=90,"Excellent",Table1[[#This Row],[Performance Score]]&gt;=75,"Good",Table1[[#This Row],[Performance Score]]&gt;=60,"Average",Table1[[#This Row],[Performance Score]]&lt;=60,"Need Improvement")</f>
        <v>Excellent</v>
      </c>
      <c r="AE1003" t="str">
        <f>IF(AND(Table1[[#This Row],[Attendance %]]&gt;=80,(Table1[[#This Row],[Performance Score]]&gt;=80)),"Eligible","Not Eligible")</f>
        <v>Eligible</v>
      </c>
      <c r="AF1003" t="str">
        <f>IF(Table1[[#This Row],[Performance Score]]&gt;=80,"High Performer","Low Performer")</f>
        <v>High Performer</v>
      </c>
      <c r="AG1003" t="str" cm="1">
        <f t="array" aca="1" ref="AG1003" ca="1">_xlfn.IFS(Table1[[#This Row],[Experience]]&lt;=3,"Junior",Table1[[#This Row],[Experience]]&lt;=7,"Mid Level",Table1[[#This Row],[Experience]]&gt;=7,"Senior")</f>
        <v>Junior</v>
      </c>
      <c r="AH1003" t="str">
        <f>IF(Table1[[#This Row],[Attendance %]]&gt;75,"OK","Below 75")</f>
        <v>OK</v>
      </c>
      <c r="AI1003" t="b">
        <f>ISBLANK(Table1[[#This Row],[Employee ID]])</f>
        <v>0</v>
      </c>
      <c r="AJ1003" t="b">
        <f>ISNUMBER(Table1[[#This Row],[Total Salary  ]])</f>
        <v>1</v>
      </c>
      <c r="AK1003" t="str">
        <f>IFERROR(_xlfn.XLOOKUP(Table1[[#This Row],[Manager ID]],MANAGERS!A:A,MANAGERS!B:B),"Not Found")</f>
        <v>Manager_4</v>
      </c>
    </row>
    <row r="1004" spans="1:37" x14ac:dyDescent="0.2">
      <c r="A1004" t="s">
        <v>389</v>
      </c>
      <c r="B1004" t="s">
        <v>36</v>
      </c>
      <c r="C1004" t="s">
        <v>15</v>
      </c>
      <c r="D1004" t="s">
        <v>81</v>
      </c>
      <c r="E1004" t="s">
        <v>51</v>
      </c>
      <c r="F1004" s="1">
        <v>45218</v>
      </c>
      <c r="G1004" s="1">
        <v>34200</v>
      </c>
      <c r="H1004">
        <v>106620</v>
      </c>
      <c r="I1004">
        <v>12948</v>
      </c>
      <c r="J1004">
        <v>89</v>
      </c>
      <c r="K1004">
        <v>63</v>
      </c>
      <c r="L1004" t="s">
        <v>23</v>
      </c>
      <c r="M1004">
        <v>116</v>
      </c>
      <c r="N1004">
        <f>Table1[[#This Row],[Basic Salary]]+Table1[[#This Row],[Bonus]]</f>
        <v>119568</v>
      </c>
      <c r="O1004" s="2">
        <f>Table1[[#This Row],[Bonus]]/Table1[[#This Row],[Basic Salary]]</f>
        <v>0.12144063027574564</v>
      </c>
      <c r="P1004">
        <f ca="1">DATEDIF(Table1[[#This Row],[Date of Birth]],TODAY(),"Y")</f>
        <v>32</v>
      </c>
      <c r="Q1004">
        <f ca="1">DATEDIF(Table1[[#This Row],[Joining Date]],TODAY(),"Y")</f>
        <v>2</v>
      </c>
      <c r="R1004" t="str">
        <f ca="1">IF(YEAR(Table1[[#This Row],[Joining Date]])=YEAR(TODAY()),"Yes","No")</f>
        <v>No</v>
      </c>
      <c r="S1004" t="str">
        <f ca="1">IF(Table1[[#This Row],[Experience]]&gt;5,"Yes","No")</f>
        <v>No</v>
      </c>
      <c r="T1004" t="str">
        <f>TEXT(Table1[[#This Row],[Joining Date]],"mmmm")</f>
        <v>October</v>
      </c>
      <c r="U1004" t="str">
        <f>TEXT(Table1[[#This Row],[Joining Date]],"yyyy")</f>
        <v>2023</v>
      </c>
      <c r="V1004" s="5">
        <f ca="1">TODAY()-Table1[[#This Row],[Joining Date]]</f>
        <v>1021</v>
      </c>
      <c r="W1004" t="str">
        <f>LEFT(Table1[[#This Row],[Employee Name]],FIND(" ",Table1[[#This Row],[Employee Name]])-1)</f>
        <v>Meera</v>
      </c>
      <c r="X1004" t="str">
        <f>RIGHT(Table1[[#This Row],[Employee Name]],LEN(Table1[[#This Row],[Employee Name]])-FIND(" ",Table1[[#This Row],[Employee Name]]))</f>
        <v>Joshi</v>
      </c>
      <c r="Y1004" t="str">
        <f>Table1[[#This Row],[Department]]&amp;"-"&amp;Table1[[#This Row],[Employee ID]]</f>
        <v>Sales-E00333</v>
      </c>
      <c r="Z1004" t="str">
        <f>LEFT(Table1[[#This Row],[Department]],3)</f>
        <v>Sal</v>
      </c>
      <c r="AA1004" t="str">
        <f>_xlfn.XLOOKUP(Table1[[#This Row],[Manager ID]],MANAGERS!A:A,MANAGERS!B:B)</f>
        <v>Manager_16</v>
      </c>
      <c r="AB1004" t="str" cm="1">
        <f t="array" ref="AB1004">_xlfn.XLOOKUP(Table1[[#This Row],[Manager ID]],Table2[[#All],[Manager ID]],Table2[[#All],[Department Head]])</f>
        <v>Sales</v>
      </c>
      <c r="AC1004" s="2">
        <f>_xlfn.XLOOKUP(Table1[[#This Row],[City]],L:L,O:O)</f>
        <v>0.23486488519629886</v>
      </c>
      <c r="AD1004" t="str" cm="1">
        <f t="array" ref="AD1004">_xlfn.IFS(Table1[[#This Row],[Performance Score]]&gt;=90,"Excellent",Table1[[#This Row],[Performance Score]]&gt;=75,"Good",Table1[[#This Row],[Performance Score]]&gt;=60,"Average",Table1[[#This Row],[Performance Score]]&lt;=60,"Need Improvement")</f>
        <v>Average</v>
      </c>
      <c r="AE1004" t="str">
        <f>IF(AND(Table1[[#This Row],[Attendance %]]&gt;=80,(Table1[[#This Row],[Performance Score]]&gt;=80)),"Eligible","Not Eligible")</f>
        <v>Not Eligible</v>
      </c>
      <c r="AF1004" t="str">
        <f>IF(Table1[[#This Row],[Performance Score]]&gt;=80,"High Performer","Low Performer")</f>
        <v>Low Performer</v>
      </c>
      <c r="AG1004" t="str" cm="1">
        <f t="array" aca="1" ref="AG1004" ca="1">_xlfn.IFS(Table1[[#This Row],[Experience]]&lt;=3,"Junior",Table1[[#This Row],[Experience]]&lt;=7,"Mid Level",Table1[[#This Row],[Experience]]&gt;=7,"Senior")</f>
        <v>Junior</v>
      </c>
      <c r="AH1004" t="str">
        <f>IF(Table1[[#This Row],[Attendance %]]&gt;75,"OK","Below 75")</f>
        <v>OK</v>
      </c>
      <c r="AI1004" t="b">
        <f>ISBLANK(Table1[[#This Row],[Employee ID]])</f>
        <v>0</v>
      </c>
      <c r="AJ1004" t="b">
        <f>ISNUMBER(Table1[[#This Row],[Total Salary  ]])</f>
        <v>1</v>
      </c>
      <c r="AK1004" t="str">
        <f>IFERROR(_xlfn.XLOOKUP(Table1[[#This Row],[Manager ID]],MANAGERS!A:A,MANAGERS!B:B),"Not Found")</f>
        <v>Manager_16</v>
      </c>
    </row>
    <row r="1005" spans="1:37" x14ac:dyDescent="0.2">
      <c r="A1005" t="s">
        <v>4839</v>
      </c>
      <c r="B1005" t="s">
        <v>50</v>
      </c>
      <c r="C1005" t="s">
        <v>21</v>
      </c>
      <c r="D1005" t="s">
        <v>46</v>
      </c>
      <c r="E1005" t="s">
        <v>65</v>
      </c>
      <c r="F1005" s="1">
        <v>45373</v>
      </c>
      <c r="G1005" s="1">
        <v>39861</v>
      </c>
      <c r="H1005">
        <v>98249</v>
      </c>
      <c r="I1005">
        <v>21319</v>
      </c>
      <c r="J1005">
        <v>66</v>
      </c>
      <c r="K1005">
        <v>92</v>
      </c>
      <c r="L1005" t="s">
        <v>34</v>
      </c>
      <c r="M1005">
        <v>118</v>
      </c>
      <c r="N1005">
        <f>Table1[[#This Row],[Basic Salary]]+Table1[[#This Row],[Bonus]]</f>
        <v>119568</v>
      </c>
      <c r="O1005" s="2">
        <f>Table1[[#This Row],[Bonus]]/Table1[[#This Row],[Basic Salary]]</f>
        <v>0.21698948589807529</v>
      </c>
      <c r="P1005">
        <f ca="1">DATEDIF(Table1[[#This Row],[Date of Birth]],TODAY(),"Y")</f>
        <v>17</v>
      </c>
      <c r="Q1005">
        <f ca="1">DATEDIF(Table1[[#This Row],[Joining Date]],TODAY(),"Y")</f>
        <v>2</v>
      </c>
      <c r="R1005" t="str">
        <f ca="1">IF(YEAR(Table1[[#This Row],[Joining Date]])=YEAR(TODAY()),"Yes","No")</f>
        <v>No</v>
      </c>
      <c r="S1005" t="str">
        <f ca="1">IF(Table1[[#This Row],[Experience]]&gt;5,"Yes","No")</f>
        <v>No</v>
      </c>
      <c r="T1005" t="str">
        <f>TEXT(Table1[[#This Row],[Joining Date]],"mmmm")</f>
        <v>March</v>
      </c>
      <c r="U1005" t="str">
        <f>TEXT(Table1[[#This Row],[Joining Date]],"yyyy")</f>
        <v>2024</v>
      </c>
      <c r="V1005" s="5">
        <f ca="1">TODAY()-Table1[[#This Row],[Joining Date]]</f>
        <v>866</v>
      </c>
      <c r="W1005" t="str">
        <f>LEFT(Table1[[#This Row],[Employee Name]],FIND(" ",Table1[[#This Row],[Employee Name]])-1)</f>
        <v>Ravi</v>
      </c>
      <c r="X1005" t="str">
        <f>RIGHT(Table1[[#This Row],[Employee Name]],LEN(Table1[[#This Row],[Employee Name]])-FIND(" ",Table1[[#This Row],[Employee Name]]))</f>
        <v>Teja</v>
      </c>
      <c r="Y1005" t="str">
        <f>Table1[[#This Row],[Department]]&amp;"-"&amp;Table1[[#This Row],[Employee ID]]</f>
        <v>Support-E04783</v>
      </c>
      <c r="Z1005" t="str">
        <f>LEFT(Table1[[#This Row],[Department]],3)</f>
        <v>Sup</v>
      </c>
      <c r="AA1005" t="str">
        <f>_xlfn.XLOOKUP(Table1[[#This Row],[Manager ID]],MANAGERS!A:A,MANAGERS!B:B)</f>
        <v>Manager_18</v>
      </c>
      <c r="AB1005" t="str" cm="1">
        <f t="array" ref="AB1005">_xlfn.XLOOKUP(Table1[[#This Row],[Manager ID]],Table2[[#All],[Manager ID]],Table2[[#All],[Department Head]])</f>
        <v>Support</v>
      </c>
      <c r="AC1005" s="2">
        <f>_xlfn.XLOOKUP(Table1[[#This Row],[City]],L:L,O:O)</f>
        <v>0.24030340748661314</v>
      </c>
      <c r="AD1005" t="str" cm="1">
        <f t="array" ref="AD1005">_xlfn.IFS(Table1[[#This Row],[Performance Score]]&gt;=90,"Excellent",Table1[[#This Row],[Performance Score]]&gt;=75,"Good",Table1[[#This Row],[Performance Score]]&gt;=60,"Average",Table1[[#This Row],[Performance Score]]&lt;=60,"Need Improvement")</f>
        <v>Excellent</v>
      </c>
      <c r="AE1005" t="str">
        <f>IF(AND(Table1[[#This Row],[Attendance %]]&gt;=80,(Table1[[#This Row],[Performance Score]]&gt;=80)),"Eligible","Not Eligible")</f>
        <v>Not Eligible</v>
      </c>
      <c r="AF1005" t="str">
        <f>IF(Table1[[#This Row],[Performance Score]]&gt;=80,"High Performer","Low Performer")</f>
        <v>High Performer</v>
      </c>
      <c r="AG1005" t="str" cm="1">
        <f t="array" aca="1" ref="AG1005" ca="1">_xlfn.IFS(Table1[[#This Row],[Experience]]&lt;=3,"Junior",Table1[[#This Row],[Experience]]&lt;=7,"Mid Level",Table1[[#This Row],[Experience]]&gt;=7,"Senior")</f>
        <v>Junior</v>
      </c>
      <c r="AH1005" t="str">
        <f>IF(Table1[[#This Row],[Attendance %]]&gt;75,"OK","Below 75")</f>
        <v>Below 75</v>
      </c>
      <c r="AI1005" t="b">
        <f>ISBLANK(Table1[[#This Row],[Employee ID]])</f>
        <v>0</v>
      </c>
      <c r="AJ1005" t="b">
        <f>ISNUMBER(Table1[[#This Row],[Total Salary  ]])</f>
        <v>1</v>
      </c>
      <c r="AK1005" t="str">
        <f>IFERROR(_xlfn.XLOOKUP(Table1[[#This Row],[Manager ID]],MANAGERS!A:A,MANAGERS!B:B),"Not Found")</f>
        <v>Manager_18</v>
      </c>
    </row>
    <row r="1006" spans="1:37" x14ac:dyDescent="0.2">
      <c r="A1006" t="s">
        <v>1423</v>
      </c>
      <c r="B1006" t="s">
        <v>45</v>
      </c>
      <c r="C1006" t="s">
        <v>15</v>
      </c>
      <c r="D1006" t="s">
        <v>33</v>
      </c>
      <c r="E1006" t="s">
        <v>30</v>
      </c>
      <c r="F1006" s="1">
        <v>42910</v>
      </c>
      <c r="G1006" s="1">
        <v>30265</v>
      </c>
      <c r="H1006">
        <v>105135</v>
      </c>
      <c r="I1006">
        <v>14431</v>
      </c>
      <c r="J1006">
        <v>98</v>
      </c>
      <c r="K1006">
        <v>92</v>
      </c>
      <c r="L1006" t="s">
        <v>27</v>
      </c>
      <c r="M1006">
        <v>119</v>
      </c>
      <c r="N1006">
        <f>Table1[[#This Row],[Basic Salary]]+Table1[[#This Row],[Bonus]]</f>
        <v>119566</v>
      </c>
      <c r="O1006" s="2">
        <f>Table1[[#This Row],[Bonus]]/Table1[[#This Row],[Basic Salary]]</f>
        <v>0.13726161601750131</v>
      </c>
      <c r="P1006">
        <f ca="1">DATEDIF(Table1[[#This Row],[Date of Birth]],TODAY(),"Y")</f>
        <v>43</v>
      </c>
      <c r="Q1006">
        <f ca="1">DATEDIF(Table1[[#This Row],[Joining Date]],TODAY(),"Y")</f>
        <v>9</v>
      </c>
      <c r="R1006" t="str">
        <f ca="1">IF(YEAR(Table1[[#This Row],[Joining Date]])=YEAR(TODAY()),"Yes","No")</f>
        <v>No</v>
      </c>
      <c r="S1006" t="str">
        <f ca="1">IF(Table1[[#This Row],[Experience]]&gt;5,"Yes","No")</f>
        <v>Yes</v>
      </c>
      <c r="T1006" t="str">
        <f>TEXT(Table1[[#This Row],[Joining Date]],"mmmm")</f>
        <v>June</v>
      </c>
      <c r="U1006" t="str">
        <f>TEXT(Table1[[#This Row],[Joining Date]],"yyyy")</f>
        <v>2017</v>
      </c>
      <c r="V1006" s="5">
        <f ca="1">TODAY()-Table1[[#This Row],[Joining Date]]</f>
        <v>3329</v>
      </c>
      <c r="W1006" t="str">
        <f>LEFT(Table1[[#This Row],[Employee Name]],FIND(" ",Table1[[#This Row],[Employee Name]])-1)</f>
        <v>Ananya</v>
      </c>
      <c r="X1006" t="str">
        <f>RIGHT(Table1[[#This Row],[Employee Name]],LEN(Table1[[#This Row],[Employee Name]])-FIND(" ",Table1[[#This Row],[Employee Name]]))</f>
        <v>Rao</v>
      </c>
      <c r="Y1006" t="str">
        <f>Table1[[#This Row],[Department]]&amp;"-"&amp;Table1[[#This Row],[Employee ID]]</f>
        <v>Marketing-E01367</v>
      </c>
      <c r="Z1006" t="str">
        <f>LEFT(Table1[[#This Row],[Department]],3)</f>
        <v>Mar</v>
      </c>
      <c r="AA1006" t="str">
        <f>_xlfn.XLOOKUP(Table1[[#This Row],[Manager ID]],MANAGERS!A:A,MANAGERS!B:B)</f>
        <v>Manager_19</v>
      </c>
      <c r="AB1006" t="str" cm="1">
        <f t="array" ref="AB1006">_xlfn.XLOOKUP(Table1[[#This Row],[Manager ID]],Table2[[#All],[Manager ID]],Table2[[#All],[Department Head]])</f>
        <v>Support</v>
      </c>
      <c r="AC1006" s="2">
        <f>_xlfn.XLOOKUP(Table1[[#This Row],[City]],L:L,O:O)</f>
        <v>0.23674293405114402</v>
      </c>
      <c r="AD1006" t="str" cm="1">
        <f t="array" ref="AD1006">_xlfn.IFS(Table1[[#This Row],[Performance Score]]&gt;=90,"Excellent",Table1[[#This Row],[Performance Score]]&gt;=75,"Good",Table1[[#This Row],[Performance Score]]&gt;=60,"Average",Table1[[#This Row],[Performance Score]]&lt;=60,"Need Improvement")</f>
        <v>Excellent</v>
      </c>
      <c r="AE1006" t="str">
        <f>IF(AND(Table1[[#This Row],[Attendance %]]&gt;=80,(Table1[[#This Row],[Performance Score]]&gt;=80)),"Eligible","Not Eligible")</f>
        <v>Eligible</v>
      </c>
      <c r="AF1006" t="str">
        <f>IF(Table1[[#This Row],[Performance Score]]&gt;=80,"High Performer","Low Performer")</f>
        <v>High Performer</v>
      </c>
      <c r="AG1006" t="str" cm="1">
        <f t="array" aca="1" ref="AG1006" ca="1">_xlfn.IFS(Table1[[#This Row],[Experience]]&lt;=3,"Junior",Table1[[#This Row],[Experience]]&lt;=7,"Mid Level",Table1[[#This Row],[Experience]]&gt;=7,"Senior")</f>
        <v>Senior</v>
      </c>
      <c r="AH1006" t="str">
        <f>IF(Table1[[#This Row],[Attendance %]]&gt;75,"OK","Below 75")</f>
        <v>OK</v>
      </c>
      <c r="AI1006" t="b">
        <f>ISBLANK(Table1[[#This Row],[Employee ID]])</f>
        <v>0</v>
      </c>
      <c r="AJ1006" t="b">
        <f>ISNUMBER(Table1[[#This Row],[Total Salary  ]])</f>
        <v>1</v>
      </c>
      <c r="AK1006" t="str">
        <f>IFERROR(_xlfn.XLOOKUP(Table1[[#This Row],[Manager ID]],MANAGERS!A:A,MANAGERS!B:B),"Not Found")</f>
        <v>Manager_19</v>
      </c>
    </row>
    <row r="1007" spans="1:37" x14ac:dyDescent="0.2">
      <c r="A1007" t="s">
        <v>3439</v>
      </c>
      <c r="B1007" t="s">
        <v>48</v>
      </c>
      <c r="C1007" t="s">
        <v>15</v>
      </c>
      <c r="D1007" t="s">
        <v>40</v>
      </c>
      <c r="E1007" t="s">
        <v>26</v>
      </c>
      <c r="F1007" s="1">
        <v>43231</v>
      </c>
      <c r="G1007" s="1">
        <v>31559</v>
      </c>
      <c r="H1007">
        <v>101035</v>
      </c>
      <c r="I1007">
        <v>18529</v>
      </c>
      <c r="J1007">
        <v>70</v>
      </c>
      <c r="K1007">
        <v>73</v>
      </c>
      <c r="L1007" t="s">
        <v>53</v>
      </c>
      <c r="M1007">
        <v>119</v>
      </c>
      <c r="N1007">
        <f>Table1[[#This Row],[Basic Salary]]+Table1[[#This Row],[Bonus]]</f>
        <v>119564</v>
      </c>
      <c r="O1007" s="2">
        <f>Table1[[#This Row],[Bonus]]/Table1[[#This Row],[Basic Salary]]</f>
        <v>0.18339189389815411</v>
      </c>
      <c r="P1007">
        <f ca="1">DATEDIF(Table1[[#This Row],[Date of Birth]],TODAY(),"Y")</f>
        <v>40</v>
      </c>
      <c r="Q1007">
        <f ca="1">DATEDIF(Table1[[#This Row],[Joining Date]],TODAY(),"Y")</f>
        <v>8</v>
      </c>
      <c r="R1007" t="str">
        <f ca="1">IF(YEAR(Table1[[#This Row],[Joining Date]])=YEAR(TODAY()),"Yes","No")</f>
        <v>No</v>
      </c>
      <c r="S1007" t="str">
        <f ca="1">IF(Table1[[#This Row],[Experience]]&gt;5,"Yes","No")</f>
        <v>Yes</v>
      </c>
      <c r="T1007" t="str">
        <f>TEXT(Table1[[#This Row],[Joining Date]],"mmmm")</f>
        <v>May</v>
      </c>
      <c r="U1007" t="str">
        <f>TEXT(Table1[[#This Row],[Joining Date]],"yyyy")</f>
        <v>2018</v>
      </c>
      <c r="V1007" s="5">
        <f ca="1">TODAY()-Table1[[#This Row],[Joining Date]]</f>
        <v>3008</v>
      </c>
      <c r="W1007" t="str">
        <f>LEFT(Table1[[#This Row],[Employee Name]],FIND(" ",Table1[[#This Row],[Employee Name]])-1)</f>
        <v>Aditya</v>
      </c>
      <c r="X1007" t="str">
        <f>RIGHT(Table1[[#This Row],[Employee Name]],LEN(Table1[[#This Row],[Employee Name]])-FIND(" ",Table1[[#This Row],[Employee Name]]))</f>
        <v>Kapoor</v>
      </c>
      <c r="Y1007" t="str">
        <f>Table1[[#This Row],[Department]]&amp;"-"&amp;Table1[[#This Row],[Employee ID]]</f>
        <v>IT-E03383</v>
      </c>
      <c r="Z1007" t="str">
        <f>LEFT(Table1[[#This Row],[Department]],3)</f>
        <v>IT</v>
      </c>
      <c r="AA1007" t="str">
        <f>_xlfn.XLOOKUP(Table1[[#This Row],[Manager ID]],MANAGERS!A:A,MANAGERS!B:B)</f>
        <v>Manager_19</v>
      </c>
      <c r="AB1007" t="str" cm="1">
        <f t="array" ref="AB1007">_xlfn.XLOOKUP(Table1[[#This Row],[Manager ID]],Table2[[#All],[Manager ID]],Table2[[#All],[Department Head]])</f>
        <v>Support</v>
      </c>
      <c r="AC1007" s="2">
        <f>_xlfn.XLOOKUP(Table1[[#This Row],[City]],L:L,O:O)</f>
        <v>0.23685887225230964</v>
      </c>
      <c r="AD1007" t="str" cm="1">
        <f t="array" ref="AD1007">_xlfn.IFS(Table1[[#This Row],[Performance Score]]&gt;=90,"Excellent",Table1[[#This Row],[Performance Score]]&gt;=75,"Good",Table1[[#This Row],[Performance Score]]&gt;=60,"Average",Table1[[#This Row],[Performance Score]]&lt;=60,"Need Improvement")</f>
        <v>Average</v>
      </c>
      <c r="AE1007" t="str">
        <f>IF(AND(Table1[[#This Row],[Attendance %]]&gt;=80,(Table1[[#This Row],[Performance Score]]&gt;=80)),"Eligible","Not Eligible")</f>
        <v>Not Eligible</v>
      </c>
      <c r="AF1007" t="str">
        <f>IF(Table1[[#This Row],[Performance Score]]&gt;=80,"High Performer","Low Performer")</f>
        <v>Low Performer</v>
      </c>
      <c r="AG1007" t="str" cm="1">
        <f t="array" aca="1" ref="AG1007" ca="1">_xlfn.IFS(Table1[[#This Row],[Experience]]&lt;=3,"Junior",Table1[[#This Row],[Experience]]&lt;=7,"Mid Level",Table1[[#This Row],[Experience]]&gt;=7,"Senior")</f>
        <v>Senior</v>
      </c>
      <c r="AH1007" t="str">
        <f>IF(Table1[[#This Row],[Attendance %]]&gt;75,"OK","Below 75")</f>
        <v>Below 75</v>
      </c>
      <c r="AI1007" t="b">
        <f>ISBLANK(Table1[[#This Row],[Employee ID]])</f>
        <v>0</v>
      </c>
      <c r="AJ1007" t="b">
        <f>ISNUMBER(Table1[[#This Row],[Total Salary  ]])</f>
        <v>1</v>
      </c>
      <c r="AK1007" t="str">
        <f>IFERROR(_xlfn.XLOOKUP(Table1[[#This Row],[Manager ID]],MANAGERS!A:A,MANAGERS!B:B),"Not Found")</f>
        <v>Manager_19</v>
      </c>
    </row>
    <row r="1008" spans="1:37" x14ac:dyDescent="0.2">
      <c r="A1008" t="s">
        <v>562</v>
      </c>
      <c r="B1008" t="s">
        <v>77</v>
      </c>
      <c r="C1008" t="s">
        <v>21</v>
      </c>
      <c r="D1008" t="s">
        <v>25</v>
      </c>
      <c r="E1008" t="s">
        <v>17</v>
      </c>
      <c r="F1008" s="1">
        <v>44803</v>
      </c>
      <c r="G1008" s="1">
        <v>32336</v>
      </c>
      <c r="H1008">
        <v>90404</v>
      </c>
      <c r="I1008">
        <v>29153</v>
      </c>
      <c r="J1008">
        <v>72</v>
      </c>
      <c r="K1008">
        <v>55</v>
      </c>
      <c r="L1008" t="s">
        <v>18</v>
      </c>
      <c r="M1008">
        <v>108</v>
      </c>
      <c r="N1008">
        <f>Table1[[#This Row],[Basic Salary]]+Table1[[#This Row],[Bonus]]</f>
        <v>119557</v>
      </c>
      <c r="O1008" s="2">
        <f>Table1[[#This Row],[Bonus]]/Table1[[#This Row],[Basic Salary]]</f>
        <v>0.32247466926242202</v>
      </c>
      <c r="P1008">
        <f ca="1">DATEDIF(Table1[[#This Row],[Date of Birth]],TODAY(),"Y")</f>
        <v>38</v>
      </c>
      <c r="Q1008">
        <f ca="1">DATEDIF(Table1[[#This Row],[Joining Date]],TODAY(),"Y")</f>
        <v>3</v>
      </c>
      <c r="R1008" t="str">
        <f ca="1">IF(YEAR(Table1[[#This Row],[Joining Date]])=YEAR(TODAY()),"Yes","No")</f>
        <v>No</v>
      </c>
      <c r="S1008" t="str">
        <f ca="1">IF(Table1[[#This Row],[Experience]]&gt;5,"Yes","No")</f>
        <v>No</v>
      </c>
      <c r="T1008" t="str">
        <f>TEXT(Table1[[#This Row],[Joining Date]],"mmmm")</f>
        <v>August</v>
      </c>
      <c r="U1008" t="str">
        <f>TEXT(Table1[[#This Row],[Joining Date]],"yyyy")</f>
        <v>2022</v>
      </c>
      <c r="V1008" s="5">
        <f ca="1">TODAY()-Table1[[#This Row],[Joining Date]]</f>
        <v>1436</v>
      </c>
      <c r="W1008" t="str">
        <f>LEFT(Table1[[#This Row],[Employee Name]],FIND(" ",Table1[[#This Row],[Employee Name]])-1)</f>
        <v>Rohan</v>
      </c>
      <c r="X1008" t="str">
        <f>RIGHT(Table1[[#This Row],[Employee Name]],LEN(Table1[[#This Row],[Employee Name]])-FIND(" ",Table1[[#This Row],[Employee Name]]))</f>
        <v>Gupta</v>
      </c>
      <c r="Y1008" t="str">
        <f>Table1[[#This Row],[Department]]&amp;"-"&amp;Table1[[#This Row],[Employee ID]]</f>
        <v>Finance-E00506</v>
      </c>
      <c r="Z1008" t="str">
        <f>LEFT(Table1[[#This Row],[Department]],3)</f>
        <v>Fin</v>
      </c>
      <c r="AA1008" t="str">
        <f>_xlfn.XLOOKUP(Table1[[#This Row],[Manager ID]],MANAGERS!A:A,MANAGERS!B:B)</f>
        <v>Manager_8</v>
      </c>
      <c r="AB1008" t="str" cm="1">
        <f t="array" ref="AB1008">_xlfn.XLOOKUP(Table1[[#This Row],[Manager ID]],Table2[[#All],[Manager ID]],Table2[[#All],[Department Head]])</f>
        <v>Sales</v>
      </c>
      <c r="AC1008" s="2">
        <f>_xlfn.XLOOKUP(Table1[[#This Row],[City]],L:L,O:O)</f>
        <v>0.21356479274849693</v>
      </c>
      <c r="AD1008" t="str" cm="1">
        <f t="array" ref="AD1008">_xlfn.IFS(Table1[[#This Row],[Performance Score]]&gt;=90,"Excellent",Table1[[#This Row],[Performance Score]]&gt;=75,"Good",Table1[[#This Row],[Performance Score]]&gt;=60,"Average",Table1[[#This Row],[Performance Score]]&lt;=60,"Need Improvement")</f>
        <v>Need Improvement</v>
      </c>
      <c r="AE1008" t="str">
        <f>IF(AND(Table1[[#This Row],[Attendance %]]&gt;=80,(Table1[[#This Row],[Performance Score]]&gt;=80)),"Eligible","Not Eligible")</f>
        <v>Not Eligible</v>
      </c>
      <c r="AF1008" t="str">
        <f>IF(Table1[[#This Row],[Performance Score]]&gt;=80,"High Performer","Low Performer")</f>
        <v>Low Performer</v>
      </c>
      <c r="AG1008" t="str" cm="1">
        <f t="array" aca="1" ref="AG1008" ca="1">_xlfn.IFS(Table1[[#This Row],[Experience]]&lt;=3,"Junior",Table1[[#This Row],[Experience]]&lt;=7,"Mid Level",Table1[[#This Row],[Experience]]&gt;=7,"Senior")</f>
        <v>Junior</v>
      </c>
      <c r="AH1008" t="str">
        <f>IF(Table1[[#This Row],[Attendance %]]&gt;75,"OK","Below 75")</f>
        <v>Below 75</v>
      </c>
      <c r="AI1008" t="b">
        <f>ISBLANK(Table1[[#This Row],[Employee ID]])</f>
        <v>0</v>
      </c>
      <c r="AJ1008" t="b">
        <f>ISNUMBER(Table1[[#This Row],[Total Salary  ]])</f>
        <v>1</v>
      </c>
      <c r="AK1008" t="str">
        <f>IFERROR(_xlfn.XLOOKUP(Table1[[#This Row],[Manager ID]],MANAGERS!A:A,MANAGERS!B:B),"Not Found")</f>
        <v>Manager_8</v>
      </c>
    </row>
    <row r="1009" spans="1:37" x14ac:dyDescent="0.2">
      <c r="A1009" t="s">
        <v>4760</v>
      </c>
      <c r="B1009" t="s">
        <v>75</v>
      </c>
      <c r="C1009" t="s">
        <v>15</v>
      </c>
      <c r="D1009" t="s">
        <v>40</v>
      </c>
      <c r="E1009" t="s">
        <v>65</v>
      </c>
      <c r="F1009" s="1">
        <v>45473</v>
      </c>
      <c r="G1009" s="1">
        <v>38039</v>
      </c>
      <c r="H1009">
        <v>99927</v>
      </c>
      <c r="I1009">
        <v>19626</v>
      </c>
      <c r="J1009">
        <v>79</v>
      </c>
      <c r="K1009">
        <v>68</v>
      </c>
      <c r="L1009" t="s">
        <v>27</v>
      </c>
      <c r="M1009">
        <v>115</v>
      </c>
      <c r="N1009">
        <f>Table1[[#This Row],[Basic Salary]]+Table1[[#This Row],[Bonus]]</f>
        <v>119553</v>
      </c>
      <c r="O1009" s="2">
        <f>Table1[[#This Row],[Bonus]]/Table1[[#This Row],[Basic Salary]]</f>
        <v>0.19640337446335826</v>
      </c>
      <c r="P1009">
        <f ca="1">DATEDIF(Table1[[#This Row],[Date of Birth]],TODAY(),"Y")</f>
        <v>22</v>
      </c>
      <c r="Q1009">
        <f ca="1">DATEDIF(Table1[[#This Row],[Joining Date]],TODAY(),"Y")</f>
        <v>2</v>
      </c>
      <c r="R1009" t="str">
        <f ca="1">IF(YEAR(Table1[[#This Row],[Joining Date]])=YEAR(TODAY()),"Yes","No")</f>
        <v>No</v>
      </c>
      <c r="S1009" t="str">
        <f ca="1">IF(Table1[[#This Row],[Experience]]&gt;5,"Yes","No")</f>
        <v>No</v>
      </c>
      <c r="T1009" t="str">
        <f>TEXT(Table1[[#This Row],[Joining Date]],"mmmm")</f>
        <v>June</v>
      </c>
      <c r="U1009" t="str">
        <f>TEXT(Table1[[#This Row],[Joining Date]],"yyyy")</f>
        <v>2024</v>
      </c>
      <c r="V1009" s="5">
        <f ca="1">TODAY()-Table1[[#This Row],[Joining Date]]</f>
        <v>766</v>
      </c>
      <c r="W1009" t="str">
        <f>LEFT(Table1[[#This Row],[Employee Name]],FIND(" ",Table1[[#This Row],[Employee Name]])-1)</f>
        <v>Ishita</v>
      </c>
      <c r="X1009" t="str">
        <f>RIGHT(Table1[[#This Row],[Employee Name]],LEN(Table1[[#This Row],[Employee Name]])-FIND(" ",Table1[[#This Row],[Employee Name]]))</f>
        <v>Roy</v>
      </c>
      <c r="Y1009" t="str">
        <f>Table1[[#This Row],[Department]]&amp;"-"&amp;Table1[[#This Row],[Employee ID]]</f>
        <v>IT-E04704</v>
      </c>
      <c r="Z1009" t="str">
        <f>LEFT(Table1[[#This Row],[Department]],3)</f>
        <v>IT</v>
      </c>
      <c r="AA1009" t="str">
        <f>_xlfn.XLOOKUP(Table1[[#This Row],[Manager ID]],MANAGERS!A:A,MANAGERS!B:B)</f>
        <v>Manager_15</v>
      </c>
      <c r="AB1009" t="str" cm="1">
        <f t="array" ref="AB1009">_xlfn.XLOOKUP(Table1[[#This Row],[Manager ID]],Table2[[#All],[Manager ID]],Table2[[#All],[Department Head]])</f>
        <v>Support</v>
      </c>
      <c r="AC1009" s="2">
        <f>_xlfn.XLOOKUP(Table1[[#This Row],[City]],L:L,O:O)</f>
        <v>0.23674293405114402</v>
      </c>
      <c r="AD1009" t="str" cm="1">
        <f t="array" ref="AD1009">_xlfn.IFS(Table1[[#This Row],[Performance Score]]&gt;=90,"Excellent",Table1[[#This Row],[Performance Score]]&gt;=75,"Good",Table1[[#This Row],[Performance Score]]&gt;=60,"Average",Table1[[#This Row],[Performance Score]]&lt;=60,"Need Improvement")</f>
        <v>Average</v>
      </c>
      <c r="AE1009" t="str">
        <f>IF(AND(Table1[[#This Row],[Attendance %]]&gt;=80,(Table1[[#This Row],[Performance Score]]&gt;=80)),"Eligible","Not Eligible")</f>
        <v>Not Eligible</v>
      </c>
      <c r="AF1009" t="str">
        <f>IF(Table1[[#This Row],[Performance Score]]&gt;=80,"High Performer","Low Performer")</f>
        <v>Low Performer</v>
      </c>
      <c r="AG1009" t="str" cm="1">
        <f t="array" aca="1" ref="AG1009" ca="1">_xlfn.IFS(Table1[[#This Row],[Experience]]&lt;=3,"Junior",Table1[[#This Row],[Experience]]&lt;=7,"Mid Level",Table1[[#This Row],[Experience]]&gt;=7,"Senior")</f>
        <v>Junior</v>
      </c>
      <c r="AH1009" t="str">
        <f>IF(Table1[[#This Row],[Attendance %]]&gt;75,"OK","Below 75")</f>
        <v>OK</v>
      </c>
      <c r="AI1009" t="b">
        <f>ISBLANK(Table1[[#This Row],[Employee ID]])</f>
        <v>0</v>
      </c>
      <c r="AJ1009" t="b">
        <f>ISNUMBER(Table1[[#This Row],[Total Salary  ]])</f>
        <v>1</v>
      </c>
      <c r="AK1009" t="str">
        <f>IFERROR(_xlfn.XLOOKUP(Table1[[#This Row],[Manager ID]],MANAGERS!A:A,MANAGERS!B:B),"Not Found")</f>
        <v>Manager_15</v>
      </c>
    </row>
    <row r="1010" spans="1:37" x14ac:dyDescent="0.2">
      <c r="A1010" t="s">
        <v>2401</v>
      </c>
      <c r="B1010" t="s">
        <v>69</v>
      </c>
      <c r="C1010" t="s">
        <v>15</v>
      </c>
      <c r="D1010" t="s">
        <v>16</v>
      </c>
      <c r="E1010" t="s">
        <v>30</v>
      </c>
      <c r="F1010" s="1">
        <v>43909</v>
      </c>
      <c r="G1010" s="1">
        <v>37016</v>
      </c>
      <c r="H1010">
        <v>104287</v>
      </c>
      <c r="I1010">
        <v>15256</v>
      </c>
      <c r="J1010">
        <v>61</v>
      </c>
      <c r="K1010">
        <v>43</v>
      </c>
      <c r="L1010" t="s">
        <v>53</v>
      </c>
      <c r="M1010">
        <v>116</v>
      </c>
      <c r="N1010">
        <f>Table1[[#This Row],[Basic Salary]]+Table1[[#This Row],[Bonus]]</f>
        <v>119543</v>
      </c>
      <c r="O1010" s="2">
        <f>Table1[[#This Row],[Bonus]]/Table1[[#This Row],[Basic Salary]]</f>
        <v>0.14628860740073069</v>
      </c>
      <c r="P1010">
        <f ca="1">DATEDIF(Table1[[#This Row],[Date of Birth]],TODAY(),"Y")</f>
        <v>25</v>
      </c>
      <c r="Q1010">
        <f ca="1">DATEDIF(Table1[[#This Row],[Joining Date]],TODAY(),"Y")</f>
        <v>6</v>
      </c>
      <c r="R1010" t="str">
        <f ca="1">IF(YEAR(Table1[[#This Row],[Joining Date]])=YEAR(TODAY()),"Yes","No")</f>
        <v>No</v>
      </c>
      <c r="S1010" t="str">
        <f ca="1">IF(Table1[[#This Row],[Experience]]&gt;5,"Yes","No")</f>
        <v>Yes</v>
      </c>
      <c r="T1010" t="str">
        <f>TEXT(Table1[[#This Row],[Joining Date]],"mmmm")</f>
        <v>March</v>
      </c>
      <c r="U1010" t="str">
        <f>TEXT(Table1[[#This Row],[Joining Date]],"yyyy")</f>
        <v>2020</v>
      </c>
      <c r="V1010" s="5">
        <f ca="1">TODAY()-Table1[[#This Row],[Joining Date]]</f>
        <v>2330</v>
      </c>
      <c r="W1010" t="str">
        <f>LEFT(Table1[[#This Row],[Employee Name]],FIND(" ",Table1[[#This Row],[Employee Name]])-1)</f>
        <v>Neha</v>
      </c>
      <c r="X1010" t="str">
        <f>RIGHT(Table1[[#This Row],[Employee Name]],LEN(Table1[[#This Row],[Employee Name]])-FIND(" ",Table1[[#This Row],[Employee Name]]))</f>
        <v>Kulkarni</v>
      </c>
      <c r="Y1010" t="str">
        <f>Table1[[#This Row],[Department]]&amp;"-"&amp;Table1[[#This Row],[Employee ID]]</f>
        <v>HR-E02345</v>
      </c>
      <c r="Z1010" t="str">
        <f>LEFT(Table1[[#This Row],[Department]],3)</f>
        <v>HR</v>
      </c>
      <c r="AA1010" t="str">
        <f>_xlfn.XLOOKUP(Table1[[#This Row],[Manager ID]],MANAGERS!A:A,MANAGERS!B:B)</f>
        <v>Manager_16</v>
      </c>
      <c r="AB1010" t="str" cm="1">
        <f t="array" ref="AB1010">_xlfn.XLOOKUP(Table1[[#This Row],[Manager ID]],Table2[[#All],[Manager ID]],Table2[[#All],[Department Head]])</f>
        <v>Sales</v>
      </c>
      <c r="AC1010" s="2">
        <f>_xlfn.XLOOKUP(Table1[[#This Row],[City]],L:L,O:O)</f>
        <v>0.23685887225230964</v>
      </c>
      <c r="AD1010" t="str" cm="1">
        <f t="array" ref="AD1010">_xlfn.IFS(Table1[[#This Row],[Performance Score]]&gt;=90,"Excellent",Table1[[#This Row],[Performance Score]]&gt;=75,"Good",Table1[[#This Row],[Performance Score]]&gt;=60,"Average",Table1[[#This Row],[Performance Score]]&lt;=60,"Need Improvement")</f>
        <v>Need Improvement</v>
      </c>
      <c r="AE1010" t="str">
        <f>IF(AND(Table1[[#This Row],[Attendance %]]&gt;=80,(Table1[[#This Row],[Performance Score]]&gt;=80)),"Eligible","Not Eligible")</f>
        <v>Not Eligible</v>
      </c>
      <c r="AF1010" t="str">
        <f>IF(Table1[[#This Row],[Performance Score]]&gt;=80,"High Performer","Low Performer")</f>
        <v>Low Performer</v>
      </c>
      <c r="AG1010" t="str" cm="1">
        <f t="array" aca="1" ref="AG1010" ca="1">_xlfn.IFS(Table1[[#This Row],[Experience]]&lt;=3,"Junior",Table1[[#This Row],[Experience]]&lt;=7,"Mid Level",Table1[[#This Row],[Experience]]&gt;=7,"Senior")</f>
        <v>Mid Level</v>
      </c>
      <c r="AH1010" t="str">
        <f>IF(Table1[[#This Row],[Attendance %]]&gt;75,"OK","Below 75")</f>
        <v>Below 75</v>
      </c>
      <c r="AI1010" t="b">
        <f>ISBLANK(Table1[[#This Row],[Employee ID]])</f>
        <v>0</v>
      </c>
      <c r="AJ1010" t="b">
        <f>ISNUMBER(Table1[[#This Row],[Total Salary  ]])</f>
        <v>1</v>
      </c>
      <c r="AK1010" t="str">
        <f>IFERROR(_xlfn.XLOOKUP(Table1[[#This Row],[Manager ID]],MANAGERS!A:A,MANAGERS!B:B),"Not Found")</f>
        <v>Manager_16</v>
      </c>
    </row>
    <row r="1011" spans="1:37" x14ac:dyDescent="0.2">
      <c r="A1011" t="s">
        <v>3605</v>
      </c>
      <c r="B1011" t="s">
        <v>50</v>
      </c>
      <c r="C1011" t="s">
        <v>21</v>
      </c>
      <c r="D1011" t="s">
        <v>25</v>
      </c>
      <c r="E1011" t="s">
        <v>26</v>
      </c>
      <c r="F1011" s="1">
        <v>45601</v>
      </c>
      <c r="G1011" s="1">
        <v>38438</v>
      </c>
      <c r="H1011">
        <v>108218</v>
      </c>
      <c r="I1011">
        <v>11308</v>
      </c>
      <c r="J1011">
        <v>69</v>
      </c>
      <c r="K1011">
        <v>100</v>
      </c>
      <c r="L1011" t="s">
        <v>37</v>
      </c>
      <c r="M1011">
        <v>118</v>
      </c>
      <c r="N1011">
        <f>Table1[[#This Row],[Basic Salary]]+Table1[[#This Row],[Bonus]]</f>
        <v>119526</v>
      </c>
      <c r="O1011" s="2">
        <f>Table1[[#This Row],[Bonus]]/Table1[[#This Row],[Basic Salary]]</f>
        <v>0.10449278308599309</v>
      </c>
      <c r="P1011">
        <f ca="1">DATEDIF(Table1[[#This Row],[Date of Birth]],TODAY(),"Y")</f>
        <v>21</v>
      </c>
      <c r="Q1011">
        <f ca="1">DATEDIF(Table1[[#This Row],[Joining Date]],TODAY(),"Y")</f>
        <v>1</v>
      </c>
      <c r="R1011" t="str">
        <f ca="1">IF(YEAR(Table1[[#This Row],[Joining Date]])=YEAR(TODAY()),"Yes","No")</f>
        <v>No</v>
      </c>
      <c r="S1011" t="str">
        <f ca="1">IF(Table1[[#This Row],[Experience]]&gt;5,"Yes","No")</f>
        <v>No</v>
      </c>
      <c r="T1011" t="str">
        <f>TEXT(Table1[[#This Row],[Joining Date]],"mmmm")</f>
        <v>November</v>
      </c>
      <c r="U1011" t="str">
        <f>TEXT(Table1[[#This Row],[Joining Date]],"yyyy")</f>
        <v>2024</v>
      </c>
      <c r="V1011" s="5">
        <f ca="1">TODAY()-Table1[[#This Row],[Joining Date]]</f>
        <v>638</v>
      </c>
      <c r="W1011" t="str">
        <f>LEFT(Table1[[#This Row],[Employee Name]],FIND(" ",Table1[[#This Row],[Employee Name]])-1)</f>
        <v>Ravi</v>
      </c>
      <c r="X1011" t="str">
        <f>RIGHT(Table1[[#This Row],[Employee Name]],LEN(Table1[[#This Row],[Employee Name]])-FIND(" ",Table1[[#This Row],[Employee Name]]))</f>
        <v>Teja</v>
      </c>
      <c r="Y1011" t="str">
        <f>Table1[[#This Row],[Department]]&amp;"-"&amp;Table1[[#This Row],[Employee ID]]</f>
        <v>Finance-E03549</v>
      </c>
      <c r="Z1011" t="str">
        <f>LEFT(Table1[[#This Row],[Department]],3)</f>
        <v>Fin</v>
      </c>
      <c r="AA1011" t="str">
        <f>_xlfn.XLOOKUP(Table1[[#This Row],[Manager ID]],MANAGERS!A:A,MANAGERS!B:B)</f>
        <v>Manager_18</v>
      </c>
      <c r="AB1011" t="str" cm="1">
        <f t="array" ref="AB1011">_xlfn.XLOOKUP(Table1[[#This Row],[Manager ID]],Table2[[#All],[Manager ID]],Table2[[#All],[Department Head]])</f>
        <v>Support</v>
      </c>
      <c r="AC1011" s="2">
        <f>_xlfn.XLOOKUP(Table1[[#This Row],[City]],L:L,O:O)</f>
        <v>0.24036902712549932</v>
      </c>
      <c r="AD1011" t="str" cm="1">
        <f t="array" ref="AD1011">_xlfn.IFS(Table1[[#This Row],[Performance Score]]&gt;=90,"Excellent",Table1[[#This Row],[Performance Score]]&gt;=75,"Good",Table1[[#This Row],[Performance Score]]&gt;=60,"Average",Table1[[#This Row],[Performance Score]]&lt;=60,"Need Improvement")</f>
        <v>Excellent</v>
      </c>
      <c r="AE1011" t="str">
        <f>IF(AND(Table1[[#This Row],[Attendance %]]&gt;=80,(Table1[[#This Row],[Performance Score]]&gt;=80)),"Eligible","Not Eligible")</f>
        <v>Not Eligible</v>
      </c>
      <c r="AF1011" t="str">
        <f>IF(Table1[[#This Row],[Performance Score]]&gt;=80,"High Performer","Low Performer")</f>
        <v>High Performer</v>
      </c>
      <c r="AG1011" t="str" cm="1">
        <f t="array" aca="1" ref="AG1011" ca="1">_xlfn.IFS(Table1[[#This Row],[Experience]]&lt;=3,"Junior",Table1[[#This Row],[Experience]]&lt;=7,"Mid Level",Table1[[#This Row],[Experience]]&gt;=7,"Senior")</f>
        <v>Junior</v>
      </c>
      <c r="AH1011" t="str">
        <f>IF(Table1[[#This Row],[Attendance %]]&gt;75,"OK","Below 75")</f>
        <v>Below 75</v>
      </c>
      <c r="AI1011" t="b">
        <f>ISBLANK(Table1[[#This Row],[Employee ID]])</f>
        <v>0</v>
      </c>
      <c r="AJ1011" t="b">
        <f>ISNUMBER(Table1[[#This Row],[Total Salary  ]])</f>
        <v>1</v>
      </c>
      <c r="AK1011" t="str">
        <f>IFERROR(_xlfn.XLOOKUP(Table1[[#This Row],[Manager ID]],MANAGERS!A:A,MANAGERS!B:B),"Not Found")</f>
        <v>Manager_18</v>
      </c>
    </row>
    <row r="1012" spans="1:37" x14ac:dyDescent="0.2">
      <c r="A1012" t="s">
        <v>3286</v>
      </c>
      <c r="B1012" t="s">
        <v>71</v>
      </c>
      <c r="C1012" t="s">
        <v>21</v>
      </c>
      <c r="D1012" t="s">
        <v>25</v>
      </c>
      <c r="E1012" t="s">
        <v>26</v>
      </c>
      <c r="F1012" s="1">
        <v>44794</v>
      </c>
      <c r="G1012" s="1">
        <v>40371</v>
      </c>
      <c r="H1012">
        <v>99862</v>
      </c>
      <c r="I1012">
        <v>19657</v>
      </c>
      <c r="J1012">
        <v>76</v>
      </c>
      <c r="K1012">
        <v>57</v>
      </c>
      <c r="L1012" t="s">
        <v>37</v>
      </c>
      <c r="M1012">
        <v>102</v>
      </c>
      <c r="N1012">
        <f>Table1[[#This Row],[Basic Salary]]+Table1[[#This Row],[Bonus]]</f>
        <v>119519</v>
      </c>
      <c r="O1012" s="2">
        <f>Table1[[#This Row],[Bonus]]/Table1[[#This Row],[Basic Salary]]</f>
        <v>0.19684164146522201</v>
      </c>
      <c r="P1012">
        <f ca="1">DATEDIF(Table1[[#This Row],[Date of Birth]],TODAY(),"Y")</f>
        <v>16</v>
      </c>
      <c r="Q1012">
        <f ca="1">DATEDIF(Table1[[#This Row],[Joining Date]],TODAY(),"Y")</f>
        <v>3</v>
      </c>
      <c r="R1012" t="str">
        <f ca="1">IF(YEAR(Table1[[#This Row],[Joining Date]])=YEAR(TODAY()),"Yes","No")</f>
        <v>No</v>
      </c>
      <c r="S1012" t="str">
        <f ca="1">IF(Table1[[#This Row],[Experience]]&gt;5,"Yes","No")</f>
        <v>No</v>
      </c>
      <c r="T1012" t="str">
        <f>TEXT(Table1[[#This Row],[Joining Date]],"mmmm")</f>
        <v>August</v>
      </c>
      <c r="U1012" t="str">
        <f>TEXT(Table1[[#This Row],[Joining Date]],"yyyy")</f>
        <v>2022</v>
      </c>
      <c r="V1012" s="5">
        <f ca="1">TODAY()-Table1[[#This Row],[Joining Date]]</f>
        <v>1445</v>
      </c>
      <c r="W1012" t="str">
        <f>LEFT(Table1[[#This Row],[Employee Name]],FIND(" ",Table1[[#This Row],[Employee Name]])-1)</f>
        <v>Sneha</v>
      </c>
      <c r="X1012" t="str">
        <f>RIGHT(Table1[[#This Row],[Employee Name]],LEN(Table1[[#This Row],[Employee Name]])-FIND(" ",Table1[[#This Row],[Employee Name]]))</f>
        <v>Iyer</v>
      </c>
      <c r="Y1012" t="str">
        <f>Table1[[#This Row],[Department]]&amp;"-"&amp;Table1[[#This Row],[Employee ID]]</f>
        <v>Finance-E03230</v>
      </c>
      <c r="Z1012" t="str">
        <f>LEFT(Table1[[#This Row],[Department]],3)</f>
        <v>Fin</v>
      </c>
      <c r="AA1012" t="str">
        <f>_xlfn.XLOOKUP(Table1[[#This Row],[Manager ID]],MANAGERS!A:A,MANAGERS!B:B)</f>
        <v>Manager_2</v>
      </c>
      <c r="AB1012" t="str" cm="1">
        <f t="array" ref="AB1012">_xlfn.XLOOKUP(Table1[[#This Row],[Manager ID]],Table2[[#All],[Manager ID]],Table2[[#All],[Department Head]])</f>
        <v>Sales</v>
      </c>
      <c r="AC1012" s="2">
        <f>_xlfn.XLOOKUP(Table1[[#This Row],[City]],L:L,O:O)</f>
        <v>0.24036902712549932</v>
      </c>
      <c r="AD1012" t="str" cm="1">
        <f t="array" ref="AD1012">_xlfn.IFS(Table1[[#This Row],[Performance Score]]&gt;=90,"Excellent",Table1[[#This Row],[Performance Score]]&gt;=75,"Good",Table1[[#This Row],[Performance Score]]&gt;=60,"Average",Table1[[#This Row],[Performance Score]]&lt;=60,"Need Improvement")</f>
        <v>Need Improvement</v>
      </c>
      <c r="AE1012" t="str">
        <f>IF(AND(Table1[[#This Row],[Attendance %]]&gt;=80,(Table1[[#This Row],[Performance Score]]&gt;=80)),"Eligible","Not Eligible")</f>
        <v>Not Eligible</v>
      </c>
      <c r="AF1012" t="str">
        <f>IF(Table1[[#This Row],[Performance Score]]&gt;=80,"High Performer","Low Performer")</f>
        <v>Low Performer</v>
      </c>
      <c r="AG1012" t="str" cm="1">
        <f t="array" aca="1" ref="AG1012" ca="1">_xlfn.IFS(Table1[[#This Row],[Experience]]&lt;=3,"Junior",Table1[[#This Row],[Experience]]&lt;=7,"Mid Level",Table1[[#This Row],[Experience]]&gt;=7,"Senior")</f>
        <v>Junior</v>
      </c>
      <c r="AH1012" t="str">
        <f>IF(Table1[[#This Row],[Attendance %]]&gt;75,"OK","Below 75")</f>
        <v>OK</v>
      </c>
      <c r="AI1012" t="b">
        <f>ISBLANK(Table1[[#This Row],[Employee ID]])</f>
        <v>0</v>
      </c>
      <c r="AJ1012" t="b">
        <f>ISNUMBER(Table1[[#This Row],[Total Salary  ]])</f>
        <v>1</v>
      </c>
      <c r="AK1012" t="str">
        <f>IFERROR(_xlfn.XLOOKUP(Table1[[#This Row],[Manager ID]],MANAGERS!A:A,MANAGERS!B:B),"Not Found")</f>
        <v>Manager_2</v>
      </c>
    </row>
    <row r="1013" spans="1:37" x14ac:dyDescent="0.2">
      <c r="A1013" t="s">
        <v>3163</v>
      </c>
      <c r="B1013" t="s">
        <v>39</v>
      </c>
      <c r="C1013" t="s">
        <v>21</v>
      </c>
      <c r="D1013" t="s">
        <v>40</v>
      </c>
      <c r="E1013" t="s">
        <v>17</v>
      </c>
      <c r="F1013" s="1">
        <v>45737</v>
      </c>
      <c r="G1013" s="1">
        <v>39270</v>
      </c>
      <c r="H1013">
        <v>106715</v>
      </c>
      <c r="I1013">
        <v>12787</v>
      </c>
      <c r="J1013">
        <v>64</v>
      </c>
      <c r="K1013">
        <v>53</v>
      </c>
      <c r="L1013" t="s">
        <v>27</v>
      </c>
      <c r="M1013">
        <v>102</v>
      </c>
      <c r="N1013">
        <f>Table1[[#This Row],[Basic Salary]]+Table1[[#This Row],[Bonus]]</f>
        <v>119502</v>
      </c>
      <c r="O1013" s="2">
        <f>Table1[[#This Row],[Bonus]]/Table1[[#This Row],[Basic Salary]]</f>
        <v>0.1198238298271096</v>
      </c>
      <c r="P1013">
        <f ca="1">DATEDIF(Table1[[#This Row],[Date of Birth]],TODAY(),"Y")</f>
        <v>19</v>
      </c>
      <c r="Q1013">
        <f ca="1">DATEDIF(Table1[[#This Row],[Joining Date]],TODAY(),"Y")</f>
        <v>1</v>
      </c>
      <c r="R1013" t="str">
        <f ca="1">IF(YEAR(Table1[[#This Row],[Joining Date]])=YEAR(TODAY()),"Yes","No")</f>
        <v>No</v>
      </c>
      <c r="S1013" t="str">
        <f ca="1">IF(Table1[[#This Row],[Experience]]&gt;5,"Yes","No")</f>
        <v>No</v>
      </c>
      <c r="T1013" t="str">
        <f>TEXT(Table1[[#This Row],[Joining Date]],"mmmm")</f>
        <v>March</v>
      </c>
      <c r="U1013" t="str">
        <f>TEXT(Table1[[#This Row],[Joining Date]],"yyyy")</f>
        <v>2025</v>
      </c>
      <c r="V1013" s="5">
        <f ca="1">TODAY()-Table1[[#This Row],[Joining Date]]</f>
        <v>502</v>
      </c>
      <c r="W1013" t="str">
        <f>LEFT(Table1[[#This Row],[Employee Name]],FIND(" ",Table1[[#This Row],[Employee Name]])-1)</f>
        <v>Karan</v>
      </c>
      <c r="X1013" t="str">
        <f>RIGHT(Table1[[#This Row],[Employee Name]],LEN(Table1[[#This Row],[Employee Name]])-FIND(" ",Table1[[#This Row],[Employee Name]]))</f>
        <v>Malhotra</v>
      </c>
      <c r="Y1013" t="str">
        <f>Table1[[#This Row],[Department]]&amp;"-"&amp;Table1[[#This Row],[Employee ID]]</f>
        <v>IT-E03107</v>
      </c>
      <c r="Z1013" t="str">
        <f>LEFT(Table1[[#This Row],[Department]],3)</f>
        <v>IT</v>
      </c>
      <c r="AA1013" t="str">
        <f>_xlfn.XLOOKUP(Table1[[#This Row],[Manager ID]],MANAGERS!A:A,MANAGERS!B:B)</f>
        <v>Manager_2</v>
      </c>
      <c r="AB1013" t="str" cm="1">
        <f t="array" ref="AB1013">_xlfn.XLOOKUP(Table1[[#This Row],[Manager ID]],Table2[[#All],[Manager ID]],Table2[[#All],[Department Head]])</f>
        <v>Sales</v>
      </c>
      <c r="AC1013" s="2">
        <f>_xlfn.XLOOKUP(Table1[[#This Row],[City]],L:L,O:O)</f>
        <v>0.23674293405114402</v>
      </c>
      <c r="AD1013" t="str" cm="1">
        <f t="array" ref="AD1013">_xlfn.IFS(Table1[[#This Row],[Performance Score]]&gt;=90,"Excellent",Table1[[#This Row],[Performance Score]]&gt;=75,"Good",Table1[[#This Row],[Performance Score]]&gt;=60,"Average",Table1[[#This Row],[Performance Score]]&lt;=60,"Need Improvement")</f>
        <v>Need Improvement</v>
      </c>
      <c r="AE1013" t="str">
        <f>IF(AND(Table1[[#This Row],[Attendance %]]&gt;=80,(Table1[[#This Row],[Performance Score]]&gt;=80)),"Eligible","Not Eligible")</f>
        <v>Not Eligible</v>
      </c>
      <c r="AF1013" t="str">
        <f>IF(Table1[[#This Row],[Performance Score]]&gt;=80,"High Performer","Low Performer")</f>
        <v>Low Performer</v>
      </c>
      <c r="AG1013" t="str" cm="1">
        <f t="array" aca="1" ref="AG1013" ca="1">_xlfn.IFS(Table1[[#This Row],[Experience]]&lt;=3,"Junior",Table1[[#This Row],[Experience]]&lt;=7,"Mid Level",Table1[[#This Row],[Experience]]&gt;=7,"Senior")</f>
        <v>Junior</v>
      </c>
      <c r="AH1013" t="str">
        <f>IF(Table1[[#This Row],[Attendance %]]&gt;75,"OK","Below 75")</f>
        <v>Below 75</v>
      </c>
      <c r="AI1013" t="b">
        <f>ISBLANK(Table1[[#This Row],[Employee ID]])</f>
        <v>0</v>
      </c>
      <c r="AJ1013" t="b">
        <f>ISNUMBER(Table1[[#This Row],[Total Salary  ]])</f>
        <v>1</v>
      </c>
      <c r="AK1013" t="str">
        <f>IFERROR(_xlfn.XLOOKUP(Table1[[#This Row],[Manager ID]],MANAGERS!A:A,MANAGERS!B:B),"Not Found")</f>
        <v>Manager_2</v>
      </c>
    </row>
    <row r="1014" spans="1:37" x14ac:dyDescent="0.2">
      <c r="A1014" t="s">
        <v>510</v>
      </c>
      <c r="B1014" t="s">
        <v>50</v>
      </c>
      <c r="C1014" t="s">
        <v>15</v>
      </c>
      <c r="D1014" t="s">
        <v>33</v>
      </c>
      <c r="E1014" t="s">
        <v>22</v>
      </c>
      <c r="F1014" s="1">
        <v>42868</v>
      </c>
      <c r="G1014" s="1">
        <v>40203</v>
      </c>
      <c r="H1014">
        <v>107511</v>
      </c>
      <c r="I1014">
        <v>11985</v>
      </c>
      <c r="J1014">
        <v>87</v>
      </c>
      <c r="K1014">
        <v>93</v>
      </c>
      <c r="L1014" t="s">
        <v>53</v>
      </c>
      <c r="M1014">
        <v>107</v>
      </c>
      <c r="N1014">
        <f>Table1[[#This Row],[Basic Salary]]+Table1[[#This Row],[Bonus]]</f>
        <v>119496</v>
      </c>
      <c r="O1014" s="2">
        <f>Table1[[#This Row],[Bonus]]/Table1[[#This Row],[Basic Salary]]</f>
        <v>0.11147696514775232</v>
      </c>
      <c r="P1014">
        <f ca="1">DATEDIF(Table1[[#This Row],[Date of Birth]],TODAY(),"Y")</f>
        <v>16</v>
      </c>
      <c r="Q1014">
        <f ca="1">DATEDIF(Table1[[#This Row],[Joining Date]],TODAY(),"Y")</f>
        <v>9</v>
      </c>
      <c r="R1014" t="str">
        <f ca="1">IF(YEAR(Table1[[#This Row],[Joining Date]])=YEAR(TODAY()),"Yes","No")</f>
        <v>No</v>
      </c>
      <c r="S1014" t="str">
        <f ca="1">IF(Table1[[#This Row],[Experience]]&gt;5,"Yes","No")</f>
        <v>Yes</v>
      </c>
      <c r="T1014" t="str">
        <f>TEXT(Table1[[#This Row],[Joining Date]],"mmmm")</f>
        <v>May</v>
      </c>
      <c r="U1014" t="str">
        <f>TEXT(Table1[[#This Row],[Joining Date]],"yyyy")</f>
        <v>2017</v>
      </c>
      <c r="V1014" s="5">
        <f ca="1">TODAY()-Table1[[#This Row],[Joining Date]]</f>
        <v>3371</v>
      </c>
      <c r="W1014" t="str">
        <f>LEFT(Table1[[#This Row],[Employee Name]],FIND(" ",Table1[[#This Row],[Employee Name]])-1)</f>
        <v>Ravi</v>
      </c>
      <c r="X1014" t="str">
        <f>RIGHT(Table1[[#This Row],[Employee Name]],LEN(Table1[[#This Row],[Employee Name]])-FIND(" ",Table1[[#This Row],[Employee Name]]))</f>
        <v>Teja</v>
      </c>
      <c r="Y1014" t="str">
        <f>Table1[[#This Row],[Department]]&amp;"-"&amp;Table1[[#This Row],[Employee ID]]</f>
        <v>Marketing-E00454</v>
      </c>
      <c r="Z1014" t="str">
        <f>LEFT(Table1[[#This Row],[Department]],3)</f>
        <v>Mar</v>
      </c>
      <c r="AA1014" t="str">
        <f>_xlfn.XLOOKUP(Table1[[#This Row],[Manager ID]],MANAGERS!A:A,MANAGERS!B:B)</f>
        <v>Manager_7</v>
      </c>
      <c r="AB1014" t="str" cm="1">
        <f t="array" ref="AB1014">_xlfn.XLOOKUP(Table1[[#This Row],[Manager ID]],Table2[[#All],[Manager ID]],Table2[[#All],[Department Head]])</f>
        <v>Operations</v>
      </c>
      <c r="AC1014" s="2">
        <f>_xlfn.XLOOKUP(Table1[[#This Row],[City]],L:L,O:O)</f>
        <v>0.23685887225230964</v>
      </c>
      <c r="AD1014" t="str" cm="1">
        <f t="array" ref="AD1014">_xlfn.IFS(Table1[[#This Row],[Performance Score]]&gt;=90,"Excellent",Table1[[#This Row],[Performance Score]]&gt;=75,"Good",Table1[[#This Row],[Performance Score]]&gt;=60,"Average",Table1[[#This Row],[Performance Score]]&lt;=60,"Need Improvement")</f>
        <v>Excellent</v>
      </c>
      <c r="AE1014" t="str">
        <f>IF(AND(Table1[[#This Row],[Attendance %]]&gt;=80,(Table1[[#This Row],[Performance Score]]&gt;=80)),"Eligible","Not Eligible")</f>
        <v>Eligible</v>
      </c>
      <c r="AF1014" t="str">
        <f>IF(Table1[[#This Row],[Performance Score]]&gt;=80,"High Performer","Low Performer")</f>
        <v>High Performer</v>
      </c>
      <c r="AG1014" t="str" cm="1">
        <f t="array" aca="1" ref="AG1014" ca="1">_xlfn.IFS(Table1[[#This Row],[Experience]]&lt;=3,"Junior",Table1[[#This Row],[Experience]]&lt;=7,"Mid Level",Table1[[#This Row],[Experience]]&gt;=7,"Senior")</f>
        <v>Senior</v>
      </c>
      <c r="AH1014" t="str">
        <f>IF(Table1[[#This Row],[Attendance %]]&gt;75,"OK","Below 75")</f>
        <v>OK</v>
      </c>
      <c r="AI1014" t="b">
        <f>ISBLANK(Table1[[#This Row],[Employee ID]])</f>
        <v>0</v>
      </c>
      <c r="AJ1014" t="b">
        <f>ISNUMBER(Table1[[#This Row],[Total Salary  ]])</f>
        <v>1</v>
      </c>
      <c r="AK1014" t="str">
        <f>IFERROR(_xlfn.XLOOKUP(Table1[[#This Row],[Manager ID]],MANAGERS!A:A,MANAGERS!B:B),"Not Found")</f>
        <v>Manager_7</v>
      </c>
    </row>
    <row r="1015" spans="1:37" x14ac:dyDescent="0.2">
      <c r="A1015" t="s">
        <v>971</v>
      </c>
      <c r="B1015" t="s">
        <v>75</v>
      </c>
      <c r="C1015" t="s">
        <v>15</v>
      </c>
      <c r="D1015" t="s">
        <v>81</v>
      </c>
      <c r="E1015" t="s">
        <v>30</v>
      </c>
      <c r="F1015" s="1">
        <v>44712</v>
      </c>
      <c r="G1015" s="1">
        <v>32028</v>
      </c>
      <c r="H1015">
        <v>94065</v>
      </c>
      <c r="I1015">
        <v>25421</v>
      </c>
      <c r="J1015">
        <v>87</v>
      </c>
      <c r="K1015">
        <v>96</v>
      </c>
      <c r="L1015" t="s">
        <v>18</v>
      </c>
      <c r="M1015">
        <v>103</v>
      </c>
      <c r="N1015">
        <f>Table1[[#This Row],[Basic Salary]]+Table1[[#This Row],[Bonus]]</f>
        <v>119486</v>
      </c>
      <c r="O1015" s="2">
        <f>Table1[[#This Row],[Bonus]]/Table1[[#This Row],[Basic Salary]]</f>
        <v>0.27024929569978207</v>
      </c>
      <c r="P1015">
        <f ca="1">DATEDIF(Table1[[#This Row],[Date of Birth]],TODAY(),"Y")</f>
        <v>38</v>
      </c>
      <c r="Q1015">
        <f ca="1">DATEDIF(Table1[[#This Row],[Joining Date]],TODAY(),"Y")</f>
        <v>4</v>
      </c>
      <c r="R1015" t="str">
        <f ca="1">IF(YEAR(Table1[[#This Row],[Joining Date]])=YEAR(TODAY()),"Yes","No")</f>
        <v>No</v>
      </c>
      <c r="S1015" t="str">
        <f ca="1">IF(Table1[[#This Row],[Experience]]&gt;5,"Yes","No")</f>
        <v>No</v>
      </c>
      <c r="T1015" t="str">
        <f>TEXT(Table1[[#This Row],[Joining Date]],"mmmm")</f>
        <v>May</v>
      </c>
      <c r="U1015" t="str">
        <f>TEXT(Table1[[#This Row],[Joining Date]],"yyyy")</f>
        <v>2022</v>
      </c>
      <c r="V1015" s="5">
        <f ca="1">TODAY()-Table1[[#This Row],[Joining Date]]</f>
        <v>1527</v>
      </c>
      <c r="W1015" t="str">
        <f>LEFT(Table1[[#This Row],[Employee Name]],FIND(" ",Table1[[#This Row],[Employee Name]])-1)</f>
        <v>Ishita</v>
      </c>
      <c r="X1015" t="str">
        <f>RIGHT(Table1[[#This Row],[Employee Name]],LEN(Table1[[#This Row],[Employee Name]])-FIND(" ",Table1[[#This Row],[Employee Name]]))</f>
        <v>Roy</v>
      </c>
      <c r="Y1015" t="str">
        <f>Table1[[#This Row],[Department]]&amp;"-"&amp;Table1[[#This Row],[Employee ID]]</f>
        <v>Sales-E00915</v>
      </c>
      <c r="Z1015" t="str">
        <f>LEFT(Table1[[#This Row],[Department]],3)</f>
        <v>Sal</v>
      </c>
      <c r="AA1015" t="str">
        <f>_xlfn.XLOOKUP(Table1[[#This Row],[Manager ID]],MANAGERS!A:A,MANAGERS!B:B)</f>
        <v>Manager_3</v>
      </c>
      <c r="AB1015" t="str" cm="1">
        <f t="array" ref="AB1015">_xlfn.XLOOKUP(Table1[[#This Row],[Manager ID]],Table2[[#All],[Manager ID]],Table2[[#All],[Department Head]])</f>
        <v>IT</v>
      </c>
      <c r="AC1015" s="2">
        <f>_xlfn.XLOOKUP(Table1[[#This Row],[City]],L:L,O:O)</f>
        <v>0.21356479274849693</v>
      </c>
      <c r="AD1015" t="str" cm="1">
        <f t="array" ref="AD1015">_xlfn.IFS(Table1[[#This Row],[Performance Score]]&gt;=90,"Excellent",Table1[[#This Row],[Performance Score]]&gt;=75,"Good",Table1[[#This Row],[Performance Score]]&gt;=60,"Average",Table1[[#This Row],[Performance Score]]&lt;=60,"Need Improvement")</f>
        <v>Excellent</v>
      </c>
      <c r="AE1015" t="str">
        <f>IF(AND(Table1[[#This Row],[Attendance %]]&gt;=80,(Table1[[#This Row],[Performance Score]]&gt;=80)),"Eligible","Not Eligible")</f>
        <v>Eligible</v>
      </c>
      <c r="AF1015" t="str">
        <f>IF(Table1[[#This Row],[Performance Score]]&gt;=80,"High Performer","Low Performer")</f>
        <v>High Performer</v>
      </c>
      <c r="AG1015" t="str" cm="1">
        <f t="array" aca="1" ref="AG1015" ca="1">_xlfn.IFS(Table1[[#This Row],[Experience]]&lt;=3,"Junior",Table1[[#This Row],[Experience]]&lt;=7,"Mid Level",Table1[[#This Row],[Experience]]&gt;=7,"Senior")</f>
        <v>Mid Level</v>
      </c>
      <c r="AH1015" t="str">
        <f>IF(Table1[[#This Row],[Attendance %]]&gt;75,"OK","Below 75")</f>
        <v>OK</v>
      </c>
      <c r="AI1015" t="b">
        <f>ISBLANK(Table1[[#This Row],[Employee ID]])</f>
        <v>0</v>
      </c>
      <c r="AJ1015" t="b">
        <f>ISNUMBER(Table1[[#This Row],[Total Salary  ]])</f>
        <v>1</v>
      </c>
      <c r="AK1015" t="str">
        <f>IFERROR(_xlfn.XLOOKUP(Table1[[#This Row],[Manager ID]],MANAGERS!A:A,MANAGERS!B:B),"Not Found")</f>
        <v>Manager_3</v>
      </c>
    </row>
    <row r="1016" spans="1:37" x14ac:dyDescent="0.2">
      <c r="A1016" t="s">
        <v>2835</v>
      </c>
      <c r="B1016" t="s">
        <v>20</v>
      </c>
      <c r="C1016" t="s">
        <v>21</v>
      </c>
      <c r="D1016" t="s">
        <v>43</v>
      </c>
      <c r="E1016" t="s">
        <v>51</v>
      </c>
      <c r="F1016" s="1">
        <v>44451</v>
      </c>
      <c r="G1016" s="1">
        <v>40768</v>
      </c>
      <c r="H1016">
        <v>105423</v>
      </c>
      <c r="I1016">
        <v>14041</v>
      </c>
      <c r="J1016">
        <v>93</v>
      </c>
      <c r="K1016">
        <v>73</v>
      </c>
      <c r="L1016" t="s">
        <v>31</v>
      </c>
      <c r="M1016">
        <v>114</v>
      </c>
      <c r="N1016">
        <f>Table1[[#This Row],[Basic Salary]]+Table1[[#This Row],[Bonus]]</f>
        <v>119464</v>
      </c>
      <c r="O1016" s="2">
        <f>Table1[[#This Row],[Bonus]]/Table1[[#This Row],[Basic Salary]]</f>
        <v>0.1331872551530501</v>
      </c>
      <c r="P1016">
        <f ca="1">DATEDIF(Table1[[#This Row],[Date of Birth]],TODAY(),"Y")</f>
        <v>14</v>
      </c>
      <c r="Q1016">
        <f ca="1">DATEDIF(Table1[[#This Row],[Joining Date]],TODAY(),"Y")</f>
        <v>4</v>
      </c>
      <c r="R1016" t="str">
        <f ca="1">IF(YEAR(Table1[[#This Row],[Joining Date]])=YEAR(TODAY()),"Yes","No")</f>
        <v>No</v>
      </c>
      <c r="S1016" t="str">
        <f ca="1">IF(Table1[[#This Row],[Experience]]&gt;5,"Yes","No")</f>
        <v>No</v>
      </c>
      <c r="T1016" t="str">
        <f>TEXT(Table1[[#This Row],[Joining Date]],"mmmm")</f>
        <v>September</v>
      </c>
      <c r="U1016" t="str">
        <f>TEXT(Table1[[#This Row],[Joining Date]],"yyyy")</f>
        <v>2021</v>
      </c>
      <c r="V1016" s="5">
        <f ca="1">TODAY()-Table1[[#This Row],[Joining Date]]</f>
        <v>1788</v>
      </c>
      <c r="W1016" t="str">
        <f>LEFT(Table1[[#This Row],[Employee Name]],FIND(" ",Table1[[#This Row],[Employee Name]])-1)</f>
        <v>Rahul</v>
      </c>
      <c r="X1016" t="str">
        <f>RIGHT(Table1[[#This Row],[Employee Name]],LEN(Table1[[#This Row],[Employee Name]])-FIND(" ",Table1[[#This Row],[Employee Name]]))</f>
        <v>Verma</v>
      </c>
      <c r="Y1016" t="str">
        <f>Table1[[#This Row],[Department]]&amp;"-"&amp;Table1[[#This Row],[Employee ID]]</f>
        <v>Operations-E02779</v>
      </c>
      <c r="Z1016" t="str">
        <f>LEFT(Table1[[#This Row],[Department]],3)</f>
        <v>Ope</v>
      </c>
      <c r="AA1016" t="str">
        <f>_xlfn.XLOOKUP(Table1[[#This Row],[Manager ID]],MANAGERS!A:A,MANAGERS!B:B)</f>
        <v>Manager_14</v>
      </c>
      <c r="AB1016" t="str" cm="1">
        <f t="array" ref="AB1016">_xlfn.XLOOKUP(Table1[[#This Row],[Manager ID]],Table2[[#All],[Manager ID]],Table2[[#All],[Department Head]])</f>
        <v>Marketing</v>
      </c>
      <c r="AC1016" s="2">
        <f>_xlfn.XLOOKUP(Table1[[#This Row],[City]],L:L,O:O)</f>
        <v>0.241864189087755</v>
      </c>
      <c r="AD1016" t="str" cm="1">
        <f t="array" ref="AD1016">_xlfn.IFS(Table1[[#This Row],[Performance Score]]&gt;=90,"Excellent",Table1[[#This Row],[Performance Score]]&gt;=75,"Good",Table1[[#This Row],[Performance Score]]&gt;=60,"Average",Table1[[#This Row],[Performance Score]]&lt;=60,"Need Improvement")</f>
        <v>Average</v>
      </c>
      <c r="AE1016" t="str">
        <f>IF(AND(Table1[[#This Row],[Attendance %]]&gt;=80,(Table1[[#This Row],[Performance Score]]&gt;=80)),"Eligible","Not Eligible")</f>
        <v>Not Eligible</v>
      </c>
      <c r="AF1016" t="str">
        <f>IF(Table1[[#This Row],[Performance Score]]&gt;=80,"High Performer","Low Performer")</f>
        <v>Low Performer</v>
      </c>
      <c r="AG1016" t="str" cm="1">
        <f t="array" aca="1" ref="AG1016" ca="1">_xlfn.IFS(Table1[[#This Row],[Experience]]&lt;=3,"Junior",Table1[[#This Row],[Experience]]&lt;=7,"Mid Level",Table1[[#This Row],[Experience]]&gt;=7,"Senior")</f>
        <v>Mid Level</v>
      </c>
      <c r="AH1016" t="str">
        <f>IF(Table1[[#This Row],[Attendance %]]&gt;75,"OK","Below 75")</f>
        <v>OK</v>
      </c>
      <c r="AI1016" t="b">
        <f>ISBLANK(Table1[[#This Row],[Employee ID]])</f>
        <v>0</v>
      </c>
      <c r="AJ1016" t="b">
        <f>ISNUMBER(Table1[[#This Row],[Total Salary  ]])</f>
        <v>1</v>
      </c>
      <c r="AK1016" t="str">
        <f>IFERROR(_xlfn.XLOOKUP(Table1[[#This Row],[Manager ID]],MANAGERS!A:A,MANAGERS!B:B),"Not Found")</f>
        <v>Manager_14</v>
      </c>
    </row>
    <row r="1017" spans="1:37" x14ac:dyDescent="0.2">
      <c r="A1017" t="s">
        <v>4718</v>
      </c>
      <c r="B1017" t="s">
        <v>95</v>
      </c>
      <c r="C1017" t="s">
        <v>15</v>
      </c>
      <c r="D1017" t="s">
        <v>40</v>
      </c>
      <c r="E1017" t="s">
        <v>22</v>
      </c>
      <c r="F1017" s="1">
        <v>43530</v>
      </c>
      <c r="G1017" s="1">
        <v>30969</v>
      </c>
      <c r="H1017">
        <v>106866</v>
      </c>
      <c r="I1017">
        <v>12598</v>
      </c>
      <c r="J1017">
        <v>64</v>
      </c>
      <c r="K1017">
        <v>99</v>
      </c>
      <c r="L1017" t="s">
        <v>27</v>
      </c>
      <c r="M1017">
        <v>118</v>
      </c>
      <c r="N1017">
        <f>Table1[[#This Row],[Basic Salary]]+Table1[[#This Row],[Bonus]]</f>
        <v>119464</v>
      </c>
      <c r="O1017" s="2">
        <f>Table1[[#This Row],[Bonus]]/Table1[[#This Row],[Basic Salary]]</f>
        <v>0.11788595062976064</v>
      </c>
      <c r="P1017">
        <f ca="1">DATEDIF(Table1[[#This Row],[Date of Birth]],TODAY(),"Y")</f>
        <v>41</v>
      </c>
      <c r="Q1017">
        <f ca="1">DATEDIF(Table1[[#This Row],[Joining Date]],TODAY(),"Y")</f>
        <v>7</v>
      </c>
      <c r="R1017" t="str">
        <f ca="1">IF(YEAR(Table1[[#This Row],[Joining Date]])=YEAR(TODAY()),"Yes","No")</f>
        <v>No</v>
      </c>
      <c r="S1017" t="str">
        <f ca="1">IF(Table1[[#This Row],[Experience]]&gt;5,"Yes","No")</f>
        <v>Yes</v>
      </c>
      <c r="T1017" t="str">
        <f>TEXT(Table1[[#This Row],[Joining Date]],"mmmm")</f>
        <v>March</v>
      </c>
      <c r="U1017" t="str">
        <f>TEXT(Table1[[#This Row],[Joining Date]],"yyyy")</f>
        <v>2019</v>
      </c>
      <c r="V1017" s="5">
        <f ca="1">TODAY()-Table1[[#This Row],[Joining Date]]</f>
        <v>2709</v>
      </c>
      <c r="W1017" t="str">
        <f>LEFT(Table1[[#This Row],[Employee Name]],FIND(" ",Table1[[#This Row],[Employee Name]])-1)</f>
        <v>Ajay</v>
      </c>
      <c r="X1017" t="str">
        <f>RIGHT(Table1[[#This Row],[Employee Name]],LEN(Table1[[#This Row],[Employee Name]])-FIND(" ",Table1[[#This Row],[Employee Name]]))</f>
        <v>Singh</v>
      </c>
      <c r="Y1017" t="str">
        <f>Table1[[#This Row],[Department]]&amp;"-"&amp;Table1[[#This Row],[Employee ID]]</f>
        <v>IT-E04662</v>
      </c>
      <c r="Z1017" t="str">
        <f>LEFT(Table1[[#This Row],[Department]],3)</f>
        <v>IT</v>
      </c>
      <c r="AA1017" t="str">
        <f>_xlfn.XLOOKUP(Table1[[#This Row],[Manager ID]],MANAGERS!A:A,MANAGERS!B:B)</f>
        <v>Manager_18</v>
      </c>
      <c r="AB1017" t="str" cm="1">
        <f t="array" ref="AB1017">_xlfn.XLOOKUP(Table1[[#This Row],[Manager ID]],Table2[[#All],[Manager ID]],Table2[[#All],[Department Head]])</f>
        <v>Support</v>
      </c>
      <c r="AC1017" s="2">
        <f>_xlfn.XLOOKUP(Table1[[#This Row],[City]],L:L,O:O)</f>
        <v>0.23674293405114402</v>
      </c>
      <c r="AD1017" t="str" cm="1">
        <f t="array" ref="AD1017">_xlfn.IFS(Table1[[#This Row],[Performance Score]]&gt;=90,"Excellent",Table1[[#This Row],[Performance Score]]&gt;=75,"Good",Table1[[#This Row],[Performance Score]]&gt;=60,"Average",Table1[[#This Row],[Performance Score]]&lt;=60,"Need Improvement")</f>
        <v>Excellent</v>
      </c>
      <c r="AE1017" t="str">
        <f>IF(AND(Table1[[#This Row],[Attendance %]]&gt;=80,(Table1[[#This Row],[Performance Score]]&gt;=80)),"Eligible","Not Eligible")</f>
        <v>Not Eligible</v>
      </c>
      <c r="AF1017" t="str">
        <f>IF(Table1[[#This Row],[Performance Score]]&gt;=80,"High Performer","Low Performer")</f>
        <v>High Performer</v>
      </c>
      <c r="AG1017" t="str" cm="1">
        <f t="array" aca="1" ref="AG1017" ca="1">_xlfn.IFS(Table1[[#This Row],[Experience]]&lt;=3,"Junior",Table1[[#This Row],[Experience]]&lt;=7,"Mid Level",Table1[[#This Row],[Experience]]&gt;=7,"Senior")</f>
        <v>Mid Level</v>
      </c>
      <c r="AH1017" t="str">
        <f>IF(Table1[[#This Row],[Attendance %]]&gt;75,"OK","Below 75")</f>
        <v>Below 75</v>
      </c>
      <c r="AI1017" t="b">
        <f>ISBLANK(Table1[[#This Row],[Employee ID]])</f>
        <v>0</v>
      </c>
      <c r="AJ1017" t="b">
        <f>ISNUMBER(Table1[[#This Row],[Total Salary  ]])</f>
        <v>1</v>
      </c>
      <c r="AK1017" t="str">
        <f>IFERROR(_xlfn.XLOOKUP(Table1[[#This Row],[Manager ID]],MANAGERS!A:A,MANAGERS!B:B),"Not Found")</f>
        <v>Manager_18</v>
      </c>
    </row>
    <row r="1018" spans="1:37" x14ac:dyDescent="0.2">
      <c r="A1018" t="s">
        <v>204</v>
      </c>
      <c r="B1018" t="s">
        <v>57</v>
      </c>
      <c r="C1018" t="s">
        <v>15</v>
      </c>
      <c r="D1018" t="s">
        <v>46</v>
      </c>
      <c r="E1018" t="s">
        <v>30</v>
      </c>
      <c r="F1018" s="1">
        <v>43443</v>
      </c>
      <c r="G1018" s="1">
        <v>41138</v>
      </c>
      <c r="H1018">
        <v>109599</v>
      </c>
      <c r="I1018">
        <v>9839</v>
      </c>
      <c r="J1018">
        <v>75</v>
      </c>
      <c r="K1018">
        <v>46</v>
      </c>
      <c r="L1018" t="s">
        <v>37</v>
      </c>
      <c r="M1018">
        <v>109</v>
      </c>
      <c r="N1018">
        <f>Table1[[#This Row],[Basic Salary]]+Table1[[#This Row],[Bonus]]</f>
        <v>119438</v>
      </c>
      <c r="O1018" s="2">
        <f>Table1[[#This Row],[Bonus]]/Table1[[#This Row],[Basic Salary]]</f>
        <v>8.9772716904351318E-2</v>
      </c>
      <c r="P1018">
        <f ca="1">DATEDIF(Table1[[#This Row],[Date of Birth]],TODAY(),"Y")</f>
        <v>13</v>
      </c>
      <c r="Q1018">
        <f ca="1">DATEDIF(Table1[[#This Row],[Joining Date]],TODAY(),"Y")</f>
        <v>7</v>
      </c>
      <c r="R1018" t="str">
        <f ca="1">IF(YEAR(Table1[[#This Row],[Joining Date]])=YEAR(TODAY()),"Yes","No")</f>
        <v>No</v>
      </c>
      <c r="S1018" t="str">
        <f ca="1">IF(Table1[[#This Row],[Experience]]&gt;5,"Yes","No")</f>
        <v>Yes</v>
      </c>
      <c r="T1018" t="str">
        <f>TEXT(Table1[[#This Row],[Joining Date]],"mmmm")</f>
        <v>December</v>
      </c>
      <c r="U1018" t="str">
        <f>TEXT(Table1[[#This Row],[Joining Date]],"yyyy")</f>
        <v>2018</v>
      </c>
      <c r="V1018" s="5">
        <f ca="1">TODAY()-Table1[[#This Row],[Joining Date]]</f>
        <v>2796</v>
      </c>
      <c r="W1018" t="str">
        <f>LEFT(Table1[[#This Row],[Employee Name]],FIND(" ",Table1[[#This Row],[Employee Name]])-1)</f>
        <v>Swathi</v>
      </c>
      <c r="X1018" t="str">
        <f>RIGHT(Table1[[#This Row],[Employee Name]],LEN(Table1[[#This Row],[Employee Name]])-FIND(" ",Table1[[#This Row],[Employee Name]]))</f>
        <v>Ramesh</v>
      </c>
      <c r="Y1018" t="str">
        <f>Table1[[#This Row],[Department]]&amp;"-"&amp;Table1[[#This Row],[Employee ID]]</f>
        <v>Support-E00148</v>
      </c>
      <c r="Z1018" t="str">
        <f>LEFT(Table1[[#This Row],[Department]],3)</f>
        <v>Sup</v>
      </c>
      <c r="AA1018" t="str">
        <f>_xlfn.XLOOKUP(Table1[[#This Row],[Manager ID]],MANAGERS!A:A,MANAGERS!B:B)</f>
        <v>Manager_9</v>
      </c>
      <c r="AB1018" t="str" cm="1">
        <f t="array" ref="AB1018">_xlfn.XLOOKUP(Table1[[#This Row],[Manager ID]],Table2[[#All],[Manager ID]],Table2[[#All],[Department Head]])</f>
        <v>Sales</v>
      </c>
      <c r="AC1018" s="2">
        <f>_xlfn.XLOOKUP(Table1[[#This Row],[City]],L:L,O:O)</f>
        <v>0.24036902712549932</v>
      </c>
      <c r="AD1018" t="str" cm="1">
        <f t="array" ref="AD1018">_xlfn.IFS(Table1[[#This Row],[Performance Score]]&gt;=90,"Excellent",Table1[[#This Row],[Performance Score]]&gt;=75,"Good",Table1[[#This Row],[Performance Score]]&gt;=60,"Average",Table1[[#This Row],[Performance Score]]&lt;=60,"Need Improvement")</f>
        <v>Need Improvement</v>
      </c>
      <c r="AE1018" t="str">
        <f>IF(AND(Table1[[#This Row],[Attendance %]]&gt;=80,(Table1[[#This Row],[Performance Score]]&gt;=80)),"Eligible","Not Eligible")</f>
        <v>Not Eligible</v>
      </c>
      <c r="AF1018" t="str">
        <f>IF(Table1[[#This Row],[Performance Score]]&gt;=80,"High Performer","Low Performer")</f>
        <v>Low Performer</v>
      </c>
      <c r="AG1018" t="str" cm="1">
        <f t="array" aca="1" ref="AG1018" ca="1">_xlfn.IFS(Table1[[#This Row],[Experience]]&lt;=3,"Junior",Table1[[#This Row],[Experience]]&lt;=7,"Mid Level",Table1[[#This Row],[Experience]]&gt;=7,"Senior")</f>
        <v>Mid Level</v>
      </c>
      <c r="AH1018" t="str">
        <f>IF(Table1[[#This Row],[Attendance %]]&gt;75,"OK","Below 75")</f>
        <v>Below 75</v>
      </c>
      <c r="AI1018" t="b">
        <f>ISBLANK(Table1[[#This Row],[Employee ID]])</f>
        <v>0</v>
      </c>
      <c r="AJ1018" t="b">
        <f>ISNUMBER(Table1[[#This Row],[Total Salary  ]])</f>
        <v>1</v>
      </c>
      <c r="AK1018" t="str">
        <f>IFERROR(_xlfn.XLOOKUP(Table1[[#This Row],[Manager ID]],MANAGERS!A:A,MANAGERS!B:B),"Not Found")</f>
        <v>Manager_9</v>
      </c>
    </row>
    <row r="1019" spans="1:37" x14ac:dyDescent="0.2">
      <c r="A1019" t="s">
        <v>2814</v>
      </c>
      <c r="B1019" t="s">
        <v>14</v>
      </c>
      <c r="C1019" t="s">
        <v>21</v>
      </c>
      <c r="D1019" t="s">
        <v>33</v>
      </c>
      <c r="E1019" t="s">
        <v>26</v>
      </c>
      <c r="F1019" s="1">
        <v>44948</v>
      </c>
      <c r="G1019" s="1">
        <v>34007</v>
      </c>
      <c r="H1019">
        <v>99338</v>
      </c>
      <c r="I1019">
        <v>20078</v>
      </c>
      <c r="J1019">
        <v>65</v>
      </c>
      <c r="K1019">
        <v>79</v>
      </c>
      <c r="L1019" t="s">
        <v>27</v>
      </c>
      <c r="M1019">
        <v>115</v>
      </c>
      <c r="N1019">
        <f>Table1[[#This Row],[Basic Salary]]+Table1[[#This Row],[Bonus]]</f>
        <v>119416</v>
      </c>
      <c r="O1019" s="2">
        <f>Table1[[#This Row],[Bonus]]/Table1[[#This Row],[Basic Salary]]</f>
        <v>0.2021180213010127</v>
      </c>
      <c r="P1019">
        <f ca="1">DATEDIF(Table1[[#This Row],[Date of Birth]],TODAY(),"Y")</f>
        <v>33</v>
      </c>
      <c r="Q1019">
        <f ca="1">DATEDIF(Table1[[#This Row],[Joining Date]],TODAY(),"Y")</f>
        <v>3</v>
      </c>
      <c r="R1019" t="str">
        <f ca="1">IF(YEAR(Table1[[#This Row],[Joining Date]])=YEAR(TODAY()),"Yes","No")</f>
        <v>No</v>
      </c>
      <c r="S1019" t="str">
        <f ca="1">IF(Table1[[#This Row],[Experience]]&gt;5,"Yes","No")</f>
        <v>No</v>
      </c>
      <c r="T1019" t="str">
        <f>TEXT(Table1[[#This Row],[Joining Date]],"mmmm")</f>
        <v>January</v>
      </c>
      <c r="U1019" t="str">
        <f>TEXT(Table1[[#This Row],[Joining Date]],"yyyy")</f>
        <v>2023</v>
      </c>
      <c r="V1019" s="5">
        <f ca="1">TODAY()-Table1[[#This Row],[Joining Date]]</f>
        <v>1291</v>
      </c>
      <c r="W1019" t="str">
        <f>LEFT(Table1[[#This Row],[Employee Name]],FIND(" ",Table1[[#This Row],[Employee Name]])-1)</f>
        <v>Nisha</v>
      </c>
      <c r="X1019" t="str">
        <f>RIGHT(Table1[[#This Row],[Employee Name]],LEN(Table1[[#This Row],[Employee Name]])-FIND(" ",Table1[[#This Row],[Employee Name]]))</f>
        <v>Kapoor</v>
      </c>
      <c r="Y1019" t="str">
        <f>Table1[[#This Row],[Department]]&amp;"-"&amp;Table1[[#This Row],[Employee ID]]</f>
        <v>Marketing-E02758</v>
      </c>
      <c r="Z1019" t="str">
        <f>LEFT(Table1[[#This Row],[Department]],3)</f>
        <v>Mar</v>
      </c>
      <c r="AA1019" t="str">
        <f>_xlfn.XLOOKUP(Table1[[#This Row],[Manager ID]],MANAGERS!A:A,MANAGERS!B:B)</f>
        <v>Manager_15</v>
      </c>
      <c r="AB1019" t="str" cm="1">
        <f t="array" ref="AB1019">_xlfn.XLOOKUP(Table1[[#This Row],[Manager ID]],Table2[[#All],[Manager ID]],Table2[[#All],[Department Head]])</f>
        <v>Support</v>
      </c>
      <c r="AC1019" s="2">
        <f>_xlfn.XLOOKUP(Table1[[#This Row],[City]],L:L,O:O)</f>
        <v>0.23674293405114402</v>
      </c>
      <c r="AD1019" t="str" cm="1">
        <f t="array" ref="AD1019">_xlfn.IFS(Table1[[#This Row],[Performance Score]]&gt;=90,"Excellent",Table1[[#This Row],[Performance Score]]&gt;=75,"Good",Table1[[#This Row],[Performance Score]]&gt;=60,"Average",Table1[[#This Row],[Performance Score]]&lt;=60,"Need Improvement")</f>
        <v>Good</v>
      </c>
      <c r="AE1019" t="str">
        <f>IF(AND(Table1[[#This Row],[Attendance %]]&gt;=80,(Table1[[#This Row],[Performance Score]]&gt;=80)),"Eligible","Not Eligible")</f>
        <v>Not Eligible</v>
      </c>
      <c r="AF1019" t="str">
        <f>IF(Table1[[#This Row],[Performance Score]]&gt;=80,"High Performer","Low Performer")</f>
        <v>Low Performer</v>
      </c>
      <c r="AG1019" t="str" cm="1">
        <f t="array" aca="1" ref="AG1019" ca="1">_xlfn.IFS(Table1[[#This Row],[Experience]]&lt;=3,"Junior",Table1[[#This Row],[Experience]]&lt;=7,"Mid Level",Table1[[#This Row],[Experience]]&gt;=7,"Senior")</f>
        <v>Junior</v>
      </c>
      <c r="AH1019" t="str">
        <f>IF(Table1[[#This Row],[Attendance %]]&gt;75,"OK","Below 75")</f>
        <v>Below 75</v>
      </c>
      <c r="AI1019" t="b">
        <f>ISBLANK(Table1[[#This Row],[Employee ID]])</f>
        <v>0</v>
      </c>
      <c r="AJ1019" t="b">
        <f>ISNUMBER(Table1[[#This Row],[Total Salary  ]])</f>
        <v>1</v>
      </c>
      <c r="AK1019" t="str">
        <f>IFERROR(_xlfn.XLOOKUP(Table1[[#This Row],[Manager ID]],MANAGERS!A:A,MANAGERS!B:B),"Not Found")</f>
        <v>Manager_15</v>
      </c>
    </row>
    <row r="1020" spans="1:37" x14ac:dyDescent="0.2">
      <c r="A1020" t="s">
        <v>402</v>
      </c>
      <c r="B1020" t="s">
        <v>48</v>
      </c>
      <c r="C1020" t="s">
        <v>15</v>
      </c>
      <c r="D1020" t="s">
        <v>16</v>
      </c>
      <c r="E1020" t="s">
        <v>26</v>
      </c>
      <c r="F1020" s="1">
        <v>42212</v>
      </c>
      <c r="G1020" s="1">
        <v>31973</v>
      </c>
      <c r="H1020">
        <v>100220</v>
      </c>
      <c r="I1020">
        <v>19193</v>
      </c>
      <c r="J1020">
        <v>85</v>
      </c>
      <c r="K1020">
        <v>71</v>
      </c>
      <c r="L1020" t="s">
        <v>53</v>
      </c>
      <c r="M1020">
        <v>113</v>
      </c>
      <c r="N1020">
        <f>Table1[[#This Row],[Basic Salary]]+Table1[[#This Row],[Bonus]]</f>
        <v>119413</v>
      </c>
      <c r="O1020" s="2">
        <f>Table1[[#This Row],[Bonus]]/Table1[[#This Row],[Basic Salary]]</f>
        <v>0.19150868090201556</v>
      </c>
      <c r="P1020">
        <f ca="1">DATEDIF(Table1[[#This Row],[Date of Birth]],TODAY(),"Y")</f>
        <v>39</v>
      </c>
      <c r="Q1020">
        <f ca="1">DATEDIF(Table1[[#This Row],[Joining Date]],TODAY(),"Y")</f>
        <v>11</v>
      </c>
      <c r="R1020" t="str">
        <f ca="1">IF(YEAR(Table1[[#This Row],[Joining Date]])=YEAR(TODAY()),"Yes","No")</f>
        <v>No</v>
      </c>
      <c r="S1020" t="str">
        <f ca="1">IF(Table1[[#This Row],[Experience]]&gt;5,"Yes","No")</f>
        <v>Yes</v>
      </c>
      <c r="T1020" t="str">
        <f>TEXT(Table1[[#This Row],[Joining Date]],"mmmm")</f>
        <v>July</v>
      </c>
      <c r="U1020" t="str">
        <f>TEXT(Table1[[#This Row],[Joining Date]],"yyyy")</f>
        <v>2015</v>
      </c>
      <c r="V1020" s="5">
        <f ca="1">TODAY()-Table1[[#This Row],[Joining Date]]</f>
        <v>4027</v>
      </c>
      <c r="W1020" t="str">
        <f>LEFT(Table1[[#This Row],[Employee Name]],FIND(" ",Table1[[#This Row],[Employee Name]])-1)</f>
        <v>Aditya</v>
      </c>
      <c r="X1020" t="str">
        <f>RIGHT(Table1[[#This Row],[Employee Name]],LEN(Table1[[#This Row],[Employee Name]])-FIND(" ",Table1[[#This Row],[Employee Name]]))</f>
        <v>Kapoor</v>
      </c>
      <c r="Y1020" t="str">
        <f>Table1[[#This Row],[Department]]&amp;"-"&amp;Table1[[#This Row],[Employee ID]]</f>
        <v>HR-E00346</v>
      </c>
      <c r="Z1020" t="str">
        <f>LEFT(Table1[[#This Row],[Department]],3)</f>
        <v>HR</v>
      </c>
      <c r="AA1020" t="str">
        <f>_xlfn.XLOOKUP(Table1[[#This Row],[Manager ID]],MANAGERS!A:A,MANAGERS!B:B)</f>
        <v>Manager_13</v>
      </c>
      <c r="AB1020" t="str" cm="1">
        <f t="array" ref="AB1020">_xlfn.XLOOKUP(Table1[[#This Row],[Manager ID]],Table2[[#All],[Manager ID]],Table2[[#All],[Department Head]])</f>
        <v>HR</v>
      </c>
      <c r="AC1020" s="2">
        <f>_xlfn.XLOOKUP(Table1[[#This Row],[City]],L:L,O:O)</f>
        <v>0.23685887225230964</v>
      </c>
      <c r="AD1020" t="str" cm="1">
        <f t="array" ref="AD1020">_xlfn.IFS(Table1[[#This Row],[Performance Score]]&gt;=90,"Excellent",Table1[[#This Row],[Performance Score]]&gt;=75,"Good",Table1[[#This Row],[Performance Score]]&gt;=60,"Average",Table1[[#This Row],[Performance Score]]&lt;=60,"Need Improvement")</f>
        <v>Average</v>
      </c>
      <c r="AE1020" t="str">
        <f>IF(AND(Table1[[#This Row],[Attendance %]]&gt;=80,(Table1[[#This Row],[Performance Score]]&gt;=80)),"Eligible","Not Eligible")</f>
        <v>Not Eligible</v>
      </c>
      <c r="AF1020" t="str">
        <f>IF(Table1[[#This Row],[Performance Score]]&gt;=80,"High Performer","Low Performer")</f>
        <v>Low Performer</v>
      </c>
      <c r="AG1020" t="str" cm="1">
        <f t="array" aca="1" ref="AG1020" ca="1">_xlfn.IFS(Table1[[#This Row],[Experience]]&lt;=3,"Junior",Table1[[#This Row],[Experience]]&lt;=7,"Mid Level",Table1[[#This Row],[Experience]]&gt;=7,"Senior")</f>
        <v>Senior</v>
      </c>
      <c r="AH1020" t="str">
        <f>IF(Table1[[#This Row],[Attendance %]]&gt;75,"OK","Below 75")</f>
        <v>OK</v>
      </c>
      <c r="AI1020" t="b">
        <f>ISBLANK(Table1[[#This Row],[Employee ID]])</f>
        <v>0</v>
      </c>
      <c r="AJ1020" t="b">
        <f>ISNUMBER(Table1[[#This Row],[Total Salary  ]])</f>
        <v>1</v>
      </c>
      <c r="AK1020" t="str">
        <f>IFERROR(_xlfn.XLOOKUP(Table1[[#This Row],[Manager ID]],MANAGERS!A:A,MANAGERS!B:B),"Not Found")</f>
        <v>Manager_13</v>
      </c>
    </row>
    <row r="1021" spans="1:37" x14ac:dyDescent="0.2">
      <c r="A1021" t="s">
        <v>864</v>
      </c>
      <c r="B1021" t="s">
        <v>71</v>
      </c>
      <c r="C1021" t="s">
        <v>21</v>
      </c>
      <c r="D1021" t="s">
        <v>16</v>
      </c>
      <c r="E1021" t="s">
        <v>26</v>
      </c>
      <c r="F1021" s="1">
        <v>43465</v>
      </c>
      <c r="G1021" s="1">
        <v>40837</v>
      </c>
      <c r="H1021">
        <v>98512</v>
      </c>
      <c r="I1021">
        <v>20899</v>
      </c>
      <c r="J1021">
        <v>89</v>
      </c>
      <c r="K1021">
        <v>71</v>
      </c>
      <c r="L1021" t="s">
        <v>53</v>
      </c>
      <c r="M1021">
        <v>105</v>
      </c>
      <c r="N1021">
        <f>Table1[[#This Row],[Basic Salary]]+Table1[[#This Row],[Bonus]]</f>
        <v>119411</v>
      </c>
      <c r="O1021" s="2">
        <f>Table1[[#This Row],[Bonus]]/Table1[[#This Row],[Basic Salary]]</f>
        <v>0.21214674354393373</v>
      </c>
      <c r="P1021">
        <f ca="1">DATEDIF(Table1[[#This Row],[Date of Birth]],TODAY(),"Y")</f>
        <v>14</v>
      </c>
      <c r="Q1021">
        <f ca="1">DATEDIF(Table1[[#This Row],[Joining Date]],TODAY(),"Y")</f>
        <v>7</v>
      </c>
      <c r="R1021" t="str">
        <f ca="1">IF(YEAR(Table1[[#This Row],[Joining Date]])=YEAR(TODAY()),"Yes","No")</f>
        <v>No</v>
      </c>
      <c r="S1021" t="str">
        <f ca="1">IF(Table1[[#This Row],[Experience]]&gt;5,"Yes","No")</f>
        <v>Yes</v>
      </c>
      <c r="T1021" t="str">
        <f>TEXT(Table1[[#This Row],[Joining Date]],"mmmm")</f>
        <v>December</v>
      </c>
      <c r="U1021" t="str">
        <f>TEXT(Table1[[#This Row],[Joining Date]],"yyyy")</f>
        <v>2018</v>
      </c>
      <c r="V1021" s="5">
        <f ca="1">TODAY()-Table1[[#This Row],[Joining Date]]</f>
        <v>2774</v>
      </c>
      <c r="W1021" t="str">
        <f>LEFT(Table1[[#This Row],[Employee Name]],FIND(" ",Table1[[#This Row],[Employee Name]])-1)</f>
        <v>Sneha</v>
      </c>
      <c r="X1021" t="str">
        <f>RIGHT(Table1[[#This Row],[Employee Name]],LEN(Table1[[#This Row],[Employee Name]])-FIND(" ",Table1[[#This Row],[Employee Name]]))</f>
        <v>Iyer</v>
      </c>
      <c r="Y1021" t="str">
        <f>Table1[[#This Row],[Department]]&amp;"-"&amp;Table1[[#This Row],[Employee ID]]</f>
        <v>HR-E00808</v>
      </c>
      <c r="Z1021" t="str">
        <f>LEFT(Table1[[#This Row],[Department]],3)</f>
        <v>HR</v>
      </c>
      <c r="AA1021" t="str">
        <f>_xlfn.XLOOKUP(Table1[[#This Row],[Manager ID]],MANAGERS!A:A,MANAGERS!B:B)</f>
        <v>Manager_5</v>
      </c>
      <c r="AB1021" t="str" cm="1">
        <f t="array" ref="AB1021">_xlfn.XLOOKUP(Table1[[#This Row],[Manager ID]],Table2[[#All],[Manager ID]],Table2[[#All],[Department Head]])</f>
        <v>Sales</v>
      </c>
      <c r="AC1021" s="2">
        <f>_xlfn.XLOOKUP(Table1[[#This Row],[City]],L:L,O:O)</f>
        <v>0.23685887225230964</v>
      </c>
      <c r="AD1021" t="str" cm="1">
        <f t="array" ref="AD1021">_xlfn.IFS(Table1[[#This Row],[Performance Score]]&gt;=90,"Excellent",Table1[[#This Row],[Performance Score]]&gt;=75,"Good",Table1[[#This Row],[Performance Score]]&gt;=60,"Average",Table1[[#This Row],[Performance Score]]&lt;=60,"Need Improvement")</f>
        <v>Average</v>
      </c>
      <c r="AE1021" t="str">
        <f>IF(AND(Table1[[#This Row],[Attendance %]]&gt;=80,(Table1[[#This Row],[Performance Score]]&gt;=80)),"Eligible","Not Eligible")</f>
        <v>Not Eligible</v>
      </c>
      <c r="AF1021" t="str">
        <f>IF(Table1[[#This Row],[Performance Score]]&gt;=80,"High Performer","Low Performer")</f>
        <v>Low Performer</v>
      </c>
      <c r="AG1021" t="str" cm="1">
        <f t="array" aca="1" ref="AG1021" ca="1">_xlfn.IFS(Table1[[#This Row],[Experience]]&lt;=3,"Junior",Table1[[#This Row],[Experience]]&lt;=7,"Mid Level",Table1[[#This Row],[Experience]]&gt;=7,"Senior")</f>
        <v>Mid Level</v>
      </c>
      <c r="AH1021" t="str">
        <f>IF(Table1[[#This Row],[Attendance %]]&gt;75,"OK","Below 75")</f>
        <v>OK</v>
      </c>
      <c r="AI1021" t="b">
        <f>ISBLANK(Table1[[#This Row],[Employee ID]])</f>
        <v>0</v>
      </c>
      <c r="AJ1021" t="b">
        <f>ISNUMBER(Table1[[#This Row],[Total Salary  ]])</f>
        <v>1</v>
      </c>
      <c r="AK1021" t="str">
        <f>IFERROR(_xlfn.XLOOKUP(Table1[[#This Row],[Manager ID]],MANAGERS!A:A,MANAGERS!B:B),"Not Found")</f>
        <v>Manager_5</v>
      </c>
    </row>
    <row r="1022" spans="1:37" x14ac:dyDescent="0.2">
      <c r="A1022" t="s">
        <v>1234</v>
      </c>
      <c r="B1022" t="s">
        <v>29</v>
      </c>
      <c r="C1022" t="s">
        <v>15</v>
      </c>
      <c r="D1022" t="s">
        <v>25</v>
      </c>
      <c r="E1022" t="s">
        <v>17</v>
      </c>
      <c r="F1022" s="1">
        <v>45119</v>
      </c>
      <c r="G1022" s="1">
        <v>29380</v>
      </c>
      <c r="H1022">
        <v>102857</v>
      </c>
      <c r="I1022">
        <v>16539</v>
      </c>
      <c r="J1022">
        <v>90</v>
      </c>
      <c r="K1022">
        <v>77</v>
      </c>
      <c r="L1022" t="s">
        <v>53</v>
      </c>
      <c r="M1022">
        <v>116</v>
      </c>
      <c r="N1022">
        <f>Table1[[#This Row],[Basic Salary]]+Table1[[#This Row],[Bonus]]</f>
        <v>119396</v>
      </c>
      <c r="O1022" s="2">
        <f>Table1[[#This Row],[Bonus]]/Table1[[#This Row],[Basic Salary]]</f>
        <v>0.16079605666118982</v>
      </c>
      <c r="P1022">
        <f ca="1">DATEDIF(Table1[[#This Row],[Date of Birth]],TODAY(),"Y")</f>
        <v>46</v>
      </c>
      <c r="Q1022">
        <f ca="1">DATEDIF(Table1[[#This Row],[Joining Date]],TODAY(),"Y")</f>
        <v>3</v>
      </c>
      <c r="R1022" t="str">
        <f ca="1">IF(YEAR(Table1[[#This Row],[Joining Date]])=YEAR(TODAY()),"Yes","No")</f>
        <v>No</v>
      </c>
      <c r="S1022" t="str">
        <f ca="1">IF(Table1[[#This Row],[Experience]]&gt;5,"Yes","No")</f>
        <v>No</v>
      </c>
      <c r="T1022" t="str">
        <f>TEXT(Table1[[#This Row],[Joining Date]],"mmmm")</f>
        <v>July</v>
      </c>
      <c r="U1022" t="str">
        <f>TEXT(Table1[[#This Row],[Joining Date]],"yyyy")</f>
        <v>2023</v>
      </c>
      <c r="V1022" s="5">
        <f ca="1">TODAY()-Table1[[#This Row],[Joining Date]]</f>
        <v>1120</v>
      </c>
      <c r="W1022" t="str">
        <f>LEFT(Table1[[#This Row],[Employee Name]],FIND(" ",Table1[[#This Row],[Employee Name]])-1)</f>
        <v>Vikram</v>
      </c>
      <c r="X1022" t="str">
        <f>RIGHT(Table1[[#This Row],[Employee Name]],LEN(Table1[[#This Row],[Employee Name]])-FIND(" ",Table1[[#This Row],[Employee Name]]))</f>
        <v>Singh</v>
      </c>
      <c r="Y1022" t="str">
        <f>Table1[[#This Row],[Department]]&amp;"-"&amp;Table1[[#This Row],[Employee ID]]</f>
        <v>Finance-E01178</v>
      </c>
      <c r="Z1022" t="str">
        <f>LEFT(Table1[[#This Row],[Department]],3)</f>
        <v>Fin</v>
      </c>
      <c r="AA1022" t="str">
        <f>_xlfn.XLOOKUP(Table1[[#This Row],[Manager ID]],MANAGERS!A:A,MANAGERS!B:B)</f>
        <v>Manager_16</v>
      </c>
      <c r="AB1022" t="str" cm="1">
        <f t="array" ref="AB1022">_xlfn.XLOOKUP(Table1[[#This Row],[Manager ID]],Table2[[#All],[Manager ID]],Table2[[#All],[Department Head]])</f>
        <v>Sales</v>
      </c>
      <c r="AC1022" s="2">
        <f>_xlfn.XLOOKUP(Table1[[#This Row],[City]],L:L,O:O)</f>
        <v>0.23685887225230964</v>
      </c>
      <c r="AD1022" t="str" cm="1">
        <f t="array" ref="AD1022">_xlfn.IFS(Table1[[#This Row],[Performance Score]]&gt;=90,"Excellent",Table1[[#This Row],[Performance Score]]&gt;=75,"Good",Table1[[#This Row],[Performance Score]]&gt;=60,"Average",Table1[[#This Row],[Performance Score]]&lt;=60,"Need Improvement")</f>
        <v>Good</v>
      </c>
      <c r="AE1022" t="str">
        <f>IF(AND(Table1[[#This Row],[Attendance %]]&gt;=80,(Table1[[#This Row],[Performance Score]]&gt;=80)),"Eligible","Not Eligible")</f>
        <v>Not Eligible</v>
      </c>
      <c r="AF1022" t="str">
        <f>IF(Table1[[#This Row],[Performance Score]]&gt;=80,"High Performer","Low Performer")</f>
        <v>Low Performer</v>
      </c>
      <c r="AG1022" t="str" cm="1">
        <f t="array" aca="1" ref="AG1022" ca="1">_xlfn.IFS(Table1[[#This Row],[Experience]]&lt;=3,"Junior",Table1[[#This Row],[Experience]]&lt;=7,"Mid Level",Table1[[#This Row],[Experience]]&gt;=7,"Senior")</f>
        <v>Junior</v>
      </c>
      <c r="AH1022" t="str">
        <f>IF(Table1[[#This Row],[Attendance %]]&gt;75,"OK","Below 75")</f>
        <v>OK</v>
      </c>
      <c r="AI1022" t="b">
        <f>ISBLANK(Table1[[#This Row],[Employee ID]])</f>
        <v>0</v>
      </c>
      <c r="AJ1022" t="b">
        <f>ISNUMBER(Table1[[#This Row],[Total Salary  ]])</f>
        <v>1</v>
      </c>
      <c r="AK1022" t="str">
        <f>IFERROR(_xlfn.XLOOKUP(Table1[[#This Row],[Manager ID]],MANAGERS!A:A,MANAGERS!B:B),"Not Found")</f>
        <v>Manager_16</v>
      </c>
    </row>
    <row r="1023" spans="1:37" x14ac:dyDescent="0.2">
      <c r="A1023" t="s">
        <v>2664</v>
      </c>
      <c r="B1023" t="s">
        <v>36</v>
      </c>
      <c r="C1023" t="s">
        <v>21</v>
      </c>
      <c r="D1023" t="s">
        <v>16</v>
      </c>
      <c r="E1023" t="s">
        <v>22</v>
      </c>
      <c r="F1023" s="1">
        <v>43538</v>
      </c>
      <c r="G1023" s="1">
        <v>32482</v>
      </c>
      <c r="H1023">
        <v>114246</v>
      </c>
      <c r="I1023">
        <v>5143</v>
      </c>
      <c r="J1023">
        <v>64</v>
      </c>
      <c r="K1023">
        <v>68</v>
      </c>
      <c r="L1023" t="s">
        <v>37</v>
      </c>
      <c r="M1023">
        <v>103</v>
      </c>
      <c r="N1023">
        <f>Table1[[#This Row],[Basic Salary]]+Table1[[#This Row],[Bonus]]</f>
        <v>119389</v>
      </c>
      <c r="O1023" s="2">
        <f>Table1[[#This Row],[Bonus]]/Table1[[#This Row],[Basic Salary]]</f>
        <v>4.5016893370446232E-2</v>
      </c>
      <c r="P1023">
        <f ca="1">DATEDIF(Table1[[#This Row],[Date of Birth]],TODAY(),"Y")</f>
        <v>37</v>
      </c>
      <c r="Q1023">
        <f ca="1">DATEDIF(Table1[[#This Row],[Joining Date]],TODAY(),"Y")</f>
        <v>7</v>
      </c>
      <c r="R1023" t="str">
        <f ca="1">IF(YEAR(Table1[[#This Row],[Joining Date]])=YEAR(TODAY()),"Yes","No")</f>
        <v>No</v>
      </c>
      <c r="S1023" t="str">
        <f ca="1">IF(Table1[[#This Row],[Experience]]&gt;5,"Yes","No")</f>
        <v>Yes</v>
      </c>
      <c r="T1023" t="str">
        <f>TEXT(Table1[[#This Row],[Joining Date]],"mmmm")</f>
        <v>March</v>
      </c>
      <c r="U1023" t="str">
        <f>TEXT(Table1[[#This Row],[Joining Date]],"yyyy")</f>
        <v>2019</v>
      </c>
      <c r="V1023" s="5">
        <f ca="1">TODAY()-Table1[[#This Row],[Joining Date]]</f>
        <v>2701</v>
      </c>
      <c r="W1023" t="str">
        <f>LEFT(Table1[[#This Row],[Employee Name]],FIND(" ",Table1[[#This Row],[Employee Name]])-1)</f>
        <v>Meera</v>
      </c>
      <c r="X1023" t="str">
        <f>RIGHT(Table1[[#This Row],[Employee Name]],LEN(Table1[[#This Row],[Employee Name]])-FIND(" ",Table1[[#This Row],[Employee Name]]))</f>
        <v>Joshi</v>
      </c>
      <c r="Y1023" t="str">
        <f>Table1[[#This Row],[Department]]&amp;"-"&amp;Table1[[#This Row],[Employee ID]]</f>
        <v>HR-E02608</v>
      </c>
      <c r="Z1023" t="str">
        <f>LEFT(Table1[[#This Row],[Department]],3)</f>
        <v>HR</v>
      </c>
      <c r="AA1023" t="str">
        <f>_xlfn.XLOOKUP(Table1[[#This Row],[Manager ID]],MANAGERS!A:A,MANAGERS!B:B)</f>
        <v>Manager_3</v>
      </c>
      <c r="AB1023" t="str" cm="1">
        <f t="array" ref="AB1023">_xlfn.XLOOKUP(Table1[[#This Row],[Manager ID]],Table2[[#All],[Manager ID]],Table2[[#All],[Department Head]])</f>
        <v>IT</v>
      </c>
      <c r="AC1023" s="2">
        <f>_xlfn.XLOOKUP(Table1[[#This Row],[City]],L:L,O:O)</f>
        <v>0.24036902712549932</v>
      </c>
      <c r="AD1023" t="str" cm="1">
        <f t="array" ref="AD1023">_xlfn.IFS(Table1[[#This Row],[Performance Score]]&gt;=90,"Excellent",Table1[[#This Row],[Performance Score]]&gt;=75,"Good",Table1[[#This Row],[Performance Score]]&gt;=60,"Average",Table1[[#This Row],[Performance Score]]&lt;=60,"Need Improvement")</f>
        <v>Average</v>
      </c>
      <c r="AE1023" t="str">
        <f>IF(AND(Table1[[#This Row],[Attendance %]]&gt;=80,(Table1[[#This Row],[Performance Score]]&gt;=80)),"Eligible","Not Eligible")</f>
        <v>Not Eligible</v>
      </c>
      <c r="AF1023" t="str">
        <f>IF(Table1[[#This Row],[Performance Score]]&gt;=80,"High Performer","Low Performer")</f>
        <v>Low Performer</v>
      </c>
      <c r="AG1023" t="str" cm="1">
        <f t="array" aca="1" ref="AG1023" ca="1">_xlfn.IFS(Table1[[#This Row],[Experience]]&lt;=3,"Junior",Table1[[#This Row],[Experience]]&lt;=7,"Mid Level",Table1[[#This Row],[Experience]]&gt;=7,"Senior")</f>
        <v>Mid Level</v>
      </c>
      <c r="AH1023" t="str">
        <f>IF(Table1[[#This Row],[Attendance %]]&gt;75,"OK","Below 75")</f>
        <v>Below 75</v>
      </c>
      <c r="AI1023" t="b">
        <f>ISBLANK(Table1[[#This Row],[Employee ID]])</f>
        <v>0</v>
      </c>
      <c r="AJ1023" t="b">
        <f>ISNUMBER(Table1[[#This Row],[Total Salary  ]])</f>
        <v>1</v>
      </c>
      <c r="AK1023" t="str">
        <f>IFERROR(_xlfn.XLOOKUP(Table1[[#This Row],[Manager ID]],MANAGERS!A:A,MANAGERS!B:B),"Not Found")</f>
        <v>Manager_3</v>
      </c>
    </row>
    <row r="1024" spans="1:37" x14ac:dyDescent="0.2">
      <c r="A1024" t="s">
        <v>3880</v>
      </c>
      <c r="B1024" t="s">
        <v>29</v>
      </c>
      <c r="C1024" t="s">
        <v>21</v>
      </c>
      <c r="D1024" t="s">
        <v>40</v>
      </c>
      <c r="E1024" t="s">
        <v>17</v>
      </c>
      <c r="F1024" s="1">
        <v>45193</v>
      </c>
      <c r="G1024" s="1">
        <v>34062</v>
      </c>
      <c r="H1024">
        <v>101071</v>
      </c>
      <c r="I1024">
        <v>18317</v>
      </c>
      <c r="J1024">
        <v>83</v>
      </c>
      <c r="K1024">
        <v>79</v>
      </c>
      <c r="L1024" t="s">
        <v>23</v>
      </c>
      <c r="M1024">
        <v>101</v>
      </c>
      <c r="N1024">
        <f>Table1[[#This Row],[Basic Salary]]+Table1[[#This Row],[Bonus]]</f>
        <v>119388</v>
      </c>
      <c r="O1024" s="2">
        <f>Table1[[#This Row],[Bonus]]/Table1[[#This Row],[Basic Salary]]</f>
        <v>0.1812290370135845</v>
      </c>
      <c r="P1024">
        <f ca="1">DATEDIF(Table1[[#This Row],[Date of Birth]],TODAY(),"Y")</f>
        <v>33</v>
      </c>
      <c r="Q1024">
        <f ca="1">DATEDIF(Table1[[#This Row],[Joining Date]],TODAY(),"Y")</f>
        <v>2</v>
      </c>
      <c r="R1024" t="str">
        <f ca="1">IF(YEAR(Table1[[#This Row],[Joining Date]])=YEAR(TODAY()),"Yes","No")</f>
        <v>No</v>
      </c>
      <c r="S1024" t="str">
        <f ca="1">IF(Table1[[#This Row],[Experience]]&gt;5,"Yes","No")</f>
        <v>No</v>
      </c>
      <c r="T1024" t="str">
        <f>TEXT(Table1[[#This Row],[Joining Date]],"mmmm")</f>
        <v>September</v>
      </c>
      <c r="U1024" t="str">
        <f>TEXT(Table1[[#This Row],[Joining Date]],"yyyy")</f>
        <v>2023</v>
      </c>
      <c r="V1024" s="5">
        <f ca="1">TODAY()-Table1[[#This Row],[Joining Date]]</f>
        <v>1046</v>
      </c>
      <c r="W1024" t="str">
        <f>LEFT(Table1[[#This Row],[Employee Name]],FIND(" ",Table1[[#This Row],[Employee Name]])-1)</f>
        <v>Vikram</v>
      </c>
      <c r="X1024" t="str">
        <f>RIGHT(Table1[[#This Row],[Employee Name]],LEN(Table1[[#This Row],[Employee Name]])-FIND(" ",Table1[[#This Row],[Employee Name]]))</f>
        <v>Singh</v>
      </c>
      <c r="Y1024" t="str">
        <f>Table1[[#This Row],[Department]]&amp;"-"&amp;Table1[[#This Row],[Employee ID]]</f>
        <v>IT-E03824</v>
      </c>
      <c r="Z1024" t="str">
        <f>LEFT(Table1[[#This Row],[Department]],3)</f>
        <v>IT</v>
      </c>
      <c r="AA1024" t="str">
        <f>_xlfn.XLOOKUP(Table1[[#This Row],[Manager ID]],MANAGERS!A:A,MANAGERS!B:B)</f>
        <v>Manager_1</v>
      </c>
      <c r="AB1024" t="str" cm="1">
        <f t="array" ref="AB1024">_xlfn.XLOOKUP(Table1[[#This Row],[Manager ID]],Table2[[#All],[Manager ID]],Table2[[#All],[Department Head]])</f>
        <v>Support</v>
      </c>
      <c r="AC1024" s="2">
        <f>_xlfn.XLOOKUP(Table1[[#This Row],[City]],L:L,O:O)</f>
        <v>0.23486488519629886</v>
      </c>
      <c r="AD1024" t="str" cm="1">
        <f t="array" ref="AD1024">_xlfn.IFS(Table1[[#This Row],[Performance Score]]&gt;=90,"Excellent",Table1[[#This Row],[Performance Score]]&gt;=75,"Good",Table1[[#This Row],[Performance Score]]&gt;=60,"Average",Table1[[#This Row],[Performance Score]]&lt;=60,"Need Improvement")</f>
        <v>Good</v>
      </c>
      <c r="AE1024" t="str">
        <f>IF(AND(Table1[[#This Row],[Attendance %]]&gt;=80,(Table1[[#This Row],[Performance Score]]&gt;=80)),"Eligible","Not Eligible")</f>
        <v>Not Eligible</v>
      </c>
      <c r="AF1024" t="str">
        <f>IF(Table1[[#This Row],[Performance Score]]&gt;=80,"High Performer","Low Performer")</f>
        <v>Low Performer</v>
      </c>
      <c r="AG1024" t="str" cm="1">
        <f t="array" aca="1" ref="AG1024" ca="1">_xlfn.IFS(Table1[[#This Row],[Experience]]&lt;=3,"Junior",Table1[[#This Row],[Experience]]&lt;=7,"Mid Level",Table1[[#This Row],[Experience]]&gt;=7,"Senior")</f>
        <v>Junior</v>
      </c>
      <c r="AH1024" t="str">
        <f>IF(Table1[[#This Row],[Attendance %]]&gt;75,"OK","Below 75")</f>
        <v>OK</v>
      </c>
      <c r="AI1024" t="b">
        <f>ISBLANK(Table1[[#This Row],[Employee ID]])</f>
        <v>0</v>
      </c>
      <c r="AJ1024" t="b">
        <f>ISNUMBER(Table1[[#This Row],[Total Salary  ]])</f>
        <v>1</v>
      </c>
      <c r="AK1024" t="str">
        <f>IFERROR(_xlfn.XLOOKUP(Table1[[#This Row],[Manager ID]],MANAGERS!A:A,MANAGERS!B:B),"Not Found")</f>
        <v>Manager_1</v>
      </c>
    </row>
    <row r="1025" spans="1:37" x14ac:dyDescent="0.2">
      <c r="A1025" t="s">
        <v>416</v>
      </c>
      <c r="B1025" t="s">
        <v>60</v>
      </c>
      <c r="C1025" t="s">
        <v>21</v>
      </c>
      <c r="D1025" t="s">
        <v>46</v>
      </c>
      <c r="E1025" t="s">
        <v>51</v>
      </c>
      <c r="F1025" s="1">
        <v>42137</v>
      </c>
      <c r="G1025" s="1">
        <v>32204</v>
      </c>
      <c r="H1025">
        <v>103956</v>
      </c>
      <c r="I1025">
        <v>15427</v>
      </c>
      <c r="J1025">
        <v>99</v>
      </c>
      <c r="K1025">
        <v>54</v>
      </c>
      <c r="L1025" t="s">
        <v>18</v>
      </c>
      <c r="M1025">
        <v>119</v>
      </c>
      <c r="N1025">
        <f>Table1[[#This Row],[Basic Salary]]+Table1[[#This Row],[Bonus]]</f>
        <v>119383</v>
      </c>
      <c r="O1025" s="2">
        <f>Table1[[#This Row],[Bonus]]/Table1[[#This Row],[Basic Salary]]</f>
        <v>0.14839932279041132</v>
      </c>
      <c r="P1025">
        <f ca="1">DATEDIF(Table1[[#This Row],[Date of Birth]],TODAY(),"Y")</f>
        <v>38</v>
      </c>
      <c r="Q1025">
        <f ca="1">DATEDIF(Table1[[#This Row],[Joining Date]],TODAY(),"Y")</f>
        <v>11</v>
      </c>
      <c r="R1025" t="str">
        <f ca="1">IF(YEAR(Table1[[#This Row],[Joining Date]])=YEAR(TODAY()),"Yes","No")</f>
        <v>No</v>
      </c>
      <c r="S1025" t="str">
        <f ca="1">IF(Table1[[#This Row],[Experience]]&gt;5,"Yes","No")</f>
        <v>Yes</v>
      </c>
      <c r="T1025" t="str">
        <f>TEXT(Table1[[#This Row],[Joining Date]],"mmmm")</f>
        <v>May</v>
      </c>
      <c r="U1025" t="str">
        <f>TEXT(Table1[[#This Row],[Joining Date]],"yyyy")</f>
        <v>2015</v>
      </c>
      <c r="V1025" s="5">
        <f ca="1">TODAY()-Table1[[#This Row],[Joining Date]]</f>
        <v>4102</v>
      </c>
      <c r="W1025" t="str">
        <f>LEFT(Table1[[#This Row],[Employee Name]],FIND(" ",Table1[[#This Row],[Employee Name]])-1)</f>
        <v>Gayathri</v>
      </c>
      <c r="X1025" t="str">
        <f>RIGHT(Table1[[#This Row],[Employee Name]],LEN(Table1[[#This Row],[Employee Name]])-FIND(" ",Table1[[#This Row],[Employee Name]]))</f>
        <v>Iyer</v>
      </c>
      <c r="Y1025" t="str">
        <f>Table1[[#This Row],[Department]]&amp;"-"&amp;Table1[[#This Row],[Employee ID]]</f>
        <v>Support-E00360</v>
      </c>
      <c r="Z1025" t="str">
        <f>LEFT(Table1[[#This Row],[Department]],3)</f>
        <v>Sup</v>
      </c>
      <c r="AA1025" t="str">
        <f>_xlfn.XLOOKUP(Table1[[#This Row],[Manager ID]],MANAGERS!A:A,MANAGERS!B:B)</f>
        <v>Manager_19</v>
      </c>
      <c r="AB1025" t="str" cm="1">
        <f t="array" ref="AB1025">_xlfn.XLOOKUP(Table1[[#This Row],[Manager ID]],Table2[[#All],[Manager ID]],Table2[[#All],[Department Head]])</f>
        <v>Support</v>
      </c>
      <c r="AC1025" s="2">
        <f>_xlfn.XLOOKUP(Table1[[#This Row],[City]],L:L,O:O)</f>
        <v>0.21356479274849693</v>
      </c>
      <c r="AD1025" t="str" cm="1">
        <f t="array" ref="AD1025">_xlfn.IFS(Table1[[#This Row],[Performance Score]]&gt;=90,"Excellent",Table1[[#This Row],[Performance Score]]&gt;=75,"Good",Table1[[#This Row],[Performance Score]]&gt;=60,"Average",Table1[[#This Row],[Performance Score]]&lt;=60,"Need Improvement")</f>
        <v>Need Improvement</v>
      </c>
      <c r="AE1025" t="str">
        <f>IF(AND(Table1[[#This Row],[Attendance %]]&gt;=80,(Table1[[#This Row],[Performance Score]]&gt;=80)),"Eligible","Not Eligible")</f>
        <v>Not Eligible</v>
      </c>
      <c r="AF1025" t="str">
        <f>IF(Table1[[#This Row],[Performance Score]]&gt;=80,"High Performer","Low Performer")</f>
        <v>Low Performer</v>
      </c>
      <c r="AG1025" t="str" cm="1">
        <f t="array" aca="1" ref="AG1025" ca="1">_xlfn.IFS(Table1[[#This Row],[Experience]]&lt;=3,"Junior",Table1[[#This Row],[Experience]]&lt;=7,"Mid Level",Table1[[#This Row],[Experience]]&gt;=7,"Senior")</f>
        <v>Senior</v>
      </c>
      <c r="AH1025" t="str">
        <f>IF(Table1[[#This Row],[Attendance %]]&gt;75,"OK","Below 75")</f>
        <v>OK</v>
      </c>
      <c r="AI1025" t="b">
        <f>ISBLANK(Table1[[#This Row],[Employee ID]])</f>
        <v>0</v>
      </c>
      <c r="AJ1025" t="b">
        <f>ISNUMBER(Table1[[#This Row],[Total Salary  ]])</f>
        <v>1</v>
      </c>
      <c r="AK1025" t="str">
        <f>IFERROR(_xlfn.XLOOKUP(Table1[[#This Row],[Manager ID]],MANAGERS!A:A,MANAGERS!B:B),"Not Found")</f>
        <v>Manager_19</v>
      </c>
    </row>
    <row r="1026" spans="1:37" x14ac:dyDescent="0.2">
      <c r="A1026" t="s">
        <v>3726</v>
      </c>
      <c r="B1026" t="s">
        <v>93</v>
      </c>
      <c r="C1026" t="s">
        <v>15</v>
      </c>
      <c r="D1026" t="s">
        <v>40</v>
      </c>
      <c r="E1026" t="s">
        <v>30</v>
      </c>
      <c r="F1026" s="1">
        <v>44034</v>
      </c>
      <c r="G1026" s="1">
        <v>31498</v>
      </c>
      <c r="H1026">
        <v>93738</v>
      </c>
      <c r="I1026">
        <v>25644</v>
      </c>
      <c r="J1026">
        <v>85</v>
      </c>
      <c r="K1026">
        <v>47</v>
      </c>
      <c r="L1026" t="s">
        <v>27</v>
      </c>
      <c r="M1026">
        <v>110</v>
      </c>
      <c r="N1026">
        <f>Table1[[#This Row],[Basic Salary]]+Table1[[#This Row],[Bonus]]</f>
        <v>119382</v>
      </c>
      <c r="O1026" s="2">
        <f>Table1[[#This Row],[Bonus]]/Table1[[#This Row],[Basic Salary]]</f>
        <v>0.27357101709018755</v>
      </c>
      <c r="P1026">
        <f ca="1">DATEDIF(Table1[[#This Row],[Date of Birth]],TODAY(),"Y")</f>
        <v>40</v>
      </c>
      <c r="Q1026">
        <f ca="1">DATEDIF(Table1[[#This Row],[Joining Date]],TODAY(),"Y")</f>
        <v>6</v>
      </c>
      <c r="R1026" t="str">
        <f ca="1">IF(YEAR(Table1[[#This Row],[Joining Date]])=YEAR(TODAY()),"Yes","No")</f>
        <v>No</v>
      </c>
      <c r="S1026" t="str">
        <f ca="1">IF(Table1[[#This Row],[Experience]]&gt;5,"Yes","No")</f>
        <v>Yes</v>
      </c>
      <c r="T1026" t="str">
        <f>TEXT(Table1[[#This Row],[Joining Date]],"mmmm")</f>
        <v>July</v>
      </c>
      <c r="U1026" t="str">
        <f>TEXT(Table1[[#This Row],[Joining Date]],"yyyy")</f>
        <v>2020</v>
      </c>
      <c r="V1026" s="5">
        <f ca="1">TODAY()-Table1[[#This Row],[Joining Date]]</f>
        <v>2205</v>
      </c>
      <c r="W1026" t="str">
        <f>LEFT(Table1[[#This Row],[Employee Name]],FIND(" ",Table1[[#This Row],[Employee Name]])-1)</f>
        <v>Priya</v>
      </c>
      <c r="X1026" t="str">
        <f>RIGHT(Table1[[#This Row],[Employee Name]],LEN(Table1[[#This Row],[Employee Name]])-FIND(" ",Table1[[#This Row],[Employee Name]]))</f>
        <v>Reddy</v>
      </c>
      <c r="Y1026" t="str">
        <f>Table1[[#This Row],[Department]]&amp;"-"&amp;Table1[[#This Row],[Employee ID]]</f>
        <v>IT-E03670</v>
      </c>
      <c r="Z1026" t="str">
        <f>LEFT(Table1[[#This Row],[Department]],3)</f>
        <v>IT</v>
      </c>
      <c r="AA1026" t="str">
        <f>_xlfn.XLOOKUP(Table1[[#This Row],[Manager ID]],MANAGERS!A:A,MANAGERS!B:B)</f>
        <v>Manager_10</v>
      </c>
      <c r="AB1026" t="str" cm="1">
        <f t="array" ref="AB1026">_xlfn.XLOOKUP(Table1[[#This Row],[Manager ID]],Table2[[#All],[Manager ID]],Table2[[#All],[Department Head]])</f>
        <v>HR</v>
      </c>
      <c r="AC1026" s="2">
        <f>_xlfn.XLOOKUP(Table1[[#This Row],[City]],L:L,O:O)</f>
        <v>0.23674293405114402</v>
      </c>
      <c r="AD1026" t="str" cm="1">
        <f t="array" ref="AD1026">_xlfn.IFS(Table1[[#This Row],[Performance Score]]&gt;=90,"Excellent",Table1[[#This Row],[Performance Score]]&gt;=75,"Good",Table1[[#This Row],[Performance Score]]&gt;=60,"Average",Table1[[#This Row],[Performance Score]]&lt;=60,"Need Improvement")</f>
        <v>Need Improvement</v>
      </c>
      <c r="AE1026" t="str">
        <f>IF(AND(Table1[[#This Row],[Attendance %]]&gt;=80,(Table1[[#This Row],[Performance Score]]&gt;=80)),"Eligible","Not Eligible")</f>
        <v>Not Eligible</v>
      </c>
      <c r="AF1026" t="str">
        <f>IF(Table1[[#This Row],[Performance Score]]&gt;=80,"High Performer","Low Performer")</f>
        <v>Low Performer</v>
      </c>
      <c r="AG1026" t="str" cm="1">
        <f t="array" aca="1" ref="AG1026" ca="1">_xlfn.IFS(Table1[[#This Row],[Experience]]&lt;=3,"Junior",Table1[[#This Row],[Experience]]&lt;=7,"Mid Level",Table1[[#This Row],[Experience]]&gt;=7,"Senior")</f>
        <v>Mid Level</v>
      </c>
      <c r="AH1026" t="str">
        <f>IF(Table1[[#This Row],[Attendance %]]&gt;75,"OK","Below 75")</f>
        <v>OK</v>
      </c>
      <c r="AI1026" t="b">
        <f>ISBLANK(Table1[[#This Row],[Employee ID]])</f>
        <v>0</v>
      </c>
      <c r="AJ1026" t="b">
        <f>ISNUMBER(Table1[[#This Row],[Total Salary  ]])</f>
        <v>1</v>
      </c>
      <c r="AK1026" t="str">
        <f>IFERROR(_xlfn.XLOOKUP(Table1[[#This Row],[Manager ID]],MANAGERS!A:A,MANAGERS!B:B),"Not Found")</f>
        <v>Manager_10</v>
      </c>
    </row>
    <row r="1027" spans="1:37" x14ac:dyDescent="0.2">
      <c r="A1027" t="s">
        <v>3162</v>
      </c>
      <c r="B1027" t="s">
        <v>14</v>
      </c>
      <c r="C1027" t="s">
        <v>21</v>
      </c>
      <c r="D1027" t="s">
        <v>40</v>
      </c>
      <c r="E1027" t="s">
        <v>65</v>
      </c>
      <c r="F1027" s="1">
        <v>42908</v>
      </c>
      <c r="G1027" s="1">
        <v>37655</v>
      </c>
      <c r="H1027">
        <v>98251</v>
      </c>
      <c r="I1027">
        <v>21126</v>
      </c>
      <c r="J1027">
        <v>93</v>
      </c>
      <c r="K1027">
        <v>72</v>
      </c>
      <c r="L1027" t="s">
        <v>23</v>
      </c>
      <c r="M1027">
        <v>115</v>
      </c>
      <c r="N1027">
        <f>Table1[[#This Row],[Basic Salary]]+Table1[[#This Row],[Bonus]]</f>
        <v>119377</v>
      </c>
      <c r="O1027" s="2">
        <f>Table1[[#This Row],[Bonus]]/Table1[[#This Row],[Basic Salary]]</f>
        <v>0.21502071225738159</v>
      </c>
      <c r="P1027">
        <f ca="1">DATEDIF(Table1[[#This Row],[Date of Birth]],TODAY(),"Y")</f>
        <v>23</v>
      </c>
      <c r="Q1027">
        <f ca="1">DATEDIF(Table1[[#This Row],[Joining Date]],TODAY(),"Y")</f>
        <v>9</v>
      </c>
      <c r="R1027" t="str">
        <f ca="1">IF(YEAR(Table1[[#This Row],[Joining Date]])=YEAR(TODAY()),"Yes","No")</f>
        <v>No</v>
      </c>
      <c r="S1027" t="str">
        <f ca="1">IF(Table1[[#This Row],[Experience]]&gt;5,"Yes","No")</f>
        <v>Yes</v>
      </c>
      <c r="T1027" t="str">
        <f>TEXT(Table1[[#This Row],[Joining Date]],"mmmm")</f>
        <v>June</v>
      </c>
      <c r="U1027" t="str">
        <f>TEXT(Table1[[#This Row],[Joining Date]],"yyyy")</f>
        <v>2017</v>
      </c>
      <c r="V1027" s="5">
        <f ca="1">TODAY()-Table1[[#This Row],[Joining Date]]</f>
        <v>3331</v>
      </c>
      <c r="W1027" t="str">
        <f>LEFT(Table1[[#This Row],[Employee Name]],FIND(" ",Table1[[#This Row],[Employee Name]])-1)</f>
        <v>Nisha</v>
      </c>
      <c r="X1027" t="str">
        <f>RIGHT(Table1[[#This Row],[Employee Name]],LEN(Table1[[#This Row],[Employee Name]])-FIND(" ",Table1[[#This Row],[Employee Name]]))</f>
        <v>Kapoor</v>
      </c>
      <c r="Y1027" t="str">
        <f>Table1[[#This Row],[Department]]&amp;"-"&amp;Table1[[#This Row],[Employee ID]]</f>
        <v>IT-E03106</v>
      </c>
      <c r="Z1027" t="str">
        <f>LEFT(Table1[[#This Row],[Department]],3)</f>
        <v>IT</v>
      </c>
      <c r="AA1027" t="str">
        <f>_xlfn.XLOOKUP(Table1[[#This Row],[Manager ID]],MANAGERS!A:A,MANAGERS!B:B)</f>
        <v>Manager_15</v>
      </c>
      <c r="AB1027" t="str" cm="1">
        <f t="array" ref="AB1027">_xlfn.XLOOKUP(Table1[[#This Row],[Manager ID]],Table2[[#All],[Manager ID]],Table2[[#All],[Department Head]])</f>
        <v>Support</v>
      </c>
      <c r="AC1027" s="2">
        <f>_xlfn.XLOOKUP(Table1[[#This Row],[City]],L:L,O:O)</f>
        <v>0.23486488519629886</v>
      </c>
      <c r="AD1027" t="str" cm="1">
        <f t="array" ref="AD1027">_xlfn.IFS(Table1[[#This Row],[Performance Score]]&gt;=90,"Excellent",Table1[[#This Row],[Performance Score]]&gt;=75,"Good",Table1[[#This Row],[Performance Score]]&gt;=60,"Average",Table1[[#This Row],[Performance Score]]&lt;=60,"Need Improvement")</f>
        <v>Average</v>
      </c>
      <c r="AE1027" t="str">
        <f>IF(AND(Table1[[#This Row],[Attendance %]]&gt;=80,(Table1[[#This Row],[Performance Score]]&gt;=80)),"Eligible","Not Eligible")</f>
        <v>Not Eligible</v>
      </c>
      <c r="AF1027" t="str">
        <f>IF(Table1[[#This Row],[Performance Score]]&gt;=80,"High Performer","Low Performer")</f>
        <v>Low Performer</v>
      </c>
      <c r="AG1027" t="str" cm="1">
        <f t="array" aca="1" ref="AG1027" ca="1">_xlfn.IFS(Table1[[#This Row],[Experience]]&lt;=3,"Junior",Table1[[#This Row],[Experience]]&lt;=7,"Mid Level",Table1[[#This Row],[Experience]]&gt;=7,"Senior")</f>
        <v>Senior</v>
      </c>
      <c r="AH1027" t="str">
        <f>IF(Table1[[#This Row],[Attendance %]]&gt;75,"OK","Below 75")</f>
        <v>OK</v>
      </c>
      <c r="AI1027" t="b">
        <f>ISBLANK(Table1[[#This Row],[Employee ID]])</f>
        <v>0</v>
      </c>
      <c r="AJ1027" t="b">
        <f>ISNUMBER(Table1[[#This Row],[Total Salary  ]])</f>
        <v>1</v>
      </c>
      <c r="AK1027" t="str">
        <f>IFERROR(_xlfn.XLOOKUP(Table1[[#This Row],[Manager ID]],MANAGERS!A:A,MANAGERS!B:B),"Not Found")</f>
        <v>Manager_15</v>
      </c>
    </row>
    <row r="1028" spans="1:37" x14ac:dyDescent="0.2">
      <c r="A1028" t="s">
        <v>2988</v>
      </c>
      <c r="B1028" t="s">
        <v>89</v>
      </c>
      <c r="C1028" t="s">
        <v>21</v>
      </c>
      <c r="D1028" t="s">
        <v>43</v>
      </c>
      <c r="E1028" t="s">
        <v>26</v>
      </c>
      <c r="F1028" s="1">
        <v>42023</v>
      </c>
      <c r="G1028" s="1">
        <v>37542</v>
      </c>
      <c r="H1028">
        <v>104816</v>
      </c>
      <c r="I1028">
        <v>14526</v>
      </c>
      <c r="J1028">
        <v>75</v>
      </c>
      <c r="K1028">
        <v>50</v>
      </c>
      <c r="L1028" t="s">
        <v>34</v>
      </c>
      <c r="M1028">
        <v>114</v>
      </c>
      <c r="N1028">
        <f>Table1[[#This Row],[Basic Salary]]+Table1[[#This Row],[Bonus]]</f>
        <v>119342</v>
      </c>
      <c r="O1028" s="2">
        <f>Table1[[#This Row],[Bonus]]/Table1[[#This Row],[Basic Salary]]</f>
        <v>0.13858571210502213</v>
      </c>
      <c r="P1028">
        <f ca="1">DATEDIF(Table1[[#This Row],[Date of Birth]],TODAY(),"Y")</f>
        <v>23</v>
      </c>
      <c r="Q1028">
        <f ca="1">DATEDIF(Table1[[#This Row],[Joining Date]],TODAY(),"Y")</f>
        <v>11</v>
      </c>
      <c r="R1028" t="str">
        <f ca="1">IF(YEAR(Table1[[#This Row],[Joining Date]])=YEAR(TODAY()),"Yes","No")</f>
        <v>No</v>
      </c>
      <c r="S1028" t="str">
        <f ca="1">IF(Table1[[#This Row],[Experience]]&gt;5,"Yes","No")</f>
        <v>Yes</v>
      </c>
      <c r="T1028" t="str">
        <f>TEXT(Table1[[#This Row],[Joining Date]],"mmmm")</f>
        <v>January</v>
      </c>
      <c r="U1028" t="str">
        <f>TEXT(Table1[[#This Row],[Joining Date]],"yyyy")</f>
        <v>2015</v>
      </c>
      <c r="V1028" s="5">
        <f ca="1">TODAY()-Table1[[#This Row],[Joining Date]]</f>
        <v>4216</v>
      </c>
      <c r="W1028" t="str">
        <f>LEFT(Table1[[#This Row],[Employee Name]],FIND(" ",Table1[[#This Row],[Employee Name]])-1)</f>
        <v>Tarun</v>
      </c>
      <c r="X1028" t="str">
        <f>RIGHT(Table1[[#This Row],[Employee Name]],LEN(Table1[[#This Row],[Employee Name]])-FIND(" ",Table1[[#This Row],[Employee Name]]))</f>
        <v>Verma</v>
      </c>
      <c r="Y1028" t="str">
        <f>Table1[[#This Row],[Department]]&amp;"-"&amp;Table1[[#This Row],[Employee ID]]</f>
        <v>Operations-E02932</v>
      </c>
      <c r="Z1028" t="str">
        <f>LEFT(Table1[[#This Row],[Department]],3)</f>
        <v>Ope</v>
      </c>
      <c r="AA1028" t="str">
        <f>_xlfn.XLOOKUP(Table1[[#This Row],[Manager ID]],MANAGERS!A:A,MANAGERS!B:B)</f>
        <v>Manager_14</v>
      </c>
      <c r="AB1028" t="str" cm="1">
        <f t="array" ref="AB1028">_xlfn.XLOOKUP(Table1[[#This Row],[Manager ID]],Table2[[#All],[Manager ID]],Table2[[#All],[Department Head]])</f>
        <v>Marketing</v>
      </c>
      <c r="AC1028" s="2">
        <f>_xlfn.XLOOKUP(Table1[[#This Row],[City]],L:L,O:O)</f>
        <v>0.24030340748661314</v>
      </c>
      <c r="AD1028" t="str" cm="1">
        <f t="array" ref="AD1028">_xlfn.IFS(Table1[[#This Row],[Performance Score]]&gt;=90,"Excellent",Table1[[#This Row],[Performance Score]]&gt;=75,"Good",Table1[[#This Row],[Performance Score]]&gt;=60,"Average",Table1[[#This Row],[Performance Score]]&lt;=60,"Need Improvement")</f>
        <v>Need Improvement</v>
      </c>
      <c r="AE1028" t="str">
        <f>IF(AND(Table1[[#This Row],[Attendance %]]&gt;=80,(Table1[[#This Row],[Performance Score]]&gt;=80)),"Eligible","Not Eligible")</f>
        <v>Not Eligible</v>
      </c>
      <c r="AF1028" t="str">
        <f>IF(Table1[[#This Row],[Performance Score]]&gt;=80,"High Performer","Low Performer")</f>
        <v>Low Performer</v>
      </c>
      <c r="AG1028" t="str" cm="1">
        <f t="array" aca="1" ref="AG1028" ca="1">_xlfn.IFS(Table1[[#This Row],[Experience]]&lt;=3,"Junior",Table1[[#This Row],[Experience]]&lt;=7,"Mid Level",Table1[[#This Row],[Experience]]&gt;=7,"Senior")</f>
        <v>Senior</v>
      </c>
      <c r="AH1028" t="str">
        <f>IF(Table1[[#This Row],[Attendance %]]&gt;75,"OK","Below 75")</f>
        <v>Below 75</v>
      </c>
      <c r="AI1028" t="b">
        <f>ISBLANK(Table1[[#This Row],[Employee ID]])</f>
        <v>0</v>
      </c>
      <c r="AJ1028" t="b">
        <f>ISNUMBER(Table1[[#This Row],[Total Salary  ]])</f>
        <v>1</v>
      </c>
      <c r="AK1028" t="str">
        <f>IFERROR(_xlfn.XLOOKUP(Table1[[#This Row],[Manager ID]],MANAGERS!A:A,MANAGERS!B:B),"Not Found")</f>
        <v>Manager_14</v>
      </c>
    </row>
    <row r="1029" spans="1:37" x14ac:dyDescent="0.2">
      <c r="A1029" t="s">
        <v>2441</v>
      </c>
      <c r="B1029" t="s">
        <v>14</v>
      </c>
      <c r="C1029" t="s">
        <v>21</v>
      </c>
      <c r="D1029" t="s">
        <v>43</v>
      </c>
      <c r="E1029" t="s">
        <v>17</v>
      </c>
      <c r="F1029" s="1">
        <v>43537</v>
      </c>
      <c r="G1029" s="1">
        <v>29409</v>
      </c>
      <c r="H1029">
        <v>90242</v>
      </c>
      <c r="I1029">
        <v>29098</v>
      </c>
      <c r="J1029">
        <v>87</v>
      </c>
      <c r="K1029">
        <v>67</v>
      </c>
      <c r="L1029" t="s">
        <v>34</v>
      </c>
      <c r="M1029">
        <v>111</v>
      </c>
      <c r="N1029">
        <f>Table1[[#This Row],[Basic Salary]]+Table1[[#This Row],[Bonus]]</f>
        <v>119340</v>
      </c>
      <c r="O1029" s="2">
        <f>Table1[[#This Row],[Bonus]]/Table1[[#This Row],[Basic Salary]]</f>
        <v>0.32244409476740321</v>
      </c>
      <c r="P1029">
        <f ca="1">DATEDIF(Table1[[#This Row],[Date of Birth]],TODAY(),"Y")</f>
        <v>46</v>
      </c>
      <c r="Q1029">
        <f ca="1">DATEDIF(Table1[[#This Row],[Joining Date]],TODAY(),"Y")</f>
        <v>7</v>
      </c>
      <c r="R1029" t="str">
        <f ca="1">IF(YEAR(Table1[[#This Row],[Joining Date]])=YEAR(TODAY()),"Yes","No")</f>
        <v>No</v>
      </c>
      <c r="S1029" t="str">
        <f ca="1">IF(Table1[[#This Row],[Experience]]&gt;5,"Yes","No")</f>
        <v>Yes</v>
      </c>
      <c r="T1029" t="str">
        <f>TEXT(Table1[[#This Row],[Joining Date]],"mmmm")</f>
        <v>March</v>
      </c>
      <c r="U1029" t="str">
        <f>TEXT(Table1[[#This Row],[Joining Date]],"yyyy")</f>
        <v>2019</v>
      </c>
      <c r="V1029" s="5">
        <f ca="1">TODAY()-Table1[[#This Row],[Joining Date]]</f>
        <v>2702</v>
      </c>
      <c r="W1029" t="str">
        <f>LEFT(Table1[[#This Row],[Employee Name]],FIND(" ",Table1[[#This Row],[Employee Name]])-1)</f>
        <v>Nisha</v>
      </c>
      <c r="X1029" t="str">
        <f>RIGHT(Table1[[#This Row],[Employee Name]],LEN(Table1[[#This Row],[Employee Name]])-FIND(" ",Table1[[#This Row],[Employee Name]]))</f>
        <v>Kapoor</v>
      </c>
      <c r="Y1029" t="str">
        <f>Table1[[#This Row],[Department]]&amp;"-"&amp;Table1[[#This Row],[Employee ID]]</f>
        <v>Operations-E02385</v>
      </c>
      <c r="Z1029" t="str">
        <f>LEFT(Table1[[#This Row],[Department]],3)</f>
        <v>Ope</v>
      </c>
      <c r="AA1029" t="str">
        <f>_xlfn.XLOOKUP(Table1[[#This Row],[Manager ID]],MANAGERS!A:A,MANAGERS!B:B)</f>
        <v>Manager_11</v>
      </c>
      <c r="AB1029" t="str" cm="1">
        <f t="array" ref="AB1029">_xlfn.XLOOKUP(Table1[[#This Row],[Manager ID]],Table2[[#All],[Manager ID]],Table2[[#All],[Department Head]])</f>
        <v>Marketing</v>
      </c>
      <c r="AC1029" s="2">
        <f>_xlfn.XLOOKUP(Table1[[#This Row],[City]],L:L,O:O)</f>
        <v>0.24030340748661314</v>
      </c>
      <c r="AD1029" t="str" cm="1">
        <f t="array" ref="AD1029">_xlfn.IFS(Table1[[#This Row],[Performance Score]]&gt;=90,"Excellent",Table1[[#This Row],[Performance Score]]&gt;=75,"Good",Table1[[#This Row],[Performance Score]]&gt;=60,"Average",Table1[[#This Row],[Performance Score]]&lt;=60,"Need Improvement")</f>
        <v>Average</v>
      </c>
      <c r="AE1029" t="str">
        <f>IF(AND(Table1[[#This Row],[Attendance %]]&gt;=80,(Table1[[#This Row],[Performance Score]]&gt;=80)),"Eligible","Not Eligible")</f>
        <v>Not Eligible</v>
      </c>
      <c r="AF1029" t="str">
        <f>IF(Table1[[#This Row],[Performance Score]]&gt;=80,"High Performer","Low Performer")</f>
        <v>Low Performer</v>
      </c>
      <c r="AG1029" t="str" cm="1">
        <f t="array" aca="1" ref="AG1029" ca="1">_xlfn.IFS(Table1[[#This Row],[Experience]]&lt;=3,"Junior",Table1[[#This Row],[Experience]]&lt;=7,"Mid Level",Table1[[#This Row],[Experience]]&gt;=7,"Senior")</f>
        <v>Mid Level</v>
      </c>
      <c r="AH1029" t="str">
        <f>IF(Table1[[#This Row],[Attendance %]]&gt;75,"OK","Below 75")</f>
        <v>OK</v>
      </c>
      <c r="AI1029" t="b">
        <f>ISBLANK(Table1[[#This Row],[Employee ID]])</f>
        <v>0</v>
      </c>
      <c r="AJ1029" t="b">
        <f>ISNUMBER(Table1[[#This Row],[Total Salary  ]])</f>
        <v>1</v>
      </c>
      <c r="AK1029" t="str">
        <f>IFERROR(_xlfn.XLOOKUP(Table1[[#This Row],[Manager ID]],MANAGERS!A:A,MANAGERS!B:B),"Not Found")</f>
        <v>Manager_11</v>
      </c>
    </row>
    <row r="1030" spans="1:37" x14ac:dyDescent="0.2">
      <c r="A1030" t="s">
        <v>3546</v>
      </c>
      <c r="B1030" t="s">
        <v>62</v>
      </c>
      <c r="C1030" t="s">
        <v>21</v>
      </c>
      <c r="D1030" t="s">
        <v>40</v>
      </c>
      <c r="E1030" t="s">
        <v>51</v>
      </c>
      <c r="F1030" s="1">
        <v>42174</v>
      </c>
      <c r="G1030" s="1">
        <v>34399</v>
      </c>
      <c r="H1030">
        <v>105406</v>
      </c>
      <c r="I1030">
        <v>13929</v>
      </c>
      <c r="J1030">
        <v>84</v>
      </c>
      <c r="K1030">
        <v>77</v>
      </c>
      <c r="L1030" t="s">
        <v>18</v>
      </c>
      <c r="M1030">
        <v>120</v>
      </c>
      <c r="N1030">
        <f>Table1[[#This Row],[Basic Salary]]+Table1[[#This Row],[Bonus]]</f>
        <v>119335</v>
      </c>
      <c r="O1030" s="2">
        <f>Table1[[#This Row],[Bonus]]/Table1[[#This Row],[Basic Salary]]</f>
        <v>0.13214617763694667</v>
      </c>
      <c r="P1030">
        <f ca="1">DATEDIF(Table1[[#This Row],[Date of Birth]],TODAY(),"Y")</f>
        <v>32</v>
      </c>
      <c r="Q1030">
        <f ca="1">DATEDIF(Table1[[#This Row],[Joining Date]],TODAY(),"Y")</f>
        <v>11</v>
      </c>
      <c r="R1030" t="str">
        <f ca="1">IF(YEAR(Table1[[#This Row],[Joining Date]])=YEAR(TODAY()),"Yes","No")</f>
        <v>No</v>
      </c>
      <c r="S1030" t="str">
        <f ca="1">IF(Table1[[#This Row],[Experience]]&gt;5,"Yes","No")</f>
        <v>Yes</v>
      </c>
      <c r="T1030" t="str">
        <f>TEXT(Table1[[#This Row],[Joining Date]],"mmmm")</f>
        <v>June</v>
      </c>
      <c r="U1030" t="str">
        <f>TEXT(Table1[[#This Row],[Joining Date]],"yyyy")</f>
        <v>2015</v>
      </c>
      <c r="V1030" s="5">
        <f ca="1">TODAY()-Table1[[#This Row],[Joining Date]]</f>
        <v>4065</v>
      </c>
      <c r="W1030" t="str">
        <f>LEFT(Table1[[#This Row],[Employee Name]],FIND(" ",Table1[[#This Row],[Employee Name]])-1)</f>
        <v>Kavya</v>
      </c>
      <c r="X1030" t="str">
        <f>RIGHT(Table1[[#This Row],[Employee Name]],LEN(Table1[[#This Row],[Employee Name]])-FIND(" ",Table1[[#This Row],[Employee Name]]))</f>
        <v>Nair</v>
      </c>
      <c r="Y1030" t="str">
        <f>Table1[[#This Row],[Department]]&amp;"-"&amp;Table1[[#This Row],[Employee ID]]</f>
        <v>IT-E03490</v>
      </c>
      <c r="Z1030" t="str">
        <f>LEFT(Table1[[#This Row],[Department]],3)</f>
        <v>IT</v>
      </c>
      <c r="AA1030" t="str">
        <f>_xlfn.XLOOKUP(Table1[[#This Row],[Manager ID]],MANAGERS!A:A,MANAGERS!B:B)</f>
        <v>Manager_20</v>
      </c>
      <c r="AB1030" t="str" cm="1">
        <f t="array" ref="AB1030">_xlfn.XLOOKUP(Table1[[#This Row],[Manager ID]],Table2[[#All],[Manager ID]],Table2[[#All],[Department Head]])</f>
        <v>Operations</v>
      </c>
      <c r="AC1030" s="2">
        <f>_xlfn.XLOOKUP(Table1[[#This Row],[City]],L:L,O:O)</f>
        <v>0.21356479274849693</v>
      </c>
      <c r="AD1030" t="str" cm="1">
        <f t="array" ref="AD1030">_xlfn.IFS(Table1[[#This Row],[Performance Score]]&gt;=90,"Excellent",Table1[[#This Row],[Performance Score]]&gt;=75,"Good",Table1[[#This Row],[Performance Score]]&gt;=60,"Average",Table1[[#This Row],[Performance Score]]&lt;=60,"Need Improvement")</f>
        <v>Good</v>
      </c>
      <c r="AE1030" t="str">
        <f>IF(AND(Table1[[#This Row],[Attendance %]]&gt;=80,(Table1[[#This Row],[Performance Score]]&gt;=80)),"Eligible","Not Eligible")</f>
        <v>Not Eligible</v>
      </c>
      <c r="AF1030" t="str">
        <f>IF(Table1[[#This Row],[Performance Score]]&gt;=80,"High Performer","Low Performer")</f>
        <v>Low Performer</v>
      </c>
      <c r="AG1030" t="str" cm="1">
        <f t="array" aca="1" ref="AG1030" ca="1">_xlfn.IFS(Table1[[#This Row],[Experience]]&lt;=3,"Junior",Table1[[#This Row],[Experience]]&lt;=7,"Mid Level",Table1[[#This Row],[Experience]]&gt;=7,"Senior")</f>
        <v>Senior</v>
      </c>
      <c r="AH1030" t="str">
        <f>IF(Table1[[#This Row],[Attendance %]]&gt;75,"OK","Below 75")</f>
        <v>OK</v>
      </c>
      <c r="AI1030" t="b">
        <f>ISBLANK(Table1[[#This Row],[Employee ID]])</f>
        <v>0</v>
      </c>
      <c r="AJ1030" t="b">
        <f>ISNUMBER(Table1[[#This Row],[Total Salary  ]])</f>
        <v>1</v>
      </c>
      <c r="AK1030" t="str">
        <f>IFERROR(_xlfn.XLOOKUP(Table1[[#This Row],[Manager ID]],MANAGERS!A:A,MANAGERS!B:B),"Not Found")</f>
        <v>Manager_20</v>
      </c>
    </row>
    <row r="1031" spans="1:37" x14ac:dyDescent="0.2">
      <c r="A1031" t="s">
        <v>3113</v>
      </c>
      <c r="B1031" t="s">
        <v>89</v>
      </c>
      <c r="C1031" t="s">
        <v>21</v>
      </c>
      <c r="D1031" t="s">
        <v>81</v>
      </c>
      <c r="E1031" t="s">
        <v>26</v>
      </c>
      <c r="F1031" s="1">
        <v>45962</v>
      </c>
      <c r="G1031" s="1">
        <v>35354</v>
      </c>
      <c r="H1031">
        <v>105383</v>
      </c>
      <c r="I1031">
        <v>13933</v>
      </c>
      <c r="J1031">
        <v>78</v>
      </c>
      <c r="K1031">
        <v>81</v>
      </c>
      <c r="L1031" t="s">
        <v>37</v>
      </c>
      <c r="M1031">
        <v>110</v>
      </c>
      <c r="N1031">
        <f>Table1[[#This Row],[Basic Salary]]+Table1[[#This Row],[Bonus]]</f>
        <v>119316</v>
      </c>
      <c r="O1031" s="2">
        <f>Table1[[#This Row],[Bonus]]/Table1[[#This Row],[Basic Salary]]</f>
        <v>0.13221297552736211</v>
      </c>
      <c r="P1031">
        <f ca="1">DATEDIF(Table1[[#This Row],[Date of Birth]],TODAY(),"Y")</f>
        <v>29</v>
      </c>
      <c r="Q1031">
        <f ca="1">DATEDIF(Table1[[#This Row],[Joining Date]],TODAY(),"Y")</f>
        <v>0</v>
      </c>
      <c r="R1031" t="str">
        <f ca="1">IF(YEAR(Table1[[#This Row],[Joining Date]])=YEAR(TODAY()),"Yes","No")</f>
        <v>No</v>
      </c>
      <c r="S1031" t="str">
        <f ca="1">IF(Table1[[#This Row],[Experience]]&gt;5,"Yes","No")</f>
        <v>No</v>
      </c>
      <c r="T1031" t="str">
        <f>TEXT(Table1[[#This Row],[Joining Date]],"mmmm")</f>
        <v>November</v>
      </c>
      <c r="U1031" t="str">
        <f>TEXT(Table1[[#This Row],[Joining Date]],"yyyy")</f>
        <v>2025</v>
      </c>
      <c r="V1031" s="5">
        <f ca="1">TODAY()-Table1[[#This Row],[Joining Date]]</f>
        <v>277</v>
      </c>
      <c r="W1031" t="str">
        <f>LEFT(Table1[[#This Row],[Employee Name]],FIND(" ",Table1[[#This Row],[Employee Name]])-1)</f>
        <v>Tarun</v>
      </c>
      <c r="X1031" t="str">
        <f>RIGHT(Table1[[#This Row],[Employee Name]],LEN(Table1[[#This Row],[Employee Name]])-FIND(" ",Table1[[#This Row],[Employee Name]]))</f>
        <v>Verma</v>
      </c>
      <c r="Y1031" t="str">
        <f>Table1[[#This Row],[Department]]&amp;"-"&amp;Table1[[#This Row],[Employee ID]]</f>
        <v>Sales-E03057</v>
      </c>
      <c r="Z1031" t="str">
        <f>LEFT(Table1[[#This Row],[Department]],3)</f>
        <v>Sal</v>
      </c>
      <c r="AA1031" t="str">
        <f>_xlfn.XLOOKUP(Table1[[#This Row],[Manager ID]],MANAGERS!A:A,MANAGERS!B:B)</f>
        <v>Manager_10</v>
      </c>
      <c r="AB1031" t="str" cm="1">
        <f t="array" ref="AB1031">_xlfn.XLOOKUP(Table1[[#This Row],[Manager ID]],Table2[[#All],[Manager ID]],Table2[[#All],[Department Head]])</f>
        <v>HR</v>
      </c>
      <c r="AC1031" s="2">
        <f>_xlfn.XLOOKUP(Table1[[#This Row],[City]],L:L,O:O)</f>
        <v>0.24036902712549932</v>
      </c>
      <c r="AD1031" t="str" cm="1">
        <f t="array" ref="AD1031">_xlfn.IFS(Table1[[#This Row],[Performance Score]]&gt;=90,"Excellent",Table1[[#This Row],[Performance Score]]&gt;=75,"Good",Table1[[#This Row],[Performance Score]]&gt;=60,"Average",Table1[[#This Row],[Performance Score]]&lt;=60,"Need Improvement")</f>
        <v>Good</v>
      </c>
      <c r="AE1031" t="str">
        <f>IF(AND(Table1[[#This Row],[Attendance %]]&gt;=80,(Table1[[#This Row],[Performance Score]]&gt;=80)),"Eligible","Not Eligible")</f>
        <v>Not Eligible</v>
      </c>
      <c r="AF1031" t="str">
        <f>IF(Table1[[#This Row],[Performance Score]]&gt;=80,"High Performer","Low Performer")</f>
        <v>High Performer</v>
      </c>
      <c r="AG1031" t="str" cm="1">
        <f t="array" aca="1" ref="AG1031" ca="1">_xlfn.IFS(Table1[[#This Row],[Experience]]&lt;=3,"Junior",Table1[[#This Row],[Experience]]&lt;=7,"Mid Level",Table1[[#This Row],[Experience]]&gt;=7,"Senior")</f>
        <v>Junior</v>
      </c>
      <c r="AH1031" t="str">
        <f>IF(Table1[[#This Row],[Attendance %]]&gt;75,"OK","Below 75")</f>
        <v>OK</v>
      </c>
      <c r="AI1031" t="b">
        <f>ISBLANK(Table1[[#This Row],[Employee ID]])</f>
        <v>0</v>
      </c>
      <c r="AJ1031" t="b">
        <f>ISNUMBER(Table1[[#This Row],[Total Salary  ]])</f>
        <v>1</v>
      </c>
      <c r="AK1031" t="str">
        <f>IFERROR(_xlfn.XLOOKUP(Table1[[#This Row],[Manager ID]],MANAGERS!A:A,MANAGERS!B:B),"Not Found")</f>
        <v>Manager_10</v>
      </c>
    </row>
    <row r="1032" spans="1:37" x14ac:dyDescent="0.2">
      <c r="A1032" t="s">
        <v>1995</v>
      </c>
      <c r="B1032" t="s">
        <v>71</v>
      </c>
      <c r="C1032" t="s">
        <v>21</v>
      </c>
      <c r="D1032" t="s">
        <v>43</v>
      </c>
      <c r="E1032" t="s">
        <v>65</v>
      </c>
      <c r="F1032" s="1">
        <v>43968</v>
      </c>
      <c r="G1032" s="1">
        <v>33002</v>
      </c>
      <c r="H1032">
        <v>98076</v>
      </c>
      <c r="I1032">
        <v>21215</v>
      </c>
      <c r="J1032">
        <v>77</v>
      </c>
      <c r="K1032">
        <v>43</v>
      </c>
      <c r="L1032" t="s">
        <v>37</v>
      </c>
      <c r="M1032">
        <v>120</v>
      </c>
      <c r="N1032">
        <f>Table1[[#This Row],[Basic Salary]]+Table1[[#This Row],[Bonus]]</f>
        <v>119291</v>
      </c>
      <c r="O1032" s="2">
        <f>Table1[[#This Row],[Bonus]]/Table1[[#This Row],[Basic Salary]]</f>
        <v>0.21631183979770791</v>
      </c>
      <c r="P1032">
        <f ca="1">DATEDIF(Table1[[#This Row],[Date of Birth]],TODAY(),"Y")</f>
        <v>36</v>
      </c>
      <c r="Q1032">
        <f ca="1">DATEDIF(Table1[[#This Row],[Joining Date]],TODAY(),"Y")</f>
        <v>6</v>
      </c>
      <c r="R1032" t="str">
        <f ca="1">IF(YEAR(Table1[[#This Row],[Joining Date]])=YEAR(TODAY()),"Yes","No")</f>
        <v>No</v>
      </c>
      <c r="S1032" t="str">
        <f ca="1">IF(Table1[[#This Row],[Experience]]&gt;5,"Yes","No")</f>
        <v>Yes</v>
      </c>
      <c r="T1032" t="str">
        <f>TEXT(Table1[[#This Row],[Joining Date]],"mmmm")</f>
        <v>May</v>
      </c>
      <c r="U1032" t="str">
        <f>TEXT(Table1[[#This Row],[Joining Date]],"yyyy")</f>
        <v>2020</v>
      </c>
      <c r="V1032" s="5">
        <f ca="1">TODAY()-Table1[[#This Row],[Joining Date]]</f>
        <v>2271</v>
      </c>
      <c r="W1032" t="str">
        <f>LEFT(Table1[[#This Row],[Employee Name]],FIND(" ",Table1[[#This Row],[Employee Name]])-1)</f>
        <v>Sneha</v>
      </c>
      <c r="X1032" t="str">
        <f>RIGHT(Table1[[#This Row],[Employee Name]],LEN(Table1[[#This Row],[Employee Name]])-FIND(" ",Table1[[#This Row],[Employee Name]]))</f>
        <v>Iyer</v>
      </c>
      <c r="Y1032" t="str">
        <f>Table1[[#This Row],[Department]]&amp;"-"&amp;Table1[[#This Row],[Employee ID]]</f>
        <v>Operations-E01939</v>
      </c>
      <c r="Z1032" t="str">
        <f>LEFT(Table1[[#This Row],[Department]],3)</f>
        <v>Ope</v>
      </c>
      <c r="AA1032" t="str">
        <f>_xlfn.XLOOKUP(Table1[[#This Row],[Manager ID]],MANAGERS!A:A,MANAGERS!B:B)</f>
        <v>Manager_20</v>
      </c>
      <c r="AB1032" t="str" cm="1">
        <f t="array" ref="AB1032">_xlfn.XLOOKUP(Table1[[#This Row],[Manager ID]],Table2[[#All],[Manager ID]],Table2[[#All],[Department Head]])</f>
        <v>Operations</v>
      </c>
      <c r="AC1032" s="2">
        <f>_xlfn.XLOOKUP(Table1[[#This Row],[City]],L:L,O:O)</f>
        <v>0.24036902712549932</v>
      </c>
      <c r="AD1032" t="str" cm="1">
        <f t="array" ref="AD1032">_xlfn.IFS(Table1[[#This Row],[Performance Score]]&gt;=90,"Excellent",Table1[[#This Row],[Performance Score]]&gt;=75,"Good",Table1[[#This Row],[Performance Score]]&gt;=60,"Average",Table1[[#This Row],[Performance Score]]&lt;=60,"Need Improvement")</f>
        <v>Need Improvement</v>
      </c>
      <c r="AE1032" t="str">
        <f>IF(AND(Table1[[#This Row],[Attendance %]]&gt;=80,(Table1[[#This Row],[Performance Score]]&gt;=80)),"Eligible","Not Eligible")</f>
        <v>Not Eligible</v>
      </c>
      <c r="AF1032" t="str">
        <f>IF(Table1[[#This Row],[Performance Score]]&gt;=80,"High Performer","Low Performer")</f>
        <v>Low Performer</v>
      </c>
      <c r="AG1032" t="str" cm="1">
        <f t="array" aca="1" ref="AG1032" ca="1">_xlfn.IFS(Table1[[#This Row],[Experience]]&lt;=3,"Junior",Table1[[#This Row],[Experience]]&lt;=7,"Mid Level",Table1[[#This Row],[Experience]]&gt;=7,"Senior")</f>
        <v>Mid Level</v>
      </c>
      <c r="AH1032" t="str">
        <f>IF(Table1[[#This Row],[Attendance %]]&gt;75,"OK","Below 75")</f>
        <v>OK</v>
      </c>
      <c r="AI1032" t="b">
        <f>ISBLANK(Table1[[#This Row],[Employee ID]])</f>
        <v>0</v>
      </c>
      <c r="AJ1032" t="b">
        <f>ISNUMBER(Table1[[#This Row],[Total Salary  ]])</f>
        <v>1</v>
      </c>
      <c r="AK1032" t="str">
        <f>IFERROR(_xlfn.XLOOKUP(Table1[[#This Row],[Manager ID]],MANAGERS!A:A,MANAGERS!B:B),"Not Found")</f>
        <v>Manager_20</v>
      </c>
    </row>
    <row r="1033" spans="1:37" x14ac:dyDescent="0.2">
      <c r="A1033" t="s">
        <v>2025</v>
      </c>
      <c r="B1033" t="s">
        <v>71</v>
      </c>
      <c r="C1033" t="s">
        <v>21</v>
      </c>
      <c r="D1033" t="s">
        <v>81</v>
      </c>
      <c r="E1033" t="s">
        <v>51</v>
      </c>
      <c r="F1033" s="1">
        <v>44106</v>
      </c>
      <c r="G1033" s="1">
        <v>33040</v>
      </c>
      <c r="H1033">
        <v>99853</v>
      </c>
      <c r="I1033">
        <v>19429</v>
      </c>
      <c r="J1033">
        <v>92</v>
      </c>
      <c r="K1033">
        <v>63</v>
      </c>
      <c r="L1033" t="s">
        <v>27</v>
      </c>
      <c r="M1033">
        <v>101</v>
      </c>
      <c r="N1033">
        <f>Table1[[#This Row],[Basic Salary]]+Table1[[#This Row],[Bonus]]</f>
        <v>119282</v>
      </c>
      <c r="O1033" s="2">
        <f>Table1[[#This Row],[Bonus]]/Table1[[#This Row],[Basic Salary]]</f>
        <v>0.19457602675933622</v>
      </c>
      <c r="P1033">
        <f ca="1">DATEDIF(Table1[[#This Row],[Date of Birth]],TODAY(),"Y")</f>
        <v>36</v>
      </c>
      <c r="Q1033">
        <f ca="1">DATEDIF(Table1[[#This Row],[Joining Date]],TODAY(),"Y")</f>
        <v>5</v>
      </c>
      <c r="R1033" t="str">
        <f ca="1">IF(YEAR(Table1[[#This Row],[Joining Date]])=YEAR(TODAY()),"Yes","No")</f>
        <v>No</v>
      </c>
      <c r="S1033" t="str">
        <f ca="1">IF(Table1[[#This Row],[Experience]]&gt;5,"Yes","No")</f>
        <v>No</v>
      </c>
      <c r="T1033" t="str">
        <f>TEXT(Table1[[#This Row],[Joining Date]],"mmmm")</f>
        <v>October</v>
      </c>
      <c r="U1033" t="str">
        <f>TEXT(Table1[[#This Row],[Joining Date]],"yyyy")</f>
        <v>2020</v>
      </c>
      <c r="V1033" s="5">
        <f ca="1">TODAY()-Table1[[#This Row],[Joining Date]]</f>
        <v>2133</v>
      </c>
      <c r="W1033" t="str">
        <f>LEFT(Table1[[#This Row],[Employee Name]],FIND(" ",Table1[[#This Row],[Employee Name]])-1)</f>
        <v>Sneha</v>
      </c>
      <c r="X1033" t="str">
        <f>RIGHT(Table1[[#This Row],[Employee Name]],LEN(Table1[[#This Row],[Employee Name]])-FIND(" ",Table1[[#This Row],[Employee Name]]))</f>
        <v>Iyer</v>
      </c>
      <c r="Y1033" t="str">
        <f>Table1[[#This Row],[Department]]&amp;"-"&amp;Table1[[#This Row],[Employee ID]]</f>
        <v>Sales-E01969</v>
      </c>
      <c r="Z1033" t="str">
        <f>LEFT(Table1[[#This Row],[Department]],3)</f>
        <v>Sal</v>
      </c>
      <c r="AA1033" t="str">
        <f>_xlfn.XLOOKUP(Table1[[#This Row],[Manager ID]],MANAGERS!A:A,MANAGERS!B:B)</f>
        <v>Manager_1</v>
      </c>
      <c r="AB1033" t="str" cm="1">
        <f t="array" ref="AB1033">_xlfn.XLOOKUP(Table1[[#This Row],[Manager ID]],Table2[[#All],[Manager ID]],Table2[[#All],[Department Head]])</f>
        <v>Support</v>
      </c>
      <c r="AC1033" s="2">
        <f>_xlfn.XLOOKUP(Table1[[#This Row],[City]],L:L,O:O)</f>
        <v>0.23674293405114402</v>
      </c>
      <c r="AD1033" t="str" cm="1">
        <f t="array" ref="AD1033">_xlfn.IFS(Table1[[#This Row],[Performance Score]]&gt;=90,"Excellent",Table1[[#This Row],[Performance Score]]&gt;=75,"Good",Table1[[#This Row],[Performance Score]]&gt;=60,"Average",Table1[[#This Row],[Performance Score]]&lt;=60,"Need Improvement")</f>
        <v>Average</v>
      </c>
      <c r="AE1033" t="str">
        <f>IF(AND(Table1[[#This Row],[Attendance %]]&gt;=80,(Table1[[#This Row],[Performance Score]]&gt;=80)),"Eligible","Not Eligible")</f>
        <v>Not Eligible</v>
      </c>
      <c r="AF1033" t="str">
        <f>IF(Table1[[#This Row],[Performance Score]]&gt;=80,"High Performer","Low Performer")</f>
        <v>Low Performer</v>
      </c>
      <c r="AG1033" t="str" cm="1">
        <f t="array" aca="1" ref="AG1033" ca="1">_xlfn.IFS(Table1[[#This Row],[Experience]]&lt;=3,"Junior",Table1[[#This Row],[Experience]]&lt;=7,"Mid Level",Table1[[#This Row],[Experience]]&gt;=7,"Senior")</f>
        <v>Mid Level</v>
      </c>
      <c r="AH1033" t="str">
        <f>IF(Table1[[#This Row],[Attendance %]]&gt;75,"OK","Below 75")</f>
        <v>OK</v>
      </c>
      <c r="AI1033" t="b">
        <f>ISBLANK(Table1[[#This Row],[Employee ID]])</f>
        <v>0</v>
      </c>
      <c r="AJ1033" t="b">
        <f>ISNUMBER(Table1[[#This Row],[Total Salary  ]])</f>
        <v>1</v>
      </c>
      <c r="AK1033" t="str">
        <f>IFERROR(_xlfn.XLOOKUP(Table1[[#This Row],[Manager ID]],MANAGERS!A:A,MANAGERS!B:B),"Not Found")</f>
        <v>Manager_1</v>
      </c>
    </row>
    <row r="1034" spans="1:37" x14ac:dyDescent="0.2">
      <c r="A1034" t="s">
        <v>3692</v>
      </c>
      <c r="B1034" t="s">
        <v>42</v>
      </c>
      <c r="C1034" t="s">
        <v>21</v>
      </c>
      <c r="D1034" t="s">
        <v>81</v>
      </c>
      <c r="E1034" t="s">
        <v>26</v>
      </c>
      <c r="F1034" s="1">
        <v>45290</v>
      </c>
      <c r="G1034" s="1">
        <v>39186</v>
      </c>
      <c r="H1034">
        <v>108857</v>
      </c>
      <c r="I1034">
        <v>10419</v>
      </c>
      <c r="J1034">
        <v>76</v>
      </c>
      <c r="K1034">
        <v>99</v>
      </c>
      <c r="L1034" t="s">
        <v>37</v>
      </c>
      <c r="M1034">
        <v>110</v>
      </c>
      <c r="N1034">
        <f>Table1[[#This Row],[Basic Salary]]+Table1[[#This Row],[Bonus]]</f>
        <v>119276</v>
      </c>
      <c r="O1034" s="2">
        <f>Table1[[#This Row],[Bonus]]/Table1[[#This Row],[Basic Salary]]</f>
        <v>9.5712724032446239E-2</v>
      </c>
      <c r="P1034">
        <f ca="1">DATEDIF(Table1[[#This Row],[Date of Birth]],TODAY(),"Y")</f>
        <v>19</v>
      </c>
      <c r="Q1034">
        <f ca="1">DATEDIF(Table1[[#This Row],[Joining Date]],TODAY(),"Y")</f>
        <v>2</v>
      </c>
      <c r="R1034" t="str">
        <f ca="1">IF(YEAR(Table1[[#This Row],[Joining Date]])=YEAR(TODAY()),"Yes","No")</f>
        <v>No</v>
      </c>
      <c r="S1034" t="str">
        <f ca="1">IF(Table1[[#This Row],[Experience]]&gt;5,"Yes","No")</f>
        <v>No</v>
      </c>
      <c r="T1034" t="str">
        <f>TEXT(Table1[[#This Row],[Joining Date]],"mmmm")</f>
        <v>December</v>
      </c>
      <c r="U1034" t="str">
        <f>TEXT(Table1[[#This Row],[Joining Date]],"yyyy")</f>
        <v>2023</v>
      </c>
      <c r="V1034" s="5">
        <f ca="1">TODAY()-Table1[[#This Row],[Joining Date]]</f>
        <v>949</v>
      </c>
      <c r="W1034" t="str">
        <f>LEFT(Table1[[#This Row],[Employee Name]],FIND(" ",Table1[[#This Row],[Employee Name]])-1)</f>
        <v>Krishna</v>
      </c>
      <c r="X1034" t="str">
        <f>RIGHT(Table1[[#This Row],[Employee Name]],LEN(Table1[[#This Row],[Employee Name]])-FIND(" ",Table1[[#This Row],[Employee Name]]))</f>
        <v>Chaitanya</v>
      </c>
      <c r="Y1034" t="str">
        <f>Table1[[#This Row],[Department]]&amp;"-"&amp;Table1[[#This Row],[Employee ID]]</f>
        <v>Sales-E03636</v>
      </c>
      <c r="Z1034" t="str">
        <f>LEFT(Table1[[#This Row],[Department]],3)</f>
        <v>Sal</v>
      </c>
      <c r="AA1034" t="str">
        <f>_xlfn.XLOOKUP(Table1[[#This Row],[Manager ID]],MANAGERS!A:A,MANAGERS!B:B)</f>
        <v>Manager_10</v>
      </c>
      <c r="AB1034" t="str" cm="1">
        <f t="array" ref="AB1034">_xlfn.XLOOKUP(Table1[[#This Row],[Manager ID]],Table2[[#All],[Manager ID]],Table2[[#All],[Department Head]])</f>
        <v>HR</v>
      </c>
      <c r="AC1034" s="2">
        <f>_xlfn.XLOOKUP(Table1[[#This Row],[City]],L:L,O:O)</f>
        <v>0.24036902712549932</v>
      </c>
      <c r="AD1034" t="str" cm="1">
        <f t="array" ref="AD1034">_xlfn.IFS(Table1[[#This Row],[Performance Score]]&gt;=90,"Excellent",Table1[[#This Row],[Performance Score]]&gt;=75,"Good",Table1[[#This Row],[Performance Score]]&gt;=60,"Average",Table1[[#This Row],[Performance Score]]&lt;=60,"Need Improvement")</f>
        <v>Excellent</v>
      </c>
      <c r="AE1034" t="str">
        <f>IF(AND(Table1[[#This Row],[Attendance %]]&gt;=80,(Table1[[#This Row],[Performance Score]]&gt;=80)),"Eligible","Not Eligible")</f>
        <v>Not Eligible</v>
      </c>
      <c r="AF1034" t="str">
        <f>IF(Table1[[#This Row],[Performance Score]]&gt;=80,"High Performer","Low Performer")</f>
        <v>High Performer</v>
      </c>
      <c r="AG1034" t="str" cm="1">
        <f t="array" aca="1" ref="AG1034" ca="1">_xlfn.IFS(Table1[[#This Row],[Experience]]&lt;=3,"Junior",Table1[[#This Row],[Experience]]&lt;=7,"Mid Level",Table1[[#This Row],[Experience]]&gt;=7,"Senior")</f>
        <v>Junior</v>
      </c>
      <c r="AH1034" t="str">
        <f>IF(Table1[[#This Row],[Attendance %]]&gt;75,"OK","Below 75")</f>
        <v>OK</v>
      </c>
      <c r="AI1034" t="b">
        <f>ISBLANK(Table1[[#This Row],[Employee ID]])</f>
        <v>0</v>
      </c>
      <c r="AJ1034" t="b">
        <f>ISNUMBER(Table1[[#This Row],[Total Salary  ]])</f>
        <v>1</v>
      </c>
      <c r="AK1034" t="str">
        <f>IFERROR(_xlfn.XLOOKUP(Table1[[#This Row],[Manager ID]],MANAGERS!A:A,MANAGERS!B:B),"Not Found")</f>
        <v>Manager_10</v>
      </c>
    </row>
    <row r="1035" spans="1:37" x14ac:dyDescent="0.2">
      <c r="A1035" t="s">
        <v>1066</v>
      </c>
      <c r="B1035" t="s">
        <v>14</v>
      </c>
      <c r="C1035" t="s">
        <v>21</v>
      </c>
      <c r="D1035" t="s">
        <v>46</v>
      </c>
      <c r="E1035" t="s">
        <v>17</v>
      </c>
      <c r="F1035" s="1">
        <v>45262</v>
      </c>
      <c r="G1035" s="1">
        <v>40210</v>
      </c>
      <c r="H1035">
        <v>111313</v>
      </c>
      <c r="I1035">
        <v>7936</v>
      </c>
      <c r="J1035">
        <v>89</v>
      </c>
      <c r="K1035">
        <v>95</v>
      </c>
      <c r="L1035" t="s">
        <v>34</v>
      </c>
      <c r="M1035">
        <v>113</v>
      </c>
      <c r="N1035">
        <f>Table1[[#This Row],[Basic Salary]]+Table1[[#This Row],[Bonus]]</f>
        <v>119249</v>
      </c>
      <c r="O1035" s="2">
        <f>Table1[[#This Row],[Bonus]]/Table1[[#This Row],[Basic Salary]]</f>
        <v>7.1294457969868746E-2</v>
      </c>
      <c r="P1035">
        <f ca="1">DATEDIF(Table1[[#This Row],[Date of Birth]],TODAY(),"Y")</f>
        <v>16</v>
      </c>
      <c r="Q1035">
        <f ca="1">DATEDIF(Table1[[#This Row],[Joining Date]],TODAY(),"Y")</f>
        <v>2</v>
      </c>
      <c r="R1035" t="str">
        <f ca="1">IF(YEAR(Table1[[#This Row],[Joining Date]])=YEAR(TODAY()),"Yes","No")</f>
        <v>No</v>
      </c>
      <c r="S1035" t="str">
        <f ca="1">IF(Table1[[#This Row],[Experience]]&gt;5,"Yes","No")</f>
        <v>No</v>
      </c>
      <c r="T1035" t="str">
        <f>TEXT(Table1[[#This Row],[Joining Date]],"mmmm")</f>
        <v>December</v>
      </c>
      <c r="U1035" t="str">
        <f>TEXT(Table1[[#This Row],[Joining Date]],"yyyy")</f>
        <v>2023</v>
      </c>
      <c r="V1035" s="5">
        <f ca="1">TODAY()-Table1[[#This Row],[Joining Date]]</f>
        <v>977</v>
      </c>
      <c r="W1035" t="str">
        <f>LEFT(Table1[[#This Row],[Employee Name]],FIND(" ",Table1[[#This Row],[Employee Name]])-1)</f>
        <v>Nisha</v>
      </c>
      <c r="X1035" t="str">
        <f>RIGHT(Table1[[#This Row],[Employee Name]],LEN(Table1[[#This Row],[Employee Name]])-FIND(" ",Table1[[#This Row],[Employee Name]]))</f>
        <v>Kapoor</v>
      </c>
      <c r="Y1035" t="str">
        <f>Table1[[#This Row],[Department]]&amp;"-"&amp;Table1[[#This Row],[Employee ID]]</f>
        <v>Support-E01010</v>
      </c>
      <c r="Z1035" t="str">
        <f>LEFT(Table1[[#This Row],[Department]],3)</f>
        <v>Sup</v>
      </c>
      <c r="AA1035" t="str">
        <f>_xlfn.XLOOKUP(Table1[[#This Row],[Manager ID]],MANAGERS!A:A,MANAGERS!B:B)</f>
        <v>Manager_13</v>
      </c>
      <c r="AB1035" t="str" cm="1">
        <f t="array" ref="AB1035">_xlfn.XLOOKUP(Table1[[#This Row],[Manager ID]],Table2[[#All],[Manager ID]],Table2[[#All],[Department Head]])</f>
        <v>HR</v>
      </c>
      <c r="AC1035" s="2">
        <f>_xlfn.XLOOKUP(Table1[[#This Row],[City]],L:L,O:O)</f>
        <v>0.24030340748661314</v>
      </c>
      <c r="AD1035" t="str" cm="1">
        <f t="array" ref="AD1035">_xlfn.IFS(Table1[[#This Row],[Performance Score]]&gt;=90,"Excellent",Table1[[#This Row],[Performance Score]]&gt;=75,"Good",Table1[[#This Row],[Performance Score]]&gt;=60,"Average",Table1[[#This Row],[Performance Score]]&lt;=60,"Need Improvement")</f>
        <v>Excellent</v>
      </c>
      <c r="AE1035" t="str">
        <f>IF(AND(Table1[[#This Row],[Attendance %]]&gt;=80,(Table1[[#This Row],[Performance Score]]&gt;=80)),"Eligible","Not Eligible")</f>
        <v>Eligible</v>
      </c>
      <c r="AF1035" t="str">
        <f>IF(Table1[[#This Row],[Performance Score]]&gt;=80,"High Performer","Low Performer")</f>
        <v>High Performer</v>
      </c>
      <c r="AG1035" t="str" cm="1">
        <f t="array" aca="1" ref="AG1035" ca="1">_xlfn.IFS(Table1[[#This Row],[Experience]]&lt;=3,"Junior",Table1[[#This Row],[Experience]]&lt;=7,"Mid Level",Table1[[#This Row],[Experience]]&gt;=7,"Senior")</f>
        <v>Junior</v>
      </c>
      <c r="AH1035" t="str">
        <f>IF(Table1[[#This Row],[Attendance %]]&gt;75,"OK","Below 75")</f>
        <v>OK</v>
      </c>
      <c r="AI1035" t="b">
        <f>ISBLANK(Table1[[#This Row],[Employee ID]])</f>
        <v>0</v>
      </c>
      <c r="AJ1035" t="b">
        <f>ISNUMBER(Table1[[#This Row],[Total Salary  ]])</f>
        <v>1</v>
      </c>
      <c r="AK1035" t="str">
        <f>IFERROR(_xlfn.XLOOKUP(Table1[[#This Row],[Manager ID]],MANAGERS!A:A,MANAGERS!B:B),"Not Found")</f>
        <v>Manager_13</v>
      </c>
    </row>
    <row r="1036" spans="1:37" x14ac:dyDescent="0.2">
      <c r="A1036" t="s">
        <v>2039</v>
      </c>
      <c r="B1036" t="s">
        <v>60</v>
      </c>
      <c r="C1036" t="s">
        <v>15</v>
      </c>
      <c r="D1036" t="s">
        <v>81</v>
      </c>
      <c r="E1036" t="s">
        <v>17</v>
      </c>
      <c r="F1036" s="1">
        <v>45099</v>
      </c>
      <c r="G1036" s="1">
        <v>39046</v>
      </c>
      <c r="H1036">
        <v>108898</v>
      </c>
      <c r="I1036">
        <v>10349</v>
      </c>
      <c r="J1036">
        <v>73</v>
      </c>
      <c r="K1036">
        <v>85</v>
      </c>
      <c r="L1036" t="s">
        <v>27</v>
      </c>
      <c r="M1036">
        <v>104</v>
      </c>
      <c r="N1036">
        <f>Table1[[#This Row],[Basic Salary]]+Table1[[#This Row],[Bonus]]</f>
        <v>119247</v>
      </c>
      <c r="O1036" s="2">
        <f>Table1[[#This Row],[Bonus]]/Table1[[#This Row],[Basic Salary]]</f>
        <v>9.5033884919833236E-2</v>
      </c>
      <c r="P1036">
        <f ca="1">DATEDIF(Table1[[#This Row],[Date of Birth]],TODAY(),"Y")</f>
        <v>19</v>
      </c>
      <c r="Q1036">
        <f ca="1">DATEDIF(Table1[[#This Row],[Joining Date]],TODAY(),"Y")</f>
        <v>3</v>
      </c>
      <c r="R1036" t="str">
        <f ca="1">IF(YEAR(Table1[[#This Row],[Joining Date]])=YEAR(TODAY()),"Yes","No")</f>
        <v>No</v>
      </c>
      <c r="S1036" t="str">
        <f ca="1">IF(Table1[[#This Row],[Experience]]&gt;5,"Yes","No")</f>
        <v>No</v>
      </c>
      <c r="T1036" t="str">
        <f>TEXT(Table1[[#This Row],[Joining Date]],"mmmm")</f>
        <v>June</v>
      </c>
      <c r="U1036" t="str">
        <f>TEXT(Table1[[#This Row],[Joining Date]],"yyyy")</f>
        <v>2023</v>
      </c>
      <c r="V1036" s="5">
        <f ca="1">TODAY()-Table1[[#This Row],[Joining Date]]</f>
        <v>1140</v>
      </c>
      <c r="W1036" t="str">
        <f>LEFT(Table1[[#This Row],[Employee Name]],FIND(" ",Table1[[#This Row],[Employee Name]])-1)</f>
        <v>Gayathri</v>
      </c>
      <c r="X1036" t="str">
        <f>RIGHT(Table1[[#This Row],[Employee Name]],LEN(Table1[[#This Row],[Employee Name]])-FIND(" ",Table1[[#This Row],[Employee Name]]))</f>
        <v>Iyer</v>
      </c>
      <c r="Y1036" t="str">
        <f>Table1[[#This Row],[Department]]&amp;"-"&amp;Table1[[#This Row],[Employee ID]]</f>
        <v>Sales-E01983</v>
      </c>
      <c r="Z1036" t="str">
        <f>LEFT(Table1[[#This Row],[Department]],3)</f>
        <v>Sal</v>
      </c>
      <c r="AA1036" t="str">
        <f>_xlfn.XLOOKUP(Table1[[#This Row],[Manager ID]],MANAGERS!A:A,MANAGERS!B:B)</f>
        <v>Manager_4</v>
      </c>
      <c r="AB1036" t="str" cm="1">
        <f t="array" ref="AB1036">_xlfn.XLOOKUP(Table1[[#This Row],[Manager ID]],Table2[[#All],[Manager ID]],Table2[[#All],[Department Head]])</f>
        <v>Finance</v>
      </c>
      <c r="AC1036" s="2">
        <f>_xlfn.XLOOKUP(Table1[[#This Row],[City]],L:L,O:O)</f>
        <v>0.23674293405114402</v>
      </c>
      <c r="AD1036" t="str" cm="1">
        <f t="array" ref="AD1036">_xlfn.IFS(Table1[[#This Row],[Performance Score]]&gt;=90,"Excellent",Table1[[#This Row],[Performance Score]]&gt;=75,"Good",Table1[[#This Row],[Performance Score]]&gt;=60,"Average",Table1[[#This Row],[Performance Score]]&lt;=60,"Need Improvement")</f>
        <v>Good</v>
      </c>
      <c r="AE1036" t="str">
        <f>IF(AND(Table1[[#This Row],[Attendance %]]&gt;=80,(Table1[[#This Row],[Performance Score]]&gt;=80)),"Eligible","Not Eligible")</f>
        <v>Not Eligible</v>
      </c>
      <c r="AF1036" t="str">
        <f>IF(Table1[[#This Row],[Performance Score]]&gt;=80,"High Performer","Low Performer")</f>
        <v>High Performer</v>
      </c>
      <c r="AG1036" t="str" cm="1">
        <f t="array" aca="1" ref="AG1036" ca="1">_xlfn.IFS(Table1[[#This Row],[Experience]]&lt;=3,"Junior",Table1[[#This Row],[Experience]]&lt;=7,"Mid Level",Table1[[#This Row],[Experience]]&gt;=7,"Senior")</f>
        <v>Junior</v>
      </c>
      <c r="AH1036" t="str">
        <f>IF(Table1[[#This Row],[Attendance %]]&gt;75,"OK","Below 75")</f>
        <v>Below 75</v>
      </c>
      <c r="AI1036" t="b">
        <f>ISBLANK(Table1[[#This Row],[Employee ID]])</f>
        <v>0</v>
      </c>
      <c r="AJ1036" t="b">
        <f>ISNUMBER(Table1[[#This Row],[Total Salary  ]])</f>
        <v>1</v>
      </c>
      <c r="AK1036" t="str">
        <f>IFERROR(_xlfn.XLOOKUP(Table1[[#This Row],[Manager ID]],MANAGERS!A:A,MANAGERS!B:B),"Not Found")</f>
        <v>Manager_4</v>
      </c>
    </row>
    <row r="1037" spans="1:37" x14ac:dyDescent="0.2">
      <c r="A1037" t="s">
        <v>4474</v>
      </c>
      <c r="B1037" t="s">
        <v>48</v>
      </c>
      <c r="C1037" t="s">
        <v>21</v>
      </c>
      <c r="D1037" t="s">
        <v>46</v>
      </c>
      <c r="E1037" t="s">
        <v>51</v>
      </c>
      <c r="F1037" s="1">
        <v>44422</v>
      </c>
      <c r="G1037" s="1">
        <v>29844</v>
      </c>
      <c r="H1037">
        <v>108199</v>
      </c>
      <c r="I1037">
        <v>11041</v>
      </c>
      <c r="J1037">
        <v>66</v>
      </c>
      <c r="K1037">
        <v>89</v>
      </c>
      <c r="L1037" t="s">
        <v>37</v>
      </c>
      <c r="M1037">
        <v>103</v>
      </c>
      <c r="N1037">
        <f>Table1[[#This Row],[Basic Salary]]+Table1[[#This Row],[Bonus]]</f>
        <v>119240</v>
      </c>
      <c r="O1037" s="2">
        <f>Table1[[#This Row],[Bonus]]/Table1[[#This Row],[Basic Salary]]</f>
        <v>0.10204345696355789</v>
      </c>
      <c r="P1037">
        <f ca="1">DATEDIF(Table1[[#This Row],[Date of Birth]],TODAY(),"Y")</f>
        <v>44</v>
      </c>
      <c r="Q1037">
        <f ca="1">DATEDIF(Table1[[#This Row],[Joining Date]],TODAY(),"Y")</f>
        <v>4</v>
      </c>
      <c r="R1037" t="str">
        <f ca="1">IF(YEAR(Table1[[#This Row],[Joining Date]])=YEAR(TODAY()),"Yes","No")</f>
        <v>No</v>
      </c>
      <c r="S1037" t="str">
        <f ca="1">IF(Table1[[#This Row],[Experience]]&gt;5,"Yes","No")</f>
        <v>No</v>
      </c>
      <c r="T1037" t="str">
        <f>TEXT(Table1[[#This Row],[Joining Date]],"mmmm")</f>
        <v>August</v>
      </c>
      <c r="U1037" t="str">
        <f>TEXT(Table1[[#This Row],[Joining Date]],"yyyy")</f>
        <v>2021</v>
      </c>
      <c r="V1037" s="5">
        <f ca="1">TODAY()-Table1[[#This Row],[Joining Date]]</f>
        <v>1817</v>
      </c>
      <c r="W1037" t="str">
        <f>LEFT(Table1[[#This Row],[Employee Name]],FIND(" ",Table1[[#This Row],[Employee Name]])-1)</f>
        <v>Aditya</v>
      </c>
      <c r="X1037" t="str">
        <f>RIGHT(Table1[[#This Row],[Employee Name]],LEN(Table1[[#This Row],[Employee Name]])-FIND(" ",Table1[[#This Row],[Employee Name]]))</f>
        <v>Kapoor</v>
      </c>
      <c r="Y1037" t="str">
        <f>Table1[[#This Row],[Department]]&amp;"-"&amp;Table1[[#This Row],[Employee ID]]</f>
        <v>Support-E04418</v>
      </c>
      <c r="Z1037" t="str">
        <f>LEFT(Table1[[#This Row],[Department]],3)</f>
        <v>Sup</v>
      </c>
      <c r="AA1037" t="str">
        <f>_xlfn.XLOOKUP(Table1[[#This Row],[Manager ID]],MANAGERS!A:A,MANAGERS!B:B)</f>
        <v>Manager_3</v>
      </c>
      <c r="AB1037" t="str" cm="1">
        <f t="array" ref="AB1037">_xlfn.XLOOKUP(Table1[[#This Row],[Manager ID]],Table2[[#All],[Manager ID]],Table2[[#All],[Department Head]])</f>
        <v>IT</v>
      </c>
      <c r="AC1037" s="2">
        <f>_xlfn.XLOOKUP(Table1[[#This Row],[City]],L:L,O:O)</f>
        <v>0.24036902712549932</v>
      </c>
      <c r="AD1037" t="str" cm="1">
        <f t="array" ref="AD1037">_xlfn.IFS(Table1[[#This Row],[Performance Score]]&gt;=90,"Excellent",Table1[[#This Row],[Performance Score]]&gt;=75,"Good",Table1[[#This Row],[Performance Score]]&gt;=60,"Average",Table1[[#This Row],[Performance Score]]&lt;=60,"Need Improvement")</f>
        <v>Good</v>
      </c>
      <c r="AE1037" t="str">
        <f>IF(AND(Table1[[#This Row],[Attendance %]]&gt;=80,(Table1[[#This Row],[Performance Score]]&gt;=80)),"Eligible","Not Eligible")</f>
        <v>Not Eligible</v>
      </c>
      <c r="AF1037" t="str">
        <f>IF(Table1[[#This Row],[Performance Score]]&gt;=80,"High Performer","Low Performer")</f>
        <v>High Performer</v>
      </c>
      <c r="AG1037" t="str" cm="1">
        <f t="array" aca="1" ref="AG1037" ca="1">_xlfn.IFS(Table1[[#This Row],[Experience]]&lt;=3,"Junior",Table1[[#This Row],[Experience]]&lt;=7,"Mid Level",Table1[[#This Row],[Experience]]&gt;=7,"Senior")</f>
        <v>Mid Level</v>
      </c>
      <c r="AH1037" t="str">
        <f>IF(Table1[[#This Row],[Attendance %]]&gt;75,"OK","Below 75")</f>
        <v>Below 75</v>
      </c>
      <c r="AI1037" t="b">
        <f>ISBLANK(Table1[[#This Row],[Employee ID]])</f>
        <v>0</v>
      </c>
      <c r="AJ1037" t="b">
        <f>ISNUMBER(Table1[[#This Row],[Total Salary  ]])</f>
        <v>1</v>
      </c>
      <c r="AK1037" t="str">
        <f>IFERROR(_xlfn.XLOOKUP(Table1[[#This Row],[Manager ID]],MANAGERS!A:A,MANAGERS!B:B),"Not Found")</f>
        <v>Manager_3</v>
      </c>
    </row>
    <row r="1038" spans="1:37" x14ac:dyDescent="0.2">
      <c r="A1038" t="s">
        <v>4772</v>
      </c>
      <c r="B1038" t="s">
        <v>89</v>
      </c>
      <c r="C1038" t="s">
        <v>21</v>
      </c>
      <c r="D1038" t="s">
        <v>43</v>
      </c>
      <c r="E1038" t="s">
        <v>30</v>
      </c>
      <c r="F1038" s="1">
        <v>44758</v>
      </c>
      <c r="G1038" s="1">
        <v>37536</v>
      </c>
      <c r="H1038">
        <v>97916</v>
      </c>
      <c r="I1038">
        <v>21317</v>
      </c>
      <c r="J1038">
        <v>63</v>
      </c>
      <c r="K1038">
        <v>100</v>
      </c>
      <c r="L1038" t="s">
        <v>18</v>
      </c>
      <c r="M1038">
        <v>118</v>
      </c>
      <c r="N1038">
        <f>Table1[[#This Row],[Basic Salary]]+Table1[[#This Row],[Bonus]]</f>
        <v>119233</v>
      </c>
      <c r="O1038" s="2">
        <f>Table1[[#This Row],[Bonus]]/Table1[[#This Row],[Basic Salary]]</f>
        <v>0.21770701417541566</v>
      </c>
      <c r="P1038">
        <f ca="1">DATEDIF(Table1[[#This Row],[Date of Birth]],TODAY(),"Y")</f>
        <v>23</v>
      </c>
      <c r="Q1038">
        <f ca="1">DATEDIF(Table1[[#This Row],[Joining Date]],TODAY(),"Y")</f>
        <v>4</v>
      </c>
      <c r="R1038" t="str">
        <f ca="1">IF(YEAR(Table1[[#This Row],[Joining Date]])=YEAR(TODAY()),"Yes","No")</f>
        <v>No</v>
      </c>
      <c r="S1038" t="str">
        <f ca="1">IF(Table1[[#This Row],[Experience]]&gt;5,"Yes","No")</f>
        <v>No</v>
      </c>
      <c r="T1038" t="str">
        <f>TEXT(Table1[[#This Row],[Joining Date]],"mmmm")</f>
        <v>July</v>
      </c>
      <c r="U1038" t="str">
        <f>TEXT(Table1[[#This Row],[Joining Date]],"yyyy")</f>
        <v>2022</v>
      </c>
      <c r="V1038" s="5">
        <f ca="1">TODAY()-Table1[[#This Row],[Joining Date]]</f>
        <v>1481</v>
      </c>
      <c r="W1038" t="str">
        <f>LEFT(Table1[[#This Row],[Employee Name]],FIND(" ",Table1[[#This Row],[Employee Name]])-1)</f>
        <v>Tarun</v>
      </c>
      <c r="X1038" t="str">
        <f>RIGHT(Table1[[#This Row],[Employee Name]],LEN(Table1[[#This Row],[Employee Name]])-FIND(" ",Table1[[#This Row],[Employee Name]]))</f>
        <v>Verma</v>
      </c>
      <c r="Y1038" t="str">
        <f>Table1[[#This Row],[Department]]&amp;"-"&amp;Table1[[#This Row],[Employee ID]]</f>
        <v>Operations-E04716</v>
      </c>
      <c r="Z1038" t="str">
        <f>LEFT(Table1[[#This Row],[Department]],3)</f>
        <v>Ope</v>
      </c>
      <c r="AA1038" t="str">
        <f>_xlfn.XLOOKUP(Table1[[#This Row],[Manager ID]],MANAGERS!A:A,MANAGERS!B:B)</f>
        <v>Manager_18</v>
      </c>
      <c r="AB1038" t="str" cm="1">
        <f t="array" ref="AB1038">_xlfn.XLOOKUP(Table1[[#This Row],[Manager ID]],Table2[[#All],[Manager ID]],Table2[[#All],[Department Head]])</f>
        <v>Support</v>
      </c>
      <c r="AC1038" s="2">
        <f>_xlfn.XLOOKUP(Table1[[#This Row],[City]],L:L,O:O)</f>
        <v>0.21356479274849693</v>
      </c>
      <c r="AD1038" t="str" cm="1">
        <f t="array" ref="AD1038">_xlfn.IFS(Table1[[#This Row],[Performance Score]]&gt;=90,"Excellent",Table1[[#This Row],[Performance Score]]&gt;=75,"Good",Table1[[#This Row],[Performance Score]]&gt;=60,"Average",Table1[[#This Row],[Performance Score]]&lt;=60,"Need Improvement")</f>
        <v>Excellent</v>
      </c>
      <c r="AE1038" t="str">
        <f>IF(AND(Table1[[#This Row],[Attendance %]]&gt;=80,(Table1[[#This Row],[Performance Score]]&gt;=80)),"Eligible","Not Eligible")</f>
        <v>Not Eligible</v>
      </c>
      <c r="AF1038" t="str">
        <f>IF(Table1[[#This Row],[Performance Score]]&gt;=80,"High Performer","Low Performer")</f>
        <v>High Performer</v>
      </c>
      <c r="AG1038" t="str" cm="1">
        <f t="array" aca="1" ref="AG1038" ca="1">_xlfn.IFS(Table1[[#This Row],[Experience]]&lt;=3,"Junior",Table1[[#This Row],[Experience]]&lt;=7,"Mid Level",Table1[[#This Row],[Experience]]&gt;=7,"Senior")</f>
        <v>Mid Level</v>
      </c>
      <c r="AH1038" t="str">
        <f>IF(Table1[[#This Row],[Attendance %]]&gt;75,"OK","Below 75")</f>
        <v>Below 75</v>
      </c>
      <c r="AI1038" t="b">
        <f>ISBLANK(Table1[[#This Row],[Employee ID]])</f>
        <v>0</v>
      </c>
      <c r="AJ1038" t="b">
        <f>ISNUMBER(Table1[[#This Row],[Total Salary  ]])</f>
        <v>1</v>
      </c>
      <c r="AK1038" t="str">
        <f>IFERROR(_xlfn.XLOOKUP(Table1[[#This Row],[Manager ID]],MANAGERS!A:A,MANAGERS!B:B),"Not Found")</f>
        <v>Manager_18</v>
      </c>
    </row>
    <row r="1039" spans="1:37" x14ac:dyDescent="0.2">
      <c r="A1039" t="s">
        <v>4290</v>
      </c>
      <c r="B1039" t="s">
        <v>89</v>
      </c>
      <c r="C1039" t="s">
        <v>21</v>
      </c>
      <c r="D1039" t="s">
        <v>81</v>
      </c>
      <c r="E1039" t="s">
        <v>17</v>
      </c>
      <c r="F1039" s="1">
        <v>42738</v>
      </c>
      <c r="G1039" s="1">
        <v>40977</v>
      </c>
      <c r="H1039">
        <v>90907</v>
      </c>
      <c r="I1039">
        <v>28318</v>
      </c>
      <c r="J1039">
        <v>72</v>
      </c>
      <c r="K1039">
        <v>95</v>
      </c>
      <c r="L1039" t="s">
        <v>37</v>
      </c>
      <c r="M1039">
        <v>118</v>
      </c>
      <c r="N1039">
        <f>Table1[[#This Row],[Basic Salary]]+Table1[[#This Row],[Bonus]]</f>
        <v>119225</v>
      </c>
      <c r="O1039" s="2">
        <f>Table1[[#This Row],[Bonus]]/Table1[[#This Row],[Basic Salary]]</f>
        <v>0.31150516461878625</v>
      </c>
      <c r="P1039">
        <f ca="1">DATEDIF(Table1[[#This Row],[Date of Birth]],TODAY(),"Y")</f>
        <v>14</v>
      </c>
      <c r="Q1039">
        <f ca="1">DATEDIF(Table1[[#This Row],[Joining Date]],TODAY(),"Y")</f>
        <v>9</v>
      </c>
      <c r="R1039" t="str">
        <f ca="1">IF(YEAR(Table1[[#This Row],[Joining Date]])=YEAR(TODAY()),"Yes","No")</f>
        <v>No</v>
      </c>
      <c r="S1039" t="str">
        <f ca="1">IF(Table1[[#This Row],[Experience]]&gt;5,"Yes","No")</f>
        <v>Yes</v>
      </c>
      <c r="T1039" t="str">
        <f>TEXT(Table1[[#This Row],[Joining Date]],"mmmm")</f>
        <v>January</v>
      </c>
      <c r="U1039" t="str">
        <f>TEXT(Table1[[#This Row],[Joining Date]],"yyyy")</f>
        <v>2017</v>
      </c>
      <c r="V1039" s="5">
        <f ca="1">TODAY()-Table1[[#This Row],[Joining Date]]</f>
        <v>3501</v>
      </c>
      <c r="W1039" t="str">
        <f>LEFT(Table1[[#This Row],[Employee Name]],FIND(" ",Table1[[#This Row],[Employee Name]])-1)</f>
        <v>Tarun</v>
      </c>
      <c r="X1039" t="str">
        <f>RIGHT(Table1[[#This Row],[Employee Name]],LEN(Table1[[#This Row],[Employee Name]])-FIND(" ",Table1[[#This Row],[Employee Name]]))</f>
        <v>Verma</v>
      </c>
      <c r="Y1039" t="str">
        <f>Table1[[#This Row],[Department]]&amp;"-"&amp;Table1[[#This Row],[Employee ID]]</f>
        <v>Sales-E04234</v>
      </c>
      <c r="Z1039" t="str">
        <f>LEFT(Table1[[#This Row],[Department]],3)</f>
        <v>Sal</v>
      </c>
      <c r="AA1039" t="str">
        <f>_xlfn.XLOOKUP(Table1[[#This Row],[Manager ID]],MANAGERS!A:A,MANAGERS!B:B)</f>
        <v>Manager_18</v>
      </c>
      <c r="AB1039" t="str" cm="1">
        <f t="array" ref="AB1039">_xlfn.XLOOKUP(Table1[[#This Row],[Manager ID]],Table2[[#All],[Manager ID]],Table2[[#All],[Department Head]])</f>
        <v>Support</v>
      </c>
      <c r="AC1039" s="2">
        <f>_xlfn.XLOOKUP(Table1[[#This Row],[City]],L:L,O:O)</f>
        <v>0.24036902712549932</v>
      </c>
      <c r="AD1039" t="str" cm="1">
        <f t="array" ref="AD1039">_xlfn.IFS(Table1[[#This Row],[Performance Score]]&gt;=90,"Excellent",Table1[[#This Row],[Performance Score]]&gt;=75,"Good",Table1[[#This Row],[Performance Score]]&gt;=60,"Average",Table1[[#This Row],[Performance Score]]&lt;=60,"Need Improvement")</f>
        <v>Excellent</v>
      </c>
      <c r="AE1039" t="str">
        <f>IF(AND(Table1[[#This Row],[Attendance %]]&gt;=80,(Table1[[#This Row],[Performance Score]]&gt;=80)),"Eligible","Not Eligible")</f>
        <v>Not Eligible</v>
      </c>
      <c r="AF1039" t="str">
        <f>IF(Table1[[#This Row],[Performance Score]]&gt;=80,"High Performer","Low Performer")</f>
        <v>High Performer</v>
      </c>
      <c r="AG1039" t="str" cm="1">
        <f t="array" aca="1" ref="AG1039" ca="1">_xlfn.IFS(Table1[[#This Row],[Experience]]&lt;=3,"Junior",Table1[[#This Row],[Experience]]&lt;=7,"Mid Level",Table1[[#This Row],[Experience]]&gt;=7,"Senior")</f>
        <v>Senior</v>
      </c>
      <c r="AH1039" t="str">
        <f>IF(Table1[[#This Row],[Attendance %]]&gt;75,"OK","Below 75")</f>
        <v>Below 75</v>
      </c>
      <c r="AI1039" t="b">
        <f>ISBLANK(Table1[[#This Row],[Employee ID]])</f>
        <v>0</v>
      </c>
      <c r="AJ1039" t="b">
        <f>ISNUMBER(Table1[[#This Row],[Total Salary  ]])</f>
        <v>1</v>
      </c>
      <c r="AK1039" t="str">
        <f>IFERROR(_xlfn.XLOOKUP(Table1[[#This Row],[Manager ID]],MANAGERS!A:A,MANAGERS!B:B),"Not Found")</f>
        <v>Manager_18</v>
      </c>
    </row>
    <row r="1040" spans="1:37" x14ac:dyDescent="0.2">
      <c r="A1040" t="s">
        <v>2562</v>
      </c>
      <c r="B1040" t="s">
        <v>29</v>
      </c>
      <c r="C1040" t="s">
        <v>15</v>
      </c>
      <c r="D1040" t="s">
        <v>33</v>
      </c>
      <c r="E1040" t="s">
        <v>22</v>
      </c>
      <c r="F1040" s="1">
        <v>45926</v>
      </c>
      <c r="G1040" s="1">
        <v>29273</v>
      </c>
      <c r="H1040">
        <v>103069</v>
      </c>
      <c r="I1040">
        <v>16105</v>
      </c>
      <c r="J1040">
        <v>74</v>
      </c>
      <c r="K1040">
        <v>72</v>
      </c>
      <c r="L1040" t="s">
        <v>34</v>
      </c>
      <c r="M1040">
        <v>111</v>
      </c>
      <c r="N1040">
        <f>Table1[[#This Row],[Basic Salary]]+Table1[[#This Row],[Bonus]]</f>
        <v>119174</v>
      </c>
      <c r="O1040" s="2">
        <f>Table1[[#This Row],[Bonus]]/Table1[[#This Row],[Basic Salary]]</f>
        <v>0.15625454792420612</v>
      </c>
      <c r="P1040">
        <f ca="1">DATEDIF(Table1[[#This Row],[Date of Birth]],TODAY(),"Y")</f>
        <v>46</v>
      </c>
      <c r="Q1040">
        <f ca="1">DATEDIF(Table1[[#This Row],[Joining Date]],TODAY(),"Y")</f>
        <v>0</v>
      </c>
      <c r="R1040" t="str">
        <f ca="1">IF(YEAR(Table1[[#This Row],[Joining Date]])=YEAR(TODAY()),"Yes","No")</f>
        <v>No</v>
      </c>
      <c r="S1040" t="str">
        <f ca="1">IF(Table1[[#This Row],[Experience]]&gt;5,"Yes","No")</f>
        <v>No</v>
      </c>
      <c r="T1040" t="str">
        <f>TEXT(Table1[[#This Row],[Joining Date]],"mmmm")</f>
        <v>September</v>
      </c>
      <c r="U1040" t="str">
        <f>TEXT(Table1[[#This Row],[Joining Date]],"yyyy")</f>
        <v>2025</v>
      </c>
      <c r="V1040" s="5">
        <f ca="1">TODAY()-Table1[[#This Row],[Joining Date]]</f>
        <v>313</v>
      </c>
      <c r="W1040" t="str">
        <f>LEFT(Table1[[#This Row],[Employee Name]],FIND(" ",Table1[[#This Row],[Employee Name]])-1)</f>
        <v>Vikram</v>
      </c>
      <c r="X1040" t="str">
        <f>RIGHT(Table1[[#This Row],[Employee Name]],LEN(Table1[[#This Row],[Employee Name]])-FIND(" ",Table1[[#This Row],[Employee Name]]))</f>
        <v>Singh</v>
      </c>
      <c r="Y1040" t="str">
        <f>Table1[[#This Row],[Department]]&amp;"-"&amp;Table1[[#This Row],[Employee ID]]</f>
        <v>Marketing-E02506</v>
      </c>
      <c r="Z1040" t="str">
        <f>LEFT(Table1[[#This Row],[Department]],3)</f>
        <v>Mar</v>
      </c>
      <c r="AA1040" t="str">
        <f>_xlfn.XLOOKUP(Table1[[#This Row],[Manager ID]],MANAGERS!A:A,MANAGERS!B:B)</f>
        <v>Manager_11</v>
      </c>
      <c r="AB1040" t="str" cm="1">
        <f t="array" ref="AB1040">_xlfn.XLOOKUP(Table1[[#This Row],[Manager ID]],Table2[[#All],[Manager ID]],Table2[[#All],[Department Head]])</f>
        <v>Marketing</v>
      </c>
      <c r="AC1040" s="2">
        <f>_xlfn.XLOOKUP(Table1[[#This Row],[City]],L:L,O:O)</f>
        <v>0.24030340748661314</v>
      </c>
      <c r="AD1040" t="str" cm="1">
        <f t="array" ref="AD1040">_xlfn.IFS(Table1[[#This Row],[Performance Score]]&gt;=90,"Excellent",Table1[[#This Row],[Performance Score]]&gt;=75,"Good",Table1[[#This Row],[Performance Score]]&gt;=60,"Average",Table1[[#This Row],[Performance Score]]&lt;=60,"Need Improvement")</f>
        <v>Average</v>
      </c>
      <c r="AE1040" t="str">
        <f>IF(AND(Table1[[#This Row],[Attendance %]]&gt;=80,(Table1[[#This Row],[Performance Score]]&gt;=80)),"Eligible","Not Eligible")</f>
        <v>Not Eligible</v>
      </c>
      <c r="AF1040" t="str">
        <f>IF(Table1[[#This Row],[Performance Score]]&gt;=80,"High Performer","Low Performer")</f>
        <v>Low Performer</v>
      </c>
      <c r="AG1040" t="str" cm="1">
        <f t="array" aca="1" ref="AG1040" ca="1">_xlfn.IFS(Table1[[#This Row],[Experience]]&lt;=3,"Junior",Table1[[#This Row],[Experience]]&lt;=7,"Mid Level",Table1[[#This Row],[Experience]]&gt;=7,"Senior")</f>
        <v>Junior</v>
      </c>
      <c r="AH1040" t="str">
        <f>IF(Table1[[#This Row],[Attendance %]]&gt;75,"OK","Below 75")</f>
        <v>Below 75</v>
      </c>
      <c r="AI1040" t="b">
        <f>ISBLANK(Table1[[#This Row],[Employee ID]])</f>
        <v>0</v>
      </c>
      <c r="AJ1040" t="b">
        <f>ISNUMBER(Table1[[#This Row],[Total Salary  ]])</f>
        <v>1</v>
      </c>
      <c r="AK1040" t="str">
        <f>IFERROR(_xlfn.XLOOKUP(Table1[[#This Row],[Manager ID]],MANAGERS!A:A,MANAGERS!B:B),"Not Found")</f>
        <v>Manager_11</v>
      </c>
    </row>
    <row r="1041" spans="1:37" x14ac:dyDescent="0.2">
      <c r="A1041" t="s">
        <v>313</v>
      </c>
      <c r="B1041" t="s">
        <v>14</v>
      </c>
      <c r="C1041" t="s">
        <v>15</v>
      </c>
      <c r="D1041" t="s">
        <v>43</v>
      </c>
      <c r="E1041" t="s">
        <v>22</v>
      </c>
      <c r="F1041" s="1">
        <v>45441</v>
      </c>
      <c r="G1041" s="1">
        <v>30438</v>
      </c>
      <c r="H1041">
        <v>112584</v>
      </c>
      <c r="I1041">
        <v>6589</v>
      </c>
      <c r="J1041">
        <v>60</v>
      </c>
      <c r="K1041">
        <v>66</v>
      </c>
      <c r="L1041" t="s">
        <v>37</v>
      </c>
      <c r="M1041">
        <v>108</v>
      </c>
      <c r="N1041">
        <f>Table1[[#This Row],[Basic Salary]]+Table1[[#This Row],[Bonus]]</f>
        <v>119173</v>
      </c>
      <c r="O1041" s="2">
        <f>Table1[[#This Row],[Bonus]]/Table1[[#This Row],[Basic Salary]]</f>
        <v>5.8525190080295601E-2</v>
      </c>
      <c r="P1041">
        <f ca="1">DATEDIF(Table1[[#This Row],[Date of Birth]],TODAY(),"Y")</f>
        <v>43</v>
      </c>
      <c r="Q1041">
        <f ca="1">DATEDIF(Table1[[#This Row],[Joining Date]],TODAY(),"Y")</f>
        <v>2</v>
      </c>
      <c r="R1041" t="str">
        <f ca="1">IF(YEAR(Table1[[#This Row],[Joining Date]])=YEAR(TODAY()),"Yes","No")</f>
        <v>No</v>
      </c>
      <c r="S1041" t="str">
        <f ca="1">IF(Table1[[#This Row],[Experience]]&gt;5,"Yes","No")</f>
        <v>No</v>
      </c>
      <c r="T1041" t="str">
        <f>TEXT(Table1[[#This Row],[Joining Date]],"mmmm")</f>
        <v>May</v>
      </c>
      <c r="U1041" t="str">
        <f>TEXT(Table1[[#This Row],[Joining Date]],"yyyy")</f>
        <v>2024</v>
      </c>
      <c r="V1041" s="5">
        <f ca="1">TODAY()-Table1[[#This Row],[Joining Date]]</f>
        <v>798</v>
      </c>
      <c r="W1041" t="str">
        <f>LEFT(Table1[[#This Row],[Employee Name]],FIND(" ",Table1[[#This Row],[Employee Name]])-1)</f>
        <v>Nisha</v>
      </c>
      <c r="X1041" t="str">
        <f>RIGHT(Table1[[#This Row],[Employee Name]],LEN(Table1[[#This Row],[Employee Name]])-FIND(" ",Table1[[#This Row],[Employee Name]]))</f>
        <v>Kapoor</v>
      </c>
      <c r="Y1041" t="str">
        <f>Table1[[#This Row],[Department]]&amp;"-"&amp;Table1[[#This Row],[Employee ID]]</f>
        <v>Operations-E00257</v>
      </c>
      <c r="Z1041" t="str">
        <f>LEFT(Table1[[#This Row],[Department]],3)</f>
        <v>Ope</v>
      </c>
      <c r="AA1041" t="str">
        <f>_xlfn.XLOOKUP(Table1[[#This Row],[Manager ID]],MANAGERS!A:A,MANAGERS!B:B)</f>
        <v>Manager_8</v>
      </c>
      <c r="AB1041" t="str" cm="1">
        <f t="array" ref="AB1041">_xlfn.XLOOKUP(Table1[[#This Row],[Manager ID]],Table2[[#All],[Manager ID]],Table2[[#All],[Department Head]])</f>
        <v>Sales</v>
      </c>
      <c r="AC1041" s="2">
        <f>_xlfn.XLOOKUP(Table1[[#This Row],[City]],L:L,O:O)</f>
        <v>0.24036902712549932</v>
      </c>
      <c r="AD1041" t="str" cm="1">
        <f t="array" ref="AD1041">_xlfn.IFS(Table1[[#This Row],[Performance Score]]&gt;=90,"Excellent",Table1[[#This Row],[Performance Score]]&gt;=75,"Good",Table1[[#This Row],[Performance Score]]&gt;=60,"Average",Table1[[#This Row],[Performance Score]]&lt;=60,"Need Improvement")</f>
        <v>Average</v>
      </c>
      <c r="AE1041" t="str">
        <f>IF(AND(Table1[[#This Row],[Attendance %]]&gt;=80,(Table1[[#This Row],[Performance Score]]&gt;=80)),"Eligible","Not Eligible")</f>
        <v>Not Eligible</v>
      </c>
      <c r="AF1041" t="str">
        <f>IF(Table1[[#This Row],[Performance Score]]&gt;=80,"High Performer","Low Performer")</f>
        <v>Low Performer</v>
      </c>
      <c r="AG1041" t="str" cm="1">
        <f t="array" aca="1" ref="AG1041" ca="1">_xlfn.IFS(Table1[[#This Row],[Experience]]&lt;=3,"Junior",Table1[[#This Row],[Experience]]&lt;=7,"Mid Level",Table1[[#This Row],[Experience]]&gt;=7,"Senior")</f>
        <v>Junior</v>
      </c>
      <c r="AH1041" t="str">
        <f>IF(Table1[[#This Row],[Attendance %]]&gt;75,"OK","Below 75")</f>
        <v>Below 75</v>
      </c>
      <c r="AI1041" t="b">
        <f>ISBLANK(Table1[[#This Row],[Employee ID]])</f>
        <v>0</v>
      </c>
      <c r="AJ1041" t="b">
        <f>ISNUMBER(Table1[[#This Row],[Total Salary  ]])</f>
        <v>1</v>
      </c>
      <c r="AK1041" t="str">
        <f>IFERROR(_xlfn.XLOOKUP(Table1[[#This Row],[Manager ID]],MANAGERS!A:A,MANAGERS!B:B),"Not Found")</f>
        <v>Manager_8</v>
      </c>
    </row>
    <row r="1042" spans="1:37" x14ac:dyDescent="0.2">
      <c r="A1042" t="s">
        <v>105</v>
      </c>
      <c r="B1042" t="s">
        <v>42</v>
      </c>
      <c r="C1042" t="s">
        <v>15</v>
      </c>
      <c r="D1042" t="s">
        <v>43</v>
      </c>
      <c r="E1042" t="s">
        <v>26</v>
      </c>
      <c r="F1042" s="1">
        <v>45256</v>
      </c>
      <c r="G1042" s="1">
        <v>32001</v>
      </c>
      <c r="H1042">
        <v>111356</v>
      </c>
      <c r="I1042">
        <v>7778</v>
      </c>
      <c r="J1042">
        <v>78</v>
      </c>
      <c r="K1042">
        <v>72</v>
      </c>
      <c r="L1042" t="s">
        <v>18</v>
      </c>
      <c r="M1042">
        <v>120</v>
      </c>
      <c r="N1042">
        <f>Table1[[#This Row],[Basic Salary]]+Table1[[#This Row],[Bonus]]</f>
        <v>119134</v>
      </c>
      <c r="O1042" s="2">
        <f>Table1[[#This Row],[Bonus]]/Table1[[#This Row],[Basic Salary]]</f>
        <v>6.9848054887028985E-2</v>
      </c>
      <c r="P1042">
        <f ca="1">DATEDIF(Table1[[#This Row],[Date of Birth]],TODAY(),"Y")</f>
        <v>38</v>
      </c>
      <c r="Q1042">
        <f ca="1">DATEDIF(Table1[[#This Row],[Joining Date]],TODAY(),"Y")</f>
        <v>2</v>
      </c>
      <c r="R1042" t="str">
        <f ca="1">IF(YEAR(Table1[[#This Row],[Joining Date]])=YEAR(TODAY()),"Yes","No")</f>
        <v>No</v>
      </c>
      <c r="S1042" t="str">
        <f ca="1">IF(Table1[[#This Row],[Experience]]&gt;5,"Yes","No")</f>
        <v>No</v>
      </c>
      <c r="T1042" t="str">
        <f>TEXT(Table1[[#This Row],[Joining Date]],"mmmm")</f>
        <v>November</v>
      </c>
      <c r="U1042" t="str">
        <f>TEXT(Table1[[#This Row],[Joining Date]],"yyyy")</f>
        <v>2023</v>
      </c>
      <c r="V1042" s="5">
        <f ca="1">TODAY()-Table1[[#This Row],[Joining Date]]</f>
        <v>983</v>
      </c>
      <c r="W1042" t="str">
        <f>LEFT(Table1[[#This Row],[Employee Name]],FIND(" ",Table1[[#This Row],[Employee Name]])-1)</f>
        <v>Krishna</v>
      </c>
      <c r="X1042" t="str">
        <f>RIGHT(Table1[[#This Row],[Employee Name]],LEN(Table1[[#This Row],[Employee Name]])-FIND(" ",Table1[[#This Row],[Employee Name]]))</f>
        <v>Chaitanya</v>
      </c>
      <c r="Y1042" t="str">
        <f>Table1[[#This Row],[Department]]&amp;"-"&amp;Table1[[#This Row],[Employee ID]]</f>
        <v>Operations-E00050</v>
      </c>
      <c r="Z1042" t="str">
        <f>LEFT(Table1[[#This Row],[Department]],3)</f>
        <v>Ope</v>
      </c>
      <c r="AA1042" t="str">
        <f>_xlfn.XLOOKUP(Table1[[#This Row],[Manager ID]],MANAGERS!A:A,MANAGERS!B:B)</f>
        <v>Manager_20</v>
      </c>
      <c r="AB1042" t="str" cm="1">
        <f t="array" ref="AB1042">_xlfn.XLOOKUP(Table1[[#This Row],[Manager ID]],Table2[[#All],[Manager ID]],Table2[[#All],[Department Head]])</f>
        <v>Operations</v>
      </c>
      <c r="AC1042" s="2">
        <f>_xlfn.XLOOKUP(Table1[[#This Row],[City]],L:L,O:O)</f>
        <v>0.21356479274849693</v>
      </c>
      <c r="AD1042" t="str" cm="1">
        <f t="array" ref="AD1042">_xlfn.IFS(Table1[[#This Row],[Performance Score]]&gt;=90,"Excellent",Table1[[#This Row],[Performance Score]]&gt;=75,"Good",Table1[[#This Row],[Performance Score]]&gt;=60,"Average",Table1[[#This Row],[Performance Score]]&lt;=60,"Need Improvement")</f>
        <v>Average</v>
      </c>
      <c r="AE1042" t="str">
        <f>IF(AND(Table1[[#This Row],[Attendance %]]&gt;=80,(Table1[[#This Row],[Performance Score]]&gt;=80)),"Eligible","Not Eligible")</f>
        <v>Not Eligible</v>
      </c>
      <c r="AF1042" t="str">
        <f>IF(Table1[[#This Row],[Performance Score]]&gt;=80,"High Performer","Low Performer")</f>
        <v>Low Performer</v>
      </c>
      <c r="AG1042" t="str" cm="1">
        <f t="array" aca="1" ref="AG1042" ca="1">_xlfn.IFS(Table1[[#This Row],[Experience]]&lt;=3,"Junior",Table1[[#This Row],[Experience]]&lt;=7,"Mid Level",Table1[[#This Row],[Experience]]&gt;=7,"Senior")</f>
        <v>Junior</v>
      </c>
      <c r="AH1042" t="str">
        <f>IF(Table1[[#This Row],[Attendance %]]&gt;75,"OK","Below 75")</f>
        <v>OK</v>
      </c>
      <c r="AI1042" t="b">
        <f>ISBLANK(Table1[[#This Row],[Employee ID]])</f>
        <v>0</v>
      </c>
      <c r="AJ1042" t="b">
        <f>ISNUMBER(Table1[[#This Row],[Total Salary  ]])</f>
        <v>1</v>
      </c>
      <c r="AK1042" t="str">
        <f>IFERROR(_xlfn.XLOOKUP(Table1[[#This Row],[Manager ID]],MANAGERS!A:A,MANAGERS!B:B),"Not Found")</f>
        <v>Manager_20</v>
      </c>
    </row>
    <row r="1043" spans="1:37" x14ac:dyDescent="0.2">
      <c r="A1043" t="s">
        <v>3421</v>
      </c>
      <c r="B1043" t="s">
        <v>60</v>
      </c>
      <c r="C1043" t="s">
        <v>21</v>
      </c>
      <c r="D1043" t="s">
        <v>46</v>
      </c>
      <c r="E1043" t="s">
        <v>30</v>
      </c>
      <c r="F1043" s="1">
        <v>42281</v>
      </c>
      <c r="G1043" s="1">
        <v>38466</v>
      </c>
      <c r="H1043">
        <v>109344</v>
      </c>
      <c r="I1043">
        <v>9785</v>
      </c>
      <c r="J1043">
        <v>76</v>
      </c>
      <c r="K1043">
        <v>86</v>
      </c>
      <c r="L1043" t="s">
        <v>27</v>
      </c>
      <c r="M1043">
        <v>109</v>
      </c>
      <c r="N1043">
        <f>Table1[[#This Row],[Basic Salary]]+Table1[[#This Row],[Bonus]]</f>
        <v>119129</v>
      </c>
      <c r="O1043" s="2">
        <f>Table1[[#This Row],[Bonus]]/Table1[[#This Row],[Basic Salary]]</f>
        <v>8.9488220661398887E-2</v>
      </c>
      <c r="P1043">
        <f ca="1">DATEDIF(Table1[[#This Row],[Date of Birth]],TODAY(),"Y")</f>
        <v>21</v>
      </c>
      <c r="Q1043">
        <f ca="1">DATEDIF(Table1[[#This Row],[Joining Date]],TODAY(),"Y")</f>
        <v>10</v>
      </c>
      <c r="R1043" t="str">
        <f ca="1">IF(YEAR(Table1[[#This Row],[Joining Date]])=YEAR(TODAY()),"Yes","No")</f>
        <v>No</v>
      </c>
      <c r="S1043" t="str">
        <f ca="1">IF(Table1[[#This Row],[Experience]]&gt;5,"Yes","No")</f>
        <v>Yes</v>
      </c>
      <c r="T1043" t="str">
        <f>TEXT(Table1[[#This Row],[Joining Date]],"mmmm")</f>
        <v>October</v>
      </c>
      <c r="U1043" t="str">
        <f>TEXT(Table1[[#This Row],[Joining Date]],"yyyy")</f>
        <v>2015</v>
      </c>
      <c r="V1043" s="5">
        <f ca="1">TODAY()-Table1[[#This Row],[Joining Date]]</f>
        <v>3958</v>
      </c>
      <c r="W1043" t="str">
        <f>LEFT(Table1[[#This Row],[Employee Name]],FIND(" ",Table1[[#This Row],[Employee Name]])-1)</f>
        <v>Gayathri</v>
      </c>
      <c r="X1043" t="str">
        <f>RIGHT(Table1[[#This Row],[Employee Name]],LEN(Table1[[#This Row],[Employee Name]])-FIND(" ",Table1[[#This Row],[Employee Name]]))</f>
        <v>Iyer</v>
      </c>
      <c r="Y1043" t="str">
        <f>Table1[[#This Row],[Department]]&amp;"-"&amp;Table1[[#This Row],[Employee ID]]</f>
        <v>Support-E03365</v>
      </c>
      <c r="Z1043" t="str">
        <f>LEFT(Table1[[#This Row],[Department]],3)</f>
        <v>Sup</v>
      </c>
      <c r="AA1043" t="str">
        <f>_xlfn.XLOOKUP(Table1[[#This Row],[Manager ID]],MANAGERS!A:A,MANAGERS!B:B)</f>
        <v>Manager_9</v>
      </c>
      <c r="AB1043" t="str" cm="1">
        <f t="array" ref="AB1043">_xlfn.XLOOKUP(Table1[[#This Row],[Manager ID]],Table2[[#All],[Manager ID]],Table2[[#All],[Department Head]])</f>
        <v>Sales</v>
      </c>
      <c r="AC1043" s="2">
        <f>_xlfn.XLOOKUP(Table1[[#This Row],[City]],L:L,O:O)</f>
        <v>0.23674293405114402</v>
      </c>
      <c r="AD1043" t="str" cm="1">
        <f t="array" ref="AD1043">_xlfn.IFS(Table1[[#This Row],[Performance Score]]&gt;=90,"Excellent",Table1[[#This Row],[Performance Score]]&gt;=75,"Good",Table1[[#This Row],[Performance Score]]&gt;=60,"Average",Table1[[#This Row],[Performance Score]]&lt;=60,"Need Improvement")</f>
        <v>Good</v>
      </c>
      <c r="AE1043" t="str">
        <f>IF(AND(Table1[[#This Row],[Attendance %]]&gt;=80,(Table1[[#This Row],[Performance Score]]&gt;=80)),"Eligible","Not Eligible")</f>
        <v>Not Eligible</v>
      </c>
      <c r="AF1043" t="str">
        <f>IF(Table1[[#This Row],[Performance Score]]&gt;=80,"High Performer","Low Performer")</f>
        <v>High Performer</v>
      </c>
      <c r="AG1043" t="str" cm="1">
        <f t="array" aca="1" ref="AG1043" ca="1">_xlfn.IFS(Table1[[#This Row],[Experience]]&lt;=3,"Junior",Table1[[#This Row],[Experience]]&lt;=7,"Mid Level",Table1[[#This Row],[Experience]]&gt;=7,"Senior")</f>
        <v>Senior</v>
      </c>
      <c r="AH1043" t="str">
        <f>IF(Table1[[#This Row],[Attendance %]]&gt;75,"OK","Below 75")</f>
        <v>OK</v>
      </c>
      <c r="AI1043" t="b">
        <f>ISBLANK(Table1[[#This Row],[Employee ID]])</f>
        <v>0</v>
      </c>
      <c r="AJ1043" t="b">
        <f>ISNUMBER(Table1[[#This Row],[Total Salary  ]])</f>
        <v>1</v>
      </c>
      <c r="AK1043" t="str">
        <f>IFERROR(_xlfn.XLOOKUP(Table1[[#This Row],[Manager ID]],MANAGERS!A:A,MANAGERS!B:B),"Not Found")</f>
        <v>Manager_9</v>
      </c>
    </row>
    <row r="1044" spans="1:37" x14ac:dyDescent="0.2">
      <c r="A1044" t="s">
        <v>2147</v>
      </c>
      <c r="B1044" t="s">
        <v>42</v>
      </c>
      <c r="C1044" t="s">
        <v>15</v>
      </c>
      <c r="D1044" t="s">
        <v>81</v>
      </c>
      <c r="E1044" t="s">
        <v>65</v>
      </c>
      <c r="F1044" s="1">
        <v>42028</v>
      </c>
      <c r="G1044" s="1">
        <v>39660</v>
      </c>
      <c r="H1044">
        <v>95911</v>
      </c>
      <c r="I1044">
        <v>23211</v>
      </c>
      <c r="J1044">
        <v>86</v>
      </c>
      <c r="K1044">
        <v>72</v>
      </c>
      <c r="L1044" t="s">
        <v>31</v>
      </c>
      <c r="M1044">
        <v>108</v>
      </c>
      <c r="N1044">
        <f>Table1[[#This Row],[Basic Salary]]+Table1[[#This Row],[Bonus]]</f>
        <v>119122</v>
      </c>
      <c r="O1044" s="2">
        <f>Table1[[#This Row],[Bonus]]/Table1[[#This Row],[Basic Salary]]</f>
        <v>0.24200560936701734</v>
      </c>
      <c r="P1044">
        <f ca="1">DATEDIF(Table1[[#This Row],[Date of Birth]],TODAY(),"Y")</f>
        <v>18</v>
      </c>
      <c r="Q1044">
        <f ca="1">DATEDIF(Table1[[#This Row],[Joining Date]],TODAY(),"Y")</f>
        <v>11</v>
      </c>
      <c r="R1044" t="str">
        <f ca="1">IF(YEAR(Table1[[#This Row],[Joining Date]])=YEAR(TODAY()),"Yes","No")</f>
        <v>No</v>
      </c>
      <c r="S1044" t="str">
        <f ca="1">IF(Table1[[#This Row],[Experience]]&gt;5,"Yes","No")</f>
        <v>Yes</v>
      </c>
      <c r="T1044" t="str">
        <f>TEXT(Table1[[#This Row],[Joining Date]],"mmmm")</f>
        <v>January</v>
      </c>
      <c r="U1044" t="str">
        <f>TEXT(Table1[[#This Row],[Joining Date]],"yyyy")</f>
        <v>2015</v>
      </c>
      <c r="V1044" s="5">
        <f ca="1">TODAY()-Table1[[#This Row],[Joining Date]]</f>
        <v>4211</v>
      </c>
      <c r="W1044" t="str">
        <f>LEFT(Table1[[#This Row],[Employee Name]],FIND(" ",Table1[[#This Row],[Employee Name]])-1)</f>
        <v>Krishna</v>
      </c>
      <c r="X1044" t="str">
        <f>RIGHT(Table1[[#This Row],[Employee Name]],LEN(Table1[[#This Row],[Employee Name]])-FIND(" ",Table1[[#This Row],[Employee Name]]))</f>
        <v>Chaitanya</v>
      </c>
      <c r="Y1044" t="str">
        <f>Table1[[#This Row],[Department]]&amp;"-"&amp;Table1[[#This Row],[Employee ID]]</f>
        <v>Sales-E02091</v>
      </c>
      <c r="Z1044" t="str">
        <f>LEFT(Table1[[#This Row],[Department]],3)</f>
        <v>Sal</v>
      </c>
      <c r="AA1044" t="str">
        <f>_xlfn.XLOOKUP(Table1[[#This Row],[Manager ID]],MANAGERS!A:A,MANAGERS!B:B)</f>
        <v>Manager_8</v>
      </c>
      <c r="AB1044" t="str" cm="1">
        <f t="array" ref="AB1044">_xlfn.XLOOKUP(Table1[[#This Row],[Manager ID]],Table2[[#All],[Manager ID]],Table2[[#All],[Department Head]])</f>
        <v>Sales</v>
      </c>
      <c r="AC1044" s="2">
        <f>_xlfn.XLOOKUP(Table1[[#This Row],[City]],L:L,O:O)</f>
        <v>0.241864189087755</v>
      </c>
      <c r="AD1044" t="str" cm="1">
        <f t="array" ref="AD1044">_xlfn.IFS(Table1[[#This Row],[Performance Score]]&gt;=90,"Excellent",Table1[[#This Row],[Performance Score]]&gt;=75,"Good",Table1[[#This Row],[Performance Score]]&gt;=60,"Average",Table1[[#This Row],[Performance Score]]&lt;=60,"Need Improvement")</f>
        <v>Average</v>
      </c>
      <c r="AE1044" t="str">
        <f>IF(AND(Table1[[#This Row],[Attendance %]]&gt;=80,(Table1[[#This Row],[Performance Score]]&gt;=80)),"Eligible","Not Eligible")</f>
        <v>Not Eligible</v>
      </c>
      <c r="AF1044" t="str">
        <f>IF(Table1[[#This Row],[Performance Score]]&gt;=80,"High Performer","Low Performer")</f>
        <v>Low Performer</v>
      </c>
      <c r="AG1044" t="str" cm="1">
        <f t="array" aca="1" ref="AG1044" ca="1">_xlfn.IFS(Table1[[#This Row],[Experience]]&lt;=3,"Junior",Table1[[#This Row],[Experience]]&lt;=7,"Mid Level",Table1[[#This Row],[Experience]]&gt;=7,"Senior")</f>
        <v>Senior</v>
      </c>
      <c r="AH1044" t="str">
        <f>IF(Table1[[#This Row],[Attendance %]]&gt;75,"OK","Below 75")</f>
        <v>OK</v>
      </c>
      <c r="AI1044" t="b">
        <f>ISBLANK(Table1[[#This Row],[Employee ID]])</f>
        <v>0</v>
      </c>
      <c r="AJ1044" t="b">
        <f>ISNUMBER(Table1[[#This Row],[Total Salary  ]])</f>
        <v>1</v>
      </c>
      <c r="AK1044" t="str">
        <f>IFERROR(_xlfn.XLOOKUP(Table1[[#This Row],[Manager ID]],MANAGERS!A:A,MANAGERS!B:B),"Not Found")</f>
        <v>Manager_8</v>
      </c>
    </row>
    <row r="1045" spans="1:37" x14ac:dyDescent="0.2">
      <c r="A1045" t="s">
        <v>4923</v>
      </c>
      <c r="B1045" t="s">
        <v>20</v>
      </c>
      <c r="C1045" t="s">
        <v>21</v>
      </c>
      <c r="D1045" t="s">
        <v>81</v>
      </c>
      <c r="E1045" t="s">
        <v>30</v>
      </c>
      <c r="F1045" s="1">
        <v>45151</v>
      </c>
      <c r="G1045" s="1">
        <v>37343</v>
      </c>
      <c r="H1045">
        <v>97564</v>
      </c>
      <c r="I1045">
        <v>21555</v>
      </c>
      <c r="J1045">
        <v>97</v>
      </c>
      <c r="K1045">
        <v>53</v>
      </c>
      <c r="L1045" t="s">
        <v>34</v>
      </c>
      <c r="M1045">
        <v>115</v>
      </c>
      <c r="N1045">
        <f>Table1[[#This Row],[Basic Salary]]+Table1[[#This Row],[Bonus]]</f>
        <v>119119</v>
      </c>
      <c r="O1045" s="2">
        <f>Table1[[#This Row],[Bonus]]/Table1[[#This Row],[Basic Salary]]</f>
        <v>0.22093190111106556</v>
      </c>
      <c r="P1045">
        <f ca="1">DATEDIF(Table1[[#This Row],[Date of Birth]],TODAY(),"Y")</f>
        <v>24</v>
      </c>
      <c r="Q1045">
        <f ca="1">DATEDIF(Table1[[#This Row],[Joining Date]],TODAY(),"Y")</f>
        <v>2</v>
      </c>
      <c r="R1045" t="str">
        <f ca="1">IF(YEAR(Table1[[#This Row],[Joining Date]])=YEAR(TODAY()),"Yes","No")</f>
        <v>No</v>
      </c>
      <c r="S1045" t="str">
        <f ca="1">IF(Table1[[#This Row],[Experience]]&gt;5,"Yes","No")</f>
        <v>No</v>
      </c>
      <c r="T1045" t="str">
        <f>TEXT(Table1[[#This Row],[Joining Date]],"mmmm")</f>
        <v>August</v>
      </c>
      <c r="U1045" t="str">
        <f>TEXT(Table1[[#This Row],[Joining Date]],"yyyy")</f>
        <v>2023</v>
      </c>
      <c r="V1045" s="5">
        <f ca="1">TODAY()-Table1[[#This Row],[Joining Date]]</f>
        <v>1088</v>
      </c>
      <c r="W1045" t="str">
        <f>LEFT(Table1[[#This Row],[Employee Name]],FIND(" ",Table1[[#This Row],[Employee Name]])-1)</f>
        <v>Rahul</v>
      </c>
      <c r="X1045" t="str">
        <f>RIGHT(Table1[[#This Row],[Employee Name]],LEN(Table1[[#This Row],[Employee Name]])-FIND(" ",Table1[[#This Row],[Employee Name]]))</f>
        <v>Verma</v>
      </c>
      <c r="Y1045" t="str">
        <f>Table1[[#This Row],[Department]]&amp;"-"&amp;Table1[[#This Row],[Employee ID]]</f>
        <v>Sales-E04867</v>
      </c>
      <c r="Z1045" t="str">
        <f>LEFT(Table1[[#This Row],[Department]],3)</f>
        <v>Sal</v>
      </c>
      <c r="AA1045" t="str">
        <f>_xlfn.XLOOKUP(Table1[[#This Row],[Manager ID]],MANAGERS!A:A,MANAGERS!B:B)</f>
        <v>Manager_15</v>
      </c>
      <c r="AB1045" t="str" cm="1">
        <f t="array" ref="AB1045">_xlfn.XLOOKUP(Table1[[#This Row],[Manager ID]],Table2[[#All],[Manager ID]],Table2[[#All],[Department Head]])</f>
        <v>Support</v>
      </c>
      <c r="AC1045" s="2">
        <f>_xlfn.XLOOKUP(Table1[[#This Row],[City]],L:L,O:O)</f>
        <v>0.24030340748661314</v>
      </c>
      <c r="AD1045" t="str" cm="1">
        <f t="array" ref="AD1045">_xlfn.IFS(Table1[[#This Row],[Performance Score]]&gt;=90,"Excellent",Table1[[#This Row],[Performance Score]]&gt;=75,"Good",Table1[[#This Row],[Performance Score]]&gt;=60,"Average",Table1[[#This Row],[Performance Score]]&lt;=60,"Need Improvement")</f>
        <v>Need Improvement</v>
      </c>
      <c r="AE1045" t="str">
        <f>IF(AND(Table1[[#This Row],[Attendance %]]&gt;=80,(Table1[[#This Row],[Performance Score]]&gt;=80)),"Eligible","Not Eligible")</f>
        <v>Not Eligible</v>
      </c>
      <c r="AF1045" t="str">
        <f>IF(Table1[[#This Row],[Performance Score]]&gt;=80,"High Performer","Low Performer")</f>
        <v>Low Performer</v>
      </c>
      <c r="AG1045" t="str" cm="1">
        <f t="array" aca="1" ref="AG1045" ca="1">_xlfn.IFS(Table1[[#This Row],[Experience]]&lt;=3,"Junior",Table1[[#This Row],[Experience]]&lt;=7,"Mid Level",Table1[[#This Row],[Experience]]&gt;=7,"Senior")</f>
        <v>Junior</v>
      </c>
      <c r="AH1045" t="str">
        <f>IF(Table1[[#This Row],[Attendance %]]&gt;75,"OK","Below 75")</f>
        <v>OK</v>
      </c>
      <c r="AI1045" t="b">
        <f>ISBLANK(Table1[[#This Row],[Employee ID]])</f>
        <v>0</v>
      </c>
      <c r="AJ1045" t="b">
        <f>ISNUMBER(Table1[[#This Row],[Total Salary  ]])</f>
        <v>1</v>
      </c>
      <c r="AK1045" t="str">
        <f>IFERROR(_xlfn.XLOOKUP(Table1[[#This Row],[Manager ID]],MANAGERS!A:A,MANAGERS!B:B),"Not Found")</f>
        <v>Manager_15</v>
      </c>
    </row>
    <row r="1046" spans="1:37" x14ac:dyDescent="0.2">
      <c r="A1046" t="s">
        <v>2250</v>
      </c>
      <c r="B1046" t="s">
        <v>39</v>
      </c>
      <c r="C1046" t="s">
        <v>21</v>
      </c>
      <c r="D1046" t="s">
        <v>25</v>
      </c>
      <c r="E1046" t="s">
        <v>22</v>
      </c>
      <c r="F1046" s="1">
        <v>42301</v>
      </c>
      <c r="G1046" s="1">
        <v>32871</v>
      </c>
      <c r="H1046">
        <v>96046</v>
      </c>
      <c r="I1046">
        <v>23046</v>
      </c>
      <c r="J1046">
        <v>83</v>
      </c>
      <c r="K1046">
        <v>43</v>
      </c>
      <c r="L1046" t="s">
        <v>37</v>
      </c>
      <c r="M1046">
        <v>110</v>
      </c>
      <c r="N1046">
        <f>Table1[[#This Row],[Basic Salary]]+Table1[[#This Row],[Bonus]]</f>
        <v>119092</v>
      </c>
      <c r="O1046" s="2">
        <f>Table1[[#This Row],[Bonus]]/Table1[[#This Row],[Basic Salary]]</f>
        <v>0.23994752514420173</v>
      </c>
      <c r="P1046">
        <f ca="1">DATEDIF(Table1[[#This Row],[Date of Birth]],TODAY(),"Y")</f>
        <v>36</v>
      </c>
      <c r="Q1046">
        <f ca="1">DATEDIF(Table1[[#This Row],[Joining Date]],TODAY(),"Y")</f>
        <v>10</v>
      </c>
      <c r="R1046" t="str">
        <f ca="1">IF(YEAR(Table1[[#This Row],[Joining Date]])=YEAR(TODAY()),"Yes","No")</f>
        <v>No</v>
      </c>
      <c r="S1046" t="str">
        <f ca="1">IF(Table1[[#This Row],[Experience]]&gt;5,"Yes","No")</f>
        <v>Yes</v>
      </c>
      <c r="T1046" t="str">
        <f>TEXT(Table1[[#This Row],[Joining Date]],"mmmm")</f>
        <v>October</v>
      </c>
      <c r="U1046" t="str">
        <f>TEXT(Table1[[#This Row],[Joining Date]],"yyyy")</f>
        <v>2015</v>
      </c>
      <c r="V1046" s="5">
        <f ca="1">TODAY()-Table1[[#This Row],[Joining Date]]</f>
        <v>3938</v>
      </c>
      <c r="W1046" t="str">
        <f>LEFT(Table1[[#This Row],[Employee Name]],FIND(" ",Table1[[#This Row],[Employee Name]])-1)</f>
        <v>Karan</v>
      </c>
      <c r="X1046" t="str">
        <f>RIGHT(Table1[[#This Row],[Employee Name]],LEN(Table1[[#This Row],[Employee Name]])-FIND(" ",Table1[[#This Row],[Employee Name]]))</f>
        <v>Malhotra</v>
      </c>
      <c r="Y1046" t="str">
        <f>Table1[[#This Row],[Department]]&amp;"-"&amp;Table1[[#This Row],[Employee ID]]</f>
        <v>Finance-E02194</v>
      </c>
      <c r="Z1046" t="str">
        <f>LEFT(Table1[[#This Row],[Department]],3)</f>
        <v>Fin</v>
      </c>
      <c r="AA1046" t="str">
        <f>_xlfn.XLOOKUP(Table1[[#This Row],[Manager ID]],MANAGERS!A:A,MANAGERS!B:B)</f>
        <v>Manager_10</v>
      </c>
      <c r="AB1046" t="str" cm="1">
        <f t="array" ref="AB1046">_xlfn.XLOOKUP(Table1[[#This Row],[Manager ID]],Table2[[#All],[Manager ID]],Table2[[#All],[Department Head]])</f>
        <v>HR</v>
      </c>
      <c r="AC1046" s="2">
        <f>_xlfn.XLOOKUP(Table1[[#This Row],[City]],L:L,O:O)</f>
        <v>0.24036902712549932</v>
      </c>
      <c r="AD1046" t="str" cm="1">
        <f t="array" ref="AD1046">_xlfn.IFS(Table1[[#This Row],[Performance Score]]&gt;=90,"Excellent",Table1[[#This Row],[Performance Score]]&gt;=75,"Good",Table1[[#This Row],[Performance Score]]&gt;=60,"Average",Table1[[#This Row],[Performance Score]]&lt;=60,"Need Improvement")</f>
        <v>Need Improvement</v>
      </c>
      <c r="AE1046" t="str">
        <f>IF(AND(Table1[[#This Row],[Attendance %]]&gt;=80,(Table1[[#This Row],[Performance Score]]&gt;=80)),"Eligible","Not Eligible")</f>
        <v>Not Eligible</v>
      </c>
      <c r="AF1046" t="str">
        <f>IF(Table1[[#This Row],[Performance Score]]&gt;=80,"High Performer","Low Performer")</f>
        <v>Low Performer</v>
      </c>
      <c r="AG1046" t="str" cm="1">
        <f t="array" aca="1" ref="AG1046" ca="1">_xlfn.IFS(Table1[[#This Row],[Experience]]&lt;=3,"Junior",Table1[[#This Row],[Experience]]&lt;=7,"Mid Level",Table1[[#This Row],[Experience]]&gt;=7,"Senior")</f>
        <v>Senior</v>
      </c>
      <c r="AH1046" t="str">
        <f>IF(Table1[[#This Row],[Attendance %]]&gt;75,"OK","Below 75")</f>
        <v>OK</v>
      </c>
      <c r="AI1046" t="b">
        <f>ISBLANK(Table1[[#This Row],[Employee ID]])</f>
        <v>0</v>
      </c>
      <c r="AJ1046" t="b">
        <f>ISNUMBER(Table1[[#This Row],[Total Salary  ]])</f>
        <v>1</v>
      </c>
      <c r="AK1046" t="str">
        <f>IFERROR(_xlfn.XLOOKUP(Table1[[#This Row],[Manager ID]],MANAGERS!A:A,MANAGERS!B:B),"Not Found")</f>
        <v>Manager_10</v>
      </c>
    </row>
    <row r="1047" spans="1:37" x14ac:dyDescent="0.2">
      <c r="A1047" t="s">
        <v>2909</v>
      </c>
      <c r="B1047" t="s">
        <v>129</v>
      </c>
      <c r="C1047" t="s">
        <v>15</v>
      </c>
      <c r="D1047" t="s">
        <v>33</v>
      </c>
      <c r="E1047" t="s">
        <v>51</v>
      </c>
      <c r="F1047" s="1">
        <v>44484</v>
      </c>
      <c r="G1047" s="1">
        <v>35864</v>
      </c>
      <c r="H1047">
        <v>90374</v>
      </c>
      <c r="I1047">
        <v>28716</v>
      </c>
      <c r="J1047">
        <v>100</v>
      </c>
      <c r="K1047">
        <v>45</v>
      </c>
      <c r="L1047" t="s">
        <v>18</v>
      </c>
      <c r="M1047">
        <v>107</v>
      </c>
      <c r="N1047">
        <f>Table1[[#This Row],[Basic Salary]]+Table1[[#This Row],[Bonus]]</f>
        <v>119090</v>
      </c>
      <c r="O1047" s="2">
        <f>Table1[[#This Row],[Bonus]]/Table1[[#This Row],[Basic Salary]]</f>
        <v>0.31774625445371457</v>
      </c>
      <c r="P1047">
        <f ca="1">DATEDIF(Table1[[#This Row],[Date of Birth]],TODAY(),"Y")</f>
        <v>28</v>
      </c>
      <c r="Q1047">
        <f ca="1">DATEDIF(Table1[[#This Row],[Joining Date]],TODAY(),"Y")</f>
        <v>4</v>
      </c>
      <c r="R1047" t="str">
        <f ca="1">IF(YEAR(Table1[[#This Row],[Joining Date]])=YEAR(TODAY()),"Yes","No")</f>
        <v>No</v>
      </c>
      <c r="S1047" t="str">
        <f ca="1">IF(Table1[[#This Row],[Experience]]&gt;5,"Yes","No")</f>
        <v>No</v>
      </c>
      <c r="T1047" t="str">
        <f>TEXT(Table1[[#This Row],[Joining Date]],"mmmm")</f>
        <v>October</v>
      </c>
      <c r="U1047" t="str">
        <f>TEXT(Table1[[#This Row],[Joining Date]],"yyyy")</f>
        <v>2021</v>
      </c>
      <c r="V1047" s="5">
        <f ca="1">TODAY()-Table1[[#This Row],[Joining Date]]</f>
        <v>1755</v>
      </c>
      <c r="W1047" t="str">
        <f>LEFT(Table1[[#This Row],[Employee Name]],FIND(" ",Table1[[#This Row],[Employee Name]])-1)</f>
        <v>Aarav</v>
      </c>
      <c r="X1047" t="str">
        <f>RIGHT(Table1[[#This Row],[Employee Name]],LEN(Table1[[#This Row],[Employee Name]])-FIND(" ",Table1[[#This Row],[Employee Name]]))</f>
        <v>Sharma</v>
      </c>
      <c r="Y1047" t="str">
        <f>Table1[[#This Row],[Department]]&amp;"-"&amp;Table1[[#This Row],[Employee ID]]</f>
        <v>Marketing-E02853</v>
      </c>
      <c r="Z1047" t="str">
        <f>LEFT(Table1[[#This Row],[Department]],3)</f>
        <v>Mar</v>
      </c>
      <c r="AA1047" t="str">
        <f>_xlfn.XLOOKUP(Table1[[#This Row],[Manager ID]],MANAGERS!A:A,MANAGERS!B:B)</f>
        <v>Manager_7</v>
      </c>
      <c r="AB1047" t="str" cm="1">
        <f t="array" ref="AB1047">_xlfn.XLOOKUP(Table1[[#This Row],[Manager ID]],Table2[[#All],[Manager ID]],Table2[[#All],[Department Head]])</f>
        <v>Operations</v>
      </c>
      <c r="AC1047" s="2">
        <f>_xlfn.XLOOKUP(Table1[[#This Row],[City]],L:L,O:O)</f>
        <v>0.21356479274849693</v>
      </c>
      <c r="AD1047" t="str" cm="1">
        <f t="array" ref="AD1047">_xlfn.IFS(Table1[[#This Row],[Performance Score]]&gt;=90,"Excellent",Table1[[#This Row],[Performance Score]]&gt;=75,"Good",Table1[[#This Row],[Performance Score]]&gt;=60,"Average",Table1[[#This Row],[Performance Score]]&lt;=60,"Need Improvement")</f>
        <v>Need Improvement</v>
      </c>
      <c r="AE1047" t="str">
        <f>IF(AND(Table1[[#This Row],[Attendance %]]&gt;=80,(Table1[[#This Row],[Performance Score]]&gt;=80)),"Eligible","Not Eligible")</f>
        <v>Not Eligible</v>
      </c>
      <c r="AF1047" t="str">
        <f>IF(Table1[[#This Row],[Performance Score]]&gt;=80,"High Performer","Low Performer")</f>
        <v>Low Performer</v>
      </c>
      <c r="AG1047" t="str" cm="1">
        <f t="array" aca="1" ref="AG1047" ca="1">_xlfn.IFS(Table1[[#This Row],[Experience]]&lt;=3,"Junior",Table1[[#This Row],[Experience]]&lt;=7,"Mid Level",Table1[[#This Row],[Experience]]&gt;=7,"Senior")</f>
        <v>Mid Level</v>
      </c>
      <c r="AH1047" t="str">
        <f>IF(Table1[[#This Row],[Attendance %]]&gt;75,"OK","Below 75")</f>
        <v>OK</v>
      </c>
      <c r="AI1047" t="b">
        <f>ISBLANK(Table1[[#This Row],[Employee ID]])</f>
        <v>0</v>
      </c>
      <c r="AJ1047" t="b">
        <f>ISNUMBER(Table1[[#This Row],[Total Salary  ]])</f>
        <v>1</v>
      </c>
      <c r="AK1047" t="str">
        <f>IFERROR(_xlfn.XLOOKUP(Table1[[#This Row],[Manager ID]],MANAGERS!A:A,MANAGERS!B:B),"Not Found")</f>
        <v>Manager_7</v>
      </c>
    </row>
    <row r="1048" spans="1:37" x14ac:dyDescent="0.2">
      <c r="A1048" t="s">
        <v>1755</v>
      </c>
      <c r="B1048" t="s">
        <v>85</v>
      </c>
      <c r="C1048" t="s">
        <v>15</v>
      </c>
      <c r="D1048" t="s">
        <v>25</v>
      </c>
      <c r="E1048" t="s">
        <v>65</v>
      </c>
      <c r="F1048" s="1">
        <v>44557</v>
      </c>
      <c r="G1048" s="1">
        <v>37104</v>
      </c>
      <c r="H1048">
        <v>111885</v>
      </c>
      <c r="I1048">
        <v>7173</v>
      </c>
      <c r="J1048">
        <v>80</v>
      </c>
      <c r="K1048">
        <v>99</v>
      </c>
      <c r="L1048" t="s">
        <v>53</v>
      </c>
      <c r="M1048">
        <v>114</v>
      </c>
      <c r="N1048">
        <f>Table1[[#This Row],[Basic Salary]]+Table1[[#This Row],[Bonus]]</f>
        <v>119058</v>
      </c>
      <c r="O1048" s="2">
        <f>Table1[[#This Row],[Bonus]]/Table1[[#This Row],[Basic Salary]]</f>
        <v>6.4110470572462802E-2</v>
      </c>
      <c r="P1048">
        <f ca="1">DATEDIF(Table1[[#This Row],[Date of Birth]],TODAY(),"Y")</f>
        <v>25</v>
      </c>
      <c r="Q1048">
        <f ca="1">DATEDIF(Table1[[#This Row],[Joining Date]],TODAY(),"Y")</f>
        <v>4</v>
      </c>
      <c r="R1048" t="str">
        <f ca="1">IF(YEAR(Table1[[#This Row],[Joining Date]])=YEAR(TODAY()),"Yes","No")</f>
        <v>No</v>
      </c>
      <c r="S1048" t="str">
        <f ca="1">IF(Table1[[#This Row],[Experience]]&gt;5,"Yes","No")</f>
        <v>No</v>
      </c>
      <c r="T1048" t="str">
        <f>TEXT(Table1[[#This Row],[Joining Date]],"mmmm")</f>
        <v>December</v>
      </c>
      <c r="U1048" t="str">
        <f>TEXT(Table1[[#This Row],[Joining Date]],"yyyy")</f>
        <v>2021</v>
      </c>
      <c r="V1048" s="5">
        <f ca="1">TODAY()-Table1[[#This Row],[Joining Date]]</f>
        <v>1682</v>
      </c>
      <c r="W1048" t="str">
        <f>LEFT(Table1[[#This Row],[Employee Name]],FIND(" ",Table1[[#This Row],[Employee Name]])-1)</f>
        <v>Pooja</v>
      </c>
      <c r="X1048" t="str">
        <f>RIGHT(Table1[[#This Row],[Employee Name]],LEN(Table1[[#This Row],[Employee Name]])-FIND(" ",Table1[[#This Row],[Employee Name]]))</f>
        <v>Das</v>
      </c>
      <c r="Y1048" t="str">
        <f>Table1[[#This Row],[Department]]&amp;"-"&amp;Table1[[#This Row],[Employee ID]]</f>
        <v>Finance-E01699</v>
      </c>
      <c r="Z1048" t="str">
        <f>LEFT(Table1[[#This Row],[Department]],3)</f>
        <v>Fin</v>
      </c>
      <c r="AA1048" t="str">
        <f>_xlfn.XLOOKUP(Table1[[#This Row],[Manager ID]],MANAGERS!A:A,MANAGERS!B:B)</f>
        <v>Manager_14</v>
      </c>
      <c r="AB1048" t="str" cm="1">
        <f t="array" ref="AB1048">_xlfn.XLOOKUP(Table1[[#This Row],[Manager ID]],Table2[[#All],[Manager ID]],Table2[[#All],[Department Head]])</f>
        <v>Marketing</v>
      </c>
      <c r="AC1048" s="2">
        <f>_xlfn.XLOOKUP(Table1[[#This Row],[City]],L:L,O:O)</f>
        <v>0.23685887225230964</v>
      </c>
      <c r="AD1048" t="str" cm="1">
        <f t="array" ref="AD1048">_xlfn.IFS(Table1[[#This Row],[Performance Score]]&gt;=90,"Excellent",Table1[[#This Row],[Performance Score]]&gt;=75,"Good",Table1[[#This Row],[Performance Score]]&gt;=60,"Average",Table1[[#This Row],[Performance Score]]&lt;=60,"Need Improvement")</f>
        <v>Excellent</v>
      </c>
      <c r="AE1048" t="str">
        <f>IF(AND(Table1[[#This Row],[Attendance %]]&gt;=80,(Table1[[#This Row],[Performance Score]]&gt;=80)),"Eligible","Not Eligible")</f>
        <v>Eligible</v>
      </c>
      <c r="AF1048" t="str">
        <f>IF(Table1[[#This Row],[Performance Score]]&gt;=80,"High Performer","Low Performer")</f>
        <v>High Performer</v>
      </c>
      <c r="AG1048" t="str" cm="1">
        <f t="array" aca="1" ref="AG1048" ca="1">_xlfn.IFS(Table1[[#This Row],[Experience]]&lt;=3,"Junior",Table1[[#This Row],[Experience]]&lt;=7,"Mid Level",Table1[[#This Row],[Experience]]&gt;=7,"Senior")</f>
        <v>Mid Level</v>
      </c>
      <c r="AH1048" t="str">
        <f>IF(Table1[[#This Row],[Attendance %]]&gt;75,"OK","Below 75")</f>
        <v>OK</v>
      </c>
      <c r="AI1048" t="b">
        <f>ISBLANK(Table1[[#This Row],[Employee ID]])</f>
        <v>0</v>
      </c>
      <c r="AJ1048" t="b">
        <f>ISNUMBER(Table1[[#This Row],[Total Salary  ]])</f>
        <v>1</v>
      </c>
      <c r="AK1048" t="str">
        <f>IFERROR(_xlfn.XLOOKUP(Table1[[#This Row],[Manager ID]],MANAGERS!A:A,MANAGERS!B:B),"Not Found")</f>
        <v>Manager_14</v>
      </c>
    </row>
    <row r="1049" spans="1:37" x14ac:dyDescent="0.2">
      <c r="A1049" t="s">
        <v>4119</v>
      </c>
      <c r="B1049" t="s">
        <v>71</v>
      </c>
      <c r="C1049" t="s">
        <v>21</v>
      </c>
      <c r="D1049" t="s">
        <v>25</v>
      </c>
      <c r="E1049" t="s">
        <v>30</v>
      </c>
      <c r="F1049" s="1">
        <v>45530</v>
      </c>
      <c r="G1049" s="1">
        <v>36177</v>
      </c>
      <c r="H1049">
        <v>104004</v>
      </c>
      <c r="I1049">
        <v>15044</v>
      </c>
      <c r="J1049">
        <v>100</v>
      </c>
      <c r="K1049">
        <v>70</v>
      </c>
      <c r="L1049" t="s">
        <v>27</v>
      </c>
      <c r="M1049">
        <v>106</v>
      </c>
      <c r="N1049">
        <f>Table1[[#This Row],[Basic Salary]]+Table1[[#This Row],[Bonus]]</f>
        <v>119048</v>
      </c>
      <c r="O1049" s="2">
        <f>Table1[[#This Row],[Bonus]]/Table1[[#This Row],[Basic Salary]]</f>
        <v>0.14464828275835545</v>
      </c>
      <c r="P1049">
        <f ca="1">DATEDIF(Table1[[#This Row],[Date of Birth]],TODAY(),"Y")</f>
        <v>27</v>
      </c>
      <c r="Q1049">
        <f ca="1">DATEDIF(Table1[[#This Row],[Joining Date]],TODAY(),"Y")</f>
        <v>1</v>
      </c>
      <c r="R1049" t="str">
        <f ca="1">IF(YEAR(Table1[[#This Row],[Joining Date]])=YEAR(TODAY()),"Yes","No")</f>
        <v>No</v>
      </c>
      <c r="S1049" t="str">
        <f ca="1">IF(Table1[[#This Row],[Experience]]&gt;5,"Yes","No")</f>
        <v>No</v>
      </c>
      <c r="T1049" t="str">
        <f>TEXT(Table1[[#This Row],[Joining Date]],"mmmm")</f>
        <v>August</v>
      </c>
      <c r="U1049" t="str">
        <f>TEXT(Table1[[#This Row],[Joining Date]],"yyyy")</f>
        <v>2024</v>
      </c>
      <c r="V1049" s="5">
        <f ca="1">TODAY()-Table1[[#This Row],[Joining Date]]</f>
        <v>709</v>
      </c>
      <c r="W1049" t="str">
        <f>LEFT(Table1[[#This Row],[Employee Name]],FIND(" ",Table1[[#This Row],[Employee Name]])-1)</f>
        <v>Sneha</v>
      </c>
      <c r="X1049" t="str">
        <f>RIGHT(Table1[[#This Row],[Employee Name]],LEN(Table1[[#This Row],[Employee Name]])-FIND(" ",Table1[[#This Row],[Employee Name]]))</f>
        <v>Iyer</v>
      </c>
      <c r="Y1049" t="str">
        <f>Table1[[#This Row],[Department]]&amp;"-"&amp;Table1[[#This Row],[Employee ID]]</f>
        <v>Finance-E04063</v>
      </c>
      <c r="Z1049" t="str">
        <f>LEFT(Table1[[#This Row],[Department]],3)</f>
        <v>Fin</v>
      </c>
      <c r="AA1049" t="str">
        <f>_xlfn.XLOOKUP(Table1[[#This Row],[Manager ID]],MANAGERS!A:A,MANAGERS!B:B)</f>
        <v>Manager_6</v>
      </c>
      <c r="AB1049" t="str" cm="1">
        <f t="array" ref="AB1049">_xlfn.XLOOKUP(Table1[[#This Row],[Manager ID]],Table2[[#All],[Manager ID]],Table2[[#All],[Department Head]])</f>
        <v>HR</v>
      </c>
      <c r="AC1049" s="2">
        <f>_xlfn.XLOOKUP(Table1[[#This Row],[City]],L:L,O:O)</f>
        <v>0.23674293405114402</v>
      </c>
      <c r="AD1049" t="str" cm="1">
        <f t="array" ref="AD1049">_xlfn.IFS(Table1[[#This Row],[Performance Score]]&gt;=90,"Excellent",Table1[[#This Row],[Performance Score]]&gt;=75,"Good",Table1[[#This Row],[Performance Score]]&gt;=60,"Average",Table1[[#This Row],[Performance Score]]&lt;=60,"Need Improvement")</f>
        <v>Average</v>
      </c>
      <c r="AE1049" t="str">
        <f>IF(AND(Table1[[#This Row],[Attendance %]]&gt;=80,(Table1[[#This Row],[Performance Score]]&gt;=80)),"Eligible","Not Eligible")</f>
        <v>Not Eligible</v>
      </c>
      <c r="AF1049" t="str">
        <f>IF(Table1[[#This Row],[Performance Score]]&gt;=80,"High Performer","Low Performer")</f>
        <v>Low Performer</v>
      </c>
      <c r="AG1049" t="str" cm="1">
        <f t="array" aca="1" ref="AG1049" ca="1">_xlfn.IFS(Table1[[#This Row],[Experience]]&lt;=3,"Junior",Table1[[#This Row],[Experience]]&lt;=7,"Mid Level",Table1[[#This Row],[Experience]]&gt;=7,"Senior")</f>
        <v>Junior</v>
      </c>
      <c r="AH1049" t="str">
        <f>IF(Table1[[#This Row],[Attendance %]]&gt;75,"OK","Below 75")</f>
        <v>OK</v>
      </c>
      <c r="AI1049" t="b">
        <f>ISBLANK(Table1[[#This Row],[Employee ID]])</f>
        <v>0</v>
      </c>
      <c r="AJ1049" t="b">
        <f>ISNUMBER(Table1[[#This Row],[Total Salary  ]])</f>
        <v>1</v>
      </c>
      <c r="AK1049" t="str">
        <f>IFERROR(_xlfn.XLOOKUP(Table1[[#This Row],[Manager ID]],MANAGERS!A:A,MANAGERS!B:B),"Not Found")</f>
        <v>Manager_6</v>
      </c>
    </row>
    <row r="1050" spans="1:37" x14ac:dyDescent="0.2">
      <c r="A1050" t="s">
        <v>4868</v>
      </c>
      <c r="B1050" t="s">
        <v>93</v>
      </c>
      <c r="C1050" t="s">
        <v>15</v>
      </c>
      <c r="D1050" t="s">
        <v>25</v>
      </c>
      <c r="E1050" t="s">
        <v>65</v>
      </c>
      <c r="F1050" s="1">
        <v>45621</v>
      </c>
      <c r="G1050" s="1">
        <v>29928</v>
      </c>
      <c r="H1050">
        <v>98956</v>
      </c>
      <c r="I1050">
        <v>20086</v>
      </c>
      <c r="J1050">
        <v>61</v>
      </c>
      <c r="K1050">
        <v>45</v>
      </c>
      <c r="L1050" t="s">
        <v>23</v>
      </c>
      <c r="M1050">
        <v>119</v>
      </c>
      <c r="N1050">
        <f>Table1[[#This Row],[Basic Salary]]+Table1[[#This Row],[Bonus]]</f>
        <v>119042</v>
      </c>
      <c r="O1050" s="2">
        <f>Table1[[#This Row],[Bonus]]/Table1[[#This Row],[Basic Salary]]</f>
        <v>0.20297910182303247</v>
      </c>
      <c r="P1050">
        <f ca="1">DATEDIF(Table1[[#This Row],[Date of Birth]],TODAY(),"Y")</f>
        <v>44</v>
      </c>
      <c r="Q1050">
        <f ca="1">DATEDIF(Table1[[#This Row],[Joining Date]],TODAY(),"Y")</f>
        <v>1</v>
      </c>
      <c r="R1050" t="str">
        <f ca="1">IF(YEAR(Table1[[#This Row],[Joining Date]])=YEAR(TODAY()),"Yes","No")</f>
        <v>No</v>
      </c>
      <c r="S1050" t="str">
        <f ca="1">IF(Table1[[#This Row],[Experience]]&gt;5,"Yes","No")</f>
        <v>No</v>
      </c>
      <c r="T1050" t="str">
        <f>TEXT(Table1[[#This Row],[Joining Date]],"mmmm")</f>
        <v>November</v>
      </c>
      <c r="U1050" t="str">
        <f>TEXT(Table1[[#This Row],[Joining Date]],"yyyy")</f>
        <v>2024</v>
      </c>
      <c r="V1050" s="5">
        <f ca="1">TODAY()-Table1[[#This Row],[Joining Date]]</f>
        <v>618</v>
      </c>
      <c r="W1050" t="str">
        <f>LEFT(Table1[[#This Row],[Employee Name]],FIND(" ",Table1[[#This Row],[Employee Name]])-1)</f>
        <v>Priya</v>
      </c>
      <c r="X1050" t="str">
        <f>RIGHT(Table1[[#This Row],[Employee Name]],LEN(Table1[[#This Row],[Employee Name]])-FIND(" ",Table1[[#This Row],[Employee Name]]))</f>
        <v>Reddy</v>
      </c>
      <c r="Y1050" t="str">
        <f>Table1[[#This Row],[Department]]&amp;"-"&amp;Table1[[#This Row],[Employee ID]]</f>
        <v>Finance-E04812</v>
      </c>
      <c r="Z1050" t="str">
        <f>LEFT(Table1[[#This Row],[Department]],3)</f>
        <v>Fin</v>
      </c>
      <c r="AA1050" t="str">
        <f>_xlfn.XLOOKUP(Table1[[#This Row],[Manager ID]],MANAGERS!A:A,MANAGERS!B:B)</f>
        <v>Manager_19</v>
      </c>
      <c r="AB1050" t="str" cm="1">
        <f t="array" ref="AB1050">_xlfn.XLOOKUP(Table1[[#This Row],[Manager ID]],Table2[[#All],[Manager ID]],Table2[[#All],[Department Head]])</f>
        <v>Support</v>
      </c>
      <c r="AC1050" s="2">
        <f>_xlfn.XLOOKUP(Table1[[#This Row],[City]],L:L,O:O)</f>
        <v>0.23486488519629886</v>
      </c>
      <c r="AD1050" t="str" cm="1">
        <f t="array" ref="AD1050">_xlfn.IFS(Table1[[#This Row],[Performance Score]]&gt;=90,"Excellent",Table1[[#This Row],[Performance Score]]&gt;=75,"Good",Table1[[#This Row],[Performance Score]]&gt;=60,"Average",Table1[[#This Row],[Performance Score]]&lt;=60,"Need Improvement")</f>
        <v>Need Improvement</v>
      </c>
      <c r="AE1050" t="str">
        <f>IF(AND(Table1[[#This Row],[Attendance %]]&gt;=80,(Table1[[#This Row],[Performance Score]]&gt;=80)),"Eligible","Not Eligible")</f>
        <v>Not Eligible</v>
      </c>
      <c r="AF1050" t="str">
        <f>IF(Table1[[#This Row],[Performance Score]]&gt;=80,"High Performer","Low Performer")</f>
        <v>Low Performer</v>
      </c>
      <c r="AG1050" t="str" cm="1">
        <f t="array" aca="1" ref="AG1050" ca="1">_xlfn.IFS(Table1[[#This Row],[Experience]]&lt;=3,"Junior",Table1[[#This Row],[Experience]]&lt;=7,"Mid Level",Table1[[#This Row],[Experience]]&gt;=7,"Senior")</f>
        <v>Junior</v>
      </c>
      <c r="AH1050" t="str">
        <f>IF(Table1[[#This Row],[Attendance %]]&gt;75,"OK","Below 75")</f>
        <v>Below 75</v>
      </c>
      <c r="AI1050" t="b">
        <f>ISBLANK(Table1[[#This Row],[Employee ID]])</f>
        <v>0</v>
      </c>
      <c r="AJ1050" t="b">
        <f>ISNUMBER(Table1[[#This Row],[Total Salary  ]])</f>
        <v>1</v>
      </c>
      <c r="AK1050" t="str">
        <f>IFERROR(_xlfn.XLOOKUP(Table1[[#This Row],[Manager ID]],MANAGERS!A:A,MANAGERS!B:B),"Not Found")</f>
        <v>Manager_19</v>
      </c>
    </row>
    <row r="1051" spans="1:37" x14ac:dyDescent="0.2">
      <c r="A1051" t="s">
        <v>2641</v>
      </c>
      <c r="B1051" t="s">
        <v>89</v>
      </c>
      <c r="C1051" t="s">
        <v>15</v>
      </c>
      <c r="D1051" t="s">
        <v>43</v>
      </c>
      <c r="E1051" t="s">
        <v>17</v>
      </c>
      <c r="F1051" s="1">
        <v>45957</v>
      </c>
      <c r="G1051" s="1">
        <v>39135</v>
      </c>
      <c r="H1051">
        <v>98189</v>
      </c>
      <c r="I1051">
        <v>20825</v>
      </c>
      <c r="J1051">
        <v>62</v>
      </c>
      <c r="K1051">
        <v>78</v>
      </c>
      <c r="L1051" t="s">
        <v>37</v>
      </c>
      <c r="M1051">
        <v>102</v>
      </c>
      <c r="N1051">
        <f>Table1[[#This Row],[Basic Salary]]+Table1[[#This Row],[Bonus]]</f>
        <v>119014</v>
      </c>
      <c r="O1051" s="2">
        <f>Table1[[#This Row],[Bonus]]/Table1[[#This Row],[Basic Salary]]</f>
        <v>0.21209096741997577</v>
      </c>
      <c r="P1051">
        <f ca="1">DATEDIF(Table1[[#This Row],[Date of Birth]],TODAY(),"Y")</f>
        <v>19</v>
      </c>
      <c r="Q1051">
        <f ca="1">DATEDIF(Table1[[#This Row],[Joining Date]],TODAY(),"Y")</f>
        <v>0</v>
      </c>
      <c r="R1051" t="str">
        <f ca="1">IF(YEAR(Table1[[#This Row],[Joining Date]])=YEAR(TODAY()),"Yes","No")</f>
        <v>No</v>
      </c>
      <c r="S1051" t="str">
        <f ca="1">IF(Table1[[#This Row],[Experience]]&gt;5,"Yes","No")</f>
        <v>No</v>
      </c>
      <c r="T1051" t="str">
        <f>TEXT(Table1[[#This Row],[Joining Date]],"mmmm")</f>
        <v>October</v>
      </c>
      <c r="U1051" t="str">
        <f>TEXT(Table1[[#This Row],[Joining Date]],"yyyy")</f>
        <v>2025</v>
      </c>
      <c r="V1051" s="5">
        <f ca="1">TODAY()-Table1[[#This Row],[Joining Date]]</f>
        <v>282</v>
      </c>
      <c r="W1051" t="str">
        <f>LEFT(Table1[[#This Row],[Employee Name]],FIND(" ",Table1[[#This Row],[Employee Name]])-1)</f>
        <v>Tarun</v>
      </c>
      <c r="X1051" t="str">
        <f>RIGHT(Table1[[#This Row],[Employee Name]],LEN(Table1[[#This Row],[Employee Name]])-FIND(" ",Table1[[#This Row],[Employee Name]]))</f>
        <v>Verma</v>
      </c>
      <c r="Y1051" t="str">
        <f>Table1[[#This Row],[Department]]&amp;"-"&amp;Table1[[#This Row],[Employee ID]]</f>
        <v>Operations-E02585</v>
      </c>
      <c r="Z1051" t="str">
        <f>LEFT(Table1[[#This Row],[Department]],3)</f>
        <v>Ope</v>
      </c>
      <c r="AA1051" t="str">
        <f>_xlfn.XLOOKUP(Table1[[#This Row],[Manager ID]],MANAGERS!A:A,MANAGERS!B:B)</f>
        <v>Manager_2</v>
      </c>
      <c r="AB1051" t="str" cm="1">
        <f t="array" ref="AB1051">_xlfn.XLOOKUP(Table1[[#This Row],[Manager ID]],Table2[[#All],[Manager ID]],Table2[[#All],[Department Head]])</f>
        <v>Sales</v>
      </c>
      <c r="AC1051" s="2">
        <f>_xlfn.XLOOKUP(Table1[[#This Row],[City]],L:L,O:O)</f>
        <v>0.24036902712549932</v>
      </c>
      <c r="AD1051" t="str" cm="1">
        <f t="array" ref="AD1051">_xlfn.IFS(Table1[[#This Row],[Performance Score]]&gt;=90,"Excellent",Table1[[#This Row],[Performance Score]]&gt;=75,"Good",Table1[[#This Row],[Performance Score]]&gt;=60,"Average",Table1[[#This Row],[Performance Score]]&lt;=60,"Need Improvement")</f>
        <v>Good</v>
      </c>
      <c r="AE1051" t="str">
        <f>IF(AND(Table1[[#This Row],[Attendance %]]&gt;=80,(Table1[[#This Row],[Performance Score]]&gt;=80)),"Eligible","Not Eligible")</f>
        <v>Not Eligible</v>
      </c>
      <c r="AF1051" t="str">
        <f>IF(Table1[[#This Row],[Performance Score]]&gt;=80,"High Performer","Low Performer")</f>
        <v>Low Performer</v>
      </c>
      <c r="AG1051" t="str" cm="1">
        <f t="array" aca="1" ref="AG1051" ca="1">_xlfn.IFS(Table1[[#This Row],[Experience]]&lt;=3,"Junior",Table1[[#This Row],[Experience]]&lt;=7,"Mid Level",Table1[[#This Row],[Experience]]&gt;=7,"Senior")</f>
        <v>Junior</v>
      </c>
      <c r="AH1051" t="str">
        <f>IF(Table1[[#This Row],[Attendance %]]&gt;75,"OK","Below 75")</f>
        <v>Below 75</v>
      </c>
      <c r="AI1051" t="b">
        <f>ISBLANK(Table1[[#This Row],[Employee ID]])</f>
        <v>0</v>
      </c>
      <c r="AJ1051" t="b">
        <f>ISNUMBER(Table1[[#This Row],[Total Salary  ]])</f>
        <v>1</v>
      </c>
      <c r="AK1051" t="str">
        <f>IFERROR(_xlfn.XLOOKUP(Table1[[#This Row],[Manager ID]],MANAGERS!A:A,MANAGERS!B:B),"Not Found")</f>
        <v>Manager_2</v>
      </c>
    </row>
    <row r="1052" spans="1:37" x14ac:dyDescent="0.2">
      <c r="A1052" t="s">
        <v>2052</v>
      </c>
      <c r="B1052" t="s">
        <v>69</v>
      </c>
      <c r="C1052" t="s">
        <v>21</v>
      </c>
      <c r="D1052" t="s">
        <v>25</v>
      </c>
      <c r="E1052" t="s">
        <v>26</v>
      </c>
      <c r="F1052" s="1">
        <v>46002</v>
      </c>
      <c r="G1052" s="1">
        <v>40843</v>
      </c>
      <c r="H1052">
        <v>109884</v>
      </c>
      <c r="I1052">
        <v>9121</v>
      </c>
      <c r="J1052">
        <v>66</v>
      </c>
      <c r="K1052">
        <v>72</v>
      </c>
      <c r="L1052" t="s">
        <v>23</v>
      </c>
      <c r="M1052">
        <v>109</v>
      </c>
      <c r="N1052">
        <f>Table1[[#This Row],[Basic Salary]]+Table1[[#This Row],[Bonus]]</f>
        <v>119005</v>
      </c>
      <c r="O1052" s="2">
        <f>Table1[[#This Row],[Bonus]]/Table1[[#This Row],[Basic Salary]]</f>
        <v>8.3005715117760545E-2</v>
      </c>
      <c r="P1052">
        <f ca="1">DATEDIF(Table1[[#This Row],[Date of Birth]],TODAY(),"Y")</f>
        <v>14</v>
      </c>
      <c r="Q1052">
        <f ca="1">DATEDIF(Table1[[#This Row],[Joining Date]],TODAY(),"Y")</f>
        <v>0</v>
      </c>
      <c r="R1052" t="str">
        <f ca="1">IF(YEAR(Table1[[#This Row],[Joining Date]])=YEAR(TODAY()),"Yes","No")</f>
        <v>No</v>
      </c>
      <c r="S1052" t="str">
        <f ca="1">IF(Table1[[#This Row],[Experience]]&gt;5,"Yes","No")</f>
        <v>No</v>
      </c>
      <c r="T1052" t="str">
        <f>TEXT(Table1[[#This Row],[Joining Date]],"mmmm")</f>
        <v>December</v>
      </c>
      <c r="U1052" t="str">
        <f>TEXT(Table1[[#This Row],[Joining Date]],"yyyy")</f>
        <v>2025</v>
      </c>
      <c r="V1052" s="5">
        <f ca="1">TODAY()-Table1[[#This Row],[Joining Date]]</f>
        <v>237</v>
      </c>
      <c r="W1052" t="str">
        <f>LEFT(Table1[[#This Row],[Employee Name]],FIND(" ",Table1[[#This Row],[Employee Name]])-1)</f>
        <v>Neha</v>
      </c>
      <c r="X1052" t="str">
        <f>RIGHT(Table1[[#This Row],[Employee Name]],LEN(Table1[[#This Row],[Employee Name]])-FIND(" ",Table1[[#This Row],[Employee Name]]))</f>
        <v>Kulkarni</v>
      </c>
      <c r="Y1052" t="str">
        <f>Table1[[#This Row],[Department]]&amp;"-"&amp;Table1[[#This Row],[Employee ID]]</f>
        <v>Finance-E01996</v>
      </c>
      <c r="Z1052" t="str">
        <f>LEFT(Table1[[#This Row],[Department]],3)</f>
        <v>Fin</v>
      </c>
      <c r="AA1052" t="str">
        <f>_xlfn.XLOOKUP(Table1[[#This Row],[Manager ID]],MANAGERS!A:A,MANAGERS!B:B)</f>
        <v>Manager_9</v>
      </c>
      <c r="AB1052" t="str" cm="1">
        <f t="array" ref="AB1052">_xlfn.XLOOKUP(Table1[[#This Row],[Manager ID]],Table2[[#All],[Manager ID]],Table2[[#All],[Department Head]])</f>
        <v>Sales</v>
      </c>
      <c r="AC1052" s="2">
        <f>_xlfn.XLOOKUP(Table1[[#This Row],[City]],L:L,O:O)</f>
        <v>0.23486488519629886</v>
      </c>
      <c r="AD1052" t="str" cm="1">
        <f t="array" ref="AD1052">_xlfn.IFS(Table1[[#This Row],[Performance Score]]&gt;=90,"Excellent",Table1[[#This Row],[Performance Score]]&gt;=75,"Good",Table1[[#This Row],[Performance Score]]&gt;=60,"Average",Table1[[#This Row],[Performance Score]]&lt;=60,"Need Improvement")</f>
        <v>Average</v>
      </c>
      <c r="AE1052" t="str">
        <f>IF(AND(Table1[[#This Row],[Attendance %]]&gt;=80,(Table1[[#This Row],[Performance Score]]&gt;=80)),"Eligible","Not Eligible")</f>
        <v>Not Eligible</v>
      </c>
      <c r="AF1052" t="str">
        <f>IF(Table1[[#This Row],[Performance Score]]&gt;=80,"High Performer","Low Performer")</f>
        <v>Low Performer</v>
      </c>
      <c r="AG1052" t="str" cm="1">
        <f t="array" aca="1" ref="AG1052" ca="1">_xlfn.IFS(Table1[[#This Row],[Experience]]&lt;=3,"Junior",Table1[[#This Row],[Experience]]&lt;=7,"Mid Level",Table1[[#This Row],[Experience]]&gt;=7,"Senior")</f>
        <v>Junior</v>
      </c>
      <c r="AH1052" t="str">
        <f>IF(Table1[[#This Row],[Attendance %]]&gt;75,"OK","Below 75")</f>
        <v>Below 75</v>
      </c>
      <c r="AI1052" t="b">
        <f>ISBLANK(Table1[[#This Row],[Employee ID]])</f>
        <v>0</v>
      </c>
      <c r="AJ1052" t="b">
        <f>ISNUMBER(Table1[[#This Row],[Total Salary  ]])</f>
        <v>1</v>
      </c>
      <c r="AK1052" t="str">
        <f>IFERROR(_xlfn.XLOOKUP(Table1[[#This Row],[Manager ID]],MANAGERS!A:A,MANAGERS!B:B),"Not Found")</f>
        <v>Manager_9</v>
      </c>
    </row>
    <row r="1053" spans="1:37" x14ac:dyDescent="0.2">
      <c r="A1053" t="s">
        <v>1957</v>
      </c>
      <c r="B1053" t="s">
        <v>42</v>
      </c>
      <c r="C1053" t="s">
        <v>15</v>
      </c>
      <c r="D1053" t="s">
        <v>81</v>
      </c>
      <c r="E1053" t="s">
        <v>30</v>
      </c>
      <c r="F1053" s="1">
        <v>43169</v>
      </c>
      <c r="G1053" s="1">
        <v>37737</v>
      </c>
      <c r="H1053">
        <v>93785</v>
      </c>
      <c r="I1053">
        <v>25214</v>
      </c>
      <c r="J1053">
        <v>84</v>
      </c>
      <c r="K1053">
        <v>64</v>
      </c>
      <c r="L1053" t="s">
        <v>23</v>
      </c>
      <c r="M1053">
        <v>120</v>
      </c>
      <c r="N1053">
        <f>Table1[[#This Row],[Basic Salary]]+Table1[[#This Row],[Bonus]]</f>
        <v>118999</v>
      </c>
      <c r="O1053" s="2">
        <f>Table1[[#This Row],[Bonus]]/Table1[[#This Row],[Basic Salary]]</f>
        <v>0.26884896305379324</v>
      </c>
      <c r="P1053">
        <f ca="1">DATEDIF(Table1[[#This Row],[Date of Birth]],TODAY(),"Y")</f>
        <v>23</v>
      </c>
      <c r="Q1053">
        <f ca="1">DATEDIF(Table1[[#This Row],[Joining Date]],TODAY(),"Y")</f>
        <v>8</v>
      </c>
      <c r="R1053" t="str">
        <f ca="1">IF(YEAR(Table1[[#This Row],[Joining Date]])=YEAR(TODAY()),"Yes","No")</f>
        <v>No</v>
      </c>
      <c r="S1053" t="str">
        <f ca="1">IF(Table1[[#This Row],[Experience]]&gt;5,"Yes","No")</f>
        <v>Yes</v>
      </c>
      <c r="T1053" t="str">
        <f>TEXT(Table1[[#This Row],[Joining Date]],"mmmm")</f>
        <v>March</v>
      </c>
      <c r="U1053" t="str">
        <f>TEXT(Table1[[#This Row],[Joining Date]],"yyyy")</f>
        <v>2018</v>
      </c>
      <c r="V1053" s="5">
        <f ca="1">TODAY()-Table1[[#This Row],[Joining Date]]</f>
        <v>3070</v>
      </c>
      <c r="W1053" t="str">
        <f>LEFT(Table1[[#This Row],[Employee Name]],FIND(" ",Table1[[#This Row],[Employee Name]])-1)</f>
        <v>Krishna</v>
      </c>
      <c r="X1053" t="str">
        <f>RIGHT(Table1[[#This Row],[Employee Name]],LEN(Table1[[#This Row],[Employee Name]])-FIND(" ",Table1[[#This Row],[Employee Name]]))</f>
        <v>Chaitanya</v>
      </c>
      <c r="Y1053" t="str">
        <f>Table1[[#This Row],[Department]]&amp;"-"&amp;Table1[[#This Row],[Employee ID]]</f>
        <v>Sales-E01901</v>
      </c>
      <c r="Z1053" t="str">
        <f>LEFT(Table1[[#This Row],[Department]],3)</f>
        <v>Sal</v>
      </c>
      <c r="AA1053" t="str">
        <f>_xlfn.XLOOKUP(Table1[[#This Row],[Manager ID]],MANAGERS!A:A,MANAGERS!B:B)</f>
        <v>Manager_20</v>
      </c>
      <c r="AB1053" t="str" cm="1">
        <f t="array" ref="AB1053">_xlfn.XLOOKUP(Table1[[#This Row],[Manager ID]],Table2[[#All],[Manager ID]],Table2[[#All],[Department Head]])</f>
        <v>Operations</v>
      </c>
      <c r="AC1053" s="2">
        <f>_xlfn.XLOOKUP(Table1[[#This Row],[City]],L:L,O:O)</f>
        <v>0.23486488519629886</v>
      </c>
      <c r="AD1053" t="str" cm="1">
        <f t="array" ref="AD1053">_xlfn.IFS(Table1[[#This Row],[Performance Score]]&gt;=90,"Excellent",Table1[[#This Row],[Performance Score]]&gt;=75,"Good",Table1[[#This Row],[Performance Score]]&gt;=60,"Average",Table1[[#This Row],[Performance Score]]&lt;=60,"Need Improvement")</f>
        <v>Average</v>
      </c>
      <c r="AE1053" t="str">
        <f>IF(AND(Table1[[#This Row],[Attendance %]]&gt;=80,(Table1[[#This Row],[Performance Score]]&gt;=80)),"Eligible","Not Eligible")</f>
        <v>Not Eligible</v>
      </c>
      <c r="AF1053" t="str">
        <f>IF(Table1[[#This Row],[Performance Score]]&gt;=80,"High Performer","Low Performer")</f>
        <v>Low Performer</v>
      </c>
      <c r="AG1053" t="str" cm="1">
        <f t="array" aca="1" ref="AG1053" ca="1">_xlfn.IFS(Table1[[#This Row],[Experience]]&lt;=3,"Junior",Table1[[#This Row],[Experience]]&lt;=7,"Mid Level",Table1[[#This Row],[Experience]]&gt;=7,"Senior")</f>
        <v>Senior</v>
      </c>
      <c r="AH1053" t="str">
        <f>IF(Table1[[#This Row],[Attendance %]]&gt;75,"OK","Below 75")</f>
        <v>OK</v>
      </c>
      <c r="AI1053" t="b">
        <f>ISBLANK(Table1[[#This Row],[Employee ID]])</f>
        <v>0</v>
      </c>
      <c r="AJ1053" t="b">
        <f>ISNUMBER(Table1[[#This Row],[Total Salary  ]])</f>
        <v>1</v>
      </c>
      <c r="AK1053" t="str">
        <f>IFERROR(_xlfn.XLOOKUP(Table1[[#This Row],[Manager ID]],MANAGERS!A:A,MANAGERS!B:B),"Not Found")</f>
        <v>Manager_20</v>
      </c>
    </row>
    <row r="1054" spans="1:37" x14ac:dyDescent="0.2">
      <c r="A1054" t="s">
        <v>2098</v>
      </c>
      <c r="B1054" t="s">
        <v>129</v>
      </c>
      <c r="C1054" t="s">
        <v>15</v>
      </c>
      <c r="D1054" t="s">
        <v>43</v>
      </c>
      <c r="E1054" t="s">
        <v>26</v>
      </c>
      <c r="F1054" s="1">
        <v>44290</v>
      </c>
      <c r="G1054" s="1">
        <v>38321</v>
      </c>
      <c r="H1054">
        <v>93162</v>
      </c>
      <c r="I1054">
        <v>25816</v>
      </c>
      <c r="J1054">
        <v>96</v>
      </c>
      <c r="K1054">
        <v>47</v>
      </c>
      <c r="L1054" t="s">
        <v>27</v>
      </c>
      <c r="M1054">
        <v>117</v>
      </c>
      <c r="N1054">
        <f>Table1[[#This Row],[Basic Salary]]+Table1[[#This Row],[Bonus]]</f>
        <v>118978</v>
      </c>
      <c r="O1054" s="2">
        <f>Table1[[#This Row],[Bonus]]/Table1[[#This Row],[Basic Salary]]</f>
        <v>0.27710869238530733</v>
      </c>
      <c r="P1054">
        <f ca="1">DATEDIF(Table1[[#This Row],[Date of Birth]],TODAY(),"Y")</f>
        <v>21</v>
      </c>
      <c r="Q1054">
        <f ca="1">DATEDIF(Table1[[#This Row],[Joining Date]],TODAY(),"Y")</f>
        <v>5</v>
      </c>
      <c r="R1054" t="str">
        <f ca="1">IF(YEAR(Table1[[#This Row],[Joining Date]])=YEAR(TODAY()),"Yes","No")</f>
        <v>No</v>
      </c>
      <c r="S1054" t="str">
        <f ca="1">IF(Table1[[#This Row],[Experience]]&gt;5,"Yes","No")</f>
        <v>No</v>
      </c>
      <c r="T1054" t="str">
        <f>TEXT(Table1[[#This Row],[Joining Date]],"mmmm")</f>
        <v>April</v>
      </c>
      <c r="U1054" t="str">
        <f>TEXT(Table1[[#This Row],[Joining Date]],"yyyy")</f>
        <v>2021</v>
      </c>
      <c r="V1054" s="5">
        <f ca="1">TODAY()-Table1[[#This Row],[Joining Date]]</f>
        <v>1949</v>
      </c>
      <c r="W1054" t="str">
        <f>LEFT(Table1[[#This Row],[Employee Name]],FIND(" ",Table1[[#This Row],[Employee Name]])-1)</f>
        <v>Aarav</v>
      </c>
      <c r="X1054" t="str">
        <f>RIGHT(Table1[[#This Row],[Employee Name]],LEN(Table1[[#This Row],[Employee Name]])-FIND(" ",Table1[[#This Row],[Employee Name]]))</f>
        <v>Sharma</v>
      </c>
      <c r="Y1054" t="str">
        <f>Table1[[#This Row],[Department]]&amp;"-"&amp;Table1[[#This Row],[Employee ID]]</f>
        <v>Operations-E02042</v>
      </c>
      <c r="Z1054" t="str">
        <f>LEFT(Table1[[#This Row],[Department]],3)</f>
        <v>Ope</v>
      </c>
      <c r="AA1054" t="str">
        <f>_xlfn.XLOOKUP(Table1[[#This Row],[Manager ID]],MANAGERS!A:A,MANAGERS!B:B)</f>
        <v>Manager_17</v>
      </c>
      <c r="AB1054" t="str" cm="1">
        <f t="array" ref="AB1054">_xlfn.XLOOKUP(Table1[[#This Row],[Manager ID]],Table2[[#All],[Manager ID]],Table2[[#All],[Department Head]])</f>
        <v>Finance</v>
      </c>
      <c r="AC1054" s="2">
        <f>_xlfn.XLOOKUP(Table1[[#This Row],[City]],L:L,O:O)</f>
        <v>0.23674293405114402</v>
      </c>
      <c r="AD1054" t="str" cm="1">
        <f t="array" ref="AD1054">_xlfn.IFS(Table1[[#This Row],[Performance Score]]&gt;=90,"Excellent",Table1[[#This Row],[Performance Score]]&gt;=75,"Good",Table1[[#This Row],[Performance Score]]&gt;=60,"Average",Table1[[#This Row],[Performance Score]]&lt;=60,"Need Improvement")</f>
        <v>Need Improvement</v>
      </c>
      <c r="AE1054" t="str">
        <f>IF(AND(Table1[[#This Row],[Attendance %]]&gt;=80,(Table1[[#This Row],[Performance Score]]&gt;=80)),"Eligible","Not Eligible")</f>
        <v>Not Eligible</v>
      </c>
      <c r="AF1054" t="str">
        <f>IF(Table1[[#This Row],[Performance Score]]&gt;=80,"High Performer","Low Performer")</f>
        <v>Low Performer</v>
      </c>
      <c r="AG1054" t="str" cm="1">
        <f t="array" aca="1" ref="AG1054" ca="1">_xlfn.IFS(Table1[[#This Row],[Experience]]&lt;=3,"Junior",Table1[[#This Row],[Experience]]&lt;=7,"Mid Level",Table1[[#This Row],[Experience]]&gt;=7,"Senior")</f>
        <v>Mid Level</v>
      </c>
      <c r="AH1054" t="str">
        <f>IF(Table1[[#This Row],[Attendance %]]&gt;75,"OK","Below 75")</f>
        <v>OK</v>
      </c>
      <c r="AI1054" t="b">
        <f>ISBLANK(Table1[[#This Row],[Employee ID]])</f>
        <v>0</v>
      </c>
      <c r="AJ1054" t="b">
        <f>ISNUMBER(Table1[[#This Row],[Total Salary  ]])</f>
        <v>1</v>
      </c>
      <c r="AK1054" t="str">
        <f>IFERROR(_xlfn.XLOOKUP(Table1[[#This Row],[Manager ID]],MANAGERS!A:A,MANAGERS!B:B),"Not Found")</f>
        <v>Manager_17</v>
      </c>
    </row>
    <row r="1055" spans="1:37" x14ac:dyDescent="0.2">
      <c r="A1055" t="s">
        <v>4714</v>
      </c>
      <c r="B1055" t="s">
        <v>62</v>
      </c>
      <c r="C1055" t="s">
        <v>15</v>
      </c>
      <c r="D1055" t="s">
        <v>46</v>
      </c>
      <c r="E1055" t="s">
        <v>65</v>
      </c>
      <c r="F1055" s="1">
        <v>45717</v>
      </c>
      <c r="G1055" s="1">
        <v>29767</v>
      </c>
      <c r="H1055">
        <v>98100</v>
      </c>
      <c r="I1055">
        <v>20862</v>
      </c>
      <c r="J1055">
        <v>75</v>
      </c>
      <c r="K1055">
        <v>73</v>
      </c>
      <c r="L1055" t="s">
        <v>34</v>
      </c>
      <c r="M1055">
        <v>111</v>
      </c>
      <c r="N1055">
        <f>Table1[[#This Row],[Basic Salary]]+Table1[[#This Row],[Bonus]]</f>
        <v>118962</v>
      </c>
      <c r="O1055" s="2">
        <f>Table1[[#This Row],[Bonus]]/Table1[[#This Row],[Basic Salary]]</f>
        <v>0.2126605504587156</v>
      </c>
      <c r="P1055">
        <f ca="1">DATEDIF(Table1[[#This Row],[Date of Birth]],TODAY(),"Y")</f>
        <v>45</v>
      </c>
      <c r="Q1055">
        <f ca="1">DATEDIF(Table1[[#This Row],[Joining Date]],TODAY(),"Y")</f>
        <v>1</v>
      </c>
      <c r="R1055" t="str">
        <f ca="1">IF(YEAR(Table1[[#This Row],[Joining Date]])=YEAR(TODAY()),"Yes","No")</f>
        <v>No</v>
      </c>
      <c r="S1055" t="str">
        <f ca="1">IF(Table1[[#This Row],[Experience]]&gt;5,"Yes","No")</f>
        <v>No</v>
      </c>
      <c r="T1055" t="str">
        <f>TEXT(Table1[[#This Row],[Joining Date]],"mmmm")</f>
        <v>March</v>
      </c>
      <c r="U1055" t="str">
        <f>TEXT(Table1[[#This Row],[Joining Date]],"yyyy")</f>
        <v>2025</v>
      </c>
      <c r="V1055" s="5">
        <f ca="1">TODAY()-Table1[[#This Row],[Joining Date]]</f>
        <v>522</v>
      </c>
      <c r="W1055" t="str">
        <f>LEFT(Table1[[#This Row],[Employee Name]],FIND(" ",Table1[[#This Row],[Employee Name]])-1)</f>
        <v>Kavya</v>
      </c>
      <c r="X1055" t="str">
        <f>RIGHT(Table1[[#This Row],[Employee Name]],LEN(Table1[[#This Row],[Employee Name]])-FIND(" ",Table1[[#This Row],[Employee Name]]))</f>
        <v>Nair</v>
      </c>
      <c r="Y1055" t="str">
        <f>Table1[[#This Row],[Department]]&amp;"-"&amp;Table1[[#This Row],[Employee ID]]</f>
        <v>Support-E04658</v>
      </c>
      <c r="Z1055" t="str">
        <f>LEFT(Table1[[#This Row],[Department]],3)</f>
        <v>Sup</v>
      </c>
      <c r="AA1055" t="str">
        <f>_xlfn.XLOOKUP(Table1[[#This Row],[Manager ID]],MANAGERS!A:A,MANAGERS!B:B)</f>
        <v>Manager_11</v>
      </c>
      <c r="AB1055" t="str" cm="1">
        <f t="array" ref="AB1055">_xlfn.XLOOKUP(Table1[[#This Row],[Manager ID]],Table2[[#All],[Manager ID]],Table2[[#All],[Department Head]])</f>
        <v>Marketing</v>
      </c>
      <c r="AC1055" s="2">
        <f>_xlfn.XLOOKUP(Table1[[#This Row],[City]],L:L,O:O)</f>
        <v>0.24030340748661314</v>
      </c>
      <c r="AD1055" t="str" cm="1">
        <f t="array" ref="AD1055">_xlfn.IFS(Table1[[#This Row],[Performance Score]]&gt;=90,"Excellent",Table1[[#This Row],[Performance Score]]&gt;=75,"Good",Table1[[#This Row],[Performance Score]]&gt;=60,"Average",Table1[[#This Row],[Performance Score]]&lt;=60,"Need Improvement")</f>
        <v>Average</v>
      </c>
      <c r="AE1055" t="str">
        <f>IF(AND(Table1[[#This Row],[Attendance %]]&gt;=80,(Table1[[#This Row],[Performance Score]]&gt;=80)),"Eligible","Not Eligible")</f>
        <v>Not Eligible</v>
      </c>
      <c r="AF1055" t="str">
        <f>IF(Table1[[#This Row],[Performance Score]]&gt;=80,"High Performer","Low Performer")</f>
        <v>Low Performer</v>
      </c>
      <c r="AG1055" t="str" cm="1">
        <f t="array" aca="1" ref="AG1055" ca="1">_xlfn.IFS(Table1[[#This Row],[Experience]]&lt;=3,"Junior",Table1[[#This Row],[Experience]]&lt;=7,"Mid Level",Table1[[#This Row],[Experience]]&gt;=7,"Senior")</f>
        <v>Junior</v>
      </c>
      <c r="AH1055" t="str">
        <f>IF(Table1[[#This Row],[Attendance %]]&gt;75,"OK","Below 75")</f>
        <v>Below 75</v>
      </c>
      <c r="AI1055" t="b">
        <f>ISBLANK(Table1[[#This Row],[Employee ID]])</f>
        <v>0</v>
      </c>
      <c r="AJ1055" t="b">
        <f>ISNUMBER(Table1[[#This Row],[Total Salary  ]])</f>
        <v>1</v>
      </c>
      <c r="AK1055" t="str">
        <f>IFERROR(_xlfn.XLOOKUP(Table1[[#This Row],[Manager ID]],MANAGERS!A:A,MANAGERS!B:B),"Not Found")</f>
        <v>Manager_11</v>
      </c>
    </row>
    <row r="1056" spans="1:37" x14ac:dyDescent="0.2">
      <c r="A1056" t="s">
        <v>2383</v>
      </c>
      <c r="B1056" t="s">
        <v>45</v>
      </c>
      <c r="C1056" t="s">
        <v>21</v>
      </c>
      <c r="D1056" t="s">
        <v>46</v>
      </c>
      <c r="E1056" t="s">
        <v>65</v>
      </c>
      <c r="F1056" s="1">
        <v>45800</v>
      </c>
      <c r="G1056" s="1">
        <v>29575</v>
      </c>
      <c r="H1056">
        <v>100411</v>
      </c>
      <c r="I1056">
        <v>18492</v>
      </c>
      <c r="J1056">
        <v>96</v>
      </c>
      <c r="K1056">
        <v>91</v>
      </c>
      <c r="L1056" t="s">
        <v>53</v>
      </c>
      <c r="M1056">
        <v>114</v>
      </c>
      <c r="N1056">
        <f>Table1[[#This Row],[Basic Salary]]+Table1[[#This Row],[Bonus]]</f>
        <v>118903</v>
      </c>
      <c r="O1056" s="2">
        <f>Table1[[#This Row],[Bonus]]/Table1[[#This Row],[Basic Salary]]</f>
        <v>0.18416308970132755</v>
      </c>
      <c r="P1056">
        <f ca="1">DATEDIF(Table1[[#This Row],[Date of Birth]],TODAY(),"Y")</f>
        <v>45</v>
      </c>
      <c r="Q1056">
        <f ca="1">DATEDIF(Table1[[#This Row],[Joining Date]],TODAY(),"Y")</f>
        <v>1</v>
      </c>
      <c r="R1056" t="str">
        <f ca="1">IF(YEAR(Table1[[#This Row],[Joining Date]])=YEAR(TODAY()),"Yes","No")</f>
        <v>No</v>
      </c>
      <c r="S1056" t="str">
        <f ca="1">IF(Table1[[#This Row],[Experience]]&gt;5,"Yes","No")</f>
        <v>No</v>
      </c>
      <c r="T1056" t="str">
        <f>TEXT(Table1[[#This Row],[Joining Date]],"mmmm")</f>
        <v>May</v>
      </c>
      <c r="U1056" t="str">
        <f>TEXT(Table1[[#This Row],[Joining Date]],"yyyy")</f>
        <v>2025</v>
      </c>
      <c r="V1056" s="5">
        <f ca="1">TODAY()-Table1[[#This Row],[Joining Date]]</f>
        <v>439</v>
      </c>
      <c r="W1056" t="str">
        <f>LEFT(Table1[[#This Row],[Employee Name]],FIND(" ",Table1[[#This Row],[Employee Name]])-1)</f>
        <v>Ananya</v>
      </c>
      <c r="X1056" t="str">
        <f>RIGHT(Table1[[#This Row],[Employee Name]],LEN(Table1[[#This Row],[Employee Name]])-FIND(" ",Table1[[#This Row],[Employee Name]]))</f>
        <v>Rao</v>
      </c>
      <c r="Y1056" t="str">
        <f>Table1[[#This Row],[Department]]&amp;"-"&amp;Table1[[#This Row],[Employee ID]]</f>
        <v>Support-E02327</v>
      </c>
      <c r="Z1056" t="str">
        <f>LEFT(Table1[[#This Row],[Department]],3)</f>
        <v>Sup</v>
      </c>
      <c r="AA1056" t="str">
        <f>_xlfn.XLOOKUP(Table1[[#This Row],[Manager ID]],MANAGERS!A:A,MANAGERS!B:B)</f>
        <v>Manager_14</v>
      </c>
      <c r="AB1056" t="str" cm="1">
        <f t="array" ref="AB1056">_xlfn.XLOOKUP(Table1[[#This Row],[Manager ID]],Table2[[#All],[Manager ID]],Table2[[#All],[Department Head]])</f>
        <v>Marketing</v>
      </c>
      <c r="AC1056" s="2">
        <f>_xlfn.XLOOKUP(Table1[[#This Row],[City]],L:L,O:O)</f>
        <v>0.23685887225230964</v>
      </c>
      <c r="AD1056" t="str" cm="1">
        <f t="array" ref="AD1056">_xlfn.IFS(Table1[[#This Row],[Performance Score]]&gt;=90,"Excellent",Table1[[#This Row],[Performance Score]]&gt;=75,"Good",Table1[[#This Row],[Performance Score]]&gt;=60,"Average",Table1[[#This Row],[Performance Score]]&lt;=60,"Need Improvement")</f>
        <v>Excellent</v>
      </c>
      <c r="AE1056" t="str">
        <f>IF(AND(Table1[[#This Row],[Attendance %]]&gt;=80,(Table1[[#This Row],[Performance Score]]&gt;=80)),"Eligible","Not Eligible")</f>
        <v>Eligible</v>
      </c>
      <c r="AF1056" t="str">
        <f>IF(Table1[[#This Row],[Performance Score]]&gt;=80,"High Performer","Low Performer")</f>
        <v>High Performer</v>
      </c>
      <c r="AG1056" t="str" cm="1">
        <f t="array" aca="1" ref="AG1056" ca="1">_xlfn.IFS(Table1[[#This Row],[Experience]]&lt;=3,"Junior",Table1[[#This Row],[Experience]]&lt;=7,"Mid Level",Table1[[#This Row],[Experience]]&gt;=7,"Senior")</f>
        <v>Junior</v>
      </c>
      <c r="AH1056" t="str">
        <f>IF(Table1[[#This Row],[Attendance %]]&gt;75,"OK","Below 75")</f>
        <v>OK</v>
      </c>
      <c r="AI1056" t="b">
        <f>ISBLANK(Table1[[#This Row],[Employee ID]])</f>
        <v>0</v>
      </c>
      <c r="AJ1056" t="b">
        <f>ISNUMBER(Table1[[#This Row],[Total Salary  ]])</f>
        <v>1</v>
      </c>
      <c r="AK1056" t="str">
        <f>IFERROR(_xlfn.XLOOKUP(Table1[[#This Row],[Manager ID]],MANAGERS!A:A,MANAGERS!B:B),"Not Found")</f>
        <v>Manager_14</v>
      </c>
    </row>
    <row r="1057" spans="1:37" x14ac:dyDescent="0.2">
      <c r="A1057" t="s">
        <v>486</v>
      </c>
      <c r="B1057" t="s">
        <v>129</v>
      </c>
      <c r="C1057" t="s">
        <v>21</v>
      </c>
      <c r="D1057" t="s">
        <v>81</v>
      </c>
      <c r="E1057" t="s">
        <v>17</v>
      </c>
      <c r="F1057" s="1">
        <v>45955</v>
      </c>
      <c r="G1057" s="1">
        <v>34004</v>
      </c>
      <c r="H1057">
        <v>96786</v>
      </c>
      <c r="I1057">
        <v>22104</v>
      </c>
      <c r="J1057">
        <v>83</v>
      </c>
      <c r="K1057">
        <v>84</v>
      </c>
      <c r="L1057" t="s">
        <v>53</v>
      </c>
      <c r="M1057">
        <v>102</v>
      </c>
      <c r="N1057">
        <f>Table1[[#This Row],[Basic Salary]]+Table1[[#This Row],[Bonus]]</f>
        <v>118890</v>
      </c>
      <c r="O1057" s="2">
        <f>Table1[[#This Row],[Bonus]]/Table1[[#This Row],[Basic Salary]]</f>
        <v>0.22838013762320997</v>
      </c>
      <c r="P1057">
        <f ca="1">DATEDIF(Table1[[#This Row],[Date of Birth]],TODAY(),"Y")</f>
        <v>33</v>
      </c>
      <c r="Q1057">
        <f ca="1">DATEDIF(Table1[[#This Row],[Joining Date]],TODAY(),"Y")</f>
        <v>0</v>
      </c>
      <c r="R1057" t="str">
        <f ca="1">IF(YEAR(Table1[[#This Row],[Joining Date]])=YEAR(TODAY()),"Yes","No")</f>
        <v>No</v>
      </c>
      <c r="S1057" t="str">
        <f ca="1">IF(Table1[[#This Row],[Experience]]&gt;5,"Yes","No")</f>
        <v>No</v>
      </c>
      <c r="T1057" t="str">
        <f>TEXT(Table1[[#This Row],[Joining Date]],"mmmm")</f>
        <v>October</v>
      </c>
      <c r="U1057" t="str">
        <f>TEXT(Table1[[#This Row],[Joining Date]],"yyyy")</f>
        <v>2025</v>
      </c>
      <c r="V1057" s="5">
        <f ca="1">TODAY()-Table1[[#This Row],[Joining Date]]</f>
        <v>284</v>
      </c>
      <c r="W1057" t="str">
        <f>LEFT(Table1[[#This Row],[Employee Name]],FIND(" ",Table1[[#This Row],[Employee Name]])-1)</f>
        <v>Aarav</v>
      </c>
      <c r="X1057" t="str">
        <f>RIGHT(Table1[[#This Row],[Employee Name]],LEN(Table1[[#This Row],[Employee Name]])-FIND(" ",Table1[[#This Row],[Employee Name]]))</f>
        <v>Sharma</v>
      </c>
      <c r="Y1057" t="str">
        <f>Table1[[#This Row],[Department]]&amp;"-"&amp;Table1[[#This Row],[Employee ID]]</f>
        <v>Sales-E00430</v>
      </c>
      <c r="Z1057" t="str">
        <f>LEFT(Table1[[#This Row],[Department]],3)</f>
        <v>Sal</v>
      </c>
      <c r="AA1057" t="str">
        <f>_xlfn.XLOOKUP(Table1[[#This Row],[Manager ID]],MANAGERS!A:A,MANAGERS!B:B)</f>
        <v>Manager_2</v>
      </c>
      <c r="AB1057" t="str" cm="1">
        <f t="array" ref="AB1057">_xlfn.XLOOKUP(Table1[[#This Row],[Manager ID]],Table2[[#All],[Manager ID]],Table2[[#All],[Department Head]])</f>
        <v>Sales</v>
      </c>
      <c r="AC1057" s="2">
        <f>_xlfn.XLOOKUP(Table1[[#This Row],[City]],L:L,O:O)</f>
        <v>0.23685887225230964</v>
      </c>
      <c r="AD1057" t="str" cm="1">
        <f t="array" ref="AD1057">_xlfn.IFS(Table1[[#This Row],[Performance Score]]&gt;=90,"Excellent",Table1[[#This Row],[Performance Score]]&gt;=75,"Good",Table1[[#This Row],[Performance Score]]&gt;=60,"Average",Table1[[#This Row],[Performance Score]]&lt;=60,"Need Improvement")</f>
        <v>Good</v>
      </c>
      <c r="AE1057" t="str">
        <f>IF(AND(Table1[[#This Row],[Attendance %]]&gt;=80,(Table1[[#This Row],[Performance Score]]&gt;=80)),"Eligible","Not Eligible")</f>
        <v>Eligible</v>
      </c>
      <c r="AF1057" t="str">
        <f>IF(Table1[[#This Row],[Performance Score]]&gt;=80,"High Performer","Low Performer")</f>
        <v>High Performer</v>
      </c>
      <c r="AG1057" t="str" cm="1">
        <f t="array" aca="1" ref="AG1057" ca="1">_xlfn.IFS(Table1[[#This Row],[Experience]]&lt;=3,"Junior",Table1[[#This Row],[Experience]]&lt;=7,"Mid Level",Table1[[#This Row],[Experience]]&gt;=7,"Senior")</f>
        <v>Junior</v>
      </c>
      <c r="AH1057" t="str">
        <f>IF(Table1[[#This Row],[Attendance %]]&gt;75,"OK","Below 75")</f>
        <v>OK</v>
      </c>
      <c r="AI1057" t="b">
        <f>ISBLANK(Table1[[#This Row],[Employee ID]])</f>
        <v>0</v>
      </c>
      <c r="AJ1057" t="b">
        <f>ISNUMBER(Table1[[#This Row],[Total Salary  ]])</f>
        <v>1</v>
      </c>
      <c r="AK1057" t="str">
        <f>IFERROR(_xlfn.XLOOKUP(Table1[[#This Row],[Manager ID]],MANAGERS!A:A,MANAGERS!B:B),"Not Found")</f>
        <v>Manager_2</v>
      </c>
    </row>
    <row r="1058" spans="1:37" x14ac:dyDescent="0.2">
      <c r="A1058" t="s">
        <v>3075</v>
      </c>
      <c r="B1058" t="s">
        <v>62</v>
      </c>
      <c r="C1058" t="s">
        <v>21</v>
      </c>
      <c r="D1058" t="s">
        <v>25</v>
      </c>
      <c r="E1058" t="s">
        <v>30</v>
      </c>
      <c r="F1058" s="1">
        <v>42034</v>
      </c>
      <c r="G1058" s="1">
        <v>40652</v>
      </c>
      <c r="H1058">
        <v>103764</v>
      </c>
      <c r="I1058">
        <v>15081</v>
      </c>
      <c r="J1058">
        <v>88</v>
      </c>
      <c r="K1058">
        <v>66</v>
      </c>
      <c r="L1058" t="s">
        <v>31</v>
      </c>
      <c r="M1058">
        <v>103</v>
      </c>
      <c r="N1058">
        <f>Table1[[#This Row],[Basic Salary]]+Table1[[#This Row],[Bonus]]</f>
        <v>118845</v>
      </c>
      <c r="O1058" s="2">
        <f>Table1[[#This Row],[Bonus]]/Table1[[#This Row],[Basic Salary]]</f>
        <v>0.1453394240777148</v>
      </c>
      <c r="P1058">
        <f ca="1">DATEDIF(Table1[[#This Row],[Date of Birth]],TODAY(),"Y")</f>
        <v>15</v>
      </c>
      <c r="Q1058">
        <f ca="1">DATEDIF(Table1[[#This Row],[Joining Date]],TODAY(),"Y")</f>
        <v>11</v>
      </c>
      <c r="R1058" t="str">
        <f ca="1">IF(YEAR(Table1[[#This Row],[Joining Date]])=YEAR(TODAY()),"Yes","No")</f>
        <v>No</v>
      </c>
      <c r="S1058" t="str">
        <f ca="1">IF(Table1[[#This Row],[Experience]]&gt;5,"Yes","No")</f>
        <v>Yes</v>
      </c>
      <c r="T1058" t="str">
        <f>TEXT(Table1[[#This Row],[Joining Date]],"mmmm")</f>
        <v>January</v>
      </c>
      <c r="U1058" t="str">
        <f>TEXT(Table1[[#This Row],[Joining Date]],"yyyy")</f>
        <v>2015</v>
      </c>
      <c r="V1058" s="5">
        <f ca="1">TODAY()-Table1[[#This Row],[Joining Date]]</f>
        <v>4205</v>
      </c>
      <c r="W1058" t="str">
        <f>LEFT(Table1[[#This Row],[Employee Name]],FIND(" ",Table1[[#This Row],[Employee Name]])-1)</f>
        <v>Kavya</v>
      </c>
      <c r="X1058" t="str">
        <f>RIGHT(Table1[[#This Row],[Employee Name]],LEN(Table1[[#This Row],[Employee Name]])-FIND(" ",Table1[[#This Row],[Employee Name]]))</f>
        <v>Nair</v>
      </c>
      <c r="Y1058" t="str">
        <f>Table1[[#This Row],[Department]]&amp;"-"&amp;Table1[[#This Row],[Employee ID]]</f>
        <v>Finance-E03019</v>
      </c>
      <c r="Z1058" t="str">
        <f>LEFT(Table1[[#This Row],[Department]],3)</f>
        <v>Fin</v>
      </c>
      <c r="AA1058" t="str">
        <f>_xlfn.XLOOKUP(Table1[[#This Row],[Manager ID]],MANAGERS!A:A,MANAGERS!B:B)</f>
        <v>Manager_3</v>
      </c>
      <c r="AB1058" t="str" cm="1">
        <f t="array" ref="AB1058">_xlfn.XLOOKUP(Table1[[#This Row],[Manager ID]],Table2[[#All],[Manager ID]],Table2[[#All],[Department Head]])</f>
        <v>IT</v>
      </c>
      <c r="AC1058" s="2">
        <f>_xlfn.XLOOKUP(Table1[[#This Row],[City]],L:L,O:O)</f>
        <v>0.241864189087755</v>
      </c>
      <c r="AD1058" t="str" cm="1">
        <f t="array" ref="AD1058">_xlfn.IFS(Table1[[#This Row],[Performance Score]]&gt;=90,"Excellent",Table1[[#This Row],[Performance Score]]&gt;=75,"Good",Table1[[#This Row],[Performance Score]]&gt;=60,"Average",Table1[[#This Row],[Performance Score]]&lt;=60,"Need Improvement")</f>
        <v>Average</v>
      </c>
      <c r="AE1058" t="str">
        <f>IF(AND(Table1[[#This Row],[Attendance %]]&gt;=80,(Table1[[#This Row],[Performance Score]]&gt;=80)),"Eligible","Not Eligible")</f>
        <v>Not Eligible</v>
      </c>
      <c r="AF1058" t="str">
        <f>IF(Table1[[#This Row],[Performance Score]]&gt;=80,"High Performer","Low Performer")</f>
        <v>Low Performer</v>
      </c>
      <c r="AG1058" t="str" cm="1">
        <f t="array" aca="1" ref="AG1058" ca="1">_xlfn.IFS(Table1[[#This Row],[Experience]]&lt;=3,"Junior",Table1[[#This Row],[Experience]]&lt;=7,"Mid Level",Table1[[#This Row],[Experience]]&gt;=7,"Senior")</f>
        <v>Senior</v>
      </c>
      <c r="AH1058" t="str">
        <f>IF(Table1[[#This Row],[Attendance %]]&gt;75,"OK","Below 75")</f>
        <v>OK</v>
      </c>
      <c r="AI1058" t="b">
        <f>ISBLANK(Table1[[#This Row],[Employee ID]])</f>
        <v>0</v>
      </c>
      <c r="AJ1058" t="b">
        <f>ISNUMBER(Table1[[#This Row],[Total Salary  ]])</f>
        <v>1</v>
      </c>
      <c r="AK1058" t="str">
        <f>IFERROR(_xlfn.XLOOKUP(Table1[[#This Row],[Manager ID]],MANAGERS!A:A,MANAGERS!B:B),"Not Found")</f>
        <v>Manager_3</v>
      </c>
    </row>
    <row r="1059" spans="1:37" x14ac:dyDescent="0.2">
      <c r="A1059" t="s">
        <v>460</v>
      </c>
      <c r="B1059" t="s">
        <v>36</v>
      </c>
      <c r="C1059" t="s">
        <v>15</v>
      </c>
      <c r="D1059" t="s">
        <v>81</v>
      </c>
      <c r="E1059" t="s">
        <v>51</v>
      </c>
      <c r="F1059" s="1">
        <v>42785</v>
      </c>
      <c r="G1059" s="1">
        <v>29514</v>
      </c>
      <c r="H1059">
        <v>113702</v>
      </c>
      <c r="I1059">
        <v>5135</v>
      </c>
      <c r="J1059">
        <v>100</v>
      </c>
      <c r="K1059">
        <v>86</v>
      </c>
      <c r="L1059" t="s">
        <v>37</v>
      </c>
      <c r="M1059">
        <v>108</v>
      </c>
      <c r="N1059">
        <f>Table1[[#This Row],[Basic Salary]]+Table1[[#This Row],[Bonus]]</f>
        <v>118837</v>
      </c>
      <c r="O1059" s="2">
        <f>Table1[[#This Row],[Bonus]]/Table1[[#This Row],[Basic Salary]]</f>
        <v>4.5161914478197396E-2</v>
      </c>
      <c r="P1059">
        <f ca="1">DATEDIF(Table1[[#This Row],[Date of Birth]],TODAY(),"Y")</f>
        <v>45</v>
      </c>
      <c r="Q1059">
        <f ca="1">DATEDIF(Table1[[#This Row],[Joining Date]],TODAY(),"Y")</f>
        <v>9</v>
      </c>
      <c r="R1059" t="str">
        <f ca="1">IF(YEAR(Table1[[#This Row],[Joining Date]])=YEAR(TODAY()),"Yes","No")</f>
        <v>No</v>
      </c>
      <c r="S1059" t="str">
        <f ca="1">IF(Table1[[#This Row],[Experience]]&gt;5,"Yes","No")</f>
        <v>Yes</v>
      </c>
      <c r="T1059" t="str">
        <f>TEXT(Table1[[#This Row],[Joining Date]],"mmmm")</f>
        <v>February</v>
      </c>
      <c r="U1059" t="str">
        <f>TEXT(Table1[[#This Row],[Joining Date]],"yyyy")</f>
        <v>2017</v>
      </c>
      <c r="V1059" s="5">
        <f ca="1">TODAY()-Table1[[#This Row],[Joining Date]]</f>
        <v>3454</v>
      </c>
      <c r="W1059" t="str">
        <f>LEFT(Table1[[#This Row],[Employee Name]],FIND(" ",Table1[[#This Row],[Employee Name]])-1)</f>
        <v>Meera</v>
      </c>
      <c r="X1059" t="str">
        <f>RIGHT(Table1[[#This Row],[Employee Name]],LEN(Table1[[#This Row],[Employee Name]])-FIND(" ",Table1[[#This Row],[Employee Name]]))</f>
        <v>Joshi</v>
      </c>
      <c r="Y1059" t="str">
        <f>Table1[[#This Row],[Department]]&amp;"-"&amp;Table1[[#This Row],[Employee ID]]</f>
        <v>Sales-E00404</v>
      </c>
      <c r="Z1059" t="str">
        <f>LEFT(Table1[[#This Row],[Department]],3)</f>
        <v>Sal</v>
      </c>
      <c r="AA1059" t="str">
        <f>_xlfn.XLOOKUP(Table1[[#This Row],[Manager ID]],MANAGERS!A:A,MANAGERS!B:B)</f>
        <v>Manager_8</v>
      </c>
      <c r="AB1059" t="str" cm="1">
        <f t="array" ref="AB1059">_xlfn.XLOOKUP(Table1[[#This Row],[Manager ID]],Table2[[#All],[Manager ID]],Table2[[#All],[Department Head]])</f>
        <v>Sales</v>
      </c>
      <c r="AC1059" s="2">
        <f>_xlfn.XLOOKUP(Table1[[#This Row],[City]],L:L,O:O)</f>
        <v>0.24036902712549932</v>
      </c>
      <c r="AD1059" t="str" cm="1">
        <f t="array" ref="AD1059">_xlfn.IFS(Table1[[#This Row],[Performance Score]]&gt;=90,"Excellent",Table1[[#This Row],[Performance Score]]&gt;=75,"Good",Table1[[#This Row],[Performance Score]]&gt;=60,"Average",Table1[[#This Row],[Performance Score]]&lt;=60,"Need Improvement")</f>
        <v>Good</v>
      </c>
      <c r="AE1059" t="str">
        <f>IF(AND(Table1[[#This Row],[Attendance %]]&gt;=80,(Table1[[#This Row],[Performance Score]]&gt;=80)),"Eligible","Not Eligible")</f>
        <v>Eligible</v>
      </c>
      <c r="AF1059" t="str">
        <f>IF(Table1[[#This Row],[Performance Score]]&gt;=80,"High Performer","Low Performer")</f>
        <v>High Performer</v>
      </c>
      <c r="AG1059" t="str" cm="1">
        <f t="array" aca="1" ref="AG1059" ca="1">_xlfn.IFS(Table1[[#This Row],[Experience]]&lt;=3,"Junior",Table1[[#This Row],[Experience]]&lt;=7,"Mid Level",Table1[[#This Row],[Experience]]&gt;=7,"Senior")</f>
        <v>Senior</v>
      </c>
      <c r="AH1059" t="str">
        <f>IF(Table1[[#This Row],[Attendance %]]&gt;75,"OK","Below 75")</f>
        <v>OK</v>
      </c>
      <c r="AI1059" t="b">
        <f>ISBLANK(Table1[[#This Row],[Employee ID]])</f>
        <v>0</v>
      </c>
      <c r="AJ1059" t="b">
        <f>ISNUMBER(Table1[[#This Row],[Total Salary  ]])</f>
        <v>1</v>
      </c>
      <c r="AK1059" t="str">
        <f>IFERROR(_xlfn.XLOOKUP(Table1[[#This Row],[Manager ID]],MANAGERS!A:A,MANAGERS!B:B),"Not Found")</f>
        <v>Manager_8</v>
      </c>
    </row>
    <row r="1060" spans="1:37" x14ac:dyDescent="0.2">
      <c r="A1060" t="s">
        <v>2080</v>
      </c>
      <c r="B1060" t="s">
        <v>71</v>
      </c>
      <c r="C1060" t="s">
        <v>15</v>
      </c>
      <c r="D1060" t="s">
        <v>43</v>
      </c>
      <c r="E1060" t="s">
        <v>26</v>
      </c>
      <c r="F1060" s="1">
        <v>45938</v>
      </c>
      <c r="G1060" s="1">
        <v>37451</v>
      </c>
      <c r="H1060">
        <v>92173</v>
      </c>
      <c r="I1060">
        <v>26661</v>
      </c>
      <c r="J1060">
        <v>76</v>
      </c>
      <c r="K1060">
        <v>95</v>
      </c>
      <c r="L1060" t="s">
        <v>23</v>
      </c>
      <c r="M1060">
        <v>113</v>
      </c>
      <c r="N1060">
        <f>Table1[[#This Row],[Basic Salary]]+Table1[[#This Row],[Bonus]]</f>
        <v>118834</v>
      </c>
      <c r="O1060" s="2">
        <f>Table1[[#This Row],[Bonus]]/Table1[[#This Row],[Basic Salary]]</f>
        <v>0.2892495633211461</v>
      </c>
      <c r="P1060">
        <f ca="1">DATEDIF(Table1[[#This Row],[Date of Birth]],TODAY(),"Y")</f>
        <v>24</v>
      </c>
      <c r="Q1060">
        <f ca="1">DATEDIF(Table1[[#This Row],[Joining Date]],TODAY(),"Y")</f>
        <v>0</v>
      </c>
      <c r="R1060" t="str">
        <f ca="1">IF(YEAR(Table1[[#This Row],[Joining Date]])=YEAR(TODAY()),"Yes","No")</f>
        <v>No</v>
      </c>
      <c r="S1060" t="str">
        <f ca="1">IF(Table1[[#This Row],[Experience]]&gt;5,"Yes","No")</f>
        <v>No</v>
      </c>
      <c r="T1060" t="str">
        <f>TEXT(Table1[[#This Row],[Joining Date]],"mmmm")</f>
        <v>October</v>
      </c>
      <c r="U1060" t="str">
        <f>TEXT(Table1[[#This Row],[Joining Date]],"yyyy")</f>
        <v>2025</v>
      </c>
      <c r="V1060" s="5">
        <f ca="1">TODAY()-Table1[[#This Row],[Joining Date]]</f>
        <v>301</v>
      </c>
      <c r="W1060" t="str">
        <f>LEFT(Table1[[#This Row],[Employee Name]],FIND(" ",Table1[[#This Row],[Employee Name]])-1)</f>
        <v>Sneha</v>
      </c>
      <c r="X1060" t="str">
        <f>RIGHT(Table1[[#This Row],[Employee Name]],LEN(Table1[[#This Row],[Employee Name]])-FIND(" ",Table1[[#This Row],[Employee Name]]))</f>
        <v>Iyer</v>
      </c>
      <c r="Y1060" t="str">
        <f>Table1[[#This Row],[Department]]&amp;"-"&amp;Table1[[#This Row],[Employee ID]]</f>
        <v>Operations-E02024</v>
      </c>
      <c r="Z1060" t="str">
        <f>LEFT(Table1[[#This Row],[Department]],3)</f>
        <v>Ope</v>
      </c>
      <c r="AA1060" t="str">
        <f>_xlfn.XLOOKUP(Table1[[#This Row],[Manager ID]],MANAGERS!A:A,MANAGERS!B:B)</f>
        <v>Manager_13</v>
      </c>
      <c r="AB1060" t="str" cm="1">
        <f t="array" ref="AB1060">_xlfn.XLOOKUP(Table1[[#This Row],[Manager ID]],Table2[[#All],[Manager ID]],Table2[[#All],[Department Head]])</f>
        <v>HR</v>
      </c>
      <c r="AC1060" s="2">
        <f>_xlfn.XLOOKUP(Table1[[#This Row],[City]],L:L,O:O)</f>
        <v>0.23486488519629886</v>
      </c>
      <c r="AD1060" t="str" cm="1">
        <f t="array" ref="AD1060">_xlfn.IFS(Table1[[#This Row],[Performance Score]]&gt;=90,"Excellent",Table1[[#This Row],[Performance Score]]&gt;=75,"Good",Table1[[#This Row],[Performance Score]]&gt;=60,"Average",Table1[[#This Row],[Performance Score]]&lt;=60,"Need Improvement")</f>
        <v>Excellent</v>
      </c>
      <c r="AE1060" t="str">
        <f>IF(AND(Table1[[#This Row],[Attendance %]]&gt;=80,(Table1[[#This Row],[Performance Score]]&gt;=80)),"Eligible","Not Eligible")</f>
        <v>Not Eligible</v>
      </c>
      <c r="AF1060" t="str">
        <f>IF(Table1[[#This Row],[Performance Score]]&gt;=80,"High Performer","Low Performer")</f>
        <v>High Performer</v>
      </c>
      <c r="AG1060" t="str" cm="1">
        <f t="array" aca="1" ref="AG1060" ca="1">_xlfn.IFS(Table1[[#This Row],[Experience]]&lt;=3,"Junior",Table1[[#This Row],[Experience]]&lt;=7,"Mid Level",Table1[[#This Row],[Experience]]&gt;=7,"Senior")</f>
        <v>Junior</v>
      </c>
      <c r="AH1060" t="str">
        <f>IF(Table1[[#This Row],[Attendance %]]&gt;75,"OK","Below 75")</f>
        <v>OK</v>
      </c>
      <c r="AI1060" t="b">
        <f>ISBLANK(Table1[[#This Row],[Employee ID]])</f>
        <v>0</v>
      </c>
      <c r="AJ1060" t="b">
        <f>ISNUMBER(Table1[[#This Row],[Total Salary  ]])</f>
        <v>1</v>
      </c>
      <c r="AK1060" t="str">
        <f>IFERROR(_xlfn.XLOOKUP(Table1[[#This Row],[Manager ID]],MANAGERS!A:A,MANAGERS!B:B),"Not Found")</f>
        <v>Manager_13</v>
      </c>
    </row>
    <row r="1061" spans="1:37" x14ac:dyDescent="0.2">
      <c r="A1061" t="s">
        <v>1397</v>
      </c>
      <c r="B1061" t="s">
        <v>57</v>
      </c>
      <c r="C1061" t="s">
        <v>15</v>
      </c>
      <c r="D1061" t="s">
        <v>40</v>
      </c>
      <c r="E1061" t="s">
        <v>26</v>
      </c>
      <c r="F1061" s="1">
        <v>45175</v>
      </c>
      <c r="G1061" s="1">
        <v>33634</v>
      </c>
      <c r="H1061">
        <v>100692</v>
      </c>
      <c r="I1061">
        <v>18131</v>
      </c>
      <c r="J1061">
        <v>97</v>
      </c>
      <c r="K1061">
        <v>41</v>
      </c>
      <c r="L1061" t="s">
        <v>37</v>
      </c>
      <c r="M1061">
        <v>117</v>
      </c>
      <c r="N1061">
        <f>Table1[[#This Row],[Basic Salary]]+Table1[[#This Row],[Bonus]]</f>
        <v>118823</v>
      </c>
      <c r="O1061" s="2">
        <f>Table1[[#This Row],[Bonus]]/Table1[[#This Row],[Basic Salary]]</f>
        <v>0.18006395741469033</v>
      </c>
      <c r="P1061">
        <f ca="1">DATEDIF(Table1[[#This Row],[Date of Birth]],TODAY(),"Y")</f>
        <v>34</v>
      </c>
      <c r="Q1061">
        <f ca="1">DATEDIF(Table1[[#This Row],[Joining Date]],TODAY(),"Y")</f>
        <v>2</v>
      </c>
      <c r="R1061" t="str">
        <f ca="1">IF(YEAR(Table1[[#This Row],[Joining Date]])=YEAR(TODAY()),"Yes","No")</f>
        <v>No</v>
      </c>
      <c r="S1061" t="str">
        <f ca="1">IF(Table1[[#This Row],[Experience]]&gt;5,"Yes","No")</f>
        <v>No</v>
      </c>
      <c r="T1061" t="str">
        <f>TEXT(Table1[[#This Row],[Joining Date]],"mmmm")</f>
        <v>September</v>
      </c>
      <c r="U1061" t="str">
        <f>TEXT(Table1[[#This Row],[Joining Date]],"yyyy")</f>
        <v>2023</v>
      </c>
      <c r="V1061" s="5">
        <f ca="1">TODAY()-Table1[[#This Row],[Joining Date]]</f>
        <v>1064</v>
      </c>
      <c r="W1061" t="str">
        <f>LEFT(Table1[[#This Row],[Employee Name]],FIND(" ",Table1[[#This Row],[Employee Name]])-1)</f>
        <v>Swathi</v>
      </c>
      <c r="X1061" t="str">
        <f>RIGHT(Table1[[#This Row],[Employee Name]],LEN(Table1[[#This Row],[Employee Name]])-FIND(" ",Table1[[#This Row],[Employee Name]]))</f>
        <v>Ramesh</v>
      </c>
      <c r="Y1061" t="str">
        <f>Table1[[#This Row],[Department]]&amp;"-"&amp;Table1[[#This Row],[Employee ID]]</f>
        <v>IT-E01341</v>
      </c>
      <c r="Z1061" t="str">
        <f>LEFT(Table1[[#This Row],[Department]],3)</f>
        <v>IT</v>
      </c>
      <c r="AA1061" t="str">
        <f>_xlfn.XLOOKUP(Table1[[#This Row],[Manager ID]],MANAGERS!A:A,MANAGERS!B:B)</f>
        <v>Manager_17</v>
      </c>
      <c r="AB1061" t="str" cm="1">
        <f t="array" ref="AB1061">_xlfn.XLOOKUP(Table1[[#This Row],[Manager ID]],Table2[[#All],[Manager ID]],Table2[[#All],[Department Head]])</f>
        <v>Finance</v>
      </c>
      <c r="AC1061" s="2">
        <f>_xlfn.XLOOKUP(Table1[[#This Row],[City]],L:L,O:O)</f>
        <v>0.24036902712549932</v>
      </c>
      <c r="AD1061" t="str" cm="1">
        <f t="array" ref="AD1061">_xlfn.IFS(Table1[[#This Row],[Performance Score]]&gt;=90,"Excellent",Table1[[#This Row],[Performance Score]]&gt;=75,"Good",Table1[[#This Row],[Performance Score]]&gt;=60,"Average",Table1[[#This Row],[Performance Score]]&lt;=60,"Need Improvement")</f>
        <v>Need Improvement</v>
      </c>
      <c r="AE1061" t="str">
        <f>IF(AND(Table1[[#This Row],[Attendance %]]&gt;=80,(Table1[[#This Row],[Performance Score]]&gt;=80)),"Eligible","Not Eligible")</f>
        <v>Not Eligible</v>
      </c>
      <c r="AF1061" t="str">
        <f>IF(Table1[[#This Row],[Performance Score]]&gt;=80,"High Performer","Low Performer")</f>
        <v>Low Performer</v>
      </c>
      <c r="AG1061" t="str" cm="1">
        <f t="array" aca="1" ref="AG1061" ca="1">_xlfn.IFS(Table1[[#This Row],[Experience]]&lt;=3,"Junior",Table1[[#This Row],[Experience]]&lt;=7,"Mid Level",Table1[[#This Row],[Experience]]&gt;=7,"Senior")</f>
        <v>Junior</v>
      </c>
      <c r="AH1061" t="str">
        <f>IF(Table1[[#This Row],[Attendance %]]&gt;75,"OK","Below 75")</f>
        <v>OK</v>
      </c>
      <c r="AI1061" t="b">
        <f>ISBLANK(Table1[[#This Row],[Employee ID]])</f>
        <v>0</v>
      </c>
      <c r="AJ1061" t="b">
        <f>ISNUMBER(Table1[[#This Row],[Total Salary  ]])</f>
        <v>1</v>
      </c>
      <c r="AK1061" t="str">
        <f>IFERROR(_xlfn.XLOOKUP(Table1[[#This Row],[Manager ID]],MANAGERS!A:A,MANAGERS!B:B),"Not Found")</f>
        <v>Manager_17</v>
      </c>
    </row>
    <row r="1062" spans="1:37" x14ac:dyDescent="0.2">
      <c r="A1062" t="s">
        <v>3347</v>
      </c>
      <c r="B1062" t="s">
        <v>129</v>
      </c>
      <c r="C1062" t="s">
        <v>15</v>
      </c>
      <c r="D1062" t="s">
        <v>16</v>
      </c>
      <c r="E1062" t="s">
        <v>26</v>
      </c>
      <c r="F1062" s="1">
        <v>44033</v>
      </c>
      <c r="G1062" s="1">
        <v>40485</v>
      </c>
      <c r="H1062">
        <v>98034</v>
      </c>
      <c r="I1062">
        <v>20762</v>
      </c>
      <c r="J1062">
        <v>66</v>
      </c>
      <c r="K1062">
        <v>77</v>
      </c>
      <c r="L1062" t="s">
        <v>34</v>
      </c>
      <c r="M1062">
        <v>106</v>
      </c>
      <c r="N1062">
        <f>Table1[[#This Row],[Basic Salary]]+Table1[[#This Row],[Bonus]]</f>
        <v>118796</v>
      </c>
      <c r="O1062" s="2">
        <f>Table1[[#This Row],[Bonus]]/Table1[[#This Row],[Basic Salary]]</f>
        <v>0.21178366689107861</v>
      </c>
      <c r="P1062">
        <f ca="1">DATEDIF(Table1[[#This Row],[Date of Birth]],TODAY(),"Y")</f>
        <v>15</v>
      </c>
      <c r="Q1062">
        <f ca="1">DATEDIF(Table1[[#This Row],[Joining Date]],TODAY(),"Y")</f>
        <v>6</v>
      </c>
      <c r="R1062" t="str">
        <f ca="1">IF(YEAR(Table1[[#This Row],[Joining Date]])=YEAR(TODAY()),"Yes","No")</f>
        <v>No</v>
      </c>
      <c r="S1062" t="str">
        <f ca="1">IF(Table1[[#This Row],[Experience]]&gt;5,"Yes","No")</f>
        <v>Yes</v>
      </c>
      <c r="T1062" t="str">
        <f>TEXT(Table1[[#This Row],[Joining Date]],"mmmm")</f>
        <v>July</v>
      </c>
      <c r="U1062" t="str">
        <f>TEXT(Table1[[#This Row],[Joining Date]],"yyyy")</f>
        <v>2020</v>
      </c>
      <c r="V1062" s="5">
        <f ca="1">TODAY()-Table1[[#This Row],[Joining Date]]</f>
        <v>2206</v>
      </c>
      <c r="W1062" t="str">
        <f>LEFT(Table1[[#This Row],[Employee Name]],FIND(" ",Table1[[#This Row],[Employee Name]])-1)</f>
        <v>Aarav</v>
      </c>
      <c r="X1062" t="str">
        <f>RIGHT(Table1[[#This Row],[Employee Name]],LEN(Table1[[#This Row],[Employee Name]])-FIND(" ",Table1[[#This Row],[Employee Name]]))</f>
        <v>Sharma</v>
      </c>
      <c r="Y1062" t="str">
        <f>Table1[[#This Row],[Department]]&amp;"-"&amp;Table1[[#This Row],[Employee ID]]</f>
        <v>HR-E03291</v>
      </c>
      <c r="Z1062" t="str">
        <f>LEFT(Table1[[#This Row],[Department]],3)</f>
        <v>HR</v>
      </c>
      <c r="AA1062" t="str">
        <f>_xlfn.XLOOKUP(Table1[[#This Row],[Manager ID]],MANAGERS!A:A,MANAGERS!B:B)</f>
        <v>Manager_6</v>
      </c>
      <c r="AB1062" t="str" cm="1">
        <f t="array" ref="AB1062">_xlfn.XLOOKUP(Table1[[#This Row],[Manager ID]],Table2[[#All],[Manager ID]],Table2[[#All],[Department Head]])</f>
        <v>HR</v>
      </c>
      <c r="AC1062" s="2">
        <f>_xlfn.XLOOKUP(Table1[[#This Row],[City]],L:L,O:O)</f>
        <v>0.24030340748661314</v>
      </c>
      <c r="AD1062" t="str" cm="1">
        <f t="array" ref="AD1062">_xlfn.IFS(Table1[[#This Row],[Performance Score]]&gt;=90,"Excellent",Table1[[#This Row],[Performance Score]]&gt;=75,"Good",Table1[[#This Row],[Performance Score]]&gt;=60,"Average",Table1[[#This Row],[Performance Score]]&lt;=60,"Need Improvement")</f>
        <v>Good</v>
      </c>
      <c r="AE1062" t="str">
        <f>IF(AND(Table1[[#This Row],[Attendance %]]&gt;=80,(Table1[[#This Row],[Performance Score]]&gt;=80)),"Eligible","Not Eligible")</f>
        <v>Not Eligible</v>
      </c>
      <c r="AF1062" t="str">
        <f>IF(Table1[[#This Row],[Performance Score]]&gt;=80,"High Performer","Low Performer")</f>
        <v>Low Performer</v>
      </c>
      <c r="AG1062" t="str" cm="1">
        <f t="array" aca="1" ref="AG1062" ca="1">_xlfn.IFS(Table1[[#This Row],[Experience]]&lt;=3,"Junior",Table1[[#This Row],[Experience]]&lt;=7,"Mid Level",Table1[[#This Row],[Experience]]&gt;=7,"Senior")</f>
        <v>Mid Level</v>
      </c>
      <c r="AH1062" t="str">
        <f>IF(Table1[[#This Row],[Attendance %]]&gt;75,"OK","Below 75")</f>
        <v>Below 75</v>
      </c>
      <c r="AI1062" t="b">
        <f>ISBLANK(Table1[[#This Row],[Employee ID]])</f>
        <v>0</v>
      </c>
      <c r="AJ1062" t="b">
        <f>ISNUMBER(Table1[[#This Row],[Total Salary  ]])</f>
        <v>1</v>
      </c>
      <c r="AK1062" t="str">
        <f>IFERROR(_xlfn.XLOOKUP(Table1[[#This Row],[Manager ID]],MANAGERS!A:A,MANAGERS!B:B),"Not Found")</f>
        <v>Manager_6</v>
      </c>
    </row>
    <row r="1063" spans="1:37" x14ac:dyDescent="0.2">
      <c r="A1063" t="s">
        <v>355</v>
      </c>
      <c r="B1063" t="s">
        <v>45</v>
      </c>
      <c r="C1063" t="s">
        <v>21</v>
      </c>
      <c r="D1063" t="s">
        <v>25</v>
      </c>
      <c r="E1063" t="s">
        <v>26</v>
      </c>
      <c r="F1063" s="1">
        <v>44321</v>
      </c>
      <c r="G1063" s="1">
        <v>37336</v>
      </c>
      <c r="H1063">
        <v>97053</v>
      </c>
      <c r="I1063">
        <v>21738</v>
      </c>
      <c r="J1063">
        <v>67</v>
      </c>
      <c r="K1063">
        <v>76</v>
      </c>
      <c r="L1063" t="s">
        <v>53</v>
      </c>
      <c r="M1063">
        <v>109</v>
      </c>
      <c r="N1063">
        <f>Table1[[#This Row],[Basic Salary]]+Table1[[#This Row],[Bonus]]</f>
        <v>118791</v>
      </c>
      <c r="O1063" s="2">
        <f>Table1[[#This Row],[Bonus]]/Table1[[#This Row],[Basic Salary]]</f>
        <v>0.22398071156996693</v>
      </c>
      <c r="P1063">
        <f ca="1">DATEDIF(Table1[[#This Row],[Date of Birth]],TODAY(),"Y")</f>
        <v>24</v>
      </c>
      <c r="Q1063">
        <f ca="1">DATEDIF(Table1[[#This Row],[Joining Date]],TODAY(),"Y")</f>
        <v>5</v>
      </c>
      <c r="R1063" t="str">
        <f ca="1">IF(YEAR(Table1[[#This Row],[Joining Date]])=YEAR(TODAY()),"Yes","No")</f>
        <v>No</v>
      </c>
      <c r="S1063" t="str">
        <f ca="1">IF(Table1[[#This Row],[Experience]]&gt;5,"Yes","No")</f>
        <v>No</v>
      </c>
      <c r="T1063" t="str">
        <f>TEXT(Table1[[#This Row],[Joining Date]],"mmmm")</f>
        <v>May</v>
      </c>
      <c r="U1063" t="str">
        <f>TEXT(Table1[[#This Row],[Joining Date]],"yyyy")</f>
        <v>2021</v>
      </c>
      <c r="V1063" s="5">
        <f ca="1">TODAY()-Table1[[#This Row],[Joining Date]]</f>
        <v>1918</v>
      </c>
      <c r="W1063" t="str">
        <f>LEFT(Table1[[#This Row],[Employee Name]],FIND(" ",Table1[[#This Row],[Employee Name]])-1)</f>
        <v>Ananya</v>
      </c>
      <c r="X1063" t="str">
        <f>RIGHT(Table1[[#This Row],[Employee Name]],LEN(Table1[[#This Row],[Employee Name]])-FIND(" ",Table1[[#This Row],[Employee Name]]))</f>
        <v>Rao</v>
      </c>
      <c r="Y1063" t="str">
        <f>Table1[[#This Row],[Department]]&amp;"-"&amp;Table1[[#This Row],[Employee ID]]</f>
        <v>Finance-E00299</v>
      </c>
      <c r="Z1063" t="str">
        <f>LEFT(Table1[[#This Row],[Department]],3)</f>
        <v>Fin</v>
      </c>
      <c r="AA1063" t="str">
        <f>_xlfn.XLOOKUP(Table1[[#This Row],[Manager ID]],MANAGERS!A:A,MANAGERS!B:B)</f>
        <v>Manager_9</v>
      </c>
      <c r="AB1063" t="str" cm="1">
        <f t="array" ref="AB1063">_xlfn.XLOOKUP(Table1[[#This Row],[Manager ID]],Table2[[#All],[Manager ID]],Table2[[#All],[Department Head]])</f>
        <v>Sales</v>
      </c>
      <c r="AC1063" s="2">
        <f>_xlfn.XLOOKUP(Table1[[#This Row],[City]],L:L,O:O)</f>
        <v>0.23685887225230964</v>
      </c>
      <c r="AD1063" t="str" cm="1">
        <f t="array" ref="AD1063">_xlfn.IFS(Table1[[#This Row],[Performance Score]]&gt;=90,"Excellent",Table1[[#This Row],[Performance Score]]&gt;=75,"Good",Table1[[#This Row],[Performance Score]]&gt;=60,"Average",Table1[[#This Row],[Performance Score]]&lt;=60,"Need Improvement")</f>
        <v>Good</v>
      </c>
      <c r="AE1063" t="str">
        <f>IF(AND(Table1[[#This Row],[Attendance %]]&gt;=80,(Table1[[#This Row],[Performance Score]]&gt;=80)),"Eligible","Not Eligible")</f>
        <v>Not Eligible</v>
      </c>
      <c r="AF1063" t="str">
        <f>IF(Table1[[#This Row],[Performance Score]]&gt;=80,"High Performer","Low Performer")</f>
        <v>Low Performer</v>
      </c>
      <c r="AG1063" t="str" cm="1">
        <f t="array" aca="1" ref="AG1063" ca="1">_xlfn.IFS(Table1[[#This Row],[Experience]]&lt;=3,"Junior",Table1[[#This Row],[Experience]]&lt;=7,"Mid Level",Table1[[#This Row],[Experience]]&gt;=7,"Senior")</f>
        <v>Mid Level</v>
      </c>
      <c r="AH1063" t="str">
        <f>IF(Table1[[#This Row],[Attendance %]]&gt;75,"OK","Below 75")</f>
        <v>Below 75</v>
      </c>
      <c r="AI1063" t="b">
        <f>ISBLANK(Table1[[#This Row],[Employee ID]])</f>
        <v>0</v>
      </c>
      <c r="AJ1063" t="b">
        <f>ISNUMBER(Table1[[#This Row],[Total Salary  ]])</f>
        <v>1</v>
      </c>
      <c r="AK1063" t="str">
        <f>IFERROR(_xlfn.XLOOKUP(Table1[[#This Row],[Manager ID]],MANAGERS!A:A,MANAGERS!B:B),"Not Found")</f>
        <v>Manager_9</v>
      </c>
    </row>
    <row r="1064" spans="1:37" x14ac:dyDescent="0.2">
      <c r="A1064" t="s">
        <v>3243</v>
      </c>
      <c r="B1064" t="s">
        <v>36</v>
      </c>
      <c r="C1064" t="s">
        <v>15</v>
      </c>
      <c r="D1064" t="s">
        <v>25</v>
      </c>
      <c r="E1064" t="s">
        <v>26</v>
      </c>
      <c r="F1064" s="1">
        <v>44236</v>
      </c>
      <c r="G1064" s="1">
        <v>31550</v>
      </c>
      <c r="H1064">
        <v>100966</v>
      </c>
      <c r="I1064">
        <v>17820</v>
      </c>
      <c r="J1064">
        <v>89</v>
      </c>
      <c r="K1064">
        <v>40</v>
      </c>
      <c r="L1064" t="s">
        <v>27</v>
      </c>
      <c r="M1064">
        <v>109</v>
      </c>
      <c r="N1064">
        <f>Table1[[#This Row],[Basic Salary]]+Table1[[#This Row],[Bonus]]</f>
        <v>118786</v>
      </c>
      <c r="O1064" s="2">
        <f>Table1[[#This Row],[Bonus]]/Table1[[#This Row],[Basic Salary]]</f>
        <v>0.17649505774221025</v>
      </c>
      <c r="P1064">
        <f ca="1">DATEDIF(Table1[[#This Row],[Date of Birth]],TODAY(),"Y")</f>
        <v>40</v>
      </c>
      <c r="Q1064">
        <f ca="1">DATEDIF(Table1[[#This Row],[Joining Date]],TODAY(),"Y")</f>
        <v>5</v>
      </c>
      <c r="R1064" t="str">
        <f ca="1">IF(YEAR(Table1[[#This Row],[Joining Date]])=YEAR(TODAY()),"Yes","No")</f>
        <v>No</v>
      </c>
      <c r="S1064" t="str">
        <f ca="1">IF(Table1[[#This Row],[Experience]]&gt;5,"Yes","No")</f>
        <v>No</v>
      </c>
      <c r="T1064" t="str">
        <f>TEXT(Table1[[#This Row],[Joining Date]],"mmmm")</f>
        <v>February</v>
      </c>
      <c r="U1064" t="str">
        <f>TEXT(Table1[[#This Row],[Joining Date]],"yyyy")</f>
        <v>2021</v>
      </c>
      <c r="V1064" s="5">
        <f ca="1">TODAY()-Table1[[#This Row],[Joining Date]]</f>
        <v>2003</v>
      </c>
      <c r="W1064" t="str">
        <f>LEFT(Table1[[#This Row],[Employee Name]],FIND(" ",Table1[[#This Row],[Employee Name]])-1)</f>
        <v>Meera</v>
      </c>
      <c r="X1064" t="str">
        <f>RIGHT(Table1[[#This Row],[Employee Name]],LEN(Table1[[#This Row],[Employee Name]])-FIND(" ",Table1[[#This Row],[Employee Name]]))</f>
        <v>Joshi</v>
      </c>
      <c r="Y1064" t="str">
        <f>Table1[[#This Row],[Department]]&amp;"-"&amp;Table1[[#This Row],[Employee ID]]</f>
        <v>Finance-E03187</v>
      </c>
      <c r="Z1064" t="str">
        <f>LEFT(Table1[[#This Row],[Department]],3)</f>
        <v>Fin</v>
      </c>
      <c r="AA1064" t="str">
        <f>_xlfn.XLOOKUP(Table1[[#This Row],[Manager ID]],MANAGERS!A:A,MANAGERS!B:B)</f>
        <v>Manager_9</v>
      </c>
      <c r="AB1064" t="str" cm="1">
        <f t="array" ref="AB1064">_xlfn.XLOOKUP(Table1[[#This Row],[Manager ID]],Table2[[#All],[Manager ID]],Table2[[#All],[Department Head]])</f>
        <v>Sales</v>
      </c>
      <c r="AC1064" s="2">
        <f>_xlfn.XLOOKUP(Table1[[#This Row],[City]],L:L,O:O)</f>
        <v>0.23674293405114402</v>
      </c>
      <c r="AD1064" t="str" cm="1">
        <f t="array" ref="AD1064">_xlfn.IFS(Table1[[#This Row],[Performance Score]]&gt;=90,"Excellent",Table1[[#This Row],[Performance Score]]&gt;=75,"Good",Table1[[#This Row],[Performance Score]]&gt;=60,"Average",Table1[[#This Row],[Performance Score]]&lt;=60,"Need Improvement")</f>
        <v>Need Improvement</v>
      </c>
      <c r="AE1064" t="str">
        <f>IF(AND(Table1[[#This Row],[Attendance %]]&gt;=80,(Table1[[#This Row],[Performance Score]]&gt;=80)),"Eligible","Not Eligible")</f>
        <v>Not Eligible</v>
      </c>
      <c r="AF1064" t="str">
        <f>IF(Table1[[#This Row],[Performance Score]]&gt;=80,"High Performer","Low Performer")</f>
        <v>Low Performer</v>
      </c>
      <c r="AG1064" t="str" cm="1">
        <f t="array" aca="1" ref="AG1064" ca="1">_xlfn.IFS(Table1[[#This Row],[Experience]]&lt;=3,"Junior",Table1[[#This Row],[Experience]]&lt;=7,"Mid Level",Table1[[#This Row],[Experience]]&gt;=7,"Senior")</f>
        <v>Mid Level</v>
      </c>
      <c r="AH1064" t="str">
        <f>IF(Table1[[#This Row],[Attendance %]]&gt;75,"OK","Below 75")</f>
        <v>OK</v>
      </c>
      <c r="AI1064" t="b">
        <f>ISBLANK(Table1[[#This Row],[Employee ID]])</f>
        <v>0</v>
      </c>
      <c r="AJ1064" t="b">
        <f>ISNUMBER(Table1[[#This Row],[Total Salary  ]])</f>
        <v>1</v>
      </c>
      <c r="AK1064" t="str">
        <f>IFERROR(_xlfn.XLOOKUP(Table1[[#This Row],[Manager ID]],MANAGERS!A:A,MANAGERS!B:B),"Not Found")</f>
        <v>Manager_9</v>
      </c>
    </row>
    <row r="1065" spans="1:37" x14ac:dyDescent="0.2">
      <c r="A1065" t="s">
        <v>1089</v>
      </c>
      <c r="B1065" t="s">
        <v>20</v>
      </c>
      <c r="C1065" t="s">
        <v>15</v>
      </c>
      <c r="D1065" t="s">
        <v>43</v>
      </c>
      <c r="E1065" t="s">
        <v>22</v>
      </c>
      <c r="F1065" s="1">
        <v>42351</v>
      </c>
      <c r="G1065" s="1">
        <v>33904</v>
      </c>
      <c r="H1065">
        <v>97634</v>
      </c>
      <c r="I1065">
        <v>21149</v>
      </c>
      <c r="J1065">
        <v>60</v>
      </c>
      <c r="K1065">
        <v>100</v>
      </c>
      <c r="L1065" t="s">
        <v>27</v>
      </c>
      <c r="M1065">
        <v>117</v>
      </c>
      <c r="N1065">
        <f>Table1[[#This Row],[Basic Salary]]+Table1[[#This Row],[Bonus]]</f>
        <v>118783</v>
      </c>
      <c r="O1065" s="2">
        <f>Table1[[#This Row],[Bonus]]/Table1[[#This Row],[Basic Salary]]</f>
        <v>0.21661511358747979</v>
      </c>
      <c r="P1065">
        <f ca="1">DATEDIF(Table1[[#This Row],[Date of Birth]],TODAY(),"Y")</f>
        <v>33</v>
      </c>
      <c r="Q1065">
        <f ca="1">DATEDIF(Table1[[#This Row],[Joining Date]],TODAY(),"Y")</f>
        <v>10</v>
      </c>
      <c r="R1065" t="str">
        <f ca="1">IF(YEAR(Table1[[#This Row],[Joining Date]])=YEAR(TODAY()),"Yes","No")</f>
        <v>No</v>
      </c>
      <c r="S1065" t="str">
        <f ca="1">IF(Table1[[#This Row],[Experience]]&gt;5,"Yes","No")</f>
        <v>Yes</v>
      </c>
      <c r="T1065" t="str">
        <f>TEXT(Table1[[#This Row],[Joining Date]],"mmmm")</f>
        <v>December</v>
      </c>
      <c r="U1065" t="str">
        <f>TEXT(Table1[[#This Row],[Joining Date]],"yyyy")</f>
        <v>2015</v>
      </c>
      <c r="V1065" s="5">
        <f ca="1">TODAY()-Table1[[#This Row],[Joining Date]]</f>
        <v>3888</v>
      </c>
      <c r="W1065" t="str">
        <f>LEFT(Table1[[#This Row],[Employee Name]],FIND(" ",Table1[[#This Row],[Employee Name]])-1)</f>
        <v>Rahul</v>
      </c>
      <c r="X1065" t="str">
        <f>RIGHT(Table1[[#This Row],[Employee Name]],LEN(Table1[[#This Row],[Employee Name]])-FIND(" ",Table1[[#This Row],[Employee Name]]))</f>
        <v>Verma</v>
      </c>
      <c r="Y1065" t="str">
        <f>Table1[[#This Row],[Department]]&amp;"-"&amp;Table1[[#This Row],[Employee ID]]</f>
        <v>Operations-E01033</v>
      </c>
      <c r="Z1065" t="str">
        <f>LEFT(Table1[[#This Row],[Department]],3)</f>
        <v>Ope</v>
      </c>
      <c r="AA1065" t="str">
        <f>_xlfn.XLOOKUP(Table1[[#This Row],[Manager ID]],MANAGERS!A:A,MANAGERS!B:B)</f>
        <v>Manager_17</v>
      </c>
      <c r="AB1065" t="str" cm="1">
        <f t="array" ref="AB1065">_xlfn.XLOOKUP(Table1[[#This Row],[Manager ID]],Table2[[#All],[Manager ID]],Table2[[#All],[Department Head]])</f>
        <v>Finance</v>
      </c>
      <c r="AC1065" s="2">
        <f>_xlfn.XLOOKUP(Table1[[#This Row],[City]],L:L,O:O)</f>
        <v>0.23674293405114402</v>
      </c>
      <c r="AD1065" t="str" cm="1">
        <f t="array" ref="AD1065">_xlfn.IFS(Table1[[#This Row],[Performance Score]]&gt;=90,"Excellent",Table1[[#This Row],[Performance Score]]&gt;=75,"Good",Table1[[#This Row],[Performance Score]]&gt;=60,"Average",Table1[[#This Row],[Performance Score]]&lt;=60,"Need Improvement")</f>
        <v>Excellent</v>
      </c>
      <c r="AE1065" t="str">
        <f>IF(AND(Table1[[#This Row],[Attendance %]]&gt;=80,(Table1[[#This Row],[Performance Score]]&gt;=80)),"Eligible","Not Eligible")</f>
        <v>Not Eligible</v>
      </c>
      <c r="AF1065" t="str">
        <f>IF(Table1[[#This Row],[Performance Score]]&gt;=80,"High Performer","Low Performer")</f>
        <v>High Performer</v>
      </c>
      <c r="AG1065" t="str" cm="1">
        <f t="array" aca="1" ref="AG1065" ca="1">_xlfn.IFS(Table1[[#This Row],[Experience]]&lt;=3,"Junior",Table1[[#This Row],[Experience]]&lt;=7,"Mid Level",Table1[[#This Row],[Experience]]&gt;=7,"Senior")</f>
        <v>Senior</v>
      </c>
      <c r="AH1065" t="str">
        <f>IF(Table1[[#This Row],[Attendance %]]&gt;75,"OK","Below 75")</f>
        <v>Below 75</v>
      </c>
      <c r="AI1065" t="b">
        <f>ISBLANK(Table1[[#This Row],[Employee ID]])</f>
        <v>0</v>
      </c>
      <c r="AJ1065" t="b">
        <f>ISNUMBER(Table1[[#This Row],[Total Salary  ]])</f>
        <v>1</v>
      </c>
      <c r="AK1065" t="str">
        <f>IFERROR(_xlfn.XLOOKUP(Table1[[#This Row],[Manager ID]],MANAGERS!A:A,MANAGERS!B:B),"Not Found")</f>
        <v>Manager_17</v>
      </c>
    </row>
    <row r="1066" spans="1:37" x14ac:dyDescent="0.2">
      <c r="A1066" t="s">
        <v>505</v>
      </c>
      <c r="B1066" t="s">
        <v>57</v>
      </c>
      <c r="C1066" t="s">
        <v>15</v>
      </c>
      <c r="D1066" t="s">
        <v>46</v>
      </c>
      <c r="E1066" t="s">
        <v>51</v>
      </c>
      <c r="F1066" s="1">
        <v>42657</v>
      </c>
      <c r="G1066" s="1">
        <v>36035</v>
      </c>
      <c r="H1066">
        <v>96182</v>
      </c>
      <c r="I1066">
        <v>22597</v>
      </c>
      <c r="J1066">
        <v>85</v>
      </c>
      <c r="K1066">
        <v>45</v>
      </c>
      <c r="L1066" t="s">
        <v>31</v>
      </c>
      <c r="M1066">
        <v>108</v>
      </c>
      <c r="N1066">
        <f>Table1[[#This Row],[Basic Salary]]+Table1[[#This Row],[Bonus]]</f>
        <v>118779</v>
      </c>
      <c r="O1066" s="2">
        <f>Table1[[#This Row],[Bonus]]/Table1[[#This Row],[Basic Salary]]</f>
        <v>0.23494000956519931</v>
      </c>
      <c r="P1066">
        <f ca="1">DATEDIF(Table1[[#This Row],[Date of Birth]],TODAY(),"Y")</f>
        <v>27</v>
      </c>
      <c r="Q1066">
        <f ca="1">DATEDIF(Table1[[#This Row],[Joining Date]],TODAY(),"Y")</f>
        <v>9</v>
      </c>
      <c r="R1066" t="str">
        <f ca="1">IF(YEAR(Table1[[#This Row],[Joining Date]])=YEAR(TODAY()),"Yes","No")</f>
        <v>No</v>
      </c>
      <c r="S1066" t="str">
        <f ca="1">IF(Table1[[#This Row],[Experience]]&gt;5,"Yes","No")</f>
        <v>Yes</v>
      </c>
      <c r="T1066" t="str">
        <f>TEXT(Table1[[#This Row],[Joining Date]],"mmmm")</f>
        <v>October</v>
      </c>
      <c r="U1066" t="str">
        <f>TEXT(Table1[[#This Row],[Joining Date]],"yyyy")</f>
        <v>2016</v>
      </c>
      <c r="V1066" s="5">
        <f ca="1">TODAY()-Table1[[#This Row],[Joining Date]]</f>
        <v>3582</v>
      </c>
      <c r="W1066" t="str">
        <f>LEFT(Table1[[#This Row],[Employee Name]],FIND(" ",Table1[[#This Row],[Employee Name]])-1)</f>
        <v>Swathi</v>
      </c>
      <c r="X1066" t="str">
        <f>RIGHT(Table1[[#This Row],[Employee Name]],LEN(Table1[[#This Row],[Employee Name]])-FIND(" ",Table1[[#This Row],[Employee Name]]))</f>
        <v>Ramesh</v>
      </c>
      <c r="Y1066" t="str">
        <f>Table1[[#This Row],[Department]]&amp;"-"&amp;Table1[[#This Row],[Employee ID]]</f>
        <v>Support-E00449</v>
      </c>
      <c r="Z1066" t="str">
        <f>LEFT(Table1[[#This Row],[Department]],3)</f>
        <v>Sup</v>
      </c>
      <c r="AA1066" t="str">
        <f>_xlfn.XLOOKUP(Table1[[#This Row],[Manager ID]],MANAGERS!A:A,MANAGERS!B:B)</f>
        <v>Manager_8</v>
      </c>
      <c r="AB1066" t="str" cm="1">
        <f t="array" ref="AB1066">_xlfn.XLOOKUP(Table1[[#This Row],[Manager ID]],Table2[[#All],[Manager ID]],Table2[[#All],[Department Head]])</f>
        <v>Sales</v>
      </c>
      <c r="AC1066" s="2">
        <f>_xlfn.XLOOKUP(Table1[[#This Row],[City]],L:L,O:O)</f>
        <v>0.241864189087755</v>
      </c>
      <c r="AD1066" t="str" cm="1">
        <f t="array" ref="AD1066">_xlfn.IFS(Table1[[#This Row],[Performance Score]]&gt;=90,"Excellent",Table1[[#This Row],[Performance Score]]&gt;=75,"Good",Table1[[#This Row],[Performance Score]]&gt;=60,"Average",Table1[[#This Row],[Performance Score]]&lt;=60,"Need Improvement")</f>
        <v>Need Improvement</v>
      </c>
      <c r="AE1066" t="str">
        <f>IF(AND(Table1[[#This Row],[Attendance %]]&gt;=80,(Table1[[#This Row],[Performance Score]]&gt;=80)),"Eligible","Not Eligible")</f>
        <v>Not Eligible</v>
      </c>
      <c r="AF1066" t="str">
        <f>IF(Table1[[#This Row],[Performance Score]]&gt;=80,"High Performer","Low Performer")</f>
        <v>Low Performer</v>
      </c>
      <c r="AG1066" t="str" cm="1">
        <f t="array" aca="1" ref="AG1066" ca="1">_xlfn.IFS(Table1[[#This Row],[Experience]]&lt;=3,"Junior",Table1[[#This Row],[Experience]]&lt;=7,"Mid Level",Table1[[#This Row],[Experience]]&gt;=7,"Senior")</f>
        <v>Senior</v>
      </c>
      <c r="AH1066" t="str">
        <f>IF(Table1[[#This Row],[Attendance %]]&gt;75,"OK","Below 75")</f>
        <v>OK</v>
      </c>
      <c r="AI1066" t="b">
        <f>ISBLANK(Table1[[#This Row],[Employee ID]])</f>
        <v>0</v>
      </c>
      <c r="AJ1066" t="b">
        <f>ISNUMBER(Table1[[#This Row],[Total Salary  ]])</f>
        <v>1</v>
      </c>
      <c r="AK1066" t="str">
        <f>IFERROR(_xlfn.XLOOKUP(Table1[[#This Row],[Manager ID]],MANAGERS!A:A,MANAGERS!B:B),"Not Found")</f>
        <v>Manager_8</v>
      </c>
    </row>
    <row r="1067" spans="1:37" x14ac:dyDescent="0.2">
      <c r="A1067" t="s">
        <v>1550</v>
      </c>
      <c r="B1067" t="s">
        <v>95</v>
      </c>
      <c r="C1067" t="s">
        <v>15</v>
      </c>
      <c r="D1067" t="s">
        <v>46</v>
      </c>
      <c r="E1067" t="s">
        <v>65</v>
      </c>
      <c r="F1067" s="1">
        <v>42125</v>
      </c>
      <c r="G1067" s="1">
        <v>39860</v>
      </c>
      <c r="H1067">
        <v>89877</v>
      </c>
      <c r="I1067">
        <v>28876</v>
      </c>
      <c r="J1067">
        <v>67</v>
      </c>
      <c r="K1067">
        <v>61</v>
      </c>
      <c r="L1067" t="s">
        <v>53</v>
      </c>
      <c r="M1067">
        <v>104</v>
      </c>
      <c r="N1067">
        <f>Table1[[#This Row],[Basic Salary]]+Table1[[#This Row],[Bonus]]</f>
        <v>118753</v>
      </c>
      <c r="O1067" s="2">
        <f>Table1[[#This Row],[Bonus]]/Table1[[#This Row],[Basic Salary]]</f>
        <v>0.32128353193809317</v>
      </c>
      <c r="P1067">
        <f ca="1">DATEDIF(Table1[[#This Row],[Date of Birth]],TODAY(),"Y")</f>
        <v>17</v>
      </c>
      <c r="Q1067">
        <f ca="1">DATEDIF(Table1[[#This Row],[Joining Date]],TODAY(),"Y")</f>
        <v>11</v>
      </c>
      <c r="R1067" t="str">
        <f ca="1">IF(YEAR(Table1[[#This Row],[Joining Date]])=YEAR(TODAY()),"Yes","No")</f>
        <v>No</v>
      </c>
      <c r="S1067" t="str">
        <f ca="1">IF(Table1[[#This Row],[Experience]]&gt;5,"Yes","No")</f>
        <v>Yes</v>
      </c>
      <c r="T1067" t="str">
        <f>TEXT(Table1[[#This Row],[Joining Date]],"mmmm")</f>
        <v>May</v>
      </c>
      <c r="U1067" t="str">
        <f>TEXT(Table1[[#This Row],[Joining Date]],"yyyy")</f>
        <v>2015</v>
      </c>
      <c r="V1067" s="5">
        <f ca="1">TODAY()-Table1[[#This Row],[Joining Date]]</f>
        <v>4114</v>
      </c>
      <c r="W1067" t="str">
        <f>LEFT(Table1[[#This Row],[Employee Name]],FIND(" ",Table1[[#This Row],[Employee Name]])-1)</f>
        <v>Ajay</v>
      </c>
      <c r="X1067" t="str">
        <f>RIGHT(Table1[[#This Row],[Employee Name]],LEN(Table1[[#This Row],[Employee Name]])-FIND(" ",Table1[[#This Row],[Employee Name]]))</f>
        <v>Singh</v>
      </c>
      <c r="Y1067" t="str">
        <f>Table1[[#This Row],[Department]]&amp;"-"&amp;Table1[[#This Row],[Employee ID]]</f>
        <v>Support-E01494</v>
      </c>
      <c r="Z1067" t="str">
        <f>LEFT(Table1[[#This Row],[Department]],3)</f>
        <v>Sup</v>
      </c>
      <c r="AA1067" t="str">
        <f>_xlfn.XLOOKUP(Table1[[#This Row],[Manager ID]],MANAGERS!A:A,MANAGERS!B:B)</f>
        <v>Manager_4</v>
      </c>
      <c r="AB1067" t="str" cm="1">
        <f t="array" ref="AB1067">_xlfn.XLOOKUP(Table1[[#This Row],[Manager ID]],Table2[[#All],[Manager ID]],Table2[[#All],[Department Head]])</f>
        <v>Finance</v>
      </c>
      <c r="AC1067" s="2">
        <f>_xlfn.XLOOKUP(Table1[[#This Row],[City]],L:L,O:O)</f>
        <v>0.23685887225230964</v>
      </c>
      <c r="AD1067" t="str" cm="1">
        <f t="array" ref="AD1067">_xlfn.IFS(Table1[[#This Row],[Performance Score]]&gt;=90,"Excellent",Table1[[#This Row],[Performance Score]]&gt;=75,"Good",Table1[[#This Row],[Performance Score]]&gt;=60,"Average",Table1[[#This Row],[Performance Score]]&lt;=60,"Need Improvement")</f>
        <v>Average</v>
      </c>
      <c r="AE1067" t="str">
        <f>IF(AND(Table1[[#This Row],[Attendance %]]&gt;=80,(Table1[[#This Row],[Performance Score]]&gt;=80)),"Eligible","Not Eligible")</f>
        <v>Not Eligible</v>
      </c>
      <c r="AF1067" t="str">
        <f>IF(Table1[[#This Row],[Performance Score]]&gt;=80,"High Performer","Low Performer")</f>
        <v>Low Performer</v>
      </c>
      <c r="AG1067" t="str" cm="1">
        <f t="array" aca="1" ref="AG1067" ca="1">_xlfn.IFS(Table1[[#This Row],[Experience]]&lt;=3,"Junior",Table1[[#This Row],[Experience]]&lt;=7,"Mid Level",Table1[[#This Row],[Experience]]&gt;=7,"Senior")</f>
        <v>Senior</v>
      </c>
      <c r="AH1067" t="str">
        <f>IF(Table1[[#This Row],[Attendance %]]&gt;75,"OK","Below 75")</f>
        <v>Below 75</v>
      </c>
      <c r="AI1067" t="b">
        <f>ISBLANK(Table1[[#This Row],[Employee ID]])</f>
        <v>0</v>
      </c>
      <c r="AJ1067" t="b">
        <f>ISNUMBER(Table1[[#This Row],[Total Salary  ]])</f>
        <v>1</v>
      </c>
      <c r="AK1067" t="str">
        <f>IFERROR(_xlfn.XLOOKUP(Table1[[#This Row],[Manager ID]],MANAGERS!A:A,MANAGERS!B:B),"Not Found")</f>
        <v>Manager_4</v>
      </c>
    </row>
    <row r="1068" spans="1:37" x14ac:dyDescent="0.2">
      <c r="A1068" t="s">
        <v>2741</v>
      </c>
      <c r="B1068" t="s">
        <v>39</v>
      </c>
      <c r="C1068" t="s">
        <v>15</v>
      </c>
      <c r="D1068" t="s">
        <v>25</v>
      </c>
      <c r="E1068" t="s">
        <v>30</v>
      </c>
      <c r="F1068" s="1">
        <v>45713</v>
      </c>
      <c r="G1068" s="1">
        <v>40795</v>
      </c>
      <c r="H1068">
        <v>92027</v>
      </c>
      <c r="I1068">
        <v>26717</v>
      </c>
      <c r="J1068">
        <v>87</v>
      </c>
      <c r="K1068">
        <v>82</v>
      </c>
      <c r="L1068" t="s">
        <v>31</v>
      </c>
      <c r="M1068">
        <v>120</v>
      </c>
      <c r="N1068">
        <f>Table1[[#This Row],[Basic Salary]]+Table1[[#This Row],[Bonus]]</f>
        <v>118744</v>
      </c>
      <c r="O1068" s="2">
        <f>Table1[[#This Row],[Bonus]]/Table1[[#This Row],[Basic Salary]]</f>
        <v>0.29031697219294339</v>
      </c>
      <c r="P1068">
        <f ca="1">DATEDIF(Table1[[#This Row],[Date of Birth]],TODAY(),"Y")</f>
        <v>14</v>
      </c>
      <c r="Q1068">
        <f ca="1">DATEDIF(Table1[[#This Row],[Joining Date]],TODAY(),"Y")</f>
        <v>1</v>
      </c>
      <c r="R1068" t="str">
        <f ca="1">IF(YEAR(Table1[[#This Row],[Joining Date]])=YEAR(TODAY()),"Yes","No")</f>
        <v>No</v>
      </c>
      <c r="S1068" t="str">
        <f ca="1">IF(Table1[[#This Row],[Experience]]&gt;5,"Yes","No")</f>
        <v>No</v>
      </c>
      <c r="T1068" t="str">
        <f>TEXT(Table1[[#This Row],[Joining Date]],"mmmm")</f>
        <v>February</v>
      </c>
      <c r="U1068" t="str">
        <f>TEXT(Table1[[#This Row],[Joining Date]],"yyyy")</f>
        <v>2025</v>
      </c>
      <c r="V1068" s="5">
        <f ca="1">TODAY()-Table1[[#This Row],[Joining Date]]</f>
        <v>526</v>
      </c>
      <c r="W1068" t="str">
        <f>LEFT(Table1[[#This Row],[Employee Name]],FIND(" ",Table1[[#This Row],[Employee Name]])-1)</f>
        <v>Karan</v>
      </c>
      <c r="X1068" t="str">
        <f>RIGHT(Table1[[#This Row],[Employee Name]],LEN(Table1[[#This Row],[Employee Name]])-FIND(" ",Table1[[#This Row],[Employee Name]]))</f>
        <v>Malhotra</v>
      </c>
      <c r="Y1068" t="str">
        <f>Table1[[#This Row],[Department]]&amp;"-"&amp;Table1[[#This Row],[Employee ID]]</f>
        <v>Finance-E02685</v>
      </c>
      <c r="Z1068" t="str">
        <f>LEFT(Table1[[#This Row],[Department]],3)</f>
        <v>Fin</v>
      </c>
      <c r="AA1068" t="str">
        <f>_xlfn.XLOOKUP(Table1[[#This Row],[Manager ID]],MANAGERS!A:A,MANAGERS!B:B)</f>
        <v>Manager_20</v>
      </c>
      <c r="AB1068" t="str" cm="1">
        <f t="array" ref="AB1068">_xlfn.XLOOKUP(Table1[[#This Row],[Manager ID]],Table2[[#All],[Manager ID]],Table2[[#All],[Department Head]])</f>
        <v>Operations</v>
      </c>
      <c r="AC1068" s="2">
        <f>_xlfn.XLOOKUP(Table1[[#This Row],[City]],L:L,O:O)</f>
        <v>0.241864189087755</v>
      </c>
      <c r="AD1068" t="str" cm="1">
        <f t="array" ref="AD1068">_xlfn.IFS(Table1[[#This Row],[Performance Score]]&gt;=90,"Excellent",Table1[[#This Row],[Performance Score]]&gt;=75,"Good",Table1[[#This Row],[Performance Score]]&gt;=60,"Average",Table1[[#This Row],[Performance Score]]&lt;=60,"Need Improvement")</f>
        <v>Good</v>
      </c>
      <c r="AE1068" t="str">
        <f>IF(AND(Table1[[#This Row],[Attendance %]]&gt;=80,(Table1[[#This Row],[Performance Score]]&gt;=80)),"Eligible","Not Eligible")</f>
        <v>Eligible</v>
      </c>
      <c r="AF1068" t="str">
        <f>IF(Table1[[#This Row],[Performance Score]]&gt;=80,"High Performer","Low Performer")</f>
        <v>High Performer</v>
      </c>
      <c r="AG1068" t="str" cm="1">
        <f t="array" aca="1" ref="AG1068" ca="1">_xlfn.IFS(Table1[[#This Row],[Experience]]&lt;=3,"Junior",Table1[[#This Row],[Experience]]&lt;=7,"Mid Level",Table1[[#This Row],[Experience]]&gt;=7,"Senior")</f>
        <v>Junior</v>
      </c>
      <c r="AH1068" t="str">
        <f>IF(Table1[[#This Row],[Attendance %]]&gt;75,"OK","Below 75")</f>
        <v>OK</v>
      </c>
      <c r="AI1068" t="b">
        <f>ISBLANK(Table1[[#This Row],[Employee ID]])</f>
        <v>0</v>
      </c>
      <c r="AJ1068" t="b">
        <f>ISNUMBER(Table1[[#This Row],[Total Salary  ]])</f>
        <v>1</v>
      </c>
      <c r="AK1068" t="str">
        <f>IFERROR(_xlfn.XLOOKUP(Table1[[#This Row],[Manager ID]],MANAGERS!A:A,MANAGERS!B:B),"Not Found")</f>
        <v>Manager_20</v>
      </c>
    </row>
    <row r="1069" spans="1:37" x14ac:dyDescent="0.2">
      <c r="A1069" t="s">
        <v>4649</v>
      </c>
      <c r="B1069" t="s">
        <v>62</v>
      </c>
      <c r="C1069" t="s">
        <v>21</v>
      </c>
      <c r="D1069" t="s">
        <v>46</v>
      </c>
      <c r="E1069" t="s">
        <v>22</v>
      </c>
      <c r="F1069" s="1">
        <v>43980</v>
      </c>
      <c r="G1069" s="1">
        <v>29340</v>
      </c>
      <c r="H1069">
        <v>107901</v>
      </c>
      <c r="I1069">
        <v>10808</v>
      </c>
      <c r="J1069">
        <v>78</v>
      </c>
      <c r="K1069">
        <v>71</v>
      </c>
      <c r="L1069" t="s">
        <v>31</v>
      </c>
      <c r="M1069">
        <v>117</v>
      </c>
      <c r="N1069">
        <f>Table1[[#This Row],[Basic Salary]]+Table1[[#This Row],[Bonus]]</f>
        <v>118709</v>
      </c>
      <c r="O1069" s="2">
        <f>Table1[[#This Row],[Bonus]]/Table1[[#This Row],[Basic Salary]]</f>
        <v>0.10016589280914913</v>
      </c>
      <c r="P1069">
        <f ca="1">DATEDIF(Table1[[#This Row],[Date of Birth]],TODAY(),"Y")</f>
        <v>46</v>
      </c>
      <c r="Q1069">
        <f ca="1">DATEDIF(Table1[[#This Row],[Joining Date]],TODAY(),"Y")</f>
        <v>6</v>
      </c>
      <c r="R1069" t="str">
        <f ca="1">IF(YEAR(Table1[[#This Row],[Joining Date]])=YEAR(TODAY()),"Yes","No")</f>
        <v>No</v>
      </c>
      <c r="S1069" t="str">
        <f ca="1">IF(Table1[[#This Row],[Experience]]&gt;5,"Yes","No")</f>
        <v>Yes</v>
      </c>
      <c r="T1069" t="str">
        <f>TEXT(Table1[[#This Row],[Joining Date]],"mmmm")</f>
        <v>May</v>
      </c>
      <c r="U1069" t="str">
        <f>TEXT(Table1[[#This Row],[Joining Date]],"yyyy")</f>
        <v>2020</v>
      </c>
      <c r="V1069" s="5">
        <f ca="1">TODAY()-Table1[[#This Row],[Joining Date]]</f>
        <v>2259</v>
      </c>
      <c r="W1069" t="str">
        <f>LEFT(Table1[[#This Row],[Employee Name]],FIND(" ",Table1[[#This Row],[Employee Name]])-1)</f>
        <v>Kavya</v>
      </c>
      <c r="X1069" t="str">
        <f>RIGHT(Table1[[#This Row],[Employee Name]],LEN(Table1[[#This Row],[Employee Name]])-FIND(" ",Table1[[#This Row],[Employee Name]]))</f>
        <v>Nair</v>
      </c>
      <c r="Y1069" t="str">
        <f>Table1[[#This Row],[Department]]&amp;"-"&amp;Table1[[#This Row],[Employee ID]]</f>
        <v>Support-E04593</v>
      </c>
      <c r="Z1069" t="str">
        <f>LEFT(Table1[[#This Row],[Department]],3)</f>
        <v>Sup</v>
      </c>
      <c r="AA1069" t="str">
        <f>_xlfn.XLOOKUP(Table1[[#This Row],[Manager ID]],MANAGERS!A:A,MANAGERS!B:B)</f>
        <v>Manager_17</v>
      </c>
      <c r="AB1069" t="str" cm="1">
        <f t="array" ref="AB1069">_xlfn.XLOOKUP(Table1[[#This Row],[Manager ID]],Table2[[#All],[Manager ID]],Table2[[#All],[Department Head]])</f>
        <v>Finance</v>
      </c>
      <c r="AC1069" s="2">
        <f>_xlfn.XLOOKUP(Table1[[#This Row],[City]],L:L,O:O)</f>
        <v>0.241864189087755</v>
      </c>
      <c r="AD1069" t="str" cm="1">
        <f t="array" ref="AD1069">_xlfn.IFS(Table1[[#This Row],[Performance Score]]&gt;=90,"Excellent",Table1[[#This Row],[Performance Score]]&gt;=75,"Good",Table1[[#This Row],[Performance Score]]&gt;=60,"Average",Table1[[#This Row],[Performance Score]]&lt;=60,"Need Improvement")</f>
        <v>Average</v>
      </c>
      <c r="AE1069" t="str">
        <f>IF(AND(Table1[[#This Row],[Attendance %]]&gt;=80,(Table1[[#This Row],[Performance Score]]&gt;=80)),"Eligible","Not Eligible")</f>
        <v>Not Eligible</v>
      </c>
      <c r="AF1069" t="str">
        <f>IF(Table1[[#This Row],[Performance Score]]&gt;=80,"High Performer","Low Performer")</f>
        <v>Low Performer</v>
      </c>
      <c r="AG1069" t="str" cm="1">
        <f t="array" aca="1" ref="AG1069" ca="1">_xlfn.IFS(Table1[[#This Row],[Experience]]&lt;=3,"Junior",Table1[[#This Row],[Experience]]&lt;=7,"Mid Level",Table1[[#This Row],[Experience]]&gt;=7,"Senior")</f>
        <v>Mid Level</v>
      </c>
      <c r="AH1069" t="str">
        <f>IF(Table1[[#This Row],[Attendance %]]&gt;75,"OK","Below 75")</f>
        <v>OK</v>
      </c>
      <c r="AI1069" t="b">
        <f>ISBLANK(Table1[[#This Row],[Employee ID]])</f>
        <v>0</v>
      </c>
      <c r="AJ1069" t="b">
        <f>ISNUMBER(Table1[[#This Row],[Total Salary  ]])</f>
        <v>1</v>
      </c>
      <c r="AK1069" t="str">
        <f>IFERROR(_xlfn.XLOOKUP(Table1[[#This Row],[Manager ID]],MANAGERS!A:A,MANAGERS!B:B),"Not Found")</f>
        <v>Manager_17</v>
      </c>
    </row>
    <row r="1070" spans="1:37" x14ac:dyDescent="0.2">
      <c r="A1070" t="s">
        <v>5000</v>
      </c>
      <c r="B1070" t="s">
        <v>75</v>
      </c>
      <c r="C1070" t="s">
        <v>21</v>
      </c>
      <c r="D1070" t="s">
        <v>46</v>
      </c>
      <c r="E1070" t="s">
        <v>65</v>
      </c>
      <c r="F1070" s="1">
        <v>45115</v>
      </c>
      <c r="G1070" s="1">
        <v>39791</v>
      </c>
      <c r="H1070">
        <v>88795</v>
      </c>
      <c r="I1070">
        <v>29892</v>
      </c>
      <c r="J1070">
        <v>84</v>
      </c>
      <c r="K1070">
        <v>57</v>
      </c>
      <c r="L1070" t="s">
        <v>34</v>
      </c>
      <c r="M1070">
        <v>110</v>
      </c>
      <c r="N1070">
        <f>Table1[[#This Row],[Basic Salary]]+Table1[[#This Row],[Bonus]]</f>
        <v>118687</v>
      </c>
      <c r="O1070" s="2">
        <f>Table1[[#This Row],[Bonus]]/Table1[[#This Row],[Basic Salary]]</f>
        <v>0.33664057660904328</v>
      </c>
      <c r="P1070">
        <f ca="1">DATEDIF(Table1[[#This Row],[Date of Birth]],TODAY(),"Y")</f>
        <v>17</v>
      </c>
      <c r="Q1070">
        <f ca="1">DATEDIF(Table1[[#This Row],[Joining Date]],TODAY(),"Y")</f>
        <v>3</v>
      </c>
      <c r="R1070" t="str">
        <f ca="1">IF(YEAR(Table1[[#This Row],[Joining Date]])=YEAR(TODAY()),"Yes","No")</f>
        <v>No</v>
      </c>
      <c r="S1070" t="str">
        <f ca="1">IF(Table1[[#This Row],[Experience]]&gt;5,"Yes","No")</f>
        <v>No</v>
      </c>
      <c r="T1070" t="str">
        <f>TEXT(Table1[[#This Row],[Joining Date]],"mmmm")</f>
        <v>July</v>
      </c>
      <c r="U1070" t="str">
        <f>TEXT(Table1[[#This Row],[Joining Date]],"yyyy")</f>
        <v>2023</v>
      </c>
      <c r="V1070" s="5">
        <f ca="1">TODAY()-Table1[[#This Row],[Joining Date]]</f>
        <v>1124</v>
      </c>
      <c r="W1070" t="str">
        <f>LEFT(Table1[[#This Row],[Employee Name]],FIND(" ",Table1[[#This Row],[Employee Name]])-1)</f>
        <v>Ishita</v>
      </c>
      <c r="X1070" t="str">
        <f>RIGHT(Table1[[#This Row],[Employee Name]],LEN(Table1[[#This Row],[Employee Name]])-FIND(" ",Table1[[#This Row],[Employee Name]]))</f>
        <v>Roy</v>
      </c>
      <c r="Y1070" t="str">
        <f>Table1[[#This Row],[Department]]&amp;"-"&amp;Table1[[#This Row],[Employee ID]]</f>
        <v>Support-E04944</v>
      </c>
      <c r="Z1070" t="str">
        <f>LEFT(Table1[[#This Row],[Department]],3)</f>
        <v>Sup</v>
      </c>
      <c r="AA1070" t="str">
        <f>_xlfn.XLOOKUP(Table1[[#This Row],[Manager ID]],MANAGERS!A:A,MANAGERS!B:B)</f>
        <v>Manager_10</v>
      </c>
      <c r="AB1070" t="str" cm="1">
        <f t="array" ref="AB1070">_xlfn.XLOOKUP(Table1[[#This Row],[Manager ID]],Table2[[#All],[Manager ID]],Table2[[#All],[Department Head]])</f>
        <v>HR</v>
      </c>
      <c r="AC1070" s="2">
        <f>_xlfn.XLOOKUP(Table1[[#This Row],[City]],L:L,O:O)</f>
        <v>0.24030340748661314</v>
      </c>
      <c r="AD1070" t="str" cm="1">
        <f t="array" ref="AD1070">_xlfn.IFS(Table1[[#This Row],[Performance Score]]&gt;=90,"Excellent",Table1[[#This Row],[Performance Score]]&gt;=75,"Good",Table1[[#This Row],[Performance Score]]&gt;=60,"Average",Table1[[#This Row],[Performance Score]]&lt;=60,"Need Improvement")</f>
        <v>Need Improvement</v>
      </c>
      <c r="AE1070" t="str">
        <f>IF(AND(Table1[[#This Row],[Attendance %]]&gt;=80,(Table1[[#This Row],[Performance Score]]&gt;=80)),"Eligible","Not Eligible")</f>
        <v>Not Eligible</v>
      </c>
      <c r="AF1070" t="str">
        <f>IF(Table1[[#This Row],[Performance Score]]&gt;=80,"High Performer","Low Performer")</f>
        <v>Low Performer</v>
      </c>
      <c r="AG1070" t="str" cm="1">
        <f t="array" aca="1" ref="AG1070" ca="1">_xlfn.IFS(Table1[[#This Row],[Experience]]&lt;=3,"Junior",Table1[[#This Row],[Experience]]&lt;=7,"Mid Level",Table1[[#This Row],[Experience]]&gt;=7,"Senior")</f>
        <v>Junior</v>
      </c>
      <c r="AH1070" t="str">
        <f>IF(Table1[[#This Row],[Attendance %]]&gt;75,"OK","Below 75")</f>
        <v>OK</v>
      </c>
      <c r="AI1070" t="b">
        <f>ISBLANK(Table1[[#This Row],[Employee ID]])</f>
        <v>0</v>
      </c>
      <c r="AJ1070" t="b">
        <f>ISNUMBER(Table1[[#This Row],[Total Salary  ]])</f>
        <v>1</v>
      </c>
      <c r="AK1070" t="str">
        <f>IFERROR(_xlfn.XLOOKUP(Table1[[#This Row],[Manager ID]],MANAGERS!A:A,MANAGERS!B:B),"Not Found")</f>
        <v>Manager_10</v>
      </c>
    </row>
    <row r="1071" spans="1:37" x14ac:dyDescent="0.2">
      <c r="A1071" t="s">
        <v>447</v>
      </c>
      <c r="B1071" t="s">
        <v>75</v>
      </c>
      <c r="C1071" t="s">
        <v>21</v>
      </c>
      <c r="D1071" t="s">
        <v>25</v>
      </c>
      <c r="E1071" t="s">
        <v>26</v>
      </c>
      <c r="F1071" s="1">
        <v>43242</v>
      </c>
      <c r="G1071" s="1">
        <v>40316</v>
      </c>
      <c r="H1071">
        <v>93241</v>
      </c>
      <c r="I1071">
        <v>25434</v>
      </c>
      <c r="J1071">
        <v>85</v>
      </c>
      <c r="K1071">
        <v>77</v>
      </c>
      <c r="L1071" t="s">
        <v>53</v>
      </c>
      <c r="M1071">
        <v>101</v>
      </c>
      <c r="N1071">
        <f>Table1[[#This Row],[Basic Salary]]+Table1[[#This Row],[Bonus]]</f>
        <v>118675</v>
      </c>
      <c r="O1071" s="2">
        <f>Table1[[#This Row],[Bonus]]/Table1[[#This Row],[Basic Salary]]</f>
        <v>0.2727769972437018</v>
      </c>
      <c r="P1071">
        <f ca="1">DATEDIF(Table1[[#This Row],[Date of Birth]],TODAY(),"Y")</f>
        <v>16</v>
      </c>
      <c r="Q1071">
        <f ca="1">DATEDIF(Table1[[#This Row],[Joining Date]],TODAY(),"Y")</f>
        <v>8</v>
      </c>
      <c r="R1071" t="str">
        <f ca="1">IF(YEAR(Table1[[#This Row],[Joining Date]])=YEAR(TODAY()),"Yes","No")</f>
        <v>No</v>
      </c>
      <c r="S1071" t="str">
        <f ca="1">IF(Table1[[#This Row],[Experience]]&gt;5,"Yes","No")</f>
        <v>Yes</v>
      </c>
      <c r="T1071" t="str">
        <f>TEXT(Table1[[#This Row],[Joining Date]],"mmmm")</f>
        <v>May</v>
      </c>
      <c r="U1071" t="str">
        <f>TEXT(Table1[[#This Row],[Joining Date]],"yyyy")</f>
        <v>2018</v>
      </c>
      <c r="V1071" s="5">
        <f ca="1">TODAY()-Table1[[#This Row],[Joining Date]]</f>
        <v>2997</v>
      </c>
      <c r="W1071" t="str">
        <f>LEFT(Table1[[#This Row],[Employee Name]],FIND(" ",Table1[[#This Row],[Employee Name]])-1)</f>
        <v>Ishita</v>
      </c>
      <c r="X1071" t="str">
        <f>RIGHT(Table1[[#This Row],[Employee Name]],LEN(Table1[[#This Row],[Employee Name]])-FIND(" ",Table1[[#This Row],[Employee Name]]))</f>
        <v>Roy</v>
      </c>
      <c r="Y1071" t="str">
        <f>Table1[[#This Row],[Department]]&amp;"-"&amp;Table1[[#This Row],[Employee ID]]</f>
        <v>Finance-E00391</v>
      </c>
      <c r="Z1071" t="str">
        <f>LEFT(Table1[[#This Row],[Department]],3)</f>
        <v>Fin</v>
      </c>
      <c r="AA1071" t="str">
        <f>_xlfn.XLOOKUP(Table1[[#This Row],[Manager ID]],MANAGERS!A:A,MANAGERS!B:B)</f>
        <v>Manager_1</v>
      </c>
      <c r="AB1071" t="str" cm="1">
        <f t="array" ref="AB1071">_xlfn.XLOOKUP(Table1[[#This Row],[Manager ID]],Table2[[#All],[Manager ID]],Table2[[#All],[Department Head]])</f>
        <v>Support</v>
      </c>
      <c r="AC1071" s="2">
        <f>_xlfn.XLOOKUP(Table1[[#This Row],[City]],L:L,O:O)</f>
        <v>0.23685887225230964</v>
      </c>
      <c r="AD1071" t="str" cm="1">
        <f t="array" ref="AD1071">_xlfn.IFS(Table1[[#This Row],[Performance Score]]&gt;=90,"Excellent",Table1[[#This Row],[Performance Score]]&gt;=75,"Good",Table1[[#This Row],[Performance Score]]&gt;=60,"Average",Table1[[#This Row],[Performance Score]]&lt;=60,"Need Improvement")</f>
        <v>Good</v>
      </c>
      <c r="AE1071" t="str">
        <f>IF(AND(Table1[[#This Row],[Attendance %]]&gt;=80,(Table1[[#This Row],[Performance Score]]&gt;=80)),"Eligible","Not Eligible")</f>
        <v>Not Eligible</v>
      </c>
      <c r="AF1071" t="str">
        <f>IF(Table1[[#This Row],[Performance Score]]&gt;=80,"High Performer","Low Performer")</f>
        <v>Low Performer</v>
      </c>
      <c r="AG1071" t="str" cm="1">
        <f t="array" aca="1" ref="AG1071" ca="1">_xlfn.IFS(Table1[[#This Row],[Experience]]&lt;=3,"Junior",Table1[[#This Row],[Experience]]&lt;=7,"Mid Level",Table1[[#This Row],[Experience]]&gt;=7,"Senior")</f>
        <v>Senior</v>
      </c>
      <c r="AH1071" t="str">
        <f>IF(Table1[[#This Row],[Attendance %]]&gt;75,"OK","Below 75")</f>
        <v>OK</v>
      </c>
      <c r="AI1071" t="b">
        <f>ISBLANK(Table1[[#This Row],[Employee ID]])</f>
        <v>0</v>
      </c>
      <c r="AJ1071" t="b">
        <f>ISNUMBER(Table1[[#This Row],[Total Salary  ]])</f>
        <v>1</v>
      </c>
      <c r="AK1071" t="str">
        <f>IFERROR(_xlfn.XLOOKUP(Table1[[#This Row],[Manager ID]],MANAGERS!A:A,MANAGERS!B:B),"Not Found")</f>
        <v>Manager_1</v>
      </c>
    </row>
    <row r="1072" spans="1:37" x14ac:dyDescent="0.2">
      <c r="A1072" t="s">
        <v>2218</v>
      </c>
      <c r="B1072" t="s">
        <v>60</v>
      </c>
      <c r="C1072" t="s">
        <v>15</v>
      </c>
      <c r="D1072" t="s">
        <v>46</v>
      </c>
      <c r="E1072" t="s">
        <v>65</v>
      </c>
      <c r="F1072" s="1">
        <v>45842</v>
      </c>
      <c r="G1072" s="1">
        <v>39480</v>
      </c>
      <c r="H1072">
        <v>111466</v>
      </c>
      <c r="I1072">
        <v>7205</v>
      </c>
      <c r="J1072">
        <v>83</v>
      </c>
      <c r="K1072">
        <v>45</v>
      </c>
      <c r="L1072" t="s">
        <v>27</v>
      </c>
      <c r="M1072">
        <v>109</v>
      </c>
      <c r="N1072">
        <f>Table1[[#This Row],[Basic Salary]]+Table1[[#This Row],[Bonus]]</f>
        <v>118671</v>
      </c>
      <c r="O1072" s="2">
        <f>Table1[[#This Row],[Bonus]]/Table1[[#This Row],[Basic Salary]]</f>
        <v>6.4638544488902452E-2</v>
      </c>
      <c r="P1072">
        <f ca="1">DATEDIF(Table1[[#This Row],[Date of Birth]],TODAY(),"Y")</f>
        <v>18</v>
      </c>
      <c r="Q1072">
        <f ca="1">DATEDIF(Table1[[#This Row],[Joining Date]],TODAY(),"Y")</f>
        <v>1</v>
      </c>
      <c r="R1072" t="str">
        <f ca="1">IF(YEAR(Table1[[#This Row],[Joining Date]])=YEAR(TODAY()),"Yes","No")</f>
        <v>No</v>
      </c>
      <c r="S1072" t="str">
        <f ca="1">IF(Table1[[#This Row],[Experience]]&gt;5,"Yes","No")</f>
        <v>No</v>
      </c>
      <c r="T1072" t="str">
        <f>TEXT(Table1[[#This Row],[Joining Date]],"mmmm")</f>
        <v>July</v>
      </c>
      <c r="U1072" t="str">
        <f>TEXT(Table1[[#This Row],[Joining Date]],"yyyy")</f>
        <v>2025</v>
      </c>
      <c r="V1072" s="5">
        <f ca="1">TODAY()-Table1[[#This Row],[Joining Date]]</f>
        <v>397</v>
      </c>
      <c r="W1072" t="str">
        <f>LEFT(Table1[[#This Row],[Employee Name]],FIND(" ",Table1[[#This Row],[Employee Name]])-1)</f>
        <v>Gayathri</v>
      </c>
      <c r="X1072" t="str">
        <f>RIGHT(Table1[[#This Row],[Employee Name]],LEN(Table1[[#This Row],[Employee Name]])-FIND(" ",Table1[[#This Row],[Employee Name]]))</f>
        <v>Iyer</v>
      </c>
      <c r="Y1072" t="str">
        <f>Table1[[#This Row],[Department]]&amp;"-"&amp;Table1[[#This Row],[Employee ID]]</f>
        <v>Support-E02162</v>
      </c>
      <c r="Z1072" t="str">
        <f>LEFT(Table1[[#This Row],[Department]],3)</f>
        <v>Sup</v>
      </c>
      <c r="AA1072" t="str">
        <f>_xlfn.XLOOKUP(Table1[[#This Row],[Manager ID]],MANAGERS!A:A,MANAGERS!B:B)</f>
        <v>Manager_9</v>
      </c>
      <c r="AB1072" t="str" cm="1">
        <f t="array" ref="AB1072">_xlfn.XLOOKUP(Table1[[#This Row],[Manager ID]],Table2[[#All],[Manager ID]],Table2[[#All],[Department Head]])</f>
        <v>Sales</v>
      </c>
      <c r="AC1072" s="2">
        <f>_xlfn.XLOOKUP(Table1[[#This Row],[City]],L:L,O:O)</f>
        <v>0.23674293405114402</v>
      </c>
      <c r="AD1072" t="str" cm="1">
        <f t="array" ref="AD1072">_xlfn.IFS(Table1[[#This Row],[Performance Score]]&gt;=90,"Excellent",Table1[[#This Row],[Performance Score]]&gt;=75,"Good",Table1[[#This Row],[Performance Score]]&gt;=60,"Average",Table1[[#This Row],[Performance Score]]&lt;=60,"Need Improvement")</f>
        <v>Need Improvement</v>
      </c>
      <c r="AE1072" t="str">
        <f>IF(AND(Table1[[#This Row],[Attendance %]]&gt;=80,(Table1[[#This Row],[Performance Score]]&gt;=80)),"Eligible","Not Eligible")</f>
        <v>Not Eligible</v>
      </c>
      <c r="AF1072" t="str">
        <f>IF(Table1[[#This Row],[Performance Score]]&gt;=80,"High Performer","Low Performer")</f>
        <v>Low Performer</v>
      </c>
      <c r="AG1072" t="str" cm="1">
        <f t="array" aca="1" ref="AG1072" ca="1">_xlfn.IFS(Table1[[#This Row],[Experience]]&lt;=3,"Junior",Table1[[#This Row],[Experience]]&lt;=7,"Mid Level",Table1[[#This Row],[Experience]]&gt;=7,"Senior")</f>
        <v>Junior</v>
      </c>
      <c r="AH1072" t="str">
        <f>IF(Table1[[#This Row],[Attendance %]]&gt;75,"OK","Below 75")</f>
        <v>OK</v>
      </c>
      <c r="AI1072" t="b">
        <f>ISBLANK(Table1[[#This Row],[Employee ID]])</f>
        <v>0</v>
      </c>
      <c r="AJ1072" t="b">
        <f>ISNUMBER(Table1[[#This Row],[Total Salary  ]])</f>
        <v>1</v>
      </c>
      <c r="AK1072" t="str">
        <f>IFERROR(_xlfn.XLOOKUP(Table1[[#This Row],[Manager ID]],MANAGERS!A:A,MANAGERS!B:B),"Not Found")</f>
        <v>Manager_9</v>
      </c>
    </row>
    <row r="1073" spans="1:37" x14ac:dyDescent="0.2">
      <c r="A1073" t="s">
        <v>2319</v>
      </c>
      <c r="B1073" t="s">
        <v>69</v>
      </c>
      <c r="C1073" t="s">
        <v>21</v>
      </c>
      <c r="D1073" t="s">
        <v>25</v>
      </c>
      <c r="E1073" t="s">
        <v>30</v>
      </c>
      <c r="F1073" s="1">
        <v>45441</v>
      </c>
      <c r="G1073" s="1">
        <v>36730</v>
      </c>
      <c r="H1073">
        <v>93024</v>
      </c>
      <c r="I1073">
        <v>25641</v>
      </c>
      <c r="J1073">
        <v>81</v>
      </c>
      <c r="K1073">
        <v>53</v>
      </c>
      <c r="L1073" t="s">
        <v>27</v>
      </c>
      <c r="M1073">
        <v>119</v>
      </c>
      <c r="N1073">
        <f>Table1[[#This Row],[Basic Salary]]+Table1[[#This Row],[Bonus]]</f>
        <v>118665</v>
      </c>
      <c r="O1073" s="2">
        <f>Table1[[#This Row],[Bonus]]/Table1[[#This Row],[Basic Salary]]</f>
        <v>0.27563854489164086</v>
      </c>
      <c r="P1073">
        <f ca="1">DATEDIF(Table1[[#This Row],[Date of Birth]],TODAY(),"Y")</f>
        <v>26</v>
      </c>
      <c r="Q1073">
        <f ca="1">DATEDIF(Table1[[#This Row],[Joining Date]],TODAY(),"Y")</f>
        <v>2</v>
      </c>
      <c r="R1073" t="str">
        <f ca="1">IF(YEAR(Table1[[#This Row],[Joining Date]])=YEAR(TODAY()),"Yes","No")</f>
        <v>No</v>
      </c>
      <c r="S1073" t="str">
        <f ca="1">IF(Table1[[#This Row],[Experience]]&gt;5,"Yes","No")</f>
        <v>No</v>
      </c>
      <c r="T1073" t="str">
        <f>TEXT(Table1[[#This Row],[Joining Date]],"mmmm")</f>
        <v>May</v>
      </c>
      <c r="U1073" t="str">
        <f>TEXT(Table1[[#This Row],[Joining Date]],"yyyy")</f>
        <v>2024</v>
      </c>
      <c r="V1073" s="5">
        <f ca="1">TODAY()-Table1[[#This Row],[Joining Date]]</f>
        <v>798</v>
      </c>
      <c r="W1073" t="str">
        <f>LEFT(Table1[[#This Row],[Employee Name]],FIND(" ",Table1[[#This Row],[Employee Name]])-1)</f>
        <v>Neha</v>
      </c>
      <c r="X1073" t="str">
        <f>RIGHT(Table1[[#This Row],[Employee Name]],LEN(Table1[[#This Row],[Employee Name]])-FIND(" ",Table1[[#This Row],[Employee Name]]))</f>
        <v>Kulkarni</v>
      </c>
      <c r="Y1073" t="str">
        <f>Table1[[#This Row],[Department]]&amp;"-"&amp;Table1[[#This Row],[Employee ID]]</f>
        <v>Finance-E02263</v>
      </c>
      <c r="Z1073" t="str">
        <f>LEFT(Table1[[#This Row],[Department]],3)</f>
        <v>Fin</v>
      </c>
      <c r="AA1073" t="str">
        <f>_xlfn.XLOOKUP(Table1[[#This Row],[Manager ID]],MANAGERS!A:A,MANAGERS!B:B)</f>
        <v>Manager_19</v>
      </c>
      <c r="AB1073" t="str" cm="1">
        <f t="array" ref="AB1073">_xlfn.XLOOKUP(Table1[[#This Row],[Manager ID]],Table2[[#All],[Manager ID]],Table2[[#All],[Department Head]])</f>
        <v>Support</v>
      </c>
      <c r="AC1073" s="2">
        <f>_xlfn.XLOOKUP(Table1[[#This Row],[City]],L:L,O:O)</f>
        <v>0.23674293405114402</v>
      </c>
      <c r="AD1073" t="str" cm="1">
        <f t="array" ref="AD1073">_xlfn.IFS(Table1[[#This Row],[Performance Score]]&gt;=90,"Excellent",Table1[[#This Row],[Performance Score]]&gt;=75,"Good",Table1[[#This Row],[Performance Score]]&gt;=60,"Average",Table1[[#This Row],[Performance Score]]&lt;=60,"Need Improvement")</f>
        <v>Need Improvement</v>
      </c>
      <c r="AE1073" t="str">
        <f>IF(AND(Table1[[#This Row],[Attendance %]]&gt;=80,(Table1[[#This Row],[Performance Score]]&gt;=80)),"Eligible","Not Eligible")</f>
        <v>Not Eligible</v>
      </c>
      <c r="AF1073" t="str">
        <f>IF(Table1[[#This Row],[Performance Score]]&gt;=80,"High Performer","Low Performer")</f>
        <v>Low Performer</v>
      </c>
      <c r="AG1073" t="str" cm="1">
        <f t="array" aca="1" ref="AG1073" ca="1">_xlfn.IFS(Table1[[#This Row],[Experience]]&lt;=3,"Junior",Table1[[#This Row],[Experience]]&lt;=7,"Mid Level",Table1[[#This Row],[Experience]]&gt;=7,"Senior")</f>
        <v>Junior</v>
      </c>
      <c r="AH1073" t="str">
        <f>IF(Table1[[#This Row],[Attendance %]]&gt;75,"OK","Below 75")</f>
        <v>OK</v>
      </c>
      <c r="AI1073" t="b">
        <f>ISBLANK(Table1[[#This Row],[Employee ID]])</f>
        <v>0</v>
      </c>
      <c r="AJ1073" t="b">
        <f>ISNUMBER(Table1[[#This Row],[Total Salary  ]])</f>
        <v>1</v>
      </c>
      <c r="AK1073" t="str">
        <f>IFERROR(_xlfn.XLOOKUP(Table1[[#This Row],[Manager ID]],MANAGERS!A:A,MANAGERS!B:B),"Not Found")</f>
        <v>Manager_19</v>
      </c>
    </row>
    <row r="1074" spans="1:37" x14ac:dyDescent="0.2">
      <c r="A1074" t="s">
        <v>4815</v>
      </c>
      <c r="B1074" t="s">
        <v>36</v>
      </c>
      <c r="C1074" t="s">
        <v>21</v>
      </c>
      <c r="D1074" t="s">
        <v>16</v>
      </c>
      <c r="E1074" t="s">
        <v>51</v>
      </c>
      <c r="F1074" s="1">
        <v>42702</v>
      </c>
      <c r="G1074" s="1">
        <v>35799</v>
      </c>
      <c r="H1074">
        <v>89474</v>
      </c>
      <c r="I1074">
        <v>29183</v>
      </c>
      <c r="J1074">
        <v>95</v>
      </c>
      <c r="K1074">
        <v>64</v>
      </c>
      <c r="L1074" t="s">
        <v>34</v>
      </c>
      <c r="M1074">
        <v>111</v>
      </c>
      <c r="N1074">
        <f>Table1[[#This Row],[Basic Salary]]+Table1[[#This Row],[Bonus]]</f>
        <v>118657</v>
      </c>
      <c r="O1074" s="2">
        <f>Table1[[#This Row],[Bonus]]/Table1[[#This Row],[Basic Salary]]</f>
        <v>0.32616179001721168</v>
      </c>
      <c r="P1074">
        <f ca="1">DATEDIF(Table1[[#This Row],[Date of Birth]],TODAY(),"Y")</f>
        <v>28</v>
      </c>
      <c r="Q1074">
        <f ca="1">DATEDIF(Table1[[#This Row],[Joining Date]],TODAY(),"Y")</f>
        <v>9</v>
      </c>
      <c r="R1074" t="str">
        <f ca="1">IF(YEAR(Table1[[#This Row],[Joining Date]])=YEAR(TODAY()),"Yes","No")</f>
        <v>No</v>
      </c>
      <c r="S1074" t="str">
        <f ca="1">IF(Table1[[#This Row],[Experience]]&gt;5,"Yes","No")</f>
        <v>Yes</v>
      </c>
      <c r="T1074" t="str">
        <f>TEXT(Table1[[#This Row],[Joining Date]],"mmmm")</f>
        <v>November</v>
      </c>
      <c r="U1074" t="str">
        <f>TEXT(Table1[[#This Row],[Joining Date]],"yyyy")</f>
        <v>2016</v>
      </c>
      <c r="V1074" s="5">
        <f ca="1">TODAY()-Table1[[#This Row],[Joining Date]]</f>
        <v>3537</v>
      </c>
      <c r="W1074" t="str">
        <f>LEFT(Table1[[#This Row],[Employee Name]],FIND(" ",Table1[[#This Row],[Employee Name]])-1)</f>
        <v>Meera</v>
      </c>
      <c r="X1074" t="str">
        <f>RIGHT(Table1[[#This Row],[Employee Name]],LEN(Table1[[#This Row],[Employee Name]])-FIND(" ",Table1[[#This Row],[Employee Name]]))</f>
        <v>Joshi</v>
      </c>
      <c r="Y1074" t="str">
        <f>Table1[[#This Row],[Department]]&amp;"-"&amp;Table1[[#This Row],[Employee ID]]</f>
        <v>HR-E04759</v>
      </c>
      <c r="Z1074" t="str">
        <f>LEFT(Table1[[#This Row],[Department]],3)</f>
        <v>HR</v>
      </c>
      <c r="AA1074" t="str">
        <f>_xlfn.XLOOKUP(Table1[[#This Row],[Manager ID]],MANAGERS!A:A,MANAGERS!B:B)</f>
        <v>Manager_11</v>
      </c>
      <c r="AB1074" t="str" cm="1">
        <f t="array" ref="AB1074">_xlfn.XLOOKUP(Table1[[#This Row],[Manager ID]],Table2[[#All],[Manager ID]],Table2[[#All],[Department Head]])</f>
        <v>Marketing</v>
      </c>
      <c r="AC1074" s="2">
        <f>_xlfn.XLOOKUP(Table1[[#This Row],[City]],L:L,O:O)</f>
        <v>0.24030340748661314</v>
      </c>
      <c r="AD1074" t="str" cm="1">
        <f t="array" ref="AD1074">_xlfn.IFS(Table1[[#This Row],[Performance Score]]&gt;=90,"Excellent",Table1[[#This Row],[Performance Score]]&gt;=75,"Good",Table1[[#This Row],[Performance Score]]&gt;=60,"Average",Table1[[#This Row],[Performance Score]]&lt;=60,"Need Improvement")</f>
        <v>Average</v>
      </c>
      <c r="AE1074" t="str">
        <f>IF(AND(Table1[[#This Row],[Attendance %]]&gt;=80,(Table1[[#This Row],[Performance Score]]&gt;=80)),"Eligible","Not Eligible")</f>
        <v>Not Eligible</v>
      </c>
      <c r="AF1074" t="str">
        <f>IF(Table1[[#This Row],[Performance Score]]&gt;=80,"High Performer","Low Performer")</f>
        <v>Low Performer</v>
      </c>
      <c r="AG1074" t="str" cm="1">
        <f t="array" aca="1" ref="AG1074" ca="1">_xlfn.IFS(Table1[[#This Row],[Experience]]&lt;=3,"Junior",Table1[[#This Row],[Experience]]&lt;=7,"Mid Level",Table1[[#This Row],[Experience]]&gt;=7,"Senior")</f>
        <v>Senior</v>
      </c>
      <c r="AH1074" t="str">
        <f>IF(Table1[[#This Row],[Attendance %]]&gt;75,"OK","Below 75")</f>
        <v>OK</v>
      </c>
      <c r="AI1074" t="b">
        <f>ISBLANK(Table1[[#This Row],[Employee ID]])</f>
        <v>0</v>
      </c>
      <c r="AJ1074" t="b">
        <f>ISNUMBER(Table1[[#This Row],[Total Salary  ]])</f>
        <v>1</v>
      </c>
      <c r="AK1074" t="str">
        <f>IFERROR(_xlfn.XLOOKUP(Table1[[#This Row],[Manager ID]],MANAGERS!A:A,MANAGERS!B:B),"Not Found")</f>
        <v>Manager_11</v>
      </c>
    </row>
    <row r="1075" spans="1:37" x14ac:dyDescent="0.2">
      <c r="A1075" t="s">
        <v>499</v>
      </c>
      <c r="B1075" t="s">
        <v>39</v>
      </c>
      <c r="C1075" t="s">
        <v>15</v>
      </c>
      <c r="D1075" t="s">
        <v>43</v>
      </c>
      <c r="E1075" t="s">
        <v>17</v>
      </c>
      <c r="F1075" s="1">
        <v>43183</v>
      </c>
      <c r="G1075" s="1">
        <v>40574</v>
      </c>
      <c r="H1075">
        <v>112096</v>
      </c>
      <c r="I1075">
        <v>6539</v>
      </c>
      <c r="J1075">
        <v>84</v>
      </c>
      <c r="K1075">
        <v>64</v>
      </c>
      <c r="L1075" t="s">
        <v>27</v>
      </c>
      <c r="M1075">
        <v>111</v>
      </c>
      <c r="N1075">
        <f>Table1[[#This Row],[Basic Salary]]+Table1[[#This Row],[Bonus]]</f>
        <v>118635</v>
      </c>
      <c r="O1075" s="2">
        <f>Table1[[#This Row],[Bonus]]/Table1[[#This Row],[Basic Salary]]</f>
        <v>5.8333928061661433E-2</v>
      </c>
      <c r="P1075">
        <f ca="1">DATEDIF(Table1[[#This Row],[Date of Birth]],TODAY(),"Y")</f>
        <v>15</v>
      </c>
      <c r="Q1075">
        <f ca="1">DATEDIF(Table1[[#This Row],[Joining Date]],TODAY(),"Y")</f>
        <v>8</v>
      </c>
      <c r="R1075" t="str">
        <f ca="1">IF(YEAR(Table1[[#This Row],[Joining Date]])=YEAR(TODAY()),"Yes","No")</f>
        <v>No</v>
      </c>
      <c r="S1075" t="str">
        <f ca="1">IF(Table1[[#This Row],[Experience]]&gt;5,"Yes","No")</f>
        <v>Yes</v>
      </c>
      <c r="T1075" t="str">
        <f>TEXT(Table1[[#This Row],[Joining Date]],"mmmm")</f>
        <v>March</v>
      </c>
      <c r="U1075" t="str">
        <f>TEXT(Table1[[#This Row],[Joining Date]],"yyyy")</f>
        <v>2018</v>
      </c>
      <c r="V1075" s="5">
        <f ca="1">TODAY()-Table1[[#This Row],[Joining Date]]</f>
        <v>3056</v>
      </c>
      <c r="W1075" t="str">
        <f>LEFT(Table1[[#This Row],[Employee Name]],FIND(" ",Table1[[#This Row],[Employee Name]])-1)</f>
        <v>Karan</v>
      </c>
      <c r="X1075" t="str">
        <f>RIGHT(Table1[[#This Row],[Employee Name]],LEN(Table1[[#This Row],[Employee Name]])-FIND(" ",Table1[[#This Row],[Employee Name]]))</f>
        <v>Malhotra</v>
      </c>
      <c r="Y1075" t="str">
        <f>Table1[[#This Row],[Department]]&amp;"-"&amp;Table1[[#This Row],[Employee ID]]</f>
        <v>Operations-E00443</v>
      </c>
      <c r="Z1075" t="str">
        <f>LEFT(Table1[[#This Row],[Department]],3)</f>
        <v>Ope</v>
      </c>
      <c r="AA1075" t="str">
        <f>_xlfn.XLOOKUP(Table1[[#This Row],[Manager ID]],MANAGERS!A:A,MANAGERS!B:B)</f>
        <v>Manager_11</v>
      </c>
      <c r="AB1075" t="str" cm="1">
        <f t="array" ref="AB1075">_xlfn.XLOOKUP(Table1[[#This Row],[Manager ID]],Table2[[#All],[Manager ID]],Table2[[#All],[Department Head]])</f>
        <v>Marketing</v>
      </c>
      <c r="AC1075" s="2">
        <f>_xlfn.XLOOKUP(Table1[[#This Row],[City]],L:L,O:O)</f>
        <v>0.23674293405114402</v>
      </c>
      <c r="AD1075" t="str" cm="1">
        <f t="array" ref="AD1075">_xlfn.IFS(Table1[[#This Row],[Performance Score]]&gt;=90,"Excellent",Table1[[#This Row],[Performance Score]]&gt;=75,"Good",Table1[[#This Row],[Performance Score]]&gt;=60,"Average",Table1[[#This Row],[Performance Score]]&lt;=60,"Need Improvement")</f>
        <v>Average</v>
      </c>
      <c r="AE1075" t="str">
        <f>IF(AND(Table1[[#This Row],[Attendance %]]&gt;=80,(Table1[[#This Row],[Performance Score]]&gt;=80)),"Eligible","Not Eligible")</f>
        <v>Not Eligible</v>
      </c>
      <c r="AF1075" t="str">
        <f>IF(Table1[[#This Row],[Performance Score]]&gt;=80,"High Performer","Low Performer")</f>
        <v>Low Performer</v>
      </c>
      <c r="AG1075" t="str" cm="1">
        <f t="array" aca="1" ref="AG1075" ca="1">_xlfn.IFS(Table1[[#This Row],[Experience]]&lt;=3,"Junior",Table1[[#This Row],[Experience]]&lt;=7,"Mid Level",Table1[[#This Row],[Experience]]&gt;=7,"Senior")</f>
        <v>Senior</v>
      </c>
      <c r="AH1075" t="str">
        <f>IF(Table1[[#This Row],[Attendance %]]&gt;75,"OK","Below 75")</f>
        <v>OK</v>
      </c>
      <c r="AI1075" t="b">
        <f>ISBLANK(Table1[[#This Row],[Employee ID]])</f>
        <v>0</v>
      </c>
      <c r="AJ1075" t="b">
        <f>ISNUMBER(Table1[[#This Row],[Total Salary  ]])</f>
        <v>1</v>
      </c>
      <c r="AK1075" t="str">
        <f>IFERROR(_xlfn.XLOOKUP(Table1[[#This Row],[Manager ID]],MANAGERS!A:A,MANAGERS!B:B),"Not Found")</f>
        <v>Manager_11</v>
      </c>
    </row>
    <row r="1076" spans="1:37" x14ac:dyDescent="0.2">
      <c r="A1076" t="s">
        <v>4070</v>
      </c>
      <c r="B1076" t="s">
        <v>129</v>
      </c>
      <c r="C1076" t="s">
        <v>15</v>
      </c>
      <c r="D1076" t="s">
        <v>46</v>
      </c>
      <c r="E1076" t="s">
        <v>26</v>
      </c>
      <c r="F1076" s="1">
        <v>45542</v>
      </c>
      <c r="G1076" s="1">
        <v>29270</v>
      </c>
      <c r="H1076">
        <v>104299</v>
      </c>
      <c r="I1076">
        <v>14273</v>
      </c>
      <c r="J1076">
        <v>64</v>
      </c>
      <c r="K1076">
        <v>69</v>
      </c>
      <c r="L1076" t="s">
        <v>31</v>
      </c>
      <c r="M1076">
        <v>101</v>
      </c>
      <c r="N1076">
        <f>Table1[[#This Row],[Basic Salary]]+Table1[[#This Row],[Bonus]]</f>
        <v>118572</v>
      </c>
      <c r="O1076" s="2">
        <f>Table1[[#This Row],[Bonus]]/Table1[[#This Row],[Basic Salary]]</f>
        <v>0.13684694963518346</v>
      </c>
      <c r="P1076">
        <f ca="1">DATEDIF(Table1[[#This Row],[Date of Birth]],TODAY(),"Y")</f>
        <v>46</v>
      </c>
      <c r="Q1076">
        <f ca="1">DATEDIF(Table1[[#This Row],[Joining Date]],TODAY(),"Y")</f>
        <v>1</v>
      </c>
      <c r="R1076" t="str">
        <f ca="1">IF(YEAR(Table1[[#This Row],[Joining Date]])=YEAR(TODAY()),"Yes","No")</f>
        <v>No</v>
      </c>
      <c r="S1076" t="str">
        <f ca="1">IF(Table1[[#This Row],[Experience]]&gt;5,"Yes","No")</f>
        <v>No</v>
      </c>
      <c r="T1076" t="str">
        <f>TEXT(Table1[[#This Row],[Joining Date]],"mmmm")</f>
        <v>September</v>
      </c>
      <c r="U1076" t="str">
        <f>TEXT(Table1[[#This Row],[Joining Date]],"yyyy")</f>
        <v>2024</v>
      </c>
      <c r="V1076" s="5">
        <f ca="1">TODAY()-Table1[[#This Row],[Joining Date]]</f>
        <v>697</v>
      </c>
      <c r="W1076" t="str">
        <f>LEFT(Table1[[#This Row],[Employee Name]],FIND(" ",Table1[[#This Row],[Employee Name]])-1)</f>
        <v>Aarav</v>
      </c>
      <c r="X1076" t="str">
        <f>RIGHT(Table1[[#This Row],[Employee Name]],LEN(Table1[[#This Row],[Employee Name]])-FIND(" ",Table1[[#This Row],[Employee Name]]))</f>
        <v>Sharma</v>
      </c>
      <c r="Y1076" t="str">
        <f>Table1[[#This Row],[Department]]&amp;"-"&amp;Table1[[#This Row],[Employee ID]]</f>
        <v>Support-E04014</v>
      </c>
      <c r="Z1076" t="str">
        <f>LEFT(Table1[[#This Row],[Department]],3)</f>
        <v>Sup</v>
      </c>
      <c r="AA1076" t="str">
        <f>_xlfn.XLOOKUP(Table1[[#This Row],[Manager ID]],MANAGERS!A:A,MANAGERS!B:B)</f>
        <v>Manager_1</v>
      </c>
      <c r="AB1076" t="str" cm="1">
        <f t="array" ref="AB1076">_xlfn.XLOOKUP(Table1[[#This Row],[Manager ID]],Table2[[#All],[Manager ID]],Table2[[#All],[Department Head]])</f>
        <v>Support</v>
      </c>
      <c r="AC1076" s="2">
        <f>_xlfn.XLOOKUP(Table1[[#This Row],[City]],L:L,O:O)</f>
        <v>0.241864189087755</v>
      </c>
      <c r="AD1076" t="str" cm="1">
        <f t="array" ref="AD1076">_xlfn.IFS(Table1[[#This Row],[Performance Score]]&gt;=90,"Excellent",Table1[[#This Row],[Performance Score]]&gt;=75,"Good",Table1[[#This Row],[Performance Score]]&gt;=60,"Average",Table1[[#This Row],[Performance Score]]&lt;=60,"Need Improvement")</f>
        <v>Average</v>
      </c>
      <c r="AE1076" t="str">
        <f>IF(AND(Table1[[#This Row],[Attendance %]]&gt;=80,(Table1[[#This Row],[Performance Score]]&gt;=80)),"Eligible","Not Eligible")</f>
        <v>Not Eligible</v>
      </c>
      <c r="AF1076" t="str">
        <f>IF(Table1[[#This Row],[Performance Score]]&gt;=80,"High Performer","Low Performer")</f>
        <v>Low Performer</v>
      </c>
      <c r="AG1076" t="str" cm="1">
        <f t="array" aca="1" ref="AG1076" ca="1">_xlfn.IFS(Table1[[#This Row],[Experience]]&lt;=3,"Junior",Table1[[#This Row],[Experience]]&lt;=7,"Mid Level",Table1[[#This Row],[Experience]]&gt;=7,"Senior")</f>
        <v>Junior</v>
      </c>
      <c r="AH1076" t="str">
        <f>IF(Table1[[#This Row],[Attendance %]]&gt;75,"OK","Below 75")</f>
        <v>Below 75</v>
      </c>
      <c r="AI1076" t="b">
        <f>ISBLANK(Table1[[#This Row],[Employee ID]])</f>
        <v>0</v>
      </c>
      <c r="AJ1076" t="b">
        <f>ISNUMBER(Table1[[#This Row],[Total Salary  ]])</f>
        <v>1</v>
      </c>
      <c r="AK1076" t="str">
        <f>IFERROR(_xlfn.XLOOKUP(Table1[[#This Row],[Manager ID]],MANAGERS!A:A,MANAGERS!B:B),"Not Found")</f>
        <v>Manager_1</v>
      </c>
    </row>
    <row r="1077" spans="1:37" x14ac:dyDescent="0.2">
      <c r="A1077" t="s">
        <v>968</v>
      </c>
      <c r="B1077" t="s">
        <v>71</v>
      </c>
      <c r="C1077" t="s">
        <v>15</v>
      </c>
      <c r="D1077" t="s">
        <v>81</v>
      </c>
      <c r="E1077" t="s">
        <v>26</v>
      </c>
      <c r="F1077" s="1">
        <v>42801</v>
      </c>
      <c r="G1077" s="1">
        <v>39564</v>
      </c>
      <c r="H1077">
        <v>101767</v>
      </c>
      <c r="I1077">
        <v>16793</v>
      </c>
      <c r="J1077">
        <v>62</v>
      </c>
      <c r="K1077">
        <v>41</v>
      </c>
      <c r="L1077" t="s">
        <v>37</v>
      </c>
      <c r="M1077">
        <v>107</v>
      </c>
      <c r="N1077">
        <f>Table1[[#This Row],[Basic Salary]]+Table1[[#This Row],[Bonus]]</f>
        <v>118560</v>
      </c>
      <c r="O1077" s="2">
        <f>Table1[[#This Row],[Bonus]]/Table1[[#This Row],[Basic Salary]]</f>
        <v>0.16501419910186996</v>
      </c>
      <c r="P1077">
        <f ca="1">DATEDIF(Table1[[#This Row],[Date of Birth]],TODAY(),"Y")</f>
        <v>18</v>
      </c>
      <c r="Q1077">
        <f ca="1">DATEDIF(Table1[[#This Row],[Joining Date]],TODAY(),"Y")</f>
        <v>9</v>
      </c>
      <c r="R1077" t="str">
        <f ca="1">IF(YEAR(Table1[[#This Row],[Joining Date]])=YEAR(TODAY()),"Yes","No")</f>
        <v>No</v>
      </c>
      <c r="S1077" t="str">
        <f ca="1">IF(Table1[[#This Row],[Experience]]&gt;5,"Yes","No")</f>
        <v>Yes</v>
      </c>
      <c r="T1077" t="str">
        <f>TEXT(Table1[[#This Row],[Joining Date]],"mmmm")</f>
        <v>March</v>
      </c>
      <c r="U1077" t="str">
        <f>TEXT(Table1[[#This Row],[Joining Date]],"yyyy")</f>
        <v>2017</v>
      </c>
      <c r="V1077" s="5">
        <f ca="1">TODAY()-Table1[[#This Row],[Joining Date]]</f>
        <v>3438</v>
      </c>
      <c r="W1077" t="str">
        <f>LEFT(Table1[[#This Row],[Employee Name]],FIND(" ",Table1[[#This Row],[Employee Name]])-1)</f>
        <v>Sneha</v>
      </c>
      <c r="X1077" t="str">
        <f>RIGHT(Table1[[#This Row],[Employee Name]],LEN(Table1[[#This Row],[Employee Name]])-FIND(" ",Table1[[#This Row],[Employee Name]]))</f>
        <v>Iyer</v>
      </c>
      <c r="Y1077" t="str">
        <f>Table1[[#This Row],[Department]]&amp;"-"&amp;Table1[[#This Row],[Employee ID]]</f>
        <v>Sales-E00912</v>
      </c>
      <c r="Z1077" t="str">
        <f>LEFT(Table1[[#This Row],[Department]],3)</f>
        <v>Sal</v>
      </c>
      <c r="AA1077" t="str">
        <f>_xlfn.XLOOKUP(Table1[[#This Row],[Manager ID]],MANAGERS!A:A,MANAGERS!B:B)</f>
        <v>Manager_7</v>
      </c>
      <c r="AB1077" t="str" cm="1">
        <f t="array" ref="AB1077">_xlfn.XLOOKUP(Table1[[#This Row],[Manager ID]],Table2[[#All],[Manager ID]],Table2[[#All],[Department Head]])</f>
        <v>Operations</v>
      </c>
      <c r="AC1077" s="2">
        <f>_xlfn.XLOOKUP(Table1[[#This Row],[City]],L:L,O:O)</f>
        <v>0.24036902712549932</v>
      </c>
      <c r="AD1077" t="str" cm="1">
        <f t="array" ref="AD1077">_xlfn.IFS(Table1[[#This Row],[Performance Score]]&gt;=90,"Excellent",Table1[[#This Row],[Performance Score]]&gt;=75,"Good",Table1[[#This Row],[Performance Score]]&gt;=60,"Average",Table1[[#This Row],[Performance Score]]&lt;=60,"Need Improvement")</f>
        <v>Need Improvement</v>
      </c>
      <c r="AE1077" t="str">
        <f>IF(AND(Table1[[#This Row],[Attendance %]]&gt;=80,(Table1[[#This Row],[Performance Score]]&gt;=80)),"Eligible","Not Eligible")</f>
        <v>Not Eligible</v>
      </c>
      <c r="AF1077" t="str">
        <f>IF(Table1[[#This Row],[Performance Score]]&gt;=80,"High Performer","Low Performer")</f>
        <v>Low Performer</v>
      </c>
      <c r="AG1077" t="str" cm="1">
        <f t="array" aca="1" ref="AG1077" ca="1">_xlfn.IFS(Table1[[#This Row],[Experience]]&lt;=3,"Junior",Table1[[#This Row],[Experience]]&lt;=7,"Mid Level",Table1[[#This Row],[Experience]]&gt;=7,"Senior")</f>
        <v>Senior</v>
      </c>
      <c r="AH1077" t="str">
        <f>IF(Table1[[#This Row],[Attendance %]]&gt;75,"OK","Below 75")</f>
        <v>Below 75</v>
      </c>
      <c r="AI1077" t="b">
        <f>ISBLANK(Table1[[#This Row],[Employee ID]])</f>
        <v>0</v>
      </c>
      <c r="AJ1077" t="b">
        <f>ISNUMBER(Table1[[#This Row],[Total Salary  ]])</f>
        <v>1</v>
      </c>
      <c r="AK1077" t="str">
        <f>IFERROR(_xlfn.XLOOKUP(Table1[[#This Row],[Manager ID]],MANAGERS!A:A,MANAGERS!B:B),"Not Found")</f>
        <v>Manager_7</v>
      </c>
    </row>
    <row r="1078" spans="1:37" x14ac:dyDescent="0.2">
      <c r="A1078" t="s">
        <v>3806</v>
      </c>
      <c r="B1078" t="s">
        <v>14</v>
      </c>
      <c r="C1078" t="s">
        <v>21</v>
      </c>
      <c r="D1078" t="s">
        <v>81</v>
      </c>
      <c r="E1078" t="s">
        <v>17</v>
      </c>
      <c r="F1078" s="1">
        <v>45881</v>
      </c>
      <c r="G1078" s="1">
        <v>36971</v>
      </c>
      <c r="H1078">
        <v>94219</v>
      </c>
      <c r="I1078">
        <v>24334</v>
      </c>
      <c r="J1078">
        <v>73</v>
      </c>
      <c r="K1078">
        <v>94</v>
      </c>
      <c r="L1078" t="s">
        <v>31</v>
      </c>
      <c r="M1078">
        <v>101</v>
      </c>
      <c r="N1078">
        <f>Table1[[#This Row],[Basic Salary]]+Table1[[#This Row],[Bonus]]</f>
        <v>118553</v>
      </c>
      <c r="O1078" s="2">
        <f>Table1[[#This Row],[Bonus]]/Table1[[#This Row],[Basic Salary]]</f>
        <v>0.25827062482089602</v>
      </c>
      <c r="P1078">
        <f ca="1">DATEDIF(Table1[[#This Row],[Date of Birth]],TODAY(),"Y")</f>
        <v>25</v>
      </c>
      <c r="Q1078">
        <f ca="1">DATEDIF(Table1[[#This Row],[Joining Date]],TODAY(),"Y")</f>
        <v>0</v>
      </c>
      <c r="R1078" t="str">
        <f ca="1">IF(YEAR(Table1[[#This Row],[Joining Date]])=YEAR(TODAY()),"Yes","No")</f>
        <v>No</v>
      </c>
      <c r="S1078" t="str">
        <f ca="1">IF(Table1[[#This Row],[Experience]]&gt;5,"Yes","No")</f>
        <v>No</v>
      </c>
      <c r="T1078" t="str">
        <f>TEXT(Table1[[#This Row],[Joining Date]],"mmmm")</f>
        <v>August</v>
      </c>
      <c r="U1078" t="str">
        <f>TEXT(Table1[[#This Row],[Joining Date]],"yyyy")</f>
        <v>2025</v>
      </c>
      <c r="V1078" s="5">
        <f ca="1">TODAY()-Table1[[#This Row],[Joining Date]]</f>
        <v>358</v>
      </c>
      <c r="W1078" t="str">
        <f>LEFT(Table1[[#This Row],[Employee Name]],FIND(" ",Table1[[#This Row],[Employee Name]])-1)</f>
        <v>Nisha</v>
      </c>
      <c r="X1078" t="str">
        <f>RIGHT(Table1[[#This Row],[Employee Name]],LEN(Table1[[#This Row],[Employee Name]])-FIND(" ",Table1[[#This Row],[Employee Name]]))</f>
        <v>Kapoor</v>
      </c>
      <c r="Y1078" t="str">
        <f>Table1[[#This Row],[Department]]&amp;"-"&amp;Table1[[#This Row],[Employee ID]]</f>
        <v>Sales-E03750</v>
      </c>
      <c r="Z1078" t="str">
        <f>LEFT(Table1[[#This Row],[Department]],3)</f>
        <v>Sal</v>
      </c>
      <c r="AA1078" t="str">
        <f>_xlfn.XLOOKUP(Table1[[#This Row],[Manager ID]],MANAGERS!A:A,MANAGERS!B:B)</f>
        <v>Manager_1</v>
      </c>
      <c r="AB1078" t="str" cm="1">
        <f t="array" ref="AB1078">_xlfn.XLOOKUP(Table1[[#This Row],[Manager ID]],Table2[[#All],[Manager ID]],Table2[[#All],[Department Head]])</f>
        <v>Support</v>
      </c>
      <c r="AC1078" s="2">
        <f>_xlfn.XLOOKUP(Table1[[#This Row],[City]],L:L,O:O)</f>
        <v>0.241864189087755</v>
      </c>
      <c r="AD1078" t="str" cm="1">
        <f t="array" ref="AD1078">_xlfn.IFS(Table1[[#This Row],[Performance Score]]&gt;=90,"Excellent",Table1[[#This Row],[Performance Score]]&gt;=75,"Good",Table1[[#This Row],[Performance Score]]&gt;=60,"Average",Table1[[#This Row],[Performance Score]]&lt;=60,"Need Improvement")</f>
        <v>Excellent</v>
      </c>
      <c r="AE1078" t="str">
        <f>IF(AND(Table1[[#This Row],[Attendance %]]&gt;=80,(Table1[[#This Row],[Performance Score]]&gt;=80)),"Eligible","Not Eligible")</f>
        <v>Not Eligible</v>
      </c>
      <c r="AF1078" t="str">
        <f>IF(Table1[[#This Row],[Performance Score]]&gt;=80,"High Performer","Low Performer")</f>
        <v>High Performer</v>
      </c>
      <c r="AG1078" t="str" cm="1">
        <f t="array" aca="1" ref="AG1078" ca="1">_xlfn.IFS(Table1[[#This Row],[Experience]]&lt;=3,"Junior",Table1[[#This Row],[Experience]]&lt;=7,"Mid Level",Table1[[#This Row],[Experience]]&gt;=7,"Senior")</f>
        <v>Junior</v>
      </c>
      <c r="AH1078" t="str">
        <f>IF(Table1[[#This Row],[Attendance %]]&gt;75,"OK","Below 75")</f>
        <v>Below 75</v>
      </c>
      <c r="AI1078" t="b">
        <f>ISBLANK(Table1[[#This Row],[Employee ID]])</f>
        <v>0</v>
      </c>
      <c r="AJ1078" t="b">
        <f>ISNUMBER(Table1[[#This Row],[Total Salary  ]])</f>
        <v>1</v>
      </c>
      <c r="AK1078" t="str">
        <f>IFERROR(_xlfn.XLOOKUP(Table1[[#This Row],[Manager ID]],MANAGERS!A:A,MANAGERS!B:B),"Not Found")</f>
        <v>Manager_1</v>
      </c>
    </row>
    <row r="1079" spans="1:37" x14ac:dyDescent="0.2">
      <c r="A1079" t="s">
        <v>1528</v>
      </c>
      <c r="B1079" t="s">
        <v>57</v>
      </c>
      <c r="C1079" t="s">
        <v>15</v>
      </c>
      <c r="D1079" t="s">
        <v>40</v>
      </c>
      <c r="E1079" t="s">
        <v>17</v>
      </c>
      <c r="F1079" s="1">
        <v>45054</v>
      </c>
      <c r="G1079" s="1">
        <v>36295</v>
      </c>
      <c r="H1079">
        <v>112696</v>
      </c>
      <c r="I1079">
        <v>5840</v>
      </c>
      <c r="J1079">
        <v>73</v>
      </c>
      <c r="K1079">
        <v>76</v>
      </c>
      <c r="L1079" t="s">
        <v>37</v>
      </c>
      <c r="M1079">
        <v>101</v>
      </c>
      <c r="N1079">
        <f>Table1[[#This Row],[Basic Salary]]+Table1[[#This Row],[Bonus]]</f>
        <v>118536</v>
      </c>
      <c r="O1079" s="2">
        <f>Table1[[#This Row],[Bonus]]/Table1[[#This Row],[Basic Salary]]</f>
        <v>5.1820827713494715E-2</v>
      </c>
      <c r="P1079">
        <f ca="1">DATEDIF(Table1[[#This Row],[Date of Birth]],TODAY(),"Y")</f>
        <v>27</v>
      </c>
      <c r="Q1079">
        <f ca="1">DATEDIF(Table1[[#This Row],[Joining Date]],TODAY(),"Y")</f>
        <v>3</v>
      </c>
      <c r="R1079" t="str">
        <f ca="1">IF(YEAR(Table1[[#This Row],[Joining Date]])=YEAR(TODAY()),"Yes","No")</f>
        <v>No</v>
      </c>
      <c r="S1079" t="str">
        <f ca="1">IF(Table1[[#This Row],[Experience]]&gt;5,"Yes","No")</f>
        <v>No</v>
      </c>
      <c r="T1079" t="str">
        <f>TEXT(Table1[[#This Row],[Joining Date]],"mmmm")</f>
        <v>May</v>
      </c>
      <c r="U1079" t="str">
        <f>TEXT(Table1[[#This Row],[Joining Date]],"yyyy")</f>
        <v>2023</v>
      </c>
      <c r="V1079" s="5">
        <f ca="1">TODAY()-Table1[[#This Row],[Joining Date]]</f>
        <v>1185</v>
      </c>
      <c r="W1079" t="str">
        <f>LEFT(Table1[[#This Row],[Employee Name]],FIND(" ",Table1[[#This Row],[Employee Name]])-1)</f>
        <v>Swathi</v>
      </c>
      <c r="X1079" t="str">
        <f>RIGHT(Table1[[#This Row],[Employee Name]],LEN(Table1[[#This Row],[Employee Name]])-FIND(" ",Table1[[#This Row],[Employee Name]]))</f>
        <v>Ramesh</v>
      </c>
      <c r="Y1079" t="str">
        <f>Table1[[#This Row],[Department]]&amp;"-"&amp;Table1[[#This Row],[Employee ID]]</f>
        <v>IT-E01472</v>
      </c>
      <c r="Z1079" t="str">
        <f>LEFT(Table1[[#This Row],[Department]],3)</f>
        <v>IT</v>
      </c>
      <c r="AA1079" t="str">
        <f>_xlfn.XLOOKUP(Table1[[#This Row],[Manager ID]],MANAGERS!A:A,MANAGERS!B:B)</f>
        <v>Manager_1</v>
      </c>
      <c r="AB1079" t="str" cm="1">
        <f t="array" ref="AB1079">_xlfn.XLOOKUP(Table1[[#This Row],[Manager ID]],Table2[[#All],[Manager ID]],Table2[[#All],[Department Head]])</f>
        <v>Support</v>
      </c>
      <c r="AC1079" s="2">
        <f>_xlfn.XLOOKUP(Table1[[#This Row],[City]],L:L,O:O)</f>
        <v>0.24036902712549932</v>
      </c>
      <c r="AD1079" t="str" cm="1">
        <f t="array" ref="AD1079">_xlfn.IFS(Table1[[#This Row],[Performance Score]]&gt;=90,"Excellent",Table1[[#This Row],[Performance Score]]&gt;=75,"Good",Table1[[#This Row],[Performance Score]]&gt;=60,"Average",Table1[[#This Row],[Performance Score]]&lt;=60,"Need Improvement")</f>
        <v>Good</v>
      </c>
      <c r="AE1079" t="str">
        <f>IF(AND(Table1[[#This Row],[Attendance %]]&gt;=80,(Table1[[#This Row],[Performance Score]]&gt;=80)),"Eligible","Not Eligible")</f>
        <v>Not Eligible</v>
      </c>
      <c r="AF1079" t="str">
        <f>IF(Table1[[#This Row],[Performance Score]]&gt;=80,"High Performer","Low Performer")</f>
        <v>Low Performer</v>
      </c>
      <c r="AG1079" t="str" cm="1">
        <f t="array" aca="1" ref="AG1079" ca="1">_xlfn.IFS(Table1[[#This Row],[Experience]]&lt;=3,"Junior",Table1[[#This Row],[Experience]]&lt;=7,"Mid Level",Table1[[#This Row],[Experience]]&gt;=7,"Senior")</f>
        <v>Junior</v>
      </c>
      <c r="AH1079" t="str">
        <f>IF(Table1[[#This Row],[Attendance %]]&gt;75,"OK","Below 75")</f>
        <v>Below 75</v>
      </c>
      <c r="AI1079" t="b">
        <f>ISBLANK(Table1[[#This Row],[Employee ID]])</f>
        <v>0</v>
      </c>
      <c r="AJ1079" t="b">
        <f>ISNUMBER(Table1[[#This Row],[Total Salary  ]])</f>
        <v>1</v>
      </c>
      <c r="AK1079" t="str">
        <f>IFERROR(_xlfn.XLOOKUP(Table1[[#This Row],[Manager ID]],MANAGERS!A:A,MANAGERS!B:B),"Not Found")</f>
        <v>Manager_1</v>
      </c>
    </row>
    <row r="1080" spans="1:37" x14ac:dyDescent="0.2">
      <c r="A1080" t="s">
        <v>2658</v>
      </c>
      <c r="B1080" t="s">
        <v>14</v>
      </c>
      <c r="C1080" t="s">
        <v>15</v>
      </c>
      <c r="D1080" t="s">
        <v>16</v>
      </c>
      <c r="E1080" t="s">
        <v>30</v>
      </c>
      <c r="F1080" s="1">
        <v>43175</v>
      </c>
      <c r="G1080" s="1">
        <v>38344</v>
      </c>
      <c r="H1080">
        <v>104295</v>
      </c>
      <c r="I1080">
        <v>14224</v>
      </c>
      <c r="J1080">
        <v>78</v>
      </c>
      <c r="K1080">
        <v>99</v>
      </c>
      <c r="L1080" t="s">
        <v>31</v>
      </c>
      <c r="M1080">
        <v>108</v>
      </c>
      <c r="N1080">
        <f>Table1[[#This Row],[Basic Salary]]+Table1[[#This Row],[Bonus]]</f>
        <v>118519</v>
      </c>
      <c r="O1080" s="2">
        <f>Table1[[#This Row],[Bonus]]/Table1[[#This Row],[Basic Salary]]</f>
        <v>0.13638237691164484</v>
      </c>
      <c r="P1080">
        <f ca="1">DATEDIF(Table1[[#This Row],[Date of Birth]],TODAY(),"Y")</f>
        <v>21</v>
      </c>
      <c r="Q1080">
        <f ca="1">DATEDIF(Table1[[#This Row],[Joining Date]],TODAY(),"Y")</f>
        <v>8</v>
      </c>
      <c r="R1080" t="str">
        <f ca="1">IF(YEAR(Table1[[#This Row],[Joining Date]])=YEAR(TODAY()),"Yes","No")</f>
        <v>No</v>
      </c>
      <c r="S1080" t="str">
        <f ca="1">IF(Table1[[#This Row],[Experience]]&gt;5,"Yes","No")</f>
        <v>Yes</v>
      </c>
      <c r="T1080" t="str">
        <f>TEXT(Table1[[#This Row],[Joining Date]],"mmmm")</f>
        <v>March</v>
      </c>
      <c r="U1080" t="str">
        <f>TEXT(Table1[[#This Row],[Joining Date]],"yyyy")</f>
        <v>2018</v>
      </c>
      <c r="V1080" s="5">
        <f ca="1">TODAY()-Table1[[#This Row],[Joining Date]]</f>
        <v>3064</v>
      </c>
      <c r="W1080" t="str">
        <f>LEFT(Table1[[#This Row],[Employee Name]],FIND(" ",Table1[[#This Row],[Employee Name]])-1)</f>
        <v>Nisha</v>
      </c>
      <c r="X1080" t="str">
        <f>RIGHT(Table1[[#This Row],[Employee Name]],LEN(Table1[[#This Row],[Employee Name]])-FIND(" ",Table1[[#This Row],[Employee Name]]))</f>
        <v>Kapoor</v>
      </c>
      <c r="Y1080" t="str">
        <f>Table1[[#This Row],[Department]]&amp;"-"&amp;Table1[[#This Row],[Employee ID]]</f>
        <v>HR-E02602</v>
      </c>
      <c r="Z1080" t="str">
        <f>LEFT(Table1[[#This Row],[Department]],3)</f>
        <v>HR</v>
      </c>
      <c r="AA1080" t="str">
        <f>_xlfn.XLOOKUP(Table1[[#This Row],[Manager ID]],MANAGERS!A:A,MANAGERS!B:B)</f>
        <v>Manager_8</v>
      </c>
      <c r="AB1080" t="str" cm="1">
        <f t="array" ref="AB1080">_xlfn.XLOOKUP(Table1[[#This Row],[Manager ID]],Table2[[#All],[Manager ID]],Table2[[#All],[Department Head]])</f>
        <v>Sales</v>
      </c>
      <c r="AC1080" s="2">
        <f>_xlfn.XLOOKUP(Table1[[#This Row],[City]],L:L,O:O)</f>
        <v>0.241864189087755</v>
      </c>
      <c r="AD1080" t="str" cm="1">
        <f t="array" ref="AD1080">_xlfn.IFS(Table1[[#This Row],[Performance Score]]&gt;=90,"Excellent",Table1[[#This Row],[Performance Score]]&gt;=75,"Good",Table1[[#This Row],[Performance Score]]&gt;=60,"Average",Table1[[#This Row],[Performance Score]]&lt;=60,"Need Improvement")</f>
        <v>Excellent</v>
      </c>
      <c r="AE1080" t="str">
        <f>IF(AND(Table1[[#This Row],[Attendance %]]&gt;=80,(Table1[[#This Row],[Performance Score]]&gt;=80)),"Eligible","Not Eligible")</f>
        <v>Not Eligible</v>
      </c>
      <c r="AF1080" t="str">
        <f>IF(Table1[[#This Row],[Performance Score]]&gt;=80,"High Performer","Low Performer")</f>
        <v>High Performer</v>
      </c>
      <c r="AG1080" t="str" cm="1">
        <f t="array" aca="1" ref="AG1080" ca="1">_xlfn.IFS(Table1[[#This Row],[Experience]]&lt;=3,"Junior",Table1[[#This Row],[Experience]]&lt;=7,"Mid Level",Table1[[#This Row],[Experience]]&gt;=7,"Senior")</f>
        <v>Senior</v>
      </c>
      <c r="AH1080" t="str">
        <f>IF(Table1[[#This Row],[Attendance %]]&gt;75,"OK","Below 75")</f>
        <v>OK</v>
      </c>
      <c r="AI1080" t="b">
        <f>ISBLANK(Table1[[#This Row],[Employee ID]])</f>
        <v>0</v>
      </c>
      <c r="AJ1080" t="b">
        <f>ISNUMBER(Table1[[#This Row],[Total Salary  ]])</f>
        <v>1</v>
      </c>
      <c r="AK1080" t="str">
        <f>IFERROR(_xlfn.XLOOKUP(Table1[[#This Row],[Manager ID]],MANAGERS!A:A,MANAGERS!B:B),"Not Found")</f>
        <v>Manager_8</v>
      </c>
    </row>
    <row r="1081" spans="1:37" x14ac:dyDescent="0.2">
      <c r="A1081" t="s">
        <v>4410</v>
      </c>
      <c r="B1081" t="s">
        <v>39</v>
      </c>
      <c r="C1081" t="s">
        <v>21</v>
      </c>
      <c r="D1081" t="s">
        <v>43</v>
      </c>
      <c r="E1081" t="s">
        <v>26</v>
      </c>
      <c r="F1081" s="1">
        <v>43354</v>
      </c>
      <c r="G1081" s="1">
        <v>40267</v>
      </c>
      <c r="H1081">
        <v>88801</v>
      </c>
      <c r="I1081">
        <v>29717</v>
      </c>
      <c r="J1081">
        <v>73</v>
      </c>
      <c r="K1081">
        <v>70</v>
      </c>
      <c r="L1081" t="s">
        <v>31</v>
      </c>
      <c r="M1081">
        <v>109</v>
      </c>
      <c r="N1081">
        <f>Table1[[#This Row],[Basic Salary]]+Table1[[#This Row],[Bonus]]</f>
        <v>118518</v>
      </c>
      <c r="O1081" s="2">
        <f>Table1[[#This Row],[Bonus]]/Table1[[#This Row],[Basic Salary]]</f>
        <v>0.33464713235211313</v>
      </c>
      <c r="P1081">
        <f ca="1">DATEDIF(Table1[[#This Row],[Date of Birth]],TODAY(),"Y")</f>
        <v>16</v>
      </c>
      <c r="Q1081">
        <f ca="1">DATEDIF(Table1[[#This Row],[Joining Date]],TODAY(),"Y")</f>
        <v>7</v>
      </c>
      <c r="R1081" t="str">
        <f ca="1">IF(YEAR(Table1[[#This Row],[Joining Date]])=YEAR(TODAY()),"Yes","No")</f>
        <v>No</v>
      </c>
      <c r="S1081" t="str">
        <f ca="1">IF(Table1[[#This Row],[Experience]]&gt;5,"Yes","No")</f>
        <v>Yes</v>
      </c>
      <c r="T1081" t="str">
        <f>TEXT(Table1[[#This Row],[Joining Date]],"mmmm")</f>
        <v>September</v>
      </c>
      <c r="U1081" t="str">
        <f>TEXT(Table1[[#This Row],[Joining Date]],"yyyy")</f>
        <v>2018</v>
      </c>
      <c r="V1081" s="5">
        <f ca="1">TODAY()-Table1[[#This Row],[Joining Date]]</f>
        <v>2885</v>
      </c>
      <c r="W1081" t="str">
        <f>LEFT(Table1[[#This Row],[Employee Name]],FIND(" ",Table1[[#This Row],[Employee Name]])-1)</f>
        <v>Karan</v>
      </c>
      <c r="X1081" t="str">
        <f>RIGHT(Table1[[#This Row],[Employee Name]],LEN(Table1[[#This Row],[Employee Name]])-FIND(" ",Table1[[#This Row],[Employee Name]]))</f>
        <v>Malhotra</v>
      </c>
      <c r="Y1081" t="str">
        <f>Table1[[#This Row],[Department]]&amp;"-"&amp;Table1[[#This Row],[Employee ID]]</f>
        <v>Operations-E04354</v>
      </c>
      <c r="Z1081" t="str">
        <f>LEFT(Table1[[#This Row],[Department]],3)</f>
        <v>Ope</v>
      </c>
      <c r="AA1081" t="str">
        <f>_xlfn.XLOOKUP(Table1[[#This Row],[Manager ID]],MANAGERS!A:A,MANAGERS!B:B)</f>
        <v>Manager_9</v>
      </c>
      <c r="AB1081" t="str" cm="1">
        <f t="array" ref="AB1081">_xlfn.XLOOKUP(Table1[[#This Row],[Manager ID]],Table2[[#All],[Manager ID]],Table2[[#All],[Department Head]])</f>
        <v>Sales</v>
      </c>
      <c r="AC1081" s="2">
        <f>_xlfn.XLOOKUP(Table1[[#This Row],[City]],L:L,O:O)</f>
        <v>0.241864189087755</v>
      </c>
      <c r="AD1081" t="str" cm="1">
        <f t="array" ref="AD1081">_xlfn.IFS(Table1[[#This Row],[Performance Score]]&gt;=90,"Excellent",Table1[[#This Row],[Performance Score]]&gt;=75,"Good",Table1[[#This Row],[Performance Score]]&gt;=60,"Average",Table1[[#This Row],[Performance Score]]&lt;=60,"Need Improvement")</f>
        <v>Average</v>
      </c>
      <c r="AE1081" t="str">
        <f>IF(AND(Table1[[#This Row],[Attendance %]]&gt;=80,(Table1[[#This Row],[Performance Score]]&gt;=80)),"Eligible","Not Eligible")</f>
        <v>Not Eligible</v>
      </c>
      <c r="AF1081" t="str">
        <f>IF(Table1[[#This Row],[Performance Score]]&gt;=80,"High Performer","Low Performer")</f>
        <v>Low Performer</v>
      </c>
      <c r="AG1081" t="str" cm="1">
        <f t="array" aca="1" ref="AG1081" ca="1">_xlfn.IFS(Table1[[#This Row],[Experience]]&lt;=3,"Junior",Table1[[#This Row],[Experience]]&lt;=7,"Mid Level",Table1[[#This Row],[Experience]]&gt;=7,"Senior")</f>
        <v>Mid Level</v>
      </c>
      <c r="AH1081" t="str">
        <f>IF(Table1[[#This Row],[Attendance %]]&gt;75,"OK","Below 75")</f>
        <v>Below 75</v>
      </c>
      <c r="AI1081" t="b">
        <f>ISBLANK(Table1[[#This Row],[Employee ID]])</f>
        <v>0</v>
      </c>
      <c r="AJ1081" t="b">
        <f>ISNUMBER(Table1[[#This Row],[Total Salary  ]])</f>
        <v>1</v>
      </c>
      <c r="AK1081" t="str">
        <f>IFERROR(_xlfn.XLOOKUP(Table1[[#This Row],[Manager ID]],MANAGERS!A:A,MANAGERS!B:B),"Not Found")</f>
        <v>Manager_9</v>
      </c>
    </row>
    <row r="1082" spans="1:37" x14ac:dyDescent="0.2">
      <c r="A1082" t="s">
        <v>228</v>
      </c>
      <c r="B1082" t="s">
        <v>85</v>
      </c>
      <c r="C1082" t="s">
        <v>21</v>
      </c>
      <c r="D1082" t="s">
        <v>16</v>
      </c>
      <c r="E1082" t="s">
        <v>51</v>
      </c>
      <c r="F1082" s="1">
        <v>43450</v>
      </c>
      <c r="G1082" s="1">
        <v>33162</v>
      </c>
      <c r="H1082">
        <v>99798</v>
      </c>
      <c r="I1082">
        <v>18650</v>
      </c>
      <c r="J1082">
        <v>71</v>
      </c>
      <c r="K1082">
        <v>82</v>
      </c>
      <c r="L1082" t="s">
        <v>18</v>
      </c>
      <c r="M1082">
        <v>103</v>
      </c>
      <c r="N1082">
        <f>Table1[[#This Row],[Basic Salary]]+Table1[[#This Row],[Bonus]]</f>
        <v>118448</v>
      </c>
      <c r="O1082" s="2">
        <f>Table1[[#This Row],[Bonus]]/Table1[[#This Row],[Basic Salary]]</f>
        <v>0.18687749253492053</v>
      </c>
      <c r="P1082">
        <f ca="1">DATEDIF(Table1[[#This Row],[Date of Birth]],TODAY(),"Y")</f>
        <v>35</v>
      </c>
      <c r="Q1082">
        <f ca="1">DATEDIF(Table1[[#This Row],[Joining Date]],TODAY(),"Y")</f>
        <v>7</v>
      </c>
      <c r="R1082" t="str">
        <f ca="1">IF(YEAR(Table1[[#This Row],[Joining Date]])=YEAR(TODAY()),"Yes","No")</f>
        <v>No</v>
      </c>
      <c r="S1082" t="str">
        <f ca="1">IF(Table1[[#This Row],[Experience]]&gt;5,"Yes","No")</f>
        <v>Yes</v>
      </c>
      <c r="T1082" t="str">
        <f>TEXT(Table1[[#This Row],[Joining Date]],"mmmm")</f>
        <v>December</v>
      </c>
      <c r="U1082" t="str">
        <f>TEXT(Table1[[#This Row],[Joining Date]],"yyyy")</f>
        <v>2018</v>
      </c>
      <c r="V1082" s="5">
        <f ca="1">TODAY()-Table1[[#This Row],[Joining Date]]</f>
        <v>2789</v>
      </c>
      <c r="W1082" t="str">
        <f>LEFT(Table1[[#This Row],[Employee Name]],FIND(" ",Table1[[#This Row],[Employee Name]])-1)</f>
        <v>Pooja</v>
      </c>
      <c r="X1082" t="str">
        <f>RIGHT(Table1[[#This Row],[Employee Name]],LEN(Table1[[#This Row],[Employee Name]])-FIND(" ",Table1[[#This Row],[Employee Name]]))</f>
        <v>Das</v>
      </c>
      <c r="Y1082" t="str">
        <f>Table1[[#This Row],[Department]]&amp;"-"&amp;Table1[[#This Row],[Employee ID]]</f>
        <v>HR-E00172</v>
      </c>
      <c r="Z1082" t="str">
        <f>LEFT(Table1[[#This Row],[Department]],3)</f>
        <v>HR</v>
      </c>
      <c r="AA1082" t="str">
        <f>_xlfn.XLOOKUP(Table1[[#This Row],[Manager ID]],MANAGERS!A:A,MANAGERS!B:B)</f>
        <v>Manager_3</v>
      </c>
      <c r="AB1082" t="str" cm="1">
        <f t="array" ref="AB1082">_xlfn.XLOOKUP(Table1[[#This Row],[Manager ID]],Table2[[#All],[Manager ID]],Table2[[#All],[Department Head]])</f>
        <v>IT</v>
      </c>
      <c r="AC1082" s="2">
        <f>_xlfn.XLOOKUP(Table1[[#This Row],[City]],L:L,O:O)</f>
        <v>0.21356479274849693</v>
      </c>
      <c r="AD1082" t="str" cm="1">
        <f t="array" ref="AD1082">_xlfn.IFS(Table1[[#This Row],[Performance Score]]&gt;=90,"Excellent",Table1[[#This Row],[Performance Score]]&gt;=75,"Good",Table1[[#This Row],[Performance Score]]&gt;=60,"Average",Table1[[#This Row],[Performance Score]]&lt;=60,"Need Improvement")</f>
        <v>Good</v>
      </c>
      <c r="AE1082" t="str">
        <f>IF(AND(Table1[[#This Row],[Attendance %]]&gt;=80,(Table1[[#This Row],[Performance Score]]&gt;=80)),"Eligible","Not Eligible")</f>
        <v>Not Eligible</v>
      </c>
      <c r="AF1082" t="str">
        <f>IF(Table1[[#This Row],[Performance Score]]&gt;=80,"High Performer","Low Performer")</f>
        <v>High Performer</v>
      </c>
      <c r="AG1082" t="str" cm="1">
        <f t="array" aca="1" ref="AG1082" ca="1">_xlfn.IFS(Table1[[#This Row],[Experience]]&lt;=3,"Junior",Table1[[#This Row],[Experience]]&lt;=7,"Mid Level",Table1[[#This Row],[Experience]]&gt;=7,"Senior")</f>
        <v>Mid Level</v>
      </c>
      <c r="AH1082" t="str">
        <f>IF(Table1[[#This Row],[Attendance %]]&gt;75,"OK","Below 75")</f>
        <v>Below 75</v>
      </c>
      <c r="AI1082" t="b">
        <f>ISBLANK(Table1[[#This Row],[Employee ID]])</f>
        <v>0</v>
      </c>
      <c r="AJ1082" t="b">
        <f>ISNUMBER(Table1[[#This Row],[Total Salary  ]])</f>
        <v>1</v>
      </c>
      <c r="AK1082" t="str">
        <f>IFERROR(_xlfn.XLOOKUP(Table1[[#This Row],[Manager ID]],MANAGERS!A:A,MANAGERS!B:B),"Not Found")</f>
        <v>Manager_3</v>
      </c>
    </row>
    <row r="1083" spans="1:37" x14ac:dyDescent="0.2">
      <c r="A1083" t="s">
        <v>281</v>
      </c>
      <c r="B1083" t="s">
        <v>85</v>
      </c>
      <c r="C1083" t="s">
        <v>15</v>
      </c>
      <c r="D1083" t="s">
        <v>81</v>
      </c>
      <c r="E1083" t="s">
        <v>30</v>
      </c>
      <c r="F1083" s="1">
        <v>43866</v>
      </c>
      <c r="G1083" s="1">
        <v>39728</v>
      </c>
      <c r="H1083">
        <v>96211</v>
      </c>
      <c r="I1083">
        <v>22180</v>
      </c>
      <c r="J1083">
        <v>91</v>
      </c>
      <c r="K1083">
        <v>96</v>
      </c>
      <c r="L1083" t="s">
        <v>37</v>
      </c>
      <c r="M1083">
        <v>117</v>
      </c>
      <c r="N1083">
        <f>Table1[[#This Row],[Basic Salary]]+Table1[[#This Row],[Bonus]]</f>
        <v>118391</v>
      </c>
      <c r="O1083" s="2">
        <f>Table1[[#This Row],[Bonus]]/Table1[[#This Row],[Basic Salary]]</f>
        <v>0.23053497001382378</v>
      </c>
      <c r="P1083">
        <f ca="1">DATEDIF(Table1[[#This Row],[Date of Birth]],TODAY(),"Y")</f>
        <v>17</v>
      </c>
      <c r="Q1083">
        <f ca="1">DATEDIF(Table1[[#This Row],[Joining Date]],TODAY(),"Y")</f>
        <v>6</v>
      </c>
      <c r="R1083" t="str">
        <f ca="1">IF(YEAR(Table1[[#This Row],[Joining Date]])=YEAR(TODAY()),"Yes","No")</f>
        <v>No</v>
      </c>
      <c r="S1083" t="str">
        <f ca="1">IF(Table1[[#This Row],[Experience]]&gt;5,"Yes","No")</f>
        <v>Yes</v>
      </c>
      <c r="T1083" t="str">
        <f>TEXT(Table1[[#This Row],[Joining Date]],"mmmm")</f>
        <v>February</v>
      </c>
      <c r="U1083" t="str">
        <f>TEXT(Table1[[#This Row],[Joining Date]],"yyyy")</f>
        <v>2020</v>
      </c>
      <c r="V1083" s="5">
        <f ca="1">TODAY()-Table1[[#This Row],[Joining Date]]</f>
        <v>2373</v>
      </c>
      <c r="W1083" t="str">
        <f>LEFT(Table1[[#This Row],[Employee Name]],FIND(" ",Table1[[#This Row],[Employee Name]])-1)</f>
        <v>Pooja</v>
      </c>
      <c r="X1083" t="str">
        <f>RIGHT(Table1[[#This Row],[Employee Name]],LEN(Table1[[#This Row],[Employee Name]])-FIND(" ",Table1[[#This Row],[Employee Name]]))</f>
        <v>Das</v>
      </c>
      <c r="Y1083" t="str">
        <f>Table1[[#This Row],[Department]]&amp;"-"&amp;Table1[[#This Row],[Employee ID]]</f>
        <v>Sales-E00225</v>
      </c>
      <c r="Z1083" t="str">
        <f>LEFT(Table1[[#This Row],[Department]],3)</f>
        <v>Sal</v>
      </c>
      <c r="AA1083" t="str">
        <f>_xlfn.XLOOKUP(Table1[[#This Row],[Manager ID]],MANAGERS!A:A,MANAGERS!B:B)</f>
        <v>Manager_17</v>
      </c>
      <c r="AB1083" t="str" cm="1">
        <f t="array" ref="AB1083">_xlfn.XLOOKUP(Table1[[#This Row],[Manager ID]],Table2[[#All],[Manager ID]],Table2[[#All],[Department Head]])</f>
        <v>Finance</v>
      </c>
      <c r="AC1083" s="2">
        <f>_xlfn.XLOOKUP(Table1[[#This Row],[City]],L:L,O:O)</f>
        <v>0.24036902712549932</v>
      </c>
      <c r="AD1083" t="str" cm="1">
        <f t="array" ref="AD1083">_xlfn.IFS(Table1[[#This Row],[Performance Score]]&gt;=90,"Excellent",Table1[[#This Row],[Performance Score]]&gt;=75,"Good",Table1[[#This Row],[Performance Score]]&gt;=60,"Average",Table1[[#This Row],[Performance Score]]&lt;=60,"Need Improvement")</f>
        <v>Excellent</v>
      </c>
      <c r="AE1083" t="str">
        <f>IF(AND(Table1[[#This Row],[Attendance %]]&gt;=80,(Table1[[#This Row],[Performance Score]]&gt;=80)),"Eligible","Not Eligible")</f>
        <v>Eligible</v>
      </c>
      <c r="AF1083" t="str">
        <f>IF(Table1[[#This Row],[Performance Score]]&gt;=80,"High Performer","Low Performer")</f>
        <v>High Performer</v>
      </c>
      <c r="AG1083" t="str" cm="1">
        <f t="array" aca="1" ref="AG1083" ca="1">_xlfn.IFS(Table1[[#This Row],[Experience]]&lt;=3,"Junior",Table1[[#This Row],[Experience]]&lt;=7,"Mid Level",Table1[[#This Row],[Experience]]&gt;=7,"Senior")</f>
        <v>Mid Level</v>
      </c>
      <c r="AH1083" t="str">
        <f>IF(Table1[[#This Row],[Attendance %]]&gt;75,"OK","Below 75")</f>
        <v>OK</v>
      </c>
      <c r="AI1083" t="b">
        <f>ISBLANK(Table1[[#This Row],[Employee ID]])</f>
        <v>0</v>
      </c>
      <c r="AJ1083" t="b">
        <f>ISNUMBER(Table1[[#This Row],[Total Salary  ]])</f>
        <v>1</v>
      </c>
      <c r="AK1083" t="str">
        <f>IFERROR(_xlfn.XLOOKUP(Table1[[#This Row],[Manager ID]],MANAGERS!A:A,MANAGERS!B:B),"Not Found")</f>
        <v>Manager_17</v>
      </c>
    </row>
    <row r="1084" spans="1:37" x14ac:dyDescent="0.2">
      <c r="A1084" t="s">
        <v>4516</v>
      </c>
      <c r="B1084" t="s">
        <v>60</v>
      </c>
      <c r="C1084" t="s">
        <v>21</v>
      </c>
      <c r="D1084" t="s">
        <v>40</v>
      </c>
      <c r="E1084" t="s">
        <v>22</v>
      </c>
      <c r="F1084" s="1">
        <v>44595</v>
      </c>
      <c r="G1084" s="1">
        <v>40645</v>
      </c>
      <c r="H1084">
        <v>112908</v>
      </c>
      <c r="I1084">
        <v>5459</v>
      </c>
      <c r="J1084">
        <v>92</v>
      </c>
      <c r="K1084">
        <v>40</v>
      </c>
      <c r="L1084" t="s">
        <v>53</v>
      </c>
      <c r="M1084">
        <v>109</v>
      </c>
      <c r="N1084">
        <f>Table1[[#This Row],[Basic Salary]]+Table1[[#This Row],[Bonus]]</f>
        <v>118367</v>
      </c>
      <c r="O1084" s="2">
        <f>Table1[[#This Row],[Bonus]]/Table1[[#This Row],[Basic Salary]]</f>
        <v>4.8349098380982745E-2</v>
      </c>
      <c r="P1084">
        <f ca="1">DATEDIF(Table1[[#This Row],[Date of Birth]],TODAY(),"Y")</f>
        <v>15</v>
      </c>
      <c r="Q1084">
        <f ca="1">DATEDIF(Table1[[#This Row],[Joining Date]],TODAY(),"Y")</f>
        <v>4</v>
      </c>
      <c r="R1084" t="str">
        <f ca="1">IF(YEAR(Table1[[#This Row],[Joining Date]])=YEAR(TODAY()),"Yes","No")</f>
        <v>No</v>
      </c>
      <c r="S1084" t="str">
        <f ca="1">IF(Table1[[#This Row],[Experience]]&gt;5,"Yes","No")</f>
        <v>No</v>
      </c>
      <c r="T1084" t="str">
        <f>TEXT(Table1[[#This Row],[Joining Date]],"mmmm")</f>
        <v>February</v>
      </c>
      <c r="U1084" t="str">
        <f>TEXT(Table1[[#This Row],[Joining Date]],"yyyy")</f>
        <v>2022</v>
      </c>
      <c r="V1084" s="5">
        <f ca="1">TODAY()-Table1[[#This Row],[Joining Date]]</f>
        <v>1644</v>
      </c>
      <c r="W1084" t="str">
        <f>LEFT(Table1[[#This Row],[Employee Name]],FIND(" ",Table1[[#This Row],[Employee Name]])-1)</f>
        <v>Gayathri</v>
      </c>
      <c r="X1084" t="str">
        <f>RIGHT(Table1[[#This Row],[Employee Name]],LEN(Table1[[#This Row],[Employee Name]])-FIND(" ",Table1[[#This Row],[Employee Name]]))</f>
        <v>Iyer</v>
      </c>
      <c r="Y1084" t="str">
        <f>Table1[[#This Row],[Department]]&amp;"-"&amp;Table1[[#This Row],[Employee ID]]</f>
        <v>IT-E04460</v>
      </c>
      <c r="Z1084" t="str">
        <f>LEFT(Table1[[#This Row],[Department]],3)</f>
        <v>IT</v>
      </c>
      <c r="AA1084" t="str">
        <f>_xlfn.XLOOKUP(Table1[[#This Row],[Manager ID]],MANAGERS!A:A,MANAGERS!B:B)</f>
        <v>Manager_9</v>
      </c>
      <c r="AB1084" t="str" cm="1">
        <f t="array" ref="AB1084">_xlfn.XLOOKUP(Table1[[#This Row],[Manager ID]],Table2[[#All],[Manager ID]],Table2[[#All],[Department Head]])</f>
        <v>Sales</v>
      </c>
      <c r="AC1084" s="2">
        <f>_xlfn.XLOOKUP(Table1[[#This Row],[City]],L:L,O:O)</f>
        <v>0.23685887225230964</v>
      </c>
      <c r="AD1084" t="str" cm="1">
        <f t="array" ref="AD1084">_xlfn.IFS(Table1[[#This Row],[Performance Score]]&gt;=90,"Excellent",Table1[[#This Row],[Performance Score]]&gt;=75,"Good",Table1[[#This Row],[Performance Score]]&gt;=60,"Average",Table1[[#This Row],[Performance Score]]&lt;=60,"Need Improvement")</f>
        <v>Need Improvement</v>
      </c>
      <c r="AE1084" t="str">
        <f>IF(AND(Table1[[#This Row],[Attendance %]]&gt;=80,(Table1[[#This Row],[Performance Score]]&gt;=80)),"Eligible","Not Eligible")</f>
        <v>Not Eligible</v>
      </c>
      <c r="AF1084" t="str">
        <f>IF(Table1[[#This Row],[Performance Score]]&gt;=80,"High Performer","Low Performer")</f>
        <v>Low Performer</v>
      </c>
      <c r="AG1084" t="str" cm="1">
        <f t="array" aca="1" ref="AG1084" ca="1">_xlfn.IFS(Table1[[#This Row],[Experience]]&lt;=3,"Junior",Table1[[#This Row],[Experience]]&lt;=7,"Mid Level",Table1[[#This Row],[Experience]]&gt;=7,"Senior")</f>
        <v>Mid Level</v>
      </c>
      <c r="AH1084" t="str">
        <f>IF(Table1[[#This Row],[Attendance %]]&gt;75,"OK","Below 75")</f>
        <v>OK</v>
      </c>
      <c r="AI1084" t="b">
        <f>ISBLANK(Table1[[#This Row],[Employee ID]])</f>
        <v>0</v>
      </c>
      <c r="AJ1084" t="b">
        <f>ISNUMBER(Table1[[#This Row],[Total Salary  ]])</f>
        <v>1</v>
      </c>
      <c r="AK1084" t="str">
        <f>IFERROR(_xlfn.XLOOKUP(Table1[[#This Row],[Manager ID]],MANAGERS!A:A,MANAGERS!B:B),"Not Found")</f>
        <v>Manager_9</v>
      </c>
    </row>
    <row r="1085" spans="1:37" x14ac:dyDescent="0.2">
      <c r="A1085" t="s">
        <v>4755</v>
      </c>
      <c r="B1085" t="s">
        <v>48</v>
      </c>
      <c r="C1085" t="s">
        <v>15</v>
      </c>
      <c r="D1085" t="s">
        <v>33</v>
      </c>
      <c r="E1085" t="s">
        <v>30</v>
      </c>
      <c r="F1085" s="1">
        <v>45754</v>
      </c>
      <c r="G1085" s="1">
        <v>34125</v>
      </c>
      <c r="H1085">
        <v>94503</v>
      </c>
      <c r="I1085">
        <v>23849</v>
      </c>
      <c r="J1085">
        <v>79</v>
      </c>
      <c r="K1085">
        <v>41</v>
      </c>
      <c r="L1085" t="s">
        <v>53</v>
      </c>
      <c r="M1085">
        <v>119</v>
      </c>
      <c r="N1085">
        <f>Table1[[#This Row],[Basic Salary]]+Table1[[#This Row],[Bonus]]</f>
        <v>118352</v>
      </c>
      <c r="O1085" s="2">
        <f>Table1[[#This Row],[Bonus]]/Table1[[#This Row],[Basic Salary]]</f>
        <v>0.25236235886691427</v>
      </c>
      <c r="P1085">
        <f ca="1">DATEDIF(Table1[[#This Row],[Date of Birth]],TODAY(),"Y")</f>
        <v>33</v>
      </c>
      <c r="Q1085">
        <f ca="1">DATEDIF(Table1[[#This Row],[Joining Date]],TODAY(),"Y")</f>
        <v>1</v>
      </c>
      <c r="R1085" t="str">
        <f ca="1">IF(YEAR(Table1[[#This Row],[Joining Date]])=YEAR(TODAY()),"Yes","No")</f>
        <v>No</v>
      </c>
      <c r="S1085" t="str">
        <f ca="1">IF(Table1[[#This Row],[Experience]]&gt;5,"Yes","No")</f>
        <v>No</v>
      </c>
      <c r="T1085" t="str">
        <f>TEXT(Table1[[#This Row],[Joining Date]],"mmmm")</f>
        <v>April</v>
      </c>
      <c r="U1085" t="str">
        <f>TEXT(Table1[[#This Row],[Joining Date]],"yyyy")</f>
        <v>2025</v>
      </c>
      <c r="V1085" s="5">
        <f ca="1">TODAY()-Table1[[#This Row],[Joining Date]]</f>
        <v>485</v>
      </c>
      <c r="W1085" t="str">
        <f>LEFT(Table1[[#This Row],[Employee Name]],FIND(" ",Table1[[#This Row],[Employee Name]])-1)</f>
        <v>Aditya</v>
      </c>
      <c r="X1085" t="str">
        <f>RIGHT(Table1[[#This Row],[Employee Name]],LEN(Table1[[#This Row],[Employee Name]])-FIND(" ",Table1[[#This Row],[Employee Name]]))</f>
        <v>Kapoor</v>
      </c>
      <c r="Y1085" t="str">
        <f>Table1[[#This Row],[Department]]&amp;"-"&amp;Table1[[#This Row],[Employee ID]]</f>
        <v>Marketing-E04699</v>
      </c>
      <c r="Z1085" t="str">
        <f>LEFT(Table1[[#This Row],[Department]],3)</f>
        <v>Mar</v>
      </c>
      <c r="AA1085" t="str">
        <f>_xlfn.XLOOKUP(Table1[[#This Row],[Manager ID]],MANAGERS!A:A,MANAGERS!B:B)</f>
        <v>Manager_19</v>
      </c>
      <c r="AB1085" t="str" cm="1">
        <f t="array" ref="AB1085">_xlfn.XLOOKUP(Table1[[#This Row],[Manager ID]],Table2[[#All],[Manager ID]],Table2[[#All],[Department Head]])</f>
        <v>Support</v>
      </c>
      <c r="AC1085" s="2">
        <f>_xlfn.XLOOKUP(Table1[[#This Row],[City]],L:L,O:O)</f>
        <v>0.23685887225230964</v>
      </c>
      <c r="AD1085" t="str" cm="1">
        <f t="array" ref="AD1085">_xlfn.IFS(Table1[[#This Row],[Performance Score]]&gt;=90,"Excellent",Table1[[#This Row],[Performance Score]]&gt;=75,"Good",Table1[[#This Row],[Performance Score]]&gt;=60,"Average",Table1[[#This Row],[Performance Score]]&lt;=60,"Need Improvement")</f>
        <v>Need Improvement</v>
      </c>
      <c r="AE1085" t="str">
        <f>IF(AND(Table1[[#This Row],[Attendance %]]&gt;=80,(Table1[[#This Row],[Performance Score]]&gt;=80)),"Eligible","Not Eligible")</f>
        <v>Not Eligible</v>
      </c>
      <c r="AF1085" t="str">
        <f>IF(Table1[[#This Row],[Performance Score]]&gt;=80,"High Performer","Low Performer")</f>
        <v>Low Performer</v>
      </c>
      <c r="AG1085" t="str" cm="1">
        <f t="array" aca="1" ref="AG1085" ca="1">_xlfn.IFS(Table1[[#This Row],[Experience]]&lt;=3,"Junior",Table1[[#This Row],[Experience]]&lt;=7,"Mid Level",Table1[[#This Row],[Experience]]&gt;=7,"Senior")</f>
        <v>Junior</v>
      </c>
      <c r="AH1085" t="str">
        <f>IF(Table1[[#This Row],[Attendance %]]&gt;75,"OK","Below 75")</f>
        <v>OK</v>
      </c>
      <c r="AI1085" t="b">
        <f>ISBLANK(Table1[[#This Row],[Employee ID]])</f>
        <v>0</v>
      </c>
      <c r="AJ1085" t="b">
        <f>ISNUMBER(Table1[[#This Row],[Total Salary  ]])</f>
        <v>1</v>
      </c>
      <c r="AK1085" t="str">
        <f>IFERROR(_xlfn.XLOOKUP(Table1[[#This Row],[Manager ID]],MANAGERS!A:A,MANAGERS!B:B),"Not Found")</f>
        <v>Manager_19</v>
      </c>
    </row>
    <row r="1086" spans="1:37" x14ac:dyDescent="0.2">
      <c r="A1086" t="s">
        <v>4845</v>
      </c>
      <c r="B1086" t="s">
        <v>29</v>
      </c>
      <c r="C1086" t="s">
        <v>21</v>
      </c>
      <c r="D1086" t="s">
        <v>16</v>
      </c>
      <c r="E1086" t="s">
        <v>65</v>
      </c>
      <c r="F1086" s="1">
        <v>44006</v>
      </c>
      <c r="G1086" s="1">
        <v>39950</v>
      </c>
      <c r="H1086">
        <v>94437</v>
      </c>
      <c r="I1086">
        <v>23905</v>
      </c>
      <c r="J1086">
        <v>61</v>
      </c>
      <c r="K1086">
        <v>50</v>
      </c>
      <c r="L1086" t="s">
        <v>34</v>
      </c>
      <c r="M1086">
        <v>115</v>
      </c>
      <c r="N1086">
        <f>Table1[[#This Row],[Basic Salary]]+Table1[[#This Row],[Bonus]]</f>
        <v>118342</v>
      </c>
      <c r="O1086" s="2">
        <f>Table1[[#This Row],[Bonus]]/Table1[[#This Row],[Basic Salary]]</f>
        <v>0.25313171744125712</v>
      </c>
      <c r="P1086">
        <f ca="1">DATEDIF(Table1[[#This Row],[Date of Birth]],TODAY(),"Y")</f>
        <v>17</v>
      </c>
      <c r="Q1086">
        <f ca="1">DATEDIF(Table1[[#This Row],[Joining Date]],TODAY(),"Y")</f>
        <v>6</v>
      </c>
      <c r="R1086" t="str">
        <f ca="1">IF(YEAR(Table1[[#This Row],[Joining Date]])=YEAR(TODAY()),"Yes","No")</f>
        <v>No</v>
      </c>
      <c r="S1086" t="str">
        <f ca="1">IF(Table1[[#This Row],[Experience]]&gt;5,"Yes","No")</f>
        <v>Yes</v>
      </c>
      <c r="T1086" t="str">
        <f>TEXT(Table1[[#This Row],[Joining Date]],"mmmm")</f>
        <v>June</v>
      </c>
      <c r="U1086" t="str">
        <f>TEXT(Table1[[#This Row],[Joining Date]],"yyyy")</f>
        <v>2020</v>
      </c>
      <c r="V1086" s="5">
        <f ca="1">TODAY()-Table1[[#This Row],[Joining Date]]</f>
        <v>2233</v>
      </c>
      <c r="W1086" t="str">
        <f>LEFT(Table1[[#This Row],[Employee Name]],FIND(" ",Table1[[#This Row],[Employee Name]])-1)</f>
        <v>Vikram</v>
      </c>
      <c r="X1086" t="str">
        <f>RIGHT(Table1[[#This Row],[Employee Name]],LEN(Table1[[#This Row],[Employee Name]])-FIND(" ",Table1[[#This Row],[Employee Name]]))</f>
        <v>Singh</v>
      </c>
      <c r="Y1086" t="str">
        <f>Table1[[#This Row],[Department]]&amp;"-"&amp;Table1[[#This Row],[Employee ID]]</f>
        <v>HR-E04789</v>
      </c>
      <c r="Z1086" t="str">
        <f>LEFT(Table1[[#This Row],[Department]],3)</f>
        <v>HR</v>
      </c>
      <c r="AA1086" t="str">
        <f>_xlfn.XLOOKUP(Table1[[#This Row],[Manager ID]],MANAGERS!A:A,MANAGERS!B:B)</f>
        <v>Manager_15</v>
      </c>
      <c r="AB1086" t="str" cm="1">
        <f t="array" ref="AB1086">_xlfn.XLOOKUP(Table1[[#This Row],[Manager ID]],Table2[[#All],[Manager ID]],Table2[[#All],[Department Head]])</f>
        <v>Support</v>
      </c>
      <c r="AC1086" s="2">
        <f>_xlfn.XLOOKUP(Table1[[#This Row],[City]],L:L,O:O)</f>
        <v>0.24030340748661314</v>
      </c>
      <c r="AD1086" t="str" cm="1">
        <f t="array" ref="AD1086">_xlfn.IFS(Table1[[#This Row],[Performance Score]]&gt;=90,"Excellent",Table1[[#This Row],[Performance Score]]&gt;=75,"Good",Table1[[#This Row],[Performance Score]]&gt;=60,"Average",Table1[[#This Row],[Performance Score]]&lt;=60,"Need Improvement")</f>
        <v>Need Improvement</v>
      </c>
      <c r="AE1086" t="str">
        <f>IF(AND(Table1[[#This Row],[Attendance %]]&gt;=80,(Table1[[#This Row],[Performance Score]]&gt;=80)),"Eligible","Not Eligible")</f>
        <v>Not Eligible</v>
      </c>
      <c r="AF1086" t="str">
        <f>IF(Table1[[#This Row],[Performance Score]]&gt;=80,"High Performer","Low Performer")</f>
        <v>Low Performer</v>
      </c>
      <c r="AG1086" t="str" cm="1">
        <f t="array" aca="1" ref="AG1086" ca="1">_xlfn.IFS(Table1[[#This Row],[Experience]]&lt;=3,"Junior",Table1[[#This Row],[Experience]]&lt;=7,"Mid Level",Table1[[#This Row],[Experience]]&gt;=7,"Senior")</f>
        <v>Mid Level</v>
      </c>
      <c r="AH1086" t="str">
        <f>IF(Table1[[#This Row],[Attendance %]]&gt;75,"OK","Below 75")</f>
        <v>Below 75</v>
      </c>
      <c r="AI1086" t="b">
        <f>ISBLANK(Table1[[#This Row],[Employee ID]])</f>
        <v>0</v>
      </c>
      <c r="AJ1086" t="b">
        <f>ISNUMBER(Table1[[#This Row],[Total Salary  ]])</f>
        <v>1</v>
      </c>
      <c r="AK1086" t="str">
        <f>IFERROR(_xlfn.XLOOKUP(Table1[[#This Row],[Manager ID]],MANAGERS!A:A,MANAGERS!B:B),"Not Found")</f>
        <v>Manager_15</v>
      </c>
    </row>
    <row r="1087" spans="1:37" x14ac:dyDescent="0.2">
      <c r="A1087" t="s">
        <v>2007</v>
      </c>
      <c r="B1087" t="s">
        <v>62</v>
      </c>
      <c r="C1087" t="s">
        <v>15</v>
      </c>
      <c r="D1087" t="s">
        <v>33</v>
      </c>
      <c r="E1087" t="s">
        <v>65</v>
      </c>
      <c r="F1087" s="1">
        <v>42106</v>
      </c>
      <c r="G1087" s="1">
        <v>29506</v>
      </c>
      <c r="H1087">
        <v>99072</v>
      </c>
      <c r="I1087">
        <v>19257</v>
      </c>
      <c r="J1087">
        <v>71</v>
      </c>
      <c r="K1087">
        <v>62</v>
      </c>
      <c r="L1087" t="s">
        <v>23</v>
      </c>
      <c r="M1087">
        <v>117</v>
      </c>
      <c r="N1087">
        <f>Table1[[#This Row],[Basic Salary]]+Table1[[#This Row],[Bonus]]</f>
        <v>118329</v>
      </c>
      <c r="O1087" s="2">
        <f>Table1[[#This Row],[Bonus]]/Table1[[#This Row],[Basic Salary]]</f>
        <v>0.19437378875968991</v>
      </c>
      <c r="P1087">
        <f ca="1">DATEDIF(Table1[[#This Row],[Date of Birth]],TODAY(),"Y")</f>
        <v>45</v>
      </c>
      <c r="Q1087">
        <f ca="1">DATEDIF(Table1[[#This Row],[Joining Date]],TODAY(),"Y")</f>
        <v>11</v>
      </c>
      <c r="R1087" t="str">
        <f ca="1">IF(YEAR(Table1[[#This Row],[Joining Date]])=YEAR(TODAY()),"Yes","No")</f>
        <v>No</v>
      </c>
      <c r="S1087" t="str">
        <f ca="1">IF(Table1[[#This Row],[Experience]]&gt;5,"Yes","No")</f>
        <v>Yes</v>
      </c>
      <c r="T1087" t="str">
        <f>TEXT(Table1[[#This Row],[Joining Date]],"mmmm")</f>
        <v>April</v>
      </c>
      <c r="U1087" t="str">
        <f>TEXT(Table1[[#This Row],[Joining Date]],"yyyy")</f>
        <v>2015</v>
      </c>
      <c r="V1087" s="5">
        <f ca="1">TODAY()-Table1[[#This Row],[Joining Date]]</f>
        <v>4133</v>
      </c>
      <c r="W1087" t="str">
        <f>LEFT(Table1[[#This Row],[Employee Name]],FIND(" ",Table1[[#This Row],[Employee Name]])-1)</f>
        <v>Kavya</v>
      </c>
      <c r="X1087" t="str">
        <f>RIGHT(Table1[[#This Row],[Employee Name]],LEN(Table1[[#This Row],[Employee Name]])-FIND(" ",Table1[[#This Row],[Employee Name]]))</f>
        <v>Nair</v>
      </c>
      <c r="Y1087" t="str">
        <f>Table1[[#This Row],[Department]]&amp;"-"&amp;Table1[[#This Row],[Employee ID]]</f>
        <v>Marketing-E01951</v>
      </c>
      <c r="Z1087" t="str">
        <f>LEFT(Table1[[#This Row],[Department]],3)</f>
        <v>Mar</v>
      </c>
      <c r="AA1087" t="str">
        <f>_xlfn.XLOOKUP(Table1[[#This Row],[Manager ID]],MANAGERS!A:A,MANAGERS!B:B)</f>
        <v>Manager_17</v>
      </c>
      <c r="AB1087" t="str" cm="1">
        <f t="array" ref="AB1087">_xlfn.XLOOKUP(Table1[[#This Row],[Manager ID]],Table2[[#All],[Manager ID]],Table2[[#All],[Department Head]])</f>
        <v>Finance</v>
      </c>
      <c r="AC1087" s="2">
        <f>_xlfn.XLOOKUP(Table1[[#This Row],[City]],L:L,O:O)</f>
        <v>0.23486488519629886</v>
      </c>
      <c r="AD1087" t="str" cm="1">
        <f t="array" ref="AD1087">_xlfn.IFS(Table1[[#This Row],[Performance Score]]&gt;=90,"Excellent",Table1[[#This Row],[Performance Score]]&gt;=75,"Good",Table1[[#This Row],[Performance Score]]&gt;=60,"Average",Table1[[#This Row],[Performance Score]]&lt;=60,"Need Improvement")</f>
        <v>Average</v>
      </c>
      <c r="AE1087" t="str">
        <f>IF(AND(Table1[[#This Row],[Attendance %]]&gt;=80,(Table1[[#This Row],[Performance Score]]&gt;=80)),"Eligible","Not Eligible")</f>
        <v>Not Eligible</v>
      </c>
      <c r="AF1087" t="str">
        <f>IF(Table1[[#This Row],[Performance Score]]&gt;=80,"High Performer","Low Performer")</f>
        <v>Low Performer</v>
      </c>
      <c r="AG1087" t="str" cm="1">
        <f t="array" aca="1" ref="AG1087" ca="1">_xlfn.IFS(Table1[[#This Row],[Experience]]&lt;=3,"Junior",Table1[[#This Row],[Experience]]&lt;=7,"Mid Level",Table1[[#This Row],[Experience]]&gt;=7,"Senior")</f>
        <v>Senior</v>
      </c>
      <c r="AH1087" t="str">
        <f>IF(Table1[[#This Row],[Attendance %]]&gt;75,"OK","Below 75")</f>
        <v>Below 75</v>
      </c>
      <c r="AI1087" t="b">
        <f>ISBLANK(Table1[[#This Row],[Employee ID]])</f>
        <v>0</v>
      </c>
      <c r="AJ1087" t="b">
        <f>ISNUMBER(Table1[[#This Row],[Total Salary  ]])</f>
        <v>1</v>
      </c>
      <c r="AK1087" t="str">
        <f>IFERROR(_xlfn.XLOOKUP(Table1[[#This Row],[Manager ID]],MANAGERS!A:A,MANAGERS!B:B),"Not Found")</f>
        <v>Manager_17</v>
      </c>
    </row>
    <row r="1088" spans="1:37" x14ac:dyDescent="0.2">
      <c r="A1088" t="s">
        <v>1882</v>
      </c>
      <c r="B1088" t="s">
        <v>89</v>
      </c>
      <c r="C1088" t="s">
        <v>21</v>
      </c>
      <c r="D1088" t="s">
        <v>40</v>
      </c>
      <c r="E1088" t="s">
        <v>51</v>
      </c>
      <c r="F1088" s="1">
        <v>44643</v>
      </c>
      <c r="G1088" s="1">
        <v>31557</v>
      </c>
      <c r="H1088">
        <v>106419</v>
      </c>
      <c r="I1088">
        <v>11909</v>
      </c>
      <c r="J1088">
        <v>93</v>
      </c>
      <c r="K1088">
        <v>93</v>
      </c>
      <c r="L1088" t="s">
        <v>31</v>
      </c>
      <c r="M1088">
        <v>110</v>
      </c>
      <c r="N1088">
        <f>Table1[[#This Row],[Basic Salary]]+Table1[[#This Row],[Bonus]]</f>
        <v>118328</v>
      </c>
      <c r="O1088" s="2">
        <f>Table1[[#This Row],[Bonus]]/Table1[[#This Row],[Basic Salary]]</f>
        <v>0.11190670838853964</v>
      </c>
      <c r="P1088">
        <f ca="1">DATEDIF(Table1[[#This Row],[Date of Birth]],TODAY(),"Y")</f>
        <v>40</v>
      </c>
      <c r="Q1088">
        <f ca="1">DATEDIF(Table1[[#This Row],[Joining Date]],TODAY(),"Y")</f>
        <v>4</v>
      </c>
      <c r="R1088" t="str">
        <f ca="1">IF(YEAR(Table1[[#This Row],[Joining Date]])=YEAR(TODAY()),"Yes","No")</f>
        <v>No</v>
      </c>
      <c r="S1088" t="str">
        <f ca="1">IF(Table1[[#This Row],[Experience]]&gt;5,"Yes","No")</f>
        <v>No</v>
      </c>
      <c r="T1088" t="str">
        <f>TEXT(Table1[[#This Row],[Joining Date]],"mmmm")</f>
        <v>March</v>
      </c>
      <c r="U1088" t="str">
        <f>TEXT(Table1[[#This Row],[Joining Date]],"yyyy")</f>
        <v>2022</v>
      </c>
      <c r="V1088" s="5">
        <f ca="1">TODAY()-Table1[[#This Row],[Joining Date]]</f>
        <v>1596</v>
      </c>
      <c r="W1088" t="str">
        <f>LEFT(Table1[[#This Row],[Employee Name]],FIND(" ",Table1[[#This Row],[Employee Name]])-1)</f>
        <v>Tarun</v>
      </c>
      <c r="X1088" t="str">
        <f>RIGHT(Table1[[#This Row],[Employee Name]],LEN(Table1[[#This Row],[Employee Name]])-FIND(" ",Table1[[#This Row],[Employee Name]]))</f>
        <v>Verma</v>
      </c>
      <c r="Y1088" t="str">
        <f>Table1[[#This Row],[Department]]&amp;"-"&amp;Table1[[#This Row],[Employee ID]]</f>
        <v>IT-E01826</v>
      </c>
      <c r="Z1088" t="str">
        <f>LEFT(Table1[[#This Row],[Department]],3)</f>
        <v>IT</v>
      </c>
      <c r="AA1088" t="str">
        <f>_xlfn.XLOOKUP(Table1[[#This Row],[Manager ID]],MANAGERS!A:A,MANAGERS!B:B)</f>
        <v>Manager_10</v>
      </c>
      <c r="AB1088" t="str" cm="1">
        <f t="array" ref="AB1088">_xlfn.XLOOKUP(Table1[[#This Row],[Manager ID]],Table2[[#All],[Manager ID]],Table2[[#All],[Department Head]])</f>
        <v>HR</v>
      </c>
      <c r="AC1088" s="2">
        <f>_xlfn.XLOOKUP(Table1[[#This Row],[City]],L:L,O:O)</f>
        <v>0.241864189087755</v>
      </c>
      <c r="AD1088" t="str" cm="1">
        <f t="array" ref="AD1088">_xlfn.IFS(Table1[[#This Row],[Performance Score]]&gt;=90,"Excellent",Table1[[#This Row],[Performance Score]]&gt;=75,"Good",Table1[[#This Row],[Performance Score]]&gt;=60,"Average",Table1[[#This Row],[Performance Score]]&lt;=60,"Need Improvement")</f>
        <v>Excellent</v>
      </c>
      <c r="AE1088" t="str">
        <f>IF(AND(Table1[[#This Row],[Attendance %]]&gt;=80,(Table1[[#This Row],[Performance Score]]&gt;=80)),"Eligible","Not Eligible")</f>
        <v>Eligible</v>
      </c>
      <c r="AF1088" t="str">
        <f>IF(Table1[[#This Row],[Performance Score]]&gt;=80,"High Performer","Low Performer")</f>
        <v>High Performer</v>
      </c>
      <c r="AG1088" t="str" cm="1">
        <f t="array" aca="1" ref="AG1088" ca="1">_xlfn.IFS(Table1[[#This Row],[Experience]]&lt;=3,"Junior",Table1[[#This Row],[Experience]]&lt;=7,"Mid Level",Table1[[#This Row],[Experience]]&gt;=7,"Senior")</f>
        <v>Mid Level</v>
      </c>
      <c r="AH1088" t="str">
        <f>IF(Table1[[#This Row],[Attendance %]]&gt;75,"OK","Below 75")</f>
        <v>OK</v>
      </c>
      <c r="AI1088" t="b">
        <f>ISBLANK(Table1[[#This Row],[Employee ID]])</f>
        <v>0</v>
      </c>
      <c r="AJ1088" t="b">
        <f>ISNUMBER(Table1[[#This Row],[Total Salary  ]])</f>
        <v>1</v>
      </c>
      <c r="AK1088" t="str">
        <f>IFERROR(_xlfn.XLOOKUP(Table1[[#This Row],[Manager ID]],MANAGERS!A:A,MANAGERS!B:B),"Not Found")</f>
        <v>Manager_10</v>
      </c>
    </row>
    <row r="1089" spans="1:37" x14ac:dyDescent="0.2">
      <c r="A1089" t="s">
        <v>4156</v>
      </c>
      <c r="B1089" t="s">
        <v>60</v>
      </c>
      <c r="C1089" t="s">
        <v>21</v>
      </c>
      <c r="D1089" t="s">
        <v>46</v>
      </c>
      <c r="E1089" t="s">
        <v>17</v>
      </c>
      <c r="F1089" s="1">
        <v>42815</v>
      </c>
      <c r="G1089" s="1">
        <v>36645</v>
      </c>
      <c r="H1089">
        <v>109039</v>
      </c>
      <c r="I1089">
        <v>9274</v>
      </c>
      <c r="J1089">
        <v>74</v>
      </c>
      <c r="K1089">
        <v>71</v>
      </c>
      <c r="L1089" t="s">
        <v>27</v>
      </c>
      <c r="M1089">
        <v>114</v>
      </c>
      <c r="N1089">
        <f>Table1[[#This Row],[Basic Salary]]+Table1[[#This Row],[Bonus]]</f>
        <v>118313</v>
      </c>
      <c r="O1089" s="2">
        <f>Table1[[#This Row],[Bonus]]/Table1[[#This Row],[Basic Salary]]</f>
        <v>8.5052137308669382E-2</v>
      </c>
      <c r="P1089">
        <f ca="1">DATEDIF(Table1[[#This Row],[Date of Birth]],TODAY(),"Y")</f>
        <v>26</v>
      </c>
      <c r="Q1089">
        <f ca="1">DATEDIF(Table1[[#This Row],[Joining Date]],TODAY(),"Y")</f>
        <v>9</v>
      </c>
      <c r="R1089" t="str">
        <f ca="1">IF(YEAR(Table1[[#This Row],[Joining Date]])=YEAR(TODAY()),"Yes","No")</f>
        <v>No</v>
      </c>
      <c r="S1089" t="str">
        <f ca="1">IF(Table1[[#This Row],[Experience]]&gt;5,"Yes","No")</f>
        <v>Yes</v>
      </c>
      <c r="T1089" t="str">
        <f>TEXT(Table1[[#This Row],[Joining Date]],"mmmm")</f>
        <v>March</v>
      </c>
      <c r="U1089" t="str">
        <f>TEXT(Table1[[#This Row],[Joining Date]],"yyyy")</f>
        <v>2017</v>
      </c>
      <c r="V1089" s="5">
        <f ca="1">TODAY()-Table1[[#This Row],[Joining Date]]</f>
        <v>3424</v>
      </c>
      <c r="W1089" t="str">
        <f>LEFT(Table1[[#This Row],[Employee Name]],FIND(" ",Table1[[#This Row],[Employee Name]])-1)</f>
        <v>Gayathri</v>
      </c>
      <c r="X1089" t="str">
        <f>RIGHT(Table1[[#This Row],[Employee Name]],LEN(Table1[[#This Row],[Employee Name]])-FIND(" ",Table1[[#This Row],[Employee Name]]))</f>
        <v>Iyer</v>
      </c>
      <c r="Y1089" t="str">
        <f>Table1[[#This Row],[Department]]&amp;"-"&amp;Table1[[#This Row],[Employee ID]]</f>
        <v>Support-E04100</v>
      </c>
      <c r="Z1089" t="str">
        <f>LEFT(Table1[[#This Row],[Department]],3)</f>
        <v>Sup</v>
      </c>
      <c r="AA1089" t="str">
        <f>_xlfn.XLOOKUP(Table1[[#This Row],[Manager ID]],MANAGERS!A:A,MANAGERS!B:B)</f>
        <v>Manager_14</v>
      </c>
      <c r="AB1089" t="str" cm="1">
        <f t="array" ref="AB1089">_xlfn.XLOOKUP(Table1[[#This Row],[Manager ID]],Table2[[#All],[Manager ID]],Table2[[#All],[Department Head]])</f>
        <v>Marketing</v>
      </c>
      <c r="AC1089" s="2">
        <f>_xlfn.XLOOKUP(Table1[[#This Row],[City]],L:L,O:O)</f>
        <v>0.23674293405114402</v>
      </c>
      <c r="AD1089" t="str" cm="1">
        <f t="array" ref="AD1089">_xlfn.IFS(Table1[[#This Row],[Performance Score]]&gt;=90,"Excellent",Table1[[#This Row],[Performance Score]]&gt;=75,"Good",Table1[[#This Row],[Performance Score]]&gt;=60,"Average",Table1[[#This Row],[Performance Score]]&lt;=60,"Need Improvement")</f>
        <v>Average</v>
      </c>
      <c r="AE1089" t="str">
        <f>IF(AND(Table1[[#This Row],[Attendance %]]&gt;=80,(Table1[[#This Row],[Performance Score]]&gt;=80)),"Eligible","Not Eligible")</f>
        <v>Not Eligible</v>
      </c>
      <c r="AF1089" t="str">
        <f>IF(Table1[[#This Row],[Performance Score]]&gt;=80,"High Performer","Low Performer")</f>
        <v>Low Performer</v>
      </c>
      <c r="AG1089" t="str" cm="1">
        <f t="array" aca="1" ref="AG1089" ca="1">_xlfn.IFS(Table1[[#This Row],[Experience]]&lt;=3,"Junior",Table1[[#This Row],[Experience]]&lt;=7,"Mid Level",Table1[[#This Row],[Experience]]&gt;=7,"Senior")</f>
        <v>Senior</v>
      </c>
      <c r="AH1089" t="str">
        <f>IF(Table1[[#This Row],[Attendance %]]&gt;75,"OK","Below 75")</f>
        <v>Below 75</v>
      </c>
      <c r="AI1089" t="b">
        <f>ISBLANK(Table1[[#This Row],[Employee ID]])</f>
        <v>0</v>
      </c>
      <c r="AJ1089" t="b">
        <f>ISNUMBER(Table1[[#This Row],[Total Salary  ]])</f>
        <v>1</v>
      </c>
      <c r="AK1089" t="str">
        <f>IFERROR(_xlfn.XLOOKUP(Table1[[#This Row],[Manager ID]],MANAGERS!A:A,MANAGERS!B:B),"Not Found")</f>
        <v>Manager_14</v>
      </c>
    </row>
    <row r="1090" spans="1:37" x14ac:dyDescent="0.2">
      <c r="A1090" t="s">
        <v>376</v>
      </c>
      <c r="B1090" t="s">
        <v>20</v>
      </c>
      <c r="C1090" t="s">
        <v>15</v>
      </c>
      <c r="D1090" t="s">
        <v>81</v>
      </c>
      <c r="E1090" t="s">
        <v>30</v>
      </c>
      <c r="F1090" s="1">
        <v>42545</v>
      </c>
      <c r="G1090" s="1">
        <v>35558</v>
      </c>
      <c r="H1090">
        <v>99498</v>
      </c>
      <c r="I1090">
        <v>18790</v>
      </c>
      <c r="J1090">
        <v>83</v>
      </c>
      <c r="K1090">
        <v>74</v>
      </c>
      <c r="L1090" t="s">
        <v>18</v>
      </c>
      <c r="M1090">
        <v>106</v>
      </c>
      <c r="N1090">
        <f>Table1[[#This Row],[Basic Salary]]+Table1[[#This Row],[Bonus]]</f>
        <v>118288</v>
      </c>
      <c r="O1090" s="2">
        <f>Table1[[#This Row],[Bonus]]/Table1[[#This Row],[Basic Salary]]</f>
        <v>0.18884801704556875</v>
      </c>
      <c r="P1090">
        <f ca="1">DATEDIF(Table1[[#This Row],[Date of Birth]],TODAY(),"Y")</f>
        <v>29</v>
      </c>
      <c r="Q1090">
        <f ca="1">DATEDIF(Table1[[#This Row],[Joining Date]],TODAY(),"Y")</f>
        <v>10</v>
      </c>
      <c r="R1090" t="str">
        <f ca="1">IF(YEAR(Table1[[#This Row],[Joining Date]])=YEAR(TODAY()),"Yes","No")</f>
        <v>No</v>
      </c>
      <c r="S1090" t="str">
        <f ca="1">IF(Table1[[#This Row],[Experience]]&gt;5,"Yes","No")</f>
        <v>Yes</v>
      </c>
      <c r="T1090" t="str">
        <f>TEXT(Table1[[#This Row],[Joining Date]],"mmmm")</f>
        <v>June</v>
      </c>
      <c r="U1090" t="str">
        <f>TEXT(Table1[[#This Row],[Joining Date]],"yyyy")</f>
        <v>2016</v>
      </c>
      <c r="V1090" s="5">
        <f ca="1">TODAY()-Table1[[#This Row],[Joining Date]]</f>
        <v>3694</v>
      </c>
      <c r="W1090" t="str">
        <f>LEFT(Table1[[#This Row],[Employee Name]],FIND(" ",Table1[[#This Row],[Employee Name]])-1)</f>
        <v>Rahul</v>
      </c>
      <c r="X1090" t="str">
        <f>RIGHT(Table1[[#This Row],[Employee Name]],LEN(Table1[[#This Row],[Employee Name]])-FIND(" ",Table1[[#This Row],[Employee Name]]))</f>
        <v>Verma</v>
      </c>
      <c r="Y1090" t="str">
        <f>Table1[[#This Row],[Department]]&amp;"-"&amp;Table1[[#This Row],[Employee ID]]</f>
        <v>Sales-E00320</v>
      </c>
      <c r="Z1090" t="str">
        <f>LEFT(Table1[[#This Row],[Department]],3)</f>
        <v>Sal</v>
      </c>
      <c r="AA1090" t="str">
        <f>_xlfn.XLOOKUP(Table1[[#This Row],[Manager ID]],MANAGERS!A:A,MANAGERS!B:B)</f>
        <v>Manager_6</v>
      </c>
      <c r="AB1090" t="str" cm="1">
        <f t="array" ref="AB1090">_xlfn.XLOOKUP(Table1[[#This Row],[Manager ID]],Table2[[#All],[Manager ID]],Table2[[#All],[Department Head]])</f>
        <v>HR</v>
      </c>
      <c r="AC1090" s="2">
        <f>_xlfn.XLOOKUP(Table1[[#This Row],[City]],L:L,O:O)</f>
        <v>0.21356479274849693</v>
      </c>
      <c r="AD1090" t="str" cm="1">
        <f t="array" ref="AD1090">_xlfn.IFS(Table1[[#This Row],[Performance Score]]&gt;=90,"Excellent",Table1[[#This Row],[Performance Score]]&gt;=75,"Good",Table1[[#This Row],[Performance Score]]&gt;=60,"Average",Table1[[#This Row],[Performance Score]]&lt;=60,"Need Improvement")</f>
        <v>Average</v>
      </c>
      <c r="AE1090" t="str">
        <f>IF(AND(Table1[[#This Row],[Attendance %]]&gt;=80,(Table1[[#This Row],[Performance Score]]&gt;=80)),"Eligible","Not Eligible")</f>
        <v>Not Eligible</v>
      </c>
      <c r="AF1090" t="str">
        <f>IF(Table1[[#This Row],[Performance Score]]&gt;=80,"High Performer","Low Performer")</f>
        <v>Low Performer</v>
      </c>
      <c r="AG1090" t="str" cm="1">
        <f t="array" aca="1" ref="AG1090" ca="1">_xlfn.IFS(Table1[[#This Row],[Experience]]&lt;=3,"Junior",Table1[[#This Row],[Experience]]&lt;=7,"Mid Level",Table1[[#This Row],[Experience]]&gt;=7,"Senior")</f>
        <v>Senior</v>
      </c>
      <c r="AH1090" t="str">
        <f>IF(Table1[[#This Row],[Attendance %]]&gt;75,"OK","Below 75")</f>
        <v>OK</v>
      </c>
      <c r="AI1090" t="b">
        <f>ISBLANK(Table1[[#This Row],[Employee ID]])</f>
        <v>0</v>
      </c>
      <c r="AJ1090" t="b">
        <f>ISNUMBER(Table1[[#This Row],[Total Salary  ]])</f>
        <v>1</v>
      </c>
      <c r="AK1090" t="str">
        <f>IFERROR(_xlfn.XLOOKUP(Table1[[#This Row],[Manager ID]],MANAGERS!A:A,MANAGERS!B:B),"Not Found")</f>
        <v>Manager_6</v>
      </c>
    </row>
    <row r="1091" spans="1:37" x14ac:dyDescent="0.2">
      <c r="A1091" t="s">
        <v>2711</v>
      </c>
      <c r="B1091" t="s">
        <v>95</v>
      </c>
      <c r="C1091" t="s">
        <v>21</v>
      </c>
      <c r="D1091" t="s">
        <v>46</v>
      </c>
      <c r="E1091" t="s">
        <v>30</v>
      </c>
      <c r="F1091" s="1">
        <v>42635</v>
      </c>
      <c r="G1091" s="1">
        <v>32697</v>
      </c>
      <c r="H1091">
        <v>92199</v>
      </c>
      <c r="I1091">
        <v>26069</v>
      </c>
      <c r="J1091">
        <v>86</v>
      </c>
      <c r="K1091">
        <v>43</v>
      </c>
      <c r="L1091" t="s">
        <v>37</v>
      </c>
      <c r="M1091">
        <v>102</v>
      </c>
      <c r="N1091">
        <f>Table1[[#This Row],[Basic Salary]]+Table1[[#This Row],[Bonus]]</f>
        <v>118268</v>
      </c>
      <c r="O1091" s="2">
        <f>Table1[[#This Row],[Bonus]]/Table1[[#This Row],[Basic Salary]]</f>
        <v>0.28274710137853992</v>
      </c>
      <c r="P1091">
        <f ca="1">DATEDIF(Table1[[#This Row],[Date of Birth]],TODAY(),"Y")</f>
        <v>37</v>
      </c>
      <c r="Q1091">
        <f ca="1">DATEDIF(Table1[[#This Row],[Joining Date]],TODAY(),"Y")</f>
        <v>9</v>
      </c>
      <c r="R1091" t="str">
        <f ca="1">IF(YEAR(Table1[[#This Row],[Joining Date]])=YEAR(TODAY()),"Yes","No")</f>
        <v>No</v>
      </c>
      <c r="S1091" t="str">
        <f ca="1">IF(Table1[[#This Row],[Experience]]&gt;5,"Yes","No")</f>
        <v>Yes</v>
      </c>
      <c r="T1091" t="str">
        <f>TEXT(Table1[[#This Row],[Joining Date]],"mmmm")</f>
        <v>September</v>
      </c>
      <c r="U1091" t="str">
        <f>TEXT(Table1[[#This Row],[Joining Date]],"yyyy")</f>
        <v>2016</v>
      </c>
      <c r="V1091" s="5">
        <f ca="1">TODAY()-Table1[[#This Row],[Joining Date]]</f>
        <v>3604</v>
      </c>
      <c r="W1091" t="str">
        <f>LEFT(Table1[[#This Row],[Employee Name]],FIND(" ",Table1[[#This Row],[Employee Name]])-1)</f>
        <v>Ajay</v>
      </c>
      <c r="X1091" t="str">
        <f>RIGHT(Table1[[#This Row],[Employee Name]],LEN(Table1[[#This Row],[Employee Name]])-FIND(" ",Table1[[#This Row],[Employee Name]]))</f>
        <v>Singh</v>
      </c>
      <c r="Y1091" t="str">
        <f>Table1[[#This Row],[Department]]&amp;"-"&amp;Table1[[#This Row],[Employee ID]]</f>
        <v>Support-E02655</v>
      </c>
      <c r="Z1091" t="str">
        <f>LEFT(Table1[[#This Row],[Department]],3)</f>
        <v>Sup</v>
      </c>
      <c r="AA1091" t="str">
        <f>_xlfn.XLOOKUP(Table1[[#This Row],[Manager ID]],MANAGERS!A:A,MANAGERS!B:B)</f>
        <v>Manager_2</v>
      </c>
      <c r="AB1091" t="str" cm="1">
        <f t="array" ref="AB1091">_xlfn.XLOOKUP(Table1[[#This Row],[Manager ID]],Table2[[#All],[Manager ID]],Table2[[#All],[Department Head]])</f>
        <v>Sales</v>
      </c>
      <c r="AC1091" s="2">
        <f>_xlfn.XLOOKUP(Table1[[#This Row],[City]],L:L,O:O)</f>
        <v>0.24036902712549932</v>
      </c>
      <c r="AD1091" t="str" cm="1">
        <f t="array" ref="AD1091">_xlfn.IFS(Table1[[#This Row],[Performance Score]]&gt;=90,"Excellent",Table1[[#This Row],[Performance Score]]&gt;=75,"Good",Table1[[#This Row],[Performance Score]]&gt;=60,"Average",Table1[[#This Row],[Performance Score]]&lt;=60,"Need Improvement")</f>
        <v>Need Improvement</v>
      </c>
      <c r="AE1091" t="str">
        <f>IF(AND(Table1[[#This Row],[Attendance %]]&gt;=80,(Table1[[#This Row],[Performance Score]]&gt;=80)),"Eligible","Not Eligible")</f>
        <v>Not Eligible</v>
      </c>
      <c r="AF1091" t="str">
        <f>IF(Table1[[#This Row],[Performance Score]]&gt;=80,"High Performer","Low Performer")</f>
        <v>Low Performer</v>
      </c>
      <c r="AG1091" t="str" cm="1">
        <f t="array" aca="1" ref="AG1091" ca="1">_xlfn.IFS(Table1[[#This Row],[Experience]]&lt;=3,"Junior",Table1[[#This Row],[Experience]]&lt;=7,"Mid Level",Table1[[#This Row],[Experience]]&gt;=7,"Senior")</f>
        <v>Senior</v>
      </c>
      <c r="AH1091" t="str">
        <f>IF(Table1[[#This Row],[Attendance %]]&gt;75,"OK","Below 75")</f>
        <v>OK</v>
      </c>
      <c r="AI1091" t="b">
        <f>ISBLANK(Table1[[#This Row],[Employee ID]])</f>
        <v>0</v>
      </c>
      <c r="AJ1091" t="b">
        <f>ISNUMBER(Table1[[#This Row],[Total Salary  ]])</f>
        <v>1</v>
      </c>
      <c r="AK1091" t="str">
        <f>IFERROR(_xlfn.XLOOKUP(Table1[[#This Row],[Manager ID]],MANAGERS!A:A,MANAGERS!B:B),"Not Found")</f>
        <v>Manager_2</v>
      </c>
    </row>
    <row r="1092" spans="1:37" x14ac:dyDescent="0.2">
      <c r="A1092" t="s">
        <v>801</v>
      </c>
      <c r="B1092" t="s">
        <v>60</v>
      </c>
      <c r="C1092" t="s">
        <v>21</v>
      </c>
      <c r="D1092" t="s">
        <v>81</v>
      </c>
      <c r="E1092" t="s">
        <v>65</v>
      </c>
      <c r="F1092" s="1">
        <v>45507</v>
      </c>
      <c r="G1092" s="1">
        <v>37423</v>
      </c>
      <c r="H1092">
        <v>105341</v>
      </c>
      <c r="I1092">
        <v>12924</v>
      </c>
      <c r="J1092">
        <v>92</v>
      </c>
      <c r="K1092">
        <v>76</v>
      </c>
      <c r="L1092" t="s">
        <v>53</v>
      </c>
      <c r="M1092">
        <v>104</v>
      </c>
      <c r="N1092">
        <f>Table1[[#This Row],[Basic Salary]]+Table1[[#This Row],[Bonus]]</f>
        <v>118265</v>
      </c>
      <c r="O1092" s="2">
        <f>Table1[[#This Row],[Bonus]]/Table1[[#This Row],[Basic Salary]]</f>
        <v>0.12268727276179266</v>
      </c>
      <c r="P1092">
        <f ca="1">DATEDIF(Table1[[#This Row],[Date of Birth]],TODAY(),"Y")</f>
        <v>24</v>
      </c>
      <c r="Q1092">
        <f ca="1">DATEDIF(Table1[[#This Row],[Joining Date]],TODAY(),"Y")</f>
        <v>2</v>
      </c>
      <c r="R1092" t="str">
        <f ca="1">IF(YEAR(Table1[[#This Row],[Joining Date]])=YEAR(TODAY()),"Yes","No")</f>
        <v>No</v>
      </c>
      <c r="S1092" t="str">
        <f ca="1">IF(Table1[[#This Row],[Experience]]&gt;5,"Yes","No")</f>
        <v>No</v>
      </c>
      <c r="T1092" t="str">
        <f>TEXT(Table1[[#This Row],[Joining Date]],"mmmm")</f>
        <v>August</v>
      </c>
      <c r="U1092" t="str">
        <f>TEXT(Table1[[#This Row],[Joining Date]],"yyyy")</f>
        <v>2024</v>
      </c>
      <c r="V1092" s="5">
        <f ca="1">TODAY()-Table1[[#This Row],[Joining Date]]</f>
        <v>732</v>
      </c>
      <c r="W1092" t="str">
        <f>LEFT(Table1[[#This Row],[Employee Name]],FIND(" ",Table1[[#This Row],[Employee Name]])-1)</f>
        <v>Gayathri</v>
      </c>
      <c r="X1092" t="str">
        <f>RIGHT(Table1[[#This Row],[Employee Name]],LEN(Table1[[#This Row],[Employee Name]])-FIND(" ",Table1[[#This Row],[Employee Name]]))</f>
        <v>Iyer</v>
      </c>
      <c r="Y1092" t="str">
        <f>Table1[[#This Row],[Department]]&amp;"-"&amp;Table1[[#This Row],[Employee ID]]</f>
        <v>Sales-E00745</v>
      </c>
      <c r="Z1092" t="str">
        <f>LEFT(Table1[[#This Row],[Department]],3)</f>
        <v>Sal</v>
      </c>
      <c r="AA1092" t="str">
        <f>_xlfn.XLOOKUP(Table1[[#This Row],[Manager ID]],MANAGERS!A:A,MANAGERS!B:B)</f>
        <v>Manager_4</v>
      </c>
      <c r="AB1092" t="str" cm="1">
        <f t="array" ref="AB1092">_xlfn.XLOOKUP(Table1[[#This Row],[Manager ID]],Table2[[#All],[Manager ID]],Table2[[#All],[Department Head]])</f>
        <v>Finance</v>
      </c>
      <c r="AC1092" s="2">
        <f>_xlfn.XLOOKUP(Table1[[#This Row],[City]],L:L,O:O)</f>
        <v>0.23685887225230964</v>
      </c>
      <c r="AD1092" t="str" cm="1">
        <f t="array" ref="AD1092">_xlfn.IFS(Table1[[#This Row],[Performance Score]]&gt;=90,"Excellent",Table1[[#This Row],[Performance Score]]&gt;=75,"Good",Table1[[#This Row],[Performance Score]]&gt;=60,"Average",Table1[[#This Row],[Performance Score]]&lt;=60,"Need Improvement")</f>
        <v>Good</v>
      </c>
      <c r="AE1092" t="str">
        <f>IF(AND(Table1[[#This Row],[Attendance %]]&gt;=80,(Table1[[#This Row],[Performance Score]]&gt;=80)),"Eligible","Not Eligible")</f>
        <v>Not Eligible</v>
      </c>
      <c r="AF1092" t="str">
        <f>IF(Table1[[#This Row],[Performance Score]]&gt;=80,"High Performer","Low Performer")</f>
        <v>Low Performer</v>
      </c>
      <c r="AG1092" t="str" cm="1">
        <f t="array" aca="1" ref="AG1092" ca="1">_xlfn.IFS(Table1[[#This Row],[Experience]]&lt;=3,"Junior",Table1[[#This Row],[Experience]]&lt;=7,"Mid Level",Table1[[#This Row],[Experience]]&gt;=7,"Senior")</f>
        <v>Junior</v>
      </c>
      <c r="AH1092" t="str">
        <f>IF(Table1[[#This Row],[Attendance %]]&gt;75,"OK","Below 75")</f>
        <v>OK</v>
      </c>
      <c r="AI1092" t="b">
        <f>ISBLANK(Table1[[#This Row],[Employee ID]])</f>
        <v>0</v>
      </c>
      <c r="AJ1092" t="b">
        <f>ISNUMBER(Table1[[#This Row],[Total Salary  ]])</f>
        <v>1</v>
      </c>
      <c r="AK1092" t="str">
        <f>IFERROR(_xlfn.XLOOKUP(Table1[[#This Row],[Manager ID]],MANAGERS!A:A,MANAGERS!B:B),"Not Found")</f>
        <v>Manager_4</v>
      </c>
    </row>
    <row r="1093" spans="1:37" x14ac:dyDescent="0.2">
      <c r="A1093" t="s">
        <v>4487</v>
      </c>
      <c r="B1093" t="s">
        <v>42</v>
      </c>
      <c r="C1093" t="s">
        <v>21</v>
      </c>
      <c r="D1093" t="s">
        <v>43</v>
      </c>
      <c r="E1093" t="s">
        <v>51</v>
      </c>
      <c r="F1093" s="1">
        <v>43450</v>
      </c>
      <c r="G1093" s="1">
        <v>38471</v>
      </c>
      <c r="H1093">
        <v>96529</v>
      </c>
      <c r="I1093">
        <v>21709</v>
      </c>
      <c r="J1093">
        <v>67</v>
      </c>
      <c r="K1093">
        <v>77</v>
      </c>
      <c r="L1093" t="s">
        <v>37</v>
      </c>
      <c r="M1093">
        <v>101</v>
      </c>
      <c r="N1093">
        <f>Table1[[#This Row],[Basic Salary]]+Table1[[#This Row],[Bonus]]</f>
        <v>118238</v>
      </c>
      <c r="O1093" s="2">
        <f>Table1[[#This Row],[Bonus]]/Table1[[#This Row],[Basic Salary]]</f>
        <v>0.22489614519988813</v>
      </c>
      <c r="P1093">
        <f ca="1">DATEDIF(Table1[[#This Row],[Date of Birth]],TODAY(),"Y")</f>
        <v>21</v>
      </c>
      <c r="Q1093">
        <f ca="1">DATEDIF(Table1[[#This Row],[Joining Date]],TODAY(),"Y")</f>
        <v>7</v>
      </c>
      <c r="R1093" t="str">
        <f ca="1">IF(YEAR(Table1[[#This Row],[Joining Date]])=YEAR(TODAY()),"Yes","No")</f>
        <v>No</v>
      </c>
      <c r="S1093" t="str">
        <f ca="1">IF(Table1[[#This Row],[Experience]]&gt;5,"Yes","No")</f>
        <v>Yes</v>
      </c>
      <c r="T1093" t="str">
        <f>TEXT(Table1[[#This Row],[Joining Date]],"mmmm")</f>
        <v>December</v>
      </c>
      <c r="U1093" t="str">
        <f>TEXT(Table1[[#This Row],[Joining Date]],"yyyy")</f>
        <v>2018</v>
      </c>
      <c r="V1093" s="5">
        <f ca="1">TODAY()-Table1[[#This Row],[Joining Date]]</f>
        <v>2789</v>
      </c>
      <c r="W1093" t="str">
        <f>LEFT(Table1[[#This Row],[Employee Name]],FIND(" ",Table1[[#This Row],[Employee Name]])-1)</f>
        <v>Krishna</v>
      </c>
      <c r="X1093" t="str">
        <f>RIGHT(Table1[[#This Row],[Employee Name]],LEN(Table1[[#This Row],[Employee Name]])-FIND(" ",Table1[[#This Row],[Employee Name]]))</f>
        <v>Chaitanya</v>
      </c>
      <c r="Y1093" t="str">
        <f>Table1[[#This Row],[Department]]&amp;"-"&amp;Table1[[#This Row],[Employee ID]]</f>
        <v>Operations-E04431</v>
      </c>
      <c r="Z1093" t="str">
        <f>LEFT(Table1[[#This Row],[Department]],3)</f>
        <v>Ope</v>
      </c>
      <c r="AA1093" t="str">
        <f>_xlfn.XLOOKUP(Table1[[#This Row],[Manager ID]],MANAGERS!A:A,MANAGERS!B:B)</f>
        <v>Manager_1</v>
      </c>
      <c r="AB1093" t="str" cm="1">
        <f t="array" ref="AB1093">_xlfn.XLOOKUP(Table1[[#This Row],[Manager ID]],Table2[[#All],[Manager ID]],Table2[[#All],[Department Head]])</f>
        <v>Support</v>
      </c>
      <c r="AC1093" s="2">
        <f>_xlfn.XLOOKUP(Table1[[#This Row],[City]],L:L,O:O)</f>
        <v>0.24036902712549932</v>
      </c>
      <c r="AD1093" t="str" cm="1">
        <f t="array" ref="AD1093">_xlfn.IFS(Table1[[#This Row],[Performance Score]]&gt;=90,"Excellent",Table1[[#This Row],[Performance Score]]&gt;=75,"Good",Table1[[#This Row],[Performance Score]]&gt;=60,"Average",Table1[[#This Row],[Performance Score]]&lt;=60,"Need Improvement")</f>
        <v>Good</v>
      </c>
      <c r="AE1093" t="str">
        <f>IF(AND(Table1[[#This Row],[Attendance %]]&gt;=80,(Table1[[#This Row],[Performance Score]]&gt;=80)),"Eligible","Not Eligible")</f>
        <v>Not Eligible</v>
      </c>
      <c r="AF1093" t="str">
        <f>IF(Table1[[#This Row],[Performance Score]]&gt;=80,"High Performer","Low Performer")</f>
        <v>Low Performer</v>
      </c>
      <c r="AG1093" t="str" cm="1">
        <f t="array" aca="1" ref="AG1093" ca="1">_xlfn.IFS(Table1[[#This Row],[Experience]]&lt;=3,"Junior",Table1[[#This Row],[Experience]]&lt;=7,"Mid Level",Table1[[#This Row],[Experience]]&gt;=7,"Senior")</f>
        <v>Mid Level</v>
      </c>
      <c r="AH1093" t="str">
        <f>IF(Table1[[#This Row],[Attendance %]]&gt;75,"OK","Below 75")</f>
        <v>Below 75</v>
      </c>
      <c r="AI1093" t="b">
        <f>ISBLANK(Table1[[#This Row],[Employee ID]])</f>
        <v>0</v>
      </c>
      <c r="AJ1093" t="b">
        <f>ISNUMBER(Table1[[#This Row],[Total Salary  ]])</f>
        <v>1</v>
      </c>
      <c r="AK1093" t="str">
        <f>IFERROR(_xlfn.XLOOKUP(Table1[[#This Row],[Manager ID]],MANAGERS!A:A,MANAGERS!B:B),"Not Found")</f>
        <v>Manager_1</v>
      </c>
    </row>
    <row r="1094" spans="1:37" x14ac:dyDescent="0.2">
      <c r="A1094" t="s">
        <v>1285</v>
      </c>
      <c r="B1094" t="s">
        <v>77</v>
      </c>
      <c r="C1094" t="s">
        <v>21</v>
      </c>
      <c r="D1094" t="s">
        <v>33</v>
      </c>
      <c r="E1094" t="s">
        <v>17</v>
      </c>
      <c r="F1094" s="1">
        <v>45027</v>
      </c>
      <c r="G1094" s="1">
        <v>29517</v>
      </c>
      <c r="H1094">
        <v>97416</v>
      </c>
      <c r="I1094">
        <v>20799</v>
      </c>
      <c r="J1094">
        <v>63</v>
      </c>
      <c r="K1094">
        <v>64</v>
      </c>
      <c r="L1094" t="s">
        <v>34</v>
      </c>
      <c r="M1094">
        <v>113</v>
      </c>
      <c r="N1094">
        <f>Table1[[#This Row],[Basic Salary]]+Table1[[#This Row],[Bonus]]</f>
        <v>118215</v>
      </c>
      <c r="O1094" s="2">
        <f>Table1[[#This Row],[Bonus]]/Table1[[#This Row],[Basic Salary]]</f>
        <v>0.2135070214338507</v>
      </c>
      <c r="P1094">
        <f ca="1">DATEDIF(Table1[[#This Row],[Date of Birth]],TODAY(),"Y")</f>
        <v>45</v>
      </c>
      <c r="Q1094">
        <f ca="1">DATEDIF(Table1[[#This Row],[Joining Date]],TODAY(),"Y")</f>
        <v>3</v>
      </c>
      <c r="R1094" t="str">
        <f ca="1">IF(YEAR(Table1[[#This Row],[Joining Date]])=YEAR(TODAY()),"Yes","No")</f>
        <v>No</v>
      </c>
      <c r="S1094" t="str">
        <f ca="1">IF(Table1[[#This Row],[Experience]]&gt;5,"Yes","No")</f>
        <v>No</v>
      </c>
      <c r="T1094" t="str">
        <f>TEXT(Table1[[#This Row],[Joining Date]],"mmmm")</f>
        <v>April</v>
      </c>
      <c r="U1094" t="str">
        <f>TEXT(Table1[[#This Row],[Joining Date]],"yyyy")</f>
        <v>2023</v>
      </c>
      <c r="V1094" s="5">
        <f ca="1">TODAY()-Table1[[#This Row],[Joining Date]]</f>
        <v>1212</v>
      </c>
      <c r="W1094" t="str">
        <f>LEFT(Table1[[#This Row],[Employee Name]],FIND(" ",Table1[[#This Row],[Employee Name]])-1)</f>
        <v>Rohan</v>
      </c>
      <c r="X1094" t="str">
        <f>RIGHT(Table1[[#This Row],[Employee Name]],LEN(Table1[[#This Row],[Employee Name]])-FIND(" ",Table1[[#This Row],[Employee Name]]))</f>
        <v>Gupta</v>
      </c>
      <c r="Y1094" t="str">
        <f>Table1[[#This Row],[Department]]&amp;"-"&amp;Table1[[#This Row],[Employee ID]]</f>
        <v>Marketing-E01229</v>
      </c>
      <c r="Z1094" t="str">
        <f>LEFT(Table1[[#This Row],[Department]],3)</f>
        <v>Mar</v>
      </c>
      <c r="AA1094" t="str">
        <f>_xlfn.XLOOKUP(Table1[[#This Row],[Manager ID]],MANAGERS!A:A,MANAGERS!B:B)</f>
        <v>Manager_13</v>
      </c>
      <c r="AB1094" t="str" cm="1">
        <f t="array" ref="AB1094">_xlfn.XLOOKUP(Table1[[#This Row],[Manager ID]],Table2[[#All],[Manager ID]],Table2[[#All],[Department Head]])</f>
        <v>HR</v>
      </c>
      <c r="AC1094" s="2">
        <f>_xlfn.XLOOKUP(Table1[[#This Row],[City]],L:L,O:O)</f>
        <v>0.24030340748661314</v>
      </c>
      <c r="AD1094" t="str" cm="1">
        <f t="array" ref="AD1094">_xlfn.IFS(Table1[[#This Row],[Performance Score]]&gt;=90,"Excellent",Table1[[#This Row],[Performance Score]]&gt;=75,"Good",Table1[[#This Row],[Performance Score]]&gt;=60,"Average",Table1[[#This Row],[Performance Score]]&lt;=60,"Need Improvement")</f>
        <v>Average</v>
      </c>
      <c r="AE1094" t="str">
        <f>IF(AND(Table1[[#This Row],[Attendance %]]&gt;=80,(Table1[[#This Row],[Performance Score]]&gt;=80)),"Eligible","Not Eligible")</f>
        <v>Not Eligible</v>
      </c>
      <c r="AF1094" t="str">
        <f>IF(Table1[[#This Row],[Performance Score]]&gt;=80,"High Performer","Low Performer")</f>
        <v>Low Performer</v>
      </c>
      <c r="AG1094" t="str" cm="1">
        <f t="array" aca="1" ref="AG1094" ca="1">_xlfn.IFS(Table1[[#This Row],[Experience]]&lt;=3,"Junior",Table1[[#This Row],[Experience]]&lt;=7,"Mid Level",Table1[[#This Row],[Experience]]&gt;=7,"Senior")</f>
        <v>Junior</v>
      </c>
      <c r="AH1094" t="str">
        <f>IF(Table1[[#This Row],[Attendance %]]&gt;75,"OK","Below 75")</f>
        <v>Below 75</v>
      </c>
      <c r="AI1094" t="b">
        <f>ISBLANK(Table1[[#This Row],[Employee ID]])</f>
        <v>0</v>
      </c>
      <c r="AJ1094" t="b">
        <f>ISNUMBER(Table1[[#This Row],[Total Salary  ]])</f>
        <v>1</v>
      </c>
      <c r="AK1094" t="str">
        <f>IFERROR(_xlfn.XLOOKUP(Table1[[#This Row],[Manager ID]],MANAGERS!A:A,MANAGERS!B:B),"Not Found")</f>
        <v>Manager_13</v>
      </c>
    </row>
    <row r="1095" spans="1:37" x14ac:dyDescent="0.2">
      <c r="A1095" t="s">
        <v>775</v>
      </c>
      <c r="B1095" t="s">
        <v>89</v>
      </c>
      <c r="C1095" t="s">
        <v>15</v>
      </c>
      <c r="D1095" t="s">
        <v>40</v>
      </c>
      <c r="E1095" t="s">
        <v>30</v>
      </c>
      <c r="F1095" s="1">
        <v>42644</v>
      </c>
      <c r="G1095" s="1">
        <v>29291</v>
      </c>
      <c r="H1095">
        <v>96584</v>
      </c>
      <c r="I1095">
        <v>21626</v>
      </c>
      <c r="J1095">
        <v>81</v>
      </c>
      <c r="K1095">
        <v>81</v>
      </c>
      <c r="L1095" t="s">
        <v>18</v>
      </c>
      <c r="M1095">
        <v>110</v>
      </c>
      <c r="N1095">
        <f>Table1[[#This Row],[Basic Salary]]+Table1[[#This Row],[Bonus]]</f>
        <v>118210</v>
      </c>
      <c r="O1095" s="2">
        <f>Table1[[#This Row],[Bonus]]/Table1[[#This Row],[Basic Salary]]</f>
        <v>0.22390872194152239</v>
      </c>
      <c r="P1095">
        <f ca="1">DATEDIF(Table1[[#This Row],[Date of Birth]],TODAY(),"Y")</f>
        <v>46</v>
      </c>
      <c r="Q1095">
        <f ca="1">DATEDIF(Table1[[#This Row],[Joining Date]],TODAY(),"Y")</f>
        <v>9</v>
      </c>
      <c r="R1095" t="str">
        <f ca="1">IF(YEAR(Table1[[#This Row],[Joining Date]])=YEAR(TODAY()),"Yes","No")</f>
        <v>No</v>
      </c>
      <c r="S1095" t="str">
        <f ca="1">IF(Table1[[#This Row],[Experience]]&gt;5,"Yes","No")</f>
        <v>Yes</v>
      </c>
      <c r="T1095" t="str">
        <f>TEXT(Table1[[#This Row],[Joining Date]],"mmmm")</f>
        <v>October</v>
      </c>
      <c r="U1095" t="str">
        <f>TEXT(Table1[[#This Row],[Joining Date]],"yyyy")</f>
        <v>2016</v>
      </c>
      <c r="V1095" s="5">
        <f ca="1">TODAY()-Table1[[#This Row],[Joining Date]]</f>
        <v>3595</v>
      </c>
      <c r="W1095" t="str">
        <f>LEFT(Table1[[#This Row],[Employee Name]],FIND(" ",Table1[[#This Row],[Employee Name]])-1)</f>
        <v>Tarun</v>
      </c>
      <c r="X1095" t="str">
        <f>RIGHT(Table1[[#This Row],[Employee Name]],LEN(Table1[[#This Row],[Employee Name]])-FIND(" ",Table1[[#This Row],[Employee Name]]))</f>
        <v>Verma</v>
      </c>
      <c r="Y1095" t="str">
        <f>Table1[[#This Row],[Department]]&amp;"-"&amp;Table1[[#This Row],[Employee ID]]</f>
        <v>IT-E00719</v>
      </c>
      <c r="Z1095" t="str">
        <f>LEFT(Table1[[#This Row],[Department]],3)</f>
        <v>IT</v>
      </c>
      <c r="AA1095" t="str">
        <f>_xlfn.XLOOKUP(Table1[[#This Row],[Manager ID]],MANAGERS!A:A,MANAGERS!B:B)</f>
        <v>Manager_10</v>
      </c>
      <c r="AB1095" t="str" cm="1">
        <f t="array" ref="AB1095">_xlfn.XLOOKUP(Table1[[#This Row],[Manager ID]],Table2[[#All],[Manager ID]],Table2[[#All],[Department Head]])</f>
        <v>HR</v>
      </c>
      <c r="AC1095" s="2">
        <f>_xlfn.XLOOKUP(Table1[[#This Row],[City]],L:L,O:O)</f>
        <v>0.21356479274849693</v>
      </c>
      <c r="AD1095" t="str" cm="1">
        <f t="array" ref="AD1095">_xlfn.IFS(Table1[[#This Row],[Performance Score]]&gt;=90,"Excellent",Table1[[#This Row],[Performance Score]]&gt;=75,"Good",Table1[[#This Row],[Performance Score]]&gt;=60,"Average",Table1[[#This Row],[Performance Score]]&lt;=60,"Need Improvement")</f>
        <v>Good</v>
      </c>
      <c r="AE1095" t="str">
        <f>IF(AND(Table1[[#This Row],[Attendance %]]&gt;=80,(Table1[[#This Row],[Performance Score]]&gt;=80)),"Eligible","Not Eligible")</f>
        <v>Eligible</v>
      </c>
      <c r="AF1095" t="str">
        <f>IF(Table1[[#This Row],[Performance Score]]&gt;=80,"High Performer","Low Performer")</f>
        <v>High Performer</v>
      </c>
      <c r="AG1095" t="str" cm="1">
        <f t="array" aca="1" ref="AG1095" ca="1">_xlfn.IFS(Table1[[#This Row],[Experience]]&lt;=3,"Junior",Table1[[#This Row],[Experience]]&lt;=7,"Mid Level",Table1[[#This Row],[Experience]]&gt;=7,"Senior")</f>
        <v>Senior</v>
      </c>
      <c r="AH1095" t="str">
        <f>IF(Table1[[#This Row],[Attendance %]]&gt;75,"OK","Below 75")</f>
        <v>OK</v>
      </c>
      <c r="AI1095" t="b">
        <f>ISBLANK(Table1[[#This Row],[Employee ID]])</f>
        <v>0</v>
      </c>
      <c r="AJ1095" t="b">
        <f>ISNUMBER(Table1[[#This Row],[Total Salary  ]])</f>
        <v>1</v>
      </c>
      <c r="AK1095" t="str">
        <f>IFERROR(_xlfn.XLOOKUP(Table1[[#This Row],[Manager ID]],MANAGERS!A:A,MANAGERS!B:B),"Not Found")</f>
        <v>Manager_10</v>
      </c>
    </row>
    <row r="1096" spans="1:37" x14ac:dyDescent="0.2">
      <c r="A1096" t="s">
        <v>1248</v>
      </c>
      <c r="B1096" t="s">
        <v>71</v>
      </c>
      <c r="C1096" t="s">
        <v>21</v>
      </c>
      <c r="D1096" t="s">
        <v>81</v>
      </c>
      <c r="E1096" t="s">
        <v>51</v>
      </c>
      <c r="F1096" s="1">
        <v>43277</v>
      </c>
      <c r="G1096" s="1">
        <v>32060</v>
      </c>
      <c r="H1096">
        <v>98912</v>
      </c>
      <c r="I1096">
        <v>19280</v>
      </c>
      <c r="J1096">
        <v>80</v>
      </c>
      <c r="K1096">
        <v>91</v>
      </c>
      <c r="L1096" t="s">
        <v>23</v>
      </c>
      <c r="M1096">
        <v>105</v>
      </c>
      <c r="N1096">
        <f>Table1[[#This Row],[Basic Salary]]+Table1[[#This Row],[Bonus]]</f>
        <v>118192</v>
      </c>
      <c r="O1096" s="2">
        <f>Table1[[#This Row],[Bonus]]/Table1[[#This Row],[Basic Salary]]</f>
        <v>0.19492073762536397</v>
      </c>
      <c r="P1096">
        <f ca="1">DATEDIF(Table1[[#This Row],[Date of Birth]],TODAY(),"Y")</f>
        <v>38</v>
      </c>
      <c r="Q1096">
        <f ca="1">DATEDIF(Table1[[#This Row],[Joining Date]],TODAY(),"Y")</f>
        <v>8</v>
      </c>
      <c r="R1096" t="str">
        <f ca="1">IF(YEAR(Table1[[#This Row],[Joining Date]])=YEAR(TODAY()),"Yes","No")</f>
        <v>No</v>
      </c>
      <c r="S1096" t="str">
        <f ca="1">IF(Table1[[#This Row],[Experience]]&gt;5,"Yes","No")</f>
        <v>Yes</v>
      </c>
      <c r="T1096" t="str">
        <f>TEXT(Table1[[#This Row],[Joining Date]],"mmmm")</f>
        <v>June</v>
      </c>
      <c r="U1096" t="str">
        <f>TEXT(Table1[[#This Row],[Joining Date]],"yyyy")</f>
        <v>2018</v>
      </c>
      <c r="V1096" s="5">
        <f ca="1">TODAY()-Table1[[#This Row],[Joining Date]]</f>
        <v>2962</v>
      </c>
      <c r="W1096" t="str">
        <f>LEFT(Table1[[#This Row],[Employee Name]],FIND(" ",Table1[[#This Row],[Employee Name]])-1)</f>
        <v>Sneha</v>
      </c>
      <c r="X1096" t="str">
        <f>RIGHT(Table1[[#This Row],[Employee Name]],LEN(Table1[[#This Row],[Employee Name]])-FIND(" ",Table1[[#This Row],[Employee Name]]))</f>
        <v>Iyer</v>
      </c>
      <c r="Y1096" t="str">
        <f>Table1[[#This Row],[Department]]&amp;"-"&amp;Table1[[#This Row],[Employee ID]]</f>
        <v>Sales-E01192</v>
      </c>
      <c r="Z1096" t="str">
        <f>LEFT(Table1[[#This Row],[Department]],3)</f>
        <v>Sal</v>
      </c>
      <c r="AA1096" t="str">
        <f>_xlfn.XLOOKUP(Table1[[#This Row],[Manager ID]],MANAGERS!A:A,MANAGERS!B:B)</f>
        <v>Manager_5</v>
      </c>
      <c r="AB1096" t="str" cm="1">
        <f t="array" ref="AB1096">_xlfn.XLOOKUP(Table1[[#This Row],[Manager ID]],Table2[[#All],[Manager ID]],Table2[[#All],[Department Head]])</f>
        <v>Sales</v>
      </c>
      <c r="AC1096" s="2">
        <f>_xlfn.XLOOKUP(Table1[[#This Row],[City]],L:L,O:O)</f>
        <v>0.23486488519629886</v>
      </c>
      <c r="AD1096" t="str" cm="1">
        <f t="array" ref="AD1096">_xlfn.IFS(Table1[[#This Row],[Performance Score]]&gt;=90,"Excellent",Table1[[#This Row],[Performance Score]]&gt;=75,"Good",Table1[[#This Row],[Performance Score]]&gt;=60,"Average",Table1[[#This Row],[Performance Score]]&lt;=60,"Need Improvement")</f>
        <v>Excellent</v>
      </c>
      <c r="AE1096" t="str">
        <f>IF(AND(Table1[[#This Row],[Attendance %]]&gt;=80,(Table1[[#This Row],[Performance Score]]&gt;=80)),"Eligible","Not Eligible")</f>
        <v>Eligible</v>
      </c>
      <c r="AF1096" t="str">
        <f>IF(Table1[[#This Row],[Performance Score]]&gt;=80,"High Performer","Low Performer")</f>
        <v>High Performer</v>
      </c>
      <c r="AG1096" t="str" cm="1">
        <f t="array" aca="1" ref="AG1096" ca="1">_xlfn.IFS(Table1[[#This Row],[Experience]]&lt;=3,"Junior",Table1[[#This Row],[Experience]]&lt;=7,"Mid Level",Table1[[#This Row],[Experience]]&gt;=7,"Senior")</f>
        <v>Senior</v>
      </c>
      <c r="AH1096" t="str">
        <f>IF(Table1[[#This Row],[Attendance %]]&gt;75,"OK","Below 75")</f>
        <v>OK</v>
      </c>
      <c r="AI1096" t="b">
        <f>ISBLANK(Table1[[#This Row],[Employee ID]])</f>
        <v>0</v>
      </c>
      <c r="AJ1096" t="b">
        <f>ISNUMBER(Table1[[#This Row],[Total Salary  ]])</f>
        <v>1</v>
      </c>
      <c r="AK1096" t="str">
        <f>IFERROR(_xlfn.XLOOKUP(Table1[[#This Row],[Manager ID]],MANAGERS!A:A,MANAGERS!B:B),"Not Found")</f>
        <v>Manager_5</v>
      </c>
    </row>
    <row r="1097" spans="1:37" x14ac:dyDescent="0.2">
      <c r="A1097" t="s">
        <v>4899</v>
      </c>
      <c r="B1097" t="s">
        <v>57</v>
      </c>
      <c r="C1097" t="s">
        <v>21</v>
      </c>
      <c r="D1097" t="s">
        <v>46</v>
      </c>
      <c r="E1097" t="s">
        <v>26</v>
      </c>
      <c r="F1097" s="1">
        <v>42538</v>
      </c>
      <c r="G1097" s="1">
        <v>39944</v>
      </c>
      <c r="H1097">
        <v>89345</v>
      </c>
      <c r="I1097">
        <v>28828</v>
      </c>
      <c r="J1097">
        <v>79</v>
      </c>
      <c r="K1097">
        <v>95</v>
      </c>
      <c r="L1097" t="s">
        <v>34</v>
      </c>
      <c r="M1097">
        <v>106</v>
      </c>
      <c r="N1097">
        <f>Table1[[#This Row],[Basic Salary]]+Table1[[#This Row],[Bonus]]</f>
        <v>118173</v>
      </c>
      <c r="O1097" s="2">
        <f>Table1[[#This Row],[Bonus]]/Table1[[#This Row],[Basic Salary]]</f>
        <v>0.32265935418881864</v>
      </c>
      <c r="P1097">
        <f ca="1">DATEDIF(Table1[[#This Row],[Date of Birth]],TODAY(),"Y")</f>
        <v>17</v>
      </c>
      <c r="Q1097">
        <f ca="1">DATEDIF(Table1[[#This Row],[Joining Date]],TODAY(),"Y")</f>
        <v>10</v>
      </c>
      <c r="R1097" t="str">
        <f ca="1">IF(YEAR(Table1[[#This Row],[Joining Date]])=YEAR(TODAY()),"Yes","No")</f>
        <v>No</v>
      </c>
      <c r="S1097" t="str">
        <f ca="1">IF(Table1[[#This Row],[Experience]]&gt;5,"Yes","No")</f>
        <v>Yes</v>
      </c>
      <c r="T1097" t="str">
        <f>TEXT(Table1[[#This Row],[Joining Date]],"mmmm")</f>
        <v>June</v>
      </c>
      <c r="U1097" t="str">
        <f>TEXT(Table1[[#This Row],[Joining Date]],"yyyy")</f>
        <v>2016</v>
      </c>
      <c r="V1097" s="5">
        <f ca="1">TODAY()-Table1[[#This Row],[Joining Date]]</f>
        <v>3701</v>
      </c>
      <c r="W1097" t="str">
        <f>LEFT(Table1[[#This Row],[Employee Name]],FIND(" ",Table1[[#This Row],[Employee Name]])-1)</f>
        <v>Swathi</v>
      </c>
      <c r="X1097" t="str">
        <f>RIGHT(Table1[[#This Row],[Employee Name]],LEN(Table1[[#This Row],[Employee Name]])-FIND(" ",Table1[[#This Row],[Employee Name]]))</f>
        <v>Ramesh</v>
      </c>
      <c r="Y1097" t="str">
        <f>Table1[[#This Row],[Department]]&amp;"-"&amp;Table1[[#This Row],[Employee ID]]</f>
        <v>Support-E04843</v>
      </c>
      <c r="Z1097" t="str">
        <f>LEFT(Table1[[#This Row],[Department]],3)</f>
        <v>Sup</v>
      </c>
      <c r="AA1097" t="str">
        <f>_xlfn.XLOOKUP(Table1[[#This Row],[Manager ID]],MANAGERS!A:A,MANAGERS!B:B)</f>
        <v>Manager_6</v>
      </c>
      <c r="AB1097" t="str" cm="1">
        <f t="array" ref="AB1097">_xlfn.XLOOKUP(Table1[[#This Row],[Manager ID]],Table2[[#All],[Manager ID]],Table2[[#All],[Department Head]])</f>
        <v>HR</v>
      </c>
      <c r="AC1097" s="2">
        <f>_xlfn.XLOOKUP(Table1[[#This Row],[City]],L:L,O:O)</f>
        <v>0.24030340748661314</v>
      </c>
      <c r="AD1097" t="str" cm="1">
        <f t="array" ref="AD1097">_xlfn.IFS(Table1[[#This Row],[Performance Score]]&gt;=90,"Excellent",Table1[[#This Row],[Performance Score]]&gt;=75,"Good",Table1[[#This Row],[Performance Score]]&gt;=60,"Average",Table1[[#This Row],[Performance Score]]&lt;=60,"Need Improvement")</f>
        <v>Excellent</v>
      </c>
      <c r="AE1097" t="str">
        <f>IF(AND(Table1[[#This Row],[Attendance %]]&gt;=80,(Table1[[#This Row],[Performance Score]]&gt;=80)),"Eligible","Not Eligible")</f>
        <v>Not Eligible</v>
      </c>
      <c r="AF1097" t="str">
        <f>IF(Table1[[#This Row],[Performance Score]]&gt;=80,"High Performer","Low Performer")</f>
        <v>High Performer</v>
      </c>
      <c r="AG1097" t="str" cm="1">
        <f t="array" aca="1" ref="AG1097" ca="1">_xlfn.IFS(Table1[[#This Row],[Experience]]&lt;=3,"Junior",Table1[[#This Row],[Experience]]&lt;=7,"Mid Level",Table1[[#This Row],[Experience]]&gt;=7,"Senior")</f>
        <v>Senior</v>
      </c>
      <c r="AH1097" t="str">
        <f>IF(Table1[[#This Row],[Attendance %]]&gt;75,"OK","Below 75")</f>
        <v>OK</v>
      </c>
      <c r="AI1097" t="b">
        <f>ISBLANK(Table1[[#This Row],[Employee ID]])</f>
        <v>0</v>
      </c>
      <c r="AJ1097" t="b">
        <f>ISNUMBER(Table1[[#This Row],[Total Salary  ]])</f>
        <v>1</v>
      </c>
      <c r="AK1097" t="str">
        <f>IFERROR(_xlfn.XLOOKUP(Table1[[#This Row],[Manager ID]],MANAGERS!A:A,MANAGERS!B:B),"Not Found")</f>
        <v>Manager_6</v>
      </c>
    </row>
    <row r="1098" spans="1:37" x14ac:dyDescent="0.2">
      <c r="A1098" t="s">
        <v>3105</v>
      </c>
      <c r="B1098" t="s">
        <v>129</v>
      </c>
      <c r="C1098" t="s">
        <v>15</v>
      </c>
      <c r="D1098" t="s">
        <v>46</v>
      </c>
      <c r="E1098" t="s">
        <v>65</v>
      </c>
      <c r="F1098" s="1">
        <v>43804</v>
      </c>
      <c r="G1098" s="1">
        <v>38220</v>
      </c>
      <c r="H1098">
        <v>100773</v>
      </c>
      <c r="I1098">
        <v>17365</v>
      </c>
      <c r="J1098">
        <v>98</v>
      </c>
      <c r="K1098">
        <v>61</v>
      </c>
      <c r="L1098" t="s">
        <v>53</v>
      </c>
      <c r="M1098">
        <v>120</v>
      </c>
      <c r="N1098">
        <f>Table1[[#This Row],[Basic Salary]]+Table1[[#This Row],[Bonus]]</f>
        <v>118138</v>
      </c>
      <c r="O1098" s="2">
        <f>Table1[[#This Row],[Bonus]]/Table1[[#This Row],[Basic Salary]]</f>
        <v>0.17231798199914661</v>
      </c>
      <c r="P1098">
        <f ca="1">DATEDIF(Table1[[#This Row],[Date of Birth]],TODAY(),"Y")</f>
        <v>21</v>
      </c>
      <c r="Q1098">
        <f ca="1">DATEDIF(Table1[[#This Row],[Joining Date]],TODAY(),"Y")</f>
        <v>6</v>
      </c>
      <c r="R1098" t="str">
        <f ca="1">IF(YEAR(Table1[[#This Row],[Joining Date]])=YEAR(TODAY()),"Yes","No")</f>
        <v>No</v>
      </c>
      <c r="S1098" t="str">
        <f ca="1">IF(Table1[[#This Row],[Experience]]&gt;5,"Yes","No")</f>
        <v>Yes</v>
      </c>
      <c r="T1098" t="str">
        <f>TEXT(Table1[[#This Row],[Joining Date]],"mmmm")</f>
        <v>December</v>
      </c>
      <c r="U1098" t="str">
        <f>TEXT(Table1[[#This Row],[Joining Date]],"yyyy")</f>
        <v>2019</v>
      </c>
      <c r="V1098" s="5">
        <f ca="1">TODAY()-Table1[[#This Row],[Joining Date]]</f>
        <v>2435</v>
      </c>
      <c r="W1098" t="str">
        <f>LEFT(Table1[[#This Row],[Employee Name]],FIND(" ",Table1[[#This Row],[Employee Name]])-1)</f>
        <v>Aarav</v>
      </c>
      <c r="X1098" t="str">
        <f>RIGHT(Table1[[#This Row],[Employee Name]],LEN(Table1[[#This Row],[Employee Name]])-FIND(" ",Table1[[#This Row],[Employee Name]]))</f>
        <v>Sharma</v>
      </c>
      <c r="Y1098" t="str">
        <f>Table1[[#This Row],[Department]]&amp;"-"&amp;Table1[[#This Row],[Employee ID]]</f>
        <v>Support-E03049</v>
      </c>
      <c r="Z1098" t="str">
        <f>LEFT(Table1[[#This Row],[Department]],3)</f>
        <v>Sup</v>
      </c>
      <c r="AA1098" t="str">
        <f>_xlfn.XLOOKUP(Table1[[#This Row],[Manager ID]],MANAGERS!A:A,MANAGERS!B:B)</f>
        <v>Manager_20</v>
      </c>
      <c r="AB1098" t="str" cm="1">
        <f t="array" ref="AB1098">_xlfn.XLOOKUP(Table1[[#This Row],[Manager ID]],Table2[[#All],[Manager ID]],Table2[[#All],[Department Head]])</f>
        <v>Operations</v>
      </c>
      <c r="AC1098" s="2">
        <f>_xlfn.XLOOKUP(Table1[[#This Row],[City]],L:L,O:O)</f>
        <v>0.23685887225230964</v>
      </c>
      <c r="AD1098" t="str" cm="1">
        <f t="array" ref="AD1098">_xlfn.IFS(Table1[[#This Row],[Performance Score]]&gt;=90,"Excellent",Table1[[#This Row],[Performance Score]]&gt;=75,"Good",Table1[[#This Row],[Performance Score]]&gt;=60,"Average",Table1[[#This Row],[Performance Score]]&lt;=60,"Need Improvement")</f>
        <v>Average</v>
      </c>
      <c r="AE1098" t="str">
        <f>IF(AND(Table1[[#This Row],[Attendance %]]&gt;=80,(Table1[[#This Row],[Performance Score]]&gt;=80)),"Eligible","Not Eligible")</f>
        <v>Not Eligible</v>
      </c>
      <c r="AF1098" t="str">
        <f>IF(Table1[[#This Row],[Performance Score]]&gt;=80,"High Performer","Low Performer")</f>
        <v>Low Performer</v>
      </c>
      <c r="AG1098" t="str" cm="1">
        <f t="array" aca="1" ref="AG1098" ca="1">_xlfn.IFS(Table1[[#This Row],[Experience]]&lt;=3,"Junior",Table1[[#This Row],[Experience]]&lt;=7,"Mid Level",Table1[[#This Row],[Experience]]&gt;=7,"Senior")</f>
        <v>Mid Level</v>
      </c>
      <c r="AH1098" t="str">
        <f>IF(Table1[[#This Row],[Attendance %]]&gt;75,"OK","Below 75")</f>
        <v>OK</v>
      </c>
      <c r="AI1098" t="b">
        <f>ISBLANK(Table1[[#This Row],[Employee ID]])</f>
        <v>0</v>
      </c>
      <c r="AJ1098" t="b">
        <f>ISNUMBER(Table1[[#This Row],[Total Salary  ]])</f>
        <v>1</v>
      </c>
      <c r="AK1098" t="str">
        <f>IFERROR(_xlfn.XLOOKUP(Table1[[#This Row],[Manager ID]],MANAGERS!A:A,MANAGERS!B:B),"Not Found")</f>
        <v>Manager_20</v>
      </c>
    </row>
    <row r="1099" spans="1:37" x14ac:dyDescent="0.2">
      <c r="A1099" t="s">
        <v>3647</v>
      </c>
      <c r="B1099" t="s">
        <v>29</v>
      </c>
      <c r="C1099" t="s">
        <v>15</v>
      </c>
      <c r="D1099" t="s">
        <v>33</v>
      </c>
      <c r="E1099" t="s">
        <v>17</v>
      </c>
      <c r="F1099" s="1">
        <v>44837</v>
      </c>
      <c r="G1099" s="1">
        <v>36351</v>
      </c>
      <c r="H1099">
        <v>89449</v>
      </c>
      <c r="I1099">
        <v>28676</v>
      </c>
      <c r="J1099">
        <v>79</v>
      </c>
      <c r="K1099">
        <v>74</v>
      </c>
      <c r="L1099" t="s">
        <v>27</v>
      </c>
      <c r="M1099">
        <v>114</v>
      </c>
      <c r="N1099">
        <f>Table1[[#This Row],[Basic Salary]]+Table1[[#This Row],[Bonus]]</f>
        <v>118125</v>
      </c>
      <c r="O1099" s="2">
        <f>Table1[[#This Row],[Bonus]]/Table1[[#This Row],[Basic Salary]]</f>
        <v>0.32058491430871222</v>
      </c>
      <c r="P1099">
        <f ca="1">DATEDIF(Table1[[#This Row],[Date of Birth]],TODAY(),"Y")</f>
        <v>27</v>
      </c>
      <c r="Q1099">
        <f ca="1">DATEDIF(Table1[[#This Row],[Joining Date]],TODAY(),"Y")</f>
        <v>3</v>
      </c>
      <c r="R1099" t="str">
        <f ca="1">IF(YEAR(Table1[[#This Row],[Joining Date]])=YEAR(TODAY()),"Yes","No")</f>
        <v>No</v>
      </c>
      <c r="S1099" t="str">
        <f ca="1">IF(Table1[[#This Row],[Experience]]&gt;5,"Yes","No")</f>
        <v>No</v>
      </c>
      <c r="T1099" t="str">
        <f>TEXT(Table1[[#This Row],[Joining Date]],"mmmm")</f>
        <v>October</v>
      </c>
      <c r="U1099" t="str">
        <f>TEXT(Table1[[#This Row],[Joining Date]],"yyyy")</f>
        <v>2022</v>
      </c>
      <c r="V1099" s="5">
        <f ca="1">TODAY()-Table1[[#This Row],[Joining Date]]</f>
        <v>1402</v>
      </c>
      <c r="W1099" t="str">
        <f>LEFT(Table1[[#This Row],[Employee Name]],FIND(" ",Table1[[#This Row],[Employee Name]])-1)</f>
        <v>Vikram</v>
      </c>
      <c r="X1099" t="str">
        <f>RIGHT(Table1[[#This Row],[Employee Name]],LEN(Table1[[#This Row],[Employee Name]])-FIND(" ",Table1[[#This Row],[Employee Name]]))</f>
        <v>Singh</v>
      </c>
      <c r="Y1099" t="str">
        <f>Table1[[#This Row],[Department]]&amp;"-"&amp;Table1[[#This Row],[Employee ID]]</f>
        <v>Marketing-E03591</v>
      </c>
      <c r="Z1099" t="str">
        <f>LEFT(Table1[[#This Row],[Department]],3)</f>
        <v>Mar</v>
      </c>
      <c r="AA1099" t="str">
        <f>_xlfn.XLOOKUP(Table1[[#This Row],[Manager ID]],MANAGERS!A:A,MANAGERS!B:B)</f>
        <v>Manager_14</v>
      </c>
      <c r="AB1099" t="str" cm="1">
        <f t="array" ref="AB1099">_xlfn.XLOOKUP(Table1[[#This Row],[Manager ID]],Table2[[#All],[Manager ID]],Table2[[#All],[Department Head]])</f>
        <v>Marketing</v>
      </c>
      <c r="AC1099" s="2">
        <f>_xlfn.XLOOKUP(Table1[[#This Row],[City]],L:L,O:O)</f>
        <v>0.23674293405114402</v>
      </c>
      <c r="AD1099" t="str" cm="1">
        <f t="array" ref="AD1099">_xlfn.IFS(Table1[[#This Row],[Performance Score]]&gt;=90,"Excellent",Table1[[#This Row],[Performance Score]]&gt;=75,"Good",Table1[[#This Row],[Performance Score]]&gt;=60,"Average",Table1[[#This Row],[Performance Score]]&lt;=60,"Need Improvement")</f>
        <v>Average</v>
      </c>
      <c r="AE1099" t="str">
        <f>IF(AND(Table1[[#This Row],[Attendance %]]&gt;=80,(Table1[[#This Row],[Performance Score]]&gt;=80)),"Eligible","Not Eligible")</f>
        <v>Not Eligible</v>
      </c>
      <c r="AF1099" t="str">
        <f>IF(Table1[[#This Row],[Performance Score]]&gt;=80,"High Performer","Low Performer")</f>
        <v>Low Performer</v>
      </c>
      <c r="AG1099" t="str" cm="1">
        <f t="array" aca="1" ref="AG1099" ca="1">_xlfn.IFS(Table1[[#This Row],[Experience]]&lt;=3,"Junior",Table1[[#This Row],[Experience]]&lt;=7,"Mid Level",Table1[[#This Row],[Experience]]&gt;=7,"Senior")</f>
        <v>Junior</v>
      </c>
      <c r="AH1099" t="str">
        <f>IF(Table1[[#This Row],[Attendance %]]&gt;75,"OK","Below 75")</f>
        <v>OK</v>
      </c>
      <c r="AI1099" t="b">
        <f>ISBLANK(Table1[[#This Row],[Employee ID]])</f>
        <v>0</v>
      </c>
      <c r="AJ1099" t="b">
        <f>ISNUMBER(Table1[[#This Row],[Total Salary  ]])</f>
        <v>1</v>
      </c>
      <c r="AK1099" t="str">
        <f>IFERROR(_xlfn.XLOOKUP(Table1[[#This Row],[Manager ID]],MANAGERS!A:A,MANAGERS!B:B),"Not Found")</f>
        <v>Manager_14</v>
      </c>
    </row>
    <row r="1100" spans="1:37" x14ac:dyDescent="0.2">
      <c r="A1100" t="s">
        <v>4966</v>
      </c>
      <c r="B1100" t="s">
        <v>50</v>
      </c>
      <c r="C1100" t="s">
        <v>15</v>
      </c>
      <c r="D1100" t="s">
        <v>81</v>
      </c>
      <c r="E1100" t="s">
        <v>26</v>
      </c>
      <c r="F1100" s="1">
        <v>43268</v>
      </c>
      <c r="G1100" s="1">
        <v>39200</v>
      </c>
      <c r="H1100">
        <v>109221</v>
      </c>
      <c r="I1100">
        <v>8900</v>
      </c>
      <c r="J1100">
        <v>75</v>
      </c>
      <c r="K1100">
        <v>68</v>
      </c>
      <c r="L1100" t="s">
        <v>53</v>
      </c>
      <c r="M1100">
        <v>114</v>
      </c>
      <c r="N1100">
        <f>Table1[[#This Row],[Basic Salary]]+Table1[[#This Row],[Bonus]]</f>
        <v>118121</v>
      </c>
      <c r="O1100" s="2">
        <f>Table1[[#This Row],[Bonus]]/Table1[[#This Row],[Basic Salary]]</f>
        <v>8.148616108623799E-2</v>
      </c>
      <c r="P1100">
        <f ca="1">DATEDIF(Table1[[#This Row],[Date of Birth]],TODAY(),"Y")</f>
        <v>19</v>
      </c>
      <c r="Q1100">
        <f ca="1">DATEDIF(Table1[[#This Row],[Joining Date]],TODAY(),"Y")</f>
        <v>8</v>
      </c>
      <c r="R1100" t="str">
        <f ca="1">IF(YEAR(Table1[[#This Row],[Joining Date]])=YEAR(TODAY()),"Yes","No")</f>
        <v>No</v>
      </c>
      <c r="S1100" t="str">
        <f ca="1">IF(Table1[[#This Row],[Experience]]&gt;5,"Yes","No")</f>
        <v>Yes</v>
      </c>
      <c r="T1100" t="str">
        <f>TEXT(Table1[[#This Row],[Joining Date]],"mmmm")</f>
        <v>June</v>
      </c>
      <c r="U1100" t="str">
        <f>TEXT(Table1[[#This Row],[Joining Date]],"yyyy")</f>
        <v>2018</v>
      </c>
      <c r="V1100" s="5">
        <f ca="1">TODAY()-Table1[[#This Row],[Joining Date]]</f>
        <v>2971</v>
      </c>
      <c r="W1100" t="str">
        <f>LEFT(Table1[[#This Row],[Employee Name]],FIND(" ",Table1[[#This Row],[Employee Name]])-1)</f>
        <v>Ravi</v>
      </c>
      <c r="X1100" t="str">
        <f>RIGHT(Table1[[#This Row],[Employee Name]],LEN(Table1[[#This Row],[Employee Name]])-FIND(" ",Table1[[#This Row],[Employee Name]]))</f>
        <v>Teja</v>
      </c>
      <c r="Y1100" t="str">
        <f>Table1[[#This Row],[Department]]&amp;"-"&amp;Table1[[#This Row],[Employee ID]]</f>
        <v>Sales-E04910</v>
      </c>
      <c r="Z1100" t="str">
        <f>LEFT(Table1[[#This Row],[Department]],3)</f>
        <v>Sal</v>
      </c>
      <c r="AA1100" t="str">
        <f>_xlfn.XLOOKUP(Table1[[#This Row],[Manager ID]],MANAGERS!A:A,MANAGERS!B:B)</f>
        <v>Manager_14</v>
      </c>
      <c r="AB1100" t="str" cm="1">
        <f t="array" ref="AB1100">_xlfn.XLOOKUP(Table1[[#This Row],[Manager ID]],Table2[[#All],[Manager ID]],Table2[[#All],[Department Head]])</f>
        <v>Marketing</v>
      </c>
      <c r="AC1100" s="2">
        <f>_xlfn.XLOOKUP(Table1[[#This Row],[City]],L:L,O:O)</f>
        <v>0.23685887225230964</v>
      </c>
      <c r="AD1100" t="str" cm="1">
        <f t="array" ref="AD1100">_xlfn.IFS(Table1[[#This Row],[Performance Score]]&gt;=90,"Excellent",Table1[[#This Row],[Performance Score]]&gt;=75,"Good",Table1[[#This Row],[Performance Score]]&gt;=60,"Average",Table1[[#This Row],[Performance Score]]&lt;=60,"Need Improvement")</f>
        <v>Average</v>
      </c>
      <c r="AE1100" t="str">
        <f>IF(AND(Table1[[#This Row],[Attendance %]]&gt;=80,(Table1[[#This Row],[Performance Score]]&gt;=80)),"Eligible","Not Eligible")</f>
        <v>Not Eligible</v>
      </c>
      <c r="AF1100" t="str">
        <f>IF(Table1[[#This Row],[Performance Score]]&gt;=80,"High Performer","Low Performer")</f>
        <v>Low Performer</v>
      </c>
      <c r="AG1100" t="str" cm="1">
        <f t="array" aca="1" ref="AG1100" ca="1">_xlfn.IFS(Table1[[#This Row],[Experience]]&lt;=3,"Junior",Table1[[#This Row],[Experience]]&lt;=7,"Mid Level",Table1[[#This Row],[Experience]]&gt;=7,"Senior")</f>
        <v>Senior</v>
      </c>
      <c r="AH1100" t="str">
        <f>IF(Table1[[#This Row],[Attendance %]]&gt;75,"OK","Below 75")</f>
        <v>Below 75</v>
      </c>
      <c r="AI1100" t="b">
        <f>ISBLANK(Table1[[#This Row],[Employee ID]])</f>
        <v>0</v>
      </c>
      <c r="AJ1100" t="b">
        <f>ISNUMBER(Table1[[#This Row],[Total Salary  ]])</f>
        <v>1</v>
      </c>
      <c r="AK1100" t="str">
        <f>IFERROR(_xlfn.XLOOKUP(Table1[[#This Row],[Manager ID]],MANAGERS!A:A,MANAGERS!B:B),"Not Found")</f>
        <v>Manager_14</v>
      </c>
    </row>
    <row r="1101" spans="1:37" x14ac:dyDescent="0.2">
      <c r="A1101" t="s">
        <v>1142</v>
      </c>
      <c r="B1101" t="s">
        <v>87</v>
      </c>
      <c r="C1101" t="s">
        <v>15</v>
      </c>
      <c r="D1101" t="s">
        <v>40</v>
      </c>
      <c r="E1101" t="s">
        <v>26</v>
      </c>
      <c r="F1101" s="1">
        <v>44255</v>
      </c>
      <c r="G1101" s="1">
        <v>37365</v>
      </c>
      <c r="H1101">
        <v>95614</v>
      </c>
      <c r="I1101">
        <v>22490</v>
      </c>
      <c r="J1101">
        <v>91</v>
      </c>
      <c r="K1101">
        <v>74</v>
      </c>
      <c r="L1101" t="s">
        <v>23</v>
      </c>
      <c r="M1101">
        <v>108</v>
      </c>
      <c r="N1101">
        <f>Table1[[#This Row],[Basic Salary]]+Table1[[#This Row],[Bonus]]</f>
        <v>118104</v>
      </c>
      <c r="O1101" s="2">
        <f>Table1[[#This Row],[Bonus]]/Table1[[#This Row],[Basic Salary]]</f>
        <v>0.23521660007948628</v>
      </c>
      <c r="P1101">
        <f ca="1">DATEDIF(Table1[[#This Row],[Date of Birth]],TODAY(),"Y")</f>
        <v>24</v>
      </c>
      <c r="Q1101">
        <f ca="1">DATEDIF(Table1[[#This Row],[Joining Date]],TODAY(),"Y")</f>
        <v>5</v>
      </c>
      <c r="R1101" t="str">
        <f ca="1">IF(YEAR(Table1[[#This Row],[Joining Date]])=YEAR(TODAY()),"Yes","No")</f>
        <v>No</v>
      </c>
      <c r="S1101" t="str">
        <f ca="1">IF(Table1[[#This Row],[Experience]]&gt;5,"Yes","No")</f>
        <v>No</v>
      </c>
      <c r="T1101" t="str">
        <f>TEXT(Table1[[#This Row],[Joining Date]],"mmmm")</f>
        <v>February</v>
      </c>
      <c r="U1101" t="str">
        <f>TEXT(Table1[[#This Row],[Joining Date]],"yyyy")</f>
        <v>2021</v>
      </c>
      <c r="V1101" s="5">
        <f ca="1">TODAY()-Table1[[#This Row],[Joining Date]]</f>
        <v>1984</v>
      </c>
      <c r="W1101" t="str">
        <f>LEFT(Table1[[#This Row],[Employee Name]],FIND(" ",Table1[[#This Row],[Employee Name]])-1)</f>
        <v>Arjun</v>
      </c>
      <c r="X1101" t="str">
        <f>RIGHT(Table1[[#This Row],[Employee Name]],LEN(Table1[[#This Row],[Employee Name]])-FIND(" ",Table1[[#This Row],[Employee Name]]))</f>
        <v>Mehta</v>
      </c>
      <c r="Y1101" t="str">
        <f>Table1[[#This Row],[Department]]&amp;"-"&amp;Table1[[#This Row],[Employee ID]]</f>
        <v>IT-E01086</v>
      </c>
      <c r="Z1101" t="str">
        <f>LEFT(Table1[[#This Row],[Department]],3)</f>
        <v>IT</v>
      </c>
      <c r="AA1101" t="str">
        <f>_xlfn.XLOOKUP(Table1[[#This Row],[Manager ID]],MANAGERS!A:A,MANAGERS!B:B)</f>
        <v>Manager_8</v>
      </c>
      <c r="AB1101" t="str" cm="1">
        <f t="array" ref="AB1101">_xlfn.XLOOKUP(Table1[[#This Row],[Manager ID]],Table2[[#All],[Manager ID]],Table2[[#All],[Department Head]])</f>
        <v>Sales</v>
      </c>
      <c r="AC1101" s="2">
        <f>_xlfn.XLOOKUP(Table1[[#This Row],[City]],L:L,O:O)</f>
        <v>0.23486488519629886</v>
      </c>
      <c r="AD1101" t="str" cm="1">
        <f t="array" ref="AD1101">_xlfn.IFS(Table1[[#This Row],[Performance Score]]&gt;=90,"Excellent",Table1[[#This Row],[Performance Score]]&gt;=75,"Good",Table1[[#This Row],[Performance Score]]&gt;=60,"Average",Table1[[#This Row],[Performance Score]]&lt;=60,"Need Improvement")</f>
        <v>Average</v>
      </c>
      <c r="AE1101" t="str">
        <f>IF(AND(Table1[[#This Row],[Attendance %]]&gt;=80,(Table1[[#This Row],[Performance Score]]&gt;=80)),"Eligible","Not Eligible")</f>
        <v>Not Eligible</v>
      </c>
      <c r="AF1101" t="str">
        <f>IF(Table1[[#This Row],[Performance Score]]&gt;=80,"High Performer","Low Performer")</f>
        <v>Low Performer</v>
      </c>
      <c r="AG1101" t="str" cm="1">
        <f t="array" aca="1" ref="AG1101" ca="1">_xlfn.IFS(Table1[[#This Row],[Experience]]&lt;=3,"Junior",Table1[[#This Row],[Experience]]&lt;=7,"Mid Level",Table1[[#This Row],[Experience]]&gt;=7,"Senior")</f>
        <v>Mid Level</v>
      </c>
      <c r="AH1101" t="str">
        <f>IF(Table1[[#This Row],[Attendance %]]&gt;75,"OK","Below 75")</f>
        <v>OK</v>
      </c>
      <c r="AI1101" t="b">
        <f>ISBLANK(Table1[[#This Row],[Employee ID]])</f>
        <v>0</v>
      </c>
      <c r="AJ1101" t="b">
        <f>ISNUMBER(Table1[[#This Row],[Total Salary  ]])</f>
        <v>1</v>
      </c>
      <c r="AK1101" t="str">
        <f>IFERROR(_xlfn.XLOOKUP(Table1[[#This Row],[Manager ID]],MANAGERS!A:A,MANAGERS!B:B),"Not Found")</f>
        <v>Manager_8</v>
      </c>
    </row>
    <row r="1102" spans="1:37" x14ac:dyDescent="0.2">
      <c r="A1102" t="s">
        <v>3557</v>
      </c>
      <c r="B1102" t="s">
        <v>87</v>
      </c>
      <c r="C1102" t="s">
        <v>21</v>
      </c>
      <c r="D1102" t="s">
        <v>81</v>
      </c>
      <c r="E1102" t="s">
        <v>30</v>
      </c>
      <c r="F1102" s="1">
        <v>43194</v>
      </c>
      <c r="G1102" s="1">
        <v>35947</v>
      </c>
      <c r="H1102">
        <v>93315</v>
      </c>
      <c r="I1102">
        <v>24779</v>
      </c>
      <c r="J1102">
        <v>74</v>
      </c>
      <c r="K1102">
        <v>77</v>
      </c>
      <c r="L1102" t="s">
        <v>34</v>
      </c>
      <c r="M1102">
        <v>115</v>
      </c>
      <c r="N1102">
        <f>Table1[[#This Row],[Basic Salary]]+Table1[[#This Row],[Bonus]]</f>
        <v>118094</v>
      </c>
      <c r="O1102" s="2">
        <f>Table1[[#This Row],[Bonus]]/Table1[[#This Row],[Basic Salary]]</f>
        <v>0.2655414456411081</v>
      </c>
      <c r="P1102">
        <f ca="1">DATEDIF(Table1[[#This Row],[Date of Birth]],TODAY(),"Y")</f>
        <v>28</v>
      </c>
      <c r="Q1102">
        <f ca="1">DATEDIF(Table1[[#This Row],[Joining Date]],TODAY(),"Y")</f>
        <v>8</v>
      </c>
      <c r="R1102" t="str">
        <f ca="1">IF(YEAR(Table1[[#This Row],[Joining Date]])=YEAR(TODAY()),"Yes","No")</f>
        <v>No</v>
      </c>
      <c r="S1102" t="str">
        <f ca="1">IF(Table1[[#This Row],[Experience]]&gt;5,"Yes","No")</f>
        <v>Yes</v>
      </c>
      <c r="T1102" t="str">
        <f>TEXT(Table1[[#This Row],[Joining Date]],"mmmm")</f>
        <v>April</v>
      </c>
      <c r="U1102" t="str">
        <f>TEXT(Table1[[#This Row],[Joining Date]],"yyyy")</f>
        <v>2018</v>
      </c>
      <c r="V1102" s="5">
        <f ca="1">TODAY()-Table1[[#This Row],[Joining Date]]</f>
        <v>3045</v>
      </c>
      <c r="W1102" t="str">
        <f>LEFT(Table1[[#This Row],[Employee Name]],FIND(" ",Table1[[#This Row],[Employee Name]])-1)</f>
        <v>Arjun</v>
      </c>
      <c r="X1102" t="str">
        <f>RIGHT(Table1[[#This Row],[Employee Name]],LEN(Table1[[#This Row],[Employee Name]])-FIND(" ",Table1[[#This Row],[Employee Name]]))</f>
        <v>Mehta</v>
      </c>
      <c r="Y1102" t="str">
        <f>Table1[[#This Row],[Department]]&amp;"-"&amp;Table1[[#This Row],[Employee ID]]</f>
        <v>Sales-E03501</v>
      </c>
      <c r="Z1102" t="str">
        <f>LEFT(Table1[[#This Row],[Department]],3)</f>
        <v>Sal</v>
      </c>
      <c r="AA1102" t="str">
        <f>_xlfn.XLOOKUP(Table1[[#This Row],[Manager ID]],MANAGERS!A:A,MANAGERS!B:B)</f>
        <v>Manager_15</v>
      </c>
      <c r="AB1102" t="str" cm="1">
        <f t="array" ref="AB1102">_xlfn.XLOOKUP(Table1[[#This Row],[Manager ID]],Table2[[#All],[Manager ID]],Table2[[#All],[Department Head]])</f>
        <v>Support</v>
      </c>
      <c r="AC1102" s="2">
        <f>_xlfn.XLOOKUP(Table1[[#This Row],[City]],L:L,O:O)</f>
        <v>0.24030340748661314</v>
      </c>
      <c r="AD1102" t="str" cm="1">
        <f t="array" ref="AD1102">_xlfn.IFS(Table1[[#This Row],[Performance Score]]&gt;=90,"Excellent",Table1[[#This Row],[Performance Score]]&gt;=75,"Good",Table1[[#This Row],[Performance Score]]&gt;=60,"Average",Table1[[#This Row],[Performance Score]]&lt;=60,"Need Improvement")</f>
        <v>Good</v>
      </c>
      <c r="AE1102" t="str">
        <f>IF(AND(Table1[[#This Row],[Attendance %]]&gt;=80,(Table1[[#This Row],[Performance Score]]&gt;=80)),"Eligible","Not Eligible")</f>
        <v>Not Eligible</v>
      </c>
      <c r="AF1102" t="str">
        <f>IF(Table1[[#This Row],[Performance Score]]&gt;=80,"High Performer","Low Performer")</f>
        <v>Low Performer</v>
      </c>
      <c r="AG1102" t="str" cm="1">
        <f t="array" aca="1" ref="AG1102" ca="1">_xlfn.IFS(Table1[[#This Row],[Experience]]&lt;=3,"Junior",Table1[[#This Row],[Experience]]&lt;=7,"Mid Level",Table1[[#This Row],[Experience]]&gt;=7,"Senior")</f>
        <v>Senior</v>
      </c>
      <c r="AH1102" t="str">
        <f>IF(Table1[[#This Row],[Attendance %]]&gt;75,"OK","Below 75")</f>
        <v>Below 75</v>
      </c>
      <c r="AI1102" t="b">
        <f>ISBLANK(Table1[[#This Row],[Employee ID]])</f>
        <v>0</v>
      </c>
      <c r="AJ1102" t="b">
        <f>ISNUMBER(Table1[[#This Row],[Total Salary  ]])</f>
        <v>1</v>
      </c>
      <c r="AK1102" t="str">
        <f>IFERROR(_xlfn.XLOOKUP(Table1[[#This Row],[Manager ID]],MANAGERS!A:A,MANAGERS!B:B),"Not Found")</f>
        <v>Manager_15</v>
      </c>
    </row>
    <row r="1103" spans="1:37" x14ac:dyDescent="0.2">
      <c r="A1103" t="s">
        <v>5041</v>
      </c>
      <c r="B1103" t="s">
        <v>14</v>
      </c>
      <c r="C1103" t="s">
        <v>15</v>
      </c>
      <c r="D1103" t="s">
        <v>33</v>
      </c>
      <c r="E1103" t="s">
        <v>65</v>
      </c>
      <c r="F1103" s="1">
        <v>44764</v>
      </c>
      <c r="G1103" s="1">
        <v>39663</v>
      </c>
      <c r="H1103">
        <v>92528</v>
      </c>
      <c r="I1103">
        <v>25555</v>
      </c>
      <c r="J1103">
        <v>78</v>
      </c>
      <c r="K1103">
        <v>52</v>
      </c>
      <c r="L1103" t="s">
        <v>18</v>
      </c>
      <c r="M1103">
        <v>120</v>
      </c>
      <c r="N1103">
        <f>Table1[[#This Row],[Basic Salary]]+Table1[[#This Row],[Bonus]]</f>
        <v>118083</v>
      </c>
      <c r="O1103" s="2">
        <f>Table1[[#This Row],[Bonus]]/Table1[[#This Row],[Basic Salary]]</f>
        <v>0.27618666781947088</v>
      </c>
      <c r="P1103">
        <f ca="1">DATEDIF(Table1[[#This Row],[Date of Birth]],TODAY(),"Y")</f>
        <v>18</v>
      </c>
      <c r="Q1103">
        <f ca="1">DATEDIF(Table1[[#This Row],[Joining Date]],TODAY(),"Y")</f>
        <v>4</v>
      </c>
      <c r="R1103" t="str">
        <f ca="1">IF(YEAR(Table1[[#This Row],[Joining Date]])=YEAR(TODAY()),"Yes","No")</f>
        <v>No</v>
      </c>
      <c r="S1103" t="str">
        <f ca="1">IF(Table1[[#This Row],[Experience]]&gt;5,"Yes","No")</f>
        <v>No</v>
      </c>
      <c r="T1103" t="str">
        <f>TEXT(Table1[[#This Row],[Joining Date]],"mmmm")</f>
        <v>July</v>
      </c>
      <c r="U1103" t="str">
        <f>TEXT(Table1[[#This Row],[Joining Date]],"yyyy")</f>
        <v>2022</v>
      </c>
      <c r="V1103" s="5">
        <f ca="1">TODAY()-Table1[[#This Row],[Joining Date]]</f>
        <v>1475</v>
      </c>
      <c r="W1103" t="str">
        <f>LEFT(Table1[[#This Row],[Employee Name]],FIND(" ",Table1[[#This Row],[Employee Name]])-1)</f>
        <v>Nisha</v>
      </c>
      <c r="X1103" t="str">
        <f>RIGHT(Table1[[#This Row],[Employee Name]],LEN(Table1[[#This Row],[Employee Name]])-FIND(" ",Table1[[#This Row],[Employee Name]]))</f>
        <v>Kapoor</v>
      </c>
      <c r="Y1103" t="str">
        <f>Table1[[#This Row],[Department]]&amp;"-"&amp;Table1[[#This Row],[Employee ID]]</f>
        <v>Marketing-E04985</v>
      </c>
      <c r="Z1103" t="str">
        <f>LEFT(Table1[[#This Row],[Department]],3)</f>
        <v>Mar</v>
      </c>
      <c r="AA1103" t="str">
        <f>_xlfn.XLOOKUP(Table1[[#This Row],[Manager ID]],MANAGERS!A:A,MANAGERS!B:B)</f>
        <v>Manager_20</v>
      </c>
      <c r="AB1103" t="str" cm="1">
        <f t="array" ref="AB1103">_xlfn.XLOOKUP(Table1[[#This Row],[Manager ID]],Table2[[#All],[Manager ID]],Table2[[#All],[Department Head]])</f>
        <v>Operations</v>
      </c>
      <c r="AC1103" s="2">
        <f>_xlfn.XLOOKUP(Table1[[#This Row],[City]],L:L,O:O)</f>
        <v>0.21356479274849693</v>
      </c>
      <c r="AD1103" t="str" cm="1">
        <f t="array" ref="AD1103">_xlfn.IFS(Table1[[#This Row],[Performance Score]]&gt;=90,"Excellent",Table1[[#This Row],[Performance Score]]&gt;=75,"Good",Table1[[#This Row],[Performance Score]]&gt;=60,"Average",Table1[[#This Row],[Performance Score]]&lt;=60,"Need Improvement")</f>
        <v>Need Improvement</v>
      </c>
      <c r="AE1103" t="str">
        <f>IF(AND(Table1[[#This Row],[Attendance %]]&gt;=80,(Table1[[#This Row],[Performance Score]]&gt;=80)),"Eligible","Not Eligible")</f>
        <v>Not Eligible</v>
      </c>
      <c r="AF1103" t="str">
        <f>IF(Table1[[#This Row],[Performance Score]]&gt;=80,"High Performer","Low Performer")</f>
        <v>Low Performer</v>
      </c>
      <c r="AG1103" t="str" cm="1">
        <f t="array" aca="1" ref="AG1103" ca="1">_xlfn.IFS(Table1[[#This Row],[Experience]]&lt;=3,"Junior",Table1[[#This Row],[Experience]]&lt;=7,"Mid Level",Table1[[#This Row],[Experience]]&gt;=7,"Senior")</f>
        <v>Mid Level</v>
      </c>
      <c r="AH1103" t="str">
        <f>IF(Table1[[#This Row],[Attendance %]]&gt;75,"OK","Below 75")</f>
        <v>OK</v>
      </c>
      <c r="AI1103" t="b">
        <f>ISBLANK(Table1[[#This Row],[Employee ID]])</f>
        <v>0</v>
      </c>
      <c r="AJ1103" t="b">
        <f>ISNUMBER(Table1[[#This Row],[Total Salary  ]])</f>
        <v>1</v>
      </c>
      <c r="AK1103" t="str">
        <f>IFERROR(_xlfn.XLOOKUP(Table1[[#This Row],[Manager ID]],MANAGERS!A:A,MANAGERS!B:B),"Not Found")</f>
        <v>Manager_20</v>
      </c>
    </row>
    <row r="1104" spans="1:37" x14ac:dyDescent="0.2">
      <c r="A1104" t="s">
        <v>3920</v>
      </c>
      <c r="B1104" t="s">
        <v>36</v>
      </c>
      <c r="C1104" t="s">
        <v>15</v>
      </c>
      <c r="D1104" t="s">
        <v>43</v>
      </c>
      <c r="E1104" t="s">
        <v>65</v>
      </c>
      <c r="F1104" s="1">
        <v>44998</v>
      </c>
      <c r="G1104" s="1">
        <v>31072</v>
      </c>
      <c r="H1104">
        <v>89233</v>
      </c>
      <c r="I1104">
        <v>28820</v>
      </c>
      <c r="J1104">
        <v>91</v>
      </c>
      <c r="K1104">
        <v>56</v>
      </c>
      <c r="L1104" t="s">
        <v>23</v>
      </c>
      <c r="M1104">
        <v>115</v>
      </c>
      <c r="N1104">
        <f>Table1[[#This Row],[Basic Salary]]+Table1[[#This Row],[Bonus]]</f>
        <v>118053</v>
      </c>
      <c r="O1104" s="2">
        <f>Table1[[#This Row],[Bonus]]/Table1[[#This Row],[Basic Salary]]</f>
        <v>0.32297468425358333</v>
      </c>
      <c r="P1104">
        <f ca="1">DATEDIF(Table1[[#This Row],[Date of Birth]],TODAY(),"Y")</f>
        <v>41</v>
      </c>
      <c r="Q1104">
        <f ca="1">DATEDIF(Table1[[#This Row],[Joining Date]],TODAY(),"Y")</f>
        <v>3</v>
      </c>
      <c r="R1104" t="str">
        <f ca="1">IF(YEAR(Table1[[#This Row],[Joining Date]])=YEAR(TODAY()),"Yes","No")</f>
        <v>No</v>
      </c>
      <c r="S1104" t="str">
        <f ca="1">IF(Table1[[#This Row],[Experience]]&gt;5,"Yes","No")</f>
        <v>No</v>
      </c>
      <c r="T1104" t="str">
        <f>TEXT(Table1[[#This Row],[Joining Date]],"mmmm")</f>
        <v>March</v>
      </c>
      <c r="U1104" t="str">
        <f>TEXT(Table1[[#This Row],[Joining Date]],"yyyy")</f>
        <v>2023</v>
      </c>
      <c r="V1104" s="5">
        <f ca="1">TODAY()-Table1[[#This Row],[Joining Date]]</f>
        <v>1241</v>
      </c>
      <c r="W1104" t="str">
        <f>LEFT(Table1[[#This Row],[Employee Name]],FIND(" ",Table1[[#This Row],[Employee Name]])-1)</f>
        <v>Meera</v>
      </c>
      <c r="X1104" t="str">
        <f>RIGHT(Table1[[#This Row],[Employee Name]],LEN(Table1[[#This Row],[Employee Name]])-FIND(" ",Table1[[#This Row],[Employee Name]]))</f>
        <v>Joshi</v>
      </c>
      <c r="Y1104" t="str">
        <f>Table1[[#This Row],[Department]]&amp;"-"&amp;Table1[[#This Row],[Employee ID]]</f>
        <v>Operations-E03864</v>
      </c>
      <c r="Z1104" t="str">
        <f>LEFT(Table1[[#This Row],[Department]],3)</f>
        <v>Ope</v>
      </c>
      <c r="AA1104" t="str">
        <f>_xlfn.XLOOKUP(Table1[[#This Row],[Manager ID]],MANAGERS!A:A,MANAGERS!B:B)</f>
        <v>Manager_15</v>
      </c>
      <c r="AB1104" t="str" cm="1">
        <f t="array" ref="AB1104">_xlfn.XLOOKUP(Table1[[#This Row],[Manager ID]],Table2[[#All],[Manager ID]],Table2[[#All],[Department Head]])</f>
        <v>Support</v>
      </c>
      <c r="AC1104" s="2">
        <f>_xlfn.XLOOKUP(Table1[[#This Row],[City]],L:L,O:O)</f>
        <v>0.23486488519629886</v>
      </c>
      <c r="AD1104" t="str" cm="1">
        <f t="array" ref="AD1104">_xlfn.IFS(Table1[[#This Row],[Performance Score]]&gt;=90,"Excellent",Table1[[#This Row],[Performance Score]]&gt;=75,"Good",Table1[[#This Row],[Performance Score]]&gt;=60,"Average",Table1[[#This Row],[Performance Score]]&lt;=60,"Need Improvement")</f>
        <v>Need Improvement</v>
      </c>
      <c r="AE1104" t="str">
        <f>IF(AND(Table1[[#This Row],[Attendance %]]&gt;=80,(Table1[[#This Row],[Performance Score]]&gt;=80)),"Eligible","Not Eligible")</f>
        <v>Not Eligible</v>
      </c>
      <c r="AF1104" t="str">
        <f>IF(Table1[[#This Row],[Performance Score]]&gt;=80,"High Performer","Low Performer")</f>
        <v>Low Performer</v>
      </c>
      <c r="AG1104" t="str" cm="1">
        <f t="array" aca="1" ref="AG1104" ca="1">_xlfn.IFS(Table1[[#This Row],[Experience]]&lt;=3,"Junior",Table1[[#This Row],[Experience]]&lt;=7,"Mid Level",Table1[[#This Row],[Experience]]&gt;=7,"Senior")</f>
        <v>Junior</v>
      </c>
      <c r="AH1104" t="str">
        <f>IF(Table1[[#This Row],[Attendance %]]&gt;75,"OK","Below 75")</f>
        <v>OK</v>
      </c>
      <c r="AI1104" t="b">
        <f>ISBLANK(Table1[[#This Row],[Employee ID]])</f>
        <v>0</v>
      </c>
      <c r="AJ1104" t="b">
        <f>ISNUMBER(Table1[[#This Row],[Total Salary  ]])</f>
        <v>1</v>
      </c>
      <c r="AK1104" t="str">
        <f>IFERROR(_xlfn.XLOOKUP(Table1[[#This Row],[Manager ID]],MANAGERS!A:A,MANAGERS!B:B),"Not Found")</f>
        <v>Manager_15</v>
      </c>
    </row>
    <row r="1105" spans="1:37" x14ac:dyDescent="0.2">
      <c r="A1105" t="s">
        <v>3699</v>
      </c>
      <c r="B1105" t="s">
        <v>14</v>
      </c>
      <c r="C1105" t="s">
        <v>15</v>
      </c>
      <c r="D1105" t="s">
        <v>16</v>
      </c>
      <c r="E1105" t="s">
        <v>30</v>
      </c>
      <c r="F1105" s="1">
        <v>42507</v>
      </c>
      <c r="G1105" s="1">
        <v>34363</v>
      </c>
      <c r="H1105">
        <v>93306</v>
      </c>
      <c r="I1105">
        <v>24732</v>
      </c>
      <c r="J1105">
        <v>74</v>
      </c>
      <c r="K1105">
        <v>53</v>
      </c>
      <c r="L1105" t="s">
        <v>37</v>
      </c>
      <c r="M1105">
        <v>112</v>
      </c>
      <c r="N1105">
        <f>Table1[[#This Row],[Basic Salary]]+Table1[[#This Row],[Bonus]]</f>
        <v>118038</v>
      </c>
      <c r="O1105" s="2">
        <f>Table1[[#This Row],[Bonus]]/Table1[[#This Row],[Basic Salary]]</f>
        <v>0.26506333997813647</v>
      </c>
      <c r="P1105">
        <f ca="1">DATEDIF(Table1[[#This Row],[Date of Birth]],TODAY(),"Y")</f>
        <v>32</v>
      </c>
      <c r="Q1105">
        <f ca="1">DATEDIF(Table1[[#This Row],[Joining Date]],TODAY(),"Y")</f>
        <v>10</v>
      </c>
      <c r="R1105" t="str">
        <f ca="1">IF(YEAR(Table1[[#This Row],[Joining Date]])=YEAR(TODAY()),"Yes","No")</f>
        <v>No</v>
      </c>
      <c r="S1105" t="str">
        <f ca="1">IF(Table1[[#This Row],[Experience]]&gt;5,"Yes","No")</f>
        <v>Yes</v>
      </c>
      <c r="T1105" t="str">
        <f>TEXT(Table1[[#This Row],[Joining Date]],"mmmm")</f>
        <v>May</v>
      </c>
      <c r="U1105" t="str">
        <f>TEXT(Table1[[#This Row],[Joining Date]],"yyyy")</f>
        <v>2016</v>
      </c>
      <c r="V1105" s="5">
        <f ca="1">TODAY()-Table1[[#This Row],[Joining Date]]</f>
        <v>3732</v>
      </c>
      <c r="W1105" t="str">
        <f>LEFT(Table1[[#This Row],[Employee Name]],FIND(" ",Table1[[#This Row],[Employee Name]])-1)</f>
        <v>Nisha</v>
      </c>
      <c r="X1105" t="str">
        <f>RIGHT(Table1[[#This Row],[Employee Name]],LEN(Table1[[#This Row],[Employee Name]])-FIND(" ",Table1[[#This Row],[Employee Name]]))</f>
        <v>Kapoor</v>
      </c>
      <c r="Y1105" t="str">
        <f>Table1[[#This Row],[Department]]&amp;"-"&amp;Table1[[#This Row],[Employee ID]]</f>
        <v>HR-E03643</v>
      </c>
      <c r="Z1105" t="str">
        <f>LEFT(Table1[[#This Row],[Department]],3)</f>
        <v>HR</v>
      </c>
      <c r="AA1105" t="str">
        <f>_xlfn.XLOOKUP(Table1[[#This Row],[Manager ID]],MANAGERS!A:A,MANAGERS!B:B)</f>
        <v>Manager_12</v>
      </c>
      <c r="AB1105" t="str" cm="1">
        <f t="array" ref="AB1105">_xlfn.XLOOKUP(Table1[[#This Row],[Manager ID]],Table2[[#All],[Manager ID]],Table2[[#All],[Department Head]])</f>
        <v>Marketing</v>
      </c>
      <c r="AC1105" s="2">
        <f>_xlfn.XLOOKUP(Table1[[#This Row],[City]],L:L,O:O)</f>
        <v>0.24036902712549932</v>
      </c>
      <c r="AD1105" t="str" cm="1">
        <f t="array" ref="AD1105">_xlfn.IFS(Table1[[#This Row],[Performance Score]]&gt;=90,"Excellent",Table1[[#This Row],[Performance Score]]&gt;=75,"Good",Table1[[#This Row],[Performance Score]]&gt;=60,"Average",Table1[[#This Row],[Performance Score]]&lt;=60,"Need Improvement")</f>
        <v>Need Improvement</v>
      </c>
      <c r="AE1105" t="str">
        <f>IF(AND(Table1[[#This Row],[Attendance %]]&gt;=80,(Table1[[#This Row],[Performance Score]]&gt;=80)),"Eligible","Not Eligible")</f>
        <v>Not Eligible</v>
      </c>
      <c r="AF1105" t="str">
        <f>IF(Table1[[#This Row],[Performance Score]]&gt;=80,"High Performer","Low Performer")</f>
        <v>Low Performer</v>
      </c>
      <c r="AG1105" t="str" cm="1">
        <f t="array" aca="1" ref="AG1105" ca="1">_xlfn.IFS(Table1[[#This Row],[Experience]]&lt;=3,"Junior",Table1[[#This Row],[Experience]]&lt;=7,"Mid Level",Table1[[#This Row],[Experience]]&gt;=7,"Senior")</f>
        <v>Senior</v>
      </c>
      <c r="AH1105" t="str">
        <f>IF(Table1[[#This Row],[Attendance %]]&gt;75,"OK","Below 75")</f>
        <v>Below 75</v>
      </c>
      <c r="AI1105" t="b">
        <f>ISBLANK(Table1[[#This Row],[Employee ID]])</f>
        <v>0</v>
      </c>
      <c r="AJ1105" t="b">
        <f>ISNUMBER(Table1[[#This Row],[Total Salary  ]])</f>
        <v>1</v>
      </c>
      <c r="AK1105" t="str">
        <f>IFERROR(_xlfn.XLOOKUP(Table1[[#This Row],[Manager ID]],MANAGERS!A:A,MANAGERS!B:B),"Not Found")</f>
        <v>Manager_12</v>
      </c>
    </row>
    <row r="1106" spans="1:37" x14ac:dyDescent="0.2">
      <c r="A1106" t="s">
        <v>575</v>
      </c>
      <c r="B1106" t="s">
        <v>62</v>
      </c>
      <c r="C1106" t="s">
        <v>21</v>
      </c>
      <c r="D1106" t="s">
        <v>81</v>
      </c>
      <c r="E1106" t="s">
        <v>30</v>
      </c>
      <c r="F1106" s="1">
        <v>44762</v>
      </c>
      <c r="G1106" s="1">
        <v>37584</v>
      </c>
      <c r="H1106">
        <v>88896</v>
      </c>
      <c r="I1106">
        <v>29134</v>
      </c>
      <c r="J1106">
        <v>88</v>
      </c>
      <c r="K1106">
        <v>96</v>
      </c>
      <c r="L1106" t="s">
        <v>53</v>
      </c>
      <c r="M1106">
        <v>113</v>
      </c>
      <c r="N1106">
        <f>Table1[[#This Row],[Basic Salary]]+Table1[[#This Row],[Bonus]]</f>
        <v>118030</v>
      </c>
      <c r="O1106" s="2">
        <f>Table1[[#This Row],[Bonus]]/Table1[[#This Row],[Basic Salary]]</f>
        <v>0.32773128149748021</v>
      </c>
      <c r="P1106">
        <f ca="1">DATEDIF(Table1[[#This Row],[Date of Birth]],TODAY(),"Y")</f>
        <v>23</v>
      </c>
      <c r="Q1106">
        <f ca="1">DATEDIF(Table1[[#This Row],[Joining Date]],TODAY(),"Y")</f>
        <v>4</v>
      </c>
      <c r="R1106" t="str">
        <f ca="1">IF(YEAR(Table1[[#This Row],[Joining Date]])=YEAR(TODAY()),"Yes","No")</f>
        <v>No</v>
      </c>
      <c r="S1106" t="str">
        <f ca="1">IF(Table1[[#This Row],[Experience]]&gt;5,"Yes","No")</f>
        <v>No</v>
      </c>
      <c r="T1106" t="str">
        <f>TEXT(Table1[[#This Row],[Joining Date]],"mmmm")</f>
        <v>July</v>
      </c>
      <c r="U1106" t="str">
        <f>TEXT(Table1[[#This Row],[Joining Date]],"yyyy")</f>
        <v>2022</v>
      </c>
      <c r="V1106" s="5">
        <f ca="1">TODAY()-Table1[[#This Row],[Joining Date]]</f>
        <v>1477</v>
      </c>
      <c r="W1106" t="str">
        <f>LEFT(Table1[[#This Row],[Employee Name]],FIND(" ",Table1[[#This Row],[Employee Name]])-1)</f>
        <v>Kavya</v>
      </c>
      <c r="X1106" t="str">
        <f>RIGHT(Table1[[#This Row],[Employee Name]],LEN(Table1[[#This Row],[Employee Name]])-FIND(" ",Table1[[#This Row],[Employee Name]]))</f>
        <v>Nair</v>
      </c>
      <c r="Y1106" t="str">
        <f>Table1[[#This Row],[Department]]&amp;"-"&amp;Table1[[#This Row],[Employee ID]]</f>
        <v>Sales-E00519</v>
      </c>
      <c r="Z1106" t="str">
        <f>LEFT(Table1[[#This Row],[Department]],3)</f>
        <v>Sal</v>
      </c>
      <c r="AA1106" t="str">
        <f>_xlfn.XLOOKUP(Table1[[#This Row],[Manager ID]],MANAGERS!A:A,MANAGERS!B:B)</f>
        <v>Manager_13</v>
      </c>
      <c r="AB1106" t="str" cm="1">
        <f t="array" ref="AB1106">_xlfn.XLOOKUP(Table1[[#This Row],[Manager ID]],Table2[[#All],[Manager ID]],Table2[[#All],[Department Head]])</f>
        <v>HR</v>
      </c>
      <c r="AC1106" s="2">
        <f>_xlfn.XLOOKUP(Table1[[#This Row],[City]],L:L,O:O)</f>
        <v>0.23685887225230964</v>
      </c>
      <c r="AD1106" t="str" cm="1">
        <f t="array" ref="AD1106">_xlfn.IFS(Table1[[#This Row],[Performance Score]]&gt;=90,"Excellent",Table1[[#This Row],[Performance Score]]&gt;=75,"Good",Table1[[#This Row],[Performance Score]]&gt;=60,"Average",Table1[[#This Row],[Performance Score]]&lt;=60,"Need Improvement")</f>
        <v>Excellent</v>
      </c>
      <c r="AE1106" t="str">
        <f>IF(AND(Table1[[#This Row],[Attendance %]]&gt;=80,(Table1[[#This Row],[Performance Score]]&gt;=80)),"Eligible","Not Eligible")</f>
        <v>Eligible</v>
      </c>
      <c r="AF1106" t="str">
        <f>IF(Table1[[#This Row],[Performance Score]]&gt;=80,"High Performer","Low Performer")</f>
        <v>High Performer</v>
      </c>
      <c r="AG1106" t="str" cm="1">
        <f t="array" aca="1" ref="AG1106" ca="1">_xlfn.IFS(Table1[[#This Row],[Experience]]&lt;=3,"Junior",Table1[[#This Row],[Experience]]&lt;=7,"Mid Level",Table1[[#This Row],[Experience]]&gt;=7,"Senior")</f>
        <v>Mid Level</v>
      </c>
      <c r="AH1106" t="str">
        <f>IF(Table1[[#This Row],[Attendance %]]&gt;75,"OK","Below 75")</f>
        <v>OK</v>
      </c>
      <c r="AI1106" t="b">
        <f>ISBLANK(Table1[[#This Row],[Employee ID]])</f>
        <v>0</v>
      </c>
      <c r="AJ1106" t="b">
        <f>ISNUMBER(Table1[[#This Row],[Total Salary  ]])</f>
        <v>1</v>
      </c>
      <c r="AK1106" t="str">
        <f>IFERROR(_xlfn.XLOOKUP(Table1[[#This Row],[Manager ID]],MANAGERS!A:A,MANAGERS!B:B),"Not Found")</f>
        <v>Manager_13</v>
      </c>
    </row>
    <row r="1107" spans="1:37" x14ac:dyDescent="0.2">
      <c r="A1107" t="s">
        <v>1253</v>
      </c>
      <c r="B1107" t="s">
        <v>50</v>
      </c>
      <c r="C1107" t="s">
        <v>21</v>
      </c>
      <c r="D1107" t="s">
        <v>16</v>
      </c>
      <c r="E1107" t="s">
        <v>26</v>
      </c>
      <c r="F1107" s="1">
        <v>42520</v>
      </c>
      <c r="G1107" s="1">
        <v>35822</v>
      </c>
      <c r="H1107">
        <v>112828</v>
      </c>
      <c r="I1107">
        <v>5195</v>
      </c>
      <c r="J1107">
        <v>89</v>
      </c>
      <c r="K1107">
        <v>91</v>
      </c>
      <c r="L1107" t="s">
        <v>34</v>
      </c>
      <c r="M1107">
        <v>117</v>
      </c>
      <c r="N1107">
        <f>Table1[[#This Row],[Basic Salary]]+Table1[[#This Row],[Bonus]]</f>
        <v>118023</v>
      </c>
      <c r="O1107" s="2">
        <f>Table1[[#This Row],[Bonus]]/Table1[[#This Row],[Basic Salary]]</f>
        <v>4.6043535292657853E-2</v>
      </c>
      <c r="P1107">
        <f ca="1">DATEDIF(Table1[[#This Row],[Date of Birth]],TODAY(),"Y")</f>
        <v>28</v>
      </c>
      <c r="Q1107">
        <f ca="1">DATEDIF(Table1[[#This Row],[Joining Date]],TODAY(),"Y")</f>
        <v>10</v>
      </c>
      <c r="R1107" t="str">
        <f ca="1">IF(YEAR(Table1[[#This Row],[Joining Date]])=YEAR(TODAY()),"Yes","No")</f>
        <v>No</v>
      </c>
      <c r="S1107" t="str">
        <f ca="1">IF(Table1[[#This Row],[Experience]]&gt;5,"Yes","No")</f>
        <v>Yes</v>
      </c>
      <c r="T1107" t="str">
        <f>TEXT(Table1[[#This Row],[Joining Date]],"mmmm")</f>
        <v>May</v>
      </c>
      <c r="U1107" t="str">
        <f>TEXT(Table1[[#This Row],[Joining Date]],"yyyy")</f>
        <v>2016</v>
      </c>
      <c r="V1107" s="5">
        <f ca="1">TODAY()-Table1[[#This Row],[Joining Date]]</f>
        <v>3719</v>
      </c>
      <c r="W1107" t="str">
        <f>LEFT(Table1[[#This Row],[Employee Name]],FIND(" ",Table1[[#This Row],[Employee Name]])-1)</f>
        <v>Ravi</v>
      </c>
      <c r="X1107" t="str">
        <f>RIGHT(Table1[[#This Row],[Employee Name]],LEN(Table1[[#This Row],[Employee Name]])-FIND(" ",Table1[[#This Row],[Employee Name]]))</f>
        <v>Teja</v>
      </c>
      <c r="Y1107" t="str">
        <f>Table1[[#This Row],[Department]]&amp;"-"&amp;Table1[[#This Row],[Employee ID]]</f>
        <v>HR-E01197</v>
      </c>
      <c r="Z1107" t="str">
        <f>LEFT(Table1[[#This Row],[Department]],3)</f>
        <v>HR</v>
      </c>
      <c r="AA1107" t="str">
        <f>_xlfn.XLOOKUP(Table1[[#This Row],[Manager ID]],MANAGERS!A:A,MANAGERS!B:B)</f>
        <v>Manager_17</v>
      </c>
      <c r="AB1107" t="str" cm="1">
        <f t="array" ref="AB1107">_xlfn.XLOOKUP(Table1[[#This Row],[Manager ID]],Table2[[#All],[Manager ID]],Table2[[#All],[Department Head]])</f>
        <v>Finance</v>
      </c>
      <c r="AC1107" s="2">
        <f>_xlfn.XLOOKUP(Table1[[#This Row],[City]],L:L,O:O)</f>
        <v>0.24030340748661314</v>
      </c>
      <c r="AD1107" t="str" cm="1">
        <f t="array" ref="AD1107">_xlfn.IFS(Table1[[#This Row],[Performance Score]]&gt;=90,"Excellent",Table1[[#This Row],[Performance Score]]&gt;=75,"Good",Table1[[#This Row],[Performance Score]]&gt;=60,"Average",Table1[[#This Row],[Performance Score]]&lt;=60,"Need Improvement")</f>
        <v>Excellent</v>
      </c>
      <c r="AE1107" t="str">
        <f>IF(AND(Table1[[#This Row],[Attendance %]]&gt;=80,(Table1[[#This Row],[Performance Score]]&gt;=80)),"Eligible","Not Eligible")</f>
        <v>Eligible</v>
      </c>
      <c r="AF1107" t="str">
        <f>IF(Table1[[#This Row],[Performance Score]]&gt;=80,"High Performer","Low Performer")</f>
        <v>High Performer</v>
      </c>
      <c r="AG1107" t="str" cm="1">
        <f t="array" aca="1" ref="AG1107" ca="1">_xlfn.IFS(Table1[[#This Row],[Experience]]&lt;=3,"Junior",Table1[[#This Row],[Experience]]&lt;=7,"Mid Level",Table1[[#This Row],[Experience]]&gt;=7,"Senior")</f>
        <v>Senior</v>
      </c>
      <c r="AH1107" t="str">
        <f>IF(Table1[[#This Row],[Attendance %]]&gt;75,"OK","Below 75")</f>
        <v>OK</v>
      </c>
      <c r="AI1107" t="b">
        <f>ISBLANK(Table1[[#This Row],[Employee ID]])</f>
        <v>0</v>
      </c>
      <c r="AJ1107" t="b">
        <f>ISNUMBER(Table1[[#This Row],[Total Salary  ]])</f>
        <v>1</v>
      </c>
      <c r="AK1107" t="str">
        <f>IFERROR(_xlfn.XLOOKUP(Table1[[#This Row],[Manager ID]],MANAGERS!A:A,MANAGERS!B:B),"Not Found")</f>
        <v>Manager_17</v>
      </c>
    </row>
    <row r="1108" spans="1:37" x14ac:dyDescent="0.2">
      <c r="A1108" t="s">
        <v>3703</v>
      </c>
      <c r="B1108" t="s">
        <v>93</v>
      </c>
      <c r="C1108" t="s">
        <v>21</v>
      </c>
      <c r="D1108" t="s">
        <v>33</v>
      </c>
      <c r="E1108" t="s">
        <v>17</v>
      </c>
      <c r="F1108" s="1">
        <v>45316</v>
      </c>
      <c r="G1108" s="1">
        <v>30705</v>
      </c>
      <c r="H1108">
        <v>103346</v>
      </c>
      <c r="I1108">
        <v>14673</v>
      </c>
      <c r="J1108">
        <v>98</v>
      </c>
      <c r="K1108">
        <v>76</v>
      </c>
      <c r="L1108" t="s">
        <v>34</v>
      </c>
      <c r="M1108">
        <v>119</v>
      </c>
      <c r="N1108">
        <f>Table1[[#This Row],[Basic Salary]]+Table1[[#This Row],[Bonus]]</f>
        <v>118019</v>
      </c>
      <c r="O1108" s="2">
        <f>Table1[[#This Row],[Bonus]]/Table1[[#This Row],[Basic Salary]]</f>
        <v>0.14197937027074101</v>
      </c>
      <c r="P1108">
        <f ca="1">DATEDIF(Table1[[#This Row],[Date of Birth]],TODAY(),"Y")</f>
        <v>42</v>
      </c>
      <c r="Q1108">
        <f ca="1">DATEDIF(Table1[[#This Row],[Joining Date]],TODAY(),"Y")</f>
        <v>2</v>
      </c>
      <c r="R1108" t="str">
        <f ca="1">IF(YEAR(Table1[[#This Row],[Joining Date]])=YEAR(TODAY()),"Yes","No")</f>
        <v>No</v>
      </c>
      <c r="S1108" t="str">
        <f ca="1">IF(Table1[[#This Row],[Experience]]&gt;5,"Yes","No")</f>
        <v>No</v>
      </c>
      <c r="T1108" t="str">
        <f>TEXT(Table1[[#This Row],[Joining Date]],"mmmm")</f>
        <v>January</v>
      </c>
      <c r="U1108" t="str">
        <f>TEXT(Table1[[#This Row],[Joining Date]],"yyyy")</f>
        <v>2024</v>
      </c>
      <c r="V1108" s="5">
        <f ca="1">TODAY()-Table1[[#This Row],[Joining Date]]</f>
        <v>923</v>
      </c>
      <c r="W1108" t="str">
        <f>LEFT(Table1[[#This Row],[Employee Name]],FIND(" ",Table1[[#This Row],[Employee Name]])-1)</f>
        <v>Priya</v>
      </c>
      <c r="X1108" t="str">
        <f>RIGHT(Table1[[#This Row],[Employee Name]],LEN(Table1[[#This Row],[Employee Name]])-FIND(" ",Table1[[#This Row],[Employee Name]]))</f>
        <v>Reddy</v>
      </c>
      <c r="Y1108" t="str">
        <f>Table1[[#This Row],[Department]]&amp;"-"&amp;Table1[[#This Row],[Employee ID]]</f>
        <v>Marketing-E03647</v>
      </c>
      <c r="Z1108" t="str">
        <f>LEFT(Table1[[#This Row],[Department]],3)</f>
        <v>Mar</v>
      </c>
      <c r="AA1108" t="str">
        <f>_xlfn.XLOOKUP(Table1[[#This Row],[Manager ID]],MANAGERS!A:A,MANAGERS!B:B)</f>
        <v>Manager_19</v>
      </c>
      <c r="AB1108" t="str" cm="1">
        <f t="array" ref="AB1108">_xlfn.XLOOKUP(Table1[[#This Row],[Manager ID]],Table2[[#All],[Manager ID]],Table2[[#All],[Department Head]])</f>
        <v>Support</v>
      </c>
      <c r="AC1108" s="2">
        <f>_xlfn.XLOOKUP(Table1[[#This Row],[City]],L:L,O:O)</f>
        <v>0.24030340748661314</v>
      </c>
      <c r="AD1108" t="str" cm="1">
        <f t="array" ref="AD1108">_xlfn.IFS(Table1[[#This Row],[Performance Score]]&gt;=90,"Excellent",Table1[[#This Row],[Performance Score]]&gt;=75,"Good",Table1[[#This Row],[Performance Score]]&gt;=60,"Average",Table1[[#This Row],[Performance Score]]&lt;=60,"Need Improvement")</f>
        <v>Good</v>
      </c>
      <c r="AE1108" t="str">
        <f>IF(AND(Table1[[#This Row],[Attendance %]]&gt;=80,(Table1[[#This Row],[Performance Score]]&gt;=80)),"Eligible","Not Eligible")</f>
        <v>Not Eligible</v>
      </c>
      <c r="AF1108" t="str">
        <f>IF(Table1[[#This Row],[Performance Score]]&gt;=80,"High Performer","Low Performer")</f>
        <v>Low Performer</v>
      </c>
      <c r="AG1108" t="str" cm="1">
        <f t="array" aca="1" ref="AG1108" ca="1">_xlfn.IFS(Table1[[#This Row],[Experience]]&lt;=3,"Junior",Table1[[#This Row],[Experience]]&lt;=7,"Mid Level",Table1[[#This Row],[Experience]]&gt;=7,"Senior")</f>
        <v>Junior</v>
      </c>
      <c r="AH1108" t="str">
        <f>IF(Table1[[#This Row],[Attendance %]]&gt;75,"OK","Below 75")</f>
        <v>OK</v>
      </c>
      <c r="AI1108" t="b">
        <f>ISBLANK(Table1[[#This Row],[Employee ID]])</f>
        <v>0</v>
      </c>
      <c r="AJ1108" t="b">
        <f>ISNUMBER(Table1[[#This Row],[Total Salary  ]])</f>
        <v>1</v>
      </c>
      <c r="AK1108" t="str">
        <f>IFERROR(_xlfn.XLOOKUP(Table1[[#This Row],[Manager ID]],MANAGERS!A:A,MANAGERS!B:B),"Not Found")</f>
        <v>Manager_19</v>
      </c>
    </row>
    <row r="1109" spans="1:37" x14ac:dyDescent="0.2">
      <c r="A1109" t="s">
        <v>2752</v>
      </c>
      <c r="B1109" t="s">
        <v>95</v>
      </c>
      <c r="C1109" t="s">
        <v>21</v>
      </c>
      <c r="D1109" t="s">
        <v>40</v>
      </c>
      <c r="E1109" t="s">
        <v>65</v>
      </c>
      <c r="F1109" s="1">
        <v>45111</v>
      </c>
      <c r="G1109" s="1">
        <v>37390</v>
      </c>
      <c r="H1109">
        <v>91326</v>
      </c>
      <c r="I1109">
        <v>26689</v>
      </c>
      <c r="J1109">
        <v>73</v>
      </c>
      <c r="K1109">
        <v>95</v>
      </c>
      <c r="L1109" t="s">
        <v>53</v>
      </c>
      <c r="M1109">
        <v>112</v>
      </c>
      <c r="N1109">
        <f>Table1[[#This Row],[Basic Salary]]+Table1[[#This Row],[Bonus]]</f>
        <v>118015</v>
      </c>
      <c r="O1109" s="2">
        <f>Table1[[#This Row],[Bonus]]/Table1[[#This Row],[Basic Salary]]</f>
        <v>0.29223879289577998</v>
      </c>
      <c r="P1109">
        <f ca="1">DATEDIF(Table1[[#This Row],[Date of Birth]],TODAY(),"Y")</f>
        <v>24</v>
      </c>
      <c r="Q1109">
        <f ca="1">DATEDIF(Table1[[#This Row],[Joining Date]],TODAY(),"Y")</f>
        <v>3</v>
      </c>
      <c r="R1109" t="str">
        <f ca="1">IF(YEAR(Table1[[#This Row],[Joining Date]])=YEAR(TODAY()),"Yes","No")</f>
        <v>No</v>
      </c>
      <c r="S1109" t="str">
        <f ca="1">IF(Table1[[#This Row],[Experience]]&gt;5,"Yes","No")</f>
        <v>No</v>
      </c>
      <c r="T1109" t="str">
        <f>TEXT(Table1[[#This Row],[Joining Date]],"mmmm")</f>
        <v>July</v>
      </c>
      <c r="U1109" t="str">
        <f>TEXT(Table1[[#This Row],[Joining Date]],"yyyy")</f>
        <v>2023</v>
      </c>
      <c r="V1109" s="5">
        <f ca="1">TODAY()-Table1[[#This Row],[Joining Date]]</f>
        <v>1128</v>
      </c>
      <c r="W1109" t="str">
        <f>LEFT(Table1[[#This Row],[Employee Name]],FIND(" ",Table1[[#This Row],[Employee Name]])-1)</f>
        <v>Ajay</v>
      </c>
      <c r="X1109" t="str">
        <f>RIGHT(Table1[[#This Row],[Employee Name]],LEN(Table1[[#This Row],[Employee Name]])-FIND(" ",Table1[[#This Row],[Employee Name]]))</f>
        <v>Singh</v>
      </c>
      <c r="Y1109" t="str">
        <f>Table1[[#This Row],[Department]]&amp;"-"&amp;Table1[[#This Row],[Employee ID]]</f>
        <v>IT-E02696</v>
      </c>
      <c r="Z1109" t="str">
        <f>LEFT(Table1[[#This Row],[Department]],3)</f>
        <v>IT</v>
      </c>
      <c r="AA1109" t="str">
        <f>_xlfn.XLOOKUP(Table1[[#This Row],[Manager ID]],MANAGERS!A:A,MANAGERS!B:B)</f>
        <v>Manager_12</v>
      </c>
      <c r="AB1109" t="str" cm="1">
        <f t="array" ref="AB1109">_xlfn.XLOOKUP(Table1[[#This Row],[Manager ID]],Table2[[#All],[Manager ID]],Table2[[#All],[Department Head]])</f>
        <v>Marketing</v>
      </c>
      <c r="AC1109" s="2">
        <f>_xlfn.XLOOKUP(Table1[[#This Row],[City]],L:L,O:O)</f>
        <v>0.23685887225230964</v>
      </c>
      <c r="AD1109" t="str" cm="1">
        <f t="array" ref="AD1109">_xlfn.IFS(Table1[[#This Row],[Performance Score]]&gt;=90,"Excellent",Table1[[#This Row],[Performance Score]]&gt;=75,"Good",Table1[[#This Row],[Performance Score]]&gt;=60,"Average",Table1[[#This Row],[Performance Score]]&lt;=60,"Need Improvement")</f>
        <v>Excellent</v>
      </c>
      <c r="AE1109" t="str">
        <f>IF(AND(Table1[[#This Row],[Attendance %]]&gt;=80,(Table1[[#This Row],[Performance Score]]&gt;=80)),"Eligible","Not Eligible")</f>
        <v>Not Eligible</v>
      </c>
      <c r="AF1109" t="str">
        <f>IF(Table1[[#This Row],[Performance Score]]&gt;=80,"High Performer","Low Performer")</f>
        <v>High Performer</v>
      </c>
      <c r="AG1109" t="str" cm="1">
        <f t="array" aca="1" ref="AG1109" ca="1">_xlfn.IFS(Table1[[#This Row],[Experience]]&lt;=3,"Junior",Table1[[#This Row],[Experience]]&lt;=7,"Mid Level",Table1[[#This Row],[Experience]]&gt;=7,"Senior")</f>
        <v>Junior</v>
      </c>
      <c r="AH1109" t="str">
        <f>IF(Table1[[#This Row],[Attendance %]]&gt;75,"OK","Below 75")</f>
        <v>Below 75</v>
      </c>
      <c r="AI1109" t="b">
        <f>ISBLANK(Table1[[#This Row],[Employee ID]])</f>
        <v>0</v>
      </c>
      <c r="AJ1109" t="b">
        <f>ISNUMBER(Table1[[#This Row],[Total Salary  ]])</f>
        <v>1</v>
      </c>
      <c r="AK1109" t="str">
        <f>IFERROR(_xlfn.XLOOKUP(Table1[[#This Row],[Manager ID]],MANAGERS!A:A,MANAGERS!B:B),"Not Found")</f>
        <v>Manager_12</v>
      </c>
    </row>
    <row r="1110" spans="1:37" x14ac:dyDescent="0.2">
      <c r="A1110" t="s">
        <v>3221</v>
      </c>
      <c r="B1110" t="s">
        <v>42</v>
      </c>
      <c r="C1110" t="s">
        <v>15</v>
      </c>
      <c r="D1110" t="s">
        <v>81</v>
      </c>
      <c r="E1110" t="s">
        <v>26</v>
      </c>
      <c r="F1110" s="1">
        <v>44922</v>
      </c>
      <c r="G1110" s="1">
        <v>41135</v>
      </c>
      <c r="H1110">
        <v>99419</v>
      </c>
      <c r="I1110">
        <v>18567</v>
      </c>
      <c r="J1110">
        <v>88</v>
      </c>
      <c r="K1110">
        <v>89</v>
      </c>
      <c r="L1110" t="s">
        <v>34</v>
      </c>
      <c r="M1110">
        <v>103</v>
      </c>
      <c r="N1110">
        <f>Table1[[#This Row],[Basic Salary]]+Table1[[#This Row],[Bonus]]</f>
        <v>117986</v>
      </c>
      <c r="O1110" s="2">
        <f>Table1[[#This Row],[Bonus]]/Table1[[#This Row],[Basic Salary]]</f>
        <v>0.18675504682203603</v>
      </c>
      <c r="P1110">
        <f ca="1">DATEDIF(Table1[[#This Row],[Date of Birth]],TODAY(),"Y")</f>
        <v>13</v>
      </c>
      <c r="Q1110">
        <f ca="1">DATEDIF(Table1[[#This Row],[Joining Date]],TODAY(),"Y")</f>
        <v>3</v>
      </c>
      <c r="R1110" t="str">
        <f ca="1">IF(YEAR(Table1[[#This Row],[Joining Date]])=YEAR(TODAY()),"Yes","No")</f>
        <v>No</v>
      </c>
      <c r="S1110" t="str">
        <f ca="1">IF(Table1[[#This Row],[Experience]]&gt;5,"Yes","No")</f>
        <v>No</v>
      </c>
      <c r="T1110" t="str">
        <f>TEXT(Table1[[#This Row],[Joining Date]],"mmmm")</f>
        <v>December</v>
      </c>
      <c r="U1110" t="str">
        <f>TEXT(Table1[[#This Row],[Joining Date]],"yyyy")</f>
        <v>2022</v>
      </c>
      <c r="V1110" s="5">
        <f ca="1">TODAY()-Table1[[#This Row],[Joining Date]]</f>
        <v>1317</v>
      </c>
      <c r="W1110" t="str">
        <f>LEFT(Table1[[#This Row],[Employee Name]],FIND(" ",Table1[[#This Row],[Employee Name]])-1)</f>
        <v>Krishna</v>
      </c>
      <c r="X1110" t="str">
        <f>RIGHT(Table1[[#This Row],[Employee Name]],LEN(Table1[[#This Row],[Employee Name]])-FIND(" ",Table1[[#This Row],[Employee Name]]))</f>
        <v>Chaitanya</v>
      </c>
      <c r="Y1110" t="str">
        <f>Table1[[#This Row],[Department]]&amp;"-"&amp;Table1[[#This Row],[Employee ID]]</f>
        <v>Sales-E03165</v>
      </c>
      <c r="Z1110" t="str">
        <f>LEFT(Table1[[#This Row],[Department]],3)</f>
        <v>Sal</v>
      </c>
      <c r="AA1110" t="str">
        <f>_xlfn.XLOOKUP(Table1[[#This Row],[Manager ID]],MANAGERS!A:A,MANAGERS!B:B)</f>
        <v>Manager_3</v>
      </c>
      <c r="AB1110" t="str" cm="1">
        <f t="array" ref="AB1110">_xlfn.XLOOKUP(Table1[[#This Row],[Manager ID]],Table2[[#All],[Manager ID]],Table2[[#All],[Department Head]])</f>
        <v>IT</v>
      </c>
      <c r="AC1110" s="2">
        <f>_xlfn.XLOOKUP(Table1[[#This Row],[City]],L:L,O:O)</f>
        <v>0.24030340748661314</v>
      </c>
      <c r="AD1110" t="str" cm="1">
        <f t="array" ref="AD1110">_xlfn.IFS(Table1[[#This Row],[Performance Score]]&gt;=90,"Excellent",Table1[[#This Row],[Performance Score]]&gt;=75,"Good",Table1[[#This Row],[Performance Score]]&gt;=60,"Average",Table1[[#This Row],[Performance Score]]&lt;=60,"Need Improvement")</f>
        <v>Good</v>
      </c>
      <c r="AE1110" t="str">
        <f>IF(AND(Table1[[#This Row],[Attendance %]]&gt;=80,(Table1[[#This Row],[Performance Score]]&gt;=80)),"Eligible","Not Eligible")</f>
        <v>Eligible</v>
      </c>
      <c r="AF1110" t="str">
        <f>IF(Table1[[#This Row],[Performance Score]]&gt;=80,"High Performer","Low Performer")</f>
        <v>High Performer</v>
      </c>
      <c r="AG1110" t="str" cm="1">
        <f t="array" aca="1" ref="AG1110" ca="1">_xlfn.IFS(Table1[[#This Row],[Experience]]&lt;=3,"Junior",Table1[[#This Row],[Experience]]&lt;=7,"Mid Level",Table1[[#This Row],[Experience]]&gt;=7,"Senior")</f>
        <v>Junior</v>
      </c>
      <c r="AH1110" t="str">
        <f>IF(Table1[[#This Row],[Attendance %]]&gt;75,"OK","Below 75")</f>
        <v>OK</v>
      </c>
      <c r="AI1110" t="b">
        <f>ISBLANK(Table1[[#This Row],[Employee ID]])</f>
        <v>0</v>
      </c>
      <c r="AJ1110" t="b">
        <f>ISNUMBER(Table1[[#This Row],[Total Salary  ]])</f>
        <v>1</v>
      </c>
      <c r="AK1110" t="str">
        <f>IFERROR(_xlfn.XLOOKUP(Table1[[#This Row],[Manager ID]],MANAGERS!A:A,MANAGERS!B:B),"Not Found")</f>
        <v>Manager_3</v>
      </c>
    </row>
    <row r="1111" spans="1:37" x14ac:dyDescent="0.2">
      <c r="A1111" t="s">
        <v>1373</v>
      </c>
      <c r="B1111" t="s">
        <v>62</v>
      </c>
      <c r="C1111" t="s">
        <v>21</v>
      </c>
      <c r="D1111" t="s">
        <v>33</v>
      </c>
      <c r="E1111" t="s">
        <v>65</v>
      </c>
      <c r="F1111" s="1">
        <v>45445</v>
      </c>
      <c r="G1111" s="1">
        <v>36384</v>
      </c>
      <c r="H1111">
        <v>98464</v>
      </c>
      <c r="I1111">
        <v>19471</v>
      </c>
      <c r="J1111">
        <v>91</v>
      </c>
      <c r="K1111">
        <v>84</v>
      </c>
      <c r="L1111" t="s">
        <v>34</v>
      </c>
      <c r="M1111">
        <v>109</v>
      </c>
      <c r="N1111">
        <f>Table1[[#This Row],[Basic Salary]]+Table1[[#This Row],[Bonus]]</f>
        <v>117935</v>
      </c>
      <c r="O1111" s="2">
        <f>Table1[[#This Row],[Bonus]]/Table1[[#This Row],[Basic Salary]]</f>
        <v>0.19774740006499839</v>
      </c>
      <c r="P1111">
        <f ca="1">DATEDIF(Table1[[#This Row],[Date of Birth]],TODAY(),"Y")</f>
        <v>26</v>
      </c>
      <c r="Q1111">
        <f ca="1">DATEDIF(Table1[[#This Row],[Joining Date]],TODAY(),"Y")</f>
        <v>2</v>
      </c>
      <c r="R1111" t="str">
        <f ca="1">IF(YEAR(Table1[[#This Row],[Joining Date]])=YEAR(TODAY()),"Yes","No")</f>
        <v>No</v>
      </c>
      <c r="S1111" t="str">
        <f ca="1">IF(Table1[[#This Row],[Experience]]&gt;5,"Yes","No")</f>
        <v>No</v>
      </c>
      <c r="T1111" t="str">
        <f>TEXT(Table1[[#This Row],[Joining Date]],"mmmm")</f>
        <v>June</v>
      </c>
      <c r="U1111" t="str">
        <f>TEXT(Table1[[#This Row],[Joining Date]],"yyyy")</f>
        <v>2024</v>
      </c>
      <c r="V1111" s="5">
        <f ca="1">TODAY()-Table1[[#This Row],[Joining Date]]</f>
        <v>794</v>
      </c>
      <c r="W1111" t="str">
        <f>LEFT(Table1[[#This Row],[Employee Name]],FIND(" ",Table1[[#This Row],[Employee Name]])-1)</f>
        <v>Kavya</v>
      </c>
      <c r="X1111" t="str">
        <f>RIGHT(Table1[[#This Row],[Employee Name]],LEN(Table1[[#This Row],[Employee Name]])-FIND(" ",Table1[[#This Row],[Employee Name]]))</f>
        <v>Nair</v>
      </c>
      <c r="Y1111" t="str">
        <f>Table1[[#This Row],[Department]]&amp;"-"&amp;Table1[[#This Row],[Employee ID]]</f>
        <v>Marketing-E01317</v>
      </c>
      <c r="Z1111" t="str">
        <f>LEFT(Table1[[#This Row],[Department]],3)</f>
        <v>Mar</v>
      </c>
      <c r="AA1111" t="str">
        <f>_xlfn.XLOOKUP(Table1[[#This Row],[Manager ID]],MANAGERS!A:A,MANAGERS!B:B)</f>
        <v>Manager_9</v>
      </c>
      <c r="AB1111" t="str" cm="1">
        <f t="array" ref="AB1111">_xlfn.XLOOKUP(Table1[[#This Row],[Manager ID]],Table2[[#All],[Manager ID]],Table2[[#All],[Department Head]])</f>
        <v>Sales</v>
      </c>
      <c r="AC1111" s="2">
        <f>_xlfn.XLOOKUP(Table1[[#This Row],[City]],L:L,O:O)</f>
        <v>0.24030340748661314</v>
      </c>
      <c r="AD1111" t="str" cm="1">
        <f t="array" ref="AD1111">_xlfn.IFS(Table1[[#This Row],[Performance Score]]&gt;=90,"Excellent",Table1[[#This Row],[Performance Score]]&gt;=75,"Good",Table1[[#This Row],[Performance Score]]&gt;=60,"Average",Table1[[#This Row],[Performance Score]]&lt;=60,"Need Improvement")</f>
        <v>Good</v>
      </c>
      <c r="AE1111" t="str">
        <f>IF(AND(Table1[[#This Row],[Attendance %]]&gt;=80,(Table1[[#This Row],[Performance Score]]&gt;=80)),"Eligible","Not Eligible")</f>
        <v>Eligible</v>
      </c>
      <c r="AF1111" t="str">
        <f>IF(Table1[[#This Row],[Performance Score]]&gt;=80,"High Performer","Low Performer")</f>
        <v>High Performer</v>
      </c>
      <c r="AG1111" t="str" cm="1">
        <f t="array" aca="1" ref="AG1111" ca="1">_xlfn.IFS(Table1[[#This Row],[Experience]]&lt;=3,"Junior",Table1[[#This Row],[Experience]]&lt;=7,"Mid Level",Table1[[#This Row],[Experience]]&gt;=7,"Senior")</f>
        <v>Junior</v>
      </c>
      <c r="AH1111" t="str">
        <f>IF(Table1[[#This Row],[Attendance %]]&gt;75,"OK","Below 75")</f>
        <v>OK</v>
      </c>
      <c r="AI1111" t="b">
        <f>ISBLANK(Table1[[#This Row],[Employee ID]])</f>
        <v>0</v>
      </c>
      <c r="AJ1111" t="b">
        <f>ISNUMBER(Table1[[#This Row],[Total Salary  ]])</f>
        <v>1</v>
      </c>
      <c r="AK1111" t="str">
        <f>IFERROR(_xlfn.XLOOKUP(Table1[[#This Row],[Manager ID]],MANAGERS!A:A,MANAGERS!B:B),"Not Found")</f>
        <v>Manager_9</v>
      </c>
    </row>
    <row r="1112" spans="1:37" x14ac:dyDescent="0.2">
      <c r="A1112" t="s">
        <v>404</v>
      </c>
      <c r="B1112" t="s">
        <v>95</v>
      </c>
      <c r="C1112" t="s">
        <v>15</v>
      </c>
      <c r="D1112" t="s">
        <v>33</v>
      </c>
      <c r="E1112" t="s">
        <v>30</v>
      </c>
      <c r="F1112" s="1">
        <v>44048</v>
      </c>
      <c r="G1112" s="1">
        <v>35971</v>
      </c>
      <c r="H1112">
        <v>97179</v>
      </c>
      <c r="I1112">
        <v>20696</v>
      </c>
      <c r="J1112">
        <v>63</v>
      </c>
      <c r="K1112">
        <v>45</v>
      </c>
      <c r="L1112" t="s">
        <v>31</v>
      </c>
      <c r="M1112">
        <v>113</v>
      </c>
      <c r="N1112">
        <f>Table1[[#This Row],[Basic Salary]]+Table1[[#This Row],[Bonus]]</f>
        <v>117875</v>
      </c>
      <c r="O1112" s="2">
        <f>Table1[[#This Row],[Bonus]]/Table1[[#This Row],[Basic Salary]]</f>
        <v>0.21296782226612745</v>
      </c>
      <c r="P1112">
        <f ca="1">DATEDIF(Table1[[#This Row],[Date of Birth]],TODAY(),"Y")</f>
        <v>28</v>
      </c>
      <c r="Q1112">
        <f ca="1">DATEDIF(Table1[[#This Row],[Joining Date]],TODAY(),"Y")</f>
        <v>6</v>
      </c>
      <c r="R1112" t="str">
        <f ca="1">IF(YEAR(Table1[[#This Row],[Joining Date]])=YEAR(TODAY()),"Yes","No")</f>
        <v>No</v>
      </c>
      <c r="S1112" t="str">
        <f ca="1">IF(Table1[[#This Row],[Experience]]&gt;5,"Yes","No")</f>
        <v>Yes</v>
      </c>
      <c r="T1112" t="str">
        <f>TEXT(Table1[[#This Row],[Joining Date]],"mmmm")</f>
        <v>August</v>
      </c>
      <c r="U1112" t="str">
        <f>TEXT(Table1[[#This Row],[Joining Date]],"yyyy")</f>
        <v>2020</v>
      </c>
      <c r="V1112" s="5">
        <f ca="1">TODAY()-Table1[[#This Row],[Joining Date]]</f>
        <v>2191</v>
      </c>
      <c r="W1112" t="str">
        <f>LEFT(Table1[[#This Row],[Employee Name]],FIND(" ",Table1[[#This Row],[Employee Name]])-1)</f>
        <v>Ajay</v>
      </c>
      <c r="X1112" t="str">
        <f>RIGHT(Table1[[#This Row],[Employee Name]],LEN(Table1[[#This Row],[Employee Name]])-FIND(" ",Table1[[#This Row],[Employee Name]]))</f>
        <v>Singh</v>
      </c>
      <c r="Y1112" t="str">
        <f>Table1[[#This Row],[Department]]&amp;"-"&amp;Table1[[#This Row],[Employee ID]]</f>
        <v>Marketing-E00348</v>
      </c>
      <c r="Z1112" t="str">
        <f>LEFT(Table1[[#This Row],[Department]],3)</f>
        <v>Mar</v>
      </c>
      <c r="AA1112" t="str">
        <f>_xlfn.XLOOKUP(Table1[[#This Row],[Manager ID]],MANAGERS!A:A,MANAGERS!B:B)</f>
        <v>Manager_13</v>
      </c>
      <c r="AB1112" t="str" cm="1">
        <f t="array" ref="AB1112">_xlfn.XLOOKUP(Table1[[#This Row],[Manager ID]],Table2[[#All],[Manager ID]],Table2[[#All],[Department Head]])</f>
        <v>HR</v>
      </c>
      <c r="AC1112" s="2">
        <f>_xlfn.XLOOKUP(Table1[[#This Row],[City]],L:L,O:O)</f>
        <v>0.241864189087755</v>
      </c>
      <c r="AD1112" t="str" cm="1">
        <f t="array" ref="AD1112">_xlfn.IFS(Table1[[#This Row],[Performance Score]]&gt;=90,"Excellent",Table1[[#This Row],[Performance Score]]&gt;=75,"Good",Table1[[#This Row],[Performance Score]]&gt;=60,"Average",Table1[[#This Row],[Performance Score]]&lt;=60,"Need Improvement")</f>
        <v>Need Improvement</v>
      </c>
      <c r="AE1112" t="str">
        <f>IF(AND(Table1[[#This Row],[Attendance %]]&gt;=80,(Table1[[#This Row],[Performance Score]]&gt;=80)),"Eligible","Not Eligible")</f>
        <v>Not Eligible</v>
      </c>
      <c r="AF1112" t="str">
        <f>IF(Table1[[#This Row],[Performance Score]]&gt;=80,"High Performer","Low Performer")</f>
        <v>Low Performer</v>
      </c>
      <c r="AG1112" t="str" cm="1">
        <f t="array" aca="1" ref="AG1112" ca="1">_xlfn.IFS(Table1[[#This Row],[Experience]]&lt;=3,"Junior",Table1[[#This Row],[Experience]]&lt;=7,"Mid Level",Table1[[#This Row],[Experience]]&gt;=7,"Senior")</f>
        <v>Mid Level</v>
      </c>
      <c r="AH1112" t="str">
        <f>IF(Table1[[#This Row],[Attendance %]]&gt;75,"OK","Below 75")</f>
        <v>Below 75</v>
      </c>
      <c r="AI1112" t="b">
        <f>ISBLANK(Table1[[#This Row],[Employee ID]])</f>
        <v>0</v>
      </c>
      <c r="AJ1112" t="b">
        <f>ISNUMBER(Table1[[#This Row],[Total Salary  ]])</f>
        <v>1</v>
      </c>
      <c r="AK1112" t="str">
        <f>IFERROR(_xlfn.XLOOKUP(Table1[[#This Row],[Manager ID]],MANAGERS!A:A,MANAGERS!B:B),"Not Found")</f>
        <v>Manager_13</v>
      </c>
    </row>
    <row r="1113" spans="1:37" x14ac:dyDescent="0.2">
      <c r="A1113" t="s">
        <v>4558</v>
      </c>
      <c r="B1113" t="s">
        <v>87</v>
      </c>
      <c r="C1113" t="s">
        <v>21</v>
      </c>
      <c r="D1113" t="s">
        <v>16</v>
      </c>
      <c r="E1113" t="s">
        <v>51</v>
      </c>
      <c r="F1113" s="1">
        <v>43963</v>
      </c>
      <c r="G1113" s="1">
        <v>39732</v>
      </c>
      <c r="H1113">
        <v>98881</v>
      </c>
      <c r="I1113">
        <v>18994</v>
      </c>
      <c r="J1113">
        <v>70</v>
      </c>
      <c r="K1113">
        <v>78</v>
      </c>
      <c r="L1113" t="s">
        <v>53</v>
      </c>
      <c r="M1113">
        <v>109</v>
      </c>
      <c r="N1113">
        <f>Table1[[#This Row],[Basic Salary]]+Table1[[#This Row],[Bonus]]</f>
        <v>117875</v>
      </c>
      <c r="O1113" s="2">
        <f>Table1[[#This Row],[Bonus]]/Table1[[#This Row],[Basic Salary]]</f>
        <v>0.19208948129569886</v>
      </c>
      <c r="P1113">
        <f ca="1">DATEDIF(Table1[[#This Row],[Date of Birth]],TODAY(),"Y")</f>
        <v>17</v>
      </c>
      <c r="Q1113">
        <f ca="1">DATEDIF(Table1[[#This Row],[Joining Date]],TODAY(),"Y")</f>
        <v>6</v>
      </c>
      <c r="R1113" t="str">
        <f ca="1">IF(YEAR(Table1[[#This Row],[Joining Date]])=YEAR(TODAY()),"Yes","No")</f>
        <v>No</v>
      </c>
      <c r="S1113" t="str">
        <f ca="1">IF(Table1[[#This Row],[Experience]]&gt;5,"Yes","No")</f>
        <v>Yes</v>
      </c>
      <c r="T1113" t="str">
        <f>TEXT(Table1[[#This Row],[Joining Date]],"mmmm")</f>
        <v>May</v>
      </c>
      <c r="U1113" t="str">
        <f>TEXT(Table1[[#This Row],[Joining Date]],"yyyy")</f>
        <v>2020</v>
      </c>
      <c r="V1113" s="5">
        <f ca="1">TODAY()-Table1[[#This Row],[Joining Date]]</f>
        <v>2276</v>
      </c>
      <c r="W1113" t="str">
        <f>LEFT(Table1[[#This Row],[Employee Name]],FIND(" ",Table1[[#This Row],[Employee Name]])-1)</f>
        <v>Arjun</v>
      </c>
      <c r="X1113" t="str">
        <f>RIGHT(Table1[[#This Row],[Employee Name]],LEN(Table1[[#This Row],[Employee Name]])-FIND(" ",Table1[[#This Row],[Employee Name]]))</f>
        <v>Mehta</v>
      </c>
      <c r="Y1113" t="str">
        <f>Table1[[#This Row],[Department]]&amp;"-"&amp;Table1[[#This Row],[Employee ID]]</f>
        <v>HR-E04502</v>
      </c>
      <c r="Z1113" t="str">
        <f>LEFT(Table1[[#This Row],[Department]],3)</f>
        <v>HR</v>
      </c>
      <c r="AA1113" t="str">
        <f>_xlfn.XLOOKUP(Table1[[#This Row],[Manager ID]],MANAGERS!A:A,MANAGERS!B:B)</f>
        <v>Manager_9</v>
      </c>
      <c r="AB1113" t="str" cm="1">
        <f t="array" ref="AB1113">_xlfn.XLOOKUP(Table1[[#This Row],[Manager ID]],Table2[[#All],[Manager ID]],Table2[[#All],[Department Head]])</f>
        <v>Sales</v>
      </c>
      <c r="AC1113" s="2">
        <f>_xlfn.XLOOKUP(Table1[[#This Row],[City]],L:L,O:O)</f>
        <v>0.23685887225230964</v>
      </c>
      <c r="AD1113" t="str" cm="1">
        <f t="array" ref="AD1113">_xlfn.IFS(Table1[[#This Row],[Performance Score]]&gt;=90,"Excellent",Table1[[#This Row],[Performance Score]]&gt;=75,"Good",Table1[[#This Row],[Performance Score]]&gt;=60,"Average",Table1[[#This Row],[Performance Score]]&lt;=60,"Need Improvement")</f>
        <v>Good</v>
      </c>
      <c r="AE1113" t="str">
        <f>IF(AND(Table1[[#This Row],[Attendance %]]&gt;=80,(Table1[[#This Row],[Performance Score]]&gt;=80)),"Eligible","Not Eligible")</f>
        <v>Not Eligible</v>
      </c>
      <c r="AF1113" t="str">
        <f>IF(Table1[[#This Row],[Performance Score]]&gt;=80,"High Performer","Low Performer")</f>
        <v>Low Performer</v>
      </c>
      <c r="AG1113" t="str" cm="1">
        <f t="array" aca="1" ref="AG1113" ca="1">_xlfn.IFS(Table1[[#This Row],[Experience]]&lt;=3,"Junior",Table1[[#This Row],[Experience]]&lt;=7,"Mid Level",Table1[[#This Row],[Experience]]&gt;=7,"Senior")</f>
        <v>Mid Level</v>
      </c>
      <c r="AH1113" t="str">
        <f>IF(Table1[[#This Row],[Attendance %]]&gt;75,"OK","Below 75")</f>
        <v>Below 75</v>
      </c>
      <c r="AI1113" t="b">
        <f>ISBLANK(Table1[[#This Row],[Employee ID]])</f>
        <v>0</v>
      </c>
      <c r="AJ1113" t="b">
        <f>ISNUMBER(Table1[[#This Row],[Total Salary  ]])</f>
        <v>1</v>
      </c>
      <c r="AK1113" t="str">
        <f>IFERROR(_xlfn.XLOOKUP(Table1[[#This Row],[Manager ID]],MANAGERS!A:A,MANAGERS!B:B),"Not Found")</f>
        <v>Manager_9</v>
      </c>
    </row>
    <row r="1114" spans="1:37" x14ac:dyDescent="0.2">
      <c r="A1114" t="s">
        <v>2986</v>
      </c>
      <c r="B1114" t="s">
        <v>42</v>
      </c>
      <c r="C1114" t="s">
        <v>21</v>
      </c>
      <c r="D1114" t="s">
        <v>33</v>
      </c>
      <c r="E1114" t="s">
        <v>51</v>
      </c>
      <c r="F1114" s="1">
        <v>45874</v>
      </c>
      <c r="G1114" s="1">
        <v>36249</v>
      </c>
      <c r="H1114">
        <v>107572</v>
      </c>
      <c r="I1114">
        <v>10243</v>
      </c>
      <c r="J1114">
        <v>86</v>
      </c>
      <c r="K1114">
        <v>93</v>
      </c>
      <c r="L1114" t="s">
        <v>27</v>
      </c>
      <c r="M1114">
        <v>107</v>
      </c>
      <c r="N1114">
        <f>Table1[[#This Row],[Basic Salary]]+Table1[[#This Row],[Bonus]]</f>
        <v>117815</v>
      </c>
      <c r="O1114" s="2">
        <f>Table1[[#This Row],[Bonus]]/Table1[[#This Row],[Basic Salary]]</f>
        <v>9.5219945710779755E-2</v>
      </c>
      <c r="P1114">
        <f ca="1">DATEDIF(Table1[[#This Row],[Date of Birth]],TODAY(),"Y")</f>
        <v>27</v>
      </c>
      <c r="Q1114">
        <f ca="1">DATEDIF(Table1[[#This Row],[Joining Date]],TODAY(),"Y")</f>
        <v>1</v>
      </c>
      <c r="R1114" t="str">
        <f ca="1">IF(YEAR(Table1[[#This Row],[Joining Date]])=YEAR(TODAY()),"Yes","No")</f>
        <v>No</v>
      </c>
      <c r="S1114" t="str">
        <f ca="1">IF(Table1[[#This Row],[Experience]]&gt;5,"Yes","No")</f>
        <v>No</v>
      </c>
      <c r="T1114" t="str">
        <f>TEXT(Table1[[#This Row],[Joining Date]],"mmmm")</f>
        <v>August</v>
      </c>
      <c r="U1114" t="str">
        <f>TEXT(Table1[[#This Row],[Joining Date]],"yyyy")</f>
        <v>2025</v>
      </c>
      <c r="V1114" s="5">
        <f ca="1">TODAY()-Table1[[#This Row],[Joining Date]]</f>
        <v>365</v>
      </c>
      <c r="W1114" t="str">
        <f>LEFT(Table1[[#This Row],[Employee Name]],FIND(" ",Table1[[#This Row],[Employee Name]])-1)</f>
        <v>Krishna</v>
      </c>
      <c r="X1114" t="str">
        <f>RIGHT(Table1[[#This Row],[Employee Name]],LEN(Table1[[#This Row],[Employee Name]])-FIND(" ",Table1[[#This Row],[Employee Name]]))</f>
        <v>Chaitanya</v>
      </c>
      <c r="Y1114" t="str">
        <f>Table1[[#This Row],[Department]]&amp;"-"&amp;Table1[[#This Row],[Employee ID]]</f>
        <v>Marketing-E02930</v>
      </c>
      <c r="Z1114" t="str">
        <f>LEFT(Table1[[#This Row],[Department]],3)</f>
        <v>Mar</v>
      </c>
      <c r="AA1114" t="str">
        <f>_xlfn.XLOOKUP(Table1[[#This Row],[Manager ID]],MANAGERS!A:A,MANAGERS!B:B)</f>
        <v>Manager_7</v>
      </c>
      <c r="AB1114" t="str" cm="1">
        <f t="array" ref="AB1114">_xlfn.XLOOKUP(Table1[[#This Row],[Manager ID]],Table2[[#All],[Manager ID]],Table2[[#All],[Department Head]])</f>
        <v>Operations</v>
      </c>
      <c r="AC1114" s="2">
        <f>_xlfn.XLOOKUP(Table1[[#This Row],[City]],L:L,O:O)</f>
        <v>0.23674293405114402</v>
      </c>
      <c r="AD1114" t="str" cm="1">
        <f t="array" ref="AD1114">_xlfn.IFS(Table1[[#This Row],[Performance Score]]&gt;=90,"Excellent",Table1[[#This Row],[Performance Score]]&gt;=75,"Good",Table1[[#This Row],[Performance Score]]&gt;=60,"Average",Table1[[#This Row],[Performance Score]]&lt;=60,"Need Improvement")</f>
        <v>Excellent</v>
      </c>
      <c r="AE1114" t="str">
        <f>IF(AND(Table1[[#This Row],[Attendance %]]&gt;=80,(Table1[[#This Row],[Performance Score]]&gt;=80)),"Eligible","Not Eligible")</f>
        <v>Eligible</v>
      </c>
      <c r="AF1114" t="str">
        <f>IF(Table1[[#This Row],[Performance Score]]&gt;=80,"High Performer","Low Performer")</f>
        <v>High Performer</v>
      </c>
      <c r="AG1114" t="str" cm="1">
        <f t="array" aca="1" ref="AG1114" ca="1">_xlfn.IFS(Table1[[#This Row],[Experience]]&lt;=3,"Junior",Table1[[#This Row],[Experience]]&lt;=7,"Mid Level",Table1[[#This Row],[Experience]]&gt;=7,"Senior")</f>
        <v>Junior</v>
      </c>
      <c r="AH1114" t="str">
        <f>IF(Table1[[#This Row],[Attendance %]]&gt;75,"OK","Below 75")</f>
        <v>OK</v>
      </c>
      <c r="AI1114" t="b">
        <f>ISBLANK(Table1[[#This Row],[Employee ID]])</f>
        <v>0</v>
      </c>
      <c r="AJ1114" t="b">
        <f>ISNUMBER(Table1[[#This Row],[Total Salary  ]])</f>
        <v>1</v>
      </c>
      <c r="AK1114" t="str">
        <f>IFERROR(_xlfn.XLOOKUP(Table1[[#This Row],[Manager ID]],MANAGERS!A:A,MANAGERS!B:B),"Not Found")</f>
        <v>Manager_7</v>
      </c>
    </row>
    <row r="1115" spans="1:37" x14ac:dyDescent="0.2">
      <c r="A1115" t="s">
        <v>235</v>
      </c>
      <c r="B1115" t="s">
        <v>39</v>
      </c>
      <c r="C1115" t="s">
        <v>21</v>
      </c>
      <c r="D1115" t="s">
        <v>40</v>
      </c>
      <c r="E1115" t="s">
        <v>30</v>
      </c>
      <c r="F1115" s="1">
        <v>45993</v>
      </c>
      <c r="G1115" s="1">
        <v>32281</v>
      </c>
      <c r="H1115">
        <v>90038</v>
      </c>
      <c r="I1115">
        <v>27677</v>
      </c>
      <c r="J1115">
        <v>91</v>
      </c>
      <c r="K1115">
        <v>63</v>
      </c>
      <c r="L1115" t="s">
        <v>34</v>
      </c>
      <c r="M1115">
        <v>117</v>
      </c>
      <c r="N1115">
        <f>Table1[[#This Row],[Basic Salary]]+Table1[[#This Row],[Bonus]]</f>
        <v>117715</v>
      </c>
      <c r="O1115" s="2">
        <f>Table1[[#This Row],[Bonus]]/Table1[[#This Row],[Basic Salary]]</f>
        <v>0.30739243430551544</v>
      </c>
      <c r="P1115">
        <f ca="1">DATEDIF(Table1[[#This Row],[Date of Birth]],TODAY(),"Y")</f>
        <v>38</v>
      </c>
      <c r="Q1115">
        <f ca="1">DATEDIF(Table1[[#This Row],[Joining Date]],TODAY(),"Y")</f>
        <v>0</v>
      </c>
      <c r="R1115" t="str">
        <f ca="1">IF(YEAR(Table1[[#This Row],[Joining Date]])=YEAR(TODAY()),"Yes","No")</f>
        <v>No</v>
      </c>
      <c r="S1115" t="str">
        <f ca="1">IF(Table1[[#This Row],[Experience]]&gt;5,"Yes","No")</f>
        <v>No</v>
      </c>
      <c r="T1115" t="str">
        <f>TEXT(Table1[[#This Row],[Joining Date]],"mmmm")</f>
        <v>December</v>
      </c>
      <c r="U1115" t="str">
        <f>TEXT(Table1[[#This Row],[Joining Date]],"yyyy")</f>
        <v>2025</v>
      </c>
      <c r="V1115" s="5">
        <f ca="1">TODAY()-Table1[[#This Row],[Joining Date]]</f>
        <v>246</v>
      </c>
      <c r="W1115" t="str">
        <f>LEFT(Table1[[#This Row],[Employee Name]],FIND(" ",Table1[[#This Row],[Employee Name]])-1)</f>
        <v>Karan</v>
      </c>
      <c r="X1115" t="str">
        <f>RIGHT(Table1[[#This Row],[Employee Name]],LEN(Table1[[#This Row],[Employee Name]])-FIND(" ",Table1[[#This Row],[Employee Name]]))</f>
        <v>Malhotra</v>
      </c>
      <c r="Y1115" t="str">
        <f>Table1[[#This Row],[Department]]&amp;"-"&amp;Table1[[#This Row],[Employee ID]]</f>
        <v>IT-E00179</v>
      </c>
      <c r="Z1115" t="str">
        <f>LEFT(Table1[[#This Row],[Department]],3)</f>
        <v>IT</v>
      </c>
      <c r="AA1115" t="str">
        <f>_xlfn.XLOOKUP(Table1[[#This Row],[Manager ID]],MANAGERS!A:A,MANAGERS!B:B)</f>
        <v>Manager_17</v>
      </c>
      <c r="AB1115" t="str" cm="1">
        <f t="array" ref="AB1115">_xlfn.XLOOKUP(Table1[[#This Row],[Manager ID]],Table2[[#All],[Manager ID]],Table2[[#All],[Department Head]])</f>
        <v>Finance</v>
      </c>
      <c r="AC1115" s="2">
        <f>_xlfn.XLOOKUP(Table1[[#This Row],[City]],L:L,O:O)</f>
        <v>0.24030340748661314</v>
      </c>
      <c r="AD1115" t="str" cm="1">
        <f t="array" ref="AD1115">_xlfn.IFS(Table1[[#This Row],[Performance Score]]&gt;=90,"Excellent",Table1[[#This Row],[Performance Score]]&gt;=75,"Good",Table1[[#This Row],[Performance Score]]&gt;=60,"Average",Table1[[#This Row],[Performance Score]]&lt;=60,"Need Improvement")</f>
        <v>Average</v>
      </c>
      <c r="AE1115" t="str">
        <f>IF(AND(Table1[[#This Row],[Attendance %]]&gt;=80,(Table1[[#This Row],[Performance Score]]&gt;=80)),"Eligible","Not Eligible")</f>
        <v>Not Eligible</v>
      </c>
      <c r="AF1115" t="str">
        <f>IF(Table1[[#This Row],[Performance Score]]&gt;=80,"High Performer","Low Performer")</f>
        <v>Low Performer</v>
      </c>
      <c r="AG1115" t="str" cm="1">
        <f t="array" aca="1" ref="AG1115" ca="1">_xlfn.IFS(Table1[[#This Row],[Experience]]&lt;=3,"Junior",Table1[[#This Row],[Experience]]&lt;=7,"Mid Level",Table1[[#This Row],[Experience]]&gt;=7,"Senior")</f>
        <v>Junior</v>
      </c>
      <c r="AH1115" t="str">
        <f>IF(Table1[[#This Row],[Attendance %]]&gt;75,"OK","Below 75")</f>
        <v>OK</v>
      </c>
      <c r="AI1115" t="b">
        <f>ISBLANK(Table1[[#This Row],[Employee ID]])</f>
        <v>0</v>
      </c>
      <c r="AJ1115" t="b">
        <f>ISNUMBER(Table1[[#This Row],[Total Salary  ]])</f>
        <v>1</v>
      </c>
      <c r="AK1115" t="str">
        <f>IFERROR(_xlfn.XLOOKUP(Table1[[#This Row],[Manager ID]],MANAGERS!A:A,MANAGERS!B:B),"Not Found")</f>
        <v>Manager_17</v>
      </c>
    </row>
    <row r="1116" spans="1:37" x14ac:dyDescent="0.2">
      <c r="A1116" t="s">
        <v>164</v>
      </c>
      <c r="B1116" t="s">
        <v>45</v>
      </c>
      <c r="C1116" t="s">
        <v>21</v>
      </c>
      <c r="D1116" t="s">
        <v>33</v>
      </c>
      <c r="E1116" t="s">
        <v>30</v>
      </c>
      <c r="F1116" s="1">
        <v>43887</v>
      </c>
      <c r="G1116" s="1">
        <v>33404</v>
      </c>
      <c r="H1116">
        <v>112404</v>
      </c>
      <c r="I1116">
        <v>5307</v>
      </c>
      <c r="J1116">
        <v>89</v>
      </c>
      <c r="K1116">
        <v>97</v>
      </c>
      <c r="L1116" t="s">
        <v>31</v>
      </c>
      <c r="M1116">
        <v>118</v>
      </c>
      <c r="N1116">
        <f>Table1[[#This Row],[Basic Salary]]+Table1[[#This Row],[Bonus]]</f>
        <v>117711</v>
      </c>
      <c r="O1116" s="2">
        <f>Table1[[#This Row],[Bonus]]/Table1[[#This Row],[Basic Salary]]</f>
        <v>4.7213622291021669E-2</v>
      </c>
      <c r="P1116">
        <f ca="1">DATEDIF(Table1[[#This Row],[Date of Birth]],TODAY(),"Y")</f>
        <v>35</v>
      </c>
      <c r="Q1116">
        <f ca="1">DATEDIF(Table1[[#This Row],[Joining Date]],TODAY(),"Y")</f>
        <v>6</v>
      </c>
      <c r="R1116" t="str">
        <f ca="1">IF(YEAR(Table1[[#This Row],[Joining Date]])=YEAR(TODAY()),"Yes","No")</f>
        <v>No</v>
      </c>
      <c r="S1116" t="str">
        <f ca="1">IF(Table1[[#This Row],[Experience]]&gt;5,"Yes","No")</f>
        <v>Yes</v>
      </c>
      <c r="T1116" t="str">
        <f>TEXT(Table1[[#This Row],[Joining Date]],"mmmm")</f>
        <v>February</v>
      </c>
      <c r="U1116" t="str">
        <f>TEXT(Table1[[#This Row],[Joining Date]],"yyyy")</f>
        <v>2020</v>
      </c>
      <c r="V1116" s="5">
        <f ca="1">TODAY()-Table1[[#This Row],[Joining Date]]</f>
        <v>2352</v>
      </c>
      <c r="W1116" t="str">
        <f>LEFT(Table1[[#This Row],[Employee Name]],FIND(" ",Table1[[#This Row],[Employee Name]])-1)</f>
        <v>Ananya</v>
      </c>
      <c r="X1116" t="str">
        <f>RIGHT(Table1[[#This Row],[Employee Name]],LEN(Table1[[#This Row],[Employee Name]])-FIND(" ",Table1[[#This Row],[Employee Name]]))</f>
        <v>Rao</v>
      </c>
      <c r="Y1116" t="str">
        <f>Table1[[#This Row],[Department]]&amp;"-"&amp;Table1[[#This Row],[Employee ID]]</f>
        <v>Marketing-E00108</v>
      </c>
      <c r="Z1116" t="str">
        <f>LEFT(Table1[[#This Row],[Department]],3)</f>
        <v>Mar</v>
      </c>
      <c r="AA1116" t="str">
        <f>_xlfn.XLOOKUP(Table1[[#This Row],[Manager ID]],MANAGERS!A:A,MANAGERS!B:B)</f>
        <v>Manager_18</v>
      </c>
      <c r="AB1116" t="str" cm="1">
        <f t="array" ref="AB1116">_xlfn.XLOOKUP(Table1[[#This Row],[Manager ID]],Table2[[#All],[Manager ID]],Table2[[#All],[Department Head]])</f>
        <v>Support</v>
      </c>
      <c r="AC1116" s="2">
        <f>_xlfn.XLOOKUP(Table1[[#This Row],[City]],L:L,O:O)</f>
        <v>0.241864189087755</v>
      </c>
      <c r="AD1116" t="str" cm="1">
        <f t="array" ref="AD1116">_xlfn.IFS(Table1[[#This Row],[Performance Score]]&gt;=90,"Excellent",Table1[[#This Row],[Performance Score]]&gt;=75,"Good",Table1[[#This Row],[Performance Score]]&gt;=60,"Average",Table1[[#This Row],[Performance Score]]&lt;=60,"Need Improvement")</f>
        <v>Excellent</v>
      </c>
      <c r="AE1116" t="str">
        <f>IF(AND(Table1[[#This Row],[Attendance %]]&gt;=80,(Table1[[#This Row],[Performance Score]]&gt;=80)),"Eligible","Not Eligible")</f>
        <v>Eligible</v>
      </c>
      <c r="AF1116" t="str">
        <f>IF(Table1[[#This Row],[Performance Score]]&gt;=80,"High Performer","Low Performer")</f>
        <v>High Performer</v>
      </c>
      <c r="AG1116" t="str" cm="1">
        <f t="array" aca="1" ref="AG1116" ca="1">_xlfn.IFS(Table1[[#This Row],[Experience]]&lt;=3,"Junior",Table1[[#This Row],[Experience]]&lt;=7,"Mid Level",Table1[[#This Row],[Experience]]&gt;=7,"Senior")</f>
        <v>Mid Level</v>
      </c>
      <c r="AH1116" t="str">
        <f>IF(Table1[[#This Row],[Attendance %]]&gt;75,"OK","Below 75")</f>
        <v>OK</v>
      </c>
      <c r="AI1116" t="b">
        <f>ISBLANK(Table1[[#This Row],[Employee ID]])</f>
        <v>0</v>
      </c>
      <c r="AJ1116" t="b">
        <f>ISNUMBER(Table1[[#This Row],[Total Salary  ]])</f>
        <v>1</v>
      </c>
      <c r="AK1116" t="str">
        <f>IFERROR(_xlfn.XLOOKUP(Table1[[#This Row],[Manager ID]],MANAGERS!A:A,MANAGERS!B:B),"Not Found")</f>
        <v>Manager_18</v>
      </c>
    </row>
    <row r="1117" spans="1:37" x14ac:dyDescent="0.2">
      <c r="A1117" t="s">
        <v>4420</v>
      </c>
      <c r="B1117" t="s">
        <v>20</v>
      </c>
      <c r="C1117" t="s">
        <v>15</v>
      </c>
      <c r="D1117" t="s">
        <v>81</v>
      </c>
      <c r="E1117" t="s">
        <v>51</v>
      </c>
      <c r="F1117" s="1">
        <v>45321</v>
      </c>
      <c r="G1117" s="1">
        <v>39090</v>
      </c>
      <c r="H1117">
        <v>89072</v>
      </c>
      <c r="I1117">
        <v>28586</v>
      </c>
      <c r="J1117">
        <v>79</v>
      </c>
      <c r="K1117">
        <v>69</v>
      </c>
      <c r="L1117" t="s">
        <v>31</v>
      </c>
      <c r="M1117">
        <v>109</v>
      </c>
      <c r="N1117">
        <f>Table1[[#This Row],[Basic Salary]]+Table1[[#This Row],[Bonus]]</f>
        <v>117658</v>
      </c>
      <c r="O1117" s="2">
        <f>Table1[[#This Row],[Bonus]]/Table1[[#This Row],[Basic Salary]]</f>
        <v>0.32093138135440991</v>
      </c>
      <c r="P1117">
        <f ca="1">DATEDIF(Table1[[#This Row],[Date of Birth]],TODAY(),"Y")</f>
        <v>19</v>
      </c>
      <c r="Q1117">
        <f ca="1">DATEDIF(Table1[[#This Row],[Joining Date]],TODAY(),"Y")</f>
        <v>2</v>
      </c>
      <c r="R1117" t="str">
        <f ca="1">IF(YEAR(Table1[[#This Row],[Joining Date]])=YEAR(TODAY()),"Yes","No")</f>
        <v>No</v>
      </c>
      <c r="S1117" t="str">
        <f ca="1">IF(Table1[[#This Row],[Experience]]&gt;5,"Yes","No")</f>
        <v>No</v>
      </c>
      <c r="T1117" t="str">
        <f>TEXT(Table1[[#This Row],[Joining Date]],"mmmm")</f>
        <v>January</v>
      </c>
      <c r="U1117" t="str">
        <f>TEXT(Table1[[#This Row],[Joining Date]],"yyyy")</f>
        <v>2024</v>
      </c>
      <c r="V1117" s="5">
        <f ca="1">TODAY()-Table1[[#This Row],[Joining Date]]</f>
        <v>918</v>
      </c>
      <c r="W1117" t="str">
        <f>LEFT(Table1[[#This Row],[Employee Name]],FIND(" ",Table1[[#This Row],[Employee Name]])-1)</f>
        <v>Rahul</v>
      </c>
      <c r="X1117" t="str">
        <f>RIGHT(Table1[[#This Row],[Employee Name]],LEN(Table1[[#This Row],[Employee Name]])-FIND(" ",Table1[[#This Row],[Employee Name]]))</f>
        <v>Verma</v>
      </c>
      <c r="Y1117" t="str">
        <f>Table1[[#This Row],[Department]]&amp;"-"&amp;Table1[[#This Row],[Employee ID]]</f>
        <v>Sales-E04364</v>
      </c>
      <c r="Z1117" t="str">
        <f>LEFT(Table1[[#This Row],[Department]],3)</f>
        <v>Sal</v>
      </c>
      <c r="AA1117" t="str">
        <f>_xlfn.XLOOKUP(Table1[[#This Row],[Manager ID]],MANAGERS!A:A,MANAGERS!B:B)</f>
        <v>Manager_9</v>
      </c>
      <c r="AB1117" t="str" cm="1">
        <f t="array" ref="AB1117">_xlfn.XLOOKUP(Table1[[#This Row],[Manager ID]],Table2[[#All],[Manager ID]],Table2[[#All],[Department Head]])</f>
        <v>Sales</v>
      </c>
      <c r="AC1117" s="2">
        <f>_xlfn.XLOOKUP(Table1[[#This Row],[City]],L:L,O:O)</f>
        <v>0.241864189087755</v>
      </c>
      <c r="AD1117" t="str" cm="1">
        <f t="array" ref="AD1117">_xlfn.IFS(Table1[[#This Row],[Performance Score]]&gt;=90,"Excellent",Table1[[#This Row],[Performance Score]]&gt;=75,"Good",Table1[[#This Row],[Performance Score]]&gt;=60,"Average",Table1[[#This Row],[Performance Score]]&lt;=60,"Need Improvement")</f>
        <v>Average</v>
      </c>
      <c r="AE1117" t="str">
        <f>IF(AND(Table1[[#This Row],[Attendance %]]&gt;=80,(Table1[[#This Row],[Performance Score]]&gt;=80)),"Eligible","Not Eligible")</f>
        <v>Not Eligible</v>
      </c>
      <c r="AF1117" t="str">
        <f>IF(Table1[[#This Row],[Performance Score]]&gt;=80,"High Performer","Low Performer")</f>
        <v>Low Performer</v>
      </c>
      <c r="AG1117" t="str" cm="1">
        <f t="array" aca="1" ref="AG1117" ca="1">_xlfn.IFS(Table1[[#This Row],[Experience]]&lt;=3,"Junior",Table1[[#This Row],[Experience]]&lt;=7,"Mid Level",Table1[[#This Row],[Experience]]&gt;=7,"Senior")</f>
        <v>Junior</v>
      </c>
      <c r="AH1117" t="str">
        <f>IF(Table1[[#This Row],[Attendance %]]&gt;75,"OK","Below 75")</f>
        <v>OK</v>
      </c>
      <c r="AI1117" t="b">
        <f>ISBLANK(Table1[[#This Row],[Employee ID]])</f>
        <v>0</v>
      </c>
      <c r="AJ1117" t="b">
        <f>ISNUMBER(Table1[[#This Row],[Total Salary  ]])</f>
        <v>1</v>
      </c>
      <c r="AK1117" t="str">
        <f>IFERROR(_xlfn.XLOOKUP(Table1[[#This Row],[Manager ID]],MANAGERS!A:A,MANAGERS!B:B),"Not Found")</f>
        <v>Manager_9</v>
      </c>
    </row>
    <row r="1118" spans="1:37" x14ac:dyDescent="0.2">
      <c r="A1118" t="s">
        <v>2046</v>
      </c>
      <c r="B1118" t="s">
        <v>69</v>
      </c>
      <c r="C1118" t="s">
        <v>15</v>
      </c>
      <c r="D1118" t="s">
        <v>46</v>
      </c>
      <c r="E1118" t="s">
        <v>65</v>
      </c>
      <c r="F1118" s="1">
        <v>45444</v>
      </c>
      <c r="G1118" s="1">
        <v>34569</v>
      </c>
      <c r="H1118">
        <v>106598</v>
      </c>
      <c r="I1118">
        <v>11052</v>
      </c>
      <c r="J1118">
        <v>85</v>
      </c>
      <c r="K1118">
        <v>80</v>
      </c>
      <c r="L1118" t="s">
        <v>27</v>
      </c>
      <c r="M1118">
        <v>109</v>
      </c>
      <c r="N1118">
        <f>Table1[[#This Row],[Basic Salary]]+Table1[[#This Row],[Bonus]]</f>
        <v>117650</v>
      </c>
      <c r="O1118" s="2">
        <f>Table1[[#This Row],[Bonus]]/Table1[[#This Row],[Basic Salary]]</f>
        <v>0.1036792435130115</v>
      </c>
      <c r="P1118">
        <f ca="1">DATEDIF(Table1[[#This Row],[Date of Birth]],TODAY(),"Y")</f>
        <v>31</v>
      </c>
      <c r="Q1118">
        <f ca="1">DATEDIF(Table1[[#This Row],[Joining Date]],TODAY(),"Y")</f>
        <v>2</v>
      </c>
      <c r="R1118" t="str">
        <f ca="1">IF(YEAR(Table1[[#This Row],[Joining Date]])=YEAR(TODAY()),"Yes","No")</f>
        <v>No</v>
      </c>
      <c r="S1118" t="str">
        <f ca="1">IF(Table1[[#This Row],[Experience]]&gt;5,"Yes","No")</f>
        <v>No</v>
      </c>
      <c r="T1118" t="str">
        <f>TEXT(Table1[[#This Row],[Joining Date]],"mmmm")</f>
        <v>June</v>
      </c>
      <c r="U1118" t="str">
        <f>TEXT(Table1[[#This Row],[Joining Date]],"yyyy")</f>
        <v>2024</v>
      </c>
      <c r="V1118" s="5">
        <f ca="1">TODAY()-Table1[[#This Row],[Joining Date]]</f>
        <v>795</v>
      </c>
      <c r="W1118" t="str">
        <f>LEFT(Table1[[#This Row],[Employee Name]],FIND(" ",Table1[[#This Row],[Employee Name]])-1)</f>
        <v>Neha</v>
      </c>
      <c r="X1118" t="str">
        <f>RIGHT(Table1[[#This Row],[Employee Name]],LEN(Table1[[#This Row],[Employee Name]])-FIND(" ",Table1[[#This Row],[Employee Name]]))</f>
        <v>Kulkarni</v>
      </c>
      <c r="Y1118" t="str">
        <f>Table1[[#This Row],[Department]]&amp;"-"&amp;Table1[[#This Row],[Employee ID]]</f>
        <v>Support-E01990</v>
      </c>
      <c r="Z1118" t="str">
        <f>LEFT(Table1[[#This Row],[Department]],3)</f>
        <v>Sup</v>
      </c>
      <c r="AA1118" t="str">
        <f>_xlfn.XLOOKUP(Table1[[#This Row],[Manager ID]],MANAGERS!A:A,MANAGERS!B:B)</f>
        <v>Manager_9</v>
      </c>
      <c r="AB1118" t="str" cm="1">
        <f t="array" ref="AB1118">_xlfn.XLOOKUP(Table1[[#This Row],[Manager ID]],Table2[[#All],[Manager ID]],Table2[[#All],[Department Head]])</f>
        <v>Sales</v>
      </c>
      <c r="AC1118" s="2">
        <f>_xlfn.XLOOKUP(Table1[[#This Row],[City]],L:L,O:O)</f>
        <v>0.23674293405114402</v>
      </c>
      <c r="AD1118" t="str" cm="1">
        <f t="array" ref="AD1118">_xlfn.IFS(Table1[[#This Row],[Performance Score]]&gt;=90,"Excellent",Table1[[#This Row],[Performance Score]]&gt;=75,"Good",Table1[[#This Row],[Performance Score]]&gt;=60,"Average",Table1[[#This Row],[Performance Score]]&lt;=60,"Need Improvement")</f>
        <v>Good</v>
      </c>
      <c r="AE1118" t="str">
        <f>IF(AND(Table1[[#This Row],[Attendance %]]&gt;=80,(Table1[[#This Row],[Performance Score]]&gt;=80)),"Eligible","Not Eligible")</f>
        <v>Eligible</v>
      </c>
      <c r="AF1118" t="str">
        <f>IF(Table1[[#This Row],[Performance Score]]&gt;=80,"High Performer","Low Performer")</f>
        <v>High Performer</v>
      </c>
      <c r="AG1118" t="str" cm="1">
        <f t="array" aca="1" ref="AG1118" ca="1">_xlfn.IFS(Table1[[#This Row],[Experience]]&lt;=3,"Junior",Table1[[#This Row],[Experience]]&lt;=7,"Mid Level",Table1[[#This Row],[Experience]]&gt;=7,"Senior")</f>
        <v>Junior</v>
      </c>
      <c r="AH1118" t="str">
        <f>IF(Table1[[#This Row],[Attendance %]]&gt;75,"OK","Below 75")</f>
        <v>OK</v>
      </c>
      <c r="AI1118" t="b">
        <f>ISBLANK(Table1[[#This Row],[Employee ID]])</f>
        <v>0</v>
      </c>
      <c r="AJ1118" t="b">
        <f>ISNUMBER(Table1[[#This Row],[Total Salary  ]])</f>
        <v>1</v>
      </c>
      <c r="AK1118" t="str">
        <f>IFERROR(_xlfn.XLOOKUP(Table1[[#This Row],[Manager ID]],MANAGERS!A:A,MANAGERS!B:B),"Not Found")</f>
        <v>Manager_9</v>
      </c>
    </row>
    <row r="1119" spans="1:37" x14ac:dyDescent="0.2">
      <c r="A1119" t="s">
        <v>4067</v>
      </c>
      <c r="B1119" t="s">
        <v>129</v>
      </c>
      <c r="C1119" t="s">
        <v>21</v>
      </c>
      <c r="D1119" t="s">
        <v>16</v>
      </c>
      <c r="E1119" t="s">
        <v>65</v>
      </c>
      <c r="F1119" s="1">
        <v>45870</v>
      </c>
      <c r="G1119" s="1">
        <v>31207</v>
      </c>
      <c r="H1119">
        <v>93478</v>
      </c>
      <c r="I1119">
        <v>24147</v>
      </c>
      <c r="J1119">
        <v>77</v>
      </c>
      <c r="K1119">
        <v>62</v>
      </c>
      <c r="L1119" t="s">
        <v>37</v>
      </c>
      <c r="M1119">
        <v>108</v>
      </c>
      <c r="N1119">
        <f>Table1[[#This Row],[Basic Salary]]+Table1[[#This Row],[Bonus]]</f>
        <v>117625</v>
      </c>
      <c r="O1119" s="2">
        <f>Table1[[#This Row],[Bonus]]/Table1[[#This Row],[Basic Salary]]</f>
        <v>0.25831746507199554</v>
      </c>
      <c r="P1119">
        <f ca="1">DATEDIF(Table1[[#This Row],[Date of Birth]],TODAY(),"Y")</f>
        <v>41</v>
      </c>
      <c r="Q1119">
        <f ca="1">DATEDIF(Table1[[#This Row],[Joining Date]],TODAY(),"Y")</f>
        <v>1</v>
      </c>
      <c r="R1119" t="str">
        <f ca="1">IF(YEAR(Table1[[#This Row],[Joining Date]])=YEAR(TODAY()),"Yes","No")</f>
        <v>No</v>
      </c>
      <c r="S1119" t="str">
        <f ca="1">IF(Table1[[#This Row],[Experience]]&gt;5,"Yes","No")</f>
        <v>No</v>
      </c>
      <c r="T1119" t="str">
        <f>TEXT(Table1[[#This Row],[Joining Date]],"mmmm")</f>
        <v>August</v>
      </c>
      <c r="U1119" t="str">
        <f>TEXT(Table1[[#This Row],[Joining Date]],"yyyy")</f>
        <v>2025</v>
      </c>
      <c r="V1119" s="5">
        <f ca="1">TODAY()-Table1[[#This Row],[Joining Date]]</f>
        <v>369</v>
      </c>
      <c r="W1119" t="str">
        <f>LEFT(Table1[[#This Row],[Employee Name]],FIND(" ",Table1[[#This Row],[Employee Name]])-1)</f>
        <v>Aarav</v>
      </c>
      <c r="X1119" t="str">
        <f>RIGHT(Table1[[#This Row],[Employee Name]],LEN(Table1[[#This Row],[Employee Name]])-FIND(" ",Table1[[#This Row],[Employee Name]]))</f>
        <v>Sharma</v>
      </c>
      <c r="Y1119" t="str">
        <f>Table1[[#This Row],[Department]]&amp;"-"&amp;Table1[[#This Row],[Employee ID]]</f>
        <v>HR-E04011</v>
      </c>
      <c r="Z1119" t="str">
        <f>LEFT(Table1[[#This Row],[Department]],3)</f>
        <v>HR</v>
      </c>
      <c r="AA1119" t="str">
        <f>_xlfn.XLOOKUP(Table1[[#This Row],[Manager ID]],MANAGERS!A:A,MANAGERS!B:B)</f>
        <v>Manager_8</v>
      </c>
      <c r="AB1119" t="str" cm="1">
        <f t="array" ref="AB1119">_xlfn.XLOOKUP(Table1[[#This Row],[Manager ID]],Table2[[#All],[Manager ID]],Table2[[#All],[Department Head]])</f>
        <v>Sales</v>
      </c>
      <c r="AC1119" s="2">
        <f>_xlfn.XLOOKUP(Table1[[#This Row],[City]],L:L,O:O)</f>
        <v>0.24036902712549932</v>
      </c>
      <c r="AD1119" t="str" cm="1">
        <f t="array" ref="AD1119">_xlfn.IFS(Table1[[#This Row],[Performance Score]]&gt;=90,"Excellent",Table1[[#This Row],[Performance Score]]&gt;=75,"Good",Table1[[#This Row],[Performance Score]]&gt;=60,"Average",Table1[[#This Row],[Performance Score]]&lt;=60,"Need Improvement")</f>
        <v>Average</v>
      </c>
      <c r="AE1119" t="str">
        <f>IF(AND(Table1[[#This Row],[Attendance %]]&gt;=80,(Table1[[#This Row],[Performance Score]]&gt;=80)),"Eligible","Not Eligible")</f>
        <v>Not Eligible</v>
      </c>
      <c r="AF1119" t="str">
        <f>IF(Table1[[#This Row],[Performance Score]]&gt;=80,"High Performer","Low Performer")</f>
        <v>Low Performer</v>
      </c>
      <c r="AG1119" t="str" cm="1">
        <f t="array" aca="1" ref="AG1119" ca="1">_xlfn.IFS(Table1[[#This Row],[Experience]]&lt;=3,"Junior",Table1[[#This Row],[Experience]]&lt;=7,"Mid Level",Table1[[#This Row],[Experience]]&gt;=7,"Senior")</f>
        <v>Junior</v>
      </c>
      <c r="AH1119" t="str">
        <f>IF(Table1[[#This Row],[Attendance %]]&gt;75,"OK","Below 75")</f>
        <v>OK</v>
      </c>
      <c r="AI1119" t="b">
        <f>ISBLANK(Table1[[#This Row],[Employee ID]])</f>
        <v>0</v>
      </c>
      <c r="AJ1119" t="b">
        <f>ISNUMBER(Table1[[#This Row],[Total Salary  ]])</f>
        <v>1</v>
      </c>
      <c r="AK1119" t="str">
        <f>IFERROR(_xlfn.XLOOKUP(Table1[[#This Row],[Manager ID]],MANAGERS!A:A,MANAGERS!B:B),"Not Found")</f>
        <v>Manager_8</v>
      </c>
    </row>
    <row r="1120" spans="1:37" x14ac:dyDescent="0.2">
      <c r="A1120" t="s">
        <v>3861</v>
      </c>
      <c r="B1120" t="s">
        <v>95</v>
      </c>
      <c r="C1120" t="s">
        <v>21</v>
      </c>
      <c r="D1120" t="s">
        <v>43</v>
      </c>
      <c r="E1120" t="s">
        <v>22</v>
      </c>
      <c r="F1120" s="1">
        <v>44802</v>
      </c>
      <c r="G1120" s="1">
        <v>40576</v>
      </c>
      <c r="H1120">
        <v>97045</v>
      </c>
      <c r="I1120">
        <v>20544</v>
      </c>
      <c r="J1120">
        <v>88</v>
      </c>
      <c r="K1120">
        <v>92</v>
      </c>
      <c r="L1120" t="s">
        <v>34</v>
      </c>
      <c r="M1120">
        <v>110</v>
      </c>
      <c r="N1120">
        <f>Table1[[#This Row],[Basic Salary]]+Table1[[#This Row],[Bonus]]</f>
        <v>117589</v>
      </c>
      <c r="O1120" s="2">
        <f>Table1[[#This Row],[Bonus]]/Table1[[#This Row],[Basic Salary]]</f>
        <v>0.21169560513163996</v>
      </c>
      <c r="P1120">
        <f ca="1">DATEDIF(Table1[[#This Row],[Date of Birth]],TODAY(),"Y")</f>
        <v>15</v>
      </c>
      <c r="Q1120">
        <f ca="1">DATEDIF(Table1[[#This Row],[Joining Date]],TODAY(),"Y")</f>
        <v>3</v>
      </c>
      <c r="R1120" t="str">
        <f ca="1">IF(YEAR(Table1[[#This Row],[Joining Date]])=YEAR(TODAY()),"Yes","No")</f>
        <v>No</v>
      </c>
      <c r="S1120" t="str">
        <f ca="1">IF(Table1[[#This Row],[Experience]]&gt;5,"Yes","No")</f>
        <v>No</v>
      </c>
      <c r="T1120" t="str">
        <f>TEXT(Table1[[#This Row],[Joining Date]],"mmmm")</f>
        <v>August</v>
      </c>
      <c r="U1120" t="str">
        <f>TEXT(Table1[[#This Row],[Joining Date]],"yyyy")</f>
        <v>2022</v>
      </c>
      <c r="V1120" s="5">
        <f ca="1">TODAY()-Table1[[#This Row],[Joining Date]]</f>
        <v>1437</v>
      </c>
      <c r="W1120" t="str">
        <f>LEFT(Table1[[#This Row],[Employee Name]],FIND(" ",Table1[[#This Row],[Employee Name]])-1)</f>
        <v>Ajay</v>
      </c>
      <c r="X1120" t="str">
        <f>RIGHT(Table1[[#This Row],[Employee Name]],LEN(Table1[[#This Row],[Employee Name]])-FIND(" ",Table1[[#This Row],[Employee Name]]))</f>
        <v>Singh</v>
      </c>
      <c r="Y1120" t="str">
        <f>Table1[[#This Row],[Department]]&amp;"-"&amp;Table1[[#This Row],[Employee ID]]</f>
        <v>Operations-E03805</v>
      </c>
      <c r="Z1120" t="str">
        <f>LEFT(Table1[[#This Row],[Department]],3)</f>
        <v>Ope</v>
      </c>
      <c r="AA1120" t="str">
        <f>_xlfn.XLOOKUP(Table1[[#This Row],[Manager ID]],MANAGERS!A:A,MANAGERS!B:B)</f>
        <v>Manager_10</v>
      </c>
      <c r="AB1120" t="str" cm="1">
        <f t="array" ref="AB1120">_xlfn.XLOOKUP(Table1[[#This Row],[Manager ID]],Table2[[#All],[Manager ID]],Table2[[#All],[Department Head]])</f>
        <v>HR</v>
      </c>
      <c r="AC1120" s="2">
        <f>_xlfn.XLOOKUP(Table1[[#This Row],[City]],L:L,O:O)</f>
        <v>0.24030340748661314</v>
      </c>
      <c r="AD1120" t="str" cm="1">
        <f t="array" ref="AD1120">_xlfn.IFS(Table1[[#This Row],[Performance Score]]&gt;=90,"Excellent",Table1[[#This Row],[Performance Score]]&gt;=75,"Good",Table1[[#This Row],[Performance Score]]&gt;=60,"Average",Table1[[#This Row],[Performance Score]]&lt;=60,"Need Improvement")</f>
        <v>Excellent</v>
      </c>
      <c r="AE1120" t="str">
        <f>IF(AND(Table1[[#This Row],[Attendance %]]&gt;=80,(Table1[[#This Row],[Performance Score]]&gt;=80)),"Eligible","Not Eligible")</f>
        <v>Eligible</v>
      </c>
      <c r="AF1120" t="str">
        <f>IF(Table1[[#This Row],[Performance Score]]&gt;=80,"High Performer","Low Performer")</f>
        <v>High Performer</v>
      </c>
      <c r="AG1120" t="str" cm="1">
        <f t="array" aca="1" ref="AG1120" ca="1">_xlfn.IFS(Table1[[#This Row],[Experience]]&lt;=3,"Junior",Table1[[#This Row],[Experience]]&lt;=7,"Mid Level",Table1[[#This Row],[Experience]]&gt;=7,"Senior")</f>
        <v>Junior</v>
      </c>
      <c r="AH1120" t="str">
        <f>IF(Table1[[#This Row],[Attendance %]]&gt;75,"OK","Below 75")</f>
        <v>OK</v>
      </c>
      <c r="AI1120" t="b">
        <f>ISBLANK(Table1[[#This Row],[Employee ID]])</f>
        <v>0</v>
      </c>
      <c r="AJ1120" t="b">
        <f>ISNUMBER(Table1[[#This Row],[Total Salary  ]])</f>
        <v>1</v>
      </c>
      <c r="AK1120" t="str">
        <f>IFERROR(_xlfn.XLOOKUP(Table1[[#This Row],[Manager ID]],MANAGERS!A:A,MANAGERS!B:B),"Not Found")</f>
        <v>Manager_10</v>
      </c>
    </row>
    <row r="1121" spans="1:37" x14ac:dyDescent="0.2">
      <c r="A1121" t="s">
        <v>3974</v>
      </c>
      <c r="B1121" t="s">
        <v>60</v>
      </c>
      <c r="C1121" t="s">
        <v>15</v>
      </c>
      <c r="D1121" t="s">
        <v>40</v>
      </c>
      <c r="E1121" t="s">
        <v>17</v>
      </c>
      <c r="F1121" s="1">
        <v>42790</v>
      </c>
      <c r="G1121" s="1">
        <v>40208</v>
      </c>
      <c r="H1121">
        <v>107124</v>
      </c>
      <c r="I1121">
        <v>10452</v>
      </c>
      <c r="J1121">
        <v>89</v>
      </c>
      <c r="K1121">
        <v>75</v>
      </c>
      <c r="L1121" t="s">
        <v>18</v>
      </c>
      <c r="M1121">
        <v>114</v>
      </c>
      <c r="N1121">
        <f>Table1[[#This Row],[Basic Salary]]+Table1[[#This Row],[Bonus]]</f>
        <v>117576</v>
      </c>
      <c r="O1121" s="2">
        <f>Table1[[#This Row],[Bonus]]/Table1[[#This Row],[Basic Salary]]</f>
        <v>9.7569172174302679E-2</v>
      </c>
      <c r="P1121">
        <f ca="1">DATEDIF(Table1[[#This Row],[Date of Birth]],TODAY(),"Y")</f>
        <v>16</v>
      </c>
      <c r="Q1121">
        <f ca="1">DATEDIF(Table1[[#This Row],[Joining Date]],TODAY(),"Y")</f>
        <v>9</v>
      </c>
      <c r="R1121" t="str">
        <f ca="1">IF(YEAR(Table1[[#This Row],[Joining Date]])=YEAR(TODAY()),"Yes","No")</f>
        <v>No</v>
      </c>
      <c r="S1121" t="str">
        <f ca="1">IF(Table1[[#This Row],[Experience]]&gt;5,"Yes","No")</f>
        <v>Yes</v>
      </c>
      <c r="T1121" t="str">
        <f>TEXT(Table1[[#This Row],[Joining Date]],"mmmm")</f>
        <v>February</v>
      </c>
      <c r="U1121" t="str">
        <f>TEXT(Table1[[#This Row],[Joining Date]],"yyyy")</f>
        <v>2017</v>
      </c>
      <c r="V1121" s="5">
        <f ca="1">TODAY()-Table1[[#This Row],[Joining Date]]</f>
        <v>3449</v>
      </c>
      <c r="W1121" t="str">
        <f>LEFT(Table1[[#This Row],[Employee Name]],FIND(" ",Table1[[#This Row],[Employee Name]])-1)</f>
        <v>Gayathri</v>
      </c>
      <c r="X1121" t="str">
        <f>RIGHT(Table1[[#This Row],[Employee Name]],LEN(Table1[[#This Row],[Employee Name]])-FIND(" ",Table1[[#This Row],[Employee Name]]))</f>
        <v>Iyer</v>
      </c>
      <c r="Y1121" t="str">
        <f>Table1[[#This Row],[Department]]&amp;"-"&amp;Table1[[#This Row],[Employee ID]]</f>
        <v>IT-E03918</v>
      </c>
      <c r="Z1121" t="str">
        <f>LEFT(Table1[[#This Row],[Department]],3)</f>
        <v>IT</v>
      </c>
      <c r="AA1121" t="str">
        <f>_xlfn.XLOOKUP(Table1[[#This Row],[Manager ID]],MANAGERS!A:A,MANAGERS!B:B)</f>
        <v>Manager_14</v>
      </c>
      <c r="AB1121" t="str" cm="1">
        <f t="array" ref="AB1121">_xlfn.XLOOKUP(Table1[[#This Row],[Manager ID]],Table2[[#All],[Manager ID]],Table2[[#All],[Department Head]])</f>
        <v>Marketing</v>
      </c>
      <c r="AC1121" s="2">
        <f>_xlfn.XLOOKUP(Table1[[#This Row],[City]],L:L,O:O)</f>
        <v>0.21356479274849693</v>
      </c>
      <c r="AD1121" t="str" cm="1">
        <f t="array" ref="AD1121">_xlfn.IFS(Table1[[#This Row],[Performance Score]]&gt;=90,"Excellent",Table1[[#This Row],[Performance Score]]&gt;=75,"Good",Table1[[#This Row],[Performance Score]]&gt;=60,"Average",Table1[[#This Row],[Performance Score]]&lt;=60,"Need Improvement")</f>
        <v>Good</v>
      </c>
      <c r="AE1121" t="str">
        <f>IF(AND(Table1[[#This Row],[Attendance %]]&gt;=80,(Table1[[#This Row],[Performance Score]]&gt;=80)),"Eligible","Not Eligible")</f>
        <v>Not Eligible</v>
      </c>
      <c r="AF1121" t="str">
        <f>IF(Table1[[#This Row],[Performance Score]]&gt;=80,"High Performer","Low Performer")</f>
        <v>Low Performer</v>
      </c>
      <c r="AG1121" t="str" cm="1">
        <f t="array" aca="1" ref="AG1121" ca="1">_xlfn.IFS(Table1[[#This Row],[Experience]]&lt;=3,"Junior",Table1[[#This Row],[Experience]]&lt;=7,"Mid Level",Table1[[#This Row],[Experience]]&gt;=7,"Senior")</f>
        <v>Senior</v>
      </c>
      <c r="AH1121" t="str">
        <f>IF(Table1[[#This Row],[Attendance %]]&gt;75,"OK","Below 75")</f>
        <v>OK</v>
      </c>
      <c r="AI1121" t="b">
        <f>ISBLANK(Table1[[#This Row],[Employee ID]])</f>
        <v>0</v>
      </c>
      <c r="AJ1121" t="b">
        <f>ISNUMBER(Table1[[#This Row],[Total Salary  ]])</f>
        <v>1</v>
      </c>
      <c r="AK1121" t="str">
        <f>IFERROR(_xlfn.XLOOKUP(Table1[[#This Row],[Manager ID]],MANAGERS!A:A,MANAGERS!B:B),"Not Found")</f>
        <v>Manager_14</v>
      </c>
    </row>
    <row r="1122" spans="1:37" x14ac:dyDescent="0.2">
      <c r="A1122" t="s">
        <v>4154</v>
      </c>
      <c r="B1122" t="s">
        <v>45</v>
      </c>
      <c r="C1122" t="s">
        <v>21</v>
      </c>
      <c r="D1122" t="s">
        <v>33</v>
      </c>
      <c r="E1122" t="s">
        <v>30</v>
      </c>
      <c r="F1122" s="1">
        <v>42633</v>
      </c>
      <c r="G1122" s="1">
        <v>32208</v>
      </c>
      <c r="H1122">
        <v>99628</v>
      </c>
      <c r="I1122">
        <v>17948</v>
      </c>
      <c r="J1122">
        <v>77</v>
      </c>
      <c r="K1122">
        <v>73</v>
      </c>
      <c r="L1122" t="s">
        <v>31</v>
      </c>
      <c r="M1122">
        <v>105</v>
      </c>
      <c r="N1122">
        <f>Table1[[#This Row],[Basic Salary]]+Table1[[#This Row],[Bonus]]</f>
        <v>117576</v>
      </c>
      <c r="O1122" s="2">
        <f>Table1[[#This Row],[Bonus]]/Table1[[#This Row],[Basic Salary]]</f>
        <v>0.18015015858995462</v>
      </c>
      <c r="P1122">
        <f ca="1">DATEDIF(Table1[[#This Row],[Date of Birth]],TODAY(),"Y")</f>
        <v>38</v>
      </c>
      <c r="Q1122">
        <f ca="1">DATEDIF(Table1[[#This Row],[Joining Date]],TODAY(),"Y")</f>
        <v>9</v>
      </c>
      <c r="R1122" t="str">
        <f ca="1">IF(YEAR(Table1[[#This Row],[Joining Date]])=YEAR(TODAY()),"Yes","No")</f>
        <v>No</v>
      </c>
      <c r="S1122" t="str">
        <f ca="1">IF(Table1[[#This Row],[Experience]]&gt;5,"Yes","No")</f>
        <v>Yes</v>
      </c>
      <c r="T1122" t="str">
        <f>TEXT(Table1[[#This Row],[Joining Date]],"mmmm")</f>
        <v>September</v>
      </c>
      <c r="U1122" t="str">
        <f>TEXT(Table1[[#This Row],[Joining Date]],"yyyy")</f>
        <v>2016</v>
      </c>
      <c r="V1122" s="5">
        <f ca="1">TODAY()-Table1[[#This Row],[Joining Date]]</f>
        <v>3606</v>
      </c>
      <c r="W1122" t="str">
        <f>LEFT(Table1[[#This Row],[Employee Name]],FIND(" ",Table1[[#This Row],[Employee Name]])-1)</f>
        <v>Ananya</v>
      </c>
      <c r="X1122" t="str">
        <f>RIGHT(Table1[[#This Row],[Employee Name]],LEN(Table1[[#This Row],[Employee Name]])-FIND(" ",Table1[[#This Row],[Employee Name]]))</f>
        <v>Rao</v>
      </c>
      <c r="Y1122" t="str">
        <f>Table1[[#This Row],[Department]]&amp;"-"&amp;Table1[[#This Row],[Employee ID]]</f>
        <v>Marketing-E04098</v>
      </c>
      <c r="Z1122" t="str">
        <f>LEFT(Table1[[#This Row],[Department]],3)</f>
        <v>Mar</v>
      </c>
      <c r="AA1122" t="str">
        <f>_xlfn.XLOOKUP(Table1[[#This Row],[Manager ID]],MANAGERS!A:A,MANAGERS!B:B)</f>
        <v>Manager_5</v>
      </c>
      <c r="AB1122" t="str" cm="1">
        <f t="array" ref="AB1122">_xlfn.XLOOKUP(Table1[[#This Row],[Manager ID]],Table2[[#All],[Manager ID]],Table2[[#All],[Department Head]])</f>
        <v>Sales</v>
      </c>
      <c r="AC1122" s="2">
        <f>_xlfn.XLOOKUP(Table1[[#This Row],[City]],L:L,O:O)</f>
        <v>0.241864189087755</v>
      </c>
      <c r="AD1122" t="str" cm="1">
        <f t="array" ref="AD1122">_xlfn.IFS(Table1[[#This Row],[Performance Score]]&gt;=90,"Excellent",Table1[[#This Row],[Performance Score]]&gt;=75,"Good",Table1[[#This Row],[Performance Score]]&gt;=60,"Average",Table1[[#This Row],[Performance Score]]&lt;=60,"Need Improvement")</f>
        <v>Average</v>
      </c>
      <c r="AE1122" t="str">
        <f>IF(AND(Table1[[#This Row],[Attendance %]]&gt;=80,(Table1[[#This Row],[Performance Score]]&gt;=80)),"Eligible","Not Eligible")</f>
        <v>Not Eligible</v>
      </c>
      <c r="AF1122" t="str">
        <f>IF(Table1[[#This Row],[Performance Score]]&gt;=80,"High Performer","Low Performer")</f>
        <v>Low Performer</v>
      </c>
      <c r="AG1122" t="str" cm="1">
        <f t="array" aca="1" ref="AG1122" ca="1">_xlfn.IFS(Table1[[#This Row],[Experience]]&lt;=3,"Junior",Table1[[#This Row],[Experience]]&lt;=7,"Mid Level",Table1[[#This Row],[Experience]]&gt;=7,"Senior")</f>
        <v>Senior</v>
      </c>
      <c r="AH1122" t="str">
        <f>IF(Table1[[#This Row],[Attendance %]]&gt;75,"OK","Below 75")</f>
        <v>OK</v>
      </c>
      <c r="AI1122" t="b">
        <f>ISBLANK(Table1[[#This Row],[Employee ID]])</f>
        <v>0</v>
      </c>
      <c r="AJ1122" t="b">
        <f>ISNUMBER(Table1[[#This Row],[Total Salary  ]])</f>
        <v>1</v>
      </c>
      <c r="AK1122" t="str">
        <f>IFERROR(_xlfn.XLOOKUP(Table1[[#This Row],[Manager ID]],MANAGERS!A:A,MANAGERS!B:B),"Not Found")</f>
        <v>Manager_5</v>
      </c>
    </row>
    <row r="1123" spans="1:37" x14ac:dyDescent="0.2">
      <c r="A1123" t="s">
        <v>4007</v>
      </c>
      <c r="B1123" t="s">
        <v>36</v>
      </c>
      <c r="C1123" t="s">
        <v>21</v>
      </c>
      <c r="D1123" t="s">
        <v>46</v>
      </c>
      <c r="E1123" t="s">
        <v>30</v>
      </c>
      <c r="F1123" s="1">
        <v>44093</v>
      </c>
      <c r="G1123" s="1">
        <v>34651</v>
      </c>
      <c r="H1123">
        <v>106240</v>
      </c>
      <c r="I1123">
        <v>11314</v>
      </c>
      <c r="J1123">
        <v>96</v>
      </c>
      <c r="K1123">
        <v>46</v>
      </c>
      <c r="L1123" t="s">
        <v>34</v>
      </c>
      <c r="M1123">
        <v>118</v>
      </c>
      <c r="N1123">
        <f>Table1[[#This Row],[Basic Salary]]+Table1[[#This Row],[Bonus]]</f>
        <v>117554</v>
      </c>
      <c r="O1123" s="2">
        <f>Table1[[#This Row],[Bonus]]/Table1[[#This Row],[Basic Salary]]</f>
        <v>0.10649472891566265</v>
      </c>
      <c r="P1123">
        <f ca="1">DATEDIF(Table1[[#This Row],[Date of Birth]],TODAY(),"Y")</f>
        <v>31</v>
      </c>
      <c r="Q1123">
        <f ca="1">DATEDIF(Table1[[#This Row],[Joining Date]],TODAY(),"Y")</f>
        <v>5</v>
      </c>
      <c r="R1123" t="str">
        <f ca="1">IF(YEAR(Table1[[#This Row],[Joining Date]])=YEAR(TODAY()),"Yes","No")</f>
        <v>No</v>
      </c>
      <c r="S1123" t="str">
        <f ca="1">IF(Table1[[#This Row],[Experience]]&gt;5,"Yes","No")</f>
        <v>No</v>
      </c>
      <c r="T1123" t="str">
        <f>TEXT(Table1[[#This Row],[Joining Date]],"mmmm")</f>
        <v>September</v>
      </c>
      <c r="U1123" t="str">
        <f>TEXT(Table1[[#This Row],[Joining Date]],"yyyy")</f>
        <v>2020</v>
      </c>
      <c r="V1123" s="5">
        <f ca="1">TODAY()-Table1[[#This Row],[Joining Date]]</f>
        <v>2146</v>
      </c>
      <c r="W1123" t="str">
        <f>LEFT(Table1[[#This Row],[Employee Name]],FIND(" ",Table1[[#This Row],[Employee Name]])-1)</f>
        <v>Meera</v>
      </c>
      <c r="X1123" t="str">
        <f>RIGHT(Table1[[#This Row],[Employee Name]],LEN(Table1[[#This Row],[Employee Name]])-FIND(" ",Table1[[#This Row],[Employee Name]]))</f>
        <v>Joshi</v>
      </c>
      <c r="Y1123" t="str">
        <f>Table1[[#This Row],[Department]]&amp;"-"&amp;Table1[[#This Row],[Employee ID]]</f>
        <v>Support-E03951</v>
      </c>
      <c r="Z1123" t="str">
        <f>LEFT(Table1[[#This Row],[Department]],3)</f>
        <v>Sup</v>
      </c>
      <c r="AA1123" t="str">
        <f>_xlfn.XLOOKUP(Table1[[#This Row],[Manager ID]],MANAGERS!A:A,MANAGERS!B:B)</f>
        <v>Manager_18</v>
      </c>
      <c r="AB1123" t="str" cm="1">
        <f t="array" ref="AB1123">_xlfn.XLOOKUP(Table1[[#This Row],[Manager ID]],Table2[[#All],[Manager ID]],Table2[[#All],[Department Head]])</f>
        <v>Support</v>
      </c>
      <c r="AC1123" s="2">
        <f>_xlfn.XLOOKUP(Table1[[#This Row],[City]],L:L,O:O)</f>
        <v>0.24030340748661314</v>
      </c>
      <c r="AD1123" t="str" cm="1">
        <f t="array" ref="AD1123">_xlfn.IFS(Table1[[#This Row],[Performance Score]]&gt;=90,"Excellent",Table1[[#This Row],[Performance Score]]&gt;=75,"Good",Table1[[#This Row],[Performance Score]]&gt;=60,"Average",Table1[[#This Row],[Performance Score]]&lt;=60,"Need Improvement")</f>
        <v>Need Improvement</v>
      </c>
      <c r="AE1123" t="str">
        <f>IF(AND(Table1[[#This Row],[Attendance %]]&gt;=80,(Table1[[#This Row],[Performance Score]]&gt;=80)),"Eligible","Not Eligible")</f>
        <v>Not Eligible</v>
      </c>
      <c r="AF1123" t="str">
        <f>IF(Table1[[#This Row],[Performance Score]]&gt;=80,"High Performer","Low Performer")</f>
        <v>Low Performer</v>
      </c>
      <c r="AG1123" t="str" cm="1">
        <f t="array" aca="1" ref="AG1123" ca="1">_xlfn.IFS(Table1[[#This Row],[Experience]]&lt;=3,"Junior",Table1[[#This Row],[Experience]]&lt;=7,"Mid Level",Table1[[#This Row],[Experience]]&gt;=7,"Senior")</f>
        <v>Mid Level</v>
      </c>
      <c r="AH1123" t="str">
        <f>IF(Table1[[#This Row],[Attendance %]]&gt;75,"OK","Below 75")</f>
        <v>OK</v>
      </c>
      <c r="AI1123" t="b">
        <f>ISBLANK(Table1[[#This Row],[Employee ID]])</f>
        <v>0</v>
      </c>
      <c r="AJ1123" t="b">
        <f>ISNUMBER(Table1[[#This Row],[Total Salary  ]])</f>
        <v>1</v>
      </c>
      <c r="AK1123" t="str">
        <f>IFERROR(_xlfn.XLOOKUP(Table1[[#This Row],[Manager ID]],MANAGERS!A:A,MANAGERS!B:B),"Not Found")</f>
        <v>Manager_18</v>
      </c>
    </row>
    <row r="1124" spans="1:37" x14ac:dyDescent="0.2">
      <c r="A1124" t="s">
        <v>4171</v>
      </c>
      <c r="B1124" t="s">
        <v>57</v>
      </c>
      <c r="C1124" t="s">
        <v>21</v>
      </c>
      <c r="D1124" t="s">
        <v>43</v>
      </c>
      <c r="E1124" t="s">
        <v>65</v>
      </c>
      <c r="F1124" s="1">
        <v>43118</v>
      </c>
      <c r="G1124" s="1">
        <v>33326</v>
      </c>
      <c r="H1124">
        <v>104176</v>
      </c>
      <c r="I1124">
        <v>13349</v>
      </c>
      <c r="J1124">
        <v>61</v>
      </c>
      <c r="K1124">
        <v>88</v>
      </c>
      <c r="L1124" t="s">
        <v>37</v>
      </c>
      <c r="M1124">
        <v>120</v>
      </c>
      <c r="N1124">
        <f>Table1[[#This Row],[Basic Salary]]+Table1[[#This Row],[Bonus]]</f>
        <v>117525</v>
      </c>
      <c r="O1124" s="2">
        <f>Table1[[#This Row],[Bonus]]/Table1[[#This Row],[Basic Salary]]</f>
        <v>0.12813891875287975</v>
      </c>
      <c r="P1124">
        <f ca="1">DATEDIF(Table1[[#This Row],[Date of Birth]],TODAY(),"Y")</f>
        <v>35</v>
      </c>
      <c r="Q1124">
        <f ca="1">DATEDIF(Table1[[#This Row],[Joining Date]],TODAY(),"Y")</f>
        <v>8</v>
      </c>
      <c r="R1124" t="str">
        <f ca="1">IF(YEAR(Table1[[#This Row],[Joining Date]])=YEAR(TODAY()),"Yes","No")</f>
        <v>No</v>
      </c>
      <c r="S1124" t="str">
        <f ca="1">IF(Table1[[#This Row],[Experience]]&gt;5,"Yes","No")</f>
        <v>Yes</v>
      </c>
      <c r="T1124" t="str">
        <f>TEXT(Table1[[#This Row],[Joining Date]],"mmmm")</f>
        <v>January</v>
      </c>
      <c r="U1124" t="str">
        <f>TEXT(Table1[[#This Row],[Joining Date]],"yyyy")</f>
        <v>2018</v>
      </c>
      <c r="V1124" s="5">
        <f ca="1">TODAY()-Table1[[#This Row],[Joining Date]]</f>
        <v>3121</v>
      </c>
      <c r="W1124" t="str">
        <f>LEFT(Table1[[#This Row],[Employee Name]],FIND(" ",Table1[[#This Row],[Employee Name]])-1)</f>
        <v>Swathi</v>
      </c>
      <c r="X1124" t="str">
        <f>RIGHT(Table1[[#This Row],[Employee Name]],LEN(Table1[[#This Row],[Employee Name]])-FIND(" ",Table1[[#This Row],[Employee Name]]))</f>
        <v>Ramesh</v>
      </c>
      <c r="Y1124" t="str">
        <f>Table1[[#This Row],[Department]]&amp;"-"&amp;Table1[[#This Row],[Employee ID]]</f>
        <v>Operations-E04115</v>
      </c>
      <c r="Z1124" t="str">
        <f>LEFT(Table1[[#This Row],[Department]],3)</f>
        <v>Ope</v>
      </c>
      <c r="AA1124" t="str">
        <f>_xlfn.XLOOKUP(Table1[[#This Row],[Manager ID]],MANAGERS!A:A,MANAGERS!B:B)</f>
        <v>Manager_20</v>
      </c>
      <c r="AB1124" t="str" cm="1">
        <f t="array" ref="AB1124">_xlfn.XLOOKUP(Table1[[#This Row],[Manager ID]],Table2[[#All],[Manager ID]],Table2[[#All],[Department Head]])</f>
        <v>Operations</v>
      </c>
      <c r="AC1124" s="2">
        <f>_xlfn.XLOOKUP(Table1[[#This Row],[City]],L:L,O:O)</f>
        <v>0.24036902712549932</v>
      </c>
      <c r="AD1124" t="str" cm="1">
        <f t="array" ref="AD1124">_xlfn.IFS(Table1[[#This Row],[Performance Score]]&gt;=90,"Excellent",Table1[[#This Row],[Performance Score]]&gt;=75,"Good",Table1[[#This Row],[Performance Score]]&gt;=60,"Average",Table1[[#This Row],[Performance Score]]&lt;=60,"Need Improvement")</f>
        <v>Good</v>
      </c>
      <c r="AE1124" t="str">
        <f>IF(AND(Table1[[#This Row],[Attendance %]]&gt;=80,(Table1[[#This Row],[Performance Score]]&gt;=80)),"Eligible","Not Eligible")</f>
        <v>Not Eligible</v>
      </c>
      <c r="AF1124" t="str">
        <f>IF(Table1[[#This Row],[Performance Score]]&gt;=80,"High Performer","Low Performer")</f>
        <v>High Performer</v>
      </c>
      <c r="AG1124" t="str" cm="1">
        <f t="array" aca="1" ref="AG1124" ca="1">_xlfn.IFS(Table1[[#This Row],[Experience]]&lt;=3,"Junior",Table1[[#This Row],[Experience]]&lt;=7,"Mid Level",Table1[[#This Row],[Experience]]&gt;=7,"Senior")</f>
        <v>Senior</v>
      </c>
      <c r="AH1124" t="str">
        <f>IF(Table1[[#This Row],[Attendance %]]&gt;75,"OK","Below 75")</f>
        <v>Below 75</v>
      </c>
      <c r="AI1124" t="b">
        <f>ISBLANK(Table1[[#This Row],[Employee ID]])</f>
        <v>0</v>
      </c>
      <c r="AJ1124" t="b">
        <f>ISNUMBER(Table1[[#This Row],[Total Salary  ]])</f>
        <v>1</v>
      </c>
      <c r="AK1124" t="str">
        <f>IFERROR(_xlfn.XLOOKUP(Table1[[#This Row],[Manager ID]],MANAGERS!A:A,MANAGERS!B:B),"Not Found")</f>
        <v>Manager_20</v>
      </c>
    </row>
    <row r="1125" spans="1:37" x14ac:dyDescent="0.2">
      <c r="A1125" t="s">
        <v>1268</v>
      </c>
      <c r="B1125" t="s">
        <v>60</v>
      </c>
      <c r="C1125" t="s">
        <v>21</v>
      </c>
      <c r="D1125" t="s">
        <v>25</v>
      </c>
      <c r="E1125" t="s">
        <v>17</v>
      </c>
      <c r="F1125" s="1">
        <v>43332</v>
      </c>
      <c r="G1125" s="1">
        <v>38868</v>
      </c>
      <c r="H1125">
        <v>101116</v>
      </c>
      <c r="I1125">
        <v>16406</v>
      </c>
      <c r="J1125">
        <v>97</v>
      </c>
      <c r="K1125">
        <v>79</v>
      </c>
      <c r="L1125" t="s">
        <v>34</v>
      </c>
      <c r="M1125">
        <v>113</v>
      </c>
      <c r="N1125">
        <f>Table1[[#This Row],[Basic Salary]]+Table1[[#This Row],[Bonus]]</f>
        <v>117522</v>
      </c>
      <c r="O1125" s="2">
        <f>Table1[[#This Row],[Bonus]]/Table1[[#This Row],[Basic Salary]]</f>
        <v>0.16224929783614858</v>
      </c>
      <c r="P1125">
        <f ca="1">DATEDIF(Table1[[#This Row],[Date of Birth]],TODAY(),"Y")</f>
        <v>20</v>
      </c>
      <c r="Q1125">
        <f ca="1">DATEDIF(Table1[[#This Row],[Joining Date]],TODAY(),"Y")</f>
        <v>7</v>
      </c>
      <c r="R1125" t="str">
        <f ca="1">IF(YEAR(Table1[[#This Row],[Joining Date]])=YEAR(TODAY()),"Yes","No")</f>
        <v>No</v>
      </c>
      <c r="S1125" t="str">
        <f ca="1">IF(Table1[[#This Row],[Experience]]&gt;5,"Yes","No")</f>
        <v>Yes</v>
      </c>
      <c r="T1125" t="str">
        <f>TEXT(Table1[[#This Row],[Joining Date]],"mmmm")</f>
        <v>August</v>
      </c>
      <c r="U1125" t="str">
        <f>TEXT(Table1[[#This Row],[Joining Date]],"yyyy")</f>
        <v>2018</v>
      </c>
      <c r="V1125" s="5">
        <f ca="1">TODAY()-Table1[[#This Row],[Joining Date]]</f>
        <v>2907</v>
      </c>
      <c r="W1125" t="str">
        <f>LEFT(Table1[[#This Row],[Employee Name]],FIND(" ",Table1[[#This Row],[Employee Name]])-1)</f>
        <v>Gayathri</v>
      </c>
      <c r="X1125" t="str">
        <f>RIGHT(Table1[[#This Row],[Employee Name]],LEN(Table1[[#This Row],[Employee Name]])-FIND(" ",Table1[[#This Row],[Employee Name]]))</f>
        <v>Iyer</v>
      </c>
      <c r="Y1125" t="str">
        <f>Table1[[#This Row],[Department]]&amp;"-"&amp;Table1[[#This Row],[Employee ID]]</f>
        <v>Finance-E01212</v>
      </c>
      <c r="Z1125" t="str">
        <f>LEFT(Table1[[#This Row],[Department]],3)</f>
        <v>Fin</v>
      </c>
      <c r="AA1125" t="str">
        <f>_xlfn.XLOOKUP(Table1[[#This Row],[Manager ID]],MANAGERS!A:A,MANAGERS!B:B)</f>
        <v>Manager_13</v>
      </c>
      <c r="AB1125" t="str" cm="1">
        <f t="array" ref="AB1125">_xlfn.XLOOKUP(Table1[[#This Row],[Manager ID]],Table2[[#All],[Manager ID]],Table2[[#All],[Department Head]])</f>
        <v>HR</v>
      </c>
      <c r="AC1125" s="2">
        <f>_xlfn.XLOOKUP(Table1[[#This Row],[City]],L:L,O:O)</f>
        <v>0.24030340748661314</v>
      </c>
      <c r="AD1125" t="str" cm="1">
        <f t="array" ref="AD1125">_xlfn.IFS(Table1[[#This Row],[Performance Score]]&gt;=90,"Excellent",Table1[[#This Row],[Performance Score]]&gt;=75,"Good",Table1[[#This Row],[Performance Score]]&gt;=60,"Average",Table1[[#This Row],[Performance Score]]&lt;=60,"Need Improvement")</f>
        <v>Good</v>
      </c>
      <c r="AE1125" t="str">
        <f>IF(AND(Table1[[#This Row],[Attendance %]]&gt;=80,(Table1[[#This Row],[Performance Score]]&gt;=80)),"Eligible","Not Eligible")</f>
        <v>Not Eligible</v>
      </c>
      <c r="AF1125" t="str">
        <f>IF(Table1[[#This Row],[Performance Score]]&gt;=80,"High Performer","Low Performer")</f>
        <v>Low Performer</v>
      </c>
      <c r="AG1125" t="str" cm="1">
        <f t="array" aca="1" ref="AG1125" ca="1">_xlfn.IFS(Table1[[#This Row],[Experience]]&lt;=3,"Junior",Table1[[#This Row],[Experience]]&lt;=7,"Mid Level",Table1[[#This Row],[Experience]]&gt;=7,"Senior")</f>
        <v>Mid Level</v>
      </c>
      <c r="AH1125" t="str">
        <f>IF(Table1[[#This Row],[Attendance %]]&gt;75,"OK","Below 75")</f>
        <v>OK</v>
      </c>
      <c r="AI1125" t="b">
        <f>ISBLANK(Table1[[#This Row],[Employee ID]])</f>
        <v>0</v>
      </c>
      <c r="AJ1125" t="b">
        <f>ISNUMBER(Table1[[#This Row],[Total Salary  ]])</f>
        <v>1</v>
      </c>
      <c r="AK1125" t="str">
        <f>IFERROR(_xlfn.XLOOKUP(Table1[[#This Row],[Manager ID]],MANAGERS!A:A,MANAGERS!B:B),"Not Found")</f>
        <v>Manager_13</v>
      </c>
    </row>
    <row r="1126" spans="1:37" x14ac:dyDescent="0.2">
      <c r="A1126" t="s">
        <v>156</v>
      </c>
      <c r="B1126" t="s">
        <v>39</v>
      </c>
      <c r="C1126" t="s">
        <v>21</v>
      </c>
      <c r="D1126" t="s">
        <v>81</v>
      </c>
      <c r="E1126" t="s">
        <v>65</v>
      </c>
      <c r="F1126" s="1">
        <v>44861</v>
      </c>
      <c r="G1126" s="1">
        <v>33133</v>
      </c>
      <c r="H1126">
        <v>99946</v>
      </c>
      <c r="I1126">
        <v>17549</v>
      </c>
      <c r="J1126">
        <v>74</v>
      </c>
      <c r="K1126">
        <v>94</v>
      </c>
      <c r="L1126" t="s">
        <v>34</v>
      </c>
      <c r="M1126">
        <v>114</v>
      </c>
      <c r="N1126">
        <f>Table1[[#This Row],[Basic Salary]]+Table1[[#This Row],[Bonus]]</f>
        <v>117495</v>
      </c>
      <c r="O1126" s="2">
        <f>Table1[[#This Row],[Bonus]]/Table1[[#This Row],[Basic Salary]]</f>
        <v>0.17558481580053228</v>
      </c>
      <c r="P1126">
        <f ca="1">DATEDIF(Table1[[#This Row],[Date of Birth]],TODAY(),"Y")</f>
        <v>35</v>
      </c>
      <c r="Q1126">
        <f ca="1">DATEDIF(Table1[[#This Row],[Joining Date]],TODAY(),"Y")</f>
        <v>3</v>
      </c>
      <c r="R1126" t="str">
        <f ca="1">IF(YEAR(Table1[[#This Row],[Joining Date]])=YEAR(TODAY()),"Yes","No")</f>
        <v>No</v>
      </c>
      <c r="S1126" t="str">
        <f ca="1">IF(Table1[[#This Row],[Experience]]&gt;5,"Yes","No")</f>
        <v>No</v>
      </c>
      <c r="T1126" t="str">
        <f>TEXT(Table1[[#This Row],[Joining Date]],"mmmm")</f>
        <v>October</v>
      </c>
      <c r="U1126" t="str">
        <f>TEXT(Table1[[#This Row],[Joining Date]],"yyyy")</f>
        <v>2022</v>
      </c>
      <c r="V1126" s="5">
        <f ca="1">TODAY()-Table1[[#This Row],[Joining Date]]</f>
        <v>1378</v>
      </c>
      <c r="W1126" t="str">
        <f>LEFT(Table1[[#This Row],[Employee Name]],FIND(" ",Table1[[#This Row],[Employee Name]])-1)</f>
        <v>Karan</v>
      </c>
      <c r="X1126" t="str">
        <f>RIGHT(Table1[[#This Row],[Employee Name]],LEN(Table1[[#This Row],[Employee Name]])-FIND(" ",Table1[[#This Row],[Employee Name]]))</f>
        <v>Malhotra</v>
      </c>
      <c r="Y1126" t="str">
        <f>Table1[[#This Row],[Department]]&amp;"-"&amp;Table1[[#This Row],[Employee ID]]</f>
        <v>Sales-E00100</v>
      </c>
      <c r="Z1126" t="str">
        <f>LEFT(Table1[[#This Row],[Department]],3)</f>
        <v>Sal</v>
      </c>
      <c r="AA1126" t="str">
        <f>_xlfn.XLOOKUP(Table1[[#This Row],[Manager ID]],MANAGERS!A:A,MANAGERS!B:B)</f>
        <v>Manager_14</v>
      </c>
      <c r="AB1126" t="str" cm="1">
        <f t="array" ref="AB1126">_xlfn.XLOOKUP(Table1[[#This Row],[Manager ID]],Table2[[#All],[Manager ID]],Table2[[#All],[Department Head]])</f>
        <v>Marketing</v>
      </c>
      <c r="AC1126" s="2">
        <f>_xlfn.XLOOKUP(Table1[[#This Row],[City]],L:L,O:O)</f>
        <v>0.24030340748661314</v>
      </c>
      <c r="AD1126" t="str" cm="1">
        <f t="array" ref="AD1126">_xlfn.IFS(Table1[[#This Row],[Performance Score]]&gt;=90,"Excellent",Table1[[#This Row],[Performance Score]]&gt;=75,"Good",Table1[[#This Row],[Performance Score]]&gt;=60,"Average",Table1[[#This Row],[Performance Score]]&lt;=60,"Need Improvement")</f>
        <v>Excellent</v>
      </c>
      <c r="AE1126" t="str">
        <f>IF(AND(Table1[[#This Row],[Attendance %]]&gt;=80,(Table1[[#This Row],[Performance Score]]&gt;=80)),"Eligible","Not Eligible")</f>
        <v>Not Eligible</v>
      </c>
      <c r="AF1126" t="str">
        <f>IF(Table1[[#This Row],[Performance Score]]&gt;=80,"High Performer","Low Performer")</f>
        <v>High Performer</v>
      </c>
      <c r="AG1126" t="str" cm="1">
        <f t="array" aca="1" ref="AG1126" ca="1">_xlfn.IFS(Table1[[#This Row],[Experience]]&lt;=3,"Junior",Table1[[#This Row],[Experience]]&lt;=7,"Mid Level",Table1[[#This Row],[Experience]]&gt;=7,"Senior")</f>
        <v>Junior</v>
      </c>
      <c r="AH1126" t="str">
        <f>IF(Table1[[#This Row],[Attendance %]]&gt;75,"OK","Below 75")</f>
        <v>Below 75</v>
      </c>
      <c r="AI1126" t="b">
        <f>ISBLANK(Table1[[#This Row],[Employee ID]])</f>
        <v>0</v>
      </c>
      <c r="AJ1126" t="b">
        <f>ISNUMBER(Table1[[#This Row],[Total Salary  ]])</f>
        <v>1</v>
      </c>
      <c r="AK1126" t="str">
        <f>IFERROR(_xlfn.XLOOKUP(Table1[[#This Row],[Manager ID]],MANAGERS!A:A,MANAGERS!B:B),"Not Found")</f>
        <v>Manager_14</v>
      </c>
    </row>
    <row r="1127" spans="1:37" x14ac:dyDescent="0.2">
      <c r="A1127" t="s">
        <v>2672</v>
      </c>
      <c r="B1127" t="s">
        <v>89</v>
      </c>
      <c r="C1127" t="s">
        <v>15</v>
      </c>
      <c r="D1127" t="s">
        <v>43</v>
      </c>
      <c r="E1127" t="s">
        <v>30</v>
      </c>
      <c r="F1127" s="1">
        <v>43005</v>
      </c>
      <c r="G1127" s="1">
        <v>29318</v>
      </c>
      <c r="H1127">
        <v>109199</v>
      </c>
      <c r="I1127">
        <v>8285</v>
      </c>
      <c r="J1127">
        <v>96</v>
      </c>
      <c r="K1127">
        <v>51</v>
      </c>
      <c r="L1127" t="s">
        <v>37</v>
      </c>
      <c r="M1127">
        <v>101</v>
      </c>
      <c r="N1127">
        <f>Table1[[#This Row],[Basic Salary]]+Table1[[#This Row],[Bonus]]</f>
        <v>117484</v>
      </c>
      <c r="O1127" s="2">
        <f>Table1[[#This Row],[Bonus]]/Table1[[#This Row],[Basic Salary]]</f>
        <v>7.5870658156210219E-2</v>
      </c>
      <c r="P1127">
        <f ca="1">DATEDIF(Table1[[#This Row],[Date of Birth]],TODAY(),"Y")</f>
        <v>46</v>
      </c>
      <c r="Q1127">
        <f ca="1">DATEDIF(Table1[[#This Row],[Joining Date]],TODAY(),"Y")</f>
        <v>8</v>
      </c>
      <c r="R1127" t="str">
        <f ca="1">IF(YEAR(Table1[[#This Row],[Joining Date]])=YEAR(TODAY()),"Yes","No")</f>
        <v>No</v>
      </c>
      <c r="S1127" t="str">
        <f ca="1">IF(Table1[[#This Row],[Experience]]&gt;5,"Yes","No")</f>
        <v>Yes</v>
      </c>
      <c r="T1127" t="str">
        <f>TEXT(Table1[[#This Row],[Joining Date]],"mmmm")</f>
        <v>September</v>
      </c>
      <c r="U1127" t="str">
        <f>TEXT(Table1[[#This Row],[Joining Date]],"yyyy")</f>
        <v>2017</v>
      </c>
      <c r="V1127" s="5">
        <f ca="1">TODAY()-Table1[[#This Row],[Joining Date]]</f>
        <v>3234</v>
      </c>
      <c r="W1127" t="str">
        <f>LEFT(Table1[[#This Row],[Employee Name]],FIND(" ",Table1[[#This Row],[Employee Name]])-1)</f>
        <v>Tarun</v>
      </c>
      <c r="X1127" t="str">
        <f>RIGHT(Table1[[#This Row],[Employee Name]],LEN(Table1[[#This Row],[Employee Name]])-FIND(" ",Table1[[#This Row],[Employee Name]]))</f>
        <v>Verma</v>
      </c>
      <c r="Y1127" t="str">
        <f>Table1[[#This Row],[Department]]&amp;"-"&amp;Table1[[#This Row],[Employee ID]]</f>
        <v>Operations-E02616</v>
      </c>
      <c r="Z1127" t="str">
        <f>LEFT(Table1[[#This Row],[Department]],3)</f>
        <v>Ope</v>
      </c>
      <c r="AA1127" t="str">
        <f>_xlfn.XLOOKUP(Table1[[#This Row],[Manager ID]],MANAGERS!A:A,MANAGERS!B:B)</f>
        <v>Manager_1</v>
      </c>
      <c r="AB1127" t="str" cm="1">
        <f t="array" ref="AB1127">_xlfn.XLOOKUP(Table1[[#This Row],[Manager ID]],Table2[[#All],[Manager ID]],Table2[[#All],[Department Head]])</f>
        <v>Support</v>
      </c>
      <c r="AC1127" s="2">
        <f>_xlfn.XLOOKUP(Table1[[#This Row],[City]],L:L,O:O)</f>
        <v>0.24036902712549932</v>
      </c>
      <c r="AD1127" t="str" cm="1">
        <f t="array" ref="AD1127">_xlfn.IFS(Table1[[#This Row],[Performance Score]]&gt;=90,"Excellent",Table1[[#This Row],[Performance Score]]&gt;=75,"Good",Table1[[#This Row],[Performance Score]]&gt;=60,"Average",Table1[[#This Row],[Performance Score]]&lt;=60,"Need Improvement")</f>
        <v>Need Improvement</v>
      </c>
      <c r="AE1127" t="str">
        <f>IF(AND(Table1[[#This Row],[Attendance %]]&gt;=80,(Table1[[#This Row],[Performance Score]]&gt;=80)),"Eligible","Not Eligible")</f>
        <v>Not Eligible</v>
      </c>
      <c r="AF1127" t="str">
        <f>IF(Table1[[#This Row],[Performance Score]]&gt;=80,"High Performer","Low Performer")</f>
        <v>Low Performer</v>
      </c>
      <c r="AG1127" t="str" cm="1">
        <f t="array" aca="1" ref="AG1127" ca="1">_xlfn.IFS(Table1[[#This Row],[Experience]]&lt;=3,"Junior",Table1[[#This Row],[Experience]]&lt;=7,"Mid Level",Table1[[#This Row],[Experience]]&gt;=7,"Senior")</f>
        <v>Senior</v>
      </c>
      <c r="AH1127" t="str">
        <f>IF(Table1[[#This Row],[Attendance %]]&gt;75,"OK","Below 75")</f>
        <v>OK</v>
      </c>
      <c r="AI1127" t="b">
        <f>ISBLANK(Table1[[#This Row],[Employee ID]])</f>
        <v>0</v>
      </c>
      <c r="AJ1127" t="b">
        <f>ISNUMBER(Table1[[#This Row],[Total Salary  ]])</f>
        <v>1</v>
      </c>
      <c r="AK1127" t="str">
        <f>IFERROR(_xlfn.XLOOKUP(Table1[[#This Row],[Manager ID]],MANAGERS!A:A,MANAGERS!B:B),"Not Found")</f>
        <v>Manager_1</v>
      </c>
    </row>
    <row r="1128" spans="1:37" x14ac:dyDescent="0.2">
      <c r="A1128" t="s">
        <v>1924</v>
      </c>
      <c r="B1128" t="s">
        <v>57</v>
      </c>
      <c r="C1128" t="s">
        <v>15</v>
      </c>
      <c r="D1128" t="s">
        <v>16</v>
      </c>
      <c r="E1128" t="s">
        <v>51</v>
      </c>
      <c r="F1128" s="1">
        <v>42573</v>
      </c>
      <c r="G1128" s="1">
        <v>34584</v>
      </c>
      <c r="H1128">
        <v>99431</v>
      </c>
      <c r="I1128">
        <v>18039</v>
      </c>
      <c r="J1128">
        <v>89</v>
      </c>
      <c r="K1128">
        <v>88</v>
      </c>
      <c r="L1128" t="s">
        <v>23</v>
      </c>
      <c r="M1128">
        <v>102</v>
      </c>
      <c r="N1128">
        <f>Table1[[#This Row],[Basic Salary]]+Table1[[#This Row],[Bonus]]</f>
        <v>117470</v>
      </c>
      <c r="O1128" s="2">
        <f>Table1[[#This Row],[Bonus]]/Table1[[#This Row],[Basic Salary]]</f>
        <v>0.18142229284629541</v>
      </c>
      <c r="P1128">
        <f ca="1">DATEDIF(Table1[[#This Row],[Date of Birth]],TODAY(),"Y")</f>
        <v>31</v>
      </c>
      <c r="Q1128">
        <f ca="1">DATEDIF(Table1[[#This Row],[Joining Date]],TODAY(),"Y")</f>
        <v>10</v>
      </c>
      <c r="R1128" t="str">
        <f ca="1">IF(YEAR(Table1[[#This Row],[Joining Date]])=YEAR(TODAY()),"Yes","No")</f>
        <v>No</v>
      </c>
      <c r="S1128" t="str">
        <f ca="1">IF(Table1[[#This Row],[Experience]]&gt;5,"Yes","No")</f>
        <v>Yes</v>
      </c>
      <c r="T1128" t="str">
        <f>TEXT(Table1[[#This Row],[Joining Date]],"mmmm")</f>
        <v>July</v>
      </c>
      <c r="U1128" t="str">
        <f>TEXT(Table1[[#This Row],[Joining Date]],"yyyy")</f>
        <v>2016</v>
      </c>
      <c r="V1128" s="5">
        <f ca="1">TODAY()-Table1[[#This Row],[Joining Date]]</f>
        <v>3666</v>
      </c>
      <c r="W1128" t="str">
        <f>LEFT(Table1[[#This Row],[Employee Name]],FIND(" ",Table1[[#This Row],[Employee Name]])-1)</f>
        <v>Swathi</v>
      </c>
      <c r="X1128" t="str">
        <f>RIGHT(Table1[[#This Row],[Employee Name]],LEN(Table1[[#This Row],[Employee Name]])-FIND(" ",Table1[[#This Row],[Employee Name]]))</f>
        <v>Ramesh</v>
      </c>
      <c r="Y1128" t="str">
        <f>Table1[[#This Row],[Department]]&amp;"-"&amp;Table1[[#This Row],[Employee ID]]</f>
        <v>HR-E01868</v>
      </c>
      <c r="Z1128" t="str">
        <f>LEFT(Table1[[#This Row],[Department]],3)</f>
        <v>HR</v>
      </c>
      <c r="AA1128" t="str">
        <f>_xlfn.XLOOKUP(Table1[[#This Row],[Manager ID]],MANAGERS!A:A,MANAGERS!B:B)</f>
        <v>Manager_2</v>
      </c>
      <c r="AB1128" t="str" cm="1">
        <f t="array" ref="AB1128">_xlfn.XLOOKUP(Table1[[#This Row],[Manager ID]],Table2[[#All],[Manager ID]],Table2[[#All],[Department Head]])</f>
        <v>Sales</v>
      </c>
      <c r="AC1128" s="2">
        <f>_xlfn.XLOOKUP(Table1[[#This Row],[City]],L:L,O:O)</f>
        <v>0.23486488519629886</v>
      </c>
      <c r="AD1128" t="str" cm="1">
        <f t="array" ref="AD1128">_xlfn.IFS(Table1[[#This Row],[Performance Score]]&gt;=90,"Excellent",Table1[[#This Row],[Performance Score]]&gt;=75,"Good",Table1[[#This Row],[Performance Score]]&gt;=60,"Average",Table1[[#This Row],[Performance Score]]&lt;=60,"Need Improvement")</f>
        <v>Good</v>
      </c>
      <c r="AE1128" t="str">
        <f>IF(AND(Table1[[#This Row],[Attendance %]]&gt;=80,(Table1[[#This Row],[Performance Score]]&gt;=80)),"Eligible","Not Eligible")</f>
        <v>Eligible</v>
      </c>
      <c r="AF1128" t="str">
        <f>IF(Table1[[#This Row],[Performance Score]]&gt;=80,"High Performer","Low Performer")</f>
        <v>High Performer</v>
      </c>
      <c r="AG1128" t="str" cm="1">
        <f t="array" aca="1" ref="AG1128" ca="1">_xlfn.IFS(Table1[[#This Row],[Experience]]&lt;=3,"Junior",Table1[[#This Row],[Experience]]&lt;=7,"Mid Level",Table1[[#This Row],[Experience]]&gt;=7,"Senior")</f>
        <v>Senior</v>
      </c>
      <c r="AH1128" t="str">
        <f>IF(Table1[[#This Row],[Attendance %]]&gt;75,"OK","Below 75")</f>
        <v>OK</v>
      </c>
      <c r="AI1128" t="b">
        <f>ISBLANK(Table1[[#This Row],[Employee ID]])</f>
        <v>0</v>
      </c>
      <c r="AJ1128" t="b">
        <f>ISNUMBER(Table1[[#This Row],[Total Salary  ]])</f>
        <v>1</v>
      </c>
      <c r="AK1128" t="str">
        <f>IFERROR(_xlfn.XLOOKUP(Table1[[#This Row],[Manager ID]],MANAGERS!A:A,MANAGERS!B:B),"Not Found")</f>
        <v>Manager_2</v>
      </c>
    </row>
    <row r="1129" spans="1:37" x14ac:dyDescent="0.2">
      <c r="A1129" t="s">
        <v>1526</v>
      </c>
      <c r="B1129" t="s">
        <v>95</v>
      </c>
      <c r="C1129" t="s">
        <v>21</v>
      </c>
      <c r="D1129" t="s">
        <v>16</v>
      </c>
      <c r="E1129" t="s">
        <v>51</v>
      </c>
      <c r="F1129" s="1">
        <v>42446</v>
      </c>
      <c r="G1129" s="1">
        <v>38893</v>
      </c>
      <c r="H1129">
        <v>109237</v>
      </c>
      <c r="I1129">
        <v>8230</v>
      </c>
      <c r="J1129">
        <v>96</v>
      </c>
      <c r="K1129">
        <v>46</v>
      </c>
      <c r="L1129" t="s">
        <v>53</v>
      </c>
      <c r="M1129">
        <v>108</v>
      </c>
      <c r="N1129">
        <f>Table1[[#This Row],[Basic Salary]]+Table1[[#This Row],[Bonus]]</f>
        <v>117467</v>
      </c>
      <c r="O1129" s="2">
        <f>Table1[[#This Row],[Bonus]]/Table1[[#This Row],[Basic Salary]]</f>
        <v>7.5340772815071816E-2</v>
      </c>
      <c r="P1129">
        <f ca="1">DATEDIF(Table1[[#This Row],[Date of Birth]],TODAY(),"Y")</f>
        <v>20</v>
      </c>
      <c r="Q1129">
        <f ca="1">DATEDIF(Table1[[#This Row],[Joining Date]],TODAY(),"Y")</f>
        <v>10</v>
      </c>
      <c r="R1129" t="str">
        <f ca="1">IF(YEAR(Table1[[#This Row],[Joining Date]])=YEAR(TODAY()),"Yes","No")</f>
        <v>No</v>
      </c>
      <c r="S1129" t="str">
        <f ca="1">IF(Table1[[#This Row],[Experience]]&gt;5,"Yes","No")</f>
        <v>Yes</v>
      </c>
      <c r="T1129" t="str">
        <f>TEXT(Table1[[#This Row],[Joining Date]],"mmmm")</f>
        <v>March</v>
      </c>
      <c r="U1129" t="str">
        <f>TEXT(Table1[[#This Row],[Joining Date]],"yyyy")</f>
        <v>2016</v>
      </c>
      <c r="V1129" s="5">
        <f ca="1">TODAY()-Table1[[#This Row],[Joining Date]]</f>
        <v>3793</v>
      </c>
      <c r="W1129" t="str">
        <f>LEFT(Table1[[#This Row],[Employee Name]],FIND(" ",Table1[[#This Row],[Employee Name]])-1)</f>
        <v>Ajay</v>
      </c>
      <c r="X1129" t="str">
        <f>RIGHT(Table1[[#This Row],[Employee Name]],LEN(Table1[[#This Row],[Employee Name]])-FIND(" ",Table1[[#This Row],[Employee Name]]))</f>
        <v>Singh</v>
      </c>
      <c r="Y1129" t="str">
        <f>Table1[[#This Row],[Department]]&amp;"-"&amp;Table1[[#This Row],[Employee ID]]</f>
        <v>HR-E01470</v>
      </c>
      <c r="Z1129" t="str">
        <f>LEFT(Table1[[#This Row],[Department]],3)</f>
        <v>HR</v>
      </c>
      <c r="AA1129" t="str">
        <f>_xlfn.XLOOKUP(Table1[[#This Row],[Manager ID]],MANAGERS!A:A,MANAGERS!B:B)</f>
        <v>Manager_8</v>
      </c>
      <c r="AB1129" t="str" cm="1">
        <f t="array" ref="AB1129">_xlfn.XLOOKUP(Table1[[#This Row],[Manager ID]],Table2[[#All],[Manager ID]],Table2[[#All],[Department Head]])</f>
        <v>Sales</v>
      </c>
      <c r="AC1129" s="2">
        <f>_xlfn.XLOOKUP(Table1[[#This Row],[City]],L:L,O:O)</f>
        <v>0.23685887225230964</v>
      </c>
      <c r="AD1129" t="str" cm="1">
        <f t="array" ref="AD1129">_xlfn.IFS(Table1[[#This Row],[Performance Score]]&gt;=90,"Excellent",Table1[[#This Row],[Performance Score]]&gt;=75,"Good",Table1[[#This Row],[Performance Score]]&gt;=60,"Average",Table1[[#This Row],[Performance Score]]&lt;=60,"Need Improvement")</f>
        <v>Need Improvement</v>
      </c>
      <c r="AE1129" t="str">
        <f>IF(AND(Table1[[#This Row],[Attendance %]]&gt;=80,(Table1[[#This Row],[Performance Score]]&gt;=80)),"Eligible","Not Eligible")</f>
        <v>Not Eligible</v>
      </c>
      <c r="AF1129" t="str">
        <f>IF(Table1[[#This Row],[Performance Score]]&gt;=80,"High Performer","Low Performer")</f>
        <v>Low Performer</v>
      </c>
      <c r="AG1129" t="str" cm="1">
        <f t="array" aca="1" ref="AG1129" ca="1">_xlfn.IFS(Table1[[#This Row],[Experience]]&lt;=3,"Junior",Table1[[#This Row],[Experience]]&lt;=7,"Mid Level",Table1[[#This Row],[Experience]]&gt;=7,"Senior")</f>
        <v>Senior</v>
      </c>
      <c r="AH1129" t="str">
        <f>IF(Table1[[#This Row],[Attendance %]]&gt;75,"OK","Below 75")</f>
        <v>OK</v>
      </c>
      <c r="AI1129" t="b">
        <f>ISBLANK(Table1[[#This Row],[Employee ID]])</f>
        <v>0</v>
      </c>
      <c r="AJ1129" t="b">
        <f>ISNUMBER(Table1[[#This Row],[Total Salary  ]])</f>
        <v>1</v>
      </c>
      <c r="AK1129" t="str">
        <f>IFERROR(_xlfn.XLOOKUP(Table1[[#This Row],[Manager ID]],MANAGERS!A:A,MANAGERS!B:B),"Not Found")</f>
        <v>Manager_8</v>
      </c>
    </row>
    <row r="1130" spans="1:37" x14ac:dyDescent="0.2">
      <c r="A1130" t="s">
        <v>3265</v>
      </c>
      <c r="B1130" t="s">
        <v>20</v>
      </c>
      <c r="C1130" t="s">
        <v>15</v>
      </c>
      <c r="D1130" t="s">
        <v>43</v>
      </c>
      <c r="E1130" t="s">
        <v>65</v>
      </c>
      <c r="F1130" s="1">
        <v>45820</v>
      </c>
      <c r="G1130" s="1">
        <v>35934</v>
      </c>
      <c r="H1130">
        <v>96809</v>
      </c>
      <c r="I1130">
        <v>20609</v>
      </c>
      <c r="J1130">
        <v>62</v>
      </c>
      <c r="K1130">
        <v>79</v>
      </c>
      <c r="L1130" t="s">
        <v>34</v>
      </c>
      <c r="M1130">
        <v>115</v>
      </c>
      <c r="N1130">
        <f>Table1[[#This Row],[Basic Salary]]+Table1[[#This Row],[Bonus]]</f>
        <v>117418</v>
      </c>
      <c r="O1130" s="2">
        <f>Table1[[#This Row],[Bonus]]/Table1[[#This Row],[Basic Salary]]</f>
        <v>0.21288309971180366</v>
      </c>
      <c r="P1130">
        <f ca="1">DATEDIF(Table1[[#This Row],[Date of Birth]],TODAY(),"Y")</f>
        <v>28</v>
      </c>
      <c r="Q1130">
        <f ca="1">DATEDIF(Table1[[#This Row],[Joining Date]],TODAY(),"Y")</f>
        <v>1</v>
      </c>
      <c r="R1130" t="str">
        <f ca="1">IF(YEAR(Table1[[#This Row],[Joining Date]])=YEAR(TODAY()),"Yes","No")</f>
        <v>No</v>
      </c>
      <c r="S1130" t="str">
        <f ca="1">IF(Table1[[#This Row],[Experience]]&gt;5,"Yes","No")</f>
        <v>No</v>
      </c>
      <c r="T1130" t="str">
        <f>TEXT(Table1[[#This Row],[Joining Date]],"mmmm")</f>
        <v>June</v>
      </c>
      <c r="U1130" t="str">
        <f>TEXT(Table1[[#This Row],[Joining Date]],"yyyy")</f>
        <v>2025</v>
      </c>
      <c r="V1130" s="5">
        <f ca="1">TODAY()-Table1[[#This Row],[Joining Date]]</f>
        <v>419</v>
      </c>
      <c r="W1130" t="str">
        <f>LEFT(Table1[[#This Row],[Employee Name]],FIND(" ",Table1[[#This Row],[Employee Name]])-1)</f>
        <v>Rahul</v>
      </c>
      <c r="X1130" t="str">
        <f>RIGHT(Table1[[#This Row],[Employee Name]],LEN(Table1[[#This Row],[Employee Name]])-FIND(" ",Table1[[#This Row],[Employee Name]]))</f>
        <v>Verma</v>
      </c>
      <c r="Y1130" t="str">
        <f>Table1[[#This Row],[Department]]&amp;"-"&amp;Table1[[#This Row],[Employee ID]]</f>
        <v>Operations-E03209</v>
      </c>
      <c r="Z1130" t="str">
        <f>LEFT(Table1[[#This Row],[Department]],3)</f>
        <v>Ope</v>
      </c>
      <c r="AA1130" t="str">
        <f>_xlfn.XLOOKUP(Table1[[#This Row],[Manager ID]],MANAGERS!A:A,MANAGERS!B:B)</f>
        <v>Manager_15</v>
      </c>
      <c r="AB1130" t="str" cm="1">
        <f t="array" ref="AB1130">_xlfn.XLOOKUP(Table1[[#This Row],[Manager ID]],Table2[[#All],[Manager ID]],Table2[[#All],[Department Head]])</f>
        <v>Support</v>
      </c>
      <c r="AC1130" s="2">
        <f>_xlfn.XLOOKUP(Table1[[#This Row],[City]],L:L,O:O)</f>
        <v>0.24030340748661314</v>
      </c>
      <c r="AD1130" t="str" cm="1">
        <f t="array" ref="AD1130">_xlfn.IFS(Table1[[#This Row],[Performance Score]]&gt;=90,"Excellent",Table1[[#This Row],[Performance Score]]&gt;=75,"Good",Table1[[#This Row],[Performance Score]]&gt;=60,"Average",Table1[[#This Row],[Performance Score]]&lt;=60,"Need Improvement")</f>
        <v>Good</v>
      </c>
      <c r="AE1130" t="str">
        <f>IF(AND(Table1[[#This Row],[Attendance %]]&gt;=80,(Table1[[#This Row],[Performance Score]]&gt;=80)),"Eligible","Not Eligible")</f>
        <v>Not Eligible</v>
      </c>
      <c r="AF1130" t="str">
        <f>IF(Table1[[#This Row],[Performance Score]]&gt;=80,"High Performer","Low Performer")</f>
        <v>Low Performer</v>
      </c>
      <c r="AG1130" t="str" cm="1">
        <f t="array" aca="1" ref="AG1130" ca="1">_xlfn.IFS(Table1[[#This Row],[Experience]]&lt;=3,"Junior",Table1[[#This Row],[Experience]]&lt;=7,"Mid Level",Table1[[#This Row],[Experience]]&gt;=7,"Senior")</f>
        <v>Junior</v>
      </c>
      <c r="AH1130" t="str">
        <f>IF(Table1[[#This Row],[Attendance %]]&gt;75,"OK","Below 75")</f>
        <v>Below 75</v>
      </c>
      <c r="AI1130" t="b">
        <f>ISBLANK(Table1[[#This Row],[Employee ID]])</f>
        <v>0</v>
      </c>
      <c r="AJ1130" t="b">
        <f>ISNUMBER(Table1[[#This Row],[Total Salary  ]])</f>
        <v>1</v>
      </c>
      <c r="AK1130" t="str">
        <f>IFERROR(_xlfn.XLOOKUP(Table1[[#This Row],[Manager ID]],MANAGERS!A:A,MANAGERS!B:B),"Not Found")</f>
        <v>Manager_15</v>
      </c>
    </row>
    <row r="1131" spans="1:37" x14ac:dyDescent="0.2">
      <c r="A1131" t="s">
        <v>4344</v>
      </c>
      <c r="B1131" t="s">
        <v>36</v>
      </c>
      <c r="C1131" t="s">
        <v>15</v>
      </c>
      <c r="D1131" t="s">
        <v>16</v>
      </c>
      <c r="E1131" t="s">
        <v>22</v>
      </c>
      <c r="F1131" s="1">
        <v>45963</v>
      </c>
      <c r="G1131" s="1">
        <v>38771</v>
      </c>
      <c r="H1131">
        <v>111011</v>
      </c>
      <c r="I1131">
        <v>6371</v>
      </c>
      <c r="J1131">
        <v>72</v>
      </c>
      <c r="K1131">
        <v>88</v>
      </c>
      <c r="L1131" t="s">
        <v>31</v>
      </c>
      <c r="M1131">
        <v>120</v>
      </c>
      <c r="N1131">
        <f>Table1[[#This Row],[Basic Salary]]+Table1[[#This Row],[Bonus]]</f>
        <v>117382</v>
      </c>
      <c r="O1131" s="2">
        <f>Table1[[#This Row],[Bonus]]/Table1[[#This Row],[Basic Salary]]</f>
        <v>5.7390709028834981E-2</v>
      </c>
      <c r="P1131">
        <f ca="1">DATEDIF(Table1[[#This Row],[Date of Birth]],TODAY(),"Y")</f>
        <v>20</v>
      </c>
      <c r="Q1131">
        <f ca="1">DATEDIF(Table1[[#This Row],[Joining Date]],TODAY(),"Y")</f>
        <v>0</v>
      </c>
      <c r="R1131" t="str">
        <f ca="1">IF(YEAR(Table1[[#This Row],[Joining Date]])=YEAR(TODAY()),"Yes","No")</f>
        <v>No</v>
      </c>
      <c r="S1131" t="str">
        <f ca="1">IF(Table1[[#This Row],[Experience]]&gt;5,"Yes","No")</f>
        <v>No</v>
      </c>
      <c r="T1131" t="str">
        <f>TEXT(Table1[[#This Row],[Joining Date]],"mmmm")</f>
        <v>November</v>
      </c>
      <c r="U1131" t="str">
        <f>TEXT(Table1[[#This Row],[Joining Date]],"yyyy")</f>
        <v>2025</v>
      </c>
      <c r="V1131" s="5">
        <f ca="1">TODAY()-Table1[[#This Row],[Joining Date]]</f>
        <v>276</v>
      </c>
      <c r="W1131" t="str">
        <f>LEFT(Table1[[#This Row],[Employee Name]],FIND(" ",Table1[[#This Row],[Employee Name]])-1)</f>
        <v>Meera</v>
      </c>
      <c r="X1131" t="str">
        <f>RIGHT(Table1[[#This Row],[Employee Name]],LEN(Table1[[#This Row],[Employee Name]])-FIND(" ",Table1[[#This Row],[Employee Name]]))</f>
        <v>Joshi</v>
      </c>
      <c r="Y1131" t="str">
        <f>Table1[[#This Row],[Department]]&amp;"-"&amp;Table1[[#This Row],[Employee ID]]</f>
        <v>HR-E04288</v>
      </c>
      <c r="Z1131" t="str">
        <f>LEFT(Table1[[#This Row],[Department]],3)</f>
        <v>HR</v>
      </c>
      <c r="AA1131" t="str">
        <f>_xlfn.XLOOKUP(Table1[[#This Row],[Manager ID]],MANAGERS!A:A,MANAGERS!B:B)</f>
        <v>Manager_20</v>
      </c>
      <c r="AB1131" t="str" cm="1">
        <f t="array" ref="AB1131">_xlfn.XLOOKUP(Table1[[#This Row],[Manager ID]],Table2[[#All],[Manager ID]],Table2[[#All],[Department Head]])</f>
        <v>Operations</v>
      </c>
      <c r="AC1131" s="2">
        <f>_xlfn.XLOOKUP(Table1[[#This Row],[City]],L:L,O:O)</f>
        <v>0.241864189087755</v>
      </c>
      <c r="AD1131" t="str" cm="1">
        <f t="array" ref="AD1131">_xlfn.IFS(Table1[[#This Row],[Performance Score]]&gt;=90,"Excellent",Table1[[#This Row],[Performance Score]]&gt;=75,"Good",Table1[[#This Row],[Performance Score]]&gt;=60,"Average",Table1[[#This Row],[Performance Score]]&lt;=60,"Need Improvement")</f>
        <v>Good</v>
      </c>
      <c r="AE1131" t="str">
        <f>IF(AND(Table1[[#This Row],[Attendance %]]&gt;=80,(Table1[[#This Row],[Performance Score]]&gt;=80)),"Eligible","Not Eligible")</f>
        <v>Not Eligible</v>
      </c>
      <c r="AF1131" t="str">
        <f>IF(Table1[[#This Row],[Performance Score]]&gt;=80,"High Performer","Low Performer")</f>
        <v>High Performer</v>
      </c>
      <c r="AG1131" t="str" cm="1">
        <f t="array" aca="1" ref="AG1131" ca="1">_xlfn.IFS(Table1[[#This Row],[Experience]]&lt;=3,"Junior",Table1[[#This Row],[Experience]]&lt;=7,"Mid Level",Table1[[#This Row],[Experience]]&gt;=7,"Senior")</f>
        <v>Junior</v>
      </c>
      <c r="AH1131" t="str">
        <f>IF(Table1[[#This Row],[Attendance %]]&gt;75,"OK","Below 75")</f>
        <v>Below 75</v>
      </c>
      <c r="AI1131" t="b">
        <f>ISBLANK(Table1[[#This Row],[Employee ID]])</f>
        <v>0</v>
      </c>
      <c r="AJ1131" t="b">
        <f>ISNUMBER(Table1[[#This Row],[Total Salary  ]])</f>
        <v>1</v>
      </c>
      <c r="AK1131" t="str">
        <f>IFERROR(_xlfn.XLOOKUP(Table1[[#This Row],[Manager ID]],MANAGERS!A:A,MANAGERS!B:B),"Not Found")</f>
        <v>Manager_20</v>
      </c>
    </row>
    <row r="1132" spans="1:37" x14ac:dyDescent="0.2">
      <c r="A1132" t="s">
        <v>3525</v>
      </c>
      <c r="B1132" t="s">
        <v>20</v>
      </c>
      <c r="C1132" t="s">
        <v>15</v>
      </c>
      <c r="D1132" t="s">
        <v>81</v>
      </c>
      <c r="E1132" t="s">
        <v>51</v>
      </c>
      <c r="F1132" s="1">
        <v>43692</v>
      </c>
      <c r="G1132" s="1">
        <v>31150</v>
      </c>
      <c r="H1132">
        <v>90546</v>
      </c>
      <c r="I1132">
        <v>26823</v>
      </c>
      <c r="J1132">
        <v>73</v>
      </c>
      <c r="K1132">
        <v>43</v>
      </c>
      <c r="L1132" t="s">
        <v>34</v>
      </c>
      <c r="M1132">
        <v>115</v>
      </c>
      <c r="N1132">
        <f>Table1[[#This Row],[Basic Salary]]+Table1[[#This Row],[Bonus]]</f>
        <v>117369</v>
      </c>
      <c r="O1132" s="2">
        <f>Table1[[#This Row],[Bonus]]/Table1[[#This Row],[Basic Salary]]</f>
        <v>0.29623616725200452</v>
      </c>
      <c r="P1132">
        <f ca="1">DATEDIF(Table1[[#This Row],[Date of Birth]],TODAY(),"Y")</f>
        <v>41</v>
      </c>
      <c r="Q1132">
        <f ca="1">DATEDIF(Table1[[#This Row],[Joining Date]],TODAY(),"Y")</f>
        <v>6</v>
      </c>
      <c r="R1132" t="str">
        <f ca="1">IF(YEAR(Table1[[#This Row],[Joining Date]])=YEAR(TODAY()),"Yes","No")</f>
        <v>No</v>
      </c>
      <c r="S1132" t="str">
        <f ca="1">IF(Table1[[#This Row],[Experience]]&gt;5,"Yes","No")</f>
        <v>Yes</v>
      </c>
      <c r="T1132" t="str">
        <f>TEXT(Table1[[#This Row],[Joining Date]],"mmmm")</f>
        <v>August</v>
      </c>
      <c r="U1132" t="str">
        <f>TEXT(Table1[[#This Row],[Joining Date]],"yyyy")</f>
        <v>2019</v>
      </c>
      <c r="V1132" s="5">
        <f ca="1">TODAY()-Table1[[#This Row],[Joining Date]]</f>
        <v>2547</v>
      </c>
      <c r="W1132" t="str">
        <f>LEFT(Table1[[#This Row],[Employee Name]],FIND(" ",Table1[[#This Row],[Employee Name]])-1)</f>
        <v>Rahul</v>
      </c>
      <c r="X1132" t="str">
        <f>RIGHT(Table1[[#This Row],[Employee Name]],LEN(Table1[[#This Row],[Employee Name]])-FIND(" ",Table1[[#This Row],[Employee Name]]))</f>
        <v>Verma</v>
      </c>
      <c r="Y1132" t="str">
        <f>Table1[[#This Row],[Department]]&amp;"-"&amp;Table1[[#This Row],[Employee ID]]</f>
        <v>Sales-E03469</v>
      </c>
      <c r="Z1132" t="str">
        <f>LEFT(Table1[[#This Row],[Department]],3)</f>
        <v>Sal</v>
      </c>
      <c r="AA1132" t="str">
        <f>_xlfn.XLOOKUP(Table1[[#This Row],[Manager ID]],MANAGERS!A:A,MANAGERS!B:B)</f>
        <v>Manager_15</v>
      </c>
      <c r="AB1132" t="str" cm="1">
        <f t="array" ref="AB1132">_xlfn.XLOOKUP(Table1[[#This Row],[Manager ID]],Table2[[#All],[Manager ID]],Table2[[#All],[Department Head]])</f>
        <v>Support</v>
      </c>
      <c r="AC1132" s="2">
        <f>_xlfn.XLOOKUP(Table1[[#This Row],[City]],L:L,O:O)</f>
        <v>0.24030340748661314</v>
      </c>
      <c r="AD1132" t="str" cm="1">
        <f t="array" ref="AD1132">_xlfn.IFS(Table1[[#This Row],[Performance Score]]&gt;=90,"Excellent",Table1[[#This Row],[Performance Score]]&gt;=75,"Good",Table1[[#This Row],[Performance Score]]&gt;=60,"Average",Table1[[#This Row],[Performance Score]]&lt;=60,"Need Improvement")</f>
        <v>Need Improvement</v>
      </c>
      <c r="AE1132" t="str">
        <f>IF(AND(Table1[[#This Row],[Attendance %]]&gt;=80,(Table1[[#This Row],[Performance Score]]&gt;=80)),"Eligible","Not Eligible")</f>
        <v>Not Eligible</v>
      </c>
      <c r="AF1132" t="str">
        <f>IF(Table1[[#This Row],[Performance Score]]&gt;=80,"High Performer","Low Performer")</f>
        <v>Low Performer</v>
      </c>
      <c r="AG1132" t="str" cm="1">
        <f t="array" aca="1" ref="AG1132" ca="1">_xlfn.IFS(Table1[[#This Row],[Experience]]&lt;=3,"Junior",Table1[[#This Row],[Experience]]&lt;=7,"Mid Level",Table1[[#This Row],[Experience]]&gt;=7,"Senior")</f>
        <v>Mid Level</v>
      </c>
      <c r="AH1132" t="str">
        <f>IF(Table1[[#This Row],[Attendance %]]&gt;75,"OK","Below 75")</f>
        <v>Below 75</v>
      </c>
      <c r="AI1132" t="b">
        <f>ISBLANK(Table1[[#This Row],[Employee ID]])</f>
        <v>0</v>
      </c>
      <c r="AJ1132" t="b">
        <f>ISNUMBER(Table1[[#This Row],[Total Salary  ]])</f>
        <v>1</v>
      </c>
      <c r="AK1132" t="str">
        <f>IFERROR(_xlfn.XLOOKUP(Table1[[#This Row],[Manager ID]],MANAGERS!A:A,MANAGERS!B:B),"Not Found")</f>
        <v>Manager_15</v>
      </c>
    </row>
    <row r="1133" spans="1:37" x14ac:dyDescent="0.2">
      <c r="A1133" t="s">
        <v>3381</v>
      </c>
      <c r="B1133" t="s">
        <v>50</v>
      </c>
      <c r="C1133" t="s">
        <v>21</v>
      </c>
      <c r="D1133" t="s">
        <v>46</v>
      </c>
      <c r="E1133" t="s">
        <v>17</v>
      </c>
      <c r="F1133" s="1">
        <v>44610</v>
      </c>
      <c r="G1133" s="1">
        <v>38787</v>
      </c>
      <c r="H1133">
        <v>93003</v>
      </c>
      <c r="I1133">
        <v>24363</v>
      </c>
      <c r="J1133">
        <v>77</v>
      </c>
      <c r="K1133">
        <v>72</v>
      </c>
      <c r="L1133" t="s">
        <v>31</v>
      </c>
      <c r="M1133">
        <v>117</v>
      </c>
      <c r="N1133">
        <f>Table1[[#This Row],[Basic Salary]]+Table1[[#This Row],[Bonus]]</f>
        <v>117366</v>
      </c>
      <c r="O1133" s="2">
        <f>Table1[[#This Row],[Bonus]]/Table1[[#This Row],[Basic Salary]]</f>
        <v>0.26195929163575371</v>
      </c>
      <c r="P1133">
        <f ca="1">DATEDIF(Table1[[#This Row],[Date of Birth]],TODAY(),"Y")</f>
        <v>20</v>
      </c>
      <c r="Q1133">
        <f ca="1">DATEDIF(Table1[[#This Row],[Joining Date]],TODAY(),"Y")</f>
        <v>4</v>
      </c>
      <c r="R1133" t="str">
        <f ca="1">IF(YEAR(Table1[[#This Row],[Joining Date]])=YEAR(TODAY()),"Yes","No")</f>
        <v>No</v>
      </c>
      <c r="S1133" t="str">
        <f ca="1">IF(Table1[[#This Row],[Experience]]&gt;5,"Yes","No")</f>
        <v>No</v>
      </c>
      <c r="T1133" t="str">
        <f>TEXT(Table1[[#This Row],[Joining Date]],"mmmm")</f>
        <v>February</v>
      </c>
      <c r="U1133" t="str">
        <f>TEXT(Table1[[#This Row],[Joining Date]],"yyyy")</f>
        <v>2022</v>
      </c>
      <c r="V1133" s="5">
        <f ca="1">TODAY()-Table1[[#This Row],[Joining Date]]</f>
        <v>1629</v>
      </c>
      <c r="W1133" t="str">
        <f>LEFT(Table1[[#This Row],[Employee Name]],FIND(" ",Table1[[#This Row],[Employee Name]])-1)</f>
        <v>Ravi</v>
      </c>
      <c r="X1133" t="str">
        <f>RIGHT(Table1[[#This Row],[Employee Name]],LEN(Table1[[#This Row],[Employee Name]])-FIND(" ",Table1[[#This Row],[Employee Name]]))</f>
        <v>Teja</v>
      </c>
      <c r="Y1133" t="str">
        <f>Table1[[#This Row],[Department]]&amp;"-"&amp;Table1[[#This Row],[Employee ID]]</f>
        <v>Support-E03325</v>
      </c>
      <c r="Z1133" t="str">
        <f>LEFT(Table1[[#This Row],[Department]],3)</f>
        <v>Sup</v>
      </c>
      <c r="AA1133" t="str">
        <f>_xlfn.XLOOKUP(Table1[[#This Row],[Manager ID]],MANAGERS!A:A,MANAGERS!B:B)</f>
        <v>Manager_17</v>
      </c>
      <c r="AB1133" t="str" cm="1">
        <f t="array" ref="AB1133">_xlfn.XLOOKUP(Table1[[#This Row],[Manager ID]],Table2[[#All],[Manager ID]],Table2[[#All],[Department Head]])</f>
        <v>Finance</v>
      </c>
      <c r="AC1133" s="2">
        <f>_xlfn.XLOOKUP(Table1[[#This Row],[City]],L:L,O:O)</f>
        <v>0.241864189087755</v>
      </c>
      <c r="AD1133" t="str" cm="1">
        <f t="array" ref="AD1133">_xlfn.IFS(Table1[[#This Row],[Performance Score]]&gt;=90,"Excellent",Table1[[#This Row],[Performance Score]]&gt;=75,"Good",Table1[[#This Row],[Performance Score]]&gt;=60,"Average",Table1[[#This Row],[Performance Score]]&lt;=60,"Need Improvement")</f>
        <v>Average</v>
      </c>
      <c r="AE1133" t="str">
        <f>IF(AND(Table1[[#This Row],[Attendance %]]&gt;=80,(Table1[[#This Row],[Performance Score]]&gt;=80)),"Eligible","Not Eligible")</f>
        <v>Not Eligible</v>
      </c>
      <c r="AF1133" t="str">
        <f>IF(Table1[[#This Row],[Performance Score]]&gt;=80,"High Performer","Low Performer")</f>
        <v>Low Performer</v>
      </c>
      <c r="AG1133" t="str" cm="1">
        <f t="array" aca="1" ref="AG1133" ca="1">_xlfn.IFS(Table1[[#This Row],[Experience]]&lt;=3,"Junior",Table1[[#This Row],[Experience]]&lt;=7,"Mid Level",Table1[[#This Row],[Experience]]&gt;=7,"Senior")</f>
        <v>Mid Level</v>
      </c>
      <c r="AH1133" t="str">
        <f>IF(Table1[[#This Row],[Attendance %]]&gt;75,"OK","Below 75")</f>
        <v>OK</v>
      </c>
      <c r="AI1133" t="b">
        <f>ISBLANK(Table1[[#This Row],[Employee ID]])</f>
        <v>0</v>
      </c>
      <c r="AJ1133" t="b">
        <f>ISNUMBER(Table1[[#This Row],[Total Salary  ]])</f>
        <v>1</v>
      </c>
      <c r="AK1133" t="str">
        <f>IFERROR(_xlfn.XLOOKUP(Table1[[#This Row],[Manager ID]],MANAGERS!A:A,MANAGERS!B:B),"Not Found")</f>
        <v>Manager_17</v>
      </c>
    </row>
    <row r="1134" spans="1:37" x14ac:dyDescent="0.2">
      <c r="A1134" t="s">
        <v>4595</v>
      </c>
      <c r="B1134" t="s">
        <v>89</v>
      </c>
      <c r="C1134" t="s">
        <v>21</v>
      </c>
      <c r="D1134" t="s">
        <v>46</v>
      </c>
      <c r="E1134" t="s">
        <v>30</v>
      </c>
      <c r="F1134" s="1">
        <v>45217</v>
      </c>
      <c r="G1134" s="1">
        <v>36964</v>
      </c>
      <c r="H1134">
        <v>107481</v>
      </c>
      <c r="I1134">
        <v>9881</v>
      </c>
      <c r="J1134">
        <v>62</v>
      </c>
      <c r="K1134">
        <v>73</v>
      </c>
      <c r="L1134" t="s">
        <v>53</v>
      </c>
      <c r="M1134">
        <v>105</v>
      </c>
      <c r="N1134">
        <f>Table1[[#This Row],[Basic Salary]]+Table1[[#This Row],[Bonus]]</f>
        <v>117362</v>
      </c>
      <c r="O1134" s="2">
        <f>Table1[[#This Row],[Bonus]]/Table1[[#This Row],[Basic Salary]]</f>
        <v>9.1932527609530981E-2</v>
      </c>
      <c r="P1134">
        <f ca="1">DATEDIF(Table1[[#This Row],[Date of Birth]],TODAY(),"Y")</f>
        <v>25</v>
      </c>
      <c r="Q1134">
        <f ca="1">DATEDIF(Table1[[#This Row],[Joining Date]],TODAY(),"Y")</f>
        <v>2</v>
      </c>
      <c r="R1134" t="str">
        <f ca="1">IF(YEAR(Table1[[#This Row],[Joining Date]])=YEAR(TODAY()),"Yes","No")</f>
        <v>No</v>
      </c>
      <c r="S1134" t="str">
        <f ca="1">IF(Table1[[#This Row],[Experience]]&gt;5,"Yes","No")</f>
        <v>No</v>
      </c>
      <c r="T1134" t="str">
        <f>TEXT(Table1[[#This Row],[Joining Date]],"mmmm")</f>
        <v>October</v>
      </c>
      <c r="U1134" t="str">
        <f>TEXT(Table1[[#This Row],[Joining Date]],"yyyy")</f>
        <v>2023</v>
      </c>
      <c r="V1134" s="5">
        <f ca="1">TODAY()-Table1[[#This Row],[Joining Date]]</f>
        <v>1022</v>
      </c>
      <c r="W1134" t="str">
        <f>LEFT(Table1[[#This Row],[Employee Name]],FIND(" ",Table1[[#This Row],[Employee Name]])-1)</f>
        <v>Tarun</v>
      </c>
      <c r="X1134" t="str">
        <f>RIGHT(Table1[[#This Row],[Employee Name]],LEN(Table1[[#This Row],[Employee Name]])-FIND(" ",Table1[[#This Row],[Employee Name]]))</f>
        <v>Verma</v>
      </c>
      <c r="Y1134" t="str">
        <f>Table1[[#This Row],[Department]]&amp;"-"&amp;Table1[[#This Row],[Employee ID]]</f>
        <v>Support-E04539</v>
      </c>
      <c r="Z1134" t="str">
        <f>LEFT(Table1[[#This Row],[Department]],3)</f>
        <v>Sup</v>
      </c>
      <c r="AA1134" t="str">
        <f>_xlfn.XLOOKUP(Table1[[#This Row],[Manager ID]],MANAGERS!A:A,MANAGERS!B:B)</f>
        <v>Manager_5</v>
      </c>
      <c r="AB1134" t="str" cm="1">
        <f t="array" ref="AB1134">_xlfn.XLOOKUP(Table1[[#This Row],[Manager ID]],Table2[[#All],[Manager ID]],Table2[[#All],[Department Head]])</f>
        <v>Sales</v>
      </c>
      <c r="AC1134" s="2">
        <f>_xlfn.XLOOKUP(Table1[[#This Row],[City]],L:L,O:O)</f>
        <v>0.23685887225230964</v>
      </c>
      <c r="AD1134" t="str" cm="1">
        <f t="array" ref="AD1134">_xlfn.IFS(Table1[[#This Row],[Performance Score]]&gt;=90,"Excellent",Table1[[#This Row],[Performance Score]]&gt;=75,"Good",Table1[[#This Row],[Performance Score]]&gt;=60,"Average",Table1[[#This Row],[Performance Score]]&lt;=60,"Need Improvement")</f>
        <v>Average</v>
      </c>
      <c r="AE1134" t="str">
        <f>IF(AND(Table1[[#This Row],[Attendance %]]&gt;=80,(Table1[[#This Row],[Performance Score]]&gt;=80)),"Eligible","Not Eligible")</f>
        <v>Not Eligible</v>
      </c>
      <c r="AF1134" t="str">
        <f>IF(Table1[[#This Row],[Performance Score]]&gt;=80,"High Performer","Low Performer")</f>
        <v>Low Performer</v>
      </c>
      <c r="AG1134" t="str" cm="1">
        <f t="array" aca="1" ref="AG1134" ca="1">_xlfn.IFS(Table1[[#This Row],[Experience]]&lt;=3,"Junior",Table1[[#This Row],[Experience]]&lt;=7,"Mid Level",Table1[[#This Row],[Experience]]&gt;=7,"Senior")</f>
        <v>Junior</v>
      </c>
      <c r="AH1134" t="str">
        <f>IF(Table1[[#This Row],[Attendance %]]&gt;75,"OK","Below 75")</f>
        <v>Below 75</v>
      </c>
      <c r="AI1134" t="b">
        <f>ISBLANK(Table1[[#This Row],[Employee ID]])</f>
        <v>0</v>
      </c>
      <c r="AJ1134" t="b">
        <f>ISNUMBER(Table1[[#This Row],[Total Salary  ]])</f>
        <v>1</v>
      </c>
      <c r="AK1134" t="str">
        <f>IFERROR(_xlfn.XLOOKUP(Table1[[#This Row],[Manager ID]],MANAGERS!A:A,MANAGERS!B:B),"Not Found")</f>
        <v>Manager_5</v>
      </c>
    </row>
    <row r="1135" spans="1:37" x14ac:dyDescent="0.2">
      <c r="A1135" t="s">
        <v>442</v>
      </c>
      <c r="B1135" t="s">
        <v>77</v>
      </c>
      <c r="C1135" t="s">
        <v>21</v>
      </c>
      <c r="D1135" t="s">
        <v>81</v>
      </c>
      <c r="E1135" t="s">
        <v>26</v>
      </c>
      <c r="F1135" s="1">
        <v>44073</v>
      </c>
      <c r="G1135" s="1">
        <v>35724</v>
      </c>
      <c r="H1135">
        <v>108284</v>
      </c>
      <c r="I1135">
        <v>9059</v>
      </c>
      <c r="J1135">
        <v>61</v>
      </c>
      <c r="K1135">
        <v>55</v>
      </c>
      <c r="L1135" t="s">
        <v>31</v>
      </c>
      <c r="M1135">
        <v>116</v>
      </c>
      <c r="N1135">
        <f>Table1[[#This Row],[Basic Salary]]+Table1[[#This Row],[Bonus]]</f>
        <v>117343</v>
      </c>
      <c r="O1135" s="2">
        <f>Table1[[#This Row],[Bonus]]/Table1[[#This Row],[Basic Salary]]</f>
        <v>8.3659635772597982E-2</v>
      </c>
      <c r="P1135">
        <f ca="1">DATEDIF(Table1[[#This Row],[Date of Birth]],TODAY(),"Y")</f>
        <v>28</v>
      </c>
      <c r="Q1135">
        <f ca="1">DATEDIF(Table1[[#This Row],[Joining Date]],TODAY(),"Y")</f>
        <v>5</v>
      </c>
      <c r="R1135" t="str">
        <f ca="1">IF(YEAR(Table1[[#This Row],[Joining Date]])=YEAR(TODAY()),"Yes","No")</f>
        <v>No</v>
      </c>
      <c r="S1135" t="str">
        <f ca="1">IF(Table1[[#This Row],[Experience]]&gt;5,"Yes","No")</f>
        <v>No</v>
      </c>
      <c r="T1135" t="str">
        <f>TEXT(Table1[[#This Row],[Joining Date]],"mmmm")</f>
        <v>August</v>
      </c>
      <c r="U1135" t="str">
        <f>TEXT(Table1[[#This Row],[Joining Date]],"yyyy")</f>
        <v>2020</v>
      </c>
      <c r="V1135" s="5">
        <f ca="1">TODAY()-Table1[[#This Row],[Joining Date]]</f>
        <v>2166</v>
      </c>
      <c r="W1135" t="str">
        <f>LEFT(Table1[[#This Row],[Employee Name]],FIND(" ",Table1[[#This Row],[Employee Name]])-1)</f>
        <v>Rohan</v>
      </c>
      <c r="X1135" t="str">
        <f>RIGHT(Table1[[#This Row],[Employee Name]],LEN(Table1[[#This Row],[Employee Name]])-FIND(" ",Table1[[#This Row],[Employee Name]]))</f>
        <v>Gupta</v>
      </c>
      <c r="Y1135" t="str">
        <f>Table1[[#This Row],[Department]]&amp;"-"&amp;Table1[[#This Row],[Employee ID]]</f>
        <v>Sales-E00386</v>
      </c>
      <c r="Z1135" t="str">
        <f>LEFT(Table1[[#This Row],[Department]],3)</f>
        <v>Sal</v>
      </c>
      <c r="AA1135" t="str">
        <f>_xlfn.XLOOKUP(Table1[[#This Row],[Manager ID]],MANAGERS!A:A,MANAGERS!B:B)</f>
        <v>Manager_16</v>
      </c>
      <c r="AB1135" t="str" cm="1">
        <f t="array" ref="AB1135">_xlfn.XLOOKUP(Table1[[#This Row],[Manager ID]],Table2[[#All],[Manager ID]],Table2[[#All],[Department Head]])</f>
        <v>Sales</v>
      </c>
      <c r="AC1135" s="2">
        <f>_xlfn.XLOOKUP(Table1[[#This Row],[City]],L:L,O:O)</f>
        <v>0.241864189087755</v>
      </c>
      <c r="AD1135" t="str" cm="1">
        <f t="array" ref="AD1135">_xlfn.IFS(Table1[[#This Row],[Performance Score]]&gt;=90,"Excellent",Table1[[#This Row],[Performance Score]]&gt;=75,"Good",Table1[[#This Row],[Performance Score]]&gt;=60,"Average",Table1[[#This Row],[Performance Score]]&lt;=60,"Need Improvement")</f>
        <v>Need Improvement</v>
      </c>
      <c r="AE1135" t="str">
        <f>IF(AND(Table1[[#This Row],[Attendance %]]&gt;=80,(Table1[[#This Row],[Performance Score]]&gt;=80)),"Eligible","Not Eligible")</f>
        <v>Not Eligible</v>
      </c>
      <c r="AF1135" t="str">
        <f>IF(Table1[[#This Row],[Performance Score]]&gt;=80,"High Performer","Low Performer")</f>
        <v>Low Performer</v>
      </c>
      <c r="AG1135" t="str" cm="1">
        <f t="array" aca="1" ref="AG1135" ca="1">_xlfn.IFS(Table1[[#This Row],[Experience]]&lt;=3,"Junior",Table1[[#This Row],[Experience]]&lt;=7,"Mid Level",Table1[[#This Row],[Experience]]&gt;=7,"Senior")</f>
        <v>Mid Level</v>
      </c>
      <c r="AH1135" t="str">
        <f>IF(Table1[[#This Row],[Attendance %]]&gt;75,"OK","Below 75")</f>
        <v>Below 75</v>
      </c>
      <c r="AI1135" t="b">
        <f>ISBLANK(Table1[[#This Row],[Employee ID]])</f>
        <v>0</v>
      </c>
      <c r="AJ1135" t="b">
        <f>ISNUMBER(Table1[[#This Row],[Total Salary  ]])</f>
        <v>1</v>
      </c>
      <c r="AK1135" t="str">
        <f>IFERROR(_xlfn.XLOOKUP(Table1[[#This Row],[Manager ID]],MANAGERS!A:A,MANAGERS!B:B),"Not Found")</f>
        <v>Manager_16</v>
      </c>
    </row>
    <row r="1136" spans="1:37" x14ac:dyDescent="0.2">
      <c r="A1136" t="s">
        <v>4160</v>
      </c>
      <c r="B1136" t="s">
        <v>93</v>
      </c>
      <c r="C1136" t="s">
        <v>15</v>
      </c>
      <c r="D1136" t="s">
        <v>33</v>
      </c>
      <c r="E1136" t="s">
        <v>17</v>
      </c>
      <c r="F1136" s="1">
        <v>44737</v>
      </c>
      <c r="G1136" s="1">
        <v>34228</v>
      </c>
      <c r="H1136">
        <v>99418</v>
      </c>
      <c r="I1136">
        <v>17914</v>
      </c>
      <c r="J1136">
        <v>68</v>
      </c>
      <c r="K1136">
        <v>75</v>
      </c>
      <c r="L1136" t="s">
        <v>31</v>
      </c>
      <c r="M1136">
        <v>101</v>
      </c>
      <c r="N1136">
        <f>Table1[[#This Row],[Basic Salary]]+Table1[[#This Row],[Bonus]]</f>
        <v>117332</v>
      </c>
      <c r="O1136" s="2">
        <f>Table1[[#This Row],[Bonus]]/Table1[[#This Row],[Basic Salary]]</f>
        <v>0.18018869822366171</v>
      </c>
      <c r="P1136">
        <f ca="1">DATEDIF(Table1[[#This Row],[Date of Birth]],TODAY(),"Y")</f>
        <v>32</v>
      </c>
      <c r="Q1136">
        <f ca="1">DATEDIF(Table1[[#This Row],[Joining Date]],TODAY(),"Y")</f>
        <v>4</v>
      </c>
      <c r="R1136" t="str">
        <f ca="1">IF(YEAR(Table1[[#This Row],[Joining Date]])=YEAR(TODAY()),"Yes","No")</f>
        <v>No</v>
      </c>
      <c r="S1136" t="str">
        <f ca="1">IF(Table1[[#This Row],[Experience]]&gt;5,"Yes","No")</f>
        <v>No</v>
      </c>
      <c r="T1136" t="str">
        <f>TEXT(Table1[[#This Row],[Joining Date]],"mmmm")</f>
        <v>June</v>
      </c>
      <c r="U1136" t="str">
        <f>TEXT(Table1[[#This Row],[Joining Date]],"yyyy")</f>
        <v>2022</v>
      </c>
      <c r="V1136" s="5">
        <f ca="1">TODAY()-Table1[[#This Row],[Joining Date]]</f>
        <v>1502</v>
      </c>
      <c r="W1136" t="str">
        <f>LEFT(Table1[[#This Row],[Employee Name]],FIND(" ",Table1[[#This Row],[Employee Name]])-1)</f>
        <v>Priya</v>
      </c>
      <c r="X1136" t="str">
        <f>RIGHT(Table1[[#This Row],[Employee Name]],LEN(Table1[[#This Row],[Employee Name]])-FIND(" ",Table1[[#This Row],[Employee Name]]))</f>
        <v>Reddy</v>
      </c>
      <c r="Y1136" t="str">
        <f>Table1[[#This Row],[Department]]&amp;"-"&amp;Table1[[#This Row],[Employee ID]]</f>
        <v>Marketing-E04104</v>
      </c>
      <c r="Z1136" t="str">
        <f>LEFT(Table1[[#This Row],[Department]],3)</f>
        <v>Mar</v>
      </c>
      <c r="AA1136" t="str">
        <f>_xlfn.XLOOKUP(Table1[[#This Row],[Manager ID]],MANAGERS!A:A,MANAGERS!B:B)</f>
        <v>Manager_1</v>
      </c>
      <c r="AB1136" t="str" cm="1">
        <f t="array" ref="AB1136">_xlfn.XLOOKUP(Table1[[#This Row],[Manager ID]],Table2[[#All],[Manager ID]],Table2[[#All],[Department Head]])</f>
        <v>Support</v>
      </c>
      <c r="AC1136" s="2">
        <f>_xlfn.XLOOKUP(Table1[[#This Row],[City]],L:L,O:O)</f>
        <v>0.241864189087755</v>
      </c>
      <c r="AD1136" t="str" cm="1">
        <f t="array" ref="AD1136">_xlfn.IFS(Table1[[#This Row],[Performance Score]]&gt;=90,"Excellent",Table1[[#This Row],[Performance Score]]&gt;=75,"Good",Table1[[#This Row],[Performance Score]]&gt;=60,"Average",Table1[[#This Row],[Performance Score]]&lt;=60,"Need Improvement")</f>
        <v>Good</v>
      </c>
      <c r="AE1136" t="str">
        <f>IF(AND(Table1[[#This Row],[Attendance %]]&gt;=80,(Table1[[#This Row],[Performance Score]]&gt;=80)),"Eligible","Not Eligible")</f>
        <v>Not Eligible</v>
      </c>
      <c r="AF1136" t="str">
        <f>IF(Table1[[#This Row],[Performance Score]]&gt;=80,"High Performer","Low Performer")</f>
        <v>Low Performer</v>
      </c>
      <c r="AG1136" t="str" cm="1">
        <f t="array" aca="1" ref="AG1136" ca="1">_xlfn.IFS(Table1[[#This Row],[Experience]]&lt;=3,"Junior",Table1[[#This Row],[Experience]]&lt;=7,"Mid Level",Table1[[#This Row],[Experience]]&gt;=7,"Senior")</f>
        <v>Mid Level</v>
      </c>
      <c r="AH1136" t="str">
        <f>IF(Table1[[#This Row],[Attendance %]]&gt;75,"OK","Below 75")</f>
        <v>Below 75</v>
      </c>
      <c r="AI1136" t="b">
        <f>ISBLANK(Table1[[#This Row],[Employee ID]])</f>
        <v>0</v>
      </c>
      <c r="AJ1136" t="b">
        <f>ISNUMBER(Table1[[#This Row],[Total Salary  ]])</f>
        <v>1</v>
      </c>
      <c r="AK1136" t="str">
        <f>IFERROR(_xlfn.XLOOKUP(Table1[[#This Row],[Manager ID]],MANAGERS!A:A,MANAGERS!B:B),"Not Found")</f>
        <v>Manager_1</v>
      </c>
    </row>
    <row r="1137" spans="1:37" x14ac:dyDescent="0.2">
      <c r="A1137" t="s">
        <v>4961</v>
      </c>
      <c r="B1137" t="s">
        <v>50</v>
      </c>
      <c r="C1137" t="s">
        <v>21</v>
      </c>
      <c r="D1137" t="s">
        <v>33</v>
      </c>
      <c r="E1137" t="s">
        <v>26</v>
      </c>
      <c r="F1137" s="1">
        <v>43857</v>
      </c>
      <c r="G1137" s="1">
        <v>38448</v>
      </c>
      <c r="H1137">
        <v>95668</v>
      </c>
      <c r="I1137">
        <v>21660</v>
      </c>
      <c r="J1137">
        <v>92</v>
      </c>
      <c r="K1137">
        <v>49</v>
      </c>
      <c r="L1137" t="s">
        <v>31</v>
      </c>
      <c r="M1137">
        <v>107</v>
      </c>
      <c r="N1137">
        <f>Table1[[#This Row],[Basic Salary]]+Table1[[#This Row],[Bonus]]</f>
        <v>117328</v>
      </c>
      <c r="O1137" s="2">
        <f>Table1[[#This Row],[Bonus]]/Table1[[#This Row],[Basic Salary]]</f>
        <v>0.22640799431366809</v>
      </c>
      <c r="P1137">
        <f ca="1">DATEDIF(Table1[[#This Row],[Date of Birth]],TODAY(),"Y")</f>
        <v>21</v>
      </c>
      <c r="Q1137">
        <f ca="1">DATEDIF(Table1[[#This Row],[Joining Date]],TODAY(),"Y")</f>
        <v>6</v>
      </c>
      <c r="R1137" t="str">
        <f ca="1">IF(YEAR(Table1[[#This Row],[Joining Date]])=YEAR(TODAY()),"Yes","No")</f>
        <v>No</v>
      </c>
      <c r="S1137" t="str">
        <f ca="1">IF(Table1[[#This Row],[Experience]]&gt;5,"Yes","No")</f>
        <v>Yes</v>
      </c>
      <c r="T1137" t="str">
        <f>TEXT(Table1[[#This Row],[Joining Date]],"mmmm")</f>
        <v>January</v>
      </c>
      <c r="U1137" t="str">
        <f>TEXT(Table1[[#This Row],[Joining Date]],"yyyy")</f>
        <v>2020</v>
      </c>
      <c r="V1137" s="5">
        <f ca="1">TODAY()-Table1[[#This Row],[Joining Date]]</f>
        <v>2382</v>
      </c>
      <c r="W1137" t="str">
        <f>LEFT(Table1[[#This Row],[Employee Name]],FIND(" ",Table1[[#This Row],[Employee Name]])-1)</f>
        <v>Ravi</v>
      </c>
      <c r="X1137" t="str">
        <f>RIGHT(Table1[[#This Row],[Employee Name]],LEN(Table1[[#This Row],[Employee Name]])-FIND(" ",Table1[[#This Row],[Employee Name]]))</f>
        <v>Teja</v>
      </c>
      <c r="Y1137" t="str">
        <f>Table1[[#This Row],[Department]]&amp;"-"&amp;Table1[[#This Row],[Employee ID]]</f>
        <v>Marketing-E04905</v>
      </c>
      <c r="Z1137" t="str">
        <f>LEFT(Table1[[#This Row],[Department]],3)</f>
        <v>Mar</v>
      </c>
      <c r="AA1137" t="str">
        <f>_xlfn.XLOOKUP(Table1[[#This Row],[Manager ID]],MANAGERS!A:A,MANAGERS!B:B)</f>
        <v>Manager_7</v>
      </c>
      <c r="AB1137" t="str" cm="1">
        <f t="array" ref="AB1137">_xlfn.XLOOKUP(Table1[[#This Row],[Manager ID]],Table2[[#All],[Manager ID]],Table2[[#All],[Department Head]])</f>
        <v>Operations</v>
      </c>
      <c r="AC1137" s="2">
        <f>_xlfn.XLOOKUP(Table1[[#This Row],[City]],L:L,O:O)</f>
        <v>0.241864189087755</v>
      </c>
      <c r="AD1137" t="str" cm="1">
        <f t="array" ref="AD1137">_xlfn.IFS(Table1[[#This Row],[Performance Score]]&gt;=90,"Excellent",Table1[[#This Row],[Performance Score]]&gt;=75,"Good",Table1[[#This Row],[Performance Score]]&gt;=60,"Average",Table1[[#This Row],[Performance Score]]&lt;=60,"Need Improvement")</f>
        <v>Need Improvement</v>
      </c>
      <c r="AE1137" t="str">
        <f>IF(AND(Table1[[#This Row],[Attendance %]]&gt;=80,(Table1[[#This Row],[Performance Score]]&gt;=80)),"Eligible","Not Eligible")</f>
        <v>Not Eligible</v>
      </c>
      <c r="AF1137" t="str">
        <f>IF(Table1[[#This Row],[Performance Score]]&gt;=80,"High Performer","Low Performer")</f>
        <v>Low Performer</v>
      </c>
      <c r="AG1137" t="str" cm="1">
        <f t="array" aca="1" ref="AG1137" ca="1">_xlfn.IFS(Table1[[#This Row],[Experience]]&lt;=3,"Junior",Table1[[#This Row],[Experience]]&lt;=7,"Mid Level",Table1[[#This Row],[Experience]]&gt;=7,"Senior")</f>
        <v>Mid Level</v>
      </c>
      <c r="AH1137" t="str">
        <f>IF(Table1[[#This Row],[Attendance %]]&gt;75,"OK","Below 75")</f>
        <v>OK</v>
      </c>
      <c r="AI1137" t="b">
        <f>ISBLANK(Table1[[#This Row],[Employee ID]])</f>
        <v>0</v>
      </c>
      <c r="AJ1137" t="b">
        <f>ISNUMBER(Table1[[#This Row],[Total Salary  ]])</f>
        <v>1</v>
      </c>
      <c r="AK1137" t="str">
        <f>IFERROR(_xlfn.XLOOKUP(Table1[[#This Row],[Manager ID]],MANAGERS!A:A,MANAGERS!B:B),"Not Found")</f>
        <v>Manager_7</v>
      </c>
    </row>
    <row r="1138" spans="1:37" x14ac:dyDescent="0.2">
      <c r="A1138" t="s">
        <v>218</v>
      </c>
      <c r="B1138" t="s">
        <v>87</v>
      </c>
      <c r="C1138" t="s">
        <v>21</v>
      </c>
      <c r="D1138" t="s">
        <v>25</v>
      </c>
      <c r="E1138" t="s">
        <v>65</v>
      </c>
      <c r="F1138" s="1">
        <v>42745</v>
      </c>
      <c r="G1138" s="1">
        <v>40572</v>
      </c>
      <c r="H1138">
        <v>106885</v>
      </c>
      <c r="I1138">
        <v>10424</v>
      </c>
      <c r="J1138">
        <v>88</v>
      </c>
      <c r="K1138">
        <v>42</v>
      </c>
      <c r="L1138" t="s">
        <v>27</v>
      </c>
      <c r="M1138">
        <v>112</v>
      </c>
      <c r="N1138">
        <f>Table1[[#This Row],[Basic Salary]]+Table1[[#This Row],[Bonus]]</f>
        <v>117309</v>
      </c>
      <c r="O1138" s="2">
        <f>Table1[[#This Row],[Bonus]]/Table1[[#This Row],[Basic Salary]]</f>
        <v>9.7525377742433458E-2</v>
      </c>
      <c r="P1138">
        <f ca="1">DATEDIF(Table1[[#This Row],[Date of Birth]],TODAY(),"Y")</f>
        <v>15</v>
      </c>
      <c r="Q1138">
        <f ca="1">DATEDIF(Table1[[#This Row],[Joining Date]],TODAY(),"Y")</f>
        <v>9</v>
      </c>
      <c r="R1138" t="str">
        <f ca="1">IF(YEAR(Table1[[#This Row],[Joining Date]])=YEAR(TODAY()),"Yes","No")</f>
        <v>No</v>
      </c>
      <c r="S1138" t="str">
        <f ca="1">IF(Table1[[#This Row],[Experience]]&gt;5,"Yes","No")</f>
        <v>Yes</v>
      </c>
      <c r="T1138" t="str">
        <f>TEXT(Table1[[#This Row],[Joining Date]],"mmmm")</f>
        <v>January</v>
      </c>
      <c r="U1138" t="str">
        <f>TEXT(Table1[[#This Row],[Joining Date]],"yyyy")</f>
        <v>2017</v>
      </c>
      <c r="V1138" s="5">
        <f ca="1">TODAY()-Table1[[#This Row],[Joining Date]]</f>
        <v>3494</v>
      </c>
      <c r="W1138" t="str">
        <f>LEFT(Table1[[#This Row],[Employee Name]],FIND(" ",Table1[[#This Row],[Employee Name]])-1)</f>
        <v>Arjun</v>
      </c>
      <c r="X1138" t="str">
        <f>RIGHT(Table1[[#This Row],[Employee Name]],LEN(Table1[[#This Row],[Employee Name]])-FIND(" ",Table1[[#This Row],[Employee Name]]))</f>
        <v>Mehta</v>
      </c>
      <c r="Y1138" t="str">
        <f>Table1[[#This Row],[Department]]&amp;"-"&amp;Table1[[#This Row],[Employee ID]]</f>
        <v>Finance-E00162</v>
      </c>
      <c r="Z1138" t="str">
        <f>LEFT(Table1[[#This Row],[Department]],3)</f>
        <v>Fin</v>
      </c>
      <c r="AA1138" t="str">
        <f>_xlfn.XLOOKUP(Table1[[#This Row],[Manager ID]],MANAGERS!A:A,MANAGERS!B:B)</f>
        <v>Manager_12</v>
      </c>
      <c r="AB1138" t="str" cm="1">
        <f t="array" ref="AB1138">_xlfn.XLOOKUP(Table1[[#This Row],[Manager ID]],Table2[[#All],[Manager ID]],Table2[[#All],[Department Head]])</f>
        <v>Marketing</v>
      </c>
      <c r="AC1138" s="2">
        <f>_xlfn.XLOOKUP(Table1[[#This Row],[City]],L:L,O:O)</f>
        <v>0.23674293405114402</v>
      </c>
      <c r="AD1138" t="str" cm="1">
        <f t="array" ref="AD1138">_xlfn.IFS(Table1[[#This Row],[Performance Score]]&gt;=90,"Excellent",Table1[[#This Row],[Performance Score]]&gt;=75,"Good",Table1[[#This Row],[Performance Score]]&gt;=60,"Average",Table1[[#This Row],[Performance Score]]&lt;=60,"Need Improvement")</f>
        <v>Need Improvement</v>
      </c>
      <c r="AE1138" t="str">
        <f>IF(AND(Table1[[#This Row],[Attendance %]]&gt;=80,(Table1[[#This Row],[Performance Score]]&gt;=80)),"Eligible","Not Eligible")</f>
        <v>Not Eligible</v>
      </c>
      <c r="AF1138" t="str">
        <f>IF(Table1[[#This Row],[Performance Score]]&gt;=80,"High Performer","Low Performer")</f>
        <v>Low Performer</v>
      </c>
      <c r="AG1138" t="str" cm="1">
        <f t="array" aca="1" ref="AG1138" ca="1">_xlfn.IFS(Table1[[#This Row],[Experience]]&lt;=3,"Junior",Table1[[#This Row],[Experience]]&lt;=7,"Mid Level",Table1[[#This Row],[Experience]]&gt;=7,"Senior")</f>
        <v>Senior</v>
      </c>
      <c r="AH1138" t="str">
        <f>IF(Table1[[#This Row],[Attendance %]]&gt;75,"OK","Below 75")</f>
        <v>OK</v>
      </c>
      <c r="AI1138" t="b">
        <f>ISBLANK(Table1[[#This Row],[Employee ID]])</f>
        <v>0</v>
      </c>
      <c r="AJ1138" t="b">
        <f>ISNUMBER(Table1[[#This Row],[Total Salary  ]])</f>
        <v>1</v>
      </c>
      <c r="AK1138" t="str">
        <f>IFERROR(_xlfn.XLOOKUP(Table1[[#This Row],[Manager ID]],MANAGERS!A:A,MANAGERS!B:B),"Not Found")</f>
        <v>Manager_12</v>
      </c>
    </row>
    <row r="1139" spans="1:37" x14ac:dyDescent="0.2">
      <c r="A1139" t="s">
        <v>612</v>
      </c>
      <c r="B1139" t="s">
        <v>50</v>
      </c>
      <c r="C1139" t="s">
        <v>21</v>
      </c>
      <c r="D1139" t="s">
        <v>33</v>
      </c>
      <c r="E1139" t="s">
        <v>22</v>
      </c>
      <c r="F1139" s="1">
        <v>45143</v>
      </c>
      <c r="G1139" s="1">
        <v>39684</v>
      </c>
      <c r="H1139">
        <v>100571</v>
      </c>
      <c r="I1139">
        <v>16729</v>
      </c>
      <c r="J1139">
        <v>89</v>
      </c>
      <c r="K1139">
        <v>84</v>
      </c>
      <c r="L1139" t="s">
        <v>18</v>
      </c>
      <c r="M1139">
        <v>114</v>
      </c>
      <c r="N1139">
        <f>Table1[[#This Row],[Basic Salary]]+Table1[[#This Row],[Bonus]]</f>
        <v>117300</v>
      </c>
      <c r="O1139" s="2">
        <f>Table1[[#This Row],[Bonus]]/Table1[[#This Row],[Basic Salary]]</f>
        <v>0.16634019747243242</v>
      </c>
      <c r="P1139">
        <f ca="1">DATEDIF(Table1[[#This Row],[Date of Birth]],TODAY(),"Y")</f>
        <v>17</v>
      </c>
      <c r="Q1139">
        <f ca="1">DATEDIF(Table1[[#This Row],[Joining Date]],TODAY(),"Y")</f>
        <v>3</v>
      </c>
      <c r="R1139" t="str">
        <f ca="1">IF(YEAR(Table1[[#This Row],[Joining Date]])=YEAR(TODAY()),"Yes","No")</f>
        <v>No</v>
      </c>
      <c r="S1139" t="str">
        <f ca="1">IF(Table1[[#This Row],[Experience]]&gt;5,"Yes","No")</f>
        <v>No</v>
      </c>
      <c r="T1139" t="str">
        <f>TEXT(Table1[[#This Row],[Joining Date]],"mmmm")</f>
        <v>August</v>
      </c>
      <c r="U1139" t="str">
        <f>TEXT(Table1[[#This Row],[Joining Date]],"yyyy")</f>
        <v>2023</v>
      </c>
      <c r="V1139" s="5">
        <f ca="1">TODAY()-Table1[[#This Row],[Joining Date]]</f>
        <v>1096</v>
      </c>
      <c r="W1139" t="str">
        <f>LEFT(Table1[[#This Row],[Employee Name]],FIND(" ",Table1[[#This Row],[Employee Name]])-1)</f>
        <v>Ravi</v>
      </c>
      <c r="X1139" t="str">
        <f>RIGHT(Table1[[#This Row],[Employee Name]],LEN(Table1[[#This Row],[Employee Name]])-FIND(" ",Table1[[#This Row],[Employee Name]]))</f>
        <v>Teja</v>
      </c>
      <c r="Y1139" t="str">
        <f>Table1[[#This Row],[Department]]&amp;"-"&amp;Table1[[#This Row],[Employee ID]]</f>
        <v>Marketing-E00556</v>
      </c>
      <c r="Z1139" t="str">
        <f>LEFT(Table1[[#This Row],[Department]],3)</f>
        <v>Mar</v>
      </c>
      <c r="AA1139" t="str">
        <f>_xlfn.XLOOKUP(Table1[[#This Row],[Manager ID]],MANAGERS!A:A,MANAGERS!B:B)</f>
        <v>Manager_14</v>
      </c>
      <c r="AB1139" t="str" cm="1">
        <f t="array" ref="AB1139">_xlfn.XLOOKUP(Table1[[#This Row],[Manager ID]],Table2[[#All],[Manager ID]],Table2[[#All],[Department Head]])</f>
        <v>Marketing</v>
      </c>
      <c r="AC1139" s="2">
        <f>_xlfn.XLOOKUP(Table1[[#This Row],[City]],L:L,O:O)</f>
        <v>0.21356479274849693</v>
      </c>
      <c r="AD1139" t="str" cm="1">
        <f t="array" ref="AD1139">_xlfn.IFS(Table1[[#This Row],[Performance Score]]&gt;=90,"Excellent",Table1[[#This Row],[Performance Score]]&gt;=75,"Good",Table1[[#This Row],[Performance Score]]&gt;=60,"Average",Table1[[#This Row],[Performance Score]]&lt;=60,"Need Improvement")</f>
        <v>Good</v>
      </c>
      <c r="AE1139" t="str">
        <f>IF(AND(Table1[[#This Row],[Attendance %]]&gt;=80,(Table1[[#This Row],[Performance Score]]&gt;=80)),"Eligible","Not Eligible")</f>
        <v>Eligible</v>
      </c>
      <c r="AF1139" t="str">
        <f>IF(Table1[[#This Row],[Performance Score]]&gt;=80,"High Performer","Low Performer")</f>
        <v>High Performer</v>
      </c>
      <c r="AG1139" t="str" cm="1">
        <f t="array" aca="1" ref="AG1139" ca="1">_xlfn.IFS(Table1[[#This Row],[Experience]]&lt;=3,"Junior",Table1[[#This Row],[Experience]]&lt;=7,"Mid Level",Table1[[#This Row],[Experience]]&gt;=7,"Senior")</f>
        <v>Junior</v>
      </c>
      <c r="AH1139" t="str">
        <f>IF(Table1[[#This Row],[Attendance %]]&gt;75,"OK","Below 75")</f>
        <v>OK</v>
      </c>
      <c r="AI1139" t="b">
        <f>ISBLANK(Table1[[#This Row],[Employee ID]])</f>
        <v>0</v>
      </c>
      <c r="AJ1139" t="b">
        <f>ISNUMBER(Table1[[#This Row],[Total Salary  ]])</f>
        <v>1</v>
      </c>
      <c r="AK1139" t="str">
        <f>IFERROR(_xlfn.XLOOKUP(Table1[[#This Row],[Manager ID]],MANAGERS!A:A,MANAGERS!B:B),"Not Found")</f>
        <v>Manager_14</v>
      </c>
    </row>
    <row r="1140" spans="1:37" x14ac:dyDescent="0.2">
      <c r="A1140" t="s">
        <v>3751</v>
      </c>
      <c r="B1140" t="s">
        <v>20</v>
      </c>
      <c r="C1140" t="s">
        <v>21</v>
      </c>
      <c r="D1140" t="s">
        <v>46</v>
      </c>
      <c r="E1140" t="s">
        <v>30</v>
      </c>
      <c r="F1140" s="1">
        <v>42905</v>
      </c>
      <c r="G1140" s="1">
        <v>29283</v>
      </c>
      <c r="H1140">
        <v>108305</v>
      </c>
      <c r="I1140">
        <v>8990</v>
      </c>
      <c r="J1140">
        <v>60</v>
      </c>
      <c r="K1140">
        <v>91</v>
      </c>
      <c r="L1140" t="s">
        <v>27</v>
      </c>
      <c r="M1140">
        <v>103</v>
      </c>
      <c r="N1140">
        <f>Table1[[#This Row],[Basic Salary]]+Table1[[#This Row],[Bonus]]</f>
        <v>117295</v>
      </c>
      <c r="O1140" s="2">
        <f>Table1[[#This Row],[Bonus]]/Table1[[#This Row],[Basic Salary]]</f>
        <v>8.3006324731083519E-2</v>
      </c>
      <c r="P1140">
        <f ca="1">DATEDIF(Table1[[#This Row],[Date of Birth]],TODAY(),"Y")</f>
        <v>46</v>
      </c>
      <c r="Q1140">
        <f ca="1">DATEDIF(Table1[[#This Row],[Joining Date]],TODAY(),"Y")</f>
        <v>9</v>
      </c>
      <c r="R1140" t="str">
        <f ca="1">IF(YEAR(Table1[[#This Row],[Joining Date]])=YEAR(TODAY()),"Yes","No")</f>
        <v>No</v>
      </c>
      <c r="S1140" t="str">
        <f ca="1">IF(Table1[[#This Row],[Experience]]&gt;5,"Yes","No")</f>
        <v>Yes</v>
      </c>
      <c r="T1140" t="str">
        <f>TEXT(Table1[[#This Row],[Joining Date]],"mmmm")</f>
        <v>June</v>
      </c>
      <c r="U1140" t="str">
        <f>TEXT(Table1[[#This Row],[Joining Date]],"yyyy")</f>
        <v>2017</v>
      </c>
      <c r="V1140" s="5">
        <f ca="1">TODAY()-Table1[[#This Row],[Joining Date]]</f>
        <v>3334</v>
      </c>
      <c r="W1140" t="str">
        <f>LEFT(Table1[[#This Row],[Employee Name]],FIND(" ",Table1[[#This Row],[Employee Name]])-1)</f>
        <v>Rahul</v>
      </c>
      <c r="X1140" t="str">
        <f>RIGHT(Table1[[#This Row],[Employee Name]],LEN(Table1[[#This Row],[Employee Name]])-FIND(" ",Table1[[#This Row],[Employee Name]]))</f>
        <v>Verma</v>
      </c>
      <c r="Y1140" t="str">
        <f>Table1[[#This Row],[Department]]&amp;"-"&amp;Table1[[#This Row],[Employee ID]]</f>
        <v>Support-E03695</v>
      </c>
      <c r="Z1140" t="str">
        <f>LEFT(Table1[[#This Row],[Department]],3)</f>
        <v>Sup</v>
      </c>
      <c r="AA1140" t="str">
        <f>_xlfn.XLOOKUP(Table1[[#This Row],[Manager ID]],MANAGERS!A:A,MANAGERS!B:B)</f>
        <v>Manager_3</v>
      </c>
      <c r="AB1140" t="str" cm="1">
        <f t="array" ref="AB1140">_xlfn.XLOOKUP(Table1[[#This Row],[Manager ID]],Table2[[#All],[Manager ID]],Table2[[#All],[Department Head]])</f>
        <v>IT</v>
      </c>
      <c r="AC1140" s="2">
        <f>_xlfn.XLOOKUP(Table1[[#This Row],[City]],L:L,O:O)</f>
        <v>0.23674293405114402</v>
      </c>
      <c r="AD1140" t="str" cm="1">
        <f t="array" ref="AD1140">_xlfn.IFS(Table1[[#This Row],[Performance Score]]&gt;=90,"Excellent",Table1[[#This Row],[Performance Score]]&gt;=75,"Good",Table1[[#This Row],[Performance Score]]&gt;=60,"Average",Table1[[#This Row],[Performance Score]]&lt;=60,"Need Improvement")</f>
        <v>Excellent</v>
      </c>
      <c r="AE1140" t="str">
        <f>IF(AND(Table1[[#This Row],[Attendance %]]&gt;=80,(Table1[[#This Row],[Performance Score]]&gt;=80)),"Eligible","Not Eligible")</f>
        <v>Not Eligible</v>
      </c>
      <c r="AF1140" t="str">
        <f>IF(Table1[[#This Row],[Performance Score]]&gt;=80,"High Performer","Low Performer")</f>
        <v>High Performer</v>
      </c>
      <c r="AG1140" t="str" cm="1">
        <f t="array" aca="1" ref="AG1140" ca="1">_xlfn.IFS(Table1[[#This Row],[Experience]]&lt;=3,"Junior",Table1[[#This Row],[Experience]]&lt;=7,"Mid Level",Table1[[#This Row],[Experience]]&gt;=7,"Senior")</f>
        <v>Senior</v>
      </c>
      <c r="AH1140" t="str">
        <f>IF(Table1[[#This Row],[Attendance %]]&gt;75,"OK","Below 75")</f>
        <v>Below 75</v>
      </c>
      <c r="AI1140" t="b">
        <f>ISBLANK(Table1[[#This Row],[Employee ID]])</f>
        <v>0</v>
      </c>
      <c r="AJ1140" t="b">
        <f>ISNUMBER(Table1[[#This Row],[Total Salary  ]])</f>
        <v>1</v>
      </c>
      <c r="AK1140" t="str">
        <f>IFERROR(_xlfn.XLOOKUP(Table1[[#This Row],[Manager ID]],MANAGERS!A:A,MANAGERS!B:B),"Not Found")</f>
        <v>Manager_3</v>
      </c>
    </row>
    <row r="1141" spans="1:37" x14ac:dyDescent="0.2">
      <c r="A1141" t="s">
        <v>3658</v>
      </c>
      <c r="B1141" t="s">
        <v>62</v>
      </c>
      <c r="C1141" t="s">
        <v>15</v>
      </c>
      <c r="D1141" t="s">
        <v>40</v>
      </c>
      <c r="E1141" t="s">
        <v>65</v>
      </c>
      <c r="F1141" s="1">
        <v>45671</v>
      </c>
      <c r="G1141" s="1">
        <v>32810</v>
      </c>
      <c r="H1141">
        <v>90181</v>
      </c>
      <c r="I1141">
        <v>27091</v>
      </c>
      <c r="J1141">
        <v>71</v>
      </c>
      <c r="K1141">
        <v>51</v>
      </c>
      <c r="L1141" t="s">
        <v>31</v>
      </c>
      <c r="M1141">
        <v>119</v>
      </c>
      <c r="N1141">
        <f>Table1[[#This Row],[Basic Salary]]+Table1[[#This Row],[Bonus]]</f>
        <v>117272</v>
      </c>
      <c r="O1141" s="2">
        <f>Table1[[#This Row],[Bonus]]/Table1[[#This Row],[Basic Salary]]</f>
        <v>0.30040695933733269</v>
      </c>
      <c r="P1141">
        <f ca="1">DATEDIF(Table1[[#This Row],[Date of Birth]],TODAY(),"Y")</f>
        <v>36</v>
      </c>
      <c r="Q1141">
        <f ca="1">DATEDIF(Table1[[#This Row],[Joining Date]],TODAY(),"Y")</f>
        <v>1</v>
      </c>
      <c r="R1141" t="str">
        <f ca="1">IF(YEAR(Table1[[#This Row],[Joining Date]])=YEAR(TODAY()),"Yes","No")</f>
        <v>No</v>
      </c>
      <c r="S1141" t="str">
        <f ca="1">IF(Table1[[#This Row],[Experience]]&gt;5,"Yes","No")</f>
        <v>No</v>
      </c>
      <c r="T1141" t="str">
        <f>TEXT(Table1[[#This Row],[Joining Date]],"mmmm")</f>
        <v>January</v>
      </c>
      <c r="U1141" t="str">
        <f>TEXT(Table1[[#This Row],[Joining Date]],"yyyy")</f>
        <v>2025</v>
      </c>
      <c r="V1141" s="5">
        <f ca="1">TODAY()-Table1[[#This Row],[Joining Date]]</f>
        <v>568</v>
      </c>
      <c r="W1141" t="str">
        <f>LEFT(Table1[[#This Row],[Employee Name]],FIND(" ",Table1[[#This Row],[Employee Name]])-1)</f>
        <v>Kavya</v>
      </c>
      <c r="X1141" t="str">
        <f>RIGHT(Table1[[#This Row],[Employee Name]],LEN(Table1[[#This Row],[Employee Name]])-FIND(" ",Table1[[#This Row],[Employee Name]]))</f>
        <v>Nair</v>
      </c>
      <c r="Y1141" t="str">
        <f>Table1[[#This Row],[Department]]&amp;"-"&amp;Table1[[#This Row],[Employee ID]]</f>
        <v>IT-E03602</v>
      </c>
      <c r="Z1141" t="str">
        <f>LEFT(Table1[[#This Row],[Department]],3)</f>
        <v>IT</v>
      </c>
      <c r="AA1141" t="str">
        <f>_xlfn.XLOOKUP(Table1[[#This Row],[Manager ID]],MANAGERS!A:A,MANAGERS!B:B)</f>
        <v>Manager_19</v>
      </c>
      <c r="AB1141" t="str" cm="1">
        <f t="array" ref="AB1141">_xlfn.XLOOKUP(Table1[[#This Row],[Manager ID]],Table2[[#All],[Manager ID]],Table2[[#All],[Department Head]])</f>
        <v>Support</v>
      </c>
      <c r="AC1141" s="2">
        <f>_xlfn.XLOOKUP(Table1[[#This Row],[City]],L:L,O:O)</f>
        <v>0.241864189087755</v>
      </c>
      <c r="AD1141" t="str" cm="1">
        <f t="array" ref="AD1141">_xlfn.IFS(Table1[[#This Row],[Performance Score]]&gt;=90,"Excellent",Table1[[#This Row],[Performance Score]]&gt;=75,"Good",Table1[[#This Row],[Performance Score]]&gt;=60,"Average",Table1[[#This Row],[Performance Score]]&lt;=60,"Need Improvement")</f>
        <v>Need Improvement</v>
      </c>
      <c r="AE1141" t="str">
        <f>IF(AND(Table1[[#This Row],[Attendance %]]&gt;=80,(Table1[[#This Row],[Performance Score]]&gt;=80)),"Eligible","Not Eligible")</f>
        <v>Not Eligible</v>
      </c>
      <c r="AF1141" t="str">
        <f>IF(Table1[[#This Row],[Performance Score]]&gt;=80,"High Performer","Low Performer")</f>
        <v>Low Performer</v>
      </c>
      <c r="AG1141" t="str" cm="1">
        <f t="array" aca="1" ref="AG1141" ca="1">_xlfn.IFS(Table1[[#This Row],[Experience]]&lt;=3,"Junior",Table1[[#This Row],[Experience]]&lt;=7,"Mid Level",Table1[[#This Row],[Experience]]&gt;=7,"Senior")</f>
        <v>Junior</v>
      </c>
      <c r="AH1141" t="str">
        <f>IF(Table1[[#This Row],[Attendance %]]&gt;75,"OK","Below 75")</f>
        <v>Below 75</v>
      </c>
      <c r="AI1141" t="b">
        <f>ISBLANK(Table1[[#This Row],[Employee ID]])</f>
        <v>0</v>
      </c>
      <c r="AJ1141" t="b">
        <f>ISNUMBER(Table1[[#This Row],[Total Salary  ]])</f>
        <v>1</v>
      </c>
      <c r="AK1141" t="str">
        <f>IFERROR(_xlfn.XLOOKUP(Table1[[#This Row],[Manager ID]],MANAGERS!A:A,MANAGERS!B:B),"Not Found")</f>
        <v>Manager_19</v>
      </c>
    </row>
    <row r="1142" spans="1:37" x14ac:dyDescent="0.2">
      <c r="A1142" t="s">
        <v>3049</v>
      </c>
      <c r="B1142" t="s">
        <v>20</v>
      </c>
      <c r="C1142" t="s">
        <v>15</v>
      </c>
      <c r="D1142" t="s">
        <v>40</v>
      </c>
      <c r="E1142" t="s">
        <v>17</v>
      </c>
      <c r="F1142" s="1">
        <v>44394</v>
      </c>
      <c r="G1142" s="1">
        <v>35782</v>
      </c>
      <c r="H1142">
        <v>110459</v>
      </c>
      <c r="I1142">
        <v>6750</v>
      </c>
      <c r="J1142">
        <v>90</v>
      </c>
      <c r="K1142">
        <v>61</v>
      </c>
      <c r="L1142" t="s">
        <v>18</v>
      </c>
      <c r="M1142">
        <v>115</v>
      </c>
      <c r="N1142">
        <f>Table1[[#This Row],[Basic Salary]]+Table1[[#This Row],[Bonus]]</f>
        <v>117209</v>
      </c>
      <c r="O1142" s="2">
        <f>Table1[[#This Row],[Bonus]]/Table1[[#This Row],[Basic Salary]]</f>
        <v>6.1108646647172256E-2</v>
      </c>
      <c r="P1142">
        <f ca="1">DATEDIF(Table1[[#This Row],[Date of Birth]],TODAY(),"Y")</f>
        <v>28</v>
      </c>
      <c r="Q1142">
        <f ca="1">DATEDIF(Table1[[#This Row],[Joining Date]],TODAY(),"Y")</f>
        <v>5</v>
      </c>
      <c r="R1142" t="str">
        <f ca="1">IF(YEAR(Table1[[#This Row],[Joining Date]])=YEAR(TODAY()),"Yes","No")</f>
        <v>No</v>
      </c>
      <c r="S1142" t="str">
        <f ca="1">IF(Table1[[#This Row],[Experience]]&gt;5,"Yes","No")</f>
        <v>No</v>
      </c>
      <c r="T1142" t="str">
        <f>TEXT(Table1[[#This Row],[Joining Date]],"mmmm")</f>
        <v>July</v>
      </c>
      <c r="U1142" t="str">
        <f>TEXT(Table1[[#This Row],[Joining Date]],"yyyy")</f>
        <v>2021</v>
      </c>
      <c r="V1142" s="5">
        <f ca="1">TODAY()-Table1[[#This Row],[Joining Date]]</f>
        <v>1845</v>
      </c>
      <c r="W1142" t="str">
        <f>LEFT(Table1[[#This Row],[Employee Name]],FIND(" ",Table1[[#This Row],[Employee Name]])-1)</f>
        <v>Rahul</v>
      </c>
      <c r="X1142" t="str">
        <f>RIGHT(Table1[[#This Row],[Employee Name]],LEN(Table1[[#This Row],[Employee Name]])-FIND(" ",Table1[[#This Row],[Employee Name]]))</f>
        <v>Verma</v>
      </c>
      <c r="Y1142" t="str">
        <f>Table1[[#This Row],[Department]]&amp;"-"&amp;Table1[[#This Row],[Employee ID]]</f>
        <v>IT-E02993</v>
      </c>
      <c r="Z1142" t="str">
        <f>LEFT(Table1[[#This Row],[Department]],3)</f>
        <v>IT</v>
      </c>
      <c r="AA1142" t="str">
        <f>_xlfn.XLOOKUP(Table1[[#This Row],[Manager ID]],MANAGERS!A:A,MANAGERS!B:B)</f>
        <v>Manager_15</v>
      </c>
      <c r="AB1142" t="str" cm="1">
        <f t="array" ref="AB1142">_xlfn.XLOOKUP(Table1[[#This Row],[Manager ID]],Table2[[#All],[Manager ID]],Table2[[#All],[Department Head]])</f>
        <v>Support</v>
      </c>
      <c r="AC1142" s="2">
        <f>_xlfn.XLOOKUP(Table1[[#This Row],[City]],L:L,O:O)</f>
        <v>0.21356479274849693</v>
      </c>
      <c r="AD1142" t="str" cm="1">
        <f t="array" ref="AD1142">_xlfn.IFS(Table1[[#This Row],[Performance Score]]&gt;=90,"Excellent",Table1[[#This Row],[Performance Score]]&gt;=75,"Good",Table1[[#This Row],[Performance Score]]&gt;=60,"Average",Table1[[#This Row],[Performance Score]]&lt;=60,"Need Improvement")</f>
        <v>Average</v>
      </c>
      <c r="AE1142" t="str">
        <f>IF(AND(Table1[[#This Row],[Attendance %]]&gt;=80,(Table1[[#This Row],[Performance Score]]&gt;=80)),"Eligible","Not Eligible")</f>
        <v>Not Eligible</v>
      </c>
      <c r="AF1142" t="str">
        <f>IF(Table1[[#This Row],[Performance Score]]&gt;=80,"High Performer","Low Performer")</f>
        <v>Low Performer</v>
      </c>
      <c r="AG1142" t="str" cm="1">
        <f t="array" aca="1" ref="AG1142" ca="1">_xlfn.IFS(Table1[[#This Row],[Experience]]&lt;=3,"Junior",Table1[[#This Row],[Experience]]&lt;=7,"Mid Level",Table1[[#This Row],[Experience]]&gt;=7,"Senior")</f>
        <v>Mid Level</v>
      </c>
      <c r="AH1142" t="str">
        <f>IF(Table1[[#This Row],[Attendance %]]&gt;75,"OK","Below 75")</f>
        <v>OK</v>
      </c>
      <c r="AI1142" t="b">
        <f>ISBLANK(Table1[[#This Row],[Employee ID]])</f>
        <v>0</v>
      </c>
      <c r="AJ1142" t="b">
        <f>ISNUMBER(Table1[[#This Row],[Total Salary  ]])</f>
        <v>1</v>
      </c>
      <c r="AK1142" t="str">
        <f>IFERROR(_xlfn.XLOOKUP(Table1[[#This Row],[Manager ID]],MANAGERS!A:A,MANAGERS!B:B),"Not Found")</f>
        <v>Manager_15</v>
      </c>
    </row>
    <row r="1143" spans="1:37" x14ac:dyDescent="0.2">
      <c r="A1143" t="s">
        <v>3689</v>
      </c>
      <c r="B1143" t="s">
        <v>85</v>
      </c>
      <c r="C1143" t="s">
        <v>21</v>
      </c>
      <c r="D1143" t="s">
        <v>40</v>
      </c>
      <c r="E1143" t="s">
        <v>22</v>
      </c>
      <c r="F1143" s="1">
        <v>44435</v>
      </c>
      <c r="G1143" s="1">
        <v>37882</v>
      </c>
      <c r="H1143">
        <v>95745</v>
      </c>
      <c r="I1143">
        <v>21464</v>
      </c>
      <c r="J1143">
        <v>75</v>
      </c>
      <c r="K1143">
        <v>68</v>
      </c>
      <c r="L1143" t="s">
        <v>31</v>
      </c>
      <c r="M1143">
        <v>108</v>
      </c>
      <c r="N1143">
        <f>Table1[[#This Row],[Basic Salary]]+Table1[[#This Row],[Bonus]]</f>
        <v>117209</v>
      </c>
      <c r="O1143" s="2">
        <f>Table1[[#This Row],[Bonus]]/Table1[[#This Row],[Basic Salary]]</f>
        <v>0.22417880829286124</v>
      </c>
      <c r="P1143">
        <f ca="1">DATEDIF(Table1[[#This Row],[Date of Birth]],TODAY(),"Y")</f>
        <v>22</v>
      </c>
      <c r="Q1143">
        <f ca="1">DATEDIF(Table1[[#This Row],[Joining Date]],TODAY(),"Y")</f>
        <v>4</v>
      </c>
      <c r="R1143" t="str">
        <f ca="1">IF(YEAR(Table1[[#This Row],[Joining Date]])=YEAR(TODAY()),"Yes","No")</f>
        <v>No</v>
      </c>
      <c r="S1143" t="str">
        <f ca="1">IF(Table1[[#This Row],[Experience]]&gt;5,"Yes","No")</f>
        <v>No</v>
      </c>
      <c r="T1143" t="str">
        <f>TEXT(Table1[[#This Row],[Joining Date]],"mmmm")</f>
        <v>August</v>
      </c>
      <c r="U1143" t="str">
        <f>TEXT(Table1[[#This Row],[Joining Date]],"yyyy")</f>
        <v>2021</v>
      </c>
      <c r="V1143" s="5">
        <f ca="1">TODAY()-Table1[[#This Row],[Joining Date]]</f>
        <v>1804</v>
      </c>
      <c r="W1143" t="str">
        <f>LEFT(Table1[[#This Row],[Employee Name]],FIND(" ",Table1[[#This Row],[Employee Name]])-1)</f>
        <v>Pooja</v>
      </c>
      <c r="X1143" t="str">
        <f>RIGHT(Table1[[#This Row],[Employee Name]],LEN(Table1[[#This Row],[Employee Name]])-FIND(" ",Table1[[#This Row],[Employee Name]]))</f>
        <v>Das</v>
      </c>
      <c r="Y1143" t="str">
        <f>Table1[[#This Row],[Department]]&amp;"-"&amp;Table1[[#This Row],[Employee ID]]</f>
        <v>IT-E03633</v>
      </c>
      <c r="Z1143" t="str">
        <f>LEFT(Table1[[#This Row],[Department]],3)</f>
        <v>IT</v>
      </c>
      <c r="AA1143" t="str">
        <f>_xlfn.XLOOKUP(Table1[[#This Row],[Manager ID]],MANAGERS!A:A,MANAGERS!B:B)</f>
        <v>Manager_8</v>
      </c>
      <c r="AB1143" t="str" cm="1">
        <f t="array" ref="AB1143">_xlfn.XLOOKUP(Table1[[#This Row],[Manager ID]],Table2[[#All],[Manager ID]],Table2[[#All],[Department Head]])</f>
        <v>Sales</v>
      </c>
      <c r="AC1143" s="2">
        <f>_xlfn.XLOOKUP(Table1[[#This Row],[City]],L:L,O:O)</f>
        <v>0.241864189087755</v>
      </c>
      <c r="AD1143" t="str" cm="1">
        <f t="array" ref="AD1143">_xlfn.IFS(Table1[[#This Row],[Performance Score]]&gt;=90,"Excellent",Table1[[#This Row],[Performance Score]]&gt;=75,"Good",Table1[[#This Row],[Performance Score]]&gt;=60,"Average",Table1[[#This Row],[Performance Score]]&lt;=60,"Need Improvement")</f>
        <v>Average</v>
      </c>
      <c r="AE1143" t="str">
        <f>IF(AND(Table1[[#This Row],[Attendance %]]&gt;=80,(Table1[[#This Row],[Performance Score]]&gt;=80)),"Eligible","Not Eligible")</f>
        <v>Not Eligible</v>
      </c>
      <c r="AF1143" t="str">
        <f>IF(Table1[[#This Row],[Performance Score]]&gt;=80,"High Performer","Low Performer")</f>
        <v>Low Performer</v>
      </c>
      <c r="AG1143" t="str" cm="1">
        <f t="array" aca="1" ref="AG1143" ca="1">_xlfn.IFS(Table1[[#This Row],[Experience]]&lt;=3,"Junior",Table1[[#This Row],[Experience]]&lt;=7,"Mid Level",Table1[[#This Row],[Experience]]&gt;=7,"Senior")</f>
        <v>Mid Level</v>
      </c>
      <c r="AH1143" t="str">
        <f>IF(Table1[[#This Row],[Attendance %]]&gt;75,"OK","Below 75")</f>
        <v>Below 75</v>
      </c>
      <c r="AI1143" t="b">
        <f>ISBLANK(Table1[[#This Row],[Employee ID]])</f>
        <v>0</v>
      </c>
      <c r="AJ1143" t="b">
        <f>ISNUMBER(Table1[[#This Row],[Total Salary  ]])</f>
        <v>1</v>
      </c>
      <c r="AK1143" t="str">
        <f>IFERROR(_xlfn.XLOOKUP(Table1[[#This Row],[Manager ID]],MANAGERS!A:A,MANAGERS!B:B),"Not Found")</f>
        <v>Manager_8</v>
      </c>
    </row>
    <row r="1144" spans="1:37" x14ac:dyDescent="0.2">
      <c r="A1144" t="s">
        <v>461</v>
      </c>
      <c r="B1144" t="s">
        <v>36</v>
      </c>
      <c r="C1144" t="s">
        <v>21</v>
      </c>
      <c r="D1144" t="s">
        <v>25</v>
      </c>
      <c r="E1144" t="s">
        <v>22</v>
      </c>
      <c r="F1144" s="1">
        <v>43576</v>
      </c>
      <c r="G1144" s="1">
        <v>37467</v>
      </c>
      <c r="H1144">
        <v>102158</v>
      </c>
      <c r="I1144">
        <v>15030</v>
      </c>
      <c r="J1144">
        <v>70</v>
      </c>
      <c r="K1144">
        <v>44</v>
      </c>
      <c r="L1144" t="s">
        <v>34</v>
      </c>
      <c r="M1144">
        <v>102</v>
      </c>
      <c r="N1144">
        <f>Table1[[#This Row],[Basic Salary]]+Table1[[#This Row],[Bonus]]</f>
        <v>117188</v>
      </c>
      <c r="O1144" s="2">
        <f>Table1[[#This Row],[Bonus]]/Table1[[#This Row],[Basic Salary]]</f>
        <v>0.147125041602224</v>
      </c>
      <c r="P1144">
        <f ca="1">DATEDIF(Table1[[#This Row],[Date of Birth]],TODAY(),"Y")</f>
        <v>24</v>
      </c>
      <c r="Q1144">
        <f ca="1">DATEDIF(Table1[[#This Row],[Joining Date]],TODAY(),"Y")</f>
        <v>7</v>
      </c>
      <c r="R1144" t="str">
        <f ca="1">IF(YEAR(Table1[[#This Row],[Joining Date]])=YEAR(TODAY()),"Yes","No")</f>
        <v>No</v>
      </c>
      <c r="S1144" t="str">
        <f ca="1">IF(Table1[[#This Row],[Experience]]&gt;5,"Yes","No")</f>
        <v>Yes</v>
      </c>
      <c r="T1144" t="str">
        <f>TEXT(Table1[[#This Row],[Joining Date]],"mmmm")</f>
        <v>April</v>
      </c>
      <c r="U1144" t="str">
        <f>TEXT(Table1[[#This Row],[Joining Date]],"yyyy")</f>
        <v>2019</v>
      </c>
      <c r="V1144" s="5">
        <f ca="1">TODAY()-Table1[[#This Row],[Joining Date]]</f>
        <v>2663</v>
      </c>
      <c r="W1144" t="str">
        <f>LEFT(Table1[[#This Row],[Employee Name]],FIND(" ",Table1[[#This Row],[Employee Name]])-1)</f>
        <v>Meera</v>
      </c>
      <c r="X1144" t="str">
        <f>RIGHT(Table1[[#This Row],[Employee Name]],LEN(Table1[[#This Row],[Employee Name]])-FIND(" ",Table1[[#This Row],[Employee Name]]))</f>
        <v>Joshi</v>
      </c>
      <c r="Y1144" t="str">
        <f>Table1[[#This Row],[Department]]&amp;"-"&amp;Table1[[#This Row],[Employee ID]]</f>
        <v>Finance-E00405</v>
      </c>
      <c r="Z1144" t="str">
        <f>LEFT(Table1[[#This Row],[Department]],3)</f>
        <v>Fin</v>
      </c>
      <c r="AA1144" t="str">
        <f>_xlfn.XLOOKUP(Table1[[#This Row],[Manager ID]],MANAGERS!A:A,MANAGERS!B:B)</f>
        <v>Manager_2</v>
      </c>
      <c r="AB1144" t="str" cm="1">
        <f t="array" ref="AB1144">_xlfn.XLOOKUP(Table1[[#This Row],[Manager ID]],Table2[[#All],[Manager ID]],Table2[[#All],[Department Head]])</f>
        <v>Sales</v>
      </c>
      <c r="AC1144" s="2">
        <f>_xlfn.XLOOKUP(Table1[[#This Row],[City]],L:L,O:O)</f>
        <v>0.24030340748661314</v>
      </c>
      <c r="AD1144" t="str" cm="1">
        <f t="array" ref="AD1144">_xlfn.IFS(Table1[[#This Row],[Performance Score]]&gt;=90,"Excellent",Table1[[#This Row],[Performance Score]]&gt;=75,"Good",Table1[[#This Row],[Performance Score]]&gt;=60,"Average",Table1[[#This Row],[Performance Score]]&lt;=60,"Need Improvement")</f>
        <v>Need Improvement</v>
      </c>
      <c r="AE1144" t="str">
        <f>IF(AND(Table1[[#This Row],[Attendance %]]&gt;=80,(Table1[[#This Row],[Performance Score]]&gt;=80)),"Eligible","Not Eligible")</f>
        <v>Not Eligible</v>
      </c>
      <c r="AF1144" t="str">
        <f>IF(Table1[[#This Row],[Performance Score]]&gt;=80,"High Performer","Low Performer")</f>
        <v>Low Performer</v>
      </c>
      <c r="AG1144" t="str" cm="1">
        <f t="array" aca="1" ref="AG1144" ca="1">_xlfn.IFS(Table1[[#This Row],[Experience]]&lt;=3,"Junior",Table1[[#This Row],[Experience]]&lt;=7,"Mid Level",Table1[[#This Row],[Experience]]&gt;=7,"Senior")</f>
        <v>Mid Level</v>
      </c>
      <c r="AH1144" t="str">
        <f>IF(Table1[[#This Row],[Attendance %]]&gt;75,"OK","Below 75")</f>
        <v>Below 75</v>
      </c>
      <c r="AI1144" t="b">
        <f>ISBLANK(Table1[[#This Row],[Employee ID]])</f>
        <v>0</v>
      </c>
      <c r="AJ1144" t="b">
        <f>ISNUMBER(Table1[[#This Row],[Total Salary  ]])</f>
        <v>1</v>
      </c>
      <c r="AK1144" t="str">
        <f>IFERROR(_xlfn.XLOOKUP(Table1[[#This Row],[Manager ID]],MANAGERS!A:A,MANAGERS!B:B),"Not Found")</f>
        <v>Manager_2</v>
      </c>
    </row>
    <row r="1145" spans="1:37" x14ac:dyDescent="0.2">
      <c r="A1145" t="s">
        <v>4394</v>
      </c>
      <c r="B1145" t="s">
        <v>62</v>
      </c>
      <c r="C1145" t="s">
        <v>21</v>
      </c>
      <c r="D1145" t="s">
        <v>16</v>
      </c>
      <c r="E1145" t="s">
        <v>65</v>
      </c>
      <c r="F1145" s="1">
        <v>43003</v>
      </c>
      <c r="G1145" s="1">
        <v>40054</v>
      </c>
      <c r="H1145">
        <v>111347</v>
      </c>
      <c r="I1145">
        <v>5836</v>
      </c>
      <c r="J1145">
        <v>82</v>
      </c>
      <c r="K1145">
        <v>80</v>
      </c>
      <c r="L1145" t="s">
        <v>18</v>
      </c>
      <c r="M1145">
        <v>101</v>
      </c>
      <c r="N1145">
        <f>Table1[[#This Row],[Basic Salary]]+Table1[[#This Row],[Bonus]]</f>
        <v>117183</v>
      </c>
      <c r="O1145" s="2">
        <f>Table1[[#This Row],[Bonus]]/Table1[[#This Row],[Basic Salary]]</f>
        <v>5.241272777892534E-2</v>
      </c>
      <c r="P1145">
        <f ca="1">DATEDIF(Table1[[#This Row],[Date of Birth]],TODAY(),"Y")</f>
        <v>16</v>
      </c>
      <c r="Q1145">
        <f ca="1">DATEDIF(Table1[[#This Row],[Joining Date]],TODAY(),"Y")</f>
        <v>8</v>
      </c>
      <c r="R1145" t="str">
        <f ca="1">IF(YEAR(Table1[[#This Row],[Joining Date]])=YEAR(TODAY()),"Yes","No")</f>
        <v>No</v>
      </c>
      <c r="S1145" t="str">
        <f ca="1">IF(Table1[[#This Row],[Experience]]&gt;5,"Yes","No")</f>
        <v>Yes</v>
      </c>
      <c r="T1145" t="str">
        <f>TEXT(Table1[[#This Row],[Joining Date]],"mmmm")</f>
        <v>September</v>
      </c>
      <c r="U1145" t="str">
        <f>TEXT(Table1[[#This Row],[Joining Date]],"yyyy")</f>
        <v>2017</v>
      </c>
      <c r="V1145" s="5">
        <f ca="1">TODAY()-Table1[[#This Row],[Joining Date]]</f>
        <v>3236</v>
      </c>
      <c r="W1145" t="str">
        <f>LEFT(Table1[[#This Row],[Employee Name]],FIND(" ",Table1[[#This Row],[Employee Name]])-1)</f>
        <v>Kavya</v>
      </c>
      <c r="X1145" t="str">
        <f>RIGHT(Table1[[#This Row],[Employee Name]],LEN(Table1[[#This Row],[Employee Name]])-FIND(" ",Table1[[#This Row],[Employee Name]]))</f>
        <v>Nair</v>
      </c>
      <c r="Y1145" t="str">
        <f>Table1[[#This Row],[Department]]&amp;"-"&amp;Table1[[#This Row],[Employee ID]]</f>
        <v>HR-E04338</v>
      </c>
      <c r="Z1145" t="str">
        <f>LEFT(Table1[[#This Row],[Department]],3)</f>
        <v>HR</v>
      </c>
      <c r="AA1145" t="str">
        <f>_xlfn.XLOOKUP(Table1[[#This Row],[Manager ID]],MANAGERS!A:A,MANAGERS!B:B)</f>
        <v>Manager_1</v>
      </c>
      <c r="AB1145" t="str" cm="1">
        <f t="array" ref="AB1145">_xlfn.XLOOKUP(Table1[[#This Row],[Manager ID]],Table2[[#All],[Manager ID]],Table2[[#All],[Department Head]])</f>
        <v>Support</v>
      </c>
      <c r="AC1145" s="2">
        <f>_xlfn.XLOOKUP(Table1[[#This Row],[City]],L:L,O:O)</f>
        <v>0.21356479274849693</v>
      </c>
      <c r="AD1145" t="str" cm="1">
        <f t="array" ref="AD1145">_xlfn.IFS(Table1[[#This Row],[Performance Score]]&gt;=90,"Excellent",Table1[[#This Row],[Performance Score]]&gt;=75,"Good",Table1[[#This Row],[Performance Score]]&gt;=60,"Average",Table1[[#This Row],[Performance Score]]&lt;=60,"Need Improvement")</f>
        <v>Good</v>
      </c>
      <c r="AE1145" t="str">
        <f>IF(AND(Table1[[#This Row],[Attendance %]]&gt;=80,(Table1[[#This Row],[Performance Score]]&gt;=80)),"Eligible","Not Eligible")</f>
        <v>Eligible</v>
      </c>
      <c r="AF1145" t="str">
        <f>IF(Table1[[#This Row],[Performance Score]]&gt;=80,"High Performer","Low Performer")</f>
        <v>High Performer</v>
      </c>
      <c r="AG1145" t="str" cm="1">
        <f t="array" aca="1" ref="AG1145" ca="1">_xlfn.IFS(Table1[[#This Row],[Experience]]&lt;=3,"Junior",Table1[[#This Row],[Experience]]&lt;=7,"Mid Level",Table1[[#This Row],[Experience]]&gt;=7,"Senior")</f>
        <v>Senior</v>
      </c>
      <c r="AH1145" t="str">
        <f>IF(Table1[[#This Row],[Attendance %]]&gt;75,"OK","Below 75")</f>
        <v>OK</v>
      </c>
      <c r="AI1145" t="b">
        <f>ISBLANK(Table1[[#This Row],[Employee ID]])</f>
        <v>0</v>
      </c>
      <c r="AJ1145" t="b">
        <f>ISNUMBER(Table1[[#This Row],[Total Salary  ]])</f>
        <v>1</v>
      </c>
      <c r="AK1145" t="str">
        <f>IFERROR(_xlfn.XLOOKUP(Table1[[#This Row],[Manager ID]],MANAGERS!A:A,MANAGERS!B:B),"Not Found")</f>
        <v>Manager_1</v>
      </c>
    </row>
    <row r="1146" spans="1:37" x14ac:dyDescent="0.2">
      <c r="A1146" t="s">
        <v>740</v>
      </c>
      <c r="B1146" t="s">
        <v>129</v>
      </c>
      <c r="C1146" t="s">
        <v>15</v>
      </c>
      <c r="D1146" t="s">
        <v>25</v>
      </c>
      <c r="E1146" t="s">
        <v>22</v>
      </c>
      <c r="F1146" s="1">
        <v>44899</v>
      </c>
      <c r="G1146" s="1">
        <v>39899</v>
      </c>
      <c r="H1146">
        <v>102821</v>
      </c>
      <c r="I1146">
        <v>14297</v>
      </c>
      <c r="J1146">
        <v>86</v>
      </c>
      <c r="K1146">
        <v>84</v>
      </c>
      <c r="L1146" t="s">
        <v>34</v>
      </c>
      <c r="M1146">
        <v>116</v>
      </c>
      <c r="N1146">
        <f>Table1[[#This Row],[Basic Salary]]+Table1[[#This Row],[Bonus]]</f>
        <v>117118</v>
      </c>
      <c r="O1146" s="2">
        <f>Table1[[#This Row],[Bonus]]/Table1[[#This Row],[Basic Salary]]</f>
        <v>0.13904747084739499</v>
      </c>
      <c r="P1146">
        <f ca="1">DATEDIF(Table1[[#This Row],[Date of Birth]],TODAY(),"Y")</f>
        <v>17</v>
      </c>
      <c r="Q1146">
        <f ca="1">DATEDIF(Table1[[#This Row],[Joining Date]],TODAY(),"Y")</f>
        <v>3</v>
      </c>
      <c r="R1146" t="str">
        <f ca="1">IF(YEAR(Table1[[#This Row],[Joining Date]])=YEAR(TODAY()),"Yes","No")</f>
        <v>No</v>
      </c>
      <c r="S1146" t="str">
        <f ca="1">IF(Table1[[#This Row],[Experience]]&gt;5,"Yes","No")</f>
        <v>No</v>
      </c>
      <c r="T1146" t="str">
        <f>TEXT(Table1[[#This Row],[Joining Date]],"mmmm")</f>
        <v>December</v>
      </c>
      <c r="U1146" t="str">
        <f>TEXT(Table1[[#This Row],[Joining Date]],"yyyy")</f>
        <v>2022</v>
      </c>
      <c r="V1146" s="5">
        <f ca="1">TODAY()-Table1[[#This Row],[Joining Date]]</f>
        <v>1340</v>
      </c>
      <c r="W1146" t="str">
        <f>LEFT(Table1[[#This Row],[Employee Name]],FIND(" ",Table1[[#This Row],[Employee Name]])-1)</f>
        <v>Aarav</v>
      </c>
      <c r="X1146" t="str">
        <f>RIGHT(Table1[[#This Row],[Employee Name]],LEN(Table1[[#This Row],[Employee Name]])-FIND(" ",Table1[[#This Row],[Employee Name]]))</f>
        <v>Sharma</v>
      </c>
      <c r="Y1146" t="str">
        <f>Table1[[#This Row],[Department]]&amp;"-"&amp;Table1[[#This Row],[Employee ID]]</f>
        <v>Finance-E00684</v>
      </c>
      <c r="Z1146" t="str">
        <f>LEFT(Table1[[#This Row],[Department]],3)</f>
        <v>Fin</v>
      </c>
      <c r="AA1146" t="str">
        <f>_xlfn.XLOOKUP(Table1[[#This Row],[Manager ID]],MANAGERS!A:A,MANAGERS!B:B)</f>
        <v>Manager_16</v>
      </c>
      <c r="AB1146" t="str" cm="1">
        <f t="array" ref="AB1146">_xlfn.XLOOKUP(Table1[[#This Row],[Manager ID]],Table2[[#All],[Manager ID]],Table2[[#All],[Department Head]])</f>
        <v>Sales</v>
      </c>
      <c r="AC1146" s="2">
        <f>_xlfn.XLOOKUP(Table1[[#This Row],[City]],L:L,O:O)</f>
        <v>0.24030340748661314</v>
      </c>
      <c r="AD1146" t="str" cm="1">
        <f t="array" ref="AD1146">_xlfn.IFS(Table1[[#This Row],[Performance Score]]&gt;=90,"Excellent",Table1[[#This Row],[Performance Score]]&gt;=75,"Good",Table1[[#This Row],[Performance Score]]&gt;=60,"Average",Table1[[#This Row],[Performance Score]]&lt;=60,"Need Improvement")</f>
        <v>Good</v>
      </c>
      <c r="AE1146" t="str">
        <f>IF(AND(Table1[[#This Row],[Attendance %]]&gt;=80,(Table1[[#This Row],[Performance Score]]&gt;=80)),"Eligible","Not Eligible")</f>
        <v>Eligible</v>
      </c>
      <c r="AF1146" t="str">
        <f>IF(Table1[[#This Row],[Performance Score]]&gt;=80,"High Performer","Low Performer")</f>
        <v>High Performer</v>
      </c>
      <c r="AG1146" t="str" cm="1">
        <f t="array" aca="1" ref="AG1146" ca="1">_xlfn.IFS(Table1[[#This Row],[Experience]]&lt;=3,"Junior",Table1[[#This Row],[Experience]]&lt;=7,"Mid Level",Table1[[#This Row],[Experience]]&gt;=7,"Senior")</f>
        <v>Junior</v>
      </c>
      <c r="AH1146" t="str">
        <f>IF(Table1[[#This Row],[Attendance %]]&gt;75,"OK","Below 75")</f>
        <v>OK</v>
      </c>
      <c r="AI1146" t="b">
        <f>ISBLANK(Table1[[#This Row],[Employee ID]])</f>
        <v>0</v>
      </c>
      <c r="AJ1146" t="b">
        <f>ISNUMBER(Table1[[#This Row],[Total Salary  ]])</f>
        <v>1</v>
      </c>
      <c r="AK1146" t="str">
        <f>IFERROR(_xlfn.XLOOKUP(Table1[[#This Row],[Manager ID]],MANAGERS!A:A,MANAGERS!B:B),"Not Found")</f>
        <v>Manager_16</v>
      </c>
    </row>
    <row r="1147" spans="1:37" x14ac:dyDescent="0.2">
      <c r="A1147" t="s">
        <v>1545</v>
      </c>
      <c r="B1147" t="s">
        <v>20</v>
      </c>
      <c r="C1147" t="s">
        <v>15</v>
      </c>
      <c r="D1147" t="s">
        <v>16</v>
      </c>
      <c r="E1147" t="s">
        <v>51</v>
      </c>
      <c r="F1147" s="1">
        <v>43841</v>
      </c>
      <c r="G1147" s="1">
        <v>38379</v>
      </c>
      <c r="H1147">
        <v>110233</v>
      </c>
      <c r="I1147">
        <v>6885</v>
      </c>
      <c r="J1147">
        <v>82</v>
      </c>
      <c r="K1147">
        <v>70</v>
      </c>
      <c r="L1147" t="s">
        <v>34</v>
      </c>
      <c r="M1147">
        <v>105</v>
      </c>
      <c r="N1147">
        <f>Table1[[#This Row],[Basic Salary]]+Table1[[#This Row],[Bonus]]</f>
        <v>117118</v>
      </c>
      <c r="O1147" s="2">
        <f>Table1[[#This Row],[Bonus]]/Table1[[#This Row],[Basic Salary]]</f>
        <v>6.2458610397975199E-2</v>
      </c>
      <c r="P1147">
        <f ca="1">DATEDIF(Table1[[#This Row],[Date of Birth]],TODAY(),"Y")</f>
        <v>21</v>
      </c>
      <c r="Q1147">
        <f ca="1">DATEDIF(Table1[[#This Row],[Joining Date]],TODAY(),"Y")</f>
        <v>6</v>
      </c>
      <c r="R1147" t="str">
        <f ca="1">IF(YEAR(Table1[[#This Row],[Joining Date]])=YEAR(TODAY()),"Yes","No")</f>
        <v>No</v>
      </c>
      <c r="S1147" t="str">
        <f ca="1">IF(Table1[[#This Row],[Experience]]&gt;5,"Yes","No")</f>
        <v>Yes</v>
      </c>
      <c r="T1147" t="str">
        <f>TEXT(Table1[[#This Row],[Joining Date]],"mmmm")</f>
        <v>January</v>
      </c>
      <c r="U1147" t="str">
        <f>TEXT(Table1[[#This Row],[Joining Date]],"yyyy")</f>
        <v>2020</v>
      </c>
      <c r="V1147" s="5">
        <f ca="1">TODAY()-Table1[[#This Row],[Joining Date]]</f>
        <v>2398</v>
      </c>
      <c r="W1147" t="str">
        <f>LEFT(Table1[[#This Row],[Employee Name]],FIND(" ",Table1[[#This Row],[Employee Name]])-1)</f>
        <v>Rahul</v>
      </c>
      <c r="X1147" t="str">
        <f>RIGHT(Table1[[#This Row],[Employee Name]],LEN(Table1[[#This Row],[Employee Name]])-FIND(" ",Table1[[#This Row],[Employee Name]]))</f>
        <v>Verma</v>
      </c>
      <c r="Y1147" t="str">
        <f>Table1[[#This Row],[Department]]&amp;"-"&amp;Table1[[#This Row],[Employee ID]]</f>
        <v>HR-E01489</v>
      </c>
      <c r="Z1147" t="str">
        <f>LEFT(Table1[[#This Row],[Department]],3)</f>
        <v>HR</v>
      </c>
      <c r="AA1147" t="str">
        <f>_xlfn.XLOOKUP(Table1[[#This Row],[Manager ID]],MANAGERS!A:A,MANAGERS!B:B)</f>
        <v>Manager_5</v>
      </c>
      <c r="AB1147" t="str" cm="1">
        <f t="array" ref="AB1147">_xlfn.XLOOKUP(Table1[[#This Row],[Manager ID]],Table2[[#All],[Manager ID]],Table2[[#All],[Department Head]])</f>
        <v>Sales</v>
      </c>
      <c r="AC1147" s="2">
        <f>_xlfn.XLOOKUP(Table1[[#This Row],[City]],L:L,O:O)</f>
        <v>0.24030340748661314</v>
      </c>
      <c r="AD1147" t="str" cm="1">
        <f t="array" ref="AD1147">_xlfn.IFS(Table1[[#This Row],[Performance Score]]&gt;=90,"Excellent",Table1[[#This Row],[Performance Score]]&gt;=75,"Good",Table1[[#This Row],[Performance Score]]&gt;=60,"Average",Table1[[#This Row],[Performance Score]]&lt;=60,"Need Improvement")</f>
        <v>Average</v>
      </c>
      <c r="AE1147" t="str">
        <f>IF(AND(Table1[[#This Row],[Attendance %]]&gt;=80,(Table1[[#This Row],[Performance Score]]&gt;=80)),"Eligible","Not Eligible")</f>
        <v>Not Eligible</v>
      </c>
      <c r="AF1147" t="str">
        <f>IF(Table1[[#This Row],[Performance Score]]&gt;=80,"High Performer","Low Performer")</f>
        <v>Low Performer</v>
      </c>
      <c r="AG1147" t="str" cm="1">
        <f t="array" aca="1" ref="AG1147" ca="1">_xlfn.IFS(Table1[[#This Row],[Experience]]&lt;=3,"Junior",Table1[[#This Row],[Experience]]&lt;=7,"Mid Level",Table1[[#This Row],[Experience]]&gt;=7,"Senior")</f>
        <v>Mid Level</v>
      </c>
      <c r="AH1147" t="str">
        <f>IF(Table1[[#This Row],[Attendance %]]&gt;75,"OK","Below 75")</f>
        <v>OK</v>
      </c>
      <c r="AI1147" t="b">
        <f>ISBLANK(Table1[[#This Row],[Employee ID]])</f>
        <v>0</v>
      </c>
      <c r="AJ1147" t="b">
        <f>ISNUMBER(Table1[[#This Row],[Total Salary  ]])</f>
        <v>1</v>
      </c>
      <c r="AK1147" t="str">
        <f>IFERROR(_xlfn.XLOOKUP(Table1[[#This Row],[Manager ID]],MANAGERS!A:A,MANAGERS!B:B),"Not Found")</f>
        <v>Manager_5</v>
      </c>
    </row>
    <row r="1148" spans="1:37" x14ac:dyDescent="0.2">
      <c r="A1148" t="s">
        <v>5054</v>
      </c>
      <c r="B1148" t="s">
        <v>29</v>
      </c>
      <c r="C1148" t="s">
        <v>15</v>
      </c>
      <c r="D1148" t="s">
        <v>43</v>
      </c>
      <c r="E1148" t="s">
        <v>22</v>
      </c>
      <c r="F1148" s="1">
        <v>43830</v>
      </c>
      <c r="G1148" s="1">
        <v>32300</v>
      </c>
      <c r="H1148">
        <v>105421</v>
      </c>
      <c r="I1148">
        <v>11690</v>
      </c>
      <c r="J1148">
        <v>73</v>
      </c>
      <c r="K1148">
        <v>88</v>
      </c>
      <c r="L1148" t="s">
        <v>34</v>
      </c>
      <c r="M1148">
        <v>120</v>
      </c>
      <c r="N1148">
        <f>Table1[[#This Row],[Basic Salary]]+Table1[[#This Row],[Bonus]]</f>
        <v>117111</v>
      </c>
      <c r="O1148" s="2">
        <f>Table1[[#This Row],[Bonus]]/Table1[[#This Row],[Basic Salary]]</f>
        <v>0.11088872236081995</v>
      </c>
      <c r="P1148">
        <f ca="1">DATEDIF(Table1[[#This Row],[Date of Birth]],TODAY(),"Y")</f>
        <v>38</v>
      </c>
      <c r="Q1148">
        <f ca="1">DATEDIF(Table1[[#This Row],[Joining Date]],TODAY(),"Y")</f>
        <v>6</v>
      </c>
      <c r="R1148" t="str">
        <f ca="1">IF(YEAR(Table1[[#This Row],[Joining Date]])=YEAR(TODAY()),"Yes","No")</f>
        <v>No</v>
      </c>
      <c r="S1148" t="str">
        <f ca="1">IF(Table1[[#This Row],[Experience]]&gt;5,"Yes","No")</f>
        <v>Yes</v>
      </c>
      <c r="T1148" t="str">
        <f>TEXT(Table1[[#This Row],[Joining Date]],"mmmm")</f>
        <v>December</v>
      </c>
      <c r="U1148" t="str">
        <f>TEXT(Table1[[#This Row],[Joining Date]],"yyyy")</f>
        <v>2019</v>
      </c>
      <c r="V1148" s="5">
        <f ca="1">TODAY()-Table1[[#This Row],[Joining Date]]</f>
        <v>2409</v>
      </c>
      <c r="W1148" t="str">
        <f>LEFT(Table1[[#This Row],[Employee Name]],FIND(" ",Table1[[#This Row],[Employee Name]])-1)</f>
        <v>Vikram</v>
      </c>
      <c r="X1148" t="str">
        <f>RIGHT(Table1[[#This Row],[Employee Name]],LEN(Table1[[#This Row],[Employee Name]])-FIND(" ",Table1[[#This Row],[Employee Name]]))</f>
        <v>Singh</v>
      </c>
      <c r="Y1148" t="str">
        <f>Table1[[#This Row],[Department]]&amp;"-"&amp;Table1[[#This Row],[Employee ID]]</f>
        <v>Operations-E04998</v>
      </c>
      <c r="Z1148" t="str">
        <f>LEFT(Table1[[#This Row],[Department]],3)</f>
        <v>Ope</v>
      </c>
      <c r="AA1148" t="str">
        <f>_xlfn.XLOOKUP(Table1[[#This Row],[Manager ID]],MANAGERS!A:A,MANAGERS!B:B)</f>
        <v>Manager_20</v>
      </c>
      <c r="AB1148" t="str" cm="1">
        <f t="array" ref="AB1148">_xlfn.XLOOKUP(Table1[[#This Row],[Manager ID]],Table2[[#All],[Manager ID]],Table2[[#All],[Department Head]])</f>
        <v>Operations</v>
      </c>
      <c r="AC1148" s="2">
        <f>_xlfn.XLOOKUP(Table1[[#This Row],[City]],L:L,O:O)</f>
        <v>0.24030340748661314</v>
      </c>
      <c r="AD1148" t="str" cm="1">
        <f t="array" ref="AD1148">_xlfn.IFS(Table1[[#This Row],[Performance Score]]&gt;=90,"Excellent",Table1[[#This Row],[Performance Score]]&gt;=75,"Good",Table1[[#This Row],[Performance Score]]&gt;=60,"Average",Table1[[#This Row],[Performance Score]]&lt;=60,"Need Improvement")</f>
        <v>Good</v>
      </c>
      <c r="AE1148" t="str">
        <f>IF(AND(Table1[[#This Row],[Attendance %]]&gt;=80,(Table1[[#This Row],[Performance Score]]&gt;=80)),"Eligible","Not Eligible")</f>
        <v>Not Eligible</v>
      </c>
      <c r="AF1148" t="str">
        <f>IF(Table1[[#This Row],[Performance Score]]&gt;=80,"High Performer","Low Performer")</f>
        <v>High Performer</v>
      </c>
      <c r="AG1148" t="str" cm="1">
        <f t="array" aca="1" ref="AG1148" ca="1">_xlfn.IFS(Table1[[#This Row],[Experience]]&lt;=3,"Junior",Table1[[#This Row],[Experience]]&lt;=7,"Mid Level",Table1[[#This Row],[Experience]]&gt;=7,"Senior")</f>
        <v>Mid Level</v>
      </c>
      <c r="AH1148" t="str">
        <f>IF(Table1[[#This Row],[Attendance %]]&gt;75,"OK","Below 75")</f>
        <v>Below 75</v>
      </c>
      <c r="AI1148" t="b">
        <f>ISBLANK(Table1[[#This Row],[Employee ID]])</f>
        <v>0</v>
      </c>
      <c r="AJ1148" t="b">
        <f>ISNUMBER(Table1[[#This Row],[Total Salary  ]])</f>
        <v>1</v>
      </c>
      <c r="AK1148" t="str">
        <f>IFERROR(_xlfn.XLOOKUP(Table1[[#This Row],[Manager ID]],MANAGERS!A:A,MANAGERS!B:B),"Not Found")</f>
        <v>Manager_20</v>
      </c>
    </row>
    <row r="1149" spans="1:37" x14ac:dyDescent="0.2">
      <c r="A1149" t="s">
        <v>4280</v>
      </c>
      <c r="B1149" t="s">
        <v>95</v>
      </c>
      <c r="C1149" t="s">
        <v>15</v>
      </c>
      <c r="D1149" t="s">
        <v>43</v>
      </c>
      <c r="E1149" t="s">
        <v>17</v>
      </c>
      <c r="F1149" s="1">
        <v>45651</v>
      </c>
      <c r="G1149" s="1">
        <v>40990</v>
      </c>
      <c r="H1149">
        <v>102262</v>
      </c>
      <c r="I1149">
        <v>14835</v>
      </c>
      <c r="J1149">
        <v>98</v>
      </c>
      <c r="K1149">
        <v>62</v>
      </c>
      <c r="L1149" t="s">
        <v>53</v>
      </c>
      <c r="M1149">
        <v>113</v>
      </c>
      <c r="N1149">
        <f>Table1[[#This Row],[Basic Salary]]+Table1[[#This Row],[Bonus]]</f>
        <v>117097</v>
      </c>
      <c r="O1149" s="2">
        <f>Table1[[#This Row],[Bonus]]/Table1[[#This Row],[Basic Salary]]</f>
        <v>0.14506854941229391</v>
      </c>
      <c r="P1149">
        <f ca="1">DATEDIF(Table1[[#This Row],[Date of Birth]],TODAY(),"Y")</f>
        <v>14</v>
      </c>
      <c r="Q1149">
        <f ca="1">DATEDIF(Table1[[#This Row],[Joining Date]],TODAY(),"Y")</f>
        <v>1</v>
      </c>
      <c r="R1149" t="str">
        <f ca="1">IF(YEAR(Table1[[#This Row],[Joining Date]])=YEAR(TODAY()),"Yes","No")</f>
        <v>No</v>
      </c>
      <c r="S1149" t="str">
        <f ca="1">IF(Table1[[#This Row],[Experience]]&gt;5,"Yes","No")</f>
        <v>No</v>
      </c>
      <c r="T1149" t="str">
        <f>TEXT(Table1[[#This Row],[Joining Date]],"mmmm")</f>
        <v>December</v>
      </c>
      <c r="U1149" t="str">
        <f>TEXT(Table1[[#This Row],[Joining Date]],"yyyy")</f>
        <v>2024</v>
      </c>
      <c r="V1149" s="5">
        <f ca="1">TODAY()-Table1[[#This Row],[Joining Date]]</f>
        <v>588</v>
      </c>
      <c r="W1149" t="str">
        <f>LEFT(Table1[[#This Row],[Employee Name]],FIND(" ",Table1[[#This Row],[Employee Name]])-1)</f>
        <v>Ajay</v>
      </c>
      <c r="X1149" t="str">
        <f>RIGHT(Table1[[#This Row],[Employee Name]],LEN(Table1[[#This Row],[Employee Name]])-FIND(" ",Table1[[#This Row],[Employee Name]]))</f>
        <v>Singh</v>
      </c>
      <c r="Y1149" t="str">
        <f>Table1[[#This Row],[Department]]&amp;"-"&amp;Table1[[#This Row],[Employee ID]]</f>
        <v>Operations-E04224</v>
      </c>
      <c r="Z1149" t="str">
        <f>LEFT(Table1[[#This Row],[Department]],3)</f>
        <v>Ope</v>
      </c>
      <c r="AA1149" t="str">
        <f>_xlfn.XLOOKUP(Table1[[#This Row],[Manager ID]],MANAGERS!A:A,MANAGERS!B:B)</f>
        <v>Manager_13</v>
      </c>
      <c r="AB1149" t="str" cm="1">
        <f t="array" ref="AB1149">_xlfn.XLOOKUP(Table1[[#This Row],[Manager ID]],Table2[[#All],[Manager ID]],Table2[[#All],[Department Head]])</f>
        <v>HR</v>
      </c>
      <c r="AC1149" s="2">
        <f>_xlfn.XLOOKUP(Table1[[#This Row],[City]],L:L,O:O)</f>
        <v>0.23685887225230964</v>
      </c>
      <c r="AD1149" t="str" cm="1">
        <f t="array" ref="AD1149">_xlfn.IFS(Table1[[#This Row],[Performance Score]]&gt;=90,"Excellent",Table1[[#This Row],[Performance Score]]&gt;=75,"Good",Table1[[#This Row],[Performance Score]]&gt;=60,"Average",Table1[[#This Row],[Performance Score]]&lt;=60,"Need Improvement")</f>
        <v>Average</v>
      </c>
      <c r="AE1149" t="str">
        <f>IF(AND(Table1[[#This Row],[Attendance %]]&gt;=80,(Table1[[#This Row],[Performance Score]]&gt;=80)),"Eligible","Not Eligible")</f>
        <v>Not Eligible</v>
      </c>
      <c r="AF1149" t="str">
        <f>IF(Table1[[#This Row],[Performance Score]]&gt;=80,"High Performer","Low Performer")</f>
        <v>Low Performer</v>
      </c>
      <c r="AG1149" t="str" cm="1">
        <f t="array" aca="1" ref="AG1149" ca="1">_xlfn.IFS(Table1[[#This Row],[Experience]]&lt;=3,"Junior",Table1[[#This Row],[Experience]]&lt;=7,"Mid Level",Table1[[#This Row],[Experience]]&gt;=7,"Senior")</f>
        <v>Junior</v>
      </c>
      <c r="AH1149" t="str">
        <f>IF(Table1[[#This Row],[Attendance %]]&gt;75,"OK","Below 75")</f>
        <v>OK</v>
      </c>
      <c r="AI1149" t="b">
        <f>ISBLANK(Table1[[#This Row],[Employee ID]])</f>
        <v>0</v>
      </c>
      <c r="AJ1149" t="b">
        <f>ISNUMBER(Table1[[#This Row],[Total Salary  ]])</f>
        <v>1</v>
      </c>
      <c r="AK1149" t="str">
        <f>IFERROR(_xlfn.XLOOKUP(Table1[[#This Row],[Manager ID]],MANAGERS!A:A,MANAGERS!B:B),"Not Found")</f>
        <v>Manager_13</v>
      </c>
    </row>
    <row r="1150" spans="1:37" x14ac:dyDescent="0.2">
      <c r="A1150" t="s">
        <v>4240</v>
      </c>
      <c r="B1150" t="s">
        <v>57</v>
      </c>
      <c r="C1150" t="s">
        <v>21</v>
      </c>
      <c r="D1150" t="s">
        <v>25</v>
      </c>
      <c r="E1150" t="s">
        <v>22</v>
      </c>
      <c r="F1150" s="1">
        <v>45820</v>
      </c>
      <c r="G1150" s="1">
        <v>30231</v>
      </c>
      <c r="H1150">
        <v>109847</v>
      </c>
      <c r="I1150">
        <v>7210</v>
      </c>
      <c r="J1150">
        <v>78</v>
      </c>
      <c r="K1150">
        <v>45</v>
      </c>
      <c r="L1150" t="s">
        <v>31</v>
      </c>
      <c r="M1150">
        <v>109</v>
      </c>
      <c r="N1150">
        <f>Table1[[#This Row],[Basic Salary]]+Table1[[#This Row],[Bonus]]</f>
        <v>117057</v>
      </c>
      <c r="O1150" s="2">
        <f>Table1[[#This Row],[Bonus]]/Table1[[#This Row],[Basic Salary]]</f>
        <v>6.563674929674912E-2</v>
      </c>
      <c r="P1150">
        <f ca="1">DATEDIF(Table1[[#This Row],[Date of Birth]],TODAY(),"Y")</f>
        <v>43</v>
      </c>
      <c r="Q1150">
        <f ca="1">DATEDIF(Table1[[#This Row],[Joining Date]],TODAY(),"Y")</f>
        <v>1</v>
      </c>
      <c r="R1150" t="str">
        <f ca="1">IF(YEAR(Table1[[#This Row],[Joining Date]])=YEAR(TODAY()),"Yes","No")</f>
        <v>No</v>
      </c>
      <c r="S1150" t="str">
        <f ca="1">IF(Table1[[#This Row],[Experience]]&gt;5,"Yes","No")</f>
        <v>No</v>
      </c>
      <c r="T1150" t="str">
        <f>TEXT(Table1[[#This Row],[Joining Date]],"mmmm")</f>
        <v>June</v>
      </c>
      <c r="U1150" t="str">
        <f>TEXT(Table1[[#This Row],[Joining Date]],"yyyy")</f>
        <v>2025</v>
      </c>
      <c r="V1150" s="5">
        <f ca="1">TODAY()-Table1[[#This Row],[Joining Date]]</f>
        <v>419</v>
      </c>
      <c r="W1150" t="str">
        <f>LEFT(Table1[[#This Row],[Employee Name]],FIND(" ",Table1[[#This Row],[Employee Name]])-1)</f>
        <v>Swathi</v>
      </c>
      <c r="X1150" t="str">
        <f>RIGHT(Table1[[#This Row],[Employee Name]],LEN(Table1[[#This Row],[Employee Name]])-FIND(" ",Table1[[#This Row],[Employee Name]]))</f>
        <v>Ramesh</v>
      </c>
      <c r="Y1150" t="str">
        <f>Table1[[#This Row],[Department]]&amp;"-"&amp;Table1[[#This Row],[Employee ID]]</f>
        <v>Finance-E04184</v>
      </c>
      <c r="Z1150" t="str">
        <f>LEFT(Table1[[#This Row],[Department]],3)</f>
        <v>Fin</v>
      </c>
      <c r="AA1150" t="str">
        <f>_xlfn.XLOOKUP(Table1[[#This Row],[Manager ID]],MANAGERS!A:A,MANAGERS!B:B)</f>
        <v>Manager_9</v>
      </c>
      <c r="AB1150" t="str" cm="1">
        <f t="array" ref="AB1150">_xlfn.XLOOKUP(Table1[[#This Row],[Manager ID]],Table2[[#All],[Manager ID]],Table2[[#All],[Department Head]])</f>
        <v>Sales</v>
      </c>
      <c r="AC1150" s="2">
        <f>_xlfn.XLOOKUP(Table1[[#This Row],[City]],L:L,O:O)</f>
        <v>0.241864189087755</v>
      </c>
      <c r="AD1150" t="str" cm="1">
        <f t="array" ref="AD1150">_xlfn.IFS(Table1[[#This Row],[Performance Score]]&gt;=90,"Excellent",Table1[[#This Row],[Performance Score]]&gt;=75,"Good",Table1[[#This Row],[Performance Score]]&gt;=60,"Average",Table1[[#This Row],[Performance Score]]&lt;=60,"Need Improvement")</f>
        <v>Need Improvement</v>
      </c>
      <c r="AE1150" t="str">
        <f>IF(AND(Table1[[#This Row],[Attendance %]]&gt;=80,(Table1[[#This Row],[Performance Score]]&gt;=80)),"Eligible","Not Eligible")</f>
        <v>Not Eligible</v>
      </c>
      <c r="AF1150" t="str">
        <f>IF(Table1[[#This Row],[Performance Score]]&gt;=80,"High Performer","Low Performer")</f>
        <v>Low Performer</v>
      </c>
      <c r="AG1150" t="str" cm="1">
        <f t="array" aca="1" ref="AG1150" ca="1">_xlfn.IFS(Table1[[#This Row],[Experience]]&lt;=3,"Junior",Table1[[#This Row],[Experience]]&lt;=7,"Mid Level",Table1[[#This Row],[Experience]]&gt;=7,"Senior")</f>
        <v>Junior</v>
      </c>
      <c r="AH1150" t="str">
        <f>IF(Table1[[#This Row],[Attendance %]]&gt;75,"OK","Below 75")</f>
        <v>OK</v>
      </c>
      <c r="AI1150" t="b">
        <f>ISBLANK(Table1[[#This Row],[Employee ID]])</f>
        <v>0</v>
      </c>
      <c r="AJ1150" t="b">
        <f>ISNUMBER(Table1[[#This Row],[Total Salary  ]])</f>
        <v>1</v>
      </c>
      <c r="AK1150" t="str">
        <f>IFERROR(_xlfn.XLOOKUP(Table1[[#This Row],[Manager ID]],MANAGERS!A:A,MANAGERS!B:B),"Not Found")</f>
        <v>Manager_9</v>
      </c>
    </row>
    <row r="1151" spans="1:37" x14ac:dyDescent="0.2">
      <c r="A1151" t="s">
        <v>2511</v>
      </c>
      <c r="B1151" t="s">
        <v>60</v>
      </c>
      <c r="C1151" t="s">
        <v>15</v>
      </c>
      <c r="D1151" t="s">
        <v>46</v>
      </c>
      <c r="E1151" t="s">
        <v>26</v>
      </c>
      <c r="F1151" s="1">
        <v>42915</v>
      </c>
      <c r="G1151" s="1">
        <v>34923</v>
      </c>
      <c r="H1151">
        <v>110487</v>
      </c>
      <c r="I1151">
        <v>6564</v>
      </c>
      <c r="J1151">
        <v>79</v>
      </c>
      <c r="K1151">
        <v>89</v>
      </c>
      <c r="L1151" t="s">
        <v>23</v>
      </c>
      <c r="M1151">
        <v>114</v>
      </c>
      <c r="N1151">
        <f>Table1[[#This Row],[Basic Salary]]+Table1[[#This Row],[Bonus]]</f>
        <v>117051</v>
      </c>
      <c r="O1151" s="2">
        <f>Table1[[#This Row],[Bonus]]/Table1[[#This Row],[Basic Salary]]</f>
        <v>5.9409704309104236E-2</v>
      </c>
      <c r="P1151">
        <f ca="1">DATEDIF(Table1[[#This Row],[Date of Birth]],TODAY(),"Y")</f>
        <v>30</v>
      </c>
      <c r="Q1151">
        <f ca="1">DATEDIF(Table1[[#This Row],[Joining Date]],TODAY(),"Y")</f>
        <v>9</v>
      </c>
      <c r="R1151" t="str">
        <f ca="1">IF(YEAR(Table1[[#This Row],[Joining Date]])=YEAR(TODAY()),"Yes","No")</f>
        <v>No</v>
      </c>
      <c r="S1151" t="str">
        <f ca="1">IF(Table1[[#This Row],[Experience]]&gt;5,"Yes","No")</f>
        <v>Yes</v>
      </c>
      <c r="T1151" t="str">
        <f>TEXT(Table1[[#This Row],[Joining Date]],"mmmm")</f>
        <v>June</v>
      </c>
      <c r="U1151" t="str">
        <f>TEXT(Table1[[#This Row],[Joining Date]],"yyyy")</f>
        <v>2017</v>
      </c>
      <c r="V1151" s="5">
        <f ca="1">TODAY()-Table1[[#This Row],[Joining Date]]</f>
        <v>3324</v>
      </c>
      <c r="W1151" t="str">
        <f>LEFT(Table1[[#This Row],[Employee Name]],FIND(" ",Table1[[#This Row],[Employee Name]])-1)</f>
        <v>Gayathri</v>
      </c>
      <c r="X1151" t="str">
        <f>RIGHT(Table1[[#This Row],[Employee Name]],LEN(Table1[[#This Row],[Employee Name]])-FIND(" ",Table1[[#This Row],[Employee Name]]))</f>
        <v>Iyer</v>
      </c>
      <c r="Y1151" t="str">
        <f>Table1[[#This Row],[Department]]&amp;"-"&amp;Table1[[#This Row],[Employee ID]]</f>
        <v>Support-E02455</v>
      </c>
      <c r="Z1151" t="str">
        <f>LEFT(Table1[[#This Row],[Department]],3)</f>
        <v>Sup</v>
      </c>
      <c r="AA1151" t="str">
        <f>_xlfn.XLOOKUP(Table1[[#This Row],[Manager ID]],MANAGERS!A:A,MANAGERS!B:B)</f>
        <v>Manager_14</v>
      </c>
      <c r="AB1151" t="str" cm="1">
        <f t="array" ref="AB1151">_xlfn.XLOOKUP(Table1[[#This Row],[Manager ID]],Table2[[#All],[Manager ID]],Table2[[#All],[Department Head]])</f>
        <v>Marketing</v>
      </c>
      <c r="AC1151" s="2">
        <f>_xlfn.XLOOKUP(Table1[[#This Row],[City]],L:L,O:O)</f>
        <v>0.23486488519629886</v>
      </c>
      <c r="AD1151" t="str" cm="1">
        <f t="array" ref="AD1151">_xlfn.IFS(Table1[[#This Row],[Performance Score]]&gt;=90,"Excellent",Table1[[#This Row],[Performance Score]]&gt;=75,"Good",Table1[[#This Row],[Performance Score]]&gt;=60,"Average",Table1[[#This Row],[Performance Score]]&lt;=60,"Need Improvement")</f>
        <v>Good</v>
      </c>
      <c r="AE1151" t="str">
        <f>IF(AND(Table1[[#This Row],[Attendance %]]&gt;=80,(Table1[[#This Row],[Performance Score]]&gt;=80)),"Eligible","Not Eligible")</f>
        <v>Not Eligible</v>
      </c>
      <c r="AF1151" t="str">
        <f>IF(Table1[[#This Row],[Performance Score]]&gt;=80,"High Performer","Low Performer")</f>
        <v>High Performer</v>
      </c>
      <c r="AG1151" t="str" cm="1">
        <f t="array" aca="1" ref="AG1151" ca="1">_xlfn.IFS(Table1[[#This Row],[Experience]]&lt;=3,"Junior",Table1[[#This Row],[Experience]]&lt;=7,"Mid Level",Table1[[#This Row],[Experience]]&gt;=7,"Senior")</f>
        <v>Senior</v>
      </c>
      <c r="AH1151" t="str">
        <f>IF(Table1[[#This Row],[Attendance %]]&gt;75,"OK","Below 75")</f>
        <v>OK</v>
      </c>
      <c r="AI1151" t="b">
        <f>ISBLANK(Table1[[#This Row],[Employee ID]])</f>
        <v>0</v>
      </c>
      <c r="AJ1151" t="b">
        <f>ISNUMBER(Table1[[#This Row],[Total Salary  ]])</f>
        <v>1</v>
      </c>
      <c r="AK1151" t="str">
        <f>IFERROR(_xlfn.XLOOKUP(Table1[[#This Row],[Manager ID]],MANAGERS!A:A,MANAGERS!B:B),"Not Found")</f>
        <v>Manager_14</v>
      </c>
    </row>
    <row r="1152" spans="1:37" x14ac:dyDescent="0.2">
      <c r="A1152" t="s">
        <v>2015</v>
      </c>
      <c r="B1152" t="s">
        <v>93</v>
      </c>
      <c r="C1152" t="s">
        <v>21</v>
      </c>
      <c r="D1152" t="s">
        <v>43</v>
      </c>
      <c r="E1152" t="s">
        <v>51</v>
      </c>
      <c r="F1152" s="1">
        <v>44060</v>
      </c>
      <c r="G1152" s="1">
        <v>29841</v>
      </c>
      <c r="H1152">
        <v>102286</v>
      </c>
      <c r="I1152">
        <v>14752</v>
      </c>
      <c r="J1152">
        <v>98</v>
      </c>
      <c r="K1152">
        <v>92</v>
      </c>
      <c r="L1152" t="s">
        <v>27</v>
      </c>
      <c r="M1152">
        <v>113</v>
      </c>
      <c r="N1152">
        <f>Table1[[#This Row],[Basic Salary]]+Table1[[#This Row],[Bonus]]</f>
        <v>117038</v>
      </c>
      <c r="O1152" s="2">
        <f>Table1[[#This Row],[Bonus]]/Table1[[#This Row],[Basic Salary]]</f>
        <v>0.14422306082943903</v>
      </c>
      <c r="P1152">
        <f ca="1">DATEDIF(Table1[[#This Row],[Date of Birth]],TODAY(),"Y")</f>
        <v>44</v>
      </c>
      <c r="Q1152">
        <f ca="1">DATEDIF(Table1[[#This Row],[Joining Date]],TODAY(),"Y")</f>
        <v>5</v>
      </c>
      <c r="R1152" t="str">
        <f ca="1">IF(YEAR(Table1[[#This Row],[Joining Date]])=YEAR(TODAY()),"Yes","No")</f>
        <v>No</v>
      </c>
      <c r="S1152" t="str">
        <f ca="1">IF(Table1[[#This Row],[Experience]]&gt;5,"Yes","No")</f>
        <v>No</v>
      </c>
      <c r="T1152" t="str">
        <f>TEXT(Table1[[#This Row],[Joining Date]],"mmmm")</f>
        <v>August</v>
      </c>
      <c r="U1152" t="str">
        <f>TEXT(Table1[[#This Row],[Joining Date]],"yyyy")</f>
        <v>2020</v>
      </c>
      <c r="V1152" s="5">
        <f ca="1">TODAY()-Table1[[#This Row],[Joining Date]]</f>
        <v>2179</v>
      </c>
      <c r="W1152" t="str">
        <f>LEFT(Table1[[#This Row],[Employee Name]],FIND(" ",Table1[[#This Row],[Employee Name]])-1)</f>
        <v>Priya</v>
      </c>
      <c r="X1152" t="str">
        <f>RIGHT(Table1[[#This Row],[Employee Name]],LEN(Table1[[#This Row],[Employee Name]])-FIND(" ",Table1[[#This Row],[Employee Name]]))</f>
        <v>Reddy</v>
      </c>
      <c r="Y1152" t="str">
        <f>Table1[[#This Row],[Department]]&amp;"-"&amp;Table1[[#This Row],[Employee ID]]</f>
        <v>Operations-E01959</v>
      </c>
      <c r="Z1152" t="str">
        <f>LEFT(Table1[[#This Row],[Department]],3)</f>
        <v>Ope</v>
      </c>
      <c r="AA1152" t="str">
        <f>_xlfn.XLOOKUP(Table1[[#This Row],[Manager ID]],MANAGERS!A:A,MANAGERS!B:B)</f>
        <v>Manager_13</v>
      </c>
      <c r="AB1152" t="str" cm="1">
        <f t="array" ref="AB1152">_xlfn.XLOOKUP(Table1[[#This Row],[Manager ID]],Table2[[#All],[Manager ID]],Table2[[#All],[Department Head]])</f>
        <v>HR</v>
      </c>
      <c r="AC1152" s="2">
        <f>_xlfn.XLOOKUP(Table1[[#This Row],[City]],L:L,O:O)</f>
        <v>0.23674293405114402</v>
      </c>
      <c r="AD1152" t="str" cm="1">
        <f t="array" ref="AD1152">_xlfn.IFS(Table1[[#This Row],[Performance Score]]&gt;=90,"Excellent",Table1[[#This Row],[Performance Score]]&gt;=75,"Good",Table1[[#This Row],[Performance Score]]&gt;=60,"Average",Table1[[#This Row],[Performance Score]]&lt;=60,"Need Improvement")</f>
        <v>Excellent</v>
      </c>
      <c r="AE1152" t="str">
        <f>IF(AND(Table1[[#This Row],[Attendance %]]&gt;=80,(Table1[[#This Row],[Performance Score]]&gt;=80)),"Eligible","Not Eligible")</f>
        <v>Eligible</v>
      </c>
      <c r="AF1152" t="str">
        <f>IF(Table1[[#This Row],[Performance Score]]&gt;=80,"High Performer","Low Performer")</f>
        <v>High Performer</v>
      </c>
      <c r="AG1152" t="str" cm="1">
        <f t="array" aca="1" ref="AG1152" ca="1">_xlfn.IFS(Table1[[#This Row],[Experience]]&lt;=3,"Junior",Table1[[#This Row],[Experience]]&lt;=7,"Mid Level",Table1[[#This Row],[Experience]]&gt;=7,"Senior")</f>
        <v>Mid Level</v>
      </c>
      <c r="AH1152" t="str">
        <f>IF(Table1[[#This Row],[Attendance %]]&gt;75,"OK","Below 75")</f>
        <v>OK</v>
      </c>
      <c r="AI1152" t="b">
        <f>ISBLANK(Table1[[#This Row],[Employee ID]])</f>
        <v>0</v>
      </c>
      <c r="AJ1152" t="b">
        <f>ISNUMBER(Table1[[#This Row],[Total Salary  ]])</f>
        <v>1</v>
      </c>
      <c r="AK1152" t="str">
        <f>IFERROR(_xlfn.XLOOKUP(Table1[[#This Row],[Manager ID]],MANAGERS!A:A,MANAGERS!B:B),"Not Found")</f>
        <v>Manager_13</v>
      </c>
    </row>
    <row r="1153" spans="1:37" x14ac:dyDescent="0.2">
      <c r="A1153" t="s">
        <v>322</v>
      </c>
      <c r="B1153" t="s">
        <v>39</v>
      </c>
      <c r="C1153" t="s">
        <v>15</v>
      </c>
      <c r="D1153" t="s">
        <v>81</v>
      </c>
      <c r="E1153" t="s">
        <v>65</v>
      </c>
      <c r="F1153" s="1">
        <v>44314</v>
      </c>
      <c r="G1153" s="1">
        <v>33160</v>
      </c>
      <c r="H1153">
        <v>99277</v>
      </c>
      <c r="I1153">
        <v>17751</v>
      </c>
      <c r="J1153">
        <v>94</v>
      </c>
      <c r="K1153">
        <v>61</v>
      </c>
      <c r="L1153" t="s">
        <v>27</v>
      </c>
      <c r="M1153">
        <v>105</v>
      </c>
      <c r="N1153">
        <f>Table1[[#This Row],[Basic Salary]]+Table1[[#This Row],[Bonus]]</f>
        <v>117028</v>
      </c>
      <c r="O1153" s="2">
        <f>Table1[[#This Row],[Bonus]]/Table1[[#This Row],[Basic Salary]]</f>
        <v>0.17880274383794836</v>
      </c>
      <c r="P1153">
        <f ca="1">DATEDIF(Table1[[#This Row],[Date of Birth]],TODAY(),"Y")</f>
        <v>35</v>
      </c>
      <c r="Q1153">
        <f ca="1">DATEDIF(Table1[[#This Row],[Joining Date]],TODAY(),"Y")</f>
        <v>5</v>
      </c>
      <c r="R1153" t="str">
        <f ca="1">IF(YEAR(Table1[[#This Row],[Joining Date]])=YEAR(TODAY()),"Yes","No")</f>
        <v>No</v>
      </c>
      <c r="S1153" t="str">
        <f ca="1">IF(Table1[[#This Row],[Experience]]&gt;5,"Yes","No")</f>
        <v>No</v>
      </c>
      <c r="T1153" t="str">
        <f>TEXT(Table1[[#This Row],[Joining Date]],"mmmm")</f>
        <v>April</v>
      </c>
      <c r="U1153" t="str">
        <f>TEXT(Table1[[#This Row],[Joining Date]],"yyyy")</f>
        <v>2021</v>
      </c>
      <c r="V1153" s="5">
        <f ca="1">TODAY()-Table1[[#This Row],[Joining Date]]</f>
        <v>1925</v>
      </c>
      <c r="W1153" t="str">
        <f>LEFT(Table1[[#This Row],[Employee Name]],FIND(" ",Table1[[#This Row],[Employee Name]])-1)</f>
        <v>Karan</v>
      </c>
      <c r="X1153" t="str">
        <f>RIGHT(Table1[[#This Row],[Employee Name]],LEN(Table1[[#This Row],[Employee Name]])-FIND(" ",Table1[[#This Row],[Employee Name]]))</f>
        <v>Malhotra</v>
      </c>
      <c r="Y1153" t="str">
        <f>Table1[[#This Row],[Department]]&amp;"-"&amp;Table1[[#This Row],[Employee ID]]</f>
        <v>Sales-E00266</v>
      </c>
      <c r="Z1153" t="str">
        <f>LEFT(Table1[[#This Row],[Department]],3)</f>
        <v>Sal</v>
      </c>
      <c r="AA1153" t="str">
        <f>_xlfn.XLOOKUP(Table1[[#This Row],[Manager ID]],MANAGERS!A:A,MANAGERS!B:B)</f>
        <v>Manager_5</v>
      </c>
      <c r="AB1153" t="str" cm="1">
        <f t="array" ref="AB1153">_xlfn.XLOOKUP(Table1[[#This Row],[Manager ID]],Table2[[#All],[Manager ID]],Table2[[#All],[Department Head]])</f>
        <v>Sales</v>
      </c>
      <c r="AC1153" s="2">
        <f>_xlfn.XLOOKUP(Table1[[#This Row],[City]],L:L,O:O)</f>
        <v>0.23674293405114402</v>
      </c>
      <c r="AD1153" t="str" cm="1">
        <f t="array" ref="AD1153">_xlfn.IFS(Table1[[#This Row],[Performance Score]]&gt;=90,"Excellent",Table1[[#This Row],[Performance Score]]&gt;=75,"Good",Table1[[#This Row],[Performance Score]]&gt;=60,"Average",Table1[[#This Row],[Performance Score]]&lt;=60,"Need Improvement")</f>
        <v>Average</v>
      </c>
      <c r="AE1153" t="str">
        <f>IF(AND(Table1[[#This Row],[Attendance %]]&gt;=80,(Table1[[#This Row],[Performance Score]]&gt;=80)),"Eligible","Not Eligible")</f>
        <v>Not Eligible</v>
      </c>
      <c r="AF1153" t="str">
        <f>IF(Table1[[#This Row],[Performance Score]]&gt;=80,"High Performer","Low Performer")</f>
        <v>Low Performer</v>
      </c>
      <c r="AG1153" t="str" cm="1">
        <f t="array" aca="1" ref="AG1153" ca="1">_xlfn.IFS(Table1[[#This Row],[Experience]]&lt;=3,"Junior",Table1[[#This Row],[Experience]]&lt;=7,"Mid Level",Table1[[#This Row],[Experience]]&gt;=7,"Senior")</f>
        <v>Mid Level</v>
      </c>
      <c r="AH1153" t="str">
        <f>IF(Table1[[#This Row],[Attendance %]]&gt;75,"OK","Below 75")</f>
        <v>OK</v>
      </c>
      <c r="AI1153" t="b">
        <f>ISBLANK(Table1[[#This Row],[Employee ID]])</f>
        <v>0</v>
      </c>
      <c r="AJ1153" t="b">
        <f>ISNUMBER(Table1[[#This Row],[Total Salary  ]])</f>
        <v>1</v>
      </c>
      <c r="AK1153" t="str">
        <f>IFERROR(_xlfn.XLOOKUP(Table1[[#This Row],[Manager ID]],MANAGERS!A:A,MANAGERS!B:B),"Not Found")</f>
        <v>Manager_5</v>
      </c>
    </row>
    <row r="1154" spans="1:37" x14ac:dyDescent="0.2">
      <c r="A1154" t="s">
        <v>1376</v>
      </c>
      <c r="B1154" t="s">
        <v>77</v>
      </c>
      <c r="C1154" t="s">
        <v>21</v>
      </c>
      <c r="D1154" t="s">
        <v>81</v>
      </c>
      <c r="E1154" t="s">
        <v>51</v>
      </c>
      <c r="F1154" s="1">
        <v>42803</v>
      </c>
      <c r="G1154" s="1">
        <v>29312</v>
      </c>
      <c r="H1154">
        <v>101832</v>
      </c>
      <c r="I1154">
        <v>15170</v>
      </c>
      <c r="J1154">
        <v>81</v>
      </c>
      <c r="K1154">
        <v>46</v>
      </c>
      <c r="L1154" t="s">
        <v>31</v>
      </c>
      <c r="M1154">
        <v>109</v>
      </c>
      <c r="N1154">
        <f>Table1[[#This Row],[Basic Salary]]+Table1[[#This Row],[Bonus]]</f>
        <v>117002</v>
      </c>
      <c r="O1154" s="2">
        <f>Table1[[#This Row],[Bonus]]/Table1[[#This Row],[Basic Salary]]</f>
        <v>0.14897085395553461</v>
      </c>
      <c r="P1154">
        <f ca="1">DATEDIF(Table1[[#This Row],[Date of Birth]],TODAY(),"Y")</f>
        <v>46</v>
      </c>
      <c r="Q1154">
        <f ca="1">DATEDIF(Table1[[#This Row],[Joining Date]],TODAY(),"Y")</f>
        <v>9</v>
      </c>
      <c r="R1154" t="str">
        <f ca="1">IF(YEAR(Table1[[#This Row],[Joining Date]])=YEAR(TODAY()),"Yes","No")</f>
        <v>No</v>
      </c>
      <c r="S1154" t="str">
        <f ca="1">IF(Table1[[#This Row],[Experience]]&gt;5,"Yes","No")</f>
        <v>Yes</v>
      </c>
      <c r="T1154" t="str">
        <f>TEXT(Table1[[#This Row],[Joining Date]],"mmmm")</f>
        <v>March</v>
      </c>
      <c r="U1154" t="str">
        <f>TEXT(Table1[[#This Row],[Joining Date]],"yyyy")</f>
        <v>2017</v>
      </c>
      <c r="V1154" s="5">
        <f ca="1">TODAY()-Table1[[#This Row],[Joining Date]]</f>
        <v>3436</v>
      </c>
      <c r="W1154" t="str">
        <f>LEFT(Table1[[#This Row],[Employee Name]],FIND(" ",Table1[[#This Row],[Employee Name]])-1)</f>
        <v>Rohan</v>
      </c>
      <c r="X1154" t="str">
        <f>RIGHT(Table1[[#This Row],[Employee Name]],LEN(Table1[[#This Row],[Employee Name]])-FIND(" ",Table1[[#This Row],[Employee Name]]))</f>
        <v>Gupta</v>
      </c>
      <c r="Y1154" t="str">
        <f>Table1[[#This Row],[Department]]&amp;"-"&amp;Table1[[#This Row],[Employee ID]]</f>
        <v>Sales-E01320</v>
      </c>
      <c r="Z1154" t="str">
        <f>LEFT(Table1[[#This Row],[Department]],3)</f>
        <v>Sal</v>
      </c>
      <c r="AA1154" t="str">
        <f>_xlfn.XLOOKUP(Table1[[#This Row],[Manager ID]],MANAGERS!A:A,MANAGERS!B:B)</f>
        <v>Manager_9</v>
      </c>
      <c r="AB1154" t="str" cm="1">
        <f t="array" ref="AB1154">_xlfn.XLOOKUP(Table1[[#This Row],[Manager ID]],Table2[[#All],[Manager ID]],Table2[[#All],[Department Head]])</f>
        <v>Sales</v>
      </c>
      <c r="AC1154" s="2">
        <f>_xlfn.XLOOKUP(Table1[[#This Row],[City]],L:L,O:O)</f>
        <v>0.241864189087755</v>
      </c>
      <c r="AD1154" t="str" cm="1">
        <f t="array" ref="AD1154">_xlfn.IFS(Table1[[#This Row],[Performance Score]]&gt;=90,"Excellent",Table1[[#This Row],[Performance Score]]&gt;=75,"Good",Table1[[#This Row],[Performance Score]]&gt;=60,"Average",Table1[[#This Row],[Performance Score]]&lt;=60,"Need Improvement")</f>
        <v>Need Improvement</v>
      </c>
      <c r="AE1154" t="str">
        <f>IF(AND(Table1[[#This Row],[Attendance %]]&gt;=80,(Table1[[#This Row],[Performance Score]]&gt;=80)),"Eligible","Not Eligible")</f>
        <v>Not Eligible</v>
      </c>
      <c r="AF1154" t="str">
        <f>IF(Table1[[#This Row],[Performance Score]]&gt;=80,"High Performer","Low Performer")</f>
        <v>Low Performer</v>
      </c>
      <c r="AG1154" t="str" cm="1">
        <f t="array" aca="1" ref="AG1154" ca="1">_xlfn.IFS(Table1[[#This Row],[Experience]]&lt;=3,"Junior",Table1[[#This Row],[Experience]]&lt;=7,"Mid Level",Table1[[#This Row],[Experience]]&gt;=7,"Senior")</f>
        <v>Senior</v>
      </c>
      <c r="AH1154" t="str">
        <f>IF(Table1[[#This Row],[Attendance %]]&gt;75,"OK","Below 75")</f>
        <v>OK</v>
      </c>
      <c r="AI1154" t="b">
        <f>ISBLANK(Table1[[#This Row],[Employee ID]])</f>
        <v>0</v>
      </c>
      <c r="AJ1154" t="b">
        <f>ISNUMBER(Table1[[#This Row],[Total Salary  ]])</f>
        <v>1</v>
      </c>
      <c r="AK1154" t="str">
        <f>IFERROR(_xlfn.XLOOKUP(Table1[[#This Row],[Manager ID]],MANAGERS!A:A,MANAGERS!B:B),"Not Found")</f>
        <v>Manager_9</v>
      </c>
    </row>
    <row r="1155" spans="1:37" x14ac:dyDescent="0.2">
      <c r="A1155" t="s">
        <v>2102</v>
      </c>
      <c r="B1155" t="s">
        <v>39</v>
      </c>
      <c r="C1155" t="s">
        <v>15</v>
      </c>
      <c r="D1155" t="s">
        <v>81</v>
      </c>
      <c r="E1155" t="s">
        <v>22</v>
      </c>
      <c r="F1155" s="1">
        <v>44271</v>
      </c>
      <c r="G1155" s="1">
        <v>29316</v>
      </c>
      <c r="H1155">
        <v>99925</v>
      </c>
      <c r="I1155">
        <v>17076</v>
      </c>
      <c r="J1155">
        <v>68</v>
      </c>
      <c r="K1155">
        <v>100</v>
      </c>
      <c r="L1155" t="s">
        <v>53</v>
      </c>
      <c r="M1155">
        <v>115</v>
      </c>
      <c r="N1155">
        <f>Table1[[#This Row],[Basic Salary]]+Table1[[#This Row],[Bonus]]</f>
        <v>117001</v>
      </c>
      <c r="O1155" s="2">
        <f>Table1[[#This Row],[Bonus]]/Table1[[#This Row],[Basic Salary]]</f>
        <v>0.17088816612459345</v>
      </c>
      <c r="P1155">
        <f ca="1">DATEDIF(Table1[[#This Row],[Date of Birth]],TODAY(),"Y")</f>
        <v>46</v>
      </c>
      <c r="Q1155">
        <f ca="1">DATEDIF(Table1[[#This Row],[Joining Date]],TODAY(),"Y")</f>
        <v>5</v>
      </c>
      <c r="R1155" t="str">
        <f ca="1">IF(YEAR(Table1[[#This Row],[Joining Date]])=YEAR(TODAY()),"Yes","No")</f>
        <v>No</v>
      </c>
      <c r="S1155" t="str">
        <f ca="1">IF(Table1[[#This Row],[Experience]]&gt;5,"Yes","No")</f>
        <v>No</v>
      </c>
      <c r="T1155" t="str">
        <f>TEXT(Table1[[#This Row],[Joining Date]],"mmmm")</f>
        <v>March</v>
      </c>
      <c r="U1155" t="str">
        <f>TEXT(Table1[[#This Row],[Joining Date]],"yyyy")</f>
        <v>2021</v>
      </c>
      <c r="V1155" s="5">
        <f ca="1">TODAY()-Table1[[#This Row],[Joining Date]]</f>
        <v>1968</v>
      </c>
      <c r="W1155" t="str">
        <f>LEFT(Table1[[#This Row],[Employee Name]],FIND(" ",Table1[[#This Row],[Employee Name]])-1)</f>
        <v>Karan</v>
      </c>
      <c r="X1155" t="str">
        <f>RIGHT(Table1[[#This Row],[Employee Name]],LEN(Table1[[#This Row],[Employee Name]])-FIND(" ",Table1[[#This Row],[Employee Name]]))</f>
        <v>Malhotra</v>
      </c>
      <c r="Y1155" t="str">
        <f>Table1[[#This Row],[Department]]&amp;"-"&amp;Table1[[#This Row],[Employee ID]]</f>
        <v>Sales-E02046</v>
      </c>
      <c r="Z1155" t="str">
        <f>LEFT(Table1[[#This Row],[Department]],3)</f>
        <v>Sal</v>
      </c>
      <c r="AA1155" t="str">
        <f>_xlfn.XLOOKUP(Table1[[#This Row],[Manager ID]],MANAGERS!A:A,MANAGERS!B:B)</f>
        <v>Manager_15</v>
      </c>
      <c r="AB1155" t="str" cm="1">
        <f t="array" ref="AB1155">_xlfn.XLOOKUP(Table1[[#This Row],[Manager ID]],Table2[[#All],[Manager ID]],Table2[[#All],[Department Head]])</f>
        <v>Support</v>
      </c>
      <c r="AC1155" s="2">
        <f>_xlfn.XLOOKUP(Table1[[#This Row],[City]],L:L,O:O)</f>
        <v>0.23685887225230964</v>
      </c>
      <c r="AD1155" t="str" cm="1">
        <f t="array" ref="AD1155">_xlfn.IFS(Table1[[#This Row],[Performance Score]]&gt;=90,"Excellent",Table1[[#This Row],[Performance Score]]&gt;=75,"Good",Table1[[#This Row],[Performance Score]]&gt;=60,"Average",Table1[[#This Row],[Performance Score]]&lt;=60,"Need Improvement")</f>
        <v>Excellent</v>
      </c>
      <c r="AE1155" t="str">
        <f>IF(AND(Table1[[#This Row],[Attendance %]]&gt;=80,(Table1[[#This Row],[Performance Score]]&gt;=80)),"Eligible","Not Eligible")</f>
        <v>Not Eligible</v>
      </c>
      <c r="AF1155" t="str">
        <f>IF(Table1[[#This Row],[Performance Score]]&gt;=80,"High Performer","Low Performer")</f>
        <v>High Performer</v>
      </c>
      <c r="AG1155" t="str" cm="1">
        <f t="array" aca="1" ref="AG1155" ca="1">_xlfn.IFS(Table1[[#This Row],[Experience]]&lt;=3,"Junior",Table1[[#This Row],[Experience]]&lt;=7,"Mid Level",Table1[[#This Row],[Experience]]&gt;=7,"Senior")</f>
        <v>Mid Level</v>
      </c>
      <c r="AH1155" t="str">
        <f>IF(Table1[[#This Row],[Attendance %]]&gt;75,"OK","Below 75")</f>
        <v>Below 75</v>
      </c>
      <c r="AI1155" t="b">
        <f>ISBLANK(Table1[[#This Row],[Employee ID]])</f>
        <v>0</v>
      </c>
      <c r="AJ1155" t="b">
        <f>ISNUMBER(Table1[[#This Row],[Total Salary  ]])</f>
        <v>1</v>
      </c>
      <c r="AK1155" t="str">
        <f>IFERROR(_xlfn.XLOOKUP(Table1[[#This Row],[Manager ID]],MANAGERS!A:A,MANAGERS!B:B),"Not Found")</f>
        <v>Manager_15</v>
      </c>
    </row>
    <row r="1156" spans="1:37" x14ac:dyDescent="0.2">
      <c r="A1156" t="s">
        <v>4512</v>
      </c>
      <c r="B1156" t="s">
        <v>39</v>
      </c>
      <c r="C1156" t="s">
        <v>21</v>
      </c>
      <c r="D1156" t="s">
        <v>81</v>
      </c>
      <c r="E1156" t="s">
        <v>51</v>
      </c>
      <c r="F1156" s="1">
        <v>45870</v>
      </c>
      <c r="G1156" s="1">
        <v>39416</v>
      </c>
      <c r="H1156">
        <v>89679</v>
      </c>
      <c r="I1156">
        <v>27248</v>
      </c>
      <c r="J1156">
        <v>89</v>
      </c>
      <c r="K1156">
        <v>76</v>
      </c>
      <c r="L1156" t="s">
        <v>53</v>
      </c>
      <c r="M1156">
        <v>116</v>
      </c>
      <c r="N1156">
        <f>Table1[[#This Row],[Basic Salary]]+Table1[[#This Row],[Bonus]]</f>
        <v>116927</v>
      </c>
      <c r="O1156" s="2">
        <f>Table1[[#This Row],[Bonus]]/Table1[[#This Row],[Basic Salary]]</f>
        <v>0.30383924887654856</v>
      </c>
      <c r="P1156">
        <f ca="1">DATEDIF(Table1[[#This Row],[Date of Birth]],TODAY(),"Y")</f>
        <v>18</v>
      </c>
      <c r="Q1156">
        <f ca="1">DATEDIF(Table1[[#This Row],[Joining Date]],TODAY(),"Y")</f>
        <v>1</v>
      </c>
      <c r="R1156" t="str">
        <f ca="1">IF(YEAR(Table1[[#This Row],[Joining Date]])=YEAR(TODAY()),"Yes","No")</f>
        <v>No</v>
      </c>
      <c r="S1156" t="str">
        <f ca="1">IF(Table1[[#This Row],[Experience]]&gt;5,"Yes","No")</f>
        <v>No</v>
      </c>
      <c r="T1156" t="str">
        <f>TEXT(Table1[[#This Row],[Joining Date]],"mmmm")</f>
        <v>August</v>
      </c>
      <c r="U1156" t="str">
        <f>TEXT(Table1[[#This Row],[Joining Date]],"yyyy")</f>
        <v>2025</v>
      </c>
      <c r="V1156" s="5">
        <f ca="1">TODAY()-Table1[[#This Row],[Joining Date]]</f>
        <v>369</v>
      </c>
      <c r="W1156" t="str">
        <f>LEFT(Table1[[#This Row],[Employee Name]],FIND(" ",Table1[[#This Row],[Employee Name]])-1)</f>
        <v>Karan</v>
      </c>
      <c r="X1156" t="str">
        <f>RIGHT(Table1[[#This Row],[Employee Name]],LEN(Table1[[#This Row],[Employee Name]])-FIND(" ",Table1[[#This Row],[Employee Name]]))</f>
        <v>Malhotra</v>
      </c>
      <c r="Y1156" t="str">
        <f>Table1[[#This Row],[Department]]&amp;"-"&amp;Table1[[#This Row],[Employee ID]]</f>
        <v>Sales-E04456</v>
      </c>
      <c r="Z1156" t="str">
        <f>LEFT(Table1[[#This Row],[Department]],3)</f>
        <v>Sal</v>
      </c>
      <c r="AA1156" t="str">
        <f>_xlfn.XLOOKUP(Table1[[#This Row],[Manager ID]],MANAGERS!A:A,MANAGERS!B:B)</f>
        <v>Manager_16</v>
      </c>
      <c r="AB1156" t="str" cm="1">
        <f t="array" ref="AB1156">_xlfn.XLOOKUP(Table1[[#This Row],[Manager ID]],Table2[[#All],[Manager ID]],Table2[[#All],[Department Head]])</f>
        <v>Sales</v>
      </c>
      <c r="AC1156" s="2">
        <f>_xlfn.XLOOKUP(Table1[[#This Row],[City]],L:L,O:O)</f>
        <v>0.23685887225230964</v>
      </c>
      <c r="AD1156" t="str" cm="1">
        <f t="array" ref="AD1156">_xlfn.IFS(Table1[[#This Row],[Performance Score]]&gt;=90,"Excellent",Table1[[#This Row],[Performance Score]]&gt;=75,"Good",Table1[[#This Row],[Performance Score]]&gt;=60,"Average",Table1[[#This Row],[Performance Score]]&lt;=60,"Need Improvement")</f>
        <v>Good</v>
      </c>
      <c r="AE1156" t="str">
        <f>IF(AND(Table1[[#This Row],[Attendance %]]&gt;=80,(Table1[[#This Row],[Performance Score]]&gt;=80)),"Eligible","Not Eligible")</f>
        <v>Not Eligible</v>
      </c>
      <c r="AF1156" t="str">
        <f>IF(Table1[[#This Row],[Performance Score]]&gt;=80,"High Performer","Low Performer")</f>
        <v>Low Performer</v>
      </c>
      <c r="AG1156" t="str" cm="1">
        <f t="array" aca="1" ref="AG1156" ca="1">_xlfn.IFS(Table1[[#This Row],[Experience]]&lt;=3,"Junior",Table1[[#This Row],[Experience]]&lt;=7,"Mid Level",Table1[[#This Row],[Experience]]&gt;=7,"Senior")</f>
        <v>Junior</v>
      </c>
      <c r="AH1156" t="str">
        <f>IF(Table1[[#This Row],[Attendance %]]&gt;75,"OK","Below 75")</f>
        <v>OK</v>
      </c>
      <c r="AI1156" t="b">
        <f>ISBLANK(Table1[[#This Row],[Employee ID]])</f>
        <v>0</v>
      </c>
      <c r="AJ1156" t="b">
        <f>ISNUMBER(Table1[[#This Row],[Total Salary  ]])</f>
        <v>1</v>
      </c>
      <c r="AK1156" t="str">
        <f>IFERROR(_xlfn.XLOOKUP(Table1[[#This Row],[Manager ID]],MANAGERS!A:A,MANAGERS!B:B),"Not Found")</f>
        <v>Manager_16</v>
      </c>
    </row>
    <row r="1157" spans="1:37" x14ac:dyDescent="0.2">
      <c r="A1157" t="s">
        <v>4040</v>
      </c>
      <c r="B1157" t="s">
        <v>89</v>
      </c>
      <c r="C1157" t="s">
        <v>21</v>
      </c>
      <c r="D1157" t="s">
        <v>40</v>
      </c>
      <c r="E1157" t="s">
        <v>30</v>
      </c>
      <c r="F1157" s="1">
        <v>43173</v>
      </c>
      <c r="G1157" s="1">
        <v>33701</v>
      </c>
      <c r="H1157">
        <v>99120</v>
      </c>
      <c r="I1157">
        <v>17796</v>
      </c>
      <c r="J1157">
        <v>76</v>
      </c>
      <c r="K1157">
        <v>90</v>
      </c>
      <c r="L1157" t="s">
        <v>23</v>
      </c>
      <c r="M1157">
        <v>108</v>
      </c>
      <c r="N1157">
        <f>Table1[[#This Row],[Basic Salary]]+Table1[[#This Row],[Bonus]]</f>
        <v>116916</v>
      </c>
      <c r="O1157" s="2">
        <f>Table1[[#This Row],[Bonus]]/Table1[[#This Row],[Basic Salary]]</f>
        <v>0.17953995157384989</v>
      </c>
      <c r="P1157">
        <f ca="1">DATEDIF(Table1[[#This Row],[Date of Birth]],TODAY(),"Y")</f>
        <v>34</v>
      </c>
      <c r="Q1157">
        <f ca="1">DATEDIF(Table1[[#This Row],[Joining Date]],TODAY(),"Y")</f>
        <v>8</v>
      </c>
      <c r="R1157" t="str">
        <f ca="1">IF(YEAR(Table1[[#This Row],[Joining Date]])=YEAR(TODAY()),"Yes","No")</f>
        <v>No</v>
      </c>
      <c r="S1157" t="str">
        <f ca="1">IF(Table1[[#This Row],[Experience]]&gt;5,"Yes","No")</f>
        <v>Yes</v>
      </c>
      <c r="T1157" t="str">
        <f>TEXT(Table1[[#This Row],[Joining Date]],"mmmm")</f>
        <v>March</v>
      </c>
      <c r="U1157" t="str">
        <f>TEXT(Table1[[#This Row],[Joining Date]],"yyyy")</f>
        <v>2018</v>
      </c>
      <c r="V1157" s="5">
        <f ca="1">TODAY()-Table1[[#This Row],[Joining Date]]</f>
        <v>3066</v>
      </c>
      <c r="W1157" t="str">
        <f>LEFT(Table1[[#This Row],[Employee Name]],FIND(" ",Table1[[#This Row],[Employee Name]])-1)</f>
        <v>Tarun</v>
      </c>
      <c r="X1157" t="str">
        <f>RIGHT(Table1[[#This Row],[Employee Name]],LEN(Table1[[#This Row],[Employee Name]])-FIND(" ",Table1[[#This Row],[Employee Name]]))</f>
        <v>Verma</v>
      </c>
      <c r="Y1157" t="str">
        <f>Table1[[#This Row],[Department]]&amp;"-"&amp;Table1[[#This Row],[Employee ID]]</f>
        <v>IT-E03984</v>
      </c>
      <c r="Z1157" t="str">
        <f>LEFT(Table1[[#This Row],[Department]],3)</f>
        <v>IT</v>
      </c>
      <c r="AA1157" t="str">
        <f>_xlfn.XLOOKUP(Table1[[#This Row],[Manager ID]],MANAGERS!A:A,MANAGERS!B:B)</f>
        <v>Manager_8</v>
      </c>
      <c r="AB1157" t="str" cm="1">
        <f t="array" ref="AB1157">_xlfn.XLOOKUP(Table1[[#This Row],[Manager ID]],Table2[[#All],[Manager ID]],Table2[[#All],[Department Head]])</f>
        <v>Sales</v>
      </c>
      <c r="AC1157" s="2">
        <f>_xlfn.XLOOKUP(Table1[[#This Row],[City]],L:L,O:O)</f>
        <v>0.23486488519629886</v>
      </c>
      <c r="AD1157" t="str" cm="1">
        <f t="array" ref="AD1157">_xlfn.IFS(Table1[[#This Row],[Performance Score]]&gt;=90,"Excellent",Table1[[#This Row],[Performance Score]]&gt;=75,"Good",Table1[[#This Row],[Performance Score]]&gt;=60,"Average",Table1[[#This Row],[Performance Score]]&lt;=60,"Need Improvement")</f>
        <v>Excellent</v>
      </c>
      <c r="AE1157" t="str">
        <f>IF(AND(Table1[[#This Row],[Attendance %]]&gt;=80,(Table1[[#This Row],[Performance Score]]&gt;=80)),"Eligible","Not Eligible")</f>
        <v>Not Eligible</v>
      </c>
      <c r="AF1157" t="str">
        <f>IF(Table1[[#This Row],[Performance Score]]&gt;=80,"High Performer","Low Performer")</f>
        <v>High Performer</v>
      </c>
      <c r="AG1157" t="str" cm="1">
        <f t="array" aca="1" ref="AG1157" ca="1">_xlfn.IFS(Table1[[#This Row],[Experience]]&lt;=3,"Junior",Table1[[#This Row],[Experience]]&lt;=7,"Mid Level",Table1[[#This Row],[Experience]]&gt;=7,"Senior")</f>
        <v>Senior</v>
      </c>
      <c r="AH1157" t="str">
        <f>IF(Table1[[#This Row],[Attendance %]]&gt;75,"OK","Below 75")</f>
        <v>OK</v>
      </c>
      <c r="AI1157" t="b">
        <f>ISBLANK(Table1[[#This Row],[Employee ID]])</f>
        <v>0</v>
      </c>
      <c r="AJ1157" t="b">
        <f>ISNUMBER(Table1[[#This Row],[Total Salary  ]])</f>
        <v>1</v>
      </c>
      <c r="AK1157" t="str">
        <f>IFERROR(_xlfn.XLOOKUP(Table1[[#This Row],[Manager ID]],MANAGERS!A:A,MANAGERS!B:B),"Not Found")</f>
        <v>Manager_8</v>
      </c>
    </row>
    <row r="1158" spans="1:37" x14ac:dyDescent="0.2">
      <c r="A1158" t="s">
        <v>1033</v>
      </c>
      <c r="B1158" t="s">
        <v>29</v>
      </c>
      <c r="C1158" t="s">
        <v>21</v>
      </c>
      <c r="D1158" t="s">
        <v>43</v>
      </c>
      <c r="E1158" t="s">
        <v>51</v>
      </c>
      <c r="F1158" s="1">
        <v>44702</v>
      </c>
      <c r="G1158" s="1">
        <v>35492</v>
      </c>
      <c r="H1158">
        <v>101818</v>
      </c>
      <c r="I1158">
        <v>15091</v>
      </c>
      <c r="J1158">
        <v>86</v>
      </c>
      <c r="K1158">
        <v>88</v>
      </c>
      <c r="L1158" t="s">
        <v>18</v>
      </c>
      <c r="M1158">
        <v>103</v>
      </c>
      <c r="N1158">
        <f>Table1[[#This Row],[Basic Salary]]+Table1[[#This Row],[Bonus]]</f>
        <v>116909</v>
      </c>
      <c r="O1158" s="2">
        <f>Table1[[#This Row],[Bonus]]/Table1[[#This Row],[Basic Salary]]</f>
        <v>0.14821544324186292</v>
      </c>
      <c r="P1158">
        <f ca="1">DATEDIF(Table1[[#This Row],[Date of Birth]],TODAY(),"Y")</f>
        <v>29</v>
      </c>
      <c r="Q1158">
        <f ca="1">DATEDIF(Table1[[#This Row],[Joining Date]],TODAY(),"Y")</f>
        <v>4</v>
      </c>
      <c r="R1158" t="str">
        <f ca="1">IF(YEAR(Table1[[#This Row],[Joining Date]])=YEAR(TODAY()),"Yes","No")</f>
        <v>No</v>
      </c>
      <c r="S1158" t="str">
        <f ca="1">IF(Table1[[#This Row],[Experience]]&gt;5,"Yes","No")</f>
        <v>No</v>
      </c>
      <c r="T1158" t="str">
        <f>TEXT(Table1[[#This Row],[Joining Date]],"mmmm")</f>
        <v>May</v>
      </c>
      <c r="U1158" t="str">
        <f>TEXT(Table1[[#This Row],[Joining Date]],"yyyy")</f>
        <v>2022</v>
      </c>
      <c r="V1158" s="5">
        <f ca="1">TODAY()-Table1[[#This Row],[Joining Date]]</f>
        <v>1537</v>
      </c>
      <c r="W1158" t="str">
        <f>LEFT(Table1[[#This Row],[Employee Name]],FIND(" ",Table1[[#This Row],[Employee Name]])-1)</f>
        <v>Vikram</v>
      </c>
      <c r="X1158" t="str">
        <f>RIGHT(Table1[[#This Row],[Employee Name]],LEN(Table1[[#This Row],[Employee Name]])-FIND(" ",Table1[[#This Row],[Employee Name]]))</f>
        <v>Singh</v>
      </c>
      <c r="Y1158" t="str">
        <f>Table1[[#This Row],[Department]]&amp;"-"&amp;Table1[[#This Row],[Employee ID]]</f>
        <v>Operations-E00977</v>
      </c>
      <c r="Z1158" t="str">
        <f>LEFT(Table1[[#This Row],[Department]],3)</f>
        <v>Ope</v>
      </c>
      <c r="AA1158" t="str">
        <f>_xlfn.XLOOKUP(Table1[[#This Row],[Manager ID]],MANAGERS!A:A,MANAGERS!B:B)</f>
        <v>Manager_3</v>
      </c>
      <c r="AB1158" t="str" cm="1">
        <f t="array" ref="AB1158">_xlfn.XLOOKUP(Table1[[#This Row],[Manager ID]],Table2[[#All],[Manager ID]],Table2[[#All],[Department Head]])</f>
        <v>IT</v>
      </c>
      <c r="AC1158" s="2">
        <f>_xlfn.XLOOKUP(Table1[[#This Row],[City]],L:L,O:O)</f>
        <v>0.21356479274849693</v>
      </c>
      <c r="AD1158" t="str" cm="1">
        <f t="array" ref="AD1158">_xlfn.IFS(Table1[[#This Row],[Performance Score]]&gt;=90,"Excellent",Table1[[#This Row],[Performance Score]]&gt;=75,"Good",Table1[[#This Row],[Performance Score]]&gt;=60,"Average",Table1[[#This Row],[Performance Score]]&lt;=60,"Need Improvement")</f>
        <v>Good</v>
      </c>
      <c r="AE1158" t="str">
        <f>IF(AND(Table1[[#This Row],[Attendance %]]&gt;=80,(Table1[[#This Row],[Performance Score]]&gt;=80)),"Eligible","Not Eligible")</f>
        <v>Eligible</v>
      </c>
      <c r="AF1158" t="str">
        <f>IF(Table1[[#This Row],[Performance Score]]&gt;=80,"High Performer","Low Performer")</f>
        <v>High Performer</v>
      </c>
      <c r="AG1158" t="str" cm="1">
        <f t="array" aca="1" ref="AG1158" ca="1">_xlfn.IFS(Table1[[#This Row],[Experience]]&lt;=3,"Junior",Table1[[#This Row],[Experience]]&lt;=7,"Mid Level",Table1[[#This Row],[Experience]]&gt;=7,"Senior")</f>
        <v>Mid Level</v>
      </c>
      <c r="AH1158" t="str">
        <f>IF(Table1[[#This Row],[Attendance %]]&gt;75,"OK","Below 75")</f>
        <v>OK</v>
      </c>
      <c r="AI1158" t="b">
        <f>ISBLANK(Table1[[#This Row],[Employee ID]])</f>
        <v>0</v>
      </c>
      <c r="AJ1158" t="b">
        <f>ISNUMBER(Table1[[#This Row],[Total Salary  ]])</f>
        <v>1</v>
      </c>
      <c r="AK1158" t="str">
        <f>IFERROR(_xlfn.XLOOKUP(Table1[[#This Row],[Manager ID]],MANAGERS!A:A,MANAGERS!B:B),"Not Found")</f>
        <v>Manager_3</v>
      </c>
    </row>
    <row r="1159" spans="1:37" x14ac:dyDescent="0.2">
      <c r="A1159" t="s">
        <v>1508</v>
      </c>
      <c r="B1159" t="s">
        <v>48</v>
      </c>
      <c r="C1159" t="s">
        <v>21</v>
      </c>
      <c r="D1159" t="s">
        <v>25</v>
      </c>
      <c r="E1159" t="s">
        <v>30</v>
      </c>
      <c r="F1159" s="1">
        <v>43401</v>
      </c>
      <c r="G1159" s="1">
        <v>37205</v>
      </c>
      <c r="H1159">
        <v>96945</v>
      </c>
      <c r="I1159">
        <v>19952</v>
      </c>
      <c r="J1159">
        <v>66</v>
      </c>
      <c r="K1159">
        <v>82</v>
      </c>
      <c r="L1159" t="s">
        <v>34</v>
      </c>
      <c r="M1159">
        <v>111</v>
      </c>
      <c r="N1159">
        <f>Table1[[#This Row],[Basic Salary]]+Table1[[#This Row],[Bonus]]</f>
        <v>116897</v>
      </c>
      <c r="O1159" s="2">
        <f>Table1[[#This Row],[Bonus]]/Table1[[#This Row],[Basic Salary]]</f>
        <v>0.2058074165764093</v>
      </c>
      <c r="P1159">
        <f ca="1">DATEDIF(Table1[[#This Row],[Date of Birth]],TODAY(),"Y")</f>
        <v>24</v>
      </c>
      <c r="Q1159">
        <f ca="1">DATEDIF(Table1[[#This Row],[Joining Date]],TODAY(),"Y")</f>
        <v>7</v>
      </c>
      <c r="R1159" t="str">
        <f ca="1">IF(YEAR(Table1[[#This Row],[Joining Date]])=YEAR(TODAY()),"Yes","No")</f>
        <v>No</v>
      </c>
      <c r="S1159" t="str">
        <f ca="1">IF(Table1[[#This Row],[Experience]]&gt;5,"Yes","No")</f>
        <v>Yes</v>
      </c>
      <c r="T1159" t="str">
        <f>TEXT(Table1[[#This Row],[Joining Date]],"mmmm")</f>
        <v>October</v>
      </c>
      <c r="U1159" t="str">
        <f>TEXT(Table1[[#This Row],[Joining Date]],"yyyy")</f>
        <v>2018</v>
      </c>
      <c r="V1159" s="5">
        <f ca="1">TODAY()-Table1[[#This Row],[Joining Date]]</f>
        <v>2838</v>
      </c>
      <c r="W1159" t="str">
        <f>LEFT(Table1[[#This Row],[Employee Name]],FIND(" ",Table1[[#This Row],[Employee Name]])-1)</f>
        <v>Aditya</v>
      </c>
      <c r="X1159" t="str">
        <f>RIGHT(Table1[[#This Row],[Employee Name]],LEN(Table1[[#This Row],[Employee Name]])-FIND(" ",Table1[[#This Row],[Employee Name]]))</f>
        <v>Kapoor</v>
      </c>
      <c r="Y1159" t="str">
        <f>Table1[[#This Row],[Department]]&amp;"-"&amp;Table1[[#This Row],[Employee ID]]</f>
        <v>Finance-E01452</v>
      </c>
      <c r="Z1159" t="str">
        <f>LEFT(Table1[[#This Row],[Department]],3)</f>
        <v>Fin</v>
      </c>
      <c r="AA1159" t="str">
        <f>_xlfn.XLOOKUP(Table1[[#This Row],[Manager ID]],MANAGERS!A:A,MANAGERS!B:B)</f>
        <v>Manager_11</v>
      </c>
      <c r="AB1159" t="str" cm="1">
        <f t="array" ref="AB1159">_xlfn.XLOOKUP(Table1[[#This Row],[Manager ID]],Table2[[#All],[Manager ID]],Table2[[#All],[Department Head]])</f>
        <v>Marketing</v>
      </c>
      <c r="AC1159" s="2">
        <f>_xlfn.XLOOKUP(Table1[[#This Row],[City]],L:L,O:O)</f>
        <v>0.24030340748661314</v>
      </c>
      <c r="AD1159" t="str" cm="1">
        <f t="array" ref="AD1159">_xlfn.IFS(Table1[[#This Row],[Performance Score]]&gt;=90,"Excellent",Table1[[#This Row],[Performance Score]]&gt;=75,"Good",Table1[[#This Row],[Performance Score]]&gt;=60,"Average",Table1[[#This Row],[Performance Score]]&lt;=60,"Need Improvement")</f>
        <v>Good</v>
      </c>
      <c r="AE1159" t="str">
        <f>IF(AND(Table1[[#This Row],[Attendance %]]&gt;=80,(Table1[[#This Row],[Performance Score]]&gt;=80)),"Eligible","Not Eligible")</f>
        <v>Not Eligible</v>
      </c>
      <c r="AF1159" t="str">
        <f>IF(Table1[[#This Row],[Performance Score]]&gt;=80,"High Performer","Low Performer")</f>
        <v>High Performer</v>
      </c>
      <c r="AG1159" t="str" cm="1">
        <f t="array" aca="1" ref="AG1159" ca="1">_xlfn.IFS(Table1[[#This Row],[Experience]]&lt;=3,"Junior",Table1[[#This Row],[Experience]]&lt;=7,"Mid Level",Table1[[#This Row],[Experience]]&gt;=7,"Senior")</f>
        <v>Mid Level</v>
      </c>
      <c r="AH1159" t="str">
        <f>IF(Table1[[#This Row],[Attendance %]]&gt;75,"OK","Below 75")</f>
        <v>Below 75</v>
      </c>
      <c r="AI1159" t="b">
        <f>ISBLANK(Table1[[#This Row],[Employee ID]])</f>
        <v>0</v>
      </c>
      <c r="AJ1159" t="b">
        <f>ISNUMBER(Table1[[#This Row],[Total Salary  ]])</f>
        <v>1</v>
      </c>
      <c r="AK1159" t="str">
        <f>IFERROR(_xlfn.XLOOKUP(Table1[[#This Row],[Manager ID]],MANAGERS!A:A,MANAGERS!B:B),"Not Found")</f>
        <v>Manager_11</v>
      </c>
    </row>
    <row r="1160" spans="1:37" x14ac:dyDescent="0.2">
      <c r="A1160" t="s">
        <v>3875</v>
      </c>
      <c r="B1160" t="s">
        <v>20</v>
      </c>
      <c r="C1160" t="s">
        <v>15</v>
      </c>
      <c r="D1160" t="s">
        <v>43</v>
      </c>
      <c r="E1160" t="s">
        <v>51</v>
      </c>
      <c r="F1160" s="1">
        <v>43428</v>
      </c>
      <c r="G1160" s="1">
        <v>40209</v>
      </c>
      <c r="H1160">
        <v>111166</v>
      </c>
      <c r="I1160">
        <v>5711</v>
      </c>
      <c r="J1160">
        <v>81</v>
      </c>
      <c r="K1160">
        <v>66</v>
      </c>
      <c r="L1160" t="s">
        <v>31</v>
      </c>
      <c r="M1160">
        <v>104</v>
      </c>
      <c r="N1160">
        <f>Table1[[#This Row],[Basic Salary]]+Table1[[#This Row],[Bonus]]</f>
        <v>116877</v>
      </c>
      <c r="O1160" s="2">
        <f>Table1[[#This Row],[Bonus]]/Table1[[#This Row],[Basic Salary]]</f>
        <v>5.1373621431013081E-2</v>
      </c>
      <c r="P1160">
        <f ca="1">DATEDIF(Table1[[#This Row],[Date of Birth]],TODAY(),"Y")</f>
        <v>16</v>
      </c>
      <c r="Q1160">
        <f ca="1">DATEDIF(Table1[[#This Row],[Joining Date]],TODAY(),"Y")</f>
        <v>7</v>
      </c>
      <c r="R1160" t="str">
        <f ca="1">IF(YEAR(Table1[[#This Row],[Joining Date]])=YEAR(TODAY()),"Yes","No")</f>
        <v>No</v>
      </c>
      <c r="S1160" t="str">
        <f ca="1">IF(Table1[[#This Row],[Experience]]&gt;5,"Yes","No")</f>
        <v>Yes</v>
      </c>
      <c r="T1160" t="str">
        <f>TEXT(Table1[[#This Row],[Joining Date]],"mmmm")</f>
        <v>November</v>
      </c>
      <c r="U1160" t="str">
        <f>TEXT(Table1[[#This Row],[Joining Date]],"yyyy")</f>
        <v>2018</v>
      </c>
      <c r="V1160" s="5">
        <f ca="1">TODAY()-Table1[[#This Row],[Joining Date]]</f>
        <v>2811</v>
      </c>
      <c r="W1160" t="str">
        <f>LEFT(Table1[[#This Row],[Employee Name]],FIND(" ",Table1[[#This Row],[Employee Name]])-1)</f>
        <v>Rahul</v>
      </c>
      <c r="X1160" t="str">
        <f>RIGHT(Table1[[#This Row],[Employee Name]],LEN(Table1[[#This Row],[Employee Name]])-FIND(" ",Table1[[#This Row],[Employee Name]]))</f>
        <v>Verma</v>
      </c>
      <c r="Y1160" t="str">
        <f>Table1[[#This Row],[Department]]&amp;"-"&amp;Table1[[#This Row],[Employee ID]]</f>
        <v>Operations-E03819</v>
      </c>
      <c r="Z1160" t="str">
        <f>LEFT(Table1[[#This Row],[Department]],3)</f>
        <v>Ope</v>
      </c>
      <c r="AA1160" t="str">
        <f>_xlfn.XLOOKUP(Table1[[#This Row],[Manager ID]],MANAGERS!A:A,MANAGERS!B:B)</f>
        <v>Manager_4</v>
      </c>
      <c r="AB1160" t="str" cm="1">
        <f t="array" ref="AB1160">_xlfn.XLOOKUP(Table1[[#This Row],[Manager ID]],Table2[[#All],[Manager ID]],Table2[[#All],[Department Head]])</f>
        <v>Finance</v>
      </c>
      <c r="AC1160" s="2">
        <f>_xlfn.XLOOKUP(Table1[[#This Row],[City]],L:L,O:O)</f>
        <v>0.241864189087755</v>
      </c>
      <c r="AD1160" t="str" cm="1">
        <f t="array" ref="AD1160">_xlfn.IFS(Table1[[#This Row],[Performance Score]]&gt;=90,"Excellent",Table1[[#This Row],[Performance Score]]&gt;=75,"Good",Table1[[#This Row],[Performance Score]]&gt;=60,"Average",Table1[[#This Row],[Performance Score]]&lt;=60,"Need Improvement")</f>
        <v>Average</v>
      </c>
      <c r="AE1160" t="str">
        <f>IF(AND(Table1[[#This Row],[Attendance %]]&gt;=80,(Table1[[#This Row],[Performance Score]]&gt;=80)),"Eligible","Not Eligible")</f>
        <v>Not Eligible</v>
      </c>
      <c r="AF1160" t="str">
        <f>IF(Table1[[#This Row],[Performance Score]]&gt;=80,"High Performer","Low Performer")</f>
        <v>Low Performer</v>
      </c>
      <c r="AG1160" t="str" cm="1">
        <f t="array" aca="1" ref="AG1160" ca="1">_xlfn.IFS(Table1[[#This Row],[Experience]]&lt;=3,"Junior",Table1[[#This Row],[Experience]]&lt;=7,"Mid Level",Table1[[#This Row],[Experience]]&gt;=7,"Senior")</f>
        <v>Mid Level</v>
      </c>
      <c r="AH1160" t="str">
        <f>IF(Table1[[#This Row],[Attendance %]]&gt;75,"OK","Below 75")</f>
        <v>OK</v>
      </c>
      <c r="AI1160" t="b">
        <f>ISBLANK(Table1[[#This Row],[Employee ID]])</f>
        <v>0</v>
      </c>
      <c r="AJ1160" t="b">
        <f>ISNUMBER(Table1[[#This Row],[Total Salary  ]])</f>
        <v>1</v>
      </c>
      <c r="AK1160" t="str">
        <f>IFERROR(_xlfn.XLOOKUP(Table1[[#This Row],[Manager ID]],MANAGERS!A:A,MANAGERS!B:B),"Not Found")</f>
        <v>Manager_4</v>
      </c>
    </row>
    <row r="1161" spans="1:37" x14ac:dyDescent="0.2">
      <c r="A1161" t="s">
        <v>5052</v>
      </c>
      <c r="B1161" t="s">
        <v>75</v>
      </c>
      <c r="C1161" t="s">
        <v>21</v>
      </c>
      <c r="D1161" t="s">
        <v>25</v>
      </c>
      <c r="E1161" t="s">
        <v>65</v>
      </c>
      <c r="F1161" s="1">
        <v>44241</v>
      </c>
      <c r="G1161" s="1">
        <v>29682</v>
      </c>
      <c r="H1161">
        <v>100497</v>
      </c>
      <c r="I1161">
        <v>16351</v>
      </c>
      <c r="J1161">
        <v>79</v>
      </c>
      <c r="K1161">
        <v>99</v>
      </c>
      <c r="L1161" t="s">
        <v>53</v>
      </c>
      <c r="M1161">
        <v>116</v>
      </c>
      <c r="N1161">
        <f>Table1[[#This Row],[Basic Salary]]+Table1[[#This Row],[Bonus]]</f>
        <v>116848</v>
      </c>
      <c r="O1161" s="2">
        <f>Table1[[#This Row],[Bonus]]/Table1[[#This Row],[Basic Salary]]</f>
        <v>0.16270137417037325</v>
      </c>
      <c r="P1161">
        <f ca="1">DATEDIF(Table1[[#This Row],[Date of Birth]],TODAY(),"Y")</f>
        <v>45</v>
      </c>
      <c r="Q1161">
        <f ca="1">DATEDIF(Table1[[#This Row],[Joining Date]],TODAY(),"Y")</f>
        <v>5</v>
      </c>
      <c r="R1161" t="str">
        <f ca="1">IF(YEAR(Table1[[#This Row],[Joining Date]])=YEAR(TODAY()),"Yes","No")</f>
        <v>No</v>
      </c>
      <c r="S1161" t="str">
        <f ca="1">IF(Table1[[#This Row],[Experience]]&gt;5,"Yes","No")</f>
        <v>No</v>
      </c>
      <c r="T1161" t="str">
        <f>TEXT(Table1[[#This Row],[Joining Date]],"mmmm")</f>
        <v>February</v>
      </c>
      <c r="U1161" t="str">
        <f>TEXT(Table1[[#This Row],[Joining Date]],"yyyy")</f>
        <v>2021</v>
      </c>
      <c r="V1161" s="5">
        <f ca="1">TODAY()-Table1[[#This Row],[Joining Date]]</f>
        <v>1998</v>
      </c>
      <c r="W1161" t="str">
        <f>LEFT(Table1[[#This Row],[Employee Name]],FIND(" ",Table1[[#This Row],[Employee Name]])-1)</f>
        <v>Ishita</v>
      </c>
      <c r="X1161" t="str">
        <f>RIGHT(Table1[[#This Row],[Employee Name]],LEN(Table1[[#This Row],[Employee Name]])-FIND(" ",Table1[[#This Row],[Employee Name]]))</f>
        <v>Roy</v>
      </c>
      <c r="Y1161" t="str">
        <f>Table1[[#This Row],[Department]]&amp;"-"&amp;Table1[[#This Row],[Employee ID]]</f>
        <v>Finance-E04996</v>
      </c>
      <c r="Z1161" t="str">
        <f>LEFT(Table1[[#This Row],[Department]],3)</f>
        <v>Fin</v>
      </c>
      <c r="AA1161" t="str">
        <f>_xlfn.XLOOKUP(Table1[[#This Row],[Manager ID]],MANAGERS!A:A,MANAGERS!B:B)</f>
        <v>Manager_16</v>
      </c>
      <c r="AB1161" t="str" cm="1">
        <f t="array" ref="AB1161">_xlfn.XLOOKUP(Table1[[#This Row],[Manager ID]],Table2[[#All],[Manager ID]],Table2[[#All],[Department Head]])</f>
        <v>Sales</v>
      </c>
      <c r="AC1161" s="2">
        <f>_xlfn.XLOOKUP(Table1[[#This Row],[City]],L:L,O:O)</f>
        <v>0.23685887225230964</v>
      </c>
      <c r="AD1161" t="str" cm="1">
        <f t="array" ref="AD1161">_xlfn.IFS(Table1[[#This Row],[Performance Score]]&gt;=90,"Excellent",Table1[[#This Row],[Performance Score]]&gt;=75,"Good",Table1[[#This Row],[Performance Score]]&gt;=60,"Average",Table1[[#This Row],[Performance Score]]&lt;=60,"Need Improvement")</f>
        <v>Excellent</v>
      </c>
      <c r="AE1161" t="str">
        <f>IF(AND(Table1[[#This Row],[Attendance %]]&gt;=80,(Table1[[#This Row],[Performance Score]]&gt;=80)),"Eligible","Not Eligible")</f>
        <v>Not Eligible</v>
      </c>
      <c r="AF1161" t="str">
        <f>IF(Table1[[#This Row],[Performance Score]]&gt;=80,"High Performer","Low Performer")</f>
        <v>High Performer</v>
      </c>
      <c r="AG1161" t="str" cm="1">
        <f t="array" aca="1" ref="AG1161" ca="1">_xlfn.IFS(Table1[[#This Row],[Experience]]&lt;=3,"Junior",Table1[[#This Row],[Experience]]&lt;=7,"Mid Level",Table1[[#This Row],[Experience]]&gt;=7,"Senior")</f>
        <v>Mid Level</v>
      </c>
      <c r="AH1161" t="str">
        <f>IF(Table1[[#This Row],[Attendance %]]&gt;75,"OK","Below 75")</f>
        <v>OK</v>
      </c>
      <c r="AI1161" t="b">
        <f>ISBLANK(Table1[[#This Row],[Employee ID]])</f>
        <v>0</v>
      </c>
      <c r="AJ1161" t="b">
        <f>ISNUMBER(Table1[[#This Row],[Total Salary  ]])</f>
        <v>1</v>
      </c>
      <c r="AK1161" t="str">
        <f>IFERROR(_xlfn.XLOOKUP(Table1[[#This Row],[Manager ID]],MANAGERS!A:A,MANAGERS!B:B),"Not Found")</f>
        <v>Manager_16</v>
      </c>
    </row>
    <row r="1162" spans="1:37" x14ac:dyDescent="0.2">
      <c r="A1162" t="s">
        <v>2394</v>
      </c>
      <c r="B1162" t="s">
        <v>62</v>
      </c>
      <c r="C1162" t="s">
        <v>21</v>
      </c>
      <c r="D1162" t="s">
        <v>81</v>
      </c>
      <c r="E1162" t="s">
        <v>65</v>
      </c>
      <c r="F1162" s="1">
        <v>45446</v>
      </c>
      <c r="G1162" s="1">
        <v>38245</v>
      </c>
      <c r="H1162">
        <v>109311</v>
      </c>
      <c r="I1162">
        <v>7466</v>
      </c>
      <c r="J1162">
        <v>63</v>
      </c>
      <c r="K1162">
        <v>79</v>
      </c>
      <c r="L1162" t="s">
        <v>27</v>
      </c>
      <c r="M1162">
        <v>120</v>
      </c>
      <c r="N1162">
        <f>Table1[[#This Row],[Basic Salary]]+Table1[[#This Row],[Bonus]]</f>
        <v>116777</v>
      </c>
      <c r="O1162" s="2">
        <f>Table1[[#This Row],[Bonus]]/Table1[[#This Row],[Basic Salary]]</f>
        <v>6.8300536999935962E-2</v>
      </c>
      <c r="P1162">
        <f ca="1">DATEDIF(Table1[[#This Row],[Date of Birth]],TODAY(),"Y")</f>
        <v>21</v>
      </c>
      <c r="Q1162">
        <f ca="1">DATEDIF(Table1[[#This Row],[Joining Date]],TODAY(),"Y")</f>
        <v>2</v>
      </c>
      <c r="R1162" t="str">
        <f ca="1">IF(YEAR(Table1[[#This Row],[Joining Date]])=YEAR(TODAY()),"Yes","No")</f>
        <v>No</v>
      </c>
      <c r="S1162" t="str">
        <f ca="1">IF(Table1[[#This Row],[Experience]]&gt;5,"Yes","No")</f>
        <v>No</v>
      </c>
      <c r="T1162" t="str">
        <f>TEXT(Table1[[#This Row],[Joining Date]],"mmmm")</f>
        <v>June</v>
      </c>
      <c r="U1162" t="str">
        <f>TEXT(Table1[[#This Row],[Joining Date]],"yyyy")</f>
        <v>2024</v>
      </c>
      <c r="V1162" s="5">
        <f ca="1">TODAY()-Table1[[#This Row],[Joining Date]]</f>
        <v>793</v>
      </c>
      <c r="W1162" t="str">
        <f>LEFT(Table1[[#This Row],[Employee Name]],FIND(" ",Table1[[#This Row],[Employee Name]])-1)</f>
        <v>Kavya</v>
      </c>
      <c r="X1162" t="str">
        <f>RIGHT(Table1[[#This Row],[Employee Name]],LEN(Table1[[#This Row],[Employee Name]])-FIND(" ",Table1[[#This Row],[Employee Name]]))</f>
        <v>Nair</v>
      </c>
      <c r="Y1162" t="str">
        <f>Table1[[#This Row],[Department]]&amp;"-"&amp;Table1[[#This Row],[Employee ID]]</f>
        <v>Sales-E02338</v>
      </c>
      <c r="Z1162" t="str">
        <f>LEFT(Table1[[#This Row],[Department]],3)</f>
        <v>Sal</v>
      </c>
      <c r="AA1162" t="str">
        <f>_xlfn.XLOOKUP(Table1[[#This Row],[Manager ID]],MANAGERS!A:A,MANAGERS!B:B)</f>
        <v>Manager_20</v>
      </c>
      <c r="AB1162" t="str" cm="1">
        <f t="array" ref="AB1162">_xlfn.XLOOKUP(Table1[[#This Row],[Manager ID]],Table2[[#All],[Manager ID]],Table2[[#All],[Department Head]])</f>
        <v>Operations</v>
      </c>
      <c r="AC1162" s="2">
        <f>_xlfn.XLOOKUP(Table1[[#This Row],[City]],L:L,O:O)</f>
        <v>0.23674293405114402</v>
      </c>
      <c r="AD1162" t="str" cm="1">
        <f t="array" ref="AD1162">_xlfn.IFS(Table1[[#This Row],[Performance Score]]&gt;=90,"Excellent",Table1[[#This Row],[Performance Score]]&gt;=75,"Good",Table1[[#This Row],[Performance Score]]&gt;=60,"Average",Table1[[#This Row],[Performance Score]]&lt;=60,"Need Improvement")</f>
        <v>Good</v>
      </c>
      <c r="AE1162" t="str">
        <f>IF(AND(Table1[[#This Row],[Attendance %]]&gt;=80,(Table1[[#This Row],[Performance Score]]&gt;=80)),"Eligible","Not Eligible")</f>
        <v>Not Eligible</v>
      </c>
      <c r="AF1162" t="str">
        <f>IF(Table1[[#This Row],[Performance Score]]&gt;=80,"High Performer","Low Performer")</f>
        <v>Low Performer</v>
      </c>
      <c r="AG1162" t="str" cm="1">
        <f t="array" aca="1" ref="AG1162" ca="1">_xlfn.IFS(Table1[[#This Row],[Experience]]&lt;=3,"Junior",Table1[[#This Row],[Experience]]&lt;=7,"Mid Level",Table1[[#This Row],[Experience]]&gt;=7,"Senior")</f>
        <v>Junior</v>
      </c>
      <c r="AH1162" t="str">
        <f>IF(Table1[[#This Row],[Attendance %]]&gt;75,"OK","Below 75")</f>
        <v>Below 75</v>
      </c>
      <c r="AI1162" t="b">
        <f>ISBLANK(Table1[[#This Row],[Employee ID]])</f>
        <v>0</v>
      </c>
      <c r="AJ1162" t="b">
        <f>ISNUMBER(Table1[[#This Row],[Total Salary  ]])</f>
        <v>1</v>
      </c>
      <c r="AK1162" t="str">
        <f>IFERROR(_xlfn.XLOOKUP(Table1[[#This Row],[Manager ID]],MANAGERS!A:A,MANAGERS!B:B),"Not Found")</f>
        <v>Manager_20</v>
      </c>
    </row>
    <row r="1163" spans="1:37" x14ac:dyDescent="0.2">
      <c r="A1163" t="s">
        <v>3730</v>
      </c>
      <c r="B1163" t="s">
        <v>71</v>
      </c>
      <c r="C1163" t="s">
        <v>21</v>
      </c>
      <c r="D1163" t="s">
        <v>81</v>
      </c>
      <c r="E1163" t="s">
        <v>26</v>
      </c>
      <c r="F1163" s="1">
        <v>42649</v>
      </c>
      <c r="G1163" s="1">
        <v>37374</v>
      </c>
      <c r="H1163">
        <v>89365</v>
      </c>
      <c r="I1163">
        <v>27407</v>
      </c>
      <c r="J1163">
        <v>78</v>
      </c>
      <c r="K1163">
        <v>42</v>
      </c>
      <c r="L1163" t="s">
        <v>37</v>
      </c>
      <c r="M1163">
        <v>103</v>
      </c>
      <c r="N1163">
        <f>Table1[[#This Row],[Basic Salary]]+Table1[[#This Row],[Bonus]]</f>
        <v>116772</v>
      </c>
      <c r="O1163" s="2">
        <f>Table1[[#This Row],[Bonus]]/Table1[[#This Row],[Basic Salary]]</f>
        <v>0.30668606277625471</v>
      </c>
      <c r="P1163">
        <f ca="1">DATEDIF(Table1[[#This Row],[Date of Birth]],TODAY(),"Y")</f>
        <v>24</v>
      </c>
      <c r="Q1163">
        <f ca="1">DATEDIF(Table1[[#This Row],[Joining Date]],TODAY(),"Y")</f>
        <v>9</v>
      </c>
      <c r="R1163" t="str">
        <f ca="1">IF(YEAR(Table1[[#This Row],[Joining Date]])=YEAR(TODAY()),"Yes","No")</f>
        <v>No</v>
      </c>
      <c r="S1163" t="str">
        <f ca="1">IF(Table1[[#This Row],[Experience]]&gt;5,"Yes","No")</f>
        <v>Yes</v>
      </c>
      <c r="T1163" t="str">
        <f>TEXT(Table1[[#This Row],[Joining Date]],"mmmm")</f>
        <v>October</v>
      </c>
      <c r="U1163" t="str">
        <f>TEXT(Table1[[#This Row],[Joining Date]],"yyyy")</f>
        <v>2016</v>
      </c>
      <c r="V1163" s="5">
        <f ca="1">TODAY()-Table1[[#This Row],[Joining Date]]</f>
        <v>3590</v>
      </c>
      <c r="W1163" t="str">
        <f>LEFT(Table1[[#This Row],[Employee Name]],FIND(" ",Table1[[#This Row],[Employee Name]])-1)</f>
        <v>Sneha</v>
      </c>
      <c r="X1163" t="str">
        <f>RIGHT(Table1[[#This Row],[Employee Name]],LEN(Table1[[#This Row],[Employee Name]])-FIND(" ",Table1[[#This Row],[Employee Name]]))</f>
        <v>Iyer</v>
      </c>
      <c r="Y1163" t="str">
        <f>Table1[[#This Row],[Department]]&amp;"-"&amp;Table1[[#This Row],[Employee ID]]</f>
        <v>Sales-E03674</v>
      </c>
      <c r="Z1163" t="str">
        <f>LEFT(Table1[[#This Row],[Department]],3)</f>
        <v>Sal</v>
      </c>
      <c r="AA1163" t="str">
        <f>_xlfn.XLOOKUP(Table1[[#This Row],[Manager ID]],MANAGERS!A:A,MANAGERS!B:B)</f>
        <v>Manager_3</v>
      </c>
      <c r="AB1163" t="str" cm="1">
        <f t="array" ref="AB1163">_xlfn.XLOOKUP(Table1[[#This Row],[Manager ID]],Table2[[#All],[Manager ID]],Table2[[#All],[Department Head]])</f>
        <v>IT</v>
      </c>
      <c r="AC1163" s="2">
        <f>_xlfn.XLOOKUP(Table1[[#This Row],[City]],L:L,O:O)</f>
        <v>0.24036902712549932</v>
      </c>
      <c r="AD1163" t="str" cm="1">
        <f t="array" ref="AD1163">_xlfn.IFS(Table1[[#This Row],[Performance Score]]&gt;=90,"Excellent",Table1[[#This Row],[Performance Score]]&gt;=75,"Good",Table1[[#This Row],[Performance Score]]&gt;=60,"Average",Table1[[#This Row],[Performance Score]]&lt;=60,"Need Improvement")</f>
        <v>Need Improvement</v>
      </c>
      <c r="AE1163" t="str">
        <f>IF(AND(Table1[[#This Row],[Attendance %]]&gt;=80,(Table1[[#This Row],[Performance Score]]&gt;=80)),"Eligible","Not Eligible")</f>
        <v>Not Eligible</v>
      </c>
      <c r="AF1163" t="str">
        <f>IF(Table1[[#This Row],[Performance Score]]&gt;=80,"High Performer","Low Performer")</f>
        <v>Low Performer</v>
      </c>
      <c r="AG1163" t="str" cm="1">
        <f t="array" aca="1" ref="AG1163" ca="1">_xlfn.IFS(Table1[[#This Row],[Experience]]&lt;=3,"Junior",Table1[[#This Row],[Experience]]&lt;=7,"Mid Level",Table1[[#This Row],[Experience]]&gt;=7,"Senior")</f>
        <v>Senior</v>
      </c>
      <c r="AH1163" t="str">
        <f>IF(Table1[[#This Row],[Attendance %]]&gt;75,"OK","Below 75")</f>
        <v>OK</v>
      </c>
      <c r="AI1163" t="b">
        <f>ISBLANK(Table1[[#This Row],[Employee ID]])</f>
        <v>0</v>
      </c>
      <c r="AJ1163" t="b">
        <f>ISNUMBER(Table1[[#This Row],[Total Salary  ]])</f>
        <v>1</v>
      </c>
      <c r="AK1163" t="str">
        <f>IFERROR(_xlfn.XLOOKUP(Table1[[#This Row],[Manager ID]],MANAGERS!A:A,MANAGERS!B:B),"Not Found")</f>
        <v>Manager_3</v>
      </c>
    </row>
    <row r="1164" spans="1:37" x14ac:dyDescent="0.2">
      <c r="A1164" t="s">
        <v>812</v>
      </c>
      <c r="B1164" t="s">
        <v>71</v>
      </c>
      <c r="C1164" t="s">
        <v>15</v>
      </c>
      <c r="D1164" t="s">
        <v>81</v>
      </c>
      <c r="E1164" t="s">
        <v>26</v>
      </c>
      <c r="F1164" s="1">
        <v>44041</v>
      </c>
      <c r="G1164" s="1">
        <v>33002</v>
      </c>
      <c r="H1164">
        <v>107361</v>
      </c>
      <c r="I1164">
        <v>9410</v>
      </c>
      <c r="J1164">
        <v>61</v>
      </c>
      <c r="K1164">
        <v>46</v>
      </c>
      <c r="L1164" t="s">
        <v>18</v>
      </c>
      <c r="M1164">
        <v>102</v>
      </c>
      <c r="N1164">
        <f>Table1[[#This Row],[Basic Salary]]+Table1[[#This Row],[Bonus]]</f>
        <v>116771</v>
      </c>
      <c r="O1164" s="2">
        <f>Table1[[#This Row],[Bonus]]/Table1[[#This Row],[Basic Salary]]</f>
        <v>8.7648214901127966E-2</v>
      </c>
      <c r="P1164">
        <f ca="1">DATEDIF(Table1[[#This Row],[Date of Birth]],TODAY(),"Y")</f>
        <v>36</v>
      </c>
      <c r="Q1164">
        <f ca="1">DATEDIF(Table1[[#This Row],[Joining Date]],TODAY(),"Y")</f>
        <v>6</v>
      </c>
      <c r="R1164" t="str">
        <f ca="1">IF(YEAR(Table1[[#This Row],[Joining Date]])=YEAR(TODAY()),"Yes","No")</f>
        <v>No</v>
      </c>
      <c r="S1164" t="str">
        <f ca="1">IF(Table1[[#This Row],[Experience]]&gt;5,"Yes","No")</f>
        <v>Yes</v>
      </c>
      <c r="T1164" t="str">
        <f>TEXT(Table1[[#This Row],[Joining Date]],"mmmm")</f>
        <v>July</v>
      </c>
      <c r="U1164" t="str">
        <f>TEXT(Table1[[#This Row],[Joining Date]],"yyyy")</f>
        <v>2020</v>
      </c>
      <c r="V1164" s="5">
        <f ca="1">TODAY()-Table1[[#This Row],[Joining Date]]</f>
        <v>2198</v>
      </c>
      <c r="W1164" t="str">
        <f>LEFT(Table1[[#This Row],[Employee Name]],FIND(" ",Table1[[#This Row],[Employee Name]])-1)</f>
        <v>Sneha</v>
      </c>
      <c r="X1164" t="str">
        <f>RIGHT(Table1[[#This Row],[Employee Name]],LEN(Table1[[#This Row],[Employee Name]])-FIND(" ",Table1[[#This Row],[Employee Name]]))</f>
        <v>Iyer</v>
      </c>
      <c r="Y1164" t="str">
        <f>Table1[[#This Row],[Department]]&amp;"-"&amp;Table1[[#This Row],[Employee ID]]</f>
        <v>Sales-E00756</v>
      </c>
      <c r="Z1164" t="str">
        <f>LEFT(Table1[[#This Row],[Department]],3)</f>
        <v>Sal</v>
      </c>
      <c r="AA1164" t="str">
        <f>_xlfn.XLOOKUP(Table1[[#This Row],[Manager ID]],MANAGERS!A:A,MANAGERS!B:B)</f>
        <v>Manager_2</v>
      </c>
      <c r="AB1164" t="str" cm="1">
        <f t="array" ref="AB1164">_xlfn.XLOOKUP(Table1[[#This Row],[Manager ID]],Table2[[#All],[Manager ID]],Table2[[#All],[Department Head]])</f>
        <v>Sales</v>
      </c>
      <c r="AC1164" s="2">
        <f>_xlfn.XLOOKUP(Table1[[#This Row],[City]],L:L,O:O)</f>
        <v>0.21356479274849693</v>
      </c>
      <c r="AD1164" t="str" cm="1">
        <f t="array" ref="AD1164">_xlfn.IFS(Table1[[#This Row],[Performance Score]]&gt;=90,"Excellent",Table1[[#This Row],[Performance Score]]&gt;=75,"Good",Table1[[#This Row],[Performance Score]]&gt;=60,"Average",Table1[[#This Row],[Performance Score]]&lt;=60,"Need Improvement")</f>
        <v>Need Improvement</v>
      </c>
      <c r="AE1164" t="str">
        <f>IF(AND(Table1[[#This Row],[Attendance %]]&gt;=80,(Table1[[#This Row],[Performance Score]]&gt;=80)),"Eligible","Not Eligible")</f>
        <v>Not Eligible</v>
      </c>
      <c r="AF1164" t="str">
        <f>IF(Table1[[#This Row],[Performance Score]]&gt;=80,"High Performer","Low Performer")</f>
        <v>Low Performer</v>
      </c>
      <c r="AG1164" t="str" cm="1">
        <f t="array" aca="1" ref="AG1164" ca="1">_xlfn.IFS(Table1[[#This Row],[Experience]]&lt;=3,"Junior",Table1[[#This Row],[Experience]]&lt;=7,"Mid Level",Table1[[#This Row],[Experience]]&gt;=7,"Senior")</f>
        <v>Mid Level</v>
      </c>
      <c r="AH1164" t="str">
        <f>IF(Table1[[#This Row],[Attendance %]]&gt;75,"OK","Below 75")</f>
        <v>Below 75</v>
      </c>
      <c r="AI1164" t="b">
        <f>ISBLANK(Table1[[#This Row],[Employee ID]])</f>
        <v>0</v>
      </c>
      <c r="AJ1164" t="b">
        <f>ISNUMBER(Table1[[#This Row],[Total Salary  ]])</f>
        <v>1</v>
      </c>
      <c r="AK1164" t="str">
        <f>IFERROR(_xlfn.XLOOKUP(Table1[[#This Row],[Manager ID]],MANAGERS!A:A,MANAGERS!B:B),"Not Found")</f>
        <v>Manager_2</v>
      </c>
    </row>
    <row r="1165" spans="1:37" x14ac:dyDescent="0.2">
      <c r="A1165" t="s">
        <v>4534</v>
      </c>
      <c r="B1165" t="s">
        <v>75</v>
      </c>
      <c r="C1165" t="s">
        <v>21</v>
      </c>
      <c r="D1165" t="s">
        <v>46</v>
      </c>
      <c r="E1165" t="s">
        <v>17</v>
      </c>
      <c r="F1165" s="1">
        <v>45957</v>
      </c>
      <c r="G1165" s="1">
        <v>40891</v>
      </c>
      <c r="H1165">
        <v>109931</v>
      </c>
      <c r="I1165">
        <v>6817</v>
      </c>
      <c r="J1165">
        <v>79</v>
      </c>
      <c r="K1165">
        <v>93</v>
      </c>
      <c r="L1165" t="s">
        <v>23</v>
      </c>
      <c r="M1165">
        <v>104</v>
      </c>
      <c r="N1165">
        <f>Table1[[#This Row],[Basic Salary]]+Table1[[#This Row],[Bonus]]</f>
        <v>116748</v>
      </c>
      <c r="O1165" s="2">
        <f>Table1[[#This Row],[Bonus]]/Table1[[#This Row],[Basic Salary]]</f>
        <v>6.2011625474161065E-2</v>
      </c>
      <c r="P1165">
        <f ca="1">DATEDIF(Table1[[#This Row],[Date of Birth]],TODAY(),"Y")</f>
        <v>14</v>
      </c>
      <c r="Q1165">
        <f ca="1">DATEDIF(Table1[[#This Row],[Joining Date]],TODAY(),"Y")</f>
        <v>0</v>
      </c>
      <c r="R1165" t="str">
        <f ca="1">IF(YEAR(Table1[[#This Row],[Joining Date]])=YEAR(TODAY()),"Yes","No")</f>
        <v>No</v>
      </c>
      <c r="S1165" t="str">
        <f ca="1">IF(Table1[[#This Row],[Experience]]&gt;5,"Yes","No")</f>
        <v>No</v>
      </c>
      <c r="T1165" t="str">
        <f>TEXT(Table1[[#This Row],[Joining Date]],"mmmm")</f>
        <v>October</v>
      </c>
      <c r="U1165" t="str">
        <f>TEXT(Table1[[#This Row],[Joining Date]],"yyyy")</f>
        <v>2025</v>
      </c>
      <c r="V1165" s="5">
        <f ca="1">TODAY()-Table1[[#This Row],[Joining Date]]</f>
        <v>282</v>
      </c>
      <c r="W1165" t="str">
        <f>LEFT(Table1[[#This Row],[Employee Name]],FIND(" ",Table1[[#This Row],[Employee Name]])-1)</f>
        <v>Ishita</v>
      </c>
      <c r="X1165" t="str">
        <f>RIGHT(Table1[[#This Row],[Employee Name]],LEN(Table1[[#This Row],[Employee Name]])-FIND(" ",Table1[[#This Row],[Employee Name]]))</f>
        <v>Roy</v>
      </c>
      <c r="Y1165" t="str">
        <f>Table1[[#This Row],[Department]]&amp;"-"&amp;Table1[[#This Row],[Employee ID]]</f>
        <v>Support-E04478</v>
      </c>
      <c r="Z1165" t="str">
        <f>LEFT(Table1[[#This Row],[Department]],3)</f>
        <v>Sup</v>
      </c>
      <c r="AA1165" t="str">
        <f>_xlfn.XLOOKUP(Table1[[#This Row],[Manager ID]],MANAGERS!A:A,MANAGERS!B:B)</f>
        <v>Manager_4</v>
      </c>
      <c r="AB1165" t="str" cm="1">
        <f t="array" ref="AB1165">_xlfn.XLOOKUP(Table1[[#This Row],[Manager ID]],Table2[[#All],[Manager ID]],Table2[[#All],[Department Head]])</f>
        <v>Finance</v>
      </c>
      <c r="AC1165" s="2">
        <f>_xlfn.XLOOKUP(Table1[[#This Row],[City]],L:L,O:O)</f>
        <v>0.23486488519629886</v>
      </c>
      <c r="AD1165" t="str" cm="1">
        <f t="array" ref="AD1165">_xlfn.IFS(Table1[[#This Row],[Performance Score]]&gt;=90,"Excellent",Table1[[#This Row],[Performance Score]]&gt;=75,"Good",Table1[[#This Row],[Performance Score]]&gt;=60,"Average",Table1[[#This Row],[Performance Score]]&lt;=60,"Need Improvement")</f>
        <v>Excellent</v>
      </c>
      <c r="AE1165" t="str">
        <f>IF(AND(Table1[[#This Row],[Attendance %]]&gt;=80,(Table1[[#This Row],[Performance Score]]&gt;=80)),"Eligible","Not Eligible")</f>
        <v>Not Eligible</v>
      </c>
      <c r="AF1165" t="str">
        <f>IF(Table1[[#This Row],[Performance Score]]&gt;=80,"High Performer","Low Performer")</f>
        <v>High Performer</v>
      </c>
      <c r="AG1165" t="str" cm="1">
        <f t="array" aca="1" ref="AG1165" ca="1">_xlfn.IFS(Table1[[#This Row],[Experience]]&lt;=3,"Junior",Table1[[#This Row],[Experience]]&lt;=7,"Mid Level",Table1[[#This Row],[Experience]]&gt;=7,"Senior")</f>
        <v>Junior</v>
      </c>
      <c r="AH1165" t="str">
        <f>IF(Table1[[#This Row],[Attendance %]]&gt;75,"OK","Below 75")</f>
        <v>OK</v>
      </c>
      <c r="AI1165" t="b">
        <f>ISBLANK(Table1[[#This Row],[Employee ID]])</f>
        <v>0</v>
      </c>
      <c r="AJ1165" t="b">
        <f>ISNUMBER(Table1[[#This Row],[Total Salary  ]])</f>
        <v>1</v>
      </c>
      <c r="AK1165" t="str">
        <f>IFERROR(_xlfn.XLOOKUP(Table1[[#This Row],[Manager ID]],MANAGERS!A:A,MANAGERS!B:B),"Not Found")</f>
        <v>Manager_4</v>
      </c>
    </row>
    <row r="1166" spans="1:37" x14ac:dyDescent="0.2">
      <c r="A1166" t="s">
        <v>628</v>
      </c>
      <c r="B1166" t="s">
        <v>36</v>
      </c>
      <c r="C1166" t="s">
        <v>21</v>
      </c>
      <c r="D1166" t="s">
        <v>25</v>
      </c>
      <c r="E1166" t="s">
        <v>30</v>
      </c>
      <c r="F1166" s="1">
        <v>43416</v>
      </c>
      <c r="G1166" s="1">
        <v>38951</v>
      </c>
      <c r="H1166">
        <v>110905</v>
      </c>
      <c r="I1166">
        <v>5793</v>
      </c>
      <c r="J1166">
        <v>79</v>
      </c>
      <c r="K1166">
        <v>50</v>
      </c>
      <c r="L1166" t="s">
        <v>31</v>
      </c>
      <c r="M1166">
        <v>120</v>
      </c>
      <c r="N1166">
        <f>Table1[[#This Row],[Basic Salary]]+Table1[[#This Row],[Bonus]]</f>
        <v>116698</v>
      </c>
      <c r="O1166" s="2">
        <f>Table1[[#This Row],[Bonus]]/Table1[[#This Row],[Basic Salary]]</f>
        <v>5.2233893873134665E-2</v>
      </c>
      <c r="P1166">
        <f ca="1">DATEDIF(Table1[[#This Row],[Date of Birth]],TODAY(),"Y")</f>
        <v>19</v>
      </c>
      <c r="Q1166">
        <f ca="1">DATEDIF(Table1[[#This Row],[Joining Date]],TODAY(),"Y")</f>
        <v>7</v>
      </c>
      <c r="R1166" t="str">
        <f ca="1">IF(YEAR(Table1[[#This Row],[Joining Date]])=YEAR(TODAY()),"Yes","No")</f>
        <v>No</v>
      </c>
      <c r="S1166" t="str">
        <f ca="1">IF(Table1[[#This Row],[Experience]]&gt;5,"Yes","No")</f>
        <v>Yes</v>
      </c>
      <c r="T1166" t="str">
        <f>TEXT(Table1[[#This Row],[Joining Date]],"mmmm")</f>
        <v>November</v>
      </c>
      <c r="U1166" t="str">
        <f>TEXT(Table1[[#This Row],[Joining Date]],"yyyy")</f>
        <v>2018</v>
      </c>
      <c r="V1166" s="5">
        <f ca="1">TODAY()-Table1[[#This Row],[Joining Date]]</f>
        <v>2823</v>
      </c>
      <c r="W1166" t="str">
        <f>LEFT(Table1[[#This Row],[Employee Name]],FIND(" ",Table1[[#This Row],[Employee Name]])-1)</f>
        <v>Meera</v>
      </c>
      <c r="X1166" t="str">
        <f>RIGHT(Table1[[#This Row],[Employee Name]],LEN(Table1[[#This Row],[Employee Name]])-FIND(" ",Table1[[#This Row],[Employee Name]]))</f>
        <v>Joshi</v>
      </c>
      <c r="Y1166" t="str">
        <f>Table1[[#This Row],[Department]]&amp;"-"&amp;Table1[[#This Row],[Employee ID]]</f>
        <v>Finance-E00572</v>
      </c>
      <c r="Z1166" t="str">
        <f>LEFT(Table1[[#This Row],[Department]],3)</f>
        <v>Fin</v>
      </c>
      <c r="AA1166" t="str">
        <f>_xlfn.XLOOKUP(Table1[[#This Row],[Manager ID]],MANAGERS!A:A,MANAGERS!B:B)</f>
        <v>Manager_20</v>
      </c>
      <c r="AB1166" t="str" cm="1">
        <f t="array" ref="AB1166">_xlfn.XLOOKUP(Table1[[#This Row],[Manager ID]],Table2[[#All],[Manager ID]],Table2[[#All],[Department Head]])</f>
        <v>Operations</v>
      </c>
      <c r="AC1166" s="2">
        <f>_xlfn.XLOOKUP(Table1[[#This Row],[City]],L:L,O:O)</f>
        <v>0.241864189087755</v>
      </c>
      <c r="AD1166" t="str" cm="1">
        <f t="array" ref="AD1166">_xlfn.IFS(Table1[[#This Row],[Performance Score]]&gt;=90,"Excellent",Table1[[#This Row],[Performance Score]]&gt;=75,"Good",Table1[[#This Row],[Performance Score]]&gt;=60,"Average",Table1[[#This Row],[Performance Score]]&lt;=60,"Need Improvement")</f>
        <v>Need Improvement</v>
      </c>
      <c r="AE1166" t="str">
        <f>IF(AND(Table1[[#This Row],[Attendance %]]&gt;=80,(Table1[[#This Row],[Performance Score]]&gt;=80)),"Eligible","Not Eligible")</f>
        <v>Not Eligible</v>
      </c>
      <c r="AF1166" t="str">
        <f>IF(Table1[[#This Row],[Performance Score]]&gt;=80,"High Performer","Low Performer")</f>
        <v>Low Performer</v>
      </c>
      <c r="AG1166" t="str" cm="1">
        <f t="array" aca="1" ref="AG1166" ca="1">_xlfn.IFS(Table1[[#This Row],[Experience]]&lt;=3,"Junior",Table1[[#This Row],[Experience]]&lt;=7,"Mid Level",Table1[[#This Row],[Experience]]&gt;=7,"Senior")</f>
        <v>Mid Level</v>
      </c>
      <c r="AH1166" t="str">
        <f>IF(Table1[[#This Row],[Attendance %]]&gt;75,"OK","Below 75")</f>
        <v>OK</v>
      </c>
      <c r="AI1166" t="b">
        <f>ISBLANK(Table1[[#This Row],[Employee ID]])</f>
        <v>0</v>
      </c>
      <c r="AJ1166" t="b">
        <f>ISNUMBER(Table1[[#This Row],[Total Salary  ]])</f>
        <v>1</v>
      </c>
      <c r="AK1166" t="str">
        <f>IFERROR(_xlfn.XLOOKUP(Table1[[#This Row],[Manager ID]],MANAGERS!A:A,MANAGERS!B:B),"Not Found")</f>
        <v>Manager_20</v>
      </c>
    </row>
    <row r="1167" spans="1:37" x14ac:dyDescent="0.2">
      <c r="A1167" t="s">
        <v>4882</v>
      </c>
      <c r="B1167" t="s">
        <v>85</v>
      </c>
      <c r="C1167" t="s">
        <v>15</v>
      </c>
      <c r="D1167" t="s">
        <v>81</v>
      </c>
      <c r="E1167" t="s">
        <v>30</v>
      </c>
      <c r="F1167" s="1">
        <v>43998</v>
      </c>
      <c r="G1167" s="1">
        <v>38076</v>
      </c>
      <c r="H1167">
        <v>108440</v>
      </c>
      <c r="I1167">
        <v>8225</v>
      </c>
      <c r="J1167">
        <v>75</v>
      </c>
      <c r="K1167">
        <v>80</v>
      </c>
      <c r="L1167" t="s">
        <v>18</v>
      </c>
      <c r="M1167">
        <v>115</v>
      </c>
      <c r="N1167">
        <f>Table1[[#This Row],[Basic Salary]]+Table1[[#This Row],[Bonus]]</f>
        <v>116665</v>
      </c>
      <c r="O1167" s="2">
        <f>Table1[[#This Row],[Bonus]]/Table1[[#This Row],[Basic Salary]]</f>
        <v>7.5848395426042048E-2</v>
      </c>
      <c r="P1167">
        <f ca="1">DATEDIF(Table1[[#This Row],[Date of Birth]],TODAY(),"Y")</f>
        <v>22</v>
      </c>
      <c r="Q1167">
        <f ca="1">DATEDIF(Table1[[#This Row],[Joining Date]],TODAY(),"Y")</f>
        <v>6</v>
      </c>
      <c r="R1167" t="str">
        <f ca="1">IF(YEAR(Table1[[#This Row],[Joining Date]])=YEAR(TODAY()),"Yes","No")</f>
        <v>No</v>
      </c>
      <c r="S1167" t="str">
        <f ca="1">IF(Table1[[#This Row],[Experience]]&gt;5,"Yes","No")</f>
        <v>Yes</v>
      </c>
      <c r="T1167" t="str">
        <f>TEXT(Table1[[#This Row],[Joining Date]],"mmmm")</f>
        <v>June</v>
      </c>
      <c r="U1167" t="str">
        <f>TEXT(Table1[[#This Row],[Joining Date]],"yyyy")</f>
        <v>2020</v>
      </c>
      <c r="V1167" s="5">
        <f ca="1">TODAY()-Table1[[#This Row],[Joining Date]]</f>
        <v>2241</v>
      </c>
      <c r="W1167" t="str">
        <f>LEFT(Table1[[#This Row],[Employee Name]],FIND(" ",Table1[[#This Row],[Employee Name]])-1)</f>
        <v>Pooja</v>
      </c>
      <c r="X1167" t="str">
        <f>RIGHT(Table1[[#This Row],[Employee Name]],LEN(Table1[[#This Row],[Employee Name]])-FIND(" ",Table1[[#This Row],[Employee Name]]))</f>
        <v>Das</v>
      </c>
      <c r="Y1167" t="str">
        <f>Table1[[#This Row],[Department]]&amp;"-"&amp;Table1[[#This Row],[Employee ID]]</f>
        <v>Sales-E04826</v>
      </c>
      <c r="Z1167" t="str">
        <f>LEFT(Table1[[#This Row],[Department]],3)</f>
        <v>Sal</v>
      </c>
      <c r="AA1167" t="str">
        <f>_xlfn.XLOOKUP(Table1[[#This Row],[Manager ID]],MANAGERS!A:A,MANAGERS!B:B)</f>
        <v>Manager_15</v>
      </c>
      <c r="AB1167" t="str" cm="1">
        <f t="array" ref="AB1167">_xlfn.XLOOKUP(Table1[[#This Row],[Manager ID]],Table2[[#All],[Manager ID]],Table2[[#All],[Department Head]])</f>
        <v>Support</v>
      </c>
      <c r="AC1167" s="2">
        <f>_xlfn.XLOOKUP(Table1[[#This Row],[City]],L:L,O:O)</f>
        <v>0.21356479274849693</v>
      </c>
      <c r="AD1167" t="str" cm="1">
        <f t="array" ref="AD1167">_xlfn.IFS(Table1[[#This Row],[Performance Score]]&gt;=90,"Excellent",Table1[[#This Row],[Performance Score]]&gt;=75,"Good",Table1[[#This Row],[Performance Score]]&gt;=60,"Average",Table1[[#This Row],[Performance Score]]&lt;=60,"Need Improvement")</f>
        <v>Good</v>
      </c>
      <c r="AE1167" t="str">
        <f>IF(AND(Table1[[#This Row],[Attendance %]]&gt;=80,(Table1[[#This Row],[Performance Score]]&gt;=80)),"Eligible","Not Eligible")</f>
        <v>Not Eligible</v>
      </c>
      <c r="AF1167" t="str">
        <f>IF(Table1[[#This Row],[Performance Score]]&gt;=80,"High Performer","Low Performer")</f>
        <v>High Performer</v>
      </c>
      <c r="AG1167" t="str" cm="1">
        <f t="array" aca="1" ref="AG1167" ca="1">_xlfn.IFS(Table1[[#This Row],[Experience]]&lt;=3,"Junior",Table1[[#This Row],[Experience]]&lt;=7,"Mid Level",Table1[[#This Row],[Experience]]&gt;=7,"Senior")</f>
        <v>Mid Level</v>
      </c>
      <c r="AH1167" t="str">
        <f>IF(Table1[[#This Row],[Attendance %]]&gt;75,"OK","Below 75")</f>
        <v>Below 75</v>
      </c>
      <c r="AI1167" t="b">
        <f>ISBLANK(Table1[[#This Row],[Employee ID]])</f>
        <v>0</v>
      </c>
      <c r="AJ1167" t="b">
        <f>ISNUMBER(Table1[[#This Row],[Total Salary  ]])</f>
        <v>1</v>
      </c>
      <c r="AK1167" t="str">
        <f>IFERROR(_xlfn.XLOOKUP(Table1[[#This Row],[Manager ID]],MANAGERS!A:A,MANAGERS!B:B),"Not Found")</f>
        <v>Manager_15</v>
      </c>
    </row>
    <row r="1168" spans="1:37" x14ac:dyDescent="0.2">
      <c r="A1168" t="s">
        <v>888</v>
      </c>
      <c r="B1168" t="s">
        <v>50</v>
      </c>
      <c r="C1168" t="s">
        <v>21</v>
      </c>
      <c r="D1168" t="s">
        <v>16</v>
      </c>
      <c r="E1168" t="s">
        <v>26</v>
      </c>
      <c r="F1168" s="1">
        <v>43642</v>
      </c>
      <c r="G1168" s="1">
        <v>37185</v>
      </c>
      <c r="H1168">
        <v>92286</v>
      </c>
      <c r="I1168">
        <v>24367</v>
      </c>
      <c r="J1168">
        <v>99</v>
      </c>
      <c r="K1168">
        <v>99</v>
      </c>
      <c r="L1168" t="s">
        <v>18</v>
      </c>
      <c r="M1168">
        <v>116</v>
      </c>
      <c r="N1168">
        <f>Table1[[#This Row],[Basic Salary]]+Table1[[#This Row],[Bonus]]</f>
        <v>116653</v>
      </c>
      <c r="O1168" s="2">
        <f>Table1[[#This Row],[Bonus]]/Table1[[#This Row],[Basic Salary]]</f>
        <v>0.26403788223565872</v>
      </c>
      <c r="P1168">
        <f ca="1">DATEDIF(Table1[[#This Row],[Date of Birth]],TODAY(),"Y")</f>
        <v>24</v>
      </c>
      <c r="Q1168">
        <f ca="1">DATEDIF(Table1[[#This Row],[Joining Date]],TODAY(),"Y")</f>
        <v>7</v>
      </c>
      <c r="R1168" t="str">
        <f ca="1">IF(YEAR(Table1[[#This Row],[Joining Date]])=YEAR(TODAY()),"Yes","No")</f>
        <v>No</v>
      </c>
      <c r="S1168" t="str">
        <f ca="1">IF(Table1[[#This Row],[Experience]]&gt;5,"Yes","No")</f>
        <v>Yes</v>
      </c>
      <c r="T1168" t="str">
        <f>TEXT(Table1[[#This Row],[Joining Date]],"mmmm")</f>
        <v>June</v>
      </c>
      <c r="U1168" t="str">
        <f>TEXT(Table1[[#This Row],[Joining Date]],"yyyy")</f>
        <v>2019</v>
      </c>
      <c r="V1168" s="5">
        <f ca="1">TODAY()-Table1[[#This Row],[Joining Date]]</f>
        <v>2597</v>
      </c>
      <c r="W1168" t="str">
        <f>LEFT(Table1[[#This Row],[Employee Name]],FIND(" ",Table1[[#This Row],[Employee Name]])-1)</f>
        <v>Ravi</v>
      </c>
      <c r="X1168" t="str">
        <f>RIGHT(Table1[[#This Row],[Employee Name]],LEN(Table1[[#This Row],[Employee Name]])-FIND(" ",Table1[[#This Row],[Employee Name]]))</f>
        <v>Teja</v>
      </c>
      <c r="Y1168" t="str">
        <f>Table1[[#This Row],[Department]]&amp;"-"&amp;Table1[[#This Row],[Employee ID]]</f>
        <v>HR-E00832</v>
      </c>
      <c r="Z1168" t="str">
        <f>LEFT(Table1[[#This Row],[Department]],3)</f>
        <v>HR</v>
      </c>
      <c r="AA1168" t="str">
        <f>_xlfn.XLOOKUP(Table1[[#This Row],[Manager ID]],MANAGERS!A:A,MANAGERS!B:B)</f>
        <v>Manager_16</v>
      </c>
      <c r="AB1168" t="str" cm="1">
        <f t="array" ref="AB1168">_xlfn.XLOOKUP(Table1[[#This Row],[Manager ID]],Table2[[#All],[Manager ID]],Table2[[#All],[Department Head]])</f>
        <v>Sales</v>
      </c>
      <c r="AC1168" s="2">
        <f>_xlfn.XLOOKUP(Table1[[#This Row],[City]],L:L,O:O)</f>
        <v>0.21356479274849693</v>
      </c>
      <c r="AD1168" t="str" cm="1">
        <f t="array" ref="AD1168">_xlfn.IFS(Table1[[#This Row],[Performance Score]]&gt;=90,"Excellent",Table1[[#This Row],[Performance Score]]&gt;=75,"Good",Table1[[#This Row],[Performance Score]]&gt;=60,"Average",Table1[[#This Row],[Performance Score]]&lt;=60,"Need Improvement")</f>
        <v>Excellent</v>
      </c>
      <c r="AE1168" t="str">
        <f>IF(AND(Table1[[#This Row],[Attendance %]]&gt;=80,(Table1[[#This Row],[Performance Score]]&gt;=80)),"Eligible","Not Eligible")</f>
        <v>Eligible</v>
      </c>
      <c r="AF1168" t="str">
        <f>IF(Table1[[#This Row],[Performance Score]]&gt;=80,"High Performer","Low Performer")</f>
        <v>High Performer</v>
      </c>
      <c r="AG1168" t="str" cm="1">
        <f t="array" aca="1" ref="AG1168" ca="1">_xlfn.IFS(Table1[[#This Row],[Experience]]&lt;=3,"Junior",Table1[[#This Row],[Experience]]&lt;=7,"Mid Level",Table1[[#This Row],[Experience]]&gt;=7,"Senior")</f>
        <v>Mid Level</v>
      </c>
      <c r="AH1168" t="str">
        <f>IF(Table1[[#This Row],[Attendance %]]&gt;75,"OK","Below 75")</f>
        <v>OK</v>
      </c>
      <c r="AI1168" t="b">
        <f>ISBLANK(Table1[[#This Row],[Employee ID]])</f>
        <v>0</v>
      </c>
      <c r="AJ1168" t="b">
        <f>ISNUMBER(Table1[[#This Row],[Total Salary  ]])</f>
        <v>1</v>
      </c>
      <c r="AK1168" t="str">
        <f>IFERROR(_xlfn.XLOOKUP(Table1[[#This Row],[Manager ID]],MANAGERS!A:A,MANAGERS!B:B),"Not Found")</f>
        <v>Manager_16</v>
      </c>
    </row>
    <row r="1169" spans="1:37" x14ac:dyDescent="0.2">
      <c r="A1169" t="s">
        <v>2615</v>
      </c>
      <c r="B1169" t="s">
        <v>77</v>
      </c>
      <c r="C1169" t="s">
        <v>21</v>
      </c>
      <c r="D1169" t="s">
        <v>81</v>
      </c>
      <c r="E1169" t="s">
        <v>65</v>
      </c>
      <c r="F1169" s="1">
        <v>45696</v>
      </c>
      <c r="G1169" s="1">
        <v>39634</v>
      </c>
      <c r="H1169">
        <v>96246</v>
      </c>
      <c r="I1169">
        <v>20403</v>
      </c>
      <c r="J1169">
        <v>68</v>
      </c>
      <c r="K1169">
        <v>42</v>
      </c>
      <c r="L1169" t="s">
        <v>23</v>
      </c>
      <c r="M1169">
        <v>120</v>
      </c>
      <c r="N1169">
        <f>Table1[[#This Row],[Basic Salary]]+Table1[[#This Row],[Bonus]]</f>
        <v>116649</v>
      </c>
      <c r="O1169" s="2">
        <f>Table1[[#This Row],[Bonus]]/Table1[[#This Row],[Basic Salary]]</f>
        <v>0.21198803067140454</v>
      </c>
      <c r="P1169">
        <f ca="1">DATEDIF(Table1[[#This Row],[Date of Birth]],TODAY(),"Y")</f>
        <v>18</v>
      </c>
      <c r="Q1169">
        <f ca="1">DATEDIF(Table1[[#This Row],[Joining Date]],TODAY(),"Y")</f>
        <v>1</v>
      </c>
      <c r="R1169" t="str">
        <f ca="1">IF(YEAR(Table1[[#This Row],[Joining Date]])=YEAR(TODAY()),"Yes","No")</f>
        <v>No</v>
      </c>
      <c r="S1169" t="str">
        <f ca="1">IF(Table1[[#This Row],[Experience]]&gt;5,"Yes","No")</f>
        <v>No</v>
      </c>
      <c r="T1169" t="str">
        <f>TEXT(Table1[[#This Row],[Joining Date]],"mmmm")</f>
        <v>February</v>
      </c>
      <c r="U1169" t="str">
        <f>TEXT(Table1[[#This Row],[Joining Date]],"yyyy")</f>
        <v>2025</v>
      </c>
      <c r="V1169" s="5">
        <f ca="1">TODAY()-Table1[[#This Row],[Joining Date]]</f>
        <v>543</v>
      </c>
      <c r="W1169" t="str">
        <f>LEFT(Table1[[#This Row],[Employee Name]],FIND(" ",Table1[[#This Row],[Employee Name]])-1)</f>
        <v>Rohan</v>
      </c>
      <c r="X1169" t="str">
        <f>RIGHT(Table1[[#This Row],[Employee Name]],LEN(Table1[[#This Row],[Employee Name]])-FIND(" ",Table1[[#This Row],[Employee Name]]))</f>
        <v>Gupta</v>
      </c>
      <c r="Y1169" t="str">
        <f>Table1[[#This Row],[Department]]&amp;"-"&amp;Table1[[#This Row],[Employee ID]]</f>
        <v>Sales-E02559</v>
      </c>
      <c r="Z1169" t="str">
        <f>LEFT(Table1[[#This Row],[Department]],3)</f>
        <v>Sal</v>
      </c>
      <c r="AA1169" t="str">
        <f>_xlfn.XLOOKUP(Table1[[#This Row],[Manager ID]],MANAGERS!A:A,MANAGERS!B:B)</f>
        <v>Manager_20</v>
      </c>
      <c r="AB1169" t="str" cm="1">
        <f t="array" ref="AB1169">_xlfn.XLOOKUP(Table1[[#This Row],[Manager ID]],Table2[[#All],[Manager ID]],Table2[[#All],[Department Head]])</f>
        <v>Operations</v>
      </c>
      <c r="AC1169" s="2">
        <f>_xlfn.XLOOKUP(Table1[[#This Row],[City]],L:L,O:O)</f>
        <v>0.23486488519629886</v>
      </c>
      <c r="AD1169" t="str" cm="1">
        <f t="array" ref="AD1169">_xlfn.IFS(Table1[[#This Row],[Performance Score]]&gt;=90,"Excellent",Table1[[#This Row],[Performance Score]]&gt;=75,"Good",Table1[[#This Row],[Performance Score]]&gt;=60,"Average",Table1[[#This Row],[Performance Score]]&lt;=60,"Need Improvement")</f>
        <v>Need Improvement</v>
      </c>
      <c r="AE1169" t="str">
        <f>IF(AND(Table1[[#This Row],[Attendance %]]&gt;=80,(Table1[[#This Row],[Performance Score]]&gt;=80)),"Eligible","Not Eligible")</f>
        <v>Not Eligible</v>
      </c>
      <c r="AF1169" t="str">
        <f>IF(Table1[[#This Row],[Performance Score]]&gt;=80,"High Performer","Low Performer")</f>
        <v>Low Performer</v>
      </c>
      <c r="AG1169" t="str" cm="1">
        <f t="array" aca="1" ref="AG1169" ca="1">_xlfn.IFS(Table1[[#This Row],[Experience]]&lt;=3,"Junior",Table1[[#This Row],[Experience]]&lt;=7,"Mid Level",Table1[[#This Row],[Experience]]&gt;=7,"Senior")</f>
        <v>Junior</v>
      </c>
      <c r="AH1169" t="str">
        <f>IF(Table1[[#This Row],[Attendance %]]&gt;75,"OK","Below 75")</f>
        <v>Below 75</v>
      </c>
      <c r="AI1169" t="b">
        <f>ISBLANK(Table1[[#This Row],[Employee ID]])</f>
        <v>0</v>
      </c>
      <c r="AJ1169" t="b">
        <f>ISNUMBER(Table1[[#This Row],[Total Salary  ]])</f>
        <v>1</v>
      </c>
      <c r="AK1169" t="str">
        <f>IFERROR(_xlfn.XLOOKUP(Table1[[#This Row],[Manager ID]],MANAGERS!A:A,MANAGERS!B:B),"Not Found")</f>
        <v>Manager_20</v>
      </c>
    </row>
    <row r="1170" spans="1:37" x14ac:dyDescent="0.2">
      <c r="A1170" t="s">
        <v>3554</v>
      </c>
      <c r="B1170" t="s">
        <v>69</v>
      </c>
      <c r="C1170" t="s">
        <v>15</v>
      </c>
      <c r="D1170" t="s">
        <v>25</v>
      </c>
      <c r="E1170" t="s">
        <v>17</v>
      </c>
      <c r="F1170" s="1">
        <v>42533</v>
      </c>
      <c r="G1170" s="1">
        <v>36641</v>
      </c>
      <c r="H1170">
        <v>90497</v>
      </c>
      <c r="I1170">
        <v>26112</v>
      </c>
      <c r="J1170">
        <v>62</v>
      </c>
      <c r="K1170">
        <v>43</v>
      </c>
      <c r="L1170" t="s">
        <v>31</v>
      </c>
      <c r="M1170">
        <v>111</v>
      </c>
      <c r="N1170">
        <f>Table1[[#This Row],[Basic Salary]]+Table1[[#This Row],[Bonus]]</f>
        <v>116609</v>
      </c>
      <c r="O1170" s="2">
        <f>Table1[[#This Row],[Bonus]]/Table1[[#This Row],[Basic Salary]]</f>
        <v>0.28853995160060553</v>
      </c>
      <c r="P1170">
        <f ca="1">DATEDIF(Table1[[#This Row],[Date of Birth]],TODAY(),"Y")</f>
        <v>26</v>
      </c>
      <c r="Q1170">
        <f ca="1">DATEDIF(Table1[[#This Row],[Joining Date]],TODAY(),"Y")</f>
        <v>10</v>
      </c>
      <c r="R1170" t="str">
        <f ca="1">IF(YEAR(Table1[[#This Row],[Joining Date]])=YEAR(TODAY()),"Yes","No")</f>
        <v>No</v>
      </c>
      <c r="S1170" t="str">
        <f ca="1">IF(Table1[[#This Row],[Experience]]&gt;5,"Yes","No")</f>
        <v>Yes</v>
      </c>
      <c r="T1170" t="str">
        <f>TEXT(Table1[[#This Row],[Joining Date]],"mmmm")</f>
        <v>June</v>
      </c>
      <c r="U1170" t="str">
        <f>TEXT(Table1[[#This Row],[Joining Date]],"yyyy")</f>
        <v>2016</v>
      </c>
      <c r="V1170" s="5">
        <f ca="1">TODAY()-Table1[[#This Row],[Joining Date]]</f>
        <v>3706</v>
      </c>
      <c r="W1170" t="str">
        <f>LEFT(Table1[[#This Row],[Employee Name]],FIND(" ",Table1[[#This Row],[Employee Name]])-1)</f>
        <v>Neha</v>
      </c>
      <c r="X1170" t="str">
        <f>RIGHT(Table1[[#This Row],[Employee Name]],LEN(Table1[[#This Row],[Employee Name]])-FIND(" ",Table1[[#This Row],[Employee Name]]))</f>
        <v>Kulkarni</v>
      </c>
      <c r="Y1170" t="str">
        <f>Table1[[#This Row],[Department]]&amp;"-"&amp;Table1[[#This Row],[Employee ID]]</f>
        <v>Finance-E03498</v>
      </c>
      <c r="Z1170" t="str">
        <f>LEFT(Table1[[#This Row],[Department]],3)</f>
        <v>Fin</v>
      </c>
      <c r="AA1170" t="str">
        <f>_xlfn.XLOOKUP(Table1[[#This Row],[Manager ID]],MANAGERS!A:A,MANAGERS!B:B)</f>
        <v>Manager_11</v>
      </c>
      <c r="AB1170" t="str" cm="1">
        <f t="array" ref="AB1170">_xlfn.XLOOKUP(Table1[[#This Row],[Manager ID]],Table2[[#All],[Manager ID]],Table2[[#All],[Department Head]])</f>
        <v>Marketing</v>
      </c>
      <c r="AC1170" s="2">
        <f>_xlfn.XLOOKUP(Table1[[#This Row],[City]],L:L,O:O)</f>
        <v>0.241864189087755</v>
      </c>
      <c r="AD1170" t="str" cm="1">
        <f t="array" ref="AD1170">_xlfn.IFS(Table1[[#This Row],[Performance Score]]&gt;=90,"Excellent",Table1[[#This Row],[Performance Score]]&gt;=75,"Good",Table1[[#This Row],[Performance Score]]&gt;=60,"Average",Table1[[#This Row],[Performance Score]]&lt;=60,"Need Improvement")</f>
        <v>Need Improvement</v>
      </c>
      <c r="AE1170" t="str">
        <f>IF(AND(Table1[[#This Row],[Attendance %]]&gt;=80,(Table1[[#This Row],[Performance Score]]&gt;=80)),"Eligible","Not Eligible")</f>
        <v>Not Eligible</v>
      </c>
      <c r="AF1170" t="str">
        <f>IF(Table1[[#This Row],[Performance Score]]&gt;=80,"High Performer","Low Performer")</f>
        <v>Low Performer</v>
      </c>
      <c r="AG1170" t="str" cm="1">
        <f t="array" aca="1" ref="AG1170" ca="1">_xlfn.IFS(Table1[[#This Row],[Experience]]&lt;=3,"Junior",Table1[[#This Row],[Experience]]&lt;=7,"Mid Level",Table1[[#This Row],[Experience]]&gt;=7,"Senior")</f>
        <v>Senior</v>
      </c>
      <c r="AH1170" t="str">
        <f>IF(Table1[[#This Row],[Attendance %]]&gt;75,"OK","Below 75")</f>
        <v>Below 75</v>
      </c>
      <c r="AI1170" t="b">
        <f>ISBLANK(Table1[[#This Row],[Employee ID]])</f>
        <v>0</v>
      </c>
      <c r="AJ1170" t="b">
        <f>ISNUMBER(Table1[[#This Row],[Total Salary  ]])</f>
        <v>1</v>
      </c>
      <c r="AK1170" t="str">
        <f>IFERROR(_xlfn.XLOOKUP(Table1[[#This Row],[Manager ID]],MANAGERS!A:A,MANAGERS!B:B),"Not Found")</f>
        <v>Manager_11</v>
      </c>
    </row>
    <row r="1171" spans="1:37" x14ac:dyDescent="0.2">
      <c r="A1171" t="s">
        <v>1280</v>
      </c>
      <c r="B1171" t="s">
        <v>50</v>
      </c>
      <c r="C1171" t="s">
        <v>15</v>
      </c>
      <c r="D1171" t="s">
        <v>43</v>
      </c>
      <c r="E1171" t="s">
        <v>26</v>
      </c>
      <c r="F1171" s="1">
        <v>45842</v>
      </c>
      <c r="G1171" s="1">
        <v>33530</v>
      </c>
      <c r="H1171">
        <v>110620</v>
      </c>
      <c r="I1171">
        <v>5982</v>
      </c>
      <c r="J1171">
        <v>62</v>
      </c>
      <c r="K1171">
        <v>61</v>
      </c>
      <c r="L1171" t="s">
        <v>27</v>
      </c>
      <c r="M1171">
        <v>109</v>
      </c>
      <c r="N1171">
        <f>Table1[[#This Row],[Basic Salary]]+Table1[[#This Row],[Bonus]]</f>
        <v>116602</v>
      </c>
      <c r="O1171" s="2">
        <f>Table1[[#This Row],[Bonus]]/Table1[[#This Row],[Basic Salary]]</f>
        <v>5.4077020430301936E-2</v>
      </c>
      <c r="P1171">
        <f ca="1">DATEDIF(Table1[[#This Row],[Date of Birth]],TODAY(),"Y")</f>
        <v>34</v>
      </c>
      <c r="Q1171">
        <f ca="1">DATEDIF(Table1[[#This Row],[Joining Date]],TODAY(),"Y")</f>
        <v>1</v>
      </c>
      <c r="R1171" t="str">
        <f ca="1">IF(YEAR(Table1[[#This Row],[Joining Date]])=YEAR(TODAY()),"Yes","No")</f>
        <v>No</v>
      </c>
      <c r="S1171" t="str">
        <f ca="1">IF(Table1[[#This Row],[Experience]]&gt;5,"Yes","No")</f>
        <v>No</v>
      </c>
      <c r="T1171" t="str">
        <f>TEXT(Table1[[#This Row],[Joining Date]],"mmmm")</f>
        <v>July</v>
      </c>
      <c r="U1171" t="str">
        <f>TEXT(Table1[[#This Row],[Joining Date]],"yyyy")</f>
        <v>2025</v>
      </c>
      <c r="V1171" s="5">
        <f ca="1">TODAY()-Table1[[#This Row],[Joining Date]]</f>
        <v>397</v>
      </c>
      <c r="W1171" t="str">
        <f>LEFT(Table1[[#This Row],[Employee Name]],FIND(" ",Table1[[#This Row],[Employee Name]])-1)</f>
        <v>Ravi</v>
      </c>
      <c r="X1171" t="str">
        <f>RIGHT(Table1[[#This Row],[Employee Name]],LEN(Table1[[#This Row],[Employee Name]])-FIND(" ",Table1[[#This Row],[Employee Name]]))</f>
        <v>Teja</v>
      </c>
      <c r="Y1171" t="str">
        <f>Table1[[#This Row],[Department]]&amp;"-"&amp;Table1[[#This Row],[Employee ID]]</f>
        <v>Operations-E01224</v>
      </c>
      <c r="Z1171" t="str">
        <f>LEFT(Table1[[#This Row],[Department]],3)</f>
        <v>Ope</v>
      </c>
      <c r="AA1171" t="str">
        <f>_xlfn.XLOOKUP(Table1[[#This Row],[Manager ID]],MANAGERS!A:A,MANAGERS!B:B)</f>
        <v>Manager_9</v>
      </c>
      <c r="AB1171" t="str" cm="1">
        <f t="array" ref="AB1171">_xlfn.XLOOKUP(Table1[[#This Row],[Manager ID]],Table2[[#All],[Manager ID]],Table2[[#All],[Department Head]])</f>
        <v>Sales</v>
      </c>
      <c r="AC1171" s="2">
        <f>_xlfn.XLOOKUP(Table1[[#This Row],[City]],L:L,O:O)</f>
        <v>0.23674293405114402</v>
      </c>
      <c r="AD1171" t="str" cm="1">
        <f t="array" ref="AD1171">_xlfn.IFS(Table1[[#This Row],[Performance Score]]&gt;=90,"Excellent",Table1[[#This Row],[Performance Score]]&gt;=75,"Good",Table1[[#This Row],[Performance Score]]&gt;=60,"Average",Table1[[#This Row],[Performance Score]]&lt;=60,"Need Improvement")</f>
        <v>Average</v>
      </c>
      <c r="AE1171" t="str">
        <f>IF(AND(Table1[[#This Row],[Attendance %]]&gt;=80,(Table1[[#This Row],[Performance Score]]&gt;=80)),"Eligible","Not Eligible")</f>
        <v>Not Eligible</v>
      </c>
      <c r="AF1171" t="str">
        <f>IF(Table1[[#This Row],[Performance Score]]&gt;=80,"High Performer","Low Performer")</f>
        <v>Low Performer</v>
      </c>
      <c r="AG1171" t="str" cm="1">
        <f t="array" aca="1" ref="AG1171" ca="1">_xlfn.IFS(Table1[[#This Row],[Experience]]&lt;=3,"Junior",Table1[[#This Row],[Experience]]&lt;=7,"Mid Level",Table1[[#This Row],[Experience]]&gt;=7,"Senior")</f>
        <v>Junior</v>
      </c>
      <c r="AH1171" t="str">
        <f>IF(Table1[[#This Row],[Attendance %]]&gt;75,"OK","Below 75")</f>
        <v>Below 75</v>
      </c>
      <c r="AI1171" t="b">
        <f>ISBLANK(Table1[[#This Row],[Employee ID]])</f>
        <v>0</v>
      </c>
      <c r="AJ1171" t="b">
        <f>ISNUMBER(Table1[[#This Row],[Total Salary  ]])</f>
        <v>1</v>
      </c>
      <c r="AK1171" t="str">
        <f>IFERROR(_xlfn.XLOOKUP(Table1[[#This Row],[Manager ID]],MANAGERS!A:A,MANAGERS!B:B),"Not Found")</f>
        <v>Manager_9</v>
      </c>
    </row>
    <row r="1172" spans="1:37" x14ac:dyDescent="0.2">
      <c r="A1172" t="s">
        <v>4461</v>
      </c>
      <c r="B1172" t="s">
        <v>60</v>
      </c>
      <c r="C1172" t="s">
        <v>21</v>
      </c>
      <c r="D1172" t="s">
        <v>33</v>
      </c>
      <c r="E1172" t="s">
        <v>65</v>
      </c>
      <c r="F1172" s="1">
        <v>45825</v>
      </c>
      <c r="G1172" s="1">
        <v>34430</v>
      </c>
      <c r="H1172">
        <v>98572</v>
      </c>
      <c r="I1172">
        <v>18013</v>
      </c>
      <c r="J1172">
        <v>98</v>
      </c>
      <c r="K1172">
        <v>49</v>
      </c>
      <c r="L1172" t="s">
        <v>34</v>
      </c>
      <c r="M1172">
        <v>113</v>
      </c>
      <c r="N1172">
        <f>Table1[[#This Row],[Basic Salary]]+Table1[[#This Row],[Bonus]]</f>
        <v>116585</v>
      </c>
      <c r="O1172" s="2">
        <f>Table1[[#This Row],[Bonus]]/Table1[[#This Row],[Basic Salary]]</f>
        <v>0.18273952035060667</v>
      </c>
      <c r="P1172">
        <f ca="1">DATEDIF(Table1[[#This Row],[Date of Birth]],TODAY(),"Y")</f>
        <v>32</v>
      </c>
      <c r="Q1172">
        <f ca="1">DATEDIF(Table1[[#This Row],[Joining Date]],TODAY(),"Y")</f>
        <v>1</v>
      </c>
      <c r="R1172" t="str">
        <f ca="1">IF(YEAR(Table1[[#This Row],[Joining Date]])=YEAR(TODAY()),"Yes","No")</f>
        <v>No</v>
      </c>
      <c r="S1172" t="str">
        <f ca="1">IF(Table1[[#This Row],[Experience]]&gt;5,"Yes","No")</f>
        <v>No</v>
      </c>
      <c r="T1172" t="str">
        <f>TEXT(Table1[[#This Row],[Joining Date]],"mmmm")</f>
        <v>June</v>
      </c>
      <c r="U1172" t="str">
        <f>TEXT(Table1[[#This Row],[Joining Date]],"yyyy")</f>
        <v>2025</v>
      </c>
      <c r="V1172" s="5">
        <f ca="1">TODAY()-Table1[[#This Row],[Joining Date]]</f>
        <v>414</v>
      </c>
      <c r="W1172" t="str">
        <f>LEFT(Table1[[#This Row],[Employee Name]],FIND(" ",Table1[[#This Row],[Employee Name]])-1)</f>
        <v>Gayathri</v>
      </c>
      <c r="X1172" t="str">
        <f>RIGHT(Table1[[#This Row],[Employee Name]],LEN(Table1[[#This Row],[Employee Name]])-FIND(" ",Table1[[#This Row],[Employee Name]]))</f>
        <v>Iyer</v>
      </c>
      <c r="Y1172" t="str">
        <f>Table1[[#This Row],[Department]]&amp;"-"&amp;Table1[[#This Row],[Employee ID]]</f>
        <v>Marketing-E04405</v>
      </c>
      <c r="Z1172" t="str">
        <f>LEFT(Table1[[#This Row],[Department]],3)</f>
        <v>Mar</v>
      </c>
      <c r="AA1172" t="str">
        <f>_xlfn.XLOOKUP(Table1[[#This Row],[Manager ID]],MANAGERS!A:A,MANAGERS!B:B)</f>
        <v>Manager_13</v>
      </c>
      <c r="AB1172" t="str" cm="1">
        <f t="array" ref="AB1172">_xlfn.XLOOKUP(Table1[[#This Row],[Manager ID]],Table2[[#All],[Manager ID]],Table2[[#All],[Department Head]])</f>
        <v>HR</v>
      </c>
      <c r="AC1172" s="2">
        <f>_xlfn.XLOOKUP(Table1[[#This Row],[City]],L:L,O:O)</f>
        <v>0.24030340748661314</v>
      </c>
      <c r="AD1172" t="str" cm="1">
        <f t="array" ref="AD1172">_xlfn.IFS(Table1[[#This Row],[Performance Score]]&gt;=90,"Excellent",Table1[[#This Row],[Performance Score]]&gt;=75,"Good",Table1[[#This Row],[Performance Score]]&gt;=60,"Average",Table1[[#This Row],[Performance Score]]&lt;=60,"Need Improvement")</f>
        <v>Need Improvement</v>
      </c>
      <c r="AE1172" t="str">
        <f>IF(AND(Table1[[#This Row],[Attendance %]]&gt;=80,(Table1[[#This Row],[Performance Score]]&gt;=80)),"Eligible","Not Eligible")</f>
        <v>Not Eligible</v>
      </c>
      <c r="AF1172" t="str">
        <f>IF(Table1[[#This Row],[Performance Score]]&gt;=80,"High Performer","Low Performer")</f>
        <v>Low Performer</v>
      </c>
      <c r="AG1172" t="str" cm="1">
        <f t="array" aca="1" ref="AG1172" ca="1">_xlfn.IFS(Table1[[#This Row],[Experience]]&lt;=3,"Junior",Table1[[#This Row],[Experience]]&lt;=7,"Mid Level",Table1[[#This Row],[Experience]]&gt;=7,"Senior")</f>
        <v>Junior</v>
      </c>
      <c r="AH1172" t="str">
        <f>IF(Table1[[#This Row],[Attendance %]]&gt;75,"OK","Below 75")</f>
        <v>OK</v>
      </c>
      <c r="AI1172" t="b">
        <f>ISBLANK(Table1[[#This Row],[Employee ID]])</f>
        <v>0</v>
      </c>
      <c r="AJ1172" t="b">
        <f>ISNUMBER(Table1[[#This Row],[Total Salary  ]])</f>
        <v>1</v>
      </c>
      <c r="AK1172" t="str">
        <f>IFERROR(_xlfn.XLOOKUP(Table1[[#This Row],[Manager ID]],MANAGERS!A:A,MANAGERS!B:B),"Not Found")</f>
        <v>Manager_13</v>
      </c>
    </row>
    <row r="1173" spans="1:37" x14ac:dyDescent="0.2">
      <c r="A1173" t="s">
        <v>1439</v>
      </c>
      <c r="B1173" t="s">
        <v>75</v>
      </c>
      <c r="C1173" t="s">
        <v>15</v>
      </c>
      <c r="D1173" t="s">
        <v>46</v>
      </c>
      <c r="E1173" t="s">
        <v>65</v>
      </c>
      <c r="F1173" s="1">
        <v>45989</v>
      </c>
      <c r="G1173" s="1">
        <v>36780</v>
      </c>
      <c r="H1173">
        <v>90564</v>
      </c>
      <c r="I1173">
        <v>26016</v>
      </c>
      <c r="J1173">
        <v>67</v>
      </c>
      <c r="K1173">
        <v>91</v>
      </c>
      <c r="L1173" t="s">
        <v>23</v>
      </c>
      <c r="M1173">
        <v>111</v>
      </c>
      <c r="N1173">
        <f>Table1[[#This Row],[Basic Salary]]+Table1[[#This Row],[Bonus]]</f>
        <v>116580</v>
      </c>
      <c r="O1173" s="2">
        <f>Table1[[#This Row],[Bonus]]/Table1[[#This Row],[Basic Salary]]</f>
        <v>0.28726646349542867</v>
      </c>
      <c r="P1173">
        <f ca="1">DATEDIF(Table1[[#This Row],[Date of Birth]],TODAY(),"Y")</f>
        <v>25</v>
      </c>
      <c r="Q1173">
        <f ca="1">DATEDIF(Table1[[#This Row],[Joining Date]],TODAY(),"Y")</f>
        <v>0</v>
      </c>
      <c r="R1173" t="str">
        <f ca="1">IF(YEAR(Table1[[#This Row],[Joining Date]])=YEAR(TODAY()),"Yes","No")</f>
        <v>No</v>
      </c>
      <c r="S1173" t="str">
        <f ca="1">IF(Table1[[#This Row],[Experience]]&gt;5,"Yes","No")</f>
        <v>No</v>
      </c>
      <c r="T1173" t="str">
        <f>TEXT(Table1[[#This Row],[Joining Date]],"mmmm")</f>
        <v>November</v>
      </c>
      <c r="U1173" t="str">
        <f>TEXT(Table1[[#This Row],[Joining Date]],"yyyy")</f>
        <v>2025</v>
      </c>
      <c r="V1173" s="5">
        <f ca="1">TODAY()-Table1[[#This Row],[Joining Date]]</f>
        <v>250</v>
      </c>
      <c r="W1173" t="str">
        <f>LEFT(Table1[[#This Row],[Employee Name]],FIND(" ",Table1[[#This Row],[Employee Name]])-1)</f>
        <v>Ishita</v>
      </c>
      <c r="X1173" t="str">
        <f>RIGHT(Table1[[#This Row],[Employee Name]],LEN(Table1[[#This Row],[Employee Name]])-FIND(" ",Table1[[#This Row],[Employee Name]]))</f>
        <v>Roy</v>
      </c>
      <c r="Y1173" t="str">
        <f>Table1[[#This Row],[Department]]&amp;"-"&amp;Table1[[#This Row],[Employee ID]]</f>
        <v>Support-E01383</v>
      </c>
      <c r="Z1173" t="str">
        <f>LEFT(Table1[[#This Row],[Department]],3)</f>
        <v>Sup</v>
      </c>
      <c r="AA1173" t="str">
        <f>_xlfn.XLOOKUP(Table1[[#This Row],[Manager ID]],MANAGERS!A:A,MANAGERS!B:B)</f>
        <v>Manager_11</v>
      </c>
      <c r="AB1173" t="str" cm="1">
        <f t="array" ref="AB1173">_xlfn.XLOOKUP(Table1[[#This Row],[Manager ID]],Table2[[#All],[Manager ID]],Table2[[#All],[Department Head]])</f>
        <v>Marketing</v>
      </c>
      <c r="AC1173" s="2">
        <f>_xlfn.XLOOKUP(Table1[[#This Row],[City]],L:L,O:O)</f>
        <v>0.23486488519629886</v>
      </c>
      <c r="AD1173" t="str" cm="1">
        <f t="array" ref="AD1173">_xlfn.IFS(Table1[[#This Row],[Performance Score]]&gt;=90,"Excellent",Table1[[#This Row],[Performance Score]]&gt;=75,"Good",Table1[[#This Row],[Performance Score]]&gt;=60,"Average",Table1[[#This Row],[Performance Score]]&lt;=60,"Need Improvement")</f>
        <v>Excellent</v>
      </c>
      <c r="AE1173" t="str">
        <f>IF(AND(Table1[[#This Row],[Attendance %]]&gt;=80,(Table1[[#This Row],[Performance Score]]&gt;=80)),"Eligible","Not Eligible")</f>
        <v>Not Eligible</v>
      </c>
      <c r="AF1173" t="str">
        <f>IF(Table1[[#This Row],[Performance Score]]&gt;=80,"High Performer","Low Performer")</f>
        <v>High Performer</v>
      </c>
      <c r="AG1173" t="str" cm="1">
        <f t="array" aca="1" ref="AG1173" ca="1">_xlfn.IFS(Table1[[#This Row],[Experience]]&lt;=3,"Junior",Table1[[#This Row],[Experience]]&lt;=7,"Mid Level",Table1[[#This Row],[Experience]]&gt;=7,"Senior")</f>
        <v>Junior</v>
      </c>
      <c r="AH1173" t="str">
        <f>IF(Table1[[#This Row],[Attendance %]]&gt;75,"OK","Below 75")</f>
        <v>Below 75</v>
      </c>
      <c r="AI1173" t="b">
        <f>ISBLANK(Table1[[#This Row],[Employee ID]])</f>
        <v>0</v>
      </c>
      <c r="AJ1173" t="b">
        <f>ISNUMBER(Table1[[#This Row],[Total Salary  ]])</f>
        <v>1</v>
      </c>
      <c r="AK1173" t="str">
        <f>IFERROR(_xlfn.XLOOKUP(Table1[[#This Row],[Manager ID]],MANAGERS!A:A,MANAGERS!B:B),"Not Found")</f>
        <v>Manager_11</v>
      </c>
    </row>
    <row r="1174" spans="1:37" x14ac:dyDescent="0.2">
      <c r="A1174" t="s">
        <v>349</v>
      </c>
      <c r="B1174" t="s">
        <v>39</v>
      </c>
      <c r="C1174" t="s">
        <v>15</v>
      </c>
      <c r="D1174" t="s">
        <v>81</v>
      </c>
      <c r="E1174" t="s">
        <v>30</v>
      </c>
      <c r="F1174" s="1">
        <v>45468</v>
      </c>
      <c r="G1174" s="1">
        <v>36722</v>
      </c>
      <c r="H1174">
        <v>105918</v>
      </c>
      <c r="I1174">
        <v>10653</v>
      </c>
      <c r="J1174">
        <v>79</v>
      </c>
      <c r="K1174">
        <v>98</v>
      </c>
      <c r="L1174" t="s">
        <v>23</v>
      </c>
      <c r="M1174">
        <v>119</v>
      </c>
      <c r="N1174">
        <f>Table1[[#This Row],[Basic Salary]]+Table1[[#This Row],[Bonus]]</f>
        <v>116571</v>
      </c>
      <c r="O1174" s="2">
        <f>Table1[[#This Row],[Bonus]]/Table1[[#This Row],[Basic Salary]]</f>
        <v>0.10057780547215771</v>
      </c>
      <c r="P1174">
        <f ca="1">DATEDIF(Table1[[#This Row],[Date of Birth]],TODAY(),"Y")</f>
        <v>26</v>
      </c>
      <c r="Q1174">
        <f ca="1">DATEDIF(Table1[[#This Row],[Joining Date]],TODAY(),"Y")</f>
        <v>2</v>
      </c>
      <c r="R1174" t="str">
        <f ca="1">IF(YEAR(Table1[[#This Row],[Joining Date]])=YEAR(TODAY()),"Yes","No")</f>
        <v>No</v>
      </c>
      <c r="S1174" t="str">
        <f ca="1">IF(Table1[[#This Row],[Experience]]&gt;5,"Yes","No")</f>
        <v>No</v>
      </c>
      <c r="T1174" t="str">
        <f>TEXT(Table1[[#This Row],[Joining Date]],"mmmm")</f>
        <v>June</v>
      </c>
      <c r="U1174" t="str">
        <f>TEXT(Table1[[#This Row],[Joining Date]],"yyyy")</f>
        <v>2024</v>
      </c>
      <c r="V1174" s="5">
        <f ca="1">TODAY()-Table1[[#This Row],[Joining Date]]</f>
        <v>771</v>
      </c>
      <c r="W1174" t="str">
        <f>LEFT(Table1[[#This Row],[Employee Name]],FIND(" ",Table1[[#This Row],[Employee Name]])-1)</f>
        <v>Karan</v>
      </c>
      <c r="X1174" t="str">
        <f>RIGHT(Table1[[#This Row],[Employee Name]],LEN(Table1[[#This Row],[Employee Name]])-FIND(" ",Table1[[#This Row],[Employee Name]]))</f>
        <v>Malhotra</v>
      </c>
      <c r="Y1174" t="str">
        <f>Table1[[#This Row],[Department]]&amp;"-"&amp;Table1[[#This Row],[Employee ID]]</f>
        <v>Sales-E00293</v>
      </c>
      <c r="Z1174" t="str">
        <f>LEFT(Table1[[#This Row],[Department]],3)</f>
        <v>Sal</v>
      </c>
      <c r="AA1174" t="str">
        <f>_xlfn.XLOOKUP(Table1[[#This Row],[Manager ID]],MANAGERS!A:A,MANAGERS!B:B)</f>
        <v>Manager_19</v>
      </c>
      <c r="AB1174" t="str" cm="1">
        <f t="array" ref="AB1174">_xlfn.XLOOKUP(Table1[[#This Row],[Manager ID]],Table2[[#All],[Manager ID]],Table2[[#All],[Department Head]])</f>
        <v>Support</v>
      </c>
      <c r="AC1174" s="2">
        <f>_xlfn.XLOOKUP(Table1[[#This Row],[City]],L:L,O:O)</f>
        <v>0.23486488519629886</v>
      </c>
      <c r="AD1174" t="str" cm="1">
        <f t="array" ref="AD1174">_xlfn.IFS(Table1[[#This Row],[Performance Score]]&gt;=90,"Excellent",Table1[[#This Row],[Performance Score]]&gt;=75,"Good",Table1[[#This Row],[Performance Score]]&gt;=60,"Average",Table1[[#This Row],[Performance Score]]&lt;=60,"Need Improvement")</f>
        <v>Excellent</v>
      </c>
      <c r="AE1174" t="str">
        <f>IF(AND(Table1[[#This Row],[Attendance %]]&gt;=80,(Table1[[#This Row],[Performance Score]]&gt;=80)),"Eligible","Not Eligible")</f>
        <v>Not Eligible</v>
      </c>
      <c r="AF1174" t="str">
        <f>IF(Table1[[#This Row],[Performance Score]]&gt;=80,"High Performer","Low Performer")</f>
        <v>High Performer</v>
      </c>
      <c r="AG1174" t="str" cm="1">
        <f t="array" aca="1" ref="AG1174" ca="1">_xlfn.IFS(Table1[[#This Row],[Experience]]&lt;=3,"Junior",Table1[[#This Row],[Experience]]&lt;=7,"Mid Level",Table1[[#This Row],[Experience]]&gt;=7,"Senior")</f>
        <v>Junior</v>
      </c>
      <c r="AH1174" t="str">
        <f>IF(Table1[[#This Row],[Attendance %]]&gt;75,"OK","Below 75")</f>
        <v>OK</v>
      </c>
      <c r="AI1174" t="b">
        <f>ISBLANK(Table1[[#This Row],[Employee ID]])</f>
        <v>0</v>
      </c>
      <c r="AJ1174" t="b">
        <f>ISNUMBER(Table1[[#This Row],[Total Salary  ]])</f>
        <v>1</v>
      </c>
      <c r="AK1174" t="str">
        <f>IFERROR(_xlfn.XLOOKUP(Table1[[#This Row],[Manager ID]],MANAGERS!A:A,MANAGERS!B:B),"Not Found")</f>
        <v>Manager_19</v>
      </c>
    </row>
    <row r="1175" spans="1:37" x14ac:dyDescent="0.2">
      <c r="A1175" t="s">
        <v>4284</v>
      </c>
      <c r="B1175" t="s">
        <v>29</v>
      </c>
      <c r="C1175" t="s">
        <v>21</v>
      </c>
      <c r="D1175" t="s">
        <v>16</v>
      </c>
      <c r="E1175" t="s">
        <v>22</v>
      </c>
      <c r="F1175" s="1">
        <v>44061</v>
      </c>
      <c r="G1175" s="1">
        <v>38853</v>
      </c>
      <c r="H1175">
        <v>86594</v>
      </c>
      <c r="I1175">
        <v>29972</v>
      </c>
      <c r="J1175">
        <v>91</v>
      </c>
      <c r="K1175">
        <v>78</v>
      </c>
      <c r="L1175" t="s">
        <v>18</v>
      </c>
      <c r="M1175">
        <v>112</v>
      </c>
      <c r="N1175">
        <f>Table1[[#This Row],[Basic Salary]]+Table1[[#This Row],[Bonus]]</f>
        <v>116566</v>
      </c>
      <c r="O1175" s="2">
        <f>Table1[[#This Row],[Bonus]]/Table1[[#This Row],[Basic Salary]]</f>
        <v>0.34612097835877775</v>
      </c>
      <c r="P1175">
        <f ca="1">DATEDIF(Table1[[#This Row],[Date of Birth]],TODAY(),"Y")</f>
        <v>20</v>
      </c>
      <c r="Q1175">
        <f ca="1">DATEDIF(Table1[[#This Row],[Joining Date]],TODAY(),"Y")</f>
        <v>5</v>
      </c>
      <c r="R1175" t="str">
        <f ca="1">IF(YEAR(Table1[[#This Row],[Joining Date]])=YEAR(TODAY()),"Yes","No")</f>
        <v>No</v>
      </c>
      <c r="S1175" t="str">
        <f ca="1">IF(Table1[[#This Row],[Experience]]&gt;5,"Yes","No")</f>
        <v>No</v>
      </c>
      <c r="T1175" t="str">
        <f>TEXT(Table1[[#This Row],[Joining Date]],"mmmm")</f>
        <v>August</v>
      </c>
      <c r="U1175" t="str">
        <f>TEXT(Table1[[#This Row],[Joining Date]],"yyyy")</f>
        <v>2020</v>
      </c>
      <c r="V1175" s="5">
        <f ca="1">TODAY()-Table1[[#This Row],[Joining Date]]</f>
        <v>2178</v>
      </c>
      <c r="W1175" t="str">
        <f>LEFT(Table1[[#This Row],[Employee Name]],FIND(" ",Table1[[#This Row],[Employee Name]])-1)</f>
        <v>Vikram</v>
      </c>
      <c r="X1175" t="str">
        <f>RIGHT(Table1[[#This Row],[Employee Name]],LEN(Table1[[#This Row],[Employee Name]])-FIND(" ",Table1[[#This Row],[Employee Name]]))</f>
        <v>Singh</v>
      </c>
      <c r="Y1175" t="str">
        <f>Table1[[#This Row],[Department]]&amp;"-"&amp;Table1[[#This Row],[Employee ID]]</f>
        <v>HR-E04228</v>
      </c>
      <c r="Z1175" t="str">
        <f>LEFT(Table1[[#This Row],[Department]],3)</f>
        <v>HR</v>
      </c>
      <c r="AA1175" t="str">
        <f>_xlfn.XLOOKUP(Table1[[#This Row],[Manager ID]],MANAGERS!A:A,MANAGERS!B:B)</f>
        <v>Manager_12</v>
      </c>
      <c r="AB1175" t="str" cm="1">
        <f t="array" ref="AB1175">_xlfn.XLOOKUP(Table1[[#This Row],[Manager ID]],Table2[[#All],[Manager ID]],Table2[[#All],[Department Head]])</f>
        <v>Marketing</v>
      </c>
      <c r="AC1175" s="2">
        <f>_xlfn.XLOOKUP(Table1[[#This Row],[City]],L:L,O:O)</f>
        <v>0.21356479274849693</v>
      </c>
      <c r="AD1175" t="str" cm="1">
        <f t="array" ref="AD1175">_xlfn.IFS(Table1[[#This Row],[Performance Score]]&gt;=90,"Excellent",Table1[[#This Row],[Performance Score]]&gt;=75,"Good",Table1[[#This Row],[Performance Score]]&gt;=60,"Average",Table1[[#This Row],[Performance Score]]&lt;=60,"Need Improvement")</f>
        <v>Good</v>
      </c>
      <c r="AE1175" t="str">
        <f>IF(AND(Table1[[#This Row],[Attendance %]]&gt;=80,(Table1[[#This Row],[Performance Score]]&gt;=80)),"Eligible","Not Eligible")</f>
        <v>Not Eligible</v>
      </c>
      <c r="AF1175" t="str">
        <f>IF(Table1[[#This Row],[Performance Score]]&gt;=80,"High Performer","Low Performer")</f>
        <v>Low Performer</v>
      </c>
      <c r="AG1175" t="str" cm="1">
        <f t="array" aca="1" ref="AG1175" ca="1">_xlfn.IFS(Table1[[#This Row],[Experience]]&lt;=3,"Junior",Table1[[#This Row],[Experience]]&lt;=7,"Mid Level",Table1[[#This Row],[Experience]]&gt;=7,"Senior")</f>
        <v>Mid Level</v>
      </c>
      <c r="AH1175" t="str">
        <f>IF(Table1[[#This Row],[Attendance %]]&gt;75,"OK","Below 75")</f>
        <v>OK</v>
      </c>
      <c r="AI1175" t="b">
        <f>ISBLANK(Table1[[#This Row],[Employee ID]])</f>
        <v>0</v>
      </c>
      <c r="AJ1175" t="b">
        <f>ISNUMBER(Table1[[#This Row],[Total Salary  ]])</f>
        <v>1</v>
      </c>
      <c r="AK1175" t="str">
        <f>IFERROR(_xlfn.XLOOKUP(Table1[[#This Row],[Manager ID]],MANAGERS!A:A,MANAGERS!B:B),"Not Found")</f>
        <v>Manager_12</v>
      </c>
    </row>
    <row r="1176" spans="1:37" x14ac:dyDescent="0.2">
      <c r="A1176" t="s">
        <v>2395</v>
      </c>
      <c r="B1176" t="s">
        <v>85</v>
      </c>
      <c r="C1176" t="s">
        <v>15</v>
      </c>
      <c r="D1176" t="s">
        <v>33</v>
      </c>
      <c r="E1176" t="s">
        <v>65</v>
      </c>
      <c r="F1176" s="1">
        <v>42595</v>
      </c>
      <c r="G1176" s="1">
        <v>33760</v>
      </c>
      <c r="H1176">
        <v>96301</v>
      </c>
      <c r="I1176">
        <v>20257</v>
      </c>
      <c r="J1176">
        <v>61</v>
      </c>
      <c r="K1176">
        <v>77</v>
      </c>
      <c r="L1176" t="s">
        <v>18</v>
      </c>
      <c r="M1176">
        <v>118</v>
      </c>
      <c r="N1176">
        <f>Table1[[#This Row],[Basic Salary]]+Table1[[#This Row],[Bonus]]</f>
        <v>116558</v>
      </c>
      <c r="O1176" s="2">
        <f>Table1[[#This Row],[Bonus]]/Table1[[#This Row],[Basic Salary]]</f>
        <v>0.21035087901475583</v>
      </c>
      <c r="P1176">
        <f ca="1">DATEDIF(Table1[[#This Row],[Date of Birth]],TODAY(),"Y")</f>
        <v>34</v>
      </c>
      <c r="Q1176">
        <f ca="1">DATEDIF(Table1[[#This Row],[Joining Date]],TODAY(),"Y")</f>
        <v>9</v>
      </c>
      <c r="R1176" t="str">
        <f ca="1">IF(YEAR(Table1[[#This Row],[Joining Date]])=YEAR(TODAY()),"Yes","No")</f>
        <v>No</v>
      </c>
      <c r="S1176" t="str">
        <f ca="1">IF(Table1[[#This Row],[Experience]]&gt;5,"Yes","No")</f>
        <v>Yes</v>
      </c>
      <c r="T1176" t="str">
        <f>TEXT(Table1[[#This Row],[Joining Date]],"mmmm")</f>
        <v>August</v>
      </c>
      <c r="U1176" t="str">
        <f>TEXT(Table1[[#This Row],[Joining Date]],"yyyy")</f>
        <v>2016</v>
      </c>
      <c r="V1176" s="5">
        <f ca="1">TODAY()-Table1[[#This Row],[Joining Date]]</f>
        <v>3644</v>
      </c>
      <c r="W1176" t="str">
        <f>LEFT(Table1[[#This Row],[Employee Name]],FIND(" ",Table1[[#This Row],[Employee Name]])-1)</f>
        <v>Pooja</v>
      </c>
      <c r="X1176" t="str">
        <f>RIGHT(Table1[[#This Row],[Employee Name]],LEN(Table1[[#This Row],[Employee Name]])-FIND(" ",Table1[[#This Row],[Employee Name]]))</f>
        <v>Das</v>
      </c>
      <c r="Y1176" t="str">
        <f>Table1[[#This Row],[Department]]&amp;"-"&amp;Table1[[#This Row],[Employee ID]]</f>
        <v>Marketing-E02339</v>
      </c>
      <c r="Z1176" t="str">
        <f>LEFT(Table1[[#This Row],[Department]],3)</f>
        <v>Mar</v>
      </c>
      <c r="AA1176" t="str">
        <f>_xlfn.XLOOKUP(Table1[[#This Row],[Manager ID]],MANAGERS!A:A,MANAGERS!B:B)</f>
        <v>Manager_18</v>
      </c>
      <c r="AB1176" t="str" cm="1">
        <f t="array" ref="AB1176">_xlfn.XLOOKUP(Table1[[#This Row],[Manager ID]],Table2[[#All],[Manager ID]],Table2[[#All],[Department Head]])</f>
        <v>Support</v>
      </c>
      <c r="AC1176" s="2">
        <f>_xlfn.XLOOKUP(Table1[[#This Row],[City]],L:L,O:O)</f>
        <v>0.21356479274849693</v>
      </c>
      <c r="AD1176" t="str" cm="1">
        <f t="array" ref="AD1176">_xlfn.IFS(Table1[[#This Row],[Performance Score]]&gt;=90,"Excellent",Table1[[#This Row],[Performance Score]]&gt;=75,"Good",Table1[[#This Row],[Performance Score]]&gt;=60,"Average",Table1[[#This Row],[Performance Score]]&lt;=60,"Need Improvement")</f>
        <v>Good</v>
      </c>
      <c r="AE1176" t="str">
        <f>IF(AND(Table1[[#This Row],[Attendance %]]&gt;=80,(Table1[[#This Row],[Performance Score]]&gt;=80)),"Eligible","Not Eligible")</f>
        <v>Not Eligible</v>
      </c>
      <c r="AF1176" t="str">
        <f>IF(Table1[[#This Row],[Performance Score]]&gt;=80,"High Performer","Low Performer")</f>
        <v>Low Performer</v>
      </c>
      <c r="AG1176" t="str" cm="1">
        <f t="array" aca="1" ref="AG1176" ca="1">_xlfn.IFS(Table1[[#This Row],[Experience]]&lt;=3,"Junior",Table1[[#This Row],[Experience]]&lt;=7,"Mid Level",Table1[[#This Row],[Experience]]&gt;=7,"Senior")</f>
        <v>Senior</v>
      </c>
      <c r="AH1176" t="str">
        <f>IF(Table1[[#This Row],[Attendance %]]&gt;75,"OK","Below 75")</f>
        <v>Below 75</v>
      </c>
      <c r="AI1176" t="b">
        <f>ISBLANK(Table1[[#This Row],[Employee ID]])</f>
        <v>0</v>
      </c>
      <c r="AJ1176" t="b">
        <f>ISNUMBER(Table1[[#This Row],[Total Salary  ]])</f>
        <v>1</v>
      </c>
      <c r="AK1176" t="str">
        <f>IFERROR(_xlfn.XLOOKUP(Table1[[#This Row],[Manager ID]],MANAGERS!A:A,MANAGERS!B:B),"Not Found")</f>
        <v>Manager_18</v>
      </c>
    </row>
    <row r="1177" spans="1:37" x14ac:dyDescent="0.2">
      <c r="A1177" t="s">
        <v>2138</v>
      </c>
      <c r="B1177" t="s">
        <v>85</v>
      </c>
      <c r="C1177" t="s">
        <v>15</v>
      </c>
      <c r="D1177" t="s">
        <v>25</v>
      </c>
      <c r="E1177" t="s">
        <v>17</v>
      </c>
      <c r="F1177" s="1">
        <v>43384</v>
      </c>
      <c r="G1177" s="1">
        <v>39303</v>
      </c>
      <c r="H1177">
        <v>105818</v>
      </c>
      <c r="I1177">
        <v>10710</v>
      </c>
      <c r="J1177">
        <v>94</v>
      </c>
      <c r="K1177">
        <v>62</v>
      </c>
      <c r="L1177" t="s">
        <v>31</v>
      </c>
      <c r="M1177">
        <v>108</v>
      </c>
      <c r="N1177">
        <f>Table1[[#This Row],[Basic Salary]]+Table1[[#This Row],[Bonus]]</f>
        <v>116528</v>
      </c>
      <c r="O1177" s="2">
        <f>Table1[[#This Row],[Bonus]]/Table1[[#This Row],[Basic Salary]]</f>
        <v>0.10121151410913078</v>
      </c>
      <c r="P1177">
        <f ca="1">DATEDIF(Table1[[#This Row],[Date of Birth]],TODAY(),"Y")</f>
        <v>18</v>
      </c>
      <c r="Q1177">
        <f ca="1">DATEDIF(Table1[[#This Row],[Joining Date]],TODAY(),"Y")</f>
        <v>7</v>
      </c>
      <c r="R1177" t="str">
        <f ca="1">IF(YEAR(Table1[[#This Row],[Joining Date]])=YEAR(TODAY()),"Yes","No")</f>
        <v>No</v>
      </c>
      <c r="S1177" t="str">
        <f ca="1">IF(Table1[[#This Row],[Experience]]&gt;5,"Yes","No")</f>
        <v>Yes</v>
      </c>
      <c r="T1177" t="str">
        <f>TEXT(Table1[[#This Row],[Joining Date]],"mmmm")</f>
        <v>October</v>
      </c>
      <c r="U1177" t="str">
        <f>TEXT(Table1[[#This Row],[Joining Date]],"yyyy")</f>
        <v>2018</v>
      </c>
      <c r="V1177" s="5">
        <f ca="1">TODAY()-Table1[[#This Row],[Joining Date]]</f>
        <v>2855</v>
      </c>
      <c r="W1177" t="str">
        <f>LEFT(Table1[[#This Row],[Employee Name]],FIND(" ",Table1[[#This Row],[Employee Name]])-1)</f>
        <v>Pooja</v>
      </c>
      <c r="X1177" t="str">
        <f>RIGHT(Table1[[#This Row],[Employee Name]],LEN(Table1[[#This Row],[Employee Name]])-FIND(" ",Table1[[#This Row],[Employee Name]]))</f>
        <v>Das</v>
      </c>
      <c r="Y1177" t="str">
        <f>Table1[[#This Row],[Department]]&amp;"-"&amp;Table1[[#This Row],[Employee ID]]</f>
        <v>Finance-E02082</v>
      </c>
      <c r="Z1177" t="str">
        <f>LEFT(Table1[[#This Row],[Department]],3)</f>
        <v>Fin</v>
      </c>
      <c r="AA1177" t="str">
        <f>_xlfn.XLOOKUP(Table1[[#This Row],[Manager ID]],MANAGERS!A:A,MANAGERS!B:B)</f>
        <v>Manager_8</v>
      </c>
      <c r="AB1177" t="str" cm="1">
        <f t="array" ref="AB1177">_xlfn.XLOOKUP(Table1[[#This Row],[Manager ID]],Table2[[#All],[Manager ID]],Table2[[#All],[Department Head]])</f>
        <v>Sales</v>
      </c>
      <c r="AC1177" s="2">
        <f>_xlfn.XLOOKUP(Table1[[#This Row],[City]],L:L,O:O)</f>
        <v>0.241864189087755</v>
      </c>
      <c r="AD1177" t="str" cm="1">
        <f t="array" ref="AD1177">_xlfn.IFS(Table1[[#This Row],[Performance Score]]&gt;=90,"Excellent",Table1[[#This Row],[Performance Score]]&gt;=75,"Good",Table1[[#This Row],[Performance Score]]&gt;=60,"Average",Table1[[#This Row],[Performance Score]]&lt;=60,"Need Improvement")</f>
        <v>Average</v>
      </c>
      <c r="AE1177" t="str">
        <f>IF(AND(Table1[[#This Row],[Attendance %]]&gt;=80,(Table1[[#This Row],[Performance Score]]&gt;=80)),"Eligible","Not Eligible")</f>
        <v>Not Eligible</v>
      </c>
      <c r="AF1177" t="str">
        <f>IF(Table1[[#This Row],[Performance Score]]&gt;=80,"High Performer","Low Performer")</f>
        <v>Low Performer</v>
      </c>
      <c r="AG1177" t="str" cm="1">
        <f t="array" aca="1" ref="AG1177" ca="1">_xlfn.IFS(Table1[[#This Row],[Experience]]&lt;=3,"Junior",Table1[[#This Row],[Experience]]&lt;=7,"Mid Level",Table1[[#This Row],[Experience]]&gt;=7,"Senior")</f>
        <v>Mid Level</v>
      </c>
      <c r="AH1177" t="str">
        <f>IF(Table1[[#This Row],[Attendance %]]&gt;75,"OK","Below 75")</f>
        <v>OK</v>
      </c>
      <c r="AI1177" t="b">
        <f>ISBLANK(Table1[[#This Row],[Employee ID]])</f>
        <v>0</v>
      </c>
      <c r="AJ1177" t="b">
        <f>ISNUMBER(Table1[[#This Row],[Total Salary  ]])</f>
        <v>1</v>
      </c>
      <c r="AK1177" t="str">
        <f>IFERROR(_xlfn.XLOOKUP(Table1[[#This Row],[Manager ID]],MANAGERS!A:A,MANAGERS!B:B),"Not Found")</f>
        <v>Manager_8</v>
      </c>
    </row>
    <row r="1178" spans="1:37" x14ac:dyDescent="0.2">
      <c r="A1178" t="s">
        <v>4013</v>
      </c>
      <c r="B1178" t="s">
        <v>75</v>
      </c>
      <c r="C1178" t="s">
        <v>21</v>
      </c>
      <c r="D1178" t="s">
        <v>40</v>
      </c>
      <c r="E1178" t="s">
        <v>26</v>
      </c>
      <c r="F1178" s="1">
        <v>44866</v>
      </c>
      <c r="G1178" s="1">
        <v>37467</v>
      </c>
      <c r="H1178">
        <v>93895</v>
      </c>
      <c r="I1178">
        <v>22630</v>
      </c>
      <c r="J1178">
        <v>97</v>
      </c>
      <c r="K1178">
        <v>99</v>
      </c>
      <c r="L1178" t="s">
        <v>37</v>
      </c>
      <c r="M1178">
        <v>105</v>
      </c>
      <c r="N1178">
        <f>Table1[[#This Row],[Basic Salary]]+Table1[[#This Row],[Bonus]]</f>
        <v>116525</v>
      </c>
      <c r="O1178" s="2">
        <f>Table1[[#This Row],[Bonus]]/Table1[[#This Row],[Basic Salary]]</f>
        <v>0.24101389850364768</v>
      </c>
      <c r="P1178">
        <f ca="1">DATEDIF(Table1[[#This Row],[Date of Birth]],TODAY(),"Y")</f>
        <v>24</v>
      </c>
      <c r="Q1178">
        <f ca="1">DATEDIF(Table1[[#This Row],[Joining Date]],TODAY(),"Y")</f>
        <v>3</v>
      </c>
      <c r="R1178" t="str">
        <f ca="1">IF(YEAR(Table1[[#This Row],[Joining Date]])=YEAR(TODAY()),"Yes","No")</f>
        <v>No</v>
      </c>
      <c r="S1178" t="str">
        <f ca="1">IF(Table1[[#This Row],[Experience]]&gt;5,"Yes","No")</f>
        <v>No</v>
      </c>
      <c r="T1178" t="str">
        <f>TEXT(Table1[[#This Row],[Joining Date]],"mmmm")</f>
        <v>November</v>
      </c>
      <c r="U1178" t="str">
        <f>TEXT(Table1[[#This Row],[Joining Date]],"yyyy")</f>
        <v>2022</v>
      </c>
      <c r="V1178" s="5">
        <f ca="1">TODAY()-Table1[[#This Row],[Joining Date]]</f>
        <v>1373</v>
      </c>
      <c r="W1178" t="str">
        <f>LEFT(Table1[[#This Row],[Employee Name]],FIND(" ",Table1[[#This Row],[Employee Name]])-1)</f>
        <v>Ishita</v>
      </c>
      <c r="X1178" t="str">
        <f>RIGHT(Table1[[#This Row],[Employee Name]],LEN(Table1[[#This Row],[Employee Name]])-FIND(" ",Table1[[#This Row],[Employee Name]]))</f>
        <v>Roy</v>
      </c>
      <c r="Y1178" t="str">
        <f>Table1[[#This Row],[Department]]&amp;"-"&amp;Table1[[#This Row],[Employee ID]]</f>
        <v>IT-E03957</v>
      </c>
      <c r="Z1178" t="str">
        <f>LEFT(Table1[[#This Row],[Department]],3)</f>
        <v>IT</v>
      </c>
      <c r="AA1178" t="str">
        <f>_xlfn.XLOOKUP(Table1[[#This Row],[Manager ID]],MANAGERS!A:A,MANAGERS!B:B)</f>
        <v>Manager_5</v>
      </c>
      <c r="AB1178" t="str" cm="1">
        <f t="array" ref="AB1178">_xlfn.XLOOKUP(Table1[[#This Row],[Manager ID]],Table2[[#All],[Manager ID]],Table2[[#All],[Department Head]])</f>
        <v>Sales</v>
      </c>
      <c r="AC1178" s="2">
        <f>_xlfn.XLOOKUP(Table1[[#This Row],[City]],L:L,O:O)</f>
        <v>0.24036902712549932</v>
      </c>
      <c r="AD1178" t="str" cm="1">
        <f t="array" ref="AD1178">_xlfn.IFS(Table1[[#This Row],[Performance Score]]&gt;=90,"Excellent",Table1[[#This Row],[Performance Score]]&gt;=75,"Good",Table1[[#This Row],[Performance Score]]&gt;=60,"Average",Table1[[#This Row],[Performance Score]]&lt;=60,"Need Improvement")</f>
        <v>Excellent</v>
      </c>
      <c r="AE1178" t="str">
        <f>IF(AND(Table1[[#This Row],[Attendance %]]&gt;=80,(Table1[[#This Row],[Performance Score]]&gt;=80)),"Eligible","Not Eligible")</f>
        <v>Eligible</v>
      </c>
      <c r="AF1178" t="str">
        <f>IF(Table1[[#This Row],[Performance Score]]&gt;=80,"High Performer","Low Performer")</f>
        <v>High Performer</v>
      </c>
      <c r="AG1178" t="str" cm="1">
        <f t="array" aca="1" ref="AG1178" ca="1">_xlfn.IFS(Table1[[#This Row],[Experience]]&lt;=3,"Junior",Table1[[#This Row],[Experience]]&lt;=7,"Mid Level",Table1[[#This Row],[Experience]]&gt;=7,"Senior")</f>
        <v>Junior</v>
      </c>
      <c r="AH1178" t="str">
        <f>IF(Table1[[#This Row],[Attendance %]]&gt;75,"OK","Below 75")</f>
        <v>OK</v>
      </c>
      <c r="AI1178" t="b">
        <f>ISBLANK(Table1[[#This Row],[Employee ID]])</f>
        <v>0</v>
      </c>
      <c r="AJ1178" t="b">
        <f>ISNUMBER(Table1[[#This Row],[Total Salary  ]])</f>
        <v>1</v>
      </c>
      <c r="AK1178" t="str">
        <f>IFERROR(_xlfn.XLOOKUP(Table1[[#This Row],[Manager ID]],MANAGERS!A:A,MANAGERS!B:B),"Not Found")</f>
        <v>Manager_5</v>
      </c>
    </row>
    <row r="1179" spans="1:37" x14ac:dyDescent="0.2">
      <c r="A1179" t="s">
        <v>56</v>
      </c>
      <c r="B1179" t="s">
        <v>57</v>
      </c>
      <c r="C1179" t="s">
        <v>15</v>
      </c>
      <c r="D1179" t="s">
        <v>46</v>
      </c>
      <c r="E1179" t="s">
        <v>17</v>
      </c>
      <c r="F1179" s="1">
        <v>43227</v>
      </c>
      <c r="G1179" s="1">
        <v>39689</v>
      </c>
      <c r="H1179">
        <v>91540</v>
      </c>
      <c r="I1179">
        <v>24954</v>
      </c>
      <c r="J1179">
        <v>72</v>
      </c>
      <c r="K1179">
        <v>49</v>
      </c>
      <c r="L1179" t="s">
        <v>31</v>
      </c>
      <c r="M1179">
        <v>106</v>
      </c>
      <c r="N1179">
        <f>Table1[[#This Row],[Basic Salary]]+Table1[[#This Row],[Bonus]]</f>
        <v>116494</v>
      </c>
      <c r="O1179" s="2">
        <f>Table1[[#This Row],[Bonus]]/Table1[[#This Row],[Basic Salary]]</f>
        <v>0.27260214114048503</v>
      </c>
      <c r="P1179">
        <f ca="1">DATEDIF(Table1[[#This Row],[Date of Birth]],TODAY(),"Y")</f>
        <v>17</v>
      </c>
      <c r="Q1179">
        <f ca="1">DATEDIF(Table1[[#This Row],[Joining Date]],TODAY(),"Y")</f>
        <v>8</v>
      </c>
      <c r="R1179" t="str">
        <f ca="1">IF(YEAR(Table1[[#This Row],[Joining Date]])=YEAR(TODAY()),"Yes","No")</f>
        <v>No</v>
      </c>
      <c r="S1179" t="str">
        <f ca="1">IF(Table1[[#This Row],[Experience]]&gt;5,"Yes","No")</f>
        <v>Yes</v>
      </c>
      <c r="T1179" t="str">
        <f>TEXT(Table1[[#This Row],[Joining Date]],"mmmm")</f>
        <v>May</v>
      </c>
      <c r="U1179" t="str">
        <f>TEXT(Table1[[#This Row],[Joining Date]],"yyyy")</f>
        <v>2018</v>
      </c>
      <c r="V1179" s="5">
        <f ca="1">TODAY()-Table1[[#This Row],[Joining Date]]</f>
        <v>3012</v>
      </c>
      <c r="W1179" t="str">
        <f>LEFT(Table1[[#This Row],[Employee Name]],FIND(" ",Table1[[#This Row],[Employee Name]])-1)</f>
        <v>Swathi</v>
      </c>
      <c r="X1179" t="str">
        <f>RIGHT(Table1[[#This Row],[Employee Name]],LEN(Table1[[#This Row],[Employee Name]])-FIND(" ",Table1[[#This Row],[Employee Name]]))</f>
        <v>Ramesh</v>
      </c>
      <c r="Y1179" t="str">
        <f>Table1[[#This Row],[Department]]&amp;"-"&amp;Table1[[#This Row],[Employee ID]]</f>
        <v>Support-E00015</v>
      </c>
      <c r="Z1179" t="str">
        <f>LEFT(Table1[[#This Row],[Department]],3)</f>
        <v>Sup</v>
      </c>
      <c r="AA1179" t="str">
        <f>_xlfn.XLOOKUP(Table1[[#This Row],[Manager ID]],MANAGERS!A:A,MANAGERS!B:B)</f>
        <v>Manager_6</v>
      </c>
      <c r="AB1179" t="str" cm="1">
        <f t="array" ref="AB1179">_xlfn.XLOOKUP(Table1[[#This Row],[Manager ID]],Table2[[#All],[Manager ID]],Table2[[#All],[Department Head]])</f>
        <v>HR</v>
      </c>
      <c r="AC1179" s="2">
        <f>_xlfn.XLOOKUP(Table1[[#This Row],[City]],L:L,O:O)</f>
        <v>0.241864189087755</v>
      </c>
      <c r="AD1179" t="str" cm="1">
        <f t="array" ref="AD1179">_xlfn.IFS(Table1[[#This Row],[Performance Score]]&gt;=90,"Excellent",Table1[[#This Row],[Performance Score]]&gt;=75,"Good",Table1[[#This Row],[Performance Score]]&gt;=60,"Average",Table1[[#This Row],[Performance Score]]&lt;=60,"Need Improvement")</f>
        <v>Need Improvement</v>
      </c>
      <c r="AE1179" t="str">
        <f>IF(AND(Table1[[#This Row],[Attendance %]]&gt;=80,(Table1[[#This Row],[Performance Score]]&gt;=80)),"Eligible","Not Eligible")</f>
        <v>Not Eligible</v>
      </c>
      <c r="AF1179" t="str">
        <f>IF(Table1[[#This Row],[Performance Score]]&gt;=80,"High Performer","Low Performer")</f>
        <v>Low Performer</v>
      </c>
      <c r="AG1179" t="str" cm="1">
        <f t="array" aca="1" ref="AG1179" ca="1">_xlfn.IFS(Table1[[#This Row],[Experience]]&lt;=3,"Junior",Table1[[#This Row],[Experience]]&lt;=7,"Mid Level",Table1[[#This Row],[Experience]]&gt;=7,"Senior")</f>
        <v>Senior</v>
      </c>
      <c r="AH1179" t="str">
        <f>IF(Table1[[#This Row],[Attendance %]]&gt;75,"OK","Below 75")</f>
        <v>Below 75</v>
      </c>
      <c r="AI1179" t="b">
        <f>ISBLANK(Table1[[#This Row],[Employee ID]])</f>
        <v>0</v>
      </c>
      <c r="AJ1179" t="b">
        <f>ISNUMBER(Table1[[#This Row],[Total Salary  ]])</f>
        <v>1</v>
      </c>
      <c r="AK1179" t="str">
        <f>IFERROR(_xlfn.XLOOKUP(Table1[[#This Row],[Manager ID]],MANAGERS!A:A,MANAGERS!B:B),"Not Found")</f>
        <v>Manager_6</v>
      </c>
    </row>
    <row r="1180" spans="1:37" x14ac:dyDescent="0.2">
      <c r="A1180" t="s">
        <v>2008</v>
      </c>
      <c r="B1180" t="s">
        <v>42</v>
      </c>
      <c r="C1180" t="s">
        <v>21</v>
      </c>
      <c r="D1180" t="s">
        <v>40</v>
      </c>
      <c r="E1180" t="s">
        <v>26</v>
      </c>
      <c r="F1180" s="1">
        <v>44886</v>
      </c>
      <c r="G1180" s="1">
        <v>36257</v>
      </c>
      <c r="H1180">
        <v>103139</v>
      </c>
      <c r="I1180">
        <v>13315</v>
      </c>
      <c r="J1180">
        <v>91</v>
      </c>
      <c r="K1180">
        <v>41</v>
      </c>
      <c r="L1180" t="s">
        <v>37</v>
      </c>
      <c r="M1180">
        <v>104</v>
      </c>
      <c r="N1180">
        <f>Table1[[#This Row],[Basic Salary]]+Table1[[#This Row],[Bonus]]</f>
        <v>116454</v>
      </c>
      <c r="O1180" s="2">
        <f>Table1[[#This Row],[Bonus]]/Table1[[#This Row],[Basic Salary]]</f>
        <v>0.1290976255344729</v>
      </c>
      <c r="P1180">
        <f ca="1">DATEDIF(Table1[[#This Row],[Date of Birth]],TODAY(),"Y")</f>
        <v>27</v>
      </c>
      <c r="Q1180">
        <f ca="1">DATEDIF(Table1[[#This Row],[Joining Date]],TODAY(),"Y")</f>
        <v>3</v>
      </c>
      <c r="R1180" t="str">
        <f ca="1">IF(YEAR(Table1[[#This Row],[Joining Date]])=YEAR(TODAY()),"Yes","No")</f>
        <v>No</v>
      </c>
      <c r="S1180" t="str">
        <f ca="1">IF(Table1[[#This Row],[Experience]]&gt;5,"Yes","No")</f>
        <v>No</v>
      </c>
      <c r="T1180" t="str">
        <f>TEXT(Table1[[#This Row],[Joining Date]],"mmmm")</f>
        <v>November</v>
      </c>
      <c r="U1180" t="str">
        <f>TEXT(Table1[[#This Row],[Joining Date]],"yyyy")</f>
        <v>2022</v>
      </c>
      <c r="V1180" s="5">
        <f ca="1">TODAY()-Table1[[#This Row],[Joining Date]]</f>
        <v>1353</v>
      </c>
      <c r="W1180" t="str">
        <f>LEFT(Table1[[#This Row],[Employee Name]],FIND(" ",Table1[[#This Row],[Employee Name]])-1)</f>
        <v>Krishna</v>
      </c>
      <c r="X1180" t="str">
        <f>RIGHT(Table1[[#This Row],[Employee Name]],LEN(Table1[[#This Row],[Employee Name]])-FIND(" ",Table1[[#This Row],[Employee Name]]))</f>
        <v>Chaitanya</v>
      </c>
      <c r="Y1180" t="str">
        <f>Table1[[#This Row],[Department]]&amp;"-"&amp;Table1[[#This Row],[Employee ID]]</f>
        <v>IT-E01952</v>
      </c>
      <c r="Z1180" t="str">
        <f>LEFT(Table1[[#This Row],[Department]],3)</f>
        <v>IT</v>
      </c>
      <c r="AA1180" t="str">
        <f>_xlfn.XLOOKUP(Table1[[#This Row],[Manager ID]],MANAGERS!A:A,MANAGERS!B:B)</f>
        <v>Manager_4</v>
      </c>
      <c r="AB1180" t="str" cm="1">
        <f t="array" ref="AB1180">_xlfn.XLOOKUP(Table1[[#This Row],[Manager ID]],Table2[[#All],[Manager ID]],Table2[[#All],[Department Head]])</f>
        <v>Finance</v>
      </c>
      <c r="AC1180" s="2">
        <f>_xlfn.XLOOKUP(Table1[[#This Row],[City]],L:L,O:O)</f>
        <v>0.24036902712549932</v>
      </c>
      <c r="AD1180" t="str" cm="1">
        <f t="array" ref="AD1180">_xlfn.IFS(Table1[[#This Row],[Performance Score]]&gt;=90,"Excellent",Table1[[#This Row],[Performance Score]]&gt;=75,"Good",Table1[[#This Row],[Performance Score]]&gt;=60,"Average",Table1[[#This Row],[Performance Score]]&lt;=60,"Need Improvement")</f>
        <v>Need Improvement</v>
      </c>
      <c r="AE1180" t="str">
        <f>IF(AND(Table1[[#This Row],[Attendance %]]&gt;=80,(Table1[[#This Row],[Performance Score]]&gt;=80)),"Eligible","Not Eligible")</f>
        <v>Not Eligible</v>
      </c>
      <c r="AF1180" t="str">
        <f>IF(Table1[[#This Row],[Performance Score]]&gt;=80,"High Performer","Low Performer")</f>
        <v>Low Performer</v>
      </c>
      <c r="AG1180" t="str" cm="1">
        <f t="array" aca="1" ref="AG1180" ca="1">_xlfn.IFS(Table1[[#This Row],[Experience]]&lt;=3,"Junior",Table1[[#This Row],[Experience]]&lt;=7,"Mid Level",Table1[[#This Row],[Experience]]&gt;=7,"Senior")</f>
        <v>Junior</v>
      </c>
      <c r="AH1180" t="str">
        <f>IF(Table1[[#This Row],[Attendance %]]&gt;75,"OK","Below 75")</f>
        <v>OK</v>
      </c>
      <c r="AI1180" t="b">
        <f>ISBLANK(Table1[[#This Row],[Employee ID]])</f>
        <v>0</v>
      </c>
      <c r="AJ1180" t="b">
        <f>ISNUMBER(Table1[[#This Row],[Total Salary  ]])</f>
        <v>1</v>
      </c>
      <c r="AK1180" t="str">
        <f>IFERROR(_xlfn.XLOOKUP(Table1[[#This Row],[Manager ID]],MANAGERS!A:A,MANAGERS!B:B),"Not Found")</f>
        <v>Manager_4</v>
      </c>
    </row>
    <row r="1181" spans="1:37" x14ac:dyDescent="0.2">
      <c r="A1181" t="s">
        <v>5038</v>
      </c>
      <c r="B1181" t="s">
        <v>129</v>
      </c>
      <c r="C1181" t="s">
        <v>15</v>
      </c>
      <c r="D1181" t="s">
        <v>40</v>
      </c>
      <c r="E1181" t="s">
        <v>30</v>
      </c>
      <c r="F1181" s="1">
        <v>42435</v>
      </c>
      <c r="G1181" s="1">
        <v>39052</v>
      </c>
      <c r="H1181">
        <v>93459</v>
      </c>
      <c r="I1181">
        <v>22942</v>
      </c>
      <c r="J1181">
        <v>98</v>
      </c>
      <c r="K1181">
        <v>40</v>
      </c>
      <c r="L1181" t="s">
        <v>27</v>
      </c>
      <c r="M1181">
        <v>101</v>
      </c>
      <c r="N1181">
        <f>Table1[[#This Row],[Basic Salary]]+Table1[[#This Row],[Bonus]]</f>
        <v>116401</v>
      </c>
      <c r="O1181" s="2">
        <f>Table1[[#This Row],[Bonus]]/Table1[[#This Row],[Basic Salary]]</f>
        <v>0.24547662611412491</v>
      </c>
      <c r="P1181">
        <f ca="1">DATEDIF(Table1[[#This Row],[Date of Birth]],TODAY(),"Y")</f>
        <v>19</v>
      </c>
      <c r="Q1181">
        <f ca="1">DATEDIF(Table1[[#This Row],[Joining Date]],TODAY(),"Y")</f>
        <v>10</v>
      </c>
      <c r="R1181" t="str">
        <f ca="1">IF(YEAR(Table1[[#This Row],[Joining Date]])=YEAR(TODAY()),"Yes","No")</f>
        <v>No</v>
      </c>
      <c r="S1181" t="str">
        <f ca="1">IF(Table1[[#This Row],[Experience]]&gt;5,"Yes","No")</f>
        <v>Yes</v>
      </c>
      <c r="T1181" t="str">
        <f>TEXT(Table1[[#This Row],[Joining Date]],"mmmm")</f>
        <v>March</v>
      </c>
      <c r="U1181" t="str">
        <f>TEXT(Table1[[#This Row],[Joining Date]],"yyyy")</f>
        <v>2016</v>
      </c>
      <c r="V1181" s="5">
        <f ca="1">TODAY()-Table1[[#This Row],[Joining Date]]</f>
        <v>3804</v>
      </c>
      <c r="W1181" t="str">
        <f>LEFT(Table1[[#This Row],[Employee Name]],FIND(" ",Table1[[#This Row],[Employee Name]])-1)</f>
        <v>Aarav</v>
      </c>
      <c r="X1181" t="str">
        <f>RIGHT(Table1[[#This Row],[Employee Name]],LEN(Table1[[#This Row],[Employee Name]])-FIND(" ",Table1[[#This Row],[Employee Name]]))</f>
        <v>Sharma</v>
      </c>
      <c r="Y1181" t="str">
        <f>Table1[[#This Row],[Department]]&amp;"-"&amp;Table1[[#This Row],[Employee ID]]</f>
        <v>IT-E04982</v>
      </c>
      <c r="Z1181" t="str">
        <f>LEFT(Table1[[#This Row],[Department]],3)</f>
        <v>IT</v>
      </c>
      <c r="AA1181" t="str">
        <f>_xlfn.XLOOKUP(Table1[[#This Row],[Manager ID]],MANAGERS!A:A,MANAGERS!B:B)</f>
        <v>Manager_1</v>
      </c>
      <c r="AB1181" t="str" cm="1">
        <f t="array" ref="AB1181">_xlfn.XLOOKUP(Table1[[#This Row],[Manager ID]],Table2[[#All],[Manager ID]],Table2[[#All],[Department Head]])</f>
        <v>Support</v>
      </c>
      <c r="AC1181" s="2">
        <f>_xlfn.XLOOKUP(Table1[[#This Row],[City]],L:L,O:O)</f>
        <v>0.23674293405114402</v>
      </c>
      <c r="AD1181" t="str" cm="1">
        <f t="array" ref="AD1181">_xlfn.IFS(Table1[[#This Row],[Performance Score]]&gt;=90,"Excellent",Table1[[#This Row],[Performance Score]]&gt;=75,"Good",Table1[[#This Row],[Performance Score]]&gt;=60,"Average",Table1[[#This Row],[Performance Score]]&lt;=60,"Need Improvement")</f>
        <v>Need Improvement</v>
      </c>
      <c r="AE1181" t="str">
        <f>IF(AND(Table1[[#This Row],[Attendance %]]&gt;=80,(Table1[[#This Row],[Performance Score]]&gt;=80)),"Eligible","Not Eligible")</f>
        <v>Not Eligible</v>
      </c>
      <c r="AF1181" t="str">
        <f>IF(Table1[[#This Row],[Performance Score]]&gt;=80,"High Performer","Low Performer")</f>
        <v>Low Performer</v>
      </c>
      <c r="AG1181" t="str" cm="1">
        <f t="array" aca="1" ref="AG1181" ca="1">_xlfn.IFS(Table1[[#This Row],[Experience]]&lt;=3,"Junior",Table1[[#This Row],[Experience]]&lt;=7,"Mid Level",Table1[[#This Row],[Experience]]&gt;=7,"Senior")</f>
        <v>Senior</v>
      </c>
      <c r="AH1181" t="str">
        <f>IF(Table1[[#This Row],[Attendance %]]&gt;75,"OK","Below 75")</f>
        <v>OK</v>
      </c>
      <c r="AI1181" t="b">
        <f>ISBLANK(Table1[[#This Row],[Employee ID]])</f>
        <v>0</v>
      </c>
      <c r="AJ1181" t="b">
        <f>ISNUMBER(Table1[[#This Row],[Total Salary  ]])</f>
        <v>1</v>
      </c>
      <c r="AK1181" t="str">
        <f>IFERROR(_xlfn.XLOOKUP(Table1[[#This Row],[Manager ID]],MANAGERS!A:A,MANAGERS!B:B),"Not Found")</f>
        <v>Manager_1</v>
      </c>
    </row>
    <row r="1182" spans="1:37" x14ac:dyDescent="0.2">
      <c r="A1182" t="s">
        <v>4631</v>
      </c>
      <c r="B1182" t="s">
        <v>85</v>
      </c>
      <c r="C1182" t="s">
        <v>15</v>
      </c>
      <c r="D1182" t="s">
        <v>43</v>
      </c>
      <c r="E1182" t="s">
        <v>30</v>
      </c>
      <c r="F1182" s="1">
        <v>43104</v>
      </c>
      <c r="G1182" s="1">
        <v>39167</v>
      </c>
      <c r="H1182">
        <v>105029</v>
      </c>
      <c r="I1182">
        <v>11353</v>
      </c>
      <c r="J1182">
        <v>64</v>
      </c>
      <c r="K1182">
        <v>52</v>
      </c>
      <c r="L1182" t="s">
        <v>27</v>
      </c>
      <c r="M1182">
        <v>116</v>
      </c>
      <c r="N1182">
        <f>Table1[[#This Row],[Basic Salary]]+Table1[[#This Row],[Bonus]]</f>
        <v>116382</v>
      </c>
      <c r="O1182" s="2">
        <f>Table1[[#This Row],[Bonus]]/Table1[[#This Row],[Basic Salary]]</f>
        <v>0.10809395500290396</v>
      </c>
      <c r="P1182">
        <f ca="1">DATEDIF(Table1[[#This Row],[Date of Birth]],TODAY(),"Y")</f>
        <v>19</v>
      </c>
      <c r="Q1182">
        <f ca="1">DATEDIF(Table1[[#This Row],[Joining Date]],TODAY(),"Y")</f>
        <v>8</v>
      </c>
      <c r="R1182" t="str">
        <f ca="1">IF(YEAR(Table1[[#This Row],[Joining Date]])=YEAR(TODAY()),"Yes","No")</f>
        <v>No</v>
      </c>
      <c r="S1182" t="str">
        <f ca="1">IF(Table1[[#This Row],[Experience]]&gt;5,"Yes","No")</f>
        <v>Yes</v>
      </c>
      <c r="T1182" t="str">
        <f>TEXT(Table1[[#This Row],[Joining Date]],"mmmm")</f>
        <v>January</v>
      </c>
      <c r="U1182" t="str">
        <f>TEXT(Table1[[#This Row],[Joining Date]],"yyyy")</f>
        <v>2018</v>
      </c>
      <c r="V1182" s="5">
        <f ca="1">TODAY()-Table1[[#This Row],[Joining Date]]</f>
        <v>3135</v>
      </c>
      <c r="W1182" t="str">
        <f>LEFT(Table1[[#This Row],[Employee Name]],FIND(" ",Table1[[#This Row],[Employee Name]])-1)</f>
        <v>Pooja</v>
      </c>
      <c r="X1182" t="str">
        <f>RIGHT(Table1[[#This Row],[Employee Name]],LEN(Table1[[#This Row],[Employee Name]])-FIND(" ",Table1[[#This Row],[Employee Name]]))</f>
        <v>Das</v>
      </c>
      <c r="Y1182" t="str">
        <f>Table1[[#This Row],[Department]]&amp;"-"&amp;Table1[[#This Row],[Employee ID]]</f>
        <v>Operations-E04575</v>
      </c>
      <c r="Z1182" t="str">
        <f>LEFT(Table1[[#This Row],[Department]],3)</f>
        <v>Ope</v>
      </c>
      <c r="AA1182" t="str">
        <f>_xlfn.XLOOKUP(Table1[[#This Row],[Manager ID]],MANAGERS!A:A,MANAGERS!B:B)</f>
        <v>Manager_16</v>
      </c>
      <c r="AB1182" t="str" cm="1">
        <f t="array" ref="AB1182">_xlfn.XLOOKUP(Table1[[#This Row],[Manager ID]],Table2[[#All],[Manager ID]],Table2[[#All],[Department Head]])</f>
        <v>Sales</v>
      </c>
      <c r="AC1182" s="2">
        <f>_xlfn.XLOOKUP(Table1[[#This Row],[City]],L:L,O:O)</f>
        <v>0.23674293405114402</v>
      </c>
      <c r="AD1182" t="str" cm="1">
        <f t="array" ref="AD1182">_xlfn.IFS(Table1[[#This Row],[Performance Score]]&gt;=90,"Excellent",Table1[[#This Row],[Performance Score]]&gt;=75,"Good",Table1[[#This Row],[Performance Score]]&gt;=60,"Average",Table1[[#This Row],[Performance Score]]&lt;=60,"Need Improvement")</f>
        <v>Need Improvement</v>
      </c>
      <c r="AE1182" t="str">
        <f>IF(AND(Table1[[#This Row],[Attendance %]]&gt;=80,(Table1[[#This Row],[Performance Score]]&gt;=80)),"Eligible","Not Eligible")</f>
        <v>Not Eligible</v>
      </c>
      <c r="AF1182" t="str">
        <f>IF(Table1[[#This Row],[Performance Score]]&gt;=80,"High Performer","Low Performer")</f>
        <v>Low Performer</v>
      </c>
      <c r="AG1182" t="str" cm="1">
        <f t="array" aca="1" ref="AG1182" ca="1">_xlfn.IFS(Table1[[#This Row],[Experience]]&lt;=3,"Junior",Table1[[#This Row],[Experience]]&lt;=7,"Mid Level",Table1[[#This Row],[Experience]]&gt;=7,"Senior")</f>
        <v>Senior</v>
      </c>
      <c r="AH1182" t="str">
        <f>IF(Table1[[#This Row],[Attendance %]]&gt;75,"OK","Below 75")</f>
        <v>Below 75</v>
      </c>
      <c r="AI1182" t="b">
        <f>ISBLANK(Table1[[#This Row],[Employee ID]])</f>
        <v>0</v>
      </c>
      <c r="AJ1182" t="b">
        <f>ISNUMBER(Table1[[#This Row],[Total Salary  ]])</f>
        <v>1</v>
      </c>
      <c r="AK1182" t="str">
        <f>IFERROR(_xlfn.XLOOKUP(Table1[[#This Row],[Manager ID]],MANAGERS!A:A,MANAGERS!B:B),"Not Found")</f>
        <v>Manager_16</v>
      </c>
    </row>
    <row r="1183" spans="1:37" x14ac:dyDescent="0.2">
      <c r="A1183" t="s">
        <v>1449</v>
      </c>
      <c r="B1183" t="s">
        <v>39</v>
      </c>
      <c r="C1183" t="s">
        <v>21</v>
      </c>
      <c r="D1183" t="s">
        <v>33</v>
      </c>
      <c r="E1183" t="s">
        <v>65</v>
      </c>
      <c r="F1183" s="1">
        <v>42119</v>
      </c>
      <c r="G1183" s="1">
        <v>32688</v>
      </c>
      <c r="H1183">
        <v>101445</v>
      </c>
      <c r="I1183">
        <v>14927</v>
      </c>
      <c r="J1183">
        <v>69</v>
      </c>
      <c r="K1183">
        <v>77</v>
      </c>
      <c r="L1183" t="s">
        <v>53</v>
      </c>
      <c r="M1183">
        <v>109</v>
      </c>
      <c r="N1183">
        <f>Table1[[#This Row],[Basic Salary]]+Table1[[#This Row],[Bonus]]</f>
        <v>116372</v>
      </c>
      <c r="O1183" s="2">
        <f>Table1[[#This Row],[Bonus]]/Table1[[#This Row],[Basic Salary]]</f>
        <v>0.14714377248755484</v>
      </c>
      <c r="P1183">
        <f ca="1">DATEDIF(Table1[[#This Row],[Date of Birth]],TODAY(),"Y")</f>
        <v>37</v>
      </c>
      <c r="Q1183">
        <f ca="1">DATEDIF(Table1[[#This Row],[Joining Date]],TODAY(),"Y")</f>
        <v>11</v>
      </c>
      <c r="R1183" t="str">
        <f ca="1">IF(YEAR(Table1[[#This Row],[Joining Date]])=YEAR(TODAY()),"Yes","No")</f>
        <v>No</v>
      </c>
      <c r="S1183" t="str">
        <f ca="1">IF(Table1[[#This Row],[Experience]]&gt;5,"Yes","No")</f>
        <v>Yes</v>
      </c>
      <c r="T1183" t="str">
        <f>TEXT(Table1[[#This Row],[Joining Date]],"mmmm")</f>
        <v>April</v>
      </c>
      <c r="U1183" t="str">
        <f>TEXT(Table1[[#This Row],[Joining Date]],"yyyy")</f>
        <v>2015</v>
      </c>
      <c r="V1183" s="5">
        <f ca="1">TODAY()-Table1[[#This Row],[Joining Date]]</f>
        <v>4120</v>
      </c>
      <c r="W1183" t="str">
        <f>LEFT(Table1[[#This Row],[Employee Name]],FIND(" ",Table1[[#This Row],[Employee Name]])-1)</f>
        <v>Karan</v>
      </c>
      <c r="X1183" t="str">
        <f>RIGHT(Table1[[#This Row],[Employee Name]],LEN(Table1[[#This Row],[Employee Name]])-FIND(" ",Table1[[#This Row],[Employee Name]]))</f>
        <v>Malhotra</v>
      </c>
      <c r="Y1183" t="str">
        <f>Table1[[#This Row],[Department]]&amp;"-"&amp;Table1[[#This Row],[Employee ID]]</f>
        <v>Marketing-E01393</v>
      </c>
      <c r="Z1183" t="str">
        <f>LEFT(Table1[[#This Row],[Department]],3)</f>
        <v>Mar</v>
      </c>
      <c r="AA1183" t="str">
        <f>_xlfn.XLOOKUP(Table1[[#This Row],[Manager ID]],MANAGERS!A:A,MANAGERS!B:B)</f>
        <v>Manager_9</v>
      </c>
      <c r="AB1183" t="str" cm="1">
        <f t="array" ref="AB1183">_xlfn.XLOOKUP(Table1[[#This Row],[Manager ID]],Table2[[#All],[Manager ID]],Table2[[#All],[Department Head]])</f>
        <v>Sales</v>
      </c>
      <c r="AC1183" s="2">
        <f>_xlfn.XLOOKUP(Table1[[#This Row],[City]],L:L,O:O)</f>
        <v>0.23685887225230964</v>
      </c>
      <c r="AD1183" t="str" cm="1">
        <f t="array" ref="AD1183">_xlfn.IFS(Table1[[#This Row],[Performance Score]]&gt;=90,"Excellent",Table1[[#This Row],[Performance Score]]&gt;=75,"Good",Table1[[#This Row],[Performance Score]]&gt;=60,"Average",Table1[[#This Row],[Performance Score]]&lt;=60,"Need Improvement")</f>
        <v>Good</v>
      </c>
      <c r="AE1183" t="str">
        <f>IF(AND(Table1[[#This Row],[Attendance %]]&gt;=80,(Table1[[#This Row],[Performance Score]]&gt;=80)),"Eligible","Not Eligible")</f>
        <v>Not Eligible</v>
      </c>
      <c r="AF1183" t="str">
        <f>IF(Table1[[#This Row],[Performance Score]]&gt;=80,"High Performer","Low Performer")</f>
        <v>Low Performer</v>
      </c>
      <c r="AG1183" t="str" cm="1">
        <f t="array" aca="1" ref="AG1183" ca="1">_xlfn.IFS(Table1[[#This Row],[Experience]]&lt;=3,"Junior",Table1[[#This Row],[Experience]]&lt;=7,"Mid Level",Table1[[#This Row],[Experience]]&gt;=7,"Senior")</f>
        <v>Senior</v>
      </c>
      <c r="AH1183" t="str">
        <f>IF(Table1[[#This Row],[Attendance %]]&gt;75,"OK","Below 75")</f>
        <v>Below 75</v>
      </c>
      <c r="AI1183" t="b">
        <f>ISBLANK(Table1[[#This Row],[Employee ID]])</f>
        <v>0</v>
      </c>
      <c r="AJ1183" t="b">
        <f>ISNUMBER(Table1[[#This Row],[Total Salary  ]])</f>
        <v>1</v>
      </c>
      <c r="AK1183" t="str">
        <f>IFERROR(_xlfn.XLOOKUP(Table1[[#This Row],[Manager ID]],MANAGERS!A:A,MANAGERS!B:B),"Not Found")</f>
        <v>Manager_9</v>
      </c>
    </row>
    <row r="1184" spans="1:37" x14ac:dyDescent="0.2">
      <c r="A1184" t="s">
        <v>734</v>
      </c>
      <c r="B1184" t="s">
        <v>45</v>
      </c>
      <c r="C1184" t="s">
        <v>15</v>
      </c>
      <c r="D1184" t="s">
        <v>16</v>
      </c>
      <c r="E1184" t="s">
        <v>17</v>
      </c>
      <c r="F1184" s="1">
        <v>42584</v>
      </c>
      <c r="G1184" s="1">
        <v>37231</v>
      </c>
      <c r="H1184">
        <v>110699</v>
      </c>
      <c r="I1184">
        <v>5624</v>
      </c>
      <c r="J1184">
        <v>90</v>
      </c>
      <c r="K1184">
        <v>98</v>
      </c>
      <c r="L1184" t="s">
        <v>23</v>
      </c>
      <c r="M1184">
        <v>102</v>
      </c>
      <c r="N1184">
        <f>Table1[[#This Row],[Basic Salary]]+Table1[[#This Row],[Bonus]]</f>
        <v>116323</v>
      </c>
      <c r="O1184" s="2">
        <f>Table1[[#This Row],[Bonus]]/Table1[[#This Row],[Basic Salary]]</f>
        <v>5.0804433644387033E-2</v>
      </c>
      <c r="P1184">
        <f ca="1">DATEDIF(Table1[[#This Row],[Date of Birth]],TODAY(),"Y")</f>
        <v>24</v>
      </c>
      <c r="Q1184">
        <f ca="1">DATEDIF(Table1[[#This Row],[Joining Date]],TODAY(),"Y")</f>
        <v>10</v>
      </c>
      <c r="R1184" t="str">
        <f ca="1">IF(YEAR(Table1[[#This Row],[Joining Date]])=YEAR(TODAY()),"Yes","No")</f>
        <v>No</v>
      </c>
      <c r="S1184" t="str">
        <f ca="1">IF(Table1[[#This Row],[Experience]]&gt;5,"Yes","No")</f>
        <v>Yes</v>
      </c>
      <c r="T1184" t="str">
        <f>TEXT(Table1[[#This Row],[Joining Date]],"mmmm")</f>
        <v>August</v>
      </c>
      <c r="U1184" t="str">
        <f>TEXT(Table1[[#This Row],[Joining Date]],"yyyy")</f>
        <v>2016</v>
      </c>
      <c r="V1184" s="5">
        <f ca="1">TODAY()-Table1[[#This Row],[Joining Date]]</f>
        <v>3655</v>
      </c>
      <c r="W1184" t="str">
        <f>LEFT(Table1[[#This Row],[Employee Name]],FIND(" ",Table1[[#This Row],[Employee Name]])-1)</f>
        <v>Ananya</v>
      </c>
      <c r="X1184" t="str">
        <f>RIGHT(Table1[[#This Row],[Employee Name]],LEN(Table1[[#This Row],[Employee Name]])-FIND(" ",Table1[[#This Row],[Employee Name]]))</f>
        <v>Rao</v>
      </c>
      <c r="Y1184" t="str">
        <f>Table1[[#This Row],[Department]]&amp;"-"&amp;Table1[[#This Row],[Employee ID]]</f>
        <v>HR-E00678</v>
      </c>
      <c r="Z1184" t="str">
        <f>LEFT(Table1[[#This Row],[Department]],3)</f>
        <v>HR</v>
      </c>
      <c r="AA1184" t="str">
        <f>_xlfn.XLOOKUP(Table1[[#This Row],[Manager ID]],MANAGERS!A:A,MANAGERS!B:B)</f>
        <v>Manager_2</v>
      </c>
      <c r="AB1184" t="str" cm="1">
        <f t="array" ref="AB1184">_xlfn.XLOOKUP(Table1[[#This Row],[Manager ID]],Table2[[#All],[Manager ID]],Table2[[#All],[Department Head]])</f>
        <v>Sales</v>
      </c>
      <c r="AC1184" s="2">
        <f>_xlfn.XLOOKUP(Table1[[#This Row],[City]],L:L,O:O)</f>
        <v>0.23486488519629886</v>
      </c>
      <c r="AD1184" t="str" cm="1">
        <f t="array" ref="AD1184">_xlfn.IFS(Table1[[#This Row],[Performance Score]]&gt;=90,"Excellent",Table1[[#This Row],[Performance Score]]&gt;=75,"Good",Table1[[#This Row],[Performance Score]]&gt;=60,"Average",Table1[[#This Row],[Performance Score]]&lt;=60,"Need Improvement")</f>
        <v>Excellent</v>
      </c>
      <c r="AE1184" t="str">
        <f>IF(AND(Table1[[#This Row],[Attendance %]]&gt;=80,(Table1[[#This Row],[Performance Score]]&gt;=80)),"Eligible","Not Eligible")</f>
        <v>Eligible</v>
      </c>
      <c r="AF1184" t="str">
        <f>IF(Table1[[#This Row],[Performance Score]]&gt;=80,"High Performer","Low Performer")</f>
        <v>High Performer</v>
      </c>
      <c r="AG1184" t="str" cm="1">
        <f t="array" aca="1" ref="AG1184" ca="1">_xlfn.IFS(Table1[[#This Row],[Experience]]&lt;=3,"Junior",Table1[[#This Row],[Experience]]&lt;=7,"Mid Level",Table1[[#This Row],[Experience]]&gt;=7,"Senior")</f>
        <v>Senior</v>
      </c>
      <c r="AH1184" t="str">
        <f>IF(Table1[[#This Row],[Attendance %]]&gt;75,"OK","Below 75")</f>
        <v>OK</v>
      </c>
      <c r="AI1184" t="b">
        <f>ISBLANK(Table1[[#This Row],[Employee ID]])</f>
        <v>0</v>
      </c>
      <c r="AJ1184" t="b">
        <f>ISNUMBER(Table1[[#This Row],[Total Salary  ]])</f>
        <v>1</v>
      </c>
      <c r="AK1184" t="str">
        <f>IFERROR(_xlfn.XLOOKUP(Table1[[#This Row],[Manager ID]],MANAGERS!A:A,MANAGERS!B:B),"Not Found")</f>
        <v>Manager_2</v>
      </c>
    </row>
    <row r="1185" spans="1:37" x14ac:dyDescent="0.2">
      <c r="A1185" t="s">
        <v>465</v>
      </c>
      <c r="B1185" t="s">
        <v>95</v>
      </c>
      <c r="C1185" t="s">
        <v>15</v>
      </c>
      <c r="D1185" t="s">
        <v>43</v>
      </c>
      <c r="E1185" t="s">
        <v>22</v>
      </c>
      <c r="F1185" s="1">
        <v>44716</v>
      </c>
      <c r="G1185" s="1">
        <v>30992</v>
      </c>
      <c r="H1185">
        <v>110664</v>
      </c>
      <c r="I1185">
        <v>5646</v>
      </c>
      <c r="J1185">
        <v>63</v>
      </c>
      <c r="K1185">
        <v>84</v>
      </c>
      <c r="L1185" t="s">
        <v>53</v>
      </c>
      <c r="M1185">
        <v>114</v>
      </c>
      <c r="N1185">
        <f>Table1[[#This Row],[Basic Salary]]+Table1[[#This Row],[Bonus]]</f>
        <v>116310</v>
      </c>
      <c r="O1185" s="2">
        <f>Table1[[#This Row],[Bonus]]/Table1[[#This Row],[Basic Salary]]</f>
        <v>5.1019301669919755E-2</v>
      </c>
      <c r="P1185">
        <f ca="1">DATEDIF(Table1[[#This Row],[Date of Birth]],TODAY(),"Y")</f>
        <v>41</v>
      </c>
      <c r="Q1185">
        <f ca="1">DATEDIF(Table1[[#This Row],[Joining Date]],TODAY(),"Y")</f>
        <v>4</v>
      </c>
      <c r="R1185" t="str">
        <f ca="1">IF(YEAR(Table1[[#This Row],[Joining Date]])=YEAR(TODAY()),"Yes","No")</f>
        <v>No</v>
      </c>
      <c r="S1185" t="str">
        <f ca="1">IF(Table1[[#This Row],[Experience]]&gt;5,"Yes","No")</f>
        <v>No</v>
      </c>
      <c r="T1185" t="str">
        <f>TEXT(Table1[[#This Row],[Joining Date]],"mmmm")</f>
        <v>June</v>
      </c>
      <c r="U1185" t="str">
        <f>TEXT(Table1[[#This Row],[Joining Date]],"yyyy")</f>
        <v>2022</v>
      </c>
      <c r="V1185" s="5">
        <f ca="1">TODAY()-Table1[[#This Row],[Joining Date]]</f>
        <v>1523</v>
      </c>
      <c r="W1185" t="str">
        <f>LEFT(Table1[[#This Row],[Employee Name]],FIND(" ",Table1[[#This Row],[Employee Name]])-1)</f>
        <v>Ajay</v>
      </c>
      <c r="X1185" t="str">
        <f>RIGHT(Table1[[#This Row],[Employee Name]],LEN(Table1[[#This Row],[Employee Name]])-FIND(" ",Table1[[#This Row],[Employee Name]]))</f>
        <v>Singh</v>
      </c>
      <c r="Y1185" t="str">
        <f>Table1[[#This Row],[Department]]&amp;"-"&amp;Table1[[#This Row],[Employee ID]]</f>
        <v>Operations-E00409</v>
      </c>
      <c r="Z1185" t="str">
        <f>LEFT(Table1[[#This Row],[Department]],3)</f>
        <v>Ope</v>
      </c>
      <c r="AA1185" t="str">
        <f>_xlfn.XLOOKUP(Table1[[#This Row],[Manager ID]],MANAGERS!A:A,MANAGERS!B:B)</f>
        <v>Manager_14</v>
      </c>
      <c r="AB1185" t="str" cm="1">
        <f t="array" ref="AB1185">_xlfn.XLOOKUP(Table1[[#This Row],[Manager ID]],Table2[[#All],[Manager ID]],Table2[[#All],[Department Head]])</f>
        <v>Marketing</v>
      </c>
      <c r="AC1185" s="2">
        <f>_xlfn.XLOOKUP(Table1[[#This Row],[City]],L:L,O:O)</f>
        <v>0.23685887225230964</v>
      </c>
      <c r="AD1185" t="str" cm="1">
        <f t="array" ref="AD1185">_xlfn.IFS(Table1[[#This Row],[Performance Score]]&gt;=90,"Excellent",Table1[[#This Row],[Performance Score]]&gt;=75,"Good",Table1[[#This Row],[Performance Score]]&gt;=60,"Average",Table1[[#This Row],[Performance Score]]&lt;=60,"Need Improvement")</f>
        <v>Good</v>
      </c>
      <c r="AE1185" t="str">
        <f>IF(AND(Table1[[#This Row],[Attendance %]]&gt;=80,(Table1[[#This Row],[Performance Score]]&gt;=80)),"Eligible","Not Eligible")</f>
        <v>Not Eligible</v>
      </c>
      <c r="AF1185" t="str">
        <f>IF(Table1[[#This Row],[Performance Score]]&gt;=80,"High Performer","Low Performer")</f>
        <v>High Performer</v>
      </c>
      <c r="AG1185" t="str" cm="1">
        <f t="array" aca="1" ref="AG1185" ca="1">_xlfn.IFS(Table1[[#This Row],[Experience]]&lt;=3,"Junior",Table1[[#This Row],[Experience]]&lt;=7,"Mid Level",Table1[[#This Row],[Experience]]&gt;=7,"Senior")</f>
        <v>Mid Level</v>
      </c>
      <c r="AH1185" t="str">
        <f>IF(Table1[[#This Row],[Attendance %]]&gt;75,"OK","Below 75")</f>
        <v>Below 75</v>
      </c>
      <c r="AI1185" t="b">
        <f>ISBLANK(Table1[[#This Row],[Employee ID]])</f>
        <v>0</v>
      </c>
      <c r="AJ1185" t="b">
        <f>ISNUMBER(Table1[[#This Row],[Total Salary  ]])</f>
        <v>1</v>
      </c>
      <c r="AK1185" t="str">
        <f>IFERROR(_xlfn.XLOOKUP(Table1[[#This Row],[Manager ID]],MANAGERS!A:A,MANAGERS!B:B),"Not Found")</f>
        <v>Manager_14</v>
      </c>
    </row>
    <row r="1186" spans="1:37" x14ac:dyDescent="0.2">
      <c r="A1186" t="s">
        <v>4379</v>
      </c>
      <c r="B1186" t="s">
        <v>85</v>
      </c>
      <c r="C1186" t="s">
        <v>21</v>
      </c>
      <c r="D1186" t="s">
        <v>40</v>
      </c>
      <c r="E1186" t="s">
        <v>22</v>
      </c>
      <c r="F1186" s="1">
        <v>44811</v>
      </c>
      <c r="G1186" s="1">
        <v>40363</v>
      </c>
      <c r="H1186">
        <v>93662</v>
      </c>
      <c r="I1186">
        <v>22637</v>
      </c>
      <c r="J1186">
        <v>71</v>
      </c>
      <c r="K1186">
        <v>53</v>
      </c>
      <c r="L1186" t="s">
        <v>53</v>
      </c>
      <c r="M1186">
        <v>119</v>
      </c>
      <c r="N1186">
        <f>Table1[[#This Row],[Basic Salary]]+Table1[[#This Row],[Bonus]]</f>
        <v>116299</v>
      </c>
      <c r="O1186" s="2">
        <f>Table1[[#This Row],[Bonus]]/Table1[[#This Row],[Basic Salary]]</f>
        <v>0.24168819798851188</v>
      </c>
      <c r="P1186">
        <f ca="1">DATEDIF(Table1[[#This Row],[Date of Birth]],TODAY(),"Y")</f>
        <v>16</v>
      </c>
      <c r="Q1186">
        <f ca="1">DATEDIF(Table1[[#This Row],[Joining Date]],TODAY(),"Y")</f>
        <v>3</v>
      </c>
      <c r="R1186" t="str">
        <f ca="1">IF(YEAR(Table1[[#This Row],[Joining Date]])=YEAR(TODAY()),"Yes","No")</f>
        <v>No</v>
      </c>
      <c r="S1186" t="str">
        <f ca="1">IF(Table1[[#This Row],[Experience]]&gt;5,"Yes","No")</f>
        <v>No</v>
      </c>
      <c r="T1186" t="str">
        <f>TEXT(Table1[[#This Row],[Joining Date]],"mmmm")</f>
        <v>September</v>
      </c>
      <c r="U1186" t="str">
        <f>TEXT(Table1[[#This Row],[Joining Date]],"yyyy")</f>
        <v>2022</v>
      </c>
      <c r="V1186" s="5">
        <f ca="1">TODAY()-Table1[[#This Row],[Joining Date]]</f>
        <v>1428</v>
      </c>
      <c r="W1186" t="str">
        <f>LEFT(Table1[[#This Row],[Employee Name]],FIND(" ",Table1[[#This Row],[Employee Name]])-1)</f>
        <v>Pooja</v>
      </c>
      <c r="X1186" t="str">
        <f>RIGHT(Table1[[#This Row],[Employee Name]],LEN(Table1[[#This Row],[Employee Name]])-FIND(" ",Table1[[#This Row],[Employee Name]]))</f>
        <v>Das</v>
      </c>
      <c r="Y1186" t="str">
        <f>Table1[[#This Row],[Department]]&amp;"-"&amp;Table1[[#This Row],[Employee ID]]</f>
        <v>IT-E04323</v>
      </c>
      <c r="Z1186" t="str">
        <f>LEFT(Table1[[#This Row],[Department]],3)</f>
        <v>IT</v>
      </c>
      <c r="AA1186" t="str">
        <f>_xlfn.XLOOKUP(Table1[[#This Row],[Manager ID]],MANAGERS!A:A,MANAGERS!B:B)</f>
        <v>Manager_19</v>
      </c>
      <c r="AB1186" t="str" cm="1">
        <f t="array" ref="AB1186">_xlfn.XLOOKUP(Table1[[#This Row],[Manager ID]],Table2[[#All],[Manager ID]],Table2[[#All],[Department Head]])</f>
        <v>Support</v>
      </c>
      <c r="AC1186" s="2">
        <f>_xlfn.XLOOKUP(Table1[[#This Row],[City]],L:L,O:O)</f>
        <v>0.23685887225230964</v>
      </c>
      <c r="AD1186" t="str" cm="1">
        <f t="array" ref="AD1186">_xlfn.IFS(Table1[[#This Row],[Performance Score]]&gt;=90,"Excellent",Table1[[#This Row],[Performance Score]]&gt;=75,"Good",Table1[[#This Row],[Performance Score]]&gt;=60,"Average",Table1[[#This Row],[Performance Score]]&lt;=60,"Need Improvement")</f>
        <v>Need Improvement</v>
      </c>
      <c r="AE1186" t="str">
        <f>IF(AND(Table1[[#This Row],[Attendance %]]&gt;=80,(Table1[[#This Row],[Performance Score]]&gt;=80)),"Eligible","Not Eligible")</f>
        <v>Not Eligible</v>
      </c>
      <c r="AF1186" t="str">
        <f>IF(Table1[[#This Row],[Performance Score]]&gt;=80,"High Performer","Low Performer")</f>
        <v>Low Performer</v>
      </c>
      <c r="AG1186" t="str" cm="1">
        <f t="array" aca="1" ref="AG1186" ca="1">_xlfn.IFS(Table1[[#This Row],[Experience]]&lt;=3,"Junior",Table1[[#This Row],[Experience]]&lt;=7,"Mid Level",Table1[[#This Row],[Experience]]&gt;=7,"Senior")</f>
        <v>Junior</v>
      </c>
      <c r="AH1186" t="str">
        <f>IF(Table1[[#This Row],[Attendance %]]&gt;75,"OK","Below 75")</f>
        <v>Below 75</v>
      </c>
      <c r="AI1186" t="b">
        <f>ISBLANK(Table1[[#This Row],[Employee ID]])</f>
        <v>0</v>
      </c>
      <c r="AJ1186" t="b">
        <f>ISNUMBER(Table1[[#This Row],[Total Salary  ]])</f>
        <v>1</v>
      </c>
      <c r="AK1186" t="str">
        <f>IFERROR(_xlfn.XLOOKUP(Table1[[#This Row],[Manager ID]],MANAGERS!A:A,MANAGERS!B:B),"Not Found")</f>
        <v>Manager_19</v>
      </c>
    </row>
    <row r="1187" spans="1:37" x14ac:dyDescent="0.2">
      <c r="A1187" t="s">
        <v>2852</v>
      </c>
      <c r="B1187" t="s">
        <v>57</v>
      </c>
      <c r="C1187" t="s">
        <v>15</v>
      </c>
      <c r="D1187" t="s">
        <v>33</v>
      </c>
      <c r="E1187" t="s">
        <v>30</v>
      </c>
      <c r="F1187" s="1">
        <v>43184</v>
      </c>
      <c r="G1187" s="1">
        <v>36913</v>
      </c>
      <c r="H1187">
        <v>97832</v>
      </c>
      <c r="I1187">
        <v>18434</v>
      </c>
      <c r="J1187">
        <v>89</v>
      </c>
      <c r="K1187">
        <v>58</v>
      </c>
      <c r="L1187" t="s">
        <v>18</v>
      </c>
      <c r="M1187">
        <v>105</v>
      </c>
      <c r="N1187">
        <f>Table1[[#This Row],[Basic Salary]]+Table1[[#This Row],[Bonus]]</f>
        <v>116266</v>
      </c>
      <c r="O1187" s="2">
        <f>Table1[[#This Row],[Bonus]]/Table1[[#This Row],[Basic Salary]]</f>
        <v>0.18842505519666367</v>
      </c>
      <c r="P1187">
        <f ca="1">DATEDIF(Table1[[#This Row],[Date of Birth]],TODAY(),"Y")</f>
        <v>25</v>
      </c>
      <c r="Q1187">
        <f ca="1">DATEDIF(Table1[[#This Row],[Joining Date]],TODAY(),"Y")</f>
        <v>8</v>
      </c>
      <c r="R1187" t="str">
        <f ca="1">IF(YEAR(Table1[[#This Row],[Joining Date]])=YEAR(TODAY()),"Yes","No")</f>
        <v>No</v>
      </c>
      <c r="S1187" t="str">
        <f ca="1">IF(Table1[[#This Row],[Experience]]&gt;5,"Yes","No")</f>
        <v>Yes</v>
      </c>
      <c r="T1187" t="str">
        <f>TEXT(Table1[[#This Row],[Joining Date]],"mmmm")</f>
        <v>March</v>
      </c>
      <c r="U1187" t="str">
        <f>TEXT(Table1[[#This Row],[Joining Date]],"yyyy")</f>
        <v>2018</v>
      </c>
      <c r="V1187" s="5">
        <f ca="1">TODAY()-Table1[[#This Row],[Joining Date]]</f>
        <v>3055</v>
      </c>
      <c r="W1187" t="str">
        <f>LEFT(Table1[[#This Row],[Employee Name]],FIND(" ",Table1[[#This Row],[Employee Name]])-1)</f>
        <v>Swathi</v>
      </c>
      <c r="X1187" t="str">
        <f>RIGHT(Table1[[#This Row],[Employee Name]],LEN(Table1[[#This Row],[Employee Name]])-FIND(" ",Table1[[#This Row],[Employee Name]]))</f>
        <v>Ramesh</v>
      </c>
      <c r="Y1187" t="str">
        <f>Table1[[#This Row],[Department]]&amp;"-"&amp;Table1[[#This Row],[Employee ID]]</f>
        <v>Marketing-E02796</v>
      </c>
      <c r="Z1187" t="str">
        <f>LEFT(Table1[[#This Row],[Department]],3)</f>
        <v>Mar</v>
      </c>
      <c r="AA1187" t="str">
        <f>_xlfn.XLOOKUP(Table1[[#This Row],[Manager ID]],MANAGERS!A:A,MANAGERS!B:B)</f>
        <v>Manager_5</v>
      </c>
      <c r="AB1187" t="str" cm="1">
        <f t="array" ref="AB1187">_xlfn.XLOOKUP(Table1[[#This Row],[Manager ID]],Table2[[#All],[Manager ID]],Table2[[#All],[Department Head]])</f>
        <v>Sales</v>
      </c>
      <c r="AC1187" s="2">
        <f>_xlfn.XLOOKUP(Table1[[#This Row],[City]],L:L,O:O)</f>
        <v>0.21356479274849693</v>
      </c>
      <c r="AD1187" t="str" cm="1">
        <f t="array" ref="AD1187">_xlfn.IFS(Table1[[#This Row],[Performance Score]]&gt;=90,"Excellent",Table1[[#This Row],[Performance Score]]&gt;=75,"Good",Table1[[#This Row],[Performance Score]]&gt;=60,"Average",Table1[[#This Row],[Performance Score]]&lt;=60,"Need Improvement")</f>
        <v>Need Improvement</v>
      </c>
      <c r="AE1187" t="str">
        <f>IF(AND(Table1[[#This Row],[Attendance %]]&gt;=80,(Table1[[#This Row],[Performance Score]]&gt;=80)),"Eligible","Not Eligible")</f>
        <v>Not Eligible</v>
      </c>
      <c r="AF1187" t="str">
        <f>IF(Table1[[#This Row],[Performance Score]]&gt;=80,"High Performer","Low Performer")</f>
        <v>Low Performer</v>
      </c>
      <c r="AG1187" t="str" cm="1">
        <f t="array" aca="1" ref="AG1187" ca="1">_xlfn.IFS(Table1[[#This Row],[Experience]]&lt;=3,"Junior",Table1[[#This Row],[Experience]]&lt;=7,"Mid Level",Table1[[#This Row],[Experience]]&gt;=7,"Senior")</f>
        <v>Senior</v>
      </c>
      <c r="AH1187" t="str">
        <f>IF(Table1[[#This Row],[Attendance %]]&gt;75,"OK","Below 75")</f>
        <v>OK</v>
      </c>
      <c r="AI1187" t="b">
        <f>ISBLANK(Table1[[#This Row],[Employee ID]])</f>
        <v>0</v>
      </c>
      <c r="AJ1187" t="b">
        <f>ISNUMBER(Table1[[#This Row],[Total Salary  ]])</f>
        <v>1</v>
      </c>
      <c r="AK1187" t="str">
        <f>IFERROR(_xlfn.XLOOKUP(Table1[[#This Row],[Manager ID]],MANAGERS!A:A,MANAGERS!B:B),"Not Found")</f>
        <v>Manager_5</v>
      </c>
    </row>
    <row r="1188" spans="1:37" x14ac:dyDescent="0.2">
      <c r="A1188" t="s">
        <v>522</v>
      </c>
      <c r="B1188" t="s">
        <v>42</v>
      </c>
      <c r="C1188" t="s">
        <v>21</v>
      </c>
      <c r="D1188" t="s">
        <v>33</v>
      </c>
      <c r="E1188" t="s">
        <v>51</v>
      </c>
      <c r="F1188" s="1">
        <v>42629</v>
      </c>
      <c r="G1188" s="1">
        <v>38487</v>
      </c>
      <c r="H1188">
        <v>99299</v>
      </c>
      <c r="I1188">
        <v>16943</v>
      </c>
      <c r="J1188">
        <v>80</v>
      </c>
      <c r="K1188">
        <v>67</v>
      </c>
      <c r="L1188" t="s">
        <v>37</v>
      </c>
      <c r="M1188">
        <v>101</v>
      </c>
      <c r="N1188">
        <f>Table1[[#This Row],[Basic Salary]]+Table1[[#This Row],[Bonus]]</f>
        <v>116242</v>
      </c>
      <c r="O1188" s="2">
        <f>Table1[[#This Row],[Bonus]]/Table1[[#This Row],[Basic Salary]]</f>
        <v>0.17062608888307032</v>
      </c>
      <c r="P1188">
        <f ca="1">DATEDIF(Table1[[#This Row],[Date of Birth]],TODAY(),"Y")</f>
        <v>21</v>
      </c>
      <c r="Q1188">
        <f ca="1">DATEDIF(Table1[[#This Row],[Joining Date]],TODAY(),"Y")</f>
        <v>9</v>
      </c>
      <c r="R1188" t="str">
        <f ca="1">IF(YEAR(Table1[[#This Row],[Joining Date]])=YEAR(TODAY()),"Yes","No")</f>
        <v>No</v>
      </c>
      <c r="S1188" t="str">
        <f ca="1">IF(Table1[[#This Row],[Experience]]&gt;5,"Yes","No")</f>
        <v>Yes</v>
      </c>
      <c r="T1188" t="str">
        <f>TEXT(Table1[[#This Row],[Joining Date]],"mmmm")</f>
        <v>September</v>
      </c>
      <c r="U1188" t="str">
        <f>TEXT(Table1[[#This Row],[Joining Date]],"yyyy")</f>
        <v>2016</v>
      </c>
      <c r="V1188" s="5">
        <f ca="1">TODAY()-Table1[[#This Row],[Joining Date]]</f>
        <v>3610</v>
      </c>
      <c r="W1188" t="str">
        <f>LEFT(Table1[[#This Row],[Employee Name]],FIND(" ",Table1[[#This Row],[Employee Name]])-1)</f>
        <v>Krishna</v>
      </c>
      <c r="X1188" t="str">
        <f>RIGHT(Table1[[#This Row],[Employee Name]],LEN(Table1[[#This Row],[Employee Name]])-FIND(" ",Table1[[#This Row],[Employee Name]]))</f>
        <v>Chaitanya</v>
      </c>
      <c r="Y1188" t="str">
        <f>Table1[[#This Row],[Department]]&amp;"-"&amp;Table1[[#This Row],[Employee ID]]</f>
        <v>Marketing-E00466</v>
      </c>
      <c r="Z1188" t="str">
        <f>LEFT(Table1[[#This Row],[Department]],3)</f>
        <v>Mar</v>
      </c>
      <c r="AA1188" t="str">
        <f>_xlfn.XLOOKUP(Table1[[#This Row],[Manager ID]],MANAGERS!A:A,MANAGERS!B:B)</f>
        <v>Manager_1</v>
      </c>
      <c r="AB1188" t="str" cm="1">
        <f t="array" ref="AB1188">_xlfn.XLOOKUP(Table1[[#This Row],[Manager ID]],Table2[[#All],[Manager ID]],Table2[[#All],[Department Head]])</f>
        <v>Support</v>
      </c>
      <c r="AC1188" s="2">
        <f>_xlfn.XLOOKUP(Table1[[#This Row],[City]],L:L,O:O)</f>
        <v>0.24036902712549932</v>
      </c>
      <c r="AD1188" t="str" cm="1">
        <f t="array" ref="AD1188">_xlfn.IFS(Table1[[#This Row],[Performance Score]]&gt;=90,"Excellent",Table1[[#This Row],[Performance Score]]&gt;=75,"Good",Table1[[#This Row],[Performance Score]]&gt;=60,"Average",Table1[[#This Row],[Performance Score]]&lt;=60,"Need Improvement")</f>
        <v>Average</v>
      </c>
      <c r="AE1188" t="str">
        <f>IF(AND(Table1[[#This Row],[Attendance %]]&gt;=80,(Table1[[#This Row],[Performance Score]]&gt;=80)),"Eligible","Not Eligible")</f>
        <v>Not Eligible</v>
      </c>
      <c r="AF1188" t="str">
        <f>IF(Table1[[#This Row],[Performance Score]]&gt;=80,"High Performer","Low Performer")</f>
        <v>Low Performer</v>
      </c>
      <c r="AG1188" t="str" cm="1">
        <f t="array" aca="1" ref="AG1188" ca="1">_xlfn.IFS(Table1[[#This Row],[Experience]]&lt;=3,"Junior",Table1[[#This Row],[Experience]]&lt;=7,"Mid Level",Table1[[#This Row],[Experience]]&gt;=7,"Senior")</f>
        <v>Senior</v>
      </c>
      <c r="AH1188" t="str">
        <f>IF(Table1[[#This Row],[Attendance %]]&gt;75,"OK","Below 75")</f>
        <v>OK</v>
      </c>
      <c r="AI1188" t="b">
        <f>ISBLANK(Table1[[#This Row],[Employee ID]])</f>
        <v>0</v>
      </c>
      <c r="AJ1188" t="b">
        <f>ISNUMBER(Table1[[#This Row],[Total Salary  ]])</f>
        <v>1</v>
      </c>
      <c r="AK1188" t="str">
        <f>IFERROR(_xlfn.XLOOKUP(Table1[[#This Row],[Manager ID]],MANAGERS!A:A,MANAGERS!B:B),"Not Found")</f>
        <v>Manager_1</v>
      </c>
    </row>
    <row r="1189" spans="1:37" x14ac:dyDescent="0.2">
      <c r="A1189" t="s">
        <v>4293</v>
      </c>
      <c r="B1189" t="s">
        <v>42</v>
      </c>
      <c r="C1189" t="s">
        <v>21</v>
      </c>
      <c r="D1189" t="s">
        <v>16</v>
      </c>
      <c r="E1189" t="s">
        <v>26</v>
      </c>
      <c r="F1189" s="1">
        <v>43703</v>
      </c>
      <c r="G1189" s="1">
        <v>38390</v>
      </c>
      <c r="H1189">
        <v>101318</v>
      </c>
      <c r="I1189">
        <v>14880</v>
      </c>
      <c r="J1189">
        <v>62</v>
      </c>
      <c r="K1189">
        <v>76</v>
      </c>
      <c r="L1189" t="s">
        <v>37</v>
      </c>
      <c r="M1189">
        <v>114</v>
      </c>
      <c r="N1189">
        <f>Table1[[#This Row],[Basic Salary]]+Table1[[#This Row],[Bonus]]</f>
        <v>116198</v>
      </c>
      <c r="O1189" s="2">
        <f>Table1[[#This Row],[Bonus]]/Table1[[#This Row],[Basic Salary]]</f>
        <v>0.14686432815491818</v>
      </c>
      <c r="P1189">
        <f ca="1">DATEDIF(Table1[[#This Row],[Date of Birth]],TODAY(),"Y")</f>
        <v>21</v>
      </c>
      <c r="Q1189">
        <f ca="1">DATEDIF(Table1[[#This Row],[Joining Date]],TODAY(),"Y")</f>
        <v>6</v>
      </c>
      <c r="R1189" t="str">
        <f ca="1">IF(YEAR(Table1[[#This Row],[Joining Date]])=YEAR(TODAY()),"Yes","No")</f>
        <v>No</v>
      </c>
      <c r="S1189" t="str">
        <f ca="1">IF(Table1[[#This Row],[Experience]]&gt;5,"Yes","No")</f>
        <v>Yes</v>
      </c>
      <c r="T1189" t="str">
        <f>TEXT(Table1[[#This Row],[Joining Date]],"mmmm")</f>
        <v>August</v>
      </c>
      <c r="U1189" t="str">
        <f>TEXT(Table1[[#This Row],[Joining Date]],"yyyy")</f>
        <v>2019</v>
      </c>
      <c r="V1189" s="5">
        <f ca="1">TODAY()-Table1[[#This Row],[Joining Date]]</f>
        <v>2536</v>
      </c>
      <c r="W1189" t="str">
        <f>LEFT(Table1[[#This Row],[Employee Name]],FIND(" ",Table1[[#This Row],[Employee Name]])-1)</f>
        <v>Krishna</v>
      </c>
      <c r="X1189" t="str">
        <f>RIGHT(Table1[[#This Row],[Employee Name]],LEN(Table1[[#This Row],[Employee Name]])-FIND(" ",Table1[[#This Row],[Employee Name]]))</f>
        <v>Chaitanya</v>
      </c>
      <c r="Y1189" t="str">
        <f>Table1[[#This Row],[Department]]&amp;"-"&amp;Table1[[#This Row],[Employee ID]]</f>
        <v>HR-E04237</v>
      </c>
      <c r="Z1189" t="str">
        <f>LEFT(Table1[[#This Row],[Department]],3)</f>
        <v>HR</v>
      </c>
      <c r="AA1189" t="str">
        <f>_xlfn.XLOOKUP(Table1[[#This Row],[Manager ID]],MANAGERS!A:A,MANAGERS!B:B)</f>
        <v>Manager_14</v>
      </c>
      <c r="AB1189" t="str" cm="1">
        <f t="array" ref="AB1189">_xlfn.XLOOKUP(Table1[[#This Row],[Manager ID]],Table2[[#All],[Manager ID]],Table2[[#All],[Department Head]])</f>
        <v>Marketing</v>
      </c>
      <c r="AC1189" s="2">
        <f>_xlfn.XLOOKUP(Table1[[#This Row],[City]],L:L,O:O)</f>
        <v>0.24036902712549932</v>
      </c>
      <c r="AD1189" t="str" cm="1">
        <f t="array" ref="AD1189">_xlfn.IFS(Table1[[#This Row],[Performance Score]]&gt;=90,"Excellent",Table1[[#This Row],[Performance Score]]&gt;=75,"Good",Table1[[#This Row],[Performance Score]]&gt;=60,"Average",Table1[[#This Row],[Performance Score]]&lt;=60,"Need Improvement")</f>
        <v>Good</v>
      </c>
      <c r="AE1189" t="str">
        <f>IF(AND(Table1[[#This Row],[Attendance %]]&gt;=80,(Table1[[#This Row],[Performance Score]]&gt;=80)),"Eligible","Not Eligible")</f>
        <v>Not Eligible</v>
      </c>
      <c r="AF1189" t="str">
        <f>IF(Table1[[#This Row],[Performance Score]]&gt;=80,"High Performer","Low Performer")</f>
        <v>Low Performer</v>
      </c>
      <c r="AG1189" t="str" cm="1">
        <f t="array" aca="1" ref="AG1189" ca="1">_xlfn.IFS(Table1[[#This Row],[Experience]]&lt;=3,"Junior",Table1[[#This Row],[Experience]]&lt;=7,"Mid Level",Table1[[#This Row],[Experience]]&gt;=7,"Senior")</f>
        <v>Mid Level</v>
      </c>
      <c r="AH1189" t="str">
        <f>IF(Table1[[#This Row],[Attendance %]]&gt;75,"OK","Below 75")</f>
        <v>Below 75</v>
      </c>
      <c r="AI1189" t="b">
        <f>ISBLANK(Table1[[#This Row],[Employee ID]])</f>
        <v>0</v>
      </c>
      <c r="AJ1189" t="b">
        <f>ISNUMBER(Table1[[#This Row],[Total Salary  ]])</f>
        <v>1</v>
      </c>
      <c r="AK1189" t="str">
        <f>IFERROR(_xlfn.XLOOKUP(Table1[[#This Row],[Manager ID]],MANAGERS!A:A,MANAGERS!B:B),"Not Found")</f>
        <v>Manager_14</v>
      </c>
    </row>
    <row r="1190" spans="1:37" x14ac:dyDescent="0.2">
      <c r="A1190" t="s">
        <v>3204</v>
      </c>
      <c r="B1190" t="s">
        <v>42</v>
      </c>
      <c r="C1190" t="s">
        <v>15</v>
      </c>
      <c r="D1190" t="s">
        <v>46</v>
      </c>
      <c r="E1190" t="s">
        <v>17</v>
      </c>
      <c r="F1190" s="1">
        <v>43079</v>
      </c>
      <c r="G1190" s="1">
        <v>40595</v>
      </c>
      <c r="H1190">
        <v>95327</v>
      </c>
      <c r="I1190">
        <v>20851</v>
      </c>
      <c r="J1190">
        <v>68</v>
      </c>
      <c r="K1190">
        <v>51</v>
      </c>
      <c r="L1190" t="s">
        <v>31</v>
      </c>
      <c r="M1190">
        <v>112</v>
      </c>
      <c r="N1190">
        <f>Table1[[#This Row],[Basic Salary]]+Table1[[#This Row],[Bonus]]</f>
        <v>116178</v>
      </c>
      <c r="O1190" s="2">
        <f>Table1[[#This Row],[Bonus]]/Table1[[#This Row],[Basic Salary]]</f>
        <v>0.21873131431808407</v>
      </c>
      <c r="P1190">
        <f ca="1">DATEDIF(Table1[[#This Row],[Date of Birth]],TODAY(),"Y")</f>
        <v>15</v>
      </c>
      <c r="Q1190">
        <f ca="1">DATEDIF(Table1[[#This Row],[Joining Date]],TODAY(),"Y")</f>
        <v>8</v>
      </c>
      <c r="R1190" t="str">
        <f ca="1">IF(YEAR(Table1[[#This Row],[Joining Date]])=YEAR(TODAY()),"Yes","No")</f>
        <v>No</v>
      </c>
      <c r="S1190" t="str">
        <f ca="1">IF(Table1[[#This Row],[Experience]]&gt;5,"Yes","No")</f>
        <v>Yes</v>
      </c>
      <c r="T1190" t="str">
        <f>TEXT(Table1[[#This Row],[Joining Date]],"mmmm")</f>
        <v>December</v>
      </c>
      <c r="U1190" t="str">
        <f>TEXT(Table1[[#This Row],[Joining Date]],"yyyy")</f>
        <v>2017</v>
      </c>
      <c r="V1190" s="5">
        <f ca="1">TODAY()-Table1[[#This Row],[Joining Date]]</f>
        <v>3160</v>
      </c>
      <c r="W1190" t="str">
        <f>LEFT(Table1[[#This Row],[Employee Name]],FIND(" ",Table1[[#This Row],[Employee Name]])-1)</f>
        <v>Krishna</v>
      </c>
      <c r="X1190" t="str">
        <f>RIGHT(Table1[[#This Row],[Employee Name]],LEN(Table1[[#This Row],[Employee Name]])-FIND(" ",Table1[[#This Row],[Employee Name]]))</f>
        <v>Chaitanya</v>
      </c>
      <c r="Y1190" t="str">
        <f>Table1[[#This Row],[Department]]&amp;"-"&amp;Table1[[#This Row],[Employee ID]]</f>
        <v>Support-E03148</v>
      </c>
      <c r="Z1190" t="str">
        <f>LEFT(Table1[[#This Row],[Department]],3)</f>
        <v>Sup</v>
      </c>
      <c r="AA1190" t="str">
        <f>_xlfn.XLOOKUP(Table1[[#This Row],[Manager ID]],MANAGERS!A:A,MANAGERS!B:B)</f>
        <v>Manager_12</v>
      </c>
      <c r="AB1190" t="str" cm="1">
        <f t="array" ref="AB1190">_xlfn.XLOOKUP(Table1[[#This Row],[Manager ID]],Table2[[#All],[Manager ID]],Table2[[#All],[Department Head]])</f>
        <v>Marketing</v>
      </c>
      <c r="AC1190" s="2">
        <f>_xlfn.XLOOKUP(Table1[[#This Row],[City]],L:L,O:O)</f>
        <v>0.241864189087755</v>
      </c>
      <c r="AD1190" t="str" cm="1">
        <f t="array" ref="AD1190">_xlfn.IFS(Table1[[#This Row],[Performance Score]]&gt;=90,"Excellent",Table1[[#This Row],[Performance Score]]&gt;=75,"Good",Table1[[#This Row],[Performance Score]]&gt;=60,"Average",Table1[[#This Row],[Performance Score]]&lt;=60,"Need Improvement")</f>
        <v>Need Improvement</v>
      </c>
      <c r="AE1190" t="str">
        <f>IF(AND(Table1[[#This Row],[Attendance %]]&gt;=80,(Table1[[#This Row],[Performance Score]]&gt;=80)),"Eligible","Not Eligible")</f>
        <v>Not Eligible</v>
      </c>
      <c r="AF1190" t="str">
        <f>IF(Table1[[#This Row],[Performance Score]]&gt;=80,"High Performer","Low Performer")</f>
        <v>Low Performer</v>
      </c>
      <c r="AG1190" t="str" cm="1">
        <f t="array" aca="1" ref="AG1190" ca="1">_xlfn.IFS(Table1[[#This Row],[Experience]]&lt;=3,"Junior",Table1[[#This Row],[Experience]]&lt;=7,"Mid Level",Table1[[#This Row],[Experience]]&gt;=7,"Senior")</f>
        <v>Senior</v>
      </c>
      <c r="AH1190" t="str">
        <f>IF(Table1[[#This Row],[Attendance %]]&gt;75,"OK","Below 75")</f>
        <v>Below 75</v>
      </c>
      <c r="AI1190" t="b">
        <f>ISBLANK(Table1[[#This Row],[Employee ID]])</f>
        <v>0</v>
      </c>
      <c r="AJ1190" t="b">
        <f>ISNUMBER(Table1[[#This Row],[Total Salary  ]])</f>
        <v>1</v>
      </c>
      <c r="AK1190" t="str">
        <f>IFERROR(_xlfn.XLOOKUP(Table1[[#This Row],[Manager ID]],MANAGERS!A:A,MANAGERS!B:B),"Not Found")</f>
        <v>Manager_12</v>
      </c>
    </row>
    <row r="1191" spans="1:37" x14ac:dyDescent="0.2">
      <c r="A1191" t="s">
        <v>1555</v>
      </c>
      <c r="B1191" t="s">
        <v>48</v>
      </c>
      <c r="C1191" t="s">
        <v>21</v>
      </c>
      <c r="D1191" t="s">
        <v>81</v>
      </c>
      <c r="E1191" t="s">
        <v>22</v>
      </c>
      <c r="F1191" s="1">
        <v>45281</v>
      </c>
      <c r="G1191" s="1">
        <v>38528</v>
      </c>
      <c r="H1191">
        <v>98841</v>
      </c>
      <c r="I1191">
        <v>17282</v>
      </c>
      <c r="J1191">
        <v>64</v>
      </c>
      <c r="K1191">
        <v>51</v>
      </c>
      <c r="L1191" t="s">
        <v>37</v>
      </c>
      <c r="M1191">
        <v>120</v>
      </c>
      <c r="N1191">
        <f>Table1[[#This Row],[Basic Salary]]+Table1[[#This Row],[Bonus]]</f>
        <v>116123</v>
      </c>
      <c r="O1191" s="2">
        <f>Table1[[#This Row],[Bonus]]/Table1[[#This Row],[Basic Salary]]</f>
        <v>0.17484647059418662</v>
      </c>
      <c r="P1191">
        <f ca="1">DATEDIF(Table1[[#This Row],[Date of Birth]],TODAY(),"Y")</f>
        <v>21</v>
      </c>
      <c r="Q1191">
        <f ca="1">DATEDIF(Table1[[#This Row],[Joining Date]],TODAY(),"Y")</f>
        <v>2</v>
      </c>
      <c r="R1191" t="str">
        <f ca="1">IF(YEAR(Table1[[#This Row],[Joining Date]])=YEAR(TODAY()),"Yes","No")</f>
        <v>No</v>
      </c>
      <c r="S1191" t="str">
        <f ca="1">IF(Table1[[#This Row],[Experience]]&gt;5,"Yes","No")</f>
        <v>No</v>
      </c>
      <c r="T1191" t="str">
        <f>TEXT(Table1[[#This Row],[Joining Date]],"mmmm")</f>
        <v>December</v>
      </c>
      <c r="U1191" t="str">
        <f>TEXT(Table1[[#This Row],[Joining Date]],"yyyy")</f>
        <v>2023</v>
      </c>
      <c r="V1191" s="5">
        <f ca="1">TODAY()-Table1[[#This Row],[Joining Date]]</f>
        <v>958</v>
      </c>
      <c r="W1191" t="str">
        <f>LEFT(Table1[[#This Row],[Employee Name]],FIND(" ",Table1[[#This Row],[Employee Name]])-1)</f>
        <v>Aditya</v>
      </c>
      <c r="X1191" t="str">
        <f>RIGHT(Table1[[#This Row],[Employee Name]],LEN(Table1[[#This Row],[Employee Name]])-FIND(" ",Table1[[#This Row],[Employee Name]]))</f>
        <v>Kapoor</v>
      </c>
      <c r="Y1191" t="str">
        <f>Table1[[#This Row],[Department]]&amp;"-"&amp;Table1[[#This Row],[Employee ID]]</f>
        <v>Sales-E01499</v>
      </c>
      <c r="Z1191" t="str">
        <f>LEFT(Table1[[#This Row],[Department]],3)</f>
        <v>Sal</v>
      </c>
      <c r="AA1191" t="str">
        <f>_xlfn.XLOOKUP(Table1[[#This Row],[Manager ID]],MANAGERS!A:A,MANAGERS!B:B)</f>
        <v>Manager_20</v>
      </c>
      <c r="AB1191" t="str" cm="1">
        <f t="array" ref="AB1191">_xlfn.XLOOKUP(Table1[[#This Row],[Manager ID]],Table2[[#All],[Manager ID]],Table2[[#All],[Department Head]])</f>
        <v>Operations</v>
      </c>
      <c r="AC1191" s="2">
        <f>_xlfn.XLOOKUP(Table1[[#This Row],[City]],L:L,O:O)</f>
        <v>0.24036902712549932</v>
      </c>
      <c r="AD1191" t="str" cm="1">
        <f t="array" ref="AD1191">_xlfn.IFS(Table1[[#This Row],[Performance Score]]&gt;=90,"Excellent",Table1[[#This Row],[Performance Score]]&gt;=75,"Good",Table1[[#This Row],[Performance Score]]&gt;=60,"Average",Table1[[#This Row],[Performance Score]]&lt;=60,"Need Improvement")</f>
        <v>Need Improvement</v>
      </c>
      <c r="AE1191" t="str">
        <f>IF(AND(Table1[[#This Row],[Attendance %]]&gt;=80,(Table1[[#This Row],[Performance Score]]&gt;=80)),"Eligible","Not Eligible")</f>
        <v>Not Eligible</v>
      </c>
      <c r="AF1191" t="str">
        <f>IF(Table1[[#This Row],[Performance Score]]&gt;=80,"High Performer","Low Performer")</f>
        <v>Low Performer</v>
      </c>
      <c r="AG1191" t="str" cm="1">
        <f t="array" aca="1" ref="AG1191" ca="1">_xlfn.IFS(Table1[[#This Row],[Experience]]&lt;=3,"Junior",Table1[[#This Row],[Experience]]&lt;=7,"Mid Level",Table1[[#This Row],[Experience]]&gt;=7,"Senior")</f>
        <v>Junior</v>
      </c>
      <c r="AH1191" t="str">
        <f>IF(Table1[[#This Row],[Attendance %]]&gt;75,"OK","Below 75")</f>
        <v>Below 75</v>
      </c>
      <c r="AI1191" t="b">
        <f>ISBLANK(Table1[[#This Row],[Employee ID]])</f>
        <v>0</v>
      </c>
      <c r="AJ1191" t="b">
        <f>ISNUMBER(Table1[[#This Row],[Total Salary  ]])</f>
        <v>1</v>
      </c>
      <c r="AK1191" t="str">
        <f>IFERROR(_xlfn.XLOOKUP(Table1[[#This Row],[Manager ID]],MANAGERS!A:A,MANAGERS!B:B),"Not Found")</f>
        <v>Manager_20</v>
      </c>
    </row>
    <row r="1192" spans="1:37" x14ac:dyDescent="0.2">
      <c r="A1192" t="s">
        <v>4752</v>
      </c>
      <c r="B1192" t="s">
        <v>39</v>
      </c>
      <c r="C1192" t="s">
        <v>21</v>
      </c>
      <c r="D1192" t="s">
        <v>81</v>
      </c>
      <c r="E1192" t="s">
        <v>30</v>
      </c>
      <c r="F1192" s="1">
        <v>45122</v>
      </c>
      <c r="G1192" s="1">
        <v>39766</v>
      </c>
      <c r="H1192">
        <v>91201</v>
      </c>
      <c r="I1192">
        <v>24888</v>
      </c>
      <c r="J1192">
        <v>71</v>
      </c>
      <c r="K1192">
        <v>56</v>
      </c>
      <c r="L1192" t="s">
        <v>18</v>
      </c>
      <c r="M1192">
        <v>110</v>
      </c>
      <c r="N1192">
        <f>Table1[[#This Row],[Basic Salary]]+Table1[[#This Row],[Bonus]]</f>
        <v>116089</v>
      </c>
      <c r="O1192" s="2">
        <f>Table1[[#This Row],[Bonus]]/Table1[[#This Row],[Basic Salary]]</f>
        <v>0.27289174460806354</v>
      </c>
      <c r="P1192">
        <f ca="1">DATEDIF(Table1[[#This Row],[Date of Birth]],TODAY(),"Y")</f>
        <v>17</v>
      </c>
      <c r="Q1192">
        <f ca="1">DATEDIF(Table1[[#This Row],[Joining Date]],TODAY(),"Y")</f>
        <v>3</v>
      </c>
      <c r="R1192" t="str">
        <f ca="1">IF(YEAR(Table1[[#This Row],[Joining Date]])=YEAR(TODAY()),"Yes","No")</f>
        <v>No</v>
      </c>
      <c r="S1192" t="str">
        <f ca="1">IF(Table1[[#This Row],[Experience]]&gt;5,"Yes","No")</f>
        <v>No</v>
      </c>
      <c r="T1192" t="str">
        <f>TEXT(Table1[[#This Row],[Joining Date]],"mmmm")</f>
        <v>July</v>
      </c>
      <c r="U1192" t="str">
        <f>TEXT(Table1[[#This Row],[Joining Date]],"yyyy")</f>
        <v>2023</v>
      </c>
      <c r="V1192" s="5">
        <f ca="1">TODAY()-Table1[[#This Row],[Joining Date]]</f>
        <v>1117</v>
      </c>
      <c r="W1192" t="str">
        <f>LEFT(Table1[[#This Row],[Employee Name]],FIND(" ",Table1[[#This Row],[Employee Name]])-1)</f>
        <v>Karan</v>
      </c>
      <c r="X1192" t="str">
        <f>RIGHT(Table1[[#This Row],[Employee Name]],LEN(Table1[[#This Row],[Employee Name]])-FIND(" ",Table1[[#This Row],[Employee Name]]))</f>
        <v>Malhotra</v>
      </c>
      <c r="Y1192" t="str">
        <f>Table1[[#This Row],[Department]]&amp;"-"&amp;Table1[[#This Row],[Employee ID]]</f>
        <v>Sales-E04696</v>
      </c>
      <c r="Z1192" t="str">
        <f>LEFT(Table1[[#This Row],[Department]],3)</f>
        <v>Sal</v>
      </c>
      <c r="AA1192" t="str">
        <f>_xlfn.XLOOKUP(Table1[[#This Row],[Manager ID]],MANAGERS!A:A,MANAGERS!B:B)</f>
        <v>Manager_10</v>
      </c>
      <c r="AB1192" t="str" cm="1">
        <f t="array" ref="AB1192">_xlfn.XLOOKUP(Table1[[#This Row],[Manager ID]],Table2[[#All],[Manager ID]],Table2[[#All],[Department Head]])</f>
        <v>HR</v>
      </c>
      <c r="AC1192" s="2">
        <f>_xlfn.XLOOKUP(Table1[[#This Row],[City]],L:L,O:O)</f>
        <v>0.21356479274849693</v>
      </c>
      <c r="AD1192" t="str" cm="1">
        <f t="array" ref="AD1192">_xlfn.IFS(Table1[[#This Row],[Performance Score]]&gt;=90,"Excellent",Table1[[#This Row],[Performance Score]]&gt;=75,"Good",Table1[[#This Row],[Performance Score]]&gt;=60,"Average",Table1[[#This Row],[Performance Score]]&lt;=60,"Need Improvement")</f>
        <v>Need Improvement</v>
      </c>
      <c r="AE1192" t="str">
        <f>IF(AND(Table1[[#This Row],[Attendance %]]&gt;=80,(Table1[[#This Row],[Performance Score]]&gt;=80)),"Eligible","Not Eligible")</f>
        <v>Not Eligible</v>
      </c>
      <c r="AF1192" t="str">
        <f>IF(Table1[[#This Row],[Performance Score]]&gt;=80,"High Performer","Low Performer")</f>
        <v>Low Performer</v>
      </c>
      <c r="AG1192" t="str" cm="1">
        <f t="array" aca="1" ref="AG1192" ca="1">_xlfn.IFS(Table1[[#This Row],[Experience]]&lt;=3,"Junior",Table1[[#This Row],[Experience]]&lt;=7,"Mid Level",Table1[[#This Row],[Experience]]&gt;=7,"Senior")</f>
        <v>Junior</v>
      </c>
      <c r="AH1192" t="str">
        <f>IF(Table1[[#This Row],[Attendance %]]&gt;75,"OK","Below 75")</f>
        <v>Below 75</v>
      </c>
      <c r="AI1192" t="b">
        <f>ISBLANK(Table1[[#This Row],[Employee ID]])</f>
        <v>0</v>
      </c>
      <c r="AJ1192" t="b">
        <f>ISNUMBER(Table1[[#This Row],[Total Salary  ]])</f>
        <v>1</v>
      </c>
      <c r="AK1192" t="str">
        <f>IFERROR(_xlfn.XLOOKUP(Table1[[#This Row],[Manager ID]],MANAGERS!A:A,MANAGERS!B:B),"Not Found")</f>
        <v>Manager_10</v>
      </c>
    </row>
    <row r="1193" spans="1:37" x14ac:dyDescent="0.2">
      <c r="A1193" t="s">
        <v>2271</v>
      </c>
      <c r="B1193" t="s">
        <v>57</v>
      </c>
      <c r="C1193" t="s">
        <v>15</v>
      </c>
      <c r="D1193" t="s">
        <v>25</v>
      </c>
      <c r="E1193" t="s">
        <v>17</v>
      </c>
      <c r="F1193" s="1">
        <v>43424</v>
      </c>
      <c r="G1193" s="1">
        <v>40499</v>
      </c>
      <c r="H1193">
        <v>97456</v>
      </c>
      <c r="I1193">
        <v>18629</v>
      </c>
      <c r="J1193">
        <v>99</v>
      </c>
      <c r="K1193">
        <v>43</v>
      </c>
      <c r="L1193" t="s">
        <v>18</v>
      </c>
      <c r="M1193">
        <v>103</v>
      </c>
      <c r="N1193">
        <f>Table1[[#This Row],[Basic Salary]]+Table1[[#This Row],[Bonus]]</f>
        <v>116085</v>
      </c>
      <c r="O1193" s="2">
        <f>Table1[[#This Row],[Bonus]]/Table1[[#This Row],[Basic Salary]]</f>
        <v>0.19115293055327531</v>
      </c>
      <c r="P1193">
        <f ca="1">DATEDIF(Table1[[#This Row],[Date of Birth]],TODAY(),"Y")</f>
        <v>15</v>
      </c>
      <c r="Q1193">
        <f ca="1">DATEDIF(Table1[[#This Row],[Joining Date]],TODAY(),"Y")</f>
        <v>7</v>
      </c>
      <c r="R1193" t="str">
        <f ca="1">IF(YEAR(Table1[[#This Row],[Joining Date]])=YEAR(TODAY()),"Yes","No")</f>
        <v>No</v>
      </c>
      <c r="S1193" t="str">
        <f ca="1">IF(Table1[[#This Row],[Experience]]&gt;5,"Yes","No")</f>
        <v>Yes</v>
      </c>
      <c r="T1193" t="str">
        <f>TEXT(Table1[[#This Row],[Joining Date]],"mmmm")</f>
        <v>November</v>
      </c>
      <c r="U1193" t="str">
        <f>TEXT(Table1[[#This Row],[Joining Date]],"yyyy")</f>
        <v>2018</v>
      </c>
      <c r="V1193" s="5">
        <f ca="1">TODAY()-Table1[[#This Row],[Joining Date]]</f>
        <v>2815</v>
      </c>
      <c r="W1193" t="str">
        <f>LEFT(Table1[[#This Row],[Employee Name]],FIND(" ",Table1[[#This Row],[Employee Name]])-1)</f>
        <v>Swathi</v>
      </c>
      <c r="X1193" t="str">
        <f>RIGHT(Table1[[#This Row],[Employee Name]],LEN(Table1[[#This Row],[Employee Name]])-FIND(" ",Table1[[#This Row],[Employee Name]]))</f>
        <v>Ramesh</v>
      </c>
      <c r="Y1193" t="str">
        <f>Table1[[#This Row],[Department]]&amp;"-"&amp;Table1[[#This Row],[Employee ID]]</f>
        <v>Finance-E02215</v>
      </c>
      <c r="Z1193" t="str">
        <f>LEFT(Table1[[#This Row],[Department]],3)</f>
        <v>Fin</v>
      </c>
      <c r="AA1193" t="str">
        <f>_xlfn.XLOOKUP(Table1[[#This Row],[Manager ID]],MANAGERS!A:A,MANAGERS!B:B)</f>
        <v>Manager_3</v>
      </c>
      <c r="AB1193" t="str" cm="1">
        <f t="array" ref="AB1193">_xlfn.XLOOKUP(Table1[[#This Row],[Manager ID]],Table2[[#All],[Manager ID]],Table2[[#All],[Department Head]])</f>
        <v>IT</v>
      </c>
      <c r="AC1193" s="2">
        <f>_xlfn.XLOOKUP(Table1[[#This Row],[City]],L:L,O:O)</f>
        <v>0.21356479274849693</v>
      </c>
      <c r="AD1193" t="str" cm="1">
        <f t="array" ref="AD1193">_xlfn.IFS(Table1[[#This Row],[Performance Score]]&gt;=90,"Excellent",Table1[[#This Row],[Performance Score]]&gt;=75,"Good",Table1[[#This Row],[Performance Score]]&gt;=60,"Average",Table1[[#This Row],[Performance Score]]&lt;=60,"Need Improvement")</f>
        <v>Need Improvement</v>
      </c>
      <c r="AE1193" t="str">
        <f>IF(AND(Table1[[#This Row],[Attendance %]]&gt;=80,(Table1[[#This Row],[Performance Score]]&gt;=80)),"Eligible","Not Eligible")</f>
        <v>Not Eligible</v>
      </c>
      <c r="AF1193" t="str">
        <f>IF(Table1[[#This Row],[Performance Score]]&gt;=80,"High Performer","Low Performer")</f>
        <v>Low Performer</v>
      </c>
      <c r="AG1193" t="str" cm="1">
        <f t="array" aca="1" ref="AG1193" ca="1">_xlfn.IFS(Table1[[#This Row],[Experience]]&lt;=3,"Junior",Table1[[#This Row],[Experience]]&lt;=7,"Mid Level",Table1[[#This Row],[Experience]]&gt;=7,"Senior")</f>
        <v>Mid Level</v>
      </c>
      <c r="AH1193" t="str">
        <f>IF(Table1[[#This Row],[Attendance %]]&gt;75,"OK","Below 75")</f>
        <v>OK</v>
      </c>
      <c r="AI1193" t="b">
        <f>ISBLANK(Table1[[#This Row],[Employee ID]])</f>
        <v>0</v>
      </c>
      <c r="AJ1193" t="b">
        <f>ISNUMBER(Table1[[#This Row],[Total Salary  ]])</f>
        <v>1</v>
      </c>
      <c r="AK1193" t="str">
        <f>IFERROR(_xlfn.XLOOKUP(Table1[[#This Row],[Manager ID]],MANAGERS!A:A,MANAGERS!B:B),"Not Found")</f>
        <v>Manager_3</v>
      </c>
    </row>
    <row r="1194" spans="1:37" x14ac:dyDescent="0.2">
      <c r="A1194" t="s">
        <v>170</v>
      </c>
      <c r="B1194" t="s">
        <v>62</v>
      </c>
      <c r="C1194" t="s">
        <v>15</v>
      </c>
      <c r="D1194" t="s">
        <v>25</v>
      </c>
      <c r="E1194" t="s">
        <v>51</v>
      </c>
      <c r="F1194" s="1">
        <v>45594</v>
      </c>
      <c r="G1194" s="1">
        <v>35215</v>
      </c>
      <c r="H1194">
        <v>94579</v>
      </c>
      <c r="I1194">
        <v>21442</v>
      </c>
      <c r="J1194">
        <v>77</v>
      </c>
      <c r="K1194">
        <v>93</v>
      </c>
      <c r="L1194" t="s">
        <v>37</v>
      </c>
      <c r="M1194">
        <v>109</v>
      </c>
      <c r="N1194">
        <f>Table1[[#This Row],[Basic Salary]]+Table1[[#This Row],[Bonus]]</f>
        <v>116021</v>
      </c>
      <c r="O1194" s="2">
        <f>Table1[[#This Row],[Bonus]]/Table1[[#This Row],[Basic Salary]]</f>
        <v>0.22670994618255638</v>
      </c>
      <c r="P1194">
        <f ca="1">DATEDIF(Table1[[#This Row],[Date of Birth]],TODAY(),"Y")</f>
        <v>30</v>
      </c>
      <c r="Q1194">
        <f ca="1">DATEDIF(Table1[[#This Row],[Joining Date]],TODAY(),"Y")</f>
        <v>1</v>
      </c>
      <c r="R1194" t="str">
        <f ca="1">IF(YEAR(Table1[[#This Row],[Joining Date]])=YEAR(TODAY()),"Yes","No")</f>
        <v>No</v>
      </c>
      <c r="S1194" t="str">
        <f ca="1">IF(Table1[[#This Row],[Experience]]&gt;5,"Yes","No")</f>
        <v>No</v>
      </c>
      <c r="T1194" t="str">
        <f>TEXT(Table1[[#This Row],[Joining Date]],"mmmm")</f>
        <v>October</v>
      </c>
      <c r="U1194" t="str">
        <f>TEXT(Table1[[#This Row],[Joining Date]],"yyyy")</f>
        <v>2024</v>
      </c>
      <c r="V1194" s="5">
        <f ca="1">TODAY()-Table1[[#This Row],[Joining Date]]</f>
        <v>645</v>
      </c>
      <c r="W1194" t="str">
        <f>LEFT(Table1[[#This Row],[Employee Name]],FIND(" ",Table1[[#This Row],[Employee Name]])-1)</f>
        <v>Kavya</v>
      </c>
      <c r="X1194" t="str">
        <f>RIGHT(Table1[[#This Row],[Employee Name]],LEN(Table1[[#This Row],[Employee Name]])-FIND(" ",Table1[[#This Row],[Employee Name]]))</f>
        <v>Nair</v>
      </c>
      <c r="Y1194" t="str">
        <f>Table1[[#This Row],[Department]]&amp;"-"&amp;Table1[[#This Row],[Employee ID]]</f>
        <v>Finance-E00114</v>
      </c>
      <c r="Z1194" t="str">
        <f>LEFT(Table1[[#This Row],[Department]],3)</f>
        <v>Fin</v>
      </c>
      <c r="AA1194" t="str">
        <f>_xlfn.XLOOKUP(Table1[[#This Row],[Manager ID]],MANAGERS!A:A,MANAGERS!B:B)</f>
        <v>Manager_9</v>
      </c>
      <c r="AB1194" t="str" cm="1">
        <f t="array" ref="AB1194">_xlfn.XLOOKUP(Table1[[#This Row],[Manager ID]],Table2[[#All],[Manager ID]],Table2[[#All],[Department Head]])</f>
        <v>Sales</v>
      </c>
      <c r="AC1194" s="2">
        <f>_xlfn.XLOOKUP(Table1[[#This Row],[City]],L:L,O:O)</f>
        <v>0.24036902712549932</v>
      </c>
      <c r="AD1194" t="str" cm="1">
        <f t="array" ref="AD1194">_xlfn.IFS(Table1[[#This Row],[Performance Score]]&gt;=90,"Excellent",Table1[[#This Row],[Performance Score]]&gt;=75,"Good",Table1[[#This Row],[Performance Score]]&gt;=60,"Average",Table1[[#This Row],[Performance Score]]&lt;=60,"Need Improvement")</f>
        <v>Excellent</v>
      </c>
      <c r="AE1194" t="str">
        <f>IF(AND(Table1[[#This Row],[Attendance %]]&gt;=80,(Table1[[#This Row],[Performance Score]]&gt;=80)),"Eligible","Not Eligible")</f>
        <v>Not Eligible</v>
      </c>
      <c r="AF1194" t="str">
        <f>IF(Table1[[#This Row],[Performance Score]]&gt;=80,"High Performer","Low Performer")</f>
        <v>High Performer</v>
      </c>
      <c r="AG1194" t="str" cm="1">
        <f t="array" aca="1" ref="AG1194" ca="1">_xlfn.IFS(Table1[[#This Row],[Experience]]&lt;=3,"Junior",Table1[[#This Row],[Experience]]&lt;=7,"Mid Level",Table1[[#This Row],[Experience]]&gt;=7,"Senior")</f>
        <v>Junior</v>
      </c>
      <c r="AH1194" t="str">
        <f>IF(Table1[[#This Row],[Attendance %]]&gt;75,"OK","Below 75")</f>
        <v>OK</v>
      </c>
      <c r="AI1194" t="b">
        <f>ISBLANK(Table1[[#This Row],[Employee ID]])</f>
        <v>0</v>
      </c>
      <c r="AJ1194" t="b">
        <f>ISNUMBER(Table1[[#This Row],[Total Salary  ]])</f>
        <v>1</v>
      </c>
      <c r="AK1194" t="str">
        <f>IFERROR(_xlfn.XLOOKUP(Table1[[#This Row],[Manager ID]],MANAGERS!A:A,MANAGERS!B:B),"Not Found")</f>
        <v>Manager_9</v>
      </c>
    </row>
    <row r="1195" spans="1:37" x14ac:dyDescent="0.2">
      <c r="A1195" t="s">
        <v>4209</v>
      </c>
      <c r="B1195" t="s">
        <v>75</v>
      </c>
      <c r="C1195" t="s">
        <v>21</v>
      </c>
      <c r="D1195" t="s">
        <v>81</v>
      </c>
      <c r="E1195" t="s">
        <v>30</v>
      </c>
      <c r="F1195" s="1">
        <v>42312</v>
      </c>
      <c r="G1195" s="1">
        <v>37137</v>
      </c>
      <c r="H1195">
        <v>86171</v>
      </c>
      <c r="I1195">
        <v>29850</v>
      </c>
      <c r="J1195">
        <v>62</v>
      </c>
      <c r="K1195">
        <v>48</v>
      </c>
      <c r="L1195" t="s">
        <v>37</v>
      </c>
      <c r="M1195">
        <v>107</v>
      </c>
      <c r="N1195">
        <f>Table1[[#This Row],[Basic Salary]]+Table1[[#This Row],[Bonus]]</f>
        <v>116021</v>
      </c>
      <c r="O1195" s="2">
        <f>Table1[[#This Row],[Bonus]]/Table1[[#This Row],[Basic Salary]]</f>
        <v>0.34640424272667136</v>
      </c>
      <c r="P1195">
        <f ca="1">DATEDIF(Table1[[#This Row],[Date of Birth]],TODAY(),"Y")</f>
        <v>24</v>
      </c>
      <c r="Q1195">
        <f ca="1">DATEDIF(Table1[[#This Row],[Joining Date]],TODAY(),"Y")</f>
        <v>10</v>
      </c>
      <c r="R1195" t="str">
        <f ca="1">IF(YEAR(Table1[[#This Row],[Joining Date]])=YEAR(TODAY()),"Yes","No")</f>
        <v>No</v>
      </c>
      <c r="S1195" t="str">
        <f ca="1">IF(Table1[[#This Row],[Experience]]&gt;5,"Yes","No")</f>
        <v>Yes</v>
      </c>
      <c r="T1195" t="str">
        <f>TEXT(Table1[[#This Row],[Joining Date]],"mmmm")</f>
        <v>November</v>
      </c>
      <c r="U1195" t="str">
        <f>TEXT(Table1[[#This Row],[Joining Date]],"yyyy")</f>
        <v>2015</v>
      </c>
      <c r="V1195" s="5">
        <f ca="1">TODAY()-Table1[[#This Row],[Joining Date]]</f>
        <v>3927</v>
      </c>
      <c r="W1195" t="str">
        <f>LEFT(Table1[[#This Row],[Employee Name]],FIND(" ",Table1[[#This Row],[Employee Name]])-1)</f>
        <v>Ishita</v>
      </c>
      <c r="X1195" t="str">
        <f>RIGHT(Table1[[#This Row],[Employee Name]],LEN(Table1[[#This Row],[Employee Name]])-FIND(" ",Table1[[#This Row],[Employee Name]]))</f>
        <v>Roy</v>
      </c>
      <c r="Y1195" t="str">
        <f>Table1[[#This Row],[Department]]&amp;"-"&amp;Table1[[#This Row],[Employee ID]]</f>
        <v>Sales-E04153</v>
      </c>
      <c r="Z1195" t="str">
        <f>LEFT(Table1[[#This Row],[Department]],3)</f>
        <v>Sal</v>
      </c>
      <c r="AA1195" t="str">
        <f>_xlfn.XLOOKUP(Table1[[#This Row],[Manager ID]],MANAGERS!A:A,MANAGERS!B:B)</f>
        <v>Manager_7</v>
      </c>
      <c r="AB1195" t="str" cm="1">
        <f t="array" ref="AB1195">_xlfn.XLOOKUP(Table1[[#This Row],[Manager ID]],Table2[[#All],[Manager ID]],Table2[[#All],[Department Head]])</f>
        <v>Operations</v>
      </c>
      <c r="AC1195" s="2">
        <f>_xlfn.XLOOKUP(Table1[[#This Row],[City]],L:L,O:O)</f>
        <v>0.24036902712549932</v>
      </c>
      <c r="AD1195" t="str" cm="1">
        <f t="array" ref="AD1195">_xlfn.IFS(Table1[[#This Row],[Performance Score]]&gt;=90,"Excellent",Table1[[#This Row],[Performance Score]]&gt;=75,"Good",Table1[[#This Row],[Performance Score]]&gt;=60,"Average",Table1[[#This Row],[Performance Score]]&lt;=60,"Need Improvement")</f>
        <v>Need Improvement</v>
      </c>
      <c r="AE1195" t="str">
        <f>IF(AND(Table1[[#This Row],[Attendance %]]&gt;=80,(Table1[[#This Row],[Performance Score]]&gt;=80)),"Eligible","Not Eligible")</f>
        <v>Not Eligible</v>
      </c>
      <c r="AF1195" t="str">
        <f>IF(Table1[[#This Row],[Performance Score]]&gt;=80,"High Performer","Low Performer")</f>
        <v>Low Performer</v>
      </c>
      <c r="AG1195" t="str" cm="1">
        <f t="array" aca="1" ref="AG1195" ca="1">_xlfn.IFS(Table1[[#This Row],[Experience]]&lt;=3,"Junior",Table1[[#This Row],[Experience]]&lt;=7,"Mid Level",Table1[[#This Row],[Experience]]&gt;=7,"Senior")</f>
        <v>Senior</v>
      </c>
      <c r="AH1195" t="str">
        <f>IF(Table1[[#This Row],[Attendance %]]&gt;75,"OK","Below 75")</f>
        <v>Below 75</v>
      </c>
      <c r="AI1195" t="b">
        <f>ISBLANK(Table1[[#This Row],[Employee ID]])</f>
        <v>0</v>
      </c>
      <c r="AJ1195" t="b">
        <f>ISNUMBER(Table1[[#This Row],[Total Salary  ]])</f>
        <v>1</v>
      </c>
      <c r="AK1195" t="str">
        <f>IFERROR(_xlfn.XLOOKUP(Table1[[#This Row],[Manager ID]],MANAGERS!A:A,MANAGERS!B:B),"Not Found")</f>
        <v>Manager_7</v>
      </c>
    </row>
    <row r="1196" spans="1:37" x14ac:dyDescent="0.2">
      <c r="A1196" t="s">
        <v>4728</v>
      </c>
      <c r="B1196" t="s">
        <v>60</v>
      </c>
      <c r="C1196" t="s">
        <v>21</v>
      </c>
      <c r="D1196" t="s">
        <v>81</v>
      </c>
      <c r="E1196" t="s">
        <v>17</v>
      </c>
      <c r="F1196" s="1">
        <v>42907</v>
      </c>
      <c r="G1196" s="1">
        <v>29639</v>
      </c>
      <c r="H1196">
        <v>102983</v>
      </c>
      <c r="I1196">
        <v>13024</v>
      </c>
      <c r="J1196">
        <v>91</v>
      </c>
      <c r="K1196">
        <v>53</v>
      </c>
      <c r="L1196" t="s">
        <v>18</v>
      </c>
      <c r="M1196">
        <v>104</v>
      </c>
      <c r="N1196">
        <f>Table1[[#This Row],[Basic Salary]]+Table1[[#This Row],[Bonus]]</f>
        <v>116007</v>
      </c>
      <c r="O1196" s="2">
        <f>Table1[[#This Row],[Bonus]]/Table1[[#This Row],[Basic Salary]]</f>
        <v>0.12646747521435578</v>
      </c>
      <c r="P1196">
        <f ca="1">DATEDIF(Table1[[#This Row],[Date of Birth]],TODAY(),"Y")</f>
        <v>45</v>
      </c>
      <c r="Q1196">
        <f ca="1">DATEDIF(Table1[[#This Row],[Joining Date]],TODAY(),"Y")</f>
        <v>9</v>
      </c>
      <c r="R1196" t="str">
        <f ca="1">IF(YEAR(Table1[[#This Row],[Joining Date]])=YEAR(TODAY()),"Yes","No")</f>
        <v>No</v>
      </c>
      <c r="S1196" t="str">
        <f ca="1">IF(Table1[[#This Row],[Experience]]&gt;5,"Yes","No")</f>
        <v>Yes</v>
      </c>
      <c r="T1196" t="str">
        <f>TEXT(Table1[[#This Row],[Joining Date]],"mmmm")</f>
        <v>June</v>
      </c>
      <c r="U1196" t="str">
        <f>TEXT(Table1[[#This Row],[Joining Date]],"yyyy")</f>
        <v>2017</v>
      </c>
      <c r="V1196" s="5">
        <f ca="1">TODAY()-Table1[[#This Row],[Joining Date]]</f>
        <v>3332</v>
      </c>
      <c r="W1196" t="str">
        <f>LEFT(Table1[[#This Row],[Employee Name]],FIND(" ",Table1[[#This Row],[Employee Name]])-1)</f>
        <v>Gayathri</v>
      </c>
      <c r="X1196" t="str">
        <f>RIGHT(Table1[[#This Row],[Employee Name]],LEN(Table1[[#This Row],[Employee Name]])-FIND(" ",Table1[[#This Row],[Employee Name]]))</f>
        <v>Iyer</v>
      </c>
      <c r="Y1196" t="str">
        <f>Table1[[#This Row],[Department]]&amp;"-"&amp;Table1[[#This Row],[Employee ID]]</f>
        <v>Sales-E04672</v>
      </c>
      <c r="Z1196" t="str">
        <f>LEFT(Table1[[#This Row],[Department]],3)</f>
        <v>Sal</v>
      </c>
      <c r="AA1196" t="str">
        <f>_xlfn.XLOOKUP(Table1[[#This Row],[Manager ID]],MANAGERS!A:A,MANAGERS!B:B)</f>
        <v>Manager_4</v>
      </c>
      <c r="AB1196" t="str" cm="1">
        <f t="array" ref="AB1196">_xlfn.XLOOKUP(Table1[[#This Row],[Manager ID]],Table2[[#All],[Manager ID]],Table2[[#All],[Department Head]])</f>
        <v>Finance</v>
      </c>
      <c r="AC1196" s="2">
        <f>_xlfn.XLOOKUP(Table1[[#This Row],[City]],L:L,O:O)</f>
        <v>0.21356479274849693</v>
      </c>
      <c r="AD1196" t="str" cm="1">
        <f t="array" ref="AD1196">_xlfn.IFS(Table1[[#This Row],[Performance Score]]&gt;=90,"Excellent",Table1[[#This Row],[Performance Score]]&gt;=75,"Good",Table1[[#This Row],[Performance Score]]&gt;=60,"Average",Table1[[#This Row],[Performance Score]]&lt;=60,"Need Improvement")</f>
        <v>Need Improvement</v>
      </c>
      <c r="AE1196" t="str">
        <f>IF(AND(Table1[[#This Row],[Attendance %]]&gt;=80,(Table1[[#This Row],[Performance Score]]&gt;=80)),"Eligible","Not Eligible")</f>
        <v>Not Eligible</v>
      </c>
      <c r="AF1196" t="str">
        <f>IF(Table1[[#This Row],[Performance Score]]&gt;=80,"High Performer","Low Performer")</f>
        <v>Low Performer</v>
      </c>
      <c r="AG1196" t="str" cm="1">
        <f t="array" aca="1" ref="AG1196" ca="1">_xlfn.IFS(Table1[[#This Row],[Experience]]&lt;=3,"Junior",Table1[[#This Row],[Experience]]&lt;=7,"Mid Level",Table1[[#This Row],[Experience]]&gt;=7,"Senior")</f>
        <v>Senior</v>
      </c>
      <c r="AH1196" t="str">
        <f>IF(Table1[[#This Row],[Attendance %]]&gt;75,"OK","Below 75")</f>
        <v>OK</v>
      </c>
      <c r="AI1196" t="b">
        <f>ISBLANK(Table1[[#This Row],[Employee ID]])</f>
        <v>0</v>
      </c>
      <c r="AJ1196" t="b">
        <f>ISNUMBER(Table1[[#This Row],[Total Salary  ]])</f>
        <v>1</v>
      </c>
      <c r="AK1196" t="str">
        <f>IFERROR(_xlfn.XLOOKUP(Table1[[#This Row],[Manager ID]],MANAGERS!A:A,MANAGERS!B:B),"Not Found")</f>
        <v>Manager_4</v>
      </c>
    </row>
    <row r="1197" spans="1:37" x14ac:dyDescent="0.2">
      <c r="A1197" t="s">
        <v>4146</v>
      </c>
      <c r="B1197" t="s">
        <v>75</v>
      </c>
      <c r="C1197" t="s">
        <v>21</v>
      </c>
      <c r="D1197" t="s">
        <v>33</v>
      </c>
      <c r="E1197" t="s">
        <v>26</v>
      </c>
      <c r="F1197" s="1">
        <v>42440</v>
      </c>
      <c r="G1197" s="1">
        <v>30144</v>
      </c>
      <c r="H1197">
        <v>103850</v>
      </c>
      <c r="I1197">
        <v>12153</v>
      </c>
      <c r="J1197">
        <v>72</v>
      </c>
      <c r="K1197">
        <v>74</v>
      </c>
      <c r="L1197" t="s">
        <v>34</v>
      </c>
      <c r="M1197">
        <v>112</v>
      </c>
      <c r="N1197">
        <f>Table1[[#This Row],[Basic Salary]]+Table1[[#This Row],[Bonus]]</f>
        <v>116003</v>
      </c>
      <c r="O1197" s="2">
        <f>Table1[[#This Row],[Bonus]]/Table1[[#This Row],[Basic Salary]]</f>
        <v>0.11702455464612421</v>
      </c>
      <c r="P1197">
        <f ca="1">DATEDIF(Table1[[#This Row],[Date of Birth]],TODAY(),"Y")</f>
        <v>44</v>
      </c>
      <c r="Q1197">
        <f ca="1">DATEDIF(Table1[[#This Row],[Joining Date]],TODAY(),"Y")</f>
        <v>10</v>
      </c>
      <c r="R1197" t="str">
        <f ca="1">IF(YEAR(Table1[[#This Row],[Joining Date]])=YEAR(TODAY()),"Yes","No")</f>
        <v>No</v>
      </c>
      <c r="S1197" t="str">
        <f ca="1">IF(Table1[[#This Row],[Experience]]&gt;5,"Yes","No")</f>
        <v>Yes</v>
      </c>
      <c r="T1197" t="str">
        <f>TEXT(Table1[[#This Row],[Joining Date]],"mmmm")</f>
        <v>March</v>
      </c>
      <c r="U1197" t="str">
        <f>TEXT(Table1[[#This Row],[Joining Date]],"yyyy")</f>
        <v>2016</v>
      </c>
      <c r="V1197" s="5">
        <f ca="1">TODAY()-Table1[[#This Row],[Joining Date]]</f>
        <v>3799</v>
      </c>
      <c r="W1197" t="str">
        <f>LEFT(Table1[[#This Row],[Employee Name]],FIND(" ",Table1[[#This Row],[Employee Name]])-1)</f>
        <v>Ishita</v>
      </c>
      <c r="X1197" t="str">
        <f>RIGHT(Table1[[#This Row],[Employee Name]],LEN(Table1[[#This Row],[Employee Name]])-FIND(" ",Table1[[#This Row],[Employee Name]]))</f>
        <v>Roy</v>
      </c>
      <c r="Y1197" t="str">
        <f>Table1[[#This Row],[Department]]&amp;"-"&amp;Table1[[#This Row],[Employee ID]]</f>
        <v>Marketing-E04090</v>
      </c>
      <c r="Z1197" t="str">
        <f>LEFT(Table1[[#This Row],[Department]],3)</f>
        <v>Mar</v>
      </c>
      <c r="AA1197" t="str">
        <f>_xlfn.XLOOKUP(Table1[[#This Row],[Manager ID]],MANAGERS!A:A,MANAGERS!B:B)</f>
        <v>Manager_12</v>
      </c>
      <c r="AB1197" t="str" cm="1">
        <f t="array" ref="AB1197">_xlfn.XLOOKUP(Table1[[#This Row],[Manager ID]],Table2[[#All],[Manager ID]],Table2[[#All],[Department Head]])</f>
        <v>Marketing</v>
      </c>
      <c r="AC1197" s="2">
        <f>_xlfn.XLOOKUP(Table1[[#This Row],[City]],L:L,O:O)</f>
        <v>0.24030340748661314</v>
      </c>
      <c r="AD1197" t="str" cm="1">
        <f t="array" ref="AD1197">_xlfn.IFS(Table1[[#This Row],[Performance Score]]&gt;=90,"Excellent",Table1[[#This Row],[Performance Score]]&gt;=75,"Good",Table1[[#This Row],[Performance Score]]&gt;=60,"Average",Table1[[#This Row],[Performance Score]]&lt;=60,"Need Improvement")</f>
        <v>Average</v>
      </c>
      <c r="AE1197" t="str">
        <f>IF(AND(Table1[[#This Row],[Attendance %]]&gt;=80,(Table1[[#This Row],[Performance Score]]&gt;=80)),"Eligible","Not Eligible")</f>
        <v>Not Eligible</v>
      </c>
      <c r="AF1197" t="str">
        <f>IF(Table1[[#This Row],[Performance Score]]&gt;=80,"High Performer","Low Performer")</f>
        <v>Low Performer</v>
      </c>
      <c r="AG1197" t="str" cm="1">
        <f t="array" aca="1" ref="AG1197" ca="1">_xlfn.IFS(Table1[[#This Row],[Experience]]&lt;=3,"Junior",Table1[[#This Row],[Experience]]&lt;=7,"Mid Level",Table1[[#This Row],[Experience]]&gt;=7,"Senior")</f>
        <v>Senior</v>
      </c>
      <c r="AH1197" t="str">
        <f>IF(Table1[[#This Row],[Attendance %]]&gt;75,"OK","Below 75")</f>
        <v>Below 75</v>
      </c>
      <c r="AI1197" t="b">
        <f>ISBLANK(Table1[[#This Row],[Employee ID]])</f>
        <v>0</v>
      </c>
      <c r="AJ1197" t="b">
        <f>ISNUMBER(Table1[[#This Row],[Total Salary  ]])</f>
        <v>1</v>
      </c>
      <c r="AK1197" t="str">
        <f>IFERROR(_xlfn.XLOOKUP(Table1[[#This Row],[Manager ID]],MANAGERS!A:A,MANAGERS!B:B),"Not Found")</f>
        <v>Manager_12</v>
      </c>
    </row>
    <row r="1198" spans="1:37" x14ac:dyDescent="0.2">
      <c r="A1198" t="s">
        <v>2780</v>
      </c>
      <c r="B1198" t="s">
        <v>36</v>
      </c>
      <c r="C1198" t="s">
        <v>15</v>
      </c>
      <c r="D1198" t="s">
        <v>16</v>
      </c>
      <c r="E1198" t="s">
        <v>22</v>
      </c>
      <c r="F1198" s="1">
        <v>44966</v>
      </c>
      <c r="G1198" s="1">
        <v>40635</v>
      </c>
      <c r="H1198">
        <v>95243</v>
      </c>
      <c r="I1198">
        <v>20742</v>
      </c>
      <c r="J1198">
        <v>75</v>
      </c>
      <c r="K1198">
        <v>45</v>
      </c>
      <c r="L1198" t="s">
        <v>31</v>
      </c>
      <c r="M1198">
        <v>107</v>
      </c>
      <c r="N1198">
        <f>Table1[[#This Row],[Basic Salary]]+Table1[[#This Row],[Bonus]]</f>
        <v>115985</v>
      </c>
      <c r="O1198" s="2">
        <f>Table1[[#This Row],[Bonus]]/Table1[[#This Row],[Basic Salary]]</f>
        <v>0.21777978434110642</v>
      </c>
      <c r="P1198">
        <f ca="1">DATEDIF(Table1[[#This Row],[Date of Birth]],TODAY(),"Y")</f>
        <v>15</v>
      </c>
      <c r="Q1198">
        <f ca="1">DATEDIF(Table1[[#This Row],[Joining Date]],TODAY(),"Y")</f>
        <v>3</v>
      </c>
      <c r="R1198" t="str">
        <f ca="1">IF(YEAR(Table1[[#This Row],[Joining Date]])=YEAR(TODAY()),"Yes","No")</f>
        <v>No</v>
      </c>
      <c r="S1198" t="str">
        <f ca="1">IF(Table1[[#This Row],[Experience]]&gt;5,"Yes","No")</f>
        <v>No</v>
      </c>
      <c r="T1198" t="str">
        <f>TEXT(Table1[[#This Row],[Joining Date]],"mmmm")</f>
        <v>February</v>
      </c>
      <c r="U1198" t="str">
        <f>TEXT(Table1[[#This Row],[Joining Date]],"yyyy")</f>
        <v>2023</v>
      </c>
      <c r="V1198" s="5">
        <f ca="1">TODAY()-Table1[[#This Row],[Joining Date]]</f>
        <v>1273</v>
      </c>
      <c r="W1198" t="str">
        <f>LEFT(Table1[[#This Row],[Employee Name]],FIND(" ",Table1[[#This Row],[Employee Name]])-1)</f>
        <v>Meera</v>
      </c>
      <c r="X1198" t="str">
        <f>RIGHT(Table1[[#This Row],[Employee Name]],LEN(Table1[[#This Row],[Employee Name]])-FIND(" ",Table1[[#This Row],[Employee Name]]))</f>
        <v>Joshi</v>
      </c>
      <c r="Y1198" t="str">
        <f>Table1[[#This Row],[Department]]&amp;"-"&amp;Table1[[#This Row],[Employee ID]]</f>
        <v>HR-E02724</v>
      </c>
      <c r="Z1198" t="str">
        <f>LEFT(Table1[[#This Row],[Department]],3)</f>
        <v>HR</v>
      </c>
      <c r="AA1198" t="str">
        <f>_xlfn.XLOOKUP(Table1[[#This Row],[Manager ID]],MANAGERS!A:A,MANAGERS!B:B)</f>
        <v>Manager_7</v>
      </c>
      <c r="AB1198" t="str" cm="1">
        <f t="array" ref="AB1198">_xlfn.XLOOKUP(Table1[[#This Row],[Manager ID]],Table2[[#All],[Manager ID]],Table2[[#All],[Department Head]])</f>
        <v>Operations</v>
      </c>
      <c r="AC1198" s="2">
        <f>_xlfn.XLOOKUP(Table1[[#This Row],[City]],L:L,O:O)</f>
        <v>0.241864189087755</v>
      </c>
      <c r="AD1198" t="str" cm="1">
        <f t="array" ref="AD1198">_xlfn.IFS(Table1[[#This Row],[Performance Score]]&gt;=90,"Excellent",Table1[[#This Row],[Performance Score]]&gt;=75,"Good",Table1[[#This Row],[Performance Score]]&gt;=60,"Average",Table1[[#This Row],[Performance Score]]&lt;=60,"Need Improvement")</f>
        <v>Need Improvement</v>
      </c>
      <c r="AE1198" t="str">
        <f>IF(AND(Table1[[#This Row],[Attendance %]]&gt;=80,(Table1[[#This Row],[Performance Score]]&gt;=80)),"Eligible","Not Eligible")</f>
        <v>Not Eligible</v>
      </c>
      <c r="AF1198" t="str">
        <f>IF(Table1[[#This Row],[Performance Score]]&gt;=80,"High Performer","Low Performer")</f>
        <v>Low Performer</v>
      </c>
      <c r="AG1198" t="str" cm="1">
        <f t="array" aca="1" ref="AG1198" ca="1">_xlfn.IFS(Table1[[#This Row],[Experience]]&lt;=3,"Junior",Table1[[#This Row],[Experience]]&lt;=7,"Mid Level",Table1[[#This Row],[Experience]]&gt;=7,"Senior")</f>
        <v>Junior</v>
      </c>
      <c r="AH1198" t="str">
        <f>IF(Table1[[#This Row],[Attendance %]]&gt;75,"OK","Below 75")</f>
        <v>Below 75</v>
      </c>
      <c r="AI1198" t="b">
        <f>ISBLANK(Table1[[#This Row],[Employee ID]])</f>
        <v>0</v>
      </c>
      <c r="AJ1198" t="b">
        <f>ISNUMBER(Table1[[#This Row],[Total Salary  ]])</f>
        <v>1</v>
      </c>
      <c r="AK1198" t="str">
        <f>IFERROR(_xlfn.XLOOKUP(Table1[[#This Row],[Manager ID]],MANAGERS!A:A,MANAGERS!B:B),"Not Found")</f>
        <v>Manager_7</v>
      </c>
    </row>
    <row r="1199" spans="1:37" x14ac:dyDescent="0.2">
      <c r="A1199" t="s">
        <v>3743</v>
      </c>
      <c r="B1199" t="s">
        <v>87</v>
      </c>
      <c r="C1199" t="s">
        <v>21</v>
      </c>
      <c r="D1199" t="s">
        <v>25</v>
      </c>
      <c r="E1199" t="s">
        <v>17</v>
      </c>
      <c r="F1199" s="1">
        <v>43235</v>
      </c>
      <c r="G1199" s="1">
        <v>37450</v>
      </c>
      <c r="H1199">
        <v>93508</v>
      </c>
      <c r="I1199">
        <v>22471</v>
      </c>
      <c r="J1199">
        <v>69</v>
      </c>
      <c r="K1199">
        <v>52</v>
      </c>
      <c r="L1199" t="s">
        <v>18</v>
      </c>
      <c r="M1199">
        <v>116</v>
      </c>
      <c r="N1199">
        <f>Table1[[#This Row],[Basic Salary]]+Table1[[#This Row],[Bonus]]</f>
        <v>115979</v>
      </c>
      <c r="O1199" s="2">
        <f>Table1[[#This Row],[Bonus]]/Table1[[#This Row],[Basic Salary]]</f>
        <v>0.24031098943405912</v>
      </c>
      <c r="P1199">
        <f ca="1">DATEDIF(Table1[[#This Row],[Date of Birth]],TODAY(),"Y")</f>
        <v>24</v>
      </c>
      <c r="Q1199">
        <f ca="1">DATEDIF(Table1[[#This Row],[Joining Date]],TODAY(),"Y")</f>
        <v>8</v>
      </c>
      <c r="R1199" t="str">
        <f ca="1">IF(YEAR(Table1[[#This Row],[Joining Date]])=YEAR(TODAY()),"Yes","No")</f>
        <v>No</v>
      </c>
      <c r="S1199" t="str">
        <f ca="1">IF(Table1[[#This Row],[Experience]]&gt;5,"Yes","No")</f>
        <v>Yes</v>
      </c>
      <c r="T1199" t="str">
        <f>TEXT(Table1[[#This Row],[Joining Date]],"mmmm")</f>
        <v>May</v>
      </c>
      <c r="U1199" t="str">
        <f>TEXT(Table1[[#This Row],[Joining Date]],"yyyy")</f>
        <v>2018</v>
      </c>
      <c r="V1199" s="5">
        <f ca="1">TODAY()-Table1[[#This Row],[Joining Date]]</f>
        <v>3004</v>
      </c>
      <c r="W1199" t="str">
        <f>LEFT(Table1[[#This Row],[Employee Name]],FIND(" ",Table1[[#This Row],[Employee Name]])-1)</f>
        <v>Arjun</v>
      </c>
      <c r="X1199" t="str">
        <f>RIGHT(Table1[[#This Row],[Employee Name]],LEN(Table1[[#This Row],[Employee Name]])-FIND(" ",Table1[[#This Row],[Employee Name]]))</f>
        <v>Mehta</v>
      </c>
      <c r="Y1199" t="str">
        <f>Table1[[#This Row],[Department]]&amp;"-"&amp;Table1[[#This Row],[Employee ID]]</f>
        <v>Finance-E03687</v>
      </c>
      <c r="Z1199" t="str">
        <f>LEFT(Table1[[#This Row],[Department]],3)</f>
        <v>Fin</v>
      </c>
      <c r="AA1199" t="str">
        <f>_xlfn.XLOOKUP(Table1[[#This Row],[Manager ID]],MANAGERS!A:A,MANAGERS!B:B)</f>
        <v>Manager_16</v>
      </c>
      <c r="AB1199" t="str" cm="1">
        <f t="array" ref="AB1199">_xlfn.XLOOKUP(Table1[[#This Row],[Manager ID]],Table2[[#All],[Manager ID]],Table2[[#All],[Department Head]])</f>
        <v>Sales</v>
      </c>
      <c r="AC1199" s="2">
        <f>_xlfn.XLOOKUP(Table1[[#This Row],[City]],L:L,O:O)</f>
        <v>0.21356479274849693</v>
      </c>
      <c r="AD1199" t="str" cm="1">
        <f t="array" ref="AD1199">_xlfn.IFS(Table1[[#This Row],[Performance Score]]&gt;=90,"Excellent",Table1[[#This Row],[Performance Score]]&gt;=75,"Good",Table1[[#This Row],[Performance Score]]&gt;=60,"Average",Table1[[#This Row],[Performance Score]]&lt;=60,"Need Improvement")</f>
        <v>Need Improvement</v>
      </c>
      <c r="AE1199" t="str">
        <f>IF(AND(Table1[[#This Row],[Attendance %]]&gt;=80,(Table1[[#This Row],[Performance Score]]&gt;=80)),"Eligible","Not Eligible")</f>
        <v>Not Eligible</v>
      </c>
      <c r="AF1199" t="str">
        <f>IF(Table1[[#This Row],[Performance Score]]&gt;=80,"High Performer","Low Performer")</f>
        <v>Low Performer</v>
      </c>
      <c r="AG1199" t="str" cm="1">
        <f t="array" aca="1" ref="AG1199" ca="1">_xlfn.IFS(Table1[[#This Row],[Experience]]&lt;=3,"Junior",Table1[[#This Row],[Experience]]&lt;=7,"Mid Level",Table1[[#This Row],[Experience]]&gt;=7,"Senior")</f>
        <v>Senior</v>
      </c>
      <c r="AH1199" t="str">
        <f>IF(Table1[[#This Row],[Attendance %]]&gt;75,"OK","Below 75")</f>
        <v>Below 75</v>
      </c>
      <c r="AI1199" t="b">
        <f>ISBLANK(Table1[[#This Row],[Employee ID]])</f>
        <v>0</v>
      </c>
      <c r="AJ1199" t="b">
        <f>ISNUMBER(Table1[[#This Row],[Total Salary  ]])</f>
        <v>1</v>
      </c>
      <c r="AK1199" t="str">
        <f>IFERROR(_xlfn.XLOOKUP(Table1[[#This Row],[Manager ID]],MANAGERS!A:A,MANAGERS!B:B),"Not Found")</f>
        <v>Manager_16</v>
      </c>
    </row>
    <row r="1200" spans="1:37" x14ac:dyDescent="0.2">
      <c r="A1200" t="s">
        <v>4837</v>
      </c>
      <c r="B1200" t="s">
        <v>57</v>
      </c>
      <c r="C1200" t="s">
        <v>21</v>
      </c>
      <c r="D1200" t="s">
        <v>25</v>
      </c>
      <c r="E1200" t="s">
        <v>65</v>
      </c>
      <c r="F1200" s="1">
        <v>45320</v>
      </c>
      <c r="G1200" s="1">
        <v>30214</v>
      </c>
      <c r="H1200">
        <v>106111</v>
      </c>
      <c r="I1200">
        <v>9855</v>
      </c>
      <c r="J1200">
        <v>71</v>
      </c>
      <c r="K1200">
        <v>60</v>
      </c>
      <c r="L1200" t="s">
        <v>34</v>
      </c>
      <c r="M1200">
        <v>109</v>
      </c>
      <c r="N1200">
        <f>Table1[[#This Row],[Basic Salary]]+Table1[[#This Row],[Bonus]]</f>
        <v>115966</v>
      </c>
      <c r="O1200" s="2">
        <f>Table1[[#This Row],[Bonus]]/Table1[[#This Row],[Basic Salary]]</f>
        <v>9.2874442800463669E-2</v>
      </c>
      <c r="P1200">
        <f ca="1">DATEDIF(Table1[[#This Row],[Date of Birth]],TODAY(),"Y")</f>
        <v>43</v>
      </c>
      <c r="Q1200">
        <f ca="1">DATEDIF(Table1[[#This Row],[Joining Date]],TODAY(),"Y")</f>
        <v>2</v>
      </c>
      <c r="R1200" t="str">
        <f ca="1">IF(YEAR(Table1[[#This Row],[Joining Date]])=YEAR(TODAY()),"Yes","No")</f>
        <v>No</v>
      </c>
      <c r="S1200" t="str">
        <f ca="1">IF(Table1[[#This Row],[Experience]]&gt;5,"Yes","No")</f>
        <v>No</v>
      </c>
      <c r="T1200" t="str">
        <f>TEXT(Table1[[#This Row],[Joining Date]],"mmmm")</f>
        <v>January</v>
      </c>
      <c r="U1200" t="str">
        <f>TEXT(Table1[[#This Row],[Joining Date]],"yyyy")</f>
        <v>2024</v>
      </c>
      <c r="V1200" s="5">
        <f ca="1">TODAY()-Table1[[#This Row],[Joining Date]]</f>
        <v>919</v>
      </c>
      <c r="W1200" t="str">
        <f>LEFT(Table1[[#This Row],[Employee Name]],FIND(" ",Table1[[#This Row],[Employee Name]])-1)</f>
        <v>Swathi</v>
      </c>
      <c r="X1200" t="str">
        <f>RIGHT(Table1[[#This Row],[Employee Name]],LEN(Table1[[#This Row],[Employee Name]])-FIND(" ",Table1[[#This Row],[Employee Name]]))</f>
        <v>Ramesh</v>
      </c>
      <c r="Y1200" t="str">
        <f>Table1[[#This Row],[Department]]&amp;"-"&amp;Table1[[#This Row],[Employee ID]]</f>
        <v>Finance-E04781</v>
      </c>
      <c r="Z1200" t="str">
        <f>LEFT(Table1[[#This Row],[Department]],3)</f>
        <v>Fin</v>
      </c>
      <c r="AA1200" t="str">
        <f>_xlfn.XLOOKUP(Table1[[#This Row],[Manager ID]],MANAGERS!A:A,MANAGERS!B:B)</f>
        <v>Manager_9</v>
      </c>
      <c r="AB1200" t="str" cm="1">
        <f t="array" ref="AB1200">_xlfn.XLOOKUP(Table1[[#This Row],[Manager ID]],Table2[[#All],[Manager ID]],Table2[[#All],[Department Head]])</f>
        <v>Sales</v>
      </c>
      <c r="AC1200" s="2">
        <f>_xlfn.XLOOKUP(Table1[[#This Row],[City]],L:L,O:O)</f>
        <v>0.24030340748661314</v>
      </c>
      <c r="AD1200" t="str" cm="1">
        <f t="array" ref="AD1200">_xlfn.IFS(Table1[[#This Row],[Performance Score]]&gt;=90,"Excellent",Table1[[#This Row],[Performance Score]]&gt;=75,"Good",Table1[[#This Row],[Performance Score]]&gt;=60,"Average",Table1[[#This Row],[Performance Score]]&lt;=60,"Need Improvement")</f>
        <v>Average</v>
      </c>
      <c r="AE1200" t="str">
        <f>IF(AND(Table1[[#This Row],[Attendance %]]&gt;=80,(Table1[[#This Row],[Performance Score]]&gt;=80)),"Eligible","Not Eligible")</f>
        <v>Not Eligible</v>
      </c>
      <c r="AF1200" t="str">
        <f>IF(Table1[[#This Row],[Performance Score]]&gt;=80,"High Performer","Low Performer")</f>
        <v>Low Performer</v>
      </c>
      <c r="AG1200" t="str" cm="1">
        <f t="array" aca="1" ref="AG1200" ca="1">_xlfn.IFS(Table1[[#This Row],[Experience]]&lt;=3,"Junior",Table1[[#This Row],[Experience]]&lt;=7,"Mid Level",Table1[[#This Row],[Experience]]&gt;=7,"Senior")</f>
        <v>Junior</v>
      </c>
      <c r="AH1200" t="str">
        <f>IF(Table1[[#This Row],[Attendance %]]&gt;75,"OK","Below 75")</f>
        <v>Below 75</v>
      </c>
      <c r="AI1200" t="b">
        <f>ISBLANK(Table1[[#This Row],[Employee ID]])</f>
        <v>0</v>
      </c>
      <c r="AJ1200" t="b">
        <f>ISNUMBER(Table1[[#This Row],[Total Salary  ]])</f>
        <v>1</v>
      </c>
      <c r="AK1200" t="str">
        <f>IFERROR(_xlfn.XLOOKUP(Table1[[#This Row],[Manager ID]],MANAGERS!A:A,MANAGERS!B:B),"Not Found")</f>
        <v>Manager_9</v>
      </c>
    </row>
    <row r="1201" spans="1:37" x14ac:dyDescent="0.2">
      <c r="A1201" t="s">
        <v>4480</v>
      </c>
      <c r="B1201" t="s">
        <v>69</v>
      </c>
      <c r="C1201" t="s">
        <v>21</v>
      </c>
      <c r="D1201" t="s">
        <v>81</v>
      </c>
      <c r="E1201" t="s">
        <v>26</v>
      </c>
      <c r="F1201" s="1">
        <v>45489</v>
      </c>
      <c r="G1201" s="1">
        <v>37614</v>
      </c>
      <c r="H1201">
        <v>107800</v>
      </c>
      <c r="I1201">
        <v>8163</v>
      </c>
      <c r="J1201">
        <v>73</v>
      </c>
      <c r="K1201">
        <v>41</v>
      </c>
      <c r="L1201" t="s">
        <v>31</v>
      </c>
      <c r="M1201">
        <v>119</v>
      </c>
      <c r="N1201">
        <f>Table1[[#This Row],[Basic Salary]]+Table1[[#This Row],[Bonus]]</f>
        <v>115963</v>
      </c>
      <c r="O1201" s="2">
        <f>Table1[[#This Row],[Bonus]]/Table1[[#This Row],[Basic Salary]]</f>
        <v>7.5723562152133578E-2</v>
      </c>
      <c r="P1201">
        <f ca="1">DATEDIF(Table1[[#This Row],[Date of Birth]],TODAY(),"Y")</f>
        <v>23</v>
      </c>
      <c r="Q1201">
        <f ca="1">DATEDIF(Table1[[#This Row],[Joining Date]],TODAY(),"Y")</f>
        <v>2</v>
      </c>
      <c r="R1201" t="str">
        <f ca="1">IF(YEAR(Table1[[#This Row],[Joining Date]])=YEAR(TODAY()),"Yes","No")</f>
        <v>No</v>
      </c>
      <c r="S1201" t="str">
        <f ca="1">IF(Table1[[#This Row],[Experience]]&gt;5,"Yes","No")</f>
        <v>No</v>
      </c>
      <c r="T1201" t="str">
        <f>TEXT(Table1[[#This Row],[Joining Date]],"mmmm")</f>
        <v>July</v>
      </c>
      <c r="U1201" t="str">
        <f>TEXT(Table1[[#This Row],[Joining Date]],"yyyy")</f>
        <v>2024</v>
      </c>
      <c r="V1201" s="5">
        <f ca="1">TODAY()-Table1[[#This Row],[Joining Date]]</f>
        <v>750</v>
      </c>
      <c r="W1201" t="str">
        <f>LEFT(Table1[[#This Row],[Employee Name]],FIND(" ",Table1[[#This Row],[Employee Name]])-1)</f>
        <v>Neha</v>
      </c>
      <c r="X1201" t="str">
        <f>RIGHT(Table1[[#This Row],[Employee Name]],LEN(Table1[[#This Row],[Employee Name]])-FIND(" ",Table1[[#This Row],[Employee Name]]))</f>
        <v>Kulkarni</v>
      </c>
      <c r="Y1201" t="str">
        <f>Table1[[#This Row],[Department]]&amp;"-"&amp;Table1[[#This Row],[Employee ID]]</f>
        <v>Sales-E04424</v>
      </c>
      <c r="Z1201" t="str">
        <f>LEFT(Table1[[#This Row],[Department]],3)</f>
        <v>Sal</v>
      </c>
      <c r="AA1201" t="str">
        <f>_xlfn.XLOOKUP(Table1[[#This Row],[Manager ID]],MANAGERS!A:A,MANAGERS!B:B)</f>
        <v>Manager_19</v>
      </c>
      <c r="AB1201" t="str" cm="1">
        <f t="array" ref="AB1201">_xlfn.XLOOKUP(Table1[[#This Row],[Manager ID]],Table2[[#All],[Manager ID]],Table2[[#All],[Department Head]])</f>
        <v>Support</v>
      </c>
      <c r="AC1201" s="2">
        <f>_xlfn.XLOOKUP(Table1[[#This Row],[City]],L:L,O:O)</f>
        <v>0.241864189087755</v>
      </c>
      <c r="AD1201" t="str" cm="1">
        <f t="array" ref="AD1201">_xlfn.IFS(Table1[[#This Row],[Performance Score]]&gt;=90,"Excellent",Table1[[#This Row],[Performance Score]]&gt;=75,"Good",Table1[[#This Row],[Performance Score]]&gt;=60,"Average",Table1[[#This Row],[Performance Score]]&lt;=60,"Need Improvement")</f>
        <v>Need Improvement</v>
      </c>
      <c r="AE1201" t="str">
        <f>IF(AND(Table1[[#This Row],[Attendance %]]&gt;=80,(Table1[[#This Row],[Performance Score]]&gt;=80)),"Eligible","Not Eligible")</f>
        <v>Not Eligible</v>
      </c>
      <c r="AF1201" t="str">
        <f>IF(Table1[[#This Row],[Performance Score]]&gt;=80,"High Performer","Low Performer")</f>
        <v>Low Performer</v>
      </c>
      <c r="AG1201" t="str" cm="1">
        <f t="array" aca="1" ref="AG1201" ca="1">_xlfn.IFS(Table1[[#This Row],[Experience]]&lt;=3,"Junior",Table1[[#This Row],[Experience]]&lt;=7,"Mid Level",Table1[[#This Row],[Experience]]&gt;=7,"Senior")</f>
        <v>Junior</v>
      </c>
      <c r="AH1201" t="str">
        <f>IF(Table1[[#This Row],[Attendance %]]&gt;75,"OK","Below 75")</f>
        <v>Below 75</v>
      </c>
      <c r="AI1201" t="b">
        <f>ISBLANK(Table1[[#This Row],[Employee ID]])</f>
        <v>0</v>
      </c>
      <c r="AJ1201" t="b">
        <f>ISNUMBER(Table1[[#This Row],[Total Salary  ]])</f>
        <v>1</v>
      </c>
      <c r="AK1201" t="str">
        <f>IFERROR(_xlfn.XLOOKUP(Table1[[#This Row],[Manager ID]],MANAGERS!A:A,MANAGERS!B:B),"Not Found")</f>
        <v>Manager_19</v>
      </c>
    </row>
    <row r="1202" spans="1:37" x14ac:dyDescent="0.2">
      <c r="A1202" t="s">
        <v>1507</v>
      </c>
      <c r="B1202" t="s">
        <v>39</v>
      </c>
      <c r="C1202" t="s">
        <v>21</v>
      </c>
      <c r="D1202" t="s">
        <v>25</v>
      </c>
      <c r="E1202" t="s">
        <v>26</v>
      </c>
      <c r="F1202" s="1">
        <v>44549</v>
      </c>
      <c r="G1202" s="1">
        <v>33526</v>
      </c>
      <c r="H1202">
        <v>96549</v>
      </c>
      <c r="I1202">
        <v>19413</v>
      </c>
      <c r="J1202">
        <v>67</v>
      </c>
      <c r="K1202">
        <v>87</v>
      </c>
      <c r="L1202" t="s">
        <v>31</v>
      </c>
      <c r="M1202">
        <v>117</v>
      </c>
      <c r="N1202">
        <f>Table1[[#This Row],[Basic Salary]]+Table1[[#This Row],[Bonus]]</f>
        <v>115962</v>
      </c>
      <c r="O1202" s="2">
        <f>Table1[[#This Row],[Bonus]]/Table1[[#This Row],[Basic Salary]]</f>
        <v>0.20106888730074884</v>
      </c>
      <c r="P1202">
        <f ca="1">DATEDIF(Table1[[#This Row],[Date of Birth]],TODAY(),"Y")</f>
        <v>34</v>
      </c>
      <c r="Q1202">
        <f ca="1">DATEDIF(Table1[[#This Row],[Joining Date]],TODAY(),"Y")</f>
        <v>4</v>
      </c>
      <c r="R1202" t="str">
        <f ca="1">IF(YEAR(Table1[[#This Row],[Joining Date]])=YEAR(TODAY()),"Yes","No")</f>
        <v>No</v>
      </c>
      <c r="S1202" t="str">
        <f ca="1">IF(Table1[[#This Row],[Experience]]&gt;5,"Yes","No")</f>
        <v>No</v>
      </c>
      <c r="T1202" t="str">
        <f>TEXT(Table1[[#This Row],[Joining Date]],"mmmm")</f>
        <v>December</v>
      </c>
      <c r="U1202" t="str">
        <f>TEXT(Table1[[#This Row],[Joining Date]],"yyyy")</f>
        <v>2021</v>
      </c>
      <c r="V1202" s="5">
        <f ca="1">TODAY()-Table1[[#This Row],[Joining Date]]</f>
        <v>1690</v>
      </c>
      <c r="W1202" t="str">
        <f>LEFT(Table1[[#This Row],[Employee Name]],FIND(" ",Table1[[#This Row],[Employee Name]])-1)</f>
        <v>Karan</v>
      </c>
      <c r="X1202" t="str">
        <f>RIGHT(Table1[[#This Row],[Employee Name]],LEN(Table1[[#This Row],[Employee Name]])-FIND(" ",Table1[[#This Row],[Employee Name]]))</f>
        <v>Malhotra</v>
      </c>
      <c r="Y1202" t="str">
        <f>Table1[[#This Row],[Department]]&amp;"-"&amp;Table1[[#This Row],[Employee ID]]</f>
        <v>Finance-E01451</v>
      </c>
      <c r="Z1202" t="str">
        <f>LEFT(Table1[[#This Row],[Department]],3)</f>
        <v>Fin</v>
      </c>
      <c r="AA1202" t="str">
        <f>_xlfn.XLOOKUP(Table1[[#This Row],[Manager ID]],MANAGERS!A:A,MANAGERS!B:B)</f>
        <v>Manager_17</v>
      </c>
      <c r="AB1202" t="str" cm="1">
        <f t="array" ref="AB1202">_xlfn.XLOOKUP(Table1[[#This Row],[Manager ID]],Table2[[#All],[Manager ID]],Table2[[#All],[Department Head]])</f>
        <v>Finance</v>
      </c>
      <c r="AC1202" s="2">
        <f>_xlfn.XLOOKUP(Table1[[#This Row],[City]],L:L,O:O)</f>
        <v>0.241864189087755</v>
      </c>
      <c r="AD1202" t="str" cm="1">
        <f t="array" ref="AD1202">_xlfn.IFS(Table1[[#This Row],[Performance Score]]&gt;=90,"Excellent",Table1[[#This Row],[Performance Score]]&gt;=75,"Good",Table1[[#This Row],[Performance Score]]&gt;=60,"Average",Table1[[#This Row],[Performance Score]]&lt;=60,"Need Improvement")</f>
        <v>Good</v>
      </c>
      <c r="AE1202" t="str">
        <f>IF(AND(Table1[[#This Row],[Attendance %]]&gt;=80,(Table1[[#This Row],[Performance Score]]&gt;=80)),"Eligible","Not Eligible")</f>
        <v>Not Eligible</v>
      </c>
      <c r="AF1202" t="str">
        <f>IF(Table1[[#This Row],[Performance Score]]&gt;=80,"High Performer","Low Performer")</f>
        <v>High Performer</v>
      </c>
      <c r="AG1202" t="str" cm="1">
        <f t="array" aca="1" ref="AG1202" ca="1">_xlfn.IFS(Table1[[#This Row],[Experience]]&lt;=3,"Junior",Table1[[#This Row],[Experience]]&lt;=7,"Mid Level",Table1[[#This Row],[Experience]]&gt;=7,"Senior")</f>
        <v>Mid Level</v>
      </c>
      <c r="AH1202" t="str">
        <f>IF(Table1[[#This Row],[Attendance %]]&gt;75,"OK","Below 75")</f>
        <v>Below 75</v>
      </c>
      <c r="AI1202" t="b">
        <f>ISBLANK(Table1[[#This Row],[Employee ID]])</f>
        <v>0</v>
      </c>
      <c r="AJ1202" t="b">
        <f>ISNUMBER(Table1[[#This Row],[Total Salary  ]])</f>
        <v>1</v>
      </c>
      <c r="AK1202" t="str">
        <f>IFERROR(_xlfn.XLOOKUP(Table1[[#This Row],[Manager ID]],MANAGERS!A:A,MANAGERS!B:B),"Not Found")</f>
        <v>Manager_17</v>
      </c>
    </row>
    <row r="1203" spans="1:37" x14ac:dyDescent="0.2">
      <c r="A1203" t="s">
        <v>908</v>
      </c>
      <c r="B1203" t="s">
        <v>48</v>
      </c>
      <c r="C1203" t="s">
        <v>21</v>
      </c>
      <c r="D1203" t="s">
        <v>33</v>
      </c>
      <c r="E1203" t="s">
        <v>17</v>
      </c>
      <c r="F1203" s="1">
        <v>45036</v>
      </c>
      <c r="G1203" s="1">
        <v>31285</v>
      </c>
      <c r="H1203">
        <v>93219</v>
      </c>
      <c r="I1203">
        <v>22720</v>
      </c>
      <c r="J1203">
        <v>78</v>
      </c>
      <c r="K1203">
        <v>53</v>
      </c>
      <c r="L1203" t="s">
        <v>53</v>
      </c>
      <c r="M1203">
        <v>117</v>
      </c>
      <c r="N1203">
        <f>Table1[[#This Row],[Basic Salary]]+Table1[[#This Row],[Bonus]]</f>
        <v>115939</v>
      </c>
      <c r="O1203" s="2">
        <f>Table1[[#This Row],[Bonus]]/Table1[[#This Row],[Basic Salary]]</f>
        <v>0.24372713717160666</v>
      </c>
      <c r="P1203">
        <f ca="1">DATEDIF(Table1[[#This Row],[Date of Birth]],TODAY(),"Y")</f>
        <v>40</v>
      </c>
      <c r="Q1203">
        <f ca="1">DATEDIF(Table1[[#This Row],[Joining Date]],TODAY(),"Y")</f>
        <v>3</v>
      </c>
      <c r="R1203" t="str">
        <f ca="1">IF(YEAR(Table1[[#This Row],[Joining Date]])=YEAR(TODAY()),"Yes","No")</f>
        <v>No</v>
      </c>
      <c r="S1203" t="str">
        <f ca="1">IF(Table1[[#This Row],[Experience]]&gt;5,"Yes","No")</f>
        <v>No</v>
      </c>
      <c r="T1203" t="str">
        <f>TEXT(Table1[[#This Row],[Joining Date]],"mmmm")</f>
        <v>April</v>
      </c>
      <c r="U1203" t="str">
        <f>TEXT(Table1[[#This Row],[Joining Date]],"yyyy")</f>
        <v>2023</v>
      </c>
      <c r="V1203" s="5">
        <f ca="1">TODAY()-Table1[[#This Row],[Joining Date]]</f>
        <v>1203</v>
      </c>
      <c r="W1203" t="str">
        <f>LEFT(Table1[[#This Row],[Employee Name]],FIND(" ",Table1[[#This Row],[Employee Name]])-1)</f>
        <v>Aditya</v>
      </c>
      <c r="X1203" t="str">
        <f>RIGHT(Table1[[#This Row],[Employee Name]],LEN(Table1[[#This Row],[Employee Name]])-FIND(" ",Table1[[#This Row],[Employee Name]]))</f>
        <v>Kapoor</v>
      </c>
      <c r="Y1203" t="str">
        <f>Table1[[#This Row],[Department]]&amp;"-"&amp;Table1[[#This Row],[Employee ID]]</f>
        <v>Marketing-E00852</v>
      </c>
      <c r="Z1203" t="str">
        <f>LEFT(Table1[[#This Row],[Department]],3)</f>
        <v>Mar</v>
      </c>
      <c r="AA1203" t="str">
        <f>_xlfn.XLOOKUP(Table1[[#This Row],[Manager ID]],MANAGERS!A:A,MANAGERS!B:B)</f>
        <v>Manager_17</v>
      </c>
      <c r="AB1203" t="str" cm="1">
        <f t="array" ref="AB1203">_xlfn.XLOOKUP(Table1[[#This Row],[Manager ID]],Table2[[#All],[Manager ID]],Table2[[#All],[Department Head]])</f>
        <v>Finance</v>
      </c>
      <c r="AC1203" s="2">
        <f>_xlfn.XLOOKUP(Table1[[#This Row],[City]],L:L,O:O)</f>
        <v>0.23685887225230964</v>
      </c>
      <c r="AD1203" t="str" cm="1">
        <f t="array" ref="AD1203">_xlfn.IFS(Table1[[#This Row],[Performance Score]]&gt;=90,"Excellent",Table1[[#This Row],[Performance Score]]&gt;=75,"Good",Table1[[#This Row],[Performance Score]]&gt;=60,"Average",Table1[[#This Row],[Performance Score]]&lt;=60,"Need Improvement")</f>
        <v>Need Improvement</v>
      </c>
      <c r="AE1203" t="str">
        <f>IF(AND(Table1[[#This Row],[Attendance %]]&gt;=80,(Table1[[#This Row],[Performance Score]]&gt;=80)),"Eligible","Not Eligible")</f>
        <v>Not Eligible</v>
      </c>
      <c r="AF1203" t="str">
        <f>IF(Table1[[#This Row],[Performance Score]]&gt;=80,"High Performer","Low Performer")</f>
        <v>Low Performer</v>
      </c>
      <c r="AG1203" t="str" cm="1">
        <f t="array" aca="1" ref="AG1203" ca="1">_xlfn.IFS(Table1[[#This Row],[Experience]]&lt;=3,"Junior",Table1[[#This Row],[Experience]]&lt;=7,"Mid Level",Table1[[#This Row],[Experience]]&gt;=7,"Senior")</f>
        <v>Junior</v>
      </c>
      <c r="AH1203" t="str">
        <f>IF(Table1[[#This Row],[Attendance %]]&gt;75,"OK","Below 75")</f>
        <v>OK</v>
      </c>
      <c r="AI1203" t="b">
        <f>ISBLANK(Table1[[#This Row],[Employee ID]])</f>
        <v>0</v>
      </c>
      <c r="AJ1203" t="b">
        <f>ISNUMBER(Table1[[#This Row],[Total Salary  ]])</f>
        <v>1</v>
      </c>
      <c r="AK1203" t="str">
        <f>IFERROR(_xlfn.XLOOKUP(Table1[[#This Row],[Manager ID]],MANAGERS!A:A,MANAGERS!B:B),"Not Found")</f>
        <v>Manager_17</v>
      </c>
    </row>
    <row r="1204" spans="1:37" x14ac:dyDescent="0.2">
      <c r="A1204" t="s">
        <v>1148</v>
      </c>
      <c r="B1204" t="s">
        <v>20</v>
      </c>
      <c r="C1204" t="s">
        <v>15</v>
      </c>
      <c r="D1204" t="s">
        <v>43</v>
      </c>
      <c r="E1204" t="s">
        <v>26</v>
      </c>
      <c r="F1204" s="1">
        <v>42618</v>
      </c>
      <c r="G1204" s="1">
        <v>32209</v>
      </c>
      <c r="H1204">
        <v>86573</v>
      </c>
      <c r="I1204">
        <v>29364</v>
      </c>
      <c r="J1204">
        <v>68</v>
      </c>
      <c r="K1204">
        <v>87</v>
      </c>
      <c r="L1204" t="s">
        <v>23</v>
      </c>
      <c r="M1204">
        <v>110</v>
      </c>
      <c r="N1204">
        <f>Table1[[#This Row],[Basic Salary]]+Table1[[#This Row],[Bonus]]</f>
        <v>115937</v>
      </c>
      <c r="O1204" s="2">
        <f>Table1[[#This Row],[Bonus]]/Table1[[#This Row],[Basic Salary]]</f>
        <v>0.33918196204359324</v>
      </c>
      <c r="P1204">
        <f ca="1">DATEDIF(Table1[[#This Row],[Date of Birth]],TODAY(),"Y")</f>
        <v>38</v>
      </c>
      <c r="Q1204">
        <f ca="1">DATEDIF(Table1[[#This Row],[Joining Date]],TODAY(),"Y")</f>
        <v>9</v>
      </c>
      <c r="R1204" t="str">
        <f ca="1">IF(YEAR(Table1[[#This Row],[Joining Date]])=YEAR(TODAY()),"Yes","No")</f>
        <v>No</v>
      </c>
      <c r="S1204" t="str">
        <f ca="1">IF(Table1[[#This Row],[Experience]]&gt;5,"Yes","No")</f>
        <v>Yes</v>
      </c>
      <c r="T1204" t="str">
        <f>TEXT(Table1[[#This Row],[Joining Date]],"mmmm")</f>
        <v>September</v>
      </c>
      <c r="U1204" t="str">
        <f>TEXT(Table1[[#This Row],[Joining Date]],"yyyy")</f>
        <v>2016</v>
      </c>
      <c r="V1204" s="5">
        <f ca="1">TODAY()-Table1[[#This Row],[Joining Date]]</f>
        <v>3621</v>
      </c>
      <c r="W1204" t="str">
        <f>LEFT(Table1[[#This Row],[Employee Name]],FIND(" ",Table1[[#This Row],[Employee Name]])-1)</f>
        <v>Rahul</v>
      </c>
      <c r="X1204" t="str">
        <f>RIGHT(Table1[[#This Row],[Employee Name]],LEN(Table1[[#This Row],[Employee Name]])-FIND(" ",Table1[[#This Row],[Employee Name]]))</f>
        <v>Verma</v>
      </c>
      <c r="Y1204" t="str">
        <f>Table1[[#This Row],[Department]]&amp;"-"&amp;Table1[[#This Row],[Employee ID]]</f>
        <v>Operations-E01092</v>
      </c>
      <c r="Z1204" t="str">
        <f>LEFT(Table1[[#This Row],[Department]],3)</f>
        <v>Ope</v>
      </c>
      <c r="AA1204" t="str">
        <f>_xlfn.XLOOKUP(Table1[[#This Row],[Manager ID]],MANAGERS!A:A,MANAGERS!B:B)</f>
        <v>Manager_10</v>
      </c>
      <c r="AB1204" t="str" cm="1">
        <f t="array" ref="AB1204">_xlfn.XLOOKUP(Table1[[#This Row],[Manager ID]],Table2[[#All],[Manager ID]],Table2[[#All],[Department Head]])</f>
        <v>HR</v>
      </c>
      <c r="AC1204" s="2">
        <f>_xlfn.XLOOKUP(Table1[[#This Row],[City]],L:L,O:O)</f>
        <v>0.23486488519629886</v>
      </c>
      <c r="AD1204" t="str" cm="1">
        <f t="array" ref="AD1204">_xlfn.IFS(Table1[[#This Row],[Performance Score]]&gt;=90,"Excellent",Table1[[#This Row],[Performance Score]]&gt;=75,"Good",Table1[[#This Row],[Performance Score]]&gt;=60,"Average",Table1[[#This Row],[Performance Score]]&lt;=60,"Need Improvement")</f>
        <v>Good</v>
      </c>
      <c r="AE1204" t="str">
        <f>IF(AND(Table1[[#This Row],[Attendance %]]&gt;=80,(Table1[[#This Row],[Performance Score]]&gt;=80)),"Eligible","Not Eligible")</f>
        <v>Not Eligible</v>
      </c>
      <c r="AF1204" t="str">
        <f>IF(Table1[[#This Row],[Performance Score]]&gt;=80,"High Performer","Low Performer")</f>
        <v>High Performer</v>
      </c>
      <c r="AG1204" t="str" cm="1">
        <f t="array" aca="1" ref="AG1204" ca="1">_xlfn.IFS(Table1[[#This Row],[Experience]]&lt;=3,"Junior",Table1[[#This Row],[Experience]]&lt;=7,"Mid Level",Table1[[#This Row],[Experience]]&gt;=7,"Senior")</f>
        <v>Senior</v>
      </c>
      <c r="AH1204" t="str">
        <f>IF(Table1[[#This Row],[Attendance %]]&gt;75,"OK","Below 75")</f>
        <v>Below 75</v>
      </c>
      <c r="AI1204" t="b">
        <f>ISBLANK(Table1[[#This Row],[Employee ID]])</f>
        <v>0</v>
      </c>
      <c r="AJ1204" t="b">
        <f>ISNUMBER(Table1[[#This Row],[Total Salary  ]])</f>
        <v>1</v>
      </c>
      <c r="AK1204" t="str">
        <f>IFERROR(_xlfn.XLOOKUP(Table1[[#This Row],[Manager ID]],MANAGERS!A:A,MANAGERS!B:B),"Not Found")</f>
        <v>Manager_10</v>
      </c>
    </row>
    <row r="1205" spans="1:37" x14ac:dyDescent="0.2">
      <c r="A1205" t="s">
        <v>1204</v>
      </c>
      <c r="B1205" t="s">
        <v>48</v>
      </c>
      <c r="C1205" t="s">
        <v>15</v>
      </c>
      <c r="D1205" t="s">
        <v>43</v>
      </c>
      <c r="E1205" t="s">
        <v>26</v>
      </c>
      <c r="F1205" s="1">
        <v>43763</v>
      </c>
      <c r="G1205" s="1">
        <v>32493</v>
      </c>
      <c r="H1205">
        <v>99336</v>
      </c>
      <c r="I1205">
        <v>16564</v>
      </c>
      <c r="J1205">
        <v>83</v>
      </c>
      <c r="K1205">
        <v>97</v>
      </c>
      <c r="L1205" t="s">
        <v>18</v>
      </c>
      <c r="M1205">
        <v>103</v>
      </c>
      <c r="N1205">
        <f>Table1[[#This Row],[Basic Salary]]+Table1[[#This Row],[Bonus]]</f>
        <v>115900</v>
      </c>
      <c r="O1205" s="2">
        <f>Table1[[#This Row],[Bonus]]/Table1[[#This Row],[Basic Salary]]</f>
        <v>0.16674720141741162</v>
      </c>
      <c r="P1205">
        <f ca="1">DATEDIF(Table1[[#This Row],[Date of Birth]],TODAY(),"Y")</f>
        <v>37</v>
      </c>
      <c r="Q1205">
        <f ca="1">DATEDIF(Table1[[#This Row],[Joining Date]],TODAY(),"Y")</f>
        <v>6</v>
      </c>
      <c r="R1205" t="str">
        <f ca="1">IF(YEAR(Table1[[#This Row],[Joining Date]])=YEAR(TODAY()),"Yes","No")</f>
        <v>No</v>
      </c>
      <c r="S1205" t="str">
        <f ca="1">IF(Table1[[#This Row],[Experience]]&gt;5,"Yes","No")</f>
        <v>Yes</v>
      </c>
      <c r="T1205" t="str">
        <f>TEXT(Table1[[#This Row],[Joining Date]],"mmmm")</f>
        <v>October</v>
      </c>
      <c r="U1205" t="str">
        <f>TEXT(Table1[[#This Row],[Joining Date]],"yyyy")</f>
        <v>2019</v>
      </c>
      <c r="V1205" s="5">
        <f ca="1">TODAY()-Table1[[#This Row],[Joining Date]]</f>
        <v>2476</v>
      </c>
      <c r="W1205" t="str">
        <f>LEFT(Table1[[#This Row],[Employee Name]],FIND(" ",Table1[[#This Row],[Employee Name]])-1)</f>
        <v>Aditya</v>
      </c>
      <c r="X1205" t="str">
        <f>RIGHT(Table1[[#This Row],[Employee Name]],LEN(Table1[[#This Row],[Employee Name]])-FIND(" ",Table1[[#This Row],[Employee Name]]))</f>
        <v>Kapoor</v>
      </c>
      <c r="Y1205" t="str">
        <f>Table1[[#This Row],[Department]]&amp;"-"&amp;Table1[[#This Row],[Employee ID]]</f>
        <v>Operations-E01148</v>
      </c>
      <c r="Z1205" t="str">
        <f>LEFT(Table1[[#This Row],[Department]],3)</f>
        <v>Ope</v>
      </c>
      <c r="AA1205" t="str">
        <f>_xlfn.XLOOKUP(Table1[[#This Row],[Manager ID]],MANAGERS!A:A,MANAGERS!B:B)</f>
        <v>Manager_3</v>
      </c>
      <c r="AB1205" t="str" cm="1">
        <f t="array" ref="AB1205">_xlfn.XLOOKUP(Table1[[#This Row],[Manager ID]],Table2[[#All],[Manager ID]],Table2[[#All],[Department Head]])</f>
        <v>IT</v>
      </c>
      <c r="AC1205" s="2">
        <f>_xlfn.XLOOKUP(Table1[[#This Row],[City]],L:L,O:O)</f>
        <v>0.21356479274849693</v>
      </c>
      <c r="AD1205" t="str" cm="1">
        <f t="array" ref="AD1205">_xlfn.IFS(Table1[[#This Row],[Performance Score]]&gt;=90,"Excellent",Table1[[#This Row],[Performance Score]]&gt;=75,"Good",Table1[[#This Row],[Performance Score]]&gt;=60,"Average",Table1[[#This Row],[Performance Score]]&lt;=60,"Need Improvement")</f>
        <v>Excellent</v>
      </c>
      <c r="AE1205" t="str">
        <f>IF(AND(Table1[[#This Row],[Attendance %]]&gt;=80,(Table1[[#This Row],[Performance Score]]&gt;=80)),"Eligible","Not Eligible")</f>
        <v>Eligible</v>
      </c>
      <c r="AF1205" t="str">
        <f>IF(Table1[[#This Row],[Performance Score]]&gt;=80,"High Performer","Low Performer")</f>
        <v>High Performer</v>
      </c>
      <c r="AG1205" t="str" cm="1">
        <f t="array" aca="1" ref="AG1205" ca="1">_xlfn.IFS(Table1[[#This Row],[Experience]]&lt;=3,"Junior",Table1[[#This Row],[Experience]]&lt;=7,"Mid Level",Table1[[#This Row],[Experience]]&gt;=7,"Senior")</f>
        <v>Mid Level</v>
      </c>
      <c r="AH1205" t="str">
        <f>IF(Table1[[#This Row],[Attendance %]]&gt;75,"OK","Below 75")</f>
        <v>OK</v>
      </c>
      <c r="AI1205" t="b">
        <f>ISBLANK(Table1[[#This Row],[Employee ID]])</f>
        <v>0</v>
      </c>
      <c r="AJ1205" t="b">
        <f>ISNUMBER(Table1[[#This Row],[Total Salary  ]])</f>
        <v>1</v>
      </c>
      <c r="AK1205" t="str">
        <f>IFERROR(_xlfn.XLOOKUP(Table1[[#This Row],[Manager ID]],MANAGERS!A:A,MANAGERS!B:B),"Not Found")</f>
        <v>Manager_3</v>
      </c>
    </row>
    <row r="1206" spans="1:37" x14ac:dyDescent="0.2">
      <c r="A1206" t="s">
        <v>2542</v>
      </c>
      <c r="B1206" t="s">
        <v>42</v>
      </c>
      <c r="C1206" t="s">
        <v>21</v>
      </c>
      <c r="D1206" t="s">
        <v>25</v>
      </c>
      <c r="E1206" t="s">
        <v>30</v>
      </c>
      <c r="F1206" s="1">
        <v>43836</v>
      </c>
      <c r="G1206" s="1">
        <v>32040</v>
      </c>
      <c r="H1206">
        <v>97413</v>
      </c>
      <c r="I1206">
        <v>18473</v>
      </c>
      <c r="J1206">
        <v>72</v>
      </c>
      <c r="K1206">
        <v>77</v>
      </c>
      <c r="L1206" t="s">
        <v>34</v>
      </c>
      <c r="M1206">
        <v>109</v>
      </c>
      <c r="N1206">
        <f>Table1[[#This Row],[Basic Salary]]+Table1[[#This Row],[Bonus]]</f>
        <v>115886</v>
      </c>
      <c r="O1206" s="2">
        <f>Table1[[#This Row],[Bonus]]/Table1[[#This Row],[Basic Salary]]</f>
        <v>0.18963588022132569</v>
      </c>
      <c r="P1206">
        <f ca="1">DATEDIF(Table1[[#This Row],[Date of Birth]],TODAY(),"Y")</f>
        <v>38</v>
      </c>
      <c r="Q1206">
        <f ca="1">DATEDIF(Table1[[#This Row],[Joining Date]],TODAY(),"Y")</f>
        <v>6</v>
      </c>
      <c r="R1206" t="str">
        <f ca="1">IF(YEAR(Table1[[#This Row],[Joining Date]])=YEAR(TODAY()),"Yes","No")</f>
        <v>No</v>
      </c>
      <c r="S1206" t="str">
        <f ca="1">IF(Table1[[#This Row],[Experience]]&gt;5,"Yes","No")</f>
        <v>Yes</v>
      </c>
      <c r="T1206" t="str">
        <f>TEXT(Table1[[#This Row],[Joining Date]],"mmmm")</f>
        <v>January</v>
      </c>
      <c r="U1206" t="str">
        <f>TEXT(Table1[[#This Row],[Joining Date]],"yyyy")</f>
        <v>2020</v>
      </c>
      <c r="V1206" s="5">
        <f ca="1">TODAY()-Table1[[#This Row],[Joining Date]]</f>
        <v>2403</v>
      </c>
      <c r="W1206" t="str">
        <f>LEFT(Table1[[#This Row],[Employee Name]],FIND(" ",Table1[[#This Row],[Employee Name]])-1)</f>
        <v>Krishna</v>
      </c>
      <c r="X1206" t="str">
        <f>RIGHT(Table1[[#This Row],[Employee Name]],LEN(Table1[[#This Row],[Employee Name]])-FIND(" ",Table1[[#This Row],[Employee Name]]))</f>
        <v>Chaitanya</v>
      </c>
      <c r="Y1206" t="str">
        <f>Table1[[#This Row],[Department]]&amp;"-"&amp;Table1[[#This Row],[Employee ID]]</f>
        <v>Finance-E02486</v>
      </c>
      <c r="Z1206" t="str">
        <f>LEFT(Table1[[#This Row],[Department]],3)</f>
        <v>Fin</v>
      </c>
      <c r="AA1206" t="str">
        <f>_xlfn.XLOOKUP(Table1[[#This Row],[Manager ID]],MANAGERS!A:A,MANAGERS!B:B)</f>
        <v>Manager_9</v>
      </c>
      <c r="AB1206" t="str" cm="1">
        <f t="array" ref="AB1206">_xlfn.XLOOKUP(Table1[[#This Row],[Manager ID]],Table2[[#All],[Manager ID]],Table2[[#All],[Department Head]])</f>
        <v>Sales</v>
      </c>
      <c r="AC1206" s="2">
        <f>_xlfn.XLOOKUP(Table1[[#This Row],[City]],L:L,O:O)</f>
        <v>0.24030340748661314</v>
      </c>
      <c r="AD1206" t="str" cm="1">
        <f t="array" ref="AD1206">_xlfn.IFS(Table1[[#This Row],[Performance Score]]&gt;=90,"Excellent",Table1[[#This Row],[Performance Score]]&gt;=75,"Good",Table1[[#This Row],[Performance Score]]&gt;=60,"Average",Table1[[#This Row],[Performance Score]]&lt;=60,"Need Improvement")</f>
        <v>Good</v>
      </c>
      <c r="AE1206" t="str">
        <f>IF(AND(Table1[[#This Row],[Attendance %]]&gt;=80,(Table1[[#This Row],[Performance Score]]&gt;=80)),"Eligible","Not Eligible")</f>
        <v>Not Eligible</v>
      </c>
      <c r="AF1206" t="str">
        <f>IF(Table1[[#This Row],[Performance Score]]&gt;=80,"High Performer","Low Performer")</f>
        <v>Low Performer</v>
      </c>
      <c r="AG1206" t="str" cm="1">
        <f t="array" aca="1" ref="AG1206" ca="1">_xlfn.IFS(Table1[[#This Row],[Experience]]&lt;=3,"Junior",Table1[[#This Row],[Experience]]&lt;=7,"Mid Level",Table1[[#This Row],[Experience]]&gt;=7,"Senior")</f>
        <v>Mid Level</v>
      </c>
      <c r="AH1206" t="str">
        <f>IF(Table1[[#This Row],[Attendance %]]&gt;75,"OK","Below 75")</f>
        <v>Below 75</v>
      </c>
      <c r="AI1206" t="b">
        <f>ISBLANK(Table1[[#This Row],[Employee ID]])</f>
        <v>0</v>
      </c>
      <c r="AJ1206" t="b">
        <f>ISNUMBER(Table1[[#This Row],[Total Salary  ]])</f>
        <v>1</v>
      </c>
      <c r="AK1206" t="str">
        <f>IFERROR(_xlfn.XLOOKUP(Table1[[#This Row],[Manager ID]],MANAGERS!A:A,MANAGERS!B:B),"Not Found")</f>
        <v>Manager_9</v>
      </c>
    </row>
    <row r="1207" spans="1:37" x14ac:dyDescent="0.2">
      <c r="A1207" t="s">
        <v>586</v>
      </c>
      <c r="B1207" t="s">
        <v>89</v>
      </c>
      <c r="C1207" t="s">
        <v>21</v>
      </c>
      <c r="D1207" t="s">
        <v>16</v>
      </c>
      <c r="E1207" t="s">
        <v>26</v>
      </c>
      <c r="F1207" s="1">
        <v>45273</v>
      </c>
      <c r="G1207" s="1">
        <v>34020</v>
      </c>
      <c r="H1207">
        <v>103250</v>
      </c>
      <c r="I1207">
        <v>12576</v>
      </c>
      <c r="J1207">
        <v>60</v>
      </c>
      <c r="K1207">
        <v>75</v>
      </c>
      <c r="L1207" t="s">
        <v>31</v>
      </c>
      <c r="M1207">
        <v>107</v>
      </c>
      <c r="N1207">
        <f>Table1[[#This Row],[Basic Salary]]+Table1[[#This Row],[Bonus]]</f>
        <v>115826</v>
      </c>
      <c r="O1207" s="2">
        <f>Table1[[#This Row],[Bonus]]/Table1[[#This Row],[Basic Salary]]</f>
        <v>0.12180145278450363</v>
      </c>
      <c r="P1207">
        <f ca="1">DATEDIF(Table1[[#This Row],[Date of Birth]],TODAY(),"Y")</f>
        <v>33</v>
      </c>
      <c r="Q1207">
        <f ca="1">DATEDIF(Table1[[#This Row],[Joining Date]],TODAY(),"Y")</f>
        <v>2</v>
      </c>
      <c r="R1207" t="str">
        <f ca="1">IF(YEAR(Table1[[#This Row],[Joining Date]])=YEAR(TODAY()),"Yes","No")</f>
        <v>No</v>
      </c>
      <c r="S1207" t="str">
        <f ca="1">IF(Table1[[#This Row],[Experience]]&gt;5,"Yes","No")</f>
        <v>No</v>
      </c>
      <c r="T1207" t="str">
        <f>TEXT(Table1[[#This Row],[Joining Date]],"mmmm")</f>
        <v>December</v>
      </c>
      <c r="U1207" t="str">
        <f>TEXT(Table1[[#This Row],[Joining Date]],"yyyy")</f>
        <v>2023</v>
      </c>
      <c r="V1207" s="5">
        <f ca="1">TODAY()-Table1[[#This Row],[Joining Date]]</f>
        <v>966</v>
      </c>
      <c r="W1207" t="str">
        <f>LEFT(Table1[[#This Row],[Employee Name]],FIND(" ",Table1[[#This Row],[Employee Name]])-1)</f>
        <v>Tarun</v>
      </c>
      <c r="X1207" t="str">
        <f>RIGHT(Table1[[#This Row],[Employee Name]],LEN(Table1[[#This Row],[Employee Name]])-FIND(" ",Table1[[#This Row],[Employee Name]]))</f>
        <v>Verma</v>
      </c>
      <c r="Y1207" t="str">
        <f>Table1[[#This Row],[Department]]&amp;"-"&amp;Table1[[#This Row],[Employee ID]]</f>
        <v>HR-E00530</v>
      </c>
      <c r="Z1207" t="str">
        <f>LEFT(Table1[[#This Row],[Department]],3)</f>
        <v>HR</v>
      </c>
      <c r="AA1207" t="str">
        <f>_xlfn.XLOOKUP(Table1[[#This Row],[Manager ID]],MANAGERS!A:A,MANAGERS!B:B)</f>
        <v>Manager_7</v>
      </c>
      <c r="AB1207" t="str" cm="1">
        <f t="array" ref="AB1207">_xlfn.XLOOKUP(Table1[[#This Row],[Manager ID]],Table2[[#All],[Manager ID]],Table2[[#All],[Department Head]])</f>
        <v>Operations</v>
      </c>
      <c r="AC1207" s="2">
        <f>_xlfn.XLOOKUP(Table1[[#This Row],[City]],L:L,O:O)</f>
        <v>0.241864189087755</v>
      </c>
      <c r="AD1207" t="str" cm="1">
        <f t="array" ref="AD1207">_xlfn.IFS(Table1[[#This Row],[Performance Score]]&gt;=90,"Excellent",Table1[[#This Row],[Performance Score]]&gt;=75,"Good",Table1[[#This Row],[Performance Score]]&gt;=60,"Average",Table1[[#This Row],[Performance Score]]&lt;=60,"Need Improvement")</f>
        <v>Good</v>
      </c>
      <c r="AE1207" t="str">
        <f>IF(AND(Table1[[#This Row],[Attendance %]]&gt;=80,(Table1[[#This Row],[Performance Score]]&gt;=80)),"Eligible","Not Eligible")</f>
        <v>Not Eligible</v>
      </c>
      <c r="AF1207" t="str">
        <f>IF(Table1[[#This Row],[Performance Score]]&gt;=80,"High Performer","Low Performer")</f>
        <v>Low Performer</v>
      </c>
      <c r="AG1207" t="str" cm="1">
        <f t="array" aca="1" ref="AG1207" ca="1">_xlfn.IFS(Table1[[#This Row],[Experience]]&lt;=3,"Junior",Table1[[#This Row],[Experience]]&lt;=7,"Mid Level",Table1[[#This Row],[Experience]]&gt;=7,"Senior")</f>
        <v>Junior</v>
      </c>
      <c r="AH1207" t="str">
        <f>IF(Table1[[#This Row],[Attendance %]]&gt;75,"OK","Below 75")</f>
        <v>Below 75</v>
      </c>
      <c r="AI1207" t="b">
        <f>ISBLANK(Table1[[#This Row],[Employee ID]])</f>
        <v>0</v>
      </c>
      <c r="AJ1207" t="b">
        <f>ISNUMBER(Table1[[#This Row],[Total Salary  ]])</f>
        <v>1</v>
      </c>
      <c r="AK1207" t="str">
        <f>IFERROR(_xlfn.XLOOKUP(Table1[[#This Row],[Manager ID]],MANAGERS!A:A,MANAGERS!B:B),"Not Found")</f>
        <v>Manager_7</v>
      </c>
    </row>
    <row r="1208" spans="1:37" x14ac:dyDescent="0.2">
      <c r="A1208" t="s">
        <v>2198</v>
      </c>
      <c r="B1208" t="s">
        <v>48</v>
      </c>
      <c r="C1208" t="s">
        <v>15</v>
      </c>
      <c r="D1208" t="s">
        <v>16</v>
      </c>
      <c r="E1208" t="s">
        <v>22</v>
      </c>
      <c r="F1208" s="1">
        <v>45776</v>
      </c>
      <c r="G1208" s="1">
        <v>31711</v>
      </c>
      <c r="H1208">
        <v>88418</v>
      </c>
      <c r="I1208">
        <v>27361</v>
      </c>
      <c r="J1208">
        <v>71</v>
      </c>
      <c r="K1208">
        <v>86</v>
      </c>
      <c r="L1208" t="s">
        <v>37</v>
      </c>
      <c r="M1208">
        <v>103</v>
      </c>
      <c r="N1208">
        <f>Table1[[#This Row],[Basic Salary]]+Table1[[#This Row],[Bonus]]</f>
        <v>115779</v>
      </c>
      <c r="O1208" s="2">
        <f>Table1[[#This Row],[Bonus]]/Table1[[#This Row],[Basic Salary]]</f>
        <v>0.30945056436472212</v>
      </c>
      <c r="P1208">
        <f ca="1">DATEDIF(Table1[[#This Row],[Date of Birth]],TODAY(),"Y")</f>
        <v>39</v>
      </c>
      <c r="Q1208">
        <f ca="1">DATEDIF(Table1[[#This Row],[Joining Date]],TODAY(),"Y")</f>
        <v>1</v>
      </c>
      <c r="R1208" t="str">
        <f ca="1">IF(YEAR(Table1[[#This Row],[Joining Date]])=YEAR(TODAY()),"Yes","No")</f>
        <v>No</v>
      </c>
      <c r="S1208" t="str">
        <f ca="1">IF(Table1[[#This Row],[Experience]]&gt;5,"Yes","No")</f>
        <v>No</v>
      </c>
      <c r="T1208" t="str">
        <f>TEXT(Table1[[#This Row],[Joining Date]],"mmmm")</f>
        <v>April</v>
      </c>
      <c r="U1208" t="str">
        <f>TEXT(Table1[[#This Row],[Joining Date]],"yyyy")</f>
        <v>2025</v>
      </c>
      <c r="V1208" s="5">
        <f ca="1">TODAY()-Table1[[#This Row],[Joining Date]]</f>
        <v>463</v>
      </c>
      <c r="W1208" t="str">
        <f>LEFT(Table1[[#This Row],[Employee Name]],FIND(" ",Table1[[#This Row],[Employee Name]])-1)</f>
        <v>Aditya</v>
      </c>
      <c r="X1208" t="str">
        <f>RIGHT(Table1[[#This Row],[Employee Name]],LEN(Table1[[#This Row],[Employee Name]])-FIND(" ",Table1[[#This Row],[Employee Name]]))</f>
        <v>Kapoor</v>
      </c>
      <c r="Y1208" t="str">
        <f>Table1[[#This Row],[Department]]&amp;"-"&amp;Table1[[#This Row],[Employee ID]]</f>
        <v>HR-E02142</v>
      </c>
      <c r="Z1208" t="str">
        <f>LEFT(Table1[[#This Row],[Department]],3)</f>
        <v>HR</v>
      </c>
      <c r="AA1208" t="str">
        <f>_xlfn.XLOOKUP(Table1[[#This Row],[Manager ID]],MANAGERS!A:A,MANAGERS!B:B)</f>
        <v>Manager_3</v>
      </c>
      <c r="AB1208" t="str" cm="1">
        <f t="array" ref="AB1208">_xlfn.XLOOKUP(Table1[[#This Row],[Manager ID]],Table2[[#All],[Manager ID]],Table2[[#All],[Department Head]])</f>
        <v>IT</v>
      </c>
      <c r="AC1208" s="2">
        <f>_xlfn.XLOOKUP(Table1[[#This Row],[City]],L:L,O:O)</f>
        <v>0.24036902712549932</v>
      </c>
      <c r="AD1208" t="str" cm="1">
        <f t="array" ref="AD1208">_xlfn.IFS(Table1[[#This Row],[Performance Score]]&gt;=90,"Excellent",Table1[[#This Row],[Performance Score]]&gt;=75,"Good",Table1[[#This Row],[Performance Score]]&gt;=60,"Average",Table1[[#This Row],[Performance Score]]&lt;=60,"Need Improvement")</f>
        <v>Good</v>
      </c>
      <c r="AE1208" t="str">
        <f>IF(AND(Table1[[#This Row],[Attendance %]]&gt;=80,(Table1[[#This Row],[Performance Score]]&gt;=80)),"Eligible","Not Eligible")</f>
        <v>Not Eligible</v>
      </c>
      <c r="AF1208" t="str">
        <f>IF(Table1[[#This Row],[Performance Score]]&gt;=80,"High Performer","Low Performer")</f>
        <v>High Performer</v>
      </c>
      <c r="AG1208" t="str" cm="1">
        <f t="array" aca="1" ref="AG1208" ca="1">_xlfn.IFS(Table1[[#This Row],[Experience]]&lt;=3,"Junior",Table1[[#This Row],[Experience]]&lt;=7,"Mid Level",Table1[[#This Row],[Experience]]&gt;=7,"Senior")</f>
        <v>Junior</v>
      </c>
      <c r="AH1208" t="str">
        <f>IF(Table1[[#This Row],[Attendance %]]&gt;75,"OK","Below 75")</f>
        <v>Below 75</v>
      </c>
      <c r="AI1208" t="b">
        <f>ISBLANK(Table1[[#This Row],[Employee ID]])</f>
        <v>0</v>
      </c>
      <c r="AJ1208" t="b">
        <f>ISNUMBER(Table1[[#This Row],[Total Salary  ]])</f>
        <v>1</v>
      </c>
      <c r="AK1208" t="str">
        <f>IFERROR(_xlfn.XLOOKUP(Table1[[#This Row],[Manager ID]],MANAGERS!A:A,MANAGERS!B:B),"Not Found")</f>
        <v>Manager_3</v>
      </c>
    </row>
    <row r="1209" spans="1:37" x14ac:dyDescent="0.2">
      <c r="A1209" t="s">
        <v>644</v>
      </c>
      <c r="B1209" t="s">
        <v>129</v>
      </c>
      <c r="C1209" t="s">
        <v>21</v>
      </c>
      <c r="D1209" t="s">
        <v>43</v>
      </c>
      <c r="E1209" t="s">
        <v>51</v>
      </c>
      <c r="F1209" s="1">
        <v>44513</v>
      </c>
      <c r="G1209" s="1">
        <v>33004</v>
      </c>
      <c r="H1209">
        <v>103166</v>
      </c>
      <c r="I1209">
        <v>12608</v>
      </c>
      <c r="J1209">
        <v>74</v>
      </c>
      <c r="K1209">
        <v>83</v>
      </c>
      <c r="L1209" t="s">
        <v>53</v>
      </c>
      <c r="M1209">
        <v>112</v>
      </c>
      <c r="N1209">
        <f>Table1[[#This Row],[Basic Salary]]+Table1[[#This Row],[Bonus]]</f>
        <v>115774</v>
      </c>
      <c r="O1209" s="2">
        <f>Table1[[#This Row],[Bonus]]/Table1[[#This Row],[Basic Salary]]</f>
        <v>0.12221080588566001</v>
      </c>
      <c r="P1209">
        <f ca="1">DATEDIF(Table1[[#This Row],[Date of Birth]],TODAY(),"Y")</f>
        <v>36</v>
      </c>
      <c r="Q1209">
        <f ca="1">DATEDIF(Table1[[#This Row],[Joining Date]],TODAY(),"Y")</f>
        <v>4</v>
      </c>
      <c r="R1209" t="str">
        <f ca="1">IF(YEAR(Table1[[#This Row],[Joining Date]])=YEAR(TODAY()),"Yes","No")</f>
        <v>No</v>
      </c>
      <c r="S1209" t="str">
        <f ca="1">IF(Table1[[#This Row],[Experience]]&gt;5,"Yes","No")</f>
        <v>No</v>
      </c>
      <c r="T1209" t="str">
        <f>TEXT(Table1[[#This Row],[Joining Date]],"mmmm")</f>
        <v>November</v>
      </c>
      <c r="U1209" t="str">
        <f>TEXT(Table1[[#This Row],[Joining Date]],"yyyy")</f>
        <v>2021</v>
      </c>
      <c r="V1209" s="5">
        <f ca="1">TODAY()-Table1[[#This Row],[Joining Date]]</f>
        <v>1726</v>
      </c>
      <c r="W1209" t="str">
        <f>LEFT(Table1[[#This Row],[Employee Name]],FIND(" ",Table1[[#This Row],[Employee Name]])-1)</f>
        <v>Aarav</v>
      </c>
      <c r="X1209" t="str">
        <f>RIGHT(Table1[[#This Row],[Employee Name]],LEN(Table1[[#This Row],[Employee Name]])-FIND(" ",Table1[[#This Row],[Employee Name]]))</f>
        <v>Sharma</v>
      </c>
      <c r="Y1209" t="str">
        <f>Table1[[#This Row],[Department]]&amp;"-"&amp;Table1[[#This Row],[Employee ID]]</f>
        <v>Operations-E00588</v>
      </c>
      <c r="Z1209" t="str">
        <f>LEFT(Table1[[#This Row],[Department]],3)</f>
        <v>Ope</v>
      </c>
      <c r="AA1209" t="str">
        <f>_xlfn.XLOOKUP(Table1[[#This Row],[Manager ID]],MANAGERS!A:A,MANAGERS!B:B)</f>
        <v>Manager_12</v>
      </c>
      <c r="AB1209" t="str" cm="1">
        <f t="array" ref="AB1209">_xlfn.XLOOKUP(Table1[[#This Row],[Manager ID]],Table2[[#All],[Manager ID]],Table2[[#All],[Department Head]])</f>
        <v>Marketing</v>
      </c>
      <c r="AC1209" s="2">
        <f>_xlfn.XLOOKUP(Table1[[#This Row],[City]],L:L,O:O)</f>
        <v>0.23685887225230964</v>
      </c>
      <c r="AD1209" t="str" cm="1">
        <f t="array" ref="AD1209">_xlfn.IFS(Table1[[#This Row],[Performance Score]]&gt;=90,"Excellent",Table1[[#This Row],[Performance Score]]&gt;=75,"Good",Table1[[#This Row],[Performance Score]]&gt;=60,"Average",Table1[[#This Row],[Performance Score]]&lt;=60,"Need Improvement")</f>
        <v>Good</v>
      </c>
      <c r="AE1209" t="str">
        <f>IF(AND(Table1[[#This Row],[Attendance %]]&gt;=80,(Table1[[#This Row],[Performance Score]]&gt;=80)),"Eligible","Not Eligible")</f>
        <v>Not Eligible</v>
      </c>
      <c r="AF1209" t="str">
        <f>IF(Table1[[#This Row],[Performance Score]]&gt;=80,"High Performer","Low Performer")</f>
        <v>High Performer</v>
      </c>
      <c r="AG1209" t="str" cm="1">
        <f t="array" aca="1" ref="AG1209" ca="1">_xlfn.IFS(Table1[[#This Row],[Experience]]&lt;=3,"Junior",Table1[[#This Row],[Experience]]&lt;=7,"Mid Level",Table1[[#This Row],[Experience]]&gt;=7,"Senior")</f>
        <v>Mid Level</v>
      </c>
      <c r="AH1209" t="str">
        <f>IF(Table1[[#This Row],[Attendance %]]&gt;75,"OK","Below 75")</f>
        <v>Below 75</v>
      </c>
      <c r="AI1209" t="b">
        <f>ISBLANK(Table1[[#This Row],[Employee ID]])</f>
        <v>0</v>
      </c>
      <c r="AJ1209" t="b">
        <f>ISNUMBER(Table1[[#This Row],[Total Salary  ]])</f>
        <v>1</v>
      </c>
      <c r="AK1209" t="str">
        <f>IFERROR(_xlfn.XLOOKUP(Table1[[#This Row],[Manager ID]],MANAGERS!A:A,MANAGERS!B:B),"Not Found")</f>
        <v>Manager_12</v>
      </c>
    </row>
    <row r="1210" spans="1:37" x14ac:dyDescent="0.2">
      <c r="A1210" t="s">
        <v>825</v>
      </c>
      <c r="B1210" t="s">
        <v>62</v>
      </c>
      <c r="C1210" t="s">
        <v>21</v>
      </c>
      <c r="D1210" t="s">
        <v>81</v>
      </c>
      <c r="E1210" t="s">
        <v>26</v>
      </c>
      <c r="F1210" s="1">
        <v>42831</v>
      </c>
      <c r="G1210" s="1">
        <v>37363</v>
      </c>
      <c r="H1210">
        <v>108288</v>
      </c>
      <c r="I1210">
        <v>7468</v>
      </c>
      <c r="J1210">
        <v>94</v>
      </c>
      <c r="K1210">
        <v>53</v>
      </c>
      <c r="L1210" t="s">
        <v>31</v>
      </c>
      <c r="M1210">
        <v>109</v>
      </c>
      <c r="N1210">
        <f>Table1[[#This Row],[Basic Salary]]+Table1[[#This Row],[Bonus]]</f>
        <v>115756</v>
      </c>
      <c r="O1210" s="2">
        <f>Table1[[#This Row],[Bonus]]/Table1[[#This Row],[Basic Salary]]</f>
        <v>6.8964243498817968E-2</v>
      </c>
      <c r="P1210">
        <f ca="1">DATEDIF(Table1[[#This Row],[Date of Birth]],TODAY(),"Y")</f>
        <v>24</v>
      </c>
      <c r="Q1210">
        <f ca="1">DATEDIF(Table1[[#This Row],[Joining Date]],TODAY(),"Y")</f>
        <v>9</v>
      </c>
      <c r="R1210" t="str">
        <f ca="1">IF(YEAR(Table1[[#This Row],[Joining Date]])=YEAR(TODAY()),"Yes","No")</f>
        <v>No</v>
      </c>
      <c r="S1210" t="str">
        <f ca="1">IF(Table1[[#This Row],[Experience]]&gt;5,"Yes","No")</f>
        <v>Yes</v>
      </c>
      <c r="T1210" t="str">
        <f>TEXT(Table1[[#This Row],[Joining Date]],"mmmm")</f>
        <v>April</v>
      </c>
      <c r="U1210" t="str">
        <f>TEXT(Table1[[#This Row],[Joining Date]],"yyyy")</f>
        <v>2017</v>
      </c>
      <c r="V1210" s="5">
        <f ca="1">TODAY()-Table1[[#This Row],[Joining Date]]</f>
        <v>3408</v>
      </c>
      <c r="W1210" t="str">
        <f>LEFT(Table1[[#This Row],[Employee Name]],FIND(" ",Table1[[#This Row],[Employee Name]])-1)</f>
        <v>Kavya</v>
      </c>
      <c r="X1210" t="str">
        <f>RIGHT(Table1[[#This Row],[Employee Name]],LEN(Table1[[#This Row],[Employee Name]])-FIND(" ",Table1[[#This Row],[Employee Name]]))</f>
        <v>Nair</v>
      </c>
      <c r="Y1210" t="str">
        <f>Table1[[#This Row],[Department]]&amp;"-"&amp;Table1[[#This Row],[Employee ID]]</f>
        <v>Sales-E00769</v>
      </c>
      <c r="Z1210" t="str">
        <f>LEFT(Table1[[#This Row],[Department]],3)</f>
        <v>Sal</v>
      </c>
      <c r="AA1210" t="str">
        <f>_xlfn.XLOOKUP(Table1[[#This Row],[Manager ID]],MANAGERS!A:A,MANAGERS!B:B)</f>
        <v>Manager_9</v>
      </c>
      <c r="AB1210" t="str" cm="1">
        <f t="array" ref="AB1210">_xlfn.XLOOKUP(Table1[[#This Row],[Manager ID]],Table2[[#All],[Manager ID]],Table2[[#All],[Department Head]])</f>
        <v>Sales</v>
      </c>
      <c r="AC1210" s="2">
        <f>_xlfn.XLOOKUP(Table1[[#This Row],[City]],L:L,O:O)</f>
        <v>0.241864189087755</v>
      </c>
      <c r="AD1210" t="str" cm="1">
        <f t="array" ref="AD1210">_xlfn.IFS(Table1[[#This Row],[Performance Score]]&gt;=90,"Excellent",Table1[[#This Row],[Performance Score]]&gt;=75,"Good",Table1[[#This Row],[Performance Score]]&gt;=60,"Average",Table1[[#This Row],[Performance Score]]&lt;=60,"Need Improvement")</f>
        <v>Need Improvement</v>
      </c>
      <c r="AE1210" t="str">
        <f>IF(AND(Table1[[#This Row],[Attendance %]]&gt;=80,(Table1[[#This Row],[Performance Score]]&gt;=80)),"Eligible","Not Eligible")</f>
        <v>Not Eligible</v>
      </c>
      <c r="AF1210" t="str">
        <f>IF(Table1[[#This Row],[Performance Score]]&gt;=80,"High Performer","Low Performer")</f>
        <v>Low Performer</v>
      </c>
      <c r="AG1210" t="str" cm="1">
        <f t="array" aca="1" ref="AG1210" ca="1">_xlfn.IFS(Table1[[#This Row],[Experience]]&lt;=3,"Junior",Table1[[#This Row],[Experience]]&lt;=7,"Mid Level",Table1[[#This Row],[Experience]]&gt;=7,"Senior")</f>
        <v>Senior</v>
      </c>
      <c r="AH1210" t="str">
        <f>IF(Table1[[#This Row],[Attendance %]]&gt;75,"OK","Below 75")</f>
        <v>OK</v>
      </c>
      <c r="AI1210" t="b">
        <f>ISBLANK(Table1[[#This Row],[Employee ID]])</f>
        <v>0</v>
      </c>
      <c r="AJ1210" t="b">
        <f>ISNUMBER(Table1[[#This Row],[Total Salary  ]])</f>
        <v>1</v>
      </c>
      <c r="AK1210" t="str">
        <f>IFERROR(_xlfn.XLOOKUP(Table1[[#This Row],[Manager ID]],MANAGERS!A:A,MANAGERS!B:B),"Not Found")</f>
        <v>Manager_9</v>
      </c>
    </row>
    <row r="1211" spans="1:37" x14ac:dyDescent="0.2">
      <c r="A1211" t="s">
        <v>3778</v>
      </c>
      <c r="B1211" t="s">
        <v>85</v>
      </c>
      <c r="C1211" t="s">
        <v>15</v>
      </c>
      <c r="D1211" t="s">
        <v>33</v>
      </c>
      <c r="E1211" t="s">
        <v>65</v>
      </c>
      <c r="F1211" s="1">
        <v>43695</v>
      </c>
      <c r="G1211" s="1">
        <v>33335</v>
      </c>
      <c r="H1211">
        <v>90456</v>
      </c>
      <c r="I1211">
        <v>25266</v>
      </c>
      <c r="J1211">
        <v>70</v>
      </c>
      <c r="K1211">
        <v>88</v>
      </c>
      <c r="L1211" t="s">
        <v>53</v>
      </c>
      <c r="M1211">
        <v>109</v>
      </c>
      <c r="N1211">
        <f>Table1[[#This Row],[Basic Salary]]+Table1[[#This Row],[Bonus]]</f>
        <v>115722</v>
      </c>
      <c r="O1211" s="2">
        <f>Table1[[#This Row],[Bonus]]/Table1[[#This Row],[Basic Salary]]</f>
        <v>0.27931812151764396</v>
      </c>
      <c r="P1211">
        <f ca="1">DATEDIF(Table1[[#This Row],[Date of Birth]],TODAY(),"Y")</f>
        <v>35</v>
      </c>
      <c r="Q1211">
        <f ca="1">DATEDIF(Table1[[#This Row],[Joining Date]],TODAY(),"Y")</f>
        <v>6</v>
      </c>
      <c r="R1211" t="str">
        <f ca="1">IF(YEAR(Table1[[#This Row],[Joining Date]])=YEAR(TODAY()),"Yes","No")</f>
        <v>No</v>
      </c>
      <c r="S1211" t="str">
        <f ca="1">IF(Table1[[#This Row],[Experience]]&gt;5,"Yes","No")</f>
        <v>Yes</v>
      </c>
      <c r="T1211" t="str">
        <f>TEXT(Table1[[#This Row],[Joining Date]],"mmmm")</f>
        <v>August</v>
      </c>
      <c r="U1211" t="str">
        <f>TEXT(Table1[[#This Row],[Joining Date]],"yyyy")</f>
        <v>2019</v>
      </c>
      <c r="V1211" s="5">
        <f ca="1">TODAY()-Table1[[#This Row],[Joining Date]]</f>
        <v>2544</v>
      </c>
      <c r="W1211" t="str">
        <f>LEFT(Table1[[#This Row],[Employee Name]],FIND(" ",Table1[[#This Row],[Employee Name]])-1)</f>
        <v>Pooja</v>
      </c>
      <c r="X1211" t="str">
        <f>RIGHT(Table1[[#This Row],[Employee Name]],LEN(Table1[[#This Row],[Employee Name]])-FIND(" ",Table1[[#This Row],[Employee Name]]))</f>
        <v>Das</v>
      </c>
      <c r="Y1211" t="str">
        <f>Table1[[#This Row],[Department]]&amp;"-"&amp;Table1[[#This Row],[Employee ID]]</f>
        <v>Marketing-E03722</v>
      </c>
      <c r="Z1211" t="str">
        <f>LEFT(Table1[[#This Row],[Department]],3)</f>
        <v>Mar</v>
      </c>
      <c r="AA1211" t="str">
        <f>_xlfn.XLOOKUP(Table1[[#This Row],[Manager ID]],MANAGERS!A:A,MANAGERS!B:B)</f>
        <v>Manager_9</v>
      </c>
      <c r="AB1211" t="str" cm="1">
        <f t="array" ref="AB1211">_xlfn.XLOOKUP(Table1[[#This Row],[Manager ID]],Table2[[#All],[Manager ID]],Table2[[#All],[Department Head]])</f>
        <v>Sales</v>
      </c>
      <c r="AC1211" s="2">
        <f>_xlfn.XLOOKUP(Table1[[#This Row],[City]],L:L,O:O)</f>
        <v>0.23685887225230964</v>
      </c>
      <c r="AD1211" t="str" cm="1">
        <f t="array" ref="AD1211">_xlfn.IFS(Table1[[#This Row],[Performance Score]]&gt;=90,"Excellent",Table1[[#This Row],[Performance Score]]&gt;=75,"Good",Table1[[#This Row],[Performance Score]]&gt;=60,"Average",Table1[[#This Row],[Performance Score]]&lt;=60,"Need Improvement")</f>
        <v>Good</v>
      </c>
      <c r="AE1211" t="str">
        <f>IF(AND(Table1[[#This Row],[Attendance %]]&gt;=80,(Table1[[#This Row],[Performance Score]]&gt;=80)),"Eligible","Not Eligible")</f>
        <v>Not Eligible</v>
      </c>
      <c r="AF1211" t="str">
        <f>IF(Table1[[#This Row],[Performance Score]]&gt;=80,"High Performer","Low Performer")</f>
        <v>High Performer</v>
      </c>
      <c r="AG1211" t="str" cm="1">
        <f t="array" aca="1" ref="AG1211" ca="1">_xlfn.IFS(Table1[[#This Row],[Experience]]&lt;=3,"Junior",Table1[[#This Row],[Experience]]&lt;=7,"Mid Level",Table1[[#This Row],[Experience]]&gt;=7,"Senior")</f>
        <v>Mid Level</v>
      </c>
      <c r="AH1211" t="str">
        <f>IF(Table1[[#This Row],[Attendance %]]&gt;75,"OK","Below 75")</f>
        <v>Below 75</v>
      </c>
      <c r="AI1211" t="b">
        <f>ISBLANK(Table1[[#This Row],[Employee ID]])</f>
        <v>0</v>
      </c>
      <c r="AJ1211" t="b">
        <f>ISNUMBER(Table1[[#This Row],[Total Salary  ]])</f>
        <v>1</v>
      </c>
      <c r="AK1211" t="str">
        <f>IFERROR(_xlfn.XLOOKUP(Table1[[#This Row],[Manager ID]],MANAGERS!A:A,MANAGERS!B:B),"Not Found")</f>
        <v>Manager_9</v>
      </c>
    </row>
    <row r="1212" spans="1:37" x14ac:dyDescent="0.2">
      <c r="A1212" t="s">
        <v>854</v>
      </c>
      <c r="B1212" t="s">
        <v>85</v>
      </c>
      <c r="C1212" t="s">
        <v>21</v>
      </c>
      <c r="D1212" t="s">
        <v>40</v>
      </c>
      <c r="E1212" t="s">
        <v>65</v>
      </c>
      <c r="F1212" s="1">
        <v>43771</v>
      </c>
      <c r="G1212" s="1">
        <v>32606</v>
      </c>
      <c r="H1212">
        <v>103654</v>
      </c>
      <c r="I1212">
        <v>12063</v>
      </c>
      <c r="J1212">
        <v>78</v>
      </c>
      <c r="K1212">
        <v>86</v>
      </c>
      <c r="L1212" t="s">
        <v>18</v>
      </c>
      <c r="M1212">
        <v>107</v>
      </c>
      <c r="N1212">
        <f>Table1[[#This Row],[Basic Salary]]+Table1[[#This Row],[Bonus]]</f>
        <v>115717</v>
      </c>
      <c r="O1212" s="2">
        <f>Table1[[#This Row],[Bonus]]/Table1[[#This Row],[Basic Salary]]</f>
        <v>0.1163775638180871</v>
      </c>
      <c r="P1212">
        <f ca="1">DATEDIF(Table1[[#This Row],[Date of Birth]],TODAY(),"Y")</f>
        <v>37</v>
      </c>
      <c r="Q1212">
        <f ca="1">DATEDIF(Table1[[#This Row],[Joining Date]],TODAY(),"Y")</f>
        <v>6</v>
      </c>
      <c r="R1212" t="str">
        <f ca="1">IF(YEAR(Table1[[#This Row],[Joining Date]])=YEAR(TODAY()),"Yes","No")</f>
        <v>No</v>
      </c>
      <c r="S1212" t="str">
        <f ca="1">IF(Table1[[#This Row],[Experience]]&gt;5,"Yes","No")</f>
        <v>Yes</v>
      </c>
      <c r="T1212" t="str">
        <f>TEXT(Table1[[#This Row],[Joining Date]],"mmmm")</f>
        <v>November</v>
      </c>
      <c r="U1212" t="str">
        <f>TEXT(Table1[[#This Row],[Joining Date]],"yyyy")</f>
        <v>2019</v>
      </c>
      <c r="V1212" s="5">
        <f ca="1">TODAY()-Table1[[#This Row],[Joining Date]]</f>
        <v>2468</v>
      </c>
      <c r="W1212" t="str">
        <f>LEFT(Table1[[#This Row],[Employee Name]],FIND(" ",Table1[[#This Row],[Employee Name]])-1)</f>
        <v>Pooja</v>
      </c>
      <c r="X1212" t="str">
        <f>RIGHT(Table1[[#This Row],[Employee Name]],LEN(Table1[[#This Row],[Employee Name]])-FIND(" ",Table1[[#This Row],[Employee Name]]))</f>
        <v>Das</v>
      </c>
      <c r="Y1212" t="str">
        <f>Table1[[#This Row],[Department]]&amp;"-"&amp;Table1[[#This Row],[Employee ID]]</f>
        <v>IT-E00798</v>
      </c>
      <c r="Z1212" t="str">
        <f>LEFT(Table1[[#This Row],[Department]],3)</f>
        <v>IT</v>
      </c>
      <c r="AA1212" t="str">
        <f>_xlfn.XLOOKUP(Table1[[#This Row],[Manager ID]],MANAGERS!A:A,MANAGERS!B:B)</f>
        <v>Manager_7</v>
      </c>
      <c r="AB1212" t="str" cm="1">
        <f t="array" ref="AB1212">_xlfn.XLOOKUP(Table1[[#This Row],[Manager ID]],Table2[[#All],[Manager ID]],Table2[[#All],[Department Head]])</f>
        <v>Operations</v>
      </c>
      <c r="AC1212" s="2">
        <f>_xlfn.XLOOKUP(Table1[[#This Row],[City]],L:L,O:O)</f>
        <v>0.21356479274849693</v>
      </c>
      <c r="AD1212" t="str" cm="1">
        <f t="array" ref="AD1212">_xlfn.IFS(Table1[[#This Row],[Performance Score]]&gt;=90,"Excellent",Table1[[#This Row],[Performance Score]]&gt;=75,"Good",Table1[[#This Row],[Performance Score]]&gt;=60,"Average",Table1[[#This Row],[Performance Score]]&lt;=60,"Need Improvement")</f>
        <v>Good</v>
      </c>
      <c r="AE1212" t="str">
        <f>IF(AND(Table1[[#This Row],[Attendance %]]&gt;=80,(Table1[[#This Row],[Performance Score]]&gt;=80)),"Eligible","Not Eligible")</f>
        <v>Not Eligible</v>
      </c>
      <c r="AF1212" t="str">
        <f>IF(Table1[[#This Row],[Performance Score]]&gt;=80,"High Performer","Low Performer")</f>
        <v>High Performer</v>
      </c>
      <c r="AG1212" t="str" cm="1">
        <f t="array" aca="1" ref="AG1212" ca="1">_xlfn.IFS(Table1[[#This Row],[Experience]]&lt;=3,"Junior",Table1[[#This Row],[Experience]]&lt;=7,"Mid Level",Table1[[#This Row],[Experience]]&gt;=7,"Senior")</f>
        <v>Mid Level</v>
      </c>
      <c r="AH1212" t="str">
        <f>IF(Table1[[#This Row],[Attendance %]]&gt;75,"OK","Below 75")</f>
        <v>OK</v>
      </c>
      <c r="AI1212" t="b">
        <f>ISBLANK(Table1[[#This Row],[Employee ID]])</f>
        <v>0</v>
      </c>
      <c r="AJ1212" t="b">
        <f>ISNUMBER(Table1[[#This Row],[Total Salary  ]])</f>
        <v>1</v>
      </c>
      <c r="AK1212" t="str">
        <f>IFERROR(_xlfn.XLOOKUP(Table1[[#This Row],[Manager ID]],MANAGERS!A:A,MANAGERS!B:B),"Not Found")</f>
        <v>Manager_7</v>
      </c>
    </row>
    <row r="1213" spans="1:37" x14ac:dyDescent="0.2">
      <c r="A1213" t="s">
        <v>2303</v>
      </c>
      <c r="B1213" t="s">
        <v>45</v>
      </c>
      <c r="C1213" t="s">
        <v>15</v>
      </c>
      <c r="D1213" t="s">
        <v>25</v>
      </c>
      <c r="E1213" t="s">
        <v>51</v>
      </c>
      <c r="F1213" s="1">
        <v>45648</v>
      </c>
      <c r="G1213" s="1">
        <v>32609</v>
      </c>
      <c r="H1213">
        <v>90745</v>
      </c>
      <c r="I1213">
        <v>24969</v>
      </c>
      <c r="J1213">
        <v>84</v>
      </c>
      <c r="K1213">
        <v>83</v>
      </c>
      <c r="L1213" t="s">
        <v>34</v>
      </c>
      <c r="M1213">
        <v>107</v>
      </c>
      <c r="N1213">
        <f>Table1[[#This Row],[Basic Salary]]+Table1[[#This Row],[Bonus]]</f>
        <v>115714</v>
      </c>
      <c r="O1213" s="2">
        <f>Table1[[#This Row],[Bonus]]/Table1[[#This Row],[Basic Salary]]</f>
        <v>0.27515565595900598</v>
      </c>
      <c r="P1213">
        <f ca="1">DATEDIF(Table1[[#This Row],[Date of Birth]],TODAY(),"Y")</f>
        <v>37</v>
      </c>
      <c r="Q1213">
        <f ca="1">DATEDIF(Table1[[#This Row],[Joining Date]],TODAY(),"Y")</f>
        <v>1</v>
      </c>
      <c r="R1213" t="str">
        <f ca="1">IF(YEAR(Table1[[#This Row],[Joining Date]])=YEAR(TODAY()),"Yes","No")</f>
        <v>No</v>
      </c>
      <c r="S1213" t="str">
        <f ca="1">IF(Table1[[#This Row],[Experience]]&gt;5,"Yes","No")</f>
        <v>No</v>
      </c>
      <c r="T1213" t="str">
        <f>TEXT(Table1[[#This Row],[Joining Date]],"mmmm")</f>
        <v>December</v>
      </c>
      <c r="U1213" t="str">
        <f>TEXT(Table1[[#This Row],[Joining Date]],"yyyy")</f>
        <v>2024</v>
      </c>
      <c r="V1213" s="5">
        <f ca="1">TODAY()-Table1[[#This Row],[Joining Date]]</f>
        <v>591</v>
      </c>
      <c r="W1213" t="str">
        <f>LEFT(Table1[[#This Row],[Employee Name]],FIND(" ",Table1[[#This Row],[Employee Name]])-1)</f>
        <v>Ananya</v>
      </c>
      <c r="X1213" t="str">
        <f>RIGHT(Table1[[#This Row],[Employee Name]],LEN(Table1[[#This Row],[Employee Name]])-FIND(" ",Table1[[#This Row],[Employee Name]]))</f>
        <v>Rao</v>
      </c>
      <c r="Y1213" t="str">
        <f>Table1[[#This Row],[Department]]&amp;"-"&amp;Table1[[#This Row],[Employee ID]]</f>
        <v>Finance-E02247</v>
      </c>
      <c r="Z1213" t="str">
        <f>LEFT(Table1[[#This Row],[Department]],3)</f>
        <v>Fin</v>
      </c>
      <c r="AA1213" t="str">
        <f>_xlfn.XLOOKUP(Table1[[#This Row],[Manager ID]],MANAGERS!A:A,MANAGERS!B:B)</f>
        <v>Manager_7</v>
      </c>
      <c r="AB1213" t="str" cm="1">
        <f t="array" ref="AB1213">_xlfn.XLOOKUP(Table1[[#This Row],[Manager ID]],Table2[[#All],[Manager ID]],Table2[[#All],[Department Head]])</f>
        <v>Operations</v>
      </c>
      <c r="AC1213" s="2">
        <f>_xlfn.XLOOKUP(Table1[[#This Row],[City]],L:L,O:O)</f>
        <v>0.24030340748661314</v>
      </c>
      <c r="AD1213" t="str" cm="1">
        <f t="array" ref="AD1213">_xlfn.IFS(Table1[[#This Row],[Performance Score]]&gt;=90,"Excellent",Table1[[#This Row],[Performance Score]]&gt;=75,"Good",Table1[[#This Row],[Performance Score]]&gt;=60,"Average",Table1[[#This Row],[Performance Score]]&lt;=60,"Need Improvement")</f>
        <v>Good</v>
      </c>
      <c r="AE1213" t="str">
        <f>IF(AND(Table1[[#This Row],[Attendance %]]&gt;=80,(Table1[[#This Row],[Performance Score]]&gt;=80)),"Eligible","Not Eligible")</f>
        <v>Eligible</v>
      </c>
      <c r="AF1213" t="str">
        <f>IF(Table1[[#This Row],[Performance Score]]&gt;=80,"High Performer","Low Performer")</f>
        <v>High Performer</v>
      </c>
      <c r="AG1213" t="str" cm="1">
        <f t="array" aca="1" ref="AG1213" ca="1">_xlfn.IFS(Table1[[#This Row],[Experience]]&lt;=3,"Junior",Table1[[#This Row],[Experience]]&lt;=7,"Mid Level",Table1[[#This Row],[Experience]]&gt;=7,"Senior")</f>
        <v>Junior</v>
      </c>
      <c r="AH1213" t="str">
        <f>IF(Table1[[#This Row],[Attendance %]]&gt;75,"OK","Below 75")</f>
        <v>OK</v>
      </c>
      <c r="AI1213" t="b">
        <f>ISBLANK(Table1[[#This Row],[Employee ID]])</f>
        <v>0</v>
      </c>
      <c r="AJ1213" t="b">
        <f>ISNUMBER(Table1[[#This Row],[Total Salary  ]])</f>
        <v>1</v>
      </c>
      <c r="AK1213" t="str">
        <f>IFERROR(_xlfn.XLOOKUP(Table1[[#This Row],[Manager ID]],MANAGERS!A:A,MANAGERS!B:B),"Not Found")</f>
        <v>Manager_7</v>
      </c>
    </row>
    <row r="1214" spans="1:37" x14ac:dyDescent="0.2">
      <c r="A1214" t="s">
        <v>2237</v>
      </c>
      <c r="B1214" t="s">
        <v>48</v>
      </c>
      <c r="C1214" t="s">
        <v>21</v>
      </c>
      <c r="D1214" t="s">
        <v>43</v>
      </c>
      <c r="E1214" t="s">
        <v>51</v>
      </c>
      <c r="F1214" s="1">
        <v>45486</v>
      </c>
      <c r="G1214" s="1">
        <v>38389</v>
      </c>
      <c r="H1214">
        <v>99700</v>
      </c>
      <c r="I1214">
        <v>15990</v>
      </c>
      <c r="J1214">
        <v>99</v>
      </c>
      <c r="K1214">
        <v>65</v>
      </c>
      <c r="L1214" t="s">
        <v>31</v>
      </c>
      <c r="M1214">
        <v>110</v>
      </c>
      <c r="N1214">
        <f>Table1[[#This Row],[Basic Salary]]+Table1[[#This Row],[Bonus]]</f>
        <v>115690</v>
      </c>
      <c r="O1214" s="2">
        <f>Table1[[#This Row],[Bonus]]/Table1[[#This Row],[Basic Salary]]</f>
        <v>0.16038114343029086</v>
      </c>
      <c r="P1214">
        <f ca="1">DATEDIF(Table1[[#This Row],[Date of Birth]],TODAY(),"Y")</f>
        <v>21</v>
      </c>
      <c r="Q1214">
        <f ca="1">DATEDIF(Table1[[#This Row],[Joining Date]],TODAY(),"Y")</f>
        <v>2</v>
      </c>
      <c r="R1214" t="str">
        <f ca="1">IF(YEAR(Table1[[#This Row],[Joining Date]])=YEAR(TODAY()),"Yes","No")</f>
        <v>No</v>
      </c>
      <c r="S1214" t="str">
        <f ca="1">IF(Table1[[#This Row],[Experience]]&gt;5,"Yes","No")</f>
        <v>No</v>
      </c>
      <c r="T1214" t="str">
        <f>TEXT(Table1[[#This Row],[Joining Date]],"mmmm")</f>
        <v>July</v>
      </c>
      <c r="U1214" t="str">
        <f>TEXT(Table1[[#This Row],[Joining Date]],"yyyy")</f>
        <v>2024</v>
      </c>
      <c r="V1214" s="5">
        <f ca="1">TODAY()-Table1[[#This Row],[Joining Date]]</f>
        <v>753</v>
      </c>
      <c r="W1214" t="str">
        <f>LEFT(Table1[[#This Row],[Employee Name]],FIND(" ",Table1[[#This Row],[Employee Name]])-1)</f>
        <v>Aditya</v>
      </c>
      <c r="X1214" t="str">
        <f>RIGHT(Table1[[#This Row],[Employee Name]],LEN(Table1[[#This Row],[Employee Name]])-FIND(" ",Table1[[#This Row],[Employee Name]]))</f>
        <v>Kapoor</v>
      </c>
      <c r="Y1214" t="str">
        <f>Table1[[#This Row],[Department]]&amp;"-"&amp;Table1[[#This Row],[Employee ID]]</f>
        <v>Operations-E02181</v>
      </c>
      <c r="Z1214" t="str">
        <f>LEFT(Table1[[#This Row],[Department]],3)</f>
        <v>Ope</v>
      </c>
      <c r="AA1214" t="str">
        <f>_xlfn.XLOOKUP(Table1[[#This Row],[Manager ID]],MANAGERS!A:A,MANAGERS!B:B)</f>
        <v>Manager_10</v>
      </c>
      <c r="AB1214" t="str" cm="1">
        <f t="array" ref="AB1214">_xlfn.XLOOKUP(Table1[[#This Row],[Manager ID]],Table2[[#All],[Manager ID]],Table2[[#All],[Department Head]])</f>
        <v>HR</v>
      </c>
      <c r="AC1214" s="2">
        <f>_xlfn.XLOOKUP(Table1[[#This Row],[City]],L:L,O:O)</f>
        <v>0.241864189087755</v>
      </c>
      <c r="AD1214" t="str" cm="1">
        <f t="array" ref="AD1214">_xlfn.IFS(Table1[[#This Row],[Performance Score]]&gt;=90,"Excellent",Table1[[#This Row],[Performance Score]]&gt;=75,"Good",Table1[[#This Row],[Performance Score]]&gt;=60,"Average",Table1[[#This Row],[Performance Score]]&lt;=60,"Need Improvement")</f>
        <v>Average</v>
      </c>
      <c r="AE1214" t="str">
        <f>IF(AND(Table1[[#This Row],[Attendance %]]&gt;=80,(Table1[[#This Row],[Performance Score]]&gt;=80)),"Eligible","Not Eligible")</f>
        <v>Not Eligible</v>
      </c>
      <c r="AF1214" t="str">
        <f>IF(Table1[[#This Row],[Performance Score]]&gt;=80,"High Performer","Low Performer")</f>
        <v>Low Performer</v>
      </c>
      <c r="AG1214" t="str" cm="1">
        <f t="array" aca="1" ref="AG1214" ca="1">_xlfn.IFS(Table1[[#This Row],[Experience]]&lt;=3,"Junior",Table1[[#This Row],[Experience]]&lt;=7,"Mid Level",Table1[[#This Row],[Experience]]&gt;=7,"Senior")</f>
        <v>Junior</v>
      </c>
      <c r="AH1214" t="str">
        <f>IF(Table1[[#This Row],[Attendance %]]&gt;75,"OK","Below 75")</f>
        <v>OK</v>
      </c>
      <c r="AI1214" t="b">
        <f>ISBLANK(Table1[[#This Row],[Employee ID]])</f>
        <v>0</v>
      </c>
      <c r="AJ1214" t="b">
        <f>ISNUMBER(Table1[[#This Row],[Total Salary  ]])</f>
        <v>1</v>
      </c>
      <c r="AK1214" t="str">
        <f>IFERROR(_xlfn.XLOOKUP(Table1[[#This Row],[Manager ID]],MANAGERS!A:A,MANAGERS!B:B),"Not Found")</f>
        <v>Manager_10</v>
      </c>
    </row>
    <row r="1215" spans="1:37" x14ac:dyDescent="0.2">
      <c r="A1215" t="s">
        <v>3834</v>
      </c>
      <c r="B1215" t="s">
        <v>60</v>
      </c>
      <c r="C1215" t="s">
        <v>15</v>
      </c>
      <c r="D1215" t="s">
        <v>33</v>
      </c>
      <c r="E1215" t="s">
        <v>30</v>
      </c>
      <c r="F1215" s="1">
        <v>45024</v>
      </c>
      <c r="G1215" s="1">
        <v>29719</v>
      </c>
      <c r="H1215">
        <v>91901</v>
      </c>
      <c r="I1215">
        <v>23746</v>
      </c>
      <c r="J1215">
        <v>68</v>
      </c>
      <c r="K1215">
        <v>81</v>
      </c>
      <c r="L1215" t="s">
        <v>31</v>
      </c>
      <c r="M1215">
        <v>110</v>
      </c>
      <c r="N1215">
        <f>Table1[[#This Row],[Basic Salary]]+Table1[[#This Row],[Bonus]]</f>
        <v>115647</v>
      </c>
      <c r="O1215" s="2">
        <f>Table1[[#This Row],[Bonus]]/Table1[[#This Row],[Basic Salary]]</f>
        <v>0.25838674225525293</v>
      </c>
      <c r="P1215">
        <f ca="1">DATEDIF(Table1[[#This Row],[Date of Birth]],TODAY(),"Y")</f>
        <v>45</v>
      </c>
      <c r="Q1215">
        <f ca="1">DATEDIF(Table1[[#This Row],[Joining Date]],TODAY(),"Y")</f>
        <v>3</v>
      </c>
      <c r="R1215" t="str">
        <f ca="1">IF(YEAR(Table1[[#This Row],[Joining Date]])=YEAR(TODAY()),"Yes","No")</f>
        <v>No</v>
      </c>
      <c r="S1215" t="str">
        <f ca="1">IF(Table1[[#This Row],[Experience]]&gt;5,"Yes","No")</f>
        <v>No</v>
      </c>
      <c r="T1215" t="str">
        <f>TEXT(Table1[[#This Row],[Joining Date]],"mmmm")</f>
        <v>April</v>
      </c>
      <c r="U1215" t="str">
        <f>TEXT(Table1[[#This Row],[Joining Date]],"yyyy")</f>
        <v>2023</v>
      </c>
      <c r="V1215" s="5">
        <f ca="1">TODAY()-Table1[[#This Row],[Joining Date]]</f>
        <v>1215</v>
      </c>
      <c r="W1215" t="str">
        <f>LEFT(Table1[[#This Row],[Employee Name]],FIND(" ",Table1[[#This Row],[Employee Name]])-1)</f>
        <v>Gayathri</v>
      </c>
      <c r="X1215" t="str">
        <f>RIGHT(Table1[[#This Row],[Employee Name]],LEN(Table1[[#This Row],[Employee Name]])-FIND(" ",Table1[[#This Row],[Employee Name]]))</f>
        <v>Iyer</v>
      </c>
      <c r="Y1215" t="str">
        <f>Table1[[#This Row],[Department]]&amp;"-"&amp;Table1[[#This Row],[Employee ID]]</f>
        <v>Marketing-E03778</v>
      </c>
      <c r="Z1215" t="str">
        <f>LEFT(Table1[[#This Row],[Department]],3)</f>
        <v>Mar</v>
      </c>
      <c r="AA1215" t="str">
        <f>_xlfn.XLOOKUP(Table1[[#This Row],[Manager ID]],MANAGERS!A:A,MANAGERS!B:B)</f>
        <v>Manager_10</v>
      </c>
      <c r="AB1215" t="str" cm="1">
        <f t="array" ref="AB1215">_xlfn.XLOOKUP(Table1[[#This Row],[Manager ID]],Table2[[#All],[Manager ID]],Table2[[#All],[Department Head]])</f>
        <v>HR</v>
      </c>
      <c r="AC1215" s="2">
        <f>_xlfn.XLOOKUP(Table1[[#This Row],[City]],L:L,O:O)</f>
        <v>0.241864189087755</v>
      </c>
      <c r="AD1215" t="str" cm="1">
        <f t="array" ref="AD1215">_xlfn.IFS(Table1[[#This Row],[Performance Score]]&gt;=90,"Excellent",Table1[[#This Row],[Performance Score]]&gt;=75,"Good",Table1[[#This Row],[Performance Score]]&gt;=60,"Average",Table1[[#This Row],[Performance Score]]&lt;=60,"Need Improvement")</f>
        <v>Good</v>
      </c>
      <c r="AE1215" t="str">
        <f>IF(AND(Table1[[#This Row],[Attendance %]]&gt;=80,(Table1[[#This Row],[Performance Score]]&gt;=80)),"Eligible","Not Eligible")</f>
        <v>Not Eligible</v>
      </c>
      <c r="AF1215" t="str">
        <f>IF(Table1[[#This Row],[Performance Score]]&gt;=80,"High Performer","Low Performer")</f>
        <v>High Performer</v>
      </c>
      <c r="AG1215" t="str" cm="1">
        <f t="array" aca="1" ref="AG1215" ca="1">_xlfn.IFS(Table1[[#This Row],[Experience]]&lt;=3,"Junior",Table1[[#This Row],[Experience]]&lt;=7,"Mid Level",Table1[[#This Row],[Experience]]&gt;=7,"Senior")</f>
        <v>Junior</v>
      </c>
      <c r="AH1215" t="str">
        <f>IF(Table1[[#This Row],[Attendance %]]&gt;75,"OK","Below 75")</f>
        <v>Below 75</v>
      </c>
      <c r="AI1215" t="b">
        <f>ISBLANK(Table1[[#This Row],[Employee ID]])</f>
        <v>0</v>
      </c>
      <c r="AJ1215" t="b">
        <f>ISNUMBER(Table1[[#This Row],[Total Salary  ]])</f>
        <v>1</v>
      </c>
      <c r="AK1215" t="str">
        <f>IFERROR(_xlfn.XLOOKUP(Table1[[#This Row],[Manager ID]],MANAGERS!A:A,MANAGERS!B:B),"Not Found")</f>
        <v>Manager_10</v>
      </c>
    </row>
    <row r="1216" spans="1:37" x14ac:dyDescent="0.2">
      <c r="A1216" t="s">
        <v>4591</v>
      </c>
      <c r="B1216" t="s">
        <v>39</v>
      </c>
      <c r="C1216" t="s">
        <v>21</v>
      </c>
      <c r="D1216" t="s">
        <v>40</v>
      </c>
      <c r="E1216" t="s">
        <v>30</v>
      </c>
      <c r="F1216" s="1">
        <v>45830</v>
      </c>
      <c r="G1216" s="1">
        <v>34953</v>
      </c>
      <c r="H1216">
        <v>98940</v>
      </c>
      <c r="I1216">
        <v>16656</v>
      </c>
      <c r="J1216">
        <v>88</v>
      </c>
      <c r="K1216">
        <v>90</v>
      </c>
      <c r="L1216" t="s">
        <v>37</v>
      </c>
      <c r="M1216">
        <v>111</v>
      </c>
      <c r="N1216">
        <f>Table1[[#This Row],[Basic Salary]]+Table1[[#This Row],[Bonus]]</f>
        <v>115596</v>
      </c>
      <c r="O1216" s="2">
        <f>Table1[[#This Row],[Bonus]]/Table1[[#This Row],[Basic Salary]]</f>
        <v>0.16834445118253488</v>
      </c>
      <c r="P1216">
        <f ca="1">DATEDIF(Table1[[#This Row],[Date of Birth]],TODAY(),"Y")</f>
        <v>30</v>
      </c>
      <c r="Q1216">
        <f ca="1">DATEDIF(Table1[[#This Row],[Joining Date]],TODAY(),"Y")</f>
        <v>1</v>
      </c>
      <c r="R1216" t="str">
        <f ca="1">IF(YEAR(Table1[[#This Row],[Joining Date]])=YEAR(TODAY()),"Yes","No")</f>
        <v>No</v>
      </c>
      <c r="S1216" t="str">
        <f ca="1">IF(Table1[[#This Row],[Experience]]&gt;5,"Yes","No")</f>
        <v>No</v>
      </c>
      <c r="T1216" t="str">
        <f>TEXT(Table1[[#This Row],[Joining Date]],"mmmm")</f>
        <v>June</v>
      </c>
      <c r="U1216" t="str">
        <f>TEXT(Table1[[#This Row],[Joining Date]],"yyyy")</f>
        <v>2025</v>
      </c>
      <c r="V1216" s="5">
        <f ca="1">TODAY()-Table1[[#This Row],[Joining Date]]</f>
        <v>409</v>
      </c>
      <c r="W1216" t="str">
        <f>LEFT(Table1[[#This Row],[Employee Name]],FIND(" ",Table1[[#This Row],[Employee Name]])-1)</f>
        <v>Karan</v>
      </c>
      <c r="X1216" t="str">
        <f>RIGHT(Table1[[#This Row],[Employee Name]],LEN(Table1[[#This Row],[Employee Name]])-FIND(" ",Table1[[#This Row],[Employee Name]]))</f>
        <v>Malhotra</v>
      </c>
      <c r="Y1216" t="str">
        <f>Table1[[#This Row],[Department]]&amp;"-"&amp;Table1[[#This Row],[Employee ID]]</f>
        <v>IT-E04535</v>
      </c>
      <c r="Z1216" t="str">
        <f>LEFT(Table1[[#This Row],[Department]],3)</f>
        <v>IT</v>
      </c>
      <c r="AA1216" t="str">
        <f>_xlfn.XLOOKUP(Table1[[#This Row],[Manager ID]],MANAGERS!A:A,MANAGERS!B:B)</f>
        <v>Manager_11</v>
      </c>
      <c r="AB1216" t="str" cm="1">
        <f t="array" ref="AB1216">_xlfn.XLOOKUP(Table1[[#This Row],[Manager ID]],Table2[[#All],[Manager ID]],Table2[[#All],[Department Head]])</f>
        <v>Marketing</v>
      </c>
      <c r="AC1216" s="2">
        <f>_xlfn.XLOOKUP(Table1[[#This Row],[City]],L:L,O:O)</f>
        <v>0.24036902712549932</v>
      </c>
      <c r="AD1216" t="str" cm="1">
        <f t="array" ref="AD1216">_xlfn.IFS(Table1[[#This Row],[Performance Score]]&gt;=90,"Excellent",Table1[[#This Row],[Performance Score]]&gt;=75,"Good",Table1[[#This Row],[Performance Score]]&gt;=60,"Average",Table1[[#This Row],[Performance Score]]&lt;=60,"Need Improvement")</f>
        <v>Excellent</v>
      </c>
      <c r="AE1216" t="str">
        <f>IF(AND(Table1[[#This Row],[Attendance %]]&gt;=80,(Table1[[#This Row],[Performance Score]]&gt;=80)),"Eligible","Not Eligible")</f>
        <v>Eligible</v>
      </c>
      <c r="AF1216" t="str">
        <f>IF(Table1[[#This Row],[Performance Score]]&gt;=80,"High Performer","Low Performer")</f>
        <v>High Performer</v>
      </c>
      <c r="AG1216" t="str" cm="1">
        <f t="array" aca="1" ref="AG1216" ca="1">_xlfn.IFS(Table1[[#This Row],[Experience]]&lt;=3,"Junior",Table1[[#This Row],[Experience]]&lt;=7,"Mid Level",Table1[[#This Row],[Experience]]&gt;=7,"Senior")</f>
        <v>Junior</v>
      </c>
      <c r="AH1216" t="str">
        <f>IF(Table1[[#This Row],[Attendance %]]&gt;75,"OK","Below 75")</f>
        <v>OK</v>
      </c>
      <c r="AI1216" t="b">
        <f>ISBLANK(Table1[[#This Row],[Employee ID]])</f>
        <v>0</v>
      </c>
      <c r="AJ1216" t="b">
        <f>ISNUMBER(Table1[[#This Row],[Total Salary  ]])</f>
        <v>1</v>
      </c>
      <c r="AK1216" t="str">
        <f>IFERROR(_xlfn.XLOOKUP(Table1[[#This Row],[Manager ID]],MANAGERS!A:A,MANAGERS!B:B),"Not Found")</f>
        <v>Manager_11</v>
      </c>
    </row>
    <row r="1217" spans="1:37" x14ac:dyDescent="0.2">
      <c r="A1217" t="s">
        <v>2351</v>
      </c>
      <c r="B1217" t="s">
        <v>48</v>
      </c>
      <c r="C1217" t="s">
        <v>15</v>
      </c>
      <c r="D1217" t="s">
        <v>40</v>
      </c>
      <c r="E1217" t="s">
        <v>51</v>
      </c>
      <c r="F1217" s="1">
        <v>42209</v>
      </c>
      <c r="G1217" s="1">
        <v>30884</v>
      </c>
      <c r="H1217">
        <v>92093</v>
      </c>
      <c r="I1217">
        <v>23498</v>
      </c>
      <c r="J1217">
        <v>66</v>
      </c>
      <c r="K1217">
        <v>62</v>
      </c>
      <c r="L1217" t="s">
        <v>27</v>
      </c>
      <c r="M1217">
        <v>116</v>
      </c>
      <c r="N1217">
        <f>Table1[[#This Row],[Basic Salary]]+Table1[[#This Row],[Bonus]]</f>
        <v>115591</v>
      </c>
      <c r="O1217" s="2">
        <f>Table1[[#This Row],[Bonus]]/Table1[[#This Row],[Basic Salary]]</f>
        <v>0.25515511493816034</v>
      </c>
      <c r="P1217">
        <f ca="1">DATEDIF(Table1[[#This Row],[Date of Birth]],TODAY(),"Y")</f>
        <v>42</v>
      </c>
      <c r="Q1217">
        <f ca="1">DATEDIF(Table1[[#This Row],[Joining Date]],TODAY(),"Y")</f>
        <v>11</v>
      </c>
      <c r="R1217" t="str">
        <f ca="1">IF(YEAR(Table1[[#This Row],[Joining Date]])=YEAR(TODAY()),"Yes","No")</f>
        <v>No</v>
      </c>
      <c r="S1217" t="str">
        <f ca="1">IF(Table1[[#This Row],[Experience]]&gt;5,"Yes","No")</f>
        <v>Yes</v>
      </c>
      <c r="T1217" t="str">
        <f>TEXT(Table1[[#This Row],[Joining Date]],"mmmm")</f>
        <v>July</v>
      </c>
      <c r="U1217" t="str">
        <f>TEXT(Table1[[#This Row],[Joining Date]],"yyyy")</f>
        <v>2015</v>
      </c>
      <c r="V1217" s="5">
        <f ca="1">TODAY()-Table1[[#This Row],[Joining Date]]</f>
        <v>4030</v>
      </c>
      <c r="W1217" t="str">
        <f>LEFT(Table1[[#This Row],[Employee Name]],FIND(" ",Table1[[#This Row],[Employee Name]])-1)</f>
        <v>Aditya</v>
      </c>
      <c r="X1217" t="str">
        <f>RIGHT(Table1[[#This Row],[Employee Name]],LEN(Table1[[#This Row],[Employee Name]])-FIND(" ",Table1[[#This Row],[Employee Name]]))</f>
        <v>Kapoor</v>
      </c>
      <c r="Y1217" t="str">
        <f>Table1[[#This Row],[Department]]&amp;"-"&amp;Table1[[#This Row],[Employee ID]]</f>
        <v>IT-E02295</v>
      </c>
      <c r="Z1217" t="str">
        <f>LEFT(Table1[[#This Row],[Department]],3)</f>
        <v>IT</v>
      </c>
      <c r="AA1217" t="str">
        <f>_xlfn.XLOOKUP(Table1[[#This Row],[Manager ID]],MANAGERS!A:A,MANAGERS!B:B)</f>
        <v>Manager_16</v>
      </c>
      <c r="AB1217" t="str" cm="1">
        <f t="array" ref="AB1217">_xlfn.XLOOKUP(Table1[[#This Row],[Manager ID]],Table2[[#All],[Manager ID]],Table2[[#All],[Department Head]])</f>
        <v>Sales</v>
      </c>
      <c r="AC1217" s="2">
        <f>_xlfn.XLOOKUP(Table1[[#This Row],[City]],L:L,O:O)</f>
        <v>0.23674293405114402</v>
      </c>
      <c r="AD1217" t="str" cm="1">
        <f t="array" ref="AD1217">_xlfn.IFS(Table1[[#This Row],[Performance Score]]&gt;=90,"Excellent",Table1[[#This Row],[Performance Score]]&gt;=75,"Good",Table1[[#This Row],[Performance Score]]&gt;=60,"Average",Table1[[#This Row],[Performance Score]]&lt;=60,"Need Improvement")</f>
        <v>Average</v>
      </c>
      <c r="AE1217" t="str">
        <f>IF(AND(Table1[[#This Row],[Attendance %]]&gt;=80,(Table1[[#This Row],[Performance Score]]&gt;=80)),"Eligible","Not Eligible")</f>
        <v>Not Eligible</v>
      </c>
      <c r="AF1217" t="str">
        <f>IF(Table1[[#This Row],[Performance Score]]&gt;=80,"High Performer","Low Performer")</f>
        <v>Low Performer</v>
      </c>
      <c r="AG1217" t="str" cm="1">
        <f t="array" aca="1" ref="AG1217" ca="1">_xlfn.IFS(Table1[[#This Row],[Experience]]&lt;=3,"Junior",Table1[[#This Row],[Experience]]&lt;=7,"Mid Level",Table1[[#This Row],[Experience]]&gt;=7,"Senior")</f>
        <v>Senior</v>
      </c>
      <c r="AH1217" t="str">
        <f>IF(Table1[[#This Row],[Attendance %]]&gt;75,"OK","Below 75")</f>
        <v>Below 75</v>
      </c>
      <c r="AI1217" t="b">
        <f>ISBLANK(Table1[[#This Row],[Employee ID]])</f>
        <v>0</v>
      </c>
      <c r="AJ1217" t="b">
        <f>ISNUMBER(Table1[[#This Row],[Total Salary  ]])</f>
        <v>1</v>
      </c>
      <c r="AK1217" t="str">
        <f>IFERROR(_xlfn.XLOOKUP(Table1[[#This Row],[Manager ID]],MANAGERS!A:A,MANAGERS!B:B),"Not Found")</f>
        <v>Manager_16</v>
      </c>
    </row>
    <row r="1218" spans="1:37" x14ac:dyDescent="0.2">
      <c r="A1218" t="s">
        <v>3761</v>
      </c>
      <c r="B1218" t="s">
        <v>77</v>
      </c>
      <c r="C1218" t="s">
        <v>21</v>
      </c>
      <c r="D1218" t="s">
        <v>43</v>
      </c>
      <c r="E1218" t="s">
        <v>26</v>
      </c>
      <c r="F1218" s="1">
        <v>43273</v>
      </c>
      <c r="G1218" s="1">
        <v>36754</v>
      </c>
      <c r="H1218">
        <v>86813</v>
      </c>
      <c r="I1218">
        <v>28693</v>
      </c>
      <c r="J1218">
        <v>91</v>
      </c>
      <c r="K1218">
        <v>56</v>
      </c>
      <c r="L1218" t="s">
        <v>53</v>
      </c>
      <c r="M1218">
        <v>115</v>
      </c>
      <c r="N1218">
        <f>Table1[[#This Row],[Basic Salary]]+Table1[[#This Row],[Bonus]]</f>
        <v>115506</v>
      </c>
      <c r="O1218" s="2">
        <f>Table1[[#This Row],[Bonus]]/Table1[[#This Row],[Basic Salary]]</f>
        <v>0.33051501503231084</v>
      </c>
      <c r="P1218">
        <f ca="1">DATEDIF(Table1[[#This Row],[Date of Birth]],TODAY(),"Y")</f>
        <v>25</v>
      </c>
      <c r="Q1218">
        <f ca="1">DATEDIF(Table1[[#This Row],[Joining Date]],TODAY(),"Y")</f>
        <v>8</v>
      </c>
      <c r="R1218" t="str">
        <f ca="1">IF(YEAR(Table1[[#This Row],[Joining Date]])=YEAR(TODAY()),"Yes","No")</f>
        <v>No</v>
      </c>
      <c r="S1218" t="str">
        <f ca="1">IF(Table1[[#This Row],[Experience]]&gt;5,"Yes","No")</f>
        <v>Yes</v>
      </c>
      <c r="T1218" t="str">
        <f>TEXT(Table1[[#This Row],[Joining Date]],"mmmm")</f>
        <v>June</v>
      </c>
      <c r="U1218" t="str">
        <f>TEXT(Table1[[#This Row],[Joining Date]],"yyyy")</f>
        <v>2018</v>
      </c>
      <c r="V1218" s="5">
        <f ca="1">TODAY()-Table1[[#This Row],[Joining Date]]</f>
        <v>2966</v>
      </c>
      <c r="W1218" t="str">
        <f>LEFT(Table1[[#This Row],[Employee Name]],FIND(" ",Table1[[#This Row],[Employee Name]])-1)</f>
        <v>Rohan</v>
      </c>
      <c r="X1218" t="str">
        <f>RIGHT(Table1[[#This Row],[Employee Name]],LEN(Table1[[#This Row],[Employee Name]])-FIND(" ",Table1[[#This Row],[Employee Name]]))</f>
        <v>Gupta</v>
      </c>
      <c r="Y1218" t="str">
        <f>Table1[[#This Row],[Department]]&amp;"-"&amp;Table1[[#This Row],[Employee ID]]</f>
        <v>Operations-E03705</v>
      </c>
      <c r="Z1218" t="str">
        <f>LEFT(Table1[[#This Row],[Department]],3)</f>
        <v>Ope</v>
      </c>
      <c r="AA1218" t="str">
        <f>_xlfn.XLOOKUP(Table1[[#This Row],[Manager ID]],MANAGERS!A:A,MANAGERS!B:B)</f>
        <v>Manager_15</v>
      </c>
      <c r="AB1218" t="str" cm="1">
        <f t="array" ref="AB1218">_xlfn.XLOOKUP(Table1[[#This Row],[Manager ID]],Table2[[#All],[Manager ID]],Table2[[#All],[Department Head]])</f>
        <v>Support</v>
      </c>
      <c r="AC1218" s="2">
        <f>_xlfn.XLOOKUP(Table1[[#This Row],[City]],L:L,O:O)</f>
        <v>0.23685887225230964</v>
      </c>
      <c r="AD1218" t="str" cm="1">
        <f t="array" ref="AD1218">_xlfn.IFS(Table1[[#This Row],[Performance Score]]&gt;=90,"Excellent",Table1[[#This Row],[Performance Score]]&gt;=75,"Good",Table1[[#This Row],[Performance Score]]&gt;=60,"Average",Table1[[#This Row],[Performance Score]]&lt;=60,"Need Improvement")</f>
        <v>Need Improvement</v>
      </c>
      <c r="AE1218" t="str">
        <f>IF(AND(Table1[[#This Row],[Attendance %]]&gt;=80,(Table1[[#This Row],[Performance Score]]&gt;=80)),"Eligible","Not Eligible")</f>
        <v>Not Eligible</v>
      </c>
      <c r="AF1218" t="str">
        <f>IF(Table1[[#This Row],[Performance Score]]&gt;=80,"High Performer","Low Performer")</f>
        <v>Low Performer</v>
      </c>
      <c r="AG1218" t="str" cm="1">
        <f t="array" aca="1" ref="AG1218" ca="1">_xlfn.IFS(Table1[[#This Row],[Experience]]&lt;=3,"Junior",Table1[[#This Row],[Experience]]&lt;=7,"Mid Level",Table1[[#This Row],[Experience]]&gt;=7,"Senior")</f>
        <v>Senior</v>
      </c>
      <c r="AH1218" t="str">
        <f>IF(Table1[[#This Row],[Attendance %]]&gt;75,"OK","Below 75")</f>
        <v>OK</v>
      </c>
      <c r="AI1218" t="b">
        <f>ISBLANK(Table1[[#This Row],[Employee ID]])</f>
        <v>0</v>
      </c>
      <c r="AJ1218" t="b">
        <f>ISNUMBER(Table1[[#This Row],[Total Salary  ]])</f>
        <v>1</v>
      </c>
      <c r="AK1218" t="str">
        <f>IFERROR(_xlfn.XLOOKUP(Table1[[#This Row],[Manager ID]],MANAGERS!A:A,MANAGERS!B:B),"Not Found")</f>
        <v>Manager_15</v>
      </c>
    </row>
    <row r="1219" spans="1:37" x14ac:dyDescent="0.2">
      <c r="A1219" t="s">
        <v>1430</v>
      </c>
      <c r="B1219" t="s">
        <v>60</v>
      </c>
      <c r="C1219" t="s">
        <v>21</v>
      </c>
      <c r="D1219" t="s">
        <v>25</v>
      </c>
      <c r="E1219" t="s">
        <v>65</v>
      </c>
      <c r="F1219" s="1">
        <v>45146</v>
      </c>
      <c r="G1219" s="1">
        <v>35792</v>
      </c>
      <c r="H1219">
        <v>97098</v>
      </c>
      <c r="I1219">
        <v>18386</v>
      </c>
      <c r="J1219">
        <v>82</v>
      </c>
      <c r="K1219">
        <v>88</v>
      </c>
      <c r="L1219" t="s">
        <v>37</v>
      </c>
      <c r="M1219">
        <v>114</v>
      </c>
      <c r="N1219">
        <f>Table1[[#This Row],[Basic Salary]]+Table1[[#This Row],[Bonus]]</f>
        <v>115484</v>
      </c>
      <c r="O1219" s="2">
        <f>Table1[[#This Row],[Bonus]]/Table1[[#This Row],[Basic Salary]]</f>
        <v>0.18935508455374983</v>
      </c>
      <c r="P1219">
        <f ca="1">DATEDIF(Table1[[#This Row],[Date of Birth]],TODAY(),"Y")</f>
        <v>28</v>
      </c>
      <c r="Q1219">
        <f ca="1">DATEDIF(Table1[[#This Row],[Joining Date]],TODAY(),"Y")</f>
        <v>2</v>
      </c>
      <c r="R1219" t="str">
        <f ca="1">IF(YEAR(Table1[[#This Row],[Joining Date]])=YEAR(TODAY()),"Yes","No")</f>
        <v>No</v>
      </c>
      <c r="S1219" t="str">
        <f ca="1">IF(Table1[[#This Row],[Experience]]&gt;5,"Yes","No")</f>
        <v>No</v>
      </c>
      <c r="T1219" t="str">
        <f>TEXT(Table1[[#This Row],[Joining Date]],"mmmm")</f>
        <v>August</v>
      </c>
      <c r="U1219" t="str">
        <f>TEXT(Table1[[#This Row],[Joining Date]],"yyyy")</f>
        <v>2023</v>
      </c>
      <c r="V1219" s="5">
        <f ca="1">TODAY()-Table1[[#This Row],[Joining Date]]</f>
        <v>1093</v>
      </c>
      <c r="W1219" t="str">
        <f>LEFT(Table1[[#This Row],[Employee Name]],FIND(" ",Table1[[#This Row],[Employee Name]])-1)</f>
        <v>Gayathri</v>
      </c>
      <c r="X1219" t="str">
        <f>RIGHT(Table1[[#This Row],[Employee Name]],LEN(Table1[[#This Row],[Employee Name]])-FIND(" ",Table1[[#This Row],[Employee Name]]))</f>
        <v>Iyer</v>
      </c>
      <c r="Y1219" t="str">
        <f>Table1[[#This Row],[Department]]&amp;"-"&amp;Table1[[#This Row],[Employee ID]]</f>
        <v>Finance-E01374</v>
      </c>
      <c r="Z1219" t="str">
        <f>LEFT(Table1[[#This Row],[Department]],3)</f>
        <v>Fin</v>
      </c>
      <c r="AA1219" t="str">
        <f>_xlfn.XLOOKUP(Table1[[#This Row],[Manager ID]],MANAGERS!A:A,MANAGERS!B:B)</f>
        <v>Manager_14</v>
      </c>
      <c r="AB1219" t="str" cm="1">
        <f t="array" ref="AB1219">_xlfn.XLOOKUP(Table1[[#This Row],[Manager ID]],Table2[[#All],[Manager ID]],Table2[[#All],[Department Head]])</f>
        <v>Marketing</v>
      </c>
      <c r="AC1219" s="2">
        <f>_xlfn.XLOOKUP(Table1[[#This Row],[City]],L:L,O:O)</f>
        <v>0.24036902712549932</v>
      </c>
      <c r="AD1219" t="str" cm="1">
        <f t="array" ref="AD1219">_xlfn.IFS(Table1[[#This Row],[Performance Score]]&gt;=90,"Excellent",Table1[[#This Row],[Performance Score]]&gt;=75,"Good",Table1[[#This Row],[Performance Score]]&gt;=60,"Average",Table1[[#This Row],[Performance Score]]&lt;=60,"Need Improvement")</f>
        <v>Good</v>
      </c>
      <c r="AE1219" t="str">
        <f>IF(AND(Table1[[#This Row],[Attendance %]]&gt;=80,(Table1[[#This Row],[Performance Score]]&gt;=80)),"Eligible","Not Eligible")</f>
        <v>Eligible</v>
      </c>
      <c r="AF1219" t="str">
        <f>IF(Table1[[#This Row],[Performance Score]]&gt;=80,"High Performer","Low Performer")</f>
        <v>High Performer</v>
      </c>
      <c r="AG1219" t="str" cm="1">
        <f t="array" aca="1" ref="AG1219" ca="1">_xlfn.IFS(Table1[[#This Row],[Experience]]&lt;=3,"Junior",Table1[[#This Row],[Experience]]&lt;=7,"Mid Level",Table1[[#This Row],[Experience]]&gt;=7,"Senior")</f>
        <v>Junior</v>
      </c>
      <c r="AH1219" t="str">
        <f>IF(Table1[[#This Row],[Attendance %]]&gt;75,"OK","Below 75")</f>
        <v>OK</v>
      </c>
      <c r="AI1219" t="b">
        <f>ISBLANK(Table1[[#This Row],[Employee ID]])</f>
        <v>0</v>
      </c>
      <c r="AJ1219" t="b">
        <f>ISNUMBER(Table1[[#This Row],[Total Salary  ]])</f>
        <v>1</v>
      </c>
      <c r="AK1219" t="str">
        <f>IFERROR(_xlfn.XLOOKUP(Table1[[#This Row],[Manager ID]],MANAGERS!A:A,MANAGERS!B:B),"Not Found")</f>
        <v>Manager_14</v>
      </c>
    </row>
    <row r="1220" spans="1:37" x14ac:dyDescent="0.2">
      <c r="A1220" t="s">
        <v>3503</v>
      </c>
      <c r="B1220" t="s">
        <v>39</v>
      </c>
      <c r="C1220" t="s">
        <v>21</v>
      </c>
      <c r="D1220" t="s">
        <v>40</v>
      </c>
      <c r="E1220" t="s">
        <v>51</v>
      </c>
      <c r="F1220" s="1">
        <v>45437</v>
      </c>
      <c r="G1220" s="1">
        <v>35245</v>
      </c>
      <c r="H1220">
        <v>108358</v>
      </c>
      <c r="I1220">
        <v>7100</v>
      </c>
      <c r="J1220">
        <v>69</v>
      </c>
      <c r="K1220">
        <v>69</v>
      </c>
      <c r="L1220" t="s">
        <v>23</v>
      </c>
      <c r="M1220">
        <v>117</v>
      </c>
      <c r="N1220">
        <f>Table1[[#This Row],[Basic Salary]]+Table1[[#This Row],[Bonus]]</f>
        <v>115458</v>
      </c>
      <c r="O1220" s="2">
        <f>Table1[[#This Row],[Bonus]]/Table1[[#This Row],[Basic Salary]]</f>
        <v>6.5523542331899817E-2</v>
      </c>
      <c r="P1220">
        <f ca="1">DATEDIF(Table1[[#This Row],[Date of Birth]],TODAY(),"Y")</f>
        <v>30</v>
      </c>
      <c r="Q1220">
        <f ca="1">DATEDIF(Table1[[#This Row],[Joining Date]],TODAY(),"Y")</f>
        <v>2</v>
      </c>
      <c r="R1220" t="str">
        <f ca="1">IF(YEAR(Table1[[#This Row],[Joining Date]])=YEAR(TODAY()),"Yes","No")</f>
        <v>No</v>
      </c>
      <c r="S1220" t="str">
        <f ca="1">IF(Table1[[#This Row],[Experience]]&gt;5,"Yes","No")</f>
        <v>No</v>
      </c>
      <c r="T1220" t="str">
        <f>TEXT(Table1[[#This Row],[Joining Date]],"mmmm")</f>
        <v>May</v>
      </c>
      <c r="U1220" t="str">
        <f>TEXT(Table1[[#This Row],[Joining Date]],"yyyy")</f>
        <v>2024</v>
      </c>
      <c r="V1220" s="5">
        <f ca="1">TODAY()-Table1[[#This Row],[Joining Date]]</f>
        <v>802</v>
      </c>
      <c r="W1220" t="str">
        <f>LEFT(Table1[[#This Row],[Employee Name]],FIND(" ",Table1[[#This Row],[Employee Name]])-1)</f>
        <v>Karan</v>
      </c>
      <c r="X1220" t="str">
        <f>RIGHT(Table1[[#This Row],[Employee Name]],LEN(Table1[[#This Row],[Employee Name]])-FIND(" ",Table1[[#This Row],[Employee Name]]))</f>
        <v>Malhotra</v>
      </c>
      <c r="Y1220" t="str">
        <f>Table1[[#This Row],[Department]]&amp;"-"&amp;Table1[[#This Row],[Employee ID]]</f>
        <v>IT-E03447</v>
      </c>
      <c r="Z1220" t="str">
        <f>LEFT(Table1[[#This Row],[Department]],3)</f>
        <v>IT</v>
      </c>
      <c r="AA1220" t="str">
        <f>_xlfn.XLOOKUP(Table1[[#This Row],[Manager ID]],MANAGERS!A:A,MANAGERS!B:B)</f>
        <v>Manager_17</v>
      </c>
      <c r="AB1220" t="str" cm="1">
        <f t="array" ref="AB1220">_xlfn.XLOOKUP(Table1[[#This Row],[Manager ID]],Table2[[#All],[Manager ID]],Table2[[#All],[Department Head]])</f>
        <v>Finance</v>
      </c>
      <c r="AC1220" s="2">
        <f>_xlfn.XLOOKUP(Table1[[#This Row],[City]],L:L,O:O)</f>
        <v>0.23486488519629886</v>
      </c>
      <c r="AD1220" t="str" cm="1">
        <f t="array" ref="AD1220">_xlfn.IFS(Table1[[#This Row],[Performance Score]]&gt;=90,"Excellent",Table1[[#This Row],[Performance Score]]&gt;=75,"Good",Table1[[#This Row],[Performance Score]]&gt;=60,"Average",Table1[[#This Row],[Performance Score]]&lt;=60,"Need Improvement")</f>
        <v>Average</v>
      </c>
      <c r="AE1220" t="str">
        <f>IF(AND(Table1[[#This Row],[Attendance %]]&gt;=80,(Table1[[#This Row],[Performance Score]]&gt;=80)),"Eligible","Not Eligible")</f>
        <v>Not Eligible</v>
      </c>
      <c r="AF1220" t="str">
        <f>IF(Table1[[#This Row],[Performance Score]]&gt;=80,"High Performer","Low Performer")</f>
        <v>Low Performer</v>
      </c>
      <c r="AG1220" t="str" cm="1">
        <f t="array" aca="1" ref="AG1220" ca="1">_xlfn.IFS(Table1[[#This Row],[Experience]]&lt;=3,"Junior",Table1[[#This Row],[Experience]]&lt;=7,"Mid Level",Table1[[#This Row],[Experience]]&gt;=7,"Senior")</f>
        <v>Junior</v>
      </c>
      <c r="AH1220" t="str">
        <f>IF(Table1[[#This Row],[Attendance %]]&gt;75,"OK","Below 75")</f>
        <v>Below 75</v>
      </c>
      <c r="AI1220" t="b">
        <f>ISBLANK(Table1[[#This Row],[Employee ID]])</f>
        <v>0</v>
      </c>
      <c r="AJ1220" t="b">
        <f>ISNUMBER(Table1[[#This Row],[Total Salary  ]])</f>
        <v>1</v>
      </c>
      <c r="AK1220" t="str">
        <f>IFERROR(_xlfn.XLOOKUP(Table1[[#This Row],[Manager ID]],MANAGERS!A:A,MANAGERS!B:B),"Not Found")</f>
        <v>Manager_17</v>
      </c>
    </row>
    <row r="1221" spans="1:37" x14ac:dyDescent="0.2">
      <c r="A1221" t="s">
        <v>3302</v>
      </c>
      <c r="B1221" t="s">
        <v>62</v>
      </c>
      <c r="C1221" t="s">
        <v>15</v>
      </c>
      <c r="D1221" t="s">
        <v>46</v>
      </c>
      <c r="E1221" t="s">
        <v>65</v>
      </c>
      <c r="F1221" s="1">
        <v>43111</v>
      </c>
      <c r="G1221" s="1">
        <v>37969</v>
      </c>
      <c r="H1221">
        <v>109839</v>
      </c>
      <c r="I1221">
        <v>5614</v>
      </c>
      <c r="J1221">
        <v>78</v>
      </c>
      <c r="K1221">
        <v>48</v>
      </c>
      <c r="L1221" t="s">
        <v>31</v>
      </c>
      <c r="M1221">
        <v>116</v>
      </c>
      <c r="N1221">
        <f>Table1[[#This Row],[Basic Salary]]+Table1[[#This Row],[Bonus]]</f>
        <v>115453</v>
      </c>
      <c r="O1221" s="2">
        <f>Table1[[#This Row],[Bonus]]/Table1[[#This Row],[Basic Salary]]</f>
        <v>5.1111171806006973E-2</v>
      </c>
      <c r="P1221">
        <f ca="1">DATEDIF(Table1[[#This Row],[Date of Birth]],TODAY(),"Y")</f>
        <v>22</v>
      </c>
      <c r="Q1221">
        <f ca="1">DATEDIF(Table1[[#This Row],[Joining Date]],TODAY(),"Y")</f>
        <v>8</v>
      </c>
      <c r="R1221" t="str">
        <f ca="1">IF(YEAR(Table1[[#This Row],[Joining Date]])=YEAR(TODAY()),"Yes","No")</f>
        <v>No</v>
      </c>
      <c r="S1221" t="str">
        <f ca="1">IF(Table1[[#This Row],[Experience]]&gt;5,"Yes","No")</f>
        <v>Yes</v>
      </c>
      <c r="T1221" t="str">
        <f>TEXT(Table1[[#This Row],[Joining Date]],"mmmm")</f>
        <v>January</v>
      </c>
      <c r="U1221" t="str">
        <f>TEXT(Table1[[#This Row],[Joining Date]],"yyyy")</f>
        <v>2018</v>
      </c>
      <c r="V1221" s="5">
        <f ca="1">TODAY()-Table1[[#This Row],[Joining Date]]</f>
        <v>3128</v>
      </c>
      <c r="W1221" t="str">
        <f>LEFT(Table1[[#This Row],[Employee Name]],FIND(" ",Table1[[#This Row],[Employee Name]])-1)</f>
        <v>Kavya</v>
      </c>
      <c r="X1221" t="str">
        <f>RIGHT(Table1[[#This Row],[Employee Name]],LEN(Table1[[#This Row],[Employee Name]])-FIND(" ",Table1[[#This Row],[Employee Name]]))</f>
        <v>Nair</v>
      </c>
      <c r="Y1221" t="str">
        <f>Table1[[#This Row],[Department]]&amp;"-"&amp;Table1[[#This Row],[Employee ID]]</f>
        <v>Support-E03246</v>
      </c>
      <c r="Z1221" t="str">
        <f>LEFT(Table1[[#This Row],[Department]],3)</f>
        <v>Sup</v>
      </c>
      <c r="AA1221" t="str">
        <f>_xlfn.XLOOKUP(Table1[[#This Row],[Manager ID]],MANAGERS!A:A,MANAGERS!B:B)</f>
        <v>Manager_16</v>
      </c>
      <c r="AB1221" t="str" cm="1">
        <f t="array" ref="AB1221">_xlfn.XLOOKUP(Table1[[#This Row],[Manager ID]],Table2[[#All],[Manager ID]],Table2[[#All],[Department Head]])</f>
        <v>Sales</v>
      </c>
      <c r="AC1221" s="2">
        <f>_xlfn.XLOOKUP(Table1[[#This Row],[City]],L:L,O:O)</f>
        <v>0.241864189087755</v>
      </c>
      <c r="AD1221" t="str" cm="1">
        <f t="array" ref="AD1221">_xlfn.IFS(Table1[[#This Row],[Performance Score]]&gt;=90,"Excellent",Table1[[#This Row],[Performance Score]]&gt;=75,"Good",Table1[[#This Row],[Performance Score]]&gt;=60,"Average",Table1[[#This Row],[Performance Score]]&lt;=60,"Need Improvement")</f>
        <v>Need Improvement</v>
      </c>
      <c r="AE1221" t="str">
        <f>IF(AND(Table1[[#This Row],[Attendance %]]&gt;=80,(Table1[[#This Row],[Performance Score]]&gt;=80)),"Eligible","Not Eligible")</f>
        <v>Not Eligible</v>
      </c>
      <c r="AF1221" t="str">
        <f>IF(Table1[[#This Row],[Performance Score]]&gt;=80,"High Performer","Low Performer")</f>
        <v>Low Performer</v>
      </c>
      <c r="AG1221" t="str" cm="1">
        <f t="array" aca="1" ref="AG1221" ca="1">_xlfn.IFS(Table1[[#This Row],[Experience]]&lt;=3,"Junior",Table1[[#This Row],[Experience]]&lt;=7,"Mid Level",Table1[[#This Row],[Experience]]&gt;=7,"Senior")</f>
        <v>Senior</v>
      </c>
      <c r="AH1221" t="str">
        <f>IF(Table1[[#This Row],[Attendance %]]&gt;75,"OK","Below 75")</f>
        <v>OK</v>
      </c>
      <c r="AI1221" t="b">
        <f>ISBLANK(Table1[[#This Row],[Employee ID]])</f>
        <v>0</v>
      </c>
      <c r="AJ1221" t="b">
        <f>ISNUMBER(Table1[[#This Row],[Total Salary  ]])</f>
        <v>1</v>
      </c>
      <c r="AK1221" t="str">
        <f>IFERROR(_xlfn.XLOOKUP(Table1[[#This Row],[Manager ID]],MANAGERS!A:A,MANAGERS!B:B),"Not Found")</f>
        <v>Manager_16</v>
      </c>
    </row>
    <row r="1222" spans="1:37" x14ac:dyDescent="0.2">
      <c r="A1222" t="s">
        <v>1410</v>
      </c>
      <c r="B1222" t="s">
        <v>14</v>
      </c>
      <c r="C1222" t="s">
        <v>15</v>
      </c>
      <c r="D1222" t="s">
        <v>43</v>
      </c>
      <c r="E1222" t="s">
        <v>26</v>
      </c>
      <c r="F1222" s="1">
        <v>44061</v>
      </c>
      <c r="G1222" s="1">
        <v>35329</v>
      </c>
      <c r="H1222">
        <v>87068</v>
      </c>
      <c r="I1222">
        <v>28331</v>
      </c>
      <c r="J1222">
        <v>81</v>
      </c>
      <c r="K1222">
        <v>94</v>
      </c>
      <c r="L1222" t="s">
        <v>23</v>
      </c>
      <c r="M1222">
        <v>112</v>
      </c>
      <c r="N1222">
        <f>Table1[[#This Row],[Basic Salary]]+Table1[[#This Row],[Bonus]]</f>
        <v>115399</v>
      </c>
      <c r="O1222" s="2">
        <f>Table1[[#This Row],[Bonus]]/Table1[[#This Row],[Basic Salary]]</f>
        <v>0.32538935085220749</v>
      </c>
      <c r="P1222">
        <f ca="1">DATEDIF(Table1[[#This Row],[Date of Birth]],TODAY(),"Y")</f>
        <v>29</v>
      </c>
      <c r="Q1222">
        <f ca="1">DATEDIF(Table1[[#This Row],[Joining Date]],TODAY(),"Y")</f>
        <v>5</v>
      </c>
      <c r="R1222" t="str">
        <f ca="1">IF(YEAR(Table1[[#This Row],[Joining Date]])=YEAR(TODAY()),"Yes","No")</f>
        <v>No</v>
      </c>
      <c r="S1222" t="str">
        <f ca="1">IF(Table1[[#This Row],[Experience]]&gt;5,"Yes","No")</f>
        <v>No</v>
      </c>
      <c r="T1222" t="str">
        <f>TEXT(Table1[[#This Row],[Joining Date]],"mmmm")</f>
        <v>August</v>
      </c>
      <c r="U1222" t="str">
        <f>TEXT(Table1[[#This Row],[Joining Date]],"yyyy")</f>
        <v>2020</v>
      </c>
      <c r="V1222" s="5">
        <f ca="1">TODAY()-Table1[[#This Row],[Joining Date]]</f>
        <v>2178</v>
      </c>
      <c r="W1222" t="str">
        <f>LEFT(Table1[[#This Row],[Employee Name]],FIND(" ",Table1[[#This Row],[Employee Name]])-1)</f>
        <v>Nisha</v>
      </c>
      <c r="X1222" t="str">
        <f>RIGHT(Table1[[#This Row],[Employee Name]],LEN(Table1[[#This Row],[Employee Name]])-FIND(" ",Table1[[#This Row],[Employee Name]]))</f>
        <v>Kapoor</v>
      </c>
      <c r="Y1222" t="str">
        <f>Table1[[#This Row],[Department]]&amp;"-"&amp;Table1[[#This Row],[Employee ID]]</f>
        <v>Operations-E01354</v>
      </c>
      <c r="Z1222" t="str">
        <f>LEFT(Table1[[#This Row],[Department]],3)</f>
        <v>Ope</v>
      </c>
      <c r="AA1222" t="str">
        <f>_xlfn.XLOOKUP(Table1[[#This Row],[Manager ID]],MANAGERS!A:A,MANAGERS!B:B)</f>
        <v>Manager_12</v>
      </c>
      <c r="AB1222" t="str" cm="1">
        <f t="array" ref="AB1222">_xlfn.XLOOKUP(Table1[[#This Row],[Manager ID]],Table2[[#All],[Manager ID]],Table2[[#All],[Department Head]])</f>
        <v>Marketing</v>
      </c>
      <c r="AC1222" s="2">
        <f>_xlfn.XLOOKUP(Table1[[#This Row],[City]],L:L,O:O)</f>
        <v>0.23486488519629886</v>
      </c>
      <c r="AD1222" t="str" cm="1">
        <f t="array" ref="AD1222">_xlfn.IFS(Table1[[#This Row],[Performance Score]]&gt;=90,"Excellent",Table1[[#This Row],[Performance Score]]&gt;=75,"Good",Table1[[#This Row],[Performance Score]]&gt;=60,"Average",Table1[[#This Row],[Performance Score]]&lt;=60,"Need Improvement")</f>
        <v>Excellent</v>
      </c>
      <c r="AE1222" t="str">
        <f>IF(AND(Table1[[#This Row],[Attendance %]]&gt;=80,(Table1[[#This Row],[Performance Score]]&gt;=80)),"Eligible","Not Eligible")</f>
        <v>Eligible</v>
      </c>
      <c r="AF1222" t="str">
        <f>IF(Table1[[#This Row],[Performance Score]]&gt;=80,"High Performer","Low Performer")</f>
        <v>High Performer</v>
      </c>
      <c r="AG1222" t="str" cm="1">
        <f t="array" aca="1" ref="AG1222" ca="1">_xlfn.IFS(Table1[[#This Row],[Experience]]&lt;=3,"Junior",Table1[[#This Row],[Experience]]&lt;=7,"Mid Level",Table1[[#This Row],[Experience]]&gt;=7,"Senior")</f>
        <v>Mid Level</v>
      </c>
      <c r="AH1222" t="str">
        <f>IF(Table1[[#This Row],[Attendance %]]&gt;75,"OK","Below 75")</f>
        <v>OK</v>
      </c>
      <c r="AI1222" t="b">
        <f>ISBLANK(Table1[[#This Row],[Employee ID]])</f>
        <v>0</v>
      </c>
      <c r="AJ1222" t="b">
        <f>ISNUMBER(Table1[[#This Row],[Total Salary  ]])</f>
        <v>1</v>
      </c>
      <c r="AK1222" t="str">
        <f>IFERROR(_xlfn.XLOOKUP(Table1[[#This Row],[Manager ID]],MANAGERS!A:A,MANAGERS!B:B),"Not Found")</f>
        <v>Manager_12</v>
      </c>
    </row>
    <row r="1223" spans="1:37" x14ac:dyDescent="0.2">
      <c r="A1223" t="s">
        <v>918</v>
      </c>
      <c r="B1223" t="s">
        <v>77</v>
      </c>
      <c r="C1223" t="s">
        <v>21</v>
      </c>
      <c r="D1223" t="s">
        <v>40</v>
      </c>
      <c r="E1223" t="s">
        <v>22</v>
      </c>
      <c r="F1223" s="1">
        <v>45062</v>
      </c>
      <c r="G1223" s="1">
        <v>31790</v>
      </c>
      <c r="H1223">
        <v>98272</v>
      </c>
      <c r="I1223">
        <v>17102</v>
      </c>
      <c r="J1223">
        <v>67</v>
      </c>
      <c r="K1223">
        <v>78</v>
      </c>
      <c r="L1223" t="s">
        <v>34</v>
      </c>
      <c r="M1223">
        <v>114</v>
      </c>
      <c r="N1223">
        <f>Table1[[#This Row],[Basic Salary]]+Table1[[#This Row],[Bonus]]</f>
        <v>115374</v>
      </c>
      <c r="O1223" s="2">
        <f>Table1[[#This Row],[Bonus]]/Table1[[#This Row],[Basic Salary]]</f>
        <v>0.17402718984044285</v>
      </c>
      <c r="P1223">
        <f ca="1">DATEDIF(Table1[[#This Row],[Date of Birth]],TODAY(),"Y")</f>
        <v>39</v>
      </c>
      <c r="Q1223">
        <f ca="1">DATEDIF(Table1[[#This Row],[Joining Date]],TODAY(),"Y")</f>
        <v>3</v>
      </c>
      <c r="R1223" t="str">
        <f ca="1">IF(YEAR(Table1[[#This Row],[Joining Date]])=YEAR(TODAY()),"Yes","No")</f>
        <v>No</v>
      </c>
      <c r="S1223" t="str">
        <f ca="1">IF(Table1[[#This Row],[Experience]]&gt;5,"Yes","No")</f>
        <v>No</v>
      </c>
      <c r="T1223" t="str">
        <f>TEXT(Table1[[#This Row],[Joining Date]],"mmmm")</f>
        <v>May</v>
      </c>
      <c r="U1223" t="str">
        <f>TEXT(Table1[[#This Row],[Joining Date]],"yyyy")</f>
        <v>2023</v>
      </c>
      <c r="V1223" s="5">
        <f ca="1">TODAY()-Table1[[#This Row],[Joining Date]]</f>
        <v>1177</v>
      </c>
      <c r="W1223" t="str">
        <f>LEFT(Table1[[#This Row],[Employee Name]],FIND(" ",Table1[[#This Row],[Employee Name]])-1)</f>
        <v>Rohan</v>
      </c>
      <c r="X1223" t="str">
        <f>RIGHT(Table1[[#This Row],[Employee Name]],LEN(Table1[[#This Row],[Employee Name]])-FIND(" ",Table1[[#This Row],[Employee Name]]))</f>
        <v>Gupta</v>
      </c>
      <c r="Y1223" t="str">
        <f>Table1[[#This Row],[Department]]&amp;"-"&amp;Table1[[#This Row],[Employee ID]]</f>
        <v>IT-E00862</v>
      </c>
      <c r="Z1223" t="str">
        <f>LEFT(Table1[[#This Row],[Department]],3)</f>
        <v>IT</v>
      </c>
      <c r="AA1223" t="str">
        <f>_xlfn.XLOOKUP(Table1[[#This Row],[Manager ID]],MANAGERS!A:A,MANAGERS!B:B)</f>
        <v>Manager_14</v>
      </c>
      <c r="AB1223" t="str" cm="1">
        <f t="array" ref="AB1223">_xlfn.XLOOKUP(Table1[[#This Row],[Manager ID]],Table2[[#All],[Manager ID]],Table2[[#All],[Department Head]])</f>
        <v>Marketing</v>
      </c>
      <c r="AC1223" s="2">
        <f>_xlfn.XLOOKUP(Table1[[#This Row],[City]],L:L,O:O)</f>
        <v>0.24030340748661314</v>
      </c>
      <c r="AD1223" t="str" cm="1">
        <f t="array" ref="AD1223">_xlfn.IFS(Table1[[#This Row],[Performance Score]]&gt;=90,"Excellent",Table1[[#This Row],[Performance Score]]&gt;=75,"Good",Table1[[#This Row],[Performance Score]]&gt;=60,"Average",Table1[[#This Row],[Performance Score]]&lt;=60,"Need Improvement")</f>
        <v>Good</v>
      </c>
      <c r="AE1223" t="str">
        <f>IF(AND(Table1[[#This Row],[Attendance %]]&gt;=80,(Table1[[#This Row],[Performance Score]]&gt;=80)),"Eligible","Not Eligible")</f>
        <v>Not Eligible</v>
      </c>
      <c r="AF1223" t="str">
        <f>IF(Table1[[#This Row],[Performance Score]]&gt;=80,"High Performer","Low Performer")</f>
        <v>Low Performer</v>
      </c>
      <c r="AG1223" t="str" cm="1">
        <f t="array" aca="1" ref="AG1223" ca="1">_xlfn.IFS(Table1[[#This Row],[Experience]]&lt;=3,"Junior",Table1[[#This Row],[Experience]]&lt;=7,"Mid Level",Table1[[#This Row],[Experience]]&gt;=7,"Senior")</f>
        <v>Junior</v>
      </c>
      <c r="AH1223" t="str">
        <f>IF(Table1[[#This Row],[Attendance %]]&gt;75,"OK","Below 75")</f>
        <v>Below 75</v>
      </c>
      <c r="AI1223" t="b">
        <f>ISBLANK(Table1[[#This Row],[Employee ID]])</f>
        <v>0</v>
      </c>
      <c r="AJ1223" t="b">
        <f>ISNUMBER(Table1[[#This Row],[Total Salary  ]])</f>
        <v>1</v>
      </c>
      <c r="AK1223" t="str">
        <f>IFERROR(_xlfn.XLOOKUP(Table1[[#This Row],[Manager ID]],MANAGERS!A:A,MANAGERS!B:B),"Not Found")</f>
        <v>Manager_14</v>
      </c>
    </row>
    <row r="1224" spans="1:37" x14ac:dyDescent="0.2">
      <c r="A1224" t="s">
        <v>1489</v>
      </c>
      <c r="B1224" t="s">
        <v>77</v>
      </c>
      <c r="C1224" t="s">
        <v>21</v>
      </c>
      <c r="D1224" t="s">
        <v>43</v>
      </c>
      <c r="E1224" t="s">
        <v>22</v>
      </c>
      <c r="F1224" s="1">
        <v>42385</v>
      </c>
      <c r="G1224" s="1">
        <v>32089</v>
      </c>
      <c r="H1224">
        <v>91414</v>
      </c>
      <c r="I1224">
        <v>23949</v>
      </c>
      <c r="J1224">
        <v>93</v>
      </c>
      <c r="K1224">
        <v>47</v>
      </c>
      <c r="L1224" t="s">
        <v>37</v>
      </c>
      <c r="M1224">
        <v>107</v>
      </c>
      <c r="N1224">
        <f>Table1[[#This Row],[Basic Salary]]+Table1[[#This Row],[Bonus]]</f>
        <v>115363</v>
      </c>
      <c r="O1224" s="2">
        <f>Table1[[#This Row],[Bonus]]/Table1[[#This Row],[Basic Salary]]</f>
        <v>0.26198394119062723</v>
      </c>
      <c r="P1224">
        <f ca="1">DATEDIF(Table1[[#This Row],[Date of Birth]],TODAY(),"Y")</f>
        <v>38</v>
      </c>
      <c r="Q1224">
        <f ca="1">DATEDIF(Table1[[#This Row],[Joining Date]],TODAY(),"Y")</f>
        <v>10</v>
      </c>
      <c r="R1224" t="str">
        <f ca="1">IF(YEAR(Table1[[#This Row],[Joining Date]])=YEAR(TODAY()),"Yes","No")</f>
        <v>No</v>
      </c>
      <c r="S1224" t="str">
        <f ca="1">IF(Table1[[#This Row],[Experience]]&gt;5,"Yes","No")</f>
        <v>Yes</v>
      </c>
      <c r="T1224" t="str">
        <f>TEXT(Table1[[#This Row],[Joining Date]],"mmmm")</f>
        <v>January</v>
      </c>
      <c r="U1224" t="str">
        <f>TEXT(Table1[[#This Row],[Joining Date]],"yyyy")</f>
        <v>2016</v>
      </c>
      <c r="V1224" s="5">
        <f ca="1">TODAY()-Table1[[#This Row],[Joining Date]]</f>
        <v>3854</v>
      </c>
      <c r="W1224" t="str">
        <f>LEFT(Table1[[#This Row],[Employee Name]],FIND(" ",Table1[[#This Row],[Employee Name]])-1)</f>
        <v>Rohan</v>
      </c>
      <c r="X1224" t="str">
        <f>RIGHT(Table1[[#This Row],[Employee Name]],LEN(Table1[[#This Row],[Employee Name]])-FIND(" ",Table1[[#This Row],[Employee Name]]))</f>
        <v>Gupta</v>
      </c>
      <c r="Y1224" t="str">
        <f>Table1[[#This Row],[Department]]&amp;"-"&amp;Table1[[#This Row],[Employee ID]]</f>
        <v>Operations-E01433</v>
      </c>
      <c r="Z1224" t="str">
        <f>LEFT(Table1[[#This Row],[Department]],3)</f>
        <v>Ope</v>
      </c>
      <c r="AA1224" t="str">
        <f>_xlfn.XLOOKUP(Table1[[#This Row],[Manager ID]],MANAGERS!A:A,MANAGERS!B:B)</f>
        <v>Manager_7</v>
      </c>
      <c r="AB1224" t="str" cm="1">
        <f t="array" ref="AB1224">_xlfn.XLOOKUP(Table1[[#This Row],[Manager ID]],Table2[[#All],[Manager ID]],Table2[[#All],[Department Head]])</f>
        <v>Operations</v>
      </c>
      <c r="AC1224" s="2">
        <f>_xlfn.XLOOKUP(Table1[[#This Row],[City]],L:L,O:O)</f>
        <v>0.24036902712549932</v>
      </c>
      <c r="AD1224" t="str" cm="1">
        <f t="array" ref="AD1224">_xlfn.IFS(Table1[[#This Row],[Performance Score]]&gt;=90,"Excellent",Table1[[#This Row],[Performance Score]]&gt;=75,"Good",Table1[[#This Row],[Performance Score]]&gt;=60,"Average",Table1[[#This Row],[Performance Score]]&lt;=60,"Need Improvement")</f>
        <v>Need Improvement</v>
      </c>
      <c r="AE1224" t="str">
        <f>IF(AND(Table1[[#This Row],[Attendance %]]&gt;=80,(Table1[[#This Row],[Performance Score]]&gt;=80)),"Eligible","Not Eligible")</f>
        <v>Not Eligible</v>
      </c>
      <c r="AF1224" t="str">
        <f>IF(Table1[[#This Row],[Performance Score]]&gt;=80,"High Performer","Low Performer")</f>
        <v>Low Performer</v>
      </c>
      <c r="AG1224" t="str" cm="1">
        <f t="array" aca="1" ref="AG1224" ca="1">_xlfn.IFS(Table1[[#This Row],[Experience]]&lt;=3,"Junior",Table1[[#This Row],[Experience]]&lt;=7,"Mid Level",Table1[[#This Row],[Experience]]&gt;=7,"Senior")</f>
        <v>Senior</v>
      </c>
      <c r="AH1224" t="str">
        <f>IF(Table1[[#This Row],[Attendance %]]&gt;75,"OK","Below 75")</f>
        <v>OK</v>
      </c>
      <c r="AI1224" t="b">
        <f>ISBLANK(Table1[[#This Row],[Employee ID]])</f>
        <v>0</v>
      </c>
      <c r="AJ1224" t="b">
        <f>ISNUMBER(Table1[[#This Row],[Total Salary  ]])</f>
        <v>1</v>
      </c>
      <c r="AK1224" t="str">
        <f>IFERROR(_xlfn.XLOOKUP(Table1[[#This Row],[Manager ID]],MANAGERS!A:A,MANAGERS!B:B),"Not Found")</f>
        <v>Manager_7</v>
      </c>
    </row>
    <row r="1225" spans="1:37" x14ac:dyDescent="0.2">
      <c r="A1225" t="s">
        <v>4685</v>
      </c>
      <c r="B1225" t="s">
        <v>45</v>
      </c>
      <c r="C1225" t="s">
        <v>21</v>
      </c>
      <c r="D1225" t="s">
        <v>16</v>
      </c>
      <c r="E1225" t="s">
        <v>17</v>
      </c>
      <c r="F1225" s="1">
        <v>44879</v>
      </c>
      <c r="G1225" s="1">
        <v>34757</v>
      </c>
      <c r="H1225">
        <v>105397</v>
      </c>
      <c r="I1225">
        <v>9876</v>
      </c>
      <c r="J1225">
        <v>75</v>
      </c>
      <c r="K1225">
        <v>57</v>
      </c>
      <c r="L1225" t="s">
        <v>18</v>
      </c>
      <c r="M1225">
        <v>114</v>
      </c>
      <c r="N1225">
        <f>Table1[[#This Row],[Basic Salary]]+Table1[[#This Row],[Bonus]]</f>
        <v>115273</v>
      </c>
      <c r="O1225" s="2">
        <f>Table1[[#This Row],[Bonus]]/Table1[[#This Row],[Basic Salary]]</f>
        <v>9.3702856817556482E-2</v>
      </c>
      <c r="P1225">
        <f ca="1">DATEDIF(Table1[[#This Row],[Date of Birth]],TODAY(),"Y")</f>
        <v>31</v>
      </c>
      <c r="Q1225">
        <f ca="1">DATEDIF(Table1[[#This Row],[Joining Date]],TODAY(),"Y")</f>
        <v>3</v>
      </c>
      <c r="R1225" t="str">
        <f ca="1">IF(YEAR(Table1[[#This Row],[Joining Date]])=YEAR(TODAY()),"Yes","No")</f>
        <v>No</v>
      </c>
      <c r="S1225" t="str">
        <f ca="1">IF(Table1[[#This Row],[Experience]]&gt;5,"Yes","No")</f>
        <v>No</v>
      </c>
      <c r="T1225" t="str">
        <f>TEXT(Table1[[#This Row],[Joining Date]],"mmmm")</f>
        <v>November</v>
      </c>
      <c r="U1225" t="str">
        <f>TEXT(Table1[[#This Row],[Joining Date]],"yyyy")</f>
        <v>2022</v>
      </c>
      <c r="V1225" s="5">
        <f ca="1">TODAY()-Table1[[#This Row],[Joining Date]]</f>
        <v>1360</v>
      </c>
      <c r="W1225" t="str">
        <f>LEFT(Table1[[#This Row],[Employee Name]],FIND(" ",Table1[[#This Row],[Employee Name]])-1)</f>
        <v>Ananya</v>
      </c>
      <c r="X1225" t="str">
        <f>RIGHT(Table1[[#This Row],[Employee Name]],LEN(Table1[[#This Row],[Employee Name]])-FIND(" ",Table1[[#This Row],[Employee Name]]))</f>
        <v>Rao</v>
      </c>
      <c r="Y1225" t="str">
        <f>Table1[[#This Row],[Department]]&amp;"-"&amp;Table1[[#This Row],[Employee ID]]</f>
        <v>HR-E04629</v>
      </c>
      <c r="Z1225" t="str">
        <f>LEFT(Table1[[#This Row],[Department]],3)</f>
        <v>HR</v>
      </c>
      <c r="AA1225" t="str">
        <f>_xlfn.XLOOKUP(Table1[[#This Row],[Manager ID]],MANAGERS!A:A,MANAGERS!B:B)</f>
        <v>Manager_14</v>
      </c>
      <c r="AB1225" t="str" cm="1">
        <f t="array" ref="AB1225">_xlfn.XLOOKUP(Table1[[#This Row],[Manager ID]],Table2[[#All],[Manager ID]],Table2[[#All],[Department Head]])</f>
        <v>Marketing</v>
      </c>
      <c r="AC1225" s="2">
        <f>_xlfn.XLOOKUP(Table1[[#This Row],[City]],L:L,O:O)</f>
        <v>0.21356479274849693</v>
      </c>
      <c r="AD1225" t="str" cm="1">
        <f t="array" ref="AD1225">_xlfn.IFS(Table1[[#This Row],[Performance Score]]&gt;=90,"Excellent",Table1[[#This Row],[Performance Score]]&gt;=75,"Good",Table1[[#This Row],[Performance Score]]&gt;=60,"Average",Table1[[#This Row],[Performance Score]]&lt;=60,"Need Improvement")</f>
        <v>Need Improvement</v>
      </c>
      <c r="AE1225" t="str">
        <f>IF(AND(Table1[[#This Row],[Attendance %]]&gt;=80,(Table1[[#This Row],[Performance Score]]&gt;=80)),"Eligible","Not Eligible")</f>
        <v>Not Eligible</v>
      </c>
      <c r="AF1225" t="str">
        <f>IF(Table1[[#This Row],[Performance Score]]&gt;=80,"High Performer","Low Performer")</f>
        <v>Low Performer</v>
      </c>
      <c r="AG1225" t="str" cm="1">
        <f t="array" aca="1" ref="AG1225" ca="1">_xlfn.IFS(Table1[[#This Row],[Experience]]&lt;=3,"Junior",Table1[[#This Row],[Experience]]&lt;=7,"Mid Level",Table1[[#This Row],[Experience]]&gt;=7,"Senior")</f>
        <v>Junior</v>
      </c>
      <c r="AH1225" t="str">
        <f>IF(Table1[[#This Row],[Attendance %]]&gt;75,"OK","Below 75")</f>
        <v>Below 75</v>
      </c>
      <c r="AI1225" t="b">
        <f>ISBLANK(Table1[[#This Row],[Employee ID]])</f>
        <v>0</v>
      </c>
      <c r="AJ1225" t="b">
        <f>ISNUMBER(Table1[[#This Row],[Total Salary  ]])</f>
        <v>1</v>
      </c>
      <c r="AK1225" t="str">
        <f>IFERROR(_xlfn.XLOOKUP(Table1[[#This Row],[Manager ID]],MANAGERS!A:A,MANAGERS!B:B),"Not Found")</f>
        <v>Manager_14</v>
      </c>
    </row>
    <row r="1226" spans="1:37" x14ac:dyDescent="0.2">
      <c r="A1226" t="s">
        <v>560</v>
      </c>
      <c r="B1226" t="s">
        <v>42</v>
      </c>
      <c r="C1226" t="s">
        <v>15</v>
      </c>
      <c r="D1226" t="s">
        <v>46</v>
      </c>
      <c r="E1226" t="s">
        <v>30</v>
      </c>
      <c r="F1226" s="1">
        <v>43694</v>
      </c>
      <c r="G1226" s="1">
        <v>35006</v>
      </c>
      <c r="H1226">
        <v>92699</v>
      </c>
      <c r="I1226">
        <v>22552</v>
      </c>
      <c r="J1226">
        <v>60</v>
      </c>
      <c r="K1226">
        <v>84</v>
      </c>
      <c r="L1226" t="s">
        <v>34</v>
      </c>
      <c r="M1226">
        <v>109</v>
      </c>
      <c r="N1226">
        <f>Table1[[#This Row],[Basic Salary]]+Table1[[#This Row],[Bonus]]</f>
        <v>115251</v>
      </c>
      <c r="O1226" s="2">
        <f>Table1[[#This Row],[Bonus]]/Table1[[#This Row],[Basic Salary]]</f>
        <v>0.24328202030226864</v>
      </c>
      <c r="P1226">
        <f ca="1">DATEDIF(Table1[[#This Row],[Date of Birth]],TODAY(),"Y")</f>
        <v>30</v>
      </c>
      <c r="Q1226">
        <f ca="1">DATEDIF(Table1[[#This Row],[Joining Date]],TODAY(),"Y")</f>
        <v>6</v>
      </c>
      <c r="R1226" t="str">
        <f ca="1">IF(YEAR(Table1[[#This Row],[Joining Date]])=YEAR(TODAY()),"Yes","No")</f>
        <v>No</v>
      </c>
      <c r="S1226" t="str">
        <f ca="1">IF(Table1[[#This Row],[Experience]]&gt;5,"Yes","No")</f>
        <v>Yes</v>
      </c>
      <c r="T1226" t="str">
        <f>TEXT(Table1[[#This Row],[Joining Date]],"mmmm")</f>
        <v>August</v>
      </c>
      <c r="U1226" t="str">
        <f>TEXT(Table1[[#This Row],[Joining Date]],"yyyy")</f>
        <v>2019</v>
      </c>
      <c r="V1226" s="5">
        <f ca="1">TODAY()-Table1[[#This Row],[Joining Date]]</f>
        <v>2545</v>
      </c>
      <c r="W1226" t="str">
        <f>LEFT(Table1[[#This Row],[Employee Name]],FIND(" ",Table1[[#This Row],[Employee Name]])-1)</f>
        <v>Krishna</v>
      </c>
      <c r="X1226" t="str">
        <f>RIGHT(Table1[[#This Row],[Employee Name]],LEN(Table1[[#This Row],[Employee Name]])-FIND(" ",Table1[[#This Row],[Employee Name]]))</f>
        <v>Chaitanya</v>
      </c>
      <c r="Y1226" t="str">
        <f>Table1[[#This Row],[Department]]&amp;"-"&amp;Table1[[#This Row],[Employee ID]]</f>
        <v>Support-E00504</v>
      </c>
      <c r="Z1226" t="str">
        <f>LEFT(Table1[[#This Row],[Department]],3)</f>
        <v>Sup</v>
      </c>
      <c r="AA1226" t="str">
        <f>_xlfn.XLOOKUP(Table1[[#This Row],[Manager ID]],MANAGERS!A:A,MANAGERS!B:B)</f>
        <v>Manager_9</v>
      </c>
      <c r="AB1226" t="str" cm="1">
        <f t="array" ref="AB1226">_xlfn.XLOOKUP(Table1[[#This Row],[Manager ID]],Table2[[#All],[Manager ID]],Table2[[#All],[Department Head]])</f>
        <v>Sales</v>
      </c>
      <c r="AC1226" s="2">
        <f>_xlfn.XLOOKUP(Table1[[#This Row],[City]],L:L,O:O)</f>
        <v>0.24030340748661314</v>
      </c>
      <c r="AD1226" t="str" cm="1">
        <f t="array" ref="AD1226">_xlfn.IFS(Table1[[#This Row],[Performance Score]]&gt;=90,"Excellent",Table1[[#This Row],[Performance Score]]&gt;=75,"Good",Table1[[#This Row],[Performance Score]]&gt;=60,"Average",Table1[[#This Row],[Performance Score]]&lt;=60,"Need Improvement")</f>
        <v>Good</v>
      </c>
      <c r="AE1226" t="str">
        <f>IF(AND(Table1[[#This Row],[Attendance %]]&gt;=80,(Table1[[#This Row],[Performance Score]]&gt;=80)),"Eligible","Not Eligible")</f>
        <v>Not Eligible</v>
      </c>
      <c r="AF1226" t="str">
        <f>IF(Table1[[#This Row],[Performance Score]]&gt;=80,"High Performer","Low Performer")</f>
        <v>High Performer</v>
      </c>
      <c r="AG1226" t="str" cm="1">
        <f t="array" aca="1" ref="AG1226" ca="1">_xlfn.IFS(Table1[[#This Row],[Experience]]&lt;=3,"Junior",Table1[[#This Row],[Experience]]&lt;=7,"Mid Level",Table1[[#This Row],[Experience]]&gt;=7,"Senior")</f>
        <v>Mid Level</v>
      </c>
      <c r="AH1226" t="str">
        <f>IF(Table1[[#This Row],[Attendance %]]&gt;75,"OK","Below 75")</f>
        <v>Below 75</v>
      </c>
      <c r="AI1226" t="b">
        <f>ISBLANK(Table1[[#This Row],[Employee ID]])</f>
        <v>0</v>
      </c>
      <c r="AJ1226" t="b">
        <f>ISNUMBER(Table1[[#This Row],[Total Salary  ]])</f>
        <v>1</v>
      </c>
      <c r="AK1226" t="str">
        <f>IFERROR(_xlfn.XLOOKUP(Table1[[#This Row],[Manager ID]],MANAGERS!A:A,MANAGERS!B:B),"Not Found")</f>
        <v>Manager_9</v>
      </c>
    </row>
    <row r="1227" spans="1:37" x14ac:dyDescent="0.2">
      <c r="A1227" t="s">
        <v>4264</v>
      </c>
      <c r="B1227" t="s">
        <v>87</v>
      </c>
      <c r="C1227" t="s">
        <v>15</v>
      </c>
      <c r="D1227" t="s">
        <v>33</v>
      </c>
      <c r="E1227" t="s">
        <v>26</v>
      </c>
      <c r="F1227" s="1">
        <v>45699</v>
      </c>
      <c r="G1227" s="1">
        <v>34944</v>
      </c>
      <c r="H1227">
        <v>104066</v>
      </c>
      <c r="I1227">
        <v>11179</v>
      </c>
      <c r="J1227">
        <v>73</v>
      </c>
      <c r="K1227">
        <v>84</v>
      </c>
      <c r="L1227" t="s">
        <v>23</v>
      </c>
      <c r="M1227">
        <v>102</v>
      </c>
      <c r="N1227">
        <f>Table1[[#This Row],[Basic Salary]]+Table1[[#This Row],[Bonus]]</f>
        <v>115245</v>
      </c>
      <c r="O1227" s="2">
        <f>Table1[[#This Row],[Bonus]]/Table1[[#This Row],[Basic Salary]]</f>
        <v>0.1074222128264755</v>
      </c>
      <c r="P1227">
        <f ca="1">DATEDIF(Table1[[#This Row],[Date of Birth]],TODAY(),"Y")</f>
        <v>30</v>
      </c>
      <c r="Q1227">
        <f ca="1">DATEDIF(Table1[[#This Row],[Joining Date]],TODAY(),"Y")</f>
        <v>1</v>
      </c>
      <c r="R1227" t="str">
        <f ca="1">IF(YEAR(Table1[[#This Row],[Joining Date]])=YEAR(TODAY()),"Yes","No")</f>
        <v>No</v>
      </c>
      <c r="S1227" t="str">
        <f ca="1">IF(Table1[[#This Row],[Experience]]&gt;5,"Yes","No")</f>
        <v>No</v>
      </c>
      <c r="T1227" t="str">
        <f>TEXT(Table1[[#This Row],[Joining Date]],"mmmm")</f>
        <v>February</v>
      </c>
      <c r="U1227" t="str">
        <f>TEXT(Table1[[#This Row],[Joining Date]],"yyyy")</f>
        <v>2025</v>
      </c>
      <c r="V1227" s="5">
        <f ca="1">TODAY()-Table1[[#This Row],[Joining Date]]</f>
        <v>540</v>
      </c>
      <c r="W1227" t="str">
        <f>LEFT(Table1[[#This Row],[Employee Name]],FIND(" ",Table1[[#This Row],[Employee Name]])-1)</f>
        <v>Arjun</v>
      </c>
      <c r="X1227" t="str">
        <f>RIGHT(Table1[[#This Row],[Employee Name]],LEN(Table1[[#This Row],[Employee Name]])-FIND(" ",Table1[[#This Row],[Employee Name]]))</f>
        <v>Mehta</v>
      </c>
      <c r="Y1227" t="str">
        <f>Table1[[#This Row],[Department]]&amp;"-"&amp;Table1[[#This Row],[Employee ID]]</f>
        <v>Marketing-E04208</v>
      </c>
      <c r="Z1227" t="str">
        <f>LEFT(Table1[[#This Row],[Department]],3)</f>
        <v>Mar</v>
      </c>
      <c r="AA1227" t="str">
        <f>_xlfn.XLOOKUP(Table1[[#This Row],[Manager ID]],MANAGERS!A:A,MANAGERS!B:B)</f>
        <v>Manager_2</v>
      </c>
      <c r="AB1227" t="str" cm="1">
        <f t="array" ref="AB1227">_xlfn.XLOOKUP(Table1[[#This Row],[Manager ID]],Table2[[#All],[Manager ID]],Table2[[#All],[Department Head]])</f>
        <v>Sales</v>
      </c>
      <c r="AC1227" s="2">
        <f>_xlfn.XLOOKUP(Table1[[#This Row],[City]],L:L,O:O)</f>
        <v>0.23486488519629886</v>
      </c>
      <c r="AD1227" t="str" cm="1">
        <f t="array" ref="AD1227">_xlfn.IFS(Table1[[#This Row],[Performance Score]]&gt;=90,"Excellent",Table1[[#This Row],[Performance Score]]&gt;=75,"Good",Table1[[#This Row],[Performance Score]]&gt;=60,"Average",Table1[[#This Row],[Performance Score]]&lt;=60,"Need Improvement")</f>
        <v>Good</v>
      </c>
      <c r="AE1227" t="str">
        <f>IF(AND(Table1[[#This Row],[Attendance %]]&gt;=80,(Table1[[#This Row],[Performance Score]]&gt;=80)),"Eligible","Not Eligible")</f>
        <v>Not Eligible</v>
      </c>
      <c r="AF1227" t="str">
        <f>IF(Table1[[#This Row],[Performance Score]]&gt;=80,"High Performer","Low Performer")</f>
        <v>High Performer</v>
      </c>
      <c r="AG1227" t="str" cm="1">
        <f t="array" aca="1" ref="AG1227" ca="1">_xlfn.IFS(Table1[[#This Row],[Experience]]&lt;=3,"Junior",Table1[[#This Row],[Experience]]&lt;=7,"Mid Level",Table1[[#This Row],[Experience]]&gt;=7,"Senior")</f>
        <v>Junior</v>
      </c>
      <c r="AH1227" t="str">
        <f>IF(Table1[[#This Row],[Attendance %]]&gt;75,"OK","Below 75")</f>
        <v>Below 75</v>
      </c>
      <c r="AI1227" t="b">
        <f>ISBLANK(Table1[[#This Row],[Employee ID]])</f>
        <v>0</v>
      </c>
      <c r="AJ1227" t="b">
        <f>ISNUMBER(Table1[[#This Row],[Total Salary  ]])</f>
        <v>1</v>
      </c>
      <c r="AK1227" t="str">
        <f>IFERROR(_xlfn.XLOOKUP(Table1[[#This Row],[Manager ID]],MANAGERS!A:A,MANAGERS!B:B),"Not Found")</f>
        <v>Manager_2</v>
      </c>
    </row>
    <row r="1228" spans="1:37" x14ac:dyDescent="0.2">
      <c r="A1228" t="s">
        <v>535</v>
      </c>
      <c r="B1228" t="s">
        <v>71</v>
      </c>
      <c r="C1228" t="s">
        <v>15</v>
      </c>
      <c r="D1228" t="s">
        <v>40</v>
      </c>
      <c r="E1228" t="s">
        <v>30</v>
      </c>
      <c r="F1228" s="1">
        <v>44955</v>
      </c>
      <c r="G1228" s="1">
        <v>31077</v>
      </c>
      <c r="H1228">
        <v>88113</v>
      </c>
      <c r="I1228">
        <v>27125</v>
      </c>
      <c r="J1228">
        <v>90</v>
      </c>
      <c r="K1228">
        <v>70</v>
      </c>
      <c r="L1228" t="s">
        <v>37</v>
      </c>
      <c r="M1228">
        <v>119</v>
      </c>
      <c r="N1228">
        <f>Table1[[#This Row],[Basic Salary]]+Table1[[#This Row],[Bonus]]</f>
        <v>115238</v>
      </c>
      <c r="O1228" s="2">
        <f>Table1[[#This Row],[Bonus]]/Table1[[#This Row],[Basic Salary]]</f>
        <v>0.30784333753248672</v>
      </c>
      <c r="P1228">
        <f ca="1">DATEDIF(Table1[[#This Row],[Date of Birth]],TODAY(),"Y")</f>
        <v>41</v>
      </c>
      <c r="Q1228">
        <f ca="1">DATEDIF(Table1[[#This Row],[Joining Date]],TODAY(),"Y")</f>
        <v>3</v>
      </c>
      <c r="R1228" t="str">
        <f ca="1">IF(YEAR(Table1[[#This Row],[Joining Date]])=YEAR(TODAY()),"Yes","No")</f>
        <v>No</v>
      </c>
      <c r="S1228" t="str">
        <f ca="1">IF(Table1[[#This Row],[Experience]]&gt;5,"Yes","No")</f>
        <v>No</v>
      </c>
      <c r="T1228" t="str">
        <f>TEXT(Table1[[#This Row],[Joining Date]],"mmmm")</f>
        <v>January</v>
      </c>
      <c r="U1228" t="str">
        <f>TEXT(Table1[[#This Row],[Joining Date]],"yyyy")</f>
        <v>2023</v>
      </c>
      <c r="V1228" s="5">
        <f ca="1">TODAY()-Table1[[#This Row],[Joining Date]]</f>
        <v>1284</v>
      </c>
      <c r="W1228" t="str">
        <f>LEFT(Table1[[#This Row],[Employee Name]],FIND(" ",Table1[[#This Row],[Employee Name]])-1)</f>
        <v>Sneha</v>
      </c>
      <c r="X1228" t="str">
        <f>RIGHT(Table1[[#This Row],[Employee Name]],LEN(Table1[[#This Row],[Employee Name]])-FIND(" ",Table1[[#This Row],[Employee Name]]))</f>
        <v>Iyer</v>
      </c>
      <c r="Y1228" t="str">
        <f>Table1[[#This Row],[Department]]&amp;"-"&amp;Table1[[#This Row],[Employee ID]]</f>
        <v>IT-E00479</v>
      </c>
      <c r="Z1228" t="str">
        <f>LEFT(Table1[[#This Row],[Department]],3)</f>
        <v>IT</v>
      </c>
      <c r="AA1228" t="str">
        <f>_xlfn.XLOOKUP(Table1[[#This Row],[Manager ID]],MANAGERS!A:A,MANAGERS!B:B)</f>
        <v>Manager_19</v>
      </c>
      <c r="AB1228" t="str" cm="1">
        <f t="array" ref="AB1228">_xlfn.XLOOKUP(Table1[[#This Row],[Manager ID]],Table2[[#All],[Manager ID]],Table2[[#All],[Department Head]])</f>
        <v>Support</v>
      </c>
      <c r="AC1228" s="2">
        <f>_xlfn.XLOOKUP(Table1[[#This Row],[City]],L:L,O:O)</f>
        <v>0.24036902712549932</v>
      </c>
      <c r="AD1228" t="str" cm="1">
        <f t="array" ref="AD1228">_xlfn.IFS(Table1[[#This Row],[Performance Score]]&gt;=90,"Excellent",Table1[[#This Row],[Performance Score]]&gt;=75,"Good",Table1[[#This Row],[Performance Score]]&gt;=60,"Average",Table1[[#This Row],[Performance Score]]&lt;=60,"Need Improvement")</f>
        <v>Average</v>
      </c>
      <c r="AE1228" t="str">
        <f>IF(AND(Table1[[#This Row],[Attendance %]]&gt;=80,(Table1[[#This Row],[Performance Score]]&gt;=80)),"Eligible","Not Eligible")</f>
        <v>Not Eligible</v>
      </c>
      <c r="AF1228" t="str">
        <f>IF(Table1[[#This Row],[Performance Score]]&gt;=80,"High Performer","Low Performer")</f>
        <v>Low Performer</v>
      </c>
      <c r="AG1228" t="str" cm="1">
        <f t="array" aca="1" ref="AG1228" ca="1">_xlfn.IFS(Table1[[#This Row],[Experience]]&lt;=3,"Junior",Table1[[#This Row],[Experience]]&lt;=7,"Mid Level",Table1[[#This Row],[Experience]]&gt;=7,"Senior")</f>
        <v>Junior</v>
      </c>
      <c r="AH1228" t="str">
        <f>IF(Table1[[#This Row],[Attendance %]]&gt;75,"OK","Below 75")</f>
        <v>OK</v>
      </c>
      <c r="AI1228" t="b">
        <f>ISBLANK(Table1[[#This Row],[Employee ID]])</f>
        <v>0</v>
      </c>
      <c r="AJ1228" t="b">
        <f>ISNUMBER(Table1[[#This Row],[Total Salary  ]])</f>
        <v>1</v>
      </c>
      <c r="AK1228" t="str">
        <f>IFERROR(_xlfn.XLOOKUP(Table1[[#This Row],[Manager ID]],MANAGERS!A:A,MANAGERS!B:B),"Not Found")</f>
        <v>Manager_19</v>
      </c>
    </row>
    <row r="1229" spans="1:37" x14ac:dyDescent="0.2">
      <c r="A1229" t="s">
        <v>1015</v>
      </c>
      <c r="B1229" t="s">
        <v>95</v>
      </c>
      <c r="C1229" t="s">
        <v>21</v>
      </c>
      <c r="D1229" t="s">
        <v>40</v>
      </c>
      <c r="E1229" t="s">
        <v>51</v>
      </c>
      <c r="F1229" s="1">
        <v>44628</v>
      </c>
      <c r="G1229" s="1">
        <v>33029</v>
      </c>
      <c r="H1229">
        <v>90984</v>
      </c>
      <c r="I1229">
        <v>24250</v>
      </c>
      <c r="J1229">
        <v>60</v>
      </c>
      <c r="K1229">
        <v>54</v>
      </c>
      <c r="L1229" t="s">
        <v>53</v>
      </c>
      <c r="M1229">
        <v>120</v>
      </c>
      <c r="N1229">
        <f>Table1[[#This Row],[Basic Salary]]+Table1[[#This Row],[Bonus]]</f>
        <v>115234</v>
      </c>
      <c r="O1229" s="2">
        <f>Table1[[#This Row],[Bonus]]/Table1[[#This Row],[Basic Salary]]</f>
        <v>0.26653037896773057</v>
      </c>
      <c r="P1229">
        <f ca="1">DATEDIF(Table1[[#This Row],[Date of Birth]],TODAY(),"Y")</f>
        <v>36</v>
      </c>
      <c r="Q1229">
        <f ca="1">DATEDIF(Table1[[#This Row],[Joining Date]],TODAY(),"Y")</f>
        <v>4</v>
      </c>
      <c r="R1229" t="str">
        <f ca="1">IF(YEAR(Table1[[#This Row],[Joining Date]])=YEAR(TODAY()),"Yes","No")</f>
        <v>No</v>
      </c>
      <c r="S1229" t="str">
        <f ca="1">IF(Table1[[#This Row],[Experience]]&gt;5,"Yes","No")</f>
        <v>No</v>
      </c>
      <c r="T1229" t="str">
        <f>TEXT(Table1[[#This Row],[Joining Date]],"mmmm")</f>
        <v>March</v>
      </c>
      <c r="U1229" t="str">
        <f>TEXT(Table1[[#This Row],[Joining Date]],"yyyy")</f>
        <v>2022</v>
      </c>
      <c r="V1229" s="5">
        <f ca="1">TODAY()-Table1[[#This Row],[Joining Date]]</f>
        <v>1611</v>
      </c>
      <c r="W1229" t="str">
        <f>LEFT(Table1[[#This Row],[Employee Name]],FIND(" ",Table1[[#This Row],[Employee Name]])-1)</f>
        <v>Ajay</v>
      </c>
      <c r="X1229" t="str">
        <f>RIGHT(Table1[[#This Row],[Employee Name]],LEN(Table1[[#This Row],[Employee Name]])-FIND(" ",Table1[[#This Row],[Employee Name]]))</f>
        <v>Singh</v>
      </c>
      <c r="Y1229" t="str">
        <f>Table1[[#This Row],[Department]]&amp;"-"&amp;Table1[[#This Row],[Employee ID]]</f>
        <v>IT-E00959</v>
      </c>
      <c r="Z1229" t="str">
        <f>LEFT(Table1[[#This Row],[Department]],3)</f>
        <v>IT</v>
      </c>
      <c r="AA1229" t="str">
        <f>_xlfn.XLOOKUP(Table1[[#This Row],[Manager ID]],MANAGERS!A:A,MANAGERS!B:B)</f>
        <v>Manager_20</v>
      </c>
      <c r="AB1229" t="str" cm="1">
        <f t="array" ref="AB1229">_xlfn.XLOOKUP(Table1[[#This Row],[Manager ID]],Table2[[#All],[Manager ID]],Table2[[#All],[Department Head]])</f>
        <v>Operations</v>
      </c>
      <c r="AC1229" s="2">
        <f>_xlfn.XLOOKUP(Table1[[#This Row],[City]],L:L,O:O)</f>
        <v>0.23685887225230964</v>
      </c>
      <c r="AD1229" t="str" cm="1">
        <f t="array" ref="AD1229">_xlfn.IFS(Table1[[#This Row],[Performance Score]]&gt;=90,"Excellent",Table1[[#This Row],[Performance Score]]&gt;=75,"Good",Table1[[#This Row],[Performance Score]]&gt;=60,"Average",Table1[[#This Row],[Performance Score]]&lt;=60,"Need Improvement")</f>
        <v>Need Improvement</v>
      </c>
      <c r="AE1229" t="str">
        <f>IF(AND(Table1[[#This Row],[Attendance %]]&gt;=80,(Table1[[#This Row],[Performance Score]]&gt;=80)),"Eligible","Not Eligible")</f>
        <v>Not Eligible</v>
      </c>
      <c r="AF1229" t="str">
        <f>IF(Table1[[#This Row],[Performance Score]]&gt;=80,"High Performer","Low Performer")</f>
        <v>Low Performer</v>
      </c>
      <c r="AG1229" t="str" cm="1">
        <f t="array" aca="1" ref="AG1229" ca="1">_xlfn.IFS(Table1[[#This Row],[Experience]]&lt;=3,"Junior",Table1[[#This Row],[Experience]]&lt;=7,"Mid Level",Table1[[#This Row],[Experience]]&gt;=7,"Senior")</f>
        <v>Mid Level</v>
      </c>
      <c r="AH1229" t="str">
        <f>IF(Table1[[#This Row],[Attendance %]]&gt;75,"OK","Below 75")</f>
        <v>Below 75</v>
      </c>
      <c r="AI1229" t="b">
        <f>ISBLANK(Table1[[#This Row],[Employee ID]])</f>
        <v>0</v>
      </c>
      <c r="AJ1229" t="b">
        <f>ISNUMBER(Table1[[#This Row],[Total Salary  ]])</f>
        <v>1</v>
      </c>
      <c r="AK1229" t="str">
        <f>IFERROR(_xlfn.XLOOKUP(Table1[[#This Row],[Manager ID]],MANAGERS!A:A,MANAGERS!B:B),"Not Found")</f>
        <v>Manager_20</v>
      </c>
    </row>
    <row r="1230" spans="1:37" x14ac:dyDescent="0.2">
      <c r="A1230" t="s">
        <v>4664</v>
      </c>
      <c r="B1230" t="s">
        <v>75</v>
      </c>
      <c r="C1230" t="s">
        <v>15</v>
      </c>
      <c r="D1230" t="s">
        <v>43</v>
      </c>
      <c r="E1230" t="s">
        <v>51</v>
      </c>
      <c r="F1230" s="1">
        <v>43213</v>
      </c>
      <c r="G1230" s="1">
        <v>34405</v>
      </c>
      <c r="H1230">
        <v>85962</v>
      </c>
      <c r="I1230">
        <v>29198</v>
      </c>
      <c r="J1230">
        <v>76</v>
      </c>
      <c r="K1230">
        <v>42</v>
      </c>
      <c r="L1230" t="s">
        <v>31</v>
      </c>
      <c r="M1230">
        <v>104</v>
      </c>
      <c r="N1230">
        <f>Table1[[#This Row],[Basic Salary]]+Table1[[#This Row],[Bonus]]</f>
        <v>115160</v>
      </c>
      <c r="O1230" s="2">
        <f>Table1[[#This Row],[Bonus]]/Table1[[#This Row],[Basic Salary]]</f>
        <v>0.33966171098857634</v>
      </c>
      <c r="P1230">
        <f ca="1">DATEDIF(Table1[[#This Row],[Date of Birth]],TODAY(),"Y")</f>
        <v>32</v>
      </c>
      <c r="Q1230">
        <f ca="1">DATEDIF(Table1[[#This Row],[Joining Date]],TODAY(),"Y")</f>
        <v>8</v>
      </c>
      <c r="R1230" t="str">
        <f ca="1">IF(YEAR(Table1[[#This Row],[Joining Date]])=YEAR(TODAY()),"Yes","No")</f>
        <v>No</v>
      </c>
      <c r="S1230" t="str">
        <f ca="1">IF(Table1[[#This Row],[Experience]]&gt;5,"Yes","No")</f>
        <v>Yes</v>
      </c>
      <c r="T1230" t="str">
        <f>TEXT(Table1[[#This Row],[Joining Date]],"mmmm")</f>
        <v>April</v>
      </c>
      <c r="U1230" t="str">
        <f>TEXT(Table1[[#This Row],[Joining Date]],"yyyy")</f>
        <v>2018</v>
      </c>
      <c r="V1230" s="5">
        <f ca="1">TODAY()-Table1[[#This Row],[Joining Date]]</f>
        <v>3026</v>
      </c>
      <c r="W1230" t="str">
        <f>LEFT(Table1[[#This Row],[Employee Name]],FIND(" ",Table1[[#This Row],[Employee Name]])-1)</f>
        <v>Ishita</v>
      </c>
      <c r="X1230" t="str">
        <f>RIGHT(Table1[[#This Row],[Employee Name]],LEN(Table1[[#This Row],[Employee Name]])-FIND(" ",Table1[[#This Row],[Employee Name]]))</f>
        <v>Roy</v>
      </c>
      <c r="Y1230" t="str">
        <f>Table1[[#This Row],[Department]]&amp;"-"&amp;Table1[[#This Row],[Employee ID]]</f>
        <v>Operations-E04608</v>
      </c>
      <c r="Z1230" t="str">
        <f>LEFT(Table1[[#This Row],[Department]],3)</f>
        <v>Ope</v>
      </c>
      <c r="AA1230" t="str">
        <f>_xlfn.XLOOKUP(Table1[[#This Row],[Manager ID]],MANAGERS!A:A,MANAGERS!B:B)</f>
        <v>Manager_4</v>
      </c>
      <c r="AB1230" t="str" cm="1">
        <f t="array" ref="AB1230">_xlfn.XLOOKUP(Table1[[#This Row],[Manager ID]],Table2[[#All],[Manager ID]],Table2[[#All],[Department Head]])</f>
        <v>Finance</v>
      </c>
      <c r="AC1230" s="2">
        <f>_xlfn.XLOOKUP(Table1[[#This Row],[City]],L:L,O:O)</f>
        <v>0.241864189087755</v>
      </c>
      <c r="AD1230" t="str" cm="1">
        <f t="array" ref="AD1230">_xlfn.IFS(Table1[[#This Row],[Performance Score]]&gt;=90,"Excellent",Table1[[#This Row],[Performance Score]]&gt;=75,"Good",Table1[[#This Row],[Performance Score]]&gt;=60,"Average",Table1[[#This Row],[Performance Score]]&lt;=60,"Need Improvement")</f>
        <v>Need Improvement</v>
      </c>
      <c r="AE1230" t="str">
        <f>IF(AND(Table1[[#This Row],[Attendance %]]&gt;=80,(Table1[[#This Row],[Performance Score]]&gt;=80)),"Eligible","Not Eligible")</f>
        <v>Not Eligible</v>
      </c>
      <c r="AF1230" t="str">
        <f>IF(Table1[[#This Row],[Performance Score]]&gt;=80,"High Performer","Low Performer")</f>
        <v>Low Performer</v>
      </c>
      <c r="AG1230" t="str" cm="1">
        <f t="array" aca="1" ref="AG1230" ca="1">_xlfn.IFS(Table1[[#This Row],[Experience]]&lt;=3,"Junior",Table1[[#This Row],[Experience]]&lt;=7,"Mid Level",Table1[[#This Row],[Experience]]&gt;=7,"Senior")</f>
        <v>Senior</v>
      </c>
      <c r="AH1230" t="str">
        <f>IF(Table1[[#This Row],[Attendance %]]&gt;75,"OK","Below 75")</f>
        <v>OK</v>
      </c>
      <c r="AI1230" t="b">
        <f>ISBLANK(Table1[[#This Row],[Employee ID]])</f>
        <v>0</v>
      </c>
      <c r="AJ1230" t="b">
        <f>ISNUMBER(Table1[[#This Row],[Total Salary  ]])</f>
        <v>1</v>
      </c>
      <c r="AK1230" t="str">
        <f>IFERROR(_xlfn.XLOOKUP(Table1[[#This Row],[Manager ID]],MANAGERS!A:A,MANAGERS!B:B),"Not Found")</f>
        <v>Manager_4</v>
      </c>
    </row>
    <row r="1231" spans="1:37" x14ac:dyDescent="0.2">
      <c r="A1231" t="s">
        <v>3687</v>
      </c>
      <c r="B1231" t="s">
        <v>29</v>
      </c>
      <c r="C1231" t="s">
        <v>21</v>
      </c>
      <c r="D1231" t="s">
        <v>46</v>
      </c>
      <c r="E1231" t="s">
        <v>65</v>
      </c>
      <c r="F1231" s="1">
        <v>44825</v>
      </c>
      <c r="G1231" s="1">
        <v>33051</v>
      </c>
      <c r="H1231">
        <v>95721</v>
      </c>
      <c r="I1231">
        <v>19433</v>
      </c>
      <c r="J1231">
        <v>95</v>
      </c>
      <c r="K1231">
        <v>96</v>
      </c>
      <c r="L1231" t="s">
        <v>53</v>
      </c>
      <c r="M1231">
        <v>111</v>
      </c>
      <c r="N1231">
        <f>Table1[[#This Row],[Basic Salary]]+Table1[[#This Row],[Bonus]]</f>
        <v>115154</v>
      </c>
      <c r="O1231" s="2">
        <f>Table1[[#This Row],[Bonus]]/Table1[[#This Row],[Basic Salary]]</f>
        <v>0.20301710178539714</v>
      </c>
      <c r="P1231">
        <f ca="1">DATEDIF(Table1[[#This Row],[Date of Birth]],TODAY(),"Y")</f>
        <v>36</v>
      </c>
      <c r="Q1231">
        <f ca="1">DATEDIF(Table1[[#This Row],[Joining Date]],TODAY(),"Y")</f>
        <v>3</v>
      </c>
      <c r="R1231" t="str">
        <f ca="1">IF(YEAR(Table1[[#This Row],[Joining Date]])=YEAR(TODAY()),"Yes","No")</f>
        <v>No</v>
      </c>
      <c r="S1231" t="str">
        <f ca="1">IF(Table1[[#This Row],[Experience]]&gt;5,"Yes","No")</f>
        <v>No</v>
      </c>
      <c r="T1231" t="str">
        <f>TEXT(Table1[[#This Row],[Joining Date]],"mmmm")</f>
        <v>September</v>
      </c>
      <c r="U1231" t="str">
        <f>TEXT(Table1[[#This Row],[Joining Date]],"yyyy")</f>
        <v>2022</v>
      </c>
      <c r="V1231" s="5">
        <f ca="1">TODAY()-Table1[[#This Row],[Joining Date]]</f>
        <v>1414</v>
      </c>
      <c r="W1231" t="str">
        <f>LEFT(Table1[[#This Row],[Employee Name]],FIND(" ",Table1[[#This Row],[Employee Name]])-1)</f>
        <v>Vikram</v>
      </c>
      <c r="X1231" t="str">
        <f>RIGHT(Table1[[#This Row],[Employee Name]],LEN(Table1[[#This Row],[Employee Name]])-FIND(" ",Table1[[#This Row],[Employee Name]]))</f>
        <v>Singh</v>
      </c>
      <c r="Y1231" t="str">
        <f>Table1[[#This Row],[Department]]&amp;"-"&amp;Table1[[#This Row],[Employee ID]]</f>
        <v>Support-E03631</v>
      </c>
      <c r="Z1231" t="str">
        <f>LEFT(Table1[[#This Row],[Department]],3)</f>
        <v>Sup</v>
      </c>
      <c r="AA1231" t="str">
        <f>_xlfn.XLOOKUP(Table1[[#This Row],[Manager ID]],MANAGERS!A:A,MANAGERS!B:B)</f>
        <v>Manager_11</v>
      </c>
      <c r="AB1231" t="str" cm="1">
        <f t="array" ref="AB1231">_xlfn.XLOOKUP(Table1[[#This Row],[Manager ID]],Table2[[#All],[Manager ID]],Table2[[#All],[Department Head]])</f>
        <v>Marketing</v>
      </c>
      <c r="AC1231" s="2">
        <f>_xlfn.XLOOKUP(Table1[[#This Row],[City]],L:L,O:O)</f>
        <v>0.23685887225230964</v>
      </c>
      <c r="AD1231" t="str" cm="1">
        <f t="array" ref="AD1231">_xlfn.IFS(Table1[[#This Row],[Performance Score]]&gt;=90,"Excellent",Table1[[#This Row],[Performance Score]]&gt;=75,"Good",Table1[[#This Row],[Performance Score]]&gt;=60,"Average",Table1[[#This Row],[Performance Score]]&lt;=60,"Need Improvement")</f>
        <v>Excellent</v>
      </c>
      <c r="AE1231" t="str">
        <f>IF(AND(Table1[[#This Row],[Attendance %]]&gt;=80,(Table1[[#This Row],[Performance Score]]&gt;=80)),"Eligible","Not Eligible")</f>
        <v>Eligible</v>
      </c>
      <c r="AF1231" t="str">
        <f>IF(Table1[[#This Row],[Performance Score]]&gt;=80,"High Performer","Low Performer")</f>
        <v>High Performer</v>
      </c>
      <c r="AG1231" t="str" cm="1">
        <f t="array" aca="1" ref="AG1231" ca="1">_xlfn.IFS(Table1[[#This Row],[Experience]]&lt;=3,"Junior",Table1[[#This Row],[Experience]]&lt;=7,"Mid Level",Table1[[#This Row],[Experience]]&gt;=7,"Senior")</f>
        <v>Junior</v>
      </c>
      <c r="AH1231" t="str">
        <f>IF(Table1[[#This Row],[Attendance %]]&gt;75,"OK","Below 75")</f>
        <v>OK</v>
      </c>
      <c r="AI1231" t="b">
        <f>ISBLANK(Table1[[#This Row],[Employee ID]])</f>
        <v>0</v>
      </c>
      <c r="AJ1231" t="b">
        <f>ISNUMBER(Table1[[#This Row],[Total Salary  ]])</f>
        <v>1</v>
      </c>
      <c r="AK1231" t="str">
        <f>IFERROR(_xlfn.XLOOKUP(Table1[[#This Row],[Manager ID]],MANAGERS!A:A,MANAGERS!B:B),"Not Found")</f>
        <v>Manager_11</v>
      </c>
    </row>
    <row r="1232" spans="1:37" x14ac:dyDescent="0.2">
      <c r="A1232" t="s">
        <v>414</v>
      </c>
      <c r="B1232" t="s">
        <v>87</v>
      </c>
      <c r="C1232" t="s">
        <v>15</v>
      </c>
      <c r="D1232" t="s">
        <v>33</v>
      </c>
      <c r="E1232" t="s">
        <v>26</v>
      </c>
      <c r="F1232" s="1">
        <v>45248</v>
      </c>
      <c r="G1232" s="1">
        <v>39694</v>
      </c>
      <c r="H1232">
        <v>88858</v>
      </c>
      <c r="I1232">
        <v>26272</v>
      </c>
      <c r="J1232">
        <v>80</v>
      </c>
      <c r="K1232">
        <v>51</v>
      </c>
      <c r="L1232" t="s">
        <v>18</v>
      </c>
      <c r="M1232">
        <v>118</v>
      </c>
      <c r="N1232">
        <f>Table1[[#This Row],[Basic Salary]]+Table1[[#This Row],[Bonus]]</f>
        <v>115130</v>
      </c>
      <c r="O1232" s="2">
        <f>Table1[[#This Row],[Bonus]]/Table1[[#This Row],[Basic Salary]]</f>
        <v>0.2956627428031241</v>
      </c>
      <c r="P1232">
        <f ca="1">DATEDIF(Table1[[#This Row],[Date of Birth]],TODAY(),"Y")</f>
        <v>17</v>
      </c>
      <c r="Q1232">
        <f ca="1">DATEDIF(Table1[[#This Row],[Joining Date]],TODAY(),"Y")</f>
        <v>2</v>
      </c>
      <c r="R1232" t="str">
        <f ca="1">IF(YEAR(Table1[[#This Row],[Joining Date]])=YEAR(TODAY()),"Yes","No")</f>
        <v>No</v>
      </c>
      <c r="S1232" t="str">
        <f ca="1">IF(Table1[[#This Row],[Experience]]&gt;5,"Yes","No")</f>
        <v>No</v>
      </c>
      <c r="T1232" t="str">
        <f>TEXT(Table1[[#This Row],[Joining Date]],"mmmm")</f>
        <v>November</v>
      </c>
      <c r="U1232" t="str">
        <f>TEXT(Table1[[#This Row],[Joining Date]],"yyyy")</f>
        <v>2023</v>
      </c>
      <c r="V1232" s="5">
        <f ca="1">TODAY()-Table1[[#This Row],[Joining Date]]</f>
        <v>991</v>
      </c>
      <c r="W1232" t="str">
        <f>LEFT(Table1[[#This Row],[Employee Name]],FIND(" ",Table1[[#This Row],[Employee Name]])-1)</f>
        <v>Arjun</v>
      </c>
      <c r="X1232" t="str">
        <f>RIGHT(Table1[[#This Row],[Employee Name]],LEN(Table1[[#This Row],[Employee Name]])-FIND(" ",Table1[[#This Row],[Employee Name]]))</f>
        <v>Mehta</v>
      </c>
      <c r="Y1232" t="str">
        <f>Table1[[#This Row],[Department]]&amp;"-"&amp;Table1[[#This Row],[Employee ID]]</f>
        <v>Marketing-E00358</v>
      </c>
      <c r="Z1232" t="str">
        <f>LEFT(Table1[[#This Row],[Department]],3)</f>
        <v>Mar</v>
      </c>
      <c r="AA1232" t="str">
        <f>_xlfn.XLOOKUP(Table1[[#This Row],[Manager ID]],MANAGERS!A:A,MANAGERS!B:B)</f>
        <v>Manager_18</v>
      </c>
      <c r="AB1232" t="str" cm="1">
        <f t="array" ref="AB1232">_xlfn.XLOOKUP(Table1[[#This Row],[Manager ID]],Table2[[#All],[Manager ID]],Table2[[#All],[Department Head]])</f>
        <v>Support</v>
      </c>
      <c r="AC1232" s="2">
        <f>_xlfn.XLOOKUP(Table1[[#This Row],[City]],L:L,O:O)</f>
        <v>0.21356479274849693</v>
      </c>
      <c r="AD1232" t="str" cm="1">
        <f t="array" ref="AD1232">_xlfn.IFS(Table1[[#This Row],[Performance Score]]&gt;=90,"Excellent",Table1[[#This Row],[Performance Score]]&gt;=75,"Good",Table1[[#This Row],[Performance Score]]&gt;=60,"Average",Table1[[#This Row],[Performance Score]]&lt;=60,"Need Improvement")</f>
        <v>Need Improvement</v>
      </c>
      <c r="AE1232" t="str">
        <f>IF(AND(Table1[[#This Row],[Attendance %]]&gt;=80,(Table1[[#This Row],[Performance Score]]&gt;=80)),"Eligible","Not Eligible")</f>
        <v>Not Eligible</v>
      </c>
      <c r="AF1232" t="str">
        <f>IF(Table1[[#This Row],[Performance Score]]&gt;=80,"High Performer","Low Performer")</f>
        <v>Low Performer</v>
      </c>
      <c r="AG1232" t="str" cm="1">
        <f t="array" aca="1" ref="AG1232" ca="1">_xlfn.IFS(Table1[[#This Row],[Experience]]&lt;=3,"Junior",Table1[[#This Row],[Experience]]&lt;=7,"Mid Level",Table1[[#This Row],[Experience]]&gt;=7,"Senior")</f>
        <v>Junior</v>
      </c>
      <c r="AH1232" t="str">
        <f>IF(Table1[[#This Row],[Attendance %]]&gt;75,"OK","Below 75")</f>
        <v>OK</v>
      </c>
      <c r="AI1232" t="b">
        <f>ISBLANK(Table1[[#This Row],[Employee ID]])</f>
        <v>0</v>
      </c>
      <c r="AJ1232" t="b">
        <f>ISNUMBER(Table1[[#This Row],[Total Salary  ]])</f>
        <v>1</v>
      </c>
      <c r="AK1232" t="str">
        <f>IFERROR(_xlfn.XLOOKUP(Table1[[#This Row],[Manager ID]],MANAGERS!A:A,MANAGERS!B:B),"Not Found")</f>
        <v>Manager_18</v>
      </c>
    </row>
    <row r="1233" spans="1:37" x14ac:dyDescent="0.2">
      <c r="A1233" t="s">
        <v>4371</v>
      </c>
      <c r="B1233" t="s">
        <v>69</v>
      </c>
      <c r="C1233" t="s">
        <v>15</v>
      </c>
      <c r="D1233" t="s">
        <v>43</v>
      </c>
      <c r="E1233" t="s">
        <v>65</v>
      </c>
      <c r="F1233" s="1">
        <v>45765</v>
      </c>
      <c r="G1233" s="1">
        <v>31233</v>
      </c>
      <c r="H1233">
        <v>105046</v>
      </c>
      <c r="I1233">
        <v>10079</v>
      </c>
      <c r="J1233">
        <v>71</v>
      </c>
      <c r="K1233">
        <v>86</v>
      </c>
      <c r="L1233" t="s">
        <v>23</v>
      </c>
      <c r="M1233">
        <v>109</v>
      </c>
      <c r="N1233">
        <f>Table1[[#This Row],[Basic Salary]]+Table1[[#This Row],[Bonus]]</f>
        <v>115125</v>
      </c>
      <c r="O1233" s="2">
        <f>Table1[[#This Row],[Bonus]]/Table1[[#This Row],[Basic Salary]]</f>
        <v>9.5948441635093196E-2</v>
      </c>
      <c r="P1233">
        <f ca="1">DATEDIF(Table1[[#This Row],[Date of Birth]],TODAY(),"Y")</f>
        <v>41</v>
      </c>
      <c r="Q1233">
        <f ca="1">DATEDIF(Table1[[#This Row],[Joining Date]],TODAY(),"Y")</f>
        <v>1</v>
      </c>
      <c r="R1233" t="str">
        <f ca="1">IF(YEAR(Table1[[#This Row],[Joining Date]])=YEAR(TODAY()),"Yes","No")</f>
        <v>No</v>
      </c>
      <c r="S1233" t="str">
        <f ca="1">IF(Table1[[#This Row],[Experience]]&gt;5,"Yes","No")</f>
        <v>No</v>
      </c>
      <c r="T1233" t="str">
        <f>TEXT(Table1[[#This Row],[Joining Date]],"mmmm")</f>
        <v>April</v>
      </c>
      <c r="U1233" t="str">
        <f>TEXT(Table1[[#This Row],[Joining Date]],"yyyy")</f>
        <v>2025</v>
      </c>
      <c r="V1233" s="5">
        <f ca="1">TODAY()-Table1[[#This Row],[Joining Date]]</f>
        <v>474</v>
      </c>
      <c r="W1233" t="str">
        <f>LEFT(Table1[[#This Row],[Employee Name]],FIND(" ",Table1[[#This Row],[Employee Name]])-1)</f>
        <v>Neha</v>
      </c>
      <c r="X1233" t="str">
        <f>RIGHT(Table1[[#This Row],[Employee Name]],LEN(Table1[[#This Row],[Employee Name]])-FIND(" ",Table1[[#This Row],[Employee Name]]))</f>
        <v>Kulkarni</v>
      </c>
      <c r="Y1233" t="str">
        <f>Table1[[#This Row],[Department]]&amp;"-"&amp;Table1[[#This Row],[Employee ID]]</f>
        <v>Operations-E04315</v>
      </c>
      <c r="Z1233" t="str">
        <f>LEFT(Table1[[#This Row],[Department]],3)</f>
        <v>Ope</v>
      </c>
      <c r="AA1233" t="str">
        <f>_xlfn.XLOOKUP(Table1[[#This Row],[Manager ID]],MANAGERS!A:A,MANAGERS!B:B)</f>
        <v>Manager_9</v>
      </c>
      <c r="AB1233" t="str" cm="1">
        <f t="array" ref="AB1233">_xlfn.XLOOKUP(Table1[[#This Row],[Manager ID]],Table2[[#All],[Manager ID]],Table2[[#All],[Department Head]])</f>
        <v>Sales</v>
      </c>
      <c r="AC1233" s="2">
        <f>_xlfn.XLOOKUP(Table1[[#This Row],[City]],L:L,O:O)</f>
        <v>0.23486488519629886</v>
      </c>
      <c r="AD1233" t="str" cm="1">
        <f t="array" ref="AD1233">_xlfn.IFS(Table1[[#This Row],[Performance Score]]&gt;=90,"Excellent",Table1[[#This Row],[Performance Score]]&gt;=75,"Good",Table1[[#This Row],[Performance Score]]&gt;=60,"Average",Table1[[#This Row],[Performance Score]]&lt;=60,"Need Improvement")</f>
        <v>Good</v>
      </c>
      <c r="AE1233" t="str">
        <f>IF(AND(Table1[[#This Row],[Attendance %]]&gt;=80,(Table1[[#This Row],[Performance Score]]&gt;=80)),"Eligible","Not Eligible")</f>
        <v>Not Eligible</v>
      </c>
      <c r="AF1233" t="str">
        <f>IF(Table1[[#This Row],[Performance Score]]&gt;=80,"High Performer","Low Performer")</f>
        <v>High Performer</v>
      </c>
      <c r="AG1233" t="str" cm="1">
        <f t="array" aca="1" ref="AG1233" ca="1">_xlfn.IFS(Table1[[#This Row],[Experience]]&lt;=3,"Junior",Table1[[#This Row],[Experience]]&lt;=7,"Mid Level",Table1[[#This Row],[Experience]]&gt;=7,"Senior")</f>
        <v>Junior</v>
      </c>
      <c r="AH1233" t="str">
        <f>IF(Table1[[#This Row],[Attendance %]]&gt;75,"OK","Below 75")</f>
        <v>Below 75</v>
      </c>
      <c r="AI1233" t="b">
        <f>ISBLANK(Table1[[#This Row],[Employee ID]])</f>
        <v>0</v>
      </c>
      <c r="AJ1233" t="b">
        <f>ISNUMBER(Table1[[#This Row],[Total Salary  ]])</f>
        <v>1</v>
      </c>
      <c r="AK1233" t="str">
        <f>IFERROR(_xlfn.XLOOKUP(Table1[[#This Row],[Manager ID]],MANAGERS!A:A,MANAGERS!B:B),"Not Found")</f>
        <v>Manager_9</v>
      </c>
    </row>
    <row r="1234" spans="1:37" x14ac:dyDescent="0.2">
      <c r="A1234" t="s">
        <v>981</v>
      </c>
      <c r="B1234" t="s">
        <v>14</v>
      </c>
      <c r="C1234" t="s">
        <v>15</v>
      </c>
      <c r="D1234" t="s">
        <v>81</v>
      </c>
      <c r="E1234" t="s">
        <v>22</v>
      </c>
      <c r="F1234" s="1">
        <v>43211</v>
      </c>
      <c r="G1234" s="1">
        <v>37441</v>
      </c>
      <c r="H1234">
        <v>92212</v>
      </c>
      <c r="I1234">
        <v>22912</v>
      </c>
      <c r="J1234">
        <v>65</v>
      </c>
      <c r="K1234">
        <v>90</v>
      </c>
      <c r="L1234" t="s">
        <v>31</v>
      </c>
      <c r="M1234">
        <v>108</v>
      </c>
      <c r="N1234">
        <f>Table1[[#This Row],[Basic Salary]]+Table1[[#This Row],[Bonus]]</f>
        <v>115124</v>
      </c>
      <c r="O1234" s="2">
        <f>Table1[[#This Row],[Bonus]]/Table1[[#This Row],[Basic Salary]]</f>
        <v>0.24847091484839284</v>
      </c>
      <c r="P1234">
        <f ca="1">DATEDIF(Table1[[#This Row],[Date of Birth]],TODAY(),"Y")</f>
        <v>24</v>
      </c>
      <c r="Q1234">
        <f ca="1">DATEDIF(Table1[[#This Row],[Joining Date]],TODAY(),"Y")</f>
        <v>8</v>
      </c>
      <c r="R1234" t="str">
        <f ca="1">IF(YEAR(Table1[[#This Row],[Joining Date]])=YEAR(TODAY()),"Yes","No")</f>
        <v>No</v>
      </c>
      <c r="S1234" t="str">
        <f ca="1">IF(Table1[[#This Row],[Experience]]&gt;5,"Yes","No")</f>
        <v>Yes</v>
      </c>
      <c r="T1234" t="str">
        <f>TEXT(Table1[[#This Row],[Joining Date]],"mmmm")</f>
        <v>April</v>
      </c>
      <c r="U1234" t="str">
        <f>TEXT(Table1[[#This Row],[Joining Date]],"yyyy")</f>
        <v>2018</v>
      </c>
      <c r="V1234" s="5">
        <f ca="1">TODAY()-Table1[[#This Row],[Joining Date]]</f>
        <v>3028</v>
      </c>
      <c r="W1234" t="str">
        <f>LEFT(Table1[[#This Row],[Employee Name]],FIND(" ",Table1[[#This Row],[Employee Name]])-1)</f>
        <v>Nisha</v>
      </c>
      <c r="X1234" t="str">
        <f>RIGHT(Table1[[#This Row],[Employee Name]],LEN(Table1[[#This Row],[Employee Name]])-FIND(" ",Table1[[#This Row],[Employee Name]]))</f>
        <v>Kapoor</v>
      </c>
      <c r="Y1234" t="str">
        <f>Table1[[#This Row],[Department]]&amp;"-"&amp;Table1[[#This Row],[Employee ID]]</f>
        <v>Sales-E00925</v>
      </c>
      <c r="Z1234" t="str">
        <f>LEFT(Table1[[#This Row],[Department]],3)</f>
        <v>Sal</v>
      </c>
      <c r="AA1234" t="str">
        <f>_xlfn.XLOOKUP(Table1[[#This Row],[Manager ID]],MANAGERS!A:A,MANAGERS!B:B)</f>
        <v>Manager_8</v>
      </c>
      <c r="AB1234" t="str" cm="1">
        <f t="array" ref="AB1234">_xlfn.XLOOKUP(Table1[[#This Row],[Manager ID]],Table2[[#All],[Manager ID]],Table2[[#All],[Department Head]])</f>
        <v>Sales</v>
      </c>
      <c r="AC1234" s="2">
        <f>_xlfn.XLOOKUP(Table1[[#This Row],[City]],L:L,O:O)</f>
        <v>0.241864189087755</v>
      </c>
      <c r="AD1234" t="str" cm="1">
        <f t="array" ref="AD1234">_xlfn.IFS(Table1[[#This Row],[Performance Score]]&gt;=90,"Excellent",Table1[[#This Row],[Performance Score]]&gt;=75,"Good",Table1[[#This Row],[Performance Score]]&gt;=60,"Average",Table1[[#This Row],[Performance Score]]&lt;=60,"Need Improvement")</f>
        <v>Excellent</v>
      </c>
      <c r="AE1234" t="str">
        <f>IF(AND(Table1[[#This Row],[Attendance %]]&gt;=80,(Table1[[#This Row],[Performance Score]]&gt;=80)),"Eligible","Not Eligible")</f>
        <v>Not Eligible</v>
      </c>
      <c r="AF1234" t="str">
        <f>IF(Table1[[#This Row],[Performance Score]]&gt;=80,"High Performer","Low Performer")</f>
        <v>High Performer</v>
      </c>
      <c r="AG1234" t="str" cm="1">
        <f t="array" aca="1" ref="AG1234" ca="1">_xlfn.IFS(Table1[[#This Row],[Experience]]&lt;=3,"Junior",Table1[[#This Row],[Experience]]&lt;=7,"Mid Level",Table1[[#This Row],[Experience]]&gt;=7,"Senior")</f>
        <v>Senior</v>
      </c>
      <c r="AH1234" t="str">
        <f>IF(Table1[[#This Row],[Attendance %]]&gt;75,"OK","Below 75")</f>
        <v>Below 75</v>
      </c>
      <c r="AI1234" t="b">
        <f>ISBLANK(Table1[[#This Row],[Employee ID]])</f>
        <v>0</v>
      </c>
      <c r="AJ1234" t="b">
        <f>ISNUMBER(Table1[[#This Row],[Total Salary  ]])</f>
        <v>1</v>
      </c>
      <c r="AK1234" t="str">
        <f>IFERROR(_xlfn.XLOOKUP(Table1[[#This Row],[Manager ID]],MANAGERS!A:A,MANAGERS!B:B),"Not Found")</f>
        <v>Manager_8</v>
      </c>
    </row>
    <row r="1235" spans="1:37" x14ac:dyDescent="0.2">
      <c r="A1235" t="s">
        <v>2655</v>
      </c>
      <c r="B1235" t="s">
        <v>95</v>
      </c>
      <c r="C1235" t="s">
        <v>21</v>
      </c>
      <c r="D1235" t="s">
        <v>81</v>
      </c>
      <c r="E1235" t="s">
        <v>65</v>
      </c>
      <c r="F1235" s="1">
        <v>44825</v>
      </c>
      <c r="G1235" s="1">
        <v>32498</v>
      </c>
      <c r="H1235">
        <v>85302</v>
      </c>
      <c r="I1235">
        <v>29804</v>
      </c>
      <c r="J1235">
        <v>83</v>
      </c>
      <c r="K1235">
        <v>76</v>
      </c>
      <c r="L1235" t="s">
        <v>27</v>
      </c>
      <c r="M1235">
        <v>120</v>
      </c>
      <c r="N1235">
        <f>Table1[[#This Row],[Basic Salary]]+Table1[[#This Row],[Bonus]]</f>
        <v>115106</v>
      </c>
      <c r="O1235" s="2">
        <f>Table1[[#This Row],[Bonus]]/Table1[[#This Row],[Basic Salary]]</f>
        <v>0.34939391807929476</v>
      </c>
      <c r="P1235">
        <f ca="1">DATEDIF(Table1[[#This Row],[Date of Birth]],TODAY(),"Y")</f>
        <v>37</v>
      </c>
      <c r="Q1235">
        <f ca="1">DATEDIF(Table1[[#This Row],[Joining Date]],TODAY(),"Y")</f>
        <v>3</v>
      </c>
      <c r="R1235" t="str">
        <f ca="1">IF(YEAR(Table1[[#This Row],[Joining Date]])=YEAR(TODAY()),"Yes","No")</f>
        <v>No</v>
      </c>
      <c r="S1235" t="str">
        <f ca="1">IF(Table1[[#This Row],[Experience]]&gt;5,"Yes","No")</f>
        <v>No</v>
      </c>
      <c r="T1235" t="str">
        <f>TEXT(Table1[[#This Row],[Joining Date]],"mmmm")</f>
        <v>September</v>
      </c>
      <c r="U1235" t="str">
        <f>TEXT(Table1[[#This Row],[Joining Date]],"yyyy")</f>
        <v>2022</v>
      </c>
      <c r="V1235" s="5">
        <f ca="1">TODAY()-Table1[[#This Row],[Joining Date]]</f>
        <v>1414</v>
      </c>
      <c r="W1235" t="str">
        <f>LEFT(Table1[[#This Row],[Employee Name]],FIND(" ",Table1[[#This Row],[Employee Name]])-1)</f>
        <v>Ajay</v>
      </c>
      <c r="X1235" t="str">
        <f>RIGHT(Table1[[#This Row],[Employee Name]],LEN(Table1[[#This Row],[Employee Name]])-FIND(" ",Table1[[#This Row],[Employee Name]]))</f>
        <v>Singh</v>
      </c>
      <c r="Y1235" t="str">
        <f>Table1[[#This Row],[Department]]&amp;"-"&amp;Table1[[#This Row],[Employee ID]]</f>
        <v>Sales-E02599</v>
      </c>
      <c r="Z1235" t="str">
        <f>LEFT(Table1[[#This Row],[Department]],3)</f>
        <v>Sal</v>
      </c>
      <c r="AA1235" t="str">
        <f>_xlfn.XLOOKUP(Table1[[#This Row],[Manager ID]],MANAGERS!A:A,MANAGERS!B:B)</f>
        <v>Manager_20</v>
      </c>
      <c r="AB1235" t="str" cm="1">
        <f t="array" ref="AB1235">_xlfn.XLOOKUP(Table1[[#This Row],[Manager ID]],Table2[[#All],[Manager ID]],Table2[[#All],[Department Head]])</f>
        <v>Operations</v>
      </c>
      <c r="AC1235" s="2">
        <f>_xlfn.XLOOKUP(Table1[[#This Row],[City]],L:L,O:O)</f>
        <v>0.23674293405114402</v>
      </c>
      <c r="AD1235" t="str" cm="1">
        <f t="array" ref="AD1235">_xlfn.IFS(Table1[[#This Row],[Performance Score]]&gt;=90,"Excellent",Table1[[#This Row],[Performance Score]]&gt;=75,"Good",Table1[[#This Row],[Performance Score]]&gt;=60,"Average",Table1[[#This Row],[Performance Score]]&lt;=60,"Need Improvement")</f>
        <v>Good</v>
      </c>
      <c r="AE1235" t="str">
        <f>IF(AND(Table1[[#This Row],[Attendance %]]&gt;=80,(Table1[[#This Row],[Performance Score]]&gt;=80)),"Eligible","Not Eligible")</f>
        <v>Not Eligible</v>
      </c>
      <c r="AF1235" t="str">
        <f>IF(Table1[[#This Row],[Performance Score]]&gt;=80,"High Performer","Low Performer")</f>
        <v>Low Performer</v>
      </c>
      <c r="AG1235" t="str" cm="1">
        <f t="array" aca="1" ref="AG1235" ca="1">_xlfn.IFS(Table1[[#This Row],[Experience]]&lt;=3,"Junior",Table1[[#This Row],[Experience]]&lt;=7,"Mid Level",Table1[[#This Row],[Experience]]&gt;=7,"Senior")</f>
        <v>Junior</v>
      </c>
      <c r="AH1235" t="str">
        <f>IF(Table1[[#This Row],[Attendance %]]&gt;75,"OK","Below 75")</f>
        <v>OK</v>
      </c>
      <c r="AI1235" t="b">
        <f>ISBLANK(Table1[[#This Row],[Employee ID]])</f>
        <v>0</v>
      </c>
      <c r="AJ1235" t="b">
        <f>ISNUMBER(Table1[[#This Row],[Total Salary  ]])</f>
        <v>1</v>
      </c>
      <c r="AK1235" t="str">
        <f>IFERROR(_xlfn.XLOOKUP(Table1[[#This Row],[Manager ID]],MANAGERS!A:A,MANAGERS!B:B),"Not Found")</f>
        <v>Manager_20</v>
      </c>
    </row>
    <row r="1236" spans="1:37" x14ac:dyDescent="0.2">
      <c r="A1236" t="s">
        <v>4204</v>
      </c>
      <c r="B1236" t="s">
        <v>29</v>
      </c>
      <c r="C1236" t="s">
        <v>21</v>
      </c>
      <c r="D1236" t="s">
        <v>46</v>
      </c>
      <c r="E1236" t="s">
        <v>26</v>
      </c>
      <c r="F1236" s="1">
        <v>44326</v>
      </c>
      <c r="G1236" s="1">
        <v>36358</v>
      </c>
      <c r="H1236">
        <v>91874</v>
      </c>
      <c r="I1236">
        <v>23223</v>
      </c>
      <c r="J1236">
        <v>85</v>
      </c>
      <c r="K1236">
        <v>100</v>
      </c>
      <c r="L1236" t="s">
        <v>37</v>
      </c>
      <c r="M1236">
        <v>103</v>
      </c>
      <c r="N1236">
        <f>Table1[[#This Row],[Basic Salary]]+Table1[[#This Row],[Bonus]]</f>
        <v>115097</v>
      </c>
      <c r="O1236" s="2">
        <f>Table1[[#This Row],[Bonus]]/Table1[[#This Row],[Basic Salary]]</f>
        <v>0.25277009817793933</v>
      </c>
      <c r="P1236">
        <f ca="1">DATEDIF(Table1[[#This Row],[Date of Birth]],TODAY(),"Y")</f>
        <v>27</v>
      </c>
      <c r="Q1236">
        <f ca="1">DATEDIF(Table1[[#This Row],[Joining Date]],TODAY(),"Y")</f>
        <v>5</v>
      </c>
      <c r="R1236" t="str">
        <f ca="1">IF(YEAR(Table1[[#This Row],[Joining Date]])=YEAR(TODAY()),"Yes","No")</f>
        <v>No</v>
      </c>
      <c r="S1236" t="str">
        <f ca="1">IF(Table1[[#This Row],[Experience]]&gt;5,"Yes","No")</f>
        <v>No</v>
      </c>
      <c r="T1236" t="str">
        <f>TEXT(Table1[[#This Row],[Joining Date]],"mmmm")</f>
        <v>May</v>
      </c>
      <c r="U1236" t="str">
        <f>TEXT(Table1[[#This Row],[Joining Date]],"yyyy")</f>
        <v>2021</v>
      </c>
      <c r="V1236" s="5">
        <f ca="1">TODAY()-Table1[[#This Row],[Joining Date]]</f>
        <v>1913</v>
      </c>
      <c r="W1236" t="str">
        <f>LEFT(Table1[[#This Row],[Employee Name]],FIND(" ",Table1[[#This Row],[Employee Name]])-1)</f>
        <v>Vikram</v>
      </c>
      <c r="X1236" t="str">
        <f>RIGHT(Table1[[#This Row],[Employee Name]],LEN(Table1[[#This Row],[Employee Name]])-FIND(" ",Table1[[#This Row],[Employee Name]]))</f>
        <v>Singh</v>
      </c>
      <c r="Y1236" t="str">
        <f>Table1[[#This Row],[Department]]&amp;"-"&amp;Table1[[#This Row],[Employee ID]]</f>
        <v>Support-E04148</v>
      </c>
      <c r="Z1236" t="str">
        <f>LEFT(Table1[[#This Row],[Department]],3)</f>
        <v>Sup</v>
      </c>
      <c r="AA1236" t="str">
        <f>_xlfn.XLOOKUP(Table1[[#This Row],[Manager ID]],MANAGERS!A:A,MANAGERS!B:B)</f>
        <v>Manager_3</v>
      </c>
      <c r="AB1236" t="str" cm="1">
        <f t="array" ref="AB1236">_xlfn.XLOOKUP(Table1[[#This Row],[Manager ID]],Table2[[#All],[Manager ID]],Table2[[#All],[Department Head]])</f>
        <v>IT</v>
      </c>
      <c r="AC1236" s="2">
        <f>_xlfn.XLOOKUP(Table1[[#This Row],[City]],L:L,O:O)</f>
        <v>0.24036902712549932</v>
      </c>
      <c r="AD1236" t="str" cm="1">
        <f t="array" ref="AD1236">_xlfn.IFS(Table1[[#This Row],[Performance Score]]&gt;=90,"Excellent",Table1[[#This Row],[Performance Score]]&gt;=75,"Good",Table1[[#This Row],[Performance Score]]&gt;=60,"Average",Table1[[#This Row],[Performance Score]]&lt;=60,"Need Improvement")</f>
        <v>Excellent</v>
      </c>
      <c r="AE1236" t="str">
        <f>IF(AND(Table1[[#This Row],[Attendance %]]&gt;=80,(Table1[[#This Row],[Performance Score]]&gt;=80)),"Eligible","Not Eligible")</f>
        <v>Eligible</v>
      </c>
      <c r="AF1236" t="str">
        <f>IF(Table1[[#This Row],[Performance Score]]&gt;=80,"High Performer","Low Performer")</f>
        <v>High Performer</v>
      </c>
      <c r="AG1236" t="str" cm="1">
        <f t="array" aca="1" ref="AG1236" ca="1">_xlfn.IFS(Table1[[#This Row],[Experience]]&lt;=3,"Junior",Table1[[#This Row],[Experience]]&lt;=7,"Mid Level",Table1[[#This Row],[Experience]]&gt;=7,"Senior")</f>
        <v>Mid Level</v>
      </c>
      <c r="AH1236" t="str">
        <f>IF(Table1[[#This Row],[Attendance %]]&gt;75,"OK","Below 75")</f>
        <v>OK</v>
      </c>
      <c r="AI1236" t="b">
        <f>ISBLANK(Table1[[#This Row],[Employee ID]])</f>
        <v>0</v>
      </c>
      <c r="AJ1236" t="b">
        <f>ISNUMBER(Table1[[#This Row],[Total Salary  ]])</f>
        <v>1</v>
      </c>
      <c r="AK1236" t="str">
        <f>IFERROR(_xlfn.XLOOKUP(Table1[[#This Row],[Manager ID]],MANAGERS!A:A,MANAGERS!B:B),"Not Found")</f>
        <v>Manager_3</v>
      </c>
    </row>
    <row r="1237" spans="1:37" x14ac:dyDescent="0.2">
      <c r="A1237" t="s">
        <v>4729</v>
      </c>
      <c r="B1237" t="s">
        <v>77</v>
      </c>
      <c r="C1237" t="s">
        <v>21</v>
      </c>
      <c r="D1237" t="s">
        <v>33</v>
      </c>
      <c r="E1237" t="s">
        <v>22</v>
      </c>
      <c r="F1237" s="1">
        <v>42948</v>
      </c>
      <c r="G1237" s="1">
        <v>37210</v>
      </c>
      <c r="H1237">
        <v>89604</v>
      </c>
      <c r="I1237">
        <v>25406</v>
      </c>
      <c r="J1237">
        <v>64</v>
      </c>
      <c r="K1237">
        <v>69</v>
      </c>
      <c r="L1237" t="s">
        <v>53</v>
      </c>
      <c r="M1237">
        <v>107</v>
      </c>
      <c r="N1237">
        <f>Table1[[#This Row],[Basic Salary]]+Table1[[#This Row],[Bonus]]</f>
        <v>115010</v>
      </c>
      <c r="O1237" s="2">
        <f>Table1[[#This Row],[Bonus]]/Table1[[#This Row],[Basic Salary]]</f>
        <v>0.2835364492656578</v>
      </c>
      <c r="P1237">
        <f ca="1">DATEDIF(Table1[[#This Row],[Date of Birth]],TODAY(),"Y")</f>
        <v>24</v>
      </c>
      <c r="Q1237">
        <f ca="1">DATEDIF(Table1[[#This Row],[Joining Date]],TODAY(),"Y")</f>
        <v>9</v>
      </c>
      <c r="R1237" t="str">
        <f ca="1">IF(YEAR(Table1[[#This Row],[Joining Date]])=YEAR(TODAY()),"Yes","No")</f>
        <v>No</v>
      </c>
      <c r="S1237" t="str">
        <f ca="1">IF(Table1[[#This Row],[Experience]]&gt;5,"Yes","No")</f>
        <v>Yes</v>
      </c>
      <c r="T1237" t="str">
        <f>TEXT(Table1[[#This Row],[Joining Date]],"mmmm")</f>
        <v>August</v>
      </c>
      <c r="U1237" t="str">
        <f>TEXT(Table1[[#This Row],[Joining Date]],"yyyy")</f>
        <v>2017</v>
      </c>
      <c r="V1237" s="5">
        <f ca="1">TODAY()-Table1[[#This Row],[Joining Date]]</f>
        <v>3291</v>
      </c>
      <c r="W1237" t="str">
        <f>LEFT(Table1[[#This Row],[Employee Name]],FIND(" ",Table1[[#This Row],[Employee Name]])-1)</f>
        <v>Rohan</v>
      </c>
      <c r="X1237" t="str">
        <f>RIGHT(Table1[[#This Row],[Employee Name]],LEN(Table1[[#This Row],[Employee Name]])-FIND(" ",Table1[[#This Row],[Employee Name]]))</f>
        <v>Gupta</v>
      </c>
      <c r="Y1237" t="str">
        <f>Table1[[#This Row],[Department]]&amp;"-"&amp;Table1[[#This Row],[Employee ID]]</f>
        <v>Marketing-E04673</v>
      </c>
      <c r="Z1237" t="str">
        <f>LEFT(Table1[[#This Row],[Department]],3)</f>
        <v>Mar</v>
      </c>
      <c r="AA1237" t="str">
        <f>_xlfn.XLOOKUP(Table1[[#This Row],[Manager ID]],MANAGERS!A:A,MANAGERS!B:B)</f>
        <v>Manager_7</v>
      </c>
      <c r="AB1237" t="str" cm="1">
        <f t="array" ref="AB1237">_xlfn.XLOOKUP(Table1[[#This Row],[Manager ID]],Table2[[#All],[Manager ID]],Table2[[#All],[Department Head]])</f>
        <v>Operations</v>
      </c>
      <c r="AC1237" s="2">
        <f>_xlfn.XLOOKUP(Table1[[#This Row],[City]],L:L,O:O)</f>
        <v>0.23685887225230964</v>
      </c>
      <c r="AD1237" t="str" cm="1">
        <f t="array" ref="AD1237">_xlfn.IFS(Table1[[#This Row],[Performance Score]]&gt;=90,"Excellent",Table1[[#This Row],[Performance Score]]&gt;=75,"Good",Table1[[#This Row],[Performance Score]]&gt;=60,"Average",Table1[[#This Row],[Performance Score]]&lt;=60,"Need Improvement")</f>
        <v>Average</v>
      </c>
      <c r="AE1237" t="str">
        <f>IF(AND(Table1[[#This Row],[Attendance %]]&gt;=80,(Table1[[#This Row],[Performance Score]]&gt;=80)),"Eligible","Not Eligible")</f>
        <v>Not Eligible</v>
      </c>
      <c r="AF1237" t="str">
        <f>IF(Table1[[#This Row],[Performance Score]]&gt;=80,"High Performer","Low Performer")</f>
        <v>Low Performer</v>
      </c>
      <c r="AG1237" t="str" cm="1">
        <f t="array" aca="1" ref="AG1237" ca="1">_xlfn.IFS(Table1[[#This Row],[Experience]]&lt;=3,"Junior",Table1[[#This Row],[Experience]]&lt;=7,"Mid Level",Table1[[#This Row],[Experience]]&gt;=7,"Senior")</f>
        <v>Senior</v>
      </c>
      <c r="AH1237" t="str">
        <f>IF(Table1[[#This Row],[Attendance %]]&gt;75,"OK","Below 75")</f>
        <v>Below 75</v>
      </c>
      <c r="AI1237" t="b">
        <f>ISBLANK(Table1[[#This Row],[Employee ID]])</f>
        <v>0</v>
      </c>
      <c r="AJ1237" t="b">
        <f>ISNUMBER(Table1[[#This Row],[Total Salary  ]])</f>
        <v>1</v>
      </c>
      <c r="AK1237" t="str">
        <f>IFERROR(_xlfn.XLOOKUP(Table1[[#This Row],[Manager ID]],MANAGERS!A:A,MANAGERS!B:B),"Not Found")</f>
        <v>Manager_7</v>
      </c>
    </row>
    <row r="1238" spans="1:37" x14ac:dyDescent="0.2">
      <c r="A1238" t="s">
        <v>1897</v>
      </c>
      <c r="B1238" t="s">
        <v>20</v>
      </c>
      <c r="C1238" t="s">
        <v>21</v>
      </c>
      <c r="D1238" t="s">
        <v>43</v>
      </c>
      <c r="E1238" t="s">
        <v>26</v>
      </c>
      <c r="F1238" s="1">
        <v>43416</v>
      </c>
      <c r="G1238" s="1">
        <v>35888</v>
      </c>
      <c r="H1238">
        <v>107621</v>
      </c>
      <c r="I1238">
        <v>7385</v>
      </c>
      <c r="J1238">
        <v>73</v>
      </c>
      <c r="K1238">
        <v>40</v>
      </c>
      <c r="L1238" t="s">
        <v>23</v>
      </c>
      <c r="M1238">
        <v>116</v>
      </c>
      <c r="N1238">
        <f>Table1[[#This Row],[Basic Salary]]+Table1[[#This Row],[Bonus]]</f>
        <v>115006</v>
      </c>
      <c r="O1238" s="2">
        <f>Table1[[#This Row],[Bonus]]/Table1[[#This Row],[Basic Salary]]</f>
        <v>6.8620436531903625E-2</v>
      </c>
      <c r="P1238">
        <f ca="1">DATEDIF(Table1[[#This Row],[Date of Birth]],TODAY(),"Y")</f>
        <v>28</v>
      </c>
      <c r="Q1238">
        <f ca="1">DATEDIF(Table1[[#This Row],[Joining Date]],TODAY(),"Y")</f>
        <v>7</v>
      </c>
      <c r="R1238" t="str">
        <f ca="1">IF(YEAR(Table1[[#This Row],[Joining Date]])=YEAR(TODAY()),"Yes","No")</f>
        <v>No</v>
      </c>
      <c r="S1238" t="str">
        <f ca="1">IF(Table1[[#This Row],[Experience]]&gt;5,"Yes","No")</f>
        <v>Yes</v>
      </c>
      <c r="T1238" t="str">
        <f>TEXT(Table1[[#This Row],[Joining Date]],"mmmm")</f>
        <v>November</v>
      </c>
      <c r="U1238" t="str">
        <f>TEXT(Table1[[#This Row],[Joining Date]],"yyyy")</f>
        <v>2018</v>
      </c>
      <c r="V1238" s="5">
        <f ca="1">TODAY()-Table1[[#This Row],[Joining Date]]</f>
        <v>2823</v>
      </c>
      <c r="W1238" t="str">
        <f>LEFT(Table1[[#This Row],[Employee Name]],FIND(" ",Table1[[#This Row],[Employee Name]])-1)</f>
        <v>Rahul</v>
      </c>
      <c r="X1238" t="str">
        <f>RIGHT(Table1[[#This Row],[Employee Name]],LEN(Table1[[#This Row],[Employee Name]])-FIND(" ",Table1[[#This Row],[Employee Name]]))</f>
        <v>Verma</v>
      </c>
      <c r="Y1238" t="str">
        <f>Table1[[#This Row],[Department]]&amp;"-"&amp;Table1[[#This Row],[Employee ID]]</f>
        <v>Operations-E01841</v>
      </c>
      <c r="Z1238" t="str">
        <f>LEFT(Table1[[#This Row],[Department]],3)</f>
        <v>Ope</v>
      </c>
      <c r="AA1238" t="str">
        <f>_xlfn.XLOOKUP(Table1[[#This Row],[Manager ID]],MANAGERS!A:A,MANAGERS!B:B)</f>
        <v>Manager_16</v>
      </c>
      <c r="AB1238" t="str" cm="1">
        <f t="array" ref="AB1238">_xlfn.XLOOKUP(Table1[[#This Row],[Manager ID]],Table2[[#All],[Manager ID]],Table2[[#All],[Department Head]])</f>
        <v>Sales</v>
      </c>
      <c r="AC1238" s="2">
        <f>_xlfn.XLOOKUP(Table1[[#This Row],[City]],L:L,O:O)</f>
        <v>0.23486488519629886</v>
      </c>
      <c r="AD1238" t="str" cm="1">
        <f t="array" ref="AD1238">_xlfn.IFS(Table1[[#This Row],[Performance Score]]&gt;=90,"Excellent",Table1[[#This Row],[Performance Score]]&gt;=75,"Good",Table1[[#This Row],[Performance Score]]&gt;=60,"Average",Table1[[#This Row],[Performance Score]]&lt;=60,"Need Improvement")</f>
        <v>Need Improvement</v>
      </c>
      <c r="AE1238" t="str">
        <f>IF(AND(Table1[[#This Row],[Attendance %]]&gt;=80,(Table1[[#This Row],[Performance Score]]&gt;=80)),"Eligible","Not Eligible")</f>
        <v>Not Eligible</v>
      </c>
      <c r="AF1238" t="str">
        <f>IF(Table1[[#This Row],[Performance Score]]&gt;=80,"High Performer","Low Performer")</f>
        <v>Low Performer</v>
      </c>
      <c r="AG1238" t="str" cm="1">
        <f t="array" aca="1" ref="AG1238" ca="1">_xlfn.IFS(Table1[[#This Row],[Experience]]&lt;=3,"Junior",Table1[[#This Row],[Experience]]&lt;=7,"Mid Level",Table1[[#This Row],[Experience]]&gt;=7,"Senior")</f>
        <v>Mid Level</v>
      </c>
      <c r="AH1238" t="str">
        <f>IF(Table1[[#This Row],[Attendance %]]&gt;75,"OK","Below 75")</f>
        <v>Below 75</v>
      </c>
      <c r="AI1238" t="b">
        <f>ISBLANK(Table1[[#This Row],[Employee ID]])</f>
        <v>0</v>
      </c>
      <c r="AJ1238" t="b">
        <f>ISNUMBER(Table1[[#This Row],[Total Salary  ]])</f>
        <v>1</v>
      </c>
      <c r="AK1238" t="str">
        <f>IFERROR(_xlfn.XLOOKUP(Table1[[#This Row],[Manager ID]],MANAGERS!A:A,MANAGERS!B:B),"Not Found")</f>
        <v>Manager_16</v>
      </c>
    </row>
    <row r="1239" spans="1:37" x14ac:dyDescent="0.2">
      <c r="A1239" t="s">
        <v>1915</v>
      </c>
      <c r="B1239" t="s">
        <v>71</v>
      </c>
      <c r="C1239" t="s">
        <v>21</v>
      </c>
      <c r="D1239" t="s">
        <v>40</v>
      </c>
      <c r="E1239" t="s">
        <v>51</v>
      </c>
      <c r="F1239" s="1">
        <v>42448</v>
      </c>
      <c r="G1239" s="1">
        <v>31543</v>
      </c>
      <c r="H1239">
        <v>85713</v>
      </c>
      <c r="I1239">
        <v>29278</v>
      </c>
      <c r="J1239">
        <v>91</v>
      </c>
      <c r="K1239">
        <v>82</v>
      </c>
      <c r="L1239" t="s">
        <v>23</v>
      </c>
      <c r="M1239">
        <v>106</v>
      </c>
      <c r="N1239">
        <f>Table1[[#This Row],[Basic Salary]]+Table1[[#This Row],[Bonus]]</f>
        <v>114991</v>
      </c>
      <c r="O1239" s="2">
        <f>Table1[[#This Row],[Bonus]]/Table1[[#This Row],[Basic Salary]]</f>
        <v>0.34158179039352254</v>
      </c>
      <c r="P1239">
        <f ca="1">DATEDIF(Table1[[#This Row],[Date of Birth]],TODAY(),"Y")</f>
        <v>40</v>
      </c>
      <c r="Q1239">
        <f ca="1">DATEDIF(Table1[[#This Row],[Joining Date]],TODAY(),"Y")</f>
        <v>10</v>
      </c>
      <c r="R1239" t="str">
        <f ca="1">IF(YEAR(Table1[[#This Row],[Joining Date]])=YEAR(TODAY()),"Yes","No")</f>
        <v>No</v>
      </c>
      <c r="S1239" t="str">
        <f ca="1">IF(Table1[[#This Row],[Experience]]&gt;5,"Yes","No")</f>
        <v>Yes</v>
      </c>
      <c r="T1239" t="str">
        <f>TEXT(Table1[[#This Row],[Joining Date]],"mmmm")</f>
        <v>March</v>
      </c>
      <c r="U1239" t="str">
        <f>TEXT(Table1[[#This Row],[Joining Date]],"yyyy")</f>
        <v>2016</v>
      </c>
      <c r="V1239" s="5">
        <f ca="1">TODAY()-Table1[[#This Row],[Joining Date]]</f>
        <v>3791</v>
      </c>
      <c r="W1239" t="str">
        <f>LEFT(Table1[[#This Row],[Employee Name]],FIND(" ",Table1[[#This Row],[Employee Name]])-1)</f>
        <v>Sneha</v>
      </c>
      <c r="X1239" t="str">
        <f>RIGHT(Table1[[#This Row],[Employee Name]],LEN(Table1[[#This Row],[Employee Name]])-FIND(" ",Table1[[#This Row],[Employee Name]]))</f>
        <v>Iyer</v>
      </c>
      <c r="Y1239" t="str">
        <f>Table1[[#This Row],[Department]]&amp;"-"&amp;Table1[[#This Row],[Employee ID]]</f>
        <v>IT-E01859</v>
      </c>
      <c r="Z1239" t="str">
        <f>LEFT(Table1[[#This Row],[Department]],3)</f>
        <v>IT</v>
      </c>
      <c r="AA1239" t="str">
        <f>_xlfn.XLOOKUP(Table1[[#This Row],[Manager ID]],MANAGERS!A:A,MANAGERS!B:B)</f>
        <v>Manager_6</v>
      </c>
      <c r="AB1239" t="str" cm="1">
        <f t="array" ref="AB1239">_xlfn.XLOOKUP(Table1[[#This Row],[Manager ID]],Table2[[#All],[Manager ID]],Table2[[#All],[Department Head]])</f>
        <v>HR</v>
      </c>
      <c r="AC1239" s="2">
        <f>_xlfn.XLOOKUP(Table1[[#This Row],[City]],L:L,O:O)</f>
        <v>0.23486488519629886</v>
      </c>
      <c r="AD1239" t="str" cm="1">
        <f t="array" ref="AD1239">_xlfn.IFS(Table1[[#This Row],[Performance Score]]&gt;=90,"Excellent",Table1[[#This Row],[Performance Score]]&gt;=75,"Good",Table1[[#This Row],[Performance Score]]&gt;=60,"Average",Table1[[#This Row],[Performance Score]]&lt;=60,"Need Improvement")</f>
        <v>Good</v>
      </c>
      <c r="AE1239" t="str">
        <f>IF(AND(Table1[[#This Row],[Attendance %]]&gt;=80,(Table1[[#This Row],[Performance Score]]&gt;=80)),"Eligible","Not Eligible")</f>
        <v>Eligible</v>
      </c>
      <c r="AF1239" t="str">
        <f>IF(Table1[[#This Row],[Performance Score]]&gt;=80,"High Performer","Low Performer")</f>
        <v>High Performer</v>
      </c>
      <c r="AG1239" t="str" cm="1">
        <f t="array" aca="1" ref="AG1239" ca="1">_xlfn.IFS(Table1[[#This Row],[Experience]]&lt;=3,"Junior",Table1[[#This Row],[Experience]]&lt;=7,"Mid Level",Table1[[#This Row],[Experience]]&gt;=7,"Senior")</f>
        <v>Senior</v>
      </c>
      <c r="AH1239" t="str">
        <f>IF(Table1[[#This Row],[Attendance %]]&gt;75,"OK","Below 75")</f>
        <v>OK</v>
      </c>
      <c r="AI1239" t="b">
        <f>ISBLANK(Table1[[#This Row],[Employee ID]])</f>
        <v>0</v>
      </c>
      <c r="AJ1239" t="b">
        <f>ISNUMBER(Table1[[#This Row],[Total Salary  ]])</f>
        <v>1</v>
      </c>
      <c r="AK1239" t="str">
        <f>IFERROR(_xlfn.XLOOKUP(Table1[[#This Row],[Manager ID]],MANAGERS!A:A,MANAGERS!B:B),"Not Found")</f>
        <v>Manager_6</v>
      </c>
    </row>
    <row r="1240" spans="1:37" x14ac:dyDescent="0.2">
      <c r="A1240" t="s">
        <v>2757</v>
      </c>
      <c r="B1240" t="s">
        <v>129</v>
      </c>
      <c r="C1240" t="s">
        <v>21</v>
      </c>
      <c r="D1240" t="s">
        <v>25</v>
      </c>
      <c r="E1240" t="s">
        <v>30</v>
      </c>
      <c r="F1240" s="1">
        <v>43199</v>
      </c>
      <c r="G1240" s="1">
        <v>35517</v>
      </c>
      <c r="H1240">
        <v>86727</v>
      </c>
      <c r="I1240">
        <v>28233</v>
      </c>
      <c r="J1240">
        <v>76</v>
      </c>
      <c r="K1240">
        <v>64</v>
      </c>
      <c r="L1240" t="s">
        <v>37</v>
      </c>
      <c r="M1240">
        <v>104</v>
      </c>
      <c r="N1240">
        <f>Table1[[#This Row],[Basic Salary]]+Table1[[#This Row],[Bonus]]</f>
        <v>114960</v>
      </c>
      <c r="O1240" s="2">
        <f>Table1[[#This Row],[Bonus]]/Table1[[#This Row],[Basic Salary]]</f>
        <v>0.32553875955584766</v>
      </c>
      <c r="P1240">
        <f ca="1">DATEDIF(Table1[[#This Row],[Date of Birth]],TODAY(),"Y")</f>
        <v>29</v>
      </c>
      <c r="Q1240">
        <f ca="1">DATEDIF(Table1[[#This Row],[Joining Date]],TODAY(),"Y")</f>
        <v>8</v>
      </c>
      <c r="R1240" t="str">
        <f ca="1">IF(YEAR(Table1[[#This Row],[Joining Date]])=YEAR(TODAY()),"Yes","No")</f>
        <v>No</v>
      </c>
      <c r="S1240" t="str">
        <f ca="1">IF(Table1[[#This Row],[Experience]]&gt;5,"Yes","No")</f>
        <v>Yes</v>
      </c>
      <c r="T1240" t="str">
        <f>TEXT(Table1[[#This Row],[Joining Date]],"mmmm")</f>
        <v>April</v>
      </c>
      <c r="U1240" t="str">
        <f>TEXT(Table1[[#This Row],[Joining Date]],"yyyy")</f>
        <v>2018</v>
      </c>
      <c r="V1240" s="5">
        <f ca="1">TODAY()-Table1[[#This Row],[Joining Date]]</f>
        <v>3040</v>
      </c>
      <c r="W1240" t="str">
        <f>LEFT(Table1[[#This Row],[Employee Name]],FIND(" ",Table1[[#This Row],[Employee Name]])-1)</f>
        <v>Aarav</v>
      </c>
      <c r="X1240" t="str">
        <f>RIGHT(Table1[[#This Row],[Employee Name]],LEN(Table1[[#This Row],[Employee Name]])-FIND(" ",Table1[[#This Row],[Employee Name]]))</f>
        <v>Sharma</v>
      </c>
      <c r="Y1240" t="str">
        <f>Table1[[#This Row],[Department]]&amp;"-"&amp;Table1[[#This Row],[Employee ID]]</f>
        <v>Finance-E02701</v>
      </c>
      <c r="Z1240" t="str">
        <f>LEFT(Table1[[#This Row],[Department]],3)</f>
        <v>Fin</v>
      </c>
      <c r="AA1240" t="str">
        <f>_xlfn.XLOOKUP(Table1[[#This Row],[Manager ID]],MANAGERS!A:A,MANAGERS!B:B)</f>
        <v>Manager_4</v>
      </c>
      <c r="AB1240" t="str" cm="1">
        <f t="array" ref="AB1240">_xlfn.XLOOKUP(Table1[[#This Row],[Manager ID]],Table2[[#All],[Manager ID]],Table2[[#All],[Department Head]])</f>
        <v>Finance</v>
      </c>
      <c r="AC1240" s="2">
        <f>_xlfn.XLOOKUP(Table1[[#This Row],[City]],L:L,O:O)</f>
        <v>0.24036902712549932</v>
      </c>
      <c r="AD1240" t="str" cm="1">
        <f t="array" ref="AD1240">_xlfn.IFS(Table1[[#This Row],[Performance Score]]&gt;=90,"Excellent",Table1[[#This Row],[Performance Score]]&gt;=75,"Good",Table1[[#This Row],[Performance Score]]&gt;=60,"Average",Table1[[#This Row],[Performance Score]]&lt;=60,"Need Improvement")</f>
        <v>Average</v>
      </c>
      <c r="AE1240" t="str">
        <f>IF(AND(Table1[[#This Row],[Attendance %]]&gt;=80,(Table1[[#This Row],[Performance Score]]&gt;=80)),"Eligible","Not Eligible")</f>
        <v>Not Eligible</v>
      </c>
      <c r="AF1240" t="str">
        <f>IF(Table1[[#This Row],[Performance Score]]&gt;=80,"High Performer","Low Performer")</f>
        <v>Low Performer</v>
      </c>
      <c r="AG1240" t="str" cm="1">
        <f t="array" aca="1" ref="AG1240" ca="1">_xlfn.IFS(Table1[[#This Row],[Experience]]&lt;=3,"Junior",Table1[[#This Row],[Experience]]&lt;=7,"Mid Level",Table1[[#This Row],[Experience]]&gt;=7,"Senior")</f>
        <v>Senior</v>
      </c>
      <c r="AH1240" t="str">
        <f>IF(Table1[[#This Row],[Attendance %]]&gt;75,"OK","Below 75")</f>
        <v>OK</v>
      </c>
      <c r="AI1240" t="b">
        <f>ISBLANK(Table1[[#This Row],[Employee ID]])</f>
        <v>0</v>
      </c>
      <c r="AJ1240" t="b">
        <f>ISNUMBER(Table1[[#This Row],[Total Salary  ]])</f>
        <v>1</v>
      </c>
      <c r="AK1240" t="str">
        <f>IFERROR(_xlfn.XLOOKUP(Table1[[#This Row],[Manager ID]],MANAGERS!A:A,MANAGERS!B:B),"Not Found")</f>
        <v>Manager_4</v>
      </c>
    </row>
    <row r="1241" spans="1:37" x14ac:dyDescent="0.2">
      <c r="A1241" t="s">
        <v>4345</v>
      </c>
      <c r="B1241" t="s">
        <v>85</v>
      </c>
      <c r="C1241" t="s">
        <v>15</v>
      </c>
      <c r="D1241" t="s">
        <v>43</v>
      </c>
      <c r="E1241" t="s">
        <v>30</v>
      </c>
      <c r="F1241" s="1">
        <v>42685</v>
      </c>
      <c r="G1241" s="1">
        <v>40064</v>
      </c>
      <c r="H1241">
        <v>100682</v>
      </c>
      <c r="I1241">
        <v>14263</v>
      </c>
      <c r="J1241">
        <v>64</v>
      </c>
      <c r="K1241">
        <v>92</v>
      </c>
      <c r="L1241" t="s">
        <v>37</v>
      </c>
      <c r="M1241">
        <v>111</v>
      </c>
      <c r="N1241">
        <f>Table1[[#This Row],[Basic Salary]]+Table1[[#This Row],[Bonus]]</f>
        <v>114945</v>
      </c>
      <c r="O1241" s="2">
        <f>Table1[[#This Row],[Bonus]]/Table1[[#This Row],[Basic Salary]]</f>
        <v>0.14166385252577421</v>
      </c>
      <c r="P1241">
        <f ca="1">DATEDIF(Table1[[#This Row],[Date of Birth]],TODAY(),"Y")</f>
        <v>16</v>
      </c>
      <c r="Q1241">
        <f ca="1">DATEDIF(Table1[[#This Row],[Joining Date]],TODAY(),"Y")</f>
        <v>9</v>
      </c>
      <c r="R1241" t="str">
        <f ca="1">IF(YEAR(Table1[[#This Row],[Joining Date]])=YEAR(TODAY()),"Yes","No")</f>
        <v>No</v>
      </c>
      <c r="S1241" t="str">
        <f ca="1">IF(Table1[[#This Row],[Experience]]&gt;5,"Yes","No")</f>
        <v>Yes</v>
      </c>
      <c r="T1241" t="str">
        <f>TEXT(Table1[[#This Row],[Joining Date]],"mmmm")</f>
        <v>November</v>
      </c>
      <c r="U1241" t="str">
        <f>TEXT(Table1[[#This Row],[Joining Date]],"yyyy")</f>
        <v>2016</v>
      </c>
      <c r="V1241" s="5">
        <f ca="1">TODAY()-Table1[[#This Row],[Joining Date]]</f>
        <v>3554</v>
      </c>
      <c r="W1241" t="str">
        <f>LEFT(Table1[[#This Row],[Employee Name]],FIND(" ",Table1[[#This Row],[Employee Name]])-1)</f>
        <v>Pooja</v>
      </c>
      <c r="X1241" t="str">
        <f>RIGHT(Table1[[#This Row],[Employee Name]],LEN(Table1[[#This Row],[Employee Name]])-FIND(" ",Table1[[#This Row],[Employee Name]]))</f>
        <v>Das</v>
      </c>
      <c r="Y1241" t="str">
        <f>Table1[[#This Row],[Department]]&amp;"-"&amp;Table1[[#This Row],[Employee ID]]</f>
        <v>Operations-E04289</v>
      </c>
      <c r="Z1241" t="str">
        <f>LEFT(Table1[[#This Row],[Department]],3)</f>
        <v>Ope</v>
      </c>
      <c r="AA1241" t="str">
        <f>_xlfn.XLOOKUP(Table1[[#This Row],[Manager ID]],MANAGERS!A:A,MANAGERS!B:B)</f>
        <v>Manager_11</v>
      </c>
      <c r="AB1241" t="str" cm="1">
        <f t="array" ref="AB1241">_xlfn.XLOOKUP(Table1[[#This Row],[Manager ID]],Table2[[#All],[Manager ID]],Table2[[#All],[Department Head]])</f>
        <v>Marketing</v>
      </c>
      <c r="AC1241" s="2">
        <f>_xlfn.XLOOKUP(Table1[[#This Row],[City]],L:L,O:O)</f>
        <v>0.24036902712549932</v>
      </c>
      <c r="AD1241" t="str" cm="1">
        <f t="array" ref="AD1241">_xlfn.IFS(Table1[[#This Row],[Performance Score]]&gt;=90,"Excellent",Table1[[#This Row],[Performance Score]]&gt;=75,"Good",Table1[[#This Row],[Performance Score]]&gt;=60,"Average",Table1[[#This Row],[Performance Score]]&lt;=60,"Need Improvement")</f>
        <v>Excellent</v>
      </c>
      <c r="AE1241" t="str">
        <f>IF(AND(Table1[[#This Row],[Attendance %]]&gt;=80,(Table1[[#This Row],[Performance Score]]&gt;=80)),"Eligible","Not Eligible")</f>
        <v>Not Eligible</v>
      </c>
      <c r="AF1241" t="str">
        <f>IF(Table1[[#This Row],[Performance Score]]&gt;=80,"High Performer","Low Performer")</f>
        <v>High Performer</v>
      </c>
      <c r="AG1241" t="str" cm="1">
        <f t="array" aca="1" ref="AG1241" ca="1">_xlfn.IFS(Table1[[#This Row],[Experience]]&lt;=3,"Junior",Table1[[#This Row],[Experience]]&lt;=7,"Mid Level",Table1[[#This Row],[Experience]]&gt;=7,"Senior")</f>
        <v>Senior</v>
      </c>
      <c r="AH1241" t="str">
        <f>IF(Table1[[#This Row],[Attendance %]]&gt;75,"OK","Below 75")</f>
        <v>Below 75</v>
      </c>
      <c r="AI1241" t="b">
        <f>ISBLANK(Table1[[#This Row],[Employee ID]])</f>
        <v>0</v>
      </c>
      <c r="AJ1241" t="b">
        <f>ISNUMBER(Table1[[#This Row],[Total Salary  ]])</f>
        <v>1</v>
      </c>
      <c r="AK1241" t="str">
        <f>IFERROR(_xlfn.XLOOKUP(Table1[[#This Row],[Manager ID]],MANAGERS!A:A,MANAGERS!B:B),"Not Found")</f>
        <v>Manager_11</v>
      </c>
    </row>
    <row r="1242" spans="1:37" x14ac:dyDescent="0.2">
      <c r="A1242" t="s">
        <v>4809</v>
      </c>
      <c r="B1242" t="s">
        <v>14</v>
      </c>
      <c r="C1242" t="s">
        <v>21</v>
      </c>
      <c r="D1242" t="s">
        <v>16</v>
      </c>
      <c r="E1242" t="s">
        <v>65</v>
      </c>
      <c r="F1242" s="1">
        <v>43978</v>
      </c>
      <c r="G1242" s="1">
        <v>35876</v>
      </c>
      <c r="H1242">
        <v>103698</v>
      </c>
      <c r="I1242">
        <v>11243</v>
      </c>
      <c r="J1242">
        <v>77</v>
      </c>
      <c r="K1242">
        <v>90</v>
      </c>
      <c r="L1242" t="s">
        <v>34</v>
      </c>
      <c r="M1242">
        <v>116</v>
      </c>
      <c r="N1242">
        <f>Table1[[#This Row],[Basic Salary]]+Table1[[#This Row],[Bonus]]</f>
        <v>114941</v>
      </c>
      <c r="O1242" s="2">
        <f>Table1[[#This Row],[Bonus]]/Table1[[#This Row],[Basic Salary]]</f>
        <v>0.10842060599047233</v>
      </c>
      <c r="P1242">
        <f ca="1">DATEDIF(Table1[[#This Row],[Date of Birth]],TODAY(),"Y")</f>
        <v>28</v>
      </c>
      <c r="Q1242">
        <f ca="1">DATEDIF(Table1[[#This Row],[Joining Date]],TODAY(),"Y")</f>
        <v>6</v>
      </c>
      <c r="R1242" t="str">
        <f ca="1">IF(YEAR(Table1[[#This Row],[Joining Date]])=YEAR(TODAY()),"Yes","No")</f>
        <v>No</v>
      </c>
      <c r="S1242" t="str">
        <f ca="1">IF(Table1[[#This Row],[Experience]]&gt;5,"Yes","No")</f>
        <v>Yes</v>
      </c>
      <c r="T1242" t="str">
        <f>TEXT(Table1[[#This Row],[Joining Date]],"mmmm")</f>
        <v>May</v>
      </c>
      <c r="U1242" t="str">
        <f>TEXT(Table1[[#This Row],[Joining Date]],"yyyy")</f>
        <v>2020</v>
      </c>
      <c r="V1242" s="5">
        <f ca="1">TODAY()-Table1[[#This Row],[Joining Date]]</f>
        <v>2261</v>
      </c>
      <c r="W1242" t="str">
        <f>LEFT(Table1[[#This Row],[Employee Name]],FIND(" ",Table1[[#This Row],[Employee Name]])-1)</f>
        <v>Nisha</v>
      </c>
      <c r="X1242" t="str">
        <f>RIGHT(Table1[[#This Row],[Employee Name]],LEN(Table1[[#This Row],[Employee Name]])-FIND(" ",Table1[[#This Row],[Employee Name]]))</f>
        <v>Kapoor</v>
      </c>
      <c r="Y1242" t="str">
        <f>Table1[[#This Row],[Department]]&amp;"-"&amp;Table1[[#This Row],[Employee ID]]</f>
        <v>HR-E04753</v>
      </c>
      <c r="Z1242" t="str">
        <f>LEFT(Table1[[#This Row],[Department]],3)</f>
        <v>HR</v>
      </c>
      <c r="AA1242" t="str">
        <f>_xlfn.XLOOKUP(Table1[[#This Row],[Manager ID]],MANAGERS!A:A,MANAGERS!B:B)</f>
        <v>Manager_16</v>
      </c>
      <c r="AB1242" t="str" cm="1">
        <f t="array" ref="AB1242">_xlfn.XLOOKUP(Table1[[#This Row],[Manager ID]],Table2[[#All],[Manager ID]],Table2[[#All],[Department Head]])</f>
        <v>Sales</v>
      </c>
      <c r="AC1242" s="2">
        <f>_xlfn.XLOOKUP(Table1[[#This Row],[City]],L:L,O:O)</f>
        <v>0.24030340748661314</v>
      </c>
      <c r="AD1242" t="str" cm="1">
        <f t="array" ref="AD1242">_xlfn.IFS(Table1[[#This Row],[Performance Score]]&gt;=90,"Excellent",Table1[[#This Row],[Performance Score]]&gt;=75,"Good",Table1[[#This Row],[Performance Score]]&gt;=60,"Average",Table1[[#This Row],[Performance Score]]&lt;=60,"Need Improvement")</f>
        <v>Excellent</v>
      </c>
      <c r="AE1242" t="str">
        <f>IF(AND(Table1[[#This Row],[Attendance %]]&gt;=80,(Table1[[#This Row],[Performance Score]]&gt;=80)),"Eligible","Not Eligible")</f>
        <v>Not Eligible</v>
      </c>
      <c r="AF1242" t="str">
        <f>IF(Table1[[#This Row],[Performance Score]]&gt;=80,"High Performer","Low Performer")</f>
        <v>High Performer</v>
      </c>
      <c r="AG1242" t="str" cm="1">
        <f t="array" aca="1" ref="AG1242" ca="1">_xlfn.IFS(Table1[[#This Row],[Experience]]&lt;=3,"Junior",Table1[[#This Row],[Experience]]&lt;=7,"Mid Level",Table1[[#This Row],[Experience]]&gt;=7,"Senior")</f>
        <v>Mid Level</v>
      </c>
      <c r="AH1242" t="str">
        <f>IF(Table1[[#This Row],[Attendance %]]&gt;75,"OK","Below 75")</f>
        <v>OK</v>
      </c>
      <c r="AI1242" t="b">
        <f>ISBLANK(Table1[[#This Row],[Employee ID]])</f>
        <v>0</v>
      </c>
      <c r="AJ1242" t="b">
        <f>ISNUMBER(Table1[[#This Row],[Total Salary  ]])</f>
        <v>1</v>
      </c>
      <c r="AK1242" t="str">
        <f>IFERROR(_xlfn.XLOOKUP(Table1[[#This Row],[Manager ID]],MANAGERS!A:A,MANAGERS!B:B),"Not Found")</f>
        <v>Manager_16</v>
      </c>
    </row>
    <row r="1243" spans="1:37" x14ac:dyDescent="0.2">
      <c r="A1243" t="s">
        <v>3351</v>
      </c>
      <c r="B1243" t="s">
        <v>60</v>
      </c>
      <c r="C1243" t="s">
        <v>21</v>
      </c>
      <c r="D1243" t="s">
        <v>40</v>
      </c>
      <c r="E1243" t="s">
        <v>17</v>
      </c>
      <c r="F1243" s="1">
        <v>43881</v>
      </c>
      <c r="G1243" s="1">
        <v>33102</v>
      </c>
      <c r="H1243">
        <v>93213</v>
      </c>
      <c r="I1243">
        <v>21711</v>
      </c>
      <c r="J1243">
        <v>90</v>
      </c>
      <c r="K1243">
        <v>48</v>
      </c>
      <c r="L1243" t="s">
        <v>31</v>
      </c>
      <c r="M1243">
        <v>113</v>
      </c>
      <c r="N1243">
        <f>Table1[[#This Row],[Basic Salary]]+Table1[[#This Row],[Bonus]]</f>
        <v>114924</v>
      </c>
      <c r="O1243" s="2">
        <f>Table1[[#This Row],[Bonus]]/Table1[[#This Row],[Basic Salary]]</f>
        <v>0.2329181551929452</v>
      </c>
      <c r="P1243">
        <f ca="1">DATEDIF(Table1[[#This Row],[Date of Birth]],TODAY(),"Y")</f>
        <v>35</v>
      </c>
      <c r="Q1243">
        <f ca="1">DATEDIF(Table1[[#This Row],[Joining Date]],TODAY(),"Y")</f>
        <v>6</v>
      </c>
      <c r="R1243" t="str">
        <f ca="1">IF(YEAR(Table1[[#This Row],[Joining Date]])=YEAR(TODAY()),"Yes","No")</f>
        <v>No</v>
      </c>
      <c r="S1243" t="str">
        <f ca="1">IF(Table1[[#This Row],[Experience]]&gt;5,"Yes","No")</f>
        <v>Yes</v>
      </c>
      <c r="T1243" t="str">
        <f>TEXT(Table1[[#This Row],[Joining Date]],"mmmm")</f>
        <v>February</v>
      </c>
      <c r="U1243" t="str">
        <f>TEXT(Table1[[#This Row],[Joining Date]],"yyyy")</f>
        <v>2020</v>
      </c>
      <c r="V1243" s="5">
        <f ca="1">TODAY()-Table1[[#This Row],[Joining Date]]</f>
        <v>2358</v>
      </c>
      <c r="W1243" t="str">
        <f>LEFT(Table1[[#This Row],[Employee Name]],FIND(" ",Table1[[#This Row],[Employee Name]])-1)</f>
        <v>Gayathri</v>
      </c>
      <c r="X1243" t="str">
        <f>RIGHT(Table1[[#This Row],[Employee Name]],LEN(Table1[[#This Row],[Employee Name]])-FIND(" ",Table1[[#This Row],[Employee Name]]))</f>
        <v>Iyer</v>
      </c>
      <c r="Y1243" t="str">
        <f>Table1[[#This Row],[Department]]&amp;"-"&amp;Table1[[#This Row],[Employee ID]]</f>
        <v>IT-E03295</v>
      </c>
      <c r="Z1243" t="str">
        <f>LEFT(Table1[[#This Row],[Department]],3)</f>
        <v>IT</v>
      </c>
      <c r="AA1243" t="str">
        <f>_xlfn.XLOOKUP(Table1[[#This Row],[Manager ID]],MANAGERS!A:A,MANAGERS!B:B)</f>
        <v>Manager_13</v>
      </c>
      <c r="AB1243" t="str" cm="1">
        <f t="array" ref="AB1243">_xlfn.XLOOKUP(Table1[[#This Row],[Manager ID]],Table2[[#All],[Manager ID]],Table2[[#All],[Department Head]])</f>
        <v>HR</v>
      </c>
      <c r="AC1243" s="2">
        <f>_xlfn.XLOOKUP(Table1[[#This Row],[City]],L:L,O:O)</f>
        <v>0.241864189087755</v>
      </c>
      <c r="AD1243" t="str" cm="1">
        <f t="array" ref="AD1243">_xlfn.IFS(Table1[[#This Row],[Performance Score]]&gt;=90,"Excellent",Table1[[#This Row],[Performance Score]]&gt;=75,"Good",Table1[[#This Row],[Performance Score]]&gt;=60,"Average",Table1[[#This Row],[Performance Score]]&lt;=60,"Need Improvement")</f>
        <v>Need Improvement</v>
      </c>
      <c r="AE1243" t="str">
        <f>IF(AND(Table1[[#This Row],[Attendance %]]&gt;=80,(Table1[[#This Row],[Performance Score]]&gt;=80)),"Eligible","Not Eligible")</f>
        <v>Not Eligible</v>
      </c>
      <c r="AF1243" t="str">
        <f>IF(Table1[[#This Row],[Performance Score]]&gt;=80,"High Performer","Low Performer")</f>
        <v>Low Performer</v>
      </c>
      <c r="AG1243" t="str" cm="1">
        <f t="array" aca="1" ref="AG1243" ca="1">_xlfn.IFS(Table1[[#This Row],[Experience]]&lt;=3,"Junior",Table1[[#This Row],[Experience]]&lt;=7,"Mid Level",Table1[[#This Row],[Experience]]&gt;=7,"Senior")</f>
        <v>Mid Level</v>
      </c>
      <c r="AH1243" t="str">
        <f>IF(Table1[[#This Row],[Attendance %]]&gt;75,"OK","Below 75")</f>
        <v>OK</v>
      </c>
      <c r="AI1243" t="b">
        <f>ISBLANK(Table1[[#This Row],[Employee ID]])</f>
        <v>0</v>
      </c>
      <c r="AJ1243" t="b">
        <f>ISNUMBER(Table1[[#This Row],[Total Salary  ]])</f>
        <v>1</v>
      </c>
      <c r="AK1243" t="str">
        <f>IFERROR(_xlfn.XLOOKUP(Table1[[#This Row],[Manager ID]],MANAGERS!A:A,MANAGERS!B:B),"Not Found")</f>
        <v>Manager_13</v>
      </c>
    </row>
    <row r="1244" spans="1:37" x14ac:dyDescent="0.2">
      <c r="A1244" t="s">
        <v>764</v>
      </c>
      <c r="B1244" t="s">
        <v>75</v>
      </c>
      <c r="C1244" t="s">
        <v>21</v>
      </c>
      <c r="D1244" t="s">
        <v>43</v>
      </c>
      <c r="E1244" t="s">
        <v>51</v>
      </c>
      <c r="F1244" s="1">
        <v>45402</v>
      </c>
      <c r="G1244" s="1">
        <v>31231</v>
      </c>
      <c r="H1244">
        <v>86625</v>
      </c>
      <c r="I1244">
        <v>28259</v>
      </c>
      <c r="J1244">
        <v>94</v>
      </c>
      <c r="K1244">
        <v>83</v>
      </c>
      <c r="L1244" t="s">
        <v>34</v>
      </c>
      <c r="M1244">
        <v>118</v>
      </c>
      <c r="N1244">
        <f>Table1[[#This Row],[Basic Salary]]+Table1[[#This Row],[Bonus]]</f>
        <v>114884</v>
      </c>
      <c r="O1244" s="2">
        <f>Table1[[#This Row],[Bonus]]/Table1[[#This Row],[Basic Salary]]</f>
        <v>0.32622222222222225</v>
      </c>
      <c r="P1244">
        <f ca="1">DATEDIF(Table1[[#This Row],[Date of Birth]],TODAY(),"Y")</f>
        <v>41</v>
      </c>
      <c r="Q1244">
        <f ca="1">DATEDIF(Table1[[#This Row],[Joining Date]],TODAY(),"Y")</f>
        <v>2</v>
      </c>
      <c r="R1244" t="str">
        <f ca="1">IF(YEAR(Table1[[#This Row],[Joining Date]])=YEAR(TODAY()),"Yes","No")</f>
        <v>No</v>
      </c>
      <c r="S1244" t="str">
        <f ca="1">IF(Table1[[#This Row],[Experience]]&gt;5,"Yes","No")</f>
        <v>No</v>
      </c>
      <c r="T1244" t="str">
        <f>TEXT(Table1[[#This Row],[Joining Date]],"mmmm")</f>
        <v>April</v>
      </c>
      <c r="U1244" t="str">
        <f>TEXT(Table1[[#This Row],[Joining Date]],"yyyy")</f>
        <v>2024</v>
      </c>
      <c r="V1244" s="5">
        <f ca="1">TODAY()-Table1[[#This Row],[Joining Date]]</f>
        <v>837</v>
      </c>
      <c r="W1244" t="str">
        <f>LEFT(Table1[[#This Row],[Employee Name]],FIND(" ",Table1[[#This Row],[Employee Name]])-1)</f>
        <v>Ishita</v>
      </c>
      <c r="X1244" t="str">
        <f>RIGHT(Table1[[#This Row],[Employee Name]],LEN(Table1[[#This Row],[Employee Name]])-FIND(" ",Table1[[#This Row],[Employee Name]]))</f>
        <v>Roy</v>
      </c>
      <c r="Y1244" t="str">
        <f>Table1[[#This Row],[Department]]&amp;"-"&amp;Table1[[#This Row],[Employee ID]]</f>
        <v>Operations-E00708</v>
      </c>
      <c r="Z1244" t="str">
        <f>LEFT(Table1[[#This Row],[Department]],3)</f>
        <v>Ope</v>
      </c>
      <c r="AA1244" t="str">
        <f>_xlfn.XLOOKUP(Table1[[#This Row],[Manager ID]],MANAGERS!A:A,MANAGERS!B:B)</f>
        <v>Manager_18</v>
      </c>
      <c r="AB1244" t="str" cm="1">
        <f t="array" ref="AB1244">_xlfn.XLOOKUP(Table1[[#This Row],[Manager ID]],Table2[[#All],[Manager ID]],Table2[[#All],[Department Head]])</f>
        <v>Support</v>
      </c>
      <c r="AC1244" s="2">
        <f>_xlfn.XLOOKUP(Table1[[#This Row],[City]],L:L,O:O)</f>
        <v>0.24030340748661314</v>
      </c>
      <c r="AD1244" t="str" cm="1">
        <f t="array" ref="AD1244">_xlfn.IFS(Table1[[#This Row],[Performance Score]]&gt;=90,"Excellent",Table1[[#This Row],[Performance Score]]&gt;=75,"Good",Table1[[#This Row],[Performance Score]]&gt;=60,"Average",Table1[[#This Row],[Performance Score]]&lt;=60,"Need Improvement")</f>
        <v>Good</v>
      </c>
      <c r="AE1244" t="str">
        <f>IF(AND(Table1[[#This Row],[Attendance %]]&gt;=80,(Table1[[#This Row],[Performance Score]]&gt;=80)),"Eligible","Not Eligible")</f>
        <v>Eligible</v>
      </c>
      <c r="AF1244" t="str">
        <f>IF(Table1[[#This Row],[Performance Score]]&gt;=80,"High Performer","Low Performer")</f>
        <v>High Performer</v>
      </c>
      <c r="AG1244" t="str" cm="1">
        <f t="array" aca="1" ref="AG1244" ca="1">_xlfn.IFS(Table1[[#This Row],[Experience]]&lt;=3,"Junior",Table1[[#This Row],[Experience]]&lt;=7,"Mid Level",Table1[[#This Row],[Experience]]&gt;=7,"Senior")</f>
        <v>Junior</v>
      </c>
      <c r="AH1244" t="str">
        <f>IF(Table1[[#This Row],[Attendance %]]&gt;75,"OK","Below 75")</f>
        <v>OK</v>
      </c>
      <c r="AI1244" t="b">
        <f>ISBLANK(Table1[[#This Row],[Employee ID]])</f>
        <v>0</v>
      </c>
      <c r="AJ1244" t="b">
        <f>ISNUMBER(Table1[[#This Row],[Total Salary  ]])</f>
        <v>1</v>
      </c>
      <c r="AK1244" t="str">
        <f>IFERROR(_xlfn.XLOOKUP(Table1[[#This Row],[Manager ID]],MANAGERS!A:A,MANAGERS!B:B),"Not Found")</f>
        <v>Manager_18</v>
      </c>
    </row>
    <row r="1245" spans="1:37" x14ac:dyDescent="0.2">
      <c r="A1245" t="s">
        <v>4926</v>
      </c>
      <c r="B1245" t="s">
        <v>87</v>
      </c>
      <c r="C1245" t="s">
        <v>21</v>
      </c>
      <c r="D1245" t="s">
        <v>81</v>
      </c>
      <c r="E1245" t="s">
        <v>26</v>
      </c>
      <c r="F1245" s="1">
        <v>42631</v>
      </c>
      <c r="G1245" s="1">
        <v>29275</v>
      </c>
      <c r="H1245">
        <v>90015</v>
      </c>
      <c r="I1245">
        <v>24869</v>
      </c>
      <c r="J1245">
        <v>93</v>
      </c>
      <c r="K1245">
        <v>43</v>
      </c>
      <c r="L1245" t="s">
        <v>31</v>
      </c>
      <c r="M1245">
        <v>116</v>
      </c>
      <c r="N1245">
        <f>Table1[[#This Row],[Basic Salary]]+Table1[[#This Row],[Bonus]]</f>
        <v>114884</v>
      </c>
      <c r="O1245" s="2">
        <f>Table1[[#This Row],[Bonus]]/Table1[[#This Row],[Basic Salary]]</f>
        <v>0.27627617619285677</v>
      </c>
      <c r="P1245">
        <f ca="1">DATEDIF(Table1[[#This Row],[Date of Birth]],TODAY(),"Y")</f>
        <v>46</v>
      </c>
      <c r="Q1245">
        <f ca="1">DATEDIF(Table1[[#This Row],[Joining Date]],TODAY(),"Y")</f>
        <v>9</v>
      </c>
      <c r="R1245" t="str">
        <f ca="1">IF(YEAR(Table1[[#This Row],[Joining Date]])=YEAR(TODAY()),"Yes","No")</f>
        <v>No</v>
      </c>
      <c r="S1245" t="str">
        <f ca="1">IF(Table1[[#This Row],[Experience]]&gt;5,"Yes","No")</f>
        <v>Yes</v>
      </c>
      <c r="T1245" t="str">
        <f>TEXT(Table1[[#This Row],[Joining Date]],"mmmm")</f>
        <v>September</v>
      </c>
      <c r="U1245" t="str">
        <f>TEXT(Table1[[#This Row],[Joining Date]],"yyyy")</f>
        <v>2016</v>
      </c>
      <c r="V1245" s="5">
        <f ca="1">TODAY()-Table1[[#This Row],[Joining Date]]</f>
        <v>3608</v>
      </c>
      <c r="W1245" t="str">
        <f>LEFT(Table1[[#This Row],[Employee Name]],FIND(" ",Table1[[#This Row],[Employee Name]])-1)</f>
        <v>Arjun</v>
      </c>
      <c r="X1245" t="str">
        <f>RIGHT(Table1[[#This Row],[Employee Name]],LEN(Table1[[#This Row],[Employee Name]])-FIND(" ",Table1[[#This Row],[Employee Name]]))</f>
        <v>Mehta</v>
      </c>
      <c r="Y1245" t="str">
        <f>Table1[[#This Row],[Department]]&amp;"-"&amp;Table1[[#This Row],[Employee ID]]</f>
        <v>Sales-E04870</v>
      </c>
      <c r="Z1245" t="str">
        <f>LEFT(Table1[[#This Row],[Department]],3)</f>
        <v>Sal</v>
      </c>
      <c r="AA1245" t="str">
        <f>_xlfn.XLOOKUP(Table1[[#This Row],[Manager ID]],MANAGERS!A:A,MANAGERS!B:B)</f>
        <v>Manager_16</v>
      </c>
      <c r="AB1245" t="str" cm="1">
        <f t="array" ref="AB1245">_xlfn.XLOOKUP(Table1[[#This Row],[Manager ID]],Table2[[#All],[Manager ID]],Table2[[#All],[Department Head]])</f>
        <v>Sales</v>
      </c>
      <c r="AC1245" s="2">
        <f>_xlfn.XLOOKUP(Table1[[#This Row],[City]],L:L,O:O)</f>
        <v>0.241864189087755</v>
      </c>
      <c r="AD1245" t="str" cm="1">
        <f t="array" ref="AD1245">_xlfn.IFS(Table1[[#This Row],[Performance Score]]&gt;=90,"Excellent",Table1[[#This Row],[Performance Score]]&gt;=75,"Good",Table1[[#This Row],[Performance Score]]&gt;=60,"Average",Table1[[#This Row],[Performance Score]]&lt;=60,"Need Improvement")</f>
        <v>Need Improvement</v>
      </c>
      <c r="AE1245" t="str">
        <f>IF(AND(Table1[[#This Row],[Attendance %]]&gt;=80,(Table1[[#This Row],[Performance Score]]&gt;=80)),"Eligible","Not Eligible")</f>
        <v>Not Eligible</v>
      </c>
      <c r="AF1245" t="str">
        <f>IF(Table1[[#This Row],[Performance Score]]&gt;=80,"High Performer","Low Performer")</f>
        <v>Low Performer</v>
      </c>
      <c r="AG1245" t="str" cm="1">
        <f t="array" aca="1" ref="AG1245" ca="1">_xlfn.IFS(Table1[[#This Row],[Experience]]&lt;=3,"Junior",Table1[[#This Row],[Experience]]&lt;=7,"Mid Level",Table1[[#This Row],[Experience]]&gt;=7,"Senior")</f>
        <v>Senior</v>
      </c>
      <c r="AH1245" t="str">
        <f>IF(Table1[[#This Row],[Attendance %]]&gt;75,"OK","Below 75")</f>
        <v>OK</v>
      </c>
      <c r="AI1245" t="b">
        <f>ISBLANK(Table1[[#This Row],[Employee ID]])</f>
        <v>0</v>
      </c>
      <c r="AJ1245" t="b">
        <f>ISNUMBER(Table1[[#This Row],[Total Salary  ]])</f>
        <v>1</v>
      </c>
      <c r="AK1245" t="str">
        <f>IFERROR(_xlfn.XLOOKUP(Table1[[#This Row],[Manager ID]],MANAGERS!A:A,MANAGERS!B:B),"Not Found")</f>
        <v>Manager_16</v>
      </c>
    </row>
    <row r="1246" spans="1:37" x14ac:dyDescent="0.2">
      <c r="A1246" t="s">
        <v>3941</v>
      </c>
      <c r="B1246" t="s">
        <v>69</v>
      </c>
      <c r="C1246" t="s">
        <v>15</v>
      </c>
      <c r="D1246" t="s">
        <v>25</v>
      </c>
      <c r="E1246" t="s">
        <v>65</v>
      </c>
      <c r="F1246" s="1">
        <v>45128</v>
      </c>
      <c r="G1246" s="1">
        <v>39504</v>
      </c>
      <c r="H1246">
        <v>101837</v>
      </c>
      <c r="I1246">
        <v>13041</v>
      </c>
      <c r="J1246">
        <v>83</v>
      </c>
      <c r="K1246">
        <v>68</v>
      </c>
      <c r="L1246" t="s">
        <v>31</v>
      </c>
      <c r="M1246">
        <v>107</v>
      </c>
      <c r="N1246">
        <f>Table1[[#This Row],[Basic Salary]]+Table1[[#This Row],[Bonus]]</f>
        <v>114878</v>
      </c>
      <c r="O1246" s="2">
        <f>Table1[[#This Row],[Bonus]]/Table1[[#This Row],[Basic Salary]]</f>
        <v>0.12805758221471567</v>
      </c>
      <c r="P1246">
        <f ca="1">DATEDIF(Table1[[#This Row],[Date of Birth]],TODAY(),"Y")</f>
        <v>18</v>
      </c>
      <c r="Q1246">
        <f ca="1">DATEDIF(Table1[[#This Row],[Joining Date]],TODAY(),"Y")</f>
        <v>3</v>
      </c>
      <c r="R1246" t="str">
        <f ca="1">IF(YEAR(Table1[[#This Row],[Joining Date]])=YEAR(TODAY()),"Yes","No")</f>
        <v>No</v>
      </c>
      <c r="S1246" t="str">
        <f ca="1">IF(Table1[[#This Row],[Experience]]&gt;5,"Yes","No")</f>
        <v>No</v>
      </c>
      <c r="T1246" t="str">
        <f>TEXT(Table1[[#This Row],[Joining Date]],"mmmm")</f>
        <v>July</v>
      </c>
      <c r="U1246" t="str">
        <f>TEXT(Table1[[#This Row],[Joining Date]],"yyyy")</f>
        <v>2023</v>
      </c>
      <c r="V1246" s="5">
        <f ca="1">TODAY()-Table1[[#This Row],[Joining Date]]</f>
        <v>1111</v>
      </c>
      <c r="W1246" t="str">
        <f>LEFT(Table1[[#This Row],[Employee Name]],FIND(" ",Table1[[#This Row],[Employee Name]])-1)</f>
        <v>Neha</v>
      </c>
      <c r="X1246" t="str">
        <f>RIGHT(Table1[[#This Row],[Employee Name]],LEN(Table1[[#This Row],[Employee Name]])-FIND(" ",Table1[[#This Row],[Employee Name]]))</f>
        <v>Kulkarni</v>
      </c>
      <c r="Y1246" t="str">
        <f>Table1[[#This Row],[Department]]&amp;"-"&amp;Table1[[#This Row],[Employee ID]]</f>
        <v>Finance-E03885</v>
      </c>
      <c r="Z1246" t="str">
        <f>LEFT(Table1[[#This Row],[Department]],3)</f>
        <v>Fin</v>
      </c>
      <c r="AA1246" t="str">
        <f>_xlfn.XLOOKUP(Table1[[#This Row],[Manager ID]],MANAGERS!A:A,MANAGERS!B:B)</f>
        <v>Manager_7</v>
      </c>
      <c r="AB1246" t="str" cm="1">
        <f t="array" ref="AB1246">_xlfn.XLOOKUP(Table1[[#This Row],[Manager ID]],Table2[[#All],[Manager ID]],Table2[[#All],[Department Head]])</f>
        <v>Operations</v>
      </c>
      <c r="AC1246" s="2">
        <f>_xlfn.XLOOKUP(Table1[[#This Row],[City]],L:L,O:O)</f>
        <v>0.241864189087755</v>
      </c>
      <c r="AD1246" t="str" cm="1">
        <f t="array" ref="AD1246">_xlfn.IFS(Table1[[#This Row],[Performance Score]]&gt;=90,"Excellent",Table1[[#This Row],[Performance Score]]&gt;=75,"Good",Table1[[#This Row],[Performance Score]]&gt;=60,"Average",Table1[[#This Row],[Performance Score]]&lt;=60,"Need Improvement")</f>
        <v>Average</v>
      </c>
      <c r="AE1246" t="str">
        <f>IF(AND(Table1[[#This Row],[Attendance %]]&gt;=80,(Table1[[#This Row],[Performance Score]]&gt;=80)),"Eligible","Not Eligible")</f>
        <v>Not Eligible</v>
      </c>
      <c r="AF1246" t="str">
        <f>IF(Table1[[#This Row],[Performance Score]]&gt;=80,"High Performer","Low Performer")</f>
        <v>Low Performer</v>
      </c>
      <c r="AG1246" t="str" cm="1">
        <f t="array" aca="1" ref="AG1246" ca="1">_xlfn.IFS(Table1[[#This Row],[Experience]]&lt;=3,"Junior",Table1[[#This Row],[Experience]]&lt;=7,"Mid Level",Table1[[#This Row],[Experience]]&gt;=7,"Senior")</f>
        <v>Junior</v>
      </c>
      <c r="AH1246" t="str">
        <f>IF(Table1[[#This Row],[Attendance %]]&gt;75,"OK","Below 75")</f>
        <v>OK</v>
      </c>
      <c r="AI1246" t="b">
        <f>ISBLANK(Table1[[#This Row],[Employee ID]])</f>
        <v>0</v>
      </c>
      <c r="AJ1246" t="b">
        <f>ISNUMBER(Table1[[#This Row],[Total Salary  ]])</f>
        <v>1</v>
      </c>
      <c r="AK1246" t="str">
        <f>IFERROR(_xlfn.XLOOKUP(Table1[[#This Row],[Manager ID]],MANAGERS!A:A,MANAGERS!B:B),"Not Found")</f>
        <v>Manager_7</v>
      </c>
    </row>
    <row r="1247" spans="1:37" x14ac:dyDescent="0.2">
      <c r="A1247" t="s">
        <v>236</v>
      </c>
      <c r="B1247" t="s">
        <v>29</v>
      </c>
      <c r="C1247" t="s">
        <v>15</v>
      </c>
      <c r="D1247" t="s">
        <v>33</v>
      </c>
      <c r="E1247" t="s">
        <v>26</v>
      </c>
      <c r="F1247" s="1">
        <v>42328</v>
      </c>
      <c r="G1247" s="1">
        <v>36276</v>
      </c>
      <c r="H1247">
        <v>103964</v>
      </c>
      <c r="I1247">
        <v>10913</v>
      </c>
      <c r="J1247">
        <v>94</v>
      </c>
      <c r="K1247">
        <v>58</v>
      </c>
      <c r="L1247" t="s">
        <v>31</v>
      </c>
      <c r="M1247">
        <v>104</v>
      </c>
      <c r="N1247">
        <f>Table1[[#This Row],[Basic Salary]]+Table1[[#This Row],[Bonus]]</f>
        <v>114877</v>
      </c>
      <c r="O1247" s="2">
        <f>Table1[[#This Row],[Bonus]]/Table1[[#This Row],[Basic Salary]]</f>
        <v>0.10496902774037167</v>
      </c>
      <c r="P1247">
        <f ca="1">DATEDIF(Table1[[#This Row],[Date of Birth]],TODAY(),"Y")</f>
        <v>27</v>
      </c>
      <c r="Q1247">
        <f ca="1">DATEDIF(Table1[[#This Row],[Joining Date]],TODAY(),"Y")</f>
        <v>10</v>
      </c>
      <c r="R1247" t="str">
        <f ca="1">IF(YEAR(Table1[[#This Row],[Joining Date]])=YEAR(TODAY()),"Yes","No")</f>
        <v>No</v>
      </c>
      <c r="S1247" t="str">
        <f ca="1">IF(Table1[[#This Row],[Experience]]&gt;5,"Yes","No")</f>
        <v>Yes</v>
      </c>
      <c r="T1247" t="str">
        <f>TEXT(Table1[[#This Row],[Joining Date]],"mmmm")</f>
        <v>November</v>
      </c>
      <c r="U1247" t="str">
        <f>TEXT(Table1[[#This Row],[Joining Date]],"yyyy")</f>
        <v>2015</v>
      </c>
      <c r="V1247" s="5">
        <f ca="1">TODAY()-Table1[[#This Row],[Joining Date]]</f>
        <v>3911</v>
      </c>
      <c r="W1247" t="str">
        <f>LEFT(Table1[[#This Row],[Employee Name]],FIND(" ",Table1[[#This Row],[Employee Name]])-1)</f>
        <v>Vikram</v>
      </c>
      <c r="X1247" t="str">
        <f>RIGHT(Table1[[#This Row],[Employee Name]],LEN(Table1[[#This Row],[Employee Name]])-FIND(" ",Table1[[#This Row],[Employee Name]]))</f>
        <v>Singh</v>
      </c>
      <c r="Y1247" t="str">
        <f>Table1[[#This Row],[Department]]&amp;"-"&amp;Table1[[#This Row],[Employee ID]]</f>
        <v>Marketing-E00180</v>
      </c>
      <c r="Z1247" t="str">
        <f>LEFT(Table1[[#This Row],[Department]],3)</f>
        <v>Mar</v>
      </c>
      <c r="AA1247" t="str">
        <f>_xlfn.XLOOKUP(Table1[[#This Row],[Manager ID]],MANAGERS!A:A,MANAGERS!B:B)</f>
        <v>Manager_4</v>
      </c>
      <c r="AB1247" t="str" cm="1">
        <f t="array" ref="AB1247">_xlfn.XLOOKUP(Table1[[#This Row],[Manager ID]],Table2[[#All],[Manager ID]],Table2[[#All],[Department Head]])</f>
        <v>Finance</v>
      </c>
      <c r="AC1247" s="2">
        <f>_xlfn.XLOOKUP(Table1[[#This Row],[City]],L:L,O:O)</f>
        <v>0.241864189087755</v>
      </c>
      <c r="AD1247" t="str" cm="1">
        <f t="array" ref="AD1247">_xlfn.IFS(Table1[[#This Row],[Performance Score]]&gt;=90,"Excellent",Table1[[#This Row],[Performance Score]]&gt;=75,"Good",Table1[[#This Row],[Performance Score]]&gt;=60,"Average",Table1[[#This Row],[Performance Score]]&lt;=60,"Need Improvement")</f>
        <v>Need Improvement</v>
      </c>
      <c r="AE1247" t="str">
        <f>IF(AND(Table1[[#This Row],[Attendance %]]&gt;=80,(Table1[[#This Row],[Performance Score]]&gt;=80)),"Eligible","Not Eligible")</f>
        <v>Not Eligible</v>
      </c>
      <c r="AF1247" t="str">
        <f>IF(Table1[[#This Row],[Performance Score]]&gt;=80,"High Performer","Low Performer")</f>
        <v>Low Performer</v>
      </c>
      <c r="AG1247" t="str" cm="1">
        <f t="array" aca="1" ref="AG1247" ca="1">_xlfn.IFS(Table1[[#This Row],[Experience]]&lt;=3,"Junior",Table1[[#This Row],[Experience]]&lt;=7,"Mid Level",Table1[[#This Row],[Experience]]&gt;=7,"Senior")</f>
        <v>Senior</v>
      </c>
      <c r="AH1247" t="str">
        <f>IF(Table1[[#This Row],[Attendance %]]&gt;75,"OK","Below 75")</f>
        <v>OK</v>
      </c>
      <c r="AI1247" t="b">
        <f>ISBLANK(Table1[[#This Row],[Employee ID]])</f>
        <v>0</v>
      </c>
      <c r="AJ1247" t="b">
        <f>ISNUMBER(Table1[[#This Row],[Total Salary  ]])</f>
        <v>1</v>
      </c>
      <c r="AK1247" t="str">
        <f>IFERROR(_xlfn.XLOOKUP(Table1[[#This Row],[Manager ID]],MANAGERS!A:A,MANAGERS!B:B),"Not Found")</f>
        <v>Manager_4</v>
      </c>
    </row>
    <row r="1248" spans="1:37" x14ac:dyDescent="0.2">
      <c r="A1248" t="s">
        <v>3977</v>
      </c>
      <c r="B1248" t="s">
        <v>14</v>
      </c>
      <c r="C1248" t="s">
        <v>15</v>
      </c>
      <c r="D1248" t="s">
        <v>81</v>
      </c>
      <c r="E1248" t="s">
        <v>65</v>
      </c>
      <c r="F1248" s="1">
        <v>43284</v>
      </c>
      <c r="G1248" s="1">
        <v>40806</v>
      </c>
      <c r="H1248">
        <v>86286</v>
      </c>
      <c r="I1248">
        <v>28590</v>
      </c>
      <c r="J1248">
        <v>63</v>
      </c>
      <c r="K1248">
        <v>62</v>
      </c>
      <c r="L1248" t="s">
        <v>53</v>
      </c>
      <c r="M1248">
        <v>116</v>
      </c>
      <c r="N1248">
        <f>Table1[[#This Row],[Basic Salary]]+Table1[[#This Row],[Bonus]]</f>
        <v>114876</v>
      </c>
      <c r="O1248" s="2">
        <f>Table1[[#This Row],[Bonus]]/Table1[[#This Row],[Basic Salary]]</f>
        <v>0.33133996245045544</v>
      </c>
      <c r="P1248">
        <f ca="1">DATEDIF(Table1[[#This Row],[Date of Birth]],TODAY(),"Y")</f>
        <v>14</v>
      </c>
      <c r="Q1248">
        <f ca="1">DATEDIF(Table1[[#This Row],[Joining Date]],TODAY(),"Y")</f>
        <v>8</v>
      </c>
      <c r="R1248" t="str">
        <f ca="1">IF(YEAR(Table1[[#This Row],[Joining Date]])=YEAR(TODAY()),"Yes","No")</f>
        <v>No</v>
      </c>
      <c r="S1248" t="str">
        <f ca="1">IF(Table1[[#This Row],[Experience]]&gt;5,"Yes","No")</f>
        <v>Yes</v>
      </c>
      <c r="T1248" t="str">
        <f>TEXT(Table1[[#This Row],[Joining Date]],"mmmm")</f>
        <v>July</v>
      </c>
      <c r="U1248" t="str">
        <f>TEXT(Table1[[#This Row],[Joining Date]],"yyyy")</f>
        <v>2018</v>
      </c>
      <c r="V1248" s="5">
        <f ca="1">TODAY()-Table1[[#This Row],[Joining Date]]</f>
        <v>2955</v>
      </c>
      <c r="W1248" t="str">
        <f>LEFT(Table1[[#This Row],[Employee Name]],FIND(" ",Table1[[#This Row],[Employee Name]])-1)</f>
        <v>Nisha</v>
      </c>
      <c r="X1248" t="str">
        <f>RIGHT(Table1[[#This Row],[Employee Name]],LEN(Table1[[#This Row],[Employee Name]])-FIND(" ",Table1[[#This Row],[Employee Name]]))</f>
        <v>Kapoor</v>
      </c>
      <c r="Y1248" t="str">
        <f>Table1[[#This Row],[Department]]&amp;"-"&amp;Table1[[#This Row],[Employee ID]]</f>
        <v>Sales-E03921</v>
      </c>
      <c r="Z1248" t="str">
        <f>LEFT(Table1[[#This Row],[Department]],3)</f>
        <v>Sal</v>
      </c>
      <c r="AA1248" t="str">
        <f>_xlfn.XLOOKUP(Table1[[#This Row],[Manager ID]],MANAGERS!A:A,MANAGERS!B:B)</f>
        <v>Manager_16</v>
      </c>
      <c r="AB1248" t="str" cm="1">
        <f t="array" ref="AB1248">_xlfn.XLOOKUP(Table1[[#This Row],[Manager ID]],Table2[[#All],[Manager ID]],Table2[[#All],[Department Head]])</f>
        <v>Sales</v>
      </c>
      <c r="AC1248" s="2">
        <f>_xlfn.XLOOKUP(Table1[[#This Row],[City]],L:L,O:O)</f>
        <v>0.23685887225230964</v>
      </c>
      <c r="AD1248" t="str" cm="1">
        <f t="array" ref="AD1248">_xlfn.IFS(Table1[[#This Row],[Performance Score]]&gt;=90,"Excellent",Table1[[#This Row],[Performance Score]]&gt;=75,"Good",Table1[[#This Row],[Performance Score]]&gt;=60,"Average",Table1[[#This Row],[Performance Score]]&lt;=60,"Need Improvement")</f>
        <v>Average</v>
      </c>
      <c r="AE1248" t="str">
        <f>IF(AND(Table1[[#This Row],[Attendance %]]&gt;=80,(Table1[[#This Row],[Performance Score]]&gt;=80)),"Eligible","Not Eligible")</f>
        <v>Not Eligible</v>
      </c>
      <c r="AF1248" t="str">
        <f>IF(Table1[[#This Row],[Performance Score]]&gt;=80,"High Performer","Low Performer")</f>
        <v>Low Performer</v>
      </c>
      <c r="AG1248" t="str" cm="1">
        <f t="array" aca="1" ref="AG1248" ca="1">_xlfn.IFS(Table1[[#This Row],[Experience]]&lt;=3,"Junior",Table1[[#This Row],[Experience]]&lt;=7,"Mid Level",Table1[[#This Row],[Experience]]&gt;=7,"Senior")</f>
        <v>Senior</v>
      </c>
      <c r="AH1248" t="str">
        <f>IF(Table1[[#This Row],[Attendance %]]&gt;75,"OK","Below 75")</f>
        <v>Below 75</v>
      </c>
      <c r="AI1248" t="b">
        <f>ISBLANK(Table1[[#This Row],[Employee ID]])</f>
        <v>0</v>
      </c>
      <c r="AJ1248" t="b">
        <f>ISNUMBER(Table1[[#This Row],[Total Salary  ]])</f>
        <v>1</v>
      </c>
      <c r="AK1248" t="str">
        <f>IFERROR(_xlfn.XLOOKUP(Table1[[#This Row],[Manager ID]],MANAGERS!A:A,MANAGERS!B:B),"Not Found")</f>
        <v>Manager_16</v>
      </c>
    </row>
    <row r="1249" spans="1:37" x14ac:dyDescent="0.2">
      <c r="A1249" t="s">
        <v>4783</v>
      </c>
      <c r="B1249" t="s">
        <v>95</v>
      </c>
      <c r="C1249" t="s">
        <v>15</v>
      </c>
      <c r="D1249" t="s">
        <v>16</v>
      </c>
      <c r="E1249" t="s">
        <v>17</v>
      </c>
      <c r="F1249" s="1">
        <v>44848</v>
      </c>
      <c r="G1249" s="1">
        <v>32080</v>
      </c>
      <c r="H1249">
        <v>100020</v>
      </c>
      <c r="I1249">
        <v>14847</v>
      </c>
      <c r="J1249">
        <v>86</v>
      </c>
      <c r="K1249">
        <v>97</v>
      </c>
      <c r="L1249" t="s">
        <v>31</v>
      </c>
      <c r="M1249">
        <v>102</v>
      </c>
      <c r="N1249">
        <f>Table1[[#This Row],[Basic Salary]]+Table1[[#This Row],[Bonus]]</f>
        <v>114867</v>
      </c>
      <c r="O1249" s="2">
        <f>Table1[[#This Row],[Bonus]]/Table1[[#This Row],[Basic Salary]]</f>
        <v>0.14844031193761248</v>
      </c>
      <c r="P1249">
        <f ca="1">DATEDIF(Table1[[#This Row],[Date of Birth]],TODAY(),"Y")</f>
        <v>38</v>
      </c>
      <c r="Q1249">
        <f ca="1">DATEDIF(Table1[[#This Row],[Joining Date]],TODAY(),"Y")</f>
        <v>3</v>
      </c>
      <c r="R1249" t="str">
        <f ca="1">IF(YEAR(Table1[[#This Row],[Joining Date]])=YEAR(TODAY()),"Yes","No")</f>
        <v>No</v>
      </c>
      <c r="S1249" t="str">
        <f ca="1">IF(Table1[[#This Row],[Experience]]&gt;5,"Yes","No")</f>
        <v>No</v>
      </c>
      <c r="T1249" t="str">
        <f>TEXT(Table1[[#This Row],[Joining Date]],"mmmm")</f>
        <v>October</v>
      </c>
      <c r="U1249" t="str">
        <f>TEXT(Table1[[#This Row],[Joining Date]],"yyyy")</f>
        <v>2022</v>
      </c>
      <c r="V1249" s="5">
        <f ca="1">TODAY()-Table1[[#This Row],[Joining Date]]</f>
        <v>1391</v>
      </c>
      <c r="W1249" t="str">
        <f>LEFT(Table1[[#This Row],[Employee Name]],FIND(" ",Table1[[#This Row],[Employee Name]])-1)</f>
        <v>Ajay</v>
      </c>
      <c r="X1249" t="str">
        <f>RIGHT(Table1[[#This Row],[Employee Name]],LEN(Table1[[#This Row],[Employee Name]])-FIND(" ",Table1[[#This Row],[Employee Name]]))</f>
        <v>Singh</v>
      </c>
      <c r="Y1249" t="str">
        <f>Table1[[#This Row],[Department]]&amp;"-"&amp;Table1[[#This Row],[Employee ID]]</f>
        <v>HR-E04727</v>
      </c>
      <c r="Z1249" t="str">
        <f>LEFT(Table1[[#This Row],[Department]],3)</f>
        <v>HR</v>
      </c>
      <c r="AA1249" t="str">
        <f>_xlfn.XLOOKUP(Table1[[#This Row],[Manager ID]],MANAGERS!A:A,MANAGERS!B:B)</f>
        <v>Manager_2</v>
      </c>
      <c r="AB1249" t="str" cm="1">
        <f t="array" ref="AB1249">_xlfn.XLOOKUP(Table1[[#This Row],[Manager ID]],Table2[[#All],[Manager ID]],Table2[[#All],[Department Head]])</f>
        <v>Sales</v>
      </c>
      <c r="AC1249" s="2">
        <f>_xlfn.XLOOKUP(Table1[[#This Row],[City]],L:L,O:O)</f>
        <v>0.241864189087755</v>
      </c>
      <c r="AD1249" t="str" cm="1">
        <f t="array" ref="AD1249">_xlfn.IFS(Table1[[#This Row],[Performance Score]]&gt;=90,"Excellent",Table1[[#This Row],[Performance Score]]&gt;=75,"Good",Table1[[#This Row],[Performance Score]]&gt;=60,"Average",Table1[[#This Row],[Performance Score]]&lt;=60,"Need Improvement")</f>
        <v>Excellent</v>
      </c>
      <c r="AE1249" t="str">
        <f>IF(AND(Table1[[#This Row],[Attendance %]]&gt;=80,(Table1[[#This Row],[Performance Score]]&gt;=80)),"Eligible","Not Eligible")</f>
        <v>Eligible</v>
      </c>
      <c r="AF1249" t="str">
        <f>IF(Table1[[#This Row],[Performance Score]]&gt;=80,"High Performer","Low Performer")</f>
        <v>High Performer</v>
      </c>
      <c r="AG1249" t="str" cm="1">
        <f t="array" aca="1" ref="AG1249" ca="1">_xlfn.IFS(Table1[[#This Row],[Experience]]&lt;=3,"Junior",Table1[[#This Row],[Experience]]&lt;=7,"Mid Level",Table1[[#This Row],[Experience]]&gt;=7,"Senior")</f>
        <v>Junior</v>
      </c>
      <c r="AH1249" t="str">
        <f>IF(Table1[[#This Row],[Attendance %]]&gt;75,"OK","Below 75")</f>
        <v>OK</v>
      </c>
      <c r="AI1249" t="b">
        <f>ISBLANK(Table1[[#This Row],[Employee ID]])</f>
        <v>0</v>
      </c>
      <c r="AJ1249" t="b">
        <f>ISNUMBER(Table1[[#This Row],[Total Salary  ]])</f>
        <v>1</v>
      </c>
      <c r="AK1249" t="str">
        <f>IFERROR(_xlfn.XLOOKUP(Table1[[#This Row],[Manager ID]],MANAGERS!A:A,MANAGERS!B:B),"Not Found")</f>
        <v>Manager_2</v>
      </c>
    </row>
    <row r="1250" spans="1:37" x14ac:dyDescent="0.2">
      <c r="A1250" t="s">
        <v>3391</v>
      </c>
      <c r="B1250" t="s">
        <v>57</v>
      </c>
      <c r="C1250" t="s">
        <v>21</v>
      </c>
      <c r="D1250" t="s">
        <v>33</v>
      </c>
      <c r="E1250" t="s">
        <v>17</v>
      </c>
      <c r="F1250" s="1">
        <v>42628</v>
      </c>
      <c r="G1250" s="1">
        <v>32433</v>
      </c>
      <c r="H1250">
        <v>98420</v>
      </c>
      <c r="I1250">
        <v>16435</v>
      </c>
      <c r="J1250">
        <v>93</v>
      </c>
      <c r="K1250">
        <v>64</v>
      </c>
      <c r="L1250" t="s">
        <v>34</v>
      </c>
      <c r="M1250">
        <v>111</v>
      </c>
      <c r="N1250">
        <f>Table1[[#This Row],[Basic Salary]]+Table1[[#This Row],[Bonus]]</f>
        <v>114855</v>
      </c>
      <c r="O1250" s="2">
        <f>Table1[[#This Row],[Bonus]]/Table1[[#This Row],[Basic Salary]]</f>
        <v>0.16698841698841699</v>
      </c>
      <c r="P1250">
        <f ca="1">DATEDIF(Table1[[#This Row],[Date of Birth]],TODAY(),"Y")</f>
        <v>37</v>
      </c>
      <c r="Q1250">
        <f ca="1">DATEDIF(Table1[[#This Row],[Joining Date]],TODAY(),"Y")</f>
        <v>9</v>
      </c>
      <c r="R1250" t="str">
        <f ca="1">IF(YEAR(Table1[[#This Row],[Joining Date]])=YEAR(TODAY()),"Yes","No")</f>
        <v>No</v>
      </c>
      <c r="S1250" t="str">
        <f ca="1">IF(Table1[[#This Row],[Experience]]&gt;5,"Yes","No")</f>
        <v>Yes</v>
      </c>
      <c r="T1250" t="str">
        <f>TEXT(Table1[[#This Row],[Joining Date]],"mmmm")</f>
        <v>September</v>
      </c>
      <c r="U1250" t="str">
        <f>TEXT(Table1[[#This Row],[Joining Date]],"yyyy")</f>
        <v>2016</v>
      </c>
      <c r="V1250" s="5">
        <f ca="1">TODAY()-Table1[[#This Row],[Joining Date]]</f>
        <v>3611</v>
      </c>
      <c r="W1250" t="str">
        <f>LEFT(Table1[[#This Row],[Employee Name]],FIND(" ",Table1[[#This Row],[Employee Name]])-1)</f>
        <v>Swathi</v>
      </c>
      <c r="X1250" t="str">
        <f>RIGHT(Table1[[#This Row],[Employee Name]],LEN(Table1[[#This Row],[Employee Name]])-FIND(" ",Table1[[#This Row],[Employee Name]]))</f>
        <v>Ramesh</v>
      </c>
      <c r="Y1250" t="str">
        <f>Table1[[#This Row],[Department]]&amp;"-"&amp;Table1[[#This Row],[Employee ID]]</f>
        <v>Marketing-E03335</v>
      </c>
      <c r="Z1250" t="str">
        <f>LEFT(Table1[[#This Row],[Department]],3)</f>
        <v>Mar</v>
      </c>
      <c r="AA1250" t="str">
        <f>_xlfn.XLOOKUP(Table1[[#This Row],[Manager ID]],MANAGERS!A:A,MANAGERS!B:B)</f>
        <v>Manager_11</v>
      </c>
      <c r="AB1250" t="str" cm="1">
        <f t="array" ref="AB1250">_xlfn.XLOOKUP(Table1[[#This Row],[Manager ID]],Table2[[#All],[Manager ID]],Table2[[#All],[Department Head]])</f>
        <v>Marketing</v>
      </c>
      <c r="AC1250" s="2">
        <f>_xlfn.XLOOKUP(Table1[[#This Row],[City]],L:L,O:O)</f>
        <v>0.24030340748661314</v>
      </c>
      <c r="AD1250" t="str" cm="1">
        <f t="array" ref="AD1250">_xlfn.IFS(Table1[[#This Row],[Performance Score]]&gt;=90,"Excellent",Table1[[#This Row],[Performance Score]]&gt;=75,"Good",Table1[[#This Row],[Performance Score]]&gt;=60,"Average",Table1[[#This Row],[Performance Score]]&lt;=60,"Need Improvement")</f>
        <v>Average</v>
      </c>
      <c r="AE1250" t="str">
        <f>IF(AND(Table1[[#This Row],[Attendance %]]&gt;=80,(Table1[[#This Row],[Performance Score]]&gt;=80)),"Eligible","Not Eligible")</f>
        <v>Not Eligible</v>
      </c>
      <c r="AF1250" t="str">
        <f>IF(Table1[[#This Row],[Performance Score]]&gt;=80,"High Performer","Low Performer")</f>
        <v>Low Performer</v>
      </c>
      <c r="AG1250" t="str" cm="1">
        <f t="array" aca="1" ref="AG1250" ca="1">_xlfn.IFS(Table1[[#This Row],[Experience]]&lt;=3,"Junior",Table1[[#This Row],[Experience]]&lt;=7,"Mid Level",Table1[[#This Row],[Experience]]&gt;=7,"Senior")</f>
        <v>Senior</v>
      </c>
      <c r="AH1250" t="str">
        <f>IF(Table1[[#This Row],[Attendance %]]&gt;75,"OK","Below 75")</f>
        <v>OK</v>
      </c>
      <c r="AI1250" t="b">
        <f>ISBLANK(Table1[[#This Row],[Employee ID]])</f>
        <v>0</v>
      </c>
      <c r="AJ1250" t="b">
        <f>ISNUMBER(Table1[[#This Row],[Total Salary  ]])</f>
        <v>1</v>
      </c>
      <c r="AK1250" t="str">
        <f>IFERROR(_xlfn.XLOOKUP(Table1[[#This Row],[Manager ID]],MANAGERS!A:A,MANAGERS!B:B),"Not Found")</f>
        <v>Manager_11</v>
      </c>
    </row>
    <row r="1251" spans="1:37" x14ac:dyDescent="0.2">
      <c r="A1251" t="s">
        <v>1673</v>
      </c>
      <c r="B1251" t="s">
        <v>89</v>
      </c>
      <c r="C1251" t="s">
        <v>15</v>
      </c>
      <c r="D1251" t="s">
        <v>81</v>
      </c>
      <c r="E1251" t="s">
        <v>17</v>
      </c>
      <c r="F1251" s="1">
        <v>45431</v>
      </c>
      <c r="G1251" s="1">
        <v>35337</v>
      </c>
      <c r="H1251">
        <v>96886</v>
      </c>
      <c r="I1251">
        <v>17942</v>
      </c>
      <c r="J1251">
        <v>93</v>
      </c>
      <c r="K1251">
        <v>82</v>
      </c>
      <c r="L1251" t="s">
        <v>34</v>
      </c>
      <c r="M1251">
        <v>113</v>
      </c>
      <c r="N1251">
        <f>Table1[[#This Row],[Basic Salary]]+Table1[[#This Row],[Bonus]]</f>
        <v>114828</v>
      </c>
      <c r="O1251" s="2">
        <f>Table1[[#This Row],[Bonus]]/Table1[[#This Row],[Basic Salary]]</f>
        <v>0.18518671428276531</v>
      </c>
      <c r="P1251">
        <f ca="1">DATEDIF(Table1[[#This Row],[Date of Birth]],TODAY(),"Y")</f>
        <v>29</v>
      </c>
      <c r="Q1251">
        <f ca="1">DATEDIF(Table1[[#This Row],[Joining Date]],TODAY(),"Y")</f>
        <v>2</v>
      </c>
      <c r="R1251" t="str">
        <f ca="1">IF(YEAR(Table1[[#This Row],[Joining Date]])=YEAR(TODAY()),"Yes","No")</f>
        <v>No</v>
      </c>
      <c r="S1251" t="str">
        <f ca="1">IF(Table1[[#This Row],[Experience]]&gt;5,"Yes","No")</f>
        <v>No</v>
      </c>
      <c r="T1251" t="str">
        <f>TEXT(Table1[[#This Row],[Joining Date]],"mmmm")</f>
        <v>May</v>
      </c>
      <c r="U1251" t="str">
        <f>TEXT(Table1[[#This Row],[Joining Date]],"yyyy")</f>
        <v>2024</v>
      </c>
      <c r="V1251" s="5">
        <f ca="1">TODAY()-Table1[[#This Row],[Joining Date]]</f>
        <v>808</v>
      </c>
      <c r="W1251" t="str">
        <f>LEFT(Table1[[#This Row],[Employee Name]],FIND(" ",Table1[[#This Row],[Employee Name]])-1)</f>
        <v>Tarun</v>
      </c>
      <c r="X1251" t="str">
        <f>RIGHT(Table1[[#This Row],[Employee Name]],LEN(Table1[[#This Row],[Employee Name]])-FIND(" ",Table1[[#This Row],[Employee Name]]))</f>
        <v>Verma</v>
      </c>
      <c r="Y1251" t="str">
        <f>Table1[[#This Row],[Department]]&amp;"-"&amp;Table1[[#This Row],[Employee ID]]</f>
        <v>Sales-E01617</v>
      </c>
      <c r="Z1251" t="str">
        <f>LEFT(Table1[[#This Row],[Department]],3)</f>
        <v>Sal</v>
      </c>
      <c r="AA1251" t="str">
        <f>_xlfn.XLOOKUP(Table1[[#This Row],[Manager ID]],MANAGERS!A:A,MANAGERS!B:B)</f>
        <v>Manager_13</v>
      </c>
      <c r="AB1251" t="str" cm="1">
        <f t="array" ref="AB1251">_xlfn.XLOOKUP(Table1[[#This Row],[Manager ID]],Table2[[#All],[Manager ID]],Table2[[#All],[Department Head]])</f>
        <v>HR</v>
      </c>
      <c r="AC1251" s="2">
        <f>_xlfn.XLOOKUP(Table1[[#This Row],[City]],L:L,O:O)</f>
        <v>0.24030340748661314</v>
      </c>
      <c r="AD1251" t="str" cm="1">
        <f t="array" ref="AD1251">_xlfn.IFS(Table1[[#This Row],[Performance Score]]&gt;=90,"Excellent",Table1[[#This Row],[Performance Score]]&gt;=75,"Good",Table1[[#This Row],[Performance Score]]&gt;=60,"Average",Table1[[#This Row],[Performance Score]]&lt;=60,"Need Improvement")</f>
        <v>Good</v>
      </c>
      <c r="AE1251" t="str">
        <f>IF(AND(Table1[[#This Row],[Attendance %]]&gt;=80,(Table1[[#This Row],[Performance Score]]&gt;=80)),"Eligible","Not Eligible")</f>
        <v>Eligible</v>
      </c>
      <c r="AF1251" t="str">
        <f>IF(Table1[[#This Row],[Performance Score]]&gt;=80,"High Performer","Low Performer")</f>
        <v>High Performer</v>
      </c>
      <c r="AG1251" t="str" cm="1">
        <f t="array" aca="1" ref="AG1251" ca="1">_xlfn.IFS(Table1[[#This Row],[Experience]]&lt;=3,"Junior",Table1[[#This Row],[Experience]]&lt;=7,"Mid Level",Table1[[#This Row],[Experience]]&gt;=7,"Senior")</f>
        <v>Junior</v>
      </c>
      <c r="AH1251" t="str">
        <f>IF(Table1[[#This Row],[Attendance %]]&gt;75,"OK","Below 75")</f>
        <v>OK</v>
      </c>
      <c r="AI1251" t="b">
        <f>ISBLANK(Table1[[#This Row],[Employee ID]])</f>
        <v>0</v>
      </c>
      <c r="AJ1251" t="b">
        <f>ISNUMBER(Table1[[#This Row],[Total Salary  ]])</f>
        <v>1</v>
      </c>
      <c r="AK1251" t="str">
        <f>IFERROR(_xlfn.XLOOKUP(Table1[[#This Row],[Manager ID]],MANAGERS!A:A,MANAGERS!B:B),"Not Found")</f>
        <v>Manager_13</v>
      </c>
    </row>
    <row r="1252" spans="1:37" x14ac:dyDescent="0.2">
      <c r="A1252" t="s">
        <v>906</v>
      </c>
      <c r="B1252" t="s">
        <v>36</v>
      </c>
      <c r="C1252" t="s">
        <v>15</v>
      </c>
      <c r="D1252" t="s">
        <v>46</v>
      </c>
      <c r="E1252" t="s">
        <v>30</v>
      </c>
      <c r="F1252" s="1">
        <v>45692</v>
      </c>
      <c r="G1252" s="1">
        <v>37868</v>
      </c>
      <c r="H1252">
        <v>105006</v>
      </c>
      <c r="I1252">
        <v>9812</v>
      </c>
      <c r="J1252">
        <v>85</v>
      </c>
      <c r="K1252">
        <v>68</v>
      </c>
      <c r="L1252" t="s">
        <v>18</v>
      </c>
      <c r="M1252">
        <v>107</v>
      </c>
      <c r="N1252">
        <f>Table1[[#This Row],[Basic Salary]]+Table1[[#This Row],[Bonus]]</f>
        <v>114818</v>
      </c>
      <c r="O1252" s="2">
        <f>Table1[[#This Row],[Bonus]]/Table1[[#This Row],[Basic Salary]]</f>
        <v>9.3442279488791122E-2</v>
      </c>
      <c r="P1252">
        <f ca="1">DATEDIF(Table1[[#This Row],[Date of Birth]],TODAY(),"Y")</f>
        <v>22</v>
      </c>
      <c r="Q1252">
        <f ca="1">DATEDIF(Table1[[#This Row],[Joining Date]],TODAY(),"Y")</f>
        <v>1</v>
      </c>
      <c r="R1252" t="str">
        <f ca="1">IF(YEAR(Table1[[#This Row],[Joining Date]])=YEAR(TODAY()),"Yes","No")</f>
        <v>No</v>
      </c>
      <c r="S1252" t="str">
        <f ca="1">IF(Table1[[#This Row],[Experience]]&gt;5,"Yes","No")</f>
        <v>No</v>
      </c>
      <c r="T1252" t="str">
        <f>TEXT(Table1[[#This Row],[Joining Date]],"mmmm")</f>
        <v>February</v>
      </c>
      <c r="U1252" t="str">
        <f>TEXT(Table1[[#This Row],[Joining Date]],"yyyy")</f>
        <v>2025</v>
      </c>
      <c r="V1252" s="5">
        <f ca="1">TODAY()-Table1[[#This Row],[Joining Date]]</f>
        <v>547</v>
      </c>
      <c r="W1252" t="str">
        <f>LEFT(Table1[[#This Row],[Employee Name]],FIND(" ",Table1[[#This Row],[Employee Name]])-1)</f>
        <v>Meera</v>
      </c>
      <c r="X1252" t="str">
        <f>RIGHT(Table1[[#This Row],[Employee Name]],LEN(Table1[[#This Row],[Employee Name]])-FIND(" ",Table1[[#This Row],[Employee Name]]))</f>
        <v>Joshi</v>
      </c>
      <c r="Y1252" t="str">
        <f>Table1[[#This Row],[Department]]&amp;"-"&amp;Table1[[#This Row],[Employee ID]]</f>
        <v>Support-E00850</v>
      </c>
      <c r="Z1252" t="str">
        <f>LEFT(Table1[[#This Row],[Department]],3)</f>
        <v>Sup</v>
      </c>
      <c r="AA1252" t="str">
        <f>_xlfn.XLOOKUP(Table1[[#This Row],[Manager ID]],MANAGERS!A:A,MANAGERS!B:B)</f>
        <v>Manager_7</v>
      </c>
      <c r="AB1252" t="str" cm="1">
        <f t="array" ref="AB1252">_xlfn.XLOOKUP(Table1[[#This Row],[Manager ID]],Table2[[#All],[Manager ID]],Table2[[#All],[Department Head]])</f>
        <v>Operations</v>
      </c>
      <c r="AC1252" s="2">
        <f>_xlfn.XLOOKUP(Table1[[#This Row],[City]],L:L,O:O)</f>
        <v>0.21356479274849693</v>
      </c>
      <c r="AD1252" t="str" cm="1">
        <f t="array" ref="AD1252">_xlfn.IFS(Table1[[#This Row],[Performance Score]]&gt;=90,"Excellent",Table1[[#This Row],[Performance Score]]&gt;=75,"Good",Table1[[#This Row],[Performance Score]]&gt;=60,"Average",Table1[[#This Row],[Performance Score]]&lt;=60,"Need Improvement")</f>
        <v>Average</v>
      </c>
      <c r="AE1252" t="str">
        <f>IF(AND(Table1[[#This Row],[Attendance %]]&gt;=80,(Table1[[#This Row],[Performance Score]]&gt;=80)),"Eligible","Not Eligible")</f>
        <v>Not Eligible</v>
      </c>
      <c r="AF1252" t="str">
        <f>IF(Table1[[#This Row],[Performance Score]]&gt;=80,"High Performer","Low Performer")</f>
        <v>Low Performer</v>
      </c>
      <c r="AG1252" t="str" cm="1">
        <f t="array" aca="1" ref="AG1252" ca="1">_xlfn.IFS(Table1[[#This Row],[Experience]]&lt;=3,"Junior",Table1[[#This Row],[Experience]]&lt;=7,"Mid Level",Table1[[#This Row],[Experience]]&gt;=7,"Senior")</f>
        <v>Junior</v>
      </c>
      <c r="AH1252" t="str">
        <f>IF(Table1[[#This Row],[Attendance %]]&gt;75,"OK","Below 75")</f>
        <v>OK</v>
      </c>
      <c r="AI1252" t="b">
        <f>ISBLANK(Table1[[#This Row],[Employee ID]])</f>
        <v>0</v>
      </c>
      <c r="AJ1252" t="b">
        <f>ISNUMBER(Table1[[#This Row],[Total Salary  ]])</f>
        <v>1</v>
      </c>
      <c r="AK1252" t="str">
        <f>IFERROR(_xlfn.XLOOKUP(Table1[[#This Row],[Manager ID]],MANAGERS!A:A,MANAGERS!B:B),"Not Found")</f>
        <v>Manager_7</v>
      </c>
    </row>
    <row r="1253" spans="1:37" x14ac:dyDescent="0.2">
      <c r="A1253" t="s">
        <v>3709</v>
      </c>
      <c r="B1253" t="s">
        <v>60</v>
      </c>
      <c r="C1253" t="s">
        <v>21</v>
      </c>
      <c r="D1253" t="s">
        <v>16</v>
      </c>
      <c r="E1253" t="s">
        <v>17</v>
      </c>
      <c r="F1253" s="1">
        <v>42218</v>
      </c>
      <c r="G1253" s="1">
        <v>32714</v>
      </c>
      <c r="H1253">
        <v>87652</v>
      </c>
      <c r="I1253">
        <v>27158</v>
      </c>
      <c r="J1253">
        <v>64</v>
      </c>
      <c r="K1253">
        <v>99</v>
      </c>
      <c r="L1253" t="s">
        <v>27</v>
      </c>
      <c r="M1253">
        <v>116</v>
      </c>
      <c r="N1253">
        <f>Table1[[#This Row],[Basic Salary]]+Table1[[#This Row],[Bonus]]</f>
        <v>114810</v>
      </c>
      <c r="O1253" s="2">
        <f>Table1[[#This Row],[Bonus]]/Table1[[#This Row],[Basic Salary]]</f>
        <v>0.30983890841053258</v>
      </c>
      <c r="P1253">
        <f ca="1">DATEDIF(Table1[[#This Row],[Date of Birth]],TODAY(),"Y")</f>
        <v>37</v>
      </c>
      <c r="Q1253">
        <f ca="1">DATEDIF(Table1[[#This Row],[Joining Date]],TODAY(),"Y")</f>
        <v>11</v>
      </c>
      <c r="R1253" t="str">
        <f ca="1">IF(YEAR(Table1[[#This Row],[Joining Date]])=YEAR(TODAY()),"Yes","No")</f>
        <v>No</v>
      </c>
      <c r="S1253" t="str">
        <f ca="1">IF(Table1[[#This Row],[Experience]]&gt;5,"Yes","No")</f>
        <v>Yes</v>
      </c>
      <c r="T1253" t="str">
        <f>TEXT(Table1[[#This Row],[Joining Date]],"mmmm")</f>
        <v>August</v>
      </c>
      <c r="U1253" t="str">
        <f>TEXT(Table1[[#This Row],[Joining Date]],"yyyy")</f>
        <v>2015</v>
      </c>
      <c r="V1253" s="5">
        <f ca="1">TODAY()-Table1[[#This Row],[Joining Date]]</f>
        <v>4021</v>
      </c>
      <c r="W1253" t="str">
        <f>LEFT(Table1[[#This Row],[Employee Name]],FIND(" ",Table1[[#This Row],[Employee Name]])-1)</f>
        <v>Gayathri</v>
      </c>
      <c r="X1253" t="str">
        <f>RIGHT(Table1[[#This Row],[Employee Name]],LEN(Table1[[#This Row],[Employee Name]])-FIND(" ",Table1[[#This Row],[Employee Name]]))</f>
        <v>Iyer</v>
      </c>
      <c r="Y1253" t="str">
        <f>Table1[[#This Row],[Department]]&amp;"-"&amp;Table1[[#This Row],[Employee ID]]</f>
        <v>HR-E03653</v>
      </c>
      <c r="Z1253" t="str">
        <f>LEFT(Table1[[#This Row],[Department]],3)</f>
        <v>HR</v>
      </c>
      <c r="AA1253" t="str">
        <f>_xlfn.XLOOKUP(Table1[[#This Row],[Manager ID]],MANAGERS!A:A,MANAGERS!B:B)</f>
        <v>Manager_16</v>
      </c>
      <c r="AB1253" t="str" cm="1">
        <f t="array" ref="AB1253">_xlfn.XLOOKUP(Table1[[#This Row],[Manager ID]],Table2[[#All],[Manager ID]],Table2[[#All],[Department Head]])</f>
        <v>Sales</v>
      </c>
      <c r="AC1253" s="2">
        <f>_xlfn.XLOOKUP(Table1[[#This Row],[City]],L:L,O:O)</f>
        <v>0.23674293405114402</v>
      </c>
      <c r="AD1253" t="str" cm="1">
        <f t="array" ref="AD1253">_xlfn.IFS(Table1[[#This Row],[Performance Score]]&gt;=90,"Excellent",Table1[[#This Row],[Performance Score]]&gt;=75,"Good",Table1[[#This Row],[Performance Score]]&gt;=60,"Average",Table1[[#This Row],[Performance Score]]&lt;=60,"Need Improvement")</f>
        <v>Excellent</v>
      </c>
      <c r="AE1253" t="str">
        <f>IF(AND(Table1[[#This Row],[Attendance %]]&gt;=80,(Table1[[#This Row],[Performance Score]]&gt;=80)),"Eligible","Not Eligible")</f>
        <v>Not Eligible</v>
      </c>
      <c r="AF1253" t="str">
        <f>IF(Table1[[#This Row],[Performance Score]]&gt;=80,"High Performer","Low Performer")</f>
        <v>High Performer</v>
      </c>
      <c r="AG1253" t="str" cm="1">
        <f t="array" aca="1" ref="AG1253" ca="1">_xlfn.IFS(Table1[[#This Row],[Experience]]&lt;=3,"Junior",Table1[[#This Row],[Experience]]&lt;=7,"Mid Level",Table1[[#This Row],[Experience]]&gt;=7,"Senior")</f>
        <v>Senior</v>
      </c>
      <c r="AH1253" t="str">
        <f>IF(Table1[[#This Row],[Attendance %]]&gt;75,"OK","Below 75")</f>
        <v>Below 75</v>
      </c>
      <c r="AI1253" t="b">
        <f>ISBLANK(Table1[[#This Row],[Employee ID]])</f>
        <v>0</v>
      </c>
      <c r="AJ1253" t="b">
        <f>ISNUMBER(Table1[[#This Row],[Total Salary  ]])</f>
        <v>1</v>
      </c>
      <c r="AK1253" t="str">
        <f>IFERROR(_xlfn.XLOOKUP(Table1[[#This Row],[Manager ID]],MANAGERS!A:A,MANAGERS!B:B),"Not Found")</f>
        <v>Manager_16</v>
      </c>
    </row>
    <row r="1254" spans="1:37" x14ac:dyDescent="0.2">
      <c r="A1254" t="s">
        <v>3270</v>
      </c>
      <c r="B1254" t="s">
        <v>42</v>
      </c>
      <c r="C1254" t="s">
        <v>15</v>
      </c>
      <c r="D1254" t="s">
        <v>16</v>
      </c>
      <c r="E1254" t="s">
        <v>65</v>
      </c>
      <c r="F1254" s="1">
        <v>42888</v>
      </c>
      <c r="G1254" s="1">
        <v>39326</v>
      </c>
      <c r="H1254">
        <v>102252</v>
      </c>
      <c r="I1254">
        <v>12529</v>
      </c>
      <c r="J1254">
        <v>76</v>
      </c>
      <c r="K1254">
        <v>57</v>
      </c>
      <c r="L1254" t="s">
        <v>27</v>
      </c>
      <c r="M1254">
        <v>101</v>
      </c>
      <c r="N1254">
        <f>Table1[[#This Row],[Basic Salary]]+Table1[[#This Row],[Bonus]]</f>
        <v>114781</v>
      </c>
      <c r="O1254" s="2">
        <f>Table1[[#This Row],[Bonus]]/Table1[[#This Row],[Basic Salary]]</f>
        <v>0.12253061064820248</v>
      </c>
      <c r="P1254">
        <f ca="1">DATEDIF(Table1[[#This Row],[Date of Birth]],TODAY(),"Y")</f>
        <v>18</v>
      </c>
      <c r="Q1254">
        <f ca="1">DATEDIF(Table1[[#This Row],[Joining Date]],TODAY(),"Y")</f>
        <v>9</v>
      </c>
      <c r="R1254" t="str">
        <f ca="1">IF(YEAR(Table1[[#This Row],[Joining Date]])=YEAR(TODAY()),"Yes","No")</f>
        <v>No</v>
      </c>
      <c r="S1254" t="str">
        <f ca="1">IF(Table1[[#This Row],[Experience]]&gt;5,"Yes","No")</f>
        <v>Yes</v>
      </c>
      <c r="T1254" t="str">
        <f>TEXT(Table1[[#This Row],[Joining Date]],"mmmm")</f>
        <v>June</v>
      </c>
      <c r="U1254" t="str">
        <f>TEXT(Table1[[#This Row],[Joining Date]],"yyyy")</f>
        <v>2017</v>
      </c>
      <c r="V1254" s="5">
        <f ca="1">TODAY()-Table1[[#This Row],[Joining Date]]</f>
        <v>3351</v>
      </c>
      <c r="W1254" t="str">
        <f>LEFT(Table1[[#This Row],[Employee Name]],FIND(" ",Table1[[#This Row],[Employee Name]])-1)</f>
        <v>Krishna</v>
      </c>
      <c r="X1254" t="str">
        <f>RIGHT(Table1[[#This Row],[Employee Name]],LEN(Table1[[#This Row],[Employee Name]])-FIND(" ",Table1[[#This Row],[Employee Name]]))</f>
        <v>Chaitanya</v>
      </c>
      <c r="Y1254" t="str">
        <f>Table1[[#This Row],[Department]]&amp;"-"&amp;Table1[[#This Row],[Employee ID]]</f>
        <v>HR-E03214</v>
      </c>
      <c r="Z1254" t="str">
        <f>LEFT(Table1[[#This Row],[Department]],3)</f>
        <v>HR</v>
      </c>
      <c r="AA1254" t="str">
        <f>_xlfn.XLOOKUP(Table1[[#This Row],[Manager ID]],MANAGERS!A:A,MANAGERS!B:B)</f>
        <v>Manager_1</v>
      </c>
      <c r="AB1254" t="str" cm="1">
        <f t="array" ref="AB1254">_xlfn.XLOOKUP(Table1[[#This Row],[Manager ID]],Table2[[#All],[Manager ID]],Table2[[#All],[Department Head]])</f>
        <v>Support</v>
      </c>
      <c r="AC1254" s="2">
        <f>_xlfn.XLOOKUP(Table1[[#This Row],[City]],L:L,O:O)</f>
        <v>0.23674293405114402</v>
      </c>
      <c r="AD1254" t="str" cm="1">
        <f t="array" ref="AD1254">_xlfn.IFS(Table1[[#This Row],[Performance Score]]&gt;=90,"Excellent",Table1[[#This Row],[Performance Score]]&gt;=75,"Good",Table1[[#This Row],[Performance Score]]&gt;=60,"Average",Table1[[#This Row],[Performance Score]]&lt;=60,"Need Improvement")</f>
        <v>Need Improvement</v>
      </c>
      <c r="AE1254" t="str">
        <f>IF(AND(Table1[[#This Row],[Attendance %]]&gt;=80,(Table1[[#This Row],[Performance Score]]&gt;=80)),"Eligible","Not Eligible")</f>
        <v>Not Eligible</v>
      </c>
      <c r="AF1254" t="str">
        <f>IF(Table1[[#This Row],[Performance Score]]&gt;=80,"High Performer","Low Performer")</f>
        <v>Low Performer</v>
      </c>
      <c r="AG1254" t="str" cm="1">
        <f t="array" aca="1" ref="AG1254" ca="1">_xlfn.IFS(Table1[[#This Row],[Experience]]&lt;=3,"Junior",Table1[[#This Row],[Experience]]&lt;=7,"Mid Level",Table1[[#This Row],[Experience]]&gt;=7,"Senior")</f>
        <v>Senior</v>
      </c>
      <c r="AH1254" t="str">
        <f>IF(Table1[[#This Row],[Attendance %]]&gt;75,"OK","Below 75")</f>
        <v>OK</v>
      </c>
      <c r="AI1254" t="b">
        <f>ISBLANK(Table1[[#This Row],[Employee ID]])</f>
        <v>0</v>
      </c>
      <c r="AJ1254" t="b">
        <f>ISNUMBER(Table1[[#This Row],[Total Salary  ]])</f>
        <v>1</v>
      </c>
      <c r="AK1254" t="str">
        <f>IFERROR(_xlfn.XLOOKUP(Table1[[#This Row],[Manager ID]],MANAGERS!A:A,MANAGERS!B:B),"Not Found")</f>
        <v>Manager_1</v>
      </c>
    </row>
    <row r="1255" spans="1:37" x14ac:dyDescent="0.2">
      <c r="A1255" t="s">
        <v>645</v>
      </c>
      <c r="B1255" t="s">
        <v>20</v>
      </c>
      <c r="C1255" t="s">
        <v>21</v>
      </c>
      <c r="D1255" t="s">
        <v>25</v>
      </c>
      <c r="E1255" t="s">
        <v>51</v>
      </c>
      <c r="F1255" s="1">
        <v>45470</v>
      </c>
      <c r="G1255" s="1">
        <v>39128</v>
      </c>
      <c r="H1255">
        <v>86441</v>
      </c>
      <c r="I1255">
        <v>28331</v>
      </c>
      <c r="J1255">
        <v>83</v>
      </c>
      <c r="K1255">
        <v>51</v>
      </c>
      <c r="L1255" t="s">
        <v>34</v>
      </c>
      <c r="M1255">
        <v>113</v>
      </c>
      <c r="N1255">
        <f>Table1[[#This Row],[Basic Salary]]+Table1[[#This Row],[Bonus]]</f>
        <v>114772</v>
      </c>
      <c r="O1255" s="2">
        <f>Table1[[#This Row],[Bonus]]/Table1[[#This Row],[Basic Salary]]</f>
        <v>0.32774956328594068</v>
      </c>
      <c r="P1255">
        <f ca="1">DATEDIF(Table1[[#This Row],[Date of Birth]],TODAY(),"Y")</f>
        <v>19</v>
      </c>
      <c r="Q1255">
        <f ca="1">DATEDIF(Table1[[#This Row],[Joining Date]],TODAY(),"Y")</f>
        <v>2</v>
      </c>
      <c r="R1255" t="str">
        <f ca="1">IF(YEAR(Table1[[#This Row],[Joining Date]])=YEAR(TODAY()),"Yes","No")</f>
        <v>No</v>
      </c>
      <c r="S1255" t="str">
        <f ca="1">IF(Table1[[#This Row],[Experience]]&gt;5,"Yes","No")</f>
        <v>No</v>
      </c>
      <c r="T1255" t="str">
        <f>TEXT(Table1[[#This Row],[Joining Date]],"mmmm")</f>
        <v>June</v>
      </c>
      <c r="U1255" t="str">
        <f>TEXT(Table1[[#This Row],[Joining Date]],"yyyy")</f>
        <v>2024</v>
      </c>
      <c r="V1255" s="5">
        <f ca="1">TODAY()-Table1[[#This Row],[Joining Date]]</f>
        <v>769</v>
      </c>
      <c r="W1255" t="str">
        <f>LEFT(Table1[[#This Row],[Employee Name]],FIND(" ",Table1[[#This Row],[Employee Name]])-1)</f>
        <v>Rahul</v>
      </c>
      <c r="X1255" t="str">
        <f>RIGHT(Table1[[#This Row],[Employee Name]],LEN(Table1[[#This Row],[Employee Name]])-FIND(" ",Table1[[#This Row],[Employee Name]]))</f>
        <v>Verma</v>
      </c>
      <c r="Y1255" t="str">
        <f>Table1[[#This Row],[Department]]&amp;"-"&amp;Table1[[#This Row],[Employee ID]]</f>
        <v>Finance-E00589</v>
      </c>
      <c r="Z1255" t="str">
        <f>LEFT(Table1[[#This Row],[Department]],3)</f>
        <v>Fin</v>
      </c>
      <c r="AA1255" t="str">
        <f>_xlfn.XLOOKUP(Table1[[#This Row],[Manager ID]],MANAGERS!A:A,MANAGERS!B:B)</f>
        <v>Manager_13</v>
      </c>
      <c r="AB1255" t="str" cm="1">
        <f t="array" ref="AB1255">_xlfn.XLOOKUP(Table1[[#This Row],[Manager ID]],Table2[[#All],[Manager ID]],Table2[[#All],[Department Head]])</f>
        <v>HR</v>
      </c>
      <c r="AC1255" s="2">
        <f>_xlfn.XLOOKUP(Table1[[#This Row],[City]],L:L,O:O)</f>
        <v>0.24030340748661314</v>
      </c>
      <c r="AD1255" t="str" cm="1">
        <f t="array" ref="AD1255">_xlfn.IFS(Table1[[#This Row],[Performance Score]]&gt;=90,"Excellent",Table1[[#This Row],[Performance Score]]&gt;=75,"Good",Table1[[#This Row],[Performance Score]]&gt;=60,"Average",Table1[[#This Row],[Performance Score]]&lt;=60,"Need Improvement")</f>
        <v>Need Improvement</v>
      </c>
      <c r="AE1255" t="str">
        <f>IF(AND(Table1[[#This Row],[Attendance %]]&gt;=80,(Table1[[#This Row],[Performance Score]]&gt;=80)),"Eligible","Not Eligible")</f>
        <v>Not Eligible</v>
      </c>
      <c r="AF1255" t="str">
        <f>IF(Table1[[#This Row],[Performance Score]]&gt;=80,"High Performer","Low Performer")</f>
        <v>Low Performer</v>
      </c>
      <c r="AG1255" t="str" cm="1">
        <f t="array" aca="1" ref="AG1255" ca="1">_xlfn.IFS(Table1[[#This Row],[Experience]]&lt;=3,"Junior",Table1[[#This Row],[Experience]]&lt;=7,"Mid Level",Table1[[#This Row],[Experience]]&gt;=7,"Senior")</f>
        <v>Junior</v>
      </c>
      <c r="AH1255" t="str">
        <f>IF(Table1[[#This Row],[Attendance %]]&gt;75,"OK","Below 75")</f>
        <v>OK</v>
      </c>
      <c r="AI1255" t="b">
        <f>ISBLANK(Table1[[#This Row],[Employee ID]])</f>
        <v>0</v>
      </c>
      <c r="AJ1255" t="b">
        <f>ISNUMBER(Table1[[#This Row],[Total Salary  ]])</f>
        <v>1</v>
      </c>
      <c r="AK1255" t="str">
        <f>IFERROR(_xlfn.XLOOKUP(Table1[[#This Row],[Manager ID]],MANAGERS!A:A,MANAGERS!B:B),"Not Found")</f>
        <v>Manager_13</v>
      </c>
    </row>
    <row r="1256" spans="1:37" x14ac:dyDescent="0.2">
      <c r="A1256" t="s">
        <v>1866</v>
      </c>
      <c r="B1256" t="s">
        <v>20</v>
      </c>
      <c r="C1256" t="s">
        <v>15</v>
      </c>
      <c r="D1256" t="s">
        <v>33</v>
      </c>
      <c r="E1256" t="s">
        <v>51</v>
      </c>
      <c r="F1256" s="1">
        <v>43867</v>
      </c>
      <c r="G1256" s="1">
        <v>37842</v>
      </c>
      <c r="H1256">
        <v>86138</v>
      </c>
      <c r="I1256">
        <v>28633</v>
      </c>
      <c r="J1256">
        <v>67</v>
      </c>
      <c r="K1256">
        <v>74</v>
      </c>
      <c r="L1256" t="s">
        <v>53</v>
      </c>
      <c r="M1256">
        <v>120</v>
      </c>
      <c r="N1256">
        <f>Table1[[#This Row],[Basic Salary]]+Table1[[#This Row],[Bonus]]</f>
        <v>114771</v>
      </c>
      <c r="O1256" s="2">
        <f>Table1[[#This Row],[Bonus]]/Table1[[#This Row],[Basic Salary]]</f>
        <v>0.33240846084190484</v>
      </c>
      <c r="P1256">
        <f ca="1">DATEDIF(Table1[[#This Row],[Date of Birth]],TODAY(),"Y")</f>
        <v>22</v>
      </c>
      <c r="Q1256">
        <f ca="1">DATEDIF(Table1[[#This Row],[Joining Date]],TODAY(),"Y")</f>
        <v>6</v>
      </c>
      <c r="R1256" t="str">
        <f ca="1">IF(YEAR(Table1[[#This Row],[Joining Date]])=YEAR(TODAY()),"Yes","No")</f>
        <v>No</v>
      </c>
      <c r="S1256" t="str">
        <f ca="1">IF(Table1[[#This Row],[Experience]]&gt;5,"Yes","No")</f>
        <v>Yes</v>
      </c>
      <c r="T1256" t="str">
        <f>TEXT(Table1[[#This Row],[Joining Date]],"mmmm")</f>
        <v>February</v>
      </c>
      <c r="U1256" t="str">
        <f>TEXT(Table1[[#This Row],[Joining Date]],"yyyy")</f>
        <v>2020</v>
      </c>
      <c r="V1256" s="5">
        <f ca="1">TODAY()-Table1[[#This Row],[Joining Date]]</f>
        <v>2372</v>
      </c>
      <c r="W1256" t="str">
        <f>LEFT(Table1[[#This Row],[Employee Name]],FIND(" ",Table1[[#This Row],[Employee Name]])-1)</f>
        <v>Rahul</v>
      </c>
      <c r="X1256" t="str">
        <f>RIGHT(Table1[[#This Row],[Employee Name]],LEN(Table1[[#This Row],[Employee Name]])-FIND(" ",Table1[[#This Row],[Employee Name]]))</f>
        <v>Verma</v>
      </c>
      <c r="Y1256" t="str">
        <f>Table1[[#This Row],[Department]]&amp;"-"&amp;Table1[[#This Row],[Employee ID]]</f>
        <v>Marketing-E01810</v>
      </c>
      <c r="Z1256" t="str">
        <f>LEFT(Table1[[#This Row],[Department]],3)</f>
        <v>Mar</v>
      </c>
      <c r="AA1256" t="str">
        <f>_xlfn.XLOOKUP(Table1[[#This Row],[Manager ID]],MANAGERS!A:A,MANAGERS!B:B)</f>
        <v>Manager_20</v>
      </c>
      <c r="AB1256" t="str" cm="1">
        <f t="array" ref="AB1256">_xlfn.XLOOKUP(Table1[[#This Row],[Manager ID]],Table2[[#All],[Manager ID]],Table2[[#All],[Department Head]])</f>
        <v>Operations</v>
      </c>
      <c r="AC1256" s="2">
        <f>_xlfn.XLOOKUP(Table1[[#This Row],[City]],L:L,O:O)</f>
        <v>0.23685887225230964</v>
      </c>
      <c r="AD1256" t="str" cm="1">
        <f t="array" ref="AD1256">_xlfn.IFS(Table1[[#This Row],[Performance Score]]&gt;=90,"Excellent",Table1[[#This Row],[Performance Score]]&gt;=75,"Good",Table1[[#This Row],[Performance Score]]&gt;=60,"Average",Table1[[#This Row],[Performance Score]]&lt;=60,"Need Improvement")</f>
        <v>Average</v>
      </c>
      <c r="AE1256" t="str">
        <f>IF(AND(Table1[[#This Row],[Attendance %]]&gt;=80,(Table1[[#This Row],[Performance Score]]&gt;=80)),"Eligible","Not Eligible")</f>
        <v>Not Eligible</v>
      </c>
      <c r="AF1256" t="str">
        <f>IF(Table1[[#This Row],[Performance Score]]&gt;=80,"High Performer","Low Performer")</f>
        <v>Low Performer</v>
      </c>
      <c r="AG1256" t="str" cm="1">
        <f t="array" aca="1" ref="AG1256" ca="1">_xlfn.IFS(Table1[[#This Row],[Experience]]&lt;=3,"Junior",Table1[[#This Row],[Experience]]&lt;=7,"Mid Level",Table1[[#This Row],[Experience]]&gt;=7,"Senior")</f>
        <v>Mid Level</v>
      </c>
      <c r="AH1256" t="str">
        <f>IF(Table1[[#This Row],[Attendance %]]&gt;75,"OK","Below 75")</f>
        <v>Below 75</v>
      </c>
      <c r="AI1256" t="b">
        <f>ISBLANK(Table1[[#This Row],[Employee ID]])</f>
        <v>0</v>
      </c>
      <c r="AJ1256" t="b">
        <f>ISNUMBER(Table1[[#This Row],[Total Salary  ]])</f>
        <v>1</v>
      </c>
      <c r="AK1256" t="str">
        <f>IFERROR(_xlfn.XLOOKUP(Table1[[#This Row],[Manager ID]],MANAGERS!A:A,MANAGERS!B:B),"Not Found")</f>
        <v>Manager_20</v>
      </c>
    </row>
    <row r="1257" spans="1:37" x14ac:dyDescent="0.2">
      <c r="A1257" t="s">
        <v>1881</v>
      </c>
      <c r="B1257" t="s">
        <v>29</v>
      </c>
      <c r="C1257" t="s">
        <v>21</v>
      </c>
      <c r="D1257" t="s">
        <v>81</v>
      </c>
      <c r="E1257" t="s">
        <v>22</v>
      </c>
      <c r="F1257" s="1">
        <v>45353</v>
      </c>
      <c r="G1257" s="1">
        <v>36262</v>
      </c>
      <c r="H1257">
        <v>91725</v>
      </c>
      <c r="I1257">
        <v>23031</v>
      </c>
      <c r="J1257">
        <v>71</v>
      </c>
      <c r="K1257">
        <v>67</v>
      </c>
      <c r="L1257" t="s">
        <v>23</v>
      </c>
      <c r="M1257">
        <v>104</v>
      </c>
      <c r="N1257">
        <f>Table1[[#This Row],[Basic Salary]]+Table1[[#This Row],[Bonus]]</f>
        <v>114756</v>
      </c>
      <c r="O1257" s="2">
        <f>Table1[[#This Row],[Bonus]]/Table1[[#This Row],[Basic Salary]]</f>
        <v>0.2510874897792314</v>
      </c>
      <c r="P1257">
        <f ca="1">DATEDIF(Table1[[#This Row],[Date of Birth]],TODAY(),"Y")</f>
        <v>27</v>
      </c>
      <c r="Q1257">
        <f ca="1">DATEDIF(Table1[[#This Row],[Joining Date]],TODAY(),"Y")</f>
        <v>2</v>
      </c>
      <c r="R1257" t="str">
        <f ca="1">IF(YEAR(Table1[[#This Row],[Joining Date]])=YEAR(TODAY()),"Yes","No")</f>
        <v>No</v>
      </c>
      <c r="S1257" t="str">
        <f ca="1">IF(Table1[[#This Row],[Experience]]&gt;5,"Yes","No")</f>
        <v>No</v>
      </c>
      <c r="T1257" t="str">
        <f>TEXT(Table1[[#This Row],[Joining Date]],"mmmm")</f>
        <v>March</v>
      </c>
      <c r="U1257" t="str">
        <f>TEXT(Table1[[#This Row],[Joining Date]],"yyyy")</f>
        <v>2024</v>
      </c>
      <c r="V1257" s="5">
        <f ca="1">TODAY()-Table1[[#This Row],[Joining Date]]</f>
        <v>886</v>
      </c>
      <c r="W1257" t="str">
        <f>LEFT(Table1[[#This Row],[Employee Name]],FIND(" ",Table1[[#This Row],[Employee Name]])-1)</f>
        <v>Vikram</v>
      </c>
      <c r="X1257" t="str">
        <f>RIGHT(Table1[[#This Row],[Employee Name]],LEN(Table1[[#This Row],[Employee Name]])-FIND(" ",Table1[[#This Row],[Employee Name]]))</f>
        <v>Singh</v>
      </c>
      <c r="Y1257" t="str">
        <f>Table1[[#This Row],[Department]]&amp;"-"&amp;Table1[[#This Row],[Employee ID]]</f>
        <v>Sales-E01825</v>
      </c>
      <c r="Z1257" t="str">
        <f>LEFT(Table1[[#This Row],[Department]],3)</f>
        <v>Sal</v>
      </c>
      <c r="AA1257" t="str">
        <f>_xlfn.XLOOKUP(Table1[[#This Row],[Manager ID]],MANAGERS!A:A,MANAGERS!B:B)</f>
        <v>Manager_4</v>
      </c>
      <c r="AB1257" t="str" cm="1">
        <f t="array" ref="AB1257">_xlfn.XLOOKUP(Table1[[#This Row],[Manager ID]],Table2[[#All],[Manager ID]],Table2[[#All],[Department Head]])</f>
        <v>Finance</v>
      </c>
      <c r="AC1257" s="2">
        <f>_xlfn.XLOOKUP(Table1[[#This Row],[City]],L:L,O:O)</f>
        <v>0.23486488519629886</v>
      </c>
      <c r="AD1257" t="str" cm="1">
        <f t="array" ref="AD1257">_xlfn.IFS(Table1[[#This Row],[Performance Score]]&gt;=90,"Excellent",Table1[[#This Row],[Performance Score]]&gt;=75,"Good",Table1[[#This Row],[Performance Score]]&gt;=60,"Average",Table1[[#This Row],[Performance Score]]&lt;=60,"Need Improvement")</f>
        <v>Average</v>
      </c>
      <c r="AE1257" t="str">
        <f>IF(AND(Table1[[#This Row],[Attendance %]]&gt;=80,(Table1[[#This Row],[Performance Score]]&gt;=80)),"Eligible","Not Eligible")</f>
        <v>Not Eligible</v>
      </c>
      <c r="AF1257" t="str">
        <f>IF(Table1[[#This Row],[Performance Score]]&gt;=80,"High Performer","Low Performer")</f>
        <v>Low Performer</v>
      </c>
      <c r="AG1257" t="str" cm="1">
        <f t="array" aca="1" ref="AG1257" ca="1">_xlfn.IFS(Table1[[#This Row],[Experience]]&lt;=3,"Junior",Table1[[#This Row],[Experience]]&lt;=7,"Mid Level",Table1[[#This Row],[Experience]]&gt;=7,"Senior")</f>
        <v>Junior</v>
      </c>
      <c r="AH1257" t="str">
        <f>IF(Table1[[#This Row],[Attendance %]]&gt;75,"OK","Below 75")</f>
        <v>Below 75</v>
      </c>
      <c r="AI1257" t="b">
        <f>ISBLANK(Table1[[#This Row],[Employee ID]])</f>
        <v>0</v>
      </c>
      <c r="AJ1257" t="b">
        <f>ISNUMBER(Table1[[#This Row],[Total Salary  ]])</f>
        <v>1</v>
      </c>
      <c r="AK1257" t="str">
        <f>IFERROR(_xlfn.XLOOKUP(Table1[[#This Row],[Manager ID]],MANAGERS!A:A,MANAGERS!B:B),"Not Found")</f>
        <v>Manager_4</v>
      </c>
    </row>
    <row r="1258" spans="1:37" x14ac:dyDescent="0.2">
      <c r="A1258" t="s">
        <v>3991</v>
      </c>
      <c r="B1258" t="s">
        <v>62</v>
      </c>
      <c r="C1258" t="s">
        <v>15</v>
      </c>
      <c r="D1258" t="s">
        <v>16</v>
      </c>
      <c r="E1258" t="s">
        <v>26</v>
      </c>
      <c r="F1258" s="1">
        <v>45003</v>
      </c>
      <c r="G1258" s="1">
        <v>34698</v>
      </c>
      <c r="H1258">
        <v>101213</v>
      </c>
      <c r="I1258">
        <v>13500</v>
      </c>
      <c r="J1258">
        <v>61</v>
      </c>
      <c r="K1258">
        <v>41</v>
      </c>
      <c r="L1258" t="s">
        <v>37</v>
      </c>
      <c r="M1258">
        <v>118</v>
      </c>
      <c r="N1258">
        <f>Table1[[#This Row],[Basic Salary]]+Table1[[#This Row],[Bonus]]</f>
        <v>114713</v>
      </c>
      <c r="O1258" s="2">
        <f>Table1[[#This Row],[Bonus]]/Table1[[#This Row],[Basic Salary]]</f>
        <v>0.13338207542509362</v>
      </c>
      <c r="P1258">
        <f ca="1">DATEDIF(Table1[[#This Row],[Date of Birth]],TODAY(),"Y")</f>
        <v>31</v>
      </c>
      <c r="Q1258">
        <f ca="1">DATEDIF(Table1[[#This Row],[Joining Date]],TODAY(),"Y")</f>
        <v>3</v>
      </c>
      <c r="R1258" t="str">
        <f ca="1">IF(YEAR(Table1[[#This Row],[Joining Date]])=YEAR(TODAY()),"Yes","No")</f>
        <v>No</v>
      </c>
      <c r="S1258" t="str">
        <f ca="1">IF(Table1[[#This Row],[Experience]]&gt;5,"Yes","No")</f>
        <v>No</v>
      </c>
      <c r="T1258" t="str">
        <f>TEXT(Table1[[#This Row],[Joining Date]],"mmmm")</f>
        <v>March</v>
      </c>
      <c r="U1258" t="str">
        <f>TEXT(Table1[[#This Row],[Joining Date]],"yyyy")</f>
        <v>2023</v>
      </c>
      <c r="V1258" s="5">
        <f ca="1">TODAY()-Table1[[#This Row],[Joining Date]]</f>
        <v>1236</v>
      </c>
      <c r="W1258" t="str">
        <f>LEFT(Table1[[#This Row],[Employee Name]],FIND(" ",Table1[[#This Row],[Employee Name]])-1)</f>
        <v>Kavya</v>
      </c>
      <c r="X1258" t="str">
        <f>RIGHT(Table1[[#This Row],[Employee Name]],LEN(Table1[[#This Row],[Employee Name]])-FIND(" ",Table1[[#This Row],[Employee Name]]))</f>
        <v>Nair</v>
      </c>
      <c r="Y1258" t="str">
        <f>Table1[[#This Row],[Department]]&amp;"-"&amp;Table1[[#This Row],[Employee ID]]</f>
        <v>HR-E03935</v>
      </c>
      <c r="Z1258" t="str">
        <f>LEFT(Table1[[#This Row],[Department]],3)</f>
        <v>HR</v>
      </c>
      <c r="AA1258" t="str">
        <f>_xlfn.XLOOKUP(Table1[[#This Row],[Manager ID]],MANAGERS!A:A,MANAGERS!B:B)</f>
        <v>Manager_18</v>
      </c>
      <c r="AB1258" t="str" cm="1">
        <f t="array" ref="AB1258">_xlfn.XLOOKUP(Table1[[#This Row],[Manager ID]],Table2[[#All],[Manager ID]],Table2[[#All],[Department Head]])</f>
        <v>Support</v>
      </c>
      <c r="AC1258" s="2">
        <f>_xlfn.XLOOKUP(Table1[[#This Row],[City]],L:L,O:O)</f>
        <v>0.24036902712549932</v>
      </c>
      <c r="AD1258" t="str" cm="1">
        <f t="array" ref="AD1258">_xlfn.IFS(Table1[[#This Row],[Performance Score]]&gt;=90,"Excellent",Table1[[#This Row],[Performance Score]]&gt;=75,"Good",Table1[[#This Row],[Performance Score]]&gt;=60,"Average",Table1[[#This Row],[Performance Score]]&lt;=60,"Need Improvement")</f>
        <v>Need Improvement</v>
      </c>
      <c r="AE1258" t="str">
        <f>IF(AND(Table1[[#This Row],[Attendance %]]&gt;=80,(Table1[[#This Row],[Performance Score]]&gt;=80)),"Eligible","Not Eligible")</f>
        <v>Not Eligible</v>
      </c>
      <c r="AF1258" t="str">
        <f>IF(Table1[[#This Row],[Performance Score]]&gt;=80,"High Performer","Low Performer")</f>
        <v>Low Performer</v>
      </c>
      <c r="AG1258" t="str" cm="1">
        <f t="array" aca="1" ref="AG1258" ca="1">_xlfn.IFS(Table1[[#This Row],[Experience]]&lt;=3,"Junior",Table1[[#This Row],[Experience]]&lt;=7,"Mid Level",Table1[[#This Row],[Experience]]&gt;=7,"Senior")</f>
        <v>Junior</v>
      </c>
      <c r="AH1258" t="str">
        <f>IF(Table1[[#This Row],[Attendance %]]&gt;75,"OK","Below 75")</f>
        <v>Below 75</v>
      </c>
      <c r="AI1258" t="b">
        <f>ISBLANK(Table1[[#This Row],[Employee ID]])</f>
        <v>0</v>
      </c>
      <c r="AJ1258" t="b">
        <f>ISNUMBER(Table1[[#This Row],[Total Salary  ]])</f>
        <v>1</v>
      </c>
      <c r="AK1258" t="str">
        <f>IFERROR(_xlfn.XLOOKUP(Table1[[#This Row],[Manager ID]],MANAGERS!A:A,MANAGERS!B:B),"Not Found")</f>
        <v>Manager_18</v>
      </c>
    </row>
    <row r="1259" spans="1:37" x14ac:dyDescent="0.2">
      <c r="A1259" t="s">
        <v>2654</v>
      </c>
      <c r="B1259" t="s">
        <v>93</v>
      </c>
      <c r="C1259" t="s">
        <v>15</v>
      </c>
      <c r="D1259" t="s">
        <v>25</v>
      </c>
      <c r="E1259" t="s">
        <v>22</v>
      </c>
      <c r="F1259" s="1">
        <v>45304</v>
      </c>
      <c r="G1259" s="1">
        <v>33108</v>
      </c>
      <c r="H1259">
        <v>108767</v>
      </c>
      <c r="I1259">
        <v>5944</v>
      </c>
      <c r="J1259">
        <v>69</v>
      </c>
      <c r="K1259">
        <v>63</v>
      </c>
      <c r="L1259" t="s">
        <v>37</v>
      </c>
      <c r="M1259">
        <v>101</v>
      </c>
      <c r="N1259">
        <f>Table1[[#This Row],[Basic Salary]]+Table1[[#This Row],[Bonus]]</f>
        <v>114711</v>
      </c>
      <c r="O1259" s="2">
        <f>Table1[[#This Row],[Bonus]]/Table1[[#This Row],[Basic Salary]]</f>
        <v>5.4648928443369771E-2</v>
      </c>
      <c r="P1259">
        <f ca="1">DATEDIF(Table1[[#This Row],[Date of Birth]],TODAY(),"Y")</f>
        <v>35</v>
      </c>
      <c r="Q1259">
        <f ca="1">DATEDIF(Table1[[#This Row],[Joining Date]],TODAY(),"Y")</f>
        <v>2</v>
      </c>
      <c r="R1259" t="str">
        <f ca="1">IF(YEAR(Table1[[#This Row],[Joining Date]])=YEAR(TODAY()),"Yes","No")</f>
        <v>No</v>
      </c>
      <c r="S1259" t="str">
        <f ca="1">IF(Table1[[#This Row],[Experience]]&gt;5,"Yes","No")</f>
        <v>No</v>
      </c>
      <c r="T1259" t="str">
        <f>TEXT(Table1[[#This Row],[Joining Date]],"mmmm")</f>
        <v>January</v>
      </c>
      <c r="U1259" t="str">
        <f>TEXT(Table1[[#This Row],[Joining Date]],"yyyy")</f>
        <v>2024</v>
      </c>
      <c r="V1259" s="5">
        <f ca="1">TODAY()-Table1[[#This Row],[Joining Date]]</f>
        <v>935</v>
      </c>
      <c r="W1259" t="str">
        <f>LEFT(Table1[[#This Row],[Employee Name]],FIND(" ",Table1[[#This Row],[Employee Name]])-1)</f>
        <v>Priya</v>
      </c>
      <c r="X1259" t="str">
        <f>RIGHT(Table1[[#This Row],[Employee Name]],LEN(Table1[[#This Row],[Employee Name]])-FIND(" ",Table1[[#This Row],[Employee Name]]))</f>
        <v>Reddy</v>
      </c>
      <c r="Y1259" t="str">
        <f>Table1[[#This Row],[Department]]&amp;"-"&amp;Table1[[#This Row],[Employee ID]]</f>
        <v>Finance-E02598</v>
      </c>
      <c r="Z1259" t="str">
        <f>LEFT(Table1[[#This Row],[Department]],3)</f>
        <v>Fin</v>
      </c>
      <c r="AA1259" t="str">
        <f>_xlfn.XLOOKUP(Table1[[#This Row],[Manager ID]],MANAGERS!A:A,MANAGERS!B:B)</f>
        <v>Manager_1</v>
      </c>
      <c r="AB1259" t="str" cm="1">
        <f t="array" ref="AB1259">_xlfn.XLOOKUP(Table1[[#This Row],[Manager ID]],Table2[[#All],[Manager ID]],Table2[[#All],[Department Head]])</f>
        <v>Support</v>
      </c>
      <c r="AC1259" s="2">
        <f>_xlfn.XLOOKUP(Table1[[#This Row],[City]],L:L,O:O)</f>
        <v>0.24036902712549932</v>
      </c>
      <c r="AD1259" t="str" cm="1">
        <f t="array" ref="AD1259">_xlfn.IFS(Table1[[#This Row],[Performance Score]]&gt;=90,"Excellent",Table1[[#This Row],[Performance Score]]&gt;=75,"Good",Table1[[#This Row],[Performance Score]]&gt;=60,"Average",Table1[[#This Row],[Performance Score]]&lt;=60,"Need Improvement")</f>
        <v>Average</v>
      </c>
      <c r="AE1259" t="str">
        <f>IF(AND(Table1[[#This Row],[Attendance %]]&gt;=80,(Table1[[#This Row],[Performance Score]]&gt;=80)),"Eligible","Not Eligible")</f>
        <v>Not Eligible</v>
      </c>
      <c r="AF1259" t="str">
        <f>IF(Table1[[#This Row],[Performance Score]]&gt;=80,"High Performer","Low Performer")</f>
        <v>Low Performer</v>
      </c>
      <c r="AG1259" t="str" cm="1">
        <f t="array" aca="1" ref="AG1259" ca="1">_xlfn.IFS(Table1[[#This Row],[Experience]]&lt;=3,"Junior",Table1[[#This Row],[Experience]]&lt;=7,"Mid Level",Table1[[#This Row],[Experience]]&gt;=7,"Senior")</f>
        <v>Junior</v>
      </c>
      <c r="AH1259" t="str">
        <f>IF(Table1[[#This Row],[Attendance %]]&gt;75,"OK","Below 75")</f>
        <v>Below 75</v>
      </c>
      <c r="AI1259" t="b">
        <f>ISBLANK(Table1[[#This Row],[Employee ID]])</f>
        <v>0</v>
      </c>
      <c r="AJ1259" t="b">
        <f>ISNUMBER(Table1[[#This Row],[Total Salary  ]])</f>
        <v>1</v>
      </c>
      <c r="AK1259" t="str">
        <f>IFERROR(_xlfn.XLOOKUP(Table1[[#This Row],[Manager ID]],MANAGERS!A:A,MANAGERS!B:B),"Not Found")</f>
        <v>Manager_1</v>
      </c>
    </row>
    <row r="1260" spans="1:37" x14ac:dyDescent="0.2">
      <c r="A1260" t="s">
        <v>3057</v>
      </c>
      <c r="B1260" t="s">
        <v>39</v>
      </c>
      <c r="C1260" t="s">
        <v>15</v>
      </c>
      <c r="D1260" t="s">
        <v>33</v>
      </c>
      <c r="E1260" t="s">
        <v>22</v>
      </c>
      <c r="F1260" s="1">
        <v>42471</v>
      </c>
      <c r="G1260" s="1">
        <v>32615</v>
      </c>
      <c r="H1260">
        <v>109279</v>
      </c>
      <c r="I1260">
        <v>5424</v>
      </c>
      <c r="J1260">
        <v>91</v>
      </c>
      <c r="K1260">
        <v>44</v>
      </c>
      <c r="L1260" t="s">
        <v>27</v>
      </c>
      <c r="M1260">
        <v>116</v>
      </c>
      <c r="N1260">
        <f>Table1[[#This Row],[Basic Salary]]+Table1[[#This Row],[Bonus]]</f>
        <v>114703</v>
      </c>
      <c r="O1260" s="2">
        <f>Table1[[#This Row],[Bonus]]/Table1[[#This Row],[Basic Salary]]</f>
        <v>4.9634421984095754E-2</v>
      </c>
      <c r="P1260">
        <f ca="1">DATEDIF(Table1[[#This Row],[Date of Birth]],TODAY(),"Y")</f>
        <v>37</v>
      </c>
      <c r="Q1260">
        <f ca="1">DATEDIF(Table1[[#This Row],[Joining Date]],TODAY(),"Y")</f>
        <v>10</v>
      </c>
      <c r="R1260" t="str">
        <f ca="1">IF(YEAR(Table1[[#This Row],[Joining Date]])=YEAR(TODAY()),"Yes","No")</f>
        <v>No</v>
      </c>
      <c r="S1260" t="str">
        <f ca="1">IF(Table1[[#This Row],[Experience]]&gt;5,"Yes","No")</f>
        <v>Yes</v>
      </c>
      <c r="T1260" t="str">
        <f>TEXT(Table1[[#This Row],[Joining Date]],"mmmm")</f>
        <v>April</v>
      </c>
      <c r="U1260" t="str">
        <f>TEXT(Table1[[#This Row],[Joining Date]],"yyyy")</f>
        <v>2016</v>
      </c>
      <c r="V1260" s="5">
        <f ca="1">TODAY()-Table1[[#This Row],[Joining Date]]</f>
        <v>3768</v>
      </c>
      <c r="W1260" t="str">
        <f>LEFT(Table1[[#This Row],[Employee Name]],FIND(" ",Table1[[#This Row],[Employee Name]])-1)</f>
        <v>Karan</v>
      </c>
      <c r="X1260" t="str">
        <f>RIGHT(Table1[[#This Row],[Employee Name]],LEN(Table1[[#This Row],[Employee Name]])-FIND(" ",Table1[[#This Row],[Employee Name]]))</f>
        <v>Malhotra</v>
      </c>
      <c r="Y1260" t="str">
        <f>Table1[[#This Row],[Department]]&amp;"-"&amp;Table1[[#This Row],[Employee ID]]</f>
        <v>Marketing-E03001</v>
      </c>
      <c r="Z1260" t="str">
        <f>LEFT(Table1[[#This Row],[Department]],3)</f>
        <v>Mar</v>
      </c>
      <c r="AA1260" t="str">
        <f>_xlfn.XLOOKUP(Table1[[#This Row],[Manager ID]],MANAGERS!A:A,MANAGERS!B:B)</f>
        <v>Manager_16</v>
      </c>
      <c r="AB1260" t="str" cm="1">
        <f t="array" ref="AB1260">_xlfn.XLOOKUP(Table1[[#This Row],[Manager ID]],Table2[[#All],[Manager ID]],Table2[[#All],[Department Head]])</f>
        <v>Sales</v>
      </c>
      <c r="AC1260" s="2">
        <f>_xlfn.XLOOKUP(Table1[[#This Row],[City]],L:L,O:O)</f>
        <v>0.23674293405114402</v>
      </c>
      <c r="AD1260" t="str" cm="1">
        <f t="array" ref="AD1260">_xlfn.IFS(Table1[[#This Row],[Performance Score]]&gt;=90,"Excellent",Table1[[#This Row],[Performance Score]]&gt;=75,"Good",Table1[[#This Row],[Performance Score]]&gt;=60,"Average",Table1[[#This Row],[Performance Score]]&lt;=60,"Need Improvement")</f>
        <v>Need Improvement</v>
      </c>
      <c r="AE1260" t="str">
        <f>IF(AND(Table1[[#This Row],[Attendance %]]&gt;=80,(Table1[[#This Row],[Performance Score]]&gt;=80)),"Eligible","Not Eligible")</f>
        <v>Not Eligible</v>
      </c>
      <c r="AF1260" t="str">
        <f>IF(Table1[[#This Row],[Performance Score]]&gt;=80,"High Performer","Low Performer")</f>
        <v>Low Performer</v>
      </c>
      <c r="AG1260" t="str" cm="1">
        <f t="array" aca="1" ref="AG1260" ca="1">_xlfn.IFS(Table1[[#This Row],[Experience]]&lt;=3,"Junior",Table1[[#This Row],[Experience]]&lt;=7,"Mid Level",Table1[[#This Row],[Experience]]&gt;=7,"Senior")</f>
        <v>Senior</v>
      </c>
      <c r="AH1260" t="str">
        <f>IF(Table1[[#This Row],[Attendance %]]&gt;75,"OK","Below 75")</f>
        <v>OK</v>
      </c>
      <c r="AI1260" t="b">
        <f>ISBLANK(Table1[[#This Row],[Employee ID]])</f>
        <v>0</v>
      </c>
      <c r="AJ1260" t="b">
        <f>ISNUMBER(Table1[[#This Row],[Total Salary  ]])</f>
        <v>1</v>
      </c>
      <c r="AK1260" t="str">
        <f>IFERROR(_xlfn.XLOOKUP(Table1[[#This Row],[Manager ID]],MANAGERS!A:A,MANAGERS!B:B),"Not Found")</f>
        <v>Manager_16</v>
      </c>
    </row>
    <row r="1261" spans="1:37" x14ac:dyDescent="0.2">
      <c r="A1261" t="s">
        <v>2572</v>
      </c>
      <c r="B1261" t="s">
        <v>89</v>
      </c>
      <c r="C1261" t="s">
        <v>21</v>
      </c>
      <c r="D1261" t="s">
        <v>33</v>
      </c>
      <c r="E1261" t="s">
        <v>65</v>
      </c>
      <c r="F1261" s="1">
        <v>42096</v>
      </c>
      <c r="G1261" s="1">
        <v>35849</v>
      </c>
      <c r="H1261">
        <v>86735</v>
      </c>
      <c r="I1261">
        <v>27965</v>
      </c>
      <c r="J1261">
        <v>67</v>
      </c>
      <c r="K1261">
        <v>75</v>
      </c>
      <c r="L1261" t="s">
        <v>37</v>
      </c>
      <c r="M1261">
        <v>106</v>
      </c>
      <c r="N1261">
        <f>Table1[[#This Row],[Basic Salary]]+Table1[[#This Row],[Bonus]]</f>
        <v>114700</v>
      </c>
      <c r="O1261" s="2">
        <f>Table1[[#This Row],[Bonus]]/Table1[[#This Row],[Basic Salary]]</f>
        <v>0.32241886205107512</v>
      </c>
      <c r="P1261">
        <f ca="1">DATEDIF(Table1[[#This Row],[Date of Birth]],TODAY(),"Y")</f>
        <v>28</v>
      </c>
      <c r="Q1261">
        <f ca="1">DATEDIF(Table1[[#This Row],[Joining Date]],TODAY(),"Y")</f>
        <v>11</v>
      </c>
      <c r="R1261" t="str">
        <f ca="1">IF(YEAR(Table1[[#This Row],[Joining Date]])=YEAR(TODAY()),"Yes","No")</f>
        <v>No</v>
      </c>
      <c r="S1261" t="str">
        <f ca="1">IF(Table1[[#This Row],[Experience]]&gt;5,"Yes","No")</f>
        <v>Yes</v>
      </c>
      <c r="T1261" t="str">
        <f>TEXT(Table1[[#This Row],[Joining Date]],"mmmm")</f>
        <v>April</v>
      </c>
      <c r="U1261" t="str">
        <f>TEXT(Table1[[#This Row],[Joining Date]],"yyyy")</f>
        <v>2015</v>
      </c>
      <c r="V1261" s="5">
        <f ca="1">TODAY()-Table1[[#This Row],[Joining Date]]</f>
        <v>4143</v>
      </c>
      <c r="W1261" t="str">
        <f>LEFT(Table1[[#This Row],[Employee Name]],FIND(" ",Table1[[#This Row],[Employee Name]])-1)</f>
        <v>Tarun</v>
      </c>
      <c r="X1261" t="str">
        <f>RIGHT(Table1[[#This Row],[Employee Name]],LEN(Table1[[#This Row],[Employee Name]])-FIND(" ",Table1[[#This Row],[Employee Name]]))</f>
        <v>Verma</v>
      </c>
      <c r="Y1261" t="str">
        <f>Table1[[#This Row],[Department]]&amp;"-"&amp;Table1[[#This Row],[Employee ID]]</f>
        <v>Marketing-E02516</v>
      </c>
      <c r="Z1261" t="str">
        <f>LEFT(Table1[[#This Row],[Department]],3)</f>
        <v>Mar</v>
      </c>
      <c r="AA1261" t="str">
        <f>_xlfn.XLOOKUP(Table1[[#This Row],[Manager ID]],MANAGERS!A:A,MANAGERS!B:B)</f>
        <v>Manager_6</v>
      </c>
      <c r="AB1261" t="str" cm="1">
        <f t="array" ref="AB1261">_xlfn.XLOOKUP(Table1[[#This Row],[Manager ID]],Table2[[#All],[Manager ID]],Table2[[#All],[Department Head]])</f>
        <v>HR</v>
      </c>
      <c r="AC1261" s="2">
        <f>_xlfn.XLOOKUP(Table1[[#This Row],[City]],L:L,O:O)</f>
        <v>0.24036902712549932</v>
      </c>
      <c r="AD1261" t="str" cm="1">
        <f t="array" ref="AD1261">_xlfn.IFS(Table1[[#This Row],[Performance Score]]&gt;=90,"Excellent",Table1[[#This Row],[Performance Score]]&gt;=75,"Good",Table1[[#This Row],[Performance Score]]&gt;=60,"Average",Table1[[#This Row],[Performance Score]]&lt;=60,"Need Improvement")</f>
        <v>Good</v>
      </c>
      <c r="AE1261" t="str">
        <f>IF(AND(Table1[[#This Row],[Attendance %]]&gt;=80,(Table1[[#This Row],[Performance Score]]&gt;=80)),"Eligible","Not Eligible")</f>
        <v>Not Eligible</v>
      </c>
      <c r="AF1261" t="str">
        <f>IF(Table1[[#This Row],[Performance Score]]&gt;=80,"High Performer","Low Performer")</f>
        <v>Low Performer</v>
      </c>
      <c r="AG1261" t="str" cm="1">
        <f t="array" aca="1" ref="AG1261" ca="1">_xlfn.IFS(Table1[[#This Row],[Experience]]&lt;=3,"Junior",Table1[[#This Row],[Experience]]&lt;=7,"Mid Level",Table1[[#This Row],[Experience]]&gt;=7,"Senior")</f>
        <v>Senior</v>
      </c>
      <c r="AH1261" t="str">
        <f>IF(Table1[[#This Row],[Attendance %]]&gt;75,"OK","Below 75")</f>
        <v>Below 75</v>
      </c>
      <c r="AI1261" t="b">
        <f>ISBLANK(Table1[[#This Row],[Employee ID]])</f>
        <v>0</v>
      </c>
      <c r="AJ1261" t="b">
        <f>ISNUMBER(Table1[[#This Row],[Total Salary  ]])</f>
        <v>1</v>
      </c>
      <c r="AK1261" t="str">
        <f>IFERROR(_xlfn.XLOOKUP(Table1[[#This Row],[Manager ID]],MANAGERS!A:A,MANAGERS!B:B),"Not Found")</f>
        <v>Manager_6</v>
      </c>
    </row>
    <row r="1262" spans="1:37" x14ac:dyDescent="0.2">
      <c r="A1262" t="s">
        <v>3925</v>
      </c>
      <c r="B1262" t="s">
        <v>77</v>
      </c>
      <c r="C1262" t="s">
        <v>21</v>
      </c>
      <c r="D1262" t="s">
        <v>25</v>
      </c>
      <c r="E1262" t="s">
        <v>17</v>
      </c>
      <c r="F1262" s="1">
        <v>42158</v>
      </c>
      <c r="G1262" s="1">
        <v>32708</v>
      </c>
      <c r="H1262">
        <v>107197</v>
      </c>
      <c r="I1262">
        <v>7500</v>
      </c>
      <c r="J1262">
        <v>75</v>
      </c>
      <c r="K1262">
        <v>88</v>
      </c>
      <c r="L1262" t="s">
        <v>23</v>
      </c>
      <c r="M1262">
        <v>116</v>
      </c>
      <c r="N1262">
        <f>Table1[[#This Row],[Basic Salary]]+Table1[[#This Row],[Bonus]]</f>
        <v>114697</v>
      </c>
      <c r="O1262" s="2">
        <f>Table1[[#This Row],[Bonus]]/Table1[[#This Row],[Basic Salary]]</f>
        <v>6.996464453296268E-2</v>
      </c>
      <c r="P1262">
        <f ca="1">DATEDIF(Table1[[#This Row],[Date of Birth]],TODAY(),"Y")</f>
        <v>37</v>
      </c>
      <c r="Q1262">
        <f ca="1">DATEDIF(Table1[[#This Row],[Joining Date]],TODAY(),"Y")</f>
        <v>11</v>
      </c>
      <c r="R1262" t="str">
        <f ca="1">IF(YEAR(Table1[[#This Row],[Joining Date]])=YEAR(TODAY()),"Yes","No")</f>
        <v>No</v>
      </c>
      <c r="S1262" t="str">
        <f ca="1">IF(Table1[[#This Row],[Experience]]&gt;5,"Yes","No")</f>
        <v>Yes</v>
      </c>
      <c r="T1262" t="str">
        <f>TEXT(Table1[[#This Row],[Joining Date]],"mmmm")</f>
        <v>June</v>
      </c>
      <c r="U1262" t="str">
        <f>TEXT(Table1[[#This Row],[Joining Date]],"yyyy")</f>
        <v>2015</v>
      </c>
      <c r="V1262" s="5">
        <f ca="1">TODAY()-Table1[[#This Row],[Joining Date]]</f>
        <v>4081</v>
      </c>
      <c r="W1262" t="str">
        <f>LEFT(Table1[[#This Row],[Employee Name]],FIND(" ",Table1[[#This Row],[Employee Name]])-1)</f>
        <v>Rohan</v>
      </c>
      <c r="X1262" t="str">
        <f>RIGHT(Table1[[#This Row],[Employee Name]],LEN(Table1[[#This Row],[Employee Name]])-FIND(" ",Table1[[#This Row],[Employee Name]]))</f>
        <v>Gupta</v>
      </c>
      <c r="Y1262" t="str">
        <f>Table1[[#This Row],[Department]]&amp;"-"&amp;Table1[[#This Row],[Employee ID]]</f>
        <v>Finance-E03869</v>
      </c>
      <c r="Z1262" t="str">
        <f>LEFT(Table1[[#This Row],[Department]],3)</f>
        <v>Fin</v>
      </c>
      <c r="AA1262" t="str">
        <f>_xlfn.XLOOKUP(Table1[[#This Row],[Manager ID]],MANAGERS!A:A,MANAGERS!B:B)</f>
        <v>Manager_16</v>
      </c>
      <c r="AB1262" t="str" cm="1">
        <f t="array" ref="AB1262">_xlfn.XLOOKUP(Table1[[#This Row],[Manager ID]],Table2[[#All],[Manager ID]],Table2[[#All],[Department Head]])</f>
        <v>Sales</v>
      </c>
      <c r="AC1262" s="2">
        <f>_xlfn.XLOOKUP(Table1[[#This Row],[City]],L:L,O:O)</f>
        <v>0.23486488519629886</v>
      </c>
      <c r="AD1262" t="str" cm="1">
        <f t="array" ref="AD1262">_xlfn.IFS(Table1[[#This Row],[Performance Score]]&gt;=90,"Excellent",Table1[[#This Row],[Performance Score]]&gt;=75,"Good",Table1[[#This Row],[Performance Score]]&gt;=60,"Average",Table1[[#This Row],[Performance Score]]&lt;=60,"Need Improvement")</f>
        <v>Good</v>
      </c>
      <c r="AE1262" t="str">
        <f>IF(AND(Table1[[#This Row],[Attendance %]]&gt;=80,(Table1[[#This Row],[Performance Score]]&gt;=80)),"Eligible","Not Eligible")</f>
        <v>Not Eligible</v>
      </c>
      <c r="AF1262" t="str">
        <f>IF(Table1[[#This Row],[Performance Score]]&gt;=80,"High Performer","Low Performer")</f>
        <v>High Performer</v>
      </c>
      <c r="AG1262" t="str" cm="1">
        <f t="array" aca="1" ref="AG1262" ca="1">_xlfn.IFS(Table1[[#This Row],[Experience]]&lt;=3,"Junior",Table1[[#This Row],[Experience]]&lt;=7,"Mid Level",Table1[[#This Row],[Experience]]&gt;=7,"Senior")</f>
        <v>Senior</v>
      </c>
      <c r="AH1262" t="str">
        <f>IF(Table1[[#This Row],[Attendance %]]&gt;75,"OK","Below 75")</f>
        <v>Below 75</v>
      </c>
      <c r="AI1262" t="b">
        <f>ISBLANK(Table1[[#This Row],[Employee ID]])</f>
        <v>0</v>
      </c>
      <c r="AJ1262" t="b">
        <f>ISNUMBER(Table1[[#This Row],[Total Salary  ]])</f>
        <v>1</v>
      </c>
      <c r="AK1262" t="str">
        <f>IFERROR(_xlfn.XLOOKUP(Table1[[#This Row],[Manager ID]],MANAGERS!A:A,MANAGERS!B:B),"Not Found")</f>
        <v>Manager_16</v>
      </c>
    </row>
    <row r="1263" spans="1:37" x14ac:dyDescent="0.2">
      <c r="A1263" t="s">
        <v>229</v>
      </c>
      <c r="B1263" t="s">
        <v>57</v>
      </c>
      <c r="C1263" t="s">
        <v>21</v>
      </c>
      <c r="D1263" t="s">
        <v>16</v>
      </c>
      <c r="E1263" t="s">
        <v>51</v>
      </c>
      <c r="F1263" s="1">
        <v>44233</v>
      </c>
      <c r="G1263" s="1">
        <v>37533</v>
      </c>
      <c r="H1263">
        <v>91535</v>
      </c>
      <c r="I1263">
        <v>23158</v>
      </c>
      <c r="J1263">
        <v>61</v>
      </c>
      <c r="K1263">
        <v>64</v>
      </c>
      <c r="L1263" t="s">
        <v>34</v>
      </c>
      <c r="M1263">
        <v>116</v>
      </c>
      <c r="N1263">
        <f>Table1[[#This Row],[Basic Salary]]+Table1[[#This Row],[Bonus]]</f>
        <v>114693</v>
      </c>
      <c r="O1263" s="2">
        <f>Table1[[#This Row],[Bonus]]/Table1[[#This Row],[Basic Salary]]</f>
        <v>0.25299612170208119</v>
      </c>
      <c r="P1263">
        <f ca="1">DATEDIF(Table1[[#This Row],[Date of Birth]],TODAY(),"Y")</f>
        <v>23</v>
      </c>
      <c r="Q1263">
        <f ca="1">DATEDIF(Table1[[#This Row],[Joining Date]],TODAY(),"Y")</f>
        <v>5</v>
      </c>
      <c r="R1263" t="str">
        <f ca="1">IF(YEAR(Table1[[#This Row],[Joining Date]])=YEAR(TODAY()),"Yes","No")</f>
        <v>No</v>
      </c>
      <c r="S1263" t="str">
        <f ca="1">IF(Table1[[#This Row],[Experience]]&gt;5,"Yes","No")</f>
        <v>No</v>
      </c>
      <c r="T1263" t="str">
        <f>TEXT(Table1[[#This Row],[Joining Date]],"mmmm")</f>
        <v>February</v>
      </c>
      <c r="U1263" t="str">
        <f>TEXT(Table1[[#This Row],[Joining Date]],"yyyy")</f>
        <v>2021</v>
      </c>
      <c r="V1263" s="5">
        <f ca="1">TODAY()-Table1[[#This Row],[Joining Date]]</f>
        <v>2006</v>
      </c>
      <c r="W1263" t="str">
        <f>LEFT(Table1[[#This Row],[Employee Name]],FIND(" ",Table1[[#This Row],[Employee Name]])-1)</f>
        <v>Swathi</v>
      </c>
      <c r="X1263" t="str">
        <f>RIGHT(Table1[[#This Row],[Employee Name]],LEN(Table1[[#This Row],[Employee Name]])-FIND(" ",Table1[[#This Row],[Employee Name]]))</f>
        <v>Ramesh</v>
      </c>
      <c r="Y1263" t="str">
        <f>Table1[[#This Row],[Department]]&amp;"-"&amp;Table1[[#This Row],[Employee ID]]</f>
        <v>HR-E00173</v>
      </c>
      <c r="Z1263" t="str">
        <f>LEFT(Table1[[#This Row],[Department]],3)</f>
        <v>HR</v>
      </c>
      <c r="AA1263" t="str">
        <f>_xlfn.XLOOKUP(Table1[[#This Row],[Manager ID]],MANAGERS!A:A,MANAGERS!B:B)</f>
        <v>Manager_16</v>
      </c>
      <c r="AB1263" t="str" cm="1">
        <f t="array" ref="AB1263">_xlfn.XLOOKUP(Table1[[#This Row],[Manager ID]],Table2[[#All],[Manager ID]],Table2[[#All],[Department Head]])</f>
        <v>Sales</v>
      </c>
      <c r="AC1263" s="2">
        <f>_xlfn.XLOOKUP(Table1[[#This Row],[City]],L:L,O:O)</f>
        <v>0.24030340748661314</v>
      </c>
      <c r="AD1263" t="str" cm="1">
        <f t="array" ref="AD1263">_xlfn.IFS(Table1[[#This Row],[Performance Score]]&gt;=90,"Excellent",Table1[[#This Row],[Performance Score]]&gt;=75,"Good",Table1[[#This Row],[Performance Score]]&gt;=60,"Average",Table1[[#This Row],[Performance Score]]&lt;=60,"Need Improvement")</f>
        <v>Average</v>
      </c>
      <c r="AE1263" t="str">
        <f>IF(AND(Table1[[#This Row],[Attendance %]]&gt;=80,(Table1[[#This Row],[Performance Score]]&gt;=80)),"Eligible","Not Eligible")</f>
        <v>Not Eligible</v>
      </c>
      <c r="AF1263" t="str">
        <f>IF(Table1[[#This Row],[Performance Score]]&gt;=80,"High Performer","Low Performer")</f>
        <v>Low Performer</v>
      </c>
      <c r="AG1263" t="str" cm="1">
        <f t="array" aca="1" ref="AG1263" ca="1">_xlfn.IFS(Table1[[#This Row],[Experience]]&lt;=3,"Junior",Table1[[#This Row],[Experience]]&lt;=7,"Mid Level",Table1[[#This Row],[Experience]]&gt;=7,"Senior")</f>
        <v>Mid Level</v>
      </c>
      <c r="AH1263" t="str">
        <f>IF(Table1[[#This Row],[Attendance %]]&gt;75,"OK","Below 75")</f>
        <v>Below 75</v>
      </c>
      <c r="AI1263" t="b">
        <f>ISBLANK(Table1[[#This Row],[Employee ID]])</f>
        <v>0</v>
      </c>
      <c r="AJ1263" t="b">
        <f>ISNUMBER(Table1[[#This Row],[Total Salary  ]])</f>
        <v>1</v>
      </c>
      <c r="AK1263" t="str">
        <f>IFERROR(_xlfn.XLOOKUP(Table1[[#This Row],[Manager ID]],MANAGERS!A:A,MANAGERS!B:B),"Not Found")</f>
        <v>Manager_16</v>
      </c>
    </row>
    <row r="1264" spans="1:37" x14ac:dyDescent="0.2">
      <c r="A1264" t="s">
        <v>3489</v>
      </c>
      <c r="B1264" t="s">
        <v>95</v>
      </c>
      <c r="C1264" t="s">
        <v>15</v>
      </c>
      <c r="D1264" t="s">
        <v>43</v>
      </c>
      <c r="E1264" t="s">
        <v>26</v>
      </c>
      <c r="F1264" s="1">
        <v>45212</v>
      </c>
      <c r="G1264" s="1">
        <v>39850</v>
      </c>
      <c r="H1264">
        <v>104875</v>
      </c>
      <c r="I1264">
        <v>9807</v>
      </c>
      <c r="J1264">
        <v>67</v>
      </c>
      <c r="K1264">
        <v>40</v>
      </c>
      <c r="L1264" t="s">
        <v>34</v>
      </c>
      <c r="M1264">
        <v>111</v>
      </c>
      <c r="N1264">
        <f>Table1[[#This Row],[Basic Salary]]+Table1[[#This Row],[Bonus]]</f>
        <v>114682</v>
      </c>
      <c r="O1264" s="2">
        <f>Table1[[#This Row],[Bonus]]/Table1[[#This Row],[Basic Salary]]</f>
        <v>9.3511323003575689E-2</v>
      </c>
      <c r="P1264">
        <f ca="1">DATEDIF(Table1[[#This Row],[Date of Birth]],TODAY(),"Y")</f>
        <v>17</v>
      </c>
      <c r="Q1264">
        <f ca="1">DATEDIF(Table1[[#This Row],[Joining Date]],TODAY(),"Y")</f>
        <v>2</v>
      </c>
      <c r="R1264" t="str">
        <f ca="1">IF(YEAR(Table1[[#This Row],[Joining Date]])=YEAR(TODAY()),"Yes","No")</f>
        <v>No</v>
      </c>
      <c r="S1264" t="str">
        <f ca="1">IF(Table1[[#This Row],[Experience]]&gt;5,"Yes","No")</f>
        <v>No</v>
      </c>
      <c r="T1264" t="str">
        <f>TEXT(Table1[[#This Row],[Joining Date]],"mmmm")</f>
        <v>October</v>
      </c>
      <c r="U1264" t="str">
        <f>TEXT(Table1[[#This Row],[Joining Date]],"yyyy")</f>
        <v>2023</v>
      </c>
      <c r="V1264" s="5">
        <f ca="1">TODAY()-Table1[[#This Row],[Joining Date]]</f>
        <v>1027</v>
      </c>
      <c r="W1264" t="str">
        <f>LEFT(Table1[[#This Row],[Employee Name]],FIND(" ",Table1[[#This Row],[Employee Name]])-1)</f>
        <v>Ajay</v>
      </c>
      <c r="X1264" t="str">
        <f>RIGHT(Table1[[#This Row],[Employee Name]],LEN(Table1[[#This Row],[Employee Name]])-FIND(" ",Table1[[#This Row],[Employee Name]]))</f>
        <v>Singh</v>
      </c>
      <c r="Y1264" t="str">
        <f>Table1[[#This Row],[Department]]&amp;"-"&amp;Table1[[#This Row],[Employee ID]]</f>
        <v>Operations-E03433</v>
      </c>
      <c r="Z1264" t="str">
        <f>LEFT(Table1[[#This Row],[Department]],3)</f>
        <v>Ope</v>
      </c>
      <c r="AA1264" t="str">
        <f>_xlfn.XLOOKUP(Table1[[#This Row],[Manager ID]],MANAGERS!A:A,MANAGERS!B:B)</f>
        <v>Manager_11</v>
      </c>
      <c r="AB1264" t="str" cm="1">
        <f t="array" ref="AB1264">_xlfn.XLOOKUP(Table1[[#This Row],[Manager ID]],Table2[[#All],[Manager ID]],Table2[[#All],[Department Head]])</f>
        <v>Marketing</v>
      </c>
      <c r="AC1264" s="2">
        <f>_xlfn.XLOOKUP(Table1[[#This Row],[City]],L:L,O:O)</f>
        <v>0.24030340748661314</v>
      </c>
      <c r="AD1264" t="str" cm="1">
        <f t="array" ref="AD1264">_xlfn.IFS(Table1[[#This Row],[Performance Score]]&gt;=90,"Excellent",Table1[[#This Row],[Performance Score]]&gt;=75,"Good",Table1[[#This Row],[Performance Score]]&gt;=60,"Average",Table1[[#This Row],[Performance Score]]&lt;=60,"Need Improvement")</f>
        <v>Need Improvement</v>
      </c>
      <c r="AE1264" t="str">
        <f>IF(AND(Table1[[#This Row],[Attendance %]]&gt;=80,(Table1[[#This Row],[Performance Score]]&gt;=80)),"Eligible","Not Eligible")</f>
        <v>Not Eligible</v>
      </c>
      <c r="AF1264" t="str">
        <f>IF(Table1[[#This Row],[Performance Score]]&gt;=80,"High Performer","Low Performer")</f>
        <v>Low Performer</v>
      </c>
      <c r="AG1264" t="str" cm="1">
        <f t="array" aca="1" ref="AG1264" ca="1">_xlfn.IFS(Table1[[#This Row],[Experience]]&lt;=3,"Junior",Table1[[#This Row],[Experience]]&lt;=7,"Mid Level",Table1[[#This Row],[Experience]]&gt;=7,"Senior")</f>
        <v>Junior</v>
      </c>
      <c r="AH1264" t="str">
        <f>IF(Table1[[#This Row],[Attendance %]]&gt;75,"OK","Below 75")</f>
        <v>Below 75</v>
      </c>
      <c r="AI1264" t="b">
        <f>ISBLANK(Table1[[#This Row],[Employee ID]])</f>
        <v>0</v>
      </c>
      <c r="AJ1264" t="b">
        <f>ISNUMBER(Table1[[#This Row],[Total Salary  ]])</f>
        <v>1</v>
      </c>
      <c r="AK1264" t="str">
        <f>IFERROR(_xlfn.XLOOKUP(Table1[[#This Row],[Manager ID]],MANAGERS!A:A,MANAGERS!B:B),"Not Found")</f>
        <v>Manager_11</v>
      </c>
    </row>
    <row r="1265" spans="1:37" x14ac:dyDescent="0.2">
      <c r="A1265" t="s">
        <v>1451</v>
      </c>
      <c r="B1265" t="s">
        <v>48</v>
      </c>
      <c r="C1265" t="s">
        <v>21</v>
      </c>
      <c r="D1265" t="s">
        <v>40</v>
      </c>
      <c r="E1265" t="s">
        <v>26</v>
      </c>
      <c r="F1265" s="1">
        <v>44660</v>
      </c>
      <c r="G1265" s="1">
        <v>31991</v>
      </c>
      <c r="H1265">
        <v>93843</v>
      </c>
      <c r="I1265">
        <v>20795</v>
      </c>
      <c r="J1265">
        <v>71</v>
      </c>
      <c r="K1265">
        <v>70</v>
      </c>
      <c r="L1265" t="s">
        <v>27</v>
      </c>
      <c r="M1265">
        <v>101</v>
      </c>
      <c r="N1265">
        <f>Table1[[#This Row],[Basic Salary]]+Table1[[#This Row],[Bonus]]</f>
        <v>114638</v>
      </c>
      <c r="O1265" s="2">
        <f>Table1[[#This Row],[Bonus]]/Table1[[#This Row],[Basic Salary]]</f>
        <v>0.22159351256886503</v>
      </c>
      <c r="P1265">
        <f ca="1">DATEDIF(Table1[[#This Row],[Date of Birth]],TODAY(),"Y")</f>
        <v>39</v>
      </c>
      <c r="Q1265">
        <f ca="1">DATEDIF(Table1[[#This Row],[Joining Date]],TODAY(),"Y")</f>
        <v>4</v>
      </c>
      <c r="R1265" t="str">
        <f ca="1">IF(YEAR(Table1[[#This Row],[Joining Date]])=YEAR(TODAY()),"Yes","No")</f>
        <v>No</v>
      </c>
      <c r="S1265" t="str">
        <f ca="1">IF(Table1[[#This Row],[Experience]]&gt;5,"Yes","No")</f>
        <v>No</v>
      </c>
      <c r="T1265" t="str">
        <f>TEXT(Table1[[#This Row],[Joining Date]],"mmmm")</f>
        <v>April</v>
      </c>
      <c r="U1265" t="str">
        <f>TEXT(Table1[[#This Row],[Joining Date]],"yyyy")</f>
        <v>2022</v>
      </c>
      <c r="V1265" s="5">
        <f ca="1">TODAY()-Table1[[#This Row],[Joining Date]]</f>
        <v>1579</v>
      </c>
      <c r="W1265" t="str">
        <f>LEFT(Table1[[#This Row],[Employee Name]],FIND(" ",Table1[[#This Row],[Employee Name]])-1)</f>
        <v>Aditya</v>
      </c>
      <c r="X1265" t="str">
        <f>RIGHT(Table1[[#This Row],[Employee Name]],LEN(Table1[[#This Row],[Employee Name]])-FIND(" ",Table1[[#This Row],[Employee Name]]))</f>
        <v>Kapoor</v>
      </c>
      <c r="Y1265" t="str">
        <f>Table1[[#This Row],[Department]]&amp;"-"&amp;Table1[[#This Row],[Employee ID]]</f>
        <v>IT-E01395</v>
      </c>
      <c r="Z1265" t="str">
        <f>LEFT(Table1[[#This Row],[Department]],3)</f>
        <v>IT</v>
      </c>
      <c r="AA1265" t="str">
        <f>_xlfn.XLOOKUP(Table1[[#This Row],[Manager ID]],MANAGERS!A:A,MANAGERS!B:B)</f>
        <v>Manager_1</v>
      </c>
      <c r="AB1265" t="str" cm="1">
        <f t="array" ref="AB1265">_xlfn.XLOOKUP(Table1[[#This Row],[Manager ID]],Table2[[#All],[Manager ID]],Table2[[#All],[Department Head]])</f>
        <v>Support</v>
      </c>
      <c r="AC1265" s="2">
        <f>_xlfn.XLOOKUP(Table1[[#This Row],[City]],L:L,O:O)</f>
        <v>0.23674293405114402</v>
      </c>
      <c r="AD1265" t="str" cm="1">
        <f t="array" ref="AD1265">_xlfn.IFS(Table1[[#This Row],[Performance Score]]&gt;=90,"Excellent",Table1[[#This Row],[Performance Score]]&gt;=75,"Good",Table1[[#This Row],[Performance Score]]&gt;=60,"Average",Table1[[#This Row],[Performance Score]]&lt;=60,"Need Improvement")</f>
        <v>Average</v>
      </c>
      <c r="AE1265" t="str">
        <f>IF(AND(Table1[[#This Row],[Attendance %]]&gt;=80,(Table1[[#This Row],[Performance Score]]&gt;=80)),"Eligible","Not Eligible")</f>
        <v>Not Eligible</v>
      </c>
      <c r="AF1265" t="str">
        <f>IF(Table1[[#This Row],[Performance Score]]&gt;=80,"High Performer","Low Performer")</f>
        <v>Low Performer</v>
      </c>
      <c r="AG1265" t="str" cm="1">
        <f t="array" aca="1" ref="AG1265" ca="1">_xlfn.IFS(Table1[[#This Row],[Experience]]&lt;=3,"Junior",Table1[[#This Row],[Experience]]&lt;=7,"Mid Level",Table1[[#This Row],[Experience]]&gt;=7,"Senior")</f>
        <v>Mid Level</v>
      </c>
      <c r="AH1265" t="str">
        <f>IF(Table1[[#This Row],[Attendance %]]&gt;75,"OK","Below 75")</f>
        <v>Below 75</v>
      </c>
      <c r="AI1265" t="b">
        <f>ISBLANK(Table1[[#This Row],[Employee ID]])</f>
        <v>0</v>
      </c>
      <c r="AJ1265" t="b">
        <f>ISNUMBER(Table1[[#This Row],[Total Salary  ]])</f>
        <v>1</v>
      </c>
      <c r="AK1265" t="str">
        <f>IFERROR(_xlfn.XLOOKUP(Table1[[#This Row],[Manager ID]],MANAGERS!A:A,MANAGERS!B:B),"Not Found")</f>
        <v>Manager_1</v>
      </c>
    </row>
    <row r="1266" spans="1:37" x14ac:dyDescent="0.2">
      <c r="A1266" t="s">
        <v>3196</v>
      </c>
      <c r="B1266" t="s">
        <v>42</v>
      </c>
      <c r="C1266" t="s">
        <v>21</v>
      </c>
      <c r="D1266" t="s">
        <v>81</v>
      </c>
      <c r="E1266" t="s">
        <v>22</v>
      </c>
      <c r="F1266" s="1">
        <v>45255</v>
      </c>
      <c r="G1266" s="1">
        <v>34247</v>
      </c>
      <c r="H1266">
        <v>104169</v>
      </c>
      <c r="I1266">
        <v>10413</v>
      </c>
      <c r="J1266">
        <v>81</v>
      </c>
      <c r="K1266">
        <v>53</v>
      </c>
      <c r="L1266" t="s">
        <v>18</v>
      </c>
      <c r="M1266">
        <v>104</v>
      </c>
      <c r="N1266">
        <f>Table1[[#This Row],[Basic Salary]]+Table1[[#This Row],[Bonus]]</f>
        <v>114582</v>
      </c>
      <c r="O1266" s="2">
        <f>Table1[[#This Row],[Bonus]]/Table1[[#This Row],[Basic Salary]]</f>
        <v>9.9962560838637221E-2</v>
      </c>
      <c r="P1266">
        <f ca="1">DATEDIF(Table1[[#This Row],[Date of Birth]],TODAY(),"Y")</f>
        <v>32</v>
      </c>
      <c r="Q1266">
        <f ca="1">DATEDIF(Table1[[#This Row],[Joining Date]],TODAY(),"Y")</f>
        <v>2</v>
      </c>
      <c r="R1266" t="str">
        <f ca="1">IF(YEAR(Table1[[#This Row],[Joining Date]])=YEAR(TODAY()),"Yes","No")</f>
        <v>No</v>
      </c>
      <c r="S1266" t="str">
        <f ca="1">IF(Table1[[#This Row],[Experience]]&gt;5,"Yes","No")</f>
        <v>No</v>
      </c>
      <c r="T1266" t="str">
        <f>TEXT(Table1[[#This Row],[Joining Date]],"mmmm")</f>
        <v>November</v>
      </c>
      <c r="U1266" t="str">
        <f>TEXT(Table1[[#This Row],[Joining Date]],"yyyy")</f>
        <v>2023</v>
      </c>
      <c r="V1266" s="5">
        <f ca="1">TODAY()-Table1[[#This Row],[Joining Date]]</f>
        <v>984</v>
      </c>
      <c r="W1266" t="str">
        <f>LEFT(Table1[[#This Row],[Employee Name]],FIND(" ",Table1[[#This Row],[Employee Name]])-1)</f>
        <v>Krishna</v>
      </c>
      <c r="X1266" t="str">
        <f>RIGHT(Table1[[#This Row],[Employee Name]],LEN(Table1[[#This Row],[Employee Name]])-FIND(" ",Table1[[#This Row],[Employee Name]]))</f>
        <v>Chaitanya</v>
      </c>
      <c r="Y1266" t="str">
        <f>Table1[[#This Row],[Department]]&amp;"-"&amp;Table1[[#This Row],[Employee ID]]</f>
        <v>Sales-E03140</v>
      </c>
      <c r="Z1266" t="str">
        <f>LEFT(Table1[[#This Row],[Department]],3)</f>
        <v>Sal</v>
      </c>
      <c r="AA1266" t="str">
        <f>_xlfn.XLOOKUP(Table1[[#This Row],[Manager ID]],MANAGERS!A:A,MANAGERS!B:B)</f>
        <v>Manager_4</v>
      </c>
      <c r="AB1266" t="str" cm="1">
        <f t="array" ref="AB1266">_xlfn.XLOOKUP(Table1[[#This Row],[Manager ID]],Table2[[#All],[Manager ID]],Table2[[#All],[Department Head]])</f>
        <v>Finance</v>
      </c>
      <c r="AC1266" s="2">
        <f>_xlfn.XLOOKUP(Table1[[#This Row],[City]],L:L,O:O)</f>
        <v>0.21356479274849693</v>
      </c>
      <c r="AD1266" t="str" cm="1">
        <f t="array" ref="AD1266">_xlfn.IFS(Table1[[#This Row],[Performance Score]]&gt;=90,"Excellent",Table1[[#This Row],[Performance Score]]&gt;=75,"Good",Table1[[#This Row],[Performance Score]]&gt;=60,"Average",Table1[[#This Row],[Performance Score]]&lt;=60,"Need Improvement")</f>
        <v>Need Improvement</v>
      </c>
      <c r="AE1266" t="str">
        <f>IF(AND(Table1[[#This Row],[Attendance %]]&gt;=80,(Table1[[#This Row],[Performance Score]]&gt;=80)),"Eligible","Not Eligible")</f>
        <v>Not Eligible</v>
      </c>
      <c r="AF1266" t="str">
        <f>IF(Table1[[#This Row],[Performance Score]]&gt;=80,"High Performer","Low Performer")</f>
        <v>Low Performer</v>
      </c>
      <c r="AG1266" t="str" cm="1">
        <f t="array" aca="1" ref="AG1266" ca="1">_xlfn.IFS(Table1[[#This Row],[Experience]]&lt;=3,"Junior",Table1[[#This Row],[Experience]]&lt;=7,"Mid Level",Table1[[#This Row],[Experience]]&gt;=7,"Senior")</f>
        <v>Junior</v>
      </c>
      <c r="AH1266" t="str">
        <f>IF(Table1[[#This Row],[Attendance %]]&gt;75,"OK","Below 75")</f>
        <v>OK</v>
      </c>
      <c r="AI1266" t="b">
        <f>ISBLANK(Table1[[#This Row],[Employee ID]])</f>
        <v>0</v>
      </c>
      <c r="AJ1266" t="b">
        <f>ISNUMBER(Table1[[#This Row],[Total Salary  ]])</f>
        <v>1</v>
      </c>
      <c r="AK1266" t="str">
        <f>IFERROR(_xlfn.XLOOKUP(Table1[[#This Row],[Manager ID]],MANAGERS!A:A,MANAGERS!B:B),"Not Found")</f>
        <v>Manager_4</v>
      </c>
    </row>
    <row r="1267" spans="1:37" x14ac:dyDescent="0.2">
      <c r="A1267" t="s">
        <v>4883</v>
      </c>
      <c r="B1267" t="s">
        <v>77</v>
      </c>
      <c r="C1267" t="s">
        <v>15</v>
      </c>
      <c r="D1267" t="s">
        <v>81</v>
      </c>
      <c r="E1267" t="s">
        <v>65</v>
      </c>
      <c r="F1267" s="1">
        <v>45990</v>
      </c>
      <c r="G1267" s="1">
        <v>31177</v>
      </c>
      <c r="H1267">
        <v>87655</v>
      </c>
      <c r="I1267">
        <v>26910</v>
      </c>
      <c r="J1267">
        <v>81</v>
      </c>
      <c r="K1267">
        <v>64</v>
      </c>
      <c r="L1267" t="s">
        <v>37</v>
      </c>
      <c r="M1267">
        <v>109</v>
      </c>
      <c r="N1267">
        <f>Table1[[#This Row],[Basic Salary]]+Table1[[#This Row],[Bonus]]</f>
        <v>114565</v>
      </c>
      <c r="O1267" s="2">
        <f>Table1[[#This Row],[Bonus]]/Table1[[#This Row],[Basic Salary]]</f>
        <v>0.306999030289202</v>
      </c>
      <c r="P1267">
        <f ca="1">DATEDIF(Table1[[#This Row],[Date of Birth]],TODAY(),"Y")</f>
        <v>41</v>
      </c>
      <c r="Q1267">
        <f ca="1">DATEDIF(Table1[[#This Row],[Joining Date]],TODAY(),"Y")</f>
        <v>0</v>
      </c>
      <c r="R1267" t="str">
        <f ca="1">IF(YEAR(Table1[[#This Row],[Joining Date]])=YEAR(TODAY()),"Yes","No")</f>
        <v>No</v>
      </c>
      <c r="S1267" t="str">
        <f ca="1">IF(Table1[[#This Row],[Experience]]&gt;5,"Yes","No")</f>
        <v>No</v>
      </c>
      <c r="T1267" t="str">
        <f>TEXT(Table1[[#This Row],[Joining Date]],"mmmm")</f>
        <v>November</v>
      </c>
      <c r="U1267" t="str">
        <f>TEXT(Table1[[#This Row],[Joining Date]],"yyyy")</f>
        <v>2025</v>
      </c>
      <c r="V1267" s="5">
        <f ca="1">TODAY()-Table1[[#This Row],[Joining Date]]</f>
        <v>249</v>
      </c>
      <c r="W1267" t="str">
        <f>LEFT(Table1[[#This Row],[Employee Name]],FIND(" ",Table1[[#This Row],[Employee Name]])-1)</f>
        <v>Rohan</v>
      </c>
      <c r="X1267" t="str">
        <f>RIGHT(Table1[[#This Row],[Employee Name]],LEN(Table1[[#This Row],[Employee Name]])-FIND(" ",Table1[[#This Row],[Employee Name]]))</f>
        <v>Gupta</v>
      </c>
      <c r="Y1267" t="str">
        <f>Table1[[#This Row],[Department]]&amp;"-"&amp;Table1[[#This Row],[Employee ID]]</f>
        <v>Sales-E04827</v>
      </c>
      <c r="Z1267" t="str">
        <f>LEFT(Table1[[#This Row],[Department]],3)</f>
        <v>Sal</v>
      </c>
      <c r="AA1267" t="str">
        <f>_xlfn.XLOOKUP(Table1[[#This Row],[Manager ID]],MANAGERS!A:A,MANAGERS!B:B)</f>
        <v>Manager_9</v>
      </c>
      <c r="AB1267" t="str" cm="1">
        <f t="array" ref="AB1267">_xlfn.XLOOKUP(Table1[[#This Row],[Manager ID]],Table2[[#All],[Manager ID]],Table2[[#All],[Department Head]])</f>
        <v>Sales</v>
      </c>
      <c r="AC1267" s="2">
        <f>_xlfn.XLOOKUP(Table1[[#This Row],[City]],L:L,O:O)</f>
        <v>0.24036902712549932</v>
      </c>
      <c r="AD1267" t="str" cm="1">
        <f t="array" ref="AD1267">_xlfn.IFS(Table1[[#This Row],[Performance Score]]&gt;=90,"Excellent",Table1[[#This Row],[Performance Score]]&gt;=75,"Good",Table1[[#This Row],[Performance Score]]&gt;=60,"Average",Table1[[#This Row],[Performance Score]]&lt;=60,"Need Improvement")</f>
        <v>Average</v>
      </c>
      <c r="AE1267" t="str">
        <f>IF(AND(Table1[[#This Row],[Attendance %]]&gt;=80,(Table1[[#This Row],[Performance Score]]&gt;=80)),"Eligible","Not Eligible")</f>
        <v>Not Eligible</v>
      </c>
      <c r="AF1267" t="str">
        <f>IF(Table1[[#This Row],[Performance Score]]&gt;=80,"High Performer","Low Performer")</f>
        <v>Low Performer</v>
      </c>
      <c r="AG1267" t="str" cm="1">
        <f t="array" aca="1" ref="AG1267" ca="1">_xlfn.IFS(Table1[[#This Row],[Experience]]&lt;=3,"Junior",Table1[[#This Row],[Experience]]&lt;=7,"Mid Level",Table1[[#This Row],[Experience]]&gt;=7,"Senior")</f>
        <v>Junior</v>
      </c>
      <c r="AH1267" t="str">
        <f>IF(Table1[[#This Row],[Attendance %]]&gt;75,"OK","Below 75")</f>
        <v>OK</v>
      </c>
      <c r="AI1267" t="b">
        <f>ISBLANK(Table1[[#This Row],[Employee ID]])</f>
        <v>0</v>
      </c>
      <c r="AJ1267" t="b">
        <f>ISNUMBER(Table1[[#This Row],[Total Salary  ]])</f>
        <v>1</v>
      </c>
      <c r="AK1267" t="str">
        <f>IFERROR(_xlfn.XLOOKUP(Table1[[#This Row],[Manager ID]],MANAGERS!A:A,MANAGERS!B:B),"Not Found")</f>
        <v>Manager_9</v>
      </c>
    </row>
    <row r="1268" spans="1:37" x14ac:dyDescent="0.2">
      <c r="A1268" t="s">
        <v>4237</v>
      </c>
      <c r="B1268" t="s">
        <v>93</v>
      </c>
      <c r="C1268" t="s">
        <v>15</v>
      </c>
      <c r="D1268" t="s">
        <v>40</v>
      </c>
      <c r="E1268" t="s">
        <v>65</v>
      </c>
      <c r="F1268" s="1">
        <v>44290</v>
      </c>
      <c r="G1268" s="1">
        <v>39395</v>
      </c>
      <c r="H1268">
        <v>95927</v>
      </c>
      <c r="I1268">
        <v>18619</v>
      </c>
      <c r="J1268">
        <v>92</v>
      </c>
      <c r="K1268">
        <v>54</v>
      </c>
      <c r="L1268" t="s">
        <v>18</v>
      </c>
      <c r="M1268">
        <v>105</v>
      </c>
      <c r="N1268">
        <f>Table1[[#This Row],[Basic Salary]]+Table1[[#This Row],[Bonus]]</f>
        <v>114546</v>
      </c>
      <c r="O1268" s="2">
        <f>Table1[[#This Row],[Bonus]]/Table1[[#This Row],[Basic Salary]]</f>
        <v>0.19409551012749279</v>
      </c>
      <c r="P1268">
        <f ca="1">DATEDIF(Table1[[#This Row],[Date of Birth]],TODAY(),"Y")</f>
        <v>18</v>
      </c>
      <c r="Q1268">
        <f ca="1">DATEDIF(Table1[[#This Row],[Joining Date]],TODAY(),"Y")</f>
        <v>5</v>
      </c>
      <c r="R1268" t="str">
        <f ca="1">IF(YEAR(Table1[[#This Row],[Joining Date]])=YEAR(TODAY()),"Yes","No")</f>
        <v>No</v>
      </c>
      <c r="S1268" t="str">
        <f ca="1">IF(Table1[[#This Row],[Experience]]&gt;5,"Yes","No")</f>
        <v>No</v>
      </c>
      <c r="T1268" t="str">
        <f>TEXT(Table1[[#This Row],[Joining Date]],"mmmm")</f>
        <v>April</v>
      </c>
      <c r="U1268" t="str">
        <f>TEXT(Table1[[#This Row],[Joining Date]],"yyyy")</f>
        <v>2021</v>
      </c>
      <c r="V1268" s="5">
        <f ca="1">TODAY()-Table1[[#This Row],[Joining Date]]</f>
        <v>1949</v>
      </c>
      <c r="W1268" t="str">
        <f>LEFT(Table1[[#This Row],[Employee Name]],FIND(" ",Table1[[#This Row],[Employee Name]])-1)</f>
        <v>Priya</v>
      </c>
      <c r="X1268" t="str">
        <f>RIGHT(Table1[[#This Row],[Employee Name]],LEN(Table1[[#This Row],[Employee Name]])-FIND(" ",Table1[[#This Row],[Employee Name]]))</f>
        <v>Reddy</v>
      </c>
      <c r="Y1268" t="str">
        <f>Table1[[#This Row],[Department]]&amp;"-"&amp;Table1[[#This Row],[Employee ID]]</f>
        <v>IT-E04181</v>
      </c>
      <c r="Z1268" t="str">
        <f>LEFT(Table1[[#This Row],[Department]],3)</f>
        <v>IT</v>
      </c>
      <c r="AA1268" t="str">
        <f>_xlfn.XLOOKUP(Table1[[#This Row],[Manager ID]],MANAGERS!A:A,MANAGERS!B:B)</f>
        <v>Manager_5</v>
      </c>
      <c r="AB1268" t="str" cm="1">
        <f t="array" ref="AB1268">_xlfn.XLOOKUP(Table1[[#This Row],[Manager ID]],Table2[[#All],[Manager ID]],Table2[[#All],[Department Head]])</f>
        <v>Sales</v>
      </c>
      <c r="AC1268" s="2">
        <f>_xlfn.XLOOKUP(Table1[[#This Row],[City]],L:L,O:O)</f>
        <v>0.21356479274849693</v>
      </c>
      <c r="AD1268" t="str" cm="1">
        <f t="array" ref="AD1268">_xlfn.IFS(Table1[[#This Row],[Performance Score]]&gt;=90,"Excellent",Table1[[#This Row],[Performance Score]]&gt;=75,"Good",Table1[[#This Row],[Performance Score]]&gt;=60,"Average",Table1[[#This Row],[Performance Score]]&lt;=60,"Need Improvement")</f>
        <v>Need Improvement</v>
      </c>
      <c r="AE1268" t="str">
        <f>IF(AND(Table1[[#This Row],[Attendance %]]&gt;=80,(Table1[[#This Row],[Performance Score]]&gt;=80)),"Eligible","Not Eligible")</f>
        <v>Not Eligible</v>
      </c>
      <c r="AF1268" t="str">
        <f>IF(Table1[[#This Row],[Performance Score]]&gt;=80,"High Performer","Low Performer")</f>
        <v>Low Performer</v>
      </c>
      <c r="AG1268" t="str" cm="1">
        <f t="array" aca="1" ref="AG1268" ca="1">_xlfn.IFS(Table1[[#This Row],[Experience]]&lt;=3,"Junior",Table1[[#This Row],[Experience]]&lt;=7,"Mid Level",Table1[[#This Row],[Experience]]&gt;=7,"Senior")</f>
        <v>Mid Level</v>
      </c>
      <c r="AH1268" t="str">
        <f>IF(Table1[[#This Row],[Attendance %]]&gt;75,"OK","Below 75")</f>
        <v>OK</v>
      </c>
      <c r="AI1268" t="b">
        <f>ISBLANK(Table1[[#This Row],[Employee ID]])</f>
        <v>0</v>
      </c>
      <c r="AJ1268" t="b">
        <f>ISNUMBER(Table1[[#This Row],[Total Salary  ]])</f>
        <v>1</v>
      </c>
      <c r="AK1268" t="str">
        <f>IFERROR(_xlfn.XLOOKUP(Table1[[#This Row],[Manager ID]],MANAGERS!A:A,MANAGERS!B:B),"Not Found")</f>
        <v>Manager_5</v>
      </c>
    </row>
    <row r="1269" spans="1:37" x14ac:dyDescent="0.2">
      <c r="A1269" t="s">
        <v>1238</v>
      </c>
      <c r="B1269" t="s">
        <v>57</v>
      </c>
      <c r="C1269" t="s">
        <v>21</v>
      </c>
      <c r="D1269" t="s">
        <v>16</v>
      </c>
      <c r="E1269" t="s">
        <v>30</v>
      </c>
      <c r="F1269" s="1">
        <v>44813</v>
      </c>
      <c r="G1269" s="1">
        <v>37729</v>
      </c>
      <c r="H1269">
        <v>108859</v>
      </c>
      <c r="I1269">
        <v>5679</v>
      </c>
      <c r="J1269">
        <v>69</v>
      </c>
      <c r="K1269">
        <v>66</v>
      </c>
      <c r="L1269" t="s">
        <v>34</v>
      </c>
      <c r="M1269">
        <v>108</v>
      </c>
      <c r="N1269">
        <f>Table1[[#This Row],[Basic Salary]]+Table1[[#This Row],[Bonus]]</f>
        <v>114538</v>
      </c>
      <c r="O1269" s="2">
        <f>Table1[[#This Row],[Bonus]]/Table1[[#This Row],[Basic Salary]]</f>
        <v>5.2168401326486556E-2</v>
      </c>
      <c r="P1269">
        <f ca="1">DATEDIF(Table1[[#This Row],[Date of Birth]],TODAY(),"Y")</f>
        <v>23</v>
      </c>
      <c r="Q1269">
        <f ca="1">DATEDIF(Table1[[#This Row],[Joining Date]],TODAY(),"Y")</f>
        <v>3</v>
      </c>
      <c r="R1269" t="str">
        <f ca="1">IF(YEAR(Table1[[#This Row],[Joining Date]])=YEAR(TODAY()),"Yes","No")</f>
        <v>No</v>
      </c>
      <c r="S1269" t="str">
        <f ca="1">IF(Table1[[#This Row],[Experience]]&gt;5,"Yes","No")</f>
        <v>No</v>
      </c>
      <c r="T1269" t="str">
        <f>TEXT(Table1[[#This Row],[Joining Date]],"mmmm")</f>
        <v>September</v>
      </c>
      <c r="U1269" t="str">
        <f>TEXT(Table1[[#This Row],[Joining Date]],"yyyy")</f>
        <v>2022</v>
      </c>
      <c r="V1269" s="5">
        <f ca="1">TODAY()-Table1[[#This Row],[Joining Date]]</f>
        <v>1426</v>
      </c>
      <c r="W1269" t="str">
        <f>LEFT(Table1[[#This Row],[Employee Name]],FIND(" ",Table1[[#This Row],[Employee Name]])-1)</f>
        <v>Swathi</v>
      </c>
      <c r="X1269" t="str">
        <f>RIGHT(Table1[[#This Row],[Employee Name]],LEN(Table1[[#This Row],[Employee Name]])-FIND(" ",Table1[[#This Row],[Employee Name]]))</f>
        <v>Ramesh</v>
      </c>
      <c r="Y1269" t="str">
        <f>Table1[[#This Row],[Department]]&amp;"-"&amp;Table1[[#This Row],[Employee ID]]</f>
        <v>HR-E01182</v>
      </c>
      <c r="Z1269" t="str">
        <f>LEFT(Table1[[#This Row],[Department]],3)</f>
        <v>HR</v>
      </c>
      <c r="AA1269" t="str">
        <f>_xlfn.XLOOKUP(Table1[[#This Row],[Manager ID]],MANAGERS!A:A,MANAGERS!B:B)</f>
        <v>Manager_8</v>
      </c>
      <c r="AB1269" t="str" cm="1">
        <f t="array" ref="AB1269">_xlfn.XLOOKUP(Table1[[#This Row],[Manager ID]],Table2[[#All],[Manager ID]],Table2[[#All],[Department Head]])</f>
        <v>Sales</v>
      </c>
      <c r="AC1269" s="2">
        <f>_xlfn.XLOOKUP(Table1[[#This Row],[City]],L:L,O:O)</f>
        <v>0.24030340748661314</v>
      </c>
      <c r="AD1269" t="str" cm="1">
        <f t="array" ref="AD1269">_xlfn.IFS(Table1[[#This Row],[Performance Score]]&gt;=90,"Excellent",Table1[[#This Row],[Performance Score]]&gt;=75,"Good",Table1[[#This Row],[Performance Score]]&gt;=60,"Average",Table1[[#This Row],[Performance Score]]&lt;=60,"Need Improvement")</f>
        <v>Average</v>
      </c>
      <c r="AE1269" t="str">
        <f>IF(AND(Table1[[#This Row],[Attendance %]]&gt;=80,(Table1[[#This Row],[Performance Score]]&gt;=80)),"Eligible","Not Eligible")</f>
        <v>Not Eligible</v>
      </c>
      <c r="AF1269" t="str">
        <f>IF(Table1[[#This Row],[Performance Score]]&gt;=80,"High Performer","Low Performer")</f>
        <v>Low Performer</v>
      </c>
      <c r="AG1269" t="str" cm="1">
        <f t="array" aca="1" ref="AG1269" ca="1">_xlfn.IFS(Table1[[#This Row],[Experience]]&lt;=3,"Junior",Table1[[#This Row],[Experience]]&lt;=7,"Mid Level",Table1[[#This Row],[Experience]]&gt;=7,"Senior")</f>
        <v>Junior</v>
      </c>
      <c r="AH1269" t="str">
        <f>IF(Table1[[#This Row],[Attendance %]]&gt;75,"OK","Below 75")</f>
        <v>Below 75</v>
      </c>
      <c r="AI1269" t="b">
        <f>ISBLANK(Table1[[#This Row],[Employee ID]])</f>
        <v>0</v>
      </c>
      <c r="AJ1269" t="b">
        <f>ISNUMBER(Table1[[#This Row],[Total Salary  ]])</f>
        <v>1</v>
      </c>
      <c r="AK1269" t="str">
        <f>IFERROR(_xlfn.XLOOKUP(Table1[[#This Row],[Manager ID]],MANAGERS!A:A,MANAGERS!B:B),"Not Found")</f>
        <v>Manager_8</v>
      </c>
    </row>
    <row r="1270" spans="1:37" x14ac:dyDescent="0.2">
      <c r="A1270" t="s">
        <v>2734</v>
      </c>
      <c r="B1270" t="s">
        <v>75</v>
      </c>
      <c r="C1270" t="s">
        <v>15</v>
      </c>
      <c r="D1270" t="s">
        <v>81</v>
      </c>
      <c r="E1270" t="s">
        <v>51</v>
      </c>
      <c r="F1270" s="1">
        <v>42270</v>
      </c>
      <c r="G1270" s="1">
        <v>34470</v>
      </c>
      <c r="H1270">
        <v>89764</v>
      </c>
      <c r="I1270">
        <v>24743</v>
      </c>
      <c r="J1270">
        <v>63</v>
      </c>
      <c r="K1270">
        <v>75</v>
      </c>
      <c r="L1270" t="s">
        <v>23</v>
      </c>
      <c r="M1270">
        <v>110</v>
      </c>
      <c r="N1270">
        <f>Table1[[#This Row],[Basic Salary]]+Table1[[#This Row],[Bonus]]</f>
        <v>114507</v>
      </c>
      <c r="O1270" s="2">
        <f>Table1[[#This Row],[Bonus]]/Table1[[#This Row],[Basic Salary]]</f>
        <v>0.2756450247315182</v>
      </c>
      <c r="P1270">
        <f ca="1">DATEDIF(Table1[[#This Row],[Date of Birth]],TODAY(),"Y")</f>
        <v>32</v>
      </c>
      <c r="Q1270">
        <f ca="1">DATEDIF(Table1[[#This Row],[Joining Date]],TODAY(),"Y")</f>
        <v>10</v>
      </c>
      <c r="R1270" t="str">
        <f ca="1">IF(YEAR(Table1[[#This Row],[Joining Date]])=YEAR(TODAY()),"Yes","No")</f>
        <v>No</v>
      </c>
      <c r="S1270" t="str">
        <f ca="1">IF(Table1[[#This Row],[Experience]]&gt;5,"Yes","No")</f>
        <v>Yes</v>
      </c>
      <c r="T1270" t="str">
        <f>TEXT(Table1[[#This Row],[Joining Date]],"mmmm")</f>
        <v>September</v>
      </c>
      <c r="U1270" t="str">
        <f>TEXT(Table1[[#This Row],[Joining Date]],"yyyy")</f>
        <v>2015</v>
      </c>
      <c r="V1270" s="5">
        <f ca="1">TODAY()-Table1[[#This Row],[Joining Date]]</f>
        <v>3969</v>
      </c>
      <c r="W1270" t="str">
        <f>LEFT(Table1[[#This Row],[Employee Name]],FIND(" ",Table1[[#This Row],[Employee Name]])-1)</f>
        <v>Ishita</v>
      </c>
      <c r="X1270" t="str">
        <f>RIGHT(Table1[[#This Row],[Employee Name]],LEN(Table1[[#This Row],[Employee Name]])-FIND(" ",Table1[[#This Row],[Employee Name]]))</f>
        <v>Roy</v>
      </c>
      <c r="Y1270" t="str">
        <f>Table1[[#This Row],[Department]]&amp;"-"&amp;Table1[[#This Row],[Employee ID]]</f>
        <v>Sales-E02678</v>
      </c>
      <c r="Z1270" t="str">
        <f>LEFT(Table1[[#This Row],[Department]],3)</f>
        <v>Sal</v>
      </c>
      <c r="AA1270" t="str">
        <f>_xlfn.XLOOKUP(Table1[[#This Row],[Manager ID]],MANAGERS!A:A,MANAGERS!B:B)</f>
        <v>Manager_10</v>
      </c>
      <c r="AB1270" t="str" cm="1">
        <f t="array" ref="AB1270">_xlfn.XLOOKUP(Table1[[#This Row],[Manager ID]],Table2[[#All],[Manager ID]],Table2[[#All],[Department Head]])</f>
        <v>HR</v>
      </c>
      <c r="AC1270" s="2">
        <f>_xlfn.XLOOKUP(Table1[[#This Row],[City]],L:L,O:O)</f>
        <v>0.23486488519629886</v>
      </c>
      <c r="AD1270" t="str" cm="1">
        <f t="array" ref="AD1270">_xlfn.IFS(Table1[[#This Row],[Performance Score]]&gt;=90,"Excellent",Table1[[#This Row],[Performance Score]]&gt;=75,"Good",Table1[[#This Row],[Performance Score]]&gt;=60,"Average",Table1[[#This Row],[Performance Score]]&lt;=60,"Need Improvement")</f>
        <v>Good</v>
      </c>
      <c r="AE1270" t="str">
        <f>IF(AND(Table1[[#This Row],[Attendance %]]&gt;=80,(Table1[[#This Row],[Performance Score]]&gt;=80)),"Eligible","Not Eligible")</f>
        <v>Not Eligible</v>
      </c>
      <c r="AF1270" t="str">
        <f>IF(Table1[[#This Row],[Performance Score]]&gt;=80,"High Performer","Low Performer")</f>
        <v>Low Performer</v>
      </c>
      <c r="AG1270" t="str" cm="1">
        <f t="array" aca="1" ref="AG1270" ca="1">_xlfn.IFS(Table1[[#This Row],[Experience]]&lt;=3,"Junior",Table1[[#This Row],[Experience]]&lt;=7,"Mid Level",Table1[[#This Row],[Experience]]&gt;=7,"Senior")</f>
        <v>Senior</v>
      </c>
      <c r="AH1270" t="str">
        <f>IF(Table1[[#This Row],[Attendance %]]&gt;75,"OK","Below 75")</f>
        <v>Below 75</v>
      </c>
      <c r="AI1270" t="b">
        <f>ISBLANK(Table1[[#This Row],[Employee ID]])</f>
        <v>0</v>
      </c>
      <c r="AJ1270" t="b">
        <f>ISNUMBER(Table1[[#This Row],[Total Salary  ]])</f>
        <v>1</v>
      </c>
      <c r="AK1270" t="str">
        <f>IFERROR(_xlfn.XLOOKUP(Table1[[#This Row],[Manager ID]],MANAGERS!A:A,MANAGERS!B:B),"Not Found")</f>
        <v>Manager_10</v>
      </c>
    </row>
    <row r="1271" spans="1:37" x14ac:dyDescent="0.2">
      <c r="A1271" t="s">
        <v>3860</v>
      </c>
      <c r="B1271" t="s">
        <v>75</v>
      </c>
      <c r="C1271" t="s">
        <v>15</v>
      </c>
      <c r="D1271" t="s">
        <v>46</v>
      </c>
      <c r="E1271" t="s">
        <v>17</v>
      </c>
      <c r="F1271" s="1">
        <v>45138</v>
      </c>
      <c r="G1271" s="1">
        <v>31948</v>
      </c>
      <c r="H1271">
        <v>89868</v>
      </c>
      <c r="I1271">
        <v>24636</v>
      </c>
      <c r="J1271">
        <v>87</v>
      </c>
      <c r="K1271">
        <v>66</v>
      </c>
      <c r="L1271" t="s">
        <v>37</v>
      </c>
      <c r="M1271">
        <v>115</v>
      </c>
      <c r="N1271">
        <f>Table1[[#This Row],[Basic Salary]]+Table1[[#This Row],[Bonus]]</f>
        <v>114504</v>
      </c>
      <c r="O1271" s="2">
        <f>Table1[[#This Row],[Bonus]]/Table1[[#This Row],[Basic Salary]]</f>
        <v>0.27413539858459074</v>
      </c>
      <c r="P1271">
        <f ca="1">DATEDIF(Table1[[#This Row],[Date of Birth]],TODAY(),"Y")</f>
        <v>39</v>
      </c>
      <c r="Q1271">
        <f ca="1">DATEDIF(Table1[[#This Row],[Joining Date]],TODAY(),"Y")</f>
        <v>3</v>
      </c>
      <c r="R1271" t="str">
        <f ca="1">IF(YEAR(Table1[[#This Row],[Joining Date]])=YEAR(TODAY()),"Yes","No")</f>
        <v>No</v>
      </c>
      <c r="S1271" t="str">
        <f ca="1">IF(Table1[[#This Row],[Experience]]&gt;5,"Yes","No")</f>
        <v>No</v>
      </c>
      <c r="T1271" t="str">
        <f>TEXT(Table1[[#This Row],[Joining Date]],"mmmm")</f>
        <v>July</v>
      </c>
      <c r="U1271" t="str">
        <f>TEXT(Table1[[#This Row],[Joining Date]],"yyyy")</f>
        <v>2023</v>
      </c>
      <c r="V1271" s="5">
        <f ca="1">TODAY()-Table1[[#This Row],[Joining Date]]</f>
        <v>1101</v>
      </c>
      <c r="W1271" t="str">
        <f>LEFT(Table1[[#This Row],[Employee Name]],FIND(" ",Table1[[#This Row],[Employee Name]])-1)</f>
        <v>Ishita</v>
      </c>
      <c r="X1271" t="str">
        <f>RIGHT(Table1[[#This Row],[Employee Name]],LEN(Table1[[#This Row],[Employee Name]])-FIND(" ",Table1[[#This Row],[Employee Name]]))</f>
        <v>Roy</v>
      </c>
      <c r="Y1271" t="str">
        <f>Table1[[#This Row],[Department]]&amp;"-"&amp;Table1[[#This Row],[Employee ID]]</f>
        <v>Support-E03804</v>
      </c>
      <c r="Z1271" t="str">
        <f>LEFT(Table1[[#This Row],[Department]],3)</f>
        <v>Sup</v>
      </c>
      <c r="AA1271" t="str">
        <f>_xlfn.XLOOKUP(Table1[[#This Row],[Manager ID]],MANAGERS!A:A,MANAGERS!B:B)</f>
        <v>Manager_15</v>
      </c>
      <c r="AB1271" t="str" cm="1">
        <f t="array" ref="AB1271">_xlfn.XLOOKUP(Table1[[#This Row],[Manager ID]],Table2[[#All],[Manager ID]],Table2[[#All],[Department Head]])</f>
        <v>Support</v>
      </c>
      <c r="AC1271" s="2">
        <f>_xlfn.XLOOKUP(Table1[[#This Row],[City]],L:L,O:O)</f>
        <v>0.24036902712549932</v>
      </c>
      <c r="AD1271" t="str" cm="1">
        <f t="array" ref="AD1271">_xlfn.IFS(Table1[[#This Row],[Performance Score]]&gt;=90,"Excellent",Table1[[#This Row],[Performance Score]]&gt;=75,"Good",Table1[[#This Row],[Performance Score]]&gt;=60,"Average",Table1[[#This Row],[Performance Score]]&lt;=60,"Need Improvement")</f>
        <v>Average</v>
      </c>
      <c r="AE1271" t="str">
        <f>IF(AND(Table1[[#This Row],[Attendance %]]&gt;=80,(Table1[[#This Row],[Performance Score]]&gt;=80)),"Eligible","Not Eligible")</f>
        <v>Not Eligible</v>
      </c>
      <c r="AF1271" t="str">
        <f>IF(Table1[[#This Row],[Performance Score]]&gt;=80,"High Performer","Low Performer")</f>
        <v>Low Performer</v>
      </c>
      <c r="AG1271" t="str" cm="1">
        <f t="array" aca="1" ref="AG1271" ca="1">_xlfn.IFS(Table1[[#This Row],[Experience]]&lt;=3,"Junior",Table1[[#This Row],[Experience]]&lt;=7,"Mid Level",Table1[[#This Row],[Experience]]&gt;=7,"Senior")</f>
        <v>Junior</v>
      </c>
      <c r="AH1271" t="str">
        <f>IF(Table1[[#This Row],[Attendance %]]&gt;75,"OK","Below 75")</f>
        <v>OK</v>
      </c>
      <c r="AI1271" t="b">
        <f>ISBLANK(Table1[[#This Row],[Employee ID]])</f>
        <v>0</v>
      </c>
      <c r="AJ1271" t="b">
        <f>ISNUMBER(Table1[[#This Row],[Total Salary  ]])</f>
        <v>1</v>
      </c>
      <c r="AK1271" t="str">
        <f>IFERROR(_xlfn.XLOOKUP(Table1[[#This Row],[Manager ID]],MANAGERS!A:A,MANAGERS!B:B),"Not Found")</f>
        <v>Manager_15</v>
      </c>
    </row>
    <row r="1272" spans="1:37" x14ac:dyDescent="0.2">
      <c r="A1272" t="s">
        <v>4341</v>
      </c>
      <c r="B1272" t="s">
        <v>45</v>
      </c>
      <c r="C1272" t="s">
        <v>21</v>
      </c>
      <c r="D1272" t="s">
        <v>46</v>
      </c>
      <c r="E1272" t="s">
        <v>51</v>
      </c>
      <c r="F1272" s="1">
        <v>42955</v>
      </c>
      <c r="G1272" s="1">
        <v>38621</v>
      </c>
      <c r="H1272">
        <v>108391</v>
      </c>
      <c r="I1272">
        <v>6062</v>
      </c>
      <c r="J1272">
        <v>95</v>
      </c>
      <c r="K1272">
        <v>78</v>
      </c>
      <c r="L1272" t="s">
        <v>31</v>
      </c>
      <c r="M1272">
        <v>104</v>
      </c>
      <c r="N1272">
        <f>Table1[[#This Row],[Basic Salary]]+Table1[[#This Row],[Bonus]]</f>
        <v>114453</v>
      </c>
      <c r="O1272" s="2">
        <f>Table1[[#This Row],[Bonus]]/Table1[[#This Row],[Basic Salary]]</f>
        <v>5.5927152623372792E-2</v>
      </c>
      <c r="P1272">
        <f ca="1">DATEDIF(Table1[[#This Row],[Date of Birth]],TODAY(),"Y")</f>
        <v>20</v>
      </c>
      <c r="Q1272">
        <f ca="1">DATEDIF(Table1[[#This Row],[Joining Date]],TODAY(),"Y")</f>
        <v>8</v>
      </c>
      <c r="R1272" t="str">
        <f ca="1">IF(YEAR(Table1[[#This Row],[Joining Date]])=YEAR(TODAY()),"Yes","No")</f>
        <v>No</v>
      </c>
      <c r="S1272" t="str">
        <f ca="1">IF(Table1[[#This Row],[Experience]]&gt;5,"Yes","No")</f>
        <v>Yes</v>
      </c>
      <c r="T1272" t="str">
        <f>TEXT(Table1[[#This Row],[Joining Date]],"mmmm")</f>
        <v>August</v>
      </c>
      <c r="U1272" t="str">
        <f>TEXT(Table1[[#This Row],[Joining Date]],"yyyy")</f>
        <v>2017</v>
      </c>
      <c r="V1272" s="5">
        <f ca="1">TODAY()-Table1[[#This Row],[Joining Date]]</f>
        <v>3284</v>
      </c>
      <c r="W1272" t="str">
        <f>LEFT(Table1[[#This Row],[Employee Name]],FIND(" ",Table1[[#This Row],[Employee Name]])-1)</f>
        <v>Ananya</v>
      </c>
      <c r="X1272" t="str">
        <f>RIGHT(Table1[[#This Row],[Employee Name]],LEN(Table1[[#This Row],[Employee Name]])-FIND(" ",Table1[[#This Row],[Employee Name]]))</f>
        <v>Rao</v>
      </c>
      <c r="Y1272" t="str">
        <f>Table1[[#This Row],[Department]]&amp;"-"&amp;Table1[[#This Row],[Employee ID]]</f>
        <v>Support-E04285</v>
      </c>
      <c r="Z1272" t="str">
        <f>LEFT(Table1[[#This Row],[Department]],3)</f>
        <v>Sup</v>
      </c>
      <c r="AA1272" t="str">
        <f>_xlfn.XLOOKUP(Table1[[#This Row],[Manager ID]],MANAGERS!A:A,MANAGERS!B:B)</f>
        <v>Manager_4</v>
      </c>
      <c r="AB1272" t="str" cm="1">
        <f t="array" ref="AB1272">_xlfn.XLOOKUP(Table1[[#This Row],[Manager ID]],Table2[[#All],[Manager ID]],Table2[[#All],[Department Head]])</f>
        <v>Finance</v>
      </c>
      <c r="AC1272" s="2">
        <f>_xlfn.XLOOKUP(Table1[[#This Row],[City]],L:L,O:O)</f>
        <v>0.241864189087755</v>
      </c>
      <c r="AD1272" t="str" cm="1">
        <f t="array" ref="AD1272">_xlfn.IFS(Table1[[#This Row],[Performance Score]]&gt;=90,"Excellent",Table1[[#This Row],[Performance Score]]&gt;=75,"Good",Table1[[#This Row],[Performance Score]]&gt;=60,"Average",Table1[[#This Row],[Performance Score]]&lt;=60,"Need Improvement")</f>
        <v>Good</v>
      </c>
      <c r="AE1272" t="str">
        <f>IF(AND(Table1[[#This Row],[Attendance %]]&gt;=80,(Table1[[#This Row],[Performance Score]]&gt;=80)),"Eligible","Not Eligible")</f>
        <v>Not Eligible</v>
      </c>
      <c r="AF1272" t="str">
        <f>IF(Table1[[#This Row],[Performance Score]]&gt;=80,"High Performer","Low Performer")</f>
        <v>Low Performer</v>
      </c>
      <c r="AG1272" t="str" cm="1">
        <f t="array" aca="1" ref="AG1272" ca="1">_xlfn.IFS(Table1[[#This Row],[Experience]]&lt;=3,"Junior",Table1[[#This Row],[Experience]]&lt;=7,"Mid Level",Table1[[#This Row],[Experience]]&gt;=7,"Senior")</f>
        <v>Senior</v>
      </c>
      <c r="AH1272" t="str">
        <f>IF(Table1[[#This Row],[Attendance %]]&gt;75,"OK","Below 75")</f>
        <v>OK</v>
      </c>
      <c r="AI1272" t="b">
        <f>ISBLANK(Table1[[#This Row],[Employee ID]])</f>
        <v>0</v>
      </c>
      <c r="AJ1272" t="b">
        <f>ISNUMBER(Table1[[#This Row],[Total Salary  ]])</f>
        <v>1</v>
      </c>
      <c r="AK1272" t="str">
        <f>IFERROR(_xlfn.XLOOKUP(Table1[[#This Row],[Manager ID]],MANAGERS!A:A,MANAGERS!B:B),"Not Found")</f>
        <v>Manager_4</v>
      </c>
    </row>
    <row r="1273" spans="1:37" x14ac:dyDescent="0.2">
      <c r="A1273" t="s">
        <v>5028</v>
      </c>
      <c r="B1273" t="s">
        <v>69</v>
      </c>
      <c r="C1273" t="s">
        <v>15</v>
      </c>
      <c r="D1273" t="s">
        <v>81</v>
      </c>
      <c r="E1273" t="s">
        <v>22</v>
      </c>
      <c r="F1273" s="1">
        <v>42151</v>
      </c>
      <c r="G1273" s="1">
        <v>34337</v>
      </c>
      <c r="H1273">
        <v>100522</v>
      </c>
      <c r="I1273">
        <v>13916</v>
      </c>
      <c r="J1273">
        <v>84</v>
      </c>
      <c r="K1273">
        <v>100</v>
      </c>
      <c r="L1273" t="s">
        <v>53</v>
      </c>
      <c r="M1273">
        <v>116</v>
      </c>
      <c r="N1273">
        <f>Table1[[#This Row],[Basic Salary]]+Table1[[#This Row],[Bonus]]</f>
        <v>114438</v>
      </c>
      <c r="O1273" s="2">
        <f>Table1[[#This Row],[Bonus]]/Table1[[#This Row],[Basic Salary]]</f>
        <v>0.13843735699647838</v>
      </c>
      <c r="P1273">
        <f ca="1">DATEDIF(Table1[[#This Row],[Date of Birth]],TODAY(),"Y")</f>
        <v>32</v>
      </c>
      <c r="Q1273">
        <f ca="1">DATEDIF(Table1[[#This Row],[Joining Date]],TODAY(),"Y")</f>
        <v>11</v>
      </c>
      <c r="R1273" t="str">
        <f ca="1">IF(YEAR(Table1[[#This Row],[Joining Date]])=YEAR(TODAY()),"Yes","No")</f>
        <v>No</v>
      </c>
      <c r="S1273" t="str">
        <f ca="1">IF(Table1[[#This Row],[Experience]]&gt;5,"Yes","No")</f>
        <v>Yes</v>
      </c>
      <c r="T1273" t="str">
        <f>TEXT(Table1[[#This Row],[Joining Date]],"mmmm")</f>
        <v>May</v>
      </c>
      <c r="U1273" t="str">
        <f>TEXT(Table1[[#This Row],[Joining Date]],"yyyy")</f>
        <v>2015</v>
      </c>
      <c r="V1273" s="5">
        <f ca="1">TODAY()-Table1[[#This Row],[Joining Date]]</f>
        <v>4088</v>
      </c>
      <c r="W1273" t="str">
        <f>LEFT(Table1[[#This Row],[Employee Name]],FIND(" ",Table1[[#This Row],[Employee Name]])-1)</f>
        <v>Neha</v>
      </c>
      <c r="X1273" t="str">
        <f>RIGHT(Table1[[#This Row],[Employee Name]],LEN(Table1[[#This Row],[Employee Name]])-FIND(" ",Table1[[#This Row],[Employee Name]]))</f>
        <v>Kulkarni</v>
      </c>
      <c r="Y1273" t="str">
        <f>Table1[[#This Row],[Department]]&amp;"-"&amp;Table1[[#This Row],[Employee ID]]</f>
        <v>Sales-E04972</v>
      </c>
      <c r="Z1273" t="str">
        <f>LEFT(Table1[[#This Row],[Department]],3)</f>
        <v>Sal</v>
      </c>
      <c r="AA1273" t="str">
        <f>_xlfn.XLOOKUP(Table1[[#This Row],[Manager ID]],MANAGERS!A:A,MANAGERS!B:B)</f>
        <v>Manager_16</v>
      </c>
      <c r="AB1273" t="str" cm="1">
        <f t="array" ref="AB1273">_xlfn.XLOOKUP(Table1[[#This Row],[Manager ID]],Table2[[#All],[Manager ID]],Table2[[#All],[Department Head]])</f>
        <v>Sales</v>
      </c>
      <c r="AC1273" s="2">
        <f>_xlfn.XLOOKUP(Table1[[#This Row],[City]],L:L,O:O)</f>
        <v>0.23685887225230964</v>
      </c>
      <c r="AD1273" t="str" cm="1">
        <f t="array" ref="AD1273">_xlfn.IFS(Table1[[#This Row],[Performance Score]]&gt;=90,"Excellent",Table1[[#This Row],[Performance Score]]&gt;=75,"Good",Table1[[#This Row],[Performance Score]]&gt;=60,"Average",Table1[[#This Row],[Performance Score]]&lt;=60,"Need Improvement")</f>
        <v>Excellent</v>
      </c>
      <c r="AE1273" t="str">
        <f>IF(AND(Table1[[#This Row],[Attendance %]]&gt;=80,(Table1[[#This Row],[Performance Score]]&gt;=80)),"Eligible","Not Eligible")</f>
        <v>Eligible</v>
      </c>
      <c r="AF1273" t="str">
        <f>IF(Table1[[#This Row],[Performance Score]]&gt;=80,"High Performer","Low Performer")</f>
        <v>High Performer</v>
      </c>
      <c r="AG1273" t="str" cm="1">
        <f t="array" aca="1" ref="AG1273" ca="1">_xlfn.IFS(Table1[[#This Row],[Experience]]&lt;=3,"Junior",Table1[[#This Row],[Experience]]&lt;=7,"Mid Level",Table1[[#This Row],[Experience]]&gt;=7,"Senior")</f>
        <v>Senior</v>
      </c>
      <c r="AH1273" t="str">
        <f>IF(Table1[[#This Row],[Attendance %]]&gt;75,"OK","Below 75")</f>
        <v>OK</v>
      </c>
      <c r="AI1273" t="b">
        <f>ISBLANK(Table1[[#This Row],[Employee ID]])</f>
        <v>0</v>
      </c>
      <c r="AJ1273" t="b">
        <f>ISNUMBER(Table1[[#This Row],[Total Salary  ]])</f>
        <v>1</v>
      </c>
      <c r="AK1273" t="str">
        <f>IFERROR(_xlfn.XLOOKUP(Table1[[#This Row],[Manager ID]],MANAGERS!A:A,MANAGERS!B:B),"Not Found")</f>
        <v>Manager_16</v>
      </c>
    </row>
    <row r="1274" spans="1:37" x14ac:dyDescent="0.2">
      <c r="A1274" t="s">
        <v>2346</v>
      </c>
      <c r="B1274" t="s">
        <v>95</v>
      </c>
      <c r="C1274" t="s">
        <v>15</v>
      </c>
      <c r="D1274" t="s">
        <v>16</v>
      </c>
      <c r="E1274" t="s">
        <v>30</v>
      </c>
      <c r="F1274" s="1">
        <v>42952</v>
      </c>
      <c r="G1274" s="1">
        <v>37221</v>
      </c>
      <c r="H1274">
        <v>91918</v>
      </c>
      <c r="I1274">
        <v>22508</v>
      </c>
      <c r="J1274">
        <v>61</v>
      </c>
      <c r="K1274">
        <v>54</v>
      </c>
      <c r="L1274" t="s">
        <v>37</v>
      </c>
      <c r="M1274">
        <v>104</v>
      </c>
      <c r="N1274">
        <f>Table1[[#This Row],[Basic Salary]]+Table1[[#This Row],[Bonus]]</f>
        <v>114426</v>
      </c>
      <c r="O1274" s="2">
        <f>Table1[[#This Row],[Bonus]]/Table1[[#This Row],[Basic Salary]]</f>
        <v>0.24487042799016515</v>
      </c>
      <c r="P1274">
        <f ca="1">DATEDIF(Table1[[#This Row],[Date of Birth]],TODAY(),"Y")</f>
        <v>24</v>
      </c>
      <c r="Q1274">
        <f ca="1">DATEDIF(Table1[[#This Row],[Joining Date]],TODAY(),"Y")</f>
        <v>9</v>
      </c>
      <c r="R1274" t="str">
        <f ca="1">IF(YEAR(Table1[[#This Row],[Joining Date]])=YEAR(TODAY()),"Yes","No")</f>
        <v>No</v>
      </c>
      <c r="S1274" t="str">
        <f ca="1">IF(Table1[[#This Row],[Experience]]&gt;5,"Yes","No")</f>
        <v>Yes</v>
      </c>
      <c r="T1274" t="str">
        <f>TEXT(Table1[[#This Row],[Joining Date]],"mmmm")</f>
        <v>August</v>
      </c>
      <c r="U1274" t="str">
        <f>TEXT(Table1[[#This Row],[Joining Date]],"yyyy")</f>
        <v>2017</v>
      </c>
      <c r="V1274" s="5">
        <f ca="1">TODAY()-Table1[[#This Row],[Joining Date]]</f>
        <v>3287</v>
      </c>
      <c r="W1274" t="str">
        <f>LEFT(Table1[[#This Row],[Employee Name]],FIND(" ",Table1[[#This Row],[Employee Name]])-1)</f>
        <v>Ajay</v>
      </c>
      <c r="X1274" t="str">
        <f>RIGHT(Table1[[#This Row],[Employee Name]],LEN(Table1[[#This Row],[Employee Name]])-FIND(" ",Table1[[#This Row],[Employee Name]]))</f>
        <v>Singh</v>
      </c>
      <c r="Y1274" t="str">
        <f>Table1[[#This Row],[Department]]&amp;"-"&amp;Table1[[#This Row],[Employee ID]]</f>
        <v>HR-E02290</v>
      </c>
      <c r="Z1274" t="str">
        <f>LEFT(Table1[[#This Row],[Department]],3)</f>
        <v>HR</v>
      </c>
      <c r="AA1274" t="str">
        <f>_xlfn.XLOOKUP(Table1[[#This Row],[Manager ID]],MANAGERS!A:A,MANAGERS!B:B)</f>
        <v>Manager_4</v>
      </c>
      <c r="AB1274" t="str" cm="1">
        <f t="array" ref="AB1274">_xlfn.XLOOKUP(Table1[[#This Row],[Manager ID]],Table2[[#All],[Manager ID]],Table2[[#All],[Department Head]])</f>
        <v>Finance</v>
      </c>
      <c r="AC1274" s="2">
        <f>_xlfn.XLOOKUP(Table1[[#This Row],[City]],L:L,O:O)</f>
        <v>0.24036902712549932</v>
      </c>
      <c r="AD1274" t="str" cm="1">
        <f t="array" ref="AD1274">_xlfn.IFS(Table1[[#This Row],[Performance Score]]&gt;=90,"Excellent",Table1[[#This Row],[Performance Score]]&gt;=75,"Good",Table1[[#This Row],[Performance Score]]&gt;=60,"Average",Table1[[#This Row],[Performance Score]]&lt;=60,"Need Improvement")</f>
        <v>Need Improvement</v>
      </c>
      <c r="AE1274" t="str">
        <f>IF(AND(Table1[[#This Row],[Attendance %]]&gt;=80,(Table1[[#This Row],[Performance Score]]&gt;=80)),"Eligible","Not Eligible")</f>
        <v>Not Eligible</v>
      </c>
      <c r="AF1274" t="str">
        <f>IF(Table1[[#This Row],[Performance Score]]&gt;=80,"High Performer","Low Performer")</f>
        <v>Low Performer</v>
      </c>
      <c r="AG1274" t="str" cm="1">
        <f t="array" aca="1" ref="AG1274" ca="1">_xlfn.IFS(Table1[[#This Row],[Experience]]&lt;=3,"Junior",Table1[[#This Row],[Experience]]&lt;=7,"Mid Level",Table1[[#This Row],[Experience]]&gt;=7,"Senior")</f>
        <v>Senior</v>
      </c>
      <c r="AH1274" t="str">
        <f>IF(Table1[[#This Row],[Attendance %]]&gt;75,"OK","Below 75")</f>
        <v>Below 75</v>
      </c>
      <c r="AI1274" t="b">
        <f>ISBLANK(Table1[[#This Row],[Employee ID]])</f>
        <v>0</v>
      </c>
      <c r="AJ1274" t="b">
        <f>ISNUMBER(Table1[[#This Row],[Total Salary  ]])</f>
        <v>1</v>
      </c>
      <c r="AK1274" t="str">
        <f>IFERROR(_xlfn.XLOOKUP(Table1[[#This Row],[Manager ID]],MANAGERS!A:A,MANAGERS!B:B),"Not Found")</f>
        <v>Manager_4</v>
      </c>
    </row>
    <row r="1275" spans="1:37" x14ac:dyDescent="0.2">
      <c r="A1275" t="s">
        <v>1953</v>
      </c>
      <c r="B1275" t="s">
        <v>95</v>
      </c>
      <c r="C1275" t="s">
        <v>21</v>
      </c>
      <c r="D1275" t="s">
        <v>25</v>
      </c>
      <c r="E1275" t="s">
        <v>51</v>
      </c>
      <c r="F1275" s="1">
        <v>42532</v>
      </c>
      <c r="G1275" s="1">
        <v>34210</v>
      </c>
      <c r="H1275">
        <v>105528</v>
      </c>
      <c r="I1275">
        <v>8888</v>
      </c>
      <c r="J1275">
        <v>65</v>
      </c>
      <c r="K1275">
        <v>91</v>
      </c>
      <c r="L1275" t="s">
        <v>18</v>
      </c>
      <c r="M1275">
        <v>114</v>
      </c>
      <c r="N1275">
        <f>Table1[[#This Row],[Basic Salary]]+Table1[[#This Row],[Bonus]]</f>
        <v>114416</v>
      </c>
      <c r="O1275" s="2">
        <f>Table1[[#This Row],[Bonus]]/Table1[[#This Row],[Basic Salary]]</f>
        <v>8.4224092184064889E-2</v>
      </c>
      <c r="P1275">
        <f ca="1">DATEDIF(Table1[[#This Row],[Date of Birth]],TODAY(),"Y")</f>
        <v>32</v>
      </c>
      <c r="Q1275">
        <f ca="1">DATEDIF(Table1[[#This Row],[Joining Date]],TODAY(),"Y")</f>
        <v>10</v>
      </c>
      <c r="R1275" t="str">
        <f ca="1">IF(YEAR(Table1[[#This Row],[Joining Date]])=YEAR(TODAY()),"Yes","No")</f>
        <v>No</v>
      </c>
      <c r="S1275" t="str">
        <f ca="1">IF(Table1[[#This Row],[Experience]]&gt;5,"Yes","No")</f>
        <v>Yes</v>
      </c>
      <c r="T1275" t="str">
        <f>TEXT(Table1[[#This Row],[Joining Date]],"mmmm")</f>
        <v>June</v>
      </c>
      <c r="U1275" t="str">
        <f>TEXT(Table1[[#This Row],[Joining Date]],"yyyy")</f>
        <v>2016</v>
      </c>
      <c r="V1275" s="5">
        <f ca="1">TODAY()-Table1[[#This Row],[Joining Date]]</f>
        <v>3707</v>
      </c>
      <c r="W1275" t="str">
        <f>LEFT(Table1[[#This Row],[Employee Name]],FIND(" ",Table1[[#This Row],[Employee Name]])-1)</f>
        <v>Ajay</v>
      </c>
      <c r="X1275" t="str">
        <f>RIGHT(Table1[[#This Row],[Employee Name]],LEN(Table1[[#This Row],[Employee Name]])-FIND(" ",Table1[[#This Row],[Employee Name]]))</f>
        <v>Singh</v>
      </c>
      <c r="Y1275" t="str">
        <f>Table1[[#This Row],[Department]]&amp;"-"&amp;Table1[[#This Row],[Employee ID]]</f>
        <v>Finance-E01897</v>
      </c>
      <c r="Z1275" t="str">
        <f>LEFT(Table1[[#This Row],[Department]],3)</f>
        <v>Fin</v>
      </c>
      <c r="AA1275" t="str">
        <f>_xlfn.XLOOKUP(Table1[[#This Row],[Manager ID]],MANAGERS!A:A,MANAGERS!B:B)</f>
        <v>Manager_14</v>
      </c>
      <c r="AB1275" t="str" cm="1">
        <f t="array" ref="AB1275">_xlfn.XLOOKUP(Table1[[#This Row],[Manager ID]],Table2[[#All],[Manager ID]],Table2[[#All],[Department Head]])</f>
        <v>Marketing</v>
      </c>
      <c r="AC1275" s="2">
        <f>_xlfn.XLOOKUP(Table1[[#This Row],[City]],L:L,O:O)</f>
        <v>0.21356479274849693</v>
      </c>
      <c r="AD1275" t="str" cm="1">
        <f t="array" ref="AD1275">_xlfn.IFS(Table1[[#This Row],[Performance Score]]&gt;=90,"Excellent",Table1[[#This Row],[Performance Score]]&gt;=75,"Good",Table1[[#This Row],[Performance Score]]&gt;=60,"Average",Table1[[#This Row],[Performance Score]]&lt;=60,"Need Improvement")</f>
        <v>Excellent</v>
      </c>
      <c r="AE1275" t="str">
        <f>IF(AND(Table1[[#This Row],[Attendance %]]&gt;=80,(Table1[[#This Row],[Performance Score]]&gt;=80)),"Eligible","Not Eligible")</f>
        <v>Not Eligible</v>
      </c>
      <c r="AF1275" t="str">
        <f>IF(Table1[[#This Row],[Performance Score]]&gt;=80,"High Performer","Low Performer")</f>
        <v>High Performer</v>
      </c>
      <c r="AG1275" t="str" cm="1">
        <f t="array" aca="1" ref="AG1275" ca="1">_xlfn.IFS(Table1[[#This Row],[Experience]]&lt;=3,"Junior",Table1[[#This Row],[Experience]]&lt;=7,"Mid Level",Table1[[#This Row],[Experience]]&gt;=7,"Senior")</f>
        <v>Senior</v>
      </c>
      <c r="AH1275" t="str">
        <f>IF(Table1[[#This Row],[Attendance %]]&gt;75,"OK","Below 75")</f>
        <v>Below 75</v>
      </c>
      <c r="AI1275" t="b">
        <f>ISBLANK(Table1[[#This Row],[Employee ID]])</f>
        <v>0</v>
      </c>
      <c r="AJ1275" t="b">
        <f>ISNUMBER(Table1[[#This Row],[Total Salary  ]])</f>
        <v>1</v>
      </c>
      <c r="AK1275" t="str">
        <f>IFERROR(_xlfn.XLOOKUP(Table1[[#This Row],[Manager ID]],MANAGERS!A:A,MANAGERS!B:B),"Not Found")</f>
        <v>Manager_14</v>
      </c>
    </row>
    <row r="1276" spans="1:37" x14ac:dyDescent="0.2">
      <c r="A1276" t="s">
        <v>3390</v>
      </c>
      <c r="B1276" t="s">
        <v>89</v>
      </c>
      <c r="C1276" t="s">
        <v>21</v>
      </c>
      <c r="D1276" t="s">
        <v>25</v>
      </c>
      <c r="E1276" t="s">
        <v>22</v>
      </c>
      <c r="F1276" s="1">
        <v>43866</v>
      </c>
      <c r="G1276" s="1">
        <v>32767</v>
      </c>
      <c r="H1276">
        <v>99439</v>
      </c>
      <c r="I1276">
        <v>14943</v>
      </c>
      <c r="J1276">
        <v>87</v>
      </c>
      <c r="K1276">
        <v>84</v>
      </c>
      <c r="L1276" t="s">
        <v>37</v>
      </c>
      <c r="M1276">
        <v>109</v>
      </c>
      <c r="N1276">
        <f>Table1[[#This Row],[Basic Salary]]+Table1[[#This Row],[Bonus]]</f>
        <v>114382</v>
      </c>
      <c r="O1276" s="2">
        <f>Table1[[#This Row],[Bonus]]/Table1[[#This Row],[Basic Salary]]</f>
        <v>0.15027303170788123</v>
      </c>
      <c r="P1276">
        <f ca="1">DATEDIF(Table1[[#This Row],[Date of Birth]],TODAY(),"Y")</f>
        <v>36</v>
      </c>
      <c r="Q1276">
        <f ca="1">DATEDIF(Table1[[#This Row],[Joining Date]],TODAY(),"Y")</f>
        <v>6</v>
      </c>
      <c r="R1276" t="str">
        <f ca="1">IF(YEAR(Table1[[#This Row],[Joining Date]])=YEAR(TODAY()),"Yes","No")</f>
        <v>No</v>
      </c>
      <c r="S1276" t="str">
        <f ca="1">IF(Table1[[#This Row],[Experience]]&gt;5,"Yes","No")</f>
        <v>Yes</v>
      </c>
      <c r="T1276" t="str">
        <f>TEXT(Table1[[#This Row],[Joining Date]],"mmmm")</f>
        <v>February</v>
      </c>
      <c r="U1276" t="str">
        <f>TEXT(Table1[[#This Row],[Joining Date]],"yyyy")</f>
        <v>2020</v>
      </c>
      <c r="V1276" s="5">
        <f ca="1">TODAY()-Table1[[#This Row],[Joining Date]]</f>
        <v>2373</v>
      </c>
      <c r="W1276" t="str">
        <f>LEFT(Table1[[#This Row],[Employee Name]],FIND(" ",Table1[[#This Row],[Employee Name]])-1)</f>
        <v>Tarun</v>
      </c>
      <c r="X1276" t="str">
        <f>RIGHT(Table1[[#This Row],[Employee Name]],LEN(Table1[[#This Row],[Employee Name]])-FIND(" ",Table1[[#This Row],[Employee Name]]))</f>
        <v>Verma</v>
      </c>
      <c r="Y1276" t="str">
        <f>Table1[[#This Row],[Department]]&amp;"-"&amp;Table1[[#This Row],[Employee ID]]</f>
        <v>Finance-E03334</v>
      </c>
      <c r="Z1276" t="str">
        <f>LEFT(Table1[[#This Row],[Department]],3)</f>
        <v>Fin</v>
      </c>
      <c r="AA1276" t="str">
        <f>_xlfn.XLOOKUP(Table1[[#This Row],[Manager ID]],MANAGERS!A:A,MANAGERS!B:B)</f>
        <v>Manager_9</v>
      </c>
      <c r="AB1276" t="str" cm="1">
        <f t="array" ref="AB1276">_xlfn.XLOOKUP(Table1[[#This Row],[Manager ID]],Table2[[#All],[Manager ID]],Table2[[#All],[Department Head]])</f>
        <v>Sales</v>
      </c>
      <c r="AC1276" s="2">
        <f>_xlfn.XLOOKUP(Table1[[#This Row],[City]],L:L,O:O)</f>
        <v>0.24036902712549932</v>
      </c>
      <c r="AD1276" t="str" cm="1">
        <f t="array" ref="AD1276">_xlfn.IFS(Table1[[#This Row],[Performance Score]]&gt;=90,"Excellent",Table1[[#This Row],[Performance Score]]&gt;=75,"Good",Table1[[#This Row],[Performance Score]]&gt;=60,"Average",Table1[[#This Row],[Performance Score]]&lt;=60,"Need Improvement")</f>
        <v>Good</v>
      </c>
      <c r="AE1276" t="str">
        <f>IF(AND(Table1[[#This Row],[Attendance %]]&gt;=80,(Table1[[#This Row],[Performance Score]]&gt;=80)),"Eligible","Not Eligible")</f>
        <v>Eligible</v>
      </c>
      <c r="AF1276" t="str">
        <f>IF(Table1[[#This Row],[Performance Score]]&gt;=80,"High Performer","Low Performer")</f>
        <v>High Performer</v>
      </c>
      <c r="AG1276" t="str" cm="1">
        <f t="array" aca="1" ref="AG1276" ca="1">_xlfn.IFS(Table1[[#This Row],[Experience]]&lt;=3,"Junior",Table1[[#This Row],[Experience]]&lt;=7,"Mid Level",Table1[[#This Row],[Experience]]&gt;=7,"Senior")</f>
        <v>Mid Level</v>
      </c>
      <c r="AH1276" t="str">
        <f>IF(Table1[[#This Row],[Attendance %]]&gt;75,"OK","Below 75")</f>
        <v>OK</v>
      </c>
      <c r="AI1276" t="b">
        <f>ISBLANK(Table1[[#This Row],[Employee ID]])</f>
        <v>0</v>
      </c>
      <c r="AJ1276" t="b">
        <f>ISNUMBER(Table1[[#This Row],[Total Salary  ]])</f>
        <v>1</v>
      </c>
      <c r="AK1276" t="str">
        <f>IFERROR(_xlfn.XLOOKUP(Table1[[#This Row],[Manager ID]],MANAGERS!A:A,MANAGERS!B:B),"Not Found")</f>
        <v>Manager_9</v>
      </c>
    </row>
    <row r="1277" spans="1:37" x14ac:dyDescent="0.2">
      <c r="A1277" t="s">
        <v>2357</v>
      </c>
      <c r="B1277" t="s">
        <v>85</v>
      </c>
      <c r="C1277" t="s">
        <v>15</v>
      </c>
      <c r="D1277" t="s">
        <v>33</v>
      </c>
      <c r="E1277" t="s">
        <v>30</v>
      </c>
      <c r="F1277" s="1">
        <v>43601</v>
      </c>
      <c r="G1277" s="1">
        <v>33758</v>
      </c>
      <c r="H1277">
        <v>92449</v>
      </c>
      <c r="I1277">
        <v>21931</v>
      </c>
      <c r="J1277">
        <v>79</v>
      </c>
      <c r="K1277">
        <v>79</v>
      </c>
      <c r="L1277" t="s">
        <v>34</v>
      </c>
      <c r="M1277">
        <v>120</v>
      </c>
      <c r="N1277">
        <f>Table1[[#This Row],[Basic Salary]]+Table1[[#This Row],[Bonus]]</f>
        <v>114380</v>
      </c>
      <c r="O1277" s="2">
        <f>Table1[[#This Row],[Bonus]]/Table1[[#This Row],[Basic Salary]]</f>
        <v>0.23722268493980464</v>
      </c>
      <c r="P1277">
        <f ca="1">DATEDIF(Table1[[#This Row],[Date of Birth]],TODAY(),"Y")</f>
        <v>34</v>
      </c>
      <c r="Q1277">
        <f ca="1">DATEDIF(Table1[[#This Row],[Joining Date]],TODAY(),"Y")</f>
        <v>7</v>
      </c>
      <c r="R1277" t="str">
        <f ca="1">IF(YEAR(Table1[[#This Row],[Joining Date]])=YEAR(TODAY()),"Yes","No")</f>
        <v>No</v>
      </c>
      <c r="S1277" t="str">
        <f ca="1">IF(Table1[[#This Row],[Experience]]&gt;5,"Yes","No")</f>
        <v>Yes</v>
      </c>
      <c r="T1277" t="str">
        <f>TEXT(Table1[[#This Row],[Joining Date]],"mmmm")</f>
        <v>May</v>
      </c>
      <c r="U1277" t="str">
        <f>TEXT(Table1[[#This Row],[Joining Date]],"yyyy")</f>
        <v>2019</v>
      </c>
      <c r="V1277" s="5">
        <f ca="1">TODAY()-Table1[[#This Row],[Joining Date]]</f>
        <v>2638</v>
      </c>
      <c r="W1277" t="str">
        <f>LEFT(Table1[[#This Row],[Employee Name]],FIND(" ",Table1[[#This Row],[Employee Name]])-1)</f>
        <v>Pooja</v>
      </c>
      <c r="X1277" t="str">
        <f>RIGHT(Table1[[#This Row],[Employee Name]],LEN(Table1[[#This Row],[Employee Name]])-FIND(" ",Table1[[#This Row],[Employee Name]]))</f>
        <v>Das</v>
      </c>
      <c r="Y1277" t="str">
        <f>Table1[[#This Row],[Department]]&amp;"-"&amp;Table1[[#This Row],[Employee ID]]</f>
        <v>Marketing-E02301</v>
      </c>
      <c r="Z1277" t="str">
        <f>LEFT(Table1[[#This Row],[Department]],3)</f>
        <v>Mar</v>
      </c>
      <c r="AA1277" t="str">
        <f>_xlfn.XLOOKUP(Table1[[#This Row],[Manager ID]],MANAGERS!A:A,MANAGERS!B:B)</f>
        <v>Manager_20</v>
      </c>
      <c r="AB1277" t="str" cm="1">
        <f t="array" ref="AB1277">_xlfn.XLOOKUP(Table1[[#This Row],[Manager ID]],Table2[[#All],[Manager ID]],Table2[[#All],[Department Head]])</f>
        <v>Operations</v>
      </c>
      <c r="AC1277" s="2">
        <f>_xlfn.XLOOKUP(Table1[[#This Row],[City]],L:L,O:O)</f>
        <v>0.24030340748661314</v>
      </c>
      <c r="AD1277" t="str" cm="1">
        <f t="array" ref="AD1277">_xlfn.IFS(Table1[[#This Row],[Performance Score]]&gt;=90,"Excellent",Table1[[#This Row],[Performance Score]]&gt;=75,"Good",Table1[[#This Row],[Performance Score]]&gt;=60,"Average",Table1[[#This Row],[Performance Score]]&lt;=60,"Need Improvement")</f>
        <v>Good</v>
      </c>
      <c r="AE1277" t="str">
        <f>IF(AND(Table1[[#This Row],[Attendance %]]&gt;=80,(Table1[[#This Row],[Performance Score]]&gt;=80)),"Eligible","Not Eligible")</f>
        <v>Not Eligible</v>
      </c>
      <c r="AF1277" t="str">
        <f>IF(Table1[[#This Row],[Performance Score]]&gt;=80,"High Performer","Low Performer")</f>
        <v>Low Performer</v>
      </c>
      <c r="AG1277" t="str" cm="1">
        <f t="array" aca="1" ref="AG1277" ca="1">_xlfn.IFS(Table1[[#This Row],[Experience]]&lt;=3,"Junior",Table1[[#This Row],[Experience]]&lt;=7,"Mid Level",Table1[[#This Row],[Experience]]&gt;=7,"Senior")</f>
        <v>Mid Level</v>
      </c>
      <c r="AH1277" t="str">
        <f>IF(Table1[[#This Row],[Attendance %]]&gt;75,"OK","Below 75")</f>
        <v>OK</v>
      </c>
      <c r="AI1277" t="b">
        <f>ISBLANK(Table1[[#This Row],[Employee ID]])</f>
        <v>0</v>
      </c>
      <c r="AJ1277" t="b">
        <f>ISNUMBER(Table1[[#This Row],[Total Salary  ]])</f>
        <v>1</v>
      </c>
      <c r="AK1277" t="str">
        <f>IFERROR(_xlfn.XLOOKUP(Table1[[#This Row],[Manager ID]],MANAGERS!A:A,MANAGERS!B:B),"Not Found")</f>
        <v>Manager_20</v>
      </c>
    </row>
    <row r="1278" spans="1:37" x14ac:dyDescent="0.2">
      <c r="A1278" t="s">
        <v>4481</v>
      </c>
      <c r="B1278" t="s">
        <v>95</v>
      </c>
      <c r="C1278" t="s">
        <v>21</v>
      </c>
      <c r="D1278" t="s">
        <v>46</v>
      </c>
      <c r="E1278" t="s">
        <v>22</v>
      </c>
      <c r="F1278" s="1">
        <v>43246</v>
      </c>
      <c r="G1278" s="1">
        <v>33073</v>
      </c>
      <c r="H1278">
        <v>90707</v>
      </c>
      <c r="I1278">
        <v>23671</v>
      </c>
      <c r="J1278">
        <v>85</v>
      </c>
      <c r="K1278">
        <v>58</v>
      </c>
      <c r="L1278" t="s">
        <v>18</v>
      </c>
      <c r="M1278">
        <v>104</v>
      </c>
      <c r="N1278">
        <f>Table1[[#This Row],[Basic Salary]]+Table1[[#This Row],[Bonus]]</f>
        <v>114378</v>
      </c>
      <c r="O1278" s="2">
        <f>Table1[[#This Row],[Bonus]]/Table1[[#This Row],[Basic Salary]]</f>
        <v>0.26096111656211757</v>
      </c>
      <c r="P1278">
        <f ca="1">DATEDIF(Table1[[#This Row],[Date of Birth]],TODAY(),"Y")</f>
        <v>36</v>
      </c>
      <c r="Q1278">
        <f ca="1">DATEDIF(Table1[[#This Row],[Joining Date]],TODAY(),"Y")</f>
        <v>8</v>
      </c>
      <c r="R1278" t="str">
        <f ca="1">IF(YEAR(Table1[[#This Row],[Joining Date]])=YEAR(TODAY()),"Yes","No")</f>
        <v>No</v>
      </c>
      <c r="S1278" t="str">
        <f ca="1">IF(Table1[[#This Row],[Experience]]&gt;5,"Yes","No")</f>
        <v>Yes</v>
      </c>
      <c r="T1278" t="str">
        <f>TEXT(Table1[[#This Row],[Joining Date]],"mmmm")</f>
        <v>May</v>
      </c>
      <c r="U1278" t="str">
        <f>TEXT(Table1[[#This Row],[Joining Date]],"yyyy")</f>
        <v>2018</v>
      </c>
      <c r="V1278" s="5">
        <f ca="1">TODAY()-Table1[[#This Row],[Joining Date]]</f>
        <v>2993</v>
      </c>
      <c r="W1278" t="str">
        <f>LEFT(Table1[[#This Row],[Employee Name]],FIND(" ",Table1[[#This Row],[Employee Name]])-1)</f>
        <v>Ajay</v>
      </c>
      <c r="X1278" t="str">
        <f>RIGHT(Table1[[#This Row],[Employee Name]],LEN(Table1[[#This Row],[Employee Name]])-FIND(" ",Table1[[#This Row],[Employee Name]]))</f>
        <v>Singh</v>
      </c>
      <c r="Y1278" t="str">
        <f>Table1[[#This Row],[Department]]&amp;"-"&amp;Table1[[#This Row],[Employee ID]]</f>
        <v>Support-E04425</v>
      </c>
      <c r="Z1278" t="str">
        <f>LEFT(Table1[[#This Row],[Department]],3)</f>
        <v>Sup</v>
      </c>
      <c r="AA1278" t="str">
        <f>_xlfn.XLOOKUP(Table1[[#This Row],[Manager ID]],MANAGERS!A:A,MANAGERS!B:B)</f>
        <v>Manager_4</v>
      </c>
      <c r="AB1278" t="str" cm="1">
        <f t="array" ref="AB1278">_xlfn.XLOOKUP(Table1[[#This Row],[Manager ID]],Table2[[#All],[Manager ID]],Table2[[#All],[Department Head]])</f>
        <v>Finance</v>
      </c>
      <c r="AC1278" s="2">
        <f>_xlfn.XLOOKUP(Table1[[#This Row],[City]],L:L,O:O)</f>
        <v>0.21356479274849693</v>
      </c>
      <c r="AD1278" t="str" cm="1">
        <f t="array" ref="AD1278">_xlfn.IFS(Table1[[#This Row],[Performance Score]]&gt;=90,"Excellent",Table1[[#This Row],[Performance Score]]&gt;=75,"Good",Table1[[#This Row],[Performance Score]]&gt;=60,"Average",Table1[[#This Row],[Performance Score]]&lt;=60,"Need Improvement")</f>
        <v>Need Improvement</v>
      </c>
      <c r="AE1278" t="str">
        <f>IF(AND(Table1[[#This Row],[Attendance %]]&gt;=80,(Table1[[#This Row],[Performance Score]]&gt;=80)),"Eligible","Not Eligible")</f>
        <v>Not Eligible</v>
      </c>
      <c r="AF1278" t="str">
        <f>IF(Table1[[#This Row],[Performance Score]]&gt;=80,"High Performer","Low Performer")</f>
        <v>Low Performer</v>
      </c>
      <c r="AG1278" t="str" cm="1">
        <f t="array" aca="1" ref="AG1278" ca="1">_xlfn.IFS(Table1[[#This Row],[Experience]]&lt;=3,"Junior",Table1[[#This Row],[Experience]]&lt;=7,"Mid Level",Table1[[#This Row],[Experience]]&gt;=7,"Senior")</f>
        <v>Senior</v>
      </c>
      <c r="AH1278" t="str">
        <f>IF(Table1[[#This Row],[Attendance %]]&gt;75,"OK","Below 75")</f>
        <v>OK</v>
      </c>
      <c r="AI1278" t="b">
        <f>ISBLANK(Table1[[#This Row],[Employee ID]])</f>
        <v>0</v>
      </c>
      <c r="AJ1278" t="b">
        <f>ISNUMBER(Table1[[#This Row],[Total Salary  ]])</f>
        <v>1</v>
      </c>
      <c r="AK1278" t="str">
        <f>IFERROR(_xlfn.XLOOKUP(Table1[[#This Row],[Manager ID]],MANAGERS!A:A,MANAGERS!B:B),"Not Found")</f>
        <v>Manager_4</v>
      </c>
    </row>
    <row r="1279" spans="1:37" x14ac:dyDescent="0.2">
      <c r="A1279" t="s">
        <v>3429</v>
      </c>
      <c r="B1279" t="s">
        <v>29</v>
      </c>
      <c r="C1279" t="s">
        <v>15</v>
      </c>
      <c r="D1279" t="s">
        <v>40</v>
      </c>
      <c r="E1279" t="s">
        <v>17</v>
      </c>
      <c r="F1279" s="1">
        <v>44939</v>
      </c>
      <c r="G1279" s="1">
        <v>31845</v>
      </c>
      <c r="H1279">
        <v>89232</v>
      </c>
      <c r="I1279">
        <v>25089</v>
      </c>
      <c r="J1279">
        <v>87</v>
      </c>
      <c r="K1279">
        <v>88</v>
      </c>
      <c r="L1279" t="s">
        <v>37</v>
      </c>
      <c r="M1279">
        <v>113</v>
      </c>
      <c r="N1279">
        <f>Table1[[#This Row],[Basic Salary]]+Table1[[#This Row],[Bonus]]</f>
        <v>114321</v>
      </c>
      <c r="O1279" s="2">
        <f>Table1[[#This Row],[Bonus]]/Table1[[#This Row],[Basic Salary]]</f>
        <v>0.2811659494351802</v>
      </c>
      <c r="P1279">
        <f ca="1">DATEDIF(Table1[[#This Row],[Date of Birth]],TODAY(),"Y")</f>
        <v>39</v>
      </c>
      <c r="Q1279">
        <f ca="1">DATEDIF(Table1[[#This Row],[Joining Date]],TODAY(),"Y")</f>
        <v>3</v>
      </c>
      <c r="R1279" t="str">
        <f ca="1">IF(YEAR(Table1[[#This Row],[Joining Date]])=YEAR(TODAY()),"Yes","No")</f>
        <v>No</v>
      </c>
      <c r="S1279" t="str">
        <f ca="1">IF(Table1[[#This Row],[Experience]]&gt;5,"Yes","No")</f>
        <v>No</v>
      </c>
      <c r="T1279" t="str">
        <f>TEXT(Table1[[#This Row],[Joining Date]],"mmmm")</f>
        <v>January</v>
      </c>
      <c r="U1279" t="str">
        <f>TEXT(Table1[[#This Row],[Joining Date]],"yyyy")</f>
        <v>2023</v>
      </c>
      <c r="V1279" s="5">
        <f ca="1">TODAY()-Table1[[#This Row],[Joining Date]]</f>
        <v>1300</v>
      </c>
      <c r="W1279" t="str">
        <f>LEFT(Table1[[#This Row],[Employee Name]],FIND(" ",Table1[[#This Row],[Employee Name]])-1)</f>
        <v>Vikram</v>
      </c>
      <c r="X1279" t="str">
        <f>RIGHT(Table1[[#This Row],[Employee Name]],LEN(Table1[[#This Row],[Employee Name]])-FIND(" ",Table1[[#This Row],[Employee Name]]))</f>
        <v>Singh</v>
      </c>
      <c r="Y1279" t="str">
        <f>Table1[[#This Row],[Department]]&amp;"-"&amp;Table1[[#This Row],[Employee ID]]</f>
        <v>IT-E03373</v>
      </c>
      <c r="Z1279" t="str">
        <f>LEFT(Table1[[#This Row],[Department]],3)</f>
        <v>IT</v>
      </c>
      <c r="AA1279" t="str">
        <f>_xlfn.XLOOKUP(Table1[[#This Row],[Manager ID]],MANAGERS!A:A,MANAGERS!B:B)</f>
        <v>Manager_13</v>
      </c>
      <c r="AB1279" t="str" cm="1">
        <f t="array" ref="AB1279">_xlfn.XLOOKUP(Table1[[#This Row],[Manager ID]],Table2[[#All],[Manager ID]],Table2[[#All],[Department Head]])</f>
        <v>HR</v>
      </c>
      <c r="AC1279" s="2">
        <f>_xlfn.XLOOKUP(Table1[[#This Row],[City]],L:L,O:O)</f>
        <v>0.24036902712549932</v>
      </c>
      <c r="AD1279" t="str" cm="1">
        <f t="array" ref="AD1279">_xlfn.IFS(Table1[[#This Row],[Performance Score]]&gt;=90,"Excellent",Table1[[#This Row],[Performance Score]]&gt;=75,"Good",Table1[[#This Row],[Performance Score]]&gt;=60,"Average",Table1[[#This Row],[Performance Score]]&lt;=60,"Need Improvement")</f>
        <v>Good</v>
      </c>
      <c r="AE1279" t="str">
        <f>IF(AND(Table1[[#This Row],[Attendance %]]&gt;=80,(Table1[[#This Row],[Performance Score]]&gt;=80)),"Eligible","Not Eligible")</f>
        <v>Eligible</v>
      </c>
      <c r="AF1279" t="str">
        <f>IF(Table1[[#This Row],[Performance Score]]&gt;=80,"High Performer","Low Performer")</f>
        <v>High Performer</v>
      </c>
      <c r="AG1279" t="str" cm="1">
        <f t="array" aca="1" ref="AG1279" ca="1">_xlfn.IFS(Table1[[#This Row],[Experience]]&lt;=3,"Junior",Table1[[#This Row],[Experience]]&lt;=7,"Mid Level",Table1[[#This Row],[Experience]]&gt;=7,"Senior")</f>
        <v>Junior</v>
      </c>
      <c r="AH1279" t="str">
        <f>IF(Table1[[#This Row],[Attendance %]]&gt;75,"OK","Below 75")</f>
        <v>OK</v>
      </c>
      <c r="AI1279" t="b">
        <f>ISBLANK(Table1[[#This Row],[Employee ID]])</f>
        <v>0</v>
      </c>
      <c r="AJ1279" t="b">
        <f>ISNUMBER(Table1[[#This Row],[Total Salary  ]])</f>
        <v>1</v>
      </c>
      <c r="AK1279" t="str">
        <f>IFERROR(_xlfn.XLOOKUP(Table1[[#This Row],[Manager ID]],MANAGERS!A:A,MANAGERS!B:B),"Not Found")</f>
        <v>Manager_13</v>
      </c>
    </row>
    <row r="1280" spans="1:37" x14ac:dyDescent="0.2">
      <c r="A1280" t="s">
        <v>3081</v>
      </c>
      <c r="B1280" t="s">
        <v>39</v>
      </c>
      <c r="C1280" t="s">
        <v>21</v>
      </c>
      <c r="D1280" t="s">
        <v>40</v>
      </c>
      <c r="E1280" t="s">
        <v>51</v>
      </c>
      <c r="F1280" s="1">
        <v>44724</v>
      </c>
      <c r="G1280" s="1">
        <v>36158</v>
      </c>
      <c r="H1280">
        <v>103636</v>
      </c>
      <c r="I1280">
        <v>10677</v>
      </c>
      <c r="J1280">
        <v>70</v>
      </c>
      <c r="K1280">
        <v>76</v>
      </c>
      <c r="L1280" t="s">
        <v>31</v>
      </c>
      <c r="M1280">
        <v>108</v>
      </c>
      <c r="N1280">
        <f>Table1[[#This Row],[Basic Salary]]+Table1[[#This Row],[Bonus]]</f>
        <v>114313</v>
      </c>
      <c r="O1280" s="2">
        <f>Table1[[#This Row],[Bonus]]/Table1[[#This Row],[Basic Salary]]</f>
        <v>0.10302404569840595</v>
      </c>
      <c r="P1280">
        <f ca="1">DATEDIF(Table1[[#This Row],[Date of Birth]],TODAY(),"Y")</f>
        <v>27</v>
      </c>
      <c r="Q1280">
        <f ca="1">DATEDIF(Table1[[#This Row],[Joining Date]],TODAY(),"Y")</f>
        <v>4</v>
      </c>
      <c r="R1280" t="str">
        <f ca="1">IF(YEAR(Table1[[#This Row],[Joining Date]])=YEAR(TODAY()),"Yes","No")</f>
        <v>No</v>
      </c>
      <c r="S1280" t="str">
        <f ca="1">IF(Table1[[#This Row],[Experience]]&gt;5,"Yes","No")</f>
        <v>No</v>
      </c>
      <c r="T1280" t="str">
        <f>TEXT(Table1[[#This Row],[Joining Date]],"mmmm")</f>
        <v>June</v>
      </c>
      <c r="U1280" t="str">
        <f>TEXT(Table1[[#This Row],[Joining Date]],"yyyy")</f>
        <v>2022</v>
      </c>
      <c r="V1280" s="5">
        <f ca="1">TODAY()-Table1[[#This Row],[Joining Date]]</f>
        <v>1515</v>
      </c>
      <c r="W1280" t="str">
        <f>LEFT(Table1[[#This Row],[Employee Name]],FIND(" ",Table1[[#This Row],[Employee Name]])-1)</f>
        <v>Karan</v>
      </c>
      <c r="X1280" t="str">
        <f>RIGHT(Table1[[#This Row],[Employee Name]],LEN(Table1[[#This Row],[Employee Name]])-FIND(" ",Table1[[#This Row],[Employee Name]]))</f>
        <v>Malhotra</v>
      </c>
      <c r="Y1280" t="str">
        <f>Table1[[#This Row],[Department]]&amp;"-"&amp;Table1[[#This Row],[Employee ID]]</f>
        <v>IT-E03025</v>
      </c>
      <c r="Z1280" t="str">
        <f>LEFT(Table1[[#This Row],[Department]],3)</f>
        <v>IT</v>
      </c>
      <c r="AA1280" t="str">
        <f>_xlfn.XLOOKUP(Table1[[#This Row],[Manager ID]],MANAGERS!A:A,MANAGERS!B:B)</f>
        <v>Manager_8</v>
      </c>
      <c r="AB1280" t="str" cm="1">
        <f t="array" ref="AB1280">_xlfn.XLOOKUP(Table1[[#This Row],[Manager ID]],Table2[[#All],[Manager ID]],Table2[[#All],[Department Head]])</f>
        <v>Sales</v>
      </c>
      <c r="AC1280" s="2">
        <f>_xlfn.XLOOKUP(Table1[[#This Row],[City]],L:L,O:O)</f>
        <v>0.241864189087755</v>
      </c>
      <c r="AD1280" t="str" cm="1">
        <f t="array" ref="AD1280">_xlfn.IFS(Table1[[#This Row],[Performance Score]]&gt;=90,"Excellent",Table1[[#This Row],[Performance Score]]&gt;=75,"Good",Table1[[#This Row],[Performance Score]]&gt;=60,"Average",Table1[[#This Row],[Performance Score]]&lt;=60,"Need Improvement")</f>
        <v>Good</v>
      </c>
      <c r="AE1280" t="str">
        <f>IF(AND(Table1[[#This Row],[Attendance %]]&gt;=80,(Table1[[#This Row],[Performance Score]]&gt;=80)),"Eligible","Not Eligible")</f>
        <v>Not Eligible</v>
      </c>
      <c r="AF1280" t="str">
        <f>IF(Table1[[#This Row],[Performance Score]]&gt;=80,"High Performer","Low Performer")</f>
        <v>Low Performer</v>
      </c>
      <c r="AG1280" t="str" cm="1">
        <f t="array" aca="1" ref="AG1280" ca="1">_xlfn.IFS(Table1[[#This Row],[Experience]]&lt;=3,"Junior",Table1[[#This Row],[Experience]]&lt;=7,"Mid Level",Table1[[#This Row],[Experience]]&gt;=7,"Senior")</f>
        <v>Mid Level</v>
      </c>
      <c r="AH1280" t="str">
        <f>IF(Table1[[#This Row],[Attendance %]]&gt;75,"OK","Below 75")</f>
        <v>Below 75</v>
      </c>
      <c r="AI1280" t="b">
        <f>ISBLANK(Table1[[#This Row],[Employee ID]])</f>
        <v>0</v>
      </c>
      <c r="AJ1280" t="b">
        <f>ISNUMBER(Table1[[#This Row],[Total Salary  ]])</f>
        <v>1</v>
      </c>
      <c r="AK1280" t="str">
        <f>IFERROR(_xlfn.XLOOKUP(Table1[[#This Row],[Manager ID]],MANAGERS!A:A,MANAGERS!B:B),"Not Found")</f>
        <v>Manager_8</v>
      </c>
    </row>
    <row r="1281" spans="1:37" x14ac:dyDescent="0.2">
      <c r="A1281" t="s">
        <v>526</v>
      </c>
      <c r="B1281" t="s">
        <v>129</v>
      </c>
      <c r="C1281" t="s">
        <v>15</v>
      </c>
      <c r="D1281" t="s">
        <v>46</v>
      </c>
      <c r="E1281" t="s">
        <v>51</v>
      </c>
      <c r="F1281" s="1">
        <v>44376</v>
      </c>
      <c r="G1281" s="1">
        <v>35858</v>
      </c>
      <c r="H1281">
        <v>102337</v>
      </c>
      <c r="I1281">
        <v>11971</v>
      </c>
      <c r="J1281">
        <v>62</v>
      </c>
      <c r="K1281">
        <v>75</v>
      </c>
      <c r="L1281" t="s">
        <v>31</v>
      </c>
      <c r="M1281">
        <v>118</v>
      </c>
      <c r="N1281">
        <f>Table1[[#This Row],[Basic Salary]]+Table1[[#This Row],[Bonus]]</f>
        <v>114308</v>
      </c>
      <c r="O1281" s="2">
        <f>Table1[[#This Row],[Bonus]]/Table1[[#This Row],[Basic Salary]]</f>
        <v>0.11697626469409891</v>
      </c>
      <c r="P1281">
        <f ca="1">DATEDIF(Table1[[#This Row],[Date of Birth]],TODAY(),"Y")</f>
        <v>28</v>
      </c>
      <c r="Q1281">
        <f ca="1">DATEDIF(Table1[[#This Row],[Joining Date]],TODAY(),"Y")</f>
        <v>5</v>
      </c>
      <c r="R1281" t="str">
        <f ca="1">IF(YEAR(Table1[[#This Row],[Joining Date]])=YEAR(TODAY()),"Yes","No")</f>
        <v>No</v>
      </c>
      <c r="S1281" t="str">
        <f ca="1">IF(Table1[[#This Row],[Experience]]&gt;5,"Yes","No")</f>
        <v>No</v>
      </c>
      <c r="T1281" t="str">
        <f>TEXT(Table1[[#This Row],[Joining Date]],"mmmm")</f>
        <v>June</v>
      </c>
      <c r="U1281" t="str">
        <f>TEXT(Table1[[#This Row],[Joining Date]],"yyyy")</f>
        <v>2021</v>
      </c>
      <c r="V1281" s="5">
        <f ca="1">TODAY()-Table1[[#This Row],[Joining Date]]</f>
        <v>1863</v>
      </c>
      <c r="W1281" t="str">
        <f>LEFT(Table1[[#This Row],[Employee Name]],FIND(" ",Table1[[#This Row],[Employee Name]])-1)</f>
        <v>Aarav</v>
      </c>
      <c r="X1281" t="str">
        <f>RIGHT(Table1[[#This Row],[Employee Name]],LEN(Table1[[#This Row],[Employee Name]])-FIND(" ",Table1[[#This Row],[Employee Name]]))</f>
        <v>Sharma</v>
      </c>
      <c r="Y1281" t="str">
        <f>Table1[[#This Row],[Department]]&amp;"-"&amp;Table1[[#This Row],[Employee ID]]</f>
        <v>Support-E00470</v>
      </c>
      <c r="Z1281" t="str">
        <f>LEFT(Table1[[#This Row],[Department]],3)</f>
        <v>Sup</v>
      </c>
      <c r="AA1281" t="str">
        <f>_xlfn.XLOOKUP(Table1[[#This Row],[Manager ID]],MANAGERS!A:A,MANAGERS!B:B)</f>
        <v>Manager_18</v>
      </c>
      <c r="AB1281" t="str" cm="1">
        <f t="array" ref="AB1281">_xlfn.XLOOKUP(Table1[[#This Row],[Manager ID]],Table2[[#All],[Manager ID]],Table2[[#All],[Department Head]])</f>
        <v>Support</v>
      </c>
      <c r="AC1281" s="2">
        <f>_xlfn.XLOOKUP(Table1[[#This Row],[City]],L:L,O:O)</f>
        <v>0.241864189087755</v>
      </c>
      <c r="AD1281" t="str" cm="1">
        <f t="array" ref="AD1281">_xlfn.IFS(Table1[[#This Row],[Performance Score]]&gt;=90,"Excellent",Table1[[#This Row],[Performance Score]]&gt;=75,"Good",Table1[[#This Row],[Performance Score]]&gt;=60,"Average",Table1[[#This Row],[Performance Score]]&lt;=60,"Need Improvement")</f>
        <v>Good</v>
      </c>
      <c r="AE1281" t="str">
        <f>IF(AND(Table1[[#This Row],[Attendance %]]&gt;=80,(Table1[[#This Row],[Performance Score]]&gt;=80)),"Eligible","Not Eligible")</f>
        <v>Not Eligible</v>
      </c>
      <c r="AF1281" t="str">
        <f>IF(Table1[[#This Row],[Performance Score]]&gt;=80,"High Performer","Low Performer")</f>
        <v>Low Performer</v>
      </c>
      <c r="AG1281" t="str" cm="1">
        <f t="array" aca="1" ref="AG1281" ca="1">_xlfn.IFS(Table1[[#This Row],[Experience]]&lt;=3,"Junior",Table1[[#This Row],[Experience]]&lt;=7,"Mid Level",Table1[[#This Row],[Experience]]&gt;=7,"Senior")</f>
        <v>Mid Level</v>
      </c>
      <c r="AH1281" t="str">
        <f>IF(Table1[[#This Row],[Attendance %]]&gt;75,"OK","Below 75")</f>
        <v>Below 75</v>
      </c>
      <c r="AI1281" t="b">
        <f>ISBLANK(Table1[[#This Row],[Employee ID]])</f>
        <v>0</v>
      </c>
      <c r="AJ1281" t="b">
        <f>ISNUMBER(Table1[[#This Row],[Total Salary  ]])</f>
        <v>1</v>
      </c>
      <c r="AK1281" t="str">
        <f>IFERROR(_xlfn.XLOOKUP(Table1[[#This Row],[Manager ID]],MANAGERS!A:A,MANAGERS!B:B),"Not Found")</f>
        <v>Manager_18</v>
      </c>
    </row>
    <row r="1282" spans="1:37" x14ac:dyDescent="0.2">
      <c r="A1282" t="s">
        <v>1242</v>
      </c>
      <c r="B1282" t="s">
        <v>77</v>
      </c>
      <c r="C1282" t="s">
        <v>15</v>
      </c>
      <c r="D1282" t="s">
        <v>43</v>
      </c>
      <c r="E1282" t="s">
        <v>51</v>
      </c>
      <c r="F1282" s="1">
        <v>44879</v>
      </c>
      <c r="G1282" s="1">
        <v>34845</v>
      </c>
      <c r="H1282">
        <v>105264</v>
      </c>
      <c r="I1282">
        <v>9029</v>
      </c>
      <c r="J1282">
        <v>87</v>
      </c>
      <c r="K1282">
        <v>90</v>
      </c>
      <c r="L1282" t="s">
        <v>27</v>
      </c>
      <c r="M1282">
        <v>119</v>
      </c>
      <c r="N1282">
        <f>Table1[[#This Row],[Basic Salary]]+Table1[[#This Row],[Bonus]]</f>
        <v>114293</v>
      </c>
      <c r="O1282" s="2">
        <f>Table1[[#This Row],[Bonus]]/Table1[[#This Row],[Basic Salary]]</f>
        <v>8.5774813801489588E-2</v>
      </c>
      <c r="P1282">
        <f ca="1">DATEDIF(Table1[[#This Row],[Date of Birth]],TODAY(),"Y")</f>
        <v>31</v>
      </c>
      <c r="Q1282">
        <f ca="1">DATEDIF(Table1[[#This Row],[Joining Date]],TODAY(),"Y")</f>
        <v>3</v>
      </c>
      <c r="R1282" t="str">
        <f ca="1">IF(YEAR(Table1[[#This Row],[Joining Date]])=YEAR(TODAY()),"Yes","No")</f>
        <v>No</v>
      </c>
      <c r="S1282" t="str">
        <f ca="1">IF(Table1[[#This Row],[Experience]]&gt;5,"Yes","No")</f>
        <v>No</v>
      </c>
      <c r="T1282" t="str">
        <f>TEXT(Table1[[#This Row],[Joining Date]],"mmmm")</f>
        <v>November</v>
      </c>
      <c r="U1282" t="str">
        <f>TEXT(Table1[[#This Row],[Joining Date]],"yyyy")</f>
        <v>2022</v>
      </c>
      <c r="V1282" s="5">
        <f ca="1">TODAY()-Table1[[#This Row],[Joining Date]]</f>
        <v>1360</v>
      </c>
      <c r="W1282" t="str">
        <f>LEFT(Table1[[#This Row],[Employee Name]],FIND(" ",Table1[[#This Row],[Employee Name]])-1)</f>
        <v>Rohan</v>
      </c>
      <c r="X1282" t="str">
        <f>RIGHT(Table1[[#This Row],[Employee Name]],LEN(Table1[[#This Row],[Employee Name]])-FIND(" ",Table1[[#This Row],[Employee Name]]))</f>
        <v>Gupta</v>
      </c>
      <c r="Y1282" t="str">
        <f>Table1[[#This Row],[Department]]&amp;"-"&amp;Table1[[#This Row],[Employee ID]]</f>
        <v>Operations-E01186</v>
      </c>
      <c r="Z1282" t="str">
        <f>LEFT(Table1[[#This Row],[Department]],3)</f>
        <v>Ope</v>
      </c>
      <c r="AA1282" t="str">
        <f>_xlfn.XLOOKUP(Table1[[#This Row],[Manager ID]],MANAGERS!A:A,MANAGERS!B:B)</f>
        <v>Manager_19</v>
      </c>
      <c r="AB1282" t="str" cm="1">
        <f t="array" ref="AB1282">_xlfn.XLOOKUP(Table1[[#This Row],[Manager ID]],Table2[[#All],[Manager ID]],Table2[[#All],[Department Head]])</f>
        <v>Support</v>
      </c>
      <c r="AC1282" s="2">
        <f>_xlfn.XLOOKUP(Table1[[#This Row],[City]],L:L,O:O)</f>
        <v>0.23674293405114402</v>
      </c>
      <c r="AD1282" t="str" cm="1">
        <f t="array" ref="AD1282">_xlfn.IFS(Table1[[#This Row],[Performance Score]]&gt;=90,"Excellent",Table1[[#This Row],[Performance Score]]&gt;=75,"Good",Table1[[#This Row],[Performance Score]]&gt;=60,"Average",Table1[[#This Row],[Performance Score]]&lt;=60,"Need Improvement")</f>
        <v>Excellent</v>
      </c>
      <c r="AE1282" t="str">
        <f>IF(AND(Table1[[#This Row],[Attendance %]]&gt;=80,(Table1[[#This Row],[Performance Score]]&gt;=80)),"Eligible","Not Eligible")</f>
        <v>Eligible</v>
      </c>
      <c r="AF1282" t="str">
        <f>IF(Table1[[#This Row],[Performance Score]]&gt;=80,"High Performer","Low Performer")</f>
        <v>High Performer</v>
      </c>
      <c r="AG1282" t="str" cm="1">
        <f t="array" aca="1" ref="AG1282" ca="1">_xlfn.IFS(Table1[[#This Row],[Experience]]&lt;=3,"Junior",Table1[[#This Row],[Experience]]&lt;=7,"Mid Level",Table1[[#This Row],[Experience]]&gt;=7,"Senior")</f>
        <v>Junior</v>
      </c>
      <c r="AH1282" t="str">
        <f>IF(Table1[[#This Row],[Attendance %]]&gt;75,"OK","Below 75")</f>
        <v>OK</v>
      </c>
      <c r="AI1282" t="b">
        <f>ISBLANK(Table1[[#This Row],[Employee ID]])</f>
        <v>0</v>
      </c>
      <c r="AJ1282" t="b">
        <f>ISNUMBER(Table1[[#This Row],[Total Salary  ]])</f>
        <v>1</v>
      </c>
      <c r="AK1282" t="str">
        <f>IFERROR(_xlfn.XLOOKUP(Table1[[#This Row],[Manager ID]],MANAGERS!A:A,MANAGERS!B:B),"Not Found")</f>
        <v>Manager_19</v>
      </c>
    </row>
    <row r="1283" spans="1:37" x14ac:dyDescent="0.2">
      <c r="A1283" t="s">
        <v>4786</v>
      </c>
      <c r="B1283" t="s">
        <v>36</v>
      </c>
      <c r="C1283" t="s">
        <v>21</v>
      </c>
      <c r="D1283" t="s">
        <v>40</v>
      </c>
      <c r="E1283" t="s">
        <v>17</v>
      </c>
      <c r="F1283" s="1">
        <v>43777</v>
      </c>
      <c r="G1283" s="1">
        <v>39810</v>
      </c>
      <c r="H1283">
        <v>100977</v>
      </c>
      <c r="I1283">
        <v>13316</v>
      </c>
      <c r="J1283">
        <v>69</v>
      </c>
      <c r="K1283">
        <v>53</v>
      </c>
      <c r="L1283" t="s">
        <v>23</v>
      </c>
      <c r="M1283">
        <v>110</v>
      </c>
      <c r="N1283">
        <f>Table1[[#This Row],[Basic Salary]]+Table1[[#This Row],[Bonus]]</f>
        <v>114293</v>
      </c>
      <c r="O1283" s="2">
        <f>Table1[[#This Row],[Bonus]]/Table1[[#This Row],[Basic Salary]]</f>
        <v>0.13187161432801528</v>
      </c>
      <c r="P1283">
        <f ca="1">DATEDIF(Table1[[#This Row],[Date of Birth]],TODAY(),"Y")</f>
        <v>17</v>
      </c>
      <c r="Q1283">
        <f ca="1">DATEDIF(Table1[[#This Row],[Joining Date]],TODAY(),"Y")</f>
        <v>6</v>
      </c>
      <c r="R1283" t="str">
        <f ca="1">IF(YEAR(Table1[[#This Row],[Joining Date]])=YEAR(TODAY()),"Yes","No")</f>
        <v>No</v>
      </c>
      <c r="S1283" t="str">
        <f ca="1">IF(Table1[[#This Row],[Experience]]&gt;5,"Yes","No")</f>
        <v>Yes</v>
      </c>
      <c r="T1283" t="str">
        <f>TEXT(Table1[[#This Row],[Joining Date]],"mmmm")</f>
        <v>November</v>
      </c>
      <c r="U1283" t="str">
        <f>TEXT(Table1[[#This Row],[Joining Date]],"yyyy")</f>
        <v>2019</v>
      </c>
      <c r="V1283" s="5">
        <f ca="1">TODAY()-Table1[[#This Row],[Joining Date]]</f>
        <v>2462</v>
      </c>
      <c r="W1283" t="str">
        <f>LEFT(Table1[[#This Row],[Employee Name]],FIND(" ",Table1[[#This Row],[Employee Name]])-1)</f>
        <v>Meera</v>
      </c>
      <c r="X1283" t="str">
        <f>RIGHT(Table1[[#This Row],[Employee Name]],LEN(Table1[[#This Row],[Employee Name]])-FIND(" ",Table1[[#This Row],[Employee Name]]))</f>
        <v>Joshi</v>
      </c>
      <c r="Y1283" t="str">
        <f>Table1[[#This Row],[Department]]&amp;"-"&amp;Table1[[#This Row],[Employee ID]]</f>
        <v>IT-E04730</v>
      </c>
      <c r="Z1283" t="str">
        <f>LEFT(Table1[[#This Row],[Department]],3)</f>
        <v>IT</v>
      </c>
      <c r="AA1283" t="str">
        <f>_xlfn.XLOOKUP(Table1[[#This Row],[Manager ID]],MANAGERS!A:A,MANAGERS!B:B)</f>
        <v>Manager_10</v>
      </c>
      <c r="AB1283" t="str" cm="1">
        <f t="array" ref="AB1283">_xlfn.XLOOKUP(Table1[[#This Row],[Manager ID]],Table2[[#All],[Manager ID]],Table2[[#All],[Department Head]])</f>
        <v>HR</v>
      </c>
      <c r="AC1283" s="2">
        <f>_xlfn.XLOOKUP(Table1[[#This Row],[City]],L:L,O:O)</f>
        <v>0.23486488519629886</v>
      </c>
      <c r="AD1283" t="str" cm="1">
        <f t="array" ref="AD1283">_xlfn.IFS(Table1[[#This Row],[Performance Score]]&gt;=90,"Excellent",Table1[[#This Row],[Performance Score]]&gt;=75,"Good",Table1[[#This Row],[Performance Score]]&gt;=60,"Average",Table1[[#This Row],[Performance Score]]&lt;=60,"Need Improvement")</f>
        <v>Need Improvement</v>
      </c>
      <c r="AE1283" t="str">
        <f>IF(AND(Table1[[#This Row],[Attendance %]]&gt;=80,(Table1[[#This Row],[Performance Score]]&gt;=80)),"Eligible","Not Eligible")</f>
        <v>Not Eligible</v>
      </c>
      <c r="AF1283" t="str">
        <f>IF(Table1[[#This Row],[Performance Score]]&gt;=80,"High Performer","Low Performer")</f>
        <v>Low Performer</v>
      </c>
      <c r="AG1283" t="str" cm="1">
        <f t="array" aca="1" ref="AG1283" ca="1">_xlfn.IFS(Table1[[#This Row],[Experience]]&lt;=3,"Junior",Table1[[#This Row],[Experience]]&lt;=7,"Mid Level",Table1[[#This Row],[Experience]]&gt;=7,"Senior")</f>
        <v>Mid Level</v>
      </c>
      <c r="AH1283" t="str">
        <f>IF(Table1[[#This Row],[Attendance %]]&gt;75,"OK","Below 75")</f>
        <v>Below 75</v>
      </c>
      <c r="AI1283" t="b">
        <f>ISBLANK(Table1[[#This Row],[Employee ID]])</f>
        <v>0</v>
      </c>
      <c r="AJ1283" t="b">
        <f>ISNUMBER(Table1[[#This Row],[Total Salary  ]])</f>
        <v>1</v>
      </c>
      <c r="AK1283" t="str">
        <f>IFERROR(_xlfn.XLOOKUP(Table1[[#This Row],[Manager ID]],MANAGERS!A:A,MANAGERS!B:B),"Not Found")</f>
        <v>Manager_10</v>
      </c>
    </row>
    <row r="1284" spans="1:37" x14ac:dyDescent="0.2">
      <c r="A1284" t="s">
        <v>253</v>
      </c>
      <c r="B1284" t="s">
        <v>93</v>
      </c>
      <c r="C1284" t="s">
        <v>15</v>
      </c>
      <c r="D1284" t="s">
        <v>16</v>
      </c>
      <c r="E1284" t="s">
        <v>22</v>
      </c>
      <c r="F1284" s="1">
        <v>45890</v>
      </c>
      <c r="G1284" s="1">
        <v>39730</v>
      </c>
      <c r="H1284">
        <v>100598</v>
      </c>
      <c r="I1284">
        <v>13672</v>
      </c>
      <c r="J1284">
        <v>73</v>
      </c>
      <c r="K1284">
        <v>89</v>
      </c>
      <c r="L1284" t="s">
        <v>23</v>
      </c>
      <c r="M1284">
        <v>114</v>
      </c>
      <c r="N1284">
        <f>Table1[[#This Row],[Basic Salary]]+Table1[[#This Row],[Bonus]]</f>
        <v>114270</v>
      </c>
      <c r="O1284" s="2">
        <f>Table1[[#This Row],[Bonus]]/Table1[[#This Row],[Basic Salary]]</f>
        <v>0.13590727449849899</v>
      </c>
      <c r="P1284">
        <f ca="1">DATEDIF(Table1[[#This Row],[Date of Birth]],TODAY(),"Y")</f>
        <v>17</v>
      </c>
      <c r="Q1284">
        <f ca="1">DATEDIF(Table1[[#This Row],[Joining Date]],TODAY(),"Y")</f>
        <v>0</v>
      </c>
      <c r="R1284" t="str">
        <f ca="1">IF(YEAR(Table1[[#This Row],[Joining Date]])=YEAR(TODAY()),"Yes","No")</f>
        <v>No</v>
      </c>
      <c r="S1284" t="str">
        <f ca="1">IF(Table1[[#This Row],[Experience]]&gt;5,"Yes","No")</f>
        <v>No</v>
      </c>
      <c r="T1284" t="str">
        <f>TEXT(Table1[[#This Row],[Joining Date]],"mmmm")</f>
        <v>August</v>
      </c>
      <c r="U1284" t="str">
        <f>TEXT(Table1[[#This Row],[Joining Date]],"yyyy")</f>
        <v>2025</v>
      </c>
      <c r="V1284" s="5">
        <f ca="1">TODAY()-Table1[[#This Row],[Joining Date]]</f>
        <v>349</v>
      </c>
      <c r="W1284" t="str">
        <f>LEFT(Table1[[#This Row],[Employee Name]],FIND(" ",Table1[[#This Row],[Employee Name]])-1)</f>
        <v>Priya</v>
      </c>
      <c r="X1284" t="str">
        <f>RIGHT(Table1[[#This Row],[Employee Name]],LEN(Table1[[#This Row],[Employee Name]])-FIND(" ",Table1[[#This Row],[Employee Name]]))</f>
        <v>Reddy</v>
      </c>
      <c r="Y1284" t="str">
        <f>Table1[[#This Row],[Department]]&amp;"-"&amp;Table1[[#This Row],[Employee ID]]</f>
        <v>HR-E00197</v>
      </c>
      <c r="Z1284" t="str">
        <f>LEFT(Table1[[#This Row],[Department]],3)</f>
        <v>HR</v>
      </c>
      <c r="AA1284" t="str">
        <f>_xlfn.XLOOKUP(Table1[[#This Row],[Manager ID]],MANAGERS!A:A,MANAGERS!B:B)</f>
        <v>Manager_14</v>
      </c>
      <c r="AB1284" t="str" cm="1">
        <f t="array" ref="AB1284">_xlfn.XLOOKUP(Table1[[#This Row],[Manager ID]],Table2[[#All],[Manager ID]],Table2[[#All],[Department Head]])</f>
        <v>Marketing</v>
      </c>
      <c r="AC1284" s="2">
        <f>_xlfn.XLOOKUP(Table1[[#This Row],[City]],L:L,O:O)</f>
        <v>0.23486488519629886</v>
      </c>
      <c r="AD1284" t="str" cm="1">
        <f t="array" ref="AD1284">_xlfn.IFS(Table1[[#This Row],[Performance Score]]&gt;=90,"Excellent",Table1[[#This Row],[Performance Score]]&gt;=75,"Good",Table1[[#This Row],[Performance Score]]&gt;=60,"Average",Table1[[#This Row],[Performance Score]]&lt;=60,"Need Improvement")</f>
        <v>Good</v>
      </c>
      <c r="AE1284" t="str">
        <f>IF(AND(Table1[[#This Row],[Attendance %]]&gt;=80,(Table1[[#This Row],[Performance Score]]&gt;=80)),"Eligible","Not Eligible")</f>
        <v>Not Eligible</v>
      </c>
      <c r="AF1284" t="str">
        <f>IF(Table1[[#This Row],[Performance Score]]&gt;=80,"High Performer","Low Performer")</f>
        <v>High Performer</v>
      </c>
      <c r="AG1284" t="str" cm="1">
        <f t="array" aca="1" ref="AG1284" ca="1">_xlfn.IFS(Table1[[#This Row],[Experience]]&lt;=3,"Junior",Table1[[#This Row],[Experience]]&lt;=7,"Mid Level",Table1[[#This Row],[Experience]]&gt;=7,"Senior")</f>
        <v>Junior</v>
      </c>
      <c r="AH1284" t="str">
        <f>IF(Table1[[#This Row],[Attendance %]]&gt;75,"OK","Below 75")</f>
        <v>Below 75</v>
      </c>
      <c r="AI1284" t="b">
        <f>ISBLANK(Table1[[#This Row],[Employee ID]])</f>
        <v>0</v>
      </c>
      <c r="AJ1284" t="b">
        <f>ISNUMBER(Table1[[#This Row],[Total Salary  ]])</f>
        <v>1</v>
      </c>
      <c r="AK1284" t="str">
        <f>IFERROR(_xlfn.XLOOKUP(Table1[[#This Row],[Manager ID]],MANAGERS!A:A,MANAGERS!B:B),"Not Found")</f>
        <v>Manager_14</v>
      </c>
    </row>
    <row r="1285" spans="1:37" x14ac:dyDescent="0.2">
      <c r="A1285" t="s">
        <v>2744</v>
      </c>
      <c r="B1285" t="s">
        <v>62</v>
      </c>
      <c r="C1285" t="s">
        <v>15</v>
      </c>
      <c r="D1285" t="s">
        <v>16</v>
      </c>
      <c r="E1285" t="s">
        <v>30</v>
      </c>
      <c r="F1285" s="1">
        <v>43353</v>
      </c>
      <c r="G1285" s="1">
        <v>34795</v>
      </c>
      <c r="H1285">
        <v>107853</v>
      </c>
      <c r="I1285">
        <v>6399</v>
      </c>
      <c r="J1285">
        <v>80</v>
      </c>
      <c r="K1285">
        <v>68</v>
      </c>
      <c r="L1285" t="s">
        <v>18</v>
      </c>
      <c r="M1285">
        <v>102</v>
      </c>
      <c r="N1285">
        <f>Table1[[#This Row],[Basic Salary]]+Table1[[#This Row],[Bonus]]</f>
        <v>114252</v>
      </c>
      <c r="O1285" s="2">
        <f>Table1[[#This Row],[Bonus]]/Table1[[#This Row],[Basic Salary]]</f>
        <v>5.9330755750883146E-2</v>
      </c>
      <c r="P1285">
        <f ca="1">DATEDIF(Table1[[#This Row],[Date of Birth]],TODAY(),"Y")</f>
        <v>31</v>
      </c>
      <c r="Q1285">
        <f ca="1">DATEDIF(Table1[[#This Row],[Joining Date]],TODAY(),"Y")</f>
        <v>7</v>
      </c>
      <c r="R1285" t="str">
        <f ca="1">IF(YEAR(Table1[[#This Row],[Joining Date]])=YEAR(TODAY()),"Yes","No")</f>
        <v>No</v>
      </c>
      <c r="S1285" t="str">
        <f ca="1">IF(Table1[[#This Row],[Experience]]&gt;5,"Yes","No")</f>
        <v>Yes</v>
      </c>
      <c r="T1285" t="str">
        <f>TEXT(Table1[[#This Row],[Joining Date]],"mmmm")</f>
        <v>September</v>
      </c>
      <c r="U1285" t="str">
        <f>TEXT(Table1[[#This Row],[Joining Date]],"yyyy")</f>
        <v>2018</v>
      </c>
      <c r="V1285" s="5">
        <f ca="1">TODAY()-Table1[[#This Row],[Joining Date]]</f>
        <v>2886</v>
      </c>
      <c r="W1285" t="str">
        <f>LEFT(Table1[[#This Row],[Employee Name]],FIND(" ",Table1[[#This Row],[Employee Name]])-1)</f>
        <v>Kavya</v>
      </c>
      <c r="X1285" t="str">
        <f>RIGHT(Table1[[#This Row],[Employee Name]],LEN(Table1[[#This Row],[Employee Name]])-FIND(" ",Table1[[#This Row],[Employee Name]]))</f>
        <v>Nair</v>
      </c>
      <c r="Y1285" t="str">
        <f>Table1[[#This Row],[Department]]&amp;"-"&amp;Table1[[#This Row],[Employee ID]]</f>
        <v>HR-E02688</v>
      </c>
      <c r="Z1285" t="str">
        <f>LEFT(Table1[[#This Row],[Department]],3)</f>
        <v>HR</v>
      </c>
      <c r="AA1285" t="str">
        <f>_xlfn.XLOOKUP(Table1[[#This Row],[Manager ID]],MANAGERS!A:A,MANAGERS!B:B)</f>
        <v>Manager_2</v>
      </c>
      <c r="AB1285" t="str" cm="1">
        <f t="array" ref="AB1285">_xlfn.XLOOKUP(Table1[[#This Row],[Manager ID]],Table2[[#All],[Manager ID]],Table2[[#All],[Department Head]])</f>
        <v>Sales</v>
      </c>
      <c r="AC1285" s="2">
        <f>_xlfn.XLOOKUP(Table1[[#This Row],[City]],L:L,O:O)</f>
        <v>0.21356479274849693</v>
      </c>
      <c r="AD1285" t="str" cm="1">
        <f t="array" ref="AD1285">_xlfn.IFS(Table1[[#This Row],[Performance Score]]&gt;=90,"Excellent",Table1[[#This Row],[Performance Score]]&gt;=75,"Good",Table1[[#This Row],[Performance Score]]&gt;=60,"Average",Table1[[#This Row],[Performance Score]]&lt;=60,"Need Improvement")</f>
        <v>Average</v>
      </c>
      <c r="AE1285" t="str">
        <f>IF(AND(Table1[[#This Row],[Attendance %]]&gt;=80,(Table1[[#This Row],[Performance Score]]&gt;=80)),"Eligible","Not Eligible")</f>
        <v>Not Eligible</v>
      </c>
      <c r="AF1285" t="str">
        <f>IF(Table1[[#This Row],[Performance Score]]&gt;=80,"High Performer","Low Performer")</f>
        <v>Low Performer</v>
      </c>
      <c r="AG1285" t="str" cm="1">
        <f t="array" aca="1" ref="AG1285" ca="1">_xlfn.IFS(Table1[[#This Row],[Experience]]&lt;=3,"Junior",Table1[[#This Row],[Experience]]&lt;=7,"Mid Level",Table1[[#This Row],[Experience]]&gt;=7,"Senior")</f>
        <v>Mid Level</v>
      </c>
      <c r="AH1285" t="str">
        <f>IF(Table1[[#This Row],[Attendance %]]&gt;75,"OK","Below 75")</f>
        <v>OK</v>
      </c>
      <c r="AI1285" t="b">
        <f>ISBLANK(Table1[[#This Row],[Employee ID]])</f>
        <v>0</v>
      </c>
      <c r="AJ1285" t="b">
        <f>ISNUMBER(Table1[[#This Row],[Total Salary  ]])</f>
        <v>1</v>
      </c>
      <c r="AK1285" t="str">
        <f>IFERROR(_xlfn.XLOOKUP(Table1[[#This Row],[Manager ID]],MANAGERS!A:A,MANAGERS!B:B),"Not Found")</f>
        <v>Manager_2</v>
      </c>
    </row>
    <row r="1286" spans="1:37" x14ac:dyDescent="0.2">
      <c r="A1286" t="s">
        <v>3300</v>
      </c>
      <c r="B1286" t="s">
        <v>14</v>
      </c>
      <c r="C1286" t="s">
        <v>21</v>
      </c>
      <c r="D1286" t="s">
        <v>46</v>
      </c>
      <c r="E1286" t="s">
        <v>30</v>
      </c>
      <c r="F1286" s="1">
        <v>44555</v>
      </c>
      <c r="G1286" s="1">
        <v>36797</v>
      </c>
      <c r="H1286">
        <v>93012</v>
      </c>
      <c r="I1286">
        <v>21233</v>
      </c>
      <c r="J1286">
        <v>70</v>
      </c>
      <c r="K1286">
        <v>78</v>
      </c>
      <c r="L1286" t="s">
        <v>34</v>
      </c>
      <c r="M1286">
        <v>113</v>
      </c>
      <c r="N1286">
        <f>Table1[[#This Row],[Basic Salary]]+Table1[[#This Row],[Bonus]]</f>
        <v>114245</v>
      </c>
      <c r="O1286" s="2">
        <f>Table1[[#This Row],[Bonus]]/Table1[[#This Row],[Basic Salary]]</f>
        <v>0.2282823721670322</v>
      </c>
      <c r="P1286">
        <f ca="1">DATEDIF(Table1[[#This Row],[Date of Birth]],TODAY(),"Y")</f>
        <v>25</v>
      </c>
      <c r="Q1286">
        <f ca="1">DATEDIF(Table1[[#This Row],[Joining Date]],TODAY(),"Y")</f>
        <v>4</v>
      </c>
      <c r="R1286" t="str">
        <f ca="1">IF(YEAR(Table1[[#This Row],[Joining Date]])=YEAR(TODAY()),"Yes","No")</f>
        <v>No</v>
      </c>
      <c r="S1286" t="str">
        <f ca="1">IF(Table1[[#This Row],[Experience]]&gt;5,"Yes","No")</f>
        <v>No</v>
      </c>
      <c r="T1286" t="str">
        <f>TEXT(Table1[[#This Row],[Joining Date]],"mmmm")</f>
        <v>December</v>
      </c>
      <c r="U1286" t="str">
        <f>TEXT(Table1[[#This Row],[Joining Date]],"yyyy")</f>
        <v>2021</v>
      </c>
      <c r="V1286" s="5">
        <f ca="1">TODAY()-Table1[[#This Row],[Joining Date]]</f>
        <v>1684</v>
      </c>
      <c r="W1286" t="str">
        <f>LEFT(Table1[[#This Row],[Employee Name]],FIND(" ",Table1[[#This Row],[Employee Name]])-1)</f>
        <v>Nisha</v>
      </c>
      <c r="X1286" t="str">
        <f>RIGHT(Table1[[#This Row],[Employee Name]],LEN(Table1[[#This Row],[Employee Name]])-FIND(" ",Table1[[#This Row],[Employee Name]]))</f>
        <v>Kapoor</v>
      </c>
      <c r="Y1286" t="str">
        <f>Table1[[#This Row],[Department]]&amp;"-"&amp;Table1[[#This Row],[Employee ID]]</f>
        <v>Support-E03244</v>
      </c>
      <c r="Z1286" t="str">
        <f>LEFT(Table1[[#This Row],[Department]],3)</f>
        <v>Sup</v>
      </c>
      <c r="AA1286" t="str">
        <f>_xlfn.XLOOKUP(Table1[[#This Row],[Manager ID]],MANAGERS!A:A,MANAGERS!B:B)</f>
        <v>Manager_13</v>
      </c>
      <c r="AB1286" t="str" cm="1">
        <f t="array" ref="AB1286">_xlfn.XLOOKUP(Table1[[#This Row],[Manager ID]],Table2[[#All],[Manager ID]],Table2[[#All],[Department Head]])</f>
        <v>HR</v>
      </c>
      <c r="AC1286" s="2">
        <f>_xlfn.XLOOKUP(Table1[[#This Row],[City]],L:L,O:O)</f>
        <v>0.24030340748661314</v>
      </c>
      <c r="AD1286" t="str" cm="1">
        <f t="array" ref="AD1286">_xlfn.IFS(Table1[[#This Row],[Performance Score]]&gt;=90,"Excellent",Table1[[#This Row],[Performance Score]]&gt;=75,"Good",Table1[[#This Row],[Performance Score]]&gt;=60,"Average",Table1[[#This Row],[Performance Score]]&lt;=60,"Need Improvement")</f>
        <v>Good</v>
      </c>
      <c r="AE1286" t="str">
        <f>IF(AND(Table1[[#This Row],[Attendance %]]&gt;=80,(Table1[[#This Row],[Performance Score]]&gt;=80)),"Eligible","Not Eligible")</f>
        <v>Not Eligible</v>
      </c>
      <c r="AF1286" t="str">
        <f>IF(Table1[[#This Row],[Performance Score]]&gt;=80,"High Performer","Low Performer")</f>
        <v>Low Performer</v>
      </c>
      <c r="AG1286" t="str" cm="1">
        <f t="array" aca="1" ref="AG1286" ca="1">_xlfn.IFS(Table1[[#This Row],[Experience]]&lt;=3,"Junior",Table1[[#This Row],[Experience]]&lt;=7,"Mid Level",Table1[[#This Row],[Experience]]&gt;=7,"Senior")</f>
        <v>Mid Level</v>
      </c>
      <c r="AH1286" t="str">
        <f>IF(Table1[[#This Row],[Attendance %]]&gt;75,"OK","Below 75")</f>
        <v>Below 75</v>
      </c>
      <c r="AI1286" t="b">
        <f>ISBLANK(Table1[[#This Row],[Employee ID]])</f>
        <v>0</v>
      </c>
      <c r="AJ1286" t="b">
        <f>ISNUMBER(Table1[[#This Row],[Total Salary  ]])</f>
        <v>1</v>
      </c>
      <c r="AK1286" t="str">
        <f>IFERROR(_xlfn.XLOOKUP(Table1[[#This Row],[Manager ID]],MANAGERS!A:A,MANAGERS!B:B),"Not Found")</f>
        <v>Manager_13</v>
      </c>
    </row>
    <row r="1287" spans="1:37" x14ac:dyDescent="0.2">
      <c r="A1287" t="s">
        <v>1083</v>
      </c>
      <c r="B1287" t="s">
        <v>60</v>
      </c>
      <c r="C1287" t="s">
        <v>21</v>
      </c>
      <c r="D1287" t="s">
        <v>16</v>
      </c>
      <c r="E1287" t="s">
        <v>51</v>
      </c>
      <c r="F1287" s="1">
        <v>43434</v>
      </c>
      <c r="G1287" s="1">
        <v>40697</v>
      </c>
      <c r="H1287">
        <v>99993</v>
      </c>
      <c r="I1287">
        <v>14240</v>
      </c>
      <c r="J1287">
        <v>95</v>
      </c>
      <c r="K1287">
        <v>57</v>
      </c>
      <c r="L1287" t="s">
        <v>23</v>
      </c>
      <c r="M1287">
        <v>104</v>
      </c>
      <c r="N1287">
        <f>Table1[[#This Row],[Basic Salary]]+Table1[[#This Row],[Bonus]]</f>
        <v>114233</v>
      </c>
      <c r="O1287" s="2">
        <f>Table1[[#This Row],[Bonus]]/Table1[[#This Row],[Basic Salary]]</f>
        <v>0.14240996869780884</v>
      </c>
      <c r="P1287">
        <f ca="1">DATEDIF(Table1[[#This Row],[Date of Birth]],TODAY(),"Y")</f>
        <v>15</v>
      </c>
      <c r="Q1287">
        <f ca="1">DATEDIF(Table1[[#This Row],[Joining Date]],TODAY(),"Y")</f>
        <v>7</v>
      </c>
      <c r="R1287" t="str">
        <f ca="1">IF(YEAR(Table1[[#This Row],[Joining Date]])=YEAR(TODAY()),"Yes","No")</f>
        <v>No</v>
      </c>
      <c r="S1287" t="str">
        <f ca="1">IF(Table1[[#This Row],[Experience]]&gt;5,"Yes","No")</f>
        <v>Yes</v>
      </c>
      <c r="T1287" t="str">
        <f>TEXT(Table1[[#This Row],[Joining Date]],"mmmm")</f>
        <v>November</v>
      </c>
      <c r="U1287" t="str">
        <f>TEXT(Table1[[#This Row],[Joining Date]],"yyyy")</f>
        <v>2018</v>
      </c>
      <c r="V1287" s="5">
        <f ca="1">TODAY()-Table1[[#This Row],[Joining Date]]</f>
        <v>2805</v>
      </c>
      <c r="W1287" t="str">
        <f>LEFT(Table1[[#This Row],[Employee Name]],FIND(" ",Table1[[#This Row],[Employee Name]])-1)</f>
        <v>Gayathri</v>
      </c>
      <c r="X1287" t="str">
        <f>RIGHT(Table1[[#This Row],[Employee Name]],LEN(Table1[[#This Row],[Employee Name]])-FIND(" ",Table1[[#This Row],[Employee Name]]))</f>
        <v>Iyer</v>
      </c>
      <c r="Y1287" t="str">
        <f>Table1[[#This Row],[Department]]&amp;"-"&amp;Table1[[#This Row],[Employee ID]]</f>
        <v>HR-E01027</v>
      </c>
      <c r="Z1287" t="str">
        <f>LEFT(Table1[[#This Row],[Department]],3)</f>
        <v>HR</v>
      </c>
      <c r="AA1287" t="str">
        <f>_xlfn.XLOOKUP(Table1[[#This Row],[Manager ID]],MANAGERS!A:A,MANAGERS!B:B)</f>
        <v>Manager_4</v>
      </c>
      <c r="AB1287" t="str" cm="1">
        <f t="array" ref="AB1287">_xlfn.XLOOKUP(Table1[[#This Row],[Manager ID]],Table2[[#All],[Manager ID]],Table2[[#All],[Department Head]])</f>
        <v>Finance</v>
      </c>
      <c r="AC1287" s="2">
        <f>_xlfn.XLOOKUP(Table1[[#This Row],[City]],L:L,O:O)</f>
        <v>0.23486488519629886</v>
      </c>
      <c r="AD1287" t="str" cm="1">
        <f t="array" ref="AD1287">_xlfn.IFS(Table1[[#This Row],[Performance Score]]&gt;=90,"Excellent",Table1[[#This Row],[Performance Score]]&gt;=75,"Good",Table1[[#This Row],[Performance Score]]&gt;=60,"Average",Table1[[#This Row],[Performance Score]]&lt;=60,"Need Improvement")</f>
        <v>Need Improvement</v>
      </c>
      <c r="AE1287" t="str">
        <f>IF(AND(Table1[[#This Row],[Attendance %]]&gt;=80,(Table1[[#This Row],[Performance Score]]&gt;=80)),"Eligible","Not Eligible")</f>
        <v>Not Eligible</v>
      </c>
      <c r="AF1287" t="str">
        <f>IF(Table1[[#This Row],[Performance Score]]&gt;=80,"High Performer","Low Performer")</f>
        <v>Low Performer</v>
      </c>
      <c r="AG1287" t="str" cm="1">
        <f t="array" aca="1" ref="AG1287" ca="1">_xlfn.IFS(Table1[[#This Row],[Experience]]&lt;=3,"Junior",Table1[[#This Row],[Experience]]&lt;=7,"Mid Level",Table1[[#This Row],[Experience]]&gt;=7,"Senior")</f>
        <v>Mid Level</v>
      </c>
      <c r="AH1287" t="str">
        <f>IF(Table1[[#This Row],[Attendance %]]&gt;75,"OK","Below 75")</f>
        <v>OK</v>
      </c>
      <c r="AI1287" t="b">
        <f>ISBLANK(Table1[[#This Row],[Employee ID]])</f>
        <v>0</v>
      </c>
      <c r="AJ1287" t="b">
        <f>ISNUMBER(Table1[[#This Row],[Total Salary  ]])</f>
        <v>1</v>
      </c>
      <c r="AK1287" t="str">
        <f>IFERROR(_xlfn.XLOOKUP(Table1[[#This Row],[Manager ID]],MANAGERS!A:A,MANAGERS!B:B),"Not Found")</f>
        <v>Manager_4</v>
      </c>
    </row>
    <row r="1288" spans="1:37" x14ac:dyDescent="0.2">
      <c r="A1288" t="s">
        <v>2240</v>
      </c>
      <c r="B1288" t="s">
        <v>29</v>
      </c>
      <c r="C1288" t="s">
        <v>21</v>
      </c>
      <c r="D1288" t="s">
        <v>43</v>
      </c>
      <c r="E1288" t="s">
        <v>26</v>
      </c>
      <c r="F1288" s="1">
        <v>43172</v>
      </c>
      <c r="G1288" s="1">
        <v>32930</v>
      </c>
      <c r="H1288">
        <v>100355</v>
      </c>
      <c r="I1288">
        <v>13835</v>
      </c>
      <c r="J1288">
        <v>86</v>
      </c>
      <c r="K1288">
        <v>56</v>
      </c>
      <c r="L1288" t="s">
        <v>53</v>
      </c>
      <c r="M1288">
        <v>117</v>
      </c>
      <c r="N1288">
        <f>Table1[[#This Row],[Basic Salary]]+Table1[[#This Row],[Bonus]]</f>
        <v>114190</v>
      </c>
      <c r="O1288" s="2">
        <f>Table1[[#This Row],[Bonus]]/Table1[[#This Row],[Basic Salary]]</f>
        <v>0.13786059488814709</v>
      </c>
      <c r="P1288">
        <f ca="1">DATEDIF(Table1[[#This Row],[Date of Birth]],TODAY(),"Y")</f>
        <v>36</v>
      </c>
      <c r="Q1288">
        <f ca="1">DATEDIF(Table1[[#This Row],[Joining Date]],TODAY(),"Y")</f>
        <v>8</v>
      </c>
      <c r="R1288" t="str">
        <f ca="1">IF(YEAR(Table1[[#This Row],[Joining Date]])=YEAR(TODAY()),"Yes","No")</f>
        <v>No</v>
      </c>
      <c r="S1288" t="str">
        <f ca="1">IF(Table1[[#This Row],[Experience]]&gt;5,"Yes","No")</f>
        <v>Yes</v>
      </c>
      <c r="T1288" t="str">
        <f>TEXT(Table1[[#This Row],[Joining Date]],"mmmm")</f>
        <v>March</v>
      </c>
      <c r="U1288" t="str">
        <f>TEXT(Table1[[#This Row],[Joining Date]],"yyyy")</f>
        <v>2018</v>
      </c>
      <c r="V1288" s="5">
        <f ca="1">TODAY()-Table1[[#This Row],[Joining Date]]</f>
        <v>3067</v>
      </c>
      <c r="W1288" t="str">
        <f>LEFT(Table1[[#This Row],[Employee Name]],FIND(" ",Table1[[#This Row],[Employee Name]])-1)</f>
        <v>Vikram</v>
      </c>
      <c r="X1288" t="str">
        <f>RIGHT(Table1[[#This Row],[Employee Name]],LEN(Table1[[#This Row],[Employee Name]])-FIND(" ",Table1[[#This Row],[Employee Name]]))</f>
        <v>Singh</v>
      </c>
      <c r="Y1288" t="str">
        <f>Table1[[#This Row],[Department]]&amp;"-"&amp;Table1[[#This Row],[Employee ID]]</f>
        <v>Operations-E02184</v>
      </c>
      <c r="Z1288" t="str">
        <f>LEFT(Table1[[#This Row],[Department]],3)</f>
        <v>Ope</v>
      </c>
      <c r="AA1288" t="str">
        <f>_xlfn.XLOOKUP(Table1[[#This Row],[Manager ID]],MANAGERS!A:A,MANAGERS!B:B)</f>
        <v>Manager_17</v>
      </c>
      <c r="AB1288" t="str" cm="1">
        <f t="array" ref="AB1288">_xlfn.XLOOKUP(Table1[[#This Row],[Manager ID]],Table2[[#All],[Manager ID]],Table2[[#All],[Department Head]])</f>
        <v>Finance</v>
      </c>
      <c r="AC1288" s="2">
        <f>_xlfn.XLOOKUP(Table1[[#This Row],[City]],L:L,O:O)</f>
        <v>0.23685887225230964</v>
      </c>
      <c r="AD1288" t="str" cm="1">
        <f t="array" ref="AD1288">_xlfn.IFS(Table1[[#This Row],[Performance Score]]&gt;=90,"Excellent",Table1[[#This Row],[Performance Score]]&gt;=75,"Good",Table1[[#This Row],[Performance Score]]&gt;=60,"Average",Table1[[#This Row],[Performance Score]]&lt;=60,"Need Improvement")</f>
        <v>Need Improvement</v>
      </c>
      <c r="AE1288" t="str">
        <f>IF(AND(Table1[[#This Row],[Attendance %]]&gt;=80,(Table1[[#This Row],[Performance Score]]&gt;=80)),"Eligible","Not Eligible")</f>
        <v>Not Eligible</v>
      </c>
      <c r="AF1288" t="str">
        <f>IF(Table1[[#This Row],[Performance Score]]&gt;=80,"High Performer","Low Performer")</f>
        <v>Low Performer</v>
      </c>
      <c r="AG1288" t="str" cm="1">
        <f t="array" aca="1" ref="AG1288" ca="1">_xlfn.IFS(Table1[[#This Row],[Experience]]&lt;=3,"Junior",Table1[[#This Row],[Experience]]&lt;=7,"Mid Level",Table1[[#This Row],[Experience]]&gt;=7,"Senior")</f>
        <v>Senior</v>
      </c>
      <c r="AH1288" t="str">
        <f>IF(Table1[[#This Row],[Attendance %]]&gt;75,"OK","Below 75")</f>
        <v>OK</v>
      </c>
      <c r="AI1288" t="b">
        <f>ISBLANK(Table1[[#This Row],[Employee ID]])</f>
        <v>0</v>
      </c>
      <c r="AJ1288" t="b">
        <f>ISNUMBER(Table1[[#This Row],[Total Salary  ]])</f>
        <v>1</v>
      </c>
      <c r="AK1288" t="str">
        <f>IFERROR(_xlfn.XLOOKUP(Table1[[#This Row],[Manager ID]],MANAGERS!A:A,MANAGERS!B:B),"Not Found")</f>
        <v>Manager_17</v>
      </c>
    </row>
    <row r="1289" spans="1:37" x14ac:dyDescent="0.2">
      <c r="A1289" t="s">
        <v>2067</v>
      </c>
      <c r="B1289" t="s">
        <v>36</v>
      </c>
      <c r="C1289" t="s">
        <v>21</v>
      </c>
      <c r="D1289" t="s">
        <v>46</v>
      </c>
      <c r="E1289" t="s">
        <v>51</v>
      </c>
      <c r="F1289" s="1">
        <v>42201</v>
      </c>
      <c r="G1289" s="1">
        <v>36777</v>
      </c>
      <c r="H1289">
        <v>97627</v>
      </c>
      <c r="I1289">
        <v>16480</v>
      </c>
      <c r="J1289">
        <v>100</v>
      </c>
      <c r="K1289">
        <v>50</v>
      </c>
      <c r="L1289" t="s">
        <v>31</v>
      </c>
      <c r="M1289">
        <v>109</v>
      </c>
      <c r="N1289">
        <f>Table1[[#This Row],[Basic Salary]]+Table1[[#This Row],[Bonus]]</f>
        <v>114107</v>
      </c>
      <c r="O1289" s="2">
        <f>Table1[[#This Row],[Bonus]]/Table1[[#This Row],[Basic Salary]]</f>
        <v>0.16880576070144529</v>
      </c>
      <c r="P1289">
        <f ca="1">DATEDIF(Table1[[#This Row],[Date of Birth]],TODAY(),"Y")</f>
        <v>25</v>
      </c>
      <c r="Q1289">
        <f ca="1">DATEDIF(Table1[[#This Row],[Joining Date]],TODAY(),"Y")</f>
        <v>11</v>
      </c>
      <c r="R1289" t="str">
        <f ca="1">IF(YEAR(Table1[[#This Row],[Joining Date]])=YEAR(TODAY()),"Yes","No")</f>
        <v>No</v>
      </c>
      <c r="S1289" t="str">
        <f ca="1">IF(Table1[[#This Row],[Experience]]&gt;5,"Yes","No")</f>
        <v>Yes</v>
      </c>
      <c r="T1289" t="str">
        <f>TEXT(Table1[[#This Row],[Joining Date]],"mmmm")</f>
        <v>July</v>
      </c>
      <c r="U1289" t="str">
        <f>TEXT(Table1[[#This Row],[Joining Date]],"yyyy")</f>
        <v>2015</v>
      </c>
      <c r="V1289" s="5">
        <f ca="1">TODAY()-Table1[[#This Row],[Joining Date]]</f>
        <v>4038</v>
      </c>
      <c r="W1289" t="str">
        <f>LEFT(Table1[[#This Row],[Employee Name]],FIND(" ",Table1[[#This Row],[Employee Name]])-1)</f>
        <v>Meera</v>
      </c>
      <c r="X1289" t="str">
        <f>RIGHT(Table1[[#This Row],[Employee Name]],LEN(Table1[[#This Row],[Employee Name]])-FIND(" ",Table1[[#This Row],[Employee Name]]))</f>
        <v>Joshi</v>
      </c>
      <c r="Y1289" t="str">
        <f>Table1[[#This Row],[Department]]&amp;"-"&amp;Table1[[#This Row],[Employee ID]]</f>
        <v>Support-E02011</v>
      </c>
      <c r="Z1289" t="str">
        <f>LEFT(Table1[[#This Row],[Department]],3)</f>
        <v>Sup</v>
      </c>
      <c r="AA1289" t="str">
        <f>_xlfn.XLOOKUP(Table1[[#This Row],[Manager ID]],MANAGERS!A:A,MANAGERS!B:B)</f>
        <v>Manager_9</v>
      </c>
      <c r="AB1289" t="str" cm="1">
        <f t="array" ref="AB1289">_xlfn.XLOOKUP(Table1[[#This Row],[Manager ID]],Table2[[#All],[Manager ID]],Table2[[#All],[Department Head]])</f>
        <v>Sales</v>
      </c>
      <c r="AC1289" s="2">
        <f>_xlfn.XLOOKUP(Table1[[#This Row],[City]],L:L,O:O)</f>
        <v>0.241864189087755</v>
      </c>
      <c r="AD1289" t="str" cm="1">
        <f t="array" ref="AD1289">_xlfn.IFS(Table1[[#This Row],[Performance Score]]&gt;=90,"Excellent",Table1[[#This Row],[Performance Score]]&gt;=75,"Good",Table1[[#This Row],[Performance Score]]&gt;=60,"Average",Table1[[#This Row],[Performance Score]]&lt;=60,"Need Improvement")</f>
        <v>Need Improvement</v>
      </c>
      <c r="AE1289" t="str">
        <f>IF(AND(Table1[[#This Row],[Attendance %]]&gt;=80,(Table1[[#This Row],[Performance Score]]&gt;=80)),"Eligible","Not Eligible")</f>
        <v>Not Eligible</v>
      </c>
      <c r="AF1289" t="str">
        <f>IF(Table1[[#This Row],[Performance Score]]&gt;=80,"High Performer","Low Performer")</f>
        <v>Low Performer</v>
      </c>
      <c r="AG1289" t="str" cm="1">
        <f t="array" aca="1" ref="AG1289" ca="1">_xlfn.IFS(Table1[[#This Row],[Experience]]&lt;=3,"Junior",Table1[[#This Row],[Experience]]&lt;=7,"Mid Level",Table1[[#This Row],[Experience]]&gt;=7,"Senior")</f>
        <v>Senior</v>
      </c>
      <c r="AH1289" t="str">
        <f>IF(Table1[[#This Row],[Attendance %]]&gt;75,"OK","Below 75")</f>
        <v>OK</v>
      </c>
      <c r="AI1289" t="b">
        <f>ISBLANK(Table1[[#This Row],[Employee ID]])</f>
        <v>0</v>
      </c>
      <c r="AJ1289" t="b">
        <f>ISNUMBER(Table1[[#This Row],[Total Salary  ]])</f>
        <v>1</v>
      </c>
      <c r="AK1289" t="str">
        <f>IFERROR(_xlfn.XLOOKUP(Table1[[#This Row],[Manager ID]],MANAGERS!A:A,MANAGERS!B:B),"Not Found")</f>
        <v>Manager_9</v>
      </c>
    </row>
    <row r="1290" spans="1:37" x14ac:dyDescent="0.2">
      <c r="A1290" t="s">
        <v>1453</v>
      </c>
      <c r="B1290" t="s">
        <v>14</v>
      </c>
      <c r="C1290" t="s">
        <v>15</v>
      </c>
      <c r="D1290" t="s">
        <v>81</v>
      </c>
      <c r="E1290" t="s">
        <v>26</v>
      </c>
      <c r="F1290" s="1">
        <v>43886</v>
      </c>
      <c r="G1290" s="1">
        <v>38550</v>
      </c>
      <c r="H1290">
        <v>108707</v>
      </c>
      <c r="I1290">
        <v>5399</v>
      </c>
      <c r="J1290">
        <v>93</v>
      </c>
      <c r="K1290">
        <v>97</v>
      </c>
      <c r="L1290" t="s">
        <v>37</v>
      </c>
      <c r="M1290">
        <v>107</v>
      </c>
      <c r="N1290">
        <f>Table1[[#This Row],[Basic Salary]]+Table1[[#This Row],[Bonus]]</f>
        <v>114106</v>
      </c>
      <c r="O1290" s="2">
        <f>Table1[[#This Row],[Bonus]]/Table1[[#This Row],[Basic Salary]]</f>
        <v>4.9665614909803417E-2</v>
      </c>
      <c r="P1290">
        <f ca="1">DATEDIF(Table1[[#This Row],[Date of Birth]],TODAY(),"Y")</f>
        <v>21</v>
      </c>
      <c r="Q1290">
        <f ca="1">DATEDIF(Table1[[#This Row],[Joining Date]],TODAY(),"Y")</f>
        <v>6</v>
      </c>
      <c r="R1290" t="str">
        <f ca="1">IF(YEAR(Table1[[#This Row],[Joining Date]])=YEAR(TODAY()),"Yes","No")</f>
        <v>No</v>
      </c>
      <c r="S1290" t="str">
        <f ca="1">IF(Table1[[#This Row],[Experience]]&gt;5,"Yes","No")</f>
        <v>Yes</v>
      </c>
      <c r="T1290" t="str">
        <f>TEXT(Table1[[#This Row],[Joining Date]],"mmmm")</f>
        <v>February</v>
      </c>
      <c r="U1290" t="str">
        <f>TEXT(Table1[[#This Row],[Joining Date]],"yyyy")</f>
        <v>2020</v>
      </c>
      <c r="V1290" s="5">
        <f ca="1">TODAY()-Table1[[#This Row],[Joining Date]]</f>
        <v>2353</v>
      </c>
      <c r="W1290" t="str">
        <f>LEFT(Table1[[#This Row],[Employee Name]],FIND(" ",Table1[[#This Row],[Employee Name]])-1)</f>
        <v>Nisha</v>
      </c>
      <c r="X1290" t="str">
        <f>RIGHT(Table1[[#This Row],[Employee Name]],LEN(Table1[[#This Row],[Employee Name]])-FIND(" ",Table1[[#This Row],[Employee Name]]))</f>
        <v>Kapoor</v>
      </c>
      <c r="Y1290" t="str">
        <f>Table1[[#This Row],[Department]]&amp;"-"&amp;Table1[[#This Row],[Employee ID]]</f>
        <v>Sales-E01397</v>
      </c>
      <c r="Z1290" t="str">
        <f>LEFT(Table1[[#This Row],[Department]],3)</f>
        <v>Sal</v>
      </c>
      <c r="AA1290" t="str">
        <f>_xlfn.XLOOKUP(Table1[[#This Row],[Manager ID]],MANAGERS!A:A,MANAGERS!B:B)</f>
        <v>Manager_7</v>
      </c>
      <c r="AB1290" t="str" cm="1">
        <f t="array" ref="AB1290">_xlfn.XLOOKUP(Table1[[#This Row],[Manager ID]],Table2[[#All],[Manager ID]],Table2[[#All],[Department Head]])</f>
        <v>Operations</v>
      </c>
      <c r="AC1290" s="2">
        <f>_xlfn.XLOOKUP(Table1[[#This Row],[City]],L:L,O:O)</f>
        <v>0.24036902712549932</v>
      </c>
      <c r="AD1290" t="str" cm="1">
        <f t="array" ref="AD1290">_xlfn.IFS(Table1[[#This Row],[Performance Score]]&gt;=90,"Excellent",Table1[[#This Row],[Performance Score]]&gt;=75,"Good",Table1[[#This Row],[Performance Score]]&gt;=60,"Average",Table1[[#This Row],[Performance Score]]&lt;=60,"Need Improvement")</f>
        <v>Excellent</v>
      </c>
      <c r="AE1290" t="str">
        <f>IF(AND(Table1[[#This Row],[Attendance %]]&gt;=80,(Table1[[#This Row],[Performance Score]]&gt;=80)),"Eligible","Not Eligible")</f>
        <v>Eligible</v>
      </c>
      <c r="AF1290" t="str">
        <f>IF(Table1[[#This Row],[Performance Score]]&gt;=80,"High Performer","Low Performer")</f>
        <v>High Performer</v>
      </c>
      <c r="AG1290" t="str" cm="1">
        <f t="array" aca="1" ref="AG1290" ca="1">_xlfn.IFS(Table1[[#This Row],[Experience]]&lt;=3,"Junior",Table1[[#This Row],[Experience]]&lt;=7,"Mid Level",Table1[[#This Row],[Experience]]&gt;=7,"Senior")</f>
        <v>Mid Level</v>
      </c>
      <c r="AH1290" t="str">
        <f>IF(Table1[[#This Row],[Attendance %]]&gt;75,"OK","Below 75")</f>
        <v>OK</v>
      </c>
      <c r="AI1290" t="b">
        <f>ISBLANK(Table1[[#This Row],[Employee ID]])</f>
        <v>0</v>
      </c>
      <c r="AJ1290" t="b">
        <f>ISNUMBER(Table1[[#This Row],[Total Salary  ]])</f>
        <v>1</v>
      </c>
      <c r="AK1290" t="str">
        <f>IFERROR(_xlfn.XLOOKUP(Table1[[#This Row],[Manager ID]],MANAGERS!A:A,MANAGERS!B:B),"Not Found")</f>
        <v>Manager_7</v>
      </c>
    </row>
    <row r="1291" spans="1:37" x14ac:dyDescent="0.2">
      <c r="A1291" t="s">
        <v>3821</v>
      </c>
      <c r="B1291" t="s">
        <v>87</v>
      </c>
      <c r="C1291" t="s">
        <v>21</v>
      </c>
      <c r="D1291" t="s">
        <v>40</v>
      </c>
      <c r="E1291" t="s">
        <v>65</v>
      </c>
      <c r="F1291" s="1">
        <v>42901</v>
      </c>
      <c r="G1291" s="1">
        <v>29570</v>
      </c>
      <c r="H1291">
        <v>103695</v>
      </c>
      <c r="I1291">
        <v>10411</v>
      </c>
      <c r="J1291">
        <v>75</v>
      </c>
      <c r="K1291">
        <v>62</v>
      </c>
      <c r="L1291" t="s">
        <v>34</v>
      </c>
      <c r="M1291">
        <v>113</v>
      </c>
      <c r="N1291">
        <f>Table1[[#This Row],[Basic Salary]]+Table1[[#This Row],[Bonus]]</f>
        <v>114106</v>
      </c>
      <c r="O1291" s="2">
        <f>Table1[[#This Row],[Bonus]]/Table1[[#This Row],[Basic Salary]]</f>
        <v>0.10040021216066349</v>
      </c>
      <c r="P1291">
        <f ca="1">DATEDIF(Table1[[#This Row],[Date of Birth]],TODAY(),"Y")</f>
        <v>45</v>
      </c>
      <c r="Q1291">
        <f ca="1">DATEDIF(Table1[[#This Row],[Joining Date]],TODAY(),"Y")</f>
        <v>9</v>
      </c>
      <c r="R1291" t="str">
        <f ca="1">IF(YEAR(Table1[[#This Row],[Joining Date]])=YEAR(TODAY()),"Yes","No")</f>
        <v>No</v>
      </c>
      <c r="S1291" t="str">
        <f ca="1">IF(Table1[[#This Row],[Experience]]&gt;5,"Yes","No")</f>
        <v>Yes</v>
      </c>
      <c r="T1291" t="str">
        <f>TEXT(Table1[[#This Row],[Joining Date]],"mmmm")</f>
        <v>June</v>
      </c>
      <c r="U1291" t="str">
        <f>TEXT(Table1[[#This Row],[Joining Date]],"yyyy")</f>
        <v>2017</v>
      </c>
      <c r="V1291" s="5">
        <f ca="1">TODAY()-Table1[[#This Row],[Joining Date]]</f>
        <v>3338</v>
      </c>
      <c r="W1291" t="str">
        <f>LEFT(Table1[[#This Row],[Employee Name]],FIND(" ",Table1[[#This Row],[Employee Name]])-1)</f>
        <v>Arjun</v>
      </c>
      <c r="X1291" t="str">
        <f>RIGHT(Table1[[#This Row],[Employee Name]],LEN(Table1[[#This Row],[Employee Name]])-FIND(" ",Table1[[#This Row],[Employee Name]]))</f>
        <v>Mehta</v>
      </c>
      <c r="Y1291" t="str">
        <f>Table1[[#This Row],[Department]]&amp;"-"&amp;Table1[[#This Row],[Employee ID]]</f>
        <v>IT-E03765</v>
      </c>
      <c r="Z1291" t="str">
        <f>LEFT(Table1[[#This Row],[Department]],3)</f>
        <v>IT</v>
      </c>
      <c r="AA1291" t="str">
        <f>_xlfn.XLOOKUP(Table1[[#This Row],[Manager ID]],MANAGERS!A:A,MANAGERS!B:B)</f>
        <v>Manager_13</v>
      </c>
      <c r="AB1291" t="str" cm="1">
        <f t="array" ref="AB1291">_xlfn.XLOOKUP(Table1[[#This Row],[Manager ID]],Table2[[#All],[Manager ID]],Table2[[#All],[Department Head]])</f>
        <v>HR</v>
      </c>
      <c r="AC1291" s="2">
        <f>_xlfn.XLOOKUP(Table1[[#This Row],[City]],L:L,O:O)</f>
        <v>0.24030340748661314</v>
      </c>
      <c r="AD1291" t="str" cm="1">
        <f t="array" ref="AD1291">_xlfn.IFS(Table1[[#This Row],[Performance Score]]&gt;=90,"Excellent",Table1[[#This Row],[Performance Score]]&gt;=75,"Good",Table1[[#This Row],[Performance Score]]&gt;=60,"Average",Table1[[#This Row],[Performance Score]]&lt;=60,"Need Improvement")</f>
        <v>Average</v>
      </c>
      <c r="AE1291" t="str">
        <f>IF(AND(Table1[[#This Row],[Attendance %]]&gt;=80,(Table1[[#This Row],[Performance Score]]&gt;=80)),"Eligible","Not Eligible")</f>
        <v>Not Eligible</v>
      </c>
      <c r="AF1291" t="str">
        <f>IF(Table1[[#This Row],[Performance Score]]&gt;=80,"High Performer","Low Performer")</f>
        <v>Low Performer</v>
      </c>
      <c r="AG1291" t="str" cm="1">
        <f t="array" aca="1" ref="AG1291" ca="1">_xlfn.IFS(Table1[[#This Row],[Experience]]&lt;=3,"Junior",Table1[[#This Row],[Experience]]&lt;=7,"Mid Level",Table1[[#This Row],[Experience]]&gt;=7,"Senior")</f>
        <v>Senior</v>
      </c>
      <c r="AH1291" t="str">
        <f>IF(Table1[[#This Row],[Attendance %]]&gt;75,"OK","Below 75")</f>
        <v>Below 75</v>
      </c>
      <c r="AI1291" t="b">
        <f>ISBLANK(Table1[[#This Row],[Employee ID]])</f>
        <v>0</v>
      </c>
      <c r="AJ1291" t="b">
        <f>ISNUMBER(Table1[[#This Row],[Total Salary  ]])</f>
        <v>1</v>
      </c>
      <c r="AK1291" t="str">
        <f>IFERROR(_xlfn.XLOOKUP(Table1[[#This Row],[Manager ID]],MANAGERS!A:A,MANAGERS!B:B),"Not Found")</f>
        <v>Manager_13</v>
      </c>
    </row>
    <row r="1292" spans="1:37" x14ac:dyDescent="0.2">
      <c r="A1292" t="s">
        <v>4234</v>
      </c>
      <c r="B1292" t="s">
        <v>95</v>
      </c>
      <c r="C1292" t="s">
        <v>15</v>
      </c>
      <c r="D1292" t="s">
        <v>46</v>
      </c>
      <c r="E1292" t="s">
        <v>65</v>
      </c>
      <c r="F1292" s="1">
        <v>45277</v>
      </c>
      <c r="G1292" s="1">
        <v>30267</v>
      </c>
      <c r="H1292">
        <v>93009</v>
      </c>
      <c r="I1292">
        <v>21091</v>
      </c>
      <c r="J1292">
        <v>98</v>
      </c>
      <c r="K1292">
        <v>84</v>
      </c>
      <c r="L1292" t="s">
        <v>18</v>
      </c>
      <c r="M1292">
        <v>102</v>
      </c>
      <c r="N1292">
        <f>Table1[[#This Row],[Basic Salary]]+Table1[[#This Row],[Bonus]]</f>
        <v>114100</v>
      </c>
      <c r="O1292" s="2">
        <f>Table1[[#This Row],[Bonus]]/Table1[[#This Row],[Basic Salary]]</f>
        <v>0.22676300142996914</v>
      </c>
      <c r="P1292">
        <f ca="1">DATEDIF(Table1[[#This Row],[Date of Birth]],TODAY(),"Y")</f>
        <v>43</v>
      </c>
      <c r="Q1292">
        <f ca="1">DATEDIF(Table1[[#This Row],[Joining Date]],TODAY(),"Y")</f>
        <v>2</v>
      </c>
      <c r="R1292" t="str">
        <f ca="1">IF(YEAR(Table1[[#This Row],[Joining Date]])=YEAR(TODAY()),"Yes","No")</f>
        <v>No</v>
      </c>
      <c r="S1292" t="str">
        <f ca="1">IF(Table1[[#This Row],[Experience]]&gt;5,"Yes","No")</f>
        <v>No</v>
      </c>
      <c r="T1292" t="str">
        <f>TEXT(Table1[[#This Row],[Joining Date]],"mmmm")</f>
        <v>December</v>
      </c>
      <c r="U1292" t="str">
        <f>TEXT(Table1[[#This Row],[Joining Date]],"yyyy")</f>
        <v>2023</v>
      </c>
      <c r="V1292" s="5">
        <f ca="1">TODAY()-Table1[[#This Row],[Joining Date]]</f>
        <v>962</v>
      </c>
      <c r="W1292" t="str">
        <f>LEFT(Table1[[#This Row],[Employee Name]],FIND(" ",Table1[[#This Row],[Employee Name]])-1)</f>
        <v>Ajay</v>
      </c>
      <c r="X1292" t="str">
        <f>RIGHT(Table1[[#This Row],[Employee Name]],LEN(Table1[[#This Row],[Employee Name]])-FIND(" ",Table1[[#This Row],[Employee Name]]))</f>
        <v>Singh</v>
      </c>
      <c r="Y1292" t="str">
        <f>Table1[[#This Row],[Department]]&amp;"-"&amp;Table1[[#This Row],[Employee ID]]</f>
        <v>Support-E04178</v>
      </c>
      <c r="Z1292" t="str">
        <f>LEFT(Table1[[#This Row],[Department]],3)</f>
        <v>Sup</v>
      </c>
      <c r="AA1292" t="str">
        <f>_xlfn.XLOOKUP(Table1[[#This Row],[Manager ID]],MANAGERS!A:A,MANAGERS!B:B)</f>
        <v>Manager_2</v>
      </c>
      <c r="AB1292" t="str" cm="1">
        <f t="array" ref="AB1292">_xlfn.XLOOKUP(Table1[[#This Row],[Manager ID]],Table2[[#All],[Manager ID]],Table2[[#All],[Department Head]])</f>
        <v>Sales</v>
      </c>
      <c r="AC1292" s="2">
        <f>_xlfn.XLOOKUP(Table1[[#This Row],[City]],L:L,O:O)</f>
        <v>0.21356479274849693</v>
      </c>
      <c r="AD1292" t="str" cm="1">
        <f t="array" ref="AD1292">_xlfn.IFS(Table1[[#This Row],[Performance Score]]&gt;=90,"Excellent",Table1[[#This Row],[Performance Score]]&gt;=75,"Good",Table1[[#This Row],[Performance Score]]&gt;=60,"Average",Table1[[#This Row],[Performance Score]]&lt;=60,"Need Improvement")</f>
        <v>Good</v>
      </c>
      <c r="AE1292" t="str">
        <f>IF(AND(Table1[[#This Row],[Attendance %]]&gt;=80,(Table1[[#This Row],[Performance Score]]&gt;=80)),"Eligible","Not Eligible")</f>
        <v>Eligible</v>
      </c>
      <c r="AF1292" t="str">
        <f>IF(Table1[[#This Row],[Performance Score]]&gt;=80,"High Performer","Low Performer")</f>
        <v>High Performer</v>
      </c>
      <c r="AG1292" t="str" cm="1">
        <f t="array" aca="1" ref="AG1292" ca="1">_xlfn.IFS(Table1[[#This Row],[Experience]]&lt;=3,"Junior",Table1[[#This Row],[Experience]]&lt;=7,"Mid Level",Table1[[#This Row],[Experience]]&gt;=7,"Senior")</f>
        <v>Junior</v>
      </c>
      <c r="AH1292" t="str">
        <f>IF(Table1[[#This Row],[Attendance %]]&gt;75,"OK","Below 75")</f>
        <v>OK</v>
      </c>
      <c r="AI1292" t="b">
        <f>ISBLANK(Table1[[#This Row],[Employee ID]])</f>
        <v>0</v>
      </c>
      <c r="AJ1292" t="b">
        <f>ISNUMBER(Table1[[#This Row],[Total Salary  ]])</f>
        <v>1</v>
      </c>
      <c r="AK1292" t="str">
        <f>IFERROR(_xlfn.XLOOKUP(Table1[[#This Row],[Manager ID]],MANAGERS!A:A,MANAGERS!B:B),"Not Found")</f>
        <v>Manager_2</v>
      </c>
    </row>
    <row r="1293" spans="1:37" x14ac:dyDescent="0.2">
      <c r="A1293" t="s">
        <v>2859</v>
      </c>
      <c r="B1293" t="s">
        <v>39</v>
      </c>
      <c r="C1293" t="s">
        <v>21</v>
      </c>
      <c r="D1293" t="s">
        <v>40</v>
      </c>
      <c r="E1293" t="s">
        <v>26</v>
      </c>
      <c r="F1293" s="1">
        <v>42990</v>
      </c>
      <c r="G1293" s="1">
        <v>33047</v>
      </c>
      <c r="H1293">
        <v>84290</v>
      </c>
      <c r="I1293">
        <v>29777</v>
      </c>
      <c r="J1293">
        <v>77</v>
      </c>
      <c r="K1293">
        <v>63</v>
      </c>
      <c r="L1293" t="s">
        <v>27</v>
      </c>
      <c r="M1293">
        <v>102</v>
      </c>
      <c r="N1293">
        <f>Table1[[#This Row],[Basic Salary]]+Table1[[#This Row],[Bonus]]</f>
        <v>114067</v>
      </c>
      <c r="O1293" s="2">
        <f>Table1[[#This Row],[Bonus]]/Table1[[#This Row],[Basic Salary]]</f>
        <v>0.35326847787400639</v>
      </c>
      <c r="P1293">
        <f ca="1">DATEDIF(Table1[[#This Row],[Date of Birth]],TODAY(),"Y")</f>
        <v>36</v>
      </c>
      <c r="Q1293">
        <f ca="1">DATEDIF(Table1[[#This Row],[Joining Date]],TODAY(),"Y")</f>
        <v>8</v>
      </c>
      <c r="R1293" t="str">
        <f ca="1">IF(YEAR(Table1[[#This Row],[Joining Date]])=YEAR(TODAY()),"Yes","No")</f>
        <v>No</v>
      </c>
      <c r="S1293" t="str">
        <f ca="1">IF(Table1[[#This Row],[Experience]]&gt;5,"Yes","No")</f>
        <v>Yes</v>
      </c>
      <c r="T1293" t="str">
        <f>TEXT(Table1[[#This Row],[Joining Date]],"mmmm")</f>
        <v>September</v>
      </c>
      <c r="U1293" t="str">
        <f>TEXT(Table1[[#This Row],[Joining Date]],"yyyy")</f>
        <v>2017</v>
      </c>
      <c r="V1293" s="5">
        <f ca="1">TODAY()-Table1[[#This Row],[Joining Date]]</f>
        <v>3249</v>
      </c>
      <c r="W1293" t="str">
        <f>LEFT(Table1[[#This Row],[Employee Name]],FIND(" ",Table1[[#This Row],[Employee Name]])-1)</f>
        <v>Karan</v>
      </c>
      <c r="X1293" t="str">
        <f>RIGHT(Table1[[#This Row],[Employee Name]],LEN(Table1[[#This Row],[Employee Name]])-FIND(" ",Table1[[#This Row],[Employee Name]]))</f>
        <v>Malhotra</v>
      </c>
      <c r="Y1293" t="str">
        <f>Table1[[#This Row],[Department]]&amp;"-"&amp;Table1[[#This Row],[Employee ID]]</f>
        <v>IT-E02803</v>
      </c>
      <c r="Z1293" t="str">
        <f>LEFT(Table1[[#This Row],[Department]],3)</f>
        <v>IT</v>
      </c>
      <c r="AA1293" t="str">
        <f>_xlfn.XLOOKUP(Table1[[#This Row],[Manager ID]],MANAGERS!A:A,MANAGERS!B:B)</f>
        <v>Manager_2</v>
      </c>
      <c r="AB1293" t="str" cm="1">
        <f t="array" ref="AB1293">_xlfn.XLOOKUP(Table1[[#This Row],[Manager ID]],Table2[[#All],[Manager ID]],Table2[[#All],[Department Head]])</f>
        <v>Sales</v>
      </c>
      <c r="AC1293" s="2">
        <f>_xlfn.XLOOKUP(Table1[[#This Row],[City]],L:L,O:O)</f>
        <v>0.23674293405114402</v>
      </c>
      <c r="AD1293" t="str" cm="1">
        <f t="array" ref="AD1293">_xlfn.IFS(Table1[[#This Row],[Performance Score]]&gt;=90,"Excellent",Table1[[#This Row],[Performance Score]]&gt;=75,"Good",Table1[[#This Row],[Performance Score]]&gt;=60,"Average",Table1[[#This Row],[Performance Score]]&lt;=60,"Need Improvement")</f>
        <v>Average</v>
      </c>
      <c r="AE1293" t="str">
        <f>IF(AND(Table1[[#This Row],[Attendance %]]&gt;=80,(Table1[[#This Row],[Performance Score]]&gt;=80)),"Eligible","Not Eligible")</f>
        <v>Not Eligible</v>
      </c>
      <c r="AF1293" t="str">
        <f>IF(Table1[[#This Row],[Performance Score]]&gt;=80,"High Performer","Low Performer")</f>
        <v>Low Performer</v>
      </c>
      <c r="AG1293" t="str" cm="1">
        <f t="array" aca="1" ref="AG1293" ca="1">_xlfn.IFS(Table1[[#This Row],[Experience]]&lt;=3,"Junior",Table1[[#This Row],[Experience]]&lt;=7,"Mid Level",Table1[[#This Row],[Experience]]&gt;=7,"Senior")</f>
        <v>Senior</v>
      </c>
      <c r="AH1293" t="str">
        <f>IF(Table1[[#This Row],[Attendance %]]&gt;75,"OK","Below 75")</f>
        <v>OK</v>
      </c>
      <c r="AI1293" t="b">
        <f>ISBLANK(Table1[[#This Row],[Employee ID]])</f>
        <v>0</v>
      </c>
      <c r="AJ1293" t="b">
        <f>ISNUMBER(Table1[[#This Row],[Total Salary  ]])</f>
        <v>1</v>
      </c>
      <c r="AK1293" t="str">
        <f>IFERROR(_xlfn.XLOOKUP(Table1[[#This Row],[Manager ID]],MANAGERS!A:A,MANAGERS!B:B),"Not Found")</f>
        <v>Manager_2</v>
      </c>
    </row>
    <row r="1294" spans="1:37" x14ac:dyDescent="0.2">
      <c r="A1294" t="s">
        <v>4048</v>
      </c>
      <c r="B1294" t="s">
        <v>42</v>
      </c>
      <c r="C1294" t="s">
        <v>21</v>
      </c>
      <c r="D1294" t="s">
        <v>25</v>
      </c>
      <c r="E1294" t="s">
        <v>17</v>
      </c>
      <c r="F1294" s="1">
        <v>44604</v>
      </c>
      <c r="G1294" s="1">
        <v>39010</v>
      </c>
      <c r="H1294">
        <v>91652</v>
      </c>
      <c r="I1294">
        <v>22405</v>
      </c>
      <c r="J1294">
        <v>76</v>
      </c>
      <c r="K1294">
        <v>100</v>
      </c>
      <c r="L1294" t="s">
        <v>31</v>
      </c>
      <c r="M1294">
        <v>105</v>
      </c>
      <c r="N1294">
        <f>Table1[[#This Row],[Basic Salary]]+Table1[[#This Row],[Bonus]]</f>
        <v>114057</v>
      </c>
      <c r="O1294" s="2">
        <f>Table1[[#This Row],[Bonus]]/Table1[[#This Row],[Basic Salary]]</f>
        <v>0.24445729498537949</v>
      </c>
      <c r="P1294">
        <f ca="1">DATEDIF(Table1[[#This Row],[Date of Birth]],TODAY(),"Y")</f>
        <v>19</v>
      </c>
      <c r="Q1294">
        <f ca="1">DATEDIF(Table1[[#This Row],[Joining Date]],TODAY(),"Y")</f>
        <v>4</v>
      </c>
      <c r="R1294" t="str">
        <f ca="1">IF(YEAR(Table1[[#This Row],[Joining Date]])=YEAR(TODAY()),"Yes","No")</f>
        <v>No</v>
      </c>
      <c r="S1294" t="str">
        <f ca="1">IF(Table1[[#This Row],[Experience]]&gt;5,"Yes","No")</f>
        <v>No</v>
      </c>
      <c r="T1294" t="str">
        <f>TEXT(Table1[[#This Row],[Joining Date]],"mmmm")</f>
        <v>February</v>
      </c>
      <c r="U1294" t="str">
        <f>TEXT(Table1[[#This Row],[Joining Date]],"yyyy")</f>
        <v>2022</v>
      </c>
      <c r="V1294" s="5">
        <f ca="1">TODAY()-Table1[[#This Row],[Joining Date]]</f>
        <v>1635</v>
      </c>
      <c r="W1294" t="str">
        <f>LEFT(Table1[[#This Row],[Employee Name]],FIND(" ",Table1[[#This Row],[Employee Name]])-1)</f>
        <v>Krishna</v>
      </c>
      <c r="X1294" t="str">
        <f>RIGHT(Table1[[#This Row],[Employee Name]],LEN(Table1[[#This Row],[Employee Name]])-FIND(" ",Table1[[#This Row],[Employee Name]]))</f>
        <v>Chaitanya</v>
      </c>
      <c r="Y1294" t="str">
        <f>Table1[[#This Row],[Department]]&amp;"-"&amp;Table1[[#This Row],[Employee ID]]</f>
        <v>Finance-E03992</v>
      </c>
      <c r="Z1294" t="str">
        <f>LEFT(Table1[[#This Row],[Department]],3)</f>
        <v>Fin</v>
      </c>
      <c r="AA1294" t="str">
        <f>_xlfn.XLOOKUP(Table1[[#This Row],[Manager ID]],MANAGERS!A:A,MANAGERS!B:B)</f>
        <v>Manager_5</v>
      </c>
      <c r="AB1294" t="str" cm="1">
        <f t="array" ref="AB1294">_xlfn.XLOOKUP(Table1[[#This Row],[Manager ID]],Table2[[#All],[Manager ID]],Table2[[#All],[Department Head]])</f>
        <v>Sales</v>
      </c>
      <c r="AC1294" s="2">
        <f>_xlfn.XLOOKUP(Table1[[#This Row],[City]],L:L,O:O)</f>
        <v>0.241864189087755</v>
      </c>
      <c r="AD1294" t="str" cm="1">
        <f t="array" ref="AD1294">_xlfn.IFS(Table1[[#This Row],[Performance Score]]&gt;=90,"Excellent",Table1[[#This Row],[Performance Score]]&gt;=75,"Good",Table1[[#This Row],[Performance Score]]&gt;=60,"Average",Table1[[#This Row],[Performance Score]]&lt;=60,"Need Improvement")</f>
        <v>Excellent</v>
      </c>
      <c r="AE1294" t="str">
        <f>IF(AND(Table1[[#This Row],[Attendance %]]&gt;=80,(Table1[[#This Row],[Performance Score]]&gt;=80)),"Eligible","Not Eligible")</f>
        <v>Not Eligible</v>
      </c>
      <c r="AF1294" t="str">
        <f>IF(Table1[[#This Row],[Performance Score]]&gt;=80,"High Performer","Low Performer")</f>
        <v>High Performer</v>
      </c>
      <c r="AG1294" t="str" cm="1">
        <f t="array" aca="1" ref="AG1294" ca="1">_xlfn.IFS(Table1[[#This Row],[Experience]]&lt;=3,"Junior",Table1[[#This Row],[Experience]]&lt;=7,"Mid Level",Table1[[#This Row],[Experience]]&gt;=7,"Senior")</f>
        <v>Mid Level</v>
      </c>
      <c r="AH1294" t="str">
        <f>IF(Table1[[#This Row],[Attendance %]]&gt;75,"OK","Below 75")</f>
        <v>OK</v>
      </c>
      <c r="AI1294" t="b">
        <f>ISBLANK(Table1[[#This Row],[Employee ID]])</f>
        <v>0</v>
      </c>
      <c r="AJ1294" t="b">
        <f>ISNUMBER(Table1[[#This Row],[Total Salary  ]])</f>
        <v>1</v>
      </c>
      <c r="AK1294" t="str">
        <f>IFERROR(_xlfn.XLOOKUP(Table1[[#This Row],[Manager ID]],MANAGERS!A:A,MANAGERS!B:B),"Not Found")</f>
        <v>Manager_5</v>
      </c>
    </row>
    <row r="1295" spans="1:37" x14ac:dyDescent="0.2">
      <c r="A1295" t="s">
        <v>2728</v>
      </c>
      <c r="B1295" t="s">
        <v>87</v>
      </c>
      <c r="C1295" t="s">
        <v>21</v>
      </c>
      <c r="D1295" t="s">
        <v>46</v>
      </c>
      <c r="E1295" t="s">
        <v>30</v>
      </c>
      <c r="F1295" s="1">
        <v>45370</v>
      </c>
      <c r="G1295" s="1">
        <v>34789</v>
      </c>
      <c r="H1295">
        <v>98810</v>
      </c>
      <c r="I1295">
        <v>15237</v>
      </c>
      <c r="J1295">
        <v>86</v>
      </c>
      <c r="K1295">
        <v>79</v>
      </c>
      <c r="L1295" t="s">
        <v>23</v>
      </c>
      <c r="M1295">
        <v>119</v>
      </c>
      <c r="N1295">
        <f>Table1[[#This Row],[Basic Salary]]+Table1[[#This Row],[Bonus]]</f>
        <v>114047</v>
      </c>
      <c r="O1295" s="2">
        <f>Table1[[#This Row],[Bonus]]/Table1[[#This Row],[Basic Salary]]</f>
        <v>0.15420503997571097</v>
      </c>
      <c r="P1295">
        <f ca="1">DATEDIF(Table1[[#This Row],[Date of Birth]],TODAY(),"Y")</f>
        <v>31</v>
      </c>
      <c r="Q1295">
        <f ca="1">DATEDIF(Table1[[#This Row],[Joining Date]],TODAY(),"Y")</f>
        <v>2</v>
      </c>
      <c r="R1295" t="str">
        <f ca="1">IF(YEAR(Table1[[#This Row],[Joining Date]])=YEAR(TODAY()),"Yes","No")</f>
        <v>No</v>
      </c>
      <c r="S1295" t="str">
        <f ca="1">IF(Table1[[#This Row],[Experience]]&gt;5,"Yes","No")</f>
        <v>No</v>
      </c>
      <c r="T1295" t="str">
        <f>TEXT(Table1[[#This Row],[Joining Date]],"mmmm")</f>
        <v>March</v>
      </c>
      <c r="U1295" t="str">
        <f>TEXT(Table1[[#This Row],[Joining Date]],"yyyy")</f>
        <v>2024</v>
      </c>
      <c r="V1295" s="5">
        <f ca="1">TODAY()-Table1[[#This Row],[Joining Date]]</f>
        <v>869</v>
      </c>
      <c r="W1295" t="str">
        <f>LEFT(Table1[[#This Row],[Employee Name]],FIND(" ",Table1[[#This Row],[Employee Name]])-1)</f>
        <v>Arjun</v>
      </c>
      <c r="X1295" t="str">
        <f>RIGHT(Table1[[#This Row],[Employee Name]],LEN(Table1[[#This Row],[Employee Name]])-FIND(" ",Table1[[#This Row],[Employee Name]]))</f>
        <v>Mehta</v>
      </c>
      <c r="Y1295" t="str">
        <f>Table1[[#This Row],[Department]]&amp;"-"&amp;Table1[[#This Row],[Employee ID]]</f>
        <v>Support-E02672</v>
      </c>
      <c r="Z1295" t="str">
        <f>LEFT(Table1[[#This Row],[Department]],3)</f>
        <v>Sup</v>
      </c>
      <c r="AA1295" t="str">
        <f>_xlfn.XLOOKUP(Table1[[#This Row],[Manager ID]],MANAGERS!A:A,MANAGERS!B:B)</f>
        <v>Manager_19</v>
      </c>
      <c r="AB1295" t="str" cm="1">
        <f t="array" ref="AB1295">_xlfn.XLOOKUP(Table1[[#This Row],[Manager ID]],Table2[[#All],[Manager ID]],Table2[[#All],[Department Head]])</f>
        <v>Support</v>
      </c>
      <c r="AC1295" s="2">
        <f>_xlfn.XLOOKUP(Table1[[#This Row],[City]],L:L,O:O)</f>
        <v>0.23486488519629886</v>
      </c>
      <c r="AD1295" t="str" cm="1">
        <f t="array" ref="AD1295">_xlfn.IFS(Table1[[#This Row],[Performance Score]]&gt;=90,"Excellent",Table1[[#This Row],[Performance Score]]&gt;=75,"Good",Table1[[#This Row],[Performance Score]]&gt;=60,"Average",Table1[[#This Row],[Performance Score]]&lt;=60,"Need Improvement")</f>
        <v>Good</v>
      </c>
      <c r="AE1295" t="str">
        <f>IF(AND(Table1[[#This Row],[Attendance %]]&gt;=80,(Table1[[#This Row],[Performance Score]]&gt;=80)),"Eligible","Not Eligible")</f>
        <v>Not Eligible</v>
      </c>
      <c r="AF1295" t="str">
        <f>IF(Table1[[#This Row],[Performance Score]]&gt;=80,"High Performer","Low Performer")</f>
        <v>Low Performer</v>
      </c>
      <c r="AG1295" t="str" cm="1">
        <f t="array" aca="1" ref="AG1295" ca="1">_xlfn.IFS(Table1[[#This Row],[Experience]]&lt;=3,"Junior",Table1[[#This Row],[Experience]]&lt;=7,"Mid Level",Table1[[#This Row],[Experience]]&gt;=7,"Senior")</f>
        <v>Junior</v>
      </c>
      <c r="AH1295" t="str">
        <f>IF(Table1[[#This Row],[Attendance %]]&gt;75,"OK","Below 75")</f>
        <v>OK</v>
      </c>
      <c r="AI1295" t="b">
        <f>ISBLANK(Table1[[#This Row],[Employee ID]])</f>
        <v>0</v>
      </c>
      <c r="AJ1295" t="b">
        <f>ISNUMBER(Table1[[#This Row],[Total Salary  ]])</f>
        <v>1</v>
      </c>
      <c r="AK1295" t="str">
        <f>IFERROR(_xlfn.XLOOKUP(Table1[[#This Row],[Manager ID]],MANAGERS!A:A,MANAGERS!B:B),"Not Found")</f>
        <v>Manager_19</v>
      </c>
    </row>
    <row r="1296" spans="1:37" x14ac:dyDescent="0.2">
      <c r="A1296" t="s">
        <v>2875</v>
      </c>
      <c r="B1296" t="s">
        <v>14</v>
      </c>
      <c r="C1296" t="s">
        <v>15</v>
      </c>
      <c r="D1296" t="s">
        <v>25</v>
      </c>
      <c r="E1296" t="s">
        <v>30</v>
      </c>
      <c r="F1296" s="1">
        <v>44540</v>
      </c>
      <c r="G1296" s="1">
        <v>32918</v>
      </c>
      <c r="H1296">
        <v>89147</v>
      </c>
      <c r="I1296">
        <v>24798</v>
      </c>
      <c r="J1296">
        <v>91</v>
      </c>
      <c r="K1296">
        <v>45</v>
      </c>
      <c r="L1296" t="s">
        <v>23</v>
      </c>
      <c r="M1296">
        <v>102</v>
      </c>
      <c r="N1296">
        <f>Table1[[#This Row],[Basic Salary]]+Table1[[#This Row],[Bonus]]</f>
        <v>113945</v>
      </c>
      <c r="O1296" s="2">
        <f>Table1[[#This Row],[Bonus]]/Table1[[#This Row],[Basic Salary]]</f>
        <v>0.27816976454619896</v>
      </c>
      <c r="P1296">
        <f ca="1">DATEDIF(Table1[[#This Row],[Date of Birth]],TODAY(),"Y")</f>
        <v>36</v>
      </c>
      <c r="Q1296">
        <f ca="1">DATEDIF(Table1[[#This Row],[Joining Date]],TODAY(),"Y")</f>
        <v>4</v>
      </c>
      <c r="R1296" t="str">
        <f ca="1">IF(YEAR(Table1[[#This Row],[Joining Date]])=YEAR(TODAY()),"Yes","No")</f>
        <v>No</v>
      </c>
      <c r="S1296" t="str">
        <f ca="1">IF(Table1[[#This Row],[Experience]]&gt;5,"Yes","No")</f>
        <v>No</v>
      </c>
      <c r="T1296" t="str">
        <f>TEXT(Table1[[#This Row],[Joining Date]],"mmmm")</f>
        <v>December</v>
      </c>
      <c r="U1296" t="str">
        <f>TEXT(Table1[[#This Row],[Joining Date]],"yyyy")</f>
        <v>2021</v>
      </c>
      <c r="V1296" s="5">
        <f ca="1">TODAY()-Table1[[#This Row],[Joining Date]]</f>
        <v>1699</v>
      </c>
      <c r="W1296" t="str">
        <f>LEFT(Table1[[#This Row],[Employee Name]],FIND(" ",Table1[[#This Row],[Employee Name]])-1)</f>
        <v>Nisha</v>
      </c>
      <c r="X1296" t="str">
        <f>RIGHT(Table1[[#This Row],[Employee Name]],LEN(Table1[[#This Row],[Employee Name]])-FIND(" ",Table1[[#This Row],[Employee Name]]))</f>
        <v>Kapoor</v>
      </c>
      <c r="Y1296" t="str">
        <f>Table1[[#This Row],[Department]]&amp;"-"&amp;Table1[[#This Row],[Employee ID]]</f>
        <v>Finance-E02819</v>
      </c>
      <c r="Z1296" t="str">
        <f>LEFT(Table1[[#This Row],[Department]],3)</f>
        <v>Fin</v>
      </c>
      <c r="AA1296" t="str">
        <f>_xlfn.XLOOKUP(Table1[[#This Row],[Manager ID]],MANAGERS!A:A,MANAGERS!B:B)</f>
        <v>Manager_2</v>
      </c>
      <c r="AB1296" t="str" cm="1">
        <f t="array" ref="AB1296">_xlfn.XLOOKUP(Table1[[#This Row],[Manager ID]],Table2[[#All],[Manager ID]],Table2[[#All],[Department Head]])</f>
        <v>Sales</v>
      </c>
      <c r="AC1296" s="2">
        <f>_xlfn.XLOOKUP(Table1[[#This Row],[City]],L:L,O:O)</f>
        <v>0.23486488519629886</v>
      </c>
      <c r="AD1296" t="str" cm="1">
        <f t="array" ref="AD1296">_xlfn.IFS(Table1[[#This Row],[Performance Score]]&gt;=90,"Excellent",Table1[[#This Row],[Performance Score]]&gt;=75,"Good",Table1[[#This Row],[Performance Score]]&gt;=60,"Average",Table1[[#This Row],[Performance Score]]&lt;=60,"Need Improvement")</f>
        <v>Need Improvement</v>
      </c>
      <c r="AE1296" t="str">
        <f>IF(AND(Table1[[#This Row],[Attendance %]]&gt;=80,(Table1[[#This Row],[Performance Score]]&gt;=80)),"Eligible","Not Eligible")</f>
        <v>Not Eligible</v>
      </c>
      <c r="AF1296" t="str">
        <f>IF(Table1[[#This Row],[Performance Score]]&gt;=80,"High Performer","Low Performer")</f>
        <v>Low Performer</v>
      </c>
      <c r="AG1296" t="str" cm="1">
        <f t="array" aca="1" ref="AG1296" ca="1">_xlfn.IFS(Table1[[#This Row],[Experience]]&lt;=3,"Junior",Table1[[#This Row],[Experience]]&lt;=7,"Mid Level",Table1[[#This Row],[Experience]]&gt;=7,"Senior")</f>
        <v>Mid Level</v>
      </c>
      <c r="AH1296" t="str">
        <f>IF(Table1[[#This Row],[Attendance %]]&gt;75,"OK","Below 75")</f>
        <v>OK</v>
      </c>
      <c r="AI1296" t="b">
        <f>ISBLANK(Table1[[#This Row],[Employee ID]])</f>
        <v>0</v>
      </c>
      <c r="AJ1296" t="b">
        <f>ISNUMBER(Table1[[#This Row],[Total Salary  ]])</f>
        <v>1</v>
      </c>
      <c r="AK1296" t="str">
        <f>IFERROR(_xlfn.XLOOKUP(Table1[[#This Row],[Manager ID]],MANAGERS!A:A,MANAGERS!B:B),"Not Found")</f>
        <v>Manager_2</v>
      </c>
    </row>
    <row r="1297" spans="1:37" x14ac:dyDescent="0.2">
      <c r="A1297" t="s">
        <v>213</v>
      </c>
      <c r="B1297" t="s">
        <v>42</v>
      </c>
      <c r="C1297" t="s">
        <v>21</v>
      </c>
      <c r="D1297" t="s">
        <v>81</v>
      </c>
      <c r="E1297" t="s">
        <v>30</v>
      </c>
      <c r="F1297" s="1">
        <v>44969</v>
      </c>
      <c r="G1297" s="1">
        <v>39978</v>
      </c>
      <c r="H1297">
        <v>103997</v>
      </c>
      <c r="I1297">
        <v>9927</v>
      </c>
      <c r="J1297">
        <v>81</v>
      </c>
      <c r="K1297">
        <v>45</v>
      </c>
      <c r="L1297" t="s">
        <v>23</v>
      </c>
      <c r="M1297">
        <v>105</v>
      </c>
      <c r="N1297">
        <f>Table1[[#This Row],[Basic Salary]]+Table1[[#This Row],[Bonus]]</f>
        <v>113924</v>
      </c>
      <c r="O1297" s="2">
        <f>Table1[[#This Row],[Bonus]]/Table1[[#This Row],[Basic Salary]]</f>
        <v>9.5454676577208963E-2</v>
      </c>
      <c r="P1297">
        <f ca="1">DATEDIF(Table1[[#This Row],[Date of Birth]],TODAY(),"Y")</f>
        <v>17</v>
      </c>
      <c r="Q1297">
        <f ca="1">DATEDIF(Table1[[#This Row],[Joining Date]],TODAY(),"Y")</f>
        <v>3</v>
      </c>
      <c r="R1297" t="str">
        <f ca="1">IF(YEAR(Table1[[#This Row],[Joining Date]])=YEAR(TODAY()),"Yes","No")</f>
        <v>No</v>
      </c>
      <c r="S1297" t="str">
        <f ca="1">IF(Table1[[#This Row],[Experience]]&gt;5,"Yes","No")</f>
        <v>No</v>
      </c>
      <c r="T1297" t="str">
        <f>TEXT(Table1[[#This Row],[Joining Date]],"mmmm")</f>
        <v>February</v>
      </c>
      <c r="U1297" t="str">
        <f>TEXT(Table1[[#This Row],[Joining Date]],"yyyy")</f>
        <v>2023</v>
      </c>
      <c r="V1297" s="5">
        <f ca="1">TODAY()-Table1[[#This Row],[Joining Date]]</f>
        <v>1270</v>
      </c>
      <c r="W1297" t="str">
        <f>LEFT(Table1[[#This Row],[Employee Name]],FIND(" ",Table1[[#This Row],[Employee Name]])-1)</f>
        <v>Krishna</v>
      </c>
      <c r="X1297" t="str">
        <f>RIGHT(Table1[[#This Row],[Employee Name]],LEN(Table1[[#This Row],[Employee Name]])-FIND(" ",Table1[[#This Row],[Employee Name]]))</f>
        <v>Chaitanya</v>
      </c>
      <c r="Y1297" t="str">
        <f>Table1[[#This Row],[Department]]&amp;"-"&amp;Table1[[#This Row],[Employee ID]]</f>
        <v>Sales-E00157</v>
      </c>
      <c r="Z1297" t="str">
        <f>LEFT(Table1[[#This Row],[Department]],3)</f>
        <v>Sal</v>
      </c>
      <c r="AA1297" t="str">
        <f>_xlfn.XLOOKUP(Table1[[#This Row],[Manager ID]],MANAGERS!A:A,MANAGERS!B:B)</f>
        <v>Manager_5</v>
      </c>
      <c r="AB1297" t="str" cm="1">
        <f t="array" ref="AB1297">_xlfn.XLOOKUP(Table1[[#This Row],[Manager ID]],Table2[[#All],[Manager ID]],Table2[[#All],[Department Head]])</f>
        <v>Sales</v>
      </c>
      <c r="AC1297" s="2">
        <f>_xlfn.XLOOKUP(Table1[[#This Row],[City]],L:L,O:O)</f>
        <v>0.23486488519629886</v>
      </c>
      <c r="AD1297" t="str" cm="1">
        <f t="array" ref="AD1297">_xlfn.IFS(Table1[[#This Row],[Performance Score]]&gt;=90,"Excellent",Table1[[#This Row],[Performance Score]]&gt;=75,"Good",Table1[[#This Row],[Performance Score]]&gt;=60,"Average",Table1[[#This Row],[Performance Score]]&lt;=60,"Need Improvement")</f>
        <v>Need Improvement</v>
      </c>
      <c r="AE1297" t="str">
        <f>IF(AND(Table1[[#This Row],[Attendance %]]&gt;=80,(Table1[[#This Row],[Performance Score]]&gt;=80)),"Eligible","Not Eligible")</f>
        <v>Not Eligible</v>
      </c>
      <c r="AF1297" t="str">
        <f>IF(Table1[[#This Row],[Performance Score]]&gt;=80,"High Performer","Low Performer")</f>
        <v>Low Performer</v>
      </c>
      <c r="AG1297" t="str" cm="1">
        <f t="array" aca="1" ref="AG1297" ca="1">_xlfn.IFS(Table1[[#This Row],[Experience]]&lt;=3,"Junior",Table1[[#This Row],[Experience]]&lt;=7,"Mid Level",Table1[[#This Row],[Experience]]&gt;=7,"Senior")</f>
        <v>Junior</v>
      </c>
      <c r="AH1297" t="str">
        <f>IF(Table1[[#This Row],[Attendance %]]&gt;75,"OK","Below 75")</f>
        <v>OK</v>
      </c>
      <c r="AI1297" t="b">
        <f>ISBLANK(Table1[[#This Row],[Employee ID]])</f>
        <v>0</v>
      </c>
      <c r="AJ1297" t="b">
        <f>ISNUMBER(Table1[[#This Row],[Total Salary  ]])</f>
        <v>1</v>
      </c>
      <c r="AK1297" t="str">
        <f>IFERROR(_xlfn.XLOOKUP(Table1[[#This Row],[Manager ID]],MANAGERS!A:A,MANAGERS!B:B),"Not Found")</f>
        <v>Manager_5</v>
      </c>
    </row>
    <row r="1298" spans="1:37" x14ac:dyDescent="0.2">
      <c r="A1298" t="s">
        <v>1828</v>
      </c>
      <c r="B1298" t="s">
        <v>77</v>
      </c>
      <c r="C1298" t="s">
        <v>21</v>
      </c>
      <c r="D1298" t="s">
        <v>81</v>
      </c>
      <c r="E1298" t="s">
        <v>22</v>
      </c>
      <c r="F1298" s="1">
        <v>42368</v>
      </c>
      <c r="G1298" s="1">
        <v>37473</v>
      </c>
      <c r="H1298">
        <v>101399</v>
      </c>
      <c r="I1298">
        <v>12514</v>
      </c>
      <c r="J1298">
        <v>96</v>
      </c>
      <c r="K1298">
        <v>57</v>
      </c>
      <c r="L1298" t="s">
        <v>53</v>
      </c>
      <c r="M1298">
        <v>114</v>
      </c>
      <c r="N1298">
        <f>Table1[[#This Row],[Basic Salary]]+Table1[[#This Row],[Bonus]]</f>
        <v>113913</v>
      </c>
      <c r="O1298" s="2">
        <f>Table1[[#This Row],[Bonus]]/Table1[[#This Row],[Basic Salary]]</f>
        <v>0.12341344589197133</v>
      </c>
      <c r="P1298">
        <f ca="1">DATEDIF(Table1[[#This Row],[Date of Birth]],TODAY(),"Y")</f>
        <v>24</v>
      </c>
      <c r="Q1298">
        <f ca="1">DATEDIF(Table1[[#This Row],[Joining Date]],TODAY(),"Y")</f>
        <v>10</v>
      </c>
      <c r="R1298" t="str">
        <f ca="1">IF(YEAR(Table1[[#This Row],[Joining Date]])=YEAR(TODAY()),"Yes","No")</f>
        <v>No</v>
      </c>
      <c r="S1298" t="str">
        <f ca="1">IF(Table1[[#This Row],[Experience]]&gt;5,"Yes","No")</f>
        <v>Yes</v>
      </c>
      <c r="T1298" t="str">
        <f>TEXT(Table1[[#This Row],[Joining Date]],"mmmm")</f>
        <v>December</v>
      </c>
      <c r="U1298" t="str">
        <f>TEXT(Table1[[#This Row],[Joining Date]],"yyyy")</f>
        <v>2015</v>
      </c>
      <c r="V1298" s="5">
        <f ca="1">TODAY()-Table1[[#This Row],[Joining Date]]</f>
        <v>3871</v>
      </c>
      <c r="W1298" t="str">
        <f>LEFT(Table1[[#This Row],[Employee Name]],FIND(" ",Table1[[#This Row],[Employee Name]])-1)</f>
        <v>Rohan</v>
      </c>
      <c r="X1298" t="str">
        <f>RIGHT(Table1[[#This Row],[Employee Name]],LEN(Table1[[#This Row],[Employee Name]])-FIND(" ",Table1[[#This Row],[Employee Name]]))</f>
        <v>Gupta</v>
      </c>
      <c r="Y1298" t="str">
        <f>Table1[[#This Row],[Department]]&amp;"-"&amp;Table1[[#This Row],[Employee ID]]</f>
        <v>Sales-E01772</v>
      </c>
      <c r="Z1298" t="str">
        <f>LEFT(Table1[[#This Row],[Department]],3)</f>
        <v>Sal</v>
      </c>
      <c r="AA1298" t="str">
        <f>_xlfn.XLOOKUP(Table1[[#This Row],[Manager ID]],MANAGERS!A:A,MANAGERS!B:B)</f>
        <v>Manager_14</v>
      </c>
      <c r="AB1298" t="str" cm="1">
        <f t="array" ref="AB1298">_xlfn.XLOOKUP(Table1[[#This Row],[Manager ID]],Table2[[#All],[Manager ID]],Table2[[#All],[Department Head]])</f>
        <v>Marketing</v>
      </c>
      <c r="AC1298" s="2">
        <f>_xlfn.XLOOKUP(Table1[[#This Row],[City]],L:L,O:O)</f>
        <v>0.23685887225230964</v>
      </c>
      <c r="AD1298" t="str" cm="1">
        <f t="array" ref="AD1298">_xlfn.IFS(Table1[[#This Row],[Performance Score]]&gt;=90,"Excellent",Table1[[#This Row],[Performance Score]]&gt;=75,"Good",Table1[[#This Row],[Performance Score]]&gt;=60,"Average",Table1[[#This Row],[Performance Score]]&lt;=60,"Need Improvement")</f>
        <v>Need Improvement</v>
      </c>
      <c r="AE1298" t="str">
        <f>IF(AND(Table1[[#This Row],[Attendance %]]&gt;=80,(Table1[[#This Row],[Performance Score]]&gt;=80)),"Eligible","Not Eligible")</f>
        <v>Not Eligible</v>
      </c>
      <c r="AF1298" t="str">
        <f>IF(Table1[[#This Row],[Performance Score]]&gt;=80,"High Performer","Low Performer")</f>
        <v>Low Performer</v>
      </c>
      <c r="AG1298" t="str" cm="1">
        <f t="array" aca="1" ref="AG1298" ca="1">_xlfn.IFS(Table1[[#This Row],[Experience]]&lt;=3,"Junior",Table1[[#This Row],[Experience]]&lt;=7,"Mid Level",Table1[[#This Row],[Experience]]&gt;=7,"Senior")</f>
        <v>Senior</v>
      </c>
      <c r="AH1298" t="str">
        <f>IF(Table1[[#This Row],[Attendance %]]&gt;75,"OK","Below 75")</f>
        <v>OK</v>
      </c>
      <c r="AI1298" t="b">
        <f>ISBLANK(Table1[[#This Row],[Employee ID]])</f>
        <v>0</v>
      </c>
      <c r="AJ1298" t="b">
        <f>ISNUMBER(Table1[[#This Row],[Total Salary  ]])</f>
        <v>1</v>
      </c>
      <c r="AK1298" t="str">
        <f>IFERROR(_xlfn.XLOOKUP(Table1[[#This Row],[Manager ID]],MANAGERS!A:A,MANAGERS!B:B),"Not Found")</f>
        <v>Manager_14</v>
      </c>
    </row>
    <row r="1299" spans="1:37" x14ac:dyDescent="0.2">
      <c r="A1299" t="s">
        <v>3992</v>
      </c>
      <c r="B1299" t="s">
        <v>71</v>
      </c>
      <c r="C1299" t="s">
        <v>15</v>
      </c>
      <c r="D1299" t="s">
        <v>25</v>
      </c>
      <c r="E1299" t="s">
        <v>17</v>
      </c>
      <c r="F1299" s="1">
        <v>43715</v>
      </c>
      <c r="G1299" s="1">
        <v>34100</v>
      </c>
      <c r="H1299">
        <v>96714</v>
      </c>
      <c r="I1299">
        <v>17197</v>
      </c>
      <c r="J1299">
        <v>65</v>
      </c>
      <c r="K1299">
        <v>83</v>
      </c>
      <c r="L1299" t="s">
        <v>53</v>
      </c>
      <c r="M1299">
        <v>102</v>
      </c>
      <c r="N1299">
        <f>Table1[[#This Row],[Basic Salary]]+Table1[[#This Row],[Bonus]]</f>
        <v>113911</v>
      </c>
      <c r="O1299" s="2">
        <f>Table1[[#This Row],[Bonus]]/Table1[[#This Row],[Basic Salary]]</f>
        <v>0.17781293297764542</v>
      </c>
      <c r="P1299">
        <f ca="1">DATEDIF(Table1[[#This Row],[Date of Birth]],TODAY(),"Y")</f>
        <v>33</v>
      </c>
      <c r="Q1299">
        <f ca="1">DATEDIF(Table1[[#This Row],[Joining Date]],TODAY(),"Y")</f>
        <v>6</v>
      </c>
      <c r="R1299" t="str">
        <f ca="1">IF(YEAR(Table1[[#This Row],[Joining Date]])=YEAR(TODAY()),"Yes","No")</f>
        <v>No</v>
      </c>
      <c r="S1299" t="str">
        <f ca="1">IF(Table1[[#This Row],[Experience]]&gt;5,"Yes","No")</f>
        <v>Yes</v>
      </c>
      <c r="T1299" t="str">
        <f>TEXT(Table1[[#This Row],[Joining Date]],"mmmm")</f>
        <v>September</v>
      </c>
      <c r="U1299" t="str">
        <f>TEXT(Table1[[#This Row],[Joining Date]],"yyyy")</f>
        <v>2019</v>
      </c>
      <c r="V1299" s="5">
        <f ca="1">TODAY()-Table1[[#This Row],[Joining Date]]</f>
        <v>2524</v>
      </c>
      <c r="W1299" t="str">
        <f>LEFT(Table1[[#This Row],[Employee Name]],FIND(" ",Table1[[#This Row],[Employee Name]])-1)</f>
        <v>Sneha</v>
      </c>
      <c r="X1299" t="str">
        <f>RIGHT(Table1[[#This Row],[Employee Name]],LEN(Table1[[#This Row],[Employee Name]])-FIND(" ",Table1[[#This Row],[Employee Name]]))</f>
        <v>Iyer</v>
      </c>
      <c r="Y1299" t="str">
        <f>Table1[[#This Row],[Department]]&amp;"-"&amp;Table1[[#This Row],[Employee ID]]</f>
        <v>Finance-E03936</v>
      </c>
      <c r="Z1299" t="str">
        <f>LEFT(Table1[[#This Row],[Department]],3)</f>
        <v>Fin</v>
      </c>
      <c r="AA1299" t="str">
        <f>_xlfn.XLOOKUP(Table1[[#This Row],[Manager ID]],MANAGERS!A:A,MANAGERS!B:B)</f>
        <v>Manager_2</v>
      </c>
      <c r="AB1299" t="str" cm="1">
        <f t="array" ref="AB1299">_xlfn.XLOOKUP(Table1[[#This Row],[Manager ID]],Table2[[#All],[Manager ID]],Table2[[#All],[Department Head]])</f>
        <v>Sales</v>
      </c>
      <c r="AC1299" s="2">
        <f>_xlfn.XLOOKUP(Table1[[#This Row],[City]],L:L,O:O)</f>
        <v>0.23685887225230964</v>
      </c>
      <c r="AD1299" t="str" cm="1">
        <f t="array" ref="AD1299">_xlfn.IFS(Table1[[#This Row],[Performance Score]]&gt;=90,"Excellent",Table1[[#This Row],[Performance Score]]&gt;=75,"Good",Table1[[#This Row],[Performance Score]]&gt;=60,"Average",Table1[[#This Row],[Performance Score]]&lt;=60,"Need Improvement")</f>
        <v>Good</v>
      </c>
      <c r="AE1299" t="str">
        <f>IF(AND(Table1[[#This Row],[Attendance %]]&gt;=80,(Table1[[#This Row],[Performance Score]]&gt;=80)),"Eligible","Not Eligible")</f>
        <v>Not Eligible</v>
      </c>
      <c r="AF1299" t="str">
        <f>IF(Table1[[#This Row],[Performance Score]]&gt;=80,"High Performer","Low Performer")</f>
        <v>High Performer</v>
      </c>
      <c r="AG1299" t="str" cm="1">
        <f t="array" aca="1" ref="AG1299" ca="1">_xlfn.IFS(Table1[[#This Row],[Experience]]&lt;=3,"Junior",Table1[[#This Row],[Experience]]&lt;=7,"Mid Level",Table1[[#This Row],[Experience]]&gt;=7,"Senior")</f>
        <v>Mid Level</v>
      </c>
      <c r="AH1299" t="str">
        <f>IF(Table1[[#This Row],[Attendance %]]&gt;75,"OK","Below 75")</f>
        <v>Below 75</v>
      </c>
      <c r="AI1299" t="b">
        <f>ISBLANK(Table1[[#This Row],[Employee ID]])</f>
        <v>0</v>
      </c>
      <c r="AJ1299" t="b">
        <f>ISNUMBER(Table1[[#This Row],[Total Salary  ]])</f>
        <v>1</v>
      </c>
      <c r="AK1299" t="str">
        <f>IFERROR(_xlfn.XLOOKUP(Table1[[#This Row],[Manager ID]],MANAGERS!A:A,MANAGERS!B:B),"Not Found")</f>
        <v>Manager_2</v>
      </c>
    </row>
    <row r="1300" spans="1:37" x14ac:dyDescent="0.2">
      <c r="A1300" t="s">
        <v>2495</v>
      </c>
      <c r="B1300" t="s">
        <v>29</v>
      </c>
      <c r="C1300" t="s">
        <v>15</v>
      </c>
      <c r="D1300" t="s">
        <v>81</v>
      </c>
      <c r="E1300" t="s">
        <v>22</v>
      </c>
      <c r="F1300" s="1">
        <v>44820</v>
      </c>
      <c r="G1300" s="1">
        <v>37819</v>
      </c>
      <c r="H1300">
        <v>104165</v>
      </c>
      <c r="I1300">
        <v>9744</v>
      </c>
      <c r="J1300">
        <v>90</v>
      </c>
      <c r="K1300">
        <v>52</v>
      </c>
      <c r="L1300" t="s">
        <v>23</v>
      </c>
      <c r="M1300">
        <v>114</v>
      </c>
      <c r="N1300">
        <f>Table1[[#This Row],[Basic Salary]]+Table1[[#This Row],[Bonus]]</f>
        <v>113909</v>
      </c>
      <c r="O1300" s="2">
        <f>Table1[[#This Row],[Bonus]]/Table1[[#This Row],[Basic Salary]]</f>
        <v>9.3543896702347237E-2</v>
      </c>
      <c r="P1300">
        <f ca="1">DATEDIF(Table1[[#This Row],[Date of Birth]],TODAY(),"Y")</f>
        <v>23</v>
      </c>
      <c r="Q1300">
        <f ca="1">DATEDIF(Table1[[#This Row],[Joining Date]],TODAY(),"Y")</f>
        <v>3</v>
      </c>
      <c r="R1300" t="str">
        <f ca="1">IF(YEAR(Table1[[#This Row],[Joining Date]])=YEAR(TODAY()),"Yes","No")</f>
        <v>No</v>
      </c>
      <c r="S1300" t="str">
        <f ca="1">IF(Table1[[#This Row],[Experience]]&gt;5,"Yes","No")</f>
        <v>No</v>
      </c>
      <c r="T1300" t="str">
        <f>TEXT(Table1[[#This Row],[Joining Date]],"mmmm")</f>
        <v>September</v>
      </c>
      <c r="U1300" t="str">
        <f>TEXT(Table1[[#This Row],[Joining Date]],"yyyy")</f>
        <v>2022</v>
      </c>
      <c r="V1300" s="5">
        <f ca="1">TODAY()-Table1[[#This Row],[Joining Date]]</f>
        <v>1419</v>
      </c>
      <c r="W1300" t="str">
        <f>LEFT(Table1[[#This Row],[Employee Name]],FIND(" ",Table1[[#This Row],[Employee Name]])-1)</f>
        <v>Vikram</v>
      </c>
      <c r="X1300" t="str">
        <f>RIGHT(Table1[[#This Row],[Employee Name]],LEN(Table1[[#This Row],[Employee Name]])-FIND(" ",Table1[[#This Row],[Employee Name]]))</f>
        <v>Singh</v>
      </c>
      <c r="Y1300" t="str">
        <f>Table1[[#This Row],[Department]]&amp;"-"&amp;Table1[[#This Row],[Employee ID]]</f>
        <v>Sales-E02439</v>
      </c>
      <c r="Z1300" t="str">
        <f>LEFT(Table1[[#This Row],[Department]],3)</f>
        <v>Sal</v>
      </c>
      <c r="AA1300" t="str">
        <f>_xlfn.XLOOKUP(Table1[[#This Row],[Manager ID]],MANAGERS!A:A,MANAGERS!B:B)</f>
        <v>Manager_14</v>
      </c>
      <c r="AB1300" t="str" cm="1">
        <f t="array" ref="AB1300">_xlfn.XLOOKUP(Table1[[#This Row],[Manager ID]],Table2[[#All],[Manager ID]],Table2[[#All],[Department Head]])</f>
        <v>Marketing</v>
      </c>
      <c r="AC1300" s="2">
        <f>_xlfn.XLOOKUP(Table1[[#This Row],[City]],L:L,O:O)</f>
        <v>0.23486488519629886</v>
      </c>
      <c r="AD1300" t="str" cm="1">
        <f t="array" ref="AD1300">_xlfn.IFS(Table1[[#This Row],[Performance Score]]&gt;=90,"Excellent",Table1[[#This Row],[Performance Score]]&gt;=75,"Good",Table1[[#This Row],[Performance Score]]&gt;=60,"Average",Table1[[#This Row],[Performance Score]]&lt;=60,"Need Improvement")</f>
        <v>Need Improvement</v>
      </c>
      <c r="AE1300" t="str">
        <f>IF(AND(Table1[[#This Row],[Attendance %]]&gt;=80,(Table1[[#This Row],[Performance Score]]&gt;=80)),"Eligible","Not Eligible")</f>
        <v>Not Eligible</v>
      </c>
      <c r="AF1300" t="str">
        <f>IF(Table1[[#This Row],[Performance Score]]&gt;=80,"High Performer","Low Performer")</f>
        <v>Low Performer</v>
      </c>
      <c r="AG1300" t="str" cm="1">
        <f t="array" aca="1" ref="AG1300" ca="1">_xlfn.IFS(Table1[[#This Row],[Experience]]&lt;=3,"Junior",Table1[[#This Row],[Experience]]&lt;=7,"Mid Level",Table1[[#This Row],[Experience]]&gt;=7,"Senior")</f>
        <v>Junior</v>
      </c>
      <c r="AH1300" t="str">
        <f>IF(Table1[[#This Row],[Attendance %]]&gt;75,"OK","Below 75")</f>
        <v>OK</v>
      </c>
      <c r="AI1300" t="b">
        <f>ISBLANK(Table1[[#This Row],[Employee ID]])</f>
        <v>0</v>
      </c>
      <c r="AJ1300" t="b">
        <f>ISNUMBER(Table1[[#This Row],[Total Salary  ]])</f>
        <v>1</v>
      </c>
      <c r="AK1300" t="str">
        <f>IFERROR(_xlfn.XLOOKUP(Table1[[#This Row],[Manager ID]],MANAGERS!A:A,MANAGERS!B:B),"Not Found")</f>
        <v>Manager_14</v>
      </c>
    </row>
    <row r="1301" spans="1:37" x14ac:dyDescent="0.2">
      <c r="A1301" t="s">
        <v>599</v>
      </c>
      <c r="B1301" t="s">
        <v>62</v>
      </c>
      <c r="C1301" t="s">
        <v>21</v>
      </c>
      <c r="D1301" t="s">
        <v>16</v>
      </c>
      <c r="E1301" t="s">
        <v>17</v>
      </c>
      <c r="F1301" s="1">
        <v>44538</v>
      </c>
      <c r="G1301" s="1">
        <v>34765</v>
      </c>
      <c r="H1301">
        <v>106937</v>
      </c>
      <c r="I1301">
        <v>6967</v>
      </c>
      <c r="J1301">
        <v>63</v>
      </c>
      <c r="K1301">
        <v>62</v>
      </c>
      <c r="L1301" t="s">
        <v>18</v>
      </c>
      <c r="M1301">
        <v>105</v>
      </c>
      <c r="N1301">
        <f>Table1[[#This Row],[Basic Salary]]+Table1[[#This Row],[Bonus]]</f>
        <v>113904</v>
      </c>
      <c r="O1301" s="2">
        <f>Table1[[#This Row],[Bonus]]/Table1[[#This Row],[Basic Salary]]</f>
        <v>6.5150509178301244E-2</v>
      </c>
      <c r="P1301">
        <f ca="1">DATEDIF(Table1[[#This Row],[Date of Birth]],TODAY(),"Y")</f>
        <v>31</v>
      </c>
      <c r="Q1301">
        <f ca="1">DATEDIF(Table1[[#This Row],[Joining Date]],TODAY(),"Y")</f>
        <v>4</v>
      </c>
      <c r="R1301" t="str">
        <f ca="1">IF(YEAR(Table1[[#This Row],[Joining Date]])=YEAR(TODAY()),"Yes","No")</f>
        <v>No</v>
      </c>
      <c r="S1301" t="str">
        <f ca="1">IF(Table1[[#This Row],[Experience]]&gt;5,"Yes","No")</f>
        <v>No</v>
      </c>
      <c r="T1301" t="str">
        <f>TEXT(Table1[[#This Row],[Joining Date]],"mmmm")</f>
        <v>December</v>
      </c>
      <c r="U1301" t="str">
        <f>TEXT(Table1[[#This Row],[Joining Date]],"yyyy")</f>
        <v>2021</v>
      </c>
      <c r="V1301" s="5">
        <f ca="1">TODAY()-Table1[[#This Row],[Joining Date]]</f>
        <v>1701</v>
      </c>
      <c r="W1301" t="str">
        <f>LEFT(Table1[[#This Row],[Employee Name]],FIND(" ",Table1[[#This Row],[Employee Name]])-1)</f>
        <v>Kavya</v>
      </c>
      <c r="X1301" t="str">
        <f>RIGHT(Table1[[#This Row],[Employee Name]],LEN(Table1[[#This Row],[Employee Name]])-FIND(" ",Table1[[#This Row],[Employee Name]]))</f>
        <v>Nair</v>
      </c>
      <c r="Y1301" t="str">
        <f>Table1[[#This Row],[Department]]&amp;"-"&amp;Table1[[#This Row],[Employee ID]]</f>
        <v>HR-E00543</v>
      </c>
      <c r="Z1301" t="str">
        <f>LEFT(Table1[[#This Row],[Department]],3)</f>
        <v>HR</v>
      </c>
      <c r="AA1301" t="str">
        <f>_xlfn.XLOOKUP(Table1[[#This Row],[Manager ID]],MANAGERS!A:A,MANAGERS!B:B)</f>
        <v>Manager_5</v>
      </c>
      <c r="AB1301" t="str" cm="1">
        <f t="array" ref="AB1301">_xlfn.XLOOKUP(Table1[[#This Row],[Manager ID]],Table2[[#All],[Manager ID]],Table2[[#All],[Department Head]])</f>
        <v>Sales</v>
      </c>
      <c r="AC1301" s="2">
        <f>_xlfn.XLOOKUP(Table1[[#This Row],[City]],L:L,O:O)</f>
        <v>0.21356479274849693</v>
      </c>
      <c r="AD1301" t="str" cm="1">
        <f t="array" ref="AD1301">_xlfn.IFS(Table1[[#This Row],[Performance Score]]&gt;=90,"Excellent",Table1[[#This Row],[Performance Score]]&gt;=75,"Good",Table1[[#This Row],[Performance Score]]&gt;=60,"Average",Table1[[#This Row],[Performance Score]]&lt;=60,"Need Improvement")</f>
        <v>Average</v>
      </c>
      <c r="AE1301" t="str">
        <f>IF(AND(Table1[[#This Row],[Attendance %]]&gt;=80,(Table1[[#This Row],[Performance Score]]&gt;=80)),"Eligible","Not Eligible")</f>
        <v>Not Eligible</v>
      </c>
      <c r="AF1301" t="str">
        <f>IF(Table1[[#This Row],[Performance Score]]&gt;=80,"High Performer","Low Performer")</f>
        <v>Low Performer</v>
      </c>
      <c r="AG1301" t="str" cm="1">
        <f t="array" aca="1" ref="AG1301" ca="1">_xlfn.IFS(Table1[[#This Row],[Experience]]&lt;=3,"Junior",Table1[[#This Row],[Experience]]&lt;=7,"Mid Level",Table1[[#This Row],[Experience]]&gt;=7,"Senior")</f>
        <v>Mid Level</v>
      </c>
      <c r="AH1301" t="str">
        <f>IF(Table1[[#This Row],[Attendance %]]&gt;75,"OK","Below 75")</f>
        <v>Below 75</v>
      </c>
      <c r="AI1301" t="b">
        <f>ISBLANK(Table1[[#This Row],[Employee ID]])</f>
        <v>0</v>
      </c>
      <c r="AJ1301" t="b">
        <f>ISNUMBER(Table1[[#This Row],[Total Salary  ]])</f>
        <v>1</v>
      </c>
      <c r="AK1301" t="str">
        <f>IFERROR(_xlfn.XLOOKUP(Table1[[#This Row],[Manager ID]],MANAGERS!A:A,MANAGERS!B:B),"Not Found")</f>
        <v>Manager_5</v>
      </c>
    </row>
    <row r="1302" spans="1:37" x14ac:dyDescent="0.2">
      <c r="A1302" t="s">
        <v>278</v>
      </c>
      <c r="B1302" t="s">
        <v>129</v>
      </c>
      <c r="C1302" t="s">
        <v>15</v>
      </c>
      <c r="D1302" t="s">
        <v>40</v>
      </c>
      <c r="E1302" t="s">
        <v>17</v>
      </c>
      <c r="F1302" s="1">
        <v>45834</v>
      </c>
      <c r="G1302" s="1">
        <v>37014</v>
      </c>
      <c r="H1302">
        <v>87580</v>
      </c>
      <c r="I1302">
        <v>26316</v>
      </c>
      <c r="J1302">
        <v>72</v>
      </c>
      <c r="K1302">
        <v>88</v>
      </c>
      <c r="L1302" t="s">
        <v>31</v>
      </c>
      <c r="M1302">
        <v>111</v>
      </c>
      <c r="N1302">
        <f>Table1[[#This Row],[Basic Salary]]+Table1[[#This Row],[Bonus]]</f>
        <v>113896</v>
      </c>
      <c r="O1302" s="2">
        <f>Table1[[#This Row],[Bonus]]/Table1[[#This Row],[Basic Salary]]</f>
        <v>0.30047956154373145</v>
      </c>
      <c r="P1302">
        <f ca="1">DATEDIF(Table1[[#This Row],[Date of Birth]],TODAY(),"Y")</f>
        <v>25</v>
      </c>
      <c r="Q1302">
        <f ca="1">DATEDIF(Table1[[#This Row],[Joining Date]],TODAY(),"Y")</f>
        <v>1</v>
      </c>
      <c r="R1302" t="str">
        <f ca="1">IF(YEAR(Table1[[#This Row],[Joining Date]])=YEAR(TODAY()),"Yes","No")</f>
        <v>No</v>
      </c>
      <c r="S1302" t="str">
        <f ca="1">IF(Table1[[#This Row],[Experience]]&gt;5,"Yes","No")</f>
        <v>No</v>
      </c>
      <c r="T1302" t="str">
        <f>TEXT(Table1[[#This Row],[Joining Date]],"mmmm")</f>
        <v>June</v>
      </c>
      <c r="U1302" t="str">
        <f>TEXT(Table1[[#This Row],[Joining Date]],"yyyy")</f>
        <v>2025</v>
      </c>
      <c r="V1302" s="5">
        <f ca="1">TODAY()-Table1[[#This Row],[Joining Date]]</f>
        <v>405</v>
      </c>
      <c r="W1302" t="str">
        <f>LEFT(Table1[[#This Row],[Employee Name]],FIND(" ",Table1[[#This Row],[Employee Name]])-1)</f>
        <v>Aarav</v>
      </c>
      <c r="X1302" t="str">
        <f>RIGHT(Table1[[#This Row],[Employee Name]],LEN(Table1[[#This Row],[Employee Name]])-FIND(" ",Table1[[#This Row],[Employee Name]]))</f>
        <v>Sharma</v>
      </c>
      <c r="Y1302" t="str">
        <f>Table1[[#This Row],[Department]]&amp;"-"&amp;Table1[[#This Row],[Employee ID]]</f>
        <v>IT-E00222</v>
      </c>
      <c r="Z1302" t="str">
        <f>LEFT(Table1[[#This Row],[Department]],3)</f>
        <v>IT</v>
      </c>
      <c r="AA1302" t="str">
        <f>_xlfn.XLOOKUP(Table1[[#This Row],[Manager ID]],MANAGERS!A:A,MANAGERS!B:B)</f>
        <v>Manager_11</v>
      </c>
      <c r="AB1302" t="str" cm="1">
        <f t="array" ref="AB1302">_xlfn.XLOOKUP(Table1[[#This Row],[Manager ID]],Table2[[#All],[Manager ID]],Table2[[#All],[Department Head]])</f>
        <v>Marketing</v>
      </c>
      <c r="AC1302" s="2">
        <f>_xlfn.XLOOKUP(Table1[[#This Row],[City]],L:L,O:O)</f>
        <v>0.241864189087755</v>
      </c>
      <c r="AD1302" t="str" cm="1">
        <f t="array" ref="AD1302">_xlfn.IFS(Table1[[#This Row],[Performance Score]]&gt;=90,"Excellent",Table1[[#This Row],[Performance Score]]&gt;=75,"Good",Table1[[#This Row],[Performance Score]]&gt;=60,"Average",Table1[[#This Row],[Performance Score]]&lt;=60,"Need Improvement")</f>
        <v>Good</v>
      </c>
      <c r="AE1302" t="str">
        <f>IF(AND(Table1[[#This Row],[Attendance %]]&gt;=80,(Table1[[#This Row],[Performance Score]]&gt;=80)),"Eligible","Not Eligible")</f>
        <v>Not Eligible</v>
      </c>
      <c r="AF1302" t="str">
        <f>IF(Table1[[#This Row],[Performance Score]]&gt;=80,"High Performer","Low Performer")</f>
        <v>High Performer</v>
      </c>
      <c r="AG1302" t="str" cm="1">
        <f t="array" aca="1" ref="AG1302" ca="1">_xlfn.IFS(Table1[[#This Row],[Experience]]&lt;=3,"Junior",Table1[[#This Row],[Experience]]&lt;=7,"Mid Level",Table1[[#This Row],[Experience]]&gt;=7,"Senior")</f>
        <v>Junior</v>
      </c>
      <c r="AH1302" t="str">
        <f>IF(Table1[[#This Row],[Attendance %]]&gt;75,"OK","Below 75")</f>
        <v>Below 75</v>
      </c>
      <c r="AI1302" t="b">
        <f>ISBLANK(Table1[[#This Row],[Employee ID]])</f>
        <v>0</v>
      </c>
      <c r="AJ1302" t="b">
        <f>ISNUMBER(Table1[[#This Row],[Total Salary  ]])</f>
        <v>1</v>
      </c>
      <c r="AK1302" t="str">
        <f>IFERROR(_xlfn.XLOOKUP(Table1[[#This Row],[Manager ID]],MANAGERS!A:A,MANAGERS!B:B),"Not Found")</f>
        <v>Manager_11</v>
      </c>
    </row>
    <row r="1303" spans="1:37" x14ac:dyDescent="0.2">
      <c r="A1303" t="s">
        <v>2884</v>
      </c>
      <c r="B1303" t="s">
        <v>89</v>
      </c>
      <c r="C1303" t="s">
        <v>15</v>
      </c>
      <c r="D1303" t="s">
        <v>40</v>
      </c>
      <c r="E1303" t="s">
        <v>17</v>
      </c>
      <c r="F1303" s="1">
        <v>42308</v>
      </c>
      <c r="G1303" s="1">
        <v>41039</v>
      </c>
      <c r="H1303">
        <v>106913</v>
      </c>
      <c r="I1303">
        <v>6961</v>
      </c>
      <c r="J1303">
        <v>69</v>
      </c>
      <c r="K1303">
        <v>48</v>
      </c>
      <c r="L1303" t="s">
        <v>37</v>
      </c>
      <c r="M1303">
        <v>103</v>
      </c>
      <c r="N1303">
        <f>Table1[[#This Row],[Basic Salary]]+Table1[[#This Row],[Bonus]]</f>
        <v>113874</v>
      </c>
      <c r="O1303" s="2">
        <f>Table1[[#This Row],[Bonus]]/Table1[[#This Row],[Basic Salary]]</f>
        <v>6.5109013871091442E-2</v>
      </c>
      <c r="P1303">
        <f ca="1">DATEDIF(Table1[[#This Row],[Date of Birth]],TODAY(),"Y")</f>
        <v>14</v>
      </c>
      <c r="Q1303">
        <f ca="1">DATEDIF(Table1[[#This Row],[Joining Date]],TODAY(),"Y")</f>
        <v>10</v>
      </c>
      <c r="R1303" t="str">
        <f ca="1">IF(YEAR(Table1[[#This Row],[Joining Date]])=YEAR(TODAY()),"Yes","No")</f>
        <v>No</v>
      </c>
      <c r="S1303" t="str">
        <f ca="1">IF(Table1[[#This Row],[Experience]]&gt;5,"Yes","No")</f>
        <v>Yes</v>
      </c>
      <c r="T1303" t="str">
        <f>TEXT(Table1[[#This Row],[Joining Date]],"mmmm")</f>
        <v>October</v>
      </c>
      <c r="U1303" t="str">
        <f>TEXT(Table1[[#This Row],[Joining Date]],"yyyy")</f>
        <v>2015</v>
      </c>
      <c r="V1303" s="5">
        <f ca="1">TODAY()-Table1[[#This Row],[Joining Date]]</f>
        <v>3931</v>
      </c>
      <c r="W1303" t="str">
        <f>LEFT(Table1[[#This Row],[Employee Name]],FIND(" ",Table1[[#This Row],[Employee Name]])-1)</f>
        <v>Tarun</v>
      </c>
      <c r="X1303" t="str">
        <f>RIGHT(Table1[[#This Row],[Employee Name]],LEN(Table1[[#This Row],[Employee Name]])-FIND(" ",Table1[[#This Row],[Employee Name]]))</f>
        <v>Verma</v>
      </c>
      <c r="Y1303" t="str">
        <f>Table1[[#This Row],[Department]]&amp;"-"&amp;Table1[[#This Row],[Employee ID]]</f>
        <v>IT-E02828</v>
      </c>
      <c r="Z1303" t="str">
        <f>LEFT(Table1[[#This Row],[Department]],3)</f>
        <v>IT</v>
      </c>
      <c r="AA1303" t="str">
        <f>_xlfn.XLOOKUP(Table1[[#This Row],[Manager ID]],MANAGERS!A:A,MANAGERS!B:B)</f>
        <v>Manager_3</v>
      </c>
      <c r="AB1303" t="str" cm="1">
        <f t="array" ref="AB1303">_xlfn.XLOOKUP(Table1[[#This Row],[Manager ID]],Table2[[#All],[Manager ID]],Table2[[#All],[Department Head]])</f>
        <v>IT</v>
      </c>
      <c r="AC1303" s="2">
        <f>_xlfn.XLOOKUP(Table1[[#This Row],[City]],L:L,O:O)</f>
        <v>0.24036902712549932</v>
      </c>
      <c r="AD1303" t="str" cm="1">
        <f t="array" ref="AD1303">_xlfn.IFS(Table1[[#This Row],[Performance Score]]&gt;=90,"Excellent",Table1[[#This Row],[Performance Score]]&gt;=75,"Good",Table1[[#This Row],[Performance Score]]&gt;=60,"Average",Table1[[#This Row],[Performance Score]]&lt;=60,"Need Improvement")</f>
        <v>Need Improvement</v>
      </c>
      <c r="AE1303" t="str">
        <f>IF(AND(Table1[[#This Row],[Attendance %]]&gt;=80,(Table1[[#This Row],[Performance Score]]&gt;=80)),"Eligible","Not Eligible")</f>
        <v>Not Eligible</v>
      </c>
      <c r="AF1303" t="str">
        <f>IF(Table1[[#This Row],[Performance Score]]&gt;=80,"High Performer","Low Performer")</f>
        <v>Low Performer</v>
      </c>
      <c r="AG1303" t="str" cm="1">
        <f t="array" aca="1" ref="AG1303" ca="1">_xlfn.IFS(Table1[[#This Row],[Experience]]&lt;=3,"Junior",Table1[[#This Row],[Experience]]&lt;=7,"Mid Level",Table1[[#This Row],[Experience]]&gt;=7,"Senior")</f>
        <v>Senior</v>
      </c>
      <c r="AH1303" t="str">
        <f>IF(Table1[[#This Row],[Attendance %]]&gt;75,"OK","Below 75")</f>
        <v>Below 75</v>
      </c>
      <c r="AI1303" t="b">
        <f>ISBLANK(Table1[[#This Row],[Employee ID]])</f>
        <v>0</v>
      </c>
      <c r="AJ1303" t="b">
        <f>ISNUMBER(Table1[[#This Row],[Total Salary  ]])</f>
        <v>1</v>
      </c>
      <c r="AK1303" t="str">
        <f>IFERROR(_xlfn.XLOOKUP(Table1[[#This Row],[Manager ID]],MANAGERS!A:A,MANAGERS!B:B),"Not Found")</f>
        <v>Manager_3</v>
      </c>
    </row>
    <row r="1304" spans="1:37" x14ac:dyDescent="0.2">
      <c r="A1304" t="s">
        <v>2348</v>
      </c>
      <c r="B1304" t="s">
        <v>95</v>
      </c>
      <c r="C1304" t="s">
        <v>15</v>
      </c>
      <c r="D1304" t="s">
        <v>40</v>
      </c>
      <c r="E1304" t="s">
        <v>22</v>
      </c>
      <c r="F1304" s="1">
        <v>44106</v>
      </c>
      <c r="G1304" s="1">
        <v>36994</v>
      </c>
      <c r="H1304">
        <v>91326</v>
      </c>
      <c r="I1304">
        <v>22529</v>
      </c>
      <c r="J1304">
        <v>71</v>
      </c>
      <c r="K1304">
        <v>91</v>
      </c>
      <c r="L1304" t="s">
        <v>23</v>
      </c>
      <c r="M1304">
        <v>103</v>
      </c>
      <c r="N1304">
        <f>Table1[[#This Row],[Basic Salary]]+Table1[[#This Row],[Bonus]]</f>
        <v>113855</v>
      </c>
      <c r="O1304" s="2">
        <f>Table1[[#This Row],[Bonus]]/Table1[[#This Row],[Basic Salary]]</f>
        <v>0.24668769025250203</v>
      </c>
      <c r="P1304">
        <f ca="1">DATEDIF(Table1[[#This Row],[Date of Birth]],TODAY(),"Y")</f>
        <v>25</v>
      </c>
      <c r="Q1304">
        <f ca="1">DATEDIF(Table1[[#This Row],[Joining Date]],TODAY(),"Y")</f>
        <v>5</v>
      </c>
      <c r="R1304" t="str">
        <f ca="1">IF(YEAR(Table1[[#This Row],[Joining Date]])=YEAR(TODAY()),"Yes","No")</f>
        <v>No</v>
      </c>
      <c r="S1304" t="str">
        <f ca="1">IF(Table1[[#This Row],[Experience]]&gt;5,"Yes","No")</f>
        <v>No</v>
      </c>
      <c r="T1304" t="str">
        <f>TEXT(Table1[[#This Row],[Joining Date]],"mmmm")</f>
        <v>October</v>
      </c>
      <c r="U1304" t="str">
        <f>TEXT(Table1[[#This Row],[Joining Date]],"yyyy")</f>
        <v>2020</v>
      </c>
      <c r="V1304" s="5">
        <f ca="1">TODAY()-Table1[[#This Row],[Joining Date]]</f>
        <v>2133</v>
      </c>
      <c r="W1304" t="str">
        <f>LEFT(Table1[[#This Row],[Employee Name]],FIND(" ",Table1[[#This Row],[Employee Name]])-1)</f>
        <v>Ajay</v>
      </c>
      <c r="X1304" t="str">
        <f>RIGHT(Table1[[#This Row],[Employee Name]],LEN(Table1[[#This Row],[Employee Name]])-FIND(" ",Table1[[#This Row],[Employee Name]]))</f>
        <v>Singh</v>
      </c>
      <c r="Y1304" t="str">
        <f>Table1[[#This Row],[Department]]&amp;"-"&amp;Table1[[#This Row],[Employee ID]]</f>
        <v>IT-E02292</v>
      </c>
      <c r="Z1304" t="str">
        <f>LEFT(Table1[[#This Row],[Department]],3)</f>
        <v>IT</v>
      </c>
      <c r="AA1304" t="str">
        <f>_xlfn.XLOOKUP(Table1[[#This Row],[Manager ID]],MANAGERS!A:A,MANAGERS!B:B)</f>
        <v>Manager_3</v>
      </c>
      <c r="AB1304" t="str" cm="1">
        <f t="array" ref="AB1304">_xlfn.XLOOKUP(Table1[[#This Row],[Manager ID]],Table2[[#All],[Manager ID]],Table2[[#All],[Department Head]])</f>
        <v>IT</v>
      </c>
      <c r="AC1304" s="2">
        <f>_xlfn.XLOOKUP(Table1[[#This Row],[City]],L:L,O:O)</f>
        <v>0.23486488519629886</v>
      </c>
      <c r="AD1304" t="str" cm="1">
        <f t="array" ref="AD1304">_xlfn.IFS(Table1[[#This Row],[Performance Score]]&gt;=90,"Excellent",Table1[[#This Row],[Performance Score]]&gt;=75,"Good",Table1[[#This Row],[Performance Score]]&gt;=60,"Average",Table1[[#This Row],[Performance Score]]&lt;=60,"Need Improvement")</f>
        <v>Excellent</v>
      </c>
      <c r="AE1304" t="str">
        <f>IF(AND(Table1[[#This Row],[Attendance %]]&gt;=80,(Table1[[#This Row],[Performance Score]]&gt;=80)),"Eligible","Not Eligible")</f>
        <v>Not Eligible</v>
      </c>
      <c r="AF1304" t="str">
        <f>IF(Table1[[#This Row],[Performance Score]]&gt;=80,"High Performer","Low Performer")</f>
        <v>High Performer</v>
      </c>
      <c r="AG1304" t="str" cm="1">
        <f t="array" aca="1" ref="AG1304" ca="1">_xlfn.IFS(Table1[[#This Row],[Experience]]&lt;=3,"Junior",Table1[[#This Row],[Experience]]&lt;=7,"Mid Level",Table1[[#This Row],[Experience]]&gt;=7,"Senior")</f>
        <v>Mid Level</v>
      </c>
      <c r="AH1304" t="str">
        <f>IF(Table1[[#This Row],[Attendance %]]&gt;75,"OK","Below 75")</f>
        <v>Below 75</v>
      </c>
      <c r="AI1304" t="b">
        <f>ISBLANK(Table1[[#This Row],[Employee ID]])</f>
        <v>0</v>
      </c>
      <c r="AJ1304" t="b">
        <f>ISNUMBER(Table1[[#This Row],[Total Salary  ]])</f>
        <v>1</v>
      </c>
      <c r="AK1304" t="str">
        <f>IFERROR(_xlfn.XLOOKUP(Table1[[#This Row],[Manager ID]],MANAGERS!A:A,MANAGERS!B:B),"Not Found")</f>
        <v>Manager_3</v>
      </c>
    </row>
    <row r="1305" spans="1:37" x14ac:dyDescent="0.2">
      <c r="A1305" t="s">
        <v>1553</v>
      </c>
      <c r="B1305" t="s">
        <v>45</v>
      </c>
      <c r="C1305" t="s">
        <v>21</v>
      </c>
      <c r="D1305" t="s">
        <v>33</v>
      </c>
      <c r="E1305" t="s">
        <v>17</v>
      </c>
      <c r="F1305" s="1">
        <v>42339</v>
      </c>
      <c r="G1305" s="1">
        <v>34786</v>
      </c>
      <c r="H1305">
        <v>84208</v>
      </c>
      <c r="I1305">
        <v>29635</v>
      </c>
      <c r="J1305">
        <v>66</v>
      </c>
      <c r="K1305">
        <v>73</v>
      </c>
      <c r="L1305" t="s">
        <v>31</v>
      </c>
      <c r="M1305">
        <v>101</v>
      </c>
      <c r="N1305">
        <f>Table1[[#This Row],[Basic Salary]]+Table1[[#This Row],[Bonus]]</f>
        <v>113843</v>
      </c>
      <c r="O1305" s="2">
        <f>Table1[[#This Row],[Bonus]]/Table1[[#This Row],[Basic Salary]]</f>
        <v>0.35192618278548354</v>
      </c>
      <c r="P1305">
        <f ca="1">DATEDIF(Table1[[#This Row],[Date of Birth]],TODAY(),"Y")</f>
        <v>31</v>
      </c>
      <c r="Q1305">
        <f ca="1">DATEDIF(Table1[[#This Row],[Joining Date]],TODAY(),"Y")</f>
        <v>10</v>
      </c>
      <c r="R1305" t="str">
        <f ca="1">IF(YEAR(Table1[[#This Row],[Joining Date]])=YEAR(TODAY()),"Yes","No")</f>
        <v>No</v>
      </c>
      <c r="S1305" t="str">
        <f ca="1">IF(Table1[[#This Row],[Experience]]&gt;5,"Yes","No")</f>
        <v>Yes</v>
      </c>
      <c r="T1305" t="str">
        <f>TEXT(Table1[[#This Row],[Joining Date]],"mmmm")</f>
        <v>December</v>
      </c>
      <c r="U1305" t="str">
        <f>TEXT(Table1[[#This Row],[Joining Date]],"yyyy")</f>
        <v>2015</v>
      </c>
      <c r="V1305" s="5">
        <f ca="1">TODAY()-Table1[[#This Row],[Joining Date]]</f>
        <v>3900</v>
      </c>
      <c r="W1305" t="str">
        <f>LEFT(Table1[[#This Row],[Employee Name]],FIND(" ",Table1[[#This Row],[Employee Name]])-1)</f>
        <v>Ananya</v>
      </c>
      <c r="X1305" t="str">
        <f>RIGHT(Table1[[#This Row],[Employee Name]],LEN(Table1[[#This Row],[Employee Name]])-FIND(" ",Table1[[#This Row],[Employee Name]]))</f>
        <v>Rao</v>
      </c>
      <c r="Y1305" t="str">
        <f>Table1[[#This Row],[Department]]&amp;"-"&amp;Table1[[#This Row],[Employee ID]]</f>
        <v>Marketing-E01497</v>
      </c>
      <c r="Z1305" t="str">
        <f>LEFT(Table1[[#This Row],[Department]],3)</f>
        <v>Mar</v>
      </c>
      <c r="AA1305" t="str">
        <f>_xlfn.XLOOKUP(Table1[[#This Row],[Manager ID]],MANAGERS!A:A,MANAGERS!B:B)</f>
        <v>Manager_1</v>
      </c>
      <c r="AB1305" t="str" cm="1">
        <f t="array" ref="AB1305">_xlfn.XLOOKUP(Table1[[#This Row],[Manager ID]],Table2[[#All],[Manager ID]],Table2[[#All],[Department Head]])</f>
        <v>Support</v>
      </c>
      <c r="AC1305" s="2">
        <f>_xlfn.XLOOKUP(Table1[[#This Row],[City]],L:L,O:O)</f>
        <v>0.241864189087755</v>
      </c>
      <c r="AD1305" t="str" cm="1">
        <f t="array" ref="AD1305">_xlfn.IFS(Table1[[#This Row],[Performance Score]]&gt;=90,"Excellent",Table1[[#This Row],[Performance Score]]&gt;=75,"Good",Table1[[#This Row],[Performance Score]]&gt;=60,"Average",Table1[[#This Row],[Performance Score]]&lt;=60,"Need Improvement")</f>
        <v>Average</v>
      </c>
      <c r="AE1305" t="str">
        <f>IF(AND(Table1[[#This Row],[Attendance %]]&gt;=80,(Table1[[#This Row],[Performance Score]]&gt;=80)),"Eligible","Not Eligible")</f>
        <v>Not Eligible</v>
      </c>
      <c r="AF1305" t="str">
        <f>IF(Table1[[#This Row],[Performance Score]]&gt;=80,"High Performer","Low Performer")</f>
        <v>Low Performer</v>
      </c>
      <c r="AG1305" t="str" cm="1">
        <f t="array" aca="1" ref="AG1305" ca="1">_xlfn.IFS(Table1[[#This Row],[Experience]]&lt;=3,"Junior",Table1[[#This Row],[Experience]]&lt;=7,"Mid Level",Table1[[#This Row],[Experience]]&gt;=7,"Senior")</f>
        <v>Senior</v>
      </c>
      <c r="AH1305" t="str">
        <f>IF(Table1[[#This Row],[Attendance %]]&gt;75,"OK","Below 75")</f>
        <v>Below 75</v>
      </c>
      <c r="AI1305" t="b">
        <f>ISBLANK(Table1[[#This Row],[Employee ID]])</f>
        <v>0</v>
      </c>
      <c r="AJ1305" t="b">
        <f>ISNUMBER(Table1[[#This Row],[Total Salary  ]])</f>
        <v>1</v>
      </c>
      <c r="AK1305" t="str">
        <f>IFERROR(_xlfn.XLOOKUP(Table1[[#This Row],[Manager ID]],MANAGERS!A:A,MANAGERS!B:B),"Not Found")</f>
        <v>Manager_1</v>
      </c>
    </row>
    <row r="1306" spans="1:37" x14ac:dyDescent="0.2">
      <c r="A1306" t="s">
        <v>1016</v>
      </c>
      <c r="B1306" t="s">
        <v>71</v>
      </c>
      <c r="C1306" t="s">
        <v>21</v>
      </c>
      <c r="D1306" t="s">
        <v>25</v>
      </c>
      <c r="E1306" t="s">
        <v>17</v>
      </c>
      <c r="F1306" s="1">
        <v>43760</v>
      </c>
      <c r="G1306" s="1">
        <v>33211</v>
      </c>
      <c r="H1306">
        <v>106233</v>
      </c>
      <c r="I1306">
        <v>7601</v>
      </c>
      <c r="J1306">
        <v>63</v>
      </c>
      <c r="K1306">
        <v>48</v>
      </c>
      <c r="L1306" t="s">
        <v>31</v>
      </c>
      <c r="M1306">
        <v>116</v>
      </c>
      <c r="N1306">
        <f>Table1[[#This Row],[Basic Salary]]+Table1[[#This Row],[Bonus]]</f>
        <v>113834</v>
      </c>
      <c r="O1306" s="2">
        <f>Table1[[#This Row],[Bonus]]/Table1[[#This Row],[Basic Salary]]</f>
        <v>7.1550271572863422E-2</v>
      </c>
      <c r="P1306">
        <f ca="1">DATEDIF(Table1[[#This Row],[Date of Birth]],TODAY(),"Y")</f>
        <v>35</v>
      </c>
      <c r="Q1306">
        <f ca="1">DATEDIF(Table1[[#This Row],[Joining Date]],TODAY(),"Y")</f>
        <v>6</v>
      </c>
      <c r="R1306" t="str">
        <f ca="1">IF(YEAR(Table1[[#This Row],[Joining Date]])=YEAR(TODAY()),"Yes","No")</f>
        <v>No</v>
      </c>
      <c r="S1306" t="str">
        <f ca="1">IF(Table1[[#This Row],[Experience]]&gt;5,"Yes","No")</f>
        <v>Yes</v>
      </c>
      <c r="T1306" t="str">
        <f>TEXT(Table1[[#This Row],[Joining Date]],"mmmm")</f>
        <v>October</v>
      </c>
      <c r="U1306" t="str">
        <f>TEXT(Table1[[#This Row],[Joining Date]],"yyyy")</f>
        <v>2019</v>
      </c>
      <c r="V1306" s="5">
        <f ca="1">TODAY()-Table1[[#This Row],[Joining Date]]</f>
        <v>2479</v>
      </c>
      <c r="W1306" t="str">
        <f>LEFT(Table1[[#This Row],[Employee Name]],FIND(" ",Table1[[#This Row],[Employee Name]])-1)</f>
        <v>Sneha</v>
      </c>
      <c r="X1306" t="str">
        <f>RIGHT(Table1[[#This Row],[Employee Name]],LEN(Table1[[#This Row],[Employee Name]])-FIND(" ",Table1[[#This Row],[Employee Name]]))</f>
        <v>Iyer</v>
      </c>
      <c r="Y1306" t="str">
        <f>Table1[[#This Row],[Department]]&amp;"-"&amp;Table1[[#This Row],[Employee ID]]</f>
        <v>Finance-E00960</v>
      </c>
      <c r="Z1306" t="str">
        <f>LEFT(Table1[[#This Row],[Department]],3)</f>
        <v>Fin</v>
      </c>
      <c r="AA1306" t="str">
        <f>_xlfn.XLOOKUP(Table1[[#This Row],[Manager ID]],MANAGERS!A:A,MANAGERS!B:B)</f>
        <v>Manager_16</v>
      </c>
      <c r="AB1306" t="str" cm="1">
        <f t="array" ref="AB1306">_xlfn.XLOOKUP(Table1[[#This Row],[Manager ID]],Table2[[#All],[Manager ID]],Table2[[#All],[Department Head]])</f>
        <v>Sales</v>
      </c>
      <c r="AC1306" s="2">
        <f>_xlfn.XLOOKUP(Table1[[#This Row],[City]],L:L,O:O)</f>
        <v>0.241864189087755</v>
      </c>
      <c r="AD1306" t="str" cm="1">
        <f t="array" ref="AD1306">_xlfn.IFS(Table1[[#This Row],[Performance Score]]&gt;=90,"Excellent",Table1[[#This Row],[Performance Score]]&gt;=75,"Good",Table1[[#This Row],[Performance Score]]&gt;=60,"Average",Table1[[#This Row],[Performance Score]]&lt;=60,"Need Improvement")</f>
        <v>Need Improvement</v>
      </c>
      <c r="AE1306" t="str">
        <f>IF(AND(Table1[[#This Row],[Attendance %]]&gt;=80,(Table1[[#This Row],[Performance Score]]&gt;=80)),"Eligible","Not Eligible")</f>
        <v>Not Eligible</v>
      </c>
      <c r="AF1306" t="str">
        <f>IF(Table1[[#This Row],[Performance Score]]&gt;=80,"High Performer","Low Performer")</f>
        <v>Low Performer</v>
      </c>
      <c r="AG1306" t="str" cm="1">
        <f t="array" aca="1" ref="AG1306" ca="1">_xlfn.IFS(Table1[[#This Row],[Experience]]&lt;=3,"Junior",Table1[[#This Row],[Experience]]&lt;=7,"Mid Level",Table1[[#This Row],[Experience]]&gt;=7,"Senior")</f>
        <v>Mid Level</v>
      </c>
      <c r="AH1306" t="str">
        <f>IF(Table1[[#This Row],[Attendance %]]&gt;75,"OK","Below 75")</f>
        <v>Below 75</v>
      </c>
      <c r="AI1306" t="b">
        <f>ISBLANK(Table1[[#This Row],[Employee ID]])</f>
        <v>0</v>
      </c>
      <c r="AJ1306" t="b">
        <f>ISNUMBER(Table1[[#This Row],[Total Salary  ]])</f>
        <v>1</v>
      </c>
      <c r="AK1306" t="str">
        <f>IFERROR(_xlfn.XLOOKUP(Table1[[#This Row],[Manager ID]],MANAGERS!A:A,MANAGERS!B:B),"Not Found")</f>
        <v>Manager_16</v>
      </c>
    </row>
    <row r="1307" spans="1:37" x14ac:dyDescent="0.2">
      <c r="A1307" t="s">
        <v>359</v>
      </c>
      <c r="B1307" t="s">
        <v>95</v>
      </c>
      <c r="C1307" t="s">
        <v>15</v>
      </c>
      <c r="D1307" t="s">
        <v>81</v>
      </c>
      <c r="E1307" t="s">
        <v>17</v>
      </c>
      <c r="F1307" s="1">
        <v>43203</v>
      </c>
      <c r="G1307" s="1">
        <v>33961</v>
      </c>
      <c r="H1307">
        <v>100069</v>
      </c>
      <c r="I1307">
        <v>13760</v>
      </c>
      <c r="J1307">
        <v>92</v>
      </c>
      <c r="K1307">
        <v>97</v>
      </c>
      <c r="L1307" t="s">
        <v>18</v>
      </c>
      <c r="M1307">
        <v>104</v>
      </c>
      <c r="N1307">
        <f>Table1[[#This Row],[Basic Salary]]+Table1[[#This Row],[Bonus]]</f>
        <v>113829</v>
      </c>
      <c r="O1307" s="2">
        <f>Table1[[#This Row],[Bonus]]/Table1[[#This Row],[Basic Salary]]</f>
        <v>0.13750512146618832</v>
      </c>
      <c r="P1307">
        <f ca="1">DATEDIF(Table1[[#This Row],[Date of Birth]],TODAY(),"Y")</f>
        <v>33</v>
      </c>
      <c r="Q1307">
        <f ca="1">DATEDIF(Table1[[#This Row],[Joining Date]],TODAY(),"Y")</f>
        <v>8</v>
      </c>
      <c r="R1307" t="str">
        <f ca="1">IF(YEAR(Table1[[#This Row],[Joining Date]])=YEAR(TODAY()),"Yes","No")</f>
        <v>No</v>
      </c>
      <c r="S1307" t="str">
        <f ca="1">IF(Table1[[#This Row],[Experience]]&gt;5,"Yes","No")</f>
        <v>Yes</v>
      </c>
      <c r="T1307" t="str">
        <f>TEXT(Table1[[#This Row],[Joining Date]],"mmmm")</f>
        <v>April</v>
      </c>
      <c r="U1307" t="str">
        <f>TEXT(Table1[[#This Row],[Joining Date]],"yyyy")</f>
        <v>2018</v>
      </c>
      <c r="V1307" s="5">
        <f ca="1">TODAY()-Table1[[#This Row],[Joining Date]]</f>
        <v>3036</v>
      </c>
      <c r="W1307" t="str">
        <f>LEFT(Table1[[#This Row],[Employee Name]],FIND(" ",Table1[[#This Row],[Employee Name]])-1)</f>
        <v>Ajay</v>
      </c>
      <c r="X1307" t="str">
        <f>RIGHT(Table1[[#This Row],[Employee Name]],LEN(Table1[[#This Row],[Employee Name]])-FIND(" ",Table1[[#This Row],[Employee Name]]))</f>
        <v>Singh</v>
      </c>
      <c r="Y1307" t="str">
        <f>Table1[[#This Row],[Department]]&amp;"-"&amp;Table1[[#This Row],[Employee ID]]</f>
        <v>Sales-E00303</v>
      </c>
      <c r="Z1307" t="str">
        <f>LEFT(Table1[[#This Row],[Department]],3)</f>
        <v>Sal</v>
      </c>
      <c r="AA1307" t="str">
        <f>_xlfn.XLOOKUP(Table1[[#This Row],[Manager ID]],MANAGERS!A:A,MANAGERS!B:B)</f>
        <v>Manager_4</v>
      </c>
      <c r="AB1307" t="str" cm="1">
        <f t="array" ref="AB1307">_xlfn.XLOOKUP(Table1[[#This Row],[Manager ID]],Table2[[#All],[Manager ID]],Table2[[#All],[Department Head]])</f>
        <v>Finance</v>
      </c>
      <c r="AC1307" s="2">
        <f>_xlfn.XLOOKUP(Table1[[#This Row],[City]],L:L,O:O)</f>
        <v>0.21356479274849693</v>
      </c>
      <c r="AD1307" t="str" cm="1">
        <f t="array" ref="AD1307">_xlfn.IFS(Table1[[#This Row],[Performance Score]]&gt;=90,"Excellent",Table1[[#This Row],[Performance Score]]&gt;=75,"Good",Table1[[#This Row],[Performance Score]]&gt;=60,"Average",Table1[[#This Row],[Performance Score]]&lt;=60,"Need Improvement")</f>
        <v>Excellent</v>
      </c>
      <c r="AE1307" t="str">
        <f>IF(AND(Table1[[#This Row],[Attendance %]]&gt;=80,(Table1[[#This Row],[Performance Score]]&gt;=80)),"Eligible","Not Eligible")</f>
        <v>Eligible</v>
      </c>
      <c r="AF1307" t="str">
        <f>IF(Table1[[#This Row],[Performance Score]]&gt;=80,"High Performer","Low Performer")</f>
        <v>High Performer</v>
      </c>
      <c r="AG1307" t="str" cm="1">
        <f t="array" aca="1" ref="AG1307" ca="1">_xlfn.IFS(Table1[[#This Row],[Experience]]&lt;=3,"Junior",Table1[[#This Row],[Experience]]&lt;=7,"Mid Level",Table1[[#This Row],[Experience]]&gt;=7,"Senior")</f>
        <v>Senior</v>
      </c>
      <c r="AH1307" t="str">
        <f>IF(Table1[[#This Row],[Attendance %]]&gt;75,"OK","Below 75")</f>
        <v>OK</v>
      </c>
      <c r="AI1307" t="b">
        <f>ISBLANK(Table1[[#This Row],[Employee ID]])</f>
        <v>0</v>
      </c>
      <c r="AJ1307" t="b">
        <f>ISNUMBER(Table1[[#This Row],[Total Salary  ]])</f>
        <v>1</v>
      </c>
      <c r="AK1307" t="str">
        <f>IFERROR(_xlfn.XLOOKUP(Table1[[#This Row],[Manager ID]],MANAGERS!A:A,MANAGERS!B:B),"Not Found")</f>
        <v>Manager_4</v>
      </c>
    </row>
    <row r="1308" spans="1:37" x14ac:dyDescent="0.2">
      <c r="A1308" t="s">
        <v>4083</v>
      </c>
      <c r="B1308" t="s">
        <v>129</v>
      </c>
      <c r="C1308" t="s">
        <v>21</v>
      </c>
      <c r="D1308" t="s">
        <v>40</v>
      </c>
      <c r="E1308" t="s">
        <v>22</v>
      </c>
      <c r="F1308" s="1">
        <v>43204</v>
      </c>
      <c r="G1308" s="1">
        <v>29864</v>
      </c>
      <c r="H1308">
        <v>88238</v>
      </c>
      <c r="I1308">
        <v>25587</v>
      </c>
      <c r="J1308">
        <v>97</v>
      </c>
      <c r="K1308">
        <v>52</v>
      </c>
      <c r="L1308" t="s">
        <v>27</v>
      </c>
      <c r="M1308">
        <v>112</v>
      </c>
      <c r="N1308">
        <f>Table1[[#This Row],[Basic Salary]]+Table1[[#This Row],[Bonus]]</f>
        <v>113825</v>
      </c>
      <c r="O1308" s="2">
        <f>Table1[[#This Row],[Bonus]]/Table1[[#This Row],[Basic Salary]]</f>
        <v>0.28997710736870735</v>
      </c>
      <c r="P1308">
        <f ca="1">DATEDIF(Table1[[#This Row],[Date of Birth]],TODAY(),"Y")</f>
        <v>44</v>
      </c>
      <c r="Q1308">
        <f ca="1">DATEDIF(Table1[[#This Row],[Joining Date]],TODAY(),"Y")</f>
        <v>8</v>
      </c>
      <c r="R1308" t="str">
        <f ca="1">IF(YEAR(Table1[[#This Row],[Joining Date]])=YEAR(TODAY()),"Yes","No")</f>
        <v>No</v>
      </c>
      <c r="S1308" t="str">
        <f ca="1">IF(Table1[[#This Row],[Experience]]&gt;5,"Yes","No")</f>
        <v>Yes</v>
      </c>
      <c r="T1308" t="str">
        <f>TEXT(Table1[[#This Row],[Joining Date]],"mmmm")</f>
        <v>April</v>
      </c>
      <c r="U1308" t="str">
        <f>TEXT(Table1[[#This Row],[Joining Date]],"yyyy")</f>
        <v>2018</v>
      </c>
      <c r="V1308" s="5">
        <f ca="1">TODAY()-Table1[[#This Row],[Joining Date]]</f>
        <v>3035</v>
      </c>
      <c r="W1308" t="str">
        <f>LEFT(Table1[[#This Row],[Employee Name]],FIND(" ",Table1[[#This Row],[Employee Name]])-1)</f>
        <v>Aarav</v>
      </c>
      <c r="X1308" t="str">
        <f>RIGHT(Table1[[#This Row],[Employee Name]],LEN(Table1[[#This Row],[Employee Name]])-FIND(" ",Table1[[#This Row],[Employee Name]]))</f>
        <v>Sharma</v>
      </c>
      <c r="Y1308" t="str">
        <f>Table1[[#This Row],[Department]]&amp;"-"&amp;Table1[[#This Row],[Employee ID]]</f>
        <v>IT-E04027</v>
      </c>
      <c r="Z1308" t="str">
        <f>LEFT(Table1[[#This Row],[Department]],3)</f>
        <v>IT</v>
      </c>
      <c r="AA1308" t="str">
        <f>_xlfn.XLOOKUP(Table1[[#This Row],[Manager ID]],MANAGERS!A:A,MANAGERS!B:B)</f>
        <v>Manager_12</v>
      </c>
      <c r="AB1308" t="str" cm="1">
        <f t="array" ref="AB1308">_xlfn.XLOOKUP(Table1[[#This Row],[Manager ID]],Table2[[#All],[Manager ID]],Table2[[#All],[Department Head]])</f>
        <v>Marketing</v>
      </c>
      <c r="AC1308" s="2">
        <f>_xlfn.XLOOKUP(Table1[[#This Row],[City]],L:L,O:O)</f>
        <v>0.23674293405114402</v>
      </c>
      <c r="AD1308" t="str" cm="1">
        <f t="array" ref="AD1308">_xlfn.IFS(Table1[[#This Row],[Performance Score]]&gt;=90,"Excellent",Table1[[#This Row],[Performance Score]]&gt;=75,"Good",Table1[[#This Row],[Performance Score]]&gt;=60,"Average",Table1[[#This Row],[Performance Score]]&lt;=60,"Need Improvement")</f>
        <v>Need Improvement</v>
      </c>
      <c r="AE1308" t="str">
        <f>IF(AND(Table1[[#This Row],[Attendance %]]&gt;=80,(Table1[[#This Row],[Performance Score]]&gt;=80)),"Eligible","Not Eligible")</f>
        <v>Not Eligible</v>
      </c>
      <c r="AF1308" t="str">
        <f>IF(Table1[[#This Row],[Performance Score]]&gt;=80,"High Performer","Low Performer")</f>
        <v>Low Performer</v>
      </c>
      <c r="AG1308" t="str" cm="1">
        <f t="array" aca="1" ref="AG1308" ca="1">_xlfn.IFS(Table1[[#This Row],[Experience]]&lt;=3,"Junior",Table1[[#This Row],[Experience]]&lt;=7,"Mid Level",Table1[[#This Row],[Experience]]&gt;=7,"Senior")</f>
        <v>Senior</v>
      </c>
      <c r="AH1308" t="str">
        <f>IF(Table1[[#This Row],[Attendance %]]&gt;75,"OK","Below 75")</f>
        <v>OK</v>
      </c>
      <c r="AI1308" t="b">
        <f>ISBLANK(Table1[[#This Row],[Employee ID]])</f>
        <v>0</v>
      </c>
      <c r="AJ1308" t="b">
        <f>ISNUMBER(Table1[[#This Row],[Total Salary  ]])</f>
        <v>1</v>
      </c>
      <c r="AK1308" t="str">
        <f>IFERROR(_xlfn.XLOOKUP(Table1[[#This Row],[Manager ID]],MANAGERS!A:A,MANAGERS!B:B),"Not Found")</f>
        <v>Manager_12</v>
      </c>
    </row>
    <row r="1309" spans="1:37" x14ac:dyDescent="0.2">
      <c r="A1309" t="s">
        <v>4803</v>
      </c>
      <c r="B1309" t="s">
        <v>77</v>
      </c>
      <c r="C1309" t="s">
        <v>21</v>
      </c>
      <c r="D1309" t="s">
        <v>25</v>
      </c>
      <c r="E1309" t="s">
        <v>65</v>
      </c>
      <c r="F1309" s="1">
        <v>45420</v>
      </c>
      <c r="G1309" s="1">
        <v>38978</v>
      </c>
      <c r="H1309">
        <v>88055</v>
      </c>
      <c r="I1309">
        <v>25762</v>
      </c>
      <c r="J1309">
        <v>62</v>
      </c>
      <c r="K1309">
        <v>45</v>
      </c>
      <c r="L1309" t="s">
        <v>34</v>
      </c>
      <c r="M1309">
        <v>101</v>
      </c>
      <c r="N1309">
        <f>Table1[[#This Row],[Basic Salary]]+Table1[[#This Row],[Bonus]]</f>
        <v>113817</v>
      </c>
      <c r="O1309" s="2">
        <f>Table1[[#This Row],[Bonus]]/Table1[[#This Row],[Basic Salary]]</f>
        <v>0.29256714553404123</v>
      </c>
      <c r="P1309">
        <f ca="1">DATEDIF(Table1[[#This Row],[Date of Birth]],TODAY(),"Y")</f>
        <v>19</v>
      </c>
      <c r="Q1309">
        <f ca="1">DATEDIF(Table1[[#This Row],[Joining Date]],TODAY(),"Y")</f>
        <v>2</v>
      </c>
      <c r="R1309" t="str">
        <f ca="1">IF(YEAR(Table1[[#This Row],[Joining Date]])=YEAR(TODAY()),"Yes","No")</f>
        <v>No</v>
      </c>
      <c r="S1309" t="str">
        <f ca="1">IF(Table1[[#This Row],[Experience]]&gt;5,"Yes","No")</f>
        <v>No</v>
      </c>
      <c r="T1309" t="str">
        <f>TEXT(Table1[[#This Row],[Joining Date]],"mmmm")</f>
        <v>May</v>
      </c>
      <c r="U1309" t="str">
        <f>TEXT(Table1[[#This Row],[Joining Date]],"yyyy")</f>
        <v>2024</v>
      </c>
      <c r="V1309" s="5">
        <f ca="1">TODAY()-Table1[[#This Row],[Joining Date]]</f>
        <v>819</v>
      </c>
      <c r="W1309" t="str">
        <f>LEFT(Table1[[#This Row],[Employee Name]],FIND(" ",Table1[[#This Row],[Employee Name]])-1)</f>
        <v>Rohan</v>
      </c>
      <c r="X1309" t="str">
        <f>RIGHT(Table1[[#This Row],[Employee Name]],LEN(Table1[[#This Row],[Employee Name]])-FIND(" ",Table1[[#This Row],[Employee Name]]))</f>
        <v>Gupta</v>
      </c>
      <c r="Y1309" t="str">
        <f>Table1[[#This Row],[Department]]&amp;"-"&amp;Table1[[#This Row],[Employee ID]]</f>
        <v>Finance-E04747</v>
      </c>
      <c r="Z1309" t="str">
        <f>LEFT(Table1[[#This Row],[Department]],3)</f>
        <v>Fin</v>
      </c>
      <c r="AA1309" t="str">
        <f>_xlfn.XLOOKUP(Table1[[#This Row],[Manager ID]],MANAGERS!A:A,MANAGERS!B:B)</f>
        <v>Manager_1</v>
      </c>
      <c r="AB1309" t="str" cm="1">
        <f t="array" ref="AB1309">_xlfn.XLOOKUP(Table1[[#This Row],[Manager ID]],Table2[[#All],[Manager ID]],Table2[[#All],[Department Head]])</f>
        <v>Support</v>
      </c>
      <c r="AC1309" s="2">
        <f>_xlfn.XLOOKUP(Table1[[#This Row],[City]],L:L,O:O)</f>
        <v>0.24030340748661314</v>
      </c>
      <c r="AD1309" t="str" cm="1">
        <f t="array" ref="AD1309">_xlfn.IFS(Table1[[#This Row],[Performance Score]]&gt;=90,"Excellent",Table1[[#This Row],[Performance Score]]&gt;=75,"Good",Table1[[#This Row],[Performance Score]]&gt;=60,"Average",Table1[[#This Row],[Performance Score]]&lt;=60,"Need Improvement")</f>
        <v>Need Improvement</v>
      </c>
      <c r="AE1309" t="str">
        <f>IF(AND(Table1[[#This Row],[Attendance %]]&gt;=80,(Table1[[#This Row],[Performance Score]]&gt;=80)),"Eligible","Not Eligible")</f>
        <v>Not Eligible</v>
      </c>
      <c r="AF1309" t="str">
        <f>IF(Table1[[#This Row],[Performance Score]]&gt;=80,"High Performer","Low Performer")</f>
        <v>Low Performer</v>
      </c>
      <c r="AG1309" t="str" cm="1">
        <f t="array" aca="1" ref="AG1309" ca="1">_xlfn.IFS(Table1[[#This Row],[Experience]]&lt;=3,"Junior",Table1[[#This Row],[Experience]]&lt;=7,"Mid Level",Table1[[#This Row],[Experience]]&gt;=7,"Senior")</f>
        <v>Junior</v>
      </c>
      <c r="AH1309" t="str">
        <f>IF(Table1[[#This Row],[Attendance %]]&gt;75,"OK","Below 75")</f>
        <v>Below 75</v>
      </c>
      <c r="AI1309" t="b">
        <f>ISBLANK(Table1[[#This Row],[Employee ID]])</f>
        <v>0</v>
      </c>
      <c r="AJ1309" t="b">
        <f>ISNUMBER(Table1[[#This Row],[Total Salary  ]])</f>
        <v>1</v>
      </c>
      <c r="AK1309" t="str">
        <f>IFERROR(_xlfn.XLOOKUP(Table1[[#This Row],[Manager ID]],MANAGERS!A:A,MANAGERS!B:B),"Not Found")</f>
        <v>Manager_1</v>
      </c>
    </row>
    <row r="1310" spans="1:37" x14ac:dyDescent="0.2">
      <c r="A1310" t="s">
        <v>3913</v>
      </c>
      <c r="B1310" t="s">
        <v>129</v>
      </c>
      <c r="C1310" t="s">
        <v>21</v>
      </c>
      <c r="D1310" t="s">
        <v>46</v>
      </c>
      <c r="E1310" t="s">
        <v>17</v>
      </c>
      <c r="F1310" s="1">
        <v>44736</v>
      </c>
      <c r="G1310" s="1">
        <v>40531</v>
      </c>
      <c r="H1310">
        <v>93666</v>
      </c>
      <c r="I1310">
        <v>20133</v>
      </c>
      <c r="J1310">
        <v>89</v>
      </c>
      <c r="K1310">
        <v>92</v>
      </c>
      <c r="L1310" t="s">
        <v>27</v>
      </c>
      <c r="M1310">
        <v>116</v>
      </c>
      <c r="N1310">
        <f>Table1[[#This Row],[Basic Salary]]+Table1[[#This Row],[Bonus]]</f>
        <v>113799</v>
      </c>
      <c r="O1310" s="2">
        <f>Table1[[#This Row],[Bonus]]/Table1[[#This Row],[Basic Salary]]</f>
        <v>0.21494459035295624</v>
      </c>
      <c r="P1310">
        <f ca="1">DATEDIF(Table1[[#This Row],[Date of Birth]],TODAY(),"Y")</f>
        <v>15</v>
      </c>
      <c r="Q1310">
        <f ca="1">DATEDIF(Table1[[#This Row],[Joining Date]],TODAY(),"Y")</f>
        <v>4</v>
      </c>
      <c r="R1310" t="str">
        <f ca="1">IF(YEAR(Table1[[#This Row],[Joining Date]])=YEAR(TODAY()),"Yes","No")</f>
        <v>No</v>
      </c>
      <c r="S1310" t="str">
        <f ca="1">IF(Table1[[#This Row],[Experience]]&gt;5,"Yes","No")</f>
        <v>No</v>
      </c>
      <c r="T1310" t="str">
        <f>TEXT(Table1[[#This Row],[Joining Date]],"mmmm")</f>
        <v>June</v>
      </c>
      <c r="U1310" t="str">
        <f>TEXT(Table1[[#This Row],[Joining Date]],"yyyy")</f>
        <v>2022</v>
      </c>
      <c r="V1310" s="5">
        <f ca="1">TODAY()-Table1[[#This Row],[Joining Date]]</f>
        <v>1503</v>
      </c>
      <c r="W1310" t="str">
        <f>LEFT(Table1[[#This Row],[Employee Name]],FIND(" ",Table1[[#This Row],[Employee Name]])-1)</f>
        <v>Aarav</v>
      </c>
      <c r="X1310" t="str">
        <f>RIGHT(Table1[[#This Row],[Employee Name]],LEN(Table1[[#This Row],[Employee Name]])-FIND(" ",Table1[[#This Row],[Employee Name]]))</f>
        <v>Sharma</v>
      </c>
      <c r="Y1310" t="str">
        <f>Table1[[#This Row],[Department]]&amp;"-"&amp;Table1[[#This Row],[Employee ID]]</f>
        <v>Support-E03857</v>
      </c>
      <c r="Z1310" t="str">
        <f>LEFT(Table1[[#This Row],[Department]],3)</f>
        <v>Sup</v>
      </c>
      <c r="AA1310" t="str">
        <f>_xlfn.XLOOKUP(Table1[[#This Row],[Manager ID]],MANAGERS!A:A,MANAGERS!B:B)</f>
        <v>Manager_16</v>
      </c>
      <c r="AB1310" t="str" cm="1">
        <f t="array" ref="AB1310">_xlfn.XLOOKUP(Table1[[#This Row],[Manager ID]],Table2[[#All],[Manager ID]],Table2[[#All],[Department Head]])</f>
        <v>Sales</v>
      </c>
      <c r="AC1310" s="2">
        <f>_xlfn.XLOOKUP(Table1[[#This Row],[City]],L:L,O:O)</f>
        <v>0.23674293405114402</v>
      </c>
      <c r="AD1310" t="str" cm="1">
        <f t="array" ref="AD1310">_xlfn.IFS(Table1[[#This Row],[Performance Score]]&gt;=90,"Excellent",Table1[[#This Row],[Performance Score]]&gt;=75,"Good",Table1[[#This Row],[Performance Score]]&gt;=60,"Average",Table1[[#This Row],[Performance Score]]&lt;=60,"Need Improvement")</f>
        <v>Excellent</v>
      </c>
      <c r="AE1310" t="str">
        <f>IF(AND(Table1[[#This Row],[Attendance %]]&gt;=80,(Table1[[#This Row],[Performance Score]]&gt;=80)),"Eligible","Not Eligible")</f>
        <v>Eligible</v>
      </c>
      <c r="AF1310" t="str">
        <f>IF(Table1[[#This Row],[Performance Score]]&gt;=80,"High Performer","Low Performer")</f>
        <v>High Performer</v>
      </c>
      <c r="AG1310" t="str" cm="1">
        <f t="array" aca="1" ref="AG1310" ca="1">_xlfn.IFS(Table1[[#This Row],[Experience]]&lt;=3,"Junior",Table1[[#This Row],[Experience]]&lt;=7,"Mid Level",Table1[[#This Row],[Experience]]&gt;=7,"Senior")</f>
        <v>Mid Level</v>
      </c>
      <c r="AH1310" t="str">
        <f>IF(Table1[[#This Row],[Attendance %]]&gt;75,"OK","Below 75")</f>
        <v>OK</v>
      </c>
      <c r="AI1310" t="b">
        <f>ISBLANK(Table1[[#This Row],[Employee ID]])</f>
        <v>0</v>
      </c>
      <c r="AJ1310" t="b">
        <f>ISNUMBER(Table1[[#This Row],[Total Salary  ]])</f>
        <v>1</v>
      </c>
      <c r="AK1310" t="str">
        <f>IFERROR(_xlfn.XLOOKUP(Table1[[#This Row],[Manager ID]],MANAGERS!A:A,MANAGERS!B:B),"Not Found")</f>
        <v>Manager_16</v>
      </c>
    </row>
    <row r="1311" spans="1:37" x14ac:dyDescent="0.2">
      <c r="A1311" t="s">
        <v>2254</v>
      </c>
      <c r="B1311" t="s">
        <v>50</v>
      </c>
      <c r="C1311" t="s">
        <v>21</v>
      </c>
      <c r="D1311" t="s">
        <v>33</v>
      </c>
      <c r="E1311" t="s">
        <v>17</v>
      </c>
      <c r="F1311" s="1">
        <v>45679</v>
      </c>
      <c r="G1311" s="1">
        <v>31528</v>
      </c>
      <c r="H1311">
        <v>99590</v>
      </c>
      <c r="I1311">
        <v>14194</v>
      </c>
      <c r="J1311">
        <v>84</v>
      </c>
      <c r="K1311">
        <v>88</v>
      </c>
      <c r="L1311" t="s">
        <v>23</v>
      </c>
      <c r="M1311">
        <v>102</v>
      </c>
      <c r="N1311">
        <f>Table1[[#This Row],[Basic Salary]]+Table1[[#This Row],[Bonus]]</f>
        <v>113784</v>
      </c>
      <c r="O1311" s="2">
        <f>Table1[[#This Row],[Bonus]]/Table1[[#This Row],[Basic Salary]]</f>
        <v>0.14252434983432072</v>
      </c>
      <c r="P1311">
        <f ca="1">DATEDIF(Table1[[#This Row],[Date of Birth]],TODAY(),"Y")</f>
        <v>40</v>
      </c>
      <c r="Q1311">
        <f ca="1">DATEDIF(Table1[[#This Row],[Joining Date]],TODAY(),"Y")</f>
        <v>1</v>
      </c>
      <c r="R1311" t="str">
        <f ca="1">IF(YEAR(Table1[[#This Row],[Joining Date]])=YEAR(TODAY()),"Yes","No")</f>
        <v>No</v>
      </c>
      <c r="S1311" t="str">
        <f ca="1">IF(Table1[[#This Row],[Experience]]&gt;5,"Yes","No")</f>
        <v>No</v>
      </c>
      <c r="T1311" t="str">
        <f>TEXT(Table1[[#This Row],[Joining Date]],"mmmm")</f>
        <v>January</v>
      </c>
      <c r="U1311" t="str">
        <f>TEXT(Table1[[#This Row],[Joining Date]],"yyyy")</f>
        <v>2025</v>
      </c>
      <c r="V1311" s="5">
        <f ca="1">TODAY()-Table1[[#This Row],[Joining Date]]</f>
        <v>560</v>
      </c>
      <c r="W1311" t="str">
        <f>LEFT(Table1[[#This Row],[Employee Name]],FIND(" ",Table1[[#This Row],[Employee Name]])-1)</f>
        <v>Ravi</v>
      </c>
      <c r="X1311" t="str">
        <f>RIGHT(Table1[[#This Row],[Employee Name]],LEN(Table1[[#This Row],[Employee Name]])-FIND(" ",Table1[[#This Row],[Employee Name]]))</f>
        <v>Teja</v>
      </c>
      <c r="Y1311" t="str">
        <f>Table1[[#This Row],[Department]]&amp;"-"&amp;Table1[[#This Row],[Employee ID]]</f>
        <v>Marketing-E02198</v>
      </c>
      <c r="Z1311" t="str">
        <f>LEFT(Table1[[#This Row],[Department]],3)</f>
        <v>Mar</v>
      </c>
      <c r="AA1311" t="str">
        <f>_xlfn.XLOOKUP(Table1[[#This Row],[Manager ID]],MANAGERS!A:A,MANAGERS!B:B)</f>
        <v>Manager_2</v>
      </c>
      <c r="AB1311" t="str" cm="1">
        <f t="array" ref="AB1311">_xlfn.XLOOKUP(Table1[[#This Row],[Manager ID]],Table2[[#All],[Manager ID]],Table2[[#All],[Department Head]])</f>
        <v>Sales</v>
      </c>
      <c r="AC1311" s="2">
        <f>_xlfn.XLOOKUP(Table1[[#This Row],[City]],L:L,O:O)</f>
        <v>0.23486488519629886</v>
      </c>
      <c r="AD1311" t="str" cm="1">
        <f t="array" ref="AD1311">_xlfn.IFS(Table1[[#This Row],[Performance Score]]&gt;=90,"Excellent",Table1[[#This Row],[Performance Score]]&gt;=75,"Good",Table1[[#This Row],[Performance Score]]&gt;=60,"Average",Table1[[#This Row],[Performance Score]]&lt;=60,"Need Improvement")</f>
        <v>Good</v>
      </c>
      <c r="AE1311" t="str">
        <f>IF(AND(Table1[[#This Row],[Attendance %]]&gt;=80,(Table1[[#This Row],[Performance Score]]&gt;=80)),"Eligible","Not Eligible")</f>
        <v>Eligible</v>
      </c>
      <c r="AF1311" t="str">
        <f>IF(Table1[[#This Row],[Performance Score]]&gt;=80,"High Performer","Low Performer")</f>
        <v>High Performer</v>
      </c>
      <c r="AG1311" t="str" cm="1">
        <f t="array" aca="1" ref="AG1311" ca="1">_xlfn.IFS(Table1[[#This Row],[Experience]]&lt;=3,"Junior",Table1[[#This Row],[Experience]]&lt;=7,"Mid Level",Table1[[#This Row],[Experience]]&gt;=7,"Senior")</f>
        <v>Junior</v>
      </c>
      <c r="AH1311" t="str">
        <f>IF(Table1[[#This Row],[Attendance %]]&gt;75,"OK","Below 75")</f>
        <v>OK</v>
      </c>
      <c r="AI1311" t="b">
        <f>ISBLANK(Table1[[#This Row],[Employee ID]])</f>
        <v>0</v>
      </c>
      <c r="AJ1311" t="b">
        <f>ISNUMBER(Table1[[#This Row],[Total Salary  ]])</f>
        <v>1</v>
      </c>
      <c r="AK1311" t="str">
        <f>IFERROR(_xlfn.XLOOKUP(Table1[[#This Row],[Manager ID]],MANAGERS!A:A,MANAGERS!B:B),"Not Found")</f>
        <v>Manager_2</v>
      </c>
    </row>
    <row r="1312" spans="1:37" x14ac:dyDescent="0.2">
      <c r="A1312" t="s">
        <v>1916</v>
      </c>
      <c r="B1312" t="s">
        <v>62</v>
      </c>
      <c r="C1312" t="s">
        <v>15</v>
      </c>
      <c r="D1312" t="s">
        <v>16</v>
      </c>
      <c r="E1312" t="s">
        <v>65</v>
      </c>
      <c r="F1312" s="1">
        <v>44622</v>
      </c>
      <c r="G1312" s="1">
        <v>30732</v>
      </c>
      <c r="H1312">
        <v>89431</v>
      </c>
      <c r="I1312">
        <v>24300</v>
      </c>
      <c r="J1312">
        <v>94</v>
      </c>
      <c r="K1312">
        <v>92</v>
      </c>
      <c r="L1312" t="s">
        <v>37</v>
      </c>
      <c r="M1312">
        <v>104</v>
      </c>
      <c r="N1312">
        <f>Table1[[#This Row],[Basic Salary]]+Table1[[#This Row],[Bonus]]</f>
        <v>113731</v>
      </c>
      <c r="O1312" s="2">
        <f>Table1[[#This Row],[Bonus]]/Table1[[#This Row],[Basic Salary]]</f>
        <v>0.27171786069707371</v>
      </c>
      <c r="P1312">
        <f ca="1">DATEDIF(Table1[[#This Row],[Date of Birth]],TODAY(),"Y")</f>
        <v>42</v>
      </c>
      <c r="Q1312">
        <f ca="1">DATEDIF(Table1[[#This Row],[Joining Date]],TODAY(),"Y")</f>
        <v>4</v>
      </c>
      <c r="R1312" t="str">
        <f ca="1">IF(YEAR(Table1[[#This Row],[Joining Date]])=YEAR(TODAY()),"Yes","No")</f>
        <v>No</v>
      </c>
      <c r="S1312" t="str">
        <f ca="1">IF(Table1[[#This Row],[Experience]]&gt;5,"Yes","No")</f>
        <v>No</v>
      </c>
      <c r="T1312" t="str">
        <f>TEXT(Table1[[#This Row],[Joining Date]],"mmmm")</f>
        <v>March</v>
      </c>
      <c r="U1312" t="str">
        <f>TEXT(Table1[[#This Row],[Joining Date]],"yyyy")</f>
        <v>2022</v>
      </c>
      <c r="V1312" s="5">
        <f ca="1">TODAY()-Table1[[#This Row],[Joining Date]]</f>
        <v>1617</v>
      </c>
      <c r="W1312" t="str">
        <f>LEFT(Table1[[#This Row],[Employee Name]],FIND(" ",Table1[[#This Row],[Employee Name]])-1)</f>
        <v>Kavya</v>
      </c>
      <c r="X1312" t="str">
        <f>RIGHT(Table1[[#This Row],[Employee Name]],LEN(Table1[[#This Row],[Employee Name]])-FIND(" ",Table1[[#This Row],[Employee Name]]))</f>
        <v>Nair</v>
      </c>
      <c r="Y1312" t="str">
        <f>Table1[[#This Row],[Department]]&amp;"-"&amp;Table1[[#This Row],[Employee ID]]</f>
        <v>HR-E01860</v>
      </c>
      <c r="Z1312" t="str">
        <f>LEFT(Table1[[#This Row],[Department]],3)</f>
        <v>HR</v>
      </c>
      <c r="AA1312" t="str">
        <f>_xlfn.XLOOKUP(Table1[[#This Row],[Manager ID]],MANAGERS!A:A,MANAGERS!B:B)</f>
        <v>Manager_4</v>
      </c>
      <c r="AB1312" t="str" cm="1">
        <f t="array" ref="AB1312">_xlfn.XLOOKUP(Table1[[#This Row],[Manager ID]],Table2[[#All],[Manager ID]],Table2[[#All],[Department Head]])</f>
        <v>Finance</v>
      </c>
      <c r="AC1312" s="2">
        <f>_xlfn.XLOOKUP(Table1[[#This Row],[City]],L:L,O:O)</f>
        <v>0.24036902712549932</v>
      </c>
      <c r="AD1312" t="str" cm="1">
        <f t="array" ref="AD1312">_xlfn.IFS(Table1[[#This Row],[Performance Score]]&gt;=90,"Excellent",Table1[[#This Row],[Performance Score]]&gt;=75,"Good",Table1[[#This Row],[Performance Score]]&gt;=60,"Average",Table1[[#This Row],[Performance Score]]&lt;=60,"Need Improvement")</f>
        <v>Excellent</v>
      </c>
      <c r="AE1312" t="str">
        <f>IF(AND(Table1[[#This Row],[Attendance %]]&gt;=80,(Table1[[#This Row],[Performance Score]]&gt;=80)),"Eligible","Not Eligible")</f>
        <v>Eligible</v>
      </c>
      <c r="AF1312" t="str">
        <f>IF(Table1[[#This Row],[Performance Score]]&gt;=80,"High Performer","Low Performer")</f>
        <v>High Performer</v>
      </c>
      <c r="AG1312" t="str" cm="1">
        <f t="array" aca="1" ref="AG1312" ca="1">_xlfn.IFS(Table1[[#This Row],[Experience]]&lt;=3,"Junior",Table1[[#This Row],[Experience]]&lt;=7,"Mid Level",Table1[[#This Row],[Experience]]&gt;=7,"Senior")</f>
        <v>Mid Level</v>
      </c>
      <c r="AH1312" t="str">
        <f>IF(Table1[[#This Row],[Attendance %]]&gt;75,"OK","Below 75")</f>
        <v>OK</v>
      </c>
      <c r="AI1312" t="b">
        <f>ISBLANK(Table1[[#This Row],[Employee ID]])</f>
        <v>0</v>
      </c>
      <c r="AJ1312" t="b">
        <f>ISNUMBER(Table1[[#This Row],[Total Salary  ]])</f>
        <v>1</v>
      </c>
      <c r="AK1312" t="str">
        <f>IFERROR(_xlfn.XLOOKUP(Table1[[#This Row],[Manager ID]],MANAGERS!A:A,MANAGERS!B:B),"Not Found")</f>
        <v>Manager_4</v>
      </c>
    </row>
    <row r="1313" spans="1:37" x14ac:dyDescent="0.2">
      <c r="A1313" t="s">
        <v>4363</v>
      </c>
      <c r="B1313" t="s">
        <v>129</v>
      </c>
      <c r="C1313" t="s">
        <v>15</v>
      </c>
      <c r="D1313" t="s">
        <v>43</v>
      </c>
      <c r="E1313" t="s">
        <v>17</v>
      </c>
      <c r="F1313" s="1">
        <v>42863</v>
      </c>
      <c r="G1313" s="1">
        <v>30330</v>
      </c>
      <c r="H1313">
        <v>101400</v>
      </c>
      <c r="I1313">
        <v>12318</v>
      </c>
      <c r="J1313">
        <v>76</v>
      </c>
      <c r="K1313">
        <v>67</v>
      </c>
      <c r="L1313" t="s">
        <v>31</v>
      </c>
      <c r="M1313">
        <v>102</v>
      </c>
      <c r="N1313">
        <f>Table1[[#This Row],[Basic Salary]]+Table1[[#This Row],[Bonus]]</f>
        <v>113718</v>
      </c>
      <c r="O1313" s="2">
        <f>Table1[[#This Row],[Bonus]]/Table1[[#This Row],[Basic Salary]]</f>
        <v>0.12147928994082841</v>
      </c>
      <c r="P1313">
        <f ca="1">DATEDIF(Table1[[#This Row],[Date of Birth]],TODAY(),"Y")</f>
        <v>43</v>
      </c>
      <c r="Q1313">
        <f ca="1">DATEDIF(Table1[[#This Row],[Joining Date]],TODAY(),"Y")</f>
        <v>9</v>
      </c>
      <c r="R1313" t="str">
        <f ca="1">IF(YEAR(Table1[[#This Row],[Joining Date]])=YEAR(TODAY()),"Yes","No")</f>
        <v>No</v>
      </c>
      <c r="S1313" t="str">
        <f ca="1">IF(Table1[[#This Row],[Experience]]&gt;5,"Yes","No")</f>
        <v>Yes</v>
      </c>
      <c r="T1313" t="str">
        <f>TEXT(Table1[[#This Row],[Joining Date]],"mmmm")</f>
        <v>May</v>
      </c>
      <c r="U1313" t="str">
        <f>TEXT(Table1[[#This Row],[Joining Date]],"yyyy")</f>
        <v>2017</v>
      </c>
      <c r="V1313" s="5">
        <f ca="1">TODAY()-Table1[[#This Row],[Joining Date]]</f>
        <v>3376</v>
      </c>
      <c r="W1313" t="str">
        <f>LEFT(Table1[[#This Row],[Employee Name]],FIND(" ",Table1[[#This Row],[Employee Name]])-1)</f>
        <v>Aarav</v>
      </c>
      <c r="X1313" t="str">
        <f>RIGHT(Table1[[#This Row],[Employee Name]],LEN(Table1[[#This Row],[Employee Name]])-FIND(" ",Table1[[#This Row],[Employee Name]]))</f>
        <v>Sharma</v>
      </c>
      <c r="Y1313" t="str">
        <f>Table1[[#This Row],[Department]]&amp;"-"&amp;Table1[[#This Row],[Employee ID]]</f>
        <v>Operations-E04307</v>
      </c>
      <c r="Z1313" t="str">
        <f>LEFT(Table1[[#This Row],[Department]],3)</f>
        <v>Ope</v>
      </c>
      <c r="AA1313" t="str">
        <f>_xlfn.XLOOKUP(Table1[[#This Row],[Manager ID]],MANAGERS!A:A,MANAGERS!B:B)</f>
        <v>Manager_2</v>
      </c>
      <c r="AB1313" t="str" cm="1">
        <f t="array" ref="AB1313">_xlfn.XLOOKUP(Table1[[#This Row],[Manager ID]],Table2[[#All],[Manager ID]],Table2[[#All],[Department Head]])</f>
        <v>Sales</v>
      </c>
      <c r="AC1313" s="2">
        <f>_xlfn.XLOOKUP(Table1[[#This Row],[City]],L:L,O:O)</f>
        <v>0.241864189087755</v>
      </c>
      <c r="AD1313" t="str" cm="1">
        <f t="array" ref="AD1313">_xlfn.IFS(Table1[[#This Row],[Performance Score]]&gt;=90,"Excellent",Table1[[#This Row],[Performance Score]]&gt;=75,"Good",Table1[[#This Row],[Performance Score]]&gt;=60,"Average",Table1[[#This Row],[Performance Score]]&lt;=60,"Need Improvement")</f>
        <v>Average</v>
      </c>
      <c r="AE1313" t="str">
        <f>IF(AND(Table1[[#This Row],[Attendance %]]&gt;=80,(Table1[[#This Row],[Performance Score]]&gt;=80)),"Eligible","Not Eligible")</f>
        <v>Not Eligible</v>
      </c>
      <c r="AF1313" t="str">
        <f>IF(Table1[[#This Row],[Performance Score]]&gt;=80,"High Performer","Low Performer")</f>
        <v>Low Performer</v>
      </c>
      <c r="AG1313" t="str" cm="1">
        <f t="array" aca="1" ref="AG1313" ca="1">_xlfn.IFS(Table1[[#This Row],[Experience]]&lt;=3,"Junior",Table1[[#This Row],[Experience]]&lt;=7,"Mid Level",Table1[[#This Row],[Experience]]&gt;=7,"Senior")</f>
        <v>Senior</v>
      </c>
      <c r="AH1313" t="str">
        <f>IF(Table1[[#This Row],[Attendance %]]&gt;75,"OK","Below 75")</f>
        <v>OK</v>
      </c>
      <c r="AI1313" t="b">
        <f>ISBLANK(Table1[[#This Row],[Employee ID]])</f>
        <v>0</v>
      </c>
      <c r="AJ1313" t="b">
        <f>ISNUMBER(Table1[[#This Row],[Total Salary  ]])</f>
        <v>1</v>
      </c>
      <c r="AK1313" t="str">
        <f>IFERROR(_xlfn.XLOOKUP(Table1[[#This Row],[Manager ID]],MANAGERS!A:A,MANAGERS!B:B),"Not Found")</f>
        <v>Manager_2</v>
      </c>
    </row>
    <row r="1314" spans="1:37" x14ac:dyDescent="0.2">
      <c r="A1314" t="s">
        <v>3929</v>
      </c>
      <c r="B1314" t="s">
        <v>50</v>
      </c>
      <c r="C1314" t="s">
        <v>15</v>
      </c>
      <c r="D1314" t="s">
        <v>40</v>
      </c>
      <c r="E1314" t="s">
        <v>51</v>
      </c>
      <c r="F1314" s="1">
        <v>45505</v>
      </c>
      <c r="G1314" s="1">
        <v>40107</v>
      </c>
      <c r="H1314">
        <v>102232</v>
      </c>
      <c r="I1314">
        <v>11454</v>
      </c>
      <c r="J1314">
        <v>78</v>
      </c>
      <c r="K1314">
        <v>87</v>
      </c>
      <c r="L1314" t="s">
        <v>31</v>
      </c>
      <c r="M1314">
        <v>104</v>
      </c>
      <c r="N1314">
        <f>Table1[[#This Row],[Basic Salary]]+Table1[[#This Row],[Bonus]]</f>
        <v>113686</v>
      </c>
      <c r="O1314" s="2">
        <f>Table1[[#This Row],[Bonus]]/Table1[[#This Row],[Basic Salary]]</f>
        <v>0.11203928319899836</v>
      </c>
      <c r="P1314">
        <f ca="1">DATEDIF(Table1[[#This Row],[Date of Birth]],TODAY(),"Y")</f>
        <v>16</v>
      </c>
      <c r="Q1314">
        <f ca="1">DATEDIF(Table1[[#This Row],[Joining Date]],TODAY(),"Y")</f>
        <v>2</v>
      </c>
      <c r="R1314" t="str">
        <f ca="1">IF(YEAR(Table1[[#This Row],[Joining Date]])=YEAR(TODAY()),"Yes","No")</f>
        <v>No</v>
      </c>
      <c r="S1314" t="str">
        <f ca="1">IF(Table1[[#This Row],[Experience]]&gt;5,"Yes","No")</f>
        <v>No</v>
      </c>
      <c r="T1314" t="str">
        <f>TEXT(Table1[[#This Row],[Joining Date]],"mmmm")</f>
        <v>August</v>
      </c>
      <c r="U1314" t="str">
        <f>TEXT(Table1[[#This Row],[Joining Date]],"yyyy")</f>
        <v>2024</v>
      </c>
      <c r="V1314" s="5">
        <f ca="1">TODAY()-Table1[[#This Row],[Joining Date]]</f>
        <v>734</v>
      </c>
      <c r="W1314" t="str">
        <f>LEFT(Table1[[#This Row],[Employee Name]],FIND(" ",Table1[[#This Row],[Employee Name]])-1)</f>
        <v>Ravi</v>
      </c>
      <c r="X1314" t="str">
        <f>RIGHT(Table1[[#This Row],[Employee Name]],LEN(Table1[[#This Row],[Employee Name]])-FIND(" ",Table1[[#This Row],[Employee Name]]))</f>
        <v>Teja</v>
      </c>
      <c r="Y1314" t="str">
        <f>Table1[[#This Row],[Department]]&amp;"-"&amp;Table1[[#This Row],[Employee ID]]</f>
        <v>IT-E03873</v>
      </c>
      <c r="Z1314" t="str">
        <f>LEFT(Table1[[#This Row],[Department]],3)</f>
        <v>IT</v>
      </c>
      <c r="AA1314" t="str">
        <f>_xlfn.XLOOKUP(Table1[[#This Row],[Manager ID]],MANAGERS!A:A,MANAGERS!B:B)</f>
        <v>Manager_4</v>
      </c>
      <c r="AB1314" t="str" cm="1">
        <f t="array" ref="AB1314">_xlfn.XLOOKUP(Table1[[#This Row],[Manager ID]],Table2[[#All],[Manager ID]],Table2[[#All],[Department Head]])</f>
        <v>Finance</v>
      </c>
      <c r="AC1314" s="2">
        <f>_xlfn.XLOOKUP(Table1[[#This Row],[City]],L:L,O:O)</f>
        <v>0.241864189087755</v>
      </c>
      <c r="AD1314" t="str" cm="1">
        <f t="array" ref="AD1314">_xlfn.IFS(Table1[[#This Row],[Performance Score]]&gt;=90,"Excellent",Table1[[#This Row],[Performance Score]]&gt;=75,"Good",Table1[[#This Row],[Performance Score]]&gt;=60,"Average",Table1[[#This Row],[Performance Score]]&lt;=60,"Need Improvement")</f>
        <v>Good</v>
      </c>
      <c r="AE1314" t="str">
        <f>IF(AND(Table1[[#This Row],[Attendance %]]&gt;=80,(Table1[[#This Row],[Performance Score]]&gt;=80)),"Eligible","Not Eligible")</f>
        <v>Not Eligible</v>
      </c>
      <c r="AF1314" t="str">
        <f>IF(Table1[[#This Row],[Performance Score]]&gt;=80,"High Performer","Low Performer")</f>
        <v>High Performer</v>
      </c>
      <c r="AG1314" t="str" cm="1">
        <f t="array" aca="1" ref="AG1314" ca="1">_xlfn.IFS(Table1[[#This Row],[Experience]]&lt;=3,"Junior",Table1[[#This Row],[Experience]]&lt;=7,"Mid Level",Table1[[#This Row],[Experience]]&gt;=7,"Senior")</f>
        <v>Junior</v>
      </c>
      <c r="AH1314" t="str">
        <f>IF(Table1[[#This Row],[Attendance %]]&gt;75,"OK","Below 75")</f>
        <v>OK</v>
      </c>
      <c r="AI1314" t="b">
        <f>ISBLANK(Table1[[#This Row],[Employee ID]])</f>
        <v>0</v>
      </c>
      <c r="AJ1314" t="b">
        <f>ISNUMBER(Table1[[#This Row],[Total Salary  ]])</f>
        <v>1</v>
      </c>
      <c r="AK1314" t="str">
        <f>IFERROR(_xlfn.XLOOKUP(Table1[[#This Row],[Manager ID]],MANAGERS!A:A,MANAGERS!B:B),"Not Found")</f>
        <v>Manager_4</v>
      </c>
    </row>
    <row r="1315" spans="1:37" x14ac:dyDescent="0.2">
      <c r="A1315" t="s">
        <v>455</v>
      </c>
      <c r="B1315" t="s">
        <v>89</v>
      </c>
      <c r="C1315" t="s">
        <v>15</v>
      </c>
      <c r="D1315" t="s">
        <v>46</v>
      </c>
      <c r="E1315" t="s">
        <v>17</v>
      </c>
      <c r="F1315" s="1">
        <v>44395</v>
      </c>
      <c r="G1315" s="1">
        <v>38728</v>
      </c>
      <c r="H1315">
        <v>106350</v>
      </c>
      <c r="I1315">
        <v>7333</v>
      </c>
      <c r="J1315">
        <v>90</v>
      </c>
      <c r="K1315">
        <v>96</v>
      </c>
      <c r="L1315" t="s">
        <v>37</v>
      </c>
      <c r="M1315">
        <v>117</v>
      </c>
      <c r="N1315">
        <f>Table1[[#This Row],[Basic Salary]]+Table1[[#This Row],[Bonus]]</f>
        <v>113683</v>
      </c>
      <c r="O1315" s="2">
        <f>Table1[[#This Row],[Bonus]]/Table1[[#This Row],[Basic Salary]]</f>
        <v>6.8951574988246361E-2</v>
      </c>
      <c r="P1315">
        <f ca="1">DATEDIF(Table1[[#This Row],[Date of Birth]],TODAY(),"Y")</f>
        <v>20</v>
      </c>
      <c r="Q1315">
        <f ca="1">DATEDIF(Table1[[#This Row],[Joining Date]],TODAY(),"Y")</f>
        <v>5</v>
      </c>
      <c r="R1315" t="str">
        <f ca="1">IF(YEAR(Table1[[#This Row],[Joining Date]])=YEAR(TODAY()),"Yes","No")</f>
        <v>No</v>
      </c>
      <c r="S1315" t="str">
        <f ca="1">IF(Table1[[#This Row],[Experience]]&gt;5,"Yes","No")</f>
        <v>No</v>
      </c>
      <c r="T1315" t="str">
        <f>TEXT(Table1[[#This Row],[Joining Date]],"mmmm")</f>
        <v>July</v>
      </c>
      <c r="U1315" t="str">
        <f>TEXT(Table1[[#This Row],[Joining Date]],"yyyy")</f>
        <v>2021</v>
      </c>
      <c r="V1315" s="5">
        <f ca="1">TODAY()-Table1[[#This Row],[Joining Date]]</f>
        <v>1844</v>
      </c>
      <c r="W1315" t="str">
        <f>LEFT(Table1[[#This Row],[Employee Name]],FIND(" ",Table1[[#This Row],[Employee Name]])-1)</f>
        <v>Tarun</v>
      </c>
      <c r="X1315" t="str">
        <f>RIGHT(Table1[[#This Row],[Employee Name]],LEN(Table1[[#This Row],[Employee Name]])-FIND(" ",Table1[[#This Row],[Employee Name]]))</f>
        <v>Verma</v>
      </c>
      <c r="Y1315" t="str">
        <f>Table1[[#This Row],[Department]]&amp;"-"&amp;Table1[[#This Row],[Employee ID]]</f>
        <v>Support-E00399</v>
      </c>
      <c r="Z1315" t="str">
        <f>LEFT(Table1[[#This Row],[Department]],3)</f>
        <v>Sup</v>
      </c>
      <c r="AA1315" t="str">
        <f>_xlfn.XLOOKUP(Table1[[#This Row],[Manager ID]],MANAGERS!A:A,MANAGERS!B:B)</f>
        <v>Manager_17</v>
      </c>
      <c r="AB1315" t="str" cm="1">
        <f t="array" ref="AB1315">_xlfn.XLOOKUP(Table1[[#This Row],[Manager ID]],Table2[[#All],[Manager ID]],Table2[[#All],[Department Head]])</f>
        <v>Finance</v>
      </c>
      <c r="AC1315" s="2">
        <f>_xlfn.XLOOKUP(Table1[[#This Row],[City]],L:L,O:O)</f>
        <v>0.24036902712549932</v>
      </c>
      <c r="AD1315" t="str" cm="1">
        <f t="array" ref="AD1315">_xlfn.IFS(Table1[[#This Row],[Performance Score]]&gt;=90,"Excellent",Table1[[#This Row],[Performance Score]]&gt;=75,"Good",Table1[[#This Row],[Performance Score]]&gt;=60,"Average",Table1[[#This Row],[Performance Score]]&lt;=60,"Need Improvement")</f>
        <v>Excellent</v>
      </c>
      <c r="AE1315" t="str">
        <f>IF(AND(Table1[[#This Row],[Attendance %]]&gt;=80,(Table1[[#This Row],[Performance Score]]&gt;=80)),"Eligible","Not Eligible")</f>
        <v>Eligible</v>
      </c>
      <c r="AF1315" t="str">
        <f>IF(Table1[[#This Row],[Performance Score]]&gt;=80,"High Performer","Low Performer")</f>
        <v>High Performer</v>
      </c>
      <c r="AG1315" t="str" cm="1">
        <f t="array" aca="1" ref="AG1315" ca="1">_xlfn.IFS(Table1[[#This Row],[Experience]]&lt;=3,"Junior",Table1[[#This Row],[Experience]]&lt;=7,"Mid Level",Table1[[#This Row],[Experience]]&gt;=7,"Senior")</f>
        <v>Mid Level</v>
      </c>
      <c r="AH1315" t="str">
        <f>IF(Table1[[#This Row],[Attendance %]]&gt;75,"OK","Below 75")</f>
        <v>OK</v>
      </c>
      <c r="AI1315" t="b">
        <f>ISBLANK(Table1[[#This Row],[Employee ID]])</f>
        <v>0</v>
      </c>
      <c r="AJ1315" t="b">
        <f>ISNUMBER(Table1[[#This Row],[Total Salary  ]])</f>
        <v>1</v>
      </c>
      <c r="AK1315" t="str">
        <f>IFERROR(_xlfn.XLOOKUP(Table1[[#This Row],[Manager ID]],MANAGERS!A:A,MANAGERS!B:B),"Not Found")</f>
        <v>Manager_17</v>
      </c>
    </row>
    <row r="1316" spans="1:37" x14ac:dyDescent="0.2">
      <c r="A1316" t="s">
        <v>2629</v>
      </c>
      <c r="B1316" t="s">
        <v>69</v>
      </c>
      <c r="C1316" t="s">
        <v>21</v>
      </c>
      <c r="D1316" t="s">
        <v>16</v>
      </c>
      <c r="E1316" t="s">
        <v>51</v>
      </c>
      <c r="F1316" s="1">
        <v>42297</v>
      </c>
      <c r="G1316" s="1">
        <v>36941</v>
      </c>
      <c r="H1316">
        <v>107558</v>
      </c>
      <c r="I1316">
        <v>6117</v>
      </c>
      <c r="J1316">
        <v>95</v>
      </c>
      <c r="K1316">
        <v>94</v>
      </c>
      <c r="L1316" t="s">
        <v>34</v>
      </c>
      <c r="M1316">
        <v>112</v>
      </c>
      <c r="N1316">
        <f>Table1[[#This Row],[Basic Salary]]+Table1[[#This Row],[Bonus]]</f>
        <v>113675</v>
      </c>
      <c r="O1316" s="2">
        <f>Table1[[#This Row],[Bonus]]/Table1[[#This Row],[Basic Salary]]</f>
        <v>5.6871641346994177E-2</v>
      </c>
      <c r="P1316">
        <f ca="1">DATEDIF(Table1[[#This Row],[Date of Birth]],TODAY(),"Y")</f>
        <v>25</v>
      </c>
      <c r="Q1316">
        <f ca="1">DATEDIF(Table1[[#This Row],[Joining Date]],TODAY(),"Y")</f>
        <v>10</v>
      </c>
      <c r="R1316" t="str">
        <f ca="1">IF(YEAR(Table1[[#This Row],[Joining Date]])=YEAR(TODAY()),"Yes","No")</f>
        <v>No</v>
      </c>
      <c r="S1316" t="str">
        <f ca="1">IF(Table1[[#This Row],[Experience]]&gt;5,"Yes","No")</f>
        <v>Yes</v>
      </c>
      <c r="T1316" t="str">
        <f>TEXT(Table1[[#This Row],[Joining Date]],"mmmm")</f>
        <v>October</v>
      </c>
      <c r="U1316" t="str">
        <f>TEXT(Table1[[#This Row],[Joining Date]],"yyyy")</f>
        <v>2015</v>
      </c>
      <c r="V1316" s="5">
        <f ca="1">TODAY()-Table1[[#This Row],[Joining Date]]</f>
        <v>3942</v>
      </c>
      <c r="W1316" t="str">
        <f>LEFT(Table1[[#This Row],[Employee Name]],FIND(" ",Table1[[#This Row],[Employee Name]])-1)</f>
        <v>Neha</v>
      </c>
      <c r="X1316" t="str">
        <f>RIGHT(Table1[[#This Row],[Employee Name]],LEN(Table1[[#This Row],[Employee Name]])-FIND(" ",Table1[[#This Row],[Employee Name]]))</f>
        <v>Kulkarni</v>
      </c>
      <c r="Y1316" t="str">
        <f>Table1[[#This Row],[Department]]&amp;"-"&amp;Table1[[#This Row],[Employee ID]]</f>
        <v>HR-E02573</v>
      </c>
      <c r="Z1316" t="str">
        <f>LEFT(Table1[[#This Row],[Department]],3)</f>
        <v>HR</v>
      </c>
      <c r="AA1316" t="str">
        <f>_xlfn.XLOOKUP(Table1[[#This Row],[Manager ID]],MANAGERS!A:A,MANAGERS!B:B)</f>
        <v>Manager_12</v>
      </c>
      <c r="AB1316" t="str" cm="1">
        <f t="array" ref="AB1316">_xlfn.XLOOKUP(Table1[[#This Row],[Manager ID]],Table2[[#All],[Manager ID]],Table2[[#All],[Department Head]])</f>
        <v>Marketing</v>
      </c>
      <c r="AC1316" s="2">
        <f>_xlfn.XLOOKUP(Table1[[#This Row],[City]],L:L,O:O)</f>
        <v>0.24030340748661314</v>
      </c>
      <c r="AD1316" t="str" cm="1">
        <f t="array" ref="AD1316">_xlfn.IFS(Table1[[#This Row],[Performance Score]]&gt;=90,"Excellent",Table1[[#This Row],[Performance Score]]&gt;=75,"Good",Table1[[#This Row],[Performance Score]]&gt;=60,"Average",Table1[[#This Row],[Performance Score]]&lt;=60,"Need Improvement")</f>
        <v>Excellent</v>
      </c>
      <c r="AE1316" t="str">
        <f>IF(AND(Table1[[#This Row],[Attendance %]]&gt;=80,(Table1[[#This Row],[Performance Score]]&gt;=80)),"Eligible","Not Eligible")</f>
        <v>Eligible</v>
      </c>
      <c r="AF1316" t="str">
        <f>IF(Table1[[#This Row],[Performance Score]]&gt;=80,"High Performer","Low Performer")</f>
        <v>High Performer</v>
      </c>
      <c r="AG1316" t="str" cm="1">
        <f t="array" aca="1" ref="AG1316" ca="1">_xlfn.IFS(Table1[[#This Row],[Experience]]&lt;=3,"Junior",Table1[[#This Row],[Experience]]&lt;=7,"Mid Level",Table1[[#This Row],[Experience]]&gt;=7,"Senior")</f>
        <v>Senior</v>
      </c>
      <c r="AH1316" t="str">
        <f>IF(Table1[[#This Row],[Attendance %]]&gt;75,"OK","Below 75")</f>
        <v>OK</v>
      </c>
      <c r="AI1316" t="b">
        <f>ISBLANK(Table1[[#This Row],[Employee ID]])</f>
        <v>0</v>
      </c>
      <c r="AJ1316" t="b">
        <f>ISNUMBER(Table1[[#This Row],[Total Salary  ]])</f>
        <v>1</v>
      </c>
      <c r="AK1316" t="str">
        <f>IFERROR(_xlfn.XLOOKUP(Table1[[#This Row],[Manager ID]],MANAGERS!A:A,MANAGERS!B:B),"Not Found")</f>
        <v>Manager_12</v>
      </c>
    </row>
    <row r="1317" spans="1:37" x14ac:dyDescent="0.2">
      <c r="A1317" t="s">
        <v>1355</v>
      </c>
      <c r="B1317" t="s">
        <v>87</v>
      </c>
      <c r="C1317" t="s">
        <v>15</v>
      </c>
      <c r="D1317" t="s">
        <v>16</v>
      </c>
      <c r="E1317" t="s">
        <v>51</v>
      </c>
      <c r="F1317" s="1">
        <v>42698</v>
      </c>
      <c r="G1317" s="1">
        <v>32623</v>
      </c>
      <c r="H1317">
        <v>89200</v>
      </c>
      <c r="I1317">
        <v>24444</v>
      </c>
      <c r="J1317">
        <v>75</v>
      </c>
      <c r="K1317">
        <v>45</v>
      </c>
      <c r="L1317" t="s">
        <v>37</v>
      </c>
      <c r="M1317">
        <v>113</v>
      </c>
      <c r="N1317">
        <f>Table1[[#This Row],[Basic Salary]]+Table1[[#This Row],[Bonus]]</f>
        <v>113644</v>
      </c>
      <c r="O1317" s="2">
        <f>Table1[[#This Row],[Bonus]]/Table1[[#This Row],[Basic Salary]]</f>
        <v>0.27403587443946187</v>
      </c>
      <c r="P1317">
        <f ca="1">DATEDIF(Table1[[#This Row],[Date of Birth]],TODAY(),"Y")</f>
        <v>37</v>
      </c>
      <c r="Q1317">
        <f ca="1">DATEDIF(Table1[[#This Row],[Joining Date]],TODAY(),"Y")</f>
        <v>9</v>
      </c>
      <c r="R1317" t="str">
        <f ca="1">IF(YEAR(Table1[[#This Row],[Joining Date]])=YEAR(TODAY()),"Yes","No")</f>
        <v>No</v>
      </c>
      <c r="S1317" t="str">
        <f ca="1">IF(Table1[[#This Row],[Experience]]&gt;5,"Yes","No")</f>
        <v>Yes</v>
      </c>
      <c r="T1317" t="str">
        <f>TEXT(Table1[[#This Row],[Joining Date]],"mmmm")</f>
        <v>November</v>
      </c>
      <c r="U1317" t="str">
        <f>TEXT(Table1[[#This Row],[Joining Date]],"yyyy")</f>
        <v>2016</v>
      </c>
      <c r="V1317" s="5">
        <f ca="1">TODAY()-Table1[[#This Row],[Joining Date]]</f>
        <v>3541</v>
      </c>
      <c r="W1317" t="str">
        <f>LEFT(Table1[[#This Row],[Employee Name]],FIND(" ",Table1[[#This Row],[Employee Name]])-1)</f>
        <v>Arjun</v>
      </c>
      <c r="X1317" t="str">
        <f>RIGHT(Table1[[#This Row],[Employee Name]],LEN(Table1[[#This Row],[Employee Name]])-FIND(" ",Table1[[#This Row],[Employee Name]]))</f>
        <v>Mehta</v>
      </c>
      <c r="Y1317" t="str">
        <f>Table1[[#This Row],[Department]]&amp;"-"&amp;Table1[[#This Row],[Employee ID]]</f>
        <v>HR-E01299</v>
      </c>
      <c r="Z1317" t="str">
        <f>LEFT(Table1[[#This Row],[Department]],3)</f>
        <v>HR</v>
      </c>
      <c r="AA1317" t="str">
        <f>_xlfn.XLOOKUP(Table1[[#This Row],[Manager ID]],MANAGERS!A:A,MANAGERS!B:B)</f>
        <v>Manager_13</v>
      </c>
      <c r="AB1317" t="str" cm="1">
        <f t="array" ref="AB1317">_xlfn.XLOOKUP(Table1[[#This Row],[Manager ID]],Table2[[#All],[Manager ID]],Table2[[#All],[Department Head]])</f>
        <v>HR</v>
      </c>
      <c r="AC1317" s="2">
        <f>_xlfn.XLOOKUP(Table1[[#This Row],[City]],L:L,O:O)</f>
        <v>0.24036902712549932</v>
      </c>
      <c r="AD1317" t="str" cm="1">
        <f t="array" ref="AD1317">_xlfn.IFS(Table1[[#This Row],[Performance Score]]&gt;=90,"Excellent",Table1[[#This Row],[Performance Score]]&gt;=75,"Good",Table1[[#This Row],[Performance Score]]&gt;=60,"Average",Table1[[#This Row],[Performance Score]]&lt;=60,"Need Improvement")</f>
        <v>Need Improvement</v>
      </c>
      <c r="AE1317" t="str">
        <f>IF(AND(Table1[[#This Row],[Attendance %]]&gt;=80,(Table1[[#This Row],[Performance Score]]&gt;=80)),"Eligible","Not Eligible")</f>
        <v>Not Eligible</v>
      </c>
      <c r="AF1317" t="str">
        <f>IF(Table1[[#This Row],[Performance Score]]&gt;=80,"High Performer","Low Performer")</f>
        <v>Low Performer</v>
      </c>
      <c r="AG1317" t="str" cm="1">
        <f t="array" aca="1" ref="AG1317" ca="1">_xlfn.IFS(Table1[[#This Row],[Experience]]&lt;=3,"Junior",Table1[[#This Row],[Experience]]&lt;=7,"Mid Level",Table1[[#This Row],[Experience]]&gt;=7,"Senior")</f>
        <v>Senior</v>
      </c>
      <c r="AH1317" t="str">
        <f>IF(Table1[[#This Row],[Attendance %]]&gt;75,"OK","Below 75")</f>
        <v>Below 75</v>
      </c>
      <c r="AI1317" t="b">
        <f>ISBLANK(Table1[[#This Row],[Employee ID]])</f>
        <v>0</v>
      </c>
      <c r="AJ1317" t="b">
        <f>ISNUMBER(Table1[[#This Row],[Total Salary  ]])</f>
        <v>1</v>
      </c>
      <c r="AK1317" t="str">
        <f>IFERROR(_xlfn.XLOOKUP(Table1[[#This Row],[Manager ID]],MANAGERS!A:A,MANAGERS!B:B),"Not Found")</f>
        <v>Manager_13</v>
      </c>
    </row>
    <row r="1318" spans="1:37" x14ac:dyDescent="0.2">
      <c r="A1318" t="s">
        <v>274</v>
      </c>
      <c r="B1318" t="s">
        <v>50</v>
      </c>
      <c r="C1318" t="s">
        <v>21</v>
      </c>
      <c r="D1318" t="s">
        <v>81</v>
      </c>
      <c r="E1318" t="s">
        <v>22</v>
      </c>
      <c r="F1318" s="1">
        <v>44353</v>
      </c>
      <c r="G1318" s="1">
        <v>40306</v>
      </c>
      <c r="H1318">
        <v>96197</v>
      </c>
      <c r="I1318">
        <v>17441</v>
      </c>
      <c r="J1318">
        <v>85</v>
      </c>
      <c r="K1318">
        <v>92</v>
      </c>
      <c r="L1318" t="s">
        <v>31</v>
      </c>
      <c r="M1318">
        <v>105</v>
      </c>
      <c r="N1318">
        <f>Table1[[#This Row],[Basic Salary]]+Table1[[#This Row],[Bonus]]</f>
        <v>113638</v>
      </c>
      <c r="O1318" s="2">
        <f>Table1[[#This Row],[Bonus]]/Table1[[#This Row],[Basic Salary]]</f>
        <v>0.18130503030240028</v>
      </c>
      <c r="P1318">
        <f ca="1">DATEDIF(Table1[[#This Row],[Date of Birth]],TODAY(),"Y")</f>
        <v>16</v>
      </c>
      <c r="Q1318">
        <f ca="1">DATEDIF(Table1[[#This Row],[Joining Date]],TODAY(),"Y")</f>
        <v>5</v>
      </c>
      <c r="R1318" t="str">
        <f ca="1">IF(YEAR(Table1[[#This Row],[Joining Date]])=YEAR(TODAY()),"Yes","No")</f>
        <v>No</v>
      </c>
      <c r="S1318" t="str">
        <f ca="1">IF(Table1[[#This Row],[Experience]]&gt;5,"Yes","No")</f>
        <v>No</v>
      </c>
      <c r="T1318" t="str">
        <f>TEXT(Table1[[#This Row],[Joining Date]],"mmmm")</f>
        <v>June</v>
      </c>
      <c r="U1318" t="str">
        <f>TEXT(Table1[[#This Row],[Joining Date]],"yyyy")</f>
        <v>2021</v>
      </c>
      <c r="V1318" s="5">
        <f ca="1">TODAY()-Table1[[#This Row],[Joining Date]]</f>
        <v>1886</v>
      </c>
      <c r="W1318" t="str">
        <f>LEFT(Table1[[#This Row],[Employee Name]],FIND(" ",Table1[[#This Row],[Employee Name]])-1)</f>
        <v>Ravi</v>
      </c>
      <c r="X1318" t="str">
        <f>RIGHT(Table1[[#This Row],[Employee Name]],LEN(Table1[[#This Row],[Employee Name]])-FIND(" ",Table1[[#This Row],[Employee Name]]))</f>
        <v>Teja</v>
      </c>
      <c r="Y1318" t="str">
        <f>Table1[[#This Row],[Department]]&amp;"-"&amp;Table1[[#This Row],[Employee ID]]</f>
        <v>Sales-E00218</v>
      </c>
      <c r="Z1318" t="str">
        <f>LEFT(Table1[[#This Row],[Department]],3)</f>
        <v>Sal</v>
      </c>
      <c r="AA1318" t="str">
        <f>_xlfn.XLOOKUP(Table1[[#This Row],[Manager ID]],MANAGERS!A:A,MANAGERS!B:B)</f>
        <v>Manager_5</v>
      </c>
      <c r="AB1318" t="str" cm="1">
        <f t="array" ref="AB1318">_xlfn.XLOOKUP(Table1[[#This Row],[Manager ID]],Table2[[#All],[Manager ID]],Table2[[#All],[Department Head]])</f>
        <v>Sales</v>
      </c>
      <c r="AC1318" s="2">
        <f>_xlfn.XLOOKUP(Table1[[#This Row],[City]],L:L,O:O)</f>
        <v>0.241864189087755</v>
      </c>
      <c r="AD1318" t="str" cm="1">
        <f t="array" ref="AD1318">_xlfn.IFS(Table1[[#This Row],[Performance Score]]&gt;=90,"Excellent",Table1[[#This Row],[Performance Score]]&gt;=75,"Good",Table1[[#This Row],[Performance Score]]&gt;=60,"Average",Table1[[#This Row],[Performance Score]]&lt;=60,"Need Improvement")</f>
        <v>Excellent</v>
      </c>
      <c r="AE1318" t="str">
        <f>IF(AND(Table1[[#This Row],[Attendance %]]&gt;=80,(Table1[[#This Row],[Performance Score]]&gt;=80)),"Eligible","Not Eligible")</f>
        <v>Eligible</v>
      </c>
      <c r="AF1318" t="str">
        <f>IF(Table1[[#This Row],[Performance Score]]&gt;=80,"High Performer","Low Performer")</f>
        <v>High Performer</v>
      </c>
      <c r="AG1318" t="str" cm="1">
        <f t="array" aca="1" ref="AG1318" ca="1">_xlfn.IFS(Table1[[#This Row],[Experience]]&lt;=3,"Junior",Table1[[#This Row],[Experience]]&lt;=7,"Mid Level",Table1[[#This Row],[Experience]]&gt;=7,"Senior")</f>
        <v>Mid Level</v>
      </c>
      <c r="AH1318" t="str">
        <f>IF(Table1[[#This Row],[Attendance %]]&gt;75,"OK","Below 75")</f>
        <v>OK</v>
      </c>
      <c r="AI1318" t="b">
        <f>ISBLANK(Table1[[#This Row],[Employee ID]])</f>
        <v>0</v>
      </c>
      <c r="AJ1318" t="b">
        <f>ISNUMBER(Table1[[#This Row],[Total Salary  ]])</f>
        <v>1</v>
      </c>
      <c r="AK1318" t="str">
        <f>IFERROR(_xlfn.XLOOKUP(Table1[[#This Row],[Manager ID]],MANAGERS!A:A,MANAGERS!B:B),"Not Found")</f>
        <v>Manager_5</v>
      </c>
    </row>
    <row r="1319" spans="1:37" x14ac:dyDescent="0.2">
      <c r="A1319" t="s">
        <v>4492</v>
      </c>
      <c r="B1319" t="s">
        <v>89</v>
      </c>
      <c r="C1319" t="s">
        <v>15</v>
      </c>
      <c r="D1319" t="s">
        <v>33</v>
      </c>
      <c r="E1319" t="s">
        <v>22</v>
      </c>
      <c r="F1319" s="1">
        <v>43727</v>
      </c>
      <c r="G1319" s="1">
        <v>31350</v>
      </c>
      <c r="H1319">
        <v>98928</v>
      </c>
      <c r="I1319">
        <v>14705</v>
      </c>
      <c r="J1319">
        <v>83</v>
      </c>
      <c r="K1319">
        <v>95</v>
      </c>
      <c r="L1319" t="s">
        <v>53</v>
      </c>
      <c r="M1319">
        <v>105</v>
      </c>
      <c r="N1319">
        <f>Table1[[#This Row],[Basic Salary]]+Table1[[#This Row],[Bonus]]</f>
        <v>113633</v>
      </c>
      <c r="O1319" s="2">
        <f>Table1[[#This Row],[Bonus]]/Table1[[#This Row],[Basic Salary]]</f>
        <v>0.14864345786834871</v>
      </c>
      <c r="P1319">
        <f ca="1">DATEDIF(Table1[[#This Row],[Date of Birth]],TODAY(),"Y")</f>
        <v>40</v>
      </c>
      <c r="Q1319">
        <f ca="1">DATEDIF(Table1[[#This Row],[Joining Date]],TODAY(),"Y")</f>
        <v>6</v>
      </c>
      <c r="R1319" t="str">
        <f ca="1">IF(YEAR(Table1[[#This Row],[Joining Date]])=YEAR(TODAY()),"Yes","No")</f>
        <v>No</v>
      </c>
      <c r="S1319" t="str">
        <f ca="1">IF(Table1[[#This Row],[Experience]]&gt;5,"Yes","No")</f>
        <v>Yes</v>
      </c>
      <c r="T1319" t="str">
        <f>TEXT(Table1[[#This Row],[Joining Date]],"mmmm")</f>
        <v>September</v>
      </c>
      <c r="U1319" t="str">
        <f>TEXT(Table1[[#This Row],[Joining Date]],"yyyy")</f>
        <v>2019</v>
      </c>
      <c r="V1319" s="5">
        <f ca="1">TODAY()-Table1[[#This Row],[Joining Date]]</f>
        <v>2512</v>
      </c>
      <c r="W1319" t="str">
        <f>LEFT(Table1[[#This Row],[Employee Name]],FIND(" ",Table1[[#This Row],[Employee Name]])-1)</f>
        <v>Tarun</v>
      </c>
      <c r="X1319" t="str">
        <f>RIGHT(Table1[[#This Row],[Employee Name]],LEN(Table1[[#This Row],[Employee Name]])-FIND(" ",Table1[[#This Row],[Employee Name]]))</f>
        <v>Verma</v>
      </c>
      <c r="Y1319" t="str">
        <f>Table1[[#This Row],[Department]]&amp;"-"&amp;Table1[[#This Row],[Employee ID]]</f>
        <v>Marketing-E04436</v>
      </c>
      <c r="Z1319" t="str">
        <f>LEFT(Table1[[#This Row],[Department]],3)</f>
        <v>Mar</v>
      </c>
      <c r="AA1319" t="str">
        <f>_xlfn.XLOOKUP(Table1[[#This Row],[Manager ID]],MANAGERS!A:A,MANAGERS!B:B)</f>
        <v>Manager_5</v>
      </c>
      <c r="AB1319" t="str" cm="1">
        <f t="array" ref="AB1319">_xlfn.XLOOKUP(Table1[[#This Row],[Manager ID]],Table2[[#All],[Manager ID]],Table2[[#All],[Department Head]])</f>
        <v>Sales</v>
      </c>
      <c r="AC1319" s="2">
        <f>_xlfn.XLOOKUP(Table1[[#This Row],[City]],L:L,O:O)</f>
        <v>0.23685887225230964</v>
      </c>
      <c r="AD1319" t="str" cm="1">
        <f t="array" ref="AD1319">_xlfn.IFS(Table1[[#This Row],[Performance Score]]&gt;=90,"Excellent",Table1[[#This Row],[Performance Score]]&gt;=75,"Good",Table1[[#This Row],[Performance Score]]&gt;=60,"Average",Table1[[#This Row],[Performance Score]]&lt;=60,"Need Improvement")</f>
        <v>Excellent</v>
      </c>
      <c r="AE1319" t="str">
        <f>IF(AND(Table1[[#This Row],[Attendance %]]&gt;=80,(Table1[[#This Row],[Performance Score]]&gt;=80)),"Eligible","Not Eligible")</f>
        <v>Eligible</v>
      </c>
      <c r="AF1319" t="str">
        <f>IF(Table1[[#This Row],[Performance Score]]&gt;=80,"High Performer","Low Performer")</f>
        <v>High Performer</v>
      </c>
      <c r="AG1319" t="str" cm="1">
        <f t="array" aca="1" ref="AG1319" ca="1">_xlfn.IFS(Table1[[#This Row],[Experience]]&lt;=3,"Junior",Table1[[#This Row],[Experience]]&lt;=7,"Mid Level",Table1[[#This Row],[Experience]]&gt;=7,"Senior")</f>
        <v>Mid Level</v>
      </c>
      <c r="AH1319" t="str">
        <f>IF(Table1[[#This Row],[Attendance %]]&gt;75,"OK","Below 75")</f>
        <v>OK</v>
      </c>
      <c r="AI1319" t="b">
        <f>ISBLANK(Table1[[#This Row],[Employee ID]])</f>
        <v>0</v>
      </c>
      <c r="AJ1319" t="b">
        <f>ISNUMBER(Table1[[#This Row],[Total Salary  ]])</f>
        <v>1</v>
      </c>
      <c r="AK1319" t="str">
        <f>IFERROR(_xlfn.XLOOKUP(Table1[[#This Row],[Manager ID]],MANAGERS!A:A,MANAGERS!B:B),"Not Found")</f>
        <v>Manager_5</v>
      </c>
    </row>
    <row r="1320" spans="1:37" x14ac:dyDescent="0.2">
      <c r="A1320" t="s">
        <v>2282</v>
      </c>
      <c r="B1320" t="s">
        <v>20</v>
      </c>
      <c r="C1320" t="s">
        <v>21</v>
      </c>
      <c r="D1320" t="s">
        <v>81</v>
      </c>
      <c r="E1320" t="s">
        <v>51</v>
      </c>
      <c r="F1320" s="1">
        <v>42347</v>
      </c>
      <c r="G1320" s="1">
        <v>31543</v>
      </c>
      <c r="H1320">
        <v>104244</v>
      </c>
      <c r="I1320">
        <v>9385</v>
      </c>
      <c r="J1320">
        <v>61</v>
      </c>
      <c r="K1320">
        <v>81</v>
      </c>
      <c r="L1320" t="s">
        <v>31</v>
      </c>
      <c r="M1320">
        <v>119</v>
      </c>
      <c r="N1320">
        <f>Table1[[#This Row],[Basic Salary]]+Table1[[#This Row],[Bonus]]</f>
        <v>113629</v>
      </c>
      <c r="O1320" s="2">
        <f>Table1[[#This Row],[Bonus]]/Table1[[#This Row],[Basic Salary]]</f>
        <v>9.0029162349871461E-2</v>
      </c>
      <c r="P1320">
        <f ca="1">DATEDIF(Table1[[#This Row],[Date of Birth]],TODAY(),"Y")</f>
        <v>40</v>
      </c>
      <c r="Q1320">
        <f ca="1">DATEDIF(Table1[[#This Row],[Joining Date]],TODAY(),"Y")</f>
        <v>10</v>
      </c>
      <c r="R1320" t="str">
        <f ca="1">IF(YEAR(Table1[[#This Row],[Joining Date]])=YEAR(TODAY()),"Yes","No")</f>
        <v>No</v>
      </c>
      <c r="S1320" t="str">
        <f ca="1">IF(Table1[[#This Row],[Experience]]&gt;5,"Yes","No")</f>
        <v>Yes</v>
      </c>
      <c r="T1320" t="str">
        <f>TEXT(Table1[[#This Row],[Joining Date]],"mmmm")</f>
        <v>December</v>
      </c>
      <c r="U1320" t="str">
        <f>TEXT(Table1[[#This Row],[Joining Date]],"yyyy")</f>
        <v>2015</v>
      </c>
      <c r="V1320" s="5">
        <f ca="1">TODAY()-Table1[[#This Row],[Joining Date]]</f>
        <v>3892</v>
      </c>
      <c r="W1320" t="str">
        <f>LEFT(Table1[[#This Row],[Employee Name]],FIND(" ",Table1[[#This Row],[Employee Name]])-1)</f>
        <v>Rahul</v>
      </c>
      <c r="X1320" t="str">
        <f>RIGHT(Table1[[#This Row],[Employee Name]],LEN(Table1[[#This Row],[Employee Name]])-FIND(" ",Table1[[#This Row],[Employee Name]]))</f>
        <v>Verma</v>
      </c>
      <c r="Y1320" t="str">
        <f>Table1[[#This Row],[Department]]&amp;"-"&amp;Table1[[#This Row],[Employee ID]]</f>
        <v>Sales-E02226</v>
      </c>
      <c r="Z1320" t="str">
        <f>LEFT(Table1[[#This Row],[Department]],3)</f>
        <v>Sal</v>
      </c>
      <c r="AA1320" t="str">
        <f>_xlfn.XLOOKUP(Table1[[#This Row],[Manager ID]],MANAGERS!A:A,MANAGERS!B:B)</f>
        <v>Manager_19</v>
      </c>
      <c r="AB1320" t="str" cm="1">
        <f t="array" ref="AB1320">_xlfn.XLOOKUP(Table1[[#This Row],[Manager ID]],Table2[[#All],[Manager ID]],Table2[[#All],[Department Head]])</f>
        <v>Support</v>
      </c>
      <c r="AC1320" s="2">
        <f>_xlfn.XLOOKUP(Table1[[#This Row],[City]],L:L,O:O)</f>
        <v>0.241864189087755</v>
      </c>
      <c r="AD1320" t="str" cm="1">
        <f t="array" ref="AD1320">_xlfn.IFS(Table1[[#This Row],[Performance Score]]&gt;=90,"Excellent",Table1[[#This Row],[Performance Score]]&gt;=75,"Good",Table1[[#This Row],[Performance Score]]&gt;=60,"Average",Table1[[#This Row],[Performance Score]]&lt;=60,"Need Improvement")</f>
        <v>Good</v>
      </c>
      <c r="AE1320" t="str">
        <f>IF(AND(Table1[[#This Row],[Attendance %]]&gt;=80,(Table1[[#This Row],[Performance Score]]&gt;=80)),"Eligible","Not Eligible")</f>
        <v>Not Eligible</v>
      </c>
      <c r="AF1320" t="str">
        <f>IF(Table1[[#This Row],[Performance Score]]&gt;=80,"High Performer","Low Performer")</f>
        <v>High Performer</v>
      </c>
      <c r="AG1320" t="str" cm="1">
        <f t="array" aca="1" ref="AG1320" ca="1">_xlfn.IFS(Table1[[#This Row],[Experience]]&lt;=3,"Junior",Table1[[#This Row],[Experience]]&lt;=7,"Mid Level",Table1[[#This Row],[Experience]]&gt;=7,"Senior")</f>
        <v>Senior</v>
      </c>
      <c r="AH1320" t="str">
        <f>IF(Table1[[#This Row],[Attendance %]]&gt;75,"OK","Below 75")</f>
        <v>Below 75</v>
      </c>
      <c r="AI1320" t="b">
        <f>ISBLANK(Table1[[#This Row],[Employee ID]])</f>
        <v>0</v>
      </c>
      <c r="AJ1320" t="b">
        <f>ISNUMBER(Table1[[#This Row],[Total Salary  ]])</f>
        <v>1</v>
      </c>
      <c r="AK1320" t="str">
        <f>IFERROR(_xlfn.XLOOKUP(Table1[[#This Row],[Manager ID]],MANAGERS!A:A,MANAGERS!B:B),"Not Found")</f>
        <v>Manager_19</v>
      </c>
    </row>
    <row r="1321" spans="1:37" x14ac:dyDescent="0.2">
      <c r="A1321" t="s">
        <v>4086</v>
      </c>
      <c r="B1321" t="s">
        <v>62</v>
      </c>
      <c r="C1321" t="s">
        <v>15</v>
      </c>
      <c r="D1321" t="s">
        <v>25</v>
      </c>
      <c r="E1321" t="s">
        <v>65</v>
      </c>
      <c r="F1321" s="1">
        <v>42024</v>
      </c>
      <c r="G1321" s="1">
        <v>29661</v>
      </c>
      <c r="H1321">
        <v>97426</v>
      </c>
      <c r="I1321">
        <v>16187</v>
      </c>
      <c r="J1321">
        <v>89</v>
      </c>
      <c r="K1321">
        <v>82</v>
      </c>
      <c r="L1321" t="s">
        <v>23</v>
      </c>
      <c r="M1321">
        <v>119</v>
      </c>
      <c r="N1321">
        <f>Table1[[#This Row],[Basic Salary]]+Table1[[#This Row],[Bonus]]</f>
        <v>113613</v>
      </c>
      <c r="O1321" s="2">
        <f>Table1[[#This Row],[Bonus]]/Table1[[#This Row],[Basic Salary]]</f>
        <v>0.16614661384024798</v>
      </c>
      <c r="P1321">
        <f ca="1">DATEDIF(Table1[[#This Row],[Date of Birth]],TODAY(),"Y")</f>
        <v>45</v>
      </c>
      <c r="Q1321">
        <f ca="1">DATEDIF(Table1[[#This Row],[Joining Date]],TODAY(),"Y")</f>
        <v>11</v>
      </c>
      <c r="R1321" t="str">
        <f ca="1">IF(YEAR(Table1[[#This Row],[Joining Date]])=YEAR(TODAY()),"Yes","No")</f>
        <v>No</v>
      </c>
      <c r="S1321" t="str">
        <f ca="1">IF(Table1[[#This Row],[Experience]]&gt;5,"Yes","No")</f>
        <v>Yes</v>
      </c>
      <c r="T1321" t="str">
        <f>TEXT(Table1[[#This Row],[Joining Date]],"mmmm")</f>
        <v>January</v>
      </c>
      <c r="U1321" t="str">
        <f>TEXT(Table1[[#This Row],[Joining Date]],"yyyy")</f>
        <v>2015</v>
      </c>
      <c r="V1321" s="5">
        <f ca="1">TODAY()-Table1[[#This Row],[Joining Date]]</f>
        <v>4215</v>
      </c>
      <c r="W1321" t="str">
        <f>LEFT(Table1[[#This Row],[Employee Name]],FIND(" ",Table1[[#This Row],[Employee Name]])-1)</f>
        <v>Kavya</v>
      </c>
      <c r="X1321" t="str">
        <f>RIGHT(Table1[[#This Row],[Employee Name]],LEN(Table1[[#This Row],[Employee Name]])-FIND(" ",Table1[[#This Row],[Employee Name]]))</f>
        <v>Nair</v>
      </c>
      <c r="Y1321" t="str">
        <f>Table1[[#This Row],[Department]]&amp;"-"&amp;Table1[[#This Row],[Employee ID]]</f>
        <v>Finance-E04030</v>
      </c>
      <c r="Z1321" t="str">
        <f>LEFT(Table1[[#This Row],[Department]],3)</f>
        <v>Fin</v>
      </c>
      <c r="AA1321" t="str">
        <f>_xlfn.XLOOKUP(Table1[[#This Row],[Manager ID]],MANAGERS!A:A,MANAGERS!B:B)</f>
        <v>Manager_19</v>
      </c>
      <c r="AB1321" t="str" cm="1">
        <f t="array" ref="AB1321">_xlfn.XLOOKUP(Table1[[#This Row],[Manager ID]],Table2[[#All],[Manager ID]],Table2[[#All],[Department Head]])</f>
        <v>Support</v>
      </c>
      <c r="AC1321" s="2">
        <f>_xlfn.XLOOKUP(Table1[[#This Row],[City]],L:L,O:O)</f>
        <v>0.23486488519629886</v>
      </c>
      <c r="AD1321" t="str" cm="1">
        <f t="array" ref="AD1321">_xlfn.IFS(Table1[[#This Row],[Performance Score]]&gt;=90,"Excellent",Table1[[#This Row],[Performance Score]]&gt;=75,"Good",Table1[[#This Row],[Performance Score]]&gt;=60,"Average",Table1[[#This Row],[Performance Score]]&lt;=60,"Need Improvement")</f>
        <v>Good</v>
      </c>
      <c r="AE1321" t="str">
        <f>IF(AND(Table1[[#This Row],[Attendance %]]&gt;=80,(Table1[[#This Row],[Performance Score]]&gt;=80)),"Eligible","Not Eligible")</f>
        <v>Eligible</v>
      </c>
      <c r="AF1321" t="str">
        <f>IF(Table1[[#This Row],[Performance Score]]&gt;=80,"High Performer","Low Performer")</f>
        <v>High Performer</v>
      </c>
      <c r="AG1321" t="str" cm="1">
        <f t="array" aca="1" ref="AG1321" ca="1">_xlfn.IFS(Table1[[#This Row],[Experience]]&lt;=3,"Junior",Table1[[#This Row],[Experience]]&lt;=7,"Mid Level",Table1[[#This Row],[Experience]]&gt;=7,"Senior")</f>
        <v>Senior</v>
      </c>
      <c r="AH1321" t="str">
        <f>IF(Table1[[#This Row],[Attendance %]]&gt;75,"OK","Below 75")</f>
        <v>OK</v>
      </c>
      <c r="AI1321" t="b">
        <f>ISBLANK(Table1[[#This Row],[Employee ID]])</f>
        <v>0</v>
      </c>
      <c r="AJ1321" t="b">
        <f>ISNUMBER(Table1[[#This Row],[Total Salary  ]])</f>
        <v>1</v>
      </c>
      <c r="AK1321" t="str">
        <f>IFERROR(_xlfn.XLOOKUP(Table1[[#This Row],[Manager ID]],MANAGERS!A:A,MANAGERS!B:B),"Not Found")</f>
        <v>Manager_19</v>
      </c>
    </row>
    <row r="1322" spans="1:37" x14ac:dyDescent="0.2">
      <c r="A1322" t="s">
        <v>3566</v>
      </c>
      <c r="B1322" t="s">
        <v>87</v>
      </c>
      <c r="C1322" t="s">
        <v>15</v>
      </c>
      <c r="D1322" t="s">
        <v>25</v>
      </c>
      <c r="E1322" t="s">
        <v>30</v>
      </c>
      <c r="F1322" s="1">
        <v>43742</v>
      </c>
      <c r="G1322" s="1">
        <v>38227</v>
      </c>
      <c r="H1322">
        <v>106861</v>
      </c>
      <c r="I1322">
        <v>6747</v>
      </c>
      <c r="J1322">
        <v>80</v>
      </c>
      <c r="K1322">
        <v>97</v>
      </c>
      <c r="L1322" t="s">
        <v>23</v>
      </c>
      <c r="M1322">
        <v>103</v>
      </c>
      <c r="N1322">
        <f>Table1[[#This Row],[Basic Salary]]+Table1[[#This Row],[Bonus]]</f>
        <v>113608</v>
      </c>
      <c r="O1322" s="2">
        <f>Table1[[#This Row],[Bonus]]/Table1[[#This Row],[Basic Salary]]</f>
        <v>6.3138095282656903E-2</v>
      </c>
      <c r="P1322">
        <f ca="1">DATEDIF(Table1[[#This Row],[Date of Birth]],TODAY(),"Y")</f>
        <v>21</v>
      </c>
      <c r="Q1322">
        <f ca="1">DATEDIF(Table1[[#This Row],[Joining Date]],TODAY(),"Y")</f>
        <v>6</v>
      </c>
      <c r="R1322" t="str">
        <f ca="1">IF(YEAR(Table1[[#This Row],[Joining Date]])=YEAR(TODAY()),"Yes","No")</f>
        <v>No</v>
      </c>
      <c r="S1322" t="str">
        <f ca="1">IF(Table1[[#This Row],[Experience]]&gt;5,"Yes","No")</f>
        <v>Yes</v>
      </c>
      <c r="T1322" t="str">
        <f>TEXT(Table1[[#This Row],[Joining Date]],"mmmm")</f>
        <v>October</v>
      </c>
      <c r="U1322" t="str">
        <f>TEXT(Table1[[#This Row],[Joining Date]],"yyyy")</f>
        <v>2019</v>
      </c>
      <c r="V1322" s="5">
        <f ca="1">TODAY()-Table1[[#This Row],[Joining Date]]</f>
        <v>2497</v>
      </c>
      <c r="W1322" t="str">
        <f>LEFT(Table1[[#This Row],[Employee Name]],FIND(" ",Table1[[#This Row],[Employee Name]])-1)</f>
        <v>Arjun</v>
      </c>
      <c r="X1322" t="str">
        <f>RIGHT(Table1[[#This Row],[Employee Name]],LEN(Table1[[#This Row],[Employee Name]])-FIND(" ",Table1[[#This Row],[Employee Name]]))</f>
        <v>Mehta</v>
      </c>
      <c r="Y1322" t="str">
        <f>Table1[[#This Row],[Department]]&amp;"-"&amp;Table1[[#This Row],[Employee ID]]</f>
        <v>Finance-E03510</v>
      </c>
      <c r="Z1322" t="str">
        <f>LEFT(Table1[[#This Row],[Department]],3)</f>
        <v>Fin</v>
      </c>
      <c r="AA1322" t="str">
        <f>_xlfn.XLOOKUP(Table1[[#This Row],[Manager ID]],MANAGERS!A:A,MANAGERS!B:B)</f>
        <v>Manager_3</v>
      </c>
      <c r="AB1322" t="str" cm="1">
        <f t="array" ref="AB1322">_xlfn.XLOOKUP(Table1[[#This Row],[Manager ID]],Table2[[#All],[Manager ID]],Table2[[#All],[Department Head]])</f>
        <v>IT</v>
      </c>
      <c r="AC1322" s="2">
        <f>_xlfn.XLOOKUP(Table1[[#This Row],[City]],L:L,O:O)</f>
        <v>0.23486488519629886</v>
      </c>
      <c r="AD1322" t="str" cm="1">
        <f t="array" ref="AD1322">_xlfn.IFS(Table1[[#This Row],[Performance Score]]&gt;=90,"Excellent",Table1[[#This Row],[Performance Score]]&gt;=75,"Good",Table1[[#This Row],[Performance Score]]&gt;=60,"Average",Table1[[#This Row],[Performance Score]]&lt;=60,"Need Improvement")</f>
        <v>Excellent</v>
      </c>
      <c r="AE1322" t="str">
        <f>IF(AND(Table1[[#This Row],[Attendance %]]&gt;=80,(Table1[[#This Row],[Performance Score]]&gt;=80)),"Eligible","Not Eligible")</f>
        <v>Eligible</v>
      </c>
      <c r="AF1322" t="str">
        <f>IF(Table1[[#This Row],[Performance Score]]&gt;=80,"High Performer","Low Performer")</f>
        <v>High Performer</v>
      </c>
      <c r="AG1322" t="str" cm="1">
        <f t="array" aca="1" ref="AG1322" ca="1">_xlfn.IFS(Table1[[#This Row],[Experience]]&lt;=3,"Junior",Table1[[#This Row],[Experience]]&lt;=7,"Mid Level",Table1[[#This Row],[Experience]]&gt;=7,"Senior")</f>
        <v>Mid Level</v>
      </c>
      <c r="AH1322" t="str">
        <f>IF(Table1[[#This Row],[Attendance %]]&gt;75,"OK","Below 75")</f>
        <v>OK</v>
      </c>
      <c r="AI1322" t="b">
        <f>ISBLANK(Table1[[#This Row],[Employee ID]])</f>
        <v>0</v>
      </c>
      <c r="AJ1322" t="b">
        <f>ISNUMBER(Table1[[#This Row],[Total Salary  ]])</f>
        <v>1</v>
      </c>
      <c r="AK1322" t="str">
        <f>IFERROR(_xlfn.XLOOKUP(Table1[[#This Row],[Manager ID]],MANAGERS!A:A,MANAGERS!B:B),"Not Found")</f>
        <v>Manager_3</v>
      </c>
    </row>
    <row r="1323" spans="1:37" x14ac:dyDescent="0.2">
      <c r="A1323" t="s">
        <v>2499</v>
      </c>
      <c r="B1323" t="s">
        <v>89</v>
      </c>
      <c r="C1323" t="s">
        <v>15</v>
      </c>
      <c r="D1323" t="s">
        <v>46</v>
      </c>
      <c r="E1323" t="s">
        <v>26</v>
      </c>
      <c r="F1323" s="1">
        <v>45075</v>
      </c>
      <c r="G1323" s="1">
        <v>31354</v>
      </c>
      <c r="H1323">
        <v>84695</v>
      </c>
      <c r="I1323">
        <v>28876</v>
      </c>
      <c r="J1323">
        <v>73</v>
      </c>
      <c r="K1323">
        <v>51</v>
      </c>
      <c r="L1323" t="s">
        <v>53</v>
      </c>
      <c r="M1323">
        <v>106</v>
      </c>
      <c r="N1323">
        <f>Table1[[#This Row],[Basic Salary]]+Table1[[#This Row],[Bonus]]</f>
        <v>113571</v>
      </c>
      <c r="O1323" s="2">
        <f>Table1[[#This Row],[Bonus]]/Table1[[#This Row],[Basic Salary]]</f>
        <v>0.34094102367318024</v>
      </c>
      <c r="P1323">
        <f ca="1">DATEDIF(Table1[[#This Row],[Date of Birth]],TODAY(),"Y")</f>
        <v>40</v>
      </c>
      <c r="Q1323">
        <f ca="1">DATEDIF(Table1[[#This Row],[Joining Date]],TODAY(),"Y")</f>
        <v>3</v>
      </c>
      <c r="R1323" t="str">
        <f ca="1">IF(YEAR(Table1[[#This Row],[Joining Date]])=YEAR(TODAY()),"Yes","No")</f>
        <v>No</v>
      </c>
      <c r="S1323" t="str">
        <f ca="1">IF(Table1[[#This Row],[Experience]]&gt;5,"Yes","No")</f>
        <v>No</v>
      </c>
      <c r="T1323" t="str">
        <f>TEXT(Table1[[#This Row],[Joining Date]],"mmmm")</f>
        <v>May</v>
      </c>
      <c r="U1323" t="str">
        <f>TEXT(Table1[[#This Row],[Joining Date]],"yyyy")</f>
        <v>2023</v>
      </c>
      <c r="V1323" s="5">
        <f ca="1">TODAY()-Table1[[#This Row],[Joining Date]]</f>
        <v>1164</v>
      </c>
      <c r="W1323" t="str">
        <f>LEFT(Table1[[#This Row],[Employee Name]],FIND(" ",Table1[[#This Row],[Employee Name]])-1)</f>
        <v>Tarun</v>
      </c>
      <c r="X1323" t="str">
        <f>RIGHT(Table1[[#This Row],[Employee Name]],LEN(Table1[[#This Row],[Employee Name]])-FIND(" ",Table1[[#This Row],[Employee Name]]))</f>
        <v>Verma</v>
      </c>
      <c r="Y1323" t="str">
        <f>Table1[[#This Row],[Department]]&amp;"-"&amp;Table1[[#This Row],[Employee ID]]</f>
        <v>Support-E02443</v>
      </c>
      <c r="Z1323" t="str">
        <f>LEFT(Table1[[#This Row],[Department]],3)</f>
        <v>Sup</v>
      </c>
      <c r="AA1323" t="str">
        <f>_xlfn.XLOOKUP(Table1[[#This Row],[Manager ID]],MANAGERS!A:A,MANAGERS!B:B)</f>
        <v>Manager_6</v>
      </c>
      <c r="AB1323" t="str" cm="1">
        <f t="array" ref="AB1323">_xlfn.XLOOKUP(Table1[[#This Row],[Manager ID]],Table2[[#All],[Manager ID]],Table2[[#All],[Department Head]])</f>
        <v>HR</v>
      </c>
      <c r="AC1323" s="2">
        <f>_xlfn.XLOOKUP(Table1[[#This Row],[City]],L:L,O:O)</f>
        <v>0.23685887225230964</v>
      </c>
      <c r="AD1323" t="str" cm="1">
        <f t="array" ref="AD1323">_xlfn.IFS(Table1[[#This Row],[Performance Score]]&gt;=90,"Excellent",Table1[[#This Row],[Performance Score]]&gt;=75,"Good",Table1[[#This Row],[Performance Score]]&gt;=60,"Average",Table1[[#This Row],[Performance Score]]&lt;=60,"Need Improvement")</f>
        <v>Need Improvement</v>
      </c>
      <c r="AE1323" t="str">
        <f>IF(AND(Table1[[#This Row],[Attendance %]]&gt;=80,(Table1[[#This Row],[Performance Score]]&gt;=80)),"Eligible","Not Eligible")</f>
        <v>Not Eligible</v>
      </c>
      <c r="AF1323" t="str">
        <f>IF(Table1[[#This Row],[Performance Score]]&gt;=80,"High Performer","Low Performer")</f>
        <v>Low Performer</v>
      </c>
      <c r="AG1323" t="str" cm="1">
        <f t="array" aca="1" ref="AG1323" ca="1">_xlfn.IFS(Table1[[#This Row],[Experience]]&lt;=3,"Junior",Table1[[#This Row],[Experience]]&lt;=7,"Mid Level",Table1[[#This Row],[Experience]]&gt;=7,"Senior")</f>
        <v>Junior</v>
      </c>
      <c r="AH1323" t="str">
        <f>IF(Table1[[#This Row],[Attendance %]]&gt;75,"OK","Below 75")</f>
        <v>Below 75</v>
      </c>
      <c r="AI1323" t="b">
        <f>ISBLANK(Table1[[#This Row],[Employee ID]])</f>
        <v>0</v>
      </c>
      <c r="AJ1323" t="b">
        <f>ISNUMBER(Table1[[#This Row],[Total Salary  ]])</f>
        <v>1</v>
      </c>
      <c r="AK1323" t="str">
        <f>IFERROR(_xlfn.XLOOKUP(Table1[[#This Row],[Manager ID]],MANAGERS!A:A,MANAGERS!B:B),"Not Found")</f>
        <v>Manager_6</v>
      </c>
    </row>
    <row r="1324" spans="1:37" x14ac:dyDescent="0.2">
      <c r="A1324" t="s">
        <v>3796</v>
      </c>
      <c r="B1324" t="s">
        <v>36</v>
      </c>
      <c r="C1324" t="s">
        <v>21</v>
      </c>
      <c r="D1324" t="s">
        <v>43</v>
      </c>
      <c r="E1324" t="s">
        <v>65</v>
      </c>
      <c r="F1324" s="1">
        <v>42769</v>
      </c>
      <c r="G1324" s="1">
        <v>41043</v>
      </c>
      <c r="H1324">
        <v>104582</v>
      </c>
      <c r="I1324">
        <v>8960</v>
      </c>
      <c r="J1324">
        <v>75</v>
      </c>
      <c r="K1324">
        <v>66</v>
      </c>
      <c r="L1324" t="s">
        <v>23</v>
      </c>
      <c r="M1324">
        <v>113</v>
      </c>
      <c r="N1324">
        <f>Table1[[#This Row],[Basic Salary]]+Table1[[#This Row],[Bonus]]</f>
        <v>113542</v>
      </c>
      <c r="O1324" s="2">
        <f>Table1[[#This Row],[Bonus]]/Table1[[#This Row],[Basic Salary]]</f>
        <v>8.5674399036163015E-2</v>
      </c>
      <c r="P1324">
        <f ca="1">DATEDIF(Table1[[#This Row],[Date of Birth]],TODAY(),"Y")</f>
        <v>14</v>
      </c>
      <c r="Q1324">
        <f ca="1">DATEDIF(Table1[[#This Row],[Joining Date]],TODAY(),"Y")</f>
        <v>9</v>
      </c>
      <c r="R1324" t="str">
        <f ca="1">IF(YEAR(Table1[[#This Row],[Joining Date]])=YEAR(TODAY()),"Yes","No")</f>
        <v>No</v>
      </c>
      <c r="S1324" t="str">
        <f ca="1">IF(Table1[[#This Row],[Experience]]&gt;5,"Yes","No")</f>
        <v>Yes</v>
      </c>
      <c r="T1324" t="str">
        <f>TEXT(Table1[[#This Row],[Joining Date]],"mmmm")</f>
        <v>February</v>
      </c>
      <c r="U1324" t="str">
        <f>TEXT(Table1[[#This Row],[Joining Date]],"yyyy")</f>
        <v>2017</v>
      </c>
      <c r="V1324" s="5">
        <f ca="1">TODAY()-Table1[[#This Row],[Joining Date]]</f>
        <v>3470</v>
      </c>
      <c r="W1324" t="str">
        <f>LEFT(Table1[[#This Row],[Employee Name]],FIND(" ",Table1[[#This Row],[Employee Name]])-1)</f>
        <v>Meera</v>
      </c>
      <c r="X1324" t="str">
        <f>RIGHT(Table1[[#This Row],[Employee Name]],LEN(Table1[[#This Row],[Employee Name]])-FIND(" ",Table1[[#This Row],[Employee Name]]))</f>
        <v>Joshi</v>
      </c>
      <c r="Y1324" t="str">
        <f>Table1[[#This Row],[Department]]&amp;"-"&amp;Table1[[#This Row],[Employee ID]]</f>
        <v>Operations-E03740</v>
      </c>
      <c r="Z1324" t="str">
        <f>LEFT(Table1[[#This Row],[Department]],3)</f>
        <v>Ope</v>
      </c>
      <c r="AA1324" t="str">
        <f>_xlfn.XLOOKUP(Table1[[#This Row],[Manager ID]],MANAGERS!A:A,MANAGERS!B:B)</f>
        <v>Manager_13</v>
      </c>
      <c r="AB1324" t="str" cm="1">
        <f t="array" ref="AB1324">_xlfn.XLOOKUP(Table1[[#This Row],[Manager ID]],Table2[[#All],[Manager ID]],Table2[[#All],[Department Head]])</f>
        <v>HR</v>
      </c>
      <c r="AC1324" s="2">
        <f>_xlfn.XLOOKUP(Table1[[#This Row],[City]],L:L,O:O)</f>
        <v>0.23486488519629886</v>
      </c>
      <c r="AD1324" t="str" cm="1">
        <f t="array" ref="AD1324">_xlfn.IFS(Table1[[#This Row],[Performance Score]]&gt;=90,"Excellent",Table1[[#This Row],[Performance Score]]&gt;=75,"Good",Table1[[#This Row],[Performance Score]]&gt;=60,"Average",Table1[[#This Row],[Performance Score]]&lt;=60,"Need Improvement")</f>
        <v>Average</v>
      </c>
      <c r="AE1324" t="str">
        <f>IF(AND(Table1[[#This Row],[Attendance %]]&gt;=80,(Table1[[#This Row],[Performance Score]]&gt;=80)),"Eligible","Not Eligible")</f>
        <v>Not Eligible</v>
      </c>
      <c r="AF1324" t="str">
        <f>IF(Table1[[#This Row],[Performance Score]]&gt;=80,"High Performer","Low Performer")</f>
        <v>Low Performer</v>
      </c>
      <c r="AG1324" t="str" cm="1">
        <f t="array" aca="1" ref="AG1324" ca="1">_xlfn.IFS(Table1[[#This Row],[Experience]]&lt;=3,"Junior",Table1[[#This Row],[Experience]]&lt;=7,"Mid Level",Table1[[#This Row],[Experience]]&gt;=7,"Senior")</f>
        <v>Senior</v>
      </c>
      <c r="AH1324" t="str">
        <f>IF(Table1[[#This Row],[Attendance %]]&gt;75,"OK","Below 75")</f>
        <v>Below 75</v>
      </c>
      <c r="AI1324" t="b">
        <f>ISBLANK(Table1[[#This Row],[Employee ID]])</f>
        <v>0</v>
      </c>
      <c r="AJ1324" t="b">
        <f>ISNUMBER(Table1[[#This Row],[Total Salary  ]])</f>
        <v>1</v>
      </c>
      <c r="AK1324" t="str">
        <f>IFERROR(_xlfn.XLOOKUP(Table1[[#This Row],[Manager ID]],MANAGERS!A:A,MANAGERS!B:B),"Not Found")</f>
        <v>Manager_13</v>
      </c>
    </row>
    <row r="1325" spans="1:37" x14ac:dyDescent="0.2">
      <c r="A1325" t="s">
        <v>3403</v>
      </c>
      <c r="B1325" t="s">
        <v>57</v>
      </c>
      <c r="C1325" t="s">
        <v>21</v>
      </c>
      <c r="D1325" t="s">
        <v>33</v>
      </c>
      <c r="E1325" t="s">
        <v>26</v>
      </c>
      <c r="F1325" s="1">
        <v>45413</v>
      </c>
      <c r="G1325" s="1">
        <v>38608</v>
      </c>
      <c r="H1325">
        <v>106853</v>
      </c>
      <c r="I1325">
        <v>6678</v>
      </c>
      <c r="J1325">
        <v>95</v>
      </c>
      <c r="K1325">
        <v>94</v>
      </c>
      <c r="L1325" t="s">
        <v>27</v>
      </c>
      <c r="M1325">
        <v>116</v>
      </c>
      <c r="N1325">
        <f>Table1[[#This Row],[Basic Salary]]+Table1[[#This Row],[Bonus]]</f>
        <v>113531</v>
      </c>
      <c r="O1325" s="2">
        <f>Table1[[#This Row],[Bonus]]/Table1[[#This Row],[Basic Salary]]</f>
        <v>6.249707542137329E-2</v>
      </c>
      <c r="P1325">
        <f ca="1">DATEDIF(Table1[[#This Row],[Date of Birth]],TODAY(),"Y")</f>
        <v>20</v>
      </c>
      <c r="Q1325">
        <f ca="1">DATEDIF(Table1[[#This Row],[Joining Date]],TODAY(),"Y")</f>
        <v>2</v>
      </c>
      <c r="R1325" t="str">
        <f ca="1">IF(YEAR(Table1[[#This Row],[Joining Date]])=YEAR(TODAY()),"Yes","No")</f>
        <v>No</v>
      </c>
      <c r="S1325" t="str">
        <f ca="1">IF(Table1[[#This Row],[Experience]]&gt;5,"Yes","No")</f>
        <v>No</v>
      </c>
      <c r="T1325" t="str">
        <f>TEXT(Table1[[#This Row],[Joining Date]],"mmmm")</f>
        <v>May</v>
      </c>
      <c r="U1325" t="str">
        <f>TEXT(Table1[[#This Row],[Joining Date]],"yyyy")</f>
        <v>2024</v>
      </c>
      <c r="V1325" s="5">
        <f ca="1">TODAY()-Table1[[#This Row],[Joining Date]]</f>
        <v>826</v>
      </c>
      <c r="W1325" t="str">
        <f>LEFT(Table1[[#This Row],[Employee Name]],FIND(" ",Table1[[#This Row],[Employee Name]])-1)</f>
        <v>Swathi</v>
      </c>
      <c r="X1325" t="str">
        <f>RIGHT(Table1[[#This Row],[Employee Name]],LEN(Table1[[#This Row],[Employee Name]])-FIND(" ",Table1[[#This Row],[Employee Name]]))</f>
        <v>Ramesh</v>
      </c>
      <c r="Y1325" t="str">
        <f>Table1[[#This Row],[Department]]&amp;"-"&amp;Table1[[#This Row],[Employee ID]]</f>
        <v>Marketing-E03347</v>
      </c>
      <c r="Z1325" t="str">
        <f>LEFT(Table1[[#This Row],[Department]],3)</f>
        <v>Mar</v>
      </c>
      <c r="AA1325" t="str">
        <f>_xlfn.XLOOKUP(Table1[[#This Row],[Manager ID]],MANAGERS!A:A,MANAGERS!B:B)</f>
        <v>Manager_16</v>
      </c>
      <c r="AB1325" t="str" cm="1">
        <f t="array" ref="AB1325">_xlfn.XLOOKUP(Table1[[#This Row],[Manager ID]],Table2[[#All],[Manager ID]],Table2[[#All],[Department Head]])</f>
        <v>Sales</v>
      </c>
      <c r="AC1325" s="2">
        <f>_xlfn.XLOOKUP(Table1[[#This Row],[City]],L:L,O:O)</f>
        <v>0.23674293405114402</v>
      </c>
      <c r="AD1325" t="str" cm="1">
        <f t="array" ref="AD1325">_xlfn.IFS(Table1[[#This Row],[Performance Score]]&gt;=90,"Excellent",Table1[[#This Row],[Performance Score]]&gt;=75,"Good",Table1[[#This Row],[Performance Score]]&gt;=60,"Average",Table1[[#This Row],[Performance Score]]&lt;=60,"Need Improvement")</f>
        <v>Excellent</v>
      </c>
      <c r="AE1325" t="str">
        <f>IF(AND(Table1[[#This Row],[Attendance %]]&gt;=80,(Table1[[#This Row],[Performance Score]]&gt;=80)),"Eligible","Not Eligible")</f>
        <v>Eligible</v>
      </c>
      <c r="AF1325" t="str">
        <f>IF(Table1[[#This Row],[Performance Score]]&gt;=80,"High Performer","Low Performer")</f>
        <v>High Performer</v>
      </c>
      <c r="AG1325" t="str" cm="1">
        <f t="array" aca="1" ref="AG1325" ca="1">_xlfn.IFS(Table1[[#This Row],[Experience]]&lt;=3,"Junior",Table1[[#This Row],[Experience]]&lt;=7,"Mid Level",Table1[[#This Row],[Experience]]&gt;=7,"Senior")</f>
        <v>Junior</v>
      </c>
      <c r="AH1325" t="str">
        <f>IF(Table1[[#This Row],[Attendance %]]&gt;75,"OK","Below 75")</f>
        <v>OK</v>
      </c>
      <c r="AI1325" t="b">
        <f>ISBLANK(Table1[[#This Row],[Employee ID]])</f>
        <v>0</v>
      </c>
      <c r="AJ1325" t="b">
        <f>ISNUMBER(Table1[[#This Row],[Total Salary  ]])</f>
        <v>1</v>
      </c>
      <c r="AK1325" t="str">
        <f>IFERROR(_xlfn.XLOOKUP(Table1[[#This Row],[Manager ID]],MANAGERS!A:A,MANAGERS!B:B),"Not Found")</f>
        <v>Manager_16</v>
      </c>
    </row>
    <row r="1326" spans="1:37" x14ac:dyDescent="0.2">
      <c r="A1326" t="s">
        <v>311</v>
      </c>
      <c r="B1326" t="s">
        <v>48</v>
      </c>
      <c r="C1326" t="s">
        <v>15</v>
      </c>
      <c r="D1326" t="s">
        <v>40</v>
      </c>
      <c r="E1326" t="s">
        <v>51</v>
      </c>
      <c r="F1326" s="1">
        <v>45418</v>
      </c>
      <c r="G1326" s="1">
        <v>33247</v>
      </c>
      <c r="H1326">
        <v>90444</v>
      </c>
      <c r="I1326">
        <v>23043</v>
      </c>
      <c r="J1326">
        <v>81</v>
      </c>
      <c r="K1326">
        <v>56</v>
      </c>
      <c r="L1326" t="s">
        <v>34</v>
      </c>
      <c r="M1326">
        <v>116</v>
      </c>
      <c r="N1326">
        <f>Table1[[#This Row],[Basic Salary]]+Table1[[#This Row],[Bonus]]</f>
        <v>113487</v>
      </c>
      <c r="O1326" s="2">
        <f>Table1[[#This Row],[Bonus]]/Table1[[#This Row],[Basic Salary]]</f>
        <v>0.25477643624784396</v>
      </c>
      <c r="P1326">
        <f ca="1">DATEDIF(Table1[[#This Row],[Date of Birth]],TODAY(),"Y")</f>
        <v>35</v>
      </c>
      <c r="Q1326">
        <f ca="1">DATEDIF(Table1[[#This Row],[Joining Date]],TODAY(),"Y")</f>
        <v>2</v>
      </c>
      <c r="R1326" t="str">
        <f ca="1">IF(YEAR(Table1[[#This Row],[Joining Date]])=YEAR(TODAY()),"Yes","No")</f>
        <v>No</v>
      </c>
      <c r="S1326" t="str">
        <f ca="1">IF(Table1[[#This Row],[Experience]]&gt;5,"Yes","No")</f>
        <v>No</v>
      </c>
      <c r="T1326" t="str">
        <f>TEXT(Table1[[#This Row],[Joining Date]],"mmmm")</f>
        <v>May</v>
      </c>
      <c r="U1326" t="str">
        <f>TEXT(Table1[[#This Row],[Joining Date]],"yyyy")</f>
        <v>2024</v>
      </c>
      <c r="V1326" s="5">
        <f ca="1">TODAY()-Table1[[#This Row],[Joining Date]]</f>
        <v>821</v>
      </c>
      <c r="W1326" t="str">
        <f>LEFT(Table1[[#This Row],[Employee Name]],FIND(" ",Table1[[#This Row],[Employee Name]])-1)</f>
        <v>Aditya</v>
      </c>
      <c r="X1326" t="str">
        <f>RIGHT(Table1[[#This Row],[Employee Name]],LEN(Table1[[#This Row],[Employee Name]])-FIND(" ",Table1[[#This Row],[Employee Name]]))</f>
        <v>Kapoor</v>
      </c>
      <c r="Y1326" t="str">
        <f>Table1[[#This Row],[Department]]&amp;"-"&amp;Table1[[#This Row],[Employee ID]]</f>
        <v>IT-E00255</v>
      </c>
      <c r="Z1326" t="str">
        <f>LEFT(Table1[[#This Row],[Department]],3)</f>
        <v>IT</v>
      </c>
      <c r="AA1326" t="str">
        <f>_xlfn.XLOOKUP(Table1[[#This Row],[Manager ID]],MANAGERS!A:A,MANAGERS!B:B)</f>
        <v>Manager_16</v>
      </c>
      <c r="AB1326" t="str" cm="1">
        <f t="array" ref="AB1326">_xlfn.XLOOKUP(Table1[[#This Row],[Manager ID]],Table2[[#All],[Manager ID]],Table2[[#All],[Department Head]])</f>
        <v>Sales</v>
      </c>
      <c r="AC1326" s="2">
        <f>_xlfn.XLOOKUP(Table1[[#This Row],[City]],L:L,O:O)</f>
        <v>0.24030340748661314</v>
      </c>
      <c r="AD1326" t="str" cm="1">
        <f t="array" ref="AD1326">_xlfn.IFS(Table1[[#This Row],[Performance Score]]&gt;=90,"Excellent",Table1[[#This Row],[Performance Score]]&gt;=75,"Good",Table1[[#This Row],[Performance Score]]&gt;=60,"Average",Table1[[#This Row],[Performance Score]]&lt;=60,"Need Improvement")</f>
        <v>Need Improvement</v>
      </c>
      <c r="AE1326" t="str">
        <f>IF(AND(Table1[[#This Row],[Attendance %]]&gt;=80,(Table1[[#This Row],[Performance Score]]&gt;=80)),"Eligible","Not Eligible")</f>
        <v>Not Eligible</v>
      </c>
      <c r="AF1326" t="str">
        <f>IF(Table1[[#This Row],[Performance Score]]&gt;=80,"High Performer","Low Performer")</f>
        <v>Low Performer</v>
      </c>
      <c r="AG1326" t="str" cm="1">
        <f t="array" aca="1" ref="AG1326" ca="1">_xlfn.IFS(Table1[[#This Row],[Experience]]&lt;=3,"Junior",Table1[[#This Row],[Experience]]&lt;=7,"Mid Level",Table1[[#This Row],[Experience]]&gt;=7,"Senior")</f>
        <v>Junior</v>
      </c>
      <c r="AH1326" t="str">
        <f>IF(Table1[[#This Row],[Attendance %]]&gt;75,"OK","Below 75")</f>
        <v>OK</v>
      </c>
      <c r="AI1326" t="b">
        <f>ISBLANK(Table1[[#This Row],[Employee ID]])</f>
        <v>0</v>
      </c>
      <c r="AJ1326" t="b">
        <f>ISNUMBER(Table1[[#This Row],[Total Salary  ]])</f>
        <v>1</v>
      </c>
      <c r="AK1326" t="str">
        <f>IFERROR(_xlfn.XLOOKUP(Table1[[#This Row],[Manager ID]],MANAGERS!A:A,MANAGERS!B:B),"Not Found")</f>
        <v>Manager_16</v>
      </c>
    </row>
    <row r="1327" spans="1:37" x14ac:dyDescent="0.2">
      <c r="A1327" t="s">
        <v>1584</v>
      </c>
      <c r="B1327" t="s">
        <v>60</v>
      </c>
      <c r="C1327" t="s">
        <v>21</v>
      </c>
      <c r="D1327" t="s">
        <v>81</v>
      </c>
      <c r="E1327" t="s">
        <v>17</v>
      </c>
      <c r="F1327" s="1">
        <v>44528</v>
      </c>
      <c r="G1327" s="1">
        <v>35557</v>
      </c>
      <c r="H1327">
        <v>83939</v>
      </c>
      <c r="I1327">
        <v>29512</v>
      </c>
      <c r="J1327">
        <v>75</v>
      </c>
      <c r="K1327">
        <v>83</v>
      </c>
      <c r="L1327" t="s">
        <v>27</v>
      </c>
      <c r="M1327">
        <v>120</v>
      </c>
      <c r="N1327">
        <f>Table1[[#This Row],[Basic Salary]]+Table1[[#This Row],[Bonus]]</f>
        <v>113451</v>
      </c>
      <c r="O1327" s="2">
        <f>Table1[[#This Row],[Bonus]]/Table1[[#This Row],[Basic Salary]]</f>
        <v>0.35158865366516162</v>
      </c>
      <c r="P1327">
        <f ca="1">DATEDIF(Table1[[#This Row],[Date of Birth]],TODAY(),"Y")</f>
        <v>29</v>
      </c>
      <c r="Q1327">
        <f ca="1">DATEDIF(Table1[[#This Row],[Joining Date]],TODAY(),"Y")</f>
        <v>4</v>
      </c>
      <c r="R1327" t="str">
        <f ca="1">IF(YEAR(Table1[[#This Row],[Joining Date]])=YEAR(TODAY()),"Yes","No")</f>
        <v>No</v>
      </c>
      <c r="S1327" t="str">
        <f ca="1">IF(Table1[[#This Row],[Experience]]&gt;5,"Yes","No")</f>
        <v>No</v>
      </c>
      <c r="T1327" t="str">
        <f>TEXT(Table1[[#This Row],[Joining Date]],"mmmm")</f>
        <v>November</v>
      </c>
      <c r="U1327" t="str">
        <f>TEXT(Table1[[#This Row],[Joining Date]],"yyyy")</f>
        <v>2021</v>
      </c>
      <c r="V1327" s="5">
        <f ca="1">TODAY()-Table1[[#This Row],[Joining Date]]</f>
        <v>1711</v>
      </c>
      <c r="W1327" t="str">
        <f>LEFT(Table1[[#This Row],[Employee Name]],FIND(" ",Table1[[#This Row],[Employee Name]])-1)</f>
        <v>Gayathri</v>
      </c>
      <c r="X1327" t="str">
        <f>RIGHT(Table1[[#This Row],[Employee Name]],LEN(Table1[[#This Row],[Employee Name]])-FIND(" ",Table1[[#This Row],[Employee Name]]))</f>
        <v>Iyer</v>
      </c>
      <c r="Y1327" t="str">
        <f>Table1[[#This Row],[Department]]&amp;"-"&amp;Table1[[#This Row],[Employee ID]]</f>
        <v>Sales-E01528</v>
      </c>
      <c r="Z1327" t="str">
        <f>LEFT(Table1[[#This Row],[Department]],3)</f>
        <v>Sal</v>
      </c>
      <c r="AA1327" t="str">
        <f>_xlfn.XLOOKUP(Table1[[#This Row],[Manager ID]],MANAGERS!A:A,MANAGERS!B:B)</f>
        <v>Manager_20</v>
      </c>
      <c r="AB1327" t="str" cm="1">
        <f t="array" ref="AB1327">_xlfn.XLOOKUP(Table1[[#This Row],[Manager ID]],Table2[[#All],[Manager ID]],Table2[[#All],[Department Head]])</f>
        <v>Operations</v>
      </c>
      <c r="AC1327" s="2">
        <f>_xlfn.XLOOKUP(Table1[[#This Row],[City]],L:L,O:O)</f>
        <v>0.23674293405114402</v>
      </c>
      <c r="AD1327" t="str" cm="1">
        <f t="array" ref="AD1327">_xlfn.IFS(Table1[[#This Row],[Performance Score]]&gt;=90,"Excellent",Table1[[#This Row],[Performance Score]]&gt;=75,"Good",Table1[[#This Row],[Performance Score]]&gt;=60,"Average",Table1[[#This Row],[Performance Score]]&lt;=60,"Need Improvement")</f>
        <v>Good</v>
      </c>
      <c r="AE1327" t="str">
        <f>IF(AND(Table1[[#This Row],[Attendance %]]&gt;=80,(Table1[[#This Row],[Performance Score]]&gt;=80)),"Eligible","Not Eligible")</f>
        <v>Not Eligible</v>
      </c>
      <c r="AF1327" t="str">
        <f>IF(Table1[[#This Row],[Performance Score]]&gt;=80,"High Performer","Low Performer")</f>
        <v>High Performer</v>
      </c>
      <c r="AG1327" t="str" cm="1">
        <f t="array" aca="1" ref="AG1327" ca="1">_xlfn.IFS(Table1[[#This Row],[Experience]]&lt;=3,"Junior",Table1[[#This Row],[Experience]]&lt;=7,"Mid Level",Table1[[#This Row],[Experience]]&gt;=7,"Senior")</f>
        <v>Mid Level</v>
      </c>
      <c r="AH1327" t="str">
        <f>IF(Table1[[#This Row],[Attendance %]]&gt;75,"OK","Below 75")</f>
        <v>Below 75</v>
      </c>
      <c r="AI1327" t="b">
        <f>ISBLANK(Table1[[#This Row],[Employee ID]])</f>
        <v>0</v>
      </c>
      <c r="AJ1327" t="b">
        <f>ISNUMBER(Table1[[#This Row],[Total Salary  ]])</f>
        <v>1</v>
      </c>
      <c r="AK1327" t="str">
        <f>IFERROR(_xlfn.XLOOKUP(Table1[[#This Row],[Manager ID]],MANAGERS!A:A,MANAGERS!B:B),"Not Found")</f>
        <v>Manager_20</v>
      </c>
    </row>
    <row r="1328" spans="1:37" x14ac:dyDescent="0.2">
      <c r="A1328" t="s">
        <v>4561</v>
      </c>
      <c r="B1328" t="s">
        <v>77</v>
      </c>
      <c r="C1328" t="s">
        <v>21</v>
      </c>
      <c r="D1328" t="s">
        <v>33</v>
      </c>
      <c r="E1328" t="s">
        <v>51</v>
      </c>
      <c r="F1328" s="1">
        <v>44164</v>
      </c>
      <c r="G1328" s="1">
        <v>34956</v>
      </c>
      <c r="H1328">
        <v>93678</v>
      </c>
      <c r="I1328">
        <v>19758</v>
      </c>
      <c r="J1328">
        <v>79</v>
      </c>
      <c r="K1328">
        <v>72</v>
      </c>
      <c r="L1328" t="s">
        <v>18</v>
      </c>
      <c r="M1328">
        <v>120</v>
      </c>
      <c r="N1328">
        <f>Table1[[#This Row],[Basic Salary]]+Table1[[#This Row],[Bonus]]</f>
        <v>113436</v>
      </c>
      <c r="O1328" s="2">
        <f>Table1[[#This Row],[Bonus]]/Table1[[#This Row],[Basic Salary]]</f>
        <v>0.21091398193812849</v>
      </c>
      <c r="P1328">
        <f ca="1">DATEDIF(Table1[[#This Row],[Date of Birth]],TODAY(),"Y")</f>
        <v>30</v>
      </c>
      <c r="Q1328">
        <f ca="1">DATEDIF(Table1[[#This Row],[Joining Date]],TODAY(),"Y")</f>
        <v>5</v>
      </c>
      <c r="R1328" t="str">
        <f ca="1">IF(YEAR(Table1[[#This Row],[Joining Date]])=YEAR(TODAY()),"Yes","No")</f>
        <v>No</v>
      </c>
      <c r="S1328" t="str">
        <f ca="1">IF(Table1[[#This Row],[Experience]]&gt;5,"Yes","No")</f>
        <v>No</v>
      </c>
      <c r="T1328" t="str">
        <f>TEXT(Table1[[#This Row],[Joining Date]],"mmmm")</f>
        <v>November</v>
      </c>
      <c r="U1328" t="str">
        <f>TEXT(Table1[[#This Row],[Joining Date]],"yyyy")</f>
        <v>2020</v>
      </c>
      <c r="V1328" s="5">
        <f ca="1">TODAY()-Table1[[#This Row],[Joining Date]]</f>
        <v>2075</v>
      </c>
      <c r="W1328" t="str">
        <f>LEFT(Table1[[#This Row],[Employee Name]],FIND(" ",Table1[[#This Row],[Employee Name]])-1)</f>
        <v>Rohan</v>
      </c>
      <c r="X1328" t="str">
        <f>RIGHT(Table1[[#This Row],[Employee Name]],LEN(Table1[[#This Row],[Employee Name]])-FIND(" ",Table1[[#This Row],[Employee Name]]))</f>
        <v>Gupta</v>
      </c>
      <c r="Y1328" t="str">
        <f>Table1[[#This Row],[Department]]&amp;"-"&amp;Table1[[#This Row],[Employee ID]]</f>
        <v>Marketing-E04505</v>
      </c>
      <c r="Z1328" t="str">
        <f>LEFT(Table1[[#This Row],[Department]],3)</f>
        <v>Mar</v>
      </c>
      <c r="AA1328" t="str">
        <f>_xlfn.XLOOKUP(Table1[[#This Row],[Manager ID]],MANAGERS!A:A,MANAGERS!B:B)</f>
        <v>Manager_20</v>
      </c>
      <c r="AB1328" t="str" cm="1">
        <f t="array" ref="AB1328">_xlfn.XLOOKUP(Table1[[#This Row],[Manager ID]],Table2[[#All],[Manager ID]],Table2[[#All],[Department Head]])</f>
        <v>Operations</v>
      </c>
      <c r="AC1328" s="2">
        <f>_xlfn.XLOOKUP(Table1[[#This Row],[City]],L:L,O:O)</f>
        <v>0.21356479274849693</v>
      </c>
      <c r="AD1328" t="str" cm="1">
        <f t="array" ref="AD1328">_xlfn.IFS(Table1[[#This Row],[Performance Score]]&gt;=90,"Excellent",Table1[[#This Row],[Performance Score]]&gt;=75,"Good",Table1[[#This Row],[Performance Score]]&gt;=60,"Average",Table1[[#This Row],[Performance Score]]&lt;=60,"Need Improvement")</f>
        <v>Average</v>
      </c>
      <c r="AE1328" t="str">
        <f>IF(AND(Table1[[#This Row],[Attendance %]]&gt;=80,(Table1[[#This Row],[Performance Score]]&gt;=80)),"Eligible","Not Eligible")</f>
        <v>Not Eligible</v>
      </c>
      <c r="AF1328" t="str">
        <f>IF(Table1[[#This Row],[Performance Score]]&gt;=80,"High Performer","Low Performer")</f>
        <v>Low Performer</v>
      </c>
      <c r="AG1328" t="str" cm="1">
        <f t="array" aca="1" ref="AG1328" ca="1">_xlfn.IFS(Table1[[#This Row],[Experience]]&lt;=3,"Junior",Table1[[#This Row],[Experience]]&lt;=7,"Mid Level",Table1[[#This Row],[Experience]]&gt;=7,"Senior")</f>
        <v>Mid Level</v>
      </c>
      <c r="AH1328" t="str">
        <f>IF(Table1[[#This Row],[Attendance %]]&gt;75,"OK","Below 75")</f>
        <v>OK</v>
      </c>
      <c r="AI1328" t="b">
        <f>ISBLANK(Table1[[#This Row],[Employee ID]])</f>
        <v>0</v>
      </c>
      <c r="AJ1328" t="b">
        <f>ISNUMBER(Table1[[#This Row],[Total Salary  ]])</f>
        <v>1</v>
      </c>
      <c r="AK1328" t="str">
        <f>IFERROR(_xlfn.XLOOKUP(Table1[[#This Row],[Manager ID]],MANAGERS!A:A,MANAGERS!B:B),"Not Found")</f>
        <v>Manager_20</v>
      </c>
    </row>
    <row r="1329" spans="1:37" x14ac:dyDescent="0.2">
      <c r="A1329" t="s">
        <v>2257</v>
      </c>
      <c r="B1329" t="s">
        <v>62</v>
      </c>
      <c r="C1329" t="s">
        <v>21</v>
      </c>
      <c r="D1329" t="s">
        <v>40</v>
      </c>
      <c r="E1329" t="s">
        <v>26</v>
      </c>
      <c r="F1329" s="1">
        <v>43390</v>
      </c>
      <c r="G1329" s="1">
        <v>32189</v>
      </c>
      <c r="H1329">
        <v>83779</v>
      </c>
      <c r="I1329">
        <v>29628</v>
      </c>
      <c r="J1329">
        <v>81</v>
      </c>
      <c r="K1329">
        <v>86</v>
      </c>
      <c r="L1329" t="s">
        <v>34</v>
      </c>
      <c r="M1329">
        <v>106</v>
      </c>
      <c r="N1329">
        <f>Table1[[#This Row],[Basic Salary]]+Table1[[#This Row],[Bonus]]</f>
        <v>113407</v>
      </c>
      <c r="O1329" s="2">
        <f>Table1[[#This Row],[Bonus]]/Table1[[#This Row],[Basic Salary]]</f>
        <v>0.35364470810107546</v>
      </c>
      <c r="P1329">
        <f ca="1">DATEDIF(Table1[[#This Row],[Date of Birth]],TODAY(),"Y")</f>
        <v>38</v>
      </c>
      <c r="Q1329">
        <f ca="1">DATEDIF(Table1[[#This Row],[Joining Date]],TODAY(),"Y")</f>
        <v>7</v>
      </c>
      <c r="R1329" t="str">
        <f ca="1">IF(YEAR(Table1[[#This Row],[Joining Date]])=YEAR(TODAY()),"Yes","No")</f>
        <v>No</v>
      </c>
      <c r="S1329" t="str">
        <f ca="1">IF(Table1[[#This Row],[Experience]]&gt;5,"Yes","No")</f>
        <v>Yes</v>
      </c>
      <c r="T1329" t="str">
        <f>TEXT(Table1[[#This Row],[Joining Date]],"mmmm")</f>
        <v>October</v>
      </c>
      <c r="U1329" t="str">
        <f>TEXT(Table1[[#This Row],[Joining Date]],"yyyy")</f>
        <v>2018</v>
      </c>
      <c r="V1329" s="5">
        <f ca="1">TODAY()-Table1[[#This Row],[Joining Date]]</f>
        <v>2849</v>
      </c>
      <c r="W1329" t="str">
        <f>LEFT(Table1[[#This Row],[Employee Name]],FIND(" ",Table1[[#This Row],[Employee Name]])-1)</f>
        <v>Kavya</v>
      </c>
      <c r="X1329" t="str">
        <f>RIGHT(Table1[[#This Row],[Employee Name]],LEN(Table1[[#This Row],[Employee Name]])-FIND(" ",Table1[[#This Row],[Employee Name]]))</f>
        <v>Nair</v>
      </c>
      <c r="Y1329" t="str">
        <f>Table1[[#This Row],[Department]]&amp;"-"&amp;Table1[[#This Row],[Employee ID]]</f>
        <v>IT-E02201</v>
      </c>
      <c r="Z1329" t="str">
        <f>LEFT(Table1[[#This Row],[Department]],3)</f>
        <v>IT</v>
      </c>
      <c r="AA1329" t="str">
        <f>_xlfn.XLOOKUP(Table1[[#This Row],[Manager ID]],MANAGERS!A:A,MANAGERS!B:B)</f>
        <v>Manager_6</v>
      </c>
      <c r="AB1329" t="str" cm="1">
        <f t="array" ref="AB1329">_xlfn.XLOOKUP(Table1[[#This Row],[Manager ID]],Table2[[#All],[Manager ID]],Table2[[#All],[Department Head]])</f>
        <v>HR</v>
      </c>
      <c r="AC1329" s="2">
        <f>_xlfn.XLOOKUP(Table1[[#This Row],[City]],L:L,O:O)</f>
        <v>0.24030340748661314</v>
      </c>
      <c r="AD1329" t="str" cm="1">
        <f t="array" ref="AD1329">_xlfn.IFS(Table1[[#This Row],[Performance Score]]&gt;=90,"Excellent",Table1[[#This Row],[Performance Score]]&gt;=75,"Good",Table1[[#This Row],[Performance Score]]&gt;=60,"Average",Table1[[#This Row],[Performance Score]]&lt;=60,"Need Improvement")</f>
        <v>Good</v>
      </c>
      <c r="AE1329" t="str">
        <f>IF(AND(Table1[[#This Row],[Attendance %]]&gt;=80,(Table1[[#This Row],[Performance Score]]&gt;=80)),"Eligible","Not Eligible")</f>
        <v>Eligible</v>
      </c>
      <c r="AF1329" t="str">
        <f>IF(Table1[[#This Row],[Performance Score]]&gt;=80,"High Performer","Low Performer")</f>
        <v>High Performer</v>
      </c>
      <c r="AG1329" t="str" cm="1">
        <f t="array" aca="1" ref="AG1329" ca="1">_xlfn.IFS(Table1[[#This Row],[Experience]]&lt;=3,"Junior",Table1[[#This Row],[Experience]]&lt;=7,"Mid Level",Table1[[#This Row],[Experience]]&gt;=7,"Senior")</f>
        <v>Mid Level</v>
      </c>
      <c r="AH1329" t="str">
        <f>IF(Table1[[#This Row],[Attendance %]]&gt;75,"OK","Below 75")</f>
        <v>OK</v>
      </c>
      <c r="AI1329" t="b">
        <f>ISBLANK(Table1[[#This Row],[Employee ID]])</f>
        <v>0</v>
      </c>
      <c r="AJ1329" t="b">
        <f>ISNUMBER(Table1[[#This Row],[Total Salary  ]])</f>
        <v>1</v>
      </c>
      <c r="AK1329" t="str">
        <f>IFERROR(_xlfn.XLOOKUP(Table1[[#This Row],[Manager ID]],MANAGERS!A:A,MANAGERS!B:B),"Not Found")</f>
        <v>Manager_6</v>
      </c>
    </row>
    <row r="1330" spans="1:37" x14ac:dyDescent="0.2">
      <c r="A1330" t="s">
        <v>2802</v>
      </c>
      <c r="B1330" t="s">
        <v>77</v>
      </c>
      <c r="C1330" t="s">
        <v>21</v>
      </c>
      <c r="D1330" t="s">
        <v>25</v>
      </c>
      <c r="E1330" t="s">
        <v>17</v>
      </c>
      <c r="F1330" s="1">
        <v>45612</v>
      </c>
      <c r="G1330" s="1">
        <v>38667</v>
      </c>
      <c r="H1330">
        <v>97278</v>
      </c>
      <c r="I1330">
        <v>16111</v>
      </c>
      <c r="J1330">
        <v>75</v>
      </c>
      <c r="K1330">
        <v>49</v>
      </c>
      <c r="L1330" t="s">
        <v>31</v>
      </c>
      <c r="M1330">
        <v>107</v>
      </c>
      <c r="N1330">
        <f>Table1[[#This Row],[Basic Salary]]+Table1[[#This Row],[Bonus]]</f>
        <v>113389</v>
      </c>
      <c r="O1330" s="2">
        <f>Table1[[#This Row],[Bonus]]/Table1[[#This Row],[Basic Salary]]</f>
        <v>0.16561812537264337</v>
      </c>
      <c r="P1330">
        <f ca="1">DATEDIF(Table1[[#This Row],[Date of Birth]],TODAY(),"Y")</f>
        <v>20</v>
      </c>
      <c r="Q1330">
        <f ca="1">DATEDIF(Table1[[#This Row],[Joining Date]],TODAY(),"Y")</f>
        <v>1</v>
      </c>
      <c r="R1330" t="str">
        <f ca="1">IF(YEAR(Table1[[#This Row],[Joining Date]])=YEAR(TODAY()),"Yes","No")</f>
        <v>No</v>
      </c>
      <c r="S1330" t="str">
        <f ca="1">IF(Table1[[#This Row],[Experience]]&gt;5,"Yes","No")</f>
        <v>No</v>
      </c>
      <c r="T1330" t="str">
        <f>TEXT(Table1[[#This Row],[Joining Date]],"mmmm")</f>
        <v>November</v>
      </c>
      <c r="U1330" t="str">
        <f>TEXT(Table1[[#This Row],[Joining Date]],"yyyy")</f>
        <v>2024</v>
      </c>
      <c r="V1330" s="5">
        <f ca="1">TODAY()-Table1[[#This Row],[Joining Date]]</f>
        <v>627</v>
      </c>
      <c r="W1330" t="str">
        <f>LEFT(Table1[[#This Row],[Employee Name]],FIND(" ",Table1[[#This Row],[Employee Name]])-1)</f>
        <v>Rohan</v>
      </c>
      <c r="X1330" t="str">
        <f>RIGHT(Table1[[#This Row],[Employee Name]],LEN(Table1[[#This Row],[Employee Name]])-FIND(" ",Table1[[#This Row],[Employee Name]]))</f>
        <v>Gupta</v>
      </c>
      <c r="Y1330" t="str">
        <f>Table1[[#This Row],[Department]]&amp;"-"&amp;Table1[[#This Row],[Employee ID]]</f>
        <v>Finance-E02746</v>
      </c>
      <c r="Z1330" t="str">
        <f>LEFT(Table1[[#This Row],[Department]],3)</f>
        <v>Fin</v>
      </c>
      <c r="AA1330" t="str">
        <f>_xlfn.XLOOKUP(Table1[[#This Row],[Manager ID]],MANAGERS!A:A,MANAGERS!B:B)</f>
        <v>Manager_7</v>
      </c>
      <c r="AB1330" t="str" cm="1">
        <f t="array" ref="AB1330">_xlfn.XLOOKUP(Table1[[#This Row],[Manager ID]],Table2[[#All],[Manager ID]],Table2[[#All],[Department Head]])</f>
        <v>Operations</v>
      </c>
      <c r="AC1330" s="2">
        <f>_xlfn.XLOOKUP(Table1[[#This Row],[City]],L:L,O:O)</f>
        <v>0.241864189087755</v>
      </c>
      <c r="AD1330" t="str" cm="1">
        <f t="array" ref="AD1330">_xlfn.IFS(Table1[[#This Row],[Performance Score]]&gt;=90,"Excellent",Table1[[#This Row],[Performance Score]]&gt;=75,"Good",Table1[[#This Row],[Performance Score]]&gt;=60,"Average",Table1[[#This Row],[Performance Score]]&lt;=60,"Need Improvement")</f>
        <v>Need Improvement</v>
      </c>
      <c r="AE1330" t="str">
        <f>IF(AND(Table1[[#This Row],[Attendance %]]&gt;=80,(Table1[[#This Row],[Performance Score]]&gt;=80)),"Eligible","Not Eligible")</f>
        <v>Not Eligible</v>
      </c>
      <c r="AF1330" t="str">
        <f>IF(Table1[[#This Row],[Performance Score]]&gt;=80,"High Performer","Low Performer")</f>
        <v>Low Performer</v>
      </c>
      <c r="AG1330" t="str" cm="1">
        <f t="array" aca="1" ref="AG1330" ca="1">_xlfn.IFS(Table1[[#This Row],[Experience]]&lt;=3,"Junior",Table1[[#This Row],[Experience]]&lt;=7,"Mid Level",Table1[[#This Row],[Experience]]&gt;=7,"Senior")</f>
        <v>Junior</v>
      </c>
      <c r="AH1330" t="str">
        <f>IF(Table1[[#This Row],[Attendance %]]&gt;75,"OK","Below 75")</f>
        <v>Below 75</v>
      </c>
      <c r="AI1330" t="b">
        <f>ISBLANK(Table1[[#This Row],[Employee ID]])</f>
        <v>0</v>
      </c>
      <c r="AJ1330" t="b">
        <f>ISNUMBER(Table1[[#This Row],[Total Salary  ]])</f>
        <v>1</v>
      </c>
      <c r="AK1330" t="str">
        <f>IFERROR(_xlfn.XLOOKUP(Table1[[#This Row],[Manager ID]],MANAGERS!A:A,MANAGERS!B:B),"Not Found")</f>
        <v>Manager_7</v>
      </c>
    </row>
    <row r="1331" spans="1:37" x14ac:dyDescent="0.2">
      <c r="A1331" t="s">
        <v>3486</v>
      </c>
      <c r="B1331" t="s">
        <v>48</v>
      </c>
      <c r="C1331" t="s">
        <v>15</v>
      </c>
      <c r="D1331" t="s">
        <v>25</v>
      </c>
      <c r="E1331" t="s">
        <v>22</v>
      </c>
      <c r="F1331" s="1">
        <v>42233</v>
      </c>
      <c r="G1331" s="1">
        <v>32615</v>
      </c>
      <c r="H1331">
        <v>101548</v>
      </c>
      <c r="I1331">
        <v>11841</v>
      </c>
      <c r="J1331">
        <v>76</v>
      </c>
      <c r="K1331">
        <v>59</v>
      </c>
      <c r="L1331" t="s">
        <v>23</v>
      </c>
      <c r="M1331">
        <v>102</v>
      </c>
      <c r="N1331">
        <f>Table1[[#This Row],[Basic Salary]]+Table1[[#This Row],[Bonus]]</f>
        <v>113389</v>
      </c>
      <c r="O1331" s="2">
        <f>Table1[[#This Row],[Bonus]]/Table1[[#This Row],[Basic Salary]]</f>
        <v>0.11660495529207862</v>
      </c>
      <c r="P1331">
        <f ca="1">DATEDIF(Table1[[#This Row],[Date of Birth]],TODAY(),"Y")</f>
        <v>37</v>
      </c>
      <c r="Q1331">
        <f ca="1">DATEDIF(Table1[[#This Row],[Joining Date]],TODAY(),"Y")</f>
        <v>10</v>
      </c>
      <c r="R1331" t="str">
        <f ca="1">IF(YEAR(Table1[[#This Row],[Joining Date]])=YEAR(TODAY()),"Yes","No")</f>
        <v>No</v>
      </c>
      <c r="S1331" t="str">
        <f ca="1">IF(Table1[[#This Row],[Experience]]&gt;5,"Yes","No")</f>
        <v>Yes</v>
      </c>
      <c r="T1331" t="str">
        <f>TEXT(Table1[[#This Row],[Joining Date]],"mmmm")</f>
        <v>August</v>
      </c>
      <c r="U1331" t="str">
        <f>TEXT(Table1[[#This Row],[Joining Date]],"yyyy")</f>
        <v>2015</v>
      </c>
      <c r="V1331" s="5">
        <f ca="1">TODAY()-Table1[[#This Row],[Joining Date]]</f>
        <v>4006</v>
      </c>
      <c r="W1331" t="str">
        <f>LEFT(Table1[[#This Row],[Employee Name]],FIND(" ",Table1[[#This Row],[Employee Name]])-1)</f>
        <v>Aditya</v>
      </c>
      <c r="X1331" t="str">
        <f>RIGHT(Table1[[#This Row],[Employee Name]],LEN(Table1[[#This Row],[Employee Name]])-FIND(" ",Table1[[#This Row],[Employee Name]]))</f>
        <v>Kapoor</v>
      </c>
      <c r="Y1331" t="str">
        <f>Table1[[#This Row],[Department]]&amp;"-"&amp;Table1[[#This Row],[Employee ID]]</f>
        <v>Finance-E03430</v>
      </c>
      <c r="Z1331" t="str">
        <f>LEFT(Table1[[#This Row],[Department]],3)</f>
        <v>Fin</v>
      </c>
      <c r="AA1331" t="str">
        <f>_xlfn.XLOOKUP(Table1[[#This Row],[Manager ID]],MANAGERS!A:A,MANAGERS!B:B)</f>
        <v>Manager_2</v>
      </c>
      <c r="AB1331" t="str" cm="1">
        <f t="array" ref="AB1331">_xlfn.XLOOKUP(Table1[[#This Row],[Manager ID]],Table2[[#All],[Manager ID]],Table2[[#All],[Department Head]])</f>
        <v>Sales</v>
      </c>
      <c r="AC1331" s="2">
        <f>_xlfn.XLOOKUP(Table1[[#This Row],[City]],L:L,O:O)</f>
        <v>0.23486488519629886</v>
      </c>
      <c r="AD1331" t="str" cm="1">
        <f t="array" ref="AD1331">_xlfn.IFS(Table1[[#This Row],[Performance Score]]&gt;=90,"Excellent",Table1[[#This Row],[Performance Score]]&gt;=75,"Good",Table1[[#This Row],[Performance Score]]&gt;=60,"Average",Table1[[#This Row],[Performance Score]]&lt;=60,"Need Improvement")</f>
        <v>Need Improvement</v>
      </c>
      <c r="AE1331" t="str">
        <f>IF(AND(Table1[[#This Row],[Attendance %]]&gt;=80,(Table1[[#This Row],[Performance Score]]&gt;=80)),"Eligible","Not Eligible")</f>
        <v>Not Eligible</v>
      </c>
      <c r="AF1331" t="str">
        <f>IF(Table1[[#This Row],[Performance Score]]&gt;=80,"High Performer","Low Performer")</f>
        <v>Low Performer</v>
      </c>
      <c r="AG1331" t="str" cm="1">
        <f t="array" aca="1" ref="AG1331" ca="1">_xlfn.IFS(Table1[[#This Row],[Experience]]&lt;=3,"Junior",Table1[[#This Row],[Experience]]&lt;=7,"Mid Level",Table1[[#This Row],[Experience]]&gt;=7,"Senior")</f>
        <v>Senior</v>
      </c>
      <c r="AH1331" t="str">
        <f>IF(Table1[[#This Row],[Attendance %]]&gt;75,"OK","Below 75")</f>
        <v>OK</v>
      </c>
      <c r="AI1331" t="b">
        <f>ISBLANK(Table1[[#This Row],[Employee ID]])</f>
        <v>0</v>
      </c>
      <c r="AJ1331" t="b">
        <f>ISNUMBER(Table1[[#This Row],[Total Salary  ]])</f>
        <v>1</v>
      </c>
      <c r="AK1331" t="str">
        <f>IFERROR(_xlfn.XLOOKUP(Table1[[#This Row],[Manager ID]],MANAGERS!A:A,MANAGERS!B:B),"Not Found")</f>
        <v>Manager_2</v>
      </c>
    </row>
    <row r="1332" spans="1:37" x14ac:dyDescent="0.2">
      <c r="A1332" t="s">
        <v>2534</v>
      </c>
      <c r="B1332" t="s">
        <v>29</v>
      </c>
      <c r="C1332" t="s">
        <v>21</v>
      </c>
      <c r="D1332" t="s">
        <v>33</v>
      </c>
      <c r="E1332" t="s">
        <v>51</v>
      </c>
      <c r="F1332" s="1">
        <v>45245</v>
      </c>
      <c r="G1332" s="1">
        <v>31014</v>
      </c>
      <c r="H1332">
        <v>102424</v>
      </c>
      <c r="I1332">
        <v>10909</v>
      </c>
      <c r="J1332">
        <v>60</v>
      </c>
      <c r="K1332">
        <v>59</v>
      </c>
      <c r="L1332" t="s">
        <v>34</v>
      </c>
      <c r="M1332">
        <v>118</v>
      </c>
      <c r="N1332">
        <f>Table1[[#This Row],[Basic Salary]]+Table1[[#This Row],[Bonus]]</f>
        <v>113333</v>
      </c>
      <c r="O1332" s="2">
        <f>Table1[[#This Row],[Bonus]]/Table1[[#This Row],[Basic Salary]]</f>
        <v>0.10650824025618996</v>
      </c>
      <c r="P1332">
        <f ca="1">DATEDIF(Table1[[#This Row],[Date of Birth]],TODAY(),"Y")</f>
        <v>41</v>
      </c>
      <c r="Q1332">
        <f ca="1">DATEDIF(Table1[[#This Row],[Joining Date]],TODAY(),"Y")</f>
        <v>2</v>
      </c>
      <c r="R1332" t="str">
        <f ca="1">IF(YEAR(Table1[[#This Row],[Joining Date]])=YEAR(TODAY()),"Yes","No")</f>
        <v>No</v>
      </c>
      <c r="S1332" t="str">
        <f ca="1">IF(Table1[[#This Row],[Experience]]&gt;5,"Yes","No")</f>
        <v>No</v>
      </c>
      <c r="T1332" t="str">
        <f>TEXT(Table1[[#This Row],[Joining Date]],"mmmm")</f>
        <v>November</v>
      </c>
      <c r="U1332" t="str">
        <f>TEXT(Table1[[#This Row],[Joining Date]],"yyyy")</f>
        <v>2023</v>
      </c>
      <c r="V1332" s="5">
        <f ca="1">TODAY()-Table1[[#This Row],[Joining Date]]</f>
        <v>994</v>
      </c>
      <c r="W1332" t="str">
        <f>LEFT(Table1[[#This Row],[Employee Name]],FIND(" ",Table1[[#This Row],[Employee Name]])-1)</f>
        <v>Vikram</v>
      </c>
      <c r="X1332" t="str">
        <f>RIGHT(Table1[[#This Row],[Employee Name]],LEN(Table1[[#This Row],[Employee Name]])-FIND(" ",Table1[[#This Row],[Employee Name]]))</f>
        <v>Singh</v>
      </c>
      <c r="Y1332" t="str">
        <f>Table1[[#This Row],[Department]]&amp;"-"&amp;Table1[[#This Row],[Employee ID]]</f>
        <v>Marketing-E02478</v>
      </c>
      <c r="Z1332" t="str">
        <f>LEFT(Table1[[#This Row],[Department]],3)</f>
        <v>Mar</v>
      </c>
      <c r="AA1332" t="str">
        <f>_xlfn.XLOOKUP(Table1[[#This Row],[Manager ID]],MANAGERS!A:A,MANAGERS!B:B)</f>
        <v>Manager_18</v>
      </c>
      <c r="AB1332" t="str" cm="1">
        <f t="array" ref="AB1332">_xlfn.XLOOKUP(Table1[[#This Row],[Manager ID]],Table2[[#All],[Manager ID]],Table2[[#All],[Department Head]])</f>
        <v>Support</v>
      </c>
      <c r="AC1332" s="2">
        <f>_xlfn.XLOOKUP(Table1[[#This Row],[City]],L:L,O:O)</f>
        <v>0.24030340748661314</v>
      </c>
      <c r="AD1332" t="str" cm="1">
        <f t="array" ref="AD1332">_xlfn.IFS(Table1[[#This Row],[Performance Score]]&gt;=90,"Excellent",Table1[[#This Row],[Performance Score]]&gt;=75,"Good",Table1[[#This Row],[Performance Score]]&gt;=60,"Average",Table1[[#This Row],[Performance Score]]&lt;=60,"Need Improvement")</f>
        <v>Need Improvement</v>
      </c>
      <c r="AE1332" t="str">
        <f>IF(AND(Table1[[#This Row],[Attendance %]]&gt;=80,(Table1[[#This Row],[Performance Score]]&gt;=80)),"Eligible","Not Eligible")</f>
        <v>Not Eligible</v>
      </c>
      <c r="AF1332" t="str">
        <f>IF(Table1[[#This Row],[Performance Score]]&gt;=80,"High Performer","Low Performer")</f>
        <v>Low Performer</v>
      </c>
      <c r="AG1332" t="str" cm="1">
        <f t="array" aca="1" ref="AG1332" ca="1">_xlfn.IFS(Table1[[#This Row],[Experience]]&lt;=3,"Junior",Table1[[#This Row],[Experience]]&lt;=7,"Mid Level",Table1[[#This Row],[Experience]]&gt;=7,"Senior")</f>
        <v>Junior</v>
      </c>
      <c r="AH1332" t="str">
        <f>IF(Table1[[#This Row],[Attendance %]]&gt;75,"OK","Below 75")</f>
        <v>Below 75</v>
      </c>
      <c r="AI1332" t="b">
        <f>ISBLANK(Table1[[#This Row],[Employee ID]])</f>
        <v>0</v>
      </c>
      <c r="AJ1332" t="b">
        <f>ISNUMBER(Table1[[#This Row],[Total Salary  ]])</f>
        <v>1</v>
      </c>
      <c r="AK1332" t="str">
        <f>IFERROR(_xlfn.XLOOKUP(Table1[[#This Row],[Manager ID]],MANAGERS!A:A,MANAGERS!B:B),"Not Found")</f>
        <v>Manager_18</v>
      </c>
    </row>
    <row r="1333" spans="1:37" x14ac:dyDescent="0.2">
      <c r="A1333" t="s">
        <v>4793</v>
      </c>
      <c r="B1333" t="s">
        <v>60</v>
      </c>
      <c r="C1333" t="s">
        <v>21</v>
      </c>
      <c r="D1333" t="s">
        <v>46</v>
      </c>
      <c r="E1333" t="s">
        <v>51</v>
      </c>
      <c r="F1333" s="1">
        <v>42329</v>
      </c>
      <c r="G1333" s="1">
        <v>32030</v>
      </c>
      <c r="H1333">
        <v>94018</v>
      </c>
      <c r="I1333">
        <v>19293</v>
      </c>
      <c r="J1333">
        <v>88</v>
      </c>
      <c r="K1333">
        <v>50</v>
      </c>
      <c r="L1333" t="s">
        <v>23</v>
      </c>
      <c r="M1333">
        <v>116</v>
      </c>
      <c r="N1333">
        <f>Table1[[#This Row],[Basic Salary]]+Table1[[#This Row],[Bonus]]</f>
        <v>113311</v>
      </c>
      <c r="O1333" s="2">
        <f>Table1[[#This Row],[Bonus]]/Table1[[#This Row],[Basic Salary]]</f>
        <v>0.20520538620264206</v>
      </c>
      <c r="P1333">
        <f ca="1">DATEDIF(Table1[[#This Row],[Date of Birth]],TODAY(),"Y")</f>
        <v>38</v>
      </c>
      <c r="Q1333">
        <f ca="1">DATEDIF(Table1[[#This Row],[Joining Date]],TODAY(),"Y")</f>
        <v>10</v>
      </c>
      <c r="R1333" t="str">
        <f ca="1">IF(YEAR(Table1[[#This Row],[Joining Date]])=YEAR(TODAY()),"Yes","No")</f>
        <v>No</v>
      </c>
      <c r="S1333" t="str">
        <f ca="1">IF(Table1[[#This Row],[Experience]]&gt;5,"Yes","No")</f>
        <v>Yes</v>
      </c>
      <c r="T1333" t="str">
        <f>TEXT(Table1[[#This Row],[Joining Date]],"mmmm")</f>
        <v>November</v>
      </c>
      <c r="U1333" t="str">
        <f>TEXT(Table1[[#This Row],[Joining Date]],"yyyy")</f>
        <v>2015</v>
      </c>
      <c r="V1333" s="5">
        <f ca="1">TODAY()-Table1[[#This Row],[Joining Date]]</f>
        <v>3910</v>
      </c>
      <c r="W1333" t="str">
        <f>LEFT(Table1[[#This Row],[Employee Name]],FIND(" ",Table1[[#This Row],[Employee Name]])-1)</f>
        <v>Gayathri</v>
      </c>
      <c r="X1333" t="str">
        <f>RIGHT(Table1[[#This Row],[Employee Name]],LEN(Table1[[#This Row],[Employee Name]])-FIND(" ",Table1[[#This Row],[Employee Name]]))</f>
        <v>Iyer</v>
      </c>
      <c r="Y1333" t="str">
        <f>Table1[[#This Row],[Department]]&amp;"-"&amp;Table1[[#This Row],[Employee ID]]</f>
        <v>Support-E04737</v>
      </c>
      <c r="Z1333" t="str">
        <f>LEFT(Table1[[#This Row],[Department]],3)</f>
        <v>Sup</v>
      </c>
      <c r="AA1333" t="str">
        <f>_xlfn.XLOOKUP(Table1[[#This Row],[Manager ID]],MANAGERS!A:A,MANAGERS!B:B)</f>
        <v>Manager_16</v>
      </c>
      <c r="AB1333" t="str" cm="1">
        <f t="array" ref="AB1333">_xlfn.XLOOKUP(Table1[[#This Row],[Manager ID]],Table2[[#All],[Manager ID]],Table2[[#All],[Department Head]])</f>
        <v>Sales</v>
      </c>
      <c r="AC1333" s="2">
        <f>_xlfn.XLOOKUP(Table1[[#This Row],[City]],L:L,O:O)</f>
        <v>0.23486488519629886</v>
      </c>
      <c r="AD1333" t="str" cm="1">
        <f t="array" ref="AD1333">_xlfn.IFS(Table1[[#This Row],[Performance Score]]&gt;=90,"Excellent",Table1[[#This Row],[Performance Score]]&gt;=75,"Good",Table1[[#This Row],[Performance Score]]&gt;=60,"Average",Table1[[#This Row],[Performance Score]]&lt;=60,"Need Improvement")</f>
        <v>Need Improvement</v>
      </c>
      <c r="AE1333" t="str">
        <f>IF(AND(Table1[[#This Row],[Attendance %]]&gt;=80,(Table1[[#This Row],[Performance Score]]&gt;=80)),"Eligible","Not Eligible")</f>
        <v>Not Eligible</v>
      </c>
      <c r="AF1333" t="str">
        <f>IF(Table1[[#This Row],[Performance Score]]&gt;=80,"High Performer","Low Performer")</f>
        <v>Low Performer</v>
      </c>
      <c r="AG1333" t="str" cm="1">
        <f t="array" aca="1" ref="AG1333" ca="1">_xlfn.IFS(Table1[[#This Row],[Experience]]&lt;=3,"Junior",Table1[[#This Row],[Experience]]&lt;=7,"Mid Level",Table1[[#This Row],[Experience]]&gt;=7,"Senior")</f>
        <v>Senior</v>
      </c>
      <c r="AH1333" t="str">
        <f>IF(Table1[[#This Row],[Attendance %]]&gt;75,"OK","Below 75")</f>
        <v>OK</v>
      </c>
      <c r="AI1333" t="b">
        <f>ISBLANK(Table1[[#This Row],[Employee ID]])</f>
        <v>0</v>
      </c>
      <c r="AJ1333" t="b">
        <f>ISNUMBER(Table1[[#This Row],[Total Salary  ]])</f>
        <v>1</v>
      </c>
      <c r="AK1333" t="str">
        <f>IFERROR(_xlfn.XLOOKUP(Table1[[#This Row],[Manager ID]],MANAGERS!A:A,MANAGERS!B:B),"Not Found")</f>
        <v>Manager_16</v>
      </c>
    </row>
    <row r="1334" spans="1:37" x14ac:dyDescent="0.2">
      <c r="A1334" t="s">
        <v>5018</v>
      </c>
      <c r="B1334" t="s">
        <v>71</v>
      </c>
      <c r="C1334" t="s">
        <v>15</v>
      </c>
      <c r="D1334" t="s">
        <v>16</v>
      </c>
      <c r="E1334" t="s">
        <v>26</v>
      </c>
      <c r="F1334" s="1">
        <v>44166</v>
      </c>
      <c r="G1334" s="1">
        <v>31077</v>
      </c>
      <c r="H1334">
        <v>83690</v>
      </c>
      <c r="I1334">
        <v>29615</v>
      </c>
      <c r="J1334">
        <v>61</v>
      </c>
      <c r="K1334">
        <v>59</v>
      </c>
      <c r="L1334" t="s">
        <v>37</v>
      </c>
      <c r="M1334">
        <v>108</v>
      </c>
      <c r="N1334">
        <f>Table1[[#This Row],[Basic Salary]]+Table1[[#This Row],[Bonus]]</f>
        <v>113305</v>
      </c>
      <c r="O1334" s="2">
        <f>Table1[[#This Row],[Bonus]]/Table1[[#This Row],[Basic Salary]]</f>
        <v>0.35386545584896645</v>
      </c>
      <c r="P1334">
        <f ca="1">DATEDIF(Table1[[#This Row],[Date of Birth]],TODAY(),"Y")</f>
        <v>41</v>
      </c>
      <c r="Q1334">
        <f ca="1">DATEDIF(Table1[[#This Row],[Joining Date]],TODAY(),"Y")</f>
        <v>5</v>
      </c>
      <c r="R1334" t="str">
        <f ca="1">IF(YEAR(Table1[[#This Row],[Joining Date]])=YEAR(TODAY()),"Yes","No")</f>
        <v>No</v>
      </c>
      <c r="S1334" t="str">
        <f ca="1">IF(Table1[[#This Row],[Experience]]&gt;5,"Yes","No")</f>
        <v>No</v>
      </c>
      <c r="T1334" t="str">
        <f>TEXT(Table1[[#This Row],[Joining Date]],"mmmm")</f>
        <v>December</v>
      </c>
      <c r="U1334" t="str">
        <f>TEXT(Table1[[#This Row],[Joining Date]],"yyyy")</f>
        <v>2020</v>
      </c>
      <c r="V1334" s="5">
        <f ca="1">TODAY()-Table1[[#This Row],[Joining Date]]</f>
        <v>2073</v>
      </c>
      <c r="W1334" t="str">
        <f>LEFT(Table1[[#This Row],[Employee Name]],FIND(" ",Table1[[#This Row],[Employee Name]])-1)</f>
        <v>Sneha</v>
      </c>
      <c r="X1334" t="str">
        <f>RIGHT(Table1[[#This Row],[Employee Name]],LEN(Table1[[#This Row],[Employee Name]])-FIND(" ",Table1[[#This Row],[Employee Name]]))</f>
        <v>Iyer</v>
      </c>
      <c r="Y1334" t="str">
        <f>Table1[[#This Row],[Department]]&amp;"-"&amp;Table1[[#This Row],[Employee ID]]</f>
        <v>HR-E04962</v>
      </c>
      <c r="Z1334" t="str">
        <f>LEFT(Table1[[#This Row],[Department]],3)</f>
        <v>HR</v>
      </c>
      <c r="AA1334" t="str">
        <f>_xlfn.XLOOKUP(Table1[[#This Row],[Manager ID]],MANAGERS!A:A,MANAGERS!B:B)</f>
        <v>Manager_8</v>
      </c>
      <c r="AB1334" t="str" cm="1">
        <f t="array" ref="AB1334">_xlfn.XLOOKUP(Table1[[#This Row],[Manager ID]],Table2[[#All],[Manager ID]],Table2[[#All],[Department Head]])</f>
        <v>Sales</v>
      </c>
      <c r="AC1334" s="2">
        <f>_xlfn.XLOOKUP(Table1[[#This Row],[City]],L:L,O:O)</f>
        <v>0.24036902712549932</v>
      </c>
      <c r="AD1334" t="str" cm="1">
        <f t="array" ref="AD1334">_xlfn.IFS(Table1[[#This Row],[Performance Score]]&gt;=90,"Excellent",Table1[[#This Row],[Performance Score]]&gt;=75,"Good",Table1[[#This Row],[Performance Score]]&gt;=60,"Average",Table1[[#This Row],[Performance Score]]&lt;=60,"Need Improvement")</f>
        <v>Need Improvement</v>
      </c>
      <c r="AE1334" t="str">
        <f>IF(AND(Table1[[#This Row],[Attendance %]]&gt;=80,(Table1[[#This Row],[Performance Score]]&gt;=80)),"Eligible","Not Eligible")</f>
        <v>Not Eligible</v>
      </c>
      <c r="AF1334" t="str">
        <f>IF(Table1[[#This Row],[Performance Score]]&gt;=80,"High Performer","Low Performer")</f>
        <v>Low Performer</v>
      </c>
      <c r="AG1334" t="str" cm="1">
        <f t="array" aca="1" ref="AG1334" ca="1">_xlfn.IFS(Table1[[#This Row],[Experience]]&lt;=3,"Junior",Table1[[#This Row],[Experience]]&lt;=7,"Mid Level",Table1[[#This Row],[Experience]]&gt;=7,"Senior")</f>
        <v>Mid Level</v>
      </c>
      <c r="AH1334" t="str">
        <f>IF(Table1[[#This Row],[Attendance %]]&gt;75,"OK","Below 75")</f>
        <v>Below 75</v>
      </c>
      <c r="AI1334" t="b">
        <f>ISBLANK(Table1[[#This Row],[Employee ID]])</f>
        <v>0</v>
      </c>
      <c r="AJ1334" t="b">
        <f>ISNUMBER(Table1[[#This Row],[Total Salary  ]])</f>
        <v>1</v>
      </c>
      <c r="AK1334" t="str">
        <f>IFERROR(_xlfn.XLOOKUP(Table1[[#This Row],[Manager ID]],MANAGERS!A:A,MANAGERS!B:B),"Not Found")</f>
        <v>Manager_8</v>
      </c>
    </row>
    <row r="1335" spans="1:37" x14ac:dyDescent="0.2">
      <c r="A1335" t="s">
        <v>1574</v>
      </c>
      <c r="B1335" t="s">
        <v>42</v>
      </c>
      <c r="C1335" t="s">
        <v>21</v>
      </c>
      <c r="D1335" t="s">
        <v>81</v>
      </c>
      <c r="E1335" t="s">
        <v>51</v>
      </c>
      <c r="F1335" s="1">
        <v>43178</v>
      </c>
      <c r="G1335" s="1">
        <v>33885</v>
      </c>
      <c r="H1335">
        <v>99725</v>
      </c>
      <c r="I1335">
        <v>13568</v>
      </c>
      <c r="J1335">
        <v>66</v>
      </c>
      <c r="K1335">
        <v>88</v>
      </c>
      <c r="L1335" t="s">
        <v>53</v>
      </c>
      <c r="M1335">
        <v>113</v>
      </c>
      <c r="N1335">
        <f>Table1[[#This Row],[Basic Salary]]+Table1[[#This Row],[Bonus]]</f>
        <v>113293</v>
      </c>
      <c r="O1335" s="2">
        <f>Table1[[#This Row],[Bonus]]/Table1[[#This Row],[Basic Salary]]</f>
        <v>0.13605414890950113</v>
      </c>
      <c r="P1335">
        <f ca="1">DATEDIF(Table1[[#This Row],[Date of Birth]],TODAY(),"Y")</f>
        <v>33</v>
      </c>
      <c r="Q1335">
        <f ca="1">DATEDIF(Table1[[#This Row],[Joining Date]],TODAY(),"Y")</f>
        <v>8</v>
      </c>
      <c r="R1335" t="str">
        <f ca="1">IF(YEAR(Table1[[#This Row],[Joining Date]])=YEAR(TODAY()),"Yes","No")</f>
        <v>No</v>
      </c>
      <c r="S1335" t="str">
        <f ca="1">IF(Table1[[#This Row],[Experience]]&gt;5,"Yes","No")</f>
        <v>Yes</v>
      </c>
      <c r="T1335" t="str">
        <f>TEXT(Table1[[#This Row],[Joining Date]],"mmmm")</f>
        <v>March</v>
      </c>
      <c r="U1335" t="str">
        <f>TEXT(Table1[[#This Row],[Joining Date]],"yyyy")</f>
        <v>2018</v>
      </c>
      <c r="V1335" s="5">
        <f ca="1">TODAY()-Table1[[#This Row],[Joining Date]]</f>
        <v>3061</v>
      </c>
      <c r="W1335" t="str">
        <f>LEFT(Table1[[#This Row],[Employee Name]],FIND(" ",Table1[[#This Row],[Employee Name]])-1)</f>
        <v>Krishna</v>
      </c>
      <c r="X1335" t="str">
        <f>RIGHT(Table1[[#This Row],[Employee Name]],LEN(Table1[[#This Row],[Employee Name]])-FIND(" ",Table1[[#This Row],[Employee Name]]))</f>
        <v>Chaitanya</v>
      </c>
      <c r="Y1335" t="str">
        <f>Table1[[#This Row],[Department]]&amp;"-"&amp;Table1[[#This Row],[Employee ID]]</f>
        <v>Sales-E01518</v>
      </c>
      <c r="Z1335" t="str">
        <f>LEFT(Table1[[#This Row],[Department]],3)</f>
        <v>Sal</v>
      </c>
      <c r="AA1335" t="str">
        <f>_xlfn.XLOOKUP(Table1[[#This Row],[Manager ID]],MANAGERS!A:A,MANAGERS!B:B)</f>
        <v>Manager_13</v>
      </c>
      <c r="AB1335" t="str" cm="1">
        <f t="array" ref="AB1335">_xlfn.XLOOKUP(Table1[[#This Row],[Manager ID]],Table2[[#All],[Manager ID]],Table2[[#All],[Department Head]])</f>
        <v>HR</v>
      </c>
      <c r="AC1335" s="2">
        <f>_xlfn.XLOOKUP(Table1[[#This Row],[City]],L:L,O:O)</f>
        <v>0.23685887225230964</v>
      </c>
      <c r="AD1335" t="str" cm="1">
        <f t="array" ref="AD1335">_xlfn.IFS(Table1[[#This Row],[Performance Score]]&gt;=90,"Excellent",Table1[[#This Row],[Performance Score]]&gt;=75,"Good",Table1[[#This Row],[Performance Score]]&gt;=60,"Average",Table1[[#This Row],[Performance Score]]&lt;=60,"Need Improvement")</f>
        <v>Good</v>
      </c>
      <c r="AE1335" t="str">
        <f>IF(AND(Table1[[#This Row],[Attendance %]]&gt;=80,(Table1[[#This Row],[Performance Score]]&gt;=80)),"Eligible","Not Eligible")</f>
        <v>Not Eligible</v>
      </c>
      <c r="AF1335" t="str">
        <f>IF(Table1[[#This Row],[Performance Score]]&gt;=80,"High Performer","Low Performer")</f>
        <v>High Performer</v>
      </c>
      <c r="AG1335" t="str" cm="1">
        <f t="array" aca="1" ref="AG1335" ca="1">_xlfn.IFS(Table1[[#This Row],[Experience]]&lt;=3,"Junior",Table1[[#This Row],[Experience]]&lt;=7,"Mid Level",Table1[[#This Row],[Experience]]&gt;=7,"Senior")</f>
        <v>Senior</v>
      </c>
      <c r="AH1335" t="str">
        <f>IF(Table1[[#This Row],[Attendance %]]&gt;75,"OK","Below 75")</f>
        <v>Below 75</v>
      </c>
      <c r="AI1335" t="b">
        <f>ISBLANK(Table1[[#This Row],[Employee ID]])</f>
        <v>0</v>
      </c>
      <c r="AJ1335" t="b">
        <f>ISNUMBER(Table1[[#This Row],[Total Salary  ]])</f>
        <v>1</v>
      </c>
      <c r="AK1335" t="str">
        <f>IFERROR(_xlfn.XLOOKUP(Table1[[#This Row],[Manager ID]],MANAGERS!A:A,MANAGERS!B:B),"Not Found")</f>
        <v>Manager_13</v>
      </c>
    </row>
    <row r="1336" spans="1:37" x14ac:dyDescent="0.2">
      <c r="A1336" t="s">
        <v>2706</v>
      </c>
      <c r="B1336" t="s">
        <v>69</v>
      </c>
      <c r="C1336" t="s">
        <v>21</v>
      </c>
      <c r="D1336" t="s">
        <v>16</v>
      </c>
      <c r="E1336" t="s">
        <v>22</v>
      </c>
      <c r="F1336" s="1">
        <v>42219</v>
      </c>
      <c r="G1336" s="1">
        <v>35552</v>
      </c>
      <c r="H1336">
        <v>93652</v>
      </c>
      <c r="I1336">
        <v>19627</v>
      </c>
      <c r="J1336">
        <v>81</v>
      </c>
      <c r="K1336">
        <v>73</v>
      </c>
      <c r="L1336" t="s">
        <v>34</v>
      </c>
      <c r="M1336">
        <v>114</v>
      </c>
      <c r="N1336">
        <f>Table1[[#This Row],[Basic Salary]]+Table1[[#This Row],[Bonus]]</f>
        <v>113279</v>
      </c>
      <c r="O1336" s="2">
        <f>Table1[[#This Row],[Bonus]]/Table1[[#This Row],[Basic Salary]]</f>
        <v>0.20957374108401317</v>
      </c>
      <c r="P1336">
        <f ca="1">DATEDIF(Table1[[#This Row],[Date of Birth]],TODAY(),"Y")</f>
        <v>29</v>
      </c>
      <c r="Q1336">
        <f ca="1">DATEDIF(Table1[[#This Row],[Joining Date]],TODAY(),"Y")</f>
        <v>11</v>
      </c>
      <c r="R1336" t="str">
        <f ca="1">IF(YEAR(Table1[[#This Row],[Joining Date]])=YEAR(TODAY()),"Yes","No")</f>
        <v>No</v>
      </c>
      <c r="S1336" t="str">
        <f ca="1">IF(Table1[[#This Row],[Experience]]&gt;5,"Yes","No")</f>
        <v>Yes</v>
      </c>
      <c r="T1336" t="str">
        <f>TEXT(Table1[[#This Row],[Joining Date]],"mmmm")</f>
        <v>August</v>
      </c>
      <c r="U1336" t="str">
        <f>TEXT(Table1[[#This Row],[Joining Date]],"yyyy")</f>
        <v>2015</v>
      </c>
      <c r="V1336" s="5">
        <f ca="1">TODAY()-Table1[[#This Row],[Joining Date]]</f>
        <v>4020</v>
      </c>
      <c r="W1336" t="str">
        <f>LEFT(Table1[[#This Row],[Employee Name]],FIND(" ",Table1[[#This Row],[Employee Name]])-1)</f>
        <v>Neha</v>
      </c>
      <c r="X1336" t="str">
        <f>RIGHT(Table1[[#This Row],[Employee Name]],LEN(Table1[[#This Row],[Employee Name]])-FIND(" ",Table1[[#This Row],[Employee Name]]))</f>
        <v>Kulkarni</v>
      </c>
      <c r="Y1336" t="str">
        <f>Table1[[#This Row],[Department]]&amp;"-"&amp;Table1[[#This Row],[Employee ID]]</f>
        <v>HR-E02650</v>
      </c>
      <c r="Z1336" t="str">
        <f>LEFT(Table1[[#This Row],[Department]],3)</f>
        <v>HR</v>
      </c>
      <c r="AA1336" t="str">
        <f>_xlfn.XLOOKUP(Table1[[#This Row],[Manager ID]],MANAGERS!A:A,MANAGERS!B:B)</f>
        <v>Manager_14</v>
      </c>
      <c r="AB1336" t="str" cm="1">
        <f t="array" ref="AB1336">_xlfn.XLOOKUP(Table1[[#This Row],[Manager ID]],Table2[[#All],[Manager ID]],Table2[[#All],[Department Head]])</f>
        <v>Marketing</v>
      </c>
      <c r="AC1336" s="2">
        <f>_xlfn.XLOOKUP(Table1[[#This Row],[City]],L:L,O:O)</f>
        <v>0.24030340748661314</v>
      </c>
      <c r="AD1336" t="str" cm="1">
        <f t="array" ref="AD1336">_xlfn.IFS(Table1[[#This Row],[Performance Score]]&gt;=90,"Excellent",Table1[[#This Row],[Performance Score]]&gt;=75,"Good",Table1[[#This Row],[Performance Score]]&gt;=60,"Average",Table1[[#This Row],[Performance Score]]&lt;=60,"Need Improvement")</f>
        <v>Average</v>
      </c>
      <c r="AE1336" t="str">
        <f>IF(AND(Table1[[#This Row],[Attendance %]]&gt;=80,(Table1[[#This Row],[Performance Score]]&gt;=80)),"Eligible","Not Eligible")</f>
        <v>Not Eligible</v>
      </c>
      <c r="AF1336" t="str">
        <f>IF(Table1[[#This Row],[Performance Score]]&gt;=80,"High Performer","Low Performer")</f>
        <v>Low Performer</v>
      </c>
      <c r="AG1336" t="str" cm="1">
        <f t="array" aca="1" ref="AG1336" ca="1">_xlfn.IFS(Table1[[#This Row],[Experience]]&lt;=3,"Junior",Table1[[#This Row],[Experience]]&lt;=7,"Mid Level",Table1[[#This Row],[Experience]]&gt;=7,"Senior")</f>
        <v>Senior</v>
      </c>
      <c r="AH1336" t="str">
        <f>IF(Table1[[#This Row],[Attendance %]]&gt;75,"OK","Below 75")</f>
        <v>OK</v>
      </c>
      <c r="AI1336" t="b">
        <f>ISBLANK(Table1[[#This Row],[Employee ID]])</f>
        <v>0</v>
      </c>
      <c r="AJ1336" t="b">
        <f>ISNUMBER(Table1[[#This Row],[Total Salary  ]])</f>
        <v>1</v>
      </c>
      <c r="AK1336" t="str">
        <f>IFERROR(_xlfn.XLOOKUP(Table1[[#This Row],[Manager ID]],MANAGERS!A:A,MANAGERS!B:B),"Not Found")</f>
        <v>Manager_14</v>
      </c>
    </row>
    <row r="1337" spans="1:37" x14ac:dyDescent="0.2">
      <c r="A1337" t="s">
        <v>4406</v>
      </c>
      <c r="B1337" t="s">
        <v>48</v>
      </c>
      <c r="C1337" t="s">
        <v>15</v>
      </c>
      <c r="D1337" t="s">
        <v>46</v>
      </c>
      <c r="E1337" t="s">
        <v>30</v>
      </c>
      <c r="F1337" s="1">
        <v>45844</v>
      </c>
      <c r="G1337" s="1">
        <v>40215</v>
      </c>
      <c r="H1337">
        <v>91998</v>
      </c>
      <c r="I1337">
        <v>21239</v>
      </c>
      <c r="J1337">
        <v>66</v>
      </c>
      <c r="K1337">
        <v>61</v>
      </c>
      <c r="L1337" t="s">
        <v>23</v>
      </c>
      <c r="M1337">
        <v>101</v>
      </c>
      <c r="N1337">
        <f>Table1[[#This Row],[Basic Salary]]+Table1[[#This Row],[Bonus]]</f>
        <v>113237</v>
      </c>
      <c r="O1337" s="2">
        <f>Table1[[#This Row],[Bonus]]/Table1[[#This Row],[Basic Salary]]</f>
        <v>0.23086371442857453</v>
      </c>
      <c r="P1337">
        <f ca="1">DATEDIF(Table1[[#This Row],[Date of Birth]],TODAY(),"Y")</f>
        <v>16</v>
      </c>
      <c r="Q1337">
        <f ca="1">DATEDIF(Table1[[#This Row],[Joining Date]],TODAY(),"Y")</f>
        <v>1</v>
      </c>
      <c r="R1337" t="str">
        <f ca="1">IF(YEAR(Table1[[#This Row],[Joining Date]])=YEAR(TODAY()),"Yes","No")</f>
        <v>No</v>
      </c>
      <c r="S1337" t="str">
        <f ca="1">IF(Table1[[#This Row],[Experience]]&gt;5,"Yes","No")</f>
        <v>No</v>
      </c>
      <c r="T1337" t="str">
        <f>TEXT(Table1[[#This Row],[Joining Date]],"mmmm")</f>
        <v>July</v>
      </c>
      <c r="U1337" t="str">
        <f>TEXT(Table1[[#This Row],[Joining Date]],"yyyy")</f>
        <v>2025</v>
      </c>
      <c r="V1337" s="5">
        <f ca="1">TODAY()-Table1[[#This Row],[Joining Date]]</f>
        <v>395</v>
      </c>
      <c r="W1337" t="str">
        <f>LEFT(Table1[[#This Row],[Employee Name]],FIND(" ",Table1[[#This Row],[Employee Name]])-1)</f>
        <v>Aditya</v>
      </c>
      <c r="X1337" t="str">
        <f>RIGHT(Table1[[#This Row],[Employee Name]],LEN(Table1[[#This Row],[Employee Name]])-FIND(" ",Table1[[#This Row],[Employee Name]]))</f>
        <v>Kapoor</v>
      </c>
      <c r="Y1337" t="str">
        <f>Table1[[#This Row],[Department]]&amp;"-"&amp;Table1[[#This Row],[Employee ID]]</f>
        <v>Support-E04350</v>
      </c>
      <c r="Z1337" t="str">
        <f>LEFT(Table1[[#This Row],[Department]],3)</f>
        <v>Sup</v>
      </c>
      <c r="AA1337" t="str">
        <f>_xlfn.XLOOKUP(Table1[[#This Row],[Manager ID]],MANAGERS!A:A,MANAGERS!B:B)</f>
        <v>Manager_1</v>
      </c>
      <c r="AB1337" t="str" cm="1">
        <f t="array" ref="AB1337">_xlfn.XLOOKUP(Table1[[#This Row],[Manager ID]],Table2[[#All],[Manager ID]],Table2[[#All],[Department Head]])</f>
        <v>Support</v>
      </c>
      <c r="AC1337" s="2">
        <f>_xlfn.XLOOKUP(Table1[[#This Row],[City]],L:L,O:O)</f>
        <v>0.23486488519629886</v>
      </c>
      <c r="AD1337" t="str" cm="1">
        <f t="array" ref="AD1337">_xlfn.IFS(Table1[[#This Row],[Performance Score]]&gt;=90,"Excellent",Table1[[#This Row],[Performance Score]]&gt;=75,"Good",Table1[[#This Row],[Performance Score]]&gt;=60,"Average",Table1[[#This Row],[Performance Score]]&lt;=60,"Need Improvement")</f>
        <v>Average</v>
      </c>
      <c r="AE1337" t="str">
        <f>IF(AND(Table1[[#This Row],[Attendance %]]&gt;=80,(Table1[[#This Row],[Performance Score]]&gt;=80)),"Eligible","Not Eligible")</f>
        <v>Not Eligible</v>
      </c>
      <c r="AF1337" t="str">
        <f>IF(Table1[[#This Row],[Performance Score]]&gt;=80,"High Performer","Low Performer")</f>
        <v>Low Performer</v>
      </c>
      <c r="AG1337" t="str" cm="1">
        <f t="array" aca="1" ref="AG1337" ca="1">_xlfn.IFS(Table1[[#This Row],[Experience]]&lt;=3,"Junior",Table1[[#This Row],[Experience]]&lt;=7,"Mid Level",Table1[[#This Row],[Experience]]&gt;=7,"Senior")</f>
        <v>Junior</v>
      </c>
      <c r="AH1337" t="str">
        <f>IF(Table1[[#This Row],[Attendance %]]&gt;75,"OK","Below 75")</f>
        <v>Below 75</v>
      </c>
      <c r="AI1337" t="b">
        <f>ISBLANK(Table1[[#This Row],[Employee ID]])</f>
        <v>0</v>
      </c>
      <c r="AJ1337" t="b">
        <f>ISNUMBER(Table1[[#This Row],[Total Salary  ]])</f>
        <v>1</v>
      </c>
      <c r="AK1337" t="str">
        <f>IFERROR(_xlfn.XLOOKUP(Table1[[#This Row],[Manager ID]],MANAGERS!A:A,MANAGERS!B:B),"Not Found")</f>
        <v>Manager_1</v>
      </c>
    </row>
    <row r="1338" spans="1:37" x14ac:dyDescent="0.2">
      <c r="A1338" t="s">
        <v>598</v>
      </c>
      <c r="B1338" t="s">
        <v>129</v>
      </c>
      <c r="C1338" t="s">
        <v>15</v>
      </c>
      <c r="D1338" t="s">
        <v>43</v>
      </c>
      <c r="E1338" t="s">
        <v>17</v>
      </c>
      <c r="F1338" s="1">
        <v>43951</v>
      </c>
      <c r="G1338" s="1">
        <v>40499</v>
      </c>
      <c r="H1338">
        <v>103146</v>
      </c>
      <c r="I1338">
        <v>10078</v>
      </c>
      <c r="J1338">
        <v>83</v>
      </c>
      <c r="K1338">
        <v>89</v>
      </c>
      <c r="L1338" t="s">
        <v>53</v>
      </c>
      <c r="M1338">
        <v>108</v>
      </c>
      <c r="N1338">
        <f>Table1[[#This Row],[Basic Salary]]+Table1[[#This Row],[Bonus]]</f>
        <v>113224</v>
      </c>
      <c r="O1338" s="2">
        <f>Table1[[#This Row],[Bonus]]/Table1[[#This Row],[Basic Salary]]</f>
        <v>9.7706164078102883E-2</v>
      </c>
      <c r="P1338">
        <f ca="1">DATEDIF(Table1[[#This Row],[Date of Birth]],TODAY(),"Y")</f>
        <v>15</v>
      </c>
      <c r="Q1338">
        <f ca="1">DATEDIF(Table1[[#This Row],[Joining Date]],TODAY(),"Y")</f>
        <v>6</v>
      </c>
      <c r="R1338" t="str">
        <f ca="1">IF(YEAR(Table1[[#This Row],[Joining Date]])=YEAR(TODAY()),"Yes","No")</f>
        <v>No</v>
      </c>
      <c r="S1338" t="str">
        <f ca="1">IF(Table1[[#This Row],[Experience]]&gt;5,"Yes","No")</f>
        <v>Yes</v>
      </c>
      <c r="T1338" t="str">
        <f>TEXT(Table1[[#This Row],[Joining Date]],"mmmm")</f>
        <v>April</v>
      </c>
      <c r="U1338" t="str">
        <f>TEXT(Table1[[#This Row],[Joining Date]],"yyyy")</f>
        <v>2020</v>
      </c>
      <c r="V1338" s="5">
        <f ca="1">TODAY()-Table1[[#This Row],[Joining Date]]</f>
        <v>2288</v>
      </c>
      <c r="W1338" t="str">
        <f>LEFT(Table1[[#This Row],[Employee Name]],FIND(" ",Table1[[#This Row],[Employee Name]])-1)</f>
        <v>Aarav</v>
      </c>
      <c r="X1338" t="str">
        <f>RIGHT(Table1[[#This Row],[Employee Name]],LEN(Table1[[#This Row],[Employee Name]])-FIND(" ",Table1[[#This Row],[Employee Name]]))</f>
        <v>Sharma</v>
      </c>
      <c r="Y1338" t="str">
        <f>Table1[[#This Row],[Department]]&amp;"-"&amp;Table1[[#This Row],[Employee ID]]</f>
        <v>Operations-E00542</v>
      </c>
      <c r="Z1338" t="str">
        <f>LEFT(Table1[[#This Row],[Department]],3)</f>
        <v>Ope</v>
      </c>
      <c r="AA1338" t="str">
        <f>_xlfn.XLOOKUP(Table1[[#This Row],[Manager ID]],MANAGERS!A:A,MANAGERS!B:B)</f>
        <v>Manager_8</v>
      </c>
      <c r="AB1338" t="str" cm="1">
        <f t="array" ref="AB1338">_xlfn.XLOOKUP(Table1[[#This Row],[Manager ID]],Table2[[#All],[Manager ID]],Table2[[#All],[Department Head]])</f>
        <v>Sales</v>
      </c>
      <c r="AC1338" s="2">
        <f>_xlfn.XLOOKUP(Table1[[#This Row],[City]],L:L,O:O)</f>
        <v>0.23685887225230964</v>
      </c>
      <c r="AD1338" t="str" cm="1">
        <f t="array" ref="AD1338">_xlfn.IFS(Table1[[#This Row],[Performance Score]]&gt;=90,"Excellent",Table1[[#This Row],[Performance Score]]&gt;=75,"Good",Table1[[#This Row],[Performance Score]]&gt;=60,"Average",Table1[[#This Row],[Performance Score]]&lt;=60,"Need Improvement")</f>
        <v>Good</v>
      </c>
      <c r="AE1338" t="str">
        <f>IF(AND(Table1[[#This Row],[Attendance %]]&gt;=80,(Table1[[#This Row],[Performance Score]]&gt;=80)),"Eligible","Not Eligible")</f>
        <v>Eligible</v>
      </c>
      <c r="AF1338" t="str">
        <f>IF(Table1[[#This Row],[Performance Score]]&gt;=80,"High Performer","Low Performer")</f>
        <v>High Performer</v>
      </c>
      <c r="AG1338" t="str" cm="1">
        <f t="array" aca="1" ref="AG1338" ca="1">_xlfn.IFS(Table1[[#This Row],[Experience]]&lt;=3,"Junior",Table1[[#This Row],[Experience]]&lt;=7,"Mid Level",Table1[[#This Row],[Experience]]&gt;=7,"Senior")</f>
        <v>Mid Level</v>
      </c>
      <c r="AH1338" t="str">
        <f>IF(Table1[[#This Row],[Attendance %]]&gt;75,"OK","Below 75")</f>
        <v>OK</v>
      </c>
      <c r="AI1338" t="b">
        <f>ISBLANK(Table1[[#This Row],[Employee ID]])</f>
        <v>0</v>
      </c>
      <c r="AJ1338" t="b">
        <f>ISNUMBER(Table1[[#This Row],[Total Salary  ]])</f>
        <v>1</v>
      </c>
      <c r="AK1338" t="str">
        <f>IFERROR(_xlfn.XLOOKUP(Table1[[#This Row],[Manager ID]],MANAGERS!A:A,MANAGERS!B:B),"Not Found")</f>
        <v>Manager_8</v>
      </c>
    </row>
    <row r="1339" spans="1:37" x14ac:dyDescent="0.2">
      <c r="A1339" t="s">
        <v>1775</v>
      </c>
      <c r="B1339" t="s">
        <v>57</v>
      </c>
      <c r="C1339" t="s">
        <v>15</v>
      </c>
      <c r="D1339" t="s">
        <v>40</v>
      </c>
      <c r="E1339" t="s">
        <v>17</v>
      </c>
      <c r="F1339" s="1">
        <v>45282</v>
      </c>
      <c r="G1339" s="1">
        <v>29866</v>
      </c>
      <c r="H1339">
        <v>84631</v>
      </c>
      <c r="I1339">
        <v>28563</v>
      </c>
      <c r="J1339">
        <v>97</v>
      </c>
      <c r="K1339">
        <v>75</v>
      </c>
      <c r="L1339" t="s">
        <v>31</v>
      </c>
      <c r="M1339">
        <v>118</v>
      </c>
      <c r="N1339">
        <f>Table1[[#This Row],[Basic Salary]]+Table1[[#This Row],[Bonus]]</f>
        <v>113194</v>
      </c>
      <c r="O1339" s="2">
        <f>Table1[[#This Row],[Bonus]]/Table1[[#This Row],[Basic Salary]]</f>
        <v>0.33750044310004607</v>
      </c>
      <c r="P1339">
        <f ca="1">DATEDIF(Table1[[#This Row],[Date of Birth]],TODAY(),"Y")</f>
        <v>44</v>
      </c>
      <c r="Q1339">
        <f ca="1">DATEDIF(Table1[[#This Row],[Joining Date]],TODAY(),"Y")</f>
        <v>2</v>
      </c>
      <c r="R1339" t="str">
        <f ca="1">IF(YEAR(Table1[[#This Row],[Joining Date]])=YEAR(TODAY()),"Yes","No")</f>
        <v>No</v>
      </c>
      <c r="S1339" t="str">
        <f ca="1">IF(Table1[[#This Row],[Experience]]&gt;5,"Yes","No")</f>
        <v>No</v>
      </c>
      <c r="T1339" t="str">
        <f>TEXT(Table1[[#This Row],[Joining Date]],"mmmm")</f>
        <v>December</v>
      </c>
      <c r="U1339" t="str">
        <f>TEXT(Table1[[#This Row],[Joining Date]],"yyyy")</f>
        <v>2023</v>
      </c>
      <c r="V1339" s="5">
        <f ca="1">TODAY()-Table1[[#This Row],[Joining Date]]</f>
        <v>957</v>
      </c>
      <c r="W1339" t="str">
        <f>LEFT(Table1[[#This Row],[Employee Name]],FIND(" ",Table1[[#This Row],[Employee Name]])-1)</f>
        <v>Swathi</v>
      </c>
      <c r="X1339" t="str">
        <f>RIGHT(Table1[[#This Row],[Employee Name]],LEN(Table1[[#This Row],[Employee Name]])-FIND(" ",Table1[[#This Row],[Employee Name]]))</f>
        <v>Ramesh</v>
      </c>
      <c r="Y1339" t="str">
        <f>Table1[[#This Row],[Department]]&amp;"-"&amp;Table1[[#This Row],[Employee ID]]</f>
        <v>IT-E01719</v>
      </c>
      <c r="Z1339" t="str">
        <f>LEFT(Table1[[#This Row],[Department]],3)</f>
        <v>IT</v>
      </c>
      <c r="AA1339" t="str">
        <f>_xlfn.XLOOKUP(Table1[[#This Row],[Manager ID]],MANAGERS!A:A,MANAGERS!B:B)</f>
        <v>Manager_18</v>
      </c>
      <c r="AB1339" t="str" cm="1">
        <f t="array" ref="AB1339">_xlfn.XLOOKUP(Table1[[#This Row],[Manager ID]],Table2[[#All],[Manager ID]],Table2[[#All],[Department Head]])</f>
        <v>Support</v>
      </c>
      <c r="AC1339" s="2">
        <f>_xlfn.XLOOKUP(Table1[[#This Row],[City]],L:L,O:O)</f>
        <v>0.241864189087755</v>
      </c>
      <c r="AD1339" t="str" cm="1">
        <f t="array" ref="AD1339">_xlfn.IFS(Table1[[#This Row],[Performance Score]]&gt;=90,"Excellent",Table1[[#This Row],[Performance Score]]&gt;=75,"Good",Table1[[#This Row],[Performance Score]]&gt;=60,"Average",Table1[[#This Row],[Performance Score]]&lt;=60,"Need Improvement")</f>
        <v>Good</v>
      </c>
      <c r="AE1339" t="str">
        <f>IF(AND(Table1[[#This Row],[Attendance %]]&gt;=80,(Table1[[#This Row],[Performance Score]]&gt;=80)),"Eligible","Not Eligible")</f>
        <v>Not Eligible</v>
      </c>
      <c r="AF1339" t="str">
        <f>IF(Table1[[#This Row],[Performance Score]]&gt;=80,"High Performer","Low Performer")</f>
        <v>Low Performer</v>
      </c>
      <c r="AG1339" t="str" cm="1">
        <f t="array" aca="1" ref="AG1339" ca="1">_xlfn.IFS(Table1[[#This Row],[Experience]]&lt;=3,"Junior",Table1[[#This Row],[Experience]]&lt;=7,"Mid Level",Table1[[#This Row],[Experience]]&gt;=7,"Senior")</f>
        <v>Junior</v>
      </c>
      <c r="AH1339" t="str">
        <f>IF(Table1[[#This Row],[Attendance %]]&gt;75,"OK","Below 75")</f>
        <v>OK</v>
      </c>
      <c r="AI1339" t="b">
        <f>ISBLANK(Table1[[#This Row],[Employee ID]])</f>
        <v>0</v>
      </c>
      <c r="AJ1339" t="b">
        <f>ISNUMBER(Table1[[#This Row],[Total Salary  ]])</f>
        <v>1</v>
      </c>
      <c r="AK1339" t="str">
        <f>IFERROR(_xlfn.XLOOKUP(Table1[[#This Row],[Manager ID]],MANAGERS!A:A,MANAGERS!B:B),"Not Found")</f>
        <v>Manager_18</v>
      </c>
    </row>
    <row r="1340" spans="1:37" x14ac:dyDescent="0.2">
      <c r="A1340" t="s">
        <v>4792</v>
      </c>
      <c r="B1340" t="s">
        <v>87</v>
      </c>
      <c r="C1340" t="s">
        <v>21</v>
      </c>
      <c r="D1340" t="s">
        <v>43</v>
      </c>
      <c r="E1340" t="s">
        <v>17</v>
      </c>
      <c r="F1340" s="1">
        <v>43894</v>
      </c>
      <c r="G1340" s="1">
        <v>40811</v>
      </c>
      <c r="H1340">
        <v>88886</v>
      </c>
      <c r="I1340">
        <v>24306</v>
      </c>
      <c r="J1340">
        <v>75</v>
      </c>
      <c r="K1340">
        <v>86</v>
      </c>
      <c r="L1340" t="s">
        <v>23</v>
      </c>
      <c r="M1340">
        <v>117</v>
      </c>
      <c r="N1340">
        <f>Table1[[#This Row],[Basic Salary]]+Table1[[#This Row],[Bonus]]</f>
        <v>113192</v>
      </c>
      <c r="O1340" s="2">
        <f>Table1[[#This Row],[Bonus]]/Table1[[#This Row],[Basic Salary]]</f>
        <v>0.27345138717008305</v>
      </c>
      <c r="P1340">
        <f ca="1">DATEDIF(Table1[[#This Row],[Date of Birth]],TODAY(),"Y")</f>
        <v>14</v>
      </c>
      <c r="Q1340">
        <f ca="1">DATEDIF(Table1[[#This Row],[Joining Date]],TODAY(),"Y")</f>
        <v>6</v>
      </c>
      <c r="R1340" t="str">
        <f ca="1">IF(YEAR(Table1[[#This Row],[Joining Date]])=YEAR(TODAY()),"Yes","No")</f>
        <v>No</v>
      </c>
      <c r="S1340" t="str">
        <f ca="1">IF(Table1[[#This Row],[Experience]]&gt;5,"Yes","No")</f>
        <v>Yes</v>
      </c>
      <c r="T1340" t="str">
        <f>TEXT(Table1[[#This Row],[Joining Date]],"mmmm")</f>
        <v>March</v>
      </c>
      <c r="U1340" t="str">
        <f>TEXT(Table1[[#This Row],[Joining Date]],"yyyy")</f>
        <v>2020</v>
      </c>
      <c r="V1340" s="5">
        <f ca="1">TODAY()-Table1[[#This Row],[Joining Date]]</f>
        <v>2345</v>
      </c>
      <c r="W1340" t="str">
        <f>LEFT(Table1[[#This Row],[Employee Name]],FIND(" ",Table1[[#This Row],[Employee Name]])-1)</f>
        <v>Arjun</v>
      </c>
      <c r="X1340" t="str">
        <f>RIGHT(Table1[[#This Row],[Employee Name]],LEN(Table1[[#This Row],[Employee Name]])-FIND(" ",Table1[[#This Row],[Employee Name]]))</f>
        <v>Mehta</v>
      </c>
      <c r="Y1340" t="str">
        <f>Table1[[#This Row],[Department]]&amp;"-"&amp;Table1[[#This Row],[Employee ID]]</f>
        <v>Operations-E04736</v>
      </c>
      <c r="Z1340" t="str">
        <f>LEFT(Table1[[#This Row],[Department]],3)</f>
        <v>Ope</v>
      </c>
      <c r="AA1340" t="str">
        <f>_xlfn.XLOOKUP(Table1[[#This Row],[Manager ID]],MANAGERS!A:A,MANAGERS!B:B)</f>
        <v>Manager_17</v>
      </c>
      <c r="AB1340" t="str" cm="1">
        <f t="array" ref="AB1340">_xlfn.XLOOKUP(Table1[[#This Row],[Manager ID]],Table2[[#All],[Manager ID]],Table2[[#All],[Department Head]])</f>
        <v>Finance</v>
      </c>
      <c r="AC1340" s="2">
        <f>_xlfn.XLOOKUP(Table1[[#This Row],[City]],L:L,O:O)</f>
        <v>0.23486488519629886</v>
      </c>
      <c r="AD1340" t="str" cm="1">
        <f t="array" ref="AD1340">_xlfn.IFS(Table1[[#This Row],[Performance Score]]&gt;=90,"Excellent",Table1[[#This Row],[Performance Score]]&gt;=75,"Good",Table1[[#This Row],[Performance Score]]&gt;=60,"Average",Table1[[#This Row],[Performance Score]]&lt;=60,"Need Improvement")</f>
        <v>Good</v>
      </c>
      <c r="AE1340" t="str">
        <f>IF(AND(Table1[[#This Row],[Attendance %]]&gt;=80,(Table1[[#This Row],[Performance Score]]&gt;=80)),"Eligible","Not Eligible")</f>
        <v>Not Eligible</v>
      </c>
      <c r="AF1340" t="str">
        <f>IF(Table1[[#This Row],[Performance Score]]&gt;=80,"High Performer","Low Performer")</f>
        <v>High Performer</v>
      </c>
      <c r="AG1340" t="str" cm="1">
        <f t="array" aca="1" ref="AG1340" ca="1">_xlfn.IFS(Table1[[#This Row],[Experience]]&lt;=3,"Junior",Table1[[#This Row],[Experience]]&lt;=7,"Mid Level",Table1[[#This Row],[Experience]]&gt;=7,"Senior")</f>
        <v>Mid Level</v>
      </c>
      <c r="AH1340" t="str">
        <f>IF(Table1[[#This Row],[Attendance %]]&gt;75,"OK","Below 75")</f>
        <v>Below 75</v>
      </c>
      <c r="AI1340" t="b">
        <f>ISBLANK(Table1[[#This Row],[Employee ID]])</f>
        <v>0</v>
      </c>
      <c r="AJ1340" t="b">
        <f>ISNUMBER(Table1[[#This Row],[Total Salary  ]])</f>
        <v>1</v>
      </c>
      <c r="AK1340" t="str">
        <f>IFERROR(_xlfn.XLOOKUP(Table1[[#This Row],[Manager ID]],MANAGERS!A:A,MANAGERS!B:B),"Not Found")</f>
        <v>Manager_17</v>
      </c>
    </row>
    <row r="1341" spans="1:37" x14ac:dyDescent="0.2">
      <c r="A1341" t="s">
        <v>2977</v>
      </c>
      <c r="B1341" t="s">
        <v>14</v>
      </c>
      <c r="C1341" t="s">
        <v>15</v>
      </c>
      <c r="D1341" t="s">
        <v>16</v>
      </c>
      <c r="E1341" t="s">
        <v>17</v>
      </c>
      <c r="F1341" s="1">
        <v>44082</v>
      </c>
      <c r="G1341" s="1">
        <v>35634</v>
      </c>
      <c r="H1341">
        <v>106993</v>
      </c>
      <c r="I1341">
        <v>6183</v>
      </c>
      <c r="J1341">
        <v>91</v>
      </c>
      <c r="K1341">
        <v>57</v>
      </c>
      <c r="L1341" t="s">
        <v>37</v>
      </c>
      <c r="M1341">
        <v>119</v>
      </c>
      <c r="N1341">
        <f>Table1[[#This Row],[Basic Salary]]+Table1[[#This Row],[Bonus]]</f>
        <v>113176</v>
      </c>
      <c r="O1341" s="2">
        <f>Table1[[#This Row],[Bonus]]/Table1[[#This Row],[Basic Salary]]</f>
        <v>5.7788827306459303E-2</v>
      </c>
      <c r="P1341">
        <f ca="1">DATEDIF(Table1[[#This Row],[Date of Birth]],TODAY(),"Y")</f>
        <v>29</v>
      </c>
      <c r="Q1341">
        <f ca="1">DATEDIF(Table1[[#This Row],[Joining Date]],TODAY(),"Y")</f>
        <v>5</v>
      </c>
      <c r="R1341" t="str">
        <f ca="1">IF(YEAR(Table1[[#This Row],[Joining Date]])=YEAR(TODAY()),"Yes","No")</f>
        <v>No</v>
      </c>
      <c r="S1341" t="str">
        <f ca="1">IF(Table1[[#This Row],[Experience]]&gt;5,"Yes","No")</f>
        <v>No</v>
      </c>
      <c r="T1341" t="str">
        <f>TEXT(Table1[[#This Row],[Joining Date]],"mmmm")</f>
        <v>September</v>
      </c>
      <c r="U1341" t="str">
        <f>TEXT(Table1[[#This Row],[Joining Date]],"yyyy")</f>
        <v>2020</v>
      </c>
      <c r="V1341" s="5">
        <f ca="1">TODAY()-Table1[[#This Row],[Joining Date]]</f>
        <v>2157</v>
      </c>
      <c r="W1341" t="str">
        <f>LEFT(Table1[[#This Row],[Employee Name]],FIND(" ",Table1[[#This Row],[Employee Name]])-1)</f>
        <v>Nisha</v>
      </c>
      <c r="X1341" t="str">
        <f>RIGHT(Table1[[#This Row],[Employee Name]],LEN(Table1[[#This Row],[Employee Name]])-FIND(" ",Table1[[#This Row],[Employee Name]]))</f>
        <v>Kapoor</v>
      </c>
      <c r="Y1341" t="str">
        <f>Table1[[#This Row],[Department]]&amp;"-"&amp;Table1[[#This Row],[Employee ID]]</f>
        <v>HR-E02921</v>
      </c>
      <c r="Z1341" t="str">
        <f>LEFT(Table1[[#This Row],[Department]],3)</f>
        <v>HR</v>
      </c>
      <c r="AA1341" t="str">
        <f>_xlfn.XLOOKUP(Table1[[#This Row],[Manager ID]],MANAGERS!A:A,MANAGERS!B:B)</f>
        <v>Manager_19</v>
      </c>
      <c r="AB1341" t="str" cm="1">
        <f t="array" ref="AB1341">_xlfn.XLOOKUP(Table1[[#This Row],[Manager ID]],Table2[[#All],[Manager ID]],Table2[[#All],[Department Head]])</f>
        <v>Support</v>
      </c>
      <c r="AC1341" s="2">
        <f>_xlfn.XLOOKUP(Table1[[#This Row],[City]],L:L,O:O)</f>
        <v>0.24036902712549932</v>
      </c>
      <c r="AD1341" t="str" cm="1">
        <f t="array" ref="AD1341">_xlfn.IFS(Table1[[#This Row],[Performance Score]]&gt;=90,"Excellent",Table1[[#This Row],[Performance Score]]&gt;=75,"Good",Table1[[#This Row],[Performance Score]]&gt;=60,"Average",Table1[[#This Row],[Performance Score]]&lt;=60,"Need Improvement")</f>
        <v>Need Improvement</v>
      </c>
      <c r="AE1341" t="str">
        <f>IF(AND(Table1[[#This Row],[Attendance %]]&gt;=80,(Table1[[#This Row],[Performance Score]]&gt;=80)),"Eligible","Not Eligible")</f>
        <v>Not Eligible</v>
      </c>
      <c r="AF1341" t="str">
        <f>IF(Table1[[#This Row],[Performance Score]]&gt;=80,"High Performer","Low Performer")</f>
        <v>Low Performer</v>
      </c>
      <c r="AG1341" t="str" cm="1">
        <f t="array" aca="1" ref="AG1341" ca="1">_xlfn.IFS(Table1[[#This Row],[Experience]]&lt;=3,"Junior",Table1[[#This Row],[Experience]]&lt;=7,"Mid Level",Table1[[#This Row],[Experience]]&gt;=7,"Senior")</f>
        <v>Mid Level</v>
      </c>
      <c r="AH1341" t="str">
        <f>IF(Table1[[#This Row],[Attendance %]]&gt;75,"OK","Below 75")</f>
        <v>OK</v>
      </c>
      <c r="AI1341" t="b">
        <f>ISBLANK(Table1[[#This Row],[Employee ID]])</f>
        <v>0</v>
      </c>
      <c r="AJ1341" t="b">
        <f>ISNUMBER(Table1[[#This Row],[Total Salary  ]])</f>
        <v>1</v>
      </c>
      <c r="AK1341" t="str">
        <f>IFERROR(_xlfn.XLOOKUP(Table1[[#This Row],[Manager ID]],MANAGERS!A:A,MANAGERS!B:B),"Not Found")</f>
        <v>Manager_19</v>
      </c>
    </row>
    <row r="1342" spans="1:37" x14ac:dyDescent="0.2">
      <c r="A1342" t="s">
        <v>4757</v>
      </c>
      <c r="B1342" t="s">
        <v>87</v>
      </c>
      <c r="C1342" t="s">
        <v>21</v>
      </c>
      <c r="D1342" t="s">
        <v>43</v>
      </c>
      <c r="E1342" t="s">
        <v>17</v>
      </c>
      <c r="F1342" s="1">
        <v>45457</v>
      </c>
      <c r="G1342" s="1">
        <v>37464</v>
      </c>
      <c r="H1342">
        <v>89793</v>
      </c>
      <c r="I1342">
        <v>23354</v>
      </c>
      <c r="J1342">
        <v>61</v>
      </c>
      <c r="K1342">
        <v>81</v>
      </c>
      <c r="L1342" t="s">
        <v>27</v>
      </c>
      <c r="M1342">
        <v>108</v>
      </c>
      <c r="N1342">
        <f>Table1[[#This Row],[Basic Salary]]+Table1[[#This Row],[Bonus]]</f>
        <v>113147</v>
      </c>
      <c r="O1342" s="2">
        <f>Table1[[#This Row],[Bonus]]/Table1[[#This Row],[Basic Salary]]</f>
        <v>0.26008708919403517</v>
      </c>
      <c r="P1342">
        <f ca="1">DATEDIF(Table1[[#This Row],[Date of Birth]],TODAY(),"Y")</f>
        <v>24</v>
      </c>
      <c r="Q1342">
        <f ca="1">DATEDIF(Table1[[#This Row],[Joining Date]],TODAY(),"Y")</f>
        <v>2</v>
      </c>
      <c r="R1342" t="str">
        <f ca="1">IF(YEAR(Table1[[#This Row],[Joining Date]])=YEAR(TODAY()),"Yes","No")</f>
        <v>No</v>
      </c>
      <c r="S1342" t="str">
        <f ca="1">IF(Table1[[#This Row],[Experience]]&gt;5,"Yes","No")</f>
        <v>No</v>
      </c>
      <c r="T1342" t="str">
        <f>TEXT(Table1[[#This Row],[Joining Date]],"mmmm")</f>
        <v>June</v>
      </c>
      <c r="U1342" t="str">
        <f>TEXT(Table1[[#This Row],[Joining Date]],"yyyy")</f>
        <v>2024</v>
      </c>
      <c r="V1342" s="5">
        <f ca="1">TODAY()-Table1[[#This Row],[Joining Date]]</f>
        <v>782</v>
      </c>
      <c r="W1342" t="str">
        <f>LEFT(Table1[[#This Row],[Employee Name]],FIND(" ",Table1[[#This Row],[Employee Name]])-1)</f>
        <v>Arjun</v>
      </c>
      <c r="X1342" t="str">
        <f>RIGHT(Table1[[#This Row],[Employee Name]],LEN(Table1[[#This Row],[Employee Name]])-FIND(" ",Table1[[#This Row],[Employee Name]]))</f>
        <v>Mehta</v>
      </c>
      <c r="Y1342" t="str">
        <f>Table1[[#This Row],[Department]]&amp;"-"&amp;Table1[[#This Row],[Employee ID]]</f>
        <v>Operations-E04701</v>
      </c>
      <c r="Z1342" t="str">
        <f>LEFT(Table1[[#This Row],[Department]],3)</f>
        <v>Ope</v>
      </c>
      <c r="AA1342" t="str">
        <f>_xlfn.XLOOKUP(Table1[[#This Row],[Manager ID]],MANAGERS!A:A,MANAGERS!B:B)</f>
        <v>Manager_8</v>
      </c>
      <c r="AB1342" t="str" cm="1">
        <f t="array" ref="AB1342">_xlfn.XLOOKUP(Table1[[#This Row],[Manager ID]],Table2[[#All],[Manager ID]],Table2[[#All],[Department Head]])</f>
        <v>Sales</v>
      </c>
      <c r="AC1342" s="2">
        <f>_xlfn.XLOOKUP(Table1[[#This Row],[City]],L:L,O:O)</f>
        <v>0.23674293405114402</v>
      </c>
      <c r="AD1342" t="str" cm="1">
        <f t="array" ref="AD1342">_xlfn.IFS(Table1[[#This Row],[Performance Score]]&gt;=90,"Excellent",Table1[[#This Row],[Performance Score]]&gt;=75,"Good",Table1[[#This Row],[Performance Score]]&gt;=60,"Average",Table1[[#This Row],[Performance Score]]&lt;=60,"Need Improvement")</f>
        <v>Good</v>
      </c>
      <c r="AE1342" t="str">
        <f>IF(AND(Table1[[#This Row],[Attendance %]]&gt;=80,(Table1[[#This Row],[Performance Score]]&gt;=80)),"Eligible","Not Eligible")</f>
        <v>Not Eligible</v>
      </c>
      <c r="AF1342" t="str">
        <f>IF(Table1[[#This Row],[Performance Score]]&gt;=80,"High Performer","Low Performer")</f>
        <v>High Performer</v>
      </c>
      <c r="AG1342" t="str" cm="1">
        <f t="array" aca="1" ref="AG1342" ca="1">_xlfn.IFS(Table1[[#This Row],[Experience]]&lt;=3,"Junior",Table1[[#This Row],[Experience]]&lt;=7,"Mid Level",Table1[[#This Row],[Experience]]&gt;=7,"Senior")</f>
        <v>Junior</v>
      </c>
      <c r="AH1342" t="str">
        <f>IF(Table1[[#This Row],[Attendance %]]&gt;75,"OK","Below 75")</f>
        <v>Below 75</v>
      </c>
      <c r="AI1342" t="b">
        <f>ISBLANK(Table1[[#This Row],[Employee ID]])</f>
        <v>0</v>
      </c>
      <c r="AJ1342" t="b">
        <f>ISNUMBER(Table1[[#This Row],[Total Salary  ]])</f>
        <v>1</v>
      </c>
      <c r="AK1342" t="str">
        <f>IFERROR(_xlfn.XLOOKUP(Table1[[#This Row],[Manager ID]],MANAGERS!A:A,MANAGERS!B:B),"Not Found")</f>
        <v>Manager_8</v>
      </c>
    </row>
    <row r="1343" spans="1:37" x14ac:dyDescent="0.2">
      <c r="A1343" t="s">
        <v>4387</v>
      </c>
      <c r="B1343" t="s">
        <v>87</v>
      </c>
      <c r="C1343" t="s">
        <v>15</v>
      </c>
      <c r="D1343" t="s">
        <v>43</v>
      </c>
      <c r="E1343" t="s">
        <v>30</v>
      </c>
      <c r="F1343" s="1">
        <v>42316</v>
      </c>
      <c r="G1343" s="1">
        <v>30926</v>
      </c>
      <c r="H1343">
        <v>108080</v>
      </c>
      <c r="I1343">
        <v>5060</v>
      </c>
      <c r="J1343">
        <v>92</v>
      </c>
      <c r="K1343">
        <v>59</v>
      </c>
      <c r="L1343" t="s">
        <v>23</v>
      </c>
      <c r="M1343">
        <v>114</v>
      </c>
      <c r="N1343">
        <f>Table1[[#This Row],[Basic Salary]]+Table1[[#This Row],[Bonus]]</f>
        <v>113140</v>
      </c>
      <c r="O1343" s="2">
        <f>Table1[[#This Row],[Bonus]]/Table1[[#This Row],[Basic Salary]]</f>
        <v>4.6817172464840857E-2</v>
      </c>
      <c r="P1343">
        <f ca="1">DATEDIF(Table1[[#This Row],[Date of Birth]],TODAY(),"Y")</f>
        <v>41</v>
      </c>
      <c r="Q1343">
        <f ca="1">DATEDIF(Table1[[#This Row],[Joining Date]],TODAY(),"Y")</f>
        <v>10</v>
      </c>
      <c r="R1343" t="str">
        <f ca="1">IF(YEAR(Table1[[#This Row],[Joining Date]])=YEAR(TODAY()),"Yes","No")</f>
        <v>No</v>
      </c>
      <c r="S1343" t="str">
        <f ca="1">IF(Table1[[#This Row],[Experience]]&gt;5,"Yes","No")</f>
        <v>Yes</v>
      </c>
      <c r="T1343" t="str">
        <f>TEXT(Table1[[#This Row],[Joining Date]],"mmmm")</f>
        <v>November</v>
      </c>
      <c r="U1343" t="str">
        <f>TEXT(Table1[[#This Row],[Joining Date]],"yyyy")</f>
        <v>2015</v>
      </c>
      <c r="V1343" s="5">
        <f ca="1">TODAY()-Table1[[#This Row],[Joining Date]]</f>
        <v>3923</v>
      </c>
      <c r="W1343" t="str">
        <f>LEFT(Table1[[#This Row],[Employee Name]],FIND(" ",Table1[[#This Row],[Employee Name]])-1)</f>
        <v>Arjun</v>
      </c>
      <c r="X1343" t="str">
        <f>RIGHT(Table1[[#This Row],[Employee Name]],LEN(Table1[[#This Row],[Employee Name]])-FIND(" ",Table1[[#This Row],[Employee Name]]))</f>
        <v>Mehta</v>
      </c>
      <c r="Y1343" t="str">
        <f>Table1[[#This Row],[Department]]&amp;"-"&amp;Table1[[#This Row],[Employee ID]]</f>
        <v>Operations-E04331</v>
      </c>
      <c r="Z1343" t="str">
        <f>LEFT(Table1[[#This Row],[Department]],3)</f>
        <v>Ope</v>
      </c>
      <c r="AA1343" t="str">
        <f>_xlfn.XLOOKUP(Table1[[#This Row],[Manager ID]],MANAGERS!A:A,MANAGERS!B:B)</f>
        <v>Manager_14</v>
      </c>
      <c r="AB1343" t="str" cm="1">
        <f t="array" ref="AB1343">_xlfn.XLOOKUP(Table1[[#This Row],[Manager ID]],Table2[[#All],[Manager ID]],Table2[[#All],[Department Head]])</f>
        <v>Marketing</v>
      </c>
      <c r="AC1343" s="2">
        <f>_xlfn.XLOOKUP(Table1[[#This Row],[City]],L:L,O:O)</f>
        <v>0.23486488519629886</v>
      </c>
      <c r="AD1343" t="str" cm="1">
        <f t="array" ref="AD1343">_xlfn.IFS(Table1[[#This Row],[Performance Score]]&gt;=90,"Excellent",Table1[[#This Row],[Performance Score]]&gt;=75,"Good",Table1[[#This Row],[Performance Score]]&gt;=60,"Average",Table1[[#This Row],[Performance Score]]&lt;=60,"Need Improvement")</f>
        <v>Need Improvement</v>
      </c>
      <c r="AE1343" t="str">
        <f>IF(AND(Table1[[#This Row],[Attendance %]]&gt;=80,(Table1[[#This Row],[Performance Score]]&gt;=80)),"Eligible","Not Eligible")</f>
        <v>Not Eligible</v>
      </c>
      <c r="AF1343" t="str">
        <f>IF(Table1[[#This Row],[Performance Score]]&gt;=80,"High Performer","Low Performer")</f>
        <v>Low Performer</v>
      </c>
      <c r="AG1343" t="str" cm="1">
        <f t="array" aca="1" ref="AG1343" ca="1">_xlfn.IFS(Table1[[#This Row],[Experience]]&lt;=3,"Junior",Table1[[#This Row],[Experience]]&lt;=7,"Mid Level",Table1[[#This Row],[Experience]]&gt;=7,"Senior")</f>
        <v>Senior</v>
      </c>
      <c r="AH1343" t="str">
        <f>IF(Table1[[#This Row],[Attendance %]]&gt;75,"OK","Below 75")</f>
        <v>OK</v>
      </c>
      <c r="AI1343" t="b">
        <f>ISBLANK(Table1[[#This Row],[Employee ID]])</f>
        <v>0</v>
      </c>
      <c r="AJ1343" t="b">
        <f>ISNUMBER(Table1[[#This Row],[Total Salary  ]])</f>
        <v>1</v>
      </c>
      <c r="AK1343" t="str">
        <f>IFERROR(_xlfn.XLOOKUP(Table1[[#This Row],[Manager ID]],MANAGERS!A:A,MANAGERS!B:B),"Not Found")</f>
        <v>Manager_14</v>
      </c>
    </row>
    <row r="1344" spans="1:37" x14ac:dyDescent="0.2">
      <c r="A1344" t="s">
        <v>1785</v>
      </c>
      <c r="B1344" t="s">
        <v>62</v>
      </c>
      <c r="C1344" t="s">
        <v>15</v>
      </c>
      <c r="D1344" t="s">
        <v>46</v>
      </c>
      <c r="E1344" t="s">
        <v>26</v>
      </c>
      <c r="F1344" s="1">
        <v>43387</v>
      </c>
      <c r="G1344" s="1">
        <v>31210</v>
      </c>
      <c r="H1344">
        <v>90596</v>
      </c>
      <c r="I1344">
        <v>22517</v>
      </c>
      <c r="J1344">
        <v>89</v>
      </c>
      <c r="K1344">
        <v>72</v>
      </c>
      <c r="L1344" t="s">
        <v>53</v>
      </c>
      <c r="M1344">
        <v>116</v>
      </c>
      <c r="N1344">
        <f>Table1[[#This Row],[Basic Salary]]+Table1[[#This Row],[Bonus]]</f>
        <v>113113</v>
      </c>
      <c r="O1344" s="2">
        <f>Table1[[#This Row],[Bonus]]/Table1[[#This Row],[Basic Salary]]</f>
        <v>0.24854298203011171</v>
      </c>
      <c r="P1344">
        <f ca="1">DATEDIF(Table1[[#This Row],[Date of Birth]],TODAY(),"Y")</f>
        <v>41</v>
      </c>
      <c r="Q1344">
        <f ca="1">DATEDIF(Table1[[#This Row],[Joining Date]],TODAY(),"Y")</f>
        <v>7</v>
      </c>
      <c r="R1344" t="str">
        <f ca="1">IF(YEAR(Table1[[#This Row],[Joining Date]])=YEAR(TODAY()),"Yes","No")</f>
        <v>No</v>
      </c>
      <c r="S1344" t="str">
        <f ca="1">IF(Table1[[#This Row],[Experience]]&gt;5,"Yes","No")</f>
        <v>Yes</v>
      </c>
      <c r="T1344" t="str">
        <f>TEXT(Table1[[#This Row],[Joining Date]],"mmmm")</f>
        <v>October</v>
      </c>
      <c r="U1344" t="str">
        <f>TEXT(Table1[[#This Row],[Joining Date]],"yyyy")</f>
        <v>2018</v>
      </c>
      <c r="V1344" s="5">
        <f ca="1">TODAY()-Table1[[#This Row],[Joining Date]]</f>
        <v>2852</v>
      </c>
      <c r="W1344" t="str">
        <f>LEFT(Table1[[#This Row],[Employee Name]],FIND(" ",Table1[[#This Row],[Employee Name]])-1)</f>
        <v>Kavya</v>
      </c>
      <c r="X1344" t="str">
        <f>RIGHT(Table1[[#This Row],[Employee Name]],LEN(Table1[[#This Row],[Employee Name]])-FIND(" ",Table1[[#This Row],[Employee Name]]))</f>
        <v>Nair</v>
      </c>
      <c r="Y1344" t="str">
        <f>Table1[[#This Row],[Department]]&amp;"-"&amp;Table1[[#This Row],[Employee ID]]</f>
        <v>Support-E01729</v>
      </c>
      <c r="Z1344" t="str">
        <f>LEFT(Table1[[#This Row],[Department]],3)</f>
        <v>Sup</v>
      </c>
      <c r="AA1344" t="str">
        <f>_xlfn.XLOOKUP(Table1[[#This Row],[Manager ID]],MANAGERS!A:A,MANAGERS!B:B)</f>
        <v>Manager_16</v>
      </c>
      <c r="AB1344" t="str" cm="1">
        <f t="array" ref="AB1344">_xlfn.XLOOKUP(Table1[[#This Row],[Manager ID]],Table2[[#All],[Manager ID]],Table2[[#All],[Department Head]])</f>
        <v>Sales</v>
      </c>
      <c r="AC1344" s="2">
        <f>_xlfn.XLOOKUP(Table1[[#This Row],[City]],L:L,O:O)</f>
        <v>0.23685887225230964</v>
      </c>
      <c r="AD1344" t="str" cm="1">
        <f t="array" ref="AD1344">_xlfn.IFS(Table1[[#This Row],[Performance Score]]&gt;=90,"Excellent",Table1[[#This Row],[Performance Score]]&gt;=75,"Good",Table1[[#This Row],[Performance Score]]&gt;=60,"Average",Table1[[#This Row],[Performance Score]]&lt;=60,"Need Improvement")</f>
        <v>Average</v>
      </c>
      <c r="AE1344" t="str">
        <f>IF(AND(Table1[[#This Row],[Attendance %]]&gt;=80,(Table1[[#This Row],[Performance Score]]&gt;=80)),"Eligible","Not Eligible")</f>
        <v>Not Eligible</v>
      </c>
      <c r="AF1344" t="str">
        <f>IF(Table1[[#This Row],[Performance Score]]&gt;=80,"High Performer","Low Performer")</f>
        <v>Low Performer</v>
      </c>
      <c r="AG1344" t="str" cm="1">
        <f t="array" aca="1" ref="AG1344" ca="1">_xlfn.IFS(Table1[[#This Row],[Experience]]&lt;=3,"Junior",Table1[[#This Row],[Experience]]&lt;=7,"Mid Level",Table1[[#This Row],[Experience]]&gt;=7,"Senior")</f>
        <v>Mid Level</v>
      </c>
      <c r="AH1344" t="str">
        <f>IF(Table1[[#This Row],[Attendance %]]&gt;75,"OK","Below 75")</f>
        <v>OK</v>
      </c>
      <c r="AI1344" t="b">
        <f>ISBLANK(Table1[[#This Row],[Employee ID]])</f>
        <v>0</v>
      </c>
      <c r="AJ1344" t="b">
        <f>ISNUMBER(Table1[[#This Row],[Total Salary  ]])</f>
        <v>1</v>
      </c>
      <c r="AK1344" t="str">
        <f>IFERROR(_xlfn.XLOOKUP(Table1[[#This Row],[Manager ID]],MANAGERS!A:A,MANAGERS!B:B),"Not Found")</f>
        <v>Manager_16</v>
      </c>
    </row>
    <row r="1345" spans="1:37" x14ac:dyDescent="0.2">
      <c r="A1345" t="s">
        <v>4030</v>
      </c>
      <c r="B1345" t="s">
        <v>89</v>
      </c>
      <c r="C1345" t="s">
        <v>15</v>
      </c>
      <c r="D1345" t="s">
        <v>25</v>
      </c>
      <c r="E1345" t="s">
        <v>17</v>
      </c>
      <c r="F1345" s="1">
        <v>43651</v>
      </c>
      <c r="G1345" s="1">
        <v>39864</v>
      </c>
      <c r="H1345">
        <v>101422</v>
      </c>
      <c r="I1345">
        <v>11681</v>
      </c>
      <c r="J1345">
        <v>63</v>
      </c>
      <c r="K1345">
        <v>90</v>
      </c>
      <c r="L1345" t="s">
        <v>53</v>
      </c>
      <c r="M1345">
        <v>112</v>
      </c>
      <c r="N1345">
        <f>Table1[[#This Row],[Basic Salary]]+Table1[[#This Row],[Bonus]]</f>
        <v>113103</v>
      </c>
      <c r="O1345" s="2">
        <f>Table1[[#This Row],[Bonus]]/Table1[[#This Row],[Basic Salary]]</f>
        <v>0.11517225059651752</v>
      </c>
      <c r="P1345">
        <f ca="1">DATEDIF(Table1[[#This Row],[Date of Birth]],TODAY(),"Y")</f>
        <v>17</v>
      </c>
      <c r="Q1345">
        <f ca="1">DATEDIF(Table1[[#This Row],[Joining Date]],TODAY(),"Y")</f>
        <v>7</v>
      </c>
      <c r="R1345" t="str">
        <f ca="1">IF(YEAR(Table1[[#This Row],[Joining Date]])=YEAR(TODAY()),"Yes","No")</f>
        <v>No</v>
      </c>
      <c r="S1345" t="str">
        <f ca="1">IF(Table1[[#This Row],[Experience]]&gt;5,"Yes","No")</f>
        <v>Yes</v>
      </c>
      <c r="T1345" t="str">
        <f>TEXT(Table1[[#This Row],[Joining Date]],"mmmm")</f>
        <v>July</v>
      </c>
      <c r="U1345" t="str">
        <f>TEXT(Table1[[#This Row],[Joining Date]],"yyyy")</f>
        <v>2019</v>
      </c>
      <c r="V1345" s="5">
        <f ca="1">TODAY()-Table1[[#This Row],[Joining Date]]</f>
        <v>2588</v>
      </c>
      <c r="W1345" t="str">
        <f>LEFT(Table1[[#This Row],[Employee Name]],FIND(" ",Table1[[#This Row],[Employee Name]])-1)</f>
        <v>Tarun</v>
      </c>
      <c r="X1345" t="str">
        <f>RIGHT(Table1[[#This Row],[Employee Name]],LEN(Table1[[#This Row],[Employee Name]])-FIND(" ",Table1[[#This Row],[Employee Name]]))</f>
        <v>Verma</v>
      </c>
      <c r="Y1345" t="str">
        <f>Table1[[#This Row],[Department]]&amp;"-"&amp;Table1[[#This Row],[Employee ID]]</f>
        <v>Finance-E03974</v>
      </c>
      <c r="Z1345" t="str">
        <f>LEFT(Table1[[#This Row],[Department]],3)</f>
        <v>Fin</v>
      </c>
      <c r="AA1345" t="str">
        <f>_xlfn.XLOOKUP(Table1[[#This Row],[Manager ID]],MANAGERS!A:A,MANAGERS!B:B)</f>
        <v>Manager_12</v>
      </c>
      <c r="AB1345" t="str" cm="1">
        <f t="array" ref="AB1345">_xlfn.XLOOKUP(Table1[[#This Row],[Manager ID]],Table2[[#All],[Manager ID]],Table2[[#All],[Department Head]])</f>
        <v>Marketing</v>
      </c>
      <c r="AC1345" s="2">
        <f>_xlfn.XLOOKUP(Table1[[#This Row],[City]],L:L,O:O)</f>
        <v>0.23685887225230964</v>
      </c>
      <c r="AD1345" t="str" cm="1">
        <f t="array" ref="AD1345">_xlfn.IFS(Table1[[#This Row],[Performance Score]]&gt;=90,"Excellent",Table1[[#This Row],[Performance Score]]&gt;=75,"Good",Table1[[#This Row],[Performance Score]]&gt;=60,"Average",Table1[[#This Row],[Performance Score]]&lt;=60,"Need Improvement")</f>
        <v>Excellent</v>
      </c>
      <c r="AE1345" t="str">
        <f>IF(AND(Table1[[#This Row],[Attendance %]]&gt;=80,(Table1[[#This Row],[Performance Score]]&gt;=80)),"Eligible","Not Eligible")</f>
        <v>Not Eligible</v>
      </c>
      <c r="AF1345" t="str">
        <f>IF(Table1[[#This Row],[Performance Score]]&gt;=80,"High Performer","Low Performer")</f>
        <v>High Performer</v>
      </c>
      <c r="AG1345" t="str" cm="1">
        <f t="array" aca="1" ref="AG1345" ca="1">_xlfn.IFS(Table1[[#This Row],[Experience]]&lt;=3,"Junior",Table1[[#This Row],[Experience]]&lt;=7,"Mid Level",Table1[[#This Row],[Experience]]&gt;=7,"Senior")</f>
        <v>Mid Level</v>
      </c>
      <c r="AH1345" t="str">
        <f>IF(Table1[[#This Row],[Attendance %]]&gt;75,"OK","Below 75")</f>
        <v>Below 75</v>
      </c>
      <c r="AI1345" t="b">
        <f>ISBLANK(Table1[[#This Row],[Employee ID]])</f>
        <v>0</v>
      </c>
      <c r="AJ1345" t="b">
        <f>ISNUMBER(Table1[[#This Row],[Total Salary  ]])</f>
        <v>1</v>
      </c>
      <c r="AK1345" t="str">
        <f>IFERROR(_xlfn.XLOOKUP(Table1[[#This Row],[Manager ID]],MANAGERS!A:A,MANAGERS!B:B),"Not Found")</f>
        <v>Manager_12</v>
      </c>
    </row>
    <row r="1346" spans="1:37" x14ac:dyDescent="0.2">
      <c r="A1346" t="s">
        <v>635</v>
      </c>
      <c r="B1346" t="s">
        <v>45</v>
      </c>
      <c r="C1346" t="s">
        <v>21</v>
      </c>
      <c r="D1346" t="s">
        <v>43</v>
      </c>
      <c r="E1346" t="s">
        <v>17</v>
      </c>
      <c r="F1346" s="1">
        <v>42412</v>
      </c>
      <c r="G1346" s="1">
        <v>34389</v>
      </c>
      <c r="H1346">
        <v>88525</v>
      </c>
      <c r="I1346">
        <v>24565</v>
      </c>
      <c r="J1346">
        <v>94</v>
      </c>
      <c r="K1346">
        <v>45</v>
      </c>
      <c r="L1346" t="s">
        <v>37</v>
      </c>
      <c r="M1346">
        <v>107</v>
      </c>
      <c r="N1346">
        <f>Table1[[#This Row],[Basic Salary]]+Table1[[#This Row],[Bonus]]</f>
        <v>113090</v>
      </c>
      <c r="O1346" s="2">
        <f>Table1[[#This Row],[Bonus]]/Table1[[#This Row],[Basic Salary]]</f>
        <v>0.2774922338322508</v>
      </c>
      <c r="P1346">
        <f ca="1">DATEDIF(Table1[[#This Row],[Date of Birth]],TODAY(),"Y")</f>
        <v>32</v>
      </c>
      <c r="Q1346">
        <f ca="1">DATEDIF(Table1[[#This Row],[Joining Date]],TODAY(),"Y")</f>
        <v>10</v>
      </c>
      <c r="R1346" t="str">
        <f ca="1">IF(YEAR(Table1[[#This Row],[Joining Date]])=YEAR(TODAY()),"Yes","No")</f>
        <v>No</v>
      </c>
      <c r="S1346" t="str">
        <f ca="1">IF(Table1[[#This Row],[Experience]]&gt;5,"Yes","No")</f>
        <v>Yes</v>
      </c>
      <c r="T1346" t="str">
        <f>TEXT(Table1[[#This Row],[Joining Date]],"mmmm")</f>
        <v>February</v>
      </c>
      <c r="U1346" t="str">
        <f>TEXT(Table1[[#This Row],[Joining Date]],"yyyy")</f>
        <v>2016</v>
      </c>
      <c r="V1346" s="5">
        <f ca="1">TODAY()-Table1[[#This Row],[Joining Date]]</f>
        <v>3827</v>
      </c>
      <c r="W1346" t="str">
        <f>LEFT(Table1[[#This Row],[Employee Name]],FIND(" ",Table1[[#This Row],[Employee Name]])-1)</f>
        <v>Ananya</v>
      </c>
      <c r="X1346" t="str">
        <f>RIGHT(Table1[[#This Row],[Employee Name]],LEN(Table1[[#This Row],[Employee Name]])-FIND(" ",Table1[[#This Row],[Employee Name]]))</f>
        <v>Rao</v>
      </c>
      <c r="Y1346" t="str">
        <f>Table1[[#This Row],[Department]]&amp;"-"&amp;Table1[[#This Row],[Employee ID]]</f>
        <v>Operations-E00579</v>
      </c>
      <c r="Z1346" t="str">
        <f>LEFT(Table1[[#This Row],[Department]],3)</f>
        <v>Ope</v>
      </c>
      <c r="AA1346" t="str">
        <f>_xlfn.XLOOKUP(Table1[[#This Row],[Manager ID]],MANAGERS!A:A,MANAGERS!B:B)</f>
        <v>Manager_7</v>
      </c>
      <c r="AB1346" t="str" cm="1">
        <f t="array" ref="AB1346">_xlfn.XLOOKUP(Table1[[#This Row],[Manager ID]],Table2[[#All],[Manager ID]],Table2[[#All],[Department Head]])</f>
        <v>Operations</v>
      </c>
      <c r="AC1346" s="2">
        <f>_xlfn.XLOOKUP(Table1[[#This Row],[City]],L:L,O:O)</f>
        <v>0.24036902712549932</v>
      </c>
      <c r="AD1346" t="str" cm="1">
        <f t="array" ref="AD1346">_xlfn.IFS(Table1[[#This Row],[Performance Score]]&gt;=90,"Excellent",Table1[[#This Row],[Performance Score]]&gt;=75,"Good",Table1[[#This Row],[Performance Score]]&gt;=60,"Average",Table1[[#This Row],[Performance Score]]&lt;=60,"Need Improvement")</f>
        <v>Need Improvement</v>
      </c>
      <c r="AE1346" t="str">
        <f>IF(AND(Table1[[#This Row],[Attendance %]]&gt;=80,(Table1[[#This Row],[Performance Score]]&gt;=80)),"Eligible","Not Eligible")</f>
        <v>Not Eligible</v>
      </c>
      <c r="AF1346" t="str">
        <f>IF(Table1[[#This Row],[Performance Score]]&gt;=80,"High Performer","Low Performer")</f>
        <v>Low Performer</v>
      </c>
      <c r="AG1346" t="str" cm="1">
        <f t="array" aca="1" ref="AG1346" ca="1">_xlfn.IFS(Table1[[#This Row],[Experience]]&lt;=3,"Junior",Table1[[#This Row],[Experience]]&lt;=7,"Mid Level",Table1[[#This Row],[Experience]]&gt;=7,"Senior")</f>
        <v>Senior</v>
      </c>
      <c r="AH1346" t="str">
        <f>IF(Table1[[#This Row],[Attendance %]]&gt;75,"OK","Below 75")</f>
        <v>OK</v>
      </c>
      <c r="AI1346" t="b">
        <f>ISBLANK(Table1[[#This Row],[Employee ID]])</f>
        <v>0</v>
      </c>
      <c r="AJ1346" t="b">
        <f>ISNUMBER(Table1[[#This Row],[Total Salary  ]])</f>
        <v>1</v>
      </c>
      <c r="AK1346" t="str">
        <f>IFERROR(_xlfn.XLOOKUP(Table1[[#This Row],[Manager ID]],MANAGERS!A:A,MANAGERS!B:B),"Not Found")</f>
        <v>Manager_7</v>
      </c>
    </row>
    <row r="1347" spans="1:37" x14ac:dyDescent="0.2">
      <c r="A1347" t="s">
        <v>2398</v>
      </c>
      <c r="B1347" t="s">
        <v>71</v>
      </c>
      <c r="C1347" t="s">
        <v>15</v>
      </c>
      <c r="D1347" t="s">
        <v>16</v>
      </c>
      <c r="E1347" t="s">
        <v>65</v>
      </c>
      <c r="F1347" s="1">
        <v>43256</v>
      </c>
      <c r="G1347" s="1">
        <v>35489</v>
      </c>
      <c r="H1347">
        <v>93922</v>
      </c>
      <c r="I1347">
        <v>19143</v>
      </c>
      <c r="J1347">
        <v>66</v>
      </c>
      <c r="K1347">
        <v>84</v>
      </c>
      <c r="L1347" t="s">
        <v>27</v>
      </c>
      <c r="M1347">
        <v>107</v>
      </c>
      <c r="N1347">
        <f>Table1[[#This Row],[Basic Salary]]+Table1[[#This Row],[Bonus]]</f>
        <v>113065</v>
      </c>
      <c r="O1347" s="2">
        <f>Table1[[#This Row],[Bonus]]/Table1[[#This Row],[Basic Salary]]</f>
        <v>0.20381806179595835</v>
      </c>
      <c r="P1347">
        <f ca="1">DATEDIF(Table1[[#This Row],[Date of Birth]],TODAY(),"Y")</f>
        <v>29</v>
      </c>
      <c r="Q1347">
        <f ca="1">DATEDIF(Table1[[#This Row],[Joining Date]],TODAY(),"Y")</f>
        <v>8</v>
      </c>
      <c r="R1347" t="str">
        <f ca="1">IF(YEAR(Table1[[#This Row],[Joining Date]])=YEAR(TODAY()),"Yes","No")</f>
        <v>No</v>
      </c>
      <c r="S1347" t="str">
        <f ca="1">IF(Table1[[#This Row],[Experience]]&gt;5,"Yes","No")</f>
        <v>Yes</v>
      </c>
      <c r="T1347" t="str">
        <f>TEXT(Table1[[#This Row],[Joining Date]],"mmmm")</f>
        <v>June</v>
      </c>
      <c r="U1347" t="str">
        <f>TEXT(Table1[[#This Row],[Joining Date]],"yyyy")</f>
        <v>2018</v>
      </c>
      <c r="V1347" s="5">
        <f ca="1">TODAY()-Table1[[#This Row],[Joining Date]]</f>
        <v>2983</v>
      </c>
      <c r="W1347" t="str">
        <f>LEFT(Table1[[#This Row],[Employee Name]],FIND(" ",Table1[[#This Row],[Employee Name]])-1)</f>
        <v>Sneha</v>
      </c>
      <c r="X1347" t="str">
        <f>RIGHT(Table1[[#This Row],[Employee Name]],LEN(Table1[[#This Row],[Employee Name]])-FIND(" ",Table1[[#This Row],[Employee Name]]))</f>
        <v>Iyer</v>
      </c>
      <c r="Y1347" t="str">
        <f>Table1[[#This Row],[Department]]&amp;"-"&amp;Table1[[#This Row],[Employee ID]]</f>
        <v>HR-E02342</v>
      </c>
      <c r="Z1347" t="str">
        <f>LEFT(Table1[[#This Row],[Department]],3)</f>
        <v>HR</v>
      </c>
      <c r="AA1347" t="str">
        <f>_xlfn.XLOOKUP(Table1[[#This Row],[Manager ID]],MANAGERS!A:A,MANAGERS!B:B)</f>
        <v>Manager_7</v>
      </c>
      <c r="AB1347" t="str" cm="1">
        <f t="array" ref="AB1347">_xlfn.XLOOKUP(Table1[[#This Row],[Manager ID]],Table2[[#All],[Manager ID]],Table2[[#All],[Department Head]])</f>
        <v>Operations</v>
      </c>
      <c r="AC1347" s="2">
        <f>_xlfn.XLOOKUP(Table1[[#This Row],[City]],L:L,O:O)</f>
        <v>0.23674293405114402</v>
      </c>
      <c r="AD1347" t="str" cm="1">
        <f t="array" ref="AD1347">_xlfn.IFS(Table1[[#This Row],[Performance Score]]&gt;=90,"Excellent",Table1[[#This Row],[Performance Score]]&gt;=75,"Good",Table1[[#This Row],[Performance Score]]&gt;=60,"Average",Table1[[#This Row],[Performance Score]]&lt;=60,"Need Improvement")</f>
        <v>Good</v>
      </c>
      <c r="AE1347" t="str">
        <f>IF(AND(Table1[[#This Row],[Attendance %]]&gt;=80,(Table1[[#This Row],[Performance Score]]&gt;=80)),"Eligible","Not Eligible")</f>
        <v>Not Eligible</v>
      </c>
      <c r="AF1347" t="str">
        <f>IF(Table1[[#This Row],[Performance Score]]&gt;=80,"High Performer","Low Performer")</f>
        <v>High Performer</v>
      </c>
      <c r="AG1347" t="str" cm="1">
        <f t="array" aca="1" ref="AG1347" ca="1">_xlfn.IFS(Table1[[#This Row],[Experience]]&lt;=3,"Junior",Table1[[#This Row],[Experience]]&lt;=7,"Mid Level",Table1[[#This Row],[Experience]]&gt;=7,"Senior")</f>
        <v>Senior</v>
      </c>
      <c r="AH1347" t="str">
        <f>IF(Table1[[#This Row],[Attendance %]]&gt;75,"OK","Below 75")</f>
        <v>Below 75</v>
      </c>
      <c r="AI1347" t="b">
        <f>ISBLANK(Table1[[#This Row],[Employee ID]])</f>
        <v>0</v>
      </c>
      <c r="AJ1347" t="b">
        <f>ISNUMBER(Table1[[#This Row],[Total Salary  ]])</f>
        <v>1</v>
      </c>
      <c r="AK1347" t="str">
        <f>IFERROR(_xlfn.XLOOKUP(Table1[[#This Row],[Manager ID]],MANAGERS!A:A,MANAGERS!B:B),"Not Found")</f>
        <v>Manager_7</v>
      </c>
    </row>
    <row r="1348" spans="1:37" x14ac:dyDescent="0.2">
      <c r="A1348" t="s">
        <v>3089</v>
      </c>
      <c r="B1348" t="s">
        <v>50</v>
      </c>
      <c r="C1348" t="s">
        <v>21</v>
      </c>
      <c r="D1348" t="s">
        <v>43</v>
      </c>
      <c r="E1348" t="s">
        <v>30</v>
      </c>
      <c r="F1348" s="1">
        <v>45605</v>
      </c>
      <c r="G1348" s="1">
        <v>37078</v>
      </c>
      <c r="H1348">
        <v>107779</v>
      </c>
      <c r="I1348">
        <v>5270</v>
      </c>
      <c r="J1348">
        <v>75</v>
      </c>
      <c r="K1348">
        <v>76</v>
      </c>
      <c r="L1348" t="s">
        <v>27</v>
      </c>
      <c r="M1348">
        <v>120</v>
      </c>
      <c r="N1348">
        <f>Table1[[#This Row],[Basic Salary]]+Table1[[#This Row],[Bonus]]</f>
        <v>113049</v>
      </c>
      <c r="O1348" s="2">
        <f>Table1[[#This Row],[Bonus]]/Table1[[#This Row],[Basic Salary]]</f>
        <v>4.8896352721773256E-2</v>
      </c>
      <c r="P1348">
        <f ca="1">DATEDIF(Table1[[#This Row],[Date of Birth]],TODAY(),"Y")</f>
        <v>25</v>
      </c>
      <c r="Q1348">
        <f ca="1">DATEDIF(Table1[[#This Row],[Joining Date]],TODAY(),"Y")</f>
        <v>1</v>
      </c>
      <c r="R1348" t="str">
        <f ca="1">IF(YEAR(Table1[[#This Row],[Joining Date]])=YEAR(TODAY()),"Yes","No")</f>
        <v>No</v>
      </c>
      <c r="S1348" t="str">
        <f ca="1">IF(Table1[[#This Row],[Experience]]&gt;5,"Yes","No")</f>
        <v>No</v>
      </c>
      <c r="T1348" t="str">
        <f>TEXT(Table1[[#This Row],[Joining Date]],"mmmm")</f>
        <v>November</v>
      </c>
      <c r="U1348" t="str">
        <f>TEXT(Table1[[#This Row],[Joining Date]],"yyyy")</f>
        <v>2024</v>
      </c>
      <c r="V1348" s="5">
        <f ca="1">TODAY()-Table1[[#This Row],[Joining Date]]</f>
        <v>634</v>
      </c>
      <c r="W1348" t="str">
        <f>LEFT(Table1[[#This Row],[Employee Name]],FIND(" ",Table1[[#This Row],[Employee Name]])-1)</f>
        <v>Ravi</v>
      </c>
      <c r="X1348" t="str">
        <f>RIGHT(Table1[[#This Row],[Employee Name]],LEN(Table1[[#This Row],[Employee Name]])-FIND(" ",Table1[[#This Row],[Employee Name]]))</f>
        <v>Teja</v>
      </c>
      <c r="Y1348" t="str">
        <f>Table1[[#This Row],[Department]]&amp;"-"&amp;Table1[[#This Row],[Employee ID]]</f>
        <v>Operations-E03033</v>
      </c>
      <c r="Z1348" t="str">
        <f>LEFT(Table1[[#This Row],[Department]],3)</f>
        <v>Ope</v>
      </c>
      <c r="AA1348" t="str">
        <f>_xlfn.XLOOKUP(Table1[[#This Row],[Manager ID]],MANAGERS!A:A,MANAGERS!B:B)</f>
        <v>Manager_20</v>
      </c>
      <c r="AB1348" t="str" cm="1">
        <f t="array" ref="AB1348">_xlfn.XLOOKUP(Table1[[#This Row],[Manager ID]],Table2[[#All],[Manager ID]],Table2[[#All],[Department Head]])</f>
        <v>Operations</v>
      </c>
      <c r="AC1348" s="2">
        <f>_xlfn.XLOOKUP(Table1[[#This Row],[City]],L:L,O:O)</f>
        <v>0.23674293405114402</v>
      </c>
      <c r="AD1348" t="str" cm="1">
        <f t="array" ref="AD1348">_xlfn.IFS(Table1[[#This Row],[Performance Score]]&gt;=90,"Excellent",Table1[[#This Row],[Performance Score]]&gt;=75,"Good",Table1[[#This Row],[Performance Score]]&gt;=60,"Average",Table1[[#This Row],[Performance Score]]&lt;=60,"Need Improvement")</f>
        <v>Good</v>
      </c>
      <c r="AE1348" t="str">
        <f>IF(AND(Table1[[#This Row],[Attendance %]]&gt;=80,(Table1[[#This Row],[Performance Score]]&gt;=80)),"Eligible","Not Eligible")</f>
        <v>Not Eligible</v>
      </c>
      <c r="AF1348" t="str">
        <f>IF(Table1[[#This Row],[Performance Score]]&gt;=80,"High Performer","Low Performer")</f>
        <v>Low Performer</v>
      </c>
      <c r="AG1348" t="str" cm="1">
        <f t="array" aca="1" ref="AG1348" ca="1">_xlfn.IFS(Table1[[#This Row],[Experience]]&lt;=3,"Junior",Table1[[#This Row],[Experience]]&lt;=7,"Mid Level",Table1[[#This Row],[Experience]]&gt;=7,"Senior")</f>
        <v>Junior</v>
      </c>
      <c r="AH1348" t="str">
        <f>IF(Table1[[#This Row],[Attendance %]]&gt;75,"OK","Below 75")</f>
        <v>Below 75</v>
      </c>
      <c r="AI1348" t="b">
        <f>ISBLANK(Table1[[#This Row],[Employee ID]])</f>
        <v>0</v>
      </c>
      <c r="AJ1348" t="b">
        <f>ISNUMBER(Table1[[#This Row],[Total Salary  ]])</f>
        <v>1</v>
      </c>
      <c r="AK1348" t="str">
        <f>IFERROR(_xlfn.XLOOKUP(Table1[[#This Row],[Manager ID]],MANAGERS!A:A,MANAGERS!B:B),"Not Found")</f>
        <v>Manager_20</v>
      </c>
    </row>
    <row r="1349" spans="1:37" x14ac:dyDescent="0.2">
      <c r="A1349" t="s">
        <v>3114</v>
      </c>
      <c r="B1349" t="s">
        <v>57</v>
      </c>
      <c r="C1349" t="s">
        <v>21</v>
      </c>
      <c r="D1349" t="s">
        <v>25</v>
      </c>
      <c r="E1349" t="s">
        <v>51</v>
      </c>
      <c r="F1349" s="1">
        <v>43455</v>
      </c>
      <c r="G1349" s="1">
        <v>32338</v>
      </c>
      <c r="H1349">
        <v>83474</v>
      </c>
      <c r="I1349">
        <v>29572</v>
      </c>
      <c r="J1349">
        <v>89</v>
      </c>
      <c r="K1349">
        <v>90</v>
      </c>
      <c r="L1349" t="s">
        <v>31</v>
      </c>
      <c r="M1349">
        <v>101</v>
      </c>
      <c r="N1349">
        <f>Table1[[#This Row],[Basic Salary]]+Table1[[#This Row],[Bonus]]</f>
        <v>113046</v>
      </c>
      <c r="O1349" s="2">
        <f>Table1[[#This Row],[Bonus]]/Table1[[#This Row],[Basic Salary]]</f>
        <v>0.35426599899369865</v>
      </c>
      <c r="P1349">
        <f ca="1">DATEDIF(Table1[[#This Row],[Date of Birth]],TODAY(),"Y")</f>
        <v>38</v>
      </c>
      <c r="Q1349">
        <f ca="1">DATEDIF(Table1[[#This Row],[Joining Date]],TODAY(),"Y")</f>
        <v>7</v>
      </c>
      <c r="R1349" t="str">
        <f ca="1">IF(YEAR(Table1[[#This Row],[Joining Date]])=YEAR(TODAY()),"Yes","No")</f>
        <v>No</v>
      </c>
      <c r="S1349" t="str">
        <f ca="1">IF(Table1[[#This Row],[Experience]]&gt;5,"Yes","No")</f>
        <v>Yes</v>
      </c>
      <c r="T1349" t="str">
        <f>TEXT(Table1[[#This Row],[Joining Date]],"mmmm")</f>
        <v>December</v>
      </c>
      <c r="U1349" t="str">
        <f>TEXT(Table1[[#This Row],[Joining Date]],"yyyy")</f>
        <v>2018</v>
      </c>
      <c r="V1349" s="5">
        <f ca="1">TODAY()-Table1[[#This Row],[Joining Date]]</f>
        <v>2784</v>
      </c>
      <c r="W1349" t="str">
        <f>LEFT(Table1[[#This Row],[Employee Name]],FIND(" ",Table1[[#This Row],[Employee Name]])-1)</f>
        <v>Swathi</v>
      </c>
      <c r="X1349" t="str">
        <f>RIGHT(Table1[[#This Row],[Employee Name]],LEN(Table1[[#This Row],[Employee Name]])-FIND(" ",Table1[[#This Row],[Employee Name]]))</f>
        <v>Ramesh</v>
      </c>
      <c r="Y1349" t="str">
        <f>Table1[[#This Row],[Department]]&amp;"-"&amp;Table1[[#This Row],[Employee ID]]</f>
        <v>Finance-E03058</v>
      </c>
      <c r="Z1349" t="str">
        <f>LEFT(Table1[[#This Row],[Department]],3)</f>
        <v>Fin</v>
      </c>
      <c r="AA1349" t="str">
        <f>_xlfn.XLOOKUP(Table1[[#This Row],[Manager ID]],MANAGERS!A:A,MANAGERS!B:B)</f>
        <v>Manager_1</v>
      </c>
      <c r="AB1349" t="str" cm="1">
        <f t="array" ref="AB1349">_xlfn.XLOOKUP(Table1[[#This Row],[Manager ID]],Table2[[#All],[Manager ID]],Table2[[#All],[Department Head]])</f>
        <v>Support</v>
      </c>
      <c r="AC1349" s="2">
        <f>_xlfn.XLOOKUP(Table1[[#This Row],[City]],L:L,O:O)</f>
        <v>0.241864189087755</v>
      </c>
      <c r="AD1349" t="str" cm="1">
        <f t="array" ref="AD1349">_xlfn.IFS(Table1[[#This Row],[Performance Score]]&gt;=90,"Excellent",Table1[[#This Row],[Performance Score]]&gt;=75,"Good",Table1[[#This Row],[Performance Score]]&gt;=60,"Average",Table1[[#This Row],[Performance Score]]&lt;=60,"Need Improvement")</f>
        <v>Excellent</v>
      </c>
      <c r="AE1349" t="str">
        <f>IF(AND(Table1[[#This Row],[Attendance %]]&gt;=80,(Table1[[#This Row],[Performance Score]]&gt;=80)),"Eligible","Not Eligible")</f>
        <v>Eligible</v>
      </c>
      <c r="AF1349" t="str">
        <f>IF(Table1[[#This Row],[Performance Score]]&gt;=80,"High Performer","Low Performer")</f>
        <v>High Performer</v>
      </c>
      <c r="AG1349" t="str" cm="1">
        <f t="array" aca="1" ref="AG1349" ca="1">_xlfn.IFS(Table1[[#This Row],[Experience]]&lt;=3,"Junior",Table1[[#This Row],[Experience]]&lt;=7,"Mid Level",Table1[[#This Row],[Experience]]&gt;=7,"Senior")</f>
        <v>Mid Level</v>
      </c>
      <c r="AH1349" t="str">
        <f>IF(Table1[[#This Row],[Attendance %]]&gt;75,"OK","Below 75")</f>
        <v>OK</v>
      </c>
      <c r="AI1349" t="b">
        <f>ISBLANK(Table1[[#This Row],[Employee ID]])</f>
        <v>0</v>
      </c>
      <c r="AJ1349" t="b">
        <f>ISNUMBER(Table1[[#This Row],[Total Salary  ]])</f>
        <v>1</v>
      </c>
      <c r="AK1349" t="str">
        <f>IFERROR(_xlfn.XLOOKUP(Table1[[#This Row],[Manager ID]],MANAGERS!A:A,MANAGERS!B:B),"Not Found")</f>
        <v>Manager_1</v>
      </c>
    </row>
    <row r="1350" spans="1:37" x14ac:dyDescent="0.2">
      <c r="A1350" t="s">
        <v>3067</v>
      </c>
      <c r="B1350" t="s">
        <v>89</v>
      </c>
      <c r="C1350" t="s">
        <v>21</v>
      </c>
      <c r="D1350" t="s">
        <v>43</v>
      </c>
      <c r="E1350" t="s">
        <v>17</v>
      </c>
      <c r="F1350" s="1">
        <v>45023</v>
      </c>
      <c r="G1350" s="1">
        <v>34753</v>
      </c>
      <c r="H1350">
        <v>106495</v>
      </c>
      <c r="I1350">
        <v>6511</v>
      </c>
      <c r="J1350">
        <v>97</v>
      </c>
      <c r="K1350">
        <v>67</v>
      </c>
      <c r="L1350" t="s">
        <v>18</v>
      </c>
      <c r="M1350">
        <v>110</v>
      </c>
      <c r="N1350">
        <f>Table1[[#This Row],[Basic Salary]]+Table1[[#This Row],[Bonus]]</f>
        <v>113006</v>
      </c>
      <c r="O1350" s="2">
        <f>Table1[[#This Row],[Bonus]]/Table1[[#This Row],[Basic Salary]]</f>
        <v>6.1139020611296307E-2</v>
      </c>
      <c r="P1350">
        <f ca="1">DATEDIF(Table1[[#This Row],[Date of Birth]],TODAY(),"Y")</f>
        <v>31</v>
      </c>
      <c r="Q1350">
        <f ca="1">DATEDIF(Table1[[#This Row],[Joining Date]],TODAY(),"Y")</f>
        <v>3</v>
      </c>
      <c r="R1350" t="str">
        <f ca="1">IF(YEAR(Table1[[#This Row],[Joining Date]])=YEAR(TODAY()),"Yes","No")</f>
        <v>No</v>
      </c>
      <c r="S1350" t="str">
        <f ca="1">IF(Table1[[#This Row],[Experience]]&gt;5,"Yes","No")</f>
        <v>No</v>
      </c>
      <c r="T1350" t="str">
        <f>TEXT(Table1[[#This Row],[Joining Date]],"mmmm")</f>
        <v>April</v>
      </c>
      <c r="U1350" t="str">
        <f>TEXT(Table1[[#This Row],[Joining Date]],"yyyy")</f>
        <v>2023</v>
      </c>
      <c r="V1350" s="5">
        <f ca="1">TODAY()-Table1[[#This Row],[Joining Date]]</f>
        <v>1216</v>
      </c>
      <c r="W1350" t="str">
        <f>LEFT(Table1[[#This Row],[Employee Name]],FIND(" ",Table1[[#This Row],[Employee Name]])-1)</f>
        <v>Tarun</v>
      </c>
      <c r="X1350" t="str">
        <f>RIGHT(Table1[[#This Row],[Employee Name]],LEN(Table1[[#This Row],[Employee Name]])-FIND(" ",Table1[[#This Row],[Employee Name]]))</f>
        <v>Verma</v>
      </c>
      <c r="Y1350" t="str">
        <f>Table1[[#This Row],[Department]]&amp;"-"&amp;Table1[[#This Row],[Employee ID]]</f>
        <v>Operations-E03011</v>
      </c>
      <c r="Z1350" t="str">
        <f>LEFT(Table1[[#This Row],[Department]],3)</f>
        <v>Ope</v>
      </c>
      <c r="AA1350" t="str">
        <f>_xlfn.XLOOKUP(Table1[[#This Row],[Manager ID]],MANAGERS!A:A,MANAGERS!B:B)</f>
        <v>Manager_10</v>
      </c>
      <c r="AB1350" t="str" cm="1">
        <f t="array" ref="AB1350">_xlfn.XLOOKUP(Table1[[#This Row],[Manager ID]],Table2[[#All],[Manager ID]],Table2[[#All],[Department Head]])</f>
        <v>HR</v>
      </c>
      <c r="AC1350" s="2">
        <f>_xlfn.XLOOKUP(Table1[[#This Row],[City]],L:L,O:O)</f>
        <v>0.21356479274849693</v>
      </c>
      <c r="AD1350" t="str" cm="1">
        <f t="array" ref="AD1350">_xlfn.IFS(Table1[[#This Row],[Performance Score]]&gt;=90,"Excellent",Table1[[#This Row],[Performance Score]]&gt;=75,"Good",Table1[[#This Row],[Performance Score]]&gt;=60,"Average",Table1[[#This Row],[Performance Score]]&lt;=60,"Need Improvement")</f>
        <v>Average</v>
      </c>
      <c r="AE1350" t="str">
        <f>IF(AND(Table1[[#This Row],[Attendance %]]&gt;=80,(Table1[[#This Row],[Performance Score]]&gt;=80)),"Eligible","Not Eligible")</f>
        <v>Not Eligible</v>
      </c>
      <c r="AF1350" t="str">
        <f>IF(Table1[[#This Row],[Performance Score]]&gt;=80,"High Performer","Low Performer")</f>
        <v>Low Performer</v>
      </c>
      <c r="AG1350" t="str" cm="1">
        <f t="array" aca="1" ref="AG1350" ca="1">_xlfn.IFS(Table1[[#This Row],[Experience]]&lt;=3,"Junior",Table1[[#This Row],[Experience]]&lt;=7,"Mid Level",Table1[[#This Row],[Experience]]&gt;=7,"Senior")</f>
        <v>Junior</v>
      </c>
      <c r="AH1350" t="str">
        <f>IF(Table1[[#This Row],[Attendance %]]&gt;75,"OK","Below 75")</f>
        <v>OK</v>
      </c>
      <c r="AI1350" t="b">
        <f>ISBLANK(Table1[[#This Row],[Employee ID]])</f>
        <v>0</v>
      </c>
      <c r="AJ1350" t="b">
        <f>ISNUMBER(Table1[[#This Row],[Total Salary  ]])</f>
        <v>1</v>
      </c>
      <c r="AK1350" t="str">
        <f>IFERROR(_xlfn.XLOOKUP(Table1[[#This Row],[Manager ID]],MANAGERS!A:A,MANAGERS!B:B),"Not Found")</f>
        <v>Manager_10</v>
      </c>
    </row>
    <row r="1351" spans="1:37" x14ac:dyDescent="0.2">
      <c r="A1351" t="s">
        <v>1194</v>
      </c>
      <c r="B1351" t="s">
        <v>29</v>
      </c>
      <c r="C1351" t="s">
        <v>15</v>
      </c>
      <c r="D1351" t="s">
        <v>81</v>
      </c>
      <c r="E1351" t="s">
        <v>22</v>
      </c>
      <c r="F1351" s="1">
        <v>45834</v>
      </c>
      <c r="G1351" s="1">
        <v>31576</v>
      </c>
      <c r="H1351">
        <v>107239</v>
      </c>
      <c r="I1351">
        <v>5758</v>
      </c>
      <c r="J1351">
        <v>100</v>
      </c>
      <c r="K1351">
        <v>77</v>
      </c>
      <c r="L1351" t="s">
        <v>34</v>
      </c>
      <c r="M1351">
        <v>104</v>
      </c>
      <c r="N1351">
        <f>Table1[[#This Row],[Basic Salary]]+Table1[[#This Row],[Bonus]]</f>
        <v>112997</v>
      </c>
      <c r="O1351" s="2">
        <f>Table1[[#This Row],[Bonus]]/Table1[[#This Row],[Basic Salary]]</f>
        <v>5.3693152677663912E-2</v>
      </c>
      <c r="P1351">
        <f ca="1">DATEDIF(Table1[[#This Row],[Date of Birth]],TODAY(),"Y")</f>
        <v>40</v>
      </c>
      <c r="Q1351">
        <f ca="1">DATEDIF(Table1[[#This Row],[Joining Date]],TODAY(),"Y")</f>
        <v>1</v>
      </c>
      <c r="R1351" t="str">
        <f ca="1">IF(YEAR(Table1[[#This Row],[Joining Date]])=YEAR(TODAY()),"Yes","No")</f>
        <v>No</v>
      </c>
      <c r="S1351" t="str">
        <f ca="1">IF(Table1[[#This Row],[Experience]]&gt;5,"Yes","No")</f>
        <v>No</v>
      </c>
      <c r="T1351" t="str">
        <f>TEXT(Table1[[#This Row],[Joining Date]],"mmmm")</f>
        <v>June</v>
      </c>
      <c r="U1351" t="str">
        <f>TEXT(Table1[[#This Row],[Joining Date]],"yyyy")</f>
        <v>2025</v>
      </c>
      <c r="V1351" s="5">
        <f ca="1">TODAY()-Table1[[#This Row],[Joining Date]]</f>
        <v>405</v>
      </c>
      <c r="W1351" t="str">
        <f>LEFT(Table1[[#This Row],[Employee Name]],FIND(" ",Table1[[#This Row],[Employee Name]])-1)</f>
        <v>Vikram</v>
      </c>
      <c r="X1351" t="str">
        <f>RIGHT(Table1[[#This Row],[Employee Name]],LEN(Table1[[#This Row],[Employee Name]])-FIND(" ",Table1[[#This Row],[Employee Name]]))</f>
        <v>Singh</v>
      </c>
      <c r="Y1351" t="str">
        <f>Table1[[#This Row],[Department]]&amp;"-"&amp;Table1[[#This Row],[Employee ID]]</f>
        <v>Sales-E01138</v>
      </c>
      <c r="Z1351" t="str">
        <f>LEFT(Table1[[#This Row],[Department]],3)</f>
        <v>Sal</v>
      </c>
      <c r="AA1351" t="str">
        <f>_xlfn.XLOOKUP(Table1[[#This Row],[Manager ID]],MANAGERS!A:A,MANAGERS!B:B)</f>
        <v>Manager_4</v>
      </c>
      <c r="AB1351" t="str" cm="1">
        <f t="array" ref="AB1351">_xlfn.XLOOKUP(Table1[[#This Row],[Manager ID]],Table2[[#All],[Manager ID]],Table2[[#All],[Department Head]])</f>
        <v>Finance</v>
      </c>
      <c r="AC1351" s="2">
        <f>_xlfn.XLOOKUP(Table1[[#This Row],[City]],L:L,O:O)</f>
        <v>0.24030340748661314</v>
      </c>
      <c r="AD1351" t="str" cm="1">
        <f t="array" ref="AD1351">_xlfn.IFS(Table1[[#This Row],[Performance Score]]&gt;=90,"Excellent",Table1[[#This Row],[Performance Score]]&gt;=75,"Good",Table1[[#This Row],[Performance Score]]&gt;=60,"Average",Table1[[#This Row],[Performance Score]]&lt;=60,"Need Improvement")</f>
        <v>Good</v>
      </c>
      <c r="AE1351" t="str">
        <f>IF(AND(Table1[[#This Row],[Attendance %]]&gt;=80,(Table1[[#This Row],[Performance Score]]&gt;=80)),"Eligible","Not Eligible")</f>
        <v>Not Eligible</v>
      </c>
      <c r="AF1351" t="str">
        <f>IF(Table1[[#This Row],[Performance Score]]&gt;=80,"High Performer","Low Performer")</f>
        <v>Low Performer</v>
      </c>
      <c r="AG1351" t="str" cm="1">
        <f t="array" aca="1" ref="AG1351" ca="1">_xlfn.IFS(Table1[[#This Row],[Experience]]&lt;=3,"Junior",Table1[[#This Row],[Experience]]&lt;=7,"Mid Level",Table1[[#This Row],[Experience]]&gt;=7,"Senior")</f>
        <v>Junior</v>
      </c>
      <c r="AH1351" t="str">
        <f>IF(Table1[[#This Row],[Attendance %]]&gt;75,"OK","Below 75")</f>
        <v>OK</v>
      </c>
      <c r="AI1351" t="b">
        <f>ISBLANK(Table1[[#This Row],[Employee ID]])</f>
        <v>0</v>
      </c>
      <c r="AJ1351" t="b">
        <f>ISNUMBER(Table1[[#This Row],[Total Salary  ]])</f>
        <v>1</v>
      </c>
      <c r="AK1351" t="str">
        <f>IFERROR(_xlfn.XLOOKUP(Table1[[#This Row],[Manager ID]],MANAGERS!A:A,MANAGERS!B:B),"Not Found")</f>
        <v>Manager_4</v>
      </c>
    </row>
    <row r="1352" spans="1:37" x14ac:dyDescent="0.2">
      <c r="A1352" t="s">
        <v>1549</v>
      </c>
      <c r="B1352" t="s">
        <v>60</v>
      </c>
      <c r="C1352" t="s">
        <v>15</v>
      </c>
      <c r="D1352" t="s">
        <v>46</v>
      </c>
      <c r="E1352" t="s">
        <v>22</v>
      </c>
      <c r="F1352" s="1">
        <v>44519</v>
      </c>
      <c r="G1352" s="1">
        <v>30263</v>
      </c>
      <c r="H1352">
        <v>94438</v>
      </c>
      <c r="I1352">
        <v>18556</v>
      </c>
      <c r="J1352">
        <v>70</v>
      </c>
      <c r="K1352">
        <v>86</v>
      </c>
      <c r="L1352" t="s">
        <v>37</v>
      </c>
      <c r="M1352">
        <v>108</v>
      </c>
      <c r="N1352">
        <f>Table1[[#This Row],[Basic Salary]]+Table1[[#This Row],[Bonus]]</f>
        <v>112994</v>
      </c>
      <c r="O1352" s="2">
        <f>Table1[[#This Row],[Bonus]]/Table1[[#This Row],[Basic Salary]]</f>
        <v>0.1964887015819903</v>
      </c>
      <c r="P1352">
        <f ca="1">DATEDIF(Table1[[#This Row],[Date of Birth]],TODAY(),"Y")</f>
        <v>43</v>
      </c>
      <c r="Q1352">
        <f ca="1">DATEDIF(Table1[[#This Row],[Joining Date]],TODAY(),"Y")</f>
        <v>4</v>
      </c>
      <c r="R1352" t="str">
        <f ca="1">IF(YEAR(Table1[[#This Row],[Joining Date]])=YEAR(TODAY()),"Yes","No")</f>
        <v>No</v>
      </c>
      <c r="S1352" t="str">
        <f ca="1">IF(Table1[[#This Row],[Experience]]&gt;5,"Yes","No")</f>
        <v>No</v>
      </c>
      <c r="T1352" t="str">
        <f>TEXT(Table1[[#This Row],[Joining Date]],"mmmm")</f>
        <v>November</v>
      </c>
      <c r="U1352" t="str">
        <f>TEXT(Table1[[#This Row],[Joining Date]],"yyyy")</f>
        <v>2021</v>
      </c>
      <c r="V1352" s="5">
        <f ca="1">TODAY()-Table1[[#This Row],[Joining Date]]</f>
        <v>1720</v>
      </c>
      <c r="W1352" t="str">
        <f>LEFT(Table1[[#This Row],[Employee Name]],FIND(" ",Table1[[#This Row],[Employee Name]])-1)</f>
        <v>Gayathri</v>
      </c>
      <c r="X1352" t="str">
        <f>RIGHT(Table1[[#This Row],[Employee Name]],LEN(Table1[[#This Row],[Employee Name]])-FIND(" ",Table1[[#This Row],[Employee Name]]))</f>
        <v>Iyer</v>
      </c>
      <c r="Y1352" t="str">
        <f>Table1[[#This Row],[Department]]&amp;"-"&amp;Table1[[#This Row],[Employee ID]]</f>
        <v>Support-E01493</v>
      </c>
      <c r="Z1352" t="str">
        <f>LEFT(Table1[[#This Row],[Department]],3)</f>
        <v>Sup</v>
      </c>
      <c r="AA1352" t="str">
        <f>_xlfn.XLOOKUP(Table1[[#This Row],[Manager ID]],MANAGERS!A:A,MANAGERS!B:B)</f>
        <v>Manager_8</v>
      </c>
      <c r="AB1352" t="str" cm="1">
        <f t="array" ref="AB1352">_xlfn.XLOOKUP(Table1[[#This Row],[Manager ID]],Table2[[#All],[Manager ID]],Table2[[#All],[Department Head]])</f>
        <v>Sales</v>
      </c>
      <c r="AC1352" s="2">
        <f>_xlfn.XLOOKUP(Table1[[#This Row],[City]],L:L,O:O)</f>
        <v>0.24036902712549932</v>
      </c>
      <c r="AD1352" t="str" cm="1">
        <f t="array" ref="AD1352">_xlfn.IFS(Table1[[#This Row],[Performance Score]]&gt;=90,"Excellent",Table1[[#This Row],[Performance Score]]&gt;=75,"Good",Table1[[#This Row],[Performance Score]]&gt;=60,"Average",Table1[[#This Row],[Performance Score]]&lt;=60,"Need Improvement")</f>
        <v>Good</v>
      </c>
      <c r="AE1352" t="str">
        <f>IF(AND(Table1[[#This Row],[Attendance %]]&gt;=80,(Table1[[#This Row],[Performance Score]]&gt;=80)),"Eligible","Not Eligible")</f>
        <v>Not Eligible</v>
      </c>
      <c r="AF1352" t="str">
        <f>IF(Table1[[#This Row],[Performance Score]]&gt;=80,"High Performer","Low Performer")</f>
        <v>High Performer</v>
      </c>
      <c r="AG1352" t="str" cm="1">
        <f t="array" aca="1" ref="AG1352" ca="1">_xlfn.IFS(Table1[[#This Row],[Experience]]&lt;=3,"Junior",Table1[[#This Row],[Experience]]&lt;=7,"Mid Level",Table1[[#This Row],[Experience]]&gt;=7,"Senior")</f>
        <v>Mid Level</v>
      </c>
      <c r="AH1352" t="str">
        <f>IF(Table1[[#This Row],[Attendance %]]&gt;75,"OK","Below 75")</f>
        <v>Below 75</v>
      </c>
      <c r="AI1352" t="b">
        <f>ISBLANK(Table1[[#This Row],[Employee ID]])</f>
        <v>0</v>
      </c>
      <c r="AJ1352" t="b">
        <f>ISNUMBER(Table1[[#This Row],[Total Salary  ]])</f>
        <v>1</v>
      </c>
      <c r="AK1352" t="str">
        <f>IFERROR(_xlfn.XLOOKUP(Table1[[#This Row],[Manager ID]],MANAGERS!A:A,MANAGERS!B:B),"Not Found")</f>
        <v>Manager_8</v>
      </c>
    </row>
    <row r="1353" spans="1:37" x14ac:dyDescent="0.2">
      <c r="A1353" t="s">
        <v>2532</v>
      </c>
      <c r="B1353" t="s">
        <v>85</v>
      </c>
      <c r="C1353" t="s">
        <v>15</v>
      </c>
      <c r="D1353" t="s">
        <v>33</v>
      </c>
      <c r="E1353" t="s">
        <v>22</v>
      </c>
      <c r="F1353" s="1">
        <v>44124</v>
      </c>
      <c r="G1353" s="1">
        <v>36456</v>
      </c>
      <c r="H1353">
        <v>88584</v>
      </c>
      <c r="I1353">
        <v>24375</v>
      </c>
      <c r="J1353">
        <v>89</v>
      </c>
      <c r="K1353">
        <v>80</v>
      </c>
      <c r="L1353" t="s">
        <v>37</v>
      </c>
      <c r="M1353">
        <v>109</v>
      </c>
      <c r="N1353">
        <f>Table1[[#This Row],[Basic Salary]]+Table1[[#This Row],[Bonus]]</f>
        <v>112959</v>
      </c>
      <c r="O1353" s="2">
        <f>Table1[[#This Row],[Bonus]]/Table1[[#This Row],[Basic Salary]]</f>
        <v>0.2751625575724736</v>
      </c>
      <c r="P1353">
        <f ca="1">DATEDIF(Table1[[#This Row],[Date of Birth]],TODAY(),"Y")</f>
        <v>26</v>
      </c>
      <c r="Q1353">
        <f ca="1">DATEDIF(Table1[[#This Row],[Joining Date]],TODAY(),"Y")</f>
        <v>5</v>
      </c>
      <c r="R1353" t="str">
        <f ca="1">IF(YEAR(Table1[[#This Row],[Joining Date]])=YEAR(TODAY()),"Yes","No")</f>
        <v>No</v>
      </c>
      <c r="S1353" t="str">
        <f ca="1">IF(Table1[[#This Row],[Experience]]&gt;5,"Yes","No")</f>
        <v>No</v>
      </c>
      <c r="T1353" t="str">
        <f>TEXT(Table1[[#This Row],[Joining Date]],"mmmm")</f>
        <v>October</v>
      </c>
      <c r="U1353" t="str">
        <f>TEXT(Table1[[#This Row],[Joining Date]],"yyyy")</f>
        <v>2020</v>
      </c>
      <c r="V1353" s="5">
        <f ca="1">TODAY()-Table1[[#This Row],[Joining Date]]</f>
        <v>2115</v>
      </c>
      <c r="W1353" t="str">
        <f>LEFT(Table1[[#This Row],[Employee Name]],FIND(" ",Table1[[#This Row],[Employee Name]])-1)</f>
        <v>Pooja</v>
      </c>
      <c r="X1353" t="str">
        <f>RIGHT(Table1[[#This Row],[Employee Name]],LEN(Table1[[#This Row],[Employee Name]])-FIND(" ",Table1[[#This Row],[Employee Name]]))</f>
        <v>Das</v>
      </c>
      <c r="Y1353" t="str">
        <f>Table1[[#This Row],[Department]]&amp;"-"&amp;Table1[[#This Row],[Employee ID]]</f>
        <v>Marketing-E02476</v>
      </c>
      <c r="Z1353" t="str">
        <f>LEFT(Table1[[#This Row],[Department]],3)</f>
        <v>Mar</v>
      </c>
      <c r="AA1353" t="str">
        <f>_xlfn.XLOOKUP(Table1[[#This Row],[Manager ID]],MANAGERS!A:A,MANAGERS!B:B)</f>
        <v>Manager_9</v>
      </c>
      <c r="AB1353" t="str" cm="1">
        <f t="array" ref="AB1353">_xlfn.XLOOKUP(Table1[[#This Row],[Manager ID]],Table2[[#All],[Manager ID]],Table2[[#All],[Department Head]])</f>
        <v>Sales</v>
      </c>
      <c r="AC1353" s="2">
        <f>_xlfn.XLOOKUP(Table1[[#This Row],[City]],L:L,O:O)</f>
        <v>0.24036902712549932</v>
      </c>
      <c r="AD1353" t="str" cm="1">
        <f t="array" ref="AD1353">_xlfn.IFS(Table1[[#This Row],[Performance Score]]&gt;=90,"Excellent",Table1[[#This Row],[Performance Score]]&gt;=75,"Good",Table1[[#This Row],[Performance Score]]&gt;=60,"Average",Table1[[#This Row],[Performance Score]]&lt;=60,"Need Improvement")</f>
        <v>Good</v>
      </c>
      <c r="AE1353" t="str">
        <f>IF(AND(Table1[[#This Row],[Attendance %]]&gt;=80,(Table1[[#This Row],[Performance Score]]&gt;=80)),"Eligible","Not Eligible")</f>
        <v>Eligible</v>
      </c>
      <c r="AF1353" t="str">
        <f>IF(Table1[[#This Row],[Performance Score]]&gt;=80,"High Performer","Low Performer")</f>
        <v>High Performer</v>
      </c>
      <c r="AG1353" t="str" cm="1">
        <f t="array" aca="1" ref="AG1353" ca="1">_xlfn.IFS(Table1[[#This Row],[Experience]]&lt;=3,"Junior",Table1[[#This Row],[Experience]]&lt;=7,"Mid Level",Table1[[#This Row],[Experience]]&gt;=7,"Senior")</f>
        <v>Mid Level</v>
      </c>
      <c r="AH1353" t="str">
        <f>IF(Table1[[#This Row],[Attendance %]]&gt;75,"OK","Below 75")</f>
        <v>OK</v>
      </c>
      <c r="AI1353" t="b">
        <f>ISBLANK(Table1[[#This Row],[Employee ID]])</f>
        <v>0</v>
      </c>
      <c r="AJ1353" t="b">
        <f>ISNUMBER(Table1[[#This Row],[Total Salary  ]])</f>
        <v>1</v>
      </c>
      <c r="AK1353" t="str">
        <f>IFERROR(_xlfn.XLOOKUP(Table1[[#This Row],[Manager ID]],MANAGERS!A:A,MANAGERS!B:B),"Not Found")</f>
        <v>Manager_9</v>
      </c>
    </row>
    <row r="1354" spans="1:37" x14ac:dyDescent="0.2">
      <c r="A1354" t="s">
        <v>3094</v>
      </c>
      <c r="B1354" t="s">
        <v>29</v>
      </c>
      <c r="C1354" t="s">
        <v>21</v>
      </c>
      <c r="D1354" t="s">
        <v>16</v>
      </c>
      <c r="E1354" t="s">
        <v>26</v>
      </c>
      <c r="F1354" s="1">
        <v>44875</v>
      </c>
      <c r="G1354" s="1">
        <v>30965</v>
      </c>
      <c r="H1354">
        <v>84975</v>
      </c>
      <c r="I1354">
        <v>27946</v>
      </c>
      <c r="J1354">
        <v>61</v>
      </c>
      <c r="K1354">
        <v>95</v>
      </c>
      <c r="L1354" t="s">
        <v>34</v>
      </c>
      <c r="M1354">
        <v>114</v>
      </c>
      <c r="N1354">
        <f>Table1[[#This Row],[Basic Salary]]+Table1[[#This Row],[Bonus]]</f>
        <v>112921</v>
      </c>
      <c r="O1354" s="2">
        <f>Table1[[#This Row],[Bonus]]/Table1[[#This Row],[Basic Salary]]</f>
        <v>0.32887319799941162</v>
      </c>
      <c r="P1354">
        <f ca="1">DATEDIF(Table1[[#This Row],[Date of Birth]],TODAY(),"Y")</f>
        <v>41</v>
      </c>
      <c r="Q1354">
        <f ca="1">DATEDIF(Table1[[#This Row],[Joining Date]],TODAY(),"Y")</f>
        <v>3</v>
      </c>
      <c r="R1354" t="str">
        <f ca="1">IF(YEAR(Table1[[#This Row],[Joining Date]])=YEAR(TODAY()),"Yes","No")</f>
        <v>No</v>
      </c>
      <c r="S1354" t="str">
        <f ca="1">IF(Table1[[#This Row],[Experience]]&gt;5,"Yes","No")</f>
        <v>No</v>
      </c>
      <c r="T1354" t="str">
        <f>TEXT(Table1[[#This Row],[Joining Date]],"mmmm")</f>
        <v>November</v>
      </c>
      <c r="U1354" t="str">
        <f>TEXT(Table1[[#This Row],[Joining Date]],"yyyy")</f>
        <v>2022</v>
      </c>
      <c r="V1354" s="5">
        <f ca="1">TODAY()-Table1[[#This Row],[Joining Date]]</f>
        <v>1364</v>
      </c>
      <c r="W1354" t="str">
        <f>LEFT(Table1[[#This Row],[Employee Name]],FIND(" ",Table1[[#This Row],[Employee Name]])-1)</f>
        <v>Vikram</v>
      </c>
      <c r="X1354" t="str">
        <f>RIGHT(Table1[[#This Row],[Employee Name]],LEN(Table1[[#This Row],[Employee Name]])-FIND(" ",Table1[[#This Row],[Employee Name]]))</f>
        <v>Singh</v>
      </c>
      <c r="Y1354" t="str">
        <f>Table1[[#This Row],[Department]]&amp;"-"&amp;Table1[[#This Row],[Employee ID]]</f>
        <v>HR-E03038</v>
      </c>
      <c r="Z1354" t="str">
        <f>LEFT(Table1[[#This Row],[Department]],3)</f>
        <v>HR</v>
      </c>
      <c r="AA1354" t="str">
        <f>_xlfn.XLOOKUP(Table1[[#This Row],[Manager ID]],MANAGERS!A:A,MANAGERS!B:B)</f>
        <v>Manager_14</v>
      </c>
      <c r="AB1354" t="str" cm="1">
        <f t="array" ref="AB1354">_xlfn.XLOOKUP(Table1[[#This Row],[Manager ID]],Table2[[#All],[Manager ID]],Table2[[#All],[Department Head]])</f>
        <v>Marketing</v>
      </c>
      <c r="AC1354" s="2">
        <f>_xlfn.XLOOKUP(Table1[[#This Row],[City]],L:L,O:O)</f>
        <v>0.24030340748661314</v>
      </c>
      <c r="AD1354" t="str" cm="1">
        <f t="array" ref="AD1354">_xlfn.IFS(Table1[[#This Row],[Performance Score]]&gt;=90,"Excellent",Table1[[#This Row],[Performance Score]]&gt;=75,"Good",Table1[[#This Row],[Performance Score]]&gt;=60,"Average",Table1[[#This Row],[Performance Score]]&lt;=60,"Need Improvement")</f>
        <v>Excellent</v>
      </c>
      <c r="AE1354" t="str">
        <f>IF(AND(Table1[[#This Row],[Attendance %]]&gt;=80,(Table1[[#This Row],[Performance Score]]&gt;=80)),"Eligible","Not Eligible")</f>
        <v>Not Eligible</v>
      </c>
      <c r="AF1354" t="str">
        <f>IF(Table1[[#This Row],[Performance Score]]&gt;=80,"High Performer","Low Performer")</f>
        <v>High Performer</v>
      </c>
      <c r="AG1354" t="str" cm="1">
        <f t="array" aca="1" ref="AG1354" ca="1">_xlfn.IFS(Table1[[#This Row],[Experience]]&lt;=3,"Junior",Table1[[#This Row],[Experience]]&lt;=7,"Mid Level",Table1[[#This Row],[Experience]]&gt;=7,"Senior")</f>
        <v>Junior</v>
      </c>
      <c r="AH1354" t="str">
        <f>IF(Table1[[#This Row],[Attendance %]]&gt;75,"OK","Below 75")</f>
        <v>Below 75</v>
      </c>
      <c r="AI1354" t="b">
        <f>ISBLANK(Table1[[#This Row],[Employee ID]])</f>
        <v>0</v>
      </c>
      <c r="AJ1354" t="b">
        <f>ISNUMBER(Table1[[#This Row],[Total Salary  ]])</f>
        <v>1</v>
      </c>
      <c r="AK1354" t="str">
        <f>IFERROR(_xlfn.XLOOKUP(Table1[[#This Row],[Manager ID]],MANAGERS!A:A,MANAGERS!B:B),"Not Found")</f>
        <v>Manager_14</v>
      </c>
    </row>
    <row r="1355" spans="1:37" x14ac:dyDescent="0.2">
      <c r="A1355" t="s">
        <v>705</v>
      </c>
      <c r="B1355" t="s">
        <v>87</v>
      </c>
      <c r="C1355" t="s">
        <v>21</v>
      </c>
      <c r="D1355" t="s">
        <v>40</v>
      </c>
      <c r="E1355" t="s">
        <v>51</v>
      </c>
      <c r="F1355" s="1">
        <v>42325</v>
      </c>
      <c r="G1355" s="1">
        <v>37795</v>
      </c>
      <c r="H1355">
        <v>104963</v>
      </c>
      <c r="I1355">
        <v>7898</v>
      </c>
      <c r="J1355">
        <v>75</v>
      </c>
      <c r="K1355">
        <v>70</v>
      </c>
      <c r="L1355" t="s">
        <v>18</v>
      </c>
      <c r="M1355">
        <v>103</v>
      </c>
      <c r="N1355">
        <f>Table1[[#This Row],[Basic Salary]]+Table1[[#This Row],[Bonus]]</f>
        <v>112861</v>
      </c>
      <c r="O1355" s="2">
        <f>Table1[[#This Row],[Bonus]]/Table1[[#This Row],[Basic Salary]]</f>
        <v>7.5245562722102075E-2</v>
      </c>
      <c r="P1355">
        <f ca="1">DATEDIF(Table1[[#This Row],[Date of Birth]],TODAY(),"Y")</f>
        <v>23</v>
      </c>
      <c r="Q1355">
        <f ca="1">DATEDIF(Table1[[#This Row],[Joining Date]],TODAY(),"Y")</f>
        <v>10</v>
      </c>
      <c r="R1355" t="str">
        <f ca="1">IF(YEAR(Table1[[#This Row],[Joining Date]])=YEAR(TODAY()),"Yes","No")</f>
        <v>No</v>
      </c>
      <c r="S1355" t="str">
        <f ca="1">IF(Table1[[#This Row],[Experience]]&gt;5,"Yes","No")</f>
        <v>Yes</v>
      </c>
      <c r="T1355" t="str">
        <f>TEXT(Table1[[#This Row],[Joining Date]],"mmmm")</f>
        <v>November</v>
      </c>
      <c r="U1355" t="str">
        <f>TEXT(Table1[[#This Row],[Joining Date]],"yyyy")</f>
        <v>2015</v>
      </c>
      <c r="V1355" s="5">
        <f ca="1">TODAY()-Table1[[#This Row],[Joining Date]]</f>
        <v>3914</v>
      </c>
      <c r="W1355" t="str">
        <f>LEFT(Table1[[#This Row],[Employee Name]],FIND(" ",Table1[[#This Row],[Employee Name]])-1)</f>
        <v>Arjun</v>
      </c>
      <c r="X1355" t="str">
        <f>RIGHT(Table1[[#This Row],[Employee Name]],LEN(Table1[[#This Row],[Employee Name]])-FIND(" ",Table1[[#This Row],[Employee Name]]))</f>
        <v>Mehta</v>
      </c>
      <c r="Y1355" t="str">
        <f>Table1[[#This Row],[Department]]&amp;"-"&amp;Table1[[#This Row],[Employee ID]]</f>
        <v>IT-E00649</v>
      </c>
      <c r="Z1355" t="str">
        <f>LEFT(Table1[[#This Row],[Department]],3)</f>
        <v>IT</v>
      </c>
      <c r="AA1355" t="str">
        <f>_xlfn.XLOOKUP(Table1[[#This Row],[Manager ID]],MANAGERS!A:A,MANAGERS!B:B)</f>
        <v>Manager_3</v>
      </c>
      <c r="AB1355" t="str" cm="1">
        <f t="array" ref="AB1355">_xlfn.XLOOKUP(Table1[[#This Row],[Manager ID]],Table2[[#All],[Manager ID]],Table2[[#All],[Department Head]])</f>
        <v>IT</v>
      </c>
      <c r="AC1355" s="2">
        <f>_xlfn.XLOOKUP(Table1[[#This Row],[City]],L:L,O:O)</f>
        <v>0.21356479274849693</v>
      </c>
      <c r="AD1355" t="str" cm="1">
        <f t="array" ref="AD1355">_xlfn.IFS(Table1[[#This Row],[Performance Score]]&gt;=90,"Excellent",Table1[[#This Row],[Performance Score]]&gt;=75,"Good",Table1[[#This Row],[Performance Score]]&gt;=60,"Average",Table1[[#This Row],[Performance Score]]&lt;=60,"Need Improvement")</f>
        <v>Average</v>
      </c>
      <c r="AE1355" t="str">
        <f>IF(AND(Table1[[#This Row],[Attendance %]]&gt;=80,(Table1[[#This Row],[Performance Score]]&gt;=80)),"Eligible","Not Eligible")</f>
        <v>Not Eligible</v>
      </c>
      <c r="AF1355" t="str">
        <f>IF(Table1[[#This Row],[Performance Score]]&gt;=80,"High Performer","Low Performer")</f>
        <v>Low Performer</v>
      </c>
      <c r="AG1355" t="str" cm="1">
        <f t="array" aca="1" ref="AG1355" ca="1">_xlfn.IFS(Table1[[#This Row],[Experience]]&lt;=3,"Junior",Table1[[#This Row],[Experience]]&lt;=7,"Mid Level",Table1[[#This Row],[Experience]]&gt;=7,"Senior")</f>
        <v>Senior</v>
      </c>
      <c r="AH1355" t="str">
        <f>IF(Table1[[#This Row],[Attendance %]]&gt;75,"OK","Below 75")</f>
        <v>Below 75</v>
      </c>
      <c r="AI1355" t="b">
        <f>ISBLANK(Table1[[#This Row],[Employee ID]])</f>
        <v>0</v>
      </c>
      <c r="AJ1355" t="b">
        <f>ISNUMBER(Table1[[#This Row],[Total Salary  ]])</f>
        <v>1</v>
      </c>
      <c r="AK1355" t="str">
        <f>IFERROR(_xlfn.XLOOKUP(Table1[[#This Row],[Manager ID]],MANAGERS!A:A,MANAGERS!B:B),"Not Found")</f>
        <v>Manager_3</v>
      </c>
    </row>
    <row r="1356" spans="1:37" x14ac:dyDescent="0.2">
      <c r="A1356" t="s">
        <v>1004</v>
      </c>
      <c r="B1356" t="s">
        <v>89</v>
      </c>
      <c r="C1356" t="s">
        <v>21</v>
      </c>
      <c r="D1356" t="s">
        <v>46</v>
      </c>
      <c r="E1356" t="s">
        <v>65</v>
      </c>
      <c r="F1356" s="1">
        <v>42703</v>
      </c>
      <c r="G1356" s="1">
        <v>29516</v>
      </c>
      <c r="H1356">
        <v>104559</v>
      </c>
      <c r="I1356">
        <v>8293</v>
      </c>
      <c r="J1356">
        <v>71</v>
      </c>
      <c r="K1356">
        <v>58</v>
      </c>
      <c r="L1356" t="s">
        <v>53</v>
      </c>
      <c r="M1356">
        <v>118</v>
      </c>
      <c r="N1356">
        <f>Table1[[#This Row],[Basic Salary]]+Table1[[#This Row],[Bonus]]</f>
        <v>112852</v>
      </c>
      <c r="O1356" s="2">
        <f>Table1[[#This Row],[Bonus]]/Table1[[#This Row],[Basic Salary]]</f>
        <v>7.9314071481173309E-2</v>
      </c>
      <c r="P1356">
        <f ca="1">DATEDIF(Table1[[#This Row],[Date of Birth]],TODAY(),"Y")</f>
        <v>45</v>
      </c>
      <c r="Q1356">
        <f ca="1">DATEDIF(Table1[[#This Row],[Joining Date]],TODAY(),"Y")</f>
        <v>9</v>
      </c>
      <c r="R1356" t="str">
        <f ca="1">IF(YEAR(Table1[[#This Row],[Joining Date]])=YEAR(TODAY()),"Yes","No")</f>
        <v>No</v>
      </c>
      <c r="S1356" t="str">
        <f ca="1">IF(Table1[[#This Row],[Experience]]&gt;5,"Yes","No")</f>
        <v>Yes</v>
      </c>
      <c r="T1356" t="str">
        <f>TEXT(Table1[[#This Row],[Joining Date]],"mmmm")</f>
        <v>November</v>
      </c>
      <c r="U1356" t="str">
        <f>TEXT(Table1[[#This Row],[Joining Date]],"yyyy")</f>
        <v>2016</v>
      </c>
      <c r="V1356" s="5">
        <f ca="1">TODAY()-Table1[[#This Row],[Joining Date]]</f>
        <v>3536</v>
      </c>
      <c r="W1356" t="str">
        <f>LEFT(Table1[[#This Row],[Employee Name]],FIND(" ",Table1[[#This Row],[Employee Name]])-1)</f>
        <v>Tarun</v>
      </c>
      <c r="X1356" t="str">
        <f>RIGHT(Table1[[#This Row],[Employee Name]],LEN(Table1[[#This Row],[Employee Name]])-FIND(" ",Table1[[#This Row],[Employee Name]]))</f>
        <v>Verma</v>
      </c>
      <c r="Y1356" t="str">
        <f>Table1[[#This Row],[Department]]&amp;"-"&amp;Table1[[#This Row],[Employee ID]]</f>
        <v>Support-E00948</v>
      </c>
      <c r="Z1356" t="str">
        <f>LEFT(Table1[[#This Row],[Department]],3)</f>
        <v>Sup</v>
      </c>
      <c r="AA1356" t="str">
        <f>_xlfn.XLOOKUP(Table1[[#This Row],[Manager ID]],MANAGERS!A:A,MANAGERS!B:B)</f>
        <v>Manager_18</v>
      </c>
      <c r="AB1356" t="str" cm="1">
        <f t="array" ref="AB1356">_xlfn.XLOOKUP(Table1[[#This Row],[Manager ID]],Table2[[#All],[Manager ID]],Table2[[#All],[Department Head]])</f>
        <v>Support</v>
      </c>
      <c r="AC1356" s="2">
        <f>_xlfn.XLOOKUP(Table1[[#This Row],[City]],L:L,O:O)</f>
        <v>0.23685887225230964</v>
      </c>
      <c r="AD1356" t="str" cm="1">
        <f t="array" ref="AD1356">_xlfn.IFS(Table1[[#This Row],[Performance Score]]&gt;=90,"Excellent",Table1[[#This Row],[Performance Score]]&gt;=75,"Good",Table1[[#This Row],[Performance Score]]&gt;=60,"Average",Table1[[#This Row],[Performance Score]]&lt;=60,"Need Improvement")</f>
        <v>Need Improvement</v>
      </c>
      <c r="AE1356" t="str">
        <f>IF(AND(Table1[[#This Row],[Attendance %]]&gt;=80,(Table1[[#This Row],[Performance Score]]&gt;=80)),"Eligible","Not Eligible")</f>
        <v>Not Eligible</v>
      </c>
      <c r="AF1356" t="str">
        <f>IF(Table1[[#This Row],[Performance Score]]&gt;=80,"High Performer","Low Performer")</f>
        <v>Low Performer</v>
      </c>
      <c r="AG1356" t="str" cm="1">
        <f t="array" aca="1" ref="AG1356" ca="1">_xlfn.IFS(Table1[[#This Row],[Experience]]&lt;=3,"Junior",Table1[[#This Row],[Experience]]&lt;=7,"Mid Level",Table1[[#This Row],[Experience]]&gt;=7,"Senior")</f>
        <v>Senior</v>
      </c>
      <c r="AH1356" t="str">
        <f>IF(Table1[[#This Row],[Attendance %]]&gt;75,"OK","Below 75")</f>
        <v>Below 75</v>
      </c>
      <c r="AI1356" t="b">
        <f>ISBLANK(Table1[[#This Row],[Employee ID]])</f>
        <v>0</v>
      </c>
      <c r="AJ1356" t="b">
        <f>ISNUMBER(Table1[[#This Row],[Total Salary  ]])</f>
        <v>1</v>
      </c>
      <c r="AK1356" t="str">
        <f>IFERROR(_xlfn.XLOOKUP(Table1[[#This Row],[Manager ID]],MANAGERS!A:A,MANAGERS!B:B),"Not Found")</f>
        <v>Manager_18</v>
      </c>
    </row>
    <row r="1357" spans="1:37" x14ac:dyDescent="0.2">
      <c r="A1357" t="s">
        <v>899</v>
      </c>
      <c r="B1357" t="s">
        <v>77</v>
      </c>
      <c r="C1357" t="s">
        <v>21</v>
      </c>
      <c r="D1357" t="s">
        <v>25</v>
      </c>
      <c r="E1357" t="s">
        <v>17</v>
      </c>
      <c r="F1357" s="1">
        <v>43201</v>
      </c>
      <c r="G1357" s="1">
        <v>40823</v>
      </c>
      <c r="H1357">
        <v>82870</v>
      </c>
      <c r="I1357">
        <v>29968</v>
      </c>
      <c r="J1357">
        <v>92</v>
      </c>
      <c r="K1357">
        <v>71</v>
      </c>
      <c r="L1357" t="s">
        <v>18</v>
      </c>
      <c r="M1357">
        <v>104</v>
      </c>
      <c r="N1357">
        <f>Table1[[#This Row],[Basic Salary]]+Table1[[#This Row],[Bonus]]</f>
        <v>112838</v>
      </c>
      <c r="O1357" s="2">
        <f>Table1[[#This Row],[Bonus]]/Table1[[#This Row],[Basic Salary]]</f>
        <v>0.36162664414142631</v>
      </c>
      <c r="P1357">
        <f ca="1">DATEDIF(Table1[[#This Row],[Date of Birth]],TODAY(),"Y")</f>
        <v>14</v>
      </c>
      <c r="Q1357">
        <f ca="1">DATEDIF(Table1[[#This Row],[Joining Date]],TODAY(),"Y")</f>
        <v>8</v>
      </c>
      <c r="R1357" t="str">
        <f ca="1">IF(YEAR(Table1[[#This Row],[Joining Date]])=YEAR(TODAY()),"Yes","No")</f>
        <v>No</v>
      </c>
      <c r="S1357" t="str">
        <f ca="1">IF(Table1[[#This Row],[Experience]]&gt;5,"Yes","No")</f>
        <v>Yes</v>
      </c>
      <c r="T1357" t="str">
        <f>TEXT(Table1[[#This Row],[Joining Date]],"mmmm")</f>
        <v>April</v>
      </c>
      <c r="U1357" t="str">
        <f>TEXT(Table1[[#This Row],[Joining Date]],"yyyy")</f>
        <v>2018</v>
      </c>
      <c r="V1357" s="5">
        <f ca="1">TODAY()-Table1[[#This Row],[Joining Date]]</f>
        <v>3038</v>
      </c>
      <c r="W1357" t="str">
        <f>LEFT(Table1[[#This Row],[Employee Name]],FIND(" ",Table1[[#This Row],[Employee Name]])-1)</f>
        <v>Rohan</v>
      </c>
      <c r="X1357" t="str">
        <f>RIGHT(Table1[[#This Row],[Employee Name]],LEN(Table1[[#This Row],[Employee Name]])-FIND(" ",Table1[[#This Row],[Employee Name]]))</f>
        <v>Gupta</v>
      </c>
      <c r="Y1357" t="str">
        <f>Table1[[#This Row],[Department]]&amp;"-"&amp;Table1[[#This Row],[Employee ID]]</f>
        <v>Finance-E00843</v>
      </c>
      <c r="Z1357" t="str">
        <f>LEFT(Table1[[#This Row],[Department]],3)</f>
        <v>Fin</v>
      </c>
      <c r="AA1357" t="str">
        <f>_xlfn.XLOOKUP(Table1[[#This Row],[Manager ID]],MANAGERS!A:A,MANAGERS!B:B)</f>
        <v>Manager_4</v>
      </c>
      <c r="AB1357" t="str" cm="1">
        <f t="array" ref="AB1357">_xlfn.XLOOKUP(Table1[[#This Row],[Manager ID]],Table2[[#All],[Manager ID]],Table2[[#All],[Department Head]])</f>
        <v>Finance</v>
      </c>
      <c r="AC1357" s="2">
        <f>_xlfn.XLOOKUP(Table1[[#This Row],[City]],L:L,O:O)</f>
        <v>0.21356479274849693</v>
      </c>
      <c r="AD1357" t="str" cm="1">
        <f t="array" ref="AD1357">_xlfn.IFS(Table1[[#This Row],[Performance Score]]&gt;=90,"Excellent",Table1[[#This Row],[Performance Score]]&gt;=75,"Good",Table1[[#This Row],[Performance Score]]&gt;=60,"Average",Table1[[#This Row],[Performance Score]]&lt;=60,"Need Improvement")</f>
        <v>Average</v>
      </c>
      <c r="AE1357" t="str">
        <f>IF(AND(Table1[[#This Row],[Attendance %]]&gt;=80,(Table1[[#This Row],[Performance Score]]&gt;=80)),"Eligible","Not Eligible")</f>
        <v>Not Eligible</v>
      </c>
      <c r="AF1357" t="str">
        <f>IF(Table1[[#This Row],[Performance Score]]&gt;=80,"High Performer","Low Performer")</f>
        <v>Low Performer</v>
      </c>
      <c r="AG1357" t="str" cm="1">
        <f t="array" aca="1" ref="AG1357" ca="1">_xlfn.IFS(Table1[[#This Row],[Experience]]&lt;=3,"Junior",Table1[[#This Row],[Experience]]&lt;=7,"Mid Level",Table1[[#This Row],[Experience]]&gt;=7,"Senior")</f>
        <v>Senior</v>
      </c>
      <c r="AH1357" t="str">
        <f>IF(Table1[[#This Row],[Attendance %]]&gt;75,"OK","Below 75")</f>
        <v>OK</v>
      </c>
      <c r="AI1357" t="b">
        <f>ISBLANK(Table1[[#This Row],[Employee ID]])</f>
        <v>0</v>
      </c>
      <c r="AJ1357" t="b">
        <f>ISNUMBER(Table1[[#This Row],[Total Salary  ]])</f>
        <v>1</v>
      </c>
      <c r="AK1357" t="str">
        <f>IFERROR(_xlfn.XLOOKUP(Table1[[#This Row],[Manager ID]],MANAGERS!A:A,MANAGERS!B:B),"Not Found")</f>
        <v>Manager_4</v>
      </c>
    </row>
    <row r="1358" spans="1:37" x14ac:dyDescent="0.2">
      <c r="A1358" t="s">
        <v>1113</v>
      </c>
      <c r="B1358" t="s">
        <v>77</v>
      </c>
      <c r="C1358" t="s">
        <v>21</v>
      </c>
      <c r="D1358" t="s">
        <v>16</v>
      </c>
      <c r="E1358" t="s">
        <v>22</v>
      </c>
      <c r="F1358" s="1">
        <v>42539</v>
      </c>
      <c r="G1358" s="1">
        <v>39535</v>
      </c>
      <c r="H1358">
        <v>103883</v>
      </c>
      <c r="I1358">
        <v>8943</v>
      </c>
      <c r="J1358">
        <v>62</v>
      </c>
      <c r="K1358">
        <v>77</v>
      </c>
      <c r="L1358" t="s">
        <v>18</v>
      </c>
      <c r="M1358">
        <v>107</v>
      </c>
      <c r="N1358">
        <f>Table1[[#This Row],[Basic Salary]]+Table1[[#This Row],[Bonus]]</f>
        <v>112826</v>
      </c>
      <c r="O1358" s="2">
        <f>Table1[[#This Row],[Bonus]]/Table1[[#This Row],[Basic Salary]]</f>
        <v>8.6087232752230874E-2</v>
      </c>
      <c r="P1358">
        <f ca="1">DATEDIF(Table1[[#This Row],[Date of Birth]],TODAY(),"Y")</f>
        <v>18</v>
      </c>
      <c r="Q1358">
        <f ca="1">DATEDIF(Table1[[#This Row],[Joining Date]],TODAY(),"Y")</f>
        <v>10</v>
      </c>
      <c r="R1358" t="str">
        <f ca="1">IF(YEAR(Table1[[#This Row],[Joining Date]])=YEAR(TODAY()),"Yes","No")</f>
        <v>No</v>
      </c>
      <c r="S1358" t="str">
        <f ca="1">IF(Table1[[#This Row],[Experience]]&gt;5,"Yes","No")</f>
        <v>Yes</v>
      </c>
      <c r="T1358" t="str">
        <f>TEXT(Table1[[#This Row],[Joining Date]],"mmmm")</f>
        <v>June</v>
      </c>
      <c r="U1358" t="str">
        <f>TEXT(Table1[[#This Row],[Joining Date]],"yyyy")</f>
        <v>2016</v>
      </c>
      <c r="V1358" s="5">
        <f ca="1">TODAY()-Table1[[#This Row],[Joining Date]]</f>
        <v>3700</v>
      </c>
      <c r="W1358" t="str">
        <f>LEFT(Table1[[#This Row],[Employee Name]],FIND(" ",Table1[[#This Row],[Employee Name]])-1)</f>
        <v>Rohan</v>
      </c>
      <c r="X1358" t="str">
        <f>RIGHT(Table1[[#This Row],[Employee Name]],LEN(Table1[[#This Row],[Employee Name]])-FIND(" ",Table1[[#This Row],[Employee Name]]))</f>
        <v>Gupta</v>
      </c>
      <c r="Y1358" t="str">
        <f>Table1[[#This Row],[Department]]&amp;"-"&amp;Table1[[#This Row],[Employee ID]]</f>
        <v>HR-E01057</v>
      </c>
      <c r="Z1358" t="str">
        <f>LEFT(Table1[[#This Row],[Department]],3)</f>
        <v>HR</v>
      </c>
      <c r="AA1358" t="str">
        <f>_xlfn.XLOOKUP(Table1[[#This Row],[Manager ID]],MANAGERS!A:A,MANAGERS!B:B)</f>
        <v>Manager_7</v>
      </c>
      <c r="AB1358" t="str" cm="1">
        <f t="array" ref="AB1358">_xlfn.XLOOKUP(Table1[[#This Row],[Manager ID]],Table2[[#All],[Manager ID]],Table2[[#All],[Department Head]])</f>
        <v>Operations</v>
      </c>
      <c r="AC1358" s="2">
        <f>_xlfn.XLOOKUP(Table1[[#This Row],[City]],L:L,O:O)</f>
        <v>0.21356479274849693</v>
      </c>
      <c r="AD1358" t="str" cm="1">
        <f t="array" ref="AD1358">_xlfn.IFS(Table1[[#This Row],[Performance Score]]&gt;=90,"Excellent",Table1[[#This Row],[Performance Score]]&gt;=75,"Good",Table1[[#This Row],[Performance Score]]&gt;=60,"Average",Table1[[#This Row],[Performance Score]]&lt;=60,"Need Improvement")</f>
        <v>Good</v>
      </c>
      <c r="AE1358" t="str">
        <f>IF(AND(Table1[[#This Row],[Attendance %]]&gt;=80,(Table1[[#This Row],[Performance Score]]&gt;=80)),"Eligible","Not Eligible")</f>
        <v>Not Eligible</v>
      </c>
      <c r="AF1358" t="str">
        <f>IF(Table1[[#This Row],[Performance Score]]&gt;=80,"High Performer","Low Performer")</f>
        <v>Low Performer</v>
      </c>
      <c r="AG1358" t="str" cm="1">
        <f t="array" aca="1" ref="AG1358" ca="1">_xlfn.IFS(Table1[[#This Row],[Experience]]&lt;=3,"Junior",Table1[[#This Row],[Experience]]&lt;=7,"Mid Level",Table1[[#This Row],[Experience]]&gt;=7,"Senior")</f>
        <v>Senior</v>
      </c>
      <c r="AH1358" t="str">
        <f>IF(Table1[[#This Row],[Attendance %]]&gt;75,"OK","Below 75")</f>
        <v>Below 75</v>
      </c>
      <c r="AI1358" t="b">
        <f>ISBLANK(Table1[[#This Row],[Employee ID]])</f>
        <v>0</v>
      </c>
      <c r="AJ1358" t="b">
        <f>ISNUMBER(Table1[[#This Row],[Total Salary  ]])</f>
        <v>1</v>
      </c>
      <c r="AK1358" t="str">
        <f>IFERROR(_xlfn.XLOOKUP(Table1[[#This Row],[Manager ID]],MANAGERS!A:A,MANAGERS!B:B),"Not Found")</f>
        <v>Manager_7</v>
      </c>
    </row>
    <row r="1359" spans="1:37" x14ac:dyDescent="0.2">
      <c r="A1359" t="s">
        <v>3839</v>
      </c>
      <c r="B1359" t="s">
        <v>87</v>
      </c>
      <c r="C1359" t="s">
        <v>21</v>
      </c>
      <c r="D1359" t="s">
        <v>33</v>
      </c>
      <c r="E1359" t="s">
        <v>51</v>
      </c>
      <c r="F1359" s="1">
        <v>45331</v>
      </c>
      <c r="G1359" s="1">
        <v>33289</v>
      </c>
      <c r="H1359">
        <v>88245</v>
      </c>
      <c r="I1359">
        <v>24534</v>
      </c>
      <c r="J1359">
        <v>90</v>
      </c>
      <c r="K1359">
        <v>79</v>
      </c>
      <c r="L1359" t="s">
        <v>53</v>
      </c>
      <c r="M1359">
        <v>101</v>
      </c>
      <c r="N1359">
        <f>Table1[[#This Row],[Basic Salary]]+Table1[[#This Row],[Bonus]]</f>
        <v>112779</v>
      </c>
      <c r="O1359" s="2">
        <f>Table1[[#This Row],[Bonus]]/Table1[[#This Row],[Basic Salary]]</f>
        <v>0.27802141764405913</v>
      </c>
      <c r="P1359">
        <f ca="1">DATEDIF(Table1[[#This Row],[Date of Birth]],TODAY(),"Y")</f>
        <v>35</v>
      </c>
      <c r="Q1359">
        <f ca="1">DATEDIF(Table1[[#This Row],[Joining Date]],TODAY(),"Y")</f>
        <v>2</v>
      </c>
      <c r="R1359" t="str">
        <f ca="1">IF(YEAR(Table1[[#This Row],[Joining Date]])=YEAR(TODAY()),"Yes","No")</f>
        <v>No</v>
      </c>
      <c r="S1359" t="str">
        <f ca="1">IF(Table1[[#This Row],[Experience]]&gt;5,"Yes","No")</f>
        <v>No</v>
      </c>
      <c r="T1359" t="str">
        <f>TEXT(Table1[[#This Row],[Joining Date]],"mmmm")</f>
        <v>February</v>
      </c>
      <c r="U1359" t="str">
        <f>TEXT(Table1[[#This Row],[Joining Date]],"yyyy")</f>
        <v>2024</v>
      </c>
      <c r="V1359" s="5">
        <f ca="1">TODAY()-Table1[[#This Row],[Joining Date]]</f>
        <v>908</v>
      </c>
      <c r="W1359" t="str">
        <f>LEFT(Table1[[#This Row],[Employee Name]],FIND(" ",Table1[[#This Row],[Employee Name]])-1)</f>
        <v>Arjun</v>
      </c>
      <c r="X1359" t="str">
        <f>RIGHT(Table1[[#This Row],[Employee Name]],LEN(Table1[[#This Row],[Employee Name]])-FIND(" ",Table1[[#This Row],[Employee Name]]))</f>
        <v>Mehta</v>
      </c>
      <c r="Y1359" t="str">
        <f>Table1[[#This Row],[Department]]&amp;"-"&amp;Table1[[#This Row],[Employee ID]]</f>
        <v>Marketing-E03783</v>
      </c>
      <c r="Z1359" t="str">
        <f>LEFT(Table1[[#This Row],[Department]],3)</f>
        <v>Mar</v>
      </c>
      <c r="AA1359" t="str">
        <f>_xlfn.XLOOKUP(Table1[[#This Row],[Manager ID]],MANAGERS!A:A,MANAGERS!B:B)</f>
        <v>Manager_1</v>
      </c>
      <c r="AB1359" t="str" cm="1">
        <f t="array" ref="AB1359">_xlfn.XLOOKUP(Table1[[#This Row],[Manager ID]],Table2[[#All],[Manager ID]],Table2[[#All],[Department Head]])</f>
        <v>Support</v>
      </c>
      <c r="AC1359" s="2">
        <f>_xlfn.XLOOKUP(Table1[[#This Row],[City]],L:L,O:O)</f>
        <v>0.23685887225230964</v>
      </c>
      <c r="AD1359" t="str" cm="1">
        <f t="array" ref="AD1359">_xlfn.IFS(Table1[[#This Row],[Performance Score]]&gt;=90,"Excellent",Table1[[#This Row],[Performance Score]]&gt;=75,"Good",Table1[[#This Row],[Performance Score]]&gt;=60,"Average",Table1[[#This Row],[Performance Score]]&lt;=60,"Need Improvement")</f>
        <v>Good</v>
      </c>
      <c r="AE1359" t="str">
        <f>IF(AND(Table1[[#This Row],[Attendance %]]&gt;=80,(Table1[[#This Row],[Performance Score]]&gt;=80)),"Eligible","Not Eligible")</f>
        <v>Not Eligible</v>
      </c>
      <c r="AF1359" t="str">
        <f>IF(Table1[[#This Row],[Performance Score]]&gt;=80,"High Performer","Low Performer")</f>
        <v>Low Performer</v>
      </c>
      <c r="AG1359" t="str" cm="1">
        <f t="array" aca="1" ref="AG1359" ca="1">_xlfn.IFS(Table1[[#This Row],[Experience]]&lt;=3,"Junior",Table1[[#This Row],[Experience]]&lt;=7,"Mid Level",Table1[[#This Row],[Experience]]&gt;=7,"Senior")</f>
        <v>Junior</v>
      </c>
      <c r="AH1359" t="str">
        <f>IF(Table1[[#This Row],[Attendance %]]&gt;75,"OK","Below 75")</f>
        <v>OK</v>
      </c>
      <c r="AI1359" t="b">
        <f>ISBLANK(Table1[[#This Row],[Employee ID]])</f>
        <v>0</v>
      </c>
      <c r="AJ1359" t="b">
        <f>ISNUMBER(Table1[[#This Row],[Total Salary  ]])</f>
        <v>1</v>
      </c>
      <c r="AK1359" t="str">
        <f>IFERROR(_xlfn.XLOOKUP(Table1[[#This Row],[Manager ID]],MANAGERS!A:A,MANAGERS!B:B),"Not Found")</f>
        <v>Manager_1</v>
      </c>
    </row>
    <row r="1360" spans="1:37" x14ac:dyDescent="0.2">
      <c r="A1360" t="s">
        <v>1993</v>
      </c>
      <c r="B1360" t="s">
        <v>29</v>
      </c>
      <c r="C1360" t="s">
        <v>15</v>
      </c>
      <c r="D1360" t="s">
        <v>40</v>
      </c>
      <c r="E1360" t="s">
        <v>30</v>
      </c>
      <c r="F1360" s="1">
        <v>44256</v>
      </c>
      <c r="G1360" s="1">
        <v>34572</v>
      </c>
      <c r="H1360">
        <v>95731</v>
      </c>
      <c r="I1360">
        <v>17015</v>
      </c>
      <c r="J1360">
        <v>84</v>
      </c>
      <c r="K1360">
        <v>59</v>
      </c>
      <c r="L1360" t="s">
        <v>34</v>
      </c>
      <c r="M1360">
        <v>105</v>
      </c>
      <c r="N1360">
        <f>Table1[[#This Row],[Basic Salary]]+Table1[[#This Row],[Bonus]]</f>
        <v>112746</v>
      </c>
      <c r="O1360" s="2">
        <f>Table1[[#This Row],[Bonus]]/Table1[[#This Row],[Basic Salary]]</f>
        <v>0.17773761895310819</v>
      </c>
      <c r="P1360">
        <f ca="1">DATEDIF(Table1[[#This Row],[Date of Birth]],TODAY(),"Y")</f>
        <v>31</v>
      </c>
      <c r="Q1360">
        <f ca="1">DATEDIF(Table1[[#This Row],[Joining Date]],TODAY(),"Y")</f>
        <v>5</v>
      </c>
      <c r="R1360" t="str">
        <f ca="1">IF(YEAR(Table1[[#This Row],[Joining Date]])=YEAR(TODAY()),"Yes","No")</f>
        <v>No</v>
      </c>
      <c r="S1360" t="str">
        <f ca="1">IF(Table1[[#This Row],[Experience]]&gt;5,"Yes","No")</f>
        <v>No</v>
      </c>
      <c r="T1360" t="str">
        <f>TEXT(Table1[[#This Row],[Joining Date]],"mmmm")</f>
        <v>March</v>
      </c>
      <c r="U1360" t="str">
        <f>TEXT(Table1[[#This Row],[Joining Date]],"yyyy")</f>
        <v>2021</v>
      </c>
      <c r="V1360" s="5">
        <f ca="1">TODAY()-Table1[[#This Row],[Joining Date]]</f>
        <v>1983</v>
      </c>
      <c r="W1360" t="str">
        <f>LEFT(Table1[[#This Row],[Employee Name]],FIND(" ",Table1[[#This Row],[Employee Name]])-1)</f>
        <v>Vikram</v>
      </c>
      <c r="X1360" t="str">
        <f>RIGHT(Table1[[#This Row],[Employee Name]],LEN(Table1[[#This Row],[Employee Name]])-FIND(" ",Table1[[#This Row],[Employee Name]]))</f>
        <v>Singh</v>
      </c>
      <c r="Y1360" t="str">
        <f>Table1[[#This Row],[Department]]&amp;"-"&amp;Table1[[#This Row],[Employee ID]]</f>
        <v>IT-E01937</v>
      </c>
      <c r="Z1360" t="str">
        <f>LEFT(Table1[[#This Row],[Department]],3)</f>
        <v>IT</v>
      </c>
      <c r="AA1360" t="str">
        <f>_xlfn.XLOOKUP(Table1[[#This Row],[Manager ID]],MANAGERS!A:A,MANAGERS!B:B)</f>
        <v>Manager_5</v>
      </c>
      <c r="AB1360" t="str" cm="1">
        <f t="array" ref="AB1360">_xlfn.XLOOKUP(Table1[[#This Row],[Manager ID]],Table2[[#All],[Manager ID]],Table2[[#All],[Department Head]])</f>
        <v>Sales</v>
      </c>
      <c r="AC1360" s="2">
        <f>_xlfn.XLOOKUP(Table1[[#This Row],[City]],L:L,O:O)</f>
        <v>0.24030340748661314</v>
      </c>
      <c r="AD1360" t="str" cm="1">
        <f t="array" ref="AD1360">_xlfn.IFS(Table1[[#This Row],[Performance Score]]&gt;=90,"Excellent",Table1[[#This Row],[Performance Score]]&gt;=75,"Good",Table1[[#This Row],[Performance Score]]&gt;=60,"Average",Table1[[#This Row],[Performance Score]]&lt;=60,"Need Improvement")</f>
        <v>Need Improvement</v>
      </c>
      <c r="AE1360" t="str">
        <f>IF(AND(Table1[[#This Row],[Attendance %]]&gt;=80,(Table1[[#This Row],[Performance Score]]&gt;=80)),"Eligible","Not Eligible")</f>
        <v>Not Eligible</v>
      </c>
      <c r="AF1360" t="str">
        <f>IF(Table1[[#This Row],[Performance Score]]&gt;=80,"High Performer","Low Performer")</f>
        <v>Low Performer</v>
      </c>
      <c r="AG1360" t="str" cm="1">
        <f t="array" aca="1" ref="AG1360" ca="1">_xlfn.IFS(Table1[[#This Row],[Experience]]&lt;=3,"Junior",Table1[[#This Row],[Experience]]&lt;=7,"Mid Level",Table1[[#This Row],[Experience]]&gt;=7,"Senior")</f>
        <v>Mid Level</v>
      </c>
      <c r="AH1360" t="str">
        <f>IF(Table1[[#This Row],[Attendance %]]&gt;75,"OK","Below 75")</f>
        <v>OK</v>
      </c>
      <c r="AI1360" t="b">
        <f>ISBLANK(Table1[[#This Row],[Employee ID]])</f>
        <v>0</v>
      </c>
      <c r="AJ1360" t="b">
        <f>ISNUMBER(Table1[[#This Row],[Total Salary  ]])</f>
        <v>1</v>
      </c>
      <c r="AK1360" t="str">
        <f>IFERROR(_xlfn.XLOOKUP(Table1[[#This Row],[Manager ID]],MANAGERS!A:A,MANAGERS!B:B),"Not Found")</f>
        <v>Manager_5</v>
      </c>
    </row>
    <row r="1361" spans="1:37" x14ac:dyDescent="0.2">
      <c r="A1361" t="s">
        <v>1906</v>
      </c>
      <c r="B1361" t="s">
        <v>87</v>
      </c>
      <c r="C1361" t="s">
        <v>21</v>
      </c>
      <c r="D1361" t="s">
        <v>46</v>
      </c>
      <c r="E1361" t="s">
        <v>26</v>
      </c>
      <c r="F1361" s="1">
        <v>44755</v>
      </c>
      <c r="G1361" s="1">
        <v>31351</v>
      </c>
      <c r="H1361">
        <v>103159</v>
      </c>
      <c r="I1361">
        <v>9495</v>
      </c>
      <c r="J1361">
        <v>82</v>
      </c>
      <c r="K1361">
        <v>41</v>
      </c>
      <c r="L1361" t="s">
        <v>23</v>
      </c>
      <c r="M1361">
        <v>103</v>
      </c>
      <c r="N1361">
        <f>Table1[[#This Row],[Basic Salary]]+Table1[[#This Row],[Bonus]]</f>
        <v>112654</v>
      </c>
      <c r="O1361" s="2">
        <f>Table1[[#This Row],[Bonus]]/Table1[[#This Row],[Basic Salary]]</f>
        <v>9.2042381178568999E-2</v>
      </c>
      <c r="P1361">
        <f ca="1">DATEDIF(Table1[[#This Row],[Date of Birth]],TODAY(),"Y")</f>
        <v>40</v>
      </c>
      <c r="Q1361">
        <f ca="1">DATEDIF(Table1[[#This Row],[Joining Date]],TODAY(),"Y")</f>
        <v>4</v>
      </c>
      <c r="R1361" t="str">
        <f ca="1">IF(YEAR(Table1[[#This Row],[Joining Date]])=YEAR(TODAY()),"Yes","No")</f>
        <v>No</v>
      </c>
      <c r="S1361" t="str">
        <f ca="1">IF(Table1[[#This Row],[Experience]]&gt;5,"Yes","No")</f>
        <v>No</v>
      </c>
      <c r="T1361" t="str">
        <f>TEXT(Table1[[#This Row],[Joining Date]],"mmmm")</f>
        <v>July</v>
      </c>
      <c r="U1361" t="str">
        <f>TEXT(Table1[[#This Row],[Joining Date]],"yyyy")</f>
        <v>2022</v>
      </c>
      <c r="V1361" s="5">
        <f ca="1">TODAY()-Table1[[#This Row],[Joining Date]]</f>
        <v>1484</v>
      </c>
      <c r="W1361" t="str">
        <f>LEFT(Table1[[#This Row],[Employee Name]],FIND(" ",Table1[[#This Row],[Employee Name]])-1)</f>
        <v>Arjun</v>
      </c>
      <c r="X1361" t="str">
        <f>RIGHT(Table1[[#This Row],[Employee Name]],LEN(Table1[[#This Row],[Employee Name]])-FIND(" ",Table1[[#This Row],[Employee Name]]))</f>
        <v>Mehta</v>
      </c>
      <c r="Y1361" t="str">
        <f>Table1[[#This Row],[Department]]&amp;"-"&amp;Table1[[#This Row],[Employee ID]]</f>
        <v>Support-E01850</v>
      </c>
      <c r="Z1361" t="str">
        <f>LEFT(Table1[[#This Row],[Department]],3)</f>
        <v>Sup</v>
      </c>
      <c r="AA1361" t="str">
        <f>_xlfn.XLOOKUP(Table1[[#This Row],[Manager ID]],MANAGERS!A:A,MANAGERS!B:B)</f>
        <v>Manager_3</v>
      </c>
      <c r="AB1361" t="str" cm="1">
        <f t="array" ref="AB1361">_xlfn.XLOOKUP(Table1[[#This Row],[Manager ID]],Table2[[#All],[Manager ID]],Table2[[#All],[Department Head]])</f>
        <v>IT</v>
      </c>
      <c r="AC1361" s="2">
        <f>_xlfn.XLOOKUP(Table1[[#This Row],[City]],L:L,O:O)</f>
        <v>0.23486488519629886</v>
      </c>
      <c r="AD1361" t="str" cm="1">
        <f t="array" ref="AD1361">_xlfn.IFS(Table1[[#This Row],[Performance Score]]&gt;=90,"Excellent",Table1[[#This Row],[Performance Score]]&gt;=75,"Good",Table1[[#This Row],[Performance Score]]&gt;=60,"Average",Table1[[#This Row],[Performance Score]]&lt;=60,"Need Improvement")</f>
        <v>Need Improvement</v>
      </c>
      <c r="AE1361" t="str">
        <f>IF(AND(Table1[[#This Row],[Attendance %]]&gt;=80,(Table1[[#This Row],[Performance Score]]&gt;=80)),"Eligible","Not Eligible")</f>
        <v>Not Eligible</v>
      </c>
      <c r="AF1361" t="str">
        <f>IF(Table1[[#This Row],[Performance Score]]&gt;=80,"High Performer","Low Performer")</f>
        <v>Low Performer</v>
      </c>
      <c r="AG1361" t="str" cm="1">
        <f t="array" aca="1" ref="AG1361" ca="1">_xlfn.IFS(Table1[[#This Row],[Experience]]&lt;=3,"Junior",Table1[[#This Row],[Experience]]&lt;=7,"Mid Level",Table1[[#This Row],[Experience]]&gt;=7,"Senior")</f>
        <v>Mid Level</v>
      </c>
      <c r="AH1361" t="str">
        <f>IF(Table1[[#This Row],[Attendance %]]&gt;75,"OK","Below 75")</f>
        <v>OK</v>
      </c>
      <c r="AI1361" t="b">
        <f>ISBLANK(Table1[[#This Row],[Employee ID]])</f>
        <v>0</v>
      </c>
      <c r="AJ1361" t="b">
        <f>ISNUMBER(Table1[[#This Row],[Total Salary  ]])</f>
        <v>1</v>
      </c>
      <c r="AK1361" t="str">
        <f>IFERROR(_xlfn.XLOOKUP(Table1[[#This Row],[Manager ID]],MANAGERS!A:A,MANAGERS!B:B),"Not Found")</f>
        <v>Manager_3</v>
      </c>
    </row>
    <row r="1362" spans="1:37" x14ac:dyDescent="0.2">
      <c r="A1362" t="s">
        <v>1313</v>
      </c>
      <c r="B1362" t="s">
        <v>57</v>
      </c>
      <c r="C1362" t="s">
        <v>15</v>
      </c>
      <c r="D1362" t="s">
        <v>43</v>
      </c>
      <c r="E1362" t="s">
        <v>26</v>
      </c>
      <c r="F1362" s="1">
        <v>44705</v>
      </c>
      <c r="G1362" s="1">
        <v>37813</v>
      </c>
      <c r="H1362">
        <v>93201</v>
      </c>
      <c r="I1362">
        <v>19451</v>
      </c>
      <c r="J1362">
        <v>80</v>
      </c>
      <c r="K1362">
        <v>57</v>
      </c>
      <c r="L1362" t="s">
        <v>37</v>
      </c>
      <c r="M1362">
        <v>119</v>
      </c>
      <c r="N1362">
        <f>Table1[[#This Row],[Basic Salary]]+Table1[[#This Row],[Bonus]]</f>
        <v>112652</v>
      </c>
      <c r="O1362" s="2">
        <f>Table1[[#This Row],[Bonus]]/Table1[[#This Row],[Basic Salary]]</f>
        <v>0.20869947747341766</v>
      </c>
      <c r="P1362">
        <f ca="1">DATEDIF(Table1[[#This Row],[Date of Birth]],TODAY(),"Y")</f>
        <v>23</v>
      </c>
      <c r="Q1362">
        <f ca="1">DATEDIF(Table1[[#This Row],[Joining Date]],TODAY(),"Y")</f>
        <v>4</v>
      </c>
      <c r="R1362" t="str">
        <f ca="1">IF(YEAR(Table1[[#This Row],[Joining Date]])=YEAR(TODAY()),"Yes","No")</f>
        <v>No</v>
      </c>
      <c r="S1362" t="str">
        <f ca="1">IF(Table1[[#This Row],[Experience]]&gt;5,"Yes","No")</f>
        <v>No</v>
      </c>
      <c r="T1362" t="str">
        <f>TEXT(Table1[[#This Row],[Joining Date]],"mmmm")</f>
        <v>May</v>
      </c>
      <c r="U1362" t="str">
        <f>TEXT(Table1[[#This Row],[Joining Date]],"yyyy")</f>
        <v>2022</v>
      </c>
      <c r="V1362" s="5">
        <f ca="1">TODAY()-Table1[[#This Row],[Joining Date]]</f>
        <v>1534</v>
      </c>
      <c r="W1362" t="str">
        <f>LEFT(Table1[[#This Row],[Employee Name]],FIND(" ",Table1[[#This Row],[Employee Name]])-1)</f>
        <v>Swathi</v>
      </c>
      <c r="X1362" t="str">
        <f>RIGHT(Table1[[#This Row],[Employee Name]],LEN(Table1[[#This Row],[Employee Name]])-FIND(" ",Table1[[#This Row],[Employee Name]]))</f>
        <v>Ramesh</v>
      </c>
      <c r="Y1362" t="str">
        <f>Table1[[#This Row],[Department]]&amp;"-"&amp;Table1[[#This Row],[Employee ID]]</f>
        <v>Operations-E01257</v>
      </c>
      <c r="Z1362" t="str">
        <f>LEFT(Table1[[#This Row],[Department]],3)</f>
        <v>Ope</v>
      </c>
      <c r="AA1362" t="str">
        <f>_xlfn.XLOOKUP(Table1[[#This Row],[Manager ID]],MANAGERS!A:A,MANAGERS!B:B)</f>
        <v>Manager_19</v>
      </c>
      <c r="AB1362" t="str" cm="1">
        <f t="array" ref="AB1362">_xlfn.XLOOKUP(Table1[[#This Row],[Manager ID]],Table2[[#All],[Manager ID]],Table2[[#All],[Department Head]])</f>
        <v>Support</v>
      </c>
      <c r="AC1362" s="2">
        <f>_xlfn.XLOOKUP(Table1[[#This Row],[City]],L:L,O:O)</f>
        <v>0.24036902712549932</v>
      </c>
      <c r="AD1362" t="str" cm="1">
        <f t="array" ref="AD1362">_xlfn.IFS(Table1[[#This Row],[Performance Score]]&gt;=90,"Excellent",Table1[[#This Row],[Performance Score]]&gt;=75,"Good",Table1[[#This Row],[Performance Score]]&gt;=60,"Average",Table1[[#This Row],[Performance Score]]&lt;=60,"Need Improvement")</f>
        <v>Need Improvement</v>
      </c>
      <c r="AE1362" t="str">
        <f>IF(AND(Table1[[#This Row],[Attendance %]]&gt;=80,(Table1[[#This Row],[Performance Score]]&gt;=80)),"Eligible","Not Eligible")</f>
        <v>Not Eligible</v>
      </c>
      <c r="AF1362" t="str">
        <f>IF(Table1[[#This Row],[Performance Score]]&gt;=80,"High Performer","Low Performer")</f>
        <v>Low Performer</v>
      </c>
      <c r="AG1362" t="str" cm="1">
        <f t="array" aca="1" ref="AG1362" ca="1">_xlfn.IFS(Table1[[#This Row],[Experience]]&lt;=3,"Junior",Table1[[#This Row],[Experience]]&lt;=7,"Mid Level",Table1[[#This Row],[Experience]]&gt;=7,"Senior")</f>
        <v>Mid Level</v>
      </c>
      <c r="AH1362" t="str">
        <f>IF(Table1[[#This Row],[Attendance %]]&gt;75,"OK","Below 75")</f>
        <v>OK</v>
      </c>
      <c r="AI1362" t="b">
        <f>ISBLANK(Table1[[#This Row],[Employee ID]])</f>
        <v>0</v>
      </c>
      <c r="AJ1362" t="b">
        <f>ISNUMBER(Table1[[#This Row],[Total Salary  ]])</f>
        <v>1</v>
      </c>
      <c r="AK1362" t="str">
        <f>IFERROR(_xlfn.XLOOKUP(Table1[[#This Row],[Manager ID]],MANAGERS!A:A,MANAGERS!B:B),"Not Found")</f>
        <v>Manager_19</v>
      </c>
    </row>
    <row r="1363" spans="1:37" x14ac:dyDescent="0.2">
      <c r="A1363" t="s">
        <v>1789</v>
      </c>
      <c r="B1363" t="s">
        <v>39</v>
      </c>
      <c r="C1363" t="s">
        <v>15</v>
      </c>
      <c r="D1363" t="s">
        <v>25</v>
      </c>
      <c r="E1363" t="s">
        <v>65</v>
      </c>
      <c r="F1363" s="1">
        <v>44548</v>
      </c>
      <c r="G1363" s="1">
        <v>39665</v>
      </c>
      <c r="H1363">
        <v>88363</v>
      </c>
      <c r="I1363">
        <v>24213</v>
      </c>
      <c r="J1363">
        <v>64</v>
      </c>
      <c r="K1363">
        <v>87</v>
      </c>
      <c r="L1363" t="s">
        <v>37</v>
      </c>
      <c r="M1363">
        <v>116</v>
      </c>
      <c r="N1363">
        <f>Table1[[#This Row],[Basic Salary]]+Table1[[#This Row],[Bonus]]</f>
        <v>112576</v>
      </c>
      <c r="O1363" s="2">
        <f>Table1[[#This Row],[Bonus]]/Table1[[#This Row],[Basic Salary]]</f>
        <v>0.27401740547514231</v>
      </c>
      <c r="P1363">
        <f ca="1">DATEDIF(Table1[[#This Row],[Date of Birth]],TODAY(),"Y")</f>
        <v>18</v>
      </c>
      <c r="Q1363">
        <f ca="1">DATEDIF(Table1[[#This Row],[Joining Date]],TODAY(),"Y")</f>
        <v>4</v>
      </c>
      <c r="R1363" t="str">
        <f ca="1">IF(YEAR(Table1[[#This Row],[Joining Date]])=YEAR(TODAY()),"Yes","No")</f>
        <v>No</v>
      </c>
      <c r="S1363" t="str">
        <f ca="1">IF(Table1[[#This Row],[Experience]]&gt;5,"Yes","No")</f>
        <v>No</v>
      </c>
      <c r="T1363" t="str">
        <f>TEXT(Table1[[#This Row],[Joining Date]],"mmmm")</f>
        <v>December</v>
      </c>
      <c r="U1363" t="str">
        <f>TEXT(Table1[[#This Row],[Joining Date]],"yyyy")</f>
        <v>2021</v>
      </c>
      <c r="V1363" s="5">
        <f ca="1">TODAY()-Table1[[#This Row],[Joining Date]]</f>
        <v>1691</v>
      </c>
      <c r="W1363" t="str">
        <f>LEFT(Table1[[#This Row],[Employee Name]],FIND(" ",Table1[[#This Row],[Employee Name]])-1)</f>
        <v>Karan</v>
      </c>
      <c r="X1363" t="str">
        <f>RIGHT(Table1[[#This Row],[Employee Name]],LEN(Table1[[#This Row],[Employee Name]])-FIND(" ",Table1[[#This Row],[Employee Name]]))</f>
        <v>Malhotra</v>
      </c>
      <c r="Y1363" t="str">
        <f>Table1[[#This Row],[Department]]&amp;"-"&amp;Table1[[#This Row],[Employee ID]]</f>
        <v>Finance-E01733</v>
      </c>
      <c r="Z1363" t="str">
        <f>LEFT(Table1[[#This Row],[Department]],3)</f>
        <v>Fin</v>
      </c>
      <c r="AA1363" t="str">
        <f>_xlfn.XLOOKUP(Table1[[#This Row],[Manager ID]],MANAGERS!A:A,MANAGERS!B:B)</f>
        <v>Manager_16</v>
      </c>
      <c r="AB1363" t="str" cm="1">
        <f t="array" ref="AB1363">_xlfn.XLOOKUP(Table1[[#This Row],[Manager ID]],Table2[[#All],[Manager ID]],Table2[[#All],[Department Head]])</f>
        <v>Sales</v>
      </c>
      <c r="AC1363" s="2">
        <f>_xlfn.XLOOKUP(Table1[[#This Row],[City]],L:L,O:O)</f>
        <v>0.24036902712549932</v>
      </c>
      <c r="AD1363" t="str" cm="1">
        <f t="array" ref="AD1363">_xlfn.IFS(Table1[[#This Row],[Performance Score]]&gt;=90,"Excellent",Table1[[#This Row],[Performance Score]]&gt;=75,"Good",Table1[[#This Row],[Performance Score]]&gt;=60,"Average",Table1[[#This Row],[Performance Score]]&lt;=60,"Need Improvement")</f>
        <v>Good</v>
      </c>
      <c r="AE1363" t="str">
        <f>IF(AND(Table1[[#This Row],[Attendance %]]&gt;=80,(Table1[[#This Row],[Performance Score]]&gt;=80)),"Eligible","Not Eligible")</f>
        <v>Not Eligible</v>
      </c>
      <c r="AF1363" t="str">
        <f>IF(Table1[[#This Row],[Performance Score]]&gt;=80,"High Performer","Low Performer")</f>
        <v>High Performer</v>
      </c>
      <c r="AG1363" t="str" cm="1">
        <f t="array" aca="1" ref="AG1363" ca="1">_xlfn.IFS(Table1[[#This Row],[Experience]]&lt;=3,"Junior",Table1[[#This Row],[Experience]]&lt;=7,"Mid Level",Table1[[#This Row],[Experience]]&gt;=7,"Senior")</f>
        <v>Mid Level</v>
      </c>
      <c r="AH1363" t="str">
        <f>IF(Table1[[#This Row],[Attendance %]]&gt;75,"OK","Below 75")</f>
        <v>Below 75</v>
      </c>
      <c r="AI1363" t="b">
        <f>ISBLANK(Table1[[#This Row],[Employee ID]])</f>
        <v>0</v>
      </c>
      <c r="AJ1363" t="b">
        <f>ISNUMBER(Table1[[#This Row],[Total Salary  ]])</f>
        <v>1</v>
      </c>
      <c r="AK1363" t="str">
        <f>IFERROR(_xlfn.XLOOKUP(Table1[[#This Row],[Manager ID]],MANAGERS!A:A,MANAGERS!B:B),"Not Found")</f>
        <v>Manager_16</v>
      </c>
    </row>
    <row r="1364" spans="1:37" x14ac:dyDescent="0.2">
      <c r="A1364" t="s">
        <v>3621</v>
      </c>
      <c r="B1364" t="s">
        <v>45</v>
      </c>
      <c r="C1364" t="s">
        <v>21</v>
      </c>
      <c r="D1364" t="s">
        <v>46</v>
      </c>
      <c r="E1364" t="s">
        <v>51</v>
      </c>
      <c r="F1364" s="1">
        <v>44578</v>
      </c>
      <c r="G1364" s="1">
        <v>33347</v>
      </c>
      <c r="H1364">
        <v>98658</v>
      </c>
      <c r="I1364">
        <v>13913</v>
      </c>
      <c r="J1364">
        <v>72</v>
      </c>
      <c r="K1364">
        <v>95</v>
      </c>
      <c r="L1364" t="s">
        <v>18</v>
      </c>
      <c r="M1364">
        <v>116</v>
      </c>
      <c r="N1364">
        <f>Table1[[#This Row],[Basic Salary]]+Table1[[#This Row],[Bonus]]</f>
        <v>112571</v>
      </c>
      <c r="O1364" s="2">
        <f>Table1[[#This Row],[Bonus]]/Table1[[#This Row],[Basic Salary]]</f>
        <v>0.14102252224857589</v>
      </c>
      <c r="P1364">
        <f ca="1">DATEDIF(Table1[[#This Row],[Date of Birth]],TODAY(),"Y")</f>
        <v>35</v>
      </c>
      <c r="Q1364">
        <f ca="1">DATEDIF(Table1[[#This Row],[Joining Date]],TODAY(),"Y")</f>
        <v>4</v>
      </c>
      <c r="R1364" t="str">
        <f ca="1">IF(YEAR(Table1[[#This Row],[Joining Date]])=YEAR(TODAY()),"Yes","No")</f>
        <v>No</v>
      </c>
      <c r="S1364" t="str">
        <f ca="1">IF(Table1[[#This Row],[Experience]]&gt;5,"Yes","No")</f>
        <v>No</v>
      </c>
      <c r="T1364" t="str">
        <f>TEXT(Table1[[#This Row],[Joining Date]],"mmmm")</f>
        <v>January</v>
      </c>
      <c r="U1364" t="str">
        <f>TEXT(Table1[[#This Row],[Joining Date]],"yyyy")</f>
        <v>2022</v>
      </c>
      <c r="V1364" s="5">
        <f ca="1">TODAY()-Table1[[#This Row],[Joining Date]]</f>
        <v>1661</v>
      </c>
      <c r="W1364" t="str">
        <f>LEFT(Table1[[#This Row],[Employee Name]],FIND(" ",Table1[[#This Row],[Employee Name]])-1)</f>
        <v>Ananya</v>
      </c>
      <c r="X1364" t="str">
        <f>RIGHT(Table1[[#This Row],[Employee Name]],LEN(Table1[[#This Row],[Employee Name]])-FIND(" ",Table1[[#This Row],[Employee Name]]))</f>
        <v>Rao</v>
      </c>
      <c r="Y1364" t="str">
        <f>Table1[[#This Row],[Department]]&amp;"-"&amp;Table1[[#This Row],[Employee ID]]</f>
        <v>Support-E03565</v>
      </c>
      <c r="Z1364" t="str">
        <f>LEFT(Table1[[#This Row],[Department]],3)</f>
        <v>Sup</v>
      </c>
      <c r="AA1364" t="str">
        <f>_xlfn.XLOOKUP(Table1[[#This Row],[Manager ID]],MANAGERS!A:A,MANAGERS!B:B)</f>
        <v>Manager_16</v>
      </c>
      <c r="AB1364" t="str" cm="1">
        <f t="array" ref="AB1364">_xlfn.XLOOKUP(Table1[[#This Row],[Manager ID]],Table2[[#All],[Manager ID]],Table2[[#All],[Department Head]])</f>
        <v>Sales</v>
      </c>
      <c r="AC1364" s="2">
        <f>_xlfn.XLOOKUP(Table1[[#This Row],[City]],L:L,O:O)</f>
        <v>0.21356479274849693</v>
      </c>
      <c r="AD1364" t="str" cm="1">
        <f t="array" ref="AD1364">_xlfn.IFS(Table1[[#This Row],[Performance Score]]&gt;=90,"Excellent",Table1[[#This Row],[Performance Score]]&gt;=75,"Good",Table1[[#This Row],[Performance Score]]&gt;=60,"Average",Table1[[#This Row],[Performance Score]]&lt;=60,"Need Improvement")</f>
        <v>Excellent</v>
      </c>
      <c r="AE1364" t="str">
        <f>IF(AND(Table1[[#This Row],[Attendance %]]&gt;=80,(Table1[[#This Row],[Performance Score]]&gt;=80)),"Eligible","Not Eligible")</f>
        <v>Not Eligible</v>
      </c>
      <c r="AF1364" t="str">
        <f>IF(Table1[[#This Row],[Performance Score]]&gt;=80,"High Performer","Low Performer")</f>
        <v>High Performer</v>
      </c>
      <c r="AG1364" t="str" cm="1">
        <f t="array" aca="1" ref="AG1364" ca="1">_xlfn.IFS(Table1[[#This Row],[Experience]]&lt;=3,"Junior",Table1[[#This Row],[Experience]]&lt;=7,"Mid Level",Table1[[#This Row],[Experience]]&gt;=7,"Senior")</f>
        <v>Mid Level</v>
      </c>
      <c r="AH1364" t="str">
        <f>IF(Table1[[#This Row],[Attendance %]]&gt;75,"OK","Below 75")</f>
        <v>Below 75</v>
      </c>
      <c r="AI1364" t="b">
        <f>ISBLANK(Table1[[#This Row],[Employee ID]])</f>
        <v>0</v>
      </c>
      <c r="AJ1364" t="b">
        <f>ISNUMBER(Table1[[#This Row],[Total Salary  ]])</f>
        <v>1</v>
      </c>
      <c r="AK1364" t="str">
        <f>IFERROR(_xlfn.XLOOKUP(Table1[[#This Row],[Manager ID]],MANAGERS!A:A,MANAGERS!B:B),"Not Found")</f>
        <v>Manager_16</v>
      </c>
    </row>
    <row r="1365" spans="1:37" x14ac:dyDescent="0.2">
      <c r="A1365" t="s">
        <v>2640</v>
      </c>
      <c r="B1365" t="s">
        <v>77</v>
      </c>
      <c r="C1365" t="s">
        <v>21</v>
      </c>
      <c r="D1365" t="s">
        <v>81</v>
      </c>
      <c r="E1365" t="s">
        <v>30</v>
      </c>
      <c r="F1365" s="1">
        <v>45486</v>
      </c>
      <c r="G1365" s="1">
        <v>29559</v>
      </c>
      <c r="H1365">
        <v>90947</v>
      </c>
      <c r="I1365">
        <v>21620</v>
      </c>
      <c r="J1365">
        <v>63</v>
      </c>
      <c r="K1365">
        <v>88</v>
      </c>
      <c r="L1365" t="s">
        <v>34</v>
      </c>
      <c r="M1365">
        <v>114</v>
      </c>
      <c r="N1365">
        <f>Table1[[#This Row],[Basic Salary]]+Table1[[#This Row],[Bonus]]</f>
        <v>112567</v>
      </c>
      <c r="O1365" s="2">
        <f>Table1[[#This Row],[Bonus]]/Table1[[#This Row],[Basic Salary]]</f>
        <v>0.23772087039704443</v>
      </c>
      <c r="P1365">
        <f ca="1">DATEDIF(Table1[[#This Row],[Date of Birth]],TODAY(),"Y")</f>
        <v>45</v>
      </c>
      <c r="Q1365">
        <f ca="1">DATEDIF(Table1[[#This Row],[Joining Date]],TODAY(),"Y")</f>
        <v>2</v>
      </c>
      <c r="R1365" t="str">
        <f ca="1">IF(YEAR(Table1[[#This Row],[Joining Date]])=YEAR(TODAY()),"Yes","No")</f>
        <v>No</v>
      </c>
      <c r="S1365" t="str">
        <f ca="1">IF(Table1[[#This Row],[Experience]]&gt;5,"Yes","No")</f>
        <v>No</v>
      </c>
      <c r="T1365" t="str">
        <f>TEXT(Table1[[#This Row],[Joining Date]],"mmmm")</f>
        <v>July</v>
      </c>
      <c r="U1365" t="str">
        <f>TEXT(Table1[[#This Row],[Joining Date]],"yyyy")</f>
        <v>2024</v>
      </c>
      <c r="V1365" s="5">
        <f ca="1">TODAY()-Table1[[#This Row],[Joining Date]]</f>
        <v>753</v>
      </c>
      <c r="W1365" t="str">
        <f>LEFT(Table1[[#This Row],[Employee Name]],FIND(" ",Table1[[#This Row],[Employee Name]])-1)</f>
        <v>Rohan</v>
      </c>
      <c r="X1365" t="str">
        <f>RIGHT(Table1[[#This Row],[Employee Name]],LEN(Table1[[#This Row],[Employee Name]])-FIND(" ",Table1[[#This Row],[Employee Name]]))</f>
        <v>Gupta</v>
      </c>
      <c r="Y1365" t="str">
        <f>Table1[[#This Row],[Department]]&amp;"-"&amp;Table1[[#This Row],[Employee ID]]</f>
        <v>Sales-E02584</v>
      </c>
      <c r="Z1365" t="str">
        <f>LEFT(Table1[[#This Row],[Department]],3)</f>
        <v>Sal</v>
      </c>
      <c r="AA1365" t="str">
        <f>_xlfn.XLOOKUP(Table1[[#This Row],[Manager ID]],MANAGERS!A:A,MANAGERS!B:B)</f>
        <v>Manager_14</v>
      </c>
      <c r="AB1365" t="str" cm="1">
        <f t="array" ref="AB1365">_xlfn.XLOOKUP(Table1[[#This Row],[Manager ID]],Table2[[#All],[Manager ID]],Table2[[#All],[Department Head]])</f>
        <v>Marketing</v>
      </c>
      <c r="AC1365" s="2">
        <f>_xlfn.XLOOKUP(Table1[[#This Row],[City]],L:L,O:O)</f>
        <v>0.24030340748661314</v>
      </c>
      <c r="AD1365" t="str" cm="1">
        <f t="array" ref="AD1365">_xlfn.IFS(Table1[[#This Row],[Performance Score]]&gt;=90,"Excellent",Table1[[#This Row],[Performance Score]]&gt;=75,"Good",Table1[[#This Row],[Performance Score]]&gt;=60,"Average",Table1[[#This Row],[Performance Score]]&lt;=60,"Need Improvement")</f>
        <v>Good</v>
      </c>
      <c r="AE1365" t="str">
        <f>IF(AND(Table1[[#This Row],[Attendance %]]&gt;=80,(Table1[[#This Row],[Performance Score]]&gt;=80)),"Eligible","Not Eligible")</f>
        <v>Not Eligible</v>
      </c>
      <c r="AF1365" t="str">
        <f>IF(Table1[[#This Row],[Performance Score]]&gt;=80,"High Performer","Low Performer")</f>
        <v>High Performer</v>
      </c>
      <c r="AG1365" t="str" cm="1">
        <f t="array" aca="1" ref="AG1365" ca="1">_xlfn.IFS(Table1[[#This Row],[Experience]]&lt;=3,"Junior",Table1[[#This Row],[Experience]]&lt;=7,"Mid Level",Table1[[#This Row],[Experience]]&gt;=7,"Senior")</f>
        <v>Junior</v>
      </c>
      <c r="AH1365" t="str">
        <f>IF(Table1[[#This Row],[Attendance %]]&gt;75,"OK","Below 75")</f>
        <v>Below 75</v>
      </c>
      <c r="AI1365" t="b">
        <f>ISBLANK(Table1[[#This Row],[Employee ID]])</f>
        <v>0</v>
      </c>
      <c r="AJ1365" t="b">
        <f>ISNUMBER(Table1[[#This Row],[Total Salary  ]])</f>
        <v>1</v>
      </c>
      <c r="AK1365" t="str">
        <f>IFERROR(_xlfn.XLOOKUP(Table1[[#This Row],[Manager ID]],MANAGERS!A:A,MANAGERS!B:B),"Not Found")</f>
        <v>Manager_14</v>
      </c>
    </row>
    <row r="1366" spans="1:37" x14ac:dyDescent="0.2">
      <c r="A1366" t="s">
        <v>4645</v>
      </c>
      <c r="B1366" t="s">
        <v>95</v>
      </c>
      <c r="C1366" t="s">
        <v>21</v>
      </c>
      <c r="D1366" t="s">
        <v>33</v>
      </c>
      <c r="E1366" t="s">
        <v>30</v>
      </c>
      <c r="F1366" s="1">
        <v>42758</v>
      </c>
      <c r="G1366" s="1">
        <v>36145</v>
      </c>
      <c r="H1366">
        <v>94595</v>
      </c>
      <c r="I1366">
        <v>17964</v>
      </c>
      <c r="J1366">
        <v>86</v>
      </c>
      <c r="K1366">
        <v>99</v>
      </c>
      <c r="L1366" t="s">
        <v>31</v>
      </c>
      <c r="M1366">
        <v>102</v>
      </c>
      <c r="N1366">
        <f>Table1[[#This Row],[Basic Salary]]+Table1[[#This Row],[Bonus]]</f>
        <v>112559</v>
      </c>
      <c r="O1366" s="2">
        <f>Table1[[#This Row],[Bonus]]/Table1[[#This Row],[Basic Salary]]</f>
        <v>0.18990432898144721</v>
      </c>
      <c r="P1366">
        <f ca="1">DATEDIF(Table1[[#This Row],[Date of Birth]],TODAY(),"Y")</f>
        <v>27</v>
      </c>
      <c r="Q1366">
        <f ca="1">DATEDIF(Table1[[#This Row],[Joining Date]],TODAY(),"Y")</f>
        <v>9</v>
      </c>
      <c r="R1366" t="str">
        <f ca="1">IF(YEAR(Table1[[#This Row],[Joining Date]])=YEAR(TODAY()),"Yes","No")</f>
        <v>No</v>
      </c>
      <c r="S1366" t="str">
        <f ca="1">IF(Table1[[#This Row],[Experience]]&gt;5,"Yes","No")</f>
        <v>Yes</v>
      </c>
      <c r="T1366" t="str">
        <f>TEXT(Table1[[#This Row],[Joining Date]],"mmmm")</f>
        <v>January</v>
      </c>
      <c r="U1366" t="str">
        <f>TEXT(Table1[[#This Row],[Joining Date]],"yyyy")</f>
        <v>2017</v>
      </c>
      <c r="V1366" s="5">
        <f ca="1">TODAY()-Table1[[#This Row],[Joining Date]]</f>
        <v>3481</v>
      </c>
      <c r="W1366" t="str">
        <f>LEFT(Table1[[#This Row],[Employee Name]],FIND(" ",Table1[[#This Row],[Employee Name]])-1)</f>
        <v>Ajay</v>
      </c>
      <c r="X1366" t="str">
        <f>RIGHT(Table1[[#This Row],[Employee Name]],LEN(Table1[[#This Row],[Employee Name]])-FIND(" ",Table1[[#This Row],[Employee Name]]))</f>
        <v>Singh</v>
      </c>
      <c r="Y1366" t="str">
        <f>Table1[[#This Row],[Department]]&amp;"-"&amp;Table1[[#This Row],[Employee ID]]</f>
        <v>Marketing-E04589</v>
      </c>
      <c r="Z1366" t="str">
        <f>LEFT(Table1[[#This Row],[Department]],3)</f>
        <v>Mar</v>
      </c>
      <c r="AA1366" t="str">
        <f>_xlfn.XLOOKUP(Table1[[#This Row],[Manager ID]],MANAGERS!A:A,MANAGERS!B:B)</f>
        <v>Manager_2</v>
      </c>
      <c r="AB1366" t="str" cm="1">
        <f t="array" ref="AB1366">_xlfn.XLOOKUP(Table1[[#This Row],[Manager ID]],Table2[[#All],[Manager ID]],Table2[[#All],[Department Head]])</f>
        <v>Sales</v>
      </c>
      <c r="AC1366" s="2">
        <f>_xlfn.XLOOKUP(Table1[[#This Row],[City]],L:L,O:O)</f>
        <v>0.241864189087755</v>
      </c>
      <c r="AD1366" t="str" cm="1">
        <f t="array" ref="AD1366">_xlfn.IFS(Table1[[#This Row],[Performance Score]]&gt;=90,"Excellent",Table1[[#This Row],[Performance Score]]&gt;=75,"Good",Table1[[#This Row],[Performance Score]]&gt;=60,"Average",Table1[[#This Row],[Performance Score]]&lt;=60,"Need Improvement")</f>
        <v>Excellent</v>
      </c>
      <c r="AE1366" t="str">
        <f>IF(AND(Table1[[#This Row],[Attendance %]]&gt;=80,(Table1[[#This Row],[Performance Score]]&gt;=80)),"Eligible","Not Eligible")</f>
        <v>Eligible</v>
      </c>
      <c r="AF1366" t="str">
        <f>IF(Table1[[#This Row],[Performance Score]]&gt;=80,"High Performer","Low Performer")</f>
        <v>High Performer</v>
      </c>
      <c r="AG1366" t="str" cm="1">
        <f t="array" aca="1" ref="AG1366" ca="1">_xlfn.IFS(Table1[[#This Row],[Experience]]&lt;=3,"Junior",Table1[[#This Row],[Experience]]&lt;=7,"Mid Level",Table1[[#This Row],[Experience]]&gt;=7,"Senior")</f>
        <v>Senior</v>
      </c>
      <c r="AH1366" t="str">
        <f>IF(Table1[[#This Row],[Attendance %]]&gt;75,"OK","Below 75")</f>
        <v>OK</v>
      </c>
      <c r="AI1366" t="b">
        <f>ISBLANK(Table1[[#This Row],[Employee ID]])</f>
        <v>0</v>
      </c>
      <c r="AJ1366" t="b">
        <f>ISNUMBER(Table1[[#This Row],[Total Salary  ]])</f>
        <v>1</v>
      </c>
      <c r="AK1366" t="str">
        <f>IFERROR(_xlfn.XLOOKUP(Table1[[#This Row],[Manager ID]],MANAGERS!A:A,MANAGERS!B:B),"Not Found")</f>
        <v>Manager_2</v>
      </c>
    </row>
    <row r="1367" spans="1:37" x14ac:dyDescent="0.2">
      <c r="A1367" t="s">
        <v>3622</v>
      </c>
      <c r="B1367" t="s">
        <v>75</v>
      </c>
      <c r="C1367" t="s">
        <v>15</v>
      </c>
      <c r="D1367" t="s">
        <v>16</v>
      </c>
      <c r="E1367" t="s">
        <v>17</v>
      </c>
      <c r="F1367" s="1">
        <v>43725</v>
      </c>
      <c r="G1367" s="1">
        <v>32050</v>
      </c>
      <c r="H1367">
        <v>88833</v>
      </c>
      <c r="I1367">
        <v>23691</v>
      </c>
      <c r="J1367">
        <v>81</v>
      </c>
      <c r="K1367">
        <v>85</v>
      </c>
      <c r="L1367" t="s">
        <v>18</v>
      </c>
      <c r="M1367">
        <v>119</v>
      </c>
      <c r="N1367">
        <f>Table1[[#This Row],[Basic Salary]]+Table1[[#This Row],[Bonus]]</f>
        <v>112524</v>
      </c>
      <c r="O1367" s="2">
        <f>Table1[[#This Row],[Bonus]]/Table1[[#This Row],[Basic Salary]]</f>
        <v>0.26669143223801967</v>
      </c>
      <c r="P1367">
        <f ca="1">DATEDIF(Table1[[#This Row],[Date of Birth]],TODAY(),"Y")</f>
        <v>38</v>
      </c>
      <c r="Q1367">
        <f ca="1">DATEDIF(Table1[[#This Row],[Joining Date]],TODAY(),"Y")</f>
        <v>6</v>
      </c>
      <c r="R1367" t="str">
        <f ca="1">IF(YEAR(Table1[[#This Row],[Joining Date]])=YEAR(TODAY()),"Yes","No")</f>
        <v>No</v>
      </c>
      <c r="S1367" t="str">
        <f ca="1">IF(Table1[[#This Row],[Experience]]&gt;5,"Yes","No")</f>
        <v>Yes</v>
      </c>
      <c r="T1367" t="str">
        <f>TEXT(Table1[[#This Row],[Joining Date]],"mmmm")</f>
        <v>September</v>
      </c>
      <c r="U1367" t="str">
        <f>TEXT(Table1[[#This Row],[Joining Date]],"yyyy")</f>
        <v>2019</v>
      </c>
      <c r="V1367" s="5">
        <f ca="1">TODAY()-Table1[[#This Row],[Joining Date]]</f>
        <v>2514</v>
      </c>
      <c r="W1367" t="str">
        <f>LEFT(Table1[[#This Row],[Employee Name]],FIND(" ",Table1[[#This Row],[Employee Name]])-1)</f>
        <v>Ishita</v>
      </c>
      <c r="X1367" t="str">
        <f>RIGHT(Table1[[#This Row],[Employee Name]],LEN(Table1[[#This Row],[Employee Name]])-FIND(" ",Table1[[#This Row],[Employee Name]]))</f>
        <v>Roy</v>
      </c>
      <c r="Y1367" t="str">
        <f>Table1[[#This Row],[Department]]&amp;"-"&amp;Table1[[#This Row],[Employee ID]]</f>
        <v>HR-E03566</v>
      </c>
      <c r="Z1367" t="str">
        <f>LEFT(Table1[[#This Row],[Department]],3)</f>
        <v>HR</v>
      </c>
      <c r="AA1367" t="str">
        <f>_xlfn.XLOOKUP(Table1[[#This Row],[Manager ID]],MANAGERS!A:A,MANAGERS!B:B)</f>
        <v>Manager_19</v>
      </c>
      <c r="AB1367" t="str" cm="1">
        <f t="array" ref="AB1367">_xlfn.XLOOKUP(Table1[[#This Row],[Manager ID]],Table2[[#All],[Manager ID]],Table2[[#All],[Department Head]])</f>
        <v>Support</v>
      </c>
      <c r="AC1367" s="2">
        <f>_xlfn.XLOOKUP(Table1[[#This Row],[City]],L:L,O:O)</f>
        <v>0.21356479274849693</v>
      </c>
      <c r="AD1367" t="str" cm="1">
        <f t="array" ref="AD1367">_xlfn.IFS(Table1[[#This Row],[Performance Score]]&gt;=90,"Excellent",Table1[[#This Row],[Performance Score]]&gt;=75,"Good",Table1[[#This Row],[Performance Score]]&gt;=60,"Average",Table1[[#This Row],[Performance Score]]&lt;=60,"Need Improvement")</f>
        <v>Good</v>
      </c>
      <c r="AE1367" t="str">
        <f>IF(AND(Table1[[#This Row],[Attendance %]]&gt;=80,(Table1[[#This Row],[Performance Score]]&gt;=80)),"Eligible","Not Eligible")</f>
        <v>Eligible</v>
      </c>
      <c r="AF1367" t="str">
        <f>IF(Table1[[#This Row],[Performance Score]]&gt;=80,"High Performer","Low Performer")</f>
        <v>High Performer</v>
      </c>
      <c r="AG1367" t="str" cm="1">
        <f t="array" aca="1" ref="AG1367" ca="1">_xlfn.IFS(Table1[[#This Row],[Experience]]&lt;=3,"Junior",Table1[[#This Row],[Experience]]&lt;=7,"Mid Level",Table1[[#This Row],[Experience]]&gt;=7,"Senior")</f>
        <v>Mid Level</v>
      </c>
      <c r="AH1367" t="str">
        <f>IF(Table1[[#This Row],[Attendance %]]&gt;75,"OK","Below 75")</f>
        <v>OK</v>
      </c>
      <c r="AI1367" t="b">
        <f>ISBLANK(Table1[[#This Row],[Employee ID]])</f>
        <v>0</v>
      </c>
      <c r="AJ1367" t="b">
        <f>ISNUMBER(Table1[[#This Row],[Total Salary  ]])</f>
        <v>1</v>
      </c>
      <c r="AK1367" t="str">
        <f>IFERROR(_xlfn.XLOOKUP(Table1[[#This Row],[Manager ID]],MANAGERS!A:A,MANAGERS!B:B),"Not Found")</f>
        <v>Manager_19</v>
      </c>
    </row>
    <row r="1368" spans="1:37" x14ac:dyDescent="0.2">
      <c r="A1368" t="s">
        <v>3507</v>
      </c>
      <c r="B1368" t="s">
        <v>89</v>
      </c>
      <c r="C1368" t="s">
        <v>15</v>
      </c>
      <c r="D1368" t="s">
        <v>81</v>
      </c>
      <c r="E1368" t="s">
        <v>65</v>
      </c>
      <c r="F1368" s="1">
        <v>42166</v>
      </c>
      <c r="G1368" s="1">
        <v>37077</v>
      </c>
      <c r="H1368">
        <v>86255</v>
      </c>
      <c r="I1368">
        <v>26261</v>
      </c>
      <c r="J1368">
        <v>66</v>
      </c>
      <c r="K1368">
        <v>86</v>
      </c>
      <c r="L1368" t="s">
        <v>53</v>
      </c>
      <c r="M1368">
        <v>116</v>
      </c>
      <c r="N1368">
        <f>Table1[[#This Row],[Basic Salary]]+Table1[[#This Row],[Bonus]]</f>
        <v>112516</v>
      </c>
      <c r="O1368" s="2">
        <f>Table1[[#This Row],[Bonus]]/Table1[[#This Row],[Basic Salary]]</f>
        <v>0.30445771259637122</v>
      </c>
      <c r="P1368">
        <f ca="1">DATEDIF(Table1[[#This Row],[Date of Birth]],TODAY(),"Y")</f>
        <v>25</v>
      </c>
      <c r="Q1368">
        <f ca="1">DATEDIF(Table1[[#This Row],[Joining Date]],TODAY(),"Y")</f>
        <v>11</v>
      </c>
      <c r="R1368" t="str">
        <f ca="1">IF(YEAR(Table1[[#This Row],[Joining Date]])=YEAR(TODAY()),"Yes","No")</f>
        <v>No</v>
      </c>
      <c r="S1368" t="str">
        <f ca="1">IF(Table1[[#This Row],[Experience]]&gt;5,"Yes","No")</f>
        <v>Yes</v>
      </c>
      <c r="T1368" t="str">
        <f>TEXT(Table1[[#This Row],[Joining Date]],"mmmm")</f>
        <v>June</v>
      </c>
      <c r="U1368" t="str">
        <f>TEXT(Table1[[#This Row],[Joining Date]],"yyyy")</f>
        <v>2015</v>
      </c>
      <c r="V1368" s="5">
        <f ca="1">TODAY()-Table1[[#This Row],[Joining Date]]</f>
        <v>4073</v>
      </c>
      <c r="W1368" t="str">
        <f>LEFT(Table1[[#This Row],[Employee Name]],FIND(" ",Table1[[#This Row],[Employee Name]])-1)</f>
        <v>Tarun</v>
      </c>
      <c r="X1368" t="str">
        <f>RIGHT(Table1[[#This Row],[Employee Name]],LEN(Table1[[#This Row],[Employee Name]])-FIND(" ",Table1[[#This Row],[Employee Name]]))</f>
        <v>Verma</v>
      </c>
      <c r="Y1368" t="str">
        <f>Table1[[#This Row],[Department]]&amp;"-"&amp;Table1[[#This Row],[Employee ID]]</f>
        <v>Sales-E03451</v>
      </c>
      <c r="Z1368" t="str">
        <f>LEFT(Table1[[#This Row],[Department]],3)</f>
        <v>Sal</v>
      </c>
      <c r="AA1368" t="str">
        <f>_xlfn.XLOOKUP(Table1[[#This Row],[Manager ID]],MANAGERS!A:A,MANAGERS!B:B)</f>
        <v>Manager_16</v>
      </c>
      <c r="AB1368" t="str" cm="1">
        <f t="array" ref="AB1368">_xlfn.XLOOKUP(Table1[[#This Row],[Manager ID]],Table2[[#All],[Manager ID]],Table2[[#All],[Department Head]])</f>
        <v>Sales</v>
      </c>
      <c r="AC1368" s="2">
        <f>_xlfn.XLOOKUP(Table1[[#This Row],[City]],L:L,O:O)</f>
        <v>0.23685887225230964</v>
      </c>
      <c r="AD1368" t="str" cm="1">
        <f t="array" ref="AD1368">_xlfn.IFS(Table1[[#This Row],[Performance Score]]&gt;=90,"Excellent",Table1[[#This Row],[Performance Score]]&gt;=75,"Good",Table1[[#This Row],[Performance Score]]&gt;=60,"Average",Table1[[#This Row],[Performance Score]]&lt;=60,"Need Improvement")</f>
        <v>Good</v>
      </c>
      <c r="AE1368" t="str">
        <f>IF(AND(Table1[[#This Row],[Attendance %]]&gt;=80,(Table1[[#This Row],[Performance Score]]&gt;=80)),"Eligible","Not Eligible")</f>
        <v>Not Eligible</v>
      </c>
      <c r="AF1368" t="str">
        <f>IF(Table1[[#This Row],[Performance Score]]&gt;=80,"High Performer","Low Performer")</f>
        <v>High Performer</v>
      </c>
      <c r="AG1368" t="str" cm="1">
        <f t="array" aca="1" ref="AG1368" ca="1">_xlfn.IFS(Table1[[#This Row],[Experience]]&lt;=3,"Junior",Table1[[#This Row],[Experience]]&lt;=7,"Mid Level",Table1[[#This Row],[Experience]]&gt;=7,"Senior")</f>
        <v>Senior</v>
      </c>
      <c r="AH1368" t="str">
        <f>IF(Table1[[#This Row],[Attendance %]]&gt;75,"OK","Below 75")</f>
        <v>Below 75</v>
      </c>
      <c r="AI1368" t="b">
        <f>ISBLANK(Table1[[#This Row],[Employee ID]])</f>
        <v>0</v>
      </c>
      <c r="AJ1368" t="b">
        <f>ISNUMBER(Table1[[#This Row],[Total Salary  ]])</f>
        <v>1</v>
      </c>
      <c r="AK1368" t="str">
        <f>IFERROR(_xlfn.XLOOKUP(Table1[[#This Row],[Manager ID]],MANAGERS!A:A,MANAGERS!B:B),"Not Found")</f>
        <v>Manager_16</v>
      </c>
    </row>
    <row r="1369" spans="1:37" x14ac:dyDescent="0.2">
      <c r="A1369" t="s">
        <v>1631</v>
      </c>
      <c r="B1369" t="s">
        <v>48</v>
      </c>
      <c r="C1369" t="s">
        <v>15</v>
      </c>
      <c r="D1369" t="s">
        <v>25</v>
      </c>
      <c r="E1369" t="s">
        <v>30</v>
      </c>
      <c r="F1369" s="1">
        <v>45206</v>
      </c>
      <c r="G1369" s="1">
        <v>39586</v>
      </c>
      <c r="H1369">
        <v>100009</v>
      </c>
      <c r="I1369">
        <v>12501</v>
      </c>
      <c r="J1369">
        <v>97</v>
      </c>
      <c r="K1369">
        <v>79</v>
      </c>
      <c r="L1369" t="s">
        <v>37</v>
      </c>
      <c r="M1369">
        <v>108</v>
      </c>
      <c r="N1369">
        <f>Table1[[#This Row],[Basic Salary]]+Table1[[#This Row],[Bonus]]</f>
        <v>112510</v>
      </c>
      <c r="O1369" s="2">
        <f>Table1[[#This Row],[Bonus]]/Table1[[#This Row],[Basic Salary]]</f>
        <v>0.12499875011248987</v>
      </c>
      <c r="P1369">
        <f ca="1">DATEDIF(Table1[[#This Row],[Date of Birth]],TODAY(),"Y")</f>
        <v>18</v>
      </c>
      <c r="Q1369">
        <f ca="1">DATEDIF(Table1[[#This Row],[Joining Date]],TODAY(),"Y")</f>
        <v>2</v>
      </c>
      <c r="R1369" t="str">
        <f ca="1">IF(YEAR(Table1[[#This Row],[Joining Date]])=YEAR(TODAY()),"Yes","No")</f>
        <v>No</v>
      </c>
      <c r="S1369" t="str">
        <f ca="1">IF(Table1[[#This Row],[Experience]]&gt;5,"Yes","No")</f>
        <v>No</v>
      </c>
      <c r="T1369" t="str">
        <f>TEXT(Table1[[#This Row],[Joining Date]],"mmmm")</f>
        <v>October</v>
      </c>
      <c r="U1369" t="str">
        <f>TEXT(Table1[[#This Row],[Joining Date]],"yyyy")</f>
        <v>2023</v>
      </c>
      <c r="V1369" s="5">
        <f ca="1">TODAY()-Table1[[#This Row],[Joining Date]]</f>
        <v>1033</v>
      </c>
      <c r="W1369" t="str">
        <f>LEFT(Table1[[#This Row],[Employee Name]],FIND(" ",Table1[[#This Row],[Employee Name]])-1)</f>
        <v>Aditya</v>
      </c>
      <c r="X1369" t="str">
        <f>RIGHT(Table1[[#This Row],[Employee Name]],LEN(Table1[[#This Row],[Employee Name]])-FIND(" ",Table1[[#This Row],[Employee Name]]))</f>
        <v>Kapoor</v>
      </c>
      <c r="Y1369" t="str">
        <f>Table1[[#This Row],[Department]]&amp;"-"&amp;Table1[[#This Row],[Employee ID]]</f>
        <v>Finance-E01575</v>
      </c>
      <c r="Z1369" t="str">
        <f>LEFT(Table1[[#This Row],[Department]],3)</f>
        <v>Fin</v>
      </c>
      <c r="AA1369" t="str">
        <f>_xlfn.XLOOKUP(Table1[[#This Row],[Manager ID]],MANAGERS!A:A,MANAGERS!B:B)</f>
        <v>Manager_8</v>
      </c>
      <c r="AB1369" t="str" cm="1">
        <f t="array" ref="AB1369">_xlfn.XLOOKUP(Table1[[#This Row],[Manager ID]],Table2[[#All],[Manager ID]],Table2[[#All],[Department Head]])</f>
        <v>Sales</v>
      </c>
      <c r="AC1369" s="2">
        <f>_xlfn.XLOOKUP(Table1[[#This Row],[City]],L:L,O:O)</f>
        <v>0.24036902712549932</v>
      </c>
      <c r="AD1369" t="str" cm="1">
        <f t="array" ref="AD1369">_xlfn.IFS(Table1[[#This Row],[Performance Score]]&gt;=90,"Excellent",Table1[[#This Row],[Performance Score]]&gt;=75,"Good",Table1[[#This Row],[Performance Score]]&gt;=60,"Average",Table1[[#This Row],[Performance Score]]&lt;=60,"Need Improvement")</f>
        <v>Good</v>
      </c>
      <c r="AE1369" t="str">
        <f>IF(AND(Table1[[#This Row],[Attendance %]]&gt;=80,(Table1[[#This Row],[Performance Score]]&gt;=80)),"Eligible","Not Eligible")</f>
        <v>Not Eligible</v>
      </c>
      <c r="AF1369" t="str">
        <f>IF(Table1[[#This Row],[Performance Score]]&gt;=80,"High Performer","Low Performer")</f>
        <v>Low Performer</v>
      </c>
      <c r="AG1369" t="str" cm="1">
        <f t="array" aca="1" ref="AG1369" ca="1">_xlfn.IFS(Table1[[#This Row],[Experience]]&lt;=3,"Junior",Table1[[#This Row],[Experience]]&lt;=7,"Mid Level",Table1[[#This Row],[Experience]]&gt;=7,"Senior")</f>
        <v>Junior</v>
      </c>
      <c r="AH1369" t="str">
        <f>IF(Table1[[#This Row],[Attendance %]]&gt;75,"OK","Below 75")</f>
        <v>OK</v>
      </c>
      <c r="AI1369" t="b">
        <f>ISBLANK(Table1[[#This Row],[Employee ID]])</f>
        <v>0</v>
      </c>
      <c r="AJ1369" t="b">
        <f>ISNUMBER(Table1[[#This Row],[Total Salary  ]])</f>
        <v>1</v>
      </c>
      <c r="AK1369" t="str">
        <f>IFERROR(_xlfn.XLOOKUP(Table1[[#This Row],[Manager ID]],MANAGERS!A:A,MANAGERS!B:B),"Not Found")</f>
        <v>Manager_8</v>
      </c>
    </row>
    <row r="1370" spans="1:37" x14ac:dyDescent="0.2">
      <c r="A1370" t="s">
        <v>4697</v>
      </c>
      <c r="B1370" t="s">
        <v>60</v>
      </c>
      <c r="C1370" t="s">
        <v>15</v>
      </c>
      <c r="D1370" t="s">
        <v>43</v>
      </c>
      <c r="E1370" t="s">
        <v>22</v>
      </c>
      <c r="F1370" s="1">
        <v>44178</v>
      </c>
      <c r="G1370" s="1">
        <v>33593</v>
      </c>
      <c r="H1370">
        <v>83577</v>
      </c>
      <c r="I1370">
        <v>28918</v>
      </c>
      <c r="J1370">
        <v>69</v>
      </c>
      <c r="K1370">
        <v>64</v>
      </c>
      <c r="L1370" t="s">
        <v>27</v>
      </c>
      <c r="M1370">
        <v>117</v>
      </c>
      <c r="N1370">
        <f>Table1[[#This Row],[Basic Salary]]+Table1[[#This Row],[Bonus]]</f>
        <v>112495</v>
      </c>
      <c r="O1370" s="2">
        <f>Table1[[#This Row],[Bonus]]/Table1[[#This Row],[Basic Salary]]</f>
        <v>0.34600428347511875</v>
      </c>
      <c r="P1370">
        <f ca="1">DATEDIF(Table1[[#This Row],[Date of Birth]],TODAY(),"Y")</f>
        <v>34</v>
      </c>
      <c r="Q1370">
        <f ca="1">DATEDIF(Table1[[#This Row],[Joining Date]],TODAY(),"Y")</f>
        <v>5</v>
      </c>
      <c r="R1370" t="str">
        <f ca="1">IF(YEAR(Table1[[#This Row],[Joining Date]])=YEAR(TODAY()),"Yes","No")</f>
        <v>No</v>
      </c>
      <c r="S1370" t="str">
        <f ca="1">IF(Table1[[#This Row],[Experience]]&gt;5,"Yes","No")</f>
        <v>No</v>
      </c>
      <c r="T1370" t="str">
        <f>TEXT(Table1[[#This Row],[Joining Date]],"mmmm")</f>
        <v>December</v>
      </c>
      <c r="U1370" t="str">
        <f>TEXT(Table1[[#This Row],[Joining Date]],"yyyy")</f>
        <v>2020</v>
      </c>
      <c r="V1370" s="5">
        <f ca="1">TODAY()-Table1[[#This Row],[Joining Date]]</f>
        <v>2061</v>
      </c>
      <c r="W1370" t="str">
        <f>LEFT(Table1[[#This Row],[Employee Name]],FIND(" ",Table1[[#This Row],[Employee Name]])-1)</f>
        <v>Gayathri</v>
      </c>
      <c r="X1370" t="str">
        <f>RIGHT(Table1[[#This Row],[Employee Name]],LEN(Table1[[#This Row],[Employee Name]])-FIND(" ",Table1[[#This Row],[Employee Name]]))</f>
        <v>Iyer</v>
      </c>
      <c r="Y1370" t="str">
        <f>Table1[[#This Row],[Department]]&amp;"-"&amp;Table1[[#This Row],[Employee ID]]</f>
        <v>Operations-E04641</v>
      </c>
      <c r="Z1370" t="str">
        <f>LEFT(Table1[[#This Row],[Department]],3)</f>
        <v>Ope</v>
      </c>
      <c r="AA1370" t="str">
        <f>_xlfn.XLOOKUP(Table1[[#This Row],[Manager ID]],MANAGERS!A:A,MANAGERS!B:B)</f>
        <v>Manager_17</v>
      </c>
      <c r="AB1370" t="str" cm="1">
        <f t="array" ref="AB1370">_xlfn.XLOOKUP(Table1[[#This Row],[Manager ID]],Table2[[#All],[Manager ID]],Table2[[#All],[Department Head]])</f>
        <v>Finance</v>
      </c>
      <c r="AC1370" s="2">
        <f>_xlfn.XLOOKUP(Table1[[#This Row],[City]],L:L,O:O)</f>
        <v>0.23674293405114402</v>
      </c>
      <c r="AD1370" t="str" cm="1">
        <f t="array" ref="AD1370">_xlfn.IFS(Table1[[#This Row],[Performance Score]]&gt;=90,"Excellent",Table1[[#This Row],[Performance Score]]&gt;=75,"Good",Table1[[#This Row],[Performance Score]]&gt;=60,"Average",Table1[[#This Row],[Performance Score]]&lt;=60,"Need Improvement")</f>
        <v>Average</v>
      </c>
      <c r="AE1370" t="str">
        <f>IF(AND(Table1[[#This Row],[Attendance %]]&gt;=80,(Table1[[#This Row],[Performance Score]]&gt;=80)),"Eligible","Not Eligible")</f>
        <v>Not Eligible</v>
      </c>
      <c r="AF1370" t="str">
        <f>IF(Table1[[#This Row],[Performance Score]]&gt;=80,"High Performer","Low Performer")</f>
        <v>Low Performer</v>
      </c>
      <c r="AG1370" t="str" cm="1">
        <f t="array" aca="1" ref="AG1370" ca="1">_xlfn.IFS(Table1[[#This Row],[Experience]]&lt;=3,"Junior",Table1[[#This Row],[Experience]]&lt;=7,"Mid Level",Table1[[#This Row],[Experience]]&gt;=7,"Senior")</f>
        <v>Mid Level</v>
      </c>
      <c r="AH1370" t="str">
        <f>IF(Table1[[#This Row],[Attendance %]]&gt;75,"OK","Below 75")</f>
        <v>Below 75</v>
      </c>
      <c r="AI1370" t="b">
        <f>ISBLANK(Table1[[#This Row],[Employee ID]])</f>
        <v>0</v>
      </c>
      <c r="AJ1370" t="b">
        <f>ISNUMBER(Table1[[#This Row],[Total Salary  ]])</f>
        <v>1</v>
      </c>
      <c r="AK1370" t="str">
        <f>IFERROR(_xlfn.XLOOKUP(Table1[[#This Row],[Manager ID]],MANAGERS!A:A,MANAGERS!B:B),"Not Found")</f>
        <v>Manager_17</v>
      </c>
    </row>
    <row r="1371" spans="1:37" x14ac:dyDescent="0.2">
      <c r="A1371" t="s">
        <v>3790</v>
      </c>
      <c r="B1371" t="s">
        <v>95</v>
      </c>
      <c r="C1371" t="s">
        <v>21</v>
      </c>
      <c r="D1371" t="s">
        <v>46</v>
      </c>
      <c r="E1371" t="s">
        <v>30</v>
      </c>
      <c r="F1371" s="1">
        <v>45017</v>
      </c>
      <c r="G1371" s="1">
        <v>34706</v>
      </c>
      <c r="H1371">
        <v>92927</v>
      </c>
      <c r="I1371">
        <v>19563</v>
      </c>
      <c r="J1371">
        <v>84</v>
      </c>
      <c r="K1371">
        <v>64</v>
      </c>
      <c r="L1371" t="s">
        <v>23</v>
      </c>
      <c r="M1371">
        <v>109</v>
      </c>
      <c r="N1371">
        <f>Table1[[#This Row],[Basic Salary]]+Table1[[#This Row],[Bonus]]</f>
        <v>112490</v>
      </c>
      <c r="O1371" s="2">
        <f>Table1[[#This Row],[Bonus]]/Table1[[#This Row],[Basic Salary]]</f>
        <v>0.21052008565863528</v>
      </c>
      <c r="P1371">
        <f ca="1">DATEDIF(Table1[[#This Row],[Date of Birth]],TODAY(),"Y")</f>
        <v>31</v>
      </c>
      <c r="Q1371">
        <f ca="1">DATEDIF(Table1[[#This Row],[Joining Date]],TODAY(),"Y")</f>
        <v>3</v>
      </c>
      <c r="R1371" t="str">
        <f ca="1">IF(YEAR(Table1[[#This Row],[Joining Date]])=YEAR(TODAY()),"Yes","No")</f>
        <v>No</v>
      </c>
      <c r="S1371" t="str">
        <f ca="1">IF(Table1[[#This Row],[Experience]]&gt;5,"Yes","No")</f>
        <v>No</v>
      </c>
      <c r="T1371" t="str">
        <f>TEXT(Table1[[#This Row],[Joining Date]],"mmmm")</f>
        <v>April</v>
      </c>
      <c r="U1371" t="str">
        <f>TEXT(Table1[[#This Row],[Joining Date]],"yyyy")</f>
        <v>2023</v>
      </c>
      <c r="V1371" s="5">
        <f ca="1">TODAY()-Table1[[#This Row],[Joining Date]]</f>
        <v>1222</v>
      </c>
      <c r="W1371" t="str">
        <f>LEFT(Table1[[#This Row],[Employee Name]],FIND(" ",Table1[[#This Row],[Employee Name]])-1)</f>
        <v>Ajay</v>
      </c>
      <c r="X1371" t="str">
        <f>RIGHT(Table1[[#This Row],[Employee Name]],LEN(Table1[[#This Row],[Employee Name]])-FIND(" ",Table1[[#This Row],[Employee Name]]))</f>
        <v>Singh</v>
      </c>
      <c r="Y1371" t="str">
        <f>Table1[[#This Row],[Department]]&amp;"-"&amp;Table1[[#This Row],[Employee ID]]</f>
        <v>Support-E03734</v>
      </c>
      <c r="Z1371" t="str">
        <f>LEFT(Table1[[#This Row],[Department]],3)</f>
        <v>Sup</v>
      </c>
      <c r="AA1371" t="str">
        <f>_xlfn.XLOOKUP(Table1[[#This Row],[Manager ID]],MANAGERS!A:A,MANAGERS!B:B)</f>
        <v>Manager_9</v>
      </c>
      <c r="AB1371" t="str" cm="1">
        <f t="array" ref="AB1371">_xlfn.XLOOKUP(Table1[[#This Row],[Manager ID]],Table2[[#All],[Manager ID]],Table2[[#All],[Department Head]])</f>
        <v>Sales</v>
      </c>
      <c r="AC1371" s="2">
        <f>_xlfn.XLOOKUP(Table1[[#This Row],[City]],L:L,O:O)</f>
        <v>0.23486488519629886</v>
      </c>
      <c r="AD1371" t="str" cm="1">
        <f t="array" ref="AD1371">_xlfn.IFS(Table1[[#This Row],[Performance Score]]&gt;=90,"Excellent",Table1[[#This Row],[Performance Score]]&gt;=75,"Good",Table1[[#This Row],[Performance Score]]&gt;=60,"Average",Table1[[#This Row],[Performance Score]]&lt;=60,"Need Improvement")</f>
        <v>Average</v>
      </c>
      <c r="AE1371" t="str">
        <f>IF(AND(Table1[[#This Row],[Attendance %]]&gt;=80,(Table1[[#This Row],[Performance Score]]&gt;=80)),"Eligible","Not Eligible")</f>
        <v>Not Eligible</v>
      </c>
      <c r="AF1371" t="str">
        <f>IF(Table1[[#This Row],[Performance Score]]&gt;=80,"High Performer","Low Performer")</f>
        <v>Low Performer</v>
      </c>
      <c r="AG1371" t="str" cm="1">
        <f t="array" aca="1" ref="AG1371" ca="1">_xlfn.IFS(Table1[[#This Row],[Experience]]&lt;=3,"Junior",Table1[[#This Row],[Experience]]&lt;=7,"Mid Level",Table1[[#This Row],[Experience]]&gt;=7,"Senior")</f>
        <v>Junior</v>
      </c>
      <c r="AH1371" t="str">
        <f>IF(Table1[[#This Row],[Attendance %]]&gt;75,"OK","Below 75")</f>
        <v>OK</v>
      </c>
      <c r="AI1371" t="b">
        <f>ISBLANK(Table1[[#This Row],[Employee ID]])</f>
        <v>0</v>
      </c>
      <c r="AJ1371" t="b">
        <f>ISNUMBER(Table1[[#This Row],[Total Salary  ]])</f>
        <v>1</v>
      </c>
      <c r="AK1371" t="str">
        <f>IFERROR(_xlfn.XLOOKUP(Table1[[#This Row],[Manager ID]],MANAGERS!A:A,MANAGERS!B:B),"Not Found")</f>
        <v>Manager_9</v>
      </c>
    </row>
    <row r="1372" spans="1:37" x14ac:dyDescent="0.2">
      <c r="A1372" t="s">
        <v>3565</v>
      </c>
      <c r="B1372" t="s">
        <v>57</v>
      </c>
      <c r="C1372" t="s">
        <v>15</v>
      </c>
      <c r="D1372" t="s">
        <v>33</v>
      </c>
      <c r="E1372" t="s">
        <v>22</v>
      </c>
      <c r="F1372" s="1">
        <v>42993</v>
      </c>
      <c r="G1372" s="1">
        <v>41039</v>
      </c>
      <c r="H1372">
        <v>91132</v>
      </c>
      <c r="I1372">
        <v>21344</v>
      </c>
      <c r="J1372">
        <v>65</v>
      </c>
      <c r="K1372">
        <v>95</v>
      </c>
      <c r="L1372" t="s">
        <v>34</v>
      </c>
      <c r="M1372">
        <v>113</v>
      </c>
      <c r="N1372">
        <f>Table1[[#This Row],[Basic Salary]]+Table1[[#This Row],[Bonus]]</f>
        <v>112476</v>
      </c>
      <c r="O1372" s="2">
        <f>Table1[[#This Row],[Bonus]]/Table1[[#This Row],[Basic Salary]]</f>
        <v>0.23420971777202301</v>
      </c>
      <c r="P1372">
        <f ca="1">DATEDIF(Table1[[#This Row],[Date of Birth]],TODAY(),"Y")</f>
        <v>14</v>
      </c>
      <c r="Q1372">
        <f ca="1">DATEDIF(Table1[[#This Row],[Joining Date]],TODAY(),"Y")</f>
        <v>8</v>
      </c>
      <c r="R1372" t="str">
        <f ca="1">IF(YEAR(Table1[[#This Row],[Joining Date]])=YEAR(TODAY()),"Yes","No")</f>
        <v>No</v>
      </c>
      <c r="S1372" t="str">
        <f ca="1">IF(Table1[[#This Row],[Experience]]&gt;5,"Yes","No")</f>
        <v>Yes</v>
      </c>
      <c r="T1372" t="str">
        <f>TEXT(Table1[[#This Row],[Joining Date]],"mmmm")</f>
        <v>September</v>
      </c>
      <c r="U1372" t="str">
        <f>TEXT(Table1[[#This Row],[Joining Date]],"yyyy")</f>
        <v>2017</v>
      </c>
      <c r="V1372" s="5">
        <f ca="1">TODAY()-Table1[[#This Row],[Joining Date]]</f>
        <v>3246</v>
      </c>
      <c r="W1372" t="str">
        <f>LEFT(Table1[[#This Row],[Employee Name]],FIND(" ",Table1[[#This Row],[Employee Name]])-1)</f>
        <v>Swathi</v>
      </c>
      <c r="X1372" t="str">
        <f>RIGHT(Table1[[#This Row],[Employee Name]],LEN(Table1[[#This Row],[Employee Name]])-FIND(" ",Table1[[#This Row],[Employee Name]]))</f>
        <v>Ramesh</v>
      </c>
      <c r="Y1372" t="str">
        <f>Table1[[#This Row],[Department]]&amp;"-"&amp;Table1[[#This Row],[Employee ID]]</f>
        <v>Marketing-E03509</v>
      </c>
      <c r="Z1372" t="str">
        <f>LEFT(Table1[[#This Row],[Department]],3)</f>
        <v>Mar</v>
      </c>
      <c r="AA1372" t="str">
        <f>_xlfn.XLOOKUP(Table1[[#This Row],[Manager ID]],MANAGERS!A:A,MANAGERS!B:B)</f>
        <v>Manager_13</v>
      </c>
      <c r="AB1372" t="str" cm="1">
        <f t="array" ref="AB1372">_xlfn.XLOOKUP(Table1[[#This Row],[Manager ID]],Table2[[#All],[Manager ID]],Table2[[#All],[Department Head]])</f>
        <v>HR</v>
      </c>
      <c r="AC1372" s="2">
        <f>_xlfn.XLOOKUP(Table1[[#This Row],[City]],L:L,O:O)</f>
        <v>0.24030340748661314</v>
      </c>
      <c r="AD1372" t="str" cm="1">
        <f t="array" ref="AD1372">_xlfn.IFS(Table1[[#This Row],[Performance Score]]&gt;=90,"Excellent",Table1[[#This Row],[Performance Score]]&gt;=75,"Good",Table1[[#This Row],[Performance Score]]&gt;=60,"Average",Table1[[#This Row],[Performance Score]]&lt;=60,"Need Improvement")</f>
        <v>Excellent</v>
      </c>
      <c r="AE1372" t="str">
        <f>IF(AND(Table1[[#This Row],[Attendance %]]&gt;=80,(Table1[[#This Row],[Performance Score]]&gt;=80)),"Eligible","Not Eligible")</f>
        <v>Not Eligible</v>
      </c>
      <c r="AF1372" t="str">
        <f>IF(Table1[[#This Row],[Performance Score]]&gt;=80,"High Performer","Low Performer")</f>
        <v>High Performer</v>
      </c>
      <c r="AG1372" t="str" cm="1">
        <f t="array" aca="1" ref="AG1372" ca="1">_xlfn.IFS(Table1[[#This Row],[Experience]]&lt;=3,"Junior",Table1[[#This Row],[Experience]]&lt;=7,"Mid Level",Table1[[#This Row],[Experience]]&gt;=7,"Senior")</f>
        <v>Senior</v>
      </c>
      <c r="AH1372" t="str">
        <f>IF(Table1[[#This Row],[Attendance %]]&gt;75,"OK","Below 75")</f>
        <v>Below 75</v>
      </c>
      <c r="AI1372" t="b">
        <f>ISBLANK(Table1[[#This Row],[Employee ID]])</f>
        <v>0</v>
      </c>
      <c r="AJ1372" t="b">
        <f>ISNUMBER(Table1[[#This Row],[Total Salary  ]])</f>
        <v>1</v>
      </c>
      <c r="AK1372" t="str">
        <f>IFERROR(_xlfn.XLOOKUP(Table1[[#This Row],[Manager ID]],MANAGERS!A:A,MANAGERS!B:B),"Not Found")</f>
        <v>Manager_13</v>
      </c>
    </row>
    <row r="1373" spans="1:37" x14ac:dyDescent="0.2">
      <c r="A1373" t="s">
        <v>3982</v>
      </c>
      <c r="B1373" t="s">
        <v>77</v>
      </c>
      <c r="C1373" t="s">
        <v>15</v>
      </c>
      <c r="D1373" t="s">
        <v>33</v>
      </c>
      <c r="E1373" t="s">
        <v>22</v>
      </c>
      <c r="F1373" s="1">
        <v>45046</v>
      </c>
      <c r="G1373" s="1">
        <v>34585</v>
      </c>
      <c r="H1373">
        <v>105259</v>
      </c>
      <c r="I1373">
        <v>7205</v>
      </c>
      <c r="J1373">
        <v>82</v>
      </c>
      <c r="K1373">
        <v>58</v>
      </c>
      <c r="L1373" t="s">
        <v>53</v>
      </c>
      <c r="M1373">
        <v>119</v>
      </c>
      <c r="N1373">
        <f>Table1[[#This Row],[Basic Salary]]+Table1[[#This Row],[Bonus]]</f>
        <v>112464</v>
      </c>
      <c r="O1373" s="2">
        <f>Table1[[#This Row],[Bonus]]/Table1[[#This Row],[Basic Salary]]</f>
        <v>6.8450203783049432E-2</v>
      </c>
      <c r="P1373">
        <f ca="1">DATEDIF(Table1[[#This Row],[Date of Birth]],TODAY(),"Y")</f>
        <v>31</v>
      </c>
      <c r="Q1373">
        <f ca="1">DATEDIF(Table1[[#This Row],[Joining Date]],TODAY(),"Y")</f>
        <v>3</v>
      </c>
      <c r="R1373" t="str">
        <f ca="1">IF(YEAR(Table1[[#This Row],[Joining Date]])=YEAR(TODAY()),"Yes","No")</f>
        <v>No</v>
      </c>
      <c r="S1373" t="str">
        <f ca="1">IF(Table1[[#This Row],[Experience]]&gt;5,"Yes","No")</f>
        <v>No</v>
      </c>
      <c r="T1373" t="str">
        <f>TEXT(Table1[[#This Row],[Joining Date]],"mmmm")</f>
        <v>April</v>
      </c>
      <c r="U1373" t="str">
        <f>TEXT(Table1[[#This Row],[Joining Date]],"yyyy")</f>
        <v>2023</v>
      </c>
      <c r="V1373" s="5">
        <f ca="1">TODAY()-Table1[[#This Row],[Joining Date]]</f>
        <v>1193</v>
      </c>
      <c r="W1373" t="str">
        <f>LEFT(Table1[[#This Row],[Employee Name]],FIND(" ",Table1[[#This Row],[Employee Name]])-1)</f>
        <v>Rohan</v>
      </c>
      <c r="X1373" t="str">
        <f>RIGHT(Table1[[#This Row],[Employee Name]],LEN(Table1[[#This Row],[Employee Name]])-FIND(" ",Table1[[#This Row],[Employee Name]]))</f>
        <v>Gupta</v>
      </c>
      <c r="Y1373" t="str">
        <f>Table1[[#This Row],[Department]]&amp;"-"&amp;Table1[[#This Row],[Employee ID]]</f>
        <v>Marketing-E03926</v>
      </c>
      <c r="Z1373" t="str">
        <f>LEFT(Table1[[#This Row],[Department]],3)</f>
        <v>Mar</v>
      </c>
      <c r="AA1373" t="str">
        <f>_xlfn.XLOOKUP(Table1[[#This Row],[Manager ID]],MANAGERS!A:A,MANAGERS!B:B)</f>
        <v>Manager_19</v>
      </c>
      <c r="AB1373" t="str" cm="1">
        <f t="array" ref="AB1373">_xlfn.XLOOKUP(Table1[[#This Row],[Manager ID]],Table2[[#All],[Manager ID]],Table2[[#All],[Department Head]])</f>
        <v>Support</v>
      </c>
      <c r="AC1373" s="2">
        <f>_xlfn.XLOOKUP(Table1[[#This Row],[City]],L:L,O:O)</f>
        <v>0.23685887225230964</v>
      </c>
      <c r="AD1373" t="str" cm="1">
        <f t="array" ref="AD1373">_xlfn.IFS(Table1[[#This Row],[Performance Score]]&gt;=90,"Excellent",Table1[[#This Row],[Performance Score]]&gt;=75,"Good",Table1[[#This Row],[Performance Score]]&gt;=60,"Average",Table1[[#This Row],[Performance Score]]&lt;=60,"Need Improvement")</f>
        <v>Need Improvement</v>
      </c>
      <c r="AE1373" t="str">
        <f>IF(AND(Table1[[#This Row],[Attendance %]]&gt;=80,(Table1[[#This Row],[Performance Score]]&gt;=80)),"Eligible","Not Eligible")</f>
        <v>Not Eligible</v>
      </c>
      <c r="AF1373" t="str">
        <f>IF(Table1[[#This Row],[Performance Score]]&gt;=80,"High Performer","Low Performer")</f>
        <v>Low Performer</v>
      </c>
      <c r="AG1373" t="str" cm="1">
        <f t="array" aca="1" ref="AG1373" ca="1">_xlfn.IFS(Table1[[#This Row],[Experience]]&lt;=3,"Junior",Table1[[#This Row],[Experience]]&lt;=7,"Mid Level",Table1[[#This Row],[Experience]]&gt;=7,"Senior")</f>
        <v>Junior</v>
      </c>
      <c r="AH1373" t="str">
        <f>IF(Table1[[#This Row],[Attendance %]]&gt;75,"OK","Below 75")</f>
        <v>OK</v>
      </c>
      <c r="AI1373" t="b">
        <f>ISBLANK(Table1[[#This Row],[Employee ID]])</f>
        <v>0</v>
      </c>
      <c r="AJ1373" t="b">
        <f>ISNUMBER(Table1[[#This Row],[Total Salary  ]])</f>
        <v>1</v>
      </c>
      <c r="AK1373" t="str">
        <f>IFERROR(_xlfn.XLOOKUP(Table1[[#This Row],[Manager ID]],MANAGERS!A:A,MANAGERS!B:B),"Not Found")</f>
        <v>Manager_19</v>
      </c>
    </row>
    <row r="1374" spans="1:37" x14ac:dyDescent="0.2">
      <c r="A1374" t="s">
        <v>3262</v>
      </c>
      <c r="B1374" t="s">
        <v>87</v>
      </c>
      <c r="C1374" t="s">
        <v>21</v>
      </c>
      <c r="D1374" t="s">
        <v>25</v>
      </c>
      <c r="E1374" t="s">
        <v>65</v>
      </c>
      <c r="F1374" s="1">
        <v>43591</v>
      </c>
      <c r="G1374" s="1">
        <v>40413</v>
      </c>
      <c r="H1374">
        <v>100578</v>
      </c>
      <c r="I1374">
        <v>11884</v>
      </c>
      <c r="J1374">
        <v>78</v>
      </c>
      <c r="K1374">
        <v>72</v>
      </c>
      <c r="L1374" t="s">
        <v>31</v>
      </c>
      <c r="M1374">
        <v>109</v>
      </c>
      <c r="N1374">
        <f>Table1[[#This Row],[Basic Salary]]+Table1[[#This Row],[Bonus]]</f>
        <v>112462</v>
      </c>
      <c r="O1374" s="2">
        <f>Table1[[#This Row],[Bonus]]/Table1[[#This Row],[Basic Salary]]</f>
        <v>0.11815705223806398</v>
      </c>
      <c r="P1374">
        <f ca="1">DATEDIF(Table1[[#This Row],[Date of Birth]],TODAY(),"Y")</f>
        <v>15</v>
      </c>
      <c r="Q1374">
        <f ca="1">DATEDIF(Table1[[#This Row],[Joining Date]],TODAY(),"Y")</f>
        <v>7</v>
      </c>
      <c r="R1374" t="str">
        <f ca="1">IF(YEAR(Table1[[#This Row],[Joining Date]])=YEAR(TODAY()),"Yes","No")</f>
        <v>No</v>
      </c>
      <c r="S1374" t="str">
        <f ca="1">IF(Table1[[#This Row],[Experience]]&gt;5,"Yes","No")</f>
        <v>Yes</v>
      </c>
      <c r="T1374" t="str">
        <f>TEXT(Table1[[#This Row],[Joining Date]],"mmmm")</f>
        <v>May</v>
      </c>
      <c r="U1374" t="str">
        <f>TEXT(Table1[[#This Row],[Joining Date]],"yyyy")</f>
        <v>2019</v>
      </c>
      <c r="V1374" s="5">
        <f ca="1">TODAY()-Table1[[#This Row],[Joining Date]]</f>
        <v>2648</v>
      </c>
      <c r="W1374" t="str">
        <f>LEFT(Table1[[#This Row],[Employee Name]],FIND(" ",Table1[[#This Row],[Employee Name]])-1)</f>
        <v>Arjun</v>
      </c>
      <c r="X1374" t="str">
        <f>RIGHT(Table1[[#This Row],[Employee Name]],LEN(Table1[[#This Row],[Employee Name]])-FIND(" ",Table1[[#This Row],[Employee Name]]))</f>
        <v>Mehta</v>
      </c>
      <c r="Y1374" t="str">
        <f>Table1[[#This Row],[Department]]&amp;"-"&amp;Table1[[#This Row],[Employee ID]]</f>
        <v>Finance-E03206</v>
      </c>
      <c r="Z1374" t="str">
        <f>LEFT(Table1[[#This Row],[Department]],3)</f>
        <v>Fin</v>
      </c>
      <c r="AA1374" t="str">
        <f>_xlfn.XLOOKUP(Table1[[#This Row],[Manager ID]],MANAGERS!A:A,MANAGERS!B:B)</f>
        <v>Manager_9</v>
      </c>
      <c r="AB1374" t="str" cm="1">
        <f t="array" ref="AB1374">_xlfn.XLOOKUP(Table1[[#This Row],[Manager ID]],Table2[[#All],[Manager ID]],Table2[[#All],[Department Head]])</f>
        <v>Sales</v>
      </c>
      <c r="AC1374" s="2">
        <f>_xlfn.XLOOKUP(Table1[[#This Row],[City]],L:L,O:O)</f>
        <v>0.241864189087755</v>
      </c>
      <c r="AD1374" t="str" cm="1">
        <f t="array" ref="AD1374">_xlfn.IFS(Table1[[#This Row],[Performance Score]]&gt;=90,"Excellent",Table1[[#This Row],[Performance Score]]&gt;=75,"Good",Table1[[#This Row],[Performance Score]]&gt;=60,"Average",Table1[[#This Row],[Performance Score]]&lt;=60,"Need Improvement")</f>
        <v>Average</v>
      </c>
      <c r="AE1374" t="str">
        <f>IF(AND(Table1[[#This Row],[Attendance %]]&gt;=80,(Table1[[#This Row],[Performance Score]]&gt;=80)),"Eligible","Not Eligible")</f>
        <v>Not Eligible</v>
      </c>
      <c r="AF1374" t="str">
        <f>IF(Table1[[#This Row],[Performance Score]]&gt;=80,"High Performer","Low Performer")</f>
        <v>Low Performer</v>
      </c>
      <c r="AG1374" t="str" cm="1">
        <f t="array" aca="1" ref="AG1374" ca="1">_xlfn.IFS(Table1[[#This Row],[Experience]]&lt;=3,"Junior",Table1[[#This Row],[Experience]]&lt;=7,"Mid Level",Table1[[#This Row],[Experience]]&gt;=7,"Senior")</f>
        <v>Mid Level</v>
      </c>
      <c r="AH1374" t="str">
        <f>IF(Table1[[#This Row],[Attendance %]]&gt;75,"OK","Below 75")</f>
        <v>OK</v>
      </c>
      <c r="AI1374" t="b">
        <f>ISBLANK(Table1[[#This Row],[Employee ID]])</f>
        <v>0</v>
      </c>
      <c r="AJ1374" t="b">
        <f>ISNUMBER(Table1[[#This Row],[Total Salary  ]])</f>
        <v>1</v>
      </c>
      <c r="AK1374" t="str">
        <f>IFERROR(_xlfn.XLOOKUP(Table1[[#This Row],[Manager ID]],MANAGERS!A:A,MANAGERS!B:B),"Not Found")</f>
        <v>Manager_9</v>
      </c>
    </row>
    <row r="1375" spans="1:37" x14ac:dyDescent="0.2">
      <c r="A1375" t="s">
        <v>1168</v>
      </c>
      <c r="B1375" t="s">
        <v>39</v>
      </c>
      <c r="C1375" t="s">
        <v>21</v>
      </c>
      <c r="D1375" t="s">
        <v>33</v>
      </c>
      <c r="E1375" t="s">
        <v>22</v>
      </c>
      <c r="F1375" s="1">
        <v>43434</v>
      </c>
      <c r="G1375" s="1">
        <v>36853</v>
      </c>
      <c r="H1375">
        <v>86405</v>
      </c>
      <c r="I1375">
        <v>26052</v>
      </c>
      <c r="J1375">
        <v>94</v>
      </c>
      <c r="K1375">
        <v>97</v>
      </c>
      <c r="L1375" t="s">
        <v>34</v>
      </c>
      <c r="M1375">
        <v>115</v>
      </c>
      <c r="N1375">
        <f>Table1[[#This Row],[Basic Salary]]+Table1[[#This Row],[Bonus]]</f>
        <v>112457</v>
      </c>
      <c r="O1375" s="2">
        <f>Table1[[#This Row],[Bonus]]/Table1[[#This Row],[Basic Salary]]</f>
        <v>0.30151032926335281</v>
      </c>
      <c r="P1375">
        <f ca="1">DATEDIF(Table1[[#This Row],[Date of Birth]],TODAY(),"Y")</f>
        <v>25</v>
      </c>
      <c r="Q1375">
        <f ca="1">DATEDIF(Table1[[#This Row],[Joining Date]],TODAY(),"Y")</f>
        <v>7</v>
      </c>
      <c r="R1375" t="str">
        <f ca="1">IF(YEAR(Table1[[#This Row],[Joining Date]])=YEAR(TODAY()),"Yes","No")</f>
        <v>No</v>
      </c>
      <c r="S1375" t="str">
        <f ca="1">IF(Table1[[#This Row],[Experience]]&gt;5,"Yes","No")</f>
        <v>Yes</v>
      </c>
      <c r="T1375" t="str">
        <f>TEXT(Table1[[#This Row],[Joining Date]],"mmmm")</f>
        <v>November</v>
      </c>
      <c r="U1375" t="str">
        <f>TEXT(Table1[[#This Row],[Joining Date]],"yyyy")</f>
        <v>2018</v>
      </c>
      <c r="V1375" s="5">
        <f ca="1">TODAY()-Table1[[#This Row],[Joining Date]]</f>
        <v>2805</v>
      </c>
      <c r="W1375" t="str">
        <f>LEFT(Table1[[#This Row],[Employee Name]],FIND(" ",Table1[[#This Row],[Employee Name]])-1)</f>
        <v>Karan</v>
      </c>
      <c r="X1375" t="str">
        <f>RIGHT(Table1[[#This Row],[Employee Name]],LEN(Table1[[#This Row],[Employee Name]])-FIND(" ",Table1[[#This Row],[Employee Name]]))</f>
        <v>Malhotra</v>
      </c>
      <c r="Y1375" t="str">
        <f>Table1[[#This Row],[Department]]&amp;"-"&amp;Table1[[#This Row],[Employee ID]]</f>
        <v>Marketing-E01112</v>
      </c>
      <c r="Z1375" t="str">
        <f>LEFT(Table1[[#This Row],[Department]],3)</f>
        <v>Mar</v>
      </c>
      <c r="AA1375" t="str">
        <f>_xlfn.XLOOKUP(Table1[[#This Row],[Manager ID]],MANAGERS!A:A,MANAGERS!B:B)</f>
        <v>Manager_15</v>
      </c>
      <c r="AB1375" t="str" cm="1">
        <f t="array" ref="AB1375">_xlfn.XLOOKUP(Table1[[#This Row],[Manager ID]],Table2[[#All],[Manager ID]],Table2[[#All],[Department Head]])</f>
        <v>Support</v>
      </c>
      <c r="AC1375" s="2">
        <f>_xlfn.XLOOKUP(Table1[[#This Row],[City]],L:L,O:O)</f>
        <v>0.24030340748661314</v>
      </c>
      <c r="AD1375" t="str" cm="1">
        <f t="array" ref="AD1375">_xlfn.IFS(Table1[[#This Row],[Performance Score]]&gt;=90,"Excellent",Table1[[#This Row],[Performance Score]]&gt;=75,"Good",Table1[[#This Row],[Performance Score]]&gt;=60,"Average",Table1[[#This Row],[Performance Score]]&lt;=60,"Need Improvement")</f>
        <v>Excellent</v>
      </c>
      <c r="AE1375" t="str">
        <f>IF(AND(Table1[[#This Row],[Attendance %]]&gt;=80,(Table1[[#This Row],[Performance Score]]&gt;=80)),"Eligible","Not Eligible")</f>
        <v>Eligible</v>
      </c>
      <c r="AF1375" t="str">
        <f>IF(Table1[[#This Row],[Performance Score]]&gt;=80,"High Performer","Low Performer")</f>
        <v>High Performer</v>
      </c>
      <c r="AG1375" t="str" cm="1">
        <f t="array" aca="1" ref="AG1375" ca="1">_xlfn.IFS(Table1[[#This Row],[Experience]]&lt;=3,"Junior",Table1[[#This Row],[Experience]]&lt;=7,"Mid Level",Table1[[#This Row],[Experience]]&gt;=7,"Senior")</f>
        <v>Mid Level</v>
      </c>
      <c r="AH1375" t="str">
        <f>IF(Table1[[#This Row],[Attendance %]]&gt;75,"OK","Below 75")</f>
        <v>OK</v>
      </c>
      <c r="AI1375" t="b">
        <f>ISBLANK(Table1[[#This Row],[Employee ID]])</f>
        <v>0</v>
      </c>
      <c r="AJ1375" t="b">
        <f>ISNUMBER(Table1[[#This Row],[Total Salary  ]])</f>
        <v>1</v>
      </c>
      <c r="AK1375" t="str">
        <f>IFERROR(_xlfn.XLOOKUP(Table1[[#This Row],[Manager ID]],MANAGERS!A:A,MANAGERS!B:B),"Not Found")</f>
        <v>Manager_15</v>
      </c>
    </row>
    <row r="1376" spans="1:37" x14ac:dyDescent="0.2">
      <c r="A1376" t="s">
        <v>3130</v>
      </c>
      <c r="B1376" t="s">
        <v>29</v>
      </c>
      <c r="C1376" t="s">
        <v>15</v>
      </c>
      <c r="D1376" t="s">
        <v>81</v>
      </c>
      <c r="E1376" t="s">
        <v>22</v>
      </c>
      <c r="F1376" s="1">
        <v>42890</v>
      </c>
      <c r="G1376" s="1">
        <v>30666</v>
      </c>
      <c r="H1376">
        <v>94721</v>
      </c>
      <c r="I1376">
        <v>17731</v>
      </c>
      <c r="J1376">
        <v>84</v>
      </c>
      <c r="K1376">
        <v>42</v>
      </c>
      <c r="L1376" t="s">
        <v>31</v>
      </c>
      <c r="M1376">
        <v>116</v>
      </c>
      <c r="N1376">
        <f>Table1[[#This Row],[Basic Salary]]+Table1[[#This Row],[Bonus]]</f>
        <v>112452</v>
      </c>
      <c r="O1376" s="2">
        <f>Table1[[#This Row],[Bonus]]/Table1[[#This Row],[Basic Salary]]</f>
        <v>0.18719185819406467</v>
      </c>
      <c r="P1376">
        <f ca="1">DATEDIF(Table1[[#This Row],[Date of Birth]],TODAY(),"Y")</f>
        <v>42</v>
      </c>
      <c r="Q1376">
        <f ca="1">DATEDIF(Table1[[#This Row],[Joining Date]],TODAY(),"Y")</f>
        <v>9</v>
      </c>
      <c r="R1376" t="str">
        <f ca="1">IF(YEAR(Table1[[#This Row],[Joining Date]])=YEAR(TODAY()),"Yes","No")</f>
        <v>No</v>
      </c>
      <c r="S1376" t="str">
        <f ca="1">IF(Table1[[#This Row],[Experience]]&gt;5,"Yes","No")</f>
        <v>Yes</v>
      </c>
      <c r="T1376" t="str">
        <f>TEXT(Table1[[#This Row],[Joining Date]],"mmmm")</f>
        <v>June</v>
      </c>
      <c r="U1376" t="str">
        <f>TEXT(Table1[[#This Row],[Joining Date]],"yyyy")</f>
        <v>2017</v>
      </c>
      <c r="V1376" s="5">
        <f ca="1">TODAY()-Table1[[#This Row],[Joining Date]]</f>
        <v>3349</v>
      </c>
      <c r="W1376" t="str">
        <f>LEFT(Table1[[#This Row],[Employee Name]],FIND(" ",Table1[[#This Row],[Employee Name]])-1)</f>
        <v>Vikram</v>
      </c>
      <c r="X1376" t="str">
        <f>RIGHT(Table1[[#This Row],[Employee Name]],LEN(Table1[[#This Row],[Employee Name]])-FIND(" ",Table1[[#This Row],[Employee Name]]))</f>
        <v>Singh</v>
      </c>
      <c r="Y1376" t="str">
        <f>Table1[[#This Row],[Department]]&amp;"-"&amp;Table1[[#This Row],[Employee ID]]</f>
        <v>Sales-E03074</v>
      </c>
      <c r="Z1376" t="str">
        <f>LEFT(Table1[[#This Row],[Department]],3)</f>
        <v>Sal</v>
      </c>
      <c r="AA1376" t="str">
        <f>_xlfn.XLOOKUP(Table1[[#This Row],[Manager ID]],MANAGERS!A:A,MANAGERS!B:B)</f>
        <v>Manager_16</v>
      </c>
      <c r="AB1376" t="str" cm="1">
        <f t="array" ref="AB1376">_xlfn.XLOOKUP(Table1[[#This Row],[Manager ID]],Table2[[#All],[Manager ID]],Table2[[#All],[Department Head]])</f>
        <v>Sales</v>
      </c>
      <c r="AC1376" s="2">
        <f>_xlfn.XLOOKUP(Table1[[#This Row],[City]],L:L,O:O)</f>
        <v>0.241864189087755</v>
      </c>
      <c r="AD1376" t="str" cm="1">
        <f t="array" ref="AD1376">_xlfn.IFS(Table1[[#This Row],[Performance Score]]&gt;=90,"Excellent",Table1[[#This Row],[Performance Score]]&gt;=75,"Good",Table1[[#This Row],[Performance Score]]&gt;=60,"Average",Table1[[#This Row],[Performance Score]]&lt;=60,"Need Improvement")</f>
        <v>Need Improvement</v>
      </c>
      <c r="AE1376" t="str">
        <f>IF(AND(Table1[[#This Row],[Attendance %]]&gt;=80,(Table1[[#This Row],[Performance Score]]&gt;=80)),"Eligible","Not Eligible")</f>
        <v>Not Eligible</v>
      </c>
      <c r="AF1376" t="str">
        <f>IF(Table1[[#This Row],[Performance Score]]&gt;=80,"High Performer","Low Performer")</f>
        <v>Low Performer</v>
      </c>
      <c r="AG1376" t="str" cm="1">
        <f t="array" aca="1" ref="AG1376" ca="1">_xlfn.IFS(Table1[[#This Row],[Experience]]&lt;=3,"Junior",Table1[[#This Row],[Experience]]&lt;=7,"Mid Level",Table1[[#This Row],[Experience]]&gt;=7,"Senior")</f>
        <v>Senior</v>
      </c>
      <c r="AH1376" t="str">
        <f>IF(Table1[[#This Row],[Attendance %]]&gt;75,"OK","Below 75")</f>
        <v>OK</v>
      </c>
      <c r="AI1376" t="b">
        <f>ISBLANK(Table1[[#This Row],[Employee ID]])</f>
        <v>0</v>
      </c>
      <c r="AJ1376" t="b">
        <f>ISNUMBER(Table1[[#This Row],[Total Salary  ]])</f>
        <v>1</v>
      </c>
      <c r="AK1376" t="str">
        <f>IFERROR(_xlfn.XLOOKUP(Table1[[#This Row],[Manager ID]],MANAGERS!A:A,MANAGERS!B:B),"Not Found")</f>
        <v>Manager_16</v>
      </c>
    </row>
    <row r="1377" spans="1:37" x14ac:dyDescent="0.2">
      <c r="A1377" t="s">
        <v>4260</v>
      </c>
      <c r="B1377" t="s">
        <v>60</v>
      </c>
      <c r="C1377" t="s">
        <v>21</v>
      </c>
      <c r="D1377" t="s">
        <v>40</v>
      </c>
      <c r="E1377" t="s">
        <v>30</v>
      </c>
      <c r="F1377" s="1">
        <v>42911</v>
      </c>
      <c r="G1377" s="1">
        <v>40603</v>
      </c>
      <c r="H1377">
        <v>96218</v>
      </c>
      <c r="I1377">
        <v>16164</v>
      </c>
      <c r="J1377">
        <v>64</v>
      </c>
      <c r="K1377">
        <v>85</v>
      </c>
      <c r="L1377" t="s">
        <v>37</v>
      </c>
      <c r="M1377">
        <v>120</v>
      </c>
      <c r="N1377">
        <f>Table1[[#This Row],[Basic Salary]]+Table1[[#This Row],[Bonus]]</f>
        <v>112382</v>
      </c>
      <c r="O1377" s="2">
        <f>Table1[[#This Row],[Bonus]]/Table1[[#This Row],[Basic Salary]]</f>
        <v>0.16799351472697416</v>
      </c>
      <c r="P1377">
        <f ca="1">DATEDIF(Table1[[#This Row],[Date of Birth]],TODAY(),"Y")</f>
        <v>15</v>
      </c>
      <c r="Q1377">
        <f ca="1">DATEDIF(Table1[[#This Row],[Joining Date]],TODAY(),"Y")</f>
        <v>9</v>
      </c>
      <c r="R1377" t="str">
        <f ca="1">IF(YEAR(Table1[[#This Row],[Joining Date]])=YEAR(TODAY()),"Yes","No")</f>
        <v>No</v>
      </c>
      <c r="S1377" t="str">
        <f ca="1">IF(Table1[[#This Row],[Experience]]&gt;5,"Yes","No")</f>
        <v>Yes</v>
      </c>
      <c r="T1377" t="str">
        <f>TEXT(Table1[[#This Row],[Joining Date]],"mmmm")</f>
        <v>June</v>
      </c>
      <c r="U1377" t="str">
        <f>TEXT(Table1[[#This Row],[Joining Date]],"yyyy")</f>
        <v>2017</v>
      </c>
      <c r="V1377" s="5">
        <f ca="1">TODAY()-Table1[[#This Row],[Joining Date]]</f>
        <v>3328</v>
      </c>
      <c r="W1377" t="str">
        <f>LEFT(Table1[[#This Row],[Employee Name]],FIND(" ",Table1[[#This Row],[Employee Name]])-1)</f>
        <v>Gayathri</v>
      </c>
      <c r="X1377" t="str">
        <f>RIGHT(Table1[[#This Row],[Employee Name]],LEN(Table1[[#This Row],[Employee Name]])-FIND(" ",Table1[[#This Row],[Employee Name]]))</f>
        <v>Iyer</v>
      </c>
      <c r="Y1377" t="str">
        <f>Table1[[#This Row],[Department]]&amp;"-"&amp;Table1[[#This Row],[Employee ID]]</f>
        <v>IT-E04204</v>
      </c>
      <c r="Z1377" t="str">
        <f>LEFT(Table1[[#This Row],[Department]],3)</f>
        <v>IT</v>
      </c>
      <c r="AA1377" t="str">
        <f>_xlfn.XLOOKUP(Table1[[#This Row],[Manager ID]],MANAGERS!A:A,MANAGERS!B:B)</f>
        <v>Manager_20</v>
      </c>
      <c r="AB1377" t="str" cm="1">
        <f t="array" ref="AB1377">_xlfn.XLOOKUP(Table1[[#This Row],[Manager ID]],Table2[[#All],[Manager ID]],Table2[[#All],[Department Head]])</f>
        <v>Operations</v>
      </c>
      <c r="AC1377" s="2">
        <f>_xlfn.XLOOKUP(Table1[[#This Row],[City]],L:L,O:O)</f>
        <v>0.24036902712549932</v>
      </c>
      <c r="AD1377" t="str" cm="1">
        <f t="array" ref="AD1377">_xlfn.IFS(Table1[[#This Row],[Performance Score]]&gt;=90,"Excellent",Table1[[#This Row],[Performance Score]]&gt;=75,"Good",Table1[[#This Row],[Performance Score]]&gt;=60,"Average",Table1[[#This Row],[Performance Score]]&lt;=60,"Need Improvement")</f>
        <v>Good</v>
      </c>
      <c r="AE1377" t="str">
        <f>IF(AND(Table1[[#This Row],[Attendance %]]&gt;=80,(Table1[[#This Row],[Performance Score]]&gt;=80)),"Eligible","Not Eligible")</f>
        <v>Not Eligible</v>
      </c>
      <c r="AF1377" t="str">
        <f>IF(Table1[[#This Row],[Performance Score]]&gt;=80,"High Performer","Low Performer")</f>
        <v>High Performer</v>
      </c>
      <c r="AG1377" t="str" cm="1">
        <f t="array" aca="1" ref="AG1377" ca="1">_xlfn.IFS(Table1[[#This Row],[Experience]]&lt;=3,"Junior",Table1[[#This Row],[Experience]]&lt;=7,"Mid Level",Table1[[#This Row],[Experience]]&gt;=7,"Senior")</f>
        <v>Senior</v>
      </c>
      <c r="AH1377" t="str">
        <f>IF(Table1[[#This Row],[Attendance %]]&gt;75,"OK","Below 75")</f>
        <v>Below 75</v>
      </c>
      <c r="AI1377" t="b">
        <f>ISBLANK(Table1[[#This Row],[Employee ID]])</f>
        <v>0</v>
      </c>
      <c r="AJ1377" t="b">
        <f>ISNUMBER(Table1[[#This Row],[Total Salary  ]])</f>
        <v>1</v>
      </c>
      <c r="AK1377" t="str">
        <f>IFERROR(_xlfn.XLOOKUP(Table1[[#This Row],[Manager ID]],MANAGERS!A:A,MANAGERS!B:B),"Not Found")</f>
        <v>Manager_20</v>
      </c>
    </row>
    <row r="1378" spans="1:37" x14ac:dyDescent="0.2">
      <c r="A1378" t="s">
        <v>1433</v>
      </c>
      <c r="B1378" t="s">
        <v>39</v>
      </c>
      <c r="C1378" t="s">
        <v>21</v>
      </c>
      <c r="D1378" t="s">
        <v>16</v>
      </c>
      <c r="E1378" t="s">
        <v>51</v>
      </c>
      <c r="F1378" s="1">
        <v>45404</v>
      </c>
      <c r="G1378" s="1">
        <v>34694</v>
      </c>
      <c r="H1378">
        <v>85820</v>
      </c>
      <c r="I1378">
        <v>26502</v>
      </c>
      <c r="J1378">
        <v>71</v>
      </c>
      <c r="K1378">
        <v>83</v>
      </c>
      <c r="L1378" t="s">
        <v>53</v>
      </c>
      <c r="M1378">
        <v>113</v>
      </c>
      <c r="N1378">
        <f>Table1[[#This Row],[Basic Salary]]+Table1[[#This Row],[Bonus]]</f>
        <v>112322</v>
      </c>
      <c r="O1378" s="2">
        <f>Table1[[#This Row],[Bonus]]/Table1[[#This Row],[Basic Salary]]</f>
        <v>0.30880913539967375</v>
      </c>
      <c r="P1378">
        <f ca="1">DATEDIF(Table1[[#This Row],[Date of Birth]],TODAY(),"Y")</f>
        <v>31</v>
      </c>
      <c r="Q1378">
        <f ca="1">DATEDIF(Table1[[#This Row],[Joining Date]],TODAY(),"Y")</f>
        <v>2</v>
      </c>
      <c r="R1378" t="str">
        <f ca="1">IF(YEAR(Table1[[#This Row],[Joining Date]])=YEAR(TODAY()),"Yes","No")</f>
        <v>No</v>
      </c>
      <c r="S1378" t="str">
        <f ca="1">IF(Table1[[#This Row],[Experience]]&gt;5,"Yes","No")</f>
        <v>No</v>
      </c>
      <c r="T1378" t="str">
        <f>TEXT(Table1[[#This Row],[Joining Date]],"mmmm")</f>
        <v>April</v>
      </c>
      <c r="U1378" t="str">
        <f>TEXT(Table1[[#This Row],[Joining Date]],"yyyy")</f>
        <v>2024</v>
      </c>
      <c r="V1378" s="5">
        <f ca="1">TODAY()-Table1[[#This Row],[Joining Date]]</f>
        <v>835</v>
      </c>
      <c r="W1378" t="str">
        <f>LEFT(Table1[[#This Row],[Employee Name]],FIND(" ",Table1[[#This Row],[Employee Name]])-1)</f>
        <v>Karan</v>
      </c>
      <c r="X1378" t="str">
        <f>RIGHT(Table1[[#This Row],[Employee Name]],LEN(Table1[[#This Row],[Employee Name]])-FIND(" ",Table1[[#This Row],[Employee Name]]))</f>
        <v>Malhotra</v>
      </c>
      <c r="Y1378" t="str">
        <f>Table1[[#This Row],[Department]]&amp;"-"&amp;Table1[[#This Row],[Employee ID]]</f>
        <v>HR-E01377</v>
      </c>
      <c r="Z1378" t="str">
        <f>LEFT(Table1[[#This Row],[Department]],3)</f>
        <v>HR</v>
      </c>
      <c r="AA1378" t="str">
        <f>_xlfn.XLOOKUP(Table1[[#This Row],[Manager ID]],MANAGERS!A:A,MANAGERS!B:B)</f>
        <v>Manager_13</v>
      </c>
      <c r="AB1378" t="str" cm="1">
        <f t="array" ref="AB1378">_xlfn.XLOOKUP(Table1[[#This Row],[Manager ID]],Table2[[#All],[Manager ID]],Table2[[#All],[Department Head]])</f>
        <v>HR</v>
      </c>
      <c r="AC1378" s="2">
        <f>_xlfn.XLOOKUP(Table1[[#This Row],[City]],L:L,O:O)</f>
        <v>0.23685887225230964</v>
      </c>
      <c r="AD1378" t="str" cm="1">
        <f t="array" ref="AD1378">_xlfn.IFS(Table1[[#This Row],[Performance Score]]&gt;=90,"Excellent",Table1[[#This Row],[Performance Score]]&gt;=75,"Good",Table1[[#This Row],[Performance Score]]&gt;=60,"Average",Table1[[#This Row],[Performance Score]]&lt;=60,"Need Improvement")</f>
        <v>Good</v>
      </c>
      <c r="AE1378" t="str">
        <f>IF(AND(Table1[[#This Row],[Attendance %]]&gt;=80,(Table1[[#This Row],[Performance Score]]&gt;=80)),"Eligible","Not Eligible")</f>
        <v>Not Eligible</v>
      </c>
      <c r="AF1378" t="str">
        <f>IF(Table1[[#This Row],[Performance Score]]&gt;=80,"High Performer","Low Performer")</f>
        <v>High Performer</v>
      </c>
      <c r="AG1378" t="str" cm="1">
        <f t="array" aca="1" ref="AG1378" ca="1">_xlfn.IFS(Table1[[#This Row],[Experience]]&lt;=3,"Junior",Table1[[#This Row],[Experience]]&lt;=7,"Mid Level",Table1[[#This Row],[Experience]]&gt;=7,"Senior")</f>
        <v>Junior</v>
      </c>
      <c r="AH1378" t="str">
        <f>IF(Table1[[#This Row],[Attendance %]]&gt;75,"OK","Below 75")</f>
        <v>Below 75</v>
      </c>
      <c r="AI1378" t="b">
        <f>ISBLANK(Table1[[#This Row],[Employee ID]])</f>
        <v>0</v>
      </c>
      <c r="AJ1378" t="b">
        <f>ISNUMBER(Table1[[#This Row],[Total Salary  ]])</f>
        <v>1</v>
      </c>
      <c r="AK1378" t="str">
        <f>IFERROR(_xlfn.XLOOKUP(Table1[[#This Row],[Manager ID]],MANAGERS!A:A,MANAGERS!B:B),"Not Found")</f>
        <v>Manager_13</v>
      </c>
    </row>
    <row r="1379" spans="1:37" x14ac:dyDescent="0.2">
      <c r="A1379" t="s">
        <v>1525</v>
      </c>
      <c r="B1379" t="s">
        <v>45</v>
      </c>
      <c r="C1379" t="s">
        <v>21</v>
      </c>
      <c r="D1379" t="s">
        <v>33</v>
      </c>
      <c r="E1379" t="s">
        <v>30</v>
      </c>
      <c r="F1379" s="1">
        <v>42430</v>
      </c>
      <c r="G1379" s="1">
        <v>40829</v>
      </c>
      <c r="H1379">
        <v>88945</v>
      </c>
      <c r="I1379">
        <v>23372</v>
      </c>
      <c r="J1379">
        <v>98</v>
      </c>
      <c r="K1379">
        <v>93</v>
      </c>
      <c r="L1379" t="s">
        <v>23</v>
      </c>
      <c r="M1379">
        <v>113</v>
      </c>
      <c r="N1379">
        <f>Table1[[#This Row],[Basic Salary]]+Table1[[#This Row],[Bonus]]</f>
        <v>112317</v>
      </c>
      <c r="O1379" s="2">
        <f>Table1[[#This Row],[Bonus]]/Table1[[#This Row],[Basic Salary]]</f>
        <v>0.26276912698858845</v>
      </c>
      <c r="P1379">
        <f ca="1">DATEDIF(Table1[[#This Row],[Date of Birth]],TODAY(),"Y")</f>
        <v>14</v>
      </c>
      <c r="Q1379">
        <f ca="1">DATEDIF(Table1[[#This Row],[Joining Date]],TODAY(),"Y")</f>
        <v>10</v>
      </c>
      <c r="R1379" t="str">
        <f ca="1">IF(YEAR(Table1[[#This Row],[Joining Date]])=YEAR(TODAY()),"Yes","No")</f>
        <v>No</v>
      </c>
      <c r="S1379" t="str">
        <f ca="1">IF(Table1[[#This Row],[Experience]]&gt;5,"Yes","No")</f>
        <v>Yes</v>
      </c>
      <c r="T1379" t="str">
        <f>TEXT(Table1[[#This Row],[Joining Date]],"mmmm")</f>
        <v>March</v>
      </c>
      <c r="U1379" t="str">
        <f>TEXT(Table1[[#This Row],[Joining Date]],"yyyy")</f>
        <v>2016</v>
      </c>
      <c r="V1379" s="5">
        <f ca="1">TODAY()-Table1[[#This Row],[Joining Date]]</f>
        <v>3809</v>
      </c>
      <c r="W1379" t="str">
        <f>LEFT(Table1[[#This Row],[Employee Name]],FIND(" ",Table1[[#This Row],[Employee Name]])-1)</f>
        <v>Ananya</v>
      </c>
      <c r="X1379" t="str">
        <f>RIGHT(Table1[[#This Row],[Employee Name]],LEN(Table1[[#This Row],[Employee Name]])-FIND(" ",Table1[[#This Row],[Employee Name]]))</f>
        <v>Rao</v>
      </c>
      <c r="Y1379" t="str">
        <f>Table1[[#This Row],[Department]]&amp;"-"&amp;Table1[[#This Row],[Employee ID]]</f>
        <v>Marketing-E01469</v>
      </c>
      <c r="Z1379" t="str">
        <f>LEFT(Table1[[#This Row],[Department]],3)</f>
        <v>Mar</v>
      </c>
      <c r="AA1379" t="str">
        <f>_xlfn.XLOOKUP(Table1[[#This Row],[Manager ID]],MANAGERS!A:A,MANAGERS!B:B)</f>
        <v>Manager_13</v>
      </c>
      <c r="AB1379" t="str" cm="1">
        <f t="array" ref="AB1379">_xlfn.XLOOKUP(Table1[[#This Row],[Manager ID]],Table2[[#All],[Manager ID]],Table2[[#All],[Department Head]])</f>
        <v>HR</v>
      </c>
      <c r="AC1379" s="2">
        <f>_xlfn.XLOOKUP(Table1[[#This Row],[City]],L:L,O:O)</f>
        <v>0.23486488519629886</v>
      </c>
      <c r="AD1379" t="str" cm="1">
        <f t="array" ref="AD1379">_xlfn.IFS(Table1[[#This Row],[Performance Score]]&gt;=90,"Excellent",Table1[[#This Row],[Performance Score]]&gt;=75,"Good",Table1[[#This Row],[Performance Score]]&gt;=60,"Average",Table1[[#This Row],[Performance Score]]&lt;=60,"Need Improvement")</f>
        <v>Excellent</v>
      </c>
      <c r="AE1379" t="str">
        <f>IF(AND(Table1[[#This Row],[Attendance %]]&gt;=80,(Table1[[#This Row],[Performance Score]]&gt;=80)),"Eligible","Not Eligible")</f>
        <v>Eligible</v>
      </c>
      <c r="AF1379" t="str">
        <f>IF(Table1[[#This Row],[Performance Score]]&gt;=80,"High Performer","Low Performer")</f>
        <v>High Performer</v>
      </c>
      <c r="AG1379" t="str" cm="1">
        <f t="array" aca="1" ref="AG1379" ca="1">_xlfn.IFS(Table1[[#This Row],[Experience]]&lt;=3,"Junior",Table1[[#This Row],[Experience]]&lt;=7,"Mid Level",Table1[[#This Row],[Experience]]&gt;=7,"Senior")</f>
        <v>Senior</v>
      </c>
      <c r="AH1379" t="str">
        <f>IF(Table1[[#This Row],[Attendance %]]&gt;75,"OK","Below 75")</f>
        <v>OK</v>
      </c>
      <c r="AI1379" t="b">
        <f>ISBLANK(Table1[[#This Row],[Employee ID]])</f>
        <v>0</v>
      </c>
      <c r="AJ1379" t="b">
        <f>ISNUMBER(Table1[[#This Row],[Total Salary  ]])</f>
        <v>1</v>
      </c>
      <c r="AK1379" t="str">
        <f>IFERROR(_xlfn.XLOOKUP(Table1[[#This Row],[Manager ID]],MANAGERS!A:A,MANAGERS!B:B),"Not Found")</f>
        <v>Manager_13</v>
      </c>
    </row>
    <row r="1380" spans="1:37" x14ac:dyDescent="0.2">
      <c r="A1380" t="s">
        <v>4581</v>
      </c>
      <c r="B1380" t="s">
        <v>50</v>
      </c>
      <c r="C1380" t="s">
        <v>15</v>
      </c>
      <c r="D1380" t="s">
        <v>33</v>
      </c>
      <c r="E1380" t="s">
        <v>51</v>
      </c>
      <c r="F1380" s="1">
        <v>45226</v>
      </c>
      <c r="G1380" s="1">
        <v>38282</v>
      </c>
      <c r="H1380">
        <v>85339</v>
      </c>
      <c r="I1380">
        <v>26974</v>
      </c>
      <c r="J1380">
        <v>62</v>
      </c>
      <c r="K1380">
        <v>72</v>
      </c>
      <c r="L1380" t="s">
        <v>18</v>
      </c>
      <c r="M1380">
        <v>117</v>
      </c>
      <c r="N1380">
        <f>Table1[[#This Row],[Basic Salary]]+Table1[[#This Row],[Bonus]]</f>
        <v>112313</v>
      </c>
      <c r="O1380" s="2">
        <f>Table1[[#This Row],[Bonus]]/Table1[[#This Row],[Basic Salary]]</f>
        <v>0.31608057277446422</v>
      </c>
      <c r="P1380">
        <f ca="1">DATEDIF(Table1[[#This Row],[Date of Birth]],TODAY(),"Y")</f>
        <v>21</v>
      </c>
      <c r="Q1380">
        <f ca="1">DATEDIF(Table1[[#This Row],[Joining Date]],TODAY(),"Y")</f>
        <v>2</v>
      </c>
      <c r="R1380" t="str">
        <f ca="1">IF(YEAR(Table1[[#This Row],[Joining Date]])=YEAR(TODAY()),"Yes","No")</f>
        <v>No</v>
      </c>
      <c r="S1380" t="str">
        <f ca="1">IF(Table1[[#This Row],[Experience]]&gt;5,"Yes","No")</f>
        <v>No</v>
      </c>
      <c r="T1380" t="str">
        <f>TEXT(Table1[[#This Row],[Joining Date]],"mmmm")</f>
        <v>October</v>
      </c>
      <c r="U1380" t="str">
        <f>TEXT(Table1[[#This Row],[Joining Date]],"yyyy")</f>
        <v>2023</v>
      </c>
      <c r="V1380" s="5">
        <f ca="1">TODAY()-Table1[[#This Row],[Joining Date]]</f>
        <v>1013</v>
      </c>
      <c r="W1380" t="str">
        <f>LEFT(Table1[[#This Row],[Employee Name]],FIND(" ",Table1[[#This Row],[Employee Name]])-1)</f>
        <v>Ravi</v>
      </c>
      <c r="X1380" t="str">
        <f>RIGHT(Table1[[#This Row],[Employee Name]],LEN(Table1[[#This Row],[Employee Name]])-FIND(" ",Table1[[#This Row],[Employee Name]]))</f>
        <v>Teja</v>
      </c>
      <c r="Y1380" t="str">
        <f>Table1[[#This Row],[Department]]&amp;"-"&amp;Table1[[#This Row],[Employee ID]]</f>
        <v>Marketing-E04525</v>
      </c>
      <c r="Z1380" t="str">
        <f>LEFT(Table1[[#This Row],[Department]],3)</f>
        <v>Mar</v>
      </c>
      <c r="AA1380" t="str">
        <f>_xlfn.XLOOKUP(Table1[[#This Row],[Manager ID]],MANAGERS!A:A,MANAGERS!B:B)</f>
        <v>Manager_17</v>
      </c>
      <c r="AB1380" t="str" cm="1">
        <f t="array" ref="AB1380">_xlfn.XLOOKUP(Table1[[#This Row],[Manager ID]],Table2[[#All],[Manager ID]],Table2[[#All],[Department Head]])</f>
        <v>Finance</v>
      </c>
      <c r="AC1380" s="2">
        <f>_xlfn.XLOOKUP(Table1[[#This Row],[City]],L:L,O:O)</f>
        <v>0.21356479274849693</v>
      </c>
      <c r="AD1380" t="str" cm="1">
        <f t="array" ref="AD1380">_xlfn.IFS(Table1[[#This Row],[Performance Score]]&gt;=90,"Excellent",Table1[[#This Row],[Performance Score]]&gt;=75,"Good",Table1[[#This Row],[Performance Score]]&gt;=60,"Average",Table1[[#This Row],[Performance Score]]&lt;=60,"Need Improvement")</f>
        <v>Average</v>
      </c>
      <c r="AE1380" t="str">
        <f>IF(AND(Table1[[#This Row],[Attendance %]]&gt;=80,(Table1[[#This Row],[Performance Score]]&gt;=80)),"Eligible","Not Eligible")</f>
        <v>Not Eligible</v>
      </c>
      <c r="AF1380" t="str">
        <f>IF(Table1[[#This Row],[Performance Score]]&gt;=80,"High Performer","Low Performer")</f>
        <v>Low Performer</v>
      </c>
      <c r="AG1380" t="str" cm="1">
        <f t="array" aca="1" ref="AG1380" ca="1">_xlfn.IFS(Table1[[#This Row],[Experience]]&lt;=3,"Junior",Table1[[#This Row],[Experience]]&lt;=7,"Mid Level",Table1[[#This Row],[Experience]]&gt;=7,"Senior")</f>
        <v>Junior</v>
      </c>
      <c r="AH1380" t="str">
        <f>IF(Table1[[#This Row],[Attendance %]]&gt;75,"OK","Below 75")</f>
        <v>Below 75</v>
      </c>
      <c r="AI1380" t="b">
        <f>ISBLANK(Table1[[#This Row],[Employee ID]])</f>
        <v>0</v>
      </c>
      <c r="AJ1380" t="b">
        <f>ISNUMBER(Table1[[#This Row],[Total Salary  ]])</f>
        <v>1</v>
      </c>
      <c r="AK1380" t="str">
        <f>IFERROR(_xlfn.XLOOKUP(Table1[[#This Row],[Manager ID]],MANAGERS!A:A,MANAGERS!B:B),"Not Found")</f>
        <v>Manager_17</v>
      </c>
    </row>
    <row r="1381" spans="1:37" x14ac:dyDescent="0.2">
      <c r="A1381" t="s">
        <v>733</v>
      </c>
      <c r="B1381" t="s">
        <v>39</v>
      </c>
      <c r="C1381" t="s">
        <v>15</v>
      </c>
      <c r="D1381" t="s">
        <v>25</v>
      </c>
      <c r="E1381" t="s">
        <v>17</v>
      </c>
      <c r="F1381" s="1">
        <v>44738</v>
      </c>
      <c r="G1381" s="1">
        <v>37791</v>
      </c>
      <c r="H1381">
        <v>85079</v>
      </c>
      <c r="I1381">
        <v>27219</v>
      </c>
      <c r="J1381">
        <v>94</v>
      </c>
      <c r="K1381">
        <v>49</v>
      </c>
      <c r="L1381" t="s">
        <v>18</v>
      </c>
      <c r="M1381">
        <v>119</v>
      </c>
      <c r="N1381">
        <f>Table1[[#This Row],[Basic Salary]]+Table1[[#This Row],[Bonus]]</f>
        <v>112298</v>
      </c>
      <c r="O1381" s="2">
        <f>Table1[[#This Row],[Bonus]]/Table1[[#This Row],[Basic Salary]]</f>
        <v>0.31992618625042607</v>
      </c>
      <c r="P1381">
        <f ca="1">DATEDIF(Table1[[#This Row],[Date of Birth]],TODAY(),"Y")</f>
        <v>23</v>
      </c>
      <c r="Q1381">
        <f ca="1">DATEDIF(Table1[[#This Row],[Joining Date]],TODAY(),"Y")</f>
        <v>4</v>
      </c>
      <c r="R1381" t="str">
        <f ca="1">IF(YEAR(Table1[[#This Row],[Joining Date]])=YEAR(TODAY()),"Yes","No")</f>
        <v>No</v>
      </c>
      <c r="S1381" t="str">
        <f ca="1">IF(Table1[[#This Row],[Experience]]&gt;5,"Yes","No")</f>
        <v>No</v>
      </c>
      <c r="T1381" t="str">
        <f>TEXT(Table1[[#This Row],[Joining Date]],"mmmm")</f>
        <v>June</v>
      </c>
      <c r="U1381" t="str">
        <f>TEXT(Table1[[#This Row],[Joining Date]],"yyyy")</f>
        <v>2022</v>
      </c>
      <c r="V1381" s="5">
        <f ca="1">TODAY()-Table1[[#This Row],[Joining Date]]</f>
        <v>1501</v>
      </c>
      <c r="W1381" t="str">
        <f>LEFT(Table1[[#This Row],[Employee Name]],FIND(" ",Table1[[#This Row],[Employee Name]])-1)</f>
        <v>Karan</v>
      </c>
      <c r="X1381" t="str">
        <f>RIGHT(Table1[[#This Row],[Employee Name]],LEN(Table1[[#This Row],[Employee Name]])-FIND(" ",Table1[[#This Row],[Employee Name]]))</f>
        <v>Malhotra</v>
      </c>
      <c r="Y1381" t="str">
        <f>Table1[[#This Row],[Department]]&amp;"-"&amp;Table1[[#This Row],[Employee ID]]</f>
        <v>Finance-E00677</v>
      </c>
      <c r="Z1381" t="str">
        <f>LEFT(Table1[[#This Row],[Department]],3)</f>
        <v>Fin</v>
      </c>
      <c r="AA1381" t="str">
        <f>_xlfn.XLOOKUP(Table1[[#This Row],[Manager ID]],MANAGERS!A:A,MANAGERS!B:B)</f>
        <v>Manager_19</v>
      </c>
      <c r="AB1381" t="str" cm="1">
        <f t="array" ref="AB1381">_xlfn.XLOOKUP(Table1[[#This Row],[Manager ID]],Table2[[#All],[Manager ID]],Table2[[#All],[Department Head]])</f>
        <v>Support</v>
      </c>
      <c r="AC1381" s="2">
        <f>_xlfn.XLOOKUP(Table1[[#This Row],[City]],L:L,O:O)</f>
        <v>0.21356479274849693</v>
      </c>
      <c r="AD1381" t="str" cm="1">
        <f t="array" ref="AD1381">_xlfn.IFS(Table1[[#This Row],[Performance Score]]&gt;=90,"Excellent",Table1[[#This Row],[Performance Score]]&gt;=75,"Good",Table1[[#This Row],[Performance Score]]&gt;=60,"Average",Table1[[#This Row],[Performance Score]]&lt;=60,"Need Improvement")</f>
        <v>Need Improvement</v>
      </c>
      <c r="AE1381" t="str">
        <f>IF(AND(Table1[[#This Row],[Attendance %]]&gt;=80,(Table1[[#This Row],[Performance Score]]&gt;=80)),"Eligible","Not Eligible")</f>
        <v>Not Eligible</v>
      </c>
      <c r="AF1381" t="str">
        <f>IF(Table1[[#This Row],[Performance Score]]&gt;=80,"High Performer","Low Performer")</f>
        <v>Low Performer</v>
      </c>
      <c r="AG1381" t="str" cm="1">
        <f t="array" aca="1" ref="AG1381" ca="1">_xlfn.IFS(Table1[[#This Row],[Experience]]&lt;=3,"Junior",Table1[[#This Row],[Experience]]&lt;=7,"Mid Level",Table1[[#This Row],[Experience]]&gt;=7,"Senior")</f>
        <v>Mid Level</v>
      </c>
      <c r="AH1381" t="str">
        <f>IF(Table1[[#This Row],[Attendance %]]&gt;75,"OK","Below 75")</f>
        <v>OK</v>
      </c>
      <c r="AI1381" t="b">
        <f>ISBLANK(Table1[[#This Row],[Employee ID]])</f>
        <v>0</v>
      </c>
      <c r="AJ1381" t="b">
        <f>ISNUMBER(Table1[[#This Row],[Total Salary  ]])</f>
        <v>1</v>
      </c>
      <c r="AK1381" t="str">
        <f>IFERROR(_xlfn.XLOOKUP(Table1[[#This Row],[Manager ID]],MANAGERS!A:A,MANAGERS!B:B),"Not Found")</f>
        <v>Manager_19</v>
      </c>
    </row>
    <row r="1382" spans="1:37" x14ac:dyDescent="0.2">
      <c r="A1382" t="s">
        <v>4322</v>
      </c>
      <c r="B1382" t="s">
        <v>42</v>
      </c>
      <c r="C1382" t="s">
        <v>15</v>
      </c>
      <c r="D1382" t="s">
        <v>46</v>
      </c>
      <c r="E1382" t="s">
        <v>65</v>
      </c>
      <c r="F1382" s="1">
        <v>44309</v>
      </c>
      <c r="G1382" s="1">
        <v>34216</v>
      </c>
      <c r="H1382">
        <v>98649</v>
      </c>
      <c r="I1382">
        <v>13635</v>
      </c>
      <c r="J1382">
        <v>97</v>
      </c>
      <c r="K1382">
        <v>89</v>
      </c>
      <c r="L1382" t="s">
        <v>31</v>
      </c>
      <c r="M1382">
        <v>107</v>
      </c>
      <c r="N1382">
        <f>Table1[[#This Row],[Basic Salary]]+Table1[[#This Row],[Bonus]]</f>
        <v>112284</v>
      </c>
      <c r="O1382" s="2">
        <f>Table1[[#This Row],[Bonus]]/Table1[[#This Row],[Basic Salary]]</f>
        <v>0.13821731593832678</v>
      </c>
      <c r="P1382">
        <f ca="1">DATEDIF(Table1[[#This Row],[Date of Birth]],TODAY(),"Y")</f>
        <v>32</v>
      </c>
      <c r="Q1382">
        <f ca="1">DATEDIF(Table1[[#This Row],[Joining Date]],TODAY(),"Y")</f>
        <v>5</v>
      </c>
      <c r="R1382" t="str">
        <f ca="1">IF(YEAR(Table1[[#This Row],[Joining Date]])=YEAR(TODAY()),"Yes","No")</f>
        <v>No</v>
      </c>
      <c r="S1382" t="str">
        <f ca="1">IF(Table1[[#This Row],[Experience]]&gt;5,"Yes","No")</f>
        <v>No</v>
      </c>
      <c r="T1382" t="str">
        <f>TEXT(Table1[[#This Row],[Joining Date]],"mmmm")</f>
        <v>April</v>
      </c>
      <c r="U1382" t="str">
        <f>TEXT(Table1[[#This Row],[Joining Date]],"yyyy")</f>
        <v>2021</v>
      </c>
      <c r="V1382" s="5">
        <f ca="1">TODAY()-Table1[[#This Row],[Joining Date]]</f>
        <v>1930</v>
      </c>
      <c r="W1382" t="str">
        <f>LEFT(Table1[[#This Row],[Employee Name]],FIND(" ",Table1[[#This Row],[Employee Name]])-1)</f>
        <v>Krishna</v>
      </c>
      <c r="X1382" t="str">
        <f>RIGHT(Table1[[#This Row],[Employee Name]],LEN(Table1[[#This Row],[Employee Name]])-FIND(" ",Table1[[#This Row],[Employee Name]]))</f>
        <v>Chaitanya</v>
      </c>
      <c r="Y1382" t="str">
        <f>Table1[[#This Row],[Department]]&amp;"-"&amp;Table1[[#This Row],[Employee ID]]</f>
        <v>Support-E04266</v>
      </c>
      <c r="Z1382" t="str">
        <f>LEFT(Table1[[#This Row],[Department]],3)</f>
        <v>Sup</v>
      </c>
      <c r="AA1382" t="str">
        <f>_xlfn.XLOOKUP(Table1[[#This Row],[Manager ID]],MANAGERS!A:A,MANAGERS!B:B)</f>
        <v>Manager_7</v>
      </c>
      <c r="AB1382" t="str" cm="1">
        <f t="array" ref="AB1382">_xlfn.XLOOKUP(Table1[[#This Row],[Manager ID]],Table2[[#All],[Manager ID]],Table2[[#All],[Department Head]])</f>
        <v>Operations</v>
      </c>
      <c r="AC1382" s="2">
        <f>_xlfn.XLOOKUP(Table1[[#This Row],[City]],L:L,O:O)</f>
        <v>0.241864189087755</v>
      </c>
      <c r="AD1382" t="str" cm="1">
        <f t="array" ref="AD1382">_xlfn.IFS(Table1[[#This Row],[Performance Score]]&gt;=90,"Excellent",Table1[[#This Row],[Performance Score]]&gt;=75,"Good",Table1[[#This Row],[Performance Score]]&gt;=60,"Average",Table1[[#This Row],[Performance Score]]&lt;=60,"Need Improvement")</f>
        <v>Good</v>
      </c>
      <c r="AE1382" t="str">
        <f>IF(AND(Table1[[#This Row],[Attendance %]]&gt;=80,(Table1[[#This Row],[Performance Score]]&gt;=80)),"Eligible","Not Eligible")</f>
        <v>Eligible</v>
      </c>
      <c r="AF1382" t="str">
        <f>IF(Table1[[#This Row],[Performance Score]]&gt;=80,"High Performer","Low Performer")</f>
        <v>High Performer</v>
      </c>
      <c r="AG1382" t="str" cm="1">
        <f t="array" aca="1" ref="AG1382" ca="1">_xlfn.IFS(Table1[[#This Row],[Experience]]&lt;=3,"Junior",Table1[[#This Row],[Experience]]&lt;=7,"Mid Level",Table1[[#This Row],[Experience]]&gt;=7,"Senior")</f>
        <v>Mid Level</v>
      </c>
      <c r="AH1382" t="str">
        <f>IF(Table1[[#This Row],[Attendance %]]&gt;75,"OK","Below 75")</f>
        <v>OK</v>
      </c>
      <c r="AI1382" t="b">
        <f>ISBLANK(Table1[[#This Row],[Employee ID]])</f>
        <v>0</v>
      </c>
      <c r="AJ1382" t="b">
        <f>ISNUMBER(Table1[[#This Row],[Total Salary  ]])</f>
        <v>1</v>
      </c>
      <c r="AK1382" t="str">
        <f>IFERROR(_xlfn.XLOOKUP(Table1[[#This Row],[Manager ID]],MANAGERS!A:A,MANAGERS!B:B),"Not Found")</f>
        <v>Manager_7</v>
      </c>
    </row>
    <row r="1383" spans="1:37" x14ac:dyDescent="0.2">
      <c r="A1383" t="s">
        <v>4569</v>
      </c>
      <c r="B1383" t="s">
        <v>85</v>
      </c>
      <c r="C1383" t="s">
        <v>15</v>
      </c>
      <c r="D1383" t="s">
        <v>81</v>
      </c>
      <c r="E1383" t="s">
        <v>17</v>
      </c>
      <c r="F1383" s="1">
        <v>44328</v>
      </c>
      <c r="G1383" s="1">
        <v>30321</v>
      </c>
      <c r="H1383">
        <v>99927</v>
      </c>
      <c r="I1383">
        <v>12343</v>
      </c>
      <c r="J1383">
        <v>77</v>
      </c>
      <c r="K1383">
        <v>59</v>
      </c>
      <c r="L1383" t="s">
        <v>37</v>
      </c>
      <c r="M1383">
        <v>110</v>
      </c>
      <c r="N1383">
        <f>Table1[[#This Row],[Basic Salary]]+Table1[[#This Row],[Bonus]]</f>
        <v>112270</v>
      </c>
      <c r="O1383" s="2">
        <f>Table1[[#This Row],[Bonus]]/Table1[[#This Row],[Basic Salary]]</f>
        <v>0.12352016972389844</v>
      </c>
      <c r="P1383">
        <f ca="1">DATEDIF(Table1[[#This Row],[Date of Birth]],TODAY(),"Y")</f>
        <v>43</v>
      </c>
      <c r="Q1383">
        <f ca="1">DATEDIF(Table1[[#This Row],[Joining Date]],TODAY(),"Y")</f>
        <v>5</v>
      </c>
      <c r="R1383" t="str">
        <f ca="1">IF(YEAR(Table1[[#This Row],[Joining Date]])=YEAR(TODAY()),"Yes","No")</f>
        <v>No</v>
      </c>
      <c r="S1383" t="str">
        <f ca="1">IF(Table1[[#This Row],[Experience]]&gt;5,"Yes","No")</f>
        <v>No</v>
      </c>
      <c r="T1383" t="str">
        <f>TEXT(Table1[[#This Row],[Joining Date]],"mmmm")</f>
        <v>May</v>
      </c>
      <c r="U1383" t="str">
        <f>TEXT(Table1[[#This Row],[Joining Date]],"yyyy")</f>
        <v>2021</v>
      </c>
      <c r="V1383" s="5">
        <f ca="1">TODAY()-Table1[[#This Row],[Joining Date]]</f>
        <v>1911</v>
      </c>
      <c r="W1383" t="str">
        <f>LEFT(Table1[[#This Row],[Employee Name]],FIND(" ",Table1[[#This Row],[Employee Name]])-1)</f>
        <v>Pooja</v>
      </c>
      <c r="X1383" t="str">
        <f>RIGHT(Table1[[#This Row],[Employee Name]],LEN(Table1[[#This Row],[Employee Name]])-FIND(" ",Table1[[#This Row],[Employee Name]]))</f>
        <v>Das</v>
      </c>
      <c r="Y1383" t="str">
        <f>Table1[[#This Row],[Department]]&amp;"-"&amp;Table1[[#This Row],[Employee ID]]</f>
        <v>Sales-E04513</v>
      </c>
      <c r="Z1383" t="str">
        <f>LEFT(Table1[[#This Row],[Department]],3)</f>
        <v>Sal</v>
      </c>
      <c r="AA1383" t="str">
        <f>_xlfn.XLOOKUP(Table1[[#This Row],[Manager ID]],MANAGERS!A:A,MANAGERS!B:B)</f>
        <v>Manager_10</v>
      </c>
      <c r="AB1383" t="str" cm="1">
        <f t="array" ref="AB1383">_xlfn.XLOOKUP(Table1[[#This Row],[Manager ID]],Table2[[#All],[Manager ID]],Table2[[#All],[Department Head]])</f>
        <v>HR</v>
      </c>
      <c r="AC1383" s="2">
        <f>_xlfn.XLOOKUP(Table1[[#This Row],[City]],L:L,O:O)</f>
        <v>0.24036902712549932</v>
      </c>
      <c r="AD1383" t="str" cm="1">
        <f t="array" ref="AD1383">_xlfn.IFS(Table1[[#This Row],[Performance Score]]&gt;=90,"Excellent",Table1[[#This Row],[Performance Score]]&gt;=75,"Good",Table1[[#This Row],[Performance Score]]&gt;=60,"Average",Table1[[#This Row],[Performance Score]]&lt;=60,"Need Improvement")</f>
        <v>Need Improvement</v>
      </c>
      <c r="AE1383" t="str">
        <f>IF(AND(Table1[[#This Row],[Attendance %]]&gt;=80,(Table1[[#This Row],[Performance Score]]&gt;=80)),"Eligible","Not Eligible")</f>
        <v>Not Eligible</v>
      </c>
      <c r="AF1383" t="str">
        <f>IF(Table1[[#This Row],[Performance Score]]&gt;=80,"High Performer","Low Performer")</f>
        <v>Low Performer</v>
      </c>
      <c r="AG1383" t="str" cm="1">
        <f t="array" aca="1" ref="AG1383" ca="1">_xlfn.IFS(Table1[[#This Row],[Experience]]&lt;=3,"Junior",Table1[[#This Row],[Experience]]&lt;=7,"Mid Level",Table1[[#This Row],[Experience]]&gt;=7,"Senior")</f>
        <v>Mid Level</v>
      </c>
      <c r="AH1383" t="str">
        <f>IF(Table1[[#This Row],[Attendance %]]&gt;75,"OK","Below 75")</f>
        <v>OK</v>
      </c>
      <c r="AI1383" t="b">
        <f>ISBLANK(Table1[[#This Row],[Employee ID]])</f>
        <v>0</v>
      </c>
      <c r="AJ1383" t="b">
        <f>ISNUMBER(Table1[[#This Row],[Total Salary  ]])</f>
        <v>1</v>
      </c>
      <c r="AK1383" t="str">
        <f>IFERROR(_xlfn.XLOOKUP(Table1[[#This Row],[Manager ID]],MANAGERS!A:A,MANAGERS!B:B),"Not Found")</f>
        <v>Manager_10</v>
      </c>
    </row>
    <row r="1384" spans="1:37" x14ac:dyDescent="0.2">
      <c r="A1384" t="s">
        <v>128</v>
      </c>
      <c r="B1384" t="s">
        <v>129</v>
      </c>
      <c r="C1384" t="s">
        <v>15</v>
      </c>
      <c r="D1384" t="s">
        <v>16</v>
      </c>
      <c r="E1384" t="s">
        <v>65</v>
      </c>
      <c r="F1384" s="1">
        <v>44954</v>
      </c>
      <c r="G1384" s="1">
        <v>35879</v>
      </c>
      <c r="H1384">
        <v>89038</v>
      </c>
      <c r="I1384">
        <v>23192</v>
      </c>
      <c r="J1384">
        <v>75</v>
      </c>
      <c r="K1384">
        <v>84</v>
      </c>
      <c r="L1384" t="s">
        <v>27</v>
      </c>
      <c r="M1384">
        <v>116</v>
      </c>
      <c r="N1384">
        <f>Table1[[#This Row],[Basic Salary]]+Table1[[#This Row],[Bonus]]</f>
        <v>112230</v>
      </c>
      <c r="O1384" s="2">
        <f>Table1[[#This Row],[Bonus]]/Table1[[#This Row],[Basic Salary]]</f>
        <v>0.26047305644780883</v>
      </c>
      <c r="P1384">
        <f ca="1">DATEDIF(Table1[[#This Row],[Date of Birth]],TODAY(),"Y")</f>
        <v>28</v>
      </c>
      <c r="Q1384">
        <f ca="1">DATEDIF(Table1[[#This Row],[Joining Date]],TODAY(),"Y")</f>
        <v>3</v>
      </c>
      <c r="R1384" t="str">
        <f ca="1">IF(YEAR(Table1[[#This Row],[Joining Date]])=YEAR(TODAY()),"Yes","No")</f>
        <v>No</v>
      </c>
      <c r="S1384" t="str">
        <f ca="1">IF(Table1[[#This Row],[Experience]]&gt;5,"Yes","No")</f>
        <v>No</v>
      </c>
      <c r="T1384" t="str">
        <f>TEXT(Table1[[#This Row],[Joining Date]],"mmmm")</f>
        <v>January</v>
      </c>
      <c r="U1384" t="str">
        <f>TEXT(Table1[[#This Row],[Joining Date]],"yyyy")</f>
        <v>2023</v>
      </c>
      <c r="V1384" s="5">
        <f ca="1">TODAY()-Table1[[#This Row],[Joining Date]]</f>
        <v>1285</v>
      </c>
      <c r="W1384" t="str">
        <f>LEFT(Table1[[#This Row],[Employee Name]],FIND(" ",Table1[[#This Row],[Employee Name]])-1)</f>
        <v>Aarav</v>
      </c>
      <c r="X1384" t="str">
        <f>RIGHT(Table1[[#This Row],[Employee Name]],LEN(Table1[[#This Row],[Employee Name]])-FIND(" ",Table1[[#This Row],[Employee Name]]))</f>
        <v>Sharma</v>
      </c>
      <c r="Y1384" t="str">
        <f>Table1[[#This Row],[Department]]&amp;"-"&amp;Table1[[#This Row],[Employee ID]]</f>
        <v>HR-E00073</v>
      </c>
      <c r="Z1384" t="str">
        <f>LEFT(Table1[[#This Row],[Department]],3)</f>
        <v>HR</v>
      </c>
      <c r="AA1384" t="str">
        <f>_xlfn.XLOOKUP(Table1[[#This Row],[Manager ID]],MANAGERS!A:A,MANAGERS!B:B)</f>
        <v>Manager_16</v>
      </c>
      <c r="AB1384" t="str" cm="1">
        <f t="array" ref="AB1384">_xlfn.XLOOKUP(Table1[[#This Row],[Manager ID]],Table2[[#All],[Manager ID]],Table2[[#All],[Department Head]])</f>
        <v>Sales</v>
      </c>
      <c r="AC1384" s="2">
        <f>_xlfn.XLOOKUP(Table1[[#This Row],[City]],L:L,O:O)</f>
        <v>0.23674293405114402</v>
      </c>
      <c r="AD1384" t="str" cm="1">
        <f t="array" ref="AD1384">_xlfn.IFS(Table1[[#This Row],[Performance Score]]&gt;=90,"Excellent",Table1[[#This Row],[Performance Score]]&gt;=75,"Good",Table1[[#This Row],[Performance Score]]&gt;=60,"Average",Table1[[#This Row],[Performance Score]]&lt;=60,"Need Improvement")</f>
        <v>Good</v>
      </c>
      <c r="AE1384" t="str">
        <f>IF(AND(Table1[[#This Row],[Attendance %]]&gt;=80,(Table1[[#This Row],[Performance Score]]&gt;=80)),"Eligible","Not Eligible")</f>
        <v>Not Eligible</v>
      </c>
      <c r="AF1384" t="str">
        <f>IF(Table1[[#This Row],[Performance Score]]&gt;=80,"High Performer","Low Performer")</f>
        <v>High Performer</v>
      </c>
      <c r="AG1384" t="str" cm="1">
        <f t="array" aca="1" ref="AG1384" ca="1">_xlfn.IFS(Table1[[#This Row],[Experience]]&lt;=3,"Junior",Table1[[#This Row],[Experience]]&lt;=7,"Mid Level",Table1[[#This Row],[Experience]]&gt;=7,"Senior")</f>
        <v>Junior</v>
      </c>
      <c r="AH1384" t="str">
        <f>IF(Table1[[#This Row],[Attendance %]]&gt;75,"OK","Below 75")</f>
        <v>Below 75</v>
      </c>
      <c r="AI1384" t="b">
        <f>ISBLANK(Table1[[#This Row],[Employee ID]])</f>
        <v>0</v>
      </c>
      <c r="AJ1384" t="b">
        <f>ISNUMBER(Table1[[#This Row],[Total Salary  ]])</f>
        <v>1</v>
      </c>
      <c r="AK1384" t="str">
        <f>IFERROR(_xlfn.XLOOKUP(Table1[[#This Row],[Manager ID]],MANAGERS!A:A,MANAGERS!B:B),"Not Found")</f>
        <v>Manager_16</v>
      </c>
    </row>
    <row r="1385" spans="1:37" x14ac:dyDescent="0.2">
      <c r="A1385" t="s">
        <v>2865</v>
      </c>
      <c r="B1385" t="s">
        <v>71</v>
      </c>
      <c r="C1385" t="s">
        <v>21</v>
      </c>
      <c r="D1385" t="s">
        <v>81</v>
      </c>
      <c r="E1385" t="s">
        <v>65</v>
      </c>
      <c r="F1385" s="1">
        <v>45864</v>
      </c>
      <c r="G1385" s="1">
        <v>35747</v>
      </c>
      <c r="H1385">
        <v>103689</v>
      </c>
      <c r="I1385">
        <v>8539</v>
      </c>
      <c r="J1385">
        <v>80</v>
      </c>
      <c r="K1385">
        <v>74</v>
      </c>
      <c r="L1385" t="s">
        <v>31</v>
      </c>
      <c r="M1385">
        <v>111</v>
      </c>
      <c r="N1385">
        <f>Table1[[#This Row],[Basic Salary]]+Table1[[#This Row],[Bonus]]</f>
        <v>112228</v>
      </c>
      <c r="O1385" s="2">
        <f>Table1[[#This Row],[Bonus]]/Table1[[#This Row],[Basic Salary]]</f>
        <v>8.2352033484747664E-2</v>
      </c>
      <c r="P1385">
        <f ca="1">DATEDIF(Table1[[#This Row],[Date of Birth]],TODAY(),"Y")</f>
        <v>28</v>
      </c>
      <c r="Q1385">
        <f ca="1">DATEDIF(Table1[[#This Row],[Joining Date]],TODAY(),"Y")</f>
        <v>1</v>
      </c>
      <c r="R1385" t="str">
        <f ca="1">IF(YEAR(Table1[[#This Row],[Joining Date]])=YEAR(TODAY()),"Yes","No")</f>
        <v>No</v>
      </c>
      <c r="S1385" t="str">
        <f ca="1">IF(Table1[[#This Row],[Experience]]&gt;5,"Yes","No")</f>
        <v>No</v>
      </c>
      <c r="T1385" t="str">
        <f>TEXT(Table1[[#This Row],[Joining Date]],"mmmm")</f>
        <v>July</v>
      </c>
      <c r="U1385" t="str">
        <f>TEXT(Table1[[#This Row],[Joining Date]],"yyyy")</f>
        <v>2025</v>
      </c>
      <c r="V1385" s="5">
        <f ca="1">TODAY()-Table1[[#This Row],[Joining Date]]</f>
        <v>375</v>
      </c>
      <c r="W1385" t="str">
        <f>LEFT(Table1[[#This Row],[Employee Name]],FIND(" ",Table1[[#This Row],[Employee Name]])-1)</f>
        <v>Sneha</v>
      </c>
      <c r="X1385" t="str">
        <f>RIGHT(Table1[[#This Row],[Employee Name]],LEN(Table1[[#This Row],[Employee Name]])-FIND(" ",Table1[[#This Row],[Employee Name]]))</f>
        <v>Iyer</v>
      </c>
      <c r="Y1385" t="str">
        <f>Table1[[#This Row],[Department]]&amp;"-"&amp;Table1[[#This Row],[Employee ID]]</f>
        <v>Sales-E02809</v>
      </c>
      <c r="Z1385" t="str">
        <f>LEFT(Table1[[#This Row],[Department]],3)</f>
        <v>Sal</v>
      </c>
      <c r="AA1385" t="str">
        <f>_xlfn.XLOOKUP(Table1[[#This Row],[Manager ID]],MANAGERS!A:A,MANAGERS!B:B)</f>
        <v>Manager_11</v>
      </c>
      <c r="AB1385" t="str" cm="1">
        <f t="array" ref="AB1385">_xlfn.XLOOKUP(Table1[[#This Row],[Manager ID]],Table2[[#All],[Manager ID]],Table2[[#All],[Department Head]])</f>
        <v>Marketing</v>
      </c>
      <c r="AC1385" s="2">
        <f>_xlfn.XLOOKUP(Table1[[#This Row],[City]],L:L,O:O)</f>
        <v>0.241864189087755</v>
      </c>
      <c r="AD1385" t="str" cm="1">
        <f t="array" ref="AD1385">_xlfn.IFS(Table1[[#This Row],[Performance Score]]&gt;=90,"Excellent",Table1[[#This Row],[Performance Score]]&gt;=75,"Good",Table1[[#This Row],[Performance Score]]&gt;=60,"Average",Table1[[#This Row],[Performance Score]]&lt;=60,"Need Improvement")</f>
        <v>Average</v>
      </c>
      <c r="AE1385" t="str">
        <f>IF(AND(Table1[[#This Row],[Attendance %]]&gt;=80,(Table1[[#This Row],[Performance Score]]&gt;=80)),"Eligible","Not Eligible")</f>
        <v>Not Eligible</v>
      </c>
      <c r="AF1385" t="str">
        <f>IF(Table1[[#This Row],[Performance Score]]&gt;=80,"High Performer","Low Performer")</f>
        <v>Low Performer</v>
      </c>
      <c r="AG1385" t="str" cm="1">
        <f t="array" aca="1" ref="AG1385" ca="1">_xlfn.IFS(Table1[[#This Row],[Experience]]&lt;=3,"Junior",Table1[[#This Row],[Experience]]&lt;=7,"Mid Level",Table1[[#This Row],[Experience]]&gt;=7,"Senior")</f>
        <v>Junior</v>
      </c>
      <c r="AH1385" t="str">
        <f>IF(Table1[[#This Row],[Attendance %]]&gt;75,"OK","Below 75")</f>
        <v>OK</v>
      </c>
      <c r="AI1385" t="b">
        <f>ISBLANK(Table1[[#This Row],[Employee ID]])</f>
        <v>0</v>
      </c>
      <c r="AJ1385" t="b">
        <f>ISNUMBER(Table1[[#This Row],[Total Salary  ]])</f>
        <v>1</v>
      </c>
      <c r="AK1385" t="str">
        <f>IFERROR(_xlfn.XLOOKUP(Table1[[#This Row],[Manager ID]],MANAGERS!A:A,MANAGERS!B:B),"Not Found")</f>
        <v>Manager_11</v>
      </c>
    </row>
    <row r="1386" spans="1:37" x14ac:dyDescent="0.2">
      <c r="A1386" t="s">
        <v>875</v>
      </c>
      <c r="B1386" t="s">
        <v>42</v>
      </c>
      <c r="C1386" t="s">
        <v>15</v>
      </c>
      <c r="D1386" t="s">
        <v>33</v>
      </c>
      <c r="E1386" t="s">
        <v>17</v>
      </c>
      <c r="F1386" s="1">
        <v>44928</v>
      </c>
      <c r="G1386" s="1">
        <v>31761</v>
      </c>
      <c r="H1386">
        <v>89922</v>
      </c>
      <c r="I1386">
        <v>22277</v>
      </c>
      <c r="J1386">
        <v>100</v>
      </c>
      <c r="K1386">
        <v>81</v>
      </c>
      <c r="L1386" t="s">
        <v>23</v>
      </c>
      <c r="M1386">
        <v>103</v>
      </c>
      <c r="N1386">
        <f>Table1[[#This Row],[Basic Salary]]+Table1[[#This Row],[Bonus]]</f>
        <v>112199</v>
      </c>
      <c r="O1386" s="2">
        <f>Table1[[#This Row],[Bonus]]/Table1[[#This Row],[Basic Salary]]</f>
        <v>0.24773692755944041</v>
      </c>
      <c r="P1386">
        <f ca="1">DATEDIF(Table1[[#This Row],[Date of Birth]],TODAY(),"Y")</f>
        <v>39</v>
      </c>
      <c r="Q1386">
        <f ca="1">DATEDIF(Table1[[#This Row],[Joining Date]],TODAY(),"Y")</f>
        <v>3</v>
      </c>
      <c r="R1386" t="str">
        <f ca="1">IF(YEAR(Table1[[#This Row],[Joining Date]])=YEAR(TODAY()),"Yes","No")</f>
        <v>No</v>
      </c>
      <c r="S1386" t="str">
        <f ca="1">IF(Table1[[#This Row],[Experience]]&gt;5,"Yes","No")</f>
        <v>No</v>
      </c>
      <c r="T1386" t="str">
        <f>TEXT(Table1[[#This Row],[Joining Date]],"mmmm")</f>
        <v>January</v>
      </c>
      <c r="U1386" t="str">
        <f>TEXT(Table1[[#This Row],[Joining Date]],"yyyy")</f>
        <v>2023</v>
      </c>
      <c r="V1386" s="5">
        <f ca="1">TODAY()-Table1[[#This Row],[Joining Date]]</f>
        <v>1311</v>
      </c>
      <c r="W1386" t="str">
        <f>LEFT(Table1[[#This Row],[Employee Name]],FIND(" ",Table1[[#This Row],[Employee Name]])-1)</f>
        <v>Krishna</v>
      </c>
      <c r="X1386" t="str">
        <f>RIGHT(Table1[[#This Row],[Employee Name]],LEN(Table1[[#This Row],[Employee Name]])-FIND(" ",Table1[[#This Row],[Employee Name]]))</f>
        <v>Chaitanya</v>
      </c>
      <c r="Y1386" t="str">
        <f>Table1[[#This Row],[Department]]&amp;"-"&amp;Table1[[#This Row],[Employee ID]]</f>
        <v>Marketing-E00819</v>
      </c>
      <c r="Z1386" t="str">
        <f>LEFT(Table1[[#This Row],[Department]],3)</f>
        <v>Mar</v>
      </c>
      <c r="AA1386" t="str">
        <f>_xlfn.XLOOKUP(Table1[[#This Row],[Manager ID]],MANAGERS!A:A,MANAGERS!B:B)</f>
        <v>Manager_3</v>
      </c>
      <c r="AB1386" t="str" cm="1">
        <f t="array" ref="AB1386">_xlfn.XLOOKUP(Table1[[#This Row],[Manager ID]],Table2[[#All],[Manager ID]],Table2[[#All],[Department Head]])</f>
        <v>IT</v>
      </c>
      <c r="AC1386" s="2">
        <f>_xlfn.XLOOKUP(Table1[[#This Row],[City]],L:L,O:O)</f>
        <v>0.23486488519629886</v>
      </c>
      <c r="AD1386" t="str" cm="1">
        <f t="array" ref="AD1386">_xlfn.IFS(Table1[[#This Row],[Performance Score]]&gt;=90,"Excellent",Table1[[#This Row],[Performance Score]]&gt;=75,"Good",Table1[[#This Row],[Performance Score]]&gt;=60,"Average",Table1[[#This Row],[Performance Score]]&lt;=60,"Need Improvement")</f>
        <v>Good</v>
      </c>
      <c r="AE1386" t="str">
        <f>IF(AND(Table1[[#This Row],[Attendance %]]&gt;=80,(Table1[[#This Row],[Performance Score]]&gt;=80)),"Eligible","Not Eligible")</f>
        <v>Eligible</v>
      </c>
      <c r="AF1386" t="str">
        <f>IF(Table1[[#This Row],[Performance Score]]&gt;=80,"High Performer","Low Performer")</f>
        <v>High Performer</v>
      </c>
      <c r="AG1386" t="str" cm="1">
        <f t="array" aca="1" ref="AG1386" ca="1">_xlfn.IFS(Table1[[#This Row],[Experience]]&lt;=3,"Junior",Table1[[#This Row],[Experience]]&lt;=7,"Mid Level",Table1[[#This Row],[Experience]]&gt;=7,"Senior")</f>
        <v>Junior</v>
      </c>
      <c r="AH1386" t="str">
        <f>IF(Table1[[#This Row],[Attendance %]]&gt;75,"OK","Below 75")</f>
        <v>OK</v>
      </c>
      <c r="AI1386" t="b">
        <f>ISBLANK(Table1[[#This Row],[Employee ID]])</f>
        <v>0</v>
      </c>
      <c r="AJ1386" t="b">
        <f>ISNUMBER(Table1[[#This Row],[Total Salary  ]])</f>
        <v>1</v>
      </c>
      <c r="AK1386" t="str">
        <f>IFERROR(_xlfn.XLOOKUP(Table1[[#This Row],[Manager ID]],MANAGERS!A:A,MANAGERS!B:B),"Not Found")</f>
        <v>Manager_3</v>
      </c>
    </row>
    <row r="1387" spans="1:37" x14ac:dyDescent="0.2">
      <c r="A1387" t="s">
        <v>2249</v>
      </c>
      <c r="B1387" t="s">
        <v>60</v>
      </c>
      <c r="C1387" t="s">
        <v>15</v>
      </c>
      <c r="D1387" t="s">
        <v>16</v>
      </c>
      <c r="E1387" t="s">
        <v>30</v>
      </c>
      <c r="F1387" s="1">
        <v>44896</v>
      </c>
      <c r="G1387" s="1">
        <v>35127</v>
      </c>
      <c r="H1387">
        <v>97423</v>
      </c>
      <c r="I1387">
        <v>14776</v>
      </c>
      <c r="J1387">
        <v>72</v>
      </c>
      <c r="K1387">
        <v>56</v>
      </c>
      <c r="L1387" t="s">
        <v>18</v>
      </c>
      <c r="M1387">
        <v>111</v>
      </c>
      <c r="N1387">
        <f>Table1[[#This Row],[Basic Salary]]+Table1[[#This Row],[Bonus]]</f>
        <v>112199</v>
      </c>
      <c r="O1387" s="2">
        <f>Table1[[#This Row],[Bonus]]/Table1[[#This Row],[Basic Salary]]</f>
        <v>0.15166849717212569</v>
      </c>
      <c r="P1387">
        <f ca="1">DATEDIF(Table1[[#This Row],[Date of Birth]],TODAY(),"Y")</f>
        <v>30</v>
      </c>
      <c r="Q1387">
        <f ca="1">DATEDIF(Table1[[#This Row],[Joining Date]],TODAY(),"Y")</f>
        <v>3</v>
      </c>
      <c r="R1387" t="str">
        <f ca="1">IF(YEAR(Table1[[#This Row],[Joining Date]])=YEAR(TODAY()),"Yes","No")</f>
        <v>No</v>
      </c>
      <c r="S1387" t="str">
        <f ca="1">IF(Table1[[#This Row],[Experience]]&gt;5,"Yes","No")</f>
        <v>No</v>
      </c>
      <c r="T1387" t="str">
        <f>TEXT(Table1[[#This Row],[Joining Date]],"mmmm")</f>
        <v>December</v>
      </c>
      <c r="U1387" t="str">
        <f>TEXT(Table1[[#This Row],[Joining Date]],"yyyy")</f>
        <v>2022</v>
      </c>
      <c r="V1387" s="5">
        <f ca="1">TODAY()-Table1[[#This Row],[Joining Date]]</f>
        <v>1343</v>
      </c>
      <c r="W1387" t="str">
        <f>LEFT(Table1[[#This Row],[Employee Name]],FIND(" ",Table1[[#This Row],[Employee Name]])-1)</f>
        <v>Gayathri</v>
      </c>
      <c r="X1387" t="str">
        <f>RIGHT(Table1[[#This Row],[Employee Name]],LEN(Table1[[#This Row],[Employee Name]])-FIND(" ",Table1[[#This Row],[Employee Name]]))</f>
        <v>Iyer</v>
      </c>
      <c r="Y1387" t="str">
        <f>Table1[[#This Row],[Department]]&amp;"-"&amp;Table1[[#This Row],[Employee ID]]</f>
        <v>HR-E02193</v>
      </c>
      <c r="Z1387" t="str">
        <f>LEFT(Table1[[#This Row],[Department]],3)</f>
        <v>HR</v>
      </c>
      <c r="AA1387" t="str">
        <f>_xlfn.XLOOKUP(Table1[[#This Row],[Manager ID]],MANAGERS!A:A,MANAGERS!B:B)</f>
        <v>Manager_11</v>
      </c>
      <c r="AB1387" t="str" cm="1">
        <f t="array" ref="AB1387">_xlfn.XLOOKUP(Table1[[#This Row],[Manager ID]],Table2[[#All],[Manager ID]],Table2[[#All],[Department Head]])</f>
        <v>Marketing</v>
      </c>
      <c r="AC1387" s="2">
        <f>_xlfn.XLOOKUP(Table1[[#This Row],[City]],L:L,O:O)</f>
        <v>0.21356479274849693</v>
      </c>
      <c r="AD1387" t="str" cm="1">
        <f t="array" ref="AD1387">_xlfn.IFS(Table1[[#This Row],[Performance Score]]&gt;=90,"Excellent",Table1[[#This Row],[Performance Score]]&gt;=75,"Good",Table1[[#This Row],[Performance Score]]&gt;=60,"Average",Table1[[#This Row],[Performance Score]]&lt;=60,"Need Improvement")</f>
        <v>Need Improvement</v>
      </c>
      <c r="AE1387" t="str">
        <f>IF(AND(Table1[[#This Row],[Attendance %]]&gt;=80,(Table1[[#This Row],[Performance Score]]&gt;=80)),"Eligible","Not Eligible")</f>
        <v>Not Eligible</v>
      </c>
      <c r="AF1387" t="str">
        <f>IF(Table1[[#This Row],[Performance Score]]&gt;=80,"High Performer","Low Performer")</f>
        <v>Low Performer</v>
      </c>
      <c r="AG1387" t="str" cm="1">
        <f t="array" aca="1" ref="AG1387" ca="1">_xlfn.IFS(Table1[[#This Row],[Experience]]&lt;=3,"Junior",Table1[[#This Row],[Experience]]&lt;=7,"Mid Level",Table1[[#This Row],[Experience]]&gt;=7,"Senior")</f>
        <v>Junior</v>
      </c>
      <c r="AH1387" t="str">
        <f>IF(Table1[[#This Row],[Attendance %]]&gt;75,"OK","Below 75")</f>
        <v>Below 75</v>
      </c>
      <c r="AI1387" t="b">
        <f>ISBLANK(Table1[[#This Row],[Employee ID]])</f>
        <v>0</v>
      </c>
      <c r="AJ1387" t="b">
        <f>ISNUMBER(Table1[[#This Row],[Total Salary  ]])</f>
        <v>1</v>
      </c>
      <c r="AK1387" t="str">
        <f>IFERROR(_xlfn.XLOOKUP(Table1[[#This Row],[Manager ID]],MANAGERS!A:A,MANAGERS!B:B),"Not Found")</f>
        <v>Manager_11</v>
      </c>
    </row>
    <row r="1388" spans="1:37" x14ac:dyDescent="0.2">
      <c r="A1388" t="s">
        <v>1701</v>
      </c>
      <c r="B1388" t="s">
        <v>14</v>
      </c>
      <c r="C1388" t="s">
        <v>15</v>
      </c>
      <c r="D1388" t="s">
        <v>81</v>
      </c>
      <c r="E1388" t="s">
        <v>30</v>
      </c>
      <c r="F1388" s="1">
        <v>43615</v>
      </c>
      <c r="G1388" s="1">
        <v>33822</v>
      </c>
      <c r="H1388">
        <v>85883</v>
      </c>
      <c r="I1388">
        <v>26304</v>
      </c>
      <c r="J1388">
        <v>81</v>
      </c>
      <c r="K1388">
        <v>59</v>
      </c>
      <c r="L1388" t="s">
        <v>34</v>
      </c>
      <c r="M1388">
        <v>118</v>
      </c>
      <c r="N1388">
        <f>Table1[[#This Row],[Basic Salary]]+Table1[[#This Row],[Bonus]]</f>
        <v>112187</v>
      </c>
      <c r="O1388" s="2">
        <f>Table1[[#This Row],[Bonus]]/Table1[[#This Row],[Basic Salary]]</f>
        <v>0.30627714448726756</v>
      </c>
      <c r="P1388">
        <f ca="1">DATEDIF(Table1[[#This Row],[Date of Birth]],TODAY(),"Y")</f>
        <v>33</v>
      </c>
      <c r="Q1388">
        <f ca="1">DATEDIF(Table1[[#This Row],[Joining Date]],TODAY(),"Y")</f>
        <v>7</v>
      </c>
      <c r="R1388" t="str">
        <f ca="1">IF(YEAR(Table1[[#This Row],[Joining Date]])=YEAR(TODAY()),"Yes","No")</f>
        <v>No</v>
      </c>
      <c r="S1388" t="str">
        <f ca="1">IF(Table1[[#This Row],[Experience]]&gt;5,"Yes","No")</f>
        <v>Yes</v>
      </c>
      <c r="T1388" t="str">
        <f>TEXT(Table1[[#This Row],[Joining Date]],"mmmm")</f>
        <v>May</v>
      </c>
      <c r="U1388" t="str">
        <f>TEXT(Table1[[#This Row],[Joining Date]],"yyyy")</f>
        <v>2019</v>
      </c>
      <c r="V1388" s="5">
        <f ca="1">TODAY()-Table1[[#This Row],[Joining Date]]</f>
        <v>2624</v>
      </c>
      <c r="W1388" t="str">
        <f>LEFT(Table1[[#This Row],[Employee Name]],FIND(" ",Table1[[#This Row],[Employee Name]])-1)</f>
        <v>Nisha</v>
      </c>
      <c r="X1388" t="str">
        <f>RIGHT(Table1[[#This Row],[Employee Name]],LEN(Table1[[#This Row],[Employee Name]])-FIND(" ",Table1[[#This Row],[Employee Name]]))</f>
        <v>Kapoor</v>
      </c>
      <c r="Y1388" t="str">
        <f>Table1[[#This Row],[Department]]&amp;"-"&amp;Table1[[#This Row],[Employee ID]]</f>
        <v>Sales-E01645</v>
      </c>
      <c r="Z1388" t="str">
        <f>LEFT(Table1[[#This Row],[Department]],3)</f>
        <v>Sal</v>
      </c>
      <c r="AA1388" t="str">
        <f>_xlfn.XLOOKUP(Table1[[#This Row],[Manager ID]],MANAGERS!A:A,MANAGERS!B:B)</f>
        <v>Manager_18</v>
      </c>
      <c r="AB1388" t="str" cm="1">
        <f t="array" ref="AB1388">_xlfn.XLOOKUP(Table1[[#This Row],[Manager ID]],Table2[[#All],[Manager ID]],Table2[[#All],[Department Head]])</f>
        <v>Support</v>
      </c>
      <c r="AC1388" s="2">
        <f>_xlfn.XLOOKUP(Table1[[#This Row],[City]],L:L,O:O)</f>
        <v>0.24030340748661314</v>
      </c>
      <c r="AD1388" t="str" cm="1">
        <f t="array" ref="AD1388">_xlfn.IFS(Table1[[#This Row],[Performance Score]]&gt;=90,"Excellent",Table1[[#This Row],[Performance Score]]&gt;=75,"Good",Table1[[#This Row],[Performance Score]]&gt;=60,"Average",Table1[[#This Row],[Performance Score]]&lt;=60,"Need Improvement")</f>
        <v>Need Improvement</v>
      </c>
      <c r="AE1388" t="str">
        <f>IF(AND(Table1[[#This Row],[Attendance %]]&gt;=80,(Table1[[#This Row],[Performance Score]]&gt;=80)),"Eligible","Not Eligible")</f>
        <v>Not Eligible</v>
      </c>
      <c r="AF1388" t="str">
        <f>IF(Table1[[#This Row],[Performance Score]]&gt;=80,"High Performer","Low Performer")</f>
        <v>Low Performer</v>
      </c>
      <c r="AG1388" t="str" cm="1">
        <f t="array" aca="1" ref="AG1388" ca="1">_xlfn.IFS(Table1[[#This Row],[Experience]]&lt;=3,"Junior",Table1[[#This Row],[Experience]]&lt;=7,"Mid Level",Table1[[#This Row],[Experience]]&gt;=7,"Senior")</f>
        <v>Mid Level</v>
      </c>
      <c r="AH1388" t="str">
        <f>IF(Table1[[#This Row],[Attendance %]]&gt;75,"OK","Below 75")</f>
        <v>OK</v>
      </c>
      <c r="AI1388" t="b">
        <f>ISBLANK(Table1[[#This Row],[Employee ID]])</f>
        <v>0</v>
      </c>
      <c r="AJ1388" t="b">
        <f>ISNUMBER(Table1[[#This Row],[Total Salary  ]])</f>
        <v>1</v>
      </c>
      <c r="AK1388" t="str">
        <f>IFERROR(_xlfn.XLOOKUP(Table1[[#This Row],[Manager ID]],MANAGERS!A:A,MANAGERS!B:B),"Not Found")</f>
        <v>Manager_18</v>
      </c>
    </row>
    <row r="1389" spans="1:37" x14ac:dyDescent="0.2">
      <c r="A1389" t="s">
        <v>859</v>
      </c>
      <c r="B1389" t="s">
        <v>50</v>
      </c>
      <c r="C1389" t="s">
        <v>15</v>
      </c>
      <c r="D1389" t="s">
        <v>43</v>
      </c>
      <c r="E1389" t="s">
        <v>65</v>
      </c>
      <c r="F1389" s="1">
        <v>43071</v>
      </c>
      <c r="G1389" s="1">
        <v>32004</v>
      </c>
      <c r="H1389">
        <v>91027</v>
      </c>
      <c r="I1389">
        <v>21149</v>
      </c>
      <c r="J1389">
        <v>81</v>
      </c>
      <c r="K1389">
        <v>96</v>
      </c>
      <c r="L1389" t="s">
        <v>27</v>
      </c>
      <c r="M1389">
        <v>105</v>
      </c>
      <c r="N1389">
        <f>Table1[[#This Row],[Basic Salary]]+Table1[[#This Row],[Bonus]]</f>
        <v>112176</v>
      </c>
      <c r="O1389" s="2">
        <f>Table1[[#This Row],[Bonus]]/Table1[[#This Row],[Basic Salary]]</f>
        <v>0.23233765805749942</v>
      </c>
      <c r="P1389">
        <f ca="1">DATEDIF(Table1[[#This Row],[Date of Birth]],TODAY(),"Y")</f>
        <v>38</v>
      </c>
      <c r="Q1389">
        <f ca="1">DATEDIF(Table1[[#This Row],[Joining Date]],TODAY(),"Y")</f>
        <v>8</v>
      </c>
      <c r="R1389" t="str">
        <f ca="1">IF(YEAR(Table1[[#This Row],[Joining Date]])=YEAR(TODAY()),"Yes","No")</f>
        <v>No</v>
      </c>
      <c r="S1389" t="str">
        <f ca="1">IF(Table1[[#This Row],[Experience]]&gt;5,"Yes","No")</f>
        <v>Yes</v>
      </c>
      <c r="T1389" t="str">
        <f>TEXT(Table1[[#This Row],[Joining Date]],"mmmm")</f>
        <v>December</v>
      </c>
      <c r="U1389" t="str">
        <f>TEXT(Table1[[#This Row],[Joining Date]],"yyyy")</f>
        <v>2017</v>
      </c>
      <c r="V1389" s="5">
        <f ca="1">TODAY()-Table1[[#This Row],[Joining Date]]</f>
        <v>3168</v>
      </c>
      <c r="W1389" t="str">
        <f>LEFT(Table1[[#This Row],[Employee Name]],FIND(" ",Table1[[#This Row],[Employee Name]])-1)</f>
        <v>Ravi</v>
      </c>
      <c r="X1389" t="str">
        <f>RIGHT(Table1[[#This Row],[Employee Name]],LEN(Table1[[#This Row],[Employee Name]])-FIND(" ",Table1[[#This Row],[Employee Name]]))</f>
        <v>Teja</v>
      </c>
      <c r="Y1389" t="str">
        <f>Table1[[#This Row],[Department]]&amp;"-"&amp;Table1[[#This Row],[Employee ID]]</f>
        <v>Operations-E00803</v>
      </c>
      <c r="Z1389" t="str">
        <f>LEFT(Table1[[#This Row],[Department]],3)</f>
        <v>Ope</v>
      </c>
      <c r="AA1389" t="str">
        <f>_xlfn.XLOOKUP(Table1[[#This Row],[Manager ID]],MANAGERS!A:A,MANAGERS!B:B)</f>
        <v>Manager_5</v>
      </c>
      <c r="AB1389" t="str" cm="1">
        <f t="array" ref="AB1389">_xlfn.XLOOKUP(Table1[[#This Row],[Manager ID]],Table2[[#All],[Manager ID]],Table2[[#All],[Department Head]])</f>
        <v>Sales</v>
      </c>
      <c r="AC1389" s="2">
        <f>_xlfn.XLOOKUP(Table1[[#This Row],[City]],L:L,O:O)</f>
        <v>0.23674293405114402</v>
      </c>
      <c r="AD1389" t="str" cm="1">
        <f t="array" ref="AD1389">_xlfn.IFS(Table1[[#This Row],[Performance Score]]&gt;=90,"Excellent",Table1[[#This Row],[Performance Score]]&gt;=75,"Good",Table1[[#This Row],[Performance Score]]&gt;=60,"Average",Table1[[#This Row],[Performance Score]]&lt;=60,"Need Improvement")</f>
        <v>Excellent</v>
      </c>
      <c r="AE1389" t="str">
        <f>IF(AND(Table1[[#This Row],[Attendance %]]&gt;=80,(Table1[[#This Row],[Performance Score]]&gt;=80)),"Eligible","Not Eligible")</f>
        <v>Eligible</v>
      </c>
      <c r="AF1389" t="str">
        <f>IF(Table1[[#This Row],[Performance Score]]&gt;=80,"High Performer","Low Performer")</f>
        <v>High Performer</v>
      </c>
      <c r="AG1389" t="str" cm="1">
        <f t="array" aca="1" ref="AG1389" ca="1">_xlfn.IFS(Table1[[#This Row],[Experience]]&lt;=3,"Junior",Table1[[#This Row],[Experience]]&lt;=7,"Mid Level",Table1[[#This Row],[Experience]]&gt;=7,"Senior")</f>
        <v>Senior</v>
      </c>
      <c r="AH1389" t="str">
        <f>IF(Table1[[#This Row],[Attendance %]]&gt;75,"OK","Below 75")</f>
        <v>OK</v>
      </c>
      <c r="AI1389" t="b">
        <f>ISBLANK(Table1[[#This Row],[Employee ID]])</f>
        <v>0</v>
      </c>
      <c r="AJ1389" t="b">
        <f>ISNUMBER(Table1[[#This Row],[Total Salary  ]])</f>
        <v>1</v>
      </c>
      <c r="AK1389" t="str">
        <f>IFERROR(_xlfn.XLOOKUP(Table1[[#This Row],[Manager ID]],MANAGERS!A:A,MANAGERS!B:B),"Not Found")</f>
        <v>Manager_5</v>
      </c>
    </row>
    <row r="1390" spans="1:37" x14ac:dyDescent="0.2">
      <c r="A1390" t="s">
        <v>1605</v>
      </c>
      <c r="B1390" t="s">
        <v>42</v>
      </c>
      <c r="C1390" t="s">
        <v>15</v>
      </c>
      <c r="D1390" t="s">
        <v>81</v>
      </c>
      <c r="E1390" t="s">
        <v>51</v>
      </c>
      <c r="F1390" s="1">
        <v>42133</v>
      </c>
      <c r="G1390" s="1">
        <v>31361</v>
      </c>
      <c r="H1390">
        <v>106811</v>
      </c>
      <c r="I1390">
        <v>5349</v>
      </c>
      <c r="J1390">
        <v>96</v>
      </c>
      <c r="K1390">
        <v>41</v>
      </c>
      <c r="L1390" t="s">
        <v>31</v>
      </c>
      <c r="M1390">
        <v>113</v>
      </c>
      <c r="N1390">
        <f>Table1[[#This Row],[Basic Salary]]+Table1[[#This Row],[Bonus]]</f>
        <v>112160</v>
      </c>
      <c r="O1390" s="2">
        <f>Table1[[#This Row],[Bonus]]/Table1[[#This Row],[Basic Salary]]</f>
        <v>5.0079111701978263E-2</v>
      </c>
      <c r="P1390">
        <f ca="1">DATEDIF(Table1[[#This Row],[Date of Birth]],TODAY(),"Y")</f>
        <v>40</v>
      </c>
      <c r="Q1390">
        <f ca="1">DATEDIF(Table1[[#This Row],[Joining Date]],TODAY(),"Y")</f>
        <v>11</v>
      </c>
      <c r="R1390" t="str">
        <f ca="1">IF(YEAR(Table1[[#This Row],[Joining Date]])=YEAR(TODAY()),"Yes","No")</f>
        <v>No</v>
      </c>
      <c r="S1390" t="str">
        <f ca="1">IF(Table1[[#This Row],[Experience]]&gt;5,"Yes","No")</f>
        <v>Yes</v>
      </c>
      <c r="T1390" t="str">
        <f>TEXT(Table1[[#This Row],[Joining Date]],"mmmm")</f>
        <v>May</v>
      </c>
      <c r="U1390" t="str">
        <f>TEXT(Table1[[#This Row],[Joining Date]],"yyyy")</f>
        <v>2015</v>
      </c>
      <c r="V1390" s="5">
        <f ca="1">TODAY()-Table1[[#This Row],[Joining Date]]</f>
        <v>4106</v>
      </c>
      <c r="W1390" t="str">
        <f>LEFT(Table1[[#This Row],[Employee Name]],FIND(" ",Table1[[#This Row],[Employee Name]])-1)</f>
        <v>Krishna</v>
      </c>
      <c r="X1390" t="str">
        <f>RIGHT(Table1[[#This Row],[Employee Name]],LEN(Table1[[#This Row],[Employee Name]])-FIND(" ",Table1[[#This Row],[Employee Name]]))</f>
        <v>Chaitanya</v>
      </c>
      <c r="Y1390" t="str">
        <f>Table1[[#This Row],[Department]]&amp;"-"&amp;Table1[[#This Row],[Employee ID]]</f>
        <v>Sales-E01549</v>
      </c>
      <c r="Z1390" t="str">
        <f>LEFT(Table1[[#This Row],[Department]],3)</f>
        <v>Sal</v>
      </c>
      <c r="AA1390" t="str">
        <f>_xlfn.XLOOKUP(Table1[[#This Row],[Manager ID]],MANAGERS!A:A,MANAGERS!B:B)</f>
        <v>Manager_13</v>
      </c>
      <c r="AB1390" t="str" cm="1">
        <f t="array" ref="AB1390">_xlfn.XLOOKUP(Table1[[#This Row],[Manager ID]],Table2[[#All],[Manager ID]],Table2[[#All],[Department Head]])</f>
        <v>HR</v>
      </c>
      <c r="AC1390" s="2">
        <f>_xlfn.XLOOKUP(Table1[[#This Row],[City]],L:L,O:O)</f>
        <v>0.241864189087755</v>
      </c>
      <c r="AD1390" t="str" cm="1">
        <f t="array" ref="AD1390">_xlfn.IFS(Table1[[#This Row],[Performance Score]]&gt;=90,"Excellent",Table1[[#This Row],[Performance Score]]&gt;=75,"Good",Table1[[#This Row],[Performance Score]]&gt;=60,"Average",Table1[[#This Row],[Performance Score]]&lt;=60,"Need Improvement")</f>
        <v>Need Improvement</v>
      </c>
      <c r="AE1390" t="str">
        <f>IF(AND(Table1[[#This Row],[Attendance %]]&gt;=80,(Table1[[#This Row],[Performance Score]]&gt;=80)),"Eligible","Not Eligible")</f>
        <v>Not Eligible</v>
      </c>
      <c r="AF1390" t="str">
        <f>IF(Table1[[#This Row],[Performance Score]]&gt;=80,"High Performer","Low Performer")</f>
        <v>Low Performer</v>
      </c>
      <c r="AG1390" t="str" cm="1">
        <f t="array" aca="1" ref="AG1390" ca="1">_xlfn.IFS(Table1[[#This Row],[Experience]]&lt;=3,"Junior",Table1[[#This Row],[Experience]]&lt;=7,"Mid Level",Table1[[#This Row],[Experience]]&gt;=7,"Senior")</f>
        <v>Senior</v>
      </c>
      <c r="AH1390" t="str">
        <f>IF(Table1[[#This Row],[Attendance %]]&gt;75,"OK","Below 75")</f>
        <v>OK</v>
      </c>
      <c r="AI1390" t="b">
        <f>ISBLANK(Table1[[#This Row],[Employee ID]])</f>
        <v>0</v>
      </c>
      <c r="AJ1390" t="b">
        <f>ISNUMBER(Table1[[#This Row],[Total Salary  ]])</f>
        <v>1</v>
      </c>
      <c r="AK1390" t="str">
        <f>IFERROR(_xlfn.XLOOKUP(Table1[[#This Row],[Manager ID]],MANAGERS!A:A,MANAGERS!B:B),"Not Found")</f>
        <v>Manager_13</v>
      </c>
    </row>
    <row r="1391" spans="1:37" x14ac:dyDescent="0.2">
      <c r="A1391" t="s">
        <v>1889</v>
      </c>
      <c r="B1391" t="s">
        <v>42</v>
      </c>
      <c r="C1391" t="s">
        <v>21</v>
      </c>
      <c r="D1391" t="s">
        <v>16</v>
      </c>
      <c r="E1391" t="s">
        <v>51</v>
      </c>
      <c r="F1391" s="1">
        <v>43215</v>
      </c>
      <c r="G1391" s="1">
        <v>31599</v>
      </c>
      <c r="H1391">
        <v>95158</v>
      </c>
      <c r="I1391">
        <v>16999</v>
      </c>
      <c r="J1391">
        <v>97</v>
      </c>
      <c r="K1391">
        <v>64</v>
      </c>
      <c r="L1391" t="s">
        <v>18</v>
      </c>
      <c r="M1391">
        <v>119</v>
      </c>
      <c r="N1391">
        <f>Table1[[#This Row],[Basic Salary]]+Table1[[#This Row],[Bonus]]</f>
        <v>112157</v>
      </c>
      <c r="O1391" s="2">
        <f>Table1[[#This Row],[Bonus]]/Table1[[#This Row],[Basic Salary]]</f>
        <v>0.17863973601799113</v>
      </c>
      <c r="P1391">
        <f ca="1">DATEDIF(Table1[[#This Row],[Date of Birth]],TODAY(),"Y")</f>
        <v>40</v>
      </c>
      <c r="Q1391">
        <f ca="1">DATEDIF(Table1[[#This Row],[Joining Date]],TODAY(),"Y")</f>
        <v>8</v>
      </c>
      <c r="R1391" t="str">
        <f ca="1">IF(YEAR(Table1[[#This Row],[Joining Date]])=YEAR(TODAY()),"Yes","No")</f>
        <v>No</v>
      </c>
      <c r="S1391" t="str">
        <f ca="1">IF(Table1[[#This Row],[Experience]]&gt;5,"Yes","No")</f>
        <v>Yes</v>
      </c>
      <c r="T1391" t="str">
        <f>TEXT(Table1[[#This Row],[Joining Date]],"mmmm")</f>
        <v>April</v>
      </c>
      <c r="U1391" t="str">
        <f>TEXT(Table1[[#This Row],[Joining Date]],"yyyy")</f>
        <v>2018</v>
      </c>
      <c r="V1391" s="5">
        <f ca="1">TODAY()-Table1[[#This Row],[Joining Date]]</f>
        <v>3024</v>
      </c>
      <c r="W1391" t="str">
        <f>LEFT(Table1[[#This Row],[Employee Name]],FIND(" ",Table1[[#This Row],[Employee Name]])-1)</f>
        <v>Krishna</v>
      </c>
      <c r="X1391" t="str">
        <f>RIGHT(Table1[[#This Row],[Employee Name]],LEN(Table1[[#This Row],[Employee Name]])-FIND(" ",Table1[[#This Row],[Employee Name]]))</f>
        <v>Chaitanya</v>
      </c>
      <c r="Y1391" t="str">
        <f>Table1[[#This Row],[Department]]&amp;"-"&amp;Table1[[#This Row],[Employee ID]]</f>
        <v>HR-E01833</v>
      </c>
      <c r="Z1391" t="str">
        <f>LEFT(Table1[[#This Row],[Department]],3)</f>
        <v>HR</v>
      </c>
      <c r="AA1391" t="str">
        <f>_xlfn.XLOOKUP(Table1[[#This Row],[Manager ID]],MANAGERS!A:A,MANAGERS!B:B)</f>
        <v>Manager_19</v>
      </c>
      <c r="AB1391" t="str" cm="1">
        <f t="array" ref="AB1391">_xlfn.XLOOKUP(Table1[[#This Row],[Manager ID]],Table2[[#All],[Manager ID]],Table2[[#All],[Department Head]])</f>
        <v>Support</v>
      </c>
      <c r="AC1391" s="2">
        <f>_xlfn.XLOOKUP(Table1[[#This Row],[City]],L:L,O:O)</f>
        <v>0.21356479274849693</v>
      </c>
      <c r="AD1391" t="str" cm="1">
        <f t="array" ref="AD1391">_xlfn.IFS(Table1[[#This Row],[Performance Score]]&gt;=90,"Excellent",Table1[[#This Row],[Performance Score]]&gt;=75,"Good",Table1[[#This Row],[Performance Score]]&gt;=60,"Average",Table1[[#This Row],[Performance Score]]&lt;=60,"Need Improvement")</f>
        <v>Average</v>
      </c>
      <c r="AE1391" t="str">
        <f>IF(AND(Table1[[#This Row],[Attendance %]]&gt;=80,(Table1[[#This Row],[Performance Score]]&gt;=80)),"Eligible","Not Eligible")</f>
        <v>Not Eligible</v>
      </c>
      <c r="AF1391" t="str">
        <f>IF(Table1[[#This Row],[Performance Score]]&gt;=80,"High Performer","Low Performer")</f>
        <v>Low Performer</v>
      </c>
      <c r="AG1391" t="str" cm="1">
        <f t="array" aca="1" ref="AG1391" ca="1">_xlfn.IFS(Table1[[#This Row],[Experience]]&lt;=3,"Junior",Table1[[#This Row],[Experience]]&lt;=7,"Mid Level",Table1[[#This Row],[Experience]]&gt;=7,"Senior")</f>
        <v>Senior</v>
      </c>
      <c r="AH1391" t="str">
        <f>IF(Table1[[#This Row],[Attendance %]]&gt;75,"OK","Below 75")</f>
        <v>OK</v>
      </c>
      <c r="AI1391" t="b">
        <f>ISBLANK(Table1[[#This Row],[Employee ID]])</f>
        <v>0</v>
      </c>
      <c r="AJ1391" t="b">
        <f>ISNUMBER(Table1[[#This Row],[Total Salary  ]])</f>
        <v>1</v>
      </c>
      <c r="AK1391" t="str">
        <f>IFERROR(_xlfn.XLOOKUP(Table1[[#This Row],[Manager ID]],MANAGERS!A:A,MANAGERS!B:B),"Not Found")</f>
        <v>Manager_19</v>
      </c>
    </row>
    <row r="1392" spans="1:37" x14ac:dyDescent="0.2">
      <c r="A1392" t="s">
        <v>3137</v>
      </c>
      <c r="B1392" t="s">
        <v>77</v>
      </c>
      <c r="C1392" t="s">
        <v>21</v>
      </c>
      <c r="D1392" t="s">
        <v>33</v>
      </c>
      <c r="E1392" t="s">
        <v>65</v>
      </c>
      <c r="F1392" s="1">
        <v>44846</v>
      </c>
      <c r="G1392" s="1">
        <v>31169</v>
      </c>
      <c r="H1392">
        <v>89088</v>
      </c>
      <c r="I1392">
        <v>23034</v>
      </c>
      <c r="J1392">
        <v>98</v>
      </c>
      <c r="K1392">
        <v>60</v>
      </c>
      <c r="L1392" t="s">
        <v>31</v>
      </c>
      <c r="M1392">
        <v>120</v>
      </c>
      <c r="N1392">
        <f>Table1[[#This Row],[Basic Salary]]+Table1[[#This Row],[Bonus]]</f>
        <v>112122</v>
      </c>
      <c r="O1392" s="2">
        <f>Table1[[#This Row],[Bonus]]/Table1[[#This Row],[Basic Salary]]</f>
        <v>0.25855334051724138</v>
      </c>
      <c r="P1392">
        <f ca="1">DATEDIF(Table1[[#This Row],[Date of Birth]],TODAY(),"Y")</f>
        <v>41</v>
      </c>
      <c r="Q1392">
        <f ca="1">DATEDIF(Table1[[#This Row],[Joining Date]],TODAY(),"Y")</f>
        <v>3</v>
      </c>
      <c r="R1392" t="str">
        <f ca="1">IF(YEAR(Table1[[#This Row],[Joining Date]])=YEAR(TODAY()),"Yes","No")</f>
        <v>No</v>
      </c>
      <c r="S1392" t="str">
        <f ca="1">IF(Table1[[#This Row],[Experience]]&gt;5,"Yes","No")</f>
        <v>No</v>
      </c>
      <c r="T1392" t="str">
        <f>TEXT(Table1[[#This Row],[Joining Date]],"mmmm")</f>
        <v>October</v>
      </c>
      <c r="U1392" t="str">
        <f>TEXT(Table1[[#This Row],[Joining Date]],"yyyy")</f>
        <v>2022</v>
      </c>
      <c r="V1392" s="5">
        <f ca="1">TODAY()-Table1[[#This Row],[Joining Date]]</f>
        <v>1393</v>
      </c>
      <c r="W1392" t="str">
        <f>LEFT(Table1[[#This Row],[Employee Name]],FIND(" ",Table1[[#This Row],[Employee Name]])-1)</f>
        <v>Rohan</v>
      </c>
      <c r="X1392" t="str">
        <f>RIGHT(Table1[[#This Row],[Employee Name]],LEN(Table1[[#This Row],[Employee Name]])-FIND(" ",Table1[[#This Row],[Employee Name]]))</f>
        <v>Gupta</v>
      </c>
      <c r="Y1392" t="str">
        <f>Table1[[#This Row],[Department]]&amp;"-"&amp;Table1[[#This Row],[Employee ID]]</f>
        <v>Marketing-E03081</v>
      </c>
      <c r="Z1392" t="str">
        <f>LEFT(Table1[[#This Row],[Department]],3)</f>
        <v>Mar</v>
      </c>
      <c r="AA1392" t="str">
        <f>_xlfn.XLOOKUP(Table1[[#This Row],[Manager ID]],MANAGERS!A:A,MANAGERS!B:B)</f>
        <v>Manager_20</v>
      </c>
      <c r="AB1392" t="str" cm="1">
        <f t="array" ref="AB1392">_xlfn.XLOOKUP(Table1[[#This Row],[Manager ID]],Table2[[#All],[Manager ID]],Table2[[#All],[Department Head]])</f>
        <v>Operations</v>
      </c>
      <c r="AC1392" s="2">
        <f>_xlfn.XLOOKUP(Table1[[#This Row],[City]],L:L,O:O)</f>
        <v>0.241864189087755</v>
      </c>
      <c r="AD1392" t="str" cm="1">
        <f t="array" ref="AD1392">_xlfn.IFS(Table1[[#This Row],[Performance Score]]&gt;=90,"Excellent",Table1[[#This Row],[Performance Score]]&gt;=75,"Good",Table1[[#This Row],[Performance Score]]&gt;=60,"Average",Table1[[#This Row],[Performance Score]]&lt;=60,"Need Improvement")</f>
        <v>Average</v>
      </c>
      <c r="AE1392" t="str">
        <f>IF(AND(Table1[[#This Row],[Attendance %]]&gt;=80,(Table1[[#This Row],[Performance Score]]&gt;=80)),"Eligible","Not Eligible")</f>
        <v>Not Eligible</v>
      </c>
      <c r="AF1392" t="str">
        <f>IF(Table1[[#This Row],[Performance Score]]&gt;=80,"High Performer","Low Performer")</f>
        <v>Low Performer</v>
      </c>
      <c r="AG1392" t="str" cm="1">
        <f t="array" aca="1" ref="AG1392" ca="1">_xlfn.IFS(Table1[[#This Row],[Experience]]&lt;=3,"Junior",Table1[[#This Row],[Experience]]&lt;=7,"Mid Level",Table1[[#This Row],[Experience]]&gt;=7,"Senior")</f>
        <v>Junior</v>
      </c>
      <c r="AH1392" t="str">
        <f>IF(Table1[[#This Row],[Attendance %]]&gt;75,"OK","Below 75")</f>
        <v>OK</v>
      </c>
      <c r="AI1392" t="b">
        <f>ISBLANK(Table1[[#This Row],[Employee ID]])</f>
        <v>0</v>
      </c>
      <c r="AJ1392" t="b">
        <f>ISNUMBER(Table1[[#This Row],[Total Salary  ]])</f>
        <v>1</v>
      </c>
      <c r="AK1392" t="str">
        <f>IFERROR(_xlfn.XLOOKUP(Table1[[#This Row],[Manager ID]],MANAGERS!A:A,MANAGERS!B:B),"Not Found")</f>
        <v>Manager_20</v>
      </c>
    </row>
    <row r="1393" spans="1:37" x14ac:dyDescent="0.2">
      <c r="A1393" t="s">
        <v>1265</v>
      </c>
      <c r="B1393" t="s">
        <v>75</v>
      </c>
      <c r="C1393" t="s">
        <v>21</v>
      </c>
      <c r="D1393" t="s">
        <v>81</v>
      </c>
      <c r="E1393" t="s">
        <v>22</v>
      </c>
      <c r="F1393" s="1">
        <v>42653</v>
      </c>
      <c r="G1393" s="1">
        <v>35082</v>
      </c>
      <c r="H1393">
        <v>90619</v>
      </c>
      <c r="I1393">
        <v>21489</v>
      </c>
      <c r="J1393">
        <v>73</v>
      </c>
      <c r="K1393">
        <v>62</v>
      </c>
      <c r="L1393" t="s">
        <v>18</v>
      </c>
      <c r="M1393">
        <v>117</v>
      </c>
      <c r="N1393">
        <f>Table1[[#This Row],[Basic Salary]]+Table1[[#This Row],[Bonus]]</f>
        <v>112108</v>
      </c>
      <c r="O1393" s="2">
        <f>Table1[[#This Row],[Bonus]]/Table1[[#This Row],[Basic Salary]]</f>
        <v>0.23713570001875986</v>
      </c>
      <c r="P1393">
        <f ca="1">DATEDIF(Table1[[#This Row],[Date of Birth]],TODAY(),"Y")</f>
        <v>30</v>
      </c>
      <c r="Q1393">
        <f ca="1">DATEDIF(Table1[[#This Row],[Joining Date]],TODAY(),"Y")</f>
        <v>9</v>
      </c>
      <c r="R1393" t="str">
        <f ca="1">IF(YEAR(Table1[[#This Row],[Joining Date]])=YEAR(TODAY()),"Yes","No")</f>
        <v>No</v>
      </c>
      <c r="S1393" t="str">
        <f ca="1">IF(Table1[[#This Row],[Experience]]&gt;5,"Yes","No")</f>
        <v>Yes</v>
      </c>
      <c r="T1393" t="str">
        <f>TEXT(Table1[[#This Row],[Joining Date]],"mmmm")</f>
        <v>October</v>
      </c>
      <c r="U1393" t="str">
        <f>TEXT(Table1[[#This Row],[Joining Date]],"yyyy")</f>
        <v>2016</v>
      </c>
      <c r="V1393" s="5">
        <f ca="1">TODAY()-Table1[[#This Row],[Joining Date]]</f>
        <v>3586</v>
      </c>
      <c r="W1393" t="str">
        <f>LEFT(Table1[[#This Row],[Employee Name]],FIND(" ",Table1[[#This Row],[Employee Name]])-1)</f>
        <v>Ishita</v>
      </c>
      <c r="X1393" t="str">
        <f>RIGHT(Table1[[#This Row],[Employee Name]],LEN(Table1[[#This Row],[Employee Name]])-FIND(" ",Table1[[#This Row],[Employee Name]]))</f>
        <v>Roy</v>
      </c>
      <c r="Y1393" t="str">
        <f>Table1[[#This Row],[Department]]&amp;"-"&amp;Table1[[#This Row],[Employee ID]]</f>
        <v>Sales-E01209</v>
      </c>
      <c r="Z1393" t="str">
        <f>LEFT(Table1[[#This Row],[Department]],3)</f>
        <v>Sal</v>
      </c>
      <c r="AA1393" t="str">
        <f>_xlfn.XLOOKUP(Table1[[#This Row],[Manager ID]],MANAGERS!A:A,MANAGERS!B:B)</f>
        <v>Manager_17</v>
      </c>
      <c r="AB1393" t="str" cm="1">
        <f t="array" ref="AB1393">_xlfn.XLOOKUP(Table1[[#This Row],[Manager ID]],Table2[[#All],[Manager ID]],Table2[[#All],[Department Head]])</f>
        <v>Finance</v>
      </c>
      <c r="AC1393" s="2">
        <f>_xlfn.XLOOKUP(Table1[[#This Row],[City]],L:L,O:O)</f>
        <v>0.21356479274849693</v>
      </c>
      <c r="AD1393" t="str" cm="1">
        <f t="array" ref="AD1393">_xlfn.IFS(Table1[[#This Row],[Performance Score]]&gt;=90,"Excellent",Table1[[#This Row],[Performance Score]]&gt;=75,"Good",Table1[[#This Row],[Performance Score]]&gt;=60,"Average",Table1[[#This Row],[Performance Score]]&lt;=60,"Need Improvement")</f>
        <v>Average</v>
      </c>
      <c r="AE1393" t="str">
        <f>IF(AND(Table1[[#This Row],[Attendance %]]&gt;=80,(Table1[[#This Row],[Performance Score]]&gt;=80)),"Eligible","Not Eligible")</f>
        <v>Not Eligible</v>
      </c>
      <c r="AF1393" t="str">
        <f>IF(Table1[[#This Row],[Performance Score]]&gt;=80,"High Performer","Low Performer")</f>
        <v>Low Performer</v>
      </c>
      <c r="AG1393" t="str" cm="1">
        <f t="array" aca="1" ref="AG1393" ca="1">_xlfn.IFS(Table1[[#This Row],[Experience]]&lt;=3,"Junior",Table1[[#This Row],[Experience]]&lt;=7,"Mid Level",Table1[[#This Row],[Experience]]&gt;=7,"Senior")</f>
        <v>Senior</v>
      </c>
      <c r="AH1393" t="str">
        <f>IF(Table1[[#This Row],[Attendance %]]&gt;75,"OK","Below 75")</f>
        <v>Below 75</v>
      </c>
      <c r="AI1393" t="b">
        <f>ISBLANK(Table1[[#This Row],[Employee ID]])</f>
        <v>0</v>
      </c>
      <c r="AJ1393" t="b">
        <f>ISNUMBER(Table1[[#This Row],[Total Salary  ]])</f>
        <v>1</v>
      </c>
      <c r="AK1393" t="str">
        <f>IFERROR(_xlfn.XLOOKUP(Table1[[#This Row],[Manager ID]],MANAGERS!A:A,MANAGERS!B:B),"Not Found")</f>
        <v>Manager_17</v>
      </c>
    </row>
    <row r="1394" spans="1:37" x14ac:dyDescent="0.2">
      <c r="A1394" t="s">
        <v>3725</v>
      </c>
      <c r="B1394" t="s">
        <v>42</v>
      </c>
      <c r="C1394" t="s">
        <v>21</v>
      </c>
      <c r="D1394" t="s">
        <v>40</v>
      </c>
      <c r="E1394" t="s">
        <v>26</v>
      </c>
      <c r="F1394" s="1">
        <v>45088</v>
      </c>
      <c r="G1394" s="1">
        <v>35619</v>
      </c>
      <c r="H1394">
        <v>104274</v>
      </c>
      <c r="I1394">
        <v>7804</v>
      </c>
      <c r="J1394">
        <v>98</v>
      </c>
      <c r="K1394">
        <v>91</v>
      </c>
      <c r="L1394" t="s">
        <v>31</v>
      </c>
      <c r="M1394">
        <v>107</v>
      </c>
      <c r="N1394">
        <f>Table1[[#This Row],[Basic Salary]]+Table1[[#This Row],[Bonus]]</f>
        <v>112078</v>
      </c>
      <c r="O1394" s="2">
        <f>Table1[[#This Row],[Bonus]]/Table1[[#This Row],[Basic Salary]]</f>
        <v>7.4841283541438902E-2</v>
      </c>
      <c r="P1394">
        <f ca="1">DATEDIF(Table1[[#This Row],[Date of Birth]],TODAY(),"Y")</f>
        <v>29</v>
      </c>
      <c r="Q1394">
        <f ca="1">DATEDIF(Table1[[#This Row],[Joining Date]],TODAY(),"Y")</f>
        <v>3</v>
      </c>
      <c r="R1394" t="str">
        <f ca="1">IF(YEAR(Table1[[#This Row],[Joining Date]])=YEAR(TODAY()),"Yes","No")</f>
        <v>No</v>
      </c>
      <c r="S1394" t="str">
        <f ca="1">IF(Table1[[#This Row],[Experience]]&gt;5,"Yes","No")</f>
        <v>No</v>
      </c>
      <c r="T1394" t="str">
        <f>TEXT(Table1[[#This Row],[Joining Date]],"mmmm")</f>
        <v>June</v>
      </c>
      <c r="U1394" t="str">
        <f>TEXT(Table1[[#This Row],[Joining Date]],"yyyy")</f>
        <v>2023</v>
      </c>
      <c r="V1394" s="5">
        <f ca="1">TODAY()-Table1[[#This Row],[Joining Date]]</f>
        <v>1151</v>
      </c>
      <c r="W1394" t="str">
        <f>LEFT(Table1[[#This Row],[Employee Name]],FIND(" ",Table1[[#This Row],[Employee Name]])-1)</f>
        <v>Krishna</v>
      </c>
      <c r="X1394" t="str">
        <f>RIGHT(Table1[[#This Row],[Employee Name]],LEN(Table1[[#This Row],[Employee Name]])-FIND(" ",Table1[[#This Row],[Employee Name]]))</f>
        <v>Chaitanya</v>
      </c>
      <c r="Y1394" t="str">
        <f>Table1[[#This Row],[Department]]&amp;"-"&amp;Table1[[#This Row],[Employee ID]]</f>
        <v>IT-E03669</v>
      </c>
      <c r="Z1394" t="str">
        <f>LEFT(Table1[[#This Row],[Department]],3)</f>
        <v>IT</v>
      </c>
      <c r="AA1394" t="str">
        <f>_xlfn.XLOOKUP(Table1[[#This Row],[Manager ID]],MANAGERS!A:A,MANAGERS!B:B)</f>
        <v>Manager_7</v>
      </c>
      <c r="AB1394" t="str" cm="1">
        <f t="array" ref="AB1394">_xlfn.XLOOKUP(Table1[[#This Row],[Manager ID]],Table2[[#All],[Manager ID]],Table2[[#All],[Department Head]])</f>
        <v>Operations</v>
      </c>
      <c r="AC1394" s="2">
        <f>_xlfn.XLOOKUP(Table1[[#This Row],[City]],L:L,O:O)</f>
        <v>0.241864189087755</v>
      </c>
      <c r="AD1394" t="str" cm="1">
        <f t="array" ref="AD1394">_xlfn.IFS(Table1[[#This Row],[Performance Score]]&gt;=90,"Excellent",Table1[[#This Row],[Performance Score]]&gt;=75,"Good",Table1[[#This Row],[Performance Score]]&gt;=60,"Average",Table1[[#This Row],[Performance Score]]&lt;=60,"Need Improvement")</f>
        <v>Excellent</v>
      </c>
      <c r="AE1394" t="str">
        <f>IF(AND(Table1[[#This Row],[Attendance %]]&gt;=80,(Table1[[#This Row],[Performance Score]]&gt;=80)),"Eligible","Not Eligible")</f>
        <v>Eligible</v>
      </c>
      <c r="AF1394" t="str">
        <f>IF(Table1[[#This Row],[Performance Score]]&gt;=80,"High Performer","Low Performer")</f>
        <v>High Performer</v>
      </c>
      <c r="AG1394" t="str" cm="1">
        <f t="array" aca="1" ref="AG1394" ca="1">_xlfn.IFS(Table1[[#This Row],[Experience]]&lt;=3,"Junior",Table1[[#This Row],[Experience]]&lt;=7,"Mid Level",Table1[[#This Row],[Experience]]&gt;=7,"Senior")</f>
        <v>Junior</v>
      </c>
      <c r="AH1394" t="str">
        <f>IF(Table1[[#This Row],[Attendance %]]&gt;75,"OK","Below 75")</f>
        <v>OK</v>
      </c>
      <c r="AI1394" t="b">
        <f>ISBLANK(Table1[[#This Row],[Employee ID]])</f>
        <v>0</v>
      </c>
      <c r="AJ1394" t="b">
        <f>ISNUMBER(Table1[[#This Row],[Total Salary  ]])</f>
        <v>1</v>
      </c>
      <c r="AK1394" t="str">
        <f>IFERROR(_xlfn.XLOOKUP(Table1[[#This Row],[Manager ID]],MANAGERS!A:A,MANAGERS!B:B),"Not Found")</f>
        <v>Manager_7</v>
      </c>
    </row>
    <row r="1395" spans="1:37" x14ac:dyDescent="0.2">
      <c r="A1395" t="s">
        <v>4149</v>
      </c>
      <c r="B1395" t="s">
        <v>71</v>
      </c>
      <c r="C1395" t="s">
        <v>21</v>
      </c>
      <c r="D1395" t="s">
        <v>25</v>
      </c>
      <c r="E1395" t="s">
        <v>51</v>
      </c>
      <c r="F1395" s="1">
        <v>44700</v>
      </c>
      <c r="G1395" s="1">
        <v>34284</v>
      </c>
      <c r="H1395">
        <v>85623</v>
      </c>
      <c r="I1395">
        <v>26437</v>
      </c>
      <c r="J1395">
        <v>61</v>
      </c>
      <c r="K1395">
        <v>55</v>
      </c>
      <c r="L1395" t="s">
        <v>31</v>
      </c>
      <c r="M1395">
        <v>109</v>
      </c>
      <c r="N1395">
        <f>Table1[[#This Row],[Basic Salary]]+Table1[[#This Row],[Bonus]]</f>
        <v>112060</v>
      </c>
      <c r="O1395" s="2">
        <f>Table1[[#This Row],[Bonus]]/Table1[[#This Row],[Basic Salary]]</f>
        <v>0.30876049659554095</v>
      </c>
      <c r="P1395">
        <f ca="1">DATEDIF(Table1[[#This Row],[Date of Birth]],TODAY(),"Y")</f>
        <v>32</v>
      </c>
      <c r="Q1395">
        <f ca="1">DATEDIF(Table1[[#This Row],[Joining Date]],TODAY(),"Y")</f>
        <v>4</v>
      </c>
      <c r="R1395" t="str">
        <f ca="1">IF(YEAR(Table1[[#This Row],[Joining Date]])=YEAR(TODAY()),"Yes","No")</f>
        <v>No</v>
      </c>
      <c r="S1395" t="str">
        <f ca="1">IF(Table1[[#This Row],[Experience]]&gt;5,"Yes","No")</f>
        <v>No</v>
      </c>
      <c r="T1395" t="str">
        <f>TEXT(Table1[[#This Row],[Joining Date]],"mmmm")</f>
        <v>May</v>
      </c>
      <c r="U1395" t="str">
        <f>TEXT(Table1[[#This Row],[Joining Date]],"yyyy")</f>
        <v>2022</v>
      </c>
      <c r="V1395" s="5">
        <f ca="1">TODAY()-Table1[[#This Row],[Joining Date]]</f>
        <v>1539</v>
      </c>
      <c r="W1395" t="str">
        <f>LEFT(Table1[[#This Row],[Employee Name]],FIND(" ",Table1[[#This Row],[Employee Name]])-1)</f>
        <v>Sneha</v>
      </c>
      <c r="X1395" t="str">
        <f>RIGHT(Table1[[#This Row],[Employee Name]],LEN(Table1[[#This Row],[Employee Name]])-FIND(" ",Table1[[#This Row],[Employee Name]]))</f>
        <v>Iyer</v>
      </c>
      <c r="Y1395" t="str">
        <f>Table1[[#This Row],[Department]]&amp;"-"&amp;Table1[[#This Row],[Employee ID]]</f>
        <v>Finance-E04093</v>
      </c>
      <c r="Z1395" t="str">
        <f>LEFT(Table1[[#This Row],[Department]],3)</f>
        <v>Fin</v>
      </c>
      <c r="AA1395" t="str">
        <f>_xlfn.XLOOKUP(Table1[[#This Row],[Manager ID]],MANAGERS!A:A,MANAGERS!B:B)</f>
        <v>Manager_9</v>
      </c>
      <c r="AB1395" t="str" cm="1">
        <f t="array" ref="AB1395">_xlfn.XLOOKUP(Table1[[#This Row],[Manager ID]],Table2[[#All],[Manager ID]],Table2[[#All],[Department Head]])</f>
        <v>Sales</v>
      </c>
      <c r="AC1395" s="2">
        <f>_xlfn.XLOOKUP(Table1[[#This Row],[City]],L:L,O:O)</f>
        <v>0.241864189087755</v>
      </c>
      <c r="AD1395" t="str" cm="1">
        <f t="array" ref="AD1395">_xlfn.IFS(Table1[[#This Row],[Performance Score]]&gt;=90,"Excellent",Table1[[#This Row],[Performance Score]]&gt;=75,"Good",Table1[[#This Row],[Performance Score]]&gt;=60,"Average",Table1[[#This Row],[Performance Score]]&lt;=60,"Need Improvement")</f>
        <v>Need Improvement</v>
      </c>
      <c r="AE1395" t="str">
        <f>IF(AND(Table1[[#This Row],[Attendance %]]&gt;=80,(Table1[[#This Row],[Performance Score]]&gt;=80)),"Eligible","Not Eligible")</f>
        <v>Not Eligible</v>
      </c>
      <c r="AF1395" t="str">
        <f>IF(Table1[[#This Row],[Performance Score]]&gt;=80,"High Performer","Low Performer")</f>
        <v>Low Performer</v>
      </c>
      <c r="AG1395" t="str" cm="1">
        <f t="array" aca="1" ref="AG1395" ca="1">_xlfn.IFS(Table1[[#This Row],[Experience]]&lt;=3,"Junior",Table1[[#This Row],[Experience]]&lt;=7,"Mid Level",Table1[[#This Row],[Experience]]&gt;=7,"Senior")</f>
        <v>Mid Level</v>
      </c>
      <c r="AH1395" t="str">
        <f>IF(Table1[[#This Row],[Attendance %]]&gt;75,"OK","Below 75")</f>
        <v>Below 75</v>
      </c>
      <c r="AI1395" t="b">
        <f>ISBLANK(Table1[[#This Row],[Employee ID]])</f>
        <v>0</v>
      </c>
      <c r="AJ1395" t="b">
        <f>ISNUMBER(Table1[[#This Row],[Total Salary  ]])</f>
        <v>1</v>
      </c>
      <c r="AK1395" t="str">
        <f>IFERROR(_xlfn.XLOOKUP(Table1[[#This Row],[Manager ID]],MANAGERS!A:A,MANAGERS!B:B),"Not Found")</f>
        <v>Manager_9</v>
      </c>
    </row>
    <row r="1396" spans="1:37" x14ac:dyDescent="0.2">
      <c r="A1396" t="s">
        <v>3214</v>
      </c>
      <c r="B1396" t="s">
        <v>95</v>
      </c>
      <c r="C1396" t="s">
        <v>15</v>
      </c>
      <c r="D1396" t="s">
        <v>33</v>
      </c>
      <c r="E1396" t="s">
        <v>22</v>
      </c>
      <c r="F1396" s="1">
        <v>45109</v>
      </c>
      <c r="G1396" s="1">
        <v>30939</v>
      </c>
      <c r="H1396">
        <v>82452</v>
      </c>
      <c r="I1396">
        <v>29566</v>
      </c>
      <c r="J1396">
        <v>62</v>
      </c>
      <c r="K1396">
        <v>100</v>
      </c>
      <c r="L1396" t="s">
        <v>27</v>
      </c>
      <c r="M1396">
        <v>115</v>
      </c>
      <c r="N1396">
        <f>Table1[[#This Row],[Basic Salary]]+Table1[[#This Row],[Bonus]]</f>
        <v>112018</v>
      </c>
      <c r="O1396" s="2">
        <f>Table1[[#This Row],[Bonus]]/Table1[[#This Row],[Basic Salary]]</f>
        <v>0.3585843884926988</v>
      </c>
      <c r="P1396">
        <f ca="1">DATEDIF(Table1[[#This Row],[Date of Birth]],TODAY(),"Y")</f>
        <v>41</v>
      </c>
      <c r="Q1396">
        <f ca="1">DATEDIF(Table1[[#This Row],[Joining Date]],TODAY(),"Y")</f>
        <v>3</v>
      </c>
      <c r="R1396" t="str">
        <f ca="1">IF(YEAR(Table1[[#This Row],[Joining Date]])=YEAR(TODAY()),"Yes","No")</f>
        <v>No</v>
      </c>
      <c r="S1396" t="str">
        <f ca="1">IF(Table1[[#This Row],[Experience]]&gt;5,"Yes","No")</f>
        <v>No</v>
      </c>
      <c r="T1396" t="str">
        <f>TEXT(Table1[[#This Row],[Joining Date]],"mmmm")</f>
        <v>July</v>
      </c>
      <c r="U1396" t="str">
        <f>TEXT(Table1[[#This Row],[Joining Date]],"yyyy")</f>
        <v>2023</v>
      </c>
      <c r="V1396" s="5">
        <f ca="1">TODAY()-Table1[[#This Row],[Joining Date]]</f>
        <v>1130</v>
      </c>
      <c r="W1396" t="str">
        <f>LEFT(Table1[[#This Row],[Employee Name]],FIND(" ",Table1[[#This Row],[Employee Name]])-1)</f>
        <v>Ajay</v>
      </c>
      <c r="X1396" t="str">
        <f>RIGHT(Table1[[#This Row],[Employee Name]],LEN(Table1[[#This Row],[Employee Name]])-FIND(" ",Table1[[#This Row],[Employee Name]]))</f>
        <v>Singh</v>
      </c>
      <c r="Y1396" t="str">
        <f>Table1[[#This Row],[Department]]&amp;"-"&amp;Table1[[#This Row],[Employee ID]]</f>
        <v>Marketing-E03158</v>
      </c>
      <c r="Z1396" t="str">
        <f>LEFT(Table1[[#This Row],[Department]],3)</f>
        <v>Mar</v>
      </c>
      <c r="AA1396" t="str">
        <f>_xlfn.XLOOKUP(Table1[[#This Row],[Manager ID]],MANAGERS!A:A,MANAGERS!B:B)</f>
        <v>Manager_15</v>
      </c>
      <c r="AB1396" t="str" cm="1">
        <f t="array" ref="AB1396">_xlfn.XLOOKUP(Table1[[#This Row],[Manager ID]],Table2[[#All],[Manager ID]],Table2[[#All],[Department Head]])</f>
        <v>Support</v>
      </c>
      <c r="AC1396" s="2">
        <f>_xlfn.XLOOKUP(Table1[[#This Row],[City]],L:L,O:O)</f>
        <v>0.23674293405114402</v>
      </c>
      <c r="AD1396" t="str" cm="1">
        <f t="array" ref="AD1396">_xlfn.IFS(Table1[[#This Row],[Performance Score]]&gt;=90,"Excellent",Table1[[#This Row],[Performance Score]]&gt;=75,"Good",Table1[[#This Row],[Performance Score]]&gt;=60,"Average",Table1[[#This Row],[Performance Score]]&lt;=60,"Need Improvement")</f>
        <v>Excellent</v>
      </c>
      <c r="AE1396" t="str">
        <f>IF(AND(Table1[[#This Row],[Attendance %]]&gt;=80,(Table1[[#This Row],[Performance Score]]&gt;=80)),"Eligible","Not Eligible")</f>
        <v>Not Eligible</v>
      </c>
      <c r="AF1396" t="str">
        <f>IF(Table1[[#This Row],[Performance Score]]&gt;=80,"High Performer","Low Performer")</f>
        <v>High Performer</v>
      </c>
      <c r="AG1396" t="str" cm="1">
        <f t="array" aca="1" ref="AG1396" ca="1">_xlfn.IFS(Table1[[#This Row],[Experience]]&lt;=3,"Junior",Table1[[#This Row],[Experience]]&lt;=7,"Mid Level",Table1[[#This Row],[Experience]]&gt;=7,"Senior")</f>
        <v>Junior</v>
      </c>
      <c r="AH1396" t="str">
        <f>IF(Table1[[#This Row],[Attendance %]]&gt;75,"OK","Below 75")</f>
        <v>Below 75</v>
      </c>
      <c r="AI1396" t="b">
        <f>ISBLANK(Table1[[#This Row],[Employee ID]])</f>
        <v>0</v>
      </c>
      <c r="AJ1396" t="b">
        <f>ISNUMBER(Table1[[#This Row],[Total Salary  ]])</f>
        <v>1</v>
      </c>
      <c r="AK1396" t="str">
        <f>IFERROR(_xlfn.XLOOKUP(Table1[[#This Row],[Manager ID]],MANAGERS!A:A,MANAGERS!B:B),"Not Found")</f>
        <v>Manager_15</v>
      </c>
    </row>
    <row r="1397" spans="1:37" x14ac:dyDescent="0.2">
      <c r="A1397" t="s">
        <v>3186</v>
      </c>
      <c r="B1397" t="s">
        <v>85</v>
      </c>
      <c r="C1397" t="s">
        <v>15</v>
      </c>
      <c r="D1397" t="s">
        <v>16</v>
      </c>
      <c r="E1397" t="s">
        <v>30</v>
      </c>
      <c r="F1397" s="1">
        <v>45570</v>
      </c>
      <c r="G1397" s="1">
        <v>32811</v>
      </c>
      <c r="H1397">
        <v>82492</v>
      </c>
      <c r="I1397">
        <v>29502</v>
      </c>
      <c r="J1397">
        <v>75</v>
      </c>
      <c r="K1397">
        <v>63</v>
      </c>
      <c r="L1397" t="s">
        <v>34</v>
      </c>
      <c r="M1397">
        <v>117</v>
      </c>
      <c r="N1397">
        <f>Table1[[#This Row],[Basic Salary]]+Table1[[#This Row],[Bonus]]</f>
        <v>111994</v>
      </c>
      <c r="O1397" s="2">
        <f>Table1[[#This Row],[Bonus]]/Table1[[#This Row],[Basic Salary]]</f>
        <v>0.35763467972651891</v>
      </c>
      <c r="P1397">
        <f ca="1">DATEDIF(Table1[[#This Row],[Date of Birth]],TODAY(),"Y")</f>
        <v>36</v>
      </c>
      <c r="Q1397">
        <f ca="1">DATEDIF(Table1[[#This Row],[Joining Date]],TODAY(),"Y")</f>
        <v>1</v>
      </c>
      <c r="R1397" t="str">
        <f ca="1">IF(YEAR(Table1[[#This Row],[Joining Date]])=YEAR(TODAY()),"Yes","No")</f>
        <v>No</v>
      </c>
      <c r="S1397" t="str">
        <f ca="1">IF(Table1[[#This Row],[Experience]]&gt;5,"Yes","No")</f>
        <v>No</v>
      </c>
      <c r="T1397" t="str">
        <f>TEXT(Table1[[#This Row],[Joining Date]],"mmmm")</f>
        <v>October</v>
      </c>
      <c r="U1397" t="str">
        <f>TEXT(Table1[[#This Row],[Joining Date]],"yyyy")</f>
        <v>2024</v>
      </c>
      <c r="V1397" s="5">
        <f ca="1">TODAY()-Table1[[#This Row],[Joining Date]]</f>
        <v>669</v>
      </c>
      <c r="W1397" t="str">
        <f>LEFT(Table1[[#This Row],[Employee Name]],FIND(" ",Table1[[#This Row],[Employee Name]])-1)</f>
        <v>Pooja</v>
      </c>
      <c r="X1397" t="str">
        <f>RIGHT(Table1[[#This Row],[Employee Name]],LEN(Table1[[#This Row],[Employee Name]])-FIND(" ",Table1[[#This Row],[Employee Name]]))</f>
        <v>Das</v>
      </c>
      <c r="Y1397" t="str">
        <f>Table1[[#This Row],[Department]]&amp;"-"&amp;Table1[[#This Row],[Employee ID]]</f>
        <v>HR-E03130</v>
      </c>
      <c r="Z1397" t="str">
        <f>LEFT(Table1[[#This Row],[Department]],3)</f>
        <v>HR</v>
      </c>
      <c r="AA1397" t="str">
        <f>_xlfn.XLOOKUP(Table1[[#This Row],[Manager ID]],MANAGERS!A:A,MANAGERS!B:B)</f>
        <v>Manager_17</v>
      </c>
      <c r="AB1397" t="str" cm="1">
        <f t="array" ref="AB1397">_xlfn.XLOOKUP(Table1[[#This Row],[Manager ID]],Table2[[#All],[Manager ID]],Table2[[#All],[Department Head]])</f>
        <v>Finance</v>
      </c>
      <c r="AC1397" s="2">
        <f>_xlfn.XLOOKUP(Table1[[#This Row],[City]],L:L,O:O)</f>
        <v>0.24030340748661314</v>
      </c>
      <c r="AD1397" t="str" cm="1">
        <f t="array" ref="AD1397">_xlfn.IFS(Table1[[#This Row],[Performance Score]]&gt;=90,"Excellent",Table1[[#This Row],[Performance Score]]&gt;=75,"Good",Table1[[#This Row],[Performance Score]]&gt;=60,"Average",Table1[[#This Row],[Performance Score]]&lt;=60,"Need Improvement")</f>
        <v>Average</v>
      </c>
      <c r="AE1397" t="str">
        <f>IF(AND(Table1[[#This Row],[Attendance %]]&gt;=80,(Table1[[#This Row],[Performance Score]]&gt;=80)),"Eligible","Not Eligible")</f>
        <v>Not Eligible</v>
      </c>
      <c r="AF1397" t="str">
        <f>IF(Table1[[#This Row],[Performance Score]]&gt;=80,"High Performer","Low Performer")</f>
        <v>Low Performer</v>
      </c>
      <c r="AG1397" t="str" cm="1">
        <f t="array" aca="1" ref="AG1397" ca="1">_xlfn.IFS(Table1[[#This Row],[Experience]]&lt;=3,"Junior",Table1[[#This Row],[Experience]]&lt;=7,"Mid Level",Table1[[#This Row],[Experience]]&gt;=7,"Senior")</f>
        <v>Junior</v>
      </c>
      <c r="AH1397" t="str">
        <f>IF(Table1[[#This Row],[Attendance %]]&gt;75,"OK","Below 75")</f>
        <v>Below 75</v>
      </c>
      <c r="AI1397" t="b">
        <f>ISBLANK(Table1[[#This Row],[Employee ID]])</f>
        <v>0</v>
      </c>
      <c r="AJ1397" t="b">
        <f>ISNUMBER(Table1[[#This Row],[Total Salary  ]])</f>
        <v>1</v>
      </c>
      <c r="AK1397" t="str">
        <f>IFERROR(_xlfn.XLOOKUP(Table1[[#This Row],[Manager ID]],MANAGERS!A:A,MANAGERS!B:B),"Not Found")</f>
        <v>Manager_17</v>
      </c>
    </row>
    <row r="1398" spans="1:37" x14ac:dyDescent="0.2">
      <c r="A1398" t="s">
        <v>822</v>
      </c>
      <c r="B1398" t="s">
        <v>48</v>
      </c>
      <c r="C1398" t="s">
        <v>15</v>
      </c>
      <c r="D1398" t="s">
        <v>16</v>
      </c>
      <c r="E1398" t="s">
        <v>51</v>
      </c>
      <c r="F1398" s="1">
        <v>43340</v>
      </c>
      <c r="G1398" s="1">
        <v>29833</v>
      </c>
      <c r="H1398">
        <v>85412</v>
      </c>
      <c r="I1398">
        <v>26553</v>
      </c>
      <c r="J1398">
        <v>87</v>
      </c>
      <c r="K1398">
        <v>76</v>
      </c>
      <c r="L1398" t="s">
        <v>23</v>
      </c>
      <c r="M1398">
        <v>114</v>
      </c>
      <c r="N1398">
        <f>Table1[[#This Row],[Basic Salary]]+Table1[[#This Row],[Bonus]]</f>
        <v>111965</v>
      </c>
      <c r="O1398" s="2">
        <f>Table1[[#This Row],[Bonus]]/Table1[[#This Row],[Basic Salary]]</f>
        <v>0.31088137498243806</v>
      </c>
      <c r="P1398">
        <f ca="1">DATEDIF(Table1[[#This Row],[Date of Birth]],TODAY(),"Y")</f>
        <v>44</v>
      </c>
      <c r="Q1398">
        <f ca="1">DATEDIF(Table1[[#This Row],[Joining Date]],TODAY(),"Y")</f>
        <v>7</v>
      </c>
      <c r="R1398" t="str">
        <f ca="1">IF(YEAR(Table1[[#This Row],[Joining Date]])=YEAR(TODAY()),"Yes","No")</f>
        <v>No</v>
      </c>
      <c r="S1398" t="str">
        <f ca="1">IF(Table1[[#This Row],[Experience]]&gt;5,"Yes","No")</f>
        <v>Yes</v>
      </c>
      <c r="T1398" t="str">
        <f>TEXT(Table1[[#This Row],[Joining Date]],"mmmm")</f>
        <v>August</v>
      </c>
      <c r="U1398" t="str">
        <f>TEXT(Table1[[#This Row],[Joining Date]],"yyyy")</f>
        <v>2018</v>
      </c>
      <c r="V1398" s="5">
        <f ca="1">TODAY()-Table1[[#This Row],[Joining Date]]</f>
        <v>2899</v>
      </c>
      <c r="W1398" t="str">
        <f>LEFT(Table1[[#This Row],[Employee Name]],FIND(" ",Table1[[#This Row],[Employee Name]])-1)</f>
        <v>Aditya</v>
      </c>
      <c r="X1398" t="str">
        <f>RIGHT(Table1[[#This Row],[Employee Name]],LEN(Table1[[#This Row],[Employee Name]])-FIND(" ",Table1[[#This Row],[Employee Name]]))</f>
        <v>Kapoor</v>
      </c>
      <c r="Y1398" t="str">
        <f>Table1[[#This Row],[Department]]&amp;"-"&amp;Table1[[#This Row],[Employee ID]]</f>
        <v>HR-E00766</v>
      </c>
      <c r="Z1398" t="str">
        <f>LEFT(Table1[[#This Row],[Department]],3)</f>
        <v>HR</v>
      </c>
      <c r="AA1398" t="str">
        <f>_xlfn.XLOOKUP(Table1[[#This Row],[Manager ID]],MANAGERS!A:A,MANAGERS!B:B)</f>
        <v>Manager_14</v>
      </c>
      <c r="AB1398" t="str" cm="1">
        <f t="array" ref="AB1398">_xlfn.XLOOKUP(Table1[[#This Row],[Manager ID]],Table2[[#All],[Manager ID]],Table2[[#All],[Department Head]])</f>
        <v>Marketing</v>
      </c>
      <c r="AC1398" s="2">
        <f>_xlfn.XLOOKUP(Table1[[#This Row],[City]],L:L,O:O)</f>
        <v>0.23486488519629886</v>
      </c>
      <c r="AD1398" t="str" cm="1">
        <f t="array" ref="AD1398">_xlfn.IFS(Table1[[#This Row],[Performance Score]]&gt;=90,"Excellent",Table1[[#This Row],[Performance Score]]&gt;=75,"Good",Table1[[#This Row],[Performance Score]]&gt;=60,"Average",Table1[[#This Row],[Performance Score]]&lt;=60,"Need Improvement")</f>
        <v>Good</v>
      </c>
      <c r="AE1398" t="str">
        <f>IF(AND(Table1[[#This Row],[Attendance %]]&gt;=80,(Table1[[#This Row],[Performance Score]]&gt;=80)),"Eligible","Not Eligible")</f>
        <v>Not Eligible</v>
      </c>
      <c r="AF1398" t="str">
        <f>IF(Table1[[#This Row],[Performance Score]]&gt;=80,"High Performer","Low Performer")</f>
        <v>Low Performer</v>
      </c>
      <c r="AG1398" t="str" cm="1">
        <f t="array" aca="1" ref="AG1398" ca="1">_xlfn.IFS(Table1[[#This Row],[Experience]]&lt;=3,"Junior",Table1[[#This Row],[Experience]]&lt;=7,"Mid Level",Table1[[#This Row],[Experience]]&gt;=7,"Senior")</f>
        <v>Mid Level</v>
      </c>
      <c r="AH1398" t="str">
        <f>IF(Table1[[#This Row],[Attendance %]]&gt;75,"OK","Below 75")</f>
        <v>OK</v>
      </c>
      <c r="AI1398" t="b">
        <f>ISBLANK(Table1[[#This Row],[Employee ID]])</f>
        <v>0</v>
      </c>
      <c r="AJ1398" t="b">
        <f>ISNUMBER(Table1[[#This Row],[Total Salary  ]])</f>
        <v>1</v>
      </c>
      <c r="AK1398" t="str">
        <f>IFERROR(_xlfn.XLOOKUP(Table1[[#This Row],[Manager ID]],MANAGERS!A:A,MANAGERS!B:B),"Not Found")</f>
        <v>Manager_14</v>
      </c>
    </row>
    <row r="1399" spans="1:37" x14ac:dyDescent="0.2">
      <c r="A1399" t="s">
        <v>3505</v>
      </c>
      <c r="B1399" t="s">
        <v>20</v>
      </c>
      <c r="C1399" t="s">
        <v>21</v>
      </c>
      <c r="D1399" t="s">
        <v>46</v>
      </c>
      <c r="E1399" t="s">
        <v>22</v>
      </c>
      <c r="F1399" s="1">
        <v>42352</v>
      </c>
      <c r="G1399" s="1">
        <v>38671</v>
      </c>
      <c r="H1399">
        <v>104158</v>
      </c>
      <c r="I1399">
        <v>7804</v>
      </c>
      <c r="J1399">
        <v>99</v>
      </c>
      <c r="K1399">
        <v>75</v>
      </c>
      <c r="L1399" t="s">
        <v>18</v>
      </c>
      <c r="M1399">
        <v>109</v>
      </c>
      <c r="N1399">
        <f>Table1[[#This Row],[Basic Salary]]+Table1[[#This Row],[Bonus]]</f>
        <v>111962</v>
      </c>
      <c r="O1399" s="2">
        <f>Table1[[#This Row],[Bonus]]/Table1[[#This Row],[Basic Salary]]</f>
        <v>7.4924633729526291E-2</v>
      </c>
      <c r="P1399">
        <f ca="1">DATEDIF(Table1[[#This Row],[Date of Birth]],TODAY(),"Y")</f>
        <v>20</v>
      </c>
      <c r="Q1399">
        <f ca="1">DATEDIF(Table1[[#This Row],[Joining Date]],TODAY(),"Y")</f>
        <v>10</v>
      </c>
      <c r="R1399" t="str">
        <f ca="1">IF(YEAR(Table1[[#This Row],[Joining Date]])=YEAR(TODAY()),"Yes","No")</f>
        <v>No</v>
      </c>
      <c r="S1399" t="str">
        <f ca="1">IF(Table1[[#This Row],[Experience]]&gt;5,"Yes","No")</f>
        <v>Yes</v>
      </c>
      <c r="T1399" t="str">
        <f>TEXT(Table1[[#This Row],[Joining Date]],"mmmm")</f>
        <v>December</v>
      </c>
      <c r="U1399" t="str">
        <f>TEXT(Table1[[#This Row],[Joining Date]],"yyyy")</f>
        <v>2015</v>
      </c>
      <c r="V1399" s="5">
        <f ca="1">TODAY()-Table1[[#This Row],[Joining Date]]</f>
        <v>3887</v>
      </c>
      <c r="W1399" t="str">
        <f>LEFT(Table1[[#This Row],[Employee Name]],FIND(" ",Table1[[#This Row],[Employee Name]])-1)</f>
        <v>Rahul</v>
      </c>
      <c r="X1399" t="str">
        <f>RIGHT(Table1[[#This Row],[Employee Name]],LEN(Table1[[#This Row],[Employee Name]])-FIND(" ",Table1[[#This Row],[Employee Name]]))</f>
        <v>Verma</v>
      </c>
      <c r="Y1399" t="str">
        <f>Table1[[#This Row],[Department]]&amp;"-"&amp;Table1[[#This Row],[Employee ID]]</f>
        <v>Support-E03449</v>
      </c>
      <c r="Z1399" t="str">
        <f>LEFT(Table1[[#This Row],[Department]],3)</f>
        <v>Sup</v>
      </c>
      <c r="AA1399" t="str">
        <f>_xlfn.XLOOKUP(Table1[[#This Row],[Manager ID]],MANAGERS!A:A,MANAGERS!B:B)</f>
        <v>Manager_9</v>
      </c>
      <c r="AB1399" t="str" cm="1">
        <f t="array" ref="AB1399">_xlfn.XLOOKUP(Table1[[#This Row],[Manager ID]],Table2[[#All],[Manager ID]],Table2[[#All],[Department Head]])</f>
        <v>Sales</v>
      </c>
      <c r="AC1399" s="2">
        <f>_xlfn.XLOOKUP(Table1[[#This Row],[City]],L:L,O:O)</f>
        <v>0.21356479274849693</v>
      </c>
      <c r="AD1399" t="str" cm="1">
        <f t="array" ref="AD1399">_xlfn.IFS(Table1[[#This Row],[Performance Score]]&gt;=90,"Excellent",Table1[[#This Row],[Performance Score]]&gt;=75,"Good",Table1[[#This Row],[Performance Score]]&gt;=60,"Average",Table1[[#This Row],[Performance Score]]&lt;=60,"Need Improvement")</f>
        <v>Good</v>
      </c>
      <c r="AE1399" t="str">
        <f>IF(AND(Table1[[#This Row],[Attendance %]]&gt;=80,(Table1[[#This Row],[Performance Score]]&gt;=80)),"Eligible","Not Eligible")</f>
        <v>Not Eligible</v>
      </c>
      <c r="AF1399" t="str">
        <f>IF(Table1[[#This Row],[Performance Score]]&gt;=80,"High Performer","Low Performer")</f>
        <v>Low Performer</v>
      </c>
      <c r="AG1399" t="str" cm="1">
        <f t="array" aca="1" ref="AG1399" ca="1">_xlfn.IFS(Table1[[#This Row],[Experience]]&lt;=3,"Junior",Table1[[#This Row],[Experience]]&lt;=7,"Mid Level",Table1[[#This Row],[Experience]]&gt;=7,"Senior")</f>
        <v>Senior</v>
      </c>
      <c r="AH1399" t="str">
        <f>IF(Table1[[#This Row],[Attendance %]]&gt;75,"OK","Below 75")</f>
        <v>OK</v>
      </c>
      <c r="AI1399" t="b">
        <f>ISBLANK(Table1[[#This Row],[Employee ID]])</f>
        <v>0</v>
      </c>
      <c r="AJ1399" t="b">
        <f>ISNUMBER(Table1[[#This Row],[Total Salary  ]])</f>
        <v>1</v>
      </c>
      <c r="AK1399" t="str">
        <f>IFERROR(_xlfn.XLOOKUP(Table1[[#This Row],[Manager ID]],MANAGERS!A:A,MANAGERS!B:B),"Not Found")</f>
        <v>Manager_9</v>
      </c>
    </row>
    <row r="1400" spans="1:37" x14ac:dyDescent="0.2">
      <c r="A1400" t="s">
        <v>3345</v>
      </c>
      <c r="B1400" t="s">
        <v>57</v>
      </c>
      <c r="C1400" t="s">
        <v>15</v>
      </c>
      <c r="D1400" t="s">
        <v>33</v>
      </c>
      <c r="E1400" t="s">
        <v>17</v>
      </c>
      <c r="F1400" s="1">
        <v>43802</v>
      </c>
      <c r="G1400" s="1">
        <v>32653</v>
      </c>
      <c r="H1400">
        <v>102145</v>
      </c>
      <c r="I1400">
        <v>9802</v>
      </c>
      <c r="J1400">
        <v>61</v>
      </c>
      <c r="K1400">
        <v>86</v>
      </c>
      <c r="L1400" t="s">
        <v>53</v>
      </c>
      <c r="M1400">
        <v>105</v>
      </c>
      <c r="N1400">
        <f>Table1[[#This Row],[Basic Salary]]+Table1[[#This Row],[Bonus]]</f>
        <v>111947</v>
      </c>
      <c r="O1400" s="2">
        <f>Table1[[#This Row],[Bonus]]/Table1[[#This Row],[Basic Salary]]</f>
        <v>9.5961623182730438E-2</v>
      </c>
      <c r="P1400">
        <f ca="1">DATEDIF(Table1[[#This Row],[Date of Birth]],TODAY(),"Y")</f>
        <v>37</v>
      </c>
      <c r="Q1400">
        <f ca="1">DATEDIF(Table1[[#This Row],[Joining Date]],TODAY(),"Y")</f>
        <v>6</v>
      </c>
      <c r="R1400" t="str">
        <f ca="1">IF(YEAR(Table1[[#This Row],[Joining Date]])=YEAR(TODAY()),"Yes","No")</f>
        <v>No</v>
      </c>
      <c r="S1400" t="str">
        <f ca="1">IF(Table1[[#This Row],[Experience]]&gt;5,"Yes","No")</f>
        <v>Yes</v>
      </c>
      <c r="T1400" t="str">
        <f>TEXT(Table1[[#This Row],[Joining Date]],"mmmm")</f>
        <v>December</v>
      </c>
      <c r="U1400" t="str">
        <f>TEXT(Table1[[#This Row],[Joining Date]],"yyyy")</f>
        <v>2019</v>
      </c>
      <c r="V1400" s="5">
        <f ca="1">TODAY()-Table1[[#This Row],[Joining Date]]</f>
        <v>2437</v>
      </c>
      <c r="W1400" t="str">
        <f>LEFT(Table1[[#This Row],[Employee Name]],FIND(" ",Table1[[#This Row],[Employee Name]])-1)</f>
        <v>Swathi</v>
      </c>
      <c r="X1400" t="str">
        <f>RIGHT(Table1[[#This Row],[Employee Name]],LEN(Table1[[#This Row],[Employee Name]])-FIND(" ",Table1[[#This Row],[Employee Name]]))</f>
        <v>Ramesh</v>
      </c>
      <c r="Y1400" t="str">
        <f>Table1[[#This Row],[Department]]&amp;"-"&amp;Table1[[#This Row],[Employee ID]]</f>
        <v>Marketing-E03289</v>
      </c>
      <c r="Z1400" t="str">
        <f>LEFT(Table1[[#This Row],[Department]],3)</f>
        <v>Mar</v>
      </c>
      <c r="AA1400" t="str">
        <f>_xlfn.XLOOKUP(Table1[[#This Row],[Manager ID]],MANAGERS!A:A,MANAGERS!B:B)</f>
        <v>Manager_5</v>
      </c>
      <c r="AB1400" t="str" cm="1">
        <f t="array" ref="AB1400">_xlfn.XLOOKUP(Table1[[#This Row],[Manager ID]],Table2[[#All],[Manager ID]],Table2[[#All],[Department Head]])</f>
        <v>Sales</v>
      </c>
      <c r="AC1400" s="2">
        <f>_xlfn.XLOOKUP(Table1[[#This Row],[City]],L:L,O:O)</f>
        <v>0.23685887225230964</v>
      </c>
      <c r="AD1400" t="str" cm="1">
        <f t="array" ref="AD1400">_xlfn.IFS(Table1[[#This Row],[Performance Score]]&gt;=90,"Excellent",Table1[[#This Row],[Performance Score]]&gt;=75,"Good",Table1[[#This Row],[Performance Score]]&gt;=60,"Average",Table1[[#This Row],[Performance Score]]&lt;=60,"Need Improvement")</f>
        <v>Good</v>
      </c>
      <c r="AE1400" t="str">
        <f>IF(AND(Table1[[#This Row],[Attendance %]]&gt;=80,(Table1[[#This Row],[Performance Score]]&gt;=80)),"Eligible","Not Eligible")</f>
        <v>Not Eligible</v>
      </c>
      <c r="AF1400" t="str">
        <f>IF(Table1[[#This Row],[Performance Score]]&gt;=80,"High Performer","Low Performer")</f>
        <v>High Performer</v>
      </c>
      <c r="AG1400" t="str" cm="1">
        <f t="array" aca="1" ref="AG1400" ca="1">_xlfn.IFS(Table1[[#This Row],[Experience]]&lt;=3,"Junior",Table1[[#This Row],[Experience]]&lt;=7,"Mid Level",Table1[[#This Row],[Experience]]&gt;=7,"Senior")</f>
        <v>Mid Level</v>
      </c>
      <c r="AH1400" t="str">
        <f>IF(Table1[[#This Row],[Attendance %]]&gt;75,"OK","Below 75")</f>
        <v>Below 75</v>
      </c>
      <c r="AI1400" t="b">
        <f>ISBLANK(Table1[[#This Row],[Employee ID]])</f>
        <v>0</v>
      </c>
      <c r="AJ1400" t="b">
        <f>ISNUMBER(Table1[[#This Row],[Total Salary  ]])</f>
        <v>1</v>
      </c>
      <c r="AK1400" t="str">
        <f>IFERROR(_xlfn.XLOOKUP(Table1[[#This Row],[Manager ID]],MANAGERS!A:A,MANAGERS!B:B),"Not Found")</f>
        <v>Manager_5</v>
      </c>
    </row>
    <row r="1401" spans="1:37" x14ac:dyDescent="0.2">
      <c r="A1401" t="s">
        <v>524</v>
      </c>
      <c r="B1401" t="s">
        <v>89</v>
      </c>
      <c r="C1401" t="s">
        <v>21</v>
      </c>
      <c r="D1401" t="s">
        <v>40</v>
      </c>
      <c r="E1401" t="s">
        <v>30</v>
      </c>
      <c r="F1401" s="1">
        <v>45178</v>
      </c>
      <c r="G1401" s="1">
        <v>34225</v>
      </c>
      <c r="H1401">
        <v>88828</v>
      </c>
      <c r="I1401">
        <v>23077</v>
      </c>
      <c r="J1401">
        <v>66</v>
      </c>
      <c r="K1401">
        <v>51</v>
      </c>
      <c r="L1401" t="s">
        <v>18</v>
      </c>
      <c r="M1401">
        <v>120</v>
      </c>
      <c r="N1401">
        <f>Table1[[#This Row],[Basic Salary]]+Table1[[#This Row],[Bonus]]</f>
        <v>111905</v>
      </c>
      <c r="O1401" s="2">
        <f>Table1[[#This Row],[Bonus]]/Table1[[#This Row],[Basic Salary]]</f>
        <v>0.25979420903318773</v>
      </c>
      <c r="P1401">
        <f ca="1">DATEDIF(Table1[[#This Row],[Date of Birth]],TODAY(),"Y")</f>
        <v>32</v>
      </c>
      <c r="Q1401">
        <f ca="1">DATEDIF(Table1[[#This Row],[Joining Date]],TODAY(),"Y")</f>
        <v>2</v>
      </c>
      <c r="R1401" t="str">
        <f ca="1">IF(YEAR(Table1[[#This Row],[Joining Date]])=YEAR(TODAY()),"Yes","No")</f>
        <v>No</v>
      </c>
      <c r="S1401" t="str">
        <f ca="1">IF(Table1[[#This Row],[Experience]]&gt;5,"Yes","No")</f>
        <v>No</v>
      </c>
      <c r="T1401" t="str">
        <f>TEXT(Table1[[#This Row],[Joining Date]],"mmmm")</f>
        <v>September</v>
      </c>
      <c r="U1401" t="str">
        <f>TEXT(Table1[[#This Row],[Joining Date]],"yyyy")</f>
        <v>2023</v>
      </c>
      <c r="V1401" s="5">
        <f ca="1">TODAY()-Table1[[#This Row],[Joining Date]]</f>
        <v>1061</v>
      </c>
      <c r="W1401" t="str">
        <f>LEFT(Table1[[#This Row],[Employee Name]],FIND(" ",Table1[[#This Row],[Employee Name]])-1)</f>
        <v>Tarun</v>
      </c>
      <c r="X1401" t="str">
        <f>RIGHT(Table1[[#This Row],[Employee Name]],LEN(Table1[[#This Row],[Employee Name]])-FIND(" ",Table1[[#This Row],[Employee Name]]))</f>
        <v>Verma</v>
      </c>
      <c r="Y1401" t="str">
        <f>Table1[[#This Row],[Department]]&amp;"-"&amp;Table1[[#This Row],[Employee ID]]</f>
        <v>IT-E00468</v>
      </c>
      <c r="Z1401" t="str">
        <f>LEFT(Table1[[#This Row],[Department]],3)</f>
        <v>IT</v>
      </c>
      <c r="AA1401" t="str">
        <f>_xlfn.XLOOKUP(Table1[[#This Row],[Manager ID]],MANAGERS!A:A,MANAGERS!B:B)</f>
        <v>Manager_20</v>
      </c>
      <c r="AB1401" t="str" cm="1">
        <f t="array" ref="AB1401">_xlfn.XLOOKUP(Table1[[#This Row],[Manager ID]],Table2[[#All],[Manager ID]],Table2[[#All],[Department Head]])</f>
        <v>Operations</v>
      </c>
      <c r="AC1401" s="2">
        <f>_xlfn.XLOOKUP(Table1[[#This Row],[City]],L:L,O:O)</f>
        <v>0.21356479274849693</v>
      </c>
      <c r="AD1401" t="str" cm="1">
        <f t="array" ref="AD1401">_xlfn.IFS(Table1[[#This Row],[Performance Score]]&gt;=90,"Excellent",Table1[[#This Row],[Performance Score]]&gt;=75,"Good",Table1[[#This Row],[Performance Score]]&gt;=60,"Average",Table1[[#This Row],[Performance Score]]&lt;=60,"Need Improvement")</f>
        <v>Need Improvement</v>
      </c>
      <c r="AE1401" t="str">
        <f>IF(AND(Table1[[#This Row],[Attendance %]]&gt;=80,(Table1[[#This Row],[Performance Score]]&gt;=80)),"Eligible","Not Eligible")</f>
        <v>Not Eligible</v>
      </c>
      <c r="AF1401" t="str">
        <f>IF(Table1[[#This Row],[Performance Score]]&gt;=80,"High Performer","Low Performer")</f>
        <v>Low Performer</v>
      </c>
      <c r="AG1401" t="str" cm="1">
        <f t="array" aca="1" ref="AG1401" ca="1">_xlfn.IFS(Table1[[#This Row],[Experience]]&lt;=3,"Junior",Table1[[#This Row],[Experience]]&lt;=7,"Mid Level",Table1[[#This Row],[Experience]]&gt;=7,"Senior")</f>
        <v>Junior</v>
      </c>
      <c r="AH1401" t="str">
        <f>IF(Table1[[#This Row],[Attendance %]]&gt;75,"OK","Below 75")</f>
        <v>Below 75</v>
      </c>
      <c r="AI1401" t="b">
        <f>ISBLANK(Table1[[#This Row],[Employee ID]])</f>
        <v>0</v>
      </c>
      <c r="AJ1401" t="b">
        <f>ISNUMBER(Table1[[#This Row],[Total Salary  ]])</f>
        <v>1</v>
      </c>
      <c r="AK1401" t="str">
        <f>IFERROR(_xlfn.XLOOKUP(Table1[[#This Row],[Manager ID]],MANAGERS!A:A,MANAGERS!B:B),"Not Found")</f>
        <v>Manager_20</v>
      </c>
    </row>
    <row r="1402" spans="1:37" x14ac:dyDescent="0.2">
      <c r="A1402" t="s">
        <v>4503</v>
      </c>
      <c r="B1402" t="s">
        <v>77</v>
      </c>
      <c r="C1402" t="s">
        <v>15</v>
      </c>
      <c r="D1402" t="s">
        <v>43</v>
      </c>
      <c r="E1402" t="s">
        <v>26</v>
      </c>
      <c r="F1402" s="1">
        <v>44919</v>
      </c>
      <c r="G1402" s="1">
        <v>37973</v>
      </c>
      <c r="H1402">
        <v>89118</v>
      </c>
      <c r="I1402">
        <v>22760</v>
      </c>
      <c r="J1402">
        <v>92</v>
      </c>
      <c r="K1402">
        <v>95</v>
      </c>
      <c r="L1402" t="s">
        <v>31</v>
      </c>
      <c r="M1402">
        <v>106</v>
      </c>
      <c r="N1402">
        <f>Table1[[#This Row],[Basic Salary]]+Table1[[#This Row],[Bonus]]</f>
        <v>111878</v>
      </c>
      <c r="O1402" s="2">
        <f>Table1[[#This Row],[Bonus]]/Table1[[#This Row],[Basic Salary]]</f>
        <v>0.25539172782153996</v>
      </c>
      <c r="P1402">
        <f ca="1">DATEDIF(Table1[[#This Row],[Date of Birth]],TODAY(),"Y")</f>
        <v>22</v>
      </c>
      <c r="Q1402">
        <f ca="1">DATEDIF(Table1[[#This Row],[Joining Date]],TODAY(),"Y")</f>
        <v>3</v>
      </c>
      <c r="R1402" t="str">
        <f ca="1">IF(YEAR(Table1[[#This Row],[Joining Date]])=YEAR(TODAY()),"Yes","No")</f>
        <v>No</v>
      </c>
      <c r="S1402" t="str">
        <f ca="1">IF(Table1[[#This Row],[Experience]]&gt;5,"Yes","No")</f>
        <v>No</v>
      </c>
      <c r="T1402" t="str">
        <f>TEXT(Table1[[#This Row],[Joining Date]],"mmmm")</f>
        <v>December</v>
      </c>
      <c r="U1402" t="str">
        <f>TEXT(Table1[[#This Row],[Joining Date]],"yyyy")</f>
        <v>2022</v>
      </c>
      <c r="V1402" s="5">
        <f ca="1">TODAY()-Table1[[#This Row],[Joining Date]]</f>
        <v>1320</v>
      </c>
      <c r="W1402" t="str">
        <f>LEFT(Table1[[#This Row],[Employee Name]],FIND(" ",Table1[[#This Row],[Employee Name]])-1)</f>
        <v>Rohan</v>
      </c>
      <c r="X1402" t="str">
        <f>RIGHT(Table1[[#This Row],[Employee Name]],LEN(Table1[[#This Row],[Employee Name]])-FIND(" ",Table1[[#This Row],[Employee Name]]))</f>
        <v>Gupta</v>
      </c>
      <c r="Y1402" t="str">
        <f>Table1[[#This Row],[Department]]&amp;"-"&amp;Table1[[#This Row],[Employee ID]]</f>
        <v>Operations-E04447</v>
      </c>
      <c r="Z1402" t="str">
        <f>LEFT(Table1[[#This Row],[Department]],3)</f>
        <v>Ope</v>
      </c>
      <c r="AA1402" t="str">
        <f>_xlfn.XLOOKUP(Table1[[#This Row],[Manager ID]],MANAGERS!A:A,MANAGERS!B:B)</f>
        <v>Manager_6</v>
      </c>
      <c r="AB1402" t="str" cm="1">
        <f t="array" ref="AB1402">_xlfn.XLOOKUP(Table1[[#This Row],[Manager ID]],Table2[[#All],[Manager ID]],Table2[[#All],[Department Head]])</f>
        <v>HR</v>
      </c>
      <c r="AC1402" s="2">
        <f>_xlfn.XLOOKUP(Table1[[#This Row],[City]],L:L,O:O)</f>
        <v>0.241864189087755</v>
      </c>
      <c r="AD1402" t="str" cm="1">
        <f t="array" ref="AD1402">_xlfn.IFS(Table1[[#This Row],[Performance Score]]&gt;=90,"Excellent",Table1[[#This Row],[Performance Score]]&gt;=75,"Good",Table1[[#This Row],[Performance Score]]&gt;=60,"Average",Table1[[#This Row],[Performance Score]]&lt;=60,"Need Improvement")</f>
        <v>Excellent</v>
      </c>
      <c r="AE1402" t="str">
        <f>IF(AND(Table1[[#This Row],[Attendance %]]&gt;=80,(Table1[[#This Row],[Performance Score]]&gt;=80)),"Eligible","Not Eligible")</f>
        <v>Eligible</v>
      </c>
      <c r="AF1402" t="str">
        <f>IF(Table1[[#This Row],[Performance Score]]&gt;=80,"High Performer","Low Performer")</f>
        <v>High Performer</v>
      </c>
      <c r="AG1402" t="str" cm="1">
        <f t="array" aca="1" ref="AG1402" ca="1">_xlfn.IFS(Table1[[#This Row],[Experience]]&lt;=3,"Junior",Table1[[#This Row],[Experience]]&lt;=7,"Mid Level",Table1[[#This Row],[Experience]]&gt;=7,"Senior")</f>
        <v>Junior</v>
      </c>
      <c r="AH1402" t="str">
        <f>IF(Table1[[#This Row],[Attendance %]]&gt;75,"OK","Below 75")</f>
        <v>OK</v>
      </c>
      <c r="AI1402" t="b">
        <f>ISBLANK(Table1[[#This Row],[Employee ID]])</f>
        <v>0</v>
      </c>
      <c r="AJ1402" t="b">
        <f>ISNUMBER(Table1[[#This Row],[Total Salary  ]])</f>
        <v>1</v>
      </c>
      <c r="AK1402" t="str">
        <f>IFERROR(_xlfn.XLOOKUP(Table1[[#This Row],[Manager ID]],MANAGERS!A:A,MANAGERS!B:B),"Not Found")</f>
        <v>Manager_6</v>
      </c>
    </row>
    <row r="1403" spans="1:37" x14ac:dyDescent="0.2">
      <c r="A1403" t="s">
        <v>1018</v>
      </c>
      <c r="B1403" t="s">
        <v>87</v>
      </c>
      <c r="C1403" t="s">
        <v>21</v>
      </c>
      <c r="D1403" t="s">
        <v>81</v>
      </c>
      <c r="E1403" t="s">
        <v>17</v>
      </c>
      <c r="F1403" s="1">
        <v>45228</v>
      </c>
      <c r="G1403" s="1">
        <v>29869</v>
      </c>
      <c r="H1403">
        <v>93271</v>
      </c>
      <c r="I1403">
        <v>18595</v>
      </c>
      <c r="J1403">
        <v>78</v>
      </c>
      <c r="K1403">
        <v>88</v>
      </c>
      <c r="L1403" t="s">
        <v>53</v>
      </c>
      <c r="M1403">
        <v>108</v>
      </c>
      <c r="N1403">
        <f>Table1[[#This Row],[Basic Salary]]+Table1[[#This Row],[Bonus]]</f>
        <v>111866</v>
      </c>
      <c r="O1403" s="2">
        <f>Table1[[#This Row],[Bonus]]/Table1[[#This Row],[Basic Salary]]</f>
        <v>0.19936529039036785</v>
      </c>
      <c r="P1403">
        <f ca="1">DATEDIF(Table1[[#This Row],[Date of Birth]],TODAY(),"Y")</f>
        <v>44</v>
      </c>
      <c r="Q1403">
        <f ca="1">DATEDIF(Table1[[#This Row],[Joining Date]],TODAY(),"Y")</f>
        <v>2</v>
      </c>
      <c r="R1403" t="str">
        <f ca="1">IF(YEAR(Table1[[#This Row],[Joining Date]])=YEAR(TODAY()),"Yes","No")</f>
        <v>No</v>
      </c>
      <c r="S1403" t="str">
        <f ca="1">IF(Table1[[#This Row],[Experience]]&gt;5,"Yes","No")</f>
        <v>No</v>
      </c>
      <c r="T1403" t="str">
        <f>TEXT(Table1[[#This Row],[Joining Date]],"mmmm")</f>
        <v>October</v>
      </c>
      <c r="U1403" t="str">
        <f>TEXT(Table1[[#This Row],[Joining Date]],"yyyy")</f>
        <v>2023</v>
      </c>
      <c r="V1403" s="5">
        <f ca="1">TODAY()-Table1[[#This Row],[Joining Date]]</f>
        <v>1011</v>
      </c>
      <c r="W1403" t="str">
        <f>LEFT(Table1[[#This Row],[Employee Name]],FIND(" ",Table1[[#This Row],[Employee Name]])-1)</f>
        <v>Arjun</v>
      </c>
      <c r="X1403" t="str">
        <f>RIGHT(Table1[[#This Row],[Employee Name]],LEN(Table1[[#This Row],[Employee Name]])-FIND(" ",Table1[[#This Row],[Employee Name]]))</f>
        <v>Mehta</v>
      </c>
      <c r="Y1403" t="str">
        <f>Table1[[#This Row],[Department]]&amp;"-"&amp;Table1[[#This Row],[Employee ID]]</f>
        <v>Sales-E00962</v>
      </c>
      <c r="Z1403" t="str">
        <f>LEFT(Table1[[#This Row],[Department]],3)</f>
        <v>Sal</v>
      </c>
      <c r="AA1403" t="str">
        <f>_xlfn.XLOOKUP(Table1[[#This Row],[Manager ID]],MANAGERS!A:A,MANAGERS!B:B)</f>
        <v>Manager_8</v>
      </c>
      <c r="AB1403" t="str" cm="1">
        <f t="array" ref="AB1403">_xlfn.XLOOKUP(Table1[[#This Row],[Manager ID]],Table2[[#All],[Manager ID]],Table2[[#All],[Department Head]])</f>
        <v>Sales</v>
      </c>
      <c r="AC1403" s="2">
        <f>_xlfn.XLOOKUP(Table1[[#This Row],[City]],L:L,O:O)</f>
        <v>0.23685887225230964</v>
      </c>
      <c r="AD1403" t="str" cm="1">
        <f t="array" ref="AD1403">_xlfn.IFS(Table1[[#This Row],[Performance Score]]&gt;=90,"Excellent",Table1[[#This Row],[Performance Score]]&gt;=75,"Good",Table1[[#This Row],[Performance Score]]&gt;=60,"Average",Table1[[#This Row],[Performance Score]]&lt;=60,"Need Improvement")</f>
        <v>Good</v>
      </c>
      <c r="AE1403" t="str">
        <f>IF(AND(Table1[[#This Row],[Attendance %]]&gt;=80,(Table1[[#This Row],[Performance Score]]&gt;=80)),"Eligible","Not Eligible")</f>
        <v>Not Eligible</v>
      </c>
      <c r="AF1403" t="str">
        <f>IF(Table1[[#This Row],[Performance Score]]&gt;=80,"High Performer","Low Performer")</f>
        <v>High Performer</v>
      </c>
      <c r="AG1403" t="str" cm="1">
        <f t="array" aca="1" ref="AG1403" ca="1">_xlfn.IFS(Table1[[#This Row],[Experience]]&lt;=3,"Junior",Table1[[#This Row],[Experience]]&lt;=7,"Mid Level",Table1[[#This Row],[Experience]]&gt;=7,"Senior")</f>
        <v>Junior</v>
      </c>
      <c r="AH1403" t="str">
        <f>IF(Table1[[#This Row],[Attendance %]]&gt;75,"OK","Below 75")</f>
        <v>OK</v>
      </c>
      <c r="AI1403" t="b">
        <f>ISBLANK(Table1[[#This Row],[Employee ID]])</f>
        <v>0</v>
      </c>
      <c r="AJ1403" t="b">
        <f>ISNUMBER(Table1[[#This Row],[Total Salary  ]])</f>
        <v>1</v>
      </c>
      <c r="AK1403" t="str">
        <f>IFERROR(_xlfn.XLOOKUP(Table1[[#This Row],[Manager ID]],MANAGERS!A:A,MANAGERS!B:B),"Not Found")</f>
        <v>Manager_8</v>
      </c>
    </row>
    <row r="1404" spans="1:37" x14ac:dyDescent="0.2">
      <c r="A1404" t="s">
        <v>1291</v>
      </c>
      <c r="B1404" t="s">
        <v>45</v>
      </c>
      <c r="C1404" t="s">
        <v>21</v>
      </c>
      <c r="D1404" t="s">
        <v>33</v>
      </c>
      <c r="E1404" t="s">
        <v>30</v>
      </c>
      <c r="F1404" s="1">
        <v>45861</v>
      </c>
      <c r="G1404" s="1">
        <v>35232</v>
      </c>
      <c r="H1404">
        <v>97273</v>
      </c>
      <c r="I1404">
        <v>14590</v>
      </c>
      <c r="J1404">
        <v>75</v>
      </c>
      <c r="K1404">
        <v>73</v>
      </c>
      <c r="L1404" t="s">
        <v>31</v>
      </c>
      <c r="M1404">
        <v>111</v>
      </c>
      <c r="N1404">
        <f>Table1[[#This Row],[Basic Salary]]+Table1[[#This Row],[Bonus]]</f>
        <v>111863</v>
      </c>
      <c r="O1404" s="2">
        <f>Table1[[#This Row],[Bonus]]/Table1[[#This Row],[Basic Salary]]</f>
        <v>0.14999023367224204</v>
      </c>
      <c r="P1404">
        <f ca="1">DATEDIF(Table1[[#This Row],[Date of Birth]],TODAY(),"Y")</f>
        <v>30</v>
      </c>
      <c r="Q1404">
        <f ca="1">DATEDIF(Table1[[#This Row],[Joining Date]],TODAY(),"Y")</f>
        <v>1</v>
      </c>
      <c r="R1404" t="str">
        <f ca="1">IF(YEAR(Table1[[#This Row],[Joining Date]])=YEAR(TODAY()),"Yes","No")</f>
        <v>No</v>
      </c>
      <c r="S1404" t="str">
        <f ca="1">IF(Table1[[#This Row],[Experience]]&gt;5,"Yes","No")</f>
        <v>No</v>
      </c>
      <c r="T1404" t="str">
        <f>TEXT(Table1[[#This Row],[Joining Date]],"mmmm")</f>
        <v>July</v>
      </c>
      <c r="U1404" t="str">
        <f>TEXT(Table1[[#This Row],[Joining Date]],"yyyy")</f>
        <v>2025</v>
      </c>
      <c r="V1404" s="5">
        <f ca="1">TODAY()-Table1[[#This Row],[Joining Date]]</f>
        <v>378</v>
      </c>
      <c r="W1404" t="str">
        <f>LEFT(Table1[[#This Row],[Employee Name]],FIND(" ",Table1[[#This Row],[Employee Name]])-1)</f>
        <v>Ananya</v>
      </c>
      <c r="X1404" t="str">
        <f>RIGHT(Table1[[#This Row],[Employee Name]],LEN(Table1[[#This Row],[Employee Name]])-FIND(" ",Table1[[#This Row],[Employee Name]]))</f>
        <v>Rao</v>
      </c>
      <c r="Y1404" t="str">
        <f>Table1[[#This Row],[Department]]&amp;"-"&amp;Table1[[#This Row],[Employee ID]]</f>
        <v>Marketing-E01235</v>
      </c>
      <c r="Z1404" t="str">
        <f>LEFT(Table1[[#This Row],[Department]],3)</f>
        <v>Mar</v>
      </c>
      <c r="AA1404" t="str">
        <f>_xlfn.XLOOKUP(Table1[[#This Row],[Manager ID]],MANAGERS!A:A,MANAGERS!B:B)</f>
        <v>Manager_11</v>
      </c>
      <c r="AB1404" t="str" cm="1">
        <f t="array" ref="AB1404">_xlfn.XLOOKUP(Table1[[#This Row],[Manager ID]],Table2[[#All],[Manager ID]],Table2[[#All],[Department Head]])</f>
        <v>Marketing</v>
      </c>
      <c r="AC1404" s="2">
        <f>_xlfn.XLOOKUP(Table1[[#This Row],[City]],L:L,O:O)</f>
        <v>0.241864189087755</v>
      </c>
      <c r="AD1404" t="str" cm="1">
        <f t="array" ref="AD1404">_xlfn.IFS(Table1[[#This Row],[Performance Score]]&gt;=90,"Excellent",Table1[[#This Row],[Performance Score]]&gt;=75,"Good",Table1[[#This Row],[Performance Score]]&gt;=60,"Average",Table1[[#This Row],[Performance Score]]&lt;=60,"Need Improvement")</f>
        <v>Average</v>
      </c>
      <c r="AE1404" t="str">
        <f>IF(AND(Table1[[#This Row],[Attendance %]]&gt;=80,(Table1[[#This Row],[Performance Score]]&gt;=80)),"Eligible","Not Eligible")</f>
        <v>Not Eligible</v>
      </c>
      <c r="AF1404" t="str">
        <f>IF(Table1[[#This Row],[Performance Score]]&gt;=80,"High Performer","Low Performer")</f>
        <v>Low Performer</v>
      </c>
      <c r="AG1404" t="str" cm="1">
        <f t="array" aca="1" ref="AG1404" ca="1">_xlfn.IFS(Table1[[#This Row],[Experience]]&lt;=3,"Junior",Table1[[#This Row],[Experience]]&lt;=7,"Mid Level",Table1[[#This Row],[Experience]]&gt;=7,"Senior")</f>
        <v>Junior</v>
      </c>
      <c r="AH1404" t="str">
        <f>IF(Table1[[#This Row],[Attendance %]]&gt;75,"OK","Below 75")</f>
        <v>Below 75</v>
      </c>
      <c r="AI1404" t="b">
        <f>ISBLANK(Table1[[#This Row],[Employee ID]])</f>
        <v>0</v>
      </c>
      <c r="AJ1404" t="b">
        <f>ISNUMBER(Table1[[#This Row],[Total Salary  ]])</f>
        <v>1</v>
      </c>
      <c r="AK1404" t="str">
        <f>IFERROR(_xlfn.XLOOKUP(Table1[[#This Row],[Manager ID]],MANAGERS!A:A,MANAGERS!B:B),"Not Found")</f>
        <v>Manager_11</v>
      </c>
    </row>
    <row r="1405" spans="1:37" x14ac:dyDescent="0.2">
      <c r="A1405" t="s">
        <v>2880</v>
      </c>
      <c r="B1405" t="s">
        <v>75</v>
      </c>
      <c r="C1405" t="s">
        <v>15</v>
      </c>
      <c r="D1405" t="s">
        <v>81</v>
      </c>
      <c r="E1405" t="s">
        <v>30</v>
      </c>
      <c r="F1405" s="1">
        <v>43548</v>
      </c>
      <c r="G1405" s="1">
        <v>33966</v>
      </c>
      <c r="H1405">
        <v>82814</v>
      </c>
      <c r="I1405">
        <v>29048</v>
      </c>
      <c r="J1405">
        <v>78</v>
      </c>
      <c r="K1405">
        <v>93</v>
      </c>
      <c r="L1405" t="s">
        <v>37</v>
      </c>
      <c r="M1405">
        <v>115</v>
      </c>
      <c r="N1405">
        <f>Table1[[#This Row],[Basic Salary]]+Table1[[#This Row],[Bonus]]</f>
        <v>111862</v>
      </c>
      <c r="O1405" s="2">
        <f>Table1[[#This Row],[Bonus]]/Table1[[#This Row],[Basic Salary]]</f>
        <v>0.35076194846282027</v>
      </c>
      <c r="P1405">
        <f ca="1">DATEDIF(Table1[[#This Row],[Date of Birth]],TODAY(),"Y")</f>
        <v>33</v>
      </c>
      <c r="Q1405">
        <f ca="1">DATEDIF(Table1[[#This Row],[Joining Date]],TODAY(),"Y")</f>
        <v>7</v>
      </c>
      <c r="R1405" t="str">
        <f ca="1">IF(YEAR(Table1[[#This Row],[Joining Date]])=YEAR(TODAY()),"Yes","No")</f>
        <v>No</v>
      </c>
      <c r="S1405" t="str">
        <f ca="1">IF(Table1[[#This Row],[Experience]]&gt;5,"Yes","No")</f>
        <v>Yes</v>
      </c>
      <c r="T1405" t="str">
        <f>TEXT(Table1[[#This Row],[Joining Date]],"mmmm")</f>
        <v>March</v>
      </c>
      <c r="U1405" t="str">
        <f>TEXT(Table1[[#This Row],[Joining Date]],"yyyy")</f>
        <v>2019</v>
      </c>
      <c r="V1405" s="5">
        <f ca="1">TODAY()-Table1[[#This Row],[Joining Date]]</f>
        <v>2691</v>
      </c>
      <c r="W1405" t="str">
        <f>LEFT(Table1[[#This Row],[Employee Name]],FIND(" ",Table1[[#This Row],[Employee Name]])-1)</f>
        <v>Ishita</v>
      </c>
      <c r="X1405" t="str">
        <f>RIGHT(Table1[[#This Row],[Employee Name]],LEN(Table1[[#This Row],[Employee Name]])-FIND(" ",Table1[[#This Row],[Employee Name]]))</f>
        <v>Roy</v>
      </c>
      <c r="Y1405" t="str">
        <f>Table1[[#This Row],[Department]]&amp;"-"&amp;Table1[[#This Row],[Employee ID]]</f>
        <v>Sales-E02824</v>
      </c>
      <c r="Z1405" t="str">
        <f>LEFT(Table1[[#This Row],[Department]],3)</f>
        <v>Sal</v>
      </c>
      <c r="AA1405" t="str">
        <f>_xlfn.XLOOKUP(Table1[[#This Row],[Manager ID]],MANAGERS!A:A,MANAGERS!B:B)</f>
        <v>Manager_15</v>
      </c>
      <c r="AB1405" t="str" cm="1">
        <f t="array" ref="AB1405">_xlfn.XLOOKUP(Table1[[#This Row],[Manager ID]],Table2[[#All],[Manager ID]],Table2[[#All],[Department Head]])</f>
        <v>Support</v>
      </c>
      <c r="AC1405" s="2">
        <f>_xlfn.XLOOKUP(Table1[[#This Row],[City]],L:L,O:O)</f>
        <v>0.24036902712549932</v>
      </c>
      <c r="AD1405" t="str" cm="1">
        <f t="array" ref="AD1405">_xlfn.IFS(Table1[[#This Row],[Performance Score]]&gt;=90,"Excellent",Table1[[#This Row],[Performance Score]]&gt;=75,"Good",Table1[[#This Row],[Performance Score]]&gt;=60,"Average",Table1[[#This Row],[Performance Score]]&lt;=60,"Need Improvement")</f>
        <v>Excellent</v>
      </c>
      <c r="AE1405" t="str">
        <f>IF(AND(Table1[[#This Row],[Attendance %]]&gt;=80,(Table1[[#This Row],[Performance Score]]&gt;=80)),"Eligible","Not Eligible")</f>
        <v>Not Eligible</v>
      </c>
      <c r="AF1405" t="str">
        <f>IF(Table1[[#This Row],[Performance Score]]&gt;=80,"High Performer","Low Performer")</f>
        <v>High Performer</v>
      </c>
      <c r="AG1405" t="str" cm="1">
        <f t="array" aca="1" ref="AG1405" ca="1">_xlfn.IFS(Table1[[#This Row],[Experience]]&lt;=3,"Junior",Table1[[#This Row],[Experience]]&lt;=7,"Mid Level",Table1[[#This Row],[Experience]]&gt;=7,"Senior")</f>
        <v>Mid Level</v>
      </c>
      <c r="AH1405" t="str">
        <f>IF(Table1[[#This Row],[Attendance %]]&gt;75,"OK","Below 75")</f>
        <v>OK</v>
      </c>
      <c r="AI1405" t="b">
        <f>ISBLANK(Table1[[#This Row],[Employee ID]])</f>
        <v>0</v>
      </c>
      <c r="AJ1405" t="b">
        <f>ISNUMBER(Table1[[#This Row],[Total Salary  ]])</f>
        <v>1</v>
      </c>
      <c r="AK1405" t="str">
        <f>IFERROR(_xlfn.XLOOKUP(Table1[[#This Row],[Manager ID]],MANAGERS!A:A,MANAGERS!B:B),"Not Found")</f>
        <v>Manager_15</v>
      </c>
    </row>
    <row r="1406" spans="1:37" x14ac:dyDescent="0.2">
      <c r="A1406" t="s">
        <v>1152</v>
      </c>
      <c r="B1406" t="s">
        <v>39</v>
      </c>
      <c r="C1406" t="s">
        <v>15</v>
      </c>
      <c r="D1406" t="s">
        <v>25</v>
      </c>
      <c r="E1406" t="s">
        <v>26</v>
      </c>
      <c r="F1406" s="1">
        <v>42757</v>
      </c>
      <c r="G1406" s="1">
        <v>38384</v>
      </c>
      <c r="H1406">
        <v>104309</v>
      </c>
      <c r="I1406">
        <v>7529</v>
      </c>
      <c r="J1406">
        <v>89</v>
      </c>
      <c r="K1406">
        <v>70</v>
      </c>
      <c r="L1406" t="s">
        <v>31</v>
      </c>
      <c r="M1406">
        <v>113</v>
      </c>
      <c r="N1406">
        <f>Table1[[#This Row],[Basic Salary]]+Table1[[#This Row],[Bonus]]</f>
        <v>111838</v>
      </c>
      <c r="O1406" s="2">
        <f>Table1[[#This Row],[Bonus]]/Table1[[#This Row],[Basic Salary]]</f>
        <v>7.2179773557411148E-2</v>
      </c>
      <c r="P1406">
        <f ca="1">DATEDIF(Table1[[#This Row],[Date of Birth]],TODAY(),"Y")</f>
        <v>21</v>
      </c>
      <c r="Q1406">
        <f ca="1">DATEDIF(Table1[[#This Row],[Joining Date]],TODAY(),"Y")</f>
        <v>9</v>
      </c>
      <c r="R1406" t="str">
        <f ca="1">IF(YEAR(Table1[[#This Row],[Joining Date]])=YEAR(TODAY()),"Yes","No")</f>
        <v>No</v>
      </c>
      <c r="S1406" t="str">
        <f ca="1">IF(Table1[[#This Row],[Experience]]&gt;5,"Yes","No")</f>
        <v>Yes</v>
      </c>
      <c r="T1406" t="str">
        <f>TEXT(Table1[[#This Row],[Joining Date]],"mmmm")</f>
        <v>January</v>
      </c>
      <c r="U1406" t="str">
        <f>TEXT(Table1[[#This Row],[Joining Date]],"yyyy")</f>
        <v>2017</v>
      </c>
      <c r="V1406" s="5">
        <f ca="1">TODAY()-Table1[[#This Row],[Joining Date]]</f>
        <v>3482</v>
      </c>
      <c r="W1406" t="str">
        <f>LEFT(Table1[[#This Row],[Employee Name]],FIND(" ",Table1[[#This Row],[Employee Name]])-1)</f>
        <v>Karan</v>
      </c>
      <c r="X1406" t="str">
        <f>RIGHT(Table1[[#This Row],[Employee Name]],LEN(Table1[[#This Row],[Employee Name]])-FIND(" ",Table1[[#This Row],[Employee Name]]))</f>
        <v>Malhotra</v>
      </c>
      <c r="Y1406" t="str">
        <f>Table1[[#This Row],[Department]]&amp;"-"&amp;Table1[[#This Row],[Employee ID]]</f>
        <v>Finance-E01096</v>
      </c>
      <c r="Z1406" t="str">
        <f>LEFT(Table1[[#This Row],[Department]],3)</f>
        <v>Fin</v>
      </c>
      <c r="AA1406" t="str">
        <f>_xlfn.XLOOKUP(Table1[[#This Row],[Manager ID]],MANAGERS!A:A,MANAGERS!B:B)</f>
        <v>Manager_13</v>
      </c>
      <c r="AB1406" t="str" cm="1">
        <f t="array" ref="AB1406">_xlfn.XLOOKUP(Table1[[#This Row],[Manager ID]],Table2[[#All],[Manager ID]],Table2[[#All],[Department Head]])</f>
        <v>HR</v>
      </c>
      <c r="AC1406" s="2">
        <f>_xlfn.XLOOKUP(Table1[[#This Row],[City]],L:L,O:O)</f>
        <v>0.241864189087755</v>
      </c>
      <c r="AD1406" t="str" cm="1">
        <f t="array" ref="AD1406">_xlfn.IFS(Table1[[#This Row],[Performance Score]]&gt;=90,"Excellent",Table1[[#This Row],[Performance Score]]&gt;=75,"Good",Table1[[#This Row],[Performance Score]]&gt;=60,"Average",Table1[[#This Row],[Performance Score]]&lt;=60,"Need Improvement")</f>
        <v>Average</v>
      </c>
      <c r="AE1406" t="str">
        <f>IF(AND(Table1[[#This Row],[Attendance %]]&gt;=80,(Table1[[#This Row],[Performance Score]]&gt;=80)),"Eligible","Not Eligible")</f>
        <v>Not Eligible</v>
      </c>
      <c r="AF1406" t="str">
        <f>IF(Table1[[#This Row],[Performance Score]]&gt;=80,"High Performer","Low Performer")</f>
        <v>Low Performer</v>
      </c>
      <c r="AG1406" t="str" cm="1">
        <f t="array" aca="1" ref="AG1406" ca="1">_xlfn.IFS(Table1[[#This Row],[Experience]]&lt;=3,"Junior",Table1[[#This Row],[Experience]]&lt;=7,"Mid Level",Table1[[#This Row],[Experience]]&gt;=7,"Senior")</f>
        <v>Senior</v>
      </c>
      <c r="AH1406" t="str">
        <f>IF(Table1[[#This Row],[Attendance %]]&gt;75,"OK","Below 75")</f>
        <v>OK</v>
      </c>
      <c r="AI1406" t="b">
        <f>ISBLANK(Table1[[#This Row],[Employee ID]])</f>
        <v>0</v>
      </c>
      <c r="AJ1406" t="b">
        <f>ISNUMBER(Table1[[#This Row],[Total Salary  ]])</f>
        <v>1</v>
      </c>
      <c r="AK1406" t="str">
        <f>IFERROR(_xlfn.XLOOKUP(Table1[[#This Row],[Manager ID]],MANAGERS!A:A,MANAGERS!B:B),"Not Found")</f>
        <v>Manager_13</v>
      </c>
    </row>
    <row r="1407" spans="1:37" x14ac:dyDescent="0.2">
      <c r="A1407" t="s">
        <v>107</v>
      </c>
      <c r="B1407" t="s">
        <v>89</v>
      </c>
      <c r="C1407" t="s">
        <v>15</v>
      </c>
      <c r="D1407" t="s">
        <v>40</v>
      </c>
      <c r="E1407" t="s">
        <v>26</v>
      </c>
      <c r="F1407" s="1">
        <v>45634</v>
      </c>
      <c r="G1407" s="1">
        <v>39539</v>
      </c>
      <c r="H1407">
        <v>100454</v>
      </c>
      <c r="I1407">
        <v>11371</v>
      </c>
      <c r="J1407">
        <v>84</v>
      </c>
      <c r="K1407">
        <v>71</v>
      </c>
      <c r="L1407" t="s">
        <v>27</v>
      </c>
      <c r="M1407">
        <v>108</v>
      </c>
      <c r="N1407">
        <f>Table1[[#This Row],[Basic Salary]]+Table1[[#This Row],[Bonus]]</f>
        <v>111825</v>
      </c>
      <c r="O1407" s="2">
        <f>Table1[[#This Row],[Bonus]]/Table1[[#This Row],[Basic Salary]]</f>
        <v>0.11319608975252354</v>
      </c>
      <c r="P1407">
        <f ca="1">DATEDIF(Table1[[#This Row],[Date of Birth]],TODAY(),"Y")</f>
        <v>18</v>
      </c>
      <c r="Q1407">
        <f ca="1">DATEDIF(Table1[[#This Row],[Joining Date]],TODAY(),"Y")</f>
        <v>1</v>
      </c>
      <c r="R1407" t="str">
        <f ca="1">IF(YEAR(Table1[[#This Row],[Joining Date]])=YEAR(TODAY()),"Yes","No")</f>
        <v>No</v>
      </c>
      <c r="S1407" t="str">
        <f ca="1">IF(Table1[[#This Row],[Experience]]&gt;5,"Yes","No")</f>
        <v>No</v>
      </c>
      <c r="T1407" t="str">
        <f>TEXT(Table1[[#This Row],[Joining Date]],"mmmm")</f>
        <v>December</v>
      </c>
      <c r="U1407" t="str">
        <f>TEXT(Table1[[#This Row],[Joining Date]],"yyyy")</f>
        <v>2024</v>
      </c>
      <c r="V1407" s="5">
        <f ca="1">TODAY()-Table1[[#This Row],[Joining Date]]</f>
        <v>605</v>
      </c>
      <c r="W1407" t="str">
        <f>LEFT(Table1[[#This Row],[Employee Name]],FIND(" ",Table1[[#This Row],[Employee Name]])-1)</f>
        <v>Tarun</v>
      </c>
      <c r="X1407" t="str">
        <f>RIGHT(Table1[[#This Row],[Employee Name]],LEN(Table1[[#This Row],[Employee Name]])-FIND(" ",Table1[[#This Row],[Employee Name]]))</f>
        <v>Verma</v>
      </c>
      <c r="Y1407" t="str">
        <f>Table1[[#This Row],[Department]]&amp;"-"&amp;Table1[[#This Row],[Employee ID]]</f>
        <v>IT-E00052</v>
      </c>
      <c r="Z1407" t="str">
        <f>LEFT(Table1[[#This Row],[Department]],3)</f>
        <v>IT</v>
      </c>
      <c r="AA1407" t="str">
        <f>_xlfn.XLOOKUP(Table1[[#This Row],[Manager ID]],MANAGERS!A:A,MANAGERS!B:B)</f>
        <v>Manager_8</v>
      </c>
      <c r="AB1407" t="str" cm="1">
        <f t="array" ref="AB1407">_xlfn.XLOOKUP(Table1[[#This Row],[Manager ID]],Table2[[#All],[Manager ID]],Table2[[#All],[Department Head]])</f>
        <v>Sales</v>
      </c>
      <c r="AC1407" s="2">
        <f>_xlfn.XLOOKUP(Table1[[#This Row],[City]],L:L,O:O)</f>
        <v>0.23674293405114402</v>
      </c>
      <c r="AD1407" t="str" cm="1">
        <f t="array" ref="AD1407">_xlfn.IFS(Table1[[#This Row],[Performance Score]]&gt;=90,"Excellent",Table1[[#This Row],[Performance Score]]&gt;=75,"Good",Table1[[#This Row],[Performance Score]]&gt;=60,"Average",Table1[[#This Row],[Performance Score]]&lt;=60,"Need Improvement")</f>
        <v>Average</v>
      </c>
      <c r="AE1407" t="str">
        <f>IF(AND(Table1[[#This Row],[Attendance %]]&gt;=80,(Table1[[#This Row],[Performance Score]]&gt;=80)),"Eligible","Not Eligible")</f>
        <v>Not Eligible</v>
      </c>
      <c r="AF1407" t="str">
        <f>IF(Table1[[#This Row],[Performance Score]]&gt;=80,"High Performer","Low Performer")</f>
        <v>Low Performer</v>
      </c>
      <c r="AG1407" t="str" cm="1">
        <f t="array" aca="1" ref="AG1407" ca="1">_xlfn.IFS(Table1[[#This Row],[Experience]]&lt;=3,"Junior",Table1[[#This Row],[Experience]]&lt;=7,"Mid Level",Table1[[#This Row],[Experience]]&gt;=7,"Senior")</f>
        <v>Junior</v>
      </c>
      <c r="AH1407" t="str">
        <f>IF(Table1[[#This Row],[Attendance %]]&gt;75,"OK","Below 75")</f>
        <v>OK</v>
      </c>
      <c r="AI1407" t="b">
        <f>ISBLANK(Table1[[#This Row],[Employee ID]])</f>
        <v>0</v>
      </c>
      <c r="AJ1407" t="b">
        <f>ISNUMBER(Table1[[#This Row],[Total Salary  ]])</f>
        <v>1</v>
      </c>
      <c r="AK1407" t="str">
        <f>IFERROR(_xlfn.XLOOKUP(Table1[[#This Row],[Manager ID]],MANAGERS!A:A,MANAGERS!B:B),"Not Found")</f>
        <v>Manager_8</v>
      </c>
    </row>
    <row r="1408" spans="1:37" x14ac:dyDescent="0.2">
      <c r="A1408" t="s">
        <v>2376</v>
      </c>
      <c r="B1408" t="s">
        <v>39</v>
      </c>
      <c r="C1408" t="s">
        <v>21</v>
      </c>
      <c r="D1408" t="s">
        <v>25</v>
      </c>
      <c r="E1408" t="s">
        <v>26</v>
      </c>
      <c r="F1408" s="1">
        <v>45922</v>
      </c>
      <c r="G1408" s="1">
        <v>40343</v>
      </c>
      <c r="H1408">
        <v>105405</v>
      </c>
      <c r="I1408">
        <v>6395</v>
      </c>
      <c r="J1408">
        <v>68</v>
      </c>
      <c r="K1408">
        <v>93</v>
      </c>
      <c r="L1408" t="s">
        <v>23</v>
      </c>
      <c r="M1408">
        <v>108</v>
      </c>
      <c r="N1408">
        <f>Table1[[#This Row],[Basic Salary]]+Table1[[#This Row],[Bonus]]</f>
        <v>111800</v>
      </c>
      <c r="O1408" s="2">
        <f>Table1[[#This Row],[Bonus]]/Table1[[#This Row],[Basic Salary]]</f>
        <v>6.0670746169536549E-2</v>
      </c>
      <c r="P1408">
        <f ca="1">DATEDIF(Table1[[#This Row],[Date of Birth]],TODAY(),"Y")</f>
        <v>16</v>
      </c>
      <c r="Q1408">
        <f ca="1">DATEDIF(Table1[[#This Row],[Joining Date]],TODAY(),"Y")</f>
        <v>0</v>
      </c>
      <c r="R1408" t="str">
        <f ca="1">IF(YEAR(Table1[[#This Row],[Joining Date]])=YEAR(TODAY()),"Yes","No")</f>
        <v>No</v>
      </c>
      <c r="S1408" t="str">
        <f ca="1">IF(Table1[[#This Row],[Experience]]&gt;5,"Yes","No")</f>
        <v>No</v>
      </c>
      <c r="T1408" t="str">
        <f>TEXT(Table1[[#This Row],[Joining Date]],"mmmm")</f>
        <v>September</v>
      </c>
      <c r="U1408" t="str">
        <f>TEXT(Table1[[#This Row],[Joining Date]],"yyyy")</f>
        <v>2025</v>
      </c>
      <c r="V1408" s="5">
        <f ca="1">TODAY()-Table1[[#This Row],[Joining Date]]</f>
        <v>317</v>
      </c>
      <c r="W1408" t="str">
        <f>LEFT(Table1[[#This Row],[Employee Name]],FIND(" ",Table1[[#This Row],[Employee Name]])-1)</f>
        <v>Karan</v>
      </c>
      <c r="X1408" t="str">
        <f>RIGHT(Table1[[#This Row],[Employee Name]],LEN(Table1[[#This Row],[Employee Name]])-FIND(" ",Table1[[#This Row],[Employee Name]]))</f>
        <v>Malhotra</v>
      </c>
      <c r="Y1408" t="str">
        <f>Table1[[#This Row],[Department]]&amp;"-"&amp;Table1[[#This Row],[Employee ID]]</f>
        <v>Finance-E02320</v>
      </c>
      <c r="Z1408" t="str">
        <f>LEFT(Table1[[#This Row],[Department]],3)</f>
        <v>Fin</v>
      </c>
      <c r="AA1408" t="str">
        <f>_xlfn.XLOOKUP(Table1[[#This Row],[Manager ID]],MANAGERS!A:A,MANAGERS!B:B)</f>
        <v>Manager_8</v>
      </c>
      <c r="AB1408" t="str" cm="1">
        <f t="array" ref="AB1408">_xlfn.XLOOKUP(Table1[[#This Row],[Manager ID]],Table2[[#All],[Manager ID]],Table2[[#All],[Department Head]])</f>
        <v>Sales</v>
      </c>
      <c r="AC1408" s="2">
        <f>_xlfn.XLOOKUP(Table1[[#This Row],[City]],L:L,O:O)</f>
        <v>0.23486488519629886</v>
      </c>
      <c r="AD1408" t="str" cm="1">
        <f t="array" ref="AD1408">_xlfn.IFS(Table1[[#This Row],[Performance Score]]&gt;=90,"Excellent",Table1[[#This Row],[Performance Score]]&gt;=75,"Good",Table1[[#This Row],[Performance Score]]&gt;=60,"Average",Table1[[#This Row],[Performance Score]]&lt;=60,"Need Improvement")</f>
        <v>Excellent</v>
      </c>
      <c r="AE1408" t="str">
        <f>IF(AND(Table1[[#This Row],[Attendance %]]&gt;=80,(Table1[[#This Row],[Performance Score]]&gt;=80)),"Eligible","Not Eligible")</f>
        <v>Not Eligible</v>
      </c>
      <c r="AF1408" t="str">
        <f>IF(Table1[[#This Row],[Performance Score]]&gt;=80,"High Performer","Low Performer")</f>
        <v>High Performer</v>
      </c>
      <c r="AG1408" t="str" cm="1">
        <f t="array" aca="1" ref="AG1408" ca="1">_xlfn.IFS(Table1[[#This Row],[Experience]]&lt;=3,"Junior",Table1[[#This Row],[Experience]]&lt;=7,"Mid Level",Table1[[#This Row],[Experience]]&gt;=7,"Senior")</f>
        <v>Junior</v>
      </c>
      <c r="AH1408" t="str">
        <f>IF(Table1[[#This Row],[Attendance %]]&gt;75,"OK","Below 75")</f>
        <v>Below 75</v>
      </c>
      <c r="AI1408" t="b">
        <f>ISBLANK(Table1[[#This Row],[Employee ID]])</f>
        <v>0</v>
      </c>
      <c r="AJ1408" t="b">
        <f>ISNUMBER(Table1[[#This Row],[Total Salary  ]])</f>
        <v>1</v>
      </c>
      <c r="AK1408" t="str">
        <f>IFERROR(_xlfn.XLOOKUP(Table1[[#This Row],[Manager ID]],MANAGERS!A:A,MANAGERS!B:B),"Not Found")</f>
        <v>Manager_8</v>
      </c>
    </row>
    <row r="1409" spans="1:37" x14ac:dyDescent="0.2">
      <c r="A1409" t="s">
        <v>4440</v>
      </c>
      <c r="B1409" t="s">
        <v>14</v>
      </c>
      <c r="C1409" t="s">
        <v>21</v>
      </c>
      <c r="D1409" t="s">
        <v>81</v>
      </c>
      <c r="E1409" t="s">
        <v>26</v>
      </c>
      <c r="F1409" s="1">
        <v>45006</v>
      </c>
      <c r="G1409" s="1">
        <v>35221</v>
      </c>
      <c r="H1409">
        <v>91680</v>
      </c>
      <c r="I1409">
        <v>20120</v>
      </c>
      <c r="J1409">
        <v>95</v>
      </c>
      <c r="K1409">
        <v>84</v>
      </c>
      <c r="L1409" t="s">
        <v>18</v>
      </c>
      <c r="M1409">
        <v>108</v>
      </c>
      <c r="N1409">
        <f>Table1[[#This Row],[Basic Salary]]+Table1[[#This Row],[Bonus]]</f>
        <v>111800</v>
      </c>
      <c r="O1409" s="2">
        <f>Table1[[#This Row],[Bonus]]/Table1[[#This Row],[Basic Salary]]</f>
        <v>0.2194589877835951</v>
      </c>
      <c r="P1409">
        <f ca="1">DATEDIF(Table1[[#This Row],[Date of Birth]],TODAY(),"Y")</f>
        <v>30</v>
      </c>
      <c r="Q1409">
        <f ca="1">DATEDIF(Table1[[#This Row],[Joining Date]],TODAY(),"Y")</f>
        <v>3</v>
      </c>
      <c r="R1409" t="str">
        <f ca="1">IF(YEAR(Table1[[#This Row],[Joining Date]])=YEAR(TODAY()),"Yes","No")</f>
        <v>No</v>
      </c>
      <c r="S1409" t="str">
        <f ca="1">IF(Table1[[#This Row],[Experience]]&gt;5,"Yes","No")</f>
        <v>No</v>
      </c>
      <c r="T1409" t="str">
        <f>TEXT(Table1[[#This Row],[Joining Date]],"mmmm")</f>
        <v>March</v>
      </c>
      <c r="U1409" t="str">
        <f>TEXT(Table1[[#This Row],[Joining Date]],"yyyy")</f>
        <v>2023</v>
      </c>
      <c r="V1409" s="5">
        <f ca="1">TODAY()-Table1[[#This Row],[Joining Date]]</f>
        <v>1233</v>
      </c>
      <c r="W1409" t="str">
        <f>LEFT(Table1[[#This Row],[Employee Name]],FIND(" ",Table1[[#This Row],[Employee Name]])-1)</f>
        <v>Nisha</v>
      </c>
      <c r="X1409" t="str">
        <f>RIGHT(Table1[[#This Row],[Employee Name]],LEN(Table1[[#This Row],[Employee Name]])-FIND(" ",Table1[[#This Row],[Employee Name]]))</f>
        <v>Kapoor</v>
      </c>
      <c r="Y1409" t="str">
        <f>Table1[[#This Row],[Department]]&amp;"-"&amp;Table1[[#This Row],[Employee ID]]</f>
        <v>Sales-E04384</v>
      </c>
      <c r="Z1409" t="str">
        <f>LEFT(Table1[[#This Row],[Department]],3)</f>
        <v>Sal</v>
      </c>
      <c r="AA1409" t="str">
        <f>_xlfn.XLOOKUP(Table1[[#This Row],[Manager ID]],MANAGERS!A:A,MANAGERS!B:B)</f>
        <v>Manager_8</v>
      </c>
      <c r="AB1409" t="str" cm="1">
        <f t="array" ref="AB1409">_xlfn.XLOOKUP(Table1[[#This Row],[Manager ID]],Table2[[#All],[Manager ID]],Table2[[#All],[Department Head]])</f>
        <v>Sales</v>
      </c>
      <c r="AC1409" s="2">
        <f>_xlfn.XLOOKUP(Table1[[#This Row],[City]],L:L,O:O)</f>
        <v>0.21356479274849693</v>
      </c>
      <c r="AD1409" t="str" cm="1">
        <f t="array" ref="AD1409">_xlfn.IFS(Table1[[#This Row],[Performance Score]]&gt;=90,"Excellent",Table1[[#This Row],[Performance Score]]&gt;=75,"Good",Table1[[#This Row],[Performance Score]]&gt;=60,"Average",Table1[[#This Row],[Performance Score]]&lt;=60,"Need Improvement")</f>
        <v>Good</v>
      </c>
      <c r="AE1409" t="str">
        <f>IF(AND(Table1[[#This Row],[Attendance %]]&gt;=80,(Table1[[#This Row],[Performance Score]]&gt;=80)),"Eligible","Not Eligible")</f>
        <v>Eligible</v>
      </c>
      <c r="AF1409" t="str">
        <f>IF(Table1[[#This Row],[Performance Score]]&gt;=80,"High Performer","Low Performer")</f>
        <v>High Performer</v>
      </c>
      <c r="AG1409" t="str" cm="1">
        <f t="array" aca="1" ref="AG1409" ca="1">_xlfn.IFS(Table1[[#This Row],[Experience]]&lt;=3,"Junior",Table1[[#This Row],[Experience]]&lt;=7,"Mid Level",Table1[[#This Row],[Experience]]&gt;=7,"Senior")</f>
        <v>Junior</v>
      </c>
      <c r="AH1409" t="str">
        <f>IF(Table1[[#This Row],[Attendance %]]&gt;75,"OK","Below 75")</f>
        <v>OK</v>
      </c>
      <c r="AI1409" t="b">
        <f>ISBLANK(Table1[[#This Row],[Employee ID]])</f>
        <v>0</v>
      </c>
      <c r="AJ1409" t="b">
        <f>ISNUMBER(Table1[[#This Row],[Total Salary  ]])</f>
        <v>1</v>
      </c>
      <c r="AK1409" t="str">
        <f>IFERROR(_xlfn.XLOOKUP(Table1[[#This Row],[Manager ID]],MANAGERS!A:A,MANAGERS!B:B),"Not Found")</f>
        <v>Manager_8</v>
      </c>
    </row>
    <row r="1410" spans="1:37" x14ac:dyDescent="0.2">
      <c r="A1410" t="s">
        <v>1709</v>
      </c>
      <c r="B1410" t="s">
        <v>60</v>
      </c>
      <c r="C1410" t="s">
        <v>21</v>
      </c>
      <c r="D1410" t="s">
        <v>43</v>
      </c>
      <c r="E1410" t="s">
        <v>30</v>
      </c>
      <c r="F1410" s="1">
        <v>42604</v>
      </c>
      <c r="G1410" s="1">
        <v>33394</v>
      </c>
      <c r="H1410">
        <v>104427</v>
      </c>
      <c r="I1410">
        <v>7360</v>
      </c>
      <c r="J1410">
        <v>76</v>
      </c>
      <c r="K1410">
        <v>47</v>
      </c>
      <c r="L1410" t="s">
        <v>27</v>
      </c>
      <c r="M1410">
        <v>118</v>
      </c>
      <c r="N1410">
        <f>Table1[[#This Row],[Basic Salary]]+Table1[[#This Row],[Bonus]]</f>
        <v>111787</v>
      </c>
      <c r="O1410" s="2">
        <f>Table1[[#This Row],[Bonus]]/Table1[[#This Row],[Basic Salary]]</f>
        <v>7.047985674203032E-2</v>
      </c>
      <c r="P1410">
        <f ca="1">DATEDIF(Table1[[#This Row],[Date of Birth]],TODAY(),"Y")</f>
        <v>35</v>
      </c>
      <c r="Q1410">
        <f ca="1">DATEDIF(Table1[[#This Row],[Joining Date]],TODAY(),"Y")</f>
        <v>9</v>
      </c>
      <c r="R1410" t="str">
        <f ca="1">IF(YEAR(Table1[[#This Row],[Joining Date]])=YEAR(TODAY()),"Yes","No")</f>
        <v>No</v>
      </c>
      <c r="S1410" t="str">
        <f ca="1">IF(Table1[[#This Row],[Experience]]&gt;5,"Yes","No")</f>
        <v>Yes</v>
      </c>
      <c r="T1410" t="str">
        <f>TEXT(Table1[[#This Row],[Joining Date]],"mmmm")</f>
        <v>August</v>
      </c>
      <c r="U1410" t="str">
        <f>TEXT(Table1[[#This Row],[Joining Date]],"yyyy")</f>
        <v>2016</v>
      </c>
      <c r="V1410" s="5">
        <f ca="1">TODAY()-Table1[[#This Row],[Joining Date]]</f>
        <v>3635</v>
      </c>
      <c r="W1410" t="str">
        <f>LEFT(Table1[[#This Row],[Employee Name]],FIND(" ",Table1[[#This Row],[Employee Name]])-1)</f>
        <v>Gayathri</v>
      </c>
      <c r="X1410" t="str">
        <f>RIGHT(Table1[[#This Row],[Employee Name]],LEN(Table1[[#This Row],[Employee Name]])-FIND(" ",Table1[[#This Row],[Employee Name]]))</f>
        <v>Iyer</v>
      </c>
      <c r="Y1410" t="str">
        <f>Table1[[#This Row],[Department]]&amp;"-"&amp;Table1[[#This Row],[Employee ID]]</f>
        <v>Operations-E01653</v>
      </c>
      <c r="Z1410" t="str">
        <f>LEFT(Table1[[#This Row],[Department]],3)</f>
        <v>Ope</v>
      </c>
      <c r="AA1410" t="str">
        <f>_xlfn.XLOOKUP(Table1[[#This Row],[Manager ID]],MANAGERS!A:A,MANAGERS!B:B)</f>
        <v>Manager_18</v>
      </c>
      <c r="AB1410" t="str" cm="1">
        <f t="array" ref="AB1410">_xlfn.XLOOKUP(Table1[[#This Row],[Manager ID]],Table2[[#All],[Manager ID]],Table2[[#All],[Department Head]])</f>
        <v>Support</v>
      </c>
      <c r="AC1410" s="2">
        <f>_xlfn.XLOOKUP(Table1[[#This Row],[City]],L:L,O:O)</f>
        <v>0.23674293405114402</v>
      </c>
      <c r="AD1410" t="str" cm="1">
        <f t="array" ref="AD1410">_xlfn.IFS(Table1[[#This Row],[Performance Score]]&gt;=90,"Excellent",Table1[[#This Row],[Performance Score]]&gt;=75,"Good",Table1[[#This Row],[Performance Score]]&gt;=60,"Average",Table1[[#This Row],[Performance Score]]&lt;=60,"Need Improvement")</f>
        <v>Need Improvement</v>
      </c>
      <c r="AE1410" t="str">
        <f>IF(AND(Table1[[#This Row],[Attendance %]]&gt;=80,(Table1[[#This Row],[Performance Score]]&gt;=80)),"Eligible","Not Eligible")</f>
        <v>Not Eligible</v>
      </c>
      <c r="AF1410" t="str">
        <f>IF(Table1[[#This Row],[Performance Score]]&gt;=80,"High Performer","Low Performer")</f>
        <v>Low Performer</v>
      </c>
      <c r="AG1410" t="str" cm="1">
        <f t="array" aca="1" ref="AG1410" ca="1">_xlfn.IFS(Table1[[#This Row],[Experience]]&lt;=3,"Junior",Table1[[#This Row],[Experience]]&lt;=7,"Mid Level",Table1[[#This Row],[Experience]]&gt;=7,"Senior")</f>
        <v>Senior</v>
      </c>
      <c r="AH1410" t="str">
        <f>IF(Table1[[#This Row],[Attendance %]]&gt;75,"OK","Below 75")</f>
        <v>OK</v>
      </c>
      <c r="AI1410" t="b">
        <f>ISBLANK(Table1[[#This Row],[Employee ID]])</f>
        <v>0</v>
      </c>
      <c r="AJ1410" t="b">
        <f>ISNUMBER(Table1[[#This Row],[Total Salary  ]])</f>
        <v>1</v>
      </c>
      <c r="AK1410" t="str">
        <f>IFERROR(_xlfn.XLOOKUP(Table1[[#This Row],[Manager ID]],MANAGERS!A:A,MANAGERS!B:B),"Not Found")</f>
        <v>Manager_18</v>
      </c>
    </row>
    <row r="1411" spans="1:37" x14ac:dyDescent="0.2">
      <c r="A1411" t="s">
        <v>1512</v>
      </c>
      <c r="B1411" t="s">
        <v>57</v>
      </c>
      <c r="C1411" t="s">
        <v>15</v>
      </c>
      <c r="D1411" t="s">
        <v>43</v>
      </c>
      <c r="E1411" t="s">
        <v>51</v>
      </c>
      <c r="F1411" s="1">
        <v>44155</v>
      </c>
      <c r="G1411" s="1">
        <v>29990</v>
      </c>
      <c r="H1411">
        <v>94881</v>
      </c>
      <c r="I1411">
        <v>16883</v>
      </c>
      <c r="J1411">
        <v>94</v>
      </c>
      <c r="K1411">
        <v>54</v>
      </c>
      <c r="L1411" t="s">
        <v>18</v>
      </c>
      <c r="M1411">
        <v>117</v>
      </c>
      <c r="N1411">
        <f>Table1[[#This Row],[Basic Salary]]+Table1[[#This Row],[Bonus]]</f>
        <v>111764</v>
      </c>
      <c r="O1411" s="2">
        <f>Table1[[#This Row],[Bonus]]/Table1[[#This Row],[Basic Salary]]</f>
        <v>0.17793868108472718</v>
      </c>
      <c r="P1411">
        <f ca="1">DATEDIF(Table1[[#This Row],[Date of Birth]],TODAY(),"Y")</f>
        <v>44</v>
      </c>
      <c r="Q1411">
        <f ca="1">DATEDIF(Table1[[#This Row],[Joining Date]],TODAY(),"Y")</f>
        <v>5</v>
      </c>
      <c r="R1411" t="str">
        <f ca="1">IF(YEAR(Table1[[#This Row],[Joining Date]])=YEAR(TODAY()),"Yes","No")</f>
        <v>No</v>
      </c>
      <c r="S1411" t="str">
        <f ca="1">IF(Table1[[#This Row],[Experience]]&gt;5,"Yes","No")</f>
        <v>No</v>
      </c>
      <c r="T1411" t="str">
        <f>TEXT(Table1[[#This Row],[Joining Date]],"mmmm")</f>
        <v>November</v>
      </c>
      <c r="U1411" t="str">
        <f>TEXT(Table1[[#This Row],[Joining Date]],"yyyy")</f>
        <v>2020</v>
      </c>
      <c r="V1411" s="5">
        <f ca="1">TODAY()-Table1[[#This Row],[Joining Date]]</f>
        <v>2084</v>
      </c>
      <c r="W1411" t="str">
        <f>LEFT(Table1[[#This Row],[Employee Name]],FIND(" ",Table1[[#This Row],[Employee Name]])-1)</f>
        <v>Swathi</v>
      </c>
      <c r="X1411" t="str">
        <f>RIGHT(Table1[[#This Row],[Employee Name]],LEN(Table1[[#This Row],[Employee Name]])-FIND(" ",Table1[[#This Row],[Employee Name]]))</f>
        <v>Ramesh</v>
      </c>
      <c r="Y1411" t="str">
        <f>Table1[[#This Row],[Department]]&amp;"-"&amp;Table1[[#This Row],[Employee ID]]</f>
        <v>Operations-E01456</v>
      </c>
      <c r="Z1411" t="str">
        <f>LEFT(Table1[[#This Row],[Department]],3)</f>
        <v>Ope</v>
      </c>
      <c r="AA1411" t="str">
        <f>_xlfn.XLOOKUP(Table1[[#This Row],[Manager ID]],MANAGERS!A:A,MANAGERS!B:B)</f>
        <v>Manager_17</v>
      </c>
      <c r="AB1411" t="str" cm="1">
        <f t="array" ref="AB1411">_xlfn.XLOOKUP(Table1[[#This Row],[Manager ID]],Table2[[#All],[Manager ID]],Table2[[#All],[Department Head]])</f>
        <v>Finance</v>
      </c>
      <c r="AC1411" s="2">
        <f>_xlfn.XLOOKUP(Table1[[#This Row],[City]],L:L,O:O)</f>
        <v>0.21356479274849693</v>
      </c>
      <c r="AD1411" t="str" cm="1">
        <f t="array" ref="AD1411">_xlfn.IFS(Table1[[#This Row],[Performance Score]]&gt;=90,"Excellent",Table1[[#This Row],[Performance Score]]&gt;=75,"Good",Table1[[#This Row],[Performance Score]]&gt;=60,"Average",Table1[[#This Row],[Performance Score]]&lt;=60,"Need Improvement")</f>
        <v>Need Improvement</v>
      </c>
      <c r="AE1411" t="str">
        <f>IF(AND(Table1[[#This Row],[Attendance %]]&gt;=80,(Table1[[#This Row],[Performance Score]]&gt;=80)),"Eligible","Not Eligible")</f>
        <v>Not Eligible</v>
      </c>
      <c r="AF1411" t="str">
        <f>IF(Table1[[#This Row],[Performance Score]]&gt;=80,"High Performer","Low Performer")</f>
        <v>Low Performer</v>
      </c>
      <c r="AG1411" t="str" cm="1">
        <f t="array" aca="1" ref="AG1411" ca="1">_xlfn.IFS(Table1[[#This Row],[Experience]]&lt;=3,"Junior",Table1[[#This Row],[Experience]]&lt;=7,"Mid Level",Table1[[#This Row],[Experience]]&gt;=7,"Senior")</f>
        <v>Mid Level</v>
      </c>
      <c r="AH1411" t="str">
        <f>IF(Table1[[#This Row],[Attendance %]]&gt;75,"OK","Below 75")</f>
        <v>OK</v>
      </c>
      <c r="AI1411" t="b">
        <f>ISBLANK(Table1[[#This Row],[Employee ID]])</f>
        <v>0</v>
      </c>
      <c r="AJ1411" t="b">
        <f>ISNUMBER(Table1[[#This Row],[Total Salary  ]])</f>
        <v>1</v>
      </c>
      <c r="AK1411" t="str">
        <f>IFERROR(_xlfn.XLOOKUP(Table1[[#This Row],[Manager ID]],MANAGERS!A:A,MANAGERS!B:B),"Not Found")</f>
        <v>Manager_17</v>
      </c>
    </row>
    <row r="1412" spans="1:37" x14ac:dyDescent="0.2">
      <c r="A1412" t="s">
        <v>1158</v>
      </c>
      <c r="B1412" t="s">
        <v>71</v>
      </c>
      <c r="C1412" t="s">
        <v>15</v>
      </c>
      <c r="D1412" t="s">
        <v>16</v>
      </c>
      <c r="E1412" t="s">
        <v>51</v>
      </c>
      <c r="F1412" s="1">
        <v>45265</v>
      </c>
      <c r="G1412" s="1">
        <v>35481</v>
      </c>
      <c r="H1412">
        <v>87515</v>
      </c>
      <c r="I1412">
        <v>24213</v>
      </c>
      <c r="J1412">
        <v>62</v>
      </c>
      <c r="K1412">
        <v>58</v>
      </c>
      <c r="L1412" t="s">
        <v>37</v>
      </c>
      <c r="M1412">
        <v>105</v>
      </c>
      <c r="N1412">
        <f>Table1[[#This Row],[Basic Salary]]+Table1[[#This Row],[Bonus]]</f>
        <v>111728</v>
      </c>
      <c r="O1412" s="2">
        <f>Table1[[#This Row],[Bonus]]/Table1[[#This Row],[Basic Salary]]</f>
        <v>0.27667257041650001</v>
      </c>
      <c r="P1412">
        <f ca="1">DATEDIF(Table1[[#This Row],[Date of Birth]],TODAY(),"Y")</f>
        <v>29</v>
      </c>
      <c r="Q1412">
        <f ca="1">DATEDIF(Table1[[#This Row],[Joining Date]],TODAY(),"Y")</f>
        <v>2</v>
      </c>
      <c r="R1412" t="str">
        <f ca="1">IF(YEAR(Table1[[#This Row],[Joining Date]])=YEAR(TODAY()),"Yes","No")</f>
        <v>No</v>
      </c>
      <c r="S1412" t="str">
        <f ca="1">IF(Table1[[#This Row],[Experience]]&gt;5,"Yes","No")</f>
        <v>No</v>
      </c>
      <c r="T1412" t="str">
        <f>TEXT(Table1[[#This Row],[Joining Date]],"mmmm")</f>
        <v>December</v>
      </c>
      <c r="U1412" t="str">
        <f>TEXT(Table1[[#This Row],[Joining Date]],"yyyy")</f>
        <v>2023</v>
      </c>
      <c r="V1412" s="5">
        <f ca="1">TODAY()-Table1[[#This Row],[Joining Date]]</f>
        <v>974</v>
      </c>
      <c r="W1412" t="str">
        <f>LEFT(Table1[[#This Row],[Employee Name]],FIND(" ",Table1[[#This Row],[Employee Name]])-1)</f>
        <v>Sneha</v>
      </c>
      <c r="X1412" t="str">
        <f>RIGHT(Table1[[#This Row],[Employee Name]],LEN(Table1[[#This Row],[Employee Name]])-FIND(" ",Table1[[#This Row],[Employee Name]]))</f>
        <v>Iyer</v>
      </c>
      <c r="Y1412" t="str">
        <f>Table1[[#This Row],[Department]]&amp;"-"&amp;Table1[[#This Row],[Employee ID]]</f>
        <v>HR-E01102</v>
      </c>
      <c r="Z1412" t="str">
        <f>LEFT(Table1[[#This Row],[Department]],3)</f>
        <v>HR</v>
      </c>
      <c r="AA1412" t="str">
        <f>_xlfn.XLOOKUP(Table1[[#This Row],[Manager ID]],MANAGERS!A:A,MANAGERS!B:B)</f>
        <v>Manager_5</v>
      </c>
      <c r="AB1412" t="str" cm="1">
        <f t="array" ref="AB1412">_xlfn.XLOOKUP(Table1[[#This Row],[Manager ID]],Table2[[#All],[Manager ID]],Table2[[#All],[Department Head]])</f>
        <v>Sales</v>
      </c>
      <c r="AC1412" s="2">
        <f>_xlfn.XLOOKUP(Table1[[#This Row],[City]],L:L,O:O)</f>
        <v>0.24036902712549932</v>
      </c>
      <c r="AD1412" t="str" cm="1">
        <f t="array" ref="AD1412">_xlfn.IFS(Table1[[#This Row],[Performance Score]]&gt;=90,"Excellent",Table1[[#This Row],[Performance Score]]&gt;=75,"Good",Table1[[#This Row],[Performance Score]]&gt;=60,"Average",Table1[[#This Row],[Performance Score]]&lt;=60,"Need Improvement")</f>
        <v>Need Improvement</v>
      </c>
      <c r="AE1412" t="str">
        <f>IF(AND(Table1[[#This Row],[Attendance %]]&gt;=80,(Table1[[#This Row],[Performance Score]]&gt;=80)),"Eligible","Not Eligible")</f>
        <v>Not Eligible</v>
      </c>
      <c r="AF1412" t="str">
        <f>IF(Table1[[#This Row],[Performance Score]]&gt;=80,"High Performer","Low Performer")</f>
        <v>Low Performer</v>
      </c>
      <c r="AG1412" t="str" cm="1">
        <f t="array" aca="1" ref="AG1412" ca="1">_xlfn.IFS(Table1[[#This Row],[Experience]]&lt;=3,"Junior",Table1[[#This Row],[Experience]]&lt;=7,"Mid Level",Table1[[#This Row],[Experience]]&gt;=7,"Senior")</f>
        <v>Junior</v>
      </c>
      <c r="AH1412" t="str">
        <f>IF(Table1[[#This Row],[Attendance %]]&gt;75,"OK","Below 75")</f>
        <v>Below 75</v>
      </c>
      <c r="AI1412" t="b">
        <f>ISBLANK(Table1[[#This Row],[Employee ID]])</f>
        <v>0</v>
      </c>
      <c r="AJ1412" t="b">
        <f>ISNUMBER(Table1[[#This Row],[Total Salary  ]])</f>
        <v>1</v>
      </c>
      <c r="AK1412" t="str">
        <f>IFERROR(_xlfn.XLOOKUP(Table1[[#This Row],[Manager ID]],MANAGERS!A:A,MANAGERS!B:B),"Not Found")</f>
        <v>Manager_5</v>
      </c>
    </row>
    <row r="1413" spans="1:37" x14ac:dyDescent="0.2">
      <c r="A1413" t="s">
        <v>4813</v>
      </c>
      <c r="B1413" t="s">
        <v>48</v>
      </c>
      <c r="C1413" t="s">
        <v>21</v>
      </c>
      <c r="D1413" t="s">
        <v>16</v>
      </c>
      <c r="E1413" t="s">
        <v>17</v>
      </c>
      <c r="F1413" s="1">
        <v>44127</v>
      </c>
      <c r="G1413" s="1">
        <v>31831</v>
      </c>
      <c r="H1413">
        <v>90358</v>
      </c>
      <c r="I1413">
        <v>21351</v>
      </c>
      <c r="J1413">
        <v>66</v>
      </c>
      <c r="K1413">
        <v>90</v>
      </c>
      <c r="L1413" t="s">
        <v>53</v>
      </c>
      <c r="M1413">
        <v>110</v>
      </c>
      <c r="N1413">
        <f>Table1[[#This Row],[Basic Salary]]+Table1[[#This Row],[Bonus]]</f>
        <v>111709</v>
      </c>
      <c r="O1413" s="2">
        <f>Table1[[#This Row],[Bonus]]/Table1[[#This Row],[Basic Salary]]</f>
        <v>0.236293410655393</v>
      </c>
      <c r="P1413">
        <f ca="1">DATEDIF(Table1[[#This Row],[Date of Birth]],TODAY(),"Y")</f>
        <v>39</v>
      </c>
      <c r="Q1413">
        <f ca="1">DATEDIF(Table1[[#This Row],[Joining Date]],TODAY(),"Y")</f>
        <v>5</v>
      </c>
      <c r="R1413" t="str">
        <f ca="1">IF(YEAR(Table1[[#This Row],[Joining Date]])=YEAR(TODAY()),"Yes","No")</f>
        <v>No</v>
      </c>
      <c r="S1413" t="str">
        <f ca="1">IF(Table1[[#This Row],[Experience]]&gt;5,"Yes","No")</f>
        <v>No</v>
      </c>
      <c r="T1413" t="str">
        <f>TEXT(Table1[[#This Row],[Joining Date]],"mmmm")</f>
        <v>October</v>
      </c>
      <c r="U1413" t="str">
        <f>TEXT(Table1[[#This Row],[Joining Date]],"yyyy")</f>
        <v>2020</v>
      </c>
      <c r="V1413" s="5">
        <f ca="1">TODAY()-Table1[[#This Row],[Joining Date]]</f>
        <v>2112</v>
      </c>
      <c r="W1413" t="str">
        <f>LEFT(Table1[[#This Row],[Employee Name]],FIND(" ",Table1[[#This Row],[Employee Name]])-1)</f>
        <v>Aditya</v>
      </c>
      <c r="X1413" t="str">
        <f>RIGHT(Table1[[#This Row],[Employee Name]],LEN(Table1[[#This Row],[Employee Name]])-FIND(" ",Table1[[#This Row],[Employee Name]]))</f>
        <v>Kapoor</v>
      </c>
      <c r="Y1413" t="str">
        <f>Table1[[#This Row],[Department]]&amp;"-"&amp;Table1[[#This Row],[Employee ID]]</f>
        <v>HR-E04757</v>
      </c>
      <c r="Z1413" t="str">
        <f>LEFT(Table1[[#This Row],[Department]],3)</f>
        <v>HR</v>
      </c>
      <c r="AA1413" t="str">
        <f>_xlfn.XLOOKUP(Table1[[#This Row],[Manager ID]],MANAGERS!A:A,MANAGERS!B:B)</f>
        <v>Manager_10</v>
      </c>
      <c r="AB1413" t="str" cm="1">
        <f t="array" ref="AB1413">_xlfn.XLOOKUP(Table1[[#This Row],[Manager ID]],Table2[[#All],[Manager ID]],Table2[[#All],[Department Head]])</f>
        <v>HR</v>
      </c>
      <c r="AC1413" s="2">
        <f>_xlfn.XLOOKUP(Table1[[#This Row],[City]],L:L,O:O)</f>
        <v>0.23685887225230964</v>
      </c>
      <c r="AD1413" t="str" cm="1">
        <f t="array" ref="AD1413">_xlfn.IFS(Table1[[#This Row],[Performance Score]]&gt;=90,"Excellent",Table1[[#This Row],[Performance Score]]&gt;=75,"Good",Table1[[#This Row],[Performance Score]]&gt;=60,"Average",Table1[[#This Row],[Performance Score]]&lt;=60,"Need Improvement")</f>
        <v>Excellent</v>
      </c>
      <c r="AE1413" t="str">
        <f>IF(AND(Table1[[#This Row],[Attendance %]]&gt;=80,(Table1[[#This Row],[Performance Score]]&gt;=80)),"Eligible","Not Eligible")</f>
        <v>Not Eligible</v>
      </c>
      <c r="AF1413" t="str">
        <f>IF(Table1[[#This Row],[Performance Score]]&gt;=80,"High Performer","Low Performer")</f>
        <v>High Performer</v>
      </c>
      <c r="AG1413" t="str" cm="1">
        <f t="array" aca="1" ref="AG1413" ca="1">_xlfn.IFS(Table1[[#This Row],[Experience]]&lt;=3,"Junior",Table1[[#This Row],[Experience]]&lt;=7,"Mid Level",Table1[[#This Row],[Experience]]&gt;=7,"Senior")</f>
        <v>Mid Level</v>
      </c>
      <c r="AH1413" t="str">
        <f>IF(Table1[[#This Row],[Attendance %]]&gt;75,"OK","Below 75")</f>
        <v>Below 75</v>
      </c>
      <c r="AI1413" t="b">
        <f>ISBLANK(Table1[[#This Row],[Employee ID]])</f>
        <v>0</v>
      </c>
      <c r="AJ1413" t="b">
        <f>ISNUMBER(Table1[[#This Row],[Total Salary  ]])</f>
        <v>1</v>
      </c>
      <c r="AK1413" t="str">
        <f>IFERROR(_xlfn.XLOOKUP(Table1[[#This Row],[Manager ID]],MANAGERS!A:A,MANAGERS!B:B),"Not Found")</f>
        <v>Manager_10</v>
      </c>
    </row>
    <row r="1414" spans="1:37" x14ac:dyDescent="0.2">
      <c r="A1414" t="s">
        <v>3254</v>
      </c>
      <c r="B1414" t="s">
        <v>14</v>
      </c>
      <c r="C1414" t="s">
        <v>21</v>
      </c>
      <c r="D1414" t="s">
        <v>25</v>
      </c>
      <c r="E1414" t="s">
        <v>65</v>
      </c>
      <c r="F1414" s="1">
        <v>43840</v>
      </c>
      <c r="G1414" s="1">
        <v>35531</v>
      </c>
      <c r="H1414">
        <v>98218</v>
      </c>
      <c r="I1414">
        <v>13482</v>
      </c>
      <c r="J1414">
        <v>67</v>
      </c>
      <c r="K1414">
        <v>88</v>
      </c>
      <c r="L1414" t="s">
        <v>23</v>
      </c>
      <c r="M1414">
        <v>115</v>
      </c>
      <c r="N1414">
        <f>Table1[[#This Row],[Basic Salary]]+Table1[[#This Row],[Bonus]]</f>
        <v>111700</v>
      </c>
      <c r="O1414" s="2">
        <f>Table1[[#This Row],[Bonus]]/Table1[[#This Row],[Basic Salary]]</f>
        <v>0.13726608157364231</v>
      </c>
      <c r="P1414">
        <f ca="1">DATEDIF(Table1[[#This Row],[Date of Birth]],TODAY(),"Y")</f>
        <v>29</v>
      </c>
      <c r="Q1414">
        <f ca="1">DATEDIF(Table1[[#This Row],[Joining Date]],TODAY(),"Y")</f>
        <v>6</v>
      </c>
      <c r="R1414" t="str">
        <f ca="1">IF(YEAR(Table1[[#This Row],[Joining Date]])=YEAR(TODAY()),"Yes","No")</f>
        <v>No</v>
      </c>
      <c r="S1414" t="str">
        <f ca="1">IF(Table1[[#This Row],[Experience]]&gt;5,"Yes","No")</f>
        <v>Yes</v>
      </c>
      <c r="T1414" t="str">
        <f>TEXT(Table1[[#This Row],[Joining Date]],"mmmm")</f>
        <v>January</v>
      </c>
      <c r="U1414" t="str">
        <f>TEXT(Table1[[#This Row],[Joining Date]],"yyyy")</f>
        <v>2020</v>
      </c>
      <c r="V1414" s="5">
        <f ca="1">TODAY()-Table1[[#This Row],[Joining Date]]</f>
        <v>2399</v>
      </c>
      <c r="W1414" t="str">
        <f>LEFT(Table1[[#This Row],[Employee Name]],FIND(" ",Table1[[#This Row],[Employee Name]])-1)</f>
        <v>Nisha</v>
      </c>
      <c r="X1414" t="str">
        <f>RIGHT(Table1[[#This Row],[Employee Name]],LEN(Table1[[#This Row],[Employee Name]])-FIND(" ",Table1[[#This Row],[Employee Name]]))</f>
        <v>Kapoor</v>
      </c>
      <c r="Y1414" t="str">
        <f>Table1[[#This Row],[Department]]&amp;"-"&amp;Table1[[#This Row],[Employee ID]]</f>
        <v>Finance-E03198</v>
      </c>
      <c r="Z1414" t="str">
        <f>LEFT(Table1[[#This Row],[Department]],3)</f>
        <v>Fin</v>
      </c>
      <c r="AA1414" t="str">
        <f>_xlfn.XLOOKUP(Table1[[#This Row],[Manager ID]],MANAGERS!A:A,MANAGERS!B:B)</f>
        <v>Manager_15</v>
      </c>
      <c r="AB1414" t="str" cm="1">
        <f t="array" ref="AB1414">_xlfn.XLOOKUP(Table1[[#This Row],[Manager ID]],Table2[[#All],[Manager ID]],Table2[[#All],[Department Head]])</f>
        <v>Support</v>
      </c>
      <c r="AC1414" s="2">
        <f>_xlfn.XLOOKUP(Table1[[#This Row],[City]],L:L,O:O)</f>
        <v>0.23486488519629886</v>
      </c>
      <c r="AD1414" t="str" cm="1">
        <f t="array" ref="AD1414">_xlfn.IFS(Table1[[#This Row],[Performance Score]]&gt;=90,"Excellent",Table1[[#This Row],[Performance Score]]&gt;=75,"Good",Table1[[#This Row],[Performance Score]]&gt;=60,"Average",Table1[[#This Row],[Performance Score]]&lt;=60,"Need Improvement")</f>
        <v>Good</v>
      </c>
      <c r="AE1414" t="str">
        <f>IF(AND(Table1[[#This Row],[Attendance %]]&gt;=80,(Table1[[#This Row],[Performance Score]]&gt;=80)),"Eligible","Not Eligible")</f>
        <v>Not Eligible</v>
      </c>
      <c r="AF1414" t="str">
        <f>IF(Table1[[#This Row],[Performance Score]]&gt;=80,"High Performer","Low Performer")</f>
        <v>High Performer</v>
      </c>
      <c r="AG1414" t="str" cm="1">
        <f t="array" aca="1" ref="AG1414" ca="1">_xlfn.IFS(Table1[[#This Row],[Experience]]&lt;=3,"Junior",Table1[[#This Row],[Experience]]&lt;=7,"Mid Level",Table1[[#This Row],[Experience]]&gt;=7,"Senior")</f>
        <v>Mid Level</v>
      </c>
      <c r="AH1414" t="str">
        <f>IF(Table1[[#This Row],[Attendance %]]&gt;75,"OK","Below 75")</f>
        <v>Below 75</v>
      </c>
      <c r="AI1414" t="b">
        <f>ISBLANK(Table1[[#This Row],[Employee ID]])</f>
        <v>0</v>
      </c>
      <c r="AJ1414" t="b">
        <f>ISNUMBER(Table1[[#This Row],[Total Salary  ]])</f>
        <v>1</v>
      </c>
      <c r="AK1414" t="str">
        <f>IFERROR(_xlfn.XLOOKUP(Table1[[#This Row],[Manager ID]],MANAGERS!A:A,MANAGERS!B:B),"Not Found")</f>
        <v>Manager_15</v>
      </c>
    </row>
    <row r="1415" spans="1:37" x14ac:dyDescent="0.2">
      <c r="A1415" t="s">
        <v>1228</v>
      </c>
      <c r="B1415" t="s">
        <v>39</v>
      </c>
      <c r="C1415" t="s">
        <v>15</v>
      </c>
      <c r="D1415" t="s">
        <v>43</v>
      </c>
      <c r="E1415" t="s">
        <v>30</v>
      </c>
      <c r="F1415" s="1">
        <v>44174</v>
      </c>
      <c r="G1415" s="1">
        <v>39173</v>
      </c>
      <c r="H1415">
        <v>89699</v>
      </c>
      <c r="I1415">
        <v>21994</v>
      </c>
      <c r="J1415">
        <v>87</v>
      </c>
      <c r="K1415">
        <v>46</v>
      </c>
      <c r="L1415" t="s">
        <v>18</v>
      </c>
      <c r="M1415">
        <v>102</v>
      </c>
      <c r="N1415">
        <f>Table1[[#This Row],[Basic Salary]]+Table1[[#This Row],[Bonus]]</f>
        <v>111693</v>
      </c>
      <c r="O1415" s="2">
        <f>Table1[[#This Row],[Bonus]]/Table1[[#This Row],[Basic Salary]]</f>
        <v>0.24519782829240014</v>
      </c>
      <c r="P1415">
        <f ca="1">DATEDIF(Table1[[#This Row],[Date of Birth]],TODAY(),"Y")</f>
        <v>19</v>
      </c>
      <c r="Q1415">
        <f ca="1">DATEDIF(Table1[[#This Row],[Joining Date]],TODAY(),"Y")</f>
        <v>5</v>
      </c>
      <c r="R1415" t="str">
        <f ca="1">IF(YEAR(Table1[[#This Row],[Joining Date]])=YEAR(TODAY()),"Yes","No")</f>
        <v>No</v>
      </c>
      <c r="S1415" t="str">
        <f ca="1">IF(Table1[[#This Row],[Experience]]&gt;5,"Yes","No")</f>
        <v>No</v>
      </c>
      <c r="T1415" t="str">
        <f>TEXT(Table1[[#This Row],[Joining Date]],"mmmm")</f>
        <v>December</v>
      </c>
      <c r="U1415" t="str">
        <f>TEXT(Table1[[#This Row],[Joining Date]],"yyyy")</f>
        <v>2020</v>
      </c>
      <c r="V1415" s="5">
        <f ca="1">TODAY()-Table1[[#This Row],[Joining Date]]</f>
        <v>2065</v>
      </c>
      <c r="W1415" t="str">
        <f>LEFT(Table1[[#This Row],[Employee Name]],FIND(" ",Table1[[#This Row],[Employee Name]])-1)</f>
        <v>Karan</v>
      </c>
      <c r="X1415" t="str">
        <f>RIGHT(Table1[[#This Row],[Employee Name]],LEN(Table1[[#This Row],[Employee Name]])-FIND(" ",Table1[[#This Row],[Employee Name]]))</f>
        <v>Malhotra</v>
      </c>
      <c r="Y1415" t="str">
        <f>Table1[[#This Row],[Department]]&amp;"-"&amp;Table1[[#This Row],[Employee ID]]</f>
        <v>Operations-E01172</v>
      </c>
      <c r="Z1415" t="str">
        <f>LEFT(Table1[[#This Row],[Department]],3)</f>
        <v>Ope</v>
      </c>
      <c r="AA1415" t="str">
        <f>_xlfn.XLOOKUP(Table1[[#This Row],[Manager ID]],MANAGERS!A:A,MANAGERS!B:B)</f>
        <v>Manager_2</v>
      </c>
      <c r="AB1415" t="str" cm="1">
        <f t="array" ref="AB1415">_xlfn.XLOOKUP(Table1[[#This Row],[Manager ID]],Table2[[#All],[Manager ID]],Table2[[#All],[Department Head]])</f>
        <v>Sales</v>
      </c>
      <c r="AC1415" s="2">
        <f>_xlfn.XLOOKUP(Table1[[#This Row],[City]],L:L,O:O)</f>
        <v>0.21356479274849693</v>
      </c>
      <c r="AD1415" t="str" cm="1">
        <f t="array" ref="AD1415">_xlfn.IFS(Table1[[#This Row],[Performance Score]]&gt;=90,"Excellent",Table1[[#This Row],[Performance Score]]&gt;=75,"Good",Table1[[#This Row],[Performance Score]]&gt;=60,"Average",Table1[[#This Row],[Performance Score]]&lt;=60,"Need Improvement")</f>
        <v>Need Improvement</v>
      </c>
      <c r="AE1415" t="str">
        <f>IF(AND(Table1[[#This Row],[Attendance %]]&gt;=80,(Table1[[#This Row],[Performance Score]]&gt;=80)),"Eligible","Not Eligible")</f>
        <v>Not Eligible</v>
      </c>
      <c r="AF1415" t="str">
        <f>IF(Table1[[#This Row],[Performance Score]]&gt;=80,"High Performer","Low Performer")</f>
        <v>Low Performer</v>
      </c>
      <c r="AG1415" t="str" cm="1">
        <f t="array" aca="1" ref="AG1415" ca="1">_xlfn.IFS(Table1[[#This Row],[Experience]]&lt;=3,"Junior",Table1[[#This Row],[Experience]]&lt;=7,"Mid Level",Table1[[#This Row],[Experience]]&gt;=7,"Senior")</f>
        <v>Mid Level</v>
      </c>
      <c r="AH1415" t="str">
        <f>IF(Table1[[#This Row],[Attendance %]]&gt;75,"OK","Below 75")</f>
        <v>OK</v>
      </c>
      <c r="AI1415" t="b">
        <f>ISBLANK(Table1[[#This Row],[Employee ID]])</f>
        <v>0</v>
      </c>
      <c r="AJ1415" t="b">
        <f>ISNUMBER(Table1[[#This Row],[Total Salary  ]])</f>
        <v>1</v>
      </c>
      <c r="AK1415" t="str">
        <f>IFERROR(_xlfn.XLOOKUP(Table1[[#This Row],[Manager ID]],MANAGERS!A:A,MANAGERS!B:B),"Not Found")</f>
        <v>Manager_2</v>
      </c>
    </row>
    <row r="1416" spans="1:37" x14ac:dyDescent="0.2">
      <c r="A1416" t="s">
        <v>3779</v>
      </c>
      <c r="B1416" t="s">
        <v>60</v>
      </c>
      <c r="C1416" t="s">
        <v>15</v>
      </c>
      <c r="D1416" t="s">
        <v>16</v>
      </c>
      <c r="E1416" t="s">
        <v>22</v>
      </c>
      <c r="F1416" s="1">
        <v>45543</v>
      </c>
      <c r="G1416" s="1">
        <v>41117</v>
      </c>
      <c r="H1416">
        <v>93757</v>
      </c>
      <c r="I1416">
        <v>17903</v>
      </c>
      <c r="J1416">
        <v>66</v>
      </c>
      <c r="K1416">
        <v>91</v>
      </c>
      <c r="L1416" t="s">
        <v>27</v>
      </c>
      <c r="M1416">
        <v>109</v>
      </c>
      <c r="N1416">
        <f>Table1[[#This Row],[Basic Salary]]+Table1[[#This Row],[Bonus]]</f>
        <v>111660</v>
      </c>
      <c r="O1416" s="2">
        <f>Table1[[#This Row],[Bonus]]/Table1[[#This Row],[Basic Salary]]</f>
        <v>0.19095107565301792</v>
      </c>
      <c r="P1416">
        <f ca="1">DATEDIF(Table1[[#This Row],[Date of Birth]],TODAY(),"Y")</f>
        <v>14</v>
      </c>
      <c r="Q1416">
        <f ca="1">DATEDIF(Table1[[#This Row],[Joining Date]],TODAY(),"Y")</f>
        <v>1</v>
      </c>
      <c r="R1416" t="str">
        <f ca="1">IF(YEAR(Table1[[#This Row],[Joining Date]])=YEAR(TODAY()),"Yes","No")</f>
        <v>No</v>
      </c>
      <c r="S1416" t="str">
        <f ca="1">IF(Table1[[#This Row],[Experience]]&gt;5,"Yes","No")</f>
        <v>No</v>
      </c>
      <c r="T1416" t="str">
        <f>TEXT(Table1[[#This Row],[Joining Date]],"mmmm")</f>
        <v>September</v>
      </c>
      <c r="U1416" t="str">
        <f>TEXT(Table1[[#This Row],[Joining Date]],"yyyy")</f>
        <v>2024</v>
      </c>
      <c r="V1416" s="5">
        <f ca="1">TODAY()-Table1[[#This Row],[Joining Date]]</f>
        <v>696</v>
      </c>
      <c r="W1416" t="str">
        <f>LEFT(Table1[[#This Row],[Employee Name]],FIND(" ",Table1[[#This Row],[Employee Name]])-1)</f>
        <v>Gayathri</v>
      </c>
      <c r="X1416" t="str">
        <f>RIGHT(Table1[[#This Row],[Employee Name]],LEN(Table1[[#This Row],[Employee Name]])-FIND(" ",Table1[[#This Row],[Employee Name]]))</f>
        <v>Iyer</v>
      </c>
      <c r="Y1416" t="str">
        <f>Table1[[#This Row],[Department]]&amp;"-"&amp;Table1[[#This Row],[Employee ID]]</f>
        <v>HR-E03723</v>
      </c>
      <c r="Z1416" t="str">
        <f>LEFT(Table1[[#This Row],[Department]],3)</f>
        <v>HR</v>
      </c>
      <c r="AA1416" t="str">
        <f>_xlfn.XLOOKUP(Table1[[#This Row],[Manager ID]],MANAGERS!A:A,MANAGERS!B:B)</f>
        <v>Manager_9</v>
      </c>
      <c r="AB1416" t="str" cm="1">
        <f t="array" ref="AB1416">_xlfn.XLOOKUP(Table1[[#This Row],[Manager ID]],Table2[[#All],[Manager ID]],Table2[[#All],[Department Head]])</f>
        <v>Sales</v>
      </c>
      <c r="AC1416" s="2">
        <f>_xlfn.XLOOKUP(Table1[[#This Row],[City]],L:L,O:O)</f>
        <v>0.23674293405114402</v>
      </c>
      <c r="AD1416" t="str" cm="1">
        <f t="array" ref="AD1416">_xlfn.IFS(Table1[[#This Row],[Performance Score]]&gt;=90,"Excellent",Table1[[#This Row],[Performance Score]]&gt;=75,"Good",Table1[[#This Row],[Performance Score]]&gt;=60,"Average",Table1[[#This Row],[Performance Score]]&lt;=60,"Need Improvement")</f>
        <v>Excellent</v>
      </c>
      <c r="AE1416" t="str">
        <f>IF(AND(Table1[[#This Row],[Attendance %]]&gt;=80,(Table1[[#This Row],[Performance Score]]&gt;=80)),"Eligible","Not Eligible")</f>
        <v>Not Eligible</v>
      </c>
      <c r="AF1416" t="str">
        <f>IF(Table1[[#This Row],[Performance Score]]&gt;=80,"High Performer","Low Performer")</f>
        <v>High Performer</v>
      </c>
      <c r="AG1416" t="str" cm="1">
        <f t="array" aca="1" ref="AG1416" ca="1">_xlfn.IFS(Table1[[#This Row],[Experience]]&lt;=3,"Junior",Table1[[#This Row],[Experience]]&lt;=7,"Mid Level",Table1[[#This Row],[Experience]]&gt;=7,"Senior")</f>
        <v>Junior</v>
      </c>
      <c r="AH1416" t="str">
        <f>IF(Table1[[#This Row],[Attendance %]]&gt;75,"OK","Below 75")</f>
        <v>Below 75</v>
      </c>
      <c r="AI1416" t="b">
        <f>ISBLANK(Table1[[#This Row],[Employee ID]])</f>
        <v>0</v>
      </c>
      <c r="AJ1416" t="b">
        <f>ISNUMBER(Table1[[#This Row],[Total Salary  ]])</f>
        <v>1</v>
      </c>
      <c r="AK1416" t="str">
        <f>IFERROR(_xlfn.XLOOKUP(Table1[[#This Row],[Manager ID]],MANAGERS!A:A,MANAGERS!B:B),"Not Found")</f>
        <v>Manager_9</v>
      </c>
    </row>
    <row r="1417" spans="1:37" x14ac:dyDescent="0.2">
      <c r="A1417" t="s">
        <v>1378</v>
      </c>
      <c r="B1417" t="s">
        <v>29</v>
      </c>
      <c r="C1417" t="s">
        <v>15</v>
      </c>
      <c r="D1417" t="s">
        <v>43</v>
      </c>
      <c r="E1417" t="s">
        <v>22</v>
      </c>
      <c r="F1417" s="1">
        <v>45540</v>
      </c>
      <c r="G1417" s="1">
        <v>40985</v>
      </c>
      <c r="H1417">
        <v>86709</v>
      </c>
      <c r="I1417">
        <v>24908</v>
      </c>
      <c r="J1417">
        <v>100</v>
      </c>
      <c r="K1417">
        <v>69</v>
      </c>
      <c r="L1417" t="s">
        <v>27</v>
      </c>
      <c r="M1417">
        <v>106</v>
      </c>
      <c r="N1417">
        <f>Table1[[#This Row],[Basic Salary]]+Table1[[#This Row],[Bonus]]</f>
        <v>111617</v>
      </c>
      <c r="O1417" s="2">
        <f>Table1[[#This Row],[Bonus]]/Table1[[#This Row],[Basic Salary]]</f>
        <v>0.28725968469247715</v>
      </c>
      <c r="P1417">
        <f ca="1">DATEDIF(Table1[[#This Row],[Date of Birth]],TODAY(),"Y")</f>
        <v>14</v>
      </c>
      <c r="Q1417">
        <f ca="1">DATEDIF(Table1[[#This Row],[Joining Date]],TODAY(),"Y")</f>
        <v>1</v>
      </c>
      <c r="R1417" t="str">
        <f ca="1">IF(YEAR(Table1[[#This Row],[Joining Date]])=YEAR(TODAY()),"Yes","No")</f>
        <v>No</v>
      </c>
      <c r="S1417" t="str">
        <f ca="1">IF(Table1[[#This Row],[Experience]]&gt;5,"Yes","No")</f>
        <v>No</v>
      </c>
      <c r="T1417" t="str">
        <f>TEXT(Table1[[#This Row],[Joining Date]],"mmmm")</f>
        <v>September</v>
      </c>
      <c r="U1417" t="str">
        <f>TEXT(Table1[[#This Row],[Joining Date]],"yyyy")</f>
        <v>2024</v>
      </c>
      <c r="V1417" s="5">
        <f ca="1">TODAY()-Table1[[#This Row],[Joining Date]]</f>
        <v>699</v>
      </c>
      <c r="W1417" t="str">
        <f>LEFT(Table1[[#This Row],[Employee Name]],FIND(" ",Table1[[#This Row],[Employee Name]])-1)</f>
        <v>Vikram</v>
      </c>
      <c r="X1417" t="str">
        <f>RIGHT(Table1[[#This Row],[Employee Name]],LEN(Table1[[#This Row],[Employee Name]])-FIND(" ",Table1[[#This Row],[Employee Name]]))</f>
        <v>Singh</v>
      </c>
      <c r="Y1417" t="str">
        <f>Table1[[#This Row],[Department]]&amp;"-"&amp;Table1[[#This Row],[Employee ID]]</f>
        <v>Operations-E01322</v>
      </c>
      <c r="Z1417" t="str">
        <f>LEFT(Table1[[#This Row],[Department]],3)</f>
        <v>Ope</v>
      </c>
      <c r="AA1417" t="str">
        <f>_xlfn.XLOOKUP(Table1[[#This Row],[Manager ID]],MANAGERS!A:A,MANAGERS!B:B)</f>
        <v>Manager_6</v>
      </c>
      <c r="AB1417" t="str" cm="1">
        <f t="array" ref="AB1417">_xlfn.XLOOKUP(Table1[[#This Row],[Manager ID]],Table2[[#All],[Manager ID]],Table2[[#All],[Department Head]])</f>
        <v>HR</v>
      </c>
      <c r="AC1417" s="2">
        <f>_xlfn.XLOOKUP(Table1[[#This Row],[City]],L:L,O:O)</f>
        <v>0.23674293405114402</v>
      </c>
      <c r="AD1417" t="str" cm="1">
        <f t="array" ref="AD1417">_xlfn.IFS(Table1[[#This Row],[Performance Score]]&gt;=90,"Excellent",Table1[[#This Row],[Performance Score]]&gt;=75,"Good",Table1[[#This Row],[Performance Score]]&gt;=60,"Average",Table1[[#This Row],[Performance Score]]&lt;=60,"Need Improvement")</f>
        <v>Average</v>
      </c>
      <c r="AE1417" t="str">
        <f>IF(AND(Table1[[#This Row],[Attendance %]]&gt;=80,(Table1[[#This Row],[Performance Score]]&gt;=80)),"Eligible","Not Eligible")</f>
        <v>Not Eligible</v>
      </c>
      <c r="AF1417" t="str">
        <f>IF(Table1[[#This Row],[Performance Score]]&gt;=80,"High Performer","Low Performer")</f>
        <v>Low Performer</v>
      </c>
      <c r="AG1417" t="str" cm="1">
        <f t="array" aca="1" ref="AG1417" ca="1">_xlfn.IFS(Table1[[#This Row],[Experience]]&lt;=3,"Junior",Table1[[#This Row],[Experience]]&lt;=7,"Mid Level",Table1[[#This Row],[Experience]]&gt;=7,"Senior")</f>
        <v>Junior</v>
      </c>
      <c r="AH1417" t="str">
        <f>IF(Table1[[#This Row],[Attendance %]]&gt;75,"OK","Below 75")</f>
        <v>OK</v>
      </c>
      <c r="AI1417" t="b">
        <f>ISBLANK(Table1[[#This Row],[Employee ID]])</f>
        <v>0</v>
      </c>
      <c r="AJ1417" t="b">
        <f>ISNUMBER(Table1[[#This Row],[Total Salary  ]])</f>
        <v>1</v>
      </c>
      <c r="AK1417" t="str">
        <f>IFERROR(_xlfn.XLOOKUP(Table1[[#This Row],[Manager ID]],MANAGERS!A:A,MANAGERS!B:B),"Not Found")</f>
        <v>Manager_6</v>
      </c>
    </row>
    <row r="1418" spans="1:37" x14ac:dyDescent="0.2">
      <c r="A1418" t="s">
        <v>502</v>
      </c>
      <c r="B1418" t="s">
        <v>62</v>
      </c>
      <c r="C1418" t="s">
        <v>15</v>
      </c>
      <c r="D1418" t="s">
        <v>40</v>
      </c>
      <c r="E1418" t="s">
        <v>22</v>
      </c>
      <c r="F1418" s="1">
        <v>43760</v>
      </c>
      <c r="G1418" s="1">
        <v>33793</v>
      </c>
      <c r="H1418">
        <v>97954</v>
      </c>
      <c r="I1418">
        <v>13658</v>
      </c>
      <c r="J1418">
        <v>68</v>
      </c>
      <c r="K1418">
        <v>50</v>
      </c>
      <c r="L1418" t="s">
        <v>23</v>
      </c>
      <c r="M1418">
        <v>109</v>
      </c>
      <c r="N1418">
        <f>Table1[[#This Row],[Basic Salary]]+Table1[[#This Row],[Bonus]]</f>
        <v>111612</v>
      </c>
      <c r="O1418" s="2">
        <f>Table1[[#This Row],[Bonus]]/Table1[[#This Row],[Basic Salary]]</f>
        <v>0.13943279498540131</v>
      </c>
      <c r="P1418">
        <f ca="1">DATEDIF(Table1[[#This Row],[Date of Birth]],TODAY(),"Y")</f>
        <v>34</v>
      </c>
      <c r="Q1418">
        <f ca="1">DATEDIF(Table1[[#This Row],[Joining Date]],TODAY(),"Y")</f>
        <v>6</v>
      </c>
      <c r="R1418" t="str">
        <f ca="1">IF(YEAR(Table1[[#This Row],[Joining Date]])=YEAR(TODAY()),"Yes","No")</f>
        <v>No</v>
      </c>
      <c r="S1418" t="str">
        <f ca="1">IF(Table1[[#This Row],[Experience]]&gt;5,"Yes","No")</f>
        <v>Yes</v>
      </c>
      <c r="T1418" t="str">
        <f>TEXT(Table1[[#This Row],[Joining Date]],"mmmm")</f>
        <v>October</v>
      </c>
      <c r="U1418" t="str">
        <f>TEXT(Table1[[#This Row],[Joining Date]],"yyyy")</f>
        <v>2019</v>
      </c>
      <c r="V1418" s="5">
        <f ca="1">TODAY()-Table1[[#This Row],[Joining Date]]</f>
        <v>2479</v>
      </c>
      <c r="W1418" t="str">
        <f>LEFT(Table1[[#This Row],[Employee Name]],FIND(" ",Table1[[#This Row],[Employee Name]])-1)</f>
        <v>Kavya</v>
      </c>
      <c r="X1418" t="str">
        <f>RIGHT(Table1[[#This Row],[Employee Name]],LEN(Table1[[#This Row],[Employee Name]])-FIND(" ",Table1[[#This Row],[Employee Name]]))</f>
        <v>Nair</v>
      </c>
      <c r="Y1418" t="str">
        <f>Table1[[#This Row],[Department]]&amp;"-"&amp;Table1[[#This Row],[Employee ID]]</f>
        <v>IT-E00446</v>
      </c>
      <c r="Z1418" t="str">
        <f>LEFT(Table1[[#This Row],[Department]],3)</f>
        <v>IT</v>
      </c>
      <c r="AA1418" t="str">
        <f>_xlfn.XLOOKUP(Table1[[#This Row],[Manager ID]],MANAGERS!A:A,MANAGERS!B:B)</f>
        <v>Manager_9</v>
      </c>
      <c r="AB1418" t="str" cm="1">
        <f t="array" ref="AB1418">_xlfn.XLOOKUP(Table1[[#This Row],[Manager ID]],Table2[[#All],[Manager ID]],Table2[[#All],[Department Head]])</f>
        <v>Sales</v>
      </c>
      <c r="AC1418" s="2">
        <f>_xlfn.XLOOKUP(Table1[[#This Row],[City]],L:L,O:O)</f>
        <v>0.23486488519629886</v>
      </c>
      <c r="AD1418" t="str" cm="1">
        <f t="array" ref="AD1418">_xlfn.IFS(Table1[[#This Row],[Performance Score]]&gt;=90,"Excellent",Table1[[#This Row],[Performance Score]]&gt;=75,"Good",Table1[[#This Row],[Performance Score]]&gt;=60,"Average",Table1[[#This Row],[Performance Score]]&lt;=60,"Need Improvement")</f>
        <v>Need Improvement</v>
      </c>
      <c r="AE1418" t="str">
        <f>IF(AND(Table1[[#This Row],[Attendance %]]&gt;=80,(Table1[[#This Row],[Performance Score]]&gt;=80)),"Eligible","Not Eligible")</f>
        <v>Not Eligible</v>
      </c>
      <c r="AF1418" t="str">
        <f>IF(Table1[[#This Row],[Performance Score]]&gt;=80,"High Performer","Low Performer")</f>
        <v>Low Performer</v>
      </c>
      <c r="AG1418" t="str" cm="1">
        <f t="array" aca="1" ref="AG1418" ca="1">_xlfn.IFS(Table1[[#This Row],[Experience]]&lt;=3,"Junior",Table1[[#This Row],[Experience]]&lt;=7,"Mid Level",Table1[[#This Row],[Experience]]&gt;=7,"Senior")</f>
        <v>Mid Level</v>
      </c>
      <c r="AH1418" t="str">
        <f>IF(Table1[[#This Row],[Attendance %]]&gt;75,"OK","Below 75")</f>
        <v>Below 75</v>
      </c>
      <c r="AI1418" t="b">
        <f>ISBLANK(Table1[[#This Row],[Employee ID]])</f>
        <v>0</v>
      </c>
      <c r="AJ1418" t="b">
        <f>ISNUMBER(Table1[[#This Row],[Total Salary  ]])</f>
        <v>1</v>
      </c>
      <c r="AK1418" t="str">
        <f>IFERROR(_xlfn.XLOOKUP(Table1[[#This Row],[Manager ID]],MANAGERS!A:A,MANAGERS!B:B),"Not Found")</f>
        <v>Manager_9</v>
      </c>
    </row>
    <row r="1419" spans="1:37" x14ac:dyDescent="0.2">
      <c r="A1419" t="s">
        <v>4121</v>
      </c>
      <c r="B1419" t="s">
        <v>71</v>
      </c>
      <c r="C1419" t="s">
        <v>21</v>
      </c>
      <c r="D1419" t="s">
        <v>43</v>
      </c>
      <c r="E1419" t="s">
        <v>26</v>
      </c>
      <c r="F1419" s="1">
        <v>42788</v>
      </c>
      <c r="G1419" s="1">
        <v>36333</v>
      </c>
      <c r="H1419">
        <v>88096</v>
      </c>
      <c r="I1419">
        <v>23500</v>
      </c>
      <c r="J1419">
        <v>98</v>
      </c>
      <c r="K1419">
        <v>96</v>
      </c>
      <c r="L1419" t="s">
        <v>53</v>
      </c>
      <c r="M1419">
        <v>103</v>
      </c>
      <c r="N1419">
        <f>Table1[[#This Row],[Basic Salary]]+Table1[[#This Row],[Bonus]]</f>
        <v>111596</v>
      </c>
      <c r="O1419" s="2">
        <f>Table1[[#This Row],[Bonus]]/Table1[[#This Row],[Basic Salary]]</f>
        <v>0.2667544496912459</v>
      </c>
      <c r="P1419">
        <f ca="1">DATEDIF(Table1[[#This Row],[Date of Birth]],TODAY(),"Y")</f>
        <v>27</v>
      </c>
      <c r="Q1419">
        <f ca="1">DATEDIF(Table1[[#This Row],[Joining Date]],TODAY(),"Y")</f>
        <v>9</v>
      </c>
      <c r="R1419" t="str">
        <f ca="1">IF(YEAR(Table1[[#This Row],[Joining Date]])=YEAR(TODAY()),"Yes","No")</f>
        <v>No</v>
      </c>
      <c r="S1419" t="str">
        <f ca="1">IF(Table1[[#This Row],[Experience]]&gt;5,"Yes","No")</f>
        <v>Yes</v>
      </c>
      <c r="T1419" t="str">
        <f>TEXT(Table1[[#This Row],[Joining Date]],"mmmm")</f>
        <v>February</v>
      </c>
      <c r="U1419" t="str">
        <f>TEXT(Table1[[#This Row],[Joining Date]],"yyyy")</f>
        <v>2017</v>
      </c>
      <c r="V1419" s="5">
        <f ca="1">TODAY()-Table1[[#This Row],[Joining Date]]</f>
        <v>3451</v>
      </c>
      <c r="W1419" t="str">
        <f>LEFT(Table1[[#This Row],[Employee Name]],FIND(" ",Table1[[#This Row],[Employee Name]])-1)</f>
        <v>Sneha</v>
      </c>
      <c r="X1419" t="str">
        <f>RIGHT(Table1[[#This Row],[Employee Name]],LEN(Table1[[#This Row],[Employee Name]])-FIND(" ",Table1[[#This Row],[Employee Name]]))</f>
        <v>Iyer</v>
      </c>
      <c r="Y1419" t="str">
        <f>Table1[[#This Row],[Department]]&amp;"-"&amp;Table1[[#This Row],[Employee ID]]</f>
        <v>Operations-E04065</v>
      </c>
      <c r="Z1419" t="str">
        <f>LEFT(Table1[[#This Row],[Department]],3)</f>
        <v>Ope</v>
      </c>
      <c r="AA1419" t="str">
        <f>_xlfn.XLOOKUP(Table1[[#This Row],[Manager ID]],MANAGERS!A:A,MANAGERS!B:B)</f>
        <v>Manager_3</v>
      </c>
      <c r="AB1419" t="str" cm="1">
        <f t="array" ref="AB1419">_xlfn.XLOOKUP(Table1[[#This Row],[Manager ID]],Table2[[#All],[Manager ID]],Table2[[#All],[Department Head]])</f>
        <v>IT</v>
      </c>
      <c r="AC1419" s="2">
        <f>_xlfn.XLOOKUP(Table1[[#This Row],[City]],L:L,O:O)</f>
        <v>0.23685887225230964</v>
      </c>
      <c r="AD1419" t="str" cm="1">
        <f t="array" ref="AD1419">_xlfn.IFS(Table1[[#This Row],[Performance Score]]&gt;=90,"Excellent",Table1[[#This Row],[Performance Score]]&gt;=75,"Good",Table1[[#This Row],[Performance Score]]&gt;=60,"Average",Table1[[#This Row],[Performance Score]]&lt;=60,"Need Improvement")</f>
        <v>Excellent</v>
      </c>
      <c r="AE1419" t="str">
        <f>IF(AND(Table1[[#This Row],[Attendance %]]&gt;=80,(Table1[[#This Row],[Performance Score]]&gt;=80)),"Eligible","Not Eligible")</f>
        <v>Eligible</v>
      </c>
      <c r="AF1419" t="str">
        <f>IF(Table1[[#This Row],[Performance Score]]&gt;=80,"High Performer","Low Performer")</f>
        <v>High Performer</v>
      </c>
      <c r="AG1419" t="str" cm="1">
        <f t="array" aca="1" ref="AG1419" ca="1">_xlfn.IFS(Table1[[#This Row],[Experience]]&lt;=3,"Junior",Table1[[#This Row],[Experience]]&lt;=7,"Mid Level",Table1[[#This Row],[Experience]]&gt;=7,"Senior")</f>
        <v>Senior</v>
      </c>
      <c r="AH1419" t="str">
        <f>IF(Table1[[#This Row],[Attendance %]]&gt;75,"OK","Below 75")</f>
        <v>OK</v>
      </c>
      <c r="AI1419" t="b">
        <f>ISBLANK(Table1[[#This Row],[Employee ID]])</f>
        <v>0</v>
      </c>
      <c r="AJ1419" t="b">
        <f>ISNUMBER(Table1[[#This Row],[Total Salary  ]])</f>
        <v>1</v>
      </c>
      <c r="AK1419" t="str">
        <f>IFERROR(_xlfn.XLOOKUP(Table1[[#This Row],[Manager ID]],MANAGERS!A:A,MANAGERS!B:B),"Not Found")</f>
        <v>Manager_3</v>
      </c>
    </row>
    <row r="1420" spans="1:37" x14ac:dyDescent="0.2">
      <c r="A1420" t="s">
        <v>4892</v>
      </c>
      <c r="B1420" t="s">
        <v>87</v>
      </c>
      <c r="C1420" t="s">
        <v>15</v>
      </c>
      <c r="D1420" t="s">
        <v>46</v>
      </c>
      <c r="E1420" t="s">
        <v>51</v>
      </c>
      <c r="F1420" s="1">
        <v>44734</v>
      </c>
      <c r="G1420" s="1">
        <v>39146</v>
      </c>
      <c r="H1420">
        <v>93778</v>
      </c>
      <c r="I1420">
        <v>17788</v>
      </c>
      <c r="J1420">
        <v>68</v>
      </c>
      <c r="K1420">
        <v>49</v>
      </c>
      <c r="L1420" t="s">
        <v>31</v>
      </c>
      <c r="M1420">
        <v>109</v>
      </c>
      <c r="N1420">
        <f>Table1[[#This Row],[Basic Salary]]+Table1[[#This Row],[Bonus]]</f>
        <v>111566</v>
      </c>
      <c r="O1420" s="2">
        <f>Table1[[#This Row],[Bonus]]/Table1[[#This Row],[Basic Salary]]</f>
        <v>0.18968201497152851</v>
      </c>
      <c r="P1420">
        <f ca="1">DATEDIF(Table1[[#This Row],[Date of Birth]],TODAY(),"Y")</f>
        <v>19</v>
      </c>
      <c r="Q1420">
        <f ca="1">DATEDIF(Table1[[#This Row],[Joining Date]],TODAY(),"Y")</f>
        <v>4</v>
      </c>
      <c r="R1420" t="str">
        <f ca="1">IF(YEAR(Table1[[#This Row],[Joining Date]])=YEAR(TODAY()),"Yes","No")</f>
        <v>No</v>
      </c>
      <c r="S1420" t="str">
        <f ca="1">IF(Table1[[#This Row],[Experience]]&gt;5,"Yes","No")</f>
        <v>No</v>
      </c>
      <c r="T1420" t="str">
        <f>TEXT(Table1[[#This Row],[Joining Date]],"mmmm")</f>
        <v>June</v>
      </c>
      <c r="U1420" t="str">
        <f>TEXT(Table1[[#This Row],[Joining Date]],"yyyy")</f>
        <v>2022</v>
      </c>
      <c r="V1420" s="5">
        <f ca="1">TODAY()-Table1[[#This Row],[Joining Date]]</f>
        <v>1505</v>
      </c>
      <c r="W1420" t="str">
        <f>LEFT(Table1[[#This Row],[Employee Name]],FIND(" ",Table1[[#This Row],[Employee Name]])-1)</f>
        <v>Arjun</v>
      </c>
      <c r="X1420" t="str">
        <f>RIGHT(Table1[[#This Row],[Employee Name]],LEN(Table1[[#This Row],[Employee Name]])-FIND(" ",Table1[[#This Row],[Employee Name]]))</f>
        <v>Mehta</v>
      </c>
      <c r="Y1420" t="str">
        <f>Table1[[#This Row],[Department]]&amp;"-"&amp;Table1[[#This Row],[Employee ID]]</f>
        <v>Support-E04836</v>
      </c>
      <c r="Z1420" t="str">
        <f>LEFT(Table1[[#This Row],[Department]],3)</f>
        <v>Sup</v>
      </c>
      <c r="AA1420" t="str">
        <f>_xlfn.XLOOKUP(Table1[[#This Row],[Manager ID]],MANAGERS!A:A,MANAGERS!B:B)</f>
        <v>Manager_9</v>
      </c>
      <c r="AB1420" t="str" cm="1">
        <f t="array" ref="AB1420">_xlfn.XLOOKUP(Table1[[#This Row],[Manager ID]],Table2[[#All],[Manager ID]],Table2[[#All],[Department Head]])</f>
        <v>Sales</v>
      </c>
      <c r="AC1420" s="2">
        <f>_xlfn.XLOOKUP(Table1[[#This Row],[City]],L:L,O:O)</f>
        <v>0.241864189087755</v>
      </c>
      <c r="AD1420" t="str" cm="1">
        <f t="array" ref="AD1420">_xlfn.IFS(Table1[[#This Row],[Performance Score]]&gt;=90,"Excellent",Table1[[#This Row],[Performance Score]]&gt;=75,"Good",Table1[[#This Row],[Performance Score]]&gt;=60,"Average",Table1[[#This Row],[Performance Score]]&lt;=60,"Need Improvement")</f>
        <v>Need Improvement</v>
      </c>
      <c r="AE1420" t="str">
        <f>IF(AND(Table1[[#This Row],[Attendance %]]&gt;=80,(Table1[[#This Row],[Performance Score]]&gt;=80)),"Eligible","Not Eligible")</f>
        <v>Not Eligible</v>
      </c>
      <c r="AF1420" t="str">
        <f>IF(Table1[[#This Row],[Performance Score]]&gt;=80,"High Performer","Low Performer")</f>
        <v>Low Performer</v>
      </c>
      <c r="AG1420" t="str" cm="1">
        <f t="array" aca="1" ref="AG1420" ca="1">_xlfn.IFS(Table1[[#This Row],[Experience]]&lt;=3,"Junior",Table1[[#This Row],[Experience]]&lt;=7,"Mid Level",Table1[[#This Row],[Experience]]&gt;=7,"Senior")</f>
        <v>Mid Level</v>
      </c>
      <c r="AH1420" t="str">
        <f>IF(Table1[[#This Row],[Attendance %]]&gt;75,"OK","Below 75")</f>
        <v>Below 75</v>
      </c>
      <c r="AI1420" t="b">
        <f>ISBLANK(Table1[[#This Row],[Employee ID]])</f>
        <v>0</v>
      </c>
      <c r="AJ1420" t="b">
        <f>ISNUMBER(Table1[[#This Row],[Total Salary  ]])</f>
        <v>1</v>
      </c>
      <c r="AK1420" t="str">
        <f>IFERROR(_xlfn.XLOOKUP(Table1[[#This Row],[Manager ID]],MANAGERS!A:A,MANAGERS!B:B),"Not Found")</f>
        <v>Manager_9</v>
      </c>
    </row>
    <row r="1421" spans="1:37" x14ac:dyDescent="0.2">
      <c r="A1421" t="s">
        <v>2399</v>
      </c>
      <c r="B1421" t="s">
        <v>93</v>
      </c>
      <c r="C1421" t="s">
        <v>21</v>
      </c>
      <c r="D1421" t="s">
        <v>16</v>
      </c>
      <c r="E1421" t="s">
        <v>65</v>
      </c>
      <c r="F1421" s="1">
        <v>44242</v>
      </c>
      <c r="G1421" s="1">
        <v>35764</v>
      </c>
      <c r="H1421">
        <v>83805</v>
      </c>
      <c r="I1421">
        <v>27756</v>
      </c>
      <c r="J1421">
        <v>70</v>
      </c>
      <c r="K1421">
        <v>43</v>
      </c>
      <c r="L1421" t="s">
        <v>37</v>
      </c>
      <c r="M1421">
        <v>102</v>
      </c>
      <c r="N1421">
        <f>Table1[[#This Row],[Basic Salary]]+Table1[[#This Row],[Bonus]]</f>
        <v>111561</v>
      </c>
      <c r="O1421" s="2">
        <f>Table1[[#This Row],[Bonus]]/Table1[[#This Row],[Basic Salary]]</f>
        <v>0.33119742258815105</v>
      </c>
      <c r="P1421">
        <f ca="1">DATEDIF(Table1[[#This Row],[Date of Birth]],TODAY(),"Y")</f>
        <v>28</v>
      </c>
      <c r="Q1421">
        <f ca="1">DATEDIF(Table1[[#This Row],[Joining Date]],TODAY(),"Y")</f>
        <v>5</v>
      </c>
      <c r="R1421" t="str">
        <f ca="1">IF(YEAR(Table1[[#This Row],[Joining Date]])=YEAR(TODAY()),"Yes","No")</f>
        <v>No</v>
      </c>
      <c r="S1421" t="str">
        <f ca="1">IF(Table1[[#This Row],[Experience]]&gt;5,"Yes","No")</f>
        <v>No</v>
      </c>
      <c r="T1421" t="str">
        <f>TEXT(Table1[[#This Row],[Joining Date]],"mmmm")</f>
        <v>February</v>
      </c>
      <c r="U1421" t="str">
        <f>TEXT(Table1[[#This Row],[Joining Date]],"yyyy")</f>
        <v>2021</v>
      </c>
      <c r="V1421" s="5">
        <f ca="1">TODAY()-Table1[[#This Row],[Joining Date]]</f>
        <v>1997</v>
      </c>
      <c r="W1421" t="str">
        <f>LEFT(Table1[[#This Row],[Employee Name]],FIND(" ",Table1[[#This Row],[Employee Name]])-1)</f>
        <v>Priya</v>
      </c>
      <c r="X1421" t="str">
        <f>RIGHT(Table1[[#This Row],[Employee Name]],LEN(Table1[[#This Row],[Employee Name]])-FIND(" ",Table1[[#This Row],[Employee Name]]))</f>
        <v>Reddy</v>
      </c>
      <c r="Y1421" t="str">
        <f>Table1[[#This Row],[Department]]&amp;"-"&amp;Table1[[#This Row],[Employee ID]]</f>
        <v>HR-E02343</v>
      </c>
      <c r="Z1421" t="str">
        <f>LEFT(Table1[[#This Row],[Department]],3)</f>
        <v>HR</v>
      </c>
      <c r="AA1421" t="str">
        <f>_xlfn.XLOOKUP(Table1[[#This Row],[Manager ID]],MANAGERS!A:A,MANAGERS!B:B)</f>
        <v>Manager_2</v>
      </c>
      <c r="AB1421" t="str" cm="1">
        <f t="array" ref="AB1421">_xlfn.XLOOKUP(Table1[[#This Row],[Manager ID]],Table2[[#All],[Manager ID]],Table2[[#All],[Department Head]])</f>
        <v>Sales</v>
      </c>
      <c r="AC1421" s="2">
        <f>_xlfn.XLOOKUP(Table1[[#This Row],[City]],L:L,O:O)</f>
        <v>0.24036902712549932</v>
      </c>
      <c r="AD1421" t="str" cm="1">
        <f t="array" ref="AD1421">_xlfn.IFS(Table1[[#This Row],[Performance Score]]&gt;=90,"Excellent",Table1[[#This Row],[Performance Score]]&gt;=75,"Good",Table1[[#This Row],[Performance Score]]&gt;=60,"Average",Table1[[#This Row],[Performance Score]]&lt;=60,"Need Improvement")</f>
        <v>Need Improvement</v>
      </c>
      <c r="AE1421" t="str">
        <f>IF(AND(Table1[[#This Row],[Attendance %]]&gt;=80,(Table1[[#This Row],[Performance Score]]&gt;=80)),"Eligible","Not Eligible")</f>
        <v>Not Eligible</v>
      </c>
      <c r="AF1421" t="str">
        <f>IF(Table1[[#This Row],[Performance Score]]&gt;=80,"High Performer","Low Performer")</f>
        <v>Low Performer</v>
      </c>
      <c r="AG1421" t="str" cm="1">
        <f t="array" aca="1" ref="AG1421" ca="1">_xlfn.IFS(Table1[[#This Row],[Experience]]&lt;=3,"Junior",Table1[[#This Row],[Experience]]&lt;=7,"Mid Level",Table1[[#This Row],[Experience]]&gt;=7,"Senior")</f>
        <v>Mid Level</v>
      </c>
      <c r="AH1421" t="str">
        <f>IF(Table1[[#This Row],[Attendance %]]&gt;75,"OK","Below 75")</f>
        <v>Below 75</v>
      </c>
      <c r="AI1421" t="b">
        <f>ISBLANK(Table1[[#This Row],[Employee ID]])</f>
        <v>0</v>
      </c>
      <c r="AJ1421" t="b">
        <f>ISNUMBER(Table1[[#This Row],[Total Salary  ]])</f>
        <v>1</v>
      </c>
      <c r="AK1421" t="str">
        <f>IFERROR(_xlfn.XLOOKUP(Table1[[#This Row],[Manager ID]],MANAGERS!A:A,MANAGERS!B:B),"Not Found")</f>
        <v>Manager_2</v>
      </c>
    </row>
    <row r="1422" spans="1:37" x14ac:dyDescent="0.2">
      <c r="A1422" t="s">
        <v>3046</v>
      </c>
      <c r="B1422" t="s">
        <v>36</v>
      </c>
      <c r="C1422" t="s">
        <v>15</v>
      </c>
      <c r="D1422" t="s">
        <v>33</v>
      </c>
      <c r="E1422" t="s">
        <v>65</v>
      </c>
      <c r="F1422" s="1">
        <v>45197</v>
      </c>
      <c r="G1422" s="1">
        <v>40803</v>
      </c>
      <c r="H1422">
        <v>102838</v>
      </c>
      <c r="I1422">
        <v>8722</v>
      </c>
      <c r="J1422">
        <v>70</v>
      </c>
      <c r="K1422">
        <v>70</v>
      </c>
      <c r="L1422" t="s">
        <v>53</v>
      </c>
      <c r="M1422">
        <v>113</v>
      </c>
      <c r="N1422">
        <f>Table1[[#This Row],[Basic Salary]]+Table1[[#This Row],[Bonus]]</f>
        <v>111560</v>
      </c>
      <c r="O1422" s="2">
        <f>Table1[[#This Row],[Bonus]]/Table1[[#This Row],[Basic Salary]]</f>
        <v>8.4813006865166574E-2</v>
      </c>
      <c r="P1422">
        <f ca="1">DATEDIF(Table1[[#This Row],[Date of Birth]],TODAY(),"Y")</f>
        <v>14</v>
      </c>
      <c r="Q1422">
        <f ca="1">DATEDIF(Table1[[#This Row],[Joining Date]],TODAY(),"Y")</f>
        <v>2</v>
      </c>
      <c r="R1422" t="str">
        <f ca="1">IF(YEAR(Table1[[#This Row],[Joining Date]])=YEAR(TODAY()),"Yes","No")</f>
        <v>No</v>
      </c>
      <c r="S1422" t="str">
        <f ca="1">IF(Table1[[#This Row],[Experience]]&gt;5,"Yes","No")</f>
        <v>No</v>
      </c>
      <c r="T1422" t="str">
        <f>TEXT(Table1[[#This Row],[Joining Date]],"mmmm")</f>
        <v>September</v>
      </c>
      <c r="U1422" t="str">
        <f>TEXT(Table1[[#This Row],[Joining Date]],"yyyy")</f>
        <v>2023</v>
      </c>
      <c r="V1422" s="5">
        <f ca="1">TODAY()-Table1[[#This Row],[Joining Date]]</f>
        <v>1042</v>
      </c>
      <c r="W1422" t="str">
        <f>LEFT(Table1[[#This Row],[Employee Name]],FIND(" ",Table1[[#This Row],[Employee Name]])-1)</f>
        <v>Meera</v>
      </c>
      <c r="X1422" t="str">
        <f>RIGHT(Table1[[#This Row],[Employee Name]],LEN(Table1[[#This Row],[Employee Name]])-FIND(" ",Table1[[#This Row],[Employee Name]]))</f>
        <v>Joshi</v>
      </c>
      <c r="Y1422" t="str">
        <f>Table1[[#This Row],[Department]]&amp;"-"&amp;Table1[[#This Row],[Employee ID]]</f>
        <v>Marketing-E02990</v>
      </c>
      <c r="Z1422" t="str">
        <f>LEFT(Table1[[#This Row],[Department]],3)</f>
        <v>Mar</v>
      </c>
      <c r="AA1422" t="str">
        <f>_xlfn.XLOOKUP(Table1[[#This Row],[Manager ID]],MANAGERS!A:A,MANAGERS!B:B)</f>
        <v>Manager_13</v>
      </c>
      <c r="AB1422" t="str" cm="1">
        <f t="array" ref="AB1422">_xlfn.XLOOKUP(Table1[[#This Row],[Manager ID]],Table2[[#All],[Manager ID]],Table2[[#All],[Department Head]])</f>
        <v>HR</v>
      </c>
      <c r="AC1422" s="2">
        <f>_xlfn.XLOOKUP(Table1[[#This Row],[City]],L:L,O:O)</f>
        <v>0.23685887225230964</v>
      </c>
      <c r="AD1422" t="str" cm="1">
        <f t="array" ref="AD1422">_xlfn.IFS(Table1[[#This Row],[Performance Score]]&gt;=90,"Excellent",Table1[[#This Row],[Performance Score]]&gt;=75,"Good",Table1[[#This Row],[Performance Score]]&gt;=60,"Average",Table1[[#This Row],[Performance Score]]&lt;=60,"Need Improvement")</f>
        <v>Average</v>
      </c>
      <c r="AE1422" t="str">
        <f>IF(AND(Table1[[#This Row],[Attendance %]]&gt;=80,(Table1[[#This Row],[Performance Score]]&gt;=80)),"Eligible","Not Eligible")</f>
        <v>Not Eligible</v>
      </c>
      <c r="AF1422" t="str">
        <f>IF(Table1[[#This Row],[Performance Score]]&gt;=80,"High Performer","Low Performer")</f>
        <v>Low Performer</v>
      </c>
      <c r="AG1422" t="str" cm="1">
        <f t="array" aca="1" ref="AG1422" ca="1">_xlfn.IFS(Table1[[#This Row],[Experience]]&lt;=3,"Junior",Table1[[#This Row],[Experience]]&lt;=7,"Mid Level",Table1[[#This Row],[Experience]]&gt;=7,"Senior")</f>
        <v>Junior</v>
      </c>
      <c r="AH1422" t="str">
        <f>IF(Table1[[#This Row],[Attendance %]]&gt;75,"OK","Below 75")</f>
        <v>Below 75</v>
      </c>
      <c r="AI1422" t="b">
        <f>ISBLANK(Table1[[#This Row],[Employee ID]])</f>
        <v>0</v>
      </c>
      <c r="AJ1422" t="b">
        <f>ISNUMBER(Table1[[#This Row],[Total Salary  ]])</f>
        <v>1</v>
      </c>
      <c r="AK1422" t="str">
        <f>IFERROR(_xlfn.XLOOKUP(Table1[[#This Row],[Manager ID]],MANAGERS!A:A,MANAGERS!B:B),"Not Found")</f>
        <v>Manager_13</v>
      </c>
    </row>
    <row r="1423" spans="1:37" x14ac:dyDescent="0.2">
      <c r="A1423" t="s">
        <v>1967</v>
      </c>
      <c r="B1423" t="s">
        <v>62</v>
      </c>
      <c r="C1423" t="s">
        <v>15</v>
      </c>
      <c r="D1423" t="s">
        <v>40</v>
      </c>
      <c r="E1423" t="s">
        <v>17</v>
      </c>
      <c r="F1423" s="1">
        <v>42885</v>
      </c>
      <c r="G1423" s="1">
        <v>32470</v>
      </c>
      <c r="H1423">
        <v>83051</v>
      </c>
      <c r="I1423">
        <v>28501</v>
      </c>
      <c r="J1423">
        <v>73</v>
      </c>
      <c r="K1423">
        <v>99</v>
      </c>
      <c r="L1423" t="s">
        <v>23</v>
      </c>
      <c r="M1423">
        <v>119</v>
      </c>
      <c r="N1423">
        <f>Table1[[#This Row],[Basic Salary]]+Table1[[#This Row],[Bonus]]</f>
        <v>111552</v>
      </c>
      <c r="O1423" s="2">
        <f>Table1[[#This Row],[Bonus]]/Table1[[#This Row],[Basic Salary]]</f>
        <v>0.34317467580161587</v>
      </c>
      <c r="P1423">
        <f ca="1">DATEDIF(Table1[[#This Row],[Date of Birth]],TODAY(),"Y")</f>
        <v>37</v>
      </c>
      <c r="Q1423">
        <f ca="1">DATEDIF(Table1[[#This Row],[Joining Date]],TODAY(),"Y")</f>
        <v>9</v>
      </c>
      <c r="R1423" t="str">
        <f ca="1">IF(YEAR(Table1[[#This Row],[Joining Date]])=YEAR(TODAY()),"Yes","No")</f>
        <v>No</v>
      </c>
      <c r="S1423" t="str">
        <f ca="1">IF(Table1[[#This Row],[Experience]]&gt;5,"Yes","No")</f>
        <v>Yes</v>
      </c>
      <c r="T1423" t="str">
        <f>TEXT(Table1[[#This Row],[Joining Date]],"mmmm")</f>
        <v>May</v>
      </c>
      <c r="U1423" t="str">
        <f>TEXT(Table1[[#This Row],[Joining Date]],"yyyy")</f>
        <v>2017</v>
      </c>
      <c r="V1423" s="5">
        <f ca="1">TODAY()-Table1[[#This Row],[Joining Date]]</f>
        <v>3354</v>
      </c>
      <c r="W1423" t="str">
        <f>LEFT(Table1[[#This Row],[Employee Name]],FIND(" ",Table1[[#This Row],[Employee Name]])-1)</f>
        <v>Kavya</v>
      </c>
      <c r="X1423" t="str">
        <f>RIGHT(Table1[[#This Row],[Employee Name]],LEN(Table1[[#This Row],[Employee Name]])-FIND(" ",Table1[[#This Row],[Employee Name]]))</f>
        <v>Nair</v>
      </c>
      <c r="Y1423" t="str">
        <f>Table1[[#This Row],[Department]]&amp;"-"&amp;Table1[[#This Row],[Employee ID]]</f>
        <v>IT-E01911</v>
      </c>
      <c r="Z1423" t="str">
        <f>LEFT(Table1[[#This Row],[Department]],3)</f>
        <v>IT</v>
      </c>
      <c r="AA1423" t="str">
        <f>_xlfn.XLOOKUP(Table1[[#This Row],[Manager ID]],MANAGERS!A:A,MANAGERS!B:B)</f>
        <v>Manager_19</v>
      </c>
      <c r="AB1423" t="str" cm="1">
        <f t="array" ref="AB1423">_xlfn.XLOOKUP(Table1[[#This Row],[Manager ID]],Table2[[#All],[Manager ID]],Table2[[#All],[Department Head]])</f>
        <v>Support</v>
      </c>
      <c r="AC1423" s="2">
        <f>_xlfn.XLOOKUP(Table1[[#This Row],[City]],L:L,O:O)</f>
        <v>0.23486488519629886</v>
      </c>
      <c r="AD1423" t="str" cm="1">
        <f t="array" ref="AD1423">_xlfn.IFS(Table1[[#This Row],[Performance Score]]&gt;=90,"Excellent",Table1[[#This Row],[Performance Score]]&gt;=75,"Good",Table1[[#This Row],[Performance Score]]&gt;=60,"Average",Table1[[#This Row],[Performance Score]]&lt;=60,"Need Improvement")</f>
        <v>Excellent</v>
      </c>
      <c r="AE1423" t="str">
        <f>IF(AND(Table1[[#This Row],[Attendance %]]&gt;=80,(Table1[[#This Row],[Performance Score]]&gt;=80)),"Eligible","Not Eligible")</f>
        <v>Not Eligible</v>
      </c>
      <c r="AF1423" t="str">
        <f>IF(Table1[[#This Row],[Performance Score]]&gt;=80,"High Performer","Low Performer")</f>
        <v>High Performer</v>
      </c>
      <c r="AG1423" t="str" cm="1">
        <f t="array" aca="1" ref="AG1423" ca="1">_xlfn.IFS(Table1[[#This Row],[Experience]]&lt;=3,"Junior",Table1[[#This Row],[Experience]]&lt;=7,"Mid Level",Table1[[#This Row],[Experience]]&gt;=7,"Senior")</f>
        <v>Senior</v>
      </c>
      <c r="AH1423" t="str">
        <f>IF(Table1[[#This Row],[Attendance %]]&gt;75,"OK","Below 75")</f>
        <v>Below 75</v>
      </c>
      <c r="AI1423" t="b">
        <f>ISBLANK(Table1[[#This Row],[Employee ID]])</f>
        <v>0</v>
      </c>
      <c r="AJ1423" t="b">
        <f>ISNUMBER(Table1[[#This Row],[Total Salary  ]])</f>
        <v>1</v>
      </c>
      <c r="AK1423" t="str">
        <f>IFERROR(_xlfn.XLOOKUP(Table1[[#This Row],[Manager ID]],MANAGERS!A:A,MANAGERS!B:B),"Not Found")</f>
        <v>Manager_19</v>
      </c>
    </row>
    <row r="1424" spans="1:37" x14ac:dyDescent="0.2">
      <c r="A1424" t="s">
        <v>788</v>
      </c>
      <c r="B1424" t="s">
        <v>89</v>
      </c>
      <c r="C1424" t="s">
        <v>15</v>
      </c>
      <c r="D1424" t="s">
        <v>43</v>
      </c>
      <c r="E1424" t="s">
        <v>17</v>
      </c>
      <c r="F1424" s="1">
        <v>43486</v>
      </c>
      <c r="G1424" s="1">
        <v>38741</v>
      </c>
      <c r="H1424">
        <v>87978</v>
      </c>
      <c r="I1424">
        <v>23532</v>
      </c>
      <c r="J1424">
        <v>87</v>
      </c>
      <c r="K1424">
        <v>95</v>
      </c>
      <c r="L1424" t="s">
        <v>31</v>
      </c>
      <c r="M1424">
        <v>116</v>
      </c>
      <c r="N1424">
        <f>Table1[[#This Row],[Basic Salary]]+Table1[[#This Row],[Bonus]]</f>
        <v>111510</v>
      </c>
      <c r="O1424" s="2">
        <f>Table1[[#This Row],[Bonus]]/Table1[[#This Row],[Basic Salary]]</f>
        <v>0.2674759598990657</v>
      </c>
      <c r="P1424">
        <f ca="1">DATEDIF(Table1[[#This Row],[Date of Birth]],TODAY(),"Y")</f>
        <v>20</v>
      </c>
      <c r="Q1424">
        <f ca="1">DATEDIF(Table1[[#This Row],[Joining Date]],TODAY(),"Y")</f>
        <v>7</v>
      </c>
      <c r="R1424" t="str">
        <f ca="1">IF(YEAR(Table1[[#This Row],[Joining Date]])=YEAR(TODAY()),"Yes","No")</f>
        <v>No</v>
      </c>
      <c r="S1424" t="str">
        <f ca="1">IF(Table1[[#This Row],[Experience]]&gt;5,"Yes","No")</f>
        <v>Yes</v>
      </c>
      <c r="T1424" t="str">
        <f>TEXT(Table1[[#This Row],[Joining Date]],"mmmm")</f>
        <v>January</v>
      </c>
      <c r="U1424" t="str">
        <f>TEXT(Table1[[#This Row],[Joining Date]],"yyyy")</f>
        <v>2019</v>
      </c>
      <c r="V1424" s="5">
        <f ca="1">TODAY()-Table1[[#This Row],[Joining Date]]</f>
        <v>2753</v>
      </c>
      <c r="W1424" t="str">
        <f>LEFT(Table1[[#This Row],[Employee Name]],FIND(" ",Table1[[#This Row],[Employee Name]])-1)</f>
        <v>Tarun</v>
      </c>
      <c r="X1424" t="str">
        <f>RIGHT(Table1[[#This Row],[Employee Name]],LEN(Table1[[#This Row],[Employee Name]])-FIND(" ",Table1[[#This Row],[Employee Name]]))</f>
        <v>Verma</v>
      </c>
      <c r="Y1424" t="str">
        <f>Table1[[#This Row],[Department]]&amp;"-"&amp;Table1[[#This Row],[Employee ID]]</f>
        <v>Operations-E00732</v>
      </c>
      <c r="Z1424" t="str">
        <f>LEFT(Table1[[#This Row],[Department]],3)</f>
        <v>Ope</v>
      </c>
      <c r="AA1424" t="str">
        <f>_xlfn.XLOOKUP(Table1[[#This Row],[Manager ID]],MANAGERS!A:A,MANAGERS!B:B)</f>
        <v>Manager_16</v>
      </c>
      <c r="AB1424" t="str" cm="1">
        <f t="array" ref="AB1424">_xlfn.XLOOKUP(Table1[[#This Row],[Manager ID]],Table2[[#All],[Manager ID]],Table2[[#All],[Department Head]])</f>
        <v>Sales</v>
      </c>
      <c r="AC1424" s="2">
        <f>_xlfn.XLOOKUP(Table1[[#This Row],[City]],L:L,O:O)</f>
        <v>0.241864189087755</v>
      </c>
      <c r="AD1424" t="str" cm="1">
        <f t="array" ref="AD1424">_xlfn.IFS(Table1[[#This Row],[Performance Score]]&gt;=90,"Excellent",Table1[[#This Row],[Performance Score]]&gt;=75,"Good",Table1[[#This Row],[Performance Score]]&gt;=60,"Average",Table1[[#This Row],[Performance Score]]&lt;=60,"Need Improvement")</f>
        <v>Excellent</v>
      </c>
      <c r="AE1424" t="str">
        <f>IF(AND(Table1[[#This Row],[Attendance %]]&gt;=80,(Table1[[#This Row],[Performance Score]]&gt;=80)),"Eligible","Not Eligible")</f>
        <v>Eligible</v>
      </c>
      <c r="AF1424" t="str">
        <f>IF(Table1[[#This Row],[Performance Score]]&gt;=80,"High Performer","Low Performer")</f>
        <v>High Performer</v>
      </c>
      <c r="AG1424" t="str" cm="1">
        <f t="array" aca="1" ref="AG1424" ca="1">_xlfn.IFS(Table1[[#This Row],[Experience]]&lt;=3,"Junior",Table1[[#This Row],[Experience]]&lt;=7,"Mid Level",Table1[[#This Row],[Experience]]&gt;=7,"Senior")</f>
        <v>Mid Level</v>
      </c>
      <c r="AH1424" t="str">
        <f>IF(Table1[[#This Row],[Attendance %]]&gt;75,"OK","Below 75")</f>
        <v>OK</v>
      </c>
      <c r="AI1424" t="b">
        <f>ISBLANK(Table1[[#This Row],[Employee ID]])</f>
        <v>0</v>
      </c>
      <c r="AJ1424" t="b">
        <f>ISNUMBER(Table1[[#This Row],[Total Salary  ]])</f>
        <v>1</v>
      </c>
      <c r="AK1424" t="str">
        <f>IFERROR(_xlfn.XLOOKUP(Table1[[#This Row],[Manager ID]],MANAGERS!A:A,MANAGERS!B:B),"Not Found")</f>
        <v>Manager_16</v>
      </c>
    </row>
    <row r="1425" spans="1:37" x14ac:dyDescent="0.2">
      <c r="A1425" t="s">
        <v>1873</v>
      </c>
      <c r="B1425" t="s">
        <v>36</v>
      </c>
      <c r="C1425" t="s">
        <v>21</v>
      </c>
      <c r="D1425" t="s">
        <v>25</v>
      </c>
      <c r="E1425" t="s">
        <v>22</v>
      </c>
      <c r="F1425" s="1">
        <v>42317</v>
      </c>
      <c r="G1425" s="1">
        <v>34320</v>
      </c>
      <c r="H1425">
        <v>104127</v>
      </c>
      <c r="I1425">
        <v>7323</v>
      </c>
      <c r="J1425">
        <v>67</v>
      </c>
      <c r="K1425">
        <v>95</v>
      </c>
      <c r="L1425" t="s">
        <v>23</v>
      </c>
      <c r="M1425">
        <v>119</v>
      </c>
      <c r="N1425">
        <f>Table1[[#This Row],[Basic Salary]]+Table1[[#This Row],[Bonus]]</f>
        <v>111450</v>
      </c>
      <c r="O1425" s="2">
        <f>Table1[[#This Row],[Bonus]]/Table1[[#This Row],[Basic Salary]]</f>
        <v>7.0327580742746837E-2</v>
      </c>
      <c r="P1425">
        <f ca="1">DATEDIF(Table1[[#This Row],[Date of Birth]],TODAY(),"Y")</f>
        <v>32</v>
      </c>
      <c r="Q1425">
        <f ca="1">DATEDIF(Table1[[#This Row],[Joining Date]],TODAY(),"Y")</f>
        <v>10</v>
      </c>
      <c r="R1425" t="str">
        <f ca="1">IF(YEAR(Table1[[#This Row],[Joining Date]])=YEAR(TODAY()),"Yes","No")</f>
        <v>No</v>
      </c>
      <c r="S1425" t="str">
        <f ca="1">IF(Table1[[#This Row],[Experience]]&gt;5,"Yes","No")</f>
        <v>Yes</v>
      </c>
      <c r="T1425" t="str">
        <f>TEXT(Table1[[#This Row],[Joining Date]],"mmmm")</f>
        <v>November</v>
      </c>
      <c r="U1425" t="str">
        <f>TEXT(Table1[[#This Row],[Joining Date]],"yyyy")</f>
        <v>2015</v>
      </c>
      <c r="V1425" s="5">
        <f ca="1">TODAY()-Table1[[#This Row],[Joining Date]]</f>
        <v>3922</v>
      </c>
      <c r="W1425" t="str">
        <f>LEFT(Table1[[#This Row],[Employee Name]],FIND(" ",Table1[[#This Row],[Employee Name]])-1)</f>
        <v>Meera</v>
      </c>
      <c r="X1425" t="str">
        <f>RIGHT(Table1[[#This Row],[Employee Name]],LEN(Table1[[#This Row],[Employee Name]])-FIND(" ",Table1[[#This Row],[Employee Name]]))</f>
        <v>Joshi</v>
      </c>
      <c r="Y1425" t="str">
        <f>Table1[[#This Row],[Department]]&amp;"-"&amp;Table1[[#This Row],[Employee ID]]</f>
        <v>Finance-E01817</v>
      </c>
      <c r="Z1425" t="str">
        <f>LEFT(Table1[[#This Row],[Department]],3)</f>
        <v>Fin</v>
      </c>
      <c r="AA1425" t="str">
        <f>_xlfn.XLOOKUP(Table1[[#This Row],[Manager ID]],MANAGERS!A:A,MANAGERS!B:B)</f>
        <v>Manager_19</v>
      </c>
      <c r="AB1425" t="str" cm="1">
        <f t="array" ref="AB1425">_xlfn.XLOOKUP(Table1[[#This Row],[Manager ID]],Table2[[#All],[Manager ID]],Table2[[#All],[Department Head]])</f>
        <v>Support</v>
      </c>
      <c r="AC1425" s="2">
        <f>_xlfn.XLOOKUP(Table1[[#This Row],[City]],L:L,O:O)</f>
        <v>0.23486488519629886</v>
      </c>
      <c r="AD1425" t="str" cm="1">
        <f t="array" ref="AD1425">_xlfn.IFS(Table1[[#This Row],[Performance Score]]&gt;=90,"Excellent",Table1[[#This Row],[Performance Score]]&gt;=75,"Good",Table1[[#This Row],[Performance Score]]&gt;=60,"Average",Table1[[#This Row],[Performance Score]]&lt;=60,"Need Improvement")</f>
        <v>Excellent</v>
      </c>
      <c r="AE1425" t="str">
        <f>IF(AND(Table1[[#This Row],[Attendance %]]&gt;=80,(Table1[[#This Row],[Performance Score]]&gt;=80)),"Eligible","Not Eligible")</f>
        <v>Not Eligible</v>
      </c>
      <c r="AF1425" t="str">
        <f>IF(Table1[[#This Row],[Performance Score]]&gt;=80,"High Performer","Low Performer")</f>
        <v>High Performer</v>
      </c>
      <c r="AG1425" t="str" cm="1">
        <f t="array" aca="1" ref="AG1425" ca="1">_xlfn.IFS(Table1[[#This Row],[Experience]]&lt;=3,"Junior",Table1[[#This Row],[Experience]]&lt;=7,"Mid Level",Table1[[#This Row],[Experience]]&gt;=7,"Senior")</f>
        <v>Senior</v>
      </c>
      <c r="AH1425" t="str">
        <f>IF(Table1[[#This Row],[Attendance %]]&gt;75,"OK","Below 75")</f>
        <v>Below 75</v>
      </c>
      <c r="AI1425" t="b">
        <f>ISBLANK(Table1[[#This Row],[Employee ID]])</f>
        <v>0</v>
      </c>
      <c r="AJ1425" t="b">
        <f>ISNUMBER(Table1[[#This Row],[Total Salary  ]])</f>
        <v>1</v>
      </c>
      <c r="AK1425" t="str">
        <f>IFERROR(_xlfn.XLOOKUP(Table1[[#This Row],[Manager ID]],MANAGERS!A:A,MANAGERS!B:B),"Not Found")</f>
        <v>Manager_19</v>
      </c>
    </row>
    <row r="1426" spans="1:37" x14ac:dyDescent="0.2">
      <c r="A1426" t="s">
        <v>1456</v>
      </c>
      <c r="B1426" t="s">
        <v>45</v>
      </c>
      <c r="C1426" t="s">
        <v>21</v>
      </c>
      <c r="D1426" t="s">
        <v>25</v>
      </c>
      <c r="E1426" t="s">
        <v>22</v>
      </c>
      <c r="F1426" s="1">
        <v>44500</v>
      </c>
      <c r="G1426" s="1">
        <v>33575</v>
      </c>
      <c r="H1426">
        <v>97348</v>
      </c>
      <c r="I1426">
        <v>14092</v>
      </c>
      <c r="J1426">
        <v>65</v>
      </c>
      <c r="K1426">
        <v>87</v>
      </c>
      <c r="L1426" t="s">
        <v>37</v>
      </c>
      <c r="M1426">
        <v>103</v>
      </c>
      <c r="N1426">
        <f>Table1[[#This Row],[Basic Salary]]+Table1[[#This Row],[Bonus]]</f>
        <v>111440</v>
      </c>
      <c r="O1426" s="2">
        <f>Table1[[#This Row],[Bonus]]/Table1[[#This Row],[Basic Salary]]</f>
        <v>0.14475900891646465</v>
      </c>
      <c r="P1426">
        <f ca="1">DATEDIF(Table1[[#This Row],[Date of Birth]],TODAY(),"Y")</f>
        <v>34</v>
      </c>
      <c r="Q1426">
        <f ca="1">DATEDIF(Table1[[#This Row],[Joining Date]],TODAY(),"Y")</f>
        <v>4</v>
      </c>
      <c r="R1426" t="str">
        <f ca="1">IF(YEAR(Table1[[#This Row],[Joining Date]])=YEAR(TODAY()),"Yes","No")</f>
        <v>No</v>
      </c>
      <c r="S1426" t="str">
        <f ca="1">IF(Table1[[#This Row],[Experience]]&gt;5,"Yes","No")</f>
        <v>No</v>
      </c>
      <c r="T1426" t="str">
        <f>TEXT(Table1[[#This Row],[Joining Date]],"mmmm")</f>
        <v>October</v>
      </c>
      <c r="U1426" t="str">
        <f>TEXT(Table1[[#This Row],[Joining Date]],"yyyy")</f>
        <v>2021</v>
      </c>
      <c r="V1426" s="5">
        <f ca="1">TODAY()-Table1[[#This Row],[Joining Date]]</f>
        <v>1739</v>
      </c>
      <c r="W1426" t="str">
        <f>LEFT(Table1[[#This Row],[Employee Name]],FIND(" ",Table1[[#This Row],[Employee Name]])-1)</f>
        <v>Ananya</v>
      </c>
      <c r="X1426" t="str">
        <f>RIGHT(Table1[[#This Row],[Employee Name]],LEN(Table1[[#This Row],[Employee Name]])-FIND(" ",Table1[[#This Row],[Employee Name]]))</f>
        <v>Rao</v>
      </c>
      <c r="Y1426" t="str">
        <f>Table1[[#This Row],[Department]]&amp;"-"&amp;Table1[[#This Row],[Employee ID]]</f>
        <v>Finance-E01400</v>
      </c>
      <c r="Z1426" t="str">
        <f>LEFT(Table1[[#This Row],[Department]],3)</f>
        <v>Fin</v>
      </c>
      <c r="AA1426" t="str">
        <f>_xlfn.XLOOKUP(Table1[[#This Row],[Manager ID]],MANAGERS!A:A,MANAGERS!B:B)</f>
        <v>Manager_3</v>
      </c>
      <c r="AB1426" t="str" cm="1">
        <f t="array" ref="AB1426">_xlfn.XLOOKUP(Table1[[#This Row],[Manager ID]],Table2[[#All],[Manager ID]],Table2[[#All],[Department Head]])</f>
        <v>IT</v>
      </c>
      <c r="AC1426" s="2">
        <f>_xlfn.XLOOKUP(Table1[[#This Row],[City]],L:L,O:O)</f>
        <v>0.24036902712549932</v>
      </c>
      <c r="AD1426" t="str" cm="1">
        <f t="array" ref="AD1426">_xlfn.IFS(Table1[[#This Row],[Performance Score]]&gt;=90,"Excellent",Table1[[#This Row],[Performance Score]]&gt;=75,"Good",Table1[[#This Row],[Performance Score]]&gt;=60,"Average",Table1[[#This Row],[Performance Score]]&lt;=60,"Need Improvement")</f>
        <v>Good</v>
      </c>
      <c r="AE1426" t="str">
        <f>IF(AND(Table1[[#This Row],[Attendance %]]&gt;=80,(Table1[[#This Row],[Performance Score]]&gt;=80)),"Eligible","Not Eligible")</f>
        <v>Not Eligible</v>
      </c>
      <c r="AF1426" t="str">
        <f>IF(Table1[[#This Row],[Performance Score]]&gt;=80,"High Performer","Low Performer")</f>
        <v>High Performer</v>
      </c>
      <c r="AG1426" t="str" cm="1">
        <f t="array" aca="1" ref="AG1426" ca="1">_xlfn.IFS(Table1[[#This Row],[Experience]]&lt;=3,"Junior",Table1[[#This Row],[Experience]]&lt;=7,"Mid Level",Table1[[#This Row],[Experience]]&gt;=7,"Senior")</f>
        <v>Mid Level</v>
      </c>
      <c r="AH1426" t="str">
        <f>IF(Table1[[#This Row],[Attendance %]]&gt;75,"OK","Below 75")</f>
        <v>Below 75</v>
      </c>
      <c r="AI1426" t="b">
        <f>ISBLANK(Table1[[#This Row],[Employee ID]])</f>
        <v>0</v>
      </c>
      <c r="AJ1426" t="b">
        <f>ISNUMBER(Table1[[#This Row],[Total Salary  ]])</f>
        <v>1</v>
      </c>
      <c r="AK1426" t="str">
        <f>IFERROR(_xlfn.XLOOKUP(Table1[[#This Row],[Manager ID]],MANAGERS!A:A,MANAGERS!B:B),"Not Found")</f>
        <v>Manager_3</v>
      </c>
    </row>
    <row r="1427" spans="1:37" x14ac:dyDescent="0.2">
      <c r="A1427" t="s">
        <v>4065</v>
      </c>
      <c r="B1427" t="s">
        <v>85</v>
      </c>
      <c r="C1427" t="s">
        <v>21</v>
      </c>
      <c r="D1427" t="s">
        <v>16</v>
      </c>
      <c r="E1427" t="s">
        <v>65</v>
      </c>
      <c r="F1427" s="1">
        <v>44808</v>
      </c>
      <c r="G1427" s="1">
        <v>40531</v>
      </c>
      <c r="H1427">
        <v>84489</v>
      </c>
      <c r="I1427">
        <v>26949</v>
      </c>
      <c r="J1427">
        <v>83</v>
      </c>
      <c r="K1427">
        <v>78</v>
      </c>
      <c r="L1427" t="s">
        <v>18</v>
      </c>
      <c r="M1427">
        <v>101</v>
      </c>
      <c r="N1427">
        <f>Table1[[#This Row],[Basic Salary]]+Table1[[#This Row],[Bonus]]</f>
        <v>111438</v>
      </c>
      <c r="O1427" s="2">
        <f>Table1[[#This Row],[Bonus]]/Table1[[#This Row],[Basic Salary]]</f>
        <v>0.31896459894187407</v>
      </c>
      <c r="P1427">
        <f ca="1">DATEDIF(Table1[[#This Row],[Date of Birth]],TODAY(),"Y")</f>
        <v>15</v>
      </c>
      <c r="Q1427">
        <f ca="1">DATEDIF(Table1[[#This Row],[Joining Date]],TODAY(),"Y")</f>
        <v>3</v>
      </c>
      <c r="R1427" t="str">
        <f ca="1">IF(YEAR(Table1[[#This Row],[Joining Date]])=YEAR(TODAY()),"Yes","No")</f>
        <v>No</v>
      </c>
      <c r="S1427" t="str">
        <f ca="1">IF(Table1[[#This Row],[Experience]]&gt;5,"Yes","No")</f>
        <v>No</v>
      </c>
      <c r="T1427" t="str">
        <f>TEXT(Table1[[#This Row],[Joining Date]],"mmmm")</f>
        <v>September</v>
      </c>
      <c r="U1427" t="str">
        <f>TEXT(Table1[[#This Row],[Joining Date]],"yyyy")</f>
        <v>2022</v>
      </c>
      <c r="V1427" s="5">
        <f ca="1">TODAY()-Table1[[#This Row],[Joining Date]]</f>
        <v>1431</v>
      </c>
      <c r="W1427" t="str">
        <f>LEFT(Table1[[#This Row],[Employee Name]],FIND(" ",Table1[[#This Row],[Employee Name]])-1)</f>
        <v>Pooja</v>
      </c>
      <c r="X1427" t="str">
        <f>RIGHT(Table1[[#This Row],[Employee Name]],LEN(Table1[[#This Row],[Employee Name]])-FIND(" ",Table1[[#This Row],[Employee Name]]))</f>
        <v>Das</v>
      </c>
      <c r="Y1427" t="str">
        <f>Table1[[#This Row],[Department]]&amp;"-"&amp;Table1[[#This Row],[Employee ID]]</f>
        <v>HR-E04009</v>
      </c>
      <c r="Z1427" t="str">
        <f>LEFT(Table1[[#This Row],[Department]],3)</f>
        <v>HR</v>
      </c>
      <c r="AA1427" t="str">
        <f>_xlfn.XLOOKUP(Table1[[#This Row],[Manager ID]],MANAGERS!A:A,MANAGERS!B:B)</f>
        <v>Manager_1</v>
      </c>
      <c r="AB1427" t="str" cm="1">
        <f t="array" ref="AB1427">_xlfn.XLOOKUP(Table1[[#This Row],[Manager ID]],Table2[[#All],[Manager ID]],Table2[[#All],[Department Head]])</f>
        <v>Support</v>
      </c>
      <c r="AC1427" s="2">
        <f>_xlfn.XLOOKUP(Table1[[#This Row],[City]],L:L,O:O)</f>
        <v>0.21356479274849693</v>
      </c>
      <c r="AD1427" t="str" cm="1">
        <f t="array" ref="AD1427">_xlfn.IFS(Table1[[#This Row],[Performance Score]]&gt;=90,"Excellent",Table1[[#This Row],[Performance Score]]&gt;=75,"Good",Table1[[#This Row],[Performance Score]]&gt;=60,"Average",Table1[[#This Row],[Performance Score]]&lt;=60,"Need Improvement")</f>
        <v>Good</v>
      </c>
      <c r="AE1427" t="str">
        <f>IF(AND(Table1[[#This Row],[Attendance %]]&gt;=80,(Table1[[#This Row],[Performance Score]]&gt;=80)),"Eligible","Not Eligible")</f>
        <v>Not Eligible</v>
      </c>
      <c r="AF1427" t="str">
        <f>IF(Table1[[#This Row],[Performance Score]]&gt;=80,"High Performer","Low Performer")</f>
        <v>Low Performer</v>
      </c>
      <c r="AG1427" t="str" cm="1">
        <f t="array" aca="1" ref="AG1427" ca="1">_xlfn.IFS(Table1[[#This Row],[Experience]]&lt;=3,"Junior",Table1[[#This Row],[Experience]]&lt;=7,"Mid Level",Table1[[#This Row],[Experience]]&gt;=7,"Senior")</f>
        <v>Junior</v>
      </c>
      <c r="AH1427" t="str">
        <f>IF(Table1[[#This Row],[Attendance %]]&gt;75,"OK","Below 75")</f>
        <v>OK</v>
      </c>
      <c r="AI1427" t="b">
        <f>ISBLANK(Table1[[#This Row],[Employee ID]])</f>
        <v>0</v>
      </c>
      <c r="AJ1427" t="b">
        <f>ISNUMBER(Table1[[#This Row],[Total Salary  ]])</f>
        <v>1</v>
      </c>
      <c r="AK1427" t="str">
        <f>IFERROR(_xlfn.XLOOKUP(Table1[[#This Row],[Manager ID]],MANAGERS!A:A,MANAGERS!B:B),"Not Found")</f>
        <v>Manager_1</v>
      </c>
    </row>
    <row r="1428" spans="1:37" x14ac:dyDescent="0.2">
      <c r="A1428" t="s">
        <v>3764</v>
      </c>
      <c r="B1428" t="s">
        <v>77</v>
      </c>
      <c r="C1428" t="s">
        <v>21</v>
      </c>
      <c r="D1428" t="s">
        <v>46</v>
      </c>
      <c r="E1428" t="s">
        <v>51</v>
      </c>
      <c r="F1428" s="1">
        <v>42680</v>
      </c>
      <c r="G1428" s="1">
        <v>37097</v>
      </c>
      <c r="H1428">
        <v>97823</v>
      </c>
      <c r="I1428">
        <v>13571</v>
      </c>
      <c r="J1428">
        <v>88</v>
      </c>
      <c r="K1428">
        <v>48</v>
      </c>
      <c r="L1428" t="s">
        <v>27</v>
      </c>
      <c r="M1428">
        <v>109</v>
      </c>
      <c r="N1428">
        <f>Table1[[#This Row],[Basic Salary]]+Table1[[#This Row],[Bonus]]</f>
        <v>111394</v>
      </c>
      <c r="O1428" s="2">
        <f>Table1[[#This Row],[Bonus]]/Table1[[#This Row],[Basic Salary]]</f>
        <v>0.13873015548490641</v>
      </c>
      <c r="P1428">
        <f ca="1">DATEDIF(Table1[[#This Row],[Date of Birth]],TODAY(),"Y")</f>
        <v>25</v>
      </c>
      <c r="Q1428">
        <f ca="1">DATEDIF(Table1[[#This Row],[Joining Date]],TODAY(),"Y")</f>
        <v>9</v>
      </c>
      <c r="R1428" t="str">
        <f ca="1">IF(YEAR(Table1[[#This Row],[Joining Date]])=YEAR(TODAY()),"Yes","No")</f>
        <v>No</v>
      </c>
      <c r="S1428" t="str">
        <f ca="1">IF(Table1[[#This Row],[Experience]]&gt;5,"Yes","No")</f>
        <v>Yes</v>
      </c>
      <c r="T1428" t="str">
        <f>TEXT(Table1[[#This Row],[Joining Date]],"mmmm")</f>
        <v>November</v>
      </c>
      <c r="U1428" t="str">
        <f>TEXT(Table1[[#This Row],[Joining Date]],"yyyy")</f>
        <v>2016</v>
      </c>
      <c r="V1428" s="5">
        <f ca="1">TODAY()-Table1[[#This Row],[Joining Date]]</f>
        <v>3559</v>
      </c>
      <c r="W1428" t="str">
        <f>LEFT(Table1[[#This Row],[Employee Name]],FIND(" ",Table1[[#This Row],[Employee Name]])-1)</f>
        <v>Rohan</v>
      </c>
      <c r="X1428" t="str">
        <f>RIGHT(Table1[[#This Row],[Employee Name]],LEN(Table1[[#This Row],[Employee Name]])-FIND(" ",Table1[[#This Row],[Employee Name]]))</f>
        <v>Gupta</v>
      </c>
      <c r="Y1428" t="str">
        <f>Table1[[#This Row],[Department]]&amp;"-"&amp;Table1[[#This Row],[Employee ID]]</f>
        <v>Support-E03708</v>
      </c>
      <c r="Z1428" t="str">
        <f>LEFT(Table1[[#This Row],[Department]],3)</f>
        <v>Sup</v>
      </c>
      <c r="AA1428" t="str">
        <f>_xlfn.XLOOKUP(Table1[[#This Row],[Manager ID]],MANAGERS!A:A,MANAGERS!B:B)</f>
        <v>Manager_9</v>
      </c>
      <c r="AB1428" t="str" cm="1">
        <f t="array" ref="AB1428">_xlfn.XLOOKUP(Table1[[#This Row],[Manager ID]],Table2[[#All],[Manager ID]],Table2[[#All],[Department Head]])</f>
        <v>Sales</v>
      </c>
      <c r="AC1428" s="2">
        <f>_xlfn.XLOOKUP(Table1[[#This Row],[City]],L:L,O:O)</f>
        <v>0.23674293405114402</v>
      </c>
      <c r="AD1428" t="str" cm="1">
        <f t="array" ref="AD1428">_xlfn.IFS(Table1[[#This Row],[Performance Score]]&gt;=90,"Excellent",Table1[[#This Row],[Performance Score]]&gt;=75,"Good",Table1[[#This Row],[Performance Score]]&gt;=60,"Average",Table1[[#This Row],[Performance Score]]&lt;=60,"Need Improvement")</f>
        <v>Need Improvement</v>
      </c>
      <c r="AE1428" t="str">
        <f>IF(AND(Table1[[#This Row],[Attendance %]]&gt;=80,(Table1[[#This Row],[Performance Score]]&gt;=80)),"Eligible","Not Eligible")</f>
        <v>Not Eligible</v>
      </c>
      <c r="AF1428" t="str">
        <f>IF(Table1[[#This Row],[Performance Score]]&gt;=80,"High Performer","Low Performer")</f>
        <v>Low Performer</v>
      </c>
      <c r="AG1428" t="str" cm="1">
        <f t="array" aca="1" ref="AG1428" ca="1">_xlfn.IFS(Table1[[#This Row],[Experience]]&lt;=3,"Junior",Table1[[#This Row],[Experience]]&lt;=7,"Mid Level",Table1[[#This Row],[Experience]]&gt;=7,"Senior")</f>
        <v>Senior</v>
      </c>
      <c r="AH1428" t="str">
        <f>IF(Table1[[#This Row],[Attendance %]]&gt;75,"OK","Below 75")</f>
        <v>OK</v>
      </c>
      <c r="AI1428" t="b">
        <f>ISBLANK(Table1[[#This Row],[Employee ID]])</f>
        <v>0</v>
      </c>
      <c r="AJ1428" t="b">
        <f>ISNUMBER(Table1[[#This Row],[Total Salary  ]])</f>
        <v>1</v>
      </c>
      <c r="AK1428" t="str">
        <f>IFERROR(_xlfn.XLOOKUP(Table1[[#This Row],[Manager ID]],MANAGERS!A:A,MANAGERS!B:B),"Not Found")</f>
        <v>Manager_9</v>
      </c>
    </row>
    <row r="1429" spans="1:37" x14ac:dyDescent="0.2">
      <c r="A1429" t="s">
        <v>282</v>
      </c>
      <c r="B1429" t="s">
        <v>75</v>
      </c>
      <c r="C1429" t="s">
        <v>21</v>
      </c>
      <c r="D1429" t="s">
        <v>25</v>
      </c>
      <c r="E1429" t="s">
        <v>22</v>
      </c>
      <c r="F1429" s="1">
        <v>43359</v>
      </c>
      <c r="G1429" s="1">
        <v>31883</v>
      </c>
      <c r="H1429">
        <v>85150</v>
      </c>
      <c r="I1429">
        <v>26243</v>
      </c>
      <c r="J1429">
        <v>76</v>
      </c>
      <c r="K1429">
        <v>85</v>
      </c>
      <c r="L1429" t="s">
        <v>37</v>
      </c>
      <c r="M1429">
        <v>101</v>
      </c>
      <c r="N1429">
        <f>Table1[[#This Row],[Basic Salary]]+Table1[[#This Row],[Bonus]]</f>
        <v>111393</v>
      </c>
      <c r="O1429" s="2">
        <f>Table1[[#This Row],[Bonus]]/Table1[[#This Row],[Basic Salary]]</f>
        <v>0.30819729888432179</v>
      </c>
      <c r="P1429">
        <f ca="1">DATEDIF(Table1[[#This Row],[Date of Birth]],TODAY(),"Y")</f>
        <v>39</v>
      </c>
      <c r="Q1429">
        <f ca="1">DATEDIF(Table1[[#This Row],[Joining Date]],TODAY(),"Y")</f>
        <v>7</v>
      </c>
      <c r="R1429" t="str">
        <f ca="1">IF(YEAR(Table1[[#This Row],[Joining Date]])=YEAR(TODAY()),"Yes","No")</f>
        <v>No</v>
      </c>
      <c r="S1429" t="str">
        <f ca="1">IF(Table1[[#This Row],[Experience]]&gt;5,"Yes","No")</f>
        <v>Yes</v>
      </c>
      <c r="T1429" t="str">
        <f>TEXT(Table1[[#This Row],[Joining Date]],"mmmm")</f>
        <v>September</v>
      </c>
      <c r="U1429" t="str">
        <f>TEXT(Table1[[#This Row],[Joining Date]],"yyyy")</f>
        <v>2018</v>
      </c>
      <c r="V1429" s="5">
        <f ca="1">TODAY()-Table1[[#This Row],[Joining Date]]</f>
        <v>2880</v>
      </c>
      <c r="W1429" t="str">
        <f>LEFT(Table1[[#This Row],[Employee Name]],FIND(" ",Table1[[#This Row],[Employee Name]])-1)</f>
        <v>Ishita</v>
      </c>
      <c r="X1429" t="str">
        <f>RIGHT(Table1[[#This Row],[Employee Name]],LEN(Table1[[#This Row],[Employee Name]])-FIND(" ",Table1[[#This Row],[Employee Name]]))</f>
        <v>Roy</v>
      </c>
      <c r="Y1429" t="str">
        <f>Table1[[#This Row],[Department]]&amp;"-"&amp;Table1[[#This Row],[Employee ID]]</f>
        <v>Finance-E00226</v>
      </c>
      <c r="Z1429" t="str">
        <f>LEFT(Table1[[#This Row],[Department]],3)</f>
        <v>Fin</v>
      </c>
      <c r="AA1429" t="str">
        <f>_xlfn.XLOOKUP(Table1[[#This Row],[Manager ID]],MANAGERS!A:A,MANAGERS!B:B)</f>
        <v>Manager_1</v>
      </c>
      <c r="AB1429" t="str" cm="1">
        <f t="array" ref="AB1429">_xlfn.XLOOKUP(Table1[[#This Row],[Manager ID]],Table2[[#All],[Manager ID]],Table2[[#All],[Department Head]])</f>
        <v>Support</v>
      </c>
      <c r="AC1429" s="2">
        <f>_xlfn.XLOOKUP(Table1[[#This Row],[City]],L:L,O:O)</f>
        <v>0.24036902712549932</v>
      </c>
      <c r="AD1429" t="str" cm="1">
        <f t="array" ref="AD1429">_xlfn.IFS(Table1[[#This Row],[Performance Score]]&gt;=90,"Excellent",Table1[[#This Row],[Performance Score]]&gt;=75,"Good",Table1[[#This Row],[Performance Score]]&gt;=60,"Average",Table1[[#This Row],[Performance Score]]&lt;=60,"Need Improvement")</f>
        <v>Good</v>
      </c>
      <c r="AE1429" t="str">
        <f>IF(AND(Table1[[#This Row],[Attendance %]]&gt;=80,(Table1[[#This Row],[Performance Score]]&gt;=80)),"Eligible","Not Eligible")</f>
        <v>Not Eligible</v>
      </c>
      <c r="AF1429" t="str">
        <f>IF(Table1[[#This Row],[Performance Score]]&gt;=80,"High Performer","Low Performer")</f>
        <v>High Performer</v>
      </c>
      <c r="AG1429" t="str" cm="1">
        <f t="array" aca="1" ref="AG1429" ca="1">_xlfn.IFS(Table1[[#This Row],[Experience]]&lt;=3,"Junior",Table1[[#This Row],[Experience]]&lt;=7,"Mid Level",Table1[[#This Row],[Experience]]&gt;=7,"Senior")</f>
        <v>Mid Level</v>
      </c>
      <c r="AH1429" t="str">
        <f>IF(Table1[[#This Row],[Attendance %]]&gt;75,"OK","Below 75")</f>
        <v>OK</v>
      </c>
      <c r="AI1429" t="b">
        <f>ISBLANK(Table1[[#This Row],[Employee ID]])</f>
        <v>0</v>
      </c>
      <c r="AJ1429" t="b">
        <f>ISNUMBER(Table1[[#This Row],[Total Salary  ]])</f>
        <v>1</v>
      </c>
      <c r="AK1429" t="str">
        <f>IFERROR(_xlfn.XLOOKUP(Table1[[#This Row],[Manager ID]],MANAGERS!A:A,MANAGERS!B:B),"Not Found")</f>
        <v>Manager_1</v>
      </c>
    </row>
    <row r="1430" spans="1:37" x14ac:dyDescent="0.2">
      <c r="A1430" t="s">
        <v>2362</v>
      </c>
      <c r="B1430" t="s">
        <v>29</v>
      </c>
      <c r="C1430" t="s">
        <v>15</v>
      </c>
      <c r="D1430" t="s">
        <v>40</v>
      </c>
      <c r="E1430" t="s">
        <v>26</v>
      </c>
      <c r="F1430" s="1">
        <v>45120</v>
      </c>
      <c r="G1430" s="1">
        <v>31840</v>
      </c>
      <c r="H1430">
        <v>93560</v>
      </c>
      <c r="I1430">
        <v>17819</v>
      </c>
      <c r="J1430">
        <v>93</v>
      </c>
      <c r="K1430">
        <v>46</v>
      </c>
      <c r="L1430" t="s">
        <v>53</v>
      </c>
      <c r="M1430">
        <v>106</v>
      </c>
      <c r="N1430">
        <f>Table1[[#This Row],[Basic Salary]]+Table1[[#This Row],[Bonus]]</f>
        <v>111379</v>
      </c>
      <c r="O1430" s="2">
        <f>Table1[[#This Row],[Bonus]]/Table1[[#This Row],[Basic Salary]]</f>
        <v>0.19045532278751603</v>
      </c>
      <c r="P1430">
        <f ca="1">DATEDIF(Table1[[#This Row],[Date of Birth]],TODAY(),"Y")</f>
        <v>39</v>
      </c>
      <c r="Q1430">
        <f ca="1">DATEDIF(Table1[[#This Row],[Joining Date]],TODAY(),"Y")</f>
        <v>3</v>
      </c>
      <c r="R1430" t="str">
        <f ca="1">IF(YEAR(Table1[[#This Row],[Joining Date]])=YEAR(TODAY()),"Yes","No")</f>
        <v>No</v>
      </c>
      <c r="S1430" t="str">
        <f ca="1">IF(Table1[[#This Row],[Experience]]&gt;5,"Yes","No")</f>
        <v>No</v>
      </c>
      <c r="T1430" t="str">
        <f>TEXT(Table1[[#This Row],[Joining Date]],"mmmm")</f>
        <v>July</v>
      </c>
      <c r="U1430" t="str">
        <f>TEXT(Table1[[#This Row],[Joining Date]],"yyyy")</f>
        <v>2023</v>
      </c>
      <c r="V1430" s="5">
        <f ca="1">TODAY()-Table1[[#This Row],[Joining Date]]</f>
        <v>1119</v>
      </c>
      <c r="W1430" t="str">
        <f>LEFT(Table1[[#This Row],[Employee Name]],FIND(" ",Table1[[#This Row],[Employee Name]])-1)</f>
        <v>Vikram</v>
      </c>
      <c r="X1430" t="str">
        <f>RIGHT(Table1[[#This Row],[Employee Name]],LEN(Table1[[#This Row],[Employee Name]])-FIND(" ",Table1[[#This Row],[Employee Name]]))</f>
        <v>Singh</v>
      </c>
      <c r="Y1430" t="str">
        <f>Table1[[#This Row],[Department]]&amp;"-"&amp;Table1[[#This Row],[Employee ID]]</f>
        <v>IT-E02306</v>
      </c>
      <c r="Z1430" t="str">
        <f>LEFT(Table1[[#This Row],[Department]],3)</f>
        <v>IT</v>
      </c>
      <c r="AA1430" t="str">
        <f>_xlfn.XLOOKUP(Table1[[#This Row],[Manager ID]],MANAGERS!A:A,MANAGERS!B:B)</f>
        <v>Manager_6</v>
      </c>
      <c r="AB1430" t="str" cm="1">
        <f t="array" ref="AB1430">_xlfn.XLOOKUP(Table1[[#This Row],[Manager ID]],Table2[[#All],[Manager ID]],Table2[[#All],[Department Head]])</f>
        <v>HR</v>
      </c>
      <c r="AC1430" s="2">
        <f>_xlfn.XLOOKUP(Table1[[#This Row],[City]],L:L,O:O)</f>
        <v>0.23685887225230964</v>
      </c>
      <c r="AD1430" t="str" cm="1">
        <f t="array" ref="AD1430">_xlfn.IFS(Table1[[#This Row],[Performance Score]]&gt;=90,"Excellent",Table1[[#This Row],[Performance Score]]&gt;=75,"Good",Table1[[#This Row],[Performance Score]]&gt;=60,"Average",Table1[[#This Row],[Performance Score]]&lt;=60,"Need Improvement")</f>
        <v>Need Improvement</v>
      </c>
      <c r="AE1430" t="str">
        <f>IF(AND(Table1[[#This Row],[Attendance %]]&gt;=80,(Table1[[#This Row],[Performance Score]]&gt;=80)),"Eligible","Not Eligible")</f>
        <v>Not Eligible</v>
      </c>
      <c r="AF1430" t="str">
        <f>IF(Table1[[#This Row],[Performance Score]]&gt;=80,"High Performer","Low Performer")</f>
        <v>Low Performer</v>
      </c>
      <c r="AG1430" t="str" cm="1">
        <f t="array" aca="1" ref="AG1430" ca="1">_xlfn.IFS(Table1[[#This Row],[Experience]]&lt;=3,"Junior",Table1[[#This Row],[Experience]]&lt;=7,"Mid Level",Table1[[#This Row],[Experience]]&gt;=7,"Senior")</f>
        <v>Junior</v>
      </c>
      <c r="AH1430" t="str">
        <f>IF(Table1[[#This Row],[Attendance %]]&gt;75,"OK","Below 75")</f>
        <v>OK</v>
      </c>
      <c r="AI1430" t="b">
        <f>ISBLANK(Table1[[#This Row],[Employee ID]])</f>
        <v>0</v>
      </c>
      <c r="AJ1430" t="b">
        <f>ISNUMBER(Table1[[#This Row],[Total Salary  ]])</f>
        <v>1</v>
      </c>
      <c r="AK1430" t="str">
        <f>IFERROR(_xlfn.XLOOKUP(Table1[[#This Row],[Manager ID]],MANAGERS!A:A,MANAGERS!B:B),"Not Found")</f>
        <v>Manager_6</v>
      </c>
    </row>
    <row r="1431" spans="1:37" x14ac:dyDescent="0.2">
      <c r="A1431" t="s">
        <v>4889</v>
      </c>
      <c r="B1431" t="s">
        <v>39</v>
      </c>
      <c r="C1431" t="s">
        <v>21</v>
      </c>
      <c r="D1431" t="s">
        <v>25</v>
      </c>
      <c r="E1431" t="s">
        <v>51</v>
      </c>
      <c r="F1431" s="1">
        <v>42736</v>
      </c>
      <c r="G1431" s="1">
        <v>38601</v>
      </c>
      <c r="H1431">
        <v>104574</v>
      </c>
      <c r="I1431">
        <v>6796</v>
      </c>
      <c r="J1431">
        <v>89</v>
      </c>
      <c r="K1431">
        <v>50</v>
      </c>
      <c r="L1431" t="s">
        <v>37</v>
      </c>
      <c r="M1431">
        <v>114</v>
      </c>
      <c r="N1431">
        <f>Table1[[#This Row],[Basic Salary]]+Table1[[#This Row],[Bonus]]</f>
        <v>111370</v>
      </c>
      <c r="O1431" s="2">
        <f>Table1[[#This Row],[Bonus]]/Table1[[#This Row],[Basic Salary]]</f>
        <v>6.4987472985636965E-2</v>
      </c>
      <c r="P1431">
        <f ca="1">DATEDIF(Table1[[#This Row],[Date of Birth]],TODAY(),"Y")</f>
        <v>20</v>
      </c>
      <c r="Q1431">
        <f ca="1">DATEDIF(Table1[[#This Row],[Joining Date]],TODAY(),"Y")</f>
        <v>9</v>
      </c>
      <c r="R1431" t="str">
        <f ca="1">IF(YEAR(Table1[[#This Row],[Joining Date]])=YEAR(TODAY()),"Yes","No")</f>
        <v>No</v>
      </c>
      <c r="S1431" t="str">
        <f ca="1">IF(Table1[[#This Row],[Experience]]&gt;5,"Yes","No")</f>
        <v>Yes</v>
      </c>
      <c r="T1431" t="str">
        <f>TEXT(Table1[[#This Row],[Joining Date]],"mmmm")</f>
        <v>January</v>
      </c>
      <c r="U1431" t="str">
        <f>TEXT(Table1[[#This Row],[Joining Date]],"yyyy")</f>
        <v>2017</v>
      </c>
      <c r="V1431" s="5">
        <f ca="1">TODAY()-Table1[[#This Row],[Joining Date]]</f>
        <v>3503</v>
      </c>
      <c r="W1431" t="str">
        <f>LEFT(Table1[[#This Row],[Employee Name]],FIND(" ",Table1[[#This Row],[Employee Name]])-1)</f>
        <v>Karan</v>
      </c>
      <c r="X1431" t="str">
        <f>RIGHT(Table1[[#This Row],[Employee Name]],LEN(Table1[[#This Row],[Employee Name]])-FIND(" ",Table1[[#This Row],[Employee Name]]))</f>
        <v>Malhotra</v>
      </c>
      <c r="Y1431" t="str">
        <f>Table1[[#This Row],[Department]]&amp;"-"&amp;Table1[[#This Row],[Employee ID]]</f>
        <v>Finance-E04833</v>
      </c>
      <c r="Z1431" t="str">
        <f>LEFT(Table1[[#This Row],[Department]],3)</f>
        <v>Fin</v>
      </c>
      <c r="AA1431" t="str">
        <f>_xlfn.XLOOKUP(Table1[[#This Row],[Manager ID]],MANAGERS!A:A,MANAGERS!B:B)</f>
        <v>Manager_14</v>
      </c>
      <c r="AB1431" t="str" cm="1">
        <f t="array" ref="AB1431">_xlfn.XLOOKUP(Table1[[#This Row],[Manager ID]],Table2[[#All],[Manager ID]],Table2[[#All],[Department Head]])</f>
        <v>Marketing</v>
      </c>
      <c r="AC1431" s="2">
        <f>_xlfn.XLOOKUP(Table1[[#This Row],[City]],L:L,O:O)</f>
        <v>0.24036902712549932</v>
      </c>
      <c r="AD1431" t="str" cm="1">
        <f t="array" ref="AD1431">_xlfn.IFS(Table1[[#This Row],[Performance Score]]&gt;=90,"Excellent",Table1[[#This Row],[Performance Score]]&gt;=75,"Good",Table1[[#This Row],[Performance Score]]&gt;=60,"Average",Table1[[#This Row],[Performance Score]]&lt;=60,"Need Improvement")</f>
        <v>Need Improvement</v>
      </c>
      <c r="AE1431" t="str">
        <f>IF(AND(Table1[[#This Row],[Attendance %]]&gt;=80,(Table1[[#This Row],[Performance Score]]&gt;=80)),"Eligible","Not Eligible")</f>
        <v>Not Eligible</v>
      </c>
      <c r="AF1431" t="str">
        <f>IF(Table1[[#This Row],[Performance Score]]&gt;=80,"High Performer","Low Performer")</f>
        <v>Low Performer</v>
      </c>
      <c r="AG1431" t="str" cm="1">
        <f t="array" aca="1" ref="AG1431" ca="1">_xlfn.IFS(Table1[[#This Row],[Experience]]&lt;=3,"Junior",Table1[[#This Row],[Experience]]&lt;=7,"Mid Level",Table1[[#This Row],[Experience]]&gt;=7,"Senior")</f>
        <v>Senior</v>
      </c>
      <c r="AH1431" t="str">
        <f>IF(Table1[[#This Row],[Attendance %]]&gt;75,"OK","Below 75")</f>
        <v>OK</v>
      </c>
      <c r="AI1431" t="b">
        <f>ISBLANK(Table1[[#This Row],[Employee ID]])</f>
        <v>0</v>
      </c>
      <c r="AJ1431" t="b">
        <f>ISNUMBER(Table1[[#This Row],[Total Salary  ]])</f>
        <v>1</v>
      </c>
      <c r="AK1431" t="str">
        <f>IFERROR(_xlfn.XLOOKUP(Table1[[#This Row],[Manager ID]],MANAGERS!A:A,MANAGERS!B:B),"Not Found")</f>
        <v>Manager_14</v>
      </c>
    </row>
    <row r="1432" spans="1:37" x14ac:dyDescent="0.2">
      <c r="A1432" t="s">
        <v>671</v>
      </c>
      <c r="B1432" t="s">
        <v>14</v>
      </c>
      <c r="C1432" t="s">
        <v>15</v>
      </c>
      <c r="D1432" t="s">
        <v>40</v>
      </c>
      <c r="E1432" t="s">
        <v>65</v>
      </c>
      <c r="F1432" s="1">
        <v>44574</v>
      </c>
      <c r="G1432" s="1">
        <v>36767</v>
      </c>
      <c r="H1432">
        <v>95381</v>
      </c>
      <c r="I1432">
        <v>15980</v>
      </c>
      <c r="J1432">
        <v>89</v>
      </c>
      <c r="K1432">
        <v>90</v>
      </c>
      <c r="L1432" t="s">
        <v>34</v>
      </c>
      <c r="M1432">
        <v>114</v>
      </c>
      <c r="N1432">
        <f>Table1[[#This Row],[Basic Salary]]+Table1[[#This Row],[Bonus]]</f>
        <v>111361</v>
      </c>
      <c r="O1432" s="2">
        <f>Table1[[#This Row],[Bonus]]/Table1[[#This Row],[Basic Salary]]</f>
        <v>0.16753860831821851</v>
      </c>
      <c r="P1432">
        <f ca="1">DATEDIF(Table1[[#This Row],[Date of Birth]],TODAY(),"Y")</f>
        <v>25</v>
      </c>
      <c r="Q1432">
        <f ca="1">DATEDIF(Table1[[#This Row],[Joining Date]],TODAY(),"Y")</f>
        <v>4</v>
      </c>
      <c r="R1432" t="str">
        <f ca="1">IF(YEAR(Table1[[#This Row],[Joining Date]])=YEAR(TODAY()),"Yes","No")</f>
        <v>No</v>
      </c>
      <c r="S1432" t="str">
        <f ca="1">IF(Table1[[#This Row],[Experience]]&gt;5,"Yes","No")</f>
        <v>No</v>
      </c>
      <c r="T1432" t="str">
        <f>TEXT(Table1[[#This Row],[Joining Date]],"mmmm")</f>
        <v>January</v>
      </c>
      <c r="U1432" t="str">
        <f>TEXT(Table1[[#This Row],[Joining Date]],"yyyy")</f>
        <v>2022</v>
      </c>
      <c r="V1432" s="5">
        <f ca="1">TODAY()-Table1[[#This Row],[Joining Date]]</f>
        <v>1665</v>
      </c>
      <c r="W1432" t="str">
        <f>LEFT(Table1[[#This Row],[Employee Name]],FIND(" ",Table1[[#This Row],[Employee Name]])-1)</f>
        <v>Nisha</v>
      </c>
      <c r="X1432" t="str">
        <f>RIGHT(Table1[[#This Row],[Employee Name]],LEN(Table1[[#This Row],[Employee Name]])-FIND(" ",Table1[[#This Row],[Employee Name]]))</f>
        <v>Kapoor</v>
      </c>
      <c r="Y1432" t="str">
        <f>Table1[[#This Row],[Department]]&amp;"-"&amp;Table1[[#This Row],[Employee ID]]</f>
        <v>IT-E00615</v>
      </c>
      <c r="Z1432" t="str">
        <f>LEFT(Table1[[#This Row],[Department]],3)</f>
        <v>IT</v>
      </c>
      <c r="AA1432" t="str">
        <f>_xlfn.XLOOKUP(Table1[[#This Row],[Manager ID]],MANAGERS!A:A,MANAGERS!B:B)</f>
        <v>Manager_14</v>
      </c>
      <c r="AB1432" t="str" cm="1">
        <f t="array" ref="AB1432">_xlfn.XLOOKUP(Table1[[#This Row],[Manager ID]],Table2[[#All],[Manager ID]],Table2[[#All],[Department Head]])</f>
        <v>Marketing</v>
      </c>
      <c r="AC1432" s="2">
        <f>_xlfn.XLOOKUP(Table1[[#This Row],[City]],L:L,O:O)</f>
        <v>0.24030340748661314</v>
      </c>
      <c r="AD1432" t="str" cm="1">
        <f t="array" ref="AD1432">_xlfn.IFS(Table1[[#This Row],[Performance Score]]&gt;=90,"Excellent",Table1[[#This Row],[Performance Score]]&gt;=75,"Good",Table1[[#This Row],[Performance Score]]&gt;=60,"Average",Table1[[#This Row],[Performance Score]]&lt;=60,"Need Improvement")</f>
        <v>Excellent</v>
      </c>
      <c r="AE1432" t="str">
        <f>IF(AND(Table1[[#This Row],[Attendance %]]&gt;=80,(Table1[[#This Row],[Performance Score]]&gt;=80)),"Eligible","Not Eligible")</f>
        <v>Eligible</v>
      </c>
      <c r="AF1432" t="str">
        <f>IF(Table1[[#This Row],[Performance Score]]&gt;=80,"High Performer","Low Performer")</f>
        <v>High Performer</v>
      </c>
      <c r="AG1432" t="str" cm="1">
        <f t="array" aca="1" ref="AG1432" ca="1">_xlfn.IFS(Table1[[#This Row],[Experience]]&lt;=3,"Junior",Table1[[#This Row],[Experience]]&lt;=7,"Mid Level",Table1[[#This Row],[Experience]]&gt;=7,"Senior")</f>
        <v>Mid Level</v>
      </c>
      <c r="AH1432" t="str">
        <f>IF(Table1[[#This Row],[Attendance %]]&gt;75,"OK","Below 75")</f>
        <v>OK</v>
      </c>
      <c r="AI1432" t="b">
        <f>ISBLANK(Table1[[#This Row],[Employee ID]])</f>
        <v>0</v>
      </c>
      <c r="AJ1432" t="b">
        <f>ISNUMBER(Table1[[#This Row],[Total Salary  ]])</f>
        <v>1</v>
      </c>
      <c r="AK1432" t="str">
        <f>IFERROR(_xlfn.XLOOKUP(Table1[[#This Row],[Manager ID]],MANAGERS!A:A,MANAGERS!B:B),"Not Found")</f>
        <v>Manager_14</v>
      </c>
    </row>
    <row r="1433" spans="1:37" x14ac:dyDescent="0.2">
      <c r="A1433" t="s">
        <v>2704</v>
      </c>
      <c r="B1433" t="s">
        <v>129</v>
      </c>
      <c r="C1433" t="s">
        <v>15</v>
      </c>
      <c r="D1433" t="s">
        <v>40</v>
      </c>
      <c r="E1433" t="s">
        <v>30</v>
      </c>
      <c r="F1433" s="1">
        <v>43464</v>
      </c>
      <c r="G1433" s="1">
        <v>34441</v>
      </c>
      <c r="H1433">
        <v>83932</v>
      </c>
      <c r="I1433">
        <v>27425</v>
      </c>
      <c r="J1433">
        <v>92</v>
      </c>
      <c r="K1433">
        <v>66</v>
      </c>
      <c r="L1433" t="s">
        <v>31</v>
      </c>
      <c r="M1433">
        <v>111</v>
      </c>
      <c r="N1433">
        <f>Table1[[#This Row],[Basic Salary]]+Table1[[#This Row],[Bonus]]</f>
        <v>111357</v>
      </c>
      <c r="O1433" s="2">
        <f>Table1[[#This Row],[Bonus]]/Table1[[#This Row],[Basic Salary]]</f>
        <v>0.32675260925511129</v>
      </c>
      <c r="P1433">
        <f ca="1">DATEDIF(Table1[[#This Row],[Date of Birth]],TODAY(),"Y")</f>
        <v>32</v>
      </c>
      <c r="Q1433">
        <f ca="1">DATEDIF(Table1[[#This Row],[Joining Date]],TODAY(),"Y")</f>
        <v>7</v>
      </c>
      <c r="R1433" t="str">
        <f ca="1">IF(YEAR(Table1[[#This Row],[Joining Date]])=YEAR(TODAY()),"Yes","No")</f>
        <v>No</v>
      </c>
      <c r="S1433" t="str">
        <f ca="1">IF(Table1[[#This Row],[Experience]]&gt;5,"Yes","No")</f>
        <v>Yes</v>
      </c>
      <c r="T1433" t="str">
        <f>TEXT(Table1[[#This Row],[Joining Date]],"mmmm")</f>
        <v>December</v>
      </c>
      <c r="U1433" t="str">
        <f>TEXT(Table1[[#This Row],[Joining Date]],"yyyy")</f>
        <v>2018</v>
      </c>
      <c r="V1433" s="5">
        <f ca="1">TODAY()-Table1[[#This Row],[Joining Date]]</f>
        <v>2775</v>
      </c>
      <c r="W1433" t="str">
        <f>LEFT(Table1[[#This Row],[Employee Name]],FIND(" ",Table1[[#This Row],[Employee Name]])-1)</f>
        <v>Aarav</v>
      </c>
      <c r="X1433" t="str">
        <f>RIGHT(Table1[[#This Row],[Employee Name]],LEN(Table1[[#This Row],[Employee Name]])-FIND(" ",Table1[[#This Row],[Employee Name]]))</f>
        <v>Sharma</v>
      </c>
      <c r="Y1433" t="str">
        <f>Table1[[#This Row],[Department]]&amp;"-"&amp;Table1[[#This Row],[Employee ID]]</f>
        <v>IT-E02648</v>
      </c>
      <c r="Z1433" t="str">
        <f>LEFT(Table1[[#This Row],[Department]],3)</f>
        <v>IT</v>
      </c>
      <c r="AA1433" t="str">
        <f>_xlfn.XLOOKUP(Table1[[#This Row],[Manager ID]],MANAGERS!A:A,MANAGERS!B:B)</f>
        <v>Manager_11</v>
      </c>
      <c r="AB1433" t="str" cm="1">
        <f t="array" ref="AB1433">_xlfn.XLOOKUP(Table1[[#This Row],[Manager ID]],Table2[[#All],[Manager ID]],Table2[[#All],[Department Head]])</f>
        <v>Marketing</v>
      </c>
      <c r="AC1433" s="2">
        <f>_xlfn.XLOOKUP(Table1[[#This Row],[City]],L:L,O:O)</f>
        <v>0.241864189087755</v>
      </c>
      <c r="AD1433" t="str" cm="1">
        <f t="array" ref="AD1433">_xlfn.IFS(Table1[[#This Row],[Performance Score]]&gt;=90,"Excellent",Table1[[#This Row],[Performance Score]]&gt;=75,"Good",Table1[[#This Row],[Performance Score]]&gt;=60,"Average",Table1[[#This Row],[Performance Score]]&lt;=60,"Need Improvement")</f>
        <v>Average</v>
      </c>
      <c r="AE1433" t="str">
        <f>IF(AND(Table1[[#This Row],[Attendance %]]&gt;=80,(Table1[[#This Row],[Performance Score]]&gt;=80)),"Eligible","Not Eligible")</f>
        <v>Not Eligible</v>
      </c>
      <c r="AF1433" t="str">
        <f>IF(Table1[[#This Row],[Performance Score]]&gt;=80,"High Performer","Low Performer")</f>
        <v>Low Performer</v>
      </c>
      <c r="AG1433" t="str" cm="1">
        <f t="array" aca="1" ref="AG1433" ca="1">_xlfn.IFS(Table1[[#This Row],[Experience]]&lt;=3,"Junior",Table1[[#This Row],[Experience]]&lt;=7,"Mid Level",Table1[[#This Row],[Experience]]&gt;=7,"Senior")</f>
        <v>Mid Level</v>
      </c>
      <c r="AH1433" t="str">
        <f>IF(Table1[[#This Row],[Attendance %]]&gt;75,"OK","Below 75")</f>
        <v>OK</v>
      </c>
      <c r="AI1433" t="b">
        <f>ISBLANK(Table1[[#This Row],[Employee ID]])</f>
        <v>0</v>
      </c>
      <c r="AJ1433" t="b">
        <f>ISNUMBER(Table1[[#This Row],[Total Salary  ]])</f>
        <v>1</v>
      </c>
      <c r="AK1433" t="str">
        <f>IFERROR(_xlfn.XLOOKUP(Table1[[#This Row],[Manager ID]],MANAGERS!A:A,MANAGERS!B:B),"Not Found")</f>
        <v>Manager_11</v>
      </c>
    </row>
    <row r="1434" spans="1:37" x14ac:dyDescent="0.2">
      <c r="A1434" t="s">
        <v>3168</v>
      </c>
      <c r="B1434" t="s">
        <v>93</v>
      </c>
      <c r="C1434" t="s">
        <v>21</v>
      </c>
      <c r="D1434" t="s">
        <v>25</v>
      </c>
      <c r="E1434" t="s">
        <v>30</v>
      </c>
      <c r="F1434" s="1">
        <v>43809</v>
      </c>
      <c r="G1434" s="1">
        <v>31320</v>
      </c>
      <c r="H1434">
        <v>98504</v>
      </c>
      <c r="I1434">
        <v>12843</v>
      </c>
      <c r="J1434">
        <v>97</v>
      </c>
      <c r="K1434">
        <v>62</v>
      </c>
      <c r="L1434" t="s">
        <v>53</v>
      </c>
      <c r="M1434">
        <v>114</v>
      </c>
      <c r="N1434">
        <f>Table1[[#This Row],[Basic Salary]]+Table1[[#This Row],[Bonus]]</f>
        <v>111347</v>
      </c>
      <c r="O1434" s="2">
        <f>Table1[[#This Row],[Bonus]]/Table1[[#This Row],[Basic Salary]]</f>
        <v>0.13038049216275482</v>
      </c>
      <c r="P1434">
        <f ca="1">DATEDIF(Table1[[#This Row],[Date of Birth]],TODAY(),"Y")</f>
        <v>40</v>
      </c>
      <c r="Q1434">
        <f ca="1">DATEDIF(Table1[[#This Row],[Joining Date]],TODAY(),"Y")</f>
        <v>6</v>
      </c>
      <c r="R1434" t="str">
        <f ca="1">IF(YEAR(Table1[[#This Row],[Joining Date]])=YEAR(TODAY()),"Yes","No")</f>
        <v>No</v>
      </c>
      <c r="S1434" t="str">
        <f ca="1">IF(Table1[[#This Row],[Experience]]&gt;5,"Yes","No")</f>
        <v>Yes</v>
      </c>
      <c r="T1434" t="str">
        <f>TEXT(Table1[[#This Row],[Joining Date]],"mmmm")</f>
        <v>December</v>
      </c>
      <c r="U1434" t="str">
        <f>TEXT(Table1[[#This Row],[Joining Date]],"yyyy")</f>
        <v>2019</v>
      </c>
      <c r="V1434" s="5">
        <f ca="1">TODAY()-Table1[[#This Row],[Joining Date]]</f>
        <v>2430</v>
      </c>
      <c r="W1434" t="str">
        <f>LEFT(Table1[[#This Row],[Employee Name]],FIND(" ",Table1[[#This Row],[Employee Name]])-1)</f>
        <v>Priya</v>
      </c>
      <c r="X1434" t="str">
        <f>RIGHT(Table1[[#This Row],[Employee Name]],LEN(Table1[[#This Row],[Employee Name]])-FIND(" ",Table1[[#This Row],[Employee Name]]))</f>
        <v>Reddy</v>
      </c>
      <c r="Y1434" t="str">
        <f>Table1[[#This Row],[Department]]&amp;"-"&amp;Table1[[#This Row],[Employee ID]]</f>
        <v>Finance-E03112</v>
      </c>
      <c r="Z1434" t="str">
        <f>LEFT(Table1[[#This Row],[Department]],3)</f>
        <v>Fin</v>
      </c>
      <c r="AA1434" t="str">
        <f>_xlfn.XLOOKUP(Table1[[#This Row],[Manager ID]],MANAGERS!A:A,MANAGERS!B:B)</f>
        <v>Manager_14</v>
      </c>
      <c r="AB1434" t="str" cm="1">
        <f t="array" ref="AB1434">_xlfn.XLOOKUP(Table1[[#This Row],[Manager ID]],Table2[[#All],[Manager ID]],Table2[[#All],[Department Head]])</f>
        <v>Marketing</v>
      </c>
      <c r="AC1434" s="2">
        <f>_xlfn.XLOOKUP(Table1[[#This Row],[City]],L:L,O:O)</f>
        <v>0.23685887225230964</v>
      </c>
      <c r="AD1434" t="str" cm="1">
        <f t="array" ref="AD1434">_xlfn.IFS(Table1[[#This Row],[Performance Score]]&gt;=90,"Excellent",Table1[[#This Row],[Performance Score]]&gt;=75,"Good",Table1[[#This Row],[Performance Score]]&gt;=60,"Average",Table1[[#This Row],[Performance Score]]&lt;=60,"Need Improvement")</f>
        <v>Average</v>
      </c>
      <c r="AE1434" t="str">
        <f>IF(AND(Table1[[#This Row],[Attendance %]]&gt;=80,(Table1[[#This Row],[Performance Score]]&gt;=80)),"Eligible","Not Eligible")</f>
        <v>Not Eligible</v>
      </c>
      <c r="AF1434" t="str">
        <f>IF(Table1[[#This Row],[Performance Score]]&gt;=80,"High Performer","Low Performer")</f>
        <v>Low Performer</v>
      </c>
      <c r="AG1434" t="str" cm="1">
        <f t="array" aca="1" ref="AG1434" ca="1">_xlfn.IFS(Table1[[#This Row],[Experience]]&lt;=3,"Junior",Table1[[#This Row],[Experience]]&lt;=7,"Mid Level",Table1[[#This Row],[Experience]]&gt;=7,"Senior")</f>
        <v>Mid Level</v>
      </c>
      <c r="AH1434" t="str">
        <f>IF(Table1[[#This Row],[Attendance %]]&gt;75,"OK","Below 75")</f>
        <v>OK</v>
      </c>
      <c r="AI1434" t="b">
        <f>ISBLANK(Table1[[#This Row],[Employee ID]])</f>
        <v>0</v>
      </c>
      <c r="AJ1434" t="b">
        <f>ISNUMBER(Table1[[#This Row],[Total Salary  ]])</f>
        <v>1</v>
      </c>
      <c r="AK1434" t="str">
        <f>IFERROR(_xlfn.XLOOKUP(Table1[[#This Row],[Manager ID]],MANAGERS!A:A,MANAGERS!B:B),"Not Found")</f>
        <v>Manager_14</v>
      </c>
    </row>
    <row r="1435" spans="1:37" x14ac:dyDescent="0.2">
      <c r="A1435" t="s">
        <v>724</v>
      </c>
      <c r="B1435" t="s">
        <v>87</v>
      </c>
      <c r="C1435" t="s">
        <v>21</v>
      </c>
      <c r="D1435" t="s">
        <v>25</v>
      </c>
      <c r="E1435" t="s">
        <v>51</v>
      </c>
      <c r="F1435" s="1">
        <v>44640</v>
      </c>
      <c r="G1435" s="1">
        <v>30961</v>
      </c>
      <c r="H1435">
        <v>82878</v>
      </c>
      <c r="I1435">
        <v>28442</v>
      </c>
      <c r="J1435">
        <v>76</v>
      </c>
      <c r="K1435">
        <v>46</v>
      </c>
      <c r="L1435" t="s">
        <v>53</v>
      </c>
      <c r="M1435">
        <v>103</v>
      </c>
      <c r="N1435">
        <f>Table1[[#This Row],[Basic Salary]]+Table1[[#This Row],[Bonus]]</f>
        <v>111320</v>
      </c>
      <c r="O1435" s="2">
        <f>Table1[[#This Row],[Bonus]]/Table1[[#This Row],[Basic Salary]]</f>
        <v>0.34317913077053019</v>
      </c>
      <c r="P1435">
        <f ca="1">DATEDIF(Table1[[#This Row],[Date of Birth]],TODAY(),"Y")</f>
        <v>41</v>
      </c>
      <c r="Q1435">
        <f ca="1">DATEDIF(Table1[[#This Row],[Joining Date]],TODAY(),"Y")</f>
        <v>4</v>
      </c>
      <c r="R1435" t="str">
        <f ca="1">IF(YEAR(Table1[[#This Row],[Joining Date]])=YEAR(TODAY()),"Yes","No")</f>
        <v>No</v>
      </c>
      <c r="S1435" t="str">
        <f ca="1">IF(Table1[[#This Row],[Experience]]&gt;5,"Yes","No")</f>
        <v>No</v>
      </c>
      <c r="T1435" t="str">
        <f>TEXT(Table1[[#This Row],[Joining Date]],"mmmm")</f>
        <v>March</v>
      </c>
      <c r="U1435" t="str">
        <f>TEXT(Table1[[#This Row],[Joining Date]],"yyyy")</f>
        <v>2022</v>
      </c>
      <c r="V1435" s="5">
        <f ca="1">TODAY()-Table1[[#This Row],[Joining Date]]</f>
        <v>1599</v>
      </c>
      <c r="W1435" t="str">
        <f>LEFT(Table1[[#This Row],[Employee Name]],FIND(" ",Table1[[#This Row],[Employee Name]])-1)</f>
        <v>Arjun</v>
      </c>
      <c r="X1435" t="str">
        <f>RIGHT(Table1[[#This Row],[Employee Name]],LEN(Table1[[#This Row],[Employee Name]])-FIND(" ",Table1[[#This Row],[Employee Name]]))</f>
        <v>Mehta</v>
      </c>
      <c r="Y1435" t="str">
        <f>Table1[[#This Row],[Department]]&amp;"-"&amp;Table1[[#This Row],[Employee ID]]</f>
        <v>Finance-E00668</v>
      </c>
      <c r="Z1435" t="str">
        <f>LEFT(Table1[[#This Row],[Department]],3)</f>
        <v>Fin</v>
      </c>
      <c r="AA1435" t="str">
        <f>_xlfn.XLOOKUP(Table1[[#This Row],[Manager ID]],MANAGERS!A:A,MANAGERS!B:B)</f>
        <v>Manager_3</v>
      </c>
      <c r="AB1435" t="str" cm="1">
        <f t="array" ref="AB1435">_xlfn.XLOOKUP(Table1[[#This Row],[Manager ID]],Table2[[#All],[Manager ID]],Table2[[#All],[Department Head]])</f>
        <v>IT</v>
      </c>
      <c r="AC1435" s="2">
        <f>_xlfn.XLOOKUP(Table1[[#This Row],[City]],L:L,O:O)</f>
        <v>0.23685887225230964</v>
      </c>
      <c r="AD1435" t="str" cm="1">
        <f t="array" ref="AD1435">_xlfn.IFS(Table1[[#This Row],[Performance Score]]&gt;=90,"Excellent",Table1[[#This Row],[Performance Score]]&gt;=75,"Good",Table1[[#This Row],[Performance Score]]&gt;=60,"Average",Table1[[#This Row],[Performance Score]]&lt;=60,"Need Improvement")</f>
        <v>Need Improvement</v>
      </c>
      <c r="AE1435" t="str">
        <f>IF(AND(Table1[[#This Row],[Attendance %]]&gt;=80,(Table1[[#This Row],[Performance Score]]&gt;=80)),"Eligible","Not Eligible")</f>
        <v>Not Eligible</v>
      </c>
      <c r="AF1435" t="str">
        <f>IF(Table1[[#This Row],[Performance Score]]&gt;=80,"High Performer","Low Performer")</f>
        <v>Low Performer</v>
      </c>
      <c r="AG1435" t="str" cm="1">
        <f t="array" aca="1" ref="AG1435" ca="1">_xlfn.IFS(Table1[[#This Row],[Experience]]&lt;=3,"Junior",Table1[[#This Row],[Experience]]&lt;=7,"Mid Level",Table1[[#This Row],[Experience]]&gt;=7,"Senior")</f>
        <v>Mid Level</v>
      </c>
      <c r="AH1435" t="str">
        <f>IF(Table1[[#This Row],[Attendance %]]&gt;75,"OK","Below 75")</f>
        <v>OK</v>
      </c>
      <c r="AI1435" t="b">
        <f>ISBLANK(Table1[[#This Row],[Employee ID]])</f>
        <v>0</v>
      </c>
      <c r="AJ1435" t="b">
        <f>ISNUMBER(Table1[[#This Row],[Total Salary  ]])</f>
        <v>1</v>
      </c>
      <c r="AK1435" t="str">
        <f>IFERROR(_xlfn.XLOOKUP(Table1[[#This Row],[Manager ID]],MANAGERS!A:A,MANAGERS!B:B),"Not Found")</f>
        <v>Manager_3</v>
      </c>
    </row>
    <row r="1436" spans="1:37" x14ac:dyDescent="0.2">
      <c r="A1436" t="s">
        <v>3074</v>
      </c>
      <c r="B1436" t="s">
        <v>14</v>
      </c>
      <c r="C1436" t="s">
        <v>21</v>
      </c>
      <c r="D1436" t="s">
        <v>81</v>
      </c>
      <c r="E1436" t="s">
        <v>30</v>
      </c>
      <c r="F1436" s="1">
        <v>42693</v>
      </c>
      <c r="G1436" s="1">
        <v>34079</v>
      </c>
      <c r="H1436">
        <v>97449</v>
      </c>
      <c r="I1436">
        <v>13871</v>
      </c>
      <c r="J1436">
        <v>69</v>
      </c>
      <c r="K1436">
        <v>82</v>
      </c>
      <c r="L1436" t="s">
        <v>18</v>
      </c>
      <c r="M1436">
        <v>101</v>
      </c>
      <c r="N1436">
        <f>Table1[[#This Row],[Basic Salary]]+Table1[[#This Row],[Bonus]]</f>
        <v>111320</v>
      </c>
      <c r="O1436" s="2">
        <f>Table1[[#This Row],[Bonus]]/Table1[[#This Row],[Basic Salary]]</f>
        <v>0.14234112202280166</v>
      </c>
      <c r="P1436">
        <f ca="1">DATEDIF(Table1[[#This Row],[Date of Birth]],TODAY(),"Y")</f>
        <v>33</v>
      </c>
      <c r="Q1436">
        <f ca="1">DATEDIF(Table1[[#This Row],[Joining Date]],TODAY(),"Y")</f>
        <v>9</v>
      </c>
      <c r="R1436" t="str">
        <f ca="1">IF(YEAR(Table1[[#This Row],[Joining Date]])=YEAR(TODAY()),"Yes","No")</f>
        <v>No</v>
      </c>
      <c r="S1436" t="str">
        <f ca="1">IF(Table1[[#This Row],[Experience]]&gt;5,"Yes","No")</f>
        <v>Yes</v>
      </c>
      <c r="T1436" t="str">
        <f>TEXT(Table1[[#This Row],[Joining Date]],"mmmm")</f>
        <v>November</v>
      </c>
      <c r="U1436" t="str">
        <f>TEXT(Table1[[#This Row],[Joining Date]],"yyyy")</f>
        <v>2016</v>
      </c>
      <c r="V1436" s="5">
        <f ca="1">TODAY()-Table1[[#This Row],[Joining Date]]</f>
        <v>3546</v>
      </c>
      <c r="W1436" t="str">
        <f>LEFT(Table1[[#This Row],[Employee Name]],FIND(" ",Table1[[#This Row],[Employee Name]])-1)</f>
        <v>Nisha</v>
      </c>
      <c r="X1436" t="str">
        <f>RIGHT(Table1[[#This Row],[Employee Name]],LEN(Table1[[#This Row],[Employee Name]])-FIND(" ",Table1[[#This Row],[Employee Name]]))</f>
        <v>Kapoor</v>
      </c>
      <c r="Y1436" t="str">
        <f>Table1[[#This Row],[Department]]&amp;"-"&amp;Table1[[#This Row],[Employee ID]]</f>
        <v>Sales-E03018</v>
      </c>
      <c r="Z1436" t="str">
        <f>LEFT(Table1[[#This Row],[Department]],3)</f>
        <v>Sal</v>
      </c>
      <c r="AA1436" t="str">
        <f>_xlfn.XLOOKUP(Table1[[#This Row],[Manager ID]],MANAGERS!A:A,MANAGERS!B:B)</f>
        <v>Manager_1</v>
      </c>
      <c r="AB1436" t="str" cm="1">
        <f t="array" ref="AB1436">_xlfn.XLOOKUP(Table1[[#This Row],[Manager ID]],Table2[[#All],[Manager ID]],Table2[[#All],[Department Head]])</f>
        <v>Support</v>
      </c>
      <c r="AC1436" s="2">
        <f>_xlfn.XLOOKUP(Table1[[#This Row],[City]],L:L,O:O)</f>
        <v>0.21356479274849693</v>
      </c>
      <c r="AD1436" t="str" cm="1">
        <f t="array" ref="AD1436">_xlfn.IFS(Table1[[#This Row],[Performance Score]]&gt;=90,"Excellent",Table1[[#This Row],[Performance Score]]&gt;=75,"Good",Table1[[#This Row],[Performance Score]]&gt;=60,"Average",Table1[[#This Row],[Performance Score]]&lt;=60,"Need Improvement")</f>
        <v>Good</v>
      </c>
      <c r="AE1436" t="str">
        <f>IF(AND(Table1[[#This Row],[Attendance %]]&gt;=80,(Table1[[#This Row],[Performance Score]]&gt;=80)),"Eligible","Not Eligible")</f>
        <v>Not Eligible</v>
      </c>
      <c r="AF1436" t="str">
        <f>IF(Table1[[#This Row],[Performance Score]]&gt;=80,"High Performer","Low Performer")</f>
        <v>High Performer</v>
      </c>
      <c r="AG1436" t="str" cm="1">
        <f t="array" aca="1" ref="AG1436" ca="1">_xlfn.IFS(Table1[[#This Row],[Experience]]&lt;=3,"Junior",Table1[[#This Row],[Experience]]&lt;=7,"Mid Level",Table1[[#This Row],[Experience]]&gt;=7,"Senior")</f>
        <v>Senior</v>
      </c>
      <c r="AH1436" t="str">
        <f>IF(Table1[[#This Row],[Attendance %]]&gt;75,"OK","Below 75")</f>
        <v>Below 75</v>
      </c>
      <c r="AI1436" t="b">
        <f>ISBLANK(Table1[[#This Row],[Employee ID]])</f>
        <v>0</v>
      </c>
      <c r="AJ1436" t="b">
        <f>ISNUMBER(Table1[[#This Row],[Total Salary  ]])</f>
        <v>1</v>
      </c>
      <c r="AK1436" t="str">
        <f>IFERROR(_xlfn.XLOOKUP(Table1[[#This Row],[Manager ID]],MANAGERS!A:A,MANAGERS!B:B),"Not Found")</f>
        <v>Manager_1</v>
      </c>
    </row>
    <row r="1437" spans="1:37" x14ac:dyDescent="0.2">
      <c r="A1437" t="s">
        <v>2493</v>
      </c>
      <c r="B1437" t="s">
        <v>77</v>
      </c>
      <c r="C1437" t="s">
        <v>21</v>
      </c>
      <c r="D1437" t="s">
        <v>33</v>
      </c>
      <c r="E1437" t="s">
        <v>51</v>
      </c>
      <c r="F1437" s="1">
        <v>45428</v>
      </c>
      <c r="G1437" s="1">
        <v>37006</v>
      </c>
      <c r="H1437">
        <v>104610</v>
      </c>
      <c r="I1437">
        <v>6707</v>
      </c>
      <c r="J1437">
        <v>86</v>
      </c>
      <c r="K1437">
        <v>97</v>
      </c>
      <c r="L1437" t="s">
        <v>18</v>
      </c>
      <c r="M1437">
        <v>101</v>
      </c>
      <c r="N1437">
        <f>Table1[[#This Row],[Basic Salary]]+Table1[[#This Row],[Bonus]]</f>
        <v>111317</v>
      </c>
      <c r="O1437" s="2">
        <f>Table1[[#This Row],[Bonus]]/Table1[[#This Row],[Basic Salary]]</f>
        <v>6.411432941401396E-2</v>
      </c>
      <c r="P1437">
        <f ca="1">DATEDIF(Table1[[#This Row],[Date of Birth]],TODAY(),"Y")</f>
        <v>25</v>
      </c>
      <c r="Q1437">
        <f ca="1">DATEDIF(Table1[[#This Row],[Joining Date]],TODAY(),"Y")</f>
        <v>2</v>
      </c>
      <c r="R1437" t="str">
        <f ca="1">IF(YEAR(Table1[[#This Row],[Joining Date]])=YEAR(TODAY()),"Yes","No")</f>
        <v>No</v>
      </c>
      <c r="S1437" t="str">
        <f ca="1">IF(Table1[[#This Row],[Experience]]&gt;5,"Yes","No")</f>
        <v>No</v>
      </c>
      <c r="T1437" t="str">
        <f>TEXT(Table1[[#This Row],[Joining Date]],"mmmm")</f>
        <v>May</v>
      </c>
      <c r="U1437" t="str">
        <f>TEXT(Table1[[#This Row],[Joining Date]],"yyyy")</f>
        <v>2024</v>
      </c>
      <c r="V1437" s="5">
        <f ca="1">TODAY()-Table1[[#This Row],[Joining Date]]</f>
        <v>811</v>
      </c>
      <c r="W1437" t="str">
        <f>LEFT(Table1[[#This Row],[Employee Name]],FIND(" ",Table1[[#This Row],[Employee Name]])-1)</f>
        <v>Rohan</v>
      </c>
      <c r="X1437" t="str">
        <f>RIGHT(Table1[[#This Row],[Employee Name]],LEN(Table1[[#This Row],[Employee Name]])-FIND(" ",Table1[[#This Row],[Employee Name]]))</f>
        <v>Gupta</v>
      </c>
      <c r="Y1437" t="str">
        <f>Table1[[#This Row],[Department]]&amp;"-"&amp;Table1[[#This Row],[Employee ID]]</f>
        <v>Marketing-E02437</v>
      </c>
      <c r="Z1437" t="str">
        <f>LEFT(Table1[[#This Row],[Department]],3)</f>
        <v>Mar</v>
      </c>
      <c r="AA1437" t="str">
        <f>_xlfn.XLOOKUP(Table1[[#This Row],[Manager ID]],MANAGERS!A:A,MANAGERS!B:B)</f>
        <v>Manager_1</v>
      </c>
      <c r="AB1437" t="str" cm="1">
        <f t="array" ref="AB1437">_xlfn.XLOOKUP(Table1[[#This Row],[Manager ID]],Table2[[#All],[Manager ID]],Table2[[#All],[Department Head]])</f>
        <v>Support</v>
      </c>
      <c r="AC1437" s="2">
        <f>_xlfn.XLOOKUP(Table1[[#This Row],[City]],L:L,O:O)</f>
        <v>0.21356479274849693</v>
      </c>
      <c r="AD1437" t="str" cm="1">
        <f t="array" ref="AD1437">_xlfn.IFS(Table1[[#This Row],[Performance Score]]&gt;=90,"Excellent",Table1[[#This Row],[Performance Score]]&gt;=75,"Good",Table1[[#This Row],[Performance Score]]&gt;=60,"Average",Table1[[#This Row],[Performance Score]]&lt;=60,"Need Improvement")</f>
        <v>Excellent</v>
      </c>
      <c r="AE1437" t="str">
        <f>IF(AND(Table1[[#This Row],[Attendance %]]&gt;=80,(Table1[[#This Row],[Performance Score]]&gt;=80)),"Eligible","Not Eligible")</f>
        <v>Eligible</v>
      </c>
      <c r="AF1437" t="str">
        <f>IF(Table1[[#This Row],[Performance Score]]&gt;=80,"High Performer","Low Performer")</f>
        <v>High Performer</v>
      </c>
      <c r="AG1437" t="str" cm="1">
        <f t="array" aca="1" ref="AG1437" ca="1">_xlfn.IFS(Table1[[#This Row],[Experience]]&lt;=3,"Junior",Table1[[#This Row],[Experience]]&lt;=7,"Mid Level",Table1[[#This Row],[Experience]]&gt;=7,"Senior")</f>
        <v>Junior</v>
      </c>
      <c r="AH1437" t="str">
        <f>IF(Table1[[#This Row],[Attendance %]]&gt;75,"OK","Below 75")</f>
        <v>OK</v>
      </c>
      <c r="AI1437" t="b">
        <f>ISBLANK(Table1[[#This Row],[Employee ID]])</f>
        <v>0</v>
      </c>
      <c r="AJ1437" t="b">
        <f>ISNUMBER(Table1[[#This Row],[Total Salary  ]])</f>
        <v>1</v>
      </c>
      <c r="AK1437" t="str">
        <f>IFERROR(_xlfn.XLOOKUP(Table1[[#This Row],[Manager ID]],MANAGERS!A:A,MANAGERS!B:B),"Not Found")</f>
        <v>Manager_1</v>
      </c>
    </row>
    <row r="1438" spans="1:37" x14ac:dyDescent="0.2">
      <c r="A1438" t="s">
        <v>4283</v>
      </c>
      <c r="B1438" t="s">
        <v>20</v>
      </c>
      <c r="C1438" t="s">
        <v>21</v>
      </c>
      <c r="D1438" t="s">
        <v>25</v>
      </c>
      <c r="E1438" t="s">
        <v>30</v>
      </c>
      <c r="F1438" s="1">
        <v>45580</v>
      </c>
      <c r="G1438" s="1">
        <v>31780</v>
      </c>
      <c r="H1438">
        <v>93985</v>
      </c>
      <c r="I1438">
        <v>17310</v>
      </c>
      <c r="J1438">
        <v>91</v>
      </c>
      <c r="K1438">
        <v>74</v>
      </c>
      <c r="L1438" t="s">
        <v>31</v>
      </c>
      <c r="M1438">
        <v>111</v>
      </c>
      <c r="N1438">
        <f>Table1[[#This Row],[Basic Salary]]+Table1[[#This Row],[Bonus]]</f>
        <v>111295</v>
      </c>
      <c r="O1438" s="2">
        <f>Table1[[#This Row],[Bonus]]/Table1[[#This Row],[Basic Salary]]</f>
        <v>0.18417832632866946</v>
      </c>
      <c r="P1438">
        <f ca="1">DATEDIF(Table1[[#This Row],[Date of Birth]],TODAY(),"Y")</f>
        <v>39</v>
      </c>
      <c r="Q1438">
        <f ca="1">DATEDIF(Table1[[#This Row],[Joining Date]],TODAY(),"Y")</f>
        <v>1</v>
      </c>
      <c r="R1438" t="str">
        <f ca="1">IF(YEAR(Table1[[#This Row],[Joining Date]])=YEAR(TODAY()),"Yes","No")</f>
        <v>No</v>
      </c>
      <c r="S1438" t="str">
        <f ca="1">IF(Table1[[#This Row],[Experience]]&gt;5,"Yes","No")</f>
        <v>No</v>
      </c>
      <c r="T1438" t="str">
        <f>TEXT(Table1[[#This Row],[Joining Date]],"mmmm")</f>
        <v>October</v>
      </c>
      <c r="U1438" t="str">
        <f>TEXT(Table1[[#This Row],[Joining Date]],"yyyy")</f>
        <v>2024</v>
      </c>
      <c r="V1438" s="5">
        <f ca="1">TODAY()-Table1[[#This Row],[Joining Date]]</f>
        <v>659</v>
      </c>
      <c r="W1438" t="str">
        <f>LEFT(Table1[[#This Row],[Employee Name]],FIND(" ",Table1[[#This Row],[Employee Name]])-1)</f>
        <v>Rahul</v>
      </c>
      <c r="X1438" t="str">
        <f>RIGHT(Table1[[#This Row],[Employee Name]],LEN(Table1[[#This Row],[Employee Name]])-FIND(" ",Table1[[#This Row],[Employee Name]]))</f>
        <v>Verma</v>
      </c>
      <c r="Y1438" t="str">
        <f>Table1[[#This Row],[Department]]&amp;"-"&amp;Table1[[#This Row],[Employee ID]]</f>
        <v>Finance-E04227</v>
      </c>
      <c r="Z1438" t="str">
        <f>LEFT(Table1[[#This Row],[Department]],3)</f>
        <v>Fin</v>
      </c>
      <c r="AA1438" t="str">
        <f>_xlfn.XLOOKUP(Table1[[#This Row],[Manager ID]],MANAGERS!A:A,MANAGERS!B:B)</f>
        <v>Manager_11</v>
      </c>
      <c r="AB1438" t="str" cm="1">
        <f t="array" ref="AB1438">_xlfn.XLOOKUP(Table1[[#This Row],[Manager ID]],Table2[[#All],[Manager ID]],Table2[[#All],[Department Head]])</f>
        <v>Marketing</v>
      </c>
      <c r="AC1438" s="2">
        <f>_xlfn.XLOOKUP(Table1[[#This Row],[City]],L:L,O:O)</f>
        <v>0.241864189087755</v>
      </c>
      <c r="AD1438" t="str" cm="1">
        <f t="array" ref="AD1438">_xlfn.IFS(Table1[[#This Row],[Performance Score]]&gt;=90,"Excellent",Table1[[#This Row],[Performance Score]]&gt;=75,"Good",Table1[[#This Row],[Performance Score]]&gt;=60,"Average",Table1[[#This Row],[Performance Score]]&lt;=60,"Need Improvement")</f>
        <v>Average</v>
      </c>
      <c r="AE1438" t="str">
        <f>IF(AND(Table1[[#This Row],[Attendance %]]&gt;=80,(Table1[[#This Row],[Performance Score]]&gt;=80)),"Eligible","Not Eligible")</f>
        <v>Not Eligible</v>
      </c>
      <c r="AF1438" t="str">
        <f>IF(Table1[[#This Row],[Performance Score]]&gt;=80,"High Performer","Low Performer")</f>
        <v>Low Performer</v>
      </c>
      <c r="AG1438" t="str" cm="1">
        <f t="array" aca="1" ref="AG1438" ca="1">_xlfn.IFS(Table1[[#This Row],[Experience]]&lt;=3,"Junior",Table1[[#This Row],[Experience]]&lt;=7,"Mid Level",Table1[[#This Row],[Experience]]&gt;=7,"Senior")</f>
        <v>Junior</v>
      </c>
      <c r="AH1438" t="str">
        <f>IF(Table1[[#This Row],[Attendance %]]&gt;75,"OK","Below 75")</f>
        <v>OK</v>
      </c>
      <c r="AI1438" t="b">
        <f>ISBLANK(Table1[[#This Row],[Employee ID]])</f>
        <v>0</v>
      </c>
      <c r="AJ1438" t="b">
        <f>ISNUMBER(Table1[[#This Row],[Total Salary  ]])</f>
        <v>1</v>
      </c>
      <c r="AK1438" t="str">
        <f>IFERROR(_xlfn.XLOOKUP(Table1[[#This Row],[Manager ID]],MANAGERS!A:A,MANAGERS!B:B),"Not Found")</f>
        <v>Manager_11</v>
      </c>
    </row>
    <row r="1439" spans="1:37" x14ac:dyDescent="0.2">
      <c r="A1439" t="s">
        <v>3420</v>
      </c>
      <c r="B1439" t="s">
        <v>60</v>
      </c>
      <c r="C1439" t="s">
        <v>21</v>
      </c>
      <c r="D1439" t="s">
        <v>40</v>
      </c>
      <c r="E1439" t="s">
        <v>65</v>
      </c>
      <c r="F1439" s="1">
        <v>44960</v>
      </c>
      <c r="G1439" s="1">
        <v>36681</v>
      </c>
      <c r="H1439">
        <v>99874</v>
      </c>
      <c r="I1439">
        <v>11408</v>
      </c>
      <c r="J1439">
        <v>98</v>
      </c>
      <c r="K1439">
        <v>93</v>
      </c>
      <c r="L1439" t="s">
        <v>31</v>
      </c>
      <c r="M1439">
        <v>116</v>
      </c>
      <c r="N1439">
        <f>Table1[[#This Row],[Basic Salary]]+Table1[[#This Row],[Bonus]]</f>
        <v>111282</v>
      </c>
      <c r="O1439" s="2">
        <f>Table1[[#This Row],[Bonus]]/Table1[[#This Row],[Basic Salary]]</f>
        <v>0.11422392214189879</v>
      </c>
      <c r="P1439">
        <f ca="1">DATEDIF(Table1[[#This Row],[Date of Birth]],TODAY(),"Y")</f>
        <v>26</v>
      </c>
      <c r="Q1439">
        <f ca="1">DATEDIF(Table1[[#This Row],[Joining Date]],TODAY(),"Y")</f>
        <v>3</v>
      </c>
      <c r="R1439" t="str">
        <f ca="1">IF(YEAR(Table1[[#This Row],[Joining Date]])=YEAR(TODAY()),"Yes","No")</f>
        <v>No</v>
      </c>
      <c r="S1439" t="str">
        <f ca="1">IF(Table1[[#This Row],[Experience]]&gt;5,"Yes","No")</f>
        <v>No</v>
      </c>
      <c r="T1439" t="str">
        <f>TEXT(Table1[[#This Row],[Joining Date]],"mmmm")</f>
        <v>February</v>
      </c>
      <c r="U1439" t="str">
        <f>TEXT(Table1[[#This Row],[Joining Date]],"yyyy")</f>
        <v>2023</v>
      </c>
      <c r="V1439" s="5">
        <f ca="1">TODAY()-Table1[[#This Row],[Joining Date]]</f>
        <v>1279</v>
      </c>
      <c r="W1439" t="str">
        <f>LEFT(Table1[[#This Row],[Employee Name]],FIND(" ",Table1[[#This Row],[Employee Name]])-1)</f>
        <v>Gayathri</v>
      </c>
      <c r="X1439" t="str">
        <f>RIGHT(Table1[[#This Row],[Employee Name]],LEN(Table1[[#This Row],[Employee Name]])-FIND(" ",Table1[[#This Row],[Employee Name]]))</f>
        <v>Iyer</v>
      </c>
      <c r="Y1439" t="str">
        <f>Table1[[#This Row],[Department]]&amp;"-"&amp;Table1[[#This Row],[Employee ID]]</f>
        <v>IT-E03364</v>
      </c>
      <c r="Z1439" t="str">
        <f>LEFT(Table1[[#This Row],[Department]],3)</f>
        <v>IT</v>
      </c>
      <c r="AA1439" t="str">
        <f>_xlfn.XLOOKUP(Table1[[#This Row],[Manager ID]],MANAGERS!A:A,MANAGERS!B:B)</f>
        <v>Manager_16</v>
      </c>
      <c r="AB1439" t="str" cm="1">
        <f t="array" ref="AB1439">_xlfn.XLOOKUP(Table1[[#This Row],[Manager ID]],Table2[[#All],[Manager ID]],Table2[[#All],[Department Head]])</f>
        <v>Sales</v>
      </c>
      <c r="AC1439" s="2">
        <f>_xlfn.XLOOKUP(Table1[[#This Row],[City]],L:L,O:O)</f>
        <v>0.241864189087755</v>
      </c>
      <c r="AD1439" t="str" cm="1">
        <f t="array" ref="AD1439">_xlfn.IFS(Table1[[#This Row],[Performance Score]]&gt;=90,"Excellent",Table1[[#This Row],[Performance Score]]&gt;=75,"Good",Table1[[#This Row],[Performance Score]]&gt;=60,"Average",Table1[[#This Row],[Performance Score]]&lt;=60,"Need Improvement")</f>
        <v>Excellent</v>
      </c>
      <c r="AE1439" t="str">
        <f>IF(AND(Table1[[#This Row],[Attendance %]]&gt;=80,(Table1[[#This Row],[Performance Score]]&gt;=80)),"Eligible","Not Eligible")</f>
        <v>Eligible</v>
      </c>
      <c r="AF1439" t="str">
        <f>IF(Table1[[#This Row],[Performance Score]]&gt;=80,"High Performer","Low Performer")</f>
        <v>High Performer</v>
      </c>
      <c r="AG1439" t="str" cm="1">
        <f t="array" aca="1" ref="AG1439" ca="1">_xlfn.IFS(Table1[[#This Row],[Experience]]&lt;=3,"Junior",Table1[[#This Row],[Experience]]&lt;=7,"Mid Level",Table1[[#This Row],[Experience]]&gt;=7,"Senior")</f>
        <v>Junior</v>
      </c>
      <c r="AH1439" t="str">
        <f>IF(Table1[[#This Row],[Attendance %]]&gt;75,"OK","Below 75")</f>
        <v>OK</v>
      </c>
      <c r="AI1439" t="b">
        <f>ISBLANK(Table1[[#This Row],[Employee ID]])</f>
        <v>0</v>
      </c>
      <c r="AJ1439" t="b">
        <f>ISNUMBER(Table1[[#This Row],[Total Salary  ]])</f>
        <v>1</v>
      </c>
      <c r="AK1439" t="str">
        <f>IFERROR(_xlfn.XLOOKUP(Table1[[#This Row],[Manager ID]],MANAGERS!A:A,MANAGERS!B:B),"Not Found")</f>
        <v>Manager_16</v>
      </c>
    </row>
    <row r="1440" spans="1:37" x14ac:dyDescent="0.2">
      <c r="A1440" t="s">
        <v>1427</v>
      </c>
      <c r="B1440" t="s">
        <v>57</v>
      </c>
      <c r="C1440" t="s">
        <v>21</v>
      </c>
      <c r="D1440" t="s">
        <v>81</v>
      </c>
      <c r="E1440" t="s">
        <v>30</v>
      </c>
      <c r="F1440" s="1">
        <v>45080</v>
      </c>
      <c r="G1440" s="1">
        <v>34387</v>
      </c>
      <c r="H1440">
        <v>84178</v>
      </c>
      <c r="I1440">
        <v>27102</v>
      </c>
      <c r="J1440">
        <v>89</v>
      </c>
      <c r="K1440">
        <v>41</v>
      </c>
      <c r="L1440" t="s">
        <v>37</v>
      </c>
      <c r="M1440">
        <v>120</v>
      </c>
      <c r="N1440">
        <f>Table1[[#This Row],[Basic Salary]]+Table1[[#This Row],[Bonus]]</f>
        <v>111280</v>
      </c>
      <c r="O1440" s="2">
        <f>Table1[[#This Row],[Bonus]]/Table1[[#This Row],[Basic Salary]]</f>
        <v>0.32196060728456366</v>
      </c>
      <c r="P1440">
        <f ca="1">DATEDIF(Table1[[#This Row],[Date of Birth]],TODAY(),"Y")</f>
        <v>32</v>
      </c>
      <c r="Q1440">
        <f ca="1">DATEDIF(Table1[[#This Row],[Joining Date]],TODAY(),"Y")</f>
        <v>3</v>
      </c>
      <c r="R1440" t="str">
        <f ca="1">IF(YEAR(Table1[[#This Row],[Joining Date]])=YEAR(TODAY()),"Yes","No")</f>
        <v>No</v>
      </c>
      <c r="S1440" t="str">
        <f ca="1">IF(Table1[[#This Row],[Experience]]&gt;5,"Yes","No")</f>
        <v>No</v>
      </c>
      <c r="T1440" t="str">
        <f>TEXT(Table1[[#This Row],[Joining Date]],"mmmm")</f>
        <v>June</v>
      </c>
      <c r="U1440" t="str">
        <f>TEXT(Table1[[#This Row],[Joining Date]],"yyyy")</f>
        <v>2023</v>
      </c>
      <c r="V1440" s="5">
        <f ca="1">TODAY()-Table1[[#This Row],[Joining Date]]</f>
        <v>1159</v>
      </c>
      <c r="W1440" t="str">
        <f>LEFT(Table1[[#This Row],[Employee Name]],FIND(" ",Table1[[#This Row],[Employee Name]])-1)</f>
        <v>Swathi</v>
      </c>
      <c r="X1440" t="str">
        <f>RIGHT(Table1[[#This Row],[Employee Name]],LEN(Table1[[#This Row],[Employee Name]])-FIND(" ",Table1[[#This Row],[Employee Name]]))</f>
        <v>Ramesh</v>
      </c>
      <c r="Y1440" t="str">
        <f>Table1[[#This Row],[Department]]&amp;"-"&amp;Table1[[#This Row],[Employee ID]]</f>
        <v>Sales-E01371</v>
      </c>
      <c r="Z1440" t="str">
        <f>LEFT(Table1[[#This Row],[Department]],3)</f>
        <v>Sal</v>
      </c>
      <c r="AA1440" t="str">
        <f>_xlfn.XLOOKUP(Table1[[#This Row],[Manager ID]],MANAGERS!A:A,MANAGERS!B:B)</f>
        <v>Manager_20</v>
      </c>
      <c r="AB1440" t="str" cm="1">
        <f t="array" ref="AB1440">_xlfn.XLOOKUP(Table1[[#This Row],[Manager ID]],Table2[[#All],[Manager ID]],Table2[[#All],[Department Head]])</f>
        <v>Operations</v>
      </c>
      <c r="AC1440" s="2">
        <f>_xlfn.XLOOKUP(Table1[[#This Row],[City]],L:L,O:O)</f>
        <v>0.24036902712549932</v>
      </c>
      <c r="AD1440" t="str" cm="1">
        <f t="array" ref="AD1440">_xlfn.IFS(Table1[[#This Row],[Performance Score]]&gt;=90,"Excellent",Table1[[#This Row],[Performance Score]]&gt;=75,"Good",Table1[[#This Row],[Performance Score]]&gt;=60,"Average",Table1[[#This Row],[Performance Score]]&lt;=60,"Need Improvement")</f>
        <v>Need Improvement</v>
      </c>
      <c r="AE1440" t="str">
        <f>IF(AND(Table1[[#This Row],[Attendance %]]&gt;=80,(Table1[[#This Row],[Performance Score]]&gt;=80)),"Eligible","Not Eligible")</f>
        <v>Not Eligible</v>
      </c>
      <c r="AF1440" t="str">
        <f>IF(Table1[[#This Row],[Performance Score]]&gt;=80,"High Performer","Low Performer")</f>
        <v>Low Performer</v>
      </c>
      <c r="AG1440" t="str" cm="1">
        <f t="array" aca="1" ref="AG1440" ca="1">_xlfn.IFS(Table1[[#This Row],[Experience]]&lt;=3,"Junior",Table1[[#This Row],[Experience]]&lt;=7,"Mid Level",Table1[[#This Row],[Experience]]&gt;=7,"Senior")</f>
        <v>Junior</v>
      </c>
      <c r="AH1440" t="str">
        <f>IF(Table1[[#This Row],[Attendance %]]&gt;75,"OK","Below 75")</f>
        <v>OK</v>
      </c>
      <c r="AI1440" t="b">
        <f>ISBLANK(Table1[[#This Row],[Employee ID]])</f>
        <v>0</v>
      </c>
      <c r="AJ1440" t="b">
        <f>ISNUMBER(Table1[[#This Row],[Total Salary  ]])</f>
        <v>1</v>
      </c>
      <c r="AK1440" t="str">
        <f>IFERROR(_xlfn.XLOOKUP(Table1[[#This Row],[Manager ID]],MANAGERS!A:A,MANAGERS!B:B),"Not Found")</f>
        <v>Manager_20</v>
      </c>
    </row>
    <row r="1441" spans="1:37" x14ac:dyDescent="0.2">
      <c r="A1441" t="s">
        <v>3102</v>
      </c>
      <c r="B1441" t="s">
        <v>87</v>
      </c>
      <c r="C1441" t="s">
        <v>21</v>
      </c>
      <c r="D1441" t="s">
        <v>16</v>
      </c>
      <c r="E1441" t="s">
        <v>17</v>
      </c>
      <c r="F1441" s="1">
        <v>45524</v>
      </c>
      <c r="G1441" s="1">
        <v>33164</v>
      </c>
      <c r="H1441">
        <v>95636</v>
      </c>
      <c r="I1441">
        <v>15607</v>
      </c>
      <c r="J1441">
        <v>91</v>
      </c>
      <c r="K1441">
        <v>67</v>
      </c>
      <c r="L1441" t="s">
        <v>18</v>
      </c>
      <c r="M1441">
        <v>106</v>
      </c>
      <c r="N1441">
        <f>Table1[[#This Row],[Basic Salary]]+Table1[[#This Row],[Bonus]]</f>
        <v>111243</v>
      </c>
      <c r="O1441" s="2">
        <f>Table1[[#This Row],[Bonus]]/Table1[[#This Row],[Basic Salary]]</f>
        <v>0.16319168513948723</v>
      </c>
      <c r="P1441">
        <f ca="1">DATEDIF(Table1[[#This Row],[Date of Birth]],TODAY(),"Y")</f>
        <v>35</v>
      </c>
      <c r="Q1441">
        <f ca="1">DATEDIF(Table1[[#This Row],[Joining Date]],TODAY(),"Y")</f>
        <v>1</v>
      </c>
      <c r="R1441" t="str">
        <f ca="1">IF(YEAR(Table1[[#This Row],[Joining Date]])=YEAR(TODAY()),"Yes","No")</f>
        <v>No</v>
      </c>
      <c r="S1441" t="str">
        <f ca="1">IF(Table1[[#This Row],[Experience]]&gt;5,"Yes","No")</f>
        <v>No</v>
      </c>
      <c r="T1441" t="str">
        <f>TEXT(Table1[[#This Row],[Joining Date]],"mmmm")</f>
        <v>August</v>
      </c>
      <c r="U1441" t="str">
        <f>TEXT(Table1[[#This Row],[Joining Date]],"yyyy")</f>
        <v>2024</v>
      </c>
      <c r="V1441" s="5">
        <f ca="1">TODAY()-Table1[[#This Row],[Joining Date]]</f>
        <v>715</v>
      </c>
      <c r="W1441" t="str">
        <f>LEFT(Table1[[#This Row],[Employee Name]],FIND(" ",Table1[[#This Row],[Employee Name]])-1)</f>
        <v>Arjun</v>
      </c>
      <c r="X1441" t="str">
        <f>RIGHT(Table1[[#This Row],[Employee Name]],LEN(Table1[[#This Row],[Employee Name]])-FIND(" ",Table1[[#This Row],[Employee Name]]))</f>
        <v>Mehta</v>
      </c>
      <c r="Y1441" t="str">
        <f>Table1[[#This Row],[Department]]&amp;"-"&amp;Table1[[#This Row],[Employee ID]]</f>
        <v>HR-E03046</v>
      </c>
      <c r="Z1441" t="str">
        <f>LEFT(Table1[[#This Row],[Department]],3)</f>
        <v>HR</v>
      </c>
      <c r="AA1441" t="str">
        <f>_xlfn.XLOOKUP(Table1[[#This Row],[Manager ID]],MANAGERS!A:A,MANAGERS!B:B)</f>
        <v>Manager_6</v>
      </c>
      <c r="AB1441" t="str" cm="1">
        <f t="array" ref="AB1441">_xlfn.XLOOKUP(Table1[[#This Row],[Manager ID]],Table2[[#All],[Manager ID]],Table2[[#All],[Department Head]])</f>
        <v>HR</v>
      </c>
      <c r="AC1441" s="2">
        <f>_xlfn.XLOOKUP(Table1[[#This Row],[City]],L:L,O:O)</f>
        <v>0.21356479274849693</v>
      </c>
      <c r="AD1441" t="str" cm="1">
        <f t="array" ref="AD1441">_xlfn.IFS(Table1[[#This Row],[Performance Score]]&gt;=90,"Excellent",Table1[[#This Row],[Performance Score]]&gt;=75,"Good",Table1[[#This Row],[Performance Score]]&gt;=60,"Average",Table1[[#This Row],[Performance Score]]&lt;=60,"Need Improvement")</f>
        <v>Average</v>
      </c>
      <c r="AE1441" t="str">
        <f>IF(AND(Table1[[#This Row],[Attendance %]]&gt;=80,(Table1[[#This Row],[Performance Score]]&gt;=80)),"Eligible","Not Eligible")</f>
        <v>Not Eligible</v>
      </c>
      <c r="AF1441" t="str">
        <f>IF(Table1[[#This Row],[Performance Score]]&gt;=80,"High Performer","Low Performer")</f>
        <v>Low Performer</v>
      </c>
      <c r="AG1441" t="str" cm="1">
        <f t="array" aca="1" ref="AG1441" ca="1">_xlfn.IFS(Table1[[#This Row],[Experience]]&lt;=3,"Junior",Table1[[#This Row],[Experience]]&lt;=7,"Mid Level",Table1[[#This Row],[Experience]]&gt;=7,"Senior")</f>
        <v>Junior</v>
      </c>
      <c r="AH1441" t="str">
        <f>IF(Table1[[#This Row],[Attendance %]]&gt;75,"OK","Below 75")</f>
        <v>OK</v>
      </c>
      <c r="AI1441" t="b">
        <f>ISBLANK(Table1[[#This Row],[Employee ID]])</f>
        <v>0</v>
      </c>
      <c r="AJ1441" t="b">
        <f>ISNUMBER(Table1[[#This Row],[Total Salary  ]])</f>
        <v>1</v>
      </c>
      <c r="AK1441" t="str">
        <f>IFERROR(_xlfn.XLOOKUP(Table1[[#This Row],[Manager ID]],MANAGERS!A:A,MANAGERS!B:B),"Not Found")</f>
        <v>Manager_6</v>
      </c>
    </row>
    <row r="1442" spans="1:37" x14ac:dyDescent="0.2">
      <c r="A1442" t="s">
        <v>936</v>
      </c>
      <c r="B1442" t="s">
        <v>45</v>
      </c>
      <c r="C1442" t="s">
        <v>21</v>
      </c>
      <c r="D1442" t="s">
        <v>43</v>
      </c>
      <c r="E1442" t="s">
        <v>26</v>
      </c>
      <c r="F1442" s="1">
        <v>42176</v>
      </c>
      <c r="G1442" s="1">
        <v>29237</v>
      </c>
      <c r="H1442">
        <v>85902</v>
      </c>
      <c r="I1442">
        <v>25340</v>
      </c>
      <c r="J1442">
        <v>78</v>
      </c>
      <c r="K1442">
        <v>81</v>
      </c>
      <c r="L1442" t="s">
        <v>37</v>
      </c>
      <c r="M1442">
        <v>101</v>
      </c>
      <c r="N1442">
        <f>Table1[[#This Row],[Basic Salary]]+Table1[[#This Row],[Bonus]]</f>
        <v>111242</v>
      </c>
      <c r="O1442" s="2">
        <f>Table1[[#This Row],[Bonus]]/Table1[[#This Row],[Basic Salary]]</f>
        <v>0.29498731112197618</v>
      </c>
      <c r="P1442">
        <f ca="1">DATEDIF(Table1[[#This Row],[Date of Birth]],TODAY(),"Y")</f>
        <v>46</v>
      </c>
      <c r="Q1442">
        <f ca="1">DATEDIF(Table1[[#This Row],[Joining Date]],TODAY(),"Y")</f>
        <v>11</v>
      </c>
      <c r="R1442" t="str">
        <f ca="1">IF(YEAR(Table1[[#This Row],[Joining Date]])=YEAR(TODAY()),"Yes","No")</f>
        <v>No</v>
      </c>
      <c r="S1442" t="str">
        <f ca="1">IF(Table1[[#This Row],[Experience]]&gt;5,"Yes","No")</f>
        <v>Yes</v>
      </c>
      <c r="T1442" t="str">
        <f>TEXT(Table1[[#This Row],[Joining Date]],"mmmm")</f>
        <v>June</v>
      </c>
      <c r="U1442" t="str">
        <f>TEXT(Table1[[#This Row],[Joining Date]],"yyyy")</f>
        <v>2015</v>
      </c>
      <c r="V1442" s="5">
        <f ca="1">TODAY()-Table1[[#This Row],[Joining Date]]</f>
        <v>4063</v>
      </c>
      <c r="W1442" t="str">
        <f>LEFT(Table1[[#This Row],[Employee Name]],FIND(" ",Table1[[#This Row],[Employee Name]])-1)</f>
        <v>Ananya</v>
      </c>
      <c r="X1442" t="str">
        <f>RIGHT(Table1[[#This Row],[Employee Name]],LEN(Table1[[#This Row],[Employee Name]])-FIND(" ",Table1[[#This Row],[Employee Name]]))</f>
        <v>Rao</v>
      </c>
      <c r="Y1442" t="str">
        <f>Table1[[#This Row],[Department]]&amp;"-"&amp;Table1[[#This Row],[Employee ID]]</f>
        <v>Operations-E00880</v>
      </c>
      <c r="Z1442" t="str">
        <f>LEFT(Table1[[#This Row],[Department]],3)</f>
        <v>Ope</v>
      </c>
      <c r="AA1442" t="str">
        <f>_xlfn.XLOOKUP(Table1[[#This Row],[Manager ID]],MANAGERS!A:A,MANAGERS!B:B)</f>
        <v>Manager_1</v>
      </c>
      <c r="AB1442" t="str" cm="1">
        <f t="array" ref="AB1442">_xlfn.XLOOKUP(Table1[[#This Row],[Manager ID]],Table2[[#All],[Manager ID]],Table2[[#All],[Department Head]])</f>
        <v>Support</v>
      </c>
      <c r="AC1442" s="2">
        <f>_xlfn.XLOOKUP(Table1[[#This Row],[City]],L:L,O:O)</f>
        <v>0.24036902712549932</v>
      </c>
      <c r="AD1442" t="str" cm="1">
        <f t="array" ref="AD1442">_xlfn.IFS(Table1[[#This Row],[Performance Score]]&gt;=90,"Excellent",Table1[[#This Row],[Performance Score]]&gt;=75,"Good",Table1[[#This Row],[Performance Score]]&gt;=60,"Average",Table1[[#This Row],[Performance Score]]&lt;=60,"Need Improvement")</f>
        <v>Good</v>
      </c>
      <c r="AE1442" t="str">
        <f>IF(AND(Table1[[#This Row],[Attendance %]]&gt;=80,(Table1[[#This Row],[Performance Score]]&gt;=80)),"Eligible","Not Eligible")</f>
        <v>Not Eligible</v>
      </c>
      <c r="AF1442" t="str">
        <f>IF(Table1[[#This Row],[Performance Score]]&gt;=80,"High Performer","Low Performer")</f>
        <v>High Performer</v>
      </c>
      <c r="AG1442" t="str" cm="1">
        <f t="array" aca="1" ref="AG1442" ca="1">_xlfn.IFS(Table1[[#This Row],[Experience]]&lt;=3,"Junior",Table1[[#This Row],[Experience]]&lt;=7,"Mid Level",Table1[[#This Row],[Experience]]&gt;=7,"Senior")</f>
        <v>Senior</v>
      </c>
      <c r="AH1442" t="str">
        <f>IF(Table1[[#This Row],[Attendance %]]&gt;75,"OK","Below 75")</f>
        <v>OK</v>
      </c>
      <c r="AI1442" t="b">
        <f>ISBLANK(Table1[[#This Row],[Employee ID]])</f>
        <v>0</v>
      </c>
      <c r="AJ1442" t="b">
        <f>ISNUMBER(Table1[[#This Row],[Total Salary  ]])</f>
        <v>1</v>
      </c>
      <c r="AK1442" t="str">
        <f>IFERROR(_xlfn.XLOOKUP(Table1[[#This Row],[Manager ID]],MANAGERS!A:A,MANAGERS!B:B),"Not Found")</f>
        <v>Manager_1</v>
      </c>
    </row>
    <row r="1443" spans="1:37" x14ac:dyDescent="0.2">
      <c r="A1443" t="s">
        <v>2790</v>
      </c>
      <c r="B1443" t="s">
        <v>87</v>
      </c>
      <c r="C1443" t="s">
        <v>21</v>
      </c>
      <c r="D1443" t="s">
        <v>16</v>
      </c>
      <c r="E1443" t="s">
        <v>22</v>
      </c>
      <c r="F1443" s="1">
        <v>43313</v>
      </c>
      <c r="G1443" s="1">
        <v>33023</v>
      </c>
      <c r="H1443">
        <v>101953</v>
      </c>
      <c r="I1443">
        <v>9275</v>
      </c>
      <c r="J1443">
        <v>71</v>
      </c>
      <c r="K1443">
        <v>82</v>
      </c>
      <c r="L1443" t="s">
        <v>37</v>
      </c>
      <c r="M1443">
        <v>102</v>
      </c>
      <c r="N1443">
        <f>Table1[[#This Row],[Basic Salary]]+Table1[[#This Row],[Bonus]]</f>
        <v>111228</v>
      </c>
      <c r="O1443" s="2">
        <f>Table1[[#This Row],[Bonus]]/Table1[[#This Row],[Basic Salary]]</f>
        <v>9.0973291614763668E-2</v>
      </c>
      <c r="P1443">
        <f ca="1">DATEDIF(Table1[[#This Row],[Date of Birth]],TODAY(),"Y")</f>
        <v>36</v>
      </c>
      <c r="Q1443">
        <f ca="1">DATEDIF(Table1[[#This Row],[Joining Date]],TODAY(),"Y")</f>
        <v>8</v>
      </c>
      <c r="R1443" t="str">
        <f ca="1">IF(YEAR(Table1[[#This Row],[Joining Date]])=YEAR(TODAY()),"Yes","No")</f>
        <v>No</v>
      </c>
      <c r="S1443" t="str">
        <f ca="1">IF(Table1[[#This Row],[Experience]]&gt;5,"Yes","No")</f>
        <v>Yes</v>
      </c>
      <c r="T1443" t="str">
        <f>TEXT(Table1[[#This Row],[Joining Date]],"mmmm")</f>
        <v>August</v>
      </c>
      <c r="U1443" t="str">
        <f>TEXT(Table1[[#This Row],[Joining Date]],"yyyy")</f>
        <v>2018</v>
      </c>
      <c r="V1443" s="5">
        <f ca="1">TODAY()-Table1[[#This Row],[Joining Date]]</f>
        <v>2926</v>
      </c>
      <c r="W1443" t="str">
        <f>LEFT(Table1[[#This Row],[Employee Name]],FIND(" ",Table1[[#This Row],[Employee Name]])-1)</f>
        <v>Arjun</v>
      </c>
      <c r="X1443" t="str">
        <f>RIGHT(Table1[[#This Row],[Employee Name]],LEN(Table1[[#This Row],[Employee Name]])-FIND(" ",Table1[[#This Row],[Employee Name]]))</f>
        <v>Mehta</v>
      </c>
      <c r="Y1443" t="str">
        <f>Table1[[#This Row],[Department]]&amp;"-"&amp;Table1[[#This Row],[Employee ID]]</f>
        <v>HR-E02734</v>
      </c>
      <c r="Z1443" t="str">
        <f>LEFT(Table1[[#This Row],[Department]],3)</f>
        <v>HR</v>
      </c>
      <c r="AA1443" t="str">
        <f>_xlfn.XLOOKUP(Table1[[#This Row],[Manager ID]],MANAGERS!A:A,MANAGERS!B:B)</f>
        <v>Manager_2</v>
      </c>
      <c r="AB1443" t="str" cm="1">
        <f t="array" ref="AB1443">_xlfn.XLOOKUP(Table1[[#This Row],[Manager ID]],Table2[[#All],[Manager ID]],Table2[[#All],[Department Head]])</f>
        <v>Sales</v>
      </c>
      <c r="AC1443" s="2">
        <f>_xlfn.XLOOKUP(Table1[[#This Row],[City]],L:L,O:O)</f>
        <v>0.24036902712549932</v>
      </c>
      <c r="AD1443" t="str" cm="1">
        <f t="array" ref="AD1443">_xlfn.IFS(Table1[[#This Row],[Performance Score]]&gt;=90,"Excellent",Table1[[#This Row],[Performance Score]]&gt;=75,"Good",Table1[[#This Row],[Performance Score]]&gt;=60,"Average",Table1[[#This Row],[Performance Score]]&lt;=60,"Need Improvement")</f>
        <v>Good</v>
      </c>
      <c r="AE1443" t="str">
        <f>IF(AND(Table1[[#This Row],[Attendance %]]&gt;=80,(Table1[[#This Row],[Performance Score]]&gt;=80)),"Eligible","Not Eligible")</f>
        <v>Not Eligible</v>
      </c>
      <c r="AF1443" t="str">
        <f>IF(Table1[[#This Row],[Performance Score]]&gt;=80,"High Performer","Low Performer")</f>
        <v>High Performer</v>
      </c>
      <c r="AG1443" t="str" cm="1">
        <f t="array" aca="1" ref="AG1443" ca="1">_xlfn.IFS(Table1[[#This Row],[Experience]]&lt;=3,"Junior",Table1[[#This Row],[Experience]]&lt;=7,"Mid Level",Table1[[#This Row],[Experience]]&gt;=7,"Senior")</f>
        <v>Senior</v>
      </c>
      <c r="AH1443" t="str">
        <f>IF(Table1[[#This Row],[Attendance %]]&gt;75,"OK","Below 75")</f>
        <v>Below 75</v>
      </c>
      <c r="AI1443" t="b">
        <f>ISBLANK(Table1[[#This Row],[Employee ID]])</f>
        <v>0</v>
      </c>
      <c r="AJ1443" t="b">
        <f>ISNUMBER(Table1[[#This Row],[Total Salary  ]])</f>
        <v>1</v>
      </c>
      <c r="AK1443" t="str">
        <f>IFERROR(_xlfn.XLOOKUP(Table1[[#This Row],[Manager ID]],MANAGERS!A:A,MANAGERS!B:B),"Not Found")</f>
        <v>Manager_2</v>
      </c>
    </row>
    <row r="1444" spans="1:37" x14ac:dyDescent="0.2">
      <c r="A1444" t="s">
        <v>2082</v>
      </c>
      <c r="B1444" t="s">
        <v>60</v>
      </c>
      <c r="C1444" t="s">
        <v>15</v>
      </c>
      <c r="D1444" t="s">
        <v>46</v>
      </c>
      <c r="E1444" t="s">
        <v>26</v>
      </c>
      <c r="F1444" s="1">
        <v>42433</v>
      </c>
      <c r="G1444" s="1">
        <v>33714</v>
      </c>
      <c r="H1444">
        <v>83905</v>
      </c>
      <c r="I1444">
        <v>27315</v>
      </c>
      <c r="J1444">
        <v>68</v>
      </c>
      <c r="K1444">
        <v>56</v>
      </c>
      <c r="L1444" t="s">
        <v>27</v>
      </c>
      <c r="M1444">
        <v>108</v>
      </c>
      <c r="N1444">
        <f>Table1[[#This Row],[Basic Salary]]+Table1[[#This Row],[Bonus]]</f>
        <v>111220</v>
      </c>
      <c r="O1444" s="2">
        <f>Table1[[#This Row],[Bonus]]/Table1[[#This Row],[Basic Salary]]</f>
        <v>0.32554674929980337</v>
      </c>
      <c r="P1444">
        <f ca="1">DATEDIF(Table1[[#This Row],[Date of Birth]],TODAY(),"Y")</f>
        <v>34</v>
      </c>
      <c r="Q1444">
        <f ca="1">DATEDIF(Table1[[#This Row],[Joining Date]],TODAY(),"Y")</f>
        <v>10</v>
      </c>
      <c r="R1444" t="str">
        <f ca="1">IF(YEAR(Table1[[#This Row],[Joining Date]])=YEAR(TODAY()),"Yes","No")</f>
        <v>No</v>
      </c>
      <c r="S1444" t="str">
        <f ca="1">IF(Table1[[#This Row],[Experience]]&gt;5,"Yes","No")</f>
        <v>Yes</v>
      </c>
      <c r="T1444" t="str">
        <f>TEXT(Table1[[#This Row],[Joining Date]],"mmmm")</f>
        <v>March</v>
      </c>
      <c r="U1444" t="str">
        <f>TEXT(Table1[[#This Row],[Joining Date]],"yyyy")</f>
        <v>2016</v>
      </c>
      <c r="V1444" s="5">
        <f ca="1">TODAY()-Table1[[#This Row],[Joining Date]]</f>
        <v>3806</v>
      </c>
      <c r="W1444" t="str">
        <f>LEFT(Table1[[#This Row],[Employee Name]],FIND(" ",Table1[[#This Row],[Employee Name]])-1)</f>
        <v>Gayathri</v>
      </c>
      <c r="X1444" t="str">
        <f>RIGHT(Table1[[#This Row],[Employee Name]],LEN(Table1[[#This Row],[Employee Name]])-FIND(" ",Table1[[#This Row],[Employee Name]]))</f>
        <v>Iyer</v>
      </c>
      <c r="Y1444" t="str">
        <f>Table1[[#This Row],[Department]]&amp;"-"&amp;Table1[[#This Row],[Employee ID]]</f>
        <v>Support-E02026</v>
      </c>
      <c r="Z1444" t="str">
        <f>LEFT(Table1[[#This Row],[Department]],3)</f>
        <v>Sup</v>
      </c>
      <c r="AA1444" t="str">
        <f>_xlfn.XLOOKUP(Table1[[#This Row],[Manager ID]],MANAGERS!A:A,MANAGERS!B:B)</f>
        <v>Manager_8</v>
      </c>
      <c r="AB1444" t="str" cm="1">
        <f t="array" ref="AB1444">_xlfn.XLOOKUP(Table1[[#This Row],[Manager ID]],Table2[[#All],[Manager ID]],Table2[[#All],[Department Head]])</f>
        <v>Sales</v>
      </c>
      <c r="AC1444" s="2">
        <f>_xlfn.XLOOKUP(Table1[[#This Row],[City]],L:L,O:O)</f>
        <v>0.23674293405114402</v>
      </c>
      <c r="AD1444" t="str" cm="1">
        <f t="array" ref="AD1444">_xlfn.IFS(Table1[[#This Row],[Performance Score]]&gt;=90,"Excellent",Table1[[#This Row],[Performance Score]]&gt;=75,"Good",Table1[[#This Row],[Performance Score]]&gt;=60,"Average",Table1[[#This Row],[Performance Score]]&lt;=60,"Need Improvement")</f>
        <v>Need Improvement</v>
      </c>
      <c r="AE1444" t="str">
        <f>IF(AND(Table1[[#This Row],[Attendance %]]&gt;=80,(Table1[[#This Row],[Performance Score]]&gt;=80)),"Eligible","Not Eligible")</f>
        <v>Not Eligible</v>
      </c>
      <c r="AF1444" t="str">
        <f>IF(Table1[[#This Row],[Performance Score]]&gt;=80,"High Performer","Low Performer")</f>
        <v>Low Performer</v>
      </c>
      <c r="AG1444" t="str" cm="1">
        <f t="array" aca="1" ref="AG1444" ca="1">_xlfn.IFS(Table1[[#This Row],[Experience]]&lt;=3,"Junior",Table1[[#This Row],[Experience]]&lt;=7,"Mid Level",Table1[[#This Row],[Experience]]&gt;=7,"Senior")</f>
        <v>Senior</v>
      </c>
      <c r="AH1444" t="str">
        <f>IF(Table1[[#This Row],[Attendance %]]&gt;75,"OK","Below 75")</f>
        <v>Below 75</v>
      </c>
      <c r="AI1444" t="b">
        <f>ISBLANK(Table1[[#This Row],[Employee ID]])</f>
        <v>0</v>
      </c>
      <c r="AJ1444" t="b">
        <f>ISNUMBER(Table1[[#This Row],[Total Salary  ]])</f>
        <v>1</v>
      </c>
      <c r="AK1444" t="str">
        <f>IFERROR(_xlfn.XLOOKUP(Table1[[#This Row],[Manager ID]],MANAGERS!A:A,MANAGERS!B:B),"Not Found")</f>
        <v>Manager_8</v>
      </c>
    </row>
    <row r="1445" spans="1:37" x14ac:dyDescent="0.2">
      <c r="A1445" t="s">
        <v>3425</v>
      </c>
      <c r="B1445" t="s">
        <v>45</v>
      </c>
      <c r="C1445" t="s">
        <v>15</v>
      </c>
      <c r="D1445" t="s">
        <v>33</v>
      </c>
      <c r="E1445" t="s">
        <v>51</v>
      </c>
      <c r="F1445" s="1">
        <v>44869</v>
      </c>
      <c r="G1445" s="1">
        <v>31615</v>
      </c>
      <c r="H1445">
        <v>100764</v>
      </c>
      <c r="I1445">
        <v>10443</v>
      </c>
      <c r="J1445">
        <v>100</v>
      </c>
      <c r="K1445">
        <v>56</v>
      </c>
      <c r="L1445" t="s">
        <v>18</v>
      </c>
      <c r="M1445">
        <v>118</v>
      </c>
      <c r="N1445">
        <f>Table1[[#This Row],[Basic Salary]]+Table1[[#This Row],[Bonus]]</f>
        <v>111207</v>
      </c>
      <c r="O1445" s="2">
        <f>Table1[[#This Row],[Bonus]]/Table1[[#This Row],[Basic Salary]]</f>
        <v>0.10363820412051923</v>
      </c>
      <c r="P1445">
        <f ca="1">DATEDIF(Table1[[#This Row],[Date of Birth]],TODAY(),"Y")</f>
        <v>40</v>
      </c>
      <c r="Q1445">
        <f ca="1">DATEDIF(Table1[[#This Row],[Joining Date]],TODAY(),"Y")</f>
        <v>3</v>
      </c>
      <c r="R1445" t="str">
        <f ca="1">IF(YEAR(Table1[[#This Row],[Joining Date]])=YEAR(TODAY()),"Yes","No")</f>
        <v>No</v>
      </c>
      <c r="S1445" t="str">
        <f ca="1">IF(Table1[[#This Row],[Experience]]&gt;5,"Yes","No")</f>
        <v>No</v>
      </c>
      <c r="T1445" t="str">
        <f>TEXT(Table1[[#This Row],[Joining Date]],"mmmm")</f>
        <v>November</v>
      </c>
      <c r="U1445" t="str">
        <f>TEXT(Table1[[#This Row],[Joining Date]],"yyyy")</f>
        <v>2022</v>
      </c>
      <c r="V1445" s="5">
        <f ca="1">TODAY()-Table1[[#This Row],[Joining Date]]</f>
        <v>1370</v>
      </c>
      <c r="W1445" t="str">
        <f>LEFT(Table1[[#This Row],[Employee Name]],FIND(" ",Table1[[#This Row],[Employee Name]])-1)</f>
        <v>Ananya</v>
      </c>
      <c r="X1445" t="str">
        <f>RIGHT(Table1[[#This Row],[Employee Name]],LEN(Table1[[#This Row],[Employee Name]])-FIND(" ",Table1[[#This Row],[Employee Name]]))</f>
        <v>Rao</v>
      </c>
      <c r="Y1445" t="str">
        <f>Table1[[#This Row],[Department]]&amp;"-"&amp;Table1[[#This Row],[Employee ID]]</f>
        <v>Marketing-E03369</v>
      </c>
      <c r="Z1445" t="str">
        <f>LEFT(Table1[[#This Row],[Department]],3)</f>
        <v>Mar</v>
      </c>
      <c r="AA1445" t="str">
        <f>_xlfn.XLOOKUP(Table1[[#This Row],[Manager ID]],MANAGERS!A:A,MANAGERS!B:B)</f>
        <v>Manager_18</v>
      </c>
      <c r="AB1445" t="str" cm="1">
        <f t="array" ref="AB1445">_xlfn.XLOOKUP(Table1[[#This Row],[Manager ID]],Table2[[#All],[Manager ID]],Table2[[#All],[Department Head]])</f>
        <v>Support</v>
      </c>
      <c r="AC1445" s="2">
        <f>_xlfn.XLOOKUP(Table1[[#This Row],[City]],L:L,O:O)</f>
        <v>0.21356479274849693</v>
      </c>
      <c r="AD1445" t="str" cm="1">
        <f t="array" ref="AD1445">_xlfn.IFS(Table1[[#This Row],[Performance Score]]&gt;=90,"Excellent",Table1[[#This Row],[Performance Score]]&gt;=75,"Good",Table1[[#This Row],[Performance Score]]&gt;=60,"Average",Table1[[#This Row],[Performance Score]]&lt;=60,"Need Improvement")</f>
        <v>Need Improvement</v>
      </c>
      <c r="AE1445" t="str">
        <f>IF(AND(Table1[[#This Row],[Attendance %]]&gt;=80,(Table1[[#This Row],[Performance Score]]&gt;=80)),"Eligible","Not Eligible")</f>
        <v>Not Eligible</v>
      </c>
      <c r="AF1445" t="str">
        <f>IF(Table1[[#This Row],[Performance Score]]&gt;=80,"High Performer","Low Performer")</f>
        <v>Low Performer</v>
      </c>
      <c r="AG1445" t="str" cm="1">
        <f t="array" aca="1" ref="AG1445" ca="1">_xlfn.IFS(Table1[[#This Row],[Experience]]&lt;=3,"Junior",Table1[[#This Row],[Experience]]&lt;=7,"Mid Level",Table1[[#This Row],[Experience]]&gt;=7,"Senior")</f>
        <v>Junior</v>
      </c>
      <c r="AH1445" t="str">
        <f>IF(Table1[[#This Row],[Attendance %]]&gt;75,"OK","Below 75")</f>
        <v>OK</v>
      </c>
      <c r="AI1445" t="b">
        <f>ISBLANK(Table1[[#This Row],[Employee ID]])</f>
        <v>0</v>
      </c>
      <c r="AJ1445" t="b">
        <f>ISNUMBER(Table1[[#This Row],[Total Salary  ]])</f>
        <v>1</v>
      </c>
      <c r="AK1445" t="str">
        <f>IFERROR(_xlfn.XLOOKUP(Table1[[#This Row],[Manager ID]],MANAGERS!A:A,MANAGERS!B:B),"Not Found")</f>
        <v>Manager_18</v>
      </c>
    </row>
    <row r="1446" spans="1:37" x14ac:dyDescent="0.2">
      <c r="A1446" t="s">
        <v>410</v>
      </c>
      <c r="B1446" t="s">
        <v>60</v>
      </c>
      <c r="C1446" t="s">
        <v>15</v>
      </c>
      <c r="D1446" t="s">
        <v>43</v>
      </c>
      <c r="E1446" t="s">
        <v>65</v>
      </c>
      <c r="F1446" s="1">
        <v>45432</v>
      </c>
      <c r="G1446" s="1">
        <v>37285</v>
      </c>
      <c r="H1446">
        <v>96057</v>
      </c>
      <c r="I1446">
        <v>15127</v>
      </c>
      <c r="J1446">
        <v>71</v>
      </c>
      <c r="K1446">
        <v>71</v>
      </c>
      <c r="L1446" t="s">
        <v>53</v>
      </c>
      <c r="M1446">
        <v>103</v>
      </c>
      <c r="N1446">
        <f>Table1[[#This Row],[Basic Salary]]+Table1[[#This Row],[Bonus]]</f>
        <v>111184</v>
      </c>
      <c r="O1446" s="2">
        <f>Table1[[#This Row],[Bonus]]/Table1[[#This Row],[Basic Salary]]</f>
        <v>0.15747941326504056</v>
      </c>
      <c r="P1446">
        <f ca="1">DATEDIF(Table1[[#This Row],[Date of Birth]],TODAY(),"Y")</f>
        <v>24</v>
      </c>
      <c r="Q1446">
        <f ca="1">DATEDIF(Table1[[#This Row],[Joining Date]],TODAY(),"Y")</f>
        <v>2</v>
      </c>
      <c r="R1446" t="str">
        <f ca="1">IF(YEAR(Table1[[#This Row],[Joining Date]])=YEAR(TODAY()),"Yes","No")</f>
        <v>No</v>
      </c>
      <c r="S1446" t="str">
        <f ca="1">IF(Table1[[#This Row],[Experience]]&gt;5,"Yes","No")</f>
        <v>No</v>
      </c>
      <c r="T1446" t="str">
        <f>TEXT(Table1[[#This Row],[Joining Date]],"mmmm")</f>
        <v>May</v>
      </c>
      <c r="U1446" t="str">
        <f>TEXT(Table1[[#This Row],[Joining Date]],"yyyy")</f>
        <v>2024</v>
      </c>
      <c r="V1446" s="5">
        <f ca="1">TODAY()-Table1[[#This Row],[Joining Date]]</f>
        <v>807</v>
      </c>
      <c r="W1446" t="str">
        <f>LEFT(Table1[[#This Row],[Employee Name]],FIND(" ",Table1[[#This Row],[Employee Name]])-1)</f>
        <v>Gayathri</v>
      </c>
      <c r="X1446" t="str">
        <f>RIGHT(Table1[[#This Row],[Employee Name]],LEN(Table1[[#This Row],[Employee Name]])-FIND(" ",Table1[[#This Row],[Employee Name]]))</f>
        <v>Iyer</v>
      </c>
      <c r="Y1446" t="str">
        <f>Table1[[#This Row],[Department]]&amp;"-"&amp;Table1[[#This Row],[Employee ID]]</f>
        <v>Operations-E00354</v>
      </c>
      <c r="Z1446" t="str">
        <f>LEFT(Table1[[#This Row],[Department]],3)</f>
        <v>Ope</v>
      </c>
      <c r="AA1446" t="str">
        <f>_xlfn.XLOOKUP(Table1[[#This Row],[Manager ID]],MANAGERS!A:A,MANAGERS!B:B)</f>
        <v>Manager_3</v>
      </c>
      <c r="AB1446" t="str" cm="1">
        <f t="array" ref="AB1446">_xlfn.XLOOKUP(Table1[[#This Row],[Manager ID]],Table2[[#All],[Manager ID]],Table2[[#All],[Department Head]])</f>
        <v>IT</v>
      </c>
      <c r="AC1446" s="2">
        <f>_xlfn.XLOOKUP(Table1[[#This Row],[City]],L:L,O:O)</f>
        <v>0.23685887225230964</v>
      </c>
      <c r="AD1446" t="str" cm="1">
        <f t="array" ref="AD1446">_xlfn.IFS(Table1[[#This Row],[Performance Score]]&gt;=90,"Excellent",Table1[[#This Row],[Performance Score]]&gt;=75,"Good",Table1[[#This Row],[Performance Score]]&gt;=60,"Average",Table1[[#This Row],[Performance Score]]&lt;=60,"Need Improvement")</f>
        <v>Average</v>
      </c>
      <c r="AE1446" t="str">
        <f>IF(AND(Table1[[#This Row],[Attendance %]]&gt;=80,(Table1[[#This Row],[Performance Score]]&gt;=80)),"Eligible","Not Eligible")</f>
        <v>Not Eligible</v>
      </c>
      <c r="AF1446" t="str">
        <f>IF(Table1[[#This Row],[Performance Score]]&gt;=80,"High Performer","Low Performer")</f>
        <v>Low Performer</v>
      </c>
      <c r="AG1446" t="str" cm="1">
        <f t="array" aca="1" ref="AG1446" ca="1">_xlfn.IFS(Table1[[#This Row],[Experience]]&lt;=3,"Junior",Table1[[#This Row],[Experience]]&lt;=7,"Mid Level",Table1[[#This Row],[Experience]]&gt;=7,"Senior")</f>
        <v>Junior</v>
      </c>
      <c r="AH1446" t="str">
        <f>IF(Table1[[#This Row],[Attendance %]]&gt;75,"OK","Below 75")</f>
        <v>Below 75</v>
      </c>
      <c r="AI1446" t="b">
        <f>ISBLANK(Table1[[#This Row],[Employee ID]])</f>
        <v>0</v>
      </c>
      <c r="AJ1446" t="b">
        <f>ISNUMBER(Table1[[#This Row],[Total Salary  ]])</f>
        <v>1</v>
      </c>
      <c r="AK1446" t="str">
        <f>IFERROR(_xlfn.XLOOKUP(Table1[[#This Row],[Manager ID]],MANAGERS!A:A,MANAGERS!B:B),"Not Found")</f>
        <v>Manager_3</v>
      </c>
    </row>
    <row r="1447" spans="1:37" x14ac:dyDescent="0.2">
      <c r="A1447" t="s">
        <v>1941</v>
      </c>
      <c r="B1447" t="s">
        <v>50</v>
      </c>
      <c r="C1447" t="s">
        <v>21</v>
      </c>
      <c r="D1447" t="s">
        <v>81</v>
      </c>
      <c r="E1447" t="s">
        <v>30</v>
      </c>
      <c r="F1447" s="1">
        <v>42110</v>
      </c>
      <c r="G1447" s="1">
        <v>39802</v>
      </c>
      <c r="H1447">
        <v>89177</v>
      </c>
      <c r="I1447">
        <v>22004</v>
      </c>
      <c r="J1447">
        <v>76</v>
      </c>
      <c r="K1447">
        <v>64</v>
      </c>
      <c r="L1447" t="s">
        <v>34</v>
      </c>
      <c r="M1447">
        <v>118</v>
      </c>
      <c r="N1447">
        <f>Table1[[#This Row],[Basic Salary]]+Table1[[#This Row],[Bonus]]</f>
        <v>111181</v>
      </c>
      <c r="O1447" s="2">
        <f>Table1[[#This Row],[Bonus]]/Table1[[#This Row],[Basic Salary]]</f>
        <v>0.24674523700057191</v>
      </c>
      <c r="P1447">
        <f ca="1">DATEDIF(Table1[[#This Row],[Date of Birth]],TODAY(),"Y")</f>
        <v>17</v>
      </c>
      <c r="Q1447">
        <f ca="1">DATEDIF(Table1[[#This Row],[Joining Date]],TODAY(),"Y")</f>
        <v>11</v>
      </c>
      <c r="R1447" t="str">
        <f ca="1">IF(YEAR(Table1[[#This Row],[Joining Date]])=YEAR(TODAY()),"Yes","No")</f>
        <v>No</v>
      </c>
      <c r="S1447" t="str">
        <f ca="1">IF(Table1[[#This Row],[Experience]]&gt;5,"Yes","No")</f>
        <v>Yes</v>
      </c>
      <c r="T1447" t="str">
        <f>TEXT(Table1[[#This Row],[Joining Date]],"mmmm")</f>
        <v>April</v>
      </c>
      <c r="U1447" t="str">
        <f>TEXT(Table1[[#This Row],[Joining Date]],"yyyy")</f>
        <v>2015</v>
      </c>
      <c r="V1447" s="5">
        <f ca="1">TODAY()-Table1[[#This Row],[Joining Date]]</f>
        <v>4129</v>
      </c>
      <c r="W1447" t="str">
        <f>LEFT(Table1[[#This Row],[Employee Name]],FIND(" ",Table1[[#This Row],[Employee Name]])-1)</f>
        <v>Ravi</v>
      </c>
      <c r="X1447" t="str">
        <f>RIGHT(Table1[[#This Row],[Employee Name]],LEN(Table1[[#This Row],[Employee Name]])-FIND(" ",Table1[[#This Row],[Employee Name]]))</f>
        <v>Teja</v>
      </c>
      <c r="Y1447" t="str">
        <f>Table1[[#This Row],[Department]]&amp;"-"&amp;Table1[[#This Row],[Employee ID]]</f>
        <v>Sales-E01885</v>
      </c>
      <c r="Z1447" t="str">
        <f>LEFT(Table1[[#This Row],[Department]],3)</f>
        <v>Sal</v>
      </c>
      <c r="AA1447" t="str">
        <f>_xlfn.XLOOKUP(Table1[[#This Row],[Manager ID]],MANAGERS!A:A,MANAGERS!B:B)</f>
        <v>Manager_18</v>
      </c>
      <c r="AB1447" t="str" cm="1">
        <f t="array" ref="AB1447">_xlfn.XLOOKUP(Table1[[#This Row],[Manager ID]],Table2[[#All],[Manager ID]],Table2[[#All],[Department Head]])</f>
        <v>Support</v>
      </c>
      <c r="AC1447" s="2">
        <f>_xlfn.XLOOKUP(Table1[[#This Row],[City]],L:L,O:O)</f>
        <v>0.24030340748661314</v>
      </c>
      <c r="AD1447" t="str" cm="1">
        <f t="array" ref="AD1447">_xlfn.IFS(Table1[[#This Row],[Performance Score]]&gt;=90,"Excellent",Table1[[#This Row],[Performance Score]]&gt;=75,"Good",Table1[[#This Row],[Performance Score]]&gt;=60,"Average",Table1[[#This Row],[Performance Score]]&lt;=60,"Need Improvement")</f>
        <v>Average</v>
      </c>
      <c r="AE1447" t="str">
        <f>IF(AND(Table1[[#This Row],[Attendance %]]&gt;=80,(Table1[[#This Row],[Performance Score]]&gt;=80)),"Eligible","Not Eligible")</f>
        <v>Not Eligible</v>
      </c>
      <c r="AF1447" t="str">
        <f>IF(Table1[[#This Row],[Performance Score]]&gt;=80,"High Performer","Low Performer")</f>
        <v>Low Performer</v>
      </c>
      <c r="AG1447" t="str" cm="1">
        <f t="array" aca="1" ref="AG1447" ca="1">_xlfn.IFS(Table1[[#This Row],[Experience]]&lt;=3,"Junior",Table1[[#This Row],[Experience]]&lt;=7,"Mid Level",Table1[[#This Row],[Experience]]&gt;=7,"Senior")</f>
        <v>Senior</v>
      </c>
      <c r="AH1447" t="str">
        <f>IF(Table1[[#This Row],[Attendance %]]&gt;75,"OK","Below 75")</f>
        <v>OK</v>
      </c>
      <c r="AI1447" t="b">
        <f>ISBLANK(Table1[[#This Row],[Employee ID]])</f>
        <v>0</v>
      </c>
      <c r="AJ1447" t="b">
        <f>ISNUMBER(Table1[[#This Row],[Total Salary  ]])</f>
        <v>1</v>
      </c>
      <c r="AK1447" t="str">
        <f>IFERROR(_xlfn.XLOOKUP(Table1[[#This Row],[Manager ID]],MANAGERS!A:A,MANAGERS!B:B),"Not Found")</f>
        <v>Manager_18</v>
      </c>
    </row>
    <row r="1448" spans="1:37" x14ac:dyDescent="0.2">
      <c r="A1448" t="s">
        <v>2723</v>
      </c>
      <c r="B1448" t="s">
        <v>57</v>
      </c>
      <c r="C1448" t="s">
        <v>15</v>
      </c>
      <c r="D1448" t="s">
        <v>46</v>
      </c>
      <c r="E1448" t="s">
        <v>51</v>
      </c>
      <c r="F1448" s="1">
        <v>43315</v>
      </c>
      <c r="G1448" s="1">
        <v>39729</v>
      </c>
      <c r="H1448">
        <v>93157</v>
      </c>
      <c r="I1448">
        <v>17990</v>
      </c>
      <c r="J1448">
        <v>92</v>
      </c>
      <c r="K1448">
        <v>91</v>
      </c>
      <c r="L1448" t="s">
        <v>31</v>
      </c>
      <c r="M1448">
        <v>104</v>
      </c>
      <c r="N1448">
        <f>Table1[[#This Row],[Basic Salary]]+Table1[[#This Row],[Bonus]]</f>
        <v>111147</v>
      </c>
      <c r="O1448" s="2">
        <f>Table1[[#This Row],[Bonus]]/Table1[[#This Row],[Basic Salary]]</f>
        <v>0.19311484912566956</v>
      </c>
      <c r="P1448">
        <f ca="1">DATEDIF(Table1[[#This Row],[Date of Birth]],TODAY(),"Y")</f>
        <v>17</v>
      </c>
      <c r="Q1448">
        <f ca="1">DATEDIF(Table1[[#This Row],[Joining Date]],TODAY(),"Y")</f>
        <v>8</v>
      </c>
      <c r="R1448" t="str">
        <f ca="1">IF(YEAR(Table1[[#This Row],[Joining Date]])=YEAR(TODAY()),"Yes","No")</f>
        <v>No</v>
      </c>
      <c r="S1448" t="str">
        <f ca="1">IF(Table1[[#This Row],[Experience]]&gt;5,"Yes","No")</f>
        <v>Yes</v>
      </c>
      <c r="T1448" t="str">
        <f>TEXT(Table1[[#This Row],[Joining Date]],"mmmm")</f>
        <v>August</v>
      </c>
      <c r="U1448" t="str">
        <f>TEXT(Table1[[#This Row],[Joining Date]],"yyyy")</f>
        <v>2018</v>
      </c>
      <c r="V1448" s="5">
        <f ca="1">TODAY()-Table1[[#This Row],[Joining Date]]</f>
        <v>2924</v>
      </c>
      <c r="W1448" t="str">
        <f>LEFT(Table1[[#This Row],[Employee Name]],FIND(" ",Table1[[#This Row],[Employee Name]])-1)</f>
        <v>Swathi</v>
      </c>
      <c r="X1448" t="str">
        <f>RIGHT(Table1[[#This Row],[Employee Name]],LEN(Table1[[#This Row],[Employee Name]])-FIND(" ",Table1[[#This Row],[Employee Name]]))</f>
        <v>Ramesh</v>
      </c>
      <c r="Y1448" t="str">
        <f>Table1[[#This Row],[Department]]&amp;"-"&amp;Table1[[#This Row],[Employee ID]]</f>
        <v>Support-E02667</v>
      </c>
      <c r="Z1448" t="str">
        <f>LEFT(Table1[[#This Row],[Department]],3)</f>
        <v>Sup</v>
      </c>
      <c r="AA1448" t="str">
        <f>_xlfn.XLOOKUP(Table1[[#This Row],[Manager ID]],MANAGERS!A:A,MANAGERS!B:B)</f>
        <v>Manager_4</v>
      </c>
      <c r="AB1448" t="str" cm="1">
        <f t="array" ref="AB1448">_xlfn.XLOOKUP(Table1[[#This Row],[Manager ID]],Table2[[#All],[Manager ID]],Table2[[#All],[Department Head]])</f>
        <v>Finance</v>
      </c>
      <c r="AC1448" s="2">
        <f>_xlfn.XLOOKUP(Table1[[#This Row],[City]],L:L,O:O)</f>
        <v>0.241864189087755</v>
      </c>
      <c r="AD1448" t="str" cm="1">
        <f t="array" ref="AD1448">_xlfn.IFS(Table1[[#This Row],[Performance Score]]&gt;=90,"Excellent",Table1[[#This Row],[Performance Score]]&gt;=75,"Good",Table1[[#This Row],[Performance Score]]&gt;=60,"Average",Table1[[#This Row],[Performance Score]]&lt;=60,"Need Improvement")</f>
        <v>Excellent</v>
      </c>
      <c r="AE1448" t="str">
        <f>IF(AND(Table1[[#This Row],[Attendance %]]&gt;=80,(Table1[[#This Row],[Performance Score]]&gt;=80)),"Eligible","Not Eligible")</f>
        <v>Eligible</v>
      </c>
      <c r="AF1448" t="str">
        <f>IF(Table1[[#This Row],[Performance Score]]&gt;=80,"High Performer","Low Performer")</f>
        <v>High Performer</v>
      </c>
      <c r="AG1448" t="str" cm="1">
        <f t="array" aca="1" ref="AG1448" ca="1">_xlfn.IFS(Table1[[#This Row],[Experience]]&lt;=3,"Junior",Table1[[#This Row],[Experience]]&lt;=7,"Mid Level",Table1[[#This Row],[Experience]]&gt;=7,"Senior")</f>
        <v>Senior</v>
      </c>
      <c r="AH1448" t="str">
        <f>IF(Table1[[#This Row],[Attendance %]]&gt;75,"OK","Below 75")</f>
        <v>OK</v>
      </c>
      <c r="AI1448" t="b">
        <f>ISBLANK(Table1[[#This Row],[Employee ID]])</f>
        <v>0</v>
      </c>
      <c r="AJ1448" t="b">
        <f>ISNUMBER(Table1[[#This Row],[Total Salary  ]])</f>
        <v>1</v>
      </c>
      <c r="AK1448" t="str">
        <f>IFERROR(_xlfn.XLOOKUP(Table1[[#This Row],[Manager ID]],MANAGERS!A:A,MANAGERS!B:B),"Not Found")</f>
        <v>Manager_4</v>
      </c>
    </row>
    <row r="1449" spans="1:37" x14ac:dyDescent="0.2">
      <c r="A1449" t="s">
        <v>2085</v>
      </c>
      <c r="B1449" t="s">
        <v>71</v>
      </c>
      <c r="C1449" t="s">
        <v>21</v>
      </c>
      <c r="D1449" t="s">
        <v>16</v>
      </c>
      <c r="E1449" t="s">
        <v>26</v>
      </c>
      <c r="F1449" s="1">
        <v>45773</v>
      </c>
      <c r="G1449" s="1">
        <v>31795</v>
      </c>
      <c r="H1449">
        <v>99262</v>
      </c>
      <c r="I1449">
        <v>11884</v>
      </c>
      <c r="J1449">
        <v>71</v>
      </c>
      <c r="K1449">
        <v>73</v>
      </c>
      <c r="L1449" t="s">
        <v>34</v>
      </c>
      <c r="M1449">
        <v>117</v>
      </c>
      <c r="N1449">
        <f>Table1[[#This Row],[Basic Salary]]+Table1[[#This Row],[Bonus]]</f>
        <v>111146</v>
      </c>
      <c r="O1449" s="2">
        <f>Table1[[#This Row],[Bonus]]/Table1[[#This Row],[Basic Salary]]</f>
        <v>0.11972355987185429</v>
      </c>
      <c r="P1449">
        <f ca="1">DATEDIF(Table1[[#This Row],[Date of Birth]],TODAY(),"Y")</f>
        <v>39</v>
      </c>
      <c r="Q1449">
        <f ca="1">DATEDIF(Table1[[#This Row],[Joining Date]],TODAY(),"Y")</f>
        <v>1</v>
      </c>
      <c r="R1449" t="str">
        <f ca="1">IF(YEAR(Table1[[#This Row],[Joining Date]])=YEAR(TODAY()),"Yes","No")</f>
        <v>No</v>
      </c>
      <c r="S1449" t="str">
        <f ca="1">IF(Table1[[#This Row],[Experience]]&gt;5,"Yes","No")</f>
        <v>No</v>
      </c>
      <c r="T1449" t="str">
        <f>TEXT(Table1[[#This Row],[Joining Date]],"mmmm")</f>
        <v>April</v>
      </c>
      <c r="U1449" t="str">
        <f>TEXT(Table1[[#This Row],[Joining Date]],"yyyy")</f>
        <v>2025</v>
      </c>
      <c r="V1449" s="5">
        <f ca="1">TODAY()-Table1[[#This Row],[Joining Date]]</f>
        <v>466</v>
      </c>
      <c r="W1449" t="str">
        <f>LEFT(Table1[[#This Row],[Employee Name]],FIND(" ",Table1[[#This Row],[Employee Name]])-1)</f>
        <v>Sneha</v>
      </c>
      <c r="X1449" t="str">
        <f>RIGHT(Table1[[#This Row],[Employee Name]],LEN(Table1[[#This Row],[Employee Name]])-FIND(" ",Table1[[#This Row],[Employee Name]]))</f>
        <v>Iyer</v>
      </c>
      <c r="Y1449" t="str">
        <f>Table1[[#This Row],[Department]]&amp;"-"&amp;Table1[[#This Row],[Employee ID]]</f>
        <v>HR-E02029</v>
      </c>
      <c r="Z1449" t="str">
        <f>LEFT(Table1[[#This Row],[Department]],3)</f>
        <v>HR</v>
      </c>
      <c r="AA1449" t="str">
        <f>_xlfn.XLOOKUP(Table1[[#This Row],[Manager ID]],MANAGERS!A:A,MANAGERS!B:B)</f>
        <v>Manager_17</v>
      </c>
      <c r="AB1449" t="str" cm="1">
        <f t="array" ref="AB1449">_xlfn.XLOOKUP(Table1[[#This Row],[Manager ID]],Table2[[#All],[Manager ID]],Table2[[#All],[Department Head]])</f>
        <v>Finance</v>
      </c>
      <c r="AC1449" s="2">
        <f>_xlfn.XLOOKUP(Table1[[#This Row],[City]],L:L,O:O)</f>
        <v>0.24030340748661314</v>
      </c>
      <c r="AD1449" t="str" cm="1">
        <f t="array" ref="AD1449">_xlfn.IFS(Table1[[#This Row],[Performance Score]]&gt;=90,"Excellent",Table1[[#This Row],[Performance Score]]&gt;=75,"Good",Table1[[#This Row],[Performance Score]]&gt;=60,"Average",Table1[[#This Row],[Performance Score]]&lt;=60,"Need Improvement")</f>
        <v>Average</v>
      </c>
      <c r="AE1449" t="str">
        <f>IF(AND(Table1[[#This Row],[Attendance %]]&gt;=80,(Table1[[#This Row],[Performance Score]]&gt;=80)),"Eligible","Not Eligible")</f>
        <v>Not Eligible</v>
      </c>
      <c r="AF1449" t="str">
        <f>IF(Table1[[#This Row],[Performance Score]]&gt;=80,"High Performer","Low Performer")</f>
        <v>Low Performer</v>
      </c>
      <c r="AG1449" t="str" cm="1">
        <f t="array" aca="1" ref="AG1449" ca="1">_xlfn.IFS(Table1[[#This Row],[Experience]]&lt;=3,"Junior",Table1[[#This Row],[Experience]]&lt;=7,"Mid Level",Table1[[#This Row],[Experience]]&gt;=7,"Senior")</f>
        <v>Junior</v>
      </c>
      <c r="AH1449" t="str">
        <f>IF(Table1[[#This Row],[Attendance %]]&gt;75,"OK","Below 75")</f>
        <v>Below 75</v>
      </c>
      <c r="AI1449" t="b">
        <f>ISBLANK(Table1[[#This Row],[Employee ID]])</f>
        <v>0</v>
      </c>
      <c r="AJ1449" t="b">
        <f>ISNUMBER(Table1[[#This Row],[Total Salary  ]])</f>
        <v>1</v>
      </c>
      <c r="AK1449" t="str">
        <f>IFERROR(_xlfn.XLOOKUP(Table1[[#This Row],[Manager ID]],MANAGERS!A:A,MANAGERS!B:B),"Not Found")</f>
        <v>Manager_17</v>
      </c>
    </row>
    <row r="1450" spans="1:37" x14ac:dyDescent="0.2">
      <c r="A1450" t="s">
        <v>3276</v>
      </c>
      <c r="B1450" t="s">
        <v>69</v>
      </c>
      <c r="C1450" t="s">
        <v>21</v>
      </c>
      <c r="D1450" t="s">
        <v>25</v>
      </c>
      <c r="E1450" t="s">
        <v>30</v>
      </c>
      <c r="F1450" s="1">
        <v>43369</v>
      </c>
      <c r="G1450" s="1">
        <v>29710</v>
      </c>
      <c r="H1450">
        <v>87871</v>
      </c>
      <c r="I1450">
        <v>23256</v>
      </c>
      <c r="J1450">
        <v>87</v>
      </c>
      <c r="K1450">
        <v>75</v>
      </c>
      <c r="L1450" t="s">
        <v>23</v>
      </c>
      <c r="M1450">
        <v>115</v>
      </c>
      <c r="N1450">
        <f>Table1[[#This Row],[Basic Salary]]+Table1[[#This Row],[Bonus]]</f>
        <v>111127</v>
      </c>
      <c r="O1450" s="2">
        <f>Table1[[#This Row],[Bonus]]/Table1[[#This Row],[Basic Salary]]</f>
        <v>0.26466069579269613</v>
      </c>
      <c r="P1450">
        <f ca="1">DATEDIF(Table1[[#This Row],[Date of Birth]],TODAY(),"Y")</f>
        <v>45</v>
      </c>
      <c r="Q1450">
        <f ca="1">DATEDIF(Table1[[#This Row],[Joining Date]],TODAY(),"Y")</f>
        <v>7</v>
      </c>
      <c r="R1450" t="str">
        <f ca="1">IF(YEAR(Table1[[#This Row],[Joining Date]])=YEAR(TODAY()),"Yes","No")</f>
        <v>No</v>
      </c>
      <c r="S1450" t="str">
        <f ca="1">IF(Table1[[#This Row],[Experience]]&gt;5,"Yes","No")</f>
        <v>Yes</v>
      </c>
      <c r="T1450" t="str">
        <f>TEXT(Table1[[#This Row],[Joining Date]],"mmmm")</f>
        <v>September</v>
      </c>
      <c r="U1450" t="str">
        <f>TEXT(Table1[[#This Row],[Joining Date]],"yyyy")</f>
        <v>2018</v>
      </c>
      <c r="V1450" s="5">
        <f ca="1">TODAY()-Table1[[#This Row],[Joining Date]]</f>
        <v>2870</v>
      </c>
      <c r="W1450" t="str">
        <f>LEFT(Table1[[#This Row],[Employee Name]],FIND(" ",Table1[[#This Row],[Employee Name]])-1)</f>
        <v>Neha</v>
      </c>
      <c r="X1450" t="str">
        <f>RIGHT(Table1[[#This Row],[Employee Name]],LEN(Table1[[#This Row],[Employee Name]])-FIND(" ",Table1[[#This Row],[Employee Name]]))</f>
        <v>Kulkarni</v>
      </c>
      <c r="Y1450" t="str">
        <f>Table1[[#This Row],[Department]]&amp;"-"&amp;Table1[[#This Row],[Employee ID]]</f>
        <v>Finance-E03220</v>
      </c>
      <c r="Z1450" t="str">
        <f>LEFT(Table1[[#This Row],[Department]],3)</f>
        <v>Fin</v>
      </c>
      <c r="AA1450" t="str">
        <f>_xlfn.XLOOKUP(Table1[[#This Row],[Manager ID]],MANAGERS!A:A,MANAGERS!B:B)</f>
        <v>Manager_15</v>
      </c>
      <c r="AB1450" t="str" cm="1">
        <f t="array" ref="AB1450">_xlfn.XLOOKUP(Table1[[#This Row],[Manager ID]],Table2[[#All],[Manager ID]],Table2[[#All],[Department Head]])</f>
        <v>Support</v>
      </c>
      <c r="AC1450" s="2">
        <f>_xlfn.XLOOKUP(Table1[[#This Row],[City]],L:L,O:O)</f>
        <v>0.23486488519629886</v>
      </c>
      <c r="AD1450" t="str" cm="1">
        <f t="array" ref="AD1450">_xlfn.IFS(Table1[[#This Row],[Performance Score]]&gt;=90,"Excellent",Table1[[#This Row],[Performance Score]]&gt;=75,"Good",Table1[[#This Row],[Performance Score]]&gt;=60,"Average",Table1[[#This Row],[Performance Score]]&lt;=60,"Need Improvement")</f>
        <v>Good</v>
      </c>
      <c r="AE1450" t="str">
        <f>IF(AND(Table1[[#This Row],[Attendance %]]&gt;=80,(Table1[[#This Row],[Performance Score]]&gt;=80)),"Eligible","Not Eligible")</f>
        <v>Not Eligible</v>
      </c>
      <c r="AF1450" t="str">
        <f>IF(Table1[[#This Row],[Performance Score]]&gt;=80,"High Performer","Low Performer")</f>
        <v>Low Performer</v>
      </c>
      <c r="AG1450" t="str" cm="1">
        <f t="array" aca="1" ref="AG1450" ca="1">_xlfn.IFS(Table1[[#This Row],[Experience]]&lt;=3,"Junior",Table1[[#This Row],[Experience]]&lt;=7,"Mid Level",Table1[[#This Row],[Experience]]&gt;=7,"Senior")</f>
        <v>Mid Level</v>
      </c>
      <c r="AH1450" t="str">
        <f>IF(Table1[[#This Row],[Attendance %]]&gt;75,"OK","Below 75")</f>
        <v>OK</v>
      </c>
      <c r="AI1450" t="b">
        <f>ISBLANK(Table1[[#This Row],[Employee ID]])</f>
        <v>0</v>
      </c>
      <c r="AJ1450" t="b">
        <f>ISNUMBER(Table1[[#This Row],[Total Salary  ]])</f>
        <v>1</v>
      </c>
      <c r="AK1450" t="str">
        <f>IFERROR(_xlfn.XLOOKUP(Table1[[#This Row],[Manager ID]],MANAGERS!A:A,MANAGERS!B:B),"Not Found")</f>
        <v>Manager_15</v>
      </c>
    </row>
    <row r="1451" spans="1:37" x14ac:dyDescent="0.2">
      <c r="A1451" t="s">
        <v>184</v>
      </c>
      <c r="B1451" t="s">
        <v>45</v>
      </c>
      <c r="C1451" t="s">
        <v>15</v>
      </c>
      <c r="D1451" t="s">
        <v>33</v>
      </c>
      <c r="E1451" t="s">
        <v>17</v>
      </c>
      <c r="F1451" s="1">
        <v>44140</v>
      </c>
      <c r="G1451" s="1">
        <v>34162</v>
      </c>
      <c r="H1451">
        <v>85036</v>
      </c>
      <c r="I1451">
        <v>26080</v>
      </c>
      <c r="J1451">
        <v>61</v>
      </c>
      <c r="K1451">
        <v>43</v>
      </c>
      <c r="L1451" t="s">
        <v>27</v>
      </c>
      <c r="M1451">
        <v>113</v>
      </c>
      <c r="N1451">
        <f>Table1[[#This Row],[Basic Salary]]+Table1[[#This Row],[Bonus]]</f>
        <v>111116</v>
      </c>
      <c r="O1451" s="2">
        <f>Table1[[#This Row],[Bonus]]/Table1[[#This Row],[Basic Salary]]</f>
        <v>0.30669363563667151</v>
      </c>
      <c r="P1451">
        <f ca="1">DATEDIF(Table1[[#This Row],[Date of Birth]],TODAY(),"Y")</f>
        <v>33</v>
      </c>
      <c r="Q1451">
        <f ca="1">DATEDIF(Table1[[#This Row],[Joining Date]],TODAY(),"Y")</f>
        <v>5</v>
      </c>
      <c r="R1451" t="str">
        <f ca="1">IF(YEAR(Table1[[#This Row],[Joining Date]])=YEAR(TODAY()),"Yes","No")</f>
        <v>No</v>
      </c>
      <c r="S1451" t="str">
        <f ca="1">IF(Table1[[#This Row],[Experience]]&gt;5,"Yes","No")</f>
        <v>No</v>
      </c>
      <c r="T1451" t="str">
        <f>TEXT(Table1[[#This Row],[Joining Date]],"mmmm")</f>
        <v>November</v>
      </c>
      <c r="U1451" t="str">
        <f>TEXT(Table1[[#This Row],[Joining Date]],"yyyy")</f>
        <v>2020</v>
      </c>
      <c r="V1451" s="5">
        <f ca="1">TODAY()-Table1[[#This Row],[Joining Date]]</f>
        <v>2099</v>
      </c>
      <c r="W1451" t="str">
        <f>LEFT(Table1[[#This Row],[Employee Name]],FIND(" ",Table1[[#This Row],[Employee Name]])-1)</f>
        <v>Ananya</v>
      </c>
      <c r="X1451" t="str">
        <f>RIGHT(Table1[[#This Row],[Employee Name]],LEN(Table1[[#This Row],[Employee Name]])-FIND(" ",Table1[[#This Row],[Employee Name]]))</f>
        <v>Rao</v>
      </c>
      <c r="Y1451" t="str">
        <f>Table1[[#This Row],[Department]]&amp;"-"&amp;Table1[[#This Row],[Employee ID]]</f>
        <v>Marketing-E00128</v>
      </c>
      <c r="Z1451" t="str">
        <f>LEFT(Table1[[#This Row],[Department]],3)</f>
        <v>Mar</v>
      </c>
      <c r="AA1451" t="str">
        <f>_xlfn.XLOOKUP(Table1[[#This Row],[Manager ID]],MANAGERS!A:A,MANAGERS!B:B)</f>
        <v>Manager_13</v>
      </c>
      <c r="AB1451" t="str" cm="1">
        <f t="array" ref="AB1451">_xlfn.XLOOKUP(Table1[[#This Row],[Manager ID]],Table2[[#All],[Manager ID]],Table2[[#All],[Department Head]])</f>
        <v>HR</v>
      </c>
      <c r="AC1451" s="2">
        <f>_xlfn.XLOOKUP(Table1[[#This Row],[City]],L:L,O:O)</f>
        <v>0.23674293405114402</v>
      </c>
      <c r="AD1451" t="str" cm="1">
        <f t="array" ref="AD1451">_xlfn.IFS(Table1[[#This Row],[Performance Score]]&gt;=90,"Excellent",Table1[[#This Row],[Performance Score]]&gt;=75,"Good",Table1[[#This Row],[Performance Score]]&gt;=60,"Average",Table1[[#This Row],[Performance Score]]&lt;=60,"Need Improvement")</f>
        <v>Need Improvement</v>
      </c>
      <c r="AE1451" t="str">
        <f>IF(AND(Table1[[#This Row],[Attendance %]]&gt;=80,(Table1[[#This Row],[Performance Score]]&gt;=80)),"Eligible","Not Eligible")</f>
        <v>Not Eligible</v>
      </c>
      <c r="AF1451" t="str">
        <f>IF(Table1[[#This Row],[Performance Score]]&gt;=80,"High Performer","Low Performer")</f>
        <v>Low Performer</v>
      </c>
      <c r="AG1451" t="str" cm="1">
        <f t="array" aca="1" ref="AG1451" ca="1">_xlfn.IFS(Table1[[#This Row],[Experience]]&lt;=3,"Junior",Table1[[#This Row],[Experience]]&lt;=7,"Mid Level",Table1[[#This Row],[Experience]]&gt;=7,"Senior")</f>
        <v>Mid Level</v>
      </c>
      <c r="AH1451" t="str">
        <f>IF(Table1[[#This Row],[Attendance %]]&gt;75,"OK","Below 75")</f>
        <v>Below 75</v>
      </c>
      <c r="AI1451" t="b">
        <f>ISBLANK(Table1[[#This Row],[Employee ID]])</f>
        <v>0</v>
      </c>
      <c r="AJ1451" t="b">
        <f>ISNUMBER(Table1[[#This Row],[Total Salary  ]])</f>
        <v>1</v>
      </c>
      <c r="AK1451" t="str">
        <f>IFERROR(_xlfn.XLOOKUP(Table1[[#This Row],[Manager ID]],MANAGERS!A:A,MANAGERS!B:B),"Not Found")</f>
        <v>Manager_13</v>
      </c>
    </row>
    <row r="1452" spans="1:37" x14ac:dyDescent="0.2">
      <c r="A1452" t="s">
        <v>407</v>
      </c>
      <c r="B1452" t="s">
        <v>48</v>
      </c>
      <c r="C1452" t="s">
        <v>15</v>
      </c>
      <c r="D1452" t="s">
        <v>16</v>
      </c>
      <c r="E1452" t="s">
        <v>30</v>
      </c>
      <c r="F1452" s="1">
        <v>42244</v>
      </c>
      <c r="G1452" s="1">
        <v>36949</v>
      </c>
      <c r="H1452">
        <v>94393</v>
      </c>
      <c r="I1452">
        <v>16712</v>
      </c>
      <c r="J1452">
        <v>97</v>
      </c>
      <c r="K1452">
        <v>54</v>
      </c>
      <c r="L1452" t="s">
        <v>37</v>
      </c>
      <c r="M1452">
        <v>104</v>
      </c>
      <c r="N1452">
        <f>Table1[[#This Row],[Basic Salary]]+Table1[[#This Row],[Bonus]]</f>
        <v>111105</v>
      </c>
      <c r="O1452" s="2">
        <f>Table1[[#This Row],[Bonus]]/Table1[[#This Row],[Basic Salary]]</f>
        <v>0.17704702679224096</v>
      </c>
      <c r="P1452">
        <f ca="1">DATEDIF(Table1[[#This Row],[Date of Birth]],TODAY(),"Y")</f>
        <v>25</v>
      </c>
      <c r="Q1452">
        <f ca="1">DATEDIF(Table1[[#This Row],[Joining Date]],TODAY(),"Y")</f>
        <v>10</v>
      </c>
      <c r="R1452" t="str">
        <f ca="1">IF(YEAR(Table1[[#This Row],[Joining Date]])=YEAR(TODAY()),"Yes","No")</f>
        <v>No</v>
      </c>
      <c r="S1452" t="str">
        <f ca="1">IF(Table1[[#This Row],[Experience]]&gt;5,"Yes","No")</f>
        <v>Yes</v>
      </c>
      <c r="T1452" t="str">
        <f>TEXT(Table1[[#This Row],[Joining Date]],"mmmm")</f>
        <v>August</v>
      </c>
      <c r="U1452" t="str">
        <f>TEXT(Table1[[#This Row],[Joining Date]],"yyyy")</f>
        <v>2015</v>
      </c>
      <c r="V1452" s="5">
        <f ca="1">TODAY()-Table1[[#This Row],[Joining Date]]</f>
        <v>3995</v>
      </c>
      <c r="W1452" t="str">
        <f>LEFT(Table1[[#This Row],[Employee Name]],FIND(" ",Table1[[#This Row],[Employee Name]])-1)</f>
        <v>Aditya</v>
      </c>
      <c r="X1452" t="str">
        <f>RIGHT(Table1[[#This Row],[Employee Name]],LEN(Table1[[#This Row],[Employee Name]])-FIND(" ",Table1[[#This Row],[Employee Name]]))</f>
        <v>Kapoor</v>
      </c>
      <c r="Y1452" t="str">
        <f>Table1[[#This Row],[Department]]&amp;"-"&amp;Table1[[#This Row],[Employee ID]]</f>
        <v>HR-E00351</v>
      </c>
      <c r="Z1452" t="str">
        <f>LEFT(Table1[[#This Row],[Department]],3)</f>
        <v>HR</v>
      </c>
      <c r="AA1452" t="str">
        <f>_xlfn.XLOOKUP(Table1[[#This Row],[Manager ID]],MANAGERS!A:A,MANAGERS!B:B)</f>
        <v>Manager_4</v>
      </c>
      <c r="AB1452" t="str" cm="1">
        <f t="array" ref="AB1452">_xlfn.XLOOKUP(Table1[[#This Row],[Manager ID]],Table2[[#All],[Manager ID]],Table2[[#All],[Department Head]])</f>
        <v>Finance</v>
      </c>
      <c r="AC1452" s="2">
        <f>_xlfn.XLOOKUP(Table1[[#This Row],[City]],L:L,O:O)</f>
        <v>0.24036902712549932</v>
      </c>
      <c r="AD1452" t="str" cm="1">
        <f t="array" ref="AD1452">_xlfn.IFS(Table1[[#This Row],[Performance Score]]&gt;=90,"Excellent",Table1[[#This Row],[Performance Score]]&gt;=75,"Good",Table1[[#This Row],[Performance Score]]&gt;=60,"Average",Table1[[#This Row],[Performance Score]]&lt;=60,"Need Improvement")</f>
        <v>Need Improvement</v>
      </c>
      <c r="AE1452" t="str">
        <f>IF(AND(Table1[[#This Row],[Attendance %]]&gt;=80,(Table1[[#This Row],[Performance Score]]&gt;=80)),"Eligible","Not Eligible")</f>
        <v>Not Eligible</v>
      </c>
      <c r="AF1452" t="str">
        <f>IF(Table1[[#This Row],[Performance Score]]&gt;=80,"High Performer","Low Performer")</f>
        <v>Low Performer</v>
      </c>
      <c r="AG1452" t="str" cm="1">
        <f t="array" aca="1" ref="AG1452" ca="1">_xlfn.IFS(Table1[[#This Row],[Experience]]&lt;=3,"Junior",Table1[[#This Row],[Experience]]&lt;=7,"Mid Level",Table1[[#This Row],[Experience]]&gt;=7,"Senior")</f>
        <v>Senior</v>
      </c>
      <c r="AH1452" t="str">
        <f>IF(Table1[[#This Row],[Attendance %]]&gt;75,"OK","Below 75")</f>
        <v>OK</v>
      </c>
      <c r="AI1452" t="b">
        <f>ISBLANK(Table1[[#This Row],[Employee ID]])</f>
        <v>0</v>
      </c>
      <c r="AJ1452" t="b">
        <f>ISNUMBER(Table1[[#This Row],[Total Salary  ]])</f>
        <v>1</v>
      </c>
      <c r="AK1452" t="str">
        <f>IFERROR(_xlfn.XLOOKUP(Table1[[#This Row],[Manager ID]],MANAGERS!A:A,MANAGERS!B:B),"Not Found")</f>
        <v>Manager_4</v>
      </c>
    </row>
    <row r="1453" spans="1:37" x14ac:dyDescent="0.2">
      <c r="A1453" t="s">
        <v>476</v>
      </c>
      <c r="B1453" t="s">
        <v>42</v>
      </c>
      <c r="C1453" t="s">
        <v>21</v>
      </c>
      <c r="D1453" t="s">
        <v>25</v>
      </c>
      <c r="E1453" t="s">
        <v>51</v>
      </c>
      <c r="F1453" s="1">
        <v>43560</v>
      </c>
      <c r="G1453" s="1">
        <v>35096</v>
      </c>
      <c r="H1453">
        <v>105131</v>
      </c>
      <c r="I1453">
        <v>5944</v>
      </c>
      <c r="J1453">
        <v>68</v>
      </c>
      <c r="K1453">
        <v>70</v>
      </c>
      <c r="L1453" t="s">
        <v>27</v>
      </c>
      <c r="M1453">
        <v>104</v>
      </c>
      <c r="N1453">
        <f>Table1[[#This Row],[Basic Salary]]+Table1[[#This Row],[Bonus]]</f>
        <v>111075</v>
      </c>
      <c r="O1453" s="2">
        <f>Table1[[#This Row],[Bonus]]/Table1[[#This Row],[Basic Salary]]</f>
        <v>5.6538984695284927E-2</v>
      </c>
      <c r="P1453">
        <f ca="1">DATEDIF(Table1[[#This Row],[Date of Birth]],TODAY(),"Y")</f>
        <v>30</v>
      </c>
      <c r="Q1453">
        <f ca="1">DATEDIF(Table1[[#This Row],[Joining Date]],TODAY(),"Y")</f>
        <v>7</v>
      </c>
      <c r="R1453" t="str">
        <f ca="1">IF(YEAR(Table1[[#This Row],[Joining Date]])=YEAR(TODAY()),"Yes","No")</f>
        <v>No</v>
      </c>
      <c r="S1453" t="str">
        <f ca="1">IF(Table1[[#This Row],[Experience]]&gt;5,"Yes","No")</f>
        <v>Yes</v>
      </c>
      <c r="T1453" t="str">
        <f>TEXT(Table1[[#This Row],[Joining Date]],"mmmm")</f>
        <v>April</v>
      </c>
      <c r="U1453" t="str">
        <f>TEXT(Table1[[#This Row],[Joining Date]],"yyyy")</f>
        <v>2019</v>
      </c>
      <c r="V1453" s="5">
        <f ca="1">TODAY()-Table1[[#This Row],[Joining Date]]</f>
        <v>2679</v>
      </c>
      <c r="W1453" t="str">
        <f>LEFT(Table1[[#This Row],[Employee Name]],FIND(" ",Table1[[#This Row],[Employee Name]])-1)</f>
        <v>Krishna</v>
      </c>
      <c r="X1453" t="str">
        <f>RIGHT(Table1[[#This Row],[Employee Name]],LEN(Table1[[#This Row],[Employee Name]])-FIND(" ",Table1[[#This Row],[Employee Name]]))</f>
        <v>Chaitanya</v>
      </c>
      <c r="Y1453" t="str">
        <f>Table1[[#This Row],[Department]]&amp;"-"&amp;Table1[[#This Row],[Employee ID]]</f>
        <v>Finance-E00420</v>
      </c>
      <c r="Z1453" t="str">
        <f>LEFT(Table1[[#This Row],[Department]],3)</f>
        <v>Fin</v>
      </c>
      <c r="AA1453" t="str">
        <f>_xlfn.XLOOKUP(Table1[[#This Row],[Manager ID]],MANAGERS!A:A,MANAGERS!B:B)</f>
        <v>Manager_4</v>
      </c>
      <c r="AB1453" t="str" cm="1">
        <f t="array" ref="AB1453">_xlfn.XLOOKUP(Table1[[#This Row],[Manager ID]],Table2[[#All],[Manager ID]],Table2[[#All],[Department Head]])</f>
        <v>Finance</v>
      </c>
      <c r="AC1453" s="2">
        <f>_xlfn.XLOOKUP(Table1[[#This Row],[City]],L:L,O:O)</f>
        <v>0.23674293405114402</v>
      </c>
      <c r="AD1453" t="str" cm="1">
        <f t="array" ref="AD1453">_xlfn.IFS(Table1[[#This Row],[Performance Score]]&gt;=90,"Excellent",Table1[[#This Row],[Performance Score]]&gt;=75,"Good",Table1[[#This Row],[Performance Score]]&gt;=60,"Average",Table1[[#This Row],[Performance Score]]&lt;=60,"Need Improvement")</f>
        <v>Average</v>
      </c>
      <c r="AE1453" t="str">
        <f>IF(AND(Table1[[#This Row],[Attendance %]]&gt;=80,(Table1[[#This Row],[Performance Score]]&gt;=80)),"Eligible","Not Eligible")</f>
        <v>Not Eligible</v>
      </c>
      <c r="AF1453" t="str">
        <f>IF(Table1[[#This Row],[Performance Score]]&gt;=80,"High Performer","Low Performer")</f>
        <v>Low Performer</v>
      </c>
      <c r="AG1453" t="str" cm="1">
        <f t="array" aca="1" ref="AG1453" ca="1">_xlfn.IFS(Table1[[#This Row],[Experience]]&lt;=3,"Junior",Table1[[#This Row],[Experience]]&lt;=7,"Mid Level",Table1[[#This Row],[Experience]]&gt;=7,"Senior")</f>
        <v>Mid Level</v>
      </c>
      <c r="AH1453" t="str">
        <f>IF(Table1[[#This Row],[Attendance %]]&gt;75,"OK","Below 75")</f>
        <v>Below 75</v>
      </c>
      <c r="AI1453" t="b">
        <f>ISBLANK(Table1[[#This Row],[Employee ID]])</f>
        <v>0</v>
      </c>
      <c r="AJ1453" t="b">
        <f>ISNUMBER(Table1[[#This Row],[Total Salary  ]])</f>
        <v>1</v>
      </c>
      <c r="AK1453" t="str">
        <f>IFERROR(_xlfn.XLOOKUP(Table1[[#This Row],[Manager ID]],MANAGERS!A:A,MANAGERS!B:B),"Not Found")</f>
        <v>Manager_4</v>
      </c>
    </row>
    <row r="1454" spans="1:37" x14ac:dyDescent="0.2">
      <c r="A1454" t="s">
        <v>551</v>
      </c>
      <c r="B1454" t="s">
        <v>20</v>
      </c>
      <c r="C1454" t="s">
        <v>15</v>
      </c>
      <c r="D1454" t="s">
        <v>81</v>
      </c>
      <c r="E1454" t="s">
        <v>65</v>
      </c>
      <c r="F1454" s="1">
        <v>43523</v>
      </c>
      <c r="G1454" s="1">
        <v>30532</v>
      </c>
      <c r="H1454">
        <v>104826</v>
      </c>
      <c r="I1454">
        <v>6237</v>
      </c>
      <c r="J1454">
        <v>84</v>
      </c>
      <c r="K1454">
        <v>99</v>
      </c>
      <c r="L1454" t="s">
        <v>27</v>
      </c>
      <c r="M1454">
        <v>120</v>
      </c>
      <c r="N1454">
        <f>Table1[[#This Row],[Basic Salary]]+Table1[[#This Row],[Bonus]]</f>
        <v>111063</v>
      </c>
      <c r="O1454" s="2">
        <f>Table1[[#This Row],[Bonus]]/Table1[[#This Row],[Basic Salary]]</f>
        <v>5.9498597676149047E-2</v>
      </c>
      <c r="P1454">
        <f ca="1">DATEDIF(Table1[[#This Row],[Date of Birth]],TODAY(),"Y")</f>
        <v>43</v>
      </c>
      <c r="Q1454">
        <f ca="1">DATEDIF(Table1[[#This Row],[Joining Date]],TODAY(),"Y")</f>
        <v>7</v>
      </c>
      <c r="R1454" t="str">
        <f ca="1">IF(YEAR(Table1[[#This Row],[Joining Date]])=YEAR(TODAY()),"Yes","No")</f>
        <v>No</v>
      </c>
      <c r="S1454" t="str">
        <f ca="1">IF(Table1[[#This Row],[Experience]]&gt;5,"Yes","No")</f>
        <v>Yes</v>
      </c>
      <c r="T1454" t="str">
        <f>TEXT(Table1[[#This Row],[Joining Date]],"mmmm")</f>
        <v>February</v>
      </c>
      <c r="U1454" t="str">
        <f>TEXT(Table1[[#This Row],[Joining Date]],"yyyy")</f>
        <v>2019</v>
      </c>
      <c r="V1454" s="5">
        <f ca="1">TODAY()-Table1[[#This Row],[Joining Date]]</f>
        <v>2716</v>
      </c>
      <c r="W1454" t="str">
        <f>LEFT(Table1[[#This Row],[Employee Name]],FIND(" ",Table1[[#This Row],[Employee Name]])-1)</f>
        <v>Rahul</v>
      </c>
      <c r="X1454" t="str">
        <f>RIGHT(Table1[[#This Row],[Employee Name]],LEN(Table1[[#This Row],[Employee Name]])-FIND(" ",Table1[[#This Row],[Employee Name]]))</f>
        <v>Verma</v>
      </c>
      <c r="Y1454" t="str">
        <f>Table1[[#This Row],[Department]]&amp;"-"&amp;Table1[[#This Row],[Employee ID]]</f>
        <v>Sales-E00495</v>
      </c>
      <c r="Z1454" t="str">
        <f>LEFT(Table1[[#This Row],[Department]],3)</f>
        <v>Sal</v>
      </c>
      <c r="AA1454" t="str">
        <f>_xlfn.XLOOKUP(Table1[[#This Row],[Manager ID]],MANAGERS!A:A,MANAGERS!B:B)</f>
        <v>Manager_20</v>
      </c>
      <c r="AB1454" t="str" cm="1">
        <f t="array" ref="AB1454">_xlfn.XLOOKUP(Table1[[#This Row],[Manager ID]],Table2[[#All],[Manager ID]],Table2[[#All],[Department Head]])</f>
        <v>Operations</v>
      </c>
      <c r="AC1454" s="2">
        <f>_xlfn.XLOOKUP(Table1[[#This Row],[City]],L:L,O:O)</f>
        <v>0.23674293405114402</v>
      </c>
      <c r="AD1454" t="str" cm="1">
        <f t="array" ref="AD1454">_xlfn.IFS(Table1[[#This Row],[Performance Score]]&gt;=90,"Excellent",Table1[[#This Row],[Performance Score]]&gt;=75,"Good",Table1[[#This Row],[Performance Score]]&gt;=60,"Average",Table1[[#This Row],[Performance Score]]&lt;=60,"Need Improvement")</f>
        <v>Excellent</v>
      </c>
      <c r="AE1454" t="str">
        <f>IF(AND(Table1[[#This Row],[Attendance %]]&gt;=80,(Table1[[#This Row],[Performance Score]]&gt;=80)),"Eligible","Not Eligible")</f>
        <v>Eligible</v>
      </c>
      <c r="AF1454" t="str">
        <f>IF(Table1[[#This Row],[Performance Score]]&gt;=80,"High Performer","Low Performer")</f>
        <v>High Performer</v>
      </c>
      <c r="AG1454" t="str" cm="1">
        <f t="array" aca="1" ref="AG1454" ca="1">_xlfn.IFS(Table1[[#This Row],[Experience]]&lt;=3,"Junior",Table1[[#This Row],[Experience]]&lt;=7,"Mid Level",Table1[[#This Row],[Experience]]&gt;=7,"Senior")</f>
        <v>Mid Level</v>
      </c>
      <c r="AH1454" t="str">
        <f>IF(Table1[[#This Row],[Attendance %]]&gt;75,"OK","Below 75")</f>
        <v>OK</v>
      </c>
      <c r="AI1454" t="b">
        <f>ISBLANK(Table1[[#This Row],[Employee ID]])</f>
        <v>0</v>
      </c>
      <c r="AJ1454" t="b">
        <f>ISNUMBER(Table1[[#This Row],[Total Salary  ]])</f>
        <v>1</v>
      </c>
      <c r="AK1454" t="str">
        <f>IFERROR(_xlfn.XLOOKUP(Table1[[#This Row],[Manager ID]],MANAGERS!A:A,MANAGERS!B:B),"Not Found")</f>
        <v>Manager_20</v>
      </c>
    </row>
    <row r="1455" spans="1:37" x14ac:dyDescent="0.2">
      <c r="A1455" t="s">
        <v>828</v>
      </c>
      <c r="B1455" t="s">
        <v>14</v>
      </c>
      <c r="C1455" t="s">
        <v>21</v>
      </c>
      <c r="D1455" t="s">
        <v>43</v>
      </c>
      <c r="E1455" t="s">
        <v>30</v>
      </c>
      <c r="F1455" s="1">
        <v>43778</v>
      </c>
      <c r="G1455" s="1">
        <v>40091</v>
      </c>
      <c r="H1455">
        <v>95772</v>
      </c>
      <c r="I1455">
        <v>15267</v>
      </c>
      <c r="J1455">
        <v>72</v>
      </c>
      <c r="K1455">
        <v>66</v>
      </c>
      <c r="L1455" t="s">
        <v>27</v>
      </c>
      <c r="M1455">
        <v>109</v>
      </c>
      <c r="N1455">
        <f>Table1[[#This Row],[Basic Salary]]+Table1[[#This Row],[Bonus]]</f>
        <v>111039</v>
      </c>
      <c r="O1455" s="2">
        <f>Table1[[#This Row],[Bonus]]/Table1[[#This Row],[Basic Salary]]</f>
        <v>0.15940984838992608</v>
      </c>
      <c r="P1455">
        <f ca="1">DATEDIF(Table1[[#This Row],[Date of Birth]],TODAY(),"Y")</f>
        <v>16</v>
      </c>
      <c r="Q1455">
        <f ca="1">DATEDIF(Table1[[#This Row],[Joining Date]],TODAY(),"Y")</f>
        <v>6</v>
      </c>
      <c r="R1455" t="str">
        <f ca="1">IF(YEAR(Table1[[#This Row],[Joining Date]])=YEAR(TODAY()),"Yes","No")</f>
        <v>No</v>
      </c>
      <c r="S1455" t="str">
        <f ca="1">IF(Table1[[#This Row],[Experience]]&gt;5,"Yes","No")</f>
        <v>Yes</v>
      </c>
      <c r="T1455" t="str">
        <f>TEXT(Table1[[#This Row],[Joining Date]],"mmmm")</f>
        <v>November</v>
      </c>
      <c r="U1455" t="str">
        <f>TEXT(Table1[[#This Row],[Joining Date]],"yyyy")</f>
        <v>2019</v>
      </c>
      <c r="V1455" s="5">
        <f ca="1">TODAY()-Table1[[#This Row],[Joining Date]]</f>
        <v>2461</v>
      </c>
      <c r="W1455" t="str">
        <f>LEFT(Table1[[#This Row],[Employee Name]],FIND(" ",Table1[[#This Row],[Employee Name]])-1)</f>
        <v>Nisha</v>
      </c>
      <c r="X1455" t="str">
        <f>RIGHT(Table1[[#This Row],[Employee Name]],LEN(Table1[[#This Row],[Employee Name]])-FIND(" ",Table1[[#This Row],[Employee Name]]))</f>
        <v>Kapoor</v>
      </c>
      <c r="Y1455" t="str">
        <f>Table1[[#This Row],[Department]]&amp;"-"&amp;Table1[[#This Row],[Employee ID]]</f>
        <v>Operations-E00772</v>
      </c>
      <c r="Z1455" t="str">
        <f>LEFT(Table1[[#This Row],[Department]],3)</f>
        <v>Ope</v>
      </c>
      <c r="AA1455" t="str">
        <f>_xlfn.XLOOKUP(Table1[[#This Row],[Manager ID]],MANAGERS!A:A,MANAGERS!B:B)</f>
        <v>Manager_9</v>
      </c>
      <c r="AB1455" t="str" cm="1">
        <f t="array" ref="AB1455">_xlfn.XLOOKUP(Table1[[#This Row],[Manager ID]],Table2[[#All],[Manager ID]],Table2[[#All],[Department Head]])</f>
        <v>Sales</v>
      </c>
      <c r="AC1455" s="2">
        <f>_xlfn.XLOOKUP(Table1[[#This Row],[City]],L:L,O:O)</f>
        <v>0.23674293405114402</v>
      </c>
      <c r="AD1455" t="str" cm="1">
        <f t="array" ref="AD1455">_xlfn.IFS(Table1[[#This Row],[Performance Score]]&gt;=90,"Excellent",Table1[[#This Row],[Performance Score]]&gt;=75,"Good",Table1[[#This Row],[Performance Score]]&gt;=60,"Average",Table1[[#This Row],[Performance Score]]&lt;=60,"Need Improvement")</f>
        <v>Average</v>
      </c>
      <c r="AE1455" t="str">
        <f>IF(AND(Table1[[#This Row],[Attendance %]]&gt;=80,(Table1[[#This Row],[Performance Score]]&gt;=80)),"Eligible","Not Eligible")</f>
        <v>Not Eligible</v>
      </c>
      <c r="AF1455" t="str">
        <f>IF(Table1[[#This Row],[Performance Score]]&gt;=80,"High Performer","Low Performer")</f>
        <v>Low Performer</v>
      </c>
      <c r="AG1455" t="str" cm="1">
        <f t="array" aca="1" ref="AG1455" ca="1">_xlfn.IFS(Table1[[#This Row],[Experience]]&lt;=3,"Junior",Table1[[#This Row],[Experience]]&lt;=7,"Mid Level",Table1[[#This Row],[Experience]]&gt;=7,"Senior")</f>
        <v>Mid Level</v>
      </c>
      <c r="AH1455" t="str">
        <f>IF(Table1[[#This Row],[Attendance %]]&gt;75,"OK","Below 75")</f>
        <v>Below 75</v>
      </c>
      <c r="AI1455" t="b">
        <f>ISBLANK(Table1[[#This Row],[Employee ID]])</f>
        <v>0</v>
      </c>
      <c r="AJ1455" t="b">
        <f>ISNUMBER(Table1[[#This Row],[Total Salary  ]])</f>
        <v>1</v>
      </c>
      <c r="AK1455" t="str">
        <f>IFERROR(_xlfn.XLOOKUP(Table1[[#This Row],[Manager ID]],MANAGERS!A:A,MANAGERS!B:B),"Not Found")</f>
        <v>Manager_9</v>
      </c>
    </row>
    <row r="1456" spans="1:37" x14ac:dyDescent="0.2">
      <c r="A1456" t="s">
        <v>1863</v>
      </c>
      <c r="B1456" t="s">
        <v>62</v>
      </c>
      <c r="C1456" t="s">
        <v>21</v>
      </c>
      <c r="D1456" t="s">
        <v>81</v>
      </c>
      <c r="E1456" t="s">
        <v>17</v>
      </c>
      <c r="F1456" s="1">
        <v>45988</v>
      </c>
      <c r="G1456" s="1">
        <v>31420</v>
      </c>
      <c r="H1456">
        <v>86037</v>
      </c>
      <c r="I1456">
        <v>24991</v>
      </c>
      <c r="J1456">
        <v>63</v>
      </c>
      <c r="K1456">
        <v>83</v>
      </c>
      <c r="L1456" t="s">
        <v>18</v>
      </c>
      <c r="M1456">
        <v>111</v>
      </c>
      <c r="N1456">
        <f>Table1[[#This Row],[Basic Salary]]+Table1[[#This Row],[Bonus]]</f>
        <v>111028</v>
      </c>
      <c r="O1456" s="2">
        <f>Table1[[#This Row],[Bonus]]/Table1[[#This Row],[Basic Salary]]</f>
        <v>0.29046805444169371</v>
      </c>
      <c r="P1456">
        <f ca="1">DATEDIF(Table1[[#This Row],[Date of Birth]],TODAY(),"Y")</f>
        <v>40</v>
      </c>
      <c r="Q1456">
        <f ca="1">DATEDIF(Table1[[#This Row],[Joining Date]],TODAY(),"Y")</f>
        <v>0</v>
      </c>
      <c r="R1456" t="str">
        <f ca="1">IF(YEAR(Table1[[#This Row],[Joining Date]])=YEAR(TODAY()),"Yes","No")</f>
        <v>No</v>
      </c>
      <c r="S1456" t="str">
        <f ca="1">IF(Table1[[#This Row],[Experience]]&gt;5,"Yes","No")</f>
        <v>No</v>
      </c>
      <c r="T1456" t="str">
        <f>TEXT(Table1[[#This Row],[Joining Date]],"mmmm")</f>
        <v>November</v>
      </c>
      <c r="U1456" t="str">
        <f>TEXT(Table1[[#This Row],[Joining Date]],"yyyy")</f>
        <v>2025</v>
      </c>
      <c r="V1456" s="5">
        <f ca="1">TODAY()-Table1[[#This Row],[Joining Date]]</f>
        <v>251</v>
      </c>
      <c r="W1456" t="str">
        <f>LEFT(Table1[[#This Row],[Employee Name]],FIND(" ",Table1[[#This Row],[Employee Name]])-1)</f>
        <v>Kavya</v>
      </c>
      <c r="X1456" t="str">
        <f>RIGHT(Table1[[#This Row],[Employee Name]],LEN(Table1[[#This Row],[Employee Name]])-FIND(" ",Table1[[#This Row],[Employee Name]]))</f>
        <v>Nair</v>
      </c>
      <c r="Y1456" t="str">
        <f>Table1[[#This Row],[Department]]&amp;"-"&amp;Table1[[#This Row],[Employee ID]]</f>
        <v>Sales-E01807</v>
      </c>
      <c r="Z1456" t="str">
        <f>LEFT(Table1[[#This Row],[Department]],3)</f>
        <v>Sal</v>
      </c>
      <c r="AA1456" t="str">
        <f>_xlfn.XLOOKUP(Table1[[#This Row],[Manager ID]],MANAGERS!A:A,MANAGERS!B:B)</f>
        <v>Manager_11</v>
      </c>
      <c r="AB1456" t="str" cm="1">
        <f t="array" ref="AB1456">_xlfn.XLOOKUP(Table1[[#This Row],[Manager ID]],Table2[[#All],[Manager ID]],Table2[[#All],[Department Head]])</f>
        <v>Marketing</v>
      </c>
      <c r="AC1456" s="2">
        <f>_xlfn.XLOOKUP(Table1[[#This Row],[City]],L:L,O:O)</f>
        <v>0.21356479274849693</v>
      </c>
      <c r="AD1456" t="str" cm="1">
        <f t="array" ref="AD1456">_xlfn.IFS(Table1[[#This Row],[Performance Score]]&gt;=90,"Excellent",Table1[[#This Row],[Performance Score]]&gt;=75,"Good",Table1[[#This Row],[Performance Score]]&gt;=60,"Average",Table1[[#This Row],[Performance Score]]&lt;=60,"Need Improvement")</f>
        <v>Good</v>
      </c>
      <c r="AE1456" t="str">
        <f>IF(AND(Table1[[#This Row],[Attendance %]]&gt;=80,(Table1[[#This Row],[Performance Score]]&gt;=80)),"Eligible","Not Eligible")</f>
        <v>Not Eligible</v>
      </c>
      <c r="AF1456" t="str">
        <f>IF(Table1[[#This Row],[Performance Score]]&gt;=80,"High Performer","Low Performer")</f>
        <v>High Performer</v>
      </c>
      <c r="AG1456" t="str" cm="1">
        <f t="array" aca="1" ref="AG1456" ca="1">_xlfn.IFS(Table1[[#This Row],[Experience]]&lt;=3,"Junior",Table1[[#This Row],[Experience]]&lt;=7,"Mid Level",Table1[[#This Row],[Experience]]&gt;=7,"Senior")</f>
        <v>Junior</v>
      </c>
      <c r="AH1456" t="str">
        <f>IF(Table1[[#This Row],[Attendance %]]&gt;75,"OK","Below 75")</f>
        <v>Below 75</v>
      </c>
      <c r="AI1456" t="b">
        <f>ISBLANK(Table1[[#This Row],[Employee ID]])</f>
        <v>0</v>
      </c>
      <c r="AJ1456" t="b">
        <f>ISNUMBER(Table1[[#This Row],[Total Salary  ]])</f>
        <v>1</v>
      </c>
      <c r="AK1456" t="str">
        <f>IFERROR(_xlfn.XLOOKUP(Table1[[#This Row],[Manager ID]],MANAGERS!A:A,MANAGERS!B:B),"Not Found")</f>
        <v>Manager_11</v>
      </c>
    </row>
    <row r="1457" spans="1:37" x14ac:dyDescent="0.2">
      <c r="A1457" t="s">
        <v>4024</v>
      </c>
      <c r="B1457" t="s">
        <v>71</v>
      </c>
      <c r="C1457" t="s">
        <v>15</v>
      </c>
      <c r="D1457" t="s">
        <v>33</v>
      </c>
      <c r="E1457" t="s">
        <v>65</v>
      </c>
      <c r="F1457" s="1">
        <v>42247</v>
      </c>
      <c r="G1457" s="1">
        <v>30748</v>
      </c>
      <c r="H1457">
        <v>92063</v>
      </c>
      <c r="I1457">
        <v>18959</v>
      </c>
      <c r="J1457">
        <v>78</v>
      </c>
      <c r="K1457">
        <v>55</v>
      </c>
      <c r="L1457" t="s">
        <v>37</v>
      </c>
      <c r="M1457">
        <v>108</v>
      </c>
      <c r="N1457">
        <f>Table1[[#This Row],[Basic Salary]]+Table1[[#This Row],[Bonus]]</f>
        <v>111022</v>
      </c>
      <c r="O1457" s="2">
        <f>Table1[[#This Row],[Bonus]]/Table1[[#This Row],[Basic Salary]]</f>
        <v>0.2059350662046642</v>
      </c>
      <c r="P1457">
        <f ca="1">DATEDIF(Table1[[#This Row],[Date of Birth]],TODAY(),"Y")</f>
        <v>42</v>
      </c>
      <c r="Q1457">
        <f ca="1">DATEDIF(Table1[[#This Row],[Joining Date]],TODAY(),"Y")</f>
        <v>10</v>
      </c>
      <c r="R1457" t="str">
        <f ca="1">IF(YEAR(Table1[[#This Row],[Joining Date]])=YEAR(TODAY()),"Yes","No")</f>
        <v>No</v>
      </c>
      <c r="S1457" t="str">
        <f ca="1">IF(Table1[[#This Row],[Experience]]&gt;5,"Yes","No")</f>
        <v>Yes</v>
      </c>
      <c r="T1457" t="str">
        <f>TEXT(Table1[[#This Row],[Joining Date]],"mmmm")</f>
        <v>August</v>
      </c>
      <c r="U1457" t="str">
        <f>TEXT(Table1[[#This Row],[Joining Date]],"yyyy")</f>
        <v>2015</v>
      </c>
      <c r="V1457" s="5">
        <f ca="1">TODAY()-Table1[[#This Row],[Joining Date]]</f>
        <v>3992</v>
      </c>
      <c r="W1457" t="str">
        <f>LEFT(Table1[[#This Row],[Employee Name]],FIND(" ",Table1[[#This Row],[Employee Name]])-1)</f>
        <v>Sneha</v>
      </c>
      <c r="X1457" t="str">
        <f>RIGHT(Table1[[#This Row],[Employee Name]],LEN(Table1[[#This Row],[Employee Name]])-FIND(" ",Table1[[#This Row],[Employee Name]]))</f>
        <v>Iyer</v>
      </c>
      <c r="Y1457" t="str">
        <f>Table1[[#This Row],[Department]]&amp;"-"&amp;Table1[[#This Row],[Employee ID]]</f>
        <v>Marketing-E03968</v>
      </c>
      <c r="Z1457" t="str">
        <f>LEFT(Table1[[#This Row],[Department]],3)</f>
        <v>Mar</v>
      </c>
      <c r="AA1457" t="str">
        <f>_xlfn.XLOOKUP(Table1[[#This Row],[Manager ID]],MANAGERS!A:A,MANAGERS!B:B)</f>
        <v>Manager_8</v>
      </c>
      <c r="AB1457" t="str" cm="1">
        <f t="array" ref="AB1457">_xlfn.XLOOKUP(Table1[[#This Row],[Manager ID]],Table2[[#All],[Manager ID]],Table2[[#All],[Department Head]])</f>
        <v>Sales</v>
      </c>
      <c r="AC1457" s="2">
        <f>_xlfn.XLOOKUP(Table1[[#This Row],[City]],L:L,O:O)</f>
        <v>0.24036902712549932</v>
      </c>
      <c r="AD1457" t="str" cm="1">
        <f t="array" ref="AD1457">_xlfn.IFS(Table1[[#This Row],[Performance Score]]&gt;=90,"Excellent",Table1[[#This Row],[Performance Score]]&gt;=75,"Good",Table1[[#This Row],[Performance Score]]&gt;=60,"Average",Table1[[#This Row],[Performance Score]]&lt;=60,"Need Improvement")</f>
        <v>Need Improvement</v>
      </c>
      <c r="AE1457" t="str">
        <f>IF(AND(Table1[[#This Row],[Attendance %]]&gt;=80,(Table1[[#This Row],[Performance Score]]&gt;=80)),"Eligible","Not Eligible")</f>
        <v>Not Eligible</v>
      </c>
      <c r="AF1457" t="str">
        <f>IF(Table1[[#This Row],[Performance Score]]&gt;=80,"High Performer","Low Performer")</f>
        <v>Low Performer</v>
      </c>
      <c r="AG1457" t="str" cm="1">
        <f t="array" aca="1" ref="AG1457" ca="1">_xlfn.IFS(Table1[[#This Row],[Experience]]&lt;=3,"Junior",Table1[[#This Row],[Experience]]&lt;=7,"Mid Level",Table1[[#This Row],[Experience]]&gt;=7,"Senior")</f>
        <v>Senior</v>
      </c>
      <c r="AH1457" t="str">
        <f>IF(Table1[[#This Row],[Attendance %]]&gt;75,"OK","Below 75")</f>
        <v>OK</v>
      </c>
      <c r="AI1457" t="b">
        <f>ISBLANK(Table1[[#This Row],[Employee ID]])</f>
        <v>0</v>
      </c>
      <c r="AJ1457" t="b">
        <f>ISNUMBER(Table1[[#This Row],[Total Salary  ]])</f>
        <v>1</v>
      </c>
      <c r="AK1457" t="str">
        <f>IFERROR(_xlfn.XLOOKUP(Table1[[#This Row],[Manager ID]],MANAGERS!A:A,MANAGERS!B:B),"Not Found")</f>
        <v>Manager_8</v>
      </c>
    </row>
    <row r="1458" spans="1:37" x14ac:dyDescent="0.2">
      <c r="A1458" t="s">
        <v>3170</v>
      </c>
      <c r="B1458" t="s">
        <v>89</v>
      </c>
      <c r="C1458" t="s">
        <v>15</v>
      </c>
      <c r="D1458" t="s">
        <v>46</v>
      </c>
      <c r="E1458" t="s">
        <v>51</v>
      </c>
      <c r="F1458" s="1">
        <v>43052</v>
      </c>
      <c r="G1458" s="1">
        <v>37585</v>
      </c>
      <c r="H1458">
        <v>92773</v>
      </c>
      <c r="I1458">
        <v>18238</v>
      </c>
      <c r="J1458">
        <v>100</v>
      </c>
      <c r="K1458">
        <v>73</v>
      </c>
      <c r="L1458" t="s">
        <v>18</v>
      </c>
      <c r="M1458">
        <v>114</v>
      </c>
      <c r="N1458">
        <f>Table1[[#This Row],[Basic Salary]]+Table1[[#This Row],[Bonus]]</f>
        <v>111011</v>
      </c>
      <c r="O1458" s="2">
        <f>Table1[[#This Row],[Bonus]]/Table1[[#This Row],[Basic Salary]]</f>
        <v>0.19658736916990935</v>
      </c>
      <c r="P1458">
        <f ca="1">DATEDIF(Table1[[#This Row],[Date of Birth]],TODAY(),"Y")</f>
        <v>23</v>
      </c>
      <c r="Q1458">
        <f ca="1">DATEDIF(Table1[[#This Row],[Joining Date]],TODAY(),"Y")</f>
        <v>8</v>
      </c>
      <c r="R1458" t="str">
        <f ca="1">IF(YEAR(Table1[[#This Row],[Joining Date]])=YEAR(TODAY()),"Yes","No")</f>
        <v>No</v>
      </c>
      <c r="S1458" t="str">
        <f ca="1">IF(Table1[[#This Row],[Experience]]&gt;5,"Yes","No")</f>
        <v>Yes</v>
      </c>
      <c r="T1458" t="str">
        <f>TEXT(Table1[[#This Row],[Joining Date]],"mmmm")</f>
        <v>November</v>
      </c>
      <c r="U1458" t="str">
        <f>TEXT(Table1[[#This Row],[Joining Date]],"yyyy")</f>
        <v>2017</v>
      </c>
      <c r="V1458" s="5">
        <f ca="1">TODAY()-Table1[[#This Row],[Joining Date]]</f>
        <v>3187</v>
      </c>
      <c r="W1458" t="str">
        <f>LEFT(Table1[[#This Row],[Employee Name]],FIND(" ",Table1[[#This Row],[Employee Name]])-1)</f>
        <v>Tarun</v>
      </c>
      <c r="X1458" t="str">
        <f>RIGHT(Table1[[#This Row],[Employee Name]],LEN(Table1[[#This Row],[Employee Name]])-FIND(" ",Table1[[#This Row],[Employee Name]]))</f>
        <v>Verma</v>
      </c>
      <c r="Y1458" t="str">
        <f>Table1[[#This Row],[Department]]&amp;"-"&amp;Table1[[#This Row],[Employee ID]]</f>
        <v>Support-E03114</v>
      </c>
      <c r="Z1458" t="str">
        <f>LEFT(Table1[[#This Row],[Department]],3)</f>
        <v>Sup</v>
      </c>
      <c r="AA1458" t="str">
        <f>_xlfn.XLOOKUP(Table1[[#This Row],[Manager ID]],MANAGERS!A:A,MANAGERS!B:B)</f>
        <v>Manager_14</v>
      </c>
      <c r="AB1458" t="str" cm="1">
        <f t="array" ref="AB1458">_xlfn.XLOOKUP(Table1[[#This Row],[Manager ID]],Table2[[#All],[Manager ID]],Table2[[#All],[Department Head]])</f>
        <v>Marketing</v>
      </c>
      <c r="AC1458" s="2">
        <f>_xlfn.XLOOKUP(Table1[[#This Row],[City]],L:L,O:O)</f>
        <v>0.21356479274849693</v>
      </c>
      <c r="AD1458" t="str" cm="1">
        <f t="array" ref="AD1458">_xlfn.IFS(Table1[[#This Row],[Performance Score]]&gt;=90,"Excellent",Table1[[#This Row],[Performance Score]]&gt;=75,"Good",Table1[[#This Row],[Performance Score]]&gt;=60,"Average",Table1[[#This Row],[Performance Score]]&lt;=60,"Need Improvement")</f>
        <v>Average</v>
      </c>
      <c r="AE1458" t="str">
        <f>IF(AND(Table1[[#This Row],[Attendance %]]&gt;=80,(Table1[[#This Row],[Performance Score]]&gt;=80)),"Eligible","Not Eligible")</f>
        <v>Not Eligible</v>
      </c>
      <c r="AF1458" t="str">
        <f>IF(Table1[[#This Row],[Performance Score]]&gt;=80,"High Performer","Low Performer")</f>
        <v>Low Performer</v>
      </c>
      <c r="AG1458" t="str" cm="1">
        <f t="array" aca="1" ref="AG1458" ca="1">_xlfn.IFS(Table1[[#This Row],[Experience]]&lt;=3,"Junior",Table1[[#This Row],[Experience]]&lt;=7,"Mid Level",Table1[[#This Row],[Experience]]&gt;=7,"Senior")</f>
        <v>Senior</v>
      </c>
      <c r="AH1458" t="str">
        <f>IF(Table1[[#This Row],[Attendance %]]&gt;75,"OK","Below 75")</f>
        <v>OK</v>
      </c>
      <c r="AI1458" t="b">
        <f>ISBLANK(Table1[[#This Row],[Employee ID]])</f>
        <v>0</v>
      </c>
      <c r="AJ1458" t="b">
        <f>ISNUMBER(Table1[[#This Row],[Total Salary  ]])</f>
        <v>1</v>
      </c>
      <c r="AK1458" t="str">
        <f>IFERROR(_xlfn.XLOOKUP(Table1[[#This Row],[Manager ID]],MANAGERS!A:A,MANAGERS!B:B),"Not Found")</f>
        <v>Manager_14</v>
      </c>
    </row>
    <row r="1459" spans="1:37" x14ac:dyDescent="0.2">
      <c r="A1459" t="s">
        <v>3372</v>
      </c>
      <c r="B1459" t="s">
        <v>93</v>
      </c>
      <c r="C1459" t="s">
        <v>21</v>
      </c>
      <c r="D1459" t="s">
        <v>40</v>
      </c>
      <c r="E1459" t="s">
        <v>22</v>
      </c>
      <c r="F1459" s="1">
        <v>43217</v>
      </c>
      <c r="G1459" s="1">
        <v>40043</v>
      </c>
      <c r="H1459">
        <v>90972</v>
      </c>
      <c r="I1459">
        <v>20033</v>
      </c>
      <c r="J1459">
        <v>93</v>
      </c>
      <c r="K1459">
        <v>53</v>
      </c>
      <c r="L1459" t="s">
        <v>53</v>
      </c>
      <c r="M1459">
        <v>101</v>
      </c>
      <c r="N1459">
        <f>Table1[[#This Row],[Basic Salary]]+Table1[[#This Row],[Bonus]]</f>
        <v>111005</v>
      </c>
      <c r="O1459" s="2">
        <f>Table1[[#This Row],[Bonus]]/Table1[[#This Row],[Basic Salary]]</f>
        <v>0.22021061425493557</v>
      </c>
      <c r="P1459">
        <f ca="1">DATEDIF(Table1[[#This Row],[Date of Birth]],TODAY(),"Y")</f>
        <v>16</v>
      </c>
      <c r="Q1459">
        <f ca="1">DATEDIF(Table1[[#This Row],[Joining Date]],TODAY(),"Y")</f>
        <v>8</v>
      </c>
      <c r="R1459" t="str">
        <f ca="1">IF(YEAR(Table1[[#This Row],[Joining Date]])=YEAR(TODAY()),"Yes","No")</f>
        <v>No</v>
      </c>
      <c r="S1459" t="str">
        <f ca="1">IF(Table1[[#This Row],[Experience]]&gt;5,"Yes","No")</f>
        <v>Yes</v>
      </c>
      <c r="T1459" t="str">
        <f>TEXT(Table1[[#This Row],[Joining Date]],"mmmm")</f>
        <v>April</v>
      </c>
      <c r="U1459" t="str">
        <f>TEXT(Table1[[#This Row],[Joining Date]],"yyyy")</f>
        <v>2018</v>
      </c>
      <c r="V1459" s="5">
        <f ca="1">TODAY()-Table1[[#This Row],[Joining Date]]</f>
        <v>3022</v>
      </c>
      <c r="W1459" t="str">
        <f>LEFT(Table1[[#This Row],[Employee Name]],FIND(" ",Table1[[#This Row],[Employee Name]])-1)</f>
        <v>Priya</v>
      </c>
      <c r="X1459" t="str">
        <f>RIGHT(Table1[[#This Row],[Employee Name]],LEN(Table1[[#This Row],[Employee Name]])-FIND(" ",Table1[[#This Row],[Employee Name]]))</f>
        <v>Reddy</v>
      </c>
      <c r="Y1459" t="str">
        <f>Table1[[#This Row],[Department]]&amp;"-"&amp;Table1[[#This Row],[Employee ID]]</f>
        <v>IT-E03316</v>
      </c>
      <c r="Z1459" t="str">
        <f>LEFT(Table1[[#This Row],[Department]],3)</f>
        <v>IT</v>
      </c>
      <c r="AA1459" t="str">
        <f>_xlfn.XLOOKUP(Table1[[#This Row],[Manager ID]],MANAGERS!A:A,MANAGERS!B:B)</f>
        <v>Manager_1</v>
      </c>
      <c r="AB1459" t="str" cm="1">
        <f t="array" ref="AB1459">_xlfn.XLOOKUP(Table1[[#This Row],[Manager ID]],Table2[[#All],[Manager ID]],Table2[[#All],[Department Head]])</f>
        <v>Support</v>
      </c>
      <c r="AC1459" s="2">
        <f>_xlfn.XLOOKUP(Table1[[#This Row],[City]],L:L,O:O)</f>
        <v>0.23685887225230964</v>
      </c>
      <c r="AD1459" t="str" cm="1">
        <f t="array" ref="AD1459">_xlfn.IFS(Table1[[#This Row],[Performance Score]]&gt;=90,"Excellent",Table1[[#This Row],[Performance Score]]&gt;=75,"Good",Table1[[#This Row],[Performance Score]]&gt;=60,"Average",Table1[[#This Row],[Performance Score]]&lt;=60,"Need Improvement")</f>
        <v>Need Improvement</v>
      </c>
      <c r="AE1459" t="str">
        <f>IF(AND(Table1[[#This Row],[Attendance %]]&gt;=80,(Table1[[#This Row],[Performance Score]]&gt;=80)),"Eligible","Not Eligible")</f>
        <v>Not Eligible</v>
      </c>
      <c r="AF1459" t="str">
        <f>IF(Table1[[#This Row],[Performance Score]]&gt;=80,"High Performer","Low Performer")</f>
        <v>Low Performer</v>
      </c>
      <c r="AG1459" t="str" cm="1">
        <f t="array" aca="1" ref="AG1459" ca="1">_xlfn.IFS(Table1[[#This Row],[Experience]]&lt;=3,"Junior",Table1[[#This Row],[Experience]]&lt;=7,"Mid Level",Table1[[#This Row],[Experience]]&gt;=7,"Senior")</f>
        <v>Senior</v>
      </c>
      <c r="AH1459" t="str">
        <f>IF(Table1[[#This Row],[Attendance %]]&gt;75,"OK","Below 75")</f>
        <v>OK</v>
      </c>
      <c r="AI1459" t="b">
        <f>ISBLANK(Table1[[#This Row],[Employee ID]])</f>
        <v>0</v>
      </c>
      <c r="AJ1459" t="b">
        <f>ISNUMBER(Table1[[#This Row],[Total Salary  ]])</f>
        <v>1</v>
      </c>
      <c r="AK1459" t="str">
        <f>IFERROR(_xlfn.XLOOKUP(Table1[[#This Row],[Manager ID]],MANAGERS!A:A,MANAGERS!B:B),"Not Found")</f>
        <v>Manager_1</v>
      </c>
    </row>
    <row r="1460" spans="1:37" x14ac:dyDescent="0.2">
      <c r="A1460" t="s">
        <v>537</v>
      </c>
      <c r="B1460" t="s">
        <v>93</v>
      </c>
      <c r="C1460" t="s">
        <v>15</v>
      </c>
      <c r="D1460" t="s">
        <v>16</v>
      </c>
      <c r="E1460" t="s">
        <v>65</v>
      </c>
      <c r="F1460" s="1">
        <v>43062</v>
      </c>
      <c r="G1460" s="1">
        <v>32170</v>
      </c>
      <c r="H1460">
        <v>92717</v>
      </c>
      <c r="I1460">
        <v>18285</v>
      </c>
      <c r="J1460">
        <v>98</v>
      </c>
      <c r="K1460">
        <v>76</v>
      </c>
      <c r="L1460" t="s">
        <v>18</v>
      </c>
      <c r="M1460">
        <v>101</v>
      </c>
      <c r="N1460">
        <f>Table1[[#This Row],[Basic Salary]]+Table1[[#This Row],[Bonus]]</f>
        <v>111002</v>
      </c>
      <c r="O1460" s="2">
        <f>Table1[[#This Row],[Bonus]]/Table1[[#This Row],[Basic Salary]]</f>
        <v>0.19721302458017409</v>
      </c>
      <c r="P1460">
        <f ca="1">DATEDIF(Table1[[#This Row],[Date of Birth]],TODAY(),"Y")</f>
        <v>38</v>
      </c>
      <c r="Q1460">
        <f ca="1">DATEDIF(Table1[[#This Row],[Joining Date]],TODAY(),"Y")</f>
        <v>8</v>
      </c>
      <c r="R1460" t="str">
        <f ca="1">IF(YEAR(Table1[[#This Row],[Joining Date]])=YEAR(TODAY()),"Yes","No")</f>
        <v>No</v>
      </c>
      <c r="S1460" t="str">
        <f ca="1">IF(Table1[[#This Row],[Experience]]&gt;5,"Yes","No")</f>
        <v>Yes</v>
      </c>
      <c r="T1460" t="str">
        <f>TEXT(Table1[[#This Row],[Joining Date]],"mmmm")</f>
        <v>November</v>
      </c>
      <c r="U1460" t="str">
        <f>TEXT(Table1[[#This Row],[Joining Date]],"yyyy")</f>
        <v>2017</v>
      </c>
      <c r="V1460" s="5">
        <f ca="1">TODAY()-Table1[[#This Row],[Joining Date]]</f>
        <v>3177</v>
      </c>
      <c r="W1460" t="str">
        <f>LEFT(Table1[[#This Row],[Employee Name]],FIND(" ",Table1[[#This Row],[Employee Name]])-1)</f>
        <v>Priya</v>
      </c>
      <c r="X1460" t="str">
        <f>RIGHT(Table1[[#This Row],[Employee Name]],LEN(Table1[[#This Row],[Employee Name]])-FIND(" ",Table1[[#This Row],[Employee Name]]))</f>
        <v>Reddy</v>
      </c>
      <c r="Y1460" t="str">
        <f>Table1[[#This Row],[Department]]&amp;"-"&amp;Table1[[#This Row],[Employee ID]]</f>
        <v>HR-E00481</v>
      </c>
      <c r="Z1460" t="str">
        <f>LEFT(Table1[[#This Row],[Department]],3)</f>
        <v>HR</v>
      </c>
      <c r="AA1460" t="str">
        <f>_xlfn.XLOOKUP(Table1[[#This Row],[Manager ID]],MANAGERS!A:A,MANAGERS!B:B)</f>
        <v>Manager_1</v>
      </c>
      <c r="AB1460" t="str" cm="1">
        <f t="array" ref="AB1460">_xlfn.XLOOKUP(Table1[[#This Row],[Manager ID]],Table2[[#All],[Manager ID]],Table2[[#All],[Department Head]])</f>
        <v>Support</v>
      </c>
      <c r="AC1460" s="2">
        <f>_xlfn.XLOOKUP(Table1[[#This Row],[City]],L:L,O:O)</f>
        <v>0.21356479274849693</v>
      </c>
      <c r="AD1460" t="str" cm="1">
        <f t="array" ref="AD1460">_xlfn.IFS(Table1[[#This Row],[Performance Score]]&gt;=90,"Excellent",Table1[[#This Row],[Performance Score]]&gt;=75,"Good",Table1[[#This Row],[Performance Score]]&gt;=60,"Average",Table1[[#This Row],[Performance Score]]&lt;=60,"Need Improvement")</f>
        <v>Good</v>
      </c>
      <c r="AE1460" t="str">
        <f>IF(AND(Table1[[#This Row],[Attendance %]]&gt;=80,(Table1[[#This Row],[Performance Score]]&gt;=80)),"Eligible","Not Eligible")</f>
        <v>Not Eligible</v>
      </c>
      <c r="AF1460" t="str">
        <f>IF(Table1[[#This Row],[Performance Score]]&gt;=80,"High Performer","Low Performer")</f>
        <v>Low Performer</v>
      </c>
      <c r="AG1460" t="str" cm="1">
        <f t="array" aca="1" ref="AG1460" ca="1">_xlfn.IFS(Table1[[#This Row],[Experience]]&lt;=3,"Junior",Table1[[#This Row],[Experience]]&lt;=7,"Mid Level",Table1[[#This Row],[Experience]]&gt;=7,"Senior")</f>
        <v>Senior</v>
      </c>
      <c r="AH1460" t="str">
        <f>IF(Table1[[#This Row],[Attendance %]]&gt;75,"OK","Below 75")</f>
        <v>OK</v>
      </c>
      <c r="AI1460" t="b">
        <f>ISBLANK(Table1[[#This Row],[Employee ID]])</f>
        <v>0</v>
      </c>
      <c r="AJ1460" t="b">
        <f>ISNUMBER(Table1[[#This Row],[Total Salary  ]])</f>
        <v>1</v>
      </c>
      <c r="AK1460" t="str">
        <f>IFERROR(_xlfn.XLOOKUP(Table1[[#This Row],[Manager ID]],MANAGERS!A:A,MANAGERS!B:B),"Not Found")</f>
        <v>Manager_1</v>
      </c>
    </row>
    <row r="1461" spans="1:37" x14ac:dyDescent="0.2">
      <c r="A1461" t="s">
        <v>4079</v>
      </c>
      <c r="B1461" t="s">
        <v>20</v>
      </c>
      <c r="C1461" t="s">
        <v>15</v>
      </c>
      <c r="D1461" t="s">
        <v>16</v>
      </c>
      <c r="E1461" t="s">
        <v>26</v>
      </c>
      <c r="F1461" s="1">
        <v>44649</v>
      </c>
      <c r="G1461" s="1">
        <v>36376</v>
      </c>
      <c r="H1461">
        <v>84995</v>
      </c>
      <c r="I1461">
        <v>26007</v>
      </c>
      <c r="J1461">
        <v>69</v>
      </c>
      <c r="K1461">
        <v>67</v>
      </c>
      <c r="L1461" t="s">
        <v>31</v>
      </c>
      <c r="M1461">
        <v>103</v>
      </c>
      <c r="N1461">
        <f>Table1[[#This Row],[Basic Salary]]+Table1[[#This Row],[Bonus]]</f>
        <v>111002</v>
      </c>
      <c r="O1461" s="2">
        <f>Table1[[#This Row],[Bonus]]/Table1[[#This Row],[Basic Salary]]</f>
        <v>0.30598270486499207</v>
      </c>
      <c r="P1461">
        <f ca="1">DATEDIF(Table1[[#This Row],[Date of Birth]],TODAY(),"Y")</f>
        <v>27</v>
      </c>
      <c r="Q1461">
        <f ca="1">DATEDIF(Table1[[#This Row],[Joining Date]],TODAY(),"Y")</f>
        <v>4</v>
      </c>
      <c r="R1461" t="str">
        <f ca="1">IF(YEAR(Table1[[#This Row],[Joining Date]])=YEAR(TODAY()),"Yes","No")</f>
        <v>No</v>
      </c>
      <c r="S1461" t="str">
        <f ca="1">IF(Table1[[#This Row],[Experience]]&gt;5,"Yes","No")</f>
        <v>No</v>
      </c>
      <c r="T1461" t="str">
        <f>TEXT(Table1[[#This Row],[Joining Date]],"mmmm")</f>
        <v>March</v>
      </c>
      <c r="U1461" t="str">
        <f>TEXT(Table1[[#This Row],[Joining Date]],"yyyy")</f>
        <v>2022</v>
      </c>
      <c r="V1461" s="5">
        <f ca="1">TODAY()-Table1[[#This Row],[Joining Date]]</f>
        <v>1590</v>
      </c>
      <c r="W1461" t="str">
        <f>LEFT(Table1[[#This Row],[Employee Name]],FIND(" ",Table1[[#This Row],[Employee Name]])-1)</f>
        <v>Rahul</v>
      </c>
      <c r="X1461" t="str">
        <f>RIGHT(Table1[[#This Row],[Employee Name]],LEN(Table1[[#This Row],[Employee Name]])-FIND(" ",Table1[[#This Row],[Employee Name]]))</f>
        <v>Verma</v>
      </c>
      <c r="Y1461" t="str">
        <f>Table1[[#This Row],[Department]]&amp;"-"&amp;Table1[[#This Row],[Employee ID]]</f>
        <v>HR-E04023</v>
      </c>
      <c r="Z1461" t="str">
        <f>LEFT(Table1[[#This Row],[Department]],3)</f>
        <v>HR</v>
      </c>
      <c r="AA1461" t="str">
        <f>_xlfn.XLOOKUP(Table1[[#This Row],[Manager ID]],MANAGERS!A:A,MANAGERS!B:B)</f>
        <v>Manager_3</v>
      </c>
      <c r="AB1461" t="str" cm="1">
        <f t="array" ref="AB1461">_xlfn.XLOOKUP(Table1[[#This Row],[Manager ID]],Table2[[#All],[Manager ID]],Table2[[#All],[Department Head]])</f>
        <v>IT</v>
      </c>
      <c r="AC1461" s="2">
        <f>_xlfn.XLOOKUP(Table1[[#This Row],[City]],L:L,O:O)</f>
        <v>0.241864189087755</v>
      </c>
      <c r="AD1461" t="str" cm="1">
        <f t="array" ref="AD1461">_xlfn.IFS(Table1[[#This Row],[Performance Score]]&gt;=90,"Excellent",Table1[[#This Row],[Performance Score]]&gt;=75,"Good",Table1[[#This Row],[Performance Score]]&gt;=60,"Average",Table1[[#This Row],[Performance Score]]&lt;=60,"Need Improvement")</f>
        <v>Average</v>
      </c>
      <c r="AE1461" t="str">
        <f>IF(AND(Table1[[#This Row],[Attendance %]]&gt;=80,(Table1[[#This Row],[Performance Score]]&gt;=80)),"Eligible","Not Eligible")</f>
        <v>Not Eligible</v>
      </c>
      <c r="AF1461" t="str">
        <f>IF(Table1[[#This Row],[Performance Score]]&gt;=80,"High Performer","Low Performer")</f>
        <v>Low Performer</v>
      </c>
      <c r="AG1461" t="str" cm="1">
        <f t="array" aca="1" ref="AG1461" ca="1">_xlfn.IFS(Table1[[#This Row],[Experience]]&lt;=3,"Junior",Table1[[#This Row],[Experience]]&lt;=7,"Mid Level",Table1[[#This Row],[Experience]]&gt;=7,"Senior")</f>
        <v>Mid Level</v>
      </c>
      <c r="AH1461" t="str">
        <f>IF(Table1[[#This Row],[Attendance %]]&gt;75,"OK","Below 75")</f>
        <v>Below 75</v>
      </c>
      <c r="AI1461" t="b">
        <f>ISBLANK(Table1[[#This Row],[Employee ID]])</f>
        <v>0</v>
      </c>
      <c r="AJ1461" t="b">
        <f>ISNUMBER(Table1[[#This Row],[Total Salary  ]])</f>
        <v>1</v>
      </c>
      <c r="AK1461" t="str">
        <f>IFERROR(_xlfn.XLOOKUP(Table1[[#This Row],[Manager ID]],MANAGERS!A:A,MANAGERS!B:B),"Not Found")</f>
        <v>Manager_3</v>
      </c>
    </row>
    <row r="1462" spans="1:37" x14ac:dyDescent="0.2">
      <c r="A1462" t="s">
        <v>3680</v>
      </c>
      <c r="B1462" t="s">
        <v>77</v>
      </c>
      <c r="C1462" t="s">
        <v>15</v>
      </c>
      <c r="D1462" t="s">
        <v>25</v>
      </c>
      <c r="E1462" t="s">
        <v>17</v>
      </c>
      <c r="F1462" s="1">
        <v>42842</v>
      </c>
      <c r="G1462" s="1">
        <v>33891</v>
      </c>
      <c r="H1462">
        <v>91190</v>
      </c>
      <c r="I1462">
        <v>19811</v>
      </c>
      <c r="J1462">
        <v>77</v>
      </c>
      <c r="K1462">
        <v>76</v>
      </c>
      <c r="L1462" t="s">
        <v>37</v>
      </c>
      <c r="M1462">
        <v>120</v>
      </c>
      <c r="N1462">
        <f>Table1[[#This Row],[Basic Salary]]+Table1[[#This Row],[Bonus]]</f>
        <v>111001</v>
      </c>
      <c r="O1462" s="2">
        <f>Table1[[#This Row],[Bonus]]/Table1[[#This Row],[Basic Salary]]</f>
        <v>0.21724969843184561</v>
      </c>
      <c r="P1462">
        <f ca="1">DATEDIF(Table1[[#This Row],[Date of Birth]],TODAY(),"Y")</f>
        <v>33</v>
      </c>
      <c r="Q1462">
        <f ca="1">DATEDIF(Table1[[#This Row],[Joining Date]],TODAY(),"Y")</f>
        <v>9</v>
      </c>
      <c r="R1462" t="str">
        <f ca="1">IF(YEAR(Table1[[#This Row],[Joining Date]])=YEAR(TODAY()),"Yes","No")</f>
        <v>No</v>
      </c>
      <c r="S1462" t="str">
        <f ca="1">IF(Table1[[#This Row],[Experience]]&gt;5,"Yes","No")</f>
        <v>Yes</v>
      </c>
      <c r="T1462" t="str">
        <f>TEXT(Table1[[#This Row],[Joining Date]],"mmmm")</f>
        <v>April</v>
      </c>
      <c r="U1462" t="str">
        <f>TEXT(Table1[[#This Row],[Joining Date]],"yyyy")</f>
        <v>2017</v>
      </c>
      <c r="V1462" s="5">
        <f ca="1">TODAY()-Table1[[#This Row],[Joining Date]]</f>
        <v>3397</v>
      </c>
      <c r="W1462" t="str">
        <f>LEFT(Table1[[#This Row],[Employee Name]],FIND(" ",Table1[[#This Row],[Employee Name]])-1)</f>
        <v>Rohan</v>
      </c>
      <c r="X1462" t="str">
        <f>RIGHT(Table1[[#This Row],[Employee Name]],LEN(Table1[[#This Row],[Employee Name]])-FIND(" ",Table1[[#This Row],[Employee Name]]))</f>
        <v>Gupta</v>
      </c>
      <c r="Y1462" t="str">
        <f>Table1[[#This Row],[Department]]&amp;"-"&amp;Table1[[#This Row],[Employee ID]]</f>
        <v>Finance-E03624</v>
      </c>
      <c r="Z1462" t="str">
        <f>LEFT(Table1[[#This Row],[Department]],3)</f>
        <v>Fin</v>
      </c>
      <c r="AA1462" t="str">
        <f>_xlfn.XLOOKUP(Table1[[#This Row],[Manager ID]],MANAGERS!A:A,MANAGERS!B:B)</f>
        <v>Manager_20</v>
      </c>
      <c r="AB1462" t="str" cm="1">
        <f t="array" ref="AB1462">_xlfn.XLOOKUP(Table1[[#This Row],[Manager ID]],Table2[[#All],[Manager ID]],Table2[[#All],[Department Head]])</f>
        <v>Operations</v>
      </c>
      <c r="AC1462" s="2">
        <f>_xlfn.XLOOKUP(Table1[[#This Row],[City]],L:L,O:O)</f>
        <v>0.24036902712549932</v>
      </c>
      <c r="AD1462" t="str" cm="1">
        <f t="array" ref="AD1462">_xlfn.IFS(Table1[[#This Row],[Performance Score]]&gt;=90,"Excellent",Table1[[#This Row],[Performance Score]]&gt;=75,"Good",Table1[[#This Row],[Performance Score]]&gt;=60,"Average",Table1[[#This Row],[Performance Score]]&lt;=60,"Need Improvement")</f>
        <v>Good</v>
      </c>
      <c r="AE1462" t="str">
        <f>IF(AND(Table1[[#This Row],[Attendance %]]&gt;=80,(Table1[[#This Row],[Performance Score]]&gt;=80)),"Eligible","Not Eligible")</f>
        <v>Not Eligible</v>
      </c>
      <c r="AF1462" t="str">
        <f>IF(Table1[[#This Row],[Performance Score]]&gt;=80,"High Performer","Low Performer")</f>
        <v>Low Performer</v>
      </c>
      <c r="AG1462" t="str" cm="1">
        <f t="array" aca="1" ref="AG1462" ca="1">_xlfn.IFS(Table1[[#This Row],[Experience]]&lt;=3,"Junior",Table1[[#This Row],[Experience]]&lt;=7,"Mid Level",Table1[[#This Row],[Experience]]&gt;=7,"Senior")</f>
        <v>Senior</v>
      </c>
      <c r="AH1462" t="str">
        <f>IF(Table1[[#This Row],[Attendance %]]&gt;75,"OK","Below 75")</f>
        <v>OK</v>
      </c>
      <c r="AI1462" t="b">
        <f>ISBLANK(Table1[[#This Row],[Employee ID]])</f>
        <v>0</v>
      </c>
      <c r="AJ1462" t="b">
        <f>ISNUMBER(Table1[[#This Row],[Total Salary  ]])</f>
        <v>1</v>
      </c>
      <c r="AK1462" t="str">
        <f>IFERROR(_xlfn.XLOOKUP(Table1[[#This Row],[Manager ID]],MANAGERS!A:A,MANAGERS!B:B),"Not Found")</f>
        <v>Manager_20</v>
      </c>
    </row>
    <row r="1463" spans="1:37" x14ac:dyDescent="0.2">
      <c r="A1463" t="s">
        <v>2653</v>
      </c>
      <c r="B1463" t="s">
        <v>14</v>
      </c>
      <c r="C1463" t="s">
        <v>21</v>
      </c>
      <c r="D1463" t="s">
        <v>81</v>
      </c>
      <c r="E1463" t="s">
        <v>22</v>
      </c>
      <c r="F1463" s="1">
        <v>44560</v>
      </c>
      <c r="G1463" s="1">
        <v>38150</v>
      </c>
      <c r="H1463">
        <v>102039</v>
      </c>
      <c r="I1463">
        <v>8954</v>
      </c>
      <c r="J1463">
        <v>60</v>
      </c>
      <c r="K1463">
        <v>95</v>
      </c>
      <c r="L1463" t="s">
        <v>37</v>
      </c>
      <c r="M1463">
        <v>119</v>
      </c>
      <c r="N1463">
        <f>Table1[[#This Row],[Basic Salary]]+Table1[[#This Row],[Bonus]]</f>
        <v>110993</v>
      </c>
      <c r="O1463" s="2">
        <f>Table1[[#This Row],[Bonus]]/Table1[[#This Row],[Basic Salary]]</f>
        <v>8.7750761963562948E-2</v>
      </c>
      <c r="P1463">
        <f ca="1">DATEDIF(Table1[[#This Row],[Date of Birth]],TODAY(),"Y")</f>
        <v>22</v>
      </c>
      <c r="Q1463">
        <f ca="1">DATEDIF(Table1[[#This Row],[Joining Date]],TODAY(),"Y")</f>
        <v>4</v>
      </c>
      <c r="R1463" t="str">
        <f ca="1">IF(YEAR(Table1[[#This Row],[Joining Date]])=YEAR(TODAY()),"Yes","No")</f>
        <v>No</v>
      </c>
      <c r="S1463" t="str">
        <f ca="1">IF(Table1[[#This Row],[Experience]]&gt;5,"Yes","No")</f>
        <v>No</v>
      </c>
      <c r="T1463" t="str">
        <f>TEXT(Table1[[#This Row],[Joining Date]],"mmmm")</f>
        <v>December</v>
      </c>
      <c r="U1463" t="str">
        <f>TEXT(Table1[[#This Row],[Joining Date]],"yyyy")</f>
        <v>2021</v>
      </c>
      <c r="V1463" s="5">
        <f ca="1">TODAY()-Table1[[#This Row],[Joining Date]]</f>
        <v>1679</v>
      </c>
      <c r="W1463" t="str">
        <f>LEFT(Table1[[#This Row],[Employee Name]],FIND(" ",Table1[[#This Row],[Employee Name]])-1)</f>
        <v>Nisha</v>
      </c>
      <c r="X1463" t="str">
        <f>RIGHT(Table1[[#This Row],[Employee Name]],LEN(Table1[[#This Row],[Employee Name]])-FIND(" ",Table1[[#This Row],[Employee Name]]))</f>
        <v>Kapoor</v>
      </c>
      <c r="Y1463" t="str">
        <f>Table1[[#This Row],[Department]]&amp;"-"&amp;Table1[[#This Row],[Employee ID]]</f>
        <v>Sales-E02597</v>
      </c>
      <c r="Z1463" t="str">
        <f>LEFT(Table1[[#This Row],[Department]],3)</f>
        <v>Sal</v>
      </c>
      <c r="AA1463" t="str">
        <f>_xlfn.XLOOKUP(Table1[[#This Row],[Manager ID]],MANAGERS!A:A,MANAGERS!B:B)</f>
        <v>Manager_19</v>
      </c>
      <c r="AB1463" t="str" cm="1">
        <f t="array" ref="AB1463">_xlfn.XLOOKUP(Table1[[#This Row],[Manager ID]],Table2[[#All],[Manager ID]],Table2[[#All],[Department Head]])</f>
        <v>Support</v>
      </c>
      <c r="AC1463" s="2">
        <f>_xlfn.XLOOKUP(Table1[[#This Row],[City]],L:L,O:O)</f>
        <v>0.24036902712549932</v>
      </c>
      <c r="AD1463" t="str" cm="1">
        <f t="array" ref="AD1463">_xlfn.IFS(Table1[[#This Row],[Performance Score]]&gt;=90,"Excellent",Table1[[#This Row],[Performance Score]]&gt;=75,"Good",Table1[[#This Row],[Performance Score]]&gt;=60,"Average",Table1[[#This Row],[Performance Score]]&lt;=60,"Need Improvement")</f>
        <v>Excellent</v>
      </c>
      <c r="AE1463" t="str">
        <f>IF(AND(Table1[[#This Row],[Attendance %]]&gt;=80,(Table1[[#This Row],[Performance Score]]&gt;=80)),"Eligible","Not Eligible")</f>
        <v>Not Eligible</v>
      </c>
      <c r="AF1463" t="str">
        <f>IF(Table1[[#This Row],[Performance Score]]&gt;=80,"High Performer","Low Performer")</f>
        <v>High Performer</v>
      </c>
      <c r="AG1463" t="str" cm="1">
        <f t="array" aca="1" ref="AG1463" ca="1">_xlfn.IFS(Table1[[#This Row],[Experience]]&lt;=3,"Junior",Table1[[#This Row],[Experience]]&lt;=7,"Mid Level",Table1[[#This Row],[Experience]]&gt;=7,"Senior")</f>
        <v>Mid Level</v>
      </c>
      <c r="AH1463" t="str">
        <f>IF(Table1[[#This Row],[Attendance %]]&gt;75,"OK","Below 75")</f>
        <v>Below 75</v>
      </c>
      <c r="AI1463" t="b">
        <f>ISBLANK(Table1[[#This Row],[Employee ID]])</f>
        <v>0</v>
      </c>
      <c r="AJ1463" t="b">
        <f>ISNUMBER(Table1[[#This Row],[Total Salary  ]])</f>
        <v>1</v>
      </c>
      <c r="AK1463" t="str">
        <f>IFERROR(_xlfn.XLOOKUP(Table1[[#This Row],[Manager ID]],MANAGERS!A:A,MANAGERS!B:B),"Not Found")</f>
        <v>Manager_19</v>
      </c>
    </row>
    <row r="1464" spans="1:37" x14ac:dyDescent="0.2">
      <c r="A1464" t="s">
        <v>2912</v>
      </c>
      <c r="B1464" t="s">
        <v>87</v>
      </c>
      <c r="C1464" t="s">
        <v>21</v>
      </c>
      <c r="D1464" t="s">
        <v>43</v>
      </c>
      <c r="E1464" t="s">
        <v>30</v>
      </c>
      <c r="F1464" s="1">
        <v>45132</v>
      </c>
      <c r="G1464" s="1">
        <v>30754</v>
      </c>
      <c r="H1464">
        <v>98914</v>
      </c>
      <c r="I1464">
        <v>12050</v>
      </c>
      <c r="J1464">
        <v>83</v>
      </c>
      <c r="K1464">
        <v>43</v>
      </c>
      <c r="L1464" t="s">
        <v>34</v>
      </c>
      <c r="M1464">
        <v>101</v>
      </c>
      <c r="N1464">
        <f>Table1[[#This Row],[Basic Salary]]+Table1[[#This Row],[Bonus]]</f>
        <v>110964</v>
      </c>
      <c r="O1464" s="2">
        <f>Table1[[#This Row],[Bonus]]/Table1[[#This Row],[Basic Salary]]</f>
        <v>0.12182299775562611</v>
      </c>
      <c r="P1464">
        <f ca="1">DATEDIF(Table1[[#This Row],[Date of Birth]],TODAY(),"Y")</f>
        <v>42</v>
      </c>
      <c r="Q1464">
        <f ca="1">DATEDIF(Table1[[#This Row],[Joining Date]],TODAY(),"Y")</f>
        <v>3</v>
      </c>
      <c r="R1464" t="str">
        <f ca="1">IF(YEAR(Table1[[#This Row],[Joining Date]])=YEAR(TODAY()),"Yes","No")</f>
        <v>No</v>
      </c>
      <c r="S1464" t="str">
        <f ca="1">IF(Table1[[#This Row],[Experience]]&gt;5,"Yes","No")</f>
        <v>No</v>
      </c>
      <c r="T1464" t="str">
        <f>TEXT(Table1[[#This Row],[Joining Date]],"mmmm")</f>
        <v>July</v>
      </c>
      <c r="U1464" t="str">
        <f>TEXT(Table1[[#This Row],[Joining Date]],"yyyy")</f>
        <v>2023</v>
      </c>
      <c r="V1464" s="5">
        <f ca="1">TODAY()-Table1[[#This Row],[Joining Date]]</f>
        <v>1107</v>
      </c>
      <c r="W1464" t="str">
        <f>LEFT(Table1[[#This Row],[Employee Name]],FIND(" ",Table1[[#This Row],[Employee Name]])-1)</f>
        <v>Arjun</v>
      </c>
      <c r="X1464" t="str">
        <f>RIGHT(Table1[[#This Row],[Employee Name]],LEN(Table1[[#This Row],[Employee Name]])-FIND(" ",Table1[[#This Row],[Employee Name]]))</f>
        <v>Mehta</v>
      </c>
      <c r="Y1464" t="str">
        <f>Table1[[#This Row],[Department]]&amp;"-"&amp;Table1[[#This Row],[Employee ID]]</f>
        <v>Operations-E02856</v>
      </c>
      <c r="Z1464" t="str">
        <f>LEFT(Table1[[#This Row],[Department]],3)</f>
        <v>Ope</v>
      </c>
      <c r="AA1464" t="str">
        <f>_xlfn.XLOOKUP(Table1[[#This Row],[Manager ID]],MANAGERS!A:A,MANAGERS!B:B)</f>
        <v>Manager_1</v>
      </c>
      <c r="AB1464" t="str" cm="1">
        <f t="array" ref="AB1464">_xlfn.XLOOKUP(Table1[[#This Row],[Manager ID]],Table2[[#All],[Manager ID]],Table2[[#All],[Department Head]])</f>
        <v>Support</v>
      </c>
      <c r="AC1464" s="2">
        <f>_xlfn.XLOOKUP(Table1[[#This Row],[City]],L:L,O:O)</f>
        <v>0.24030340748661314</v>
      </c>
      <c r="AD1464" t="str" cm="1">
        <f t="array" ref="AD1464">_xlfn.IFS(Table1[[#This Row],[Performance Score]]&gt;=90,"Excellent",Table1[[#This Row],[Performance Score]]&gt;=75,"Good",Table1[[#This Row],[Performance Score]]&gt;=60,"Average",Table1[[#This Row],[Performance Score]]&lt;=60,"Need Improvement")</f>
        <v>Need Improvement</v>
      </c>
      <c r="AE1464" t="str">
        <f>IF(AND(Table1[[#This Row],[Attendance %]]&gt;=80,(Table1[[#This Row],[Performance Score]]&gt;=80)),"Eligible","Not Eligible")</f>
        <v>Not Eligible</v>
      </c>
      <c r="AF1464" t="str">
        <f>IF(Table1[[#This Row],[Performance Score]]&gt;=80,"High Performer","Low Performer")</f>
        <v>Low Performer</v>
      </c>
      <c r="AG1464" t="str" cm="1">
        <f t="array" aca="1" ref="AG1464" ca="1">_xlfn.IFS(Table1[[#This Row],[Experience]]&lt;=3,"Junior",Table1[[#This Row],[Experience]]&lt;=7,"Mid Level",Table1[[#This Row],[Experience]]&gt;=7,"Senior")</f>
        <v>Junior</v>
      </c>
      <c r="AH1464" t="str">
        <f>IF(Table1[[#This Row],[Attendance %]]&gt;75,"OK","Below 75")</f>
        <v>OK</v>
      </c>
      <c r="AI1464" t="b">
        <f>ISBLANK(Table1[[#This Row],[Employee ID]])</f>
        <v>0</v>
      </c>
      <c r="AJ1464" t="b">
        <f>ISNUMBER(Table1[[#This Row],[Total Salary  ]])</f>
        <v>1</v>
      </c>
      <c r="AK1464" t="str">
        <f>IFERROR(_xlfn.XLOOKUP(Table1[[#This Row],[Manager ID]],MANAGERS!A:A,MANAGERS!B:B),"Not Found")</f>
        <v>Manager_1</v>
      </c>
    </row>
    <row r="1465" spans="1:37" x14ac:dyDescent="0.2">
      <c r="A1465" t="s">
        <v>1354</v>
      </c>
      <c r="B1465" t="s">
        <v>45</v>
      </c>
      <c r="C1465" t="s">
        <v>15</v>
      </c>
      <c r="D1465" t="s">
        <v>40</v>
      </c>
      <c r="E1465" t="s">
        <v>65</v>
      </c>
      <c r="F1465" s="1">
        <v>43836</v>
      </c>
      <c r="G1465" s="1">
        <v>35280</v>
      </c>
      <c r="H1465">
        <v>87495</v>
      </c>
      <c r="I1465">
        <v>23453</v>
      </c>
      <c r="J1465">
        <v>66</v>
      </c>
      <c r="K1465">
        <v>81</v>
      </c>
      <c r="L1465" t="s">
        <v>31</v>
      </c>
      <c r="M1465">
        <v>111</v>
      </c>
      <c r="N1465">
        <f>Table1[[#This Row],[Basic Salary]]+Table1[[#This Row],[Bonus]]</f>
        <v>110948</v>
      </c>
      <c r="O1465" s="2">
        <f>Table1[[#This Row],[Bonus]]/Table1[[#This Row],[Basic Salary]]</f>
        <v>0.26804960283444768</v>
      </c>
      <c r="P1465">
        <f ca="1">DATEDIF(Table1[[#This Row],[Date of Birth]],TODAY(),"Y")</f>
        <v>30</v>
      </c>
      <c r="Q1465">
        <f ca="1">DATEDIF(Table1[[#This Row],[Joining Date]],TODAY(),"Y")</f>
        <v>6</v>
      </c>
      <c r="R1465" t="str">
        <f ca="1">IF(YEAR(Table1[[#This Row],[Joining Date]])=YEAR(TODAY()),"Yes","No")</f>
        <v>No</v>
      </c>
      <c r="S1465" t="str">
        <f ca="1">IF(Table1[[#This Row],[Experience]]&gt;5,"Yes","No")</f>
        <v>Yes</v>
      </c>
      <c r="T1465" t="str">
        <f>TEXT(Table1[[#This Row],[Joining Date]],"mmmm")</f>
        <v>January</v>
      </c>
      <c r="U1465" t="str">
        <f>TEXT(Table1[[#This Row],[Joining Date]],"yyyy")</f>
        <v>2020</v>
      </c>
      <c r="V1465" s="5">
        <f ca="1">TODAY()-Table1[[#This Row],[Joining Date]]</f>
        <v>2403</v>
      </c>
      <c r="W1465" t="str">
        <f>LEFT(Table1[[#This Row],[Employee Name]],FIND(" ",Table1[[#This Row],[Employee Name]])-1)</f>
        <v>Ananya</v>
      </c>
      <c r="X1465" t="str">
        <f>RIGHT(Table1[[#This Row],[Employee Name]],LEN(Table1[[#This Row],[Employee Name]])-FIND(" ",Table1[[#This Row],[Employee Name]]))</f>
        <v>Rao</v>
      </c>
      <c r="Y1465" t="str">
        <f>Table1[[#This Row],[Department]]&amp;"-"&amp;Table1[[#This Row],[Employee ID]]</f>
        <v>IT-E01298</v>
      </c>
      <c r="Z1465" t="str">
        <f>LEFT(Table1[[#This Row],[Department]],3)</f>
        <v>IT</v>
      </c>
      <c r="AA1465" t="str">
        <f>_xlfn.XLOOKUP(Table1[[#This Row],[Manager ID]],MANAGERS!A:A,MANAGERS!B:B)</f>
        <v>Manager_11</v>
      </c>
      <c r="AB1465" t="str" cm="1">
        <f t="array" ref="AB1465">_xlfn.XLOOKUP(Table1[[#This Row],[Manager ID]],Table2[[#All],[Manager ID]],Table2[[#All],[Department Head]])</f>
        <v>Marketing</v>
      </c>
      <c r="AC1465" s="2">
        <f>_xlfn.XLOOKUP(Table1[[#This Row],[City]],L:L,O:O)</f>
        <v>0.241864189087755</v>
      </c>
      <c r="AD1465" t="str" cm="1">
        <f t="array" ref="AD1465">_xlfn.IFS(Table1[[#This Row],[Performance Score]]&gt;=90,"Excellent",Table1[[#This Row],[Performance Score]]&gt;=75,"Good",Table1[[#This Row],[Performance Score]]&gt;=60,"Average",Table1[[#This Row],[Performance Score]]&lt;=60,"Need Improvement")</f>
        <v>Good</v>
      </c>
      <c r="AE1465" t="str">
        <f>IF(AND(Table1[[#This Row],[Attendance %]]&gt;=80,(Table1[[#This Row],[Performance Score]]&gt;=80)),"Eligible","Not Eligible")</f>
        <v>Not Eligible</v>
      </c>
      <c r="AF1465" t="str">
        <f>IF(Table1[[#This Row],[Performance Score]]&gt;=80,"High Performer","Low Performer")</f>
        <v>High Performer</v>
      </c>
      <c r="AG1465" t="str" cm="1">
        <f t="array" aca="1" ref="AG1465" ca="1">_xlfn.IFS(Table1[[#This Row],[Experience]]&lt;=3,"Junior",Table1[[#This Row],[Experience]]&lt;=7,"Mid Level",Table1[[#This Row],[Experience]]&gt;=7,"Senior")</f>
        <v>Mid Level</v>
      </c>
      <c r="AH1465" t="str">
        <f>IF(Table1[[#This Row],[Attendance %]]&gt;75,"OK","Below 75")</f>
        <v>Below 75</v>
      </c>
      <c r="AI1465" t="b">
        <f>ISBLANK(Table1[[#This Row],[Employee ID]])</f>
        <v>0</v>
      </c>
      <c r="AJ1465" t="b">
        <f>ISNUMBER(Table1[[#This Row],[Total Salary  ]])</f>
        <v>1</v>
      </c>
      <c r="AK1465" t="str">
        <f>IFERROR(_xlfn.XLOOKUP(Table1[[#This Row],[Manager ID]],MANAGERS!A:A,MANAGERS!B:B),"Not Found")</f>
        <v>Manager_11</v>
      </c>
    </row>
    <row r="1466" spans="1:37" x14ac:dyDescent="0.2">
      <c r="A1466" t="s">
        <v>1095</v>
      </c>
      <c r="B1466" t="s">
        <v>39</v>
      </c>
      <c r="C1466" t="s">
        <v>15</v>
      </c>
      <c r="D1466" t="s">
        <v>81</v>
      </c>
      <c r="E1466" t="s">
        <v>17</v>
      </c>
      <c r="F1466" s="1">
        <v>44116</v>
      </c>
      <c r="G1466" s="1">
        <v>29801</v>
      </c>
      <c r="H1466">
        <v>85693</v>
      </c>
      <c r="I1466">
        <v>25242</v>
      </c>
      <c r="J1466">
        <v>91</v>
      </c>
      <c r="K1466">
        <v>43</v>
      </c>
      <c r="L1466" t="s">
        <v>31</v>
      </c>
      <c r="M1466">
        <v>101</v>
      </c>
      <c r="N1466">
        <f>Table1[[#This Row],[Basic Salary]]+Table1[[#This Row],[Bonus]]</f>
        <v>110935</v>
      </c>
      <c r="O1466" s="2">
        <f>Table1[[#This Row],[Bonus]]/Table1[[#This Row],[Basic Salary]]</f>
        <v>0.29456314984887916</v>
      </c>
      <c r="P1466">
        <f ca="1">DATEDIF(Table1[[#This Row],[Date of Birth]],TODAY(),"Y")</f>
        <v>45</v>
      </c>
      <c r="Q1466">
        <f ca="1">DATEDIF(Table1[[#This Row],[Joining Date]],TODAY(),"Y")</f>
        <v>5</v>
      </c>
      <c r="R1466" t="str">
        <f ca="1">IF(YEAR(Table1[[#This Row],[Joining Date]])=YEAR(TODAY()),"Yes","No")</f>
        <v>No</v>
      </c>
      <c r="S1466" t="str">
        <f ca="1">IF(Table1[[#This Row],[Experience]]&gt;5,"Yes","No")</f>
        <v>No</v>
      </c>
      <c r="T1466" t="str">
        <f>TEXT(Table1[[#This Row],[Joining Date]],"mmmm")</f>
        <v>October</v>
      </c>
      <c r="U1466" t="str">
        <f>TEXT(Table1[[#This Row],[Joining Date]],"yyyy")</f>
        <v>2020</v>
      </c>
      <c r="V1466" s="5">
        <f ca="1">TODAY()-Table1[[#This Row],[Joining Date]]</f>
        <v>2123</v>
      </c>
      <c r="W1466" t="str">
        <f>LEFT(Table1[[#This Row],[Employee Name]],FIND(" ",Table1[[#This Row],[Employee Name]])-1)</f>
        <v>Karan</v>
      </c>
      <c r="X1466" t="str">
        <f>RIGHT(Table1[[#This Row],[Employee Name]],LEN(Table1[[#This Row],[Employee Name]])-FIND(" ",Table1[[#This Row],[Employee Name]]))</f>
        <v>Malhotra</v>
      </c>
      <c r="Y1466" t="str">
        <f>Table1[[#This Row],[Department]]&amp;"-"&amp;Table1[[#This Row],[Employee ID]]</f>
        <v>Sales-E01039</v>
      </c>
      <c r="Z1466" t="str">
        <f>LEFT(Table1[[#This Row],[Department]],3)</f>
        <v>Sal</v>
      </c>
      <c r="AA1466" t="str">
        <f>_xlfn.XLOOKUP(Table1[[#This Row],[Manager ID]],MANAGERS!A:A,MANAGERS!B:B)</f>
        <v>Manager_1</v>
      </c>
      <c r="AB1466" t="str" cm="1">
        <f t="array" ref="AB1466">_xlfn.XLOOKUP(Table1[[#This Row],[Manager ID]],Table2[[#All],[Manager ID]],Table2[[#All],[Department Head]])</f>
        <v>Support</v>
      </c>
      <c r="AC1466" s="2">
        <f>_xlfn.XLOOKUP(Table1[[#This Row],[City]],L:L,O:O)</f>
        <v>0.241864189087755</v>
      </c>
      <c r="AD1466" t="str" cm="1">
        <f t="array" ref="AD1466">_xlfn.IFS(Table1[[#This Row],[Performance Score]]&gt;=90,"Excellent",Table1[[#This Row],[Performance Score]]&gt;=75,"Good",Table1[[#This Row],[Performance Score]]&gt;=60,"Average",Table1[[#This Row],[Performance Score]]&lt;=60,"Need Improvement")</f>
        <v>Need Improvement</v>
      </c>
      <c r="AE1466" t="str">
        <f>IF(AND(Table1[[#This Row],[Attendance %]]&gt;=80,(Table1[[#This Row],[Performance Score]]&gt;=80)),"Eligible","Not Eligible")</f>
        <v>Not Eligible</v>
      </c>
      <c r="AF1466" t="str">
        <f>IF(Table1[[#This Row],[Performance Score]]&gt;=80,"High Performer","Low Performer")</f>
        <v>Low Performer</v>
      </c>
      <c r="AG1466" t="str" cm="1">
        <f t="array" aca="1" ref="AG1466" ca="1">_xlfn.IFS(Table1[[#This Row],[Experience]]&lt;=3,"Junior",Table1[[#This Row],[Experience]]&lt;=7,"Mid Level",Table1[[#This Row],[Experience]]&gt;=7,"Senior")</f>
        <v>Mid Level</v>
      </c>
      <c r="AH1466" t="str">
        <f>IF(Table1[[#This Row],[Attendance %]]&gt;75,"OK","Below 75")</f>
        <v>OK</v>
      </c>
      <c r="AI1466" t="b">
        <f>ISBLANK(Table1[[#This Row],[Employee ID]])</f>
        <v>0</v>
      </c>
      <c r="AJ1466" t="b">
        <f>ISNUMBER(Table1[[#This Row],[Total Salary  ]])</f>
        <v>1</v>
      </c>
      <c r="AK1466" t="str">
        <f>IFERROR(_xlfn.XLOOKUP(Table1[[#This Row],[Manager ID]],MANAGERS!A:A,MANAGERS!B:B),"Not Found")</f>
        <v>Manager_1</v>
      </c>
    </row>
    <row r="1467" spans="1:37" x14ac:dyDescent="0.2">
      <c r="A1467" t="s">
        <v>2828</v>
      </c>
      <c r="B1467" t="s">
        <v>85</v>
      </c>
      <c r="C1467" t="s">
        <v>15</v>
      </c>
      <c r="D1467" t="s">
        <v>16</v>
      </c>
      <c r="E1467" t="s">
        <v>65</v>
      </c>
      <c r="F1467" s="1">
        <v>45447</v>
      </c>
      <c r="G1467" s="1">
        <v>37963</v>
      </c>
      <c r="H1467">
        <v>85211</v>
      </c>
      <c r="I1467">
        <v>25709</v>
      </c>
      <c r="J1467">
        <v>79</v>
      </c>
      <c r="K1467">
        <v>60</v>
      </c>
      <c r="L1467" t="s">
        <v>37</v>
      </c>
      <c r="M1467">
        <v>116</v>
      </c>
      <c r="N1467">
        <f>Table1[[#This Row],[Basic Salary]]+Table1[[#This Row],[Bonus]]</f>
        <v>110920</v>
      </c>
      <c r="O1467" s="2">
        <f>Table1[[#This Row],[Bonus]]/Table1[[#This Row],[Basic Salary]]</f>
        <v>0.30170987313844455</v>
      </c>
      <c r="P1467">
        <f ca="1">DATEDIF(Table1[[#This Row],[Date of Birth]],TODAY(),"Y")</f>
        <v>22</v>
      </c>
      <c r="Q1467">
        <f ca="1">DATEDIF(Table1[[#This Row],[Joining Date]],TODAY(),"Y")</f>
        <v>2</v>
      </c>
      <c r="R1467" t="str">
        <f ca="1">IF(YEAR(Table1[[#This Row],[Joining Date]])=YEAR(TODAY()),"Yes","No")</f>
        <v>No</v>
      </c>
      <c r="S1467" t="str">
        <f ca="1">IF(Table1[[#This Row],[Experience]]&gt;5,"Yes","No")</f>
        <v>No</v>
      </c>
      <c r="T1467" t="str">
        <f>TEXT(Table1[[#This Row],[Joining Date]],"mmmm")</f>
        <v>June</v>
      </c>
      <c r="U1467" t="str">
        <f>TEXT(Table1[[#This Row],[Joining Date]],"yyyy")</f>
        <v>2024</v>
      </c>
      <c r="V1467" s="5">
        <f ca="1">TODAY()-Table1[[#This Row],[Joining Date]]</f>
        <v>792</v>
      </c>
      <c r="W1467" t="str">
        <f>LEFT(Table1[[#This Row],[Employee Name]],FIND(" ",Table1[[#This Row],[Employee Name]])-1)</f>
        <v>Pooja</v>
      </c>
      <c r="X1467" t="str">
        <f>RIGHT(Table1[[#This Row],[Employee Name]],LEN(Table1[[#This Row],[Employee Name]])-FIND(" ",Table1[[#This Row],[Employee Name]]))</f>
        <v>Das</v>
      </c>
      <c r="Y1467" t="str">
        <f>Table1[[#This Row],[Department]]&amp;"-"&amp;Table1[[#This Row],[Employee ID]]</f>
        <v>HR-E02772</v>
      </c>
      <c r="Z1467" t="str">
        <f>LEFT(Table1[[#This Row],[Department]],3)</f>
        <v>HR</v>
      </c>
      <c r="AA1467" t="str">
        <f>_xlfn.XLOOKUP(Table1[[#This Row],[Manager ID]],MANAGERS!A:A,MANAGERS!B:B)</f>
        <v>Manager_16</v>
      </c>
      <c r="AB1467" t="str" cm="1">
        <f t="array" ref="AB1467">_xlfn.XLOOKUP(Table1[[#This Row],[Manager ID]],Table2[[#All],[Manager ID]],Table2[[#All],[Department Head]])</f>
        <v>Sales</v>
      </c>
      <c r="AC1467" s="2">
        <f>_xlfn.XLOOKUP(Table1[[#This Row],[City]],L:L,O:O)</f>
        <v>0.24036902712549932</v>
      </c>
      <c r="AD1467" t="str" cm="1">
        <f t="array" ref="AD1467">_xlfn.IFS(Table1[[#This Row],[Performance Score]]&gt;=90,"Excellent",Table1[[#This Row],[Performance Score]]&gt;=75,"Good",Table1[[#This Row],[Performance Score]]&gt;=60,"Average",Table1[[#This Row],[Performance Score]]&lt;=60,"Need Improvement")</f>
        <v>Average</v>
      </c>
      <c r="AE1467" t="str">
        <f>IF(AND(Table1[[#This Row],[Attendance %]]&gt;=80,(Table1[[#This Row],[Performance Score]]&gt;=80)),"Eligible","Not Eligible")</f>
        <v>Not Eligible</v>
      </c>
      <c r="AF1467" t="str">
        <f>IF(Table1[[#This Row],[Performance Score]]&gt;=80,"High Performer","Low Performer")</f>
        <v>Low Performer</v>
      </c>
      <c r="AG1467" t="str" cm="1">
        <f t="array" aca="1" ref="AG1467" ca="1">_xlfn.IFS(Table1[[#This Row],[Experience]]&lt;=3,"Junior",Table1[[#This Row],[Experience]]&lt;=7,"Mid Level",Table1[[#This Row],[Experience]]&gt;=7,"Senior")</f>
        <v>Junior</v>
      </c>
      <c r="AH1467" t="str">
        <f>IF(Table1[[#This Row],[Attendance %]]&gt;75,"OK","Below 75")</f>
        <v>OK</v>
      </c>
      <c r="AI1467" t="b">
        <f>ISBLANK(Table1[[#This Row],[Employee ID]])</f>
        <v>0</v>
      </c>
      <c r="AJ1467" t="b">
        <f>ISNUMBER(Table1[[#This Row],[Total Salary  ]])</f>
        <v>1</v>
      </c>
      <c r="AK1467" t="str">
        <f>IFERROR(_xlfn.XLOOKUP(Table1[[#This Row],[Manager ID]],MANAGERS!A:A,MANAGERS!B:B),"Not Found")</f>
        <v>Manager_16</v>
      </c>
    </row>
    <row r="1468" spans="1:37" x14ac:dyDescent="0.2">
      <c r="A1468" t="s">
        <v>3694</v>
      </c>
      <c r="B1468" t="s">
        <v>42</v>
      </c>
      <c r="C1468" t="s">
        <v>21</v>
      </c>
      <c r="D1468" t="s">
        <v>40</v>
      </c>
      <c r="E1468" t="s">
        <v>22</v>
      </c>
      <c r="F1468" s="1">
        <v>45374</v>
      </c>
      <c r="G1468" s="1">
        <v>33073</v>
      </c>
      <c r="H1468">
        <v>91113</v>
      </c>
      <c r="I1468">
        <v>19806</v>
      </c>
      <c r="J1468">
        <v>64</v>
      </c>
      <c r="K1468">
        <v>40</v>
      </c>
      <c r="L1468" t="s">
        <v>23</v>
      </c>
      <c r="M1468">
        <v>118</v>
      </c>
      <c r="N1468">
        <f>Table1[[#This Row],[Basic Salary]]+Table1[[#This Row],[Bonus]]</f>
        <v>110919</v>
      </c>
      <c r="O1468" s="2">
        <f>Table1[[#This Row],[Bonus]]/Table1[[#This Row],[Basic Salary]]</f>
        <v>0.21737842020348358</v>
      </c>
      <c r="P1468">
        <f ca="1">DATEDIF(Table1[[#This Row],[Date of Birth]],TODAY(),"Y")</f>
        <v>36</v>
      </c>
      <c r="Q1468">
        <f ca="1">DATEDIF(Table1[[#This Row],[Joining Date]],TODAY(),"Y")</f>
        <v>2</v>
      </c>
      <c r="R1468" t="str">
        <f ca="1">IF(YEAR(Table1[[#This Row],[Joining Date]])=YEAR(TODAY()),"Yes","No")</f>
        <v>No</v>
      </c>
      <c r="S1468" t="str">
        <f ca="1">IF(Table1[[#This Row],[Experience]]&gt;5,"Yes","No")</f>
        <v>No</v>
      </c>
      <c r="T1468" t="str">
        <f>TEXT(Table1[[#This Row],[Joining Date]],"mmmm")</f>
        <v>March</v>
      </c>
      <c r="U1468" t="str">
        <f>TEXT(Table1[[#This Row],[Joining Date]],"yyyy")</f>
        <v>2024</v>
      </c>
      <c r="V1468" s="5">
        <f ca="1">TODAY()-Table1[[#This Row],[Joining Date]]</f>
        <v>865</v>
      </c>
      <c r="W1468" t="str">
        <f>LEFT(Table1[[#This Row],[Employee Name]],FIND(" ",Table1[[#This Row],[Employee Name]])-1)</f>
        <v>Krishna</v>
      </c>
      <c r="X1468" t="str">
        <f>RIGHT(Table1[[#This Row],[Employee Name]],LEN(Table1[[#This Row],[Employee Name]])-FIND(" ",Table1[[#This Row],[Employee Name]]))</f>
        <v>Chaitanya</v>
      </c>
      <c r="Y1468" t="str">
        <f>Table1[[#This Row],[Department]]&amp;"-"&amp;Table1[[#This Row],[Employee ID]]</f>
        <v>IT-E03638</v>
      </c>
      <c r="Z1468" t="str">
        <f>LEFT(Table1[[#This Row],[Department]],3)</f>
        <v>IT</v>
      </c>
      <c r="AA1468" t="str">
        <f>_xlfn.XLOOKUP(Table1[[#This Row],[Manager ID]],MANAGERS!A:A,MANAGERS!B:B)</f>
        <v>Manager_18</v>
      </c>
      <c r="AB1468" t="str" cm="1">
        <f t="array" ref="AB1468">_xlfn.XLOOKUP(Table1[[#This Row],[Manager ID]],Table2[[#All],[Manager ID]],Table2[[#All],[Department Head]])</f>
        <v>Support</v>
      </c>
      <c r="AC1468" s="2">
        <f>_xlfn.XLOOKUP(Table1[[#This Row],[City]],L:L,O:O)</f>
        <v>0.23486488519629886</v>
      </c>
      <c r="AD1468" t="str" cm="1">
        <f t="array" ref="AD1468">_xlfn.IFS(Table1[[#This Row],[Performance Score]]&gt;=90,"Excellent",Table1[[#This Row],[Performance Score]]&gt;=75,"Good",Table1[[#This Row],[Performance Score]]&gt;=60,"Average",Table1[[#This Row],[Performance Score]]&lt;=60,"Need Improvement")</f>
        <v>Need Improvement</v>
      </c>
      <c r="AE1468" t="str">
        <f>IF(AND(Table1[[#This Row],[Attendance %]]&gt;=80,(Table1[[#This Row],[Performance Score]]&gt;=80)),"Eligible","Not Eligible")</f>
        <v>Not Eligible</v>
      </c>
      <c r="AF1468" t="str">
        <f>IF(Table1[[#This Row],[Performance Score]]&gt;=80,"High Performer","Low Performer")</f>
        <v>Low Performer</v>
      </c>
      <c r="AG1468" t="str" cm="1">
        <f t="array" aca="1" ref="AG1468" ca="1">_xlfn.IFS(Table1[[#This Row],[Experience]]&lt;=3,"Junior",Table1[[#This Row],[Experience]]&lt;=7,"Mid Level",Table1[[#This Row],[Experience]]&gt;=7,"Senior")</f>
        <v>Junior</v>
      </c>
      <c r="AH1468" t="str">
        <f>IF(Table1[[#This Row],[Attendance %]]&gt;75,"OK","Below 75")</f>
        <v>Below 75</v>
      </c>
      <c r="AI1468" t="b">
        <f>ISBLANK(Table1[[#This Row],[Employee ID]])</f>
        <v>0</v>
      </c>
      <c r="AJ1468" t="b">
        <f>ISNUMBER(Table1[[#This Row],[Total Salary  ]])</f>
        <v>1</v>
      </c>
      <c r="AK1468" t="str">
        <f>IFERROR(_xlfn.XLOOKUP(Table1[[#This Row],[Manager ID]],MANAGERS!A:A,MANAGERS!B:B),"Not Found")</f>
        <v>Manager_18</v>
      </c>
    </row>
    <row r="1469" spans="1:37" x14ac:dyDescent="0.2">
      <c r="A1469" t="s">
        <v>3181</v>
      </c>
      <c r="B1469" t="s">
        <v>69</v>
      </c>
      <c r="C1469" t="s">
        <v>15</v>
      </c>
      <c r="D1469" t="s">
        <v>33</v>
      </c>
      <c r="E1469" t="s">
        <v>22</v>
      </c>
      <c r="F1469" s="1">
        <v>45746</v>
      </c>
      <c r="G1469" s="1">
        <v>30037</v>
      </c>
      <c r="H1469">
        <v>99150</v>
      </c>
      <c r="I1469">
        <v>11768</v>
      </c>
      <c r="J1469">
        <v>82</v>
      </c>
      <c r="K1469">
        <v>87</v>
      </c>
      <c r="L1469" t="s">
        <v>23</v>
      </c>
      <c r="M1469">
        <v>106</v>
      </c>
      <c r="N1469">
        <f>Table1[[#This Row],[Basic Salary]]+Table1[[#This Row],[Bonus]]</f>
        <v>110918</v>
      </c>
      <c r="O1469" s="2">
        <f>Table1[[#This Row],[Bonus]]/Table1[[#This Row],[Basic Salary]]</f>
        <v>0.11868885526979324</v>
      </c>
      <c r="P1469">
        <f ca="1">DATEDIF(Table1[[#This Row],[Date of Birth]],TODAY(),"Y")</f>
        <v>44</v>
      </c>
      <c r="Q1469">
        <f ca="1">DATEDIF(Table1[[#This Row],[Joining Date]],TODAY(),"Y")</f>
        <v>1</v>
      </c>
      <c r="R1469" t="str">
        <f ca="1">IF(YEAR(Table1[[#This Row],[Joining Date]])=YEAR(TODAY()),"Yes","No")</f>
        <v>No</v>
      </c>
      <c r="S1469" t="str">
        <f ca="1">IF(Table1[[#This Row],[Experience]]&gt;5,"Yes","No")</f>
        <v>No</v>
      </c>
      <c r="T1469" t="str">
        <f>TEXT(Table1[[#This Row],[Joining Date]],"mmmm")</f>
        <v>March</v>
      </c>
      <c r="U1469" t="str">
        <f>TEXT(Table1[[#This Row],[Joining Date]],"yyyy")</f>
        <v>2025</v>
      </c>
      <c r="V1469" s="5">
        <f ca="1">TODAY()-Table1[[#This Row],[Joining Date]]</f>
        <v>493</v>
      </c>
      <c r="W1469" t="str">
        <f>LEFT(Table1[[#This Row],[Employee Name]],FIND(" ",Table1[[#This Row],[Employee Name]])-1)</f>
        <v>Neha</v>
      </c>
      <c r="X1469" t="str">
        <f>RIGHT(Table1[[#This Row],[Employee Name]],LEN(Table1[[#This Row],[Employee Name]])-FIND(" ",Table1[[#This Row],[Employee Name]]))</f>
        <v>Kulkarni</v>
      </c>
      <c r="Y1469" t="str">
        <f>Table1[[#This Row],[Department]]&amp;"-"&amp;Table1[[#This Row],[Employee ID]]</f>
        <v>Marketing-E03125</v>
      </c>
      <c r="Z1469" t="str">
        <f>LEFT(Table1[[#This Row],[Department]],3)</f>
        <v>Mar</v>
      </c>
      <c r="AA1469" t="str">
        <f>_xlfn.XLOOKUP(Table1[[#This Row],[Manager ID]],MANAGERS!A:A,MANAGERS!B:B)</f>
        <v>Manager_6</v>
      </c>
      <c r="AB1469" t="str" cm="1">
        <f t="array" ref="AB1469">_xlfn.XLOOKUP(Table1[[#This Row],[Manager ID]],Table2[[#All],[Manager ID]],Table2[[#All],[Department Head]])</f>
        <v>HR</v>
      </c>
      <c r="AC1469" s="2">
        <f>_xlfn.XLOOKUP(Table1[[#This Row],[City]],L:L,O:O)</f>
        <v>0.23486488519629886</v>
      </c>
      <c r="AD1469" t="str" cm="1">
        <f t="array" ref="AD1469">_xlfn.IFS(Table1[[#This Row],[Performance Score]]&gt;=90,"Excellent",Table1[[#This Row],[Performance Score]]&gt;=75,"Good",Table1[[#This Row],[Performance Score]]&gt;=60,"Average",Table1[[#This Row],[Performance Score]]&lt;=60,"Need Improvement")</f>
        <v>Good</v>
      </c>
      <c r="AE1469" t="str">
        <f>IF(AND(Table1[[#This Row],[Attendance %]]&gt;=80,(Table1[[#This Row],[Performance Score]]&gt;=80)),"Eligible","Not Eligible")</f>
        <v>Eligible</v>
      </c>
      <c r="AF1469" t="str">
        <f>IF(Table1[[#This Row],[Performance Score]]&gt;=80,"High Performer","Low Performer")</f>
        <v>High Performer</v>
      </c>
      <c r="AG1469" t="str" cm="1">
        <f t="array" aca="1" ref="AG1469" ca="1">_xlfn.IFS(Table1[[#This Row],[Experience]]&lt;=3,"Junior",Table1[[#This Row],[Experience]]&lt;=7,"Mid Level",Table1[[#This Row],[Experience]]&gt;=7,"Senior")</f>
        <v>Junior</v>
      </c>
      <c r="AH1469" t="str">
        <f>IF(Table1[[#This Row],[Attendance %]]&gt;75,"OK","Below 75")</f>
        <v>OK</v>
      </c>
      <c r="AI1469" t="b">
        <f>ISBLANK(Table1[[#This Row],[Employee ID]])</f>
        <v>0</v>
      </c>
      <c r="AJ1469" t="b">
        <f>ISNUMBER(Table1[[#This Row],[Total Salary  ]])</f>
        <v>1</v>
      </c>
      <c r="AK1469" t="str">
        <f>IFERROR(_xlfn.XLOOKUP(Table1[[#This Row],[Manager ID]],MANAGERS!A:A,MANAGERS!B:B),"Not Found")</f>
        <v>Manager_6</v>
      </c>
    </row>
    <row r="1470" spans="1:37" x14ac:dyDescent="0.2">
      <c r="A1470" t="s">
        <v>1365</v>
      </c>
      <c r="B1470" t="s">
        <v>71</v>
      </c>
      <c r="C1470" t="s">
        <v>21</v>
      </c>
      <c r="D1470" t="s">
        <v>81</v>
      </c>
      <c r="E1470" t="s">
        <v>22</v>
      </c>
      <c r="F1470" s="1">
        <v>42255</v>
      </c>
      <c r="G1470" s="1">
        <v>39460</v>
      </c>
      <c r="H1470">
        <v>86432</v>
      </c>
      <c r="I1470">
        <v>24479</v>
      </c>
      <c r="J1470">
        <v>70</v>
      </c>
      <c r="K1470">
        <v>44</v>
      </c>
      <c r="L1470" t="s">
        <v>31</v>
      </c>
      <c r="M1470">
        <v>118</v>
      </c>
      <c r="N1470">
        <f>Table1[[#This Row],[Basic Salary]]+Table1[[#This Row],[Bonus]]</f>
        <v>110911</v>
      </c>
      <c r="O1470" s="2">
        <f>Table1[[#This Row],[Bonus]]/Table1[[#This Row],[Basic Salary]]</f>
        <v>0.28321686412439839</v>
      </c>
      <c r="P1470">
        <f ca="1">DATEDIF(Table1[[#This Row],[Date of Birth]],TODAY(),"Y")</f>
        <v>18</v>
      </c>
      <c r="Q1470">
        <f ca="1">DATEDIF(Table1[[#This Row],[Joining Date]],TODAY(),"Y")</f>
        <v>10</v>
      </c>
      <c r="R1470" t="str">
        <f ca="1">IF(YEAR(Table1[[#This Row],[Joining Date]])=YEAR(TODAY()),"Yes","No")</f>
        <v>No</v>
      </c>
      <c r="S1470" t="str">
        <f ca="1">IF(Table1[[#This Row],[Experience]]&gt;5,"Yes","No")</f>
        <v>Yes</v>
      </c>
      <c r="T1470" t="str">
        <f>TEXT(Table1[[#This Row],[Joining Date]],"mmmm")</f>
        <v>September</v>
      </c>
      <c r="U1470" t="str">
        <f>TEXT(Table1[[#This Row],[Joining Date]],"yyyy")</f>
        <v>2015</v>
      </c>
      <c r="V1470" s="5">
        <f ca="1">TODAY()-Table1[[#This Row],[Joining Date]]</f>
        <v>3984</v>
      </c>
      <c r="W1470" t="str">
        <f>LEFT(Table1[[#This Row],[Employee Name]],FIND(" ",Table1[[#This Row],[Employee Name]])-1)</f>
        <v>Sneha</v>
      </c>
      <c r="X1470" t="str">
        <f>RIGHT(Table1[[#This Row],[Employee Name]],LEN(Table1[[#This Row],[Employee Name]])-FIND(" ",Table1[[#This Row],[Employee Name]]))</f>
        <v>Iyer</v>
      </c>
      <c r="Y1470" t="str">
        <f>Table1[[#This Row],[Department]]&amp;"-"&amp;Table1[[#This Row],[Employee ID]]</f>
        <v>Sales-E01309</v>
      </c>
      <c r="Z1470" t="str">
        <f>LEFT(Table1[[#This Row],[Department]],3)</f>
        <v>Sal</v>
      </c>
      <c r="AA1470" t="str">
        <f>_xlfn.XLOOKUP(Table1[[#This Row],[Manager ID]],MANAGERS!A:A,MANAGERS!B:B)</f>
        <v>Manager_18</v>
      </c>
      <c r="AB1470" t="str" cm="1">
        <f t="array" ref="AB1470">_xlfn.XLOOKUP(Table1[[#This Row],[Manager ID]],Table2[[#All],[Manager ID]],Table2[[#All],[Department Head]])</f>
        <v>Support</v>
      </c>
      <c r="AC1470" s="2">
        <f>_xlfn.XLOOKUP(Table1[[#This Row],[City]],L:L,O:O)</f>
        <v>0.241864189087755</v>
      </c>
      <c r="AD1470" t="str" cm="1">
        <f t="array" ref="AD1470">_xlfn.IFS(Table1[[#This Row],[Performance Score]]&gt;=90,"Excellent",Table1[[#This Row],[Performance Score]]&gt;=75,"Good",Table1[[#This Row],[Performance Score]]&gt;=60,"Average",Table1[[#This Row],[Performance Score]]&lt;=60,"Need Improvement")</f>
        <v>Need Improvement</v>
      </c>
      <c r="AE1470" t="str">
        <f>IF(AND(Table1[[#This Row],[Attendance %]]&gt;=80,(Table1[[#This Row],[Performance Score]]&gt;=80)),"Eligible","Not Eligible")</f>
        <v>Not Eligible</v>
      </c>
      <c r="AF1470" t="str">
        <f>IF(Table1[[#This Row],[Performance Score]]&gt;=80,"High Performer","Low Performer")</f>
        <v>Low Performer</v>
      </c>
      <c r="AG1470" t="str" cm="1">
        <f t="array" aca="1" ref="AG1470" ca="1">_xlfn.IFS(Table1[[#This Row],[Experience]]&lt;=3,"Junior",Table1[[#This Row],[Experience]]&lt;=7,"Mid Level",Table1[[#This Row],[Experience]]&gt;=7,"Senior")</f>
        <v>Senior</v>
      </c>
      <c r="AH1470" t="str">
        <f>IF(Table1[[#This Row],[Attendance %]]&gt;75,"OK","Below 75")</f>
        <v>Below 75</v>
      </c>
      <c r="AI1470" t="b">
        <f>ISBLANK(Table1[[#This Row],[Employee ID]])</f>
        <v>0</v>
      </c>
      <c r="AJ1470" t="b">
        <f>ISNUMBER(Table1[[#This Row],[Total Salary  ]])</f>
        <v>1</v>
      </c>
      <c r="AK1470" t="str">
        <f>IFERROR(_xlfn.XLOOKUP(Table1[[#This Row],[Manager ID]],MANAGERS!A:A,MANAGERS!B:B),"Not Found")</f>
        <v>Manager_18</v>
      </c>
    </row>
    <row r="1471" spans="1:37" x14ac:dyDescent="0.2">
      <c r="A1471" t="s">
        <v>363</v>
      </c>
      <c r="B1471" t="s">
        <v>60</v>
      </c>
      <c r="C1471" t="s">
        <v>15</v>
      </c>
      <c r="D1471" t="s">
        <v>46</v>
      </c>
      <c r="E1471" t="s">
        <v>17</v>
      </c>
      <c r="F1471" s="1">
        <v>42386</v>
      </c>
      <c r="G1471" s="1">
        <v>41196</v>
      </c>
      <c r="H1471">
        <v>85089</v>
      </c>
      <c r="I1471">
        <v>25802</v>
      </c>
      <c r="J1471">
        <v>82</v>
      </c>
      <c r="K1471">
        <v>94</v>
      </c>
      <c r="L1471" t="s">
        <v>53</v>
      </c>
      <c r="M1471">
        <v>118</v>
      </c>
      <c r="N1471">
        <f>Table1[[#This Row],[Basic Salary]]+Table1[[#This Row],[Bonus]]</f>
        <v>110891</v>
      </c>
      <c r="O1471" s="2">
        <f>Table1[[#This Row],[Bonus]]/Table1[[#This Row],[Basic Salary]]</f>
        <v>0.30323543583776985</v>
      </c>
      <c r="P1471">
        <f ca="1">DATEDIF(Table1[[#This Row],[Date of Birth]],TODAY(),"Y")</f>
        <v>13</v>
      </c>
      <c r="Q1471">
        <f ca="1">DATEDIF(Table1[[#This Row],[Joining Date]],TODAY(),"Y")</f>
        <v>10</v>
      </c>
      <c r="R1471" t="str">
        <f ca="1">IF(YEAR(Table1[[#This Row],[Joining Date]])=YEAR(TODAY()),"Yes","No")</f>
        <v>No</v>
      </c>
      <c r="S1471" t="str">
        <f ca="1">IF(Table1[[#This Row],[Experience]]&gt;5,"Yes","No")</f>
        <v>Yes</v>
      </c>
      <c r="T1471" t="str">
        <f>TEXT(Table1[[#This Row],[Joining Date]],"mmmm")</f>
        <v>January</v>
      </c>
      <c r="U1471" t="str">
        <f>TEXT(Table1[[#This Row],[Joining Date]],"yyyy")</f>
        <v>2016</v>
      </c>
      <c r="V1471" s="5">
        <f ca="1">TODAY()-Table1[[#This Row],[Joining Date]]</f>
        <v>3853</v>
      </c>
      <c r="W1471" t="str">
        <f>LEFT(Table1[[#This Row],[Employee Name]],FIND(" ",Table1[[#This Row],[Employee Name]])-1)</f>
        <v>Gayathri</v>
      </c>
      <c r="X1471" t="str">
        <f>RIGHT(Table1[[#This Row],[Employee Name]],LEN(Table1[[#This Row],[Employee Name]])-FIND(" ",Table1[[#This Row],[Employee Name]]))</f>
        <v>Iyer</v>
      </c>
      <c r="Y1471" t="str">
        <f>Table1[[#This Row],[Department]]&amp;"-"&amp;Table1[[#This Row],[Employee ID]]</f>
        <v>Support-E00307</v>
      </c>
      <c r="Z1471" t="str">
        <f>LEFT(Table1[[#This Row],[Department]],3)</f>
        <v>Sup</v>
      </c>
      <c r="AA1471" t="str">
        <f>_xlfn.XLOOKUP(Table1[[#This Row],[Manager ID]],MANAGERS!A:A,MANAGERS!B:B)</f>
        <v>Manager_18</v>
      </c>
      <c r="AB1471" t="str" cm="1">
        <f t="array" ref="AB1471">_xlfn.XLOOKUP(Table1[[#This Row],[Manager ID]],Table2[[#All],[Manager ID]],Table2[[#All],[Department Head]])</f>
        <v>Support</v>
      </c>
      <c r="AC1471" s="2">
        <f>_xlfn.XLOOKUP(Table1[[#This Row],[City]],L:L,O:O)</f>
        <v>0.23685887225230964</v>
      </c>
      <c r="AD1471" t="str" cm="1">
        <f t="array" ref="AD1471">_xlfn.IFS(Table1[[#This Row],[Performance Score]]&gt;=90,"Excellent",Table1[[#This Row],[Performance Score]]&gt;=75,"Good",Table1[[#This Row],[Performance Score]]&gt;=60,"Average",Table1[[#This Row],[Performance Score]]&lt;=60,"Need Improvement")</f>
        <v>Excellent</v>
      </c>
      <c r="AE1471" t="str">
        <f>IF(AND(Table1[[#This Row],[Attendance %]]&gt;=80,(Table1[[#This Row],[Performance Score]]&gt;=80)),"Eligible","Not Eligible")</f>
        <v>Eligible</v>
      </c>
      <c r="AF1471" t="str">
        <f>IF(Table1[[#This Row],[Performance Score]]&gt;=80,"High Performer","Low Performer")</f>
        <v>High Performer</v>
      </c>
      <c r="AG1471" t="str" cm="1">
        <f t="array" aca="1" ref="AG1471" ca="1">_xlfn.IFS(Table1[[#This Row],[Experience]]&lt;=3,"Junior",Table1[[#This Row],[Experience]]&lt;=7,"Mid Level",Table1[[#This Row],[Experience]]&gt;=7,"Senior")</f>
        <v>Senior</v>
      </c>
      <c r="AH1471" t="str">
        <f>IF(Table1[[#This Row],[Attendance %]]&gt;75,"OK","Below 75")</f>
        <v>OK</v>
      </c>
      <c r="AI1471" t="b">
        <f>ISBLANK(Table1[[#This Row],[Employee ID]])</f>
        <v>0</v>
      </c>
      <c r="AJ1471" t="b">
        <f>ISNUMBER(Table1[[#This Row],[Total Salary  ]])</f>
        <v>1</v>
      </c>
      <c r="AK1471" t="str">
        <f>IFERROR(_xlfn.XLOOKUP(Table1[[#This Row],[Manager ID]],MANAGERS!A:A,MANAGERS!B:B),"Not Found")</f>
        <v>Manager_18</v>
      </c>
    </row>
    <row r="1472" spans="1:37" x14ac:dyDescent="0.2">
      <c r="A1472" t="s">
        <v>291</v>
      </c>
      <c r="B1472" t="s">
        <v>20</v>
      </c>
      <c r="C1472" t="s">
        <v>21</v>
      </c>
      <c r="D1472" t="s">
        <v>46</v>
      </c>
      <c r="E1472" t="s">
        <v>22</v>
      </c>
      <c r="F1472" s="1">
        <v>43862</v>
      </c>
      <c r="G1472" s="1">
        <v>31382</v>
      </c>
      <c r="H1472">
        <v>92272</v>
      </c>
      <c r="I1472">
        <v>18612</v>
      </c>
      <c r="J1472">
        <v>89</v>
      </c>
      <c r="K1472">
        <v>76</v>
      </c>
      <c r="L1472" t="s">
        <v>53</v>
      </c>
      <c r="M1472">
        <v>118</v>
      </c>
      <c r="N1472">
        <f>Table1[[#This Row],[Basic Salary]]+Table1[[#This Row],[Bonus]]</f>
        <v>110884</v>
      </c>
      <c r="O1472" s="2">
        <f>Table1[[#This Row],[Bonus]]/Table1[[#This Row],[Basic Salary]]</f>
        <v>0.20170799375758627</v>
      </c>
      <c r="P1472">
        <f ca="1">DATEDIF(Table1[[#This Row],[Date of Birth]],TODAY(),"Y")</f>
        <v>40</v>
      </c>
      <c r="Q1472">
        <f ca="1">DATEDIF(Table1[[#This Row],[Joining Date]],TODAY(),"Y")</f>
        <v>6</v>
      </c>
      <c r="R1472" t="str">
        <f ca="1">IF(YEAR(Table1[[#This Row],[Joining Date]])=YEAR(TODAY()),"Yes","No")</f>
        <v>No</v>
      </c>
      <c r="S1472" t="str">
        <f ca="1">IF(Table1[[#This Row],[Experience]]&gt;5,"Yes","No")</f>
        <v>Yes</v>
      </c>
      <c r="T1472" t="str">
        <f>TEXT(Table1[[#This Row],[Joining Date]],"mmmm")</f>
        <v>February</v>
      </c>
      <c r="U1472" t="str">
        <f>TEXT(Table1[[#This Row],[Joining Date]],"yyyy")</f>
        <v>2020</v>
      </c>
      <c r="V1472" s="5">
        <f ca="1">TODAY()-Table1[[#This Row],[Joining Date]]</f>
        <v>2377</v>
      </c>
      <c r="W1472" t="str">
        <f>LEFT(Table1[[#This Row],[Employee Name]],FIND(" ",Table1[[#This Row],[Employee Name]])-1)</f>
        <v>Rahul</v>
      </c>
      <c r="X1472" t="str">
        <f>RIGHT(Table1[[#This Row],[Employee Name]],LEN(Table1[[#This Row],[Employee Name]])-FIND(" ",Table1[[#This Row],[Employee Name]]))</f>
        <v>Verma</v>
      </c>
      <c r="Y1472" t="str">
        <f>Table1[[#This Row],[Department]]&amp;"-"&amp;Table1[[#This Row],[Employee ID]]</f>
        <v>Support-E00235</v>
      </c>
      <c r="Z1472" t="str">
        <f>LEFT(Table1[[#This Row],[Department]],3)</f>
        <v>Sup</v>
      </c>
      <c r="AA1472" t="str">
        <f>_xlfn.XLOOKUP(Table1[[#This Row],[Manager ID]],MANAGERS!A:A,MANAGERS!B:B)</f>
        <v>Manager_18</v>
      </c>
      <c r="AB1472" t="str" cm="1">
        <f t="array" ref="AB1472">_xlfn.XLOOKUP(Table1[[#This Row],[Manager ID]],Table2[[#All],[Manager ID]],Table2[[#All],[Department Head]])</f>
        <v>Support</v>
      </c>
      <c r="AC1472" s="2">
        <f>_xlfn.XLOOKUP(Table1[[#This Row],[City]],L:L,O:O)</f>
        <v>0.23685887225230964</v>
      </c>
      <c r="AD1472" t="str" cm="1">
        <f t="array" ref="AD1472">_xlfn.IFS(Table1[[#This Row],[Performance Score]]&gt;=90,"Excellent",Table1[[#This Row],[Performance Score]]&gt;=75,"Good",Table1[[#This Row],[Performance Score]]&gt;=60,"Average",Table1[[#This Row],[Performance Score]]&lt;=60,"Need Improvement")</f>
        <v>Good</v>
      </c>
      <c r="AE1472" t="str">
        <f>IF(AND(Table1[[#This Row],[Attendance %]]&gt;=80,(Table1[[#This Row],[Performance Score]]&gt;=80)),"Eligible","Not Eligible")</f>
        <v>Not Eligible</v>
      </c>
      <c r="AF1472" t="str">
        <f>IF(Table1[[#This Row],[Performance Score]]&gt;=80,"High Performer","Low Performer")</f>
        <v>Low Performer</v>
      </c>
      <c r="AG1472" t="str" cm="1">
        <f t="array" aca="1" ref="AG1472" ca="1">_xlfn.IFS(Table1[[#This Row],[Experience]]&lt;=3,"Junior",Table1[[#This Row],[Experience]]&lt;=7,"Mid Level",Table1[[#This Row],[Experience]]&gt;=7,"Senior")</f>
        <v>Mid Level</v>
      </c>
      <c r="AH1472" t="str">
        <f>IF(Table1[[#This Row],[Attendance %]]&gt;75,"OK","Below 75")</f>
        <v>OK</v>
      </c>
      <c r="AI1472" t="b">
        <f>ISBLANK(Table1[[#This Row],[Employee ID]])</f>
        <v>0</v>
      </c>
      <c r="AJ1472" t="b">
        <f>ISNUMBER(Table1[[#This Row],[Total Salary  ]])</f>
        <v>1</v>
      </c>
      <c r="AK1472" t="str">
        <f>IFERROR(_xlfn.XLOOKUP(Table1[[#This Row],[Manager ID]],MANAGERS!A:A,MANAGERS!B:B),"Not Found")</f>
        <v>Manager_18</v>
      </c>
    </row>
    <row r="1473" spans="1:37" x14ac:dyDescent="0.2">
      <c r="A1473" t="s">
        <v>3290</v>
      </c>
      <c r="B1473" t="s">
        <v>87</v>
      </c>
      <c r="C1473" t="s">
        <v>21</v>
      </c>
      <c r="D1473" t="s">
        <v>40</v>
      </c>
      <c r="E1473" t="s">
        <v>22</v>
      </c>
      <c r="F1473" s="1">
        <v>43102</v>
      </c>
      <c r="G1473" s="1">
        <v>40094</v>
      </c>
      <c r="H1473">
        <v>94668</v>
      </c>
      <c r="I1473">
        <v>16214</v>
      </c>
      <c r="J1473">
        <v>92</v>
      </c>
      <c r="K1473">
        <v>85</v>
      </c>
      <c r="L1473" t="s">
        <v>53</v>
      </c>
      <c r="M1473">
        <v>120</v>
      </c>
      <c r="N1473">
        <f>Table1[[#This Row],[Basic Salary]]+Table1[[#This Row],[Bonus]]</f>
        <v>110882</v>
      </c>
      <c r="O1473" s="2">
        <f>Table1[[#This Row],[Bonus]]/Table1[[#This Row],[Basic Salary]]</f>
        <v>0.17127223560231547</v>
      </c>
      <c r="P1473">
        <f ca="1">DATEDIF(Table1[[#This Row],[Date of Birth]],TODAY(),"Y")</f>
        <v>16</v>
      </c>
      <c r="Q1473">
        <f ca="1">DATEDIF(Table1[[#This Row],[Joining Date]],TODAY(),"Y")</f>
        <v>8</v>
      </c>
      <c r="R1473" t="str">
        <f ca="1">IF(YEAR(Table1[[#This Row],[Joining Date]])=YEAR(TODAY()),"Yes","No")</f>
        <v>No</v>
      </c>
      <c r="S1473" t="str">
        <f ca="1">IF(Table1[[#This Row],[Experience]]&gt;5,"Yes","No")</f>
        <v>Yes</v>
      </c>
      <c r="T1473" t="str">
        <f>TEXT(Table1[[#This Row],[Joining Date]],"mmmm")</f>
        <v>January</v>
      </c>
      <c r="U1473" t="str">
        <f>TEXT(Table1[[#This Row],[Joining Date]],"yyyy")</f>
        <v>2018</v>
      </c>
      <c r="V1473" s="5">
        <f ca="1">TODAY()-Table1[[#This Row],[Joining Date]]</f>
        <v>3137</v>
      </c>
      <c r="W1473" t="str">
        <f>LEFT(Table1[[#This Row],[Employee Name]],FIND(" ",Table1[[#This Row],[Employee Name]])-1)</f>
        <v>Arjun</v>
      </c>
      <c r="X1473" t="str">
        <f>RIGHT(Table1[[#This Row],[Employee Name]],LEN(Table1[[#This Row],[Employee Name]])-FIND(" ",Table1[[#This Row],[Employee Name]]))</f>
        <v>Mehta</v>
      </c>
      <c r="Y1473" t="str">
        <f>Table1[[#This Row],[Department]]&amp;"-"&amp;Table1[[#This Row],[Employee ID]]</f>
        <v>IT-E03234</v>
      </c>
      <c r="Z1473" t="str">
        <f>LEFT(Table1[[#This Row],[Department]],3)</f>
        <v>IT</v>
      </c>
      <c r="AA1473" t="str">
        <f>_xlfn.XLOOKUP(Table1[[#This Row],[Manager ID]],MANAGERS!A:A,MANAGERS!B:B)</f>
        <v>Manager_20</v>
      </c>
      <c r="AB1473" t="str" cm="1">
        <f t="array" ref="AB1473">_xlfn.XLOOKUP(Table1[[#This Row],[Manager ID]],Table2[[#All],[Manager ID]],Table2[[#All],[Department Head]])</f>
        <v>Operations</v>
      </c>
      <c r="AC1473" s="2">
        <f>_xlfn.XLOOKUP(Table1[[#This Row],[City]],L:L,O:O)</f>
        <v>0.23685887225230964</v>
      </c>
      <c r="AD1473" t="str" cm="1">
        <f t="array" ref="AD1473">_xlfn.IFS(Table1[[#This Row],[Performance Score]]&gt;=90,"Excellent",Table1[[#This Row],[Performance Score]]&gt;=75,"Good",Table1[[#This Row],[Performance Score]]&gt;=60,"Average",Table1[[#This Row],[Performance Score]]&lt;=60,"Need Improvement")</f>
        <v>Good</v>
      </c>
      <c r="AE1473" t="str">
        <f>IF(AND(Table1[[#This Row],[Attendance %]]&gt;=80,(Table1[[#This Row],[Performance Score]]&gt;=80)),"Eligible","Not Eligible")</f>
        <v>Eligible</v>
      </c>
      <c r="AF1473" t="str">
        <f>IF(Table1[[#This Row],[Performance Score]]&gt;=80,"High Performer","Low Performer")</f>
        <v>High Performer</v>
      </c>
      <c r="AG1473" t="str" cm="1">
        <f t="array" aca="1" ref="AG1473" ca="1">_xlfn.IFS(Table1[[#This Row],[Experience]]&lt;=3,"Junior",Table1[[#This Row],[Experience]]&lt;=7,"Mid Level",Table1[[#This Row],[Experience]]&gt;=7,"Senior")</f>
        <v>Senior</v>
      </c>
      <c r="AH1473" t="str">
        <f>IF(Table1[[#This Row],[Attendance %]]&gt;75,"OK","Below 75")</f>
        <v>OK</v>
      </c>
      <c r="AI1473" t="b">
        <f>ISBLANK(Table1[[#This Row],[Employee ID]])</f>
        <v>0</v>
      </c>
      <c r="AJ1473" t="b">
        <f>ISNUMBER(Table1[[#This Row],[Total Salary  ]])</f>
        <v>1</v>
      </c>
      <c r="AK1473" t="str">
        <f>IFERROR(_xlfn.XLOOKUP(Table1[[#This Row],[Manager ID]],MANAGERS!A:A,MANAGERS!B:B),"Not Found")</f>
        <v>Manager_20</v>
      </c>
    </row>
    <row r="1474" spans="1:37" x14ac:dyDescent="0.2">
      <c r="A1474" t="s">
        <v>1568</v>
      </c>
      <c r="B1474" t="s">
        <v>20</v>
      </c>
      <c r="C1474" t="s">
        <v>15</v>
      </c>
      <c r="D1474" t="s">
        <v>40</v>
      </c>
      <c r="E1474" t="s">
        <v>65</v>
      </c>
      <c r="F1474" s="1">
        <v>44344</v>
      </c>
      <c r="G1474" s="1">
        <v>39713</v>
      </c>
      <c r="H1474">
        <v>105349</v>
      </c>
      <c r="I1474">
        <v>5510</v>
      </c>
      <c r="J1474">
        <v>62</v>
      </c>
      <c r="K1474">
        <v>99</v>
      </c>
      <c r="L1474" t="s">
        <v>27</v>
      </c>
      <c r="M1474">
        <v>107</v>
      </c>
      <c r="N1474">
        <f>Table1[[#This Row],[Basic Salary]]+Table1[[#This Row],[Bonus]]</f>
        <v>110859</v>
      </c>
      <c r="O1474" s="2">
        <f>Table1[[#This Row],[Bonus]]/Table1[[#This Row],[Basic Salary]]</f>
        <v>5.2302347435666217E-2</v>
      </c>
      <c r="P1474">
        <f ca="1">DATEDIF(Table1[[#This Row],[Date of Birth]],TODAY(),"Y")</f>
        <v>17</v>
      </c>
      <c r="Q1474">
        <f ca="1">DATEDIF(Table1[[#This Row],[Joining Date]],TODAY(),"Y")</f>
        <v>5</v>
      </c>
      <c r="R1474" t="str">
        <f ca="1">IF(YEAR(Table1[[#This Row],[Joining Date]])=YEAR(TODAY()),"Yes","No")</f>
        <v>No</v>
      </c>
      <c r="S1474" t="str">
        <f ca="1">IF(Table1[[#This Row],[Experience]]&gt;5,"Yes","No")</f>
        <v>No</v>
      </c>
      <c r="T1474" t="str">
        <f>TEXT(Table1[[#This Row],[Joining Date]],"mmmm")</f>
        <v>May</v>
      </c>
      <c r="U1474" t="str">
        <f>TEXT(Table1[[#This Row],[Joining Date]],"yyyy")</f>
        <v>2021</v>
      </c>
      <c r="V1474" s="5">
        <f ca="1">TODAY()-Table1[[#This Row],[Joining Date]]</f>
        <v>1895</v>
      </c>
      <c r="W1474" t="str">
        <f>LEFT(Table1[[#This Row],[Employee Name]],FIND(" ",Table1[[#This Row],[Employee Name]])-1)</f>
        <v>Rahul</v>
      </c>
      <c r="X1474" t="str">
        <f>RIGHT(Table1[[#This Row],[Employee Name]],LEN(Table1[[#This Row],[Employee Name]])-FIND(" ",Table1[[#This Row],[Employee Name]]))</f>
        <v>Verma</v>
      </c>
      <c r="Y1474" t="str">
        <f>Table1[[#This Row],[Department]]&amp;"-"&amp;Table1[[#This Row],[Employee ID]]</f>
        <v>IT-E01512</v>
      </c>
      <c r="Z1474" t="str">
        <f>LEFT(Table1[[#This Row],[Department]],3)</f>
        <v>IT</v>
      </c>
      <c r="AA1474" t="str">
        <f>_xlfn.XLOOKUP(Table1[[#This Row],[Manager ID]],MANAGERS!A:A,MANAGERS!B:B)</f>
        <v>Manager_7</v>
      </c>
      <c r="AB1474" t="str" cm="1">
        <f t="array" ref="AB1474">_xlfn.XLOOKUP(Table1[[#This Row],[Manager ID]],Table2[[#All],[Manager ID]],Table2[[#All],[Department Head]])</f>
        <v>Operations</v>
      </c>
      <c r="AC1474" s="2">
        <f>_xlfn.XLOOKUP(Table1[[#This Row],[City]],L:L,O:O)</f>
        <v>0.23674293405114402</v>
      </c>
      <c r="AD1474" t="str" cm="1">
        <f t="array" ref="AD1474">_xlfn.IFS(Table1[[#This Row],[Performance Score]]&gt;=90,"Excellent",Table1[[#This Row],[Performance Score]]&gt;=75,"Good",Table1[[#This Row],[Performance Score]]&gt;=60,"Average",Table1[[#This Row],[Performance Score]]&lt;=60,"Need Improvement")</f>
        <v>Excellent</v>
      </c>
      <c r="AE1474" t="str">
        <f>IF(AND(Table1[[#This Row],[Attendance %]]&gt;=80,(Table1[[#This Row],[Performance Score]]&gt;=80)),"Eligible","Not Eligible")</f>
        <v>Not Eligible</v>
      </c>
      <c r="AF1474" t="str">
        <f>IF(Table1[[#This Row],[Performance Score]]&gt;=80,"High Performer","Low Performer")</f>
        <v>High Performer</v>
      </c>
      <c r="AG1474" t="str" cm="1">
        <f t="array" aca="1" ref="AG1474" ca="1">_xlfn.IFS(Table1[[#This Row],[Experience]]&lt;=3,"Junior",Table1[[#This Row],[Experience]]&lt;=7,"Mid Level",Table1[[#This Row],[Experience]]&gt;=7,"Senior")</f>
        <v>Mid Level</v>
      </c>
      <c r="AH1474" t="str">
        <f>IF(Table1[[#This Row],[Attendance %]]&gt;75,"OK","Below 75")</f>
        <v>Below 75</v>
      </c>
      <c r="AI1474" t="b">
        <f>ISBLANK(Table1[[#This Row],[Employee ID]])</f>
        <v>0</v>
      </c>
      <c r="AJ1474" t="b">
        <f>ISNUMBER(Table1[[#This Row],[Total Salary  ]])</f>
        <v>1</v>
      </c>
      <c r="AK1474" t="str">
        <f>IFERROR(_xlfn.XLOOKUP(Table1[[#This Row],[Manager ID]],MANAGERS!A:A,MANAGERS!B:B),"Not Found")</f>
        <v>Manager_7</v>
      </c>
    </row>
    <row r="1475" spans="1:37" x14ac:dyDescent="0.2">
      <c r="A1475" t="s">
        <v>4679</v>
      </c>
      <c r="B1475" t="s">
        <v>75</v>
      </c>
      <c r="C1475" t="s">
        <v>15</v>
      </c>
      <c r="D1475" t="s">
        <v>16</v>
      </c>
      <c r="E1475" t="s">
        <v>65</v>
      </c>
      <c r="F1475" s="1">
        <v>45956</v>
      </c>
      <c r="G1475" s="1">
        <v>34429</v>
      </c>
      <c r="H1475">
        <v>86620</v>
      </c>
      <c r="I1475">
        <v>24239</v>
      </c>
      <c r="J1475">
        <v>84</v>
      </c>
      <c r="K1475">
        <v>62</v>
      </c>
      <c r="L1475" t="s">
        <v>34</v>
      </c>
      <c r="M1475">
        <v>114</v>
      </c>
      <c r="N1475">
        <f>Table1[[#This Row],[Basic Salary]]+Table1[[#This Row],[Bonus]]</f>
        <v>110859</v>
      </c>
      <c r="O1475" s="2">
        <f>Table1[[#This Row],[Bonus]]/Table1[[#This Row],[Basic Salary]]</f>
        <v>0.27983144770260909</v>
      </c>
      <c r="P1475">
        <f ca="1">DATEDIF(Table1[[#This Row],[Date of Birth]],TODAY(),"Y")</f>
        <v>32</v>
      </c>
      <c r="Q1475">
        <f ca="1">DATEDIF(Table1[[#This Row],[Joining Date]],TODAY(),"Y")</f>
        <v>0</v>
      </c>
      <c r="R1475" t="str">
        <f ca="1">IF(YEAR(Table1[[#This Row],[Joining Date]])=YEAR(TODAY()),"Yes","No")</f>
        <v>No</v>
      </c>
      <c r="S1475" t="str">
        <f ca="1">IF(Table1[[#This Row],[Experience]]&gt;5,"Yes","No")</f>
        <v>No</v>
      </c>
      <c r="T1475" t="str">
        <f>TEXT(Table1[[#This Row],[Joining Date]],"mmmm")</f>
        <v>October</v>
      </c>
      <c r="U1475" t="str">
        <f>TEXT(Table1[[#This Row],[Joining Date]],"yyyy")</f>
        <v>2025</v>
      </c>
      <c r="V1475" s="5">
        <f ca="1">TODAY()-Table1[[#This Row],[Joining Date]]</f>
        <v>283</v>
      </c>
      <c r="W1475" t="str">
        <f>LEFT(Table1[[#This Row],[Employee Name]],FIND(" ",Table1[[#This Row],[Employee Name]])-1)</f>
        <v>Ishita</v>
      </c>
      <c r="X1475" t="str">
        <f>RIGHT(Table1[[#This Row],[Employee Name]],LEN(Table1[[#This Row],[Employee Name]])-FIND(" ",Table1[[#This Row],[Employee Name]]))</f>
        <v>Roy</v>
      </c>
      <c r="Y1475" t="str">
        <f>Table1[[#This Row],[Department]]&amp;"-"&amp;Table1[[#This Row],[Employee ID]]</f>
        <v>HR-E04623</v>
      </c>
      <c r="Z1475" t="str">
        <f>LEFT(Table1[[#This Row],[Department]],3)</f>
        <v>HR</v>
      </c>
      <c r="AA1475" t="str">
        <f>_xlfn.XLOOKUP(Table1[[#This Row],[Manager ID]],MANAGERS!A:A,MANAGERS!B:B)</f>
        <v>Manager_14</v>
      </c>
      <c r="AB1475" t="str" cm="1">
        <f t="array" ref="AB1475">_xlfn.XLOOKUP(Table1[[#This Row],[Manager ID]],Table2[[#All],[Manager ID]],Table2[[#All],[Department Head]])</f>
        <v>Marketing</v>
      </c>
      <c r="AC1475" s="2">
        <f>_xlfn.XLOOKUP(Table1[[#This Row],[City]],L:L,O:O)</f>
        <v>0.24030340748661314</v>
      </c>
      <c r="AD1475" t="str" cm="1">
        <f t="array" ref="AD1475">_xlfn.IFS(Table1[[#This Row],[Performance Score]]&gt;=90,"Excellent",Table1[[#This Row],[Performance Score]]&gt;=75,"Good",Table1[[#This Row],[Performance Score]]&gt;=60,"Average",Table1[[#This Row],[Performance Score]]&lt;=60,"Need Improvement")</f>
        <v>Average</v>
      </c>
      <c r="AE1475" t="str">
        <f>IF(AND(Table1[[#This Row],[Attendance %]]&gt;=80,(Table1[[#This Row],[Performance Score]]&gt;=80)),"Eligible","Not Eligible")</f>
        <v>Not Eligible</v>
      </c>
      <c r="AF1475" t="str">
        <f>IF(Table1[[#This Row],[Performance Score]]&gt;=80,"High Performer","Low Performer")</f>
        <v>Low Performer</v>
      </c>
      <c r="AG1475" t="str" cm="1">
        <f t="array" aca="1" ref="AG1475" ca="1">_xlfn.IFS(Table1[[#This Row],[Experience]]&lt;=3,"Junior",Table1[[#This Row],[Experience]]&lt;=7,"Mid Level",Table1[[#This Row],[Experience]]&gt;=7,"Senior")</f>
        <v>Junior</v>
      </c>
      <c r="AH1475" t="str">
        <f>IF(Table1[[#This Row],[Attendance %]]&gt;75,"OK","Below 75")</f>
        <v>OK</v>
      </c>
      <c r="AI1475" t="b">
        <f>ISBLANK(Table1[[#This Row],[Employee ID]])</f>
        <v>0</v>
      </c>
      <c r="AJ1475" t="b">
        <f>ISNUMBER(Table1[[#This Row],[Total Salary  ]])</f>
        <v>1</v>
      </c>
      <c r="AK1475" t="str">
        <f>IFERROR(_xlfn.XLOOKUP(Table1[[#This Row],[Manager ID]],MANAGERS!A:A,MANAGERS!B:B),"Not Found")</f>
        <v>Manager_14</v>
      </c>
    </row>
    <row r="1476" spans="1:37" x14ac:dyDescent="0.2">
      <c r="A1476" t="s">
        <v>3816</v>
      </c>
      <c r="B1476" t="s">
        <v>95</v>
      </c>
      <c r="C1476" t="s">
        <v>15</v>
      </c>
      <c r="D1476" t="s">
        <v>40</v>
      </c>
      <c r="E1476" t="s">
        <v>65</v>
      </c>
      <c r="F1476" s="1">
        <v>44110</v>
      </c>
      <c r="G1476" s="1">
        <v>30167</v>
      </c>
      <c r="H1476">
        <v>105522</v>
      </c>
      <c r="I1476">
        <v>5324</v>
      </c>
      <c r="J1476">
        <v>72</v>
      </c>
      <c r="K1476">
        <v>47</v>
      </c>
      <c r="L1476" t="s">
        <v>34</v>
      </c>
      <c r="M1476">
        <v>115</v>
      </c>
      <c r="N1476">
        <f>Table1[[#This Row],[Basic Salary]]+Table1[[#This Row],[Bonus]]</f>
        <v>110846</v>
      </c>
      <c r="O1476" s="2">
        <f>Table1[[#This Row],[Bonus]]/Table1[[#This Row],[Basic Salary]]</f>
        <v>5.0453933776842742E-2</v>
      </c>
      <c r="P1476">
        <f ca="1">DATEDIF(Table1[[#This Row],[Date of Birth]],TODAY(),"Y")</f>
        <v>44</v>
      </c>
      <c r="Q1476">
        <f ca="1">DATEDIF(Table1[[#This Row],[Joining Date]],TODAY(),"Y")</f>
        <v>5</v>
      </c>
      <c r="R1476" t="str">
        <f ca="1">IF(YEAR(Table1[[#This Row],[Joining Date]])=YEAR(TODAY()),"Yes","No")</f>
        <v>No</v>
      </c>
      <c r="S1476" t="str">
        <f ca="1">IF(Table1[[#This Row],[Experience]]&gt;5,"Yes","No")</f>
        <v>No</v>
      </c>
      <c r="T1476" t="str">
        <f>TEXT(Table1[[#This Row],[Joining Date]],"mmmm")</f>
        <v>October</v>
      </c>
      <c r="U1476" t="str">
        <f>TEXT(Table1[[#This Row],[Joining Date]],"yyyy")</f>
        <v>2020</v>
      </c>
      <c r="V1476" s="5">
        <f ca="1">TODAY()-Table1[[#This Row],[Joining Date]]</f>
        <v>2129</v>
      </c>
      <c r="W1476" t="str">
        <f>LEFT(Table1[[#This Row],[Employee Name]],FIND(" ",Table1[[#This Row],[Employee Name]])-1)</f>
        <v>Ajay</v>
      </c>
      <c r="X1476" t="str">
        <f>RIGHT(Table1[[#This Row],[Employee Name]],LEN(Table1[[#This Row],[Employee Name]])-FIND(" ",Table1[[#This Row],[Employee Name]]))</f>
        <v>Singh</v>
      </c>
      <c r="Y1476" t="str">
        <f>Table1[[#This Row],[Department]]&amp;"-"&amp;Table1[[#This Row],[Employee ID]]</f>
        <v>IT-E03760</v>
      </c>
      <c r="Z1476" t="str">
        <f>LEFT(Table1[[#This Row],[Department]],3)</f>
        <v>IT</v>
      </c>
      <c r="AA1476" t="str">
        <f>_xlfn.XLOOKUP(Table1[[#This Row],[Manager ID]],MANAGERS!A:A,MANAGERS!B:B)</f>
        <v>Manager_15</v>
      </c>
      <c r="AB1476" t="str" cm="1">
        <f t="array" ref="AB1476">_xlfn.XLOOKUP(Table1[[#This Row],[Manager ID]],Table2[[#All],[Manager ID]],Table2[[#All],[Department Head]])</f>
        <v>Support</v>
      </c>
      <c r="AC1476" s="2">
        <f>_xlfn.XLOOKUP(Table1[[#This Row],[City]],L:L,O:O)</f>
        <v>0.24030340748661314</v>
      </c>
      <c r="AD1476" t="str" cm="1">
        <f t="array" ref="AD1476">_xlfn.IFS(Table1[[#This Row],[Performance Score]]&gt;=90,"Excellent",Table1[[#This Row],[Performance Score]]&gt;=75,"Good",Table1[[#This Row],[Performance Score]]&gt;=60,"Average",Table1[[#This Row],[Performance Score]]&lt;=60,"Need Improvement")</f>
        <v>Need Improvement</v>
      </c>
      <c r="AE1476" t="str">
        <f>IF(AND(Table1[[#This Row],[Attendance %]]&gt;=80,(Table1[[#This Row],[Performance Score]]&gt;=80)),"Eligible","Not Eligible")</f>
        <v>Not Eligible</v>
      </c>
      <c r="AF1476" t="str">
        <f>IF(Table1[[#This Row],[Performance Score]]&gt;=80,"High Performer","Low Performer")</f>
        <v>Low Performer</v>
      </c>
      <c r="AG1476" t="str" cm="1">
        <f t="array" aca="1" ref="AG1476" ca="1">_xlfn.IFS(Table1[[#This Row],[Experience]]&lt;=3,"Junior",Table1[[#This Row],[Experience]]&lt;=7,"Mid Level",Table1[[#This Row],[Experience]]&gt;=7,"Senior")</f>
        <v>Mid Level</v>
      </c>
      <c r="AH1476" t="str">
        <f>IF(Table1[[#This Row],[Attendance %]]&gt;75,"OK","Below 75")</f>
        <v>Below 75</v>
      </c>
      <c r="AI1476" t="b">
        <f>ISBLANK(Table1[[#This Row],[Employee ID]])</f>
        <v>0</v>
      </c>
      <c r="AJ1476" t="b">
        <f>ISNUMBER(Table1[[#This Row],[Total Salary  ]])</f>
        <v>1</v>
      </c>
      <c r="AK1476" t="str">
        <f>IFERROR(_xlfn.XLOOKUP(Table1[[#This Row],[Manager ID]],MANAGERS!A:A,MANAGERS!B:B),"Not Found")</f>
        <v>Manager_15</v>
      </c>
    </row>
    <row r="1477" spans="1:37" x14ac:dyDescent="0.2">
      <c r="A1477" t="s">
        <v>2374</v>
      </c>
      <c r="B1477" t="s">
        <v>48</v>
      </c>
      <c r="C1477" t="s">
        <v>21</v>
      </c>
      <c r="D1477" t="s">
        <v>16</v>
      </c>
      <c r="E1477" t="s">
        <v>30</v>
      </c>
      <c r="F1477" s="1">
        <v>44597</v>
      </c>
      <c r="G1477" s="1">
        <v>34003</v>
      </c>
      <c r="H1477">
        <v>84029</v>
      </c>
      <c r="I1477">
        <v>26812</v>
      </c>
      <c r="J1477">
        <v>75</v>
      </c>
      <c r="K1477">
        <v>45</v>
      </c>
      <c r="L1477" t="s">
        <v>18</v>
      </c>
      <c r="M1477">
        <v>111</v>
      </c>
      <c r="N1477">
        <f>Table1[[#This Row],[Basic Salary]]+Table1[[#This Row],[Bonus]]</f>
        <v>110841</v>
      </c>
      <c r="O1477" s="2">
        <f>Table1[[#This Row],[Bonus]]/Table1[[#This Row],[Basic Salary]]</f>
        <v>0.31908031750943128</v>
      </c>
      <c r="P1477">
        <f ca="1">DATEDIF(Table1[[#This Row],[Date of Birth]],TODAY(),"Y")</f>
        <v>33</v>
      </c>
      <c r="Q1477">
        <f ca="1">DATEDIF(Table1[[#This Row],[Joining Date]],TODAY(),"Y")</f>
        <v>4</v>
      </c>
      <c r="R1477" t="str">
        <f ca="1">IF(YEAR(Table1[[#This Row],[Joining Date]])=YEAR(TODAY()),"Yes","No")</f>
        <v>No</v>
      </c>
      <c r="S1477" t="str">
        <f ca="1">IF(Table1[[#This Row],[Experience]]&gt;5,"Yes","No")</f>
        <v>No</v>
      </c>
      <c r="T1477" t="str">
        <f>TEXT(Table1[[#This Row],[Joining Date]],"mmmm")</f>
        <v>February</v>
      </c>
      <c r="U1477" t="str">
        <f>TEXT(Table1[[#This Row],[Joining Date]],"yyyy")</f>
        <v>2022</v>
      </c>
      <c r="V1477" s="5">
        <f ca="1">TODAY()-Table1[[#This Row],[Joining Date]]</f>
        <v>1642</v>
      </c>
      <c r="W1477" t="str">
        <f>LEFT(Table1[[#This Row],[Employee Name]],FIND(" ",Table1[[#This Row],[Employee Name]])-1)</f>
        <v>Aditya</v>
      </c>
      <c r="X1477" t="str">
        <f>RIGHT(Table1[[#This Row],[Employee Name]],LEN(Table1[[#This Row],[Employee Name]])-FIND(" ",Table1[[#This Row],[Employee Name]]))</f>
        <v>Kapoor</v>
      </c>
      <c r="Y1477" t="str">
        <f>Table1[[#This Row],[Department]]&amp;"-"&amp;Table1[[#This Row],[Employee ID]]</f>
        <v>HR-E02318</v>
      </c>
      <c r="Z1477" t="str">
        <f>LEFT(Table1[[#This Row],[Department]],3)</f>
        <v>HR</v>
      </c>
      <c r="AA1477" t="str">
        <f>_xlfn.XLOOKUP(Table1[[#This Row],[Manager ID]],MANAGERS!A:A,MANAGERS!B:B)</f>
        <v>Manager_11</v>
      </c>
      <c r="AB1477" t="str" cm="1">
        <f t="array" ref="AB1477">_xlfn.XLOOKUP(Table1[[#This Row],[Manager ID]],Table2[[#All],[Manager ID]],Table2[[#All],[Department Head]])</f>
        <v>Marketing</v>
      </c>
      <c r="AC1477" s="2">
        <f>_xlfn.XLOOKUP(Table1[[#This Row],[City]],L:L,O:O)</f>
        <v>0.21356479274849693</v>
      </c>
      <c r="AD1477" t="str" cm="1">
        <f t="array" ref="AD1477">_xlfn.IFS(Table1[[#This Row],[Performance Score]]&gt;=90,"Excellent",Table1[[#This Row],[Performance Score]]&gt;=75,"Good",Table1[[#This Row],[Performance Score]]&gt;=60,"Average",Table1[[#This Row],[Performance Score]]&lt;=60,"Need Improvement")</f>
        <v>Need Improvement</v>
      </c>
      <c r="AE1477" t="str">
        <f>IF(AND(Table1[[#This Row],[Attendance %]]&gt;=80,(Table1[[#This Row],[Performance Score]]&gt;=80)),"Eligible","Not Eligible")</f>
        <v>Not Eligible</v>
      </c>
      <c r="AF1477" t="str">
        <f>IF(Table1[[#This Row],[Performance Score]]&gt;=80,"High Performer","Low Performer")</f>
        <v>Low Performer</v>
      </c>
      <c r="AG1477" t="str" cm="1">
        <f t="array" aca="1" ref="AG1477" ca="1">_xlfn.IFS(Table1[[#This Row],[Experience]]&lt;=3,"Junior",Table1[[#This Row],[Experience]]&lt;=7,"Mid Level",Table1[[#This Row],[Experience]]&gt;=7,"Senior")</f>
        <v>Mid Level</v>
      </c>
      <c r="AH1477" t="str">
        <f>IF(Table1[[#This Row],[Attendance %]]&gt;75,"OK","Below 75")</f>
        <v>Below 75</v>
      </c>
      <c r="AI1477" t="b">
        <f>ISBLANK(Table1[[#This Row],[Employee ID]])</f>
        <v>0</v>
      </c>
      <c r="AJ1477" t="b">
        <f>ISNUMBER(Table1[[#This Row],[Total Salary  ]])</f>
        <v>1</v>
      </c>
      <c r="AK1477" t="str">
        <f>IFERROR(_xlfn.XLOOKUP(Table1[[#This Row],[Manager ID]],MANAGERS!A:A,MANAGERS!B:B),"Not Found")</f>
        <v>Manager_11</v>
      </c>
    </row>
    <row r="1478" spans="1:37" x14ac:dyDescent="0.2">
      <c r="A1478" t="s">
        <v>4090</v>
      </c>
      <c r="B1478" t="s">
        <v>48</v>
      </c>
      <c r="C1478" t="s">
        <v>15</v>
      </c>
      <c r="D1478" t="s">
        <v>25</v>
      </c>
      <c r="E1478" t="s">
        <v>51</v>
      </c>
      <c r="F1478" s="1">
        <v>44116</v>
      </c>
      <c r="G1478" s="1">
        <v>34515</v>
      </c>
      <c r="H1478">
        <v>81843</v>
      </c>
      <c r="I1478">
        <v>28995</v>
      </c>
      <c r="J1478">
        <v>94</v>
      </c>
      <c r="K1478">
        <v>57</v>
      </c>
      <c r="L1478" t="s">
        <v>23</v>
      </c>
      <c r="M1478">
        <v>120</v>
      </c>
      <c r="N1478">
        <f>Table1[[#This Row],[Basic Salary]]+Table1[[#This Row],[Bonus]]</f>
        <v>110838</v>
      </c>
      <c r="O1478" s="2">
        <f>Table1[[#This Row],[Bonus]]/Table1[[#This Row],[Basic Salary]]</f>
        <v>0.35427586965287194</v>
      </c>
      <c r="P1478">
        <f ca="1">DATEDIF(Table1[[#This Row],[Date of Birth]],TODAY(),"Y")</f>
        <v>32</v>
      </c>
      <c r="Q1478">
        <f ca="1">DATEDIF(Table1[[#This Row],[Joining Date]],TODAY(),"Y")</f>
        <v>5</v>
      </c>
      <c r="R1478" t="str">
        <f ca="1">IF(YEAR(Table1[[#This Row],[Joining Date]])=YEAR(TODAY()),"Yes","No")</f>
        <v>No</v>
      </c>
      <c r="S1478" t="str">
        <f ca="1">IF(Table1[[#This Row],[Experience]]&gt;5,"Yes","No")</f>
        <v>No</v>
      </c>
      <c r="T1478" t="str">
        <f>TEXT(Table1[[#This Row],[Joining Date]],"mmmm")</f>
        <v>October</v>
      </c>
      <c r="U1478" t="str">
        <f>TEXT(Table1[[#This Row],[Joining Date]],"yyyy")</f>
        <v>2020</v>
      </c>
      <c r="V1478" s="5">
        <f ca="1">TODAY()-Table1[[#This Row],[Joining Date]]</f>
        <v>2123</v>
      </c>
      <c r="W1478" t="str">
        <f>LEFT(Table1[[#This Row],[Employee Name]],FIND(" ",Table1[[#This Row],[Employee Name]])-1)</f>
        <v>Aditya</v>
      </c>
      <c r="X1478" t="str">
        <f>RIGHT(Table1[[#This Row],[Employee Name]],LEN(Table1[[#This Row],[Employee Name]])-FIND(" ",Table1[[#This Row],[Employee Name]]))</f>
        <v>Kapoor</v>
      </c>
      <c r="Y1478" t="str">
        <f>Table1[[#This Row],[Department]]&amp;"-"&amp;Table1[[#This Row],[Employee ID]]</f>
        <v>Finance-E04034</v>
      </c>
      <c r="Z1478" t="str">
        <f>LEFT(Table1[[#This Row],[Department]],3)</f>
        <v>Fin</v>
      </c>
      <c r="AA1478" t="str">
        <f>_xlfn.XLOOKUP(Table1[[#This Row],[Manager ID]],MANAGERS!A:A,MANAGERS!B:B)</f>
        <v>Manager_20</v>
      </c>
      <c r="AB1478" t="str" cm="1">
        <f t="array" ref="AB1478">_xlfn.XLOOKUP(Table1[[#This Row],[Manager ID]],Table2[[#All],[Manager ID]],Table2[[#All],[Department Head]])</f>
        <v>Operations</v>
      </c>
      <c r="AC1478" s="2">
        <f>_xlfn.XLOOKUP(Table1[[#This Row],[City]],L:L,O:O)</f>
        <v>0.23486488519629886</v>
      </c>
      <c r="AD1478" t="str" cm="1">
        <f t="array" ref="AD1478">_xlfn.IFS(Table1[[#This Row],[Performance Score]]&gt;=90,"Excellent",Table1[[#This Row],[Performance Score]]&gt;=75,"Good",Table1[[#This Row],[Performance Score]]&gt;=60,"Average",Table1[[#This Row],[Performance Score]]&lt;=60,"Need Improvement")</f>
        <v>Need Improvement</v>
      </c>
      <c r="AE1478" t="str">
        <f>IF(AND(Table1[[#This Row],[Attendance %]]&gt;=80,(Table1[[#This Row],[Performance Score]]&gt;=80)),"Eligible","Not Eligible")</f>
        <v>Not Eligible</v>
      </c>
      <c r="AF1478" t="str">
        <f>IF(Table1[[#This Row],[Performance Score]]&gt;=80,"High Performer","Low Performer")</f>
        <v>Low Performer</v>
      </c>
      <c r="AG1478" t="str" cm="1">
        <f t="array" aca="1" ref="AG1478" ca="1">_xlfn.IFS(Table1[[#This Row],[Experience]]&lt;=3,"Junior",Table1[[#This Row],[Experience]]&lt;=7,"Mid Level",Table1[[#This Row],[Experience]]&gt;=7,"Senior")</f>
        <v>Mid Level</v>
      </c>
      <c r="AH1478" t="str">
        <f>IF(Table1[[#This Row],[Attendance %]]&gt;75,"OK","Below 75")</f>
        <v>OK</v>
      </c>
      <c r="AI1478" t="b">
        <f>ISBLANK(Table1[[#This Row],[Employee ID]])</f>
        <v>0</v>
      </c>
      <c r="AJ1478" t="b">
        <f>ISNUMBER(Table1[[#This Row],[Total Salary  ]])</f>
        <v>1</v>
      </c>
      <c r="AK1478" t="str">
        <f>IFERROR(_xlfn.XLOOKUP(Table1[[#This Row],[Manager ID]],MANAGERS!A:A,MANAGERS!B:B),"Not Found")</f>
        <v>Manager_20</v>
      </c>
    </row>
    <row r="1479" spans="1:37" x14ac:dyDescent="0.2">
      <c r="A1479" t="s">
        <v>3044</v>
      </c>
      <c r="B1479" t="s">
        <v>60</v>
      </c>
      <c r="C1479" t="s">
        <v>21</v>
      </c>
      <c r="D1479" t="s">
        <v>16</v>
      </c>
      <c r="E1479" t="s">
        <v>65</v>
      </c>
      <c r="F1479" s="1">
        <v>43550</v>
      </c>
      <c r="G1479" s="1">
        <v>38251</v>
      </c>
      <c r="H1479">
        <v>98234</v>
      </c>
      <c r="I1479">
        <v>12580</v>
      </c>
      <c r="J1479">
        <v>60</v>
      </c>
      <c r="K1479">
        <v>41</v>
      </c>
      <c r="L1479" t="s">
        <v>31</v>
      </c>
      <c r="M1479">
        <v>118</v>
      </c>
      <c r="N1479">
        <f>Table1[[#This Row],[Basic Salary]]+Table1[[#This Row],[Bonus]]</f>
        <v>110814</v>
      </c>
      <c r="O1479" s="2">
        <f>Table1[[#This Row],[Bonus]]/Table1[[#This Row],[Basic Salary]]</f>
        <v>0.12806156727813181</v>
      </c>
      <c r="P1479">
        <f ca="1">DATEDIF(Table1[[#This Row],[Date of Birth]],TODAY(),"Y")</f>
        <v>21</v>
      </c>
      <c r="Q1479">
        <f ca="1">DATEDIF(Table1[[#This Row],[Joining Date]],TODAY(),"Y")</f>
        <v>7</v>
      </c>
      <c r="R1479" t="str">
        <f ca="1">IF(YEAR(Table1[[#This Row],[Joining Date]])=YEAR(TODAY()),"Yes","No")</f>
        <v>No</v>
      </c>
      <c r="S1479" t="str">
        <f ca="1">IF(Table1[[#This Row],[Experience]]&gt;5,"Yes","No")</f>
        <v>Yes</v>
      </c>
      <c r="T1479" t="str">
        <f>TEXT(Table1[[#This Row],[Joining Date]],"mmmm")</f>
        <v>March</v>
      </c>
      <c r="U1479" t="str">
        <f>TEXT(Table1[[#This Row],[Joining Date]],"yyyy")</f>
        <v>2019</v>
      </c>
      <c r="V1479" s="5">
        <f ca="1">TODAY()-Table1[[#This Row],[Joining Date]]</f>
        <v>2689</v>
      </c>
      <c r="W1479" t="str">
        <f>LEFT(Table1[[#This Row],[Employee Name]],FIND(" ",Table1[[#This Row],[Employee Name]])-1)</f>
        <v>Gayathri</v>
      </c>
      <c r="X1479" t="str">
        <f>RIGHT(Table1[[#This Row],[Employee Name]],LEN(Table1[[#This Row],[Employee Name]])-FIND(" ",Table1[[#This Row],[Employee Name]]))</f>
        <v>Iyer</v>
      </c>
      <c r="Y1479" t="str">
        <f>Table1[[#This Row],[Department]]&amp;"-"&amp;Table1[[#This Row],[Employee ID]]</f>
        <v>HR-E02988</v>
      </c>
      <c r="Z1479" t="str">
        <f>LEFT(Table1[[#This Row],[Department]],3)</f>
        <v>HR</v>
      </c>
      <c r="AA1479" t="str">
        <f>_xlfn.XLOOKUP(Table1[[#This Row],[Manager ID]],MANAGERS!A:A,MANAGERS!B:B)</f>
        <v>Manager_18</v>
      </c>
      <c r="AB1479" t="str" cm="1">
        <f t="array" ref="AB1479">_xlfn.XLOOKUP(Table1[[#This Row],[Manager ID]],Table2[[#All],[Manager ID]],Table2[[#All],[Department Head]])</f>
        <v>Support</v>
      </c>
      <c r="AC1479" s="2">
        <f>_xlfn.XLOOKUP(Table1[[#This Row],[City]],L:L,O:O)</f>
        <v>0.241864189087755</v>
      </c>
      <c r="AD1479" t="str" cm="1">
        <f t="array" ref="AD1479">_xlfn.IFS(Table1[[#This Row],[Performance Score]]&gt;=90,"Excellent",Table1[[#This Row],[Performance Score]]&gt;=75,"Good",Table1[[#This Row],[Performance Score]]&gt;=60,"Average",Table1[[#This Row],[Performance Score]]&lt;=60,"Need Improvement")</f>
        <v>Need Improvement</v>
      </c>
      <c r="AE1479" t="str">
        <f>IF(AND(Table1[[#This Row],[Attendance %]]&gt;=80,(Table1[[#This Row],[Performance Score]]&gt;=80)),"Eligible","Not Eligible")</f>
        <v>Not Eligible</v>
      </c>
      <c r="AF1479" t="str">
        <f>IF(Table1[[#This Row],[Performance Score]]&gt;=80,"High Performer","Low Performer")</f>
        <v>Low Performer</v>
      </c>
      <c r="AG1479" t="str" cm="1">
        <f t="array" aca="1" ref="AG1479" ca="1">_xlfn.IFS(Table1[[#This Row],[Experience]]&lt;=3,"Junior",Table1[[#This Row],[Experience]]&lt;=7,"Mid Level",Table1[[#This Row],[Experience]]&gt;=7,"Senior")</f>
        <v>Mid Level</v>
      </c>
      <c r="AH1479" t="str">
        <f>IF(Table1[[#This Row],[Attendance %]]&gt;75,"OK","Below 75")</f>
        <v>Below 75</v>
      </c>
      <c r="AI1479" t="b">
        <f>ISBLANK(Table1[[#This Row],[Employee ID]])</f>
        <v>0</v>
      </c>
      <c r="AJ1479" t="b">
        <f>ISNUMBER(Table1[[#This Row],[Total Salary  ]])</f>
        <v>1</v>
      </c>
      <c r="AK1479" t="str">
        <f>IFERROR(_xlfn.XLOOKUP(Table1[[#This Row],[Manager ID]],MANAGERS!A:A,MANAGERS!B:B),"Not Found")</f>
        <v>Manager_18</v>
      </c>
    </row>
    <row r="1480" spans="1:37" x14ac:dyDescent="0.2">
      <c r="A1480" t="s">
        <v>4605</v>
      </c>
      <c r="B1480" t="s">
        <v>14</v>
      </c>
      <c r="C1480" t="s">
        <v>21</v>
      </c>
      <c r="D1480" t="s">
        <v>40</v>
      </c>
      <c r="E1480" t="s">
        <v>17</v>
      </c>
      <c r="F1480" s="1">
        <v>43019</v>
      </c>
      <c r="G1480" s="1">
        <v>40217</v>
      </c>
      <c r="H1480">
        <v>104622</v>
      </c>
      <c r="I1480">
        <v>6154</v>
      </c>
      <c r="J1480">
        <v>62</v>
      </c>
      <c r="K1480">
        <v>86</v>
      </c>
      <c r="L1480" t="s">
        <v>53</v>
      </c>
      <c r="M1480">
        <v>109</v>
      </c>
      <c r="N1480">
        <f>Table1[[#This Row],[Basic Salary]]+Table1[[#This Row],[Bonus]]</f>
        <v>110776</v>
      </c>
      <c r="O1480" s="2">
        <f>Table1[[#This Row],[Bonus]]/Table1[[#This Row],[Basic Salary]]</f>
        <v>5.8821280419032326E-2</v>
      </c>
      <c r="P1480">
        <f ca="1">DATEDIF(Table1[[#This Row],[Date of Birth]],TODAY(),"Y")</f>
        <v>16</v>
      </c>
      <c r="Q1480">
        <f ca="1">DATEDIF(Table1[[#This Row],[Joining Date]],TODAY(),"Y")</f>
        <v>8</v>
      </c>
      <c r="R1480" t="str">
        <f ca="1">IF(YEAR(Table1[[#This Row],[Joining Date]])=YEAR(TODAY()),"Yes","No")</f>
        <v>No</v>
      </c>
      <c r="S1480" t="str">
        <f ca="1">IF(Table1[[#This Row],[Experience]]&gt;5,"Yes","No")</f>
        <v>Yes</v>
      </c>
      <c r="T1480" t="str">
        <f>TEXT(Table1[[#This Row],[Joining Date]],"mmmm")</f>
        <v>October</v>
      </c>
      <c r="U1480" t="str">
        <f>TEXT(Table1[[#This Row],[Joining Date]],"yyyy")</f>
        <v>2017</v>
      </c>
      <c r="V1480" s="5">
        <f ca="1">TODAY()-Table1[[#This Row],[Joining Date]]</f>
        <v>3220</v>
      </c>
      <c r="W1480" t="str">
        <f>LEFT(Table1[[#This Row],[Employee Name]],FIND(" ",Table1[[#This Row],[Employee Name]])-1)</f>
        <v>Nisha</v>
      </c>
      <c r="X1480" t="str">
        <f>RIGHT(Table1[[#This Row],[Employee Name]],LEN(Table1[[#This Row],[Employee Name]])-FIND(" ",Table1[[#This Row],[Employee Name]]))</f>
        <v>Kapoor</v>
      </c>
      <c r="Y1480" t="str">
        <f>Table1[[#This Row],[Department]]&amp;"-"&amp;Table1[[#This Row],[Employee ID]]</f>
        <v>IT-E04549</v>
      </c>
      <c r="Z1480" t="str">
        <f>LEFT(Table1[[#This Row],[Department]],3)</f>
        <v>IT</v>
      </c>
      <c r="AA1480" t="str">
        <f>_xlfn.XLOOKUP(Table1[[#This Row],[Manager ID]],MANAGERS!A:A,MANAGERS!B:B)</f>
        <v>Manager_9</v>
      </c>
      <c r="AB1480" t="str" cm="1">
        <f t="array" ref="AB1480">_xlfn.XLOOKUP(Table1[[#This Row],[Manager ID]],Table2[[#All],[Manager ID]],Table2[[#All],[Department Head]])</f>
        <v>Sales</v>
      </c>
      <c r="AC1480" s="2">
        <f>_xlfn.XLOOKUP(Table1[[#This Row],[City]],L:L,O:O)</f>
        <v>0.23685887225230964</v>
      </c>
      <c r="AD1480" t="str" cm="1">
        <f t="array" ref="AD1480">_xlfn.IFS(Table1[[#This Row],[Performance Score]]&gt;=90,"Excellent",Table1[[#This Row],[Performance Score]]&gt;=75,"Good",Table1[[#This Row],[Performance Score]]&gt;=60,"Average",Table1[[#This Row],[Performance Score]]&lt;=60,"Need Improvement")</f>
        <v>Good</v>
      </c>
      <c r="AE1480" t="str">
        <f>IF(AND(Table1[[#This Row],[Attendance %]]&gt;=80,(Table1[[#This Row],[Performance Score]]&gt;=80)),"Eligible","Not Eligible")</f>
        <v>Not Eligible</v>
      </c>
      <c r="AF1480" t="str">
        <f>IF(Table1[[#This Row],[Performance Score]]&gt;=80,"High Performer","Low Performer")</f>
        <v>High Performer</v>
      </c>
      <c r="AG1480" t="str" cm="1">
        <f t="array" aca="1" ref="AG1480" ca="1">_xlfn.IFS(Table1[[#This Row],[Experience]]&lt;=3,"Junior",Table1[[#This Row],[Experience]]&lt;=7,"Mid Level",Table1[[#This Row],[Experience]]&gt;=7,"Senior")</f>
        <v>Senior</v>
      </c>
      <c r="AH1480" t="str">
        <f>IF(Table1[[#This Row],[Attendance %]]&gt;75,"OK","Below 75")</f>
        <v>Below 75</v>
      </c>
      <c r="AI1480" t="b">
        <f>ISBLANK(Table1[[#This Row],[Employee ID]])</f>
        <v>0</v>
      </c>
      <c r="AJ1480" t="b">
        <f>ISNUMBER(Table1[[#This Row],[Total Salary  ]])</f>
        <v>1</v>
      </c>
      <c r="AK1480" t="str">
        <f>IFERROR(_xlfn.XLOOKUP(Table1[[#This Row],[Manager ID]],MANAGERS!A:A,MANAGERS!B:B),"Not Found")</f>
        <v>Manager_9</v>
      </c>
    </row>
    <row r="1481" spans="1:37" x14ac:dyDescent="0.2">
      <c r="A1481" t="s">
        <v>4587</v>
      </c>
      <c r="B1481" t="s">
        <v>50</v>
      </c>
      <c r="C1481" t="s">
        <v>15</v>
      </c>
      <c r="D1481" t="s">
        <v>16</v>
      </c>
      <c r="E1481" t="s">
        <v>30</v>
      </c>
      <c r="F1481" s="1">
        <v>45938</v>
      </c>
      <c r="G1481" s="1">
        <v>41100</v>
      </c>
      <c r="H1481">
        <v>100170</v>
      </c>
      <c r="I1481">
        <v>10591</v>
      </c>
      <c r="J1481">
        <v>79</v>
      </c>
      <c r="K1481">
        <v>45</v>
      </c>
      <c r="L1481" t="s">
        <v>37</v>
      </c>
      <c r="M1481">
        <v>116</v>
      </c>
      <c r="N1481">
        <f>Table1[[#This Row],[Basic Salary]]+Table1[[#This Row],[Bonus]]</f>
        <v>110761</v>
      </c>
      <c r="O1481" s="2">
        <f>Table1[[#This Row],[Bonus]]/Table1[[#This Row],[Basic Salary]]</f>
        <v>0.10573025856044724</v>
      </c>
      <c r="P1481">
        <f ca="1">DATEDIF(Table1[[#This Row],[Date of Birth]],TODAY(),"Y")</f>
        <v>14</v>
      </c>
      <c r="Q1481">
        <f ca="1">DATEDIF(Table1[[#This Row],[Joining Date]],TODAY(),"Y")</f>
        <v>0</v>
      </c>
      <c r="R1481" t="str">
        <f ca="1">IF(YEAR(Table1[[#This Row],[Joining Date]])=YEAR(TODAY()),"Yes","No")</f>
        <v>No</v>
      </c>
      <c r="S1481" t="str">
        <f ca="1">IF(Table1[[#This Row],[Experience]]&gt;5,"Yes","No")</f>
        <v>No</v>
      </c>
      <c r="T1481" t="str">
        <f>TEXT(Table1[[#This Row],[Joining Date]],"mmmm")</f>
        <v>October</v>
      </c>
      <c r="U1481" t="str">
        <f>TEXT(Table1[[#This Row],[Joining Date]],"yyyy")</f>
        <v>2025</v>
      </c>
      <c r="V1481" s="5">
        <f ca="1">TODAY()-Table1[[#This Row],[Joining Date]]</f>
        <v>301</v>
      </c>
      <c r="W1481" t="str">
        <f>LEFT(Table1[[#This Row],[Employee Name]],FIND(" ",Table1[[#This Row],[Employee Name]])-1)</f>
        <v>Ravi</v>
      </c>
      <c r="X1481" t="str">
        <f>RIGHT(Table1[[#This Row],[Employee Name]],LEN(Table1[[#This Row],[Employee Name]])-FIND(" ",Table1[[#This Row],[Employee Name]]))</f>
        <v>Teja</v>
      </c>
      <c r="Y1481" t="str">
        <f>Table1[[#This Row],[Department]]&amp;"-"&amp;Table1[[#This Row],[Employee ID]]</f>
        <v>HR-E04531</v>
      </c>
      <c r="Z1481" t="str">
        <f>LEFT(Table1[[#This Row],[Department]],3)</f>
        <v>HR</v>
      </c>
      <c r="AA1481" t="str">
        <f>_xlfn.XLOOKUP(Table1[[#This Row],[Manager ID]],MANAGERS!A:A,MANAGERS!B:B)</f>
        <v>Manager_16</v>
      </c>
      <c r="AB1481" t="str" cm="1">
        <f t="array" ref="AB1481">_xlfn.XLOOKUP(Table1[[#This Row],[Manager ID]],Table2[[#All],[Manager ID]],Table2[[#All],[Department Head]])</f>
        <v>Sales</v>
      </c>
      <c r="AC1481" s="2">
        <f>_xlfn.XLOOKUP(Table1[[#This Row],[City]],L:L,O:O)</f>
        <v>0.24036902712549932</v>
      </c>
      <c r="AD1481" t="str" cm="1">
        <f t="array" ref="AD1481">_xlfn.IFS(Table1[[#This Row],[Performance Score]]&gt;=90,"Excellent",Table1[[#This Row],[Performance Score]]&gt;=75,"Good",Table1[[#This Row],[Performance Score]]&gt;=60,"Average",Table1[[#This Row],[Performance Score]]&lt;=60,"Need Improvement")</f>
        <v>Need Improvement</v>
      </c>
      <c r="AE1481" t="str">
        <f>IF(AND(Table1[[#This Row],[Attendance %]]&gt;=80,(Table1[[#This Row],[Performance Score]]&gt;=80)),"Eligible","Not Eligible")</f>
        <v>Not Eligible</v>
      </c>
      <c r="AF1481" t="str">
        <f>IF(Table1[[#This Row],[Performance Score]]&gt;=80,"High Performer","Low Performer")</f>
        <v>Low Performer</v>
      </c>
      <c r="AG1481" t="str" cm="1">
        <f t="array" aca="1" ref="AG1481" ca="1">_xlfn.IFS(Table1[[#This Row],[Experience]]&lt;=3,"Junior",Table1[[#This Row],[Experience]]&lt;=7,"Mid Level",Table1[[#This Row],[Experience]]&gt;=7,"Senior")</f>
        <v>Junior</v>
      </c>
      <c r="AH1481" t="str">
        <f>IF(Table1[[#This Row],[Attendance %]]&gt;75,"OK","Below 75")</f>
        <v>OK</v>
      </c>
      <c r="AI1481" t="b">
        <f>ISBLANK(Table1[[#This Row],[Employee ID]])</f>
        <v>0</v>
      </c>
      <c r="AJ1481" t="b">
        <f>ISNUMBER(Table1[[#This Row],[Total Salary  ]])</f>
        <v>1</v>
      </c>
      <c r="AK1481" t="str">
        <f>IFERROR(_xlfn.XLOOKUP(Table1[[#This Row],[Manager ID]],MANAGERS!A:A,MANAGERS!B:B),"Not Found")</f>
        <v>Manager_16</v>
      </c>
    </row>
    <row r="1482" spans="1:37" x14ac:dyDescent="0.2">
      <c r="A1482" t="s">
        <v>3558</v>
      </c>
      <c r="B1482" t="s">
        <v>75</v>
      </c>
      <c r="C1482" t="s">
        <v>15</v>
      </c>
      <c r="D1482" t="s">
        <v>81</v>
      </c>
      <c r="E1482" t="s">
        <v>22</v>
      </c>
      <c r="F1482" s="1">
        <v>42430</v>
      </c>
      <c r="G1482" s="1">
        <v>36029</v>
      </c>
      <c r="H1482">
        <v>87478</v>
      </c>
      <c r="I1482">
        <v>23281</v>
      </c>
      <c r="J1482">
        <v>94</v>
      </c>
      <c r="K1482">
        <v>94</v>
      </c>
      <c r="L1482" t="s">
        <v>53</v>
      </c>
      <c r="M1482">
        <v>112</v>
      </c>
      <c r="N1482">
        <f>Table1[[#This Row],[Basic Salary]]+Table1[[#This Row],[Bonus]]</f>
        <v>110759</v>
      </c>
      <c r="O1482" s="2">
        <f>Table1[[#This Row],[Bonus]]/Table1[[#This Row],[Basic Salary]]</f>
        <v>0.26613548549349553</v>
      </c>
      <c r="P1482">
        <f ca="1">DATEDIF(Table1[[#This Row],[Date of Birth]],TODAY(),"Y")</f>
        <v>27</v>
      </c>
      <c r="Q1482">
        <f ca="1">DATEDIF(Table1[[#This Row],[Joining Date]],TODAY(),"Y")</f>
        <v>10</v>
      </c>
      <c r="R1482" t="str">
        <f ca="1">IF(YEAR(Table1[[#This Row],[Joining Date]])=YEAR(TODAY()),"Yes","No")</f>
        <v>No</v>
      </c>
      <c r="S1482" t="str">
        <f ca="1">IF(Table1[[#This Row],[Experience]]&gt;5,"Yes","No")</f>
        <v>Yes</v>
      </c>
      <c r="T1482" t="str">
        <f>TEXT(Table1[[#This Row],[Joining Date]],"mmmm")</f>
        <v>March</v>
      </c>
      <c r="U1482" t="str">
        <f>TEXT(Table1[[#This Row],[Joining Date]],"yyyy")</f>
        <v>2016</v>
      </c>
      <c r="V1482" s="5">
        <f ca="1">TODAY()-Table1[[#This Row],[Joining Date]]</f>
        <v>3809</v>
      </c>
      <c r="W1482" t="str">
        <f>LEFT(Table1[[#This Row],[Employee Name]],FIND(" ",Table1[[#This Row],[Employee Name]])-1)</f>
        <v>Ishita</v>
      </c>
      <c r="X1482" t="str">
        <f>RIGHT(Table1[[#This Row],[Employee Name]],LEN(Table1[[#This Row],[Employee Name]])-FIND(" ",Table1[[#This Row],[Employee Name]]))</f>
        <v>Roy</v>
      </c>
      <c r="Y1482" t="str">
        <f>Table1[[#This Row],[Department]]&amp;"-"&amp;Table1[[#This Row],[Employee ID]]</f>
        <v>Sales-E03502</v>
      </c>
      <c r="Z1482" t="str">
        <f>LEFT(Table1[[#This Row],[Department]],3)</f>
        <v>Sal</v>
      </c>
      <c r="AA1482" t="str">
        <f>_xlfn.XLOOKUP(Table1[[#This Row],[Manager ID]],MANAGERS!A:A,MANAGERS!B:B)</f>
        <v>Manager_12</v>
      </c>
      <c r="AB1482" t="str" cm="1">
        <f t="array" ref="AB1482">_xlfn.XLOOKUP(Table1[[#This Row],[Manager ID]],Table2[[#All],[Manager ID]],Table2[[#All],[Department Head]])</f>
        <v>Marketing</v>
      </c>
      <c r="AC1482" s="2">
        <f>_xlfn.XLOOKUP(Table1[[#This Row],[City]],L:L,O:O)</f>
        <v>0.23685887225230964</v>
      </c>
      <c r="AD1482" t="str" cm="1">
        <f t="array" ref="AD1482">_xlfn.IFS(Table1[[#This Row],[Performance Score]]&gt;=90,"Excellent",Table1[[#This Row],[Performance Score]]&gt;=75,"Good",Table1[[#This Row],[Performance Score]]&gt;=60,"Average",Table1[[#This Row],[Performance Score]]&lt;=60,"Need Improvement")</f>
        <v>Excellent</v>
      </c>
      <c r="AE1482" t="str">
        <f>IF(AND(Table1[[#This Row],[Attendance %]]&gt;=80,(Table1[[#This Row],[Performance Score]]&gt;=80)),"Eligible","Not Eligible")</f>
        <v>Eligible</v>
      </c>
      <c r="AF1482" t="str">
        <f>IF(Table1[[#This Row],[Performance Score]]&gt;=80,"High Performer","Low Performer")</f>
        <v>High Performer</v>
      </c>
      <c r="AG1482" t="str" cm="1">
        <f t="array" aca="1" ref="AG1482" ca="1">_xlfn.IFS(Table1[[#This Row],[Experience]]&lt;=3,"Junior",Table1[[#This Row],[Experience]]&lt;=7,"Mid Level",Table1[[#This Row],[Experience]]&gt;=7,"Senior")</f>
        <v>Senior</v>
      </c>
      <c r="AH1482" t="str">
        <f>IF(Table1[[#This Row],[Attendance %]]&gt;75,"OK","Below 75")</f>
        <v>OK</v>
      </c>
      <c r="AI1482" t="b">
        <f>ISBLANK(Table1[[#This Row],[Employee ID]])</f>
        <v>0</v>
      </c>
      <c r="AJ1482" t="b">
        <f>ISNUMBER(Table1[[#This Row],[Total Salary  ]])</f>
        <v>1</v>
      </c>
      <c r="AK1482" t="str">
        <f>IFERROR(_xlfn.XLOOKUP(Table1[[#This Row],[Manager ID]],MANAGERS!A:A,MANAGERS!B:B),"Not Found")</f>
        <v>Manager_12</v>
      </c>
    </row>
    <row r="1483" spans="1:37" x14ac:dyDescent="0.2">
      <c r="A1483" t="s">
        <v>458</v>
      </c>
      <c r="B1483" t="s">
        <v>129</v>
      </c>
      <c r="C1483" t="s">
        <v>21</v>
      </c>
      <c r="D1483" t="s">
        <v>81</v>
      </c>
      <c r="E1483" t="s">
        <v>65</v>
      </c>
      <c r="F1483" s="1">
        <v>45122</v>
      </c>
      <c r="G1483" s="1">
        <v>31983</v>
      </c>
      <c r="H1483">
        <v>100534</v>
      </c>
      <c r="I1483">
        <v>10191</v>
      </c>
      <c r="J1483">
        <v>91</v>
      </c>
      <c r="K1483">
        <v>90</v>
      </c>
      <c r="L1483" t="s">
        <v>34</v>
      </c>
      <c r="M1483">
        <v>103</v>
      </c>
      <c r="N1483">
        <f>Table1[[#This Row],[Basic Salary]]+Table1[[#This Row],[Bonus]]</f>
        <v>110725</v>
      </c>
      <c r="O1483" s="2">
        <f>Table1[[#This Row],[Bonus]]/Table1[[#This Row],[Basic Salary]]</f>
        <v>0.10136869118905047</v>
      </c>
      <c r="P1483">
        <f ca="1">DATEDIF(Table1[[#This Row],[Date of Birth]],TODAY(),"Y")</f>
        <v>39</v>
      </c>
      <c r="Q1483">
        <f ca="1">DATEDIF(Table1[[#This Row],[Joining Date]],TODAY(),"Y")</f>
        <v>3</v>
      </c>
      <c r="R1483" t="str">
        <f ca="1">IF(YEAR(Table1[[#This Row],[Joining Date]])=YEAR(TODAY()),"Yes","No")</f>
        <v>No</v>
      </c>
      <c r="S1483" t="str">
        <f ca="1">IF(Table1[[#This Row],[Experience]]&gt;5,"Yes","No")</f>
        <v>No</v>
      </c>
      <c r="T1483" t="str">
        <f>TEXT(Table1[[#This Row],[Joining Date]],"mmmm")</f>
        <v>July</v>
      </c>
      <c r="U1483" t="str">
        <f>TEXT(Table1[[#This Row],[Joining Date]],"yyyy")</f>
        <v>2023</v>
      </c>
      <c r="V1483" s="5">
        <f ca="1">TODAY()-Table1[[#This Row],[Joining Date]]</f>
        <v>1117</v>
      </c>
      <c r="W1483" t="str">
        <f>LEFT(Table1[[#This Row],[Employee Name]],FIND(" ",Table1[[#This Row],[Employee Name]])-1)</f>
        <v>Aarav</v>
      </c>
      <c r="X1483" t="str">
        <f>RIGHT(Table1[[#This Row],[Employee Name]],LEN(Table1[[#This Row],[Employee Name]])-FIND(" ",Table1[[#This Row],[Employee Name]]))</f>
        <v>Sharma</v>
      </c>
      <c r="Y1483" t="str">
        <f>Table1[[#This Row],[Department]]&amp;"-"&amp;Table1[[#This Row],[Employee ID]]</f>
        <v>Sales-E00402</v>
      </c>
      <c r="Z1483" t="str">
        <f>LEFT(Table1[[#This Row],[Department]],3)</f>
        <v>Sal</v>
      </c>
      <c r="AA1483" t="str">
        <f>_xlfn.XLOOKUP(Table1[[#This Row],[Manager ID]],MANAGERS!A:A,MANAGERS!B:B)</f>
        <v>Manager_3</v>
      </c>
      <c r="AB1483" t="str" cm="1">
        <f t="array" ref="AB1483">_xlfn.XLOOKUP(Table1[[#This Row],[Manager ID]],Table2[[#All],[Manager ID]],Table2[[#All],[Department Head]])</f>
        <v>IT</v>
      </c>
      <c r="AC1483" s="2">
        <f>_xlfn.XLOOKUP(Table1[[#This Row],[City]],L:L,O:O)</f>
        <v>0.24030340748661314</v>
      </c>
      <c r="AD1483" t="str" cm="1">
        <f t="array" ref="AD1483">_xlfn.IFS(Table1[[#This Row],[Performance Score]]&gt;=90,"Excellent",Table1[[#This Row],[Performance Score]]&gt;=75,"Good",Table1[[#This Row],[Performance Score]]&gt;=60,"Average",Table1[[#This Row],[Performance Score]]&lt;=60,"Need Improvement")</f>
        <v>Excellent</v>
      </c>
      <c r="AE1483" t="str">
        <f>IF(AND(Table1[[#This Row],[Attendance %]]&gt;=80,(Table1[[#This Row],[Performance Score]]&gt;=80)),"Eligible","Not Eligible")</f>
        <v>Eligible</v>
      </c>
      <c r="AF1483" t="str">
        <f>IF(Table1[[#This Row],[Performance Score]]&gt;=80,"High Performer","Low Performer")</f>
        <v>High Performer</v>
      </c>
      <c r="AG1483" t="str" cm="1">
        <f t="array" aca="1" ref="AG1483" ca="1">_xlfn.IFS(Table1[[#This Row],[Experience]]&lt;=3,"Junior",Table1[[#This Row],[Experience]]&lt;=7,"Mid Level",Table1[[#This Row],[Experience]]&gt;=7,"Senior")</f>
        <v>Junior</v>
      </c>
      <c r="AH1483" t="str">
        <f>IF(Table1[[#This Row],[Attendance %]]&gt;75,"OK","Below 75")</f>
        <v>OK</v>
      </c>
      <c r="AI1483" t="b">
        <f>ISBLANK(Table1[[#This Row],[Employee ID]])</f>
        <v>0</v>
      </c>
      <c r="AJ1483" t="b">
        <f>ISNUMBER(Table1[[#This Row],[Total Salary  ]])</f>
        <v>1</v>
      </c>
      <c r="AK1483" t="str">
        <f>IFERROR(_xlfn.XLOOKUP(Table1[[#This Row],[Manager ID]],MANAGERS!A:A,MANAGERS!B:B),"Not Found")</f>
        <v>Manager_3</v>
      </c>
    </row>
    <row r="1484" spans="1:37" x14ac:dyDescent="0.2">
      <c r="A1484" t="s">
        <v>3158</v>
      </c>
      <c r="B1484" t="s">
        <v>48</v>
      </c>
      <c r="C1484" t="s">
        <v>15</v>
      </c>
      <c r="D1484" t="s">
        <v>33</v>
      </c>
      <c r="E1484" t="s">
        <v>65</v>
      </c>
      <c r="F1484" s="1">
        <v>45746</v>
      </c>
      <c r="G1484" s="1">
        <v>39571</v>
      </c>
      <c r="H1484">
        <v>92634</v>
      </c>
      <c r="I1484">
        <v>18088</v>
      </c>
      <c r="J1484">
        <v>61</v>
      </c>
      <c r="K1484">
        <v>91</v>
      </c>
      <c r="L1484" t="s">
        <v>27</v>
      </c>
      <c r="M1484">
        <v>102</v>
      </c>
      <c r="N1484">
        <f>Table1[[#This Row],[Basic Salary]]+Table1[[#This Row],[Bonus]]</f>
        <v>110722</v>
      </c>
      <c r="O1484" s="2">
        <f>Table1[[#This Row],[Bonus]]/Table1[[#This Row],[Basic Salary]]</f>
        <v>0.19526307835136128</v>
      </c>
      <c r="P1484">
        <f ca="1">DATEDIF(Table1[[#This Row],[Date of Birth]],TODAY(),"Y")</f>
        <v>18</v>
      </c>
      <c r="Q1484">
        <f ca="1">DATEDIF(Table1[[#This Row],[Joining Date]],TODAY(),"Y")</f>
        <v>1</v>
      </c>
      <c r="R1484" t="str">
        <f ca="1">IF(YEAR(Table1[[#This Row],[Joining Date]])=YEAR(TODAY()),"Yes","No")</f>
        <v>No</v>
      </c>
      <c r="S1484" t="str">
        <f ca="1">IF(Table1[[#This Row],[Experience]]&gt;5,"Yes","No")</f>
        <v>No</v>
      </c>
      <c r="T1484" t="str">
        <f>TEXT(Table1[[#This Row],[Joining Date]],"mmmm")</f>
        <v>March</v>
      </c>
      <c r="U1484" t="str">
        <f>TEXT(Table1[[#This Row],[Joining Date]],"yyyy")</f>
        <v>2025</v>
      </c>
      <c r="V1484" s="5">
        <f ca="1">TODAY()-Table1[[#This Row],[Joining Date]]</f>
        <v>493</v>
      </c>
      <c r="W1484" t="str">
        <f>LEFT(Table1[[#This Row],[Employee Name]],FIND(" ",Table1[[#This Row],[Employee Name]])-1)</f>
        <v>Aditya</v>
      </c>
      <c r="X1484" t="str">
        <f>RIGHT(Table1[[#This Row],[Employee Name]],LEN(Table1[[#This Row],[Employee Name]])-FIND(" ",Table1[[#This Row],[Employee Name]]))</f>
        <v>Kapoor</v>
      </c>
      <c r="Y1484" t="str">
        <f>Table1[[#This Row],[Department]]&amp;"-"&amp;Table1[[#This Row],[Employee ID]]</f>
        <v>Marketing-E03102</v>
      </c>
      <c r="Z1484" t="str">
        <f>LEFT(Table1[[#This Row],[Department]],3)</f>
        <v>Mar</v>
      </c>
      <c r="AA1484" t="str">
        <f>_xlfn.XLOOKUP(Table1[[#This Row],[Manager ID]],MANAGERS!A:A,MANAGERS!B:B)</f>
        <v>Manager_2</v>
      </c>
      <c r="AB1484" t="str" cm="1">
        <f t="array" ref="AB1484">_xlfn.XLOOKUP(Table1[[#This Row],[Manager ID]],Table2[[#All],[Manager ID]],Table2[[#All],[Department Head]])</f>
        <v>Sales</v>
      </c>
      <c r="AC1484" s="2">
        <f>_xlfn.XLOOKUP(Table1[[#This Row],[City]],L:L,O:O)</f>
        <v>0.23674293405114402</v>
      </c>
      <c r="AD1484" t="str" cm="1">
        <f t="array" ref="AD1484">_xlfn.IFS(Table1[[#This Row],[Performance Score]]&gt;=90,"Excellent",Table1[[#This Row],[Performance Score]]&gt;=75,"Good",Table1[[#This Row],[Performance Score]]&gt;=60,"Average",Table1[[#This Row],[Performance Score]]&lt;=60,"Need Improvement")</f>
        <v>Excellent</v>
      </c>
      <c r="AE1484" t="str">
        <f>IF(AND(Table1[[#This Row],[Attendance %]]&gt;=80,(Table1[[#This Row],[Performance Score]]&gt;=80)),"Eligible","Not Eligible")</f>
        <v>Not Eligible</v>
      </c>
      <c r="AF1484" t="str">
        <f>IF(Table1[[#This Row],[Performance Score]]&gt;=80,"High Performer","Low Performer")</f>
        <v>High Performer</v>
      </c>
      <c r="AG1484" t="str" cm="1">
        <f t="array" aca="1" ref="AG1484" ca="1">_xlfn.IFS(Table1[[#This Row],[Experience]]&lt;=3,"Junior",Table1[[#This Row],[Experience]]&lt;=7,"Mid Level",Table1[[#This Row],[Experience]]&gt;=7,"Senior")</f>
        <v>Junior</v>
      </c>
      <c r="AH1484" t="str">
        <f>IF(Table1[[#This Row],[Attendance %]]&gt;75,"OK","Below 75")</f>
        <v>Below 75</v>
      </c>
      <c r="AI1484" t="b">
        <f>ISBLANK(Table1[[#This Row],[Employee ID]])</f>
        <v>0</v>
      </c>
      <c r="AJ1484" t="b">
        <f>ISNUMBER(Table1[[#This Row],[Total Salary  ]])</f>
        <v>1</v>
      </c>
      <c r="AK1484" t="str">
        <f>IFERROR(_xlfn.XLOOKUP(Table1[[#This Row],[Manager ID]],MANAGERS!A:A,MANAGERS!B:B),"Not Found")</f>
        <v>Manager_2</v>
      </c>
    </row>
    <row r="1485" spans="1:37" x14ac:dyDescent="0.2">
      <c r="A1485" t="s">
        <v>4970</v>
      </c>
      <c r="B1485" t="s">
        <v>129</v>
      </c>
      <c r="C1485" t="s">
        <v>21</v>
      </c>
      <c r="D1485" t="s">
        <v>40</v>
      </c>
      <c r="E1485" t="s">
        <v>51</v>
      </c>
      <c r="F1485" s="1">
        <v>42202</v>
      </c>
      <c r="G1485" s="1">
        <v>34199</v>
      </c>
      <c r="H1485">
        <v>81650</v>
      </c>
      <c r="I1485">
        <v>29040</v>
      </c>
      <c r="J1485">
        <v>79</v>
      </c>
      <c r="K1485">
        <v>58</v>
      </c>
      <c r="L1485" t="s">
        <v>23</v>
      </c>
      <c r="M1485">
        <v>109</v>
      </c>
      <c r="N1485">
        <f>Table1[[#This Row],[Basic Salary]]+Table1[[#This Row],[Bonus]]</f>
        <v>110690</v>
      </c>
      <c r="O1485" s="2">
        <f>Table1[[#This Row],[Bonus]]/Table1[[#This Row],[Basic Salary]]</f>
        <v>0.35566442131047155</v>
      </c>
      <c r="P1485">
        <f ca="1">DATEDIF(Table1[[#This Row],[Date of Birth]],TODAY(),"Y")</f>
        <v>32</v>
      </c>
      <c r="Q1485">
        <f ca="1">DATEDIF(Table1[[#This Row],[Joining Date]],TODAY(),"Y")</f>
        <v>11</v>
      </c>
      <c r="R1485" t="str">
        <f ca="1">IF(YEAR(Table1[[#This Row],[Joining Date]])=YEAR(TODAY()),"Yes","No")</f>
        <v>No</v>
      </c>
      <c r="S1485" t="str">
        <f ca="1">IF(Table1[[#This Row],[Experience]]&gt;5,"Yes","No")</f>
        <v>Yes</v>
      </c>
      <c r="T1485" t="str">
        <f>TEXT(Table1[[#This Row],[Joining Date]],"mmmm")</f>
        <v>July</v>
      </c>
      <c r="U1485" t="str">
        <f>TEXT(Table1[[#This Row],[Joining Date]],"yyyy")</f>
        <v>2015</v>
      </c>
      <c r="V1485" s="5">
        <f ca="1">TODAY()-Table1[[#This Row],[Joining Date]]</f>
        <v>4037</v>
      </c>
      <c r="W1485" t="str">
        <f>LEFT(Table1[[#This Row],[Employee Name]],FIND(" ",Table1[[#This Row],[Employee Name]])-1)</f>
        <v>Aarav</v>
      </c>
      <c r="X1485" t="str">
        <f>RIGHT(Table1[[#This Row],[Employee Name]],LEN(Table1[[#This Row],[Employee Name]])-FIND(" ",Table1[[#This Row],[Employee Name]]))</f>
        <v>Sharma</v>
      </c>
      <c r="Y1485" t="str">
        <f>Table1[[#This Row],[Department]]&amp;"-"&amp;Table1[[#This Row],[Employee ID]]</f>
        <v>IT-E04914</v>
      </c>
      <c r="Z1485" t="str">
        <f>LEFT(Table1[[#This Row],[Department]],3)</f>
        <v>IT</v>
      </c>
      <c r="AA1485" t="str">
        <f>_xlfn.XLOOKUP(Table1[[#This Row],[Manager ID]],MANAGERS!A:A,MANAGERS!B:B)</f>
        <v>Manager_9</v>
      </c>
      <c r="AB1485" t="str" cm="1">
        <f t="array" ref="AB1485">_xlfn.XLOOKUP(Table1[[#This Row],[Manager ID]],Table2[[#All],[Manager ID]],Table2[[#All],[Department Head]])</f>
        <v>Sales</v>
      </c>
      <c r="AC1485" s="2">
        <f>_xlfn.XLOOKUP(Table1[[#This Row],[City]],L:L,O:O)</f>
        <v>0.23486488519629886</v>
      </c>
      <c r="AD1485" t="str" cm="1">
        <f t="array" ref="AD1485">_xlfn.IFS(Table1[[#This Row],[Performance Score]]&gt;=90,"Excellent",Table1[[#This Row],[Performance Score]]&gt;=75,"Good",Table1[[#This Row],[Performance Score]]&gt;=60,"Average",Table1[[#This Row],[Performance Score]]&lt;=60,"Need Improvement")</f>
        <v>Need Improvement</v>
      </c>
      <c r="AE1485" t="str">
        <f>IF(AND(Table1[[#This Row],[Attendance %]]&gt;=80,(Table1[[#This Row],[Performance Score]]&gt;=80)),"Eligible","Not Eligible")</f>
        <v>Not Eligible</v>
      </c>
      <c r="AF1485" t="str">
        <f>IF(Table1[[#This Row],[Performance Score]]&gt;=80,"High Performer","Low Performer")</f>
        <v>Low Performer</v>
      </c>
      <c r="AG1485" t="str" cm="1">
        <f t="array" aca="1" ref="AG1485" ca="1">_xlfn.IFS(Table1[[#This Row],[Experience]]&lt;=3,"Junior",Table1[[#This Row],[Experience]]&lt;=7,"Mid Level",Table1[[#This Row],[Experience]]&gt;=7,"Senior")</f>
        <v>Senior</v>
      </c>
      <c r="AH1485" t="str">
        <f>IF(Table1[[#This Row],[Attendance %]]&gt;75,"OK","Below 75")</f>
        <v>OK</v>
      </c>
      <c r="AI1485" t="b">
        <f>ISBLANK(Table1[[#This Row],[Employee ID]])</f>
        <v>0</v>
      </c>
      <c r="AJ1485" t="b">
        <f>ISNUMBER(Table1[[#This Row],[Total Salary  ]])</f>
        <v>1</v>
      </c>
      <c r="AK1485" t="str">
        <f>IFERROR(_xlfn.XLOOKUP(Table1[[#This Row],[Manager ID]],MANAGERS!A:A,MANAGERS!B:B),"Not Found")</f>
        <v>Manager_9</v>
      </c>
    </row>
    <row r="1486" spans="1:37" x14ac:dyDescent="0.2">
      <c r="A1486" t="s">
        <v>3325</v>
      </c>
      <c r="B1486" t="s">
        <v>20</v>
      </c>
      <c r="C1486" t="s">
        <v>15</v>
      </c>
      <c r="D1486" t="s">
        <v>81</v>
      </c>
      <c r="E1486" t="s">
        <v>65</v>
      </c>
      <c r="F1486" s="1">
        <v>44096</v>
      </c>
      <c r="G1486" s="1">
        <v>29804</v>
      </c>
      <c r="H1486">
        <v>88742</v>
      </c>
      <c r="I1486">
        <v>21936</v>
      </c>
      <c r="J1486">
        <v>64</v>
      </c>
      <c r="K1486">
        <v>77</v>
      </c>
      <c r="L1486" t="s">
        <v>53</v>
      </c>
      <c r="M1486">
        <v>108</v>
      </c>
      <c r="N1486">
        <f>Table1[[#This Row],[Basic Salary]]+Table1[[#This Row],[Bonus]]</f>
        <v>110678</v>
      </c>
      <c r="O1486" s="2">
        <f>Table1[[#This Row],[Bonus]]/Table1[[#This Row],[Basic Salary]]</f>
        <v>0.24718847896148385</v>
      </c>
      <c r="P1486">
        <f ca="1">DATEDIF(Table1[[#This Row],[Date of Birth]],TODAY(),"Y")</f>
        <v>44</v>
      </c>
      <c r="Q1486">
        <f ca="1">DATEDIF(Table1[[#This Row],[Joining Date]],TODAY(),"Y")</f>
        <v>5</v>
      </c>
      <c r="R1486" t="str">
        <f ca="1">IF(YEAR(Table1[[#This Row],[Joining Date]])=YEAR(TODAY()),"Yes","No")</f>
        <v>No</v>
      </c>
      <c r="S1486" t="str">
        <f ca="1">IF(Table1[[#This Row],[Experience]]&gt;5,"Yes","No")</f>
        <v>No</v>
      </c>
      <c r="T1486" t="str">
        <f>TEXT(Table1[[#This Row],[Joining Date]],"mmmm")</f>
        <v>September</v>
      </c>
      <c r="U1486" t="str">
        <f>TEXT(Table1[[#This Row],[Joining Date]],"yyyy")</f>
        <v>2020</v>
      </c>
      <c r="V1486" s="5">
        <f ca="1">TODAY()-Table1[[#This Row],[Joining Date]]</f>
        <v>2143</v>
      </c>
      <c r="W1486" t="str">
        <f>LEFT(Table1[[#This Row],[Employee Name]],FIND(" ",Table1[[#This Row],[Employee Name]])-1)</f>
        <v>Rahul</v>
      </c>
      <c r="X1486" t="str">
        <f>RIGHT(Table1[[#This Row],[Employee Name]],LEN(Table1[[#This Row],[Employee Name]])-FIND(" ",Table1[[#This Row],[Employee Name]]))</f>
        <v>Verma</v>
      </c>
      <c r="Y1486" t="str">
        <f>Table1[[#This Row],[Department]]&amp;"-"&amp;Table1[[#This Row],[Employee ID]]</f>
        <v>Sales-E03269</v>
      </c>
      <c r="Z1486" t="str">
        <f>LEFT(Table1[[#This Row],[Department]],3)</f>
        <v>Sal</v>
      </c>
      <c r="AA1486" t="str">
        <f>_xlfn.XLOOKUP(Table1[[#This Row],[Manager ID]],MANAGERS!A:A,MANAGERS!B:B)</f>
        <v>Manager_8</v>
      </c>
      <c r="AB1486" t="str" cm="1">
        <f t="array" ref="AB1486">_xlfn.XLOOKUP(Table1[[#This Row],[Manager ID]],Table2[[#All],[Manager ID]],Table2[[#All],[Department Head]])</f>
        <v>Sales</v>
      </c>
      <c r="AC1486" s="2">
        <f>_xlfn.XLOOKUP(Table1[[#This Row],[City]],L:L,O:O)</f>
        <v>0.23685887225230964</v>
      </c>
      <c r="AD1486" t="str" cm="1">
        <f t="array" ref="AD1486">_xlfn.IFS(Table1[[#This Row],[Performance Score]]&gt;=90,"Excellent",Table1[[#This Row],[Performance Score]]&gt;=75,"Good",Table1[[#This Row],[Performance Score]]&gt;=60,"Average",Table1[[#This Row],[Performance Score]]&lt;=60,"Need Improvement")</f>
        <v>Good</v>
      </c>
      <c r="AE1486" t="str">
        <f>IF(AND(Table1[[#This Row],[Attendance %]]&gt;=80,(Table1[[#This Row],[Performance Score]]&gt;=80)),"Eligible","Not Eligible")</f>
        <v>Not Eligible</v>
      </c>
      <c r="AF1486" t="str">
        <f>IF(Table1[[#This Row],[Performance Score]]&gt;=80,"High Performer","Low Performer")</f>
        <v>Low Performer</v>
      </c>
      <c r="AG1486" t="str" cm="1">
        <f t="array" aca="1" ref="AG1486" ca="1">_xlfn.IFS(Table1[[#This Row],[Experience]]&lt;=3,"Junior",Table1[[#This Row],[Experience]]&lt;=7,"Mid Level",Table1[[#This Row],[Experience]]&gt;=7,"Senior")</f>
        <v>Mid Level</v>
      </c>
      <c r="AH1486" t="str">
        <f>IF(Table1[[#This Row],[Attendance %]]&gt;75,"OK","Below 75")</f>
        <v>Below 75</v>
      </c>
      <c r="AI1486" t="b">
        <f>ISBLANK(Table1[[#This Row],[Employee ID]])</f>
        <v>0</v>
      </c>
      <c r="AJ1486" t="b">
        <f>ISNUMBER(Table1[[#This Row],[Total Salary  ]])</f>
        <v>1</v>
      </c>
      <c r="AK1486" t="str">
        <f>IFERROR(_xlfn.XLOOKUP(Table1[[#This Row],[Manager ID]],MANAGERS!A:A,MANAGERS!B:B),"Not Found")</f>
        <v>Manager_8</v>
      </c>
    </row>
    <row r="1487" spans="1:37" x14ac:dyDescent="0.2">
      <c r="A1487" t="s">
        <v>1134</v>
      </c>
      <c r="B1487" t="s">
        <v>129</v>
      </c>
      <c r="C1487" t="s">
        <v>15</v>
      </c>
      <c r="D1487" t="s">
        <v>16</v>
      </c>
      <c r="E1487" t="s">
        <v>51</v>
      </c>
      <c r="F1487" s="1">
        <v>43220</v>
      </c>
      <c r="G1487" s="1">
        <v>30901</v>
      </c>
      <c r="H1487">
        <v>92048</v>
      </c>
      <c r="I1487">
        <v>18608</v>
      </c>
      <c r="J1487">
        <v>69</v>
      </c>
      <c r="K1487">
        <v>40</v>
      </c>
      <c r="L1487" t="s">
        <v>37</v>
      </c>
      <c r="M1487">
        <v>101</v>
      </c>
      <c r="N1487">
        <f>Table1[[#This Row],[Basic Salary]]+Table1[[#This Row],[Bonus]]</f>
        <v>110656</v>
      </c>
      <c r="O1487" s="2">
        <f>Table1[[#This Row],[Bonus]]/Table1[[#This Row],[Basic Salary]]</f>
        <v>0.20215539718407788</v>
      </c>
      <c r="P1487">
        <f ca="1">DATEDIF(Table1[[#This Row],[Date of Birth]],TODAY(),"Y")</f>
        <v>41</v>
      </c>
      <c r="Q1487">
        <f ca="1">DATEDIF(Table1[[#This Row],[Joining Date]],TODAY(),"Y")</f>
        <v>8</v>
      </c>
      <c r="R1487" t="str">
        <f ca="1">IF(YEAR(Table1[[#This Row],[Joining Date]])=YEAR(TODAY()),"Yes","No")</f>
        <v>No</v>
      </c>
      <c r="S1487" t="str">
        <f ca="1">IF(Table1[[#This Row],[Experience]]&gt;5,"Yes","No")</f>
        <v>Yes</v>
      </c>
      <c r="T1487" t="str">
        <f>TEXT(Table1[[#This Row],[Joining Date]],"mmmm")</f>
        <v>April</v>
      </c>
      <c r="U1487" t="str">
        <f>TEXT(Table1[[#This Row],[Joining Date]],"yyyy")</f>
        <v>2018</v>
      </c>
      <c r="V1487" s="5">
        <f ca="1">TODAY()-Table1[[#This Row],[Joining Date]]</f>
        <v>3019</v>
      </c>
      <c r="W1487" t="str">
        <f>LEFT(Table1[[#This Row],[Employee Name]],FIND(" ",Table1[[#This Row],[Employee Name]])-1)</f>
        <v>Aarav</v>
      </c>
      <c r="X1487" t="str">
        <f>RIGHT(Table1[[#This Row],[Employee Name]],LEN(Table1[[#This Row],[Employee Name]])-FIND(" ",Table1[[#This Row],[Employee Name]]))</f>
        <v>Sharma</v>
      </c>
      <c r="Y1487" t="str">
        <f>Table1[[#This Row],[Department]]&amp;"-"&amp;Table1[[#This Row],[Employee ID]]</f>
        <v>HR-E01078</v>
      </c>
      <c r="Z1487" t="str">
        <f>LEFT(Table1[[#This Row],[Department]],3)</f>
        <v>HR</v>
      </c>
      <c r="AA1487" t="str">
        <f>_xlfn.XLOOKUP(Table1[[#This Row],[Manager ID]],MANAGERS!A:A,MANAGERS!B:B)</f>
        <v>Manager_1</v>
      </c>
      <c r="AB1487" t="str" cm="1">
        <f t="array" ref="AB1487">_xlfn.XLOOKUP(Table1[[#This Row],[Manager ID]],Table2[[#All],[Manager ID]],Table2[[#All],[Department Head]])</f>
        <v>Support</v>
      </c>
      <c r="AC1487" s="2">
        <f>_xlfn.XLOOKUP(Table1[[#This Row],[City]],L:L,O:O)</f>
        <v>0.24036902712549932</v>
      </c>
      <c r="AD1487" t="str" cm="1">
        <f t="array" ref="AD1487">_xlfn.IFS(Table1[[#This Row],[Performance Score]]&gt;=90,"Excellent",Table1[[#This Row],[Performance Score]]&gt;=75,"Good",Table1[[#This Row],[Performance Score]]&gt;=60,"Average",Table1[[#This Row],[Performance Score]]&lt;=60,"Need Improvement")</f>
        <v>Need Improvement</v>
      </c>
      <c r="AE1487" t="str">
        <f>IF(AND(Table1[[#This Row],[Attendance %]]&gt;=80,(Table1[[#This Row],[Performance Score]]&gt;=80)),"Eligible","Not Eligible")</f>
        <v>Not Eligible</v>
      </c>
      <c r="AF1487" t="str">
        <f>IF(Table1[[#This Row],[Performance Score]]&gt;=80,"High Performer","Low Performer")</f>
        <v>Low Performer</v>
      </c>
      <c r="AG1487" t="str" cm="1">
        <f t="array" aca="1" ref="AG1487" ca="1">_xlfn.IFS(Table1[[#This Row],[Experience]]&lt;=3,"Junior",Table1[[#This Row],[Experience]]&lt;=7,"Mid Level",Table1[[#This Row],[Experience]]&gt;=7,"Senior")</f>
        <v>Senior</v>
      </c>
      <c r="AH1487" t="str">
        <f>IF(Table1[[#This Row],[Attendance %]]&gt;75,"OK","Below 75")</f>
        <v>Below 75</v>
      </c>
      <c r="AI1487" t="b">
        <f>ISBLANK(Table1[[#This Row],[Employee ID]])</f>
        <v>0</v>
      </c>
      <c r="AJ1487" t="b">
        <f>ISNUMBER(Table1[[#This Row],[Total Salary  ]])</f>
        <v>1</v>
      </c>
      <c r="AK1487" t="str">
        <f>IFERROR(_xlfn.XLOOKUP(Table1[[#This Row],[Manager ID]],MANAGERS!A:A,MANAGERS!B:B),"Not Found")</f>
        <v>Manager_1</v>
      </c>
    </row>
    <row r="1488" spans="1:37" x14ac:dyDescent="0.2">
      <c r="A1488" t="s">
        <v>1123</v>
      </c>
      <c r="B1488" t="s">
        <v>14</v>
      </c>
      <c r="C1488" t="s">
        <v>21</v>
      </c>
      <c r="D1488" t="s">
        <v>81</v>
      </c>
      <c r="E1488" t="s">
        <v>22</v>
      </c>
      <c r="F1488" s="1">
        <v>45881</v>
      </c>
      <c r="G1488" s="1">
        <v>40779</v>
      </c>
      <c r="H1488">
        <v>96994</v>
      </c>
      <c r="I1488">
        <v>13652</v>
      </c>
      <c r="J1488">
        <v>68</v>
      </c>
      <c r="K1488">
        <v>66</v>
      </c>
      <c r="L1488" t="s">
        <v>23</v>
      </c>
      <c r="M1488">
        <v>110</v>
      </c>
      <c r="N1488">
        <f>Table1[[#This Row],[Basic Salary]]+Table1[[#This Row],[Bonus]]</f>
        <v>110646</v>
      </c>
      <c r="O1488" s="2">
        <f>Table1[[#This Row],[Bonus]]/Table1[[#This Row],[Basic Salary]]</f>
        <v>0.14075097428706931</v>
      </c>
      <c r="P1488">
        <f ca="1">DATEDIF(Table1[[#This Row],[Date of Birth]],TODAY(),"Y")</f>
        <v>14</v>
      </c>
      <c r="Q1488">
        <f ca="1">DATEDIF(Table1[[#This Row],[Joining Date]],TODAY(),"Y")</f>
        <v>0</v>
      </c>
      <c r="R1488" t="str">
        <f ca="1">IF(YEAR(Table1[[#This Row],[Joining Date]])=YEAR(TODAY()),"Yes","No")</f>
        <v>No</v>
      </c>
      <c r="S1488" t="str">
        <f ca="1">IF(Table1[[#This Row],[Experience]]&gt;5,"Yes","No")</f>
        <v>No</v>
      </c>
      <c r="T1488" t="str">
        <f>TEXT(Table1[[#This Row],[Joining Date]],"mmmm")</f>
        <v>August</v>
      </c>
      <c r="U1488" t="str">
        <f>TEXT(Table1[[#This Row],[Joining Date]],"yyyy")</f>
        <v>2025</v>
      </c>
      <c r="V1488" s="5">
        <f ca="1">TODAY()-Table1[[#This Row],[Joining Date]]</f>
        <v>358</v>
      </c>
      <c r="W1488" t="str">
        <f>LEFT(Table1[[#This Row],[Employee Name]],FIND(" ",Table1[[#This Row],[Employee Name]])-1)</f>
        <v>Nisha</v>
      </c>
      <c r="X1488" t="str">
        <f>RIGHT(Table1[[#This Row],[Employee Name]],LEN(Table1[[#This Row],[Employee Name]])-FIND(" ",Table1[[#This Row],[Employee Name]]))</f>
        <v>Kapoor</v>
      </c>
      <c r="Y1488" t="str">
        <f>Table1[[#This Row],[Department]]&amp;"-"&amp;Table1[[#This Row],[Employee ID]]</f>
        <v>Sales-E01067</v>
      </c>
      <c r="Z1488" t="str">
        <f>LEFT(Table1[[#This Row],[Department]],3)</f>
        <v>Sal</v>
      </c>
      <c r="AA1488" t="str">
        <f>_xlfn.XLOOKUP(Table1[[#This Row],[Manager ID]],MANAGERS!A:A,MANAGERS!B:B)</f>
        <v>Manager_10</v>
      </c>
      <c r="AB1488" t="str" cm="1">
        <f t="array" ref="AB1488">_xlfn.XLOOKUP(Table1[[#This Row],[Manager ID]],Table2[[#All],[Manager ID]],Table2[[#All],[Department Head]])</f>
        <v>HR</v>
      </c>
      <c r="AC1488" s="2">
        <f>_xlfn.XLOOKUP(Table1[[#This Row],[City]],L:L,O:O)</f>
        <v>0.23486488519629886</v>
      </c>
      <c r="AD1488" t="str" cm="1">
        <f t="array" ref="AD1488">_xlfn.IFS(Table1[[#This Row],[Performance Score]]&gt;=90,"Excellent",Table1[[#This Row],[Performance Score]]&gt;=75,"Good",Table1[[#This Row],[Performance Score]]&gt;=60,"Average",Table1[[#This Row],[Performance Score]]&lt;=60,"Need Improvement")</f>
        <v>Average</v>
      </c>
      <c r="AE1488" t="str">
        <f>IF(AND(Table1[[#This Row],[Attendance %]]&gt;=80,(Table1[[#This Row],[Performance Score]]&gt;=80)),"Eligible","Not Eligible")</f>
        <v>Not Eligible</v>
      </c>
      <c r="AF1488" t="str">
        <f>IF(Table1[[#This Row],[Performance Score]]&gt;=80,"High Performer","Low Performer")</f>
        <v>Low Performer</v>
      </c>
      <c r="AG1488" t="str" cm="1">
        <f t="array" aca="1" ref="AG1488" ca="1">_xlfn.IFS(Table1[[#This Row],[Experience]]&lt;=3,"Junior",Table1[[#This Row],[Experience]]&lt;=7,"Mid Level",Table1[[#This Row],[Experience]]&gt;=7,"Senior")</f>
        <v>Junior</v>
      </c>
      <c r="AH1488" t="str">
        <f>IF(Table1[[#This Row],[Attendance %]]&gt;75,"OK","Below 75")</f>
        <v>Below 75</v>
      </c>
      <c r="AI1488" t="b">
        <f>ISBLANK(Table1[[#This Row],[Employee ID]])</f>
        <v>0</v>
      </c>
      <c r="AJ1488" t="b">
        <f>ISNUMBER(Table1[[#This Row],[Total Salary  ]])</f>
        <v>1</v>
      </c>
      <c r="AK1488" t="str">
        <f>IFERROR(_xlfn.XLOOKUP(Table1[[#This Row],[Manager ID]],MANAGERS!A:A,MANAGERS!B:B),"Not Found")</f>
        <v>Manager_10</v>
      </c>
    </row>
    <row r="1489" spans="1:37" x14ac:dyDescent="0.2">
      <c r="A1489" t="s">
        <v>4730</v>
      </c>
      <c r="B1489" t="s">
        <v>89</v>
      </c>
      <c r="C1489" t="s">
        <v>15</v>
      </c>
      <c r="D1489" t="s">
        <v>16</v>
      </c>
      <c r="E1489" t="s">
        <v>26</v>
      </c>
      <c r="F1489" s="1">
        <v>42404</v>
      </c>
      <c r="G1489" s="1">
        <v>38043</v>
      </c>
      <c r="H1489">
        <v>101114</v>
      </c>
      <c r="I1489">
        <v>9493</v>
      </c>
      <c r="J1489">
        <v>63</v>
      </c>
      <c r="K1489">
        <v>97</v>
      </c>
      <c r="L1489" t="s">
        <v>53</v>
      </c>
      <c r="M1489">
        <v>110</v>
      </c>
      <c r="N1489">
        <f>Table1[[#This Row],[Basic Salary]]+Table1[[#This Row],[Bonus]]</f>
        <v>110607</v>
      </c>
      <c r="O1489" s="2">
        <f>Table1[[#This Row],[Bonus]]/Table1[[#This Row],[Basic Salary]]</f>
        <v>9.388413078307653E-2</v>
      </c>
      <c r="P1489">
        <f ca="1">DATEDIF(Table1[[#This Row],[Date of Birth]],TODAY(),"Y")</f>
        <v>22</v>
      </c>
      <c r="Q1489">
        <f ca="1">DATEDIF(Table1[[#This Row],[Joining Date]],TODAY(),"Y")</f>
        <v>10</v>
      </c>
      <c r="R1489" t="str">
        <f ca="1">IF(YEAR(Table1[[#This Row],[Joining Date]])=YEAR(TODAY()),"Yes","No")</f>
        <v>No</v>
      </c>
      <c r="S1489" t="str">
        <f ca="1">IF(Table1[[#This Row],[Experience]]&gt;5,"Yes","No")</f>
        <v>Yes</v>
      </c>
      <c r="T1489" t="str">
        <f>TEXT(Table1[[#This Row],[Joining Date]],"mmmm")</f>
        <v>February</v>
      </c>
      <c r="U1489" t="str">
        <f>TEXT(Table1[[#This Row],[Joining Date]],"yyyy")</f>
        <v>2016</v>
      </c>
      <c r="V1489" s="5">
        <f ca="1">TODAY()-Table1[[#This Row],[Joining Date]]</f>
        <v>3835</v>
      </c>
      <c r="W1489" t="str">
        <f>LEFT(Table1[[#This Row],[Employee Name]],FIND(" ",Table1[[#This Row],[Employee Name]])-1)</f>
        <v>Tarun</v>
      </c>
      <c r="X1489" t="str">
        <f>RIGHT(Table1[[#This Row],[Employee Name]],LEN(Table1[[#This Row],[Employee Name]])-FIND(" ",Table1[[#This Row],[Employee Name]]))</f>
        <v>Verma</v>
      </c>
      <c r="Y1489" t="str">
        <f>Table1[[#This Row],[Department]]&amp;"-"&amp;Table1[[#This Row],[Employee ID]]</f>
        <v>HR-E04674</v>
      </c>
      <c r="Z1489" t="str">
        <f>LEFT(Table1[[#This Row],[Department]],3)</f>
        <v>HR</v>
      </c>
      <c r="AA1489" t="str">
        <f>_xlfn.XLOOKUP(Table1[[#This Row],[Manager ID]],MANAGERS!A:A,MANAGERS!B:B)</f>
        <v>Manager_10</v>
      </c>
      <c r="AB1489" t="str" cm="1">
        <f t="array" ref="AB1489">_xlfn.XLOOKUP(Table1[[#This Row],[Manager ID]],Table2[[#All],[Manager ID]],Table2[[#All],[Department Head]])</f>
        <v>HR</v>
      </c>
      <c r="AC1489" s="2">
        <f>_xlfn.XLOOKUP(Table1[[#This Row],[City]],L:L,O:O)</f>
        <v>0.23685887225230964</v>
      </c>
      <c r="AD1489" t="str" cm="1">
        <f t="array" ref="AD1489">_xlfn.IFS(Table1[[#This Row],[Performance Score]]&gt;=90,"Excellent",Table1[[#This Row],[Performance Score]]&gt;=75,"Good",Table1[[#This Row],[Performance Score]]&gt;=60,"Average",Table1[[#This Row],[Performance Score]]&lt;=60,"Need Improvement")</f>
        <v>Excellent</v>
      </c>
      <c r="AE1489" t="str">
        <f>IF(AND(Table1[[#This Row],[Attendance %]]&gt;=80,(Table1[[#This Row],[Performance Score]]&gt;=80)),"Eligible","Not Eligible")</f>
        <v>Not Eligible</v>
      </c>
      <c r="AF1489" t="str">
        <f>IF(Table1[[#This Row],[Performance Score]]&gt;=80,"High Performer","Low Performer")</f>
        <v>High Performer</v>
      </c>
      <c r="AG1489" t="str" cm="1">
        <f t="array" aca="1" ref="AG1489" ca="1">_xlfn.IFS(Table1[[#This Row],[Experience]]&lt;=3,"Junior",Table1[[#This Row],[Experience]]&lt;=7,"Mid Level",Table1[[#This Row],[Experience]]&gt;=7,"Senior")</f>
        <v>Senior</v>
      </c>
      <c r="AH1489" t="str">
        <f>IF(Table1[[#This Row],[Attendance %]]&gt;75,"OK","Below 75")</f>
        <v>Below 75</v>
      </c>
      <c r="AI1489" t="b">
        <f>ISBLANK(Table1[[#This Row],[Employee ID]])</f>
        <v>0</v>
      </c>
      <c r="AJ1489" t="b">
        <f>ISNUMBER(Table1[[#This Row],[Total Salary  ]])</f>
        <v>1</v>
      </c>
      <c r="AK1489" t="str">
        <f>IFERROR(_xlfn.XLOOKUP(Table1[[#This Row],[Manager ID]],MANAGERS!A:A,MANAGERS!B:B),"Not Found")</f>
        <v>Manager_10</v>
      </c>
    </row>
    <row r="1490" spans="1:37" x14ac:dyDescent="0.2">
      <c r="A1490" t="s">
        <v>4098</v>
      </c>
      <c r="B1490" t="s">
        <v>62</v>
      </c>
      <c r="C1490" t="s">
        <v>21</v>
      </c>
      <c r="D1490" t="s">
        <v>25</v>
      </c>
      <c r="E1490" t="s">
        <v>17</v>
      </c>
      <c r="F1490" s="1">
        <v>43062</v>
      </c>
      <c r="G1490" s="1">
        <v>40461</v>
      </c>
      <c r="H1490">
        <v>99967</v>
      </c>
      <c r="I1490">
        <v>10636</v>
      </c>
      <c r="J1490">
        <v>65</v>
      </c>
      <c r="K1490">
        <v>80</v>
      </c>
      <c r="L1490" t="s">
        <v>37</v>
      </c>
      <c r="M1490">
        <v>105</v>
      </c>
      <c r="N1490">
        <f>Table1[[#This Row],[Basic Salary]]+Table1[[#This Row],[Bonus]]</f>
        <v>110603</v>
      </c>
      <c r="O1490" s="2">
        <f>Table1[[#This Row],[Bonus]]/Table1[[#This Row],[Basic Salary]]</f>
        <v>0.10639511038642752</v>
      </c>
      <c r="P1490">
        <f ca="1">DATEDIF(Table1[[#This Row],[Date of Birth]],TODAY(),"Y")</f>
        <v>15</v>
      </c>
      <c r="Q1490">
        <f ca="1">DATEDIF(Table1[[#This Row],[Joining Date]],TODAY(),"Y")</f>
        <v>8</v>
      </c>
      <c r="R1490" t="str">
        <f ca="1">IF(YEAR(Table1[[#This Row],[Joining Date]])=YEAR(TODAY()),"Yes","No")</f>
        <v>No</v>
      </c>
      <c r="S1490" t="str">
        <f ca="1">IF(Table1[[#This Row],[Experience]]&gt;5,"Yes","No")</f>
        <v>Yes</v>
      </c>
      <c r="T1490" t="str">
        <f>TEXT(Table1[[#This Row],[Joining Date]],"mmmm")</f>
        <v>November</v>
      </c>
      <c r="U1490" t="str">
        <f>TEXT(Table1[[#This Row],[Joining Date]],"yyyy")</f>
        <v>2017</v>
      </c>
      <c r="V1490" s="5">
        <f ca="1">TODAY()-Table1[[#This Row],[Joining Date]]</f>
        <v>3177</v>
      </c>
      <c r="W1490" t="str">
        <f>LEFT(Table1[[#This Row],[Employee Name]],FIND(" ",Table1[[#This Row],[Employee Name]])-1)</f>
        <v>Kavya</v>
      </c>
      <c r="X1490" t="str">
        <f>RIGHT(Table1[[#This Row],[Employee Name]],LEN(Table1[[#This Row],[Employee Name]])-FIND(" ",Table1[[#This Row],[Employee Name]]))</f>
        <v>Nair</v>
      </c>
      <c r="Y1490" t="str">
        <f>Table1[[#This Row],[Department]]&amp;"-"&amp;Table1[[#This Row],[Employee ID]]</f>
        <v>Finance-E04042</v>
      </c>
      <c r="Z1490" t="str">
        <f>LEFT(Table1[[#This Row],[Department]],3)</f>
        <v>Fin</v>
      </c>
      <c r="AA1490" t="str">
        <f>_xlfn.XLOOKUP(Table1[[#This Row],[Manager ID]],MANAGERS!A:A,MANAGERS!B:B)</f>
        <v>Manager_5</v>
      </c>
      <c r="AB1490" t="str" cm="1">
        <f t="array" ref="AB1490">_xlfn.XLOOKUP(Table1[[#This Row],[Manager ID]],Table2[[#All],[Manager ID]],Table2[[#All],[Department Head]])</f>
        <v>Sales</v>
      </c>
      <c r="AC1490" s="2">
        <f>_xlfn.XLOOKUP(Table1[[#This Row],[City]],L:L,O:O)</f>
        <v>0.24036902712549932</v>
      </c>
      <c r="AD1490" t="str" cm="1">
        <f t="array" ref="AD1490">_xlfn.IFS(Table1[[#This Row],[Performance Score]]&gt;=90,"Excellent",Table1[[#This Row],[Performance Score]]&gt;=75,"Good",Table1[[#This Row],[Performance Score]]&gt;=60,"Average",Table1[[#This Row],[Performance Score]]&lt;=60,"Need Improvement")</f>
        <v>Good</v>
      </c>
      <c r="AE1490" t="str">
        <f>IF(AND(Table1[[#This Row],[Attendance %]]&gt;=80,(Table1[[#This Row],[Performance Score]]&gt;=80)),"Eligible","Not Eligible")</f>
        <v>Not Eligible</v>
      </c>
      <c r="AF1490" t="str">
        <f>IF(Table1[[#This Row],[Performance Score]]&gt;=80,"High Performer","Low Performer")</f>
        <v>High Performer</v>
      </c>
      <c r="AG1490" t="str" cm="1">
        <f t="array" aca="1" ref="AG1490" ca="1">_xlfn.IFS(Table1[[#This Row],[Experience]]&lt;=3,"Junior",Table1[[#This Row],[Experience]]&lt;=7,"Mid Level",Table1[[#This Row],[Experience]]&gt;=7,"Senior")</f>
        <v>Senior</v>
      </c>
      <c r="AH1490" t="str">
        <f>IF(Table1[[#This Row],[Attendance %]]&gt;75,"OK","Below 75")</f>
        <v>Below 75</v>
      </c>
      <c r="AI1490" t="b">
        <f>ISBLANK(Table1[[#This Row],[Employee ID]])</f>
        <v>0</v>
      </c>
      <c r="AJ1490" t="b">
        <f>ISNUMBER(Table1[[#This Row],[Total Salary  ]])</f>
        <v>1</v>
      </c>
      <c r="AK1490" t="str">
        <f>IFERROR(_xlfn.XLOOKUP(Table1[[#This Row],[Manager ID]],MANAGERS!A:A,MANAGERS!B:B),"Not Found")</f>
        <v>Manager_5</v>
      </c>
    </row>
    <row r="1491" spans="1:37" x14ac:dyDescent="0.2">
      <c r="A1491" t="s">
        <v>1544</v>
      </c>
      <c r="B1491" t="s">
        <v>45</v>
      </c>
      <c r="C1491" t="s">
        <v>21</v>
      </c>
      <c r="D1491" t="s">
        <v>81</v>
      </c>
      <c r="E1491" t="s">
        <v>51</v>
      </c>
      <c r="F1491" s="1">
        <v>45431</v>
      </c>
      <c r="G1491" s="1">
        <v>30092</v>
      </c>
      <c r="H1491">
        <v>85324</v>
      </c>
      <c r="I1491">
        <v>25277</v>
      </c>
      <c r="J1491">
        <v>88</v>
      </c>
      <c r="K1491">
        <v>71</v>
      </c>
      <c r="L1491" t="s">
        <v>23</v>
      </c>
      <c r="M1491">
        <v>114</v>
      </c>
      <c r="N1491">
        <f>Table1[[#This Row],[Basic Salary]]+Table1[[#This Row],[Bonus]]</f>
        <v>110601</v>
      </c>
      <c r="O1491" s="2">
        <f>Table1[[#This Row],[Bonus]]/Table1[[#This Row],[Basic Salary]]</f>
        <v>0.29624724579250855</v>
      </c>
      <c r="P1491">
        <f ca="1">DATEDIF(Table1[[#This Row],[Date of Birth]],TODAY(),"Y")</f>
        <v>44</v>
      </c>
      <c r="Q1491">
        <f ca="1">DATEDIF(Table1[[#This Row],[Joining Date]],TODAY(),"Y")</f>
        <v>2</v>
      </c>
      <c r="R1491" t="str">
        <f ca="1">IF(YEAR(Table1[[#This Row],[Joining Date]])=YEAR(TODAY()),"Yes","No")</f>
        <v>No</v>
      </c>
      <c r="S1491" t="str">
        <f ca="1">IF(Table1[[#This Row],[Experience]]&gt;5,"Yes","No")</f>
        <v>No</v>
      </c>
      <c r="T1491" t="str">
        <f>TEXT(Table1[[#This Row],[Joining Date]],"mmmm")</f>
        <v>May</v>
      </c>
      <c r="U1491" t="str">
        <f>TEXT(Table1[[#This Row],[Joining Date]],"yyyy")</f>
        <v>2024</v>
      </c>
      <c r="V1491" s="5">
        <f ca="1">TODAY()-Table1[[#This Row],[Joining Date]]</f>
        <v>808</v>
      </c>
      <c r="W1491" t="str">
        <f>LEFT(Table1[[#This Row],[Employee Name]],FIND(" ",Table1[[#This Row],[Employee Name]])-1)</f>
        <v>Ananya</v>
      </c>
      <c r="X1491" t="str">
        <f>RIGHT(Table1[[#This Row],[Employee Name]],LEN(Table1[[#This Row],[Employee Name]])-FIND(" ",Table1[[#This Row],[Employee Name]]))</f>
        <v>Rao</v>
      </c>
      <c r="Y1491" t="str">
        <f>Table1[[#This Row],[Department]]&amp;"-"&amp;Table1[[#This Row],[Employee ID]]</f>
        <v>Sales-E01488</v>
      </c>
      <c r="Z1491" t="str">
        <f>LEFT(Table1[[#This Row],[Department]],3)</f>
        <v>Sal</v>
      </c>
      <c r="AA1491" t="str">
        <f>_xlfn.XLOOKUP(Table1[[#This Row],[Manager ID]],MANAGERS!A:A,MANAGERS!B:B)</f>
        <v>Manager_14</v>
      </c>
      <c r="AB1491" t="str" cm="1">
        <f t="array" ref="AB1491">_xlfn.XLOOKUP(Table1[[#This Row],[Manager ID]],Table2[[#All],[Manager ID]],Table2[[#All],[Department Head]])</f>
        <v>Marketing</v>
      </c>
      <c r="AC1491" s="2">
        <f>_xlfn.XLOOKUP(Table1[[#This Row],[City]],L:L,O:O)</f>
        <v>0.23486488519629886</v>
      </c>
      <c r="AD1491" t="str" cm="1">
        <f t="array" ref="AD1491">_xlfn.IFS(Table1[[#This Row],[Performance Score]]&gt;=90,"Excellent",Table1[[#This Row],[Performance Score]]&gt;=75,"Good",Table1[[#This Row],[Performance Score]]&gt;=60,"Average",Table1[[#This Row],[Performance Score]]&lt;=60,"Need Improvement")</f>
        <v>Average</v>
      </c>
      <c r="AE1491" t="str">
        <f>IF(AND(Table1[[#This Row],[Attendance %]]&gt;=80,(Table1[[#This Row],[Performance Score]]&gt;=80)),"Eligible","Not Eligible")</f>
        <v>Not Eligible</v>
      </c>
      <c r="AF1491" t="str">
        <f>IF(Table1[[#This Row],[Performance Score]]&gt;=80,"High Performer","Low Performer")</f>
        <v>Low Performer</v>
      </c>
      <c r="AG1491" t="str" cm="1">
        <f t="array" aca="1" ref="AG1491" ca="1">_xlfn.IFS(Table1[[#This Row],[Experience]]&lt;=3,"Junior",Table1[[#This Row],[Experience]]&lt;=7,"Mid Level",Table1[[#This Row],[Experience]]&gt;=7,"Senior")</f>
        <v>Junior</v>
      </c>
      <c r="AH1491" t="str">
        <f>IF(Table1[[#This Row],[Attendance %]]&gt;75,"OK","Below 75")</f>
        <v>OK</v>
      </c>
      <c r="AI1491" t="b">
        <f>ISBLANK(Table1[[#This Row],[Employee ID]])</f>
        <v>0</v>
      </c>
      <c r="AJ1491" t="b">
        <f>ISNUMBER(Table1[[#This Row],[Total Salary  ]])</f>
        <v>1</v>
      </c>
      <c r="AK1491" t="str">
        <f>IFERROR(_xlfn.XLOOKUP(Table1[[#This Row],[Manager ID]],MANAGERS!A:A,MANAGERS!B:B),"Not Found")</f>
        <v>Manager_14</v>
      </c>
    </row>
    <row r="1492" spans="1:37" x14ac:dyDescent="0.2">
      <c r="A1492" t="s">
        <v>5009</v>
      </c>
      <c r="B1492" t="s">
        <v>50</v>
      </c>
      <c r="C1492" t="s">
        <v>15</v>
      </c>
      <c r="D1492" t="s">
        <v>33</v>
      </c>
      <c r="E1492" t="s">
        <v>51</v>
      </c>
      <c r="F1492" s="1">
        <v>45648</v>
      </c>
      <c r="G1492" s="1">
        <v>37649</v>
      </c>
      <c r="H1492">
        <v>93025</v>
      </c>
      <c r="I1492">
        <v>17569</v>
      </c>
      <c r="J1492">
        <v>61</v>
      </c>
      <c r="K1492">
        <v>73</v>
      </c>
      <c r="L1492" t="s">
        <v>53</v>
      </c>
      <c r="M1492">
        <v>103</v>
      </c>
      <c r="N1492">
        <f>Table1[[#This Row],[Basic Salary]]+Table1[[#This Row],[Bonus]]</f>
        <v>110594</v>
      </c>
      <c r="O1492" s="2">
        <f>Table1[[#This Row],[Bonus]]/Table1[[#This Row],[Basic Salary]]</f>
        <v>0.18886320881483473</v>
      </c>
      <c r="P1492">
        <f ca="1">DATEDIF(Table1[[#This Row],[Date of Birth]],TODAY(),"Y")</f>
        <v>23</v>
      </c>
      <c r="Q1492">
        <f ca="1">DATEDIF(Table1[[#This Row],[Joining Date]],TODAY(),"Y")</f>
        <v>1</v>
      </c>
      <c r="R1492" t="str">
        <f ca="1">IF(YEAR(Table1[[#This Row],[Joining Date]])=YEAR(TODAY()),"Yes","No")</f>
        <v>No</v>
      </c>
      <c r="S1492" t="str">
        <f ca="1">IF(Table1[[#This Row],[Experience]]&gt;5,"Yes","No")</f>
        <v>No</v>
      </c>
      <c r="T1492" t="str">
        <f>TEXT(Table1[[#This Row],[Joining Date]],"mmmm")</f>
        <v>December</v>
      </c>
      <c r="U1492" t="str">
        <f>TEXT(Table1[[#This Row],[Joining Date]],"yyyy")</f>
        <v>2024</v>
      </c>
      <c r="V1492" s="5">
        <f ca="1">TODAY()-Table1[[#This Row],[Joining Date]]</f>
        <v>591</v>
      </c>
      <c r="W1492" t="str">
        <f>LEFT(Table1[[#This Row],[Employee Name]],FIND(" ",Table1[[#This Row],[Employee Name]])-1)</f>
        <v>Ravi</v>
      </c>
      <c r="X1492" t="str">
        <f>RIGHT(Table1[[#This Row],[Employee Name]],LEN(Table1[[#This Row],[Employee Name]])-FIND(" ",Table1[[#This Row],[Employee Name]]))</f>
        <v>Teja</v>
      </c>
      <c r="Y1492" t="str">
        <f>Table1[[#This Row],[Department]]&amp;"-"&amp;Table1[[#This Row],[Employee ID]]</f>
        <v>Marketing-E04953</v>
      </c>
      <c r="Z1492" t="str">
        <f>LEFT(Table1[[#This Row],[Department]],3)</f>
        <v>Mar</v>
      </c>
      <c r="AA1492" t="str">
        <f>_xlfn.XLOOKUP(Table1[[#This Row],[Manager ID]],MANAGERS!A:A,MANAGERS!B:B)</f>
        <v>Manager_3</v>
      </c>
      <c r="AB1492" t="str" cm="1">
        <f t="array" ref="AB1492">_xlfn.XLOOKUP(Table1[[#This Row],[Manager ID]],Table2[[#All],[Manager ID]],Table2[[#All],[Department Head]])</f>
        <v>IT</v>
      </c>
      <c r="AC1492" s="2">
        <f>_xlfn.XLOOKUP(Table1[[#This Row],[City]],L:L,O:O)</f>
        <v>0.23685887225230964</v>
      </c>
      <c r="AD1492" t="str" cm="1">
        <f t="array" ref="AD1492">_xlfn.IFS(Table1[[#This Row],[Performance Score]]&gt;=90,"Excellent",Table1[[#This Row],[Performance Score]]&gt;=75,"Good",Table1[[#This Row],[Performance Score]]&gt;=60,"Average",Table1[[#This Row],[Performance Score]]&lt;=60,"Need Improvement")</f>
        <v>Average</v>
      </c>
      <c r="AE1492" t="str">
        <f>IF(AND(Table1[[#This Row],[Attendance %]]&gt;=80,(Table1[[#This Row],[Performance Score]]&gt;=80)),"Eligible","Not Eligible")</f>
        <v>Not Eligible</v>
      </c>
      <c r="AF1492" t="str">
        <f>IF(Table1[[#This Row],[Performance Score]]&gt;=80,"High Performer","Low Performer")</f>
        <v>Low Performer</v>
      </c>
      <c r="AG1492" t="str" cm="1">
        <f t="array" aca="1" ref="AG1492" ca="1">_xlfn.IFS(Table1[[#This Row],[Experience]]&lt;=3,"Junior",Table1[[#This Row],[Experience]]&lt;=7,"Mid Level",Table1[[#This Row],[Experience]]&gt;=7,"Senior")</f>
        <v>Junior</v>
      </c>
      <c r="AH1492" t="str">
        <f>IF(Table1[[#This Row],[Attendance %]]&gt;75,"OK","Below 75")</f>
        <v>Below 75</v>
      </c>
      <c r="AI1492" t="b">
        <f>ISBLANK(Table1[[#This Row],[Employee ID]])</f>
        <v>0</v>
      </c>
      <c r="AJ1492" t="b">
        <f>ISNUMBER(Table1[[#This Row],[Total Salary  ]])</f>
        <v>1</v>
      </c>
      <c r="AK1492" t="str">
        <f>IFERROR(_xlfn.XLOOKUP(Table1[[#This Row],[Manager ID]],MANAGERS!A:A,MANAGERS!B:B),"Not Found")</f>
        <v>Manager_3</v>
      </c>
    </row>
    <row r="1493" spans="1:37" x14ac:dyDescent="0.2">
      <c r="A1493" t="s">
        <v>4199</v>
      </c>
      <c r="B1493" t="s">
        <v>129</v>
      </c>
      <c r="C1493" t="s">
        <v>15</v>
      </c>
      <c r="D1493" t="s">
        <v>40</v>
      </c>
      <c r="E1493" t="s">
        <v>65</v>
      </c>
      <c r="F1493" s="1">
        <v>43814</v>
      </c>
      <c r="G1493" s="1">
        <v>31957</v>
      </c>
      <c r="H1493">
        <v>84580</v>
      </c>
      <c r="I1493">
        <v>26012</v>
      </c>
      <c r="J1493">
        <v>98</v>
      </c>
      <c r="K1493">
        <v>68</v>
      </c>
      <c r="L1493" t="s">
        <v>37</v>
      </c>
      <c r="M1493">
        <v>105</v>
      </c>
      <c r="N1493">
        <f>Table1[[#This Row],[Basic Salary]]+Table1[[#This Row],[Bonus]]</f>
        <v>110592</v>
      </c>
      <c r="O1493" s="2">
        <f>Table1[[#This Row],[Bonus]]/Table1[[#This Row],[Basic Salary]]</f>
        <v>0.307543154410026</v>
      </c>
      <c r="P1493">
        <f ca="1">DATEDIF(Table1[[#This Row],[Date of Birth]],TODAY(),"Y")</f>
        <v>39</v>
      </c>
      <c r="Q1493">
        <f ca="1">DATEDIF(Table1[[#This Row],[Joining Date]],TODAY(),"Y")</f>
        <v>6</v>
      </c>
      <c r="R1493" t="str">
        <f ca="1">IF(YEAR(Table1[[#This Row],[Joining Date]])=YEAR(TODAY()),"Yes","No")</f>
        <v>No</v>
      </c>
      <c r="S1493" t="str">
        <f ca="1">IF(Table1[[#This Row],[Experience]]&gt;5,"Yes","No")</f>
        <v>Yes</v>
      </c>
      <c r="T1493" t="str">
        <f>TEXT(Table1[[#This Row],[Joining Date]],"mmmm")</f>
        <v>December</v>
      </c>
      <c r="U1493" t="str">
        <f>TEXT(Table1[[#This Row],[Joining Date]],"yyyy")</f>
        <v>2019</v>
      </c>
      <c r="V1493" s="5">
        <f ca="1">TODAY()-Table1[[#This Row],[Joining Date]]</f>
        <v>2425</v>
      </c>
      <c r="W1493" t="str">
        <f>LEFT(Table1[[#This Row],[Employee Name]],FIND(" ",Table1[[#This Row],[Employee Name]])-1)</f>
        <v>Aarav</v>
      </c>
      <c r="X1493" t="str">
        <f>RIGHT(Table1[[#This Row],[Employee Name]],LEN(Table1[[#This Row],[Employee Name]])-FIND(" ",Table1[[#This Row],[Employee Name]]))</f>
        <v>Sharma</v>
      </c>
      <c r="Y1493" t="str">
        <f>Table1[[#This Row],[Department]]&amp;"-"&amp;Table1[[#This Row],[Employee ID]]</f>
        <v>IT-E04143</v>
      </c>
      <c r="Z1493" t="str">
        <f>LEFT(Table1[[#This Row],[Department]],3)</f>
        <v>IT</v>
      </c>
      <c r="AA1493" t="str">
        <f>_xlfn.XLOOKUP(Table1[[#This Row],[Manager ID]],MANAGERS!A:A,MANAGERS!B:B)</f>
        <v>Manager_5</v>
      </c>
      <c r="AB1493" t="str" cm="1">
        <f t="array" ref="AB1493">_xlfn.XLOOKUP(Table1[[#This Row],[Manager ID]],Table2[[#All],[Manager ID]],Table2[[#All],[Department Head]])</f>
        <v>Sales</v>
      </c>
      <c r="AC1493" s="2">
        <f>_xlfn.XLOOKUP(Table1[[#This Row],[City]],L:L,O:O)</f>
        <v>0.24036902712549932</v>
      </c>
      <c r="AD1493" t="str" cm="1">
        <f t="array" ref="AD1493">_xlfn.IFS(Table1[[#This Row],[Performance Score]]&gt;=90,"Excellent",Table1[[#This Row],[Performance Score]]&gt;=75,"Good",Table1[[#This Row],[Performance Score]]&gt;=60,"Average",Table1[[#This Row],[Performance Score]]&lt;=60,"Need Improvement")</f>
        <v>Average</v>
      </c>
      <c r="AE1493" t="str">
        <f>IF(AND(Table1[[#This Row],[Attendance %]]&gt;=80,(Table1[[#This Row],[Performance Score]]&gt;=80)),"Eligible","Not Eligible")</f>
        <v>Not Eligible</v>
      </c>
      <c r="AF1493" t="str">
        <f>IF(Table1[[#This Row],[Performance Score]]&gt;=80,"High Performer","Low Performer")</f>
        <v>Low Performer</v>
      </c>
      <c r="AG1493" t="str" cm="1">
        <f t="array" aca="1" ref="AG1493" ca="1">_xlfn.IFS(Table1[[#This Row],[Experience]]&lt;=3,"Junior",Table1[[#This Row],[Experience]]&lt;=7,"Mid Level",Table1[[#This Row],[Experience]]&gt;=7,"Senior")</f>
        <v>Mid Level</v>
      </c>
      <c r="AH1493" t="str">
        <f>IF(Table1[[#This Row],[Attendance %]]&gt;75,"OK","Below 75")</f>
        <v>OK</v>
      </c>
      <c r="AI1493" t="b">
        <f>ISBLANK(Table1[[#This Row],[Employee ID]])</f>
        <v>0</v>
      </c>
      <c r="AJ1493" t="b">
        <f>ISNUMBER(Table1[[#This Row],[Total Salary  ]])</f>
        <v>1</v>
      </c>
      <c r="AK1493" t="str">
        <f>IFERROR(_xlfn.XLOOKUP(Table1[[#This Row],[Manager ID]],MANAGERS!A:A,MANAGERS!B:B),"Not Found")</f>
        <v>Manager_5</v>
      </c>
    </row>
    <row r="1494" spans="1:37" x14ac:dyDescent="0.2">
      <c r="A1494" t="s">
        <v>2605</v>
      </c>
      <c r="B1494" t="s">
        <v>87</v>
      </c>
      <c r="C1494" t="s">
        <v>15</v>
      </c>
      <c r="D1494" t="s">
        <v>40</v>
      </c>
      <c r="E1494" t="s">
        <v>22</v>
      </c>
      <c r="F1494" s="1">
        <v>43566</v>
      </c>
      <c r="G1494" s="1">
        <v>35827</v>
      </c>
      <c r="H1494">
        <v>85764</v>
      </c>
      <c r="I1494">
        <v>24802</v>
      </c>
      <c r="J1494">
        <v>99</v>
      </c>
      <c r="K1494">
        <v>73</v>
      </c>
      <c r="L1494" t="s">
        <v>27</v>
      </c>
      <c r="M1494">
        <v>110</v>
      </c>
      <c r="N1494">
        <f>Table1[[#This Row],[Basic Salary]]+Table1[[#This Row],[Bonus]]</f>
        <v>110566</v>
      </c>
      <c r="O1494" s="2">
        <f>Table1[[#This Row],[Bonus]]/Table1[[#This Row],[Basic Salary]]</f>
        <v>0.28918893708315846</v>
      </c>
      <c r="P1494">
        <f ca="1">DATEDIF(Table1[[#This Row],[Date of Birth]],TODAY(),"Y")</f>
        <v>28</v>
      </c>
      <c r="Q1494">
        <f ca="1">DATEDIF(Table1[[#This Row],[Joining Date]],TODAY(),"Y")</f>
        <v>7</v>
      </c>
      <c r="R1494" t="str">
        <f ca="1">IF(YEAR(Table1[[#This Row],[Joining Date]])=YEAR(TODAY()),"Yes","No")</f>
        <v>No</v>
      </c>
      <c r="S1494" t="str">
        <f ca="1">IF(Table1[[#This Row],[Experience]]&gt;5,"Yes","No")</f>
        <v>Yes</v>
      </c>
      <c r="T1494" t="str">
        <f>TEXT(Table1[[#This Row],[Joining Date]],"mmmm")</f>
        <v>April</v>
      </c>
      <c r="U1494" t="str">
        <f>TEXT(Table1[[#This Row],[Joining Date]],"yyyy")</f>
        <v>2019</v>
      </c>
      <c r="V1494" s="5">
        <f ca="1">TODAY()-Table1[[#This Row],[Joining Date]]</f>
        <v>2673</v>
      </c>
      <c r="W1494" t="str">
        <f>LEFT(Table1[[#This Row],[Employee Name]],FIND(" ",Table1[[#This Row],[Employee Name]])-1)</f>
        <v>Arjun</v>
      </c>
      <c r="X1494" t="str">
        <f>RIGHT(Table1[[#This Row],[Employee Name]],LEN(Table1[[#This Row],[Employee Name]])-FIND(" ",Table1[[#This Row],[Employee Name]]))</f>
        <v>Mehta</v>
      </c>
      <c r="Y1494" t="str">
        <f>Table1[[#This Row],[Department]]&amp;"-"&amp;Table1[[#This Row],[Employee ID]]</f>
        <v>IT-E02549</v>
      </c>
      <c r="Z1494" t="str">
        <f>LEFT(Table1[[#This Row],[Department]],3)</f>
        <v>IT</v>
      </c>
      <c r="AA1494" t="str">
        <f>_xlfn.XLOOKUP(Table1[[#This Row],[Manager ID]],MANAGERS!A:A,MANAGERS!B:B)</f>
        <v>Manager_10</v>
      </c>
      <c r="AB1494" t="str" cm="1">
        <f t="array" ref="AB1494">_xlfn.XLOOKUP(Table1[[#This Row],[Manager ID]],Table2[[#All],[Manager ID]],Table2[[#All],[Department Head]])</f>
        <v>HR</v>
      </c>
      <c r="AC1494" s="2">
        <f>_xlfn.XLOOKUP(Table1[[#This Row],[City]],L:L,O:O)</f>
        <v>0.23674293405114402</v>
      </c>
      <c r="AD1494" t="str" cm="1">
        <f t="array" ref="AD1494">_xlfn.IFS(Table1[[#This Row],[Performance Score]]&gt;=90,"Excellent",Table1[[#This Row],[Performance Score]]&gt;=75,"Good",Table1[[#This Row],[Performance Score]]&gt;=60,"Average",Table1[[#This Row],[Performance Score]]&lt;=60,"Need Improvement")</f>
        <v>Average</v>
      </c>
      <c r="AE1494" t="str">
        <f>IF(AND(Table1[[#This Row],[Attendance %]]&gt;=80,(Table1[[#This Row],[Performance Score]]&gt;=80)),"Eligible","Not Eligible")</f>
        <v>Not Eligible</v>
      </c>
      <c r="AF1494" t="str">
        <f>IF(Table1[[#This Row],[Performance Score]]&gt;=80,"High Performer","Low Performer")</f>
        <v>Low Performer</v>
      </c>
      <c r="AG1494" t="str" cm="1">
        <f t="array" aca="1" ref="AG1494" ca="1">_xlfn.IFS(Table1[[#This Row],[Experience]]&lt;=3,"Junior",Table1[[#This Row],[Experience]]&lt;=7,"Mid Level",Table1[[#This Row],[Experience]]&gt;=7,"Senior")</f>
        <v>Mid Level</v>
      </c>
      <c r="AH1494" t="str">
        <f>IF(Table1[[#This Row],[Attendance %]]&gt;75,"OK","Below 75")</f>
        <v>OK</v>
      </c>
      <c r="AI1494" t="b">
        <f>ISBLANK(Table1[[#This Row],[Employee ID]])</f>
        <v>0</v>
      </c>
      <c r="AJ1494" t="b">
        <f>ISNUMBER(Table1[[#This Row],[Total Salary  ]])</f>
        <v>1</v>
      </c>
      <c r="AK1494" t="str">
        <f>IFERROR(_xlfn.XLOOKUP(Table1[[#This Row],[Manager ID]],MANAGERS!A:A,MANAGERS!B:B),"Not Found")</f>
        <v>Manager_10</v>
      </c>
    </row>
    <row r="1495" spans="1:37" x14ac:dyDescent="0.2">
      <c r="A1495" t="s">
        <v>2842</v>
      </c>
      <c r="B1495" t="s">
        <v>129</v>
      </c>
      <c r="C1495" t="s">
        <v>15</v>
      </c>
      <c r="D1495" t="s">
        <v>33</v>
      </c>
      <c r="E1495" t="s">
        <v>26</v>
      </c>
      <c r="F1495" s="1">
        <v>43680</v>
      </c>
      <c r="G1495" s="1">
        <v>38092</v>
      </c>
      <c r="H1495">
        <v>103578</v>
      </c>
      <c r="I1495">
        <v>6933</v>
      </c>
      <c r="J1495">
        <v>77</v>
      </c>
      <c r="K1495">
        <v>91</v>
      </c>
      <c r="L1495" t="s">
        <v>34</v>
      </c>
      <c r="M1495">
        <v>104</v>
      </c>
      <c r="N1495">
        <f>Table1[[#This Row],[Basic Salary]]+Table1[[#This Row],[Bonus]]</f>
        <v>110511</v>
      </c>
      <c r="O1495" s="2">
        <f>Table1[[#This Row],[Bonus]]/Table1[[#This Row],[Basic Salary]]</f>
        <v>6.69350634304582E-2</v>
      </c>
      <c r="P1495">
        <f ca="1">DATEDIF(Table1[[#This Row],[Date of Birth]],TODAY(),"Y")</f>
        <v>22</v>
      </c>
      <c r="Q1495">
        <f ca="1">DATEDIF(Table1[[#This Row],[Joining Date]],TODAY(),"Y")</f>
        <v>7</v>
      </c>
      <c r="R1495" t="str">
        <f ca="1">IF(YEAR(Table1[[#This Row],[Joining Date]])=YEAR(TODAY()),"Yes","No")</f>
        <v>No</v>
      </c>
      <c r="S1495" t="str">
        <f ca="1">IF(Table1[[#This Row],[Experience]]&gt;5,"Yes","No")</f>
        <v>Yes</v>
      </c>
      <c r="T1495" t="str">
        <f>TEXT(Table1[[#This Row],[Joining Date]],"mmmm")</f>
        <v>August</v>
      </c>
      <c r="U1495" t="str">
        <f>TEXT(Table1[[#This Row],[Joining Date]],"yyyy")</f>
        <v>2019</v>
      </c>
      <c r="V1495" s="5">
        <f ca="1">TODAY()-Table1[[#This Row],[Joining Date]]</f>
        <v>2559</v>
      </c>
      <c r="W1495" t="str">
        <f>LEFT(Table1[[#This Row],[Employee Name]],FIND(" ",Table1[[#This Row],[Employee Name]])-1)</f>
        <v>Aarav</v>
      </c>
      <c r="X1495" t="str">
        <f>RIGHT(Table1[[#This Row],[Employee Name]],LEN(Table1[[#This Row],[Employee Name]])-FIND(" ",Table1[[#This Row],[Employee Name]]))</f>
        <v>Sharma</v>
      </c>
      <c r="Y1495" t="str">
        <f>Table1[[#This Row],[Department]]&amp;"-"&amp;Table1[[#This Row],[Employee ID]]</f>
        <v>Marketing-E02786</v>
      </c>
      <c r="Z1495" t="str">
        <f>LEFT(Table1[[#This Row],[Department]],3)</f>
        <v>Mar</v>
      </c>
      <c r="AA1495" t="str">
        <f>_xlfn.XLOOKUP(Table1[[#This Row],[Manager ID]],MANAGERS!A:A,MANAGERS!B:B)</f>
        <v>Manager_4</v>
      </c>
      <c r="AB1495" t="str" cm="1">
        <f t="array" ref="AB1495">_xlfn.XLOOKUP(Table1[[#This Row],[Manager ID]],Table2[[#All],[Manager ID]],Table2[[#All],[Department Head]])</f>
        <v>Finance</v>
      </c>
      <c r="AC1495" s="2">
        <f>_xlfn.XLOOKUP(Table1[[#This Row],[City]],L:L,O:O)</f>
        <v>0.24030340748661314</v>
      </c>
      <c r="AD1495" t="str" cm="1">
        <f t="array" ref="AD1495">_xlfn.IFS(Table1[[#This Row],[Performance Score]]&gt;=90,"Excellent",Table1[[#This Row],[Performance Score]]&gt;=75,"Good",Table1[[#This Row],[Performance Score]]&gt;=60,"Average",Table1[[#This Row],[Performance Score]]&lt;=60,"Need Improvement")</f>
        <v>Excellent</v>
      </c>
      <c r="AE1495" t="str">
        <f>IF(AND(Table1[[#This Row],[Attendance %]]&gt;=80,(Table1[[#This Row],[Performance Score]]&gt;=80)),"Eligible","Not Eligible")</f>
        <v>Not Eligible</v>
      </c>
      <c r="AF1495" t="str">
        <f>IF(Table1[[#This Row],[Performance Score]]&gt;=80,"High Performer","Low Performer")</f>
        <v>High Performer</v>
      </c>
      <c r="AG1495" t="str" cm="1">
        <f t="array" aca="1" ref="AG1495" ca="1">_xlfn.IFS(Table1[[#This Row],[Experience]]&lt;=3,"Junior",Table1[[#This Row],[Experience]]&lt;=7,"Mid Level",Table1[[#This Row],[Experience]]&gt;=7,"Senior")</f>
        <v>Mid Level</v>
      </c>
      <c r="AH1495" t="str">
        <f>IF(Table1[[#This Row],[Attendance %]]&gt;75,"OK","Below 75")</f>
        <v>OK</v>
      </c>
      <c r="AI1495" t="b">
        <f>ISBLANK(Table1[[#This Row],[Employee ID]])</f>
        <v>0</v>
      </c>
      <c r="AJ1495" t="b">
        <f>ISNUMBER(Table1[[#This Row],[Total Salary  ]])</f>
        <v>1</v>
      </c>
      <c r="AK1495" t="str">
        <f>IFERROR(_xlfn.XLOOKUP(Table1[[#This Row],[Manager ID]],MANAGERS!A:A,MANAGERS!B:B),"Not Found")</f>
        <v>Manager_4</v>
      </c>
    </row>
    <row r="1496" spans="1:37" x14ac:dyDescent="0.2">
      <c r="A1496" t="s">
        <v>1137</v>
      </c>
      <c r="B1496" t="s">
        <v>20</v>
      </c>
      <c r="C1496" t="s">
        <v>15</v>
      </c>
      <c r="D1496" t="s">
        <v>43</v>
      </c>
      <c r="E1496" t="s">
        <v>65</v>
      </c>
      <c r="F1496" s="1">
        <v>42734</v>
      </c>
      <c r="G1496" s="1">
        <v>36243</v>
      </c>
      <c r="H1496">
        <v>94531</v>
      </c>
      <c r="I1496">
        <v>15972</v>
      </c>
      <c r="J1496">
        <v>98</v>
      </c>
      <c r="K1496">
        <v>51</v>
      </c>
      <c r="L1496" t="s">
        <v>18</v>
      </c>
      <c r="M1496">
        <v>114</v>
      </c>
      <c r="N1496">
        <f>Table1[[#This Row],[Basic Salary]]+Table1[[#This Row],[Bonus]]</f>
        <v>110503</v>
      </c>
      <c r="O1496" s="2">
        <f>Table1[[#This Row],[Bonus]]/Table1[[#This Row],[Basic Salary]]</f>
        <v>0.16896044683754535</v>
      </c>
      <c r="P1496">
        <f ca="1">DATEDIF(Table1[[#This Row],[Date of Birth]],TODAY(),"Y")</f>
        <v>27</v>
      </c>
      <c r="Q1496">
        <f ca="1">DATEDIF(Table1[[#This Row],[Joining Date]],TODAY(),"Y")</f>
        <v>9</v>
      </c>
      <c r="R1496" t="str">
        <f ca="1">IF(YEAR(Table1[[#This Row],[Joining Date]])=YEAR(TODAY()),"Yes","No")</f>
        <v>No</v>
      </c>
      <c r="S1496" t="str">
        <f ca="1">IF(Table1[[#This Row],[Experience]]&gt;5,"Yes","No")</f>
        <v>Yes</v>
      </c>
      <c r="T1496" t="str">
        <f>TEXT(Table1[[#This Row],[Joining Date]],"mmmm")</f>
        <v>December</v>
      </c>
      <c r="U1496" t="str">
        <f>TEXT(Table1[[#This Row],[Joining Date]],"yyyy")</f>
        <v>2016</v>
      </c>
      <c r="V1496" s="5">
        <f ca="1">TODAY()-Table1[[#This Row],[Joining Date]]</f>
        <v>3505</v>
      </c>
      <c r="W1496" t="str">
        <f>LEFT(Table1[[#This Row],[Employee Name]],FIND(" ",Table1[[#This Row],[Employee Name]])-1)</f>
        <v>Rahul</v>
      </c>
      <c r="X1496" t="str">
        <f>RIGHT(Table1[[#This Row],[Employee Name]],LEN(Table1[[#This Row],[Employee Name]])-FIND(" ",Table1[[#This Row],[Employee Name]]))</f>
        <v>Verma</v>
      </c>
      <c r="Y1496" t="str">
        <f>Table1[[#This Row],[Department]]&amp;"-"&amp;Table1[[#This Row],[Employee ID]]</f>
        <v>Operations-E01081</v>
      </c>
      <c r="Z1496" t="str">
        <f>LEFT(Table1[[#This Row],[Department]],3)</f>
        <v>Ope</v>
      </c>
      <c r="AA1496" t="str">
        <f>_xlfn.XLOOKUP(Table1[[#This Row],[Manager ID]],MANAGERS!A:A,MANAGERS!B:B)</f>
        <v>Manager_14</v>
      </c>
      <c r="AB1496" t="str" cm="1">
        <f t="array" ref="AB1496">_xlfn.XLOOKUP(Table1[[#This Row],[Manager ID]],Table2[[#All],[Manager ID]],Table2[[#All],[Department Head]])</f>
        <v>Marketing</v>
      </c>
      <c r="AC1496" s="2">
        <f>_xlfn.XLOOKUP(Table1[[#This Row],[City]],L:L,O:O)</f>
        <v>0.21356479274849693</v>
      </c>
      <c r="AD1496" t="str" cm="1">
        <f t="array" ref="AD1496">_xlfn.IFS(Table1[[#This Row],[Performance Score]]&gt;=90,"Excellent",Table1[[#This Row],[Performance Score]]&gt;=75,"Good",Table1[[#This Row],[Performance Score]]&gt;=60,"Average",Table1[[#This Row],[Performance Score]]&lt;=60,"Need Improvement")</f>
        <v>Need Improvement</v>
      </c>
      <c r="AE1496" t="str">
        <f>IF(AND(Table1[[#This Row],[Attendance %]]&gt;=80,(Table1[[#This Row],[Performance Score]]&gt;=80)),"Eligible","Not Eligible")</f>
        <v>Not Eligible</v>
      </c>
      <c r="AF1496" t="str">
        <f>IF(Table1[[#This Row],[Performance Score]]&gt;=80,"High Performer","Low Performer")</f>
        <v>Low Performer</v>
      </c>
      <c r="AG1496" t="str" cm="1">
        <f t="array" aca="1" ref="AG1496" ca="1">_xlfn.IFS(Table1[[#This Row],[Experience]]&lt;=3,"Junior",Table1[[#This Row],[Experience]]&lt;=7,"Mid Level",Table1[[#This Row],[Experience]]&gt;=7,"Senior")</f>
        <v>Senior</v>
      </c>
      <c r="AH1496" t="str">
        <f>IF(Table1[[#This Row],[Attendance %]]&gt;75,"OK","Below 75")</f>
        <v>OK</v>
      </c>
      <c r="AI1496" t="b">
        <f>ISBLANK(Table1[[#This Row],[Employee ID]])</f>
        <v>0</v>
      </c>
      <c r="AJ1496" t="b">
        <f>ISNUMBER(Table1[[#This Row],[Total Salary  ]])</f>
        <v>1</v>
      </c>
      <c r="AK1496" t="str">
        <f>IFERROR(_xlfn.XLOOKUP(Table1[[#This Row],[Manager ID]],MANAGERS!A:A,MANAGERS!B:B),"Not Found")</f>
        <v>Manager_14</v>
      </c>
    </row>
    <row r="1497" spans="1:37" x14ac:dyDescent="0.2">
      <c r="A1497" t="s">
        <v>1343</v>
      </c>
      <c r="B1497" t="s">
        <v>48</v>
      </c>
      <c r="C1497" t="s">
        <v>15</v>
      </c>
      <c r="D1497" t="s">
        <v>81</v>
      </c>
      <c r="E1497" t="s">
        <v>26</v>
      </c>
      <c r="F1497" s="1">
        <v>43683</v>
      </c>
      <c r="G1497" s="1">
        <v>32846</v>
      </c>
      <c r="H1497">
        <v>100039</v>
      </c>
      <c r="I1497">
        <v>10457</v>
      </c>
      <c r="J1497">
        <v>94</v>
      </c>
      <c r="K1497">
        <v>53</v>
      </c>
      <c r="L1497" t="s">
        <v>34</v>
      </c>
      <c r="M1497">
        <v>104</v>
      </c>
      <c r="N1497">
        <f>Table1[[#This Row],[Basic Salary]]+Table1[[#This Row],[Bonus]]</f>
        <v>110496</v>
      </c>
      <c r="O1497" s="2">
        <f>Table1[[#This Row],[Bonus]]/Table1[[#This Row],[Basic Salary]]</f>
        <v>0.10452923359889643</v>
      </c>
      <c r="P1497">
        <f ca="1">DATEDIF(Table1[[#This Row],[Date of Birth]],TODAY(),"Y")</f>
        <v>36</v>
      </c>
      <c r="Q1497">
        <f ca="1">DATEDIF(Table1[[#This Row],[Joining Date]],TODAY(),"Y")</f>
        <v>6</v>
      </c>
      <c r="R1497" t="str">
        <f ca="1">IF(YEAR(Table1[[#This Row],[Joining Date]])=YEAR(TODAY()),"Yes","No")</f>
        <v>No</v>
      </c>
      <c r="S1497" t="str">
        <f ca="1">IF(Table1[[#This Row],[Experience]]&gt;5,"Yes","No")</f>
        <v>Yes</v>
      </c>
      <c r="T1497" t="str">
        <f>TEXT(Table1[[#This Row],[Joining Date]],"mmmm")</f>
        <v>August</v>
      </c>
      <c r="U1497" t="str">
        <f>TEXT(Table1[[#This Row],[Joining Date]],"yyyy")</f>
        <v>2019</v>
      </c>
      <c r="V1497" s="5">
        <f ca="1">TODAY()-Table1[[#This Row],[Joining Date]]</f>
        <v>2556</v>
      </c>
      <c r="W1497" t="str">
        <f>LEFT(Table1[[#This Row],[Employee Name]],FIND(" ",Table1[[#This Row],[Employee Name]])-1)</f>
        <v>Aditya</v>
      </c>
      <c r="X1497" t="str">
        <f>RIGHT(Table1[[#This Row],[Employee Name]],LEN(Table1[[#This Row],[Employee Name]])-FIND(" ",Table1[[#This Row],[Employee Name]]))</f>
        <v>Kapoor</v>
      </c>
      <c r="Y1497" t="str">
        <f>Table1[[#This Row],[Department]]&amp;"-"&amp;Table1[[#This Row],[Employee ID]]</f>
        <v>Sales-E01287</v>
      </c>
      <c r="Z1497" t="str">
        <f>LEFT(Table1[[#This Row],[Department]],3)</f>
        <v>Sal</v>
      </c>
      <c r="AA1497" t="str">
        <f>_xlfn.XLOOKUP(Table1[[#This Row],[Manager ID]],MANAGERS!A:A,MANAGERS!B:B)</f>
        <v>Manager_4</v>
      </c>
      <c r="AB1497" t="str" cm="1">
        <f t="array" ref="AB1497">_xlfn.XLOOKUP(Table1[[#This Row],[Manager ID]],Table2[[#All],[Manager ID]],Table2[[#All],[Department Head]])</f>
        <v>Finance</v>
      </c>
      <c r="AC1497" s="2">
        <f>_xlfn.XLOOKUP(Table1[[#This Row],[City]],L:L,O:O)</f>
        <v>0.24030340748661314</v>
      </c>
      <c r="AD1497" t="str" cm="1">
        <f t="array" ref="AD1497">_xlfn.IFS(Table1[[#This Row],[Performance Score]]&gt;=90,"Excellent",Table1[[#This Row],[Performance Score]]&gt;=75,"Good",Table1[[#This Row],[Performance Score]]&gt;=60,"Average",Table1[[#This Row],[Performance Score]]&lt;=60,"Need Improvement")</f>
        <v>Need Improvement</v>
      </c>
      <c r="AE1497" t="str">
        <f>IF(AND(Table1[[#This Row],[Attendance %]]&gt;=80,(Table1[[#This Row],[Performance Score]]&gt;=80)),"Eligible","Not Eligible")</f>
        <v>Not Eligible</v>
      </c>
      <c r="AF1497" t="str">
        <f>IF(Table1[[#This Row],[Performance Score]]&gt;=80,"High Performer","Low Performer")</f>
        <v>Low Performer</v>
      </c>
      <c r="AG1497" t="str" cm="1">
        <f t="array" aca="1" ref="AG1497" ca="1">_xlfn.IFS(Table1[[#This Row],[Experience]]&lt;=3,"Junior",Table1[[#This Row],[Experience]]&lt;=7,"Mid Level",Table1[[#This Row],[Experience]]&gt;=7,"Senior")</f>
        <v>Mid Level</v>
      </c>
      <c r="AH1497" t="str">
        <f>IF(Table1[[#This Row],[Attendance %]]&gt;75,"OK","Below 75")</f>
        <v>OK</v>
      </c>
      <c r="AI1497" t="b">
        <f>ISBLANK(Table1[[#This Row],[Employee ID]])</f>
        <v>0</v>
      </c>
      <c r="AJ1497" t="b">
        <f>ISNUMBER(Table1[[#This Row],[Total Salary  ]])</f>
        <v>1</v>
      </c>
      <c r="AK1497" t="str">
        <f>IFERROR(_xlfn.XLOOKUP(Table1[[#This Row],[Manager ID]],MANAGERS!A:A,MANAGERS!B:B),"Not Found")</f>
        <v>Manager_4</v>
      </c>
    </row>
    <row r="1498" spans="1:37" x14ac:dyDescent="0.2">
      <c r="A1498" t="s">
        <v>1925</v>
      </c>
      <c r="B1498" t="s">
        <v>50</v>
      </c>
      <c r="C1498" t="s">
        <v>21</v>
      </c>
      <c r="D1498" t="s">
        <v>25</v>
      </c>
      <c r="E1498" t="s">
        <v>26</v>
      </c>
      <c r="F1498" s="1">
        <v>44558</v>
      </c>
      <c r="G1498" s="1">
        <v>39198</v>
      </c>
      <c r="H1498">
        <v>96022</v>
      </c>
      <c r="I1498">
        <v>14463</v>
      </c>
      <c r="J1498">
        <v>94</v>
      </c>
      <c r="K1498">
        <v>95</v>
      </c>
      <c r="L1498" t="s">
        <v>53</v>
      </c>
      <c r="M1498">
        <v>106</v>
      </c>
      <c r="N1498">
        <f>Table1[[#This Row],[Basic Salary]]+Table1[[#This Row],[Bonus]]</f>
        <v>110485</v>
      </c>
      <c r="O1498" s="2">
        <f>Table1[[#This Row],[Bonus]]/Table1[[#This Row],[Basic Salary]]</f>
        <v>0.15062173251963093</v>
      </c>
      <c r="P1498">
        <f ca="1">DATEDIF(Table1[[#This Row],[Date of Birth]],TODAY(),"Y")</f>
        <v>19</v>
      </c>
      <c r="Q1498">
        <f ca="1">DATEDIF(Table1[[#This Row],[Joining Date]],TODAY(),"Y")</f>
        <v>4</v>
      </c>
      <c r="R1498" t="str">
        <f ca="1">IF(YEAR(Table1[[#This Row],[Joining Date]])=YEAR(TODAY()),"Yes","No")</f>
        <v>No</v>
      </c>
      <c r="S1498" t="str">
        <f ca="1">IF(Table1[[#This Row],[Experience]]&gt;5,"Yes","No")</f>
        <v>No</v>
      </c>
      <c r="T1498" t="str">
        <f>TEXT(Table1[[#This Row],[Joining Date]],"mmmm")</f>
        <v>December</v>
      </c>
      <c r="U1498" t="str">
        <f>TEXT(Table1[[#This Row],[Joining Date]],"yyyy")</f>
        <v>2021</v>
      </c>
      <c r="V1498" s="5">
        <f ca="1">TODAY()-Table1[[#This Row],[Joining Date]]</f>
        <v>1681</v>
      </c>
      <c r="W1498" t="str">
        <f>LEFT(Table1[[#This Row],[Employee Name]],FIND(" ",Table1[[#This Row],[Employee Name]])-1)</f>
        <v>Ravi</v>
      </c>
      <c r="X1498" t="str">
        <f>RIGHT(Table1[[#This Row],[Employee Name]],LEN(Table1[[#This Row],[Employee Name]])-FIND(" ",Table1[[#This Row],[Employee Name]]))</f>
        <v>Teja</v>
      </c>
      <c r="Y1498" t="str">
        <f>Table1[[#This Row],[Department]]&amp;"-"&amp;Table1[[#This Row],[Employee ID]]</f>
        <v>Finance-E01869</v>
      </c>
      <c r="Z1498" t="str">
        <f>LEFT(Table1[[#This Row],[Department]],3)</f>
        <v>Fin</v>
      </c>
      <c r="AA1498" t="str">
        <f>_xlfn.XLOOKUP(Table1[[#This Row],[Manager ID]],MANAGERS!A:A,MANAGERS!B:B)</f>
        <v>Manager_6</v>
      </c>
      <c r="AB1498" t="str" cm="1">
        <f t="array" ref="AB1498">_xlfn.XLOOKUP(Table1[[#This Row],[Manager ID]],Table2[[#All],[Manager ID]],Table2[[#All],[Department Head]])</f>
        <v>HR</v>
      </c>
      <c r="AC1498" s="2">
        <f>_xlfn.XLOOKUP(Table1[[#This Row],[City]],L:L,O:O)</f>
        <v>0.23685887225230964</v>
      </c>
      <c r="AD1498" t="str" cm="1">
        <f t="array" ref="AD1498">_xlfn.IFS(Table1[[#This Row],[Performance Score]]&gt;=90,"Excellent",Table1[[#This Row],[Performance Score]]&gt;=75,"Good",Table1[[#This Row],[Performance Score]]&gt;=60,"Average",Table1[[#This Row],[Performance Score]]&lt;=60,"Need Improvement")</f>
        <v>Excellent</v>
      </c>
      <c r="AE1498" t="str">
        <f>IF(AND(Table1[[#This Row],[Attendance %]]&gt;=80,(Table1[[#This Row],[Performance Score]]&gt;=80)),"Eligible","Not Eligible")</f>
        <v>Eligible</v>
      </c>
      <c r="AF1498" t="str">
        <f>IF(Table1[[#This Row],[Performance Score]]&gt;=80,"High Performer","Low Performer")</f>
        <v>High Performer</v>
      </c>
      <c r="AG1498" t="str" cm="1">
        <f t="array" aca="1" ref="AG1498" ca="1">_xlfn.IFS(Table1[[#This Row],[Experience]]&lt;=3,"Junior",Table1[[#This Row],[Experience]]&lt;=7,"Mid Level",Table1[[#This Row],[Experience]]&gt;=7,"Senior")</f>
        <v>Mid Level</v>
      </c>
      <c r="AH1498" t="str">
        <f>IF(Table1[[#This Row],[Attendance %]]&gt;75,"OK","Below 75")</f>
        <v>OK</v>
      </c>
      <c r="AI1498" t="b">
        <f>ISBLANK(Table1[[#This Row],[Employee ID]])</f>
        <v>0</v>
      </c>
      <c r="AJ1498" t="b">
        <f>ISNUMBER(Table1[[#This Row],[Total Salary  ]])</f>
        <v>1</v>
      </c>
      <c r="AK1498" t="str">
        <f>IFERROR(_xlfn.XLOOKUP(Table1[[#This Row],[Manager ID]],MANAGERS!A:A,MANAGERS!B:B),"Not Found")</f>
        <v>Manager_6</v>
      </c>
    </row>
    <row r="1499" spans="1:37" x14ac:dyDescent="0.2">
      <c r="A1499" t="s">
        <v>335</v>
      </c>
      <c r="B1499" t="s">
        <v>48</v>
      </c>
      <c r="C1499" t="s">
        <v>21</v>
      </c>
      <c r="D1499" t="s">
        <v>81</v>
      </c>
      <c r="E1499" t="s">
        <v>26</v>
      </c>
      <c r="F1499" s="1">
        <v>43500</v>
      </c>
      <c r="G1499" s="1">
        <v>31086</v>
      </c>
      <c r="H1499">
        <v>98905</v>
      </c>
      <c r="I1499">
        <v>11547</v>
      </c>
      <c r="J1499">
        <v>97</v>
      </c>
      <c r="K1499">
        <v>74</v>
      </c>
      <c r="L1499" t="s">
        <v>37</v>
      </c>
      <c r="M1499">
        <v>118</v>
      </c>
      <c r="N1499">
        <f>Table1[[#This Row],[Basic Salary]]+Table1[[#This Row],[Bonus]]</f>
        <v>110452</v>
      </c>
      <c r="O1499" s="2">
        <f>Table1[[#This Row],[Bonus]]/Table1[[#This Row],[Basic Salary]]</f>
        <v>0.11674839492442242</v>
      </c>
      <c r="P1499">
        <f ca="1">DATEDIF(Table1[[#This Row],[Date of Birth]],TODAY(),"Y")</f>
        <v>41</v>
      </c>
      <c r="Q1499">
        <f ca="1">DATEDIF(Table1[[#This Row],[Joining Date]],TODAY(),"Y")</f>
        <v>7</v>
      </c>
      <c r="R1499" t="str">
        <f ca="1">IF(YEAR(Table1[[#This Row],[Joining Date]])=YEAR(TODAY()),"Yes","No")</f>
        <v>No</v>
      </c>
      <c r="S1499" t="str">
        <f ca="1">IF(Table1[[#This Row],[Experience]]&gt;5,"Yes","No")</f>
        <v>Yes</v>
      </c>
      <c r="T1499" t="str">
        <f>TEXT(Table1[[#This Row],[Joining Date]],"mmmm")</f>
        <v>February</v>
      </c>
      <c r="U1499" t="str">
        <f>TEXT(Table1[[#This Row],[Joining Date]],"yyyy")</f>
        <v>2019</v>
      </c>
      <c r="V1499" s="5">
        <f ca="1">TODAY()-Table1[[#This Row],[Joining Date]]</f>
        <v>2739</v>
      </c>
      <c r="W1499" t="str">
        <f>LEFT(Table1[[#This Row],[Employee Name]],FIND(" ",Table1[[#This Row],[Employee Name]])-1)</f>
        <v>Aditya</v>
      </c>
      <c r="X1499" t="str">
        <f>RIGHT(Table1[[#This Row],[Employee Name]],LEN(Table1[[#This Row],[Employee Name]])-FIND(" ",Table1[[#This Row],[Employee Name]]))</f>
        <v>Kapoor</v>
      </c>
      <c r="Y1499" t="str">
        <f>Table1[[#This Row],[Department]]&amp;"-"&amp;Table1[[#This Row],[Employee ID]]</f>
        <v>Sales-E00279</v>
      </c>
      <c r="Z1499" t="str">
        <f>LEFT(Table1[[#This Row],[Department]],3)</f>
        <v>Sal</v>
      </c>
      <c r="AA1499" t="str">
        <f>_xlfn.XLOOKUP(Table1[[#This Row],[Manager ID]],MANAGERS!A:A,MANAGERS!B:B)</f>
        <v>Manager_18</v>
      </c>
      <c r="AB1499" t="str" cm="1">
        <f t="array" ref="AB1499">_xlfn.XLOOKUP(Table1[[#This Row],[Manager ID]],Table2[[#All],[Manager ID]],Table2[[#All],[Department Head]])</f>
        <v>Support</v>
      </c>
      <c r="AC1499" s="2">
        <f>_xlfn.XLOOKUP(Table1[[#This Row],[City]],L:L,O:O)</f>
        <v>0.24036902712549932</v>
      </c>
      <c r="AD1499" t="str" cm="1">
        <f t="array" ref="AD1499">_xlfn.IFS(Table1[[#This Row],[Performance Score]]&gt;=90,"Excellent",Table1[[#This Row],[Performance Score]]&gt;=75,"Good",Table1[[#This Row],[Performance Score]]&gt;=60,"Average",Table1[[#This Row],[Performance Score]]&lt;=60,"Need Improvement")</f>
        <v>Average</v>
      </c>
      <c r="AE1499" t="str">
        <f>IF(AND(Table1[[#This Row],[Attendance %]]&gt;=80,(Table1[[#This Row],[Performance Score]]&gt;=80)),"Eligible","Not Eligible")</f>
        <v>Not Eligible</v>
      </c>
      <c r="AF1499" t="str">
        <f>IF(Table1[[#This Row],[Performance Score]]&gt;=80,"High Performer","Low Performer")</f>
        <v>Low Performer</v>
      </c>
      <c r="AG1499" t="str" cm="1">
        <f t="array" aca="1" ref="AG1499" ca="1">_xlfn.IFS(Table1[[#This Row],[Experience]]&lt;=3,"Junior",Table1[[#This Row],[Experience]]&lt;=7,"Mid Level",Table1[[#This Row],[Experience]]&gt;=7,"Senior")</f>
        <v>Mid Level</v>
      </c>
      <c r="AH1499" t="str">
        <f>IF(Table1[[#This Row],[Attendance %]]&gt;75,"OK","Below 75")</f>
        <v>OK</v>
      </c>
      <c r="AI1499" t="b">
        <f>ISBLANK(Table1[[#This Row],[Employee ID]])</f>
        <v>0</v>
      </c>
      <c r="AJ1499" t="b">
        <f>ISNUMBER(Table1[[#This Row],[Total Salary  ]])</f>
        <v>1</v>
      </c>
      <c r="AK1499" t="str">
        <f>IFERROR(_xlfn.XLOOKUP(Table1[[#This Row],[Manager ID]],MANAGERS!A:A,MANAGERS!B:B),"Not Found")</f>
        <v>Manager_18</v>
      </c>
    </row>
    <row r="1500" spans="1:37" x14ac:dyDescent="0.2">
      <c r="A1500" t="s">
        <v>821</v>
      </c>
      <c r="B1500" t="s">
        <v>93</v>
      </c>
      <c r="C1500" t="s">
        <v>15</v>
      </c>
      <c r="D1500" t="s">
        <v>25</v>
      </c>
      <c r="E1500" t="s">
        <v>65</v>
      </c>
      <c r="F1500" s="1">
        <v>44659</v>
      </c>
      <c r="G1500" s="1">
        <v>34334</v>
      </c>
      <c r="H1500">
        <v>102664</v>
      </c>
      <c r="I1500">
        <v>7783</v>
      </c>
      <c r="J1500">
        <v>64</v>
      </c>
      <c r="K1500">
        <v>95</v>
      </c>
      <c r="L1500" t="s">
        <v>31</v>
      </c>
      <c r="M1500">
        <v>104</v>
      </c>
      <c r="N1500">
        <f>Table1[[#This Row],[Basic Salary]]+Table1[[#This Row],[Bonus]]</f>
        <v>110447</v>
      </c>
      <c r="O1500" s="2">
        <f>Table1[[#This Row],[Bonus]]/Table1[[#This Row],[Basic Salary]]</f>
        <v>7.5810410660017147E-2</v>
      </c>
      <c r="P1500">
        <f ca="1">DATEDIF(Table1[[#This Row],[Date of Birth]],TODAY(),"Y")</f>
        <v>32</v>
      </c>
      <c r="Q1500">
        <f ca="1">DATEDIF(Table1[[#This Row],[Joining Date]],TODAY(),"Y")</f>
        <v>4</v>
      </c>
      <c r="R1500" t="str">
        <f ca="1">IF(YEAR(Table1[[#This Row],[Joining Date]])=YEAR(TODAY()),"Yes","No")</f>
        <v>No</v>
      </c>
      <c r="S1500" t="str">
        <f ca="1">IF(Table1[[#This Row],[Experience]]&gt;5,"Yes","No")</f>
        <v>No</v>
      </c>
      <c r="T1500" t="str">
        <f>TEXT(Table1[[#This Row],[Joining Date]],"mmmm")</f>
        <v>April</v>
      </c>
      <c r="U1500" t="str">
        <f>TEXT(Table1[[#This Row],[Joining Date]],"yyyy")</f>
        <v>2022</v>
      </c>
      <c r="V1500" s="5">
        <f ca="1">TODAY()-Table1[[#This Row],[Joining Date]]</f>
        <v>1580</v>
      </c>
      <c r="W1500" t="str">
        <f>LEFT(Table1[[#This Row],[Employee Name]],FIND(" ",Table1[[#This Row],[Employee Name]])-1)</f>
        <v>Priya</v>
      </c>
      <c r="X1500" t="str">
        <f>RIGHT(Table1[[#This Row],[Employee Name]],LEN(Table1[[#This Row],[Employee Name]])-FIND(" ",Table1[[#This Row],[Employee Name]]))</f>
        <v>Reddy</v>
      </c>
      <c r="Y1500" t="str">
        <f>Table1[[#This Row],[Department]]&amp;"-"&amp;Table1[[#This Row],[Employee ID]]</f>
        <v>Finance-E00765</v>
      </c>
      <c r="Z1500" t="str">
        <f>LEFT(Table1[[#This Row],[Department]],3)</f>
        <v>Fin</v>
      </c>
      <c r="AA1500" t="str">
        <f>_xlfn.XLOOKUP(Table1[[#This Row],[Manager ID]],MANAGERS!A:A,MANAGERS!B:B)</f>
        <v>Manager_4</v>
      </c>
      <c r="AB1500" t="str" cm="1">
        <f t="array" ref="AB1500">_xlfn.XLOOKUP(Table1[[#This Row],[Manager ID]],Table2[[#All],[Manager ID]],Table2[[#All],[Department Head]])</f>
        <v>Finance</v>
      </c>
      <c r="AC1500" s="2">
        <f>_xlfn.XLOOKUP(Table1[[#This Row],[City]],L:L,O:O)</f>
        <v>0.241864189087755</v>
      </c>
      <c r="AD1500" t="str" cm="1">
        <f t="array" ref="AD1500">_xlfn.IFS(Table1[[#This Row],[Performance Score]]&gt;=90,"Excellent",Table1[[#This Row],[Performance Score]]&gt;=75,"Good",Table1[[#This Row],[Performance Score]]&gt;=60,"Average",Table1[[#This Row],[Performance Score]]&lt;=60,"Need Improvement")</f>
        <v>Excellent</v>
      </c>
      <c r="AE1500" t="str">
        <f>IF(AND(Table1[[#This Row],[Attendance %]]&gt;=80,(Table1[[#This Row],[Performance Score]]&gt;=80)),"Eligible","Not Eligible")</f>
        <v>Not Eligible</v>
      </c>
      <c r="AF1500" t="str">
        <f>IF(Table1[[#This Row],[Performance Score]]&gt;=80,"High Performer","Low Performer")</f>
        <v>High Performer</v>
      </c>
      <c r="AG1500" t="str" cm="1">
        <f t="array" aca="1" ref="AG1500" ca="1">_xlfn.IFS(Table1[[#This Row],[Experience]]&lt;=3,"Junior",Table1[[#This Row],[Experience]]&lt;=7,"Mid Level",Table1[[#This Row],[Experience]]&gt;=7,"Senior")</f>
        <v>Mid Level</v>
      </c>
      <c r="AH1500" t="str">
        <f>IF(Table1[[#This Row],[Attendance %]]&gt;75,"OK","Below 75")</f>
        <v>Below 75</v>
      </c>
      <c r="AI1500" t="b">
        <f>ISBLANK(Table1[[#This Row],[Employee ID]])</f>
        <v>0</v>
      </c>
      <c r="AJ1500" t="b">
        <f>ISNUMBER(Table1[[#This Row],[Total Salary  ]])</f>
        <v>1</v>
      </c>
      <c r="AK1500" t="str">
        <f>IFERROR(_xlfn.XLOOKUP(Table1[[#This Row],[Manager ID]],MANAGERS!A:A,MANAGERS!B:B),"Not Found")</f>
        <v>Manager_4</v>
      </c>
    </row>
    <row r="1501" spans="1:37" x14ac:dyDescent="0.2">
      <c r="A1501" t="s">
        <v>4586</v>
      </c>
      <c r="B1501" t="s">
        <v>50</v>
      </c>
      <c r="C1501" t="s">
        <v>21</v>
      </c>
      <c r="D1501" t="s">
        <v>46</v>
      </c>
      <c r="E1501" t="s">
        <v>22</v>
      </c>
      <c r="F1501" s="1">
        <v>45396</v>
      </c>
      <c r="G1501" s="1">
        <v>32221</v>
      </c>
      <c r="H1501">
        <v>88373</v>
      </c>
      <c r="I1501">
        <v>22062</v>
      </c>
      <c r="J1501">
        <v>81</v>
      </c>
      <c r="K1501">
        <v>54</v>
      </c>
      <c r="L1501" t="s">
        <v>27</v>
      </c>
      <c r="M1501">
        <v>119</v>
      </c>
      <c r="N1501">
        <f>Table1[[#This Row],[Basic Salary]]+Table1[[#This Row],[Bonus]]</f>
        <v>110435</v>
      </c>
      <c r="O1501" s="2">
        <f>Table1[[#This Row],[Bonus]]/Table1[[#This Row],[Basic Salary]]</f>
        <v>0.2496463852081518</v>
      </c>
      <c r="P1501">
        <f ca="1">DATEDIF(Table1[[#This Row],[Date of Birth]],TODAY(),"Y")</f>
        <v>38</v>
      </c>
      <c r="Q1501">
        <f ca="1">DATEDIF(Table1[[#This Row],[Joining Date]],TODAY(),"Y")</f>
        <v>2</v>
      </c>
      <c r="R1501" t="str">
        <f ca="1">IF(YEAR(Table1[[#This Row],[Joining Date]])=YEAR(TODAY()),"Yes","No")</f>
        <v>No</v>
      </c>
      <c r="S1501" t="str">
        <f ca="1">IF(Table1[[#This Row],[Experience]]&gt;5,"Yes","No")</f>
        <v>No</v>
      </c>
      <c r="T1501" t="str">
        <f>TEXT(Table1[[#This Row],[Joining Date]],"mmmm")</f>
        <v>April</v>
      </c>
      <c r="U1501" t="str">
        <f>TEXT(Table1[[#This Row],[Joining Date]],"yyyy")</f>
        <v>2024</v>
      </c>
      <c r="V1501" s="5">
        <f ca="1">TODAY()-Table1[[#This Row],[Joining Date]]</f>
        <v>843</v>
      </c>
      <c r="W1501" t="str">
        <f>LEFT(Table1[[#This Row],[Employee Name]],FIND(" ",Table1[[#This Row],[Employee Name]])-1)</f>
        <v>Ravi</v>
      </c>
      <c r="X1501" t="str">
        <f>RIGHT(Table1[[#This Row],[Employee Name]],LEN(Table1[[#This Row],[Employee Name]])-FIND(" ",Table1[[#This Row],[Employee Name]]))</f>
        <v>Teja</v>
      </c>
      <c r="Y1501" t="str">
        <f>Table1[[#This Row],[Department]]&amp;"-"&amp;Table1[[#This Row],[Employee ID]]</f>
        <v>Support-E04530</v>
      </c>
      <c r="Z1501" t="str">
        <f>LEFT(Table1[[#This Row],[Department]],3)</f>
        <v>Sup</v>
      </c>
      <c r="AA1501" t="str">
        <f>_xlfn.XLOOKUP(Table1[[#This Row],[Manager ID]],MANAGERS!A:A,MANAGERS!B:B)</f>
        <v>Manager_19</v>
      </c>
      <c r="AB1501" t="str" cm="1">
        <f t="array" ref="AB1501">_xlfn.XLOOKUP(Table1[[#This Row],[Manager ID]],Table2[[#All],[Manager ID]],Table2[[#All],[Department Head]])</f>
        <v>Support</v>
      </c>
      <c r="AC1501" s="2">
        <f>_xlfn.XLOOKUP(Table1[[#This Row],[City]],L:L,O:O)</f>
        <v>0.23674293405114402</v>
      </c>
      <c r="AD1501" t="str" cm="1">
        <f t="array" ref="AD1501">_xlfn.IFS(Table1[[#This Row],[Performance Score]]&gt;=90,"Excellent",Table1[[#This Row],[Performance Score]]&gt;=75,"Good",Table1[[#This Row],[Performance Score]]&gt;=60,"Average",Table1[[#This Row],[Performance Score]]&lt;=60,"Need Improvement")</f>
        <v>Need Improvement</v>
      </c>
      <c r="AE1501" t="str">
        <f>IF(AND(Table1[[#This Row],[Attendance %]]&gt;=80,(Table1[[#This Row],[Performance Score]]&gt;=80)),"Eligible","Not Eligible")</f>
        <v>Not Eligible</v>
      </c>
      <c r="AF1501" t="str">
        <f>IF(Table1[[#This Row],[Performance Score]]&gt;=80,"High Performer","Low Performer")</f>
        <v>Low Performer</v>
      </c>
      <c r="AG1501" t="str" cm="1">
        <f t="array" aca="1" ref="AG1501" ca="1">_xlfn.IFS(Table1[[#This Row],[Experience]]&lt;=3,"Junior",Table1[[#This Row],[Experience]]&lt;=7,"Mid Level",Table1[[#This Row],[Experience]]&gt;=7,"Senior")</f>
        <v>Junior</v>
      </c>
      <c r="AH1501" t="str">
        <f>IF(Table1[[#This Row],[Attendance %]]&gt;75,"OK","Below 75")</f>
        <v>OK</v>
      </c>
      <c r="AI1501" t="b">
        <f>ISBLANK(Table1[[#This Row],[Employee ID]])</f>
        <v>0</v>
      </c>
      <c r="AJ1501" t="b">
        <f>ISNUMBER(Table1[[#This Row],[Total Salary  ]])</f>
        <v>1</v>
      </c>
      <c r="AK1501" t="str">
        <f>IFERROR(_xlfn.XLOOKUP(Table1[[#This Row],[Manager ID]],MANAGERS!A:A,MANAGERS!B:B),"Not Found")</f>
        <v>Manager_19</v>
      </c>
    </row>
    <row r="1502" spans="1:37" x14ac:dyDescent="0.2">
      <c r="A1502" t="s">
        <v>1077</v>
      </c>
      <c r="B1502" t="s">
        <v>29</v>
      </c>
      <c r="C1502" t="s">
        <v>15</v>
      </c>
      <c r="D1502" t="s">
        <v>33</v>
      </c>
      <c r="E1502" t="s">
        <v>51</v>
      </c>
      <c r="F1502" s="1">
        <v>43733</v>
      </c>
      <c r="G1502" s="1">
        <v>30439</v>
      </c>
      <c r="H1502">
        <v>97069</v>
      </c>
      <c r="I1502">
        <v>13354</v>
      </c>
      <c r="J1502">
        <v>76</v>
      </c>
      <c r="K1502">
        <v>64</v>
      </c>
      <c r="L1502" t="s">
        <v>18</v>
      </c>
      <c r="M1502">
        <v>106</v>
      </c>
      <c r="N1502">
        <f>Table1[[#This Row],[Basic Salary]]+Table1[[#This Row],[Bonus]]</f>
        <v>110423</v>
      </c>
      <c r="O1502" s="2">
        <f>Table1[[#This Row],[Bonus]]/Table1[[#This Row],[Basic Salary]]</f>
        <v>0.13757224242549115</v>
      </c>
      <c r="P1502">
        <f ca="1">DATEDIF(Table1[[#This Row],[Date of Birth]],TODAY(),"Y")</f>
        <v>43</v>
      </c>
      <c r="Q1502">
        <f ca="1">DATEDIF(Table1[[#This Row],[Joining Date]],TODAY(),"Y")</f>
        <v>6</v>
      </c>
      <c r="R1502" t="str">
        <f ca="1">IF(YEAR(Table1[[#This Row],[Joining Date]])=YEAR(TODAY()),"Yes","No")</f>
        <v>No</v>
      </c>
      <c r="S1502" t="str">
        <f ca="1">IF(Table1[[#This Row],[Experience]]&gt;5,"Yes","No")</f>
        <v>Yes</v>
      </c>
      <c r="T1502" t="str">
        <f>TEXT(Table1[[#This Row],[Joining Date]],"mmmm")</f>
        <v>September</v>
      </c>
      <c r="U1502" t="str">
        <f>TEXT(Table1[[#This Row],[Joining Date]],"yyyy")</f>
        <v>2019</v>
      </c>
      <c r="V1502" s="5">
        <f ca="1">TODAY()-Table1[[#This Row],[Joining Date]]</f>
        <v>2506</v>
      </c>
      <c r="W1502" t="str">
        <f>LEFT(Table1[[#This Row],[Employee Name]],FIND(" ",Table1[[#This Row],[Employee Name]])-1)</f>
        <v>Vikram</v>
      </c>
      <c r="X1502" t="str">
        <f>RIGHT(Table1[[#This Row],[Employee Name]],LEN(Table1[[#This Row],[Employee Name]])-FIND(" ",Table1[[#This Row],[Employee Name]]))</f>
        <v>Singh</v>
      </c>
      <c r="Y1502" t="str">
        <f>Table1[[#This Row],[Department]]&amp;"-"&amp;Table1[[#This Row],[Employee ID]]</f>
        <v>Marketing-E01021</v>
      </c>
      <c r="Z1502" t="str">
        <f>LEFT(Table1[[#This Row],[Department]],3)</f>
        <v>Mar</v>
      </c>
      <c r="AA1502" t="str">
        <f>_xlfn.XLOOKUP(Table1[[#This Row],[Manager ID]],MANAGERS!A:A,MANAGERS!B:B)</f>
        <v>Manager_6</v>
      </c>
      <c r="AB1502" t="str" cm="1">
        <f t="array" ref="AB1502">_xlfn.XLOOKUP(Table1[[#This Row],[Manager ID]],Table2[[#All],[Manager ID]],Table2[[#All],[Department Head]])</f>
        <v>HR</v>
      </c>
      <c r="AC1502" s="2">
        <f>_xlfn.XLOOKUP(Table1[[#This Row],[City]],L:L,O:O)</f>
        <v>0.21356479274849693</v>
      </c>
      <c r="AD1502" t="str" cm="1">
        <f t="array" ref="AD1502">_xlfn.IFS(Table1[[#This Row],[Performance Score]]&gt;=90,"Excellent",Table1[[#This Row],[Performance Score]]&gt;=75,"Good",Table1[[#This Row],[Performance Score]]&gt;=60,"Average",Table1[[#This Row],[Performance Score]]&lt;=60,"Need Improvement")</f>
        <v>Average</v>
      </c>
      <c r="AE1502" t="str">
        <f>IF(AND(Table1[[#This Row],[Attendance %]]&gt;=80,(Table1[[#This Row],[Performance Score]]&gt;=80)),"Eligible","Not Eligible")</f>
        <v>Not Eligible</v>
      </c>
      <c r="AF1502" t="str">
        <f>IF(Table1[[#This Row],[Performance Score]]&gt;=80,"High Performer","Low Performer")</f>
        <v>Low Performer</v>
      </c>
      <c r="AG1502" t="str" cm="1">
        <f t="array" aca="1" ref="AG1502" ca="1">_xlfn.IFS(Table1[[#This Row],[Experience]]&lt;=3,"Junior",Table1[[#This Row],[Experience]]&lt;=7,"Mid Level",Table1[[#This Row],[Experience]]&gt;=7,"Senior")</f>
        <v>Mid Level</v>
      </c>
      <c r="AH1502" t="str">
        <f>IF(Table1[[#This Row],[Attendance %]]&gt;75,"OK","Below 75")</f>
        <v>OK</v>
      </c>
      <c r="AI1502" t="b">
        <f>ISBLANK(Table1[[#This Row],[Employee ID]])</f>
        <v>0</v>
      </c>
      <c r="AJ1502" t="b">
        <f>ISNUMBER(Table1[[#This Row],[Total Salary  ]])</f>
        <v>1</v>
      </c>
      <c r="AK1502" t="str">
        <f>IFERROR(_xlfn.XLOOKUP(Table1[[#This Row],[Manager ID]],MANAGERS!A:A,MANAGERS!B:B),"Not Found")</f>
        <v>Manager_6</v>
      </c>
    </row>
    <row r="1503" spans="1:37" x14ac:dyDescent="0.2">
      <c r="A1503" t="s">
        <v>4887</v>
      </c>
      <c r="B1503" t="s">
        <v>39</v>
      </c>
      <c r="C1503" t="s">
        <v>15</v>
      </c>
      <c r="D1503" t="s">
        <v>16</v>
      </c>
      <c r="E1503" t="s">
        <v>51</v>
      </c>
      <c r="F1503" s="1">
        <v>44521</v>
      </c>
      <c r="G1503" s="1">
        <v>40656</v>
      </c>
      <c r="H1503">
        <v>88672</v>
      </c>
      <c r="I1503">
        <v>21744</v>
      </c>
      <c r="J1503">
        <v>80</v>
      </c>
      <c r="K1503">
        <v>93</v>
      </c>
      <c r="L1503" t="s">
        <v>27</v>
      </c>
      <c r="M1503">
        <v>111</v>
      </c>
      <c r="N1503">
        <f>Table1[[#This Row],[Basic Salary]]+Table1[[#This Row],[Bonus]]</f>
        <v>110416</v>
      </c>
      <c r="O1503" s="2">
        <f>Table1[[#This Row],[Bonus]]/Table1[[#This Row],[Basic Salary]]</f>
        <v>0.24521833273186575</v>
      </c>
      <c r="P1503">
        <f ca="1">DATEDIF(Table1[[#This Row],[Date of Birth]],TODAY(),"Y")</f>
        <v>15</v>
      </c>
      <c r="Q1503">
        <f ca="1">DATEDIF(Table1[[#This Row],[Joining Date]],TODAY(),"Y")</f>
        <v>4</v>
      </c>
      <c r="R1503" t="str">
        <f ca="1">IF(YEAR(Table1[[#This Row],[Joining Date]])=YEAR(TODAY()),"Yes","No")</f>
        <v>No</v>
      </c>
      <c r="S1503" t="str">
        <f ca="1">IF(Table1[[#This Row],[Experience]]&gt;5,"Yes","No")</f>
        <v>No</v>
      </c>
      <c r="T1503" t="str">
        <f>TEXT(Table1[[#This Row],[Joining Date]],"mmmm")</f>
        <v>November</v>
      </c>
      <c r="U1503" t="str">
        <f>TEXT(Table1[[#This Row],[Joining Date]],"yyyy")</f>
        <v>2021</v>
      </c>
      <c r="V1503" s="5">
        <f ca="1">TODAY()-Table1[[#This Row],[Joining Date]]</f>
        <v>1718</v>
      </c>
      <c r="W1503" t="str">
        <f>LEFT(Table1[[#This Row],[Employee Name]],FIND(" ",Table1[[#This Row],[Employee Name]])-1)</f>
        <v>Karan</v>
      </c>
      <c r="X1503" t="str">
        <f>RIGHT(Table1[[#This Row],[Employee Name]],LEN(Table1[[#This Row],[Employee Name]])-FIND(" ",Table1[[#This Row],[Employee Name]]))</f>
        <v>Malhotra</v>
      </c>
      <c r="Y1503" t="str">
        <f>Table1[[#This Row],[Department]]&amp;"-"&amp;Table1[[#This Row],[Employee ID]]</f>
        <v>HR-E04831</v>
      </c>
      <c r="Z1503" t="str">
        <f>LEFT(Table1[[#This Row],[Department]],3)</f>
        <v>HR</v>
      </c>
      <c r="AA1503" t="str">
        <f>_xlfn.XLOOKUP(Table1[[#This Row],[Manager ID]],MANAGERS!A:A,MANAGERS!B:B)</f>
        <v>Manager_11</v>
      </c>
      <c r="AB1503" t="str" cm="1">
        <f t="array" ref="AB1503">_xlfn.XLOOKUP(Table1[[#This Row],[Manager ID]],Table2[[#All],[Manager ID]],Table2[[#All],[Department Head]])</f>
        <v>Marketing</v>
      </c>
      <c r="AC1503" s="2">
        <f>_xlfn.XLOOKUP(Table1[[#This Row],[City]],L:L,O:O)</f>
        <v>0.23674293405114402</v>
      </c>
      <c r="AD1503" t="str" cm="1">
        <f t="array" ref="AD1503">_xlfn.IFS(Table1[[#This Row],[Performance Score]]&gt;=90,"Excellent",Table1[[#This Row],[Performance Score]]&gt;=75,"Good",Table1[[#This Row],[Performance Score]]&gt;=60,"Average",Table1[[#This Row],[Performance Score]]&lt;=60,"Need Improvement")</f>
        <v>Excellent</v>
      </c>
      <c r="AE1503" t="str">
        <f>IF(AND(Table1[[#This Row],[Attendance %]]&gt;=80,(Table1[[#This Row],[Performance Score]]&gt;=80)),"Eligible","Not Eligible")</f>
        <v>Eligible</v>
      </c>
      <c r="AF1503" t="str">
        <f>IF(Table1[[#This Row],[Performance Score]]&gt;=80,"High Performer","Low Performer")</f>
        <v>High Performer</v>
      </c>
      <c r="AG1503" t="str" cm="1">
        <f t="array" aca="1" ref="AG1503" ca="1">_xlfn.IFS(Table1[[#This Row],[Experience]]&lt;=3,"Junior",Table1[[#This Row],[Experience]]&lt;=7,"Mid Level",Table1[[#This Row],[Experience]]&gt;=7,"Senior")</f>
        <v>Mid Level</v>
      </c>
      <c r="AH1503" t="str">
        <f>IF(Table1[[#This Row],[Attendance %]]&gt;75,"OK","Below 75")</f>
        <v>OK</v>
      </c>
      <c r="AI1503" t="b">
        <f>ISBLANK(Table1[[#This Row],[Employee ID]])</f>
        <v>0</v>
      </c>
      <c r="AJ1503" t="b">
        <f>ISNUMBER(Table1[[#This Row],[Total Salary  ]])</f>
        <v>1</v>
      </c>
      <c r="AK1503" t="str">
        <f>IFERROR(_xlfn.XLOOKUP(Table1[[#This Row],[Manager ID]],MANAGERS!A:A,MANAGERS!B:B),"Not Found")</f>
        <v>Manager_11</v>
      </c>
    </row>
    <row r="1504" spans="1:37" x14ac:dyDescent="0.2">
      <c r="A1504" t="s">
        <v>2108</v>
      </c>
      <c r="B1504" t="s">
        <v>48</v>
      </c>
      <c r="C1504" t="s">
        <v>21</v>
      </c>
      <c r="D1504" t="s">
        <v>46</v>
      </c>
      <c r="E1504" t="s">
        <v>51</v>
      </c>
      <c r="F1504" s="1">
        <v>42522</v>
      </c>
      <c r="G1504" s="1">
        <v>29268</v>
      </c>
      <c r="H1504">
        <v>100756</v>
      </c>
      <c r="I1504">
        <v>9637</v>
      </c>
      <c r="J1504">
        <v>68</v>
      </c>
      <c r="K1504">
        <v>94</v>
      </c>
      <c r="L1504" t="s">
        <v>34</v>
      </c>
      <c r="M1504">
        <v>112</v>
      </c>
      <c r="N1504">
        <f>Table1[[#This Row],[Basic Salary]]+Table1[[#This Row],[Bonus]]</f>
        <v>110393</v>
      </c>
      <c r="O1504" s="2">
        <f>Table1[[#This Row],[Bonus]]/Table1[[#This Row],[Basic Salary]]</f>
        <v>9.5646909365199095E-2</v>
      </c>
      <c r="P1504">
        <f ca="1">DATEDIF(Table1[[#This Row],[Date of Birth]],TODAY(),"Y")</f>
        <v>46</v>
      </c>
      <c r="Q1504">
        <f ca="1">DATEDIF(Table1[[#This Row],[Joining Date]],TODAY(),"Y")</f>
        <v>10</v>
      </c>
      <c r="R1504" t="str">
        <f ca="1">IF(YEAR(Table1[[#This Row],[Joining Date]])=YEAR(TODAY()),"Yes","No")</f>
        <v>No</v>
      </c>
      <c r="S1504" t="str">
        <f ca="1">IF(Table1[[#This Row],[Experience]]&gt;5,"Yes","No")</f>
        <v>Yes</v>
      </c>
      <c r="T1504" t="str">
        <f>TEXT(Table1[[#This Row],[Joining Date]],"mmmm")</f>
        <v>June</v>
      </c>
      <c r="U1504" t="str">
        <f>TEXT(Table1[[#This Row],[Joining Date]],"yyyy")</f>
        <v>2016</v>
      </c>
      <c r="V1504" s="5">
        <f ca="1">TODAY()-Table1[[#This Row],[Joining Date]]</f>
        <v>3717</v>
      </c>
      <c r="W1504" t="str">
        <f>LEFT(Table1[[#This Row],[Employee Name]],FIND(" ",Table1[[#This Row],[Employee Name]])-1)</f>
        <v>Aditya</v>
      </c>
      <c r="X1504" t="str">
        <f>RIGHT(Table1[[#This Row],[Employee Name]],LEN(Table1[[#This Row],[Employee Name]])-FIND(" ",Table1[[#This Row],[Employee Name]]))</f>
        <v>Kapoor</v>
      </c>
      <c r="Y1504" t="str">
        <f>Table1[[#This Row],[Department]]&amp;"-"&amp;Table1[[#This Row],[Employee ID]]</f>
        <v>Support-E02052</v>
      </c>
      <c r="Z1504" t="str">
        <f>LEFT(Table1[[#This Row],[Department]],3)</f>
        <v>Sup</v>
      </c>
      <c r="AA1504" t="str">
        <f>_xlfn.XLOOKUP(Table1[[#This Row],[Manager ID]],MANAGERS!A:A,MANAGERS!B:B)</f>
        <v>Manager_12</v>
      </c>
      <c r="AB1504" t="str" cm="1">
        <f t="array" ref="AB1504">_xlfn.XLOOKUP(Table1[[#This Row],[Manager ID]],Table2[[#All],[Manager ID]],Table2[[#All],[Department Head]])</f>
        <v>Marketing</v>
      </c>
      <c r="AC1504" s="2">
        <f>_xlfn.XLOOKUP(Table1[[#This Row],[City]],L:L,O:O)</f>
        <v>0.24030340748661314</v>
      </c>
      <c r="AD1504" t="str" cm="1">
        <f t="array" ref="AD1504">_xlfn.IFS(Table1[[#This Row],[Performance Score]]&gt;=90,"Excellent",Table1[[#This Row],[Performance Score]]&gt;=75,"Good",Table1[[#This Row],[Performance Score]]&gt;=60,"Average",Table1[[#This Row],[Performance Score]]&lt;=60,"Need Improvement")</f>
        <v>Excellent</v>
      </c>
      <c r="AE1504" t="str">
        <f>IF(AND(Table1[[#This Row],[Attendance %]]&gt;=80,(Table1[[#This Row],[Performance Score]]&gt;=80)),"Eligible","Not Eligible")</f>
        <v>Not Eligible</v>
      </c>
      <c r="AF1504" t="str">
        <f>IF(Table1[[#This Row],[Performance Score]]&gt;=80,"High Performer","Low Performer")</f>
        <v>High Performer</v>
      </c>
      <c r="AG1504" t="str" cm="1">
        <f t="array" aca="1" ref="AG1504" ca="1">_xlfn.IFS(Table1[[#This Row],[Experience]]&lt;=3,"Junior",Table1[[#This Row],[Experience]]&lt;=7,"Mid Level",Table1[[#This Row],[Experience]]&gt;=7,"Senior")</f>
        <v>Senior</v>
      </c>
      <c r="AH1504" t="str">
        <f>IF(Table1[[#This Row],[Attendance %]]&gt;75,"OK","Below 75")</f>
        <v>Below 75</v>
      </c>
      <c r="AI1504" t="b">
        <f>ISBLANK(Table1[[#This Row],[Employee ID]])</f>
        <v>0</v>
      </c>
      <c r="AJ1504" t="b">
        <f>ISNUMBER(Table1[[#This Row],[Total Salary  ]])</f>
        <v>1</v>
      </c>
      <c r="AK1504" t="str">
        <f>IFERROR(_xlfn.XLOOKUP(Table1[[#This Row],[Manager ID]],MANAGERS!A:A,MANAGERS!B:B),"Not Found")</f>
        <v>Manager_12</v>
      </c>
    </row>
    <row r="1505" spans="1:37" x14ac:dyDescent="0.2">
      <c r="A1505" t="s">
        <v>3131</v>
      </c>
      <c r="B1505" t="s">
        <v>85</v>
      </c>
      <c r="C1505" t="s">
        <v>21</v>
      </c>
      <c r="D1505" t="s">
        <v>46</v>
      </c>
      <c r="E1505" t="s">
        <v>65</v>
      </c>
      <c r="F1505" s="1">
        <v>42878</v>
      </c>
      <c r="G1505" s="1">
        <v>38261</v>
      </c>
      <c r="H1505">
        <v>102434</v>
      </c>
      <c r="I1505">
        <v>7958</v>
      </c>
      <c r="J1505">
        <v>76</v>
      </c>
      <c r="K1505">
        <v>69</v>
      </c>
      <c r="L1505" t="s">
        <v>18</v>
      </c>
      <c r="M1505">
        <v>117</v>
      </c>
      <c r="N1505">
        <f>Table1[[#This Row],[Basic Salary]]+Table1[[#This Row],[Bonus]]</f>
        <v>110392</v>
      </c>
      <c r="O1505" s="2">
        <f>Table1[[#This Row],[Bonus]]/Table1[[#This Row],[Basic Salary]]</f>
        <v>7.7689048558095941E-2</v>
      </c>
      <c r="P1505">
        <f ca="1">DATEDIF(Table1[[#This Row],[Date of Birth]],TODAY(),"Y")</f>
        <v>21</v>
      </c>
      <c r="Q1505">
        <f ca="1">DATEDIF(Table1[[#This Row],[Joining Date]],TODAY(),"Y")</f>
        <v>9</v>
      </c>
      <c r="R1505" t="str">
        <f ca="1">IF(YEAR(Table1[[#This Row],[Joining Date]])=YEAR(TODAY()),"Yes","No")</f>
        <v>No</v>
      </c>
      <c r="S1505" t="str">
        <f ca="1">IF(Table1[[#This Row],[Experience]]&gt;5,"Yes","No")</f>
        <v>Yes</v>
      </c>
      <c r="T1505" t="str">
        <f>TEXT(Table1[[#This Row],[Joining Date]],"mmmm")</f>
        <v>May</v>
      </c>
      <c r="U1505" t="str">
        <f>TEXT(Table1[[#This Row],[Joining Date]],"yyyy")</f>
        <v>2017</v>
      </c>
      <c r="V1505" s="5">
        <f ca="1">TODAY()-Table1[[#This Row],[Joining Date]]</f>
        <v>3361</v>
      </c>
      <c r="W1505" t="str">
        <f>LEFT(Table1[[#This Row],[Employee Name]],FIND(" ",Table1[[#This Row],[Employee Name]])-1)</f>
        <v>Pooja</v>
      </c>
      <c r="X1505" t="str">
        <f>RIGHT(Table1[[#This Row],[Employee Name]],LEN(Table1[[#This Row],[Employee Name]])-FIND(" ",Table1[[#This Row],[Employee Name]]))</f>
        <v>Das</v>
      </c>
      <c r="Y1505" t="str">
        <f>Table1[[#This Row],[Department]]&amp;"-"&amp;Table1[[#This Row],[Employee ID]]</f>
        <v>Support-E03075</v>
      </c>
      <c r="Z1505" t="str">
        <f>LEFT(Table1[[#This Row],[Department]],3)</f>
        <v>Sup</v>
      </c>
      <c r="AA1505" t="str">
        <f>_xlfn.XLOOKUP(Table1[[#This Row],[Manager ID]],MANAGERS!A:A,MANAGERS!B:B)</f>
        <v>Manager_17</v>
      </c>
      <c r="AB1505" t="str" cm="1">
        <f t="array" ref="AB1505">_xlfn.XLOOKUP(Table1[[#This Row],[Manager ID]],Table2[[#All],[Manager ID]],Table2[[#All],[Department Head]])</f>
        <v>Finance</v>
      </c>
      <c r="AC1505" s="2">
        <f>_xlfn.XLOOKUP(Table1[[#This Row],[City]],L:L,O:O)</f>
        <v>0.21356479274849693</v>
      </c>
      <c r="AD1505" t="str" cm="1">
        <f t="array" ref="AD1505">_xlfn.IFS(Table1[[#This Row],[Performance Score]]&gt;=90,"Excellent",Table1[[#This Row],[Performance Score]]&gt;=75,"Good",Table1[[#This Row],[Performance Score]]&gt;=60,"Average",Table1[[#This Row],[Performance Score]]&lt;=60,"Need Improvement")</f>
        <v>Average</v>
      </c>
      <c r="AE1505" t="str">
        <f>IF(AND(Table1[[#This Row],[Attendance %]]&gt;=80,(Table1[[#This Row],[Performance Score]]&gt;=80)),"Eligible","Not Eligible")</f>
        <v>Not Eligible</v>
      </c>
      <c r="AF1505" t="str">
        <f>IF(Table1[[#This Row],[Performance Score]]&gt;=80,"High Performer","Low Performer")</f>
        <v>Low Performer</v>
      </c>
      <c r="AG1505" t="str" cm="1">
        <f t="array" aca="1" ref="AG1505" ca="1">_xlfn.IFS(Table1[[#This Row],[Experience]]&lt;=3,"Junior",Table1[[#This Row],[Experience]]&lt;=7,"Mid Level",Table1[[#This Row],[Experience]]&gt;=7,"Senior")</f>
        <v>Senior</v>
      </c>
      <c r="AH1505" t="str">
        <f>IF(Table1[[#This Row],[Attendance %]]&gt;75,"OK","Below 75")</f>
        <v>OK</v>
      </c>
      <c r="AI1505" t="b">
        <f>ISBLANK(Table1[[#This Row],[Employee ID]])</f>
        <v>0</v>
      </c>
      <c r="AJ1505" t="b">
        <f>ISNUMBER(Table1[[#This Row],[Total Salary  ]])</f>
        <v>1</v>
      </c>
      <c r="AK1505" t="str">
        <f>IFERROR(_xlfn.XLOOKUP(Table1[[#This Row],[Manager ID]],MANAGERS!A:A,MANAGERS!B:B),"Not Found")</f>
        <v>Manager_17</v>
      </c>
    </row>
    <row r="1506" spans="1:37" x14ac:dyDescent="0.2">
      <c r="A1506" t="s">
        <v>3252</v>
      </c>
      <c r="B1506" t="s">
        <v>89</v>
      </c>
      <c r="C1506" t="s">
        <v>15</v>
      </c>
      <c r="D1506" t="s">
        <v>25</v>
      </c>
      <c r="E1506" t="s">
        <v>22</v>
      </c>
      <c r="F1506" s="1">
        <v>43419</v>
      </c>
      <c r="G1506" s="1">
        <v>35951</v>
      </c>
      <c r="H1506">
        <v>90577</v>
      </c>
      <c r="I1506">
        <v>19807</v>
      </c>
      <c r="J1506">
        <v>63</v>
      </c>
      <c r="K1506">
        <v>97</v>
      </c>
      <c r="L1506" t="s">
        <v>23</v>
      </c>
      <c r="M1506">
        <v>110</v>
      </c>
      <c r="N1506">
        <f>Table1[[#This Row],[Basic Salary]]+Table1[[#This Row],[Bonus]]</f>
        <v>110384</v>
      </c>
      <c r="O1506" s="2">
        <f>Table1[[#This Row],[Bonus]]/Table1[[#This Row],[Basic Salary]]</f>
        <v>0.21867582278061759</v>
      </c>
      <c r="P1506">
        <f ca="1">DATEDIF(Table1[[#This Row],[Date of Birth]],TODAY(),"Y")</f>
        <v>28</v>
      </c>
      <c r="Q1506">
        <f ca="1">DATEDIF(Table1[[#This Row],[Joining Date]],TODAY(),"Y")</f>
        <v>7</v>
      </c>
      <c r="R1506" t="str">
        <f ca="1">IF(YEAR(Table1[[#This Row],[Joining Date]])=YEAR(TODAY()),"Yes","No")</f>
        <v>No</v>
      </c>
      <c r="S1506" t="str">
        <f ca="1">IF(Table1[[#This Row],[Experience]]&gt;5,"Yes","No")</f>
        <v>Yes</v>
      </c>
      <c r="T1506" t="str">
        <f>TEXT(Table1[[#This Row],[Joining Date]],"mmmm")</f>
        <v>November</v>
      </c>
      <c r="U1506" t="str">
        <f>TEXT(Table1[[#This Row],[Joining Date]],"yyyy")</f>
        <v>2018</v>
      </c>
      <c r="V1506" s="5">
        <f ca="1">TODAY()-Table1[[#This Row],[Joining Date]]</f>
        <v>2820</v>
      </c>
      <c r="W1506" t="str">
        <f>LEFT(Table1[[#This Row],[Employee Name]],FIND(" ",Table1[[#This Row],[Employee Name]])-1)</f>
        <v>Tarun</v>
      </c>
      <c r="X1506" t="str">
        <f>RIGHT(Table1[[#This Row],[Employee Name]],LEN(Table1[[#This Row],[Employee Name]])-FIND(" ",Table1[[#This Row],[Employee Name]]))</f>
        <v>Verma</v>
      </c>
      <c r="Y1506" t="str">
        <f>Table1[[#This Row],[Department]]&amp;"-"&amp;Table1[[#This Row],[Employee ID]]</f>
        <v>Finance-E03196</v>
      </c>
      <c r="Z1506" t="str">
        <f>LEFT(Table1[[#This Row],[Department]],3)</f>
        <v>Fin</v>
      </c>
      <c r="AA1506" t="str">
        <f>_xlfn.XLOOKUP(Table1[[#This Row],[Manager ID]],MANAGERS!A:A,MANAGERS!B:B)</f>
        <v>Manager_10</v>
      </c>
      <c r="AB1506" t="str" cm="1">
        <f t="array" ref="AB1506">_xlfn.XLOOKUP(Table1[[#This Row],[Manager ID]],Table2[[#All],[Manager ID]],Table2[[#All],[Department Head]])</f>
        <v>HR</v>
      </c>
      <c r="AC1506" s="2">
        <f>_xlfn.XLOOKUP(Table1[[#This Row],[City]],L:L,O:O)</f>
        <v>0.23486488519629886</v>
      </c>
      <c r="AD1506" t="str" cm="1">
        <f t="array" ref="AD1506">_xlfn.IFS(Table1[[#This Row],[Performance Score]]&gt;=90,"Excellent",Table1[[#This Row],[Performance Score]]&gt;=75,"Good",Table1[[#This Row],[Performance Score]]&gt;=60,"Average",Table1[[#This Row],[Performance Score]]&lt;=60,"Need Improvement")</f>
        <v>Excellent</v>
      </c>
      <c r="AE1506" t="str">
        <f>IF(AND(Table1[[#This Row],[Attendance %]]&gt;=80,(Table1[[#This Row],[Performance Score]]&gt;=80)),"Eligible","Not Eligible")</f>
        <v>Not Eligible</v>
      </c>
      <c r="AF1506" t="str">
        <f>IF(Table1[[#This Row],[Performance Score]]&gt;=80,"High Performer","Low Performer")</f>
        <v>High Performer</v>
      </c>
      <c r="AG1506" t="str" cm="1">
        <f t="array" aca="1" ref="AG1506" ca="1">_xlfn.IFS(Table1[[#This Row],[Experience]]&lt;=3,"Junior",Table1[[#This Row],[Experience]]&lt;=7,"Mid Level",Table1[[#This Row],[Experience]]&gt;=7,"Senior")</f>
        <v>Mid Level</v>
      </c>
      <c r="AH1506" t="str">
        <f>IF(Table1[[#This Row],[Attendance %]]&gt;75,"OK","Below 75")</f>
        <v>Below 75</v>
      </c>
      <c r="AI1506" t="b">
        <f>ISBLANK(Table1[[#This Row],[Employee ID]])</f>
        <v>0</v>
      </c>
      <c r="AJ1506" t="b">
        <f>ISNUMBER(Table1[[#This Row],[Total Salary  ]])</f>
        <v>1</v>
      </c>
      <c r="AK1506" t="str">
        <f>IFERROR(_xlfn.XLOOKUP(Table1[[#This Row],[Manager ID]],MANAGERS!A:A,MANAGERS!B:B),"Not Found")</f>
        <v>Manager_10</v>
      </c>
    </row>
    <row r="1507" spans="1:37" x14ac:dyDescent="0.2">
      <c r="A1507" t="s">
        <v>976</v>
      </c>
      <c r="B1507" t="s">
        <v>48</v>
      </c>
      <c r="C1507" t="s">
        <v>21</v>
      </c>
      <c r="D1507" t="s">
        <v>43</v>
      </c>
      <c r="E1507" t="s">
        <v>17</v>
      </c>
      <c r="F1507" s="1">
        <v>43984</v>
      </c>
      <c r="G1507" s="1">
        <v>40946</v>
      </c>
      <c r="H1507">
        <v>89853</v>
      </c>
      <c r="I1507">
        <v>20524</v>
      </c>
      <c r="J1507">
        <v>77</v>
      </c>
      <c r="K1507">
        <v>77</v>
      </c>
      <c r="L1507" t="s">
        <v>27</v>
      </c>
      <c r="M1507">
        <v>119</v>
      </c>
      <c r="N1507">
        <f>Table1[[#This Row],[Basic Salary]]+Table1[[#This Row],[Bonus]]</f>
        <v>110377</v>
      </c>
      <c r="O1507" s="2">
        <f>Table1[[#This Row],[Bonus]]/Table1[[#This Row],[Basic Salary]]</f>
        <v>0.22841752640423804</v>
      </c>
      <c r="P1507">
        <f ca="1">DATEDIF(Table1[[#This Row],[Date of Birth]],TODAY(),"Y")</f>
        <v>14</v>
      </c>
      <c r="Q1507">
        <f ca="1">DATEDIF(Table1[[#This Row],[Joining Date]],TODAY(),"Y")</f>
        <v>6</v>
      </c>
      <c r="R1507" t="str">
        <f ca="1">IF(YEAR(Table1[[#This Row],[Joining Date]])=YEAR(TODAY()),"Yes","No")</f>
        <v>No</v>
      </c>
      <c r="S1507" t="str">
        <f ca="1">IF(Table1[[#This Row],[Experience]]&gt;5,"Yes","No")</f>
        <v>Yes</v>
      </c>
      <c r="T1507" t="str">
        <f>TEXT(Table1[[#This Row],[Joining Date]],"mmmm")</f>
        <v>June</v>
      </c>
      <c r="U1507" t="str">
        <f>TEXT(Table1[[#This Row],[Joining Date]],"yyyy")</f>
        <v>2020</v>
      </c>
      <c r="V1507" s="5">
        <f ca="1">TODAY()-Table1[[#This Row],[Joining Date]]</f>
        <v>2255</v>
      </c>
      <c r="W1507" t="str">
        <f>LEFT(Table1[[#This Row],[Employee Name]],FIND(" ",Table1[[#This Row],[Employee Name]])-1)</f>
        <v>Aditya</v>
      </c>
      <c r="X1507" t="str">
        <f>RIGHT(Table1[[#This Row],[Employee Name]],LEN(Table1[[#This Row],[Employee Name]])-FIND(" ",Table1[[#This Row],[Employee Name]]))</f>
        <v>Kapoor</v>
      </c>
      <c r="Y1507" t="str">
        <f>Table1[[#This Row],[Department]]&amp;"-"&amp;Table1[[#This Row],[Employee ID]]</f>
        <v>Operations-E00920</v>
      </c>
      <c r="Z1507" t="str">
        <f>LEFT(Table1[[#This Row],[Department]],3)</f>
        <v>Ope</v>
      </c>
      <c r="AA1507" t="str">
        <f>_xlfn.XLOOKUP(Table1[[#This Row],[Manager ID]],MANAGERS!A:A,MANAGERS!B:B)</f>
        <v>Manager_19</v>
      </c>
      <c r="AB1507" t="str" cm="1">
        <f t="array" ref="AB1507">_xlfn.XLOOKUP(Table1[[#This Row],[Manager ID]],Table2[[#All],[Manager ID]],Table2[[#All],[Department Head]])</f>
        <v>Support</v>
      </c>
      <c r="AC1507" s="2">
        <f>_xlfn.XLOOKUP(Table1[[#This Row],[City]],L:L,O:O)</f>
        <v>0.23674293405114402</v>
      </c>
      <c r="AD1507" t="str" cm="1">
        <f t="array" ref="AD1507">_xlfn.IFS(Table1[[#This Row],[Performance Score]]&gt;=90,"Excellent",Table1[[#This Row],[Performance Score]]&gt;=75,"Good",Table1[[#This Row],[Performance Score]]&gt;=60,"Average",Table1[[#This Row],[Performance Score]]&lt;=60,"Need Improvement")</f>
        <v>Good</v>
      </c>
      <c r="AE1507" t="str">
        <f>IF(AND(Table1[[#This Row],[Attendance %]]&gt;=80,(Table1[[#This Row],[Performance Score]]&gt;=80)),"Eligible","Not Eligible")</f>
        <v>Not Eligible</v>
      </c>
      <c r="AF1507" t="str">
        <f>IF(Table1[[#This Row],[Performance Score]]&gt;=80,"High Performer","Low Performer")</f>
        <v>Low Performer</v>
      </c>
      <c r="AG1507" t="str" cm="1">
        <f t="array" aca="1" ref="AG1507" ca="1">_xlfn.IFS(Table1[[#This Row],[Experience]]&lt;=3,"Junior",Table1[[#This Row],[Experience]]&lt;=7,"Mid Level",Table1[[#This Row],[Experience]]&gt;=7,"Senior")</f>
        <v>Mid Level</v>
      </c>
      <c r="AH1507" t="str">
        <f>IF(Table1[[#This Row],[Attendance %]]&gt;75,"OK","Below 75")</f>
        <v>OK</v>
      </c>
      <c r="AI1507" t="b">
        <f>ISBLANK(Table1[[#This Row],[Employee ID]])</f>
        <v>0</v>
      </c>
      <c r="AJ1507" t="b">
        <f>ISNUMBER(Table1[[#This Row],[Total Salary  ]])</f>
        <v>1</v>
      </c>
      <c r="AK1507" t="str">
        <f>IFERROR(_xlfn.XLOOKUP(Table1[[#This Row],[Manager ID]],MANAGERS!A:A,MANAGERS!B:B),"Not Found")</f>
        <v>Manager_19</v>
      </c>
    </row>
    <row r="1508" spans="1:37" x14ac:dyDescent="0.2">
      <c r="A1508" t="s">
        <v>1870</v>
      </c>
      <c r="B1508" t="s">
        <v>62</v>
      </c>
      <c r="C1508" t="s">
        <v>15</v>
      </c>
      <c r="D1508" t="s">
        <v>46</v>
      </c>
      <c r="E1508" t="s">
        <v>22</v>
      </c>
      <c r="F1508" s="1">
        <v>45325</v>
      </c>
      <c r="G1508" s="1">
        <v>29702</v>
      </c>
      <c r="H1508">
        <v>101820</v>
      </c>
      <c r="I1508">
        <v>8497</v>
      </c>
      <c r="J1508">
        <v>81</v>
      </c>
      <c r="K1508">
        <v>89</v>
      </c>
      <c r="L1508" t="s">
        <v>27</v>
      </c>
      <c r="M1508">
        <v>104</v>
      </c>
      <c r="N1508">
        <f>Table1[[#This Row],[Basic Salary]]+Table1[[#This Row],[Bonus]]</f>
        <v>110317</v>
      </c>
      <c r="O1508" s="2">
        <f>Table1[[#This Row],[Bonus]]/Table1[[#This Row],[Basic Salary]]</f>
        <v>8.3451188371636217E-2</v>
      </c>
      <c r="P1508">
        <f ca="1">DATEDIF(Table1[[#This Row],[Date of Birth]],TODAY(),"Y")</f>
        <v>45</v>
      </c>
      <c r="Q1508">
        <f ca="1">DATEDIF(Table1[[#This Row],[Joining Date]],TODAY(),"Y")</f>
        <v>2</v>
      </c>
      <c r="R1508" t="str">
        <f ca="1">IF(YEAR(Table1[[#This Row],[Joining Date]])=YEAR(TODAY()),"Yes","No")</f>
        <v>No</v>
      </c>
      <c r="S1508" t="str">
        <f ca="1">IF(Table1[[#This Row],[Experience]]&gt;5,"Yes","No")</f>
        <v>No</v>
      </c>
      <c r="T1508" t="str">
        <f>TEXT(Table1[[#This Row],[Joining Date]],"mmmm")</f>
        <v>February</v>
      </c>
      <c r="U1508" t="str">
        <f>TEXT(Table1[[#This Row],[Joining Date]],"yyyy")</f>
        <v>2024</v>
      </c>
      <c r="V1508" s="5">
        <f ca="1">TODAY()-Table1[[#This Row],[Joining Date]]</f>
        <v>914</v>
      </c>
      <c r="W1508" t="str">
        <f>LEFT(Table1[[#This Row],[Employee Name]],FIND(" ",Table1[[#This Row],[Employee Name]])-1)</f>
        <v>Kavya</v>
      </c>
      <c r="X1508" t="str">
        <f>RIGHT(Table1[[#This Row],[Employee Name]],LEN(Table1[[#This Row],[Employee Name]])-FIND(" ",Table1[[#This Row],[Employee Name]]))</f>
        <v>Nair</v>
      </c>
      <c r="Y1508" t="str">
        <f>Table1[[#This Row],[Department]]&amp;"-"&amp;Table1[[#This Row],[Employee ID]]</f>
        <v>Support-E01814</v>
      </c>
      <c r="Z1508" t="str">
        <f>LEFT(Table1[[#This Row],[Department]],3)</f>
        <v>Sup</v>
      </c>
      <c r="AA1508" t="str">
        <f>_xlfn.XLOOKUP(Table1[[#This Row],[Manager ID]],MANAGERS!A:A,MANAGERS!B:B)</f>
        <v>Manager_4</v>
      </c>
      <c r="AB1508" t="str" cm="1">
        <f t="array" ref="AB1508">_xlfn.XLOOKUP(Table1[[#This Row],[Manager ID]],Table2[[#All],[Manager ID]],Table2[[#All],[Department Head]])</f>
        <v>Finance</v>
      </c>
      <c r="AC1508" s="2">
        <f>_xlfn.XLOOKUP(Table1[[#This Row],[City]],L:L,O:O)</f>
        <v>0.23674293405114402</v>
      </c>
      <c r="AD1508" t="str" cm="1">
        <f t="array" ref="AD1508">_xlfn.IFS(Table1[[#This Row],[Performance Score]]&gt;=90,"Excellent",Table1[[#This Row],[Performance Score]]&gt;=75,"Good",Table1[[#This Row],[Performance Score]]&gt;=60,"Average",Table1[[#This Row],[Performance Score]]&lt;=60,"Need Improvement")</f>
        <v>Good</v>
      </c>
      <c r="AE1508" t="str">
        <f>IF(AND(Table1[[#This Row],[Attendance %]]&gt;=80,(Table1[[#This Row],[Performance Score]]&gt;=80)),"Eligible","Not Eligible")</f>
        <v>Eligible</v>
      </c>
      <c r="AF1508" t="str">
        <f>IF(Table1[[#This Row],[Performance Score]]&gt;=80,"High Performer","Low Performer")</f>
        <v>High Performer</v>
      </c>
      <c r="AG1508" t="str" cm="1">
        <f t="array" aca="1" ref="AG1508" ca="1">_xlfn.IFS(Table1[[#This Row],[Experience]]&lt;=3,"Junior",Table1[[#This Row],[Experience]]&lt;=7,"Mid Level",Table1[[#This Row],[Experience]]&gt;=7,"Senior")</f>
        <v>Junior</v>
      </c>
      <c r="AH1508" t="str">
        <f>IF(Table1[[#This Row],[Attendance %]]&gt;75,"OK","Below 75")</f>
        <v>OK</v>
      </c>
      <c r="AI1508" t="b">
        <f>ISBLANK(Table1[[#This Row],[Employee ID]])</f>
        <v>0</v>
      </c>
      <c r="AJ1508" t="b">
        <f>ISNUMBER(Table1[[#This Row],[Total Salary  ]])</f>
        <v>1</v>
      </c>
      <c r="AK1508" t="str">
        <f>IFERROR(_xlfn.XLOOKUP(Table1[[#This Row],[Manager ID]],MANAGERS!A:A,MANAGERS!B:B),"Not Found")</f>
        <v>Manager_4</v>
      </c>
    </row>
    <row r="1509" spans="1:37" x14ac:dyDescent="0.2">
      <c r="A1509" t="s">
        <v>150</v>
      </c>
      <c r="B1509" t="s">
        <v>77</v>
      </c>
      <c r="C1509" t="s">
        <v>21</v>
      </c>
      <c r="D1509" t="s">
        <v>43</v>
      </c>
      <c r="E1509" t="s">
        <v>65</v>
      </c>
      <c r="F1509" s="1">
        <v>45804</v>
      </c>
      <c r="G1509" s="1">
        <v>33940</v>
      </c>
      <c r="H1509">
        <v>82424</v>
      </c>
      <c r="I1509">
        <v>27880</v>
      </c>
      <c r="J1509">
        <v>91</v>
      </c>
      <c r="K1509">
        <v>47</v>
      </c>
      <c r="L1509" t="s">
        <v>53</v>
      </c>
      <c r="M1509">
        <v>120</v>
      </c>
      <c r="N1509">
        <f>Table1[[#This Row],[Basic Salary]]+Table1[[#This Row],[Bonus]]</f>
        <v>110304</v>
      </c>
      <c r="O1509" s="2">
        <f>Table1[[#This Row],[Bonus]]/Table1[[#This Row],[Basic Salary]]</f>
        <v>0.33825099485586724</v>
      </c>
      <c r="P1509">
        <f ca="1">DATEDIF(Table1[[#This Row],[Date of Birth]],TODAY(),"Y")</f>
        <v>33</v>
      </c>
      <c r="Q1509">
        <f ca="1">DATEDIF(Table1[[#This Row],[Joining Date]],TODAY(),"Y")</f>
        <v>1</v>
      </c>
      <c r="R1509" t="str">
        <f ca="1">IF(YEAR(Table1[[#This Row],[Joining Date]])=YEAR(TODAY()),"Yes","No")</f>
        <v>No</v>
      </c>
      <c r="S1509" t="str">
        <f ca="1">IF(Table1[[#This Row],[Experience]]&gt;5,"Yes","No")</f>
        <v>No</v>
      </c>
      <c r="T1509" t="str">
        <f>TEXT(Table1[[#This Row],[Joining Date]],"mmmm")</f>
        <v>May</v>
      </c>
      <c r="U1509" t="str">
        <f>TEXT(Table1[[#This Row],[Joining Date]],"yyyy")</f>
        <v>2025</v>
      </c>
      <c r="V1509" s="5">
        <f ca="1">TODAY()-Table1[[#This Row],[Joining Date]]</f>
        <v>435</v>
      </c>
      <c r="W1509" t="str">
        <f>LEFT(Table1[[#This Row],[Employee Name]],FIND(" ",Table1[[#This Row],[Employee Name]])-1)</f>
        <v>Rohan</v>
      </c>
      <c r="X1509" t="str">
        <f>RIGHT(Table1[[#This Row],[Employee Name]],LEN(Table1[[#This Row],[Employee Name]])-FIND(" ",Table1[[#This Row],[Employee Name]]))</f>
        <v>Gupta</v>
      </c>
      <c r="Y1509" t="str">
        <f>Table1[[#This Row],[Department]]&amp;"-"&amp;Table1[[#This Row],[Employee ID]]</f>
        <v>Operations-E00094</v>
      </c>
      <c r="Z1509" t="str">
        <f>LEFT(Table1[[#This Row],[Department]],3)</f>
        <v>Ope</v>
      </c>
      <c r="AA1509" t="str">
        <f>_xlfn.XLOOKUP(Table1[[#This Row],[Manager ID]],MANAGERS!A:A,MANAGERS!B:B)</f>
        <v>Manager_20</v>
      </c>
      <c r="AB1509" t="str" cm="1">
        <f t="array" ref="AB1509">_xlfn.XLOOKUP(Table1[[#This Row],[Manager ID]],Table2[[#All],[Manager ID]],Table2[[#All],[Department Head]])</f>
        <v>Operations</v>
      </c>
      <c r="AC1509" s="2">
        <f>_xlfn.XLOOKUP(Table1[[#This Row],[City]],L:L,O:O)</f>
        <v>0.23685887225230964</v>
      </c>
      <c r="AD1509" t="str" cm="1">
        <f t="array" ref="AD1509">_xlfn.IFS(Table1[[#This Row],[Performance Score]]&gt;=90,"Excellent",Table1[[#This Row],[Performance Score]]&gt;=75,"Good",Table1[[#This Row],[Performance Score]]&gt;=60,"Average",Table1[[#This Row],[Performance Score]]&lt;=60,"Need Improvement")</f>
        <v>Need Improvement</v>
      </c>
      <c r="AE1509" t="str">
        <f>IF(AND(Table1[[#This Row],[Attendance %]]&gt;=80,(Table1[[#This Row],[Performance Score]]&gt;=80)),"Eligible","Not Eligible")</f>
        <v>Not Eligible</v>
      </c>
      <c r="AF1509" t="str">
        <f>IF(Table1[[#This Row],[Performance Score]]&gt;=80,"High Performer","Low Performer")</f>
        <v>Low Performer</v>
      </c>
      <c r="AG1509" t="str" cm="1">
        <f t="array" aca="1" ref="AG1509" ca="1">_xlfn.IFS(Table1[[#This Row],[Experience]]&lt;=3,"Junior",Table1[[#This Row],[Experience]]&lt;=7,"Mid Level",Table1[[#This Row],[Experience]]&gt;=7,"Senior")</f>
        <v>Junior</v>
      </c>
      <c r="AH1509" t="str">
        <f>IF(Table1[[#This Row],[Attendance %]]&gt;75,"OK","Below 75")</f>
        <v>OK</v>
      </c>
      <c r="AI1509" t="b">
        <f>ISBLANK(Table1[[#This Row],[Employee ID]])</f>
        <v>0</v>
      </c>
      <c r="AJ1509" t="b">
        <f>ISNUMBER(Table1[[#This Row],[Total Salary  ]])</f>
        <v>1</v>
      </c>
      <c r="AK1509" t="str">
        <f>IFERROR(_xlfn.XLOOKUP(Table1[[#This Row],[Manager ID]],MANAGERS!A:A,MANAGERS!B:B),"Not Found")</f>
        <v>Manager_20</v>
      </c>
    </row>
    <row r="1510" spans="1:37" x14ac:dyDescent="0.2">
      <c r="A1510" t="s">
        <v>2134</v>
      </c>
      <c r="B1510" t="s">
        <v>71</v>
      </c>
      <c r="C1510" t="s">
        <v>21</v>
      </c>
      <c r="D1510" t="s">
        <v>33</v>
      </c>
      <c r="E1510" t="s">
        <v>65</v>
      </c>
      <c r="F1510" s="1">
        <v>45464</v>
      </c>
      <c r="G1510" s="1">
        <v>31336</v>
      </c>
      <c r="H1510">
        <v>85777</v>
      </c>
      <c r="I1510">
        <v>24495</v>
      </c>
      <c r="J1510">
        <v>95</v>
      </c>
      <c r="K1510">
        <v>43</v>
      </c>
      <c r="L1510" t="s">
        <v>31</v>
      </c>
      <c r="M1510">
        <v>119</v>
      </c>
      <c r="N1510">
        <f>Table1[[#This Row],[Basic Salary]]+Table1[[#This Row],[Bonus]]</f>
        <v>110272</v>
      </c>
      <c r="O1510" s="2">
        <f>Table1[[#This Row],[Bonus]]/Table1[[#This Row],[Basic Salary]]</f>
        <v>0.2855660608321578</v>
      </c>
      <c r="P1510">
        <f ca="1">DATEDIF(Table1[[#This Row],[Date of Birth]],TODAY(),"Y")</f>
        <v>40</v>
      </c>
      <c r="Q1510">
        <f ca="1">DATEDIF(Table1[[#This Row],[Joining Date]],TODAY(),"Y")</f>
        <v>2</v>
      </c>
      <c r="R1510" t="str">
        <f ca="1">IF(YEAR(Table1[[#This Row],[Joining Date]])=YEAR(TODAY()),"Yes","No")</f>
        <v>No</v>
      </c>
      <c r="S1510" t="str">
        <f ca="1">IF(Table1[[#This Row],[Experience]]&gt;5,"Yes","No")</f>
        <v>No</v>
      </c>
      <c r="T1510" t="str">
        <f>TEXT(Table1[[#This Row],[Joining Date]],"mmmm")</f>
        <v>June</v>
      </c>
      <c r="U1510" t="str">
        <f>TEXT(Table1[[#This Row],[Joining Date]],"yyyy")</f>
        <v>2024</v>
      </c>
      <c r="V1510" s="5">
        <f ca="1">TODAY()-Table1[[#This Row],[Joining Date]]</f>
        <v>775</v>
      </c>
      <c r="W1510" t="str">
        <f>LEFT(Table1[[#This Row],[Employee Name]],FIND(" ",Table1[[#This Row],[Employee Name]])-1)</f>
        <v>Sneha</v>
      </c>
      <c r="X1510" t="str">
        <f>RIGHT(Table1[[#This Row],[Employee Name]],LEN(Table1[[#This Row],[Employee Name]])-FIND(" ",Table1[[#This Row],[Employee Name]]))</f>
        <v>Iyer</v>
      </c>
      <c r="Y1510" t="str">
        <f>Table1[[#This Row],[Department]]&amp;"-"&amp;Table1[[#This Row],[Employee ID]]</f>
        <v>Marketing-E02078</v>
      </c>
      <c r="Z1510" t="str">
        <f>LEFT(Table1[[#This Row],[Department]],3)</f>
        <v>Mar</v>
      </c>
      <c r="AA1510" t="str">
        <f>_xlfn.XLOOKUP(Table1[[#This Row],[Manager ID]],MANAGERS!A:A,MANAGERS!B:B)</f>
        <v>Manager_19</v>
      </c>
      <c r="AB1510" t="str" cm="1">
        <f t="array" ref="AB1510">_xlfn.XLOOKUP(Table1[[#This Row],[Manager ID]],Table2[[#All],[Manager ID]],Table2[[#All],[Department Head]])</f>
        <v>Support</v>
      </c>
      <c r="AC1510" s="2">
        <f>_xlfn.XLOOKUP(Table1[[#This Row],[City]],L:L,O:O)</f>
        <v>0.241864189087755</v>
      </c>
      <c r="AD1510" t="str" cm="1">
        <f t="array" ref="AD1510">_xlfn.IFS(Table1[[#This Row],[Performance Score]]&gt;=90,"Excellent",Table1[[#This Row],[Performance Score]]&gt;=75,"Good",Table1[[#This Row],[Performance Score]]&gt;=60,"Average",Table1[[#This Row],[Performance Score]]&lt;=60,"Need Improvement")</f>
        <v>Need Improvement</v>
      </c>
      <c r="AE1510" t="str">
        <f>IF(AND(Table1[[#This Row],[Attendance %]]&gt;=80,(Table1[[#This Row],[Performance Score]]&gt;=80)),"Eligible","Not Eligible")</f>
        <v>Not Eligible</v>
      </c>
      <c r="AF1510" t="str">
        <f>IF(Table1[[#This Row],[Performance Score]]&gt;=80,"High Performer","Low Performer")</f>
        <v>Low Performer</v>
      </c>
      <c r="AG1510" t="str" cm="1">
        <f t="array" aca="1" ref="AG1510" ca="1">_xlfn.IFS(Table1[[#This Row],[Experience]]&lt;=3,"Junior",Table1[[#This Row],[Experience]]&lt;=7,"Mid Level",Table1[[#This Row],[Experience]]&gt;=7,"Senior")</f>
        <v>Junior</v>
      </c>
      <c r="AH1510" t="str">
        <f>IF(Table1[[#This Row],[Attendance %]]&gt;75,"OK","Below 75")</f>
        <v>OK</v>
      </c>
      <c r="AI1510" t="b">
        <f>ISBLANK(Table1[[#This Row],[Employee ID]])</f>
        <v>0</v>
      </c>
      <c r="AJ1510" t="b">
        <f>ISNUMBER(Table1[[#This Row],[Total Salary  ]])</f>
        <v>1</v>
      </c>
      <c r="AK1510" t="str">
        <f>IFERROR(_xlfn.XLOOKUP(Table1[[#This Row],[Manager ID]],MANAGERS!A:A,MANAGERS!B:B),"Not Found")</f>
        <v>Manager_19</v>
      </c>
    </row>
    <row r="1511" spans="1:37" x14ac:dyDescent="0.2">
      <c r="A1511" t="s">
        <v>811</v>
      </c>
      <c r="B1511" t="s">
        <v>36</v>
      </c>
      <c r="C1511" t="s">
        <v>21</v>
      </c>
      <c r="D1511" t="s">
        <v>33</v>
      </c>
      <c r="E1511" t="s">
        <v>51</v>
      </c>
      <c r="F1511" s="1">
        <v>45896</v>
      </c>
      <c r="G1511" s="1">
        <v>35847</v>
      </c>
      <c r="H1511">
        <v>88508</v>
      </c>
      <c r="I1511">
        <v>21758</v>
      </c>
      <c r="J1511">
        <v>77</v>
      </c>
      <c r="K1511">
        <v>49</v>
      </c>
      <c r="L1511" t="s">
        <v>34</v>
      </c>
      <c r="M1511">
        <v>115</v>
      </c>
      <c r="N1511">
        <f>Table1[[#This Row],[Basic Salary]]+Table1[[#This Row],[Bonus]]</f>
        <v>110266</v>
      </c>
      <c r="O1511" s="2">
        <f>Table1[[#This Row],[Bonus]]/Table1[[#This Row],[Basic Salary]]</f>
        <v>0.24583088534369774</v>
      </c>
      <c r="P1511">
        <f ca="1">DATEDIF(Table1[[#This Row],[Date of Birth]],TODAY(),"Y")</f>
        <v>28</v>
      </c>
      <c r="Q1511">
        <f ca="1">DATEDIF(Table1[[#This Row],[Joining Date]],TODAY(),"Y")</f>
        <v>0</v>
      </c>
      <c r="R1511" t="str">
        <f ca="1">IF(YEAR(Table1[[#This Row],[Joining Date]])=YEAR(TODAY()),"Yes","No")</f>
        <v>No</v>
      </c>
      <c r="S1511" t="str">
        <f ca="1">IF(Table1[[#This Row],[Experience]]&gt;5,"Yes","No")</f>
        <v>No</v>
      </c>
      <c r="T1511" t="str">
        <f>TEXT(Table1[[#This Row],[Joining Date]],"mmmm")</f>
        <v>August</v>
      </c>
      <c r="U1511" t="str">
        <f>TEXT(Table1[[#This Row],[Joining Date]],"yyyy")</f>
        <v>2025</v>
      </c>
      <c r="V1511" s="5">
        <f ca="1">TODAY()-Table1[[#This Row],[Joining Date]]</f>
        <v>343</v>
      </c>
      <c r="W1511" t="str">
        <f>LEFT(Table1[[#This Row],[Employee Name]],FIND(" ",Table1[[#This Row],[Employee Name]])-1)</f>
        <v>Meera</v>
      </c>
      <c r="X1511" t="str">
        <f>RIGHT(Table1[[#This Row],[Employee Name]],LEN(Table1[[#This Row],[Employee Name]])-FIND(" ",Table1[[#This Row],[Employee Name]]))</f>
        <v>Joshi</v>
      </c>
      <c r="Y1511" t="str">
        <f>Table1[[#This Row],[Department]]&amp;"-"&amp;Table1[[#This Row],[Employee ID]]</f>
        <v>Marketing-E00755</v>
      </c>
      <c r="Z1511" t="str">
        <f>LEFT(Table1[[#This Row],[Department]],3)</f>
        <v>Mar</v>
      </c>
      <c r="AA1511" t="str">
        <f>_xlfn.XLOOKUP(Table1[[#This Row],[Manager ID]],MANAGERS!A:A,MANAGERS!B:B)</f>
        <v>Manager_15</v>
      </c>
      <c r="AB1511" t="str" cm="1">
        <f t="array" ref="AB1511">_xlfn.XLOOKUP(Table1[[#This Row],[Manager ID]],Table2[[#All],[Manager ID]],Table2[[#All],[Department Head]])</f>
        <v>Support</v>
      </c>
      <c r="AC1511" s="2">
        <f>_xlfn.XLOOKUP(Table1[[#This Row],[City]],L:L,O:O)</f>
        <v>0.24030340748661314</v>
      </c>
      <c r="AD1511" t="str" cm="1">
        <f t="array" ref="AD1511">_xlfn.IFS(Table1[[#This Row],[Performance Score]]&gt;=90,"Excellent",Table1[[#This Row],[Performance Score]]&gt;=75,"Good",Table1[[#This Row],[Performance Score]]&gt;=60,"Average",Table1[[#This Row],[Performance Score]]&lt;=60,"Need Improvement")</f>
        <v>Need Improvement</v>
      </c>
      <c r="AE1511" t="str">
        <f>IF(AND(Table1[[#This Row],[Attendance %]]&gt;=80,(Table1[[#This Row],[Performance Score]]&gt;=80)),"Eligible","Not Eligible")</f>
        <v>Not Eligible</v>
      </c>
      <c r="AF1511" t="str">
        <f>IF(Table1[[#This Row],[Performance Score]]&gt;=80,"High Performer","Low Performer")</f>
        <v>Low Performer</v>
      </c>
      <c r="AG1511" t="str" cm="1">
        <f t="array" aca="1" ref="AG1511" ca="1">_xlfn.IFS(Table1[[#This Row],[Experience]]&lt;=3,"Junior",Table1[[#This Row],[Experience]]&lt;=7,"Mid Level",Table1[[#This Row],[Experience]]&gt;=7,"Senior")</f>
        <v>Junior</v>
      </c>
      <c r="AH1511" t="str">
        <f>IF(Table1[[#This Row],[Attendance %]]&gt;75,"OK","Below 75")</f>
        <v>OK</v>
      </c>
      <c r="AI1511" t="b">
        <f>ISBLANK(Table1[[#This Row],[Employee ID]])</f>
        <v>0</v>
      </c>
      <c r="AJ1511" t="b">
        <f>ISNUMBER(Table1[[#This Row],[Total Salary  ]])</f>
        <v>1</v>
      </c>
      <c r="AK1511" t="str">
        <f>IFERROR(_xlfn.XLOOKUP(Table1[[#This Row],[Manager ID]],MANAGERS!A:A,MANAGERS!B:B),"Not Found")</f>
        <v>Manager_15</v>
      </c>
    </row>
    <row r="1512" spans="1:37" x14ac:dyDescent="0.2">
      <c r="A1512" t="s">
        <v>2101</v>
      </c>
      <c r="B1512" t="s">
        <v>20</v>
      </c>
      <c r="C1512" t="s">
        <v>15</v>
      </c>
      <c r="D1512" t="s">
        <v>40</v>
      </c>
      <c r="E1512" t="s">
        <v>17</v>
      </c>
      <c r="F1512" s="1">
        <v>45134</v>
      </c>
      <c r="G1512" s="1">
        <v>35094</v>
      </c>
      <c r="H1512">
        <v>84579</v>
      </c>
      <c r="I1512">
        <v>25678</v>
      </c>
      <c r="J1512">
        <v>93</v>
      </c>
      <c r="K1512">
        <v>76</v>
      </c>
      <c r="L1512" t="s">
        <v>23</v>
      </c>
      <c r="M1512">
        <v>106</v>
      </c>
      <c r="N1512">
        <f>Table1[[#This Row],[Basic Salary]]+Table1[[#This Row],[Bonus]]</f>
        <v>110257</v>
      </c>
      <c r="O1512" s="2">
        <f>Table1[[#This Row],[Bonus]]/Table1[[#This Row],[Basic Salary]]</f>
        <v>0.30359781978978234</v>
      </c>
      <c r="P1512">
        <f ca="1">DATEDIF(Table1[[#This Row],[Date of Birth]],TODAY(),"Y")</f>
        <v>30</v>
      </c>
      <c r="Q1512">
        <f ca="1">DATEDIF(Table1[[#This Row],[Joining Date]],TODAY(),"Y")</f>
        <v>3</v>
      </c>
      <c r="R1512" t="str">
        <f ca="1">IF(YEAR(Table1[[#This Row],[Joining Date]])=YEAR(TODAY()),"Yes","No")</f>
        <v>No</v>
      </c>
      <c r="S1512" t="str">
        <f ca="1">IF(Table1[[#This Row],[Experience]]&gt;5,"Yes","No")</f>
        <v>No</v>
      </c>
      <c r="T1512" t="str">
        <f>TEXT(Table1[[#This Row],[Joining Date]],"mmmm")</f>
        <v>July</v>
      </c>
      <c r="U1512" t="str">
        <f>TEXT(Table1[[#This Row],[Joining Date]],"yyyy")</f>
        <v>2023</v>
      </c>
      <c r="V1512" s="5">
        <f ca="1">TODAY()-Table1[[#This Row],[Joining Date]]</f>
        <v>1105</v>
      </c>
      <c r="W1512" t="str">
        <f>LEFT(Table1[[#This Row],[Employee Name]],FIND(" ",Table1[[#This Row],[Employee Name]])-1)</f>
        <v>Rahul</v>
      </c>
      <c r="X1512" t="str">
        <f>RIGHT(Table1[[#This Row],[Employee Name]],LEN(Table1[[#This Row],[Employee Name]])-FIND(" ",Table1[[#This Row],[Employee Name]]))</f>
        <v>Verma</v>
      </c>
      <c r="Y1512" t="str">
        <f>Table1[[#This Row],[Department]]&amp;"-"&amp;Table1[[#This Row],[Employee ID]]</f>
        <v>IT-E02045</v>
      </c>
      <c r="Z1512" t="str">
        <f>LEFT(Table1[[#This Row],[Department]],3)</f>
        <v>IT</v>
      </c>
      <c r="AA1512" t="str">
        <f>_xlfn.XLOOKUP(Table1[[#This Row],[Manager ID]],MANAGERS!A:A,MANAGERS!B:B)</f>
        <v>Manager_6</v>
      </c>
      <c r="AB1512" t="str" cm="1">
        <f t="array" ref="AB1512">_xlfn.XLOOKUP(Table1[[#This Row],[Manager ID]],Table2[[#All],[Manager ID]],Table2[[#All],[Department Head]])</f>
        <v>HR</v>
      </c>
      <c r="AC1512" s="2">
        <f>_xlfn.XLOOKUP(Table1[[#This Row],[City]],L:L,O:O)</f>
        <v>0.23486488519629886</v>
      </c>
      <c r="AD1512" t="str" cm="1">
        <f t="array" ref="AD1512">_xlfn.IFS(Table1[[#This Row],[Performance Score]]&gt;=90,"Excellent",Table1[[#This Row],[Performance Score]]&gt;=75,"Good",Table1[[#This Row],[Performance Score]]&gt;=60,"Average",Table1[[#This Row],[Performance Score]]&lt;=60,"Need Improvement")</f>
        <v>Good</v>
      </c>
      <c r="AE1512" t="str">
        <f>IF(AND(Table1[[#This Row],[Attendance %]]&gt;=80,(Table1[[#This Row],[Performance Score]]&gt;=80)),"Eligible","Not Eligible")</f>
        <v>Not Eligible</v>
      </c>
      <c r="AF1512" t="str">
        <f>IF(Table1[[#This Row],[Performance Score]]&gt;=80,"High Performer","Low Performer")</f>
        <v>Low Performer</v>
      </c>
      <c r="AG1512" t="str" cm="1">
        <f t="array" aca="1" ref="AG1512" ca="1">_xlfn.IFS(Table1[[#This Row],[Experience]]&lt;=3,"Junior",Table1[[#This Row],[Experience]]&lt;=7,"Mid Level",Table1[[#This Row],[Experience]]&gt;=7,"Senior")</f>
        <v>Junior</v>
      </c>
      <c r="AH1512" t="str">
        <f>IF(Table1[[#This Row],[Attendance %]]&gt;75,"OK","Below 75")</f>
        <v>OK</v>
      </c>
      <c r="AI1512" t="b">
        <f>ISBLANK(Table1[[#This Row],[Employee ID]])</f>
        <v>0</v>
      </c>
      <c r="AJ1512" t="b">
        <f>ISNUMBER(Table1[[#This Row],[Total Salary  ]])</f>
        <v>1</v>
      </c>
      <c r="AK1512" t="str">
        <f>IFERROR(_xlfn.XLOOKUP(Table1[[#This Row],[Manager ID]],MANAGERS!A:A,MANAGERS!B:B),"Not Found")</f>
        <v>Manager_6</v>
      </c>
    </row>
    <row r="1513" spans="1:37" x14ac:dyDescent="0.2">
      <c r="A1513" t="s">
        <v>1422</v>
      </c>
      <c r="B1513" t="s">
        <v>129</v>
      </c>
      <c r="C1513" t="s">
        <v>21</v>
      </c>
      <c r="D1513" t="s">
        <v>33</v>
      </c>
      <c r="E1513" t="s">
        <v>65</v>
      </c>
      <c r="F1513" s="1">
        <v>43130</v>
      </c>
      <c r="G1513" s="1">
        <v>33596</v>
      </c>
      <c r="H1513">
        <v>85613</v>
      </c>
      <c r="I1513">
        <v>24630</v>
      </c>
      <c r="J1513">
        <v>100</v>
      </c>
      <c r="K1513">
        <v>60</v>
      </c>
      <c r="L1513" t="s">
        <v>53</v>
      </c>
      <c r="M1513">
        <v>108</v>
      </c>
      <c r="N1513">
        <f>Table1[[#This Row],[Basic Salary]]+Table1[[#This Row],[Bonus]]</f>
        <v>110243</v>
      </c>
      <c r="O1513" s="2">
        <f>Table1[[#This Row],[Bonus]]/Table1[[#This Row],[Basic Salary]]</f>
        <v>0.28768995362853772</v>
      </c>
      <c r="P1513">
        <f ca="1">DATEDIF(Table1[[#This Row],[Date of Birth]],TODAY(),"Y")</f>
        <v>34</v>
      </c>
      <c r="Q1513">
        <f ca="1">DATEDIF(Table1[[#This Row],[Joining Date]],TODAY(),"Y")</f>
        <v>8</v>
      </c>
      <c r="R1513" t="str">
        <f ca="1">IF(YEAR(Table1[[#This Row],[Joining Date]])=YEAR(TODAY()),"Yes","No")</f>
        <v>No</v>
      </c>
      <c r="S1513" t="str">
        <f ca="1">IF(Table1[[#This Row],[Experience]]&gt;5,"Yes","No")</f>
        <v>Yes</v>
      </c>
      <c r="T1513" t="str">
        <f>TEXT(Table1[[#This Row],[Joining Date]],"mmmm")</f>
        <v>January</v>
      </c>
      <c r="U1513" t="str">
        <f>TEXT(Table1[[#This Row],[Joining Date]],"yyyy")</f>
        <v>2018</v>
      </c>
      <c r="V1513" s="5">
        <f ca="1">TODAY()-Table1[[#This Row],[Joining Date]]</f>
        <v>3109</v>
      </c>
      <c r="W1513" t="str">
        <f>LEFT(Table1[[#This Row],[Employee Name]],FIND(" ",Table1[[#This Row],[Employee Name]])-1)</f>
        <v>Aarav</v>
      </c>
      <c r="X1513" t="str">
        <f>RIGHT(Table1[[#This Row],[Employee Name]],LEN(Table1[[#This Row],[Employee Name]])-FIND(" ",Table1[[#This Row],[Employee Name]]))</f>
        <v>Sharma</v>
      </c>
      <c r="Y1513" t="str">
        <f>Table1[[#This Row],[Department]]&amp;"-"&amp;Table1[[#This Row],[Employee ID]]</f>
        <v>Marketing-E01366</v>
      </c>
      <c r="Z1513" t="str">
        <f>LEFT(Table1[[#This Row],[Department]],3)</f>
        <v>Mar</v>
      </c>
      <c r="AA1513" t="str">
        <f>_xlfn.XLOOKUP(Table1[[#This Row],[Manager ID]],MANAGERS!A:A,MANAGERS!B:B)</f>
        <v>Manager_8</v>
      </c>
      <c r="AB1513" t="str" cm="1">
        <f t="array" ref="AB1513">_xlfn.XLOOKUP(Table1[[#This Row],[Manager ID]],Table2[[#All],[Manager ID]],Table2[[#All],[Department Head]])</f>
        <v>Sales</v>
      </c>
      <c r="AC1513" s="2">
        <f>_xlfn.XLOOKUP(Table1[[#This Row],[City]],L:L,O:O)</f>
        <v>0.23685887225230964</v>
      </c>
      <c r="AD1513" t="str" cm="1">
        <f t="array" ref="AD1513">_xlfn.IFS(Table1[[#This Row],[Performance Score]]&gt;=90,"Excellent",Table1[[#This Row],[Performance Score]]&gt;=75,"Good",Table1[[#This Row],[Performance Score]]&gt;=60,"Average",Table1[[#This Row],[Performance Score]]&lt;=60,"Need Improvement")</f>
        <v>Average</v>
      </c>
      <c r="AE1513" t="str">
        <f>IF(AND(Table1[[#This Row],[Attendance %]]&gt;=80,(Table1[[#This Row],[Performance Score]]&gt;=80)),"Eligible","Not Eligible")</f>
        <v>Not Eligible</v>
      </c>
      <c r="AF1513" t="str">
        <f>IF(Table1[[#This Row],[Performance Score]]&gt;=80,"High Performer","Low Performer")</f>
        <v>Low Performer</v>
      </c>
      <c r="AG1513" t="str" cm="1">
        <f t="array" aca="1" ref="AG1513" ca="1">_xlfn.IFS(Table1[[#This Row],[Experience]]&lt;=3,"Junior",Table1[[#This Row],[Experience]]&lt;=7,"Mid Level",Table1[[#This Row],[Experience]]&gt;=7,"Senior")</f>
        <v>Senior</v>
      </c>
      <c r="AH1513" t="str">
        <f>IF(Table1[[#This Row],[Attendance %]]&gt;75,"OK","Below 75")</f>
        <v>OK</v>
      </c>
      <c r="AI1513" t="b">
        <f>ISBLANK(Table1[[#This Row],[Employee ID]])</f>
        <v>0</v>
      </c>
      <c r="AJ1513" t="b">
        <f>ISNUMBER(Table1[[#This Row],[Total Salary  ]])</f>
        <v>1</v>
      </c>
      <c r="AK1513" t="str">
        <f>IFERROR(_xlfn.XLOOKUP(Table1[[#This Row],[Manager ID]],MANAGERS!A:A,MANAGERS!B:B),"Not Found")</f>
        <v>Manager_8</v>
      </c>
    </row>
    <row r="1514" spans="1:37" x14ac:dyDescent="0.2">
      <c r="A1514" t="s">
        <v>4784</v>
      </c>
      <c r="B1514" t="s">
        <v>45</v>
      </c>
      <c r="C1514" t="s">
        <v>15</v>
      </c>
      <c r="D1514" t="s">
        <v>16</v>
      </c>
      <c r="E1514" t="s">
        <v>51</v>
      </c>
      <c r="F1514" s="1">
        <v>42642</v>
      </c>
      <c r="G1514" s="1">
        <v>38286</v>
      </c>
      <c r="H1514">
        <v>85574</v>
      </c>
      <c r="I1514">
        <v>24646</v>
      </c>
      <c r="J1514">
        <v>66</v>
      </c>
      <c r="K1514">
        <v>56</v>
      </c>
      <c r="L1514" t="s">
        <v>27</v>
      </c>
      <c r="M1514">
        <v>112</v>
      </c>
      <c r="N1514">
        <f>Table1[[#This Row],[Basic Salary]]+Table1[[#This Row],[Bonus]]</f>
        <v>110220</v>
      </c>
      <c r="O1514" s="2">
        <f>Table1[[#This Row],[Bonus]]/Table1[[#This Row],[Basic Salary]]</f>
        <v>0.28800803982518053</v>
      </c>
      <c r="P1514">
        <f ca="1">DATEDIF(Table1[[#This Row],[Date of Birth]],TODAY(),"Y")</f>
        <v>21</v>
      </c>
      <c r="Q1514">
        <f ca="1">DATEDIF(Table1[[#This Row],[Joining Date]],TODAY(),"Y")</f>
        <v>9</v>
      </c>
      <c r="R1514" t="str">
        <f ca="1">IF(YEAR(Table1[[#This Row],[Joining Date]])=YEAR(TODAY()),"Yes","No")</f>
        <v>No</v>
      </c>
      <c r="S1514" t="str">
        <f ca="1">IF(Table1[[#This Row],[Experience]]&gt;5,"Yes","No")</f>
        <v>Yes</v>
      </c>
      <c r="T1514" t="str">
        <f>TEXT(Table1[[#This Row],[Joining Date]],"mmmm")</f>
        <v>September</v>
      </c>
      <c r="U1514" t="str">
        <f>TEXT(Table1[[#This Row],[Joining Date]],"yyyy")</f>
        <v>2016</v>
      </c>
      <c r="V1514" s="5">
        <f ca="1">TODAY()-Table1[[#This Row],[Joining Date]]</f>
        <v>3597</v>
      </c>
      <c r="W1514" t="str">
        <f>LEFT(Table1[[#This Row],[Employee Name]],FIND(" ",Table1[[#This Row],[Employee Name]])-1)</f>
        <v>Ananya</v>
      </c>
      <c r="X1514" t="str">
        <f>RIGHT(Table1[[#This Row],[Employee Name]],LEN(Table1[[#This Row],[Employee Name]])-FIND(" ",Table1[[#This Row],[Employee Name]]))</f>
        <v>Rao</v>
      </c>
      <c r="Y1514" t="str">
        <f>Table1[[#This Row],[Department]]&amp;"-"&amp;Table1[[#This Row],[Employee ID]]</f>
        <v>HR-E04728</v>
      </c>
      <c r="Z1514" t="str">
        <f>LEFT(Table1[[#This Row],[Department]],3)</f>
        <v>HR</v>
      </c>
      <c r="AA1514" t="str">
        <f>_xlfn.XLOOKUP(Table1[[#This Row],[Manager ID]],MANAGERS!A:A,MANAGERS!B:B)</f>
        <v>Manager_12</v>
      </c>
      <c r="AB1514" t="str" cm="1">
        <f t="array" ref="AB1514">_xlfn.XLOOKUP(Table1[[#This Row],[Manager ID]],Table2[[#All],[Manager ID]],Table2[[#All],[Department Head]])</f>
        <v>Marketing</v>
      </c>
      <c r="AC1514" s="2">
        <f>_xlfn.XLOOKUP(Table1[[#This Row],[City]],L:L,O:O)</f>
        <v>0.23674293405114402</v>
      </c>
      <c r="AD1514" t="str" cm="1">
        <f t="array" ref="AD1514">_xlfn.IFS(Table1[[#This Row],[Performance Score]]&gt;=90,"Excellent",Table1[[#This Row],[Performance Score]]&gt;=75,"Good",Table1[[#This Row],[Performance Score]]&gt;=60,"Average",Table1[[#This Row],[Performance Score]]&lt;=60,"Need Improvement")</f>
        <v>Need Improvement</v>
      </c>
      <c r="AE1514" t="str">
        <f>IF(AND(Table1[[#This Row],[Attendance %]]&gt;=80,(Table1[[#This Row],[Performance Score]]&gt;=80)),"Eligible","Not Eligible")</f>
        <v>Not Eligible</v>
      </c>
      <c r="AF1514" t="str">
        <f>IF(Table1[[#This Row],[Performance Score]]&gt;=80,"High Performer","Low Performer")</f>
        <v>Low Performer</v>
      </c>
      <c r="AG1514" t="str" cm="1">
        <f t="array" aca="1" ref="AG1514" ca="1">_xlfn.IFS(Table1[[#This Row],[Experience]]&lt;=3,"Junior",Table1[[#This Row],[Experience]]&lt;=7,"Mid Level",Table1[[#This Row],[Experience]]&gt;=7,"Senior")</f>
        <v>Senior</v>
      </c>
      <c r="AH1514" t="str">
        <f>IF(Table1[[#This Row],[Attendance %]]&gt;75,"OK","Below 75")</f>
        <v>Below 75</v>
      </c>
      <c r="AI1514" t="b">
        <f>ISBLANK(Table1[[#This Row],[Employee ID]])</f>
        <v>0</v>
      </c>
      <c r="AJ1514" t="b">
        <f>ISNUMBER(Table1[[#This Row],[Total Salary  ]])</f>
        <v>1</v>
      </c>
      <c r="AK1514" t="str">
        <f>IFERROR(_xlfn.XLOOKUP(Table1[[#This Row],[Manager ID]],MANAGERS!A:A,MANAGERS!B:B),"Not Found")</f>
        <v>Manager_12</v>
      </c>
    </row>
    <row r="1515" spans="1:37" x14ac:dyDescent="0.2">
      <c r="A1515" t="s">
        <v>4733</v>
      </c>
      <c r="B1515" t="s">
        <v>93</v>
      </c>
      <c r="C1515" t="s">
        <v>21</v>
      </c>
      <c r="D1515" t="s">
        <v>81</v>
      </c>
      <c r="E1515" t="s">
        <v>65</v>
      </c>
      <c r="F1515" s="1">
        <v>44362</v>
      </c>
      <c r="G1515" s="1">
        <v>40043</v>
      </c>
      <c r="H1515">
        <v>104417</v>
      </c>
      <c r="I1515">
        <v>5788</v>
      </c>
      <c r="J1515">
        <v>81</v>
      </c>
      <c r="K1515">
        <v>85</v>
      </c>
      <c r="L1515" t="s">
        <v>37</v>
      </c>
      <c r="M1515">
        <v>113</v>
      </c>
      <c r="N1515">
        <f>Table1[[#This Row],[Basic Salary]]+Table1[[#This Row],[Bonus]]</f>
        <v>110205</v>
      </c>
      <c r="O1515" s="2">
        <f>Table1[[#This Row],[Bonus]]/Table1[[#This Row],[Basic Salary]]</f>
        <v>5.5431586810576819E-2</v>
      </c>
      <c r="P1515">
        <f ca="1">DATEDIF(Table1[[#This Row],[Date of Birth]],TODAY(),"Y")</f>
        <v>16</v>
      </c>
      <c r="Q1515">
        <f ca="1">DATEDIF(Table1[[#This Row],[Joining Date]],TODAY(),"Y")</f>
        <v>5</v>
      </c>
      <c r="R1515" t="str">
        <f ca="1">IF(YEAR(Table1[[#This Row],[Joining Date]])=YEAR(TODAY()),"Yes","No")</f>
        <v>No</v>
      </c>
      <c r="S1515" t="str">
        <f ca="1">IF(Table1[[#This Row],[Experience]]&gt;5,"Yes","No")</f>
        <v>No</v>
      </c>
      <c r="T1515" t="str">
        <f>TEXT(Table1[[#This Row],[Joining Date]],"mmmm")</f>
        <v>June</v>
      </c>
      <c r="U1515" t="str">
        <f>TEXT(Table1[[#This Row],[Joining Date]],"yyyy")</f>
        <v>2021</v>
      </c>
      <c r="V1515" s="5">
        <f ca="1">TODAY()-Table1[[#This Row],[Joining Date]]</f>
        <v>1877</v>
      </c>
      <c r="W1515" t="str">
        <f>LEFT(Table1[[#This Row],[Employee Name]],FIND(" ",Table1[[#This Row],[Employee Name]])-1)</f>
        <v>Priya</v>
      </c>
      <c r="X1515" t="str">
        <f>RIGHT(Table1[[#This Row],[Employee Name]],LEN(Table1[[#This Row],[Employee Name]])-FIND(" ",Table1[[#This Row],[Employee Name]]))</f>
        <v>Reddy</v>
      </c>
      <c r="Y1515" t="str">
        <f>Table1[[#This Row],[Department]]&amp;"-"&amp;Table1[[#This Row],[Employee ID]]</f>
        <v>Sales-E04677</v>
      </c>
      <c r="Z1515" t="str">
        <f>LEFT(Table1[[#This Row],[Department]],3)</f>
        <v>Sal</v>
      </c>
      <c r="AA1515" t="str">
        <f>_xlfn.XLOOKUP(Table1[[#This Row],[Manager ID]],MANAGERS!A:A,MANAGERS!B:B)</f>
        <v>Manager_13</v>
      </c>
      <c r="AB1515" t="str" cm="1">
        <f t="array" ref="AB1515">_xlfn.XLOOKUP(Table1[[#This Row],[Manager ID]],Table2[[#All],[Manager ID]],Table2[[#All],[Department Head]])</f>
        <v>HR</v>
      </c>
      <c r="AC1515" s="2">
        <f>_xlfn.XLOOKUP(Table1[[#This Row],[City]],L:L,O:O)</f>
        <v>0.24036902712549932</v>
      </c>
      <c r="AD1515" t="str" cm="1">
        <f t="array" ref="AD1515">_xlfn.IFS(Table1[[#This Row],[Performance Score]]&gt;=90,"Excellent",Table1[[#This Row],[Performance Score]]&gt;=75,"Good",Table1[[#This Row],[Performance Score]]&gt;=60,"Average",Table1[[#This Row],[Performance Score]]&lt;=60,"Need Improvement")</f>
        <v>Good</v>
      </c>
      <c r="AE1515" t="str">
        <f>IF(AND(Table1[[#This Row],[Attendance %]]&gt;=80,(Table1[[#This Row],[Performance Score]]&gt;=80)),"Eligible","Not Eligible")</f>
        <v>Eligible</v>
      </c>
      <c r="AF1515" t="str">
        <f>IF(Table1[[#This Row],[Performance Score]]&gt;=80,"High Performer","Low Performer")</f>
        <v>High Performer</v>
      </c>
      <c r="AG1515" t="str" cm="1">
        <f t="array" aca="1" ref="AG1515" ca="1">_xlfn.IFS(Table1[[#This Row],[Experience]]&lt;=3,"Junior",Table1[[#This Row],[Experience]]&lt;=7,"Mid Level",Table1[[#This Row],[Experience]]&gt;=7,"Senior")</f>
        <v>Mid Level</v>
      </c>
      <c r="AH1515" t="str">
        <f>IF(Table1[[#This Row],[Attendance %]]&gt;75,"OK","Below 75")</f>
        <v>OK</v>
      </c>
      <c r="AI1515" t="b">
        <f>ISBLANK(Table1[[#This Row],[Employee ID]])</f>
        <v>0</v>
      </c>
      <c r="AJ1515" t="b">
        <f>ISNUMBER(Table1[[#This Row],[Total Salary  ]])</f>
        <v>1</v>
      </c>
      <c r="AK1515" t="str">
        <f>IFERROR(_xlfn.XLOOKUP(Table1[[#This Row],[Manager ID]],MANAGERS!A:A,MANAGERS!B:B),"Not Found")</f>
        <v>Manager_13</v>
      </c>
    </row>
    <row r="1516" spans="1:37" x14ac:dyDescent="0.2">
      <c r="A1516" t="s">
        <v>4500</v>
      </c>
      <c r="B1516" t="s">
        <v>95</v>
      </c>
      <c r="C1516" t="s">
        <v>15</v>
      </c>
      <c r="D1516" t="s">
        <v>25</v>
      </c>
      <c r="E1516" t="s">
        <v>30</v>
      </c>
      <c r="F1516" s="1">
        <v>42529</v>
      </c>
      <c r="G1516" s="1">
        <v>35120</v>
      </c>
      <c r="H1516">
        <v>89558</v>
      </c>
      <c r="I1516">
        <v>20626</v>
      </c>
      <c r="J1516">
        <v>88</v>
      </c>
      <c r="K1516">
        <v>89</v>
      </c>
      <c r="L1516" t="s">
        <v>37</v>
      </c>
      <c r="M1516">
        <v>115</v>
      </c>
      <c r="N1516">
        <f>Table1[[#This Row],[Basic Salary]]+Table1[[#This Row],[Bonus]]</f>
        <v>110184</v>
      </c>
      <c r="O1516" s="2">
        <f>Table1[[#This Row],[Bonus]]/Table1[[#This Row],[Basic Salary]]</f>
        <v>0.23030885013064159</v>
      </c>
      <c r="P1516">
        <f ca="1">DATEDIF(Table1[[#This Row],[Date of Birth]],TODAY(),"Y")</f>
        <v>30</v>
      </c>
      <c r="Q1516">
        <f ca="1">DATEDIF(Table1[[#This Row],[Joining Date]],TODAY(),"Y")</f>
        <v>10</v>
      </c>
      <c r="R1516" t="str">
        <f ca="1">IF(YEAR(Table1[[#This Row],[Joining Date]])=YEAR(TODAY()),"Yes","No")</f>
        <v>No</v>
      </c>
      <c r="S1516" t="str">
        <f ca="1">IF(Table1[[#This Row],[Experience]]&gt;5,"Yes","No")</f>
        <v>Yes</v>
      </c>
      <c r="T1516" t="str">
        <f>TEXT(Table1[[#This Row],[Joining Date]],"mmmm")</f>
        <v>June</v>
      </c>
      <c r="U1516" t="str">
        <f>TEXT(Table1[[#This Row],[Joining Date]],"yyyy")</f>
        <v>2016</v>
      </c>
      <c r="V1516" s="5">
        <f ca="1">TODAY()-Table1[[#This Row],[Joining Date]]</f>
        <v>3710</v>
      </c>
      <c r="W1516" t="str">
        <f>LEFT(Table1[[#This Row],[Employee Name]],FIND(" ",Table1[[#This Row],[Employee Name]])-1)</f>
        <v>Ajay</v>
      </c>
      <c r="X1516" t="str">
        <f>RIGHT(Table1[[#This Row],[Employee Name]],LEN(Table1[[#This Row],[Employee Name]])-FIND(" ",Table1[[#This Row],[Employee Name]]))</f>
        <v>Singh</v>
      </c>
      <c r="Y1516" t="str">
        <f>Table1[[#This Row],[Department]]&amp;"-"&amp;Table1[[#This Row],[Employee ID]]</f>
        <v>Finance-E04444</v>
      </c>
      <c r="Z1516" t="str">
        <f>LEFT(Table1[[#This Row],[Department]],3)</f>
        <v>Fin</v>
      </c>
      <c r="AA1516" t="str">
        <f>_xlfn.XLOOKUP(Table1[[#This Row],[Manager ID]],MANAGERS!A:A,MANAGERS!B:B)</f>
        <v>Manager_15</v>
      </c>
      <c r="AB1516" t="str" cm="1">
        <f t="array" ref="AB1516">_xlfn.XLOOKUP(Table1[[#This Row],[Manager ID]],Table2[[#All],[Manager ID]],Table2[[#All],[Department Head]])</f>
        <v>Support</v>
      </c>
      <c r="AC1516" s="2">
        <f>_xlfn.XLOOKUP(Table1[[#This Row],[City]],L:L,O:O)</f>
        <v>0.24036902712549932</v>
      </c>
      <c r="AD1516" t="str" cm="1">
        <f t="array" ref="AD1516">_xlfn.IFS(Table1[[#This Row],[Performance Score]]&gt;=90,"Excellent",Table1[[#This Row],[Performance Score]]&gt;=75,"Good",Table1[[#This Row],[Performance Score]]&gt;=60,"Average",Table1[[#This Row],[Performance Score]]&lt;=60,"Need Improvement")</f>
        <v>Good</v>
      </c>
      <c r="AE1516" t="str">
        <f>IF(AND(Table1[[#This Row],[Attendance %]]&gt;=80,(Table1[[#This Row],[Performance Score]]&gt;=80)),"Eligible","Not Eligible")</f>
        <v>Eligible</v>
      </c>
      <c r="AF1516" t="str">
        <f>IF(Table1[[#This Row],[Performance Score]]&gt;=80,"High Performer","Low Performer")</f>
        <v>High Performer</v>
      </c>
      <c r="AG1516" t="str" cm="1">
        <f t="array" aca="1" ref="AG1516" ca="1">_xlfn.IFS(Table1[[#This Row],[Experience]]&lt;=3,"Junior",Table1[[#This Row],[Experience]]&lt;=7,"Mid Level",Table1[[#This Row],[Experience]]&gt;=7,"Senior")</f>
        <v>Senior</v>
      </c>
      <c r="AH1516" t="str">
        <f>IF(Table1[[#This Row],[Attendance %]]&gt;75,"OK","Below 75")</f>
        <v>OK</v>
      </c>
      <c r="AI1516" t="b">
        <f>ISBLANK(Table1[[#This Row],[Employee ID]])</f>
        <v>0</v>
      </c>
      <c r="AJ1516" t="b">
        <f>ISNUMBER(Table1[[#This Row],[Total Salary  ]])</f>
        <v>1</v>
      </c>
      <c r="AK1516" t="str">
        <f>IFERROR(_xlfn.XLOOKUP(Table1[[#This Row],[Manager ID]],MANAGERS!A:A,MANAGERS!B:B),"Not Found")</f>
        <v>Manager_15</v>
      </c>
    </row>
    <row r="1517" spans="1:37" x14ac:dyDescent="0.2">
      <c r="A1517" t="s">
        <v>1657</v>
      </c>
      <c r="B1517" t="s">
        <v>48</v>
      </c>
      <c r="C1517" t="s">
        <v>21</v>
      </c>
      <c r="D1517" t="s">
        <v>40</v>
      </c>
      <c r="E1517" t="s">
        <v>51</v>
      </c>
      <c r="F1517" s="1">
        <v>45092</v>
      </c>
      <c r="G1517" s="1">
        <v>31928</v>
      </c>
      <c r="H1517">
        <v>89445</v>
      </c>
      <c r="I1517">
        <v>20734</v>
      </c>
      <c r="J1517">
        <v>95</v>
      </c>
      <c r="K1517">
        <v>78</v>
      </c>
      <c r="L1517" t="s">
        <v>31</v>
      </c>
      <c r="M1517">
        <v>108</v>
      </c>
      <c r="N1517">
        <f>Table1[[#This Row],[Basic Salary]]+Table1[[#This Row],[Bonus]]</f>
        <v>110179</v>
      </c>
      <c r="O1517" s="2">
        <f>Table1[[#This Row],[Bonus]]/Table1[[#This Row],[Basic Salary]]</f>
        <v>0.2318072558555537</v>
      </c>
      <c r="P1517">
        <f ca="1">DATEDIF(Table1[[#This Row],[Date of Birth]],TODAY(),"Y")</f>
        <v>39</v>
      </c>
      <c r="Q1517">
        <f ca="1">DATEDIF(Table1[[#This Row],[Joining Date]],TODAY(),"Y")</f>
        <v>3</v>
      </c>
      <c r="R1517" t="str">
        <f ca="1">IF(YEAR(Table1[[#This Row],[Joining Date]])=YEAR(TODAY()),"Yes","No")</f>
        <v>No</v>
      </c>
      <c r="S1517" t="str">
        <f ca="1">IF(Table1[[#This Row],[Experience]]&gt;5,"Yes","No")</f>
        <v>No</v>
      </c>
      <c r="T1517" t="str">
        <f>TEXT(Table1[[#This Row],[Joining Date]],"mmmm")</f>
        <v>June</v>
      </c>
      <c r="U1517" t="str">
        <f>TEXT(Table1[[#This Row],[Joining Date]],"yyyy")</f>
        <v>2023</v>
      </c>
      <c r="V1517" s="5">
        <f ca="1">TODAY()-Table1[[#This Row],[Joining Date]]</f>
        <v>1147</v>
      </c>
      <c r="W1517" t="str">
        <f>LEFT(Table1[[#This Row],[Employee Name]],FIND(" ",Table1[[#This Row],[Employee Name]])-1)</f>
        <v>Aditya</v>
      </c>
      <c r="X1517" t="str">
        <f>RIGHT(Table1[[#This Row],[Employee Name]],LEN(Table1[[#This Row],[Employee Name]])-FIND(" ",Table1[[#This Row],[Employee Name]]))</f>
        <v>Kapoor</v>
      </c>
      <c r="Y1517" t="str">
        <f>Table1[[#This Row],[Department]]&amp;"-"&amp;Table1[[#This Row],[Employee ID]]</f>
        <v>IT-E01601</v>
      </c>
      <c r="Z1517" t="str">
        <f>LEFT(Table1[[#This Row],[Department]],3)</f>
        <v>IT</v>
      </c>
      <c r="AA1517" t="str">
        <f>_xlfn.XLOOKUP(Table1[[#This Row],[Manager ID]],MANAGERS!A:A,MANAGERS!B:B)</f>
        <v>Manager_8</v>
      </c>
      <c r="AB1517" t="str" cm="1">
        <f t="array" ref="AB1517">_xlfn.XLOOKUP(Table1[[#This Row],[Manager ID]],Table2[[#All],[Manager ID]],Table2[[#All],[Department Head]])</f>
        <v>Sales</v>
      </c>
      <c r="AC1517" s="2">
        <f>_xlfn.XLOOKUP(Table1[[#This Row],[City]],L:L,O:O)</f>
        <v>0.241864189087755</v>
      </c>
      <c r="AD1517" t="str" cm="1">
        <f t="array" ref="AD1517">_xlfn.IFS(Table1[[#This Row],[Performance Score]]&gt;=90,"Excellent",Table1[[#This Row],[Performance Score]]&gt;=75,"Good",Table1[[#This Row],[Performance Score]]&gt;=60,"Average",Table1[[#This Row],[Performance Score]]&lt;=60,"Need Improvement")</f>
        <v>Good</v>
      </c>
      <c r="AE1517" t="str">
        <f>IF(AND(Table1[[#This Row],[Attendance %]]&gt;=80,(Table1[[#This Row],[Performance Score]]&gt;=80)),"Eligible","Not Eligible")</f>
        <v>Not Eligible</v>
      </c>
      <c r="AF1517" t="str">
        <f>IF(Table1[[#This Row],[Performance Score]]&gt;=80,"High Performer","Low Performer")</f>
        <v>Low Performer</v>
      </c>
      <c r="AG1517" t="str" cm="1">
        <f t="array" aca="1" ref="AG1517" ca="1">_xlfn.IFS(Table1[[#This Row],[Experience]]&lt;=3,"Junior",Table1[[#This Row],[Experience]]&lt;=7,"Mid Level",Table1[[#This Row],[Experience]]&gt;=7,"Senior")</f>
        <v>Junior</v>
      </c>
      <c r="AH1517" t="str">
        <f>IF(Table1[[#This Row],[Attendance %]]&gt;75,"OK","Below 75")</f>
        <v>OK</v>
      </c>
      <c r="AI1517" t="b">
        <f>ISBLANK(Table1[[#This Row],[Employee ID]])</f>
        <v>0</v>
      </c>
      <c r="AJ1517" t="b">
        <f>ISNUMBER(Table1[[#This Row],[Total Salary  ]])</f>
        <v>1</v>
      </c>
      <c r="AK1517" t="str">
        <f>IFERROR(_xlfn.XLOOKUP(Table1[[#This Row],[Manager ID]],MANAGERS!A:A,MANAGERS!B:B),"Not Found")</f>
        <v>Manager_8</v>
      </c>
    </row>
    <row r="1518" spans="1:37" x14ac:dyDescent="0.2">
      <c r="A1518" t="s">
        <v>2224</v>
      </c>
      <c r="B1518" t="s">
        <v>57</v>
      </c>
      <c r="C1518" t="s">
        <v>21</v>
      </c>
      <c r="D1518" t="s">
        <v>25</v>
      </c>
      <c r="E1518" t="s">
        <v>22</v>
      </c>
      <c r="F1518" s="1">
        <v>42680</v>
      </c>
      <c r="G1518" s="1">
        <v>36206</v>
      </c>
      <c r="H1518">
        <v>89297</v>
      </c>
      <c r="I1518">
        <v>20855</v>
      </c>
      <c r="J1518">
        <v>74</v>
      </c>
      <c r="K1518">
        <v>45</v>
      </c>
      <c r="L1518" t="s">
        <v>34</v>
      </c>
      <c r="M1518">
        <v>120</v>
      </c>
      <c r="N1518">
        <f>Table1[[#This Row],[Basic Salary]]+Table1[[#This Row],[Bonus]]</f>
        <v>110152</v>
      </c>
      <c r="O1518" s="2">
        <f>Table1[[#This Row],[Bonus]]/Table1[[#This Row],[Basic Salary]]</f>
        <v>0.23354647972496276</v>
      </c>
      <c r="P1518">
        <f ca="1">DATEDIF(Table1[[#This Row],[Date of Birth]],TODAY(),"Y")</f>
        <v>27</v>
      </c>
      <c r="Q1518">
        <f ca="1">DATEDIF(Table1[[#This Row],[Joining Date]],TODAY(),"Y")</f>
        <v>9</v>
      </c>
      <c r="R1518" t="str">
        <f ca="1">IF(YEAR(Table1[[#This Row],[Joining Date]])=YEAR(TODAY()),"Yes","No")</f>
        <v>No</v>
      </c>
      <c r="S1518" t="str">
        <f ca="1">IF(Table1[[#This Row],[Experience]]&gt;5,"Yes","No")</f>
        <v>Yes</v>
      </c>
      <c r="T1518" t="str">
        <f>TEXT(Table1[[#This Row],[Joining Date]],"mmmm")</f>
        <v>November</v>
      </c>
      <c r="U1518" t="str">
        <f>TEXT(Table1[[#This Row],[Joining Date]],"yyyy")</f>
        <v>2016</v>
      </c>
      <c r="V1518" s="5">
        <f ca="1">TODAY()-Table1[[#This Row],[Joining Date]]</f>
        <v>3559</v>
      </c>
      <c r="W1518" t="str">
        <f>LEFT(Table1[[#This Row],[Employee Name]],FIND(" ",Table1[[#This Row],[Employee Name]])-1)</f>
        <v>Swathi</v>
      </c>
      <c r="X1518" t="str">
        <f>RIGHT(Table1[[#This Row],[Employee Name]],LEN(Table1[[#This Row],[Employee Name]])-FIND(" ",Table1[[#This Row],[Employee Name]]))</f>
        <v>Ramesh</v>
      </c>
      <c r="Y1518" t="str">
        <f>Table1[[#This Row],[Department]]&amp;"-"&amp;Table1[[#This Row],[Employee ID]]</f>
        <v>Finance-E02168</v>
      </c>
      <c r="Z1518" t="str">
        <f>LEFT(Table1[[#This Row],[Department]],3)</f>
        <v>Fin</v>
      </c>
      <c r="AA1518" t="str">
        <f>_xlfn.XLOOKUP(Table1[[#This Row],[Manager ID]],MANAGERS!A:A,MANAGERS!B:B)</f>
        <v>Manager_20</v>
      </c>
      <c r="AB1518" t="str" cm="1">
        <f t="array" ref="AB1518">_xlfn.XLOOKUP(Table1[[#This Row],[Manager ID]],Table2[[#All],[Manager ID]],Table2[[#All],[Department Head]])</f>
        <v>Operations</v>
      </c>
      <c r="AC1518" s="2">
        <f>_xlfn.XLOOKUP(Table1[[#This Row],[City]],L:L,O:O)</f>
        <v>0.24030340748661314</v>
      </c>
      <c r="AD1518" t="str" cm="1">
        <f t="array" ref="AD1518">_xlfn.IFS(Table1[[#This Row],[Performance Score]]&gt;=90,"Excellent",Table1[[#This Row],[Performance Score]]&gt;=75,"Good",Table1[[#This Row],[Performance Score]]&gt;=60,"Average",Table1[[#This Row],[Performance Score]]&lt;=60,"Need Improvement")</f>
        <v>Need Improvement</v>
      </c>
      <c r="AE1518" t="str">
        <f>IF(AND(Table1[[#This Row],[Attendance %]]&gt;=80,(Table1[[#This Row],[Performance Score]]&gt;=80)),"Eligible","Not Eligible")</f>
        <v>Not Eligible</v>
      </c>
      <c r="AF1518" t="str">
        <f>IF(Table1[[#This Row],[Performance Score]]&gt;=80,"High Performer","Low Performer")</f>
        <v>Low Performer</v>
      </c>
      <c r="AG1518" t="str" cm="1">
        <f t="array" aca="1" ref="AG1518" ca="1">_xlfn.IFS(Table1[[#This Row],[Experience]]&lt;=3,"Junior",Table1[[#This Row],[Experience]]&lt;=7,"Mid Level",Table1[[#This Row],[Experience]]&gt;=7,"Senior")</f>
        <v>Senior</v>
      </c>
      <c r="AH1518" t="str">
        <f>IF(Table1[[#This Row],[Attendance %]]&gt;75,"OK","Below 75")</f>
        <v>Below 75</v>
      </c>
      <c r="AI1518" t="b">
        <f>ISBLANK(Table1[[#This Row],[Employee ID]])</f>
        <v>0</v>
      </c>
      <c r="AJ1518" t="b">
        <f>ISNUMBER(Table1[[#This Row],[Total Salary  ]])</f>
        <v>1</v>
      </c>
      <c r="AK1518" t="str">
        <f>IFERROR(_xlfn.XLOOKUP(Table1[[#This Row],[Manager ID]],MANAGERS!A:A,MANAGERS!B:B),"Not Found")</f>
        <v>Manager_20</v>
      </c>
    </row>
    <row r="1519" spans="1:37" x14ac:dyDescent="0.2">
      <c r="A1519" t="s">
        <v>5014</v>
      </c>
      <c r="B1519" t="s">
        <v>45</v>
      </c>
      <c r="C1519" t="s">
        <v>21</v>
      </c>
      <c r="D1519" t="s">
        <v>33</v>
      </c>
      <c r="E1519" t="s">
        <v>65</v>
      </c>
      <c r="F1519" s="1">
        <v>42196</v>
      </c>
      <c r="G1519" s="1">
        <v>38908</v>
      </c>
      <c r="H1519">
        <v>86469</v>
      </c>
      <c r="I1519">
        <v>23677</v>
      </c>
      <c r="J1519">
        <v>91</v>
      </c>
      <c r="K1519">
        <v>61</v>
      </c>
      <c r="L1519" t="s">
        <v>34</v>
      </c>
      <c r="M1519">
        <v>113</v>
      </c>
      <c r="N1519">
        <f>Table1[[#This Row],[Basic Salary]]+Table1[[#This Row],[Bonus]]</f>
        <v>110146</v>
      </c>
      <c r="O1519" s="2">
        <f>Table1[[#This Row],[Bonus]]/Table1[[#This Row],[Basic Salary]]</f>
        <v>0.27382067561785151</v>
      </c>
      <c r="P1519">
        <f ca="1">DATEDIF(Table1[[#This Row],[Date of Birth]],TODAY(),"Y")</f>
        <v>20</v>
      </c>
      <c r="Q1519">
        <f ca="1">DATEDIF(Table1[[#This Row],[Joining Date]],TODAY(),"Y")</f>
        <v>11</v>
      </c>
      <c r="R1519" t="str">
        <f ca="1">IF(YEAR(Table1[[#This Row],[Joining Date]])=YEAR(TODAY()),"Yes","No")</f>
        <v>No</v>
      </c>
      <c r="S1519" t="str">
        <f ca="1">IF(Table1[[#This Row],[Experience]]&gt;5,"Yes","No")</f>
        <v>Yes</v>
      </c>
      <c r="T1519" t="str">
        <f>TEXT(Table1[[#This Row],[Joining Date]],"mmmm")</f>
        <v>July</v>
      </c>
      <c r="U1519" t="str">
        <f>TEXT(Table1[[#This Row],[Joining Date]],"yyyy")</f>
        <v>2015</v>
      </c>
      <c r="V1519" s="5">
        <f ca="1">TODAY()-Table1[[#This Row],[Joining Date]]</f>
        <v>4043</v>
      </c>
      <c r="W1519" t="str">
        <f>LEFT(Table1[[#This Row],[Employee Name]],FIND(" ",Table1[[#This Row],[Employee Name]])-1)</f>
        <v>Ananya</v>
      </c>
      <c r="X1519" t="str">
        <f>RIGHT(Table1[[#This Row],[Employee Name]],LEN(Table1[[#This Row],[Employee Name]])-FIND(" ",Table1[[#This Row],[Employee Name]]))</f>
        <v>Rao</v>
      </c>
      <c r="Y1519" t="str">
        <f>Table1[[#This Row],[Department]]&amp;"-"&amp;Table1[[#This Row],[Employee ID]]</f>
        <v>Marketing-E04958</v>
      </c>
      <c r="Z1519" t="str">
        <f>LEFT(Table1[[#This Row],[Department]],3)</f>
        <v>Mar</v>
      </c>
      <c r="AA1519" t="str">
        <f>_xlfn.XLOOKUP(Table1[[#This Row],[Manager ID]],MANAGERS!A:A,MANAGERS!B:B)</f>
        <v>Manager_13</v>
      </c>
      <c r="AB1519" t="str" cm="1">
        <f t="array" ref="AB1519">_xlfn.XLOOKUP(Table1[[#This Row],[Manager ID]],Table2[[#All],[Manager ID]],Table2[[#All],[Department Head]])</f>
        <v>HR</v>
      </c>
      <c r="AC1519" s="2">
        <f>_xlfn.XLOOKUP(Table1[[#This Row],[City]],L:L,O:O)</f>
        <v>0.24030340748661314</v>
      </c>
      <c r="AD1519" t="str" cm="1">
        <f t="array" ref="AD1519">_xlfn.IFS(Table1[[#This Row],[Performance Score]]&gt;=90,"Excellent",Table1[[#This Row],[Performance Score]]&gt;=75,"Good",Table1[[#This Row],[Performance Score]]&gt;=60,"Average",Table1[[#This Row],[Performance Score]]&lt;=60,"Need Improvement")</f>
        <v>Average</v>
      </c>
      <c r="AE1519" t="str">
        <f>IF(AND(Table1[[#This Row],[Attendance %]]&gt;=80,(Table1[[#This Row],[Performance Score]]&gt;=80)),"Eligible","Not Eligible")</f>
        <v>Not Eligible</v>
      </c>
      <c r="AF1519" t="str">
        <f>IF(Table1[[#This Row],[Performance Score]]&gt;=80,"High Performer","Low Performer")</f>
        <v>Low Performer</v>
      </c>
      <c r="AG1519" t="str" cm="1">
        <f t="array" aca="1" ref="AG1519" ca="1">_xlfn.IFS(Table1[[#This Row],[Experience]]&lt;=3,"Junior",Table1[[#This Row],[Experience]]&lt;=7,"Mid Level",Table1[[#This Row],[Experience]]&gt;=7,"Senior")</f>
        <v>Senior</v>
      </c>
      <c r="AH1519" t="str">
        <f>IF(Table1[[#This Row],[Attendance %]]&gt;75,"OK","Below 75")</f>
        <v>OK</v>
      </c>
      <c r="AI1519" t="b">
        <f>ISBLANK(Table1[[#This Row],[Employee ID]])</f>
        <v>0</v>
      </c>
      <c r="AJ1519" t="b">
        <f>ISNUMBER(Table1[[#This Row],[Total Salary  ]])</f>
        <v>1</v>
      </c>
      <c r="AK1519" t="str">
        <f>IFERROR(_xlfn.XLOOKUP(Table1[[#This Row],[Manager ID]],MANAGERS!A:A,MANAGERS!B:B),"Not Found")</f>
        <v>Manager_13</v>
      </c>
    </row>
    <row r="1520" spans="1:37" x14ac:dyDescent="0.2">
      <c r="A1520" t="s">
        <v>3681</v>
      </c>
      <c r="B1520" t="s">
        <v>20</v>
      </c>
      <c r="C1520" t="s">
        <v>21</v>
      </c>
      <c r="D1520" t="s">
        <v>33</v>
      </c>
      <c r="E1520" t="s">
        <v>26</v>
      </c>
      <c r="F1520" s="1">
        <v>42025</v>
      </c>
      <c r="G1520" s="1">
        <v>30794</v>
      </c>
      <c r="H1520">
        <v>101055</v>
      </c>
      <c r="I1520">
        <v>9058</v>
      </c>
      <c r="J1520">
        <v>62</v>
      </c>
      <c r="K1520">
        <v>78</v>
      </c>
      <c r="L1520" t="s">
        <v>53</v>
      </c>
      <c r="M1520">
        <v>110</v>
      </c>
      <c r="N1520">
        <f>Table1[[#This Row],[Basic Salary]]+Table1[[#This Row],[Bonus]]</f>
        <v>110113</v>
      </c>
      <c r="O1520" s="2">
        <f>Table1[[#This Row],[Bonus]]/Table1[[#This Row],[Basic Salary]]</f>
        <v>8.9634357528078773E-2</v>
      </c>
      <c r="P1520">
        <f ca="1">DATEDIF(Table1[[#This Row],[Date of Birth]],TODAY(),"Y")</f>
        <v>42</v>
      </c>
      <c r="Q1520">
        <f ca="1">DATEDIF(Table1[[#This Row],[Joining Date]],TODAY(),"Y")</f>
        <v>11</v>
      </c>
      <c r="R1520" t="str">
        <f ca="1">IF(YEAR(Table1[[#This Row],[Joining Date]])=YEAR(TODAY()),"Yes","No")</f>
        <v>No</v>
      </c>
      <c r="S1520" t="str">
        <f ca="1">IF(Table1[[#This Row],[Experience]]&gt;5,"Yes","No")</f>
        <v>Yes</v>
      </c>
      <c r="T1520" t="str">
        <f>TEXT(Table1[[#This Row],[Joining Date]],"mmmm")</f>
        <v>January</v>
      </c>
      <c r="U1520" t="str">
        <f>TEXT(Table1[[#This Row],[Joining Date]],"yyyy")</f>
        <v>2015</v>
      </c>
      <c r="V1520" s="5">
        <f ca="1">TODAY()-Table1[[#This Row],[Joining Date]]</f>
        <v>4214</v>
      </c>
      <c r="W1520" t="str">
        <f>LEFT(Table1[[#This Row],[Employee Name]],FIND(" ",Table1[[#This Row],[Employee Name]])-1)</f>
        <v>Rahul</v>
      </c>
      <c r="X1520" t="str">
        <f>RIGHT(Table1[[#This Row],[Employee Name]],LEN(Table1[[#This Row],[Employee Name]])-FIND(" ",Table1[[#This Row],[Employee Name]]))</f>
        <v>Verma</v>
      </c>
      <c r="Y1520" t="str">
        <f>Table1[[#This Row],[Department]]&amp;"-"&amp;Table1[[#This Row],[Employee ID]]</f>
        <v>Marketing-E03625</v>
      </c>
      <c r="Z1520" t="str">
        <f>LEFT(Table1[[#This Row],[Department]],3)</f>
        <v>Mar</v>
      </c>
      <c r="AA1520" t="str">
        <f>_xlfn.XLOOKUP(Table1[[#This Row],[Manager ID]],MANAGERS!A:A,MANAGERS!B:B)</f>
        <v>Manager_10</v>
      </c>
      <c r="AB1520" t="str" cm="1">
        <f t="array" ref="AB1520">_xlfn.XLOOKUP(Table1[[#This Row],[Manager ID]],Table2[[#All],[Manager ID]],Table2[[#All],[Department Head]])</f>
        <v>HR</v>
      </c>
      <c r="AC1520" s="2">
        <f>_xlfn.XLOOKUP(Table1[[#This Row],[City]],L:L,O:O)</f>
        <v>0.23685887225230964</v>
      </c>
      <c r="AD1520" t="str" cm="1">
        <f t="array" ref="AD1520">_xlfn.IFS(Table1[[#This Row],[Performance Score]]&gt;=90,"Excellent",Table1[[#This Row],[Performance Score]]&gt;=75,"Good",Table1[[#This Row],[Performance Score]]&gt;=60,"Average",Table1[[#This Row],[Performance Score]]&lt;=60,"Need Improvement")</f>
        <v>Good</v>
      </c>
      <c r="AE1520" t="str">
        <f>IF(AND(Table1[[#This Row],[Attendance %]]&gt;=80,(Table1[[#This Row],[Performance Score]]&gt;=80)),"Eligible","Not Eligible")</f>
        <v>Not Eligible</v>
      </c>
      <c r="AF1520" t="str">
        <f>IF(Table1[[#This Row],[Performance Score]]&gt;=80,"High Performer","Low Performer")</f>
        <v>Low Performer</v>
      </c>
      <c r="AG1520" t="str" cm="1">
        <f t="array" aca="1" ref="AG1520" ca="1">_xlfn.IFS(Table1[[#This Row],[Experience]]&lt;=3,"Junior",Table1[[#This Row],[Experience]]&lt;=7,"Mid Level",Table1[[#This Row],[Experience]]&gt;=7,"Senior")</f>
        <v>Senior</v>
      </c>
      <c r="AH1520" t="str">
        <f>IF(Table1[[#This Row],[Attendance %]]&gt;75,"OK","Below 75")</f>
        <v>Below 75</v>
      </c>
      <c r="AI1520" t="b">
        <f>ISBLANK(Table1[[#This Row],[Employee ID]])</f>
        <v>0</v>
      </c>
      <c r="AJ1520" t="b">
        <f>ISNUMBER(Table1[[#This Row],[Total Salary  ]])</f>
        <v>1</v>
      </c>
      <c r="AK1520" t="str">
        <f>IFERROR(_xlfn.XLOOKUP(Table1[[#This Row],[Manager ID]],MANAGERS!A:A,MANAGERS!B:B),"Not Found")</f>
        <v>Manager_10</v>
      </c>
    </row>
    <row r="1521" spans="1:37" x14ac:dyDescent="0.2">
      <c r="A1521" t="s">
        <v>1332</v>
      </c>
      <c r="B1521" t="s">
        <v>20</v>
      </c>
      <c r="C1521" t="s">
        <v>21</v>
      </c>
      <c r="D1521" t="s">
        <v>25</v>
      </c>
      <c r="E1521" t="s">
        <v>51</v>
      </c>
      <c r="F1521" s="1">
        <v>43378</v>
      </c>
      <c r="G1521" s="1">
        <v>33744</v>
      </c>
      <c r="H1521">
        <v>84436</v>
      </c>
      <c r="I1521">
        <v>25664</v>
      </c>
      <c r="J1521">
        <v>92</v>
      </c>
      <c r="K1521">
        <v>83</v>
      </c>
      <c r="L1521" t="s">
        <v>34</v>
      </c>
      <c r="M1521">
        <v>103</v>
      </c>
      <c r="N1521">
        <f>Table1[[#This Row],[Basic Salary]]+Table1[[#This Row],[Bonus]]</f>
        <v>110100</v>
      </c>
      <c r="O1521" s="2">
        <f>Table1[[#This Row],[Bonus]]/Table1[[#This Row],[Basic Salary]]</f>
        <v>0.3039461840920934</v>
      </c>
      <c r="P1521">
        <f ca="1">DATEDIF(Table1[[#This Row],[Date of Birth]],TODAY(),"Y")</f>
        <v>34</v>
      </c>
      <c r="Q1521">
        <f ca="1">DATEDIF(Table1[[#This Row],[Joining Date]],TODAY(),"Y")</f>
        <v>7</v>
      </c>
      <c r="R1521" t="str">
        <f ca="1">IF(YEAR(Table1[[#This Row],[Joining Date]])=YEAR(TODAY()),"Yes","No")</f>
        <v>No</v>
      </c>
      <c r="S1521" t="str">
        <f ca="1">IF(Table1[[#This Row],[Experience]]&gt;5,"Yes","No")</f>
        <v>Yes</v>
      </c>
      <c r="T1521" t="str">
        <f>TEXT(Table1[[#This Row],[Joining Date]],"mmmm")</f>
        <v>October</v>
      </c>
      <c r="U1521" t="str">
        <f>TEXT(Table1[[#This Row],[Joining Date]],"yyyy")</f>
        <v>2018</v>
      </c>
      <c r="V1521" s="5">
        <f ca="1">TODAY()-Table1[[#This Row],[Joining Date]]</f>
        <v>2861</v>
      </c>
      <c r="W1521" t="str">
        <f>LEFT(Table1[[#This Row],[Employee Name]],FIND(" ",Table1[[#This Row],[Employee Name]])-1)</f>
        <v>Rahul</v>
      </c>
      <c r="X1521" t="str">
        <f>RIGHT(Table1[[#This Row],[Employee Name]],LEN(Table1[[#This Row],[Employee Name]])-FIND(" ",Table1[[#This Row],[Employee Name]]))</f>
        <v>Verma</v>
      </c>
      <c r="Y1521" t="str">
        <f>Table1[[#This Row],[Department]]&amp;"-"&amp;Table1[[#This Row],[Employee ID]]</f>
        <v>Finance-E01276</v>
      </c>
      <c r="Z1521" t="str">
        <f>LEFT(Table1[[#This Row],[Department]],3)</f>
        <v>Fin</v>
      </c>
      <c r="AA1521" t="str">
        <f>_xlfn.XLOOKUP(Table1[[#This Row],[Manager ID]],MANAGERS!A:A,MANAGERS!B:B)</f>
        <v>Manager_3</v>
      </c>
      <c r="AB1521" t="str" cm="1">
        <f t="array" ref="AB1521">_xlfn.XLOOKUP(Table1[[#This Row],[Manager ID]],Table2[[#All],[Manager ID]],Table2[[#All],[Department Head]])</f>
        <v>IT</v>
      </c>
      <c r="AC1521" s="2">
        <f>_xlfn.XLOOKUP(Table1[[#This Row],[City]],L:L,O:O)</f>
        <v>0.24030340748661314</v>
      </c>
      <c r="AD1521" t="str" cm="1">
        <f t="array" ref="AD1521">_xlfn.IFS(Table1[[#This Row],[Performance Score]]&gt;=90,"Excellent",Table1[[#This Row],[Performance Score]]&gt;=75,"Good",Table1[[#This Row],[Performance Score]]&gt;=60,"Average",Table1[[#This Row],[Performance Score]]&lt;=60,"Need Improvement")</f>
        <v>Good</v>
      </c>
      <c r="AE1521" t="str">
        <f>IF(AND(Table1[[#This Row],[Attendance %]]&gt;=80,(Table1[[#This Row],[Performance Score]]&gt;=80)),"Eligible","Not Eligible")</f>
        <v>Eligible</v>
      </c>
      <c r="AF1521" t="str">
        <f>IF(Table1[[#This Row],[Performance Score]]&gt;=80,"High Performer","Low Performer")</f>
        <v>High Performer</v>
      </c>
      <c r="AG1521" t="str" cm="1">
        <f t="array" aca="1" ref="AG1521" ca="1">_xlfn.IFS(Table1[[#This Row],[Experience]]&lt;=3,"Junior",Table1[[#This Row],[Experience]]&lt;=7,"Mid Level",Table1[[#This Row],[Experience]]&gt;=7,"Senior")</f>
        <v>Mid Level</v>
      </c>
      <c r="AH1521" t="str">
        <f>IF(Table1[[#This Row],[Attendance %]]&gt;75,"OK","Below 75")</f>
        <v>OK</v>
      </c>
      <c r="AI1521" t="b">
        <f>ISBLANK(Table1[[#This Row],[Employee ID]])</f>
        <v>0</v>
      </c>
      <c r="AJ1521" t="b">
        <f>ISNUMBER(Table1[[#This Row],[Total Salary  ]])</f>
        <v>1</v>
      </c>
      <c r="AK1521" t="str">
        <f>IFERROR(_xlfn.XLOOKUP(Table1[[#This Row],[Manager ID]],MANAGERS!A:A,MANAGERS!B:B),"Not Found")</f>
        <v>Manager_3</v>
      </c>
    </row>
    <row r="1522" spans="1:37" x14ac:dyDescent="0.2">
      <c r="A1522" t="s">
        <v>1753</v>
      </c>
      <c r="B1522" t="s">
        <v>93</v>
      </c>
      <c r="C1522" t="s">
        <v>21</v>
      </c>
      <c r="D1522" t="s">
        <v>46</v>
      </c>
      <c r="E1522" t="s">
        <v>30</v>
      </c>
      <c r="F1522" s="1">
        <v>42441</v>
      </c>
      <c r="G1522" s="1">
        <v>31645</v>
      </c>
      <c r="H1522">
        <v>97746</v>
      </c>
      <c r="I1522">
        <v>12327</v>
      </c>
      <c r="J1522">
        <v>74</v>
      </c>
      <c r="K1522">
        <v>96</v>
      </c>
      <c r="L1522" t="s">
        <v>37</v>
      </c>
      <c r="M1522">
        <v>115</v>
      </c>
      <c r="N1522">
        <f>Table1[[#This Row],[Basic Salary]]+Table1[[#This Row],[Bonus]]</f>
        <v>110073</v>
      </c>
      <c r="O1522" s="2">
        <f>Table1[[#This Row],[Bonus]]/Table1[[#This Row],[Basic Salary]]</f>
        <v>0.12611257749677737</v>
      </c>
      <c r="P1522">
        <f ca="1">DATEDIF(Table1[[#This Row],[Date of Birth]],TODAY(),"Y")</f>
        <v>39</v>
      </c>
      <c r="Q1522">
        <f ca="1">DATEDIF(Table1[[#This Row],[Joining Date]],TODAY(),"Y")</f>
        <v>10</v>
      </c>
      <c r="R1522" t="str">
        <f ca="1">IF(YEAR(Table1[[#This Row],[Joining Date]])=YEAR(TODAY()),"Yes","No")</f>
        <v>No</v>
      </c>
      <c r="S1522" t="str">
        <f ca="1">IF(Table1[[#This Row],[Experience]]&gt;5,"Yes","No")</f>
        <v>Yes</v>
      </c>
      <c r="T1522" t="str">
        <f>TEXT(Table1[[#This Row],[Joining Date]],"mmmm")</f>
        <v>March</v>
      </c>
      <c r="U1522" t="str">
        <f>TEXT(Table1[[#This Row],[Joining Date]],"yyyy")</f>
        <v>2016</v>
      </c>
      <c r="V1522" s="5">
        <f ca="1">TODAY()-Table1[[#This Row],[Joining Date]]</f>
        <v>3798</v>
      </c>
      <c r="W1522" t="str">
        <f>LEFT(Table1[[#This Row],[Employee Name]],FIND(" ",Table1[[#This Row],[Employee Name]])-1)</f>
        <v>Priya</v>
      </c>
      <c r="X1522" t="str">
        <f>RIGHT(Table1[[#This Row],[Employee Name]],LEN(Table1[[#This Row],[Employee Name]])-FIND(" ",Table1[[#This Row],[Employee Name]]))</f>
        <v>Reddy</v>
      </c>
      <c r="Y1522" t="str">
        <f>Table1[[#This Row],[Department]]&amp;"-"&amp;Table1[[#This Row],[Employee ID]]</f>
        <v>Support-E01697</v>
      </c>
      <c r="Z1522" t="str">
        <f>LEFT(Table1[[#This Row],[Department]],3)</f>
        <v>Sup</v>
      </c>
      <c r="AA1522" t="str">
        <f>_xlfn.XLOOKUP(Table1[[#This Row],[Manager ID]],MANAGERS!A:A,MANAGERS!B:B)</f>
        <v>Manager_15</v>
      </c>
      <c r="AB1522" t="str" cm="1">
        <f t="array" ref="AB1522">_xlfn.XLOOKUP(Table1[[#This Row],[Manager ID]],Table2[[#All],[Manager ID]],Table2[[#All],[Department Head]])</f>
        <v>Support</v>
      </c>
      <c r="AC1522" s="2">
        <f>_xlfn.XLOOKUP(Table1[[#This Row],[City]],L:L,O:O)</f>
        <v>0.24036902712549932</v>
      </c>
      <c r="AD1522" t="str" cm="1">
        <f t="array" ref="AD1522">_xlfn.IFS(Table1[[#This Row],[Performance Score]]&gt;=90,"Excellent",Table1[[#This Row],[Performance Score]]&gt;=75,"Good",Table1[[#This Row],[Performance Score]]&gt;=60,"Average",Table1[[#This Row],[Performance Score]]&lt;=60,"Need Improvement")</f>
        <v>Excellent</v>
      </c>
      <c r="AE1522" t="str">
        <f>IF(AND(Table1[[#This Row],[Attendance %]]&gt;=80,(Table1[[#This Row],[Performance Score]]&gt;=80)),"Eligible","Not Eligible")</f>
        <v>Not Eligible</v>
      </c>
      <c r="AF1522" t="str">
        <f>IF(Table1[[#This Row],[Performance Score]]&gt;=80,"High Performer","Low Performer")</f>
        <v>High Performer</v>
      </c>
      <c r="AG1522" t="str" cm="1">
        <f t="array" aca="1" ref="AG1522" ca="1">_xlfn.IFS(Table1[[#This Row],[Experience]]&lt;=3,"Junior",Table1[[#This Row],[Experience]]&lt;=7,"Mid Level",Table1[[#This Row],[Experience]]&gt;=7,"Senior")</f>
        <v>Senior</v>
      </c>
      <c r="AH1522" t="str">
        <f>IF(Table1[[#This Row],[Attendance %]]&gt;75,"OK","Below 75")</f>
        <v>Below 75</v>
      </c>
      <c r="AI1522" t="b">
        <f>ISBLANK(Table1[[#This Row],[Employee ID]])</f>
        <v>0</v>
      </c>
      <c r="AJ1522" t="b">
        <f>ISNUMBER(Table1[[#This Row],[Total Salary  ]])</f>
        <v>1</v>
      </c>
      <c r="AK1522" t="str">
        <f>IFERROR(_xlfn.XLOOKUP(Table1[[#This Row],[Manager ID]],MANAGERS!A:A,MANAGERS!B:B),"Not Found")</f>
        <v>Manager_15</v>
      </c>
    </row>
    <row r="1523" spans="1:37" x14ac:dyDescent="0.2">
      <c r="A1523" t="s">
        <v>999</v>
      </c>
      <c r="B1523" t="s">
        <v>39</v>
      </c>
      <c r="C1523" t="s">
        <v>15</v>
      </c>
      <c r="D1523" t="s">
        <v>25</v>
      </c>
      <c r="E1523" t="s">
        <v>65</v>
      </c>
      <c r="F1523" s="1">
        <v>43126</v>
      </c>
      <c r="G1523" s="1">
        <v>39511</v>
      </c>
      <c r="H1523">
        <v>95482</v>
      </c>
      <c r="I1523">
        <v>14564</v>
      </c>
      <c r="J1523">
        <v>64</v>
      </c>
      <c r="K1523">
        <v>84</v>
      </c>
      <c r="L1523" t="s">
        <v>18</v>
      </c>
      <c r="M1523">
        <v>107</v>
      </c>
      <c r="N1523">
        <f>Table1[[#This Row],[Basic Salary]]+Table1[[#This Row],[Bonus]]</f>
        <v>110046</v>
      </c>
      <c r="O1523" s="2">
        <f>Table1[[#This Row],[Bonus]]/Table1[[#This Row],[Basic Salary]]</f>
        <v>0.15253136716868101</v>
      </c>
      <c r="P1523">
        <f ca="1">DATEDIF(Table1[[#This Row],[Date of Birth]],TODAY(),"Y")</f>
        <v>18</v>
      </c>
      <c r="Q1523">
        <f ca="1">DATEDIF(Table1[[#This Row],[Joining Date]],TODAY(),"Y")</f>
        <v>8</v>
      </c>
      <c r="R1523" t="str">
        <f ca="1">IF(YEAR(Table1[[#This Row],[Joining Date]])=YEAR(TODAY()),"Yes","No")</f>
        <v>No</v>
      </c>
      <c r="S1523" t="str">
        <f ca="1">IF(Table1[[#This Row],[Experience]]&gt;5,"Yes","No")</f>
        <v>Yes</v>
      </c>
      <c r="T1523" t="str">
        <f>TEXT(Table1[[#This Row],[Joining Date]],"mmmm")</f>
        <v>January</v>
      </c>
      <c r="U1523" t="str">
        <f>TEXT(Table1[[#This Row],[Joining Date]],"yyyy")</f>
        <v>2018</v>
      </c>
      <c r="V1523" s="5">
        <f ca="1">TODAY()-Table1[[#This Row],[Joining Date]]</f>
        <v>3113</v>
      </c>
      <c r="W1523" t="str">
        <f>LEFT(Table1[[#This Row],[Employee Name]],FIND(" ",Table1[[#This Row],[Employee Name]])-1)</f>
        <v>Karan</v>
      </c>
      <c r="X1523" t="str">
        <f>RIGHT(Table1[[#This Row],[Employee Name]],LEN(Table1[[#This Row],[Employee Name]])-FIND(" ",Table1[[#This Row],[Employee Name]]))</f>
        <v>Malhotra</v>
      </c>
      <c r="Y1523" t="str">
        <f>Table1[[#This Row],[Department]]&amp;"-"&amp;Table1[[#This Row],[Employee ID]]</f>
        <v>Finance-E00943</v>
      </c>
      <c r="Z1523" t="str">
        <f>LEFT(Table1[[#This Row],[Department]],3)</f>
        <v>Fin</v>
      </c>
      <c r="AA1523" t="str">
        <f>_xlfn.XLOOKUP(Table1[[#This Row],[Manager ID]],MANAGERS!A:A,MANAGERS!B:B)</f>
        <v>Manager_7</v>
      </c>
      <c r="AB1523" t="str" cm="1">
        <f t="array" ref="AB1523">_xlfn.XLOOKUP(Table1[[#This Row],[Manager ID]],Table2[[#All],[Manager ID]],Table2[[#All],[Department Head]])</f>
        <v>Operations</v>
      </c>
      <c r="AC1523" s="2">
        <f>_xlfn.XLOOKUP(Table1[[#This Row],[City]],L:L,O:O)</f>
        <v>0.21356479274849693</v>
      </c>
      <c r="AD1523" t="str" cm="1">
        <f t="array" ref="AD1523">_xlfn.IFS(Table1[[#This Row],[Performance Score]]&gt;=90,"Excellent",Table1[[#This Row],[Performance Score]]&gt;=75,"Good",Table1[[#This Row],[Performance Score]]&gt;=60,"Average",Table1[[#This Row],[Performance Score]]&lt;=60,"Need Improvement")</f>
        <v>Good</v>
      </c>
      <c r="AE1523" t="str">
        <f>IF(AND(Table1[[#This Row],[Attendance %]]&gt;=80,(Table1[[#This Row],[Performance Score]]&gt;=80)),"Eligible","Not Eligible")</f>
        <v>Not Eligible</v>
      </c>
      <c r="AF1523" t="str">
        <f>IF(Table1[[#This Row],[Performance Score]]&gt;=80,"High Performer","Low Performer")</f>
        <v>High Performer</v>
      </c>
      <c r="AG1523" t="str" cm="1">
        <f t="array" aca="1" ref="AG1523" ca="1">_xlfn.IFS(Table1[[#This Row],[Experience]]&lt;=3,"Junior",Table1[[#This Row],[Experience]]&lt;=7,"Mid Level",Table1[[#This Row],[Experience]]&gt;=7,"Senior")</f>
        <v>Senior</v>
      </c>
      <c r="AH1523" t="str">
        <f>IF(Table1[[#This Row],[Attendance %]]&gt;75,"OK","Below 75")</f>
        <v>Below 75</v>
      </c>
      <c r="AI1523" t="b">
        <f>ISBLANK(Table1[[#This Row],[Employee ID]])</f>
        <v>0</v>
      </c>
      <c r="AJ1523" t="b">
        <f>ISNUMBER(Table1[[#This Row],[Total Salary  ]])</f>
        <v>1</v>
      </c>
      <c r="AK1523" t="str">
        <f>IFERROR(_xlfn.XLOOKUP(Table1[[#This Row],[Manager ID]],MANAGERS!A:A,MANAGERS!B:B),"Not Found")</f>
        <v>Manager_7</v>
      </c>
    </row>
    <row r="1524" spans="1:37" x14ac:dyDescent="0.2">
      <c r="A1524" t="s">
        <v>3530</v>
      </c>
      <c r="B1524" t="s">
        <v>60</v>
      </c>
      <c r="C1524" t="s">
        <v>15</v>
      </c>
      <c r="D1524" t="s">
        <v>40</v>
      </c>
      <c r="E1524" t="s">
        <v>22</v>
      </c>
      <c r="F1524" s="1">
        <v>43978</v>
      </c>
      <c r="G1524" s="1">
        <v>41034</v>
      </c>
      <c r="H1524">
        <v>96780</v>
      </c>
      <c r="I1524">
        <v>13259</v>
      </c>
      <c r="J1524">
        <v>90</v>
      </c>
      <c r="K1524">
        <v>90</v>
      </c>
      <c r="L1524" t="s">
        <v>37</v>
      </c>
      <c r="M1524">
        <v>103</v>
      </c>
      <c r="N1524">
        <f>Table1[[#This Row],[Basic Salary]]+Table1[[#This Row],[Bonus]]</f>
        <v>110039</v>
      </c>
      <c r="O1524" s="2">
        <f>Table1[[#This Row],[Bonus]]/Table1[[#This Row],[Basic Salary]]</f>
        <v>0.13700144657987187</v>
      </c>
      <c r="P1524">
        <f ca="1">DATEDIF(Table1[[#This Row],[Date of Birth]],TODAY(),"Y")</f>
        <v>14</v>
      </c>
      <c r="Q1524">
        <f ca="1">DATEDIF(Table1[[#This Row],[Joining Date]],TODAY(),"Y")</f>
        <v>6</v>
      </c>
      <c r="R1524" t="str">
        <f ca="1">IF(YEAR(Table1[[#This Row],[Joining Date]])=YEAR(TODAY()),"Yes","No")</f>
        <v>No</v>
      </c>
      <c r="S1524" t="str">
        <f ca="1">IF(Table1[[#This Row],[Experience]]&gt;5,"Yes","No")</f>
        <v>Yes</v>
      </c>
      <c r="T1524" t="str">
        <f>TEXT(Table1[[#This Row],[Joining Date]],"mmmm")</f>
        <v>May</v>
      </c>
      <c r="U1524" t="str">
        <f>TEXT(Table1[[#This Row],[Joining Date]],"yyyy")</f>
        <v>2020</v>
      </c>
      <c r="V1524" s="5">
        <f ca="1">TODAY()-Table1[[#This Row],[Joining Date]]</f>
        <v>2261</v>
      </c>
      <c r="W1524" t="str">
        <f>LEFT(Table1[[#This Row],[Employee Name]],FIND(" ",Table1[[#This Row],[Employee Name]])-1)</f>
        <v>Gayathri</v>
      </c>
      <c r="X1524" t="str">
        <f>RIGHT(Table1[[#This Row],[Employee Name]],LEN(Table1[[#This Row],[Employee Name]])-FIND(" ",Table1[[#This Row],[Employee Name]]))</f>
        <v>Iyer</v>
      </c>
      <c r="Y1524" t="str">
        <f>Table1[[#This Row],[Department]]&amp;"-"&amp;Table1[[#This Row],[Employee ID]]</f>
        <v>IT-E03474</v>
      </c>
      <c r="Z1524" t="str">
        <f>LEFT(Table1[[#This Row],[Department]],3)</f>
        <v>IT</v>
      </c>
      <c r="AA1524" t="str">
        <f>_xlfn.XLOOKUP(Table1[[#This Row],[Manager ID]],MANAGERS!A:A,MANAGERS!B:B)</f>
        <v>Manager_3</v>
      </c>
      <c r="AB1524" t="str" cm="1">
        <f t="array" ref="AB1524">_xlfn.XLOOKUP(Table1[[#This Row],[Manager ID]],Table2[[#All],[Manager ID]],Table2[[#All],[Department Head]])</f>
        <v>IT</v>
      </c>
      <c r="AC1524" s="2">
        <f>_xlfn.XLOOKUP(Table1[[#This Row],[City]],L:L,O:O)</f>
        <v>0.24036902712549932</v>
      </c>
      <c r="AD1524" t="str" cm="1">
        <f t="array" ref="AD1524">_xlfn.IFS(Table1[[#This Row],[Performance Score]]&gt;=90,"Excellent",Table1[[#This Row],[Performance Score]]&gt;=75,"Good",Table1[[#This Row],[Performance Score]]&gt;=60,"Average",Table1[[#This Row],[Performance Score]]&lt;=60,"Need Improvement")</f>
        <v>Excellent</v>
      </c>
      <c r="AE1524" t="str">
        <f>IF(AND(Table1[[#This Row],[Attendance %]]&gt;=80,(Table1[[#This Row],[Performance Score]]&gt;=80)),"Eligible","Not Eligible")</f>
        <v>Eligible</v>
      </c>
      <c r="AF1524" t="str">
        <f>IF(Table1[[#This Row],[Performance Score]]&gt;=80,"High Performer","Low Performer")</f>
        <v>High Performer</v>
      </c>
      <c r="AG1524" t="str" cm="1">
        <f t="array" aca="1" ref="AG1524" ca="1">_xlfn.IFS(Table1[[#This Row],[Experience]]&lt;=3,"Junior",Table1[[#This Row],[Experience]]&lt;=7,"Mid Level",Table1[[#This Row],[Experience]]&gt;=7,"Senior")</f>
        <v>Mid Level</v>
      </c>
      <c r="AH1524" t="str">
        <f>IF(Table1[[#This Row],[Attendance %]]&gt;75,"OK","Below 75")</f>
        <v>OK</v>
      </c>
      <c r="AI1524" t="b">
        <f>ISBLANK(Table1[[#This Row],[Employee ID]])</f>
        <v>0</v>
      </c>
      <c r="AJ1524" t="b">
        <f>ISNUMBER(Table1[[#This Row],[Total Salary  ]])</f>
        <v>1</v>
      </c>
      <c r="AK1524" t="str">
        <f>IFERROR(_xlfn.XLOOKUP(Table1[[#This Row],[Manager ID]],MANAGERS!A:A,MANAGERS!B:B),"Not Found")</f>
        <v>Manager_3</v>
      </c>
    </row>
    <row r="1525" spans="1:37" x14ac:dyDescent="0.2">
      <c r="A1525" t="s">
        <v>4205</v>
      </c>
      <c r="B1525" t="s">
        <v>62</v>
      </c>
      <c r="C1525" t="s">
        <v>21</v>
      </c>
      <c r="D1525" t="s">
        <v>46</v>
      </c>
      <c r="E1525" t="s">
        <v>22</v>
      </c>
      <c r="F1525" s="1">
        <v>43839</v>
      </c>
      <c r="G1525" s="1">
        <v>40038</v>
      </c>
      <c r="H1525">
        <v>104189</v>
      </c>
      <c r="I1525">
        <v>5827</v>
      </c>
      <c r="J1525">
        <v>79</v>
      </c>
      <c r="K1525">
        <v>80</v>
      </c>
      <c r="L1525" t="s">
        <v>31</v>
      </c>
      <c r="M1525">
        <v>118</v>
      </c>
      <c r="N1525">
        <f>Table1[[#This Row],[Basic Salary]]+Table1[[#This Row],[Bonus]]</f>
        <v>110016</v>
      </c>
      <c r="O1525" s="2">
        <f>Table1[[#This Row],[Bonus]]/Table1[[#This Row],[Basic Salary]]</f>
        <v>5.5927209206346161E-2</v>
      </c>
      <c r="P1525">
        <f ca="1">DATEDIF(Table1[[#This Row],[Date of Birth]],TODAY(),"Y")</f>
        <v>16</v>
      </c>
      <c r="Q1525">
        <f ca="1">DATEDIF(Table1[[#This Row],[Joining Date]],TODAY(),"Y")</f>
        <v>6</v>
      </c>
      <c r="R1525" t="str">
        <f ca="1">IF(YEAR(Table1[[#This Row],[Joining Date]])=YEAR(TODAY()),"Yes","No")</f>
        <v>No</v>
      </c>
      <c r="S1525" t="str">
        <f ca="1">IF(Table1[[#This Row],[Experience]]&gt;5,"Yes","No")</f>
        <v>Yes</v>
      </c>
      <c r="T1525" t="str">
        <f>TEXT(Table1[[#This Row],[Joining Date]],"mmmm")</f>
        <v>January</v>
      </c>
      <c r="U1525" t="str">
        <f>TEXT(Table1[[#This Row],[Joining Date]],"yyyy")</f>
        <v>2020</v>
      </c>
      <c r="V1525" s="5">
        <f ca="1">TODAY()-Table1[[#This Row],[Joining Date]]</f>
        <v>2400</v>
      </c>
      <c r="W1525" t="str">
        <f>LEFT(Table1[[#This Row],[Employee Name]],FIND(" ",Table1[[#This Row],[Employee Name]])-1)</f>
        <v>Kavya</v>
      </c>
      <c r="X1525" t="str">
        <f>RIGHT(Table1[[#This Row],[Employee Name]],LEN(Table1[[#This Row],[Employee Name]])-FIND(" ",Table1[[#This Row],[Employee Name]]))</f>
        <v>Nair</v>
      </c>
      <c r="Y1525" t="str">
        <f>Table1[[#This Row],[Department]]&amp;"-"&amp;Table1[[#This Row],[Employee ID]]</f>
        <v>Support-E04149</v>
      </c>
      <c r="Z1525" t="str">
        <f>LEFT(Table1[[#This Row],[Department]],3)</f>
        <v>Sup</v>
      </c>
      <c r="AA1525" t="str">
        <f>_xlfn.XLOOKUP(Table1[[#This Row],[Manager ID]],MANAGERS!A:A,MANAGERS!B:B)</f>
        <v>Manager_18</v>
      </c>
      <c r="AB1525" t="str" cm="1">
        <f t="array" ref="AB1525">_xlfn.XLOOKUP(Table1[[#This Row],[Manager ID]],Table2[[#All],[Manager ID]],Table2[[#All],[Department Head]])</f>
        <v>Support</v>
      </c>
      <c r="AC1525" s="2">
        <f>_xlfn.XLOOKUP(Table1[[#This Row],[City]],L:L,O:O)</f>
        <v>0.241864189087755</v>
      </c>
      <c r="AD1525" t="str" cm="1">
        <f t="array" ref="AD1525">_xlfn.IFS(Table1[[#This Row],[Performance Score]]&gt;=90,"Excellent",Table1[[#This Row],[Performance Score]]&gt;=75,"Good",Table1[[#This Row],[Performance Score]]&gt;=60,"Average",Table1[[#This Row],[Performance Score]]&lt;=60,"Need Improvement")</f>
        <v>Good</v>
      </c>
      <c r="AE1525" t="str">
        <f>IF(AND(Table1[[#This Row],[Attendance %]]&gt;=80,(Table1[[#This Row],[Performance Score]]&gt;=80)),"Eligible","Not Eligible")</f>
        <v>Not Eligible</v>
      </c>
      <c r="AF1525" t="str">
        <f>IF(Table1[[#This Row],[Performance Score]]&gt;=80,"High Performer","Low Performer")</f>
        <v>High Performer</v>
      </c>
      <c r="AG1525" t="str" cm="1">
        <f t="array" aca="1" ref="AG1525" ca="1">_xlfn.IFS(Table1[[#This Row],[Experience]]&lt;=3,"Junior",Table1[[#This Row],[Experience]]&lt;=7,"Mid Level",Table1[[#This Row],[Experience]]&gt;=7,"Senior")</f>
        <v>Mid Level</v>
      </c>
      <c r="AH1525" t="str">
        <f>IF(Table1[[#This Row],[Attendance %]]&gt;75,"OK","Below 75")</f>
        <v>OK</v>
      </c>
      <c r="AI1525" t="b">
        <f>ISBLANK(Table1[[#This Row],[Employee ID]])</f>
        <v>0</v>
      </c>
      <c r="AJ1525" t="b">
        <f>ISNUMBER(Table1[[#This Row],[Total Salary  ]])</f>
        <v>1</v>
      </c>
      <c r="AK1525" t="str">
        <f>IFERROR(_xlfn.XLOOKUP(Table1[[#This Row],[Manager ID]],MANAGERS!A:A,MANAGERS!B:B),"Not Found")</f>
        <v>Manager_18</v>
      </c>
    </row>
    <row r="1526" spans="1:37" x14ac:dyDescent="0.2">
      <c r="A1526" t="s">
        <v>4310</v>
      </c>
      <c r="B1526" t="s">
        <v>14</v>
      </c>
      <c r="C1526" t="s">
        <v>15</v>
      </c>
      <c r="D1526" t="s">
        <v>43</v>
      </c>
      <c r="E1526" t="s">
        <v>22</v>
      </c>
      <c r="F1526" s="1">
        <v>43916</v>
      </c>
      <c r="G1526" s="1">
        <v>37157</v>
      </c>
      <c r="H1526">
        <v>104022</v>
      </c>
      <c r="I1526">
        <v>5983</v>
      </c>
      <c r="J1526">
        <v>73</v>
      </c>
      <c r="K1526">
        <v>80</v>
      </c>
      <c r="L1526" t="s">
        <v>27</v>
      </c>
      <c r="M1526">
        <v>114</v>
      </c>
      <c r="N1526">
        <f>Table1[[#This Row],[Basic Salary]]+Table1[[#This Row],[Bonus]]</f>
        <v>110005</v>
      </c>
      <c r="O1526" s="2">
        <f>Table1[[#This Row],[Bonus]]/Table1[[#This Row],[Basic Salary]]</f>
        <v>5.7516679164022998E-2</v>
      </c>
      <c r="P1526">
        <f ca="1">DATEDIF(Table1[[#This Row],[Date of Birth]],TODAY(),"Y")</f>
        <v>24</v>
      </c>
      <c r="Q1526">
        <f ca="1">DATEDIF(Table1[[#This Row],[Joining Date]],TODAY(),"Y")</f>
        <v>6</v>
      </c>
      <c r="R1526" t="str">
        <f ca="1">IF(YEAR(Table1[[#This Row],[Joining Date]])=YEAR(TODAY()),"Yes","No")</f>
        <v>No</v>
      </c>
      <c r="S1526" t="str">
        <f ca="1">IF(Table1[[#This Row],[Experience]]&gt;5,"Yes","No")</f>
        <v>Yes</v>
      </c>
      <c r="T1526" t="str">
        <f>TEXT(Table1[[#This Row],[Joining Date]],"mmmm")</f>
        <v>March</v>
      </c>
      <c r="U1526" t="str">
        <f>TEXT(Table1[[#This Row],[Joining Date]],"yyyy")</f>
        <v>2020</v>
      </c>
      <c r="V1526" s="5">
        <f ca="1">TODAY()-Table1[[#This Row],[Joining Date]]</f>
        <v>2323</v>
      </c>
      <c r="W1526" t="str">
        <f>LEFT(Table1[[#This Row],[Employee Name]],FIND(" ",Table1[[#This Row],[Employee Name]])-1)</f>
        <v>Nisha</v>
      </c>
      <c r="X1526" t="str">
        <f>RIGHT(Table1[[#This Row],[Employee Name]],LEN(Table1[[#This Row],[Employee Name]])-FIND(" ",Table1[[#This Row],[Employee Name]]))</f>
        <v>Kapoor</v>
      </c>
      <c r="Y1526" t="str">
        <f>Table1[[#This Row],[Department]]&amp;"-"&amp;Table1[[#This Row],[Employee ID]]</f>
        <v>Operations-E04254</v>
      </c>
      <c r="Z1526" t="str">
        <f>LEFT(Table1[[#This Row],[Department]],3)</f>
        <v>Ope</v>
      </c>
      <c r="AA1526" t="str">
        <f>_xlfn.XLOOKUP(Table1[[#This Row],[Manager ID]],MANAGERS!A:A,MANAGERS!B:B)</f>
        <v>Manager_14</v>
      </c>
      <c r="AB1526" t="str" cm="1">
        <f t="array" ref="AB1526">_xlfn.XLOOKUP(Table1[[#This Row],[Manager ID]],Table2[[#All],[Manager ID]],Table2[[#All],[Department Head]])</f>
        <v>Marketing</v>
      </c>
      <c r="AC1526" s="2">
        <f>_xlfn.XLOOKUP(Table1[[#This Row],[City]],L:L,O:O)</f>
        <v>0.23674293405114402</v>
      </c>
      <c r="AD1526" t="str" cm="1">
        <f t="array" ref="AD1526">_xlfn.IFS(Table1[[#This Row],[Performance Score]]&gt;=90,"Excellent",Table1[[#This Row],[Performance Score]]&gt;=75,"Good",Table1[[#This Row],[Performance Score]]&gt;=60,"Average",Table1[[#This Row],[Performance Score]]&lt;=60,"Need Improvement")</f>
        <v>Good</v>
      </c>
      <c r="AE1526" t="str">
        <f>IF(AND(Table1[[#This Row],[Attendance %]]&gt;=80,(Table1[[#This Row],[Performance Score]]&gt;=80)),"Eligible","Not Eligible")</f>
        <v>Not Eligible</v>
      </c>
      <c r="AF1526" t="str">
        <f>IF(Table1[[#This Row],[Performance Score]]&gt;=80,"High Performer","Low Performer")</f>
        <v>High Performer</v>
      </c>
      <c r="AG1526" t="str" cm="1">
        <f t="array" aca="1" ref="AG1526" ca="1">_xlfn.IFS(Table1[[#This Row],[Experience]]&lt;=3,"Junior",Table1[[#This Row],[Experience]]&lt;=7,"Mid Level",Table1[[#This Row],[Experience]]&gt;=7,"Senior")</f>
        <v>Mid Level</v>
      </c>
      <c r="AH1526" t="str">
        <f>IF(Table1[[#This Row],[Attendance %]]&gt;75,"OK","Below 75")</f>
        <v>Below 75</v>
      </c>
      <c r="AI1526" t="b">
        <f>ISBLANK(Table1[[#This Row],[Employee ID]])</f>
        <v>0</v>
      </c>
      <c r="AJ1526" t="b">
        <f>ISNUMBER(Table1[[#This Row],[Total Salary  ]])</f>
        <v>1</v>
      </c>
      <c r="AK1526" t="str">
        <f>IFERROR(_xlfn.XLOOKUP(Table1[[#This Row],[Manager ID]],MANAGERS!A:A,MANAGERS!B:B),"Not Found")</f>
        <v>Manager_14</v>
      </c>
    </row>
    <row r="1527" spans="1:37" x14ac:dyDescent="0.2">
      <c r="A1527" t="s">
        <v>2679</v>
      </c>
      <c r="B1527" t="s">
        <v>89</v>
      </c>
      <c r="C1527" t="s">
        <v>15</v>
      </c>
      <c r="D1527" t="s">
        <v>43</v>
      </c>
      <c r="E1527" t="s">
        <v>51</v>
      </c>
      <c r="F1527" s="1">
        <v>44156</v>
      </c>
      <c r="G1527" s="1">
        <v>31667</v>
      </c>
      <c r="H1527">
        <v>104705</v>
      </c>
      <c r="I1527">
        <v>5297</v>
      </c>
      <c r="J1527">
        <v>90</v>
      </c>
      <c r="K1527">
        <v>61</v>
      </c>
      <c r="L1527" t="s">
        <v>34</v>
      </c>
      <c r="M1527">
        <v>111</v>
      </c>
      <c r="N1527">
        <f>Table1[[#This Row],[Basic Salary]]+Table1[[#This Row],[Bonus]]</f>
        <v>110002</v>
      </c>
      <c r="O1527" s="2">
        <f>Table1[[#This Row],[Bonus]]/Table1[[#This Row],[Basic Salary]]</f>
        <v>5.0589752160832814E-2</v>
      </c>
      <c r="P1527">
        <f ca="1">DATEDIF(Table1[[#This Row],[Date of Birth]],TODAY(),"Y")</f>
        <v>39</v>
      </c>
      <c r="Q1527">
        <f ca="1">DATEDIF(Table1[[#This Row],[Joining Date]],TODAY(),"Y")</f>
        <v>5</v>
      </c>
      <c r="R1527" t="str">
        <f ca="1">IF(YEAR(Table1[[#This Row],[Joining Date]])=YEAR(TODAY()),"Yes","No")</f>
        <v>No</v>
      </c>
      <c r="S1527" t="str">
        <f ca="1">IF(Table1[[#This Row],[Experience]]&gt;5,"Yes","No")</f>
        <v>No</v>
      </c>
      <c r="T1527" t="str">
        <f>TEXT(Table1[[#This Row],[Joining Date]],"mmmm")</f>
        <v>November</v>
      </c>
      <c r="U1527" t="str">
        <f>TEXT(Table1[[#This Row],[Joining Date]],"yyyy")</f>
        <v>2020</v>
      </c>
      <c r="V1527" s="5">
        <f ca="1">TODAY()-Table1[[#This Row],[Joining Date]]</f>
        <v>2083</v>
      </c>
      <c r="W1527" t="str">
        <f>LEFT(Table1[[#This Row],[Employee Name]],FIND(" ",Table1[[#This Row],[Employee Name]])-1)</f>
        <v>Tarun</v>
      </c>
      <c r="X1527" t="str">
        <f>RIGHT(Table1[[#This Row],[Employee Name]],LEN(Table1[[#This Row],[Employee Name]])-FIND(" ",Table1[[#This Row],[Employee Name]]))</f>
        <v>Verma</v>
      </c>
      <c r="Y1527" t="str">
        <f>Table1[[#This Row],[Department]]&amp;"-"&amp;Table1[[#This Row],[Employee ID]]</f>
        <v>Operations-E02623</v>
      </c>
      <c r="Z1527" t="str">
        <f>LEFT(Table1[[#This Row],[Department]],3)</f>
        <v>Ope</v>
      </c>
      <c r="AA1527" t="str">
        <f>_xlfn.XLOOKUP(Table1[[#This Row],[Manager ID]],MANAGERS!A:A,MANAGERS!B:B)</f>
        <v>Manager_11</v>
      </c>
      <c r="AB1527" t="str" cm="1">
        <f t="array" ref="AB1527">_xlfn.XLOOKUP(Table1[[#This Row],[Manager ID]],Table2[[#All],[Manager ID]],Table2[[#All],[Department Head]])</f>
        <v>Marketing</v>
      </c>
      <c r="AC1527" s="2">
        <f>_xlfn.XLOOKUP(Table1[[#This Row],[City]],L:L,O:O)</f>
        <v>0.24030340748661314</v>
      </c>
      <c r="AD1527" t="str" cm="1">
        <f t="array" ref="AD1527">_xlfn.IFS(Table1[[#This Row],[Performance Score]]&gt;=90,"Excellent",Table1[[#This Row],[Performance Score]]&gt;=75,"Good",Table1[[#This Row],[Performance Score]]&gt;=60,"Average",Table1[[#This Row],[Performance Score]]&lt;=60,"Need Improvement")</f>
        <v>Average</v>
      </c>
      <c r="AE1527" t="str">
        <f>IF(AND(Table1[[#This Row],[Attendance %]]&gt;=80,(Table1[[#This Row],[Performance Score]]&gt;=80)),"Eligible","Not Eligible")</f>
        <v>Not Eligible</v>
      </c>
      <c r="AF1527" t="str">
        <f>IF(Table1[[#This Row],[Performance Score]]&gt;=80,"High Performer","Low Performer")</f>
        <v>Low Performer</v>
      </c>
      <c r="AG1527" t="str" cm="1">
        <f t="array" aca="1" ref="AG1527" ca="1">_xlfn.IFS(Table1[[#This Row],[Experience]]&lt;=3,"Junior",Table1[[#This Row],[Experience]]&lt;=7,"Mid Level",Table1[[#This Row],[Experience]]&gt;=7,"Senior")</f>
        <v>Mid Level</v>
      </c>
      <c r="AH1527" t="str">
        <f>IF(Table1[[#This Row],[Attendance %]]&gt;75,"OK","Below 75")</f>
        <v>OK</v>
      </c>
      <c r="AI1527" t="b">
        <f>ISBLANK(Table1[[#This Row],[Employee ID]])</f>
        <v>0</v>
      </c>
      <c r="AJ1527" t="b">
        <f>ISNUMBER(Table1[[#This Row],[Total Salary  ]])</f>
        <v>1</v>
      </c>
      <c r="AK1527" t="str">
        <f>IFERROR(_xlfn.XLOOKUP(Table1[[#This Row],[Manager ID]],MANAGERS!A:A,MANAGERS!B:B),"Not Found")</f>
        <v>Manager_11</v>
      </c>
    </row>
    <row r="1528" spans="1:37" x14ac:dyDescent="0.2">
      <c r="A1528" t="s">
        <v>2564</v>
      </c>
      <c r="B1528" t="s">
        <v>48</v>
      </c>
      <c r="C1528" t="s">
        <v>15</v>
      </c>
      <c r="D1528" t="s">
        <v>46</v>
      </c>
      <c r="E1528" t="s">
        <v>22</v>
      </c>
      <c r="F1528" s="1">
        <v>44387</v>
      </c>
      <c r="G1528" s="1">
        <v>32831</v>
      </c>
      <c r="H1528">
        <v>87515</v>
      </c>
      <c r="I1528">
        <v>22486</v>
      </c>
      <c r="J1528">
        <v>64</v>
      </c>
      <c r="K1528">
        <v>56</v>
      </c>
      <c r="L1528" t="s">
        <v>18</v>
      </c>
      <c r="M1528">
        <v>114</v>
      </c>
      <c r="N1528">
        <f>Table1[[#This Row],[Basic Salary]]+Table1[[#This Row],[Bonus]]</f>
        <v>110001</v>
      </c>
      <c r="O1528" s="2">
        <f>Table1[[#This Row],[Bonus]]/Table1[[#This Row],[Basic Salary]]</f>
        <v>0.25693881048963035</v>
      </c>
      <c r="P1528">
        <f ca="1">DATEDIF(Table1[[#This Row],[Date of Birth]],TODAY(),"Y")</f>
        <v>36</v>
      </c>
      <c r="Q1528">
        <f ca="1">DATEDIF(Table1[[#This Row],[Joining Date]],TODAY(),"Y")</f>
        <v>5</v>
      </c>
      <c r="R1528" t="str">
        <f ca="1">IF(YEAR(Table1[[#This Row],[Joining Date]])=YEAR(TODAY()),"Yes","No")</f>
        <v>No</v>
      </c>
      <c r="S1528" t="str">
        <f ca="1">IF(Table1[[#This Row],[Experience]]&gt;5,"Yes","No")</f>
        <v>No</v>
      </c>
      <c r="T1528" t="str">
        <f>TEXT(Table1[[#This Row],[Joining Date]],"mmmm")</f>
        <v>July</v>
      </c>
      <c r="U1528" t="str">
        <f>TEXT(Table1[[#This Row],[Joining Date]],"yyyy")</f>
        <v>2021</v>
      </c>
      <c r="V1528" s="5">
        <f ca="1">TODAY()-Table1[[#This Row],[Joining Date]]</f>
        <v>1852</v>
      </c>
      <c r="W1528" t="str">
        <f>LEFT(Table1[[#This Row],[Employee Name]],FIND(" ",Table1[[#This Row],[Employee Name]])-1)</f>
        <v>Aditya</v>
      </c>
      <c r="X1528" t="str">
        <f>RIGHT(Table1[[#This Row],[Employee Name]],LEN(Table1[[#This Row],[Employee Name]])-FIND(" ",Table1[[#This Row],[Employee Name]]))</f>
        <v>Kapoor</v>
      </c>
      <c r="Y1528" t="str">
        <f>Table1[[#This Row],[Department]]&amp;"-"&amp;Table1[[#This Row],[Employee ID]]</f>
        <v>Support-E02508</v>
      </c>
      <c r="Z1528" t="str">
        <f>LEFT(Table1[[#This Row],[Department]],3)</f>
        <v>Sup</v>
      </c>
      <c r="AA1528" t="str">
        <f>_xlfn.XLOOKUP(Table1[[#This Row],[Manager ID]],MANAGERS!A:A,MANAGERS!B:B)</f>
        <v>Manager_14</v>
      </c>
      <c r="AB1528" t="str" cm="1">
        <f t="array" ref="AB1528">_xlfn.XLOOKUP(Table1[[#This Row],[Manager ID]],Table2[[#All],[Manager ID]],Table2[[#All],[Department Head]])</f>
        <v>Marketing</v>
      </c>
      <c r="AC1528" s="2">
        <f>_xlfn.XLOOKUP(Table1[[#This Row],[City]],L:L,O:O)</f>
        <v>0.21356479274849693</v>
      </c>
      <c r="AD1528" t="str" cm="1">
        <f t="array" ref="AD1528">_xlfn.IFS(Table1[[#This Row],[Performance Score]]&gt;=90,"Excellent",Table1[[#This Row],[Performance Score]]&gt;=75,"Good",Table1[[#This Row],[Performance Score]]&gt;=60,"Average",Table1[[#This Row],[Performance Score]]&lt;=60,"Need Improvement")</f>
        <v>Need Improvement</v>
      </c>
      <c r="AE1528" t="str">
        <f>IF(AND(Table1[[#This Row],[Attendance %]]&gt;=80,(Table1[[#This Row],[Performance Score]]&gt;=80)),"Eligible","Not Eligible")</f>
        <v>Not Eligible</v>
      </c>
      <c r="AF1528" t="str">
        <f>IF(Table1[[#This Row],[Performance Score]]&gt;=80,"High Performer","Low Performer")</f>
        <v>Low Performer</v>
      </c>
      <c r="AG1528" t="str" cm="1">
        <f t="array" aca="1" ref="AG1528" ca="1">_xlfn.IFS(Table1[[#This Row],[Experience]]&lt;=3,"Junior",Table1[[#This Row],[Experience]]&lt;=7,"Mid Level",Table1[[#This Row],[Experience]]&gt;=7,"Senior")</f>
        <v>Mid Level</v>
      </c>
      <c r="AH1528" t="str">
        <f>IF(Table1[[#This Row],[Attendance %]]&gt;75,"OK","Below 75")</f>
        <v>Below 75</v>
      </c>
      <c r="AI1528" t="b">
        <f>ISBLANK(Table1[[#This Row],[Employee ID]])</f>
        <v>0</v>
      </c>
      <c r="AJ1528" t="b">
        <f>ISNUMBER(Table1[[#This Row],[Total Salary  ]])</f>
        <v>1</v>
      </c>
      <c r="AK1528" t="str">
        <f>IFERROR(_xlfn.XLOOKUP(Table1[[#This Row],[Manager ID]],MANAGERS!A:A,MANAGERS!B:B),"Not Found")</f>
        <v>Manager_14</v>
      </c>
    </row>
    <row r="1529" spans="1:37" x14ac:dyDescent="0.2">
      <c r="A1529" t="s">
        <v>2169</v>
      </c>
      <c r="B1529" t="s">
        <v>62</v>
      </c>
      <c r="C1529" t="s">
        <v>15</v>
      </c>
      <c r="D1529" t="s">
        <v>16</v>
      </c>
      <c r="E1529" t="s">
        <v>22</v>
      </c>
      <c r="F1529" s="1">
        <v>43084</v>
      </c>
      <c r="G1529" s="1">
        <v>33283</v>
      </c>
      <c r="H1529">
        <v>95937</v>
      </c>
      <c r="I1529">
        <v>14040</v>
      </c>
      <c r="J1529">
        <v>64</v>
      </c>
      <c r="K1529">
        <v>79</v>
      </c>
      <c r="L1529" t="s">
        <v>27</v>
      </c>
      <c r="M1529">
        <v>113</v>
      </c>
      <c r="N1529">
        <f>Table1[[#This Row],[Basic Salary]]+Table1[[#This Row],[Bonus]]</f>
        <v>109977</v>
      </c>
      <c r="O1529" s="2">
        <f>Table1[[#This Row],[Bonus]]/Table1[[#This Row],[Basic Salary]]</f>
        <v>0.14634603958847994</v>
      </c>
      <c r="P1529">
        <f ca="1">DATEDIF(Table1[[#This Row],[Date of Birth]],TODAY(),"Y")</f>
        <v>35</v>
      </c>
      <c r="Q1529">
        <f ca="1">DATEDIF(Table1[[#This Row],[Joining Date]],TODAY(),"Y")</f>
        <v>8</v>
      </c>
      <c r="R1529" t="str">
        <f ca="1">IF(YEAR(Table1[[#This Row],[Joining Date]])=YEAR(TODAY()),"Yes","No")</f>
        <v>No</v>
      </c>
      <c r="S1529" t="str">
        <f ca="1">IF(Table1[[#This Row],[Experience]]&gt;5,"Yes","No")</f>
        <v>Yes</v>
      </c>
      <c r="T1529" t="str">
        <f>TEXT(Table1[[#This Row],[Joining Date]],"mmmm")</f>
        <v>December</v>
      </c>
      <c r="U1529" t="str">
        <f>TEXT(Table1[[#This Row],[Joining Date]],"yyyy")</f>
        <v>2017</v>
      </c>
      <c r="V1529" s="5">
        <f ca="1">TODAY()-Table1[[#This Row],[Joining Date]]</f>
        <v>3155</v>
      </c>
      <c r="W1529" t="str">
        <f>LEFT(Table1[[#This Row],[Employee Name]],FIND(" ",Table1[[#This Row],[Employee Name]])-1)</f>
        <v>Kavya</v>
      </c>
      <c r="X1529" t="str">
        <f>RIGHT(Table1[[#This Row],[Employee Name]],LEN(Table1[[#This Row],[Employee Name]])-FIND(" ",Table1[[#This Row],[Employee Name]]))</f>
        <v>Nair</v>
      </c>
      <c r="Y1529" t="str">
        <f>Table1[[#This Row],[Department]]&amp;"-"&amp;Table1[[#This Row],[Employee ID]]</f>
        <v>HR-E02113</v>
      </c>
      <c r="Z1529" t="str">
        <f>LEFT(Table1[[#This Row],[Department]],3)</f>
        <v>HR</v>
      </c>
      <c r="AA1529" t="str">
        <f>_xlfn.XLOOKUP(Table1[[#This Row],[Manager ID]],MANAGERS!A:A,MANAGERS!B:B)</f>
        <v>Manager_13</v>
      </c>
      <c r="AB1529" t="str" cm="1">
        <f t="array" ref="AB1529">_xlfn.XLOOKUP(Table1[[#This Row],[Manager ID]],Table2[[#All],[Manager ID]],Table2[[#All],[Department Head]])</f>
        <v>HR</v>
      </c>
      <c r="AC1529" s="2">
        <f>_xlfn.XLOOKUP(Table1[[#This Row],[City]],L:L,O:O)</f>
        <v>0.23674293405114402</v>
      </c>
      <c r="AD1529" t="str" cm="1">
        <f t="array" ref="AD1529">_xlfn.IFS(Table1[[#This Row],[Performance Score]]&gt;=90,"Excellent",Table1[[#This Row],[Performance Score]]&gt;=75,"Good",Table1[[#This Row],[Performance Score]]&gt;=60,"Average",Table1[[#This Row],[Performance Score]]&lt;=60,"Need Improvement")</f>
        <v>Good</v>
      </c>
      <c r="AE1529" t="str">
        <f>IF(AND(Table1[[#This Row],[Attendance %]]&gt;=80,(Table1[[#This Row],[Performance Score]]&gt;=80)),"Eligible","Not Eligible")</f>
        <v>Not Eligible</v>
      </c>
      <c r="AF1529" t="str">
        <f>IF(Table1[[#This Row],[Performance Score]]&gt;=80,"High Performer","Low Performer")</f>
        <v>Low Performer</v>
      </c>
      <c r="AG1529" t="str" cm="1">
        <f t="array" aca="1" ref="AG1529" ca="1">_xlfn.IFS(Table1[[#This Row],[Experience]]&lt;=3,"Junior",Table1[[#This Row],[Experience]]&lt;=7,"Mid Level",Table1[[#This Row],[Experience]]&gt;=7,"Senior")</f>
        <v>Senior</v>
      </c>
      <c r="AH1529" t="str">
        <f>IF(Table1[[#This Row],[Attendance %]]&gt;75,"OK","Below 75")</f>
        <v>Below 75</v>
      </c>
      <c r="AI1529" t="b">
        <f>ISBLANK(Table1[[#This Row],[Employee ID]])</f>
        <v>0</v>
      </c>
      <c r="AJ1529" t="b">
        <f>ISNUMBER(Table1[[#This Row],[Total Salary  ]])</f>
        <v>1</v>
      </c>
      <c r="AK1529" t="str">
        <f>IFERROR(_xlfn.XLOOKUP(Table1[[#This Row],[Manager ID]],MANAGERS!A:A,MANAGERS!B:B),"Not Found")</f>
        <v>Manager_13</v>
      </c>
    </row>
    <row r="1530" spans="1:37" x14ac:dyDescent="0.2">
      <c r="A1530" t="s">
        <v>940</v>
      </c>
      <c r="B1530" t="s">
        <v>29</v>
      </c>
      <c r="C1530" t="s">
        <v>15</v>
      </c>
      <c r="D1530" t="s">
        <v>33</v>
      </c>
      <c r="E1530" t="s">
        <v>30</v>
      </c>
      <c r="F1530" s="1">
        <v>43404</v>
      </c>
      <c r="G1530" s="1">
        <v>32671</v>
      </c>
      <c r="H1530">
        <v>85266</v>
      </c>
      <c r="I1530">
        <v>24644</v>
      </c>
      <c r="J1530">
        <v>81</v>
      </c>
      <c r="K1530">
        <v>41</v>
      </c>
      <c r="L1530" t="s">
        <v>18</v>
      </c>
      <c r="M1530">
        <v>105</v>
      </c>
      <c r="N1530">
        <f>Table1[[#This Row],[Basic Salary]]+Table1[[#This Row],[Bonus]]</f>
        <v>109910</v>
      </c>
      <c r="O1530" s="2">
        <f>Table1[[#This Row],[Bonus]]/Table1[[#This Row],[Basic Salary]]</f>
        <v>0.28902493373677668</v>
      </c>
      <c r="P1530">
        <f ca="1">DATEDIF(Table1[[#This Row],[Date of Birth]],TODAY(),"Y")</f>
        <v>37</v>
      </c>
      <c r="Q1530">
        <f ca="1">DATEDIF(Table1[[#This Row],[Joining Date]],TODAY(),"Y")</f>
        <v>7</v>
      </c>
      <c r="R1530" t="str">
        <f ca="1">IF(YEAR(Table1[[#This Row],[Joining Date]])=YEAR(TODAY()),"Yes","No")</f>
        <v>No</v>
      </c>
      <c r="S1530" t="str">
        <f ca="1">IF(Table1[[#This Row],[Experience]]&gt;5,"Yes","No")</f>
        <v>Yes</v>
      </c>
      <c r="T1530" t="str">
        <f>TEXT(Table1[[#This Row],[Joining Date]],"mmmm")</f>
        <v>October</v>
      </c>
      <c r="U1530" t="str">
        <f>TEXT(Table1[[#This Row],[Joining Date]],"yyyy")</f>
        <v>2018</v>
      </c>
      <c r="V1530" s="5">
        <f ca="1">TODAY()-Table1[[#This Row],[Joining Date]]</f>
        <v>2835</v>
      </c>
      <c r="W1530" t="str">
        <f>LEFT(Table1[[#This Row],[Employee Name]],FIND(" ",Table1[[#This Row],[Employee Name]])-1)</f>
        <v>Vikram</v>
      </c>
      <c r="X1530" t="str">
        <f>RIGHT(Table1[[#This Row],[Employee Name]],LEN(Table1[[#This Row],[Employee Name]])-FIND(" ",Table1[[#This Row],[Employee Name]]))</f>
        <v>Singh</v>
      </c>
      <c r="Y1530" t="str">
        <f>Table1[[#This Row],[Department]]&amp;"-"&amp;Table1[[#This Row],[Employee ID]]</f>
        <v>Marketing-E00884</v>
      </c>
      <c r="Z1530" t="str">
        <f>LEFT(Table1[[#This Row],[Department]],3)</f>
        <v>Mar</v>
      </c>
      <c r="AA1530" t="str">
        <f>_xlfn.XLOOKUP(Table1[[#This Row],[Manager ID]],MANAGERS!A:A,MANAGERS!B:B)</f>
        <v>Manager_5</v>
      </c>
      <c r="AB1530" t="str" cm="1">
        <f t="array" ref="AB1530">_xlfn.XLOOKUP(Table1[[#This Row],[Manager ID]],Table2[[#All],[Manager ID]],Table2[[#All],[Department Head]])</f>
        <v>Sales</v>
      </c>
      <c r="AC1530" s="2">
        <f>_xlfn.XLOOKUP(Table1[[#This Row],[City]],L:L,O:O)</f>
        <v>0.21356479274849693</v>
      </c>
      <c r="AD1530" t="str" cm="1">
        <f t="array" ref="AD1530">_xlfn.IFS(Table1[[#This Row],[Performance Score]]&gt;=90,"Excellent",Table1[[#This Row],[Performance Score]]&gt;=75,"Good",Table1[[#This Row],[Performance Score]]&gt;=60,"Average",Table1[[#This Row],[Performance Score]]&lt;=60,"Need Improvement")</f>
        <v>Need Improvement</v>
      </c>
      <c r="AE1530" t="str">
        <f>IF(AND(Table1[[#This Row],[Attendance %]]&gt;=80,(Table1[[#This Row],[Performance Score]]&gt;=80)),"Eligible","Not Eligible")</f>
        <v>Not Eligible</v>
      </c>
      <c r="AF1530" t="str">
        <f>IF(Table1[[#This Row],[Performance Score]]&gt;=80,"High Performer","Low Performer")</f>
        <v>Low Performer</v>
      </c>
      <c r="AG1530" t="str" cm="1">
        <f t="array" aca="1" ref="AG1530" ca="1">_xlfn.IFS(Table1[[#This Row],[Experience]]&lt;=3,"Junior",Table1[[#This Row],[Experience]]&lt;=7,"Mid Level",Table1[[#This Row],[Experience]]&gt;=7,"Senior")</f>
        <v>Mid Level</v>
      </c>
      <c r="AH1530" t="str">
        <f>IF(Table1[[#This Row],[Attendance %]]&gt;75,"OK","Below 75")</f>
        <v>OK</v>
      </c>
      <c r="AI1530" t="b">
        <f>ISBLANK(Table1[[#This Row],[Employee ID]])</f>
        <v>0</v>
      </c>
      <c r="AJ1530" t="b">
        <f>ISNUMBER(Table1[[#This Row],[Total Salary  ]])</f>
        <v>1</v>
      </c>
      <c r="AK1530" t="str">
        <f>IFERROR(_xlfn.XLOOKUP(Table1[[#This Row],[Manager ID]],MANAGERS!A:A,MANAGERS!B:B),"Not Found")</f>
        <v>Manager_5</v>
      </c>
    </row>
    <row r="1531" spans="1:37" x14ac:dyDescent="0.2">
      <c r="A1531" t="s">
        <v>3593</v>
      </c>
      <c r="B1531" t="s">
        <v>89</v>
      </c>
      <c r="C1531" t="s">
        <v>21</v>
      </c>
      <c r="D1531" t="s">
        <v>81</v>
      </c>
      <c r="E1531" t="s">
        <v>22</v>
      </c>
      <c r="F1531" s="1">
        <v>45389</v>
      </c>
      <c r="G1531" s="1">
        <v>40944</v>
      </c>
      <c r="H1531">
        <v>90002</v>
      </c>
      <c r="I1531">
        <v>19869</v>
      </c>
      <c r="J1531">
        <v>82</v>
      </c>
      <c r="K1531">
        <v>88</v>
      </c>
      <c r="L1531" t="s">
        <v>18</v>
      </c>
      <c r="M1531">
        <v>105</v>
      </c>
      <c r="N1531">
        <f>Table1[[#This Row],[Basic Salary]]+Table1[[#This Row],[Bonus]]</f>
        <v>109871</v>
      </c>
      <c r="O1531" s="2">
        <f>Table1[[#This Row],[Bonus]]/Table1[[#This Row],[Basic Salary]]</f>
        <v>0.2207617608497589</v>
      </c>
      <c r="P1531">
        <f ca="1">DATEDIF(Table1[[#This Row],[Date of Birth]],TODAY(),"Y")</f>
        <v>14</v>
      </c>
      <c r="Q1531">
        <f ca="1">DATEDIF(Table1[[#This Row],[Joining Date]],TODAY(),"Y")</f>
        <v>2</v>
      </c>
      <c r="R1531" t="str">
        <f ca="1">IF(YEAR(Table1[[#This Row],[Joining Date]])=YEAR(TODAY()),"Yes","No")</f>
        <v>No</v>
      </c>
      <c r="S1531" t="str">
        <f ca="1">IF(Table1[[#This Row],[Experience]]&gt;5,"Yes","No")</f>
        <v>No</v>
      </c>
      <c r="T1531" t="str">
        <f>TEXT(Table1[[#This Row],[Joining Date]],"mmmm")</f>
        <v>April</v>
      </c>
      <c r="U1531" t="str">
        <f>TEXT(Table1[[#This Row],[Joining Date]],"yyyy")</f>
        <v>2024</v>
      </c>
      <c r="V1531" s="5">
        <f ca="1">TODAY()-Table1[[#This Row],[Joining Date]]</f>
        <v>850</v>
      </c>
      <c r="W1531" t="str">
        <f>LEFT(Table1[[#This Row],[Employee Name]],FIND(" ",Table1[[#This Row],[Employee Name]])-1)</f>
        <v>Tarun</v>
      </c>
      <c r="X1531" t="str">
        <f>RIGHT(Table1[[#This Row],[Employee Name]],LEN(Table1[[#This Row],[Employee Name]])-FIND(" ",Table1[[#This Row],[Employee Name]]))</f>
        <v>Verma</v>
      </c>
      <c r="Y1531" t="str">
        <f>Table1[[#This Row],[Department]]&amp;"-"&amp;Table1[[#This Row],[Employee ID]]</f>
        <v>Sales-E03537</v>
      </c>
      <c r="Z1531" t="str">
        <f>LEFT(Table1[[#This Row],[Department]],3)</f>
        <v>Sal</v>
      </c>
      <c r="AA1531" t="str">
        <f>_xlfn.XLOOKUP(Table1[[#This Row],[Manager ID]],MANAGERS!A:A,MANAGERS!B:B)</f>
        <v>Manager_5</v>
      </c>
      <c r="AB1531" t="str" cm="1">
        <f t="array" ref="AB1531">_xlfn.XLOOKUP(Table1[[#This Row],[Manager ID]],Table2[[#All],[Manager ID]],Table2[[#All],[Department Head]])</f>
        <v>Sales</v>
      </c>
      <c r="AC1531" s="2">
        <f>_xlfn.XLOOKUP(Table1[[#This Row],[City]],L:L,O:O)</f>
        <v>0.21356479274849693</v>
      </c>
      <c r="AD1531" t="str" cm="1">
        <f t="array" ref="AD1531">_xlfn.IFS(Table1[[#This Row],[Performance Score]]&gt;=90,"Excellent",Table1[[#This Row],[Performance Score]]&gt;=75,"Good",Table1[[#This Row],[Performance Score]]&gt;=60,"Average",Table1[[#This Row],[Performance Score]]&lt;=60,"Need Improvement")</f>
        <v>Good</v>
      </c>
      <c r="AE1531" t="str">
        <f>IF(AND(Table1[[#This Row],[Attendance %]]&gt;=80,(Table1[[#This Row],[Performance Score]]&gt;=80)),"Eligible","Not Eligible")</f>
        <v>Eligible</v>
      </c>
      <c r="AF1531" t="str">
        <f>IF(Table1[[#This Row],[Performance Score]]&gt;=80,"High Performer","Low Performer")</f>
        <v>High Performer</v>
      </c>
      <c r="AG1531" t="str" cm="1">
        <f t="array" aca="1" ref="AG1531" ca="1">_xlfn.IFS(Table1[[#This Row],[Experience]]&lt;=3,"Junior",Table1[[#This Row],[Experience]]&lt;=7,"Mid Level",Table1[[#This Row],[Experience]]&gt;=7,"Senior")</f>
        <v>Junior</v>
      </c>
      <c r="AH1531" t="str">
        <f>IF(Table1[[#This Row],[Attendance %]]&gt;75,"OK","Below 75")</f>
        <v>OK</v>
      </c>
      <c r="AI1531" t="b">
        <f>ISBLANK(Table1[[#This Row],[Employee ID]])</f>
        <v>0</v>
      </c>
      <c r="AJ1531" t="b">
        <f>ISNUMBER(Table1[[#This Row],[Total Salary  ]])</f>
        <v>1</v>
      </c>
      <c r="AK1531" t="str">
        <f>IFERROR(_xlfn.XLOOKUP(Table1[[#This Row],[Manager ID]],MANAGERS!A:A,MANAGERS!B:B),"Not Found")</f>
        <v>Manager_5</v>
      </c>
    </row>
    <row r="1532" spans="1:37" x14ac:dyDescent="0.2">
      <c r="A1532" t="s">
        <v>783</v>
      </c>
      <c r="B1532" t="s">
        <v>60</v>
      </c>
      <c r="C1532" t="s">
        <v>15</v>
      </c>
      <c r="D1532" t="s">
        <v>25</v>
      </c>
      <c r="E1532" t="s">
        <v>65</v>
      </c>
      <c r="F1532" s="1">
        <v>43247</v>
      </c>
      <c r="G1532" s="1">
        <v>36997</v>
      </c>
      <c r="H1532">
        <v>93852</v>
      </c>
      <c r="I1532">
        <v>15990</v>
      </c>
      <c r="J1532">
        <v>64</v>
      </c>
      <c r="K1532">
        <v>99</v>
      </c>
      <c r="L1532" t="s">
        <v>23</v>
      </c>
      <c r="M1532">
        <v>113</v>
      </c>
      <c r="N1532">
        <f>Table1[[#This Row],[Basic Salary]]+Table1[[#This Row],[Bonus]]</f>
        <v>109842</v>
      </c>
      <c r="O1532" s="2">
        <f>Table1[[#This Row],[Bonus]]/Table1[[#This Row],[Basic Salary]]</f>
        <v>0.17037463239994885</v>
      </c>
      <c r="P1532">
        <f ca="1">DATEDIF(Table1[[#This Row],[Date of Birth]],TODAY(),"Y")</f>
        <v>25</v>
      </c>
      <c r="Q1532">
        <f ca="1">DATEDIF(Table1[[#This Row],[Joining Date]],TODAY(),"Y")</f>
        <v>8</v>
      </c>
      <c r="R1532" t="str">
        <f ca="1">IF(YEAR(Table1[[#This Row],[Joining Date]])=YEAR(TODAY()),"Yes","No")</f>
        <v>No</v>
      </c>
      <c r="S1532" t="str">
        <f ca="1">IF(Table1[[#This Row],[Experience]]&gt;5,"Yes","No")</f>
        <v>Yes</v>
      </c>
      <c r="T1532" t="str">
        <f>TEXT(Table1[[#This Row],[Joining Date]],"mmmm")</f>
        <v>May</v>
      </c>
      <c r="U1532" t="str">
        <f>TEXT(Table1[[#This Row],[Joining Date]],"yyyy")</f>
        <v>2018</v>
      </c>
      <c r="V1532" s="5">
        <f ca="1">TODAY()-Table1[[#This Row],[Joining Date]]</f>
        <v>2992</v>
      </c>
      <c r="W1532" t="str">
        <f>LEFT(Table1[[#This Row],[Employee Name]],FIND(" ",Table1[[#This Row],[Employee Name]])-1)</f>
        <v>Gayathri</v>
      </c>
      <c r="X1532" t="str">
        <f>RIGHT(Table1[[#This Row],[Employee Name]],LEN(Table1[[#This Row],[Employee Name]])-FIND(" ",Table1[[#This Row],[Employee Name]]))</f>
        <v>Iyer</v>
      </c>
      <c r="Y1532" t="str">
        <f>Table1[[#This Row],[Department]]&amp;"-"&amp;Table1[[#This Row],[Employee ID]]</f>
        <v>Finance-E00727</v>
      </c>
      <c r="Z1532" t="str">
        <f>LEFT(Table1[[#This Row],[Department]],3)</f>
        <v>Fin</v>
      </c>
      <c r="AA1532" t="str">
        <f>_xlfn.XLOOKUP(Table1[[#This Row],[Manager ID]],MANAGERS!A:A,MANAGERS!B:B)</f>
        <v>Manager_13</v>
      </c>
      <c r="AB1532" t="str" cm="1">
        <f t="array" ref="AB1532">_xlfn.XLOOKUP(Table1[[#This Row],[Manager ID]],Table2[[#All],[Manager ID]],Table2[[#All],[Department Head]])</f>
        <v>HR</v>
      </c>
      <c r="AC1532" s="2">
        <f>_xlfn.XLOOKUP(Table1[[#This Row],[City]],L:L,O:O)</f>
        <v>0.23486488519629886</v>
      </c>
      <c r="AD1532" t="str" cm="1">
        <f t="array" ref="AD1532">_xlfn.IFS(Table1[[#This Row],[Performance Score]]&gt;=90,"Excellent",Table1[[#This Row],[Performance Score]]&gt;=75,"Good",Table1[[#This Row],[Performance Score]]&gt;=60,"Average",Table1[[#This Row],[Performance Score]]&lt;=60,"Need Improvement")</f>
        <v>Excellent</v>
      </c>
      <c r="AE1532" t="str">
        <f>IF(AND(Table1[[#This Row],[Attendance %]]&gt;=80,(Table1[[#This Row],[Performance Score]]&gt;=80)),"Eligible","Not Eligible")</f>
        <v>Not Eligible</v>
      </c>
      <c r="AF1532" t="str">
        <f>IF(Table1[[#This Row],[Performance Score]]&gt;=80,"High Performer","Low Performer")</f>
        <v>High Performer</v>
      </c>
      <c r="AG1532" t="str" cm="1">
        <f t="array" aca="1" ref="AG1532" ca="1">_xlfn.IFS(Table1[[#This Row],[Experience]]&lt;=3,"Junior",Table1[[#This Row],[Experience]]&lt;=7,"Mid Level",Table1[[#This Row],[Experience]]&gt;=7,"Senior")</f>
        <v>Senior</v>
      </c>
      <c r="AH1532" t="str">
        <f>IF(Table1[[#This Row],[Attendance %]]&gt;75,"OK","Below 75")</f>
        <v>Below 75</v>
      </c>
      <c r="AI1532" t="b">
        <f>ISBLANK(Table1[[#This Row],[Employee ID]])</f>
        <v>0</v>
      </c>
      <c r="AJ1532" t="b">
        <f>ISNUMBER(Table1[[#This Row],[Total Salary  ]])</f>
        <v>1</v>
      </c>
      <c r="AK1532" t="str">
        <f>IFERROR(_xlfn.XLOOKUP(Table1[[#This Row],[Manager ID]],MANAGERS!A:A,MANAGERS!B:B),"Not Found")</f>
        <v>Manager_13</v>
      </c>
    </row>
    <row r="1533" spans="1:37" x14ac:dyDescent="0.2">
      <c r="A1533" t="s">
        <v>774</v>
      </c>
      <c r="B1533" t="s">
        <v>87</v>
      </c>
      <c r="C1533" t="s">
        <v>21</v>
      </c>
      <c r="D1533" t="s">
        <v>40</v>
      </c>
      <c r="E1533" t="s">
        <v>51</v>
      </c>
      <c r="F1533" s="1">
        <v>46000</v>
      </c>
      <c r="G1533" s="1">
        <v>31884</v>
      </c>
      <c r="H1533">
        <v>94945</v>
      </c>
      <c r="I1533">
        <v>14881</v>
      </c>
      <c r="J1533">
        <v>67</v>
      </c>
      <c r="K1533">
        <v>98</v>
      </c>
      <c r="L1533" t="s">
        <v>53</v>
      </c>
      <c r="M1533">
        <v>113</v>
      </c>
      <c r="N1533">
        <f>Table1[[#This Row],[Basic Salary]]+Table1[[#This Row],[Bonus]]</f>
        <v>109826</v>
      </c>
      <c r="O1533" s="2">
        <f>Table1[[#This Row],[Bonus]]/Table1[[#This Row],[Basic Salary]]</f>
        <v>0.15673284533150772</v>
      </c>
      <c r="P1533">
        <f ca="1">DATEDIF(Table1[[#This Row],[Date of Birth]],TODAY(),"Y")</f>
        <v>39</v>
      </c>
      <c r="Q1533">
        <f ca="1">DATEDIF(Table1[[#This Row],[Joining Date]],TODAY(),"Y")</f>
        <v>0</v>
      </c>
      <c r="R1533" t="str">
        <f ca="1">IF(YEAR(Table1[[#This Row],[Joining Date]])=YEAR(TODAY()),"Yes","No")</f>
        <v>No</v>
      </c>
      <c r="S1533" t="str">
        <f ca="1">IF(Table1[[#This Row],[Experience]]&gt;5,"Yes","No")</f>
        <v>No</v>
      </c>
      <c r="T1533" t="str">
        <f>TEXT(Table1[[#This Row],[Joining Date]],"mmmm")</f>
        <v>December</v>
      </c>
      <c r="U1533" t="str">
        <f>TEXT(Table1[[#This Row],[Joining Date]],"yyyy")</f>
        <v>2025</v>
      </c>
      <c r="V1533" s="5">
        <f ca="1">TODAY()-Table1[[#This Row],[Joining Date]]</f>
        <v>239</v>
      </c>
      <c r="W1533" t="str">
        <f>LEFT(Table1[[#This Row],[Employee Name]],FIND(" ",Table1[[#This Row],[Employee Name]])-1)</f>
        <v>Arjun</v>
      </c>
      <c r="X1533" t="str">
        <f>RIGHT(Table1[[#This Row],[Employee Name]],LEN(Table1[[#This Row],[Employee Name]])-FIND(" ",Table1[[#This Row],[Employee Name]]))</f>
        <v>Mehta</v>
      </c>
      <c r="Y1533" t="str">
        <f>Table1[[#This Row],[Department]]&amp;"-"&amp;Table1[[#This Row],[Employee ID]]</f>
        <v>IT-E00718</v>
      </c>
      <c r="Z1533" t="str">
        <f>LEFT(Table1[[#This Row],[Department]],3)</f>
        <v>IT</v>
      </c>
      <c r="AA1533" t="str">
        <f>_xlfn.XLOOKUP(Table1[[#This Row],[Manager ID]],MANAGERS!A:A,MANAGERS!B:B)</f>
        <v>Manager_13</v>
      </c>
      <c r="AB1533" t="str" cm="1">
        <f t="array" ref="AB1533">_xlfn.XLOOKUP(Table1[[#This Row],[Manager ID]],Table2[[#All],[Manager ID]],Table2[[#All],[Department Head]])</f>
        <v>HR</v>
      </c>
      <c r="AC1533" s="2">
        <f>_xlfn.XLOOKUP(Table1[[#This Row],[City]],L:L,O:O)</f>
        <v>0.23685887225230964</v>
      </c>
      <c r="AD1533" t="str" cm="1">
        <f t="array" ref="AD1533">_xlfn.IFS(Table1[[#This Row],[Performance Score]]&gt;=90,"Excellent",Table1[[#This Row],[Performance Score]]&gt;=75,"Good",Table1[[#This Row],[Performance Score]]&gt;=60,"Average",Table1[[#This Row],[Performance Score]]&lt;=60,"Need Improvement")</f>
        <v>Excellent</v>
      </c>
      <c r="AE1533" t="str">
        <f>IF(AND(Table1[[#This Row],[Attendance %]]&gt;=80,(Table1[[#This Row],[Performance Score]]&gt;=80)),"Eligible","Not Eligible")</f>
        <v>Not Eligible</v>
      </c>
      <c r="AF1533" t="str">
        <f>IF(Table1[[#This Row],[Performance Score]]&gt;=80,"High Performer","Low Performer")</f>
        <v>High Performer</v>
      </c>
      <c r="AG1533" t="str" cm="1">
        <f t="array" aca="1" ref="AG1533" ca="1">_xlfn.IFS(Table1[[#This Row],[Experience]]&lt;=3,"Junior",Table1[[#This Row],[Experience]]&lt;=7,"Mid Level",Table1[[#This Row],[Experience]]&gt;=7,"Senior")</f>
        <v>Junior</v>
      </c>
      <c r="AH1533" t="str">
        <f>IF(Table1[[#This Row],[Attendance %]]&gt;75,"OK","Below 75")</f>
        <v>Below 75</v>
      </c>
      <c r="AI1533" t="b">
        <f>ISBLANK(Table1[[#This Row],[Employee ID]])</f>
        <v>0</v>
      </c>
      <c r="AJ1533" t="b">
        <f>ISNUMBER(Table1[[#This Row],[Total Salary  ]])</f>
        <v>1</v>
      </c>
      <c r="AK1533" t="str">
        <f>IFERROR(_xlfn.XLOOKUP(Table1[[#This Row],[Manager ID]],MANAGERS!A:A,MANAGERS!B:B),"Not Found")</f>
        <v>Manager_13</v>
      </c>
    </row>
    <row r="1534" spans="1:37" x14ac:dyDescent="0.2">
      <c r="A1534" t="s">
        <v>973</v>
      </c>
      <c r="B1534" t="s">
        <v>14</v>
      </c>
      <c r="C1534" t="s">
        <v>15</v>
      </c>
      <c r="D1534" t="s">
        <v>16</v>
      </c>
      <c r="E1534" t="s">
        <v>51</v>
      </c>
      <c r="F1534" s="1">
        <v>44410</v>
      </c>
      <c r="G1534" s="1">
        <v>32319</v>
      </c>
      <c r="H1534">
        <v>95184</v>
      </c>
      <c r="I1534">
        <v>14639</v>
      </c>
      <c r="J1534">
        <v>69</v>
      </c>
      <c r="K1534">
        <v>60</v>
      </c>
      <c r="L1534" t="s">
        <v>37</v>
      </c>
      <c r="M1534">
        <v>102</v>
      </c>
      <c r="N1534">
        <f>Table1[[#This Row],[Basic Salary]]+Table1[[#This Row],[Bonus]]</f>
        <v>109823</v>
      </c>
      <c r="O1534" s="2">
        <f>Table1[[#This Row],[Bonus]]/Table1[[#This Row],[Basic Salary]]</f>
        <v>0.15379685661455708</v>
      </c>
      <c r="P1534">
        <f ca="1">DATEDIF(Table1[[#This Row],[Date of Birth]],TODAY(),"Y")</f>
        <v>38</v>
      </c>
      <c r="Q1534">
        <f ca="1">DATEDIF(Table1[[#This Row],[Joining Date]],TODAY(),"Y")</f>
        <v>5</v>
      </c>
      <c r="R1534" t="str">
        <f ca="1">IF(YEAR(Table1[[#This Row],[Joining Date]])=YEAR(TODAY()),"Yes","No")</f>
        <v>No</v>
      </c>
      <c r="S1534" t="str">
        <f ca="1">IF(Table1[[#This Row],[Experience]]&gt;5,"Yes","No")</f>
        <v>No</v>
      </c>
      <c r="T1534" t="str">
        <f>TEXT(Table1[[#This Row],[Joining Date]],"mmmm")</f>
        <v>August</v>
      </c>
      <c r="U1534" t="str">
        <f>TEXT(Table1[[#This Row],[Joining Date]],"yyyy")</f>
        <v>2021</v>
      </c>
      <c r="V1534" s="5">
        <f ca="1">TODAY()-Table1[[#This Row],[Joining Date]]</f>
        <v>1829</v>
      </c>
      <c r="W1534" t="str">
        <f>LEFT(Table1[[#This Row],[Employee Name]],FIND(" ",Table1[[#This Row],[Employee Name]])-1)</f>
        <v>Nisha</v>
      </c>
      <c r="X1534" t="str">
        <f>RIGHT(Table1[[#This Row],[Employee Name]],LEN(Table1[[#This Row],[Employee Name]])-FIND(" ",Table1[[#This Row],[Employee Name]]))</f>
        <v>Kapoor</v>
      </c>
      <c r="Y1534" t="str">
        <f>Table1[[#This Row],[Department]]&amp;"-"&amp;Table1[[#This Row],[Employee ID]]</f>
        <v>HR-E00917</v>
      </c>
      <c r="Z1534" t="str">
        <f>LEFT(Table1[[#This Row],[Department]],3)</f>
        <v>HR</v>
      </c>
      <c r="AA1534" t="str">
        <f>_xlfn.XLOOKUP(Table1[[#This Row],[Manager ID]],MANAGERS!A:A,MANAGERS!B:B)</f>
        <v>Manager_2</v>
      </c>
      <c r="AB1534" t="str" cm="1">
        <f t="array" ref="AB1534">_xlfn.XLOOKUP(Table1[[#This Row],[Manager ID]],Table2[[#All],[Manager ID]],Table2[[#All],[Department Head]])</f>
        <v>Sales</v>
      </c>
      <c r="AC1534" s="2">
        <f>_xlfn.XLOOKUP(Table1[[#This Row],[City]],L:L,O:O)</f>
        <v>0.24036902712549932</v>
      </c>
      <c r="AD1534" t="str" cm="1">
        <f t="array" ref="AD1534">_xlfn.IFS(Table1[[#This Row],[Performance Score]]&gt;=90,"Excellent",Table1[[#This Row],[Performance Score]]&gt;=75,"Good",Table1[[#This Row],[Performance Score]]&gt;=60,"Average",Table1[[#This Row],[Performance Score]]&lt;=60,"Need Improvement")</f>
        <v>Average</v>
      </c>
      <c r="AE1534" t="str">
        <f>IF(AND(Table1[[#This Row],[Attendance %]]&gt;=80,(Table1[[#This Row],[Performance Score]]&gt;=80)),"Eligible","Not Eligible")</f>
        <v>Not Eligible</v>
      </c>
      <c r="AF1534" t="str">
        <f>IF(Table1[[#This Row],[Performance Score]]&gt;=80,"High Performer","Low Performer")</f>
        <v>Low Performer</v>
      </c>
      <c r="AG1534" t="str" cm="1">
        <f t="array" aca="1" ref="AG1534" ca="1">_xlfn.IFS(Table1[[#This Row],[Experience]]&lt;=3,"Junior",Table1[[#This Row],[Experience]]&lt;=7,"Mid Level",Table1[[#This Row],[Experience]]&gt;=7,"Senior")</f>
        <v>Mid Level</v>
      </c>
      <c r="AH1534" t="str">
        <f>IF(Table1[[#This Row],[Attendance %]]&gt;75,"OK","Below 75")</f>
        <v>Below 75</v>
      </c>
      <c r="AI1534" t="b">
        <f>ISBLANK(Table1[[#This Row],[Employee ID]])</f>
        <v>0</v>
      </c>
      <c r="AJ1534" t="b">
        <f>ISNUMBER(Table1[[#This Row],[Total Salary  ]])</f>
        <v>1</v>
      </c>
      <c r="AK1534" t="str">
        <f>IFERROR(_xlfn.XLOOKUP(Table1[[#This Row],[Manager ID]],MANAGERS!A:A,MANAGERS!B:B),"Not Found")</f>
        <v>Manager_2</v>
      </c>
    </row>
    <row r="1535" spans="1:37" x14ac:dyDescent="0.2">
      <c r="A1535" t="s">
        <v>625</v>
      </c>
      <c r="B1535" t="s">
        <v>93</v>
      </c>
      <c r="C1535" t="s">
        <v>21</v>
      </c>
      <c r="D1535" t="s">
        <v>81</v>
      </c>
      <c r="E1535" t="s">
        <v>22</v>
      </c>
      <c r="F1535" s="1">
        <v>43637</v>
      </c>
      <c r="G1535" s="1">
        <v>37442</v>
      </c>
      <c r="H1535">
        <v>81949</v>
      </c>
      <c r="I1535">
        <v>27867</v>
      </c>
      <c r="J1535">
        <v>68</v>
      </c>
      <c r="K1535">
        <v>88</v>
      </c>
      <c r="L1535" t="s">
        <v>37</v>
      </c>
      <c r="M1535">
        <v>116</v>
      </c>
      <c r="N1535">
        <f>Table1[[#This Row],[Basic Salary]]+Table1[[#This Row],[Bonus]]</f>
        <v>109816</v>
      </c>
      <c r="O1535" s="2">
        <f>Table1[[#This Row],[Bonus]]/Table1[[#This Row],[Basic Salary]]</f>
        <v>0.34005295976766037</v>
      </c>
      <c r="P1535">
        <f ca="1">DATEDIF(Table1[[#This Row],[Date of Birth]],TODAY(),"Y")</f>
        <v>24</v>
      </c>
      <c r="Q1535">
        <f ca="1">DATEDIF(Table1[[#This Row],[Joining Date]],TODAY(),"Y")</f>
        <v>7</v>
      </c>
      <c r="R1535" t="str">
        <f ca="1">IF(YEAR(Table1[[#This Row],[Joining Date]])=YEAR(TODAY()),"Yes","No")</f>
        <v>No</v>
      </c>
      <c r="S1535" t="str">
        <f ca="1">IF(Table1[[#This Row],[Experience]]&gt;5,"Yes","No")</f>
        <v>Yes</v>
      </c>
      <c r="T1535" t="str">
        <f>TEXT(Table1[[#This Row],[Joining Date]],"mmmm")</f>
        <v>June</v>
      </c>
      <c r="U1535" t="str">
        <f>TEXT(Table1[[#This Row],[Joining Date]],"yyyy")</f>
        <v>2019</v>
      </c>
      <c r="V1535" s="5">
        <f ca="1">TODAY()-Table1[[#This Row],[Joining Date]]</f>
        <v>2602</v>
      </c>
      <c r="W1535" t="str">
        <f>LEFT(Table1[[#This Row],[Employee Name]],FIND(" ",Table1[[#This Row],[Employee Name]])-1)</f>
        <v>Priya</v>
      </c>
      <c r="X1535" t="str">
        <f>RIGHT(Table1[[#This Row],[Employee Name]],LEN(Table1[[#This Row],[Employee Name]])-FIND(" ",Table1[[#This Row],[Employee Name]]))</f>
        <v>Reddy</v>
      </c>
      <c r="Y1535" t="str">
        <f>Table1[[#This Row],[Department]]&amp;"-"&amp;Table1[[#This Row],[Employee ID]]</f>
        <v>Sales-E00569</v>
      </c>
      <c r="Z1535" t="str">
        <f>LEFT(Table1[[#This Row],[Department]],3)</f>
        <v>Sal</v>
      </c>
      <c r="AA1535" t="str">
        <f>_xlfn.XLOOKUP(Table1[[#This Row],[Manager ID]],MANAGERS!A:A,MANAGERS!B:B)</f>
        <v>Manager_16</v>
      </c>
      <c r="AB1535" t="str" cm="1">
        <f t="array" ref="AB1535">_xlfn.XLOOKUP(Table1[[#This Row],[Manager ID]],Table2[[#All],[Manager ID]],Table2[[#All],[Department Head]])</f>
        <v>Sales</v>
      </c>
      <c r="AC1535" s="2">
        <f>_xlfn.XLOOKUP(Table1[[#This Row],[City]],L:L,O:O)</f>
        <v>0.24036902712549932</v>
      </c>
      <c r="AD1535" t="str" cm="1">
        <f t="array" ref="AD1535">_xlfn.IFS(Table1[[#This Row],[Performance Score]]&gt;=90,"Excellent",Table1[[#This Row],[Performance Score]]&gt;=75,"Good",Table1[[#This Row],[Performance Score]]&gt;=60,"Average",Table1[[#This Row],[Performance Score]]&lt;=60,"Need Improvement")</f>
        <v>Good</v>
      </c>
      <c r="AE1535" t="str">
        <f>IF(AND(Table1[[#This Row],[Attendance %]]&gt;=80,(Table1[[#This Row],[Performance Score]]&gt;=80)),"Eligible","Not Eligible")</f>
        <v>Not Eligible</v>
      </c>
      <c r="AF1535" t="str">
        <f>IF(Table1[[#This Row],[Performance Score]]&gt;=80,"High Performer","Low Performer")</f>
        <v>High Performer</v>
      </c>
      <c r="AG1535" t="str" cm="1">
        <f t="array" aca="1" ref="AG1535" ca="1">_xlfn.IFS(Table1[[#This Row],[Experience]]&lt;=3,"Junior",Table1[[#This Row],[Experience]]&lt;=7,"Mid Level",Table1[[#This Row],[Experience]]&gt;=7,"Senior")</f>
        <v>Mid Level</v>
      </c>
      <c r="AH1535" t="str">
        <f>IF(Table1[[#This Row],[Attendance %]]&gt;75,"OK","Below 75")</f>
        <v>Below 75</v>
      </c>
      <c r="AI1535" t="b">
        <f>ISBLANK(Table1[[#This Row],[Employee ID]])</f>
        <v>0</v>
      </c>
      <c r="AJ1535" t="b">
        <f>ISNUMBER(Table1[[#This Row],[Total Salary  ]])</f>
        <v>1</v>
      </c>
      <c r="AK1535" t="str">
        <f>IFERROR(_xlfn.XLOOKUP(Table1[[#This Row],[Manager ID]],MANAGERS!A:A,MANAGERS!B:B),"Not Found")</f>
        <v>Manager_16</v>
      </c>
    </row>
    <row r="1536" spans="1:37" x14ac:dyDescent="0.2">
      <c r="A1536" t="s">
        <v>2627</v>
      </c>
      <c r="B1536" t="s">
        <v>85</v>
      </c>
      <c r="C1536" t="s">
        <v>21</v>
      </c>
      <c r="D1536" t="s">
        <v>81</v>
      </c>
      <c r="E1536" t="s">
        <v>26</v>
      </c>
      <c r="F1536" s="1">
        <v>43178</v>
      </c>
      <c r="G1536" s="1">
        <v>38231</v>
      </c>
      <c r="H1536">
        <v>104814</v>
      </c>
      <c r="I1536">
        <v>5002</v>
      </c>
      <c r="J1536">
        <v>77</v>
      </c>
      <c r="K1536">
        <v>71</v>
      </c>
      <c r="L1536" t="s">
        <v>27</v>
      </c>
      <c r="M1536">
        <v>101</v>
      </c>
      <c r="N1536">
        <f>Table1[[#This Row],[Basic Salary]]+Table1[[#This Row],[Bonus]]</f>
        <v>109816</v>
      </c>
      <c r="O1536" s="2">
        <f>Table1[[#This Row],[Bonus]]/Table1[[#This Row],[Basic Salary]]</f>
        <v>4.7722632472761276E-2</v>
      </c>
      <c r="P1536">
        <f ca="1">DATEDIF(Table1[[#This Row],[Date of Birth]],TODAY(),"Y")</f>
        <v>21</v>
      </c>
      <c r="Q1536">
        <f ca="1">DATEDIF(Table1[[#This Row],[Joining Date]],TODAY(),"Y")</f>
        <v>8</v>
      </c>
      <c r="R1536" t="str">
        <f ca="1">IF(YEAR(Table1[[#This Row],[Joining Date]])=YEAR(TODAY()),"Yes","No")</f>
        <v>No</v>
      </c>
      <c r="S1536" t="str">
        <f ca="1">IF(Table1[[#This Row],[Experience]]&gt;5,"Yes","No")</f>
        <v>Yes</v>
      </c>
      <c r="T1536" t="str">
        <f>TEXT(Table1[[#This Row],[Joining Date]],"mmmm")</f>
        <v>March</v>
      </c>
      <c r="U1536" t="str">
        <f>TEXT(Table1[[#This Row],[Joining Date]],"yyyy")</f>
        <v>2018</v>
      </c>
      <c r="V1536" s="5">
        <f ca="1">TODAY()-Table1[[#This Row],[Joining Date]]</f>
        <v>3061</v>
      </c>
      <c r="W1536" t="str">
        <f>LEFT(Table1[[#This Row],[Employee Name]],FIND(" ",Table1[[#This Row],[Employee Name]])-1)</f>
        <v>Pooja</v>
      </c>
      <c r="X1536" t="str">
        <f>RIGHT(Table1[[#This Row],[Employee Name]],LEN(Table1[[#This Row],[Employee Name]])-FIND(" ",Table1[[#This Row],[Employee Name]]))</f>
        <v>Das</v>
      </c>
      <c r="Y1536" t="str">
        <f>Table1[[#This Row],[Department]]&amp;"-"&amp;Table1[[#This Row],[Employee ID]]</f>
        <v>Sales-E02571</v>
      </c>
      <c r="Z1536" t="str">
        <f>LEFT(Table1[[#This Row],[Department]],3)</f>
        <v>Sal</v>
      </c>
      <c r="AA1536" t="str">
        <f>_xlfn.XLOOKUP(Table1[[#This Row],[Manager ID]],MANAGERS!A:A,MANAGERS!B:B)</f>
        <v>Manager_1</v>
      </c>
      <c r="AB1536" t="str" cm="1">
        <f t="array" ref="AB1536">_xlfn.XLOOKUP(Table1[[#This Row],[Manager ID]],Table2[[#All],[Manager ID]],Table2[[#All],[Department Head]])</f>
        <v>Support</v>
      </c>
      <c r="AC1536" s="2">
        <f>_xlfn.XLOOKUP(Table1[[#This Row],[City]],L:L,O:O)</f>
        <v>0.23674293405114402</v>
      </c>
      <c r="AD1536" t="str" cm="1">
        <f t="array" ref="AD1536">_xlfn.IFS(Table1[[#This Row],[Performance Score]]&gt;=90,"Excellent",Table1[[#This Row],[Performance Score]]&gt;=75,"Good",Table1[[#This Row],[Performance Score]]&gt;=60,"Average",Table1[[#This Row],[Performance Score]]&lt;=60,"Need Improvement")</f>
        <v>Average</v>
      </c>
      <c r="AE1536" t="str">
        <f>IF(AND(Table1[[#This Row],[Attendance %]]&gt;=80,(Table1[[#This Row],[Performance Score]]&gt;=80)),"Eligible","Not Eligible")</f>
        <v>Not Eligible</v>
      </c>
      <c r="AF1536" t="str">
        <f>IF(Table1[[#This Row],[Performance Score]]&gt;=80,"High Performer","Low Performer")</f>
        <v>Low Performer</v>
      </c>
      <c r="AG1536" t="str" cm="1">
        <f t="array" aca="1" ref="AG1536" ca="1">_xlfn.IFS(Table1[[#This Row],[Experience]]&lt;=3,"Junior",Table1[[#This Row],[Experience]]&lt;=7,"Mid Level",Table1[[#This Row],[Experience]]&gt;=7,"Senior")</f>
        <v>Senior</v>
      </c>
      <c r="AH1536" t="str">
        <f>IF(Table1[[#This Row],[Attendance %]]&gt;75,"OK","Below 75")</f>
        <v>OK</v>
      </c>
      <c r="AI1536" t="b">
        <f>ISBLANK(Table1[[#This Row],[Employee ID]])</f>
        <v>0</v>
      </c>
      <c r="AJ1536" t="b">
        <f>ISNUMBER(Table1[[#This Row],[Total Salary  ]])</f>
        <v>1</v>
      </c>
      <c r="AK1536" t="str">
        <f>IFERROR(_xlfn.XLOOKUP(Table1[[#This Row],[Manager ID]],MANAGERS!A:A,MANAGERS!B:B),"Not Found")</f>
        <v>Manager_1</v>
      </c>
    </row>
    <row r="1537" spans="1:37" x14ac:dyDescent="0.2">
      <c r="A1537" t="s">
        <v>3540</v>
      </c>
      <c r="B1537" t="s">
        <v>75</v>
      </c>
      <c r="C1537" t="s">
        <v>21</v>
      </c>
      <c r="D1537" t="s">
        <v>25</v>
      </c>
      <c r="E1537" t="s">
        <v>65</v>
      </c>
      <c r="F1537" s="1">
        <v>42221</v>
      </c>
      <c r="G1537" s="1">
        <v>32713</v>
      </c>
      <c r="H1537">
        <v>82670</v>
      </c>
      <c r="I1537">
        <v>27124</v>
      </c>
      <c r="J1537">
        <v>71</v>
      </c>
      <c r="K1537">
        <v>91</v>
      </c>
      <c r="L1537" t="s">
        <v>18</v>
      </c>
      <c r="M1537">
        <v>116</v>
      </c>
      <c r="N1537">
        <f>Table1[[#This Row],[Basic Salary]]+Table1[[#This Row],[Bonus]]</f>
        <v>109794</v>
      </c>
      <c r="O1537" s="2">
        <f>Table1[[#This Row],[Bonus]]/Table1[[#This Row],[Basic Salary]]</f>
        <v>0.32809967340026613</v>
      </c>
      <c r="P1537">
        <f ca="1">DATEDIF(Table1[[#This Row],[Date of Birth]],TODAY(),"Y")</f>
        <v>37</v>
      </c>
      <c r="Q1537">
        <f ca="1">DATEDIF(Table1[[#This Row],[Joining Date]],TODAY(),"Y")</f>
        <v>11</v>
      </c>
      <c r="R1537" t="str">
        <f ca="1">IF(YEAR(Table1[[#This Row],[Joining Date]])=YEAR(TODAY()),"Yes","No")</f>
        <v>No</v>
      </c>
      <c r="S1537" t="str">
        <f ca="1">IF(Table1[[#This Row],[Experience]]&gt;5,"Yes","No")</f>
        <v>Yes</v>
      </c>
      <c r="T1537" t="str">
        <f>TEXT(Table1[[#This Row],[Joining Date]],"mmmm")</f>
        <v>August</v>
      </c>
      <c r="U1537" t="str">
        <f>TEXT(Table1[[#This Row],[Joining Date]],"yyyy")</f>
        <v>2015</v>
      </c>
      <c r="V1537" s="5">
        <f ca="1">TODAY()-Table1[[#This Row],[Joining Date]]</f>
        <v>4018</v>
      </c>
      <c r="W1537" t="str">
        <f>LEFT(Table1[[#This Row],[Employee Name]],FIND(" ",Table1[[#This Row],[Employee Name]])-1)</f>
        <v>Ishita</v>
      </c>
      <c r="X1537" t="str">
        <f>RIGHT(Table1[[#This Row],[Employee Name]],LEN(Table1[[#This Row],[Employee Name]])-FIND(" ",Table1[[#This Row],[Employee Name]]))</f>
        <v>Roy</v>
      </c>
      <c r="Y1537" t="str">
        <f>Table1[[#This Row],[Department]]&amp;"-"&amp;Table1[[#This Row],[Employee ID]]</f>
        <v>Finance-E03484</v>
      </c>
      <c r="Z1537" t="str">
        <f>LEFT(Table1[[#This Row],[Department]],3)</f>
        <v>Fin</v>
      </c>
      <c r="AA1537" t="str">
        <f>_xlfn.XLOOKUP(Table1[[#This Row],[Manager ID]],MANAGERS!A:A,MANAGERS!B:B)</f>
        <v>Manager_16</v>
      </c>
      <c r="AB1537" t="str" cm="1">
        <f t="array" ref="AB1537">_xlfn.XLOOKUP(Table1[[#This Row],[Manager ID]],Table2[[#All],[Manager ID]],Table2[[#All],[Department Head]])</f>
        <v>Sales</v>
      </c>
      <c r="AC1537" s="2">
        <f>_xlfn.XLOOKUP(Table1[[#This Row],[City]],L:L,O:O)</f>
        <v>0.21356479274849693</v>
      </c>
      <c r="AD1537" t="str" cm="1">
        <f t="array" ref="AD1537">_xlfn.IFS(Table1[[#This Row],[Performance Score]]&gt;=90,"Excellent",Table1[[#This Row],[Performance Score]]&gt;=75,"Good",Table1[[#This Row],[Performance Score]]&gt;=60,"Average",Table1[[#This Row],[Performance Score]]&lt;=60,"Need Improvement")</f>
        <v>Excellent</v>
      </c>
      <c r="AE1537" t="str">
        <f>IF(AND(Table1[[#This Row],[Attendance %]]&gt;=80,(Table1[[#This Row],[Performance Score]]&gt;=80)),"Eligible","Not Eligible")</f>
        <v>Not Eligible</v>
      </c>
      <c r="AF1537" t="str">
        <f>IF(Table1[[#This Row],[Performance Score]]&gt;=80,"High Performer","Low Performer")</f>
        <v>High Performer</v>
      </c>
      <c r="AG1537" t="str" cm="1">
        <f t="array" aca="1" ref="AG1537" ca="1">_xlfn.IFS(Table1[[#This Row],[Experience]]&lt;=3,"Junior",Table1[[#This Row],[Experience]]&lt;=7,"Mid Level",Table1[[#This Row],[Experience]]&gt;=7,"Senior")</f>
        <v>Senior</v>
      </c>
      <c r="AH1537" t="str">
        <f>IF(Table1[[#This Row],[Attendance %]]&gt;75,"OK","Below 75")</f>
        <v>Below 75</v>
      </c>
      <c r="AI1537" t="b">
        <f>ISBLANK(Table1[[#This Row],[Employee ID]])</f>
        <v>0</v>
      </c>
      <c r="AJ1537" t="b">
        <f>ISNUMBER(Table1[[#This Row],[Total Salary  ]])</f>
        <v>1</v>
      </c>
      <c r="AK1537" t="str">
        <f>IFERROR(_xlfn.XLOOKUP(Table1[[#This Row],[Manager ID]],MANAGERS!A:A,MANAGERS!B:B),"Not Found")</f>
        <v>Manager_16</v>
      </c>
    </row>
    <row r="1538" spans="1:37" x14ac:dyDescent="0.2">
      <c r="A1538" t="s">
        <v>4622</v>
      </c>
      <c r="B1538" t="s">
        <v>85</v>
      </c>
      <c r="C1538" t="s">
        <v>21</v>
      </c>
      <c r="D1538" t="s">
        <v>81</v>
      </c>
      <c r="E1538" t="s">
        <v>30</v>
      </c>
      <c r="F1538" s="1">
        <v>42018</v>
      </c>
      <c r="G1538" s="1">
        <v>32012</v>
      </c>
      <c r="H1538">
        <v>82059</v>
      </c>
      <c r="I1538">
        <v>27734</v>
      </c>
      <c r="J1538">
        <v>67</v>
      </c>
      <c r="K1538">
        <v>52</v>
      </c>
      <c r="L1538" t="s">
        <v>31</v>
      </c>
      <c r="M1538">
        <v>107</v>
      </c>
      <c r="N1538">
        <f>Table1[[#This Row],[Basic Salary]]+Table1[[#This Row],[Bonus]]</f>
        <v>109793</v>
      </c>
      <c r="O1538" s="2">
        <f>Table1[[#This Row],[Bonus]]/Table1[[#This Row],[Basic Salary]]</f>
        <v>0.33797633410107364</v>
      </c>
      <c r="P1538">
        <f ca="1">DATEDIF(Table1[[#This Row],[Date of Birth]],TODAY(),"Y")</f>
        <v>38</v>
      </c>
      <c r="Q1538">
        <f ca="1">DATEDIF(Table1[[#This Row],[Joining Date]],TODAY(),"Y")</f>
        <v>11</v>
      </c>
      <c r="R1538" t="str">
        <f ca="1">IF(YEAR(Table1[[#This Row],[Joining Date]])=YEAR(TODAY()),"Yes","No")</f>
        <v>No</v>
      </c>
      <c r="S1538" t="str">
        <f ca="1">IF(Table1[[#This Row],[Experience]]&gt;5,"Yes","No")</f>
        <v>Yes</v>
      </c>
      <c r="T1538" t="str">
        <f>TEXT(Table1[[#This Row],[Joining Date]],"mmmm")</f>
        <v>January</v>
      </c>
      <c r="U1538" t="str">
        <f>TEXT(Table1[[#This Row],[Joining Date]],"yyyy")</f>
        <v>2015</v>
      </c>
      <c r="V1538" s="5">
        <f ca="1">TODAY()-Table1[[#This Row],[Joining Date]]</f>
        <v>4221</v>
      </c>
      <c r="W1538" t="str">
        <f>LEFT(Table1[[#This Row],[Employee Name]],FIND(" ",Table1[[#This Row],[Employee Name]])-1)</f>
        <v>Pooja</v>
      </c>
      <c r="X1538" t="str">
        <f>RIGHT(Table1[[#This Row],[Employee Name]],LEN(Table1[[#This Row],[Employee Name]])-FIND(" ",Table1[[#This Row],[Employee Name]]))</f>
        <v>Das</v>
      </c>
      <c r="Y1538" t="str">
        <f>Table1[[#This Row],[Department]]&amp;"-"&amp;Table1[[#This Row],[Employee ID]]</f>
        <v>Sales-E04566</v>
      </c>
      <c r="Z1538" t="str">
        <f>LEFT(Table1[[#This Row],[Department]],3)</f>
        <v>Sal</v>
      </c>
      <c r="AA1538" t="str">
        <f>_xlfn.XLOOKUP(Table1[[#This Row],[Manager ID]],MANAGERS!A:A,MANAGERS!B:B)</f>
        <v>Manager_7</v>
      </c>
      <c r="AB1538" t="str" cm="1">
        <f t="array" ref="AB1538">_xlfn.XLOOKUP(Table1[[#This Row],[Manager ID]],Table2[[#All],[Manager ID]],Table2[[#All],[Department Head]])</f>
        <v>Operations</v>
      </c>
      <c r="AC1538" s="2">
        <f>_xlfn.XLOOKUP(Table1[[#This Row],[City]],L:L,O:O)</f>
        <v>0.241864189087755</v>
      </c>
      <c r="AD1538" t="str" cm="1">
        <f t="array" ref="AD1538">_xlfn.IFS(Table1[[#This Row],[Performance Score]]&gt;=90,"Excellent",Table1[[#This Row],[Performance Score]]&gt;=75,"Good",Table1[[#This Row],[Performance Score]]&gt;=60,"Average",Table1[[#This Row],[Performance Score]]&lt;=60,"Need Improvement")</f>
        <v>Need Improvement</v>
      </c>
      <c r="AE1538" t="str">
        <f>IF(AND(Table1[[#This Row],[Attendance %]]&gt;=80,(Table1[[#This Row],[Performance Score]]&gt;=80)),"Eligible","Not Eligible")</f>
        <v>Not Eligible</v>
      </c>
      <c r="AF1538" t="str">
        <f>IF(Table1[[#This Row],[Performance Score]]&gt;=80,"High Performer","Low Performer")</f>
        <v>Low Performer</v>
      </c>
      <c r="AG1538" t="str" cm="1">
        <f t="array" aca="1" ref="AG1538" ca="1">_xlfn.IFS(Table1[[#This Row],[Experience]]&lt;=3,"Junior",Table1[[#This Row],[Experience]]&lt;=7,"Mid Level",Table1[[#This Row],[Experience]]&gt;=7,"Senior")</f>
        <v>Senior</v>
      </c>
      <c r="AH1538" t="str">
        <f>IF(Table1[[#This Row],[Attendance %]]&gt;75,"OK","Below 75")</f>
        <v>Below 75</v>
      </c>
      <c r="AI1538" t="b">
        <f>ISBLANK(Table1[[#This Row],[Employee ID]])</f>
        <v>0</v>
      </c>
      <c r="AJ1538" t="b">
        <f>ISNUMBER(Table1[[#This Row],[Total Salary  ]])</f>
        <v>1</v>
      </c>
      <c r="AK1538" t="str">
        <f>IFERROR(_xlfn.XLOOKUP(Table1[[#This Row],[Manager ID]],MANAGERS!A:A,MANAGERS!B:B),"Not Found")</f>
        <v>Manager_7</v>
      </c>
    </row>
    <row r="1539" spans="1:37" x14ac:dyDescent="0.2">
      <c r="A1539" t="s">
        <v>1710</v>
      </c>
      <c r="B1539" t="s">
        <v>39</v>
      </c>
      <c r="C1539" t="s">
        <v>15</v>
      </c>
      <c r="D1539" t="s">
        <v>16</v>
      </c>
      <c r="E1539" t="s">
        <v>65</v>
      </c>
      <c r="F1539" s="1">
        <v>45330</v>
      </c>
      <c r="G1539" s="1">
        <v>33395</v>
      </c>
      <c r="H1539">
        <v>89887</v>
      </c>
      <c r="I1539">
        <v>19901</v>
      </c>
      <c r="J1539">
        <v>95</v>
      </c>
      <c r="K1539">
        <v>77</v>
      </c>
      <c r="L1539" t="s">
        <v>34</v>
      </c>
      <c r="M1539">
        <v>109</v>
      </c>
      <c r="N1539">
        <f>Table1[[#This Row],[Basic Salary]]+Table1[[#This Row],[Bonus]]</f>
        <v>109788</v>
      </c>
      <c r="O1539" s="2">
        <f>Table1[[#This Row],[Bonus]]/Table1[[#This Row],[Basic Salary]]</f>
        <v>0.22140020247644265</v>
      </c>
      <c r="P1539">
        <f ca="1">DATEDIF(Table1[[#This Row],[Date of Birth]],TODAY(),"Y")</f>
        <v>35</v>
      </c>
      <c r="Q1539">
        <f ca="1">DATEDIF(Table1[[#This Row],[Joining Date]],TODAY(),"Y")</f>
        <v>2</v>
      </c>
      <c r="R1539" t="str">
        <f ca="1">IF(YEAR(Table1[[#This Row],[Joining Date]])=YEAR(TODAY()),"Yes","No")</f>
        <v>No</v>
      </c>
      <c r="S1539" t="str">
        <f ca="1">IF(Table1[[#This Row],[Experience]]&gt;5,"Yes","No")</f>
        <v>No</v>
      </c>
      <c r="T1539" t="str">
        <f>TEXT(Table1[[#This Row],[Joining Date]],"mmmm")</f>
        <v>February</v>
      </c>
      <c r="U1539" t="str">
        <f>TEXT(Table1[[#This Row],[Joining Date]],"yyyy")</f>
        <v>2024</v>
      </c>
      <c r="V1539" s="5">
        <f ca="1">TODAY()-Table1[[#This Row],[Joining Date]]</f>
        <v>909</v>
      </c>
      <c r="W1539" t="str">
        <f>LEFT(Table1[[#This Row],[Employee Name]],FIND(" ",Table1[[#This Row],[Employee Name]])-1)</f>
        <v>Karan</v>
      </c>
      <c r="X1539" t="str">
        <f>RIGHT(Table1[[#This Row],[Employee Name]],LEN(Table1[[#This Row],[Employee Name]])-FIND(" ",Table1[[#This Row],[Employee Name]]))</f>
        <v>Malhotra</v>
      </c>
      <c r="Y1539" t="str">
        <f>Table1[[#This Row],[Department]]&amp;"-"&amp;Table1[[#This Row],[Employee ID]]</f>
        <v>HR-E01654</v>
      </c>
      <c r="Z1539" t="str">
        <f>LEFT(Table1[[#This Row],[Department]],3)</f>
        <v>HR</v>
      </c>
      <c r="AA1539" t="str">
        <f>_xlfn.XLOOKUP(Table1[[#This Row],[Manager ID]],MANAGERS!A:A,MANAGERS!B:B)</f>
        <v>Manager_9</v>
      </c>
      <c r="AB1539" t="str" cm="1">
        <f t="array" ref="AB1539">_xlfn.XLOOKUP(Table1[[#This Row],[Manager ID]],Table2[[#All],[Manager ID]],Table2[[#All],[Department Head]])</f>
        <v>Sales</v>
      </c>
      <c r="AC1539" s="2">
        <f>_xlfn.XLOOKUP(Table1[[#This Row],[City]],L:L,O:O)</f>
        <v>0.24030340748661314</v>
      </c>
      <c r="AD1539" t="str" cm="1">
        <f t="array" ref="AD1539">_xlfn.IFS(Table1[[#This Row],[Performance Score]]&gt;=90,"Excellent",Table1[[#This Row],[Performance Score]]&gt;=75,"Good",Table1[[#This Row],[Performance Score]]&gt;=60,"Average",Table1[[#This Row],[Performance Score]]&lt;=60,"Need Improvement")</f>
        <v>Good</v>
      </c>
      <c r="AE1539" t="str">
        <f>IF(AND(Table1[[#This Row],[Attendance %]]&gt;=80,(Table1[[#This Row],[Performance Score]]&gt;=80)),"Eligible","Not Eligible")</f>
        <v>Not Eligible</v>
      </c>
      <c r="AF1539" t="str">
        <f>IF(Table1[[#This Row],[Performance Score]]&gt;=80,"High Performer","Low Performer")</f>
        <v>Low Performer</v>
      </c>
      <c r="AG1539" t="str" cm="1">
        <f t="array" aca="1" ref="AG1539" ca="1">_xlfn.IFS(Table1[[#This Row],[Experience]]&lt;=3,"Junior",Table1[[#This Row],[Experience]]&lt;=7,"Mid Level",Table1[[#This Row],[Experience]]&gt;=7,"Senior")</f>
        <v>Junior</v>
      </c>
      <c r="AH1539" t="str">
        <f>IF(Table1[[#This Row],[Attendance %]]&gt;75,"OK","Below 75")</f>
        <v>OK</v>
      </c>
      <c r="AI1539" t="b">
        <f>ISBLANK(Table1[[#This Row],[Employee ID]])</f>
        <v>0</v>
      </c>
      <c r="AJ1539" t="b">
        <f>ISNUMBER(Table1[[#This Row],[Total Salary  ]])</f>
        <v>1</v>
      </c>
      <c r="AK1539" t="str">
        <f>IFERROR(_xlfn.XLOOKUP(Table1[[#This Row],[Manager ID]],MANAGERS!A:A,MANAGERS!B:B),"Not Found")</f>
        <v>Manager_9</v>
      </c>
    </row>
    <row r="1540" spans="1:37" x14ac:dyDescent="0.2">
      <c r="A1540" t="s">
        <v>814</v>
      </c>
      <c r="B1540" t="s">
        <v>95</v>
      </c>
      <c r="C1540" t="s">
        <v>15</v>
      </c>
      <c r="D1540" t="s">
        <v>46</v>
      </c>
      <c r="E1540" t="s">
        <v>22</v>
      </c>
      <c r="F1540" s="1">
        <v>44712</v>
      </c>
      <c r="G1540" s="1">
        <v>37739</v>
      </c>
      <c r="H1540">
        <v>89512</v>
      </c>
      <c r="I1540">
        <v>20270</v>
      </c>
      <c r="J1540">
        <v>72</v>
      </c>
      <c r="K1540">
        <v>58</v>
      </c>
      <c r="L1540" t="s">
        <v>18</v>
      </c>
      <c r="M1540">
        <v>116</v>
      </c>
      <c r="N1540">
        <f>Table1[[#This Row],[Basic Salary]]+Table1[[#This Row],[Bonus]]</f>
        <v>109782</v>
      </c>
      <c r="O1540" s="2">
        <f>Table1[[#This Row],[Bonus]]/Table1[[#This Row],[Basic Salary]]</f>
        <v>0.22645008490481724</v>
      </c>
      <c r="P1540">
        <f ca="1">DATEDIF(Table1[[#This Row],[Date of Birth]],TODAY(),"Y")</f>
        <v>23</v>
      </c>
      <c r="Q1540">
        <f ca="1">DATEDIF(Table1[[#This Row],[Joining Date]],TODAY(),"Y")</f>
        <v>4</v>
      </c>
      <c r="R1540" t="str">
        <f ca="1">IF(YEAR(Table1[[#This Row],[Joining Date]])=YEAR(TODAY()),"Yes","No")</f>
        <v>No</v>
      </c>
      <c r="S1540" t="str">
        <f ca="1">IF(Table1[[#This Row],[Experience]]&gt;5,"Yes","No")</f>
        <v>No</v>
      </c>
      <c r="T1540" t="str">
        <f>TEXT(Table1[[#This Row],[Joining Date]],"mmmm")</f>
        <v>May</v>
      </c>
      <c r="U1540" t="str">
        <f>TEXT(Table1[[#This Row],[Joining Date]],"yyyy")</f>
        <v>2022</v>
      </c>
      <c r="V1540" s="5">
        <f ca="1">TODAY()-Table1[[#This Row],[Joining Date]]</f>
        <v>1527</v>
      </c>
      <c r="W1540" t="str">
        <f>LEFT(Table1[[#This Row],[Employee Name]],FIND(" ",Table1[[#This Row],[Employee Name]])-1)</f>
        <v>Ajay</v>
      </c>
      <c r="X1540" t="str">
        <f>RIGHT(Table1[[#This Row],[Employee Name]],LEN(Table1[[#This Row],[Employee Name]])-FIND(" ",Table1[[#This Row],[Employee Name]]))</f>
        <v>Singh</v>
      </c>
      <c r="Y1540" t="str">
        <f>Table1[[#This Row],[Department]]&amp;"-"&amp;Table1[[#This Row],[Employee ID]]</f>
        <v>Support-E00758</v>
      </c>
      <c r="Z1540" t="str">
        <f>LEFT(Table1[[#This Row],[Department]],3)</f>
        <v>Sup</v>
      </c>
      <c r="AA1540" t="str">
        <f>_xlfn.XLOOKUP(Table1[[#This Row],[Manager ID]],MANAGERS!A:A,MANAGERS!B:B)</f>
        <v>Manager_16</v>
      </c>
      <c r="AB1540" t="str" cm="1">
        <f t="array" ref="AB1540">_xlfn.XLOOKUP(Table1[[#This Row],[Manager ID]],Table2[[#All],[Manager ID]],Table2[[#All],[Department Head]])</f>
        <v>Sales</v>
      </c>
      <c r="AC1540" s="2">
        <f>_xlfn.XLOOKUP(Table1[[#This Row],[City]],L:L,O:O)</f>
        <v>0.21356479274849693</v>
      </c>
      <c r="AD1540" t="str" cm="1">
        <f t="array" ref="AD1540">_xlfn.IFS(Table1[[#This Row],[Performance Score]]&gt;=90,"Excellent",Table1[[#This Row],[Performance Score]]&gt;=75,"Good",Table1[[#This Row],[Performance Score]]&gt;=60,"Average",Table1[[#This Row],[Performance Score]]&lt;=60,"Need Improvement")</f>
        <v>Need Improvement</v>
      </c>
      <c r="AE1540" t="str">
        <f>IF(AND(Table1[[#This Row],[Attendance %]]&gt;=80,(Table1[[#This Row],[Performance Score]]&gt;=80)),"Eligible","Not Eligible")</f>
        <v>Not Eligible</v>
      </c>
      <c r="AF1540" t="str">
        <f>IF(Table1[[#This Row],[Performance Score]]&gt;=80,"High Performer","Low Performer")</f>
        <v>Low Performer</v>
      </c>
      <c r="AG1540" t="str" cm="1">
        <f t="array" aca="1" ref="AG1540" ca="1">_xlfn.IFS(Table1[[#This Row],[Experience]]&lt;=3,"Junior",Table1[[#This Row],[Experience]]&lt;=7,"Mid Level",Table1[[#This Row],[Experience]]&gt;=7,"Senior")</f>
        <v>Mid Level</v>
      </c>
      <c r="AH1540" t="str">
        <f>IF(Table1[[#This Row],[Attendance %]]&gt;75,"OK","Below 75")</f>
        <v>Below 75</v>
      </c>
      <c r="AI1540" t="b">
        <f>ISBLANK(Table1[[#This Row],[Employee ID]])</f>
        <v>0</v>
      </c>
      <c r="AJ1540" t="b">
        <f>ISNUMBER(Table1[[#This Row],[Total Salary  ]])</f>
        <v>1</v>
      </c>
      <c r="AK1540" t="str">
        <f>IFERROR(_xlfn.XLOOKUP(Table1[[#This Row],[Manager ID]],MANAGERS!A:A,MANAGERS!B:B),"Not Found")</f>
        <v>Manager_16</v>
      </c>
    </row>
    <row r="1541" spans="1:37" x14ac:dyDescent="0.2">
      <c r="A1541" t="s">
        <v>796</v>
      </c>
      <c r="B1541" t="s">
        <v>36</v>
      </c>
      <c r="C1541" t="s">
        <v>15</v>
      </c>
      <c r="D1541" t="s">
        <v>46</v>
      </c>
      <c r="E1541" t="s">
        <v>26</v>
      </c>
      <c r="F1541" s="1">
        <v>45649</v>
      </c>
      <c r="G1541" s="1">
        <v>39012</v>
      </c>
      <c r="H1541">
        <v>93566</v>
      </c>
      <c r="I1541">
        <v>16208</v>
      </c>
      <c r="J1541">
        <v>71</v>
      </c>
      <c r="K1541">
        <v>85</v>
      </c>
      <c r="L1541" t="s">
        <v>31</v>
      </c>
      <c r="M1541">
        <v>101</v>
      </c>
      <c r="N1541">
        <f>Table1[[#This Row],[Basic Salary]]+Table1[[#This Row],[Bonus]]</f>
        <v>109774</v>
      </c>
      <c r="O1541" s="2">
        <f>Table1[[#This Row],[Bonus]]/Table1[[#This Row],[Basic Salary]]</f>
        <v>0.1732253168886134</v>
      </c>
      <c r="P1541">
        <f ca="1">DATEDIF(Table1[[#This Row],[Date of Birth]],TODAY(),"Y")</f>
        <v>19</v>
      </c>
      <c r="Q1541">
        <f ca="1">DATEDIF(Table1[[#This Row],[Joining Date]],TODAY(),"Y")</f>
        <v>1</v>
      </c>
      <c r="R1541" t="str">
        <f ca="1">IF(YEAR(Table1[[#This Row],[Joining Date]])=YEAR(TODAY()),"Yes","No")</f>
        <v>No</v>
      </c>
      <c r="S1541" t="str">
        <f ca="1">IF(Table1[[#This Row],[Experience]]&gt;5,"Yes","No")</f>
        <v>No</v>
      </c>
      <c r="T1541" t="str">
        <f>TEXT(Table1[[#This Row],[Joining Date]],"mmmm")</f>
        <v>December</v>
      </c>
      <c r="U1541" t="str">
        <f>TEXT(Table1[[#This Row],[Joining Date]],"yyyy")</f>
        <v>2024</v>
      </c>
      <c r="V1541" s="5">
        <f ca="1">TODAY()-Table1[[#This Row],[Joining Date]]</f>
        <v>590</v>
      </c>
      <c r="W1541" t="str">
        <f>LEFT(Table1[[#This Row],[Employee Name]],FIND(" ",Table1[[#This Row],[Employee Name]])-1)</f>
        <v>Meera</v>
      </c>
      <c r="X1541" t="str">
        <f>RIGHT(Table1[[#This Row],[Employee Name]],LEN(Table1[[#This Row],[Employee Name]])-FIND(" ",Table1[[#This Row],[Employee Name]]))</f>
        <v>Joshi</v>
      </c>
      <c r="Y1541" t="str">
        <f>Table1[[#This Row],[Department]]&amp;"-"&amp;Table1[[#This Row],[Employee ID]]</f>
        <v>Support-E00740</v>
      </c>
      <c r="Z1541" t="str">
        <f>LEFT(Table1[[#This Row],[Department]],3)</f>
        <v>Sup</v>
      </c>
      <c r="AA1541" t="str">
        <f>_xlfn.XLOOKUP(Table1[[#This Row],[Manager ID]],MANAGERS!A:A,MANAGERS!B:B)</f>
        <v>Manager_1</v>
      </c>
      <c r="AB1541" t="str" cm="1">
        <f t="array" ref="AB1541">_xlfn.XLOOKUP(Table1[[#This Row],[Manager ID]],Table2[[#All],[Manager ID]],Table2[[#All],[Department Head]])</f>
        <v>Support</v>
      </c>
      <c r="AC1541" s="2">
        <f>_xlfn.XLOOKUP(Table1[[#This Row],[City]],L:L,O:O)</f>
        <v>0.241864189087755</v>
      </c>
      <c r="AD1541" t="str" cm="1">
        <f t="array" ref="AD1541">_xlfn.IFS(Table1[[#This Row],[Performance Score]]&gt;=90,"Excellent",Table1[[#This Row],[Performance Score]]&gt;=75,"Good",Table1[[#This Row],[Performance Score]]&gt;=60,"Average",Table1[[#This Row],[Performance Score]]&lt;=60,"Need Improvement")</f>
        <v>Good</v>
      </c>
      <c r="AE1541" t="str">
        <f>IF(AND(Table1[[#This Row],[Attendance %]]&gt;=80,(Table1[[#This Row],[Performance Score]]&gt;=80)),"Eligible","Not Eligible")</f>
        <v>Not Eligible</v>
      </c>
      <c r="AF1541" t="str">
        <f>IF(Table1[[#This Row],[Performance Score]]&gt;=80,"High Performer","Low Performer")</f>
        <v>High Performer</v>
      </c>
      <c r="AG1541" t="str" cm="1">
        <f t="array" aca="1" ref="AG1541" ca="1">_xlfn.IFS(Table1[[#This Row],[Experience]]&lt;=3,"Junior",Table1[[#This Row],[Experience]]&lt;=7,"Mid Level",Table1[[#This Row],[Experience]]&gt;=7,"Senior")</f>
        <v>Junior</v>
      </c>
      <c r="AH1541" t="str">
        <f>IF(Table1[[#This Row],[Attendance %]]&gt;75,"OK","Below 75")</f>
        <v>Below 75</v>
      </c>
      <c r="AI1541" t="b">
        <f>ISBLANK(Table1[[#This Row],[Employee ID]])</f>
        <v>0</v>
      </c>
      <c r="AJ1541" t="b">
        <f>ISNUMBER(Table1[[#This Row],[Total Salary  ]])</f>
        <v>1</v>
      </c>
      <c r="AK1541" t="str">
        <f>IFERROR(_xlfn.XLOOKUP(Table1[[#This Row],[Manager ID]],MANAGERS!A:A,MANAGERS!B:B),"Not Found")</f>
        <v>Manager_1</v>
      </c>
    </row>
    <row r="1542" spans="1:37" x14ac:dyDescent="0.2">
      <c r="A1542" t="s">
        <v>462</v>
      </c>
      <c r="B1542" t="s">
        <v>85</v>
      </c>
      <c r="C1542" t="s">
        <v>21</v>
      </c>
      <c r="D1542" t="s">
        <v>40</v>
      </c>
      <c r="E1542" t="s">
        <v>17</v>
      </c>
      <c r="F1542" s="1">
        <v>44136</v>
      </c>
      <c r="G1542" s="1">
        <v>38991</v>
      </c>
      <c r="H1542">
        <v>93697</v>
      </c>
      <c r="I1542">
        <v>16070</v>
      </c>
      <c r="J1542">
        <v>87</v>
      </c>
      <c r="K1542">
        <v>96</v>
      </c>
      <c r="L1542" t="s">
        <v>18</v>
      </c>
      <c r="M1542">
        <v>105</v>
      </c>
      <c r="N1542">
        <f>Table1[[#This Row],[Basic Salary]]+Table1[[#This Row],[Bonus]]</f>
        <v>109767</v>
      </c>
      <c r="O1542" s="2">
        <f>Table1[[#This Row],[Bonus]]/Table1[[#This Row],[Basic Salary]]</f>
        <v>0.17151029381943925</v>
      </c>
      <c r="P1542">
        <f ca="1">DATEDIF(Table1[[#This Row],[Date of Birth]],TODAY(),"Y")</f>
        <v>19</v>
      </c>
      <c r="Q1542">
        <f ca="1">DATEDIF(Table1[[#This Row],[Joining Date]],TODAY(),"Y")</f>
        <v>5</v>
      </c>
      <c r="R1542" t="str">
        <f ca="1">IF(YEAR(Table1[[#This Row],[Joining Date]])=YEAR(TODAY()),"Yes","No")</f>
        <v>No</v>
      </c>
      <c r="S1542" t="str">
        <f ca="1">IF(Table1[[#This Row],[Experience]]&gt;5,"Yes","No")</f>
        <v>No</v>
      </c>
      <c r="T1542" t="str">
        <f>TEXT(Table1[[#This Row],[Joining Date]],"mmmm")</f>
        <v>November</v>
      </c>
      <c r="U1542" t="str">
        <f>TEXT(Table1[[#This Row],[Joining Date]],"yyyy")</f>
        <v>2020</v>
      </c>
      <c r="V1542" s="5">
        <f ca="1">TODAY()-Table1[[#This Row],[Joining Date]]</f>
        <v>2103</v>
      </c>
      <c r="W1542" t="str">
        <f>LEFT(Table1[[#This Row],[Employee Name]],FIND(" ",Table1[[#This Row],[Employee Name]])-1)</f>
        <v>Pooja</v>
      </c>
      <c r="X1542" t="str">
        <f>RIGHT(Table1[[#This Row],[Employee Name]],LEN(Table1[[#This Row],[Employee Name]])-FIND(" ",Table1[[#This Row],[Employee Name]]))</f>
        <v>Das</v>
      </c>
      <c r="Y1542" t="str">
        <f>Table1[[#This Row],[Department]]&amp;"-"&amp;Table1[[#This Row],[Employee ID]]</f>
        <v>IT-E00406</v>
      </c>
      <c r="Z1542" t="str">
        <f>LEFT(Table1[[#This Row],[Department]],3)</f>
        <v>IT</v>
      </c>
      <c r="AA1542" t="str">
        <f>_xlfn.XLOOKUP(Table1[[#This Row],[Manager ID]],MANAGERS!A:A,MANAGERS!B:B)</f>
        <v>Manager_5</v>
      </c>
      <c r="AB1542" t="str" cm="1">
        <f t="array" ref="AB1542">_xlfn.XLOOKUP(Table1[[#This Row],[Manager ID]],Table2[[#All],[Manager ID]],Table2[[#All],[Department Head]])</f>
        <v>Sales</v>
      </c>
      <c r="AC1542" s="2">
        <f>_xlfn.XLOOKUP(Table1[[#This Row],[City]],L:L,O:O)</f>
        <v>0.21356479274849693</v>
      </c>
      <c r="AD1542" t="str" cm="1">
        <f t="array" ref="AD1542">_xlfn.IFS(Table1[[#This Row],[Performance Score]]&gt;=90,"Excellent",Table1[[#This Row],[Performance Score]]&gt;=75,"Good",Table1[[#This Row],[Performance Score]]&gt;=60,"Average",Table1[[#This Row],[Performance Score]]&lt;=60,"Need Improvement")</f>
        <v>Excellent</v>
      </c>
      <c r="AE1542" t="str">
        <f>IF(AND(Table1[[#This Row],[Attendance %]]&gt;=80,(Table1[[#This Row],[Performance Score]]&gt;=80)),"Eligible","Not Eligible")</f>
        <v>Eligible</v>
      </c>
      <c r="AF1542" t="str">
        <f>IF(Table1[[#This Row],[Performance Score]]&gt;=80,"High Performer","Low Performer")</f>
        <v>High Performer</v>
      </c>
      <c r="AG1542" t="str" cm="1">
        <f t="array" aca="1" ref="AG1542" ca="1">_xlfn.IFS(Table1[[#This Row],[Experience]]&lt;=3,"Junior",Table1[[#This Row],[Experience]]&lt;=7,"Mid Level",Table1[[#This Row],[Experience]]&gt;=7,"Senior")</f>
        <v>Mid Level</v>
      </c>
      <c r="AH1542" t="str">
        <f>IF(Table1[[#This Row],[Attendance %]]&gt;75,"OK","Below 75")</f>
        <v>OK</v>
      </c>
      <c r="AI1542" t="b">
        <f>ISBLANK(Table1[[#This Row],[Employee ID]])</f>
        <v>0</v>
      </c>
      <c r="AJ1542" t="b">
        <f>ISNUMBER(Table1[[#This Row],[Total Salary  ]])</f>
        <v>1</v>
      </c>
      <c r="AK1542" t="str">
        <f>IFERROR(_xlfn.XLOOKUP(Table1[[#This Row],[Manager ID]],MANAGERS!A:A,MANAGERS!B:B),"Not Found")</f>
        <v>Manager_5</v>
      </c>
    </row>
    <row r="1543" spans="1:37" x14ac:dyDescent="0.2">
      <c r="A1543" t="s">
        <v>2967</v>
      </c>
      <c r="B1543" t="s">
        <v>57</v>
      </c>
      <c r="C1543" t="s">
        <v>15</v>
      </c>
      <c r="D1543" t="s">
        <v>43</v>
      </c>
      <c r="E1543" t="s">
        <v>17</v>
      </c>
      <c r="F1543" s="1">
        <v>44822</v>
      </c>
      <c r="G1543" s="1">
        <v>32411</v>
      </c>
      <c r="H1543">
        <v>83660</v>
      </c>
      <c r="I1543">
        <v>26088</v>
      </c>
      <c r="J1543">
        <v>85</v>
      </c>
      <c r="K1543">
        <v>45</v>
      </c>
      <c r="L1543" t="s">
        <v>27</v>
      </c>
      <c r="M1543">
        <v>111</v>
      </c>
      <c r="N1543">
        <f>Table1[[#This Row],[Basic Salary]]+Table1[[#This Row],[Bonus]]</f>
        <v>109748</v>
      </c>
      <c r="O1543" s="2">
        <f>Table1[[#This Row],[Bonus]]/Table1[[#This Row],[Basic Salary]]</f>
        <v>0.3118336122400191</v>
      </c>
      <c r="P1543">
        <f ca="1">DATEDIF(Table1[[#This Row],[Date of Birth]],TODAY(),"Y")</f>
        <v>37</v>
      </c>
      <c r="Q1543">
        <f ca="1">DATEDIF(Table1[[#This Row],[Joining Date]],TODAY(),"Y")</f>
        <v>3</v>
      </c>
      <c r="R1543" t="str">
        <f ca="1">IF(YEAR(Table1[[#This Row],[Joining Date]])=YEAR(TODAY()),"Yes","No")</f>
        <v>No</v>
      </c>
      <c r="S1543" t="str">
        <f ca="1">IF(Table1[[#This Row],[Experience]]&gt;5,"Yes","No")</f>
        <v>No</v>
      </c>
      <c r="T1543" t="str">
        <f>TEXT(Table1[[#This Row],[Joining Date]],"mmmm")</f>
        <v>September</v>
      </c>
      <c r="U1543" t="str">
        <f>TEXT(Table1[[#This Row],[Joining Date]],"yyyy")</f>
        <v>2022</v>
      </c>
      <c r="V1543" s="5">
        <f ca="1">TODAY()-Table1[[#This Row],[Joining Date]]</f>
        <v>1417</v>
      </c>
      <c r="W1543" t="str">
        <f>LEFT(Table1[[#This Row],[Employee Name]],FIND(" ",Table1[[#This Row],[Employee Name]])-1)</f>
        <v>Swathi</v>
      </c>
      <c r="X1543" t="str">
        <f>RIGHT(Table1[[#This Row],[Employee Name]],LEN(Table1[[#This Row],[Employee Name]])-FIND(" ",Table1[[#This Row],[Employee Name]]))</f>
        <v>Ramesh</v>
      </c>
      <c r="Y1543" t="str">
        <f>Table1[[#This Row],[Department]]&amp;"-"&amp;Table1[[#This Row],[Employee ID]]</f>
        <v>Operations-E02911</v>
      </c>
      <c r="Z1543" t="str">
        <f>LEFT(Table1[[#This Row],[Department]],3)</f>
        <v>Ope</v>
      </c>
      <c r="AA1543" t="str">
        <f>_xlfn.XLOOKUP(Table1[[#This Row],[Manager ID]],MANAGERS!A:A,MANAGERS!B:B)</f>
        <v>Manager_11</v>
      </c>
      <c r="AB1543" t="str" cm="1">
        <f t="array" ref="AB1543">_xlfn.XLOOKUP(Table1[[#This Row],[Manager ID]],Table2[[#All],[Manager ID]],Table2[[#All],[Department Head]])</f>
        <v>Marketing</v>
      </c>
      <c r="AC1543" s="2">
        <f>_xlfn.XLOOKUP(Table1[[#This Row],[City]],L:L,O:O)</f>
        <v>0.23674293405114402</v>
      </c>
      <c r="AD1543" t="str" cm="1">
        <f t="array" ref="AD1543">_xlfn.IFS(Table1[[#This Row],[Performance Score]]&gt;=90,"Excellent",Table1[[#This Row],[Performance Score]]&gt;=75,"Good",Table1[[#This Row],[Performance Score]]&gt;=60,"Average",Table1[[#This Row],[Performance Score]]&lt;=60,"Need Improvement")</f>
        <v>Need Improvement</v>
      </c>
      <c r="AE1543" t="str">
        <f>IF(AND(Table1[[#This Row],[Attendance %]]&gt;=80,(Table1[[#This Row],[Performance Score]]&gt;=80)),"Eligible","Not Eligible")</f>
        <v>Not Eligible</v>
      </c>
      <c r="AF1543" t="str">
        <f>IF(Table1[[#This Row],[Performance Score]]&gt;=80,"High Performer","Low Performer")</f>
        <v>Low Performer</v>
      </c>
      <c r="AG1543" t="str" cm="1">
        <f t="array" aca="1" ref="AG1543" ca="1">_xlfn.IFS(Table1[[#This Row],[Experience]]&lt;=3,"Junior",Table1[[#This Row],[Experience]]&lt;=7,"Mid Level",Table1[[#This Row],[Experience]]&gt;=7,"Senior")</f>
        <v>Junior</v>
      </c>
      <c r="AH1543" t="str">
        <f>IF(Table1[[#This Row],[Attendance %]]&gt;75,"OK","Below 75")</f>
        <v>OK</v>
      </c>
      <c r="AI1543" t="b">
        <f>ISBLANK(Table1[[#This Row],[Employee ID]])</f>
        <v>0</v>
      </c>
      <c r="AJ1543" t="b">
        <f>ISNUMBER(Table1[[#This Row],[Total Salary  ]])</f>
        <v>1</v>
      </c>
      <c r="AK1543" t="str">
        <f>IFERROR(_xlfn.XLOOKUP(Table1[[#This Row],[Manager ID]],MANAGERS!A:A,MANAGERS!B:B),"Not Found")</f>
        <v>Manager_11</v>
      </c>
    </row>
    <row r="1544" spans="1:37" x14ac:dyDescent="0.2">
      <c r="A1544" t="s">
        <v>1928</v>
      </c>
      <c r="B1544" t="s">
        <v>57</v>
      </c>
      <c r="C1544" t="s">
        <v>15</v>
      </c>
      <c r="D1544" t="s">
        <v>33</v>
      </c>
      <c r="E1544" t="s">
        <v>22</v>
      </c>
      <c r="F1544" s="1">
        <v>43166</v>
      </c>
      <c r="G1544" s="1">
        <v>34902</v>
      </c>
      <c r="H1544">
        <v>84226</v>
      </c>
      <c r="I1544">
        <v>25514</v>
      </c>
      <c r="J1544">
        <v>94</v>
      </c>
      <c r="K1544">
        <v>72</v>
      </c>
      <c r="L1544" t="s">
        <v>27</v>
      </c>
      <c r="M1544">
        <v>102</v>
      </c>
      <c r="N1544">
        <f>Table1[[#This Row],[Basic Salary]]+Table1[[#This Row],[Bonus]]</f>
        <v>109740</v>
      </c>
      <c r="O1544" s="2">
        <f>Table1[[#This Row],[Bonus]]/Table1[[#This Row],[Basic Salary]]</f>
        <v>0.30292308788260158</v>
      </c>
      <c r="P1544">
        <f ca="1">DATEDIF(Table1[[#This Row],[Date of Birth]],TODAY(),"Y")</f>
        <v>31</v>
      </c>
      <c r="Q1544">
        <f ca="1">DATEDIF(Table1[[#This Row],[Joining Date]],TODAY(),"Y")</f>
        <v>8</v>
      </c>
      <c r="R1544" t="str">
        <f ca="1">IF(YEAR(Table1[[#This Row],[Joining Date]])=YEAR(TODAY()),"Yes","No")</f>
        <v>No</v>
      </c>
      <c r="S1544" t="str">
        <f ca="1">IF(Table1[[#This Row],[Experience]]&gt;5,"Yes","No")</f>
        <v>Yes</v>
      </c>
      <c r="T1544" t="str">
        <f>TEXT(Table1[[#This Row],[Joining Date]],"mmmm")</f>
        <v>March</v>
      </c>
      <c r="U1544" t="str">
        <f>TEXT(Table1[[#This Row],[Joining Date]],"yyyy")</f>
        <v>2018</v>
      </c>
      <c r="V1544" s="5">
        <f ca="1">TODAY()-Table1[[#This Row],[Joining Date]]</f>
        <v>3073</v>
      </c>
      <c r="W1544" t="str">
        <f>LEFT(Table1[[#This Row],[Employee Name]],FIND(" ",Table1[[#This Row],[Employee Name]])-1)</f>
        <v>Swathi</v>
      </c>
      <c r="X1544" t="str">
        <f>RIGHT(Table1[[#This Row],[Employee Name]],LEN(Table1[[#This Row],[Employee Name]])-FIND(" ",Table1[[#This Row],[Employee Name]]))</f>
        <v>Ramesh</v>
      </c>
      <c r="Y1544" t="str">
        <f>Table1[[#This Row],[Department]]&amp;"-"&amp;Table1[[#This Row],[Employee ID]]</f>
        <v>Marketing-E01872</v>
      </c>
      <c r="Z1544" t="str">
        <f>LEFT(Table1[[#This Row],[Department]],3)</f>
        <v>Mar</v>
      </c>
      <c r="AA1544" t="str">
        <f>_xlfn.XLOOKUP(Table1[[#This Row],[Manager ID]],MANAGERS!A:A,MANAGERS!B:B)</f>
        <v>Manager_2</v>
      </c>
      <c r="AB1544" t="str" cm="1">
        <f t="array" ref="AB1544">_xlfn.XLOOKUP(Table1[[#This Row],[Manager ID]],Table2[[#All],[Manager ID]],Table2[[#All],[Department Head]])</f>
        <v>Sales</v>
      </c>
      <c r="AC1544" s="2">
        <f>_xlfn.XLOOKUP(Table1[[#This Row],[City]],L:L,O:O)</f>
        <v>0.23674293405114402</v>
      </c>
      <c r="AD1544" t="str" cm="1">
        <f t="array" ref="AD1544">_xlfn.IFS(Table1[[#This Row],[Performance Score]]&gt;=90,"Excellent",Table1[[#This Row],[Performance Score]]&gt;=75,"Good",Table1[[#This Row],[Performance Score]]&gt;=60,"Average",Table1[[#This Row],[Performance Score]]&lt;=60,"Need Improvement")</f>
        <v>Average</v>
      </c>
      <c r="AE1544" t="str">
        <f>IF(AND(Table1[[#This Row],[Attendance %]]&gt;=80,(Table1[[#This Row],[Performance Score]]&gt;=80)),"Eligible","Not Eligible")</f>
        <v>Not Eligible</v>
      </c>
      <c r="AF1544" t="str">
        <f>IF(Table1[[#This Row],[Performance Score]]&gt;=80,"High Performer","Low Performer")</f>
        <v>Low Performer</v>
      </c>
      <c r="AG1544" t="str" cm="1">
        <f t="array" aca="1" ref="AG1544" ca="1">_xlfn.IFS(Table1[[#This Row],[Experience]]&lt;=3,"Junior",Table1[[#This Row],[Experience]]&lt;=7,"Mid Level",Table1[[#This Row],[Experience]]&gt;=7,"Senior")</f>
        <v>Senior</v>
      </c>
      <c r="AH1544" t="str">
        <f>IF(Table1[[#This Row],[Attendance %]]&gt;75,"OK","Below 75")</f>
        <v>OK</v>
      </c>
      <c r="AI1544" t="b">
        <f>ISBLANK(Table1[[#This Row],[Employee ID]])</f>
        <v>0</v>
      </c>
      <c r="AJ1544" t="b">
        <f>ISNUMBER(Table1[[#This Row],[Total Salary  ]])</f>
        <v>1</v>
      </c>
      <c r="AK1544" t="str">
        <f>IFERROR(_xlfn.XLOOKUP(Table1[[#This Row],[Manager ID]],MANAGERS!A:A,MANAGERS!B:B),"Not Found")</f>
        <v>Manager_2</v>
      </c>
    </row>
    <row r="1545" spans="1:37" x14ac:dyDescent="0.2">
      <c r="A1545" t="s">
        <v>1735</v>
      </c>
      <c r="B1545" t="s">
        <v>50</v>
      </c>
      <c r="C1545" t="s">
        <v>21</v>
      </c>
      <c r="D1545" t="s">
        <v>43</v>
      </c>
      <c r="E1545" t="s">
        <v>26</v>
      </c>
      <c r="F1545" s="1">
        <v>45945</v>
      </c>
      <c r="G1545" s="1">
        <v>39827</v>
      </c>
      <c r="H1545">
        <v>93112</v>
      </c>
      <c r="I1545">
        <v>16597</v>
      </c>
      <c r="J1545">
        <v>98</v>
      </c>
      <c r="K1545">
        <v>76</v>
      </c>
      <c r="L1545" t="s">
        <v>18</v>
      </c>
      <c r="M1545">
        <v>113</v>
      </c>
      <c r="N1545">
        <f>Table1[[#This Row],[Basic Salary]]+Table1[[#This Row],[Bonus]]</f>
        <v>109709</v>
      </c>
      <c r="O1545" s="2">
        <f>Table1[[#This Row],[Bonus]]/Table1[[#This Row],[Basic Salary]]</f>
        <v>0.17824770169258528</v>
      </c>
      <c r="P1545">
        <f ca="1">DATEDIF(Table1[[#This Row],[Date of Birth]],TODAY(),"Y")</f>
        <v>17</v>
      </c>
      <c r="Q1545">
        <f ca="1">DATEDIF(Table1[[#This Row],[Joining Date]],TODAY(),"Y")</f>
        <v>0</v>
      </c>
      <c r="R1545" t="str">
        <f ca="1">IF(YEAR(Table1[[#This Row],[Joining Date]])=YEAR(TODAY()),"Yes","No")</f>
        <v>No</v>
      </c>
      <c r="S1545" t="str">
        <f ca="1">IF(Table1[[#This Row],[Experience]]&gt;5,"Yes","No")</f>
        <v>No</v>
      </c>
      <c r="T1545" t="str">
        <f>TEXT(Table1[[#This Row],[Joining Date]],"mmmm")</f>
        <v>October</v>
      </c>
      <c r="U1545" t="str">
        <f>TEXT(Table1[[#This Row],[Joining Date]],"yyyy")</f>
        <v>2025</v>
      </c>
      <c r="V1545" s="5">
        <f ca="1">TODAY()-Table1[[#This Row],[Joining Date]]</f>
        <v>294</v>
      </c>
      <c r="W1545" t="str">
        <f>LEFT(Table1[[#This Row],[Employee Name]],FIND(" ",Table1[[#This Row],[Employee Name]])-1)</f>
        <v>Ravi</v>
      </c>
      <c r="X1545" t="str">
        <f>RIGHT(Table1[[#This Row],[Employee Name]],LEN(Table1[[#This Row],[Employee Name]])-FIND(" ",Table1[[#This Row],[Employee Name]]))</f>
        <v>Teja</v>
      </c>
      <c r="Y1545" t="str">
        <f>Table1[[#This Row],[Department]]&amp;"-"&amp;Table1[[#This Row],[Employee ID]]</f>
        <v>Operations-E01679</v>
      </c>
      <c r="Z1545" t="str">
        <f>LEFT(Table1[[#This Row],[Department]],3)</f>
        <v>Ope</v>
      </c>
      <c r="AA1545" t="str">
        <f>_xlfn.XLOOKUP(Table1[[#This Row],[Manager ID]],MANAGERS!A:A,MANAGERS!B:B)</f>
        <v>Manager_13</v>
      </c>
      <c r="AB1545" t="str" cm="1">
        <f t="array" ref="AB1545">_xlfn.XLOOKUP(Table1[[#This Row],[Manager ID]],Table2[[#All],[Manager ID]],Table2[[#All],[Department Head]])</f>
        <v>HR</v>
      </c>
      <c r="AC1545" s="2">
        <f>_xlfn.XLOOKUP(Table1[[#This Row],[City]],L:L,O:O)</f>
        <v>0.21356479274849693</v>
      </c>
      <c r="AD1545" t="str" cm="1">
        <f t="array" ref="AD1545">_xlfn.IFS(Table1[[#This Row],[Performance Score]]&gt;=90,"Excellent",Table1[[#This Row],[Performance Score]]&gt;=75,"Good",Table1[[#This Row],[Performance Score]]&gt;=60,"Average",Table1[[#This Row],[Performance Score]]&lt;=60,"Need Improvement")</f>
        <v>Good</v>
      </c>
      <c r="AE1545" t="str">
        <f>IF(AND(Table1[[#This Row],[Attendance %]]&gt;=80,(Table1[[#This Row],[Performance Score]]&gt;=80)),"Eligible","Not Eligible")</f>
        <v>Not Eligible</v>
      </c>
      <c r="AF1545" t="str">
        <f>IF(Table1[[#This Row],[Performance Score]]&gt;=80,"High Performer","Low Performer")</f>
        <v>Low Performer</v>
      </c>
      <c r="AG1545" t="str" cm="1">
        <f t="array" aca="1" ref="AG1545" ca="1">_xlfn.IFS(Table1[[#This Row],[Experience]]&lt;=3,"Junior",Table1[[#This Row],[Experience]]&lt;=7,"Mid Level",Table1[[#This Row],[Experience]]&gt;=7,"Senior")</f>
        <v>Junior</v>
      </c>
      <c r="AH1545" t="str">
        <f>IF(Table1[[#This Row],[Attendance %]]&gt;75,"OK","Below 75")</f>
        <v>OK</v>
      </c>
      <c r="AI1545" t="b">
        <f>ISBLANK(Table1[[#This Row],[Employee ID]])</f>
        <v>0</v>
      </c>
      <c r="AJ1545" t="b">
        <f>ISNUMBER(Table1[[#This Row],[Total Salary  ]])</f>
        <v>1</v>
      </c>
      <c r="AK1545" t="str">
        <f>IFERROR(_xlfn.XLOOKUP(Table1[[#This Row],[Manager ID]],MANAGERS!A:A,MANAGERS!B:B),"Not Found")</f>
        <v>Manager_13</v>
      </c>
    </row>
    <row r="1546" spans="1:37" x14ac:dyDescent="0.2">
      <c r="A1546" t="s">
        <v>996</v>
      </c>
      <c r="B1546" t="s">
        <v>75</v>
      </c>
      <c r="C1546" t="s">
        <v>15</v>
      </c>
      <c r="D1546" t="s">
        <v>46</v>
      </c>
      <c r="E1546" t="s">
        <v>26</v>
      </c>
      <c r="F1546" s="1">
        <v>44482</v>
      </c>
      <c r="G1546" s="1">
        <v>33265</v>
      </c>
      <c r="H1546">
        <v>93925</v>
      </c>
      <c r="I1546">
        <v>15777</v>
      </c>
      <c r="J1546">
        <v>96</v>
      </c>
      <c r="K1546">
        <v>96</v>
      </c>
      <c r="L1546" t="s">
        <v>27</v>
      </c>
      <c r="M1546">
        <v>115</v>
      </c>
      <c r="N1546">
        <f>Table1[[#This Row],[Basic Salary]]+Table1[[#This Row],[Bonus]]</f>
        <v>109702</v>
      </c>
      <c r="O1546" s="2">
        <f>Table1[[#This Row],[Bonus]]/Table1[[#This Row],[Basic Salary]]</f>
        <v>0.16797444769763109</v>
      </c>
      <c r="P1546">
        <f ca="1">DATEDIF(Table1[[#This Row],[Date of Birth]],TODAY(),"Y")</f>
        <v>35</v>
      </c>
      <c r="Q1546">
        <f ca="1">DATEDIF(Table1[[#This Row],[Joining Date]],TODAY(),"Y")</f>
        <v>4</v>
      </c>
      <c r="R1546" t="str">
        <f ca="1">IF(YEAR(Table1[[#This Row],[Joining Date]])=YEAR(TODAY()),"Yes","No")</f>
        <v>No</v>
      </c>
      <c r="S1546" t="str">
        <f ca="1">IF(Table1[[#This Row],[Experience]]&gt;5,"Yes","No")</f>
        <v>No</v>
      </c>
      <c r="T1546" t="str">
        <f>TEXT(Table1[[#This Row],[Joining Date]],"mmmm")</f>
        <v>October</v>
      </c>
      <c r="U1546" t="str">
        <f>TEXT(Table1[[#This Row],[Joining Date]],"yyyy")</f>
        <v>2021</v>
      </c>
      <c r="V1546" s="5">
        <f ca="1">TODAY()-Table1[[#This Row],[Joining Date]]</f>
        <v>1757</v>
      </c>
      <c r="W1546" t="str">
        <f>LEFT(Table1[[#This Row],[Employee Name]],FIND(" ",Table1[[#This Row],[Employee Name]])-1)</f>
        <v>Ishita</v>
      </c>
      <c r="X1546" t="str">
        <f>RIGHT(Table1[[#This Row],[Employee Name]],LEN(Table1[[#This Row],[Employee Name]])-FIND(" ",Table1[[#This Row],[Employee Name]]))</f>
        <v>Roy</v>
      </c>
      <c r="Y1546" t="str">
        <f>Table1[[#This Row],[Department]]&amp;"-"&amp;Table1[[#This Row],[Employee ID]]</f>
        <v>Support-E00940</v>
      </c>
      <c r="Z1546" t="str">
        <f>LEFT(Table1[[#This Row],[Department]],3)</f>
        <v>Sup</v>
      </c>
      <c r="AA1546" t="str">
        <f>_xlfn.XLOOKUP(Table1[[#This Row],[Manager ID]],MANAGERS!A:A,MANAGERS!B:B)</f>
        <v>Manager_15</v>
      </c>
      <c r="AB1546" t="str" cm="1">
        <f t="array" ref="AB1546">_xlfn.XLOOKUP(Table1[[#This Row],[Manager ID]],Table2[[#All],[Manager ID]],Table2[[#All],[Department Head]])</f>
        <v>Support</v>
      </c>
      <c r="AC1546" s="2">
        <f>_xlfn.XLOOKUP(Table1[[#This Row],[City]],L:L,O:O)</f>
        <v>0.23674293405114402</v>
      </c>
      <c r="AD1546" t="str" cm="1">
        <f t="array" ref="AD1546">_xlfn.IFS(Table1[[#This Row],[Performance Score]]&gt;=90,"Excellent",Table1[[#This Row],[Performance Score]]&gt;=75,"Good",Table1[[#This Row],[Performance Score]]&gt;=60,"Average",Table1[[#This Row],[Performance Score]]&lt;=60,"Need Improvement")</f>
        <v>Excellent</v>
      </c>
      <c r="AE1546" t="str">
        <f>IF(AND(Table1[[#This Row],[Attendance %]]&gt;=80,(Table1[[#This Row],[Performance Score]]&gt;=80)),"Eligible","Not Eligible")</f>
        <v>Eligible</v>
      </c>
      <c r="AF1546" t="str">
        <f>IF(Table1[[#This Row],[Performance Score]]&gt;=80,"High Performer","Low Performer")</f>
        <v>High Performer</v>
      </c>
      <c r="AG1546" t="str" cm="1">
        <f t="array" aca="1" ref="AG1546" ca="1">_xlfn.IFS(Table1[[#This Row],[Experience]]&lt;=3,"Junior",Table1[[#This Row],[Experience]]&lt;=7,"Mid Level",Table1[[#This Row],[Experience]]&gt;=7,"Senior")</f>
        <v>Mid Level</v>
      </c>
      <c r="AH1546" t="str">
        <f>IF(Table1[[#This Row],[Attendance %]]&gt;75,"OK","Below 75")</f>
        <v>OK</v>
      </c>
      <c r="AI1546" t="b">
        <f>ISBLANK(Table1[[#This Row],[Employee ID]])</f>
        <v>0</v>
      </c>
      <c r="AJ1546" t="b">
        <f>ISNUMBER(Table1[[#This Row],[Total Salary  ]])</f>
        <v>1</v>
      </c>
      <c r="AK1546" t="str">
        <f>IFERROR(_xlfn.XLOOKUP(Table1[[#This Row],[Manager ID]],MANAGERS!A:A,MANAGERS!B:B),"Not Found")</f>
        <v>Manager_15</v>
      </c>
    </row>
    <row r="1547" spans="1:37" x14ac:dyDescent="0.2">
      <c r="A1547" t="s">
        <v>803</v>
      </c>
      <c r="B1547" t="s">
        <v>77</v>
      </c>
      <c r="C1547" t="s">
        <v>21</v>
      </c>
      <c r="D1547" t="s">
        <v>81</v>
      </c>
      <c r="E1547" t="s">
        <v>17</v>
      </c>
      <c r="F1547" s="1">
        <v>44419</v>
      </c>
      <c r="G1547" s="1">
        <v>32254</v>
      </c>
      <c r="H1547">
        <v>82627</v>
      </c>
      <c r="I1547">
        <v>27070</v>
      </c>
      <c r="J1547">
        <v>66</v>
      </c>
      <c r="K1547">
        <v>51</v>
      </c>
      <c r="L1547" t="s">
        <v>34</v>
      </c>
      <c r="M1547">
        <v>112</v>
      </c>
      <c r="N1547">
        <f>Table1[[#This Row],[Basic Salary]]+Table1[[#This Row],[Bonus]]</f>
        <v>109697</v>
      </c>
      <c r="O1547" s="2">
        <f>Table1[[#This Row],[Bonus]]/Table1[[#This Row],[Basic Salary]]</f>
        <v>0.3276168806806492</v>
      </c>
      <c r="P1547">
        <f ca="1">DATEDIF(Table1[[#This Row],[Date of Birth]],TODAY(),"Y")</f>
        <v>38</v>
      </c>
      <c r="Q1547">
        <f ca="1">DATEDIF(Table1[[#This Row],[Joining Date]],TODAY(),"Y")</f>
        <v>4</v>
      </c>
      <c r="R1547" t="str">
        <f ca="1">IF(YEAR(Table1[[#This Row],[Joining Date]])=YEAR(TODAY()),"Yes","No")</f>
        <v>No</v>
      </c>
      <c r="S1547" t="str">
        <f ca="1">IF(Table1[[#This Row],[Experience]]&gt;5,"Yes","No")</f>
        <v>No</v>
      </c>
      <c r="T1547" t="str">
        <f>TEXT(Table1[[#This Row],[Joining Date]],"mmmm")</f>
        <v>August</v>
      </c>
      <c r="U1547" t="str">
        <f>TEXT(Table1[[#This Row],[Joining Date]],"yyyy")</f>
        <v>2021</v>
      </c>
      <c r="V1547" s="5">
        <f ca="1">TODAY()-Table1[[#This Row],[Joining Date]]</f>
        <v>1820</v>
      </c>
      <c r="W1547" t="str">
        <f>LEFT(Table1[[#This Row],[Employee Name]],FIND(" ",Table1[[#This Row],[Employee Name]])-1)</f>
        <v>Rohan</v>
      </c>
      <c r="X1547" t="str">
        <f>RIGHT(Table1[[#This Row],[Employee Name]],LEN(Table1[[#This Row],[Employee Name]])-FIND(" ",Table1[[#This Row],[Employee Name]]))</f>
        <v>Gupta</v>
      </c>
      <c r="Y1547" t="str">
        <f>Table1[[#This Row],[Department]]&amp;"-"&amp;Table1[[#This Row],[Employee ID]]</f>
        <v>Sales-E00747</v>
      </c>
      <c r="Z1547" t="str">
        <f>LEFT(Table1[[#This Row],[Department]],3)</f>
        <v>Sal</v>
      </c>
      <c r="AA1547" t="str">
        <f>_xlfn.XLOOKUP(Table1[[#This Row],[Manager ID]],MANAGERS!A:A,MANAGERS!B:B)</f>
        <v>Manager_12</v>
      </c>
      <c r="AB1547" t="str" cm="1">
        <f t="array" ref="AB1547">_xlfn.XLOOKUP(Table1[[#This Row],[Manager ID]],Table2[[#All],[Manager ID]],Table2[[#All],[Department Head]])</f>
        <v>Marketing</v>
      </c>
      <c r="AC1547" s="2">
        <f>_xlfn.XLOOKUP(Table1[[#This Row],[City]],L:L,O:O)</f>
        <v>0.24030340748661314</v>
      </c>
      <c r="AD1547" t="str" cm="1">
        <f t="array" ref="AD1547">_xlfn.IFS(Table1[[#This Row],[Performance Score]]&gt;=90,"Excellent",Table1[[#This Row],[Performance Score]]&gt;=75,"Good",Table1[[#This Row],[Performance Score]]&gt;=60,"Average",Table1[[#This Row],[Performance Score]]&lt;=60,"Need Improvement")</f>
        <v>Need Improvement</v>
      </c>
      <c r="AE1547" t="str">
        <f>IF(AND(Table1[[#This Row],[Attendance %]]&gt;=80,(Table1[[#This Row],[Performance Score]]&gt;=80)),"Eligible","Not Eligible")</f>
        <v>Not Eligible</v>
      </c>
      <c r="AF1547" t="str">
        <f>IF(Table1[[#This Row],[Performance Score]]&gt;=80,"High Performer","Low Performer")</f>
        <v>Low Performer</v>
      </c>
      <c r="AG1547" t="str" cm="1">
        <f t="array" aca="1" ref="AG1547" ca="1">_xlfn.IFS(Table1[[#This Row],[Experience]]&lt;=3,"Junior",Table1[[#This Row],[Experience]]&lt;=7,"Mid Level",Table1[[#This Row],[Experience]]&gt;=7,"Senior")</f>
        <v>Mid Level</v>
      </c>
      <c r="AH1547" t="str">
        <f>IF(Table1[[#This Row],[Attendance %]]&gt;75,"OK","Below 75")</f>
        <v>Below 75</v>
      </c>
      <c r="AI1547" t="b">
        <f>ISBLANK(Table1[[#This Row],[Employee ID]])</f>
        <v>0</v>
      </c>
      <c r="AJ1547" t="b">
        <f>ISNUMBER(Table1[[#This Row],[Total Salary  ]])</f>
        <v>1</v>
      </c>
      <c r="AK1547" t="str">
        <f>IFERROR(_xlfn.XLOOKUP(Table1[[#This Row],[Manager ID]],MANAGERS!A:A,MANAGERS!B:B),"Not Found")</f>
        <v>Manager_12</v>
      </c>
    </row>
    <row r="1548" spans="1:37" x14ac:dyDescent="0.2">
      <c r="A1548" t="s">
        <v>3655</v>
      </c>
      <c r="B1548" t="s">
        <v>89</v>
      </c>
      <c r="C1548" t="s">
        <v>21</v>
      </c>
      <c r="D1548" t="s">
        <v>16</v>
      </c>
      <c r="E1548" t="s">
        <v>65</v>
      </c>
      <c r="F1548" s="1">
        <v>43408</v>
      </c>
      <c r="G1548" s="1">
        <v>40822</v>
      </c>
      <c r="H1548">
        <v>98135</v>
      </c>
      <c r="I1548">
        <v>11557</v>
      </c>
      <c r="J1548">
        <v>90</v>
      </c>
      <c r="K1548">
        <v>88</v>
      </c>
      <c r="L1548" t="s">
        <v>18</v>
      </c>
      <c r="M1548">
        <v>119</v>
      </c>
      <c r="N1548">
        <f>Table1[[#This Row],[Basic Salary]]+Table1[[#This Row],[Bonus]]</f>
        <v>109692</v>
      </c>
      <c r="O1548" s="2">
        <f>Table1[[#This Row],[Bonus]]/Table1[[#This Row],[Basic Salary]]</f>
        <v>0.11776634228358894</v>
      </c>
      <c r="P1548">
        <f ca="1">DATEDIF(Table1[[#This Row],[Date of Birth]],TODAY(),"Y")</f>
        <v>14</v>
      </c>
      <c r="Q1548">
        <f ca="1">DATEDIF(Table1[[#This Row],[Joining Date]],TODAY(),"Y")</f>
        <v>7</v>
      </c>
      <c r="R1548" t="str">
        <f ca="1">IF(YEAR(Table1[[#This Row],[Joining Date]])=YEAR(TODAY()),"Yes","No")</f>
        <v>No</v>
      </c>
      <c r="S1548" t="str">
        <f ca="1">IF(Table1[[#This Row],[Experience]]&gt;5,"Yes","No")</f>
        <v>Yes</v>
      </c>
      <c r="T1548" t="str">
        <f>TEXT(Table1[[#This Row],[Joining Date]],"mmmm")</f>
        <v>November</v>
      </c>
      <c r="U1548" t="str">
        <f>TEXT(Table1[[#This Row],[Joining Date]],"yyyy")</f>
        <v>2018</v>
      </c>
      <c r="V1548" s="5">
        <f ca="1">TODAY()-Table1[[#This Row],[Joining Date]]</f>
        <v>2831</v>
      </c>
      <c r="W1548" t="str">
        <f>LEFT(Table1[[#This Row],[Employee Name]],FIND(" ",Table1[[#This Row],[Employee Name]])-1)</f>
        <v>Tarun</v>
      </c>
      <c r="X1548" t="str">
        <f>RIGHT(Table1[[#This Row],[Employee Name]],LEN(Table1[[#This Row],[Employee Name]])-FIND(" ",Table1[[#This Row],[Employee Name]]))</f>
        <v>Verma</v>
      </c>
      <c r="Y1548" t="str">
        <f>Table1[[#This Row],[Department]]&amp;"-"&amp;Table1[[#This Row],[Employee ID]]</f>
        <v>HR-E03599</v>
      </c>
      <c r="Z1548" t="str">
        <f>LEFT(Table1[[#This Row],[Department]],3)</f>
        <v>HR</v>
      </c>
      <c r="AA1548" t="str">
        <f>_xlfn.XLOOKUP(Table1[[#This Row],[Manager ID]],MANAGERS!A:A,MANAGERS!B:B)</f>
        <v>Manager_19</v>
      </c>
      <c r="AB1548" t="str" cm="1">
        <f t="array" ref="AB1548">_xlfn.XLOOKUP(Table1[[#This Row],[Manager ID]],Table2[[#All],[Manager ID]],Table2[[#All],[Department Head]])</f>
        <v>Support</v>
      </c>
      <c r="AC1548" s="2">
        <f>_xlfn.XLOOKUP(Table1[[#This Row],[City]],L:L,O:O)</f>
        <v>0.21356479274849693</v>
      </c>
      <c r="AD1548" t="str" cm="1">
        <f t="array" ref="AD1548">_xlfn.IFS(Table1[[#This Row],[Performance Score]]&gt;=90,"Excellent",Table1[[#This Row],[Performance Score]]&gt;=75,"Good",Table1[[#This Row],[Performance Score]]&gt;=60,"Average",Table1[[#This Row],[Performance Score]]&lt;=60,"Need Improvement")</f>
        <v>Good</v>
      </c>
      <c r="AE1548" t="str">
        <f>IF(AND(Table1[[#This Row],[Attendance %]]&gt;=80,(Table1[[#This Row],[Performance Score]]&gt;=80)),"Eligible","Not Eligible")</f>
        <v>Eligible</v>
      </c>
      <c r="AF1548" t="str">
        <f>IF(Table1[[#This Row],[Performance Score]]&gt;=80,"High Performer","Low Performer")</f>
        <v>High Performer</v>
      </c>
      <c r="AG1548" t="str" cm="1">
        <f t="array" aca="1" ref="AG1548" ca="1">_xlfn.IFS(Table1[[#This Row],[Experience]]&lt;=3,"Junior",Table1[[#This Row],[Experience]]&lt;=7,"Mid Level",Table1[[#This Row],[Experience]]&gt;=7,"Senior")</f>
        <v>Mid Level</v>
      </c>
      <c r="AH1548" t="str">
        <f>IF(Table1[[#This Row],[Attendance %]]&gt;75,"OK","Below 75")</f>
        <v>OK</v>
      </c>
      <c r="AI1548" t="b">
        <f>ISBLANK(Table1[[#This Row],[Employee ID]])</f>
        <v>0</v>
      </c>
      <c r="AJ1548" t="b">
        <f>ISNUMBER(Table1[[#This Row],[Total Salary  ]])</f>
        <v>1</v>
      </c>
      <c r="AK1548" t="str">
        <f>IFERROR(_xlfn.XLOOKUP(Table1[[#This Row],[Manager ID]],MANAGERS!A:A,MANAGERS!B:B),"Not Found")</f>
        <v>Manager_19</v>
      </c>
    </row>
    <row r="1549" spans="1:37" x14ac:dyDescent="0.2">
      <c r="A1549" t="s">
        <v>5032</v>
      </c>
      <c r="B1549" t="s">
        <v>93</v>
      </c>
      <c r="C1549" t="s">
        <v>15</v>
      </c>
      <c r="D1549" t="s">
        <v>46</v>
      </c>
      <c r="E1549" t="s">
        <v>26</v>
      </c>
      <c r="F1549" s="1">
        <v>42927</v>
      </c>
      <c r="G1549" s="1">
        <v>40049</v>
      </c>
      <c r="H1549">
        <v>92826</v>
      </c>
      <c r="I1549">
        <v>16858</v>
      </c>
      <c r="J1549">
        <v>90</v>
      </c>
      <c r="K1549">
        <v>57</v>
      </c>
      <c r="L1549" t="s">
        <v>37</v>
      </c>
      <c r="M1549">
        <v>108</v>
      </c>
      <c r="N1549">
        <f>Table1[[#This Row],[Basic Salary]]+Table1[[#This Row],[Bonus]]</f>
        <v>109684</v>
      </c>
      <c r="O1549" s="2">
        <f>Table1[[#This Row],[Bonus]]/Table1[[#This Row],[Basic Salary]]</f>
        <v>0.18160860103850215</v>
      </c>
      <c r="P1549">
        <f ca="1">DATEDIF(Table1[[#This Row],[Date of Birth]],TODAY(),"Y")</f>
        <v>16</v>
      </c>
      <c r="Q1549">
        <f ca="1">DATEDIF(Table1[[#This Row],[Joining Date]],TODAY(),"Y")</f>
        <v>9</v>
      </c>
      <c r="R1549" t="str">
        <f ca="1">IF(YEAR(Table1[[#This Row],[Joining Date]])=YEAR(TODAY()),"Yes","No")</f>
        <v>No</v>
      </c>
      <c r="S1549" t="str">
        <f ca="1">IF(Table1[[#This Row],[Experience]]&gt;5,"Yes","No")</f>
        <v>Yes</v>
      </c>
      <c r="T1549" t="str">
        <f>TEXT(Table1[[#This Row],[Joining Date]],"mmmm")</f>
        <v>July</v>
      </c>
      <c r="U1549" t="str">
        <f>TEXT(Table1[[#This Row],[Joining Date]],"yyyy")</f>
        <v>2017</v>
      </c>
      <c r="V1549" s="5">
        <f ca="1">TODAY()-Table1[[#This Row],[Joining Date]]</f>
        <v>3312</v>
      </c>
      <c r="W1549" t="str">
        <f>LEFT(Table1[[#This Row],[Employee Name]],FIND(" ",Table1[[#This Row],[Employee Name]])-1)</f>
        <v>Priya</v>
      </c>
      <c r="X1549" t="str">
        <f>RIGHT(Table1[[#This Row],[Employee Name]],LEN(Table1[[#This Row],[Employee Name]])-FIND(" ",Table1[[#This Row],[Employee Name]]))</f>
        <v>Reddy</v>
      </c>
      <c r="Y1549" t="str">
        <f>Table1[[#This Row],[Department]]&amp;"-"&amp;Table1[[#This Row],[Employee ID]]</f>
        <v>Support-E04976</v>
      </c>
      <c r="Z1549" t="str">
        <f>LEFT(Table1[[#This Row],[Department]],3)</f>
        <v>Sup</v>
      </c>
      <c r="AA1549" t="str">
        <f>_xlfn.XLOOKUP(Table1[[#This Row],[Manager ID]],MANAGERS!A:A,MANAGERS!B:B)</f>
        <v>Manager_8</v>
      </c>
      <c r="AB1549" t="str" cm="1">
        <f t="array" ref="AB1549">_xlfn.XLOOKUP(Table1[[#This Row],[Manager ID]],Table2[[#All],[Manager ID]],Table2[[#All],[Department Head]])</f>
        <v>Sales</v>
      </c>
      <c r="AC1549" s="2">
        <f>_xlfn.XLOOKUP(Table1[[#This Row],[City]],L:L,O:O)</f>
        <v>0.24036902712549932</v>
      </c>
      <c r="AD1549" t="str" cm="1">
        <f t="array" ref="AD1549">_xlfn.IFS(Table1[[#This Row],[Performance Score]]&gt;=90,"Excellent",Table1[[#This Row],[Performance Score]]&gt;=75,"Good",Table1[[#This Row],[Performance Score]]&gt;=60,"Average",Table1[[#This Row],[Performance Score]]&lt;=60,"Need Improvement")</f>
        <v>Need Improvement</v>
      </c>
      <c r="AE1549" t="str">
        <f>IF(AND(Table1[[#This Row],[Attendance %]]&gt;=80,(Table1[[#This Row],[Performance Score]]&gt;=80)),"Eligible","Not Eligible")</f>
        <v>Not Eligible</v>
      </c>
      <c r="AF1549" t="str">
        <f>IF(Table1[[#This Row],[Performance Score]]&gt;=80,"High Performer","Low Performer")</f>
        <v>Low Performer</v>
      </c>
      <c r="AG1549" t="str" cm="1">
        <f t="array" aca="1" ref="AG1549" ca="1">_xlfn.IFS(Table1[[#This Row],[Experience]]&lt;=3,"Junior",Table1[[#This Row],[Experience]]&lt;=7,"Mid Level",Table1[[#This Row],[Experience]]&gt;=7,"Senior")</f>
        <v>Senior</v>
      </c>
      <c r="AH1549" t="str">
        <f>IF(Table1[[#This Row],[Attendance %]]&gt;75,"OK","Below 75")</f>
        <v>OK</v>
      </c>
      <c r="AI1549" t="b">
        <f>ISBLANK(Table1[[#This Row],[Employee ID]])</f>
        <v>0</v>
      </c>
      <c r="AJ1549" t="b">
        <f>ISNUMBER(Table1[[#This Row],[Total Salary  ]])</f>
        <v>1</v>
      </c>
      <c r="AK1549" t="str">
        <f>IFERROR(_xlfn.XLOOKUP(Table1[[#This Row],[Manager ID]],MANAGERS!A:A,MANAGERS!B:B),"Not Found")</f>
        <v>Manager_8</v>
      </c>
    </row>
    <row r="1550" spans="1:37" x14ac:dyDescent="0.2">
      <c r="A1550" t="s">
        <v>3627</v>
      </c>
      <c r="B1550" t="s">
        <v>48</v>
      </c>
      <c r="C1550" t="s">
        <v>15</v>
      </c>
      <c r="D1550" t="s">
        <v>46</v>
      </c>
      <c r="E1550" t="s">
        <v>26</v>
      </c>
      <c r="F1550" s="1">
        <v>44919</v>
      </c>
      <c r="G1550" s="1">
        <v>32708</v>
      </c>
      <c r="H1550">
        <v>97194</v>
      </c>
      <c r="I1550">
        <v>12469</v>
      </c>
      <c r="J1550">
        <v>70</v>
      </c>
      <c r="K1550">
        <v>67</v>
      </c>
      <c r="L1550" t="s">
        <v>31</v>
      </c>
      <c r="M1550">
        <v>117</v>
      </c>
      <c r="N1550">
        <f>Table1[[#This Row],[Basic Salary]]+Table1[[#This Row],[Bonus]]</f>
        <v>109663</v>
      </c>
      <c r="O1550" s="2">
        <f>Table1[[#This Row],[Bonus]]/Table1[[#This Row],[Basic Salary]]</f>
        <v>0.12828981212832069</v>
      </c>
      <c r="P1550">
        <f ca="1">DATEDIF(Table1[[#This Row],[Date of Birth]],TODAY(),"Y")</f>
        <v>37</v>
      </c>
      <c r="Q1550">
        <f ca="1">DATEDIF(Table1[[#This Row],[Joining Date]],TODAY(),"Y")</f>
        <v>3</v>
      </c>
      <c r="R1550" t="str">
        <f ca="1">IF(YEAR(Table1[[#This Row],[Joining Date]])=YEAR(TODAY()),"Yes","No")</f>
        <v>No</v>
      </c>
      <c r="S1550" t="str">
        <f ca="1">IF(Table1[[#This Row],[Experience]]&gt;5,"Yes","No")</f>
        <v>No</v>
      </c>
      <c r="T1550" t="str">
        <f>TEXT(Table1[[#This Row],[Joining Date]],"mmmm")</f>
        <v>December</v>
      </c>
      <c r="U1550" t="str">
        <f>TEXT(Table1[[#This Row],[Joining Date]],"yyyy")</f>
        <v>2022</v>
      </c>
      <c r="V1550" s="5">
        <f ca="1">TODAY()-Table1[[#This Row],[Joining Date]]</f>
        <v>1320</v>
      </c>
      <c r="W1550" t="str">
        <f>LEFT(Table1[[#This Row],[Employee Name]],FIND(" ",Table1[[#This Row],[Employee Name]])-1)</f>
        <v>Aditya</v>
      </c>
      <c r="X1550" t="str">
        <f>RIGHT(Table1[[#This Row],[Employee Name]],LEN(Table1[[#This Row],[Employee Name]])-FIND(" ",Table1[[#This Row],[Employee Name]]))</f>
        <v>Kapoor</v>
      </c>
      <c r="Y1550" t="str">
        <f>Table1[[#This Row],[Department]]&amp;"-"&amp;Table1[[#This Row],[Employee ID]]</f>
        <v>Support-E03571</v>
      </c>
      <c r="Z1550" t="str">
        <f>LEFT(Table1[[#This Row],[Department]],3)</f>
        <v>Sup</v>
      </c>
      <c r="AA1550" t="str">
        <f>_xlfn.XLOOKUP(Table1[[#This Row],[Manager ID]],MANAGERS!A:A,MANAGERS!B:B)</f>
        <v>Manager_17</v>
      </c>
      <c r="AB1550" t="str" cm="1">
        <f t="array" ref="AB1550">_xlfn.XLOOKUP(Table1[[#This Row],[Manager ID]],Table2[[#All],[Manager ID]],Table2[[#All],[Department Head]])</f>
        <v>Finance</v>
      </c>
      <c r="AC1550" s="2">
        <f>_xlfn.XLOOKUP(Table1[[#This Row],[City]],L:L,O:O)</f>
        <v>0.241864189087755</v>
      </c>
      <c r="AD1550" t="str" cm="1">
        <f t="array" ref="AD1550">_xlfn.IFS(Table1[[#This Row],[Performance Score]]&gt;=90,"Excellent",Table1[[#This Row],[Performance Score]]&gt;=75,"Good",Table1[[#This Row],[Performance Score]]&gt;=60,"Average",Table1[[#This Row],[Performance Score]]&lt;=60,"Need Improvement")</f>
        <v>Average</v>
      </c>
      <c r="AE1550" t="str">
        <f>IF(AND(Table1[[#This Row],[Attendance %]]&gt;=80,(Table1[[#This Row],[Performance Score]]&gt;=80)),"Eligible","Not Eligible")</f>
        <v>Not Eligible</v>
      </c>
      <c r="AF1550" t="str">
        <f>IF(Table1[[#This Row],[Performance Score]]&gt;=80,"High Performer","Low Performer")</f>
        <v>Low Performer</v>
      </c>
      <c r="AG1550" t="str" cm="1">
        <f t="array" aca="1" ref="AG1550" ca="1">_xlfn.IFS(Table1[[#This Row],[Experience]]&lt;=3,"Junior",Table1[[#This Row],[Experience]]&lt;=7,"Mid Level",Table1[[#This Row],[Experience]]&gt;=7,"Senior")</f>
        <v>Junior</v>
      </c>
      <c r="AH1550" t="str">
        <f>IF(Table1[[#This Row],[Attendance %]]&gt;75,"OK","Below 75")</f>
        <v>Below 75</v>
      </c>
      <c r="AI1550" t="b">
        <f>ISBLANK(Table1[[#This Row],[Employee ID]])</f>
        <v>0</v>
      </c>
      <c r="AJ1550" t="b">
        <f>ISNUMBER(Table1[[#This Row],[Total Salary  ]])</f>
        <v>1</v>
      </c>
      <c r="AK1550" t="str">
        <f>IFERROR(_xlfn.XLOOKUP(Table1[[#This Row],[Manager ID]],MANAGERS!A:A,MANAGERS!B:B),"Not Found")</f>
        <v>Manager_17</v>
      </c>
    </row>
    <row r="1551" spans="1:37" x14ac:dyDescent="0.2">
      <c r="A1551" t="s">
        <v>676</v>
      </c>
      <c r="B1551" t="s">
        <v>93</v>
      </c>
      <c r="C1551" t="s">
        <v>15</v>
      </c>
      <c r="D1551" t="s">
        <v>16</v>
      </c>
      <c r="E1551" t="s">
        <v>26</v>
      </c>
      <c r="F1551" s="1">
        <v>44077</v>
      </c>
      <c r="G1551" s="1">
        <v>29629</v>
      </c>
      <c r="H1551">
        <v>88263</v>
      </c>
      <c r="I1551">
        <v>21385</v>
      </c>
      <c r="J1551">
        <v>69</v>
      </c>
      <c r="K1551">
        <v>52</v>
      </c>
      <c r="L1551" t="s">
        <v>31</v>
      </c>
      <c r="M1551">
        <v>116</v>
      </c>
      <c r="N1551">
        <f>Table1[[#This Row],[Basic Salary]]+Table1[[#This Row],[Bonus]]</f>
        <v>109648</v>
      </c>
      <c r="O1551" s="2">
        <f>Table1[[#This Row],[Bonus]]/Table1[[#This Row],[Basic Salary]]</f>
        <v>0.24228725513522087</v>
      </c>
      <c r="P1551">
        <f ca="1">DATEDIF(Table1[[#This Row],[Date of Birth]],TODAY(),"Y")</f>
        <v>45</v>
      </c>
      <c r="Q1551">
        <f ca="1">DATEDIF(Table1[[#This Row],[Joining Date]],TODAY(),"Y")</f>
        <v>5</v>
      </c>
      <c r="R1551" t="str">
        <f ca="1">IF(YEAR(Table1[[#This Row],[Joining Date]])=YEAR(TODAY()),"Yes","No")</f>
        <v>No</v>
      </c>
      <c r="S1551" t="str">
        <f ca="1">IF(Table1[[#This Row],[Experience]]&gt;5,"Yes","No")</f>
        <v>No</v>
      </c>
      <c r="T1551" t="str">
        <f>TEXT(Table1[[#This Row],[Joining Date]],"mmmm")</f>
        <v>September</v>
      </c>
      <c r="U1551" t="str">
        <f>TEXT(Table1[[#This Row],[Joining Date]],"yyyy")</f>
        <v>2020</v>
      </c>
      <c r="V1551" s="5">
        <f ca="1">TODAY()-Table1[[#This Row],[Joining Date]]</f>
        <v>2162</v>
      </c>
      <c r="W1551" t="str">
        <f>LEFT(Table1[[#This Row],[Employee Name]],FIND(" ",Table1[[#This Row],[Employee Name]])-1)</f>
        <v>Priya</v>
      </c>
      <c r="X1551" t="str">
        <f>RIGHT(Table1[[#This Row],[Employee Name]],LEN(Table1[[#This Row],[Employee Name]])-FIND(" ",Table1[[#This Row],[Employee Name]]))</f>
        <v>Reddy</v>
      </c>
      <c r="Y1551" t="str">
        <f>Table1[[#This Row],[Department]]&amp;"-"&amp;Table1[[#This Row],[Employee ID]]</f>
        <v>HR-E00620</v>
      </c>
      <c r="Z1551" t="str">
        <f>LEFT(Table1[[#This Row],[Department]],3)</f>
        <v>HR</v>
      </c>
      <c r="AA1551" t="str">
        <f>_xlfn.XLOOKUP(Table1[[#This Row],[Manager ID]],MANAGERS!A:A,MANAGERS!B:B)</f>
        <v>Manager_16</v>
      </c>
      <c r="AB1551" t="str" cm="1">
        <f t="array" ref="AB1551">_xlfn.XLOOKUP(Table1[[#This Row],[Manager ID]],Table2[[#All],[Manager ID]],Table2[[#All],[Department Head]])</f>
        <v>Sales</v>
      </c>
      <c r="AC1551" s="2">
        <f>_xlfn.XLOOKUP(Table1[[#This Row],[City]],L:L,O:O)</f>
        <v>0.241864189087755</v>
      </c>
      <c r="AD1551" t="str" cm="1">
        <f t="array" ref="AD1551">_xlfn.IFS(Table1[[#This Row],[Performance Score]]&gt;=90,"Excellent",Table1[[#This Row],[Performance Score]]&gt;=75,"Good",Table1[[#This Row],[Performance Score]]&gt;=60,"Average",Table1[[#This Row],[Performance Score]]&lt;=60,"Need Improvement")</f>
        <v>Need Improvement</v>
      </c>
      <c r="AE1551" t="str">
        <f>IF(AND(Table1[[#This Row],[Attendance %]]&gt;=80,(Table1[[#This Row],[Performance Score]]&gt;=80)),"Eligible","Not Eligible")</f>
        <v>Not Eligible</v>
      </c>
      <c r="AF1551" t="str">
        <f>IF(Table1[[#This Row],[Performance Score]]&gt;=80,"High Performer","Low Performer")</f>
        <v>Low Performer</v>
      </c>
      <c r="AG1551" t="str" cm="1">
        <f t="array" aca="1" ref="AG1551" ca="1">_xlfn.IFS(Table1[[#This Row],[Experience]]&lt;=3,"Junior",Table1[[#This Row],[Experience]]&lt;=7,"Mid Level",Table1[[#This Row],[Experience]]&gt;=7,"Senior")</f>
        <v>Mid Level</v>
      </c>
      <c r="AH1551" t="str">
        <f>IF(Table1[[#This Row],[Attendance %]]&gt;75,"OK","Below 75")</f>
        <v>Below 75</v>
      </c>
      <c r="AI1551" t="b">
        <f>ISBLANK(Table1[[#This Row],[Employee ID]])</f>
        <v>0</v>
      </c>
      <c r="AJ1551" t="b">
        <f>ISNUMBER(Table1[[#This Row],[Total Salary  ]])</f>
        <v>1</v>
      </c>
      <c r="AK1551" t="str">
        <f>IFERROR(_xlfn.XLOOKUP(Table1[[#This Row],[Manager ID]],MANAGERS!A:A,MANAGERS!B:B),"Not Found")</f>
        <v>Manager_16</v>
      </c>
    </row>
    <row r="1552" spans="1:37" x14ac:dyDescent="0.2">
      <c r="A1552" t="s">
        <v>3215</v>
      </c>
      <c r="B1552" t="s">
        <v>60</v>
      </c>
      <c r="C1552" t="s">
        <v>21</v>
      </c>
      <c r="D1552" t="s">
        <v>43</v>
      </c>
      <c r="E1552" t="s">
        <v>22</v>
      </c>
      <c r="F1552" s="1">
        <v>44007</v>
      </c>
      <c r="G1552" s="1">
        <v>38117</v>
      </c>
      <c r="H1552">
        <v>81685</v>
      </c>
      <c r="I1552">
        <v>27961</v>
      </c>
      <c r="J1552">
        <v>98</v>
      </c>
      <c r="K1552">
        <v>51</v>
      </c>
      <c r="L1552" t="s">
        <v>23</v>
      </c>
      <c r="M1552">
        <v>111</v>
      </c>
      <c r="N1552">
        <f>Table1[[#This Row],[Basic Salary]]+Table1[[#This Row],[Bonus]]</f>
        <v>109646</v>
      </c>
      <c r="O1552" s="2">
        <f>Table1[[#This Row],[Bonus]]/Table1[[#This Row],[Basic Salary]]</f>
        <v>0.34230274836261249</v>
      </c>
      <c r="P1552">
        <f ca="1">DATEDIF(Table1[[#This Row],[Date of Birth]],TODAY(),"Y")</f>
        <v>22</v>
      </c>
      <c r="Q1552">
        <f ca="1">DATEDIF(Table1[[#This Row],[Joining Date]],TODAY(),"Y")</f>
        <v>6</v>
      </c>
      <c r="R1552" t="str">
        <f ca="1">IF(YEAR(Table1[[#This Row],[Joining Date]])=YEAR(TODAY()),"Yes","No")</f>
        <v>No</v>
      </c>
      <c r="S1552" t="str">
        <f ca="1">IF(Table1[[#This Row],[Experience]]&gt;5,"Yes","No")</f>
        <v>Yes</v>
      </c>
      <c r="T1552" t="str">
        <f>TEXT(Table1[[#This Row],[Joining Date]],"mmmm")</f>
        <v>June</v>
      </c>
      <c r="U1552" t="str">
        <f>TEXT(Table1[[#This Row],[Joining Date]],"yyyy")</f>
        <v>2020</v>
      </c>
      <c r="V1552" s="5">
        <f ca="1">TODAY()-Table1[[#This Row],[Joining Date]]</f>
        <v>2232</v>
      </c>
      <c r="W1552" t="str">
        <f>LEFT(Table1[[#This Row],[Employee Name]],FIND(" ",Table1[[#This Row],[Employee Name]])-1)</f>
        <v>Gayathri</v>
      </c>
      <c r="X1552" t="str">
        <f>RIGHT(Table1[[#This Row],[Employee Name]],LEN(Table1[[#This Row],[Employee Name]])-FIND(" ",Table1[[#This Row],[Employee Name]]))</f>
        <v>Iyer</v>
      </c>
      <c r="Y1552" t="str">
        <f>Table1[[#This Row],[Department]]&amp;"-"&amp;Table1[[#This Row],[Employee ID]]</f>
        <v>Operations-E03159</v>
      </c>
      <c r="Z1552" t="str">
        <f>LEFT(Table1[[#This Row],[Department]],3)</f>
        <v>Ope</v>
      </c>
      <c r="AA1552" t="str">
        <f>_xlfn.XLOOKUP(Table1[[#This Row],[Manager ID]],MANAGERS!A:A,MANAGERS!B:B)</f>
        <v>Manager_11</v>
      </c>
      <c r="AB1552" t="str" cm="1">
        <f t="array" ref="AB1552">_xlfn.XLOOKUP(Table1[[#This Row],[Manager ID]],Table2[[#All],[Manager ID]],Table2[[#All],[Department Head]])</f>
        <v>Marketing</v>
      </c>
      <c r="AC1552" s="2">
        <f>_xlfn.XLOOKUP(Table1[[#This Row],[City]],L:L,O:O)</f>
        <v>0.23486488519629886</v>
      </c>
      <c r="AD1552" t="str" cm="1">
        <f t="array" ref="AD1552">_xlfn.IFS(Table1[[#This Row],[Performance Score]]&gt;=90,"Excellent",Table1[[#This Row],[Performance Score]]&gt;=75,"Good",Table1[[#This Row],[Performance Score]]&gt;=60,"Average",Table1[[#This Row],[Performance Score]]&lt;=60,"Need Improvement")</f>
        <v>Need Improvement</v>
      </c>
      <c r="AE1552" t="str">
        <f>IF(AND(Table1[[#This Row],[Attendance %]]&gt;=80,(Table1[[#This Row],[Performance Score]]&gt;=80)),"Eligible","Not Eligible")</f>
        <v>Not Eligible</v>
      </c>
      <c r="AF1552" t="str">
        <f>IF(Table1[[#This Row],[Performance Score]]&gt;=80,"High Performer","Low Performer")</f>
        <v>Low Performer</v>
      </c>
      <c r="AG1552" t="str" cm="1">
        <f t="array" aca="1" ref="AG1552" ca="1">_xlfn.IFS(Table1[[#This Row],[Experience]]&lt;=3,"Junior",Table1[[#This Row],[Experience]]&lt;=7,"Mid Level",Table1[[#This Row],[Experience]]&gt;=7,"Senior")</f>
        <v>Mid Level</v>
      </c>
      <c r="AH1552" t="str">
        <f>IF(Table1[[#This Row],[Attendance %]]&gt;75,"OK","Below 75")</f>
        <v>OK</v>
      </c>
      <c r="AI1552" t="b">
        <f>ISBLANK(Table1[[#This Row],[Employee ID]])</f>
        <v>0</v>
      </c>
      <c r="AJ1552" t="b">
        <f>ISNUMBER(Table1[[#This Row],[Total Salary  ]])</f>
        <v>1</v>
      </c>
      <c r="AK1552" t="str">
        <f>IFERROR(_xlfn.XLOOKUP(Table1[[#This Row],[Manager ID]],MANAGERS!A:A,MANAGERS!B:B),"Not Found")</f>
        <v>Manager_11</v>
      </c>
    </row>
    <row r="1553" spans="1:37" x14ac:dyDescent="0.2">
      <c r="A1553" t="s">
        <v>4974</v>
      </c>
      <c r="B1553" t="s">
        <v>20</v>
      </c>
      <c r="C1553" t="s">
        <v>21</v>
      </c>
      <c r="D1553" t="s">
        <v>81</v>
      </c>
      <c r="E1553" t="s">
        <v>22</v>
      </c>
      <c r="F1553" s="1">
        <v>43761</v>
      </c>
      <c r="G1553" s="1">
        <v>39685</v>
      </c>
      <c r="H1553">
        <v>80920</v>
      </c>
      <c r="I1553">
        <v>28675</v>
      </c>
      <c r="J1553">
        <v>84</v>
      </c>
      <c r="K1553">
        <v>46</v>
      </c>
      <c r="L1553" t="s">
        <v>53</v>
      </c>
      <c r="M1553">
        <v>116</v>
      </c>
      <c r="N1553">
        <f>Table1[[#This Row],[Basic Salary]]+Table1[[#This Row],[Bonus]]</f>
        <v>109595</v>
      </c>
      <c r="O1553" s="2">
        <f>Table1[[#This Row],[Bonus]]/Table1[[#This Row],[Basic Salary]]</f>
        <v>0.35436233316856153</v>
      </c>
      <c r="P1553">
        <f ca="1">DATEDIF(Table1[[#This Row],[Date of Birth]],TODAY(),"Y")</f>
        <v>17</v>
      </c>
      <c r="Q1553">
        <f ca="1">DATEDIF(Table1[[#This Row],[Joining Date]],TODAY(),"Y")</f>
        <v>6</v>
      </c>
      <c r="R1553" t="str">
        <f ca="1">IF(YEAR(Table1[[#This Row],[Joining Date]])=YEAR(TODAY()),"Yes","No")</f>
        <v>No</v>
      </c>
      <c r="S1553" t="str">
        <f ca="1">IF(Table1[[#This Row],[Experience]]&gt;5,"Yes","No")</f>
        <v>Yes</v>
      </c>
      <c r="T1553" t="str">
        <f>TEXT(Table1[[#This Row],[Joining Date]],"mmmm")</f>
        <v>October</v>
      </c>
      <c r="U1553" t="str">
        <f>TEXT(Table1[[#This Row],[Joining Date]],"yyyy")</f>
        <v>2019</v>
      </c>
      <c r="V1553" s="5">
        <f ca="1">TODAY()-Table1[[#This Row],[Joining Date]]</f>
        <v>2478</v>
      </c>
      <c r="W1553" t="str">
        <f>LEFT(Table1[[#This Row],[Employee Name]],FIND(" ",Table1[[#This Row],[Employee Name]])-1)</f>
        <v>Rahul</v>
      </c>
      <c r="X1553" t="str">
        <f>RIGHT(Table1[[#This Row],[Employee Name]],LEN(Table1[[#This Row],[Employee Name]])-FIND(" ",Table1[[#This Row],[Employee Name]]))</f>
        <v>Verma</v>
      </c>
      <c r="Y1553" t="str">
        <f>Table1[[#This Row],[Department]]&amp;"-"&amp;Table1[[#This Row],[Employee ID]]</f>
        <v>Sales-E04918</v>
      </c>
      <c r="Z1553" t="str">
        <f>LEFT(Table1[[#This Row],[Department]],3)</f>
        <v>Sal</v>
      </c>
      <c r="AA1553" t="str">
        <f>_xlfn.XLOOKUP(Table1[[#This Row],[Manager ID]],MANAGERS!A:A,MANAGERS!B:B)</f>
        <v>Manager_16</v>
      </c>
      <c r="AB1553" t="str" cm="1">
        <f t="array" ref="AB1553">_xlfn.XLOOKUP(Table1[[#This Row],[Manager ID]],Table2[[#All],[Manager ID]],Table2[[#All],[Department Head]])</f>
        <v>Sales</v>
      </c>
      <c r="AC1553" s="2">
        <f>_xlfn.XLOOKUP(Table1[[#This Row],[City]],L:L,O:O)</f>
        <v>0.23685887225230964</v>
      </c>
      <c r="AD1553" t="str" cm="1">
        <f t="array" ref="AD1553">_xlfn.IFS(Table1[[#This Row],[Performance Score]]&gt;=90,"Excellent",Table1[[#This Row],[Performance Score]]&gt;=75,"Good",Table1[[#This Row],[Performance Score]]&gt;=60,"Average",Table1[[#This Row],[Performance Score]]&lt;=60,"Need Improvement")</f>
        <v>Need Improvement</v>
      </c>
      <c r="AE1553" t="str">
        <f>IF(AND(Table1[[#This Row],[Attendance %]]&gt;=80,(Table1[[#This Row],[Performance Score]]&gt;=80)),"Eligible","Not Eligible")</f>
        <v>Not Eligible</v>
      </c>
      <c r="AF1553" t="str">
        <f>IF(Table1[[#This Row],[Performance Score]]&gt;=80,"High Performer","Low Performer")</f>
        <v>Low Performer</v>
      </c>
      <c r="AG1553" t="str" cm="1">
        <f t="array" aca="1" ref="AG1553" ca="1">_xlfn.IFS(Table1[[#This Row],[Experience]]&lt;=3,"Junior",Table1[[#This Row],[Experience]]&lt;=7,"Mid Level",Table1[[#This Row],[Experience]]&gt;=7,"Senior")</f>
        <v>Mid Level</v>
      </c>
      <c r="AH1553" t="str">
        <f>IF(Table1[[#This Row],[Attendance %]]&gt;75,"OK","Below 75")</f>
        <v>OK</v>
      </c>
      <c r="AI1553" t="b">
        <f>ISBLANK(Table1[[#This Row],[Employee ID]])</f>
        <v>0</v>
      </c>
      <c r="AJ1553" t="b">
        <f>ISNUMBER(Table1[[#This Row],[Total Salary  ]])</f>
        <v>1</v>
      </c>
      <c r="AK1553" t="str">
        <f>IFERROR(_xlfn.XLOOKUP(Table1[[#This Row],[Manager ID]],MANAGERS!A:A,MANAGERS!B:B),"Not Found")</f>
        <v>Manager_16</v>
      </c>
    </row>
    <row r="1554" spans="1:37" x14ac:dyDescent="0.2">
      <c r="A1554" t="s">
        <v>4930</v>
      </c>
      <c r="B1554" t="s">
        <v>50</v>
      </c>
      <c r="C1554" t="s">
        <v>15</v>
      </c>
      <c r="D1554" t="s">
        <v>43</v>
      </c>
      <c r="E1554" t="s">
        <v>30</v>
      </c>
      <c r="F1554" s="1">
        <v>43857</v>
      </c>
      <c r="G1554" s="1">
        <v>40988</v>
      </c>
      <c r="H1554">
        <v>99540</v>
      </c>
      <c r="I1554">
        <v>10033</v>
      </c>
      <c r="J1554">
        <v>93</v>
      </c>
      <c r="K1554">
        <v>50</v>
      </c>
      <c r="L1554" t="s">
        <v>27</v>
      </c>
      <c r="M1554">
        <v>105</v>
      </c>
      <c r="N1554">
        <f>Table1[[#This Row],[Basic Salary]]+Table1[[#This Row],[Bonus]]</f>
        <v>109573</v>
      </c>
      <c r="O1554" s="2">
        <f>Table1[[#This Row],[Bonus]]/Table1[[#This Row],[Basic Salary]]</f>
        <v>0.1007936507936508</v>
      </c>
      <c r="P1554">
        <f ca="1">DATEDIF(Table1[[#This Row],[Date of Birth]],TODAY(),"Y")</f>
        <v>14</v>
      </c>
      <c r="Q1554">
        <f ca="1">DATEDIF(Table1[[#This Row],[Joining Date]],TODAY(),"Y")</f>
        <v>6</v>
      </c>
      <c r="R1554" t="str">
        <f ca="1">IF(YEAR(Table1[[#This Row],[Joining Date]])=YEAR(TODAY()),"Yes","No")</f>
        <v>No</v>
      </c>
      <c r="S1554" t="str">
        <f ca="1">IF(Table1[[#This Row],[Experience]]&gt;5,"Yes","No")</f>
        <v>Yes</v>
      </c>
      <c r="T1554" t="str">
        <f>TEXT(Table1[[#This Row],[Joining Date]],"mmmm")</f>
        <v>January</v>
      </c>
      <c r="U1554" t="str">
        <f>TEXT(Table1[[#This Row],[Joining Date]],"yyyy")</f>
        <v>2020</v>
      </c>
      <c r="V1554" s="5">
        <f ca="1">TODAY()-Table1[[#This Row],[Joining Date]]</f>
        <v>2382</v>
      </c>
      <c r="W1554" t="str">
        <f>LEFT(Table1[[#This Row],[Employee Name]],FIND(" ",Table1[[#This Row],[Employee Name]])-1)</f>
        <v>Ravi</v>
      </c>
      <c r="X1554" t="str">
        <f>RIGHT(Table1[[#This Row],[Employee Name]],LEN(Table1[[#This Row],[Employee Name]])-FIND(" ",Table1[[#This Row],[Employee Name]]))</f>
        <v>Teja</v>
      </c>
      <c r="Y1554" t="str">
        <f>Table1[[#This Row],[Department]]&amp;"-"&amp;Table1[[#This Row],[Employee ID]]</f>
        <v>Operations-E04874</v>
      </c>
      <c r="Z1554" t="str">
        <f>LEFT(Table1[[#This Row],[Department]],3)</f>
        <v>Ope</v>
      </c>
      <c r="AA1554" t="str">
        <f>_xlfn.XLOOKUP(Table1[[#This Row],[Manager ID]],MANAGERS!A:A,MANAGERS!B:B)</f>
        <v>Manager_5</v>
      </c>
      <c r="AB1554" t="str" cm="1">
        <f t="array" ref="AB1554">_xlfn.XLOOKUP(Table1[[#This Row],[Manager ID]],Table2[[#All],[Manager ID]],Table2[[#All],[Department Head]])</f>
        <v>Sales</v>
      </c>
      <c r="AC1554" s="2">
        <f>_xlfn.XLOOKUP(Table1[[#This Row],[City]],L:L,O:O)</f>
        <v>0.23674293405114402</v>
      </c>
      <c r="AD1554" t="str" cm="1">
        <f t="array" ref="AD1554">_xlfn.IFS(Table1[[#This Row],[Performance Score]]&gt;=90,"Excellent",Table1[[#This Row],[Performance Score]]&gt;=75,"Good",Table1[[#This Row],[Performance Score]]&gt;=60,"Average",Table1[[#This Row],[Performance Score]]&lt;=60,"Need Improvement")</f>
        <v>Need Improvement</v>
      </c>
      <c r="AE1554" t="str">
        <f>IF(AND(Table1[[#This Row],[Attendance %]]&gt;=80,(Table1[[#This Row],[Performance Score]]&gt;=80)),"Eligible","Not Eligible")</f>
        <v>Not Eligible</v>
      </c>
      <c r="AF1554" t="str">
        <f>IF(Table1[[#This Row],[Performance Score]]&gt;=80,"High Performer","Low Performer")</f>
        <v>Low Performer</v>
      </c>
      <c r="AG1554" t="str" cm="1">
        <f t="array" aca="1" ref="AG1554" ca="1">_xlfn.IFS(Table1[[#This Row],[Experience]]&lt;=3,"Junior",Table1[[#This Row],[Experience]]&lt;=7,"Mid Level",Table1[[#This Row],[Experience]]&gt;=7,"Senior")</f>
        <v>Mid Level</v>
      </c>
      <c r="AH1554" t="str">
        <f>IF(Table1[[#This Row],[Attendance %]]&gt;75,"OK","Below 75")</f>
        <v>OK</v>
      </c>
      <c r="AI1554" t="b">
        <f>ISBLANK(Table1[[#This Row],[Employee ID]])</f>
        <v>0</v>
      </c>
      <c r="AJ1554" t="b">
        <f>ISNUMBER(Table1[[#This Row],[Total Salary  ]])</f>
        <v>1</v>
      </c>
      <c r="AK1554" t="str">
        <f>IFERROR(_xlfn.XLOOKUP(Table1[[#This Row],[Manager ID]],MANAGERS!A:A,MANAGERS!B:B),"Not Found")</f>
        <v>Manager_5</v>
      </c>
    </row>
    <row r="1555" spans="1:37" x14ac:dyDescent="0.2">
      <c r="A1555" t="s">
        <v>3769</v>
      </c>
      <c r="B1555" t="s">
        <v>71</v>
      </c>
      <c r="C1555" t="s">
        <v>15</v>
      </c>
      <c r="D1555" t="s">
        <v>46</v>
      </c>
      <c r="E1555" t="s">
        <v>26</v>
      </c>
      <c r="F1555" s="1">
        <v>45074</v>
      </c>
      <c r="G1555" s="1">
        <v>33071</v>
      </c>
      <c r="H1555">
        <v>86300</v>
      </c>
      <c r="I1555">
        <v>23262</v>
      </c>
      <c r="J1555">
        <v>65</v>
      </c>
      <c r="K1555">
        <v>70</v>
      </c>
      <c r="L1555" t="s">
        <v>34</v>
      </c>
      <c r="M1555">
        <v>101</v>
      </c>
      <c r="N1555">
        <f>Table1[[#This Row],[Basic Salary]]+Table1[[#This Row],[Bonus]]</f>
        <v>109562</v>
      </c>
      <c r="O1555" s="2">
        <f>Table1[[#This Row],[Bonus]]/Table1[[#This Row],[Basic Salary]]</f>
        <v>0.26954808806488995</v>
      </c>
      <c r="P1555">
        <f ca="1">DATEDIF(Table1[[#This Row],[Date of Birth]],TODAY(),"Y")</f>
        <v>36</v>
      </c>
      <c r="Q1555">
        <f ca="1">DATEDIF(Table1[[#This Row],[Joining Date]],TODAY(),"Y")</f>
        <v>3</v>
      </c>
      <c r="R1555" t="str">
        <f ca="1">IF(YEAR(Table1[[#This Row],[Joining Date]])=YEAR(TODAY()),"Yes","No")</f>
        <v>No</v>
      </c>
      <c r="S1555" t="str">
        <f ca="1">IF(Table1[[#This Row],[Experience]]&gt;5,"Yes","No")</f>
        <v>No</v>
      </c>
      <c r="T1555" t="str">
        <f>TEXT(Table1[[#This Row],[Joining Date]],"mmmm")</f>
        <v>May</v>
      </c>
      <c r="U1555" t="str">
        <f>TEXT(Table1[[#This Row],[Joining Date]],"yyyy")</f>
        <v>2023</v>
      </c>
      <c r="V1555" s="5">
        <f ca="1">TODAY()-Table1[[#This Row],[Joining Date]]</f>
        <v>1165</v>
      </c>
      <c r="W1555" t="str">
        <f>LEFT(Table1[[#This Row],[Employee Name]],FIND(" ",Table1[[#This Row],[Employee Name]])-1)</f>
        <v>Sneha</v>
      </c>
      <c r="X1555" t="str">
        <f>RIGHT(Table1[[#This Row],[Employee Name]],LEN(Table1[[#This Row],[Employee Name]])-FIND(" ",Table1[[#This Row],[Employee Name]]))</f>
        <v>Iyer</v>
      </c>
      <c r="Y1555" t="str">
        <f>Table1[[#This Row],[Department]]&amp;"-"&amp;Table1[[#This Row],[Employee ID]]</f>
        <v>Support-E03713</v>
      </c>
      <c r="Z1555" t="str">
        <f>LEFT(Table1[[#This Row],[Department]],3)</f>
        <v>Sup</v>
      </c>
      <c r="AA1555" t="str">
        <f>_xlfn.XLOOKUP(Table1[[#This Row],[Manager ID]],MANAGERS!A:A,MANAGERS!B:B)</f>
        <v>Manager_1</v>
      </c>
      <c r="AB1555" t="str" cm="1">
        <f t="array" ref="AB1555">_xlfn.XLOOKUP(Table1[[#This Row],[Manager ID]],Table2[[#All],[Manager ID]],Table2[[#All],[Department Head]])</f>
        <v>Support</v>
      </c>
      <c r="AC1555" s="2">
        <f>_xlfn.XLOOKUP(Table1[[#This Row],[City]],L:L,O:O)</f>
        <v>0.24030340748661314</v>
      </c>
      <c r="AD1555" t="str" cm="1">
        <f t="array" ref="AD1555">_xlfn.IFS(Table1[[#This Row],[Performance Score]]&gt;=90,"Excellent",Table1[[#This Row],[Performance Score]]&gt;=75,"Good",Table1[[#This Row],[Performance Score]]&gt;=60,"Average",Table1[[#This Row],[Performance Score]]&lt;=60,"Need Improvement")</f>
        <v>Average</v>
      </c>
      <c r="AE1555" t="str">
        <f>IF(AND(Table1[[#This Row],[Attendance %]]&gt;=80,(Table1[[#This Row],[Performance Score]]&gt;=80)),"Eligible","Not Eligible")</f>
        <v>Not Eligible</v>
      </c>
      <c r="AF1555" t="str">
        <f>IF(Table1[[#This Row],[Performance Score]]&gt;=80,"High Performer","Low Performer")</f>
        <v>Low Performer</v>
      </c>
      <c r="AG1555" t="str" cm="1">
        <f t="array" aca="1" ref="AG1555" ca="1">_xlfn.IFS(Table1[[#This Row],[Experience]]&lt;=3,"Junior",Table1[[#This Row],[Experience]]&lt;=7,"Mid Level",Table1[[#This Row],[Experience]]&gt;=7,"Senior")</f>
        <v>Junior</v>
      </c>
      <c r="AH1555" t="str">
        <f>IF(Table1[[#This Row],[Attendance %]]&gt;75,"OK","Below 75")</f>
        <v>Below 75</v>
      </c>
      <c r="AI1555" t="b">
        <f>ISBLANK(Table1[[#This Row],[Employee ID]])</f>
        <v>0</v>
      </c>
      <c r="AJ1555" t="b">
        <f>ISNUMBER(Table1[[#This Row],[Total Salary  ]])</f>
        <v>1</v>
      </c>
      <c r="AK1555" t="str">
        <f>IFERROR(_xlfn.XLOOKUP(Table1[[#This Row],[Manager ID]],MANAGERS!A:A,MANAGERS!B:B),"Not Found")</f>
        <v>Manager_1</v>
      </c>
    </row>
    <row r="1556" spans="1:37" x14ac:dyDescent="0.2">
      <c r="A1556" t="s">
        <v>275</v>
      </c>
      <c r="B1556" t="s">
        <v>85</v>
      </c>
      <c r="C1556" t="s">
        <v>15</v>
      </c>
      <c r="D1556" t="s">
        <v>81</v>
      </c>
      <c r="E1556" t="s">
        <v>17</v>
      </c>
      <c r="F1556" s="1">
        <v>42328</v>
      </c>
      <c r="G1556" s="1">
        <v>34895</v>
      </c>
      <c r="H1556">
        <v>82983</v>
      </c>
      <c r="I1556">
        <v>26494</v>
      </c>
      <c r="J1556">
        <v>76</v>
      </c>
      <c r="K1556">
        <v>87</v>
      </c>
      <c r="L1556" t="s">
        <v>27</v>
      </c>
      <c r="M1556">
        <v>107</v>
      </c>
      <c r="N1556">
        <f>Table1[[#This Row],[Basic Salary]]+Table1[[#This Row],[Bonus]]</f>
        <v>109477</v>
      </c>
      <c r="O1556" s="2">
        <f>Table1[[#This Row],[Bonus]]/Table1[[#This Row],[Basic Salary]]</f>
        <v>0.31927021197112659</v>
      </c>
      <c r="P1556">
        <f ca="1">DATEDIF(Table1[[#This Row],[Date of Birth]],TODAY(),"Y")</f>
        <v>31</v>
      </c>
      <c r="Q1556">
        <f ca="1">DATEDIF(Table1[[#This Row],[Joining Date]],TODAY(),"Y")</f>
        <v>10</v>
      </c>
      <c r="R1556" t="str">
        <f ca="1">IF(YEAR(Table1[[#This Row],[Joining Date]])=YEAR(TODAY()),"Yes","No")</f>
        <v>No</v>
      </c>
      <c r="S1556" t="str">
        <f ca="1">IF(Table1[[#This Row],[Experience]]&gt;5,"Yes","No")</f>
        <v>Yes</v>
      </c>
      <c r="T1556" t="str">
        <f>TEXT(Table1[[#This Row],[Joining Date]],"mmmm")</f>
        <v>November</v>
      </c>
      <c r="U1556" t="str">
        <f>TEXT(Table1[[#This Row],[Joining Date]],"yyyy")</f>
        <v>2015</v>
      </c>
      <c r="V1556" s="5">
        <f ca="1">TODAY()-Table1[[#This Row],[Joining Date]]</f>
        <v>3911</v>
      </c>
      <c r="W1556" t="str">
        <f>LEFT(Table1[[#This Row],[Employee Name]],FIND(" ",Table1[[#This Row],[Employee Name]])-1)</f>
        <v>Pooja</v>
      </c>
      <c r="X1556" t="str">
        <f>RIGHT(Table1[[#This Row],[Employee Name]],LEN(Table1[[#This Row],[Employee Name]])-FIND(" ",Table1[[#This Row],[Employee Name]]))</f>
        <v>Das</v>
      </c>
      <c r="Y1556" t="str">
        <f>Table1[[#This Row],[Department]]&amp;"-"&amp;Table1[[#This Row],[Employee ID]]</f>
        <v>Sales-E00219</v>
      </c>
      <c r="Z1556" t="str">
        <f>LEFT(Table1[[#This Row],[Department]],3)</f>
        <v>Sal</v>
      </c>
      <c r="AA1556" t="str">
        <f>_xlfn.XLOOKUP(Table1[[#This Row],[Manager ID]],MANAGERS!A:A,MANAGERS!B:B)</f>
        <v>Manager_7</v>
      </c>
      <c r="AB1556" t="str" cm="1">
        <f t="array" ref="AB1556">_xlfn.XLOOKUP(Table1[[#This Row],[Manager ID]],Table2[[#All],[Manager ID]],Table2[[#All],[Department Head]])</f>
        <v>Operations</v>
      </c>
      <c r="AC1556" s="2">
        <f>_xlfn.XLOOKUP(Table1[[#This Row],[City]],L:L,O:O)</f>
        <v>0.23674293405114402</v>
      </c>
      <c r="AD1556" t="str" cm="1">
        <f t="array" ref="AD1556">_xlfn.IFS(Table1[[#This Row],[Performance Score]]&gt;=90,"Excellent",Table1[[#This Row],[Performance Score]]&gt;=75,"Good",Table1[[#This Row],[Performance Score]]&gt;=60,"Average",Table1[[#This Row],[Performance Score]]&lt;=60,"Need Improvement")</f>
        <v>Good</v>
      </c>
      <c r="AE1556" t="str">
        <f>IF(AND(Table1[[#This Row],[Attendance %]]&gt;=80,(Table1[[#This Row],[Performance Score]]&gt;=80)),"Eligible","Not Eligible")</f>
        <v>Not Eligible</v>
      </c>
      <c r="AF1556" t="str">
        <f>IF(Table1[[#This Row],[Performance Score]]&gt;=80,"High Performer","Low Performer")</f>
        <v>High Performer</v>
      </c>
      <c r="AG1556" t="str" cm="1">
        <f t="array" aca="1" ref="AG1556" ca="1">_xlfn.IFS(Table1[[#This Row],[Experience]]&lt;=3,"Junior",Table1[[#This Row],[Experience]]&lt;=7,"Mid Level",Table1[[#This Row],[Experience]]&gt;=7,"Senior")</f>
        <v>Senior</v>
      </c>
      <c r="AH1556" t="str">
        <f>IF(Table1[[#This Row],[Attendance %]]&gt;75,"OK","Below 75")</f>
        <v>OK</v>
      </c>
      <c r="AI1556" t="b">
        <f>ISBLANK(Table1[[#This Row],[Employee ID]])</f>
        <v>0</v>
      </c>
      <c r="AJ1556" t="b">
        <f>ISNUMBER(Table1[[#This Row],[Total Salary  ]])</f>
        <v>1</v>
      </c>
      <c r="AK1556" t="str">
        <f>IFERROR(_xlfn.XLOOKUP(Table1[[#This Row],[Manager ID]],MANAGERS!A:A,MANAGERS!B:B),"Not Found")</f>
        <v>Manager_7</v>
      </c>
    </row>
    <row r="1557" spans="1:37" x14ac:dyDescent="0.2">
      <c r="A1557" t="s">
        <v>4200</v>
      </c>
      <c r="B1557" t="s">
        <v>50</v>
      </c>
      <c r="C1557" t="s">
        <v>15</v>
      </c>
      <c r="D1557" t="s">
        <v>43</v>
      </c>
      <c r="E1557" t="s">
        <v>22</v>
      </c>
      <c r="F1557" s="1">
        <v>42487</v>
      </c>
      <c r="G1557" s="1">
        <v>40519</v>
      </c>
      <c r="H1557">
        <v>96715</v>
      </c>
      <c r="I1557">
        <v>12741</v>
      </c>
      <c r="J1557">
        <v>68</v>
      </c>
      <c r="K1557">
        <v>40</v>
      </c>
      <c r="L1557" t="s">
        <v>31</v>
      </c>
      <c r="M1557">
        <v>104</v>
      </c>
      <c r="N1557">
        <f>Table1[[#This Row],[Basic Salary]]+Table1[[#This Row],[Bonus]]</f>
        <v>109456</v>
      </c>
      <c r="O1557" s="2">
        <f>Table1[[#This Row],[Bonus]]/Table1[[#This Row],[Basic Salary]]</f>
        <v>0.131737579486119</v>
      </c>
      <c r="P1557">
        <f ca="1">DATEDIF(Table1[[#This Row],[Date of Birth]],TODAY(),"Y")</f>
        <v>15</v>
      </c>
      <c r="Q1557">
        <f ca="1">DATEDIF(Table1[[#This Row],[Joining Date]],TODAY(),"Y")</f>
        <v>10</v>
      </c>
      <c r="R1557" t="str">
        <f ca="1">IF(YEAR(Table1[[#This Row],[Joining Date]])=YEAR(TODAY()),"Yes","No")</f>
        <v>No</v>
      </c>
      <c r="S1557" t="str">
        <f ca="1">IF(Table1[[#This Row],[Experience]]&gt;5,"Yes","No")</f>
        <v>Yes</v>
      </c>
      <c r="T1557" t="str">
        <f>TEXT(Table1[[#This Row],[Joining Date]],"mmmm")</f>
        <v>April</v>
      </c>
      <c r="U1557" t="str">
        <f>TEXT(Table1[[#This Row],[Joining Date]],"yyyy")</f>
        <v>2016</v>
      </c>
      <c r="V1557" s="5">
        <f ca="1">TODAY()-Table1[[#This Row],[Joining Date]]</f>
        <v>3752</v>
      </c>
      <c r="W1557" t="str">
        <f>LEFT(Table1[[#This Row],[Employee Name]],FIND(" ",Table1[[#This Row],[Employee Name]])-1)</f>
        <v>Ravi</v>
      </c>
      <c r="X1557" t="str">
        <f>RIGHT(Table1[[#This Row],[Employee Name]],LEN(Table1[[#This Row],[Employee Name]])-FIND(" ",Table1[[#This Row],[Employee Name]]))</f>
        <v>Teja</v>
      </c>
      <c r="Y1557" t="str">
        <f>Table1[[#This Row],[Department]]&amp;"-"&amp;Table1[[#This Row],[Employee ID]]</f>
        <v>Operations-E04144</v>
      </c>
      <c r="Z1557" t="str">
        <f>LEFT(Table1[[#This Row],[Department]],3)</f>
        <v>Ope</v>
      </c>
      <c r="AA1557" t="str">
        <f>_xlfn.XLOOKUP(Table1[[#This Row],[Manager ID]],MANAGERS!A:A,MANAGERS!B:B)</f>
        <v>Manager_4</v>
      </c>
      <c r="AB1557" t="str" cm="1">
        <f t="array" ref="AB1557">_xlfn.XLOOKUP(Table1[[#This Row],[Manager ID]],Table2[[#All],[Manager ID]],Table2[[#All],[Department Head]])</f>
        <v>Finance</v>
      </c>
      <c r="AC1557" s="2">
        <f>_xlfn.XLOOKUP(Table1[[#This Row],[City]],L:L,O:O)</f>
        <v>0.241864189087755</v>
      </c>
      <c r="AD1557" t="str" cm="1">
        <f t="array" ref="AD1557">_xlfn.IFS(Table1[[#This Row],[Performance Score]]&gt;=90,"Excellent",Table1[[#This Row],[Performance Score]]&gt;=75,"Good",Table1[[#This Row],[Performance Score]]&gt;=60,"Average",Table1[[#This Row],[Performance Score]]&lt;=60,"Need Improvement")</f>
        <v>Need Improvement</v>
      </c>
      <c r="AE1557" t="str">
        <f>IF(AND(Table1[[#This Row],[Attendance %]]&gt;=80,(Table1[[#This Row],[Performance Score]]&gt;=80)),"Eligible","Not Eligible")</f>
        <v>Not Eligible</v>
      </c>
      <c r="AF1557" t="str">
        <f>IF(Table1[[#This Row],[Performance Score]]&gt;=80,"High Performer","Low Performer")</f>
        <v>Low Performer</v>
      </c>
      <c r="AG1557" t="str" cm="1">
        <f t="array" aca="1" ref="AG1557" ca="1">_xlfn.IFS(Table1[[#This Row],[Experience]]&lt;=3,"Junior",Table1[[#This Row],[Experience]]&lt;=7,"Mid Level",Table1[[#This Row],[Experience]]&gt;=7,"Senior")</f>
        <v>Senior</v>
      </c>
      <c r="AH1557" t="str">
        <f>IF(Table1[[#This Row],[Attendance %]]&gt;75,"OK","Below 75")</f>
        <v>Below 75</v>
      </c>
      <c r="AI1557" t="b">
        <f>ISBLANK(Table1[[#This Row],[Employee ID]])</f>
        <v>0</v>
      </c>
      <c r="AJ1557" t="b">
        <f>ISNUMBER(Table1[[#This Row],[Total Salary  ]])</f>
        <v>1</v>
      </c>
      <c r="AK1557" t="str">
        <f>IFERROR(_xlfn.XLOOKUP(Table1[[#This Row],[Manager ID]],MANAGERS!A:A,MANAGERS!B:B),"Not Found")</f>
        <v>Manager_4</v>
      </c>
    </row>
    <row r="1558" spans="1:37" x14ac:dyDescent="0.2">
      <c r="A1558" t="s">
        <v>533</v>
      </c>
      <c r="B1558" t="s">
        <v>45</v>
      </c>
      <c r="C1558" t="s">
        <v>21</v>
      </c>
      <c r="D1558" t="s">
        <v>81</v>
      </c>
      <c r="E1558" t="s">
        <v>30</v>
      </c>
      <c r="F1558" s="1">
        <v>43999</v>
      </c>
      <c r="G1558" s="1">
        <v>37119</v>
      </c>
      <c r="H1558">
        <v>104195</v>
      </c>
      <c r="I1558">
        <v>5216</v>
      </c>
      <c r="J1558">
        <v>92</v>
      </c>
      <c r="K1558">
        <v>96</v>
      </c>
      <c r="L1558" t="s">
        <v>37</v>
      </c>
      <c r="M1558">
        <v>115</v>
      </c>
      <c r="N1558">
        <f>Table1[[#This Row],[Basic Salary]]+Table1[[#This Row],[Bonus]]</f>
        <v>109411</v>
      </c>
      <c r="O1558" s="2">
        <f>Table1[[#This Row],[Bonus]]/Table1[[#This Row],[Basic Salary]]</f>
        <v>5.0059983684437835E-2</v>
      </c>
      <c r="P1558">
        <f ca="1">DATEDIF(Table1[[#This Row],[Date of Birth]],TODAY(),"Y")</f>
        <v>24</v>
      </c>
      <c r="Q1558">
        <f ca="1">DATEDIF(Table1[[#This Row],[Joining Date]],TODAY(),"Y")</f>
        <v>6</v>
      </c>
      <c r="R1558" t="str">
        <f ca="1">IF(YEAR(Table1[[#This Row],[Joining Date]])=YEAR(TODAY()),"Yes","No")</f>
        <v>No</v>
      </c>
      <c r="S1558" t="str">
        <f ca="1">IF(Table1[[#This Row],[Experience]]&gt;5,"Yes","No")</f>
        <v>Yes</v>
      </c>
      <c r="T1558" t="str">
        <f>TEXT(Table1[[#This Row],[Joining Date]],"mmmm")</f>
        <v>June</v>
      </c>
      <c r="U1558" t="str">
        <f>TEXT(Table1[[#This Row],[Joining Date]],"yyyy")</f>
        <v>2020</v>
      </c>
      <c r="V1558" s="5">
        <f ca="1">TODAY()-Table1[[#This Row],[Joining Date]]</f>
        <v>2240</v>
      </c>
      <c r="W1558" t="str">
        <f>LEFT(Table1[[#This Row],[Employee Name]],FIND(" ",Table1[[#This Row],[Employee Name]])-1)</f>
        <v>Ananya</v>
      </c>
      <c r="X1558" t="str">
        <f>RIGHT(Table1[[#This Row],[Employee Name]],LEN(Table1[[#This Row],[Employee Name]])-FIND(" ",Table1[[#This Row],[Employee Name]]))</f>
        <v>Rao</v>
      </c>
      <c r="Y1558" t="str">
        <f>Table1[[#This Row],[Department]]&amp;"-"&amp;Table1[[#This Row],[Employee ID]]</f>
        <v>Sales-E00477</v>
      </c>
      <c r="Z1558" t="str">
        <f>LEFT(Table1[[#This Row],[Department]],3)</f>
        <v>Sal</v>
      </c>
      <c r="AA1558" t="str">
        <f>_xlfn.XLOOKUP(Table1[[#This Row],[Manager ID]],MANAGERS!A:A,MANAGERS!B:B)</f>
        <v>Manager_15</v>
      </c>
      <c r="AB1558" t="str" cm="1">
        <f t="array" ref="AB1558">_xlfn.XLOOKUP(Table1[[#This Row],[Manager ID]],Table2[[#All],[Manager ID]],Table2[[#All],[Department Head]])</f>
        <v>Support</v>
      </c>
      <c r="AC1558" s="2">
        <f>_xlfn.XLOOKUP(Table1[[#This Row],[City]],L:L,O:O)</f>
        <v>0.24036902712549932</v>
      </c>
      <c r="AD1558" t="str" cm="1">
        <f t="array" ref="AD1558">_xlfn.IFS(Table1[[#This Row],[Performance Score]]&gt;=90,"Excellent",Table1[[#This Row],[Performance Score]]&gt;=75,"Good",Table1[[#This Row],[Performance Score]]&gt;=60,"Average",Table1[[#This Row],[Performance Score]]&lt;=60,"Need Improvement")</f>
        <v>Excellent</v>
      </c>
      <c r="AE1558" t="str">
        <f>IF(AND(Table1[[#This Row],[Attendance %]]&gt;=80,(Table1[[#This Row],[Performance Score]]&gt;=80)),"Eligible","Not Eligible")</f>
        <v>Eligible</v>
      </c>
      <c r="AF1558" t="str">
        <f>IF(Table1[[#This Row],[Performance Score]]&gt;=80,"High Performer","Low Performer")</f>
        <v>High Performer</v>
      </c>
      <c r="AG1558" t="str" cm="1">
        <f t="array" aca="1" ref="AG1558" ca="1">_xlfn.IFS(Table1[[#This Row],[Experience]]&lt;=3,"Junior",Table1[[#This Row],[Experience]]&lt;=7,"Mid Level",Table1[[#This Row],[Experience]]&gt;=7,"Senior")</f>
        <v>Mid Level</v>
      </c>
      <c r="AH1558" t="str">
        <f>IF(Table1[[#This Row],[Attendance %]]&gt;75,"OK","Below 75")</f>
        <v>OK</v>
      </c>
      <c r="AI1558" t="b">
        <f>ISBLANK(Table1[[#This Row],[Employee ID]])</f>
        <v>0</v>
      </c>
      <c r="AJ1558" t="b">
        <f>ISNUMBER(Table1[[#This Row],[Total Salary  ]])</f>
        <v>1</v>
      </c>
      <c r="AK1558" t="str">
        <f>IFERROR(_xlfn.XLOOKUP(Table1[[#This Row],[Manager ID]],MANAGERS!A:A,MANAGERS!B:B),"Not Found")</f>
        <v>Manager_15</v>
      </c>
    </row>
    <row r="1559" spans="1:37" x14ac:dyDescent="0.2">
      <c r="A1559" t="s">
        <v>4774</v>
      </c>
      <c r="B1559" t="s">
        <v>95</v>
      </c>
      <c r="C1559" t="s">
        <v>15</v>
      </c>
      <c r="D1559" t="s">
        <v>46</v>
      </c>
      <c r="E1559" t="s">
        <v>17</v>
      </c>
      <c r="F1559" s="1">
        <v>42772</v>
      </c>
      <c r="G1559" s="1">
        <v>36834</v>
      </c>
      <c r="H1559">
        <v>82039</v>
      </c>
      <c r="I1559">
        <v>27326</v>
      </c>
      <c r="J1559">
        <v>79</v>
      </c>
      <c r="K1559">
        <v>56</v>
      </c>
      <c r="L1559" t="s">
        <v>23</v>
      </c>
      <c r="M1559">
        <v>106</v>
      </c>
      <c r="N1559">
        <f>Table1[[#This Row],[Basic Salary]]+Table1[[#This Row],[Bonus]]</f>
        <v>109365</v>
      </c>
      <c r="O1559" s="2">
        <f>Table1[[#This Row],[Bonus]]/Table1[[#This Row],[Basic Salary]]</f>
        <v>0.33308548373334634</v>
      </c>
      <c r="P1559">
        <f ca="1">DATEDIF(Table1[[#This Row],[Date of Birth]],TODAY(),"Y")</f>
        <v>25</v>
      </c>
      <c r="Q1559">
        <f ca="1">DATEDIF(Table1[[#This Row],[Joining Date]],TODAY(),"Y")</f>
        <v>9</v>
      </c>
      <c r="R1559" t="str">
        <f ca="1">IF(YEAR(Table1[[#This Row],[Joining Date]])=YEAR(TODAY()),"Yes","No")</f>
        <v>No</v>
      </c>
      <c r="S1559" t="str">
        <f ca="1">IF(Table1[[#This Row],[Experience]]&gt;5,"Yes","No")</f>
        <v>Yes</v>
      </c>
      <c r="T1559" t="str">
        <f>TEXT(Table1[[#This Row],[Joining Date]],"mmmm")</f>
        <v>February</v>
      </c>
      <c r="U1559" t="str">
        <f>TEXT(Table1[[#This Row],[Joining Date]],"yyyy")</f>
        <v>2017</v>
      </c>
      <c r="V1559" s="5">
        <f ca="1">TODAY()-Table1[[#This Row],[Joining Date]]</f>
        <v>3467</v>
      </c>
      <c r="W1559" t="str">
        <f>LEFT(Table1[[#This Row],[Employee Name]],FIND(" ",Table1[[#This Row],[Employee Name]])-1)</f>
        <v>Ajay</v>
      </c>
      <c r="X1559" t="str">
        <f>RIGHT(Table1[[#This Row],[Employee Name]],LEN(Table1[[#This Row],[Employee Name]])-FIND(" ",Table1[[#This Row],[Employee Name]]))</f>
        <v>Singh</v>
      </c>
      <c r="Y1559" t="str">
        <f>Table1[[#This Row],[Department]]&amp;"-"&amp;Table1[[#This Row],[Employee ID]]</f>
        <v>Support-E04718</v>
      </c>
      <c r="Z1559" t="str">
        <f>LEFT(Table1[[#This Row],[Department]],3)</f>
        <v>Sup</v>
      </c>
      <c r="AA1559" t="str">
        <f>_xlfn.XLOOKUP(Table1[[#This Row],[Manager ID]],MANAGERS!A:A,MANAGERS!B:B)</f>
        <v>Manager_6</v>
      </c>
      <c r="AB1559" t="str" cm="1">
        <f t="array" ref="AB1559">_xlfn.XLOOKUP(Table1[[#This Row],[Manager ID]],Table2[[#All],[Manager ID]],Table2[[#All],[Department Head]])</f>
        <v>HR</v>
      </c>
      <c r="AC1559" s="2">
        <f>_xlfn.XLOOKUP(Table1[[#This Row],[City]],L:L,O:O)</f>
        <v>0.23486488519629886</v>
      </c>
      <c r="AD1559" t="str" cm="1">
        <f t="array" ref="AD1559">_xlfn.IFS(Table1[[#This Row],[Performance Score]]&gt;=90,"Excellent",Table1[[#This Row],[Performance Score]]&gt;=75,"Good",Table1[[#This Row],[Performance Score]]&gt;=60,"Average",Table1[[#This Row],[Performance Score]]&lt;=60,"Need Improvement")</f>
        <v>Need Improvement</v>
      </c>
      <c r="AE1559" t="str">
        <f>IF(AND(Table1[[#This Row],[Attendance %]]&gt;=80,(Table1[[#This Row],[Performance Score]]&gt;=80)),"Eligible","Not Eligible")</f>
        <v>Not Eligible</v>
      </c>
      <c r="AF1559" t="str">
        <f>IF(Table1[[#This Row],[Performance Score]]&gt;=80,"High Performer","Low Performer")</f>
        <v>Low Performer</v>
      </c>
      <c r="AG1559" t="str" cm="1">
        <f t="array" aca="1" ref="AG1559" ca="1">_xlfn.IFS(Table1[[#This Row],[Experience]]&lt;=3,"Junior",Table1[[#This Row],[Experience]]&lt;=7,"Mid Level",Table1[[#This Row],[Experience]]&gt;=7,"Senior")</f>
        <v>Senior</v>
      </c>
      <c r="AH1559" t="str">
        <f>IF(Table1[[#This Row],[Attendance %]]&gt;75,"OK","Below 75")</f>
        <v>OK</v>
      </c>
      <c r="AI1559" t="b">
        <f>ISBLANK(Table1[[#This Row],[Employee ID]])</f>
        <v>0</v>
      </c>
      <c r="AJ1559" t="b">
        <f>ISNUMBER(Table1[[#This Row],[Total Salary  ]])</f>
        <v>1</v>
      </c>
      <c r="AK1559" t="str">
        <f>IFERROR(_xlfn.XLOOKUP(Table1[[#This Row],[Manager ID]],MANAGERS!A:A,MANAGERS!B:B),"Not Found")</f>
        <v>Manager_6</v>
      </c>
    </row>
    <row r="1560" spans="1:37" x14ac:dyDescent="0.2">
      <c r="A1560" t="s">
        <v>207</v>
      </c>
      <c r="B1560" t="s">
        <v>20</v>
      </c>
      <c r="C1560" t="s">
        <v>21</v>
      </c>
      <c r="D1560" t="s">
        <v>40</v>
      </c>
      <c r="E1560" t="s">
        <v>17</v>
      </c>
      <c r="F1560" s="1">
        <v>43245</v>
      </c>
      <c r="G1560" s="1">
        <v>33721</v>
      </c>
      <c r="H1560">
        <v>102518</v>
      </c>
      <c r="I1560">
        <v>6840</v>
      </c>
      <c r="J1560">
        <v>82</v>
      </c>
      <c r="K1560">
        <v>72</v>
      </c>
      <c r="L1560" t="s">
        <v>53</v>
      </c>
      <c r="M1560">
        <v>110</v>
      </c>
      <c r="N1560">
        <f>Table1[[#This Row],[Basic Salary]]+Table1[[#This Row],[Bonus]]</f>
        <v>109358</v>
      </c>
      <c r="O1560" s="2">
        <f>Table1[[#This Row],[Bonus]]/Table1[[#This Row],[Basic Salary]]</f>
        <v>6.6719990635790788E-2</v>
      </c>
      <c r="P1560">
        <f ca="1">DATEDIF(Table1[[#This Row],[Date of Birth]],TODAY(),"Y")</f>
        <v>34</v>
      </c>
      <c r="Q1560">
        <f ca="1">DATEDIF(Table1[[#This Row],[Joining Date]],TODAY(),"Y")</f>
        <v>8</v>
      </c>
      <c r="R1560" t="str">
        <f ca="1">IF(YEAR(Table1[[#This Row],[Joining Date]])=YEAR(TODAY()),"Yes","No")</f>
        <v>No</v>
      </c>
      <c r="S1560" t="str">
        <f ca="1">IF(Table1[[#This Row],[Experience]]&gt;5,"Yes","No")</f>
        <v>Yes</v>
      </c>
      <c r="T1560" t="str">
        <f>TEXT(Table1[[#This Row],[Joining Date]],"mmmm")</f>
        <v>May</v>
      </c>
      <c r="U1560" t="str">
        <f>TEXT(Table1[[#This Row],[Joining Date]],"yyyy")</f>
        <v>2018</v>
      </c>
      <c r="V1560" s="5">
        <f ca="1">TODAY()-Table1[[#This Row],[Joining Date]]</f>
        <v>2994</v>
      </c>
      <c r="W1560" t="str">
        <f>LEFT(Table1[[#This Row],[Employee Name]],FIND(" ",Table1[[#This Row],[Employee Name]])-1)</f>
        <v>Rahul</v>
      </c>
      <c r="X1560" t="str">
        <f>RIGHT(Table1[[#This Row],[Employee Name]],LEN(Table1[[#This Row],[Employee Name]])-FIND(" ",Table1[[#This Row],[Employee Name]]))</f>
        <v>Verma</v>
      </c>
      <c r="Y1560" t="str">
        <f>Table1[[#This Row],[Department]]&amp;"-"&amp;Table1[[#This Row],[Employee ID]]</f>
        <v>IT-E00151</v>
      </c>
      <c r="Z1560" t="str">
        <f>LEFT(Table1[[#This Row],[Department]],3)</f>
        <v>IT</v>
      </c>
      <c r="AA1560" t="str">
        <f>_xlfn.XLOOKUP(Table1[[#This Row],[Manager ID]],MANAGERS!A:A,MANAGERS!B:B)</f>
        <v>Manager_10</v>
      </c>
      <c r="AB1560" t="str" cm="1">
        <f t="array" ref="AB1560">_xlfn.XLOOKUP(Table1[[#This Row],[Manager ID]],Table2[[#All],[Manager ID]],Table2[[#All],[Department Head]])</f>
        <v>HR</v>
      </c>
      <c r="AC1560" s="2">
        <f>_xlfn.XLOOKUP(Table1[[#This Row],[City]],L:L,O:O)</f>
        <v>0.23685887225230964</v>
      </c>
      <c r="AD1560" t="str" cm="1">
        <f t="array" ref="AD1560">_xlfn.IFS(Table1[[#This Row],[Performance Score]]&gt;=90,"Excellent",Table1[[#This Row],[Performance Score]]&gt;=75,"Good",Table1[[#This Row],[Performance Score]]&gt;=60,"Average",Table1[[#This Row],[Performance Score]]&lt;=60,"Need Improvement")</f>
        <v>Average</v>
      </c>
      <c r="AE1560" t="str">
        <f>IF(AND(Table1[[#This Row],[Attendance %]]&gt;=80,(Table1[[#This Row],[Performance Score]]&gt;=80)),"Eligible","Not Eligible")</f>
        <v>Not Eligible</v>
      </c>
      <c r="AF1560" t="str">
        <f>IF(Table1[[#This Row],[Performance Score]]&gt;=80,"High Performer","Low Performer")</f>
        <v>Low Performer</v>
      </c>
      <c r="AG1560" t="str" cm="1">
        <f t="array" aca="1" ref="AG1560" ca="1">_xlfn.IFS(Table1[[#This Row],[Experience]]&lt;=3,"Junior",Table1[[#This Row],[Experience]]&lt;=7,"Mid Level",Table1[[#This Row],[Experience]]&gt;=7,"Senior")</f>
        <v>Senior</v>
      </c>
      <c r="AH1560" t="str">
        <f>IF(Table1[[#This Row],[Attendance %]]&gt;75,"OK","Below 75")</f>
        <v>OK</v>
      </c>
      <c r="AI1560" t="b">
        <f>ISBLANK(Table1[[#This Row],[Employee ID]])</f>
        <v>0</v>
      </c>
      <c r="AJ1560" t="b">
        <f>ISNUMBER(Table1[[#This Row],[Total Salary  ]])</f>
        <v>1</v>
      </c>
      <c r="AK1560" t="str">
        <f>IFERROR(_xlfn.XLOOKUP(Table1[[#This Row],[Manager ID]],MANAGERS!A:A,MANAGERS!B:B),"Not Found")</f>
        <v>Manager_10</v>
      </c>
    </row>
    <row r="1561" spans="1:37" x14ac:dyDescent="0.2">
      <c r="A1561" t="s">
        <v>3832</v>
      </c>
      <c r="B1561" t="s">
        <v>93</v>
      </c>
      <c r="C1561" t="s">
        <v>15</v>
      </c>
      <c r="D1561" t="s">
        <v>16</v>
      </c>
      <c r="E1561" t="s">
        <v>51</v>
      </c>
      <c r="F1561" s="1">
        <v>42512</v>
      </c>
      <c r="G1561" s="1">
        <v>38644</v>
      </c>
      <c r="H1561">
        <v>80472</v>
      </c>
      <c r="I1561">
        <v>28852</v>
      </c>
      <c r="J1561">
        <v>99</v>
      </c>
      <c r="K1561">
        <v>61</v>
      </c>
      <c r="L1561" t="s">
        <v>34</v>
      </c>
      <c r="M1561">
        <v>110</v>
      </c>
      <c r="N1561">
        <f>Table1[[#This Row],[Basic Salary]]+Table1[[#This Row],[Bonus]]</f>
        <v>109324</v>
      </c>
      <c r="O1561" s="2">
        <f>Table1[[#This Row],[Bonus]]/Table1[[#This Row],[Basic Salary]]</f>
        <v>0.358534645591013</v>
      </c>
      <c r="P1561">
        <f ca="1">DATEDIF(Table1[[#This Row],[Date of Birth]],TODAY(),"Y")</f>
        <v>20</v>
      </c>
      <c r="Q1561">
        <f ca="1">DATEDIF(Table1[[#This Row],[Joining Date]],TODAY(),"Y")</f>
        <v>10</v>
      </c>
      <c r="R1561" t="str">
        <f ca="1">IF(YEAR(Table1[[#This Row],[Joining Date]])=YEAR(TODAY()),"Yes","No")</f>
        <v>No</v>
      </c>
      <c r="S1561" t="str">
        <f ca="1">IF(Table1[[#This Row],[Experience]]&gt;5,"Yes","No")</f>
        <v>Yes</v>
      </c>
      <c r="T1561" t="str">
        <f>TEXT(Table1[[#This Row],[Joining Date]],"mmmm")</f>
        <v>May</v>
      </c>
      <c r="U1561" t="str">
        <f>TEXT(Table1[[#This Row],[Joining Date]],"yyyy")</f>
        <v>2016</v>
      </c>
      <c r="V1561" s="5">
        <f ca="1">TODAY()-Table1[[#This Row],[Joining Date]]</f>
        <v>3727</v>
      </c>
      <c r="W1561" t="str">
        <f>LEFT(Table1[[#This Row],[Employee Name]],FIND(" ",Table1[[#This Row],[Employee Name]])-1)</f>
        <v>Priya</v>
      </c>
      <c r="X1561" t="str">
        <f>RIGHT(Table1[[#This Row],[Employee Name]],LEN(Table1[[#This Row],[Employee Name]])-FIND(" ",Table1[[#This Row],[Employee Name]]))</f>
        <v>Reddy</v>
      </c>
      <c r="Y1561" t="str">
        <f>Table1[[#This Row],[Department]]&amp;"-"&amp;Table1[[#This Row],[Employee ID]]</f>
        <v>HR-E03776</v>
      </c>
      <c r="Z1561" t="str">
        <f>LEFT(Table1[[#This Row],[Department]],3)</f>
        <v>HR</v>
      </c>
      <c r="AA1561" t="str">
        <f>_xlfn.XLOOKUP(Table1[[#This Row],[Manager ID]],MANAGERS!A:A,MANAGERS!B:B)</f>
        <v>Manager_10</v>
      </c>
      <c r="AB1561" t="str" cm="1">
        <f t="array" ref="AB1561">_xlfn.XLOOKUP(Table1[[#This Row],[Manager ID]],Table2[[#All],[Manager ID]],Table2[[#All],[Department Head]])</f>
        <v>HR</v>
      </c>
      <c r="AC1561" s="2">
        <f>_xlfn.XLOOKUP(Table1[[#This Row],[City]],L:L,O:O)</f>
        <v>0.24030340748661314</v>
      </c>
      <c r="AD1561" t="str" cm="1">
        <f t="array" ref="AD1561">_xlfn.IFS(Table1[[#This Row],[Performance Score]]&gt;=90,"Excellent",Table1[[#This Row],[Performance Score]]&gt;=75,"Good",Table1[[#This Row],[Performance Score]]&gt;=60,"Average",Table1[[#This Row],[Performance Score]]&lt;=60,"Need Improvement")</f>
        <v>Average</v>
      </c>
      <c r="AE1561" t="str">
        <f>IF(AND(Table1[[#This Row],[Attendance %]]&gt;=80,(Table1[[#This Row],[Performance Score]]&gt;=80)),"Eligible","Not Eligible")</f>
        <v>Not Eligible</v>
      </c>
      <c r="AF1561" t="str">
        <f>IF(Table1[[#This Row],[Performance Score]]&gt;=80,"High Performer","Low Performer")</f>
        <v>Low Performer</v>
      </c>
      <c r="AG1561" t="str" cm="1">
        <f t="array" aca="1" ref="AG1561" ca="1">_xlfn.IFS(Table1[[#This Row],[Experience]]&lt;=3,"Junior",Table1[[#This Row],[Experience]]&lt;=7,"Mid Level",Table1[[#This Row],[Experience]]&gt;=7,"Senior")</f>
        <v>Senior</v>
      </c>
      <c r="AH1561" t="str">
        <f>IF(Table1[[#This Row],[Attendance %]]&gt;75,"OK","Below 75")</f>
        <v>OK</v>
      </c>
      <c r="AI1561" t="b">
        <f>ISBLANK(Table1[[#This Row],[Employee ID]])</f>
        <v>0</v>
      </c>
      <c r="AJ1561" t="b">
        <f>ISNUMBER(Table1[[#This Row],[Total Salary  ]])</f>
        <v>1</v>
      </c>
      <c r="AK1561" t="str">
        <f>IFERROR(_xlfn.XLOOKUP(Table1[[#This Row],[Manager ID]],MANAGERS!A:A,MANAGERS!B:B),"Not Found")</f>
        <v>Manager_10</v>
      </c>
    </row>
    <row r="1562" spans="1:37" x14ac:dyDescent="0.2">
      <c r="A1562" t="s">
        <v>4703</v>
      </c>
      <c r="B1562" t="s">
        <v>87</v>
      </c>
      <c r="C1562" t="s">
        <v>21</v>
      </c>
      <c r="D1562" t="s">
        <v>16</v>
      </c>
      <c r="E1562" t="s">
        <v>17</v>
      </c>
      <c r="F1562" s="1">
        <v>44906</v>
      </c>
      <c r="G1562" s="1">
        <v>32730</v>
      </c>
      <c r="H1562">
        <v>93039</v>
      </c>
      <c r="I1562">
        <v>16273</v>
      </c>
      <c r="J1562">
        <v>87</v>
      </c>
      <c r="K1562">
        <v>47</v>
      </c>
      <c r="L1562" t="s">
        <v>27</v>
      </c>
      <c r="M1562">
        <v>106</v>
      </c>
      <c r="N1562">
        <f>Table1[[#This Row],[Basic Salary]]+Table1[[#This Row],[Bonus]]</f>
        <v>109312</v>
      </c>
      <c r="O1562" s="2">
        <f>Table1[[#This Row],[Bonus]]/Table1[[#This Row],[Basic Salary]]</f>
        <v>0.17490514730381884</v>
      </c>
      <c r="P1562">
        <f ca="1">DATEDIF(Table1[[#This Row],[Date of Birth]],TODAY(),"Y")</f>
        <v>36</v>
      </c>
      <c r="Q1562">
        <f ca="1">DATEDIF(Table1[[#This Row],[Joining Date]],TODAY(),"Y")</f>
        <v>3</v>
      </c>
      <c r="R1562" t="str">
        <f ca="1">IF(YEAR(Table1[[#This Row],[Joining Date]])=YEAR(TODAY()),"Yes","No")</f>
        <v>No</v>
      </c>
      <c r="S1562" t="str">
        <f ca="1">IF(Table1[[#This Row],[Experience]]&gt;5,"Yes","No")</f>
        <v>No</v>
      </c>
      <c r="T1562" t="str">
        <f>TEXT(Table1[[#This Row],[Joining Date]],"mmmm")</f>
        <v>December</v>
      </c>
      <c r="U1562" t="str">
        <f>TEXT(Table1[[#This Row],[Joining Date]],"yyyy")</f>
        <v>2022</v>
      </c>
      <c r="V1562" s="5">
        <f ca="1">TODAY()-Table1[[#This Row],[Joining Date]]</f>
        <v>1333</v>
      </c>
      <c r="W1562" t="str">
        <f>LEFT(Table1[[#This Row],[Employee Name]],FIND(" ",Table1[[#This Row],[Employee Name]])-1)</f>
        <v>Arjun</v>
      </c>
      <c r="X1562" t="str">
        <f>RIGHT(Table1[[#This Row],[Employee Name]],LEN(Table1[[#This Row],[Employee Name]])-FIND(" ",Table1[[#This Row],[Employee Name]]))</f>
        <v>Mehta</v>
      </c>
      <c r="Y1562" t="str">
        <f>Table1[[#This Row],[Department]]&amp;"-"&amp;Table1[[#This Row],[Employee ID]]</f>
        <v>HR-E04647</v>
      </c>
      <c r="Z1562" t="str">
        <f>LEFT(Table1[[#This Row],[Department]],3)</f>
        <v>HR</v>
      </c>
      <c r="AA1562" t="str">
        <f>_xlfn.XLOOKUP(Table1[[#This Row],[Manager ID]],MANAGERS!A:A,MANAGERS!B:B)</f>
        <v>Manager_6</v>
      </c>
      <c r="AB1562" t="str" cm="1">
        <f t="array" ref="AB1562">_xlfn.XLOOKUP(Table1[[#This Row],[Manager ID]],Table2[[#All],[Manager ID]],Table2[[#All],[Department Head]])</f>
        <v>HR</v>
      </c>
      <c r="AC1562" s="2">
        <f>_xlfn.XLOOKUP(Table1[[#This Row],[City]],L:L,O:O)</f>
        <v>0.23674293405114402</v>
      </c>
      <c r="AD1562" t="str" cm="1">
        <f t="array" ref="AD1562">_xlfn.IFS(Table1[[#This Row],[Performance Score]]&gt;=90,"Excellent",Table1[[#This Row],[Performance Score]]&gt;=75,"Good",Table1[[#This Row],[Performance Score]]&gt;=60,"Average",Table1[[#This Row],[Performance Score]]&lt;=60,"Need Improvement")</f>
        <v>Need Improvement</v>
      </c>
      <c r="AE1562" t="str">
        <f>IF(AND(Table1[[#This Row],[Attendance %]]&gt;=80,(Table1[[#This Row],[Performance Score]]&gt;=80)),"Eligible","Not Eligible")</f>
        <v>Not Eligible</v>
      </c>
      <c r="AF1562" t="str">
        <f>IF(Table1[[#This Row],[Performance Score]]&gt;=80,"High Performer","Low Performer")</f>
        <v>Low Performer</v>
      </c>
      <c r="AG1562" t="str" cm="1">
        <f t="array" aca="1" ref="AG1562" ca="1">_xlfn.IFS(Table1[[#This Row],[Experience]]&lt;=3,"Junior",Table1[[#This Row],[Experience]]&lt;=7,"Mid Level",Table1[[#This Row],[Experience]]&gt;=7,"Senior")</f>
        <v>Junior</v>
      </c>
      <c r="AH1562" t="str">
        <f>IF(Table1[[#This Row],[Attendance %]]&gt;75,"OK","Below 75")</f>
        <v>OK</v>
      </c>
      <c r="AI1562" t="b">
        <f>ISBLANK(Table1[[#This Row],[Employee ID]])</f>
        <v>0</v>
      </c>
      <c r="AJ1562" t="b">
        <f>ISNUMBER(Table1[[#This Row],[Total Salary  ]])</f>
        <v>1</v>
      </c>
      <c r="AK1562" t="str">
        <f>IFERROR(_xlfn.XLOOKUP(Table1[[#This Row],[Manager ID]],MANAGERS!A:A,MANAGERS!B:B),"Not Found")</f>
        <v>Manager_6</v>
      </c>
    </row>
    <row r="1563" spans="1:37" x14ac:dyDescent="0.2">
      <c r="A1563" t="s">
        <v>4724</v>
      </c>
      <c r="B1563" t="s">
        <v>14</v>
      </c>
      <c r="C1563" t="s">
        <v>15</v>
      </c>
      <c r="D1563" t="s">
        <v>43</v>
      </c>
      <c r="E1563" t="s">
        <v>30</v>
      </c>
      <c r="F1563" s="1">
        <v>42242</v>
      </c>
      <c r="G1563" s="1">
        <v>31453</v>
      </c>
      <c r="H1563">
        <v>95115</v>
      </c>
      <c r="I1563">
        <v>14185</v>
      </c>
      <c r="J1563">
        <v>91</v>
      </c>
      <c r="K1563">
        <v>70</v>
      </c>
      <c r="L1563" t="s">
        <v>23</v>
      </c>
      <c r="M1563">
        <v>118</v>
      </c>
      <c r="N1563">
        <f>Table1[[#This Row],[Basic Salary]]+Table1[[#This Row],[Bonus]]</f>
        <v>109300</v>
      </c>
      <c r="O1563" s="2">
        <f>Table1[[#This Row],[Bonus]]/Table1[[#This Row],[Basic Salary]]</f>
        <v>0.1491352573200862</v>
      </c>
      <c r="P1563">
        <f ca="1">DATEDIF(Table1[[#This Row],[Date of Birth]],TODAY(),"Y")</f>
        <v>40</v>
      </c>
      <c r="Q1563">
        <f ca="1">DATEDIF(Table1[[#This Row],[Joining Date]],TODAY(),"Y")</f>
        <v>10</v>
      </c>
      <c r="R1563" t="str">
        <f ca="1">IF(YEAR(Table1[[#This Row],[Joining Date]])=YEAR(TODAY()),"Yes","No")</f>
        <v>No</v>
      </c>
      <c r="S1563" t="str">
        <f ca="1">IF(Table1[[#This Row],[Experience]]&gt;5,"Yes","No")</f>
        <v>Yes</v>
      </c>
      <c r="T1563" t="str">
        <f>TEXT(Table1[[#This Row],[Joining Date]],"mmmm")</f>
        <v>August</v>
      </c>
      <c r="U1563" t="str">
        <f>TEXT(Table1[[#This Row],[Joining Date]],"yyyy")</f>
        <v>2015</v>
      </c>
      <c r="V1563" s="5">
        <f ca="1">TODAY()-Table1[[#This Row],[Joining Date]]</f>
        <v>3997</v>
      </c>
      <c r="W1563" t="str">
        <f>LEFT(Table1[[#This Row],[Employee Name]],FIND(" ",Table1[[#This Row],[Employee Name]])-1)</f>
        <v>Nisha</v>
      </c>
      <c r="X1563" t="str">
        <f>RIGHT(Table1[[#This Row],[Employee Name]],LEN(Table1[[#This Row],[Employee Name]])-FIND(" ",Table1[[#This Row],[Employee Name]]))</f>
        <v>Kapoor</v>
      </c>
      <c r="Y1563" t="str">
        <f>Table1[[#This Row],[Department]]&amp;"-"&amp;Table1[[#This Row],[Employee ID]]</f>
        <v>Operations-E04668</v>
      </c>
      <c r="Z1563" t="str">
        <f>LEFT(Table1[[#This Row],[Department]],3)</f>
        <v>Ope</v>
      </c>
      <c r="AA1563" t="str">
        <f>_xlfn.XLOOKUP(Table1[[#This Row],[Manager ID]],MANAGERS!A:A,MANAGERS!B:B)</f>
        <v>Manager_18</v>
      </c>
      <c r="AB1563" t="str" cm="1">
        <f t="array" ref="AB1563">_xlfn.XLOOKUP(Table1[[#This Row],[Manager ID]],Table2[[#All],[Manager ID]],Table2[[#All],[Department Head]])</f>
        <v>Support</v>
      </c>
      <c r="AC1563" s="2">
        <f>_xlfn.XLOOKUP(Table1[[#This Row],[City]],L:L,O:O)</f>
        <v>0.23486488519629886</v>
      </c>
      <c r="AD1563" t="str" cm="1">
        <f t="array" ref="AD1563">_xlfn.IFS(Table1[[#This Row],[Performance Score]]&gt;=90,"Excellent",Table1[[#This Row],[Performance Score]]&gt;=75,"Good",Table1[[#This Row],[Performance Score]]&gt;=60,"Average",Table1[[#This Row],[Performance Score]]&lt;=60,"Need Improvement")</f>
        <v>Average</v>
      </c>
      <c r="AE1563" t="str">
        <f>IF(AND(Table1[[#This Row],[Attendance %]]&gt;=80,(Table1[[#This Row],[Performance Score]]&gt;=80)),"Eligible","Not Eligible")</f>
        <v>Not Eligible</v>
      </c>
      <c r="AF1563" t="str">
        <f>IF(Table1[[#This Row],[Performance Score]]&gt;=80,"High Performer","Low Performer")</f>
        <v>Low Performer</v>
      </c>
      <c r="AG1563" t="str" cm="1">
        <f t="array" aca="1" ref="AG1563" ca="1">_xlfn.IFS(Table1[[#This Row],[Experience]]&lt;=3,"Junior",Table1[[#This Row],[Experience]]&lt;=7,"Mid Level",Table1[[#This Row],[Experience]]&gt;=7,"Senior")</f>
        <v>Senior</v>
      </c>
      <c r="AH1563" t="str">
        <f>IF(Table1[[#This Row],[Attendance %]]&gt;75,"OK","Below 75")</f>
        <v>OK</v>
      </c>
      <c r="AI1563" t="b">
        <f>ISBLANK(Table1[[#This Row],[Employee ID]])</f>
        <v>0</v>
      </c>
      <c r="AJ1563" t="b">
        <f>ISNUMBER(Table1[[#This Row],[Total Salary  ]])</f>
        <v>1</v>
      </c>
      <c r="AK1563" t="str">
        <f>IFERROR(_xlfn.XLOOKUP(Table1[[#This Row],[Manager ID]],MANAGERS!A:A,MANAGERS!B:B),"Not Found")</f>
        <v>Manager_18</v>
      </c>
    </row>
    <row r="1564" spans="1:37" x14ac:dyDescent="0.2">
      <c r="A1564" t="s">
        <v>1395</v>
      </c>
      <c r="B1564" t="s">
        <v>50</v>
      </c>
      <c r="C1564" t="s">
        <v>15</v>
      </c>
      <c r="D1564" t="s">
        <v>46</v>
      </c>
      <c r="E1564" t="s">
        <v>22</v>
      </c>
      <c r="F1564" s="1">
        <v>43803</v>
      </c>
      <c r="G1564" s="1">
        <v>39323</v>
      </c>
      <c r="H1564">
        <v>84827</v>
      </c>
      <c r="I1564">
        <v>24450</v>
      </c>
      <c r="J1564">
        <v>96</v>
      </c>
      <c r="K1564">
        <v>84</v>
      </c>
      <c r="L1564" t="s">
        <v>27</v>
      </c>
      <c r="M1564">
        <v>113</v>
      </c>
      <c r="N1564">
        <f>Table1[[#This Row],[Basic Salary]]+Table1[[#This Row],[Bonus]]</f>
        <v>109277</v>
      </c>
      <c r="O1564" s="2">
        <f>Table1[[#This Row],[Bonus]]/Table1[[#This Row],[Basic Salary]]</f>
        <v>0.28823369917596992</v>
      </c>
      <c r="P1564">
        <f ca="1">DATEDIF(Table1[[#This Row],[Date of Birth]],TODAY(),"Y")</f>
        <v>18</v>
      </c>
      <c r="Q1564">
        <f ca="1">DATEDIF(Table1[[#This Row],[Joining Date]],TODAY(),"Y")</f>
        <v>6</v>
      </c>
      <c r="R1564" t="str">
        <f ca="1">IF(YEAR(Table1[[#This Row],[Joining Date]])=YEAR(TODAY()),"Yes","No")</f>
        <v>No</v>
      </c>
      <c r="S1564" t="str">
        <f ca="1">IF(Table1[[#This Row],[Experience]]&gt;5,"Yes","No")</f>
        <v>Yes</v>
      </c>
      <c r="T1564" t="str">
        <f>TEXT(Table1[[#This Row],[Joining Date]],"mmmm")</f>
        <v>December</v>
      </c>
      <c r="U1564" t="str">
        <f>TEXT(Table1[[#This Row],[Joining Date]],"yyyy")</f>
        <v>2019</v>
      </c>
      <c r="V1564" s="5">
        <f ca="1">TODAY()-Table1[[#This Row],[Joining Date]]</f>
        <v>2436</v>
      </c>
      <c r="W1564" t="str">
        <f>LEFT(Table1[[#This Row],[Employee Name]],FIND(" ",Table1[[#This Row],[Employee Name]])-1)</f>
        <v>Ravi</v>
      </c>
      <c r="X1564" t="str">
        <f>RIGHT(Table1[[#This Row],[Employee Name]],LEN(Table1[[#This Row],[Employee Name]])-FIND(" ",Table1[[#This Row],[Employee Name]]))</f>
        <v>Teja</v>
      </c>
      <c r="Y1564" t="str">
        <f>Table1[[#This Row],[Department]]&amp;"-"&amp;Table1[[#This Row],[Employee ID]]</f>
        <v>Support-E01339</v>
      </c>
      <c r="Z1564" t="str">
        <f>LEFT(Table1[[#This Row],[Department]],3)</f>
        <v>Sup</v>
      </c>
      <c r="AA1564" t="str">
        <f>_xlfn.XLOOKUP(Table1[[#This Row],[Manager ID]],MANAGERS!A:A,MANAGERS!B:B)</f>
        <v>Manager_13</v>
      </c>
      <c r="AB1564" t="str" cm="1">
        <f t="array" ref="AB1564">_xlfn.XLOOKUP(Table1[[#This Row],[Manager ID]],Table2[[#All],[Manager ID]],Table2[[#All],[Department Head]])</f>
        <v>HR</v>
      </c>
      <c r="AC1564" s="2">
        <f>_xlfn.XLOOKUP(Table1[[#This Row],[City]],L:L,O:O)</f>
        <v>0.23674293405114402</v>
      </c>
      <c r="AD1564" t="str" cm="1">
        <f t="array" ref="AD1564">_xlfn.IFS(Table1[[#This Row],[Performance Score]]&gt;=90,"Excellent",Table1[[#This Row],[Performance Score]]&gt;=75,"Good",Table1[[#This Row],[Performance Score]]&gt;=60,"Average",Table1[[#This Row],[Performance Score]]&lt;=60,"Need Improvement")</f>
        <v>Good</v>
      </c>
      <c r="AE1564" t="str">
        <f>IF(AND(Table1[[#This Row],[Attendance %]]&gt;=80,(Table1[[#This Row],[Performance Score]]&gt;=80)),"Eligible","Not Eligible")</f>
        <v>Eligible</v>
      </c>
      <c r="AF1564" t="str">
        <f>IF(Table1[[#This Row],[Performance Score]]&gt;=80,"High Performer","Low Performer")</f>
        <v>High Performer</v>
      </c>
      <c r="AG1564" t="str" cm="1">
        <f t="array" aca="1" ref="AG1564" ca="1">_xlfn.IFS(Table1[[#This Row],[Experience]]&lt;=3,"Junior",Table1[[#This Row],[Experience]]&lt;=7,"Mid Level",Table1[[#This Row],[Experience]]&gt;=7,"Senior")</f>
        <v>Mid Level</v>
      </c>
      <c r="AH1564" t="str">
        <f>IF(Table1[[#This Row],[Attendance %]]&gt;75,"OK","Below 75")</f>
        <v>OK</v>
      </c>
      <c r="AI1564" t="b">
        <f>ISBLANK(Table1[[#This Row],[Employee ID]])</f>
        <v>0</v>
      </c>
      <c r="AJ1564" t="b">
        <f>ISNUMBER(Table1[[#This Row],[Total Salary  ]])</f>
        <v>1</v>
      </c>
      <c r="AK1564" t="str">
        <f>IFERROR(_xlfn.XLOOKUP(Table1[[#This Row],[Manager ID]],MANAGERS!A:A,MANAGERS!B:B),"Not Found")</f>
        <v>Manager_13</v>
      </c>
    </row>
    <row r="1565" spans="1:37" x14ac:dyDescent="0.2">
      <c r="A1565" t="s">
        <v>4248</v>
      </c>
      <c r="B1565" t="s">
        <v>14</v>
      </c>
      <c r="C1565" t="s">
        <v>21</v>
      </c>
      <c r="D1565" t="s">
        <v>43</v>
      </c>
      <c r="E1565" t="s">
        <v>17</v>
      </c>
      <c r="F1565" s="1">
        <v>45952</v>
      </c>
      <c r="G1565" s="1">
        <v>35497</v>
      </c>
      <c r="H1565">
        <v>80775</v>
      </c>
      <c r="I1565">
        <v>28484</v>
      </c>
      <c r="J1565">
        <v>60</v>
      </c>
      <c r="K1565">
        <v>94</v>
      </c>
      <c r="L1565" t="s">
        <v>23</v>
      </c>
      <c r="M1565">
        <v>114</v>
      </c>
      <c r="N1565">
        <f>Table1[[#This Row],[Basic Salary]]+Table1[[#This Row],[Bonus]]</f>
        <v>109259</v>
      </c>
      <c r="O1565" s="2">
        <f>Table1[[#This Row],[Bonus]]/Table1[[#This Row],[Basic Salary]]</f>
        <v>0.35263385948622716</v>
      </c>
      <c r="P1565">
        <f ca="1">DATEDIF(Table1[[#This Row],[Date of Birth]],TODAY(),"Y")</f>
        <v>29</v>
      </c>
      <c r="Q1565">
        <f ca="1">DATEDIF(Table1[[#This Row],[Joining Date]],TODAY(),"Y")</f>
        <v>0</v>
      </c>
      <c r="R1565" t="str">
        <f ca="1">IF(YEAR(Table1[[#This Row],[Joining Date]])=YEAR(TODAY()),"Yes","No")</f>
        <v>No</v>
      </c>
      <c r="S1565" t="str">
        <f ca="1">IF(Table1[[#This Row],[Experience]]&gt;5,"Yes","No")</f>
        <v>No</v>
      </c>
      <c r="T1565" t="str">
        <f>TEXT(Table1[[#This Row],[Joining Date]],"mmmm")</f>
        <v>October</v>
      </c>
      <c r="U1565" t="str">
        <f>TEXT(Table1[[#This Row],[Joining Date]],"yyyy")</f>
        <v>2025</v>
      </c>
      <c r="V1565" s="5">
        <f ca="1">TODAY()-Table1[[#This Row],[Joining Date]]</f>
        <v>287</v>
      </c>
      <c r="W1565" t="str">
        <f>LEFT(Table1[[#This Row],[Employee Name]],FIND(" ",Table1[[#This Row],[Employee Name]])-1)</f>
        <v>Nisha</v>
      </c>
      <c r="X1565" t="str">
        <f>RIGHT(Table1[[#This Row],[Employee Name]],LEN(Table1[[#This Row],[Employee Name]])-FIND(" ",Table1[[#This Row],[Employee Name]]))</f>
        <v>Kapoor</v>
      </c>
      <c r="Y1565" t="str">
        <f>Table1[[#This Row],[Department]]&amp;"-"&amp;Table1[[#This Row],[Employee ID]]</f>
        <v>Operations-E04192</v>
      </c>
      <c r="Z1565" t="str">
        <f>LEFT(Table1[[#This Row],[Department]],3)</f>
        <v>Ope</v>
      </c>
      <c r="AA1565" t="str">
        <f>_xlfn.XLOOKUP(Table1[[#This Row],[Manager ID]],MANAGERS!A:A,MANAGERS!B:B)</f>
        <v>Manager_14</v>
      </c>
      <c r="AB1565" t="str" cm="1">
        <f t="array" ref="AB1565">_xlfn.XLOOKUP(Table1[[#This Row],[Manager ID]],Table2[[#All],[Manager ID]],Table2[[#All],[Department Head]])</f>
        <v>Marketing</v>
      </c>
      <c r="AC1565" s="2">
        <f>_xlfn.XLOOKUP(Table1[[#This Row],[City]],L:L,O:O)</f>
        <v>0.23486488519629886</v>
      </c>
      <c r="AD1565" t="str" cm="1">
        <f t="array" ref="AD1565">_xlfn.IFS(Table1[[#This Row],[Performance Score]]&gt;=90,"Excellent",Table1[[#This Row],[Performance Score]]&gt;=75,"Good",Table1[[#This Row],[Performance Score]]&gt;=60,"Average",Table1[[#This Row],[Performance Score]]&lt;=60,"Need Improvement")</f>
        <v>Excellent</v>
      </c>
      <c r="AE1565" t="str">
        <f>IF(AND(Table1[[#This Row],[Attendance %]]&gt;=80,(Table1[[#This Row],[Performance Score]]&gt;=80)),"Eligible","Not Eligible")</f>
        <v>Not Eligible</v>
      </c>
      <c r="AF1565" t="str">
        <f>IF(Table1[[#This Row],[Performance Score]]&gt;=80,"High Performer","Low Performer")</f>
        <v>High Performer</v>
      </c>
      <c r="AG1565" t="str" cm="1">
        <f t="array" aca="1" ref="AG1565" ca="1">_xlfn.IFS(Table1[[#This Row],[Experience]]&lt;=3,"Junior",Table1[[#This Row],[Experience]]&lt;=7,"Mid Level",Table1[[#This Row],[Experience]]&gt;=7,"Senior")</f>
        <v>Junior</v>
      </c>
      <c r="AH1565" t="str">
        <f>IF(Table1[[#This Row],[Attendance %]]&gt;75,"OK","Below 75")</f>
        <v>Below 75</v>
      </c>
      <c r="AI1565" t="b">
        <f>ISBLANK(Table1[[#This Row],[Employee ID]])</f>
        <v>0</v>
      </c>
      <c r="AJ1565" t="b">
        <f>ISNUMBER(Table1[[#This Row],[Total Salary  ]])</f>
        <v>1</v>
      </c>
      <c r="AK1565" t="str">
        <f>IFERROR(_xlfn.XLOOKUP(Table1[[#This Row],[Manager ID]],MANAGERS!A:A,MANAGERS!B:B),"Not Found")</f>
        <v>Manager_14</v>
      </c>
    </row>
    <row r="1566" spans="1:37" x14ac:dyDescent="0.2">
      <c r="A1566" t="s">
        <v>4812</v>
      </c>
      <c r="B1566" t="s">
        <v>60</v>
      </c>
      <c r="C1566" t="s">
        <v>21</v>
      </c>
      <c r="D1566" t="s">
        <v>33</v>
      </c>
      <c r="E1566" t="s">
        <v>17</v>
      </c>
      <c r="F1566" s="1">
        <v>44840</v>
      </c>
      <c r="G1566" s="1">
        <v>37416</v>
      </c>
      <c r="H1566">
        <v>79398</v>
      </c>
      <c r="I1566">
        <v>29801</v>
      </c>
      <c r="J1566">
        <v>67</v>
      </c>
      <c r="K1566">
        <v>89</v>
      </c>
      <c r="L1566" t="s">
        <v>18</v>
      </c>
      <c r="M1566">
        <v>116</v>
      </c>
      <c r="N1566">
        <f>Table1[[#This Row],[Basic Salary]]+Table1[[#This Row],[Bonus]]</f>
        <v>109199</v>
      </c>
      <c r="O1566" s="2">
        <f>Table1[[#This Row],[Bonus]]/Table1[[#This Row],[Basic Salary]]</f>
        <v>0.37533691024962845</v>
      </c>
      <c r="P1566">
        <f ca="1">DATEDIF(Table1[[#This Row],[Date of Birth]],TODAY(),"Y")</f>
        <v>24</v>
      </c>
      <c r="Q1566">
        <f ca="1">DATEDIF(Table1[[#This Row],[Joining Date]],TODAY(),"Y")</f>
        <v>3</v>
      </c>
      <c r="R1566" t="str">
        <f ca="1">IF(YEAR(Table1[[#This Row],[Joining Date]])=YEAR(TODAY()),"Yes","No")</f>
        <v>No</v>
      </c>
      <c r="S1566" t="str">
        <f ca="1">IF(Table1[[#This Row],[Experience]]&gt;5,"Yes","No")</f>
        <v>No</v>
      </c>
      <c r="T1566" t="str">
        <f>TEXT(Table1[[#This Row],[Joining Date]],"mmmm")</f>
        <v>October</v>
      </c>
      <c r="U1566" t="str">
        <f>TEXT(Table1[[#This Row],[Joining Date]],"yyyy")</f>
        <v>2022</v>
      </c>
      <c r="V1566" s="5">
        <f ca="1">TODAY()-Table1[[#This Row],[Joining Date]]</f>
        <v>1399</v>
      </c>
      <c r="W1566" t="str">
        <f>LEFT(Table1[[#This Row],[Employee Name]],FIND(" ",Table1[[#This Row],[Employee Name]])-1)</f>
        <v>Gayathri</v>
      </c>
      <c r="X1566" t="str">
        <f>RIGHT(Table1[[#This Row],[Employee Name]],LEN(Table1[[#This Row],[Employee Name]])-FIND(" ",Table1[[#This Row],[Employee Name]]))</f>
        <v>Iyer</v>
      </c>
      <c r="Y1566" t="str">
        <f>Table1[[#This Row],[Department]]&amp;"-"&amp;Table1[[#This Row],[Employee ID]]</f>
        <v>Marketing-E04756</v>
      </c>
      <c r="Z1566" t="str">
        <f>LEFT(Table1[[#This Row],[Department]],3)</f>
        <v>Mar</v>
      </c>
      <c r="AA1566" t="str">
        <f>_xlfn.XLOOKUP(Table1[[#This Row],[Manager ID]],MANAGERS!A:A,MANAGERS!B:B)</f>
        <v>Manager_16</v>
      </c>
      <c r="AB1566" t="str" cm="1">
        <f t="array" ref="AB1566">_xlfn.XLOOKUP(Table1[[#This Row],[Manager ID]],Table2[[#All],[Manager ID]],Table2[[#All],[Department Head]])</f>
        <v>Sales</v>
      </c>
      <c r="AC1566" s="2">
        <f>_xlfn.XLOOKUP(Table1[[#This Row],[City]],L:L,O:O)</f>
        <v>0.21356479274849693</v>
      </c>
      <c r="AD1566" t="str" cm="1">
        <f t="array" ref="AD1566">_xlfn.IFS(Table1[[#This Row],[Performance Score]]&gt;=90,"Excellent",Table1[[#This Row],[Performance Score]]&gt;=75,"Good",Table1[[#This Row],[Performance Score]]&gt;=60,"Average",Table1[[#This Row],[Performance Score]]&lt;=60,"Need Improvement")</f>
        <v>Good</v>
      </c>
      <c r="AE1566" t="str">
        <f>IF(AND(Table1[[#This Row],[Attendance %]]&gt;=80,(Table1[[#This Row],[Performance Score]]&gt;=80)),"Eligible","Not Eligible")</f>
        <v>Not Eligible</v>
      </c>
      <c r="AF1566" t="str">
        <f>IF(Table1[[#This Row],[Performance Score]]&gt;=80,"High Performer","Low Performer")</f>
        <v>High Performer</v>
      </c>
      <c r="AG1566" t="str" cm="1">
        <f t="array" aca="1" ref="AG1566" ca="1">_xlfn.IFS(Table1[[#This Row],[Experience]]&lt;=3,"Junior",Table1[[#This Row],[Experience]]&lt;=7,"Mid Level",Table1[[#This Row],[Experience]]&gt;=7,"Senior")</f>
        <v>Junior</v>
      </c>
      <c r="AH1566" t="str">
        <f>IF(Table1[[#This Row],[Attendance %]]&gt;75,"OK","Below 75")</f>
        <v>Below 75</v>
      </c>
      <c r="AI1566" t="b">
        <f>ISBLANK(Table1[[#This Row],[Employee ID]])</f>
        <v>0</v>
      </c>
      <c r="AJ1566" t="b">
        <f>ISNUMBER(Table1[[#This Row],[Total Salary  ]])</f>
        <v>1</v>
      </c>
      <c r="AK1566" t="str">
        <f>IFERROR(_xlfn.XLOOKUP(Table1[[#This Row],[Manager ID]],MANAGERS!A:A,MANAGERS!B:B),"Not Found")</f>
        <v>Manager_16</v>
      </c>
    </row>
    <row r="1567" spans="1:37" x14ac:dyDescent="0.2">
      <c r="A1567" t="s">
        <v>4304</v>
      </c>
      <c r="B1567" t="s">
        <v>36</v>
      </c>
      <c r="C1567" t="s">
        <v>21</v>
      </c>
      <c r="D1567" t="s">
        <v>40</v>
      </c>
      <c r="E1567" t="s">
        <v>65</v>
      </c>
      <c r="F1567" s="1">
        <v>44631</v>
      </c>
      <c r="G1567" s="1">
        <v>35001</v>
      </c>
      <c r="H1567">
        <v>89268</v>
      </c>
      <c r="I1567">
        <v>19902</v>
      </c>
      <c r="J1567">
        <v>83</v>
      </c>
      <c r="K1567">
        <v>65</v>
      </c>
      <c r="L1567" t="s">
        <v>23</v>
      </c>
      <c r="M1567">
        <v>110</v>
      </c>
      <c r="N1567">
        <f>Table1[[#This Row],[Basic Salary]]+Table1[[#This Row],[Bonus]]</f>
        <v>109170</v>
      </c>
      <c r="O1567" s="2">
        <f>Table1[[#This Row],[Bonus]]/Table1[[#This Row],[Basic Salary]]</f>
        <v>0.22294663261191019</v>
      </c>
      <c r="P1567">
        <f ca="1">DATEDIF(Table1[[#This Row],[Date of Birth]],TODAY(),"Y")</f>
        <v>30</v>
      </c>
      <c r="Q1567">
        <f ca="1">DATEDIF(Table1[[#This Row],[Joining Date]],TODAY(),"Y")</f>
        <v>4</v>
      </c>
      <c r="R1567" t="str">
        <f ca="1">IF(YEAR(Table1[[#This Row],[Joining Date]])=YEAR(TODAY()),"Yes","No")</f>
        <v>No</v>
      </c>
      <c r="S1567" t="str">
        <f ca="1">IF(Table1[[#This Row],[Experience]]&gt;5,"Yes","No")</f>
        <v>No</v>
      </c>
      <c r="T1567" t="str">
        <f>TEXT(Table1[[#This Row],[Joining Date]],"mmmm")</f>
        <v>March</v>
      </c>
      <c r="U1567" t="str">
        <f>TEXT(Table1[[#This Row],[Joining Date]],"yyyy")</f>
        <v>2022</v>
      </c>
      <c r="V1567" s="5">
        <f ca="1">TODAY()-Table1[[#This Row],[Joining Date]]</f>
        <v>1608</v>
      </c>
      <c r="W1567" t="str">
        <f>LEFT(Table1[[#This Row],[Employee Name]],FIND(" ",Table1[[#This Row],[Employee Name]])-1)</f>
        <v>Meera</v>
      </c>
      <c r="X1567" t="str">
        <f>RIGHT(Table1[[#This Row],[Employee Name]],LEN(Table1[[#This Row],[Employee Name]])-FIND(" ",Table1[[#This Row],[Employee Name]]))</f>
        <v>Joshi</v>
      </c>
      <c r="Y1567" t="str">
        <f>Table1[[#This Row],[Department]]&amp;"-"&amp;Table1[[#This Row],[Employee ID]]</f>
        <v>IT-E04248</v>
      </c>
      <c r="Z1567" t="str">
        <f>LEFT(Table1[[#This Row],[Department]],3)</f>
        <v>IT</v>
      </c>
      <c r="AA1567" t="str">
        <f>_xlfn.XLOOKUP(Table1[[#This Row],[Manager ID]],MANAGERS!A:A,MANAGERS!B:B)</f>
        <v>Manager_10</v>
      </c>
      <c r="AB1567" t="str" cm="1">
        <f t="array" ref="AB1567">_xlfn.XLOOKUP(Table1[[#This Row],[Manager ID]],Table2[[#All],[Manager ID]],Table2[[#All],[Department Head]])</f>
        <v>HR</v>
      </c>
      <c r="AC1567" s="2">
        <f>_xlfn.XLOOKUP(Table1[[#This Row],[City]],L:L,O:O)</f>
        <v>0.23486488519629886</v>
      </c>
      <c r="AD1567" t="str" cm="1">
        <f t="array" ref="AD1567">_xlfn.IFS(Table1[[#This Row],[Performance Score]]&gt;=90,"Excellent",Table1[[#This Row],[Performance Score]]&gt;=75,"Good",Table1[[#This Row],[Performance Score]]&gt;=60,"Average",Table1[[#This Row],[Performance Score]]&lt;=60,"Need Improvement")</f>
        <v>Average</v>
      </c>
      <c r="AE1567" t="str">
        <f>IF(AND(Table1[[#This Row],[Attendance %]]&gt;=80,(Table1[[#This Row],[Performance Score]]&gt;=80)),"Eligible","Not Eligible")</f>
        <v>Not Eligible</v>
      </c>
      <c r="AF1567" t="str">
        <f>IF(Table1[[#This Row],[Performance Score]]&gt;=80,"High Performer","Low Performer")</f>
        <v>Low Performer</v>
      </c>
      <c r="AG1567" t="str" cm="1">
        <f t="array" aca="1" ref="AG1567" ca="1">_xlfn.IFS(Table1[[#This Row],[Experience]]&lt;=3,"Junior",Table1[[#This Row],[Experience]]&lt;=7,"Mid Level",Table1[[#This Row],[Experience]]&gt;=7,"Senior")</f>
        <v>Mid Level</v>
      </c>
      <c r="AH1567" t="str">
        <f>IF(Table1[[#This Row],[Attendance %]]&gt;75,"OK","Below 75")</f>
        <v>OK</v>
      </c>
      <c r="AI1567" t="b">
        <f>ISBLANK(Table1[[#This Row],[Employee ID]])</f>
        <v>0</v>
      </c>
      <c r="AJ1567" t="b">
        <f>ISNUMBER(Table1[[#This Row],[Total Salary  ]])</f>
        <v>1</v>
      </c>
      <c r="AK1567" t="str">
        <f>IFERROR(_xlfn.XLOOKUP(Table1[[#This Row],[Manager ID]],MANAGERS!A:A,MANAGERS!B:B),"Not Found")</f>
        <v>Manager_10</v>
      </c>
    </row>
    <row r="1568" spans="1:37" x14ac:dyDescent="0.2">
      <c r="A1568" t="s">
        <v>2361</v>
      </c>
      <c r="B1568" t="s">
        <v>20</v>
      </c>
      <c r="C1568" t="s">
        <v>21</v>
      </c>
      <c r="D1568" t="s">
        <v>16</v>
      </c>
      <c r="E1568" t="s">
        <v>30</v>
      </c>
      <c r="F1568" s="1">
        <v>45079</v>
      </c>
      <c r="G1568" s="1">
        <v>38733</v>
      </c>
      <c r="H1568">
        <v>94352</v>
      </c>
      <c r="I1568">
        <v>14805</v>
      </c>
      <c r="J1568">
        <v>76</v>
      </c>
      <c r="K1568">
        <v>99</v>
      </c>
      <c r="L1568" t="s">
        <v>31</v>
      </c>
      <c r="M1568">
        <v>104</v>
      </c>
      <c r="N1568">
        <f>Table1[[#This Row],[Basic Salary]]+Table1[[#This Row],[Bonus]]</f>
        <v>109157</v>
      </c>
      <c r="O1568" s="2">
        <f>Table1[[#This Row],[Bonus]]/Table1[[#This Row],[Basic Salary]]</f>
        <v>0.15691241309140241</v>
      </c>
      <c r="P1568">
        <f ca="1">DATEDIF(Table1[[#This Row],[Date of Birth]],TODAY(),"Y")</f>
        <v>20</v>
      </c>
      <c r="Q1568">
        <f ca="1">DATEDIF(Table1[[#This Row],[Joining Date]],TODAY(),"Y")</f>
        <v>3</v>
      </c>
      <c r="R1568" t="str">
        <f ca="1">IF(YEAR(Table1[[#This Row],[Joining Date]])=YEAR(TODAY()),"Yes","No")</f>
        <v>No</v>
      </c>
      <c r="S1568" t="str">
        <f ca="1">IF(Table1[[#This Row],[Experience]]&gt;5,"Yes","No")</f>
        <v>No</v>
      </c>
      <c r="T1568" t="str">
        <f>TEXT(Table1[[#This Row],[Joining Date]],"mmmm")</f>
        <v>June</v>
      </c>
      <c r="U1568" t="str">
        <f>TEXT(Table1[[#This Row],[Joining Date]],"yyyy")</f>
        <v>2023</v>
      </c>
      <c r="V1568" s="5">
        <f ca="1">TODAY()-Table1[[#This Row],[Joining Date]]</f>
        <v>1160</v>
      </c>
      <c r="W1568" t="str">
        <f>LEFT(Table1[[#This Row],[Employee Name]],FIND(" ",Table1[[#This Row],[Employee Name]])-1)</f>
        <v>Rahul</v>
      </c>
      <c r="X1568" t="str">
        <f>RIGHT(Table1[[#This Row],[Employee Name]],LEN(Table1[[#This Row],[Employee Name]])-FIND(" ",Table1[[#This Row],[Employee Name]]))</f>
        <v>Verma</v>
      </c>
      <c r="Y1568" t="str">
        <f>Table1[[#This Row],[Department]]&amp;"-"&amp;Table1[[#This Row],[Employee ID]]</f>
        <v>HR-E02305</v>
      </c>
      <c r="Z1568" t="str">
        <f>LEFT(Table1[[#This Row],[Department]],3)</f>
        <v>HR</v>
      </c>
      <c r="AA1568" t="str">
        <f>_xlfn.XLOOKUP(Table1[[#This Row],[Manager ID]],MANAGERS!A:A,MANAGERS!B:B)</f>
        <v>Manager_4</v>
      </c>
      <c r="AB1568" t="str" cm="1">
        <f t="array" ref="AB1568">_xlfn.XLOOKUP(Table1[[#This Row],[Manager ID]],Table2[[#All],[Manager ID]],Table2[[#All],[Department Head]])</f>
        <v>Finance</v>
      </c>
      <c r="AC1568" s="2">
        <f>_xlfn.XLOOKUP(Table1[[#This Row],[City]],L:L,O:O)</f>
        <v>0.241864189087755</v>
      </c>
      <c r="AD1568" t="str" cm="1">
        <f t="array" ref="AD1568">_xlfn.IFS(Table1[[#This Row],[Performance Score]]&gt;=90,"Excellent",Table1[[#This Row],[Performance Score]]&gt;=75,"Good",Table1[[#This Row],[Performance Score]]&gt;=60,"Average",Table1[[#This Row],[Performance Score]]&lt;=60,"Need Improvement")</f>
        <v>Excellent</v>
      </c>
      <c r="AE1568" t="str">
        <f>IF(AND(Table1[[#This Row],[Attendance %]]&gt;=80,(Table1[[#This Row],[Performance Score]]&gt;=80)),"Eligible","Not Eligible")</f>
        <v>Not Eligible</v>
      </c>
      <c r="AF1568" t="str">
        <f>IF(Table1[[#This Row],[Performance Score]]&gt;=80,"High Performer","Low Performer")</f>
        <v>High Performer</v>
      </c>
      <c r="AG1568" t="str" cm="1">
        <f t="array" aca="1" ref="AG1568" ca="1">_xlfn.IFS(Table1[[#This Row],[Experience]]&lt;=3,"Junior",Table1[[#This Row],[Experience]]&lt;=7,"Mid Level",Table1[[#This Row],[Experience]]&gt;=7,"Senior")</f>
        <v>Junior</v>
      </c>
      <c r="AH1568" t="str">
        <f>IF(Table1[[#This Row],[Attendance %]]&gt;75,"OK","Below 75")</f>
        <v>OK</v>
      </c>
      <c r="AI1568" t="b">
        <f>ISBLANK(Table1[[#This Row],[Employee ID]])</f>
        <v>0</v>
      </c>
      <c r="AJ1568" t="b">
        <f>ISNUMBER(Table1[[#This Row],[Total Salary  ]])</f>
        <v>1</v>
      </c>
      <c r="AK1568" t="str">
        <f>IFERROR(_xlfn.XLOOKUP(Table1[[#This Row],[Manager ID]],MANAGERS!A:A,MANAGERS!B:B),"Not Found")</f>
        <v>Manager_4</v>
      </c>
    </row>
    <row r="1569" spans="1:37" x14ac:dyDescent="0.2">
      <c r="A1569" t="s">
        <v>2480</v>
      </c>
      <c r="B1569" t="s">
        <v>48</v>
      </c>
      <c r="C1569" t="s">
        <v>15</v>
      </c>
      <c r="D1569" t="s">
        <v>46</v>
      </c>
      <c r="E1569" t="s">
        <v>22</v>
      </c>
      <c r="F1569" s="1">
        <v>45611</v>
      </c>
      <c r="G1569" s="1">
        <v>33745</v>
      </c>
      <c r="H1569">
        <v>90361</v>
      </c>
      <c r="I1569">
        <v>18782</v>
      </c>
      <c r="J1569">
        <v>76</v>
      </c>
      <c r="K1569">
        <v>89</v>
      </c>
      <c r="L1569" t="s">
        <v>37</v>
      </c>
      <c r="M1569">
        <v>116</v>
      </c>
      <c r="N1569">
        <f>Table1[[#This Row],[Basic Salary]]+Table1[[#This Row],[Bonus]]</f>
        <v>109143</v>
      </c>
      <c r="O1569" s="2">
        <f>Table1[[#This Row],[Bonus]]/Table1[[#This Row],[Basic Salary]]</f>
        <v>0.20785515875211652</v>
      </c>
      <c r="P1569">
        <f ca="1">DATEDIF(Table1[[#This Row],[Date of Birth]],TODAY(),"Y")</f>
        <v>34</v>
      </c>
      <c r="Q1569">
        <f ca="1">DATEDIF(Table1[[#This Row],[Joining Date]],TODAY(),"Y")</f>
        <v>1</v>
      </c>
      <c r="R1569" t="str">
        <f ca="1">IF(YEAR(Table1[[#This Row],[Joining Date]])=YEAR(TODAY()),"Yes","No")</f>
        <v>No</v>
      </c>
      <c r="S1569" t="str">
        <f ca="1">IF(Table1[[#This Row],[Experience]]&gt;5,"Yes","No")</f>
        <v>No</v>
      </c>
      <c r="T1569" t="str">
        <f>TEXT(Table1[[#This Row],[Joining Date]],"mmmm")</f>
        <v>November</v>
      </c>
      <c r="U1569" t="str">
        <f>TEXT(Table1[[#This Row],[Joining Date]],"yyyy")</f>
        <v>2024</v>
      </c>
      <c r="V1569" s="5">
        <f ca="1">TODAY()-Table1[[#This Row],[Joining Date]]</f>
        <v>628</v>
      </c>
      <c r="W1569" t="str">
        <f>LEFT(Table1[[#This Row],[Employee Name]],FIND(" ",Table1[[#This Row],[Employee Name]])-1)</f>
        <v>Aditya</v>
      </c>
      <c r="X1569" t="str">
        <f>RIGHT(Table1[[#This Row],[Employee Name]],LEN(Table1[[#This Row],[Employee Name]])-FIND(" ",Table1[[#This Row],[Employee Name]]))</f>
        <v>Kapoor</v>
      </c>
      <c r="Y1569" t="str">
        <f>Table1[[#This Row],[Department]]&amp;"-"&amp;Table1[[#This Row],[Employee ID]]</f>
        <v>Support-E02424</v>
      </c>
      <c r="Z1569" t="str">
        <f>LEFT(Table1[[#This Row],[Department]],3)</f>
        <v>Sup</v>
      </c>
      <c r="AA1569" t="str">
        <f>_xlfn.XLOOKUP(Table1[[#This Row],[Manager ID]],MANAGERS!A:A,MANAGERS!B:B)</f>
        <v>Manager_16</v>
      </c>
      <c r="AB1569" t="str" cm="1">
        <f t="array" ref="AB1569">_xlfn.XLOOKUP(Table1[[#This Row],[Manager ID]],Table2[[#All],[Manager ID]],Table2[[#All],[Department Head]])</f>
        <v>Sales</v>
      </c>
      <c r="AC1569" s="2">
        <f>_xlfn.XLOOKUP(Table1[[#This Row],[City]],L:L,O:O)</f>
        <v>0.24036902712549932</v>
      </c>
      <c r="AD1569" t="str" cm="1">
        <f t="array" ref="AD1569">_xlfn.IFS(Table1[[#This Row],[Performance Score]]&gt;=90,"Excellent",Table1[[#This Row],[Performance Score]]&gt;=75,"Good",Table1[[#This Row],[Performance Score]]&gt;=60,"Average",Table1[[#This Row],[Performance Score]]&lt;=60,"Need Improvement")</f>
        <v>Good</v>
      </c>
      <c r="AE1569" t="str">
        <f>IF(AND(Table1[[#This Row],[Attendance %]]&gt;=80,(Table1[[#This Row],[Performance Score]]&gt;=80)),"Eligible","Not Eligible")</f>
        <v>Not Eligible</v>
      </c>
      <c r="AF1569" t="str">
        <f>IF(Table1[[#This Row],[Performance Score]]&gt;=80,"High Performer","Low Performer")</f>
        <v>High Performer</v>
      </c>
      <c r="AG1569" t="str" cm="1">
        <f t="array" aca="1" ref="AG1569" ca="1">_xlfn.IFS(Table1[[#This Row],[Experience]]&lt;=3,"Junior",Table1[[#This Row],[Experience]]&lt;=7,"Mid Level",Table1[[#This Row],[Experience]]&gt;=7,"Senior")</f>
        <v>Junior</v>
      </c>
      <c r="AH1569" t="str">
        <f>IF(Table1[[#This Row],[Attendance %]]&gt;75,"OK","Below 75")</f>
        <v>OK</v>
      </c>
      <c r="AI1569" t="b">
        <f>ISBLANK(Table1[[#This Row],[Employee ID]])</f>
        <v>0</v>
      </c>
      <c r="AJ1569" t="b">
        <f>ISNUMBER(Table1[[#This Row],[Total Salary  ]])</f>
        <v>1</v>
      </c>
      <c r="AK1569" t="str">
        <f>IFERROR(_xlfn.XLOOKUP(Table1[[#This Row],[Manager ID]],MANAGERS!A:A,MANAGERS!B:B),"Not Found")</f>
        <v>Manager_16</v>
      </c>
    </row>
    <row r="1570" spans="1:37" x14ac:dyDescent="0.2">
      <c r="A1570" t="s">
        <v>4502</v>
      </c>
      <c r="B1570" t="s">
        <v>57</v>
      </c>
      <c r="C1570" t="s">
        <v>21</v>
      </c>
      <c r="D1570" t="s">
        <v>25</v>
      </c>
      <c r="E1570" t="s">
        <v>22</v>
      </c>
      <c r="F1570" s="1">
        <v>42413</v>
      </c>
      <c r="G1570" s="1">
        <v>33840</v>
      </c>
      <c r="H1570">
        <v>93987</v>
      </c>
      <c r="I1570">
        <v>15125</v>
      </c>
      <c r="J1570">
        <v>87</v>
      </c>
      <c r="K1570">
        <v>42</v>
      </c>
      <c r="L1570" t="s">
        <v>37</v>
      </c>
      <c r="M1570">
        <v>113</v>
      </c>
      <c r="N1570">
        <f>Table1[[#This Row],[Basic Salary]]+Table1[[#This Row],[Bonus]]</f>
        <v>109112</v>
      </c>
      <c r="O1570" s="2">
        <f>Table1[[#This Row],[Bonus]]/Table1[[#This Row],[Basic Salary]]</f>
        <v>0.16092651111323905</v>
      </c>
      <c r="P1570">
        <f ca="1">DATEDIF(Table1[[#This Row],[Date of Birth]],TODAY(),"Y")</f>
        <v>33</v>
      </c>
      <c r="Q1570">
        <f ca="1">DATEDIF(Table1[[#This Row],[Joining Date]],TODAY(),"Y")</f>
        <v>10</v>
      </c>
      <c r="R1570" t="str">
        <f ca="1">IF(YEAR(Table1[[#This Row],[Joining Date]])=YEAR(TODAY()),"Yes","No")</f>
        <v>No</v>
      </c>
      <c r="S1570" t="str">
        <f ca="1">IF(Table1[[#This Row],[Experience]]&gt;5,"Yes","No")</f>
        <v>Yes</v>
      </c>
      <c r="T1570" t="str">
        <f>TEXT(Table1[[#This Row],[Joining Date]],"mmmm")</f>
        <v>February</v>
      </c>
      <c r="U1570" t="str">
        <f>TEXT(Table1[[#This Row],[Joining Date]],"yyyy")</f>
        <v>2016</v>
      </c>
      <c r="V1570" s="5">
        <f ca="1">TODAY()-Table1[[#This Row],[Joining Date]]</f>
        <v>3826</v>
      </c>
      <c r="W1570" t="str">
        <f>LEFT(Table1[[#This Row],[Employee Name]],FIND(" ",Table1[[#This Row],[Employee Name]])-1)</f>
        <v>Swathi</v>
      </c>
      <c r="X1570" t="str">
        <f>RIGHT(Table1[[#This Row],[Employee Name]],LEN(Table1[[#This Row],[Employee Name]])-FIND(" ",Table1[[#This Row],[Employee Name]]))</f>
        <v>Ramesh</v>
      </c>
      <c r="Y1570" t="str">
        <f>Table1[[#This Row],[Department]]&amp;"-"&amp;Table1[[#This Row],[Employee ID]]</f>
        <v>Finance-E04446</v>
      </c>
      <c r="Z1570" t="str">
        <f>LEFT(Table1[[#This Row],[Department]],3)</f>
        <v>Fin</v>
      </c>
      <c r="AA1570" t="str">
        <f>_xlfn.XLOOKUP(Table1[[#This Row],[Manager ID]],MANAGERS!A:A,MANAGERS!B:B)</f>
        <v>Manager_13</v>
      </c>
      <c r="AB1570" t="str" cm="1">
        <f t="array" ref="AB1570">_xlfn.XLOOKUP(Table1[[#This Row],[Manager ID]],Table2[[#All],[Manager ID]],Table2[[#All],[Department Head]])</f>
        <v>HR</v>
      </c>
      <c r="AC1570" s="2">
        <f>_xlfn.XLOOKUP(Table1[[#This Row],[City]],L:L,O:O)</f>
        <v>0.24036902712549932</v>
      </c>
      <c r="AD1570" t="str" cm="1">
        <f t="array" ref="AD1570">_xlfn.IFS(Table1[[#This Row],[Performance Score]]&gt;=90,"Excellent",Table1[[#This Row],[Performance Score]]&gt;=75,"Good",Table1[[#This Row],[Performance Score]]&gt;=60,"Average",Table1[[#This Row],[Performance Score]]&lt;=60,"Need Improvement")</f>
        <v>Need Improvement</v>
      </c>
      <c r="AE1570" t="str">
        <f>IF(AND(Table1[[#This Row],[Attendance %]]&gt;=80,(Table1[[#This Row],[Performance Score]]&gt;=80)),"Eligible","Not Eligible")</f>
        <v>Not Eligible</v>
      </c>
      <c r="AF1570" t="str">
        <f>IF(Table1[[#This Row],[Performance Score]]&gt;=80,"High Performer","Low Performer")</f>
        <v>Low Performer</v>
      </c>
      <c r="AG1570" t="str" cm="1">
        <f t="array" aca="1" ref="AG1570" ca="1">_xlfn.IFS(Table1[[#This Row],[Experience]]&lt;=3,"Junior",Table1[[#This Row],[Experience]]&lt;=7,"Mid Level",Table1[[#This Row],[Experience]]&gt;=7,"Senior")</f>
        <v>Senior</v>
      </c>
      <c r="AH1570" t="str">
        <f>IF(Table1[[#This Row],[Attendance %]]&gt;75,"OK","Below 75")</f>
        <v>OK</v>
      </c>
      <c r="AI1570" t="b">
        <f>ISBLANK(Table1[[#This Row],[Employee ID]])</f>
        <v>0</v>
      </c>
      <c r="AJ1570" t="b">
        <f>ISNUMBER(Table1[[#This Row],[Total Salary  ]])</f>
        <v>1</v>
      </c>
      <c r="AK1570" t="str">
        <f>IFERROR(_xlfn.XLOOKUP(Table1[[#This Row],[Manager ID]],MANAGERS!A:A,MANAGERS!B:B),"Not Found")</f>
        <v>Manager_13</v>
      </c>
    </row>
    <row r="1571" spans="1:37" x14ac:dyDescent="0.2">
      <c r="A1571" t="s">
        <v>986</v>
      </c>
      <c r="B1571" t="s">
        <v>75</v>
      </c>
      <c r="C1571" t="s">
        <v>21</v>
      </c>
      <c r="D1571" t="s">
        <v>81</v>
      </c>
      <c r="E1571" t="s">
        <v>22</v>
      </c>
      <c r="F1571" s="1">
        <v>43287</v>
      </c>
      <c r="G1571" s="1">
        <v>32298</v>
      </c>
      <c r="H1571">
        <v>81202</v>
      </c>
      <c r="I1571">
        <v>27870</v>
      </c>
      <c r="J1571">
        <v>86</v>
      </c>
      <c r="K1571">
        <v>53</v>
      </c>
      <c r="L1571" t="s">
        <v>27</v>
      </c>
      <c r="M1571">
        <v>115</v>
      </c>
      <c r="N1571">
        <f>Table1[[#This Row],[Basic Salary]]+Table1[[#This Row],[Bonus]]</f>
        <v>109072</v>
      </c>
      <c r="O1571" s="2">
        <f>Table1[[#This Row],[Bonus]]/Table1[[#This Row],[Basic Salary]]</f>
        <v>0.34321814733627248</v>
      </c>
      <c r="P1571">
        <f ca="1">DATEDIF(Table1[[#This Row],[Date of Birth]],TODAY(),"Y")</f>
        <v>38</v>
      </c>
      <c r="Q1571">
        <f ca="1">DATEDIF(Table1[[#This Row],[Joining Date]],TODAY(),"Y")</f>
        <v>8</v>
      </c>
      <c r="R1571" t="str">
        <f ca="1">IF(YEAR(Table1[[#This Row],[Joining Date]])=YEAR(TODAY()),"Yes","No")</f>
        <v>No</v>
      </c>
      <c r="S1571" t="str">
        <f ca="1">IF(Table1[[#This Row],[Experience]]&gt;5,"Yes","No")</f>
        <v>Yes</v>
      </c>
      <c r="T1571" t="str">
        <f>TEXT(Table1[[#This Row],[Joining Date]],"mmmm")</f>
        <v>July</v>
      </c>
      <c r="U1571" t="str">
        <f>TEXT(Table1[[#This Row],[Joining Date]],"yyyy")</f>
        <v>2018</v>
      </c>
      <c r="V1571" s="5">
        <f ca="1">TODAY()-Table1[[#This Row],[Joining Date]]</f>
        <v>2952</v>
      </c>
      <c r="W1571" t="str">
        <f>LEFT(Table1[[#This Row],[Employee Name]],FIND(" ",Table1[[#This Row],[Employee Name]])-1)</f>
        <v>Ishita</v>
      </c>
      <c r="X1571" t="str">
        <f>RIGHT(Table1[[#This Row],[Employee Name]],LEN(Table1[[#This Row],[Employee Name]])-FIND(" ",Table1[[#This Row],[Employee Name]]))</f>
        <v>Roy</v>
      </c>
      <c r="Y1571" t="str">
        <f>Table1[[#This Row],[Department]]&amp;"-"&amp;Table1[[#This Row],[Employee ID]]</f>
        <v>Sales-E00930</v>
      </c>
      <c r="Z1571" t="str">
        <f>LEFT(Table1[[#This Row],[Department]],3)</f>
        <v>Sal</v>
      </c>
      <c r="AA1571" t="str">
        <f>_xlfn.XLOOKUP(Table1[[#This Row],[Manager ID]],MANAGERS!A:A,MANAGERS!B:B)</f>
        <v>Manager_15</v>
      </c>
      <c r="AB1571" t="str" cm="1">
        <f t="array" ref="AB1571">_xlfn.XLOOKUP(Table1[[#This Row],[Manager ID]],Table2[[#All],[Manager ID]],Table2[[#All],[Department Head]])</f>
        <v>Support</v>
      </c>
      <c r="AC1571" s="2">
        <f>_xlfn.XLOOKUP(Table1[[#This Row],[City]],L:L,O:O)</f>
        <v>0.23674293405114402</v>
      </c>
      <c r="AD1571" t="str" cm="1">
        <f t="array" ref="AD1571">_xlfn.IFS(Table1[[#This Row],[Performance Score]]&gt;=90,"Excellent",Table1[[#This Row],[Performance Score]]&gt;=75,"Good",Table1[[#This Row],[Performance Score]]&gt;=60,"Average",Table1[[#This Row],[Performance Score]]&lt;=60,"Need Improvement")</f>
        <v>Need Improvement</v>
      </c>
      <c r="AE1571" t="str">
        <f>IF(AND(Table1[[#This Row],[Attendance %]]&gt;=80,(Table1[[#This Row],[Performance Score]]&gt;=80)),"Eligible","Not Eligible")</f>
        <v>Not Eligible</v>
      </c>
      <c r="AF1571" t="str">
        <f>IF(Table1[[#This Row],[Performance Score]]&gt;=80,"High Performer","Low Performer")</f>
        <v>Low Performer</v>
      </c>
      <c r="AG1571" t="str" cm="1">
        <f t="array" aca="1" ref="AG1571" ca="1">_xlfn.IFS(Table1[[#This Row],[Experience]]&lt;=3,"Junior",Table1[[#This Row],[Experience]]&lt;=7,"Mid Level",Table1[[#This Row],[Experience]]&gt;=7,"Senior")</f>
        <v>Senior</v>
      </c>
      <c r="AH1571" t="str">
        <f>IF(Table1[[#This Row],[Attendance %]]&gt;75,"OK","Below 75")</f>
        <v>OK</v>
      </c>
      <c r="AI1571" t="b">
        <f>ISBLANK(Table1[[#This Row],[Employee ID]])</f>
        <v>0</v>
      </c>
      <c r="AJ1571" t="b">
        <f>ISNUMBER(Table1[[#This Row],[Total Salary  ]])</f>
        <v>1</v>
      </c>
      <c r="AK1571" t="str">
        <f>IFERROR(_xlfn.XLOOKUP(Table1[[#This Row],[Manager ID]],MANAGERS!A:A,MANAGERS!B:B),"Not Found")</f>
        <v>Manager_15</v>
      </c>
    </row>
    <row r="1572" spans="1:37" x14ac:dyDescent="0.2">
      <c r="A1572" t="s">
        <v>933</v>
      </c>
      <c r="B1572" t="s">
        <v>57</v>
      </c>
      <c r="C1572" t="s">
        <v>21</v>
      </c>
      <c r="D1572" t="s">
        <v>16</v>
      </c>
      <c r="E1572" t="s">
        <v>30</v>
      </c>
      <c r="F1572" s="1">
        <v>42253</v>
      </c>
      <c r="G1572" s="1">
        <v>34436</v>
      </c>
      <c r="H1572">
        <v>85925</v>
      </c>
      <c r="I1572">
        <v>23124</v>
      </c>
      <c r="J1572">
        <v>86</v>
      </c>
      <c r="K1572">
        <v>44</v>
      </c>
      <c r="L1572" t="s">
        <v>27</v>
      </c>
      <c r="M1572">
        <v>101</v>
      </c>
      <c r="N1572">
        <f>Table1[[#This Row],[Basic Salary]]+Table1[[#This Row],[Bonus]]</f>
        <v>109049</v>
      </c>
      <c r="O1572" s="2">
        <f>Table1[[#This Row],[Bonus]]/Table1[[#This Row],[Basic Salary]]</f>
        <v>0.26911841722432356</v>
      </c>
      <c r="P1572">
        <f ca="1">DATEDIF(Table1[[#This Row],[Date of Birth]],TODAY(),"Y")</f>
        <v>32</v>
      </c>
      <c r="Q1572">
        <f ca="1">DATEDIF(Table1[[#This Row],[Joining Date]],TODAY(),"Y")</f>
        <v>10</v>
      </c>
      <c r="R1572" t="str">
        <f ca="1">IF(YEAR(Table1[[#This Row],[Joining Date]])=YEAR(TODAY()),"Yes","No")</f>
        <v>No</v>
      </c>
      <c r="S1572" t="str">
        <f ca="1">IF(Table1[[#This Row],[Experience]]&gt;5,"Yes","No")</f>
        <v>Yes</v>
      </c>
      <c r="T1572" t="str">
        <f>TEXT(Table1[[#This Row],[Joining Date]],"mmmm")</f>
        <v>September</v>
      </c>
      <c r="U1572" t="str">
        <f>TEXT(Table1[[#This Row],[Joining Date]],"yyyy")</f>
        <v>2015</v>
      </c>
      <c r="V1572" s="5">
        <f ca="1">TODAY()-Table1[[#This Row],[Joining Date]]</f>
        <v>3986</v>
      </c>
      <c r="W1572" t="str">
        <f>LEFT(Table1[[#This Row],[Employee Name]],FIND(" ",Table1[[#This Row],[Employee Name]])-1)</f>
        <v>Swathi</v>
      </c>
      <c r="X1572" t="str">
        <f>RIGHT(Table1[[#This Row],[Employee Name]],LEN(Table1[[#This Row],[Employee Name]])-FIND(" ",Table1[[#This Row],[Employee Name]]))</f>
        <v>Ramesh</v>
      </c>
      <c r="Y1572" t="str">
        <f>Table1[[#This Row],[Department]]&amp;"-"&amp;Table1[[#This Row],[Employee ID]]</f>
        <v>HR-E00877</v>
      </c>
      <c r="Z1572" t="str">
        <f>LEFT(Table1[[#This Row],[Department]],3)</f>
        <v>HR</v>
      </c>
      <c r="AA1572" t="str">
        <f>_xlfn.XLOOKUP(Table1[[#This Row],[Manager ID]],MANAGERS!A:A,MANAGERS!B:B)</f>
        <v>Manager_1</v>
      </c>
      <c r="AB1572" t="str" cm="1">
        <f t="array" ref="AB1572">_xlfn.XLOOKUP(Table1[[#This Row],[Manager ID]],Table2[[#All],[Manager ID]],Table2[[#All],[Department Head]])</f>
        <v>Support</v>
      </c>
      <c r="AC1572" s="2">
        <f>_xlfn.XLOOKUP(Table1[[#This Row],[City]],L:L,O:O)</f>
        <v>0.23674293405114402</v>
      </c>
      <c r="AD1572" t="str" cm="1">
        <f t="array" ref="AD1572">_xlfn.IFS(Table1[[#This Row],[Performance Score]]&gt;=90,"Excellent",Table1[[#This Row],[Performance Score]]&gt;=75,"Good",Table1[[#This Row],[Performance Score]]&gt;=60,"Average",Table1[[#This Row],[Performance Score]]&lt;=60,"Need Improvement")</f>
        <v>Need Improvement</v>
      </c>
      <c r="AE1572" t="str">
        <f>IF(AND(Table1[[#This Row],[Attendance %]]&gt;=80,(Table1[[#This Row],[Performance Score]]&gt;=80)),"Eligible","Not Eligible")</f>
        <v>Not Eligible</v>
      </c>
      <c r="AF1572" t="str">
        <f>IF(Table1[[#This Row],[Performance Score]]&gt;=80,"High Performer","Low Performer")</f>
        <v>Low Performer</v>
      </c>
      <c r="AG1572" t="str" cm="1">
        <f t="array" aca="1" ref="AG1572" ca="1">_xlfn.IFS(Table1[[#This Row],[Experience]]&lt;=3,"Junior",Table1[[#This Row],[Experience]]&lt;=7,"Mid Level",Table1[[#This Row],[Experience]]&gt;=7,"Senior")</f>
        <v>Senior</v>
      </c>
      <c r="AH1572" t="str">
        <f>IF(Table1[[#This Row],[Attendance %]]&gt;75,"OK","Below 75")</f>
        <v>OK</v>
      </c>
      <c r="AI1572" t="b">
        <f>ISBLANK(Table1[[#This Row],[Employee ID]])</f>
        <v>0</v>
      </c>
      <c r="AJ1572" t="b">
        <f>ISNUMBER(Table1[[#This Row],[Total Salary  ]])</f>
        <v>1</v>
      </c>
      <c r="AK1572" t="str">
        <f>IFERROR(_xlfn.XLOOKUP(Table1[[#This Row],[Manager ID]],MANAGERS!A:A,MANAGERS!B:B),"Not Found")</f>
        <v>Manager_1</v>
      </c>
    </row>
    <row r="1573" spans="1:37" x14ac:dyDescent="0.2">
      <c r="A1573" t="s">
        <v>3642</v>
      </c>
      <c r="B1573" t="s">
        <v>87</v>
      </c>
      <c r="C1573" t="s">
        <v>21</v>
      </c>
      <c r="D1573" t="s">
        <v>81</v>
      </c>
      <c r="E1573" t="s">
        <v>17</v>
      </c>
      <c r="F1573" s="1">
        <v>45460</v>
      </c>
      <c r="G1573" s="1">
        <v>32551</v>
      </c>
      <c r="H1573">
        <v>96999</v>
      </c>
      <c r="I1573">
        <v>12045</v>
      </c>
      <c r="J1573">
        <v>96</v>
      </c>
      <c r="K1573">
        <v>81</v>
      </c>
      <c r="L1573" t="s">
        <v>31</v>
      </c>
      <c r="M1573">
        <v>115</v>
      </c>
      <c r="N1573">
        <f>Table1[[#This Row],[Basic Salary]]+Table1[[#This Row],[Bonus]]</f>
        <v>109044</v>
      </c>
      <c r="O1573" s="2">
        <f>Table1[[#This Row],[Bonus]]/Table1[[#This Row],[Basic Salary]]</f>
        <v>0.1241765379024526</v>
      </c>
      <c r="P1573">
        <f ca="1">DATEDIF(Table1[[#This Row],[Date of Birth]],TODAY(),"Y")</f>
        <v>37</v>
      </c>
      <c r="Q1573">
        <f ca="1">DATEDIF(Table1[[#This Row],[Joining Date]],TODAY(),"Y")</f>
        <v>2</v>
      </c>
      <c r="R1573" t="str">
        <f ca="1">IF(YEAR(Table1[[#This Row],[Joining Date]])=YEAR(TODAY()),"Yes","No")</f>
        <v>No</v>
      </c>
      <c r="S1573" t="str">
        <f ca="1">IF(Table1[[#This Row],[Experience]]&gt;5,"Yes","No")</f>
        <v>No</v>
      </c>
      <c r="T1573" t="str">
        <f>TEXT(Table1[[#This Row],[Joining Date]],"mmmm")</f>
        <v>June</v>
      </c>
      <c r="U1573" t="str">
        <f>TEXT(Table1[[#This Row],[Joining Date]],"yyyy")</f>
        <v>2024</v>
      </c>
      <c r="V1573" s="5">
        <f ca="1">TODAY()-Table1[[#This Row],[Joining Date]]</f>
        <v>779</v>
      </c>
      <c r="W1573" t="str">
        <f>LEFT(Table1[[#This Row],[Employee Name]],FIND(" ",Table1[[#This Row],[Employee Name]])-1)</f>
        <v>Arjun</v>
      </c>
      <c r="X1573" t="str">
        <f>RIGHT(Table1[[#This Row],[Employee Name]],LEN(Table1[[#This Row],[Employee Name]])-FIND(" ",Table1[[#This Row],[Employee Name]]))</f>
        <v>Mehta</v>
      </c>
      <c r="Y1573" t="str">
        <f>Table1[[#This Row],[Department]]&amp;"-"&amp;Table1[[#This Row],[Employee ID]]</f>
        <v>Sales-E03586</v>
      </c>
      <c r="Z1573" t="str">
        <f>LEFT(Table1[[#This Row],[Department]],3)</f>
        <v>Sal</v>
      </c>
      <c r="AA1573" t="str">
        <f>_xlfn.XLOOKUP(Table1[[#This Row],[Manager ID]],MANAGERS!A:A,MANAGERS!B:B)</f>
        <v>Manager_15</v>
      </c>
      <c r="AB1573" t="str" cm="1">
        <f t="array" ref="AB1573">_xlfn.XLOOKUP(Table1[[#This Row],[Manager ID]],Table2[[#All],[Manager ID]],Table2[[#All],[Department Head]])</f>
        <v>Support</v>
      </c>
      <c r="AC1573" s="2">
        <f>_xlfn.XLOOKUP(Table1[[#This Row],[City]],L:L,O:O)</f>
        <v>0.241864189087755</v>
      </c>
      <c r="AD1573" t="str" cm="1">
        <f t="array" ref="AD1573">_xlfn.IFS(Table1[[#This Row],[Performance Score]]&gt;=90,"Excellent",Table1[[#This Row],[Performance Score]]&gt;=75,"Good",Table1[[#This Row],[Performance Score]]&gt;=60,"Average",Table1[[#This Row],[Performance Score]]&lt;=60,"Need Improvement")</f>
        <v>Good</v>
      </c>
      <c r="AE1573" t="str">
        <f>IF(AND(Table1[[#This Row],[Attendance %]]&gt;=80,(Table1[[#This Row],[Performance Score]]&gt;=80)),"Eligible","Not Eligible")</f>
        <v>Eligible</v>
      </c>
      <c r="AF1573" t="str">
        <f>IF(Table1[[#This Row],[Performance Score]]&gt;=80,"High Performer","Low Performer")</f>
        <v>High Performer</v>
      </c>
      <c r="AG1573" t="str" cm="1">
        <f t="array" aca="1" ref="AG1573" ca="1">_xlfn.IFS(Table1[[#This Row],[Experience]]&lt;=3,"Junior",Table1[[#This Row],[Experience]]&lt;=7,"Mid Level",Table1[[#This Row],[Experience]]&gt;=7,"Senior")</f>
        <v>Junior</v>
      </c>
      <c r="AH1573" t="str">
        <f>IF(Table1[[#This Row],[Attendance %]]&gt;75,"OK","Below 75")</f>
        <v>OK</v>
      </c>
      <c r="AI1573" t="b">
        <f>ISBLANK(Table1[[#This Row],[Employee ID]])</f>
        <v>0</v>
      </c>
      <c r="AJ1573" t="b">
        <f>ISNUMBER(Table1[[#This Row],[Total Salary  ]])</f>
        <v>1</v>
      </c>
      <c r="AK1573" t="str">
        <f>IFERROR(_xlfn.XLOOKUP(Table1[[#This Row],[Manager ID]],MANAGERS!A:A,MANAGERS!B:B),"Not Found")</f>
        <v>Manager_15</v>
      </c>
    </row>
    <row r="1574" spans="1:37" x14ac:dyDescent="0.2">
      <c r="A1574" t="s">
        <v>347</v>
      </c>
      <c r="B1574" t="s">
        <v>77</v>
      </c>
      <c r="C1574" t="s">
        <v>21</v>
      </c>
      <c r="D1574" t="s">
        <v>46</v>
      </c>
      <c r="E1574" t="s">
        <v>17</v>
      </c>
      <c r="F1574" s="1">
        <v>45317</v>
      </c>
      <c r="G1574" s="1">
        <v>30246</v>
      </c>
      <c r="H1574">
        <v>100674</v>
      </c>
      <c r="I1574">
        <v>8334</v>
      </c>
      <c r="J1574">
        <v>94</v>
      </c>
      <c r="K1574">
        <v>51</v>
      </c>
      <c r="L1574" t="s">
        <v>31</v>
      </c>
      <c r="M1574">
        <v>111</v>
      </c>
      <c r="N1574">
        <f>Table1[[#This Row],[Basic Salary]]+Table1[[#This Row],[Bonus]]</f>
        <v>109008</v>
      </c>
      <c r="O1574" s="2">
        <f>Table1[[#This Row],[Bonus]]/Table1[[#This Row],[Basic Salary]]</f>
        <v>8.278204898980869E-2</v>
      </c>
      <c r="P1574">
        <f ca="1">DATEDIF(Table1[[#This Row],[Date of Birth]],TODAY(),"Y")</f>
        <v>43</v>
      </c>
      <c r="Q1574">
        <f ca="1">DATEDIF(Table1[[#This Row],[Joining Date]],TODAY(),"Y")</f>
        <v>2</v>
      </c>
      <c r="R1574" t="str">
        <f ca="1">IF(YEAR(Table1[[#This Row],[Joining Date]])=YEAR(TODAY()),"Yes","No")</f>
        <v>No</v>
      </c>
      <c r="S1574" t="str">
        <f ca="1">IF(Table1[[#This Row],[Experience]]&gt;5,"Yes","No")</f>
        <v>No</v>
      </c>
      <c r="T1574" t="str">
        <f>TEXT(Table1[[#This Row],[Joining Date]],"mmmm")</f>
        <v>January</v>
      </c>
      <c r="U1574" t="str">
        <f>TEXT(Table1[[#This Row],[Joining Date]],"yyyy")</f>
        <v>2024</v>
      </c>
      <c r="V1574" s="5">
        <f ca="1">TODAY()-Table1[[#This Row],[Joining Date]]</f>
        <v>922</v>
      </c>
      <c r="W1574" t="str">
        <f>LEFT(Table1[[#This Row],[Employee Name]],FIND(" ",Table1[[#This Row],[Employee Name]])-1)</f>
        <v>Rohan</v>
      </c>
      <c r="X1574" t="str">
        <f>RIGHT(Table1[[#This Row],[Employee Name]],LEN(Table1[[#This Row],[Employee Name]])-FIND(" ",Table1[[#This Row],[Employee Name]]))</f>
        <v>Gupta</v>
      </c>
      <c r="Y1574" t="str">
        <f>Table1[[#This Row],[Department]]&amp;"-"&amp;Table1[[#This Row],[Employee ID]]</f>
        <v>Support-E00291</v>
      </c>
      <c r="Z1574" t="str">
        <f>LEFT(Table1[[#This Row],[Department]],3)</f>
        <v>Sup</v>
      </c>
      <c r="AA1574" t="str">
        <f>_xlfn.XLOOKUP(Table1[[#This Row],[Manager ID]],MANAGERS!A:A,MANAGERS!B:B)</f>
        <v>Manager_11</v>
      </c>
      <c r="AB1574" t="str" cm="1">
        <f t="array" ref="AB1574">_xlfn.XLOOKUP(Table1[[#This Row],[Manager ID]],Table2[[#All],[Manager ID]],Table2[[#All],[Department Head]])</f>
        <v>Marketing</v>
      </c>
      <c r="AC1574" s="2">
        <f>_xlfn.XLOOKUP(Table1[[#This Row],[City]],L:L,O:O)</f>
        <v>0.241864189087755</v>
      </c>
      <c r="AD1574" t="str" cm="1">
        <f t="array" ref="AD1574">_xlfn.IFS(Table1[[#This Row],[Performance Score]]&gt;=90,"Excellent",Table1[[#This Row],[Performance Score]]&gt;=75,"Good",Table1[[#This Row],[Performance Score]]&gt;=60,"Average",Table1[[#This Row],[Performance Score]]&lt;=60,"Need Improvement")</f>
        <v>Need Improvement</v>
      </c>
      <c r="AE1574" t="str">
        <f>IF(AND(Table1[[#This Row],[Attendance %]]&gt;=80,(Table1[[#This Row],[Performance Score]]&gt;=80)),"Eligible","Not Eligible")</f>
        <v>Not Eligible</v>
      </c>
      <c r="AF1574" t="str">
        <f>IF(Table1[[#This Row],[Performance Score]]&gt;=80,"High Performer","Low Performer")</f>
        <v>Low Performer</v>
      </c>
      <c r="AG1574" t="str" cm="1">
        <f t="array" aca="1" ref="AG1574" ca="1">_xlfn.IFS(Table1[[#This Row],[Experience]]&lt;=3,"Junior",Table1[[#This Row],[Experience]]&lt;=7,"Mid Level",Table1[[#This Row],[Experience]]&gt;=7,"Senior")</f>
        <v>Junior</v>
      </c>
      <c r="AH1574" t="str">
        <f>IF(Table1[[#This Row],[Attendance %]]&gt;75,"OK","Below 75")</f>
        <v>OK</v>
      </c>
      <c r="AI1574" t="b">
        <f>ISBLANK(Table1[[#This Row],[Employee ID]])</f>
        <v>0</v>
      </c>
      <c r="AJ1574" t="b">
        <f>ISNUMBER(Table1[[#This Row],[Total Salary  ]])</f>
        <v>1</v>
      </c>
      <c r="AK1574" t="str">
        <f>IFERROR(_xlfn.XLOOKUP(Table1[[#This Row],[Manager ID]],MANAGERS!A:A,MANAGERS!B:B),"Not Found")</f>
        <v>Manager_11</v>
      </c>
    </row>
    <row r="1575" spans="1:37" x14ac:dyDescent="0.2">
      <c r="A1575" t="s">
        <v>1069</v>
      </c>
      <c r="B1575" t="s">
        <v>39</v>
      </c>
      <c r="C1575" t="s">
        <v>21</v>
      </c>
      <c r="D1575" t="s">
        <v>33</v>
      </c>
      <c r="E1575" t="s">
        <v>17</v>
      </c>
      <c r="F1575" s="1">
        <v>43781</v>
      </c>
      <c r="G1575" s="1">
        <v>34109</v>
      </c>
      <c r="H1575">
        <v>99897</v>
      </c>
      <c r="I1575">
        <v>9103</v>
      </c>
      <c r="J1575">
        <v>66</v>
      </c>
      <c r="K1575">
        <v>60</v>
      </c>
      <c r="L1575" t="s">
        <v>53</v>
      </c>
      <c r="M1575">
        <v>118</v>
      </c>
      <c r="N1575">
        <f>Table1[[#This Row],[Basic Salary]]+Table1[[#This Row],[Bonus]]</f>
        <v>109000</v>
      </c>
      <c r="O1575" s="2">
        <f>Table1[[#This Row],[Bonus]]/Table1[[#This Row],[Basic Salary]]</f>
        <v>9.1123857573300493E-2</v>
      </c>
      <c r="P1575">
        <f ca="1">DATEDIF(Table1[[#This Row],[Date of Birth]],TODAY(),"Y")</f>
        <v>33</v>
      </c>
      <c r="Q1575">
        <f ca="1">DATEDIF(Table1[[#This Row],[Joining Date]],TODAY(),"Y")</f>
        <v>6</v>
      </c>
      <c r="R1575" t="str">
        <f ca="1">IF(YEAR(Table1[[#This Row],[Joining Date]])=YEAR(TODAY()),"Yes","No")</f>
        <v>No</v>
      </c>
      <c r="S1575" t="str">
        <f ca="1">IF(Table1[[#This Row],[Experience]]&gt;5,"Yes","No")</f>
        <v>Yes</v>
      </c>
      <c r="T1575" t="str">
        <f>TEXT(Table1[[#This Row],[Joining Date]],"mmmm")</f>
        <v>November</v>
      </c>
      <c r="U1575" t="str">
        <f>TEXT(Table1[[#This Row],[Joining Date]],"yyyy")</f>
        <v>2019</v>
      </c>
      <c r="V1575" s="5">
        <f ca="1">TODAY()-Table1[[#This Row],[Joining Date]]</f>
        <v>2458</v>
      </c>
      <c r="W1575" t="str">
        <f>LEFT(Table1[[#This Row],[Employee Name]],FIND(" ",Table1[[#This Row],[Employee Name]])-1)</f>
        <v>Karan</v>
      </c>
      <c r="X1575" t="str">
        <f>RIGHT(Table1[[#This Row],[Employee Name]],LEN(Table1[[#This Row],[Employee Name]])-FIND(" ",Table1[[#This Row],[Employee Name]]))</f>
        <v>Malhotra</v>
      </c>
      <c r="Y1575" t="str">
        <f>Table1[[#This Row],[Department]]&amp;"-"&amp;Table1[[#This Row],[Employee ID]]</f>
        <v>Marketing-E01013</v>
      </c>
      <c r="Z1575" t="str">
        <f>LEFT(Table1[[#This Row],[Department]],3)</f>
        <v>Mar</v>
      </c>
      <c r="AA1575" t="str">
        <f>_xlfn.XLOOKUP(Table1[[#This Row],[Manager ID]],MANAGERS!A:A,MANAGERS!B:B)</f>
        <v>Manager_18</v>
      </c>
      <c r="AB1575" t="str" cm="1">
        <f t="array" ref="AB1575">_xlfn.XLOOKUP(Table1[[#This Row],[Manager ID]],Table2[[#All],[Manager ID]],Table2[[#All],[Department Head]])</f>
        <v>Support</v>
      </c>
      <c r="AC1575" s="2">
        <f>_xlfn.XLOOKUP(Table1[[#This Row],[City]],L:L,O:O)</f>
        <v>0.23685887225230964</v>
      </c>
      <c r="AD1575" t="str" cm="1">
        <f t="array" ref="AD1575">_xlfn.IFS(Table1[[#This Row],[Performance Score]]&gt;=90,"Excellent",Table1[[#This Row],[Performance Score]]&gt;=75,"Good",Table1[[#This Row],[Performance Score]]&gt;=60,"Average",Table1[[#This Row],[Performance Score]]&lt;=60,"Need Improvement")</f>
        <v>Average</v>
      </c>
      <c r="AE1575" t="str">
        <f>IF(AND(Table1[[#This Row],[Attendance %]]&gt;=80,(Table1[[#This Row],[Performance Score]]&gt;=80)),"Eligible","Not Eligible")</f>
        <v>Not Eligible</v>
      </c>
      <c r="AF1575" t="str">
        <f>IF(Table1[[#This Row],[Performance Score]]&gt;=80,"High Performer","Low Performer")</f>
        <v>Low Performer</v>
      </c>
      <c r="AG1575" t="str" cm="1">
        <f t="array" aca="1" ref="AG1575" ca="1">_xlfn.IFS(Table1[[#This Row],[Experience]]&lt;=3,"Junior",Table1[[#This Row],[Experience]]&lt;=7,"Mid Level",Table1[[#This Row],[Experience]]&gt;=7,"Senior")</f>
        <v>Mid Level</v>
      </c>
      <c r="AH1575" t="str">
        <f>IF(Table1[[#This Row],[Attendance %]]&gt;75,"OK","Below 75")</f>
        <v>Below 75</v>
      </c>
      <c r="AI1575" t="b">
        <f>ISBLANK(Table1[[#This Row],[Employee ID]])</f>
        <v>0</v>
      </c>
      <c r="AJ1575" t="b">
        <f>ISNUMBER(Table1[[#This Row],[Total Salary  ]])</f>
        <v>1</v>
      </c>
      <c r="AK1575" t="str">
        <f>IFERROR(_xlfn.XLOOKUP(Table1[[#This Row],[Manager ID]],MANAGERS!A:A,MANAGERS!B:B),"Not Found")</f>
        <v>Manager_18</v>
      </c>
    </row>
    <row r="1576" spans="1:37" x14ac:dyDescent="0.2">
      <c r="A1576" t="s">
        <v>975</v>
      </c>
      <c r="B1576" t="s">
        <v>42</v>
      </c>
      <c r="C1576" t="s">
        <v>15</v>
      </c>
      <c r="D1576" t="s">
        <v>25</v>
      </c>
      <c r="E1576" t="s">
        <v>51</v>
      </c>
      <c r="F1576" s="1">
        <v>43594</v>
      </c>
      <c r="G1576" s="1">
        <v>39789</v>
      </c>
      <c r="H1576">
        <v>91736</v>
      </c>
      <c r="I1576">
        <v>17263</v>
      </c>
      <c r="J1576">
        <v>91</v>
      </c>
      <c r="K1576">
        <v>73</v>
      </c>
      <c r="L1576" t="s">
        <v>27</v>
      </c>
      <c r="M1576">
        <v>106</v>
      </c>
      <c r="N1576">
        <f>Table1[[#This Row],[Basic Salary]]+Table1[[#This Row],[Bonus]]</f>
        <v>108999</v>
      </c>
      <c r="O1576" s="2">
        <f>Table1[[#This Row],[Bonus]]/Table1[[#This Row],[Basic Salary]]</f>
        <v>0.18818130286910265</v>
      </c>
      <c r="P1576">
        <f ca="1">DATEDIF(Table1[[#This Row],[Date of Birth]],TODAY(),"Y")</f>
        <v>17</v>
      </c>
      <c r="Q1576">
        <f ca="1">DATEDIF(Table1[[#This Row],[Joining Date]],TODAY(),"Y")</f>
        <v>7</v>
      </c>
      <c r="R1576" t="str">
        <f ca="1">IF(YEAR(Table1[[#This Row],[Joining Date]])=YEAR(TODAY()),"Yes","No")</f>
        <v>No</v>
      </c>
      <c r="S1576" t="str">
        <f ca="1">IF(Table1[[#This Row],[Experience]]&gt;5,"Yes","No")</f>
        <v>Yes</v>
      </c>
      <c r="T1576" t="str">
        <f>TEXT(Table1[[#This Row],[Joining Date]],"mmmm")</f>
        <v>May</v>
      </c>
      <c r="U1576" t="str">
        <f>TEXT(Table1[[#This Row],[Joining Date]],"yyyy")</f>
        <v>2019</v>
      </c>
      <c r="V1576" s="5">
        <f ca="1">TODAY()-Table1[[#This Row],[Joining Date]]</f>
        <v>2645</v>
      </c>
      <c r="W1576" t="str">
        <f>LEFT(Table1[[#This Row],[Employee Name]],FIND(" ",Table1[[#This Row],[Employee Name]])-1)</f>
        <v>Krishna</v>
      </c>
      <c r="X1576" t="str">
        <f>RIGHT(Table1[[#This Row],[Employee Name]],LEN(Table1[[#This Row],[Employee Name]])-FIND(" ",Table1[[#This Row],[Employee Name]]))</f>
        <v>Chaitanya</v>
      </c>
      <c r="Y1576" t="str">
        <f>Table1[[#This Row],[Department]]&amp;"-"&amp;Table1[[#This Row],[Employee ID]]</f>
        <v>Finance-E00919</v>
      </c>
      <c r="Z1576" t="str">
        <f>LEFT(Table1[[#This Row],[Department]],3)</f>
        <v>Fin</v>
      </c>
      <c r="AA1576" t="str">
        <f>_xlfn.XLOOKUP(Table1[[#This Row],[Manager ID]],MANAGERS!A:A,MANAGERS!B:B)</f>
        <v>Manager_6</v>
      </c>
      <c r="AB1576" t="str" cm="1">
        <f t="array" ref="AB1576">_xlfn.XLOOKUP(Table1[[#This Row],[Manager ID]],Table2[[#All],[Manager ID]],Table2[[#All],[Department Head]])</f>
        <v>HR</v>
      </c>
      <c r="AC1576" s="2">
        <f>_xlfn.XLOOKUP(Table1[[#This Row],[City]],L:L,O:O)</f>
        <v>0.23674293405114402</v>
      </c>
      <c r="AD1576" t="str" cm="1">
        <f t="array" ref="AD1576">_xlfn.IFS(Table1[[#This Row],[Performance Score]]&gt;=90,"Excellent",Table1[[#This Row],[Performance Score]]&gt;=75,"Good",Table1[[#This Row],[Performance Score]]&gt;=60,"Average",Table1[[#This Row],[Performance Score]]&lt;=60,"Need Improvement")</f>
        <v>Average</v>
      </c>
      <c r="AE1576" t="str">
        <f>IF(AND(Table1[[#This Row],[Attendance %]]&gt;=80,(Table1[[#This Row],[Performance Score]]&gt;=80)),"Eligible","Not Eligible")</f>
        <v>Not Eligible</v>
      </c>
      <c r="AF1576" t="str">
        <f>IF(Table1[[#This Row],[Performance Score]]&gt;=80,"High Performer","Low Performer")</f>
        <v>Low Performer</v>
      </c>
      <c r="AG1576" t="str" cm="1">
        <f t="array" aca="1" ref="AG1576" ca="1">_xlfn.IFS(Table1[[#This Row],[Experience]]&lt;=3,"Junior",Table1[[#This Row],[Experience]]&lt;=7,"Mid Level",Table1[[#This Row],[Experience]]&gt;=7,"Senior")</f>
        <v>Mid Level</v>
      </c>
      <c r="AH1576" t="str">
        <f>IF(Table1[[#This Row],[Attendance %]]&gt;75,"OK","Below 75")</f>
        <v>OK</v>
      </c>
      <c r="AI1576" t="b">
        <f>ISBLANK(Table1[[#This Row],[Employee ID]])</f>
        <v>0</v>
      </c>
      <c r="AJ1576" t="b">
        <f>ISNUMBER(Table1[[#This Row],[Total Salary  ]])</f>
        <v>1</v>
      </c>
      <c r="AK1576" t="str">
        <f>IFERROR(_xlfn.XLOOKUP(Table1[[#This Row],[Manager ID]],MANAGERS!A:A,MANAGERS!B:B),"Not Found")</f>
        <v>Manager_6</v>
      </c>
    </row>
    <row r="1577" spans="1:37" x14ac:dyDescent="0.2">
      <c r="A1577" t="s">
        <v>3850</v>
      </c>
      <c r="B1577" t="s">
        <v>48</v>
      </c>
      <c r="C1577" t="s">
        <v>15</v>
      </c>
      <c r="D1577" t="s">
        <v>16</v>
      </c>
      <c r="E1577" t="s">
        <v>17</v>
      </c>
      <c r="F1577" s="1">
        <v>44946</v>
      </c>
      <c r="G1577" s="1">
        <v>38708</v>
      </c>
      <c r="H1577">
        <v>84872</v>
      </c>
      <c r="I1577">
        <v>24106</v>
      </c>
      <c r="J1577">
        <v>74</v>
      </c>
      <c r="K1577">
        <v>54</v>
      </c>
      <c r="L1577" t="s">
        <v>27</v>
      </c>
      <c r="M1577">
        <v>118</v>
      </c>
      <c r="N1577">
        <f>Table1[[#This Row],[Basic Salary]]+Table1[[#This Row],[Bonus]]</f>
        <v>108978</v>
      </c>
      <c r="O1577" s="2">
        <f>Table1[[#This Row],[Bonus]]/Table1[[#This Row],[Basic Salary]]</f>
        <v>0.28402771231972851</v>
      </c>
      <c r="P1577">
        <f ca="1">DATEDIF(Table1[[#This Row],[Date of Birth]],TODAY(),"Y")</f>
        <v>20</v>
      </c>
      <c r="Q1577">
        <f ca="1">DATEDIF(Table1[[#This Row],[Joining Date]],TODAY(),"Y")</f>
        <v>3</v>
      </c>
      <c r="R1577" t="str">
        <f ca="1">IF(YEAR(Table1[[#This Row],[Joining Date]])=YEAR(TODAY()),"Yes","No")</f>
        <v>No</v>
      </c>
      <c r="S1577" t="str">
        <f ca="1">IF(Table1[[#This Row],[Experience]]&gt;5,"Yes","No")</f>
        <v>No</v>
      </c>
      <c r="T1577" t="str">
        <f>TEXT(Table1[[#This Row],[Joining Date]],"mmmm")</f>
        <v>January</v>
      </c>
      <c r="U1577" t="str">
        <f>TEXT(Table1[[#This Row],[Joining Date]],"yyyy")</f>
        <v>2023</v>
      </c>
      <c r="V1577" s="5">
        <f ca="1">TODAY()-Table1[[#This Row],[Joining Date]]</f>
        <v>1293</v>
      </c>
      <c r="W1577" t="str">
        <f>LEFT(Table1[[#This Row],[Employee Name]],FIND(" ",Table1[[#This Row],[Employee Name]])-1)</f>
        <v>Aditya</v>
      </c>
      <c r="X1577" t="str">
        <f>RIGHT(Table1[[#This Row],[Employee Name]],LEN(Table1[[#This Row],[Employee Name]])-FIND(" ",Table1[[#This Row],[Employee Name]]))</f>
        <v>Kapoor</v>
      </c>
      <c r="Y1577" t="str">
        <f>Table1[[#This Row],[Department]]&amp;"-"&amp;Table1[[#This Row],[Employee ID]]</f>
        <v>HR-E03794</v>
      </c>
      <c r="Z1577" t="str">
        <f>LEFT(Table1[[#This Row],[Department]],3)</f>
        <v>HR</v>
      </c>
      <c r="AA1577" t="str">
        <f>_xlfn.XLOOKUP(Table1[[#This Row],[Manager ID]],MANAGERS!A:A,MANAGERS!B:B)</f>
        <v>Manager_18</v>
      </c>
      <c r="AB1577" t="str" cm="1">
        <f t="array" ref="AB1577">_xlfn.XLOOKUP(Table1[[#This Row],[Manager ID]],Table2[[#All],[Manager ID]],Table2[[#All],[Department Head]])</f>
        <v>Support</v>
      </c>
      <c r="AC1577" s="2">
        <f>_xlfn.XLOOKUP(Table1[[#This Row],[City]],L:L,O:O)</f>
        <v>0.23674293405114402</v>
      </c>
      <c r="AD1577" t="str" cm="1">
        <f t="array" ref="AD1577">_xlfn.IFS(Table1[[#This Row],[Performance Score]]&gt;=90,"Excellent",Table1[[#This Row],[Performance Score]]&gt;=75,"Good",Table1[[#This Row],[Performance Score]]&gt;=60,"Average",Table1[[#This Row],[Performance Score]]&lt;=60,"Need Improvement")</f>
        <v>Need Improvement</v>
      </c>
      <c r="AE1577" t="str">
        <f>IF(AND(Table1[[#This Row],[Attendance %]]&gt;=80,(Table1[[#This Row],[Performance Score]]&gt;=80)),"Eligible","Not Eligible")</f>
        <v>Not Eligible</v>
      </c>
      <c r="AF1577" t="str">
        <f>IF(Table1[[#This Row],[Performance Score]]&gt;=80,"High Performer","Low Performer")</f>
        <v>Low Performer</v>
      </c>
      <c r="AG1577" t="str" cm="1">
        <f t="array" aca="1" ref="AG1577" ca="1">_xlfn.IFS(Table1[[#This Row],[Experience]]&lt;=3,"Junior",Table1[[#This Row],[Experience]]&lt;=7,"Mid Level",Table1[[#This Row],[Experience]]&gt;=7,"Senior")</f>
        <v>Junior</v>
      </c>
      <c r="AH1577" t="str">
        <f>IF(Table1[[#This Row],[Attendance %]]&gt;75,"OK","Below 75")</f>
        <v>Below 75</v>
      </c>
      <c r="AI1577" t="b">
        <f>ISBLANK(Table1[[#This Row],[Employee ID]])</f>
        <v>0</v>
      </c>
      <c r="AJ1577" t="b">
        <f>ISNUMBER(Table1[[#This Row],[Total Salary  ]])</f>
        <v>1</v>
      </c>
      <c r="AK1577" t="str">
        <f>IFERROR(_xlfn.XLOOKUP(Table1[[#This Row],[Manager ID]],MANAGERS!A:A,MANAGERS!B:B),"Not Found")</f>
        <v>Manager_18</v>
      </c>
    </row>
    <row r="1578" spans="1:37" x14ac:dyDescent="0.2">
      <c r="A1578" t="s">
        <v>3856</v>
      </c>
      <c r="B1578" t="s">
        <v>62</v>
      </c>
      <c r="C1578" t="s">
        <v>15</v>
      </c>
      <c r="D1578" t="s">
        <v>43</v>
      </c>
      <c r="E1578" t="s">
        <v>51</v>
      </c>
      <c r="F1578" s="1">
        <v>44523</v>
      </c>
      <c r="G1578" s="1">
        <v>32682</v>
      </c>
      <c r="H1578">
        <v>94233</v>
      </c>
      <c r="I1578">
        <v>14737</v>
      </c>
      <c r="J1578">
        <v>78</v>
      </c>
      <c r="K1578">
        <v>100</v>
      </c>
      <c r="L1578" t="s">
        <v>27</v>
      </c>
      <c r="M1578">
        <v>117</v>
      </c>
      <c r="N1578">
        <f>Table1[[#This Row],[Basic Salary]]+Table1[[#This Row],[Bonus]]</f>
        <v>108970</v>
      </c>
      <c r="O1578" s="2">
        <f>Table1[[#This Row],[Bonus]]/Table1[[#This Row],[Basic Salary]]</f>
        <v>0.15638895079218532</v>
      </c>
      <c r="P1578">
        <f ca="1">DATEDIF(Table1[[#This Row],[Date of Birth]],TODAY(),"Y")</f>
        <v>37</v>
      </c>
      <c r="Q1578">
        <f ca="1">DATEDIF(Table1[[#This Row],[Joining Date]],TODAY(),"Y")</f>
        <v>4</v>
      </c>
      <c r="R1578" t="str">
        <f ca="1">IF(YEAR(Table1[[#This Row],[Joining Date]])=YEAR(TODAY()),"Yes","No")</f>
        <v>No</v>
      </c>
      <c r="S1578" t="str">
        <f ca="1">IF(Table1[[#This Row],[Experience]]&gt;5,"Yes","No")</f>
        <v>No</v>
      </c>
      <c r="T1578" t="str">
        <f>TEXT(Table1[[#This Row],[Joining Date]],"mmmm")</f>
        <v>November</v>
      </c>
      <c r="U1578" t="str">
        <f>TEXT(Table1[[#This Row],[Joining Date]],"yyyy")</f>
        <v>2021</v>
      </c>
      <c r="V1578" s="5">
        <f ca="1">TODAY()-Table1[[#This Row],[Joining Date]]</f>
        <v>1716</v>
      </c>
      <c r="W1578" t="str">
        <f>LEFT(Table1[[#This Row],[Employee Name]],FIND(" ",Table1[[#This Row],[Employee Name]])-1)</f>
        <v>Kavya</v>
      </c>
      <c r="X1578" t="str">
        <f>RIGHT(Table1[[#This Row],[Employee Name]],LEN(Table1[[#This Row],[Employee Name]])-FIND(" ",Table1[[#This Row],[Employee Name]]))</f>
        <v>Nair</v>
      </c>
      <c r="Y1578" t="str">
        <f>Table1[[#This Row],[Department]]&amp;"-"&amp;Table1[[#This Row],[Employee ID]]</f>
        <v>Operations-E03800</v>
      </c>
      <c r="Z1578" t="str">
        <f>LEFT(Table1[[#This Row],[Department]],3)</f>
        <v>Ope</v>
      </c>
      <c r="AA1578" t="str">
        <f>_xlfn.XLOOKUP(Table1[[#This Row],[Manager ID]],MANAGERS!A:A,MANAGERS!B:B)</f>
        <v>Manager_17</v>
      </c>
      <c r="AB1578" t="str" cm="1">
        <f t="array" ref="AB1578">_xlfn.XLOOKUP(Table1[[#This Row],[Manager ID]],Table2[[#All],[Manager ID]],Table2[[#All],[Department Head]])</f>
        <v>Finance</v>
      </c>
      <c r="AC1578" s="2">
        <f>_xlfn.XLOOKUP(Table1[[#This Row],[City]],L:L,O:O)</f>
        <v>0.23674293405114402</v>
      </c>
      <c r="AD1578" t="str" cm="1">
        <f t="array" ref="AD1578">_xlfn.IFS(Table1[[#This Row],[Performance Score]]&gt;=90,"Excellent",Table1[[#This Row],[Performance Score]]&gt;=75,"Good",Table1[[#This Row],[Performance Score]]&gt;=60,"Average",Table1[[#This Row],[Performance Score]]&lt;=60,"Need Improvement")</f>
        <v>Excellent</v>
      </c>
      <c r="AE1578" t="str">
        <f>IF(AND(Table1[[#This Row],[Attendance %]]&gt;=80,(Table1[[#This Row],[Performance Score]]&gt;=80)),"Eligible","Not Eligible")</f>
        <v>Not Eligible</v>
      </c>
      <c r="AF1578" t="str">
        <f>IF(Table1[[#This Row],[Performance Score]]&gt;=80,"High Performer","Low Performer")</f>
        <v>High Performer</v>
      </c>
      <c r="AG1578" t="str" cm="1">
        <f t="array" aca="1" ref="AG1578" ca="1">_xlfn.IFS(Table1[[#This Row],[Experience]]&lt;=3,"Junior",Table1[[#This Row],[Experience]]&lt;=7,"Mid Level",Table1[[#This Row],[Experience]]&gt;=7,"Senior")</f>
        <v>Mid Level</v>
      </c>
      <c r="AH1578" t="str">
        <f>IF(Table1[[#This Row],[Attendance %]]&gt;75,"OK","Below 75")</f>
        <v>OK</v>
      </c>
      <c r="AI1578" t="b">
        <f>ISBLANK(Table1[[#This Row],[Employee ID]])</f>
        <v>0</v>
      </c>
      <c r="AJ1578" t="b">
        <f>ISNUMBER(Table1[[#This Row],[Total Salary  ]])</f>
        <v>1</v>
      </c>
      <c r="AK1578" t="str">
        <f>IFERROR(_xlfn.XLOOKUP(Table1[[#This Row],[Manager ID]],MANAGERS!A:A,MANAGERS!B:B),"Not Found")</f>
        <v>Manager_17</v>
      </c>
    </row>
    <row r="1579" spans="1:37" x14ac:dyDescent="0.2">
      <c r="A1579" t="s">
        <v>2953</v>
      </c>
      <c r="B1579" t="s">
        <v>129</v>
      </c>
      <c r="C1579" t="s">
        <v>15</v>
      </c>
      <c r="D1579" t="s">
        <v>16</v>
      </c>
      <c r="E1579" t="s">
        <v>22</v>
      </c>
      <c r="F1579" s="1">
        <v>44963</v>
      </c>
      <c r="G1579" s="1">
        <v>29838</v>
      </c>
      <c r="H1579">
        <v>102245</v>
      </c>
      <c r="I1579">
        <v>6717</v>
      </c>
      <c r="J1579">
        <v>93</v>
      </c>
      <c r="K1579">
        <v>92</v>
      </c>
      <c r="L1579" t="s">
        <v>23</v>
      </c>
      <c r="M1579">
        <v>119</v>
      </c>
      <c r="N1579">
        <f>Table1[[#This Row],[Basic Salary]]+Table1[[#This Row],[Bonus]]</f>
        <v>108962</v>
      </c>
      <c r="O1579" s="2">
        <f>Table1[[#This Row],[Bonus]]/Table1[[#This Row],[Basic Salary]]</f>
        <v>6.5695144016822332E-2</v>
      </c>
      <c r="P1579">
        <f ca="1">DATEDIF(Table1[[#This Row],[Date of Birth]],TODAY(),"Y")</f>
        <v>44</v>
      </c>
      <c r="Q1579">
        <f ca="1">DATEDIF(Table1[[#This Row],[Joining Date]],TODAY(),"Y")</f>
        <v>3</v>
      </c>
      <c r="R1579" t="str">
        <f ca="1">IF(YEAR(Table1[[#This Row],[Joining Date]])=YEAR(TODAY()),"Yes","No")</f>
        <v>No</v>
      </c>
      <c r="S1579" t="str">
        <f ca="1">IF(Table1[[#This Row],[Experience]]&gt;5,"Yes","No")</f>
        <v>No</v>
      </c>
      <c r="T1579" t="str">
        <f>TEXT(Table1[[#This Row],[Joining Date]],"mmmm")</f>
        <v>February</v>
      </c>
      <c r="U1579" t="str">
        <f>TEXT(Table1[[#This Row],[Joining Date]],"yyyy")</f>
        <v>2023</v>
      </c>
      <c r="V1579" s="5">
        <f ca="1">TODAY()-Table1[[#This Row],[Joining Date]]</f>
        <v>1276</v>
      </c>
      <c r="W1579" t="str">
        <f>LEFT(Table1[[#This Row],[Employee Name]],FIND(" ",Table1[[#This Row],[Employee Name]])-1)</f>
        <v>Aarav</v>
      </c>
      <c r="X1579" t="str">
        <f>RIGHT(Table1[[#This Row],[Employee Name]],LEN(Table1[[#This Row],[Employee Name]])-FIND(" ",Table1[[#This Row],[Employee Name]]))</f>
        <v>Sharma</v>
      </c>
      <c r="Y1579" t="str">
        <f>Table1[[#This Row],[Department]]&amp;"-"&amp;Table1[[#This Row],[Employee ID]]</f>
        <v>HR-E02897</v>
      </c>
      <c r="Z1579" t="str">
        <f>LEFT(Table1[[#This Row],[Department]],3)</f>
        <v>HR</v>
      </c>
      <c r="AA1579" t="str">
        <f>_xlfn.XLOOKUP(Table1[[#This Row],[Manager ID]],MANAGERS!A:A,MANAGERS!B:B)</f>
        <v>Manager_19</v>
      </c>
      <c r="AB1579" t="str" cm="1">
        <f t="array" ref="AB1579">_xlfn.XLOOKUP(Table1[[#This Row],[Manager ID]],Table2[[#All],[Manager ID]],Table2[[#All],[Department Head]])</f>
        <v>Support</v>
      </c>
      <c r="AC1579" s="2">
        <f>_xlfn.XLOOKUP(Table1[[#This Row],[City]],L:L,O:O)</f>
        <v>0.23486488519629886</v>
      </c>
      <c r="AD1579" t="str" cm="1">
        <f t="array" ref="AD1579">_xlfn.IFS(Table1[[#This Row],[Performance Score]]&gt;=90,"Excellent",Table1[[#This Row],[Performance Score]]&gt;=75,"Good",Table1[[#This Row],[Performance Score]]&gt;=60,"Average",Table1[[#This Row],[Performance Score]]&lt;=60,"Need Improvement")</f>
        <v>Excellent</v>
      </c>
      <c r="AE1579" t="str">
        <f>IF(AND(Table1[[#This Row],[Attendance %]]&gt;=80,(Table1[[#This Row],[Performance Score]]&gt;=80)),"Eligible","Not Eligible")</f>
        <v>Eligible</v>
      </c>
      <c r="AF1579" t="str">
        <f>IF(Table1[[#This Row],[Performance Score]]&gt;=80,"High Performer","Low Performer")</f>
        <v>High Performer</v>
      </c>
      <c r="AG1579" t="str" cm="1">
        <f t="array" aca="1" ref="AG1579" ca="1">_xlfn.IFS(Table1[[#This Row],[Experience]]&lt;=3,"Junior",Table1[[#This Row],[Experience]]&lt;=7,"Mid Level",Table1[[#This Row],[Experience]]&gt;=7,"Senior")</f>
        <v>Junior</v>
      </c>
      <c r="AH1579" t="str">
        <f>IF(Table1[[#This Row],[Attendance %]]&gt;75,"OK","Below 75")</f>
        <v>OK</v>
      </c>
      <c r="AI1579" t="b">
        <f>ISBLANK(Table1[[#This Row],[Employee ID]])</f>
        <v>0</v>
      </c>
      <c r="AJ1579" t="b">
        <f>ISNUMBER(Table1[[#This Row],[Total Salary  ]])</f>
        <v>1</v>
      </c>
      <c r="AK1579" t="str">
        <f>IFERROR(_xlfn.XLOOKUP(Table1[[#This Row],[Manager ID]],MANAGERS!A:A,MANAGERS!B:B),"Not Found")</f>
        <v>Manager_19</v>
      </c>
    </row>
    <row r="1580" spans="1:37" x14ac:dyDescent="0.2">
      <c r="A1580" t="s">
        <v>757</v>
      </c>
      <c r="B1580" t="s">
        <v>129</v>
      </c>
      <c r="C1580" t="s">
        <v>21</v>
      </c>
      <c r="D1580" t="s">
        <v>33</v>
      </c>
      <c r="E1580" t="s">
        <v>30</v>
      </c>
      <c r="F1580" s="1">
        <v>42667</v>
      </c>
      <c r="G1580" s="1">
        <v>40743</v>
      </c>
      <c r="H1580">
        <v>85199</v>
      </c>
      <c r="I1580">
        <v>23690</v>
      </c>
      <c r="J1580">
        <v>97</v>
      </c>
      <c r="K1580">
        <v>41</v>
      </c>
      <c r="L1580" t="s">
        <v>27</v>
      </c>
      <c r="M1580">
        <v>115</v>
      </c>
      <c r="N1580">
        <f>Table1[[#This Row],[Basic Salary]]+Table1[[#This Row],[Bonus]]</f>
        <v>108889</v>
      </c>
      <c r="O1580" s="2">
        <f>Table1[[#This Row],[Bonus]]/Table1[[#This Row],[Basic Salary]]</f>
        <v>0.27805490674773176</v>
      </c>
      <c r="P1580">
        <f ca="1">DATEDIF(Table1[[#This Row],[Date of Birth]],TODAY(),"Y")</f>
        <v>15</v>
      </c>
      <c r="Q1580">
        <f ca="1">DATEDIF(Table1[[#This Row],[Joining Date]],TODAY(),"Y")</f>
        <v>9</v>
      </c>
      <c r="R1580" t="str">
        <f ca="1">IF(YEAR(Table1[[#This Row],[Joining Date]])=YEAR(TODAY()),"Yes","No")</f>
        <v>No</v>
      </c>
      <c r="S1580" t="str">
        <f ca="1">IF(Table1[[#This Row],[Experience]]&gt;5,"Yes","No")</f>
        <v>Yes</v>
      </c>
      <c r="T1580" t="str">
        <f>TEXT(Table1[[#This Row],[Joining Date]],"mmmm")</f>
        <v>October</v>
      </c>
      <c r="U1580" t="str">
        <f>TEXT(Table1[[#This Row],[Joining Date]],"yyyy")</f>
        <v>2016</v>
      </c>
      <c r="V1580" s="5">
        <f ca="1">TODAY()-Table1[[#This Row],[Joining Date]]</f>
        <v>3572</v>
      </c>
      <c r="W1580" t="str">
        <f>LEFT(Table1[[#This Row],[Employee Name]],FIND(" ",Table1[[#This Row],[Employee Name]])-1)</f>
        <v>Aarav</v>
      </c>
      <c r="X1580" t="str">
        <f>RIGHT(Table1[[#This Row],[Employee Name]],LEN(Table1[[#This Row],[Employee Name]])-FIND(" ",Table1[[#This Row],[Employee Name]]))</f>
        <v>Sharma</v>
      </c>
      <c r="Y1580" t="str">
        <f>Table1[[#This Row],[Department]]&amp;"-"&amp;Table1[[#This Row],[Employee ID]]</f>
        <v>Marketing-E00701</v>
      </c>
      <c r="Z1580" t="str">
        <f>LEFT(Table1[[#This Row],[Department]],3)</f>
        <v>Mar</v>
      </c>
      <c r="AA1580" t="str">
        <f>_xlfn.XLOOKUP(Table1[[#This Row],[Manager ID]],MANAGERS!A:A,MANAGERS!B:B)</f>
        <v>Manager_15</v>
      </c>
      <c r="AB1580" t="str" cm="1">
        <f t="array" ref="AB1580">_xlfn.XLOOKUP(Table1[[#This Row],[Manager ID]],Table2[[#All],[Manager ID]],Table2[[#All],[Department Head]])</f>
        <v>Support</v>
      </c>
      <c r="AC1580" s="2">
        <f>_xlfn.XLOOKUP(Table1[[#This Row],[City]],L:L,O:O)</f>
        <v>0.23674293405114402</v>
      </c>
      <c r="AD1580" t="str" cm="1">
        <f t="array" ref="AD1580">_xlfn.IFS(Table1[[#This Row],[Performance Score]]&gt;=90,"Excellent",Table1[[#This Row],[Performance Score]]&gt;=75,"Good",Table1[[#This Row],[Performance Score]]&gt;=60,"Average",Table1[[#This Row],[Performance Score]]&lt;=60,"Need Improvement")</f>
        <v>Need Improvement</v>
      </c>
      <c r="AE1580" t="str">
        <f>IF(AND(Table1[[#This Row],[Attendance %]]&gt;=80,(Table1[[#This Row],[Performance Score]]&gt;=80)),"Eligible","Not Eligible")</f>
        <v>Not Eligible</v>
      </c>
      <c r="AF1580" t="str">
        <f>IF(Table1[[#This Row],[Performance Score]]&gt;=80,"High Performer","Low Performer")</f>
        <v>Low Performer</v>
      </c>
      <c r="AG1580" t="str" cm="1">
        <f t="array" aca="1" ref="AG1580" ca="1">_xlfn.IFS(Table1[[#This Row],[Experience]]&lt;=3,"Junior",Table1[[#This Row],[Experience]]&lt;=7,"Mid Level",Table1[[#This Row],[Experience]]&gt;=7,"Senior")</f>
        <v>Senior</v>
      </c>
      <c r="AH1580" t="str">
        <f>IF(Table1[[#This Row],[Attendance %]]&gt;75,"OK","Below 75")</f>
        <v>OK</v>
      </c>
      <c r="AI1580" t="b">
        <f>ISBLANK(Table1[[#This Row],[Employee ID]])</f>
        <v>0</v>
      </c>
      <c r="AJ1580" t="b">
        <f>ISNUMBER(Table1[[#This Row],[Total Salary  ]])</f>
        <v>1</v>
      </c>
      <c r="AK1580" t="str">
        <f>IFERROR(_xlfn.XLOOKUP(Table1[[#This Row],[Manager ID]],MANAGERS!A:A,MANAGERS!B:B),"Not Found")</f>
        <v>Manager_15</v>
      </c>
    </row>
    <row r="1581" spans="1:37" x14ac:dyDescent="0.2">
      <c r="A1581" t="s">
        <v>1372</v>
      </c>
      <c r="B1581" t="s">
        <v>39</v>
      </c>
      <c r="C1581" t="s">
        <v>21</v>
      </c>
      <c r="D1581" t="s">
        <v>33</v>
      </c>
      <c r="E1581" t="s">
        <v>26</v>
      </c>
      <c r="F1581" s="1">
        <v>43459</v>
      </c>
      <c r="G1581" s="1">
        <v>34328</v>
      </c>
      <c r="H1581">
        <v>93417</v>
      </c>
      <c r="I1581">
        <v>15386</v>
      </c>
      <c r="J1581">
        <v>93</v>
      </c>
      <c r="K1581">
        <v>45</v>
      </c>
      <c r="L1581" t="s">
        <v>23</v>
      </c>
      <c r="M1581">
        <v>107</v>
      </c>
      <c r="N1581">
        <f>Table1[[#This Row],[Basic Salary]]+Table1[[#This Row],[Bonus]]</f>
        <v>108803</v>
      </c>
      <c r="O1581" s="2">
        <f>Table1[[#This Row],[Bonus]]/Table1[[#This Row],[Basic Salary]]</f>
        <v>0.16470235610220837</v>
      </c>
      <c r="P1581">
        <f ca="1">DATEDIF(Table1[[#This Row],[Date of Birth]],TODAY(),"Y")</f>
        <v>32</v>
      </c>
      <c r="Q1581">
        <f ca="1">DATEDIF(Table1[[#This Row],[Joining Date]],TODAY(),"Y")</f>
        <v>7</v>
      </c>
      <c r="R1581" t="str">
        <f ca="1">IF(YEAR(Table1[[#This Row],[Joining Date]])=YEAR(TODAY()),"Yes","No")</f>
        <v>No</v>
      </c>
      <c r="S1581" t="str">
        <f ca="1">IF(Table1[[#This Row],[Experience]]&gt;5,"Yes","No")</f>
        <v>Yes</v>
      </c>
      <c r="T1581" t="str">
        <f>TEXT(Table1[[#This Row],[Joining Date]],"mmmm")</f>
        <v>December</v>
      </c>
      <c r="U1581" t="str">
        <f>TEXT(Table1[[#This Row],[Joining Date]],"yyyy")</f>
        <v>2018</v>
      </c>
      <c r="V1581" s="5">
        <f ca="1">TODAY()-Table1[[#This Row],[Joining Date]]</f>
        <v>2780</v>
      </c>
      <c r="W1581" t="str">
        <f>LEFT(Table1[[#This Row],[Employee Name]],FIND(" ",Table1[[#This Row],[Employee Name]])-1)</f>
        <v>Karan</v>
      </c>
      <c r="X1581" t="str">
        <f>RIGHT(Table1[[#This Row],[Employee Name]],LEN(Table1[[#This Row],[Employee Name]])-FIND(" ",Table1[[#This Row],[Employee Name]]))</f>
        <v>Malhotra</v>
      </c>
      <c r="Y1581" t="str">
        <f>Table1[[#This Row],[Department]]&amp;"-"&amp;Table1[[#This Row],[Employee ID]]</f>
        <v>Marketing-E01316</v>
      </c>
      <c r="Z1581" t="str">
        <f>LEFT(Table1[[#This Row],[Department]],3)</f>
        <v>Mar</v>
      </c>
      <c r="AA1581" t="str">
        <f>_xlfn.XLOOKUP(Table1[[#This Row],[Manager ID]],MANAGERS!A:A,MANAGERS!B:B)</f>
        <v>Manager_7</v>
      </c>
      <c r="AB1581" t="str" cm="1">
        <f t="array" ref="AB1581">_xlfn.XLOOKUP(Table1[[#This Row],[Manager ID]],Table2[[#All],[Manager ID]],Table2[[#All],[Department Head]])</f>
        <v>Operations</v>
      </c>
      <c r="AC1581" s="2">
        <f>_xlfn.XLOOKUP(Table1[[#This Row],[City]],L:L,O:O)</f>
        <v>0.23486488519629886</v>
      </c>
      <c r="AD1581" t="str" cm="1">
        <f t="array" ref="AD1581">_xlfn.IFS(Table1[[#This Row],[Performance Score]]&gt;=90,"Excellent",Table1[[#This Row],[Performance Score]]&gt;=75,"Good",Table1[[#This Row],[Performance Score]]&gt;=60,"Average",Table1[[#This Row],[Performance Score]]&lt;=60,"Need Improvement")</f>
        <v>Need Improvement</v>
      </c>
      <c r="AE1581" t="str">
        <f>IF(AND(Table1[[#This Row],[Attendance %]]&gt;=80,(Table1[[#This Row],[Performance Score]]&gt;=80)),"Eligible","Not Eligible")</f>
        <v>Not Eligible</v>
      </c>
      <c r="AF1581" t="str">
        <f>IF(Table1[[#This Row],[Performance Score]]&gt;=80,"High Performer","Low Performer")</f>
        <v>Low Performer</v>
      </c>
      <c r="AG1581" t="str" cm="1">
        <f t="array" aca="1" ref="AG1581" ca="1">_xlfn.IFS(Table1[[#This Row],[Experience]]&lt;=3,"Junior",Table1[[#This Row],[Experience]]&lt;=7,"Mid Level",Table1[[#This Row],[Experience]]&gt;=7,"Senior")</f>
        <v>Mid Level</v>
      </c>
      <c r="AH1581" t="str">
        <f>IF(Table1[[#This Row],[Attendance %]]&gt;75,"OK","Below 75")</f>
        <v>OK</v>
      </c>
      <c r="AI1581" t="b">
        <f>ISBLANK(Table1[[#This Row],[Employee ID]])</f>
        <v>0</v>
      </c>
      <c r="AJ1581" t="b">
        <f>ISNUMBER(Table1[[#This Row],[Total Salary  ]])</f>
        <v>1</v>
      </c>
      <c r="AK1581" t="str">
        <f>IFERROR(_xlfn.XLOOKUP(Table1[[#This Row],[Manager ID]],MANAGERS!A:A,MANAGERS!B:B),"Not Found")</f>
        <v>Manager_7</v>
      </c>
    </row>
    <row r="1582" spans="1:37" x14ac:dyDescent="0.2">
      <c r="A1582" t="s">
        <v>3953</v>
      </c>
      <c r="B1582" t="s">
        <v>48</v>
      </c>
      <c r="C1582" t="s">
        <v>21</v>
      </c>
      <c r="D1582" t="s">
        <v>33</v>
      </c>
      <c r="E1582" t="s">
        <v>30</v>
      </c>
      <c r="F1582" s="1">
        <v>44265</v>
      </c>
      <c r="G1582" s="1">
        <v>31130</v>
      </c>
      <c r="H1582">
        <v>82572</v>
      </c>
      <c r="I1582">
        <v>26194</v>
      </c>
      <c r="J1582">
        <v>99</v>
      </c>
      <c r="K1582">
        <v>46</v>
      </c>
      <c r="L1582" t="s">
        <v>18</v>
      </c>
      <c r="M1582">
        <v>112</v>
      </c>
      <c r="N1582">
        <f>Table1[[#This Row],[Basic Salary]]+Table1[[#This Row],[Bonus]]</f>
        <v>108766</v>
      </c>
      <c r="O1582" s="2">
        <f>Table1[[#This Row],[Bonus]]/Table1[[#This Row],[Basic Salary]]</f>
        <v>0.31722617836554762</v>
      </c>
      <c r="P1582">
        <f ca="1">DATEDIF(Table1[[#This Row],[Date of Birth]],TODAY(),"Y")</f>
        <v>41</v>
      </c>
      <c r="Q1582">
        <f ca="1">DATEDIF(Table1[[#This Row],[Joining Date]],TODAY(),"Y")</f>
        <v>5</v>
      </c>
      <c r="R1582" t="str">
        <f ca="1">IF(YEAR(Table1[[#This Row],[Joining Date]])=YEAR(TODAY()),"Yes","No")</f>
        <v>No</v>
      </c>
      <c r="S1582" t="str">
        <f ca="1">IF(Table1[[#This Row],[Experience]]&gt;5,"Yes","No")</f>
        <v>No</v>
      </c>
      <c r="T1582" t="str">
        <f>TEXT(Table1[[#This Row],[Joining Date]],"mmmm")</f>
        <v>March</v>
      </c>
      <c r="U1582" t="str">
        <f>TEXT(Table1[[#This Row],[Joining Date]],"yyyy")</f>
        <v>2021</v>
      </c>
      <c r="V1582" s="5">
        <f ca="1">TODAY()-Table1[[#This Row],[Joining Date]]</f>
        <v>1974</v>
      </c>
      <c r="W1582" t="str">
        <f>LEFT(Table1[[#This Row],[Employee Name]],FIND(" ",Table1[[#This Row],[Employee Name]])-1)</f>
        <v>Aditya</v>
      </c>
      <c r="X1582" t="str">
        <f>RIGHT(Table1[[#This Row],[Employee Name]],LEN(Table1[[#This Row],[Employee Name]])-FIND(" ",Table1[[#This Row],[Employee Name]]))</f>
        <v>Kapoor</v>
      </c>
      <c r="Y1582" t="str">
        <f>Table1[[#This Row],[Department]]&amp;"-"&amp;Table1[[#This Row],[Employee ID]]</f>
        <v>Marketing-E03897</v>
      </c>
      <c r="Z1582" t="str">
        <f>LEFT(Table1[[#This Row],[Department]],3)</f>
        <v>Mar</v>
      </c>
      <c r="AA1582" t="str">
        <f>_xlfn.XLOOKUP(Table1[[#This Row],[Manager ID]],MANAGERS!A:A,MANAGERS!B:B)</f>
        <v>Manager_12</v>
      </c>
      <c r="AB1582" t="str" cm="1">
        <f t="array" ref="AB1582">_xlfn.XLOOKUP(Table1[[#This Row],[Manager ID]],Table2[[#All],[Manager ID]],Table2[[#All],[Department Head]])</f>
        <v>Marketing</v>
      </c>
      <c r="AC1582" s="2">
        <f>_xlfn.XLOOKUP(Table1[[#This Row],[City]],L:L,O:O)</f>
        <v>0.21356479274849693</v>
      </c>
      <c r="AD1582" t="str" cm="1">
        <f t="array" ref="AD1582">_xlfn.IFS(Table1[[#This Row],[Performance Score]]&gt;=90,"Excellent",Table1[[#This Row],[Performance Score]]&gt;=75,"Good",Table1[[#This Row],[Performance Score]]&gt;=60,"Average",Table1[[#This Row],[Performance Score]]&lt;=60,"Need Improvement")</f>
        <v>Need Improvement</v>
      </c>
      <c r="AE1582" t="str">
        <f>IF(AND(Table1[[#This Row],[Attendance %]]&gt;=80,(Table1[[#This Row],[Performance Score]]&gt;=80)),"Eligible","Not Eligible")</f>
        <v>Not Eligible</v>
      </c>
      <c r="AF1582" t="str">
        <f>IF(Table1[[#This Row],[Performance Score]]&gt;=80,"High Performer","Low Performer")</f>
        <v>Low Performer</v>
      </c>
      <c r="AG1582" t="str" cm="1">
        <f t="array" aca="1" ref="AG1582" ca="1">_xlfn.IFS(Table1[[#This Row],[Experience]]&lt;=3,"Junior",Table1[[#This Row],[Experience]]&lt;=7,"Mid Level",Table1[[#This Row],[Experience]]&gt;=7,"Senior")</f>
        <v>Mid Level</v>
      </c>
      <c r="AH1582" t="str">
        <f>IF(Table1[[#This Row],[Attendance %]]&gt;75,"OK","Below 75")</f>
        <v>OK</v>
      </c>
      <c r="AI1582" t="b">
        <f>ISBLANK(Table1[[#This Row],[Employee ID]])</f>
        <v>0</v>
      </c>
      <c r="AJ1582" t="b">
        <f>ISNUMBER(Table1[[#This Row],[Total Salary  ]])</f>
        <v>1</v>
      </c>
      <c r="AK1582" t="str">
        <f>IFERROR(_xlfn.XLOOKUP(Table1[[#This Row],[Manager ID]],MANAGERS!A:A,MANAGERS!B:B),"Not Found")</f>
        <v>Manager_12</v>
      </c>
    </row>
    <row r="1583" spans="1:37" x14ac:dyDescent="0.2">
      <c r="A1583" t="s">
        <v>3333</v>
      </c>
      <c r="B1583" t="s">
        <v>60</v>
      </c>
      <c r="C1583" t="s">
        <v>15</v>
      </c>
      <c r="D1583" t="s">
        <v>16</v>
      </c>
      <c r="E1583" t="s">
        <v>22</v>
      </c>
      <c r="F1583" s="1">
        <v>42327</v>
      </c>
      <c r="G1583" s="1">
        <v>33882</v>
      </c>
      <c r="H1583">
        <v>79735</v>
      </c>
      <c r="I1583">
        <v>29010</v>
      </c>
      <c r="J1583">
        <v>66</v>
      </c>
      <c r="K1583">
        <v>94</v>
      </c>
      <c r="L1583" t="s">
        <v>53</v>
      </c>
      <c r="M1583">
        <v>107</v>
      </c>
      <c r="N1583">
        <f>Table1[[#This Row],[Basic Salary]]+Table1[[#This Row],[Bonus]]</f>
        <v>108745</v>
      </c>
      <c r="O1583" s="2">
        <f>Table1[[#This Row],[Bonus]]/Table1[[#This Row],[Basic Salary]]</f>
        <v>0.36383018749608076</v>
      </c>
      <c r="P1583">
        <f ca="1">DATEDIF(Table1[[#This Row],[Date of Birth]],TODAY(),"Y")</f>
        <v>33</v>
      </c>
      <c r="Q1583">
        <f ca="1">DATEDIF(Table1[[#This Row],[Joining Date]],TODAY(),"Y")</f>
        <v>10</v>
      </c>
      <c r="R1583" t="str">
        <f ca="1">IF(YEAR(Table1[[#This Row],[Joining Date]])=YEAR(TODAY()),"Yes","No")</f>
        <v>No</v>
      </c>
      <c r="S1583" t="str">
        <f ca="1">IF(Table1[[#This Row],[Experience]]&gt;5,"Yes","No")</f>
        <v>Yes</v>
      </c>
      <c r="T1583" t="str">
        <f>TEXT(Table1[[#This Row],[Joining Date]],"mmmm")</f>
        <v>November</v>
      </c>
      <c r="U1583" t="str">
        <f>TEXT(Table1[[#This Row],[Joining Date]],"yyyy")</f>
        <v>2015</v>
      </c>
      <c r="V1583" s="5">
        <f ca="1">TODAY()-Table1[[#This Row],[Joining Date]]</f>
        <v>3912</v>
      </c>
      <c r="W1583" t="str">
        <f>LEFT(Table1[[#This Row],[Employee Name]],FIND(" ",Table1[[#This Row],[Employee Name]])-1)</f>
        <v>Gayathri</v>
      </c>
      <c r="X1583" t="str">
        <f>RIGHT(Table1[[#This Row],[Employee Name]],LEN(Table1[[#This Row],[Employee Name]])-FIND(" ",Table1[[#This Row],[Employee Name]]))</f>
        <v>Iyer</v>
      </c>
      <c r="Y1583" t="str">
        <f>Table1[[#This Row],[Department]]&amp;"-"&amp;Table1[[#This Row],[Employee ID]]</f>
        <v>HR-E03277</v>
      </c>
      <c r="Z1583" t="str">
        <f>LEFT(Table1[[#This Row],[Department]],3)</f>
        <v>HR</v>
      </c>
      <c r="AA1583" t="str">
        <f>_xlfn.XLOOKUP(Table1[[#This Row],[Manager ID]],MANAGERS!A:A,MANAGERS!B:B)</f>
        <v>Manager_7</v>
      </c>
      <c r="AB1583" t="str" cm="1">
        <f t="array" ref="AB1583">_xlfn.XLOOKUP(Table1[[#This Row],[Manager ID]],Table2[[#All],[Manager ID]],Table2[[#All],[Department Head]])</f>
        <v>Operations</v>
      </c>
      <c r="AC1583" s="2">
        <f>_xlfn.XLOOKUP(Table1[[#This Row],[City]],L:L,O:O)</f>
        <v>0.23685887225230964</v>
      </c>
      <c r="AD1583" t="str" cm="1">
        <f t="array" ref="AD1583">_xlfn.IFS(Table1[[#This Row],[Performance Score]]&gt;=90,"Excellent",Table1[[#This Row],[Performance Score]]&gt;=75,"Good",Table1[[#This Row],[Performance Score]]&gt;=60,"Average",Table1[[#This Row],[Performance Score]]&lt;=60,"Need Improvement")</f>
        <v>Excellent</v>
      </c>
      <c r="AE1583" t="str">
        <f>IF(AND(Table1[[#This Row],[Attendance %]]&gt;=80,(Table1[[#This Row],[Performance Score]]&gt;=80)),"Eligible","Not Eligible")</f>
        <v>Not Eligible</v>
      </c>
      <c r="AF1583" t="str">
        <f>IF(Table1[[#This Row],[Performance Score]]&gt;=80,"High Performer","Low Performer")</f>
        <v>High Performer</v>
      </c>
      <c r="AG1583" t="str" cm="1">
        <f t="array" aca="1" ref="AG1583" ca="1">_xlfn.IFS(Table1[[#This Row],[Experience]]&lt;=3,"Junior",Table1[[#This Row],[Experience]]&lt;=7,"Mid Level",Table1[[#This Row],[Experience]]&gt;=7,"Senior")</f>
        <v>Senior</v>
      </c>
      <c r="AH1583" t="str">
        <f>IF(Table1[[#This Row],[Attendance %]]&gt;75,"OK","Below 75")</f>
        <v>Below 75</v>
      </c>
      <c r="AI1583" t="b">
        <f>ISBLANK(Table1[[#This Row],[Employee ID]])</f>
        <v>0</v>
      </c>
      <c r="AJ1583" t="b">
        <f>ISNUMBER(Table1[[#This Row],[Total Salary  ]])</f>
        <v>1</v>
      </c>
      <c r="AK1583" t="str">
        <f>IFERROR(_xlfn.XLOOKUP(Table1[[#This Row],[Manager ID]],MANAGERS!A:A,MANAGERS!B:B),"Not Found")</f>
        <v>Manager_7</v>
      </c>
    </row>
    <row r="1584" spans="1:37" x14ac:dyDescent="0.2">
      <c r="A1584" t="s">
        <v>4069</v>
      </c>
      <c r="B1584" t="s">
        <v>95</v>
      </c>
      <c r="C1584" t="s">
        <v>21</v>
      </c>
      <c r="D1584" t="s">
        <v>81</v>
      </c>
      <c r="E1584" t="s">
        <v>22</v>
      </c>
      <c r="F1584" s="1">
        <v>43890</v>
      </c>
      <c r="G1584" s="1">
        <v>35131</v>
      </c>
      <c r="H1584">
        <v>83389</v>
      </c>
      <c r="I1584">
        <v>25350</v>
      </c>
      <c r="J1584">
        <v>61</v>
      </c>
      <c r="K1584">
        <v>52</v>
      </c>
      <c r="L1584" t="s">
        <v>37</v>
      </c>
      <c r="M1584">
        <v>107</v>
      </c>
      <c r="N1584">
        <f>Table1[[#This Row],[Basic Salary]]+Table1[[#This Row],[Bonus]]</f>
        <v>108739</v>
      </c>
      <c r="O1584" s="2">
        <f>Table1[[#This Row],[Bonus]]/Table1[[#This Row],[Basic Salary]]</f>
        <v>0.30399693005072609</v>
      </c>
      <c r="P1584">
        <f ca="1">DATEDIF(Table1[[#This Row],[Date of Birth]],TODAY(),"Y")</f>
        <v>30</v>
      </c>
      <c r="Q1584">
        <f ca="1">DATEDIF(Table1[[#This Row],[Joining Date]],TODAY(),"Y")</f>
        <v>6</v>
      </c>
      <c r="R1584" t="str">
        <f ca="1">IF(YEAR(Table1[[#This Row],[Joining Date]])=YEAR(TODAY()),"Yes","No")</f>
        <v>No</v>
      </c>
      <c r="S1584" t="str">
        <f ca="1">IF(Table1[[#This Row],[Experience]]&gt;5,"Yes","No")</f>
        <v>Yes</v>
      </c>
      <c r="T1584" t="str">
        <f>TEXT(Table1[[#This Row],[Joining Date]],"mmmm")</f>
        <v>February</v>
      </c>
      <c r="U1584" t="str">
        <f>TEXT(Table1[[#This Row],[Joining Date]],"yyyy")</f>
        <v>2020</v>
      </c>
      <c r="V1584" s="5">
        <f ca="1">TODAY()-Table1[[#This Row],[Joining Date]]</f>
        <v>2349</v>
      </c>
      <c r="W1584" t="str">
        <f>LEFT(Table1[[#This Row],[Employee Name]],FIND(" ",Table1[[#This Row],[Employee Name]])-1)</f>
        <v>Ajay</v>
      </c>
      <c r="X1584" t="str">
        <f>RIGHT(Table1[[#This Row],[Employee Name]],LEN(Table1[[#This Row],[Employee Name]])-FIND(" ",Table1[[#This Row],[Employee Name]]))</f>
        <v>Singh</v>
      </c>
      <c r="Y1584" t="str">
        <f>Table1[[#This Row],[Department]]&amp;"-"&amp;Table1[[#This Row],[Employee ID]]</f>
        <v>Sales-E04013</v>
      </c>
      <c r="Z1584" t="str">
        <f>LEFT(Table1[[#This Row],[Department]],3)</f>
        <v>Sal</v>
      </c>
      <c r="AA1584" t="str">
        <f>_xlfn.XLOOKUP(Table1[[#This Row],[Manager ID]],MANAGERS!A:A,MANAGERS!B:B)</f>
        <v>Manager_7</v>
      </c>
      <c r="AB1584" t="str" cm="1">
        <f t="array" ref="AB1584">_xlfn.XLOOKUP(Table1[[#This Row],[Manager ID]],Table2[[#All],[Manager ID]],Table2[[#All],[Department Head]])</f>
        <v>Operations</v>
      </c>
      <c r="AC1584" s="2">
        <f>_xlfn.XLOOKUP(Table1[[#This Row],[City]],L:L,O:O)</f>
        <v>0.24036902712549932</v>
      </c>
      <c r="AD1584" t="str" cm="1">
        <f t="array" ref="AD1584">_xlfn.IFS(Table1[[#This Row],[Performance Score]]&gt;=90,"Excellent",Table1[[#This Row],[Performance Score]]&gt;=75,"Good",Table1[[#This Row],[Performance Score]]&gt;=60,"Average",Table1[[#This Row],[Performance Score]]&lt;=60,"Need Improvement")</f>
        <v>Need Improvement</v>
      </c>
      <c r="AE1584" t="str">
        <f>IF(AND(Table1[[#This Row],[Attendance %]]&gt;=80,(Table1[[#This Row],[Performance Score]]&gt;=80)),"Eligible","Not Eligible")</f>
        <v>Not Eligible</v>
      </c>
      <c r="AF1584" t="str">
        <f>IF(Table1[[#This Row],[Performance Score]]&gt;=80,"High Performer","Low Performer")</f>
        <v>Low Performer</v>
      </c>
      <c r="AG1584" t="str" cm="1">
        <f t="array" aca="1" ref="AG1584" ca="1">_xlfn.IFS(Table1[[#This Row],[Experience]]&lt;=3,"Junior",Table1[[#This Row],[Experience]]&lt;=7,"Mid Level",Table1[[#This Row],[Experience]]&gt;=7,"Senior")</f>
        <v>Mid Level</v>
      </c>
      <c r="AH1584" t="str">
        <f>IF(Table1[[#This Row],[Attendance %]]&gt;75,"OK","Below 75")</f>
        <v>Below 75</v>
      </c>
      <c r="AI1584" t="b">
        <f>ISBLANK(Table1[[#This Row],[Employee ID]])</f>
        <v>0</v>
      </c>
      <c r="AJ1584" t="b">
        <f>ISNUMBER(Table1[[#This Row],[Total Salary  ]])</f>
        <v>1</v>
      </c>
      <c r="AK1584" t="str">
        <f>IFERROR(_xlfn.XLOOKUP(Table1[[#This Row],[Manager ID]],MANAGERS!A:A,MANAGERS!B:B),"Not Found")</f>
        <v>Manager_7</v>
      </c>
    </row>
    <row r="1585" spans="1:37" x14ac:dyDescent="0.2">
      <c r="A1585" t="s">
        <v>1333</v>
      </c>
      <c r="B1585" t="s">
        <v>48</v>
      </c>
      <c r="C1585" t="s">
        <v>15</v>
      </c>
      <c r="D1585" t="s">
        <v>40</v>
      </c>
      <c r="E1585" t="s">
        <v>22</v>
      </c>
      <c r="F1585" s="1">
        <v>45823</v>
      </c>
      <c r="G1585" s="1">
        <v>40773</v>
      </c>
      <c r="H1585">
        <v>93327</v>
      </c>
      <c r="I1585">
        <v>15404</v>
      </c>
      <c r="J1585">
        <v>72</v>
      </c>
      <c r="K1585">
        <v>93</v>
      </c>
      <c r="L1585" t="s">
        <v>23</v>
      </c>
      <c r="M1585">
        <v>102</v>
      </c>
      <c r="N1585">
        <f>Table1[[#This Row],[Basic Salary]]+Table1[[#This Row],[Bonus]]</f>
        <v>108731</v>
      </c>
      <c r="O1585" s="2">
        <f>Table1[[#This Row],[Bonus]]/Table1[[#This Row],[Basic Salary]]</f>
        <v>0.1650540572395984</v>
      </c>
      <c r="P1585">
        <f ca="1">DATEDIF(Table1[[#This Row],[Date of Birth]],TODAY(),"Y")</f>
        <v>14</v>
      </c>
      <c r="Q1585">
        <f ca="1">DATEDIF(Table1[[#This Row],[Joining Date]],TODAY(),"Y")</f>
        <v>1</v>
      </c>
      <c r="R1585" t="str">
        <f ca="1">IF(YEAR(Table1[[#This Row],[Joining Date]])=YEAR(TODAY()),"Yes","No")</f>
        <v>No</v>
      </c>
      <c r="S1585" t="str">
        <f ca="1">IF(Table1[[#This Row],[Experience]]&gt;5,"Yes","No")</f>
        <v>No</v>
      </c>
      <c r="T1585" t="str">
        <f>TEXT(Table1[[#This Row],[Joining Date]],"mmmm")</f>
        <v>June</v>
      </c>
      <c r="U1585" t="str">
        <f>TEXT(Table1[[#This Row],[Joining Date]],"yyyy")</f>
        <v>2025</v>
      </c>
      <c r="V1585" s="5">
        <f ca="1">TODAY()-Table1[[#This Row],[Joining Date]]</f>
        <v>416</v>
      </c>
      <c r="W1585" t="str">
        <f>LEFT(Table1[[#This Row],[Employee Name]],FIND(" ",Table1[[#This Row],[Employee Name]])-1)</f>
        <v>Aditya</v>
      </c>
      <c r="X1585" t="str">
        <f>RIGHT(Table1[[#This Row],[Employee Name]],LEN(Table1[[#This Row],[Employee Name]])-FIND(" ",Table1[[#This Row],[Employee Name]]))</f>
        <v>Kapoor</v>
      </c>
      <c r="Y1585" t="str">
        <f>Table1[[#This Row],[Department]]&amp;"-"&amp;Table1[[#This Row],[Employee ID]]</f>
        <v>IT-E01277</v>
      </c>
      <c r="Z1585" t="str">
        <f>LEFT(Table1[[#This Row],[Department]],3)</f>
        <v>IT</v>
      </c>
      <c r="AA1585" t="str">
        <f>_xlfn.XLOOKUP(Table1[[#This Row],[Manager ID]],MANAGERS!A:A,MANAGERS!B:B)</f>
        <v>Manager_2</v>
      </c>
      <c r="AB1585" t="str" cm="1">
        <f t="array" ref="AB1585">_xlfn.XLOOKUP(Table1[[#This Row],[Manager ID]],Table2[[#All],[Manager ID]],Table2[[#All],[Department Head]])</f>
        <v>Sales</v>
      </c>
      <c r="AC1585" s="2">
        <f>_xlfn.XLOOKUP(Table1[[#This Row],[City]],L:L,O:O)</f>
        <v>0.23486488519629886</v>
      </c>
      <c r="AD1585" t="str" cm="1">
        <f t="array" ref="AD1585">_xlfn.IFS(Table1[[#This Row],[Performance Score]]&gt;=90,"Excellent",Table1[[#This Row],[Performance Score]]&gt;=75,"Good",Table1[[#This Row],[Performance Score]]&gt;=60,"Average",Table1[[#This Row],[Performance Score]]&lt;=60,"Need Improvement")</f>
        <v>Excellent</v>
      </c>
      <c r="AE1585" t="str">
        <f>IF(AND(Table1[[#This Row],[Attendance %]]&gt;=80,(Table1[[#This Row],[Performance Score]]&gt;=80)),"Eligible","Not Eligible")</f>
        <v>Not Eligible</v>
      </c>
      <c r="AF1585" t="str">
        <f>IF(Table1[[#This Row],[Performance Score]]&gt;=80,"High Performer","Low Performer")</f>
        <v>High Performer</v>
      </c>
      <c r="AG1585" t="str" cm="1">
        <f t="array" aca="1" ref="AG1585" ca="1">_xlfn.IFS(Table1[[#This Row],[Experience]]&lt;=3,"Junior",Table1[[#This Row],[Experience]]&lt;=7,"Mid Level",Table1[[#This Row],[Experience]]&gt;=7,"Senior")</f>
        <v>Junior</v>
      </c>
      <c r="AH1585" t="str">
        <f>IF(Table1[[#This Row],[Attendance %]]&gt;75,"OK","Below 75")</f>
        <v>Below 75</v>
      </c>
      <c r="AI1585" t="b">
        <f>ISBLANK(Table1[[#This Row],[Employee ID]])</f>
        <v>0</v>
      </c>
      <c r="AJ1585" t="b">
        <f>ISNUMBER(Table1[[#This Row],[Total Salary  ]])</f>
        <v>1</v>
      </c>
      <c r="AK1585" t="str">
        <f>IFERROR(_xlfn.XLOOKUP(Table1[[#This Row],[Manager ID]],MANAGERS!A:A,MANAGERS!B:B),"Not Found")</f>
        <v>Manager_2</v>
      </c>
    </row>
    <row r="1586" spans="1:37" x14ac:dyDescent="0.2">
      <c r="A1586" t="s">
        <v>2927</v>
      </c>
      <c r="B1586" t="s">
        <v>77</v>
      </c>
      <c r="C1586" t="s">
        <v>15</v>
      </c>
      <c r="D1586" t="s">
        <v>46</v>
      </c>
      <c r="E1586" t="s">
        <v>65</v>
      </c>
      <c r="F1586" s="1">
        <v>42031</v>
      </c>
      <c r="G1586" s="1">
        <v>31705</v>
      </c>
      <c r="H1586">
        <v>92559</v>
      </c>
      <c r="I1586">
        <v>16172</v>
      </c>
      <c r="J1586">
        <v>73</v>
      </c>
      <c r="K1586">
        <v>50</v>
      </c>
      <c r="L1586" t="s">
        <v>34</v>
      </c>
      <c r="M1586">
        <v>115</v>
      </c>
      <c r="N1586">
        <f>Table1[[#This Row],[Basic Salary]]+Table1[[#This Row],[Bonus]]</f>
        <v>108731</v>
      </c>
      <c r="O1586" s="2">
        <f>Table1[[#This Row],[Bonus]]/Table1[[#This Row],[Basic Salary]]</f>
        <v>0.17472098877472747</v>
      </c>
      <c r="P1586">
        <f ca="1">DATEDIF(Table1[[#This Row],[Date of Birth]],TODAY(),"Y")</f>
        <v>39</v>
      </c>
      <c r="Q1586">
        <f ca="1">DATEDIF(Table1[[#This Row],[Joining Date]],TODAY(),"Y")</f>
        <v>11</v>
      </c>
      <c r="R1586" t="str">
        <f ca="1">IF(YEAR(Table1[[#This Row],[Joining Date]])=YEAR(TODAY()),"Yes","No")</f>
        <v>No</v>
      </c>
      <c r="S1586" t="str">
        <f ca="1">IF(Table1[[#This Row],[Experience]]&gt;5,"Yes","No")</f>
        <v>Yes</v>
      </c>
      <c r="T1586" t="str">
        <f>TEXT(Table1[[#This Row],[Joining Date]],"mmmm")</f>
        <v>January</v>
      </c>
      <c r="U1586" t="str">
        <f>TEXT(Table1[[#This Row],[Joining Date]],"yyyy")</f>
        <v>2015</v>
      </c>
      <c r="V1586" s="5">
        <f ca="1">TODAY()-Table1[[#This Row],[Joining Date]]</f>
        <v>4208</v>
      </c>
      <c r="W1586" t="str">
        <f>LEFT(Table1[[#This Row],[Employee Name]],FIND(" ",Table1[[#This Row],[Employee Name]])-1)</f>
        <v>Rohan</v>
      </c>
      <c r="X1586" t="str">
        <f>RIGHT(Table1[[#This Row],[Employee Name]],LEN(Table1[[#This Row],[Employee Name]])-FIND(" ",Table1[[#This Row],[Employee Name]]))</f>
        <v>Gupta</v>
      </c>
      <c r="Y1586" t="str">
        <f>Table1[[#This Row],[Department]]&amp;"-"&amp;Table1[[#This Row],[Employee ID]]</f>
        <v>Support-E02871</v>
      </c>
      <c r="Z1586" t="str">
        <f>LEFT(Table1[[#This Row],[Department]],3)</f>
        <v>Sup</v>
      </c>
      <c r="AA1586" t="str">
        <f>_xlfn.XLOOKUP(Table1[[#This Row],[Manager ID]],MANAGERS!A:A,MANAGERS!B:B)</f>
        <v>Manager_15</v>
      </c>
      <c r="AB1586" t="str" cm="1">
        <f t="array" ref="AB1586">_xlfn.XLOOKUP(Table1[[#This Row],[Manager ID]],Table2[[#All],[Manager ID]],Table2[[#All],[Department Head]])</f>
        <v>Support</v>
      </c>
      <c r="AC1586" s="2">
        <f>_xlfn.XLOOKUP(Table1[[#This Row],[City]],L:L,O:O)</f>
        <v>0.24030340748661314</v>
      </c>
      <c r="AD1586" t="str" cm="1">
        <f t="array" ref="AD1586">_xlfn.IFS(Table1[[#This Row],[Performance Score]]&gt;=90,"Excellent",Table1[[#This Row],[Performance Score]]&gt;=75,"Good",Table1[[#This Row],[Performance Score]]&gt;=60,"Average",Table1[[#This Row],[Performance Score]]&lt;=60,"Need Improvement")</f>
        <v>Need Improvement</v>
      </c>
      <c r="AE1586" t="str">
        <f>IF(AND(Table1[[#This Row],[Attendance %]]&gt;=80,(Table1[[#This Row],[Performance Score]]&gt;=80)),"Eligible","Not Eligible")</f>
        <v>Not Eligible</v>
      </c>
      <c r="AF1586" t="str">
        <f>IF(Table1[[#This Row],[Performance Score]]&gt;=80,"High Performer","Low Performer")</f>
        <v>Low Performer</v>
      </c>
      <c r="AG1586" t="str" cm="1">
        <f t="array" aca="1" ref="AG1586" ca="1">_xlfn.IFS(Table1[[#This Row],[Experience]]&lt;=3,"Junior",Table1[[#This Row],[Experience]]&lt;=7,"Mid Level",Table1[[#This Row],[Experience]]&gt;=7,"Senior")</f>
        <v>Senior</v>
      </c>
      <c r="AH1586" t="str">
        <f>IF(Table1[[#This Row],[Attendance %]]&gt;75,"OK","Below 75")</f>
        <v>Below 75</v>
      </c>
      <c r="AI1586" t="b">
        <f>ISBLANK(Table1[[#This Row],[Employee ID]])</f>
        <v>0</v>
      </c>
      <c r="AJ1586" t="b">
        <f>ISNUMBER(Table1[[#This Row],[Total Salary  ]])</f>
        <v>1</v>
      </c>
      <c r="AK1586" t="str">
        <f>IFERROR(_xlfn.XLOOKUP(Table1[[#This Row],[Manager ID]],MANAGERS!A:A,MANAGERS!B:B),"Not Found")</f>
        <v>Manager_15</v>
      </c>
    </row>
    <row r="1587" spans="1:37" x14ac:dyDescent="0.2">
      <c r="A1587" t="s">
        <v>4633</v>
      </c>
      <c r="B1587" t="s">
        <v>129</v>
      </c>
      <c r="C1587" t="s">
        <v>21</v>
      </c>
      <c r="D1587" t="s">
        <v>25</v>
      </c>
      <c r="E1587" t="s">
        <v>26</v>
      </c>
      <c r="F1587" s="1">
        <v>44663</v>
      </c>
      <c r="G1587" s="1">
        <v>36146</v>
      </c>
      <c r="H1587">
        <v>82558</v>
      </c>
      <c r="I1587">
        <v>26173</v>
      </c>
      <c r="J1587">
        <v>92</v>
      </c>
      <c r="K1587">
        <v>53</v>
      </c>
      <c r="L1587" t="s">
        <v>34</v>
      </c>
      <c r="M1587">
        <v>106</v>
      </c>
      <c r="N1587">
        <f>Table1[[#This Row],[Basic Salary]]+Table1[[#This Row],[Bonus]]</f>
        <v>108731</v>
      </c>
      <c r="O1587" s="2">
        <f>Table1[[#This Row],[Bonus]]/Table1[[#This Row],[Basic Salary]]</f>
        <v>0.31702560624046128</v>
      </c>
      <c r="P1587">
        <f ca="1">DATEDIF(Table1[[#This Row],[Date of Birth]],TODAY(),"Y")</f>
        <v>27</v>
      </c>
      <c r="Q1587">
        <f ca="1">DATEDIF(Table1[[#This Row],[Joining Date]],TODAY(),"Y")</f>
        <v>4</v>
      </c>
      <c r="R1587" t="str">
        <f ca="1">IF(YEAR(Table1[[#This Row],[Joining Date]])=YEAR(TODAY()),"Yes","No")</f>
        <v>No</v>
      </c>
      <c r="S1587" t="str">
        <f ca="1">IF(Table1[[#This Row],[Experience]]&gt;5,"Yes","No")</f>
        <v>No</v>
      </c>
      <c r="T1587" t="str">
        <f>TEXT(Table1[[#This Row],[Joining Date]],"mmmm")</f>
        <v>April</v>
      </c>
      <c r="U1587" t="str">
        <f>TEXT(Table1[[#This Row],[Joining Date]],"yyyy")</f>
        <v>2022</v>
      </c>
      <c r="V1587" s="5">
        <f ca="1">TODAY()-Table1[[#This Row],[Joining Date]]</f>
        <v>1576</v>
      </c>
      <c r="W1587" t="str">
        <f>LEFT(Table1[[#This Row],[Employee Name]],FIND(" ",Table1[[#This Row],[Employee Name]])-1)</f>
        <v>Aarav</v>
      </c>
      <c r="X1587" t="str">
        <f>RIGHT(Table1[[#This Row],[Employee Name]],LEN(Table1[[#This Row],[Employee Name]])-FIND(" ",Table1[[#This Row],[Employee Name]]))</f>
        <v>Sharma</v>
      </c>
      <c r="Y1587" t="str">
        <f>Table1[[#This Row],[Department]]&amp;"-"&amp;Table1[[#This Row],[Employee ID]]</f>
        <v>Finance-E04577</v>
      </c>
      <c r="Z1587" t="str">
        <f>LEFT(Table1[[#This Row],[Department]],3)</f>
        <v>Fin</v>
      </c>
      <c r="AA1587" t="str">
        <f>_xlfn.XLOOKUP(Table1[[#This Row],[Manager ID]],MANAGERS!A:A,MANAGERS!B:B)</f>
        <v>Manager_6</v>
      </c>
      <c r="AB1587" t="str" cm="1">
        <f t="array" ref="AB1587">_xlfn.XLOOKUP(Table1[[#This Row],[Manager ID]],Table2[[#All],[Manager ID]],Table2[[#All],[Department Head]])</f>
        <v>HR</v>
      </c>
      <c r="AC1587" s="2">
        <f>_xlfn.XLOOKUP(Table1[[#This Row],[City]],L:L,O:O)</f>
        <v>0.24030340748661314</v>
      </c>
      <c r="AD1587" t="str" cm="1">
        <f t="array" ref="AD1587">_xlfn.IFS(Table1[[#This Row],[Performance Score]]&gt;=90,"Excellent",Table1[[#This Row],[Performance Score]]&gt;=75,"Good",Table1[[#This Row],[Performance Score]]&gt;=60,"Average",Table1[[#This Row],[Performance Score]]&lt;=60,"Need Improvement")</f>
        <v>Need Improvement</v>
      </c>
      <c r="AE1587" t="str">
        <f>IF(AND(Table1[[#This Row],[Attendance %]]&gt;=80,(Table1[[#This Row],[Performance Score]]&gt;=80)),"Eligible","Not Eligible")</f>
        <v>Not Eligible</v>
      </c>
      <c r="AF1587" t="str">
        <f>IF(Table1[[#This Row],[Performance Score]]&gt;=80,"High Performer","Low Performer")</f>
        <v>Low Performer</v>
      </c>
      <c r="AG1587" t="str" cm="1">
        <f t="array" aca="1" ref="AG1587" ca="1">_xlfn.IFS(Table1[[#This Row],[Experience]]&lt;=3,"Junior",Table1[[#This Row],[Experience]]&lt;=7,"Mid Level",Table1[[#This Row],[Experience]]&gt;=7,"Senior")</f>
        <v>Mid Level</v>
      </c>
      <c r="AH1587" t="str">
        <f>IF(Table1[[#This Row],[Attendance %]]&gt;75,"OK","Below 75")</f>
        <v>OK</v>
      </c>
      <c r="AI1587" t="b">
        <f>ISBLANK(Table1[[#This Row],[Employee ID]])</f>
        <v>0</v>
      </c>
      <c r="AJ1587" t="b">
        <f>ISNUMBER(Table1[[#This Row],[Total Salary  ]])</f>
        <v>1</v>
      </c>
      <c r="AK1587" t="str">
        <f>IFERROR(_xlfn.XLOOKUP(Table1[[#This Row],[Manager ID]],MANAGERS!A:A,MANAGERS!B:B),"Not Found")</f>
        <v>Manager_6</v>
      </c>
    </row>
    <row r="1588" spans="1:37" x14ac:dyDescent="0.2">
      <c r="A1588" t="s">
        <v>3310</v>
      </c>
      <c r="B1588" t="s">
        <v>95</v>
      </c>
      <c r="C1588" t="s">
        <v>21</v>
      </c>
      <c r="D1588" t="s">
        <v>33</v>
      </c>
      <c r="E1588" t="s">
        <v>26</v>
      </c>
      <c r="F1588" s="1">
        <v>45738</v>
      </c>
      <c r="G1588" s="1">
        <v>40583</v>
      </c>
      <c r="H1588">
        <v>88084</v>
      </c>
      <c r="I1588">
        <v>20619</v>
      </c>
      <c r="J1588">
        <v>65</v>
      </c>
      <c r="K1588">
        <v>62</v>
      </c>
      <c r="L1588" t="s">
        <v>37</v>
      </c>
      <c r="M1588">
        <v>120</v>
      </c>
      <c r="N1588">
        <f>Table1[[#This Row],[Basic Salary]]+Table1[[#This Row],[Bonus]]</f>
        <v>108703</v>
      </c>
      <c r="O1588" s="2">
        <f>Table1[[#This Row],[Bonus]]/Table1[[#This Row],[Basic Salary]]</f>
        <v>0.23408337496026521</v>
      </c>
      <c r="P1588">
        <f ca="1">DATEDIF(Table1[[#This Row],[Date of Birth]],TODAY(),"Y")</f>
        <v>15</v>
      </c>
      <c r="Q1588">
        <f ca="1">DATEDIF(Table1[[#This Row],[Joining Date]],TODAY(),"Y")</f>
        <v>1</v>
      </c>
      <c r="R1588" t="str">
        <f ca="1">IF(YEAR(Table1[[#This Row],[Joining Date]])=YEAR(TODAY()),"Yes","No")</f>
        <v>No</v>
      </c>
      <c r="S1588" t="str">
        <f ca="1">IF(Table1[[#This Row],[Experience]]&gt;5,"Yes","No")</f>
        <v>No</v>
      </c>
      <c r="T1588" t="str">
        <f>TEXT(Table1[[#This Row],[Joining Date]],"mmmm")</f>
        <v>March</v>
      </c>
      <c r="U1588" t="str">
        <f>TEXT(Table1[[#This Row],[Joining Date]],"yyyy")</f>
        <v>2025</v>
      </c>
      <c r="V1588" s="5">
        <f ca="1">TODAY()-Table1[[#This Row],[Joining Date]]</f>
        <v>501</v>
      </c>
      <c r="W1588" t="str">
        <f>LEFT(Table1[[#This Row],[Employee Name]],FIND(" ",Table1[[#This Row],[Employee Name]])-1)</f>
        <v>Ajay</v>
      </c>
      <c r="X1588" t="str">
        <f>RIGHT(Table1[[#This Row],[Employee Name]],LEN(Table1[[#This Row],[Employee Name]])-FIND(" ",Table1[[#This Row],[Employee Name]]))</f>
        <v>Singh</v>
      </c>
      <c r="Y1588" t="str">
        <f>Table1[[#This Row],[Department]]&amp;"-"&amp;Table1[[#This Row],[Employee ID]]</f>
        <v>Marketing-E03254</v>
      </c>
      <c r="Z1588" t="str">
        <f>LEFT(Table1[[#This Row],[Department]],3)</f>
        <v>Mar</v>
      </c>
      <c r="AA1588" t="str">
        <f>_xlfn.XLOOKUP(Table1[[#This Row],[Manager ID]],MANAGERS!A:A,MANAGERS!B:B)</f>
        <v>Manager_20</v>
      </c>
      <c r="AB1588" t="str" cm="1">
        <f t="array" ref="AB1588">_xlfn.XLOOKUP(Table1[[#This Row],[Manager ID]],Table2[[#All],[Manager ID]],Table2[[#All],[Department Head]])</f>
        <v>Operations</v>
      </c>
      <c r="AC1588" s="2">
        <f>_xlfn.XLOOKUP(Table1[[#This Row],[City]],L:L,O:O)</f>
        <v>0.24036902712549932</v>
      </c>
      <c r="AD1588" t="str" cm="1">
        <f t="array" ref="AD1588">_xlfn.IFS(Table1[[#This Row],[Performance Score]]&gt;=90,"Excellent",Table1[[#This Row],[Performance Score]]&gt;=75,"Good",Table1[[#This Row],[Performance Score]]&gt;=60,"Average",Table1[[#This Row],[Performance Score]]&lt;=60,"Need Improvement")</f>
        <v>Average</v>
      </c>
      <c r="AE1588" t="str">
        <f>IF(AND(Table1[[#This Row],[Attendance %]]&gt;=80,(Table1[[#This Row],[Performance Score]]&gt;=80)),"Eligible","Not Eligible")</f>
        <v>Not Eligible</v>
      </c>
      <c r="AF1588" t="str">
        <f>IF(Table1[[#This Row],[Performance Score]]&gt;=80,"High Performer","Low Performer")</f>
        <v>Low Performer</v>
      </c>
      <c r="AG1588" t="str" cm="1">
        <f t="array" aca="1" ref="AG1588" ca="1">_xlfn.IFS(Table1[[#This Row],[Experience]]&lt;=3,"Junior",Table1[[#This Row],[Experience]]&lt;=7,"Mid Level",Table1[[#This Row],[Experience]]&gt;=7,"Senior")</f>
        <v>Junior</v>
      </c>
      <c r="AH1588" t="str">
        <f>IF(Table1[[#This Row],[Attendance %]]&gt;75,"OK","Below 75")</f>
        <v>Below 75</v>
      </c>
      <c r="AI1588" t="b">
        <f>ISBLANK(Table1[[#This Row],[Employee ID]])</f>
        <v>0</v>
      </c>
      <c r="AJ1588" t="b">
        <f>ISNUMBER(Table1[[#This Row],[Total Salary  ]])</f>
        <v>1</v>
      </c>
      <c r="AK1588" t="str">
        <f>IFERROR(_xlfn.XLOOKUP(Table1[[#This Row],[Manager ID]],MANAGERS!A:A,MANAGERS!B:B),"Not Found")</f>
        <v>Manager_20</v>
      </c>
    </row>
    <row r="1589" spans="1:37" x14ac:dyDescent="0.2">
      <c r="A1589" t="s">
        <v>491</v>
      </c>
      <c r="B1589" t="s">
        <v>71</v>
      </c>
      <c r="C1589" t="s">
        <v>21</v>
      </c>
      <c r="D1589" t="s">
        <v>33</v>
      </c>
      <c r="E1589" t="s">
        <v>51</v>
      </c>
      <c r="F1589" s="1">
        <v>44487</v>
      </c>
      <c r="G1589" s="1">
        <v>34494</v>
      </c>
      <c r="H1589">
        <v>91074</v>
      </c>
      <c r="I1589">
        <v>17604</v>
      </c>
      <c r="J1589">
        <v>86</v>
      </c>
      <c r="K1589">
        <v>78</v>
      </c>
      <c r="L1589" t="s">
        <v>18</v>
      </c>
      <c r="M1589">
        <v>108</v>
      </c>
      <c r="N1589">
        <f>Table1[[#This Row],[Basic Salary]]+Table1[[#This Row],[Bonus]]</f>
        <v>108678</v>
      </c>
      <c r="O1589" s="2">
        <f>Table1[[#This Row],[Bonus]]/Table1[[#This Row],[Basic Salary]]</f>
        <v>0.19329336583437645</v>
      </c>
      <c r="P1589">
        <f ca="1">DATEDIF(Table1[[#This Row],[Date of Birth]],TODAY(),"Y")</f>
        <v>32</v>
      </c>
      <c r="Q1589">
        <f ca="1">DATEDIF(Table1[[#This Row],[Joining Date]],TODAY(),"Y")</f>
        <v>4</v>
      </c>
      <c r="R1589" t="str">
        <f ca="1">IF(YEAR(Table1[[#This Row],[Joining Date]])=YEAR(TODAY()),"Yes","No")</f>
        <v>No</v>
      </c>
      <c r="S1589" t="str">
        <f ca="1">IF(Table1[[#This Row],[Experience]]&gt;5,"Yes","No")</f>
        <v>No</v>
      </c>
      <c r="T1589" t="str">
        <f>TEXT(Table1[[#This Row],[Joining Date]],"mmmm")</f>
        <v>October</v>
      </c>
      <c r="U1589" t="str">
        <f>TEXT(Table1[[#This Row],[Joining Date]],"yyyy")</f>
        <v>2021</v>
      </c>
      <c r="V1589" s="5">
        <f ca="1">TODAY()-Table1[[#This Row],[Joining Date]]</f>
        <v>1752</v>
      </c>
      <c r="W1589" t="str">
        <f>LEFT(Table1[[#This Row],[Employee Name]],FIND(" ",Table1[[#This Row],[Employee Name]])-1)</f>
        <v>Sneha</v>
      </c>
      <c r="X1589" t="str">
        <f>RIGHT(Table1[[#This Row],[Employee Name]],LEN(Table1[[#This Row],[Employee Name]])-FIND(" ",Table1[[#This Row],[Employee Name]]))</f>
        <v>Iyer</v>
      </c>
      <c r="Y1589" t="str">
        <f>Table1[[#This Row],[Department]]&amp;"-"&amp;Table1[[#This Row],[Employee ID]]</f>
        <v>Marketing-E00435</v>
      </c>
      <c r="Z1589" t="str">
        <f>LEFT(Table1[[#This Row],[Department]],3)</f>
        <v>Mar</v>
      </c>
      <c r="AA1589" t="str">
        <f>_xlfn.XLOOKUP(Table1[[#This Row],[Manager ID]],MANAGERS!A:A,MANAGERS!B:B)</f>
        <v>Manager_8</v>
      </c>
      <c r="AB1589" t="str" cm="1">
        <f t="array" ref="AB1589">_xlfn.XLOOKUP(Table1[[#This Row],[Manager ID]],Table2[[#All],[Manager ID]],Table2[[#All],[Department Head]])</f>
        <v>Sales</v>
      </c>
      <c r="AC1589" s="2">
        <f>_xlfn.XLOOKUP(Table1[[#This Row],[City]],L:L,O:O)</f>
        <v>0.21356479274849693</v>
      </c>
      <c r="AD1589" t="str" cm="1">
        <f t="array" ref="AD1589">_xlfn.IFS(Table1[[#This Row],[Performance Score]]&gt;=90,"Excellent",Table1[[#This Row],[Performance Score]]&gt;=75,"Good",Table1[[#This Row],[Performance Score]]&gt;=60,"Average",Table1[[#This Row],[Performance Score]]&lt;=60,"Need Improvement")</f>
        <v>Good</v>
      </c>
      <c r="AE1589" t="str">
        <f>IF(AND(Table1[[#This Row],[Attendance %]]&gt;=80,(Table1[[#This Row],[Performance Score]]&gt;=80)),"Eligible","Not Eligible")</f>
        <v>Not Eligible</v>
      </c>
      <c r="AF1589" t="str">
        <f>IF(Table1[[#This Row],[Performance Score]]&gt;=80,"High Performer","Low Performer")</f>
        <v>Low Performer</v>
      </c>
      <c r="AG1589" t="str" cm="1">
        <f t="array" aca="1" ref="AG1589" ca="1">_xlfn.IFS(Table1[[#This Row],[Experience]]&lt;=3,"Junior",Table1[[#This Row],[Experience]]&lt;=7,"Mid Level",Table1[[#This Row],[Experience]]&gt;=7,"Senior")</f>
        <v>Mid Level</v>
      </c>
      <c r="AH1589" t="str">
        <f>IF(Table1[[#This Row],[Attendance %]]&gt;75,"OK","Below 75")</f>
        <v>OK</v>
      </c>
      <c r="AI1589" t="b">
        <f>ISBLANK(Table1[[#This Row],[Employee ID]])</f>
        <v>0</v>
      </c>
      <c r="AJ1589" t="b">
        <f>ISNUMBER(Table1[[#This Row],[Total Salary  ]])</f>
        <v>1</v>
      </c>
      <c r="AK1589" t="str">
        <f>IFERROR(_xlfn.XLOOKUP(Table1[[#This Row],[Manager ID]],MANAGERS!A:A,MANAGERS!B:B),"Not Found")</f>
        <v>Manager_8</v>
      </c>
    </row>
    <row r="1590" spans="1:37" x14ac:dyDescent="0.2">
      <c r="A1590" t="s">
        <v>4377</v>
      </c>
      <c r="B1590" t="s">
        <v>75</v>
      </c>
      <c r="C1590" t="s">
        <v>15</v>
      </c>
      <c r="D1590" t="s">
        <v>40</v>
      </c>
      <c r="E1590" t="s">
        <v>51</v>
      </c>
      <c r="F1590" s="1">
        <v>44397</v>
      </c>
      <c r="G1590" s="1">
        <v>40915</v>
      </c>
      <c r="H1590">
        <v>82237</v>
      </c>
      <c r="I1590">
        <v>26438</v>
      </c>
      <c r="J1590">
        <v>68</v>
      </c>
      <c r="K1590">
        <v>45</v>
      </c>
      <c r="L1590" t="s">
        <v>37</v>
      </c>
      <c r="M1590">
        <v>105</v>
      </c>
      <c r="N1590">
        <f>Table1[[#This Row],[Basic Salary]]+Table1[[#This Row],[Bonus]]</f>
        <v>108675</v>
      </c>
      <c r="O1590" s="2">
        <f>Table1[[#This Row],[Bonus]]/Table1[[#This Row],[Basic Salary]]</f>
        <v>0.32148546274791151</v>
      </c>
      <c r="P1590">
        <f ca="1">DATEDIF(Table1[[#This Row],[Date of Birth]],TODAY(),"Y")</f>
        <v>14</v>
      </c>
      <c r="Q1590">
        <f ca="1">DATEDIF(Table1[[#This Row],[Joining Date]],TODAY(),"Y")</f>
        <v>5</v>
      </c>
      <c r="R1590" t="str">
        <f ca="1">IF(YEAR(Table1[[#This Row],[Joining Date]])=YEAR(TODAY()),"Yes","No")</f>
        <v>No</v>
      </c>
      <c r="S1590" t="str">
        <f ca="1">IF(Table1[[#This Row],[Experience]]&gt;5,"Yes","No")</f>
        <v>No</v>
      </c>
      <c r="T1590" t="str">
        <f>TEXT(Table1[[#This Row],[Joining Date]],"mmmm")</f>
        <v>July</v>
      </c>
      <c r="U1590" t="str">
        <f>TEXT(Table1[[#This Row],[Joining Date]],"yyyy")</f>
        <v>2021</v>
      </c>
      <c r="V1590" s="5">
        <f ca="1">TODAY()-Table1[[#This Row],[Joining Date]]</f>
        <v>1842</v>
      </c>
      <c r="W1590" t="str">
        <f>LEFT(Table1[[#This Row],[Employee Name]],FIND(" ",Table1[[#This Row],[Employee Name]])-1)</f>
        <v>Ishita</v>
      </c>
      <c r="X1590" t="str">
        <f>RIGHT(Table1[[#This Row],[Employee Name]],LEN(Table1[[#This Row],[Employee Name]])-FIND(" ",Table1[[#This Row],[Employee Name]]))</f>
        <v>Roy</v>
      </c>
      <c r="Y1590" t="str">
        <f>Table1[[#This Row],[Department]]&amp;"-"&amp;Table1[[#This Row],[Employee ID]]</f>
        <v>IT-E04321</v>
      </c>
      <c r="Z1590" t="str">
        <f>LEFT(Table1[[#This Row],[Department]],3)</f>
        <v>IT</v>
      </c>
      <c r="AA1590" t="str">
        <f>_xlfn.XLOOKUP(Table1[[#This Row],[Manager ID]],MANAGERS!A:A,MANAGERS!B:B)</f>
        <v>Manager_5</v>
      </c>
      <c r="AB1590" t="str" cm="1">
        <f t="array" ref="AB1590">_xlfn.XLOOKUP(Table1[[#This Row],[Manager ID]],Table2[[#All],[Manager ID]],Table2[[#All],[Department Head]])</f>
        <v>Sales</v>
      </c>
      <c r="AC1590" s="2">
        <f>_xlfn.XLOOKUP(Table1[[#This Row],[City]],L:L,O:O)</f>
        <v>0.24036902712549932</v>
      </c>
      <c r="AD1590" t="str" cm="1">
        <f t="array" ref="AD1590">_xlfn.IFS(Table1[[#This Row],[Performance Score]]&gt;=90,"Excellent",Table1[[#This Row],[Performance Score]]&gt;=75,"Good",Table1[[#This Row],[Performance Score]]&gt;=60,"Average",Table1[[#This Row],[Performance Score]]&lt;=60,"Need Improvement")</f>
        <v>Need Improvement</v>
      </c>
      <c r="AE1590" t="str">
        <f>IF(AND(Table1[[#This Row],[Attendance %]]&gt;=80,(Table1[[#This Row],[Performance Score]]&gt;=80)),"Eligible","Not Eligible")</f>
        <v>Not Eligible</v>
      </c>
      <c r="AF1590" t="str">
        <f>IF(Table1[[#This Row],[Performance Score]]&gt;=80,"High Performer","Low Performer")</f>
        <v>Low Performer</v>
      </c>
      <c r="AG1590" t="str" cm="1">
        <f t="array" aca="1" ref="AG1590" ca="1">_xlfn.IFS(Table1[[#This Row],[Experience]]&lt;=3,"Junior",Table1[[#This Row],[Experience]]&lt;=7,"Mid Level",Table1[[#This Row],[Experience]]&gt;=7,"Senior")</f>
        <v>Mid Level</v>
      </c>
      <c r="AH1590" t="str">
        <f>IF(Table1[[#This Row],[Attendance %]]&gt;75,"OK","Below 75")</f>
        <v>Below 75</v>
      </c>
      <c r="AI1590" t="b">
        <f>ISBLANK(Table1[[#This Row],[Employee ID]])</f>
        <v>0</v>
      </c>
      <c r="AJ1590" t="b">
        <f>ISNUMBER(Table1[[#This Row],[Total Salary  ]])</f>
        <v>1</v>
      </c>
      <c r="AK1590" t="str">
        <f>IFERROR(_xlfn.XLOOKUP(Table1[[#This Row],[Manager ID]],MANAGERS!A:A,MANAGERS!B:B),"Not Found")</f>
        <v>Manager_5</v>
      </c>
    </row>
    <row r="1591" spans="1:37" x14ac:dyDescent="0.2">
      <c r="A1591" t="s">
        <v>1918</v>
      </c>
      <c r="B1591" t="s">
        <v>42</v>
      </c>
      <c r="C1591" t="s">
        <v>21</v>
      </c>
      <c r="D1591" t="s">
        <v>25</v>
      </c>
      <c r="E1591" t="s">
        <v>26</v>
      </c>
      <c r="F1591" s="1">
        <v>45554</v>
      </c>
      <c r="G1591" s="1">
        <v>33016</v>
      </c>
      <c r="H1591">
        <v>95694</v>
      </c>
      <c r="I1591">
        <v>12963</v>
      </c>
      <c r="J1591">
        <v>67</v>
      </c>
      <c r="K1591">
        <v>94</v>
      </c>
      <c r="L1591" t="s">
        <v>23</v>
      </c>
      <c r="M1591">
        <v>106</v>
      </c>
      <c r="N1591">
        <f>Table1[[#This Row],[Basic Salary]]+Table1[[#This Row],[Bonus]]</f>
        <v>108657</v>
      </c>
      <c r="O1591" s="2">
        <f>Table1[[#This Row],[Bonus]]/Table1[[#This Row],[Basic Salary]]</f>
        <v>0.13546303843501159</v>
      </c>
      <c r="P1591">
        <f ca="1">DATEDIF(Table1[[#This Row],[Date of Birth]],TODAY(),"Y")</f>
        <v>36</v>
      </c>
      <c r="Q1591">
        <f ca="1">DATEDIF(Table1[[#This Row],[Joining Date]],TODAY(),"Y")</f>
        <v>1</v>
      </c>
      <c r="R1591" t="str">
        <f ca="1">IF(YEAR(Table1[[#This Row],[Joining Date]])=YEAR(TODAY()),"Yes","No")</f>
        <v>No</v>
      </c>
      <c r="S1591" t="str">
        <f ca="1">IF(Table1[[#This Row],[Experience]]&gt;5,"Yes","No")</f>
        <v>No</v>
      </c>
      <c r="T1591" t="str">
        <f>TEXT(Table1[[#This Row],[Joining Date]],"mmmm")</f>
        <v>September</v>
      </c>
      <c r="U1591" t="str">
        <f>TEXT(Table1[[#This Row],[Joining Date]],"yyyy")</f>
        <v>2024</v>
      </c>
      <c r="V1591" s="5">
        <f ca="1">TODAY()-Table1[[#This Row],[Joining Date]]</f>
        <v>685</v>
      </c>
      <c r="W1591" t="str">
        <f>LEFT(Table1[[#This Row],[Employee Name]],FIND(" ",Table1[[#This Row],[Employee Name]])-1)</f>
        <v>Krishna</v>
      </c>
      <c r="X1591" t="str">
        <f>RIGHT(Table1[[#This Row],[Employee Name]],LEN(Table1[[#This Row],[Employee Name]])-FIND(" ",Table1[[#This Row],[Employee Name]]))</f>
        <v>Chaitanya</v>
      </c>
      <c r="Y1591" t="str">
        <f>Table1[[#This Row],[Department]]&amp;"-"&amp;Table1[[#This Row],[Employee ID]]</f>
        <v>Finance-E01862</v>
      </c>
      <c r="Z1591" t="str">
        <f>LEFT(Table1[[#This Row],[Department]],3)</f>
        <v>Fin</v>
      </c>
      <c r="AA1591" t="str">
        <f>_xlfn.XLOOKUP(Table1[[#This Row],[Manager ID]],MANAGERS!A:A,MANAGERS!B:B)</f>
        <v>Manager_6</v>
      </c>
      <c r="AB1591" t="str" cm="1">
        <f t="array" ref="AB1591">_xlfn.XLOOKUP(Table1[[#This Row],[Manager ID]],Table2[[#All],[Manager ID]],Table2[[#All],[Department Head]])</f>
        <v>HR</v>
      </c>
      <c r="AC1591" s="2">
        <f>_xlfn.XLOOKUP(Table1[[#This Row],[City]],L:L,O:O)</f>
        <v>0.23486488519629886</v>
      </c>
      <c r="AD1591" t="str" cm="1">
        <f t="array" ref="AD1591">_xlfn.IFS(Table1[[#This Row],[Performance Score]]&gt;=90,"Excellent",Table1[[#This Row],[Performance Score]]&gt;=75,"Good",Table1[[#This Row],[Performance Score]]&gt;=60,"Average",Table1[[#This Row],[Performance Score]]&lt;=60,"Need Improvement")</f>
        <v>Excellent</v>
      </c>
      <c r="AE1591" t="str">
        <f>IF(AND(Table1[[#This Row],[Attendance %]]&gt;=80,(Table1[[#This Row],[Performance Score]]&gt;=80)),"Eligible","Not Eligible")</f>
        <v>Not Eligible</v>
      </c>
      <c r="AF1591" t="str">
        <f>IF(Table1[[#This Row],[Performance Score]]&gt;=80,"High Performer","Low Performer")</f>
        <v>High Performer</v>
      </c>
      <c r="AG1591" t="str" cm="1">
        <f t="array" aca="1" ref="AG1591" ca="1">_xlfn.IFS(Table1[[#This Row],[Experience]]&lt;=3,"Junior",Table1[[#This Row],[Experience]]&lt;=7,"Mid Level",Table1[[#This Row],[Experience]]&gt;=7,"Senior")</f>
        <v>Junior</v>
      </c>
      <c r="AH1591" t="str">
        <f>IF(Table1[[#This Row],[Attendance %]]&gt;75,"OK","Below 75")</f>
        <v>Below 75</v>
      </c>
      <c r="AI1591" t="b">
        <f>ISBLANK(Table1[[#This Row],[Employee ID]])</f>
        <v>0</v>
      </c>
      <c r="AJ1591" t="b">
        <f>ISNUMBER(Table1[[#This Row],[Total Salary  ]])</f>
        <v>1</v>
      </c>
      <c r="AK1591" t="str">
        <f>IFERROR(_xlfn.XLOOKUP(Table1[[#This Row],[Manager ID]],MANAGERS!A:A,MANAGERS!B:B),"Not Found")</f>
        <v>Manager_6</v>
      </c>
    </row>
    <row r="1592" spans="1:37" x14ac:dyDescent="0.2">
      <c r="A1592" t="s">
        <v>3104</v>
      </c>
      <c r="B1592" t="s">
        <v>50</v>
      </c>
      <c r="C1592" t="s">
        <v>15</v>
      </c>
      <c r="D1592" t="s">
        <v>33</v>
      </c>
      <c r="E1592" t="s">
        <v>26</v>
      </c>
      <c r="F1592" s="1">
        <v>42807</v>
      </c>
      <c r="G1592" s="1">
        <v>34514</v>
      </c>
      <c r="H1592">
        <v>92128</v>
      </c>
      <c r="I1592">
        <v>16494</v>
      </c>
      <c r="J1592">
        <v>74</v>
      </c>
      <c r="K1592">
        <v>41</v>
      </c>
      <c r="L1592" t="s">
        <v>18</v>
      </c>
      <c r="M1592">
        <v>103</v>
      </c>
      <c r="N1592">
        <f>Table1[[#This Row],[Basic Salary]]+Table1[[#This Row],[Bonus]]</f>
        <v>108622</v>
      </c>
      <c r="O1592" s="2">
        <f>Table1[[#This Row],[Bonus]]/Table1[[#This Row],[Basic Salary]]</f>
        <v>0.17903351858284128</v>
      </c>
      <c r="P1592">
        <f ca="1">DATEDIF(Table1[[#This Row],[Date of Birth]],TODAY(),"Y")</f>
        <v>32</v>
      </c>
      <c r="Q1592">
        <f ca="1">DATEDIF(Table1[[#This Row],[Joining Date]],TODAY(),"Y")</f>
        <v>9</v>
      </c>
      <c r="R1592" t="str">
        <f ca="1">IF(YEAR(Table1[[#This Row],[Joining Date]])=YEAR(TODAY()),"Yes","No")</f>
        <v>No</v>
      </c>
      <c r="S1592" t="str">
        <f ca="1">IF(Table1[[#This Row],[Experience]]&gt;5,"Yes","No")</f>
        <v>Yes</v>
      </c>
      <c r="T1592" t="str">
        <f>TEXT(Table1[[#This Row],[Joining Date]],"mmmm")</f>
        <v>March</v>
      </c>
      <c r="U1592" t="str">
        <f>TEXT(Table1[[#This Row],[Joining Date]],"yyyy")</f>
        <v>2017</v>
      </c>
      <c r="V1592" s="5">
        <f ca="1">TODAY()-Table1[[#This Row],[Joining Date]]</f>
        <v>3432</v>
      </c>
      <c r="W1592" t="str">
        <f>LEFT(Table1[[#This Row],[Employee Name]],FIND(" ",Table1[[#This Row],[Employee Name]])-1)</f>
        <v>Ravi</v>
      </c>
      <c r="X1592" t="str">
        <f>RIGHT(Table1[[#This Row],[Employee Name]],LEN(Table1[[#This Row],[Employee Name]])-FIND(" ",Table1[[#This Row],[Employee Name]]))</f>
        <v>Teja</v>
      </c>
      <c r="Y1592" t="str">
        <f>Table1[[#This Row],[Department]]&amp;"-"&amp;Table1[[#This Row],[Employee ID]]</f>
        <v>Marketing-E03048</v>
      </c>
      <c r="Z1592" t="str">
        <f>LEFT(Table1[[#This Row],[Department]],3)</f>
        <v>Mar</v>
      </c>
      <c r="AA1592" t="str">
        <f>_xlfn.XLOOKUP(Table1[[#This Row],[Manager ID]],MANAGERS!A:A,MANAGERS!B:B)</f>
        <v>Manager_3</v>
      </c>
      <c r="AB1592" t="str" cm="1">
        <f t="array" ref="AB1592">_xlfn.XLOOKUP(Table1[[#This Row],[Manager ID]],Table2[[#All],[Manager ID]],Table2[[#All],[Department Head]])</f>
        <v>IT</v>
      </c>
      <c r="AC1592" s="2">
        <f>_xlfn.XLOOKUP(Table1[[#This Row],[City]],L:L,O:O)</f>
        <v>0.21356479274849693</v>
      </c>
      <c r="AD1592" t="str" cm="1">
        <f t="array" ref="AD1592">_xlfn.IFS(Table1[[#This Row],[Performance Score]]&gt;=90,"Excellent",Table1[[#This Row],[Performance Score]]&gt;=75,"Good",Table1[[#This Row],[Performance Score]]&gt;=60,"Average",Table1[[#This Row],[Performance Score]]&lt;=60,"Need Improvement")</f>
        <v>Need Improvement</v>
      </c>
      <c r="AE1592" t="str">
        <f>IF(AND(Table1[[#This Row],[Attendance %]]&gt;=80,(Table1[[#This Row],[Performance Score]]&gt;=80)),"Eligible","Not Eligible")</f>
        <v>Not Eligible</v>
      </c>
      <c r="AF1592" t="str">
        <f>IF(Table1[[#This Row],[Performance Score]]&gt;=80,"High Performer","Low Performer")</f>
        <v>Low Performer</v>
      </c>
      <c r="AG1592" t="str" cm="1">
        <f t="array" aca="1" ref="AG1592" ca="1">_xlfn.IFS(Table1[[#This Row],[Experience]]&lt;=3,"Junior",Table1[[#This Row],[Experience]]&lt;=7,"Mid Level",Table1[[#This Row],[Experience]]&gt;=7,"Senior")</f>
        <v>Senior</v>
      </c>
      <c r="AH1592" t="str">
        <f>IF(Table1[[#This Row],[Attendance %]]&gt;75,"OK","Below 75")</f>
        <v>Below 75</v>
      </c>
      <c r="AI1592" t="b">
        <f>ISBLANK(Table1[[#This Row],[Employee ID]])</f>
        <v>0</v>
      </c>
      <c r="AJ1592" t="b">
        <f>ISNUMBER(Table1[[#This Row],[Total Salary  ]])</f>
        <v>1</v>
      </c>
      <c r="AK1592" t="str">
        <f>IFERROR(_xlfn.XLOOKUP(Table1[[#This Row],[Manager ID]],MANAGERS!A:A,MANAGERS!B:B),"Not Found")</f>
        <v>Manager_3</v>
      </c>
    </row>
    <row r="1593" spans="1:37" x14ac:dyDescent="0.2">
      <c r="A1593" t="s">
        <v>2761</v>
      </c>
      <c r="B1593" t="s">
        <v>93</v>
      </c>
      <c r="C1593" t="s">
        <v>21</v>
      </c>
      <c r="D1593" t="s">
        <v>46</v>
      </c>
      <c r="E1593" t="s">
        <v>51</v>
      </c>
      <c r="F1593" s="1">
        <v>42838</v>
      </c>
      <c r="G1593" s="1">
        <v>40591</v>
      </c>
      <c r="H1593">
        <v>88812</v>
      </c>
      <c r="I1593">
        <v>19737</v>
      </c>
      <c r="J1593">
        <v>78</v>
      </c>
      <c r="K1593">
        <v>41</v>
      </c>
      <c r="L1593" t="s">
        <v>18</v>
      </c>
      <c r="M1593">
        <v>105</v>
      </c>
      <c r="N1593">
        <f>Table1[[#This Row],[Basic Salary]]+Table1[[#This Row],[Bonus]]</f>
        <v>108549</v>
      </c>
      <c r="O1593" s="2">
        <f>Table1[[#This Row],[Bonus]]/Table1[[#This Row],[Basic Salary]]</f>
        <v>0.22223348196189704</v>
      </c>
      <c r="P1593">
        <f ca="1">DATEDIF(Table1[[#This Row],[Date of Birth]],TODAY(),"Y")</f>
        <v>15</v>
      </c>
      <c r="Q1593">
        <f ca="1">DATEDIF(Table1[[#This Row],[Joining Date]],TODAY(),"Y")</f>
        <v>9</v>
      </c>
      <c r="R1593" t="str">
        <f ca="1">IF(YEAR(Table1[[#This Row],[Joining Date]])=YEAR(TODAY()),"Yes","No")</f>
        <v>No</v>
      </c>
      <c r="S1593" t="str">
        <f ca="1">IF(Table1[[#This Row],[Experience]]&gt;5,"Yes","No")</f>
        <v>Yes</v>
      </c>
      <c r="T1593" t="str">
        <f>TEXT(Table1[[#This Row],[Joining Date]],"mmmm")</f>
        <v>April</v>
      </c>
      <c r="U1593" t="str">
        <f>TEXT(Table1[[#This Row],[Joining Date]],"yyyy")</f>
        <v>2017</v>
      </c>
      <c r="V1593" s="5">
        <f ca="1">TODAY()-Table1[[#This Row],[Joining Date]]</f>
        <v>3401</v>
      </c>
      <c r="W1593" t="str">
        <f>LEFT(Table1[[#This Row],[Employee Name]],FIND(" ",Table1[[#This Row],[Employee Name]])-1)</f>
        <v>Priya</v>
      </c>
      <c r="X1593" t="str">
        <f>RIGHT(Table1[[#This Row],[Employee Name]],LEN(Table1[[#This Row],[Employee Name]])-FIND(" ",Table1[[#This Row],[Employee Name]]))</f>
        <v>Reddy</v>
      </c>
      <c r="Y1593" t="str">
        <f>Table1[[#This Row],[Department]]&amp;"-"&amp;Table1[[#This Row],[Employee ID]]</f>
        <v>Support-E02705</v>
      </c>
      <c r="Z1593" t="str">
        <f>LEFT(Table1[[#This Row],[Department]],3)</f>
        <v>Sup</v>
      </c>
      <c r="AA1593" t="str">
        <f>_xlfn.XLOOKUP(Table1[[#This Row],[Manager ID]],MANAGERS!A:A,MANAGERS!B:B)</f>
        <v>Manager_5</v>
      </c>
      <c r="AB1593" t="str" cm="1">
        <f t="array" ref="AB1593">_xlfn.XLOOKUP(Table1[[#This Row],[Manager ID]],Table2[[#All],[Manager ID]],Table2[[#All],[Department Head]])</f>
        <v>Sales</v>
      </c>
      <c r="AC1593" s="2">
        <f>_xlfn.XLOOKUP(Table1[[#This Row],[City]],L:L,O:O)</f>
        <v>0.21356479274849693</v>
      </c>
      <c r="AD1593" t="str" cm="1">
        <f t="array" ref="AD1593">_xlfn.IFS(Table1[[#This Row],[Performance Score]]&gt;=90,"Excellent",Table1[[#This Row],[Performance Score]]&gt;=75,"Good",Table1[[#This Row],[Performance Score]]&gt;=60,"Average",Table1[[#This Row],[Performance Score]]&lt;=60,"Need Improvement")</f>
        <v>Need Improvement</v>
      </c>
      <c r="AE1593" t="str">
        <f>IF(AND(Table1[[#This Row],[Attendance %]]&gt;=80,(Table1[[#This Row],[Performance Score]]&gt;=80)),"Eligible","Not Eligible")</f>
        <v>Not Eligible</v>
      </c>
      <c r="AF1593" t="str">
        <f>IF(Table1[[#This Row],[Performance Score]]&gt;=80,"High Performer","Low Performer")</f>
        <v>Low Performer</v>
      </c>
      <c r="AG1593" t="str" cm="1">
        <f t="array" aca="1" ref="AG1593" ca="1">_xlfn.IFS(Table1[[#This Row],[Experience]]&lt;=3,"Junior",Table1[[#This Row],[Experience]]&lt;=7,"Mid Level",Table1[[#This Row],[Experience]]&gt;=7,"Senior")</f>
        <v>Senior</v>
      </c>
      <c r="AH1593" t="str">
        <f>IF(Table1[[#This Row],[Attendance %]]&gt;75,"OK","Below 75")</f>
        <v>OK</v>
      </c>
      <c r="AI1593" t="b">
        <f>ISBLANK(Table1[[#This Row],[Employee ID]])</f>
        <v>0</v>
      </c>
      <c r="AJ1593" t="b">
        <f>ISNUMBER(Table1[[#This Row],[Total Salary  ]])</f>
        <v>1</v>
      </c>
      <c r="AK1593" t="str">
        <f>IFERROR(_xlfn.XLOOKUP(Table1[[#This Row],[Manager ID]],MANAGERS!A:A,MANAGERS!B:B),"Not Found")</f>
        <v>Manager_5</v>
      </c>
    </row>
    <row r="1594" spans="1:37" x14ac:dyDescent="0.2">
      <c r="A1594" t="s">
        <v>378</v>
      </c>
      <c r="B1594" t="s">
        <v>57</v>
      </c>
      <c r="C1594" t="s">
        <v>21</v>
      </c>
      <c r="D1594" t="s">
        <v>33</v>
      </c>
      <c r="E1594" t="s">
        <v>17</v>
      </c>
      <c r="F1594" s="1">
        <v>44057</v>
      </c>
      <c r="G1594" s="1">
        <v>36027</v>
      </c>
      <c r="H1594">
        <v>80518</v>
      </c>
      <c r="I1594">
        <v>27996</v>
      </c>
      <c r="J1594">
        <v>85</v>
      </c>
      <c r="K1594">
        <v>45</v>
      </c>
      <c r="L1594" t="s">
        <v>18</v>
      </c>
      <c r="M1594">
        <v>118</v>
      </c>
      <c r="N1594">
        <f>Table1[[#This Row],[Basic Salary]]+Table1[[#This Row],[Bonus]]</f>
        <v>108514</v>
      </c>
      <c r="O1594" s="2">
        <f>Table1[[#This Row],[Bonus]]/Table1[[#This Row],[Basic Salary]]</f>
        <v>0.3476986512332646</v>
      </c>
      <c r="P1594">
        <f ca="1">DATEDIF(Table1[[#This Row],[Date of Birth]],TODAY(),"Y")</f>
        <v>27</v>
      </c>
      <c r="Q1594">
        <f ca="1">DATEDIF(Table1[[#This Row],[Joining Date]],TODAY(),"Y")</f>
        <v>5</v>
      </c>
      <c r="R1594" t="str">
        <f ca="1">IF(YEAR(Table1[[#This Row],[Joining Date]])=YEAR(TODAY()),"Yes","No")</f>
        <v>No</v>
      </c>
      <c r="S1594" t="str">
        <f ca="1">IF(Table1[[#This Row],[Experience]]&gt;5,"Yes","No")</f>
        <v>No</v>
      </c>
      <c r="T1594" t="str">
        <f>TEXT(Table1[[#This Row],[Joining Date]],"mmmm")</f>
        <v>August</v>
      </c>
      <c r="U1594" t="str">
        <f>TEXT(Table1[[#This Row],[Joining Date]],"yyyy")</f>
        <v>2020</v>
      </c>
      <c r="V1594" s="5">
        <f ca="1">TODAY()-Table1[[#This Row],[Joining Date]]</f>
        <v>2182</v>
      </c>
      <c r="W1594" t="str">
        <f>LEFT(Table1[[#This Row],[Employee Name]],FIND(" ",Table1[[#This Row],[Employee Name]])-1)</f>
        <v>Swathi</v>
      </c>
      <c r="X1594" t="str">
        <f>RIGHT(Table1[[#This Row],[Employee Name]],LEN(Table1[[#This Row],[Employee Name]])-FIND(" ",Table1[[#This Row],[Employee Name]]))</f>
        <v>Ramesh</v>
      </c>
      <c r="Y1594" t="str">
        <f>Table1[[#This Row],[Department]]&amp;"-"&amp;Table1[[#This Row],[Employee ID]]</f>
        <v>Marketing-E00322</v>
      </c>
      <c r="Z1594" t="str">
        <f>LEFT(Table1[[#This Row],[Department]],3)</f>
        <v>Mar</v>
      </c>
      <c r="AA1594" t="str">
        <f>_xlfn.XLOOKUP(Table1[[#This Row],[Manager ID]],MANAGERS!A:A,MANAGERS!B:B)</f>
        <v>Manager_18</v>
      </c>
      <c r="AB1594" t="str" cm="1">
        <f t="array" ref="AB1594">_xlfn.XLOOKUP(Table1[[#This Row],[Manager ID]],Table2[[#All],[Manager ID]],Table2[[#All],[Department Head]])</f>
        <v>Support</v>
      </c>
      <c r="AC1594" s="2">
        <f>_xlfn.XLOOKUP(Table1[[#This Row],[City]],L:L,O:O)</f>
        <v>0.21356479274849693</v>
      </c>
      <c r="AD1594" t="str" cm="1">
        <f t="array" ref="AD1594">_xlfn.IFS(Table1[[#This Row],[Performance Score]]&gt;=90,"Excellent",Table1[[#This Row],[Performance Score]]&gt;=75,"Good",Table1[[#This Row],[Performance Score]]&gt;=60,"Average",Table1[[#This Row],[Performance Score]]&lt;=60,"Need Improvement")</f>
        <v>Need Improvement</v>
      </c>
      <c r="AE1594" t="str">
        <f>IF(AND(Table1[[#This Row],[Attendance %]]&gt;=80,(Table1[[#This Row],[Performance Score]]&gt;=80)),"Eligible","Not Eligible")</f>
        <v>Not Eligible</v>
      </c>
      <c r="AF1594" t="str">
        <f>IF(Table1[[#This Row],[Performance Score]]&gt;=80,"High Performer","Low Performer")</f>
        <v>Low Performer</v>
      </c>
      <c r="AG1594" t="str" cm="1">
        <f t="array" aca="1" ref="AG1594" ca="1">_xlfn.IFS(Table1[[#This Row],[Experience]]&lt;=3,"Junior",Table1[[#This Row],[Experience]]&lt;=7,"Mid Level",Table1[[#This Row],[Experience]]&gt;=7,"Senior")</f>
        <v>Mid Level</v>
      </c>
      <c r="AH1594" t="str">
        <f>IF(Table1[[#This Row],[Attendance %]]&gt;75,"OK","Below 75")</f>
        <v>OK</v>
      </c>
      <c r="AI1594" t="b">
        <f>ISBLANK(Table1[[#This Row],[Employee ID]])</f>
        <v>0</v>
      </c>
      <c r="AJ1594" t="b">
        <f>ISNUMBER(Table1[[#This Row],[Total Salary  ]])</f>
        <v>1</v>
      </c>
      <c r="AK1594" t="str">
        <f>IFERROR(_xlfn.XLOOKUP(Table1[[#This Row],[Manager ID]],MANAGERS!A:A,MANAGERS!B:B),"Not Found")</f>
        <v>Manager_18</v>
      </c>
    </row>
    <row r="1595" spans="1:37" x14ac:dyDescent="0.2">
      <c r="A1595" t="s">
        <v>3644</v>
      </c>
      <c r="B1595" t="s">
        <v>129</v>
      </c>
      <c r="C1595" t="s">
        <v>15</v>
      </c>
      <c r="D1595" t="s">
        <v>33</v>
      </c>
      <c r="E1595" t="s">
        <v>17</v>
      </c>
      <c r="F1595" s="1">
        <v>43939</v>
      </c>
      <c r="G1595" s="1">
        <v>29378</v>
      </c>
      <c r="H1595">
        <v>102821</v>
      </c>
      <c r="I1595">
        <v>5693</v>
      </c>
      <c r="J1595">
        <v>88</v>
      </c>
      <c r="K1595">
        <v>42</v>
      </c>
      <c r="L1595" t="s">
        <v>34</v>
      </c>
      <c r="M1595">
        <v>108</v>
      </c>
      <c r="N1595">
        <f>Table1[[#This Row],[Basic Salary]]+Table1[[#This Row],[Bonus]]</f>
        <v>108514</v>
      </c>
      <c r="O1595" s="2">
        <f>Table1[[#This Row],[Bonus]]/Table1[[#This Row],[Basic Salary]]</f>
        <v>5.5368066834596046E-2</v>
      </c>
      <c r="P1595">
        <f ca="1">DATEDIF(Table1[[#This Row],[Date of Birth]],TODAY(),"Y")</f>
        <v>46</v>
      </c>
      <c r="Q1595">
        <f ca="1">DATEDIF(Table1[[#This Row],[Joining Date]],TODAY(),"Y")</f>
        <v>6</v>
      </c>
      <c r="R1595" t="str">
        <f ca="1">IF(YEAR(Table1[[#This Row],[Joining Date]])=YEAR(TODAY()),"Yes","No")</f>
        <v>No</v>
      </c>
      <c r="S1595" t="str">
        <f ca="1">IF(Table1[[#This Row],[Experience]]&gt;5,"Yes","No")</f>
        <v>Yes</v>
      </c>
      <c r="T1595" t="str">
        <f>TEXT(Table1[[#This Row],[Joining Date]],"mmmm")</f>
        <v>April</v>
      </c>
      <c r="U1595" t="str">
        <f>TEXT(Table1[[#This Row],[Joining Date]],"yyyy")</f>
        <v>2020</v>
      </c>
      <c r="V1595" s="5">
        <f ca="1">TODAY()-Table1[[#This Row],[Joining Date]]</f>
        <v>2300</v>
      </c>
      <c r="W1595" t="str">
        <f>LEFT(Table1[[#This Row],[Employee Name]],FIND(" ",Table1[[#This Row],[Employee Name]])-1)</f>
        <v>Aarav</v>
      </c>
      <c r="X1595" t="str">
        <f>RIGHT(Table1[[#This Row],[Employee Name]],LEN(Table1[[#This Row],[Employee Name]])-FIND(" ",Table1[[#This Row],[Employee Name]]))</f>
        <v>Sharma</v>
      </c>
      <c r="Y1595" t="str">
        <f>Table1[[#This Row],[Department]]&amp;"-"&amp;Table1[[#This Row],[Employee ID]]</f>
        <v>Marketing-E03588</v>
      </c>
      <c r="Z1595" t="str">
        <f>LEFT(Table1[[#This Row],[Department]],3)</f>
        <v>Mar</v>
      </c>
      <c r="AA1595" t="str">
        <f>_xlfn.XLOOKUP(Table1[[#This Row],[Manager ID]],MANAGERS!A:A,MANAGERS!B:B)</f>
        <v>Manager_8</v>
      </c>
      <c r="AB1595" t="str" cm="1">
        <f t="array" ref="AB1595">_xlfn.XLOOKUP(Table1[[#This Row],[Manager ID]],Table2[[#All],[Manager ID]],Table2[[#All],[Department Head]])</f>
        <v>Sales</v>
      </c>
      <c r="AC1595" s="2">
        <f>_xlfn.XLOOKUP(Table1[[#This Row],[City]],L:L,O:O)</f>
        <v>0.24030340748661314</v>
      </c>
      <c r="AD1595" t="str" cm="1">
        <f t="array" ref="AD1595">_xlfn.IFS(Table1[[#This Row],[Performance Score]]&gt;=90,"Excellent",Table1[[#This Row],[Performance Score]]&gt;=75,"Good",Table1[[#This Row],[Performance Score]]&gt;=60,"Average",Table1[[#This Row],[Performance Score]]&lt;=60,"Need Improvement")</f>
        <v>Need Improvement</v>
      </c>
      <c r="AE1595" t="str">
        <f>IF(AND(Table1[[#This Row],[Attendance %]]&gt;=80,(Table1[[#This Row],[Performance Score]]&gt;=80)),"Eligible","Not Eligible")</f>
        <v>Not Eligible</v>
      </c>
      <c r="AF1595" t="str">
        <f>IF(Table1[[#This Row],[Performance Score]]&gt;=80,"High Performer","Low Performer")</f>
        <v>Low Performer</v>
      </c>
      <c r="AG1595" t="str" cm="1">
        <f t="array" aca="1" ref="AG1595" ca="1">_xlfn.IFS(Table1[[#This Row],[Experience]]&lt;=3,"Junior",Table1[[#This Row],[Experience]]&lt;=7,"Mid Level",Table1[[#This Row],[Experience]]&gt;=7,"Senior")</f>
        <v>Mid Level</v>
      </c>
      <c r="AH1595" t="str">
        <f>IF(Table1[[#This Row],[Attendance %]]&gt;75,"OK","Below 75")</f>
        <v>OK</v>
      </c>
      <c r="AI1595" t="b">
        <f>ISBLANK(Table1[[#This Row],[Employee ID]])</f>
        <v>0</v>
      </c>
      <c r="AJ1595" t="b">
        <f>ISNUMBER(Table1[[#This Row],[Total Salary  ]])</f>
        <v>1</v>
      </c>
      <c r="AK1595" t="str">
        <f>IFERROR(_xlfn.XLOOKUP(Table1[[#This Row],[Manager ID]],MANAGERS!A:A,MANAGERS!B:B),"Not Found")</f>
        <v>Manager_8</v>
      </c>
    </row>
    <row r="1596" spans="1:37" x14ac:dyDescent="0.2">
      <c r="A1596" t="s">
        <v>627</v>
      </c>
      <c r="B1596" t="s">
        <v>45</v>
      </c>
      <c r="C1596" t="s">
        <v>15</v>
      </c>
      <c r="D1596" t="s">
        <v>81</v>
      </c>
      <c r="E1596" t="s">
        <v>26</v>
      </c>
      <c r="F1596" s="1">
        <v>43329</v>
      </c>
      <c r="G1596" s="1">
        <v>40439</v>
      </c>
      <c r="H1596">
        <v>100499</v>
      </c>
      <c r="I1596">
        <v>7935</v>
      </c>
      <c r="J1596">
        <v>67</v>
      </c>
      <c r="K1596">
        <v>82</v>
      </c>
      <c r="L1596" t="s">
        <v>27</v>
      </c>
      <c r="M1596">
        <v>114</v>
      </c>
      <c r="N1596">
        <f>Table1[[#This Row],[Basic Salary]]+Table1[[#This Row],[Bonus]]</f>
        <v>108434</v>
      </c>
      <c r="O1596" s="2">
        <f>Table1[[#This Row],[Bonus]]/Table1[[#This Row],[Basic Salary]]</f>
        <v>7.8956009512532468E-2</v>
      </c>
      <c r="P1596">
        <f ca="1">DATEDIF(Table1[[#This Row],[Date of Birth]],TODAY(),"Y")</f>
        <v>15</v>
      </c>
      <c r="Q1596">
        <f ca="1">DATEDIF(Table1[[#This Row],[Joining Date]],TODAY(),"Y")</f>
        <v>7</v>
      </c>
      <c r="R1596" t="str">
        <f ca="1">IF(YEAR(Table1[[#This Row],[Joining Date]])=YEAR(TODAY()),"Yes","No")</f>
        <v>No</v>
      </c>
      <c r="S1596" t="str">
        <f ca="1">IF(Table1[[#This Row],[Experience]]&gt;5,"Yes","No")</f>
        <v>Yes</v>
      </c>
      <c r="T1596" t="str">
        <f>TEXT(Table1[[#This Row],[Joining Date]],"mmmm")</f>
        <v>August</v>
      </c>
      <c r="U1596" t="str">
        <f>TEXT(Table1[[#This Row],[Joining Date]],"yyyy")</f>
        <v>2018</v>
      </c>
      <c r="V1596" s="5">
        <f ca="1">TODAY()-Table1[[#This Row],[Joining Date]]</f>
        <v>2910</v>
      </c>
      <c r="W1596" t="str">
        <f>LEFT(Table1[[#This Row],[Employee Name]],FIND(" ",Table1[[#This Row],[Employee Name]])-1)</f>
        <v>Ananya</v>
      </c>
      <c r="X1596" t="str">
        <f>RIGHT(Table1[[#This Row],[Employee Name]],LEN(Table1[[#This Row],[Employee Name]])-FIND(" ",Table1[[#This Row],[Employee Name]]))</f>
        <v>Rao</v>
      </c>
      <c r="Y1596" t="str">
        <f>Table1[[#This Row],[Department]]&amp;"-"&amp;Table1[[#This Row],[Employee ID]]</f>
        <v>Sales-E00571</v>
      </c>
      <c r="Z1596" t="str">
        <f>LEFT(Table1[[#This Row],[Department]],3)</f>
        <v>Sal</v>
      </c>
      <c r="AA1596" t="str">
        <f>_xlfn.XLOOKUP(Table1[[#This Row],[Manager ID]],MANAGERS!A:A,MANAGERS!B:B)</f>
        <v>Manager_14</v>
      </c>
      <c r="AB1596" t="str" cm="1">
        <f t="array" ref="AB1596">_xlfn.XLOOKUP(Table1[[#This Row],[Manager ID]],Table2[[#All],[Manager ID]],Table2[[#All],[Department Head]])</f>
        <v>Marketing</v>
      </c>
      <c r="AC1596" s="2">
        <f>_xlfn.XLOOKUP(Table1[[#This Row],[City]],L:L,O:O)</f>
        <v>0.23674293405114402</v>
      </c>
      <c r="AD1596" t="str" cm="1">
        <f t="array" ref="AD1596">_xlfn.IFS(Table1[[#This Row],[Performance Score]]&gt;=90,"Excellent",Table1[[#This Row],[Performance Score]]&gt;=75,"Good",Table1[[#This Row],[Performance Score]]&gt;=60,"Average",Table1[[#This Row],[Performance Score]]&lt;=60,"Need Improvement")</f>
        <v>Good</v>
      </c>
      <c r="AE1596" t="str">
        <f>IF(AND(Table1[[#This Row],[Attendance %]]&gt;=80,(Table1[[#This Row],[Performance Score]]&gt;=80)),"Eligible","Not Eligible")</f>
        <v>Not Eligible</v>
      </c>
      <c r="AF1596" t="str">
        <f>IF(Table1[[#This Row],[Performance Score]]&gt;=80,"High Performer","Low Performer")</f>
        <v>High Performer</v>
      </c>
      <c r="AG1596" t="str" cm="1">
        <f t="array" aca="1" ref="AG1596" ca="1">_xlfn.IFS(Table1[[#This Row],[Experience]]&lt;=3,"Junior",Table1[[#This Row],[Experience]]&lt;=7,"Mid Level",Table1[[#This Row],[Experience]]&gt;=7,"Senior")</f>
        <v>Mid Level</v>
      </c>
      <c r="AH1596" t="str">
        <f>IF(Table1[[#This Row],[Attendance %]]&gt;75,"OK","Below 75")</f>
        <v>Below 75</v>
      </c>
      <c r="AI1596" t="b">
        <f>ISBLANK(Table1[[#This Row],[Employee ID]])</f>
        <v>0</v>
      </c>
      <c r="AJ1596" t="b">
        <f>ISNUMBER(Table1[[#This Row],[Total Salary  ]])</f>
        <v>1</v>
      </c>
      <c r="AK1596" t="str">
        <f>IFERROR(_xlfn.XLOOKUP(Table1[[#This Row],[Manager ID]],MANAGERS!A:A,MANAGERS!B:B),"Not Found")</f>
        <v>Manager_14</v>
      </c>
    </row>
    <row r="1597" spans="1:37" x14ac:dyDescent="0.2">
      <c r="A1597" t="s">
        <v>4022</v>
      </c>
      <c r="B1597" t="s">
        <v>29</v>
      </c>
      <c r="C1597" t="s">
        <v>15</v>
      </c>
      <c r="D1597" t="s">
        <v>43</v>
      </c>
      <c r="E1597" t="s">
        <v>22</v>
      </c>
      <c r="F1597" s="1">
        <v>45293</v>
      </c>
      <c r="G1597" s="1">
        <v>36823</v>
      </c>
      <c r="H1597">
        <v>82974</v>
      </c>
      <c r="I1597">
        <v>25457</v>
      </c>
      <c r="J1597">
        <v>98</v>
      </c>
      <c r="K1597">
        <v>96</v>
      </c>
      <c r="L1597" t="s">
        <v>18</v>
      </c>
      <c r="M1597">
        <v>117</v>
      </c>
      <c r="N1597">
        <f>Table1[[#This Row],[Basic Salary]]+Table1[[#This Row],[Bonus]]</f>
        <v>108431</v>
      </c>
      <c r="O1597" s="2">
        <f>Table1[[#This Row],[Bonus]]/Table1[[#This Row],[Basic Salary]]</f>
        <v>0.30680695157519222</v>
      </c>
      <c r="P1597">
        <f ca="1">DATEDIF(Table1[[#This Row],[Date of Birth]],TODAY(),"Y")</f>
        <v>25</v>
      </c>
      <c r="Q1597">
        <f ca="1">DATEDIF(Table1[[#This Row],[Joining Date]],TODAY(),"Y")</f>
        <v>2</v>
      </c>
      <c r="R1597" t="str">
        <f ca="1">IF(YEAR(Table1[[#This Row],[Joining Date]])=YEAR(TODAY()),"Yes","No")</f>
        <v>No</v>
      </c>
      <c r="S1597" t="str">
        <f ca="1">IF(Table1[[#This Row],[Experience]]&gt;5,"Yes","No")</f>
        <v>No</v>
      </c>
      <c r="T1597" t="str">
        <f>TEXT(Table1[[#This Row],[Joining Date]],"mmmm")</f>
        <v>January</v>
      </c>
      <c r="U1597" t="str">
        <f>TEXT(Table1[[#This Row],[Joining Date]],"yyyy")</f>
        <v>2024</v>
      </c>
      <c r="V1597" s="5">
        <f ca="1">TODAY()-Table1[[#This Row],[Joining Date]]</f>
        <v>946</v>
      </c>
      <c r="W1597" t="str">
        <f>LEFT(Table1[[#This Row],[Employee Name]],FIND(" ",Table1[[#This Row],[Employee Name]])-1)</f>
        <v>Vikram</v>
      </c>
      <c r="X1597" t="str">
        <f>RIGHT(Table1[[#This Row],[Employee Name]],LEN(Table1[[#This Row],[Employee Name]])-FIND(" ",Table1[[#This Row],[Employee Name]]))</f>
        <v>Singh</v>
      </c>
      <c r="Y1597" t="str">
        <f>Table1[[#This Row],[Department]]&amp;"-"&amp;Table1[[#This Row],[Employee ID]]</f>
        <v>Operations-E03966</v>
      </c>
      <c r="Z1597" t="str">
        <f>LEFT(Table1[[#This Row],[Department]],3)</f>
        <v>Ope</v>
      </c>
      <c r="AA1597" t="str">
        <f>_xlfn.XLOOKUP(Table1[[#This Row],[Manager ID]],MANAGERS!A:A,MANAGERS!B:B)</f>
        <v>Manager_17</v>
      </c>
      <c r="AB1597" t="str" cm="1">
        <f t="array" ref="AB1597">_xlfn.XLOOKUP(Table1[[#This Row],[Manager ID]],Table2[[#All],[Manager ID]],Table2[[#All],[Department Head]])</f>
        <v>Finance</v>
      </c>
      <c r="AC1597" s="2">
        <f>_xlfn.XLOOKUP(Table1[[#This Row],[City]],L:L,O:O)</f>
        <v>0.21356479274849693</v>
      </c>
      <c r="AD1597" t="str" cm="1">
        <f t="array" ref="AD1597">_xlfn.IFS(Table1[[#This Row],[Performance Score]]&gt;=90,"Excellent",Table1[[#This Row],[Performance Score]]&gt;=75,"Good",Table1[[#This Row],[Performance Score]]&gt;=60,"Average",Table1[[#This Row],[Performance Score]]&lt;=60,"Need Improvement")</f>
        <v>Excellent</v>
      </c>
      <c r="AE1597" t="str">
        <f>IF(AND(Table1[[#This Row],[Attendance %]]&gt;=80,(Table1[[#This Row],[Performance Score]]&gt;=80)),"Eligible","Not Eligible")</f>
        <v>Eligible</v>
      </c>
      <c r="AF1597" t="str">
        <f>IF(Table1[[#This Row],[Performance Score]]&gt;=80,"High Performer","Low Performer")</f>
        <v>High Performer</v>
      </c>
      <c r="AG1597" t="str" cm="1">
        <f t="array" aca="1" ref="AG1597" ca="1">_xlfn.IFS(Table1[[#This Row],[Experience]]&lt;=3,"Junior",Table1[[#This Row],[Experience]]&lt;=7,"Mid Level",Table1[[#This Row],[Experience]]&gt;=7,"Senior")</f>
        <v>Junior</v>
      </c>
      <c r="AH1597" t="str">
        <f>IF(Table1[[#This Row],[Attendance %]]&gt;75,"OK","Below 75")</f>
        <v>OK</v>
      </c>
      <c r="AI1597" t="b">
        <f>ISBLANK(Table1[[#This Row],[Employee ID]])</f>
        <v>0</v>
      </c>
      <c r="AJ1597" t="b">
        <f>ISNUMBER(Table1[[#This Row],[Total Salary  ]])</f>
        <v>1</v>
      </c>
      <c r="AK1597" t="str">
        <f>IFERROR(_xlfn.XLOOKUP(Table1[[#This Row],[Manager ID]],MANAGERS!A:A,MANAGERS!B:B),"Not Found")</f>
        <v>Manager_17</v>
      </c>
    </row>
    <row r="1598" spans="1:37" x14ac:dyDescent="0.2">
      <c r="A1598" t="s">
        <v>2313</v>
      </c>
      <c r="B1598" t="s">
        <v>50</v>
      </c>
      <c r="C1598" t="s">
        <v>21</v>
      </c>
      <c r="D1598" t="s">
        <v>46</v>
      </c>
      <c r="E1598" t="s">
        <v>65</v>
      </c>
      <c r="F1598" s="1">
        <v>44510</v>
      </c>
      <c r="G1598" s="1">
        <v>35019</v>
      </c>
      <c r="H1598">
        <v>100333</v>
      </c>
      <c r="I1598">
        <v>8086</v>
      </c>
      <c r="J1598">
        <v>68</v>
      </c>
      <c r="K1598">
        <v>60</v>
      </c>
      <c r="L1598" t="s">
        <v>27</v>
      </c>
      <c r="M1598">
        <v>107</v>
      </c>
      <c r="N1598">
        <f>Table1[[#This Row],[Basic Salary]]+Table1[[#This Row],[Bonus]]</f>
        <v>108419</v>
      </c>
      <c r="O1598" s="2">
        <f>Table1[[#This Row],[Bonus]]/Table1[[#This Row],[Basic Salary]]</f>
        <v>8.0591629872524495E-2</v>
      </c>
      <c r="P1598">
        <f ca="1">DATEDIF(Table1[[#This Row],[Date of Birth]],TODAY(),"Y")</f>
        <v>30</v>
      </c>
      <c r="Q1598">
        <f ca="1">DATEDIF(Table1[[#This Row],[Joining Date]],TODAY(),"Y")</f>
        <v>4</v>
      </c>
      <c r="R1598" t="str">
        <f ca="1">IF(YEAR(Table1[[#This Row],[Joining Date]])=YEAR(TODAY()),"Yes","No")</f>
        <v>No</v>
      </c>
      <c r="S1598" t="str">
        <f ca="1">IF(Table1[[#This Row],[Experience]]&gt;5,"Yes","No")</f>
        <v>No</v>
      </c>
      <c r="T1598" t="str">
        <f>TEXT(Table1[[#This Row],[Joining Date]],"mmmm")</f>
        <v>November</v>
      </c>
      <c r="U1598" t="str">
        <f>TEXT(Table1[[#This Row],[Joining Date]],"yyyy")</f>
        <v>2021</v>
      </c>
      <c r="V1598" s="5">
        <f ca="1">TODAY()-Table1[[#This Row],[Joining Date]]</f>
        <v>1729</v>
      </c>
      <c r="W1598" t="str">
        <f>LEFT(Table1[[#This Row],[Employee Name]],FIND(" ",Table1[[#This Row],[Employee Name]])-1)</f>
        <v>Ravi</v>
      </c>
      <c r="X1598" t="str">
        <f>RIGHT(Table1[[#This Row],[Employee Name]],LEN(Table1[[#This Row],[Employee Name]])-FIND(" ",Table1[[#This Row],[Employee Name]]))</f>
        <v>Teja</v>
      </c>
      <c r="Y1598" t="str">
        <f>Table1[[#This Row],[Department]]&amp;"-"&amp;Table1[[#This Row],[Employee ID]]</f>
        <v>Support-E02257</v>
      </c>
      <c r="Z1598" t="str">
        <f>LEFT(Table1[[#This Row],[Department]],3)</f>
        <v>Sup</v>
      </c>
      <c r="AA1598" t="str">
        <f>_xlfn.XLOOKUP(Table1[[#This Row],[Manager ID]],MANAGERS!A:A,MANAGERS!B:B)</f>
        <v>Manager_7</v>
      </c>
      <c r="AB1598" t="str" cm="1">
        <f t="array" ref="AB1598">_xlfn.XLOOKUP(Table1[[#This Row],[Manager ID]],Table2[[#All],[Manager ID]],Table2[[#All],[Department Head]])</f>
        <v>Operations</v>
      </c>
      <c r="AC1598" s="2">
        <f>_xlfn.XLOOKUP(Table1[[#This Row],[City]],L:L,O:O)</f>
        <v>0.23674293405114402</v>
      </c>
      <c r="AD1598" t="str" cm="1">
        <f t="array" ref="AD1598">_xlfn.IFS(Table1[[#This Row],[Performance Score]]&gt;=90,"Excellent",Table1[[#This Row],[Performance Score]]&gt;=75,"Good",Table1[[#This Row],[Performance Score]]&gt;=60,"Average",Table1[[#This Row],[Performance Score]]&lt;=60,"Need Improvement")</f>
        <v>Average</v>
      </c>
      <c r="AE1598" t="str">
        <f>IF(AND(Table1[[#This Row],[Attendance %]]&gt;=80,(Table1[[#This Row],[Performance Score]]&gt;=80)),"Eligible","Not Eligible")</f>
        <v>Not Eligible</v>
      </c>
      <c r="AF1598" t="str">
        <f>IF(Table1[[#This Row],[Performance Score]]&gt;=80,"High Performer","Low Performer")</f>
        <v>Low Performer</v>
      </c>
      <c r="AG1598" t="str" cm="1">
        <f t="array" aca="1" ref="AG1598" ca="1">_xlfn.IFS(Table1[[#This Row],[Experience]]&lt;=3,"Junior",Table1[[#This Row],[Experience]]&lt;=7,"Mid Level",Table1[[#This Row],[Experience]]&gt;=7,"Senior")</f>
        <v>Mid Level</v>
      </c>
      <c r="AH1598" t="str">
        <f>IF(Table1[[#This Row],[Attendance %]]&gt;75,"OK","Below 75")</f>
        <v>Below 75</v>
      </c>
      <c r="AI1598" t="b">
        <f>ISBLANK(Table1[[#This Row],[Employee ID]])</f>
        <v>0</v>
      </c>
      <c r="AJ1598" t="b">
        <f>ISNUMBER(Table1[[#This Row],[Total Salary  ]])</f>
        <v>1</v>
      </c>
      <c r="AK1598" t="str">
        <f>IFERROR(_xlfn.XLOOKUP(Table1[[#This Row],[Manager ID]],MANAGERS!A:A,MANAGERS!B:B),"Not Found")</f>
        <v>Manager_7</v>
      </c>
    </row>
    <row r="1599" spans="1:37" x14ac:dyDescent="0.2">
      <c r="A1599" t="s">
        <v>1754</v>
      </c>
      <c r="B1599" t="s">
        <v>87</v>
      </c>
      <c r="C1599" t="s">
        <v>15</v>
      </c>
      <c r="D1599" t="s">
        <v>33</v>
      </c>
      <c r="E1599" t="s">
        <v>51</v>
      </c>
      <c r="F1599" s="1">
        <v>44076</v>
      </c>
      <c r="G1599" s="1">
        <v>35168</v>
      </c>
      <c r="H1599">
        <v>79086</v>
      </c>
      <c r="I1599">
        <v>29331</v>
      </c>
      <c r="J1599">
        <v>85</v>
      </c>
      <c r="K1599">
        <v>66</v>
      </c>
      <c r="L1599" t="s">
        <v>23</v>
      </c>
      <c r="M1599">
        <v>111</v>
      </c>
      <c r="N1599">
        <f>Table1[[#This Row],[Basic Salary]]+Table1[[#This Row],[Bonus]]</f>
        <v>108417</v>
      </c>
      <c r="O1599" s="2">
        <f>Table1[[#This Row],[Bonus]]/Table1[[#This Row],[Basic Salary]]</f>
        <v>0.37087474394962444</v>
      </c>
      <c r="P1599">
        <f ca="1">DATEDIF(Table1[[#This Row],[Date of Birth]],TODAY(),"Y")</f>
        <v>30</v>
      </c>
      <c r="Q1599">
        <f ca="1">DATEDIF(Table1[[#This Row],[Joining Date]],TODAY(),"Y")</f>
        <v>5</v>
      </c>
      <c r="R1599" t="str">
        <f ca="1">IF(YEAR(Table1[[#This Row],[Joining Date]])=YEAR(TODAY()),"Yes","No")</f>
        <v>No</v>
      </c>
      <c r="S1599" t="str">
        <f ca="1">IF(Table1[[#This Row],[Experience]]&gt;5,"Yes","No")</f>
        <v>No</v>
      </c>
      <c r="T1599" t="str">
        <f>TEXT(Table1[[#This Row],[Joining Date]],"mmmm")</f>
        <v>September</v>
      </c>
      <c r="U1599" t="str">
        <f>TEXT(Table1[[#This Row],[Joining Date]],"yyyy")</f>
        <v>2020</v>
      </c>
      <c r="V1599" s="5">
        <f ca="1">TODAY()-Table1[[#This Row],[Joining Date]]</f>
        <v>2163</v>
      </c>
      <c r="W1599" t="str">
        <f>LEFT(Table1[[#This Row],[Employee Name]],FIND(" ",Table1[[#This Row],[Employee Name]])-1)</f>
        <v>Arjun</v>
      </c>
      <c r="X1599" t="str">
        <f>RIGHT(Table1[[#This Row],[Employee Name]],LEN(Table1[[#This Row],[Employee Name]])-FIND(" ",Table1[[#This Row],[Employee Name]]))</f>
        <v>Mehta</v>
      </c>
      <c r="Y1599" t="str">
        <f>Table1[[#This Row],[Department]]&amp;"-"&amp;Table1[[#This Row],[Employee ID]]</f>
        <v>Marketing-E01698</v>
      </c>
      <c r="Z1599" t="str">
        <f>LEFT(Table1[[#This Row],[Department]],3)</f>
        <v>Mar</v>
      </c>
      <c r="AA1599" t="str">
        <f>_xlfn.XLOOKUP(Table1[[#This Row],[Manager ID]],MANAGERS!A:A,MANAGERS!B:B)</f>
        <v>Manager_11</v>
      </c>
      <c r="AB1599" t="str" cm="1">
        <f t="array" ref="AB1599">_xlfn.XLOOKUP(Table1[[#This Row],[Manager ID]],Table2[[#All],[Manager ID]],Table2[[#All],[Department Head]])</f>
        <v>Marketing</v>
      </c>
      <c r="AC1599" s="2">
        <f>_xlfn.XLOOKUP(Table1[[#This Row],[City]],L:L,O:O)</f>
        <v>0.23486488519629886</v>
      </c>
      <c r="AD1599" t="str" cm="1">
        <f t="array" ref="AD1599">_xlfn.IFS(Table1[[#This Row],[Performance Score]]&gt;=90,"Excellent",Table1[[#This Row],[Performance Score]]&gt;=75,"Good",Table1[[#This Row],[Performance Score]]&gt;=60,"Average",Table1[[#This Row],[Performance Score]]&lt;=60,"Need Improvement")</f>
        <v>Average</v>
      </c>
      <c r="AE1599" t="str">
        <f>IF(AND(Table1[[#This Row],[Attendance %]]&gt;=80,(Table1[[#This Row],[Performance Score]]&gt;=80)),"Eligible","Not Eligible")</f>
        <v>Not Eligible</v>
      </c>
      <c r="AF1599" t="str">
        <f>IF(Table1[[#This Row],[Performance Score]]&gt;=80,"High Performer","Low Performer")</f>
        <v>Low Performer</v>
      </c>
      <c r="AG1599" t="str" cm="1">
        <f t="array" aca="1" ref="AG1599" ca="1">_xlfn.IFS(Table1[[#This Row],[Experience]]&lt;=3,"Junior",Table1[[#This Row],[Experience]]&lt;=7,"Mid Level",Table1[[#This Row],[Experience]]&gt;=7,"Senior")</f>
        <v>Mid Level</v>
      </c>
      <c r="AH1599" t="str">
        <f>IF(Table1[[#This Row],[Attendance %]]&gt;75,"OK","Below 75")</f>
        <v>OK</v>
      </c>
      <c r="AI1599" t="b">
        <f>ISBLANK(Table1[[#This Row],[Employee ID]])</f>
        <v>0</v>
      </c>
      <c r="AJ1599" t="b">
        <f>ISNUMBER(Table1[[#This Row],[Total Salary  ]])</f>
        <v>1</v>
      </c>
      <c r="AK1599" t="str">
        <f>IFERROR(_xlfn.XLOOKUP(Table1[[#This Row],[Manager ID]],MANAGERS!A:A,MANAGERS!B:B),"Not Found")</f>
        <v>Manager_11</v>
      </c>
    </row>
    <row r="1600" spans="1:37" x14ac:dyDescent="0.2">
      <c r="A1600" t="s">
        <v>1855</v>
      </c>
      <c r="B1600" t="s">
        <v>14</v>
      </c>
      <c r="C1600" t="s">
        <v>21</v>
      </c>
      <c r="D1600" t="s">
        <v>46</v>
      </c>
      <c r="E1600" t="s">
        <v>17</v>
      </c>
      <c r="F1600" s="1">
        <v>42731</v>
      </c>
      <c r="G1600" s="1">
        <v>38190</v>
      </c>
      <c r="H1600">
        <v>87081</v>
      </c>
      <c r="I1600">
        <v>21333</v>
      </c>
      <c r="J1600">
        <v>75</v>
      </c>
      <c r="K1600">
        <v>73</v>
      </c>
      <c r="L1600" t="s">
        <v>37</v>
      </c>
      <c r="M1600">
        <v>113</v>
      </c>
      <c r="N1600">
        <f>Table1[[#This Row],[Basic Salary]]+Table1[[#This Row],[Bonus]]</f>
        <v>108414</v>
      </c>
      <c r="O1600" s="2">
        <f>Table1[[#This Row],[Bonus]]/Table1[[#This Row],[Basic Salary]]</f>
        <v>0.24497881282943468</v>
      </c>
      <c r="P1600">
        <f ca="1">DATEDIF(Table1[[#This Row],[Date of Birth]],TODAY(),"Y")</f>
        <v>22</v>
      </c>
      <c r="Q1600">
        <f ca="1">DATEDIF(Table1[[#This Row],[Joining Date]],TODAY(),"Y")</f>
        <v>9</v>
      </c>
      <c r="R1600" t="str">
        <f ca="1">IF(YEAR(Table1[[#This Row],[Joining Date]])=YEAR(TODAY()),"Yes","No")</f>
        <v>No</v>
      </c>
      <c r="S1600" t="str">
        <f ca="1">IF(Table1[[#This Row],[Experience]]&gt;5,"Yes","No")</f>
        <v>Yes</v>
      </c>
      <c r="T1600" t="str">
        <f>TEXT(Table1[[#This Row],[Joining Date]],"mmmm")</f>
        <v>December</v>
      </c>
      <c r="U1600" t="str">
        <f>TEXT(Table1[[#This Row],[Joining Date]],"yyyy")</f>
        <v>2016</v>
      </c>
      <c r="V1600" s="5">
        <f ca="1">TODAY()-Table1[[#This Row],[Joining Date]]</f>
        <v>3508</v>
      </c>
      <c r="W1600" t="str">
        <f>LEFT(Table1[[#This Row],[Employee Name]],FIND(" ",Table1[[#This Row],[Employee Name]])-1)</f>
        <v>Nisha</v>
      </c>
      <c r="X1600" t="str">
        <f>RIGHT(Table1[[#This Row],[Employee Name]],LEN(Table1[[#This Row],[Employee Name]])-FIND(" ",Table1[[#This Row],[Employee Name]]))</f>
        <v>Kapoor</v>
      </c>
      <c r="Y1600" t="str">
        <f>Table1[[#This Row],[Department]]&amp;"-"&amp;Table1[[#This Row],[Employee ID]]</f>
        <v>Support-E01799</v>
      </c>
      <c r="Z1600" t="str">
        <f>LEFT(Table1[[#This Row],[Department]],3)</f>
        <v>Sup</v>
      </c>
      <c r="AA1600" t="str">
        <f>_xlfn.XLOOKUP(Table1[[#This Row],[Manager ID]],MANAGERS!A:A,MANAGERS!B:B)</f>
        <v>Manager_13</v>
      </c>
      <c r="AB1600" t="str" cm="1">
        <f t="array" ref="AB1600">_xlfn.XLOOKUP(Table1[[#This Row],[Manager ID]],Table2[[#All],[Manager ID]],Table2[[#All],[Department Head]])</f>
        <v>HR</v>
      </c>
      <c r="AC1600" s="2">
        <f>_xlfn.XLOOKUP(Table1[[#This Row],[City]],L:L,O:O)</f>
        <v>0.24036902712549932</v>
      </c>
      <c r="AD1600" t="str" cm="1">
        <f t="array" ref="AD1600">_xlfn.IFS(Table1[[#This Row],[Performance Score]]&gt;=90,"Excellent",Table1[[#This Row],[Performance Score]]&gt;=75,"Good",Table1[[#This Row],[Performance Score]]&gt;=60,"Average",Table1[[#This Row],[Performance Score]]&lt;=60,"Need Improvement")</f>
        <v>Average</v>
      </c>
      <c r="AE1600" t="str">
        <f>IF(AND(Table1[[#This Row],[Attendance %]]&gt;=80,(Table1[[#This Row],[Performance Score]]&gt;=80)),"Eligible","Not Eligible")</f>
        <v>Not Eligible</v>
      </c>
      <c r="AF1600" t="str">
        <f>IF(Table1[[#This Row],[Performance Score]]&gt;=80,"High Performer","Low Performer")</f>
        <v>Low Performer</v>
      </c>
      <c r="AG1600" t="str" cm="1">
        <f t="array" aca="1" ref="AG1600" ca="1">_xlfn.IFS(Table1[[#This Row],[Experience]]&lt;=3,"Junior",Table1[[#This Row],[Experience]]&lt;=7,"Mid Level",Table1[[#This Row],[Experience]]&gt;=7,"Senior")</f>
        <v>Senior</v>
      </c>
      <c r="AH1600" t="str">
        <f>IF(Table1[[#This Row],[Attendance %]]&gt;75,"OK","Below 75")</f>
        <v>Below 75</v>
      </c>
      <c r="AI1600" t="b">
        <f>ISBLANK(Table1[[#This Row],[Employee ID]])</f>
        <v>0</v>
      </c>
      <c r="AJ1600" t="b">
        <f>ISNUMBER(Table1[[#This Row],[Total Salary  ]])</f>
        <v>1</v>
      </c>
      <c r="AK1600" t="str">
        <f>IFERROR(_xlfn.XLOOKUP(Table1[[#This Row],[Manager ID]],MANAGERS!A:A,MANAGERS!B:B),"Not Found")</f>
        <v>Manager_13</v>
      </c>
    </row>
    <row r="1601" spans="1:37" x14ac:dyDescent="0.2">
      <c r="A1601" t="s">
        <v>4597</v>
      </c>
      <c r="B1601" t="s">
        <v>39</v>
      </c>
      <c r="C1601" t="s">
        <v>21</v>
      </c>
      <c r="D1601" t="s">
        <v>16</v>
      </c>
      <c r="E1601" t="s">
        <v>51</v>
      </c>
      <c r="F1601" s="1">
        <v>44753</v>
      </c>
      <c r="G1601" s="1">
        <v>31168</v>
      </c>
      <c r="H1601">
        <v>81114</v>
      </c>
      <c r="I1601">
        <v>27299</v>
      </c>
      <c r="J1601">
        <v>67</v>
      </c>
      <c r="K1601">
        <v>45</v>
      </c>
      <c r="L1601" t="s">
        <v>31</v>
      </c>
      <c r="M1601">
        <v>112</v>
      </c>
      <c r="N1601">
        <f>Table1[[#This Row],[Basic Salary]]+Table1[[#This Row],[Bonus]]</f>
        <v>108413</v>
      </c>
      <c r="O1601" s="2">
        <f>Table1[[#This Row],[Bonus]]/Table1[[#This Row],[Basic Salary]]</f>
        <v>0.33655102694972505</v>
      </c>
      <c r="P1601">
        <f ca="1">DATEDIF(Table1[[#This Row],[Date of Birth]],TODAY(),"Y")</f>
        <v>41</v>
      </c>
      <c r="Q1601">
        <f ca="1">DATEDIF(Table1[[#This Row],[Joining Date]],TODAY(),"Y")</f>
        <v>4</v>
      </c>
      <c r="R1601" t="str">
        <f ca="1">IF(YEAR(Table1[[#This Row],[Joining Date]])=YEAR(TODAY()),"Yes","No")</f>
        <v>No</v>
      </c>
      <c r="S1601" t="str">
        <f ca="1">IF(Table1[[#This Row],[Experience]]&gt;5,"Yes","No")</f>
        <v>No</v>
      </c>
      <c r="T1601" t="str">
        <f>TEXT(Table1[[#This Row],[Joining Date]],"mmmm")</f>
        <v>July</v>
      </c>
      <c r="U1601" t="str">
        <f>TEXT(Table1[[#This Row],[Joining Date]],"yyyy")</f>
        <v>2022</v>
      </c>
      <c r="V1601" s="5">
        <f ca="1">TODAY()-Table1[[#This Row],[Joining Date]]</f>
        <v>1486</v>
      </c>
      <c r="W1601" t="str">
        <f>LEFT(Table1[[#This Row],[Employee Name]],FIND(" ",Table1[[#This Row],[Employee Name]])-1)</f>
        <v>Karan</v>
      </c>
      <c r="X1601" t="str">
        <f>RIGHT(Table1[[#This Row],[Employee Name]],LEN(Table1[[#This Row],[Employee Name]])-FIND(" ",Table1[[#This Row],[Employee Name]]))</f>
        <v>Malhotra</v>
      </c>
      <c r="Y1601" t="str">
        <f>Table1[[#This Row],[Department]]&amp;"-"&amp;Table1[[#This Row],[Employee ID]]</f>
        <v>HR-E04541</v>
      </c>
      <c r="Z1601" t="str">
        <f>LEFT(Table1[[#This Row],[Department]],3)</f>
        <v>HR</v>
      </c>
      <c r="AA1601" t="str">
        <f>_xlfn.XLOOKUP(Table1[[#This Row],[Manager ID]],MANAGERS!A:A,MANAGERS!B:B)</f>
        <v>Manager_12</v>
      </c>
      <c r="AB1601" t="str" cm="1">
        <f t="array" ref="AB1601">_xlfn.XLOOKUP(Table1[[#This Row],[Manager ID]],Table2[[#All],[Manager ID]],Table2[[#All],[Department Head]])</f>
        <v>Marketing</v>
      </c>
      <c r="AC1601" s="2">
        <f>_xlfn.XLOOKUP(Table1[[#This Row],[City]],L:L,O:O)</f>
        <v>0.241864189087755</v>
      </c>
      <c r="AD1601" t="str" cm="1">
        <f t="array" ref="AD1601">_xlfn.IFS(Table1[[#This Row],[Performance Score]]&gt;=90,"Excellent",Table1[[#This Row],[Performance Score]]&gt;=75,"Good",Table1[[#This Row],[Performance Score]]&gt;=60,"Average",Table1[[#This Row],[Performance Score]]&lt;=60,"Need Improvement")</f>
        <v>Need Improvement</v>
      </c>
      <c r="AE1601" t="str">
        <f>IF(AND(Table1[[#This Row],[Attendance %]]&gt;=80,(Table1[[#This Row],[Performance Score]]&gt;=80)),"Eligible","Not Eligible")</f>
        <v>Not Eligible</v>
      </c>
      <c r="AF1601" t="str">
        <f>IF(Table1[[#This Row],[Performance Score]]&gt;=80,"High Performer","Low Performer")</f>
        <v>Low Performer</v>
      </c>
      <c r="AG1601" t="str" cm="1">
        <f t="array" aca="1" ref="AG1601" ca="1">_xlfn.IFS(Table1[[#This Row],[Experience]]&lt;=3,"Junior",Table1[[#This Row],[Experience]]&lt;=7,"Mid Level",Table1[[#This Row],[Experience]]&gt;=7,"Senior")</f>
        <v>Mid Level</v>
      </c>
      <c r="AH1601" t="str">
        <f>IF(Table1[[#This Row],[Attendance %]]&gt;75,"OK","Below 75")</f>
        <v>Below 75</v>
      </c>
      <c r="AI1601" t="b">
        <f>ISBLANK(Table1[[#This Row],[Employee ID]])</f>
        <v>0</v>
      </c>
      <c r="AJ1601" t="b">
        <f>ISNUMBER(Table1[[#This Row],[Total Salary  ]])</f>
        <v>1</v>
      </c>
      <c r="AK1601" t="str">
        <f>IFERROR(_xlfn.XLOOKUP(Table1[[#This Row],[Manager ID]],MANAGERS!A:A,MANAGERS!B:B),"Not Found")</f>
        <v>Manager_12</v>
      </c>
    </row>
    <row r="1602" spans="1:37" x14ac:dyDescent="0.2">
      <c r="A1602" t="s">
        <v>346</v>
      </c>
      <c r="B1602" t="s">
        <v>39</v>
      </c>
      <c r="C1602" t="s">
        <v>15</v>
      </c>
      <c r="D1602" t="s">
        <v>33</v>
      </c>
      <c r="E1602" t="s">
        <v>51</v>
      </c>
      <c r="F1602" s="1">
        <v>45622</v>
      </c>
      <c r="G1602" s="1">
        <v>32453</v>
      </c>
      <c r="H1602">
        <v>83926</v>
      </c>
      <c r="I1602">
        <v>24405</v>
      </c>
      <c r="J1602">
        <v>87</v>
      </c>
      <c r="K1602">
        <v>64</v>
      </c>
      <c r="L1602" t="s">
        <v>53</v>
      </c>
      <c r="M1602">
        <v>107</v>
      </c>
      <c r="N1602">
        <f>Table1[[#This Row],[Basic Salary]]+Table1[[#This Row],[Bonus]]</f>
        <v>108331</v>
      </c>
      <c r="O1602" s="2">
        <f>Table1[[#This Row],[Bonus]]/Table1[[#This Row],[Basic Salary]]</f>
        <v>0.29079188809189049</v>
      </c>
      <c r="P1602">
        <f ca="1">DATEDIF(Table1[[#This Row],[Date of Birth]],TODAY(),"Y")</f>
        <v>37</v>
      </c>
      <c r="Q1602">
        <f ca="1">DATEDIF(Table1[[#This Row],[Joining Date]],TODAY(),"Y")</f>
        <v>1</v>
      </c>
      <c r="R1602" t="str">
        <f ca="1">IF(YEAR(Table1[[#This Row],[Joining Date]])=YEAR(TODAY()),"Yes","No")</f>
        <v>No</v>
      </c>
      <c r="S1602" t="str">
        <f ca="1">IF(Table1[[#This Row],[Experience]]&gt;5,"Yes","No")</f>
        <v>No</v>
      </c>
      <c r="T1602" t="str">
        <f>TEXT(Table1[[#This Row],[Joining Date]],"mmmm")</f>
        <v>November</v>
      </c>
      <c r="U1602" t="str">
        <f>TEXT(Table1[[#This Row],[Joining Date]],"yyyy")</f>
        <v>2024</v>
      </c>
      <c r="V1602" s="5">
        <f ca="1">TODAY()-Table1[[#This Row],[Joining Date]]</f>
        <v>617</v>
      </c>
      <c r="W1602" t="str">
        <f>LEFT(Table1[[#This Row],[Employee Name]],FIND(" ",Table1[[#This Row],[Employee Name]])-1)</f>
        <v>Karan</v>
      </c>
      <c r="X1602" t="str">
        <f>RIGHT(Table1[[#This Row],[Employee Name]],LEN(Table1[[#This Row],[Employee Name]])-FIND(" ",Table1[[#This Row],[Employee Name]]))</f>
        <v>Malhotra</v>
      </c>
      <c r="Y1602" t="str">
        <f>Table1[[#This Row],[Department]]&amp;"-"&amp;Table1[[#This Row],[Employee ID]]</f>
        <v>Marketing-E00290</v>
      </c>
      <c r="Z1602" t="str">
        <f>LEFT(Table1[[#This Row],[Department]],3)</f>
        <v>Mar</v>
      </c>
      <c r="AA1602" t="str">
        <f>_xlfn.XLOOKUP(Table1[[#This Row],[Manager ID]],MANAGERS!A:A,MANAGERS!B:B)</f>
        <v>Manager_7</v>
      </c>
      <c r="AB1602" t="str" cm="1">
        <f t="array" ref="AB1602">_xlfn.XLOOKUP(Table1[[#This Row],[Manager ID]],Table2[[#All],[Manager ID]],Table2[[#All],[Department Head]])</f>
        <v>Operations</v>
      </c>
      <c r="AC1602" s="2">
        <f>_xlfn.XLOOKUP(Table1[[#This Row],[City]],L:L,O:O)</f>
        <v>0.23685887225230964</v>
      </c>
      <c r="AD1602" t="str" cm="1">
        <f t="array" ref="AD1602">_xlfn.IFS(Table1[[#This Row],[Performance Score]]&gt;=90,"Excellent",Table1[[#This Row],[Performance Score]]&gt;=75,"Good",Table1[[#This Row],[Performance Score]]&gt;=60,"Average",Table1[[#This Row],[Performance Score]]&lt;=60,"Need Improvement")</f>
        <v>Average</v>
      </c>
      <c r="AE1602" t="str">
        <f>IF(AND(Table1[[#This Row],[Attendance %]]&gt;=80,(Table1[[#This Row],[Performance Score]]&gt;=80)),"Eligible","Not Eligible")</f>
        <v>Not Eligible</v>
      </c>
      <c r="AF1602" t="str">
        <f>IF(Table1[[#This Row],[Performance Score]]&gt;=80,"High Performer","Low Performer")</f>
        <v>Low Performer</v>
      </c>
      <c r="AG1602" t="str" cm="1">
        <f t="array" aca="1" ref="AG1602" ca="1">_xlfn.IFS(Table1[[#This Row],[Experience]]&lt;=3,"Junior",Table1[[#This Row],[Experience]]&lt;=7,"Mid Level",Table1[[#This Row],[Experience]]&gt;=7,"Senior")</f>
        <v>Junior</v>
      </c>
      <c r="AH1602" t="str">
        <f>IF(Table1[[#This Row],[Attendance %]]&gt;75,"OK","Below 75")</f>
        <v>OK</v>
      </c>
      <c r="AI1602" t="b">
        <f>ISBLANK(Table1[[#This Row],[Employee ID]])</f>
        <v>0</v>
      </c>
      <c r="AJ1602" t="b">
        <f>ISNUMBER(Table1[[#This Row],[Total Salary  ]])</f>
        <v>1</v>
      </c>
      <c r="AK1602" t="str">
        <f>IFERROR(_xlfn.XLOOKUP(Table1[[#This Row],[Manager ID]],MANAGERS!A:A,MANAGERS!B:B),"Not Found")</f>
        <v>Manager_7</v>
      </c>
    </row>
    <row r="1603" spans="1:37" x14ac:dyDescent="0.2">
      <c r="A1603" t="s">
        <v>1310</v>
      </c>
      <c r="B1603" t="s">
        <v>129</v>
      </c>
      <c r="C1603" t="s">
        <v>15</v>
      </c>
      <c r="D1603" t="s">
        <v>81</v>
      </c>
      <c r="E1603" t="s">
        <v>22</v>
      </c>
      <c r="F1603" s="1">
        <v>43196</v>
      </c>
      <c r="G1603" s="1">
        <v>31679</v>
      </c>
      <c r="H1603">
        <v>102493</v>
      </c>
      <c r="I1603">
        <v>5836</v>
      </c>
      <c r="J1603">
        <v>66</v>
      </c>
      <c r="K1603">
        <v>78</v>
      </c>
      <c r="L1603" t="s">
        <v>37</v>
      </c>
      <c r="M1603">
        <v>111</v>
      </c>
      <c r="N1603">
        <f>Table1[[#This Row],[Basic Salary]]+Table1[[#This Row],[Bonus]]</f>
        <v>108329</v>
      </c>
      <c r="O1603" s="2">
        <f>Table1[[#This Row],[Bonus]]/Table1[[#This Row],[Basic Salary]]</f>
        <v>5.6940473983589125E-2</v>
      </c>
      <c r="P1603">
        <f ca="1">DATEDIF(Table1[[#This Row],[Date of Birth]],TODAY(),"Y")</f>
        <v>39</v>
      </c>
      <c r="Q1603">
        <f ca="1">DATEDIF(Table1[[#This Row],[Joining Date]],TODAY(),"Y")</f>
        <v>8</v>
      </c>
      <c r="R1603" t="str">
        <f ca="1">IF(YEAR(Table1[[#This Row],[Joining Date]])=YEAR(TODAY()),"Yes","No")</f>
        <v>No</v>
      </c>
      <c r="S1603" t="str">
        <f ca="1">IF(Table1[[#This Row],[Experience]]&gt;5,"Yes","No")</f>
        <v>Yes</v>
      </c>
      <c r="T1603" t="str">
        <f>TEXT(Table1[[#This Row],[Joining Date]],"mmmm")</f>
        <v>April</v>
      </c>
      <c r="U1603" t="str">
        <f>TEXT(Table1[[#This Row],[Joining Date]],"yyyy")</f>
        <v>2018</v>
      </c>
      <c r="V1603" s="5">
        <f ca="1">TODAY()-Table1[[#This Row],[Joining Date]]</f>
        <v>3043</v>
      </c>
      <c r="W1603" t="str">
        <f>LEFT(Table1[[#This Row],[Employee Name]],FIND(" ",Table1[[#This Row],[Employee Name]])-1)</f>
        <v>Aarav</v>
      </c>
      <c r="X1603" t="str">
        <f>RIGHT(Table1[[#This Row],[Employee Name]],LEN(Table1[[#This Row],[Employee Name]])-FIND(" ",Table1[[#This Row],[Employee Name]]))</f>
        <v>Sharma</v>
      </c>
      <c r="Y1603" t="str">
        <f>Table1[[#This Row],[Department]]&amp;"-"&amp;Table1[[#This Row],[Employee ID]]</f>
        <v>Sales-E01254</v>
      </c>
      <c r="Z1603" t="str">
        <f>LEFT(Table1[[#This Row],[Department]],3)</f>
        <v>Sal</v>
      </c>
      <c r="AA1603" t="str">
        <f>_xlfn.XLOOKUP(Table1[[#This Row],[Manager ID]],MANAGERS!A:A,MANAGERS!B:B)</f>
        <v>Manager_11</v>
      </c>
      <c r="AB1603" t="str" cm="1">
        <f t="array" ref="AB1603">_xlfn.XLOOKUP(Table1[[#This Row],[Manager ID]],Table2[[#All],[Manager ID]],Table2[[#All],[Department Head]])</f>
        <v>Marketing</v>
      </c>
      <c r="AC1603" s="2">
        <f>_xlfn.XLOOKUP(Table1[[#This Row],[City]],L:L,O:O)</f>
        <v>0.24036902712549932</v>
      </c>
      <c r="AD1603" t="str" cm="1">
        <f t="array" ref="AD1603">_xlfn.IFS(Table1[[#This Row],[Performance Score]]&gt;=90,"Excellent",Table1[[#This Row],[Performance Score]]&gt;=75,"Good",Table1[[#This Row],[Performance Score]]&gt;=60,"Average",Table1[[#This Row],[Performance Score]]&lt;=60,"Need Improvement")</f>
        <v>Good</v>
      </c>
      <c r="AE1603" t="str">
        <f>IF(AND(Table1[[#This Row],[Attendance %]]&gt;=80,(Table1[[#This Row],[Performance Score]]&gt;=80)),"Eligible","Not Eligible")</f>
        <v>Not Eligible</v>
      </c>
      <c r="AF1603" t="str">
        <f>IF(Table1[[#This Row],[Performance Score]]&gt;=80,"High Performer","Low Performer")</f>
        <v>Low Performer</v>
      </c>
      <c r="AG1603" t="str" cm="1">
        <f t="array" aca="1" ref="AG1603" ca="1">_xlfn.IFS(Table1[[#This Row],[Experience]]&lt;=3,"Junior",Table1[[#This Row],[Experience]]&lt;=7,"Mid Level",Table1[[#This Row],[Experience]]&gt;=7,"Senior")</f>
        <v>Senior</v>
      </c>
      <c r="AH1603" t="str">
        <f>IF(Table1[[#This Row],[Attendance %]]&gt;75,"OK","Below 75")</f>
        <v>Below 75</v>
      </c>
      <c r="AI1603" t="b">
        <f>ISBLANK(Table1[[#This Row],[Employee ID]])</f>
        <v>0</v>
      </c>
      <c r="AJ1603" t="b">
        <f>ISNUMBER(Table1[[#This Row],[Total Salary  ]])</f>
        <v>1</v>
      </c>
      <c r="AK1603" t="str">
        <f>IFERROR(_xlfn.XLOOKUP(Table1[[#This Row],[Manager ID]],MANAGERS!A:A,MANAGERS!B:B),"Not Found")</f>
        <v>Manager_11</v>
      </c>
    </row>
    <row r="1604" spans="1:37" x14ac:dyDescent="0.2">
      <c r="A1604" t="s">
        <v>1738</v>
      </c>
      <c r="B1604" t="s">
        <v>129</v>
      </c>
      <c r="C1604" t="s">
        <v>15</v>
      </c>
      <c r="D1604" t="s">
        <v>40</v>
      </c>
      <c r="E1604" t="s">
        <v>17</v>
      </c>
      <c r="F1604" s="1">
        <v>45078</v>
      </c>
      <c r="G1604" s="1">
        <v>31632</v>
      </c>
      <c r="H1604">
        <v>83974</v>
      </c>
      <c r="I1604">
        <v>24347</v>
      </c>
      <c r="J1604">
        <v>68</v>
      </c>
      <c r="K1604">
        <v>81</v>
      </c>
      <c r="L1604" t="s">
        <v>34</v>
      </c>
      <c r="M1604">
        <v>110</v>
      </c>
      <c r="N1604">
        <f>Table1[[#This Row],[Basic Salary]]+Table1[[#This Row],[Bonus]]</f>
        <v>108321</v>
      </c>
      <c r="O1604" s="2">
        <f>Table1[[#This Row],[Bonus]]/Table1[[#This Row],[Basic Salary]]</f>
        <v>0.28993497987472311</v>
      </c>
      <c r="P1604">
        <f ca="1">DATEDIF(Table1[[#This Row],[Date of Birth]],TODAY(),"Y")</f>
        <v>39</v>
      </c>
      <c r="Q1604">
        <f ca="1">DATEDIF(Table1[[#This Row],[Joining Date]],TODAY(),"Y")</f>
        <v>3</v>
      </c>
      <c r="R1604" t="str">
        <f ca="1">IF(YEAR(Table1[[#This Row],[Joining Date]])=YEAR(TODAY()),"Yes","No")</f>
        <v>No</v>
      </c>
      <c r="S1604" t="str">
        <f ca="1">IF(Table1[[#This Row],[Experience]]&gt;5,"Yes","No")</f>
        <v>No</v>
      </c>
      <c r="T1604" t="str">
        <f>TEXT(Table1[[#This Row],[Joining Date]],"mmmm")</f>
        <v>June</v>
      </c>
      <c r="U1604" t="str">
        <f>TEXT(Table1[[#This Row],[Joining Date]],"yyyy")</f>
        <v>2023</v>
      </c>
      <c r="V1604" s="5">
        <f ca="1">TODAY()-Table1[[#This Row],[Joining Date]]</f>
        <v>1161</v>
      </c>
      <c r="W1604" t="str">
        <f>LEFT(Table1[[#This Row],[Employee Name]],FIND(" ",Table1[[#This Row],[Employee Name]])-1)</f>
        <v>Aarav</v>
      </c>
      <c r="X1604" t="str">
        <f>RIGHT(Table1[[#This Row],[Employee Name]],LEN(Table1[[#This Row],[Employee Name]])-FIND(" ",Table1[[#This Row],[Employee Name]]))</f>
        <v>Sharma</v>
      </c>
      <c r="Y1604" t="str">
        <f>Table1[[#This Row],[Department]]&amp;"-"&amp;Table1[[#This Row],[Employee ID]]</f>
        <v>IT-E01682</v>
      </c>
      <c r="Z1604" t="str">
        <f>LEFT(Table1[[#This Row],[Department]],3)</f>
        <v>IT</v>
      </c>
      <c r="AA1604" t="str">
        <f>_xlfn.XLOOKUP(Table1[[#This Row],[Manager ID]],MANAGERS!A:A,MANAGERS!B:B)</f>
        <v>Manager_10</v>
      </c>
      <c r="AB1604" t="str" cm="1">
        <f t="array" ref="AB1604">_xlfn.XLOOKUP(Table1[[#This Row],[Manager ID]],Table2[[#All],[Manager ID]],Table2[[#All],[Department Head]])</f>
        <v>HR</v>
      </c>
      <c r="AC1604" s="2">
        <f>_xlfn.XLOOKUP(Table1[[#This Row],[City]],L:L,O:O)</f>
        <v>0.24030340748661314</v>
      </c>
      <c r="AD1604" t="str" cm="1">
        <f t="array" ref="AD1604">_xlfn.IFS(Table1[[#This Row],[Performance Score]]&gt;=90,"Excellent",Table1[[#This Row],[Performance Score]]&gt;=75,"Good",Table1[[#This Row],[Performance Score]]&gt;=60,"Average",Table1[[#This Row],[Performance Score]]&lt;=60,"Need Improvement")</f>
        <v>Good</v>
      </c>
      <c r="AE1604" t="str">
        <f>IF(AND(Table1[[#This Row],[Attendance %]]&gt;=80,(Table1[[#This Row],[Performance Score]]&gt;=80)),"Eligible","Not Eligible")</f>
        <v>Not Eligible</v>
      </c>
      <c r="AF1604" t="str">
        <f>IF(Table1[[#This Row],[Performance Score]]&gt;=80,"High Performer","Low Performer")</f>
        <v>High Performer</v>
      </c>
      <c r="AG1604" t="str" cm="1">
        <f t="array" aca="1" ref="AG1604" ca="1">_xlfn.IFS(Table1[[#This Row],[Experience]]&lt;=3,"Junior",Table1[[#This Row],[Experience]]&lt;=7,"Mid Level",Table1[[#This Row],[Experience]]&gt;=7,"Senior")</f>
        <v>Junior</v>
      </c>
      <c r="AH1604" t="str">
        <f>IF(Table1[[#This Row],[Attendance %]]&gt;75,"OK","Below 75")</f>
        <v>Below 75</v>
      </c>
      <c r="AI1604" t="b">
        <f>ISBLANK(Table1[[#This Row],[Employee ID]])</f>
        <v>0</v>
      </c>
      <c r="AJ1604" t="b">
        <f>ISNUMBER(Table1[[#This Row],[Total Salary  ]])</f>
        <v>1</v>
      </c>
      <c r="AK1604" t="str">
        <f>IFERROR(_xlfn.XLOOKUP(Table1[[#This Row],[Manager ID]],MANAGERS!A:A,MANAGERS!B:B),"Not Found")</f>
        <v>Manager_10</v>
      </c>
    </row>
    <row r="1605" spans="1:37" x14ac:dyDescent="0.2">
      <c r="A1605" t="s">
        <v>991</v>
      </c>
      <c r="B1605" t="s">
        <v>75</v>
      </c>
      <c r="C1605" t="s">
        <v>21</v>
      </c>
      <c r="D1605" t="s">
        <v>16</v>
      </c>
      <c r="E1605" t="s">
        <v>65</v>
      </c>
      <c r="F1605" s="1">
        <v>42432</v>
      </c>
      <c r="G1605" s="1">
        <v>40278</v>
      </c>
      <c r="H1605">
        <v>97470</v>
      </c>
      <c r="I1605">
        <v>10820</v>
      </c>
      <c r="J1605">
        <v>62</v>
      </c>
      <c r="K1605">
        <v>92</v>
      </c>
      <c r="L1605" t="s">
        <v>18</v>
      </c>
      <c r="M1605">
        <v>120</v>
      </c>
      <c r="N1605">
        <f>Table1[[#This Row],[Basic Salary]]+Table1[[#This Row],[Bonus]]</f>
        <v>108290</v>
      </c>
      <c r="O1605" s="2">
        <f>Table1[[#This Row],[Bonus]]/Table1[[#This Row],[Basic Salary]]</f>
        <v>0.11100851544064841</v>
      </c>
      <c r="P1605">
        <f ca="1">DATEDIF(Table1[[#This Row],[Date of Birth]],TODAY(),"Y")</f>
        <v>16</v>
      </c>
      <c r="Q1605">
        <f ca="1">DATEDIF(Table1[[#This Row],[Joining Date]],TODAY(),"Y")</f>
        <v>10</v>
      </c>
      <c r="R1605" t="str">
        <f ca="1">IF(YEAR(Table1[[#This Row],[Joining Date]])=YEAR(TODAY()),"Yes","No")</f>
        <v>No</v>
      </c>
      <c r="S1605" t="str">
        <f ca="1">IF(Table1[[#This Row],[Experience]]&gt;5,"Yes","No")</f>
        <v>Yes</v>
      </c>
      <c r="T1605" t="str">
        <f>TEXT(Table1[[#This Row],[Joining Date]],"mmmm")</f>
        <v>March</v>
      </c>
      <c r="U1605" t="str">
        <f>TEXT(Table1[[#This Row],[Joining Date]],"yyyy")</f>
        <v>2016</v>
      </c>
      <c r="V1605" s="5">
        <f ca="1">TODAY()-Table1[[#This Row],[Joining Date]]</f>
        <v>3807</v>
      </c>
      <c r="W1605" t="str">
        <f>LEFT(Table1[[#This Row],[Employee Name]],FIND(" ",Table1[[#This Row],[Employee Name]])-1)</f>
        <v>Ishita</v>
      </c>
      <c r="X1605" t="str">
        <f>RIGHT(Table1[[#This Row],[Employee Name]],LEN(Table1[[#This Row],[Employee Name]])-FIND(" ",Table1[[#This Row],[Employee Name]]))</f>
        <v>Roy</v>
      </c>
      <c r="Y1605" t="str">
        <f>Table1[[#This Row],[Department]]&amp;"-"&amp;Table1[[#This Row],[Employee ID]]</f>
        <v>HR-E00935</v>
      </c>
      <c r="Z1605" t="str">
        <f>LEFT(Table1[[#This Row],[Department]],3)</f>
        <v>HR</v>
      </c>
      <c r="AA1605" t="str">
        <f>_xlfn.XLOOKUP(Table1[[#This Row],[Manager ID]],MANAGERS!A:A,MANAGERS!B:B)</f>
        <v>Manager_20</v>
      </c>
      <c r="AB1605" t="str" cm="1">
        <f t="array" ref="AB1605">_xlfn.XLOOKUP(Table1[[#This Row],[Manager ID]],Table2[[#All],[Manager ID]],Table2[[#All],[Department Head]])</f>
        <v>Operations</v>
      </c>
      <c r="AC1605" s="2">
        <f>_xlfn.XLOOKUP(Table1[[#This Row],[City]],L:L,O:O)</f>
        <v>0.21356479274849693</v>
      </c>
      <c r="AD1605" t="str" cm="1">
        <f t="array" ref="AD1605">_xlfn.IFS(Table1[[#This Row],[Performance Score]]&gt;=90,"Excellent",Table1[[#This Row],[Performance Score]]&gt;=75,"Good",Table1[[#This Row],[Performance Score]]&gt;=60,"Average",Table1[[#This Row],[Performance Score]]&lt;=60,"Need Improvement")</f>
        <v>Excellent</v>
      </c>
      <c r="AE1605" t="str">
        <f>IF(AND(Table1[[#This Row],[Attendance %]]&gt;=80,(Table1[[#This Row],[Performance Score]]&gt;=80)),"Eligible","Not Eligible")</f>
        <v>Not Eligible</v>
      </c>
      <c r="AF1605" t="str">
        <f>IF(Table1[[#This Row],[Performance Score]]&gt;=80,"High Performer","Low Performer")</f>
        <v>High Performer</v>
      </c>
      <c r="AG1605" t="str" cm="1">
        <f t="array" aca="1" ref="AG1605" ca="1">_xlfn.IFS(Table1[[#This Row],[Experience]]&lt;=3,"Junior",Table1[[#This Row],[Experience]]&lt;=7,"Mid Level",Table1[[#This Row],[Experience]]&gt;=7,"Senior")</f>
        <v>Senior</v>
      </c>
      <c r="AH1605" t="str">
        <f>IF(Table1[[#This Row],[Attendance %]]&gt;75,"OK","Below 75")</f>
        <v>Below 75</v>
      </c>
      <c r="AI1605" t="b">
        <f>ISBLANK(Table1[[#This Row],[Employee ID]])</f>
        <v>0</v>
      </c>
      <c r="AJ1605" t="b">
        <f>ISNUMBER(Table1[[#This Row],[Total Salary  ]])</f>
        <v>1</v>
      </c>
      <c r="AK1605" t="str">
        <f>IFERROR(_xlfn.XLOOKUP(Table1[[#This Row],[Manager ID]],MANAGERS!A:A,MANAGERS!B:B),"Not Found")</f>
        <v>Manager_20</v>
      </c>
    </row>
    <row r="1606" spans="1:37" x14ac:dyDescent="0.2">
      <c r="A1606" t="s">
        <v>1492</v>
      </c>
      <c r="B1606" t="s">
        <v>71</v>
      </c>
      <c r="C1606" t="s">
        <v>21</v>
      </c>
      <c r="D1606" t="s">
        <v>81</v>
      </c>
      <c r="E1606" t="s">
        <v>30</v>
      </c>
      <c r="F1606" s="1">
        <v>45431</v>
      </c>
      <c r="G1606" s="1">
        <v>30290</v>
      </c>
      <c r="H1606">
        <v>81904</v>
      </c>
      <c r="I1606">
        <v>26364</v>
      </c>
      <c r="J1606">
        <v>79</v>
      </c>
      <c r="K1606">
        <v>54</v>
      </c>
      <c r="L1606" t="s">
        <v>18</v>
      </c>
      <c r="M1606">
        <v>103</v>
      </c>
      <c r="N1606">
        <f>Table1[[#This Row],[Basic Salary]]+Table1[[#This Row],[Bonus]]</f>
        <v>108268</v>
      </c>
      <c r="O1606" s="2">
        <f>Table1[[#This Row],[Bonus]]/Table1[[#This Row],[Basic Salary]]</f>
        <v>0.32188904082828679</v>
      </c>
      <c r="P1606">
        <f ca="1">DATEDIF(Table1[[#This Row],[Date of Birth]],TODAY(),"Y")</f>
        <v>43</v>
      </c>
      <c r="Q1606">
        <f ca="1">DATEDIF(Table1[[#This Row],[Joining Date]],TODAY(),"Y")</f>
        <v>2</v>
      </c>
      <c r="R1606" t="str">
        <f ca="1">IF(YEAR(Table1[[#This Row],[Joining Date]])=YEAR(TODAY()),"Yes","No")</f>
        <v>No</v>
      </c>
      <c r="S1606" t="str">
        <f ca="1">IF(Table1[[#This Row],[Experience]]&gt;5,"Yes","No")</f>
        <v>No</v>
      </c>
      <c r="T1606" t="str">
        <f>TEXT(Table1[[#This Row],[Joining Date]],"mmmm")</f>
        <v>May</v>
      </c>
      <c r="U1606" t="str">
        <f>TEXT(Table1[[#This Row],[Joining Date]],"yyyy")</f>
        <v>2024</v>
      </c>
      <c r="V1606" s="5">
        <f ca="1">TODAY()-Table1[[#This Row],[Joining Date]]</f>
        <v>808</v>
      </c>
      <c r="W1606" t="str">
        <f>LEFT(Table1[[#This Row],[Employee Name]],FIND(" ",Table1[[#This Row],[Employee Name]])-1)</f>
        <v>Sneha</v>
      </c>
      <c r="X1606" t="str">
        <f>RIGHT(Table1[[#This Row],[Employee Name]],LEN(Table1[[#This Row],[Employee Name]])-FIND(" ",Table1[[#This Row],[Employee Name]]))</f>
        <v>Iyer</v>
      </c>
      <c r="Y1606" t="str">
        <f>Table1[[#This Row],[Department]]&amp;"-"&amp;Table1[[#This Row],[Employee ID]]</f>
        <v>Sales-E01436</v>
      </c>
      <c r="Z1606" t="str">
        <f>LEFT(Table1[[#This Row],[Department]],3)</f>
        <v>Sal</v>
      </c>
      <c r="AA1606" t="str">
        <f>_xlfn.XLOOKUP(Table1[[#This Row],[Manager ID]],MANAGERS!A:A,MANAGERS!B:B)</f>
        <v>Manager_3</v>
      </c>
      <c r="AB1606" t="str" cm="1">
        <f t="array" ref="AB1606">_xlfn.XLOOKUP(Table1[[#This Row],[Manager ID]],Table2[[#All],[Manager ID]],Table2[[#All],[Department Head]])</f>
        <v>IT</v>
      </c>
      <c r="AC1606" s="2">
        <f>_xlfn.XLOOKUP(Table1[[#This Row],[City]],L:L,O:O)</f>
        <v>0.21356479274849693</v>
      </c>
      <c r="AD1606" t="str" cm="1">
        <f t="array" ref="AD1606">_xlfn.IFS(Table1[[#This Row],[Performance Score]]&gt;=90,"Excellent",Table1[[#This Row],[Performance Score]]&gt;=75,"Good",Table1[[#This Row],[Performance Score]]&gt;=60,"Average",Table1[[#This Row],[Performance Score]]&lt;=60,"Need Improvement")</f>
        <v>Need Improvement</v>
      </c>
      <c r="AE1606" t="str">
        <f>IF(AND(Table1[[#This Row],[Attendance %]]&gt;=80,(Table1[[#This Row],[Performance Score]]&gt;=80)),"Eligible","Not Eligible")</f>
        <v>Not Eligible</v>
      </c>
      <c r="AF1606" t="str">
        <f>IF(Table1[[#This Row],[Performance Score]]&gt;=80,"High Performer","Low Performer")</f>
        <v>Low Performer</v>
      </c>
      <c r="AG1606" t="str" cm="1">
        <f t="array" aca="1" ref="AG1606" ca="1">_xlfn.IFS(Table1[[#This Row],[Experience]]&lt;=3,"Junior",Table1[[#This Row],[Experience]]&lt;=7,"Mid Level",Table1[[#This Row],[Experience]]&gt;=7,"Senior")</f>
        <v>Junior</v>
      </c>
      <c r="AH1606" t="str">
        <f>IF(Table1[[#This Row],[Attendance %]]&gt;75,"OK","Below 75")</f>
        <v>OK</v>
      </c>
      <c r="AI1606" t="b">
        <f>ISBLANK(Table1[[#This Row],[Employee ID]])</f>
        <v>0</v>
      </c>
      <c r="AJ1606" t="b">
        <f>ISNUMBER(Table1[[#This Row],[Total Salary  ]])</f>
        <v>1</v>
      </c>
      <c r="AK1606" t="str">
        <f>IFERROR(_xlfn.XLOOKUP(Table1[[#This Row],[Manager ID]],MANAGERS!A:A,MANAGERS!B:B),"Not Found")</f>
        <v>Manager_3</v>
      </c>
    </row>
    <row r="1607" spans="1:37" x14ac:dyDescent="0.2">
      <c r="A1607" t="s">
        <v>4001</v>
      </c>
      <c r="B1607" t="s">
        <v>57</v>
      </c>
      <c r="C1607" t="s">
        <v>21</v>
      </c>
      <c r="D1607" t="s">
        <v>33</v>
      </c>
      <c r="E1607" t="s">
        <v>51</v>
      </c>
      <c r="F1607" s="1">
        <v>45716</v>
      </c>
      <c r="G1607" s="1">
        <v>36658</v>
      </c>
      <c r="H1607">
        <v>89370</v>
      </c>
      <c r="I1607">
        <v>18877</v>
      </c>
      <c r="J1607">
        <v>90</v>
      </c>
      <c r="K1607">
        <v>87</v>
      </c>
      <c r="L1607" t="s">
        <v>27</v>
      </c>
      <c r="M1607">
        <v>112</v>
      </c>
      <c r="N1607">
        <f>Table1[[#This Row],[Basic Salary]]+Table1[[#This Row],[Bonus]]</f>
        <v>108247</v>
      </c>
      <c r="O1607" s="2">
        <f>Table1[[#This Row],[Bonus]]/Table1[[#This Row],[Basic Salary]]</f>
        <v>0.21122300548282422</v>
      </c>
      <c r="P1607">
        <f ca="1">DATEDIF(Table1[[#This Row],[Date of Birth]],TODAY(),"Y")</f>
        <v>26</v>
      </c>
      <c r="Q1607">
        <f ca="1">DATEDIF(Table1[[#This Row],[Joining Date]],TODAY(),"Y")</f>
        <v>1</v>
      </c>
      <c r="R1607" t="str">
        <f ca="1">IF(YEAR(Table1[[#This Row],[Joining Date]])=YEAR(TODAY()),"Yes","No")</f>
        <v>No</v>
      </c>
      <c r="S1607" t="str">
        <f ca="1">IF(Table1[[#This Row],[Experience]]&gt;5,"Yes","No")</f>
        <v>No</v>
      </c>
      <c r="T1607" t="str">
        <f>TEXT(Table1[[#This Row],[Joining Date]],"mmmm")</f>
        <v>February</v>
      </c>
      <c r="U1607" t="str">
        <f>TEXT(Table1[[#This Row],[Joining Date]],"yyyy")</f>
        <v>2025</v>
      </c>
      <c r="V1607" s="5">
        <f ca="1">TODAY()-Table1[[#This Row],[Joining Date]]</f>
        <v>523</v>
      </c>
      <c r="W1607" t="str">
        <f>LEFT(Table1[[#This Row],[Employee Name]],FIND(" ",Table1[[#This Row],[Employee Name]])-1)</f>
        <v>Swathi</v>
      </c>
      <c r="X1607" t="str">
        <f>RIGHT(Table1[[#This Row],[Employee Name]],LEN(Table1[[#This Row],[Employee Name]])-FIND(" ",Table1[[#This Row],[Employee Name]]))</f>
        <v>Ramesh</v>
      </c>
      <c r="Y1607" t="str">
        <f>Table1[[#This Row],[Department]]&amp;"-"&amp;Table1[[#This Row],[Employee ID]]</f>
        <v>Marketing-E03945</v>
      </c>
      <c r="Z1607" t="str">
        <f>LEFT(Table1[[#This Row],[Department]],3)</f>
        <v>Mar</v>
      </c>
      <c r="AA1607" t="str">
        <f>_xlfn.XLOOKUP(Table1[[#This Row],[Manager ID]],MANAGERS!A:A,MANAGERS!B:B)</f>
        <v>Manager_12</v>
      </c>
      <c r="AB1607" t="str" cm="1">
        <f t="array" ref="AB1607">_xlfn.XLOOKUP(Table1[[#This Row],[Manager ID]],Table2[[#All],[Manager ID]],Table2[[#All],[Department Head]])</f>
        <v>Marketing</v>
      </c>
      <c r="AC1607" s="2">
        <f>_xlfn.XLOOKUP(Table1[[#This Row],[City]],L:L,O:O)</f>
        <v>0.23674293405114402</v>
      </c>
      <c r="AD1607" t="str" cm="1">
        <f t="array" ref="AD1607">_xlfn.IFS(Table1[[#This Row],[Performance Score]]&gt;=90,"Excellent",Table1[[#This Row],[Performance Score]]&gt;=75,"Good",Table1[[#This Row],[Performance Score]]&gt;=60,"Average",Table1[[#This Row],[Performance Score]]&lt;=60,"Need Improvement")</f>
        <v>Good</v>
      </c>
      <c r="AE1607" t="str">
        <f>IF(AND(Table1[[#This Row],[Attendance %]]&gt;=80,(Table1[[#This Row],[Performance Score]]&gt;=80)),"Eligible","Not Eligible")</f>
        <v>Eligible</v>
      </c>
      <c r="AF1607" t="str">
        <f>IF(Table1[[#This Row],[Performance Score]]&gt;=80,"High Performer","Low Performer")</f>
        <v>High Performer</v>
      </c>
      <c r="AG1607" t="str" cm="1">
        <f t="array" aca="1" ref="AG1607" ca="1">_xlfn.IFS(Table1[[#This Row],[Experience]]&lt;=3,"Junior",Table1[[#This Row],[Experience]]&lt;=7,"Mid Level",Table1[[#This Row],[Experience]]&gt;=7,"Senior")</f>
        <v>Junior</v>
      </c>
      <c r="AH1607" t="str">
        <f>IF(Table1[[#This Row],[Attendance %]]&gt;75,"OK","Below 75")</f>
        <v>OK</v>
      </c>
      <c r="AI1607" t="b">
        <f>ISBLANK(Table1[[#This Row],[Employee ID]])</f>
        <v>0</v>
      </c>
      <c r="AJ1607" t="b">
        <f>ISNUMBER(Table1[[#This Row],[Total Salary  ]])</f>
        <v>1</v>
      </c>
      <c r="AK1607" t="str">
        <f>IFERROR(_xlfn.XLOOKUP(Table1[[#This Row],[Manager ID]],MANAGERS!A:A,MANAGERS!B:B),"Not Found")</f>
        <v>Manager_12</v>
      </c>
    </row>
    <row r="1608" spans="1:37" x14ac:dyDescent="0.2">
      <c r="A1608" t="s">
        <v>3976</v>
      </c>
      <c r="B1608" t="s">
        <v>20</v>
      </c>
      <c r="C1608" t="s">
        <v>21</v>
      </c>
      <c r="D1608" t="s">
        <v>43</v>
      </c>
      <c r="E1608" t="s">
        <v>65</v>
      </c>
      <c r="F1608" s="1">
        <v>42294</v>
      </c>
      <c r="G1608" s="1">
        <v>30542</v>
      </c>
      <c r="H1608">
        <v>80886</v>
      </c>
      <c r="I1608">
        <v>27337</v>
      </c>
      <c r="J1608">
        <v>97</v>
      </c>
      <c r="K1608">
        <v>77</v>
      </c>
      <c r="L1608" t="s">
        <v>37</v>
      </c>
      <c r="M1608">
        <v>103</v>
      </c>
      <c r="N1608">
        <f>Table1[[#This Row],[Basic Salary]]+Table1[[#This Row],[Bonus]]</f>
        <v>108223</v>
      </c>
      <c r="O1608" s="2">
        <f>Table1[[#This Row],[Bonus]]/Table1[[#This Row],[Basic Salary]]</f>
        <v>0.3379694879212719</v>
      </c>
      <c r="P1608">
        <f ca="1">DATEDIF(Table1[[#This Row],[Date of Birth]],TODAY(),"Y")</f>
        <v>42</v>
      </c>
      <c r="Q1608">
        <f ca="1">DATEDIF(Table1[[#This Row],[Joining Date]],TODAY(),"Y")</f>
        <v>10</v>
      </c>
      <c r="R1608" t="str">
        <f ca="1">IF(YEAR(Table1[[#This Row],[Joining Date]])=YEAR(TODAY()),"Yes","No")</f>
        <v>No</v>
      </c>
      <c r="S1608" t="str">
        <f ca="1">IF(Table1[[#This Row],[Experience]]&gt;5,"Yes","No")</f>
        <v>Yes</v>
      </c>
      <c r="T1608" t="str">
        <f>TEXT(Table1[[#This Row],[Joining Date]],"mmmm")</f>
        <v>October</v>
      </c>
      <c r="U1608" t="str">
        <f>TEXT(Table1[[#This Row],[Joining Date]],"yyyy")</f>
        <v>2015</v>
      </c>
      <c r="V1608" s="5">
        <f ca="1">TODAY()-Table1[[#This Row],[Joining Date]]</f>
        <v>3945</v>
      </c>
      <c r="W1608" t="str">
        <f>LEFT(Table1[[#This Row],[Employee Name]],FIND(" ",Table1[[#This Row],[Employee Name]])-1)</f>
        <v>Rahul</v>
      </c>
      <c r="X1608" t="str">
        <f>RIGHT(Table1[[#This Row],[Employee Name]],LEN(Table1[[#This Row],[Employee Name]])-FIND(" ",Table1[[#This Row],[Employee Name]]))</f>
        <v>Verma</v>
      </c>
      <c r="Y1608" t="str">
        <f>Table1[[#This Row],[Department]]&amp;"-"&amp;Table1[[#This Row],[Employee ID]]</f>
        <v>Operations-E03920</v>
      </c>
      <c r="Z1608" t="str">
        <f>LEFT(Table1[[#This Row],[Department]],3)</f>
        <v>Ope</v>
      </c>
      <c r="AA1608" t="str">
        <f>_xlfn.XLOOKUP(Table1[[#This Row],[Manager ID]],MANAGERS!A:A,MANAGERS!B:B)</f>
        <v>Manager_3</v>
      </c>
      <c r="AB1608" t="str" cm="1">
        <f t="array" ref="AB1608">_xlfn.XLOOKUP(Table1[[#This Row],[Manager ID]],Table2[[#All],[Manager ID]],Table2[[#All],[Department Head]])</f>
        <v>IT</v>
      </c>
      <c r="AC1608" s="2">
        <f>_xlfn.XLOOKUP(Table1[[#This Row],[City]],L:L,O:O)</f>
        <v>0.24036902712549932</v>
      </c>
      <c r="AD1608" t="str" cm="1">
        <f t="array" ref="AD1608">_xlfn.IFS(Table1[[#This Row],[Performance Score]]&gt;=90,"Excellent",Table1[[#This Row],[Performance Score]]&gt;=75,"Good",Table1[[#This Row],[Performance Score]]&gt;=60,"Average",Table1[[#This Row],[Performance Score]]&lt;=60,"Need Improvement")</f>
        <v>Good</v>
      </c>
      <c r="AE1608" t="str">
        <f>IF(AND(Table1[[#This Row],[Attendance %]]&gt;=80,(Table1[[#This Row],[Performance Score]]&gt;=80)),"Eligible","Not Eligible")</f>
        <v>Not Eligible</v>
      </c>
      <c r="AF1608" t="str">
        <f>IF(Table1[[#This Row],[Performance Score]]&gt;=80,"High Performer","Low Performer")</f>
        <v>Low Performer</v>
      </c>
      <c r="AG1608" t="str" cm="1">
        <f t="array" aca="1" ref="AG1608" ca="1">_xlfn.IFS(Table1[[#This Row],[Experience]]&lt;=3,"Junior",Table1[[#This Row],[Experience]]&lt;=7,"Mid Level",Table1[[#This Row],[Experience]]&gt;=7,"Senior")</f>
        <v>Senior</v>
      </c>
      <c r="AH1608" t="str">
        <f>IF(Table1[[#This Row],[Attendance %]]&gt;75,"OK","Below 75")</f>
        <v>OK</v>
      </c>
      <c r="AI1608" t="b">
        <f>ISBLANK(Table1[[#This Row],[Employee ID]])</f>
        <v>0</v>
      </c>
      <c r="AJ1608" t="b">
        <f>ISNUMBER(Table1[[#This Row],[Total Salary  ]])</f>
        <v>1</v>
      </c>
      <c r="AK1608" t="str">
        <f>IFERROR(_xlfn.XLOOKUP(Table1[[#This Row],[Manager ID]],MANAGERS!A:A,MANAGERS!B:B),"Not Found")</f>
        <v>Manager_3</v>
      </c>
    </row>
    <row r="1609" spans="1:37" x14ac:dyDescent="0.2">
      <c r="A1609" t="s">
        <v>1261</v>
      </c>
      <c r="B1609" t="s">
        <v>42</v>
      </c>
      <c r="C1609" t="s">
        <v>15</v>
      </c>
      <c r="D1609" t="s">
        <v>25</v>
      </c>
      <c r="E1609" t="s">
        <v>51</v>
      </c>
      <c r="F1609" s="1">
        <v>45042</v>
      </c>
      <c r="G1609" s="1">
        <v>40683</v>
      </c>
      <c r="H1609">
        <v>96654</v>
      </c>
      <c r="I1609">
        <v>11565</v>
      </c>
      <c r="J1609">
        <v>90</v>
      </c>
      <c r="K1609">
        <v>70</v>
      </c>
      <c r="L1609" t="s">
        <v>31</v>
      </c>
      <c r="M1609">
        <v>110</v>
      </c>
      <c r="N1609">
        <f>Table1[[#This Row],[Basic Salary]]+Table1[[#This Row],[Bonus]]</f>
        <v>108219</v>
      </c>
      <c r="O1609" s="2">
        <f>Table1[[#This Row],[Bonus]]/Table1[[#This Row],[Basic Salary]]</f>
        <v>0.11965360978335092</v>
      </c>
      <c r="P1609">
        <f ca="1">DATEDIF(Table1[[#This Row],[Date of Birth]],TODAY(),"Y")</f>
        <v>15</v>
      </c>
      <c r="Q1609">
        <f ca="1">DATEDIF(Table1[[#This Row],[Joining Date]],TODAY(),"Y")</f>
        <v>3</v>
      </c>
      <c r="R1609" t="str">
        <f ca="1">IF(YEAR(Table1[[#This Row],[Joining Date]])=YEAR(TODAY()),"Yes","No")</f>
        <v>No</v>
      </c>
      <c r="S1609" t="str">
        <f ca="1">IF(Table1[[#This Row],[Experience]]&gt;5,"Yes","No")</f>
        <v>No</v>
      </c>
      <c r="T1609" t="str">
        <f>TEXT(Table1[[#This Row],[Joining Date]],"mmmm")</f>
        <v>April</v>
      </c>
      <c r="U1609" t="str">
        <f>TEXT(Table1[[#This Row],[Joining Date]],"yyyy")</f>
        <v>2023</v>
      </c>
      <c r="V1609" s="5">
        <f ca="1">TODAY()-Table1[[#This Row],[Joining Date]]</f>
        <v>1197</v>
      </c>
      <c r="W1609" t="str">
        <f>LEFT(Table1[[#This Row],[Employee Name]],FIND(" ",Table1[[#This Row],[Employee Name]])-1)</f>
        <v>Krishna</v>
      </c>
      <c r="X1609" t="str">
        <f>RIGHT(Table1[[#This Row],[Employee Name]],LEN(Table1[[#This Row],[Employee Name]])-FIND(" ",Table1[[#This Row],[Employee Name]]))</f>
        <v>Chaitanya</v>
      </c>
      <c r="Y1609" t="str">
        <f>Table1[[#This Row],[Department]]&amp;"-"&amp;Table1[[#This Row],[Employee ID]]</f>
        <v>Finance-E01205</v>
      </c>
      <c r="Z1609" t="str">
        <f>LEFT(Table1[[#This Row],[Department]],3)</f>
        <v>Fin</v>
      </c>
      <c r="AA1609" t="str">
        <f>_xlfn.XLOOKUP(Table1[[#This Row],[Manager ID]],MANAGERS!A:A,MANAGERS!B:B)</f>
        <v>Manager_10</v>
      </c>
      <c r="AB1609" t="str" cm="1">
        <f t="array" ref="AB1609">_xlfn.XLOOKUP(Table1[[#This Row],[Manager ID]],Table2[[#All],[Manager ID]],Table2[[#All],[Department Head]])</f>
        <v>HR</v>
      </c>
      <c r="AC1609" s="2">
        <f>_xlfn.XLOOKUP(Table1[[#This Row],[City]],L:L,O:O)</f>
        <v>0.241864189087755</v>
      </c>
      <c r="AD1609" t="str" cm="1">
        <f t="array" ref="AD1609">_xlfn.IFS(Table1[[#This Row],[Performance Score]]&gt;=90,"Excellent",Table1[[#This Row],[Performance Score]]&gt;=75,"Good",Table1[[#This Row],[Performance Score]]&gt;=60,"Average",Table1[[#This Row],[Performance Score]]&lt;=60,"Need Improvement")</f>
        <v>Average</v>
      </c>
      <c r="AE1609" t="str">
        <f>IF(AND(Table1[[#This Row],[Attendance %]]&gt;=80,(Table1[[#This Row],[Performance Score]]&gt;=80)),"Eligible","Not Eligible")</f>
        <v>Not Eligible</v>
      </c>
      <c r="AF1609" t="str">
        <f>IF(Table1[[#This Row],[Performance Score]]&gt;=80,"High Performer","Low Performer")</f>
        <v>Low Performer</v>
      </c>
      <c r="AG1609" t="str" cm="1">
        <f t="array" aca="1" ref="AG1609" ca="1">_xlfn.IFS(Table1[[#This Row],[Experience]]&lt;=3,"Junior",Table1[[#This Row],[Experience]]&lt;=7,"Mid Level",Table1[[#This Row],[Experience]]&gt;=7,"Senior")</f>
        <v>Junior</v>
      </c>
      <c r="AH1609" t="str">
        <f>IF(Table1[[#This Row],[Attendance %]]&gt;75,"OK","Below 75")</f>
        <v>OK</v>
      </c>
      <c r="AI1609" t="b">
        <f>ISBLANK(Table1[[#This Row],[Employee ID]])</f>
        <v>0</v>
      </c>
      <c r="AJ1609" t="b">
        <f>ISNUMBER(Table1[[#This Row],[Total Salary  ]])</f>
        <v>1</v>
      </c>
      <c r="AK1609" t="str">
        <f>IFERROR(_xlfn.XLOOKUP(Table1[[#This Row],[Manager ID]],MANAGERS!A:A,MANAGERS!B:B),"Not Found")</f>
        <v>Manager_10</v>
      </c>
    </row>
    <row r="1610" spans="1:37" x14ac:dyDescent="0.2">
      <c r="A1610" t="s">
        <v>727</v>
      </c>
      <c r="B1610" t="s">
        <v>89</v>
      </c>
      <c r="C1610" t="s">
        <v>21</v>
      </c>
      <c r="D1610" t="s">
        <v>40</v>
      </c>
      <c r="E1610" t="s">
        <v>17</v>
      </c>
      <c r="F1610" s="1">
        <v>45203</v>
      </c>
      <c r="G1610" s="1">
        <v>30369</v>
      </c>
      <c r="H1610">
        <v>95795</v>
      </c>
      <c r="I1610">
        <v>12400</v>
      </c>
      <c r="J1610">
        <v>60</v>
      </c>
      <c r="K1610">
        <v>64</v>
      </c>
      <c r="L1610" t="s">
        <v>18</v>
      </c>
      <c r="M1610">
        <v>116</v>
      </c>
      <c r="N1610">
        <f>Table1[[#This Row],[Basic Salary]]+Table1[[#This Row],[Bonus]]</f>
        <v>108195</v>
      </c>
      <c r="O1610" s="2">
        <f>Table1[[#This Row],[Bonus]]/Table1[[#This Row],[Basic Salary]]</f>
        <v>0.12944308158045828</v>
      </c>
      <c r="P1610">
        <f ca="1">DATEDIF(Table1[[#This Row],[Date of Birth]],TODAY(),"Y")</f>
        <v>43</v>
      </c>
      <c r="Q1610">
        <f ca="1">DATEDIF(Table1[[#This Row],[Joining Date]],TODAY(),"Y")</f>
        <v>2</v>
      </c>
      <c r="R1610" t="str">
        <f ca="1">IF(YEAR(Table1[[#This Row],[Joining Date]])=YEAR(TODAY()),"Yes","No")</f>
        <v>No</v>
      </c>
      <c r="S1610" t="str">
        <f ca="1">IF(Table1[[#This Row],[Experience]]&gt;5,"Yes","No")</f>
        <v>No</v>
      </c>
      <c r="T1610" t="str">
        <f>TEXT(Table1[[#This Row],[Joining Date]],"mmmm")</f>
        <v>October</v>
      </c>
      <c r="U1610" t="str">
        <f>TEXT(Table1[[#This Row],[Joining Date]],"yyyy")</f>
        <v>2023</v>
      </c>
      <c r="V1610" s="5">
        <f ca="1">TODAY()-Table1[[#This Row],[Joining Date]]</f>
        <v>1036</v>
      </c>
      <c r="W1610" t="str">
        <f>LEFT(Table1[[#This Row],[Employee Name]],FIND(" ",Table1[[#This Row],[Employee Name]])-1)</f>
        <v>Tarun</v>
      </c>
      <c r="X1610" t="str">
        <f>RIGHT(Table1[[#This Row],[Employee Name]],LEN(Table1[[#This Row],[Employee Name]])-FIND(" ",Table1[[#This Row],[Employee Name]]))</f>
        <v>Verma</v>
      </c>
      <c r="Y1610" t="str">
        <f>Table1[[#This Row],[Department]]&amp;"-"&amp;Table1[[#This Row],[Employee ID]]</f>
        <v>IT-E00671</v>
      </c>
      <c r="Z1610" t="str">
        <f>LEFT(Table1[[#This Row],[Department]],3)</f>
        <v>IT</v>
      </c>
      <c r="AA1610" t="str">
        <f>_xlfn.XLOOKUP(Table1[[#This Row],[Manager ID]],MANAGERS!A:A,MANAGERS!B:B)</f>
        <v>Manager_16</v>
      </c>
      <c r="AB1610" t="str" cm="1">
        <f t="array" ref="AB1610">_xlfn.XLOOKUP(Table1[[#This Row],[Manager ID]],Table2[[#All],[Manager ID]],Table2[[#All],[Department Head]])</f>
        <v>Sales</v>
      </c>
      <c r="AC1610" s="2">
        <f>_xlfn.XLOOKUP(Table1[[#This Row],[City]],L:L,O:O)</f>
        <v>0.21356479274849693</v>
      </c>
      <c r="AD1610" t="str" cm="1">
        <f t="array" ref="AD1610">_xlfn.IFS(Table1[[#This Row],[Performance Score]]&gt;=90,"Excellent",Table1[[#This Row],[Performance Score]]&gt;=75,"Good",Table1[[#This Row],[Performance Score]]&gt;=60,"Average",Table1[[#This Row],[Performance Score]]&lt;=60,"Need Improvement")</f>
        <v>Average</v>
      </c>
      <c r="AE1610" t="str">
        <f>IF(AND(Table1[[#This Row],[Attendance %]]&gt;=80,(Table1[[#This Row],[Performance Score]]&gt;=80)),"Eligible","Not Eligible")</f>
        <v>Not Eligible</v>
      </c>
      <c r="AF1610" t="str">
        <f>IF(Table1[[#This Row],[Performance Score]]&gt;=80,"High Performer","Low Performer")</f>
        <v>Low Performer</v>
      </c>
      <c r="AG1610" t="str" cm="1">
        <f t="array" aca="1" ref="AG1610" ca="1">_xlfn.IFS(Table1[[#This Row],[Experience]]&lt;=3,"Junior",Table1[[#This Row],[Experience]]&lt;=7,"Mid Level",Table1[[#This Row],[Experience]]&gt;=7,"Senior")</f>
        <v>Junior</v>
      </c>
      <c r="AH1610" t="str">
        <f>IF(Table1[[#This Row],[Attendance %]]&gt;75,"OK","Below 75")</f>
        <v>Below 75</v>
      </c>
      <c r="AI1610" t="b">
        <f>ISBLANK(Table1[[#This Row],[Employee ID]])</f>
        <v>0</v>
      </c>
      <c r="AJ1610" t="b">
        <f>ISNUMBER(Table1[[#This Row],[Total Salary  ]])</f>
        <v>1</v>
      </c>
      <c r="AK1610" t="str">
        <f>IFERROR(_xlfn.XLOOKUP(Table1[[#This Row],[Manager ID]],MANAGERS!A:A,MANAGERS!B:B),"Not Found")</f>
        <v>Manager_16</v>
      </c>
    </row>
    <row r="1611" spans="1:37" x14ac:dyDescent="0.2">
      <c r="A1611" t="s">
        <v>1203</v>
      </c>
      <c r="B1611" t="s">
        <v>85</v>
      </c>
      <c r="C1611" t="s">
        <v>15</v>
      </c>
      <c r="D1611" t="s">
        <v>46</v>
      </c>
      <c r="E1611" t="s">
        <v>65</v>
      </c>
      <c r="F1611" s="1">
        <v>45911</v>
      </c>
      <c r="G1611" s="1">
        <v>41051</v>
      </c>
      <c r="H1611">
        <v>88941</v>
      </c>
      <c r="I1611">
        <v>19203</v>
      </c>
      <c r="J1611">
        <v>88</v>
      </c>
      <c r="K1611">
        <v>67</v>
      </c>
      <c r="L1611" t="s">
        <v>23</v>
      </c>
      <c r="M1611">
        <v>109</v>
      </c>
      <c r="N1611">
        <f>Table1[[#This Row],[Basic Salary]]+Table1[[#This Row],[Bonus]]</f>
        <v>108144</v>
      </c>
      <c r="O1611" s="2">
        <f>Table1[[#This Row],[Bonus]]/Table1[[#This Row],[Basic Salary]]</f>
        <v>0.21590717441899687</v>
      </c>
      <c r="P1611">
        <f ca="1">DATEDIF(Table1[[#This Row],[Date of Birth]],TODAY(),"Y")</f>
        <v>14</v>
      </c>
      <c r="Q1611">
        <f ca="1">DATEDIF(Table1[[#This Row],[Joining Date]],TODAY(),"Y")</f>
        <v>0</v>
      </c>
      <c r="R1611" t="str">
        <f ca="1">IF(YEAR(Table1[[#This Row],[Joining Date]])=YEAR(TODAY()),"Yes","No")</f>
        <v>No</v>
      </c>
      <c r="S1611" t="str">
        <f ca="1">IF(Table1[[#This Row],[Experience]]&gt;5,"Yes","No")</f>
        <v>No</v>
      </c>
      <c r="T1611" t="str">
        <f>TEXT(Table1[[#This Row],[Joining Date]],"mmmm")</f>
        <v>September</v>
      </c>
      <c r="U1611" t="str">
        <f>TEXT(Table1[[#This Row],[Joining Date]],"yyyy")</f>
        <v>2025</v>
      </c>
      <c r="V1611" s="5">
        <f ca="1">TODAY()-Table1[[#This Row],[Joining Date]]</f>
        <v>328</v>
      </c>
      <c r="W1611" t="str">
        <f>LEFT(Table1[[#This Row],[Employee Name]],FIND(" ",Table1[[#This Row],[Employee Name]])-1)</f>
        <v>Pooja</v>
      </c>
      <c r="X1611" t="str">
        <f>RIGHT(Table1[[#This Row],[Employee Name]],LEN(Table1[[#This Row],[Employee Name]])-FIND(" ",Table1[[#This Row],[Employee Name]]))</f>
        <v>Das</v>
      </c>
      <c r="Y1611" t="str">
        <f>Table1[[#This Row],[Department]]&amp;"-"&amp;Table1[[#This Row],[Employee ID]]</f>
        <v>Support-E01147</v>
      </c>
      <c r="Z1611" t="str">
        <f>LEFT(Table1[[#This Row],[Department]],3)</f>
        <v>Sup</v>
      </c>
      <c r="AA1611" t="str">
        <f>_xlfn.XLOOKUP(Table1[[#This Row],[Manager ID]],MANAGERS!A:A,MANAGERS!B:B)</f>
        <v>Manager_9</v>
      </c>
      <c r="AB1611" t="str" cm="1">
        <f t="array" ref="AB1611">_xlfn.XLOOKUP(Table1[[#This Row],[Manager ID]],Table2[[#All],[Manager ID]],Table2[[#All],[Department Head]])</f>
        <v>Sales</v>
      </c>
      <c r="AC1611" s="2">
        <f>_xlfn.XLOOKUP(Table1[[#This Row],[City]],L:L,O:O)</f>
        <v>0.23486488519629886</v>
      </c>
      <c r="AD1611" t="str" cm="1">
        <f t="array" ref="AD1611">_xlfn.IFS(Table1[[#This Row],[Performance Score]]&gt;=90,"Excellent",Table1[[#This Row],[Performance Score]]&gt;=75,"Good",Table1[[#This Row],[Performance Score]]&gt;=60,"Average",Table1[[#This Row],[Performance Score]]&lt;=60,"Need Improvement")</f>
        <v>Average</v>
      </c>
      <c r="AE1611" t="str">
        <f>IF(AND(Table1[[#This Row],[Attendance %]]&gt;=80,(Table1[[#This Row],[Performance Score]]&gt;=80)),"Eligible","Not Eligible")</f>
        <v>Not Eligible</v>
      </c>
      <c r="AF1611" t="str">
        <f>IF(Table1[[#This Row],[Performance Score]]&gt;=80,"High Performer","Low Performer")</f>
        <v>Low Performer</v>
      </c>
      <c r="AG1611" t="str" cm="1">
        <f t="array" aca="1" ref="AG1611" ca="1">_xlfn.IFS(Table1[[#This Row],[Experience]]&lt;=3,"Junior",Table1[[#This Row],[Experience]]&lt;=7,"Mid Level",Table1[[#This Row],[Experience]]&gt;=7,"Senior")</f>
        <v>Junior</v>
      </c>
      <c r="AH1611" t="str">
        <f>IF(Table1[[#This Row],[Attendance %]]&gt;75,"OK","Below 75")</f>
        <v>OK</v>
      </c>
      <c r="AI1611" t="b">
        <f>ISBLANK(Table1[[#This Row],[Employee ID]])</f>
        <v>0</v>
      </c>
      <c r="AJ1611" t="b">
        <f>ISNUMBER(Table1[[#This Row],[Total Salary  ]])</f>
        <v>1</v>
      </c>
      <c r="AK1611" t="str">
        <f>IFERROR(_xlfn.XLOOKUP(Table1[[#This Row],[Manager ID]],MANAGERS!A:A,MANAGERS!B:B),"Not Found")</f>
        <v>Manager_9</v>
      </c>
    </row>
    <row r="1612" spans="1:37" x14ac:dyDescent="0.2">
      <c r="A1612" t="s">
        <v>2524</v>
      </c>
      <c r="B1612" t="s">
        <v>87</v>
      </c>
      <c r="C1612" t="s">
        <v>15</v>
      </c>
      <c r="D1612" t="s">
        <v>40</v>
      </c>
      <c r="E1612" t="s">
        <v>26</v>
      </c>
      <c r="F1612" s="1">
        <v>42816</v>
      </c>
      <c r="G1612" s="1">
        <v>30453</v>
      </c>
      <c r="H1612">
        <v>88061</v>
      </c>
      <c r="I1612">
        <v>20066</v>
      </c>
      <c r="J1612">
        <v>79</v>
      </c>
      <c r="K1612">
        <v>77</v>
      </c>
      <c r="L1612" t="s">
        <v>31</v>
      </c>
      <c r="M1612">
        <v>109</v>
      </c>
      <c r="N1612">
        <f>Table1[[#This Row],[Basic Salary]]+Table1[[#This Row],[Bonus]]</f>
        <v>108127</v>
      </c>
      <c r="O1612" s="2">
        <f>Table1[[#This Row],[Bonus]]/Table1[[#This Row],[Basic Salary]]</f>
        <v>0.22786477555330964</v>
      </c>
      <c r="P1612">
        <f ca="1">DATEDIF(Table1[[#This Row],[Date of Birth]],TODAY(),"Y")</f>
        <v>43</v>
      </c>
      <c r="Q1612">
        <f ca="1">DATEDIF(Table1[[#This Row],[Joining Date]],TODAY(),"Y")</f>
        <v>9</v>
      </c>
      <c r="R1612" t="str">
        <f ca="1">IF(YEAR(Table1[[#This Row],[Joining Date]])=YEAR(TODAY()),"Yes","No")</f>
        <v>No</v>
      </c>
      <c r="S1612" t="str">
        <f ca="1">IF(Table1[[#This Row],[Experience]]&gt;5,"Yes","No")</f>
        <v>Yes</v>
      </c>
      <c r="T1612" t="str">
        <f>TEXT(Table1[[#This Row],[Joining Date]],"mmmm")</f>
        <v>March</v>
      </c>
      <c r="U1612" t="str">
        <f>TEXT(Table1[[#This Row],[Joining Date]],"yyyy")</f>
        <v>2017</v>
      </c>
      <c r="V1612" s="5">
        <f ca="1">TODAY()-Table1[[#This Row],[Joining Date]]</f>
        <v>3423</v>
      </c>
      <c r="W1612" t="str">
        <f>LEFT(Table1[[#This Row],[Employee Name]],FIND(" ",Table1[[#This Row],[Employee Name]])-1)</f>
        <v>Arjun</v>
      </c>
      <c r="X1612" t="str">
        <f>RIGHT(Table1[[#This Row],[Employee Name]],LEN(Table1[[#This Row],[Employee Name]])-FIND(" ",Table1[[#This Row],[Employee Name]]))</f>
        <v>Mehta</v>
      </c>
      <c r="Y1612" t="str">
        <f>Table1[[#This Row],[Department]]&amp;"-"&amp;Table1[[#This Row],[Employee ID]]</f>
        <v>IT-E02468</v>
      </c>
      <c r="Z1612" t="str">
        <f>LEFT(Table1[[#This Row],[Department]],3)</f>
        <v>IT</v>
      </c>
      <c r="AA1612" t="str">
        <f>_xlfn.XLOOKUP(Table1[[#This Row],[Manager ID]],MANAGERS!A:A,MANAGERS!B:B)</f>
        <v>Manager_9</v>
      </c>
      <c r="AB1612" t="str" cm="1">
        <f t="array" ref="AB1612">_xlfn.XLOOKUP(Table1[[#This Row],[Manager ID]],Table2[[#All],[Manager ID]],Table2[[#All],[Department Head]])</f>
        <v>Sales</v>
      </c>
      <c r="AC1612" s="2">
        <f>_xlfn.XLOOKUP(Table1[[#This Row],[City]],L:L,O:O)</f>
        <v>0.241864189087755</v>
      </c>
      <c r="AD1612" t="str" cm="1">
        <f t="array" ref="AD1612">_xlfn.IFS(Table1[[#This Row],[Performance Score]]&gt;=90,"Excellent",Table1[[#This Row],[Performance Score]]&gt;=75,"Good",Table1[[#This Row],[Performance Score]]&gt;=60,"Average",Table1[[#This Row],[Performance Score]]&lt;=60,"Need Improvement")</f>
        <v>Good</v>
      </c>
      <c r="AE1612" t="str">
        <f>IF(AND(Table1[[#This Row],[Attendance %]]&gt;=80,(Table1[[#This Row],[Performance Score]]&gt;=80)),"Eligible","Not Eligible")</f>
        <v>Not Eligible</v>
      </c>
      <c r="AF1612" t="str">
        <f>IF(Table1[[#This Row],[Performance Score]]&gt;=80,"High Performer","Low Performer")</f>
        <v>Low Performer</v>
      </c>
      <c r="AG1612" t="str" cm="1">
        <f t="array" aca="1" ref="AG1612" ca="1">_xlfn.IFS(Table1[[#This Row],[Experience]]&lt;=3,"Junior",Table1[[#This Row],[Experience]]&lt;=7,"Mid Level",Table1[[#This Row],[Experience]]&gt;=7,"Senior")</f>
        <v>Senior</v>
      </c>
      <c r="AH1612" t="str">
        <f>IF(Table1[[#This Row],[Attendance %]]&gt;75,"OK","Below 75")</f>
        <v>OK</v>
      </c>
      <c r="AI1612" t="b">
        <f>ISBLANK(Table1[[#This Row],[Employee ID]])</f>
        <v>0</v>
      </c>
      <c r="AJ1612" t="b">
        <f>ISNUMBER(Table1[[#This Row],[Total Salary  ]])</f>
        <v>1</v>
      </c>
      <c r="AK1612" t="str">
        <f>IFERROR(_xlfn.XLOOKUP(Table1[[#This Row],[Manager ID]],MANAGERS!A:A,MANAGERS!B:B),"Not Found")</f>
        <v>Manager_9</v>
      </c>
    </row>
    <row r="1613" spans="1:37" x14ac:dyDescent="0.2">
      <c r="A1613" t="s">
        <v>2433</v>
      </c>
      <c r="B1613" t="s">
        <v>20</v>
      </c>
      <c r="C1613" t="s">
        <v>15</v>
      </c>
      <c r="D1613" t="s">
        <v>25</v>
      </c>
      <c r="E1613" t="s">
        <v>17</v>
      </c>
      <c r="F1613" s="1">
        <v>42916</v>
      </c>
      <c r="G1613" s="1">
        <v>37631</v>
      </c>
      <c r="H1613">
        <v>83554</v>
      </c>
      <c r="I1613">
        <v>24544</v>
      </c>
      <c r="J1613">
        <v>78</v>
      </c>
      <c r="K1613">
        <v>40</v>
      </c>
      <c r="L1613" t="s">
        <v>37</v>
      </c>
      <c r="M1613">
        <v>113</v>
      </c>
      <c r="N1613">
        <f>Table1[[#This Row],[Basic Salary]]+Table1[[#This Row],[Bonus]]</f>
        <v>108098</v>
      </c>
      <c r="O1613" s="2">
        <f>Table1[[#This Row],[Bonus]]/Table1[[#This Row],[Basic Salary]]</f>
        <v>0.29375014960384899</v>
      </c>
      <c r="P1613">
        <f ca="1">DATEDIF(Table1[[#This Row],[Date of Birth]],TODAY(),"Y")</f>
        <v>23</v>
      </c>
      <c r="Q1613">
        <f ca="1">DATEDIF(Table1[[#This Row],[Joining Date]],TODAY(),"Y")</f>
        <v>9</v>
      </c>
      <c r="R1613" t="str">
        <f ca="1">IF(YEAR(Table1[[#This Row],[Joining Date]])=YEAR(TODAY()),"Yes","No")</f>
        <v>No</v>
      </c>
      <c r="S1613" t="str">
        <f ca="1">IF(Table1[[#This Row],[Experience]]&gt;5,"Yes","No")</f>
        <v>Yes</v>
      </c>
      <c r="T1613" t="str">
        <f>TEXT(Table1[[#This Row],[Joining Date]],"mmmm")</f>
        <v>June</v>
      </c>
      <c r="U1613" t="str">
        <f>TEXT(Table1[[#This Row],[Joining Date]],"yyyy")</f>
        <v>2017</v>
      </c>
      <c r="V1613" s="5">
        <f ca="1">TODAY()-Table1[[#This Row],[Joining Date]]</f>
        <v>3323</v>
      </c>
      <c r="W1613" t="str">
        <f>LEFT(Table1[[#This Row],[Employee Name]],FIND(" ",Table1[[#This Row],[Employee Name]])-1)</f>
        <v>Rahul</v>
      </c>
      <c r="X1613" t="str">
        <f>RIGHT(Table1[[#This Row],[Employee Name]],LEN(Table1[[#This Row],[Employee Name]])-FIND(" ",Table1[[#This Row],[Employee Name]]))</f>
        <v>Verma</v>
      </c>
      <c r="Y1613" t="str">
        <f>Table1[[#This Row],[Department]]&amp;"-"&amp;Table1[[#This Row],[Employee ID]]</f>
        <v>Finance-E02377</v>
      </c>
      <c r="Z1613" t="str">
        <f>LEFT(Table1[[#This Row],[Department]],3)</f>
        <v>Fin</v>
      </c>
      <c r="AA1613" t="str">
        <f>_xlfn.XLOOKUP(Table1[[#This Row],[Manager ID]],MANAGERS!A:A,MANAGERS!B:B)</f>
        <v>Manager_13</v>
      </c>
      <c r="AB1613" t="str" cm="1">
        <f t="array" ref="AB1613">_xlfn.XLOOKUP(Table1[[#This Row],[Manager ID]],Table2[[#All],[Manager ID]],Table2[[#All],[Department Head]])</f>
        <v>HR</v>
      </c>
      <c r="AC1613" s="2">
        <f>_xlfn.XLOOKUP(Table1[[#This Row],[City]],L:L,O:O)</f>
        <v>0.24036902712549932</v>
      </c>
      <c r="AD1613" t="str" cm="1">
        <f t="array" ref="AD1613">_xlfn.IFS(Table1[[#This Row],[Performance Score]]&gt;=90,"Excellent",Table1[[#This Row],[Performance Score]]&gt;=75,"Good",Table1[[#This Row],[Performance Score]]&gt;=60,"Average",Table1[[#This Row],[Performance Score]]&lt;=60,"Need Improvement")</f>
        <v>Need Improvement</v>
      </c>
      <c r="AE1613" t="str">
        <f>IF(AND(Table1[[#This Row],[Attendance %]]&gt;=80,(Table1[[#This Row],[Performance Score]]&gt;=80)),"Eligible","Not Eligible")</f>
        <v>Not Eligible</v>
      </c>
      <c r="AF1613" t="str">
        <f>IF(Table1[[#This Row],[Performance Score]]&gt;=80,"High Performer","Low Performer")</f>
        <v>Low Performer</v>
      </c>
      <c r="AG1613" t="str" cm="1">
        <f t="array" aca="1" ref="AG1613" ca="1">_xlfn.IFS(Table1[[#This Row],[Experience]]&lt;=3,"Junior",Table1[[#This Row],[Experience]]&lt;=7,"Mid Level",Table1[[#This Row],[Experience]]&gt;=7,"Senior")</f>
        <v>Senior</v>
      </c>
      <c r="AH1613" t="str">
        <f>IF(Table1[[#This Row],[Attendance %]]&gt;75,"OK","Below 75")</f>
        <v>OK</v>
      </c>
      <c r="AI1613" t="b">
        <f>ISBLANK(Table1[[#This Row],[Employee ID]])</f>
        <v>0</v>
      </c>
      <c r="AJ1613" t="b">
        <f>ISNUMBER(Table1[[#This Row],[Total Salary  ]])</f>
        <v>1</v>
      </c>
      <c r="AK1613" t="str">
        <f>IFERROR(_xlfn.XLOOKUP(Table1[[#This Row],[Manager ID]],MANAGERS!A:A,MANAGERS!B:B),"Not Found")</f>
        <v>Manager_13</v>
      </c>
    </row>
    <row r="1614" spans="1:37" x14ac:dyDescent="0.2">
      <c r="A1614" t="s">
        <v>2683</v>
      </c>
      <c r="B1614" t="s">
        <v>75</v>
      </c>
      <c r="C1614" t="s">
        <v>21</v>
      </c>
      <c r="D1614" t="s">
        <v>40</v>
      </c>
      <c r="E1614" t="s">
        <v>65</v>
      </c>
      <c r="F1614" s="1">
        <v>42839</v>
      </c>
      <c r="G1614" s="1">
        <v>30456</v>
      </c>
      <c r="H1614">
        <v>79285</v>
      </c>
      <c r="I1614">
        <v>28788</v>
      </c>
      <c r="J1614">
        <v>92</v>
      </c>
      <c r="K1614">
        <v>84</v>
      </c>
      <c r="L1614" t="s">
        <v>53</v>
      </c>
      <c r="M1614">
        <v>113</v>
      </c>
      <c r="N1614">
        <f>Table1[[#This Row],[Basic Salary]]+Table1[[#This Row],[Bonus]]</f>
        <v>108073</v>
      </c>
      <c r="O1614" s="2">
        <f>Table1[[#This Row],[Bonus]]/Table1[[#This Row],[Basic Salary]]</f>
        <v>0.36309516301948669</v>
      </c>
      <c r="P1614">
        <f ca="1">DATEDIF(Table1[[#This Row],[Date of Birth]],TODAY(),"Y")</f>
        <v>43</v>
      </c>
      <c r="Q1614">
        <f ca="1">DATEDIF(Table1[[#This Row],[Joining Date]],TODAY(),"Y")</f>
        <v>9</v>
      </c>
      <c r="R1614" t="str">
        <f ca="1">IF(YEAR(Table1[[#This Row],[Joining Date]])=YEAR(TODAY()),"Yes","No")</f>
        <v>No</v>
      </c>
      <c r="S1614" t="str">
        <f ca="1">IF(Table1[[#This Row],[Experience]]&gt;5,"Yes","No")</f>
        <v>Yes</v>
      </c>
      <c r="T1614" t="str">
        <f>TEXT(Table1[[#This Row],[Joining Date]],"mmmm")</f>
        <v>April</v>
      </c>
      <c r="U1614" t="str">
        <f>TEXT(Table1[[#This Row],[Joining Date]],"yyyy")</f>
        <v>2017</v>
      </c>
      <c r="V1614" s="5">
        <f ca="1">TODAY()-Table1[[#This Row],[Joining Date]]</f>
        <v>3400</v>
      </c>
      <c r="W1614" t="str">
        <f>LEFT(Table1[[#This Row],[Employee Name]],FIND(" ",Table1[[#This Row],[Employee Name]])-1)</f>
        <v>Ishita</v>
      </c>
      <c r="X1614" t="str">
        <f>RIGHT(Table1[[#This Row],[Employee Name]],LEN(Table1[[#This Row],[Employee Name]])-FIND(" ",Table1[[#This Row],[Employee Name]]))</f>
        <v>Roy</v>
      </c>
      <c r="Y1614" t="str">
        <f>Table1[[#This Row],[Department]]&amp;"-"&amp;Table1[[#This Row],[Employee ID]]</f>
        <v>IT-E02627</v>
      </c>
      <c r="Z1614" t="str">
        <f>LEFT(Table1[[#This Row],[Department]],3)</f>
        <v>IT</v>
      </c>
      <c r="AA1614" t="str">
        <f>_xlfn.XLOOKUP(Table1[[#This Row],[Manager ID]],MANAGERS!A:A,MANAGERS!B:B)</f>
        <v>Manager_13</v>
      </c>
      <c r="AB1614" t="str" cm="1">
        <f t="array" ref="AB1614">_xlfn.XLOOKUP(Table1[[#This Row],[Manager ID]],Table2[[#All],[Manager ID]],Table2[[#All],[Department Head]])</f>
        <v>HR</v>
      </c>
      <c r="AC1614" s="2">
        <f>_xlfn.XLOOKUP(Table1[[#This Row],[City]],L:L,O:O)</f>
        <v>0.23685887225230964</v>
      </c>
      <c r="AD1614" t="str" cm="1">
        <f t="array" ref="AD1614">_xlfn.IFS(Table1[[#This Row],[Performance Score]]&gt;=90,"Excellent",Table1[[#This Row],[Performance Score]]&gt;=75,"Good",Table1[[#This Row],[Performance Score]]&gt;=60,"Average",Table1[[#This Row],[Performance Score]]&lt;=60,"Need Improvement")</f>
        <v>Good</v>
      </c>
      <c r="AE1614" t="str">
        <f>IF(AND(Table1[[#This Row],[Attendance %]]&gt;=80,(Table1[[#This Row],[Performance Score]]&gt;=80)),"Eligible","Not Eligible")</f>
        <v>Eligible</v>
      </c>
      <c r="AF1614" t="str">
        <f>IF(Table1[[#This Row],[Performance Score]]&gt;=80,"High Performer","Low Performer")</f>
        <v>High Performer</v>
      </c>
      <c r="AG1614" t="str" cm="1">
        <f t="array" aca="1" ref="AG1614" ca="1">_xlfn.IFS(Table1[[#This Row],[Experience]]&lt;=3,"Junior",Table1[[#This Row],[Experience]]&lt;=7,"Mid Level",Table1[[#This Row],[Experience]]&gt;=7,"Senior")</f>
        <v>Senior</v>
      </c>
      <c r="AH1614" t="str">
        <f>IF(Table1[[#This Row],[Attendance %]]&gt;75,"OK","Below 75")</f>
        <v>OK</v>
      </c>
      <c r="AI1614" t="b">
        <f>ISBLANK(Table1[[#This Row],[Employee ID]])</f>
        <v>0</v>
      </c>
      <c r="AJ1614" t="b">
        <f>ISNUMBER(Table1[[#This Row],[Total Salary  ]])</f>
        <v>1</v>
      </c>
      <c r="AK1614" t="str">
        <f>IFERROR(_xlfn.XLOOKUP(Table1[[#This Row],[Manager ID]],MANAGERS!A:A,MANAGERS!B:B),"Not Found")</f>
        <v>Manager_13</v>
      </c>
    </row>
    <row r="1615" spans="1:37" x14ac:dyDescent="0.2">
      <c r="A1615" t="s">
        <v>3463</v>
      </c>
      <c r="B1615" t="s">
        <v>14</v>
      </c>
      <c r="C1615" t="s">
        <v>15</v>
      </c>
      <c r="D1615" t="s">
        <v>81</v>
      </c>
      <c r="E1615" t="s">
        <v>26</v>
      </c>
      <c r="F1615" s="1">
        <v>45406</v>
      </c>
      <c r="G1615" s="1">
        <v>35031</v>
      </c>
      <c r="H1615">
        <v>99454</v>
      </c>
      <c r="I1615">
        <v>8575</v>
      </c>
      <c r="J1615">
        <v>85</v>
      </c>
      <c r="K1615">
        <v>41</v>
      </c>
      <c r="L1615" t="s">
        <v>34</v>
      </c>
      <c r="M1615">
        <v>109</v>
      </c>
      <c r="N1615">
        <f>Table1[[#This Row],[Basic Salary]]+Table1[[#This Row],[Bonus]]</f>
        <v>108029</v>
      </c>
      <c r="O1615" s="2">
        <f>Table1[[#This Row],[Bonus]]/Table1[[#This Row],[Basic Salary]]</f>
        <v>8.6220765378969166E-2</v>
      </c>
      <c r="P1615">
        <f ca="1">DATEDIF(Table1[[#This Row],[Date of Birth]],TODAY(),"Y")</f>
        <v>30</v>
      </c>
      <c r="Q1615">
        <f ca="1">DATEDIF(Table1[[#This Row],[Joining Date]],TODAY(),"Y")</f>
        <v>2</v>
      </c>
      <c r="R1615" t="str">
        <f ca="1">IF(YEAR(Table1[[#This Row],[Joining Date]])=YEAR(TODAY()),"Yes","No")</f>
        <v>No</v>
      </c>
      <c r="S1615" t="str">
        <f ca="1">IF(Table1[[#This Row],[Experience]]&gt;5,"Yes","No")</f>
        <v>No</v>
      </c>
      <c r="T1615" t="str">
        <f>TEXT(Table1[[#This Row],[Joining Date]],"mmmm")</f>
        <v>April</v>
      </c>
      <c r="U1615" t="str">
        <f>TEXT(Table1[[#This Row],[Joining Date]],"yyyy")</f>
        <v>2024</v>
      </c>
      <c r="V1615" s="5">
        <f ca="1">TODAY()-Table1[[#This Row],[Joining Date]]</f>
        <v>833</v>
      </c>
      <c r="W1615" t="str">
        <f>LEFT(Table1[[#This Row],[Employee Name]],FIND(" ",Table1[[#This Row],[Employee Name]])-1)</f>
        <v>Nisha</v>
      </c>
      <c r="X1615" t="str">
        <f>RIGHT(Table1[[#This Row],[Employee Name]],LEN(Table1[[#This Row],[Employee Name]])-FIND(" ",Table1[[#This Row],[Employee Name]]))</f>
        <v>Kapoor</v>
      </c>
      <c r="Y1615" t="str">
        <f>Table1[[#This Row],[Department]]&amp;"-"&amp;Table1[[#This Row],[Employee ID]]</f>
        <v>Sales-E03407</v>
      </c>
      <c r="Z1615" t="str">
        <f>LEFT(Table1[[#This Row],[Department]],3)</f>
        <v>Sal</v>
      </c>
      <c r="AA1615" t="str">
        <f>_xlfn.XLOOKUP(Table1[[#This Row],[Manager ID]],MANAGERS!A:A,MANAGERS!B:B)</f>
        <v>Manager_9</v>
      </c>
      <c r="AB1615" t="str" cm="1">
        <f t="array" ref="AB1615">_xlfn.XLOOKUP(Table1[[#This Row],[Manager ID]],Table2[[#All],[Manager ID]],Table2[[#All],[Department Head]])</f>
        <v>Sales</v>
      </c>
      <c r="AC1615" s="2">
        <f>_xlfn.XLOOKUP(Table1[[#This Row],[City]],L:L,O:O)</f>
        <v>0.24030340748661314</v>
      </c>
      <c r="AD1615" t="str" cm="1">
        <f t="array" ref="AD1615">_xlfn.IFS(Table1[[#This Row],[Performance Score]]&gt;=90,"Excellent",Table1[[#This Row],[Performance Score]]&gt;=75,"Good",Table1[[#This Row],[Performance Score]]&gt;=60,"Average",Table1[[#This Row],[Performance Score]]&lt;=60,"Need Improvement")</f>
        <v>Need Improvement</v>
      </c>
      <c r="AE1615" t="str">
        <f>IF(AND(Table1[[#This Row],[Attendance %]]&gt;=80,(Table1[[#This Row],[Performance Score]]&gt;=80)),"Eligible","Not Eligible")</f>
        <v>Not Eligible</v>
      </c>
      <c r="AF1615" t="str">
        <f>IF(Table1[[#This Row],[Performance Score]]&gt;=80,"High Performer","Low Performer")</f>
        <v>Low Performer</v>
      </c>
      <c r="AG1615" t="str" cm="1">
        <f t="array" aca="1" ref="AG1615" ca="1">_xlfn.IFS(Table1[[#This Row],[Experience]]&lt;=3,"Junior",Table1[[#This Row],[Experience]]&lt;=7,"Mid Level",Table1[[#This Row],[Experience]]&gt;=7,"Senior")</f>
        <v>Junior</v>
      </c>
      <c r="AH1615" t="str">
        <f>IF(Table1[[#This Row],[Attendance %]]&gt;75,"OK","Below 75")</f>
        <v>OK</v>
      </c>
      <c r="AI1615" t="b">
        <f>ISBLANK(Table1[[#This Row],[Employee ID]])</f>
        <v>0</v>
      </c>
      <c r="AJ1615" t="b">
        <f>ISNUMBER(Table1[[#This Row],[Total Salary  ]])</f>
        <v>1</v>
      </c>
      <c r="AK1615" t="str">
        <f>IFERROR(_xlfn.XLOOKUP(Table1[[#This Row],[Manager ID]],MANAGERS!A:A,MANAGERS!B:B),"Not Found")</f>
        <v>Manager_9</v>
      </c>
    </row>
    <row r="1616" spans="1:37" x14ac:dyDescent="0.2">
      <c r="A1616" t="s">
        <v>3810</v>
      </c>
      <c r="B1616" t="s">
        <v>75</v>
      </c>
      <c r="C1616" t="s">
        <v>21</v>
      </c>
      <c r="D1616" t="s">
        <v>81</v>
      </c>
      <c r="E1616" t="s">
        <v>51</v>
      </c>
      <c r="F1616" s="1">
        <v>44645</v>
      </c>
      <c r="G1616" s="1">
        <v>38858</v>
      </c>
      <c r="H1616">
        <v>93277</v>
      </c>
      <c r="I1616">
        <v>14751</v>
      </c>
      <c r="J1616">
        <v>66</v>
      </c>
      <c r="K1616">
        <v>84</v>
      </c>
      <c r="L1616" t="s">
        <v>18</v>
      </c>
      <c r="M1616">
        <v>107</v>
      </c>
      <c r="N1616">
        <f>Table1[[#This Row],[Basic Salary]]+Table1[[#This Row],[Bonus]]</f>
        <v>108028</v>
      </c>
      <c r="O1616" s="2">
        <f>Table1[[#This Row],[Bonus]]/Table1[[#This Row],[Basic Salary]]</f>
        <v>0.15814187849094632</v>
      </c>
      <c r="P1616">
        <f ca="1">DATEDIF(Table1[[#This Row],[Date of Birth]],TODAY(),"Y")</f>
        <v>20</v>
      </c>
      <c r="Q1616">
        <f ca="1">DATEDIF(Table1[[#This Row],[Joining Date]],TODAY(),"Y")</f>
        <v>4</v>
      </c>
      <c r="R1616" t="str">
        <f ca="1">IF(YEAR(Table1[[#This Row],[Joining Date]])=YEAR(TODAY()),"Yes","No")</f>
        <v>No</v>
      </c>
      <c r="S1616" t="str">
        <f ca="1">IF(Table1[[#This Row],[Experience]]&gt;5,"Yes","No")</f>
        <v>No</v>
      </c>
      <c r="T1616" t="str">
        <f>TEXT(Table1[[#This Row],[Joining Date]],"mmmm")</f>
        <v>March</v>
      </c>
      <c r="U1616" t="str">
        <f>TEXT(Table1[[#This Row],[Joining Date]],"yyyy")</f>
        <v>2022</v>
      </c>
      <c r="V1616" s="5">
        <f ca="1">TODAY()-Table1[[#This Row],[Joining Date]]</f>
        <v>1594</v>
      </c>
      <c r="W1616" t="str">
        <f>LEFT(Table1[[#This Row],[Employee Name]],FIND(" ",Table1[[#This Row],[Employee Name]])-1)</f>
        <v>Ishita</v>
      </c>
      <c r="X1616" t="str">
        <f>RIGHT(Table1[[#This Row],[Employee Name]],LEN(Table1[[#This Row],[Employee Name]])-FIND(" ",Table1[[#This Row],[Employee Name]]))</f>
        <v>Roy</v>
      </c>
      <c r="Y1616" t="str">
        <f>Table1[[#This Row],[Department]]&amp;"-"&amp;Table1[[#This Row],[Employee ID]]</f>
        <v>Sales-E03754</v>
      </c>
      <c r="Z1616" t="str">
        <f>LEFT(Table1[[#This Row],[Department]],3)</f>
        <v>Sal</v>
      </c>
      <c r="AA1616" t="str">
        <f>_xlfn.XLOOKUP(Table1[[#This Row],[Manager ID]],MANAGERS!A:A,MANAGERS!B:B)</f>
        <v>Manager_7</v>
      </c>
      <c r="AB1616" t="str" cm="1">
        <f t="array" ref="AB1616">_xlfn.XLOOKUP(Table1[[#This Row],[Manager ID]],Table2[[#All],[Manager ID]],Table2[[#All],[Department Head]])</f>
        <v>Operations</v>
      </c>
      <c r="AC1616" s="2">
        <f>_xlfn.XLOOKUP(Table1[[#This Row],[City]],L:L,O:O)</f>
        <v>0.21356479274849693</v>
      </c>
      <c r="AD1616" t="str" cm="1">
        <f t="array" ref="AD1616">_xlfn.IFS(Table1[[#This Row],[Performance Score]]&gt;=90,"Excellent",Table1[[#This Row],[Performance Score]]&gt;=75,"Good",Table1[[#This Row],[Performance Score]]&gt;=60,"Average",Table1[[#This Row],[Performance Score]]&lt;=60,"Need Improvement")</f>
        <v>Good</v>
      </c>
      <c r="AE1616" t="str">
        <f>IF(AND(Table1[[#This Row],[Attendance %]]&gt;=80,(Table1[[#This Row],[Performance Score]]&gt;=80)),"Eligible","Not Eligible")</f>
        <v>Not Eligible</v>
      </c>
      <c r="AF1616" t="str">
        <f>IF(Table1[[#This Row],[Performance Score]]&gt;=80,"High Performer","Low Performer")</f>
        <v>High Performer</v>
      </c>
      <c r="AG1616" t="str" cm="1">
        <f t="array" aca="1" ref="AG1616" ca="1">_xlfn.IFS(Table1[[#This Row],[Experience]]&lt;=3,"Junior",Table1[[#This Row],[Experience]]&lt;=7,"Mid Level",Table1[[#This Row],[Experience]]&gt;=7,"Senior")</f>
        <v>Mid Level</v>
      </c>
      <c r="AH1616" t="str">
        <f>IF(Table1[[#This Row],[Attendance %]]&gt;75,"OK","Below 75")</f>
        <v>Below 75</v>
      </c>
      <c r="AI1616" t="b">
        <f>ISBLANK(Table1[[#This Row],[Employee ID]])</f>
        <v>0</v>
      </c>
      <c r="AJ1616" t="b">
        <f>ISNUMBER(Table1[[#This Row],[Total Salary  ]])</f>
        <v>1</v>
      </c>
      <c r="AK1616" t="str">
        <f>IFERROR(_xlfn.XLOOKUP(Table1[[#This Row],[Manager ID]],MANAGERS!A:A,MANAGERS!B:B),"Not Found")</f>
        <v>Manager_7</v>
      </c>
    </row>
    <row r="1617" spans="1:37" x14ac:dyDescent="0.2">
      <c r="A1617" t="s">
        <v>2555</v>
      </c>
      <c r="B1617" t="s">
        <v>57</v>
      </c>
      <c r="C1617" t="s">
        <v>21</v>
      </c>
      <c r="D1617" t="s">
        <v>40</v>
      </c>
      <c r="E1617" t="s">
        <v>26</v>
      </c>
      <c r="F1617" s="1">
        <v>45668</v>
      </c>
      <c r="G1617" s="1">
        <v>29739</v>
      </c>
      <c r="H1617">
        <v>80311</v>
      </c>
      <c r="I1617">
        <v>27693</v>
      </c>
      <c r="J1617">
        <v>73</v>
      </c>
      <c r="K1617">
        <v>90</v>
      </c>
      <c r="L1617" t="s">
        <v>31</v>
      </c>
      <c r="M1617">
        <v>120</v>
      </c>
      <c r="N1617">
        <f>Table1[[#This Row],[Basic Salary]]+Table1[[#This Row],[Bonus]]</f>
        <v>108004</v>
      </c>
      <c r="O1617" s="2">
        <f>Table1[[#This Row],[Bonus]]/Table1[[#This Row],[Basic Salary]]</f>
        <v>0.34482200445767081</v>
      </c>
      <c r="P1617">
        <f ca="1">DATEDIF(Table1[[#This Row],[Date of Birth]],TODAY(),"Y")</f>
        <v>45</v>
      </c>
      <c r="Q1617">
        <f ca="1">DATEDIF(Table1[[#This Row],[Joining Date]],TODAY(),"Y")</f>
        <v>1</v>
      </c>
      <c r="R1617" t="str">
        <f ca="1">IF(YEAR(Table1[[#This Row],[Joining Date]])=YEAR(TODAY()),"Yes","No")</f>
        <v>No</v>
      </c>
      <c r="S1617" t="str">
        <f ca="1">IF(Table1[[#This Row],[Experience]]&gt;5,"Yes","No")</f>
        <v>No</v>
      </c>
      <c r="T1617" t="str">
        <f>TEXT(Table1[[#This Row],[Joining Date]],"mmmm")</f>
        <v>January</v>
      </c>
      <c r="U1617" t="str">
        <f>TEXT(Table1[[#This Row],[Joining Date]],"yyyy")</f>
        <v>2025</v>
      </c>
      <c r="V1617" s="5">
        <f ca="1">TODAY()-Table1[[#This Row],[Joining Date]]</f>
        <v>571</v>
      </c>
      <c r="W1617" t="str">
        <f>LEFT(Table1[[#This Row],[Employee Name]],FIND(" ",Table1[[#This Row],[Employee Name]])-1)</f>
        <v>Swathi</v>
      </c>
      <c r="X1617" t="str">
        <f>RIGHT(Table1[[#This Row],[Employee Name]],LEN(Table1[[#This Row],[Employee Name]])-FIND(" ",Table1[[#This Row],[Employee Name]]))</f>
        <v>Ramesh</v>
      </c>
      <c r="Y1617" t="str">
        <f>Table1[[#This Row],[Department]]&amp;"-"&amp;Table1[[#This Row],[Employee ID]]</f>
        <v>IT-E02499</v>
      </c>
      <c r="Z1617" t="str">
        <f>LEFT(Table1[[#This Row],[Department]],3)</f>
        <v>IT</v>
      </c>
      <c r="AA1617" t="str">
        <f>_xlfn.XLOOKUP(Table1[[#This Row],[Manager ID]],MANAGERS!A:A,MANAGERS!B:B)</f>
        <v>Manager_20</v>
      </c>
      <c r="AB1617" t="str" cm="1">
        <f t="array" ref="AB1617">_xlfn.XLOOKUP(Table1[[#This Row],[Manager ID]],Table2[[#All],[Manager ID]],Table2[[#All],[Department Head]])</f>
        <v>Operations</v>
      </c>
      <c r="AC1617" s="2">
        <f>_xlfn.XLOOKUP(Table1[[#This Row],[City]],L:L,O:O)</f>
        <v>0.241864189087755</v>
      </c>
      <c r="AD1617" t="str" cm="1">
        <f t="array" ref="AD1617">_xlfn.IFS(Table1[[#This Row],[Performance Score]]&gt;=90,"Excellent",Table1[[#This Row],[Performance Score]]&gt;=75,"Good",Table1[[#This Row],[Performance Score]]&gt;=60,"Average",Table1[[#This Row],[Performance Score]]&lt;=60,"Need Improvement")</f>
        <v>Excellent</v>
      </c>
      <c r="AE1617" t="str">
        <f>IF(AND(Table1[[#This Row],[Attendance %]]&gt;=80,(Table1[[#This Row],[Performance Score]]&gt;=80)),"Eligible","Not Eligible")</f>
        <v>Not Eligible</v>
      </c>
      <c r="AF1617" t="str">
        <f>IF(Table1[[#This Row],[Performance Score]]&gt;=80,"High Performer","Low Performer")</f>
        <v>High Performer</v>
      </c>
      <c r="AG1617" t="str" cm="1">
        <f t="array" aca="1" ref="AG1617" ca="1">_xlfn.IFS(Table1[[#This Row],[Experience]]&lt;=3,"Junior",Table1[[#This Row],[Experience]]&lt;=7,"Mid Level",Table1[[#This Row],[Experience]]&gt;=7,"Senior")</f>
        <v>Junior</v>
      </c>
      <c r="AH1617" t="str">
        <f>IF(Table1[[#This Row],[Attendance %]]&gt;75,"OK","Below 75")</f>
        <v>Below 75</v>
      </c>
      <c r="AI1617" t="b">
        <f>ISBLANK(Table1[[#This Row],[Employee ID]])</f>
        <v>0</v>
      </c>
      <c r="AJ1617" t="b">
        <f>ISNUMBER(Table1[[#This Row],[Total Salary  ]])</f>
        <v>1</v>
      </c>
      <c r="AK1617" t="str">
        <f>IFERROR(_xlfn.XLOOKUP(Table1[[#This Row],[Manager ID]],MANAGERS!A:A,MANAGERS!B:B),"Not Found")</f>
        <v>Manager_20</v>
      </c>
    </row>
    <row r="1618" spans="1:37" x14ac:dyDescent="0.2">
      <c r="A1618" t="s">
        <v>1290</v>
      </c>
      <c r="B1618" t="s">
        <v>89</v>
      </c>
      <c r="C1618" t="s">
        <v>15</v>
      </c>
      <c r="D1618" t="s">
        <v>33</v>
      </c>
      <c r="E1618" t="s">
        <v>22</v>
      </c>
      <c r="F1618" s="1">
        <v>42317</v>
      </c>
      <c r="G1618" s="1">
        <v>33320</v>
      </c>
      <c r="H1618">
        <v>96256</v>
      </c>
      <c r="I1618">
        <v>11745</v>
      </c>
      <c r="J1618">
        <v>91</v>
      </c>
      <c r="K1618">
        <v>85</v>
      </c>
      <c r="L1618" t="s">
        <v>18</v>
      </c>
      <c r="M1618">
        <v>112</v>
      </c>
      <c r="N1618">
        <f>Table1[[#This Row],[Basic Salary]]+Table1[[#This Row],[Bonus]]</f>
        <v>108001</v>
      </c>
      <c r="O1618" s="2">
        <f>Table1[[#This Row],[Bonus]]/Table1[[#This Row],[Basic Salary]]</f>
        <v>0.12201836768617021</v>
      </c>
      <c r="P1618">
        <f ca="1">DATEDIF(Table1[[#This Row],[Date of Birth]],TODAY(),"Y")</f>
        <v>35</v>
      </c>
      <c r="Q1618">
        <f ca="1">DATEDIF(Table1[[#This Row],[Joining Date]],TODAY(),"Y")</f>
        <v>10</v>
      </c>
      <c r="R1618" t="str">
        <f ca="1">IF(YEAR(Table1[[#This Row],[Joining Date]])=YEAR(TODAY()),"Yes","No")</f>
        <v>No</v>
      </c>
      <c r="S1618" t="str">
        <f ca="1">IF(Table1[[#This Row],[Experience]]&gt;5,"Yes","No")</f>
        <v>Yes</v>
      </c>
      <c r="T1618" t="str">
        <f>TEXT(Table1[[#This Row],[Joining Date]],"mmmm")</f>
        <v>November</v>
      </c>
      <c r="U1618" t="str">
        <f>TEXT(Table1[[#This Row],[Joining Date]],"yyyy")</f>
        <v>2015</v>
      </c>
      <c r="V1618" s="5">
        <f ca="1">TODAY()-Table1[[#This Row],[Joining Date]]</f>
        <v>3922</v>
      </c>
      <c r="W1618" t="str">
        <f>LEFT(Table1[[#This Row],[Employee Name]],FIND(" ",Table1[[#This Row],[Employee Name]])-1)</f>
        <v>Tarun</v>
      </c>
      <c r="X1618" t="str">
        <f>RIGHT(Table1[[#This Row],[Employee Name]],LEN(Table1[[#This Row],[Employee Name]])-FIND(" ",Table1[[#This Row],[Employee Name]]))</f>
        <v>Verma</v>
      </c>
      <c r="Y1618" t="str">
        <f>Table1[[#This Row],[Department]]&amp;"-"&amp;Table1[[#This Row],[Employee ID]]</f>
        <v>Marketing-E01234</v>
      </c>
      <c r="Z1618" t="str">
        <f>LEFT(Table1[[#This Row],[Department]],3)</f>
        <v>Mar</v>
      </c>
      <c r="AA1618" t="str">
        <f>_xlfn.XLOOKUP(Table1[[#This Row],[Manager ID]],MANAGERS!A:A,MANAGERS!B:B)</f>
        <v>Manager_12</v>
      </c>
      <c r="AB1618" t="str" cm="1">
        <f t="array" ref="AB1618">_xlfn.XLOOKUP(Table1[[#This Row],[Manager ID]],Table2[[#All],[Manager ID]],Table2[[#All],[Department Head]])</f>
        <v>Marketing</v>
      </c>
      <c r="AC1618" s="2">
        <f>_xlfn.XLOOKUP(Table1[[#This Row],[City]],L:L,O:O)</f>
        <v>0.21356479274849693</v>
      </c>
      <c r="AD1618" t="str" cm="1">
        <f t="array" ref="AD1618">_xlfn.IFS(Table1[[#This Row],[Performance Score]]&gt;=90,"Excellent",Table1[[#This Row],[Performance Score]]&gt;=75,"Good",Table1[[#This Row],[Performance Score]]&gt;=60,"Average",Table1[[#This Row],[Performance Score]]&lt;=60,"Need Improvement")</f>
        <v>Good</v>
      </c>
      <c r="AE1618" t="str">
        <f>IF(AND(Table1[[#This Row],[Attendance %]]&gt;=80,(Table1[[#This Row],[Performance Score]]&gt;=80)),"Eligible","Not Eligible")</f>
        <v>Eligible</v>
      </c>
      <c r="AF1618" t="str">
        <f>IF(Table1[[#This Row],[Performance Score]]&gt;=80,"High Performer","Low Performer")</f>
        <v>High Performer</v>
      </c>
      <c r="AG1618" t="str" cm="1">
        <f t="array" aca="1" ref="AG1618" ca="1">_xlfn.IFS(Table1[[#This Row],[Experience]]&lt;=3,"Junior",Table1[[#This Row],[Experience]]&lt;=7,"Mid Level",Table1[[#This Row],[Experience]]&gt;=7,"Senior")</f>
        <v>Senior</v>
      </c>
      <c r="AH1618" t="str">
        <f>IF(Table1[[#This Row],[Attendance %]]&gt;75,"OK","Below 75")</f>
        <v>OK</v>
      </c>
      <c r="AI1618" t="b">
        <f>ISBLANK(Table1[[#This Row],[Employee ID]])</f>
        <v>0</v>
      </c>
      <c r="AJ1618" t="b">
        <f>ISNUMBER(Table1[[#This Row],[Total Salary  ]])</f>
        <v>1</v>
      </c>
      <c r="AK1618" t="str">
        <f>IFERROR(_xlfn.XLOOKUP(Table1[[#This Row],[Manager ID]],MANAGERS!A:A,MANAGERS!B:B),"Not Found")</f>
        <v>Manager_12</v>
      </c>
    </row>
    <row r="1619" spans="1:37" x14ac:dyDescent="0.2">
      <c r="A1619" t="s">
        <v>4465</v>
      </c>
      <c r="B1619" t="s">
        <v>48</v>
      </c>
      <c r="C1619" t="s">
        <v>15</v>
      </c>
      <c r="D1619" t="s">
        <v>33</v>
      </c>
      <c r="E1619" t="s">
        <v>22</v>
      </c>
      <c r="F1619" s="1">
        <v>44562</v>
      </c>
      <c r="G1619" s="1">
        <v>37290</v>
      </c>
      <c r="H1619">
        <v>80457</v>
      </c>
      <c r="I1619">
        <v>27535</v>
      </c>
      <c r="J1619">
        <v>70</v>
      </c>
      <c r="K1619">
        <v>47</v>
      </c>
      <c r="L1619" t="s">
        <v>37</v>
      </c>
      <c r="M1619">
        <v>109</v>
      </c>
      <c r="N1619">
        <f>Table1[[#This Row],[Basic Salary]]+Table1[[#This Row],[Bonus]]</f>
        <v>107992</v>
      </c>
      <c r="O1619" s="2">
        <f>Table1[[#This Row],[Bonus]]/Table1[[#This Row],[Basic Salary]]</f>
        <v>0.34223249686167767</v>
      </c>
      <c r="P1619">
        <f ca="1">DATEDIF(Table1[[#This Row],[Date of Birth]],TODAY(),"Y")</f>
        <v>24</v>
      </c>
      <c r="Q1619">
        <f ca="1">DATEDIF(Table1[[#This Row],[Joining Date]],TODAY(),"Y")</f>
        <v>4</v>
      </c>
      <c r="R1619" t="str">
        <f ca="1">IF(YEAR(Table1[[#This Row],[Joining Date]])=YEAR(TODAY()),"Yes","No")</f>
        <v>No</v>
      </c>
      <c r="S1619" t="str">
        <f ca="1">IF(Table1[[#This Row],[Experience]]&gt;5,"Yes","No")</f>
        <v>No</v>
      </c>
      <c r="T1619" t="str">
        <f>TEXT(Table1[[#This Row],[Joining Date]],"mmmm")</f>
        <v>January</v>
      </c>
      <c r="U1619" t="str">
        <f>TEXT(Table1[[#This Row],[Joining Date]],"yyyy")</f>
        <v>2022</v>
      </c>
      <c r="V1619" s="5">
        <f ca="1">TODAY()-Table1[[#This Row],[Joining Date]]</f>
        <v>1677</v>
      </c>
      <c r="W1619" t="str">
        <f>LEFT(Table1[[#This Row],[Employee Name]],FIND(" ",Table1[[#This Row],[Employee Name]])-1)</f>
        <v>Aditya</v>
      </c>
      <c r="X1619" t="str">
        <f>RIGHT(Table1[[#This Row],[Employee Name]],LEN(Table1[[#This Row],[Employee Name]])-FIND(" ",Table1[[#This Row],[Employee Name]]))</f>
        <v>Kapoor</v>
      </c>
      <c r="Y1619" t="str">
        <f>Table1[[#This Row],[Department]]&amp;"-"&amp;Table1[[#This Row],[Employee ID]]</f>
        <v>Marketing-E04409</v>
      </c>
      <c r="Z1619" t="str">
        <f>LEFT(Table1[[#This Row],[Department]],3)</f>
        <v>Mar</v>
      </c>
      <c r="AA1619" t="str">
        <f>_xlfn.XLOOKUP(Table1[[#This Row],[Manager ID]],MANAGERS!A:A,MANAGERS!B:B)</f>
        <v>Manager_9</v>
      </c>
      <c r="AB1619" t="str" cm="1">
        <f t="array" ref="AB1619">_xlfn.XLOOKUP(Table1[[#This Row],[Manager ID]],Table2[[#All],[Manager ID]],Table2[[#All],[Department Head]])</f>
        <v>Sales</v>
      </c>
      <c r="AC1619" s="2">
        <f>_xlfn.XLOOKUP(Table1[[#This Row],[City]],L:L,O:O)</f>
        <v>0.24036902712549932</v>
      </c>
      <c r="AD1619" t="str" cm="1">
        <f t="array" ref="AD1619">_xlfn.IFS(Table1[[#This Row],[Performance Score]]&gt;=90,"Excellent",Table1[[#This Row],[Performance Score]]&gt;=75,"Good",Table1[[#This Row],[Performance Score]]&gt;=60,"Average",Table1[[#This Row],[Performance Score]]&lt;=60,"Need Improvement")</f>
        <v>Need Improvement</v>
      </c>
      <c r="AE1619" t="str">
        <f>IF(AND(Table1[[#This Row],[Attendance %]]&gt;=80,(Table1[[#This Row],[Performance Score]]&gt;=80)),"Eligible","Not Eligible")</f>
        <v>Not Eligible</v>
      </c>
      <c r="AF1619" t="str">
        <f>IF(Table1[[#This Row],[Performance Score]]&gt;=80,"High Performer","Low Performer")</f>
        <v>Low Performer</v>
      </c>
      <c r="AG1619" t="str" cm="1">
        <f t="array" aca="1" ref="AG1619" ca="1">_xlfn.IFS(Table1[[#This Row],[Experience]]&lt;=3,"Junior",Table1[[#This Row],[Experience]]&lt;=7,"Mid Level",Table1[[#This Row],[Experience]]&gt;=7,"Senior")</f>
        <v>Mid Level</v>
      </c>
      <c r="AH1619" t="str">
        <f>IF(Table1[[#This Row],[Attendance %]]&gt;75,"OK","Below 75")</f>
        <v>Below 75</v>
      </c>
      <c r="AI1619" t="b">
        <f>ISBLANK(Table1[[#This Row],[Employee ID]])</f>
        <v>0</v>
      </c>
      <c r="AJ1619" t="b">
        <f>ISNUMBER(Table1[[#This Row],[Total Salary  ]])</f>
        <v>1</v>
      </c>
      <c r="AK1619" t="str">
        <f>IFERROR(_xlfn.XLOOKUP(Table1[[#This Row],[Manager ID]],MANAGERS!A:A,MANAGERS!B:B),"Not Found")</f>
        <v>Manager_9</v>
      </c>
    </row>
    <row r="1620" spans="1:37" x14ac:dyDescent="0.2">
      <c r="A1620" t="s">
        <v>1966</v>
      </c>
      <c r="B1620" t="s">
        <v>39</v>
      </c>
      <c r="C1620" t="s">
        <v>15</v>
      </c>
      <c r="D1620" t="s">
        <v>33</v>
      </c>
      <c r="E1620" t="s">
        <v>22</v>
      </c>
      <c r="F1620" s="1">
        <v>43612</v>
      </c>
      <c r="G1620" s="1">
        <v>30090</v>
      </c>
      <c r="H1620">
        <v>97007</v>
      </c>
      <c r="I1620">
        <v>10952</v>
      </c>
      <c r="J1620">
        <v>88</v>
      </c>
      <c r="K1620">
        <v>47</v>
      </c>
      <c r="L1620" t="s">
        <v>18</v>
      </c>
      <c r="M1620">
        <v>116</v>
      </c>
      <c r="N1620">
        <f>Table1[[#This Row],[Basic Salary]]+Table1[[#This Row],[Bonus]]</f>
        <v>107959</v>
      </c>
      <c r="O1620" s="2">
        <f>Table1[[#This Row],[Bonus]]/Table1[[#This Row],[Basic Salary]]</f>
        <v>0.11289906913934046</v>
      </c>
      <c r="P1620">
        <f ca="1">DATEDIF(Table1[[#This Row],[Date of Birth]],TODAY(),"Y")</f>
        <v>44</v>
      </c>
      <c r="Q1620">
        <f ca="1">DATEDIF(Table1[[#This Row],[Joining Date]],TODAY(),"Y")</f>
        <v>7</v>
      </c>
      <c r="R1620" t="str">
        <f ca="1">IF(YEAR(Table1[[#This Row],[Joining Date]])=YEAR(TODAY()),"Yes","No")</f>
        <v>No</v>
      </c>
      <c r="S1620" t="str">
        <f ca="1">IF(Table1[[#This Row],[Experience]]&gt;5,"Yes","No")</f>
        <v>Yes</v>
      </c>
      <c r="T1620" t="str">
        <f>TEXT(Table1[[#This Row],[Joining Date]],"mmmm")</f>
        <v>May</v>
      </c>
      <c r="U1620" t="str">
        <f>TEXT(Table1[[#This Row],[Joining Date]],"yyyy")</f>
        <v>2019</v>
      </c>
      <c r="V1620" s="5">
        <f ca="1">TODAY()-Table1[[#This Row],[Joining Date]]</f>
        <v>2627</v>
      </c>
      <c r="W1620" t="str">
        <f>LEFT(Table1[[#This Row],[Employee Name]],FIND(" ",Table1[[#This Row],[Employee Name]])-1)</f>
        <v>Karan</v>
      </c>
      <c r="X1620" t="str">
        <f>RIGHT(Table1[[#This Row],[Employee Name]],LEN(Table1[[#This Row],[Employee Name]])-FIND(" ",Table1[[#This Row],[Employee Name]]))</f>
        <v>Malhotra</v>
      </c>
      <c r="Y1620" t="str">
        <f>Table1[[#This Row],[Department]]&amp;"-"&amp;Table1[[#This Row],[Employee ID]]</f>
        <v>Marketing-E01910</v>
      </c>
      <c r="Z1620" t="str">
        <f>LEFT(Table1[[#This Row],[Department]],3)</f>
        <v>Mar</v>
      </c>
      <c r="AA1620" t="str">
        <f>_xlfn.XLOOKUP(Table1[[#This Row],[Manager ID]],MANAGERS!A:A,MANAGERS!B:B)</f>
        <v>Manager_16</v>
      </c>
      <c r="AB1620" t="str" cm="1">
        <f t="array" ref="AB1620">_xlfn.XLOOKUP(Table1[[#This Row],[Manager ID]],Table2[[#All],[Manager ID]],Table2[[#All],[Department Head]])</f>
        <v>Sales</v>
      </c>
      <c r="AC1620" s="2">
        <f>_xlfn.XLOOKUP(Table1[[#This Row],[City]],L:L,O:O)</f>
        <v>0.21356479274849693</v>
      </c>
      <c r="AD1620" t="str" cm="1">
        <f t="array" ref="AD1620">_xlfn.IFS(Table1[[#This Row],[Performance Score]]&gt;=90,"Excellent",Table1[[#This Row],[Performance Score]]&gt;=75,"Good",Table1[[#This Row],[Performance Score]]&gt;=60,"Average",Table1[[#This Row],[Performance Score]]&lt;=60,"Need Improvement")</f>
        <v>Need Improvement</v>
      </c>
      <c r="AE1620" t="str">
        <f>IF(AND(Table1[[#This Row],[Attendance %]]&gt;=80,(Table1[[#This Row],[Performance Score]]&gt;=80)),"Eligible","Not Eligible")</f>
        <v>Not Eligible</v>
      </c>
      <c r="AF1620" t="str">
        <f>IF(Table1[[#This Row],[Performance Score]]&gt;=80,"High Performer","Low Performer")</f>
        <v>Low Performer</v>
      </c>
      <c r="AG1620" t="str" cm="1">
        <f t="array" aca="1" ref="AG1620" ca="1">_xlfn.IFS(Table1[[#This Row],[Experience]]&lt;=3,"Junior",Table1[[#This Row],[Experience]]&lt;=7,"Mid Level",Table1[[#This Row],[Experience]]&gt;=7,"Senior")</f>
        <v>Mid Level</v>
      </c>
      <c r="AH1620" t="str">
        <f>IF(Table1[[#This Row],[Attendance %]]&gt;75,"OK","Below 75")</f>
        <v>OK</v>
      </c>
      <c r="AI1620" t="b">
        <f>ISBLANK(Table1[[#This Row],[Employee ID]])</f>
        <v>0</v>
      </c>
      <c r="AJ1620" t="b">
        <f>ISNUMBER(Table1[[#This Row],[Total Salary  ]])</f>
        <v>1</v>
      </c>
      <c r="AK1620" t="str">
        <f>IFERROR(_xlfn.XLOOKUP(Table1[[#This Row],[Manager ID]],MANAGERS!A:A,MANAGERS!B:B),"Not Found")</f>
        <v>Manager_16</v>
      </c>
    </row>
    <row r="1621" spans="1:37" x14ac:dyDescent="0.2">
      <c r="A1621" t="s">
        <v>2878</v>
      </c>
      <c r="B1621" t="s">
        <v>57</v>
      </c>
      <c r="C1621" t="s">
        <v>21</v>
      </c>
      <c r="D1621" t="s">
        <v>81</v>
      </c>
      <c r="E1621" t="s">
        <v>51</v>
      </c>
      <c r="F1621" s="1">
        <v>43271</v>
      </c>
      <c r="G1621" s="1">
        <v>29261</v>
      </c>
      <c r="H1621">
        <v>83916</v>
      </c>
      <c r="I1621">
        <v>23984</v>
      </c>
      <c r="J1621">
        <v>99</v>
      </c>
      <c r="K1621">
        <v>91</v>
      </c>
      <c r="L1621" t="s">
        <v>37</v>
      </c>
      <c r="M1621">
        <v>108</v>
      </c>
      <c r="N1621">
        <f>Table1[[#This Row],[Basic Salary]]+Table1[[#This Row],[Bonus]]</f>
        <v>107900</v>
      </c>
      <c r="O1621" s="2">
        <f>Table1[[#This Row],[Bonus]]/Table1[[#This Row],[Basic Salary]]</f>
        <v>0.2858096191429525</v>
      </c>
      <c r="P1621">
        <f ca="1">DATEDIF(Table1[[#This Row],[Date of Birth]],TODAY(),"Y")</f>
        <v>46</v>
      </c>
      <c r="Q1621">
        <f ca="1">DATEDIF(Table1[[#This Row],[Joining Date]],TODAY(),"Y")</f>
        <v>8</v>
      </c>
      <c r="R1621" t="str">
        <f ca="1">IF(YEAR(Table1[[#This Row],[Joining Date]])=YEAR(TODAY()),"Yes","No")</f>
        <v>No</v>
      </c>
      <c r="S1621" t="str">
        <f ca="1">IF(Table1[[#This Row],[Experience]]&gt;5,"Yes","No")</f>
        <v>Yes</v>
      </c>
      <c r="T1621" t="str">
        <f>TEXT(Table1[[#This Row],[Joining Date]],"mmmm")</f>
        <v>June</v>
      </c>
      <c r="U1621" t="str">
        <f>TEXT(Table1[[#This Row],[Joining Date]],"yyyy")</f>
        <v>2018</v>
      </c>
      <c r="V1621" s="5">
        <f ca="1">TODAY()-Table1[[#This Row],[Joining Date]]</f>
        <v>2968</v>
      </c>
      <c r="W1621" t="str">
        <f>LEFT(Table1[[#This Row],[Employee Name]],FIND(" ",Table1[[#This Row],[Employee Name]])-1)</f>
        <v>Swathi</v>
      </c>
      <c r="X1621" t="str">
        <f>RIGHT(Table1[[#This Row],[Employee Name]],LEN(Table1[[#This Row],[Employee Name]])-FIND(" ",Table1[[#This Row],[Employee Name]]))</f>
        <v>Ramesh</v>
      </c>
      <c r="Y1621" t="str">
        <f>Table1[[#This Row],[Department]]&amp;"-"&amp;Table1[[#This Row],[Employee ID]]</f>
        <v>Sales-E02822</v>
      </c>
      <c r="Z1621" t="str">
        <f>LEFT(Table1[[#This Row],[Department]],3)</f>
        <v>Sal</v>
      </c>
      <c r="AA1621" t="str">
        <f>_xlfn.XLOOKUP(Table1[[#This Row],[Manager ID]],MANAGERS!A:A,MANAGERS!B:B)</f>
        <v>Manager_8</v>
      </c>
      <c r="AB1621" t="str" cm="1">
        <f t="array" ref="AB1621">_xlfn.XLOOKUP(Table1[[#This Row],[Manager ID]],Table2[[#All],[Manager ID]],Table2[[#All],[Department Head]])</f>
        <v>Sales</v>
      </c>
      <c r="AC1621" s="2">
        <f>_xlfn.XLOOKUP(Table1[[#This Row],[City]],L:L,O:O)</f>
        <v>0.24036902712549932</v>
      </c>
      <c r="AD1621" t="str" cm="1">
        <f t="array" ref="AD1621">_xlfn.IFS(Table1[[#This Row],[Performance Score]]&gt;=90,"Excellent",Table1[[#This Row],[Performance Score]]&gt;=75,"Good",Table1[[#This Row],[Performance Score]]&gt;=60,"Average",Table1[[#This Row],[Performance Score]]&lt;=60,"Need Improvement")</f>
        <v>Excellent</v>
      </c>
      <c r="AE1621" t="str">
        <f>IF(AND(Table1[[#This Row],[Attendance %]]&gt;=80,(Table1[[#This Row],[Performance Score]]&gt;=80)),"Eligible","Not Eligible")</f>
        <v>Eligible</v>
      </c>
      <c r="AF1621" t="str">
        <f>IF(Table1[[#This Row],[Performance Score]]&gt;=80,"High Performer","Low Performer")</f>
        <v>High Performer</v>
      </c>
      <c r="AG1621" t="str" cm="1">
        <f t="array" aca="1" ref="AG1621" ca="1">_xlfn.IFS(Table1[[#This Row],[Experience]]&lt;=3,"Junior",Table1[[#This Row],[Experience]]&lt;=7,"Mid Level",Table1[[#This Row],[Experience]]&gt;=7,"Senior")</f>
        <v>Senior</v>
      </c>
      <c r="AH1621" t="str">
        <f>IF(Table1[[#This Row],[Attendance %]]&gt;75,"OK","Below 75")</f>
        <v>OK</v>
      </c>
      <c r="AI1621" t="b">
        <f>ISBLANK(Table1[[#This Row],[Employee ID]])</f>
        <v>0</v>
      </c>
      <c r="AJ1621" t="b">
        <f>ISNUMBER(Table1[[#This Row],[Total Salary  ]])</f>
        <v>1</v>
      </c>
      <c r="AK1621" t="str">
        <f>IFERROR(_xlfn.XLOOKUP(Table1[[#This Row],[Manager ID]],MANAGERS!A:A,MANAGERS!B:B),"Not Found")</f>
        <v>Manager_8</v>
      </c>
    </row>
    <row r="1622" spans="1:37" x14ac:dyDescent="0.2">
      <c r="A1622" t="s">
        <v>1817</v>
      </c>
      <c r="B1622" t="s">
        <v>29</v>
      </c>
      <c r="C1622" t="s">
        <v>21</v>
      </c>
      <c r="D1622" t="s">
        <v>33</v>
      </c>
      <c r="E1622" t="s">
        <v>26</v>
      </c>
      <c r="F1622" s="1">
        <v>42088</v>
      </c>
      <c r="G1622" s="1">
        <v>30252</v>
      </c>
      <c r="H1622">
        <v>99338</v>
      </c>
      <c r="I1622">
        <v>8510</v>
      </c>
      <c r="J1622">
        <v>75</v>
      </c>
      <c r="K1622">
        <v>97</v>
      </c>
      <c r="L1622" t="s">
        <v>31</v>
      </c>
      <c r="M1622">
        <v>109</v>
      </c>
      <c r="N1622">
        <f>Table1[[#This Row],[Basic Salary]]+Table1[[#This Row],[Bonus]]</f>
        <v>107848</v>
      </c>
      <c r="O1622" s="2">
        <f>Table1[[#This Row],[Bonus]]/Table1[[#This Row],[Basic Salary]]</f>
        <v>8.5667116309972008E-2</v>
      </c>
      <c r="P1622">
        <f ca="1">DATEDIF(Table1[[#This Row],[Date of Birth]],TODAY(),"Y")</f>
        <v>43</v>
      </c>
      <c r="Q1622">
        <f ca="1">DATEDIF(Table1[[#This Row],[Joining Date]],TODAY(),"Y")</f>
        <v>11</v>
      </c>
      <c r="R1622" t="str">
        <f ca="1">IF(YEAR(Table1[[#This Row],[Joining Date]])=YEAR(TODAY()),"Yes","No")</f>
        <v>No</v>
      </c>
      <c r="S1622" t="str">
        <f ca="1">IF(Table1[[#This Row],[Experience]]&gt;5,"Yes","No")</f>
        <v>Yes</v>
      </c>
      <c r="T1622" t="str">
        <f>TEXT(Table1[[#This Row],[Joining Date]],"mmmm")</f>
        <v>March</v>
      </c>
      <c r="U1622" t="str">
        <f>TEXT(Table1[[#This Row],[Joining Date]],"yyyy")</f>
        <v>2015</v>
      </c>
      <c r="V1622" s="5">
        <f ca="1">TODAY()-Table1[[#This Row],[Joining Date]]</f>
        <v>4151</v>
      </c>
      <c r="W1622" t="str">
        <f>LEFT(Table1[[#This Row],[Employee Name]],FIND(" ",Table1[[#This Row],[Employee Name]])-1)</f>
        <v>Vikram</v>
      </c>
      <c r="X1622" t="str">
        <f>RIGHT(Table1[[#This Row],[Employee Name]],LEN(Table1[[#This Row],[Employee Name]])-FIND(" ",Table1[[#This Row],[Employee Name]]))</f>
        <v>Singh</v>
      </c>
      <c r="Y1622" t="str">
        <f>Table1[[#This Row],[Department]]&amp;"-"&amp;Table1[[#This Row],[Employee ID]]</f>
        <v>Marketing-E01761</v>
      </c>
      <c r="Z1622" t="str">
        <f>LEFT(Table1[[#This Row],[Department]],3)</f>
        <v>Mar</v>
      </c>
      <c r="AA1622" t="str">
        <f>_xlfn.XLOOKUP(Table1[[#This Row],[Manager ID]],MANAGERS!A:A,MANAGERS!B:B)</f>
        <v>Manager_9</v>
      </c>
      <c r="AB1622" t="str" cm="1">
        <f t="array" ref="AB1622">_xlfn.XLOOKUP(Table1[[#This Row],[Manager ID]],Table2[[#All],[Manager ID]],Table2[[#All],[Department Head]])</f>
        <v>Sales</v>
      </c>
      <c r="AC1622" s="2">
        <f>_xlfn.XLOOKUP(Table1[[#This Row],[City]],L:L,O:O)</f>
        <v>0.241864189087755</v>
      </c>
      <c r="AD1622" t="str" cm="1">
        <f t="array" ref="AD1622">_xlfn.IFS(Table1[[#This Row],[Performance Score]]&gt;=90,"Excellent",Table1[[#This Row],[Performance Score]]&gt;=75,"Good",Table1[[#This Row],[Performance Score]]&gt;=60,"Average",Table1[[#This Row],[Performance Score]]&lt;=60,"Need Improvement")</f>
        <v>Excellent</v>
      </c>
      <c r="AE1622" t="str">
        <f>IF(AND(Table1[[#This Row],[Attendance %]]&gt;=80,(Table1[[#This Row],[Performance Score]]&gt;=80)),"Eligible","Not Eligible")</f>
        <v>Not Eligible</v>
      </c>
      <c r="AF1622" t="str">
        <f>IF(Table1[[#This Row],[Performance Score]]&gt;=80,"High Performer","Low Performer")</f>
        <v>High Performer</v>
      </c>
      <c r="AG1622" t="str" cm="1">
        <f t="array" aca="1" ref="AG1622" ca="1">_xlfn.IFS(Table1[[#This Row],[Experience]]&lt;=3,"Junior",Table1[[#This Row],[Experience]]&lt;=7,"Mid Level",Table1[[#This Row],[Experience]]&gt;=7,"Senior")</f>
        <v>Senior</v>
      </c>
      <c r="AH1622" t="str">
        <f>IF(Table1[[#This Row],[Attendance %]]&gt;75,"OK","Below 75")</f>
        <v>Below 75</v>
      </c>
      <c r="AI1622" t="b">
        <f>ISBLANK(Table1[[#This Row],[Employee ID]])</f>
        <v>0</v>
      </c>
      <c r="AJ1622" t="b">
        <f>ISNUMBER(Table1[[#This Row],[Total Salary  ]])</f>
        <v>1</v>
      </c>
      <c r="AK1622" t="str">
        <f>IFERROR(_xlfn.XLOOKUP(Table1[[#This Row],[Manager ID]],MANAGERS!A:A,MANAGERS!B:B),"Not Found")</f>
        <v>Manager_9</v>
      </c>
    </row>
    <row r="1623" spans="1:37" x14ac:dyDescent="0.2">
      <c r="A1623" t="s">
        <v>2689</v>
      </c>
      <c r="B1623" t="s">
        <v>42</v>
      </c>
      <c r="C1623" t="s">
        <v>21</v>
      </c>
      <c r="D1623" t="s">
        <v>33</v>
      </c>
      <c r="E1623" t="s">
        <v>26</v>
      </c>
      <c r="F1623" s="1">
        <v>45621</v>
      </c>
      <c r="G1623" s="1">
        <v>33519</v>
      </c>
      <c r="H1623">
        <v>78952</v>
      </c>
      <c r="I1623">
        <v>28885</v>
      </c>
      <c r="J1623">
        <v>64</v>
      </c>
      <c r="K1623">
        <v>58</v>
      </c>
      <c r="L1623" t="s">
        <v>23</v>
      </c>
      <c r="M1623">
        <v>115</v>
      </c>
      <c r="N1623">
        <f>Table1[[#This Row],[Basic Salary]]+Table1[[#This Row],[Bonus]]</f>
        <v>107837</v>
      </c>
      <c r="O1623" s="2">
        <f>Table1[[#This Row],[Bonus]]/Table1[[#This Row],[Basic Salary]]</f>
        <v>0.36585520316141451</v>
      </c>
      <c r="P1623">
        <f ca="1">DATEDIF(Table1[[#This Row],[Date of Birth]],TODAY(),"Y")</f>
        <v>34</v>
      </c>
      <c r="Q1623">
        <f ca="1">DATEDIF(Table1[[#This Row],[Joining Date]],TODAY(),"Y")</f>
        <v>1</v>
      </c>
      <c r="R1623" t="str">
        <f ca="1">IF(YEAR(Table1[[#This Row],[Joining Date]])=YEAR(TODAY()),"Yes","No")</f>
        <v>No</v>
      </c>
      <c r="S1623" t="str">
        <f ca="1">IF(Table1[[#This Row],[Experience]]&gt;5,"Yes","No")</f>
        <v>No</v>
      </c>
      <c r="T1623" t="str">
        <f>TEXT(Table1[[#This Row],[Joining Date]],"mmmm")</f>
        <v>November</v>
      </c>
      <c r="U1623" t="str">
        <f>TEXT(Table1[[#This Row],[Joining Date]],"yyyy")</f>
        <v>2024</v>
      </c>
      <c r="V1623" s="5">
        <f ca="1">TODAY()-Table1[[#This Row],[Joining Date]]</f>
        <v>618</v>
      </c>
      <c r="W1623" t="str">
        <f>LEFT(Table1[[#This Row],[Employee Name]],FIND(" ",Table1[[#This Row],[Employee Name]])-1)</f>
        <v>Krishna</v>
      </c>
      <c r="X1623" t="str">
        <f>RIGHT(Table1[[#This Row],[Employee Name]],LEN(Table1[[#This Row],[Employee Name]])-FIND(" ",Table1[[#This Row],[Employee Name]]))</f>
        <v>Chaitanya</v>
      </c>
      <c r="Y1623" t="str">
        <f>Table1[[#This Row],[Department]]&amp;"-"&amp;Table1[[#This Row],[Employee ID]]</f>
        <v>Marketing-E02633</v>
      </c>
      <c r="Z1623" t="str">
        <f>LEFT(Table1[[#This Row],[Department]],3)</f>
        <v>Mar</v>
      </c>
      <c r="AA1623" t="str">
        <f>_xlfn.XLOOKUP(Table1[[#This Row],[Manager ID]],MANAGERS!A:A,MANAGERS!B:B)</f>
        <v>Manager_15</v>
      </c>
      <c r="AB1623" t="str" cm="1">
        <f t="array" ref="AB1623">_xlfn.XLOOKUP(Table1[[#This Row],[Manager ID]],Table2[[#All],[Manager ID]],Table2[[#All],[Department Head]])</f>
        <v>Support</v>
      </c>
      <c r="AC1623" s="2">
        <f>_xlfn.XLOOKUP(Table1[[#This Row],[City]],L:L,O:O)</f>
        <v>0.23486488519629886</v>
      </c>
      <c r="AD1623" t="str" cm="1">
        <f t="array" ref="AD1623">_xlfn.IFS(Table1[[#This Row],[Performance Score]]&gt;=90,"Excellent",Table1[[#This Row],[Performance Score]]&gt;=75,"Good",Table1[[#This Row],[Performance Score]]&gt;=60,"Average",Table1[[#This Row],[Performance Score]]&lt;=60,"Need Improvement")</f>
        <v>Need Improvement</v>
      </c>
      <c r="AE1623" t="str">
        <f>IF(AND(Table1[[#This Row],[Attendance %]]&gt;=80,(Table1[[#This Row],[Performance Score]]&gt;=80)),"Eligible","Not Eligible")</f>
        <v>Not Eligible</v>
      </c>
      <c r="AF1623" t="str">
        <f>IF(Table1[[#This Row],[Performance Score]]&gt;=80,"High Performer","Low Performer")</f>
        <v>Low Performer</v>
      </c>
      <c r="AG1623" t="str" cm="1">
        <f t="array" aca="1" ref="AG1623" ca="1">_xlfn.IFS(Table1[[#This Row],[Experience]]&lt;=3,"Junior",Table1[[#This Row],[Experience]]&lt;=7,"Mid Level",Table1[[#This Row],[Experience]]&gt;=7,"Senior")</f>
        <v>Junior</v>
      </c>
      <c r="AH1623" t="str">
        <f>IF(Table1[[#This Row],[Attendance %]]&gt;75,"OK","Below 75")</f>
        <v>Below 75</v>
      </c>
      <c r="AI1623" t="b">
        <f>ISBLANK(Table1[[#This Row],[Employee ID]])</f>
        <v>0</v>
      </c>
      <c r="AJ1623" t="b">
        <f>ISNUMBER(Table1[[#This Row],[Total Salary  ]])</f>
        <v>1</v>
      </c>
      <c r="AK1623" t="str">
        <f>IFERROR(_xlfn.XLOOKUP(Table1[[#This Row],[Manager ID]],MANAGERS!A:A,MANAGERS!B:B),"Not Found")</f>
        <v>Manager_15</v>
      </c>
    </row>
    <row r="1624" spans="1:37" x14ac:dyDescent="0.2">
      <c r="A1624" t="s">
        <v>647</v>
      </c>
      <c r="B1624" t="s">
        <v>45</v>
      </c>
      <c r="C1624" t="s">
        <v>15</v>
      </c>
      <c r="D1624" t="s">
        <v>46</v>
      </c>
      <c r="E1624" t="s">
        <v>65</v>
      </c>
      <c r="F1624" s="1">
        <v>42275</v>
      </c>
      <c r="G1624" s="1">
        <v>32122</v>
      </c>
      <c r="H1624">
        <v>82577</v>
      </c>
      <c r="I1624">
        <v>25219</v>
      </c>
      <c r="J1624">
        <v>91</v>
      </c>
      <c r="K1624">
        <v>84</v>
      </c>
      <c r="L1624" t="s">
        <v>31</v>
      </c>
      <c r="M1624">
        <v>115</v>
      </c>
      <c r="N1624">
        <f>Table1[[#This Row],[Basic Salary]]+Table1[[#This Row],[Bonus]]</f>
        <v>107796</v>
      </c>
      <c r="O1624" s="2">
        <f>Table1[[#This Row],[Bonus]]/Table1[[#This Row],[Basic Salary]]</f>
        <v>0.30539980866342931</v>
      </c>
      <c r="P1624">
        <f ca="1">DATEDIF(Table1[[#This Row],[Date of Birth]],TODAY(),"Y")</f>
        <v>38</v>
      </c>
      <c r="Q1624">
        <f ca="1">DATEDIF(Table1[[#This Row],[Joining Date]],TODAY(),"Y")</f>
        <v>10</v>
      </c>
      <c r="R1624" t="str">
        <f ca="1">IF(YEAR(Table1[[#This Row],[Joining Date]])=YEAR(TODAY()),"Yes","No")</f>
        <v>No</v>
      </c>
      <c r="S1624" t="str">
        <f ca="1">IF(Table1[[#This Row],[Experience]]&gt;5,"Yes","No")</f>
        <v>Yes</v>
      </c>
      <c r="T1624" t="str">
        <f>TEXT(Table1[[#This Row],[Joining Date]],"mmmm")</f>
        <v>September</v>
      </c>
      <c r="U1624" t="str">
        <f>TEXT(Table1[[#This Row],[Joining Date]],"yyyy")</f>
        <v>2015</v>
      </c>
      <c r="V1624" s="5">
        <f ca="1">TODAY()-Table1[[#This Row],[Joining Date]]</f>
        <v>3964</v>
      </c>
      <c r="W1624" t="str">
        <f>LEFT(Table1[[#This Row],[Employee Name]],FIND(" ",Table1[[#This Row],[Employee Name]])-1)</f>
        <v>Ananya</v>
      </c>
      <c r="X1624" t="str">
        <f>RIGHT(Table1[[#This Row],[Employee Name]],LEN(Table1[[#This Row],[Employee Name]])-FIND(" ",Table1[[#This Row],[Employee Name]]))</f>
        <v>Rao</v>
      </c>
      <c r="Y1624" t="str">
        <f>Table1[[#This Row],[Department]]&amp;"-"&amp;Table1[[#This Row],[Employee ID]]</f>
        <v>Support-E00591</v>
      </c>
      <c r="Z1624" t="str">
        <f>LEFT(Table1[[#This Row],[Department]],3)</f>
        <v>Sup</v>
      </c>
      <c r="AA1624" t="str">
        <f>_xlfn.XLOOKUP(Table1[[#This Row],[Manager ID]],MANAGERS!A:A,MANAGERS!B:B)</f>
        <v>Manager_15</v>
      </c>
      <c r="AB1624" t="str" cm="1">
        <f t="array" ref="AB1624">_xlfn.XLOOKUP(Table1[[#This Row],[Manager ID]],Table2[[#All],[Manager ID]],Table2[[#All],[Department Head]])</f>
        <v>Support</v>
      </c>
      <c r="AC1624" s="2">
        <f>_xlfn.XLOOKUP(Table1[[#This Row],[City]],L:L,O:O)</f>
        <v>0.241864189087755</v>
      </c>
      <c r="AD1624" t="str" cm="1">
        <f t="array" ref="AD1624">_xlfn.IFS(Table1[[#This Row],[Performance Score]]&gt;=90,"Excellent",Table1[[#This Row],[Performance Score]]&gt;=75,"Good",Table1[[#This Row],[Performance Score]]&gt;=60,"Average",Table1[[#This Row],[Performance Score]]&lt;=60,"Need Improvement")</f>
        <v>Good</v>
      </c>
      <c r="AE1624" t="str">
        <f>IF(AND(Table1[[#This Row],[Attendance %]]&gt;=80,(Table1[[#This Row],[Performance Score]]&gt;=80)),"Eligible","Not Eligible")</f>
        <v>Eligible</v>
      </c>
      <c r="AF1624" t="str">
        <f>IF(Table1[[#This Row],[Performance Score]]&gt;=80,"High Performer","Low Performer")</f>
        <v>High Performer</v>
      </c>
      <c r="AG1624" t="str" cm="1">
        <f t="array" aca="1" ref="AG1624" ca="1">_xlfn.IFS(Table1[[#This Row],[Experience]]&lt;=3,"Junior",Table1[[#This Row],[Experience]]&lt;=7,"Mid Level",Table1[[#This Row],[Experience]]&gt;=7,"Senior")</f>
        <v>Senior</v>
      </c>
      <c r="AH1624" t="str">
        <f>IF(Table1[[#This Row],[Attendance %]]&gt;75,"OK","Below 75")</f>
        <v>OK</v>
      </c>
      <c r="AI1624" t="b">
        <f>ISBLANK(Table1[[#This Row],[Employee ID]])</f>
        <v>0</v>
      </c>
      <c r="AJ1624" t="b">
        <f>ISNUMBER(Table1[[#This Row],[Total Salary  ]])</f>
        <v>1</v>
      </c>
      <c r="AK1624" t="str">
        <f>IFERROR(_xlfn.XLOOKUP(Table1[[#This Row],[Manager ID]],MANAGERS!A:A,MANAGERS!B:B),"Not Found")</f>
        <v>Manager_15</v>
      </c>
    </row>
    <row r="1625" spans="1:37" x14ac:dyDescent="0.2">
      <c r="A1625" t="s">
        <v>4298</v>
      </c>
      <c r="B1625" t="s">
        <v>85</v>
      </c>
      <c r="C1625" t="s">
        <v>21</v>
      </c>
      <c r="D1625" t="s">
        <v>43</v>
      </c>
      <c r="E1625" t="s">
        <v>51</v>
      </c>
      <c r="F1625" s="1">
        <v>44575</v>
      </c>
      <c r="G1625" s="1">
        <v>39158</v>
      </c>
      <c r="H1625">
        <v>78523</v>
      </c>
      <c r="I1625">
        <v>29232</v>
      </c>
      <c r="J1625">
        <v>72</v>
      </c>
      <c r="K1625">
        <v>45</v>
      </c>
      <c r="L1625" t="s">
        <v>23</v>
      </c>
      <c r="M1625">
        <v>114</v>
      </c>
      <c r="N1625">
        <f>Table1[[#This Row],[Basic Salary]]+Table1[[#This Row],[Bonus]]</f>
        <v>107755</v>
      </c>
      <c r="O1625" s="2">
        <f>Table1[[#This Row],[Bonus]]/Table1[[#This Row],[Basic Salary]]</f>
        <v>0.37227309196031738</v>
      </c>
      <c r="P1625">
        <f ca="1">DATEDIF(Table1[[#This Row],[Date of Birth]],TODAY(),"Y")</f>
        <v>19</v>
      </c>
      <c r="Q1625">
        <f ca="1">DATEDIF(Table1[[#This Row],[Joining Date]],TODAY(),"Y")</f>
        <v>4</v>
      </c>
      <c r="R1625" t="str">
        <f ca="1">IF(YEAR(Table1[[#This Row],[Joining Date]])=YEAR(TODAY()),"Yes","No")</f>
        <v>No</v>
      </c>
      <c r="S1625" t="str">
        <f ca="1">IF(Table1[[#This Row],[Experience]]&gt;5,"Yes","No")</f>
        <v>No</v>
      </c>
      <c r="T1625" t="str">
        <f>TEXT(Table1[[#This Row],[Joining Date]],"mmmm")</f>
        <v>January</v>
      </c>
      <c r="U1625" t="str">
        <f>TEXT(Table1[[#This Row],[Joining Date]],"yyyy")</f>
        <v>2022</v>
      </c>
      <c r="V1625" s="5">
        <f ca="1">TODAY()-Table1[[#This Row],[Joining Date]]</f>
        <v>1664</v>
      </c>
      <c r="W1625" t="str">
        <f>LEFT(Table1[[#This Row],[Employee Name]],FIND(" ",Table1[[#This Row],[Employee Name]])-1)</f>
        <v>Pooja</v>
      </c>
      <c r="X1625" t="str">
        <f>RIGHT(Table1[[#This Row],[Employee Name]],LEN(Table1[[#This Row],[Employee Name]])-FIND(" ",Table1[[#This Row],[Employee Name]]))</f>
        <v>Das</v>
      </c>
      <c r="Y1625" t="str">
        <f>Table1[[#This Row],[Department]]&amp;"-"&amp;Table1[[#This Row],[Employee ID]]</f>
        <v>Operations-E04242</v>
      </c>
      <c r="Z1625" t="str">
        <f>LEFT(Table1[[#This Row],[Department]],3)</f>
        <v>Ope</v>
      </c>
      <c r="AA1625" t="str">
        <f>_xlfn.XLOOKUP(Table1[[#This Row],[Manager ID]],MANAGERS!A:A,MANAGERS!B:B)</f>
        <v>Manager_14</v>
      </c>
      <c r="AB1625" t="str" cm="1">
        <f t="array" ref="AB1625">_xlfn.XLOOKUP(Table1[[#This Row],[Manager ID]],Table2[[#All],[Manager ID]],Table2[[#All],[Department Head]])</f>
        <v>Marketing</v>
      </c>
      <c r="AC1625" s="2">
        <f>_xlfn.XLOOKUP(Table1[[#This Row],[City]],L:L,O:O)</f>
        <v>0.23486488519629886</v>
      </c>
      <c r="AD1625" t="str" cm="1">
        <f t="array" ref="AD1625">_xlfn.IFS(Table1[[#This Row],[Performance Score]]&gt;=90,"Excellent",Table1[[#This Row],[Performance Score]]&gt;=75,"Good",Table1[[#This Row],[Performance Score]]&gt;=60,"Average",Table1[[#This Row],[Performance Score]]&lt;=60,"Need Improvement")</f>
        <v>Need Improvement</v>
      </c>
      <c r="AE1625" t="str">
        <f>IF(AND(Table1[[#This Row],[Attendance %]]&gt;=80,(Table1[[#This Row],[Performance Score]]&gt;=80)),"Eligible","Not Eligible")</f>
        <v>Not Eligible</v>
      </c>
      <c r="AF1625" t="str">
        <f>IF(Table1[[#This Row],[Performance Score]]&gt;=80,"High Performer","Low Performer")</f>
        <v>Low Performer</v>
      </c>
      <c r="AG1625" t="str" cm="1">
        <f t="array" aca="1" ref="AG1625" ca="1">_xlfn.IFS(Table1[[#This Row],[Experience]]&lt;=3,"Junior",Table1[[#This Row],[Experience]]&lt;=7,"Mid Level",Table1[[#This Row],[Experience]]&gt;=7,"Senior")</f>
        <v>Mid Level</v>
      </c>
      <c r="AH1625" t="str">
        <f>IF(Table1[[#This Row],[Attendance %]]&gt;75,"OK","Below 75")</f>
        <v>Below 75</v>
      </c>
      <c r="AI1625" t="b">
        <f>ISBLANK(Table1[[#This Row],[Employee ID]])</f>
        <v>0</v>
      </c>
      <c r="AJ1625" t="b">
        <f>ISNUMBER(Table1[[#This Row],[Total Salary  ]])</f>
        <v>1</v>
      </c>
      <c r="AK1625" t="str">
        <f>IFERROR(_xlfn.XLOOKUP(Table1[[#This Row],[Manager ID]],MANAGERS!A:A,MANAGERS!B:B),"Not Found")</f>
        <v>Manager_14</v>
      </c>
    </row>
    <row r="1626" spans="1:37" x14ac:dyDescent="0.2">
      <c r="A1626" t="s">
        <v>1276</v>
      </c>
      <c r="B1626" t="s">
        <v>60</v>
      </c>
      <c r="C1626" t="s">
        <v>21</v>
      </c>
      <c r="D1626" t="s">
        <v>43</v>
      </c>
      <c r="E1626" t="s">
        <v>30</v>
      </c>
      <c r="F1626" s="1">
        <v>43465</v>
      </c>
      <c r="G1626" s="1">
        <v>39354</v>
      </c>
      <c r="H1626">
        <v>98229</v>
      </c>
      <c r="I1626">
        <v>9517</v>
      </c>
      <c r="J1626">
        <v>64</v>
      </c>
      <c r="K1626">
        <v>68</v>
      </c>
      <c r="L1626" t="s">
        <v>27</v>
      </c>
      <c r="M1626">
        <v>113</v>
      </c>
      <c r="N1626">
        <f>Table1[[#This Row],[Basic Salary]]+Table1[[#This Row],[Bonus]]</f>
        <v>107746</v>
      </c>
      <c r="O1626" s="2">
        <f>Table1[[#This Row],[Bonus]]/Table1[[#This Row],[Basic Salary]]</f>
        <v>9.6885848374716227E-2</v>
      </c>
      <c r="P1626">
        <f ca="1">DATEDIF(Table1[[#This Row],[Date of Birth]],TODAY(),"Y")</f>
        <v>18</v>
      </c>
      <c r="Q1626">
        <f ca="1">DATEDIF(Table1[[#This Row],[Joining Date]],TODAY(),"Y")</f>
        <v>7</v>
      </c>
      <c r="R1626" t="str">
        <f ca="1">IF(YEAR(Table1[[#This Row],[Joining Date]])=YEAR(TODAY()),"Yes","No")</f>
        <v>No</v>
      </c>
      <c r="S1626" t="str">
        <f ca="1">IF(Table1[[#This Row],[Experience]]&gt;5,"Yes","No")</f>
        <v>Yes</v>
      </c>
      <c r="T1626" t="str">
        <f>TEXT(Table1[[#This Row],[Joining Date]],"mmmm")</f>
        <v>December</v>
      </c>
      <c r="U1626" t="str">
        <f>TEXT(Table1[[#This Row],[Joining Date]],"yyyy")</f>
        <v>2018</v>
      </c>
      <c r="V1626" s="5">
        <f ca="1">TODAY()-Table1[[#This Row],[Joining Date]]</f>
        <v>2774</v>
      </c>
      <c r="W1626" t="str">
        <f>LEFT(Table1[[#This Row],[Employee Name]],FIND(" ",Table1[[#This Row],[Employee Name]])-1)</f>
        <v>Gayathri</v>
      </c>
      <c r="X1626" t="str">
        <f>RIGHT(Table1[[#This Row],[Employee Name]],LEN(Table1[[#This Row],[Employee Name]])-FIND(" ",Table1[[#This Row],[Employee Name]]))</f>
        <v>Iyer</v>
      </c>
      <c r="Y1626" t="str">
        <f>Table1[[#This Row],[Department]]&amp;"-"&amp;Table1[[#This Row],[Employee ID]]</f>
        <v>Operations-E01220</v>
      </c>
      <c r="Z1626" t="str">
        <f>LEFT(Table1[[#This Row],[Department]],3)</f>
        <v>Ope</v>
      </c>
      <c r="AA1626" t="str">
        <f>_xlfn.XLOOKUP(Table1[[#This Row],[Manager ID]],MANAGERS!A:A,MANAGERS!B:B)</f>
        <v>Manager_13</v>
      </c>
      <c r="AB1626" t="str" cm="1">
        <f t="array" ref="AB1626">_xlfn.XLOOKUP(Table1[[#This Row],[Manager ID]],Table2[[#All],[Manager ID]],Table2[[#All],[Department Head]])</f>
        <v>HR</v>
      </c>
      <c r="AC1626" s="2">
        <f>_xlfn.XLOOKUP(Table1[[#This Row],[City]],L:L,O:O)</f>
        <v>0.23674293405114402</v>
      </c>
      <c r="AD1626" t="str" cm="1">
        <f t="array" ref="AD1626">_xlfn.IFS(Table1[[#This Row],[Performance Score]]&gt;=90,"Excellent",Table1[[#This Row],[Performance Score]]&gt;=75,"Good",Table1[[#This Row],[Performance Score]]&gt;=60,"Average",Table1[[#This Row],[Performance Score]]&lt;=60,"Need Improvement")</f>
        <v>Average</v>
      </c>
      <c r="AE1626" t="str">
        <f>IF(AND(Table1[[#This Row],[Attendance %]]&gt;=80,(Table1[[#This Row],[Performance Score]]&gt;=80)),"Eligible","Not Eligible")</f>
        <v>Not Eligible</v>
      </c>
      <c r="AF1626" t="str">
        <f>IF(Table1[[#This Row],[Performance Score]]&gt;=80,"High Performer","Low Performer")</f>
        <v>Low Performer</v>
      </c>
      <c r="AG1626" t="str" cm="1">
        <f t="array" aca="1" ref="AG1626" ca="1">_xlfn.IFS(Table1[[#This Row],[Experience]]&lt;=3,"Junior",Table1[[#This Row],[Experience]]&lt;=7,"Mid Level",Table1[[#This Row],[Experience]]&gt;=7,"Senior")</f>
        <v>Mid Level</v>
      </c>
      <c r="AH1626" t="str">
        <f>IF(Table1[[#This Row],[Attendance %]]&gt;75,"OK","Below 75")</f>
        <v>Below 75</v>
      </c>
      <c r="AI1626" t="b">
        <f>ISBLANK(Table1[[#This Row],[Employee ID]])</f>
        <v>0</v>
      </c>
      <c r="AJ1626" t="b">
        <f>ISNUMBER(Table1[[#This Row],[Total Salary  ]])</f>
        <v>1</v>
      </c>
      <c r="AK1626" t="str">
        <f>IFERROR(_xlfn.XLOOKUP(Table1[[#This Row],[Manager ID]],MANAGERS!A:A,MANAGERS!B:B),"Not Found")</f>
        <v>Manager_13</v>
      </c>
    </row>
    <row r="1627" spans="1:37" x14ac:dyDescent="0.2">
      <c r="A1627" t="s">
        <v>1734</v>
      </c>
      <c r="B1627" t="s">
        <v>93</v>
      </c>
      <c r="C1627" t="s">
        <v>15</v>
      </c>
      <c r="D1627" t="s">
        <v>40</v>
      </c>
      <c r="E1627" t="s">
        <v>65</v>
      </c>
      <c r="F1627" s="1">
        <v>42007</v>
      </c>
      <c r="G1627" s="1">
        <v>33926</v>
      </c>
      <c r="H1627">
        <v>85394</v>
      </c>
      <c r="I1627">
        <v>22330</v>
      </c>
      <c r="J1627">
        <v>91</v>
      </c>
      <c r="K1627">
        <v>83</v>
      </c>
      <c r="L1627" t="s">
        <v>34</v>
      </c>
      <c r="M1627">
        <v>113</v>
      </c>
      <c r="N1627">
        <f>Table1[[#This Row],[Basic Salary]]+Table1[[#This Row],[Bonus]]</f>
        <v>107724</v>
      </c>
      <c r="O1627" s="2">
        <f>Table1[[#This Row],[Bonus]]/Table1[[#This Row],[Basic Salary]]</f>
        <v>0.26149378176452676</v>
      </c>
      <c r="P1627">
        <f ca="1">DATEDIF(Table1[[#This Row],[Date of Birth]],TODAY(),"Y")</f>
        <v>33</v>
      </c>
      <c r="Q1627">
        <f ca="1">DATEDIF(Table1[[#This Row],[Joining Date]],TODAY(),"Y")</f>
        <v>11</v>
      </c>
      <c r="R1627" t="str">
        <f ca="1">IF(YEAR(Table1[[#This Row],[Joining Date]])=YEAR(TODAY()),"Yes","No")</f>
        <v>No</v>
      </c>
      <c r="S1627" t="str">
        <f ca="1">IF(Table1[[#This Row],[Experience]]&gt;5,"Yes","No")</f>
        <v>Yes</v>
      </c>
      <c r="T1627" t="str">
        <f>TEXT(Table1[[#This Row],[Joining Date]],"mmmm")</f>
        <v>January</v>
      </c>
      <c r="U1627" t="str">
        <f>TEXT(Table1[[#This Row],[Joining Date]],"yyyy")</f>
        <v>2015</v>
      </c>
      <c r="V1627" s="5">
        <f ca="1">TODAY()-Table1[[#This Row],[Joining Date]]</f>
        <v>4232</v>
      </c>
      <c r="W1627" t="str">
        <f>LEFT(Table1[[#This Row],[Employee Name]],FIND(" ",Table1[[#This Row],[Employee Name]])-1)</f>
        <v>Priya</v>
      </c>
      <c r="X1627" t="str">
        <f>RIGHT(Table1[[#This Row],[Employee Name]],LEN(Table1[[#This Row],[Employee Name]])-FIND(" ",Table1[[#This Row],[Employee Name]]))</f>
        <v>Reddy</v>
      </c>
      <c r="Y1627" t="str">
        <f>Table1[[#This Row],[Department]]&amp;"-"&amp;Table1[[#This Row],[Employee ID]]</f>
        <v>IT-E01678</v>
      </c>
      <c r="Z1627" t="str">
        <f>LEFT(Table1[[#This Row],[Department]],3)</f>
        <v>IT</v>
      </c>
      <c r="AA1627" t="str">
        <f>_xlfn.XLOOKUP(Table1[[#This Row],[Manager ID]],MANAGERS!A:A,MANAGERS!B:B)</f>
        <v>Manager_13</v>
      </c>
      <c r="AB1627" t="str" cm="1">
        <f t="array" ref="AB1627">_xlfn.XLOOKUP(Table1[[#This Row],[Manager ID]],Table2[[#All],[Manager ID]],Table2[[#All],[Department Head]])</f>
        <v>HR</v>
      </c>
      <c r="AC1627" s="2">
        <f>_xlfn.XLOOKUP(Table1[[#This Row],[City]],L:L,O:O)</f>
        <v>0.24030340748661314</v>
      </c>
      <c r="AD1627" t="str" cm="1">
        <f t="array" ref="AD1627">_xlfn.IFS(Table1[[#This Row],[Performance Score]]&gt;=90,"Excellent",Table1[[#This Row],[Performance Score]]&gt;=75,"Good",Table1[[#This Row],[Performance Score]]&gt;=60,"Average",Table1[[#This Row],[Performance Score]]&lt;=60,"Need Improvement")</f>
        <v>Good</v>
      </c>
      <c r="AE1627" t="str">
        <f>IF(AND(Table1[[#This Row],[Attendance %]]&gt;=80,(Table1[[#This Row],[Performance Score]]&gt;=80)),"Eligible","Not Eligible")</f>
        <v>Eligible</v>
      </c>
      <c r="AF1627" t="str">
        <f>IF(Table1[[#This Row],[Performance Score]]&gt;=80,"High Performer","Low Performer")</f>
        <v>High Performer</v>
      </c>
      <c r="AG1627" t="str" cm="1">
        <f t="array" aca="1" ref="AG1627" ca="1">_xlfn.IFS(Table1[[#This Row],[Experience]]&lt;=3,"Junior",Table1[[#This Row],[Experience]]&lt;=7,"Mid Level",Table1[[#This Row],[Experience]]&gt;=7,"Senior")</f>
        <v>Senior</v>
      </c>
      <c r="AH1627" t="str">
        <f>IF(Table1[[#This Row],[Attendance %]]&gt;75,"OK","Below 75")</f>
        <v>OK</v>
      </c>
      <c r="AI1627" t="b">
        <f>ISBLANK(Table1[[#This Row],[Employee ID]])</f>
        <v>0</v>
      </c>
      <c r="AJ1627" t="b">
        <f>ISNUMBER(Table1[[#This Row],[Total Salary  ]])</f>
        <v>1</v>
      </c>
      <c r="AK1627" t="str">
        <f>IFERROR(_xlfn.XLOOKUP(Table1[[#This Row],[Manager ID]],MANAGERS!A:A,MANAGERS!B:B),"Not Found")</f>
        <v>Manager_13</v>
      </c>
    </row>
    <row r="1628" spans="1:37" x14ac:dyDescent="0.2">
      <c r="A1628" t="s">
        <v>2946</v>
      </c>
      <c r="B1628" t="s">
        <v>62</v>
      </c>
      <c r="C1628" t="s">
        <v>15</v>
      </c>
      <c r="D1628" t="s">
        <v>81</v>
      </c>
      <c r="E1628" t="s">
        <v>51</v>
      </c>
      <c r="F1628" s="1">
        <v>43655</v>
      </c>
      <c r="G1628" s="1">
        <v>36954</v>
      </c>
      <c r="H1628">
        <v>99728</v>
      </c>
      <c r="I1628">
        <v>7991</v>
      </c>
      <c r="J1628">
        <v>76</v>
      </c>
      <c r="K1628">
        <v>64</v>
      </c>
      <c r="L1628" t="s">
        <v>37</v>
      </c>
      <c r="M1628">
        <v>117</v>
      </c>
      <c r="N1628">
        <f>Table1[[#This Row],[Basic Salary]]+Table1[[#This Row],[Bonus]]</f>
        <v>107719</v>
      </c>
      <c r="O1628" s="2">
        <f>Table1[[#This Row],[Bonus]]/Table1[[#This Row],[Basic Salary]]</f>
        <v>8.0127948018610617E-2</v>
      </c>
      <c r="P1628">
        <f ca="1">DATEDIF(Table1[[#This Row],[Date of Birth]],TODAY(),"Y")</f>
        <v>25</v>
      </c>
      <c r="Q1628">
        <f ca="1">DATEDIF(Table1[[#This Row],[Joining Date]],TODAY(),"Y")</f>
        <v>7</v>
      </c>
      <c r="R1628" t="str">
        <f ca="1">IF(YEAR(Table1[[#This Row],[Joining Date]])=YEAR(TODAY()),"Yes","No")</f>
        <v>No</v>
      </c>
      <c r="S1628" t="str">
        <f ca="1">IF(Table1[[#This Row],[Experience]]&gt;5,"Yes","No")</f>
        <v>Yes</v>
      </c>
      <c r="T1628" t="str">
        <f>TEXT(Table1[[#This Row],[Joining Date]],"mmmm")</f>
        <v>July</v>
      </c>
      <c r="U1628" t="str">
        <f>TEXT(Table1[[#This Row],[Joining Date]],"yyyy")</f>
        <v>2019</v>
      </c>
      <c r="V1628" s="5">
        <f ca="1">TODAY()-Table1[[#This Row],[Joining Date]]</f>
        <v>2584</v>
      </c>
      <c r="W1628" t="str">
        <f>LEFT(Table1[[#This Row],[Employee Name]],FIND(" ",Table1[[#This Row],[Employee Name]])-1)</f>
        <v>Kavya</v>
      </c>
      <c r="X1628" t="str">
        <f>RIGHT(Table1[[#This Row],[Employee Name]],LEN(Table1[[#This Row],[Employee Name]])-FIND(" ",Table1[[#This Row],[Employee Name]]))</f>
        <v>Nair</v>
      </c>
      <c r="Y1628" t="str">
        <f>Table1[[#This Row],[Department]]&amp;"-"&amp;Table1[[#This Row],[Employee ID]]</f>
        <v>Sales-E02890</v>
      </c>
      <c r="Z1628" t="str">
        <f>LEFT(Table1[[#This Row],[Department]],3)</f>
        <v>Sal</v>
      </c>
      <c r="AA1628" t="str">
        <f>_xlfn.XLOOKUP(Table1[[#This Row],[Manager ID]],MANAGERS!A:A,MANAGERS!B:B)</f>
        <v>Manager_17</v>
      </c>
      <c r="AB1628" t="str" cm="1">
        <f t="array" ref="AB1628">_xlfn.XLOOKUP(Table1[[#This Row],[Manager ID]],Table2[[#All],[Manager ID]],Table2[[#All],[Department Head]])</f>
        <v>Finance</v>
      </c>
      <c r="AC1628" s="2">
        <f>_xlfn.XLOOKUP(Table1[[#This Row],[City]],L:L,O:O)</f>
        <v>0.24036902712549932</v>
      </c>
      <c r="AD1628" t="str" cm="1">
        <f t="array" ref="AD1628">_xlfn.IFS(Table1[[#This Row],[Performance Score]]&gt;=90,"Excellent",Table1[[#This Row],[Performance Score]]&gt;=75,"Good",Table1[[#This Row],[Performance Score]]&gt;=60,"Average",Table1[[#This Row],[Performance Score]]&lt;=60,"Need Improvement")</f>
        <v>Average</v>
      </c>
      <c r="AE1628" t="str">
        <f>IF(AND(Table1[[#This Row],[Attendance %]]&gt;=80,(Table1[[#This Row],[Performance Score]]&gt;=80)),"Eligible","Not Eligible")</f>
        <v>Not Eligible</v>
      </c>
      <c r="AF1628" t="str">
        <f>IF(Table1[[#This Row],[Performance Score]]&gt;=80,"High Performer","Low Performer")</f>
        <v>Low Performer</v>
      </c>
      <c r="AG1628" t="str" cm="1">
        <f t="array" aca="1" ref="AG1628" ca="1">_xlfn.IFS(Table1[[#This Row],[Experience]]&lt;=3,"Junior",Table1[[#This Row],[Experience]]&lt;=7,"Mid Level",Table1[[#This Row],[Experience]]&gt;=7,"Senior")</f>
        <v>Mid Level</v>
      </c>
      <c r="AH1628" t="str">
        <f>IF(Table1[[#This Row],[Attendance %]]&gt;75,"OK","Below 75")</f>
        <v>OK</v>
      </c>
      <c r="AI1628" t="b">
        <f>ISBLANK(Table1[[#This Row],[Employee ID]])</f>
        <v>0</v>
      </c>
      <c r="AJ1628" t="b">
        <f>ISNUMBER(Table1[[#This Row],[Total Salary  ]])</f>
        <v>1</v>
      </c>
      <c r="AK1628" t="str">
        <f>IFERROR(_xlfn.XLOOKUP(Table1[[#This Row],[Manager ID]],MANAGERS!A:A,MANAGERS!B:B),"Not Found")</f>
        <v>Manager_17</v>
      </c>
    </row>
    <row r="1629" spans="1:37" x14ac:dyDescent="0.2">
      <c r="A1629" t="s">
        <v>209</v>
      </c>
      <c r="B1629" t="s">
        <v>39</v>
      </c>
      <c r="C1629" t="s">
        <v>21</v>
      </c>
      <c r="D1629" t="s">
        <v>43</v>
      </c>
      <c r="E1629" t="s">
        <v>51</v>
      </c>
      <c r="F1629" s="1">
        <v>45913</v>
      </c>
      <c r="G1629" s="1">
        <v>29893</v>
      </c>
      <c r="H1629">
        <v>83947</v>
      </c>
      <c r="I1629">
        <v>23732</v>
      </c>
      <c r="J1629">
        <v>72</v>
      </c>
      <c r="K1629">
        <v>60</v>
      </c>
      <c r="L1629" t="s">
        <v>23</v>
      </c>
      <c r="M1629">
        <v>116</v>
      </c>
      <c r="N1629">
        <f>Table1[[#This Row],[Basic Salary]]+Table1[[#This Row],[Bonus]]</f>
        <v>107679</v>
      </c>
      <c r="O1629" s="2">
        <f>Table1[[#This Row],[Bonus]]/Table1[[#This Row],[Basic Salary]]</f>
        <v>0.28270218113809903</v>
      </c>
      <c r="P1629">
        <f ca="1">DATEDIF(Table1[[#This Row],[Date of Birth]],TODAY(),"Y")</f>
        <v>44</v>
      </c>
      <c r="Q1629">
        <f ca="1">DATEDIF(Table1[[#This Row],[Joining Date]],TODAY(),"Y")</f>
        <v>0</v>
      </c>
      <c r="R1629" t="str">
        <f ca="1">IF(YEAR(Table1[[#This Row],[Joining Date]])=YEAR(TODAY()),"Yes","No")</f>
        <v>No</v>
      </c>
      <c r="S1629" t="str">
        <f ca="1">IF(Table1[[#This Row],[Experience]]&gt;5,"Yes","No")</f>
        <v>No</v>
      </c>
      <c r="T1629" t="str">
        <f>TEXT(Table1[[#This Row],[Joining Date]],"mmmm")</f>
        <v>September</v>
      </c>
      <c r="U1629" t="str">
        <f>TEXT(Table1[[#This Row],[Joining Date]],"yyyy")</f>
        <v>2025</v>
      </c>
      <c r="V1629" s="5">
        <f ca="1">TODAY()-Table1[[#This Row],[Joining Date]]</f>
        <v>326</v>
      </c>
      <c r="W1629" t="str">
        <f>LEFT(Table1[[#This Row],[Employee Name]],FIND(" ",Table1[[#This Row],[Employee Name]])-1)</f>
        <v>Karan</v>
      </c>
      <c r="X1629" t="str">
        <f>RIGHT(Table1[[#This Row],[Employee Name]],LEN(Table1[[#This Row],[Employee Name]])-FIND(" ",Table1[[#This Row],[Employee Name]]))</f>
        <v>Malhotra</v>
      </c>
      <c r="Y1629" t="str">
        <f>Table1[[#This Row],[Department]]&amp;"-"&amp;Table1[[#This Row],[Employee ID]]</f>
        <v>Operations-E00153</v>
      </c>
      <c r="Z1629" t="str">
        <f>LEFT(Table1[[#This Row],[Department]],3)</f>
        <v>Ope</v>
      </c>
      <c r="AA1629" t="str">
        <f>_xlfn.XLOOKUP(Table1[[#This Row],[Manager ID]],MANAGERS!A:A,MANAGERS!B:B)</f>
        <v>Manager_16</v>
      </c>
      <c r="AB1629" t="str" cm="1">
        <f t="array" ref="AB1629">_xlfn.XLOOKUP(Table1[[#This Row],[Manager ID]],Table2[[#All],[Manager ID]],Table2[[#All],[Department Head]])</f>
        <v>Sales</v>
      </c>
      <c r="AC1629" s="2">
        <f>_xlfn.XLOOKUP(Table1[[#This Row],[City]],L:L,O:O)</f>
        <v>0.23486488519629886</v>
      </c>
      <c r="AD1629" t="str" cm="1">
        <f t="array" ref="AD1629">_xlfn.IFS(Table1[[#This Row],[Performance Score]]&gt;=90,"Excellent",Table1[[#This Row],[Performance Score]]&gt;=75,"Good",Table1[[#This Row],[Performance Score]]&gt;=60,"Average",Table1[[#This Row],[Performance Score]]&lt;=60,"Need Improvement")</f>
        <v>Average</v>
      </c>
      <c r="AE1629" t="str">
        <f>IF(AND(Table1[[#This Row],[Attendance %]]&gt;=80,(Table1[[#This Row],[Performance Score]]&gt;=80)),"Eligible","Not Eligible")</f>
        <v>Not Eligible</v>
      </c>
      <c r="AF1629" t="str">
        <f>IF(Table1[[#This Row],[Performance Score]]&gt;=80,"High Performer","Low Performer")</f>
        <v>Low Performer</v>
      </c>
      <c r="AG1629" t="str" cm="1">
        <f t="array" aca="1" ref="AG1629" ca="1">_xlfn.IFS(Table1[[#This Row],[Experience]]&lt;=3,"Junior",Table1[[#This Row],[Experience]]&lt;=7,"Mid Level",Table1[[#This Row],[Experience]]&gt;=7,"Senior")</f>
        <v>Junior</v>
      </c>
      <c r="AH1629" t="str">
        <f>IF(Table1[[#This Row],[Attendance %]]&gt;75,"OK","Below 75")</f>
        <v>Below 75</v>
      </c>
      <c r="AI1629" t="b">
        <f>ISBLANK(Table1[[#This Row],[Employee ID]])</f>
        <v>0</v>
      </c>
      <c r="AJ1629" t="b">
        <f>ISNUMBER(Table1[[#This Row],[Total Salary  ]])</f>
        <v>1</v>
      </c>
      <c r="AK1629" t="str">
        <f>IFERROR(_xlfn.XLOOKUP(Table1[[#This Row],[Manager ID]],MANAGERS!A:A,MANAGERS!B:B),"Not Found")</f>
        <v>Manager_16</v>
      </c>
    </row>
    <row r="1630" spans="1:37" x14ac:dyDescent="0.2">
      <c r="A1630" t="s">
        <v>3371</v>
      </c>
      <c r="B1630" t="s">
        <v>75</v>
      </c>
      <c r="C1630" t="s">
        <v>15</v>
      </c>
      <c r="D1630" t="s">
        <v>81</v>
      </c>
      <c r="E1630" t="s">
        <v>30</v>
      </c>
      <c r="F1630" s="1">
        <v>43849</v>
      </c>
      <c r="G1630" s="1">
        <v>29852</v>
      </c>
      <c r="H1630">
        <v>90841</v>
      </c>
      <c r="I1630">
        <v>16834</v>
      </c>
      <c r="J1630">
        <v>86</v>
      </c>
      <c r="K1630">
        <v>40</v>
      </c>
      <c r="L1630" t="s">
        <v>23</v>
      </c>
      <c r="M1630">
        <v>109</v>
      </c>
      <c r="N1630">
        <f>Table1[[#This Row],[Basic Salary]]+Table1[[#This Row],[Bonus]]</f>
        <v>107675</v>
      </c>
      <c r="O1630" s="2">
        <f>Table1[[#This Row],[Bonus]]/Table1[[#This Row],[Basic Salary]]</f>
        <v>0.18531279928666572</v>
      </c>
      <c r="P1630">
        <f ca="1">DATEDIF(Table1[[#This Row],[Date of Birth]],TODAY(),"Y")</f>
        <v>44</v>
      </c>
      <c r="Q1630">
        <f ca="1">DATEDIF(Table1[[#This Row],[Joining Date]],TODAY(),"Y")</f>
        <v>6</v>
      </c>
      <c r="R1630" t="str">
        <f ca="1">IF(YEAR(Table1[[#This Row],[Joining Date]])=YEAR(TODAY()),"Yes","No")</f>
        <v>No</v>
      </c>
      <c r="S1630" t="str">
        <f ca="1">IF(Table1[[#This Row],[Experience]]&gt;5,"Yes","No")</f>
        <v>Yes</v>
      </c>
      <c r="T1630" t="str">
        <f>TEXT(Table1[[#This Row],[Joining Date]],"mmmm")</f>
        <v>January</v>
      </c>
      <c r="U1630" t="str">
        <f>TEXT(Table1[[#This Row],[Joining Date]],"yyyy")</f>
        <v>2020</v>
      </c>
      <c r="V1630" s="5">
        <f ca="1">TODAY()-Table1[[#This Row],[Joining Date]]</f>
        <v>2390</v>
      </c>
      <c r="W1630" t="str">
        <f>LEFT(Table1[[#This Row],[Employee Name]],FIND(" ",Table1[[#This Row],[Employee Name]])-1)</f>
        <v>Ishita</v>
      </c>
      <c r="X1630" t="str">
        <f>RIGHT(Table1[[#This Row],[Employee Name]],LEN(Table1[[#This Row],[Employee Name]])-FIND(" ",Table1[[#This Row],[Employee Name]]))</f>
        <v>Roy</v>
      </c>
      <c r="Y1630" t="str">
        <f>Table1[[#This Row],[Department]]&amp;"-"&amp;Table1[[#This Row],[Employee ID]]</f>
        <v>Sales-E03315</v>
      </c>
      <c r="Z1630" t="str">
        <f>LEFT(Table1[[#This Row],[Department]],3)</f>
        <v>Sal</v>
      </c>
      <c r="AA1630" t="str">
        <f>_xlfn.XLOOKUP(Table1[[#This Row],[Manager ID]],MANAGERS!A:A,MANAGERS!B:B)</f>
        <v>Manager_9</v>
      </c>
      <c r="AB1630" t="str" cm="1">
        <f t="array" ref="AB1630">_xlfn.XLOOKUP(Table1[[#This Row],[Manager ID]],Table2[[#All],[Manager ID]],Table2[[#All],[Department Head]])</f>
        <v>Sales</v>
      </c>
      <c r="AC1630" s="2">
        <f>_xlfn.XLOOKUP(Table1[[#This Row],[City]],L:L,O:O)</f>
        <v>0.23486488519629886</v>
      </c>
      <c r="AD1630" t="str" cm="1">
        <f t="array" ref="AD1630">_xlfn.IFS(Table1[[#This Row],[Performance Score]]&gt;=90,"Excellent",Table1[[#This Row],[Performance Score]]&gt;=75,"Good",Table1[[#This Row],[Performance Score]]&gt;=60,"Average",Table1[[#This Row],[Performance Score]]&lt;=60,"Need Improvement")</f>
        <v>Need Improvement</v>
      </c>
      <c r="AE1630" t="str">
        <f>IF(AND(Table1[[#This Row],[Attendance %]]&gt;=80,(Table1[[#This Row],[Performance Score]]&gt;=80)),"Eligible","Not Eligible")</f>
        <v>Not Eligible</v>
      </c>
      <c r="AF1630" t="str">
        <f>IF(Table1[[#This Row],[Performance Score]]&gt;=80,"High Performer","Low Performer")</f>
        <v>Low Performer</v>
      </c>
      <c r="AG1630" t="str" cm="1">
        <f t="array" aca="1" ref="AG1630" ca="1">_xlfn.IFS(Table1[[#This Row],[Experience]]&lt;=3,"Junior",Table1[[#This Row],[Experience]]&lt;=7,"Mid Level",Table1[[#This Row],[Experience]]&gt;=7,"Senior")</f>
        <v>Mid Level</v>
      </c>
      <c r="AH1630" t="str">
        <f>IF(Table1[[#This Row],[Attendance %]]&gt;75,"OK","Below 75")</f>
        <v>OK</v>
      </c>
      <c r="AI1630" t="b">
        <f>ISBLANK(Table1[[#This Row],[Employee ID]])</f>
        <v>0</v>
      </c>
      <c r="AJ1630" t="b">
        <f>ISNUMBER(Table1[[#This Row],[Total Salary  ]])</f>
        <v>1</v>
      </c>
      <c r="AK1630" t="str">
        <f>IFERROR(_xlfn.XLOOKUP(Table1[[#This Row],[Manager ID]],MANAGERS!A:A,MANAGERS!B:B),"Not Found")</f>
        <v>Manager_9</v>
      </c>
    </row>
    <row r="1631" spans="1:37" x14ac:dyDescent="0.2">
      <c r="A1631" t="s">
        <v>2963</v>
      </c>
      <c r="B1631" t="s">
        <v>14</v>
      </c>
      <c r="C1631" t="s">
        <v>15</v>
      </c>
      <c r="D1631" t="s">
        <v>46</v>
      </c>
      <c r="E1631" t="s">
        <v>17</v>
      </c>
      <c r="F1631" s="1">
        <v>42430</v>
      </c>
      <c r="G1631" s="1">
        <v>35865</v>
      </c>
      <c r="H1631">
        <v>88677</v>
      </c>
      <c r="I1631">
        <v>18996</v>
      </c>
      <c r="J1631">
        <v>90</v>
      </c>
      <c r="K1631">
        <v>84</v>
      </c>
      <c r="L1631" t="s">
        <v>34</v>
      </c>
      <c r="M1631">
        <v>104</v>
      </c>
      <c r="N1631">
        <f>Table1[[#This Row],[Basic Salary]]+Table1[[#This Row],[Bonus]]</f>
        <v>107673</v>
      </c>
      <c r="O1631" s="2">
        <f>Table1[[#This Row],[Bonus]]/Table1[[#This Row],[Basic Salary]]</f>
        <v>0.21421563652356304</v>
      </c>
      <c r="P1631">
        <f ca="1">DATEDIF(Table1[[#This Row],[Date of Birth]],TODAY(),"Y")</f>
        <v>28</v>
      </c>
      <c r="Q1631">
        <f ca="1">DATEDIF(Table1[[#This Row],[Joining Date]],TODAY(),"Y")</f>
        <v>10</v>
      </c>
      <c r="R1631" t="str">
        <f ca="1">IF(YEAR(Table1[[#This Row],[Joining Date]])=YEAR(TODAY()),"Yes","No")</f>
        <v>No</v>
      </c>
      <c r="S1631" t="str">
        <f ca="1">IF(Table1[[#This Row],[Experience]]&gt;5,"Yes","No")</f>
        <v>Yes</v>
      </c>
      <c r="T1631" t="str">
        <f>TEXT(Table1[[#This Row],[Joining Date]],"mmmm")</f>
        <v>March</v>
      </c>
      <c r="U1631" t="str">
        <f>TEXT(Table1[[#This Row],[Joining Date]],"yyyy")</f>
        <v>2016</v>
      </c>
      <c r="V1631" s="5">
        <f ca="1">TODAY()-Table1[[#This Row],[Joining Date]]</f>
        <v>3809</v>
      </c>
      <c r="W1631" t="str">
        <f>LEFT(Table1[[#This Row],[Employee Name]],FIND(" ",Table1[[#This Row],[Employee Name]])-1)</f>
        <v>Nisha</v>
      </c>
      <c r="X1631" t="str">
        <f>RIGHT(Table1[[#This Row],[Employee Name]],LEN(Table1[[#This Row],[Employee Name]])-FIND(" ",Table1[[#This Row],[Employee Name]]))</f>
        <v>Kapoor</v>
      </c>
      <c r="Y1631" t="str">
        <f>Table1[[#This Row],[Department]]&amp;"-"&amp;Table1[[#This Row],[Employee ID]]</f>
        <v>Support-E02907</v>
      </c>
      <c r="Z1631" t="str">
        <f>LEFT(Table1[[#This Row],[Department]],3)</f>
        <v>Sup</v>
      </c>
      <c r="AA1631" t="str">
        <f>_xlfn.XLOOKUP(Table1[[#This Row],[Manager ID]],MANAGERS!A:A,MANAGERS!B:B)</f>
        <v>Manager_4</v>
      </c>
      <c r="AB1631" t="str" cm="1">
        <f t="array" ref="AB1631">_xlfn.XLOOKUP(Table1[[#This Row],[Manager ID]],Table2[[#All],[Manager ID]],Table2[[#All],[Department Head]])</f>
        <v>Finance</v>
      </c>
      <c r="AC1631" s="2">
        <f>_xlfn.XLOOKUP(Table1[[#This Row],[City]],L:L,O:O)</f>
        <v>0.24030340748661314</v>
      </c>
      <c r="AD1631" t="str" cm="1">
        <f t="array" ref="AD1631">_xlfn.IFS(Table1[[#This Row],[Performance Score]]&gt;=90,"Excellent",Table1[[#This Row],[Performance Score]]&gt;=75,"Good",Table1[[#This Row],[Performance Score]]&gt;=60,"Average",Table1[[#This Row],[Performance Score]]&lt;=60,"Need Improvement")</f>
        <v>Good</v>
      </c>
      <c r="AE1631" t="str">
        <f>IF(AND(Table1[[#This Row],[Attendance %]]&gt;=80,(Table1[[#This Row],[Performance Score]]&gt;=80)),"Eligible","Not Eligible")</f>
        <v>Eligible</v>
      </c>
      <c r="AF1631" t="str">
        <f>IF(Table1[[#This Row],[Performance Score]]&gt;=80,"High Performer","Low Performer")</f>
        <v>High Performer</v>
      </c>
      <c r="AG1631" t="str" cm="1">
        <f t="array" aca="1" ref="AG1631" ca="1">_xlfn.IFS(Table1[[#This Row],[Experience]]&lt;=3,"Junior",Table1[[#This Row],[Experience]]&lt;=7,"Mid Level",Table1[[#This Row],[Experience]]&gt;=7,"Senior")</f>
        <v>Senior</v>
      </c>
      <c r="AH1631" t="str">
        <f>IF(Table1[[#This Row],[Attendance %]]&gt;75,"OK","Below 75")</f>
        <v>OK</v>
      </c>
      <c r="AI1631" t="b">
        <f>ISBLANK(Table1[[#This Row],[Employee ID]])</f>
        <v>0</v>
      </c>
      <c r="AJ1631" t="b">
        <f>ISNUMBER(Table1[[#This Row],[Total Salary  ]])</f>
        <v>1</v>
      </c>
      <c r="AK1631" t="str">
        <f>IFERROR(_xlfn.XLOOKUP(Table1[[#This Row],[Manager ID]],MANAGERS!A:A,MANAGERS!B:B),"Not Found")</f>
        <v>Manager_4</v>
      </c>
    </row>
    <row r="1632" spans="1:37" x14ac:dyDescent="0.2">
      <c r="A1632" t="s">
        <v>2903</v>
      </c>
      <c r="B1632" t="s">
        <v>60</v>
      </c>
      <c r="C1632" t="s">
        <v>21</v>
      </c>
      <c r="D1632" t="s">
        <v>46</v>
      </c>
      <c r="E1632" t="s">
        <v>65</v>
      </c>
      <c r="F1632" s="1">
        <v>43535</v>
      </c>
      <c r="G1632" s="1">
        <v>31125</v>
      </c>
      <c r="H1632">
        <v>93124</v>
      </c>
      <c r="I1632">
        <v>14545</v>
      </c>
      <c r="J1632">
        <v>63</v>
      </c>
      <c r="K1632">
        <v>69</v>
      </c>
      <c r="L1632" t="s">
        <v>53</v>
      </c>
      <c r="M1632">
        <v>107</v>
      </c>
      <c r="N1632">
        <f>Table1[[#This Row],[Basic Salary]]+Table1[[#This Row],[Bonus]]</f>
        <v>107669</v>
      </c>
      <c r="O1632" s="2">
        <f>Table1[[#This Row],[Bonus]]/Table1[[#This Row],[Basic Salary]]</f>
        <v>0.15618959666680984</v>
      </c>
      <c r="P1632">
        <f ca="1">DATEDIF(Table1[[#This Row],[Date of Birth]],TODAY(),"Y")</f>
        <v>41</v>
      </c>
      <c r="Q1632">
        <f ca="1">DATEDIF(Table1[[#This Row],[Joining Date]],TODAY(),"Y")</f>
        <v>7</v>
      </c>
      <c r="R1632" t="str">
        <f ca="1">IF(YEAR(Table1[[#This Row],[Joining Date]])=YEAR(TODAY()),"Yes","No")</f>
        <v>No</v>
      </c>
      <c r="S1632" t="str">
        <f ca="1">IF(Table1[[#This Row],[Experience]]&gt;5,"Yes","No")</f>
        <v>Yes</v>
      </c>
      <c r="T1632" t="str">
        <f>TEXT(Table1[[#This Row],[Joining Date]],"mmmm")</f>
        <v>March</v>
      </c>
      <c r="U1632" t="str">
        <f>TEXT(Table1[[#This Row],[Joining Date]],"yyyy")</f>
        <v>2019</v>
      </c>
      <c r="V1632" s="5">
        <f ca="1">TODAY()-Table1[[#This Row],[Joining Date]]</f>
        <v>2704</v>
      </c>
      <c r="W1632" t="str">
        <f>LEFT(Table1[[#This Row],[Employee Name]],FIND(" ",Table1[[#This Row],[Employee Name]])-1)</f>
        <v>Gayathri</v>
      </c>
      <c r="X1632" t="str">
        <f>RIGHT(Table1[[#This Row],[Employee Name]],LEN(Table1[[#This Row],[Employee Name]])-FIND(" ",Table1[[#This Row],[Employee Name]]))</f>
        <v>Iyer</v>
      </c>
      <c r="Y1632" t="str">
        <f>Table1[[#This Row],[Department]]&amp;"-"&amp;Table1[[#This Row],[Employee ID]]</f>
        <v>Support-E02847</v>
      </c>
      <c r="Z1632" t="str">
        <f>LEFT(Table1[[#This Row],[Department]],3)</f>
        <v>Sup</v>
      </c>
      <c r="AA1632" t="str">
        <f>_xlfn.XLOOKUP(Table1[[#This Row],[Manager ID]],MANAGERS!A:A,MANAGERS!B:B)</f>
        <v>Manager_7</v>
      </c>
      <c r="AB1632" t="str" cm="1">
        <f t="array" ref="AB1632">_xlfn.XLOOKUP(Table1[[#This Row],[Manager ID]],Table2[[#All],[Manager ID]],Table2[[#All],[Department Head]])</f>
        <v>Operations</v>
      </c>
      <c r="AC1632" s="2">
        <f>_xlfn.XLOOKUP(Table1[[#This Row],[City]],L:L,O:O)</f>
        <v>0.23685887225230964</v>
      </c>
      <c r="AD1632" t="str" cm="1">
        <f t="array" ref="AD1632">_xlfn.IFS(Table1[[#This Row],[Performance Score]]&gt;=90,"Excellent",Table1[[#This Row],[Performance Score]]&gt;=75,"Good",Table1[[#This Row],[Performance Score]]&gt;=60,"Average",Table1[[#This Row],[Performance Score]]&lt;=60,"Need Improvement")</f>
        <v>Average</v>
      </c>
      <c r="AE1632" t="str">
        <f>IF(AND(Table1[[#This Row],[Attendance %]]&gt;=80,(Table1[[#This Row],[Performance Score]]&gt;=80)),"Eligible","Not Eligible")</f>
        <v>Not Eligible</v>
      </c>
      <c r="AF1632" t="str">
        <f>IF(Table1[[#This Row],[Performance Score]]&gt;=80,"High Performer","Low Performer")</f>
        <v>Low Performer</v>
      </c>
      <c r="AG1632" t="str" cm="1">
        <f t="array" aca="1" ref="AG1632" ca="1">_xlfn.IFS(Table1[[#This Row],[Experience]]&lt;=3,"Junior",Table1[[#This Row],[Experience]]&lt;=7,"Mid Level",Table1[[#This Row],[Experience]]&gt;=7,"Senior")</f>
        <v>Mid Level</v>
      </c>
      <c r="AH1632" t="str">
        <f>IF(Table1[[#This Row],[Attendance %]]&gt;75,"OK","Below 75")</f>
        <v>Below 75</v>
      </c>
      <c r="AI1632" t="b">
        <f>ISBLANK(Table1[[#This Row],[Employee ID]])</f>
        <v>0</v>
      </c>
      <c r="AJ1632" t="b">
        <f>ISNUMBER(Table1[[#This Row],[Total Salary  ]])</f>
        <v>1</v>
      </c>
      <c r="AK1632" t="str">
        <f>IFERROR(_xlfn.XLOOKUP(Table1[[#This Row],[Manager ID]],MANAGERS!A:A,MANAGERS!B:B),"Not Found")</f>
        <v>Manager_7</v>
      </c>
    </row>
    <row r="1633" spans="1:37" x14ac:dyDescent="0.2">
      <c r="A1633" t="s">
        <v>3631</v>
      </c>
      <c r="B1633" t="s">
        <v>62</v>
      </c>
      <c r="C1633" t="s">
        <v>15</v>
      </c>
      <c r="D1633" t="s">
        <v>81</v>
      </c>
      <c r="E1633" t="s">
        <v>17</v>
      </c>
      <c r="F1633" s="1">
        <v>43441</v>
      </c>
      <c r="G1633" s="1">
        <v>31674</v>
      </c>
      <c r="H1633">
        <v>96017</v>
      </c>
      <c r="I1633">
        <v>11618</v>
      </c>
      <c r="J1633">
        <v>100</v>
      </c>
      <c r="K1633">
        <v>53</v>
      </c>
      <c r="L1633" t="s">
        <v>27</v>
      </c>
      <c r="M1633">
        <v>106</v>
      </c>
      <c r="N1633">
        <f>Table1[[#This Row],[Basic Salary]]+Table1[[#This Row],[Bonus]]</f>
        <v>107635</v>
      </c>
      <c r="O1633" s="2">
        <f>Table1[[#This Row],[Bonus]]/Table1[[#This Row],[Basic Salary]]</f>
        <v>0.12099940635512461</v>
      </c>
      <c r="P1633">
        <f ca="1">DATEDIF(Table1[[#This Row],[Date of Birth]],TODAY(),"Y")</f>
        <v>39</v>
      </c>
      <c r="Q1633">
        <f ca="1">DATEDIF(Table1[[#This Row],[Joining Date]],TODAY(),"Y")</f>
        <v>7</v>
      </c>
      <c r="R1633" t="str">
        <f ca="1">IF(YEAR(Table1[[#This Row],[Joining Date]])=YEAR(TODAY()),"Yes","No")</f>
        <v>No</v>
      </c>
      <c r="S1633" t="str">
        <f ca="1">IF(Table1[[#This Row],[Experience]]&gt;5,"Yes","No")</f>
        <v>Yes</v>
      </c>
      <c r="T1633" t="str">
        <f>TEXT(Table1[[#This Row],[Joining Date]],"mmmm")</f>
        <v>December</v>
      </c>
      <c r="U1633" t="str">
        <f>TEXT(Table1[[#This Row],[Joining Date]],"yyyy")</f>
        <v>2018</v>
      </c>
      <c r="V1633" s="5">
        <f ca="1">TODAY()-Table1[[#This Row],[Joining Date]]</f>
        <v>2798</v>
      </c>
      <c r="W1633" t="str">
        <f>LEFT(Table1[[#This Row],[Employee Name]],FIND(" ",Table1[[#This Row],[Employee Name]])-1)</f>
        <v>Kavya</v>
      </c>
      <c r="X1633" t="str">
        <f>RIGHT(Table1[[#This Row],[Employee Name]],LEN(Table1[[#This Row],[Employee Name]])-FIND(" ",Table1[[#This Row],[Employee Name]]))</f>
        <v>Nair</v>
      </c>
      <c r="Y1633" t="str">
        <f>Table1[[#This Row],[Department]]&amp;"-"&amp;Table1[[#This Row],[Employee ID]]</f>
        <v>Sales-E03575</v>
      </c>
      <c r="Z1633" t="str">
        <f>LEFT(Table1[[#This Row],[Department]],3)</f>
        <v>Sal</v>
      </c>
      <c r="AA1633" t="str">
        <f>_xlfn.XLOOKUP(Table1[[#This Row],[Manager ID]],MANAGERS!A:A,MANAGERS!B:B)</f>
        <v>Manager_6</v>
      </c>
      <c r="AB1633" t="str" cm="1">
        <f t="array" ref="AB1633">_xlfn.XLOOKUP(Table1[[#This Row],[Manager ID]],Table2[[#All],[Manager ID]],Table2[[#All],[Department Head]])</f>
        <v>HR</v>
      </c>
      <c r="AC1633" s="2">
        <f>_xlfn.XLOOKUP(Table1[[#This Row],[City]],L:L,O:O)</f>
        <v>0.23674293405114402</v>
      </c>
      <c r="AD1633" t="str" cm="1">
        <f t="array" ref="AD1633">_xlfn.IFS(Table1[[#This Row],[Performance Score]]&gt;=90,"Excellent",Table1[[#This Row],[Performance Score]]&gt;=75,"Good",Table1[[#This Row],[Performance Score]]&gt;=60,"Average",Table1[[#This Row],[Performance Score]]&lt;=60,"Need Improvement")</f>
        <v>Need Improvement</v>
      </c>
      <c r="AE1633" t="str">
        <f>IF(AND(Table1[[#This Row],[Attendance %]]&gt;=80,(Table1[[#This Row],[Performance Score]]&gt;=80)),"Eligible","Not Eligible")</f>
        <v>Not Eligible</v>
      </c>
      <c r="AF1633" t="str">
        <f>IF(Table1[[#This Row],[Performance Score]]&gt;=80,"High Performer","Low Performer")</f>
        <v>Low Performer</v>
      </c>
      <c r="AG1633" t="str" cm="1">
        <f t="array" aca="1" ref="AG1633" ca="1">_xlfn.IFS(Table1[[#This Row],[Experience]]&lt;=3,"Junior",Table1[[#This Row],[Experience]]&lt;=7,"Mid Level",Table1[[#This Row],[Experience]]&gt;=7,"Senior")</f>
        <v>Mid Level</v>
      </c>
      <c r="AH1633" t="str">
        <f>IF(Table1[[#This Row],[Attendance %]]&gt;75,"OK","Below 75")</f>
        <v>OK</v>
      </c>
      <c r="AI1633" t="b">
        <f>ISBLANK(Table1[[#This Row],[Employee ID]])</f>
        <v>0</v>
      </c>
      <c r="AJ1633" t="b">
        <f>ISNUMBER(Table1[[#This Row],[Total Salary  ]])</f>
        <v>1</v>
      </c>
      <c r="AK1633" t="str">
        <f>IFERROR(_xlfn.XLOOKUP(Table1[[#This Row],[Manager ID]],MANAGERS!A:A,MANAGERS!B:B),"Not Found")</f>
        <v>Manager_6</v>
      </c>
    </row>
    <row r="1634" spans="1:37" x14ac:dyDescent="0.2">
      <c r="A1634" t="s">
        <v>289</v>
      </c>
      <c r="B1634" t="s">
        <v>20</v>
      </c>
      <c r="C1634" t="s">
        <v>21</v>
      </c>
      <c r="D1634" t="s">
        <v>43</v>
      </c>
      <c r="E1634" t="s">
        <v>17</v>
      </c>
      <c r="F1634" s="1">
        <v>43486</v>
      </c>
      <c r="G1634" s="1">
        <v>30500</v>
      </c>
      <c r="H1634">
        <v>98946</v>
      </c>
      <c r="I1634">
        <v>8676</v>
      </c>
      <c r="J1634">
        <v>63</v>
      </c>
      <c r="K1634">
        <v>93</v>
      </c>
      <c r="L1634" t="s">
        <v>23</v>
      </c>
      <c r="M1634">
        <v>117</v>
      </c>
      <c r="N1634">
        <f>Table1[[#This Row],[Basic Salary]]+Table1[[#This Row],[Bonus]]</f>
        <v>107622</v>
      </c>
      <c r="O1634" s="2">
        <f>Table1[[#This Row],[Bonus]]/Table1[[#This Row],[Basic Salary]]</f>
        <v>8.7684191377114792E-2</v>
      </c>
      <c r="P1634">
        <f ca="1">DATEDIF(Table1[[#This Row],[Date of Birth]],TODAY(),"Y")</f>
        <v>43</v>
      </c>
      <c r="Q1634">
        <f ca="1">DATEDIF(Table1[[#This Row],[Joining Date]],TODAY(),"Y")</f>
        <v>7</v>
      </c>
      <c r="R1634" t="str">
        <f ca="1">IF(YEAR(Table1[[#This Row],[Joining Date]])=YEAR(TODAY()),"Yes","No")</f>
        <v>No</v>
      </c>
      <c r="S1634" t="str">
        <f ca="1">IF(Table1[[#This Row],[Experience]]&gt;5,"Yes","No")</f>
        <v>Yes</v>
      </c>
      <c r="T1634" t="str">
        <f>TEXT(Table1[[#This Row],[Joining Date]],"mmmm")</f>
        <v>January</v>
      </c>
      <c r="U1634" t="str">
        <f>TEXT(Table1[[#This Row],[Joining Date]],"yyyy")</f>
        <v>2019</v>
      </c>
      <c r="V1634" s="5">
        <f ca="1">TODAY()-Table1[[#This Row],[Joining Date]]</f>
        <v>2753</v>
      </c>
      <c r="W1634" t="str">
        <f>LEFT(Table1[[#This Row],[Employee Name]],FIND(" ",Table1[[#This Row],[Employee Name]])-1)</f>
        <v>Rahul</v>
      </c>
      <c r="X1634" t="str">
        <f>RIGHT(Table1[[#This Row],[Employee Name]],LEN(Table1[[#This Row],[Employee Name]])-FIND(" ",Table1[[#This Row],[Employee Name]]))</f>
        <v>Verma</v>
      </c>
      <c r="Y1634" t="str">
        <f>Table1[[#This Row],[Department]]&amp;"-"&amp;Table1[[#This Row],[Employee ID]]</f>
        <v>Operations-E00233</v>
      </c>
      <c r="Z1634" t="str">
        <f>LEFT(Table1[[#This Row],[Department]],3)</f>
        <v>Ope</v>
      </c>
      <c r="AA1634" t="str">
        <f>_xlfn.XLOOKUP(Table1[[#This Row],[Manager ID]],MANAGERS!A:A,MANAGERS!B:B)</f>
        <v>Manager_17</v>
      </c>
      <c r="AB1634" t="str" cm="1">
        <f t="array" ref="AB1634">_xlfn.XLOOKUP(Table1[[#This Row],[Manager ID]],Table2[[#All],[Manager ID]],Table2[[#All],[Department Head]])</f>
        <v>Finance</v>
      </c>
      <c r="AC1634" s="2">
        <f>_xlfn.XLOOKUP(Table1[[#This Row],[City]],L:L,O:O)</f>
        <v>0.23486488519629886</v>
      </c>
      <c r="AD1634" t="str" cm="1">
        <f t="array" ref="AD1634">_xlfn.IFS(Table1[[#This Row],[Performance Score]]&gt;=90,"Excellent",Table1[[#This Row],[Performance Score]]&gt;=75,"Good",Table1[[#This Row],[Performance Score]]&gt;=60,"Average",Table1[[#This Row],[Performance Score]]&lt;=60,"Need Improvement")</f>
        <v>Excellent</v>
      </c>
      <c r="AE1634" t="str">
        <f>IF(AND(Table1[[#This Row],[Attendance %]]&gt;=80,(Table1[[#This Row],[Performance Score]]&gt;=80)),"Eligible","Not Eligible")</f>
        <v>Not Eligible</v>
      </c>
      <c r="AF1634" t="str">
        <f>IF(Table1[[#This Row],[Performance Score]]&gt;=80,"High Performer","Low Performer")</f>
        <v>High Performer</v>
      </c>
      <c r="AG1634" t="str" cm="1">
        <f t="array" aca="1" ref="AG1634" ca="1">_xlfn.IFS(Table1[[#This Row],[Experience]]&lt;=3,"Junior",Table1[[#This Row],[Experience]]&lt;=7,"Mid Level",Table1[[#This Row],[Experience]]&gt;=7,"Senior")</f>
        <v>Mid Level</v>
      </c>
      <c r="AH1634" t="str">
        <f>IF(Table1[[#This Row],[Attendance %]]&gt;75,"OK","Below 75")</f>
        <v>Below 75</v>
      </c>
      <c r="AI1634" t="b">
        <f>ISBLANK(Table1[[#This Row],[Employee ID]])</f>
        <v>0</v>
      </c>
      <c r="AJ1634" t="b">
        <f>ISNUMBER(Table1[[#This Row],[Total Salary  ]])</f>
        <v>1</v>
      </c>
      <c r="AK1634" t="str">
        <f>IFERROR(_xlfn.XLOOKUP(Table1[[#This Row],[Manager ID]],MANAGERS!A:A,MANAGERS!B:B),"Not Found")</f>
        <v>Manager_17</v>
      </c>
    </row>
    <row r="1635" spans="1:37" x14ac:dyDescent="0.2">
      <c r="A1635" t="s">
        <v>1887</v>
      </c>
      <c r="B1635" t="s">
        <v>129</v>
      </c>
      <c r="C1635" t="s">
        <v>21</v>
      </c>
      <c r="D1635" t="s">
        <v>81</v>
      </c>
      <c r="E1635" t="s">
        <v>51</v>
      </c>
      <c r="F1635" s="1">
        <v>45311</v>
      </c>
      <c r="G1635" s="1">
        <v>31934</v>
      </c>
      <c r="H1635">
        <v>77803</v>
      </c>
      <c r="I1635">
        <v>29779</v>
      </c>
      <c r="J1635">
        <v>98</v>
      </c>
      <c r="K1635">
        <v>85</v>
      </c>
      <c r="L1635" t="s">
        <v>23</v>
      </c>
      <c r="M1635">
        <v>120</v>
      </c>
      <c r="N1635">
        <f>Table1[[#This Row],[Basic Salary]]+Table1[[#This Row],[Bonus]]</f>
        <v>107582</v>
      </c>
      <c r="O1635" s="2">
        <f>Table1[[#This Row],[Bonus]]/Table1[[#This Row],[Basic Salary]]</f>
        <v>0.38274873719522384</v>
      </c>
      <c r="P1635">
        <f ca="1">DATEDIF(Table1[[#This Row],[Date of Birth]],TODAY(),"Y")</f>
        <v>39</v>
      </c>
      <c r="Q1635">
        <f ca="1">DATEDIF(Table1[[#This Row],[Joining Date]],TODAY(),"Y")</f>
        <v>2</v>
      </c>
      <c r="R1635" t="str">
        <f ca="1">IF(YEAR(Table1[[#This Row],[Joining Date]])=YEAR(TODAY()),"Yes","No")</f>
        <v>No</v>
      </c>
      <c r="S1635" t="str">
        <f ca="1">IF(Table1[[#This Row],[Experience]]&gt;5,"Yes","No")</f>
        <v>No</v>
      </c>
      <c r="T1635" t="str">
        <f>TEXT(Table1[[#This Row],[Joining Date]],"mmmm")</f>
        <v>January</v>
      </c>
      <c r="U1635" t="str">
        <f>TEXT(Table1[[#This Row],[Joining Date]],"yyyy")</f>
        <v>2024</v>
      </c>
      <c r="V1635" s="5">
        <f ca="1">TODAY()-Table1[[#This Row],[Joining Date]]</f>
        <v>928</v>
      </c>
      <c r="W1635" t="str">
        <f>LEFT(Table1[[#This Row],[Employee Name]],FIND(" ",Table1[[#This Row],[Employee Name]])-1)</f>
        <v>Aarav</v>
      </c>
      <c r="X1635" t="str">
        <f>RIGHT(Table1[[#This Row],[Employee Name]],LEN(Table1[[#This Row],[Employee Name]])-FIND(" ",Table1[[#This Row],[Employee Name]]))</f>
        <v>Sharma</v>
      </c>
      <c r="Y1635" t="str">
        <f>Table1[[#This Row],[Department]]&amp;"-"&amp;Table1[[#This Row],[Employee ID]]</f>
        <v>Sales-E01831</v>
      </c>
      <c r="Z1635" t="str">
        <f>LEFT(Table1[[#This Row],[Department]],3)</f>
        <v>Sal</v>
      </c>
      <c r="AA1635" t="str">
        <f>_xlfn.XLOOKUP(Table1[[#This Row],[Manager ID]],MANAGERS!A:A,MANAGERS!B:B)</f>
        <v>Manager_20</v>
      </c>
      <c r="AB1635" t="str" cm="1">
        <f t="array" ref="AB1635">_xlfn.XLOOKUP(Table1[[#This Row],[Manager ID]],Table2[[#All],[Manager ID]],Table2[[#All],[Department Head]])</f>
        <v>Operations</v>
      </c>
      <c r="AC1635" s="2">
        <f>_xlfn.XLOOKUP(Table1[[#This Row],[City]],L:L,O:O)</f>
        <v>0.23486488519629886</v>
      </c>
      <c r="AD1635" t="str" cm="1">
        <f t="array" ref="AD1635">_xlfn.IFS(Table1[[#This Row],[Performance Score]]&gt;=90,"Excellent",Table1[[#This Row],[Performance Score]]&gt;=75,"Good",Table1[[#This Row],[Performance Score]]&gt;=60,"Average",Table1[[#This Row],[Performance Score]]&lt;=60,"Need Improvement")</f>
        <v>Good</v>
      </c>
      <c r="AE1635" t="str">
        <f>IF(AND(Table1[[#This Row],[Attendance %]]&gt;=80,(Table1[[#This Row],[Performance Score]]&gt;=80)),"Eligible","Not Eligible")</f>
        <v>Eligible</v>
      </c>
      <c r="AF1635" t="str">
        <f>IF(Table1[[#This Row],[Performance Score]]&gt;=80,"High Performer","Low Performer")</f>
        <v>High Performer</v>
      </c>
      <c r="AG1635" t="str" cm="1">
        <f t="array" aca="1" ref="AG1635" ca="1">_xlfn.IFS(Table1[[#This Row],[Experience]]&lt;=3,"Junior",Table1[[#This Row],[Experience]]&lt;=7,"Mid Level",Table1[[#This Row],[Experience]]&gt;=7,"Senior")</f>
        <v>Junior</v>
      </c>
      <c r="AH1635" t="str">
        <f>IF(Table1[[#This Row],[Attendance %]]&gt;75,"OK","Below 75")</f>
        <v>OK</v>
      </c>
      <c r="AI1635" t="b">
        <f>ISBLANK(Table1[[#This Row],[Employee ID]])</f>
        <v>0</v>
      </c>
      <c r="AJ1635" t="b">
        <f>ISNUMBER(Table1[[#This Row],[Total Salary  ]])</f>
        <v>1</v>
      </c>
      <c r="AK1635" t="str">
        <f>IFERROR(_xlfn.XLOOKUP(Table1[[#This Row],[Manager ID]],MANAGERS!A:A,MANAGERS!B:B),"Not Found")</f>
        <v>Manager_20</v>
      </c>
    </row>
    <row r="1636" spans="1:37" x14ac:dyDescent="0.2">
      <c r="A1636" t="s">
        <v>538</v>
      </c>
      <c r="B1636" t="s">
        <v>42</v>
      </c>
      <c r="C1636" t="s">
        <v>21</v>
      </c>
      <c r="D1636" t="s">
        <v>16</v>
      </c>
      <c r="E1636" t="s">
        <v>65</v>
      </c>
      <c r="F1636" s="1">
        <v>43844</v>
      </c>
      <c r="G1636" s="1">
        <v>39158</v>
      </c>
      <c r="H1636">
        <v>86789</v>
      </c>
      <c r="I1636">
        <v>20783</v>
      </c>
      <c r="J1636">
        <v>70</v>
      </c>
      <c r="K1636">
        <v>54</v>
      </c>
      <c r="L1636" t="s">
        <v>34</v>
      </c>
      <c r="M1636">
        <v>114</v>
      </c>
      <c r="N1636">
        <f>Table1[[#This Row],[Basic Salary]]+Table1[[#This Row],[Bonus]]</f>
        <v>107572</v>
      </c>
      <c r="O1636" s="2">
        <f>Table1[[#This Row],[Bonus]]/Table1[[#This Row],[Basic Salary]]</f>
        <v>0.2394658309232737</v>
      </c>
      <c r="P1636">
        <f ca="1">DATEDIF(Table1[[#This Row],[Date of Birth]],TODAY(),"Y")</f>
        <v>19</v>
      </c>
      <c r="Q1636">
        <f ca="1">DATEDIF(Table1[[#This Row],[Joining Date]],TODAY(),"Y")</f>
        <v>6</v>
      </c>
      <c r="R1636" t="str">
        <f ca="1">IF(YEAR(Table1[[#This Row],[Joining Date]])=YEAR(TODAY()),"Yes","No")</f>
        <v>No</v>
      </c>
      <c r="S1636" t="str">
        <f ca="1">IF(Table1[[#This Row],[Experience]]&gt;5,"Yes","No")</f>
        <v>Yes</v>
      </c>
      <c r="T1636" t="str">
        <f>TEXT(Table1[[#This Row],[Joining Date]],"mmmm")</f>
        <v>January</v>
      </c>
      <c r="U1636" t="str">
        <f>TEXT(Table1[[#This Row],[Joining Date]],"yyyy")</f>
        <v>2020</v>
      </c>
      <c r="V1636" s="5">
        <f ca="1">TODAY()-Table1[[#This Row],[Joining Date]]</f>
        <v>2395</v>
      </c>
      <c r="W1636" t="str">
        <f>LEFT(Table1[[#This Row],[Employee Name]],FIND(" ",Table1[[#This Row],[Employee Name]])-1)</f>
        <v>Krishna</v>
      </c>
      <c r="X1636" t="str">
        <f>RIGHT(Table1[[#This Row],[Employee Name]],LEN(Table1[[#This Row],[Employee Name]])-FIND(" ",Table1[[#This Row],[Employee Name]]))</f>
        <v>Chaitanya</v>
      </c>
      <c r="Y1636" t="str">
        <f>Table1[[#This Row],[Department]]&amp;"-"&amp;Table1[[#This Row],[Employee ID]]</f>
        <v>HR-E00482</v>
      </c>
      <c r="Z1636" t="str">
        <f>LEFT(Table1[[#This Row],[Department]],3)</f>
        <v>HR</v>
      </c>
      <c r="AA1636" t="str">
        <f>_xlfn.XLOOKUP(Table1[[#This Row],[Manager ID]],MANAGERS!A:A,MANAGERS!B:B)</f>
        <v>Manager_14</v>
      </c>
      <c r="AB1636" t="str" cm="1">
        <f t="array" ref="AB1636">_xlfn.XLOOKUP(Table1[[#This Row],[Manager ID]],Table2[[#All],[Manager ID]],Table2[[#All],[Department Head]])</f>
        <v>Marketing</v>
      </c>
      <c r="AC1636" s="2">
        <f>_xlfn.XLOOKUP(Table1[[#This Row],[City]],L:L,O:O)</f>
        <v>0.24030340748661314</v>
      </c>
      <c r="AD1636" t="str" cm="1">
        <f t="array" ref="AD1636">_xlfn.IFS(Table1[[#This Row],[Performance Score]]&gt;=90,"Excellent",Table1[[#This Row],[Performance Score]]&gt;=75,"Good",Table1[[#This Row],[Performance Score]]&gt;=60,"Average",Table1[[#This Row],[Performance Score]]&lt;=60,"Need Improvement")</f>
        <v>Need Improvement</v>
      </c>
      <c r="AE1636" t="str">
        <f>IF(AND(Table1[[#This Row],[Attendance %]]&gt;=80,(Table1[[#This Row],[Performance Score]]&gt;=80)),"Eligible","Not Eligible")</f>
        <v>Not Eligible</v>
      </c>
      <c r="AF1636" t="str">
        <f>IF(Table1[[#This Row],[Performance Score]]&gt;=80,"High Performer","Low Performer")</f>
        <v>Low Performer</v>
      </c>
      <c r="AG1636" t="str" cm="1">
        <f t="array" aca="1" ref="AG1636" ca="1">_xlfn.IFS(Table1[[#This Row],[Experience]]&lt;=3,"Junior",Table1[[#This Row],[Experience]]&lt;=7,"Mid Level",Table1[[#This Row],[Experience]]&gt;=7,"Senior")</f>
        <v>Mid Level</v>
      </c>
      <c r="AH1636" t="str">
        <f>IF(Table1[[#This Row],[Attendance %]]&gt;75,"OK","Below 75")</f>
        <v>Below 75</v>
      </c>
      <c r="AI1636" t="b">
        <f>ISBLANK(Table1[[#This Row],[Employee ID]])</f>
        <v>0</v>
      </c>
      <c r="AJ1636" t="b">
        <f>ISNUMBER(Table1[[#This Row],[Total Salary  ]])</f>
        <v>1</v>
      </c>
      <c r="AK1636" t="str">
        <f>IFERROR(_xlfn.XLOOKUP(Table1[[#This Row],[Manager ID]],MANAGERS!A:A,MANAGERS!B:B),"Not Found")</f>
        <v>Manager_14</v>
      </c>
    </row>
    <row r="1637" spans="1:37" x14ac:dyDescent="0.2">
      <c r="A1637" t="s">
        <v>1799</v>
      </c>
      <c r="B1637" t="s">
        <v>50</v>
      </c>
      <c r="C1637" t="s">
        <v>21</v>
      </c>
      <c r="D1637" t="s">
        <v>43</v>
      </c>
      <c r="E1637" t="s">
        <v>17</v>
      </c>
      <c r="F1637" s="1">
        <v>43223</v>
      </c>
      <c r="G1637" s="1">
        <v>30866</v>
      </c>
      <c r="H1637">
        <v>77907</v>
      </c>
      <c r="I1637">
        <v>29651</v>
      </c>
      <c r="J1637">
        <v>62</v>
      </c>
      <c r="K1637">
        <v>59</v>
      </c>
      <c r="L1637" t="s">
        <v>27</v>
      </c>
      <c r="M1637">
        <v>103</v>
      </c>
      <c r="N1637">
        <f>Table1[[#This Row],[Basic Salary]]+Table1[[#This Row],[Bonus]]</f>
        <v>107558</v>
      </c>
      <c r="O1637" s="2">
        <f>Table1[[#This Row],[Bonus]]/Table1[[#This Row],[Basic Salary]]</f>
        <v>0.38059481176274274</v>
      </c>
      <c r="P1637">
        <f ca="1">DATEDIF(Table1[[#This Row],[Date of Birth]],TODAY(),"Y")</f>
        <v>42</v>
      </c>
      <c r="Q1637">
        <f ca="1">DATEDIF(Table1[[#This Row],[Joining Date]],TODAY(),"Y")</f>
        <v>8</v>
      </c>
      <c r="R1637" t="str">
        <f ca="1">IF(YEAR(Table1[[#This Row],[Joining Date]])=YEAR(TODAY()),"Yes","No")</f>
        <v>No</v>
      </c>
      <c r="S1637" t="str">
        <f ca="1">IF(Table1[[#This Row],[Experience]]&gt;5,"Yes","No")</f>
        <v>Yes</v>
      </c>
      <c r="T1637" t="str">
        <f>TEXT(Table1[[#This Row],[Joining Date]],"mmmm")</f>
        <v>May</v>
      </c>
      <c r="U1637" t="str">
        <f>TEXT(Table1[[#This Row],[Joining Date]],"yyyy")</f>
        <v>2018</v>
      </c>
      <c r="V1637" s="5">
        <f ca="1">TODAY()-Table1[[#This Row],[Joining Date]]</f>
        <v>3016</v>
      </c>
      <c r="W1637" t="str">
        <f>LEFT(Table1[[#This Row],[Employee Name]],FIND(" ",Table1[[#This Row],[Employee Name]])-1)</f>
        <v>Ravi</v>
      </c>
      <c r="X1637" t="str">
        <f>RIGHT(Table1[[#This Row],[Employee Name]],LEN(Table1[[#This Row],[Employee Name]])-FIND(" ",Table1[[#This Row],[Employee Name]]))</f>
        <v>Teja</v>
      </c>
      <c r="Y1637" t="str">
        <f>Table1[[#This Row],[Department]]&amp;"-"&amp;Table1[[#This Row],[Employee ID]]</f>
        <v>Operations-E01743</v>
      </c>
      <c r="Z1637" t="str">
        <f>LEFT(Table1[[#This Row],[Department]],3)</f>
        <v>Ope</v>
      </c>
      <c r="AA1637" t="str">
        <f>_xlfn.XLOOKUP(Table1[[#This Row],[Manager ID]],MANAGERS!A:A,MANAGERS!B:B)</f>
        <v>Manager_3</v>
      </c>
      <c r="AB1637" t="str" cm="1">
        <f t="array" ref="AB1637">_xlfn.XLOOKUP(Table1[[#This Row],[Manager ID]],Table2[[#All],[Manager ID]],Table2[[#All],[Department Head]])</f>
        <v>IT</v>
      </c>
      <c r="AC1637" s="2">
        <f>_xlfn.XLOOKUP(Table1[[#This Row],[City]],L:L,O:O)</f>
        <v>0.23674293405114402</v>
      </c>
      <c r="AD1637" t="str" cm="1">
        <f t="array" ref="AD1637">_xlfn.IFS(Table1[[#This Row],[Performance Score]]&gt;=90,"Excellent",Table1[[#This Row],[Performance Score]]&gt;=75,"Good",Table1[[#This Row],[Performance Score]]&gt;=60,"Average",Table1[[#This Row],[Performance Score]]&lt;=60,"Need Improvement")</f>
        <v>Need Improvement</v>
      </c>
      <c r="AE1637" t="str">
        <f>IF(AND(Table1[[#This Row],[Attendance %]]&gt;=80,(Table1[[#This Row],[Performance Score]]&gt;=80)),"Eligible","Not Eligible")</f>
        <v>Not Eligible</v>
      </c>
      <c r="AF1637" t="str">
        <f>IF(Table1[[#This Row],[Performance Score]]&gt;=80,"High Performer","Low Performer")</f>
        <v>Low Performer</v>
      </c>
      <c r="AG1637" t="str" cm="1">
        <f t="array" aca="1" ref="AG1637" ca="1">_xlfn.IFS(Table1[[#This Row],[Experience]]&lt;=3,"Junior",Table1[[#This Row],[Experience]]&lt;=7,"Mid Level",Table1[[#This Row],[Experience]]&gt;=7,"Senior")</f>
        <v>Senior</v>
      </c>
      <c r="AH1637" t="str">
        <f>IF(Table1[[#This Row],[Attendance %]]&gt;75,"OK","Below 75")</f>
        <v>Below 75</v>
      </c>
      <c r="AI1637" t="b">
        <f>ISBLANK(Table1[[#This Row],[Employee ID]])</f>
        <v>0</v>
      </c>
      <c r="AJ1637" t="b">
        <f>ISNUMBER(Table1[[#This Row],[Total Salary  ]])</f>
        <v>1</v>
      </c>
      <c r="AK1637" t="str">
        <f>IFERROR(_xlfn.XLOOKUP(Table1[[#This Row],[Manager ID]],MANAGERS!A:A,MANAGERS!B:B),"Not Found")</f>
        <v>Manager_3</v>
      </c>
    </row>
    <row r="1638" spans="1:37" x14ac:dyDescent="0.2">
      <c r="A1638" t="s">
        <v>4376</v>
      </c>
      <c r="B1638" t="s">
        <v>48</v>
      </c>
      <c r="C1638" t="s">
        <v>21</v>
      </c>
      <c r="D1638" t="s">
        <v>46</v>
      </c>
      <c r="E1638" t="s">
        <v>51</v>
      </c>
      <c r="F1638" s="1">
        <v>42042</v>
      </c>
      <c r="G1638" s="1">
        <v>34273</v>
      </c>
      <c r="H1638">
        <v>83559</v>
      </c>
      <c r="I1638">
        <v>23991</v>
      </c>
      <c r="J1638">
        <v>94</v>
      </c>
      <c r="K1638">
        <v>100</v>
      </c>
      <c r="L1638" t="s">
        <v>27</v>
      </c>
      <c r="M1638">
        <v>112</v>
      </c>
      <c r="N1638">
        <f>Table1[[#This Row],[Basic Salary]]+Table1[[#This Row],[Bonus]]</f>
        <v>107550</v>
      </c>
      <c r="O1638" s="2">
        <f>Table1[[#This Row],[Bonus]]/Table1[[#This Row],[Basic Salary]]</f>
        <v>0.28711449395038235</v>
      </c>
      <c r="P1638">
        <f ca="1">DATEDIF(Table1[[#This Row],[Date of Birth]],TODAY(),"Y")</f>
        <v>32</v>
      </c>
      <c r="Q1638">
        <f ca="1">DATEDIF(Table1[[#This Row],[Joining Date]],TODAY(),"Y")</f>
        <v>11</v>
      </c>
      <c r="R1638" t="str">
        <f ca="1">IF(YEAR(Table1[[#This Row],[Joining Date]])=YEAR(TODAY()),"Yes","No")</f>
        <v>No</v>
      </c>
      <c r="S1638" t="str">
        <f ca="1">IF(Table1[[#This Row],[Experience]]&gt;5,"Yes","No")</f>
        <v>Yes</v>
      </c>
      <c r="T1638" t="str">
        <f>TEXT(Table1[[#This Row],[Joining Date]],"mmmm")</f>
        <v>February</v>
      </c>
      <c r="U1638" t="str">
        <f>TEXT(Table1[[#This Row],[Joining Date]],"yyyy")</f>
        <v>2015</v>
      </c>
      <c r="V1638" s="5">
        <f ca="1">TODAY()-Table1[[#This Row],[Joining Date]]</f>
        <v>4197</v>
      </c>
      <c r="W1638" t="str">
        <f>LEFT(Table1[[#This Row],[Employee Name]],FIND(" ",Table1[[#This Row],[Employee Name]])-1)</f>
        <v>Aditya</v>
      </c>
      <c r="X1638" t="str">
        <f>RIGHT(Table1[[#This Row],[Employee Name]],LEN(Table1[[#This Row],[Employee Name]])-FIND(" ",Table1[[#This Row],[Employee Name]]))</f>
        <v>Kapoor</v>
      </c>
      <c r="Y1638" t="str">
        <f>Table1[[#This Row],[Department]]&amp;"-"&amp;Table1[[#This Row],[Employee ID]]</f>
        <v>Support-E04320</v>
      </c>
      <c r="Z1638" t="str">
        <f>LEFT(Table1[[#This Row],[Department]],3)</f>
        <v>Sup</v>
      </c>
      <c r="AA1638" t="str">
        <f>_xlfn.XLOOKUP(Table1[[#This Row],[Manager ID]],MANAGERS!A:A,MANAGERS!B:B)</f>
        <v>Manager_12</v>
      </c>
      <c r="AB1638" t="str" cm="1">
        <f t="array" ref="AB1638">_xlfn.XLOOKUP(Table1[[#This Row],[Manager ID]],Table2[[#All],[Manager ID]],Table2[[#All],[Department Head]])</f>
        <v>Marketing</v>
      </c>
      <c r="AC1638" s="2">
        <f>_xlfn.XLOOKUP(Table1[[#This Row],[City]],L:L,O:O)</f>
        <v>0.23674293405114402</v>
      </c>
      <c r="AD1638" t="str" cm="1">
        <f t="array" ref="AD1638">_xlfn.IFS(Table1[[#This Row],[Performance Score]]&gt;=90,"Excellent",Table1[[#This Row],[Performance Score]]&gt;=75,"Good",Table1[[#This Row],[Performance Score]]&gt;=60,"Average",Table1[[#This Row],[Performance Score]]&lt;=60,"Need Improvement")</f>
        <v>Excellent</v>
      </c>
      <c r="AE1638" t="str">
        <f>IF(AND(Table1[[#This Row],[Attendance %]]&gt;=80,(Table1[[#This Row],[Performance Score]]&gt;=80)),"Eligible","Not Eligible")</f>
        <v>Eligible</v>
      </c>
      <c r="AF1638" t="str">
        <f>IF(Table1[[#This Row],[Performance Score]]&gt;=80,"High Performer","Low Performer")</f>
        <v>High Performer</v>
      </c>
      <c r="AG1638" t="str" cm="1">
        <f t="array" aca="1" ref="AG1638" ca="1">_xlfn.IFS(Table1[[#This Row],[Experience]]&lt;=3,"Junior",Table1[[#This Row],[Experience]]&lt;=7,"Mid Level",Table1[[#This Row],[Experience]]&gt;=7,"Senior")</f>
        <v>Senior</v>
      </c>
      <c r="AH1638" t="str">
        <f>IF(Table1[[#This Row],[Attendance %]]&gt;75,"OK","Below 75")</f>
        <v>OK</v>
      </c>
      <c r="AI1638" t="b">
        <f>ISBLANK(Table1[[#This Row],[Employee ID]])</f>
        <v>0</v>
      </c>
      <c r="AJ1638" t="b">
        <f>ISNUMBER(Table1[[#This Row],[Total Salary  ]])</f>
        <v>1</v>
      </c>
      <c r="AK1638" t="str">
        <f>IFERROR(_xlfn.XLOOKUP(Table1[[#This Row],[Manager ID]],MANAGERS!A:A,MANAGERS!B:B),"Not Found")</f>
        <v>Manager_12</v>
      </c>
    </row>
    <row r="1639" spans="1:37" x14ac:dyDescent="0.2">
      <c r="A1639" t="s">
        <v>4279</v>
      </c>
      <c r="B1639" t="s">
        <v>75</v>
      </c>
      <c r="C1639" t="s">
        <v>21</v>
      </c>
      <c r="D1639" t="s">
        <v>46</v>
      </c>
      <c r="E1639" t="s">
        <v>22</v>
      </c>
      <c r="F1639" s="1">
        <v>42663</v>
      </c>
      <c r="G1639" s="1">
        <v>35352</v>
      </c>
      <c r="H1639">
        <v>96591</v>
      </c>
      <c r="I1639">
        <v>10922</v>
      </c>
      <c r="J1639">
        <v>94</v>
      </c>
      <c r="K1639">
        <v>56</v>
      </c>
      <c r="L1639" t="s">
        <v>23</v>
      </c>
      <c r="M1639">
        <v>118</v>
      </c>
      <c r="N1639">
        <f>Table1[[#This Row],[Basic Salary]]+Table1[[#This Row],[Bonus]]</f>
        <v>107513</v>
      </c>
      <c r="O1639" s="2">
        <f>Table1[[#This Row],[Bonus]]/Table1[[#This Row],[Basic Salary]]</f>
        <v>0.11307471710614861</v>
      </c>
      <c r="P1639">
        <f ca="1">DATEDIF(Table1[[#This Row],[Date of Birth]],TODAY(),"Y")</f>
        <v>29</v>
      </c>
      <c r="Q1639">
        <f ca="1">DATEDIF(Table1[[#This Row],[Joining Date]],TODAY(),"Y")</f>
        <v>9</v>
      </c>
      <c r="R1639" t="str">
        <f ca="1">IF(YEAR(Table1[[#This Row],[Joining Date]])=YEAR(TODAY()),"Yes","No")</f>
        <v>No</v>
      </c>
      <c r="S1639" t="str">
        <f ca="1">IF(Table1[[#This Row],[Experience]]&gt;5,"Yes","No")</f>
        <v>Yes</v>
      </c>
      <c r="T1639" t="str">
        <f>TEXT(Table1[[#This Row],[Joining Date]],"mmmm")</f>
        <v>October</v>
      </c>
      <c r="U1639" t="str">
        <f>TEXT(Table1[[#This Row],[Joining Date]],"yyyy")</f>
        <v>2016</v>
      </c>
      <c r="V1639" s="5">
        <f ca="1">TODAY()-Table1[[#This Row],[Joining Date]]</f>
        <v>3576</v>
      </c>
      <c r="W1639" t="str">
        <f>LEFT(Table1[[#This Row],[Employee Name]],FIND(" ",Table1[[#This Row],[Employee Name]])-1)</f>
        <v>Ishita</v>
      </c>
      <c r="X1639" t="str">
        <f>RIGHT(Table1[[#This Row],[Employee Name]],LEN(Table1[[#This Row],[Employee Name]])-FIND(" ",Table1[[#This Row],[Employee Name]]))</f>
        <v>Roy</v>
      </c>
      <c r="Y1639" t="str">
        <f>Table1[[#This Row],[Department]]&amp;"-"&amp;Table1[[#This Row],[Employee ID]]</f>
        <v>Support-E04223</v>
      </c>
      <c r="Z1639" t="str">
        <f>LEFT(Table1[[#This Row],[Department]],3)</f>
        <v>Sup</v>
      </c>
      <c r="AA1639" t="str">
        <f>_xlfn.XLOOKUP(Table1[[#This Row],[Manager ID]],MANAGERS!A:A,MANAGERS!B:B)</f>
        <v>Manager_18</v>
      </c>
      <c r="AB1639" t="str" cm="1">
        <f t="array" ref="AB1639">_xlfn.XLOOKUP(Table1[[#This Row],[Manager ID]],Table2[[#All],[Manager ID]],Table2[[#All],[Department Head]])</f>
        <v>Support</v>
      </c>
      <c r="AC1639" s="2">
        <f>_xlfn.XLOOKUP(Table1[[#This Row],[City]],L:L,O:O)</f>
        <v>0.23486488519629886</v>
      </c>
      <c r="AD1639" t="str" cm="1">
        <f t="array" ref="AD1639">_xlfn.IFS(Table1[[#This Row],[Performance Score]]&gt;=90,"Excellent",Table1[[#This Row],[Performance Score]]&gt;=75,"Good",Table1[[#This Row],[Performance Score]]&gt;=60,"Average",Table1[[#This Row],[Performance Score]]&lt;=60,"Need Improvement")</f>
        <v>Need Improvement</v>
      </c>
      <c r="AE1639" t="str">
        <f>IF(AND(Table1[[#This Row],[Attendance %]]&gt;=80,(Table1[[#This Row],[Performance Score]]&gt;=80)),"Eligible","Not Eligible")</f>
        <v>Not Eligible</v>
      </c>
      <c r="AF1639" t="str">
        <f>IF(Table1[[#This Row],[Performance Score]]&gt;=80,"High Performer","Low Performer")</f>
        <v>Low Performer</v>
      </c>
      <c r="AG1639" t="str" cm="1">
        <f t="array" aca="1" ref="AG1639" ca="1">_xlfn.IFS(Table1[[#This Row],[Experience]]&lt;=3,"Junior",Table1[[#This Row],[Experience]]&lt;=7,"Mid Level",Table1[[#This Row],[Experience]]&gt;=7,"Senior")</f>
        <v>Senior</v>
      </c>
      <c r="AH1639" t="str">
        <f>IF(Table1[[#This Row],[Attendance %]]&gt;75,"OK","Below 75")</f>
        <v>OK</v>
      </c>
      <c r="AI1639" t="b">
        <f>ISBLANK(Table1[[#This Row],[Employee ID]])</f>
        <v>0</v>
      </c>
      <c r="AJ1639" t="b">
        <f>ISNUMBER(Table1[[#This Row],[Total Salary  ]])</f>
        <v>1</v>
      </c>
      <c r="AK1639" t="str">
        <f>IFERROR(_xlfn.XLOOKUP(Table1[[#This Row],[Manager ID]],MANAGERS!A:A,MANAGERS!B:B),"Not Found")</f>
        <v>Manager_18</v>
      </c>
    </row>
    <row r="1640" spans="1:37" x14ac:dyDescent="0.2">
      <c r="A1640" t="s">
        <v>375</v>
      </c>
      <c r="B1640" t="s">
        <v>39</v>
      </c>
      <c r="C1640" t="s">
        <v>21</v>
      </c>
      <c r="D1640" t="s">
        <v>33</v>
      </c>
      <c r="E1640" t="s">
        <v>22</v>
      </c>
      <c r="F1640" s="1">
        <v>45215</v>
      </c>
      <c r="G1640" s="1">
        <v>33142</v>
      </c>
      <c r="H1640">
        <v>89865</v>
      </c>
      <c r="I1640">
        <v>17644</v>
      </c>
      <c r="J1640">
        <v>67</v>
      </c>
      <c r="K1640">
        <v>55</v>
      </c>
      <c r="L1640" t="s">
        <v>27</v>
      </c>
      <c r="M1640">
        <v>120</v>
      </c>
      <c r="N1640">
        <f>Table1[[#This Row],[Basic Salary]]+Table1[[#This Row],[Bonus]]</f>
        <v>107509</v>
      </c>
      <c r="O1640" s="2">
        <f>Table1[[#This Row],[Bonus]]/Table1[[#This Row],[Basic Salary]]</f>
        <v>0.19633895287375508</v>
      </c>
      <c r="P1640">
        <f ca="1">DATEDIF(Table1[[#This Row],[Date of Birth]],TODAY(),"Y")</f>
        <v>35</v>
      </c>
      <c r="Q1640">
        <f ca="1">DATEDIF(Table1[[#This Row],[Joining Date]],TODAY(),"Y")</f>
        <v>2</v>
      </c>
      <c r="R1640" t="str">
        <f ca="1">IF(YEAR(Table1[[#This Row],[Joining Date]])=YEAR(TODAY()),"Yes","No")</f>
        <v>No</v>
      </c>
      <c r="S1640" t="str">
        <f ca="1">IF(Table1[[#This Row],[Experience]]&gt;5,"Yes","No")</f>
        <v>No</v>
      </c>
      <c r="T1640" t="str">
        <f>TEXT(Table1[[#This Row],[Joining Date]],"mmmm")</f>
        <v>October</v>
      </c>
      <c r="U1640" t="str">
        <f>TEXT(Table1[[#This Row],[Joining Date]],"yyyy")</f>
        <v>2023</v>
      </c>
      <c r="V1640" s="5">
        <f ca="1">TODAY()-Table1[[#This Row],[Joining Date]]</f>
        <v>1024</v>
      </c>
      <c r="W1640" t="str">
        <f>LEFT(Table1[[#This Row],[Employee Name]],FIND(" ",Table1[[#This Row],[Employee Name]])-1)</f>
        <v>Karan</v>
      </c>
      <c r="X1640" t="str">
        <f>RIGHT(Table1[[#This Row],[Employee Name]],LEN(Table1[[#This Row],[Employee Name]])-FIND(" ",Table1[[#This Row],[Employee Name]]))</f>
        <v>Malhotra</v>
      </c>
      <c r="Y1640" t="str">
        <f>Table1[[#This Row],[Department]]&amp;"-"&amp;Table1[[#This Row],[Employee ID]]</f>
        <v>Marketing-E00319</v>
      </c>
      <c r="Z1640" t="str">
        <f>LEFT(Table1[[#This Row],[Department]],3)</f>
        <v>Mar</v>
      </c>
      <c r="AA1640" t="str">
        <f>_xlfn.XLOOKUP(Table1[[#This Row],[Manager ID]],MANAGERS!A:A,MANAGERS!B:B)</f>
        <v>Manager_20</v>
      </c>
      <c r="AB1640" t="str" cm="1">
        <f t="array" ref="AB1640">_xlfn.XLOOKUP(Table1[[#This Row],[Manager ID]],Table2[[#All],[Manager ID]],Table2[[#All],[Department Head]])</f>
        <v>Operations</v>
      </c>
      <c r="AC1640" s="2">
        <f>_xlfn.XLOOKUP(Table1[[#This Row],[City]],L:L,O:O)</f>
        <v>0.23674293405114402</v>
      </c>
      <c r="AD1640" t="str" cm="1">
        <f t="array" ref="AD1640">_xlfn.IFS(Table1[[#This Row],[Performance Score]]&gt;=90,"Excellent",Table1[[#This Row],[Performance Score]]&gt;=75,"Good",Table1[[#This Row],[Performance Score]]&gt;=60,"Average",Table1[[#This Row],[Performance Score]]&lt;=60,"Need Improvement")</f>
        <v>Need Improvement</v>
      </c>
      <c r="AE1640" t="str">
        <f>IF(AND(Table1[[#This Row],[Attendance %]]&gt;=80,(Table1[[#This Row],[Performance Score]]&gt;=80)),"Eligible","Not Eligible")</f>
        <v>Not Eligible</v>
      </c>
      <c r="AF1640" t="str">
        <f>IF(Table1[[#This Row],[Performance Score]]&gt;=80,"High Performer","Low Performer")</f>
        <v>Low Performer</v>
      </c>
      <c r="AG1640" t="str" cm="1">
        <f t="array" aca="1" ref="AG1640" ca="1">_xlfn.IFS(Table1[[#This Row],[Experience]]&lt;=3,"Junior",Table1[[#This Row],[Experience]]&lt;=7,"Mid Level",Table1[[#This Row],[Experience]]&gt;=7,"Senior")</f>
        <v>Junior</v>
      </c>
      <c r="AH1640" t="str">
        <f>IF(Table1[[#This Row],[Attendance %]]&gt;75,"OK","Below 75")</f>
        <v>Below 75</v>
      </c>
      <c r="AI1640" t="b">
        <f>ISBLANK(Table1[[#This Row],[Employee ID]])</f>
        <v>0</v>
      </c>
      <c r="AJ1640" t="b">
        <f>ISNUMBER(Table1[[#This Row],[Total Salary  ]])</f>
        <v>1</v>
      </c>
      <c r="AK1640" t="str">
        <f>IFERROR(_xlfn.XLOOKUP(Table1[[#This Row],[Manager ID]],MANAGERS!A:A,MANAGERS!B:B),"Not Found")</f>
        <v>Manager_20</v>
      </c>
    </row>
    <row r="1641" spans="1:37" x14ac:dyDescent="0.2">
      <c r="A1641" t="s">
        <v>2490</v>
      </c>
      <c r="B1641" t="s">
        <v>42</v>
      </c>
      <c r="C1641" t="s">
        <v>21</v>
      </c>
      <c r="D1641" t="s">
        <v>25</v>
      </c>
      <c r="E1641" t="s">
        <v>26</v>
      </c>
      <c r="F1641" s="1">
        <v>42766</v>
      </c>
      <c r="G1641" s="1">
        <v>38314</v>
      </c>
      <c r="H1641">
        <v>92658</v>
      </c>
      <c r="I1641">
        <v>14838</v>
      </c>
      <c r="J1641">
        <v>62</v>
      </c>
      <c r="K1641">
        <v>68</v>
      </c>
      <c r="L1641" t="s">
        <v>27</v>
      </c>
      <c r="M1641">
        <v>114</v>
      </c>
      <c r="N1641">
        <f>Table1[[#This Row],[Basic Salary]]+Table1[[#This Row],[Bonus]]</f>
        <v>107496</v>
      </c>
      <c r="O1641" s="2">
        <f>Table1[[#This Row],[Bonus]]/Table1[[#This Row],[Basic Salary]]</f>
        <v>0.16013727902609595</v>
      </c>
      <c r="P1641">
        <f ca="1">DATEDIF(Table1[[#This Row],[Date of Birth]],TODAY(),"Y")</f>
        <v>21</v>
      </c>
      <c r="Q1641">
        <f ca="1">DATEDIF(Table1[[#This Row],[Joining Date]],TODAY(),"Y")</f>
        <v>9</v>
      </c>
      <c r="R1641" t="str">
        <f ca="1">IF(YEAR(Table1[[#This Row],[Joining Date]])=YEAR(TODAY()),"Yes","No")</f>
        <v>No</v>
      </c>
      <c r="S1641" t="str">
        <f ca="1">IF(Table1[[#This Row],[Experience]]&gt;5,"Yes","No")</f>
        <v>Yes</v>
      </c>
      <c r="T1641" t="str">
        <f>TEXT(Table1[[#This Row],[Joining Date]],"mmmm")</f>
        <v>January</v>
      </c>
      <c r="U1641" t="str">
        <f>TEXT(Table1[[#This Row],[Joining Date]],"yyyy")</f>
        <v>2017</v>
      </c>
      <c r="V1641" s="5">
        <f ca="1">TODAY()-Table1[[#This Row],[Joining Date]]</f>
        <v>3473</v>
      </c>
      <c r="W1641" t="str">
        <f>LEFT(Table1[[#This Row],[Employee Name]],FIND(" ",Table1[[#This Row],[Employee Name]])-1)</f>
        <v>Krishna</v>
      </c>
      <c r="X1641" t="str">
        <f>RIGHT(Table1[[#This Row],[Employee Name]],LEN(Table1[[#This Row],[Employee Name]])-FIND(" ",Table1[[#This Row],[Employee Name]]))</f>
        <v>Chaitanya</v>
      </c>
      <c r="Y1641" t="str">
        <f>Table1[[#This Row],[Department]]&amp;"-"&amp;Table1[[#This Row],[Employee ID]]</f>
        <v>Finance-E02434</v>
      </c>
      <c r="Z1641" t="str">
        <f>LEFT(Table1[[#This Row],[Department]],3)</f>
        <v>Fin</v>
      </c>
      <c r="AA1641" t="str">
        <f>_xlfn.XLOOKUP(Table1[[#This Row],[Manager ID]],MANAGERS!A:A,MANAGERS!B:B)</f>
        <v>Manager_14</v>
      </c>
      <c r="AB1641" t="str" cm="1">
        <f t="array" ref="AB1641">_xlfn.XLOOKUP(Table1[[#This Row],[Manager ID]],Table2[[#All],[Manager ID]],Table2[[#All],[Department Head]])</f>
        <v>Marketing</v>
      </c>
      <c r="AC1641" s="2">
        <f>_xlfn.XLOOKUP(Table1[[#This Row],[City]],L:L,O:O)</f>
        <v>0.23674293405114402</v>
      </c>
      <c r="AD1641" t="str" cm="1">
        <f t="array" ref="AD1641">_xlfn.IFS(Table1[[#This Row],[Performance Score]]&gt;=90,"Excellent",Table1[[#This Row],[Performance Score]]&gt;=75,"Good",Table1[[#This Row],[Performance Score]]&gt;=60,"Average",Table1[[#This Row],[Performance Score]]&lt;=60,"Need Improvement")</f>
        <v>Average</v>
      </c>
      <c r="AE1641" t="str">
        <f>IF(AND(Table1[[#This Row],[Attendance %]]&gt;=80,(Table1[[#This Row],[Performance Score]]&gt;=80)),"Eligible","Not Eligible")</f>
        <v>Not Eligible</v>
      </c>
      <c r="AF1641" t="str">
        <f>IF(Table1[[#This Row],[Performance Score]]&gt;=80,"High Performer","Low Performer")</f>
        <v>Low Performer</v>
      </c>
      <c r="AG1641" t="str" cm="1">
        <f t="array" aca="1" ref="AG1641" ca="1">_xlfn.IFS(Table1[[#This Row],[Experience]]&lt;=3,"Junior",Table1[[#This Row],[Experience]]&lt;=7,"Mid Level",Table1[[#This Row],[Experience]]&gt;=7,"Senior")</f>
        <v>Senior</v>
      </c>
      <c r="AH1641" t="str">
        <f>IF(Table1[[#This Row],[Attendance %]]&gt;75,"OK","Below 75")</f>
        <v>Below 75</v>
      </c>
      <c r="AI1641" t="b">
        <f>ISBLANK(Table1[[#This Row],[Employee ID]])</f>
        <v>0</v>
      </c>
      <c r="AJ1641" t="b">
        <f>ISNUMBER(Table1[[#This Row],[Total Salary  ]])</f>
        <v>1</v>
      </c>
      <c r="AK1641" t="str">
        <f>IFERROR(_xlfn.XLOOKUP(Table1[[#This Row],[Manager ID]],MANAGERS!A:A,MANAGERS!B:B),"Not Found")</f>
        <v>Manager_14</v>
      </c>
    </row>
    <row r="1642" spans="1:37" x14ac:dyDescent="0.2">
      <c r="A1642" t="s">
        <v>2659</v>
      </c>
      <c r="B1642" t="s">
        <v>57</v>
      </c>
      <c r="C1642" t="s">
        <v>15</v>
      </c>
      <c r="D1642" t="s">
        <v>16</v>
      </c>
      <c r="E1642" t="s">
        <v>51</v>
      </c>
      <c r="F1642" s="1">
        <v>42071</v>
      </c>
      <c r="G1642" s="1">
        <v>39553</v>
      </c>
      <c r="H1642">
        <v>98539</v>
      </c>
      <c r="I1642">
        <v>8957</v>
      </c>
      <c r="J1642">
        <v>95</v>
      </c>
      <c r="K1642">
        <v>78</v>
      </c>
      <c r="L1642" t="s">
        <v>27</v>
      </c>
      <c r="M1642">
        <v>112</v>
      </c>
      <c r="N1642">
        <f>Table1[[#This Row],[Basic Salary]]+Table1[[#This Row],[Bonus]]</f>
        <v>107496</v>
      </c>
      <c r="O1642" s="2">
        <f>Table1[[#This Row],[Bonus]]/Table1[[#This Row],[Basic Salary]]</f>
        <v>9.0898020073270483E-2</v>
      </c>
      <c r="P1642">
        <f ca="1">DATEDIF(Table1[[#This Row],[Date of Birth]],TODAY(),"Y")</f>
        <v>18</v>
      </c>
      <c r="Q1642">
        <f ca="1">DATEDIF(Table1[[#This Row],[Joining Date]],TODAY(),"Y")</f>
        <v>11</v>
      </c>
      <c r="R1642" t="str">
        <f ca="1">IF(YEAR(Table1[[#This Row],[Joining Date]])=YEAR(TODAY()),"Yes","No")</f>
        <v>No</v>
      </c>
      <c r="S1642" t="str">
        <f ca="1">IF(Table1[[#This Row],[Experience]]&gt;5,"Yes","No")</f>
        <v>Yes</v>
      </c>
      <c r="T1642" t="str">
        <f>TEXT(Table1[[#This Row],[Joining Date]],"mmmm")</f>
        <v>March</v>
      </c>
      <c r="U1642" t="str">
        <f>TEXT(Table1[[#This Row],[Joining Date]],"yyyy")</f>
        <v>2015</v>
      </c>
      <c r="V1642" s="5">
        <f ca="1">TODAY()-Table1[[#This Row],[Joining Date]]</f>
        <v>4168</v>
      </c>
      <c r="W1642" t="str">
        <f>LEFT(Table1[[#This Row],[Employee Name]],FIND(" ",Table1[[#This Row],[Employee Name]])-1)</f>
        <v>Swathi</v>
      </c>
      <c r="X1642" t="str">
        <f>RIGHT(Table1[[#This Row],[Employee Name]],LEN(Table1[[#This Row],[Employee Name]])-FIND(" ",Table1[[#This Row],[Employee Name]]))</f>
        <v>Ramesh</v>
      </c>
      <c r="Y1642" t="str">
        <f>Table1[[#This Row],[Department]]&amp;"-"&amp;Table1[[#This Row],[Employee ID]]</f>
        <v>HR-E02603</v>
      </c>
      <c r="Z1642" t="str">
        <f>LEFT(Table1[[#This Row],[Department]],3)</f>
        <v>HR</v>
      </c>
      <c r="AA1642" t="str">
        <f>_xlfn.XLOOKUP(Table1[[#This Row],[Manager ID]],MANAGERS!A:A,MANAGERS!B:B)</f>
        <v>Manager_12</v>
      </c>
      <c r="AB1642" t="str" cm="1">
        <f t="array" ref="AB1642">_xlfn.XLOOKUP(Table1[[#This Row],[Manager ID]],Table2[[#All],[Manager ID]],Table2[[#All],[Department Head]])</f>
        <v>Marketing</v>
      </c>
      <c r="AC1642" s="2">
        <f>_xlfn.XLOOKUP(Table1[[#This Row],[City]],L:L,O:O)</f>
        <v>0.23674293405114402</v>
      </c>
      <c r="AD1642" t="str" cm="1">
        <f t="array" ref="AD1642">_xlfn.IFS(Table1[[#This Row],[Performance Score]]&gt;=90,"Excellent",Table1[[#This Row],[Performance Score]]&gt;=75,"Good",Table1[[#This Row],[Performance Score]]&gt;=60,"Average",Table1[[#This Row],[Performance Score]]&lt;=60,"Need Improvement")</f>
        <v>Good</v>
      </c>
      <c r="AE1642" t="str">
        <f>IF(AND(Table1[[#This Row],[Attendance %]]&gt;=80,(Table1[[#This Row],[Performance Score]]&gt;=80)),"Eligible","Not Eligible")</f>
        <v>Not Eligible</v>
      </c>
      <c r="AF1642" t="str">
        <f>IF(Table1[[#This Row],[Performance Score]]&gt;=80,"High Performer","Low Performer")</f>
        <v>Low Performer</v>
      </c>
      <c r="AG1642" t="str" cm="1">
        <f t="array" aca="1" ref="AG1642" ca="1">_xlfn.IFS(Table1[[#This Row],[Experience]]&lt;=3,"Junior",Table1[[#This Row],[Experience]]&lt;=7,"Mid Level",Table1[[#This Row],[Experience]]&gt;=7,"Senior")</f>
        <v>Senior</v>
      </c>
      <c r="AH1642" t="str">
        <f>IF(Table1[[#This Row],[Attendance %]]&gt;75,"OK","Below 75")</f>
        <v>OK</v>
      </c>
      <c r="AI1642" t="b">
        <f>ISBLANK(Table1[[#This Row],[Employee ID]])</f>
        <v>0</v>
      </c>
      <c r="AJ1642" t="b">
        <f>ISNUMBER(Table1[[#This Row],[Total Salary  ]])</f>
        <v>1</v>
      </c>
      <c r="AK1642" t="str">
        <f>IFERROR(_xlfn.XLOOKUP(Table1[[#This Row],[Manager ID]],MANAGERS!A:A,MANAGERS!B:B),"Not Found")</f>
        <v>Manager_12</v>
      </c>
    </row>
    <row r="1643" spans="1:37" x14ac:dyDescent="0.2">
      <c r="A1643" t="s">
        <v>2970</v>
      </c>
      <c r="B1643" t="s">
        <v>89</v>
      </c>
      <c r="C1643" t="s">
        <v>21</v>
      </c>
      <c r="D1643" t="s">
        <v>25</v>
      </c>
      <c r="E1643" t="s">
        <v>26</v>
      </c>
      <c r="F1643" s="1">
        <v>43326</v>
      </c>
      <c r="G1643" s="1">
        <v>39104</v>
      </c>
      <c r="H1643">
        <v>90012</v>
      </c>
      <c r="I1643">
        <v>17457</v>
      </c>
      <c r="J1643">
        <v>78</v>
      </c>
      <c r="K1643">
        <v>41</v>
      </c>
      <c r="L1643" t="s">
        <v>23</v>
      </c>
      <c r="M1643">
        <v>107</v>
      </c>
      <c r="N1643">
        <f>Table1[[#This Row],[Basic Salary]]+Table1[[#This Row],[Bonus]]</f>
        <v>107469</v>
      </c>
      <c r="O1643" s="2">
        <f>Table1[[#This Row],[Bonus]]/Table1[[#This Row],[Basic Salary]]</f>
        <v>0.19394080789228102</v>
      </c>
      <c r="P1643">
        <f ca="1">DATEDIF(Table1[[#This Row],[Date of Birth]],TODAY(),"Y")</f>
        <v>19</v>
      </c>
      <c r="Q1643">
        <f ca="1">DATEDIF(Table1[[#This Row],[Joining Date]],TODAY(),"Y")</f>
        <v>7</v>
      </c>
      <c r="R1643" t="str">
        <f ca="1">IF(YEAR(Table1[[#This Row],[Joining Date]])=YEAR(TODAY()),"Yes","No")</f>
        <v>No</v>
      </c>
      <c r="S1643" t="str">
        <f ca="1">IF(Table1[[#This Row],[Experience]]&gt;5,"Yes","No")</f>
        <v>Yes</v>
      </c>
      <c r="T1643" t="str">
        <f>TEXT(Table1[[#This Row],[Joining Date]],"mmmm")</f>
        <v>August</v>
      </c>
      <c r="U1643" t="str">
        <f>TEXT(Table1[[#This Row],[Joining Date]],"yyyy")</f>
        <v>2018</v>
      </c>
      <c r="V1643" s="5">
        <f ca="1">TODAY()-Table1[[#This Row],[Joining Date]]</f>
        <v>2913</v>
      </c>
      <c r="W1643" t="str">
        <f>LEFT(Table1[[#This Row],[Employee Name]],FIND(" ",Table1[[#This Row],[Employee Name]])-1)</f>
        <v>Tarun</v>
      </c>
      <c r="X1643" t="str">
        <f>RIGHT(Table1[[#This Row],[Employee Name]],LEN(Table1[[#This Row],[Employee Name]])-FIND(" ",Table1[[#This Row],[Employee Name]]))</f>
        <v>Verma</v>
      </c>
      <c r="Y1643" t="str">
        <f>Table1[[#This Row],[Department]]&amp;"-"&amp;Table1[[#This Row],[Employee ID]]</f>
        <v>Finance-E02914</v>
      </c>
      <c r="Z1643" t="str">
        <f>LEFT(Table1[[#This Row],[Department]],3)</f>
        <v>Fin</v>
      </c>
      <c r="AA1643" t="str">
        <f>_xlfn.XLOOKUP(Table1[[#This Row],[Manager ID]],MANAGERS!A:A,MANAGERS!B:B)</f>
        <v>Manager_7</v>
      </c>
      <c r="AB1643" t="str" cm="1">
        <f t="array" ref="AB1643">_xlfn.XLOOKUP(Table1[[#This Row],[Manager ID]],Table2[[#All],[Manager ID]],Table2[[#All],[Department Head]])</f>
        <v>Operations</v>
      </c>
      <c r="AC1643" s="2">
        <f>_xlfn.XLOOKUP(Table1[[#This Row],[City]],L:L,O:O)</f>
        <v>0.23486488519629886</v>
      </c>
      <c r="AD1643" t="str" cm="1">
        <f t="array" ref="AD1643">_xlfn.IFS(Table1[[#This Row],[Performance Score]]&gt;=90,"Excellent",Table1[[#This Row],[Performance Score]]&gt;=75,"Good",Table1[[#This Row],[Performance Score]]&gt;=60,"Average",Table1[[#This Row],[Performance Score]]&lt;=60,"Need Improvement")</f>
        <v>Need Improvement</v>
      </c>
      <c r="AE1643" t="str">
        <f>IF(AND(Table1[[#This Row],[Attendance %]]&gt;=80,(Table1[[#This Row],[Performance Score]]&gt;=80)),"Eligible","Not Eligible")</f>
        <v>Not Eligible</v>
      </c>
      <c r="AF1643" t="str">
        <f>IF(Table1[[#This Row],[Performance Score]]&gt;=80,"High Performer","Low Performer")</f>
        <v>Low Performer</v>
      </c>
      <c r="AG1643" t="str" cm="1">
        <f t="array" aca="1" ref="AG1643" ca="1">_xlfn.IFS(Table1[[#This Row],[Experience]]&lt;=3,"Junior",Table1[[#This Row],[Experience]]&lt;=7,"Mid Level",Table1[[#This Row],[Experience]]&gt;=7,"Senior")</f>
        <v>Mid Level</v>
      </c>
      <c r="AH1643" t="str">
        <f>IF(Table1[[#This Row],[Attendance %]]&gt;75,"OK","Below 75")</f>
        <v>OK</v>
      </c>
      <c r="AI1643" t="b">
        <f>ISBLANK(Table1[[#This Row],[Employee ID]])</f>
        <v>0</v>
      </c>
      <c r="AJ1643" t="b">
        <f>ISNUMBER(Table1[[#This Row],[Total Salary  ]])</f>
        <v>1</v>
      </c>
      <c r="AK1643" t="str">
        <f>IFERROR(_xlfn.XLOOKUP(Table1[[#This Row],[Manager ID]],MANAGERS!A:A,MANAGERS!B:B),"Not Found")</f>
        <v>Manager_7</v>
      </c>
    </row>
    <row r="1644" spans="1:37" x14ac:dyDescent="0.2">
      <c r="A1644" t="s">
        <v>631</v>
      </c>
      <c r="B1644" t="s">
        <v>85</v>
      </c>
      <c r="C1644" t="s">
        <v>21</v>
      </c>
      <c r="D1644" t="s">
        <v>40</v>
      </c>
      <c r="E1644" t="s">
        <v>22</v>
      </c>
      <c r="F1644" s="1">
        <v>43364</v>
      </c>
      <c r="G1644" s="1">
        <v>32645</v>
      </c>
      <c r="H1644">
        <v>95517</v>
      </c>
      <c r="I1644">
        <v>11942</v>
      </c>
      <c r="J1644">
        <v>73</v>
      </c>
      <c r="K1644">
        <v>74</v>
      </c>
      <c r="L1644" t="s">
        <v>23</v>
      </c>
      <c r="M1644">
        <v>109</v>
      </c>
      <c r="N1644">
        <f>Table1[[#This Row],[Basic Salary]]+Table1[[#This Row],[Bonus]]</f>
        <v>107459</v>
      </c>
      <c r="O1644" s="2">
        <f>Table1[[#This Row],[Bonus]]/Table1[[#This Row],[Basic Salary]]</f>
        <v>0.12502486468377358</v>
      </c>
      <c r="P1644">
        <f ca="1">DATEDIF(Table1[[#This Row],[Date of Birth]],TODAY(),"Y")</f>
        <v>37</v>
      </c>
      <c r="Q1644">
        <f ca="1">DATEDIF(Table1[[#This Row],[Joining Date]],TODAY(),"Y")</f>
        <v>7</v>
      </c>
      <c r="R1644" t="str">
        <f ca="1">IF(YEAR(Table1[[#This Row],[Joining Date]])=YEAR(TODAY()),"Yes","No")</f>
        <v>No</v>
      </c>
      <c r="S1644" t="str">
        <f ca="1">IF(Table1[[#This Row],[Experience]]&gt;5,"Yes","No")</f>
        <v>Yes</v>
      </c>
      <c r="T1644" t="str">
        <f>TEXT(Table1[[#This Row],[Joining Date]],"mmmm")</f>
        <v>September</v>
      </c>
      <c r="U1644" t="str">
        <f>TEXT(Table1[[#This Row],[Joining Date]],"yyyy")</f>
        <v>2018</v>
      </c>
      <c r="V1644" s="5">
        <f ca="1">TODAY()-Table1[[#This Row],[Joining Date]]</f>
        <v>2875</v>
      </c>
      <c r="W1644" t="str">
        <f>LEFT(Table1[[#This Row],[Employee Name]],FIND(" ",Table1[[#This Row],[Employee Name]])-1)</f>
        <v>Pooja</v>
      </c>
      <c r="X1644" t="str">
        <f>RIGHT(Table1[[#This Row],[Employee Name]],LEN(Table1[[#This Row],[Employee Name]])-FIND(" ",Table1[[#This Row],[Employee Name]]))</f>
        <v>Das</v>
      </c>
      <c r="Y1644" t="str">
        <f>Table1[[#This Row],[Department]]&amp;"-"&amp;Table1[[#This Row],[Employee ID]]</f>
        <v>IT-E00575</v>
      </c>
      <c r="Z1644" t="str">
        <f>LEFT(Table1[[#This Row],[Department]],3)</f>
        <v>IT</v>
      </c>
      <c r="AA1644" t="str">
        <f>_xlfn.XLOOKUP(Table1[[#This Row],[Manager ID]],MANAGERS!A:A,MANAGERS!B:B)</f>
        <v>Manager_9</v>
      </c>
      <c r="AB1644" t="str" cm="1">
        <f t="array" ref="AB1644">_xlfn.XLOOKUP(Table1[[#This Row],[Manager ID]],Table2[[#All],[Manager ID]],Table2[[#All],[Department Head]])</f>
        <v>Sales</v>
      </c>
      <c r="AC1644" s="2">
        <f>_xlfn.XLOOKUP(Table1[[#This Row],[City]],L:L,O:O)</f>
        <v>0.23486488519629886</v>
      </c>
      <c r="AD1644" t="str" cm="1">
        <f t="array" ref="AD1644">_xlfn.IFS(Table1[[#This Row],[Performance Score]]&gt;=90,"Excellent",Table1[[#This Row],[Performance Score]]&gt;=75,"Good",Table1[[#This Row],[Performance Score]]&gt;=60,"Average",Table1[[#This Row],[Performance Score]]&lt;=60,"Need Improvement")</f>
        <v>Average</v>
      </c>
      <c r="AE1644" t="str">
        <f>IF(AND(Table1[[#This Row],[Attendance %]]&gt;=80,(Table1[[#This Row],[Performance Score]]&gt;=80)),"Eligible","Not Eligible")</f>
        <v>Not Eligible</v>
      </c>
      <c r="AF1644" t="str">
        <f>IF(Table1[[#This Row],[Performance Score]]&gt;=80,"High Performer","Low Performer")</f>
        <v>Low Performer</v>
      </c>
      <c r="AG1644" t="str" cm="1">
        <f t="array" aca="1" ref="AG1644" ca="1">_xlfn.IFS(Table1[[#This Row],[Experience]]&lt;=3,"Junior",Table1[[#This Row],[Experience]]&lt;=7,"Mid Level",Table1[[#This Row],[Experience]]&gt;=7,"Senior")</f>
        <v>Mid Level</v>
      </c>
      <c r="AH1644" t="str">
        <f>IF(Table1[[#This Row],[Attendance %]]&gt;75,"OK","Below 75")</f>
        <v>Below 75</v>
      </c>
      <c r="AI1644" t="b">
        <f>ISBLANK(Table1[[#This Row],[Employee ID]])</f>
        <v>0</v>
      </c>
      <c r="AJ1644" t="b">
        <f>ISNUMBER(Table1[[#This Row],[Total Salary  ]])</f>
        <v>1</v>
      </c>
      <c r="AK1644" t="str">
        <f>IFERROR(_xlfn.XLOOKUP(Table1[[#This Row],[Manager ID]],MANAGERS!A:A,MANAGERS!B:B),"Not Found")</f>
        <v>Manager_9</v>
      </c>
    </row>
    <row r="1645" spans="1:37" x14ac:dyDescent="0.2">
      <c r="A1645" t="s">
        <v>4727</v>
      </c>
      <c r="B1645" t="s">
        <v>93</v>
      </c>
      <c r="C1645" t="s">
        <v>21</v>
      </c>
      <c r="D1645" t="s">
        <v>25</v>
      </c>
      <c r="E1645" t="s">
        <v>65</v>
      </c>
      <c r="F1645" s="1">
        <v>42376</v>
      </c>
      <c r="G1645" s="1">
        <v>30857</v>
      </c>
      <c r="H1645">
        <v>100113</v>
      </c>
      <c r="I1645">
        <v>7263</v>
      </c>
      <c r="J1645">
        <v>87</v>
      </c>
      <c r="K1645">
        <v>84</v>
      </c>
      <c r="L1645" t="s">
        <v>53</v>
      </c>
      <c r="M1645">
        <v>104</v>
      </c>
      <c r="N1645">
        <f>Table1[[#This Row],[Basic Salary]]+Table1[[#This Row],[Bonus]]</f>
        <v>107376</v>
      </c>
      <c r="O1645" s="2">
        <f>Table1[[#This Row],[Bonus]]/Table1[[#This Row],[Basic Salary]]</f>
        <v>7.2548020736567673E-2</v>
      </c>
      <c r="P1645">
        <f ca="1">DATEDIF(Table1[[#This Row],[Date of Birth]],TODAY(),"Y")</f>
        <v>42</v>
      </c>
      <c r="Q1645">
        <f ca="1">DATEDIF(Table1[[#This Row],[Joining Date]],TODAY(),"Y")</f>
        <v>10</v>
      </c>
      <c r="R1645" t="str">
        <f ca="1">IF(YEAR(Table1[[#This Row],[Joining Date]])=YEAR(TODAY()),"Yes","No")</f>
        <v>No</v>
      </c>
      <c r="S1645" t="str">
        <f ca="1">IF(Table1[[#This Row],[Experience]]&gt;5,"Yes","No")</f>
        <v>Yes</v>
      </c>
      <c r="T1645" t="str">
        <f>TEXT(Table1[[#This Row],[Joining Date]],"mmmm")</f>
        <v>January</v>
      </c>
      <c r="U1645" t="str">
        <f>TEXT(Table1[[#This Row],[Joining Date]],"yyyy")</f>
        <v>2016</v>
      </c>
      <c r="V1645" s="5">
        <f ca="1">TODAY()-Table1[[#This Row],[Joining Date]]</f>
        <v>3863</v>
      </c>
      <c r="W1645" t="str">
        <f>LEFT(Table1[[#This Row],[Employee Name]],FIND(" ",Table1[[#This Row],[Employee Name]])-1)</f>
        <v>Priya</v>
      </c>
      <c r="X1645" t="str">
        <f>RIGHT(Table1[[#This Row],[Employee Name]],LEN(Table1[[#This Row],[Employee Name]])-FIND(" ",Table1[[#This Row],[Employee Name]]))</f>
        <v>Reddy</v>
      </c>
      <c r="Y1645" t="str">
        <f>Table1[[#This Row],[Department]]&amp;"-"&amp;Table1[[#This Row],[Employee ID]]</f>
        <v>Finance-E04671</v>
      </c>
      <c r="Z1645" t="str">
        <f>LEFT(Table1[[#This Row],[Department]],3)</f>
        <v>Fin</v>
      </c>
      <c r="AA1645" t="str">
        <f>_xlfn.XLOOKUP(Table1[[#This Row],[Manager ID]],MANAGERS!A:A,MANAGERS!B:B)</f>
        <v>Manager_4</v>
      </c>
      <c r="AB1645" t="str" cm="1">
        <f t="array" ref="AB1645">_xlfn.XLOOKUP(Table1[[#This Row],[Manager ID]],Table2[[#All],[Manager ID]],Table2[[#All],[Department Head]])</f>
        <v>Finance</v>
      </c>
      <c r="AC1645" s="2">
        <f>_xlfn.XLOOKUP(Table1[[#This Row],[City]],L:L,O:O)</f>
        <v>0.23685887225230964</v>
      </c>
      <c r="AD1645" t="str" cm="1">
        <f t="array" ref="AD1645">_xlfn.IFS(Table1[[#This Row],[Performance Score]]&gt;=90,"Excellent",Table1[[#This Row],[Performance Score]]&gt;=75,"Good",Table1[[#This Row],[Performance Score]]&gt;=60,"Average",Table1[[#This Row],[Performance Score]]&lt;=60,"Need Improvement")</f>
        <v>Good</v>
      </c>
      <c r="AE1645" t="str">
        <f>IF(AND(Table1[[#This Row],[Attendance %]]&gt;=80,(Table1[[#This Row],[Performance Score]]&gt;=80)),"Eligible","Not Eligible")</f>
        <v>Eligible</v>
      </c>
      <c r="AF1645" t="str">
        <f>IF(Table1[[#This Row],[Performance Score]]&gt;=80,"High Performer","Low Performer")</f>
        <v>High Performer</v>
      </c>
      <c r="AG1645" t="str" cm="1">
        <f t="array" aca="1" ref="AG1645" ca="1">_xlfn.IFS(Table1[[#This Row],[Experience]]&lt;=3,"Junior",Table1[[#This Row],[Experience]]&lt;=7,"Mid Level",Table1[[#This Row],[Experience]]&gt;=7,"Senior")</f>
        <v>Senior</v>
      </c>
      <c r="AH1645" t="str">
        <f>IF(Table1[[#This Row],[Attendance %]]&gt;75,"OK","Below 75")</f>
        <v>OK</v>
      </c>
      <c r="AI1645" t="b">
        <f>ISBLANK(Table1[[#This Row],[Employee ID]])</f>
        <v>0</v>
      </c>
      <c r="AJ1645" t="b">
        <f>ISNUMBER(Table1[[#This Row],[Total Salary  ]])</f>
        <v>1</v>
      </c>
      <c r="AK1645" t="str">
        <f>IFERROR(_xlfn.XLOOKUP(Table1[[#This Row],[Manager ID]],MANAGERS!A:A,MANAGERS!B:B),"Not Found")</f>
        <v>Manager_4</v>
      </c>
    </row>
    <row r="1646" spans="1:37" x14ac:dyDescent="0.2">
      <c r="A1646" t="s">
        <v>3830</v>
      </c>
      <c r="B1646" t="s">
        <v>29</v>
      </c>
      <c r="C1646" t="s">
        <v>15</v>
      </c>
      <c r="D1646" t="s">
        <v>43</v>
      </c>
      <c r="E1646" t="s">
        <v>30</v>
      </c>
      <c r="F1646" s="1">
        <v>45560</v>
      </c>
      <c r="G1646" s="1">
        <v>30834</v>
      </c>
      <c r="H1646">
        <v>91118</v>
      </c>
      <c r="I1646">
        <v>16249</v>
      </c>
      <c r="J1646">
        <v>71</v>
      </c>
      <c r="K1646">
        <v>95</v>
      </c>
      <c r="L1646" t="s">
        <v>31</v>
      </c>
      <c r="M1646">
        <v>112</v>
      </c>
      <c r="N1646">
        <f>Table1[[#This Row],[Basic Salary]]+Table1[[#This Row],[Bonus]]</f>
        <v>107367</v>
      </c>
      <c r="O1646" s="2">
        <f>Table1[[#This Row],[Bonus]]/Table1[[#This Row],[Basic Salary]]</f>
        <v>0.17832919949955003</v>
      </c>
      <c r="P1646">
        <f ca="1">DATEDIF(Table1[[#This Row],[Date of Birth]],TODAY(),"Y")</f>
        <v>42</v>
      </c>
      <c r="Q1646">
        <f ca="1">DATEDIF(Table1[[#This Row],[Joining Date]],TODAY(),"Y")</f>
        <v>1</v>
      </c>
      <c r="R1646" t="str">
        <f ca="1">IF(YEAR(Table1[[#This Row],[Joining Date]])=YEAR(TODAY()),"Yes","No")</f>
        <v>No</v>
      </c>
      <c r="S1646" t="str">
        <f ca="1">IF(Table1[[#This Row],[Experience]]&gt;5,"Yes","No")</f>
        <v>No</v>
      </c>
      <c r="T1646" t="str">
        <f>TEXT(Table1[[#This Row],[Joining Date]],"mmmm")</f>
        <v>September</v>
      </c>
      <c r="U1646" t="str">
        <f>TEXT(Table1[[#This Row],[Joining Date]],"yyyy")</f>
        <v>2024</v>
      </c>
      <c r="V1646" s="5">
        <f ca="1">TODAY()-Table1[[#This Row],[Joining Date]]</f>
        <v>679</v>
      </c>
      <c r="W1646" t="str">
        <f>LEFT(Table1[[#This Row],[Employee Name]],FIND(" ",Table1[[#This Row],[Employee Name]])-1)</f>
        <v>Vikram</v>
      </c>
      <c r="X1646" t="str">
        <f>RIGHT(Table1[[#This Row],[Employee Name]],LEN(Table1[[#This Row],[Employee Name]])-FIND(" ",Table1[[#This Row],[Employee Name]]))</f>
        <v>Singh</v>
      </c>
      <c r="Y1646" t="str">
        <f>Table1[[#This Row],[Department]]&amp;"-"&amp;Table1[[#This Row],[Employee ID]]</f>
        <v>Operations-E03774</v>
      </c>
      <c r="Z1646" t="str">
        <f>LEFT(Table1[[#This Row],[Department]],3)</f>
        <v>Ope</v>
      </c>
      <c r="AA1646" t="str">
        <f>_xlfn.XLOOKUP(Table1[[#This Row],[Manager ID]],MANAGERS!A:A,MANAGERS!B:B)</f>
        <v>Manager_12</v>
      </c>
      <c r="AB1646" t="str" cm="1">
        <f t="array" ref="AB1646">_xlfn.XLOOKUP(Table1[[#This Row],[Manager ID]],Table2[[#All],[Manager ID]],Table2[[#All],[Department Head]])</f>
        <v>Marketing</v>
      </c>
      <c r="AC1646" s="2">
        <f>_xlfn.XLOOKUP(Table1[[#This Row],[City]],L:L,O:O)</f>
        <v>0.241864189087755</v>
      </c>
      <c r="AD1646" t="str" cm="1">
        <f t="array" ref="AD1646">_xlfn.IFS(Table1[[#This Row],[Performance Score]]&gt;=90,"Excellent",Table1[[#This Row],[Performance Score]]&gt;=75,"Good",Table1[[#This Row],[Performance Score]]&gt;=60,"Average",Table1[[#This Row],[Performance Score]]&lt;=60,"Need Improvement")</f>
        <v>Excellent</v>
      </c>
      <c r="AE1646" t="str">
        <f>IF(AND(Table1[[#This Row],[Attendance %]]&gt;=80,(Table1[[#This Row],[Performance Score]]&gt;=80)),"Eligible","Not Eligible")</f>
        <v>Not Eligible</v>
      </c>
      <c r="AF1646" t="str">
        <f>IF(Table1[[#This Row],[Performance Score]]&gt;=80,"High Performer","Low Performer")</f>
        <v>High Performer</v>
      </c>
      <c r="AG1646" t="str" cm="1">
        <f t="array" aca="1" ref="AG1646" ca="1">_xlfn.IFS(Table1[[#This Row],[Experience]]&lt;=3,"Junior",Table1[[#This Row],[Experience]]&lt;=7,"Mid Level",Table1[[#This Row],[Experience]]&gt;=7,"Senior")</f>
        <v>Junior</v>
      </c>
      <c r="AH1646" t="str">
        <f>IF(Table1[[#This Row],[Attendance %]]&gt;75,"OK","Below 75")</f>
        <v>Below 75</v>
      </c>
      <c r="AI1646" t="b">
        <f>ISBLANK(Table1[[#This Row],[Employee ID]])</f>
        <v>0</v>
      </c>
      <c r="AJ1646" t="b">
        <f>ISNUMBER(Table1[[#This Row],[Total Salary  ]])</f>
        <v>1</v>
      </c>
      <c r="AK1646" t="str">
        <f>IFERROR(_xlfn.XLOOKUP(Table1[[#This Row],[Manager ID]],MANAGERS!A:A,MANAGERS!B:B),"Not Found")</f>
        <v>Manager_12</v>
      </c>
    </row>
    <row r="1647" spans="1:37" x14ac:dyDescent="0.2">
      <c r="A1647" t="s">
        <v>3495</v>
      </c>
      <c r="B1647" t="s">
        <v>29</v>
      </c>
      <c r="C1647" t="s">
        <v>21</v>
      </c>
      <c r="D1647" t="s">
        <v>40</v>
      </c>
      <c r="E1647" t="s">
        <v>22</v>
      </c>
      <c r="F1647" s="1">
        <v>45464</v>
      </c>
      <c r="G1647" s="1">
        <v>38524</v>
      </c>
      <c r="H1647">
        <v>79651</v>
      </c>
      <c r="I1647">
        <v>27695</v>
      </c>
      <c r="J1647">
        <v>61</v>
      </c>
      <c r="K1647">
        <v>81</v>
      </c>
      <c r="L1647" t="s">
        <v>27</v>
      </c>
      <c r="M1647">
        <v>109</v>
      </c>
      <c r="N1647">
        <f>Table1[[#This Row],[Basic Salary]]+Table1[[#This Row],[Bonus]]</f>
        <v>107346</v>
      </c>
      <c r="O1647" s="2">
        <f>Table1[[#This Row],[Bonus]]/Table1[[#This Row],[Basic Salary]]</f>
        <v>0.34770436027168522</v>
      </c>
      <c r="P1647">
        <f ca="1">DATEDIF(Table1[[#This Row],[Date of Birth]],TODAY(),"Y")</f>
        <v>21</v>
      </c>
      <c r="Q1647">
        <f ca="1">DATEDIF(Table1[[#This Row],[Joining Date]],TODAY(),"Y")</f>
        <v>2</v>
      </c>
      <c r="R1647" t="str">
        <f ca="1">IF(YEAR(Table1[[#This Row],[Joining Date]])=YEAR(TODAY()),"Yes","No")</f>
        <v>No</v>
      </c>
      <c r="S1647" t="str">
        <f ca="1">IF(Table1[[#This Row],[Experience]]&gt;5,"Yes","No")</f>
        <v>No</v>
      </c>
      <c r="T1647" t="str">
        <f>TEXT(Table1[[#This Row],[Joining Date]],"mmmm")</f>
        <v>June</v>
      </c>
      <c r="U1647" t="str">
        <f>TEXT(Table1[[#This Row],[Joining Date]],"yyyy")</f>
        <v>2024</v>
      </c>
      <c r="V1647" s="5">
        <f ca="1">TODAY()-Table1[[#This Row],[Joining Date]]</f>
        <v>775</v>
      </c>
      <c r="W1647" t="str">
        <f>LEFT(Table1[[#This Row],[Employee Name]],FIND(" ",Table1[[#This Row],[Employee Name]])-1)</f>
        <v>Vikram</v>
      </c>
      <c r="X1647" t="str">
        <f>RIGHT(Table1[[#This Row],[Employee Name]],LEN(Table1[[#This Row],[Employee Name]])-FIND(" ",Table1[[#This Row],[Employee Name]]))</f>
        <v>Singh</v>
      </c>
      <c r="Y1647" t="str">
        <f>Table1[[#This Row],[Department]]&amp;"-"&amp;Table1[[#This Row],[Employee ID]]</f>
        <v>IT-E03439</v>
      </c>
      <c r="Z1647" t="str">
        <f>LEFT(Table1[[#This Row],[Department]],3)</f>
        <v>IT</v>
      </c>
      <c r="AA1647" t="str">
        <f>_xlfn.XLOOKUP(Table1[[#This Row],[Manager ID]],MANAGERS!A:A,MANAGERS!B:B)</f>
        <v>Manager_9</v>
      </c>
      <c r="AB1647" t="str" cm="1">
        <f t="array" ref="AB1647">_xlfn.XLOOKUP(Table1[[#This Row],[Manager ID]],Table2[[#All],[Manager ID]],Table2[[#All],[Department Head]])</f>
        <v>Sales</v>
      </c>
      <c r="AC1647" s="2">
        <f>_xlfn.XLOOKUP(Table1[[#This Row],[City]],L:L,O:O)</f>
        <v>0.23674293405114402</v>
      </c>
      <c r="AD1647" t="str" cm="1">
        <f t="array" ref="AD1647">_xlfn.IFS(Table1[[#This Row],[Performance Score]]&gt;=90,"Excellent",Table1[[#This Row],[Performance Score]]&gt;=75,"Good",Table1[[#This Row],[Performance Score]]&gt;=60,"Average",Table1[[#This Row],[Performance Score]]&lt;=60,"Need Improvement")</f>
        <v>Good</v>
      </c>
      <c r="AE1647" t="str">
        <f>IF(AND(Table1[[#This Row],[Attendance %]]&gt;=80,(Table1[[#This Row],[Performance Score]]&gt;=80)),"Eligible","Not Eligible")</f>
        <v>Not Eligible</v>
      </c>
      <c r="AF1647" t="str">
        <f>IF(Table1[[#This Row],[Performance Score]]&gt;=80,"High Performer","Low Performer")</f>
        <v>High Performer</v>
      </c>
      <c r="AG1647" t="str" cm="1">
        <f t="array" aca="1" ref="AG1647" ca="1">_xlfn.IFS(Table1[[#This Row],[Experience]]&lt;=3,"Junior",Table1[[#This Row],[Experience]]&lt;=7,"Mid Level",Table1[[#This Row],[Experience]]&gt;=7,"Senior")</f>
        <v>Junior</v>
      </c>
      <c r="AH1647" t="str">
        <f>IF(Table1[[#This Row],[Attendance %]]&gt;75,"OK","Below 75")</f>
        <v>Below 75</v>
      </c>
      <c r="AI1647" t="b">
        <f>ISBLANK(Table1[[#This Row],[Employee ID]])</f>
        <v>0</v>
      </c>
      <c r="AJ1647" t="b">
        <f>ISNUMBER(Table1[[#This Row],[Total Salary  ]])</f>
        <v>1</v>
      </c>
      <c r="AK1647" t="str">
        <f>IFERROR(_xlfn.XLOOKUP(Table1[[#This Row],[Manager ID]],MANAGERS!A:A,MANAGERS!B:B),"Not Found")</f>
        <v>Manager_9</v>
      </c>
    </row>
    <row r="1648" spans="1:37" x14ac:dyDescent="0.2">
      <c r="A1648" t="s">
        <v>605</v>
      </c>
      <c r="B1648" t="s">
        <v>42</v>
      </c>
      <c r="C1648" t="s">
        <v>21</v>
      </c>
      <c r="D1648" t="s">
        <v>25</v>
      </c>
      <c r="E1648" t="s">
        <v>51</v>
      </c>
      <c r="F1648" s="1">
        <v>44803</v>
      </c>
      <c r="G1648" s="1">
        <v>37372</v>
      </c>
      <c r="H1648">
        <v>97281</v>
      </c>
      <c r="I1648">
        <v>10050</v>
      </c>
      <c r="J1648">
        <v>99</v>
      </c>
      <c r="K1648">
        <v>58</v>
      </c>
      <c r="L1648" t="s">
        <v>31</v>
      </c>
      <c r="M1648">
        <v>114</v>
      </c>
      <c r="N1648">
        <f>Table1[[#This Row],[Basic Salary]]+Table1[[#This Row],[Bonus]]</f>
        <v>107331</v>
      </c>
      <c r="O1648" s="2">
        <f>Table1[[#This Row],[Bonus]]/Table1[[#This Row],[Basic Salary]]</f>
        <v>0.10330897091929565</v>
      </c>
      <c r="P1648">
        <f ca="1">DATEDIF(Table1[[#This Row],[Date of Birth]],TODAY(),"Y")</f>
        <v>24</v>
      </c>
      <c r="Q1648">
        <f ca="1">DATEDIF(Table1[[#This Row],[Joining Date]],TODAY(),"Y")</f>
        <v>3</v>
      </c>
      <c r="R1648" t="str">
        <f ca="1">IF(YEAR(Table1[[#This Row],[Joining Date]])=YEAR(TODAY()),"Yes","No")</f>
        <v>No</v>
      </c>
      <c r="S1648" t="str">
        <f ca="1">IF(Table1[[#This Row],[Experience]]&gt;5,"Yes","No")</f>
        <v>No</v>
      </c>
      <c r="T1648" t="str">
        <f>TEXT(Table1[[#This Row],[Joining Date]],"mmmm")</f>
        <v>August</v>
      </c>
      <c r="U1648" t="str">
        <f>TEXT(Table1[[#This Row],[Joining Date]],"yyyy")</f>
        <v>2022</v>
      </c>
      <c r="V1648" s="5">
        <f ca="1">TODAY()-Table1[[#This Row],[Joining Date]]</f>
        <v>1436</v>
      </c>
      <c r="W1648" t="str">
        <f>LEFT(Table1[[#This Row],[Employee Name]],FIND(" ",Table1[[#This Row],[Employee Name]])-1)</f>
        <v>Krishna</v>
      </c>
      <c r="X1648" t="str">
        <f>RIGHT(Table1[[#This Row],[Employee Name]],LEN(Table1[[#This Row],[Employee Name]])-FIND(" ",Table1[[#This Row],[Employee Name]]))</f>
        <v>Chaitanya</v>
      </c>
      <c r="Y1648" t="str">
        <f>Table1[[#This Row],[Department]]&amp;"-"&amp;Table1[[#This Row],[Employee ID]]</f>
        <v>Finance-E00549</v>
      </c>
      <c r="Z1648" t="str">
        <f>LEFT(Table1[[#This Row],[Department]],3)</f>
        <v>Fin</v>
      </c>
      <c r="AA1648" t="str">
        <f>_xlfn.XLOOKUP(Table1[[#This Row],[Manager ID]],MANAGERS!A:A,MANAGERS!B:B)</f>
        <v>Manager_14</v>
      </c>
      <c r="AB1648" t="str" cm="1">
        <f t="array" ref="AB1648">_xlfn.XLOOKUP(Table1[[#This Row],[Manager ID]],Table2[[#All],[Manager ID]],Table2[[#All],[Department Head]])</f>
        <v>Marketing</v>
      </c>
      <c r="AC1648" s="2">
        <f>_xlfn.XLOOKUP(Table1[[#This Row],[City]],L:L,O:O)</f>
        <v>0.241864189087755</v>
      </c>
      <c r="AD1648" t="str" cm="1">
        <f t="array" ref="AD1648">_xlfn.IFS(Table1[[#This Row],[Performance Score]]&gt;=90,"Excellent",Table1[[#This Row],[Performance Score]]&gt;=75,"Good",Table1[[#This Row],[Performance Score]]&gt;=60,"Average",Table1[[#This Row],[Performance Score]]&lt;=60,"Need Improvement")</f>
        <v>Need Improvement</v>
      </c>
      <c r="AE1648" t="str">
        <f>IF(AND(Table1[[#This Row],[Attendance %]]&gt;=80,(Table1[[#This Row],[Performance Score]]&gt;=80)),"Eligible","Not Eligible")</f>
        <v>Not Eligible</v>
      </c>
      <c r="AF1648" t="str">
        <f>IF(Table1[[#This Row],[Performance Score]]&gt;=80,"High Performer","Low Performer")</f>
        <v>Low Performer</v>
      </c>
      <c r="AG1648" t="str" cm="1">
        <f t="array" aca="1" ref="AG1648" ca="1">_xlfn.IFS(Table1[[#This Row],[Experience]]&lt;=3,"Junior",Table1[[#This Row],[Experience]]&lt;=7,"Mid Level",Table1[[#This Row],[Experience]]&gt;=7,"Senior")</f>
        <v>Junior</v>
      </c>
      <c r="AH1648" t="str">
        <f>IF(Table1[[#This Row],[Attendance %]]&gt;75,"OK","Below 75")</f>
        <v>OK</v>
      </c>
      <c r="AI1648" t="b">
        <f>ISBLANK(Table1[[#This Row],[Employee ID]])</f>
        <v>0</v>
      </c>
      <c r="AJ1648" t="b">
        <f>ISNUMBER(Table1[[#This Row],[Total Salary  ]])</f>
        <v>1</v>
      </c>
      <c r="AK1648" t="str">
        <f>IFERROR(_xlfn.XLOOKUP(Table1[[#This Row],[Manager ID]],MANAGERS!A:A,MANAGERS!B:B),"Not Found")</f>
        <v>Manager_14</v>
      </c>
    </row>
    <row r="1649" spans="1:37" x14ac:dyDescent="0.2">
      <c r="A1649" t="s">
        <v>2352</v>
      </c>
      <c r="B1649" t="s">
        <v>77</v>
      </c>
      <c r="C1649" t="s">
        <v>21</v>
      </c>
      <c r="D1649" t="s">
        <v>81</v>
      </c>
      <c r="E1649" t="s">
        <v>26</v>
      </c>
      <c r="F1649" s="1">
        <v>44038</v>
      </c>
      <c r="G1649" s="1">
        <v>30656</v>
      </c>
      <c r="H1649">
        <v>87808</v>
      </c>
      <c r="I1649">
        <v>19506</v>
      </c>
      <c r="J1649">
        <v>84</v>
      </c>
      <c r="K1649">
        <v>99</v>
      </c>
      <c r="L1649" t="s">
        <v>37</v>
      </c>
      <c r="M1649">
        <v>119</v>
      </c>
      <c r="N1649">
        <f>Table1[[#This Row],[Basic Salary]]+Table1[[#This Row],[Bonus]]</f>
        <v>107314</v>
      </c>
      <c r="O1649" s="2">
        <f>Table1[[#This Row],[Bonus]]/Table1[[#This Row],[Basic Salary]]</f>
        <v>0.22214376822157433</v>
      </c>
      <c r="P1649">
        <f ca="1">DATEDIF(Table1[[#This Row],[Date of Birth]],TODAY(),"Y")</f>
        <v>42</v>
      </c>
      <c r="Q1649">
        <f ca="1">DATEDIF(Table1[[#This Row],[Joining Date]],TODAY(),"Y")</f>
        <v>6</v>
      </c>
      <c r="R1649" t="str">
        <f ca="1">IF(YEAR(Table1[[#This Row],[Joining Date]])=YEAR(TODAY()),"Yes","No")</f>
        <v>No</v>
      </c>
      <c r="S1649" t="str">
        <f ca="1">IF(Table1[[#This Row],[Experience]]&gt;5,"Yes","No")</f>
        <v>Yes</v>
      </c>
      <c r="T1649" t="str">
        <f>TEXT(Table1[[#This Row],[Joining Date]],"mmmm")</f>
        <v>July</v>
      </c>
      <c r="U1649" t="str">
        <f>TEXT(Table1[[#This Row],[Joining Date]],"yyyy")</f>
        <v>2020</v>
      </c>
      <c r="V1649" s="5">
        <f ca="1">TODAY()-Table1[[#This Row],[Joining Date]]</f>
        <v>2201</v>
      </c>
      <c r="W1649" t="str">
        <f>LEFT(Table1[[#This Row],[Employee Name]],FIND(" ",Table1[[#This Row],[Employee Name]])-1)</f>
        <v>Rohan</v>
      </c>
      <c r="X1649" t="str">
        <f>RIGHT(Table1[[#This Row],[Employee Name]],LEN(Table1[[#This Row],[Employee Name]])-FIND(" ",Table1[[#This Row],[Employee Name]]))</f>
        <v>Gupta</v>
      </c>
      <c r="Y1649" t="str">
        <f>Table1[[#This Row],[Department]]&amp;"-"&amp;Table1[[#This Row],[Employee ID]]</f>
        <v>Sales-E02296</v>
      </c>
      <c r="Z1649" t="str">
        <f>LEFT(Table1[[#This Row],[Department]],3)</f>
        <v>Sal</v>
      </c>
      <c r="AA1649" t="str">
        <f>_xlfn.XLOOKUP(Table1[[#This Row],[Manager ID]],MANAGERS!A:A,MANAGERS!B:B)</f>
        <v>Manager_19</v>
      </c>
      <c r="AB1649" t="str" cm="1">
        <f t="array" ref="AB1649">_xlfn.XLOOKUP(Table1[[#This Row],[Manager ID]],Table2[[#All],[Manager ID]],Table2[[#All],[Department Head]])</f>
        <v>Support</v>
      </c>
      <c r="AC1649" s="2">
        <f>_xlfn.XLOOKUP(Table1[[#This Row],[City]],L:L,O:O)</f>
        <v>0.24036902712549932</v>
      </c>
      <c r="AD1649" t="str" cm="1">
        <f t="array" ref="AD1649">_xlfn.IFS(Table1[[#This Row],[Performance Score]]&gt;=90,"Excellent",Table1[[#This Row],[Performance Score]]&gt;=75,"Good",Table1[[#This Row],[Performance Score]]&gt;=60,"Average",Table1[[#This Row],[Performance Score]]&lt;=60,"Need Improvement")</f>
        <v>Excellent</v>
      </c>
      <c r="AE1649" t="str">
        <f>IF(AND(Table1[[#This Row],[Attendance %]]&gt;=80,(Table1[[#This Row],[Performance Score]]&gt;=80)),"Eligible","Not Eligible")</f>
        <v>Eligible</v>
      </c>
      <c r="AF1649" t="str">
        <f>IF(Table1[[#This Row],[Performance Score]]&gt;=80,"High Performer","Low Performer")</f>
        <v>High Performer</v>
      </c>
      <c r="AG1649" t="str" cm="1">
        <f t="array" aca="1" ref="AG1649" ca="1">_xlfn.IFS(Table1[[#This Row],[Experience]]&lt;=3,"Junior",Table1[[#This Row],[Experience]]&lt;=7,"Mid Level",Table1[[#This Row],[Experience]]&gt;=7,"Senior")</f>
        <v>Mid Level</v>
      </c>
      <c r="AH1649" t="str">
        <f>IF(Table1[[#This Row],[Attendance %]]&gt;75,"OK","Below 75")</f>
        <v>OK</v>
      </c>
      <c r="AI1649" t="b">
        <f>ISBLANK(Table1[[#This Row],[Employee ID]])</f>
        <v>0</v>
      </c>
      <c r="AJ1649" t="b">
        <f>ISNUMBER(Table1[[#This Row],[Total Salary  ]])</f>
        <v>1</v>
      </c>
      <c r="AK1649" t="str">
        <f>IFERROR(_xlfn.XLOOKUP(Table1[[#This Row],[Manager ID]],MANAGERS!A:A,MANAGERS!B:B),"Not Found")</f>
        <v>Manager_19</v>
      </c>
    </row>
    <row r="1650" spans="1:37" x14ac:dyDescent="0.2">
      <c r="A1650" t="s">
        <v>1531</v>
      </c>
      <c r="B1650" t="s">
        <v>62</v>
      </c>
      <c r="C1650" t="s">
        <v>15</v>
      </c>
      <c r="D1650" t="s">
        <v>43</v>
      </c>
      <c r="E1650" t="s">
        <v>51</v>
      </c>
      <c r="F1650" s="1">
        <v>44660</v>
      </c>
      <c r="G1650" s="1">
        <v>34494</v>
      </c>
      <c r="H1650">
        <v>77601</v>
      </c>
      <c r="I1650">
        <v>29684</v>
      </c>
      <c r="J1650">
        <v>82</v>
      </c>
      <c r="K1650">
        <v>89</v>
      </c>
      <c r="L1650" t="s">
        <v>34</v>
      </c>
      <c r="M1650">
        <v>106</v>
      </c>
      <c r="N1650">
        <f>Table1[[#This Row],[Basic Salary]]+Table1[[#This Row],[Bonus]]</f>
        <v>107285</v>
      </c>
      <c r="O1650" s="2">
        <f>Table1[[#This Row],[Bonus]]/Table1[[#This Row],[Basic Salary]]</f>
        <v>0.38252084380355922</v>
      </c>
      <c r="P1650">
        <f ca="1">DATEDIF(Table1[[#This Row],[Date of Birth]],TODAY(),"Y")</f>
        <v>32</v>
      </c>
      <c r="Q1650">
        <f ca="1">DATEDIF(Table1[[#This Row],[Joining Date]],TODAY(),"Y")</f>
        <v>4</v>
      </c>
      <c r="R1650" t="str">
        <f ca="1">IF(YEAR(Table1[[#This Row],[Joining Date]])=YEAR(TODAY()),"Yes","No")</f>
        <v>No</v>
      </c>
      <c r="S1650" t="str">
        <f ca="1">IF(Table1[[#This Row],[Experience]]&gt;5,"Yes","No")</f>
        <v>No</v>
      </c>
      <c r="T1650" t="str">
        <f>TEXT(Table1[[#This Row],[Joining Date]],"mmmm")</f>
        <v>April</v>
      </c>
      <c r="U1650" t="str">
        <f>TEXT(Table1[[#This Row],[Joining Date]],"yyyy")</f>
        <v>2022</v>
      </c>
      <c r="V1650" s="5">
        <f ca="1">TODAY()-Table1[[#This Row],[Joining Date]]</f>
        <v>1579</v>
      </c>
      <c r="W1650" t="str">
        <f>LEFT(Table1[[#This Row],[Employee Name]],FIND(" ",Table1[[#This Row],[Employee Name]])-1)</f>
        <v>Kavya</v>
      </c>
      <c r="X1650" t="str">
        <f>RIGHT(Table1[[#This Row],[Employee Name]],LEN(Table1[[#This Row],[Employee Name]])-FIND(" ",Table1[[#This Row],[Employee Name]]))</f>
        <v>Nair</v>
      </c>
      <c r="Y1650" t="str">
        <f>Table1[[#This Row],[Department]]&amp;"-"&amp;Table1[[#This Row],[Employee ID]]</f>
        <v>Operations-E01475</v>
      </c>
      <c r="Z1650" t="str">
        <f>LEFT(Table1[[#This Row],[Department]],3)</f>
        <v>Ope</v>
      </c>
      <c r="AA1650" t="str">
        <f>_xlfn.XLOOKUP(Table1[[#This Row],[Manager ID]],MANAGERS!A:A,MANAGERS!B:B)</f>
        <v>Manager_6</v>
      </c>
      <c r="AB1650" t="str" cm="1">
        <f t="array" ref="AB1650">_xlfn.XLOOKUP(Table1[[#This Row],[Manager ID]],Table2[[#All],[Manager ID]],Table2[[#All],[Department Head]])</f>
        <v>HR</v>
      </c>
      <c r="AC1650" s="2">
        <f>_xlfn.XLOOKUP(Table1[[#This Row],[City]],L:L,O:O)</f>
        <v>0.24030340748661314</v>
      </c>
      <c r="AD1650" t="str" cm="1">
        <f t="array" ref="AD1650">_xlfn.IFS(Table1[[#This Row],[Performance Score]]&gt;=90,"Excellent",Table1[[#This Row],[Performance Score]]&gt;=75,"Good",Table1[[#This Row],[Performance Score]]&gt;=60,"Average",Table1[[#This Row],[Performance Score]]&lt;=60,"Need Improvement")</f>
        <v>Good</v>
      </c>
      <c r="AE1650" t="str">
        <f>IF(AND(Table1[[#This Row],[Attendance %]]&gt;=80,(Table1[[#This Row],[Performance Score]]&gt;=80)),"Eligible","Not Eligible")</f>
        <v>Eligible</v>
      </c>
      <c r="AF1650" t="str">
        <f>IF(Table1[[#This Row],[Performance Score]]&gt;=80,"High Performer","Low Performer")</f>
        <v>High Performer</v>
      </c>
      <c r="AG1650" t="str" cm="1">
        <f t="array" aca="1" ref="AG1650" ca="1">_xlfn.IFS(Table1[[#This Row],[Experience]]&lt;=3,"Junior",Table1[[#This Row],[Experience]]&lt;=7,"Mid Level",Table1[[#This Row],[Experience]]&gt;=7,"Senior")</f>
        <v>Mid Level</v>
      </c>
      <c r="AH1650" t="str">
        <f>IF(Table1[[#This Row],[Attendance %]]&gt;75,"OK","Below 75")</f>
        <v>OK</v>
      </c>
      <c r="AI1650" t="b">
        <f>ISBLANK(Table1[[#This Row],[Employee ID]])</f>
        <v>0</v>
      </c>
      <c r="AJ1650" t="b">
        <f>ISNUMBER(Table1[[#This Row],[Total Salary  ]])</f>
        <v>1</v>
      </c>
      <c r="AK1650" t="str">
        <f>IFERROR(_xlfn.XLOOKUP(Table1[[#This Row],[Manager ID]],MANAGERS!A:A,MANAGERS!B:B),"Not Found")</f>
        <v>Manager_6</v>
      </c>
    </row>
    <row r="1651" spans="1:37" x14ac:dyDescent="0.2">
      <c r="A1651" t="s">
        <v>4227</v>
      </c>
      <c r="B1651" t="s">
        <v>48</v>
      </c>
      <c r="C1651" t="s">
        <v>15</v>
      </c>
      <c r="D1651" t="s">
        <v>33</v>
      </c>
      <c r="E1651" t="s">
        <v>51</v>
      </c>
      <c r="F1651" s="1">
        <v>44537</v>
      </c>
      <c r="G1651" s="1">
        <v>37876</v>
      </c>
      <c r="H1651">
        <v>89991</v>
      </c>
      <c r="I1651">
        <v>17276</v>
      </c>
      <c r="J1651">
        <v>96</v>
      </c>
      <c r="K1651">
        <v>91</v>
      </c>
      <c r="L1651" t="s">
        <v>53</v>
      </c>
      <c r="M1651">
        <v>112</v>
      </c>
      <c r="N1651">
        <f>Table1[[#This Row],[Basic Salary]]+Table1[[#This Row],[Bonus]]</f>
        <v>107267</v>
      </c>
      <c r="O1651" s="2">
        <f>Table1[[#This Row],[Bonus]]/Table1[[#This Row],[Basic Salary]]</f>
        <v>0.19197475303085865</v>
      </c>
      <c r="P1651">
        <f ca="1">DATEDIF(Table1[[#This Row],[Date of Birth]],TODAY(),"Y")</f>
        <v>22</v>
      </c>
      <c r="Q1651">
        <f ca="1">DATEDIF(Table1[[#This Row],[Joining Date]],TODAY(),"Y")</f>
        <v>4</v>
      </c>
      <c r="R1651" t="str">
        <f ca="1">IF(YEAR(Table1[[#This Row],[Joining Date]])=YEAR(TODAY()),"Yes","No")</f>
        <v>No</v>
      </c>
      <c r="S1651" t="str">
        <f ca="1">IF(Table1[[#This Row],[Experience]]&gt;5,"Yes","No")</f>
        <v>No</v>
      </c>
      <c r="T1651" t="str">
        <f>TEXT(Table1[[#This Row],[Joining Date]],"mmmm")</f>
        <v>December</v>
      </c>
      <c r="U1651" t="str">
        <f>TEXT(Table1[[#This Row],[Joining Date]],"yyyy")</f>
        <v>2021</v>
      </c>
      <c r="V1651" s="5">
        <f ca="1">TODAY()-Table1[[#This Row],[Joining Date]]</f>
        <v>1702</v>
      </c>
      <c r="W1651" t="str">
        <f>LEFT(Table1[[#This Row],[Employee Name]],FIND(" ",Table1[[#This Row],[Employee Name]])-1)</f>
        <v>Aditya</v>
      </c>
      <c r="X1651" t="str">
        <f>RIGHT(Table1[[#This Row],[Employee Name]],LEN(Table1[[#This Row],[Employee Name]])-FIND(" ",Table1[[#This Row],[Employee Name]]))</f>
        <v>Kapoor</v>
      </c>
      <c r="Y1651" t="str">
        <f>Table1[[#This Row],[Department]]&amp;"-"&amp;Table1[[#This Row],[Employee ID]]</f>
        <v>Marketing-E04171</v>
      </c>
      <c r="Z1651" t="str">
        <f>LEFT(Table1[[#This Row],[Department]],3)</f>
        <v>Mar</v>
      </c>
      <c r="AA1651" t="str">
        <f>_xlfn.XLOOKUP(Table1[[#This Row],[Manager ID]],MANAGERS!A:A,MANAGERS!B:B)</f>
        <v>Manager_12</v>
      </c>
      <c r="AB1651" t="str" cm="1">
        <f t="array" ref="AB1651">_xlfn.XLOOKUP(Table1[[#This Row],[Manager ID]],Table2[[#All],[Manager ID]],Table2[[#All],[Department Head]])</f>
        <v>Marketing</v>
      </c>
      <c r="AC1651" s="2">
        <f>_xlfn.XLOOKUP(Table1[[#This Row],[City]],L:L,O:O)</f>
        <v>0.23685887225230964</v>
      </c>
      <c r="AD1651" t="str" cm="1">
        <f t="array" ref="AD1651">_xlfn.IFS(Table1[[#This Row],[Performance Score]]&gt;=90,"Excellent",Table1[[#This Row],[Performance Score]]&gt;=75,"Good",Table1[[#This Row],[Performance Score]]&gt;=60,"Average",Table1[[#This Row],[Performance Score]]&lt;=60,"Need Improvement")</f>
        <v>Excellent</v>
      </c>
      <c r="AE1651" t="str">
        <f>IF(AND(Table1[[#This Row],[Attendance %]]&gt;=80,(Table1[[#This Row],[Performance Score]]&gt;=80)),"Eligible","Not Eligible")</f>
        <v>Eligible</v>
      </c>
      <c r="AF1651" t="str">
        <f>IF(Table1[[#This Row],[Performance Score]]&gt;=80,"High Performer","Low Performer")</f>
        <v>High Performer</v>
      </c>
      <c r="AG1651" t="str" cm="1">
        <f t="array" aca="1" ref="AG1651" ca="1">_xlfn.IFS(Table1[[#This Row],[Experience]]&lt;=3,"Junior",Table1[[#This Row],[Experience]]&lt;=7,"Mid Level",Table1[[#This Row],[Experience]]&gt;=7,"Senior")</f>
        <v>Mid Level</v>
      </c>
      <c r="AH1651" t="str">
        <f>IF(Table1[[#This Row],[Attendance %]]&gt;75,"OK","Below 75")</f>
        <v>OK</v>
      </c>
      <c r="AI1651" t="b">
        <f>ISBLANK(Table1[[#This Row],[Employee ID]])</f>
        <v>0</v>
      </c>
      <c r="AJ1651" t="b">
        <f>ISNUMBER(Table1[[#This Row],[Total Salary  ]])</f>
        <v>1</v>
      </c>
      <c r="AK1651" t="str">
        <f>IFERROR(_xlfn.XLOOKUP(Table1[[#This Row],[Manager ID]],MANAGERS!A:A,MANAGERS!B:B),"Not Found")</f>
        <v>Manager_12</v>
      </c>
    </row>
    <row r="1652" spans="1:37" x14ac:dyDescent="0.2">
      <c r="A1652" t="s">
        <v>658</v>
      </c>
      <c r="B1652" t="s">
        <v>129</v>
      </c>
      <c r="C1652" t="s">
        <v>21</v>
      </c>
      <c r="D1652" t="s">
        <v>25</v>
      </c>
      <c r="E1652" t="s">
        <v>65</v>
      </c>
      <c r="F1652" s="1">
        <v>44416</v>
      </c>
      <c r="G1652" s="1">
        <v>40025</v>
      </c>
      <c r="H1652">
        <v>87352</v>
      </c>
      <c r="I1652">
        <v>19868</v>
      </c>
      <c r="J1652">
        <v>86</v>
      </c>
      <c r="K1652">
        <v>68</v>
      </c>
      <c r="L1652" t="s">
        <v>53</v>
      </c>
      <c r="M1652">
        <v>120</v>
      </c>
      <c r="N1652">
        <f>Table1[[#This Row],[Basic Salary]]+Table1[[#This Row],[Bonus]]</f>
        <v>107220</v>
      </c>
      <c r="O1652" s="2">
        <f>Table1[[#This Row],[Bonus]]/Table1[[#This Row],[Basic Salary]]</f>
        <v>0.22744756845865005</v>
      </c>
      <c r="P1652">
        <f ca="1">DATEDIF(Table1[[#This Row],[Date of Birth]],TODAY(),"Y")</f>
        <v>17</v>
      </c>
      <c r="Q1652">
        <f ca="1">DATEDIF(Table1[[#This Row],[Joining Date]],TODAY(),"Y")</f>
        <v>4</v>
      </c>
      <c r="R1652" t="str">
        <f ca="1">IF(YEAR(Table1[[#This Row],[Joining Date]])=YEAR(TODAY()),"Yes","No")</f>
        <v>No</v>
      </c>
      <c r="S1652" t="str">
        <f ca="1">IF(Table1[[#This Row],[Experience]]&gt;5,"Yes","No")</f>
        <v>No</v>
      </c>
      <c r="T1652" t="str">
        <f>TEXT(Table1[[#This Row],[Joining Date]],"mmmm")</f>
        <v>August</v>
      </c>
      <c r="U1652" t="str">
        <f>TEXT(Table1[[#This Row],[Joining Date]],"yyyy")</f>
        <v>2021</v>
      </c>
      <c r="V1652" s="5">
        <f ca="1">TODAY()-Table1[[#This Row],[Joining Date]]</f>
        <v>1823</v>
      </c>
      <c r="W1652" t="str">
        <f>LEFT(Table1[[#This Row],[Employee Name]],FIND(" ",Table1[[#This Row],[Employee Name]])-1)</f>
        <v>Aarav</v>
      </c>
      <c r="X1652" t="str">
        <f>RIGHT(Table1[[#This Row],[Employee Name]],LEN(Table1[[#This Row],[Employee Name]])-FIND(" ",Table1[[#This Row],[Employee Name]]))</f>
        <v>Sharma</v>
      </c>
      <c r="Y1652" t="str">
        <f>Table1[[#This Row],[Department]]&amp;"-"&amp;Table1[[#This Row],[Employee ID]]</f>
        <v>Finance-E00602</v>
      </c>
      <c r="Z1652" t="str">
        <f>LEFT(Table1[[#This Row],[Department]],3)</f>
        <v>Fin</v>
      </c>
      <c r="AA1652" t="str">
        <f>_xlfn.XLOOKUP(Table1[[#This Row],[Manager ID]],MANAGERS!A:A,MANAGERS!B:B)</f>
        <v>Manager_20</v>
      </c>
      <c r="AB1652" t="str" cm="1">
        <f t="array" ref="AB1652">_xlfn.XLOOKUP(Table1[[#This Row],[Manager ID]],Table2[[#All],[Manager ID]],Table2[[#All],[Department Head]])</f>
        <v>Operations</v>
      </c>
      <c r="AC1652" s="2">
        <f>_xlfn.XLOOKUP(Table1[[#This Row],[City]],L:L,O:O)</f>
        <v>0.23685887225230964</v>
      </c>
      <c r="AD1652" t="str" cm="1">
        <f t="array" ref="AD1652">_xlfn.IFS(Table1[[#This Row],[Performance Score]]&gt;=90,"Excellent",Table1[[#This Row],[Performance Score]]&gt;=75,"Good",Table1[[#This Row],[Performance Score]]&gt;=60,"Average",Table1[[#This Row],[Performance Score]]&lt;=60,"Need Improvement")</f>
        <v>Average</v>
      </c>
      <c r="AE1652" t="str">
        <f>IF(AND(Table1[[#This Row],[Attendance %]]&gt;=80,(Table1[[#This Row],[Performance Score]]&gt;=80)),"Eligible","Not Eligible")</f>
        <v>Not Eligible</v>
      </c>
      <c r="AF1652" t="str">
        <f>IF(Table1[[#This Row],[Performance Score]]&gt;=80,"High Performer","Low Performer")</f>
        <v>Low Performer</v>
      </c>
      <c r="AG1652" t="str" cm="1">
        <f t="array" aca="1" ref="AG1652" ca="1">_xlfn.IFS(Table1[[#This Row],[Experience]]&lt;=3,"Junior",Table1[[#This Row],[Experience]]&lt;=7,"Mid Level",Table1[[#This Row],[Experience]]&gt;=7,"Senior")</f>
        <v>Mid Level</v>
      </c>
      <c r="AH1652" t="str">
        <f>IF(Table1[[#This Row],[Attendance %]]&gt;75,"OK","Below 75")</f>
        <v>OK</v>
      </c>
      <c r="AI1652" t="b">
        <f>ISBLANK(Table1[[#This Row],[Employee ID]])</f>
        <v>0</v>
      </c>
      <c r="AJ1652" t="b">
        <f>ISNUMBER(Table1[[#This Row],[Total Salary  ]])</f>
        <v>1</v>
      </c>
      <c r="AK1652" t="str">
        <f>IFERROR(_xlfn.XLOOKUP(Table1[[#This Row],[Manager ID]],MANAGERS!A:A,MANAGERS!B:B),"Not Found")</f>
        <v>Manager_20</v>
      </c>
    </row>
    <row r="1653" spans="1:37" x14ac:dyDescent="0.2">
      <c r="A1653" t="s">
        <v>613</v>
      </c>
      <c r="B1653" t="s">
        <v>71</v>
      </c>
      <c r="C1653" t="s">
        <v>15</v>
      </c>
      <c r="D1653" t="s">
        <v>46</v>
      </c>
      <c r="E1653" t="s">
        <v>65</v>
      </c>
      <c r="F1653" s="1">
        <v>44257</v>
      </c>
      <c r="G1653" s="1">
        <v>35800</v>
      </c>
      <c r="H1653">
        <v>91151</v>
      </c>
      <c r="I1653">
        <v>16059</v>
      </c>
      <c r="J1653">
        <v>70</v>
      </c>
      <c r="K1653">
        <v>74</v>
      </c>
      <c r="L1653" t="s">
        <v>23</v>
      </c>
      <c r="M1653">
        <v>115</v>
      </c>
      <c r="N1653">
        <f>Table1[[#This Row],[Basic Salary]]+Table1[[#This Row],[Bonus]]</f>
        <v>107210</v>
      </c>
      <c r="O1653" s="2">
        <f>Table1[[#This Row],[Bonus]]/Table1[[#This Row],[Basic Salary]]</f>
        <v>0.17618018452896841</v>
      </c>
      <c r="P1653">
        <f ca="1">DATEDIF(Table1[[#This Row],[Date of Birth]],TODAY(),"Y")</f>
        <v>28</v>
      </c>
      <c r="Q1653">
        <f ca="1">DATEDIF(Table1[[#This Row],[Joining Date]],TODAY(),"Y")</f>
        <v>5</v>
      </c>
      <c r="R1653" t="str">
        <f ca="1">IF(YEAR(Table1[[#This Row],[Joining Date]])=YEAR(TODAY()),"Yes","No")</f>
        <v>No</v>
      </c>
      <c r="S1653" t="str">
        <f ca="1">IF(Table1[[#This Row],[Experience]]&gt;5,"Yes","No")</f>
        <v>No</v>
      </c>
      <c r="T1653" t="str">
        <f>TEXT(Table1[[#This Row],[Joining Date]],"mmmm")</f>
        <v>March</v>
      </c>
      <c r="U1653" t="str">
        <f>TEXT(Table1[[#This Row],[Joining Date]],"yyyy")</f>
        <v>2021</v>
      </c>
      <c r="V1653" s="5">
        <f ca="1">TODAY()-Table1[[#This Row],[Joining Date]]</f>
        <v>1982</v>
      </c>
      <c r="W1653" t="str">
        <f>LEFT(Table1[[#This Row],[Employee Name]],FIND(" ",Table1[[#This Row],[Employee Name]])-1)</f>
        <v>Sneha</v>
      </c>
      <c r="X1653" t="str">
        <f>RIGHT(Table1[[#This Row],[Employee Name]],LEN(Table1[[#This Row],[Employee Name]])-FIND(" ",Table1[[#This Row],[Employee Name]]))</f>
        <v>Iyer</v>
      </c>
      <c r="Y1653" t="str">
        <f>Table1[[#This Row],[Department]]&amp;"-"&amp;Table1[[#This Row],[Employee ID]]</f>
        <v>Support-E00557</v>
      </c>
      <c r="Z1653" t="str">
        <f>LEFT(Table1[[#This Row],[Department]],3)</f>
        <v>Sup</v>
      </c>
      <c r="AA1653" t="str">
        <f>_xlfn.XLOOKUP(Table1[[#This Row],[Manager ID]],MANAGERS!A:A,MANAGERS!B:B)</f>
        <v>Manager_15</v>
      </c>
      <c r="AB1653" t="str" cm="1">
        <f t="array" ref="AB1653">_xlfn.XLOOKUP(Table1[[#This Row],[Manager ID]],Table2[[#All],[Manager ID]],Table2[[#All],[Department Head]])</f>
        <v>Support</v>
      </c>
      <c r="AC1653" s="2">
        <f>_xlfn.XLOOKUP(Table1[[#This Row],[City]],L:L,O:O)</f>
        <v>0.23486488519629886</v>
      </c>
      <c r="AD1653" t="str" cm="1">
        <f t="array" ref="AD1653">_xlfn.IFS(Table1[[#This Row],[Performance Score]]&gt;=90,"Excellent",Table1[[#This Row],[Performance Score]]&gt;=75,"Good",Table1[[#This Row],[Performance Score]]&gt;=60,"Average",Table1[[#This Row],[Performance Score]]&lt;=60,"Need Improvement")</f>
        <v>Average</v>
      </c>
      <c r="AE1653" t="str">
        <f>IF(AND(Table1[[#This Row],[Attendance %]]&gt;=80,(Table1[[#This Row],[Performance Score]]&gt;=80)),"Eligible","Not Eligible")</f>
        <v>Not Eligible</v>
      </c>
      <c r="AF1653" t="str">
        <f>IF(Table1[[#This Row],[Performance Score]]&gt;=80,"High Performer","Low Performer")</f>
        <v>Low Performer</v>
      </c>
      <c r="AG1653" t="str" cm="1">
        <f t="array" aca="1" ref="AG1653" ca="1">_xlfn.IFS(Table1[[#This Row],[Experience]]&lt;=3,"Junior",Table1[[#This Row],[Experience]]&lt;=7,"Mid Level",Table1[[#This Row],[Experience]]&gt;=7,"Senior")</f>
        <v>Mid Level</v>
      </c>
      <c r="AH1653" t="str">
        <f>IF(Table1[[#This Row],[Attendance %]]&gt;75,"OK","Below 75")</f>
        <v>Below 75</v>
      </c>
      <c r="AI1653" t="b">
        <f>ISBLANK(Table1[[#This Row],[Employee ID]])</f>
        <v>0</v>
      </c>
      <c r="AJ1653" t="b">
        <f>ISNUMBER(Table1[[#This Row],[Total Salary  ]])</f>
        <v>1</v>
      </c>
      <c r="AK1653" t="str">
        <f>IFERROR(_xlfn.XLOOKUP(Table1[[#This Row],[Manager ID]],MANAGERS!A:A,MANAGERS!B:B),"Not Found")</f>
        <v>Manager_15</v>
      </c>
    </row>
    <row r="1654" spans="1:37" x14ac:dyDescent="0.2">
      <c r="A1654" t="s">
        <v>3340</v>
      </c>
      <c r="B1654" t="s">
        <v>75</v>
      </c>
      <c r="C1654" t="s">
        <v>15</v>
      </c>
      <c r="D1654" t="s">
        <v>33</v>
      </c>
      <c r="E1654" t="s">
        <v>17</v>
      </c>
      <c r="F1654" s="1">
        <v>44921</v>
      </c>
      <c r="G1654" s="1">
        <v>29692</v>
      </c>
      <c r="H1654">
        <v>94922</v>
      </c>
      <c r="I1654">
        <v>12272</v>
      </c>
      <c r="J1654">
        <v>63</v>
      </c>
      <c r="K1654">
        <v>89</v>
      </c>
      <c r="L1654" t="s">
        <v>27</v>
      </c>
      <c r="M1654">
        <v>120</v>
      </c>
      <c r="N1654">
        <f>Table1[[#This Row],[Basic Salary]]+Table1[[#This Row],[Bonus]]</f>
        <v>107194</v>
      </c>
      <c r="O1654" s="2">
        <f>Table1[[#This Row],[Bonus]]/Table1[[#This Row],[Basic Salary]]</f>
        <v>0.12928509723773204</v>
      </c>
      <c r="P1654">
        <f ca="1">DATEDIF(Table1[[#This Row],[Date of Birth]],TODAY(),"Y")</f>
        <v>45</v>
      </c>
      <c r="Q1654">
        <f ca="1">DATEDIF(Table1[[#This Row],[Joining Date]],TODAY(),"Y")</f>
        <v>3</v>
      </c>
      <c r="R1654" t="str">
        <f ca="1">IF(YEAR(Table1[[#This Row],[Joining Date]])=YEAR(TODAY()),"Yes","No")</f>
        <v>No</v>
      </c>
      <c r="S1654" t="str">
        <f ca="1">IF(Table1[[#This Row],[Experience]]&gt;5,"Yes","No")</f>
        <v>No</v>
      </c>
      <c r="T1654" t="str">
        <f>TEXT(Table1[[#This Row],[Joining Date]],"mmmm")</f>
        <v>December</v>
      </c>
      <c r="U1654" t="str">
        <f>TEXT(Table1[[#This Row],[Joining Date]],"yyyy")</f>
        <v>2022</v>
      </c>
      <c r="V1654" s="5">
        <f ca="1">TODAY()-Table1[[#This Row],[Joining Date]]</f>
        <v>1318</v>
      </c>
      <c r="W1654" t="str">
        <f>LEFT(Table1[[#This Row],[Employee Name]],FIND(" ",Table1[[#This Row],[Employee Name]])-1)</f>
        <v>Ishita</v>
      </c>
      <c r="X1654" t="str">
        <f>RIGHT(Table1[[#This Row],[Employee Name]],LEN(Table1[[#This Row],[Employee Name]])-FIND(" ",Table1[[#This Row],[Employee Name]]))</f>
        <v>Roy</v>
      </c>
      <c r="Y1654" t="str">
        <f>Table1[[#This Row],[Department]]&amp;"-"&amp;Table1[[#This Row],[Employee ID]]</f>
        <v>Marketing-E03284</v>
      </c>
      <c r="Z1654" t="str">
        <f>LEFT(Table1[[#This Row],[Department]],3)</f>
        <v>Mar</v>
      </c>
      <c r="AA1654" t="str">
        <f>_xlfn.XLOOKUP(Table1[[#This Row],[Manager ID]],MANAGERS!A:A,MANAGERS!B:B)</f>
        <v>Manager_20</v>
      </c>
      <c r="AB1654" t="str" cm="1">
        <f t="array" ref="AB1654">_xlfn.XLOOKUP(Table1[[#This Row],[Manager ID]],Table2[[#All],[Manager ID]],Table2[[#All],[Department Head]])</f>
        <v>Operations</v>
      </c>
      <c r="AC1654" s="2">
        <f>_xlfn.XLOOKUP(Table1[[#This Row],[City]],L:L,O:O)</f>
        <v>0.23674293405114402</v>
      </c>
      <c r="AD1654" t="str" cm="1">
        <f t="array" ref="AD1654">_xlfn.IFS(Table1[[#This Row],[Performance Score]]&gt;=90,"Excellent",Table1[[#This Row],[Performance Score]]&gt;=75,"Good",Table1[[#This Row],[Performance Score]]&gt;=60,"Average",Table1[[#This Row],[Performance Score]]&lt;=60,"Need Improvement")</f>
        <v>Good</v>
      </c>
      <c r="AE1654" t="str">
        <f>IF(AND(Table1[[#This Row],[Attendance %]]&gt;=80,(Table1[[#This Row],[Performance Score]]&gt;=80)),"Eligible","Not Eligible")</f>
        <v>Not Eligible</v>
      </c>
      <c r="AF1654" t="str">
        <f>IF(Table1[[#This Row],[Performance Score]]&gt;=80,"High Performer","Low Performer")</f>
        <v>High Performer</v>
      </c>
      <c r="AG1654" t="str" cm="1">
        <f t="array" aca="1" ref="AG1654" ca="1">_xlfn.IFS(Table1[[#This Row],[Experience]]&lt;=3,"Junior",Table1[[#This Row],[Experience]]&lt;=7,"Mid Level",Table1[[#This Row],[Experience]]&gt;=7,"Senior")</f>
        <v>Junior</v>
      </c>
      <c r="AH1654" t="str">
        <f>IF(Table1[[#This Row],[Attendance %]]&gt;75,"OK","Below 75")</f>
        <v>Below 75</v>
      </c>
      <c r="AI1654" t="b">
        <f>ISBLANK(Table1[[#This Row],[Employee ID]])</f>
        <v>0</v>
      </c>
      <c r="AJ1654" t="b">
        <f>ISNUMBER(Table1[[#This Row],[Total Salary  ]])</f>
        <v>1</v>
      </c>
      <c r="AK1654" t="str">
        <f>IFERROR(_xlfn.XLOOKUP(Table1[[#This Row],[Manager ID]],MANAGERS!A:A,MANAGERS!B:B),"Not Found")</f>
        <v>Manager_20</v>
      </c>
    </row>
    <row r="1655" spans="1:37" x14ac:dyDescent="0.2">
      <c r="A1655" t="s">
        <v>4741</v>
      </c>
      <c r="B1655" t="s">
        <v>36</v>
      </c>
      <c r="C1655" t="s">
        <v>15</v>
      </c>
      <c r="D1655" t="s">
        <v>40</v>
      </c>
      <c r="E1655" t="s">
        <v>17</v>
      </c>
      <c r="F1655" s="1">
        <v>43965</v>
      </c>
      <c r="G1655" s="1">
        <v>29534</v>
      </c>
      <c r="H1655">
        <v>99830</v>
      </c>
      <c r="I1655">
        <v>7364</v>
      </c>
      <c r="J1655">
        <v>76</v>
      </c>
      <c r="K1655">
        <v>90</v>
      </c>
      <c r="L1655" t="s">
        <v>34</v>
      </c>
      <c r="M1655">
        <v>109</v>
      </c>
      <c r="N1655">
        <f>Table1[[#This Row],[Basic Salary]]+Table1[[#This Row],[Bonus]]</f>
        <v>107194</v>
      </c>
      <c r="O1655" s="2">
        <f>Table1[[#This Row],[Bonus]]/Table1[[#This Row],[Basic Salary]]</f>
        <v>7.3765401182009416E-2</v>
      </c>
      <c r="P1655">
        <f ca="1">DATEDIF(Table1[[#This Row],[Date of Birth]],TODAY(),"Y")</f>
        <v>45</v>
      </c>
      <c r="Q1655">
        <f ca="1">DATEDIF(Table1[[#This Row],[Joining Date]],TODAY(),"Y")</f>
        <v>6</v>
      </c>
      <c r="R1655" t="str">
        <f ca="1">IF(YEAR(Table1[[#This Row],[Joining Date]])=YEAR(TODAY()),"Yes","No")</f>
        <v>No</v>
      </c>
      <c r="S1655" t="str">
        <f ca="1">IF(Table1[[#This Row],[Experience]]&gt;5,"Yes","No")</f>
        <v>Yes</v>
      </c>
      <c r="T1655" t="str">
        <f>TEXT(Table1[[#This Row],[Joining Date]],"mmmm")</f>
        <v>May</v>
      </c>
      <c r="U1655" t="str">
        <f>TEXT(Table1[[#This Row],[Joining Date]],"yyyy")</f>
        <v>2020</v>
      </c>
      <c r="V1655" s="5">
        <f ca="1">TODAY()-Table1[[#This Row],[Joining Date]]</f>
        <v>2274</v>
      </c>
      <c r="W1655" t="str">
        <f>LEFT(Table1[[#This Row],[Employee Name]],FIND(" ",Table1[[#This Row],[Employee Name]])-1)</f>
        <v>Meera</v>
      </c>
      <c r="X1655" t="str">
        <f>RIGHT(Table1[[#This Row],[Employee Name]],LEN(Table1[[#This Row],[Employee Name]])-FIND(" ",Table1[[#This Row],[Employee Name]]))</f>
        <v>Joshi</v>
      </c>
      <c r="Y1655" t="str">
        <f>Table1[[#This Row],[Department]]&amp;"-"&amp;Table1[[#This Row],[Employee ID]]</f>
        <v>IT-E04685</v>
      </c>
      <c r="Z1655" t="str">
        <f>LEFT(Table1[[#This Row],[Department]],3)</f>
        <v>IT</v>
      </c>
      <c r="AA1655" t="str">
        <f>_xlfn.XLOOKUP(Table1[[#This Row],[Manager ID]],MANAGERS!A:A,MANAGERS!B:B)</f>
        <v>Manager_9</v>
      </c>
      <c r="AB1655" t="str" cm="1">
        <f t="array" ref="AB1655">_xlfn.XLOOKUP(Table1[[#This Row],[Manager ID]],Table2[[#All],[Manager ID]],Table2[[#All],[Department Head]])</f>
        <v>Sales</v>
      </c>
      <c r="AC1655" s="2">
        <f>_xlfn.XLOOKUP(Table1[[#This Row],[City]],L:L,O:O)</f>
        <v>0.24030340748661314</v>
      </c>
      <c r="AD1655" t="str" cm="1">
        <f t="array" ref="AD1655">_xlfn.IFS(Table1[[#This Row],[Performance Score]]&gt;=90,"Excellent",Table1[[#This Row],[Performance Score]]&gt;=75,"Good",Table1[[#This Row],[Performance Score]]&gt;=60,"Average",Table1[[#This Row],[Performance Score]]&lt;=60,"Need Improvement")</f>
        <v>Excellent</v>
      </c>
      <c r="AE1655" t="str">
        <f>IF(AND(Table1[[#This Row],[Attendance %]]&gt;=80,(Table1[[#This Row],[Performance Score]]&gt;=80)),"Eligible","Not Eligible")</f>
        <v>Not Eligible</v>
      </c>
      <c r="AF1655" t="str">
        <f>IF(Table1[[#This Row],[Performance Score]]&gt;=80,"High Performer","Low Performer")</f>
        <v>High Performer</v>
      </c>
      <c r="AG1655" t="str" cm="1">
        <f t="array" aca="1" ref="AG1655" ca="1">_xlfn.IFS(Table1[[#This Row],[Experience]]&lt;=3,"Junior",Table1[[#This Row],[Experience]]&lt;=7,"Mid Level",Table1[[#This Row],[Experience]]&gt;=7,"Senior")</f>
        <v>Mid Level</v>
      </c>
      <c r="AH1655" t="str">
        <f>IF(Table1[[#This Row],[Attendance %]]&gt;75,"OK","Below 75")</f>
        <v>OK</v>
      </c>
      <c r="AI1655" t="b">
        <f>ISBLANK(Table1[[#This Row],[Employee ID]])</f>
        <v>0</v>
      </c>
      <c r="AJ1655" t="b">
        <f>ISNUMBER(Table1[[#This Row],[Total Salary  ]])</f>
        <v>1</v>
      </c>
      <c r="AK1655" t="str">
        <f>IFERROR(_xlfn.XLOOKUP(Table1[[#This Row],[Manager ID]],MANAGERS!A:A,MANAGERS!B:B),"Not Found")</f>
        <v>Manager_9</v>
      </c>
    </row>
    <row r="1656" spans="1:37" x14ac:dyDescent="0.2">
      <c r="A1656" t="s">
        <v>2682</v>
      </c>
      <c r="B1656" t="s">
        <v>85</v>
      </c>
      <c r="C1656" t="s">
        <v>15</v>
      </c>
      <c r="D1656" t="s">
        <v>25</v>
      </c>
      <c r="E1656" t="s">
        <v>17</v>
      </c>
      <c r="F1656" s="1">
        <v>42638</v>
      </c>
      <c r="G1656" s="1">
        <v>32240</v>
      </c>
      <c r="H1656">
        <v>81688</v>
      </c>
      <c r="I1656">
        <v>25493</v>
      </c>
      <c r="J1656">
        <v>69</v>
      </c>
      <c r="K1656">
        <v>98</v>
      </c>
      <c r="L1656" t="s">
        <v>37</v>
      </c>
      <c r="M1656">
        <v>116</v>
      </c>
      <c r="N1656">
        <f>Table1[[#This Row],[Basic Salary]]+Table1[[#This Row],[Bonus]]</f>
        <v>107181</v>
      </c>
      <c r="O1656" s="2">
        <f>Table1[[#This Row],[Bonus]]/Table1[[#This Row],[Basic Salary]]</f>
        <v>0.31207766134560766</v>
      </c>
      <c r="P1656">
        <f ca="1">DATEDIF(Table1[[#This Row],[Date of Birth]],TODAY(),"Y")</f>
        <v>38</v>
      </c>
      <c r="Q1656">
        <f ca="1">DATEDIF(Table1[[#This Row],[Joining Date]],TODAY(),"Y")</f>
        <v>9</v>
      </c>
      <c r="R1656" t="str">
        <f ca="1">IF(YEAR(Table1[[#This Row],[Joining Date]])=YEAR(TODAY()),"Yes","No")</f>
        <v>No</v>
      </c>
      <c r="S1656" t="str">
        <f ca="1">IF(Table1[[#This Row],[Experience]]&gt;5,"Yes","No")</f>
        <v>Yes</v>
      </c>
      <c r="T1656" t="str">
        <f>TEXT(Table1[[#This Row],[Joining Date]],"mmmm")</f>
        <v>September</v>
      </c>
      <c r="U1656" t="str">
        <f>TEXT(Table1[[#This Row],[Joining Date]],"yyyy")</f>
        <v>2016</v>
      </c>
      <c r="V1656" s="5">
        <f ca="1">TODAY()-Table1[[#This Row],[Joining Date]]</f>
        <v>3601</v>
      </c>
      <c r="W1656" t="str">
        <f>LEFT(Table1[[#This Row],[Employee Name]],FIND(" ",Table1[[#This Row],[Employee Name]])-1)</f>
        <v>Pooja</v>
      </c>
      <c r="X1656" t="str">
        <f>RIGHT(Table1[[#This Row],[Employee Name]],LEN(Table1[[#This Row],[Employee Name]])-FIND(" ",Table1[[#This Row],[Employee Name]]))</f>
        <v>Das</v>
      </c>
      <c r="Y1656" t="str">
        <f>Table1[[#This Row],[Department]]&amp;"-"&amp;Table1[[#This Row],[Employee ID]]</f>
        <v>Finance-E02626</v>
      </c>
      <c r="Z1656" t="str">
        <f>LEFT(Table1[[#This Row],[Department]],3)</f>
        <v>Fin</v>
      </c>
      <c r="AA1656" t="str">
        <f>_xlfn.XLOOKUP(Table1[[#This Row],[Manager ID]],MANAGERS!A:A,MANAGERS!B:B)</f>
        <v>Manager_16</v>
      </c>
      <c r="AB1656" t="str" cm="1">
        <f t="array" ref="AB1656">_xlfn.XLOOKUP(Table1[[#This Row],[Manager ID]],Table2[[#All],[Manager ID]],Table2[[#All],[Department Head]])</f>
        <v>Sales</v>
      </c>
      <c r="AC1656" s="2">
        <f>_xlfn.XLOOKUP(Table1[[#This Row],[City]],L:L,O:O)</f>
        <v>0.24036902712549932</v>
      </c>
      <c r="AD1656" t="str" cm="1">
        <f t="array" ref="AD1656">_xlfn.IFS(Table1[[#This Row],[Performance Score]]&gt;=90,"Excellent",Table1[[#This Row],[Performance Score]]&gt;=75,"Good",Table1[[#This Row],[Performance Score]]&gt;=60,"Average",Table1[[#This Row],[Performance Score]]&lt;=60,"Need Improvement")</f>
        <v>Excellent</v>
      </c>
      <c r="AE1656" t="str">
        <f>IF(AND(Table1[[#This Row],[Attendance %]]&gt;=80,(Table1[[#This Row],[Performance Score]]&gt;=80)),"Eligible","Not Eligible")</f>
        <v>Not Eligible</v>
      </c>
      <c r="AF1656" t="str">
        <f>IF(Table1[[#This Row],[Performance Score]]&gt;=80,"High Performer","Low Performer")</f>
        <v>High Performer</v>
      </c>
      <c r="AG1656" t="str" cm="1">
        <f t="array" aca="1" ref="AG1656" ca="1">_xlfn.IFS(Table1[[#This Row],[Experience]]&lt;=3,"Junior",Table1[[#This Row],[Experience]]&lt;=7,"Mid Level",Table1[[#This Row],[Experience]]&gt;=7,"Senior")</f>
        <v>Senior</v>
      </c>
      <c r="AH1656" t="str">
        <f>IF(Table1[[#This Row],[Attendance %]]&gt;75,"OK","Below 75")</f>
        <v>Below 75</v>
      </c>
      <c r="AI1656" t="b">
        <f>ISBLANK(Table1[[#This Row],[Employee ID]])</f>
        <v>0</v>
      </c>
      <c r="AJ1656" t="b">
        <f>ISNUMBER(Table1[[#This Row],[Total Salary  ]])</f>
        <v>1</v>
      </c>
      <c r="AK1656" t="str">
        <f>IFERROR(_xlfn.XLOOKUP(Table1[[#This Row],[Manager ID]],MANAGERS!A:A,MANAGERS!B:B),"Not Found")</f>
        <v>Manager_16</v>
      </c>
    </row>
    <row r="1657" spans="1:37" x14ac:dyDescent="0.2">
      <c r="A1657" t="s">
        <v>2365</v>
      </c>
      <c r="B1657" t="s">
        <v>95</v>
      </c>
      <c r="C1657" t="s">
        <v>15</v>
      </c>
      <c r="D1657" t="s">
        <v>46</v>
      </c>
      <c r="E1657" t="s">
        <v>22</v>
      </c>
      <c r="F1657" s="1">
        <v>43828</v>
      </c>
      <c r="G1657" s="1">
        <v>36888</v>
      </c>
      <c r="H1657">
        <v>100640</v>
      </c>
      <c r="I1657">
        <v>6539</v>
      </c>
      <c r="J1657">
        <v>83</v>
      </c>
      <c r="K1657">
        <v>60</v>
      </c>
      <c r="L1657" t="s">
        <v>37</v>
      </c>
      <c r="M1657">
        <v>118</v>
      </c>
      <c r="N1657">
        <f>Table1[[#This Row],[Basic Salary]]+Table1[[#This Row],[Bonus]]</f>
        <v>107179</v>
      </c>
      <c r="O1657" s="2">
        <f>Table1[[#This Row],[Bonus]]/Table1[[#This Row],[Basic Salary]]</f>
        <v>6.4974165341812398E-2</v>
      </c>
      <c r="P1657">
        <f ca="1">DATEDIF(Table1[[#This Row],[Date of Birth]],TODAY(),"Y")</f>
        <v>25</v>
      </c>
      <c r="Q1657">
        <f ca="1">DATEDIF(Table1[[#This Row],[Joining Date]],TODAY(),"Y")</f>
        <v>6</v>
      </c>
      <c r="R1657" t="str">
        <f ca="1">IF(YEAR(Table1[[#This Row],[Joining Date]])=YEAR(TODAY()),"Yes","No")</f>
        <v>No</v>
      </c>
      <c r="S1657" t="str">
        <f ca="1">IF(Table1[[#This Row],[Experience]]&gt;5,"Yes","No")</f>
        <v>Yes</v>
      </c>
      <c r="T1657" t="str">
        <f>TEXT(Table1[[#This Row],[Joining Date]],"mmmm")</f>
        <v>December</v>
      </c>
      <c r="U1657" t="str">
        <f>TEXT(Table1[[#This Row],[Joining Date]],"yyyy")</f>
        <v>2019</v>
      </c>
      <c r="V1657" s="5">
        <f ca="1">TODAY()-Table1[[#This Row],[Joining Date]]</f>
        <v>2411</v>
      </c>
      <c r="W1657" t="str">
        <f>LEFT(Table1[[#This Row],[Employee Name]],FIND(" ",Table1[[#This Row],[Employee Name]])-1)</f>
        <v>Ajay</v>
      </c>
      <c r="X1657" t="str">
        <f>RIGHT(Table1[[#This Row],[Employee Name]],LEN(Table1[[#This Row],[Employee Name]])-FIND(" ",Table1[[#This Row],[Employee Name]]))</f>
        <v>Singh</v>
      </c>
      <c r="Y1657" t="str">
        <f>Table1[[#This Row],[Department]]&amp;"-"&amp;Table1[[#This Row],[Employee ID]]</f>
        <v>Support-E02309</v>
      </c>
      <c r="Z1657" t="str">
        <f>LEFT(Table1[[#This Row],[Department]],3)</f>
        <v>Sup</v>
      </c>
      <c r="AA1657" t="str">
        <f>_xlfn.XLOOKUP(Table1[[#This Row],[Manager ID]],MANAGERS!A:A,MANAGERS!B:B)</f>
        <v>Manager_18</v>
      </c>
      <c r="AB1657" t="str" cm="1">
        <f t="array" ref="AB1657">_xlfn.XLOOKUP(Table1[[#This Row],[Manager ID]],Table2[[#All],[Manager ID]],Table2[[#All],[Department Head]])</f>
        <v>Support</v>
      </c>
      <c r="AC1657" s="2">
        <f>_xlfn.XLOOKUP(Table1[[#This Row],[City]],L:L,O:O)</f>
        <v>0.24036902712549932</v>
      </c>
      <c r="AD1657" t="str" cm="1">
        <f t="array" ref="AD1657">_xlfn.IFS(Table1[[#This Row],[Performance Score]]&gt;=90,"Excellent",Table1[[#This Row],[Performance Score]]&gt;=75,"Good",Table1[[#This Row],[Performance Score]]&gt;=60,"Average",Table1[[#This Row],[Performance Score]]&lt;=60,"Need Improvement")</f>
        <v>Average</v>
      </c>
      <c r="AE1657" t="str">
        <f>IF(AND(Table1[[#This Row],[Attendance %]]&gt;=80,(Table1[[#This Row],[Performance Score]]&gt;=80)),"Eligible","Not Eligible")</f>
        <v>Not Eligible</v>
      </c>
      <c r="AF1657" t="str">
        <f>IF(Table1[[#This Row],[Performance Score]]&gt;=80,"High Performer","Low Performer")</f>
        <v>Low Performer</v>
      </c>
      <c r="AG1657" t="str" cm="1">
        <f t="array" aca="1" ref="AG1657" ca="1">_xlfn.IFS(Table1[[#This Row],[Experience]]&lt;=3,"Junior",Table1[[#This Row],[Experience]]&lt;=7,"Mid Level",Table1[[#This Row],[Experience]]&gt;=7,"Senior")</f>
        <v>Mid Level</v>
      </c>
      <c r="AH1657" t="str">
        <f>IF(Table1[[#This Row],[Attendance %]]&gt;75,"OK","Below 75")</f>
        <v>OK</v>
      </c>
      <c r="AI1657" t="b">
        <f>ISBLANK(Table1[[#This Row],[Employee ID]])</f>
        <v>0</v>
      </c>
      <c r="AJ1657" t="b">
        <f>ISNUMBER(Table1[[#This Row],[Total Salary  ]])</f>
        <v>1</v>
      </c>
      <c r="AK1657" t="str">
        <f>IFERROR(_xlfn.XLOOKUP(Table1[[#This Row],[Manager ID]],MANAGERS!A:A,MANAGERS!B:B),"Not Found")</f>
        <v>Manager_18</v>
      </c>
    </row>
    <row r="1658" spans="1:37" x14ac:dyDescent="0.2">
      <c r="A1658" t="s">
        <v>4407</v>
      </c>
      <c r="B1658" t="s">
        <v>48</v>
      </c>
      <c r="C1658" t="s">
        <v>15</v>
      </c>
      <c r="D1658" t="s">
        <v>43</v>
      </c>
      <c r="E1658" t="s">
        <v>65</v>
      </c>
      <c r="F1658" s="1">
        <v>45737</v>
      </c>
      <c r="G1658" s="1">
        <v>32684</v>
      </c>
      <c r="H1658">
        <v>86161</v>
      </c>
      <c r="I1658">
        <v>20998</v>
      </c>
      <c r="J1658">
        <v>70</v>
      </c>
      <c r="K1658">
        <v>46</v>
      </c>
      <c r="L1658" t="s">
        <v>53</v>
      </c>
      <c r="M1658">
        <v>120</v>
      </c>
      <c r="N1658">
        <f>Table1[[#This Row],[Basic Salary]]+Table1[[#This Row],[Bonus]]</f>
        <v>107159</v>
      </c>
      <c r="O1658" s="2">
        <f>Table1[[#This Row],[Bonus]]/Table1[[#This Row],[Basic Salary]]</f>
        <v>0.24370654936688294</v>
      </c>
      <c r="P1658">
        <f ca="1">DATEDIF(Table1[[#This Row],[Date of Birth]],TODAY(),"Y")</f>
        <v>37</v>
      </c>
      <c r="Q1658">
        <f ca="1">DATEDIF(Table1[[#This Row],[Joining Date]],TODAY(),"Y")</f>
        <v>1</v>
      </c>
      <c r="R1658" t="str">
        <f ca="1">IF(YEAR(Table1[[#This Row],[Joining Date]])=YEAR(TODAY()),"Yes","No")</f>
        <v>No</v>
      </c>
      <c r="S1658" t="str">
        <f ca="1">IF(Table1[[#This Row],[Experience]]&gt;5,"Yes","No")</f>
        <v>No</v>
      </c>
      <c r="T1658" t="str">
        <f>TEXT(Table1[[#This Row],[Joining Date]],"mmmm")</f>
        <v>March</v>
      </c>
      <c r="U1658" t="str">
        <f>TEXT(Table1[[#This Row],[Joining Date]],"yyyy")</f>
        <v>2025</v>
      </c>
      <c r="V1658" s="5">
        <f ca="1">TODAY()-Table1[[#This Row],[Joining Date]]</f>
        <v>502</v>
      </c>
      <c r="W1658" t="str">
        <f>LEFT(Table1[[#This Row],[Employee Name]],FIND(" ",Table1[[#This Row],[Employee Name]])-1)</f>
        <v>Aditya</v>
      </c>
      <c r="X1658" t="str">
        <f>RIGHT(Table1[[#This Row],[Employee Name]],LEN(Table1[[#This Row],[Employee Name]])-FIND(" ",Table1[[#This Row],[Employee Name]]))</f>
        <v>Kapoor</v>
      </c>
      <c r="Y1658" t="str">
        <f>Table1[[#This Row],[Department]]&amp;"-"&amp;Table1[[#This Row],[Employee ID]]</f>
        <v>Operations-E04351</v>
      </c>
      <c r="Z1658" t="str">
        <f>LEFT(Table1[[#This Row],[Department]],3)</f>
        <v>Ope</v>
      </c>
      <c r="AA1658" t="str">
        <f>_xlfn.XLOOKUP(Table1[[#This Row],[Manager ID]],MANAGERS!A:A,MANAGERS!B:B)</f>
        <v>Manager_20</v>
      </c>
      <c r="AB1658" t="str" cm="1">
        <f t="array" ref="AB1658">_xlfn.XLOOKUP(Table1[[#This Row],[Manager ID]],Table2[[#All],[Manager ID]],Table2[[#All],[Department Head]])</f>
        <v>Operations</v>
      </c>
      <c r="AC1658" s="2">
        <f>_xlfn.XLOOKUP(Table1[[#This Row],[City]],L:L,O:O)</f>
        <v>0.23685887225230964</v>
      </c>
      <c r="AD1658" t="str" cm="1">
        <f t="array" ref="AD1658">_xlfn.IFS(Table1[[#This Row],[Performance Score]]&gt;=90,"Excellent",Table1[[#This Row],[Performance Score]]&gt;=75,"Good",Table1[[#This Row],[Performance Score]]&gt;=60,"Average",Table1[[#This Row],[Performance Score]]&lt;=60,"Need Improvement")</f>
        <v>Need Improvement</v>
      </c>
      <c r="AE1658" t="str">
        <f>IF(AND(Table1[[#This Row],[Attendance %]]&gt;=80,(Table1[[#This Row],[Performance Score]]&gt;=80)),"Eligible","Not Eligible")</f>
        <v>Not Eligible</v>
      </c>
      <c r="AF1658" t="str">
        <f>IF(Table1[[#This Row],[Performance Score]]&gt;=80,"High Performer","Low Performer")</f>
        <v>Low Performer</v>
      </c>
      <c r="AG1658" t="str" cm="1">
        <f t="array" aca="1" ref="AG1658" ca="1">_xlfn.IFS(Table1[[#This Row],[Experience]]&lt;=3,"Junior",Table1[[#This Row],[Experience]]&lt;=7,"Mid Level",Table1[[#This Row],[Experience]]&gt;=7,"Senior")</f>
        <v>Junior</v>
      </c>
      <c r="AH1658" t="str">
        <f>IF(Table1[[#This Row],[Attendance %]]&gt;75,"OK","Below 75")</f>
        <v>Below 75</v>
      </c>
      <c r="AI1658" t="b">
        <f>ISBLANK(Table1[[#This Row],[Employee ID]])</f>
        <v>0</v>
      </c>
      <c r="AJ1658" t="b">
        <f>ISNUMBER(Table1[[#This Row],[Total Salary  ]])</f>
        <v>1</v>
      </c>
      <c r="AK1658" t="str">
        <f>IFERROR(_xlfn.XLOOKUP(Table1[[#This Row],[Manager ID]],MANAGERS!A:A,MANAGERS!B:B),"Not Found")</f>
        <v>Manager_20</v>
      </c>
    </row>
    <row r="1659" spans="1:37" x14ac:dyDescent="0.2">
      <c r="A1659" t="s">
        <v>793</v>
      </c>
      <c r="B1659" t="s">
        <v>71</v>
      </c>
      <c r="C1659" t="s">
        <v>21</v>
      </c>
      <c r="D1659" t="s">
        <v>46</v>
      </c>
      <c r="E1659" t="s">
        <v>65</v>
      </c>
      <c r="F1659" s="1">
        <v>42057</v>
      </c>
      <c r="G1659" s="1">
        <v>31464</v>
      </c>
      <c r="H1659">
        <v>92917</v>
      </c>
      <c r="I1659">
        <v>14221</v>
      </c>
      <c r="J1659">
        <v>83</v>
      </c>
      <c r="K1659">
        <v>89</v>
      </c>
      <c r="L1659" t="s">
        <v>27</v>
      </c>
      <c r="M1659">
        <v>114</v>
      </c>
      <c r="N1659">
        <f>Table1[[#This Row],[Basic Salary]]+Table1[[#This Row],[Bonus]]</f>
        <v>107138</v>
      </c>
      <c r="O1659" s="2">
        <f>Table1[[#This Row],[Bonus]]/Table1[[#This Row],[Basic Salary]]</f>
        <v>0.15305057201588515</v>
      </c>
      <c r="P1659">
        <f ca="1">DATEDIF(Table1[[#This Row],[Date of Birth]],TODAY(),"Y")</f>
        <v>40</v>
      </c>
      <c r="Q1659">
        <f ca="1">DATEDIF(Table1[[#This Row],[Joining Date]],TODAY(),"Y")</f>
        <v>11</v>
      </c>
      <c r="R1659" t="str">
        <f ca="1">IF(YEAR(Table1[[#This Row],[Joining Date]])=YEAR(TODAY()),"Yes","No")</f>
        <v>No</v>
      </c>
      <c r="S1659" t="str">
        <f ca="1">IF(Table1[[#This Row],[Experience]]&gt;5,"Yes","No")</f>
        <v>Yes</v>
      </c>
      <c r="T1659" t="str">
        <f>TEXT(Table1[[#This Row],[Joining Date]],"mmmm")</f>
        <v>February</v>
      </c>
      <c r="U1659" t="str">
        <f>TEXT(Table1[[#This Row],[Joining Date]],"yyyy")</f>
        <v>2015</v>
      </c>
      <c r="V1659" s="5">
        <f ca="1">TODAY()-Table1[[#This Row],[Joining Date]]</f>
        <v>4182</v>
      </c>
      <c r="W1659" t="str">
        <f>LEFT(Table1[[#This Row],[Employee Name]],FIND(" ",Table1[[#This Row],[Employee Name]])-1)</f>
        <v>Sneha</v>
      </c>
      <c r="X1659" t="str">
        <f>RIGHT(Table1[[#This Row],[Employee Name]],LEN(Table1[[#This Row],[Employee Name]])-FIND(" ",Table1[[#This Row],[Employee Name]]))</f>
        <v>Iyer</v>
      </c>
      <c r="Y1659" t="str">
        <f>Table1[[#This Row],[Department]]&amp;"-"&amp;Table1[[#This Row],[Employee ID]]</f>
        <v>Support-E00737</v>
      </c>
      <c r="Z1659" t="str">
        <f>LEFT(Table1[[#This Row],[Department]],3)</f>
        <v>Sup</v>
      </c>
      <c r="AA1659" t="str">
        <f>_xlfn.XLOOKUP(Table1[[#This Row],[Manager ID]],MANAGERS!A:A,MANAGERS!B:B)</f>
        <v>Manager_14</v>
      </c>
      <c r="AB1659" t="str" cm="1">
        <f t="array" ref="AB1659">_xlfn.XLOOKUP(Table1[[#This Row],[Manager ID]],Table2[[#All],[Manager ID]],Table2[[#All],[Department Head]])</f>
        <v>Marketing</v>
      </c>
      <c r="AC1659" s="2">
        <f>_xlfn.XLOOKUP(Table1[[#This Row],[City]],L:L,O:O)</f>
        <v>0.23674293405114402</v>
      </c>
      <c r="AD1659" t="str" cm="1">
        <f t="array" ref="AD1659">_xlfn.IFS(Table1[[#This Row],[Performance Score]]&gt;=90,"Excellent",Table1[[#This Row],[Performance Score]]&gt;=75,"Good",Table1[[#This Row],[Performance Score]]&gt;=60,"Average",Table1[[#This Row],[Performance Score]]&lt;=60,"Need Improvement")</f>
        <v>Good</v>
      </c>
      <c r="AE1659" t="str">
        <f>IF(AND(Table1[[#This Row],[Attendance %]]&gt;=80,(Table1[[#This Row],[Performance Score]]&gt;=80)),"Eligible","Not Eligible")</f>
        <v>Eligible</v>
      </c>
      <c r="AF1659" t="str">
        <f>IF(Table1[[#This Row],[Performance Score]]&gt;=80,"High Performer","Low Performer")</f>
        <v>High Performer</v>
      </c>
      <c r="AG1659" t="str" cm="1">
        <f t="array" aca="1" ref="AG1659" ca="1">_xlfn.IFS(Table1[[#This Row],[Experience]]&lt;=3,"Junior",Table1[[#This Row],[Experience]]&lt;=7,"Mid Level",Table1[[#This Row],[Experience]]&gt;=7,"Senior")</f>
        <v>Senior</v>
      </c>
      <c r="AH1659" t="str">
        <f>IF(Table1[[#This Row],[Attendance %]]&gt;75,"OK","Below 75")</f>
        <v>OK</v>
      </c>
      <c r="AI1659" t="b">
        <f>ISBLANK(Table1[[#This Row],[Employee ID]])</f>
        <v>0</v>
      </c>
      <c r="AJ1659" t="b">
        <f>ISNUMBER(Table1[[#This Row],[Total Salary  ]])</f>
        <v>1</v>
      </c>
      <c r="AK1659" t="str">
        <f>IFERROR(_xlfn.XLOOKUP(Table1[[#This Row],[Manager ID]],MANAGERS!A:A,MANAGERS!B:B),"Not Found")</f>
        <v>Manager_14</v>
      </c>
    </row>
    <row r="1660" spans="1:37" x14ac:dyDescent="0.2">
      <c r="A1660" t="s">
        <v>3236</v>
      </c>
      <c r="B1660" t="s">
        <v>39</v>
      </c>
      <c r="C1660" t="s">
        <v>15</v>
      </c>
      <c r="D1660" t="s">
        <v>33</v>
      </c>
      <c r="E1660" t="s">
        <v>51</v>
      </c>
      <c r="F1660" s="1">
        <v>43533</v>
      </c>
      <c r="G1660" s="1">
        <v>29263</v>
      </c>
      <c r="H1660">
        <v>88331</v>
      </c>
      <c r="I1660">
        <v>18797</v>
      </c>
      <c r="J1660">
        <v>90</v>
      </c>
      <c r="K1660">
        <v>84</v>
      </c>
      <c r="L1660" t="s">
        <v>34</v>
      </c>
      <c r="M1660">
        <v>103</v>
      </c>
      <c r="N1660">
        <f>Table1[[#This Row],[Basic Salary]]+Table1[[#This Row],[Bonus]]</f>
        <v>107128</v>
      </c>
      <c r="O1660" s="2">
        <f>Table1[[#This Row],[Bonus]]/Table1[[#This Row],[Basic Salary]]</f>
        <v>0.21280184759597423</v>
      </c>
      <c r="P1660">
        <f ca="1">DATEDIF(Table1[[#This Row],[Date of Birth]],TODAY(),"Y")</f>
        <v>46</v>
      </c>
      <c r="Q1660">
        <f ca="1">DATEDIF(Table1[[#This Row],[Joining Date]],TODAY(),"Y")</f>
        <v>7</v>
      </c>
      <c r="R1660" t="str">
        <f ca="1">IF(YEAR(Table1[[#This Row],[Joining Date]])=YEAR(TODAY()),"Yes","No")</f>
        <v>No</v>
      </c>
      <c r="S1660" t="str">
        <f ca="1">IF(Table1[[#This Row],[Experience]]&gt;5,"Yes","No")</f>
        <v>Yes</v>
      </c>
      <c r="T1660" t="str">
        <f>TEXT(Table1[[#This Row],[Joining Date]],"mmmm")</f>
        <v>March</v>
      </c>
      <c r="U1660" t="str">
        <f>TEXT(Table1[[#This Row],[Joining Date]],"yyyy")</f>
        <v>2019</v>
      </c>
      <c r="V1660" s="5">
        <f ca="1">TODAY()-Table1[[#This Row],[Joining Date]]</f>
        <v>2706</v>
      </c>
      <c r="W1660" t="str">
        <f>LEFT(Table1[[#This Row],[Employee Name]],FIND(" ",Table1[[#This Row],[Employee Name]])-1)</f>
        <v>Karan</v>
      </c>
      <c r="X1660" t="str">
        <f>RIGHT(Table1[[#This Row],[Employee Name]],LEN(Table1[[#This Row],[Employee Name]])-FIND(" ",Table1[[#This Row],[Employee Name]]))</f>
        <v>Malhotra</v>
      </c>
      <c r="Y1660" t="str">
        <f>Table1[[#This Row],[Department]]&amp;"-"&amp;Table1[[#This Row],[Employee ID]]</f>
        <v>Marketing-E03180</v>
      </c>
      <c r="Z1660" t="str">
        <f>LEFT(Table1[[#This Row],[Department]],3)</f>
        <v>Mar</v>
      </c>
      <c r="AA1660" t="str">
        <f>_xlfn.XLOOKUP(Table1[[#This Row],[Manager ID]],MANAGERS!A:A,MANAGERS!B:B)</f>
        <v>Manager_3</v>
      </c>
      <c r="AB1660" t="str" cm="1">
        <f t="array" ref="AB1660">_xlfn.XLOOKUP(Table1[[#This Row],[Manager ID]],Table2[[#All],[Manager ID]],Table2[[#All],[Department Head]])</f>
        <v>IT</v>
      </c>
      <c r="AC1660" s="2">
        <f>_xlfn.XLOOKUP(Table1[[#This Row],[City]],L:L,O:O)</f>
        <v>0.24030340748661314</v>
      </c>
      <c r="AD1660" t="str" cm="1">
        <f t="array" ref="AD1660">_xlfn.IFS(Table1[[#This Row],[Performance Score]]&gt;=90,"Excellent",Table1[[#This Row],[Performance Score]]&gt;=75,"Good",Table1[[#This Row],[Performance Score]]&gt;=60,"Average",Table1[[#This Row],[Performance Score]]&lt;=60,"Need Improvement")</f>
        <v>Good</v>
      </c>
      <c r="AE1660" t="str">
        <f>IF(AND(Table1[[#This Row],[Attendance %]]&gt;=80,(Table1[[#This Row],[Performance Score]]&gt;=80)),"Eligible","Not Eligible")</f>
        <v>Eligible</v>
      </c>
      <c r="AF1660" t="str">
        <f>IF(Table1[[#This Row],[Performance Score]]&gt;=80,"High Performer","Low Performer")</f>
        <v>High Performer</v>
      </c>
      <c r="AG1660" t="str" cm="1">
        <f t="array" aca="1" ref="AG1660" ca="1">_xlfn.IFS(Table1[[#This Row],[Experience]]&lt;=3,"Junior",Table1[[#This Row],[Experience]]&lt;=7,"Mid Level",Table1[[#This Row],[Experience]]&gt;=7,"Senior")</f>
        <v>Mid Level</v>
      </c>
      <c r="AH1660" t="str">
        <f>IF(Table1[[#This Row],[Attendance %]]&gt;75,"OK","Below 75")</f>
        <v>OK</v>
      </c>
      <c r="AI1660" t="b">
        <f>ISBLANK(Table1[[#This Row],[Employee ID]])</f>
        <v>0</v>
      </c>
      <c r="AJ1660" t="b">
        <f>ISNUMBER(Table1[[#This Row],[Total Salary  ]])</f>
        <v>1</v>
      </c>
      <c r="AK1660" t="str">
        <f>IFERROR(_xlfn.XLOOKUP(Table1[[#This Row],[Manager ID]],MANAGERS!A:A,MANAGERS!B:B),"Not Found")</f>
        <v>Manager_3</v>
      </c>
    </row>
    <row r="1661" spans="1:37" x14ac:dyDescent="0.2">
      <c r="A1661" t="s">
        <v>1585</v>
      </c>
      <c r="B1661" t="s">
        <v>29</v>
      </c>
      <c r="C1661" t="s">
        <v>21</v>
      </c>
      <c r="D1661" t="s">
        <v>33</v>
      </c>
      <c r="E1661" t="s">
        <v>26</v>
      </c>
      <c r="F1661" s="1">
        <v>43967</v>
      </c>
      <c r="G1661" s="1">
        <v>31730</v>
      </c>
      <c r="H1661">
        <v>84535</v>
      </c>
      <c r="I1661">
        <v>22578</v>
      </c>
      <c r="J1661">
        <v>83</v>
      </c>
      <c r="K1661">
        <v>54</v>
      </c>
      <c r="L1661" t="s">
        <v>37</v>
      </c>
      <c r="M1661">
        <v>110</v>
      </c>
      <c r="N1661">
        <f>Table1[[#This Row],[Basic Salary]]+Table1[[#This Row],[Bonus]]</f>
        <v>107113</v>
      </c>
      <c r="O1661" s="2">
        <f>Table1[[#This Row],[Bonus]]/Table1[[#This Row],[Basic Salary]]</f>
        <v>0.26708463949843259</v>
      </c>
      <c r="P1661">
        <f ca="1">DATEDIF(Table1[[#This Row],[Date of Birth]],TODAY(),"Y")</f>
        <v>39</v>
      </c>
      <c r="Q1661">
        <f ca="1">DATEDIF(Table1[[#This Row],[Joining Date]],TODAY(),"Y")</f>
        <v>6</v>
      </c>
      <c r="R1661" t="str">
        <f ca="1">IF(YEAR(Table1[[#This Row],[Joining Date]])=YEAR(TODAY()),"Yes","No")</f>
        <v>No</v>
      </c>
      <c r="S1661" t="str">
        <f ca="1">IF(Table1[[#This Row],[Experience]]&gt;5,"Yes","No")</f>
        <v>Yes</v>
      </c>
      <c r="T1661" t="str">
        <f>TEXT(Table1[[#This Row],[Joining Date]],"mmmm")</f>
        <v>May</v>
      </c>
      <c r="U1661" t="str">
        <f>TEXT(Table1[[#This Row],[Joining Date]],"yyyy")</f>
        <v>2020</v>
      </c>
      <c r="V1661" s="5">
        <f ca="1">TODAY()-Table1[[#This Row],[Joining Date]]</f>
        <v>2272</v>
      </c>
      <c r="W1661" t="str">
        <f>LEFT(Table1[[#This Row],[Employee Name]],FIND(" ",Table1[[#This Row],[Employee Name]])-1)</f>
        <v>Vikram</v>
      </c>
      <c r="X1661" t="str">
        <f>RIGHT(Table1[[#This Row],[Employee Name]],LEN(Table1[[#This Row],[Employee Name]])-FIND(" ",Table1[[#This Row],[Employee Name]]))</f>
        <v>Singh</v>
      </c>
      <c r="Y1661" t="str">
        <f>Table1[[#This Row],[Department]]&amp;"-"&amp;Table1[[#This Row],[Employee ID]]</f>
        <v>Marketing-E01529</v>
      </c>
      <c r="Z1661" t="str">
        <f>LEFT(Table1[[#This Row],[Department]],3)</f>
        <v>Mar</v>
      </c>
      <c r="AA1661" t="str">
        <f>_xlfn.XLOOKUP(Table1[[#This Row],[Manager ID]],MANAGERS!A:A,MANAGERS!B:B)</f>
        <v>Manager_10</v>
      </c>
      <c r="AB1661" t="str" cm="1">
        <f t="array" ref="AB1661">_xlfn.XLOOKUP(Table1[[#This Row],[Manager ID]],Table2[[#All],[Manager ID]],Table2[[#All],[Department Head]])</f>
        <v>HR</v>
      </c>
      <c r="AC1661" s="2">
        <f>_xlfn.XLOOKUP(Table1[[#This Row],[City]],L:L,O:O)</f>
        <v>0.24036902712549932</v>
      </c>
      <c r="AD1661" t="str" cm="1">
        <f t="array" ref="AD1661">_xlfn.IFS(Table1[[#This Row],[Performance Score]]&gt;=90,"Excellent",Table1[[#This Row],[Performance Score]]&gt;=75,"Good",Table1[[#This Row],[Performance Score]]&gt;=60,"Average",Table1[[#This Row],[Performance Score]]&lt;=60,"Need Improvement")</f>
        <v>Need Improvement</v>
      </c>
      <c r="AE1661" t="str">
        <f>IF(AND(Table1[[#This Row],[Attendance %]]&gt;=80,(Table1[[#This Row],[Performance Score]]&gt;=80)),"Eligible","Not Eligible")</f>
        <v>Not Eligible</v>
      </c>
      <c r="AF1661" t="str">
        <f>IF(Table1[[#This Row],[Performance Score]]&gt;=80,"High Performer","Low Performer")</f>
        <v>Low Performer</v>
      </c>
      <c r="AG1661" t="str" cm="1">
        <f t="array" aca="1" ref="AG1661" ca="1">_xlfn.IFS(Table1[[#This Row],[Experience]]&lt;=3,"Junior",Table1[[#This Row],[Experience]]&lt;=7,"Mid Level",Table1[[#This Row],[Experience]]&gt;=7,"Senior")</f>
        <v>Mid Level</v>
      </c>
      <c r="AH1661" t="str">
        <f>IF(Table1[[#This Row],[Attendance %]]&gt;75,"OK","Below 75")</f>
        <v>OK</v>
      </c>
      <c r="AI1661" t="b">
        <f>ISBLANK(Table1[[#This Row],[Employee ID]])</f>
        <v>0</v>
      </c>
      <c r="AJ1661" t="b">
        <f>ISNUMBER(Table1[[#This Row],[Total Salary  ]])</f>
        <v>1</v>
      </c>
      <c r="AK1661" t="str">
        <f>IFERROR(_xlfn.XLOOKUP(Table1[[#This Row],[Manager ID]],MANAGERS!A:A,MANAGERS!B:B),"Not Found")</f>
        <v>Manager_10</v>
      </c>
    </row>
    <row r="1662" spans="1:37" x14ac:dyDescent="0.2">
      <c r="A1662" t="s">
        <v>2905</v>
      </c>
      <c r="B1662" t="s">
        <v>93</v>
      </c>
      <c r="C1662" t="s">
        <v>21</v>
      </c>
      <c r="D1662" t="s">
        <v>81</v>
      </c>
      <c r="E1662" t="s">
        <v>22</v>
      </c>
      <c r="F1662" s="1">
        <v>44944</v>
      </c>
      <c r="G1662" s="1">
        <v>35687</v>
      </c>
      <c r="H1662">
        <v>88994</v>
      </c>
      <c r="I1662">
        <v>18113</v>
      </c>
      <c r="J1662">
        <v>88</v>
      </c>
      <c r="K1662">
        <v>40</v>
      </c>
      <c r="L1662" t="s">
        <v>27</v>
      </c>
      <c r="M1662">
        <v>107</v>
      </c>
      <c r="N1662">
        <f>Table1[[#This Row],[Basic Salary]]+Table1[[#This Row],[Bonus]]</f>
        <v>107107</v>
      </c>
      <c r="O1662" s="2">
        <f>Table1[[#This Row],[Bonus]]/Table1[[#This Row],[Basic Salary]]</f>
        <v>0.20353057509495023</v>
      </c>
      <c r="P1662">
        <f ca="1">DATEDIF(Table1[[#This Row],[Date of Birth]],TODAY(),"Y")</f>
        <v>28</v>
      </c>
      <c r="Q1662">
        <f ca="1">DATEDIF(Table1[[#This Row],[Joining Date]],TODAY(),"Y")</f>
        <v>3</v>
      </c>
      <c r="R1662" t="str">
        <f ca="1">IF(YEAR(Table1[[#This Row],[Joining Date]])=YEAR(TODAY()),"Yes","No")</f>
        <v>No</v>
      </c>
      <c r="S1662" t="str">
        <f ca="1">IF(Table1[[#This Row],[Experience]]&gt;5,"Yes","No")</f>
        <v>No</v>
      </c>
      <c r="T1662" t="str">
        <f>TEXT(Table1[[#This Row],[Joining Date]],"mmmm")</f>
        <v>January</v>
      </c>
      <c r="U1662" t="str">
        <f>TEXT(Table1[[#This Row],[Joining Date]],"yyyy")</f>
        <v>2023</v>
      </c>
      <c r="V1662" s="5">
        <f ca="1">TODAY()-Table1[[#This Row],[Joining Date]]</f>
        <v>1295</v>
      </c>
      <c r="W1662" t="str">
        <f>LEFT(Table1[[#This Row],[Employee Name]],FIND(" ",Table1[[#This Row],[Employee Name]])-1)</f>
        <v>Priya</v>
      </c>
      <c r="X1662" t="str">
        <f>RIGHT(Table1[[#This Row],[Employee Name]],LEN(Table1[[#This Row],[Employee Name]])-FIND(" ",Table1[[#This Row],[Employee Name]]))</f>
        <v>Reddy</v>
      </c>
      <c r="Y1662" t="str">
        <f>Table1[[#This Row],[Department]]&amp;"-"&amp;Table1[[#This Row],[Employee ID]]</f>
        <v>Sales-E02849</v>
      </c>
      <c r="Z1662" t="str">
        <f>LEFT(Table1[[#This Row],[Department]],3)</f>
        <v>Sal</v>
      </c>
      <c r="AA1662" t="str">
        <f>_xlfn.XLOOKUP(Table1[[#This Row],[Manager ID]],MANAGERS!A:A,MANAGERS!B:B)</f>
        <v>Manager_7</v>
      </c>
      <c r="AB1662" t="str" cm="1">
        <f t="array" ref="AB1662">_xlfn.XLOOKUP(Table1[[#This Row],[Manager ID]],Table2[[#All],[Manager ID]],Table2[[#All],[Department Head]])</f>
        <v>Operations</v>
      </c>
      <c r="AC1662" s="2">
        <f>_xlfn.XLOOKUP(Table1[[#This Row],[City]],L:L,O:O)</f>
        <v>0.23674293405114402</v>
      </c>
      <c r="AD1662" t="str" cm="1">
        <f t="array" ref="AD1662">_xlfn.IFS(Table1[[#This Row],[Performance Score]]&gt;=90,"Excellent",Table1[[#This Row],[Performance Score]]&gt;=75,"Good",Table1[[#This Row],[Performance Score]]&gt;=60,"Average",Table1[[#This Row],[Performance Score]]&lt;=60,"Need Improvement")</f>
        <v>Need Improvement</v>
      </c>
      <c r="AE1662" t="str">
        <f>IF(AND(Table1[[#This Row],[Attendance %]]&gt;=80,(Table1[[#This Row],[Performance Score]]&gt;=80)),"Eligible","Not Eligible")</f>
        <v>Not Eligible</v>
      </c>
      <c r="AF1662" t="str">
        <f>IF(Table1[[#This Row],[Performance Score]]&gt;=80,"High Performer","Low Performer")</f>
        <v>Low Performer</v>
      </c>
      <c r="AG1662" t="str" cm="1">
        <f t="array" aca="1" ref="AG1662" ca="1">_xlfn.IFS(Table1[[#This Row],[Experience]]&lt;=3,"Junior",Table1[[#This Row],[Experience]]&lt;=7,"Mid Level",Table1[[#This Row],[Experience]]&gt;=7,"Senior")</f>
        <v>Junior</v>
      </c>
      <c r="AH1662" t="str">
        <f>IF(Table1[[#This Row],[Attendance %]]&gt;75,"OK","Below 75")</f>
        <v>OK</v>
      </c>
      <c r="AI1662" t="b">
        <f>ISBLANK(Table1[[#This Row],[Employee ID]])</f>
        <v>0</v>
      </c>
      <c r="AJ1662" t="b">
        <f>ISNUMBER(Table1[[#This Row],[Total Salary  ]])</f>
        <v>1</v>
      </c>
      <c r="AK1662" t="str">
        <f>IFERROR(_xlfn.XLOOKUP(Table1[[#This Row],[Manager ID]],MANAGERS!A:A,MANAGERS!B:B),"Not Found")</f>
        <v>Manager_7</v>
      </c>
    </row>
    <row r="1663" spans="1:37" x14ac:dyDescent="0.2">
      <c r="A1663" t="s">
        <v>3690</v>
      </c>
      <c r="B1663" t="s">
        <v>29</v>
      </c>
      <c r="C1663" t="s">
        <v>21</v>
      </c>
      <c r="D1663" t="s">
        <v>16</v>
      </c>
      <c r="E1663" t="s">
        <v>51</v>
      </c>
      <c r="F1663" s="1">
        <v>45361</v>
      </c>
      <c r="G1663" s="1">
        <v>35828</v>
      </c>
      <c r="H1663">
        <v>91599</v>
      </c>
      <c r="I1663">
        <v>15450</v>
      </c>
      <c r="J1663">
        <v>99</v>
      </c>
      <c r="K1663">
        <v>53</v>
      </c>
      <c r="L1663" t="s">
        <v>23</v>
      </c>
      <c r="M1663">
        <v>102</v>
      </c>
      <c r="N1663">
        <f>Table1[[#This Row],[Basic Salary]]+Table1[[#This Row],[Bonus]]</f>
        <v>107049</v>
      </c>
      <c r="O1663" s="2">
        <f>Table1[[#This Row],[Bonus]]/Table1[[#This Row],[Basic Salary]]</f>
        <v>0.16866996364589132</v>
      </c>
      <c r="P1663">
        <f ca="1">DATEDIF(Table1[[#This Row],[Date of Birth]],TODAY(),"Y")</f>
        <v>28</v>
      </c>
      <c r="Q1663">
        <f ca="1">DATEDIF(Table1[[#This Row],[Joining Date]],TODAY(),"Y")</f>
        <v>2</v>
      </c>
      <c r="R1663" t="str">
        <f ca="1">IF(YEAR(Table1[[#This Row],[Joining Date]])=YEAR(TODAY()),"Yes","No")</f>
        <v>No</v>
      </c>
      <c r="S1663" t="str">
        <f ca="1">IF(Table1[[#This Row],[Experience]]&gt;5,"Yes","No")</f>
        <v>No</v>
      </c>
      <c r="T1663" t="str">
        <f>TEXT(Table1[[#This Row],[Joining Date]],"mmmm")</f>
        <v>March</v>
      </c>
      <c r="U1663" t="str">
        <f>TEXT(Table1[[#This Row],[Joining Date]],"yyyy")</f>
        <v>2024</v>
      </c>
      <c r="V1663" s="5">
        <f ca="1">TODAY()-Table1[[#This Row],[Joining Date]]</f>
        <v>878</v>
      </c>
      <c r="W1663" t="str">
        <f>LEFT(Table1[[#This Row],[Employee Name]],FIND(" ",Table1[[#This Row],[Employee Name]])-1)</f>
        <v>Vikram</v>
      </c>
      <c r="X1663" t="str">
        <f>RIGHT(Table1[[#This Row],[Employee Name]],LEN(Table1[[#This Row],[Employee Name]])-FIND(" ",Table1[[#This Row],[Employee Name]]))</f>
        <v>Singh</v>
      </c>
      <c r="Y1663" t="str">
        <f>Table1[[#This Row],[Department]]&amp;"-"&amp;Table1[[#This Row],[Employee ID]]</f>
        <v>HR-E03634</v>
      </c>
      <c r="Z1663" t="str">
        <f>LEFT(Table1[[#This Row],[Department]],3)</f>
        <v>HR</v>
      </c>
      <c r="AA1663" t="str">
        <f>_xlfn.XLOOKUP(Table1[[#This Row],[Manager ID]],MANAGERS!A:A,MANAGERS!B:B)</f>
        <v>Manager_2</v>
      </c>
      <c r="AB1663" t="str" cm="1">
        <f t="array" ref="AB1663">_xlfn.XLOOKUP(Table1[[#This Row],[Manager ID]],Table2[[#All],[Manager ID]],Table2[[#All],[Department Head]])</f>
        <v>Sales</v>
      </c>
      <c r="AC1663" s="2">
        <f>_xlfn.XLOOKUP(Table1[[#This Row],[City]],L:L,O:O)</f>
        <v>0.23486488519629886</v>
      </c>
      <c r="AD1663" t="str" cm="1">
        <f t="array" ref="AD1663">_xlfn.IFS(Table1[[#This Row],[Performance Score]]&gt;=90,"Excellent",Table1[[#This Row],[Performance Score]]&gt;=75,"Good",Table1[[#This Row],[Performance Score]]&gt;=60,"Average",Table1[[#This Row],[Performance Score]]&lt;=60,"Need Improvement")</f>
        <v>Need Improvement</v>
      </c>
      <c r="AE1663" t="str">
        <f>IF(AND(Table1[[#This Row],[Attendance %]]&gt;=80,(Table1[[#This Row],[Performance Score]]&gt;=80)),"Eligible","Not Eligible")</f>
        <v>Not Eligible</v>
      </c>
      <c r="AF1663" t="str">
        <f>IF(Table1[[#This Row],[Performance Score]]&gt;=80,"High Performer","Low Performer")</f>
        <v>Low Performer</v>
      </c>
      <c r="AG1663" t="str" cm="1">
        <f t="array" aca="1" ref="AG1663" ca="1">_xlfn.IFS(Table1[[#This Row],[Experience]]&lt;=3,"Junior",Table1[[#This Row],[Experience]]&lt;=7,"Mid Level",Table1[[#This Row],[Experience]]&gt;=7,"Senior")</f>
        <v>Junior</v>
      </c>
      <c r="AH1663" t="str">
        <f>IF(Table1[[#This Row],[Attendance %]]&gt;75,"OK","Below 75")</f>
        <v>OK</v>
      </c>
      <c r="AI1663" t="b">
        <f>ISBLANK(Table1[[#This Row],[Employee ID]])</f>
        <v>0</v>
      </c>
      <c r="AJ1663" t="b">
        <f>ISNUMBER(Table1[[#This Row],[Total Salary  ]])</f>
        <v>1</v>
      </c>
      <c r="AK1663" t="str">
        <f>IFERROR(_xlfn.XLOOKUP(Table1[[#This Row],[Manager ID]],MANAGERS!A:A,MANAGERS!B:B),"Not Found")</f>
        <v>Manager_2</v>
      </c>
    </row>
    <row r="1664" spans="1:37" x14ac:dyDescent="0.2">
      <c r="A1664" t="s">
        <v>2220</v>
      </c>
      <c r="B1664" t="s">
        <v>60</v>
      </c>
      <c r="C1664" t="s">
        <v>21</v>
      </c>
      <c r="D1664" t="s">
        <v>43</v>
      </c>
      <c r="E1664" t="s">
        <v>65</v>
      </c>
      <c r="F1664" s="1">
        <v>44425</v>
      </c>
      <c r="G1664" s="1">
        <v>34480</v>
      </c>
      <c r="H1664">
        <v>84095</v>
      </c>
      <c r="I1664">
        <v>22928</v>
      </c>
      <c r="J1664">
        <v>91</v>
      </c>
      <c r="K1664">
        <v>62</v>
      </c>
      <c r="L1664" t="s">
        <v>34</v>
      </c>
      <c r="M1664">
        <v>106</v>
      </c>
      <c r="N1664">
        <f>Table1[[#This Row],[Basic Salary]]+Table1[[#This Row],[Bonus]]</f>
        <v>107023</v>
      </c>
      <c r="O1664" s="2">
        <f>Table1[[#This Row],[Bonus]]/Table1[[#This Row],[Basic Salary]]</f>
        <v>0.27264403353350375</v>
      </c>
      <c r="P1664">
        <f ca="1">DATEDIF(Table1[[#This Row],[Date of Birth]],TODAY(),"Y")</f>
        <v>32</v>
      </c>
      <c r="Q1664">
        <f ca="1">DATEDIF(Table1[[#This Row],[Joining Date]],TODAY(),"Y")</f>
        <v>4</v>
      </c>
      <c r="R1664" t="str">
        <f ca="1">IF(YEAR(Table1[[#This Row],[Joining Date]])=YEAR(TODAY()),"Yes","No")</f>
        <v>No</v>
      </c>
      <c r="S1664" t="str">
        <f ca="1">IF(Table1[[#This Row],[Experience]]&gt;5,"Yes","No")</f>
        <v>No</v>
      </c>
      <c r="T1664" t="str">
        <f>TEXT(Table1[[#This Row],[Joining Date]],"mmmm")</f>
        <v>August</v>
      </c>
      <c r="U1664" t="str">
        <f>TEXT(Table1[[#This Row],[Joining Date]],"yyyy")</f>
        <v>2021</v>
      </c>
      <c r="V1664" s="5">
        <f ca="1">TODAY()-Table1[[#This Row],[Joining Date]]</f>
        <v>1814</v>
      </c>
      <c r="W1664" t="str">
        <f>LEFT(Table1[[#This Row],[Employee Name]],FIND(" ",Table1[[#This Row],[Employee Name]])-1)</f>
        <v>Gayathri</v>
      </c>
      <c r="X1664" t="str">
        <f>RIGHT(Table1[[#This Row],[Employee Name]],LEN(Table1[[#This Row],[Employee Name]])-FIND(" ",Table1[[#This Row],[Employee Name]]))</f>
        <v>Iyer</v>
      </c>
      <c r="Y1664" t="str">
        <f>Table1[[#This Row],[Department]]&amp;"-"&amp;Table1[[#This Row],[Employee ID]]</f>
        <v>Operations-E02164</v>
      </c>
      <c r="Z1664" t="str">
        <f>LEFT(Table1[[#This Row],[Department]],3)</f>
        <v>Ope</v>
      </c>
      <c r="AA1664" t="str">
        <f>_xlfn.XLOOKUP(Table1[[#This Row],[Manager ID]],MANAGERS!A:A,MANAGERS!B:B)</f>
        <v>Manager_6</v>
      </c>
      <c r="AB1664" t="str" cm="1">
        <f t="array" ref="AB1664">_xlfn.XLOOKUP(Table1[[#This Row],[Manager ID]],Table2[[#All],[Manager ID]],Table2[[#All],[Department Head]])</f>
        <v>HR</v>
      </c>
      <c r="AC1664" s="2">
        <f>_xlfn.XLOOKUP(Table1[[#This Row],[City]],L:L,O:O)</f>
        <v>0.24030340748661314</v>
      </c>
      <c r="AD1664" t="str" cm="1">
        <f t="array" ref="AD1664">_xlfn.IFS(Table1[[#This Row],[Performance Score]]&gt;=90,"Excellent",Table1[[#This Row],[Performance Score]]&gt;=75,"Good",Table1[[#This Row],[Performance Score]]&gt;=60,"Average",Table1[[#This Row],[Performance Score]]&lt;=60,"Need Improvement")</f>
        <v>Average</v>
      </c>
      <c r="AE1664" t="str">
        <f>IF(AND(Table1[[#This Row],[Attendance %]]&gt;=80,(Table1[[#This Row],[Performance Score]]&gt;=80)),"Eligible","Not Eligible")</f>
        <v>Not Eligible</v>
      </c>
      <c r="AF1664" t="str">
        <f>IF(Table1[[#This Row],[Performance Score]]&gt;=80,"High Performer","Low Performer")</f>
        <v>Low Performer</v>
      </c>
      <c r="AG1664" t="str" cm="1">
        <f t="array" aca="1" ref="AG1664" ca="1">_xlfn.IFS(Table1[[#This Row],[Experience]]&lt;=3,"Junior",Table1[[#This Row],[Experience]]&lt;=7,"Mid Level",Table1[[#This Row],[Experience]]&gt;=7,"Senior")</f>
        <v>Mid Level</v>
      </c>
      <c r="AH1664" t="str">
        <f>IF(Table1[[#This Row],[Attendance %]]&gt;75,"OK","Below 75")</f>
        <v>OK</v>
      </c>
      <c r="AI1664" t="b">
        <f>ISBLANK(Table1[[#This Row],[Employee ID]])</f>
        <v>0</v>
      </c>
      <c r="AJ1664" t="b">
        <f>ISNUMBER(Table1[[#This Row],[Total Salary  ]])</f>
        <v>1</v>
      </c>
      <c r="AK1664" t="str">
        <f>IFERROR(_xlfn.XLOOKUP(Table1[[#This Row],[Manager ID]],MANAGERS!A:A,MANAGERS!B:B),"Not Found")</f>
        <v>Manager_6</v>
      </c>
    </row>
    <row r="1665" spans="1:37" x14ac:dyDescent="0.2">
      <c r="A1665" t="s">
        <v>2360</v>
      </c>
      <c r="B1665" t="s">
        <v>75</v>
      </c>
      <c r="C1665" t="s">
        <v>15</v>
      </c>
      <c r="D1665" t="s">
        <v>46</v>
      </c>
      <c r="E1665" t="s">
        <v>65</v>
      </c>
      <c r="F1665" s="1">
        <v>43230</v>
      </c>
      <c r="G1665" s="1">
        <v>37885</v>
      </c>
      <c r="H1665">
        <v>95837</v>
      </c>
      <c r="I1665">
        <v>11145</v>
      </c>
      <c r="J1665">
        <v>100</v>
      </c>
      <c r="K1665">
        <v>78</v>
      </c>
      <c r="L1665" t="s">
        <v>34</v>
      </c>
      <c r="M1665">
        <v>115</v>
      </c>
      <c r="N1665">
        <f>Table1[[#This Row],[Basic Salary]]+Table1[[#This Row],[Bonus]]</f>
        <v>106982</v>
      </c>
      <c r="O1665" s="2">
        <f>Table1[[#This Row],[Bonus]]/Table1[[#This Row],[Basic Salary]]</f>
        <v>0.11629120277137223</v>
      </c>
      <c r="P1665">
        <f ca="1">DATEDIF(Table1[[#This Row],[Date of Birth]],TODAY(),"Y")</f>
        <v>22</v>
      </c>
      <c r="Q1665">
        <f ca="1">DATEDIF(Table1[[#This Row],[Joining Date]],TODAY(),"Y")</f>
        <v>8</v>
      </c>
      <c r="R1665" t="str">
        <f ca="1">IF(YEAR(Table1[[#This Row],[Joining Date]])=YEAR(TODAY()),"Yes","No")</f>
        <v>No</v>
      </c>
      <c r="S1665" t="str">
        <f ca="1">IF(Table1[[#This Row],[Experience]]&gt;5,"Yes","No")</f>
        <v>Yes</v>
      </c>
      <c r="T1665" t="str">
        <f>TEXT(Table1[[#This Row],[Joining Date]],"mmmm")</f>
        <v>May</v>
      </c>
      <c r="U1665" t="str">
        <f>TEXT(Table1[[#This Row],[Joining Date]],"yyyy")</f>
        <v>2018</v>
      </c>
      <c r="V1665" s="5">
        <f ca="1">TODAY()-Table1[[#This Row],[Joining Date]]</f>
        <v>3009</v>
      </c>
      <c r="W1665" t="str">
        <f>LEFT(Table1[[#This Row],[Employee Name]],FIND(" ",Table1[[#This Row],[Employee Name]])-1)</f>
        <v>Ishita</v>
      </c>
      <c r="X1665" t="str">
        <f>RIGHT(Table1[[#This Row],[Employee Name]],LEN(Table1[[#This Row],[Employee Name]])-FIND(" ",Table1[[#This Row],[Employee Name]]))</f>
        <v>Roy</v>
      </c>
      <c r="Y1665" t="str">
        <f>Table1[[#This Row],[Department]]&amp;"-"&amp;Table1[[#This Row],[Employee ID]]</f>
        <v>Support-E02304</v>
      </c>
      <c r="Z1665" t="str">
        <f>LEFT(Table1[[#This Row],[Department]],3)</f>
        <v>Sup</v>
      </c>
      <c r="AA1665" t="str">
        <f>_xlfn.XLOOKUP(Table1[[#This Row],[Manager ID]],MANAGERS!A:A,MANAGERS!B:B)</f>
        <v>Manager_15</v>
      </c>
      <c r="AB1665" t="str" cm="1">
        <f t="array" ref="AB1665">_xlfn.XLOOKUP(Table1[[#This Row],[Manager ID]],Table2[[#All],[Manager ID]],Table2[[#All],[Department Head]])</f>
        <v>Support</v>
      </c>
      <c r="AC1665" s="2">
        <f>_xlfn.XLOOKUP(Table1[[#This Row],[City]],L:L,O:O)</f>
        <v>0.24030340748661314</v>
      </c>
      <c r="AD1665" t="str" cm="1">
        <f t="array" ref="AD1665">_xlfn.IFS(Table1[[#This Row],[Performance Score]]&gt;=90,"Excellent",Table1[[#This Row],[Performance Score]]&gt;=75,"Good",Table1[[#This Row],[Performance Score]]&gt;=60,"Average",Table1[[#This Row],[Performance Score]]&lt;=60,"Need Improvement")</f>
        <v>Good</v>
      </c>
      <c r="AE1665" t="str">
        <f>IF(AND(Table1[[#This Row],[Attendance %]]&gt;=80,(Table1[[#This Row],[Performance Score]]&gt;=80)),"Eligible","Not Eligible")</f>
        <v>Not Eligible</v>
      </c>
      <c r="AF1665" t="str">
        <f>IF(Table1[[#This Row],[Performance Score]]&gt;=80,"High Performer","Low Performer")</f>
        <v>Low Performer</v>
      </c>
      <c r="AG1665" t="str" cm="1">
        <f t="array" aca="1" ref="AG1665" ca="1">_xlfn.IFS(Table1[[#This Row],[Experience]]&lt;=3,"Junior",Table1[[#This Row],[Experience]]&lt;=7,"Mid Level",Table1[[#This Row],[Experience]]&gt;=7,"Senior")</f>
        <v>Senior</v>
      </c>
      <c r="AH1665" t="str">
        <f>IF(Table1[[#This Row],[Attendance %]]&gt;75,"OK","Below 75")</f>
        <v>OK</v>
      </c>
      <c r="AI1665" t="b">
        <f>ISBLANK(Table1[[#This Row],[Employee ID]])</f>
        <v>0</v>
      </c>
      <c r="AJ1665" t="b">
        <f>ISNUMBER(Table1[[#This Row],[Total Salary  ]])</f>
        <v>1</v>
      </c>
      <c r="AK1665" t="str">
        <f>IFERROR(_xlfn.XLOOKUP(Table1[[#This Row],[Manager ID]],MANAGERS!A:A,MANAGERS!B:B),"Not Found")</f>
        <v>Manager_15</v>
      </c>
    </row>
    <row r="1666" spans="1:37" x14ac:dyDescent="0.2">
      <c r="A1666" t="s">
        <v>110</v>
      </c>
      <c r="B1666" t="s">
        <v>95</v>
      </c>
      <c r="C1666" t="s">
        <v>21</v>
      </c>
      <c r="D1666" t="s">
        <v>46</v>
      </c>
      <c r="E1666" t="s">
        <v>51</v>
      </c>
      <c r="F1666" s="1">
        <v>43831</v>
      </c>
      <c r="G1666" s="1">
        <v>31828</v>
      </c>
      <c r="H1666">
        <v>87216</v>
      </c>
      <c r="I1666">
        <v>19747</v>
      </c>
      <c r="J1666">
        <v>76</v>
      </c>
      <c r="K1666">
        <v>88</v>
      </c>
      <c r="L1666" t="s">
        <v>37</v>
      </c>
      <c r="M1666">
        <v>109</v>
      </c>
      <c r="N1666">
        <f>Table1[[#This Row],[Basic Salary]]+Table1[[#This Row],[Bonus]]</f>
        <v>106963</v>
      </c>
      <c r="O1666" s="2">
        <f>Table1[[#This Row],[Bonus]]/Table1[[#This Row],[Basic Salary]]</f>
        <v>0.22641487800403595</v>
      </c>
      <c r="P1666">
        <f ca="1">DATEDIF(Table1[[#This Row],[Date of Birth]],TODAY(),"Y")</f>
        <v>39</v>
      </c>
      <c r="Q1666">
        <f ca="1">DATEDIF(Table1[[#This Row],[Joining Date]],TODAY(),"Y")</f>
        <v>6</v>
      </c>
      <c r="R1666" t="str">
        <f ca="1">IF(YEAR(Table1[[#This Row],[Joining Date]])=YEAR(TODAY()),"Yes","No")</f>
        <v>No</v>
      </c>
      <c r="S1666" t="str">
        <f ca="1">IF(Table1[[#This Row],[Experience]]&gt;5,"Yes","No")</f>
        <v>Yes</v>
      </c>
      <c r="T1666" t="str">
        <f>TEXT(Table1[[#This Row],[Joining Date]],"mmmm")</f>
        <v>January</v>
      </c>
      <c r="U1666" t="str">
        <f>TEXT(Table1[[#This Row],[Joining Date]],"yyyy")</f>
        <v>2020</v>
      </c>
      <c r="V1666" s="5">
        <f ca="1">TODAY()-Table1[[#This Row],[Joining Date]]</f>
        <v>2408</v>
      </c>
      <c r="W1666" t="str">
        <f>LEFT(Table1[[#This Row],[Employee Name]],FIND(" ",Table1[[#This Row],[Employee Name]])-1)</f>
        <v>Ajay</v>
      </c>
      <c r="X1666" t="str">
        <f>RIGHT(Table1[[#This Row],[Employee Name]],LEN(Table1[[#This Row],[Employee Name]])-FIND(" ",Table1[[#This Row],[Employee Name]]))</f>
        <v>Singh</v>
      </c>
      <c r="Y1666" t="str">
        <f>Table1[[#This Row],[Department]]&amp;"-"&amp;Table1[[#This Row],[Employee ID]]</f>
        <v>Support-E00055</v>
      </c>
      <c r="Z1666" t="str">
        <f>LEFT(Table1[[#This Row],[Department]],3)</f>
        <v>Sup</v>
      </c>
      <c r="AA1666" t="str">
        <f>_xlfn.XLOOKUP(Table1[[#This Row],[Manager ID]],MANAGERS!A:A,MANAGERS!B:B)</f>
        <v>Manager_9</v>
      </c>
      <c r="AB1666" t="str" cm="1">
        <f t="array" ref="AB1666">_xlfn.XLOOKUP(Table1[[#This Row],[Manager ID]],Table2[[#All],[Manager ID]],Table2[[#All],[Department Head]])</f>
        <v>Sales</v>
      </c>
      <c r="AC1666" s="2">
        <f>_xlfn.XLOOKUP(Table1[[#This Row],[City]],L:L,O:O)</f>
        <v>0.24036902712549932</v>
      </c>
      <c r="AD1666" t="str" cm="1">
        <f t="array" ref="AD1666">_xlfn.IFS(Table1[[#This Row],[Performance Score]]&gt;=90,"Excellent",Table1[[#This Row],[Performance Score]]&gt;=75,"Good",Table1[[#This Row],[Performance Score]]&gt;=60,"Average",Table1[[#This Row],[Performance Score]]&lt;=60,"Need Improvement")</f>
        <v>Good</v>
      </c>
      <c r="AE1666" t="str">
        <f>IF(AND(Table1[[#This Row],[Attendance %]]&gt;=80,(Table1[[#This Row],[Performance Score]]&gt;=80)),"Eligible","Not Eligible")</f>
        <v>Not Eligible</v>
      </c>
      <c r="AF1666" t="str">
        <f>IF(Table1[[#This Row],[Performance Score]]&gt;=80,"High Performer","Low Performer")</f>
        <v>High Performer</v>
      </c>
      <c r="AG1666" t="str" cm="1">
        <f t="array" aca="1" ref="AG1666" ca="1">_xlfn.IFS(Table1[[#This Row],[Experience]]&lt;=3,"Junior",Table1[[#This Row],[Experience]]&lt;=7,"Mid Level",Table1[[#This Row],[Experience]]&gt;=7,"Senior")</f>
        <v>Mid Level</v>
      </c>
      <c r="AH1666" t="str">
        <f>IF(Table1[[#This Row],[Attendance %]]&gt;75,"OK","Below 75")</f>
        <v>OK</v>
      </c>
      <c r="AI1666" t="b">
        <f>ISBLANK(Table1[[#This Row],[Employee ID]])</f>
        <v>0</v>
      </c>
      <c r="AJ1666" t="b">
        <f>ISNUMBER(Table1[[#This Row],[Total Salary  ]])</f>
        <v>1</v>
      </c>
      <c r="AK1666" t="str">
        <f>IFERROR(_xlfn.XLOOKUP(Table1[[#This Row],[Manager ID]],MANAGERS!A:A,MANAGERS!B:B),"Not Found")</f>
        <v>Manager_9</v>
      </c>
    </row>
    <row r="1667" spans="1:37" x14ac:dyDescent="0.2">
      <c r="A1667" t="s">
        <v>2475</v>
      </c>
      <c r="B1667" t="s">
        <v>129</v>
      </c>
      <c r="C1667" t="s">
        <v>15</v>
      </c>
      <c r="D1667" t="s">
        <v>25</v>
      </c>
      <c r="E1667" t="s">
        <v>30</v>
      </c>
      <c r="F1667" s="1">
        <v>42195</v>
      </c>
      <c r="G1667" s="1">
        <v>39850</v>
      </c>
      <c r="H1667">
        <v>93508</v>
      </c>
      <c r="I1667">
        <v>13455</v>
      </c>
      <c r="J1667">
        <v>70</v>
      </c>
      <c r="K1667">
        <v>58</v>
      </c>
      <c r="L1667" t="s">
        <v>34</v>
      </c>
      <c r="M1667">
        <v>107</v>
      </c>
      <c r="N1667">
        <f>Table1[[#This Row],[Basic Salary]]+Table1[[#This Row],[Bonus]]</f>
        <v>106963</v>
      </c>
      <c r="O1667" s="2">
        <f>Table1[[#This Row],[Bonus]]/Table1[[#This Row],[Basic Salary]]</f>
        <v>0.14389143174915514</v>
      </c>
      <c r="P1667">
        <f ca="1">DATEDIF(Table1[[#This Row],[Date of Birth]],TODAY(),"Y")</f>
        <v>17</v>
      </c>
      <c r="Q1667">
        <f ca="1">DATEDIF(Table1[[#This Row],[Joining Date]],TODAY(),"Y")</f>
        <v>11</v>
      </c>
      <c r="R1667" t="str">
        <f ca="1">IF(YEAR(Table1[[#This Row],[Joining Date]])=YEAR(TODAY()),"Yes","No")</f>
        <v>No</v>
      </c>
      <c r="S1667" t="str">
        <f ca="1">IF(Table1[[#This Row],[Experience]]&gt;5,"Yes","No")</f>
        <v>Yes</v>
      </c>
      <c r="T1667" t="str">
        <f>TEXT(Table1[[#This Row],[Joining Date]],"mmmm")</f>
        <v>July</v>
      </c>
      <c r="U1667" t="str">
        <f>TEXT(Table1[[#This Row],[Joining Date]],"yyyy")</f>
        <v>2015</v>
      </c>
      <c r="V1667" s="5">
        <f ca="1">TODAY()-Table1[[#This Row],[Joining Date]]</f>
        <v>4044</v>
      </c>
      <c r="W1667" t="str">
        <f>LEFT(Table1[[#This Row],[Employee Name]],FIND(" ",Table1[[#This Row],[Employee Name]])-1)</f>
        <v>Aarav</v>
      </c>
      <c r="X1667" t="str">
        <f>RIGHT(Table1[[#This Row],[Employee Name]],LEN(Table1[[#This Row],[Employee Name]])-FIND(" ",Table1[[#This Row],[Employee Name]]))</f>
        <v>Sharma</v>
      </c>
      <c r="Y1667" t="str">
        <f>Table1[[#This Row],[Department]]&amp;"-"&amp;Table1[[#This Row],[Employee ID]]</f>
        <v>Finance-E02419</v>
      </c>
      <c r="Z1667" t="str">
        <f>LEFT(Table1[[#This Row],[Department]],3)</f>
        <v>Fin</v>
      </c>
      <c r="AA1667" t="str">
        <f>_xlfn.XLOOKUP(Table1[[#This Row],[Manager ID]],MANAGERS!A:A,MANAGERS!B:B)</f>
        <v>Manager_7</v>
      </c>
      <c r="AB1667" t="str" cm="1">
        <f t="array" ref="AB1667">_xlfn.XLOOKUP(Table1[[#This Row],[Manager ID]],Table2[[#All],[Manager ID]],Table2[[#All],[Department Head]])</f>
        <v>Operations</v>
      </c>
      <c r="AC1667" s="2">
        <f>_xlfn.XLOOKUP(Table1[[#This Row],[City]],L:L,O:O)</f>
        <v>0.24030340748661314</v>
      </c>
      <c r="AD1667" t="str" cm="1">
        <f t="array" ref="AD1667">_xlfn.IFS(Table1[[#This Row],[Performance Score]]&gt;=90,"Excellent",Table1[[#This Row],[Performance Score]]&gt;=75,"Good",Table1[[#This Row],[Performance Score]]&gt;=60,"Average",Table1[[#This Row],[Performance Score]]&lt;=60,"Need Improvement")</f>
        <v>Need Improvement</v>
      </c>
      <c r="AE1667" t="str">
        <f>IF(AND(Table1[[#This Row],[Attendance %]]&gt;=80,(Table1[[#This Row],[Performance Score]]&gt;=80)),"Eligible","Not Eligible")</f>
        <v>Not Eligible</v>
      </c>
      <c r="AF1667" t="str">
        <f>IF(Table1[[#This Row],[Performance Score]]&gt;=80,"High Performer","Low Performer")</f>
        <v>Low Performer</v>
      </c>
      <c r="AG1667" t="str" cm="1">
        <f t="array" aca="1" ref="AG1667" ca="1">_xlfn.IFS(Table1[[#This Row],[Experience]]&lt;=3,"Junior",Table1[[#This Row],[Experience]]&lt;=7,"Mid Level",Table1[[#This Row],[Experience]]&gt;=7,"Senior")</f>
        <v>Senior</v>
      </c>
      <c r="AH1667" t="str">
        <f>IF(Table1[[#This Row],[Attendance %]]&gt;75,"OK","Below 75")</f>
        <v>Below 75</v>
      </c>
      <c r="AI1667" t="b">
        <f>ISBLANK(Table1[[#This Row],[Employee ID]])</f>
        <v>0</v>
      </c>
      <c r="AJ1667" t="b">
        <f>ISNUMBER(Table1[[#This Row],[Total Salary  ]])</f>
        <v>1</v>
      </c>
      <c r="AK1667" t="str">
        <f>IFERROR(_xlfn.XLOOKUP(Table1[[#This Row],[Manager ID]],MANAGERS!A:A,MANAGERS!B:B),"Not Found")</f>
        <v>Manager_7</v>
      </c>
    </row>
    <row r="1668" spans="1:37" x14ac:dyDescent="0.2">
      <c r="A1668" t="s">
        <v>2339</v>
      </c>
      <c r="B1668" t="s">
        <v>89</v>
      </c>
      <c r="C1668" t="s">
        <v>15</v>
      </c>
      <c r="D1668" t="s">
        <v>46</v>
      </c>
      <c r="E1668" t="s">
        <v>17</v>
      </c>
      <c r="F1668" s="1">
        <v>42591</v>
      </c>
      <c r="G1668" s="1">
        <v>39597</v>
      </c>
      <c r="H1668">
        <v>85727</v>
      </c>
      <c r="I1668">
        <v>21208</v>
      </c>
      <c r="J1668">
        <v>70</v>
      </c>
      <c r="K1668">
        <v>67</v>
      </c>
      <c r="L1668" t="s">
        <v>34</v>
      </c>
      <c r="M1668">
        <v>109</v>
      </c>
      <c r="N1668">
        <f>Table1[[#This Row],[Basic Salary]]+Table1[[#This Row],[Bonus]]</f>
        <v>106935</v>
      </c>
      <c r="O1668" s="2">
        <f>Table1[[#This Row],[Bonus]]/Table1[[#This Row],[Basic Salary]]</f>
        <v>0.247389970487711</v>
      </c>
      <c r="P1668">
        <f ca="1">DATEDIF(Table1[[#This Row],[Date of Birth]],TODAY(),"Y")</f>
        <v>18</v>
      </c>
      <c r="Q1668">
        <f ca="1">DATEDIF(Table1[[#This Row],[Joining Date]],TODAY(),"Y")</f>
        <v>9</v>
      </c>
      <c r="R1668" t="str">
        <f ca="1">IF(YEAR(Table1[[#This Row],[Joining Date]])=YEAR(TODAY()),"Yes","No")</f>
        <v>No</v>
      </c>
      <c r="S1668" t="str">
        <f ca="1">IF(Table1[[#This Row],[Experience]]&gt;5,"Yes","No")</f>
        <v>Yes</v>
      </c>
      <c r="T1668" t="str">
        <f>TEXT(Table1[[#This Row],[Joining Date]],"mmmm")</f>
        <v>August</v>
      </c>
      <c r="U1668" t="str">
        <f>TEXT(Table1[[#This Row],[Joining Date]],"yyyy")</f>
        <v>2016</v>
      </c>
      <c r="V1668" s="5">
        <f ca="1">TODAY()-Table1[[#This Row],[Joining Date]]</f>
        <v>3648</v>
      </c>
      <c r="W1668" t="str">
        <f>LEFT(Table1[[#This Row],[Employee Name]],FIND(" ",Table1[[#This Row],[Employee Name]])-1)</f>
        <v>Tarun</v>
      </c>
      <c r="X1668" t="str">
        <f>RIGHT(Table1[[#This Row],[Employee Name]],LEN(Table1[[#This Row],[Employee Name]])-FIND(" ",Table1[[#This Row],[Employee Name]]))</f>
        <v>Verma</v>
      </c>
      <c r="Y1668" t="str">
        <f>Table1[[#This Row],[Department]]&amp;"-"&amp;Table1[[#This Row],[Employee ID]]</f>
        <v>Support-E02283</v>
      </c>
      <c r="Z1668" t="str">
        <f>LEFT(Table1[[#This Row],[Department]],3)</f>
        <v>Sup</v>
      </c>
      <c r="AA1668" t="str">
        <f>_xlfn.XLOOKUP(Table1[[#This Row],[Manager ID]],MANAGERS!A:A,MANAGERS!B:B)</f>
        <v>Manager_9</v>
      </c>
      <c r="AB1668" t="str" cm="1">
        <f t="array" ref="AB1668">_xlfn.XLOOKUP(Table1[[#This Row],[Manager ID]],Table2[[#All],[Manager ID]],Table2[[#All],[Department Head]])</f>
        <v>Sales</v>
      </c>
      <c r="AC1668" s="2">
        <f>_xlfn.XLOOKUP(Table1[[#This Row],[City]],L:L,O:O)</f>
        <v>0.24030340748661314</v>
      </c>
      <c r="AD1668" t="str" cm="1">
        <f t="array" ref="AD1668">_xlfn.IFS(Table1[[#This Row],[Performance Score]]&gt;=90,"Excellent",Table1[[#This Row],[Performance Score]]&gt;=75,"Good",Table1[[#This Row],[Performance Score]]&gt;=60,"Average",Table1[[#This Row],[Performance Score]]&lt;=60,"Need Improvement")</f>
        <v>Average</v>
      </c>
      <c r="AE1668" t="str">
        <f>IF(AND(Table1[[#This Row],[Attendance %]]&gt;=80,(Table1[[#This Row],[Performance Score]]&gt;=80)),"Eligible","Not Eligible")</f>
        <v>Not Eligible</v>
      </c>
      <c r="AF1668" t="str">
        <f>IF(Table1[[#This Row],[Performance Score]]&gt;=80,"High Performer","Low Performer")</f>
        <v>Low Performer</v>
      </c>
      <c r="AG1668" t="str" cm="1">
        <f t="array" aca="1" ref="AG1668" ca="1">_xlfn.IFS(Table1[[#This Row],[Experience]]&lt;=3,"Junior",Table1[[#This Row],[Experience]]&lt;=7,"Mid Level",Table1[[#This Row],[Experience]]&gt;=7,"Senior")</f>
        <v>Senior</v>
      </c>
      <c r="AH1668" t="str">
        <f>IF(Table1[[#This Row],[Attendance %]]&gt;75,"OK","Below 75")</f>
        <v>Below 75</v>
      </c>
      <c r="AI1668" t="b">
        <f>ISBLANK(Table1[[#This Row],[Employee ID]])</f>
        <v>0</v>
      </c>
      <c r="AJ1668" t="b">
        <f>ISNUMBER(Table1[[#This Row],[Total Salary  ]])</f>
        <v>1</v>
      </c>
      <c r="AK1668" t="str">
        <f>IFERROR(_xlfn.XLOOKUP(Table1[[#This Row],[Manager ID]],MANAGERS!A:A,MANAGERS!B:B),"Not Found")</f>
        <v>Manager_9</v>
      </c>
    </row>
    <row r="1669" spans="1:37" x14ac:dyDescent="0.2">
      <c r="A1669" t="s">
        <v>3612</v>
      </c>
      <c r="B1669" t="s">
        <v>39</v>
      </c>
      <c r="C1669" t="s">
        <v>15</v>
      </c>
      <c r="D1669" t="s">
        <v>16</v>
      </c>
      <c r="E1669" t="s">
        <v>51</v>
      </c>
      <c r="F1669" s="1">
        <v>44493</v>
      </c>
      <c r="G1669" s="1">
        <v>31947</v>
      </c>
      <c r="H1669">
        <v>77385</v>
      </c>
      <c r="I1669">
        <v>29527</v>
      </c>
      <c r="J1669">
        <v>61</v>
      </c>
      <c r="K1669">
        <v>90</v>
      </c>
      <c r="L1669" t="s">
        <v>31</v>
      </c>
      <c r="M1669">
        <v>111</v>
      </c>
      <c r="N1669">
        <f>Table1[[#This Row],[Basic Salary]]+Table1[[#This Row],[Bonus]]</f>
        <v>106912</v>
      </c>
      <c r="O1669" s="2">
        <f>Table1[[#This Row],[Bonus]]/Table1[[#This Row],[Basic Salary]]</f>
        <v>0.38155973379853975</v>
      </c>
      <c r="P1669">
        <f ca="1">DATEDIF(Table1[[#This Row],[Date of Birth]],TODAY(),"Y")</f>
        <v>39</v>
      </c>
      <c r="Q1669">
        <f ca="1">DATEDIF(Table1[[#This Row],[Joining Date]],TODAY(),"Y")</f>
        <v>4</v>
      </c>
      <c r="R1669" t="str">
        <f ca="1">IF(YEAR(Table1[[#This Row],[Joining Date]])=YEAR(TODAY()),"Yes","No")</f>
        <v>No</v>
      </c>
      <c r="S1669" t="str">
        <f ca="1">IF(Table1[[#This Row],[Experience]]&gt;5,"Yes","No")</f>
        <v>No</v>
      </c>
      <c r="T1669" t="str">
        <f>TEXT(Table1[[#This Row],[Joining Date]],"mmmm")</f>
        <v>October</v>
      </c>
      <c r="U1669" t="str">
        <f>TEXT(Table1[[#This Row],[Joining Date]],"yyyy")</f>
        <v>2021</v>
      </c>
      <c r="V1669" s="5">
        <f ca="1">TODAY()-Table1[[#This Row],[Joining Date]]</f>
        <v>1746</v>
      </c>
      <c r="W1669" t="str">
        <f>LEFT(Table1[[#This Row],[Employee Name]],FIND(" ",Table1[[#This Row],[Employee Name]])-1)</f>
        <v>Karan</v>
      </c>
      <c r="X1669" t="str">
        <f>RIGHT(Table1[[#This Row],[Employee Name]],LEN(Table1[[#This Row],[Employee Name]])-FIND(" ",Table1[[#This Row],[Employee Name]]))</f>
        <v>Malhotra</v>
      </c>
      <c r="Y1669" t="str">
        <f>Table1[[#This Row],[Department]]&amp;"-"&amp;Table1[[#This Row],[Employee ID]]</f>
        <v>HR-E03556</v>
      </c>
      <c r="Z1669" t="str">
        <f>LEFT(Table1[[#This Row],[Department]],3)</f>
        <v>HR</v>
      </c>
      <c r="AA1669" t="str">
        <f>_xlfn.XLOOKUP(Table1[[#This Row],[Manager ID]],MANAGERS!A:A,MANAGERS!B:B)</f>
        <v>Manager_11</v>
      </c>
      <c r="AB1669" t="str" cm="1">
        <f t="array" ref="AB1669">_xlfn.XLOOKUP(Table1[[#This Row],[Manager ID]],Table2[[#All],[Manager ID]],Table2[[#All],[Department Head]])</f>
        <v>Marketing</v>
      </c>
      <c r="AC1669" s="2">
        <f>_xlfn.XLOOKUP(Table1[[#This Row],[City]],L:L,O:O)</f>
        <v>0.241864189087755</v>
      </c>
      <c r="AD1669" t="str" cm="1">
        <f t="array" ref="AD1669">_xlfn.IFS(Table1[[#This Row],[Performance Score]]&gt;=90,"Excellent",Table1[[#This Row],[Performance Score]]&gt;=75,"Good",Table1[[#This Row],[Performance Score]]&gt;=60,"Average",Table1[[#This Row],[Performance Score]]&lt;=60,"Need Improvement")</f>
        <v>Excellent</v>
      </c>
      <c r="AE1669" t="str">
        <f>IF(AND(Table1[[#This Row],[Attendance %]]&gt;=80,(Table1[[#This Row],[Performance Score]]&gt;=80)),"Eligible","Not Eligible")</f>
        <v>Not Eligible</v>
      </c>
      <c r="AF1669" t="str">
        <f>IF(Table1[[#This Row],[Performance Score]]&gt;=80,"High Performer","Low Performer")</f>
        <v>High Performer</v>
      </c>
      <c r="AG1669" t="str" cm="1">
        <f t="array" aca="1" ref="AG1669" ca="1">_xlfn.IFS(Table1[[#This Row],[Experience]]&lt;=3,"Junior",Table1[[#This Row],[Experience]]&lt;=7,"Mid Level",Table1[[#This Row],[Experience]]&gt;=7,"Senior")</f>
        <v>Mid Level</v>
      </c>
      <c r="AH1669" t="str">
        <f>IF(Table1[[#This Row],[Attendance %]]&gt;75,"OK","Below 75")</f>
        <v>Below 75</v>
      </c>
      <c r="AI1669" t="b">
        <f>ISBLANK(Table1[[#This Row],[Employee ID]])</f>
        <v>0</v>
      </c>
      <c r="AJ1669" t="b">
        <f>ISNUMBER(Table1[[#This Row],[Total Salary  ]])</f>
        <v>1</v>
      </c>
      <c r="AK1669" t="str">
        <f>IFERROR(_xlfn.XLOOKUP(Table1[[#This Row],[Manager ID]],MANAGERS!A:A,MANAGERS!B:B),"Not Found")</f>
        <v>Manager_11</v>
      </c>
    </row>
    <row r="1670" spans="1:37" x14ac:dyDescent="0.2">
      <c r="A1670" t="s">
        <v>3433</v>
      </c>
      <c r="B1670" t="s">
        <v>87</v>
      </c>
      <c r="C1670" t="s">
        <v>15</v>
      </c>
      <c r="D1670" t="s">
        <v>81</v>
      </c>
      <c r="E1670" t="s">
        <v>22</v>
      </c>
      <c r="F1670" s="1">
        <v>42633</v>
      </c>
      <c r="G1670" s="1">
        <v>39939</v>
      </c>
      <c r="H1670">
        <v>94330</v>
      </c>
      <c r="I1670">
        <v>12566</v>
      </c>
      <c r="J1670">
        <v>60</v>
      </c>
      <c r="K1670">
        <v>85</v>
      </c>
      <c r="L1670" t="s">
        <v>37</v>
      </c>
      <c r="M1670">
        <v>109</v>
      </c>
      <c r="N1670">
        <f>Table1[[#This Row],[Basic Salary]]+Table1[[#This Row],[Bonus]]</f>
        <v>106896</v>
      </c>
      <c r="O1670" s="2">
        <f>Table1[[#This Row],[Bonus]]/Table1[[#This Row],[Basic Salary]]</f>
        <v>0.13321318774515001</v>
      </c>
      <c r="P1670">
        <f ca="1">DATEDIF(Table1[[#This Row],[Date of Birth]],TODAY(),"Y")</f>
        <v>17</v>
      </c>
      <c r="Q1670">
        <f ca="1">DATEDIF(Table1[[#This Row],[Joining Date]],TODAY(),"Y")</f>
        <v>9</v>
      </c>
      <c r="R1670" t="str">
        <f ca="1">IF(YEAR(Table1[[#This Row],[Joining Date]])=YEAR(TODAY()),"Yes","No")</f>
        <v>No</v>
      </c>
      <c r="S1670" t="str">
        <f ca="1">IF(Table1[[#This Row],[Experience]]&gt;5,"Yes","No")</f>
        <v>Yes</v>
      </c>
      <c r="T1670" t="str">
        <f>TEXT(Table1[[#This Row],[Joining Date]],"mmmm")</f>
        <v>September</v>
      </c>
      <c r="U1670" t="str">
        <f>TEXT(Table1[[#This Row],[Joining Date]],"yyyy")</f>
        <v>2016</v>
      </c>
      <c r="V1670" s="5">
        <f ca="1">TODAY()-Table1[[#This Row],[Joining Date]]</f>
        <v>3606</v>
      </c>
      <c r="W1670" t="str">
        <f>LEFT(Table1[[#This Row],[Employee Name]],FIND(" ",Table1[[#This Row],[Employee Name]])-1)</f>
        <v>Arjun</v>
      </c>
      <c r="X1670" t="str">
        <f>RIGHT(Table1[[#This Row],[Employee Name]],LEN(Table1[[#This Row],[Employee Name]])-FIND(" ",Table1[[#This Row],[Employee Name]]))</f>
        <v>Mehta</v>
      </c>
      <c r="Y1670" t="str">
        <f>Table1[[#This Row],[Department]]&amp;"-"&amp;Table1[[#This Row],[Employee ID]]</f>
        <v>Sales-E03377</v>
      </c>
      <c r="Z1670" t="str">
        <f>LEFT(Table1[[#This Row],[Department]],3)</f>
        <v>Sal</v>
      </c>
      <c r="AA1670" t="str">
        <f>_xlfn.XLOOKUP(Table1[[#This Row],[Manager ID]],MANAGERS!A:A,MANAGERS!B:B)</f>
        <v>Manager_9</v>
      </c>
      <c r="AB1670" t="str" cm="1">
        <f t="array" ref="AB1670">_xlfn.XLOOKUP(Table1[[#This Row],[Manager ID]],Table2[[#All],[Manager ID]],Table2[[#All],[Department Head]])</f>
        <v>Sales</v>
      </c>
      <c r="AC1670" s="2">
        <f>_xlfn.XLOOKUP(Table1[[#This Row],[City]],L:L,O:O)</f>
        <v>0.24036902712549932</v>
      </c>
      <c r="AD1670" t="str" cm="1">
        <f t="array" ref="AD1670">_xlfn.IFS(Table1[[#This Row],[Performance Score]]&gt;=90,"Excellent",Table1[[#This Row],[Performance Score]]&gt;=75,"Good",Table1[[#This Row],[Performance Score]]&gt;=60,"Average",Table1[[#This Row],[Performance Score]]&lt;=60,"Need Improvement")</f>
        <v>Good</v>
      </c>
      <c r="AE1670" t="str">
        <f>IF(AND(Table1[[#This Row],[Attendance %]]&gt;=80,(Table1[[#This Row],[Performance Score]]&gt;=80)),"Eligible","Not Eligible")</f>
        <v>Not Eligible</v>
      </c>
      <c r="AF1670" t="str">
        <f>IF(Table1[[#This Row],[Performance Score]]&gt;=80,"High Performer","Low Performer")</f>
        <v>High Performer</v>
      </c>
      <c r="AG1670" t="str" cm="1">
        <f t="array" aca="1" ref="AG1670" ca="1">_xlfn.IFS(Table1[[#This Row],[Experience]]&lt;=3,"Junior",Table1[[#This Row],[Experience]]&lt;=7,"Mid Level",Table1[[#This Row],[Experience]]&gt;=7,"Senior")</f>
        <v>Senior</v>
      </c>
      <c r="AH1670" t="str">
        <f>IF(Table1[[#This Row],[Attendance %]]&gt;75,"OK","Below 75")</f>
        <v>Below 75</v>
      </c>
      <c r="AI1670" t="b">
        <f>ISBLANK(Table1[[#This Row],[Employee ID]])</f>
        <v>0</v>
      </c>
      <c r="AJ1670" t="b">
        <f>ISNUMBER(Table1[[#This Row],[Total Salary  ]])</f>
        <v>1</v>
      </c>
      <c r="AK1670" t="str">
        <f>IFERROR(_xlfn.XLOOKUP(Table1[[#This Row],[Manager ID]],MANAGERS!A:A,MANAGERS!B:B),"Not Found")</f>
        <v>Manager_9</v>
      </c>
    </row>
    <row r="1671" spans="1:37" x14ac:dyDescent="0.2">
      <c r="A1671" t="s">
        <v>1719</v>
      </c>
      <c r="B1671" t="s">
        <v>75</v>
      </c>
      <c r="C1671" t="s">
        <v>15</v>
      </c>
      <c r="D1671" t="s">
        <v>25</v>
      </c>
      <c r="E1671" t="s">
        <v>22</v>
      </c>
      <c r="F1671" s="1">
        <v>45475</v>
      </c>
      <c r="G1671" s="1">
        <v>30564</v>
      </c>
      <c r="H1671">
        <v>78547</v>
      </c>
      <c r="I1671">
        <v>28344</v>
      </c>
      <c r="J1671">
        <v>88</v>
      </c>
      <c r="K1671">
        <v>68</v>
      </c>
      <c r="L1671" t="s">
        <v>37</v>
      </c>
      <c r="M1671">
        <v>113</v>
      </c>
      <c r="N1671">
        <f>Table1[[#This Row],[Basic Salary]]+Table1[[#This Row],[Bonus]]</f>
        <v>106891</v>
      </c>
      <c r="O1671" s="2">
        <f>Table1[[#This Row],[Bonus]]/Table1[[#This Row],[Basic Salary]]</f>
        <v>0.36085401097432113</v>
      </c>
      <c r="P1671">
        <f ca="1">DATEDIF(Table1[[#This Row],[Date of Birth]],TODAY(),"Y")</f>
        <v>42</v>
      </c>
      <c r="Q1671">
        <f ca="1">DATEDIF(Table1[[#This Row],[Joining Date]],TODAY(),"Y")</f>
        <v>2</v>
      </c>
      <c r="R1671" t="str">
        <f ca="1">IF(YEAR(Table1[[#This Row],[Joining Date]])=YEAR(TODAY()),"Yes","No")</f>
        <v>No</v>
      </c>
      <c r="S1671" t="str">
        <f ca="1">IF(Table1[[#This Row],[Experience]]&gt;5,"Yes","No")</f>
        <v>No</v>
      </c>
      <c r="T1671" t="str">
        <f>TEXT(Table1[[#This Row],[Joining Date]],"mmmm")</f>
        <v>July</v>
      </c>
      <c r="U1671" t="str">
        <f>TEXT(Table1[[#This Row],[Joining Date]],"yyyy")</f>
        <v>2024</v>
      </c>
      <c r="V1671" s="5">
        <f ca="1">TODAY()-Table1[[#This Row],[Joining Date]]</f>
        <v>764</v>
      </c>
      <c r="W1671" t="str">
        <f>LEFT(Table1[[#This Row],[Employee Name]],FIND(" ",Table1[[#This Row],[Employee Name]])-1)</f>
        <v>Ishita</v>
      </c>
      <c r="X1671" t="str">
        <f>RIGHT(Table1[[#This Row],[Employee Name]],LEN(Table1[[#This Row],[Employee Name]])-FIND(" ",Table1[[#This Row],[Employee Name]]))</f>
        <v>Roy</v>
      </c>
      <c r="Y1671" t="str">
        <f>Table1[[#This Row],[Department]]&amp;"-"&amp;Table1[[#This Row],[Employee ID]]</f>
        <v>Finance-E01663</v>
      </c>
      <c r="Z1671" t="str">
        <f>LEFT(Table1[[#This Row],[Department]],3)</f>
        <v>Fin</v>
      </c>
      <c r="AA1671" t="str">
        <f>_xlfn.XLOOKUP(Table1[[#This Row],[Manager ID]],MANAGERS!A:A,MANAGERS!B:B)</f>
        <v>Manager_13</v>
      </c>
      <c r="AB1671" t="str" cm="1">
        <f t="array" ref="AB1671">_xlfn.XLOOKUP(Table1[[#This Row],[Manager ID]],Table2[[#All],[Manager ID]],Table2[[#All],[Department Head]])</f>
        <v>HR</v>
      </c>
      <c r="AC1671" s="2">
        <f>_xlfn.XLOOKUP(Table1[[#This Row],[City]],L:L,O:O)</f>
        <v>0.24036902712549932</v>
      </c>
      <c r="AD1671" t="str" cm="1">
        <f t="array" ref="AD1671">_xlfn.IFS(Table1[[#This Row],[Performance Score]]&gt;=90,"Excellent",Table1[[#This Row],[Performance Score]]&gt;=75,"Good",Table1[[#This Row],[Performance Score]]&gt;=60,"Average",Table1[[#This Row],[Performance Score]]&lt;=60,"Need Improvement")</f>
        <v>Average</v>
      </c>
      <c r="AE1671" t="str">
        <f>IF(AND(Table1[[#This Row],[Attendance %]]&gt;=80,(Table1[[#This Row],[Performance Score]]&gt;=80)),"Eligible","Not Eligible")</f>
        <v>Not Eligible</v>
      </c>
      <c r="AF1671" t="str">
        <f>IF(Table1[[#This Row],[Performance Score]]&gt;=80,"High Performer","Low Performer")</f>
        <v>Low Performer</v>
      </c>
      <c r="AG1671" t="str" cm="1">
        <f t="array" aca="1" ref="AG1671" ca="1">_xlfn.IFS(Table1[[#This Row],[Experience]]&lt;=3,"Junior",Table1[[#This Row],[Experience]]&lt;=7,"Mid Level",Table1[[#This Row],[Experience]]&gt;=7,"Senior")</f>
        <v>Junior</v>
      </c>
      <c r="AH1671" t="str">
        <f>IF(Table1[[#This Row],[Attendance %]]&gt;75,"OK","Below 75")</f>
        <v>OK</v>
      </c>
      <c r="AI1671" t="b">
        <f>ISBLANK(Table1[[#This Row],[Employee ID]])</f>
        <v>0</v>
      </c>
      <c r="AJ1671" t="b">
        <f>ISNUMBER(Table1[[#This Row],[Total Salary  ]])</f>
        <v>1</v>
      </c>
      <c r="AK1671" t="str">
        <f>IFERROR(_xlfn.XLOOKUP(Table1[[#This Row],[Manager ID]],MANAGERS!A:A,MANAGERS!B:B),"Not Found")</f>
        <v>Manager_13</v>
      </c>
    </row>
    <row r="1672" spans="1:37" x14ac:dyDescent="0.2">
      <c r="A1672" t="s">
        <v>4609</v>
      </c>
      <c r="B1672" t="s">
        <v>60</v>
      </c>
      <c r="C1672" t="s">
        <v>15</v>
      </c>
      <c r="D1672" t="s">
        <v>40</v>
      </c>
      <c r="E1672" t="s">
        <v>26</v>
      </c>
      <c r="F1672" s="1">
        <v>45934</v>
      </c>
      <c r="G1672" s="1">
        <v>37958</v>
      </c>
      <c r="H1672">
        <v>98524</v>
      </c>
      <c r="I1672">
        <v>8363</v>
      </c>
      <c r="J1672">
        <v>74</v>
      </c>
      <c r="K1672">
        <v>97</v>
      </c>
      <c r="L1672" t="s">
        <v>53</v>
      </c>
      <c r="M1672">
        <v>108</v>
      </c>
      <c r="N1672">
        <f>Table1[[#This Row],[Basic Salary]]+Table1[[#This Row],[Bonus]]</f>
        <v>106887</v>
      </c>
      <c r="O1672" s="2">
        <f>Table1[[#This Row],[Bonus]]/Table1[[#This Row],[Basic Salary]]</f>
        <v>8.4882871178596081E-2</v>
      </c>
      <c r="P1672">
        <f ca="1">DATEDIF(Table1[[#This Row],[Date of Birth]],TODAY(),"Y")</f>
        <v>22</v>
      </c>
      <c r="Q1672">
        <f ca="1">DATEDIF(Table1[[#This Row],[Joining Date]],TODAY(),"Y")</f>
        <v>0</v>
      </c>
      <c r="R1672" t="str">
        <f ca="1">IF(YEAR(Table1[[#This Row],[Joining Date]])=YEAR(TODAY()),"Yes","No")</f>
        <v>No</v>
      </c>
      <c r="S1672" t="str">
        <f ca="1">IF(Table1[[#This Row],[Experience]]&gt;5,"Yes","No")</f>
        <v>No</v>
      </c>
      <c r="T1672" t="str">
        <f>TEXT(Table1[[#This Row],[Joining Date]],"mmmm")</f>
        <v>October</v>
      </c>
      <c r="U1672" t="str">
        <f>TEXT(Table1[[#This Row],[Joining Date]],"yyyy")</f>
        <v>2025</v>
      </c>
      <c r="V1672" s="5">
        <f ca="1">TODAY()-Table1[[#This Row],[Joining Date]]</f>
        <v>305</v>
      </c>
      <c r="W1672" t="str">
        <f>LEFT(Table1[[#This Row],[Employee Name]],FIND(" ",Table1[[#This Row],[Employee Name]])-1)</f>
        <v>Gayathri</v>
      </c>
      <c r="X1672" t="str">
        <f>RIGHT(Table1[[#This Row],[Employee Name]],LEN(Table1[[#This Row],[Employee Name]])-FIND(" ",Table1[[#This Row],[Employee Name]]))</f>
        <v>Iyer</v>
      </c>
      <c r="Y1672" t="str">
        <f>Table1[[#This Row],[Department]]&amp;"-"&amp;Table1[[#This Row],[Employee ID]]</f>
        <v>IT-E04553</v>
      </c>
      <c r="Z1672" t="str">
        <f>LEFT(Table1[[#This Row],[Department]],3)</f>
        <v>IT</v>
      </c>
      <c r="AA1672" t="str">
        <f>_xlfn.XLOOKUP(Table1[[#This Row],[Manager ID]],MANAGERS!A:A,MANAGERS!B:B)</f>
        <v>Manager_8</v>
      </c>
      <c r="AB1672" t="str" cm="1">
        <f t="array" ref="AB1672">_xlfn.XLOOKUP(Table1[[#This Row],[Manager ID]],Table2[[#All],[Manager ID]],Table2[[#All],[Department Head]])</f>
        <v>Sales</v>
      </c>
      <c r="AC1672" s="2">
        <f>_xlfn.XLOOKUP(Table1[[#This Row],[City]],L:L,O:O)</f>
        <v>0.23685887225230964</v>
      </c>
      <c r="AD1672" t="str" cm="1">
        <f t="array" ref="AD1672">_xlfn.IFS(Table1[[#This Row],[Performance Score]]&gt;=90,"Excellent",Table1[[#This Row],[Performance Score]]&gt;=75,"Good",Table1[[#This Row],[Performance Score]]&gt;=60,"Average",Table1[[#This Row],[Performance Score]]&lt;=60,"Need Improvement")</f>
        <v>Excellent</v>
      </c>
      <c r="AE1672" t="str">
        <f>IF(AND(Table1[[#This Row],[Attendance %]]&gt;=80,(Table1[[#This Row],[Performance Score]]&gt;=80)),"Eligible","Not Eligible")</f>
        <v>Not Eligible</v>
      </c>
      <c r="AF1672" t="str">
        <f>IF(Table1[[#This Row],[Performance Score]]&gt;=80,"High Performer","Low Performer")</f>
        <v>High Performer</v>
      </c>
      <c r="AG1672" t="str" cm="1">
        <f t="array" aca="1" ref="AG1672" ca="1">_xlfn.IFS(Table1[[#This Row],[Experience]]&lt;=3,"Junior",Table1[[#This Row],[Experience]]&lt;=7,"Mid Level",Table1[[#This Row],[Experience]]&gt;=7,"Senior")</f>
        <v>Junior</v>
      </c>
      <c r="AH1672" t="str">
        <f>IF(Table1[[#This Row],[Attendance %]]&gt;75,"OK","Below 75")</f>
        <v>Below 75</v>
      </c>
      <c r="AI1672" t="b">
        <f>ISBLANK(Table1[[#This Row],[Employee ID]])</f>
        <v>0</v>
      </c>
      <c r="AJ1672" t="b">
        <f>ISNUMBER(Table1[[#This Row],[Total Salary  ]])</f>
        <v>1</v>
      </c>
      <c r="AK1672" t="str">
        <f>IFERROR(_xlfn.XLOOKUP(Table1[[#This Row],[Manager ID]],MANAGERS!A:A,MANAGERS!B:B),"Not Found")</f>
        <v>Manager_8</v>
      </c>
    </row>
    <row r="1673" spans="1:37" x14ac:dyDescent="0.2">
      <c r="A1673" t="s">
        <v>1480</v>
      </c>
      <c r="B1673" t="s">
        <v>48</v>
      </c>
      <c r="C1673" t="s">
        <v>15</v>
      </c>
      <c r="D1673" t="s">
        <v>33</v>
      </c>
      <c r="E1673" t="s">
        <v>22</v>
      </c>
      <c r="F1673" s="1">
        <v>44320</v>
      </c>
      <c r="G1673" s="1">
        <v>30730</v>
      </c>
      <c r="H1673">
        <v>98176</v>
      </c>
      <c r="I1673">
        <v>8680</v>
      </c>
      <c r="J1673">
        <v>94</v>
      </c>
      <c r="K1673">
        <v>50</v>
      </c>
      <c r="L1673" t="s">
        <v>34</v>
      </c>
      <c r="M1673">
        <v>117</v>
      </c>
      <c r="N1673">
        <f>Table1[[#This Row],[Basic Salary]]+Table1[[#This Row],[Bonus]]</f>
        <v>106856</v>
      </c>
      <c r="O1673" s="2">
        <f>Table1[[#This Row],[Bonus]]/Table1[[#This Row],[Basic Salary]]</f>
        <v>8.8412646675358544E-2</v>
      </c>
      <c r="P1673">
        <f ca="1">DATEDIF(Table1[[#This Row],[Date of Birth]],TODAY(),"Y")</f>
        <v>42</v>
      </c>
      <c r="Q1673">
        <f ca="1">DATEDIF(Table1[[#This Row],[Joining Date]],TODAY(),"Y")</f>
        <v>5</v>
      </c>
      <c r="R1673" t="str">
        <f ca="1">IF(YEAR(Table1[[#This Row],[Joining Date]])=YEAR(TODAY()),"Yes","No")</f>
        <v>No</v>
      </c>
      <c r="S1673" t="str">
        <f ca="1">IF(Table1[[#This Row],[Experience]]&gt;5,"Yes","No")</f>
        <v>No</v>
      </c>
      <c r="T1673" t="str">
        <f>TEXT(Table1[[#This Row],[Joining Date]],"mmmm")</f>
        <v>May</v>
      </c>
      <c r="U1673" t="str">
        <f>TEXT(Table1[[#This Row],[Joining Date]],"yyyy")</f>
        <v>2021</v>
      </c>
      <c r="V1673" s="5">
        <f ca="1">TODAY()-Table1[[#This Row],[Joining Date]]</f>
        <v>1919</v>
      </c>
      <c r="W1673" t="str">
        <f>LEFT(Table1[[#This Row],[Employee Name]],FIND(" ",Table1[[#This Row],[Employee Name]])-1)</f>
        <v>Aditya</v>
      </c>
      <c r="X1673" t="str">
        <f>RIGHT(Table1[[#This Row],[Employee Name]],LEN(Table1[[#This Row],[Employee Name]])-FIND(" ",Table1[[#This Row],[Employee Name]]))</f>
        <v>Kapoor</v>
      </c>
      <c r="Y1673" t="str">
        <f>Table1[[#This Row],[Department]]&amp;"-"&amp;Table1[[#This Row],[Employee ID]]</f>
        <v>Marketing-E01424</v>
      </c>
      <c r="Z1673" t="str">
        <f>LEFT(Table1[[#This Row],[Department]],3)</f>
        <v>Mar</v>
      </c>
      <c r="AA1673" t="str">
        <f>_xlfn.XLOOKUP(Table1[[#This Row],[Manager ID]],MANAGERS!A:A,MANAGERS!B:B)</f>
        <v>Manager_17</v>
      </c>
      <c r="AB1673" t="str" cm="1">
        <f t="array" ref="AB1673">_xlfn.XLOOKUP(Table1[[#This Row],[Manager ID]],Table2[[#All],[Manager ID]],Table2[[#All],[Department Head]])</f>
        <v>Finance</v>
      </c>
      <c r="AC1673" s="2">
        <f>_xlfn.XLOOKUP(Table1[[#This Row],[City]],L:L,O:O)</f>
        <v>0.24030340748661314</v>
      </c>
      <c r="AD1673" t="str" cm="1">
        <f t="array" ref="AD1673">_xlfn.IFS(Table1[[#This Row],[Performance Score]]&gt;=90,"Excellent",Table1[[#This Row],[Performance Score]]&gt;=75,"Good",Table1[[#This Row],[Performance Score]]&gt;=60,"Average",Table1[[#This Row],[Performance Score]]&lt;=60,"Need Improvement")</f>
        <v>Need Improvement</v>
      </c>
      <c r="AE1673" t="str">
        <f>IF(AND(Table1[[#This Row],[Attendance %]]&gt;=80,(Table1[[#This Row],[Performance Score]]&gt;=80)),"Eligible","Not Eligible")</f>
        <v>Not Eligible</v>
      </c>
      <c r="AF1673" t="str">
        <f>IF(Table1[[#This Row],[Performance Score]]&gt;=80,"High Performer","Low Performer")</f>
        <v>Low Performer</v>
      </c>
      <c r="AG1673" t="str" cm="1">
        <f t="array" aca="1" ref="AG1673" ca="1">_xlfn.IFS(Table1[[#This Row],[Experience]]&lt;=3,"Junior",Table1[[#This Row],[Experience]]&lt;=7,"Mid Level",Table1[[#This Row],[Experience]]&gt;=7,"Senior")</f>
        <v>Mid Level</v>
      </c>
      <c r="AH1673" t="str">
        <f>IF(Table1[[#This Row],[Attendance %]]&gt;75,"OK","Below 75")</f>
        <v>OK</v>
      </c>
      <c r="AI1673" t="b">
        <f>ISBLANK(Table1[[#This Row],[Employee ID]])</f>
        <v>0</v>
      </c>
      <c r="AJ1673" t="b">
        <f>ISNUMBER(Table1[[#This Row],[Total Salary  ]])</f>
        <v>1</v>
      </c>
      <c r="AK1673" t="str">
        <f>IFERROR(_xlfn.XLOOKUP(Table1[[#This Row],[Manager ID]],MANAGERS!A:A,MANAGERS!B:B),"Not Found")</f>
        <v>Manager_17</v>
      </c>
    </row>
    <row r="1674" spans="1:37" x14ac:dyDescent="0.2">
      <c r="A1674" t="s">
        <v>3698</v>
      </c>
      <c r="B1674" t="s">
        <v>42</v>
      </c>
      <c r="C1674" t="s">
        <v>21</v>
      </c>
      <c r="D1674" t="s">
        <v>33</v>
      </c>
      <c r="E1674" t="s">
        <v>30</v>
      </c>
      <c r="F1674" s="1">
        <v>43443</v>
      </c>
      <c r="G1674" s="1">
        <v>38252</v>
      </c>
      <c r="H1674">
        <v>78578</v>
      </c>
      <c r="I1674">
        <v>28270</v>
      </c>
      <c r="J1674">
        <v>92</v>
      </c>
      <c r="K1674">
        <v>85</v>
      </c>
      <c r="L1674" t="s">
        <v>18</v>
      </c>
      <c r="M1674">
        <v>103</v>
      </c>
      <c r="N1674">
        <f>Table1[[#This Row],[Basic Salary]]+Table1[[#This Row],[Bonus]]</f>
        <v>106848</v>
      </c>
      <c r="O1674" s="2">
        <f>Table1[[#This Row],[Bonus]]/Table1[[#This Row],[Basic Salary]]</f>
        <v>0.359769910152969</v>
      </c>
      <c r="P1674">
        <f ca="1">DATEDIF(Table1[[#This Row],[Date of Birth]],TODAY(),"Y")</f>
        <v>21</v>
      </c>
      <c r="Q1674">
        <f ca="1">DATEDIF(Table1[[#This Row],[Joining Date]],TODAY(),"Y")</f>
        <v>7</v>
      </c>
      <c r="R1674" t="str">
        <f ca="1">IF(YEAR(Table1[[#This Row],[Joining Date]])=YEAR(TODAY()),"Yes","No")</f>
        <v>No</v>
      </c>
      <c r="S1674" t="str">
        <f ca="1">IF(Table1[[#This Row],[Experience]]&gt;5,"Yes","No")</f>
        <v>Yes</v>
      </c>
      <c r="T1674" t="str">
        <f>TEXT(Table1[[#This Row],[Joining Date]],"mmmm")</f>
        <v>December</v>
      </c>
      <c r="U1674" t="str">
        <f>TEXT(Table1[[#This Row],[Joining Date]],"yyyy")</f>
        <v>2018</v>
      </c>
      <c r="V1674" s="5">
        <f ca="1">TODAY()-Table1[[#This Row],[Joining Date]]</f>
        <v>2796</v>
      </c>
      <c r="W1674" t="str">
        <f>LEFT(Table1[[#This Row],[Employee Name]],FIND(" ",Table1[[#This Row],[Employee Name]])-1)</f>
        <v>Krishna</v>
      </c>
      <c r="X1674" t="str">
        <f>RIGHT(Table1[[#This Row],[Employee Name]],LEN(Table1[[#This Row],[Employee Name]])-FIND(" ",Table1[[#This Row],[Employee Name]]))</f>
        <v>Chaitanya</v>
      </c>
      <c r="Y1674" t="str">
        <f>Table1[[#This Row],[Department]]&amp;"-"&amp;Table1[[#This Row],[Employee ID]]</f>
        <v>Marketing-E03642</v>
      </c>
      <c r="Z1674" t="str">
        <f>LEFT(Table1[[#This Row],[Department]],3)</f>
        <v>Mar</v>
      </c>
      <c r="AA1674" t="str">
        <f>_xlfn.XLOOKUP(Table1[[#This Row],[Manager ID]],MANAGERS!A:A,MANAGERS!B:B)</f>
        <v>Manager_3</v>
      </c>
      <c r="AB1674" t="str" cm="1">
        <f t="array" ref="AB1674">_xlfn.XLOOKUP(Table1[[#This Row],[Manager ID]],Table2[[#All],[Manager ID]],Table2[[#All],[Department Head]])</f>
        <v>IT</v>
      </c>
      <c r="AC1674" s="2">
        <f>_xlfn.XLOOKUP(Table1[[#This Row],[City]],L:L,O:O)</f>
        <v>0.21356479274849693</v>
      </c>
      <c r="AD1674" t="str" cm="1">
        <f t="array" ref="AD1674">_xlfn.IFS(Table1[[#This Row],[Performance Score]]&gt;=90,"Excellent",Table1[[#This Row],[Performance Score]]&gt;=75,"Good",Table1[[#This Row],[Performance Score]]&gt;=60,"Average",Table1[[#This Row],[Performance Score]]&lt;=60,"Need Improvement")</f>
        <v>Good</v>
      </c>
      <c r="AE1674" t="str">
        <f>IF(AND(Table1[[#This Row],[Attendance %]]&gt;=80,(Table1[[#This Row],[Performance Score]]&gt;=80)),"Eligible","Not Eligible")</f>
        <v>Eligible</v>
      </c>
      <c r="AF1674" t="str">
        <f>IF(Table1[[#This Row],[Performance Score]]&gt;=80,"High Performer","Low Performer")</f>
        <v>High Performer</v>
      </c>
      <c r="AG1674" t="str" cm="1">
        <f t="array" aca="1" ref="AG1674" ca="1">_xlfn.IFS(Table1[[#This Row],[Experience]]&lt;=3,"Junior",Table1[[#This Row],[Experience]]&lt;=7,"Mid Level",Table1[[#This Row],[Experience]]&gt;=7,"Senior")</f>
        <v>Mid Level</v>
      </c>
      <c r="AH1674" t="str">
        <f>IF(Table1[[#This Row],[Attendance %]]&gt;75,"OK","Below 75")</f>
        <v>OK</v>
      </c>
      <c r="AI1674" t="b">
        <f>ISBLANK(Table1[[#This Row],[Employee ID]])</f>
        <v>0</v>
      </c>
      <c r="AJ1674" t="b">
        <f>ISNUMBER(Table1[[#This Row],[Total Salary  ]])</f>
        <v>1</v>
      </c>
      <c r="AK1674" t="str">
        <f>IFERROR(_xlfn.XLOOKUP(Table1[[#This Row],[Manager ID]],MANAGERS!A:A,MANAGERS!B:B),"Not Found")</f>
        <v>Manager_3</v>
      </c>
    </row>
    <row r="1675" spans="1:37" x14ac:dyDescent="0.2">
      <c r="A1675" t="s">
        <v>145</v>
      </c>
      <c r="B1675" t="s">
        <v>42</v>
      </c>
      <c r="C1675" t="s">
        <v>15</v>
      </c>
      <c r="D1675" t="s">
        <v>46</v>
      </c>
      <c r="E1675" t="s">
        <v>17</v>
      </c>
      <c r="F1675" s="1">
        <v>45369</v>
      </c>
      <c r="G1675" s="1">
        <v>33636</v>
      </c>
      <c r="H1675">
        <v>100529</v>
      </c>
      <c r="I1675">
        <v>6318</v>
      </c>
      <c r="J1675">
        <v>71</v>
      </c>
      <c r="K1675">
        <v>70</v>
      </c>
      <c r="L1675" t="s">
        <v>23</v>
      </c>
      <c r="M1675">
        <v>115</v>
      </c>
      <c r="N1675">
        <f>Table1[[#This Row],[Basic Salary]]+Table1[[#This Row],[Bonus]]</f>
        <v>106847</v>
      </c>
      <c r="O1675" s="2">
        <f>Table1[[#This Row],[Bonus]]/Table1[[#This Row],[Basic Salary]]</f>
        <v>6.2847536531747059E-2</v>
      </c>
      <c r="P1675">
        <f ca="1">DATEDIF(Table1[[#This Row],[Date of Birth]],TODAY(),"Y")</f>
        <v>34</v>
      </c>
      <c r="Q1675">
        <f ca="1">DATEDIF(Table1[[#This Row],[Joining Date]],TODAY(),"Y")</f>
        <v>2</v>
      </c>
      <c r="R1675" t="str">
        <f ca="1">IF(YEAR(Table1[[#This Row],[Joining Date]])=YEAR(TODAY()),"Yes","No")</f>
        <v>No</v>
      </c>
      <c r="S1675" t="str">
        <f ca="1">IF(Table1[[#This Row],[Experience]]&gt;5,"Yes","No")</f>
        <v>No</v>
      </c>
      <c r="T1675" t="str">
        <f>TEXT(Table1[[#This Row],[Joining Date]],"mmmm")</f>
        <v>March</v>
      </c>
      <c r="U1675" t="str">
        <f>TEXT(Table1[[#This Row],[Joining Date]],"yyyy")</f>
        <v>2024</v>
      </c>
      <c r="V1675" s="5">
        <f ca="1">TODAY()-Table1[[#This Row],[Joining Date]]</f>
        <v>870</v>
      </c>
      <c r="W1675" t="str">
        <f>LEFT(Table1[[#This Row],[Employee Name]],FIND(" ",Table1[[#This Row],[Employee Name]])-1)</f>
        <v>Krishna</v>
      </c>
      <c r="X1675" t="str">
        <f>RIGHT(Table1[[#This Row],[Employee Name]],LEN(Table1[[#This Row],[Employee Name]])-FIND(" ",Table1[[#This Row],[Employee Name]]))</f>
        <v>Chaitanya</v>
      </c>
      <c r="Y1675" t="str">
        <f>Table1[[#This Row],[Department]]&amp;"-"&amp;Table1[[#This Row],[Employee ID]]</f>
        <v>Support-E00089</v>
      </c>
      <c r="Z1675" t="str">
        <f>LEFT(Table1[[#This Row],[Department]],3)</f>
        <v>Sup</v>
      </c>
      <c r="AA1675" t="str">
        <f>_xlfn.XLOOKUP(Table1[[#This Row],[Manager ID]],MANAGERS!A:A,MANAGERS!B:B)</f>
        <v>Manager_15</v>
      </c>
      <c r="AB1675" t="str" cm="1">
        <f t="array" ref="AB1675">_xlfn.XLOOKUP(Table1[[#This Row],[Manager ID]],Table2[[#All],[Manager ID]],Table2[[#All],[Department Head]])</f>
        <v>Support</v>
      </c>
      <c r="AC1675" s="2">
        <f>_xlfn.XLOOKUP(Table1[[#This Row],[City]],L:L,O:O)</f>
        <v>0.23486488519629886</v>
      </c>
      <c r="AD1675" t="str" cm="1">
        <f t="array" ref="AD1675">_xlfn.IFS(Table1[[#This Row],[Performance Score]]&gt;=90,"Excellent",Table1[[#This Row],[Performance Score]]&gt;=75,"Good",Table1[[#This Row],[Performance Score]]&gt;=60,"Average",Table1[[#This Row],[Performance Score]]&lt;=60,"Need Improvement")</f>
        <v>Average</v>
      </c>
      <c r="AE1675" t="str">
        <f>IF(AND(Table1[[#This Row],[Attendance %]]&gt;=80,(Table1[[#This Row],[Performance Score]]&gt;=80)),"Eligible","Not Eligible")</f>
        <v>Not Eligible</v>
      </c>
      <c r="AF1675" t="str">
        <f>IF(Table1[[#This Row],[Performance Score]]&gt;=80,"High Performer","Low Performer")</f>
        <v>Low Performer</v>
      </c>
      <c r="AG1675" t="str" cm="1">
        <f t="array" aca="1" ref="AG1675" ca="1">_xlfn.IFS(Table1[[#This Row],[Experience]]&lt;=3,"Junior",Table1[[#This Row],[Experience]]&lt;=7,"Mid Level",Table1[[#This Row],[Experience]]&gt;=7,"Senior")</f>
        <v>Junior</v>
      </c>
      <c r="AH1675" t="str">
        <f>IF(Table1[[#This Row],[Attendance %]]&gt;75,"OK","Below 75")</f>
        <v>Below 75</v>
      </c>
      <c r="AI1675" t="b">
        <f>ISBLANK(Table1[[#This Row],[Employee ID]])</f>
        <v>0</v>
      </c>
      <c r="AJ1675" t="b">
        <f>ISNUMBER(Table1[[#This Row],[Total Salary  ]])</f>
        <v>1</v>
      </c>
      <c r="AK1675" t="str">
        <f>IFERROR(_xlfn.XLOOKUP(Table1[[#This Row],[Manager ID]],MANAGERS!A:A,MANAGERS!B:B),"Not Found")</f>
        <v>Manager_15</v>
      </c>
    </row>
    <row r="1676" spans="1:37" x14ac:dyDescent="0.2">
      <c r="A1676" t="s">
        <v>5055</v>
      </c>
      <c r="B1676" t="s">
        <v>39</v>
      </c>
      <c r="C1676" t="s">
        <v>15</v>
      </c>
      <c r="D1676" t="s">
        <v>16</v>
      </c>
      <c r="E1676" t="s">
        <v>51</v>
      </c>
      <c r="F1676" s="1">
        <v>42675</v>
      </c>
      <c r="G1676" s="1">
        <v>38806</v>
      </c>
      <c r="H1676">
        <v>80480</v>
      </c>
      <c r="I1676">
        <v>26355</v>
      </c>
      <c r="J1676">
        <v>82</v>
      </c>
      <c r="K1676">
        <v>67</v>
      </c>
      <c r="L1676" t="s">
        <v>53</v>
      </c>
      <c r="M1676">
        <v>105</v>
      </c>
      <c r="N1676">
        <f>Table1[[#This Row],[Basic Salary]]+Table1[[#This Row],[Bonus]]</f>
        <v>106835</v>
      </c>
      <c r="O1676" s="2">
        <f>Table1[[#This Row],[Bonus]]/Table1[[#This Row],[Basic Salary]]</f>
        <v>0.32747266401590458</v>
      </c>
      <c r="P1676">
        <f ca="1">DATEDIF(Table1[[#This Row],[Date of Birth]],TODAY(),"Y")</f>
        <v>20</v>
      </c>
      <c r="Q1676">
        <f ca="1">DATEDIF(Table1[[#This Row],[Joining Date]],TODAY(),"Y")</f>
        <v>9</v>
      </c>
      <c r="R1676" t="str">
        <f ca="1">IF(YEAR(Table1[[#This Row],[Joining Date]])=YEAR(TODAY()),"Yes","No")</f>
        <v>No</v>
      </c>
      <c r="S1676" t="str">
        <f ca="1">IF(Table1[[#This Row],[Experience]]&gt;5,"Yes","No")</f>
        <v>Yes</v>
      </c>
      <c r="T1676" t="str">
        <f>TEXT(Table1[[#This Row],[Joining Date]],"mmmm")</f>
        <v>November</v>
      </c>
      <c r="U1676" t="str">
        <f>TEXT(Table1[[#This Row],[Joining Date]],"yyyy")</f>
        <v>2016</v>
      </c>
      <c r="V1676" s="5">
        <f ca="1">TODAY()-Table1[[#This Row],[Joining Date]]</f>
        <v>3564</v>
      </c>
      <c r="W1676" t="str">
        <f>LEFT(Table1[[#This Row],[Employee Name]],FIND(" ",Table1[[#This Row],[Employee Name]])-1)</f>
        <v>Karan</v>
      </c>
      <c r="X1676" t="str">
        <f>RIGHT(Table1[[#This Row],[Employee Name]],LEN(Table1[[#This Row],[Employee Name]])-FIND(" ",Table1[[#This Row],[Employee Name]]))</f>
        <v>Malhotra</v>
      </c>
      <c r="Y1676" t="str">
        <f>Table1[[#This Row],[Department]]&amp;"-"&amp;Table1[[#This Row],[Employee ID]]</f>
        <v>HR-E04999</v>
      </c>
      <c r="Z1676" t="str">
        <f>LEFT(Table1[[#This Row],[Department]],3)</f>
        <v>HR</v>
      </c>
      <c r="AA1676" t="str">
        <f>_xlfn.XLOOKUP(Table1[[#This Row],[Manager ID]],MANAGERS!A:A,MANAGERS!B:B)</f>
        <v>Manager_5</v>
      </c>
      <c r="AB1676" t="str" cm="1">
        <f t="array" ref="AB1676">_xlfn.XLOOKUP(Table1[[#This Row],[Manager ID]],Table2[[#All],[Manager ID]],Table2[[#All],[Department Head]])</f>
        <v>Sales</v>
      </c>
      <c r="AC1676" s="2">
        <f>_xlfn.XLOOKUP(Table1[[#This Row],[City]],L:L,O:O)</f>
        <v>0.23685887225230964</v>
      </c>
      <c r="AD1676" t="str" cm="1">
        <f t="array" ref="AD1676">_xlfn.IFS(Table1[[#This Row],[Performance Score]]&gt;=90,"Excellent",Table1[[#This Row],[Performance Score]]&gt;=75,"Good",Table1[[#This Row],[Performance Score]]&gt;=60,"Average",Table1[[#This Row],[Performance Score]]&lt;=60,"Need Improvement")</f>
        <v>Average</v>
      </c>
      <c r="AE1676" t="str">
        <f>IF(AND(Table1[[#This Row],[Attendance %]]&gt;=80,(Table1[[#This Row],[Performance Score]]&gt;=80)),"Eligible","Not Eligible")</f>
        <v>Not Eligible</v>
      </c>
      <c r="AF1676" t="str">
        <f>IF(Table1[[#This Row],[Performance Score]]&gt;=80,"High Performer","Low Performer")</f>
        <v>Low Performer</v>
      </c>
      <c r="AG1676" t="str" cm="1">
        <f t="array" aca="1" ref="AG1676" ca="1">_xlfn.IFS(Table1[[#This Row],[Experience]]&lt;=3,"Junior",Table1[[#This Row],[Experience]]&lt;=7,"Mid Level",Table1[[#This Row],[Experience]]&gt;=7,"Senior")</f>
        <v>Senior</v>
      </c>
      <c r="AH1676" t="str">
        <f>IF(Table1[[#This Row],[Attendance %]]&gt;75,"OK","Below 75")</f>
        <v>OK</v>
      </c>
      <c r="AI1676" t="b">
        <f>ISBLANK(Table1[[#This Row],[Employee ID]])</f>
        <v>0</v>
      </c>
      <c r="AJ1676" t="b">
        <f>ISNUMBER(Table1[[#This Row],[Total Salary  ]])</f>
        <v>1</v>
      </c>
      <c r="AK1676" t="str">
        <f>IFERROR(_xlfn.XLOOKUP(Table1[[#This Row],[Manager ID]],MANAGERS!A:A,MANAGERS!B:B),"Not Found")</f>
        <v>Manager_5</v>
      </c>
    </row>
    <row r="1677" spans="1:37" x14ac:dyDescent="0.2">
      <c r="A1677" t="s">
        <v>1565</v>
      </c>
      <c r="B1677" t="s">
        <v>77</v>
      </c>
      <c r="C1677" t="s">
        <v>15</v>
      </c>
      <c r="D1677" t="s">
        <v>81</v>
      </c>
      <c r="E1677" t="s">
        <v>51</v>
      </c>
      <c r="F1677" s="1">
        <v>45068</v>
      </c>
      <c r="G1677" s="1">
        <v>38580</v>
      </c>
      <c r="H1677">
        <v>96144</v>
      </c>
      <c r="I1677">
        <v>10680</v>
      </c>
      <c r="J1677">
        <v>80</v>
      </c>
      <c r="K1677">
        <v>87</v>
      </c>
      <c r="L1677" t="s">
        <v>53</v>
      </c>
      <c r="M1677">
        <v>118</v>
      </c>
      <c r="N1677">
        <f>Table1[[#This Row],[Basic Salary]]+Table1[[#This Row],[Bonus]]</f>
        <v>106824</v>
      </c>
      <c r="O1677" s="2">
        <f>Table1[[#This Row],[Bonus]]/Table1[[#This Row],[Basic Salary]]</f>
        <v>0.11108337493759361</v>
      </c>
      <c r="P1677">
        <f ca="1">DATEDIF(Table1[[#This Row],[Date of Birth]],TODAY(),"Y")</f>
        <v>20</v>
      </c>
      <c r="Q1677">
        <f ca="1">DATEDIF(Table1[[#This Row],[Joining Date]],TODAY(),"Y")</f>
        <v>3</v>
      </c>
      <c r="R1677" t="str">
        <f ca="1">IF(YEAR(Table1[[#This Row],[Joining Date]])=YEAR(TODAY()),"Yes","No")</f>
        <v>No</v>
      </c>
      <c r="S1677" t="str">
        <f ca="1">IF(Table1[[#This Row],[Experience]]&gt;5,"Yes","No")</f>
        <v>No</v>
      </c>
      <c r="T1677" t="str">
        <f>TEXT(Table1[[#This Row],[Joining Date]],"mmmm")</f>
        <v>May</v>
      </c>
      <c r="U1677" t="str">
        <f>TEXT(Table1[[#This Row],[Joining Date]],"yyyy")</f>
        <v>2023</v>
      </c>
      <c r="V1677" s="5">
        <f ca="1">TODAY()-Table1[[#This Row],[Joining Date]]</f>
        <v>1171</v>
      </c>
      <c r="W1677" t="str">
        <f>LEFT(Table1[[#This Row],[Employee Name]],FIND(" ",Table1[[#This Row],[Employee Name]])-1)</f>
        <v>Rohan</v>
      </c>
      <c r="X1677" t="str">
        <f>RIGHT(Table1[[#This Row],[Employee Name]],LEN(Table1[[#This Row],[Employee Name]])-FIND(" ",Table1[[#This Row],[Employee Name]]))</f>
        <v>Gupta</v>
      </c>
      <c r="Y1677" t="str">
        <f>Table1[[#This Row],[Department]]&amp;"-"&amp;Table1[[#This Row],[Employee ID]]</f>
        <v>Sales-E01509</v>
      </c>
      <c r="Z1677" t="str">
        <f>LEFT(Table1[[#This Row],[Department]],3)</f>
        <v>Sal</v>
      </c>
      <c r="AA1677" t="str">
        <f>_xlfn.XLOOKUP(Table1[[#This Row],[Manager ID]],MANAGERS!A:A,MANAGERS!B:B)</f>
        <v>Manager_18</v>
      </c>
      <c r="AB1677" t="str" cm="1">
        <f t="array" ref="AB1677">_xlfn.XLOOKUP(Table1[[#This Row],[Manager ID]],Table2[[#All],[Manager ID]],Table2[[#All],[Department Head]])</f>
        <v>Support</v>
      </c>
      <c r="AC1677" s="2">
        <f>_xlfn.XLOOKUP(Table1[[#This Row],[City]],L:L,O:O)</f>
        <v>0.23685887225230964</v>
      </c>
      <c r="AD1677" t="str" cm="1">
        <f t="array" ref="AD1677">_xlfn.IFS(Table1[[#This Row],[Performance Score]]&gt;=90,"Excellent",Table1[[#This Row],[Performance Score]]&gt;=75,"Good",Table1[[#This Row],[Performance Score]]&gt;=60,"Average",Table1[[#This Row],[Performance Score]]&lt;=60,"Need Improvement")</f>
        <v>Good</v>
      </c>
      <c r="AE1677" t="str">
        <f>IF(AND(Table1[[#This Row],[Attendance %]]&gt;=80,(Table1[[#This Row],[Performance Score]]&gt;=80)),"Eligible","Not Eligible")</f>
        <v>Eligible</v>
      </c>
      <c r="AF1677" t="str">
        <f>IF(Table1[[#This Row],[Performance Score]]&gt;=80,"High Performer","Low Performer")</f>
        <v>High Performer</v>
      </c>
      <c r="AG1677" t="str" cm="1">
        <f t="array" aca="1" ref="AG1677" ca="1">_xlfn.IFS(Table1[[#This Row],[Experience]]&lt;=3,"Junior",Table1[[#This Row],[Experience]]&lt;=7,"Mid Level",Table1[[#This Row],[Experience]]&gt;=7,"Senior")</f>
        <v>Junior</v>
      </c>
      <c r="AH1677" t="str">
        <f>IF(Table1[[#This Row],[Attendance %]]&gt;75,"OK","Below 75")</f>
        <v>OK</v>
      </c>
      <c r="AI1677" t="b">
        <f>ISBLANK(Table1[[#This Row],[Employee ID]])</f>
        <v>0</v>
      </c>
      <c r="AJ1677" t="b">
        <f>ISNUMBER(Table1[[#This Row],[Total Salary  ]])</f>
        <v>1</v>
      </c>
      <c r="AK1677" t="str">
        <f>IFERROR(_xlfn.XLOOKUP(Table1[[#This Row],[Manager ID]],MANAGERS!A:A,MANAGERS!B:B),"Not Found")</f>
        <v>Manager_18</v>
      </c>
    </row>
    <row r="1678" spans="1:37" x14ac:dyDescent="0.2">
      <c r="A1678" t="s">
        <v>2678</v>
      </c>
      <c r="B1678" t="s">
        <v>20</v>
      </c>
      <c r="C1678" t="s">
        <v>21</v>
      </c>
      <c r="D1678" t="s">
        <v>43</v>
      </c>
      <c r="E1678" t="s">
        <v>65</v>
      </c>
      <c r="F1678" s="1">
        <v>42938</v>
      </c>
      <c r="G1678" s="1">
        <v>32091</v>
      </c>
      <c r="H1678">
        <v>92667</v>
      </c>
      <c r="I1678">
        <v>14139</v>
      </c>
      <c r="J1678">
        <v>78</v>
      </c>
      <c r="K1678">
        <v>48</v>
      </c>
      <c r="L1678" t="s">
        <v>37</v>
      </c>
      <c r="M1678">
        <v>110</v>
      </c>
      <c r="N1678">
        <f>Table1[[#This Row],[Basic Salary]]+Table1[[#This Row],[Bonus]]</f>
        <v>106806</v>
      </c>
      <c r="O1678" s="2">
        <f>Table1[[#This Row],[Bonus]]/Table1[[#This Row],[Basic Salary]]</f>
        <v>0.15257858784680631</v>
      </c>
      <c r="P1678">
        <f ca="1">DATEDIF(Table1[[#This Row],[Date of Birth]],TODAY(),"Y")</f>
        <v>38</v>
      </c>
      <c r="Q1678">
        <f ca="1">DATEDIF(Table1[[#This Row],[Joining Date]],TODAY(),"Y")</f>
        <v>9</v>
      </c>
      <c r="R1678" t="str">
        <f ca="1">IF(YEAR(Table1[[#This Row],[Joining Date]])=YEAR(TODAY()),"Yes","No")</f>
        <v>No</v>
      </c>
      <c r="S1678" t="str">
        <f ca="1">IF(Table1[[#This Row],[Experience]]&gt;5,"Yes","No")</f>
        <v>Yes</v>
      </c>
      <c r="T1678" t="str">
        <f>TEXT(Table1[[#This Row],[Joining Date]],"mmmm")</f>
        <v>July</v>
      </c>
      <c r="U1678" t="str">
        <f>TEXT(Table1[[#This Row],[Joining Date]],"yyyy")</f>
        <v>2017</v>
      </c>
      <c r="V1678" s="5">
        <f ca="1">TODAY()-Table1[[#This Row],[Joining Date]]</f>
        <v>3301</v>
      </c>
      <c r="W1678" t="str">
        <f>LEFT(Table1[[#This Row],[Employee Name]],FIND(" ",Table1[[#This Row],[Employee Name]])-1)</f>
        <v>Rahul</v>
      </c>
      <c r="X1678" t="str">
        <f>RIGHT(Table1[[#This Row],[Employee Name]],LEN(Table1[[#This Row],[Employee Name]])-FIND(" ",Table1[[#This Row],[Employee Name]]))</f>
        <v>Verma</v>
      </c>
      <c r="Y1678" t="str">
        <f>Table1[[#This Row],[Department]]&amp;"-"&amp;Table1[[#This Row],[Employee ID]]</f>
        <v>Operations-E02622</v>
      </c>
      <c r="Z1678" t="str">
        <f>LEFT(Table1[[#This Row],[Department]],3)</f>
        <v>Ope</v>
      </c>
      <c r="AA1678" t="str">
        <f>_xlfn.XLOOKUP(Table1[[#This Row],[Manager ID]],MANAGERS!A:A,MANAGERS!B:B)</f>
        <v>Manager_10</v>
      </c>
      <c r="AB1678" t="str" cm="1">
        <f t="array" ref="AB1678">_xlfn.XLOOKUP(Table1[[#This Row],[Manager ID]],Table2[[#All],[Manager ID]],Table2[[#All],[Department Head]])</f>
        <v>HR</v>
      </c>
      <c r="AC1678" s="2">
        <f>_xlfn.XLOOKUP(Table1[[#This Row],[City]],L:L,O:O)</f>
        <v>0.24036902712549932</v>
      </c>
      <c r="AD1678" t="str" cm="1">
        <f t="array" ref="AD1678">_xlfn.IFS(Table1[[#This Row],[Performance Score]]&gt;=90,"Excellent",Table1[[#This Row],[Performance Score]]&gt;=75,"Good",Table1[[#This Row],[Performance Score]]&gt;=60,"Average",Table1[[#This Row],[Performance Score]]&lt;=60,"Need Improvement")</f>
        <v>Need Improvement</v>
      </c>
      <c r="AE1678" t="str">
        <f>IF(AND(Table1[[#This Row],[Attendance %]]&gt;=80,(Table1[[#This Row],[Performance Score]]&gt;=80)),"Eligible","Not Eligible")</f>
        <v>Not Eligible</v>
      </c>
      <c r="AF1678" t="str">
        <f>IF(Table1[[#This Row],[Performance Score]]&gt;=80,"High Performer","Low Performer")</f>
        <v>Low Performer</v>
      </c>
      <c r="AG1678" t="str" cm="1">
        <f t="array" aca="1" ref="AG1678" ca="1">_xlfn.IFS(Table1[[#This Row],[Experience]]&lt;=3,"Junior",Table1[[#This Row],[Experience]]&lt;=7,"Mid Level",Table1[[#This Row],[Experience]]&gt;=7,"Senior")</f>
        <v>Senior</v>
      </c>
      <c r="AH1678" t="str">
        <f>IF(Table1[[#This Row],[Attendance %]]&gt;75,"OK","Below 75")</f>
        <v>OK</v>
      </c>
      <c r="AI1678" t="b">
        <f>ISBLANK(Table1[[#This Row],[Employee ID]])</f>
        <v>0</v>
      </c>
      <c r="AJ1678" t="b">
        <f>ISNUMBER(Table1[[#This Row],[Total Salary  ]])</f>
        <v>1</v>
      </c>
      <c r="AK1678" t="str">
        <f>IFERROR(_xlfn.XLOOKUP(Table1[[#This Row],[Manager ID]],MANAGERS!A:A,MANAGERS!B:B),"Not Found")</f>
        <v>Manager_10</v>
      </c>
    </row>
    <row r="1679" spans="1:37" x14ac:dyDescent="0.2">
      <c r="A1679" t="s">
        <v>1479</v>
      </c>
      <c r="B1679" t="s">
        <v>93</v>
      </c>
      <c r="C1679" t="s">
        <v>21</v>
      </c>
      <c r="D1679" t="s">
        <v>16</v>
      </c>
      <c r="E1679" t="s">
        <v>51</v>
      </c>
      <c r="F1679" s="1">
        <v>43795</v>
      </c>
      <c r="G1679" s="1">
        <v>29746</v>
      </c>
      <c r="H1679">
        <v>91088</v>
      </c>
      <c r="I1679">
        <v>15717</v>
      </c>
      <c r="J1679">
        <v>94</v>
      </c>
      <c r="K1679">
        <v>71</v>
      </c>
      <c r="L1679" t="s">
        <v>31</v>
      </c>
      <c r="M1679">
        <v>119</v>
      </c>
      <c r="N1679">
        <f>Table1[[#This Row],[Basic Salary]]+Table1[[#This Row],[Bonus]]</f>
        <v>106805</v>
      </c>
      <c r="O1679" s="2">
        <f>Table1[[#This Row],[Bonus]]/Table1[[#This Row],[Basic Salary]]</f>
        <v>0.1725474266643246</v>
      </c>
      <c r="P1679">
        <f ca="1">DATEDIF(Table1[[#This Row],[Date of Birth]],TODAY(),"Y")</f>
        <v>45</v>
      </c>
      <c r="Q1679">
        <f ca="1">DATEDIF(Table1[[#This Row],[Joining Date]],TODAY(),"Y")</f>
        <v>6</v>
      </c>
      <c r="R1679" t="str">
        <f ca="1">IF(YEAR(Table1[[#This Row],[Joining Date]])=YEAR(TODAY()),"Yes","No")</f>
        <v>No</v>
      </c>
      <c r="S1679" t="str">
        <f ca="1">IF(Table1[[#This Row],[Experience]]&gt;5,"Yes","No")</f>
        <v>Yes</v>
      </c>
      <c r="T1679" t="str">
        <f>TEXT(Table1[[#This Row],[Joining Date]],"mmmm")</f>
        <v>November</v>
      </c>
      <c r="U1679" t="str">
        <f>TEXT(Table1[[#This Row],[Joining Date]],"yyyy")</f>
        <v>2019</v>
      </c>
      <c r="V1679" s="5">
        <f ca="1">TODAY()-Table1[[#This Row],[Joining Date]]</f>
        <v>2444</v>
      </c>
      <c r="W1679" t="str">
        <f>LEFT(Table1[[#This Row],[Employee Name]],FIND(" ",Table1[[#This Row],[Employee Name]])-1)</f>
        <v>Priya</v>
      </c>
      <c r="X1679" t="str">
        <f>RIGHT(Table1[[#This Row],[Employee Name]],LEN(Table1[[#This Row],[Employee Name]])-FIND(" ",Table1[[#This Row],[Employee Name]]))</f>
        <v>Reddy</v>
      </c>
      <c r="Y1679" t="str">
        <f>Table1[[#This Row],[Department]]&amp;"-"&amp;Table1[[#This Row],[Employee ID]]</f>
        <v>HR-E01423</v>
      </c>
      <c r="Z1679" t="str">
        <f>LEFT(Table1[[#This Row],[Department]],3)</f>
        <v>HR</v>
      </c>
      <c r="AA1679" t="str">
        <f>_xlfn.XLOOKUP(Table1[[#This Row],[Manager ID]],MANAGERS!A:A,MANAGERS!B:B)</f>
        <v>Manager_19</v>
      </c>
      <c r="AB1679" t="str" cm="1">
        <f t="array" ref="AB1679">_xlfn.XLOOKUP(Table1[[#This Row],[Manager ID]],Table2[[#All],[Manager ID]],Table2[[#All],[Department Head]])</f>
        <v>Support</v>
      </c>
      <c r="AC1679" s="2">
        <f>_xlfn.XLOOKUP(Table1[[#This Row],[City]],L:L,O:O)</f>
        <v>0.241864189087755</v>
      </c>
      <c r="AD1679" t="str" cm="1">
        <f t="array" ref="AD1679">_xlfn.IFS(Table1[[#This Row],[Performance Score]]&gt;=90,"Excellent",Table1[[#This Row],[Performance Score]]&gt;=75,"Good",Table1[[#This Row],[Performance Score]]&gt;=60,"Average",Table1[[#This Row],[Performance Score]]&lt;=60,"Need Improvement")</f>
        <v>Average</v>
      </c>
      <c r="AE1679" t="str">
        <f>IF(AND(Table1[[#This Row],[Attendance %]]&gt;=80,(Table1[[#This Row],[Performance Score]]&gt;=80)),"Eligible","Not Eligible")</f>
        <v>Not Eligible</v>
      </c>
      <c r="AF1679" t="str">
        <f>IF(Table1[[#This Row],[Performance Score]]&gt;=80,"High Performer","Low Performer")</f>
        <v>Low Performer</v>
      </c>
      <c r="AG1679" t="str" cm="1">
        <f t="array" aca="1" ref="AG1679" ca="1">_xlfn.IFS(Table1[[#This Row],[Experience]]&lt;=3,"Junior",Table1[[#This Row],[Experience]]&lt;=7,"Mid Level",Table1[[#This Row],[Experience]]&gt;=7,"Senior")</f>
        <v>Mid Level</v>
      </c>
      <c r="AH1679" t="str">
        <f>IF(Table1[[#This Row],[Attendance %]]&gt;75,"OK","Below 75")</f>
        <v>OK</v>
      </c>
      <c r="AI1679" t="b">
        <f>ISBLANK(Table1[[#This Row],[Employee ID]])</f>
        <v>0</v>
      </c>
      <c r="AJ1679" t="b">
        <f>ISNUMBER(Table1[[#This Row],[Total Salary  ]])</f>
        <v>1</v>
      </c>
      <c r="AK1679" t="str">
        <f>IFERROR(_xlfn.XLOOKUP(Table1[[#This Row],[Manager ID]],MANAGERS!A:A,MANAGERS!B:B),"Not Found")</f>
        <v>Manager_19</v>
      </c>
    </row>
    <row r="1680" spans="1:37" x14ac:dyDescent="0.2">
      <c r="A1680" t="s">
        <v>4369</v>
      </c>
      <c r="B1680" t="s">
        <v>14</v>
      </c>
      <c r="C1680" t="s">
        <v>21</v>
      </c>
      <c r="D1680" t="s">
        <v>43</v>
      </c>
      <c r="E1680" t="s">
        <v>26</v>
      </c>
      <c r="F1680" s="1">
        <v>45931</v>
      </c>
      <c r="G1680" s="1">
        <v>33332</v>
      </c>
      <c r="H1680">
        <v>88098</v>
      </c>
      <c r="I1680">
        <v>18695</v>
      </c>
      <c r="J1680">
        <v>71</v>
      </c>
      <c r="K1680">
        <v>100</v>
      </c>
      <c r="L1680" t="s">
        <v>37</v>
      </c>
      <c r="M1680">
        <v>116</v>
      </c>
      <c r="N1680">
        <f>Table1[[#This Row],[Basic Salary]]+Table1[[#This Row],[Bonus]]</f>
        <v>106793</v>
      </c>
      <c r="O1680" s="2">
        <f>Table1[[#This Row],[Bonus]]/Table1[[#This Row],[Basic Salary]]</f>
        <v>0.21220686054166951</v>
      </c>
      <c r="P1680">
        <f ca="1">DATEDIF(Table1[[#This Row],[Date of Birth]],TODAY(),"Y")</f>
        <v>35</v>
      </c>
      <c r="Q1680">
        <f ca="1">DATEDIF(Table1[[#This Row],[Joining Date]],TODAY(),"Y")</f>
        <v>0</v>
      </c>
      <c r="R1680" t="str">
        <f ca="1">IF(YEAR(Table1[[#This Row],[Joining Date]])=YEAR(TODAY()),"Yes","No")</f>
        <v>No</v>
      </c>
      <c r="S1680" t="str">
        <f ca="1">IF(Table1[[#This Row],[Experience]]&gt;5,"Yes","No")</f>
        <v>No</v>
      </c>
      <c r="T1680" t="str">
        <f>TEXT(Table1[[#This Row],[Joining Date]],"mmmm")</f>
        <v>October</v>
      </c>
      <c r="U1680" t="str">
        <f>TEXT(Table1[[#This Row],[Joining Date]],"yyyy")</f>
        <v>2025</v>
      </c>
      <c r="V1680" s="5">
        <f ca="1">TODAY()-Table1[[#This Row],[Joining Date]]</f>
        <v>308</v>
      </c>
      <c r="W1680" t="str">
        <f>LEFT(Table1[[#This Row],[Employee Name]],FIND(" ",Table1[[#This Row],[Employee Name]])-1)</f>
        <v>Nisha</v>
      </c>
      <c r="X1680" t="str">
        <f>RIGHT(Table1[[#This Row],[Employee Name]],LEN(Table1[[#This Row],[Employee Name]])-FIND(" ",Table1[[#This Row],[Employee Name]]))</f>
        <v>Kapoor</v>
      </c>
      <c r="Y1680" t="str">
        <f>Table1[[#This Row],[Department]]&amp;"-"&amp;Table1[[#This Row],[Employee ID]]</f>
        <v>Operations-E04313</v>
      </c>
      <c r="Z1680" t="str">
        <f>LEFT(Table1[[#This Row],[Department]],3)</f>
        <v>Ope</v>
      </c>
      <c r="AA1680" t="str">
        <f>_xlfn.XLOOKUP(Table1[[#This Row],[Manager ID]],MANAGERS!A:A,MANAGERS!B:B)</f>
        <v>Manager_16</v>
      </c>
      <c r="AB1680" t="str" cm="1">
        <f t="array" ref="AB1680">_xlfn.XLOOKUP(Table1[[#This Row],[Manager ID]],Table2[[#All],[Manager ID]],Table2[[#All],[Department Head]])</f>
        <v>Sales</v>
      </c>
      <c r="AC1680" s="2">
        <f>_xlfn.XLOOKUP(Table1[[#This Row],[City]],L:L,O:O)</f>
        <v>0.24036902712549932</v>
      </c>
      <c r="AD1680" t="str" cm="1">
        <f t="array" ref="AD1680">_xlfn.IFS(Table1[[#This Row],[Performance Score]]&gt;=90,"Excellent",Table1[[#This Row],[Performance Score]]&gt;=75,"Good",Table1[[#This Row],[Performance Score]]&gt;=60,"Average",Table1[[#This Row],[Performance Score]]&lt;=60,"Need Improvement")</f>
        <v>Excellent</v>
      </c>
      <c r="AE1680" t="str">
        <f>IF(AND(Table1[[#This Row],[Attendance %]]&gt;=80,(Table1[[#This Row],[Performance Score]]&gt;=80)),"Eligible","Not Eligible")</f>
        <v>Not Eligible</v>
      </c>
      <c r="AF1680" t="str">
        <f>IF(Table1[[#This Row],[Performance Score]]&gt;=80,"High Performer","Low Performer")</f>
        <v>High Performer</v>
      </c>
      <c r="AG1680" t="str" cm="1">
        <f t="array" aca="1" ref="AG1680" ca="1">_xlfn.IFS(Table1[[#This Row],[Experience]]&lt;=3,"Junior",Table1[[#This Row],[Experience]]&lt;=7,"Mid Level",Table1[[#This Row],[Experience]]&gt;=7,"Senior")</f>
        <v>Junior</v>
      </c>
      <c r="AH1680" t="str">
        <f>IF(Table1[[#This Row],[Attendance %]]&gt;75,"OK","Below 75")</f>
        <v>Below 75</v>
      </c>
      <c r="AI1680" t="b">
        <f>ISBLANK(Table1[[#This Row],[Employee ID]])</f>
        <v>0</v>
      </c>
      <c r="AJ1680" t="b">
        <f>ISNUMBER(Table1[[#This Row],[Total Salary  ]])</f>
        <v>1</v>
      </c>
      <c r="AK1680" t="str">
        <f>IFERROR(_xlfn.XLOOKUP(Table1[[#This Row],[Manager ID]],MANAGERS!A:A,MANAGERS!B:B),"Not Found")</f>
        <v>Manager_16</v>
      </c>
    </row>
    <row r="1681" spans="1:37" x14ac:dyDescent="0.2">
      <c r="A1681" t="s">
        <v>4412</v>
      </c>
      <c r="B1681" t="s">
        <v>85</v>
      </c>
      <c r="C1681" t="s">
        <v>21</v>
      </c>
      <c r="D1681" t="s">
        <v>81</v>
      </c>
      <c r="E1681" t="s">
        <v>22</v>
      </c>
      <c r="F1681" s="1">
        <v>42611</v>
      </c>
      <c r="G1681" s="1">
        <v>29330</v>
      </c>
      <c r="H1681">
        <v>98181</v>
      </c>
      <c r="I1681">
        <v>8461</v>
      </c>
      <c r="J1681">
        <v>94</v>
      </c>
      <c r="K1681">
        <v>40</v>
      </c>
      <c r="L1681" t="s">
        <v>37</v>
      </c>
      <c r="M1681">
        <v>114</v>
      </c>
      <c r="N1681">
        <f>Table1[[#This Row],[Basic Salary]]+Table1[[#This Row],[Bonus]]</f>
        <v>106642</v>
      </c>
      <c r="O1681" s="2">
        <f>Table1[[#This Row],[Bonus]]/Table1[[#This Row],[Basic Salary]]</f>
        <v>8.6177569998268505E-2</v>
      </c>
      <c r="P1681">
        <f ca="1">DATEDIF(Table1[[#This Row],[Date of Birth]],TODAY(),"Y")</f>
        <v>46</v>
      </c>
      <c r="Q1681">
        <f ca="1">DATEDIF(Table1[[#This Row],[Joining Date]],TODAY(),"Y")</f>
        <v>9</v>
      </c>
      <c r="R1681" t="str">
        <f ca="1">IF(YEAR(Table1[[#This Row],[Joining Date]])=YEAR(TODAY()),"Yes","No")</f>
        <v>No</v>
      </c>
      <c r="S1681" t="str">
        <f ca="1">IF(Table1[[#This Row],[Experience]]&gt;5,"Yes","No")</f>
        <v>Yes</v>
      </c>
      <c r="T1681" t="str">
        <f>TEXT(Table1[[#This Row],[Joining Date]],"mmmm")</f>
        <v>August</v>
      </c>
      <c r="U1681" t="str">
        <f>TEXT(Table1[[#This Row],[Joining Date]],"yyyy")</f>
        <v>2016</v>
      </c>
      <c r="V1681" s="5">
        <f ca="1">TODAY()-Table1[[#This Row],[Joining Date]]</f>
        <v>3628</v>
      </c>
      <c r="W1681" t="str">
        <f>LEFT(Table1[[#This Row],[Employee Name]],FIND(" ",Table1[[#This Row],[Employee Name]])-1)</f>
        <v>Pooja</v>
      </c>
      <c r="X1681" t="str">
        <f>RIGHT(Table1[[#This Row],[Employee Name]],LEN(Table1[[#This Row],[Employee Name]])-FIND(" ",Table1[[#This Row],[Employee Name]]))</f>
        <v>Das</v>
      </c>
      <c r="Y1681" t="str">
        <f>Table1[[#This Row],[Department]]&amp;"-"&amp;Table1[[#This Row],[Employee ID]]</f>
        <v>Sales-E04356</v>
      </c>
      <c r="Z1681" t="str">
        <f>LEFT(Table1[[#This Row],[Department]],3)</f>
        <v>Sal</v>
      </c>
      <c r="AA1681" t="str">
        <f>_xlfn.XLOOKUP(Table1[[#This Row],[Manager ID]],MANAGERS!A:A,MANAGERS!B:B)</f>
        <v>Manager_14</v>
      </c>
      <c r="AB1681" t="str" cm="1">
        <f t="array" ref="AB1681">_xlfn.XLOOKUP(Table1[[#This Row],[Manager ID]],Table2[[#All],[Manager ID]],Table2[[#All],[Department Head]])</f>
        <v>Marketing</v>
      </c>
      <c r="AC1681" s="2">
        <f>_xlfn.XLOOKUP(Table1[[#This Row],[City]],L:L,O:O)</f>
        <v>0.24036902712549932</v>
      </c>
      <c r="AD1681" t="str" cm="1">
        <f t="array" ref="AD1681">_xlfn.IFS(Table1[[#This Row],[Performance Score]]&gt;=90,"Excellent",Table1[[#This Row],[Performance Score]]&gt;=75,"Good",Table1[[#This Row],[Performance Score]]&gt;=60,"Average",Table1[[#This Row],[Performance Score]]&lt;=60,"Need Improvement")</f>
        <v>Need Improvement</v>
      </c>
      <c r="AE1681" t="str">
        <f>IF(AND(Table1[[#This Row],[Attendance %]]&gt;=80,(Table1[[#This Row],[Performance Score]]&gt;=80)),"Eligible","Not Eligible")</f>
        <v>Not Eligible</v>
      </c>
      <c r="AF1681" t="str">
        <f>IF(Table1[[#This Row],[Performance Score]]&gt;=80,"High Performer","Low Performer")</f>
        <v>Low Performer</v>
      </c>
      <c r="AG1681" t="str" cm="1">
        <f t="array" aca="1" ref="AG1681" ca="1">_xlfn.IFS(Table1[[#This Row],[Experience]]&lt;=3,"Junior",Table1[[#This Row],[Experience]]&lt;=7,"Mid Level",Table1[[#This Row],[Experience]]&gt;=7,"Senior")</f>
        <v>Senior</v>
      </c>
      <c r="AH1681" t="str">
        <f>IF(Table1[[#This Row],[Attendance %]]&gt;75,"OK","Below 75")</f>
        <v>OK</v>
      </c>
      <c r="AI1681" t="b">
        <f>ISBLANK(Table1[[#This Row],[Employee ID]])</f>
        <v>0</v>
      </c>
      <c r="AJ1681" t="b">
        <f>ISNUMBER(Table1[[#This Row],[Total Salary  ]])</f>
        <v>1</v>
      </c>
      <c r="AK1681" t="str">
        <f>IFERROR(_xlfn.XLOOKUP(Table1[[#This Row],[Manager ID]],MANAGERS!A:A,MANAGERS!B:B),"Not Found")</f>
        <v>Manager_14</v>
      </c>
    </row>
    <row r="1682" spans="1:37" x14ac:dyDescent="0.2">
      <c r="A1682" t="s">
        <v>2896</v>
      </c>
      <c r="B1682" t="s">
        <v>95</v>
      </c>
      <c r="C1682" t="s">
        <v>21</v>
      </c>
      <c r="D1682" t="s">
        <v>40</v>
      </c>
      <c r="E1682" t="s">
        <v>30</v>
      </c>
      <c r="F1682" s="1">
        <v>44171</v>
      </c>
      <c r="G1682" s="1">
        <v>36451</v>
      </c>
      <c r="H1682">
        <v>92018</v>
      </c>
      <c r="I1682">
        <v>14617</v>
      </c>
      <c r="J1682">
        <v>97</v>
      </c>
      <c r="K1682">
        <v>67</v>
      </c>
      <c r="L1682" t="s">
        <v>37</v>
      </c>
      <c r="M1682">
        <v>106</v>
      </c>
      <c r="N1682">
        <f>Table1[[#This Row],[Basic Salary]]+Table1[[#This Row],[Bonus]]</f>
        <v>106635</v>
      </c>
      <c r="O1682" s="2">
        <f>Table1[[#This Row],[Bonus]]/Table1[[#This Row],[Basic Salary]]</f>
        <v>0.15884935556086852</v>
      </c>
      <c r="P1682">
        <f ca="1">DATEDIF(Table1[[#This Row],[Date of Birth]],TODAY(),"Y")</f>
        <v>26</v>
      </c>
      <c r="Q1682">
        <f ca="1">DATEDIF(Table1[[#This Row],[Joining Date]],TODAY(),"Y")</f>
        <v>5</v>
      </c>
      <c r="R1682" t="str">
        <f ca="1">IF(YEAR(Table1[[#This Row],[Joining Date]])=YEAR(TODAY()),"Yes","No")</f>
        <v>No</v>
      </c>
      <c r="S1682" t="str">
        <f ca="1">IF(Table1[[#This Row],[Experience]]&gt;5,"Yes","No")</f>
        <v>No</v>
      </c>
      <c r="T1682" t="str">
        <f>TEXT(Table1[[#This Row],[Joining Date]],"mmmm")</f>
        <v>December</v>
      </c>
      <c r="U1682" t="str">
        <f>TEXT(Table1[[#This Row],[Joining Date]],"yyyy")</f>
        <v>2020</v>
      </c>
      <c r="V1682" s="5">
        <f ca="1">TODAY()-Table1[[#This Row],[Joining Date]]</f>
        <v>2068</v>
      </c>
      <c r="W1682" t="str">
        <f>LEFT(Table1[[#This Row],[Employee Name]],FIND(" ",Table1[[#This Row],[Employee Name]])-1)</f>
        <v>Ajay</v>
      </c>
      <c r="X1682" t="str">
        <f>RIGHT(Table1[[#This Row],[Employee Name]],LEN(Table1[[#This Row],[Employee Name]])-FIND(" ",Table1[[#This Row],[Employee Name]]))</f>
        <v>Singh</v>
      </c>
      <c r="Y1682" t="str">
        <f>Table1[[#This Row],[Department]]&amp;"-"&amp;Table1[[#This Row],[Employee ID]]</f>
        <v>IT-E02840</v>
      </c>
      <c r="Z1682" t="str">
        <f>LEFT(Table1[[#This Row],[Department]],3)</f>
        <v>IT</v>
      </c>
      <c r="AA1682" t="str">
        <f>_xlfn.XLOOKUP(Table1[[#This Row],[Manager ID]],MANAGERS!A:A,MANAGERS!B:B)</f>
        <v>Manager_6</v>
      </c>
      <c r="AB1682" t="str" cm="1">
        <f t="array" ref="AB1682">_xlfn.XLOOKUP(Table1[[#This Row],[Manager ID]],Table2[[#All],[Manager ID]],Table2[[#All],[Department Head]])</f>
        <v>HR</v>
      </c>
      <c r="AC1682" s="2">
        <f>_xlfn.XLOOKUP(Table1[[#This Row],[City]],L:L,O:O)</f>
        <v>0.24036902712549932</v>
      </c>
      <c r="AD1682" t="str" cm="1">
        <f t="array" ref="AD1682">_xlfn.IFS(Table1[[#This Row],[Performance Score]]&gt;=90,"Excellent",Table1[[#This Row],[Performance Score]]&gt;=75,"Good",Table1[[#This Row],[Performance Score]]&gt;=60,"Average",Table1[[#This Row],[Performance Score]]&lt;=60,"Need Improvement")</f>
        <v>Average</v>
      </c>
      <c r="AE1682" t="str">
        <f>IF(AND(Table1[[#This Row],[Attendance %]]&gt;=80,(Table1[[#This Row],[Performance Score]]&gt;=80)),"Eligible","Not Eligible")</f>
        <v>Not Eligible</v>
      </c>
      <c r="AF1682" t="str">
        <f>IF(Table1[[#This Row],[Performance Score]]&gt;=80,"High Performer","Low Performer")</f>
        <v>Low Performer</v>
      </c>
      <c r="AG1682" t="str" cm="1">
        <f t="array" aca="1" ref="AG1682" ca="1">_xlfn.IFS(Table1[[#This Row],[Experience]]&lt;=3,"Junior",Table1[[#This Row],[Experience]]&lt;=7,"Mid Level",Table1[[#This Row],[Experience]]&gt;=7,"Senior")</f>
        <v>Mid Level</v>
      </c>
      <c r="AH1682" t="str">
        <f>IF(Table1[[#This Row],[Attendance %]]&gt;75,"OK","Below 75")</f>
        <v>OK</v>
      </c>
      <c r="AI1682" t="b">
        <f>ISBLANK(Table1[[#This Row],[Employee ID]])</f>
        <v>0</v>
      </c>
      <c r="AJ1682" t="b">
        <f>ISNUMBER(Table1[[#This Row],[Total Salary  ]])</f>
        <v>1</v>
      </c>
      <c r="AK1682" t="str">
        <f>IFERROR(_xlfn.XLOOKUP(Table1[[#This Row],[Manager ID]],MANAGERS!A:A,MANAGERS!B:B),"Not Found")</f>
        <v>Manager_6</v>
      </c>
    </row>
    <row r="1683" spans="1:37" x14ac:dyDescent="0.2">
      <c r="A1683" t="s">
        <v>1045</v>
      </c>
      <c r="B1683" t="s">
        <v>93</v>
      </c>
      <c r="C1683" t="s">
        <v>21</v>
      </c>
      <c r="D1683" t="s">
        <v>33</v>
      </c>
      <c r="E1683" t="s">
        <v>26</v>
      </c>
      <c r="F1683" s="1">
        <v>42961</v>
      </c>
      <c r="G1683" s="1">
        <v>39162</v>
      </c>
      <c r="H1683">
        <v>88509</v>
      </c>
      <c r="I1683">
        <v>18112</v>
      </c>
      <c r="J1683">
        <v>99</v>
      </c>
      <c r="K1683">
        <v>90</v>
      </c>
      <c r="L1683" t="s">
        <v>53</v>
      </c>
      <c r="M1683">
        <v>112</v>
      </c>
      <c r="N1683">
        <f>Table1[[#This Row],[Basic Salary]]+Table1[[#This Row],[Bonus]]</f>
        <v>106621</v>
      </c>
      <c r="O1683" s="2">
        <f>Table1[[#This Row],[Bonus]]/Table1[[#This Row],[Basic Salary]]</f>
        <v>0.20463455693771254</v>
      </c>
      <c r="P1683">
        <f ca="1">DATEDIF(Table1[[#This Row],[Date of Birth]],TODAY(),"Y")</f>
        <v>19</v>
      </c>
      <c r="Q1683">
        <f ca="1">DATEDIF(Table1[[#This Row],[Joining Date]],TODAY(),"Y")</f>
        <v>8</v>
      </c>
      <c r="R1683" t="str">
        <f ca="1">IF(YEAR(Table1[[#This Row],[Joining Date]])=YEAR(TODAY()),"Yes","No")</f>
        <v>No</v>
      </c>
      <c r="S1683" t="str">
        <f ca="1">IF(Table1[[#This Row],[Experience]]&gt;5,"Yes","No")</f>
        <v>Yes</v>
      </c>
      <c r="T1683" t="str">
        <f>TEXT(Table1[[#This Row],[Joining Date]],"mmmm")</f>
        <v>August</v>
      </c>
      <c r="U1683" t="str">
        <f>TEXT(Table1[[#This Row],[Joining Date]],"yyyy")</f>
        <v>2017</v>
      </c>
      <c r="V1683" s="5">
        <f ca="1">TODAY()-Table1[[#This Row],[Joining Date]]</f>
        <v>3278</v>
      </c>
      <c r="W1683" t="str">
        <f>LEFT(Table1[[#This Row],[Employee Name]],FIND(" ",Table1[[#This Row],[Employee Name]])-1)</f>
        <v>Priya</v>
      </c>
      <c r="X1683" t="str">
        <f>RIGHT(Table1[[#This Row],[Employee Name]],LEN(Table1[[#This Row],[Employee Name]])-FIND(" ",Table1[[#This Row],[Employee Name]]))</f>
        <v>Reddy</v>
      </c>
      <c r="Y1683" t="str">
        <f>Table1[[#This Row],[Department]]&amp;"-"&amp;Table1[[#This Row],[Employee ID]]</f>
        <v>Marketing-E00989</v>
      </c>
      <c r="Z1683" t="str">
        <f>LEFT(Table1[[#This Row],[Department]],3)</f>
        <v>Mar</v>
      </c>
      <c r="AA1683" t="str">
        <f>_xlfn.XLOOKUP(Table1[[#This Row],[Manager ID]],MANAGERS!A:A,MANAGERS!B:B)</f>
        <v>Manager_12</v>
      </c>
      <c r="AB1683" t="str" cm="1">
        <f t="array" ref="AB1683">_xlfn.XLOOKUP(Table1[[#This Row],[Manager ID]],Table2[[#All],[Manager ID]],Table2[[#All],[Department Head]])</f>
        <v>Marketing</v>
      </c>
      <c r="AC1683" s="2">
        <f>_xlfn.XLOOKUP(Table1[[#This Row],[City]],L:L,O:O)</f>
        <v>0.23685887225230964</v>
      </c>
      <c r="AD1683" t="str" cm="1">
        <f t="array" ref="AD1683">_xlfn.IFS(Table1[[#This Row],[Performance Score]]&gt;=90,"Excellent",Table1[[#This Row],[Performance Score]]&gt;=75,"Good",Table1[[#This Row],[Performance Score]]&gt;=60,"Average",Table1[[#This Row],[Performance Score]]&lt;=60,"Need Improvement")</f>
        <v>Excellent</v>
      </c>
      <c r="AE1683" t="str">
        <f>IF(AND(Table1[[#This Row],[Attendance %]]&gt;=80,(Table1[[#This Row],[Performance Score]]&gt;=80)),"Eligible","Not Eligible")</f>
        <v>Eligible</v>
      </c>
      <c r="AF1683" t="str">
        <f>IF(Table1[[#This Row],[Performance Score]]&gt;=80,"High Performer","Low Performer")</f>
        <v>High Performer</v>
      </c>
      <c r="AG1683" t="str" cm="1">
        <f t="array" aca="1" ref="AG1683" ca="1">_xlfn.IFS(Table1[[#This Row],[Experience]]&lt;=3,"Junior",Table1[[#This Row],[Experience]]&lt;=7,"Mid Level",Table1[[#This Row],[Experience]]&gt;=7,"Senior")</f>
        <v>Senior</v>
      </c>
      <c r="AH1683" t="str">
        <f>IF(Table1[[#This Row],[Attendance %]]&gt;75,"OK","Below 75")</f>
        <v>OK</v>
      </c>
      <c r="AI1683" t="b">
        <f>ISBLANK(Table1[[#This Row],[Employee ID]])</f>
        <v>0</v>
      </c>
      <c r="AJ1683" t="b">
        <f>ISNUMBER(Table1[[#This Row],[Total Salary  ]])</f>
        <v>1</v>
      </c>
      <c r="AK1683" t="str">
        <f>IFERROR(_xlfn.XLOOKUP(Table1[[#This Row],[Manager ID]],MANAGERS!A:A,MANAGERS!B:B),"Not Found")</f>
        <v>Manager_12</v>
      </c>
    </row>
    <row r="1684" spans="1:37" x14ac:dyDescent="0.2">
      <c r="A1684" t="s">
        <v>945</v>
      </c>
      <c r="B1684" t="s">
        <v>14</v>
      </c>
      <c r="C1684" t="s">
        <v>21</v>
      </c>
      <c r="D1684" t="s">
        <v>46</v>
      </c>
      <c r="E1684" t="s">
        <v>17</v>
      </c>
      <c r="F1684" s="1">
        <v>42910</v>
      </c>
      <c r="G1684" s="1">
        <v>33059</v>
      </c>
      <c r="H1684">
        <v>89724</v>
      </c>
      <c r="I1684">
        <v>16894</v>
      </c>
      <c r="J1684">
        <v>62</v>
      </c>
      <c r="K1684">
        <v>57</v>
      </c>
      <c r="L1684" t="s">
        <v>27</v>
      </c>
      <c r="M1684">
        <v>120</v>
      </c>
      <c r="N1684">
        <f>Table1[[#This Row],[Basic Salary]]+Table1[[#This Row],[Bonus]]</f>
        <v>106618</v>
      </c>
      <c r="O1684" s="2">
        <f>Table1[[#This Row],[Bonus]]/Table1[[#This Row],[Basic Salary]]</f>
        <v>0.18828852926753153</v>
      </c>
      <c r="P1684">
        <f ca="1">DATEDIF(Table1[[#This Row],[Date of Birth]],TODAY(),"Y")</f>
        <v>36</v>
      </c>
      <c r="Q1684">
        <f ca="1">DATEDIF(Table1[[#This Row],[Joining Date]],TODAY(),"Y")</f>
        <v>9</v>
      </c>
      <c r="R1684" t="str">
        <f ca="1">IF(YEAR(Table1[[#This Row],[Joining Date]])=YEAR(TODAY()),"Yes","No")</f>
        <v>No</v>
      </c>
      <c r="S1684" t="str">
        <f ca="1">IF(Table1[[#This Row],[Experience]]&gt;5,"Yes","No")</f>
        <v>Yes</v>
      </c>
      <c r="T1684" t="str">
        <f>TEXT(Table1[[#This Row],[Joining Date]],"mmmm")</f>
        <v>June</v>
      </c>
      <c r="U1684" t="str">
        <f>TEXT(Table1[[#This Row],[Joining Date]],"yyyy")</f>
        <v>2017</v>
      </c>
      <c r="V1684" s="5">
        <f ca="1">TODAY()-Table1[[#This Row],[Joining Date]]</f>
        <v>3329</v>
      </c>
      <c r="W1684" t="str">
        <f>LEFT(Table1[[#This Row],[Employee Name]],FIND(" ",Table1[[#This Row],[Employee Name]])-1)</f>
        <v>Nisha</v>
      </c>
      <c r="X1684" t="str">
        <f>RIGHT(Table1[[#This Row],[Employee Name]],LEN(Table1[[#This Row],[Employee Name]])-FIND(" ",Table1[[#This Row],[Employee Name]]))</f>
        <v>Kapoor</v>
      </c>
      <c r="Y1684" t="str">
        <f>Table1[[#This Row],[Department]]&amp;"-"&amp;Table1[[#This Row],[Employee ID]]</f>
        <v>Support-E00889</v>
      </c>
      <c r="Z1684" t="str">
        <f>LEFT(Table1[[#This Row],[Department]],3)</f>
        <v>Sup</v>
      </c>
      <c r="AA1684" t="str">
        <f>_xlfn.XLOOKUP(Table1[[#This Row],[Manager ID]],MANAGERS!A:A,MANAGERS!B:B)</f>
        <v>Manager_20</v>
      </c>
      <c r="AB1684" t="str" cm="1">
        <f t="array" ref="AB1684">_xlfn.XLOOKUP(Table1[[#This Row],[Manager ID]],Table2[[#All],[Manager ID]],Table2[[#All],[Department Head]])</f>
        <v>Operations</v>
      </c>
      <c r="AC1684" s="2">
        <f>_xlfn.XLOOKUP(Table1[[#This Row],[City]],L:L,O:O)</f>
        <v>0.23674293405114402</v>
      </c>
      <c r="AD1684" t="str" cm="1">
        <f t="array" ref="AD1684">_xlfn.IFS(Table1[[#This Row],[Performance Score]]&gt;=90,"Excellent",Table1[[#This Row],[Performance Score]]&gt;=75,"Good",Table1[[#This Row],[Performance Score]]&gt;=60,"Average",Table1[[#This Row],[Performance Score]]&lt;=60,"Need Improvement")</f>
        <v>Need Improvement</v>
      </c>
      <c r="AE1684" t="str">
        <f>IF(AND(Table1[[#This Row],[Attendance %]]&gt;=80,(Table1[[#This Row],[Performance Score]]&gt;=80)),"Eligible","Not Eligible")</f>
        <v>Not Eligible</v>
      </c>
      <c r="AF1684" t="str">
        <f>IF(Table1[[#This Row],[Performance Score]]&gt;=80,"High Performer","Low Performer")</f>
        <v>Low Performer</v>
      </c>
      <c r="AG1684" t="str" cm="1">
        <f t="array" aca="1" ref="AG1684" ca="1">_xlfn.IFS(Table1[[#This Row],[Experience]]&lt;=3,"Junior",Table1[[#This Row],[Experience]]&lt;=7,"Mid Level",Table1[[#This Row],[Experience]]&gt;=7,"Senior")</f>
        <v>Senior</v>
      </c>
      <c r="AH1684" t="str">
        <f>IF(Table1[[#This Row],[Attendance %]]&gt;75,"OK","Below 75")</f>
        <v>Below 75</v>
      </c>
      <c r="AI1684" t="b">
        <f>ISBLANK(Table1[[#This Row],[Employee ID]])</f>
        <v>0</v>
      </c>
      <c r="AJ1684" t="b">
        <f>ISNUMBER(Table1[[#This Row],[Total Salary  ]])</f>
        <v>1</v>
      </c>
      <c r="AK1684" t="str">
        <f>IFERROR(_xlfn.XLOOKUP(Table1[[#This Row],[Manager ID]],MANAGERS!A:A,MANAGERS!B:B),"Not Found")</f>
        <v>Manager_20</v>
      </c>
    </row>
    <row r="1685" spans="1:37" x14ac:dyDescent="0.2">
      <c r="A1685" t="s">
        <v>4080</v>
      </c>
      <c r="B1685" t="s">
        <v>57</v>
      </c>
      <c r="C1685" t="s">
        <v>21</v>
      </c>
      <c r="D1685" t="s">
        <v>43</v>
      </c>
      <c r="E1685" t="s">
        <v>65</v>
      </c>
      <c r="F1685" s="1">
        <v>44680</v>
      </c>
      <c r="G1685" s="1">
        <v>38708</v>
      </c>
      <c r="H1685">
        <v>83984</v>
      </c>
      <c r="I1685">
        <v>22628</v>
      </c>
      <c r="J1685">
        <v>99</v>
      </c>
      <c r="K1685">
        <v>97</v>
      </c>
      <c r="L1685" t="s">
        <v>31</v>
      </c>
      <c r="M1685">
        <v>107</v>
      </c>
      <c r="N1685">
        <f>Table1[[#This Row],[Basic Salary]]+Table1[[#This Row],[Bonus]]</f>
        <v>106612</v>
      </c>
      <c r="O1685" s="2">
        <f>Table1[[#This Row],[Bonus]]/Table1[[#This Row],[Basic Salary]]</f>
        <v>0.26943227281386933</v>
      </c>
      <c r="P1685">
        <f ca="1">DATEDIF(Table1[[#This Row],[Date of Birth]],TODAY(),"Y")</f>
        <v>20</v>
      </c>
      <c r="Q1685">
        <f ca="1">DATEDIF(Table1[[#This Row],[Joining Date]],TODAY(),"Y")</f>
        <v>4</v>
      </c>
      <c r="R1685" t="str">
        <f ca="1">IF(YEAR(Table1[[#This Row],[Joining Date]])=YEAR(TODAY()),"Yes","No")</f>
        <v>No</v>
      </c>
      <c r="S1685" t="str">
        <f ca="1">IF(Table1[[#This Row],[Experience]]&gt;5,"Yes","No")</f>
        <v>No</v>
      </c>
      <c r="T1685" t="str">
        <f>TEXT(Table1[[#This Row],[Joining Date]],"mmmm")</f>
        <v>April</v>
      </c>
      <c r="U1685" t="str">
        <f>TEXT(Table1[[#This Row],[Joining Date]],"yyyy")</f>
        <v>2022</v>
      </c>
      <c r="V1685" s="5">
        <f ca="1">TODAY()-Table1[[#This Row],[Joining Date]]</f>
        <v>1559</v>
      </c>
      <c r="W1685" t="str">
        <f>LEFT(Table1[[#This Row],[Employee Name]],FIND(" ",Table1[[#This Row],[Employee Name]])-1)</f>
        <v>Swathi</v>
      </c>
      <c r="X1685" t="str">
        <f>RIGHT(Table1[[#This Row],[Employee Name]],LEN(Table1[[#This Row],[Employee Name]])-FIND(" ",Table1[[#This Row],[Employee Name]]))</f>
        <v>Ramesh</v>
      </c>
      <c r="Y1685" t="str">
        <f>Table1[[#This Row],[Department]]&amp;"-"&amp;Table1[[#This Row],[Employee ID]]</f>
        <v>Operations-E04024</v>
      </c>
      <c r="Z1685" t="str">
        <f>LEFT(Table1[[#This Row],[Department]],3)</f>
        <v>Ope</v>
      </c>
      <c r="AA1685" t="str">
        <f>_xlfn.XLOOKUP(Table1[[#This Row],[Manager ID]],MANAGERS!A:A,MANAGERS!B:B)</f>
        <v>Manager_7</v>
      </c>
      <c r="AB1685" t="str" cm="1">
        <f t="array" ref="AB1685">_xlfn.XLOOKUP(Table1[[#This Row],[Manager ID]],Table2[[#All],[Manager ID]],Table2[[#All],[Department Head]])</f>
        <v>Operations</v>
      </c>
      <c r="AC1685" s="2">
        <f>_xlfn.XLOOKUP(Table1[[#This Row],[City]],L:L,O:O)</f>
        <v>0.241864189087755</v>
      </c>
      <c r="AD1685" t="str" cm="1">
        <f t="array" ref="AD1685">_xlfn.IFS(Table1[[#This Row],[Performance Score]]&gt;=90,"Excellent",Table1[[#This Row],[Performance Score]]&gt;=75,"Good",Table1[[#This Row],[Performance Score]]&gt;=60,"Average",Table1[[#This Row],[Performance Score]]&lt;=60,"Need Improvement")</f>
        <v>Excellent</v>
      </c>
      <c r="AE1685" t="str">
        <f>IF(AND(Table1[[#This Row],[Attendance %]]&gt;=80,(Table1[[#This Row],[Performance Score]]&gt;=80)),"Eligible","Not Eligible")</f>
        <v>Eligible</v>
      </c>
      <c r="AF1685" t="str">
        <f>IF(Table1[[#This Row],[Performance Score]]&gt;=80,"High Performer","Low Performer")</f>
        <v>High Performer</v>
      </c>
      <c r="AG1685" t="str" cm="1">
        <f t="array" aca="1" ref="AG1685" ca="1">_xlfn.IFS(Table1[[#This Row],[Experience]]&lt;=3,"Junior",Table1[[#This Row],[Experience]]&lt;=7,"Mid Level",Table1[[#This Row],[Experience]]&gt;=7,"Senior")</f>
        <v>Mid Level</v>
      </c>
      <c r="AH1685" t="str">
        <f>IF(Table1[[#This Row],[Attendance %]]&gt;75,"OK","Below 75")</f>
        <v>OK</v>
      </c>
      <c r="AI1685" t="b">
        <f>ISBLANK(Table1[[#This Row],[Employee ID]])</f>
        <v>0</v>
      </c>
      <c r="AJ1685" t="b">
        <f>ISNUMBER(Table1[[#This Row],[Total Salary  ]])</f>
        <v>1</v>
      </c>
      <c r="AK1685" t="str">
        <f>IFERROR(_xlfn.XLOOKUP(Table1[[#This Row],[Manager ID]],MANAGERS!A:A,MANAGERS!B:B),"Not Found")</f>
        <v>Manager_7</v>
      </c>
    </row>
    <row r="1686" spans="1:37" x14ac:dyDescent="0.2">
      <c r="A1686" t="s">
        <v>2078</v>
      </c>
      <c r="B1686" t="s">
        <v>42</v>
      </c>
      <c r="C1686" t="s">
        <v>21</v>
      </c>
      <c r="D1686" t="s">
        <v>81</v>
      </c>
      <c r="E1686" t="s">
        <v>30</v>
      </c>
      <c r="F1686" s="1">
        <v>43756</v>
      </c>
      <c r="G1686" s="1">
        <v>30097</v>
      </c>
      <c r="H1686">
        <v>94695</v>
      </c>
      <c r="I1686">
        <v>11889</v>
      </c>
      <c r="J1686">
        <v>94</v>
      </c>
      <c r="K1686">
        <v>96</v>
      </c>
      <c r="L1686" t="s">
        <v>31</v>
      </c>
      <c r="M1686">
        <v>103</v>
      </c>
      <c r="N1686">
        <f>Table1[[#This Row],[Basic Salary]]+Table1[[#This Row],[Bonus]]</f>
        <v>106584</v>
      </c>
      <c r="O1686" s="2">
        <f>Table1[[#This Row],[Bonus]]/Table1[[#This Row],[Basic Salary]]</f>
        <v>0.12555045144939014</v>
      </c>
      <c r="P1686">
        <f ca="1">DATEDIF(Table1[[#This Row],[Date of Birth]],TODAY(),"Y")</f>
        <v>44</v>
      </c>
      <c r="Q1686">
        <f ca="1">DATEDIF(Table1[[#This Row],[Joining Date]],TODAY(),"Y")</f>
        <v>6</v>
      </c>
      <c r="R1686" t="str">
        <f ca="1">IF(YEAR(Table1[[#This Row],[Joining Date]])=YEAR(TODAY()),"Yes","No")</f>
        <v>No</v>
      </c>
      <c r="S1686" t="str">
        <f ca="1">IF(Table1[[#This Row],[Experience]]&gt;5,"Yes","No")</f>
        <v>Yes</v>
      </c>
      <c r="T1686" t="str">
        <f>TEXT(Table1[[#This Row],[Joining Date]],"mmmm")</f>
        <v>October</v>
      </c>
      <c r="U1686" t="str">
        <f>TEXT(Table1[[#This Row],[Joining Date]],"yyyy")</f>
        <v>2019</v>
      </c>
      <c r="V1686" s="5">
        <f ca="1">TODAY()-Table1[[#This Row],[Joining Date]]</f>
        <v>2483</v>
      </c>
      <c r="W1686" t="str">
        <f>LEFT(Table1[[#This Row],[Employee Name]],FIND(" ",Table1[[#This Row],[Employee Name]])-1)</f>
        <v>Krishna</v>
      </c>
      <c r="X1686" t="str">
        <f>RIGHT(Table1[[#This Row],[Employee Name]],LEN(Table1[[#This Row],[Employee Name]])-FIND(" ",Table1[[#This Row],[Employee Name]]))</f>
        <v>Chaitanya</v>
      </c>
      <c r="Y1686" t="str">
        <f>Table1[[#This Row],[Department]]&amp;"-"&amp;Table1[[#This Row],[Employee ID]]</f>
        <v>Sales-E02022</v>
      </c>
      <c r="Z1686" t="str">
        <f>LEFT(Table1[[#This Row],[Department]],3)</f>
        <v>Sal</v>
      </c>
      <c r="AA1686" t="str">
        <f>_xlfn.XLOOKUP(Table1[[#This Row],[Manager ID]],MANAGERS!A:A,MANAGERS!B:B)</f>
        <v>Manager_3</v>
      </c>
      <c r="AB1686" t="str" cm="1">
        <f t="array" ref="AB1686">_xlfn.XLOOKUP(Table1[[#This Row],[Manager ID]],Table2[[#All],[Manager ID]],Table2[[#All],[Department Head]])</f>
        <v>IT</v>
      </c>
      <c r="AC1686" s="2">
        <f>_xlfn.XLOOKUP(Table1[[#This Row],[City]],L:L,O:O)</f>
        <v>0.241864189087755</v>
      </c>
      <c r="AD1686" t="str" cm="1">
        <f t="array" ref="AD1686">_xlfn.IFS(Table1[[#This Row],[Performance Score]]&gt;=90,"Excellent",Table1[[#This Row],[Performance Score]]&gt;=75,"Good",Table1[[#This Row],[Performance Score]]&gt;=60,"Average",Table1[[#This Row],[Performance Score]]&lt;=60,"Need Improvement")</f>
        <v>Excellent</v>
      </c>
      <c r="AE1686" t="str">
        <f>IF(AND(Table1[[#This Row],[Attendance %]]&gt;=80,(Table1[[#This Row],[Performance Score]]&gt;=80)),"Eligible","Not Eligible")</f>
        <v>Eligible</v>
      </c>
      <c r="AF1686" t="str">
        <f>IF(Table1[[#This Row],[Performance Score]]&gt;=80,"High Performer","Low Performer")</f>
        <v>High Performer</v>
      </c>
      <c r="AG1686" t="str" cm="1">
        <f t="array" aca="1" ref="AG1686" ca="1">_xlfn.IFS(Table1[[#This Row],[Experience]]&lt;=3,"Junior",Table1[[#This Row],[Experience]]&lt;=7,"Mid Level",Table1[[#This Row],[Experience]]&gt;=7,"Senior")</f>
        <v>Mid Level</v>
      </c>
      <c r="AH1686" t="str">
        <f>IF(Table1[[#This Row],[Attendance %]]&gt;75,"OK","Below 75")</f>
        <v>OK</v>
      </c>
      <c r="AI1686" t="b">
        <f>ISBLANK(Table1[[#This Row],[Employee ID]])</f>
        <v>0</v>
      </c>
      <c r="AJ1686" t="b">
        <f>ISNUMBER(Table1[[#This Row],[Total Salary  ]])</f>
        <v>1</v>
      </c>
      <c r="AK1686" t="str">
        <f>IFERROR(_xlfn.XLOOKUP(Table1[[#This Row],[Manager ID]],MANAGERS!A:A,MANAGERS!B:B),"Not Found")</f>
        <v>Manager_3</v>
      </c>
    </row>
    <row r="1687" spans="1:37" x14ac:dyDescent="0.2">
      <c r="A1687" t="s">
        <v>3312</v>
      </c>
      <c r="B1687" t="s">
        <v>93</v>
      </c>
      <c r="C1687" t="s">
        <v>15</v>
      </c>
      <c r="D1687" t="s">
        <v>25</v>
      </c>
      <c r="E1687" t="s">
        <v>51</v>
      </c>
      <c r="F1687" s="1">
        <v>44310</v>
      </c>
      <c r="G1687" s="1">
        <v>29481</v>
      </c>
      <c r="H1687">
        <v>100320</v>
      </c>
      <c r="I1687">
        <v>6243</v>
      </c>
      <c r="J1687">
        <v>100</v>
      </c>
      <c r="K1687">
        <v>43</v>
      </c>
      <c r="L1687" t="s">
        <v>27</v>
      </c>
      <c r="M1687">
        <v>110</v>
      </c>
      <c r="N1687">
        <f>Table1[[#This Row],[Basic Salary]]+Table1[[#This Row],[Bonus]]</f>
        <v>106563</v>
      </c>
      <c r="O1687" s="2">
        <f>Table1[[#This Row],[Bonus]]/Table1[[#This Row],[Basic Salary]]</f>
        <v>6.2230861244019137E-2</v>
      </c>
      <c r="P1687">
        <f ca="1">DATEDIF(Table1[[#This Row],[Date of Birth]],TODAY(),"Y")</f>
        <v>45</v>
      </c>
      <c r="Q1687">
        <f ca="1">DATEDIF(Table1[[#This Row],[Joining Date]],TODAY(),"Y")</f>
        <v>5</v>
      </c>
      <c r="R1687" t="str">
        <f ca="1">IF(YEAR(Table1[[#This Row],[Joining Date]])=YEAR(TODAY()),"Yes","No")</f>
        <v>No</v>
      </c>
      <c r="S1687" t="str">
        <f ca="1">IF(Table1[[#This Row],[Experience]]&gt;5,"Yes","No")</f>
        <v>No</v>
      </c>
      <c r="T1687" t="str">
        <f>TEXT(Table1[[#This Row],[Joining Date]],"mmmm")</f>
        <v>April</v>
      </c>
      <c r="U1687" t="str">
        <f>TEXT(Table1[[#This Row],[Joining Date]],"yyyy")</f>
        <v>2021</v>
      </c>
      <c r="V1687" s="5">
        <f ca="1">TODAY()-Table1[[#This Row],[Joining Date]]</f>
        <v>1929</v>
      </c>
      <c r="W1687" t="str">
        <f>LEFT(Table1[[#This Row],[Employee Name]],FIND(" ",Table1[[#This Row],[Employee Name]])-1)</f>
        <v>Priya</v>
      </c>
      <c r="X1687" t="str">
        <f>RIGHT(Table1[[#This Row],[Employee Name]],LEN(Table1[[#This Row],[Employee Name]])-FIND(" ",Table1[[#This Row],[Employee Name]]))</f>
        <v>Reddy</v>
      </c>
      <c r="Y1687" t="str">
        <f>Table1[[#This Row],[Department]]&amp;"-"&amp;Table1[[#This Row],[Employee ID]]</f>
        <v>Finance-E03256</v>
      </c>
      <c r="Z1687" t="str">
        <f>LEFT(Table1[[#This Row],[Department]],3)</f>
        <v>Fin</v>
      </c>
      <c r="AA1687" t="str">
        <f>_xlfn.XLOOKUP(Table1[[#This Row],[Manager ID]],MANAGERS!A:A,MANAGERS!B:B)</f>
        <v>Manager_10</v>
      </c>
      <c r="AB1687" t="str" cm="1">
        <f t="array" ref="AB1687">_xlfn.XLOOKUP(Table1[[#This Row],[Manager ID]],Table2[[#All],[Manager ID]],Table2[[#All],[Department Head]])</f>
        <v>HR</v>
      </c>
      <c r="AC1687" s="2">
        <f>_xlfn.XLOOKUP(Table1[[#This Row],[City]],L:L,O:O)</f>
        <v>0.23674293405114402</v>
      </c>
      <c r="AD1687" t="str" cm="1">
        <f t="array" ref="AD1687">_xlfn.IFS(Table1[[#This Row],[Performance Score]]&gt;=90,"Excellent",Table1[[#This Row],[Performance Score]]&gt;=75,"Good",Table1[[#This Row],[Performance Score]]&gt;=60,"Average",Table1[[#This Row],[Performance Score]]&lt;=60,"Need Improvement")</f>
        <v>Need Improvement</v>
      </c>
      <c r="AE1687" t="str">
        <f>IF(AND(Table1[[#This Row],[Attendance %]]&gt;=80,(Table1[[#This Row],[Performance Score]]&gt;=80)),"Eligible","Not Eligible")</f>
        <v>Not Eligible</v>
      </c>
      <c r="AF1687" t="str">
        <f>IF(Table1[[#This Row],[Performance Score]]&gt;=80,"High Performer","Low Performer")</f>
        <v>Low Performer</v>
      </c>
      <c r="AG1687" t="str" cm="1">
        <f t="array" aca="1" ref="AG1687" ca="1">_xlfn.IFS(Table1[[#This Row],[Experience]]&lt;=3,"Junior",Table1[[#This Row],[Experience]]&lt;=7,"Mid Level",Table1[[#This Row],[Experience]]&gt;=7,"Senior")</f>
        <v>Mid Level</v>
      </c>
      <c r="AH1687" t="str">
        <f>IF(Table1[[#This Row],[Attendance %]]&gt;75,"OK","Below 75")</f>
        <v>OK</v>
      </c>
      <c r="AI1687" t="b">
        <f>ISBLANK(Table1[[#This Row],[Employee ID]])</f>
        <v>0</v>
      </c>
      <c r="AJ1687" t="b">
        <f>ISNUMBER(Table1[[#This Row],[Total Salary  ]])</f>
        <v>1</v>
      </c>
      <c r="AK1687" t="str">
        <f>IFERROR(_xlfn.XLOOKUP(Table1[[#This Row],[Manager ID]],MANAGERS!A:A,MANAGERS!B:B),"Not Found")</f>
        <v>Manager_10</v>
      </c>
    </row>
    <row r="1688" spans="1:37" x14ac:dyDescent="0.2">
      <c r="A1688" t="s">
        <v>1299</v>
      </c>
      <c r="B1688" t="s">
        <v>50</v>
      </c>
      <c r="C1688" t="s">
        <v>21</v>
      </c>
      <c r="D1688" t="s">
        <v>40</v>
      </c>
      <c r="E1688" t="s">
        <v>51</v>
      </c>
      <c r="F1688" s="1">
        <v>44950</v>
      </c>
      <c r="G1688" s="1">
        <v>38532</v>
      </c>
      <c r="H1688">
        <v>93014</v>
      </c>
      <c r="I1688">
        <v>13522</v>
      </c>
      <c r="J1688">
        <v>70</v>
      </c>
      <c r="K1688">
        <v>64</v>
      </c>
      <c r="L1688" t="s">
        <v>27</v>
      </c>
      <c r="M1688">
        <v>108</v>
      </c>
      <c r="N1688">
        <f>Table1[[#This Row],[Basic Salary]]+Table1[[#This Row],[Bonus]]</f>
        <v>106536</v>
      </c>
      <c r="O1688" s="2">
        <f>Table1[[#This Row],[Bonus]]/Table1[[#This Row],[Basic Salary]]</f>
        <v>0.1453759649085084</v>
      </c>
      <c r="P1688">
        <f ca="1">DATEDIF(Table1[[#This Row],[Date of Birth]],TODAY(),"Y")</f>
        <v>21</v>
      </c>
      <c r="Q1688">
        <f ca="1">DATEDIF(Table1[[#This Row],[Joining Date]],TODAY(),"Y")</f>
        <v>3</v>
      </c>
      <c r="R1688" t="str">
        <f ca="1">IF(YEAR(Table1[[#This Row],[Joining Date]])=YEAR(TODAY()),"Yes","No")</f>
        <v>No</v>
      </c>
      <c r="S1688" t="str">
        <f ca="1">IF(Table1[[#This Row],[Experience]]&gt;5,"Yes","No")</f>
        <v>No</v>
      </c>
      <c r="T1688" t="str">
        <f>TEXT(Table1[[#This Row],[Joining Date]],"mmmm")</f>
        <v>January</v>
      </c>
      <c r="U1688" t="str">
        <f>TEXT(Table1[[#This Row],[Joining Date]],"yyyy")</f>
        <v>2023</v>
      </c>
      <c r="V1688" s="5">
        <f ca="1">TODAY()-Table1[[#This Row],[Joining Date]]</f>
        <v>1289</v>
      </c>
      <c r="W1688" t="str">
        <f>LEFT(Table1[[#This Row],[Employee Name]],FIND(" ",Table1[[#This Row],[Employee Name]])-1)</f>
        <v>Ravi</v>
      </c>
      <c r="X1688" t="str">
        <f>RIGHT(Table1[[#This Row],[Employee Name]],LEN(Table1[[#This Row],[Employee Name]])-FIND(" ",Table1[[#This Row],[Employee Name]]))</f>
        <v>Teja</v>
      </c>
      <c r="Y1688" t="str">
        <f>Table1[[#This Row],[Department]]&amp;"-"&amp;Table1[[#This Row],[Employee ID]]</f>
        <v>IT-E01243</v>
      </c>
      <c r="Z1688" t="str">
        <f>LEFT(Table1[[#This Row],[Department]],3)</f>
        <v>IT</v>
      </c>
      <c r="AA1688" t="str">
        <f>_xlfn.XLOOKUP(Table1[[#This Row],[Manager ID]],MANAGERS!A:A,MANAGERS!B:B)</f>
        <v>Manager_8</v>
      </c>
      <c r="AB1688" t="str" cm="1">
        <f t="array" ref="AB1688">_xlfn.XLOOKUP(Table1[[#This Row],[Manager ID]],Table2[[#All],[Manager ID]],Table2[[#All],[Department Head]])</f>
        <v>Sales</v>
      </c>
      <c r="AC1688" s="2">
        <f>_xlfn.XLOOKUP(Table1[[#This Row],[City]],L:L,O:O)</f>
        <v>0.23674293405114402</v>
      </c>
      <c r="AD1688" t="str" cm="1">
        <f t="array" ref="AD1688">_xlfn.IFS(Table1[[#This Row],[Performance Score]]&gt;=90,"Excellent",Table1[[#This Row],[Performance Score]]&gt;=75,"Good",Table1[[#This Row],[Performance Score]]&gt;=60,"Average",Table1[[#This Row],[Performance Score]]&lt;=60,"Need Improvement")</f>
        <v>Average</v>
      </c>
      <c r="AE1688" t="str">
        <f>IF(AND(Table1[[#This Row],[Attendance %]]&gt;=80,(Table1[[#This Row],[Performance Score]]&gt;=80)),"Eligible","Not Eligible")</f>
        <v>Not Eligible</v>
      </c>
      <c r="AF1688" t="str">
        <f>IF(Table1[[#This Row],[Performance Score]]&gt;=80,"High Performer","Low Performer")</f>
        <v>Low Performer</v>
      </c>
      <c r="AG1688" t="str" cm="1">
        <f t="array" aca="1" ref="AG1688" ca="1">_xlfn.IFS(Table1[[#This Row],[Experience]]&lt;=3,"Junior",Table1[[#This Row],[Experience]]&lt;=7,"Mid Level",Table1[[#This Row],[Experience]]&gt;=7,"Senior")</f>
        <v>Junior</v>
      </c>
      <c r="AH1688" t="str">
        <f>IF(Table1[[#This Row],[Attendance %]]&gt;75,"OK","Below 75")</f>
        <v>Below 75</v>
      </c>
      <c r="AI1688" t="b">
        <f>ISBLANK(Table1[[#This Row],[Employee ID]])</f>
        <v>0</v>
      </c>
      <c r="AJ1688" t="b">
        <f>ISNUMBER(Table1[[#This Row],[Total Salary  ]])</f>
        <v>1</v>
      </c>
      <c r="AK1688" t="str">
        <f>IFERROR(_xlfn.XLOOKUP(Table1[[#This Row],[Manager ID]],MANAGERS!A:A,MANAGERS!B:B),"Not Found")</f>
        <v>Manager_8</v>
      </c>
    </row>
    <row r="1689" spans="1:37" x14ac:dyDescent="0.2">
      <c r="A1689" t="s">
        <v>3192</v>
      </c>
      <c r="B1689" t="s">
        <v>42</v>
      </c>
      <c r="C1689" t="s">
        <v>21</v>
      </c>
      <c r="D1689" t="s">
        <v>40</v>
      </c>
      <c r="E1689" t="s">
        <v>30</v>
      </c>
      <c r="F1689" s="1">
        <v>45587</v>
      </c>
      <c r="G1689" s="1">
        <v>34464</v>
      </c>
      <c r="H1689">
        <v>96961</v>
      </c>
      <c r="I1689">
        <v>9546</v>
      </c>
      <c r="J1689">
        <v>65</v>
      </c>
      <c r="K1689">
        <v>98</v>
      </c>
      <c r="L1689" t="s">
        <v>37</v>
      </c>
      <c r="M1689">
        <v>113</v>
      </c>
      <c r="N1689">
        <f>Table1[[#This Row],[Basic Salary]]+Table1[[#This Row],[Bonus]]</f>
        <v>106507</v>
      </c>
      <c r="O1689" s="2">
        <f>Table1[[#This Row],[Bonus]]/Table1[[#This Row],[Basic Salary]]</f>
        <v>9.8451954909705958E-2</v>
      </c>
      <c r="P1689">
        <f ca="1">DATEDIF(Table1[[#This Row],[Date of Birth]],TODAY(),"Y")</f>
        <v>32</v>
      </c>
      <c r="Q1689">
        <f ca="1">DATEDIF(Table1[[#This Row],[Joining Date]],TODAY(),"Y")</f>
        <v>1</v>
      </c>
      <c r="R1689" t="str">
        <f ca="1">IF(YEAR(Table1[[#This Row],[Joining Date]])=YEAR(TODAY()),"Yes","No")</f>
        <v>No</v>
      </c>
      <c r="S1689" t="str">
        <f ca="1">IF(Table1[[#This Row],[Experience]]&gt;5,"Yes","No")</f>
        <v>No</v>
      </c>
      <c r="T1689" t="str">
        <f>TEXT(Table1[[#This Row],[Joining Date]],"mmmm")</f>
        <v>October</v>
      </c>
      <c r="U1689" t="str">
        <f>TEXT(Table1[[#This Row],[Joining Date]],"yyyy")</f>
        <v>2024</v>
      </c>
      <c r="V1689" s="5">
        <f ca="1">TODAY()-Table1[[#This Row],[Joining Date]]</f>
        <v>652</v>
      </c>
      <c r="W1689" t="str">
        <f>LEFT(Table1[[#This Row],[Employee Name]],FIND(" ",Table1[[#This Row],[Employee Name]])-1)</f>
        <v>Krishna</v>
      </c>
      <c r="X1689" t="str">
        <f>RIGHT(Table1[[#This Row],[Employee Name]],LEN(Table1[[#This Row],[Employee Name]])-FIND(" ",Table1[[#This Row],[Employee Name]]))</f>
        <v>Chaitanya</v>
      </c>
      <c r="Y1689" t="str">
        <f>Table1[[#This Row],[Department]]&amp;"-"&amp;Table1[[#This Row],[Employee ID]]</f>
        <v>IT-E03136</v>
      </c>
      <c r="Z1689" t="str">
        <f>LEFT(Table1[[#This Row],[Department]],3)</f>
        <v>IT</v>
      </c>
      <c r="AA1689" t="str">
        <f>_xlfn.XLOOKUP(Table1[[#This Row],[Manager ID]],MANAGERS!A:A,MANAGERS!B:B)</f>
        <v>Manager_13</v>
      </c>
      <c r="AB1689" t="str" cm="1">
        <f t="array" ref="AB1689">_xlfn.XLOOKUP(Table1[[#This Row],[Manager ID]],Table2[[#All],[Manager ID]],Table2[[#All],[Department Head]])</f>
        <v>HR</v>
      </c>
      <c r="AC1689" s="2">
        <f>_xlfn.XLOOKUP(Table1[[#This Row],[City]],L:L,O:O)</f>
        <v>0.24036902712549932</v>
      </c>
      <c r="AD1689" t="str" cm="1">
        <f t="array" ref="AD1689">_xlfn.IFS(Table1[[#This Row],[Performance Score]]&gt;=90,"Excellent",Table1[[#This Row],[Performance Score]]&gt;=75,"Good",Table1[[#This Row],[Performance Score]]&gt;=60,"Average",Table1[[#This Row],[Performance Score]]&lt;=60,"Need Improvement")</f>
        <v>Excellent</v>
      </c>
      <c r="AE1689" t="str">
        <f>IF(AND(Table1[[#This Row],[Attendance %]]&gt;=80,(Table1[[#This Row],[Performance Score]]&gt;=80)),"Eligible","Not Eligible")</f>
        <v>Not Eligible</v>
      </c>
      <c r="AF1689" t="str">
        <f>IF(Table1[[#This Row],[Performance Score]]&gt;=80,"High Performer","Low Performer")</f>
        <v>High Performer</v>
      </c>
      <c r="AG1689" t="str" cm="1">
        <f t="array" aca="1" ref="AG1689" ca="1">_xlfn.IFS(Table1[[#This Row],[Experience]]&lt;=3,"Junior",Table1[[#This Row],[Experience]]&lt;=7,"Mid Level",Table1[[#This Row],[Experience]]&gt;=7,"Senior")</f>
        <v>Junior</v>
      </c>
      <c r="AH1689" t="str">
        <f>IF(Table1[[#This Row],[Attendance %]]&gt;75,"OK","Below 75")</f>
        <v>Below 75</v>
      </c>
      <c r="AI1689" t="b">
        <f>ISBLANK(Table1[[#This Row],[Employee ID]])</f>
        <v>0</v>
      </c>
      <c r="AJ1689" t="b">
        <f>ISNUMBER(Table1[[#This Row],[Total Salary  ]])</f>
        <v>1</v>
      </c>
      <c r="AK1689" t="str">
        <f>IFERROR(_xlfn.XLOOKUP(Table1[[#This Row],[Manager ID]],MANAGERS!A:A,MANAGERS!B:B),"Not Found")</f>
        <v>Manager_13</v>
      </c>
    </row>
    <row r="1690" spans="1:37" x14ac:dyDescent="0.2">
      <c r="A1690" t="s">
        <v>583</v>
      </c>
      <c r="B1690" t="s">
        <v>75</v>
      </c>
      <c r="C1690" t="s">
        <v>21</v>
      </c>
      <c r="D1690" t="s">
        <v>43</v>
      </c>
      <c r="E1690" t="s">
        <v>26</v>
      </c>
      <c r="F1690" s="1">
        <v>42558</v>
      </c>
      <c r="G1690" s="1">
        <v>40650</v>
      </c>
      <c r="H1690">
        <v>95685</v>
      </c>
      <c r="I1690">
        <v>10801</v>
      </c>
      <c r="J1690">
        <v>97</v>
      </c>
      <c r="K1690">
        <v>78</v>
      </c>
      <c r="L1690" t="s">
        <v>27</v>
      </c>
      <c r="M1690">
        <v>119</v>
      </c>
      <c r="N1690">
        <f>Table1[[#This Row],[Basic Salary]]+Table1[[#This Row],[Bonus]]</f>
        <v>106486</v>
      </c>
      <c r="O1690" s="2">
        <f>Table1[[#This Row],[Bonus]]/Table1[[#This Row],[Basic Salary]]</f>
        <v>0.11288080681402518</v>
      </c>
      <c r="P1690">
        <f ca="1">DATEDIF(Table1[[#This Row],[Date of Birth]],TODAY(),"Y")</f>
        <v>15</v>
      </c>
      <c r="Q1690">
        <f ca="1">DATEDIF(Table1[[#This Row],[Joining Date]],TODAY(),"Y")</f>
        <v>10</v>
      </c>
      <c r="R1690" t="str">
        <f ca="1">IF(YEAR(Table1[[#This Row],[Joining Date]])=YEAR(TODAY()),"Yes","No")</f>
        <v>No</v>
      </c>
      <c r="S1690" t="str">
        <f ca="1">IF(Table1[[#This Row],[Experience]]&gt;5,"Yes","No")</f>
        <v>Yes</v>
      </c>
      <c r="T1690" t="str">
        <f>TEXT(Table1[[#This Row],[Joining Date]],"mmmm")</f>
        <v>July</v>
      </c>
      <c r="U1690" t="str">
        <f>TEXT(Table1[[#This Row],[Joining Date]],"yyyy")</f>
        <v>2016</v>
      </c>
      <c r="V1690" s="5">
        <f ca="1">TODAY()-Table1[[#This Row],[Joining Date]]</f>
        <v>3681</v>
      </c>
      <c r="W1690" t="str">
        <f>LEFT(Table1[[#This Row],[Employee Name]],FIND(" ",Table1[[#This Row],[Employee Name]])-1)</f>
        <v>Ishita</v>
      </c>
      <c r="X1690" t="str">
        <f>RIGHT(Table1[[#This Row],[Employee Name]],LEN(Table1[[#This Row],[Employee Name]])-FIND(" ",Table1[[#This Row],[Employee Name]]))</f>
        <v>Roy</v>
      </c>
      <c r="Y1690" t="str">
        <f>Table1[[#This Row],[Department]]&amp;"-"&amp;Table1[[#This Row],[Employee ID]]</f>
        <v>Operations-E00527</v>
      </c>
      <c r="Z1690" t="str">
        <f>LEFT(Table1[[#This Row],[Department]],3)</f>
        <v>Ope</v>
      </c>
      <c r="AA1690" t="str">
        <f>_xlfn.XLOOKUP(Table1[[#This Row],[Manager ID]],MANAGERS!A:A,MANAGERS!B:B)</f>
        <v>Manager_19</v>
      </c>
      <c r="AB1690" t="str" cm="1">
        <f t="array" ref="AB1690">_xlfn.XLOOKUP(Table1[[#This Row],[Manager ID]],Table2[[#All],[Manager ID]],Table2[[#All],[Department Head]])</f>
        <v>Support</v>
      </c>
      <c r="AC1690" s="2">
        <f>_xlfn.XLOOKUP(Table1[[#This Row],[City]],L:L,O:O)</f>
        <v>0.23674293405114402</v>
      </c>
      <c r="AD1690" t="str" cm="1">
        <f t="array" ref="AD1690">_xlfn.IFS(Table1[[#This Row],[Performance Score]]&gt;=90,"Excellent",Table1[[#This Row],[Performance Score]]&gt;=75,"Good",Table1[[#This Row],[Performance Score]]&gt;=60,"Average",Table1[[#This Row],[Performance Score]]&lt;=60,"Need Improvement")</f>
        <v>Good</v>
      </c>
      <c r="AE1690" t="str">
        <f>IF(AND(Table1[[#This Row],[Attendance %]]&gt;=80,(Table1[[#This Row],[Performance Score]]&gt;=80)),"Eligible","Not Eligible")</f>
        <v>Not Eligible</v>
      </c>
      <c r="AF1690" t="str">
        <f>IF(Table1[[#This Row],[Performance Score]]&gt;=80,"High Performer","Low Performer")</f>
        <v>Low Performer</v>
      </c>
      <c r="AG1690" t="str" cm="1">
        <f t="array" aca="1" ref="AG1690" ca="1">_xlfn.IFS(Table1[[#This Row],[Experience]]&lt;=3,"Junior",Table1[[#This Row],[Experience]]&lt;=7,"Mid Level",Table1[[#This Row],[Experience]]&gt;=7,"Senior")</f>
        <v>Senior</v>
      </c>
      <c r="AH1690" t="str">
        <f>IF(Table1[[#This Row],[Attendance %]]&gt;75,"OK","Below 75")</f>
        <v>OK</v>
      </c>
      <c r="AI1690" t="b">
        <f>ISBLANK(Table1[[#This Row],[Employee ID]])</f>
        <v>0</v>
      </c>
      <c r="AJ1690" t="b">
        <f>ISNUMBER(Table1[[#This Row],[Total Salary  ]])</f>
        <v>1</v>
      </c>
      <c r="AK1690" t="str">
        <f>IFERROR(_xlfn.XLOOKUP(Table1[[#This Row],[Manager ID]],MANAGERS!A:A,MANAGERS!B:B),"Not Found")</f>
        <v>Manager_19</v>
      </c>
    </row>
    <row r="1691" spans="1:37" x14ac:dyDescent="0.2">
      <c r="A1691" t="s">
        <v>2021</v>
      </c>
      <c r="B1691" t="s">
        <v>129</v>
      </c>
      <c r="C1691" t="s">
        <v>15</v>
      </c>
      <c r="D1691" t="s">
        <v>40</v>
      </c>
      <c r="E1691" t="s">
        <v>22</v>
      </c>
      <c r="F1691" s="1">
        <v>44116</v>
      </c>
      <c r="G1691" s="1">
        <v>36769</v>
      </c>
      <c r="H1691">
        <v>95851</v>
      </c>
      <c r="I1691">
        <v>10620</v>
      </c>
      <c r="J1691">
        <v>66</v>
      </c>
      <c r="K1691">
        <v>45</v>
      </c>
      <c r="L1691" t="s">
        <v>27</v>
      </c>
      <c r="M1691">
        <v>102</v>
      </c>
      <c r="N1691">
        <f>Table1[[#This Row],[Basic Salary]]+Table1[[#This Row],[Bonus]]</f>
        <v>106471</v>
      </c>
      <c r="O1691" s="2">
        <f>Table1[[#This Row],[Bonus]]/Table1[[#This Row],[Basic Salary]]</f>
        <v>0.11079696612450575</v>
      </c>
      <c r="P1691">
        <f ca="1">DATEDIF(Table1[[#This Row],[Date of Birth]],TODAY(),"Y")</f>
        <v>25</v>
      </c>
      <c r="Q1691">
        <f ca="1">DATEDIF(Table1[[#This Row],[Joining Date]],TODAY(),"Y")</f>
        <v>5</v>
      </c>
      <c r="R1691" t="str">
        <f ca="1">IF(YEAR(Table1[[#This Row],[Joining Date]])=YEAR(TODAY()),"Yes","No")</f>
        <v>No</v>
      </c>
      <c r="S1691" t="str">
        <f ca="1">IF(Table1[[#This Row],[Experience]]&gt;5,"Yes","No")</f>
        <v>No</v>
      </c>
      <c r="T1691" t="str">
        <f>TEXT(Table1[[#This Row],[Joining Date]],"mmmm")</f>
        <v>October</v>
      </c>
      <c r="U1691" t="str">
        <f>TEXT(Table1[[#This Row],[Joining Date]],"yyyy")</f>
        <v>2020</v>
      </c>
      <c r="V1691" s="5">
        <f ca="1">TODAY()-Table1[[#This Row],[Joining Date]]</f>
        <v>2123</v>
      </c>
      <c r="W1691" t="str">
        <f>LEFT(Table1[[#This Row],[Employee Name]],FIND(" ",Table1[[#This Row],[Employee Name]])-1)</f>
        <v>Aarav</v>
      </c>
      <c r="X1691" t="str">
        <f>RIGHT(Table1[[#This Row],[Employee Name]],LEN(Table1[[#This Row],[Employee Name]])-FIND(" ",Table1[[#This Row],[Employee Name]]))</f>
        <v>Sharma</v>
      </c>
      <c r="Y1691" t="str">
        <f>Table1[[#This Row],[Department]]&amp;"-"&amp;Table1[[#This Row],[Employee ID]]</f>
        <v>IT-E01965</v>
      </c>
      <c r="Z1691" t="str">
        <f>LEFT(Table1[[#This Row],[Department]],3)</f>
        <v>IT</v>
      </c>
      <c r="AA1691" t="str">
        <f>_xlfn.XLOOKUP(Table1[[#This Row],[Manager ID]],MANAGERS!A:A,MANAGERS!B:B)</f>
        <v>Manager_2</v>
      </c>
      <c r="AB1691" t="str" cm="1">
        <f t="array" ref="AB1691">_xlfn.XLOOKUP(Table1[[#This Row],[Manager ID]],Table2[[#All],[Manager ID]],Table2[[#All],[Department Head]])</f>
        <v>Sales</v>
      </c>
      <c r="AC1691" s="2">
        <f>_xlfn.XLOOKUP(Table1[[#This Row],[City]],L:L,O:O)</f>
        <v>0.23674293405114402</v>
      </c>
      <c r="AD1691" t="str" cm="1">
        <f t="array" ref="AD1691">_xlfn.IFS(Table1[[#This Row],[Performance Score]]&gt;=90,"Excellent",Table1[[#This Row],[Performance Score]]&gt;=75,"Good",Table1[[#This Row],[Performance Score]]&gt;=60,"Average",Table1[[#This Row],[Performance Score]]&lt;=60,"Need Improvement")</f>
        <v>Need Improvement</v>
      </c>
      <c r="AE1691" t="str">
        <f>IF(AND(Table1[[#This Row],[Attendance %]]&gt;=80,(Table1[[#This Row],[Performance Score]]&gt;=80)),"Eligible","Not Eligible")</f>
        <v>Not Eligible</v>
      </c>
      <c r="AF1691" t="str">
        <f>IF(Table1[[#This Row],[Performance Score]]&gt;=80,"High Performer","Low Performer")</f>
        <v>Low Performer</v>
      </c>
      <c r="AG1691" t="str" cm="1">
        <f t="array" aca="1" ref="AG1691" ca="1">_xlfn.IFS(Table1[[#This Row],[Experience]]&lt;=3,"Junior",Table1[[#This Row],[Experience]]&lt;=7,"Mid Level",Table1[[#This Row],[Experience]]&gt;=7,"Senior")</f>
        <v>Mid Level</v>
      </c>
      <c r="AH1691" t="str">
        <f>IF(Table1[[#This Row],[Attendance %]]&gt;75,"OK","Below 75")</f>
        <v>Below 75</v>
      </c>
      <c r="AI1691" t="b">
        <f>ISBLANK(Table1[[#This Row],[Employee ID]])</f>
        <v>0</v>
      </c>
      <c r="AJ1691" t="b">
        <f>ISNUMBER(Table1[[#This Row],[Total Salary  ]])</f>
        <v>1</v>
      </c>
      <c r="AK1691" t="str">
        <f>IFERROR(_xlfn.XLOOKUP(Table1[[#This Row],[Manager ID]],MANAGERS!A:A,MANAGERS!B:B),"Not Found")</f>
        <v>Manager_2</v>
      </c>
    </row>
    <row r="1692" spans="1:37" x14ac:dyDescent="0.2">
      <c r="A1692" t="s">
        <v>2635</v>
      </c>
      <c r="B1692" t="s">
        <v>50</v>
      </c>
      <c r="C1692" t="s">
        <v>21</v>
      </c>
      <c r="D1692" t="s">
        <v>16</v>
      </c>
      <c r="E1692" t="s">
        <v>65</v>
      </c>
      <c r="F1692" s="1">
        <v>44479</v>
      </c>
      <c r="G1692" s="1">
        <v>40883</v>
      </c>
      <c r="H1692">
        <v>96556</v>
      </c>
      <c r="I1692">
        <v>9902</v>
      </c>
      <c r="J1692">
        <v>71</v>
      </c>
      <c r="K1692">
        <v>45</v>
      </c>
      <c r="L1692" t="s">
        <v>34</v>
      </c>
      <c r="M1692">
        <v>118</v>
      </c>
      <c r="N1692">
        <f>Table1[[#This Row],[Basic Salary]]+Table1[[#This Row],[Bonus]]</f>
        <v>106458</v>
      </c>
      <c r="O1692" s="2">
        <f>Table1[[#This Row],[Bonus]]/Table1[[#This Row],[Basic Salary]]</f>
        <v>0.10255188698786197</v>
      </c>
      <c r="P1692">
        <f ca="1">DATEDIF(Table1[[#This Row],[Date of Birth]],TODAY(),"Y")</f>
        <v>14</v>
      </c>
      <c r="Q1692">
        <f ca="1">DATEDIF(Table1[[#This Row],[Joining Date]],TODAY(),"Y")</f>
        <v>4</v>
      </c>
      <c r="R1692" t="str">
        <f ca="1">IF(YEAR(Table1[[#This Row],[Joining Date]])=YEAR(TODAY()),"Yes","No")</f>
        <v>No</v>
      </c>
      <c r="S1692" t="str">
        <f ca="1">IF(Table1[[#This Row],[Experience]]&gt;5,"Yes","No")</f>
        <v>No</v>
      </c>
      <c r="T1692" t="str">
        <f>TEXT(Table1[[#This Row],[Joining Date]],"mmmm")</f>
        <v>October</v>
      </c>
      <c r="U1692" t="str">
        <f>TEXT(Table1[[#This Row],[Joining Date]],"yyyy")</f>
        <v>2021</v>
      </c>
      <c r="V1692" s="5">
        <f ca="1">TODAY()-Table1[[#This Row],[Joining Date]]</f>
        <v>1760</v>
      </c>
      <c r="W1692" t="str">
        <f>LEFT(Table1[[#This Row],[Employee Name]],FIND(" ",Table1[[#This Row],[Employee Name]])-1)</f>
        <v>Ravi</v>
      </c>
      <c r="X1692" t="str">
        <f>RIGHT(Table1[[#This Row],[Employee Name]],LEN(Table1[[#This Row],[Employee Name]])-FIND(" ",Table1[[#This Row],[Employee Name]]))</f>
        <v>Teja</v>
      </c>
      <c r="Y1692" t="str">
        <f>Table1[[#This Row],[Department]]&amp;"-"&amp;Table1[[#This Row],[Employee ID]]</f>
        <v>HR-E02579</v>
      </c>
      <c r="Z1692" t="str">
        <f>LEFT(Table1[[#This Row],[Department]],3)</f>
        <v>HR</v>
      </c>
      <c r="AA1692" t="str">
        <f>_xlfn.XLOOKUP(Table1[[#This Row],[Manager ID]],MANAGERS!A:A,MANAGERS!B:B)</f>
        <v>Manager_18</v>
      </c>
      <c r="AB1692" t="str" cm="1">
        <f t="array" ref="AB1692">_xlfn.XLOOKUP(Table1[[#This Row],[Manager ID]],Table2[[#All],[Manager ID]],Table2[[#All],[Department Head]])</f>
        <v>Support</v>
      </c>
      <c r="AC1692" s="2">
        <f>_xlfn.XLOOKUP(Table1[[#This Row],[City]],L:L,O:O)</f>
        <v>0.24030340748661314</v>
      </c>
      <c r="AD1692" t="str" cm="1">
        <f t="array" ref="AD1692">_xlfn.IFS(Table1[[#This Row],[Performance Score]]&gt;=90,"Excellent",Table1[[#This Row],[Performance Score]]&gt;=75,"Good",Table1[[#This Row],[Performance Score]]&gt;=60,"Average",Table1[[#This Row],[Performance Score]]&lt;=60,"Need Improvement")</f>
        <v>Need Improvement</v>
      </c>
      <c r="AE1692" t="str">
        <f>IF(AND(Table1[[#This Row],[Attendance %]]&gt;=80,(Table1[[#This Row],[Performance Score]]&gt;=80)),"Eligible","Not Eligible")</f>
        <v>Not Eligible</v>
      </c>
      <c r="AF1692" t="str">
        <f>IF(Table1[[#This Row],[Performance Score]]&gt;=80,"High Performer","Low Performer")</f>
        <v>Low Performer</v>
      </c>
      <c r="AG1692" t="str" cm="1">
        <f t="array" aca="1" ref="AG1692" ca="1">_xlfn.IFS(Table1[[#This Row],[Experience]]&lt;=3,"Junior",Table1[[#This Row],[Experience]]&lt;=7,"Mid Level",Table1[[#This Row],[Experience]]&gt;=7,"Senior")</f>
        <v>Mid Level</v>
      </c>
      <c r="AH1692" t="str">
        <f>IF(Table1[[#This Row],[Attendance %]]&gt;75,"OK","Below 75")</f>
        <v>Below 75</v>
      </c>
      <c r="AI1692" t="b">
        <f>ISBLANK(Table1[[#This Row],[Employee ID]])</f>
        <v>0</v>
      </c>
      <c r="AJ1692" t="b">
        <f>ISNUMBER(Table1[[#This Row],[Total Salary  ]])</f>
        <v>1</v>
      </c>
      <c r="AK1692" t="str">
        <f>IFERROR(_xlfn.XLOOKUP(Table1[[#This Row],[Manager ID]],MANAGERS!A:A,MANAGERS!B:B),"Not Found")</f>
        <v>Manager_18</v>
      </c>
    </row>
    <row r="1693" spans="1:37" x14ac:dyDescent="0.2">
      <c r="A1693" t="s">
        <v>406</v>
      </c>
      <c r="B1693" t="s">
        <v>36</v>
      </c>
      <c r="C1693" t="s">
        <v>21</v>
      </c>
      <c r="D1693" t="s">
        <v>43</v>
      </c>
      <c r="E1693" t="s">
        <v>26</v>
      </c>
      <c r="F1693" s="1">
        <v>43414</v>
      </c>
      <c r="G1693" s="1">
        <v>38488</v>
      </c>
      <c r="H1693">
        <v>90849</v>
      </c>
      <c r="I1693">
        <v>15538</v>
      </c>
      <c r="J1693">
        <v>84</v>
      </c>
      <c r="K1693">
        <v>57</v>
      </c>
      <c r="L1693" t="s">
        <v>37</v>
      </c>
      <c r="M1693">
        <v>101</v>
      </c>
      <c r="N1693">
        <f>Table1[[#This Row],[Basic Salary]]+Table1[[#This Row],[Bonus]]</f>
        <v>106387</v>
      </c>
      <c r="O1693" s="2">
        <f>Table1[[#This Row],[Bonus]]/Table1[[#This Row],[Basic Salary]]</f>
        <v>0.17103105152505807</v>
      </c>
      <c r="P1693">
        <f ca="1">DATEDIF(Table1[[#This Row],[Date of Birth]],TODAY(),"Y")</f>
        <v>21</v>
      </c>
      <c r="Q1693">
        <f ca="1">DATEDIF(Table1[[#This Row],[Joining Date]],TODAY(),"Y")</f>
        <v>7</v>
      </c>
      <c r="R1693" t="str">
        <f ca="1">IF(YEAR(Table1[[#This Row],[Joining Date]])=YEAR(TODAY()),"Yes","No")</f>
        <v>No</v>
      </c>
      <c r="S1693" t="str">
        <f ca="1">IF(Table1[[#This Row],[Experience]]&gt;5,"Yes","No")</f>
        <v>Yes</v>
      </c>
      <c r="T1693" t="str">
        <f>TEXT(Table1[[#This Row],[Joining Date]],"mmmm")</f>
        <v>November</v>
      </c>
      <c r="U1693" t="str">
        <f>TEXT(Table1[[#This Row],[Joining Date]],"yyyy")</f>
        <v>2018</v>
      </c>
      <c r="V1693" s="5">
        <f ca="1">TODAY()-Table1[[#This Row],[Joining Date]]</f>
        <v>2825</v>
      </c>
      <c r="W1693" t="str">
        <f>LEFT(Table1[[#This Row],[Employee Name]],FIND(" ",Table1[[#This Row],[Employee Name]])-1)</f>
        <v>Meera</v>
      </c>
      <c r="X1693" t="str">
        <f>RIGHT(Table1[[#This Row],[Employee Name]],LEN(Table1[[#This Row],[Employee Name]])-FIND(" ",Table1[[#This Row],[Employee Name]]))</f>
        <v>Joshi</v>
      </c>
      <c r="Y1693" t="str">
        <f>Table1[[#This Row],[Department]]&amp;"-"&amp;Table1[[#This Row],[Employee ID]]</f>
        <v>Operations-E00350</v>
      </c>
      <c r="Z1693" t="str">
        <f>LEFT(Table1[[#This Row],[Department]],3)</f>
        <v>Ope</v>
      </c>
      <c r="AA1693" t="str">
        <f>_xlfn.XLOOKUP(Table1[[#This Row],[Manager ID]],MANAGERS!A:A,MANAGERS!B:B)</f>
        <v>Manager_1</v>
      </c>
      <c r="AB1693" t="str" cm="1">
        <f t="array" ref="AB1693">_xlfn.XLOOKUP(Table1[[#This Row],[Manager ID]],Table2[[#All],[Manager ID]],Table2[[#All],[Department Head]])</f>
        <v>Support</v>
      </c>
      <c r="AC1693" s="2">
        <f>_xlfn.XLOOKUP(Table1[[#This Row],[City]],L:L,O:O)</f>
        <v>0.24036902712549932</v>
      </c>
      <c r="AD1693" t="str" cm="1">
        <f t="array" ref="AD1693">_xlfn.IFS(Table1[[#This Row],[Performance Score]]&gt;=90,"Excellent",Table1[[#This Row],[Performance Score]]&gt;=75,"Good",Table1[[#This Row],[Performance Score]]&gt;=60,"Average",Table1[[#This Row],[Performance Score]]&lt;=60,"Need Improvement")</f>
        <v>Need Improvement</v>
      </c>
      <c r="AE1693" t="str">
        <f>IF(AND(Table1[[#This Row],[Attendance %]]&gt;=80,(Table1[[#This Row],[Performance Score]]&gt;=80)),"Eligible","Not Eligible")</f>
        <v>Not Eligible</v>
      </c>
      <c r="AF1693" t="str">
        <f>IF(Table1[[#This Row],[Performance Score]]&gt;=80,"High Performer","Low Performer")</f>
        <v>Low Performer</v>
      </c>
      <c r="AG1693" t="str" cm="1">
        <f t="array" aca="1" ref="AG1693" ca="1">_xlfn.IFS(Table1[[#This Row],[Experience]]&lt;=3,"Junior",Table1[[#This Row],[Experience]]&lt;=7,"Mid Level",Table1[[#This Row],[Experience]]&gt;=7,"Senior")</f>
        <v>Mid Level</v>
      </c>
      <c r="AH1693" t="str">
        <f>IF(Table1[[#This Row],[Attendance %]]&gt;75,"OK","Below 75")</f>
        <v>OK</v>
      </c>
      <c r="AI1693" t="b">
        <f>ISBLANK(Table1[[#This Row],[Employee ID]])</f>
        <v>0</v>
      </c>
      <c r="AJ1693" t="b">
        <f>ISNUMBER(Table1[[#This Row],[Total Salary  ]])</f>
        <v>1</v>
      </c>
      <c r="AK1693" t="str">
        <f>IFERROR(_xlfn.XLOOKUP(Table1[[#This Row],[Manager ID]],MANAGERS!A:A,MANAGERS!B:B),"Not Found")</f>
        <v>Manager_1</v>
      </c>
    </row>
    <row r="1694" spans="1:37" x14ac:dyDescent="0.2">
      <c r="A1694" t="s">
        <v>2103</v>
      </c>
      <c r="B1694" t="s">
        <v>36</v>
      </c>
      <c r="C1694" t="s">
        <v>21</v>
      </c>
      <c r="D1694" t="s">
        <v>43</v>
      </c>
      <c r="E1694" t="s">
        <v>30</v>
      </c>
      <c r="F1694" s="1">
        <v>45984</v>
      </c>
      <c r="G1694" s="1">
        <v>31150</v>
      </c>
      <c r="H1694">
        <v>85367</v>
      </c>
      <c r="I1694">
        <v>20946</v>
      </c>
      <c r="J1694">
        <v>89</v>
      </c>
      <c r="K1694">
        <v>58</v>
      </c>
      <c r="L1694" t="s">
        <v>18</v>
      </c>
      <c r="M1694">
        <v>103</v>
      </c>
      <c r="N1694">
        <f>Table1[[#This Row],[Basic Salary]]+Table1[[#This Row],[Bonus]]</f>
        <v>106313</v>
      </c>
      <c r="O1694" s="2">
        <f>Table1[[#This Row],[Bonus]]/Table1[[#This Row],[Basic Salary]]</f>
        <v>0.24536413368163343</v>
      </c>
      <c r="P1694">
        <f ca="1">DATEDIF(Table1[[#This Row],[Date of Birth]],TODAY(),"Y")</f>
        <v>41</v>
      </c>
      <c r="Q1694">
        <f ca="1">DATEDIF(Table1[[#This Row],[Joining Date]],TODAY(),"Y")</f>
        <v>0</v>
      </c>
      <c r="R1694" t="str">
        <f ca="1">IF(YEAR(Table1[[#This Row],[Joining Date]])=YEAR(TODAY()),"Yes","No")</f>
        <v>No</v>
      </c>
      <c r="S1694" t="str">
        <f ca="1">IF(Table1[[#This Row],[Experience]]&gt;5,"Yes","No")</f>
        <v>No</v>
      </c>
      <c r="T1694" t="str">
        <f>TEXT(Table1[[#This Row],[Joining Date]],"mmmm")</f>
        <v>November</v>
      </c>
      <c r="U1694" t="str">
        <f>TEXT(Table1[[#This Row],[Joining Date]],"yyyy")</f>
        <v>2025</v>
      </c>
      <c r="V1694" s="5">
        <f ca="1">TODAY()-Table1[[#This Row],[Joining Date]]</f>
        <v>255</v>
      </c>
      <c r="W1694" t="str">
        <f>LEFT(Table1[[#This Row],[Employee Name]],FIND(" ",Table1[[#This Row],[Employee Name]])-1)</f>
        <v>Meera</v>
      </c>
      <c r="X1694" t="str">
        <f>RIGHT(Table1[[#This Row],[Employee Name]],LEN(Table1[[#This Row],[Employee Name]])-FIND(" ",Table1[[#This Row],[Employee Name]]))</f>
        <v>Joshi</v>
      </c>
      <c r="Y1694" t="str">
        <f>Table1[[#This Row],[Department]]&amp;"-"&amp;Table1[[#This Row],[Employee ID]]</f>
        <v>Operations-E02047</v>
      </c>
      <c r="Z1694" t="str">
        <f>LEFT(Table1[[#This Row],[Department]],3)</f>
        <v>Ope</v>
      </c>
      <c r="AA1694" t="str">
        <f>_xlfn.XLOOKUP(Table1[[#This Row],[Manager ID]],MANAGERS!A:A,MANAGERS!B:B)</f>
        <v>Manager_3</v>
      </c>
      <c r="AB1694" t="str" cm="1">
        <f t="array" ref="AB1694">_xlfn.XLOOKUP(Table1[[#This Row],[Manager ID]],Table2[[#All],[Manager ID]],Table2[[#All],[Department Head]])</f>
        <v>IT</v>
      </c>
      <c r="AC1694" s="2">
        <f>_xlfn.XLOOKUP(Table1[[#This Row],[City]],L:L,O:O)</f>
        <v>0.21356479274849693</v>
      </c>
      <c r="AD1694" t="str" cm="1">
        <f t="array" ref="AD1694">_xlfn.IFS(Table1[[#This Row],[Performance Score]]&gt;=90,"Excellent",Table1[[#This Row],[Performance Score]]&gt;=75,"Good",Table1[[#This Row],[Performance Score]]&gt;=60,"Average",Table1[[#This Row],[Performance Score]]&lt;=60,"Need Improvement")</f>
        <v>Need Improvement</v>
      </c>
      <c r="AE1694" t="str">
        <f>IF(AND(Table1[[#This Row],[Attendance %]]&gt;=80,(Table1[[#This Row],[Performance Score]]&gt;=80)),"Eligible","Not Eligible")</f>
        <v>Not Eligible</v>
      </c>
      <c r="AF1694" t="str">
        <f>IF(Table1[[#This Row],[Performance Score]]&gt;=80,"High Performer","Low Performer")</f>
        <v>Low Performer</v>
      </c>
      <c r="AG1694" t="str" cm="1">
        <f t="array" aca="1" ref="AG1694" ca="1">_xlfn.IFS(Table1[[#This Row],[Experience]]&lt;=3,"Junior",Table1[[#This Row],[Experience]]&lt;=7,"Mid Level",Table1[[#This Row],[Experience]]&gt;=7,"Senior")</f>
        <v>Junior</v>
      </c>
      <c r="AH1694" t="str">
        <f>IF(Table1[[#This Row],[Attendance %]]&gt;75,"OK","Below 75")</f>
        <v>OK</v>
      </c>
      <c r="AI1694" t="b">
        <f>ISBLANK(Table1[[#This Row],[Employee ID]])</f>
        <v>0</v>
      </c>
      <c r="AJ1694" t="b">
        <f>ISNUMBER(Table1[[#This Row],[Total Salary  ]])</f>
        <v>1</v>
      </c>
      <c r="AK1694" t="str">
        <f>IFERROR(_xlfn.XLOOKUP(Table1[[#This Row],[Manager ID]],MANAGERS!A:A,MANAGERS!B:B),"Not Found")</f>
        <v>Manager_3</v>
      </c>
    </row>
    <row r="1695" spans="1:37" x14ac:dyDescent="0.2">
      <c r="A1695" t="s">
        <v>827</v>
      </c>
      <c r="B1695" t="s">
        <v>71</v>
      </c>
      <c r="C1695" t="s">
        <v>21</v>
      </c>
      <c r="D1695" t="s">
        <v>81</v>
      </c>
      <c r="E1695" t="s">
        <v>22</v>
      </c>
      <c r="F1695" s="1">
        <v>44325</v>
      </c>
      <c r="G1695" s="1">
        <v>37921</v>
      </c>
      <c r="H1695">
        <v>87294</v>
      </c>
      <c r="I1695">
        <v>18995</v>
      </c>
      <c r="J1695">
        <v>73</v>
      </c>
      <c r="K1695">
        <v>62</v>
      </c>
      <c r="L1695" t="s">
        <v>34</v>
      </c>
      <c r="M1695">
        <v>103</v>
      </c>
      <c r="N1695">
        <f>Table1[[#This Row],[Basic Salary]]+Table1[[#This Row],[Bonus]]</f>
        <v>106289</v>
      </c>
      <c r="O1695" s="2">
        <f>Table1[[#This Row],[Bonus]]/Table1[[#This Row],[Basic Salary]]</f>
        <v>0.21759800215364172</v>
      </c>
      <c r="P1695">
        <f ca="1">DATEDIF(Table1[[#This Row],[Date of Birth]],TODAY(),"Y")</f>
        <v>22</v>
      </c>
      <c r="Q1695">
        <f ca="1">DATEDIF(Table1[[#This Row],[Joining Date]],TODAY(),"Y")</f>
        <v>5</v>
      </c>
      <c r="R1695" t="str">
        <f ca="1">IF(YEAR(Table1[[#This Row],[Joining Date]])=YEAR(TODAY()),"Yes","No")</f>
        <v>No</v>
      </c>
      <c r="S1695" t="str">
        <f ca="1">IF(Table1[[#This Row],[Experience]]&gt;5,"Yes","No")</f>
        <v>No</v>
      </c>
      <c r="T1695" t="str">
        <f>TEXT(Table1[[#This Row],[Joining Date]],"mmmm")</f>
        <v>May</v>
      </c>
      <c r="U1695" t="str">
        <f>TEXT(Table1[[#This Row],[Joining Date]],"yyyy")</f>
        <v>2021</v>
      </c>
      <c r="V1695" s="5">
        <f ca="1">TODAY()-Table1[[#This Row],[Joining Date]]</f>
        <v>1914</v>
      </c>
      <c r="W1695" t="str">
        <f>LEFT(Table1[[#This Row],[Employee Name]],FIND(" ",Table1[[#This Row],[Employee Name]])-1)</f>
        <v>Sneha</v>
      </c>
      <c r="X1695" t="str">
        <f>RIGHT(Table1[[#This Row],[Employee Name]],LEN(Table1[[#This Row],[Employee Name]])-FIND(" ",Table1[[#This Row],[Employee Name]]))</f>
        <v>Iyer</v>
      </c>
      <c r="Y1695" t="str">
        <f>Table1[[#This Row],[Department]]&amp;"-"&amp;Table1[[#This Row],[Employee ID]]</f>
        <v>Sales-E00771</v>
      </c>
      <c r="Z1695" t="str">
        <f>LEFT(Table1[[#This Row],[Department]],3)</f>
        <v>Sal</v>
      </c>
      <c r="AA1695" t="str">
        <f>_xlfn.XLOOKUP(Table1[[#This Row],[Manager ID]],MANAGERS!A:A,MANAGERS!B:B)</f>
        <v>Manager_3</v>
      </c>
      <c r="AB1695" t="str" cm="1">
        <f t="array" ref="AB1695">_xlfn.XLOOKUP(Table1[[#This Row],[Manager ID]],Table2[[#All],[Manager ID]],Table2[[#All],[Department Head]])</f>
        <v>IT</v>
      </c>
      <c r="AC1695" s="2">
        <f>_xlfn.XLOOKUP(Table1[[#This Row],[City]],L:L,O:O)</f>
        <v>0.24030340748661314</v>
      </c>
      <c r="AD1695" t="str" cm="1">
        <f t="array" ref="AD1695">_xlfn.IFS(Table1[[#This Row],[Performance Score]]&gt;=90,"Excellent",Table1[[#This Row],[Performance Score]]&gt;=75,"Good",Table1[[#This Row],[Performance Score]]&gt;=60,"Average",Table1[[#This Row],[Performance Score]]&lt;=60,"Need Improvement")</f>
        <v>Average</v>
      </c>
      <c r="AE1695" t="str">
        <f>IF(AND(Table1[[#This Row],[Attendance %]]&gt;=80,(Table1[[#This Row],[Performance Score]]&gt;=80)),"Eligible","Not Eligible")</f>
        <v>Not Eligible</v>
      </c>
      <c r="AF1695" t="str">
        <f>IF(Table1[[#This Row],[Performance Score]]&gt;=80,"High Performer","Low Performer")</f>
        <v>Low Performer</v>
      </c>
      <c r="AG1695" t="str" cm="1">
        <f t="array" aca="1" ref="AG1695" ca="1">_xlfn.IFS(Table1[[#This Row],[Experience]]&lt;=3,"Junior",Table1[[#This Row],[Experience]]&lt;=7,"Mid Level",Table1[[#This Row],[Experience]]&gt;=7,"Senior")</f>
        <v>Mid Level</v>
      </c>
      <c r="AH1695" t="str">
        <f>IF(Table1[[#This Row],[Attendance %]]&gt;75,"OK","Below 75")</f>
        <v>Below 75</v>
      </c>
      <c r="AI1695" t="b">
        <f>ISBLANK(Table1[[#This Row],[Employee ID]])</f>
        <v>0</v>
      </c>
      <c r="AJ1695" t="b">
        <f>ISNUMBER(Table1[[#This Row],[Total Salary  ]])</f>
        <v>1</v>
      </c>
      <c r="AK1695" t="str">
        <f>IFERROR(_xlfn.XLOOKUP(Table1[[#This Row],[Manager ID]],MANAGERS!A:A,MANAGERS!B:B),"Not Found")</f>
        <v>Manager_3</v>
      </c>
    </row>
    <row r="1696" spans="1:37" x14ac:dyDescent="0.2">
      <c r="A1696" t="s">
        <v>4137</v>
      </c>
      <c r="B1696" t="s">
        <v>77</v>
      </c>
      <c r="C1696" t="s">
        <v>21</v>
      </c>
      <c r="D1696" t="s">
        <v>46</v>
      </c>
      <c r="E1696" t="s">
        <v>65</v>
      </c>
      <c r="F1696" s="1">
        <v>44612</v>
      </c>
      <c r="G1696" s="1">
        <v>33309</v>
      </c>
      <c r="H1696">
        <v>99631</v>
      </c>
      <c r="I1696">
        <v>6656</v>
      </c>
      <c r="J1696">
        <v>87</v>
      </c>
      <c r="K1696">
        <v>50</v>
      </c>
      <c r="L1696" t="s">
        <v>27</v>
      </c>
      <c r="M1696">
        <v>120</v>
      </c>
      <c r="N1696">
        <f>Table1[[#This Row],[Basic Salary]]+Table1[[#This Row],[Bonus]]</f>
        <v>106287</v>
      </c>
      <c r="O1696" s="2">
        <f>Table1[[#This Row],[Bonus]]/Table1[[#This Row],[Basic Salary]]</f>
        <v>6.680651604420311E-2</v>
      </c>
      <c r="P1696">
        <f ca="1">DATEDIF(Table1[[#This Row],[Date of Birth]],TODAY(),"Y")</f>
        <v>35</v>
      </c>
      <c r="Q1696">
        <f ca="1">DATEDIF(Table1[[#This Row],[Joining Date]],TODAY(),"Y")</f>
        <v>4</v>
      </c>
      <c r="R1696" t="str">
        <f ca="1">IF(YEAR(Table1[[#This Row],[Joining Date]])=YEAR(TODAY()),"Yes","No")</f>
        <v>No</v>
      </c>
      <c r="S1696" t="str">
        <f ca="1">IF(Table1[[#This Row],[Experience]]&gt;5,"Yes","No")</f>
        <v>No</v>
      </c>
      <c r="T1696" t="str">
        <f>TEXT(Table1[[#This Row],[Joining Date]],"mmmm")</f>
        <v>February</v>
      </c>
      <c r="U1696" t="str">
        <f>TEXT(Table1[[#This Row],[Joining Date]],"yyyy")</f>
        <v>2022</v>
      </c>
      <c r="V1696" s="5">
        <f ca="1">TODAY()-Table1[[#This Row],[Joining Date]]</f>
        <v>1627</v>
      </c>
      <c r="W1696" t="str">
        <f>LEFT(Table1[[#This Row],[Employee Name]],FIND(" ",Table1[[#This Row],[Employee Name]])-1)</f>
        <v>Rohan</v>
      </c>
      <c r="X1696" t="str">
        <f>RIGHT(Table1[[#This Row],[Employee Name]],LEN(Table1[[#This Row],[Employee Name]])-FIND(" ",Table1[[#This Row],[Employee Name]]))</f>
        <v>Gupta</v>
      </c>
      <c r="Y1696" t="str">
        <f>Table1[[#This Row],[Department]]&amp;"-"&amp;Table1[[#This Row],[Employee ID]]</f>
        <v>Support-E04081</v>
      </c>
      <c r="Z1696" t="str">
        <f>LEFT(Table1[[#This Row],[Department]],3)</f>
        <v>Sup</v>
      </c>
      <c r="AA1696" t="str">
        <f>_xlfn.XLOOKUP(Table1[[#This Row],[Manager ID]],MANAGERS!A:A,MANAGERS!B:B)</f>
        <v>Manager_20</v>
      </c>
      <c r="AB1696" t="str" cm="1">
        <f t="array" ref="AB1696">_xlfn.XLOOKUP(Table1[[#This Row],[Manager ID]],Table2[[#All],[Manager ID]],Table2[[#All],[Department Head]])</f>
        <v>Operations</v>
      </c>
      <c r="AC1696" s="2">
        <f>_xlfn.XLOOKUP(Table1[[#This Row],[City]],L:L,O:O)</f>
        <v>0.23674293405114402</v>
      </c>
      <c r="AD1696" t="str" cm="1">
        <f t="array" ref="AD1696">_xlfn.IFS(Table1[[#This Row],[Performance Score]]&gt;=90,"Excellent",Table1[[#This Row],[Performance Score]]&gt;=75,"Good",Table1[[#This Row],[Performance Score]]&gt;=60,"Average",Table1[[#This Row],[Performance Score]]&lt;=60,"Need Improvement")</f>
        <v>Need Improvement</v>
      </c>
      <c r="AE1696" t="str">
        <f>IF(AND(Table1[[#This Row],[Attendance %]]&gt;=80,(Table1[[#This Row],[Performance Score]]&gt;=80)),"Eligible","Not Eligible")</f>
        <v>Not Eligible</v>
      </c>
      <c r="AF1696" t="str">
        <f>IF(Table1[[#This Row],[Performance Score]]&gt;=80,"High Performer","Low Performer")</f>
        <v>Low Performer</v>
      </c>
      <c r="AG1696" t="str" cm="1">
        <f t="array" aca="1" ref="AG1696" ca="1">_xlfn.IFS(Table1[[#This Row],[Experience]]&lt;=3,"Junior",Table1[[#This Row],[Experience]]&lt;=7,"Mid Level",Table1[[#This Row],[Experience]]&gt;=7,"Senior")</f>
        <v>Mid Level</v>
      </c>
      <c r="AH1696" t="str">
        <f>IF(Table1[[#This Row],[Attendance %]]&gt;75,"OK","Below 75")</f>
        <v>OK</v>
      </c>
      <c r="AI1696" t="b">
        <f>ISBLANK(Table1[[#This Row],[Employee ID]])</f>
        <v>0</v>
      </c>
      <c r="AJ1696" t="b">
        <f>ISNUMBER(Table1[[#This Row],[Total Salary  ]])</f>
        <v>1</v>
      </c>
      <c r="AK1696" t="str">
        <f>IFERROR(_xlfn.XLOOKUP(Table1[[#This Row],[Manager ID]],MANAGERS!A:A,MANAGERS!B:B),"Not Found")</f>
        <v>Manager_20</v>
      </c>
    </row>
    <row r="1697" spans="1:37" x14ac:dyDescent="0.2">
      <c r="A1697" t="s">
        <v>3334</v>
      </c>
      <c r="B1697" t="s">
        <v>95</v>
      </c>
      <c r="C1697" t="s">
        <v>15</v>
      </c>
      <c r="D1697" t="s">
        <v>40</v>
      </c>
      <c r="E1697" t="s">
        <v>51</v>
      </c>
      <c r="F1697" s="1">
        <v>44153</v>
      </c>
      <c r="G1697" s="1">
        <v>37426</v>
      </c>
      <c r="H1697">
        <v>98042</v>
      </c>
      <c r="I1697">
        <v>8216</v>
      </c>
      <c r="J1697">
        <v>94</v>
      </c>
      <c r="K1697">
        <v>78</v>
      </c>
      <c r="L1697" t="s">
        <v>37</v>
      </c>
      <c r="M1697">
        <v>102</v>
      </c>
      <c r="N1697">
        <f>Table1[[#This Row],[Basic Salary]]+Table1[[#This Row],[Bonus]]</f>
        <v>106258</v>
      </c>
      <c r="O1697" s="2">
        <f>Table1[[#This Row],[Bonus]]/Table1[[#This Row],[Basic Salary]]</f>
        <v>8.3800820056710384E-2</v>
      </c>
      <c r="P1697">
        <f ca="1">DATEDIF(Table1[[#This Row],[Date of Birth]],TODAY(),"Y")</f>
        <v>24</v>
      </c>
      <c r="Q1697">
        <f ca="1">DATEDIF(Table1[[#This Row],[Joining Date]],TODAY(),"Y")</f>
        <v>5</v>
      </c>
      <c r="R1697" t="str">
        <f ca="1">IF(YEAR(Table1[[#This Row],[Joining Date]])=YEAR(TODAY()),"Yes","No")</f>
        <v>No</v>
      </c>
      <c r="S1697" t="str">
        <f ca="1">IF(Table1[[#This Row],[Experience]]&gt;5,"Yes","No")</f>
        <v>No</v>
      </c>
      <c r="T1697" t="str">
        <f>TEXT(Table1[[#This Row],[Joining Date]],"mmmm")</f>
        <v>November</v>
      </c>
      <c r="U1697" t="str">
        <f>TEXT(Table1[[#This Row],[Joining Date]],"yyyy")</f>
        <v>2020</v>
      </c>
      <c r="V1697" s="5">
        <f ca="1">TODAY()-Table1[[#This Row],[Joining Date]]</f>
        <v>2086</v>
      </c>
      <c r="W1697" t="str">
        <f>LEFT(Table1[[#This Row],[Employee Name]],FIND(" ",Table1[[#This Row],[Employee Name]])-1)</f>
        <v>Ajay</v>
      </c>
      <c r="X1697" t="str">
        <f>RIGHT(Table1[[#This Row],[Employee Name]],LEN(Table1[[#This Row],[Employee Name]])-FIND(" ",Table1[[#This Row],[Employee Name]]))</f>
        <v>Singh</v>
      </c>
      <c r="Y1697" t="str">
        <f>Table1[[#This Row],[Department]]&amp;"-"&amp;Table1[[#This Row],[Employee ID]]</f>
        <v>IT-E03278</v>
      </c>
      <c r="Z1697" t="str">
        <f>LEFT(Table1[[#This Row],[Department]],3)</f>
        <v>IT</v>
      </c>
      <c r="AA1697" t="str">
        <f>_xlfn.XLOOKUP(Table1[[#This Row],[Manager ID]],MANAGERS!A:A,MANAGERS!B:B)</f>
        <v>Manager_2</v>
      </c>
      <c r="AB1697" t="str" cm="1">
        <f t="array" ref="AB1697">_xlfn.XLOOKUP(Table1[[#This Row],[Manager ID]],Table2[[#All],[Manager ID]],Table2[[#All],[Department Head]])</f>
        <v>Sales</v>
      </c>
      <c r="AC1697" s="2">
        <f>_xlfn.XLOOKUP(Table1[[#This Row],[City]],L:L,O:O)</f>
        <v>0.24036902712549932</v>
      </c>
      <c r="AD1697" t="str" cm="1">
        <f t="array" ref="AD1697">_xlfn.IFS(Table1[[#This Row],[Performance Score]]&gt;=90,"Excellent",Table1[[#This Row],[Performance Score]]&gt;=75,"Good",Table1[[#This Row],[Performance Score]]&gt;=60,"Average",Table1[[#This Row],[Performance Score]]&lt;=60,"Need Improvement")</f>
        <v>Good</v>
      </c>
      <c r="AE1697" t="str">
        <f>IF(AND(Table1[[#This Row],[Attendance %]]&gt;=80,(Table1[[#This Row],[Performance Score]]&gt;=80)),"Eligible","Not Eligible")</f>
        <v>Not Eligible</v>
      </c>
      <c r="AF1697" t="str">
        <f>IF(Table1[[#This Row],[Performance Score]]&gt;=80,"High Performer","Low Performer")</f>
        <v>Low Performer</v>
      </c>
      <c r="AG1697" t="str" cm="1">
        <f t="array" aca="1" ref="AG1697" ca="1">_xlfn.IFS(Table1[[#This Row],[Experience]]&lt;=3,"Junior",Table1[[#This Row],[Experience]]&lt;=7,"Mid Level",Table1[[#This Row],[Experience]]&gt;=7,"Senior")</f>
        <v>Mid Level</v>
      </c>
      <c r="AH1697" t="str">
        <f>IF(Table1[[#This Row],[Attendance %]]&gt;75,"OK","Below 75")</f>
        <v>OK</v>
      </c>
      <c r="AI1697" t="b">
        <f>ISBLANK(Table1[[#This Row],[Employee ID]])</f>
        <v>0</v>
      </c>
      <c r="AJ1697" t="b">
        <f>ISNUMBER(Table1[[#This Row],[Total Salary  ]])</f>
        <v>1</v>
      </c>
      <c r="AK1697" t="str">
        <f>IFERROR(_xlfn.XLOOKUP(Table1[[#This Row],[Manager ID]],MANAGERS!A:A,MANAGERS!B:B),"Not Found")</f>
        <v>Manager_2</v>
      </c>
    </row>
    <row r="1698" spans="1:37" x14ac:dyDescent="0.2">
      <c r="A1698" t="s">
        <v>2614</v>
      </c>
      <c r="B1698" t="s">
        <v>85</v>
      </c>
      <c r="C1698" t="s">
        <v>15</v>
      </c>
      <c r="D1698" t="s">
        <v>46</v>
      </c>
      <c r="E1698" t="s">
        <v>22</v>
      </c>
      <c r="F1698" s="1">
        <v>45571</v>
      </c>
      <c r="G1698" s="1">
        <v>33878</v>
      </c>
      <c r="H1698">
        <v>98927</v>
      </c>
      <c r="I1698">
        <v>7317</v>
      </c>
      <c r="J1698">
        <v>73</v>
      </c>
      <c r="K1698">
        <v>59</v>
      </c>
      <c r="L1698" t="s">
        <v>53</v>
      </c>
      <c r="M1698">
        <v>101</v>
      </c>
      <c r="N1698">
        <f>Table1[[#This Row],[Basic Salary]]+Table1[[#This Row],[Bonus]]</f>
        <v>106244</v>
      </c>
      <c r="O1698" s="2">
        <f>Table1[[#This Row],[Bonus]]/Table1[[#This Row],[Basic Salary]]</f>
        <v>7.3963629747187315E-2</v>
      </c>
      <c r="P1698">
        <f ca="1">DATEDIF(Table1[[#This Row],[Date of Birth]],TODAY(),"Y")</f>
        <v>33</v>
      </c>
      <c r="Q1698">
        <f ca="1">DATEDIF(Table1[[#This Row],[Joining Date]],TODAY(),"Y")</f>
        <v>1</v>
      </c>
      <c r="R1698" t="str">
        <f ca="1">IF(YEAR(Table1[[#This Row],[Joining Date]])=YEAR(TODAY()),"Yes","No")</f>
        <v>No</v>
      </c>
      <c r="S1698" t="str">
        <f ca="1">IF(Table1[[#This Row],[Experience]]&gt;5,"Yes","No")</f>
        <v>No</v>
      </c>
      <c r="T1698" t="str">
        <f>TEXT(Table1[[#This Row],[Joining Date]],"mmmm")</f>
        <v>October</v>
      </c>
      <c r="U1698" t="str">
        <f>TEXT(Table1[[#This Row],[Joining Date]],"yyyy")</f>
        <v>2024</v>
      </c>
      <c r="V1698" s="5">
        <f ca="1">TODAY()-Table1[[#This Row],[Joining Date]]</f>
        <v>668</v>
      </c>
      <c r="W1698" t="str">
        <f>LEFT(Table1[[#This Row],[Employee Name]],FIND(" ",Table1[[#This Row],[Employee Name]])-1)</f>
        <v>Pooja</v>
      </c>
      <c r="X1698" t="str">
        <f>RIGHT(Table1[[#This Row],[Employee Name]],LEN(Table1[[#This Row],[Employee Name]])-FIND(" ",Table1[[#This Row],[Employee Name]]))</f>
        <v>Das</v>
      </c>
      <c r="Y1698" t="str">
        <f>Table1[[#This Row],[Department]]&amp;"-"&amp;Table1[[#This Row],[Employee ID]]</f>
        <v>Support-E02558</v>
      </c>
      <c r="Z1698" t="str">
        <f>LEFT(Table1[[#This Row],[Department]],3)</f>
        <v>Sup</v>
      </c>
      <c r="AA1698" t="str">
        <f>_xlfn.XLOOKUP(Table1[[#This Row],[Manager ID]],MANAGERS!A:A,MANAGERS!B:B)</f>
        <v>Manager_1</v>
      </c>
      <c r="AB1698" t="str" cm="1">
        <f t="array" ref="AB1698">_xlfn.XLOOKUP(Table1[[#This Row],[Manager ID]],Table2[[#All],[Manager ID]],Table2[[#All],[Department Head]])</f>
        <v>Support</v>
      </c>
      <c r="AC1698" s="2">
        <f>_xlfn.XLOOKUP(Table1[[#This Row],[City]],L:L,O:O)</f>
        <v>0.23685887225230964</v>
      </c>
      <c r="AD1698" t="str" cm="1">
        <f t="array" ref="AD1698">_xlfn.IFS(Table1[[#This Row],[Performance Score]]&gt;=90,"Excellent",Table1[[#This Row],[Performance Score]]&gt;=75,"Good",Table1[[#This Row],[Performance Score]]&gt;=60,"Average",Table1[[#This Row],[Performance Score]]&lt;=60,"Need Improvement")</f>
        <v>Need Improvement</v>
      </c>
      <c r="AE1698" t="str">
        <f>IF(AND(Table1[[#This Row],[Attendance %]]&gt;=80,(Table1[[#This Row],[Performance Score]]&gt;=80)),"Eligible","Not Eligible")</f>
        <v>Not Eligible</v>
      </c>
      <c r="AF1698" t="str">
        <f>IF(Table1[[#This Row],[Performance Score]]&gt;=80,"High Performer","Low Performer")</f>
        <v>Low Performer</v>
      </c>
      <c r="AG1698" t="str" cm="1">
        <f t="array" aca="1" ref="AG1698" ca="1">_xlfn.IFS(Table1[[#This Row],[Experience]]&lt;=3,"Junior",Table1[[#This Row],[Experience]]&lt;=7,"Mid Level",Table1[[#This Row],[Experience]]&gt;=7,"Senior")</f>
        <v>Junior</v>
      </c>
      <c r="AH1698" t="str">
        <f>IF(Table1[[#This Row],[Attendance %]]&gt;75,"OK","Below 75")</f>
        <v>Below 75</v>
      </c>
      <c r="AI1698" t="b">
        <f>ISBLANK(Table1[[#This Row],[Employee ID]])</f>
        <v>0</v>
      </c>
      <c r="AJ1698" t="b">
        <f>ISNUMBER(Table1[[#This Row],[Total Salary  ]])</f>
        <v>1</v>
      </c>
      <c r="AK1698" t="str">
        <f>IFERROR(_xlfn.XLOOKUP(Table1[[#This Row],[Manager ID]],MANAGERS!A:A,MANAGERS!B:B),"Not Found")</f>
        <v>Manager_1</v>
      </c>
    </row>
    <row r="1699" spans="1:37" x14ac:dyDescent="0.2">
      <c r="A1699" t="s">
        <v>3668</v>
      </c>
      <c r="B1699" t="s">
        <v>29</v>
      </c>
      <c r="C1699" t="s">
        <v>15</v>
      </c>
      <c r="D1699" t="s">
        <v>43</v>
      </c>
      <c r="E1699" t="s">
        <v>51</v>
      </c>
      <c r="F1699" s="1">
        <v>42879</v>
      </c>
      <c r="G1699" s="1">
        <v>39635</v>
      </c>
      <c r="H1699">
        <v>99994</v>
      </c>
      <c r="I1699">
        <v>6245</v>
      </c>
      <c r="J1699">
        <v>74</v>
      </c>
      <c r="K1699">
        <v>78</v>
      </c>
      <c r="L1699" t="s">
        <v>27</v>
      </c>
      <c r="M1699">
        <v>120</v>
      </c>
      <c r="N1699">
        <f>Table1[[#This Row],[Basic Salary]]+Table1[[#This Row],[Bonus]]</f>
        <v>106239</v>
      </c>
      <c r="O1699" s="2">
        <f>Table1[[#This Row],[Bonus]]/Table1[[#This Row],[Basic Salary]]</f>
        <v>6.2453747224833489E-2</v>
      </c>
      <c r="P1699">
        <f ca="1">DATEDIF(Table1[[#This Row],[Date of Birth]],TODAY(),"Y")</f>
        <v>18</v>
      </c>
      <c r="Q1699">
        <f ca="1">DATEDIF(Table1[[#This Row],[Joining Date]],TODAY(),"Y")</f>
        <v>9</v>
      </c>
      <c r="R1699" t="str">
        <f ca="1">IF(YEAR(Table1[[#This Row],[Joining Date]])=YEAR(TODAY()),"Yes","No")</f>
        <v>No</v>
      </c>
      <c r="S1699" t="str">
        <f ca="1">IF(Table1[[#This Row],[Experience]]&gt;5,"Yes","No")</f>
        <v>Yes</v>
      </c>
      <c r="T1699" t="str">
        <f>TEXT(Table1[[#This Row],[Joining Date]],"mmmm")</f>
        <v>May</v>
      </c>
      <c r="U1699" t="str">
        <f>TEXT(Table1[[#This Row],[Joining Date]],"yyyy")</f>
        <v>2017</v>
      </c>
      <c r="V1699" s="5">
        <f ca="1">TODAY()-Table1[[#This Row],[Joining Date]]</f>
        <v>3360</v>
      </c>
      <c r="W1699" t="str">
        <f>LEFT(Table1[[#This Row],[Employee Name]],FIND(" ",Table1[[#This Row],[Employee Name]])-1)</f>
        <v>Vikram</v>
      </c>
      <c r="X1699" t="str">
        <f>RIGHT(Table1[[#This Row],[Employee Name]],LEN(Table1[[#This Row],[Employee Name]])-FIND(" ",Table1[[#This Row],[Employee Name]]))</f>
        <v>Singh</v>
      </c>
      <c r="Y1699" t="str">
        <f>Table1[[#This Row],[Department]]&amp;"-"&amp;Table1[[#This Row],[Employee ID]]</f>
        <v>Operations-E03612</v>
      </c>
      <c r="Z1699" t="str">
        <f>LEFT(Table1[[#This Row],[Department]],3)</f>
        <v>Ope</v>
      </c>
      <c r="AA1699" t="str">
        <f>_xlfn.XLOOKUP(Table1[[#This Row],[Manager ID]],MANAGERS!A:A,MANAGERS!B:B)</f>
        <v>Manager_20</v>
      </c>
      <c r="AB1699" t="str" cm="1">
        <f t="array" ref="AB1699">_xlfn.XLOOKUP(Table1[[#This Row],[Manager ID]],Table2[[#All],[Manager ID]],Table2[[#All],[Department Head]])</f>
        <v>Operations</v>
      </c>
      <c r="AC1699" s="2">
        <f>_xlfn.XLOOKUP(Table1[[#This Row],[City]],L:L,O:O)</f>
        <v>0.23674293405114402</v>
      </c>
      <c r="AD1699" t="str" cm="1">
        <f t="array" ref="AD1699">_xlfn.IFS(Table1[[#This Row],[Performance Score]]&gt;=90,"Excellent",Table1[[#This Row],[Performance Score]]&gt;=75,"Good",Table1[[#This Row],[Performance Score]]&gt;=60,"Average",Table1[[#This Row],[Performance Score]]&lt;=60,"Need Improvement")</f>
        <v>Good</v>
      </c>
      <c r="AE1699" t="str">
        <f>IF(AND(Table1[[#This Row],[Attendance %]]&gt;=80,(Table1[[#This Row],[Performance Score]]&gt;=80)),"Eligible","Not Eligible")</f>
        <v>Not Eligible</v>
      </c>
      <c r="AF1699" t="str">
        <f>IF(Table1[[#This Row],[Performance Score]]&gt;=80,"High Performer","Low Performer")</f>
        <v>Low Performer</v>
      </c>
      <c r="AG1699" t="str" cm="1">
        <f t="array" aca="1" ref="AG1699" ca="1">_xlfn.IFS(Table1[[#This Row],[Experience]]&lt;=3,"Junior",Table1[[#This Row],[Experience]]&lt;=7,"Mid Level",Table1[[#This Row],[Experience]]&gt;=7,"Senior")</f>
        <v>Senior</v>
      </c>
      <c r="AH1699" t="str">
        <f>IF(Table1[[#This Row],[Attendance %]]&gt;75,"OK","Below 75")</f>
        <v>Below 75</v>
      </c>
      <c r="AI1699" t="b">
        <f>ISBLANK(Table1[[#This Row],[Employee ID]])</f>
        <v>0</v>
      </c>
      <c r="AJ1699" t="b">
        <f>ISNUMBER(Table1[[#This Row],[Total Salary  ]])</f>
        <v>1</v>
      </c>
      <c r="AK1699" t="str">
        <f>IFERROR(_xlfn.XLOOKUP(Table1[[#This Row],[Manager ID]],MANAGERS!A:A,MANAGERS!B:B),"Not Found")</f>
        <v>Manager_20</v>
      </c>
    </row>
    <row r="1700" spans="1:37" x14ac:dyDescent="0.2">
      <c r="A1700" t="s">
        <v>2705</v>
      </c>
      <c r="B1700" t="s">
        <v>89</v>
      </c>
      <c r="C1700" t="s">
        <v>21</v>
      </c>
      <c r="D1700" t="s">
        <v>81</v>
      </c>
      <c r="E1700" t="s">
        <v>30</v>
      </c>
      <c r="F1700" s="1">
        <v>45083</v>
      </c>
      <c r="G1700" s="1">
        <v>35094</v>
      </c>
      <c r="H1700">
        <v>89688</v>
      </c>
      <c r="I1700">
        <v>16536</v>
      </c>
      <c r="J1700">
        <v>66</v>
      </c>
      <c r="K1700">
        <v>51</v>
      </c>
      <c r="L1700" t="s">
        <v>31</v>
      </c>
      <c r="M1700">
        <v>116</v>
      </c>
      <c r="N1700">
        <f>Table1[[#This Row],[Basic Salary]]+Table1[[#This Row],[Bonus]]</f>
        <v>106224</v>
      </c>
      <c r="O1700" s="2">
        <f>Table1[[#This Row],[Bonus]]/Table1[[#This Row],[Basic Salary]]</f>
        <v>0.18437249130318437</v>
      </c>
      <c r="P1700">
        <f ca="1">DATEDIF(Table1[[#This Row],[Date of Birth]],TODAY(),"Y")</f>
        <v>30</v>
      </c>
      <c r="Q1700">
        <f ca="1">DATEDIF(Table1[[#This Row],[Joining Date]],TODAY(),"Y")</f>
        <v>3</v>
      </c>
      <c r="R1700" t="str">
        <f ca="1">IF(YEAR(Table1[[#This Row],[Joining Date]])=YEAR(TODAY()),"Yes","No")</f>
        <v>No</v>
      </c>
      <c r="S1700" t="str">
        <f ca="1">IF(Table1[[#This Row],[Experience]]&gt;5,"Yes","No")</f>
        <v>No</v>
      </c>
      <c r="T1700" t="str">
        <f>TEXT(Table1[[#This Row],[Joining Date]],"mmmm")</f>
        <v>June</v>
      </c>
      <c r="U1700" t="str">
        <f>TEXT(Table1[[#This Row],[Joining Date]],"yyyy")</f>
        <v>2023</v>
      </c>
      <c r="V1700" s="5">
        <f ca="1">TODAY()-Table1[[#This Row],[Joining Date]]</f>
        <v>1156</v>
      </c>
      <c r="W1700" t="str">
        <f>LEFT(Table1[[#This Row],[Employee Name]],FIND(" ",Table1[[#This Row],[Employee Name]])-1)</f>
        <v>Tarun</v>
      </c>
      <c r="X1700" t="str">
        <f>RIGHT(Table1[[#This Row],[Employee Name]],LEN(Table1[[#This Row],[Employee Name]])-FIND(" ",Table1[[#This Row],[Employee Name]]))</f>
        <v>Verma</v>
      </c>
      <c r="Y1700" t="str">
        <f>Table1[[#This Row],[Department]]&amp;"-"&amp;Table1[[#This Row],[Employee ID]]</f>
        <v>Sales-E02649</v>
      </c>
      <c r="Z1700" t="str">
        <f>LEFT(Table1[[#This Row],[Department]],3)</f>
        <v>Sal</v>
      </c>
      <c r="AA1700" t="str">
        <f>_xlfn.XLOOKUP(Table1[[#This Row],[Manager ID]],MANAGERS!A:A,MANAGERS!B:B)</f>
        <v>Manager_16</v>
      </c>
      <c r="AB1700" t="str" cm="1">
        <f t="array" ref="AB1700">_xlfn.XLOOKUP(Table1[[#This Row],[Manager ID]],Table2[[#All],[Manager ID]],Table2[[#All],[Department Head]])</f>
        <v>Sales</v>
      </c>
      <c r="AC1700" s="2">
        <f>_xlfn.XLOOKUP(Table1[[#This Row],[City]],L:L,O:O)</f>
        <v>0.241864189087755</v>
      </c>
      <c r="AD1700" t="str" cm="1">
        <f t="array" ref="AD1700">_xlfn.IFS(Table1[[#This Row],[Performance Score]]&gt;=90,"Excellent",Table1[[#This Row],[Performance Score]]&gt;=75,"Good",Table1[[#This Row],[Performance Score]]&gt;=60,"Average",Table1[[#This Row],[Performance Score]]&lt;=60,"Need Improvement")</f>
        <v>Need Improvement</v>
      </c>
      <c r="AE1700" t="str">
        <f>IF(AND(Table1[[#This Row],[Attendance %]]&gt;=80,(Table1[[#This Row],[Performance Score]]&gt;=80)),"Eligible","Not Eligible")</f>
        <v>Not Eligible</v>
      </c>
      <c r="AF1700" t="str">
        <f>IF(Table1[[#This Row],[Performance Score]]&gt;=80,"High Performer","Low Performer")</f>
        <v>Low Performer</v>
      </c>
      <c r="AG1700" t="str" cm="1">
        <f t="array" aca="1" ref="AG1700" ca="1">_xlfn.IFS(Table1[[#This Row],[Experience]]&lt;=3,"Junior",Table1[[#This Row],[Experience]]&lt;=7,"Mid Level",Table1[[#This Row],[Experience]]&gt;=7,"Senior")</f>
        <v>Junior</v>
      </c>
      <c r="AH1700" t="str">
        <f>IF(Table1[[#This Row],[Attendance %]]&gt;75,"OK","Below 75")</f>
        <v>Below 75</v>
      </c>
      <c r="AI1700" t="b">
        <f>ISBLANK(Table1[[#This Row],[Employee ID]])</f>
        <v>0</v>
      </c>
      <c r="AJ1700" t="b">
        <f>ISNUMBER(Table1[[#This Row],[Total Salary  ]])</f>
        <v>1</v>
      </c>
      <c r="AK1700" t="str">
        <f>IFERROR(_xlfn.XLOOKUP(Table1[[#This Row],[Manager ID]],MANAGERS!A:A,MANAGERS!B:B),"Not Found")</f>
        <v>Manager_16</v>
      </c>
    </row>
    <row r="1701" spans="1:37" x14ac:dyDescent="0.2">
      <c r="A1701" t="s">
        <v>2316</v>
      </c>
      <c r="B1701" t="s">
        <v>95</v>
      </c>
      <c r="C1701" t="s">
        <v>21</v>
      </c>
      <c r="D1701" t="s">
        <v>40</v>
      </c>
      <c r="E1701" t="s">
        <v>51</v>
      </c>
      <c r="F1701" s="1">
        <v>43252</v>
      </c>
      <c r="G1701" s="1">
        <v>30252</v>
      </c>
      <c r="H1701">
        <v>82392</v>
      </c>
      <c r="I1701">
        <v>23811</v>
      </c>
      <c r="J1701">
        <v>99</v>
      </c>
      <c r="K1701">
        <v>65</v>
      </c>
      <c r="L1701" t="s">
        <v>27</v>
      </c>
      <c r="M1701">
        <v>101</v>
      </c>
      <c r="N1701">
        <f>Table1[[#This Row],[Basic Salary]]+Table1[[#This Row],[Bonus]]</f>
        <v>106203</v>
      </c>
      <c r="O1701" s="2">
        <f>Table1[[#This Row],[Bonus]]/Table1[[#This Row],[Basic Salary]]</f>
        <v>0.28899650451500147</v>
      </c>
      <c r="P1701">
        <f ca="1">DATEDIF(Table1[[#This Row],[Date of Birth]],TODAY(),"Y")</f>
        <v>43</v>
      </c>
      <c r="Q1701">
        <f ca="1">DATEDIF(Table1[[#This Row],[Joining Date]],TODAY(),"Y")</f>
        <v>8</v>
      </c>
      <c r="R1701" t="str">
        <f ca="1">IF(YEAR(Table1[[#This Row],[Joining Date]])=YEAR(TODAY()),"Yes","No")</f>
        <v>No</v>
      </c>
      <c r="S1701" t="str">
        <f ca="1">IF(Table1[[#This Row],[Experience]]&gt;5,"Yes","No")</f>
        <v>Yes</v>
      </c>
      <c r="T1701" t="str">
        <f>TEXT(Table1[[#This Row],[Joining Date]],"mmmm")</f>
        <v>June</v>
      </c>
      <c r="U1701" t="str">
        <f>TEXT(Table1[[#This Row],[Joining Date]],"yyyy")</f>
        <v>2018</v>
      </c>
      <c r="V1701" s="5">
        <f ca="1">TODAY()-Table1[[#This Row],[Joining Date]]</f>
        <v>2987</v>
      </c>
      <c r="W1701" t="str">
        <f>LEFT(Table1[[#This Row],[Employee Name]],FIND(" ",Table1[[#This Row],[Employee Name]])-1)</f>
        <v>Ajay</v>
      </c>
      <c r="X1701" t="str">
        <f>RIGHT(Table1[[#This Row],[Employee Name]],LEN(Table1[[#This Row],[Employee Name]])-FIND(" ",Table1[[#This Row],[Employee Name]]))</f>
        <v>Singh</v>
      </c>
      <c r="Y1701" t="str">
        <f>Table1[[#This Row],[Department]]&amp;"-"&amp;Table1[[#This Row],[Employee ID]]</f>
        <v>IT-E02260</v>
      </c>
      <c r="Z1701" t="str">
        <f>LEFT(Table1[[#This Row],[Department]],3)</f>
        <v>IT</v>
      </c>
      <c r="AA1701" t="str">
        <f>_xlfn.XLOOKUP(Table1[[#This Row],[Manager ID]],MANAGERS!A:A,MANAGERS!B:B)</f>
        <v>Manager_1</v>
      </c>
      <c r="AB1701" t="str" cm="1">
        <f t="array" ref="AB1701">_xlfn.XLOOKUP(Table1[[#This Row],[Manager ID]],Table2[[#All],[Manager ID]],Table2[[#All],[Department Head]])</f>
        <v>Support</v>
      </c>
      <c r="AC1701" s="2">
        <f>_xlfn.XLOOKUP(Table1[[#This Row],[City]],L:L,O:O)</f>
        <v>0.23674293405114402</v>
      </c>
      <c r="AD1701" t="str" cm="1">
        <f t="array" ref="AD1701">_xlfn.IFS(Table1[[#This Row],[Performance Score]]&gt;=90,"Excellent",Table1[[#This Row],[Performance Score]]&gt;=75,"Good",Table1[[#This Row],[Performance Score]]&gt;=60,"Average",Table1[[#This Row],[Performance Score]]&lt;=60,"Need Improvement")</f>
        <v>Average</v>
      </c>
      <c r="AE1701" t="str">
        <f>IF(AND(Table1[[#This Row],[Attendance %]]&gt;=80,(Table1[[#This Row],[Performance Score]]&gt;=80)),"Eligible","Not Eligible")</f>
        <v>Not Eligible</v>
      </c>
      <c r="AF1701" t="str">
        <f>IF(Table1[[#This Row],[Performance Score]]&gt;=80,"High Performer","Low Performer")</f>
        <v>Low Performer</v>
      </c>
      <c r="AG1701" t="str" cm="1">
        <f t="array" aca="1" ref="AG1701" ca="1">_xlfn.IFS(Table1[[#This Row],[Experience]]&lt;=3,"Junior",Table1[[#This Row],[Experience]]&lt;=7,"Mid Level",Table1[[#This Row],[Experience]]&gt;=7,"Senior")</f>
        <v>Senior</v>
      </c>
      <c r="AH1701" t="str">
        <f>IF(Table1[[#This Row],[Attendance %]]&gt;75,"OK","Below 75")</f>
        <v>OK</v>
      </c>
      <c r="AI1701" t="b">
        <f>ISBLANK(Table1[[#This Row],[Employee ID]])</f>
        <v>0</v>
      </c>
      <c r="AJ1701" t="b">
        <f>ISNUMBER(Table1[[#This Row],[Total Salary  ]])</f>
        <v>1</v>
      </c>
      <c r="AK1701" t="str">
        <f>IFERROR(_xlfn.XLOOKUP(Table1[[#This Row],[Manager ID]],MANAGERS!A:A,MANAGERS!B:B),"Not Found")</f>
        <v>Manager_1</v>
      </c>
    </row>
    <row r="1702" spans="1:37" x14ac:dyDescent="0.2">
      <c r="A1702" t="s">
        <v>4653</v>
      </c>
      <c r="B1702" t="s">
        <v>60</v>
      </c>
      <c r="C1702" t="s">
        <v>15</v>
      </c>
      <c r="D1702" t="s">
        <v>43</v>
      </c>
      <c r="E1702" t="s">
        <v>17</v>
      </c>
      <c r="F1702" s="1">
        <v>45899</v>
      </c>
      <c r="G1702" s="1">
        <v>34066</v>
      </c>
      <c r="H1702">
        <v>89133</v>
      </c>
      <c r="I1702">
        <v>17052</v>
      </c>
      <c r="J1702">
        <v>78</v>
      </c>
      <c r="K1702">
        <v>55</v>
      </c>
      <c r="L1702" t="s">
        <v>18</v>
      </c>
      <c r="M1702">
        <v>103</v>
      </c>
      <c r="N1702">
        <f>Table1[[#This Row],[Basic Salary]]+Table1[[#This Row],[Bonus]]</f>
        <v>106185</v>
      </c>
      <c r="O1702" s="2">
        <f>Table1[[#This Row],[Bonus]]/Table1[[#This Row],[Basic Salary]]</f>
        <v>0.19130961596715021</v>
      </c>
      <c r="P1702">
        <f ca="1">DATEDIF(Table1[[#This Row],[Date of Birth]],TODAY(),"Y")</f>
        <v>33</v>
      </c>
      <c r="Q1702">
        <f ca="1">DATEDIF(Table1[[#This Row],[Joining Date]],TODAY(),"Y")</f>
        <v>0</v>
      </c>
      <c r="R1702" t="str">
        <f ca="1">IF(YEAR(Table1[[#This Row],[Joining Date]])=YEAR(TODAY()),"Yes","No")</f>
        <v>No</v>
      </c>
      <c r="S1702" t="str">
        <f ca="1">IF(Table1[[#This Row],[Experience]]&gt;5,"Yes","No")</f>
        <v>No</v>
      </c>
      <c r="T1702" t="str">
        <f>TEXT(Table1[[#This Row],[Joining Date]],"mmmm")</f>
        <v>August</v>
      </c>
      <c r="U1702" t="str">
        <f>TEXT(Table1[[#This Row],[Joining Date]],"yyyy")</f>
        <v>2025</v>
      </c>
      <c r="V1702" s="5">
        <f ca="1">TODAY()-Table1[[#This Row],[Joining Date]]</f>
        <v>340</v>
      </c>
      <c r="W1702" t="str">
        <f>LEFT(Table1[[#This Row],[Employee Name]],FIND(" ",Table1[[#This Row],[Employee Name]])-1)</f>
        <v>Gayathri</v>
      </c>
      <c r="X1702" t="str">
        <f>RIGHT(Table1[[#This Row],[Employee Name]],LEN(Table1[[#This Row],[Employee Name]])-FIND(" ",Table1[[#This Row],[Employee Name]]))</f>
        <v>Iyer</v>
      </c>
      <c r="Y1702" t="str">
        <f>Table1[[#This Row],[Department]]&amp;"-"&amp;Table1[[#This Row],[Employee ID]]</f>
        <v>Operations-E04597</v>
      </c>
      <c r="Z1702" t="str">
        <f>LEFT(Table1[[#This Row],[Department]],3)</f>
        <v>Ope</v>
      </c>
      <c r="AA1702" t="str">
        <f>_xlfn.XLOOKUP(Table1[[#This Row],[Manager ID]],MANAGERS!A:A,MANAGERS!B:B)</f>
        <v>Manager_3</v>
      </c>
      <c r="AB1702" t="str" cm="1">
        <f t="array" ref="AB1702">_xlfn.XLOOKUP(Table1[[#This Row],[Manager ID]],Table2[[#All],[Manager ID]],Table2[[#All],[Department Head]])</f>
        <v>IT</v>
      </c>
      <c r="AC1702" s="2">
        <f>_xlfn.XLOOKUP(Table1[[#This Row],[City]],L:L,O:O)</f>
        <v>0.21356479274849693</v>
      </c>
      <c r="AD1702" t="str" cm="1">
        <f t="array" ref="AD1702">_xlfn.IFS(Table1[[#This Row],[Performance Score]]&gt;=90,"Excellent",Table1[[#This Row],[Performance Score]]&gt;=75,"Good",Table1[[#This Row],[Performance Score]]&gt;=60,"Average",Table1[[#This Row],[Performance Score]]&lt;=60,"Need Improvement")</f>
        <v>Need Improvement</v>
      </c>
      <c r="AE1702" t="str">
        <f>IF(AND(Table1[[#This Row],[Attendance %]]&gt;=80,(Table1[[#This Row],[Performance Score]]&gt;=80)),"Eligible","Not Eligible")</f>
        <v>Not Eligible</v>
      </c>
      <c r="AF1702" t="str">
        <f>IF(Table1[[#This Row],[Performance Score]]&gt;=80,"High Performer","Low Performer")</f>
        <v>Low Performer</v>
      </c>
      <c r="AG1702" t="str" cm="1">
        <f t="array" aca="1" ref="AG1702" ca="1">_xlfn.IFS(Table1[[#This Row],[Experience]]&lt;=3,"Junior",Table1[[#This Row],[Experience]]&lt;=7,"Mid Level",Table1[[#This Row],[Experience]]&gt;=7,"Senior")</f>
        <v>Junior</v>
      </c>
      <c r="AH1702" t="str">
        <f>IF(Table1[[#This Row],[Attendance %]]&gt;75,"OK","Below 75")</f>
        <v>OK</v>
      </c>
      <c r="AI1702" t="b">
        <f>ISBLANK(Table1[[#This Row],[Employee ID]])</f>
        <v>0</v>
      </c>
      <c r="AJ1702" t="b">
        <f>ISNUMBER(Table1[[#This Row],[Total Salary  ]])</f>
        <v>1</v>
      </c>
      <c r="AK1702" t="str">
        <f>IFERROR(_xlfn.XLOOKUP(Table1[[#This Row],[Manager ID]],MANAGERS!A:A,MANAGERS!B:B),"Not Found")</f>
        <v>Manager_3</v>
      </c>
    </row>
    <row r="1703" spans="1:37" x14ac:dyDescent="0.2">
      <c r="A1703" t="s">
        <v>4991</v>
      </c>
      <c r="B1703" t="s">
        <v>62</v>
      </c>
      <c r="C1703" t="s">
        <v>21</v>
      </c>
      <c r="D1703" t="s">
        <v>16</v>
      </c>
      <c r="E1703" t="s">
        <v>26</v>
      </c>
      <c r="F1703" s="1">
        <v>45519</v>
      </c>
      <c r="G1703" s="1">
        <v>40341</v>
      </c>
      <c r="H1703">
        <v>95917</v>
      </c>
      <c r="I1703">
        <v>10217</v>
      </c>
      <c r="J1703">
        <v>93</v>
      </c>
      <c r="K1703">
        <v>64</v>
      </c>
      <c r="L1703" t="s">
        <v>37</v>
      </c>
      <c r="M1703">
        <v>112</v>
      </c>
      <c r="N1703">
        <f>Table1[[#This Row],[Basic Salary]]+Table1[[#This Row],[Bonus]]</f>
        <v>106134</v>
      </c>
      <c r="O1703" s="2">
        <f>Table1[[#This Row],[Bonus]]/Table1[[#This Row],[Basic Salary]]</f>
        <v>0.10651917803934652</v>
      </c>
      <c r="P1703">
        <f ca="1">DATEDIF(Table1[[#This Row],[Date of Birth]],TODAY(),"Y")</f>
        <v>16</v>
      </c>
      <c r="Q1703">
        <f ca="1">DATEDIF(Table1[[#This Row],[Joining Date]],TODAY(),"Y")</f>
        <v>1</v>
      </c>
      <c r="R1703" t="str">
        <f ca="1">IF(YEAR(Table1[[#This Row],[Joining Date]])=YEAR(TODAY()),"Yes","No")</f>
        <v>No</v>
      </c>
      <c r="S1703" t="str">
        <f ca="1">IF(Table1[[#This Row],[Experience]]&gt;5,"Yes","No")</f>
        <v>No</v>
      </c>
      <c r="T1703" t="str">
        <f>TEXT(Table1[[#This Row],[Joining Date]],"mmmm")</f>
        <v>August</v>
      </c>
      <c r="U1703" t="str">
        <f>TEXT(Table1[[#This Row],[Joining Date]],"yyyy")</f>
        <v>2024</v>
      </c>
      <c r="V1703" s="5">
        <f ca="1">TODAY()-Table1[[#This Row],[Joining Date]]</f>
        <v>720</v>
      </c>
      <c r="W1703" t="str">
        <f>LEFT(Table1[[#This Row],[Employee Name]],FIND(" ",Table1[[#This Row],[Employee Name]])-1)</f>
        <v>Kavya</v>
      </c>
      <c r="X1703" t="str">
        <f>RIGHT(Table1[[#This Row],[Employee Name]],LEN(Table1[[#This Row],[Employee Name]])-FIND(" ",Table1[[#This Row],[Employee Name]]))</f>
        <v>Nair</v>
      </c>
      <c r="Y1703" t="str">
        <f>Table1[[#This Row],[Department]]&amp;"-"&amp;Table1[[#This Row],[Employee ID]]</f>
        <v>HR-E04935</v>
      </c>
      <c r="Z1703" t="str">
        <f>LEFT(Table1[[#This Row],[Department]],3)</f>
        <v>HR</v>
      </c>
      <c r="AA1703" t="str">
        <f>_xlfn.XLOOKUP(Table1[[#This Row],[Manager ID]],MANAGERS!A:A,MANAGERS!B:B)</f>
        <v>Manager_12</v>
      </c>
      <c r="AB1703" t="str" cm="1">
        <f t="array" ref="AB1703">_xlfn.XLOOKUP(Table1[[#This Row],[Manager ID]],Table2[[#All],[Manager ID]],Table2[[#All],[Department Head]])</f>
        <v>Marketing</v>
      </c>
      <c r="AC1703" s="2">
        <f>_xlfn.XLOOKUP(Table1[[#This Row],[City]],L:L,O:O)</f>
        <v>0.24036902712549932</v>
      </c>
      <c r="AD1703" t="str" cm="1">
        <f t="array" ref="AD1703">_xlfn.IFS(Table1[[#This Row],[Performance Score]]&gt;=90,"Excellent",Table1[[#This Row],[Performance Score]]&gt;=75,"Good",Table1[[#This Row],[Performance Score]]&gt;=60,"Average",Table1[[#This Row],[Performance Score]]&lt;=60,"Need Improvement")</f>
        <v>Average</v>
      </c>
      <c r="AE1703" t="str">
        <f>IF(AND(Table1[[#This Row],[Attendance %]]&gt;=80,(Table1[[#This Row],[Performance Score]]&gt;=80)),"Eligible","Not Eligible")</f>
        <v>Not Eligible</v>
      </c>
      <c r="AF1703" t="str">
        <f>IF(Table1[[#This Row],[Performance Score]]&gt;=80,"High Performer","Low Performer")</f>
        <v>Low Performer</v>
      </c>
      <c r="AG1703" t="str" cm="1">
        <f t="array" aca="1" ref="AG1703" ca="1">_xlfn.IFS(Table1[[#This Row],[Experience]]&lt;=3,"Junior",Table1[[#This Row],[Experience]]&lt;=7,"Mid Level",Table1[[#This Row],[Experience]]&gt;=7,"Senior")</f>
        <v>Junior</v>
      </c>
      <c r="AH1703" t="str">
        <f>IF(Table1[[#This Row],[Attendance %]]&gt;75,"OK","Below 75")</f>
        <v>OK</v>
      </c>
      <c r="AI1703" t="b">
        <f>ISBLANK(Table1[[#This Row],[Employee ID]])</f>
        <v>0</v>
      </c>
      <c r="AJ1703" t="b">
        <f>ISNUMBER(Table1[[#This Row],[Total Salary  ]])</f>
        <v>1</v>
      </c>
      <c r="AK1703" t="str">
        <f>IFERROR(_xlfn.XLOOKUP(Table1[[#This Row],[Manager ID]],MANAGERS!A:A,MANAGERS!B:B),"Not Found")</f>
        <v>Manager_12</v>
      </c>
    </row>
    <row r="1704" spans="1:37" x14ac:dyDescent="0.2">
      <c r="A1704" t="s">
        <v>1073</v>
      </c>
      <c r="B1704" t="s">
        <v>50</v>
      </c>
      <c r="C1704" t="s">
        <v>21</v>
      </c>
      <c r="D1704" t="s">
        <v>46</v>
      </c>
      <c r="E1704" t="s">
        <v>22</v>
      </c>
      <c r="F1704" s="1">
        <v>42351</v>
      </c>
      <c r="G1704" s="1">
        <v>31264</v>
      </c>
      <c r="H1704">
        <v>91341</v>
      </c>
      <c r="I1704">
        <v>14783</v>
      </c>
      <c r="J1704">
        <v>83</v>
      </c>
      <c r="K1704">
        <v>74</v>
      </c>
      <c r="L1704" t="s">
        <v>37</v>
      </c>
      <c r="M1704">
        <v>114</v>
      </c>
      <c r="N1704">
        <f>Table1[[#This Row],[Basic Salary]]+Table1[[#This Row],[Bonus]]</f>
        <v>106124</v>
      </c>
      <c r="O1704" s="2">
        <f>Table1[[#This Row],[Bonus]]/Table1[[#This Row],[Basic Salary]]</f>
        <v>0.16184407878170812</v>
      </c>
      <c r="P1704">
        <f ca="1">DATEDIF(Table1[[#This Row],[Date of Birth]],TODAY(),"Y")</f>
        <v>41</v>
      </c>
      <c r="Q1704">
        <f ca="1">DATEDIF(Table1[[#This Row],[Joining Date]],TODAY(),"Y")</f>
        <v>10</v>
      </c>
      <c r="R1704" t="str">
        <f ca="1">IF(YEAR(Table1[[#This Row],[Joining Date]])=YEAR(TODAY()),"Yes","No")</f>
        <v>No</v>
      </c>
      <c r="S1704" t="str">
        <f ca="1">IF(Table1[[#This Row],[Experience]]&gt;5,"Yes","No")</f>
        <v>Yes</v>
      </c>
      <c r="T1704" t="str">
        <f>TEXT(Table1[[#This Row],[Joining Date]],"mmmm")</f>
        <v>December</v>
      </c>
      <c r="U1704" t="str">
        <f>TEXT(Table1[[#This Row],[Joining Date]],"yyyy")</f>
        <v>2015</v>
      </c>
      <c r="V1704" s="5">
        <f ca="1">TODAY()-Table1[[#This Row],[Joining Date]]</f>
        <v>3888</v>
      </c>
      <c r="W1704" t="str">
        <f>LEFT(Table1[[#This Row],[Employee Name]],FIND(" ",Table1[[#This Row],[Employee Name]])-1)</f>
        <v>Ravi</v>
      </c>
      <c r="X1704" t="str">
        <f>RIGHT(Table1[[#This Row],[Employee Name]],LEN(Table1[[#This Row],[Employee Name]])-FIND(" ",Table1[[#This Row],[Employee Name]]))</f>
        <v>Teja</v>
      </c>
      <c r="Y1704" t="str">
        <f>Table1[[#This Row],[Department]]&amp;"-"&amp;Table1[[#This Row],[Employee ID]]</f>
        <v>Support-E01017</v>
      </c>
      <c r="Z1704" t="str">
        <f>LEFT(Table1[[#This Row],[Department]],3)</f>
        <v>Sup</v>
      </c>
      <c r="AA1704" t="str">
        <f>_xlfn.XLOOKUP(Table1[[#This Row],[Manager ID]],MANAGERS!A:A,MANAGERS!B:B)</f>
        <v>Manager_14</v>
      </c>
      <c r="AB1704" t="str" cm="1">
        <f t="array" ref="AB1704">_xlfn.XLOOKUP(Table1[[#This Row],[Manager ID]],Table2[[#All],[Manager ID]],Table2[[#All],[Department Head]])</f>
        <v>Marketing</v>
      </c>
      <c r="AC1704" s="2">
        <f>_xlfn.XLOOKUP(Table1[[#This Row],[City]],L:L,O:O)</f>
        <v>0.24036902712549932</v>
      </c>
      <c r="AD1704" t="str" cm="1">
        <f t="array" ref="AD1704">_xlfn.IFS(Table1[[#This Row],[Performance Score]]&gt;=90,"Excellent",Table1[[#This Row],[Performance Score]]&gt;=75,"Good",Table1[[#This Row],[Performance Score]]&gt;=60,"Average",Table1[[#This Row],[Performance Score]]&lt;=60,"Need Improvement")</f>
        <v>Average</v>
      </c>
      <c r="AE1704" t="str">
        <f>IF(AND(Table1[[#This Row],[Attendance %]]&gt;=80,(Table1[[#This Row],[Performance Score]]&gt;=80)),"Eligible","Not Eligible")</f>
        <v>Not Eligible</v>
      </c>
      <c r="AF1704" t="str">
        <f>IF(Table1[[#This Row],[Performance Score]]&gt;=80,"High Performer","Low Performer")</f>
        <v>Low Performer</v>
      </c>
      <c r="AG1704" t="str" cm="1">
        <f t="array" aca="1" ref="AG1704" ca="1">_xlfn.IFS(Table1[[#This Row],[Experience]]&lt;=3,"Junior",Table1[[#This Row],[Experience]]&lt;=7,"Mid Level",Table1[[#This Row],[Experience]]&gt;=7,"Senior")</f>
        <v>Senior</v>
      </c>
      <c r="AH1704" t="str">
        <f>IF(Table1[[#This Row],[Attendance %]]&gt;75,"OK","Below 75")</f>
        <v>OK</v>
      </c>
      <c r="AI1704" t="b">
        <f>ISBLANK(Table1[[#This Row],[Employee ID]])</f>
        <v>0</v>
      </c>
      <c r="AJ1704" t="b">
        <f>ISNUMBER(Table1[[#This Row],[Total Salary  ]])</f>
        <v>1</v>
      </c>
      <c r="AK1704" t="str">
        <f>IFERROR(_xlfn.XLOOKUP(Table1[[#This Row],[Manager ID]],MANAGERS!A:A,MANAGERS!B:B),"Not Found")</f>
        <v>Manager_14</v>
      </c>
    </row>
    <row r="1705" spans="1:37" x14ac:dyDescent="0.2">
      <c r="A1705" t="s">
        <v>3260</v>
      </c>
      <c r="B1705" t="s">
        <v>75</v>
      </c>
      <c r="C1705" t="s">
        <v>21</v>
      </c>
      <c r="D1705" t="s">
        <v>46</v>
      </c>
      <c r="E1705" t="s">
        <v>51</v>
      </c>
      <c r="F1705" s="1">
        <v>44946</v>
      </c>
      <c r="G1705" s="1">
        <v>34118</v>
      </c>
      <c r="H1705">
        <v>87563</v>
      </c>
      <c r="I1705">
        <v>18551</v>
      </c>
      <c r="J1705">
        <v>67</v>
      </c>
      <c r="K1705">
        <v>46</v>
      </c>
      <c r="L1705" t="s">
        <v>53</v>
      </c>
      <c r="M1705">
        <v>102</v>
      </c>
      <c r="N1705">
        <f>Table1[[#This Row],[Basic Salary]]+Table1[[#This Row],[Bonus]]</f>
        <v>106114</v>
      </c>
      <c r="O1705" s="2">
        <f>Table1[[#This Row],[Bonus]]/Table1[[#This Row],[Basic Salary]]</f>
        <v>0.2118588901705058</v>
      </c>
      <c r="P1705">
        <f ca="1">DATEDIF(Table1[[#This Row],[Date of Birth]],TODAY(),"Y")</f>
        <v>33</v>
      </c>
      <c r="Q1705">
        <f ca="1">DATEDIF(Table1[[#This Row],[Joining Date]],TODAY(),"Y")</f>
        <v>3</v>
      </c>
      <c r="R1705" t="str">
        <f ca="1">IF(YEAR(Table1[[#This Row],[Joining Date]])=YEAR(TODAY()),"Yes","No")</f>
        <v>No</v>
      </c>
      <c r="S1705" t="str">
        <f ca="1">IF(Table1[[#This Row],[Experience]]&gt;5,"Yes","No")</f>
        <v>No</v>
      </c>
      <c r="T1705" t="str">
        <f>TEXT(Table1[[#This Row],[Joining Date]],"mmmm")</f>
        <v>January</v>
      </c>
      <c r="U1705" t="str">
        <f>TEXT(Table1[[#This Row],[Joining Date]],"yyyy")</f>
        <v>2023</v>
      </c>
      <c r="V1705" s="5">
        <f ca="1">TODAY()-Table1[[#This Row],[Joining Date]]</f>
        <v>1293</v>
      </c>
      <c r="W1705" t="str">
        <f>LEFT(Table1[[#This Row],[Employee Name]],FIND(" ",Table1[[#This Row],[Employee Name]])-1)</f>
        <v>Ishita</v>
      </c>
      <c r="X1705" t="str">
        <f>RIGHT(Table1[[#This Row],[Employee Name]],LEN(Table1[[#This Row],[Employee Name]])-FIND(" ",Table1[[#This Row],[Employee Name]]))</f>
        <v>Roy</v>
      </c>
      <c r="Y1705" t="str">
        <f>Table1[[#This Row],[Department]]&amp;"-"&amp;Table1[[#This Row],[Employee ID]]</f>
        <v>Support-E03204</v>
      </c>
      <c r="Z1705" t="str">
        <f>LEFT(Table1[[#This Row],[Department]],3)</f>
        <v>Sup</v>
      </c>
      <c r="AA1705" t="str">
        <f>_xlfn.XLOOKUP(Table1[[#This Row],[Manager ID]],MANAGERS!A:A,MANAGERS!B:B)</f>
        <v>Manager_2</v>
      </c>
      <c r="AB1705" t="str" cm="1">
        <f t="array" ref="AB1705">_xlfn.XLOOKUP(Table1[[#This Row],[Manager ID]],Table2[[#All],[Manager ID]],Table2[[#All],[Department Head]])</f>
        <v>Sales</v>
      </c>
      <c r="AC1705" s="2">
        <f>_xlfn.XLOOKUP(Table1[[#This Row],[City]],L:L,O:O)</f>
        <v>0.23685887225230964</v>
      </c>
      <c r="AD1705" t="str" cm="1">
        <f t="array" ref="AD1705">_xlfn.IFS(Table1[[#This Row],[Performance Score]]&gt;=90,"Excellent",Table1[[#This Row],[Performance Score]]&gt;=75,"Good",Table1[[#This Row],[Performance Score]]&gt;=60,"Average",Table1[[#This Row],[Performance Score]]&lt;=60,"Need Improvement")</f>
        <v>Need Improvement</v>
      </c>
      <c r="AE1705" t="str">
        <f>IF(AND(Table1[[#This Row],[Attendance %]]&gt;=80,(Table1[[#This Row],[Performance Score]]&gt;=80)),"Eligible","Not Eligible")</f>
        <v>Not Eligible</v>
      </c>
      <c r="AF1705" t="str">
        <f>IF(Table1[[#This Row],[Performance Score]]&gt;=80,"High Performer","Low Performer")</f>
        <v>Low Performer</v>
      </c>
      <c r="AG1705" t="str" cm="1">
        <f t="array" aca="1" ref="AG1705" ca="1">_xlfn.IFS(Table1[[#This Row],[Experience]]&lt;=3,"Junior",Table1[[#This Row],[Experience]]&lt;=7,"Mid Level",Table1[[#This Row],[Experience]]&gt;=7,"Senior")</f>
        <v>Junior</v>
      </c>
      <c r="AH1705" t="str">
        <f>IF(Table1[[#This Row],[Attendance %]]&gt;75,"OK","Below 75")</f>
        <v>Below 75</v>
      </c>
      <c r="AI1705" t="b">
        <f>ISBLANK(Table1[[#This Row],[Employee ID]])</f>
        <v>0</v>
      </c>
      <c r="AJ1705" t="b">
        <f>ISNUMBER(Table1[[#This Row],[Total Salary  ]])</f>
        <v>1</v>
      </c>
      <c r="AK1705" t="str">
        <f>IFERROR(_xlfn.XLOOKUP(Table1[[#This Row],[Manager ID]],MANAGERS!A:A,MANAGERS!B:B),"Not Found")</f>
        <v>Manager_2</v>
      </c>
    </row>
    <row r="1706" spans="1:37" x14ac:dyDescent="0.2">
      <c r="A1706" t="s">
        <v>2388</v>
      </c>
      <c r="B1706" t="s">
        <v>60</v>
      </c>
      <c r="C1706" t="s">
        <v>15</v>
      </c>
      <c r="D1706" t="s">
        <v>43</v>
      </c>
      <c r="E1706" t="s">
        <v>26</v>
      </c>
      <c r="F1706" s="1">
        <v>42846</v>
      </c>
      <c r="G1706" s="1">
        <v>38205</v>
      </c>
      <c r="H1706">
        <v>86589</v>
      </c>
      <c r="I1706">
        <v>19522</v>
      </c>
      <c r="J1706">
        <v>82</v>
      </c>
      <c r="K1706">
        <v>72</v>
      </c>
      <c r="L1706" t="s">
        <v>37</v>
      </c>
      <c r="M1706">
        <v>108</v>
      </c>
      <c r="N1706">
        <f>Table1[[#This Row],[Basic Salary]]+Table1[[#This Row],[Bonus]]</f>
        <v>106111</v>
      </c>
      <c r="O1706" s="2">
        <f>Table1[[#This Row],[Bonus]]/Table1[[#This Row],[Basic Salary]]</f>
        <v>0.2254558893161949</v>
      </c>
      <c r="P1706">
        <f ca="1">DATEDIF(Table1[[#This Row],[Date of Birth]],TODAY(),"Y")</f>
        <v>21</v>
      </c>
      <c r="Q1706">
        <f ca="1">DATEDIF(Table1[[#This Row],[Joining Date]],TODAY(),"Y")</f>
        <v>9</v>
      </c>
      <c r="R1706" t="str">
        <f ca="1">IF(YEAR(Table1[[#This Row],[Joining Date]])=YEAR(TODAY()),"Yes","No")</f>
        <v>No</v>
      </c>
      <c r="S1706" t="str">
        <f ca="1">IF(Table1[[#This Row],[Experience]]&gt;5,"Yes","No")</f>
        <v>Yes</v>
      </c>
      <c r="T1706" t="str">
        <f>TEXT(Table1[[#This Row],[Joining Date]],"mmmm")</f>
        <v>April</v>
      </c>
      <c r="U1706" t="str">
        <f>TEXT(Table1[[#This Row],[Joining Date]],"yyyy")</f>
        <v>2017</v>
      </c>
      <c r="V1706" s="5">
        <f ca="1">TODAY()-Table1[[#This Row],[Joining Date]]</f>
        <v>3393</v>
      </c>
      <c r="W1706" t="str">
        <f>LEFT(Table1[[#This Row],[Employee Name]],FIND(" ",Table1[[#This Row],[Employee Name]])-1)</f>
        <v>Gayathri</v>
      </c>
      <c r="X1706" t="str">
        <f>RIGHT(Table1[[#This Row],[Employee Name]],LEN(Table1[[#This Row],[Employee Name]])-FIND(" ",Table1[[#This Row],[Employee Name]]))</f>
        <v>Iyer</v>
      </c>
      <c r="Y1706" t="str">
        <f>Table1[[#This Row],[Department]]&amp;"-"&amp;Table1[[#This Row],[Employee ID]]</f>
        <v>Operations-E02332</v>
      </c>
      <c r="Z1706" t="str">
        <f>LEFT(Table1[[#This Row],[Department]],3)</f>
        <v>Ope</v>
      </c>
      <c r="AA1706" t="str">
        <f>_xlfn.XLOOKUP(Table1[[#This Row],[Manager ID]],MANAGERS!A:A,MANAGERS!B:B)</f>
        <v>Manager_8</v>
      </c>
      <c r="AB1706" t="str" cm="1">
        <f t="array" ref="AB1706">_xlfn.XLOOKUP(Table1[[#This Row],[Manager ID]],Table2[[#All],[Manager ID]],Table2[[#All],[Department Head]])</f>
        <v>Sales</v>
      </c>
      <c r="AC1706" s="2">
        <f>_xlfn.XLOOKUP(Table1[[#This Row],[City]],L:L,O:O)</f>
        <v>0.24036902712549932</v>
      </c>
      <c r="AD1706" t="str" cm="1">
        <f t="array" ref="AD1706">_xlfn.IFS(Table1[[#This Row],[Performance Score]]&gt;=90,"Excellent",Table1[[#This Row],[Performance Score]]&gt;=75,"Good",Table1[[#This Row],[Performance Score]]&gt;=60,"Average",Table1[[#This Row],[Performance Score]]&lt;=60,"Need Improvement")</f>
        <v>Average</v>
      </c>
      <c r="AE1706" t="str">
        <f>IF(AND(Table1[[#This Row],[Attendance %]]&gt;=80,(Table1[[#This Row],[Performance Score]]&gt;=80)),"Eligible","Not Eligible")</f>
        <v>Not Eligible</v>
      </c>
      <c r="AF1706" t="str">
        <f>IF(Table1[[#This Row],[Performance Score]]&gt;=80,"High Performer","Low Performer")</f>
        <v>Low Performer</v>
      </c>
      <c r="AG1706" t="str" cm="1">
        <f t="array" aca="1" ref="AG1706" ca="1">_xlfn.IFS(Table1[[#This Row],[Experience]]&lt;=3,"Junior",Table1[[#This Row],[Experience]]&lt;=7,"Mid Level",Table1[[#This Row],[Experience]]&gt;=7,"Senior")</f>
        <v>Senior</v>
      </c>
      <c r="AH1706" t="str">
        <f>IF(Table1[[#This Row],[Attendance %]]&gt;75,"OK","Below 75")</f>
        <v>OK</v>
      </c>
      <c r="AI1706" t="b">
        <f>ISBLANK(Table1[[#This Row],[Employee ID]])</f>
        <v>0</v>
      </c>
      <c r="AJ1706" t="b">
        <f>ISNUMBER(Table1[[#This Row],[Total Salary  ]])</f>
        <v>1</v>
      </c>
      <c r="AK1706" t="str">
        <f>IFERROR(_xlfn.XLOOKUP(Table1[[#This Row],[Manager ID]],MANAGERS!A:A,MANAGERS!B:B),"Not Found")</f>
        <v>Manager_8</v>
      </c>
    </row>
    <row r="1707" spans="1:37" x14ac:dyDescent="0.2">
      <c r="A1707" t="s">
        <v>4945</v>
      </c>
      <c r="B1707" t="s">
        <v>129</v>
      </c>
      <c r="C1707" t="s">
        <v>21</v>
      </c>
      <c r="D1707" t="s">
        <v>16</v>
      </c>
      <c r="E1707" t="s">
        <v>30</v>
      </c>
      <c r="F1707" s="1">
        <v>44765</v>
      </c>
      <c r="G1707" s="1">
        <v>31020</v>
      </c>
      <c r="H1707">
        <v>95993</v>
      </c>
      <c r="I1707">
        <v>10113</v>
      </c>
      <c r="J1707">
        <v>82</v>
      </c>
      <c r="K1707">
        <v>45</v>
      </c>
      <c r="L1707" t="s">
        <v>18</v>
      </c>
      <c r="M1707">
        <v>104</v>
      </c>
      <c r="N1707">
        <f>Table1[[#This Row],[Basic Salary]]+Table1[[#This Row],[Bonus]]</f>
        <v>106106</v>
      </c>
      <c r="O1707" s="2">
        <f>Table1[[#This Row],[Bonus]]/Table1[[#This Row],[Basic Salary]]</f>
        <v>0.1053514318752409</v>
      </c>
      <c r="P1707">
        <f ca="1">DATEDIF(Table1[[#This Row],[Date of Birth]],TODAY(),"Y")</f>
        <v>41</v>
      </c>
      <c r="Q1707">
        <f ca="1">DATEDIF(Table1[[#This Row],[Joining Date]],TODAY(),"Y")</f>
        <v>4</v>
      </c>
      <c r="R1707" t="str">
        <f ca="1">IF(YEAR(Table1[[#This Row],[Joining Date]])=YEAR(TODAY()),"Yes","No")</f>
        <v>No</v>
      </c>
      <c r="S1707" t="str">
        <f ca="1">IF(Table1[[#This Row],[Experience]]&gt;5,"Yes","No")</f>
        <v>No</v>
      </c>
      <c r="T1707" t="str">
        <f>TEXT(Table1[[#This Row],[Joining Date]],"mmmm")</f>
        <v>July</v>
      </c>
      <c r="U1707" t="str">
        <f>TEXT(Table1[[#This Row],[Joining Date]],"yyyy")</f>
        <v>2022</v>
      </c>
      <c r="V1707" s="5">
        <f ca="1">TODAY()-Table1[[#This Row],[Joining Date]]</f>
        <v>1474</v>
      </c>
      <c r="W1707" t="str">
        <f>LEFT(Table1[[#This Row],[Employee Name]],FIND(" ",Table1[[#This Row],[Employee Name]])-1)</f>
        <v>Aarav</v>
      </c>
      <c r="X1707" t="str">
        <f>RIGHT(Table1[[#This Row],[Employee Name]],LEN(Table1[[#This Row],[Employee Name]])-FIND(" ",Table1[[#This Row],[Employee Name]]))</f>
        <v>Sharma</v>
      </c>
      <c r="Y1707" t="str">
        <f>Table1[[#This Row],[Department]]&amp;"-"&amp;Table1[[#This Row],[Employee ID]]</f>
        <v>HR-E04889</v>
      </c>
      <c r="Z1707" t="str">
        <f>LEFT(Table1[[#This Row],[Department]],3)</f>
        <v>HR</v>
      </c>
      <c r="AA1707" t="str">
        <f>_xlfn.XLOOKUP(Table1[[#This Row],[Manager ID]],MANAGERS!A:A,MANAGERS!B:B)</f>
        <v>Manager_4</v>
      </c>
      <c r="AB1707" t="str" cm="1">
        <f t="array" ref="AB1707">_xlfn.XLOOKUP(Table1[[#This Row],[Manager ID]],Table2[[#All],[Manager ID]],Table2[[#All],[Department Head]])</f>
        <v>Finance</v>
      </c>
      <c r="AC1707" s="2">
        <f>_xlfn.XLOOKUP(Table1[[#This Row],[City]],L:L,O:O)</f>
        <v>0.21356479274849693</v>
      </c>
      <c r="AD1707" t="str" cm="1">
        <f t="array" ref="AD1707">_xlfn.IFS(Table1[[#This Row],[Performance Score]]&gt;=90,"Excellent",Table1[[#This Row],[Performance Score]]&gt;=75,"Good",Table1[[#This Row],[Performance Score]]&gt;=60,"Average",Table1[[#This Row],[Performance Score]]&lt;=60,"Need Improvement")</f>
        <v>Need Improvement</v>
      </c>
      <c r="AE1707" t="str">
        <f>IF(AND(Table1[[#This Row],[Attendance %]]&gt;=80,(Table1[[#This Row],[Performance Score]]&gt;=80)),"Eligible","Not Eligible")</f>
        <v>Not Eligible</v>
      </c>
      <c r="AF1707" t="str">
        <f>IF(Table1[[#This Row],[Performance Score]]&gt;=80,"High Performer","Low Performer")</f>
        <v>Low Performer</v>
      </c>
      <c r="AG1707" t="str" cm="1">
        <f t="array" aca="1" ref="AG1707" ca="1">_xlfn.IFS(Table1[[#This Row],[Experience]]&lt;=3,"Junior",Table1[[#This Row],[Experience]]&lt;=7,"Mid Level",Table1[[#This Row],[Experience]]&gt;=7,"Senior")</f>
        <v>Mid Level</v>
      </c>
      <c r="AH1707" t="str">
        <f>IF(Table1[[#This Row],[Attendance %]]&gt;75,"OK","Below 75")</f>
        <v>OK</v>
      </c>
      <c r="AI1707" t="b">
        <f>ISBLANK(Table1[[#This Row],[Employee ID]])</f>
        <v>0</v>
      </c>
      <c r="AJ1707" t="b">
        <f>ISNUMBER(Table1[[#This Row],[Total Salary  ]])</f>
        <v>1</v>
      </c>
      <c r="AK1707" t="str">
        <f>IFERROR(_xlfn.XLOOKUP(Table1[[#This Row],[Manager ID]],MANAGERS!A:A,MANAGERS!B:B),"Not Found")</f>
        <v>Manager_4</v>
      </c>
    </row>
    <row r="1708" spans="1:37" x14ac:dyDescent="0.2">
      <c r="A1708" t="s">
        <v>1035</v>
      </c>
      <c r="B1708" t="s">
        <v>129</v>
      </c>
      <c r="C1708" t="s">
        <v>15</v>
      </c>
      <c r="D1708" t="s">
        <v>16</v>
      </c>
      <c r="E1708" t="s">
        <v>17</v>
      </c>
      <c r="F1708" s="1">
        <v>43716</v>
      </c>
      <c r="G1708" s="1">
        <v>37821</v>
      </c>
      <c r="H1708">
        <v>79636</v>
      </c>
      <c r="I1708">
        <v>26447</v>
      </c>
      <c r="J1708">
        <v>78</v>
      </c>
      <c r="K1708">
        <v>86</v>
      </c>
      <c r="L1708" t="s">
        <v>27</v>
      </c>
      <c r="M1708">
        <v>106</v>
      </c>
      <c r="N1708">
        <f>Table1[[#This Row],[Basic Salary]]+Table1[[#This Row],[Bonus]]</f>
        <v>106083</v>
      </c>
      <c r="O1708" s="2">
        <f>Table1[[#This Row],[Bonus]]/Table1[[#This Row],[Basic Salary]]</f>
        <v>0.33209854839519815</v>
      </c>
      <c r="P1708">
        <f ca="1">DATEDIF(Table1[[#This Row],[Date of Birth]],TODAY(),"Y")</f>
        <v>23</v>
      </c>
      <c r="Q1708">
        <f ca="1">DATEDIF(Table1[[#This Row],[Joining Date]],TODAY(),"Y")</f>
        <v>6</v>
      </c>
      <c r="R1708" t="str">
        <f ca="1">IF(YEAR(Table1[[#This Row],[Joining Date]])=YEAR(TODAY()),"Yes","No")</f>
        <v>No</v>
      </c>
      <c r="S1708" t="str">
        <f ca="1">IF(Table1[[#This Row],[Experience]]&gt;5,"Yes","No")</f>
        <v>Yes</v>
      </c>
      <c r="T1708" t="str">
        <f>TEXT(Table1[[#This Row],[Joining Date]],"mmmm")</f>
        <v>September</v>
      </c>
      <c r="U1708" t="str">
        <f>TEXT(Table1[[#This Row],[Joining Date]],"yyyy")</f>
        <v>2019</v>
      </c>
      <c r="V1708" s="5">
        <f ca="1">TODAY()-Table1[[#This Row],[Joining Date]]</f>
        <v>2523</v>
      </c>
      <c r="W1708" t="str">
        <f>LEFT(Table1[[#This Row],[Employee Name]],FIND(" ",Table1[[#This Row],[Employee Name]])-1)</f>
        <v>Aarav</v>
      </c>
      <c r="X1708" t="str">
        <f>RIGHT(Table1[[#This Row],[Employee Name]],LEN(Table1[[#This Row],[Employee Name]])-FIND(" ",Table1[[#This Row],[Employee Name]]))</f>
        <v>Sharma</v>
      </c>
      <c r="Y1708" t="str">
        <f>Table1[[#This Row],[Department]]&amp;"-"&amp;Table1[[#This Row],[Employee ID]]</f>
        <v>HR-E00979</v>
      </c>
      <c r="Z1708" t="str">
        <f>LEFT(Table1[[#This Row],[Department]],3)</f>
        <v>HR</v>
      </c>
      <c r="AA1708" t="str">
        <f>_xlfn.XLOOKUP(Table1[[#This Row],[Manager ID]],MANAGERS!A:A,MANAGERS!B:B)</f>
        <v>Manager_6</v>
      </c>
      <c r="AB1708" t="str" cm="1">
        <f t="array" ref="AB1708">_xlfn.XLOOKUP(Table1[[#This Row],[Manager ID]],Table2[[#All],[Manager ID]],Table2[[#All],[Department Head]])</f>
        <v>HR</v>
      </c>
      <c r="AC1708" s="2">
        <f>_xlfn.XLOOKUP(Table1[[#This Row],[City]],L:L,O:O)</f>
        <v>0.23674293405114402</v>
      </c>
      <c r="AD1708" t="str" cm="1">
        <f t="array" ref="AD1708">_xlfn.IFS(Table1[[#This Row],[Performance Score]]&gt;=90,"Excellent",Table1[[#This Row],[Performance Score]]&gt;=75,"Good",Table1[[#This Row],[Performance Score]]&gt;=60,"Average",Table1[[#This Row],[Performance Score]]&lt;=60,"Need Improvement")</f>
        <v>Good</v>
      </c>
      <c r="AE1708" t="str">
        <f>IF(AND(Table1[[#This Row],[Attendance %]]&gt;=80,(Table1[[#This Row],[Performance Score]]&gt;=80)),"Eligible","Not Eligible")</f>
        <v>Not Eligible</v>
      </c>
      <c r="AF1708" t="str">
        <f>IF(Table1[[#This Row],[Performance Score]]&gt;=80,"High Performer","Low Performer")</f>
        <v>High Performer</v>
      </c>
      <c r="AG1708" t="str" cm="1">
        <f t="array" aca="1" ref="AG1708" ca="1">_xlfn.IFS(Table1[[#This Row],[Experience]]&lt;=3,"Junior",Table1[[#This Row],[Experience]]&lt;=7,"Mid Level",Table1[[#This Row],[Experience]]&gt;=7,"Senior")</f>
        <v>Mid Level</v>
      </c>
      <c r="AH1708" t="str">
        <f>IF(Table1[[#This Row],[Attendance %]]&gt;75,"OK","Below 75")</f>
        <v>OK</v>
      </c>
      <c r="AI1708" t="b">
        <f>ISBLANK(Table1[[#This Row],[Employee ID]])</f>
        <v>0</v>
      </c>
      <c r="AJ1708" t="b">
        <f>ISNUMBER(Table1[[#This Row],[Total Salary  ]])</f>
        <v>1</v>
      </c>
      <c r="AK1708" t="str">
        <f>IFERROR(_xlfn.XLOOKUP(Table1[[#This Row],[Manager ID]],MANAGERS!A:A,MANAGERS!B:B),"Not Found")</f>
        <v>Manager_6</v>
      </c>
    </row>
    <row r="1709" spans="1:37" x14ac:dyDescent="0.2">
      <c r="A1709" t="s">
        <v>3202</v>
      </c>
      <c r="B1709" t="s">
        <v>85</v>
      </c>
      <c r="C1709" t="s">
        <v>15</v>
      </c>
      <c r="D1709" t="s">
        <v>81</v>
      </c>
      <c r="E1709" t="s">
        <v>65</v>
      </c>
      <c r="F1709" s="1">
        <v>43479</v>
      </c>
      <c r="G1709" s="1">
        <v>38948</v>
      </c>
      <c r="H1709">
        <v>85792</v>
      </c>
      <c r="I1709">
        <v>20290</v>
      </c>
      <c r="J1709">
        <v>67</v>
      </c>
      <c r="K1709">
        <v>43</v>
      </c>
      <c r="L1709" t="s">
        <v>18</v>
      </c>
      <c r="M1709">
        <v>102</v>
      </c>
      <c r="N1709">
        <f>Table1[[#This Row],[Basic Salary]]+Table1[[#This Row],[Bonus]]</f>
        <v>106082</v>
      </c>
      <c r="O1709" s="2">
        <f>Table1[[#This Row],[Bonus]]/Table1[[#This Row],[Basic Salary]]</f>
        <v>0.23650223797090639</v>
      </c>
      <c r="P1709">
        <f ca="1">DATEDIF(Table1[[#This Row],[Date of Birth]],TODAY(),"Y")</f>
        <v>19</v>
      </c>
      <c r="Q1709">
        <f ca="1">DATEDIF(Table1[[#This Row],[Joining Date]],TODAY(),"Y")</f>
        <v>7</v>
      </c>
      <c r="R1709" t="str">
        <f ca="1">IF(YEAR(Table1[[#This Row],[Joining Date]])=YEAR(TODAY()),"Yes","No")</f>
        <v>No</v>
      </c>
      <c r="S1709" t="str">
        <f ca="1">IF(Table1[[#This Row],[Experience]]&gt;5,"Yes","No")</f>
        <v>Yes</v>
      </c>
      <c r="T1709" t="str">
        <f>TEXT(Table1[[#This Row],[Joining Date]],"mmmm")</f>
        <v>January</v>
      </c>
      <c r="U1709" t="str">
        <f>TEXT(Table1[[#This Row],[Joining Date]],"yyyy")</f>
        <v>2019</v>
      </c>
      <c r="V1709" s="5">
        <f ca="1">TODAY()-Table1[[#This Row],[Joining Date]]</f>
        <v>2760</v>
      </c>
      <c r="W1709" t="str">
        <f>LEFT(Table1[[#This Row],[Employee Name]],FIND(" ",Table1[[#This Row],[Employee Name]])-1)</f>
        <v>Pooja</v>
      </c>
      <c r="X1709" t="str">
        <f>RIGHT(Table1[[#This Row],[Employee Name]],LEN(Table1[[#This Row],[Employee Name]])-FIND(" ",Table1[[#This Row],[Employee Name]]))</f>
        <v>Das</v>
      </c>
      <c r="Y1709" t="str">
        <f>Table1[[#This Row],[Department]]&amp;"-"&amp;Table1[[#This Row],[Employee ID]]</f>
        <v>Sales-E03146</v>
      </c>
      <c r="Z1709" t="str">
        <f>LEFT(Table1[[#This Row],[Department]],3)</f>
        <v>Sal</v>
      </c>
      <c r="AA1709" t="str">
        <f>_xlfn.XLOOKUP(Table1[[#This Row],[Manager ID]],MANAGERS!A:A,MANAGERS!B:B)</f>
        <v>Manager_2</v>
      </c>
      <c r="AB1709" t="str" cm="1">
        <f t="array" ref="AB1709">_xlfn.XLOOKUP(Table1[[#This Row],[Manager ID]],Table2[[#All],[Manager ID]],Table2[[#All],[Department Head]])</f>
        <v>Sales</v>
      </c>
      <c r="AC1709" s="2">
        <f>_xlfn.XLOOKUP(Table1[[#This Row],[City]],L:L,O:O)</f>
        <v>0.21356479274849693</v>
      </c>
      <c r="AD1709" t="str" cm="1">
        <f t="array" ref="AD1709">_xlfn.IFS(Table1[[#This Row],[Performance Score]]&gt;=90,"Excellent",Table1[[#This Row],[Performance Score]]&gt;=75,"Good",Table1[[#This Row],[Performance Score]]&gt;=60,"Average",Table1[[#This Row],[Performance Score]]&lt;=60,"Need Improvement")</f>
        <v>Need Improvement</v>
      </c>
      <c r="AE1709" t="str">
        <f>IF(AND(Table1[[#This Row],[Attendance %]]&gt;=80,(Table1[[#This Row],[Performance Score]]&gt;=80)),"Eligible","Not Eligible")</f>
        <v>Not Eligible</v>
      </c>
      <c r="AF1709" t="str">
        <f>IF(Table1[[#This Row],[Performance Score]]&gt;=80,"High Performer","Low Performer")</f>
        <v>Low Performer</v>
      </c>
      <c r="AG1709" t="str" cm="1">
        <f t="array" aca="1" ref="AG1709" ca="1">_xlfn.IFS(Table1[[#This Row],[Experience]]&lt;=3,"Junior",Table1[[#This Row],[Experience]]&lt;=7,"Mid Level",Table1[[#This Row],[Experience]]&gt;=7,"Senior")</f>
        <v>Mid Level</v>
      </c>
      <c r="AH1709" t="str">
        <f>IF(Table1[[#This Row],[Attendance %]]&gt;75,"OK","Below 75")</f>
        <v>Below 75</v>
      </c>
      <c r="AI1709" t="b">
        <f>ISBLANK(Table1[[#This Row],[Employee ID]])</f>
        <v>0</v>
      </c>
      <c r="AJ1709" t="b">
        <f>ISNUMBER(Table1[[#This Row],[Total Salary  ]])</f>
        <v>1</v>
      </c>
      <c r="AK1709" t="str">
        <f>IFERROR(_xlfn.XLOOKUP(Table1[[#This Row],[Manager ID]],MANAGERS!A:A,MANAGERS!B:B),"Not Found")</f>
        <v>Manager_2</v>
      </c>
    </row>
    <row r="1710" spans="1:37" x14ac:dyDescent="0.2">
      <c r="A1710" t="s">
        <v>2216</v>
      </c>
      <c r="B1710" t="s">
        <v>45</v>
      </c>
      <c r="C1710" t="s">
        <v>21</v>
      </c>
      <c r="D1710" t="s">
        <v>25</v>
      </c>
      <c r="E1710" t="s">
        <v>26</v>
      </c>
      <c r="F1710" s="1">
        <v>44712</v>
      </c>
      <c r="G1710" s="1">
        <v>30160</v>
      </c>
      <c r="H1710">
        <v>91678</v>
      </c>
      <c r="I1710">
        <v>14398</v>
      </c>
      <c r="J1710">
        <v>85</v>
      </c>
      <c r="K1710">
        <v>54</v>
      </c>
      <c r="L1710" t="s">
        <v>23</v>
      </c>
      <c r="M1710">
        <v>116</v>
      </c>
      <c r="N1710">
        <f>Table1[[#This Row],[Basic Salary]]+Table1[[#This Row],[Bonus]]</f>
        <v>106076</v>
      </c>
      <c r="O1710" s="2">
        <f>Table1[[#This Row],[Bonus]]/Table1[[#This Row],[Basic Salary]]</f>
        <v>0.15704967385850477</v>
      </c>
      <c r="P1710">
        <f ca="1">DATEDIF(Table1[[#This Row],[Date of Birth]],TODAY(),"Y")</f>
        <v>44</v>
      </c>
      <c r="Q1710">
        <f ca="1">DATEDIF(Table1[[#This Row],[Joining Date]],TODAY(),"Y")</f>
        <v>4</v>
      </c>
      <c r="R1710" t="str">
        <f ca="1">IF(YEAR(Table1[[#This Row],[Joining Date]])=YEAR(TODAY()),"Yes","No")</f>
        <v>No</v>
      </c>
      <c r="S1710" t="str">
        <f ca="1">IF(Table1[[#This Row],[Experience]]&gt;5,"Yes","No")</f>
        <v>No</v>
      </c>
      <c r="T1710" t="str">
        <f>TEXT(Table1[[#This Row],[Joining Date]],"mmmm")</f>
        <v>May</v>
      </c>
      <c r="U1710" t="str">
        <f>TEXT(Table1[[#This Row],[Joining Date]],"yyyy")</f>
        <v>2022</v>
      </c>
      <c r="V1710" s="5">
        <f ca="1">TODAY()-Table1[[#This Row],[Joining Date]]</f>
        <v>1527</v>
      </c>
      <c r="W1710" t="str">
        <f>LEFT(Table1[[#This Row],[Employee Name]],FIND(" ",Table1[[#This Row],[Employee Name]])-1)</f>
        <v>Ananya</v>
      </c>
      <c r="X1710" t="str">
        <f>RIGHT(Table1[[#This Row],[Employee Name]],LEN(Table1[[#This Row],[Employee Name]])-FIND(" ",Table1[[#This Row],[Employee Name]]))</f>
        <v>Rao</v>
      </c>
      <c r="Y1710" t="str">
        <f>Table1[[#This Row],[Department]]&amp;"-"&amp;Table1[[#This Row],[Employee ID]]</f>
        <v>Finance-E02160</v>
      </c>
      <c r="Z1710" t="str">
        <f>LEFT(Table1[[#This Row],[Department]],3)</f>
        <v>Fin</v>
      </c>
      <c r="AA1710" t="str">
        <f>_xlfn.XLOOKUP(Table1[[#This Row],[Manager ID]],MANAGERS!A:A,MANAGERS!B:B)</f>
        <v>Manager_16</v>
      </c>
      <c r="AB1710" t="str" cm="1">
        <f t="array" ref="AB1710">_xlfn.XLOOKUP(Table1[[#This Row],[Manager ID]],Table2[[#All],[Manager ID]],Table2[[#All],[Department Head]])</f>
        <v>Sales</v>
      </c>
      <c r="AC1710" s="2">
        <f>_xlfn.XLOOKUP(Table1[[#This Row],[City]],L:L,O:O)</f>
        <v>0.23486488519629886</v>
      </c>
      <c r="AD1710" t="str" cm="1">
        <f t="array" ref="AD1710">_xlfn.IFS(Table1[[#This Row],[Performance Score]]&gt;=90,"Excellent",Table1[[#This Row],[Performance Score]]&gt;=75,"Good",Table1[[#This Row],[Performance Score]]&gt;=60,"Average",Table1[[#This Row],[Performance Score]]&lt;=60,"Need Improvement")</f>
        <v>Need Improvement</v>
      </c>
      <c r="AE1710" t="str">
        <f>IF(AND(Table1[[#This Row],[Attendance %]]&gt;=80,(Table1[[#This Row],[Performance Score]]&gt;=80)),"Eligible","Not Eligible")</f>
        <v>Not Eligible</v>
      </c>
      <c r="AF1710" t="str">
        <f>IF(Table1[[#This Row],[Performance Score]]&gt;=80,"High Performer","Low Performer")</f>
        <v>Low Performer</v>
      </c>
      <c r="AG1710" t="str" cm="1">
        <f t="array" aca="1" ref="AG1710" ca="1">_xlfn.IFS(Table1[[#This Row],[Experience]]&lt;=3,"Junior",Table1[[#This Row],[Experience]]&lt;=7,"Mid Level",Table1[[#This Row],[Experience]]&gt;=7,"Senior")</f>
        <v>Mid Level</v>
      </c>
      <c r="AH1710" t="str">
        <f>IF(Table1[[#This Row],[Attendance %]]&gt;75,"OK","Below 75")</f>
        <v>OK</v>
      </c>
      <c r="AI1710" t="b">
        <f>ISBLANK(Table1[[#This Row],[Employee ID]])</f>
        <v>0</v>
      </c>
      <c r="AJ1710" t="b">
        <f>ISNUMBER(Table1[[#This Row],[Total Salary  ]])</f>
        <v>1</v>
      </c>
      <c r="AK1710" t="str">
        <f>IFERROR(_xlfn.XLOOKUP(Table1[[#This Row],[Manager ID]],MANAGERS!A:A,MANAGERS!B:B),"Not Found")</f>
        <v>Manager_16</v>
      </c>
    </row>
    <row r="1711" spans="1:37" x14ac:dyDescent="0.2">
      <c r="A1711" t="s">
        <v>3234</v>
      </c>
      <c r="B1711" t="s">
        <v>77</v>
      </c>
      <c r="C1711" t="s">
        <v>21</v>
      </c>
      <c r="D1711" t="s">
        <v>16</v>
      </c>
      <c r="E1711" t="s">
        <v>65</v>
      </c>
      <c r="F1711" s="1">
        <v>42011</v>
      </c>
      <c r="G1711" s="1">
        <v>37546</v>
      </c>
      <c r="H1711">
        <v>88135</v>
      </c>
      <c r="I1711">
        <v>17939</v>
      </c>
      <c r="J1711">
        <v>78</v>
      </c>
      <c r="K1711">
        <v>69</v>
      </c>
      <c r="L1711" t="s">
        <v>27</v>
      </c>
      <c r="M1711">
        <v>102</v>
      </c>
      <c r="N1711">
        <f>Table1[[#This Row],[Basic Salary]]+Table1[[#This Row],[Bonus]]</f>
        <v>106074</v>
      </c>
      <c r="O1711" s="2">
        <f>Table1[[#This Row],[Bonus]]/Table1[[#This Row],[Basic Salary]]</f>
        <v>0.20354002382708344</v>
      </c>
      <c r="P1711">
        <f ca="1">DATEDIF(Table1[[#This Row],[Date of Birth]],TODAY(),"Y")</f>
        <v>23</v>
      </c>
      <c r="Q1711">
        <f ca="1">DATEDIF(Table1[[#This Row],[Joining Date]],TODAY(),"Y")</f>
        <v>11</v>
      </c>
      <c r="R1711" t="str">
        <f ca="1">IF(YEAR(Table1[[#This Row],[Joining Date]])=YEAR(TODAY()),"Yes","No")</f>
        <v>No</v>
      </c>
      <c r="S1711" t="str">
        <f ca="1">IF(Table1[[#This Row],[Experience]]&gt;5,"Yes","No")</f>
        <v>Yes</v>
      </c>
      <c r="T1711" t="str">
        <f>TEXT(Table1[[#This Row],[Joining Date]],"mmmm")</f>
        <v>January</v>
      </c>
      <c r="U1711" t="str">
        <f>TEXT(Table1[[#This Row],[Joining Date]],"yyyy")</f>
        <v>2015</v>
      </c>
      <c r="V1711" s="5">
        <f ca="1">TODAY()-Table1[[#This Row],[Joining Date]]</f>
        <v>4228</v>
      </c>
      <c r="W1711" t="str">
        <f>LEFT(Table1[[#This Row],[Employee Name]],FIND(" ",Table1[[#This Row],[Employee Name]])-1)</f>
        <v>Rohan</v>
      </c>
      <c r="X1711" t="str">
        <f>RIGHT(Table1[[#This Row],[Employee Name]],LEN(Table1[[#This Row],[Employee Name]])-FIND(" ",Table1[[#This Row],[Employee Name]]))</f>
        <v>Gupta</v>
      </c>
      <c r="Y1711" t="str">
        <f>Table1[[#This Row],[Department]]&amp;"-"&amp;Table1[[#This Row],[Employee ID]]</f>
        <v>HR-E03178</v>
      </c>
      <c r="Z1711" t="str">
        <f>LEFT(Table1[[#This Row],[Department]],3)</f>
        <v>HR</v>
      </c>
      <c r="AA1711" t="str">
        <f>_xlfn.XLOOKUP(Table1[[#This Row],[Manager ID]],MANAGERS!A:A,MANAGERS!B:B)</f>
        <v>Manager_2</v>
      </c>
      <c r="AB1711" t="str" cm="1">
        <f t="array" ref="AB1711">_xlfn.XLOOKUP(Table1[[#This Row],[Manager ID]],Table2[[#All],[Manager ID]],Table2[[#All],[Department Head]])</f>
        <v>Sales</v>
      </c>
      <c r="AC1711" s="2">
        <f>_xlfn.XLOOKUP(Table1[[#This Row],[City]],L:L,O:O)</f>
        <v>0.23674293405114402</v>
      </c>
      <c r="AD1711" t="str" cm="1">
        <f t="array" ref="AD1711">_xlfn.IFS(Table1[[#This Row],[Performance Score]]&gt;=90,"Excellent",Table1[[#This Row],[Performance Score]]&gt;=75,"Good",Table1[[#This Row],[Performance Score]]&gt;=60,"Average",Table1[[#This Row],[Performance Score]]&lt;=60,"Need Improvement")</f>
        <v>Average</v>
      </c>
      <c r="AE1711" t="str">
        <f>IF(AND(Table1[[#This Row],[Attendance %]]&gt;=80,(Table1[[#This Row],[Performance Score]]&gt;=80)),"Eligible","Not Eligible")</f>
        <v>Not Eligible</v>
      </c>
      <c r="AF1711" t="str">
        <f>IF(Table1[[#This Row],[Performance Score]]&gt;=80,"High Performer","Low Performer")</f>
        <v>Low Performer</v>
      </c>
      <c r="AG1711" t="str" cm="1">
        <f t="array" aca="1" ref="AG1711" ca="1">_xlfn.IFS(Table1[[#This Row],[Experience]]&lt;=3,"Junior",Table1[[#This Row],[Experience]]&lt;=7,"Mid Level",Table1[[#This Row],[Experience]]&gt;=7,"Senior")</f>
        <v>Senior</v>
      </c>
      <c r="AH1711" t="str">
        <f>IF(Table1[[#This Row],[Attendance %]]&gt;75,"OK","Below 75")</f>
        <v>OK</v>
      </c>
      <c r="AI1711" t="b">
        <f>ISBLANK(Table1[[#This Row],[Employee ID]])</f>
        <v>0</v>
      </c>
      <c r="AJ1711" t="b">
        <f>ISNUMBER(Table1[[#This Row],[Total Salary  ]])</f>
        <v>1</v>
      </c>
      <c r="AK1711" t="str">
        <f>IFERROR(_xlfn.XLOOKUP(Table1[[#This Row],[Manager ID]],MANAGERS!A:A,MANAGERS!B:B),"Not Found")</f>
        <v>Manager_2</v>
      </c>
    </row>
    <row r="1712" spans="1:37" x14ac:dyDescent="0.2">
      <c r="A1712" t="s">
        <v>2492</v>
      </c>
      <c r="B1712" t="s">
        <v>48</v>
      </c>
      <c r="C1712" t="s">
        <v>15</v>
      </c>
      <c r="D1712" t="s">
        <v>33</v>
      </c>
      <c r="E1712" t="s">
        <v>51</v>
      </c>
      <c r="F1712" s="1">
        <v>45965</v>
      </c>
      <c r="G1712" s="1">
        <v>35789</v>
      </c>
      <c r="H1712">
        <v>87375</v>
      </c>
      <c r="I1712">
        <v>18682</v>
      </c>
      <c r="J1712">
        <v>68</v>
      </c>
      <c r="K1712">
        <v>62</v>
      </c>
      <c r="L1712" t="s">
        <v>23</v>
      </c>
      <c r="M1712">
        <v>105</v>
      </c>
      <c r="N1712">
        <f>Table1[[#This Row],[Basic Salary]]+Table1[[#This Row],[Bonus]]</f>
        <v>106057</v>
      </c>
      <c r="O1712" s="2">
        <f>Table1[[#This Row],[Bonus]]/Table1[[#This Row],[Basic Salary]]</f>
        <v>0.2138140200286123</v>
      </c>
      <c r="P1712">
        <f ca="1">DATEDIF(Table1[[#This Row],[Date of Birth]],TODAY(),"Y")</f>
        <v>28</v>
      </c>
      <c r="Q1712">
        <f ca="1">DATEDIF(Table1[[#This Row],[Joining Date]],TODAY(),"Y")</f>
        <v>0</v>
      </c>
      <c r="R1712" t="str">
        <f ca="1">IF(YEAR(Table1[[#This Row],[Joining Date]])=YEAR(TODAY()),"Yes","No")</f>
        <v>No</v>
      </c>
      <c r="S1712" t="str">
        <f ca="1">IF(Table1[[#This Row],[Experience]]&gt;5,"Yes","No")</f>
        <v>No</v>
      </c>
      <c r="T1712" t="str">
        <f>TEXT(Table1[[#This Row],[Joining Date]],"mmmm")</f>
        <v>November</v>
      </c>
      <c r="U1712" t="str">
        <f>TEXT(Table1[[#This Row],[Joining Date]],"yyyy")</f>
        <v>2025</v>
      </c>
      <c r="V1712" s="5">
        <f ca="1">TODAY()-Table1[[#This Row],[Joining Date]]</f>
        <v>274</v>
      </c>
      <c r="W1712" t="str">
        <f>LEFT(Table1[[#This Row],[Employee Name]],FIND(" ",Table1[[#This Row],[Employee Name]])-1)</f>
        <v>Aditya</v>
      </c>
      <c r="X1712" t="str">
        <f>RIGHT(Table1[[#This Row],[Employee Name]],LEN(Table1[[#This Row],[Employee Name]])-FIND(" ",Table1[[#This Row],[Employee Name]]))</f>
        <v>Kapoor</v>
      </c>
      <c r="Y1712" t="str">
        <f>Table1[[#This Row],[Department]]&amp;"-"&amp;Table1[[#This Row],[Employee ID]]</f>
        <v>Marketing-E02436</v>
      </c>
      <c r="Z1712" t="str">
        <f>LEFT(Table1[[#This Row],[Department]],3)</f>
        <v>Mar</v>
      </c>
      <c r="AA1712" t="str">
        <f>_xlfn.XLOOKUP(Table1[[#This Row],[Manager ID]],MANAGERS!A:A,MANAGERS!B:B)</f>
        <v>Manager_5</v>
      </c>
      <c r="AB1712" t="str" cm="1">
        <f t="array" ref="AB1712">_xlfn.XLOOKUP(Table1[[#This Row],[Manager ID]],Table2[[#All],[Manager ID]],Table2[[#All],[Department Head]])</f>
        <v>Sales</v>
      </c>
      <c r="AC1712" s="2">
        <f>_xlfn.XLOOKUP(Table1[[#This Row],[City]],L:L,O:O)</f>
        <v>0.23486488519629886</v>
      </c>
      <c r="AD1712" t="str" cm="1">
        <f t="array" ref="AD1712">_xlfn.IFS(Table1[[#This Row],[Performance Score]]&gt;=90,"Excellent",Table1[[#This Row],[Performance Score]]&gt;=75,"Good",Table1[[#This Row],[Performance Score]]&gt;=60,"Average",Table1[[#This Row],[Performance Score]]&lt;=60,"Need Improvement")</f>
        <v>Average</v>
      </c>
      <c r="AE1712" t="str">
        <f>IF(AND(Table1[[#This Row],[Attendance %]]&gt;=80,(Table1[[#This Row],[Performance Score]]&gt;=80)),"Eligible","Not Eligible")</f>
        <v>Not Eligible</v>
      </c>
      <c r="AF1712" t="str">
        <f>IF(Table1[[#This Row],[Performance Score]]&gt;=80,"High Performer","Low Performer")</f>
        <v>Low Performer</v>
      </c>
      <c r="AG1712" t="str" cm="1">
        <f t="array" aca="1" ref="AG1712" ca="1">_xlfn.IFS(Table1[[#This Row],[Experience]]&lt;=3,"Junior",Table1[[#This Row],[Experience]]&lt;=7,"Mid Level",Table1[[#This Row],[Experience]]&gt;=7,"Senior")</f>
        <v>Junior</v>
      </c>
      <c r="AH1712" t="str">
        <f>IF(Table1[[#This Row],[Attendance %]]&gt;75,"OK","Below 75")</f>
        <v>Below 75</v>
      </c>
      <c r="AI1712" t="b">
        <f>ISBLANK(Table1[[#This Row],[Employee ID]])</f>
        <v>0</v>
      </c>
      <c r="AJ1712" t="b">
        <f>ISNUMBER(Table1[[#This Row],[Total Salary  ]])</f>
        <v>1</v>
      </c>
      <c r="AK1712" t="str">
        <f>IFERROR(_xlfn.XLOOKUP(Table1[[#This Row],[Manager ID]],MANAGERS!A:A,MANAGERS!B:B),"Not Found")</f>
        <v>Manager_5</v>
      </c>
    </row>
    <row r="1713" spans="1:37" x14ac:dyDescent="0.2">
      <c r="A1713" t="s">
        <v>652</v>
      </c>
      <c r="B1713" t="s">
        <v>20</v>
      </c>
      <c r="C1713" t="s">
        <v>15</v>
      </c>
      <c r="D1713" t="s">
        <v>25</v>
      </c>
      <c r="E1713" t="s">
        <v>51</v>
      </c>
      <c r="F1713" s="1">
        <v>45846</v>
      </c>
      <c r="G1713" s="1">
        <v>40626</v>
      </c>
      <c r="H1713">
        <v>96618</v>
      </c>
      <c r="I1713">
        <v>9433</v>
      </c>
      <c r="J1713">
        <v>85</v>
      </c>
      <c r="K1713">
        <v>66</v>
      </c>
      <c r="L1713" t="s">
        <v>31</v>
      </c>
      <c r="M1713">
        <v>115</v>
      </c>
      <c r="N1713">
        <f>Table1[[#This Row],[Basic Salary]]+Table1[[#This Row],[Bonus]]</f>
        <v>106051</v>
      </c>
      <c r="O1713" s="2">
        <f>Table1[[#This Row],[Bonus]]/Table1[[#This Row],[Basic Salary]]</f>
        <v>9.7631911238071578E-2</v>
      </c>
      <c r="P1713">
        <f ca="1">DATEDIF(Table1[[#This Row],[Date of Birth]],TODAY(),"Y")</f>
        <v>15</v>
      </c>
      <c r="Q1713">
        <f ca="1">DATEDIF(Table1[[#This Row],[Joining Date]],TODAY(),"Y")</f>
        <v>1</v>
      </c>
      <c r="R1713" t="str">
        <f ca="1">IF(YEAR(Table1[[#This Row],[Joining Date]])=YEAR(TODAY()),"Yes","No")</f>
        <v>No</v>
      </c>
      <c r="S1713" t="str">
        <f ca="1">IF(Table1[[#This Row],[Experience]]&gt;5,"Yes","No")</f>
        <v>No</v>
      </c>
      <c r="T1713" t="str">
        <f>TEXT(Table1[[#This Row],[Joining Date]],"mmmm")</f>
        <v>July</v>
      </c>
      <c r="U1713" t="str">
        <f>TEXT(Table1[[#This Row],[Joining Date]],"yyyy")</f>
        <v>2025</v>
      </c>
      <c r="V1713" s="5">
        <f ca="1">TODAY()-Table1[[#This Row],[Joining Date]]</f>
        <v>393</v>
      </c>
      <c r="W1713" t="str">
        <f>LEFT(Table1[[#This Row],[Employee Name]],FIND(" ",Table1[[#This Row],[Employee Name]])-1)</f>
        <v>Rahul</v>
      </c>
      <c r="X1713" t="str">
        <f>RIGHT(Table1[[#This Row],[Employee Name]],LEN(Table1[[#This Row],[Employee Name]])-FIND(" ",Table1[[#This Row],[Employee Name]]))</f>
        <v>Verma</v>
      </c>
      <c r="Y1713" t="str">
        <f>Table1[[#This Row],[Department]]&amp;"-"&amp;Table1[[#This Row],[Employee ID]]</f>
        <v>Finance-E00596</v>
      </c>
      <c r="Z1713" t="str">
        <f>LEFT(Table1[[#This Row],[Department]],3)</f>
        <v>Fin</v>
      </c>
      <c r="AA1713" t="str">
        <f>_xlfn.XLOOKUP(Table1[[#This Row],[Manager ID]],MANAGERS!A:A,MANAGERS!B:B)</f>
        <v>Manager_15</v>
      </c>
      <c r="AB1713" t="str" cm="1">
        <f t="array" ref="AB1713">_xlfn.XLOOKUP(Table1[[#This Row],[Manager ID]],Table2[[#All],[Manager ID]],Table2[[#All],[Department Head]])</f>
        <v>Support</v>
      </c>
      <c r="AC1713" s="2">
        <f>_xlfn.XLOOKUP(Table1[[#This Row],[City]],L:L,O:O)</f>
        <v>0.241864189087755</v>
      </c>
      <c r="AD1713" t="str" cm="1">
        <f t="array" ref="AD1713">_xlfn.IFS(Table1[[#This Row],[Performance Score]]&gt;=90,"Excellent",Table1[[#This Row],[Performance Score]]&gt;=75,"Good",Table1[[#This Row],[Performance Score]]&gt;=60,"Average",Table1[[#This Row],[Performance Score]]&lt;=60,"Need Improvement")</f>
        <v>Average</v>
      </c>
      <c r="AE1713" t="str">
        <f>IF(AND(Table1[[#This Row],[Attendance %]]&gt;=80,(Table1[[#This Row],[Performance Score]]&gt;=80)),"Eligible","Not Eligible")</f>
        <v>Not Eligible</v>
      </c>
      <c r="AF1713" t="str">
        <f>IF(Table1[[#This Row],[Performance Score]]&gt;=80,"High Performer","Low Performer")</f>
        <v>Low Performer</v>
      </c>
      <c r="AG1713" t="str" cm="1">
        <f t="array" aca="1" ref="AG1713" ca="1">_xlfn.IFS(Table1[[#This Row],[Experience]]&lt;=3,"Junior",Table1[[#This Row],[Experience]]&lt;=7,"Mid Level",Table1[[#This Row],[Experience]]&gt;=7,"Senior")</f>
        <v>Junior</v>
      </c>
      <c r="AH1713" t="str">
        <f>IF(Table1[[#This Row],[Attendance %]]&gt;75,"OK","Below 75")</f>
        <v>OK</v>
      </c>
      <c r="AI1713" t="b">
        <f>ISBLANK(Table1[[#This Row],[Employee ID]])</f>
        <v>0</v>
      </c>
      <c r="AJ1713" t="b">
        <f>ISNUMBER(Table1[[#This Row],[Total Salary  ]])</f>
        <v>1</v>
      </c>
      <c r="AK1713" t="str">
        <f>IFERROR(_xlfn.XLOOKUP(Table1[[#This Row],[Manager ID]],MANAGERS!A:A,MANAGERS!B:B),"Not Found")</f>
        <v>Manager_15</v>
      </c>
    </row>
    <row r="1714" spans="1:37" x14ac:dyDescent="0.2">
      <c r="A1714" t="s">
        <v>1027</v>
      </c>
      <c r="B1714" t="s">
        <v>129</v>
      </c>
      <c r="C1714" t="s">
        <v>21</v>
      </c>
      <c r="D1714" t="s">
        <v>40</v>
      </c>
      <c r="E1714" t="s">
        <v>26</v>
      </c>
      <c r="F1714" s="1">
        <v>45796</v>
      </c>
      <c r="G1714" s="1">
        <v>36033</v>
      </c>
      <c r="H1714">
        <v>76727</v>
      </c>
      <c r="I1714">
        <v>29320</v>
      </c>
      <c r="J1714">
        <v>83</v>
      </c>
      <c r="K1714">
        <v>64</v>
      </c>
      <c r="L1714" t="s">
        <v>27</v>
      </c>
      <c r="M1714">
        <v>110</v>
      </c>
      <c r="N1714">
        <f>Table1[[#This Row],[Basic Salary]]+Table1[[#This Row],[Bonus]]</f>
        <v>106047</v>
      </c>
      <c r="O1714" s="2">
        <f>Table1[[#This Row],[Bonus]]/Table1[[#This Row],[Basic Salary]]</f>
        <v>0.38213405971822173</v>
      </c>
      <c r="P1714">
        <f ca="1">DATEDIF(Table1[[#This Row],[Date of Birth]],TODAY(),"Y")</f>
        <v>27</v>
      </c>
      <c r="Q1714">
        <f ca="1">DATEDIF(Table1[[#This Row],[Joining Date]],TODAY(),"Y")</f>
        <v>1</v>
      </c>
      <c r="R1714" t="str">
        <f ca="1">IF(YEAR(Table1[[#This Row],[Joining Date]])=YEAR(TODAY()),"Yes","No")</f>
        <v>No</v>
      </c>
      <c r="S1714" t="str">
        <f ca="1">IF(Table1[[#This Row],[Experience]]&gt;5,"Yes","No")</f>
        <v>No</v>
      </c>
      <c r="T1714" t="str">
        <f>TEXT(Table1[[#This Row],[Joining Date]],"mmmm")</f>
        <v>May</v>
      </c>
      <c r="U1714" t="str">
        <f>TEXT(Table1[[#This Row],[Joining Date]],"yyyy")</f>
        <v>2025</v>
      </c>
      <c r="V1714" s="5">
        <f ca="1">TODAY()-Table1[[#This Row],[Joining Date]]</f>
        <v>443</v>
      </c>
      <c r="W1714" t="str">
        <f>LEFT(Table1[[#This Row],[Employee Name]],FIND(" ",Table1[[#This Row],[Employee Name]])-1)</f>
        <v>Aarav</v>
      </c>
      <c r="X1714" t="str">
        <f>RIGHT(Table1[[#This Row],[Employee Name]],LEN(Table1[[#This Row],[Employee Name]])-FIND(" ",Table1[[#This Row],[Employee Name]]))</f>
        <v>Sharma</v>
      </c>
      <c r="Y1714" t="str">
        <f>Table1[[#This Row],[Department]]&amp;"-"&amp;Table1[[#This Row],[Employee ID]]</f>
        <v>IT-E00971</v>
      </c>
      <c r="Z1714" t="str">
        <f>LEFT(Table1[[#This Row],[Department]],3)</f>
        <v>IT</v>
      </c>
      <c r="AA1714" t="str">
        <f>_xlfn.XLOOKUP(Table1[[#This Row],[Manager ID]],MANAGERS!A:A,MANAGERS!B:B)</f>
        <v>Manager_10</v>
      </c>
      <c r="AB1714" t="str" cm="1">
        <f t="array" ref="AB1714">_xlfn.XLOOKUP(Table1[[#This Row],[Manager ID]],Table2[[#All],[Manager ID]],Table2[[#All],[Department Head]])</f>
        <v>HR</v>
      </c>
      <c r="AC1714" s="2">
        <f>_xlfn.XLOOKUP(Table1[[#This Row],[City]],L:L,O:O)</f>
        <v>0.23674293405114402</v>
      </c>
      <c r="AD1714" t="str" cm="1">
        <f t="array" ref="AD1714">_xlfn.IFS(Table1[[#This Row],[Performance Score]]&gt;=90,"Excellent",Table1[[#This Row],[Performance Score]]&gt;=75,"Good",Table1[[#This Row],[Performance Score]]&gt;=60,"Average",Table1[[#This Row],[Performance Score]]&lt;=60,"Need Improvement")</f>
        <v>Average</v>
      </c>
      <c r="AE1714" t="str">
        <f>IF(AND(Table1[[#This Row],[Attendance %]]&gt;=80,(Table1[[#This Row],[Performance Score]]&gt;=80)),"Eligible","Not Eligible")</f>
        <v>Not Eligible</v>
      </c>
      <c r="AF1714" t="str">
        <f>IF(Table1[[#This Row],[Performance Score]]&gt;=80,"High Performer","Low Performer")</f>
        <v>Low Performer</v>
      </c>
      <c r="AG1714" t="str" cm="1">
        <f t="array" aca="1" ref="AG1714" ca="1">_xlfn.IFS(Table1[[#This Row],[Experience]]&lt;=3,"Junior",Table1[[#This Row],[Experience]]&lt;=7,"Mid Level",Table1[[#This Row],[Experience]]&gt;=7,"Senior")</f>
        <v>Junior</v>
      </c>
      <c r="AH1714" t="str">
        <f>IF(Table1[[#This Row],[Attendance %]]&gt;75,"OK","Below 75")</f>
        <v>OK</v>
      </c>
      <c r="AI1714" t="b">
        <f>ISBLANK(Table1[[#This Row],[Employee ID]])</f>
        <v>0</v>
      </c>
      <c r="AJ1714" t="b">
        <f>ISNUMBER(Table1[[#This Row],[Total Salary  ]])</f>
        <v>1</v>
      </c>
      <c r="AK1714" t="str">
        <f>IFERROR(_xlfn.XLOOKUP(Table1[[#This Row],[Manager ID]],MANAGERS!A:A,MANAGERS!B:B),"Not Found")</f>
        <v>Manager_10</v>
      </c>
    </row>
    <row r="1715" spans="1:37" x14ac:dyDescent="0.2">
      <c r="A1715" t="s">
        <v>3354</v>
      </c>
      <c r="B1715" t="s">
        <v>129</v>
      </c>
      <c r="C1715" t="s">
        <v>21</v>
      </c>
      <c r="D1715" t="s">
        <v>33</v>
      </c>
      <c r="E1715" t="s">
        <v>17</v>
      </c>
      <c r="F1715" s="1">
        <v>43143</v>
      </c>
      <c r="G1715" s="1">
        <v>30963</v>
      </c>
      <c r="H1715">
        <v>82367</v>
      </c>
      <c r="I1715">
        <v>23616</v>
      </c>
      <c r="J1715">
        <v>96</v>
      </c>
      <c r="K1715">
        <v>81</v>
      </c>
      <c r="L1715" t="s">
        <v>27</v>
      </c>
      <c r="M1715">
        <v>111</v>
      </c>
      <c r="N1715">
        <f>Table1[[#This Row],[Basic Salary]]+Table1[[#This Row],[Bonus]]</f>
        <v>105983</v>
      </c>
      <c r="O1715" s="2">
        <f>Table1[[#This Row],[Bonus]]/Table1[[#This Row],[Basic Salary]]</f>
        <v>0.28671676763752474</v>
      </c>
      <c r="P1715">
        <f ca="1">DATEDIF(Table1[[#This Row],[Date of Birth]],TODAY(),"Y")</f>
        <v>41</v>
      </c>
      <c r="Q1715">
        <f ca="1">DATEDIF(Table1[[#This Row],[Joining Date]],TODAY(),"Y")</f>
        <v>8</v>
      </c>
      <c r="R1715" t="str">
        <f ca="1">IF(YEAR(Table1[[#This Row],[Joining Date]])=YEAR(TODAY()),"Yes","No")</f>
        <v>No</v>
      </c>
      <c r="S1715" t="str">
        <f ca="1">IF(Table1[[#This Row],[Experience]]&gt;5,"Yes","No")</f>
        <v>Yes</v>
      </c>
      <c r="T1715" t="str">
        <f>TEXT(Table1[[#This Row],[Joining Date]],"mmmm")</f>
        <v>February</v>
      </c>
      <c r="U1715" t="str">
        <f>TEXT(Table1[[#This Row],[Joining Date]],"yyyy")</f>
        <v>2018</v>
      </c>
      <c r="V1715" s="5">
        <f ca="1">TODAY()-Table1[[#This Row],[Joining Date]]</f>
        <v>3096</v>
      </c>
      <c r="W1715" t="str">
        <f>LEFT(Table1[[#This Row],[Employee Name]],FIND(" ",Table1[[#This Row],[Employee Name]])-1)</f>
        <v>Aarav</v>
      </c>
      <c r="X1715" t="str">
        <f>RIGHT(Table1[[#This Row],[Employee Name]],LEN(Table1[[#This Row],[Employee Name]])-FIND(" ",Table1[[#This Row],[Employee Name]]))</f>
        <v>Sharma</v>
      </c>
      <c r="Y1715" t="str">
        <f>Table1[[#This Row],[Department]]&amp;"-"&amp;Table1[[#This Row],[Employee ID]]</f>
        <v>Marketing-E03298</v>
      </c>
      <c r="Z1715" t="str">
        <f>LEFT(Table1[[#This Row],[Department]],3)</f>
        <v>Mar</v>
      </c>
      <c r="AA1715" t="str">
        <f>_xlfn.XLOOKUP(Table1[[#This Row],[Manager ID]],MANAGERS!A:A,MANAGERS!B:B)</f>
        <v>Manager_11</v>
      </c>
      <c r="AB1715" t="str" cm="1">
        <f t="array" ref="AB1715">_xlfn.XLOOKUP(Table1[[#This Row],[Manager ID]],Table2[[#All],[Manager ID]],Table2[[#All],[Department Head]])</f>
        <v>Marketing</v>
      </c>
      <c r="AC1715" s="2">
        <f>_xlfn.XLOOKUP(Table1[[#This Row],[City]],L:L,O:O)</f>
        <v>0.23674293405114402</v>
      </c>
      <c r="AD1715" t="str" cm="1">
        <f t="array" ref="AD1715">_xlfn.IFS(Table1[[#This Row],[Performance Score]]&gt;=90,"Excellent",Table1[[#This Row],[Performance Score]]&gt;=75,"Good",Table1[[#This Row],[Performance Score]]&gt;=60,"Average",Table1[[#This Row],[Performance Score]]&lt;=60,"Need Improvement")</f>
        <v>Good</v>
      </c>
      <c r="AE1715" t="str">
        <f>IF(AND(Table1[[#This Row],[Attendance %]]&gt;=80,(Table1[[#This Row],[Performance Score]]&gt;=80)),"Eligible","Not Eligible")</f>
        <v>Eligible</v>
      </c>
      <c r="AF1715" t="str">
        <f>IF(Table1[[#This Row],[Performance Score]]&gt;=80,"High Performer","Low Performer")</f>
        <v>High Performer</v>
      </c>
      <c r="AG1715" t="str" cm="1">
        <f t="array" aca="1" ref="AG1715" ca="1">_xlfn.IFS(Table1[[#This Row],[Experience]]&lt;=3,"Junior",Table1[[#This Row],[Experience]]&lt;=7,"Mid Level",Table1[[#This Row],[Experience]]&gt;=7,"Senior")</f>
        <v>Senior</v>
      </c>
      <c r="AH1715" t="str">
        <f>IF(Table1[[#This Row],[Attendance %]]&gt;75,"OK","Below 75")</f>
        <v>OK</v>
      </c>
      <c r="AI1715" t="b">
        <f>ISBLANK(Table1[[#This Row],[Employee ID]])</f>
        <v>0</v>
      </c>
      <c r="AJ1715" t="b">
        <f>ISNUMBER(Table1[[#This Row],[Total Salary  ]])</f>
        <v>1</v>
      </c>
      <c r="AK1715" t="str">
        <f>IFERROR(_xlfn.XLOOKUP(Table1[[#This Row],[Manager ID]],MANAGERS!A:A,MANAGERS!B:B),"Not Found")</f>
        <v>Manager_11</v>
      </c>
    </row>
    <row r="1716" spans="1:37" x14ac:dyDescent="0.2">
      <c r="A1716" t="s">
        <v>3813</v>
      </c>
      <c r="B1716" t="s">
        <v>29</v>
      </c>
      <c r="C1716" t="s">
        <v>15</v>
      </c>
      <c r="D1716" t="s">
        <v>40</v>
      </c>
      <c r="E1716" t="s">
        <v>22</v>
      </c>
      <c r="F1716" s="1">
        <v>45960</v>
      </c>
      <c r="G1716" s="1">
        <v>36676</v>
      </c>
      <c r="H1716">
        <v>94168</v>
      </c>
      <c r="I1716">
        <v>11716</v>
      </c>
      <c r="J1716">
        <v>94</v>
      </c>
      <c r="K1716">
        <v>83</v>
      </c>
      <c r="L1716" t="s">
        <v>18</v>
      </c>
      <c r="M1716">
        <v>110</v>
      </c>
      <c r="N1716">
        <f>Table1[[#This Row],[Basic Salary]]+Table1[[#This Row],[Bonus]]</f>
        <v>105884</v>
      </c>
      <c r="O1716" s="2">
        <f>Table1[[#This Row],[Bonus]]/Table1[[#This Row],[Basic Salary]]</f>
        <v>0.1244159374734517</v>
      </c>
      <c r="P1716">
        <f ca="1">DATEDIF(Table1[[#This Row],[Date of Birth]],TODAY(),"Y")</f>
        <v>26</v>
      </c>
      <c r="Q1716">
        <f ca="1">DATEDIF(Table1[[#This Row],[Joining Date]],TODAY(),"Y")</f>
        <v>0</v>
      </c>
      <c r="R1716" t="str">
        <f ca="1">IF(YEAR(Table1[[#This Row],[Joining Date]])=YEAR(TODAY()),"Yes","No")</f>
        <v>No</v>
      </c>
      <c r="S1716" t="str">
        <f ca="1">IF(Table1[[#This Row],[Experience]]&gt;5,"Yes","No")</f>
        <v>No</v>
      </c>
      <c r="T1716" t="str">
        <f>TEXT(Table1[[#This Row],[Joining Date]],"mmmm")</f>
        <v>October</v>
      </c>
      <c r="U1716" t="str">
        <f>TEXT(Table1[[#This Row],[Joining Date]],"yyyy")</f>
        <v>2025</v>
      </c>
      <c r="V1716" s="5">
        <f ca="1">TODAY()-Table1[[#This Row],[Joining Date]]</f>
        <v>279</v>
      </c>
      <c r="W1716" t="str">
        <f>LEFT(Table1[[#This Row],[Employee Name]],FIND(" ",Table1[[#This Row],[Employee Name]])-1)</f>
        <v>Vikram</v>
      </c>
      <c r="X1716" t="str">
        <f>RIGHT(Table1[[#This Row],[Employee Name]],LEN(Table1[[#This Row],[Employee Name]])-FIND(" ",Table1[[#This Row],[Employee Name]]))</f>
        <v>Singh</v>
      </c>
      <c r="Y1716" t="str">
        <f>Table1[[#This Row],[Department]]&amp;"-"&amp;Table1[[#This Row],[Employee ID]]</f>
        <v>IT-E03757</v>
      </c>
      <c r="Z1716" t="str">
        <f>LEFT(Table1[[#This Row],[Department]],3)</f>
        <v>IT</v>
      </c>
      <c r="AA1716" t="str">
        <f>_xlfn.XLOOKUP(Table1[[#This Row],[Manager ID]],MANAGERS!A:A,MANAGERS!B:B)</f>
        <v>Manager_10</v>
      </c>
      <c r="AB1716" t="str" cm="1">
        <f t="array" ref="AB1716">_xlfn.XLOOKUP(Table1[[#This Row],[Manager ID]],Table2[[#All],[Manager ID]],Table2[[#All],[Department Head]])</f>
        <v>HR</v>
      </c>
      <c r="AC1716" s="2">
        <f>_xlfn.XLOOKUP(Table1[[#This Row],[City]],L:L,O:O)</f>
        <v>0.21356479274849693</v>
      </c>
      <c r="AD1716" t="str" cm="1">
        <f t="array" ref="AD1716">_xlfn.IFS(Table1[[#This Row],[Performance Score]]&gt;=90,"Excellent",Table1[[#This Row],[Performance Score]]&gt;=75,"Good",Table1[[#This Row],[Performance Score]]&gt;=60,"Average",Table1[[#This Row],[Performance Score]]&lt;=60,"Need Improvement")</f>
        <v>Good</v>
      </c>
      <c r="AE1716" t="str">
        <f>IF(AND(Table1[[#This Row],[Attendance %]]&gt;=80,(Table1[[#This Row],[Performance Score]]&gt;=80)),"Eligible","Not Eligible")</f>
        <v>Eligible</v>
      </c>
      <c r="AF1716" t="str">
        <f>IF(Table1[[#This Row],[Performance Score]]&gt;=80,"High Performer","Low Performer")</f>
        <v>High Performer</v>
      </c>
      <c r="AG1716" t="str" cm="1">
        <f t="array" aca="1" ref="AG1716" ca="1">_xlfn.IFS(Table1[[#This Row],[Experience]]&lt;=3,"Junior",Table1[[#This Row],[Experience]]&lt;=7,"Mid Level",Table1[[#This Row],[Experience]]&gt;=7,"Senior")</f>
        <v>Junior</v>
      </c>
      <c r="AH1716" t="str">
        <f>IF(Table1[[#This Row],[Attendance %]]&gt;75,"OK","Below 75")</f>
        <v>OK</v>
      </c>
      <c r="AI1716" t="b">
        <f>ISBLANK(Table1[[#This Row],[Employee ID]])</f>
        <v>0</v>
      </c>
      <c r="AJ1716" t="b">
        <f>ISNUMBER(Table1[[#This Row],[Total Salary  ]])</f>
        <v>1</v>
      </c>
      <c r="AK1716" t="str">
        <f>IFERROR(_xlfn.XLOOKUP(Table1[[#This Row],[Manager ID]],MANAGERS!A:A,MANAGERS!B:B),"Not Found")</f>
        <v>Manager_10</v>
      </c>
    </row>
    <row r="1717" spans="1:37" x14ac:dyDescent="0.2">
      <c r="A1717" t="s">
        <v>4116</v>
      </c>
      <c r="B1717" t="s">
        <v>20</v>
      </c>
      <c r="C1717" t="s">
        <v>15</v>
      </c>
      <c r="D1717" t="s">
        <v>81</v>
      </c>
      <c r="E1717" t="s">
        <v>30</v>
      </c>
      <c r="F1717" s="1">
        <v>45973</v>
      </c>
      <c r="G1717" s="1">
        <v>35732</v>
      </c>
      <c r="H1717">
        <v>80602</v>
      </c>
      <c r="I1717">
        <v>25238</v>
      </c>
      <c r="J1717">
        <v>87</v>
      </c>
      <c r="K1717">
        <v>96</v>
      </c>
      <c r="L1717" t="s">
        <v>37</v>
      </c>
      <c r="M1717">
        <v>107</v>
      </c>
      <c r="N1717">
        <f>Table1[[#This Row],[Basic Salary]]+Table1[[#This Row],[Bonus]]</f>
        <v>105840</v>
      </c>
      <c r="O1717" s="2">
        <f>Table1[[#This Row],[Bonus]]/Table1[[#This Row],[Basic Salary]]</f>
        <v>0.31311878117168307</v>
      </c>
      <c r="P1717">
        <f ca="1">DATEDIF(Table1[[#This Row],[Date of Birth]],TODAY(),"Y")</f>
        <v>28</v>
      </c>
      <c r="Q1717">
        <f ca="1">DATEDIF(Table1[[#This Row],[Joining Date]],TODAY(),"Y")</f>
        <v>0</v>
      </c>
      <c r="R1717" t="str">
        <f ca="1">IF(YEAR(Table1[[#This Row],[Joining Date]])=YEAR(TODAY()),"Yes","No")</f>
        <v>No</v>
      </c>
      <c r="S1717" t="str">
        <f ca="1">IF(Table1[[#This Row],[Experience]]&gt;5,"Yes","No")</f>
        <v>No</v>
      </c>
      <c r="T1717" t="str">
        <f>TEXT(Table1[[#This Row],[Joining Date]],"mmmm")</f>
        <v>November</v>
      </c>
      <c r="U1717" t="str">
        <f>TEXT(Table1[[#This Row],[Joining Date]],"yyyy")</f>
        <v>2025</v>
      </c>
      <c r="V1717" s="5">
        <f ca="1">TODAY()-Table1[[#This Row],[Joining Date]]</f>
        <v>266</v>
      </c>
      <c r="W1717" t="str">
        <f>LEFT(Table1[[#This Row],[Employee Name]],FIND(" ",Table1[[#This Row],[Employee Name]])-1)</f>
        <v>Rahul</v>
      </c>
      <c r="X1717" t="str">
        <f>RIGHT(Table1[[#This Row],[Employee Name]],LEN(Table1[[#This Row],[Employee Name]])-FIND(" ",Table1[[#This Row],[Employee Name]]))</f>
        <v>Verma</v>
      </c>
      <c r="Y1717" t="str">
        <f>Table1[[#This Row],[Department]]&amp;"-"&amp;Table1[[#This Row],[Employee ID]]</f>
        <v>Sales-E04060</v>
      </c>
      <c r="Z1717" t="str">
        <f>LEFT(Table1[[#This Row],[Department]],3)</f>
        <v>Sal</v>
      </c>
      <c r="AA1717" t="str">
        <f>_xlfn.XLOOKUP(Table1[[#This Row],[Manager ID]],MANAGERS!A:A,MANAGERS!B:B)</f>
        <v>Manager_7</v>
      </c>
      <c r="AB1717" t="str" cm="1">
        <f t="array" ref="AB1717">_xlfn.XLOOKUP(Table1[[#This Row],[Manager ID]],Table2[[#All],[Manager ID]],Table2[[#All],[Department Head]])</f>
        <v>Operations</v>
      </c>
      <c r="AC1717" s="2">
        <f>_xlfn.XLOOKUP(Table1[[#This Row],[City]],L:L,O:O)</f>
        <v>0.24036902712549932</v>
      </c>
      <c r="AD1717" t="str" cm="1">
        <f t="array" ref="AD1717">_xlfn.IFS(Table1[[#This Row],[Performance Score]]&gt;=90,"Excellent",Table1[[#This Row],[Performance Score]]&gt;=75,"Good",Table1[[#This Row],[Performance Score]]&gt;=60,"Average",Table1[[#This Row],[Performance Score]]&lt;=60,"Need Improvement")</f>
        <v>Excellent</v>
      </c>
      <c r="AE1717" t="str">
        <f>IF(AND(Table1[[#This Row],[Attendance %]]&gt;=80,(Table1[[#This Row],[Performance Score]]&gt;=80)),"Eligible","Not Eligible")</f>
        <v>Eligible</v>
      </c>
      <c r="AF1717" t="str">
        <f>IF(Table1[[#This Row],[Performance Score]]&gt;=80,"High Performer","Low Performer")</f>
        <v>High Performer</v>
      </c>
      <c r="AG1717" t="str" cm="1">
        <f t="array" aca="1" ref="AG1717" ca="1">_xlfn.IFS(Table1[[#This Row],[Experience]]&lt;=3,"Junior",Table1[[#This Row],[Experience]]&lt;=7,"Mid Level",Table1[[#This Row],[Experience]]&gt;=7,"Senior")</f>
        <v>Junior</v>
      </c>
      <c r="AH1717" t="str">
        <f>IF(Table1[[#This Row],[Attendance %]]&gt;75,"OK","Below 75")</f>
        <v>OK</v>
      </c>
      <c r="AI1717" t="b">
        <f>ISBLANK(Table1[[#This Row],[Employee ID]])</f>
        <v>0</v>
      </c>
      <c r="AJ1717" t="b">
        <f>ISNUMBER(Table1[[#This Row],[Total Salary  ]])</f>
        <v>1</v>
      </c>
      <c r="AK1717" t="str">
        <f>IFERROR(_xlfn.XLOOKUP(Table1[[#This Row],[Manager ID]],MANAGERS!A:A,MANAGERS!B:B),"Not Found")</f>
        <v>Manager_7</v>
      </c>
    </row>
    <row r="1718" spans="1:37" x14ac:dyDescent="0.2">
      <c r="A1718" t="s">
        <v>176</v>
      </c>
      <c r="B1718" t="s">
        <v>36</v>
      </c>
      <c r="C1718" t="s">
        <v>21</v>
      </c>
      <c r="D1718" t="s">
        <v>43</v>
      </c>
      <c r="E1718" t="s">
        <v>17</v>
      </c>
      <c r="F1718" s="1">
        <v>44981</v>
      </c>
      <c r="G1718" s="1">
        <v>31752</v>
      </c>
      <c r="H1718">
        <v>79379</v>
      </c>
      <c r="I1718">
        <v>26460</v>
      </c>
      <c r="J1718">
        <v>66</v>
      </c>
      <c r="K1718">
        <v>93</v>
      </c>
      <c r="L1718" t="s">
        <v>27</v>
      </c>
      <c r="M1718">
        <v>120</v>
      </c>
      <c r="N1718">
        <f>Table1[[#This Row],[Basic Salary]]+Table1[[#This Row],[Bonus]]</f>
        <v>105839</v>
      </c>
      <c r="O1718" s="2">
        <f>Table1[[#This Row],[Bonus]]/Table1[[#This Row],[Basic Salary]]</f>
        <v>0.3333375325967825</v>
      </c>
      <c r="P1718">
        <f ca="1">DATEDIF(Table1[[#This Row],[Date of Birth]],TODAY(),"Y")</f>
        <v>39</v>
      </c>
      <c r="Q1718">
        <f ca="1">DATEDIF(Table1[[#This Row],[Joining Date]],TODAY(),"Y")</f>
        <v>3</v>
      </c>
      <c r="R1718" t="str">
        <f ca="1">IF(YEAR(Table1[[#This Row],[Joining Date]])=YEAR(TODAY()),"Yes","No")</f>
        <v>No</v>
      </c>
      <c r="S1718" t="str">
        <f ca="1">IF(Table1[[#This Row],[Experience]]&gt;5,"Yes","No")</f>
        <v>No</v>
      </c>
      <c r="T1718" t="str">
        <f>TEXT(Table1[[#This Row],[Joining Date]],"mmmm")</f>
        <v>February</v>
      </c>
      <c r="U1718" t="str">
        <f>TEXT(Table1[[#This Row],[Joining Date]],"yyyy")</f>
        <v>2023</v>
      </c>
      <c r="V1718" s="5">
        <f ca="1">TODAY()-Table1[[#This Row],[Joining Date]]</f>
        <v>1258</v>
      </c>
      <c r="W1718" t="str">
        <f>LEFT(Table1[[#This Row],[Employee Name]],FIND(" ",Table1[[#This Row],[Employee Name]])-1)</f>
        <v>Meera</v>
      </c>
      <c r="X1718" t="str">
        <f>RIGHT(Table1[[#This Row],[Employee Name]],LEN(Table1[[#This Row],[Employee Name]])-FIND(" ",Table1[[#This Row],[Employee Name]]))</f>
        <v>Joshi</v>
      </c>
      <c r="Y1718" t="str">
        <f>Table1[[#This Row],[Department]]&amp;"-"&amp;Table1[[#This Row],[Employee ID]]</f>
        <v>Operations-E00120</v>
      </c>
      <c r="Z1718" t="str">
        <f>LEFT(Table1[[#This Row],[Department]],3)</f>
        <v>Ope</v>
      </c>
      <c r="AA1718" t="str">
        <f>_xlfn.XLOOKUP(Table1[[#This Row],[Manager ID]],MANAGERS!A:A,MANAGERS!B:B)</f>
        <v>Manager_20</v>
      </c>
      <c r="AB1718" t="str" cm="1">
        <f t="array" ref="AB1718">_xlfn.XLOOKUP(Table1[[#This Row],[Manager ID]],Table2[[#All],[Manager ID]],Table2[[#All],[Department Head]])</f>
        <v>Operations</v>
      </c>
      <c r="AC1718" s="2">
        <f>_xlfn.XLOOKUP(Table1[[#This Row],[City]],L:L,O:O)</f>
        <v>0.23674293405114402</v>
      </c>
      <c r="AD1718" t="str" cm="1">
        <f t="array" ref="AD1718">_xlfn.IFS(Table1[[#This Row],[Performance Score]]&gt;=90,"Excellent",Table1[[#This Row],[Performance Score]]&gt;=75,"Good",Table1[[#This Row],[Performance Score]]&gt;=60,"Average",Table1[[#This Row],[Performance Score]]&lt;=60,"Need Improvement")</f>
        <v>Excellent</v>
      </c>
      <c r="AE1718" t="str">
        <f>IF(AND(Table1[[#This Row],[Attendance %]]&gt;=80,(Table1[[#This Row],[Performance Score]]&gt;=80)),"Eligible","Not Eligible")</f>
        <v>Not Eligible</v>
      </c>
      <c r="AF1718" t="str">
        <f>IF(Table1[[#This Row],[Performance Score]]&gt;=80,"High Performer","Low Performer")</f>
        <v>High Performer</v>
      </c>
      <c r="AG1718" t="str" cm="1">
        <f t="array" aca="1" ref="AG1718" ca="1">_xlfn.IFS(Table1[[#This Row],[Experience]]&lt;=3,"Junior",Table1[[#This Row],[Experience]]&lt;=7,"Mid Level",Table1[[#This Row],[Experience]]&gt;=7,"Senior")</f>
        <v>Junior</v>
      </c>
      <c r="AH1718" t="str">
        <f>IF(Table1[[#This Row],[Attendance %]]&gt;75,"OK","Below 75")</f>
        <v>Below 75</v>
      </c>
      <c r="AI1718" t="b">
        <f>ISBLANK(Table1[[#This Row],[Employee ID]])</f>
        <v>0</v>
      </c>
      <c r="AJ1718" t="b">
        <f>ISNUMBER(Table1[[#This Row],[Total Salary  ]])</f>
        <v>1</v>
      </c>
      <c r="AK1718" t="str">
        <f>IFERROR(_xlfn.XLOOKUP(Table1[[#This Row],[Manager ID]],MANAGERS!A:A,MANAGERS!B:B),"Not Found")</f>
        <v>Manager_20</v>
      </c>
    </row>
    <row r="1719" spans="1:37" x14ac:dyDescent="0.2">
      <c r="A1719" t="s">
        <v>1324</v>
      </c>
      <c r="B1719" t="s">
        <v>62</v>
      </c>
      <c r="C1719" t="s">
        <v>21</v>
      </c>
      <c r="D1719" t="s">
        <v>46</v>
      </c>
      <c r="E1719" t="s">
        <v>22</v>
      </c>
      <c r="F1719" s="1">
        <v>42956</v>
      </c>
      <c r="G1719" s="1">
        <v>34092</v>
      </c>
      <c r="H1719">
        <v>89656</v>
      </c>
      <c r="I1719">
        <v>16177</v>
      </c>
      <c r="J1719">
        <v>63</v>
      </c>
      <c r="K1719">
        <v>76</v>
      </c>
      <c r="L1719" t="s">
        <v>23</v>
      </c>
      <c r="M1719">
        <v>117</v>
      </c>
      <c r="N1719">
        <f>Table1[[#This Row],[Basic Salary]]+Table1[[#This Row],[Bonus]]</f>
        <v>105833</v>
      </c>
      <c r="O1719" s="2">
        <f>Table1[[#This Row],[Bonus]]/Table1[[#This Row],[Basic Salary]]</f>
        <v>0.18043410368519675</v>
      </c>
      <c r="P1719">
        <f ca="1">DATEDIF(Table1[[#This Row],[Date of Birth]],TODAY(),"Y")</f>
        <v>33</v>
      </c>
      <c r="Q1719">
        <f ca="1">DATEDIF(Table1[[#This Row],[Joining Date]],TODAY(),"Y")</f>
        <v>8</v>
      </c>
      <c r="R1719" t="str">
        <f ca="1">IF(YEAR(Table1[[#This Row],[Joining Date]])=YEAR(TODAY()),"Yes","No")</f>
        <v>No</v>
      </c>
      <c r="S1719" t="str">
        <f ca="1">IF(Table1[[#This Row],[Experience]]&gt;5,"Yes","No")</f>
        <v>Yes</v>
      </c>
      <c r="T1719" t="str">
        <f>TEXT(Table1[[#This Row],[Joining Date]],"mmmm")</f>
        <v>August</v>
      </c>
      <c r="U1719" t="str">
        <f>TEXT(Table1[[#This Row],[Joining Date]],"yyyy")</f>
        <v>2017</v>
      </c>
      <c r="V1719" s="5">
        <f ca="1">TODAY()-Table1[[#This Row],[Joining Date]]</f>
        <v>3283</v>
      </c>
      <c r="W1719" t="str">
        <f>LEFT(Table1[[#This Row],[Employee Name]],FIND(" ",Table1[[#This Row],[Employee Name]])-1)</f>
        <v>Kavya</v>
      </c>
      <c r="X1719" t="str">
        <f>RIGHT(Table1[[#This Row],[Employee Name]],LEN(Table1[[#This Row],[Employee Name]])-FIND(" ",Table1[[#This Row],[Employee Name]]))</f>
        <v>Nair</v>
      </c>
      <c r="Y1719" t="str">
        <f>Table1[[#This Row],[Department]]&amp;"-"&amp;Table1[[#This Row],[Employee ID]]</f>
        <v>Support-E01268</v>
      </c>
      <c r="Z1719" t="str">
        <f>LEFT(Table1[[#This Row],[Department]],3)</f>
        <v>Sup</v>
      </c>
      <c r="AA1719" t="str">
        <f>_xlfn.XLOOKUP(Table1[[#This Row],[Manager ID]],MANAGERS!A:A,MANAGERS!B:B)</f>
        <v>Manager_17</v>
      </c>
      <c r="AB1719" t="str" cm="1">
        <f t="array" ref="AB1719">_xlfn.XLOOKUP(Table1[[#This Row],[Manager ID]],Table2[[#All],[Manager ID]],Table2[[#All],[Department Head]])</f>
        <v>Finance</v>
      </c>
      <c r="AC1719" s="2">
        <f>_xlfn.XLOOKUP(Table1[[#This Row],[City]],L:L,O:O)</f>
        <v>0.23486488519629886</v>
      </c>
      <c r="AD1719" t="str" cm="1">
        <f t="array" ref="AD1719">_xlfn.IFS(Table1[[#This Row],[Performance Score]]&gt;=90,"Excellent",Table1[[#This Row],[Performance Score]]&gt;=75,"Good",Table1[[#This Row],[Performance Score]]&gt;=60,"Average",Table1[[#This Row],[Performance Score]]&lt;=60,"Need Improvement")</f>
        <v>Good</v>
      </c>
      <c r="AE1719" t="str">
        <f>IF(AND(Table1[[#This Row],[Attendance %]]&gt;=80,(Table1[[#This Row],[Performance Score]]&gt;=80)),"Eligible","Not Eligible")</f>
        <v>Not Eligible</v>
      </c>
      <c r="AF1719" t="str">
        <f>IF(Table1[[#This Row],[Performance Score]]&gt;=80,"High Performer","Low Performer")</f>
        <v>Low Performer</v>
      </c>
      <c r="AG1719" t="str" cm="1">
        <f t="array" aca="1" ref="AG1719" ca="1">_xlfn.IFS(Table1[[#This Row],[Experience]]&lt;=3,"Junior",Table1[[#This Row],[Experience]]&lt;=7,"Mid Level",Table1[[#This Row],[Experience]]&gt;=7,"Senior")</f>
        <v>Senior</v>
      </c>
      <c r="AH1719" t="str">
        <f>IF(Table1[[#This Row],[Attendance %]]&gt;75,"OK","Below 75")</f>
        <v>Below 75</v>
      </c>
      <c r="AI1719" t="b">
        <f>ISBLANK(Table1[[#This Row],[Employee ID]])</f>
        <v>0</v>
      </c>
      <c r="AJ1719" t="b">
        <f>ISNUMBER(Table1[[#This Row],[Total Salary  ]])</f>
        <v>1</v>
      </c>
      <c r="AK1719" t="str">
        <f>IFERROR(_xlfn.XLOOKUP(Table1[[#This Row],[Manager ID]],MANAGERS!A:A,MANAGERS!B:B),"Not Found")</f>
        <v>Manager_17</v>
      </c>
    </row>
    <row r="1720" spans="1:37" x14ac:dyDescent="0.2">
      <c r="A1720" t="s">
        <v>2992</v>
      </c>
      <c r="B1720" t="s">
        <v>29</v>
      </c>
      <c r="C1720" t="s">
        <v>15</v>
      </c>
      <c r="D1720" t="s">
        <v>46</v>
      </c>
      <c r="E1720" t="s">
        <v>51</v>
      </c>
      <c r="F1720" s="1">
        <v>45111</v>
      </c>
      <c r="G1720" s="1">
        <v>32434</v>
      </c>
      <c r="H1720">
        <v>99336</v>
      </c>
      <c r="I1720">
        <v>6496</v>
      </c>
      <c r="J1720">
        <v>89</v>
      </c>
      <c r="K1720">
        <v>68</v>
      </c>
      <c r="L1720" t="s">
        <v>37</v>
      </c>
      <c r="M1720">
        <v>116</v>
      </c>
      <c r="N1720">
        <f>Table1[[#This Row],[Basic Salary]]+Table1[[#This Row],[Bonus]]</f>
        <v>105832</v>
      </c>
      <c r="O1720" s="2">
        <f>Table1[[#This Row],[Bonus]]/Table1[[#This Row],[Basic Salary]]</f>
        <v>6.5394217604896512E-2</v>
      </c>
      <c r="P1720">
        <f ca="1">DATEDIF(Table1[[#This Row],[Date of Birth]],TODAY(),"Y")</f>
        <v>37</v>
      </c>
      <c r="Q1720">
        <f ca="1">DATEDIF(Table1[[#This Row],[Joining Date]],TODAY(),"Y")</f>
        <v>3</v>
      </c>
      <c r="R1720" t="str">
        <f ca="1">IF(YEAR(Table1[[#This Row],[Joining Date]])=YEAR(TODAY()),"Yes","No")</f>
        <v>No</v>
      </c>
      <c r="S1720" t="str">
        <f ca="1">IF(Table1[[#This Row],[Experience]]&gt;5,"Yes","No")</f>
        <v>No</v>
      </c>
      <c r="T1720" t="str">
        <f>TEXT(Table1[[#This Row],[Joining Date]],"mmmm")</f>
        <v>July</v>
      </c>
      <c r="U1720" t="str">
        <f>TEXT(Table1[[#This Row],[Joining Date]],"yyyy")</f>
        <v>2023</v>
      </c>
      <c r="V1720" s="5">
        <f ca="1">TODAY()-Table1[[#This Row],[Joining Date]]</f>
        <v>1128</v>
      </c>
      <c r="W1720" t="str">
        <f>LEFT(Table1[[#This Row],[Employee Name]],FIND(" ",Table1[[#This Row],[Employee Name]])-1)</f>
        <v>Vikram</v>
      </c>
      <c r="X1720" t="str">
        <f>RIGHT(Table1[[#This Row],[Employee Name]],LEN(Table1[[#This Row],[Employee Name]])-FIND(" ",Table1[[#This Row],[Employee Name]]))</f>
        <v>Singh</v>
      </c>
      <c r="Y1720" t="str">
        <f>Table1[[#This Row],[Department]]&amp;"-"&amp;Table1[[#This Row],[Employee ID]]</f>
        <v>Support-E02936</v>
      </c>
      <c r="Z1720" t="str">
        <f>LEFT(Table1[[#This Row],[Department]],3)</f>
        <v>Sup</v>
      </c>
      <c r="AA1720" t="str">
        <f>_xlfn.XLOOKUP(Table1[[#This Row],[Manager ID]],MANAGERS!A:A,MANAGERS!B:B)</f>
        <v>Manager_16</v>
      </c>
      <c r="AB1720" t="str" cm="1">
        <f t="array" ref="AB1720">_xlfn.XLOOKUP(Table1[[#This Row],[Manager ID]],Table2[[#All],[Manager ID]],Table2[[#All],[Department Head]])</f>
        <v>Sales</v>
      </c>
      <c r="AC1720" s="2">
        <f>_xlfn.XLOOKUP(Table1[[#This Row],[City]],L:L,O:O)</f>
        <v>0.24036902712549932</v>
      </c>
      <c r="AD1720" t="str" cm="1">
        <f t="array" ref="AD1720">_xlfn.IFS(Table1[[#This Row],[Performance Score]]&gt;=90,"Excellent",Table1[[#This Row],[Performance Score]]&gt;=75,"Good",Table1[[#This Row],[Performance Score]]&gt;=60,"Average",Table1[[#This Row],[Performance Score]]&lt;=60,"Need Improvement")</f>
        <v>Average</v>
      </c>
      <c r="AE1720" t="str">
        <f>IF(AND(Table1[[#This Row],[Attendance %]]&gt;=80,(Table1[[#This Row],[Performance Score]]&gt;=80)),"Eligible","Not Eligible")</f>
        <v>Not Eligible</v>
      </c>
      <c r="AF1720" t="str">
        <f>IF(Table1[[#This Row],[Performance Score]]&gt;=80,"High Performer","Low Performer")</f>
        <v>Low Performer</v>
      </c>
      <c r="AG1720" t="str" cm="1">
        <f t="array" aca="1" ref="AG1720" ca="1">_xlfn.IFS(Table1[[#This Row],[Experience]]&lt;=3,"Junior",Table1[[#This Row],[Experience]]&lt;=7,"Mid Level",Table1[[#This Row],[Experience]]&gt;=7,"Senior")</f>
        <v>Junior</v>
      </c>
      <c r="AH1720" t="str">
        <f>IF(Table1[[#This Row],[Attendance %]]&gt;75,"OK","Below 75")</f>
        <v>OK</v>
      </c>
      <c r="AI1720" t="b">
        <f>ISBLANK(Table1[[#This Row],[Employee ID]])</f>
        <v>0</v>
      </c>
      <c r="AJ1720" t="b">
        <f>ISNUMBER(Table1[[#This Row],[Total Salary  ]])</f>
        <v>1</v>
      </c>
      <c r="AK1720" t="str">
        <f>IFERROR(_xlfn.XLOOKUP(Table1[[#This Row],[Manager ID]],MANAGERS!A:A,MANAGERS!B:B),"Not Found")</f>
        <v>Manager_16</v>
      </c>
    </row>
    <row r="1721" spans="1:37" x14ac:dyDescent="0.2">
      <c r="A1721" t="s">
        <v>1186</v>
      </c>
      <c r="B1721" t="s">
        <v>14</v>
      </c>
      <c r="C1721" t="s">
        <v>21</v>
      </c>
      <c r="D1721" t="s">
        <v>16</v>
      </c>
      <c r="E1721" t="s">
        <v>30</v>
      </c>
      <c r="F1721" s="1">
        <v>45208</v>
      </c>
      <c r="G1721" s="1">
        <v>32889</v>
      </c>
      <c r="H1721">
        <v>91527</v>
      </c>
      <c r="I1721">
        <v>14293</v>
      </c>
      <c r="J1721">
        <v>77</v>
      </c>
      <c r="K1721">
        <v>96</v>
      </c>
      <c r="L1721" t="s">
        <v>18</v>
      </c>
      <c r="M1721">
        <v>109</v>
      </c>
      <c r="N1721">
        <f>Table1[[#This Row],[Basic Salary]]+Table1[[#This Row],[Bonus]]</f>
        <v>105820</v>
      </c>
      <c r="O1721" s="2">
        <f>Table1[[#This Row],[Bonus]]/Table1[[#This Row],[Basic Salary]]</f>
        <v>0.15616156981000143</v>
      </c>
      <c r="P1721">
        <f ca="1">DATEDIF(Table1[[#This Row],[Date of Birth]],TODAY(),"Y")</f>
        <v>36</v>
      </c>
      <c r="Q1721">
        <f ca="1">DATEDIF(Table1[[#This Row],[Joining Date]],TODAY(),"Y")</f>
        <v>2</v>
      </c>
      <c r="R1721" t="str">
        <f ca="1">IF(YEAR(Table1[[#This Row],[Joining Date]])=YEAR(TODAY()),"Yes","No")</f>
        <v>No</v>
      </c>
      <c r="S1721" t="str">
        <f ca="1">IF(Table1[[#This Row],[Experience]]&gt;5,"Yes","No")</f>
        <v>No</v>
      </c>
      <c r="T1721" t="str">
        <f>TEXT(Table1[[#This Row],[Joining Date]],"mmmm")</f>
        <v>October</v>
      </c>
      <c r="U1721" t="str">
        <f>TEXT(Table1[[#This Row],[Joining Date]],"yyyy")</f>
        <v>2023</v>
      </c>
      <c r="V1721" s="5">
        <f ca="1">TODAY()-Table1[[#This Row],[Joining Date]]</f>
        <v>1031</v>
      </c>
      <c r="W1721" t="str">
        <f>LEFT(Table1[[#This Row],[Employee Name]],FIND(" ",Table1[[#This Row],[Employee Name]])-1)</f>
        <v>Nisha</v>
      </c>
      <c r="X1721" t="str">
        <f>RIGHT(Table1[[#This Row],[Employee Name]],LEN(Table1[[#This Row],[Employee Name]])-FIND(" ",Table1[[#This Row],[Employee Name]]))</f>
        <v>Kapoor</v>
      </c>
      <c r="Y1721" t="str">
        <f>Table1[[#This Row],[Department]]&amp;"-"&amp;Table1[[#This Row],[Employee ID]]</f>
        <v>HR-E01130</v>
      </c>
      <c r="Z1721" t="str">
        <f>LEFT(Table1[[#This Row],[Department]],3)</f>
        <v>HR</v>
      </c>
      <c r="AA1721" t="str">
        <f>_xlfn.XLOOKUP(Table1[[#This Row],[Manager ID]],MANAGERS!A:A,MANAGERS!B:B)</f>
        <v>Manager_9</v>
      </c>
      <c r="AB1721" t="str" cm="1">
        <f t="array" ref="AB1721">_xlfn.XLOOKUP(Table1[[#This Row],[Manager ID]],Table2[[#All],[Manager ID]],Table2[[#All],[Department Head]])</f>
        <v>Sales</v>
      </c>
      <c r="AC1721" s="2">
        <f>_xlfn.XLOOKUP(Table1[[#This Row],[City]],L:L,O:O)</f>
        <v>0.21356479274849693</v>
      </c>
      <c r="AD1721" t="str" cm="1">
        <f t="array" ref="AD1721">_xlfn.IFS(Table1[[#This Row],[Performance Score]]&gt;=90,"Excellent",Table1[[#This Row],[Performance Score]]&gt;=75,"Good",Table1[[#This Row],[Performance Score]]&gt;=60,"Average",Table1[[#This Row],[Performance Score]]&lt;=60,"Need Improvement")</f>
        <v>Excellent</v>
      </c>
      <c r="AE1721" t="str">
        <f>IF(AND(Table1[[#This Row],[Attendance %]]&gt;=80,(Table1[[#This Row],[Performance Score]]&gt;=80)),"Eligible","Not Eligible")</f>
        <v>Not Eligible</v>
      </c>
      <c r="AF1721" t="str">
        <f>IF(Table1[[#This Row],[Performance Score]]&gt;=80,"High Performer","Low Performer")</f>
        <v>High Performer</v>
      </c>
      <c r="AG1721" t="str" cm="1">
        <f t="array" aca="1" ref="AG1721" ca="1">_xlfn.IFS(Table1[[#This Row],[Experience]]&lt;=3,"Junior",Table1[[#This Row],[Experience]]&lt;=7,"Mid Level",Table1[[#This Row],[Experience]]&gt;=7,"Senior")</f>
        <v>Junior</v>
      </c>
      <c r="AH1721" t="str">
        <f>IF(Table1[[#This Row],[Attendance %]]&gt;75,"OK","Below 75")</f>
        <v>OK</v>
      </c>
      <c r="AI1721" t="b">
        <f>ISBLANK(Table1[[#This Row],[Employee ID]])</f>
        <v>0</v>
      </c>
      <c r="AJ1721" t="b">
        <f>ISNUMBER(Table1[[#This Row],[Total Salary  ]])</f>
        <v>1</v>
      </c>
      <c r="AK1721" t="str">
        <f>IFERROR(_xlfn.XLOOKUP(Table1[[#This Row],[Manager ID]],MANAGERS!A:A,MANAGERS!B:B),"Not Found")</f>
        <v>Manager_9</v>
      </c>
    </row>
    <row r="1722" spans="1:37" x14ac:dyDescent="0.2">
      <c r="A1722" t="s">
        <v>5034</v>
      </c>
      <c r="B1722" t="s">
        <v>85</v>
      </c>
      <c r="C1722" t="s">
        <v>15</v>
      </c>
      <c r="D1722" t="s">
        <v>40</v>
      </c>
      <c r="E1722" t="s">
        <v>65</v>
      </c>
      <c r="F1722" s="1">
        <v>44797</v>
      </c>
      <c r="G1722" s="1">
        <v>35400</v>
      </c>
      <c r="H1722">
        <v>88981</v>
      </c>
      <c r="I1722">
        <v>16815</v>
      </c>
      <c r="J1722">
        <v>62</v>
      </c>
      <c r="K1722">
        <v>45</v>
      </c>
      <c r="L1722" t="s">
        <v>18</v>
      </c>
      <c r="M1722">
        <v>110</v>
      </c>
      <c r="N1722">
        <f>Table1[[#This Row],[Basic Salary]]+Table1[[#This Row],[Bonus]]</f>
        <v>105796</v>
      </c>
      <c r="O1722" s="2">
        <f>Table1[[#This Row],[Bonus]]/Table1[[#This Row],[Basic Salary]]</f>
        <v>0.18897292680459873</v>
      </c>
      <c r="P1722">
        <f ca="1">DATEDIF(Table1[[#This Row],[Date of Birth]],TODAY(),"Y")</f>
        <v>29</v>
      </c>
      <c r="Q1722">
        <f ca="1">DATEDIF(Table1[[#This Row],[Joining Date]],TODAY(),"Y")</f>
        <v>3</v>
      </c>
      <c r="R1722" t="str">
        <f ca="1">IF(YEAR(Table1[[#This Row],[Joining Date]])=YEAR(TODAY()),"Yes","No")</f>
        <v>No</v>
      </c>
      <c r="S1722" t="str">
        <f ca="1">IF(Table1[[#This Row],[Experience]]&gt;5,"Yes","No")</f>
        <v>No</v>
      </c>
      <c r="T1722" t="str">
        <f>TEXT(Table1[[#This Row],[Joining Date]],"mmmm")</f>
        <v>August</v>
      </c>
      <c r="U1722" t="str">
        <f>TEXT(Table1[[#This Row],[Joining Date]],"yyyy")</f>
        <v>2022</v>
      </c>
      <c r="V1722" s="5">
        <f ca="1">TODAY()-Table1[[#This Row],[Joining Date]]</f>
        <v>1442</v>
      </c>
      <c r="W1722" t="str">
        <f>LEFT(Table1[[#This Row],[Employee Name]],FIND(" ",Table1[[#This Row],[Employee Name]])-1)</f>
        <v>Pooja</v>
      </c>
      <c r="X1722" t="str">
        <f>RIGHT(Table1[[#This Row],[Employee Name]],LEN(Table1[[#This Row],[Employee Name]])-FIND(" ",Table1[[#This Row],[Employee Name]]))</f>
        <v>Das</v>
      </c>
      <c r="Y1722" t="str">
        <f>Table1[[#This Row],[Department]]&amp;"-"&amp;Table1[[#This Row],[Employee ID]]</f>
        <v>IT-E04978</v>
      </c>
      <c r="Z1722" t="str">
        <f>LEFT(Table1[[#This Row],[Department]],3)</f>
        <v>IT</v>
      </c>
      <c r="AA1722" t="str">
        <f>_xlfn.XLOOKUP(Table1[[#This Row],[Manager ID]],MANAGERS!A:A,MANAGERS!B:B)</f>
        <v>Manager_10</v>
      </c>
      <c r="AB1722" t="str" cm="1">
        <f t="array" ref="AB1722">_xlfn.XLOOKUP(Table1[[#This Row],[Manager ID]],Table2[[#All],[Manager ID]],Table2[[#All],[Department Head]])</f>
        <v>HR</v>
      </c>
      <c r="AC1722" s="2">
        <f>_xlfn.XLOOKUP(Table1[[#This Row],[City]],L:L,O:O)</f>
        <v>0.21356479274849693</v>
      </c>
      <c r="AD1722" t="str" cm="1">
        <f t="array" ref="AD1722">_xlfn.IFS(Table1[[#This Row],[Performance Score]]&gt;=90,"Excellent",Table1[[#This Row],[Performance Score]]&gt;=75,"Good",Table1[[#This Row],[Performance Score]]&gt;=60,"Average",Table1[[#This Row],[Performance Score]]&lt;=60,"Need Improvement")</f>
        <v>Need Improvement</v>
      </c>
      <c r="AE1722" t="str">
        <f>IF(AND(Table1[[#This Row],[Attendance %]]&gt;=80,(Table1[[#This Row],[Performance Score]]&gt;=80)),"Eligible","Not Eligible")</f>
        <v>Not Eligible</v>
      </c>
      <c r="AF1722" t="str">
        <f>IF(Table1[[#This Row],[Performance Score]]&gt;=80,"High Performer","Low Performer")</f>
        <v>Low Performer</v>
      </c>
      <c r="AG1722" t="str" cm="1">
        <f t="array" aca="1" ref="AG1722" ca="1">_xlfn.IFS(Table1[[#This Row],[Experience]]&lt;=3,"Junior",Table1[[#This Row],[Experience]]&lt;=7,"Mid Level",Table1[[#This Row],[Experience]]&gt;=7,"Senior")</f>
        <v>Junior</v>
      </c>
      <c r="AH1722" t="str">
        <f>IF(Table1[[#This Row],[Attendance %]]&gt;75,"OK","Below 75")</f>
        <v>Below 75</v>
      </c>
      <c r="AI1722" t="b">
        <f>ISBLANK(Table1[[#This Row],[Employee ID]])</f>
        <v>0</v>
      </c>
      <c r="AJ1722" t="b">
        <f>ISNUMBER(Table1[[#This Row],[Total Salary  ]])</f>
        <v>1</v>
      </c>
      <c r="AK1722" t="str">
        <f>IFERROR(_xlfn.XLOOKUP(Table1[[#This Row],[Manager ID]],MANAGERS!A:A,MANAGERS!B:B),"Not Found")</f>
        <v>Manager_10</v>
      </c>
    </row>
    <row r="1723" spans="1:37" x14ac:dyDescent="0.2">
      <c r="A1723" t="s">
        <v>1208</v>
      </c>
      <c r="B1723" t="s">
        <v>77</v>
      </c>
      <c r="C1723" t="s">
        <v>21</v>
      </c>
      <c r="D1723" t="s">
        <v>43</v>
      </c>
      <c r="E1723" t="s">
        <v>30</v>
      </c>
      <c r="F1723" s="1">
        <v>45686</v>
      </c>
      <c r="G1723" s="1">
        <v>33032</v>
      </c>
      <c r="H1723">
        <v>98615</v>
      </c>
      <c r="I1723">
        <v>7170</v>
      </c>
      <c r="J1723">
        <v>84</v>
      </c>
      <c r="K1723">
        <v>58</v>
      </c>
      <c r="L1723" t="s">
        <v>23</v>
      </c>
      <c r="M1723">
        <v>107</v>
      </c>
      <c r="N1723">
        <f>Table1[[#This Row],[Basic Salary]]+Table1[[#This Row],[Bonus]]</f>
        <v>105785</v>
      </c>
      <c r="O1723" s="2">
        <f>Table1[[#This Row],[Bonus]]/Table1[[#This Row],[Basic Salary]]</f>
        <v>7.270699183694164E-2</v>
      </c>
      <c r="P1723">
        <f ca="1">DATEDIF(Table1[[#This Row],[Date of Birth]],TODAY(),"Y")</f>
        <v>36</v>
      </c>
      <c r="Q1723">
        <f ca="1">DATEDIF(Table1[[#This Row],[Joining Date]],TODAY(),"Y")</f>
        <v>1</v>
      </c>
      <c r="R1723" t="str">
        <f ca="1">IF(YEAR(Table1[[#This Row],[Joining Date]])=YEAR(TODAY()),"Yes","No")</f>
        <v>No</v>
      </c>
      <c r="S1723" t="str">
        <f ca="1">IF(Table1[[#This Row],[Experience]]&gt;5,"Yes","No")</f>
        <v>No</v>
      </c>
      <c r="T1723" t="str">
        <f>TEXT(Table1[[#This Row],[Joining Date]],"mmmm")</f>
        <v>January</v>
      </c>
      <c r="U1723" t="str">
        <f>TEXT(Table1[[#This Row],[Joining Date]],"yyyy")</f>
        <v>2025</v>
      </c>
      <c r="V1723" s="5">
        <f ca="1">TODAY()-Table1[[#This Row],[Joining Date]]</f>
        <v>553</v>
      </c>
      <c r="W1723" t="str">
        <f>LEFT(Table1[[#This Row],[Employee Name]],FIND(" ",Table1[[#This Row],[Employee Name]])-1)</f>
        <v>Rohan</v>
      </c>
      <c r="X1723" t="str">
        <f>RIGHT(Table1[[#This Row],[Employee Name]],LEN(Table1[[#This Row],[Employee Name]])-FIND(" ",Table1[[#This Row],[Employee Name]]))</f>
        <v>Gupta</v>
      </c>
      <c r="Y1723" t="str">
        <f>Table1[[#This Row],[Department]]&amp;"-"&amp;Table1[[#This Row],[Employee ID]]</f>
        <v>Operations-E01152</v>
      </c>
      <c r="Z1723" t="str">
        <f>LEFT(Table1[[#This Row],[Department]],3)</f>
        <v>Ope</v>
      </c>
      <c r="AA1723" t="str">
        <f>_xlfn.XLOOKUP(Table1[[#This Row],[Manager ID]],MANAGERS!A:A,MANAGERS!B:B)</f>
        <v>Manager_7</v>
      </c>
      <c r="AB1723" t="str" cm="1">
        <f t="array" ref="AB1723">_xlfn.XLOOKUP(Table1[[#This Row],[Manager ID]],Table2[[#All],[Manager ID]],Table2[[#All],[Department Head]])</f>
        <v>Operations</v>
      </c>
      <c r="AC1723" s="2">
        <f>_xlfn.XLOOKUP(Table1[[#This Row],[City]],L:L,O:O)</f>
        <v>0.23486488519629886</v>
      </c>
      <c r="AD1723" t="str" cm="1">
        <f t="array" ref="AD1723">_xlfn.IFS(Table1[[#This Row],[Performance Score]]&gt;=90,"Excellent",Table1[[#This Row],[Performance Score]]&gt;=75,"Good",Table1[[#This Row],[Performance Score]]&gt;=60,"Average",Table1[[#This Row],[Performance Score]]&lt;=60,"Need Improvement")</f>
        <v>Need Improvement</v>
      </c>
      <c r="AE1723" t="str">
        <f>IF(AND(Table1[[#This Row],[Attendance %]]&gt;=80,(Table1[[#This Row],[Performance Score]]&gt;=80)),"Eligible","Not Eligible")</f>
        <v>Not Eligible</v>
      </c>
      <c r="AF1723" t="str">
        <f>IF(Table1[[#This Row],[Performance Score]]&gt;=80,"High Performer","Low Performer")</f>
        <v>Low Performer</v>
      </c>
      <c r="AG1723" t="str" cm="1">
        <f t="array" aca="1" ref="AG1723" ca="1">_xlfn.IFS(Table1[[#This Row],[Experience]]&lt;=3,"Junior",Table1[[#This Row],[Experience]]&lt;=7,"Mid Level",Table1[[#This Row],[Experience]]&gt;=7,"Senior")</f>
        <v>Junior</v>
      </c>
      <c r="AH1723" t="str">
        <f>IF(Table1[[#This Row],[Attendance %]]&gt;75,"OK","Below 75")</f>
        <v>OK</v>
      </c>
      <c r="AI1723" t="b">
        <f>ISBLANK(Table1[[#This Row],[Employee ID]])</f>
        <v>0</v>
      </c>
      <c r="AJ1723" t="b">
        <f>ISNUMBER(Table1[[#This Row],[Total Salary  ]])</f>
        <v>1</v>
      </c>
      <c r="AK1723" t="str">
        <f>IFERROR(_xlfn.XLOOKUP(Table1[[#This Row],[Manager ID]],MANAGERS!A:A,MANAGERS!B:B),"Not Found")</f>
        <v>Manager_7</v>
      </c>
    </row>
    <row r="1724" spans="1:37" x14ac:dyDescent="0.2">
      <c r="A1724" t="s">
        <v>2816</v>
      </c>
      <c r="B1724" t="s">
        <v>93</v>
      </c>
      <c r="C1724" t="s">
        <v>15</v>
      </c>
      <c r="D1724" t="s">
        <v>40</v>
      </c>
      <c r="E1724" t="s">
        <v>22</v>
      </c>
      <c r="F1724" s="1">
        <v>42700</v>
      </c>
      <c r="G1724" s="1">
        <v>34953</v>
      </c>
      <c r="H1724">
        <v>99870</v>
      </c>
      <c r="I1724">
        <v>5902</v>
      </c>
      <c r="J1724">
        <v>67</v>
      </c>
      <c r="K1724">
        <v>65</v>
      </c>
      <c r="L1724" t="s">
        <v>34</v>
      </c>
      <c r="M1724">
        <v>108</v>
      </c>
      <c r="N1724">
        <f>Table1[[#This Row],[Basic Salary]]+Table1[[#This Row],[Bonus]]</f>
        <v>105772</v>
      </c>
      <c r="O1724" s="2">
        <f>Table1[[#This Row],[Bonus]]/Table1[[#This Row],[Basic Salary]]</f>
        <v>5.9096825873635725E-2</v>
      </c>
      <c r="P1724">
        <f ca="1">DATEDIF(Table1[[#This Row],[Date of Birth]],TODAY(),"Y")</f>
        <v>30</v>
      </c>
      <c r="Q1724">
        <f ca="1">DATEDIF(Table1[[#This Row],[Joining Date]],TODAY(),"Y")</f>
        <v>9</v>
      </c>
      <c r="R1724" t="str">
        <f ca="1">IF(YEAR(Table1[[#This Row],[Joining Date]])=YEAR(TODAY()),"Yes","No")</f>
        <v>No</v>
      </c>
      <c r="S1724" t="str">
        <f ca="1">IF(Table1[[#This Row],[Experience]]&gt;5,"Yes","No")</f>
        <v>Yes</v>
      </c>
      <c r="T1724" t="str">
        <f>TEXT(Table1[[#This Row],[Joining Date]],"mmmm")</f>
        <v>November</v>
      </c>
      <c r="U1724" t="str">
        <f>TEXT(Table1[[#This Row],[Joining Date]],"yyyy")</f>
        <v>2016</v>
      </c>
      <c r="V1724" s="5">
        <f ca="1">TODAY()-Table1[[#This Row],[Joining Date]]</f>
        <v>3539</v>
      </c>
      <c r="W1724" t="str">
        <f>LEFT(Table1[[#This Row],[Employee Name]],FIND(" ",Table1[[#This Row],[Employee Name]])-1)</f>
        <v>Priya</v>
      </c>
      <c r="X1724" t="str">
        <f>RIGHT(Table1[[#This Row],[Employee Name]],LEN(Table1[[#This Row],[Employee Name]])-FIND(" ",Table1[[#This Row],[Employee Name]]))</f>
        <v>Reddy</v>
      </c>
      <c r="Y1724" t="str">
        <f>Table1[[#This Row],[Department]]&amp;"-"&amp;Table1[[#This Row],[Employee ID]]</f>
        <v>IT-E02760</v>
      </c>
      <c r="Z1724" t="str">
        <f>LEFT(Table1[[#This Row],[Department]],3)</f>
        <v>IT</v>
      </c>
      <c r="AA1724" t="str">
        <f>_xlfn.XLOOKUP(Table1[[#This Row],[Manager ID]],MANAGERS!A:A,MANAGERS!B:B)</f>
        <v>Manager_8</v>
      </c>
      <c r="AB1724" t="str" cm="1">
        <f t="array" ref="AB1724">_xlfn.XLOOKUP(Table1[[#This Row],[Manager ID]],Table2[[#All],[Manager ID]],Table2[[#All],[Department Head]])</f>
        <v>Sales</v>
      </c>
      <c r="AC1724" s="2">
        <f>_xlfn.XLOOKUP(Table1[[#This Row],[City]],L:L,O:O)</f>
        <v>0.24030340748661314</v>
      </c>
      <c r="AD1724" t="str" cm="1">
        <f t="array" ref="AD1724">_xlfn.IFS(Table1[[#This Row],[Performance Score]]&gt;=90,"Excellent",Table1[[#This Row],[Performance Score]]&gt;=75,"Good",Table1[[#This Row],[Performance Score]]&gt;=60,"Average",Table1[[#This Row],[Performance Score]]&lt;=60,"Need Improvement")</f>
        <v>Average</v>
      </c>
      <c r="AE1724" t="str">
        <f>IF(AND(Table1[[#This Row],[Attendance %]]&gt;=80,(Table1[[#This Row],[Performance Score]]&gt;=80)),"Eligible","Not Eligible")</f>
        <v>Not Eligible</v>
      </c>
      <c r="AF1724" t="str">
        <f>IF(Table1[[#This Row],[Performance Score]]&gt;=80,"High Performer","Low Performer")</f>
        <v>Low Performer</v>
      </c>
      <c r="AG1724" t="str" cm="1">
        <f t="array" aca="1" ref="AG1724" ca="1">_xlfn.IFS(Table1[[#This Row],[Experience]]&lt;=3,"Junior",Table1[[#This Row],[Experience]]&lt;=7,"Mid Level",Table1[[#This Row],[Experience]]&gt;=7,"Senior")</f>
        <v>Senior</v>
      </c>
      <c r="AH1724" t="str">
        <f>IF(Table1[[#This Row],[Attendance %]]&gt;75,"OK","Below 75")</f>
        <v>Below 75</v>
      </c>
      <c r="AI1724" t="b">
        <f>ISBLANK(Table1[[#This Row],[Employee ID]])</f>
        <v>0</v>
      </c>
      <c r="AJ1724" t="b">
        <f>ISNUMBER(Table1[[#This Row],[Total Salary  ]])</f>
        <v>1</v>
      </c>
      <c r="AK1724" t="str">
        <f>IFERROR(_xlfn.XLOOKUP(Table1[[#This Row],[Manager ID]],MANAGERS!A:A,MANAGERS!B:B),"Not Found")</f>
        <v>Manager_8</v>
      </c>
    </row>
    <row r="1725" spans="1:37" x14ac:dyDescent="0.2">
      <c r="A1725" t="s">
        <v>356</v>
      </c>
      <c r="B1725" t="s">
        <v>50</v>
      </c>
      <c r="C1725" t="s">
        <v>21</v>
      </c>
      <c r="D1725" t="s">
        <v>43</v>
      </c>
      <c r="E1725" t="s">
        <v>22</v>
      </c>
      <c r="F1725" s="1">
        <v>45117</v>
      </c>
      <c r="G1725" s="1">
        <v>41000</v>
      </c>
      <c r="H1725">
        <v>82850</v>
      </c>
      <c r="I1725">
        <v>22902</v>
      </c>
      <c r="J1725">
        <v>73</v>
      </c>
      <c r="K1725">
        <v>67</v>
      </c>
      <c r="L1725" t="s">
        <v>53</v>
      </c>
      <c r="M1725">
        <v>108</v>
      </c>
      <c r="N1725">
        <f>Table1[[#This Row],[Basic Salary]]+Table1[[#This Row],[Bonus]]</f>
        <v>105752</v>
      </c>
      <c r="O1725" s="2">
        <f>Table1[[#This Row],[Bonus]]/Table1[[#This Row],[Basic Salary]]</f>
        <v>0.2764272782136391</v>
      </c>
      <c r="P1725">
        <f ca="1">DATEDIF(Table1[[#This Row],[Date of Birth]],TODAY(),"Y")</f>
        <v>14</v>
      </c>
      <c r="Q1725">
        <f ca="1">DATEDIF(Table1[[#This Row],[Joining Date]],TODAY(),"Y")</f>
        <v>3</v>
      </c>
      <c r="R1725" t="str">
        <f ca="1">IF(YEAR(Table1[[#This Row],[Joining Date]])=YEAR(TODAY()),"Yes","No")</f>
        <v>No</v>
      </c>
      <c r="S1725" t="str">
        <f ca="1">IF(Table1[[#This Row],[Experience]]&gt;5,"Yes","No")</f>
        <v>No</v>
      </c>
      <c r="T1725" t="str">
        <f>TEXT(Table1[[#This Row],[Joining Date]],"mmmm")</f>
        <v>July</v>
      </c>
      <c r="U1725" t="str">
        <f>TEXT(Table1[[#This Row],[Joining Date]],"yyyy")</f>
        <v>2023</v>
      </c>
      <c r="V1725" s="5">
        <f ca="1">TODAY()-Table1[[#This Row],[Joining Date]]</f>
        <v>1122</v>
      </c>
      <c r="W1725" t="str">
        <f>LEFT(Table1[[#This Row],[Employee Name]],FIND(" ",Table1[[#This Row],[Employee Name]])-1)</f>
        <v>Ravi</v>
      </c>
      <c r="X1725" t="str">
        <f>RIGHT(Table1[[#This Row],[Employee Name]],LEN(Table1[[#This Row],[Employee Name]])-FIND(" ",Table1[[#This Row],[Employee Name]]))</f>
        <v>Teja</v>
      </c>
      <c r="Y1725" t="str">
        <f>Table1[[#This Row],[Department]]&amp;"-"&amp;Table1[[#This Row],[Employee ID]]</f>
        <v>Operations-E00300</v>
      </c>
      <c r="Z1725" t="str">
        <f>LEFT(Table1[[#This Row],[Department]],3)</f>
        <v>Ope</v>
      </c>
      <c r="AA1725" t="str">
        <f>_xlfn.XLOOKUP(Table1[[#This Row],[Manager ID]],MANAGERS!A:A,MANAGERS!B:B)</f>
        <v>Manager_8</v>
      </c>
      <c r="AB1725" t="str" cm="1">
        <f t="array" ref="AB1725">_xlfn.XLOOKUP(Table1[[#This Row],[Manager ID]],Table2[[#All],[Manager ID]],Table2[[#All],[Department Head]])</f>
        <v>Sales</v>
      </c>
      <c r="AC1725" s="2">
        <f>_xlfn.XLOOKUP(Table1[[#This Row],[City]],L:L,O:O)</f>
        <v>0.23685887225230964</v>
      </c>
      <c r="AD1725" t="str" cm="1">
        <f t="array" ref="AD1725">_xlfn.IFS(Table1[[#This Row],[Performance Score]]&gt;=90,"Excellent",Table1[[#This Row],[Performance Score]]&gt;=75,"Good",Table1[[#This Row],[Performance Score]]&gt;=60,"Average",Table1[[#This Row],[Performance Score]]&lt;=60,"Need Improvement")</f>
        <v>Average</v>
      </c>
      <c r="AE1725" t="str">
        <f>IF(AND(Table1[[#This Row],[Attendance %]]&gt;=80,(Table1[[#This Row],[Performance Score]]&gt;=80)),"Eligible","Not Eligible")</f>
        <v>Not Eligible</v>
      </c>
      <c r="AF1725" t="str">
        <f>IF(Table1[[#This Row],[Performance Score]]&gt;=80,"High Performer","Low Performer")</f>
        <v>Low Performer</v>
      </c>
      <c r="AG1725" t="str" cm="1">
        <f t="array" aca="1" ref="AG1725" ca="1">_xlfn.IFS(Table1[[#This Row],[Experience]]&lt;=3,"Junior",Table1[[#This Row],[Experience]]&lt;=7,"Mid Level",Table1[[#This Row],[Experience]]&gt;=7,"Senior")</f>
        <v>Junior</v>
      </c>
      <c r="AH1725" t="str">
        <f>IF(Table1[[#This Row],[Attendance %]]&gt;75,"OK","Below 75")</f>
        <v>Below 75</v>
      </c>
      <c r="AI1725" t="b">
        <f>ISBLANK(Table1[[#This Row],[Employee ID]])</f>
        <v>0</v>
      </c>
      <c r="AJ1725" t="b">
        <f>ISNUMBER(Table1[[#This Row],[Total Salary  ]])</f>
        <v>1</v>
      </c>
      <c r="AK1725" t="str">
        <f>IFERROR(_xlfn.XLOOKUP(Table1[[#This Row],[Manager ID]],MANAGERS!A:A,MANAGERS!B:B),"Not Found")</f>
        <v>Manager_8</v>
      </c>
    </row>
    <row r="1726" spans="1:37" x14ac:dyDescent="0.2">
      <c r="A1726" t="s">
        <v>1267</v>
      </c>
      <c r="B1726" t="s">
        <v>29</v>
      </c>
      <c r="C1726" t="s">
        <v>21</v>
      </c>
      <c r="D1726" t="s">
        <v>40</v>
      </c>
      <c r="E1726" t="s">
        <v>22</v>
      </c>
      <c r="F1726" s="1">
        <v>45757</v>
      </c>
      <c r="G1726" s="1">
        <v>39790</v>
      </c>
      <c r="H1726">
        <v>88405</v>
      </c>
      <c r="I1726">
        <v>17337</v>
      </c>
      <c r="J1726">
        <v>90</v>
      </c>
      <c r="K1726">
        <v>78</v>
      </c>
      <c r="L1726" t="s">
        <v>18</v>
      </c>
      <c r="M1726">
        <v>106</v>
      </c>
      <c r="N1726">
        <f>Table1[[#This Row],[Basic Salary]]+Table1[[#This Row],[Bonus]]</f>
        <v>105742</v>
      </c>
      <c r="O1726" s="2">
        <f>Table1[[#This Row],[Bonus]]/Table1[[#This Row],[Basic Salary]]</f>
        <v>0.19610881737458288</v>
      </c>
      <c r="P1726">
        <f ca="1">DATEDIF(Table1[[#This Row],[Date of Birth]],TODAY(),"Y")</f>
        <v>17</v>
      </c>
      <c r="Q1726">
        <f ca="1">DATEDIF(Table1[[#This Row],[Joining Date]],TODAY(),"Y")</f>
        <v>1</v>
      </c>
      <c r="R1726" t="str">
        <f ca="1">IF(YEAR(Table1[[#This Row],[Joining Date]])=YEAR(TODAY()),"Yes","No")</f>
        <v>No</v>
      </c>
      <c r="S1726" t="str">
        <f ca="1">IF(Table1[[#This Row],[Experience]]&gt;5,"Yes","No")</f>
        <v>No</v>
      </c>
      <c r="T1726" t="str">
        <f>TEXT(Table1[[#This Row],[Joining Date]],"mmmm")</f>
        <v>April</v>
      </c>
      <c r="U1726" t="str">
        <f>TEXT(Table1[[#This Row],[Joining Date]],"yyyy")</f>
        <v>2025</v>
      </c>
      <c r="V1726" s="5">
        <f ca="1">TODAY()-Table1[[#This Row],[Joining Date]]</f>
        <v>482</v>
      </c>
      <c r="W1726" t="str">
        <f>LEFT(Table1[[#This Row],[Employee Name]],FIND(" ",Table1[[#This Row],[Employee Name]])-1)</f>
        <v>Vikram</v>
      </c>
      <c r="X1726" t="str">
        <f>RIGHT(Table1[[#This Row],[Employee Name]],LEN(Table1[[#This Row],[Employee Name]])-FIND(" ",Table1[[#This Row],[Employee Name]]))</f>
        <v>Singh</v>
      </c>
      <c r="Y1726" t="str">
        <f>Table1[[#This Row],[Department]]&amp;"-"&amp;Table1[[#This Row],[Employee ID]]</f>
        <v>IT-E01211</v>
      </c>
      <c r="Z1726" t="str">
        <f>LEFT(Table1[[#This Row],[Department]],3)</f>
        <v>IT</v>
      </c>
      <c r="AA1726" t="str">
        <f>_xlfn.XLOOKUP(Table1[[#This Row],[Manager ID]],MANAGERS!A:A,MANAGERS!B:B)</f>
        <v>Manager_6</v>
      </c>
      <c r="AB1726" t="str" cm="1">
        <f t="array" ref="AB1726">_xlfn.XLOOKUP(Table1[[#This Row],[Manager ID]],Table2[[#All],[Manager ID]],Table2[[#All],[Department Head]])</f>
        <v>HR</v>
      </c>
      <c r="AC1726" s="2">
        <f>_xlfn.XLOOKUP(Table1[[#This Row],[City]],L:L,O:O)</f>
        <v>0.21356479274849693</v>
      </c>
      <c r="AD1726" t="str" cm="1">
        <f t="array" ref="AD1726">_xlfn.IFS(Table1[[#This Row],[Performance Score]]&gt;=90,"Excellent",Table1[[#This Row],[Performance Score]]&gt;=75,"Good",Table1[[#This Row],[Performance Score]]&gt;=60,"Average",Table1[[#This Row],[Performance Score]]&lt;=60,"Need Improvement")</f>
        <v>Good</v>
      </c>
      <c r="AE1726" t="str">
        <f>IF(AND(Table1[[#This Row],[Attendance %]]&gt;=80,(Table1[[#This Row],[Performance Score]]&gt;=80)),"Eligible","Not Eligible")</f>
        <v>Not Eligible</v>
      </c>
      <c r="AF1726" t="str">
        <f>IF(Table1[[#This Row],[Performance Score]]&gt;=80,"High Performer","Low Performer")</f>
        <v>Low Performer</v>
      </c>
      <c r="AG1726" t="str" cm="1">
        <f t="array" aca="1" ref="AG1726" ca="1">_xlfn.IFS(Table1[[#This Row],[Experience]]&lt;=3,"Junior",Table1[[#This Row],[Experience]]&lt;=7,"Mid Level",Table1[[#This Row],[Experience]]&gt;=7,"Senior")</f>
        <v>Junior</v>
      </c>
      <c r="AH1726" t="str">
        <f>IF(Table1[[#This Row],[Attendance %]]&gt;75,"OK","Below 75")</f>
        <v>OK</v>
      </c>
      <c r="AI1726" t="b">
        <f>ISBLANK(Table1[[#This Row],[Employee ID]])</f>
        <v>0</v>
      </c>
      <c r="AJ1726" t="b">
        <f>ISNUMBER(Table1[[#This Row],[Total Salary  ]])</f>
        <v>1</v>
      </c>
      <c r="AK1726" t="str">
        <f>IFERROR(_xlfn.XLOOKUP(Table1[[#This Row],[Manager ID]],MANAGERS!A:A,MANAGERS!B:B),"Not Found")</f>
        <v>Manager_6</v>
      </c>
    </row>
    <row r="1727" spans="1:37" x14ac:dyDescent="0.2">
      <c r="A1727" t="s">
        <v>2767</v>
      </c>
      <c r="B1727" t="s">
        <v>75</v>
      </c>
      <c r="C1727" t="s">
        <v>21</v>
      </c>
      <c r="D1727" t="s">
        <v>43</v>
      </c>
      <c r="E1727" t="s">
        <v>65</v>
      </c>
      <c r="F1727" s="1">
        <v>45654</v>
      </c>
      <c r="G1727" s="1">
        <v>36118</v>
      </c>
      <c r="H1727">
        <v>88992</v>
      </c>
      <c r="I1727">
        <v>16733</v>
      </c>
      <c r="J1727">
        <v>99</v>
      </c>
      <c r="K1727">
        <v>87</v>
      </c>
      <c r="L1727" t="s">
        <v>53</v>
      </c>
      <c r="M1727">
        <v>104</v>
      </c>
      <c r="N1727">
        <f>Table1[[#This Row],[Basic Salary]]+Table1[[#This Row],[Bonus]]</f>
        <v>105725</v>
      </c>
      <c r="O1727" s="2">
        <f>Table1[[#This Row],[Bonus]]/Table1[[#This Row],[Basic Salary]]</f>
        <v>0.18802813736066162</v>
      </c>
      <c r="P1727">
        <f ca="1">DATEDIF(Table1[[#This Row],[Date of Birth]],TODAY(),"Y")</f>
        <v>27</v>
      </c>
      <c r="Q1727">
        <f ca="1">DATEDIF(Table1[[#This Row],[Joining Date]],TODAY(),"Y")</f>
        <v>1</v>
      </c>
      <c r="R1727" t="str">
        <f ca="1">IF(YEAR(Table1[[#This Row],[Joining Date]])=YEAR(TODAY()),"Yes","No")</f>
        <v>No</v>
      </c>
      <c r="S1727" t="str">
        <f ca="1">IF(Table1[[#This Row],[Experience]]&gt;5,"Yes","No")</f>
        <v>No</v>
      </c>
      <c r="T1727" t="str">
        <f>TEXT(Table1[[#This Row],[Joining Date]],"mmmm")</f>
        <v>December</v>
      </c>
      <c r="U1727" t="str">
        <f>TEXT(Table1[[#This Row],[Joining Date]],"yyyy")</f>
        <v>2024</v>
      </c>
      <c r="V1727" s="5">
        <f ca="1">TODAY()-Table1[[#This Row],[Joining Date]]</f>
        <v>585</v>
      </c>
      <c r="W1727" t="str">
        <f>LEFT(Table1[[#This Row],[Employee Name]],FIND(" ",Table1[[#This Row],[Employee Name]])-1)</f>
        <v>Ishita</v>
      </c>
      <c r="X1727" t="str">
        <f>RIGHT(Table1[[#This Row],[Employee Name]],LEN(Table1[[#This Row],[Employee Name]])-FIND(" ",Table1[[#This Row],[Employee Name]]))</f>
        <v>Roy</v>
      </c>
      <c r="Y1727" t="str">
        <f>Table1[[#This Row],[Department]]&amp;"-"&amp;Table1[[#This Row],[Employee ID]]</f>
        <v>Operations-E02711</v>
      </c>
      <c r="Z1727" t="str">
        <f>LEFT(Table1[[#This Row],[Department]],3)</f>
        <v>Ope</v>
      </c>
      <c r="AA1727" t="str">
        <f>_xlfn.XLOOKUP(Table1[[#This Row],[Manager ID]],MANAGERS!A:A,MANAGERS!B:B)</f>
        <v>Manager_4</v>
      </c>
      <c r="AB1727" t="str" cm="1">
        <f t="array" ref="AB1727">_xlfn.XLOOKUP(Table1[[#This Row],[Manager ID]],Table2[[#All],[Manager ID]],Table2[[#All],[Department Head]])</f>
        <v>Finance</v>
      </c>
      <c r="AC1727" s="2">
        <f>_xlfn.XLOOKUP(Table1[[#This Row],[City]],L:L,O:O)</f>
        <v>0.23685887225230964</v>
      </c>
      <c r="AD1727" t="str" cm="1">
        <f t="array" ref="AD1727">_xlfn.IFS(Table1[[#This Row],[Performance Score]]&gt;=90,"Excellent",Table1[[#This Row],[Performance Score]]&gt;=75,"Good",Table1[[#This Row],[Performance Score]]&gt;=60,"Average",Table1[[#This Row],[Performance Score]]&lt;=60,"Need Improvement")</f>
        <v>Good</v>
      </c>
      <c r="AE1727" t="str">
        <f>IF(AND(Table1[[#This Row],[Attendance %]]&gt;=80,(Table1[[#This Row],[Performance Score]]&gt;=80)),"Eligible","Not Eligible")</f>
        <v>Eligible</v>
      </c>
      <c r="AF1727" t="str">
        <f>IF(Table1[[#This Row],[Performance Score]]&gt;=80,"High Performer","Low Performer")</f>
        <v>High Performer</v>
      </c>
      <c r="AG1727" t="str" cm="1">
        <f t="array" aca="1" ref="AG1727" ca="1">_xlfn.IFS(Table1[[#This Row],[Experience]]&lt;=3,"Junior",Table1[[#This Row],[Experience]]&lt;=7,"Mid Level",Table1[[#This Row],[Experience]]&gt;=7,"Senior")</f>
        <v>Junior</v>
      </c>
      <c r="AH1727" t="str">
        <f>IF(Table1[[#This Row],[Attendance %]]&gt;75,"OK","Below 75")</f>
        <v>OK</v>
      </c>
      <c r="AI1727" t="b">
        <f>ISBLANK(Table1[[#This Row],[Employee ID]])</f>
        <v>0</v>
      </c>
      <c r="AJ1727" t="b">
        <f>ISNUMBER(Table1[[#This Row],[Total Salary  ]])</f>
        <v>1</v>
      </c>
      <c r="AK1727" t="str">
        <f>IFERROR(_xlfn.XLOOKUP(Table1[[#This Row],[Manager ID]],MANAGERS!A:A,MANAGERS!B:B),"Not Found")</f>
        <v>Manager_4</v>
      </c>
    </row>
    <row r="1728" spans="1:37" x14ac:dyDescent="0.2">
      <c r="A1728" t="s">
        <v>4319</v>
      </c>
      <c r="B1728" t="s">
        <v>129</v>
      </c>
      <c r="C1728" t="s">
        <v>15</v>
      </c>
      <c r="D1728" t="s">
        <v>81</v>
      </c>
      <c r="E1728" t="s">
        <v>22</v>
      </c>
      <c r="F1728" s="1">
        <v>43137</v>
      </c>
      <c r="G1728" s="1">
        <v>38840</v>
      </c>
      <c r="H1728">
        <v>86185</v>
      </c>
      <c r="I1728">
        <v>19474</v>
      </c>
      <c r="J1728">
        <v>91</v>
      </c>
      <c r="K1728">
        <v>66</v>
      </c>
      <c r="L1728" t="s">
        <v>31</v>
      </c>
      <c r="M1728">
        <v>119</v>
      </c>
      <c r="N1728">
        <f>Table1[[#This Row],[Basic Salary]]+Table1[[#This Row],[Bonus]]</f>
        <v>105659</v>
      </c>
      <c r="O1728" s="2">
        <f>Table1[[#This Row],[Bonus]]/Table1[[#This Row],[Basic Salary]]</f>
        <v>0.22595579277136393</v>
      </c>
      <c r="P1728">
        <f ca="1">DATEDIF(Table1[[#This Row],[Date of Birth]],TODAY(),"Y")</f>
        <v>20</v>
      </c>
      <c r="Q1728">
        <f ca="1">DATEDIF(Table1[[#This Row],[Joining Date]],TODAY(),"Y")</f>
        <v>8</v>
      </c>
      <c r="R1728" t="str">
        <f ca="1">IF(YEAR(Table1[[#This Row],[Joining Date]])=YEAR(TODAY()),"Yes","No")</f>
        <v>No</v>
      </c>
      <c r="S1728" t="str">
        <f ca="1">IF(Table1[[#This Row],[Experience]]&gt;5,"Yes","No")</f>
        <v>Yes</v>
      </c>
      <c r="T1728" t="str">
        <f>TEXT(Table1[[#This Row],[Joining Date]],"mmmm")</f>
        <v>February</v>
      </c>
      <c r="U1728" t="str">
        <f>TEXT(Table1[[#This Row],[Joining Date]],"yyyy")</f>
        <v>2018</v>
      </c>
      <c r="V1728" s="5">
        <f ca="1">TODAY()-Table1[[#This Row],[Joining Date]]</f>
        <v>3102</v>
      </c>
      <c r="W1728" t="str">
        <f>LEFT(Table1[[#This Row],[Employee Name]],FIND(" ",Table1[[#This Row],[Employee Name]])-1)</f>
        <v>Aarav</v>
      </c>
      <c r="X1728" t="str">
        <f>RIGHT(Table1[[#This Row],[Employee Name]],LEN(Table1[[#This Row],[Employee Name]])-FIND(" ",Table1[[#This Row],[Employee Name]]))</f>
        <v>Sharma</v>
      </c>
      <c r="Y1728" t="str">
        <f>Table1[[#This Row],[Department]]&amp;"-"&amp;Table1[[#This Row],[Employee ID]]</f>
        <v>Sales-E04263</v>
      </c>
      <c r="Z1728" t="str">
        <f>LEFT(Table1[[#This Row],[Department]],3)</f>
        <v>Sal</v>
      </c>
      <c r="AA1728" t="str">
        <f>_xlfn.XLOOKUP(Table1[[#This Row],[Manager ID]],MANAGERS!A:A,MANAGERS!B:B)</f>
        <v>Manager_19</v>
      </c>
      <c r="AB1728" t="str" cm="1">
        <f t="array" ref="AB1728">_xlfn.XLOOKUP(Table1[[#This Row],[Manager ID]],Table2[[#All],[Manager ID]],Table2[[#All],[Department Head]])</f>
        <v>Support</v>
      </c>
      <c r="AC1728" s="2">
        <f>_xlfn.XLOOKUP(Table1[[#This Row],[City]],L:L,O:O)</f>
        <v>0.241864189087755</v>
      </c>
      <c r="AD1728" t="str" cm="1">
        <f t="array" ref="AD1728">_xlfn.IFS(Table1[[#This Row],[Performance Score]]&gt;=90,"Excellent",Table1[[#This Row],[Performance Score]]&gt;=75,"Good",Table1[[#This Row],[Performance Score]]&gt;=60,"Average",Table1[[#This Row],[Performance Score]]&lt;=60,"Need Improvement")</f>
        <v>Average</v>
      </c>
      <c r="AE1728" t="str">
        <f>IF(AND(Table1[[#This Row],[Attendance %]]&gt;=80,(Table1[[#This Row],[Performance Score]]&gt;=80)),"Eligible","Not Eligible")</f>
        <v>Not Eligible</v>
      </c>
      <c r="AF1728" t="str">
        <f>IF(Table1[[#This Row],[Performance Score]]&gt;=80,"High Performer","Low Performer")</f>
        <v>Low Performer</v>
      </c>
      <c r="AG1728" t="str" cm="1">
        <f t="array" aca="1" ref="AG1728" ca="1">_xlfn.IFS(Table1[[#This Row],[Experience]]&lt;=3,"Junior",Table1[[#This Row],[Experience]]&lt;=7,"Mid Level",Table1[[#This Row],[Experience]]&gt;=7,"Senior")</f>
        <v>Senior</v>
      </c>
      <c r="AH1728" t="str">
        <f>IF(Table1[[#This Row],[Attendance %]]&gt;75,"OK","Below 75")</f>
        <v>OK</v>
      </c>
      <c r="AI1728" t="b">
        <f>ISBLANK(Table1[[#This Row],[Employee ID]])</f>
        <v>0</v>
      </c>
      <c r="AJ1728" t="b">
        <f>ISNUMBER(Table1[[#This Row],[Total Salary  ]])</f>
        <v>1</v>
      </c>
      <c r="AK1728" t="str">
        <f>IFERROR(_xlfn.XLOOKUP(Table1[[#This Row],[Manager ID]],MANAGERS!A:A,MANAGERS!B:B),"Not Found")</f>
        <v>Manager_19</v>
      </c>
    </row>
    <row r="1729" spans="1:37" x14ac:dyDescent="0.2">
      <c r="A1729" t="s">
        <v>691</v>
      </c>
      <c r="B1729" t="s">
        <v>48</v>
      </c>
      <c r="C1729" t="s">
        <v>15</v>
      </c>
      <c r="D1729" t="s">
        <v>46</v>
      </c>
      <c r="E1729" t="s">
        <v>17</v>
      </c>
      <c r="F1729" s="1">
        <v>44425</v>
      </c>
      <c r="G1729" s="1">
        <v>36284</v>
      </c>
      <c r="H1729">
        <v>82062</v>
      </c>
      <c r="I1729">
        <v>23586</v>
      </c>
      <c r="J1729">
        <v>81</v>
      </c>
      <c r="K1729">
        <v>74</v>
      </c>
      <c r="L1729" t="s">
        <v>18</v>
      </c>
      <c r="M1729">
        <v>108</v>
      </c>
      <c r="N1729">
        <f>Table1[[#This Row],[Basic Salary]]+Table1[[#This Row],[Bonus]]</f>
        <v>105648</v>
      </c>
      <c r="O1729" s="2">
        <f>Table1[[#This Row],[Bonus]]/Table1[[#This Row],[Basic Salary]]</f>
        <v>0.28741683117642758</v>
      </c>
      <c r="P1729">
        <f ca="1">DATEDIF(Table1[[#This Row],[Date of Birth]],TODAY(),"Y")</f>
        <v>27</v>
      </c>
      <c r="Q1729">
        <f ca="1">DATEDIF(Table1[[#This Row],[Joining Date]],TODAY(),"Y")</f>
        <v>4</v>
      </c>
      <c r="R1729" t="str">
        <f ca="1">IF(YEAR(Table1[[#This Row],[Joining Date]])=YEAR(TODAY()),"Yes","No")</f>
        <v>No</v>
      </c>
      <c r="S1729" t="str">
        <f ca="1">IF(Table1[[#This Row],[Experience]]&gt;5,"Yes","No")</f>
        <v>No</v>
      </c>
      <c r="T1729" t="str">
        <f>TEXT(Table1[[#This Row],[Joining Date]],"mmmm")</f>
        <v>August</v>
      </c>
      <c r="U1729" t="str">
        <f>TEXT(Table1[[#This Row],[Joining Date]],"yyyy")</f>
        <v>2021</v>
      </c>
      <c r="V1729" s="5">
        <f ca="1">TODAY()-Table1[[#This Row],[Joining Date]]</f>
        <v>1814</v>
      </c>
      <c r="W1729" t="str">
        <f>LEFT(Table1[[#This Row],[Employee Name]],FIND(" ",Table1[[#This Row],[Employee Name]])-1)</f>
        <v>Aditya</v>
      </c>
      <c r="X1729" t="str">
        <f>RIGHT(Table1[[#This Row],[Employee Name]],LEN(Table1[[#This Row],[Employee Name]])-FIND(" ",Table1[[#This Row],[Employee Name]]))</f>
        <v>Kapoor</v>
      </c>
      <c r="Y1729" t="str">
        <f>Table1[[#This Row],[Department]]&amp;"-"&amp;Table1[[#This Row],[Employee ID]]</f>
        <v>Support-E00635</v>
      </c>
      <c r="Z1729" t="str">
        <f>LEFT(Table1[[#This Row],[Department]],3)</f>
        <v>Sup</v>
      </c>
      <c r="AA1729" t="str">
        <f>_xlfn.XLOOKUP(Table1[[#This Row],[Manager ID]],MANAGERS!A:A,MANAGERS!B:B)</f>
        <v>Manager_8</v>
      </c>
      <c r="AB1729" t="str" cm="1">
        <f t="array" ref="AB1729">_xlfn.XLOOKUP(Table1[[#This Row],[Manager ID]],Table2[[#All],[Manager ID]],Table2[[#All],[Department Head]])</f>
        <v>Sales</v>
      </c>
      <c r="AC1729" s="2">
        <f>_xlfn.XLOOKUP(Table1[[#This Row],[City]],L:L,O:O)</f>
        <v>0.21356479274849693</v>
      </c>
      <c r="AD1729" t="str" cm="1">
        <f t="array" ref="AD1729">_xlfn.IFS(Table1[[#This Row],[Performance Score]]&gt;=90,"Excellent",Table1[[#This Row],[Performance Score]]&gt;=75,"Good",Table1[[#This Row],[Performance Score]]&gt;=60,"Average",Table1[[#This Row],[Performance Score]]&lt;=60,"Need Improvement")</f>
        <v>Average</v>
      </c>
      <c r="AE1729" t="str">
        <f>IF(AND(Table1[[#This Row],[Attendance %]]&gt;=80,(Table1[[#This Row],[Performance Score]]&gt;=80)),"Eligible","Not Eligible")</f>
        <v>Not Eligible</v>
      </c>
      <c r="AF1729" t="str">
        <f>IF(Table1[[#This Row],[Performance Score]]&gt;=80,"High Performer","Low Performer")</f>
        <v>Low Performer</v>
      </c>
      <c r="AG1729" t="str" cm="1">
        <f t="array" aca="1" ref="AG1729" ca="1">_xlfn.IFS(Table1[[#This Row],[Experience]]&lt;=3,"Junior",Table1[[#This Row],[Experience]]&lt;=7,"Mid Level",Table1[[#This Row],[Experience]]&gt;=7,"Senior")</f>
        <v>Mid Level</v>
      </c>
      <c r="AH1729" t="str">
        <f>IF(Table1[[#This Row],[Attendance %]]&gt;75,"OK","Below 75")</f>
        <v>OK</v>
      </c>
      <c r="AI1729" t="b">
        <f>ISBLANK(Table1[[#This Row],[Employee ID]])</f>
        <v>0</v>
      </c>
      <c r="AJ1729" t="b">
        <f>ISNUMBER(Table1[[#This Row],[Total Salary  ]])</f>
        <v>1</v>
      </c>
      <c r="AK1729" t="str">
        <f>IFERROR(_xlfn.XLOOKUP(Table1[[#This Row],[Manager ID]],MANAGERS!A:A,MANAGERS!B:B),"Not Found")</f>
        <v>Manager_8</v>
      </c>
    </row>
    <row r="1730" spans="1:37" x14ac:dyDescent="0.2">
      <c r="A1730" t="s">
        <v>3195</v>
      </c>
      <c r="B1730" t="s">
        <v>60</v>
      </c>
      <c r="C1730" t="s">
        <v>15</v>
      </c>
      <c r="D1730" t="s">
        <v>43</v>
      </c>
      <c r="E1730" t="s">
        <v>51</v>
      </c>
      <c r="F1730" s="1">
        <v>42269</v>
      </c>
      <c r="G1730" s="1">
        <v>36693</v>
      </c>
      <c r="H1730">
        <v>88343</v>
      </c>
      <c r="I1730">
        <v>17276</v>
      </c>
      <c r="J1730">
        <v>83</v>
      </c>
      <c r="K1730">
        <v>44</v>
      </c>
      <c r="L1730" t="s">
        <v>37</v>
      </c>
      <c r="M1730">
        <v>119</v>
      </c>
      <c r="N1730">
        <f>Table1[[#This Row],[Basic Salary]]+Table1[[#This Row],[Bonus]]</f>
        <v>105619</v>
      </c>
      <c r="O1730" s="2">
        <f>Table1[[#This Row],[Bonus]]/Table1[[#This Row],[Basic Salary]]</f>
        <v>0.19555595802723474</v>
      </c>
      <c r="P1730">
        <f ca="1">DATEDIF(Table1[[#This Row],[Date of Birth]],TODAY(),"Y")</f>
        <v>26</v>
      </c>
      <c r="Q1730">
        <f ca="1">DATEDIF(Table1[[#This Row],[Joining Date]],TODAY(),"Y")</f>
        <v>10</v>
      </c>
      <c r="R1730" t="str">
        <f ca="1">IF(YEAR(Table1[[#This Row],[Joining Date]])=YEAR(TODAY()),"Yes","No")</f>
        <v>No</v>
      </c>
      <c r="S1730" t="str">
        <f ca="1">IF(Table1[[#This Row],[Experience]]&gt;5,"Yes","No")</f>
        <v>Yes</v>
      </c>
      <c r="T1730" t="str">
        <f>TEXT(Table1[[#This Row],[Joining Date]],"mmmm")</f>
        <v>September</v>
      </c>
      <c r="U1730" t="str">
        <f>TEXT(Table1[[#This Row],[Joining Date]],"yyyy")</f>
        <v>2015</v>
      </c>
      <c r="V1730" s="5">
        <f ca="1">TODAY()-Table1[[#This Row],[Joining Date]]</f>
        <v>3970</v>
      </c>
      <c r="W1730" t="str">
        <f>LEFT(Table1[[#This Row],[Employee Name]],FIND(" ",Table1[[#This Row],[Employee Name]])-1)</f>
        <v>Gayathri</v>
      </c>
      <c r="X1730" t="str">
        <f>RIGHT(Table1[[#This Row],[Employee Name]],LEN(Table1[[#This Row],[Employee Name]])-FIND(" ",Table1[[#This Row],[Employee Name]]))</f>
        <v>Iyer</v>
      </c>
      <c r="Y1730" t="str">
        <f>Table1[[#This Row],[Department]]&amp;"-"&amp;Table1[[#This Row],[Employee ID]]</f>
        <v>Operations-E03139</v>
      </c>
      <c r="Z1730" t="str">
        <f>LEFT(Table1[[#This Row],[Department]],3)</f>
        <v>Ope</v>
      </c>
      <c r="AA1730" t="str">
        <f>_xlfn.XLOOKUP(Table1[[#This Row],[Manager ID]],MANAGERS!A:A,MANAGERS!B:B)</f>
        <v>Manager_19</v>
      </c>
      <c r="AB1730" t="str" cm="1">
        <f t="array" ref="AB1730">_xlfn.XLOOKUP(Table1[[#This Row],[Manager ID]],Table2[[#All],[Manager ID]],Table2[[#All],[Department Head]])</f>
        <v>Support</v>
      </c>
      <c r="AC1730" s="2">
        <f>_xlfn.XLOOKUP(Table1[[#This Row],[City]],L:L,O:O)</f>
        <v>0.24036902712549932</v>
      </c>
      <c r="AD1730" t="str" cm="1">
        <f t="array" ref="AD1730">_xlfn.IFS(Table1[[#This Row],[Performance Score]]&gt;=90,"Excellent",Table1[[#This Row],[Performance Score]]&gt;=75,"Good",Table1[[#This Row],[Performance Score]]&gt;=60,"Average",Table1[[#This Row],[Performance Score]]&lt;=60,"Need Improvement")</f>
        <v>Need Improvement</v>
      </c>
      <c r="AE1730" t="str">
        <f>IF(AND(Table1[[#This Row],[Attendance %]]&gt;=80,(Table1[[#This Row],[Performance Score]]&gt;=80)),"Eligible","Not Eligible")</f>
        <v>Not Eligible</v>
      </c>
      <c r="AF1730" t="str">
        <f>IF(Table1[[#This Row],[Performance Score]]&gt;=80,"High Performer","Low Performer")</f>
        <v>Low Performer</v>
      </c>
      <c r="AG1730" t="str" cm="1">
        <f t="array" aca="1" ref="AG1730" ca="1">_xlfn.IFS(Table1[[#This Row],[Experience]]&lt;=3,"Junior",Table1[[#This Row],[Experience]]&lt;=7,"Mid Level",Table1[[#This Row],[Experience]]&gt;=7,"Senior")</f>
        <v>Senior</v>
      </c>
      <c r="AH1730" t="str">
        <f>IF(Table1[[#This Row],[Attendance %]]&gt;75,"OK","Below 75")</f>
        <v>OK</v>
      </c>
      <c r="AI1730" t="b">
        <f>ISBLANK(Table1[[#This Row],[Employee ID]])</f>
        <v>0</v>
      </c>
      <c r="AJ1730" t="b">
        <f>ISNUMBER(Table1[[#This Row],[Total Salary  ]])</f>
        <v>1</v>
      </c>
      <c r="AK1730" t="str">
        <f>IFERROR(_xlfn.XLOOKUP(Table1[[#This Row],[Manager ID]],MANAGERS!A:A,MANAGERS!B:B),"Not Found")</f>
        <v>Manager_19</v>
      </c>
    </row>
    <row r="1731" spans="1:37" x14ac:dyDescent="0.2">
      <c r="A1731" t="s">
        <v>1833</v>
      </c>
      <c r="B1731" t="s">
        <v>89</v>
      </c>
      <c r="C1731" t="s">
        <v>21</v>
      </c>
      <c r="D1731" t="s">
        <v>16</v>
      </c>
      <c r="E1731" t="s">
        <v>65</v>
      </c>
      <c r="F1731" s="1">
        <v>43539</v>
      </c>
      <c r="G1731" s="1">
        <v>29796</v>
      </c>
      <c r="H1731">
        <v>94865</v>
      </c>
      <c r="I1731">
        <v>10737</v>
      </c>
      <c r="J1731">
        <v>86</v>
      </c>
      <c r="K1731">
        <v>46</v>
      </c>
      <c r="L1731" t="s">
        <v>53</v>
      </c>
      <c r="M1731">
        <v>106</v>
      </c>
      <c r="N1731">
        <f>Table1[[#This Row],[Basic Salary]]+Table1[[#This Row],[Bonus]]</f>
        <v>105602</v>
      </c>
      <c r="O1731" s="2">
        <f>Table1[[#This Row],[Bonus]]/Table1[[#This Row],[Basic Salary]]</f>
        <v>0.11318189005428768</v>
      </c>
      <c r="P1731">
        <f ca="1">DATEDIF(Table1[[#This Row],[Date of Birth]],TODAY(),"Y")</f>
        <v>45</v>
      </c>
      <c r="Q1731">
        <f ca="1">DATEDIF(Table1[[#This Row],[Joining Date]],TODAY(),"Y")</f>
        <v>7</v>
      </c>
      <c r="R1731" t="str">
        <f ca="1">IF(YEAR(Table1[[#This Row],[Joining Date]])=YEAR(TODAY()),"Yes","No")</f>
        <v>No</v>
      </c>
      <c r="S1731" t="str">
        <f ca="1">IF(Table1[[#This Row],[Experience]]&gt;5,"Yes","No")</f>
        <v>Yes</v>
      </c>
      <c r="T1731" t="str">
        <f>TEXT(Table1[[#This Row],[Joining Date]],"mmmm")</f>
        <v>March</v>
      </c>
      <c r="U1731" t="str">
        <f>TEXT(Table1[[#This Row],[Joining Date]],"yyyy")</f>
        <v>2019</v>
      </c>
      <c r="V1731" s="5">
        <f ca="1">TODAY()-Table1[[#This Row],[Joining Date]]</f>
        <v>2700</v>
      </c>
      <c r="W1731" t="str">
        <f>LEFT(Table1[[#This Row],[Employee Name]],FIND(" ",Table1[[#This Row],[Employee Name]])-1)</f>
        <v>Tarun</v>
      </c>
      <c r="X1731" t="str">
        <f>RIGHT(Table1[[#This Row],[Employee Name]],LEN(Table1[[#This Row],[Employee Name]])-FIND(" ",Table1[[#This Row],[Employee Name]]))</f>
        <v>Verma</v>
      </c>
      <c r="Y1731" t="str">
        <f>Table1[[#This Row],[Department]]&amp;"-"&amp;Table1[[#This Row],[Employee ID]]</f>
        <v>HR-E01777</v>
      </c>
      <c r="Z1731" t="str">
        <f>LEFT(Table1[[#This Row],[Department]],3)</f>
        <v>HR</v>
      </c>
      <c r="AA1731" t="str">
        <f>_xlfn.XLOOKUP(Table1[[#This Row],[Manager ID]],MANAGERS!A:A,MANAGERS!B:B)</f>
        <v>Manager_6</v>
      </c>
      <c r="AB1731" t="str" cm="1">
        <f t="array" ref="AB1731">_xlfn.XLOOKUP(Table1[[#This Row],[Manager ID]],Table2[[#All],[Manager ID]],Table2[[#All],[Department Head]])</f>
        <v>HR</v>
      </c>
      <c r="AC1731" s="2">
        <f>_xlfn.XLOOKUP(Table1[[#This Row],[City]],L:L,O:O)</f>
        <v>0.23685887225230964</v>
      </c>
      <c r="AD1731" t="str" cm="1">
        <f t="array" ref="AD1731">_xlfn.IFS(Table1[[#This Row],[Performance Score]]&gt;=90,"Excellent",Table1[[#This Row],[Performance Score]]&gt;=75,"Good",Table1[[#This Row],[Performance Score]]&gt;=60,"Average",Table1[[#This Row],[Performance Score]]&lt;=60,"Need Improvement")</f>
        <v>Need Improvement</v>
      </c>
      <c r="AE1731" t="str">
        <f>IF(AND(Table1[[#This Row],[Attendance %]]&gt;=80,(Table1[[#This Row],[Performance Score]]&gt;=80)),"Eligible","Not Eligible")</f>
        <v>Not Eligible</v>
      </c>
      <c r="AF1731" t="str">
        <f>IF(Table1[[#This Row],[Performance Score]]&gt;=80,"High Performer","Low Performer")</f>
        <v>Low Performer</v>
      </c>
      <c r="AG1731" t="str" cm="1">
        <f t="array" aca="1" ref="AG1731" ca="1">_xlfn.IFS(Table1[[#This Row],[Experience]]&lt;=3,"Junior",Table1[[#This Row],[Experience]]&lt;=7,"Mid Level",Table1[[#This Row],[Experience]]&gt;=7,"Senior")</f>
        <v>Mid Level</v>
      </c>
      <c r="AH1731" t="str">
        <f>IF(Table1[[#This Row],[Attendance %]]&gt;75,"OK","Below 75")</f>
        <v>OK</v>
      </c>
      <c r="AI1731" t="b">
        <f>ISBLANK(Table1[[#This Row],[Employee ID]])</f>
        <v>0</v>
      </c>
      <c r="AJ1731" t="b">
        <f>ISNUMBER(Table1[[#This Row],[Total Salary  ]])</f>
        <v>1</v>
      </c>
      <c r="AK1731" t="str">
        <f>IFERROR(_xlfn.XLOOKUP(Table1[[#This Row],[Manager ID]],MANAGERS!A:A,MANAGERS!B:B),"Not Found")</f>
        <v>Manager_6</v>
      </c>
    </row>
    <row r="1732" spans="1:37" x14ac:dyDescent="0.2">
      <c r="A1732" t="s">
        <v>557</v>
      </c>
      <c r="B1732" t="s">
        <v>62</v>
      </c>
      <c r="C1732" t="s">
        <v>21</v>
      </c>
      <c r="D1732" t="s">
        <v>43</v>
      </c>
      <c r="E1732" t="s">
        <v>22</v>
      </c>
      <c r="F1732" s="1">
        <v>44293</v>
      </c>
      <c r="G1732" s="1">
        <v>30406</v>
      </c>
      <c r="H1732">
        <v>90951</v>
      </c>
      <c r="I1732">
        <v>14642</v>
      </c>
      <c r="J1732">
        <v>81</v>
      </c>
      <c r="K1732">
        <v>100</v>
      </c>
      <c r="L1732" t="s">
        <v>53</v>
      </c>
      <c r="M1732">
        <v>117</v>
      </c>
      <c r="N1732">
        <f>Table1[[#This Row],[Basic Salary]]+Table1[[#This Row],[Bonus]]</f>
        <v>105593</v>
      </c>
      <c r="O1732" s="2">
        <f>Table1[[#This Row],[Bonus]]/Table1[[#This Row],[Basic Salary]]</f>
        <v>0.16098778463128499</v>
      </c>
      <c r="P1732">
        <f ca="1">DATEDIF(Table1[[#This Row],[Date of Birth]],TODAY(),"Y")</f>
        <v>43</v>
      </c>
      <c r="Q1732">
        <f ca="1">DATEDIF(Table1[[#This Row],[Joining Date]],TODAY(),"Y")</f>
        <v>5</v>
      </c>
      <c r="R1732" t="str">
        <f ca="1">IF(YEAR(Table1[[#This Row],[Joining Date]])=YEAR(TODAY()),"Yes","No")</f>
        <v>No</v>
      </c>
      <c r="S1732" t="str">
        <f ca="1">IF(Table1[[#This Row],[Experience]]&gt;5,"Yes","No")</f>
        <v>No</v>
      </c>
      <c r="T1732" t="str">
        <f>TEXT(Table1[[#This Row],[Joining Date]],"mmmm")</f>
        <v>April</v>
      </c>
      <c r="U1732" t="str">
        <f>TEXT(Table1[[#This Row],[Joining Date]],"yyyy")</f>
        <v>2021</v>
      </c>
      <c r="V1732" s="5">
        <f ca="1">TODAY()-Table1[[#This Row],[Joining Date]]</f>
        <v>1946</v>
      </c>
      <c r="W1732" t="str">
        <f>LEFT(Table1[[#This Row],[Employee Name]],FIND(" ",Table1[[#This Row],[Employee Name]])-1)</f>
        <v>Kavya</v>
      </c>
      <c r="X1732" t="str">
        <f>RIGHT(Table1[[#This Row],[Employee Name]],LEN(Table1[[#This Row],[Employee Name]])-FIND(" ",Table1[[#This Row],[Employee Name]]))</f>
        <v>Nair</v>
      </c>
      <c r="Y1732" t="str">
        <f>Table1[[#This Row],[Department]]&amp;"-"&amp;Table1[[#This Row],[Employee ID]]</f>
        <v>Operations-E00501</v>
      </c>
      <c r="Z1732" t="str">
        <f>LEFT(Table1[[#This Row],[Department]],3)</f>
        <v>Ope</v>
      </c>
      <c r="AA1732" t="str">
        <f>_xlfn.XLOOKUP(Table1[[#This Row],[Manager ID]],MANAGERS!A:A,MANAGERS!B:B)</f>
        <v>Manager_17</v>
      </c>
      <c r="AB1732" t="str" cm="1">
        <f t="array" ref="AB1732">_xlfn.XLOOKUP(Table1[[#This Row],[Manager ID]],Table2[[#All],[Manager ID]],Table2[[#All],[Department Head]])</f>
        <v>Finance</v>
      </c>
      <c r="AC1732" s="2">
        <f>_xlfn.XLOOKUP(Table1[[#This Row],[City]],L:L,O:O)</f>
        <v>0.23685887225230964</v>
      </c>
      <c r="AD1732" t="str" cm="1">
        <f t="array" ref="AD1732">_xlfn.IFS(Table1[[#This Row],[Performance Score]]&gt;=90,"Excellent",Table1[[#This Row],[Performance Score]]&gt;=75,"Good",Table1[[#This Row],[Performance Score]]&gt;=60,"Average",Table1[[#This Row],[Performance Score]]&lt;=60,"Need Improvement")</f>
        <v>Excellent</v>
      </c>
      <c r="AE1732" t="str">
        <f>IF(AND(Table1[[#This Row],[Attendance %]]&gt;=80,(Table1[[#This Row],[Performance Score]]&gt;=80)),"Eligible","Not Eligible")</f>
        <v>Eligible</v>
      </c>
      <c r="AF1732" t="str">
        <f>IF(Table1[[#This Row],[Performance Score]]&gt;=80,"High Performer","Low Performer")</f>
        <v>High Performer</v>
      </c>
      <c r="AG1732" t="str" cm="1">
        <f t="array" aca="1" ref="AG1732" ca="1">_xlfn.IFS(Table1[[#This Row],[Experience]]&lt;=3,"Junior",Table1[[#This Row],[Experience]]&lt;=7,"Mid Level",Table1[[#This Row],[Experience]]&gt;=7,"Senior")</f>
        <v>Mid Level</v>
      </c>
      <c r="AH1732" t="str">
        <f>IF(Table1[[#This Row],[Attendance %]]&gt;75,"OK","Below 75")</f>
        <v>OK</v>
      </c>
      <c r="AI1732" t="b">
        <f>ISBLANK(Table1[[#This Row],[Employee ID]])</f>
        <v>0</v>
      </c>
      <c r="AJ1732" t="b">
        <f>ISNUMBER(Table1[[#This Row],[Total Salary  ]])</f>
        <v>1</v>
      </c>
      <c r="AK1732" t="str">
        <f>IFERROR(_xlfn.XLOOKUP(Table1[[#This Row],[Manager ID]],MANAGERS!A:A,MANAGERS!B:B),"Not Found")</f>
        <v>Manager_17</v>
      </c>
    </row>
    <row r="1733" spans="1:37" x14ac:dyDescent="0.2">
      <c r="A1733" t="s">
        <v>2567</v>
      </c>
      <c r="B1733" t="s">
        <v>69</v>
      </c>
      <c r="C1733" t="s">
        <v>21</v>
      </c>
      <c r="D1733" t="s">
        <v>40</v>
      </c>
      <c r="E1733" t="s">
        <v>26</v>
      </c>
      <c r="F1733" s="1">
        <v>42543</v>
      </c>
      <c r="G1733" s="1">
        <v>40352</v>
      </c>
      <c r="H1733">
        <v>75816</v>
      </c>
      <c r="I1733">
        <v>29740</v>
      </c>
      <c r="J1733">
        <v>74</v>
      </c>
      <c r="K1733">
        <v>65</v>
      </c>
      <c r="L1733" t="s">
        <v>23</v>
      </c>
      <c r="M1733">
        <v>103</v>
      </c>
      <c r="N1733">
        <f>Table1[[#This Row],[Basic Salary]]+Table1[[#This Row],[Bonus]]</f>
        <v>105556</v>
      </c>
      <c r="O1733" s="2">
        <f>Table1[[#This Row],[Bonus]]/Table1[[#This Row],[Basic Salary]]</f>
        <v>0.39226548485807744</v>
      </c>
      <c r="P1733">
        <f ca="1">DATEDIF(Table1[[#This Row],[Date of Birth]],TODAY(),"Y")</f>
        <v>16</v>
      </c>
      <c r="Q1733">
        <f ca="1">DATEDIF(Table1[[#This Row],[Joining Date]],TODAY(),"Y")</f>
        <v>10</v>
      </c>
      <c r="R1733" t="str">
        <f ca="1">IF(YEAR(Table1[[#This Row],[Joining Date]])=YEAR(TODAY()),"Yes","No")</f>
        <v>No</v>
      </c>
      <c r="S1733" t="str">
        <f ca="1">IF(Table1[[#This Row],[Experience]]&gt;5,"Yes","No")</f>
        <v>Yes</v>
      </c>
      <c r="T1733" t="str">
        <f>TEXT(Table1[[#This Row],[Joining Date]],"mmmm")</f>
        <v>June</v>
      </c>
      <c r="U1733" t="str">
        <f>TEXT(Table1[[#This Row],[Joining Date]],"yyyy")</f>
        <v>2016</v>
      </c>
      <c r="V1733" s="5">
        <f ca="1">TODAY()-Table1[[#This Row],[Joining Date]]</f>
        <v>3696</v>
      </c>
      <c r="W1733" t="str">
        <f>LEFT(Table1[[#This Row],[Employee Name]],FIND(" ",Table1[[#This Row],[Employee Name]])-1)</f>
        <v>Neha</v>
      </c>
      <c r="X1733" t="str">
        <f>RIGHT(Table1[[#This Row],[Employee Name]],LEN(Table1[[#This Row],[Employee Name]])-FIND(" ",Table1[[#This Row],[Employee Name]]))</f>
        <v>Kulkarni</v>
      </c>
      <c r="Y1733" t="str">
        <f>Table1[[#This Row],[Department]]&amp;"-"&amp;Table1[[#This Row],[Employee ID]]</f>
        <v>IT-E02511</v>
      </c>
      <c r="Z1733" t="str">
        <f>LEFT(Table1[[#This Row],[Department]],3)</f>
        <v>IT</v>
      </c>
      <c r="AA1733" t="str">
        <f>_xlfn.XLOOKUP(Table1[[#This Row],[Manager ID]],MANAGERS!A:A,MANAGERS!B:B)</f>
        <v>Manager_3</v>
      </c>
      <c r="AB1733" t="str" cm="1">
        <f t="array" ref="AB1733">_xlfn.XLOOKUP(Table1[[#This Row],[Manager ID]],Table2[[#All],[Manager ID]],Table2[[#All],[Department Head]])</f>
        <v>IT</v>
      </c>
      <c r="AC1733" s="2">
        <f>_xlfn.XLOOKUP(Table1[[#This Row],[City]],L:L,O:O)</f>
        <v>0.23486488519629886</v>
      </c>
      <c r="AD1733" t="str" cm="1">
        <f t="array" ref="AD1733">_xlfn.IFS(Table1[[#This Row],[Performance Score]]&gt;=90,"Excellent",Table1[[#This Row],[Performance Score]]&gt;=75,"Good",Table1[[#This Row],[Performance Score]]&gt;=60,"Average",Table1[[#This Row],[Performance Score]]&lt;=60,"Need Improvement")</f>
        <v>Average</v>
      </c>
      <c r="AE1733" t="str">
        <f>IF(AND(Table1[[#This Row],[Attendance %]]&gt;=80,(Table1[[#This Row],[Performance Score]]&gt;=80)),"Eligible","Not Eligible")</f>
        <v>Not Eligible</v>
      </c>
      <c r="AF1733" t="str">
        <f>IF(Table1[[#This Row],[Performance Score]]&gt;=80,"High Performer","Low Performer")</f>
        <v>Low Performer</v>
      </c>
      <c r="AG1733" t="str" cm="1">
        <f t="array" aca="1" ref="AG1733" ca="1">_xlfn.IFS(Table1[[#This Row],[Experience]]&lt;=3,"Junior",Table1[[#This Row],[Experience]]&lt;=7,"Mid Level",Table1[[#This Row],[Experience]]&gt;=7,"Senior")</f>
        <v>Senior</v>
      </c>
      <c r="AH1733" t="str">
        <f>IF(Table1[[#This Row],[Attendance %]]&gt;75,"OK","Below 75")</f>
        <v>Below 75</v>
      </c>
      <c r="AI1733" t="b">
        <f>ISBLANK(Table1[[#This Row],[Employee ID]])</f>
        <v>0</v>
      </c>
      <c r="AJ1733" t="b">
        <f>ISNUMBER(Table1[[#This Row],[Total Salary  ]])</f>
        <v>1</v>
      </c>
      <c r="AK1733" t="str">
        <f>IFERROR(_xlfn.XLOOKUP(Table1[[#This Row],[Manager ID]],MANAGERS!A:A,MANAGERS!B:B),"Not Found")</f>
        <v>Manager_3</v>
      </c>
    </row>
    <row r="1734" spans="1:37" x14ac:dyDescent="0.2">
      <c r="A1734" t="s">
        <v>2961</v>
      </c>
      <c r="B1734" t="s">
        <v>69</v>
      </c>
      <c r="C1734" t="s">
        <v>21</v>
      </c>
      <c r="D1734" t="s">
        <v>25</v>
      </c>
      <c r="E1734" t="s">
        <v>51</v>
      </c>
      <c r="F1734" s="1">
        <v>43839</v>
      </c>
      <c r="G1734" s="1">
        <v>39358</v>
      </c>
      <c r="H1734">
        <v>91039</v>
      </c>
      <c r="I1734">
        <v>14509</v>
      </c>
      <c r="J1734">
        <v>68</v>
      </c>
      <c r="K1734">
        <v>46</v>
      </c>
      <c r="L1734" t="s">
        <v>23</v>
      </c>
      <c r="M1734">
        <v>119</v>
      </c>
      <c r="N1734">
        <f>Table1[[#This Row],[Basic Salary]]+Table1[[#This Row],[Bonus]]</f>
        <v>105548</v>
      </c>
      <c r="O1734" s="2">
        <f>Table1[[#This Row],[Bonus]]/Table1[[#This Row],[Basic Salary]]</f>
        <v>0.15937125847164402</v>
      </c>
      <c r="P1734">
        <f ca="1">DATEDIF(Table1[[#This Row],[Date of Birth]],TODAY(),"Y")</f>
        <v>18</v>
      </c>
      <c r="Q1734">
        <f ca="1">DATEDIF(Table1[[#This Row],[Joining Date]],TODAY(),"Y")</f>
        <v>6</v>
      </c>
      <c r="R1734" t="str">
        <f ca="1">IF(YEAR(Table1[[#This Row],[Joining Date]])=YEAR(TODAY()),"Yes","No")</f>
        <v>No</v>
      </c>
      <c r="S1734" t="str">
        <f ca="1">IF(Table1[[#This Row],[Experience]]&gt;5,"Yes","No")</f>
        <v>Yes</v>
      </c>
      <c r="T1734" t="str">
        <f>TEXT(Table1[[#This Row],[Joining Date]],"mmmm")</f>
        <v>January</v>
      </c>
      <c r="U1734" t="str">
        <f>TEXT(Table1[[#This Row],[Joining Date]],"yyyy")</f>
        <v>2020</v>
      </c>
      <c r="V1734" s="5">
        <f ca="1">TODAY()-Table1[[#This Row],[Joining Date]]</f>
        <v>2400</v>
      </c>
      <c r="W1734" t="str">
        <f>LEFT(Table1[[#This Row],[Employee Name]],FIND(" ",Table1[[#This Row],[Employee Name]])-1)</f>
        <v>Neha</v>
      </c>
      <c r="X1734" t="str">
        <f>RIGHT(Table1[[#This Row],[Employee Name]],LEN(Table1[[#This Row],[Employee Name]])-FIND(" ",Table1[[#This Row],[Employee Name]]))</f>
        <v>Kulkarni</v>
      </c>
      <c r="Y1734" t="str">
        <f>Table1[[#This Row],[Department]]&amp;"-"&amp;Table1[[#This Row],[Employee ID]]</f>
        <v>Finance-E02905</v>
      </c>
      <c r="Z1734" t="str">
        <f>LEFT(Table1[[#This Row],[Department]],3)</f>
        <v>Fin</v>
      </c>
      <c r="AA1734" t="str">
        <f>_xlfn.XLOOKUP(Table1[[#This Row],[Manager ID]],MANAGERS!A:A,MANAGERS!B:B)</f>
        <v>Manager_19</v>
      </c>
      <c r="AB1734" t="str" cm="1">
        <f t="array" ref="AB1734">_xlfn.XLOOKUP(Table1[[#This Row],[Manager ID]],Table2[[#All],[Manager ID]],Table2[[#All],[Department Head]])</f>
        <v>Support</v>
      </c>
      <c r="AC1734" s="2">
        <f>_xlfn.XLOOKUP(Table1[[#This Row],[City]],L:L,O:O)</f>
        <v>0.23486488519629886</v>
      </c>
      <c r="AD1734" t="str" cm="1">
        <f t="array" ref="AD1734">_xlfn.IFS(Table1[[#This Row],[Performance Score]]&gt;=90,"Excellent",Table1[[#This Row],[Performance Score]]&gt;=75,"Good",Table1[[#This Row],[Performance Score]]&gt;=60,"Average",Table1[[#This Row],[Performance Score]]&lt;=60,"Need Improvement")</f>
        <v>Need Improvement</v>
      </c>
      <c r="AE1734" t="str">
        <f>IF(AND(Table1[[#This Row],[Attendance %]]&gt;=80,(Table1[[#This Row],[Performance Score]]&gt;=80)),"Eligible","Not Eligible")</f>
        <v>Not Eligible</v>
      </c>
      <c r="AF1734" t="str">
        <f>IF(Table1[[#This Row],[Performance Score]]&gt;=80,"High Performer","Low Performer")</f>
        <v>Low Performer</v>
      </c>
      <c r="AG1734" t="str" cm="1">
        <f t="array" aca="1" ref="AG1734" ca="1">_xlfn.IFS(Table1[[#This Row],[Experience]]&lt;=3,"Junior",Table1[[#This Row],[Experience]]&lt;=7,"Mid Level",Table1[[#This Row],[Experience]]&gt;=7,"Senior")</f>
        <v>Mid Level</v>
      </c>
      <c r="AH1734" t="str">
        <f>IF(Table1[[#This Row],[Attendance %]]&gt;75,"OK","Below 75")</f>
        <v>Below 75</v>
      </c>
      <c r="AI1734" t="b">
        <f>ISBLANK(Table1[[#This Row],[Employee ID]])</f>
        <v>0</v>
      </c>
      <c r="AJ1734" t="b">
        <f>ISNUMBER(Table1[[#This Row],[Total Salary  ]])</f>
        <v>1</v>
      </c>
      <c r="AK1734" t="str">
        <f>IFERROR(_xlfn.XLOOKUP(Table1[[#This Row],[Manager ID]],MANAGERS!A:A,MANAGERS!B:B),"Not Found")</f>
        <v>Manager_19</v>
      </c>
    </row>
    <row r="1735" spans="1:37" x14ac:dyDescent="0.2">
      <c r="A1735" t="s">
        <v>512</v>
      </c>
      <c r="B1735" t="s">
        <v>20</v>
      </c>
      <c r="C1735" t="s">
        <v>15</v>
      </c>
      <c r="D1735" t="s">
        <v>16</v>
      </c>
      <c r="E1735" t="s">
        <v>65</v>
      </c>
      <c r="F1735" s="1">
        <v>45258</v>
      </c>
      <c r="G1735" s="1">
        <v>33348</v>
      </c>
      <c r="H1735">
        <v>98149</v>
      </c>
      <c r="I1735">
        <v>7308</v>
      </c>
      <c r="J1735">
        <v>96</v>
      </c>
      <c r="K1735">
        <v>92</v>
      </c>
      <c r="L1735" t="s">
        <v>37</v>
      </c>
      <c r="M1735">
        <v>109</v>
      </c>
      <c r="N1735">
        <f>Table1[[#This Row],[Basic Salary]]+Table1[[#This Row],[Bonus]]</f>
        <v>105457</v>
      </c>
      <c r="O1735" s="2">
        <f>Table1[[#This Row],[Bonus]]/Table1[[#This Row],[Basic Salary]]</f>
        <v>7.4458221683358972E-2</v>
      </c>
      <c r="P1735">
        <f ca="1">DATEDIF(Table1[[#This Row],[Date of Birth]],TODAY(),"Y")</f>
        <v>35</v>
      </c>
      <c r="Q1735">
        <f ca="1">DATEDIF(Table1[[#This Row],[Joining Date]],TODAY(),"Y")</f>
        <v>2</v>
      </c>
      <c r="R1735" t="str">
        <f ca="1">IF(YEAR(Table1[[#This Row],[Joining Date]])=YEAR(TODAY()),"Yes","No")</f>
        <v>No</v>
      </c>
      <c r="S1735" t="str">
        <f ca="1">IF(Table1[[#This Row],[Experience]]&gt;5,"Yes","No")</f>
        <v>No</v>
      </c>
      <c r="T1735" t="str">
        <f>TEXT(Table1[[#This Row],[Joining Date]],"mmmm")</f>
        <v>November</v>
      </c>
      <c r="U1735" t="str">
        <f>TEXT(Table1[[#This Row],[Joining Date]],"yyyy")</f>
        <v>2023</v>
      </c>
      <c r="V1735" s="5">
        <f ca="1">TODAY()-Table1[[#This Row],[Joining Date]]</f>
        <v>981</v>
      </c>
      <c r="W1735" t="str">
        <f>LEFT(Table1[[#This Row],[Employee Name]],FIND(" ",Table1[[#This Row],[Employee Name]])-1)</f>
        <v>Rahul</v>
      </c>
      <c r="X1735" t="str">
        <f>RIGHT(Table1[[#This Row],[Employee Name]],LEN(Table1[[#This Row],[Employee Name]])-FIND(" ",Table1[[#This Row],[Employee Name]]))</f>
        <v>Verma</v>
      </c>
      <c r="Y1735" t="str">
        <f>Table1[[#This Row],[Department]]&amp;"-"&amp;Table1[[#This Row],[Employee ID]]</f>
        <v>HR-E00456</v>
      </c>
      <c r="Z1735" t="str">
        <f>LEFT(Table1[[#This Row],[Department]],3)</f>
        <v>HR</v>
      </c>
      <c r="AA1735" t="str">
        <f>_xlfn.XLOOKUP(Table1[[#This Row],[Manager ID]],MANAGERS!A:A,MANAGERS!B:B)</f>
        <v>Manager_9</v>
      </c>
      <c r="AB1735" t="str" cm="1">
        <f t="array" ref="AB1735">_xlfn.XLOOKUP(Table1[[#This Row],[Manager ID]],Table2[[#All],[Manager ID]],Table2[[#All],[Department Head]])</f>
        <v>Sales</v>
      </c>
      <c r="AC1735" s="2">
        <f>_xlfn.XLOOKUP(Table1[[#This Row],[City]],L:L,O:O)</f>
        <v>0.24036902712549932</v>
      </c>
      <c r="AD1735" t="str" cm="1">
        <f t="array" ref="AD1735">_xlfn.IFS(Table1[[#This Row],[Performance Score]]&gt;=90,"Excellent",Table1[[#This Row],[Performance Score]]&gt;=75,"Good",Table1[[#This Row],[Performance Score]]&gt;=60,"Average",Table1[[#This Row],[Performance Score]]&lt;=60,"Need Improvement")</f>
        <v>Excellent</v>
      </c>
      <c r="AE1735" t="str">
        <f>IF(AND(Table1[[#This Row],[Attendance %]]&gt;=80,(Table1[[#This Row],[Performance Score]]&gt;=80)),"Eligible","Not Eligible")</f>
        <v>Eligible</v>
      </c>
      <c r="AF1735" t="str">
        <f>IF(Table1[[#This Row],[Performance Score]]&gt;=80,"High Performer","Low Performer")</f>
        <v>High Performer</v>
      </c>
      <c r="AG1735" t="str" cm="1">
        <f t="array" aca="1" ref="AG1735" ca="1">_xlfn.IFS(Table1[[#This Row],[Experience]]&lt;=3,"Junior",Table1[[#This Row],[Experience]]&lt;=7,"Mid Level",Table1[[#This Row],[Experience]]&gt;=7,"Senior")</f>
        <v>Junior</v>
      </c>
      <c r="AH1735" t="str">
        <f>IF(Table1[[#This Row],[Attendance %]]&gt;75,"OK","Below 75")</f>
        <v>OK</v>
      </c>
      <c r="AI1735" t="b">
        <f>ISBLANK(Table1[[#This Row],[Employee ID]])</f>
        <v>0</v>
      </c>
      <c r="AJ1735" t="b">
        <f>ISNUMBER(Table1[[#This Row],[Total Salary  ]])</f>
        <v>1</v>
      </c>
      <c r="AK1735" t="str">
        <f>IFERROR(_xlfn.XLOOKUP(Table1[[#This Row],[Manager ID]],MANAGERS!A:A,MANAGERS!B:B),"Not Found")</f>
        <v>Manager_9</v>
      </c>
    </row>
    <row r="1736" spans="1:37" x14ac:dyDescent="0.2">
      <c r="A1736" t="s">
        <v>726</v>
      </c>
      <c r="B1736" t="s">
        <v>29</v>
      </c>
      <c r="C1736" t="s">
        <v>15</v>
      </c>
      <c r="D1736" t="s">
        <v>33</v>
      </c>
      <c r="E1736" t="s">
        <v>30</v>
      </c>
      <c r="F1736" s="1">
        <v>45710</v>
      </c>
      <c r="G1736" s="1">
        <v>35632</v>
      </c>
      <c r="H1736">
        <v>100319</v>
      </c>
      <c r="I1736">
        <v>5121</v>
      </c>
      <c r="J1736">
        <v>92</v>
      </c>
      <c r="K1736">
        <v>85</v>
      </c>
      <c r="L1736" t="s">
        <v>34</v>
      </c>
      <c r="M1736">
        <v>116</v>
      </c>
      <c r="N1736">
        <f>Table1[[#This Row],[Basic Salary]]+Table1[[#This Row],[Bonus]]</f>
        <v>105440</v>
      </c>
      <c r="O1736" s="2">
        <f>Table1[[#This Row],[Bonus]]/Table1[[#This Row],[Basic Salary]]</f>
        <v>5.1047159561000408E-2</v>
      </c>
      <c r="P1736">
        <f ca="1">DATEDIF(Table1[[#This Row],[Date of Birth]],TODAY(),"Y")</f>
        <v>29</v>
      </c>
      <c r="Q1736">
        <f ca="1">DATEDIF(Table1[[#This Row],[Joining Date]],TODAY(),"Y")</f>
        <v>1</v>
      </c>
      <c r="R1736" t="str">
        <f ca="1">IF(YEAR(Table1[[#This Row],[Joining Date]])=YEAR(TODAY()),"Yes","No")</f>
        <v>No</v>
      </c>
      <c r="S1736" t="str">
        <f ca="1">IF(Table1[[#This Row],[Experience]]&gt;5,"Yes","No")</f>
        <v>No</v>
      </c>
      <c r="T1736" t="str">
        <f>TEXT(Table1[[#This Row],[Joining Date]],"mmmm")</f>
        <v>February</v>
      </c>
      <c r="U1736" t="str">
        <f>TEXT(Table1[[#This Row],[Joining Date]],"yyyy")</f>
        <v>2025</v>
      </c>
      <c r="V1736" s="5">
        <f ca="1">TODAY()-Table1[[#This Row],[Joining Date]]</f>
        <v>529</v>
      </c>
      <c r="W1736" t="str">
        <f>LEFT(Table1[[#This Row],[Employee Name]],FIND(" ",Table1[[#This Row],[Employee Name]])-1)</f>
        <v>Vikram</v>
      </c>
      <c r="X1736" t="str">
        <f>RIGHT(Table1[[#This Row],[Employee Name]],LEN(Table1[[#This Row],[Employee Name]])-FIND(" ",Table1[[#This Row],[Employee Name]]))</f>
        <v>Singh</v>
      </c>
      <c r="Y1736" t="str">
        <f>Table1[[#This Row],[Department]]&amp;"-"&amp;Table1[[#This Row],[Employee ID]]</f>
        <v>Marketing-E00670</v>
      </c>
      <c r="Z1736" t="str">
        <f>LEFT(Table1[[#This Row],[Department]],3)</f>
        <v>Mar</v>
      </c>
      <c r="AA1736" t="str">
        <f>_xlfn.XLOOKUP(Table1[[#This Row],[Manager ID]],MANAGERS!A:A,MANAGERS!B:B)</f>
        <v>Manager_16</v>
      </c>
      <c r="AB1736" t="str" cm="1">
        <f t="array" ref="AB1736">_xlfn.XLOOKUP(Table1[[#This Row],[Manager ID]],Table2[[#All],[Manager ID]],Table2[[#All],[Department Head]])</f>
        <v>Sales</v>
      </c>
      <c r="AC1736" s="2">
        <f>_xlfn.XLOOKUP(Table1[[#This Row],[City]],L:L,O:O)</f>
        <v>0.24030340748661314</v>
      </c>
      <c r="AD1736" t="str" cm="1">
        <f t="array" ref="AD1736">_xlfn.IFS(Table1[[#This Row],[Performance Score]]&gt;=90,"Excellent",Table1[[#This Row],[Performance Score]]&gt;=75,"Good",Table1[[#This Row],[Performance Score]]&gt;=60,"Average",Table1[[#This Row],[Performance Score]]&lt;=60,"Need Improvement")</f>
        <v>Good</v>
      </c>
      <c r="AE1736" t="str">
        <f>IF(AND(Table1[[#This Row],[Attendance %]]&gt;=80,(Table1[[#This Row],[Performance Score]]&gt;=80)),"Eligible","Not Eligible")</f>
        <v>Eligible</v>
      </c>
      <c r="AF1736" t="str">
        <f>IF(Table1[[#This Row],[Performance Score]]&gt;=80,"High Performer","Low Performer")</f>
        <v>High Performer</v>
      </c>
      <c r="AG1736" t="str" cm="1">
        <f t="array" aca="1" ref="AG1736" ca="1">_xlfn.IFS(Table1[[#This Row],[Experience]]&lt;=3,"Junior",Table1[[#This Row],[Experience]]&lt;=7,"Mid Level",Table1[[#This Row],[Experience]]&gt;=7,"Senior")</f>
        <v>Junior</v>
      </c>
      <c r="AH1736" t="str">
        <f>IF(Table1[[#This Row],[Attendance %]]&gt;75,"OK","Below 75")</f>
        <v>OK</v>
      </c>
      <c r="AI1736" t="b">
        <f>ISBLANK(Table1[[#This Row],[Employee ID]])</f>
        <v>0</v>
      </c>
      <c r="AJ1736" t="b">
        <f>ISNUMBER(Table1[[#This Row],[Total Salary  ]])</f>
        <v>1</v>
      </c>
      <c r="AK1736" t="str">
        <f>IFERROR(_xlfn.XLOOKUP(Table1[[#This Row],[Manager ID]],MANAGERS!A:A,MANAGERS!B:B),"Not Found")</f>
        <v>Manager_16</v>
      </c>
    </row>
    <row r="1737" spans="1:37" x14ac:dyDescent="0.2">
      <c r="A1737" t="s">
        <v>3641</v>
      </c>
      <c r="B1737" t="s">
        <v>39</v>
      </c>
      <c r="C1737" t="s">
        <v>21</v>
      </c>
      <c r="D1737" t="s">
        <v>43</v>
      </c>
      <c r="E1737" t="s">
        <v>51</v>
      </c>
      <c r="F1737" s="1">
        <v>42252</v>
      </c>
      <c r="G1737" s="1">
        <v>39289</v>
      </c>
      <c r="H1737">
        <v>78621</v>
      </c>
      <c r="I1737">
        <v>26818</v>
      </c>
      <c r="J1737">
        <v>85</v>
      </c>
      <c r="K1737">
        <v>66</v>
      </c>
      <c r="L1737" t="s">
        <v>18</v>
      </c>
      <c r="M1737">
        <v>101</v>
      </c>
      <c r="N1737">
        <f>Table1[[#This Row],[Basic Salary]]+Table1[[#This Row],[Bonus]]</f>
        <v>105439</v>
      </c>
      <c r="O1737" s="2">
        <f>Table1[[#This Row],[Bonus]]/Table1[[#This Row],[Basic Salary]]</f>
        <v>0.34110479388458553</v>
      </c>
      <c r="P1737">
        <f ca="1">DATEDIF(Table1[[#This Row],[Date of Birth]],TODAY(),"Y")</f>
        <v>19</v>
      </c>
      <c r="Q1737">
        <f ca="1">DATEDIF(Table1[[#This Row],[Joining Date]],TODAY(),"Y")</f>
        <v>10</v>
      </c>
      <c r="R1737" t="str">
        <f ca="1">IF(YEAR(Table1[[#This Row],[Joining Date]])=YEAR(TODAY()),"Yes","No")</f>
        <v>No</v>
      </c>
      <c r="S1737" t="str">
        <f ca="1">IF(Table1[[#This Row],[Experience]]&gt;5,"Yes","No")</f>
        <v>Yes</v>
      </c>
      <c r="T1737" t="str">
        <f>TEXT(Table1[[#This Row],[Joining Date]],"mmmm")</f>
        <v>September</v>
      </c>
      <c r="U1737" t="str">
        <f>TEXT(Table1[[#This Row],[Joining Date]],"yyyy")</f>
        <v>2015</v>
      </c>
      <c r="V1737" s="5">
        <f ca="1">TODAY()-Table1[[#This Row],[Joining Date]]</f>
        <v>3987</v>
      </c>
      <c r="W1737" t="str">
        <f>LEFT(Table1[[#This Row],[Employee Name]],FIND(" ",Table1[[#This Row],[Employee Name]])-1)</f>
        <v>Karan</v>
      </c>
      <c r="X1737" t="str">
        <f>RIGHT(Table1[[#This Row],[Employee Name]],LEN(Table1[[#This Row],[Employee Name]])-FIND(" ",Table1[[#This Row],[Employee Name]]))</f>
        <v>Malhotra</v>
      </c>
      <c r="Y1737" t="str">
        <f>Table1[[#This Row],[Department]]&amp;"-"&amp;Table1[[#This Row],[Employee ID]]</f>
        <v>Operations-E03585</v>
      </c>
      <c r="Z1737" t="str">
        <f>LEFT(Table1[[#This Row],[Department]],3)</f>
        <v>Ope</v>
      </c>
      <c r="AA1737" t="str">
        <f>_xlfn.XLOOKUP(Table1[[#This Row],[Manager ID]],MANAGERS!A:A,MANAGERS!B:B)</f>
        <v>Manager_1</v>
      </c>
      <c r="AB1737" t="str" cm="1">
        <f t="array" ref="AB1737">_xlfn.XLOOKUP(Table1[[#This Row],[Manager ID]],Table2[[#All],[Manager ID]],Table2[[#All],[Department Head]])</f>
        <v>Support</v>
      </c>
      <c r="AC1737" s="2">
        <f>_xlfn.XLOOKUP(Table1[[#This Row],[City]],L:L,O:O)</f>
        <v>0.21356479274849693</v>
      </c>
      <c r="AD1737" t="str" cm="1">
        <f t="array" ref="AD1737">_xlfn.IFS(Table1[[#This Row],[Performance Score]]&gt;=90,"Excellent",Table1[[#This Row],[Performance Score]]&gt;=75,"Good",Table1[[#This Row],[Performance Score]]&gt;=60,"Average",Table1[[#This Row],[Performance Score]]&lt;=60,"Need Improvement")</f>
        <v>Average</v>
      </c>
      <c r="AE1737" t="str">
        <f>IF(AND(Table1[[#This Row],[Attendance %]]&gt;=80,(Table1[[#This Row],[Performance Score]]&gt;=80)),"Eligible","Not Eligible")</f>
        <v>Not Eligible</v>
      </c>
      <c r="AF1737" t="str">
        <f>IF(Table1[[#This Row],[Performance Score]]&gt;=80,"High Performer","Low Performer")</f>
        <v>Low Performer</v>
      </c>
      <c r="AG1737" t="str" cm="1">
        <f t="array" aca="1" ref="AG1737" ca="1">_xlfn.IFS(Table1[[#This Row],[Experience]]&lt;=3,"Junior",Table1[[#This Row],[Experience]]&lt;=7,"Mid Level",Table1[[#This Row],[Experience]]&gt;=7,"Senior")</f>
        <v>Senior</v>
      </c>
      <c r="AH1737" t="str">
        <f>IF(Table1[[#This Row],[Attendance %]]&gt;75,"OK","Below 75")</f>
        <v>OK</v>
      </c>
      <c r="AI1737" t="b">
        <f>ISBLANK(Table1[[#This Row],[Employee ID]])</f>
        <v>0</v>
      </c>
      <c r="AJ1737" t="b">
        <f>ISNUMBER(Table1[[#This Row],[Total Salary  ]])</f>
        <v>1</v>
      </c>
      <c r="AK1737" t="str">
        <f>IFERROR(_xlfn.XLOOKUP(Table1[[#This Row],[Manager ID]],MANAGERS!A:A,MANAGERS!B:B),"Not Found")</f>
        <v>Manager_1</v>
      </c>
    </row>
    <row r="1738" spans="1:37" x14ac:dyDescent="0.2">
      <c r="A1738" t="s">
        <v>1702</v>
      </c>
      <c r="B1738" t="s">
        <v>95</v>
      </c>
      <c r="C1738" t="s">
        <v>21</v>
      </c>
      <c r="D1738" t="s">
        <v>81</v>
      </c>
      <c r="E1738" t="s">
        <v>26</v>
      </c>
      <c r="F1738" s="1">
        <v>44099</v>
      </c>
      <c r="G1738" s="1">
        <v>37212</v>
      </c>
      <c r="H1738">
        <v>75606</v>
      </c>
      <c r="I1738">
        <v>29819</v>
      </c>
      <c r="J1738">
        <v>97</v>
      </c>
      <c r="K1738">
        <v>84</v>
      </c>
      <c r="L1738" t="s">
        <v>23</v>
      </c>
      <c r="M1738">
        <v>120</v>
      </c>
      <c r="N1738">
        <f>Table1[[#This Row],[Basic Salary]]+Table1[[#This Row],[Bonus]]</f>
        <v>105425</v>
      </c>
      <c r="O1738" s="2">
        <f>Table1[[#This Row],[Bonus]]/Table1[[#This Row],[Basic Salary]]</f>
        <v>0.39439991535063357</v>
      </c>
      <c r="P1738">
        <f ca="1">DATEDIF(Table1[[#This Row],[Date of Birth]],TODAY(),"Y")</f>
        <v>24</v>
      </c>
      <c r="Q1738">
        <f ca="1">DATEDIF(Table1[[#This Row],[Joining Date]],TODAY(),"Y")</f>
        <v>5</v>
      </c>
      <c r="R1738" t="str">
        <f ca="1">IF(YEAR(Table1[[#This Row],[Joining Date]])=YEAR(TODAY()),"Yes","No")</f>
        <v>No</v>
      </c>
      <c r="S1738" t="str">
        <f ca="1">IF(Table1[[#This Row],[Experience]]&gt;5,"Yes","No")</f>
        <v>No</v>
      </c>
      <c r="T1738" t="str">
        <f>TEXT(Table1[[#This Row],[Joining Date]],"mmmm")</f>
        <v>September</v>
      </c>
      <c r="U1738" t="str">
        <f>TEXT(Table1[[#This Row],[Joining Date]],"yyyy")</f>
        <v>2020</v>
      </c>
      <c r="V1738" s="5">
        <f ca="1">TODAY()-Table1[[#This Row],[Joining Date]]</f>
        <v>2140</v>
      </c>
      <c r="W1738" t="str">
        <f>LEFT(Table1[[#This Row],[Employee Name]],FIND(" ",Table1[[#This Row],[Employee Name]])-1)</f>
        <v>Ajay</v>
      </c>
      <c r="X1738" t="str">
        <f>RIGHT(Table1[[#This Row],[Employee Name]],LEN(Table1[[#This Row],[Employee Name]])-FIND(" ",Table1[[#This Row],[Employee Name]]))</f>
        <v>Singh</v>
      </c>
      <c r="Y1738" t="str">
        <f>Table1[[#This Row],[Department]]&amp;"-"&amp;Table1[[#This Row],[Employee ID]]</f>
        <v>Sales-E01646</v>
      </c>
      <c r="Z1738" t="str">
        <f>LEFT(Table1[[#This Row],[Department]],3)</f>
        <v>Sal</v>
      </c>
      <c r="AA1738" t="str">
        <f>_xlfn.XLOOKUP(Table1[[#This Row],[Manager ID]],MANAGERS!A:A,MANAGERS!B:B)</f>
        <v>Manager_20</v>
      </c>
      <c r="AB1738" t="str" cm="1">
        <f t="array" ref="AB1738">_xlfn.XLOOKUP(Table1[[#This Row],[Manager ID]],Table2[[#All],[Manager ID]],Table2[[#All],[Department Head]])</f>
        <v>Operations</v>
      </c>
      <c r="AC1738" s="2">
        <f>_xlfn.XLOOKUP(Table1[[#This Row],[City]],L:L,O:O)</f>
        <v>0.23486488519629886</v>
      </c>
      <c r="AD1738" t="str" cm="1">
        <f t="array" ref="AD1738">_xlfn.IFS(Table1[[#This Row],[Performance Score]]&gt;=90,"Excellent",Table1[[#This Row],[Performance Score]]&gt;=75,"Good",Table1[[#This Row],[Performance Score]]&gt;=60,"Average",Table1[[#This Row],[Performance Score]]&lt;=60,"Need Improvement")</f>
        <v>Good</v>
      </c>
      <c r="AE1738" t="str">
        <f>IF(AND(Table1[[#This Row],[Attendance %]]&gt;=80,(Table1[[#This Row],[Performance Score]]&gt;=80)),"Eligible","Not Eligible")</f>
        <v>Eligible</v>
      </c>
      <c r="AF1738" t="str">
        <f>IF(Table1[[#This Row],[Performance Score]]&gt;=80,"High Performer","Low Performer")</f>
        <v>High Performer</v>
      </c>
      <c r="AG1738" t="str" cm="1">
        <f t="array" aca="1" ref="AG1738" ca="1">_xlfn.IFS(Table1[[#This Row],[Experience]]&lt;=3,"Junior",Table1[[#This Row],[Experience]]&lt;=7,"Mid Level",Table1[[#This Row],[Experience]]&gt;=7,"Senior")</f>
        <v>Mid Level</v>
      </c>
      <c r="AH1738" t="str">
        <f>IF(Table1[[#This Row],[Attendance %]]&gt;75,"OK","Below 75")</f>
        <v>OK</v>
      </c>
      <c r="AI1738" t="b">
        <f>ISBLANK(Table1[[#This Row],[Employee ID]])</f>
        <v>0</v>
      </c>
      <c r="AJ1738" t="b">
        <f>ISNUMBER(Table1[[#This Row],[Total Salary  ]])</f>
        <v>1</v>
      </c>
      <c r="AK1738" t="str">
        <f>IFERROR(_xlfn.XLOOKUP(Table1[[#This Row],[Manager ID]],MANAGERS!A:A,MANAGERS!B:B),"Not Found")</f>
        <v>Manager_20</v>
      </c>
    </row>
    <row r="1739" spans="1:37" x14ac:dyDescent="0.2">
      <c r="A1739" t="s">
        <v>4425</v>
      </c>
      <c r="B1739" t="s">
        <v>129</v>
      </c>
      <c r="C1739" t="s">
        <v>21</v>
      </c>
      <c r="D1739" t="s">
        <v>46</v>
      </c>
      <c r="E1739" t="s">
        <v>22</v>
      </c>
      <c r="F1739" s="1">
        <v>44895</v>
      </c>
      <c r="G1739" s="1">
        <v>40270</v>
      </c>
      <c r="H1739">
        <v>90131</v>
      </c>
      <c r="I1739">
        <v>15281</v>
      </c>
      <c r="J1739">
        <v>87</v>
      </c>
      <c r="K1739">
        <v>79</v>
      </c>
      <c r="L1739" t="s">
        <v>18</v>
      </c>
      <c r="M1739">
        <v>109</v>
      </c>
      <c r="N1739">
        <f>Table1[[#This Row],[Basic Salary]]+Table1[[#This Row],[Bonus]]</f>
        <v>105412</v>
      </c>
      <c r="O1739" s="2">
        <f>Table1[[#This Row],[Bonus]]/Table1[[#This Row],[Basic Salary]]</f>
        <v>0.16954211092742785</v>
      </c>
      <c r="P1739">
        <f ca="1">DATEDIF(Table1[[#This Row],[Date of Birth]],TODAY(),"Y")</f>
        <v>16</v>
      </c>
      <c r="Q1739">
        <f ca="1">DATEDIF(Table1[[#This Row],[Joining Date]],TODAY(),"Y")</f>
        <v>3</v>
      </c>
      <c r="R1739" t="str">
        <f ca="1">IF(YEAR(Table1[[#This Row],[Joining Date]])=YEAR(TODAY()),"Yes","No")</f>
        <v>No</v>
      </c>
      <c r="S1739" t="str">
        <f ca="1">IF(Table1[[#This Row],[Experience]]&gt;5,"Yes","No")</f>
        <v>No</v>
      </c>
      <c r="T1739" t="str">
        <f>TEXT(Table1[[#This Row],[Joining Date]],"mmmm")</f>
        <v>November</v>
      </c>
      <c r="U1739" t="str">
        <f>TEXT(Table1[[#This Row],[Joining Date]],"yyyy")</f>
        <v>2022</v>
      </c>
      <c r="V1739" s="5">
        <f ca="1">TODAY()-Table1[[#This Row],[Joining Date]]</f>
        <v>1344</v>
      </c>
      <c r="W1739" t="str">
        <f>LEFT(Table1[[#This Row],[Employee Name]],FIND(" ",Table1[[#This Row],[Employee Name]])-1)</f>
        <v>Aarav</v>
      </c>
      <c r="X1739" t="str">
        <f>RIGHT(Table1[[#This Row],[Employee Name]],LEN(Table1[[#This Row],[Employee Name]])-FIND(" ",Table1[[#This Row],[Employee Name]]))</f>
        <v>Sharma</v>
      </c>
      <c r="Y1739" t="str">
        <f>Table1[[#This Row],[Department]]&amp;"-"&amp;Table1[[#This Row],[Employee ID]]</f>
        <v>Support-E04369</v>
      </c>
      <c r="Z1739" t="str">
        <f>LEFT(Table1[[#This Row],[Department]],3)</f>
        <v>Sup</v>
      </c>
      <c r="AA1739" t="str">
        <f>_xlfn.XLOOKUP(Table1[[#This Row],[Manager ID]],MANAGERS!A:A,MANAGERS!B:B)</f>
        <v>Manager_9</v>
      </c>
      <c r="AB1739" t="str" cm="1">
        <f t="array" ref="AB1739">_xlfn.XLOOKUP(Table1[[#This Row],[Manager ID]],Table2[[#All],[Manager ID]],Table2[[#All],[Department Head]])</f>
        <v>Sales</v>
      </c>
      <c r="AC1739" s="2">
        <f>_xlfn.XLOOKUP(Table1[[#This Row],[City]],L:L,O:O)</f>
        <v>0.21356479274849693</v>
      </c>
      <c r="AD1739" t="str" cm="1">
        <f t="array" ref="AD1739">_xlfn.IFS(Table1[[#This Row],[Performance Score]]&gt;=90,"Excellent",Table1[[#This Row],[Performance Score]]&gt;=75,"Good",Table1[[#This Row],[Performance Score]]&gt;=60,"Average",Table1[[#This Row],[Performance Score]]&lt;=60,"Need Improvement")</f>
        <v>Good</v>
      </c>
      <c r="AE1739" t="str">
        <f>IF(AND(Table1[[#This Row],[Attendance %]]&gt;=80,(Table1[[#This Row],[Performance Score]]&gt;=80)),"Eligible","Not Eligible")</f>
        <v>Not Eligible</v>
      </c>
      <c r="AF1739" t="str">
        <f>IF(Table1[[#This Row],[Performance Score]]&gt;=80,"High Performer","Low Performer")</f>
        <v>Low Performer</v>
      </c>
      <c r="AG1739" t="str" cm="1">
        <f t="array" aca="1" ref="AG1739" ca="1">_xlfn.IFS(Table1[[#This Row],[Experience]]&lt;=3,"Junior",Table1[[#This Row],[Experience]]&lt;=7,"Mid Level",Table1[[#This Row],[Experience]]&gt;=7,"Senior")</f>
        <v>Junior</v>
      </c>
      <c r="AH1739" t="str">
        <f>IF(Table1[[#This Row],[Attendance %]]&gt;75,"OK","Below 75")</f>
        <v>OK</v>
      </c>
      <c r="AI1739" t="b">
        <f>ISBLANK(Table1[[#This Row],[Employee ID]])</f>
        <v>0</v>
      </c>
      <c r="AJ1739" t="b">
        <f>ISNUMBER(Table1[[#This Row],[Total Salary  ]])</f>
        <v>1</v>
      </c>
      <c r="AK1739" t="str">
        <f>IFERROR(_xlfn.XLOOKUP(Table1[[#This Row],[Manager ID]],MANAGERS!A:A,MANAGERS!B:B),"Not Found")</f>
        <v>Manager_9</v>
      </c>
    </row>
    <row r="1740" spans="1:37" x14ac:dyDescent="0.2">
      <c r="A1740" t="s">
        <v>1703</v>
      </c>
      <c r="B1740" t="s">
        <v>95</v>
      </c>
      <c r="C1740" t="s">
        <v>15</v>
      </c>
      <c r="D1740" t="s">
        <v>40</v>
      </c>
      <c r="E1740" t="s">
        <v>30</v>
      </c>
      <c r="F1740" s="1">
        <v>42377</v>
      </c>
      <c r="G1740" s="1">
        <v>40549</v>
      </c>
      <c r="H1740">
        <v>89182</v>
      </c>
      <c r="I1740">
        <v>16220</v>
      </c>
      <c r="J1740">
        <v>94</v>
      </c>
      <c r="K1740">
        <v>73</v>
      </c>
      <c r="L1740" t="s">
        <v>23</v>
      </c>
      <c r="M1740">
        <v>103</v>
      </c>
      <c r="N1740">
        <f>Table1[[#This Row],[Basic Salary]]+Table1[[#This Row],[Bonus]]</f>
        <v>105402</v>
      </c>
      <c r="O1740" s="2">
        <f>Table1[[#This Row],[Bonus]]/Table1[[#This Row],[Basic Salary]]</f>
        <v>0.18187526630934495</v>
      </c>
      <c r="P1740">
        <f ca="1">DATEDIF(Table1[[#This Row],[Date of Birth]],TODAY(),"Y")</f>
        <v>15</v>
      </c>
      <c r="Q1740">
        <f ca="1">DATEDIF(Table1[[#This Row],[Joining Date]],TODAY(),"Y")</f>
        <v>10</v>
      </c>
      <c r="R1740" t="str">
        <f ca="1">IF(YEAR(Table1[[#This Row],[Joining Date]])=YEAR(TODAY()),"Yes","No")</f>
        <v>No</v>
      </c>
      <c r="S1740" t="str">
        <f ca="1">IF(Table1[[#This Row],[Experience]]&gt;5,"Yes","No")</f>
        <v>Yes</v>
      </c>
      <c r="T1740" t="str">
        <f>TEXT(Table1[[#This Row],[Joining Date]],"mmmm")</f>
        <v>January</v>
      </c>
      <c r="U1740" t="str">
        <f>TEXT(Table1[[#This Row],[Joining Date]],"yyyy")</f>
        <v>2016</v>
      </c>
      <c r="V1740" s="5">
        <f ca="1">TODAY()-Table1[[#This Row],[Joining Date]]</f>
        <v>3862</v>
      </c>
      <c r="W1740" t="str">
        <f>LEFT(Table1[[#This Row],[Employee Name]],FIND(" ",Table1[[#This Row],[Employee Name]])-1)</f>
        <v>Ajay</v>
      </c>
      <c r="X1740" t="str">
        <f>RIGHT(Table1[[#This Row],[Employee Name]],LEN(Table1[[#This Row],[Employee Name]])-FIND(" ",Table1[[#This Row],[Employee Name]]))</f>
        <v>Singh</v>
      </c>
      <c r="Y1740" t="str">
        <f>Table1[[#This Row],[Department]]&amp;"-"&amp;Table1[[#This Row],[Employee ID]]</f>
        <v>IT-E01647</v>
      </c>
      <c r="Z1740" t="str">
        <f>LEFT(Table1[[#This Row],[Department]],3)</f>
        <v>IT</v>
      </c>
      <c r="AA1740" t="str">
        <f>_xlfn.XLOOKUP(Table1[[#This Row],[Manager ID]],MANAGERS!A:A,MANAGERS!B:B)</f>
        <v>Manager_3</v>
      </c>
      <c r="AB1740" t="str" cm="1">
        <f t="array" ref="AB1740">_xlfn.XLOOKUP(Table1[[#This Row],[Manager ID]],Table2[[#All],[Manager ID]],Table2[[#All],[Department Head]])</f>
        <v>IT</v>
      </c>
      <c r="AC1740" s="2">
        <f>_xlfn.XLOOKUP(Table1[[#This Row],[City]],L:L,O:O)</f>
        <v>0.23486488519629886</v>
      </c>
      <c r="AD1740" t="str" cm="1">
        <f t="array" ref="AD1740">_xlfn.IFS(Table1[[#This Row],[Performance Score]]&gt;=90,"Excellent",Table1[[#This Row],[Performance Score]]&gt;=75,"Good",Table1[[#This Row],[Performance Score]]&gt;=60,"Average",Table1[[#This Row],[Performance Score]]&lt;=60,"Need Improvement")</f>
        <v>Average</v>
      </c>
      <c r="AE1740" t="str">
        <f>IF(AND(Table1[[#This Row],[Attendance %]]&gt;=80,(Table1[[#This Row],[Performance Score]]&gt;=80)),"Eligible","Not Eligible")</f>
        <v>Not Eligible</v>
      </c>
      <c r="AF1740" t="str">
        <f>IF(Table1[[#This Row],[Performance Score]]&gt;=80,"High Performer","Low Performer")</f>
        <v>Low Performer</v>
      </c>
      <c r="AG1740" t="str" cm="1">
        <f t="array" aca="1" ref="AG1740" ca="1">_xlfn.IFS(Table1[[#This Row],[Experience]]&lt;=3,"Junior",Table1[[#This Row],[Experience]]&lt;=7,"Mid Level",Table1[[#This Row],[Experience]]&gt;=7,"Senior")</f>
        <v>Senior</v>
      </c>
      <c r="AH1740" t="str">
        <f>IF(Table1[[#This Row],[Attendance %]]&gt;75,"OK","Below 75")</f>
        <v>OK</v>
      </c>
      <c r="AI1740" t="b">
        <f>ISBLANK(Table1[[#This Row],[Employee ID]])</f>
        <v>0</v>
      </c>
      <c r="AJ1740" t="b">
        <f>ISNUMBER(Table1[[#This Row],[Total Salary  ]])</f>
        <v>1</v>
      </c>
      <c r="AK1740" t="str">
        <f>IFERROR(_xlfn.XLOOKUP(Table1[[#This Row],[Manager ID]],MANAGERS!A:A,MANAGERS!B:B),"Not Found")</f>
        <v>Manager_3</v>
      </c>
    </row>
    <row r="1741" spans="1:37" x14ac:dyDescent="0.2">
      <c r="A1741" t="s">
        <v>1770</v>
      </c>
      <c r="B1741" t="s">
        <v>39</v>
      </c>
      <c r="C1741" t="s">
        <v>15</v>
      </c>
      <c r="D1741" t="s">
        <v>46</v>
      </c>
      <c r="E1741" t="s">
        <v>26</v>
      </c>
      <c r="F1741" s="1">
        <v>43903</v>
      </c>
      <c r="G1741" s="1">
        <v>40007</v>
      </c>
      <c r="H1741">
        <v>77099</v>
      </c>
      <c r="I1741">
        <v>28237</v>
      </c>
      <c r="J1741">
        <v>80</v>
      </c>
      <c r="K1741">
        <v>68</v>
      </c>
      <c r="L1741" t="s">
        <v>37</v>
      </c>
      <c r="M1741">
        <v>111</v>
      </c>
      <c r="N1741">
        <f>Table1[[#This Row],[Basic Salary]]+Table1[[#This Row],[Bonus]]</f>
        <v>105336</v>
      </c>
      <c r="O1741" s="2">
        <f>Table1[[#This Row],[Bonus]]/Table1[[#This Row],[Basic Salary]]</f>
        <v>0.36624340134113281</v>
      </c>
      <c r="P1741">
        <f ca="1">DATEDIF(Table1[[#This Row],[Date of Birth]],TODAY(),"Y")</f>
        <v>17</v>
      </c>
      <c r="Q1741">
        <f ca="1">DATEDIF(Table1[[#This Row],[Joining Date]],TODAY(),"Y")</f>
        <v>6</v>
      </c>
      <c r="R1741" t="str">
        <f ca="1">IF(YEAR(Table1[[#This Row],[Joining Date]])=YEAR(TODAY()),"Yes","No")</f>
        <v>No</v>
      </c>
      <c r="S1741" t="str">
        <f ca="1">IF(Table1[[#This Row],[Experience]]&gt;5,"Yes","No")</f>
        <v>Yes</v>
      </c>
      <c r="T1741" t="str">
        <f>TEXT(Table1[[#This Row],[Joining Date]],"mmmm")</f>
        <v>March</v>
      </c>
      <c r="U1741" t="str">
        <f>TEXT(Table1[[#This Row],[Joining Date]],"yyyy")</f>
        <v>2020</v>
      </c>
      <c r="V1741" s="5">
        <f ca="1">TODAY()-Table1[[#This Row],[Joining Date]]</f>
        <v>2336</v>
      </c>
      <c r="W1741" t="str">
        <f>LEFT(Table1[[#This Row],[Employee Name]],FIND(" ",Table1[[#This Row],[Employee Name]])-1)</f>
        <v>Karan</v>
      </c>
      <c r="X1741" t="str">
        <f>RIGHT(Table1[[#This Row],[Employee Name]],LEN(Table1[[#This Row],[Employee Name]])-FIND(" ",Table1[[#This Row],[Employee Name]]))</f>
        <v>Malhotra</v>
      </c>
      <c r="Y1741" t="str">
        <f>Table1[[#This Row],[Department]]&amp;"-"&amp;Table1[[#This Row],[Employee ID]]</f>
        <v>Support-E01714</v>
      </c>
      <c r="Z1741" t="str">
        <f>LEFT(Table1[[#This Row],[Department]],3)</f>
        <v>Sup</v>
      </c>
      <c r="AA1741" t="str">
        <f>_xlfn.XLOOKUP(Table1[[#This Row],[Manager ID]],MANAGERS!A:A,MANAGERS!B:B)</f>
        <v>Manager_11</v>
      </c>
      <c r="AB1741" t="str" cm="1">
        <f t="array" ref="AB1741">_xlfn.XLOOKUP(Table1[[#This Row],[Manager ID]],Table2[[#All],[Manager ID]],Table2[[#All],[Department Head]])</f>
        <v>Marketing</v>
      </c>
      <c r="AC1741" s="2">
        <f>_xlfn.XLOOKUP(Table1[[#This Row],[City]],L:L,O:O)</f>
        <v>0.24036902712549932</v>
      </c>
      <c r="AD1741" t="str" cm="1">
        <f t="array" ref="AD1741">_xlfn.IFS(Table1[[#This Row],[Performance Score]]&gt;=90,"Excellent",Table1[[#This Row],[Performance Score]]&gt;=75,"Good",Table1[[#This Row],[Performance Score]]&gt;=60,"Average",Table1[[#This Row],[Performance Score]]&lt;=60,"Need Improvement")</f>
        <v>Average</v>
      </c>
      <c r="AE1741" t="str">
        <f>IF(AND(Table1[[#This Row],[Attendance %]]&gt;=80,(Table1[[#This Row],[Performance Score]]&gt;=80)),"Eligible","Not Eligible")</f>
        <v>Not Eligible</v>
      </c>
      <c r="AF1741" t="str">
        <f>IF(Table1[[#This Row],[Performance Score]]&gt;=80,"High Performer","Low Performer")</f>
        <v>Low Performer</v>
      </c>
      <c r="AG1741" t="str" cm="1">
        <f t="array" aca="1" ref="AG1741" ca="1">_xlfn.IFS(Table1[[#This Row],[Experience]]&lt;=3,"Junior",Table1[[#This Row],[Experience]]&lt;=7,"Mid Level",Table1[[#This Row],[Experience]]&gt;=7,"Senior")</f>
        <v>Mid Level</v>
      </c>
      <c r="AH1741" t="str">
        <f>IF(Table1[[#This Row],[Attendance %]]&gt;75,"OK","Below 75")</f>
        <v>OK</v>
      </c>
      <c r="AI1741" t="b">
        <f>ISBLANK(Table1[[#This Row],[Employee ID]])</f>
        <v>0</v>
      </c>
      <c r="AJ1741" t="b">
        <f>ISNUMBER(Table1[[#This Row],[Total Salary  ]])</f>
        <v>1</v>
      </c>
      <c r="AK1741" t="str">
        <f>IFERROR(_xlfn.XLOOKUP(Table1[[#This Row],[Manager ID]],MANAGERS!A:A,MANAGERS!B:B),"Not Found")</f>
        <v>Manager_11</v>
      </c>
    </row>
    <row r="1742" spans="1:37" x14ac:dyDescent="0.2">
      <c r="A1742" t="s">
        <v>3616</v>
      </c>
      <c r="B1742" t="s">
        <v>129</v>
      </c>
      <c r="C1742" t="s">
        <v>15</v>
      </c>
      <c r="D1742" t="s">
        <v>16</v>
      </c>
      <c r="E1742" t="s">
        <v>22</v>
      </c>
      <c r="F1742" s="1">
        <v>42384</v>
      </c>
      <c r="G1742" s="1">
        <v>39067</v>
      </c>
      <c r="H1742">
        <v>79219</v>
      </c>
      <c r="I1742">
        <v>26087</v>
      </c>
      <c r="J1742">
        <v>68</v>
      </c>
      <c r="K1742">
        <v>49</v>
      </c>
      <c r="L1742" t="s">
        <v>27</v>
      </c>
      <c r="M1742">
        <v>105</v>
      </c>
      <c r="N1742">
        <f>Table1[[#This Row],[Basic Salary]]+Table1[[#This Row],[Bonus]]</f>
        <v>105306</v>
      </c>
      <c r="O1742" s="2">
        <f>Table1[[#This Row],[Bonus]]/Table1[[#This Row],[Basic Salary]]</f>
        <v>0.32930231383885178</v>
      </c>
      <c r="P1742">
        <f ca="1">DATEDIF(Table1[[#This Row],[Date of Birth]],TODAY(),"Y")</f>
        <v>19</v>
      </c>
      <c r="Q1742">
        <f ca="1">DATEDIF(Table1[[#This Row],[Joining Date]],TODAY(),"Y")</f>
        <v>10</v>
      </c>
      <c r="R1742" t="str">
        <f ca="1">IF(YEAR(Table1[[#This Row],[Joining Date]])=YEAR(TODAY()),"Yes","No")</f>
        <v>No</v>
      </c>
      <c r="S1742" t="str">
        <f ca="1">IF(Table1[[#This Row],[Experience]]&gt;5,"Yes","No")</f>
        <v>Yes</v>
      </c>
      <c r="T1742" t="str">
        <f>TEXT(Table1[[#This Row],[Joining Date]],"mmmm")</f>
        <v>January</v>
      </c>
      <c r="U1742" t="str">
        <f>TEXT(Table1[[#This Row],[Joining Date]],"yyyy")</f>
        <v>2016</v>
      </c>
      <c r="V1742" s="5">
        <f ca="1">TODAY()-Table1[[#This Row],[Joining Date]]</f>
        <v>3855</v>
      </c>
      <c r="W1742" t="str">
        <f>LEFT(Table1[[#This Row],[Employee Name]],FIND(" ",Table1[[#This Row],[Employee Name]])-1)</f>
        <v>Aarav</v>
      </c>
      <c r="X1742" t="str">
        <f>RIGHT(Table1[[#This Row],[Employee Name]],LEN(Table1[[#This Row],[Employee Name]])-FIND(" ",Table1[[#This Row],[Employee Name]]))</f>
        <v>Sharma</v>
      </c>
      <c r="Y1742" t="str">
        <f>Table1[[#This Row],[Department]]&amp;"-"&amp;Table1[[#This Row],[Employee ID]]</f>
        <v>HR-E03560</v>
      </c>
      <c r="Z1742" t="str">
        <f>LEFT(Table1[[#This Row],[Department]],3)</f>
        <v>HR</v>
      </c>
      <c r="AA1742" t="str">
        <f>_xlfn.XLOOKUP(Table1[[#This Row],[Manager ID]],MANAGERS!A:A,MANAGERS!B:B)</f>
        <v>Manager_5</v>
      </c>
      <c r="AB1742" t="str" cm="1">
        <f t="array" ref="AB1742">_xlfn.XLOOKUP(Table1[[#This Row],[Manager ID]],Table2[[#All],[Manager ID]],Table2[[#All],[Department Head]])</f>
        <v>Sales</v>
      </c>
      <c r="AC1742" s="2">
        <f>_xlfn.XLOOKUP(Table1[[#This Row],[City]],L:L,O:O)</f>
        <v>0.23674293405114402</v>
      </c>
      <c r="AD1742" t="str" cm="1">
        <f t="array" ref="AD1742">_xlfn.IFS(Table1[[#This Row],[Performance Score]]&gt;=90,"Excellent",Table1[[#This Row],[Performance Score]]&gt;=75,"Good",Table1[[#This Row],[Performance Score]]&gt;=60,"Average",Table1[[#This Row],[Performance Score]]&lt;=60,"Need Improvement")</f>
        <v>Need Improvement</v>
      </c>
      <c r="AE1742" t="str">
        <f>IF(AND(Table1[[#This Row],[Attendance %]]&gt;=80,(Table1[[#This Row],[Performance Score]]&gt;=80)),"Eligible","Not Eligible")</f>
        <v>Not Eligible</v>
      </c>
      <c r="AF1742" t="str">
        <f>IF(Table1[[#This Row],[Performance Score]]&gt;=80,"High Performer","Low Performer")</f>
        <v>Low Performer</v>
      </c>
      <c r="AG1742" t="str" cm="1">
        <f t="array" aca="1" ref="AG1742" ca="1">_xlfn.IFS(Table1[[#This Row],[Experience]]&lt;=3,"Junior",Table1[[#This Row],[Experience]]&lt;=7,"Mid Level",Table1[[#This Row],[Experience]]&gt;=7,"Senior")</f>
        <v>Senior</v>
      </c>
      <c r="AH1742" t="str">
        <f>IF(Table1[[#This Row],[Attendance %]]&gt;75,"OK","Below 75")</f>
        <v>Below 75</v>
      </c>
      <c r="AI1742" t="b">
        <f>ISBLANK(Table1[[#This Row],[Employee ID]])</f>
        <v>0</v>
      </c>
      <c r="AJ1742" t="b">
        <f>ISNUMBER(Table1[[#This Row],[Total Salary  ]])</f>
        <v>1</v>
      </c>
      <c r="AK1742" t="str">
        <f>IFERROR(_xlfn.XLOOKUP(Table1[[#This Row],[Manager ID]],MANAGERS!A:A,MANAGERS!B:B),"Not Found")</f>
        <v>Manager_5</v>
      </c>
    </row>
    <row r="1743" spans="1:37" x14ac:dyDescent="0.2">
      <c r="A1743" t="s">
        <v>5019</v>
      </c>
      <c r="B1743" t="s">
        <v>87</v>
      </c>
      <c r="C1743" t="s">
        <v>21</v>
      </c>
      <c r="D1743" t="s">
        <v>46</v>
      </c>
      <c r="E1743" t="s">
        <v>30</v>
      </c>
      <c r="F1743" s="1">
        <v>44159</v>
      </c>
      <c r="G1743" s="1">
        <v>38141</v>
      </c>
      <c r="H1743">
        <v>97273</v>
      </c>
      <c r="I1743">
        <v>8011</v>
      </c>
      <c r="J1743">
        <v>65</v>
      </c>
      <c r="K1743">
        <v>74</v>
      </c>
      <c r="L1743" t="s">
        <v>31</v>
      </c>
      <c r="M1743">
        <v>120</v>
      </c>
      <c r="N1743">
        <f>Table1[[#This Row],[Basic Salary]]+Table1[[#This Row],[Bonus]]</f>
        <v>105284</v>
      </c>
      <c r="O1743" s="2">
        <f>Table1[[#This Row],[Bonus]]/Table1[[#This Row],[Basic Salary]]</f>
        <v>8.2355843862120012E-2</v>
      </c>
      <c r="P1743">
        <f ca="1">DATEDIF(Table1[[#This Row],[Date of Birth]],TODAY(),"Y")</f>
        <v>22</v>
      </c>
      <c r="Q1743">
        <f ca="1">DATEDIF(Table1[[#This Row],[Joining Date]],TODAY(),"Y")</f>
        <v>5</v>
      </c>
      <c r="R1743" t="str">
        <f ca="1">IF(YEAR(Table1[[#This Row],[Joining Date]])=YEAR(TODAY()),"Yes","No")</f>
        <v>No</v>
      </c>
      <c r="S1743" t="str">
        <f ca="1">IF(Table1[[#This Row],[Experience]]&gt;5,"Yes","No")</f>
        <v>No</v>
      </c>
      <c r="T1743" t="str">
        <f>TEXT(Table1[[#This Row],[Joining Date]],"mmmm")</f>
        <v>November</v>
      </c>
      <c r="U1743" t="str">
        <f>TEXT(Table1[[#This Row],[Joining Date]],"yyyy")</f>
        <v>2020</v>
      </c>
      <c r="V1743" s="5">
        <f ca="1">TODAY()-Table1[[#This Row],[Joining Date]]</f>
        <v>2080</v>
      </c>
      <c r="W1743" t="str">
        <f>LEFT(Table1[[#This Row],[Employee Name]],FIND(" ",Table1[[#This Row],[Employee Name]])-1)</f>
        <v>Arjun</v>
      </c>
      <c r="X1743" t="str">
        <f>RIGHT(Table1[[#This Row],[Employee Name]],LEN(Table1[[#This Row],[Employee Name]])-FIND(" ",Table1[[#This Row],[Employee Name]]))</f>
        <v>Mehta</v>
      </c>
      <c r="Y1743" t="str">
        <f>Table1[[#This Row],[Department]]&amp;"-"&amp;Table1[[#This Row],[Employee ID]]</f>
        <v>Support-E04963</v>
      </c>
      <c r="Z1743" t="str">
        <f>LEFT(Table1[[#This Row],[Department]],3)</f>
        <v>Sup</v>
      </c>
      <c r="AA1743" t="str">
        <f>_xlfn.XLOOKUP(Table1[[#This Row],[Manager ID]],MANAGERS!A:A,MANAGERS!B:B)</f>
        <v>Manager_20</v>
      </c>
      <c r="AB1743" t="str" cm="1">
        <f t="array" ref="AB1743">_xlfn.XLOOKUP(Table1[[#This Row],[Manager ID]],Table2[[#All],[Manager ID]],Table2[[#All],[Department Head]])</f>
        <v>Operations</v>
      </c>
      <c r="AC1743" s="2">
        <f>_xlfn.XLOOKUP(Table1[[#This Row],[City]],L:L,O:O)</f>
        <v>0.241864189087755</v>
      </c>
      <c r="AD1743" t="str" cm="1">
        <f t="array" ref="AD1743">_xlfn.IFS(Table1[[#This Row],[Performance Score]]&gt;=90,"Excellent",Table1[[#This Row],[Performance Score]]&gt;=75,"Good",Table1[[#This Row],[Performance Score]]&gt;=60,"Average",Table1[[#This Row],[Performance Score]]&lt;=60,"Need Improvement")</f>
        <v>Average</v>
      </c>
      <c r="AE1743" t="str">
        <f>IF(AND(Table1[[#This Row],[Attendance %]]&gt;=80,(Table1[[#This Row],[Performance Score]]&gt;=80)),"Eligible","Not Eligible")</f>
        <v>Not Eligible</v>
      </c>
      <c r="AF1743" t="str">
        <f>IF(Table1[[#This Row],[Performance Score]]&gt;=80,"High Performer","Low Performer")</f>
        <v>Low Performer</v>
      </c>
      <c r="AG1743" t="str" cm="1">
        <f t="array" aca="1" ref="AG1743" ca="1">_xlfn.IFS(Table1[[#This Row],[Experience]]&lt;=3,"Junior",Table1[[#This Row],[Experience]]&lt;=7,"Mid Level",Table1[[#This Row],[Experience]]&gt;=7,"Senior")</f>
        <v>Mid Level</v>
      </c>
      <c r="AH1743" t="str">
        <f>IF(Table1[[#This Row],[Attendance %]]&gt;75,"OK","Below 75")</f>
        <v>Below 75</v>
      </c>
      <c r="AI1743" t="b">
        <f>ISBLANK(Table1[[#This Row],[Employee ID]])</f>
        <v>0</v>
      </c>
      <c r="AJ1743" t="b">
        <f>ISNUMBER(Table1[[#This Row],[Total Salary  ]])</f>
        <v>1</v>
      </c>
      <c r="AK1743" t="str">
        <f>IFERROR(_xlfn.XLOOKUP(Table1[[#This Row],[Manager ID]],MANAGERS!A:A,MANAGERS!B:B),"Not Found")</f>
        <v>Manager_20</v>
      </c>
    </row>
    <row r="1744" spans="1:37" x14ac:dyDescent="0.2">
      <c r="A1744" t="s">
        <v>4329</v>
      </c>
      <c r="B1744" t="s">
        <v>129</v>
      </c>
      <c r="C1744" t="s">
        <v>15</v>
      </c>
      <c r="D1744" t="s">
        <v>33</v>
      </c>
      <c r="E1744" t="s">
        <v>17</v>
      </c>
      <c r="F1744" s="1">
        <v>42884</v>
      </c>
      <c r="G1744" s="1">
        <v>38241</v>
      </c>
      <c r="H1744">
        <v>96975</v>
      </c>
      <c r="I1744">
        <v>8283</v>
      </c>
      <c r="J1744">
        <v>64</v>
      </c>
      <c r="K1744">
        <v>50</v>
      </c>
      <c r="L1744" t="s">
        <v>53</v>
      </c>
      <c r="M1744">
        <v>119</v>
      </c>
      <c r="N1744">
        <f>Table1[[#This Row],[Basic Salary]]+Table1[[#This Row],[Bonus]]</f>
        <v>105258</v>
      </c>
      <c r="O1744" s="2">
        <f>Table1[[#This Row],[Bonus]]/Table1[[#This Row],[Basic Salary]]</f>
        <v>8.5413766434648111E-2</v>
      </c>
      <c r="P1744">
        <f ca="1">DATEDIF(Table1[[#This Row],[Date of Birth]],TODAY(),"Y")</f>
        <v>21</v>
      </c>
      <c r="Q1744">
        <f ca="1">DATEDIF(Table1[[#This Row],[Joining Date]],TODAY(),"Y")</f>
        <v>9</v>
      </c>
      <c r="R1744" t="str">
        <f ca="1">IF(YEAR(Table1[[#This Row],[Joining Date]])=YEAR(TODAY()),"Yes","No")</f>
        <v>No</v>
      </c>
      <c r="S1744" t="str">
        <f ca="1">IF(Table1[[#This Row],[Experience]]&gt;5,"Yes","No")</f>
        <v>Yes</v>
      </c>
      <c r="T1744" t="str">
        <f>TEXT(Table1[[#This Row],[Joining Date]],"mmmm")</f>
        <v>May</v>
      </c>
      <c r="U1744" t="str">
        <f>TEXT(Table1[[#This Row],[Joining Date]],"yyyy")</f>
        <v>2017</v>
      </c>
      <c r="V1744" s="5">
        <f ca="1">TODAY()-Table1[[#This Row],[Joining Date]]</f>
        <v>3355</v>
      </c>
      <c r="W1744" t="str">
        <f>LEFT(Table1[[#This Row],[Employee Name]],FIND(" ",Table1[[#This Row],[Employee Name]])-1)</f>
        <v>Aarav</v>
      </c>
      <c r="X1744" t="str">
        <f>RIGHT(Table1[[#This Row],[Employee Name]],LEN(Table1[[#This Row],[Employee Name]])-FIND(" ",Table1[[#This Row],[Employee Name]]))</f>
        <v>Sharma</v>
      </c>
      <c r="Y1744" t="str">
        <f>Table1[[#This Row],[Department]]&amp;"-"&amp;Table1[[#This Row],[Employee ID]]</f>
        <v>Marketing-E04273</v>
      </c>
      <c r="Z1744" t="str">
        <f>LEFT(Table1[[#This Row],[Department]],3)</f>
        <v>Mar</v>
      </c>
      <c r="AA1744" t="str">
        <f>_xlfn.XLOOKUP(Table1[[#This Row],[Manager ID]],MANAGERS!A:A,MANAGERS!B:B)</f>
        <v>Manager_19</v>
      </c>
      <c r="AB1744" t="str" cm="1">
        <f t="array" ref="AB1744">_xlfn.XLOOKUP(Table1[[#This Row],[Manager ID]],Table2[[#All],[Manager ID]],Table2[[#All],[Department Head]])</f>
        <v>Support</v>
      </c>
      <c r="AC1744" s="2">
        <f>_xlfn.XLOOKUP(Table1[[#This Row],[City]],L:L,O:O)</f>
        <v>0.23685887225230964</v>
      </c>
      <c r="AD1744" t="str" cm="1">
        <f t="array" ref="AD1744">_xlfn.IFS(Table1[[#This Row],[Performance Score]]&gt;=90,"Excellent",Table1[[#This Row],[Performance Score]]&gt;=75,"Good",Table1[[#This Row],[Performance Score]]&gt;=60,"Average",Table1[[#This Row],[Performance Score]]&lt;=60,"Need Improvement")</f>
        <v>Need Improvement</v>
      </c>
      <c r="AE1744" t="str">
        <f>IF(AND(Table1[[#This Row],[Attendance %]]&gt;=80,(Table1[[#This Row],[Performance Score]]&gt;=80)),"Eligible","Not Eligible")</f>
        <v>Not Eligible</v>
      </c>
      <c r="AF1744" t="str">
        <f>IF(Table1[[#This Row],[Performance Score]]&gt;=80,"High Performer","Low Performer")</f>
        <v>Low Performer</v>
      </c>
      <c r="AG1744" t="str" cm="1">
        <f t="array" aca="1" ref="AG1744" ca="1">_xlfn.IFS(Table1[[#This Row],[Experience]]&lt;=3,"Junior",Table1[[#This Row],[Experience]]&lt;=7,"Mid Level",Table1[[#This Row],[Experience]]&gt;=7,"Senior")</f>
        <v>Senior</v>
      </c>
      <c r="AH1744" t="str">
        <f>IF(Table1[[#This Row],[Attendance %]]&gt;75,"OK","Below 75")</f>
        <v>Below 75</v>
      </c>
      <c r="AI1744" t="b">
        <f>ISBLANK(Table1[[#This Row],[Employee ID]])</f>
        <v>0</v>
      </c>
      <c r="AJ1744" t="b">
        <f>ISNUMBER(Table1[[#This Row],[Total Salary  ]])</f>
        <v>1</v>
      </c>
      <c r="AK1744" t="str">
        <f>IFERROR(_xlfn.XLOOKUP(Table1[[#This Row],[Manager ID]],MANAGERS!A:A,MANAGERS!B:B),"Not Found")</f>
        <v>Manager_19</v>
      </c>
    </row>
    <row r="1745" spans="1:37" x14ac:dyDescent="0.2">
      <c r="A1745" t="s">
        <v>4112</v>
      </c>
      <c r="B1745" t="s">
        <v>45</v>
      </c>
      <c r="C1745" t="s">
        <v>15</v>
      </c>
      <c r="D1745" t="s">
        <v>16</v>
      </c>
      <c r="E1745" t="s">
        <v>22</v>
      </c>
      <c r="F1745" s="1">
        <v>45780</v>
      </c>
      <c r="G1745" s="1">
        <v>31056</v>
      </c>
      <c r="H1745">
        <v>91625</v>
      </c>
      <c r="I1745">
        <v>13612</v>
      </c>
      <c r="J1745">
        <v>61</v>
      </c>
      <c r="K1745">
        <v>65</v>
      </c>
      <c r="L1745" t="s">
        <v>31</v>
      </c>
      <c r="M1745">
        <v>109</v>
      </c>
      <c r="N1745">
        <f>Table1[[#This Row],[Basic Salary]]+Table1[[#This Row],[Bonus]]</f>
        <v>105237</v>
      </c>
      <c r="O1745" s="2">
        <f>Table1[[#This Row],[Bonus]]/Table1[[#This Row],[Basic Salary]]</f>
        <v>0.14856207366984994</v>
      </c>
      <c r="P1745">
        <f ca="1">DATEDIF(Table1[[#This Row],[Date of Birth]],TODAY(),"Y")</f>
        <v>41</v>
      </c>
      <c r="Q1745">
        <f ca="1">DATEDIF(Table1[[#This Row],[Joining Date]],TODAY(),"Y")</f>
        <v>1</v>
      </c>
      <c r="R1745" t="str">
        <f ca="1">IF(YEAR(Table1[[#This Row],[Joining Date]])=YEAR(TODAY()),"Yes","No")</f>
        <v>No</v>
      </c>
      <c r="S1745" t="str">
        <f ca="1">IF(Table1[[#This Row],[Experience]]&gt;5,"Yes","No")</f>
        <v>No</v>
      </c>
      <c r="T1745" t="str">
        <f>TEXT(Table1[[#This Row],[Joining Date]],"mmmm")</f>
        <v>May</v>
      </c>
      <c r="U1745" t="str">
        <f>TEXT(Table1[[#This Row],[Joining Date]],"yyyy")</f>
        <v>2025</v>
      </c>
      <c r="V1745" s="5">
        <f ca="1">TODAY()-Table1[[#This Row],[Joining Date]]</f>
        <v>459</v>
      </c>
      <c r="W1745" t="str">
        <f>LEFT(Table1[[#This Row],[Employee Name]],FIND(" ",Table1[[#This Row],[Employee Name]])-1)</f>
        <v>Ananya</v>
      </c>
      <c r="X1745" t="str">
        <f>RIGHT(Table1[[#This Row],[Employee Name]],LEN(Table1[[#This Row],[Employee Name]])-FIND(" ",Table1[[#This Row],[Employee Name]]))</f>
        <v>Rao</v>
      </c>
      <c r="Y1745" t="str">
        <f>Table1[[#This Row],[Department]]&amp;"-"&amp;Table1[[#This Row],[Employee ID]]</f>
        <v>HR-E04056</v>
      </c>
      <c r="Z1745" t="str">
        <f>LEFT(Table1[[#This Row],[Department]],3)</f>
        <v>HR</v>
      </c>
      <c r="AA1745" t="str">
        <f>_xlfn.XLOOKUP(Table1[[#This Row],[Manager ID]],MANAGERS!A:A,MANAGERS!B:B)</f>
        <v>Manager_9</v>
      </c>
      <c r="AB1745" t="str" cm="1">
        <f t="array" ref="AB1745">_xlfn.XLOOKUP(Table1[[#This Row],[Manager ID]],Table2[[#All],[Manager ID]],Table2[[#All],[Department Head]])</f>
        <v>Sales</v>
      </c>
      <c r="AC1745" s="2">
        <f>_xlfn.XLOOKUP(Table1[[#This Row],[City]],L:L,O:O)</f>
        <v>0.241864189087755</v>
      </c>
      <c r="AD1745" t="str" cm="1">
        <f t="array" ref="AD1745">_xlfn.IFS(Table1[[#This Row],[Performance Score]]&gt;=90,"Excellent",Table1[[#This Row],[Performance Score]]&gt;=75,"Good",Table1[[#This Row],[Performance Score]]&gt;=60,"Average",Table1[[#This Row],[Performance Score]]&lt;=60,"Need Improvement")</f>
        <v>Average</v>
      </c>
      <c r="AE1745" t="str">
        <f>IF(AND(Table1[[#This Row],[Attendance %]]&gt;=80,(Table1[[#This Row],[Performance Score]]&gt;=80)),"Eligible","Not Eligible")</f>
        <v>Not Eligible</v>
      </c>
      <c r="AF1745" t="str">
        <f>IF(Table1[[#This Row],[Performance Score]]&gt;=80,"High Performer","Low Performer")</f>
        <v>Low Performer</v>
      </c>
      <c r="AG1745" t="str" cm="1">
        <f t="array" aca="1" ref="AG1745" ca="1">_xlfn.IFS(Table1[[#This Row],[Experience]]&lt;=3,"Junior",Table1[[#This Row],[Experience]]&lt;=7,"Mid Level",Table1[[#This Row],[Experience]]&gt;=7,"Senior")</f>
        <v>Junior</v>
      </c>
      <c r="AH1745" t="str">
        <f>IF(Table1[[#This Row],[Attendance %]]&gt;75,"OK","Below 75")</f>
        <v>Below 75</v>
      </c>
      <c r="AI1745" t="b">
        <f>ISBLANK(Table1[[#This Row],[Employee ID]])</f>
        <v>0</v>
      </c>
      <c r="AJ1745" t="b">
        <f>ISNUMBER(Table1[[#This Row],[Total Salary  ]])</f>
        <v>1</v>
      </c>
      <c r="AK1745" t="str">
        <f>IFERROR(_xlfn.XLOOKUP(Table1[[#This Row],[Manager ID]],MANAGERS!A:A,MANAGERS!B:B),"Not Found")</f>
        <v>Manager_9</v>
      </c>
    </row>
    <row r="1746" spans="1:37" x14ac:dyDescent="0.2">
      <c r="A1746" t="s">
        <v>125</v>
      </c>
      <c r="B1746" t="s">
        <v>14</v>
      </c>
      <c r="C1746" t="s">
        <v>21</v>
      </c>
      <c r="D1746" t="s">
        <v>43</v>
      </c>
      <c r="E1746" t="s">
        <v>51</v>
      </c>
      <c r="F1746" s="1">
        <v>45177</v>
      </c>
      <c r="G1746" s="1">
        <v>37142</v>
      </c>
      <c r="H1746">
        <v>85931</v>
      </c>
      <c r="I1746">
        <v>19272</v>
      </c>
      <c r="J1746">
        <v>97</v>
      </c>
      <c r="K1746">
        <v>57</v>
      </c>
      <c r="L1746" t="s">
        <v>31</v>
      </c>
      <c r="M1746">
        <v>108</v>
      </c>
      <c r="N1746">
        <f>Table1[[#This Row],[Basic Salary]]+Table1[[#This Row],[Bonus]]</f>
        <v>105203</v>
      </c>
      <c r="O1746" s="2">
        <f>Table1[[#This Row],[Bonus]]/Table1[[#This Row],[Basic Salary]]</f>
        <v>0.22427296319139775</v>
      </c>
      <c r="P1746">
        <f ca="1">DATEDIF(Table1[[#This Row],[Date of Birth]],TODAY(),"Y")</f>
        <v>24</v>
      </c>
      <c r="Q1746">
        <f ca="1">DATEDIF(Table1[[#This Row],[Joining Date]],TODAY(),"Y")</f>
        <v>2</v>
      </c>
      <c r="R1746" t="str">
        <f ca="1">IF(YEAR(Table1[[#This Row],[Joining Date]])=YEAR(TODAY()),"Yes","No")</f>
        <v>No</v>
      </c>
      <c r="S1746" t="str">
        <f ca="1">IF(Table1[[#This Row],[Experience]]&gt;5,"Yes","No")</f>
        <v>No</v>
      </c>
      <c r="T1746" t="str">
        <f>TEXT(Table1[[#This Row],[Joining Date]],"mmmm")</f>
        <v>September</v>
      </c>
      <c r="U1746" t="str">
        <f>TEXT(Table1[[#This Row],[Joining Date]],"yyyy")</f>
        <v>2023</v>
      </c>
      <c r="V1746" s="5">
        <f ca="1">TODAY()-Table1[[#This Row],[Joining Date]]</f>
        <v>1062</v>
      </c>
      <c r="W1746" t="str">
        <f>LEFT(Table1[[#This Row],[Employee Name]],FIND(" ",Table1[[#This Row],[Employee Name]])-1)</f>
        <v>Nisha</v>
      </c>
      <c r="X1746" t="str">
        <f>RIGHT(Table1[[#This Row],[Employee Name]],LEN(Table1[[#This Row],[Employee Name]])-FIND(" ",Table1[[#This Row],[Employee Name]]))</f>
        <v>Kapoor</v>
      </c>
      <c r="Y1746" t="str">
        <f>Table1[[#This Row],[Department]]&amp;"-"&amp;Table1[[#This Row],[Employee ID]]</f>
        <v>Operations-E00070</v>
      </c>
      <c r="Z1746" t="str">
        <f>LEFT(Table1[[#This Row],[Department]],3)</f>
        <v>Ope</v>
      </c>
      <c r="AA1746" t="str">
        <f>_xlfn.XLOOKUP(Table1[[#This Row],[Manager ID]],MANAGERS!A:A,MANAGERS!B:B)</f>
        <v>Manager_8</v>
      </c>
      <c r="AB1746" t="str" cm="1">
        <f t="array" ref="AB1746">_xlfn.XLOOKUP(Table1[[#This Row],[Manager ID]],Table2[[#All],[Manager ID]],Table2[[#All],[Department Head]])</f>
        <v>Sales</v>
      </c>
      <c r="AC1746" s="2">
        <f>_xlfn.XLOOKUP(Table1[[#This Row],[City]],L:L,O:O)</f>
        <v>0.241864189087755</v>
      </c>
      <c r="AD1746" t="str" cm="1">
        <f t="array" ref="AD1746">_xlfn.IFS(Table1[[#This Row],[Performance Score]]&gt;=90,"Excellent",Table1[[#This Row],[Performance Score]]&gt;=75,"Good",Table1[[#This Row],[Performance Score]]&gt;=60,"Average",Table1[[#This Row],[Performance Score]]&lt;=60,"Need Improvement")</f>
        <v>Need Improvement</v>
      </c>
      <c r="AE1746" t="str">
        <f>IF(AND(Table1[[#This Row],[Attendance %]]&gt;=80,(Table1[[#This Row],[Performance Score]]&gt;=80)),"Eligible","Not Eligible")</f>
        <v>Not Eligible</v>
      </c>
      <c r="AF1746" t="str">
        <f>IF(Table1[[#This Row],[Performance Score]]&gt;=80,"High Performer","Low Performer")</f>
        <v>Low Performer</v>
      </c>
      <c r="AG1746" t="str" cm="1">
        <f t="array" aca="1" ref="AG1746" ca="1">_xlfn.IFS(Table1[[#This Row],[Experience]]&lt;=3,"Junior",Table1[[#This Row],[Experience]]&lt;=7,"Mid Level",Table1[[#This Row],[Experience]]&gt;=7,"Senior")</f>
        <v>Junior</v>
      </c>
      <c r="AH1746" t="str">
        <f>IF(Table1[[#This Row],[Attendance %]]&gt;75,"OK","Below 75")</f>
        <v>OK</v>
      </c>
      <c r="AI1746" t="b">
        <f>ISBLANK(Table1[[#This Row],[Employee ID]])</f>
        <v>0</v>
      </c>
      <c r="AJ1746" t="b">
        <f>ISNUMBER(Table1[[#This Row],[Total Salary  ]])</f>
        <v>1</v>
      </c>
      <c r="AK1746" t="str">
        <f>IFERROR(_xlfn.XLOOKUP(Table1[[#This Row],[Manager ID]],MANAGERS!A:A,MANAGERS!B:B),"Not Found")</f>
        <v>Manager_8</v>
      </c>
    </row>
    <row r="1747" spans="1:37" x14ac:dyDescent="0.2">
      <c r="A1747" t="s">
        <v>2621</v>
      </c>
      <c r="B1747" t="s">
        <v>95</v>
      </c>
      <c r="C1747" t="s">
        <v>21</v>
      </c>
      <c r="D1747" t="s">
        <v>40</v>
      </c>
      <c r="E1747" t="s">
        <v>22</v>
      </c>
      <c r="F1747" s="1">
        <v>45840</v>
      </c>
      <c r="G1747" s="1">
        <v>37842</v>
      </c>
      <c r="H1747">
        <v>81441</v>
      </c>
      <c r="I1747">
        <v>23739</v>
      </c>
      <c r="J1747">
        <v>81</v>
      </c>
      <c r="K1747">
        <v>70</v>
      </c>
      <c r="L1747" t="s">
        <v>37</v>
      </c>
      <c r="M1747">
        <v>110</v>
      </c>
      <c r="N1747">
        <f>Table1[[#This Row],[Basic Salary]]+Table1[[#This Row],[Bonus]]</f>
        <v>105180</v>
      </c>
      <c r="O1747" s="2">
        <f>Table1[[#This Row],[Bonus]]/Table1[[#This Row],[Basic Salary]]</f>
        <v>0.29148708881276014</v>
      </c>
      <c r="P1747">
        <f ca="1">DATEDIF(Table1[[#This Row],[Date of Birth]],TODAY(),"Y")</f>
        <v>22</v>
      </c>
      <c r="Q1747">
        <f ca="1">DATEDIF(Table1[[#This Row],[Joining Date]],TODAY(),"Y")</f>
        <v>1</v>
      </c>
      <c r="R1747" t="str">
        <f ca="1">IF(YEAR(Table1[[#This Row],[Joining Date]])=YEAR(TODAY()),"Yes","No")</f>
        <v>No</v>
      </c>
      <c r="S1747" t="str">
        <f ca="1">IF(Table1[[#This Row],[Experience]]&gt;5,"Yes","No")</f>
        <v>No</v>
      </c>
      <c r="T1747" t="str">
        <f>TEXT(Table1[[#This Row],[Joining Date]],"mmmm")</f>
        <v>July</v>
      </c>
      <c r="U1747" t="str">
        <f>TEXT(Table1[[#This Row],[Joining Date]],"yyyy")</f>
        <v>2025</v>
      </c>
      <c r="V1747" s="5">
        <f ca="1">TODAY()-Table1[[#This Row],[Joining Date]]</f>
        <v>399</v>
      </c>
      <c r="W1747" t="str">
        <f>LEFT(Table1[[#This Row],[Employee Name]],FIND(" ",Table1[[#This Row],[Employee Name]])-1)</f>
        <v>Ajay</v>
      </c>
      <c r="X1747" t="str">
        <f>RIGHT(Table1[[#This Row],[Employee Name]],LEN(Table1[[#This Row],[Employee Name]])-FIND(" ",Table1[[#This Row],[Employee Name]]))</f>
        <v>Singh</v>
      </c>
      <c r="Y1747" t="str">
        <f>Table1[[#This Row],[Department]]&amp;"-"&amp;Table1[[#This Row],[Employee ID]]</f>
        <v>IT-E02565</v>
      </c>
      <c r="Z1747" t="str">
        <f>LEFT(Table1[[#This Row],[Department]],3)</f>
        <v>IT</v>
      </c>
      <c r="AA1747" t="str">
        <f>_xlfn.XLOOKUP(Table1[[#This Row],[Manager ID]],MANAGERS!A:A,MANAGERS!B:B)</f>
        <v>Manager_10</v>
      </c>
      <c r="AB1747" t="str" cm="1">
        <f t="array" ref="AB1747">_xlfn.XLOOKUP(Table1[[#This Row],[Manager ID]],Table2[[#All],[Manager ID]],Table2[[#All],[Department Head]])</f>
        <v>HR</v>
      </c>
      <c r="AC1747" s="2">
        <f>_xlfn.XLOOKUP(Table1[[#This Row],[City]],L:L,O:O)</f>
        <v>0.24036902712549932</v>
      </c>
      <c r="AD1747" t="str" cm="1">
        <f t="array" ref="AD1747">_xlfn.IFS(Table1[[#This Row],[Performance Score]]&gt;=90,"Excellent",Table1[[#This Row],[Performance Score]]&gt;=75,"Good",Table1[[#This Row],[Performance Score]]&gt;=60,"Average",Table1[[#This Row],[Performance Score]]&lt;=60,"Need Improvement")</f>
        <v>Average</v>
      </c>
      <c r="AE1747" t="str">
        <f>IF(AND(Table1[[#This Row],[Attendance %]]&gt;=80,(Table1[[#This Row],[Performance Score]]&gt;=80)),"Eligible","Not Eligible")</f>
        <v>Not Eligible</v>
      </c>
      <c r="AF1747" t="str">
        <f>IF(Table1[[#This Row],[Performance Score]]&gt;=80,"High Performer","Low Performer")</f>
        <v>Low Performer</v>
      </c>
      <c r="AG1747" t="str" cm="1">
        <f t="array" aca="1" ref="AG1747" ca="1">_xlfn.IFS(Table1[[#This Row],[Experience]]&lt;=3,"Junior",Table1[[#This Row],[Experience]]&lt;=7,"Mid Level",Table1[[#This Row],[Experience]]&gt;=7,"Senior")</f>
        <v>Junior</v>
      </c>
      <c r="AH1747" t="str">
        <f>IF(Table1[[#This Row],[Attendance %]]&gt;75,"OK","Below 75")</f>
        <v>OK</v>
      </c>
      <c r="AI1747" t="b">
        <f>ISBLANK(Table1[[#This Row],[Employee ID]])</f>
        <v>0</v>
      </c>
      <c r="AJ1747" t="b">
        <f>ISNUMBER(Table1[[#This Row],[Total Salary  ]])</f>
        <v>1</v>
      </c>
      <c r="AK1747" t="str">
        <f>IFERROR(_xlfn.XLOOKUP(Table1[[#This Row],[Manager ID]],MANAGERS!A:A,MANAGERS!B:B),"Not Found")</f>
        <v>Manager_10</v>
      </c>
    </row>
    <row r="1748" spans="1:37" x14ac:dyDescent="0.2">
      <c r="A1748" t="s">
        <v>221</v>
      </c>
      <c r="B1748" t="s">
        <v>77</v>
      </c>
      <c r="C1748" t="s">
        <v>15</v>
      </c>
      <c r="D1748" t="s">
        <v>46</v>
      </c>
      <c r="E1748" t="s">
        <v>30</v>
      </c>
      <c r="F1748" s="1">
        <v>42218</v>
      </c>
      <c r="G1748" s="1">
        <v>39726</v>
      </c>
      <c r="H1748">
        <v>87991</v>
      </c>
      <c r="I1748">
        <v>17163</v>
      </c>
      <c r="J1748">
        <v>95</v>
      </c>
      <c r="K1748">
        <v>99</v>
      </c>
      <c r="L1748" t="s">
        <v>53</v>
      </c>
      <c r="M1748">
        <v>117</v>
      </c>
      <c r="N1748">
        <f>Table1[[#This Row],[Basic Salary]]+Table1[[#This Row],[Bonus]]</f>
        <v>105154</v>
      </c>
      <c r="O1748" s="2">
        <f>Table1[[#This Row],[Bonus]]/Table1[[#This Row],[Basic Salary]]</f>
        <v>0.19505403961768816</v>
      </c>
      <c r="P1748">
        <f ca="1">DATEDIF(Table1[[#This Row],[Date of Birth]],TODAY(),"Y")</f>
        <v>17</v>
      </c>
      <c r="Q1748">
        <f ca="1">DATEDIF(Table1[[#This Row],[Joining Date]],TODAY(),"Y")</f>
        <v>11</v>
      </c>
      <c r="R1748" t="str">
        <f ca="1">IF(YEAR(Table1[[#This Row],[Joining Date]])=YEAR(TODAY()),"Yes","No")</f>
        <v>No</v>
      </c>
      <c r="S1748" t="str">
        <f ca="1">IF(Table1[[#This Row],[Experience]]&gt;5,"Yes","No")</f>
        <v>Yes</v>
      </c>
      <c r="T1748" t="str">
        <f>TEXT(Table1[[#This Row],[Joining Date]],"mmmm")</f>
        <v>August</v>
      </c>
      <c r="U1748" t="str">
        <f>TEXT(Table1[[#This Row],[Joining Date]],"yyyy")</f>
        <v>2015</v>
      </c>
      <c r="V1748" s="5">
        <f ca="1">TODAY()-Table1[[#This Row],[Joining Date]]</f>
        <v>4021</v>
      </c>
      <c r="W1748" t="str">
        <f>LEFT(Table1[[#This Row],[Employee Name]],FIND(" ",Table1[[#This Row],[Employee Name]])-1)</f>
        <v>Rohan</v>
      </c>
      <c r="X1748" t="str">
        <f>RIGHT(Table1[[#This Row],[Employee Name]],LEN(Table1[[#This Row],[Employee Name]])-FIND(" ",Table1[[#This Row],[Employee Name]]))</f>
        <v>Gupta</v>
      </c>
      <c r="Y1748" t="str">
        <f>Table1[[#This Row],[Department]]&amp;"-"&amp;Table1[[#This Row],[Employee ID]]</f>
        <v>Support-E00165</v>
      </c>
      <c r="Z1748" t="str">
        <f>LEFT(Table1[[#This Row],[Department]],3)</f>
        <v>Sup</v>
      </c>
      <c r="AA1748" t="str">
        <f>_xlfn.XLOOKUP(Table1[[#This Row],[Manager ID]],MANAGERS!A:A,MANAGERS!B:B)</f>
        <v>Manager_17</v>
      </c>
      <c r="AB1748" t="str" cm="1">
        <f t="array" ref="AB1748">_xlfn.XLOOKUP(Table1[[#This Row],[Manager ID]],Table2[[#All],[Manager ID]],Table2[[#All],[Department Head]])</f>
        <v>Finance</v>
      </c>
      <c r="AC1748" s="2">
        <f>_xlfn.XLOOKUP(Table1[[#This Row],[City]],L:L,O:O)</f>
        <v>0.23685887225230964</v>
      </c>
      <c r="AD1748" t="str" cm="1">
        <f t="array" ref="AD1748">_xlfn.IFS(Table1[[#This Row],[Performance Score]]&gt;=90,"Excellent",Table1[[#This Row],[Performance Score]]&gt;=75,"Good",Table1[[#This Row],[Performance Score]]&gt;=60,"Average",Table1[[#This Row],[Performance Score]]&lt;=60,"Need Improvement")</f>
        <v>Excellent</v>
      </c>
      <c r="AE1748" t="str">
        <f>IF(AND(Table1[[#This Row],[Attendance %]]&gt;=80,(Table1[[#This Row],[Performance Score]]&gt;=80)),"Eligible","Not Eligible")</f>
        <v>Eligible</v>
      </c>
      <c r="AF1748" t="str">
        <f>IF(Table1[[#This Row],[Performance Score]]&gt;=80,"High Performer","Low Performer")</f>
        <v>High Performer</v>
      </c>
      <c r="AG1748" t="str" cm="1">
        <f t="array" aca="1" ref="AG1748" ca="1">_xlfn.IFS(Table1[[#This Row],[Experience]]&lt;=3,"Junior",Table1[[#This Row],[Experience]]&lt;=7,"Mid Level",Table1[[#This Row],[Experience]]&gt;=7,"Senior")</f>
        <v>Senior</v>
      </c>
      <c r="AH1748" t="str">
        <f>IF(Table1[[#This Row],[Attendance %]]&gt;75,"OK","Below 75")</f>
        <v>OK</v>
      </c>
      <c r="AI1748" t="b">
        <f>ISBLANK(Table1[[#This Row],[Employee ID]])</f>
        <v>0</v>
      </c>
      <c r="AJ1748" t="b">
        <f>ISNUMBER(Table1[[#This Row],[Total Salary  ]])</f>
        <v>1</v>
      </c>
      <c r="AK1748" t="str">
        <f>IFERROR(_xlfn.XLOOKUP(Table1[[#This Row],[Manager ID]],MANAGERS!A:A,MANAGERS!B:B),"Not Found")</f>
        <v>Manager_17</v>
      </c>
    </row>
    <row r="1749" spans="1:37" x14ac:dyDescent="0.2">
      <c r="A1749" t="s">
        <v>459</v>
      </c>
      <c r="B1749" t="s">
        <v>87</v>
      </c>
      <c r="C1749" t="s">
        <v>21</v>
      </c>
      <c r="D1749" t="s">
        <v>33</v>
      </c>
      <c r="E1749" t="s">
        <v>26</v>
      </c>
      <c r="F1749" s="1">
        <v>43657</v>
      </c>
      <c r="G1749" s="1">
        <v>36250</v>
      </c>
      <c r="H1749">
        <v>87573</v>
      </c>
      <c r="I1749">
        <v>17560</v>
      </c>
      <c r="J1749">
        <v>60</v>
      </c>
      <c r="K1749">
        <v>42</v>
      </c>
      <c r="L1749" t="s">
        <v>23</v>
      </c>
      <c r="M1749">
        <v>107</v>
      </c>
      <c r="N1749">
        <f>Table1[[#This Row],[Basic Salary]]+Table1[[#This Row],[Bonus]]</f>
        <v>105133</v>
      </c>
      <c r="O1749" s="2">
        <f>Table1[[#This Row],[Bonus]]/Table1[[#This Row],[Basic Salary]]</f>
        <v>0.20051842462859557</v>
      </c>
      <c r="P1749">
        <f ca="1">DATEDIF(Table1[[#This Row],[Date of Birth]],TODAY(),"Y")</f>
        <v>27</v>
      </c>
      <c r="Q1749">
        <f ca="1">DATEDIF(Table1[[#This Row],[Joining Date]],TODAY(),"Y")</f>
        <v>7</v>
      </c>
      <c r="R1749" t="str">
        <f ca="1">IF(YEAR(Table1[[#This Row],[Joining Date]])=YEAR(TODAY()),"Yes","No")</f>
        <v>No</v>
      </c>
      <c r="S1749" t="str">
        <f ca="1">IF(Table1[[#This Row],[Experience]]&gt;5,"Yes","No")</f>
        <v>Yes</v>
      </c>
      <c r="T1749" t="str">
        <f>TEXT(Table1[[#This Row],[Joining Date]],"mmmm")</f>
        <v>July</v>
      </c>
      <c r="U1749" t="str">
        <f>TEXT(Table1[[#This Row],[Joining Date]],"yyyy")</f>
        <v>2019</v>
      </c>
      <c r="V1749" s="5">
        <f ca="1">TODAY()-Table1[[#This Row],[Joining Date]]</f>
        <v>2582</v>
      </c>
      <c r="W1749" t="str">
        <f>LEFT(Table1[[#This Row],[Employee Name]],FIND(" ",Table1[[#This Row],[Employee Name]])-1)</f>
        <v>Arjun</v>
      </c>
      <c r="X1749" t="str">
        <f>RIGHT(Table1[[#This Row],[Employee Name]],LEN(Table1[[#This Row],[Employee Name]])-FIND(" ",Table1[[#This Row],[Employee Name]]))</f>
        <v>Mehta</v>
      </c>
      <c r="Y1749" t="str">
        <f>Table1[[#This Row],[Department]]&amp;"-"&amp;Table1[[#This Row],[Employee ID]]</f>
        <v>Marketing-E00403</v>
      </c>
      <c r="Z1749" t="str">
        <f>LEFT(Table1[[#This Row],[Department]],3)</f>
        <v>Mar</v>
      </c>
      <c r="AA1749" t="str">
        <f>_xlfn.XLOOKUP(Table1[[#This Row],[Manager ID]],MANAGERS!A:A,MANAGERS!B:B)</f>
        <v>Manager_7</v>
      </c>
      <c r="AB1749" t="str" cm="1">
        <f t="array" ref="AB1749">_xlfn.XLOOKUP(Table1[[#This Row],[Manager ID]],Table2[[#All],[Manager ID]],Table2[[#All],[Department Head]])</f>
        <v>Operations</v>
      </c>
      <c r="AC1749" s="2">
        <f>_xlfn.XLOOKUP(Table1[[#This Row],[City]],L:L,O:O)</f>
        <v>0.23486488519629886</v>
      </c>
      <c r="AD1749" t="str" cm="1">
        <f t="array" ref="AD1749">_xlfn.IFS(Table1[[#This Row],[Performance Score]]&gt;=90,"Excellent",Table1[[#This Row],[Performance Score]]&gt;=75,"Good",Table1[[#This Row],[Performance Score]]&gt;=60,"Average",Table1[[#This Row],[Performance Score]]&lt;=60,"Need Improvement")</f>
        <v>Need Improvement</v>
      </c>
      <c r="AE1749" t="str">
        <f>IF(AND(Table1[[#This Row],[Attendance %]]&gt;=80,(Table1[[#This Row],[Performance Score]]&gt;=80)),"Eligible","Not Eligible")</f>
        <v>Not Eligible</v>
      </c>
      <c r="AF1749" t="str">
        <f>IF(Table1[[#This Row],[Performance Score]]&gt;=80,"High Performer","Low Performer")</f>
        <v>Low Performer</v>
      </c>
      <c r="AG1749" t="str" cm="1">
        <f t="array" aca="1" ref="AG1749" ca="1">_xlfn.IFS(Table1[[#This Row],[Experience]]&lt;=3,"Junior",Table1[[#This Row],[Experience]]&lt;=7,"Mid Level",Table1[[#This Row],[Experience]]&gt;=7,"Senior")</f>
        <v>Mid Level</v>
      </c>
      <c r="AH1749" t="str">
        <f>IF(Table1[[#This Row],[Attendance %]]&gt;75,"OK","Below 75")</f>
        <v>Below 75</v>
      </c>
      <c r="AI1749" t="b">
        <f>ISBLANK(Table1[[#This Row],[Employee ID]])</f>
        <v>0</v>
      </c>
      <c r="AJ1749" t="b">
        <f>ISNUMBER(Table1[[#This Row],[Total Salary  ]])</f>
        <v>1</v>
      </c>
      <c r="AK1749" t="str">
        <f>IFERROR(_xlfn.XLOOKUP(Table1[[#This Row],[Manager ID]],MANAGERS!A:A,MANAGERS!B:B),"Not Found")</f>
        <v>Manager_7</v>
      </c>
    </row>
    <row r="1750" spans="1:37" x14ac:dyDescent="0.2">
      <c r="A1750" t="s">
        <v>1920</v>
      </c>
      <c r="B1750" t="s">
        <v>60</v>
      </c>
      <c r="C1750" t="s">
        <v>21</v>
      </c>
      <c r="D1750" t="s">
        <v>40</v>
      </c>
      <c r="E1750" t="s">
        <v>17</v>
      </c>
      <c r="F1750" s="1">
        <v>45802</v>
      </c>
      <c r="G1750" s="1">
        <v>31170</v>
      </c>
      <c r="H1750">
        <v>84450</v>
      </c>
      <c r="I1750">
        <v>20673</v>
      </c>
      <c r="J1750">
        <v>63</v>
      </c>
      <c r="K1750">
        <v>65</v>
      </c>
      <c r="L1750" t="s">
        <v>34</v>
      </c>
      <c r="M1750">
        <v>116</v>
      </c>
      <c r="N1750">
        <f>Table1[[#This Row],[Basic Salary]]+Table1[[#This Row],[Bonus]]</f>
        <v>105123</v>
      </c>
      <c r="O1750" s="2">
        <f>Table1[[#This Row],[Bonus]]/Table1[[#This Row],[Basic Salary]]</f>
        <v>0.24479573712255773</v>
      </c>
      <c r="P1750">
        <f ca="1">DATEDIF(Table1[[#This Row],[Date of Birth]],TODAY(),"Y")</f>
        <v>41</v>
      </c>
      <c r="Q1750">
        <f ca="1">DATEDIF(Table1[[#This Row],[Joining Date]],TODAY(),"Y")</f>
        <v>1</v>
      </c>
      <c r="R1750" t="str">
        <f ca="1">IF(YEAR(Table1[[#This Row],[Joining Date]])=YEAR(TODAY()),"Yes","No")</f>
        <v>No</v>
      </c>
      <c r="S1750" t="str">
        <f ca="1">IF(Table1[[#This Row],[Experience]]&gt;5,"Yes","No")</f>
        <v>No</v>
      </c>
      <c r="T1750" t="str">
        <f>TEXT(Table1[[#This Row],[Joining Date]],"mmmm")</f>
        <v>May</v>
      </c>
      <c r="U1750" t="str">
        <f>TEXT(Table1[[#This Row],[Joining Date]],"yyyy")</f>
        <v>2025</v>
      </c>
      <c r="V1750" s="5">
        <f ca="1">TODAY()-Table1[[#This Row],[Joining Date]]</f>
        <v>437</v>
      </c>
      <c r="W1750" t="str">
        <f>LEFT(Table1[[#This Row],[Employee Name]],FIND(" ",Table1[[#This Row],[Employee Name]])-1)</f>
        <v>Gayathri</v>
      </c>
      <c r="X1750" t="str">
        <f>RIGHT(Table1[[#This Row],[Employee Name]],LEN(Table1[[#This Row],[Employee Name]])-FIND(" ",Table1[[#This Row],[Employee Name]]))</f>
        <v>Iyer</v>
      </c>
      <c r="Y1750" t="str">
        <f>Table1[[#This Row],[Department]]&amp;"-"&amp;Table1[[#This Row],[Employee ID]]</f>
        <v>IT-E01864</v>
      </c>
      <c r="Z1750" t="str">
        <f>LEFT(Table1[[#This Row],[Department]],3)</f>
        <v>IT</v>
      </c>
      <c r="AA1750" t="str">
        <f>_xlfn.XLOOKUP(Table1[[#This Row],[Manager ID]],MANAGERS!A:A,MANAGERS!B:B)</f>
        <v>Manager_16</v>
      </c>
      <c r="AB1750" t="str" cm="1">
        <f t="array" ref="AB1750">_xlfn.XLOOKUP(Table1[[#This Row],[Manager ID]],Table2[[#All],[Manager ID]],Table2[[#All],[Department Head]])</f>
        <v>Sales</v>
      </c>
      <c r="AC1750" s="2">
        <f>_xlfn.XLOOKUP(Table1[[#This Row],[City]],L:L,O:O)</f>
        <v>0.24030340748661314</v>
      </c>
      <c r="AD1750" t="str" cm="1">
        <f t="array" ref="AD1750">_xlfn.IFS(Table1[[#This Row],[Performance Score]]&gt;=90,"Excellent",Table1[[#This Row],[Performance Score]]&gt;=75,"Good",Table1[[#This Row],[Performance Score]]&gt;=60,"Average",Table1[[#This Row],[Performance Score]]&lt;=60,"Need Improvement")</f>
        <v>Average</v>
      </c>
      <c r="AE1750" t="str">
        <f>IF(AND(Table1[[#This Row],[Attendance %]]&gt;=80,(Table1[[#This Row],[Performance Score]]&gt;=80)),"Eligible","Not Eligible")</f>
        <v>Not Eligible</v>
      </c>
      <c r="AF1750" t="str">
        <f>IF(Table1[[#This Row],[Performance Score]]&gt;=80,"High Performer","Low Performer")</f>
        <v>Low Performer</v>
      </c>
      <c r="AG1750" t="str" cm="1">
        <f t="array" aca="1" ref="AG1750" ca="1">_xlfn.IFS(Table1[[#This Row],[Experience]]&lt;=3,"Junior",Table1[[#This Row],[Experience]]&lt;=7,"Mid Level",Table1[[#This Row],[Experience]]&gt;=7,"Senior")</f>
        <v>Junior</v>
      </c>
      <c r="AH1750" t="str">
        <f>IF(Table1[[#This Row],[Attendance %]]&gt;75,"OK","Below 75")</f>
        <v>Below 75</v>
      </c>
      <c r="AI1750" t="b">
        <f>ISBLANK(Table1[[#This Row],[Employee ID]])</f>
        <v>0</v>
      </c>
      <c r="AJ1750" t="b">
        <f>ISNUMBER(Table1[[#This Row],[Total Salary  ]])</f>
        <v>1</v>
      </c>
      <c r="AK1750" t="str">
        <f>IFERROR(_xlfn.XLOOKUP(Table1[[#This Row],[Manager ID]],MANAGERS!A:A,MANAGERS!B:B),"Not Found")</f>
        <v>Manager_16</v>
      </c>
    </row>
    <row r="1751" spans="1:37" x14ac:dyDescent="0.2">
      <c r="A1751" t="s">
        <v>1521</v>
      </c>
      <c r="B1751" t="s">
        <v>29</v>
      </c>
      <c r="C1751" t="s">
        <v>15</v>
      </c>
      <c r="D1751" t="s">
        <v>40</v>
      </c>
      <c r="E1751" t="s">
        <v>30</v>
      </c>
      <c r="F1751" s="1">
        <v>42467</v>
      </c>
      <c r="G1751" s="1">
        <v>39492</v>
      </c>
      <c r="H1751">
        <v>86148</v>
      </c>
      <c r="I1751">
        <v>18956</v>
      </c>
      <c r="J1751">
        <v>97</v>
      </c>
      <c r="K1751">
        <v>50</v>
      </c>
      <c r="L1751" t="s">
        <v>18</v>
      </c>
      <c r="M1751">
        <v>116</v>
      </c>
      <c r="N1751">
        <f>Table1[[#This Row],[Basic Salary]]+Table1[[#This Row],[Bonus]]</f>
        <v>105104</v>
      </c>
      <c r="O1751" s="2">
        <f>Table1[[#This Row],[Bonus]]/Table1[[#This Row],[Basic Salary]]</f>
        <v>0.2200399312810512</v>
      </c>
      <c r="P1751">
        <f ca="1">DATEDIF(Table1[[#This Row],[Date of Birth]],TODAY(),"Y")</f>
        <v>18</v>
      </c>
      <c r="Q1751">
        <f ca="1">DATEDIF(Table1[[#This Row],[Joining Date]],TODAY(),"Y")</f>
        <v>10</v>
      </c>
      <c r="R1751" t="str">
        <f ca="1">IF(YEAR(Table1[[#This Row],[Joining Date]])=YEAR(TODAY()),"Yes","No")</f>
        <v>No</v>
      </c>
      <c r="S1751" t="str">
        <f ca="1">IF(Table1[[#This Row],[Experience]]&gt;5,"Yes","No")</f>
        <v>Yes</v>
      </c>
      <c r="T1751" t="str">
        <f>TEXT(Table1[[#This Row],[Joining Date]],"mmmm")</f>
        <v>April</v>
      </c>
      <c r="U1751" t="str">
        <f>TEXT(Table1[[#This Row],[Joining Date]],"yyyy")</f>
        <v>2016</v>
      </c>
      <c r="V1751" s="5">
        <f ca="1">TODAY()-Table1[[#This Row],[Joining Date]]</f>
        <v>3772</v>
      </c>
      <c r="W1751" t="str">
        <f>LEFT(Table1[[#This Row],[Employee Name]],FIND(" ",Table1[[#This Row],[Employee Name]])-1)</f>
        <v>Vikram</v>
      </c>
      <c r="X1751" t="str">
        <f>RIGHT(Table1[[#This Row],[Employee Name]],LEN(Table1[[#This Row],[Employee Name]])-FIND(" ",Table1[[#This Row],[Employee Name]]))</f>
        <v>Singh</v>
      </c>
      <c r="Y1751" t="str">
        <f>Table1[[#This Row],[Department]]&amp;"-"&amp;Table1[[#This Row],[Employee ID]]</f>
        <v>IT-E01465</v>
      </c>
      <c r="Z1751" t="str">
        <f>LEFT(Table1[[#This Row],[Department]],3)</f>
        <v>IT</v>
      </c>
      <c r="AA1751" t="str">
        <f>_xlfn.XLOOKUP(Table1[[#This Row],[Manager ID]],MANAGERS!A:A,MANAGERS!B:B)</f>
        <v>Manager_16</v>
      </c>
      <c r="AB1751" t="str" cm="1">
        <f t="array" ref="AB1751">_xlfn.XLOOKUP(Table1[[#This Row],[Manager ID]],Table2[[#All],[Manager ID]],Table2[[#All],[Department Head]])</f>
        <v>Sales</v>
      </c>
      <c r="AC1751" s="2">
        <f>_xlfn.XLOOKUP(Table1[[#This Row],[City]],L:L,O:O)</f>
        <v>0.21356479274849693</v>
      </c>
      <c r="AD1751" t="str" cm="1">
        <f t="array" ref="AD1751">_xlfn.IFS(Table1[[#This Row],[Performance Score]]&gt;=90,"Excellent",Table1[[#This Row],[Performance Score]]&gt;=75,"Good",Table1[[#This Row],[Performance Score]]&gt;=60,"Average",Table1[[#This Row],[Performance Score]]&lt;=60,"Need Improvement")</f>
        <v>Need Improvement</v>
      </c>
      <c r="AE1751" t="str">
        <f>IF(AND(Table1[[#This Row],[Attendance %]]&gt;=80,(Table1[[#This Row],[Performance Score]]&gt;=80)),"Eligible","Not Eligible")</f>
        <v>Not Eligible</v>
      </c>
      <c r="AF1751" t="str">
        <f>IF(Table1[[#This Row],[Performance Score]]&gt;=80,"High Performer","Low Performer")</f>
        <v>Low Performer</v>
      </c>
      <c r="AG1751" t="str" cm="1">
        <f t="array" aca="1" ref="AG1751" ca="1">_xlfn.IFS(Table1[[#This Row],[Experience]]&lt;=3,"Junior",Table1[[#This Row],[Experience]]&lt;=7,"Mid Level",Table1[[#This Row],[Experience]]&gt;=7,"Senior")</f>
        <v>Senior</v>
      </c>
      <c r="AH1751" t="str">
        <f>IF(Table1[[#This Row],[Attendance %]]&gt;75,"OK","Below 75")</f>
        <v>OK</v>
      </c>
      <c r="AI1751" t="b">
        <f>ISBLANK(Table1[[#This Row],[Employee ID]])</f>
        <v>0</v>
      </c>
      <c r="AJ1751" t="b">
        <f>ISNUMBER(Table1[[#This Row],[Total Salary  ]])</f>
        <v>1</v>
      </c>
      <c r="AK1751" t="str">
        <f>IFERROR(_xlfn.XLOOKUP(Table1[[#This Row],[Manager ID]],MANAGERS!A:A,MANAGERS!B:B),"Not Found")</f>
        <v>Manager_16</v>
      </c>
    </row>
    <row r="1752" spans="1:37" x14ac:dyDescent="0.2">
      <c r="A1752" t="s">
        <v>898</v>
      </c>
      <c r="B1752" t="s">
        <v>75</v>
      </c>
      <c r="C1752" t="s">
        <v>15</v>
      </c>
      <c r="D1752" t="s">
        <v>16</v>
      </c>
      <c r="E1752" t="s">
        <v>51</v>
      </c>
      <c r="F1752" s="1">
        <v>44502</v>
      </c>
      <c r="G1752" s="1">
        <v>30890</v>
      </c>
      <c r="H1752">
        <v>98724</v>
      </c>
      <c r="I1752">
        <v>6375</v>
      </c>
      <c r="J1752">
        <v>92</v>
      </c>
      <c r="K1752">
        <v>46</v>
      </c>
      <c r="L1752" t="s">
        <v>37</v>
      </c>
      <c r="M1752">
        <v>104</v>
      </c>
      <c r="N1752">
        <f>Table1[[#This Row],[Basic Salary]]+Table1[[#This Row],[Bonus]]</f>
        <v>105099</v>
      </c>
      <c r="O1752" s="2">
        <f>Table1[[#This Row],[Bonus]]/Table1[[#This Row],[Basic Salary]]</f>
        <v>6.4573963777804791E-2</v>
      </c>
      <c r="P1752">
        <f ca="1">DATEDIF(Table1[[#This Row],[Date of Birth]],TODAY(),"Y")</f>
        <v>42</v>
      </c>
      <c r="Q1752">
        <f ca="1">DATEDIF(Table1[[#This Row],[Joining Date]],TODAY(),"Y")</f>
        <v>4</v>
      </c>
      <c r="R1752" t="str">
        <f ca="1">IF(YEAR(Table1[[#This Row],[Joining Date]])=YEAR(TODAY()),"Yes","No")</f>
        <v>No</v>
      </c>
      <c r="S1752" t="str">
        <f ca="1">IF(Table1[[#This Row],[Experience]]&gt;5,"Yes","No")</f>
        <v>No</v>
      </c>
      <c r="T1752" t="str">
        <f>TEXT(Table1[[#This Row],[Joining Date]],"mmmm")</f>
        <v>November</v>
      </c>
      <c r="U1752" t="str">
        <f>TEXT(Table1[[#This Row],[Joining Date]],"yyyy")</f>
        <v>2021</v>
      </c>
      <c r="V1752" s="5">
        <f ca="1">TODAY()-Table1[[#This Row],[Joining Date]]</f>
        <v>1737</v>
      </c>
      <c r="W1752" t="str">
        <f>LEFT(Table1[[#This Row],[Employee Name]],FIND(" ",Table1[[#This Row],[Employee Name]])-1)</f>
        <v>Ishita</v>
      </c>
      <c r="X1752" t="str">
        <f>RIGHT(Table1[[#This Row],[Employee Name]],LEN(Table1[[#This Row],[Employee Name]])-FIND(" ",Table1[[#This Row],[Employee Name]]))</f>
        <v>Roy</v>
      </c>
      <c r="Y1752" t="str">
        <f>Table1[[#This Row],[Department]]&amp;"-"&amp;Table1[[#This Row],[Employee ID]]</f>
        <v>HR-E00842</v>
      </c>
      <c r="Z1752" t="str">
        <f>LEFT(Table1[[#This Row],[Department]],3)</f>
        <v>HR</v>
      </c>
      <c r="AA1752" t="str">
        <f>_xlfn.XLOOKUP(Table1[[#This Row],[Manager ID]],MANAGERS!A:A,MANAGERS!B:B)</f>
        <v>Manager_4</v>
      </c>
      <c r="AB1752" t="str" cm="1">
        <f t="array" ref="AB1752">_xlfn.XLOOKUP(Table1[[#This Row],[Manager ID]],Table2[[#All],[Manager ID]],Table2[[#All],[Department Head]])</f>
        <v>Finance</v>
      </c>
      <c r="AC1752" s="2">
        <f>_xlfn.XLOOKUP(Table1[[#This Row],[City]],L:L,O:O)</f>
        <v>0.24036902712549932</v>
      </c>
      <c r="AD1752" t="str" cm="1">
        <f t="array" ref="AD1752">_xlfn.IFS(Table1[[#This Row],[Performance Score]]&gt;=90,"Excellent",Table1[[#This Row],[Performance Score]]&gt;=75,"Good",Table1[[#This Row],[Performance Score]]&gt;=60,"Average",Table1[[#This Row],[Performance Score]]&lt;=60,"Need Improvement")</f>
        <v>Need Improvement</v>
      </c>
      <c r="AE1752" t="str">
        <f>IF(AND(Table1[[#This Row],[Attendance %]]&gt;=80,(Table1[[#This Row],[Performance Score]]&gt;=80)),"Eligible","Not Eligible")</f>
        <v>Not Eligible</v>
      </c>
      <c r="AF1752" t="str">
        <f>IF(Table1[[#This Row],[Performance Score]]&gt;=80,"High Performer","Low Performer")</f>
        <v>Low Performer</v>
      </c>
      <c r="AG1752" t="str" cm="1">
        <f t="array" aca="1" ref="AG1752" ca="1">_xlfn.IFS(Table1[[#This Row],[Experience]]&lt;=3,"Junior",Table1[[#This Row],[Experience]]&lt;=7,"Mid Level",Table1[[#This Row],[Experience]]&gt;=7,"Senior")</f>
        <v>Mid Level</v>
      </c>
      <c r="AH1752" t="str">
        <f>IF(Table1[[#This Row],[Attendance %]]&gt;75,"OK","Below 75")</f>
        <v>OK</v>
      </c>
      <c r="AI1752" t="b">
        <f>ISBLANK(Table1[[#This Row],[Employee ID]])</f>
        <v>0</v>
      </c>
      <c r="AJ1752" t="b">
        <f>ISNUMBER(Table1[[#This Row],[Total Salary  ]])</f>
        <v>1</v>
      </c>
      <c r="AK1752" t="str">
        <f>IFERROR(_xlfn.XLOOKUP(Table1[[#This Row],[Manager ID]],MANAGERS!A:A,MANAGERS!B:B),"Not Found")</f>
        <v>Manager_4</v>
      </c>
    </row>
    <row r="1753" spans="1:37" x14ac:dyDescent="0.2">
      <c r="A1753" t="s">
        <v>1034</v>
      </c>
      <c r="B1753" t="s">
        <v>71</v>
      </c>
      <c r="C1753" t="s">
        <v>21</v>
      </c>
      <c r="D1753" t="s">
        <v>46</v>
      </c>
      <c r="E1753" t="s">
        <v>65</v>
      </c>
      <c r="F1753" s="1">
        <v>43106</v>
      </c>
      <c r="G1753" s="1">
        <v>32653</v>
      </c>
      <c r="H1753">
        <v>77162</v>
      </c>
      <c r="I1753">
        <v>27905</v>
      </c>
      <c r="J1753">
        <v>79</v>
      </c>
      <c r="K1753">
        <v>40</v>
      </c>
      <c r="L1753" t="s">
        <v>37</v>
      </c>
      <c r="M1753">
        <v>116</v>
      </c>
      <c r="N1753">
        <f>Table1[[#This Row],[Basic Salary]]+Table1[[#This Row],[Bonus]]</f>
        <v>105067</v>
      </c>
      <c r="O1753" s="2">
        <f>Table1[[#This Row],[Bonus]]/Table1[[#This Row],[Basic Salary]]</f>
        <v>0.36164174075322048</v>
      </c>
      <c r="P1753">
        <f ca="1">DATEDIF(Table1[[#This Row],[Date of Birth]],TODAY(),"Y")</f>
        <v>37</v>
      </c>
      <c r="Q1753">
        <f ca="1">DATEDIF(Table1[[#This Row],[Joining Date]],TODAY(),"Y")</f>
        <v>8</v>
      </c>
      <c r="R1753" t="str">
        <f ca="1">IF(YEAR(Table1[[#This Row],[Joining Date]])=YEAR(TODAY()),"Yes","No")</f>
        <v>No</v>
      </c>
      <c r="S1753" t="str">
        <f ca="1">IF(Table1[[#This Row],[Experience]]&gt;5,"Yes","No")</f>
        <v>Yes</v>
      </c>
      <c r="T1753" t="str">
        <f>TEXT(Table1[[#This Row],[Joining Date]],"mmmm")</f>
        <v>January</v>
      </c>
      <c r="U1753" t="str">
        <f>TEXT(Table1[[#This Row],[Joining Date]],"yyyy")</f>
        <v>2018</v>
      </c>
      <c r="V1753" s="5">
        <f ca="1">TODAY()-Table1[[#This Row],[Joining Date]]</f>
        <v>3133</v>
      </c>
      <c r="W1753" t="str">
        <f>LEFT(Table1[[#This Row],[Employee Name]],FIND(" ",Table1[[#This Row],[Employee Name]])-1)</f>
        <v>Sneha</v>
      </c>
      <c r="X1753" t="str">
        <f>RIGHT(Table1[[#This Row],[Employee Name]],LEN(Table1[[#This Row],[Employee Name]])-FIND(" ",Table1[[#This Row],[Employee Name]]))</f>
        <v>Iyer</v>
      </c>
      <c r="Y1753" t="str">
        <f>Table1[[#This Row],[Department]]&amp;"-"&amp;Table1[[#This Row],[Employee ID]]</f>
        <v>Support-E00978</v>
      </c>
      <c r="Z1753" t="str">
        <f>LEFT(Table1[[#This Row],[Department]],3)</f>
        <v>Sup</v>
      </c>
      <c r="AA1753" t="str">
        <f>_xlfn.XLOOKUP(Table1[[#This Row],[Manager ID]],MANAGERS!A:A,MANAGERS!B:B)</f>
        <v>Manager_16</v>
      </c>
      <c r="AB1753" t="str" cm="1">
        <f t="array" ref="AB1753">_xlfn.XLOOKUP(Table1[[#This Row],[Manager ID]],Table2[[#All],[Manager ID]],Table2[[#All],[Department Head]])</f>
        <v>Sales</v>
      </c>
      <c r="AC1753" s="2">
        <f>_xlfn.XLOOKUP(Table1[[#This Row],[City]],L:L,O:O)</f>
        <v>0.24036902712549932</v>
      </c>
      <c r="AD1753" t="str" cm="1">
        <f t="array" ref="AD1753">_xlfn.IFS(Table1[[#This Row],[Performance Score]]&gt;=90,"Excellent",Table1[[#This Row],[Performance Score]]&gt;=75,"Good",Table1[[#This Row],[Performance Score]]&gt;=60,"Average",Table1[[#This Row],[Performance Score]]&lt;=60,"Need Improvement")</f>
        <v>Need Improvement</v>
      </c>
      <c r="AE1753" t="str">
        <f>IF(AND(Table1[[#This Row],[Attendance %]]&gt;=80,(Table1[[#This Row],[Performance Score]]&gt;=80)),"Eligible","Not Eligible")</f>
        <v>Not Eligible</v>
      </c>
      <c r="AF1753" t="str">
        <f>IF(Table1[[#This Row],[Performance Score]]&gt;=80,"High Performer","Low Performer")</f>
        <v>Low Performer</v>
      </c>
      <c r="AG1753" t="str" cm="1">
        <f t="array" aca="1" ref="AG1753" ca="1">_xlfn.IFS(Table1[[#This Row],[Experience]]&lt;=3,"Junior",Table1[[#This Row],[Experience]]&lt;=7,"Mid Level",Table1[[#This Row],[Experience]]&gt;=7,"Senior")</f>
        <v>Senior</v>
      </c>
      <c r="AH1753" t="str">
        <f>IF(Table1[[#This Row],[Attendance %]]&gt;75,"OK","Below 75")</f>
        <v>OK</v>
      </c>
      <c r="AI1753" t="b">
        <f>ISBLANK(Table1[[#This Row],[Employee ID]])</f>
        <v>0</v>
      </c>
      <c r="AJ1753" t="b">
        <f>ISNUMBER(Table1[[#This Row],[Total Salary  ]])</f>
        <v>1</v>
      </c>
      <c r="AK1753" t="str">
        <f>IFERROR(_xlfn.XLOOKUP(Table1[[#This Row],[Manager ID]],MANAGERS!A:A,MANAGERS!B:B),"Not Found")</f>
        <v>Manager_16</v>
      </c>
    </row>
    <row r="1754" spans="1:37" x14ac:dyDescent="0.2">
      <c r="A1754" t="s">
        <v>4053</v>
      </c>
      <c r="B1754" t="s">
        <v>77</v>
      </c>
      <c r="C1754" t="s">
        <v>21</v>
      </c>
      <c r="D1754" t="s">
        <v>46</v>
      </c>
      <c r="E1754" t="s">
        <v>17</v>
      </c>
      <c r="F1754" s="1">
        <v>45749</v>
      </c>
      <c r="G1754" s="1">
        <v>31340</v>
      </c>
      <c r="H1754">
        <v>87363</v>
      </c>
      <c r="I1754">
        <v>17696</v>
      </c>
      <c r="J1754">
        <v>66</v>
      </c>
      <c r="K1754">
        <v>69</v>
      </c>
      <c r="L1754" t="s">
        <v>27</v>
      </c>
      <c r="M1754">
        <v>109</v>
      </c>
      <c r="N1754">
        <f>Table1[[#This Row],[Basic Salary]]+Table1[[#This Row],[Bonus]]</f>
        <v>105059</v>
      </c>
      <c r="O1754" s="2">
        <f>Table1[[#This Row],[Bonus]]/Table1[[#This Row],[Basic Salary]]</f>
        <v>0.20255714661813354</v>
      </c>
      <c r="P1754">
        <f ca="1">DATEDIF(Table1[[#This Row],[Date of Birth]],TODAY(),"Y")</f>
        <v>40</v>
      </c>
      <c r="Q1754">
        <f ca="1">DATEDIF(Table1[[#This Row],[Joining Date]],TODAY(),"Y")</f>
        <v>1</v>
      </c>
      <c r="R1754" t="str">
        <f ca="1">IF(YEAR(Table1[[#This Row],[Joining Date]])=YEAR(TODAY()),"Yes","No")</f>
        <v>No</v>
      </c>
      <c r="S1754" t="str">
        <f ca="1">IF(Table1[[#This Row],[Experience]]&gt;5,"Yes","No")</f>
        <v>No</v>
      </c>
      <c r="T1754" t="str">
        <f>TEXT(Table1[[#This Row],[Joining Date]],"mmmm")</f>
        <v>April</v>
      </c>
      <c r="U1754" t="str">
        <f>TEXT(Table1[[#This Row],[Joining Date]],"yyyy")</f>
        <v>2025</v>
      </c>
      <c r="V1754" s="5">
        <f ca="1">TODAY()-Table1[[#This Row],[Joining Date]]</f>
        <v>490</v>
      </c>
      <c r="W1754" t="str">
        <f>LEFT(Table1[[#This Row],[Employee Name]],FIND(" ",Table1[[#This Row],[Employee Name]])-1)</f>
        <v>Rohan</v>
      </c>
      <c r="X1754" t="str">
        <f>RIGHT(Table1[[#This Row],[Employee Name]],LEN(Table1[[#This Row],[Employee Name]])-FIND(" ",Table1[[#This Row],[Employee Name]]))</f>
        <v>Gupta</v>
      </c>
      <c r="Y1754" t="str">
        <f>Table1[[#This Row],[Department]]&amp;"-"&amp;Table1[[#This Row],[Employee ID]]</f>
        <v>Support-E03997</v>
      </c>
      <c r="Z1754" t="str">
        <f>LEFT(Table1[[#This Row],[Department]],3)</f>
        <v>Sup</v>
      </c>
      <c r="AA1754" t="str">
        <f>_xlfn.XLOOKUP(Table1[[#This Row],[Manager ID]],MANAGERS!A:A,MANAGERS!B:B)</f>
        <v>Manager_9</v>
      </c>
      <c r="AB1754" t="str" cm="1">
        <f t="array" ref="AB1754">_xlfn.XLOOKUP(Table1[[#This Row],[Manager ID]],Table2[[#All],[Manager ID]],Table2[[#All],[Department Head]])</f>
        <v>Sales</v>
      </c>
      <c r="AC1754" s="2">
        <f>_xlfn.XLOOKUP(Table1[[#This Row],[City]],L:L,O:O)</f>
        <v>0.23674293405114402</v>
      </c>
      <c r="AD1754" t="str" cm="1">
        <f t="array" ref="AD1754">_xlfn.IFS(Table1[[#This Row],[Performance Score]]&gt;=90,"Excellent",Table1[[#This Row],[Performance Score]]&gt;=75,"Good",Table1[[#This Row],[Performance Score]]&gt;=60,"Average",Table1[[#This Row],[Performance Score]]&lt;=60,"Need Improvement")</f>
        <v>Average</v>
      </c>
      <c r="AE1754" t="str">
        <f>IF(AND(Table1[[#This Row],[Attendance %]]&gt;=80,(Table1[[#This Row],[Performance Score]]&gt;=80)),"Eligible","Not Eligible")</f>
        <v>Not Eligible</v>
      </c>
      <c r="AF1754" t="str">
        <f>IF(Table1[[#This Row],[Performance Score]]&gt;=80,"High Performer","Low Performer")</f>
        <v>Low Performer</v>
      </c>
      <c r="AG1754" t="str" cm="1">
        <f t="array" aca="1" ref="AG1754" ca="1">_xlfn.IFS(Table1[[#This Row],[Experience]]&lt;=3,"Junior",Table1[[#This Row],[Experience]]&lt;=7,"Mid Level",Table1[[#This Row],[Experience]]&gt;=7,"Senior")</f>
        <v>Junior</v>
      </c>
      <c r="AH1754" t="str">
        <f>IF(Table1[[#This Row],[Attendance %]]&gt;75,"OK","Below 75")</f>
        <v>Below 75</v>
      </c>
      <c r="AI1754" t="b">
        <f>ISBLANK(Table1[[#This Row],[Employee ID]])</f>
        <v>0</v>
      </c>
      <c r="AJ1754" t="b">
        <f>ISNUMBER(Table1[[#This Row],[Total Salary  ]])</f>
        <v>1</v>
      </c>
      <c r="AK1754" t="str">
        <f>IFERROR(_xlfn.XLOOKUP(Table1[[#This Row],[Manager ID]],MANAGERS!A:A,MANAGERS!B:B),"Not Found")</f>
        <v>Manager_9</v>
      </c>
    </row>
    <row r="1755" spans="1:37" x14ac:dyDescent="0.2">
      <c r="A1755" t="s">
        <v>2358</v>
      </c>
      <c r="B1755" t="s">
        <v>75</v>
      </c>
      <c r="C1755" t="s">
        <v>21</v>
      </c>
      <c r="D1755" t="s">
        <v>40</v>
      </c>
      <c r="E1755" t="s">
        <v>65</v>
      </c>
      <c r="F1755" s="1">
        <v>44303</v>
      </c>
      <c r="G1755" s="1">
        <v>35298</v>
      </c>
      <c r="H1755">
        <v>89261</v>
      </c>
      <c r="I1755">
        <v>15767</v>
      </c>
      <c r="J1755">
        <v>100</v>
      </c>
      <c r="K1755">
        <v>85</v>
      </c>
      <c r="L1755" t="s">
        <v>23</v>
      </c>
      <c r="M1755">
        <v>112</v>
      </c>
      <c r="N1755">
        <f>Table1[[#This Row],[Basic Salary]]+Table1[[#This Row],[Bonus]]</f>
        <v>105028</v>
      </c>
      <c r="O1755" s="2">
        <f>Table1[[#This Row],[Bonus]]/Table1[[#This Row],[Basic Salary]]</f>
        <v>0.1766392937565118</v>
      </c>
      <c r="P1755">
        <f ca="1">DATEDIF(Table1[[#This Row],[Date of Birth]],TODAY(),"Y")</f>
        <v>29</v>
      </c>
      <c r="Q1755">
        <f ca="1">DATEDIF(Table1[[#This Row],[Joining Date]],TODAY(),"Y")</f>
        <v>5</v>
      </c>
      <c r="R1755" t="str">
        <f ca="1">IF(YEAR(Table1[[#This Row],[Joining Date]])=YEAR(TODAY()),"Yes","No")</f>
        <v>No</v>
      </c>
      <c r="S1755" t="str">
        <f ca="1">IF(Table1[[#This Row],[Experience]]&gt;5,"Yes","No")</f>
        <v>No</v>
      </c>
      <c r="T1755" t="str">
        <f>TEXT(Table1[[#This Row],[Joining Date]],"mmmm")</f>
        <v>April</v>
      </c>
      <c r="U1755" t="str">
        <f>TEXT(Table1[[#This Row],[Joining Date]],"yyyy")</f>
        <v>2021</v>
      </c>
      <c r="V1755" s="5">
        <f ca="1">TODAY()-Table1[[#This Row],[Joining Date]]</f>
        <v>1936</v>
      </c>
      <c r="W1755" t="str">
        <f>LEFT(Table1[[#This Row],[Employee Name]],FIND(" ",Table1[[#This Row],[Employee Name]])-1)</f>
        <v>Ishita</v>
      </c>
      <c r="X1755" t="str">
        <f>RIGHT(Table1[[#This Row],[Employee Name]],LEN(Table1[[#This Row],[Employee Name]])-FIND(" ",Table1[[#This Row],[Employee Name]]))</f>
        <v>Roy</v>
      </c>
      <c r="Y1755" t="str">
        <f>Table1[[#This Row],[Department]]&amp;"-"&amp;Table1[[#This Row],[Employee ID]]</f>
        <v>IT-E02302</v>
      </c>
      <c r="Z1755" t="str">
        <f>LEFT(Table1[[#This Row],[Department]],3)</f>
        <v>IT</v>
      </c>
      <c r="AA1755" t="str">
        <f>_xlfn.XLOOKUP(Table1[[#This Row],[Manager ID]],MANAGERS!A:A,MANAGERS!B:B)</f>
        <v>Manager_12</v>
      </c>
      <c r="AB1755" t="str" cm="1">
        <f t="array" ref="AB1755">_xlfn.XLOOKUP(Table1[[#This Row],[Manager ID]],Table2[[#All],[Manager ID]],Table2[[#All],[Department Head]])</f>
        <v>Marketing</v>
      </c>
      <c r="AC1755" s="2">
        <f>_xlfn.XLOOKUP(Table1[[#This Row],[City]],L:L,O:O)</f>
        <v>0.23486488519629886</v>
      </c>
      <c r="AD1755" t="str" cm="1">
        <f t="array" ref="AD1755">_xlfn.IFS(Table1[[#This Row],[Performance Score]]&gt;=90,"Excellent",Table1[[#This Row],[Performance Score]]&gt;=75,"Good",Table1[[#This Row],[Performance Score]]&gt;=60,"Average",Table1[[#This Row],[Performance Score]]&lt;=60,"Need Improvement")</f>
        <v>Good</v>
      </c>
      <c r="AE1755" t="str">
        <f>IF(AND(Table1[[#This Row],[Attendance %]]&gt;=80,(Table1[[#This Row],[Performance Score]]&gt;=80)),"Eligible","Not Eligible")</f>
        <v>Eligible</v>
      </c>
      <c r="AF1755" t="str">
        <f>IF(Table1[[#This Row],[Performance Score]]&gt;=80,"High Performer","Low Performer")</f>
        <v>High Performer</v>
      </c>
      <c r="AG1755" t="str" cm="1">
        <f t="array" aca="1" ref="AG1755" ca="1">_xlfn.IFS(Table1[[#This Row],[Experience]]&lt;=3,"Junior",Table1[[#This Row],[Experience]]&lt;=7,"Mid Level",Table1[[#This Row],[Experience]]&gt;=7,"Senior")</f>
        <v>Mid Level</v>
      </c>
      <c r="AH1755" t="str">
        <f>IF(Table1[[#This Row],[Attendance %]]&gt;75,"OK","Below 75")</f>
        <v>OK</v>
      </c>
      <c r="AI1755" t="b">
        <f>ISBLANK(Table1[[#This Row],[Employee ID]])</f>
        <v>0</v>
      </c>
      <c r="AJ1755" t="b">
        <f>ISNUMBER(Table1[[#This Row],[Total Salary  ]])</f>
        <v>1</v>
      </c>
      <c r="AK1755" t="str">
        <f>IFERROR(_xlfn.XLOOKUP(Table1[[#This Row],[Manager ID]],MANAGERS!A:A,MANAGERS!B:B),"Not Found")</f>
        <v>Manager_12</v>
      </c>
    </row>
    <row r="1756" spans="1:37" x14ac:dyDescent="0.2">
      <c r="A1756" t="s">
        <v>2305</v>
      </c>
      <c r="B1756" t="s">
        <v>39</v>
      </c>
      <c r="C1756" t="s">
        <v>15</v>
      </c>
      <c r="D1756" t="s">
        <v>40</v>
      </c>
      <c r="E1756" t="s">
        <v>26</v>
      </c>
      <c r="F1756" s="1">
        <v>42434</v>
      </c>
      <c r="G1756" s="1">
        <v>33281</v>
      </c>
      <c r="H1756">
        <v>81892</v>
      </c>
      <c r="I1756">
        <v>23092</v>
      </c>
      <c r="J1756">
        <v>79</v>
      </c>
      <c r="K1756">
        <v>89</v>
      </c>
      <c r="L1756" t="s">
        <v>53</v>
      </c>
      <c r="M1756">
        <v>101</v>
      </c>
      <c r="N1756">
        <f>Table1[[#This Row],[Basic Salary]]+Table1[[#This Row],[Bonus]]</f>
        <v>104984</v>
      </c>
      <c r="O1756" s="2">
        <f>Table1[[#This Row],[Bonus]]/Table1[[#This Row],[Basic Salary]]</f>
        <v>0.28198114589947737</v>
      </c>
      <c r="P1756">
        <f ca="1">DATEDIF(Table1[[#This Row],[Date of Birth]],TODAY(),"Y")</f>
        <v>35</v>
      </c>
      <c r="Q1756">
        <f ca="1">DATEDIF(Table1[[#This Row],[Joining Date]],TODAY(),"Y")</f>
        <v>10</v>
      </c>
      <c r="R1756" t="str">
        <f ca="1">IF(YEAR(Table1[[#This Row],[Joining Date]])=YEAR(TODAY()),"Yes","No")</f>
        <v>No</v>
      </c>
      <c r="S1756" t="str">
        <f ca="1">IF(Table1[[#This Row],[Experience]]&gt;5,"Yes","No")</f>
        <v>Yes</v>
      </c>
      <c r="T1756" t="str">
        <f>TEXT(Table1[[#This Row],[Joining Date]],"mmmm")</f>
        <v>March</v>
      </c>
      <c r="U1756" t="str">
        <f>TEXT(Table1[[#This Row],[Joining Date]],"yyyy")</f>
        <v>2016</v>
      </c>
      <c r="V1756" s="5">
        <f ca="1">TODAY()-Table1[[#This Row],[Joining Date]]</f>
        <v>3805</v>
      </c>
      <c r="W1756" t="str">
        <f>LEFT(Table1[[#This Row],[Employee Name]],FIND(" ",Table1[[#This Row],[Employee Name]])-1)</f>
        <v>Karan</v>
      </c>
      <c r="X1756" t="str">
        <f>RIGHT(Table1[[#This Row],[Employee Name]],LEN(Table1[[#This Row],[Employee Name]])-FIND(" ",Table1[[#This Row],[Employee Name]]))</f>
        <v>Malhotra</v>
      </c>
      <c r="Y1756" t="str">
        <f>Table1[[#This Row],[Department]]&amp;"-"&amp;Table1[[#This Row],[Employee ID]]</f>
        <v>IT-E02249</v>
      </c>
      <c r="Z1756" t="str">
        <f>LEFT(Table1[[#This Row],[Department]],3)</f>
        <v>IT</v>
      </c>
      <c r="AA1756" t="str">
        <f>_xlfn.XLOOKUP(Table1[[#This Row],[Manager ID]],MANAGERS!A:A,MANAGERS!B:B)</f>
        <v>Manager_1</v>
      </c>
      <c r="AB1756" t="str" cm="1">
        <f t="array" ref="AB1756">_xlfn.XLOOKUP(Table1[[#This Row],[Manager ID]],Table2[[#All],[Manager ID]],Table2[[#All],[Department Head]])</f>
        <v>Support</v>
      </c>
      <c r="AC1756" s="2">
        <f>_xlfn.XLOOKUP(Table1[[#This Row],[City]],L:L,O:O)</f>
        <v>0.23685887225230964</v>
      </c>
      <c r="AD1756" t="str" cm="1">
        <f t="array" ref="AD1756">_xlfn.IFS(Table1[[#This Row],[Performance Score]]&gt;=90,"Excellent",Table1[[#This Row],[Performance Score]]&gt;=75,"Good",Table1[[#This Row],[Performance Score]]&gt;=60,"Average",Table1[[#This Row],[Performance Score]]&lt;=60,"Need Improvement")</f>
        <v>Good</v>
      </c>
      <c r="AE1756" t="str">
        <f>IF(AND(Table1[[#This Row],[Attendance %]]&gt;=80,(Table1[[#This Row],[Performance Score]]&gt;=80)),"Eligible","Not Eligible")</f>
        <v>Not Eligible</v>
      </c>
      <c r="AF1756" t="str">
        <f>IF(Table1[[#This Row],[Performance Score]]&gt;=80,"High Performer","Low Performer")</f>
        <v>High Performer</v>
      </c>
      <c r="AG1756" t="str" cm="1">
        <f t="array" aca="1" ref="AG1756" ca="1">_xlfn.IFS(Table1[[#This Row],[Experience]]&lt;=3,"Junior",Table1[[#This Row],[Experience]]&lt;=7,"Mid Level",Table1[[#This Row],[Experience]]&gt;=7,"Senior")</f>
        <v>Senior</v>
      </c>
      <c r="AH1756" t="str">
        <f>IF(Table1[[#This Row],[Attendance %]]&gt;75,"OK","Below 75")</f>
        <v>OK</v>
      </c>
      <c r="AI1756" t="b">
        <f>ISBLANK(Table1[[#This Row],[Employee ID]])</f>
        <v>0</v>
      </c>
      <c r="AJ1756" t="b">
        <f>ISNUMBER(Table1[[#This Row],[Total Salary  ]])</f>
        <v>1</v>
      </c>
      <c r="AK1756" t="str">
        <f>IFERROR(_xlfn.XLOOKUP(Table1[[#This Row],[Manager ID]],MANAGERS!A:A,MANAGERS!B:B),"Not Found")</f>
        <v>Manager_1</v>
      </c>
    </row>
    <row r="1757" spans="1:37" x14ac:dyDescent="0.2">
      <c r="A1757" t="s">
        <v>1853</v>
      </c>
      <c r="B1757" t="s">
        <v>36</v>
      </c>
      <c r="C1757" t="s">
        <v>15</v>
      </c>
      <c r="D1757" t="s">
        <v>46</v>
      </c>
      <c r="E1757" t="s">
        <v>51</v>
      </c>
      <c r="F1757" s="1">
        <v>45194</v>
      </c>
      <c r="G1757" s="1">
        <v>39645</v>
      </c>
      <c r="H1757">
        <v>93920</v>
      </c>
      <c r="I1757">
        <v>11054</v>
      </c>
      <c r="J1757">
        <v>68</v>
      </c>
      <c r="K1757">
        <v>44</v>
      </c>
      <c r="L1757" t="s">
        <v>53</v>
      </c>
      <c r="M1757">
        <v>109</v>
      </c>
      <c r="N1757">
        <f>Table1[[#This Row],[Basic Salary]]+Table1[[#This Row],[Bonus]]</f>
        <v>104974</v>
      </c>
      <c r="O1757" s="2">
        <f>Table1[[#This Row],[Bonus]]/Table1[[#This Row],[Basic Salary]]</f>
        <v>0.11769591141396933</v>
      </c>
      <c r="P1757">
        <f ca="1">DATEDIF(Table1[[#This Row],[Date of Birth]],TODAY(),"Y")</f>
        <v>18</v>
      </c>
      <c r="Q1757">
        <f ca="1">DATEDIF(Table1[[#This Row],[Joining Date]],TODAY(),"Y")</f>
        <v>2</v>
      </c>
      <c r="R1757" t="str">
        <f ca="1">IF(YEAR(Table1[[#This Row],[Joining Date]])=YEAR(TODAY()),"Yes","No")</f>
        <v>No</v>
      </c>
      <c r="S1757" t="str">
        <f ca="1">IF(Table1[[#This Row],[Experience]]&gt;5,"Yes","No")</f>
        <v>No</v>
      </c>
      <c r="T1757" t="str">
        <f>TEXT(Table1[[#This Row],[Joining Date]],"mmmm")</f>
        <v>September</v>
      </c>
      <c r="U1757" t="str">
        <f>TEXT(Table1[[#This Row],[Joining Date]],"yyyy")</f>
        <v>2023</v>
      </c>
      <c r="V1757" s="5">
        <f ca="1">TODAY()-Table1[[#This Row],[Joining Date]]</f>
        <v>1045</v>
      </c>
      <c r="W1757" t="str">
        <f>LEFT(Table1[[#This Row],[Employee Name]],FIND(" ",Table1[[#This Row],[Employee Name]])-1)</f>
        <v>Meera</v>
      </c>
      <c r="X1757" t="str">
        <f>RIGHT(Table1[[#This Row],[Employee Name]],LEN(Table1[[#This Row],[Employee Name]])-FIND(" ",Table1[[#This Row],[Employee Name]]))</f>
        <v>Joshi</v>
      </c>
      <c r="Y1757" t="str">
        <f>Table1[[#This Row],[Department]]&amp;"-"&amp;Table1[[#This Row],[Employee ID]]</f>
        <v>Support-E01797</v>
      </c>
      <c r="Z1757" t="str">
        <f>LEFT(Table1[[#This Row],[Department]],3)</f>
        <v>Sup</v>
      </c>
      <c r="AA1757" t="str">
        <f>_xlfn.XLOOKUP(Table1[[#This Row],[Manager ID]],MANAGERS!A:A,MANAGERS!B:B)</f>
        <v>Manager_9</v>
      </c>
      <c r="AB1757" t="str" cm="1">
        <f t="array" ref="AB1757">_xlfn.XLOOKUP(Table1[[#This Row],[Manager ID]],Table2[[#All],[Manager ID]],Table2[[#All],[Department Head]])</f>
        <v>Sales</v>
      </c>
      <c r="AC1757" s="2">
        <f>_xlfn.XLOOKUP(Table1[[#This Row],[City]],L:L,O:O)</f>
        <v>0.23685887225230964</v>
      </c>
      <c r="AD1757" t="str" cm="1">
        <f t="array" ref="AD1757">_xlfn.IFS(Table1[[#This Row],[Performance Score]]&gt;=90,"Excellent",Table1[[#This Row],[Performance Score]]&gt;=75,"Good",Table1[[#This Row],[Performance Score]]&gt;=60,"Average",Table1[[#This Row],[Performance Score]]&lt;=60,"Need Improvement")</f>
        <v>Need Improvement</v>
      </c>
      <c r="AE1757" t="str">
        <f>IF(AND(Table1[[#This Row],[Attendance %]]&gt;=80,(Table1[[#This Row],[Performance Score]]&gt;=80)),"Eligible","Not Eligible")</f>
        <v>Not Eligible</v>
      </c>
      <c r="AF1757" t="str">
        <f>IF(Table1[[#This Row],[Performance Score]]&gt;=80,"High Performer","Low Performer")</f>
        <v>Low Performer</v>
      </c>
      <c r="AG1757" t="str" cm="1">
        <f t="array" aca="1" ref="AG1757" ca="1">_xlfn.IFS(Table1[[#This Row],[Experience]]&lt;=3,"Junior",Table1[[#This Row],[Experience]]&lt;=7,"Mid Level",Table1[[#This Row],[Experience]]&gt;=7,"Senior")</f>
        <v>Junior</v>
      </c>
      <c r="AH1757" t="str">
        <f>IF(Table1[[#This Row],[Attendance %]]&gt;75,"OK","Below 75")</f>
        <v>Below 75</v>
      </c>
      <c r="AI1757" t="b">
        <f>ISBLANK(Table1[[#This Row],[Employee ID]])</f>
        <v>0</v>
      </c>
      <c r="AJ1757" t="b">
        <f>ISNUMBER(Table1[[#This Row],[Total Salary  ]])</f>
        <v>1</v>
      </c>
      <c r="AK1757" t="str">
        <f>IFERROR(_xlfn.XLOOKUP(Table1[[#This Row],[Manager ID]],MANAGERS!A:A,MANAGERS!B:B),"Not Found")</f>
        <v>Manager_9</v>
      </c>
    </row>
    <row r="1758" spans="1:37" x14ac:dyDescent="0.2">
      <c r="A1758" t="s">
        <v>2301</v>
      </c>
      <c r="B1758" t="s">
        <v>50</v>
      </c>
      <c r="C1758" t="s">
        <v>15</v>
      </c>
      <c r="D1758" t="s">
        <v>81</v>
      </c>
      <c r="E1758" t="s">
        <v>51</v>
      </c>
      <c r="F1758" s="1">
        <v>44827</v>
      </c>
      <c r="G1758" s="1">
        <v>31872</v>
      </c>
      <c r="H1758">
        <v>79778</v>
      </c>
      <c r="I1758">
        <v>25183</v>
      </c>
      <c r="J1758">
        <v>70</v>
      </c>
      <c r="K1758">
        <v>82</v>
      </c>
      <c r="L1758" t="s">
        <v>34</v>
      </c>
      <c r="M1758">
        <v>119</v>
      </c>
      <c r="N1758">
        <f>Table1[[#This Row],[Basic Salary]]+Table1[[#This Row],[Bonus]]</f>
        <v>104961</v>
      </c>
      <c r="O1758" s="2">
        <f>Table1[[#This Row],[Bonus]]/Table1[[#This Row],[Basic Salary]]</f>
        <v>0.31566346611847879</v>
      </c>
      <c r="P1758">
        <f ca="1">DATEDIF(Table1[[#This Row],[Date of Birth]],TODAY(),"Y")</f>
        <v>39</v>
      </c>
      <c r="Q1758">
        <f ca="1">DATEDIF(Table1[[#This Row],[Joining Date]],TODAY(),"Y")</f>
        <v>3</v>
      </c>
      <c r="R1758" t="str">
        <f ca="1">IF(YEAR(Table1[[#This Row],[Joining Date]])=YEAR(TODAY()),"Yes","No")</f>
        <v>No</v>
      </c>
      <c r="S1758" t="str">
        <f ca="1">IF(Table1[[#This Row],[Experience]]&gt;5,"Yes","No")</f>
        <v>No</v>
      </c>
      <c r="T1758" t="str">
        <f>TEXT(Table1[[#This Row],[Joining Date]],"mmmm")</f>
        <v>September</v>
      </c>
      <c r="U1758" t="str">
        <f>TEXT(Table1[[#This Row],[Joining Date]],"yyyy")</f>
        <v>2022</v>
      </c>
      <c r="V1758" s="5">
        <f ca="1">TODAY()-Table1[[#This Row],[Joining Date]]</f>
        <v>1412</v>
      </c>
      <c r="W1758" t="str">
        <f>LEFT(Table1[[#This Row],[Employee Name]],FIND(" ",Table1[[#This Row],[Employee Name]])-1)</f>
        <v>Ravi</v>
      </c>
      <c r="X1758" t="str">
        <f>RIGHT(Table1[[#This Row],[Employee Name]],LEN(Table1[[#This Row],[Employee Name]])-FIND(" ",Table1[[#This Row],[Employee Name]]))</f>
        <v>Teja</v>
      </c>
      <c r="Y1758" t="str">
        <f>Table1[[#This Row],[Department]]&amp;"-"&amp;Table1[[#This Row],[Employee ID]]</f>
        <v>Sales-E02245</v>
      </c>
      <c r="Z1758" t="str">
        <f>LEFT(Table1[[#This Row],[Department]],3)</f>
        <v>Sal</v>
      </c>
      <c r="AA1758" t="str">
        <f>_xlfn.XLOOKUP(Table1[[#This Row],[Manager ID]],MANAGERS!A:A,MANAGERS!B:B)</f>
        <v>Manager_19</v>
      </c>
      <c r="AB1758" t="str" cm="1">
        <f t="array" ref="AB1758">_xlfn.XLOOKUP(Table1[[#This Row],[Manager ID]],Table2[[#All],[Manager ID]],Table2[[#All],[Department Head]])</f>
        <v>Support</v>
      </c>
      <c r="AC1758" s="2">
        <f>_xlfn.XLOOKUP(Table1[[#This Row],[City]],L:L,O:O)</f>
        <v>0.24030340748661314</v>
      </c>
      <c r="AD1758" t="str" cm="1">
        <f t="array" ref="AD1758">_xlfn.IFS(Table1[[#This Row],[Performance Score]]&gt;=90,"Excellent",Table1[[#This Row],[Performance Score]]&gt;=75,"Good",Table1[[#This Row],[Performance Score]]&gt;=60,"Average",Table1[[#This Row],[Performance Score]]&lt;=60,"Need Improvement")</f>
        <v>Good</v>
      </c>
      <c r="AE1758" t="str">
        <f>IF(AND(Table1[[#This Row],[Attendance %]]&gt;=80,(Table1[[#This Row],[Performance Score]]&gt;=80)),"Eligible","Not Eligible")</f>
        <v>Not Eligible</v>
      </c>
      <c r="AF1758" t="str">
        <f>IF(Table1[[#This Row],[Performance Score]]&gt;=80,"High Performer","Low Performer")</f>
        <v>High Performer</v>
      </c>
      <c r="AG1758" t="str" cm="1">
        <f t="array" aca="1" ref="AG1758" ca="1">_xlfn.IFS(Table1[[#This Row],[Experience]]&lt;=3,"Junior",Table1[[#This Row],[Experience]]&lt;=7,"Mid Level",Table1[[#This Row],[Experience]]&gt;=7,"Senior")</f>
        <v>Junior</v>
      </c>
      <c r="AH1758" t="str">
        <f>IF(Table1[[#This Row],[Attendance %]]&gt;75,"OK","Below 75")</f>
        <v>Below 75</v>
      </c>
      <c r="AI1758" t="b">
        <f>ISBLANK(Table1[[#This Row],[Employee ID]])</f>
        <v>0</v>
      </c>
      <c r="AJ1758" t="b">
        <f>ISNUMBER(Table1[[#This Row],[Total Salary  ]])</f>
        <v>1</v>
      </c>
      <c r="AK1758" t="str">
        <f>IFERROR(_xlfn.XLOOKUP(Table1[[#This Row],[Manager ID]],MANAGERS!A:A,MANAGERS!B:B),"Not Found")</f>
        <v>Manager_19</v>
      </c>
    </row>
    <row r="1759" spans="1:37" x14ac:dyDescent="0.2">
      <c r="A1759" t="s">
        <v>1632</v>
      </c>
      <c r="B1759" t="s">
        <v>89</v>
      </c>
      <c r="C1759" t="s">
        <v>21</v>
      </c>
      <c r="D1759" t="s">
        <v>16</v>
      </c>
      <c r="E1759" t="s">
        <v>30</v>
      </c>
      <c r="F1759" s="1">
        <v>44097</v>
      </c>
      <c r="G1759" s="1">
        <v>30787</v>
      </c>
      <c r="H1759">
        <v>75350</v>
      </c>
      <c r="I1759">
        <v>29582</v>
      </c>
      <c r="J1759">
        <v>69</v>
      </c>
      <c r="K1759">
        <v>79</v>
      </c>
      <c r="L1759" t="s">
        <v>31</v>
      </c>
      <c r="M1759">
        <v>103</v>
      </c>
      <c r="N1759">
        <f>Table1[[#This Row],[Basic Salary]]+Table1[[#This Row],[Bonus]]</f>
        <v>104932</v>
      </c>
      <c r="O1759" s="2">
        <f>Table1[[#This Row],[Bonus]]/Table1[[#This Row],[Basic Salary]]</f>
        <v>0.39259455872594556</v>
      </c>
      <c r="P1759">
        <f ca="1">DATEDIF(Table1[[#This Row],[Date of Birth]],TODAY(),"Y")</f>
        <v>42</v>
      </c>
      <c r="Q1759">
        <f ca="1">DATEDIF(Table1[[#This Row],[Joining Date]],TODAY(),"Y")</f>
        <v>5</v>
      </c>
      <c r="R1759" t="str">
        <f ca="1">IF(YEAR(Table1[[#This Row],[Joining Date]])=YEAR(TODAY()),"Yes","No")</f>
        <v>No</v>
      </c>
      <c r="S1759" t="str">
        <f ca="1">IF(Table1[[#This Row],[Experience]]&gt;5,"Yes","No")</f>
        <v>No</v>
      </c>
      <c r="T1759" t="str">
        <f>TEXT(Table1[[#This Row],[Joining Date]],"mmmm")</f>
        <v>September</v>
      </c>
      <c r="U1759" t="str">
        <f>TEXT(Table1[[#This Row],[Joining Date]],"yyyy")</f>
        <v>2020</v>
      </c>
      <c r="V1759" s="5">
        <f ca="1">TODAY()-Table1[[#This Row],[Joining Date]]</f>
        <v>2142</v>
      </c>
      <c r="W1759" t="str">
        <f>LEFT(Table1[[#This Row],[Employee Name]],FIND(" ",Table1[[#This Row],[Employee Name]])-1)</f>
        <v>Tarun</v>
      </c>
      <c r="X1759" t="str">
        <f>RIGHT(Table1[[#This Row],[Employee Name]],LEN(Table1[[#This Row],[Employee Name]])-FIND(" ",Table1[[#This Row],[Employee Name]]))</f>
        <v>Verma</v>
      </c>
      <c r="Y1759" t="str">
        <f>Table1[[#This Row],[Department]]&amp;"-"&amp;Table1[[#This Row],[Employee ID]]</f>
        <v>HR-E01576</v>
      </c>
      <c r="Z1759" t="str">
        <f>LEFT(Table1[[#This Row],[Department]],3)</f>
        <v>HR</v>
      </c>
      <c r="AA1759" t="str">
        <f>_xlfn.XLOOKUP(Table1[[#This Row],[Manager ID]],MANAGERS!A:A,MANAGERS!B:B)</f>
        <v>Manager_3</v>
      </c>
      <c r="AB1759" t="str" cm="1">
        <f t="array" ref="AB1759">_xlfn.XLOOKUP(Table1[[#This Row],[Manager ID]],Table2[[#All],[Manager ID]],Table2[[#All],[Department Head]])</f>
        <v>IT</v>
      </c>
      <c r="AC1759" s="2">
        <f>_xlfn.XLOOKUP(Table1[[#This Row],[City]],L:L,O:O)</f>
        <v>0.241864189087755</v>
      </c>
      <c r="AD1759" t="str" cm="1">
        <f t="array" ref="AD1759">_xlfn.IFS(Table1[[#This Row],[Performance Score]]&gt;=90,"Excellent",Table1[[#This Row],[Performance Score]]&gt;=75,"Good",Table1[[#This Row],[Performance Score]]&gt;=60,"Average",Table1[[#This Row],[Performance Score]]&lt;=60,"Need Improvement")</f>
        <v>Good</v>
      </c>
      <c r="AE1759" t="str">
        <f>IF(AND(Table1[[#This Row],[Attendance %]]&gt;=80,(Table1[[#This Row],[Performance Score]]&gt;=80)),"Eligible","Not Eligible")</f>
        <v>Not Eligible</v>
      </c>
      <c r="AF1759" t="str">
        <f>IF(Table1[[#This Row],[Performance Score]]&gt;=80,"High Performer","Low Performer")</f>
        <v>Low Performer</v>
      </c>
      <c r="AG1759" t="str" cm="1">
        <f t="array" aca="1" ref="AG1759" ca="1">_xlfn.IFS(Table1[[#This Row],[Experience]]&lt;=3,"Junior",Table1[[#This Row],[Experience]]&lt;=7,"Mid Level",Table1[[#This Row],[Experience]]&gt;=7,"Senior")</f>
        <v>Mid Level</v>
      </c>
      <c r="AH1759" t="str">
        <f>IF(Table1[[#This Row],[Attendance %]]&gt;75,"OK","Below 75")</f>
        <v>Below 75</v>
      </c>
      <c r="AI1759" t="b">
        <f>ISBLANK(Table1[[#This Row],[Employee ID]])</f>
        <v>0</v>
      </c>
      <c r="AJ1759" t="b">
        <f>ISNUMBER(Table1[[#This Row],[Total Salary  ]])</f>
        <v>1</v>
      </c>
      <c r="AK1759" t="str">
        <f>IFERROR(_xlfn.XLOOKUP(Table1[[#This Row],[Manager ID]],MANAGERS!A:A,MANAGERS!B:B),"Not Found")</f>
        <v>Manager_3</v>
      </c>
    </row>
    <row r="1760" spans="1:37" x14ac:dyDescent="0.2">
      <c r="A1760" t="s">
        <v>2289</v>
      </c>
      <c r="B1760" t="s">
        <v>85</v>
      </c>
      <c r="C1760" t="s">
        <v>15</v>
      </c>
      <c r="D1760" t="s">
        <v>33</v>
      </c>
      <c r="E1760" t="s">
        <v>30</v>
      </c>
      <c r="F1760" s="1">
        <v>44209</v>
      </c>
      <c r="G1760" s="1">
        <v>31738</v>
      </c>
      <c r="H1760">
        <v>82074</v>
      </c>
      <c r="I1760">
        <v>22807</v>
      </c>
      <c r="J1760">
        <v>86</v>
      </c>
      <c r="K1760">
        <v>74</v>
      </c>
      <c r="L1760" t="s">
        <v>27</v>
      </c>
      <c r="M1760">
        <v>113</v>
      </c>
      <c r="N1760">
        <f>Table1[[#This Row],[Basic Salary]]+Table1[[#This Row],[Bonus]]</f>
        <v>104881</v>
      </c>
      <c r="O1760" s="2">
        <f>Table1[[#This Row],[Bonus]]/Table1[[#This Row],[Basic Salary]]</f>
        <v>0.27788337354095083</v>
      </c>
      <c r="P1760">
        <f ca="1">DATEDIF(Table1[[#This Row],[Date of Birth]],TODAY(),"Y")</f>
        <v>39</v>
      </c>
      <c r="Q1760">
        <f ca="1">DATEDIF(Table1[[#This Row],[Joining Date]],TODAY(),"Y")</f>
        <v>5</v>
      </c>
      <c r="R1760" t="str">
        <f ca="1">IF(YEAR(Table1[[#This Row],[Joining Date]])=YEAR(TODAY()),"Yes","No")</f>
        <v>No</v>
      </c>
      <c r="S1760" t="str">
        <f ca="1">IF(Table1[[#This Row],[Experience]]&gt;5,"Yes","No")</f>
        <v>No</v>
      </c>
      <c r="T1760" t="str">
        <f>TEXT(Table1[[#This Row],[Joining Date]],"mmmm")</f>
        <v>January</v>
      </c>
      <c r="U1760" t="str">
        <f>TEXT(Table1[[#This Row],[Joining Date]],"yyyy")</f>
        <v>2021</v>
      </c>
      <c r="V1760" s="5">
        <f ca="1">TODAY()-Table1[[#This Row],[Joining Date]]</f>
        <v>2030</v>
      </c>
      <c r="W1760" t="str">
        <f>LEFT(Table1[[#This Row],[Employee Name]],FIND(" ",Table1[[#This Row],[Employee Name]])-1)</f>
        <v>Pooja</v>
      </c>
      <c r="X1760" t="str">
        <f>RIGHT(Table1[[#This Row],[Employee Name]],LEN(Table1[[#This Row],[Employee Name]])-FIND(" ",Table1[[#This Row],[Employee Name]]))</f>
        <v>Das</v>
      </c>
      <c r="Y1760" t="str">
        <f>Table1[[#This Row],[Department]]&amp;"-"&amp;Table1[[#This Row],[Employee ID]]</f>
        <v>Marketing-E02233</v>
      </c>
      <c r="Z1760" t="str">
        <f>LEFT(Table1[[#This Row],[Department]],3)</f>
        <v>Mar</v>
      </c>
      <c r="AA1760" t="str">
        <f>_xlfn.XLOOKUP(Table1[[#This Row],[Manager ID]],MANAGERS!A:A,MANAGERS!B:B)</f>
        <v>Manager_13</v>
      </c>
      <c r="AB1760" t="str" cm="1">
        <f t="array" ref="AB1760">_xlfn.XLOOKUP(Table1[[#This Row],[Manager ID]],Table2[[#All],[Manager ID]],Table2[[#All],[Department Head]])</f>
        <v>HR</v>
      </c>
      <c r="AC1760" s="2">
        <f>_xlfn.XLOOKUP(Table1[[#This Row],[City]],L:L,O:O)</f>
        <v>0.23674293405114402</v>
      </c>
      <c r="AD1760" t="str" cm="1">
        <f t="array" ref="AD1760">_xlfn.IFS(Table1[[#This Row],[Performance Score]]&gt;=90,"Excellent",Table1[[#This Row],[Performance Score]]&gt;=75,"Good",Table1[[#This Row],[Performance Score]]&gt;=60,"Average",Table1[[#This Row],[Performance Score]]&lt;=60,"Need Improvement")</f>
        <v>Average</v>
      </c>
      <c r="AE1760" t="str">
        <f>IF(AND(Table1[[#This Row],[Attendance %]]&gt;=80,(Table1[[#This Row],[Performance Score]]&gt;=80)),"Eligible","Not Eligible")</f>
        <v>Not Eligible</v>
      </c>
      <c r="AF1760" t="str">
        <f>IF(Table1[[#This Row],[Performance Score]]&gt;=80,"High Performer","Low Performer")</f>
        <v>Low Performer</v>
      </c>
      <c r="AG1760" t="str" cm="1">
        <f t="array" aca="1" ref="AG1760" ca="1">_xlfn.IFS(Table1[[#This Row],[Experience]]&lt;=3,"Junior",Table1[[#This Row],[Experience]]&lt;=7,"Mid Level",Table1[[#This Row],[Experience]]&gt;=7,"Senior")</f>
        <v>Mid Level</v>
      </c>
      <c r="AH1760" t="str">
        <f>IF(Table1[[#This Row],[Attendance %]]&gt;75,"OK","Below 75")</f>
        <v>OK</v>
      </c>
      <c r="AI1760" t="b">
        <f>ISBLANK(Table1[[#This Row],[Employee ID]])</f>
        <v>0</v>
      </c>
      <c r="AJ1760" t="b">
        <f>ISNUMBER(Table1[[#This Row],[Total Salary  ]])</f>
        <v>1</v>
      </c>
      <c r="AK1760" t="str">
        <f>IFERROR(_xlfn.XLOOKUP(Table1[[#This Row],[Manager ID]],MANAGERS!A:A,MANAGERS!B:B),"Not Found")</f>
        <v>Manager_13</v>
      </c>
    </row>
    <row r="1761" spans="1:37" x14ac:dyDescent="0.2">
      <c r="A1761" t="s">
        <v>1879</v>
      </c>
      <c r="B1761" t="s">
        <v>69</v>
      </c>
      <c r="C1761" t="s">
        <v>15</v>
      </c>
      <c r="D1761" t="s">
        <v>16</v>
      </c>
      <c r="E1761" t="s">
        <v>65</v>
      </c>
      <c r="F1761" s="1">
        <v>45588</v>
      </c>
      <c r="G1761" s="1">
        <v>30128</v>
      </c>
      <c r="H1761">
        <v>93191</v>
      </c>
      <c r="I1761">
        <v>11657</v>
      </c>
      <c r="J1761">
        <v>83</v>
      </c>
      <c r="K1761">
        <v>64</v>
      </c>
      <c r="L1761" t="s">
        <v>27</v>
      </c>
      <c r="M1761">
        <v>120</v>
      </c>
      <c r="N1761">
        <f>Table1[[#This Row],[Basic Salary]]+Table1[[#This Row],[Bonus]]</f>
        <v>104848</v>
      </c>
      <c r="O1761" s="2">
        <f>Table1[[#This Row],[Bonus]]/Table1[[#This Row],[Basic Salary]]</f>
        <v>0.12508718653088818</v>
      </c>
      <c r="P1761">
        <f ca="1">DATEDIF(Table1[[#This Row],[Date of Birth]],TODAY(),"Y")</f>
        <v>44</v>
      </c>
      <c r="Q1761">
        <f ca="1">DATEDIF(Table1[[#This Row],[Joining Date]],TODAY(),"Y")</f>
        <v>1</v>
      </c>
      <c r="R1761" t="str">
        <f ca="1">IF(YEAR(Table1[[#This Row],[Joining Date]])=YEAR(TODAY()),"Yes","No")</f>
        <v>No</v>
      </c>
      <c r="S1761" t="str">
        <f ca="1">IF(Table1[[#This Row],[Experience]]&gt;5,"Yes","No")</f>
        <v>No</v>
      </c>
      <c r="T1761" t="str">
        <f>TEXT(Table1[[#This Row],[Joining Date]],"mmmm")</f>
        <v>October</v>
      </c>
      <c r="U1761" t="str">
        <f>TEXT(Table1[[#This Row],[Joining Date]],"yyyy")</f>
        <v>2024</v>
      </c>
      <c r="V1761" s="5">
        <f ca="1">TODAY()-Table1[[#This Row],[Joining Date]]</f>
        <v>651</v>
      </c>
      <c r="W1761" t="str">
        <f>LEFT(Table1[[#This Row],[Employee Name]],FIND(" ",Table1[[#This Row],[Employee Name]])-1)</f>
        <v>Neha</v>
      </c>
      <c r="X1761" t="str">
        <f>RIGHT(Table1[[#This Row],[Employee Name]],LEN(Table1[[#This Row],[Employee Name]])-FIND(" ",Table1[[#This Row],[Employee Name]]))</f>
        <v>Kulkarni</v>
      </c>
      <c r="Y1761" t="str">
        <f>Table1[[#This Row],[Department]]&amp;"-"&amp;Table1[[#This Row],[Employee ID]]</f>
        <v>HR-E01823</v>
      </c>
      <c r="Z1761" t="str">
        <f>LEFT(Table1[[#This Row],[Department]],3)</f>
        <v>HR</v>
      </c>
      <c r="AA1761" t="str">
        <f>_xlfn.XLOOKUP(Table1[[#This Row],[Manager ID]],MANAGERS!A:A,MANAGERS!B:B)</f>
        <v>Manager_20</v>
      </c>
      <c r="AB1761" t="str" cm="1">
        <f t="array" ref="AB1761">_xlfn.XLOOKUP(Table1[[#This Row],[Manager ID]],Table2[[#All],[Manager ID]],Table2[[#All],[Department Head]])</f>
        <v>Operations</v>
      </c>
      <c r="AC1761" s="2">
        <f>_xlfn.XLOOKUP(Table1[[#This Row],[City]],L:L,O:O)</f>
        <v>0.23674293405114402</v>
      </c>
      <c r="AD1761" t="str" cm="1">
        <f t="array" ref="AD1761">_xlfn.IFS(Table1[[#This Row],[Performance Score]]&gt;=90,"Excellent",Table1[[#This Row],[Performance Score]]&gt;=75,"Good",Table1[[#This Row],[Performance Score]]&gt;=60,"Average",Table1[[#This Row],[Performance Score]]&lt;=60,"Need Improvement")</f>
        <v>Average</v>
      </c>
      <c r="AE1761" t="str">
        <f>IF(AND(Table1[[#This Row],[Attendance %]]&gt;=80,(Table1[[#This Row],[Performance Score]]&gt;=80)),"Eligible","Not Eligible")</f>
        <v>Not Eligible</v>
      </c>
      <c r="AF1761" t="str">
        <f>IF(Table1[[#This Row],[Performance Score]]&gt;=80,"High Performer","Low Performer")</f>
        <v>Low Performer</v>
      </c>
      <c r="AG1761" t="str" cm="1">
        <f t="array" aca="1" ref="AG1761" ca="1">_xlfn.IFS(Table1[[#This Row],[Experience]]&lt;=3,"Junior",Table1[[#This Row],[Experience]]&lt;=7,"Mid Level",Table1[[#This Row],[Experience]]&gt;=7,"Senior")</f>
        <v>Junior</v>
      </c>
      <c r="AH1761" t="str">
        <f>IF(Table1[[#This Row],[Attendance %]]&gt;75,"OK","Below 75")</f>
        <v>OK</v>
      </c>
      <c r="AI1761" t="b">
        <f>ISBLANK(Table1[[#This Row],[Employee ID]])</f>
        <v>0</v>
      </c>
      <c r="AJ1761" t="b">
        <f>ISNUMBER(Table1[[#This Row],[Total Salary  ]])</f>
        <v>1</v>
      </c>
      <c r="AK1761" t="str">
        <f>IFERROR(_xlfn.XLOOKUP(Table1[[#This Row],[Manager ID]],MANAGERS!A:A,MANAGERS!B:B),"Not Found")</f>
        <v>Manager_20</v>
      </c>
    </row>
    <row r="1762" spans="1:37" x14ac:dyDescent="0.2">
      <c r="A1762" t="s">
        <v>3151</v>
      </c>
      <c r="B1762" t="s">
        <v>42</v>
      </c>
      <c r="C1762" t="s">
        <v>21</v>
      </c>
      <c r="D1762" t="s">
        <v>25</v>
      </c>
      <c r="E1762" t="s">
        <v>17</v>
      </c>
      <c r="F1762" s="1">
        <v>42510</v>
      </c>
      <c r="G1762" s="1">
        <v>35848</v>
      </c>
      <c r="H1762">
        <v>95195</v>
      </c>
      <c r="I1762">
        <v>9633</v>
      </c>
      <c r="J1762">
        <v>86</v>
      </c>
      <c r="K1762">
        <v>92</v>
      </c>
      <c r="L1762" t="s">
        <v>23</v>
      </c>
      <c r="M1762">
        <v>105</v>
      </c>
      <c r="N1762">
        <f>Table1[[#This Row],[Basic Salary]]+Table1[[#This Row],[Bonus]]</f>
        <v>104828</v>
      </c>
      <c r="O1762" s="2">
        <f>Table1[[#This Row],[Bonus]]/Table1[[#This Row],[Basic Salary]]</f>
        <v>0.10119228951100373</v>
      </c>
      <c r="P1762">
        <f ca="1">DATEDIF(Table1[[#This Row],[Date of Birth]],TODAY(),"Y")</f>
        <v>28</v>
      </c>
      <c r="Q1762">
        <f ca="1">DATEDIF(Table1[[#This Row],[Joining Date]],TODAY(),"Y")</f>
        <v>10</v>
      </c>
      <c r="R1762" t="str">
        <f ca="1">IF(YEAR(Table1[[#This Row],[Joining Date]])=YEAR(TODAY()),"Yes","No")</f>
        <v>No</v>
      </c>
      <c r="S1762" t="str">
        <f ca="1">IF(Table1[[#This Row],[Experience]]&gt;5,"Yes","No")</f>
        <v>Yes</v>
      </c>
      <c r="T1762" t="str">
        <f>TEXT(Table1[[#This Row],[Joining Date]],"mmmm")</f>
        <v>May</v>
      </c>
      <c r="U1762" t="str">
        <f>TEXT(Table1[[#This Row],[Joining Date]],"yyyy")</f>
        <v>2016</v>
      </c>
      <c r="V1762" s="5">
        <f ca="1">TODAY()-Table1[[#This Row],[Joining Date]]</f>
        <v>3729</v>
      </c>
      <c r="W1762" t="str">
        <f>LEFT(Table1[[#This Row],[Employee Name]],FIND(" ",Table1[[#This Row],[Employee Name]])-1)</f>
        <v>Krishna</v>
      </c>
      <c r="X1762" t="str">
        <f>RIGHT(Table1[[#This Row],[Employee Name]],LEN(Table1[[#This Row],[Employee Name]])-FIND(" ",Table1[[#This Row],[Employee Name]]))</f>
        <v>Chaitanya</v>
      </c>
      <c r="Y1762" t="str">
        <f>Table1[[#This Row],[Department]]&amp;"-"&amp;Table1[[#This Row],[Employee ID]]</f>
        <v>Finance-E03095</v>
      </c>
      <c r="Z1762" t="str">
        <f>LEFT(Table1[[#This Row],[Department]],3)</f>
        <v>Fin</v>
      </c>
      <c r="AA1762" t="str">
        <f>_xlfn.XLOOKUP(Table1[[#This Row],[Manager ID]],MANAGERS!A:A,MANAGERS!B:B)</f>
        <v>Manager_5</v>
      </c>
      <c r="AB1762" t="str" cm="1">
        <f t="array" ref="AB1762">_xlfn.XLOOKUP(Table1[[#This Row],[Manager ID]],Table2[[#All],[Manager ID]],Table2[[#All],[Department Head]])</f>
        <v>Sales</v>
      </c>
      <c r="AC1762" s="2">
        <f>_xlfn.XLOOKUP(Table1[[#This Row],[City]],L:L,O:O)</f>
        <v>0.23486488519629886</v>
      </c>
      <c r="AD1762" t="str" cm="1">
        <f t="array" ref="AD1762">_xlfn.IFS(Table1[[#This Row],[Performance Score]]&gt;=90,"Excellent",Table1[[#This Row],[Performance Score]]&gt;=75,"Good",Table1[[#This Row],[Performance Score]]&gt;=60,"Average",Table1[[#This Row],[Performance Score]]&lt;=60,"Need Improvement")</f>
        <v>Excellent</v>
      </c>
      <c r="AE1762" t="str">
        <f>IF(AND(Table1[[#This Row],[Attendance %]]&gt;=80,(Table1[[#This Row],[Performance Score]]&gt;=80)),"Eligible","Not Eligible")</f>
        <v>Eligible</v>
      </c>
      <c r="AF1762" t="str">
        <f>IF(Table1[[#This Row],[Performance Score]]&gt;=80,"High Performer","Low Performer")</f>
        <v>High Performer</v>
      </c>
      <c r="AG1762" t="str" cm="1">
        <f t="array" aca="1" ref="AG1762" ca="1">_xlfn.IFS(Table1[[#This Row],[Experience]]&lt;=3,"Junior",Table1[[#This Row],[Experience]]&lt;=7,"Mid Level",Table1[[#This Row],[Experience]]&gt;=7,"Senior")</f>
        <v>Senior</v>
      </c>
      <c r="AH1762" t="str">
        <f>IF(Table1[[#This Row],[Attendance %]]&gt;75,"OK","Below 75")</f>
        <v>OK</v>
      </c>
      <c r="AI1762" t="b">
        <f>ISBLANK(Table1[[#This Row],[Employee ID]])</f>
        <v>0</v>
      </c>
      <c r="AJ1762" t="b">
        <f>ISNUMBER(Table1[[#This Row],[Total Salary  ]])</f>
        <v>1</v>
      </c>
      <c r="AK1762" t="str">
        <f>IFERROR(_xlfn.XLOOKUP(Table1[[#This Row],[Manager ID]],MANAGERS!A:A,MANAGERS!B:B),"Not Found")</f>
        <v>Manager_5</v>
      </c>
    </row>
    <row r="1763" spans="1:37" x14ac:dyDescent="0.2">
      <c r="A1763" t="s">
        <v>3423</v>
      </c>
      <c r="B1763" t="s">
        <v>69</v>
      </c>
      <c r="C1763" t="s">
        <v>15</v>
      </c>
      <c r="D1763" t="s">
        <v>81</v>
      </c>
      <c r="E1763" t="s">
        <v>26</v>
      </c>
      <c r="F1763" s="1">
        <v>45928</v>
      </c>
      <c r="G1763" s="1">
        <v>39918</v>
      </c>
      <c r="H1763">
        <v>85688</v>
      </c>
      <c r="I1763">
        <v>19125</v>
      </c>
      <c r="J1763">
        <v>66</v>
      </c>
      <c r="K1763">
        <v>46</v>
      </c>
      <c r="L1763" t="s">
        <v>37</v>
      </c>
      <c r="M1763">
        <v>112</v>
      </c>
      <c r="N1763">
        <f>Table1[[#This Row],[Basic Salary]]+Table1[[#This Row],[Bonus]]</f>
        <v>104813</v>
      </c>
      <c r="O1763" s="2">
        <f>Table1[[#This Row],[Bonus]]/Table1[[#This Row],[Basic Salary]]</f>
        <v>0.22319344599010363</v>
      </c>
      <c r="P1763">
        <f ca="1">DATEDIF(Table1[[#This Row],[Date of Birth]],TODAY(),"Y")</f>
        <v>17</v>
      </c>
      <c r="Q1763">
        <f ca="1">DATEDIF(Table1[[#This Row],[Joining Date]],TODAY(),"Y")</f>
        <v>0</v>
      </c>
      <c r="R1763" t="str">
        <f ca="1">IF(YEAR(Table1[[#This Row],[Joining Date]])=YEAR(TODAY()),"Yes","No")</f>
        <v>No</v>
      </c>
      <c r="S1763" t="str">
        <f ca="1">IF(Table1[[#This Row],[Experience]]&gt;5,"Yes","No")</f>
        <v>No</v>
      </c>
      <c r="T1763" t="str">
        <f>TEXT(Table1[[#This Row],[Joining Date]],"mmmm")</f>
        <v>September</v>
      </c>
      <c r="U1763" t="str">
        <f>TEXT(Table1[[#This Row],[Joining Date]],"yyyy")</f>
        <v>2025</v>
      </c>
      <c r="V1763" s="5">
        <f ca="1">TODAY()-Table1[[#This Row],[Joining Date]]</f>
        <v>311</v>
      </c>
      <c r="W1763" t="str">
        <f>LEFT(Table1[[#This Row],[Employee Name]],FIND(" ",Table1[[#This Row],[Employee Name]])-1)</f>
        <v>Neha</v>
      </c>
      <c r="X1763" t="str">
        <f>RIGHT(Table1[[#This Row],[Employee Name]],LEN(Table1[[#This Row],[Employee Name]])-FIND(" ",Table1[[#This Row],[Employee Name]]))</f>
        <v>Kulkarni</v>
      </c>
      <c r="Y1763" t="str">
        <f>Table1[[#This Row],[Department]]&amp;"-"&amp;Table1[[#This Row],[Employee ID]]</f>
        <v>Sales-E03367</v>
      </c>
      <c r="Z1763" t="str">
        <f>LEFT(Table1[[#This Row],[Department]],3)</f>
        <v>Sal</v>
      </c>
      <c r="AA1763" t="str">
        <f>_xlfn.XLOOKUP(Table1[[#This Row],[Manager ID]],MANAGERS!A:A,MANAGERS!B:B)</f>
        <v>Manager_12</v>
      </c>
      <c r="AB1763" t="str" cm="1">
        <f t="array" ref="AB1763">_xlfn.XLOOKUP(Table1[[#This Row],[Manager ID]],Table2[[#All],[Manager ID]],Table2[[#All],[Department Head]])</f>
        <v>Marketing</v>
      </c>
      <c r="AC1763" s="2">
        <f>_xlfn.XLOOKUP(Table1[[#This Row],[City]],L:L,O:O)</f>
        <v>0.24036902712549932</v>
      </c>
      <c r="AD1763" t="str" cm="1">
        <f t="array" ref="AD1763">_xlfn.IFS(Table1[[#This Row],[Performance Score]]&gt;=90,"Excellent",Table1[[#This Row],[Performance Score]]&gt;=75,"Good",Table1[[#This Row],[Performance Score]]&gt;=60,"Average",Table1[[#This Row],[Performance Score]]&lt;=60,"Need Improvement")</f>
        <v>Need Improvement</v>
      </c>
      <c r="AE1763" t="str">
        <f>IF(AND(Table1[[#This Row],[Attendance %]]&gt;=80,(Table1[[#This Row],[Performance Score]]&gt;=80)),"Eligible","Not Eligible")</f>
        <v>Not Eligible</v>
      </c>
      <c r="AF1763" t="str">
        <f>IF(Table1[[#This Row],[Performance Score]]&gt;=80,"High Performer","Low Performer")</f>
        <v>Low Performer</v>
      </c>
      <c r="AG1763" t="str" cm="1">
        <f t="array" aca="1" ref="AG1763" ca="1">_xlfn.IFS(Table1[[#This Row],[Experience]]&lt;=3,"Junior",Table1[[#This Row],[Experience]]&lt;=7,"Mid Level",Table1[[#This Row],[Experience]]&gt;=7,"Senior")</f>
        <v>Junior</v>
      </c>
      <c r="AH1763" t="str">
        <f>IF(Table1[[#This Row],[Attendance %]]&gt;75,"OK","Below 75")</f>
        <v>Below 75</v>
      </c>
      <c r="AI1763" t="b">
        <f>ISBLANK(Table1[[#This Row],[Employee ID]])</f>
        <v>0</v>
      </c>
      <c r="AJ1763" t="b">
        <f>ISNUMBER(Table1[[#This Row],[Total Salary  ]])</f>
        <v>1</v>
      </c>
      <c r="AK1763" t="str">
        <f>IFERROR(_xlfn.XLOOKUP(Table1[[#This Row],[Manager ID]],MANAGERS!A:A,MANAGERS!B:B),"Not Found")</f>
        <v>Manager_12</v>
      </c>
    </row>
    <row r="1764" spans="1:37" x14ac:dyDescent="0.2">
      <c r="A1764" t="s">
        <v>457</v>
      </c>
      <c r="B1764" t="s">
        <v>75</v>
      </c>
      <c r="C1764" t="s">
        <v>15</v>
      </c>
      <c r="D1764" t="s">
        <v>81</v>
      </c>
      <c r="E1764" t="s">
        <v>17</v>
      </c>
      <c r="F1764" s="1">
        <v>42743</v>
      </c>
      <c r="G1764" s="1">
        <v>30545</v>
      </c>
      <c r="H1764">
        <v>88908</v>
      </c>
      <c r="I1764">
        <v>15899</v>
      </c>
      <c r="J1764">
        <v>100</v>
      </c>
      <c r="K1764">
        <v>51</v>
      </c>
      <c r="L1764" t="s">
        <v>31</v>
      </c>
      <c r="M1764">
        <v>102</v>
      </c>
      <c r="N1764">
        <f>Table1[[#This Row],[Basic Salary]]+Table1[[#This Row],[Bonus]]</f>
        <v>104807</v>
      </c>
      <c r="O1764" s="2">
        <f>Table1[[#This Row],[Bonus]]/Table1[[#This Row],[Basic Salary]]</f>
        <v>0.17882530255994961</v>
      </c>
      <c r="P1764">
        <f ca="1">DATEDIF(Table1[[#This Row],[Date of Birth]],TODAY(),"Y")</f>
        <v>42</v>
      </c>
      <c r="Q1764">
        <f ca="1">DATEDIF(Table1[[#This Row],[Joining Date]],TODAY(),"Y")</f>
        <v>9</v>
      </c>
      <c r="R1764" t="str">
        <f ca="1">IF(YEAR(Table1[[#This Row],[Joining Date]])=YEAR(TODAY()),"Yes","No")</f>
        <v>No</v>
      </c>
      <c r="S1764" t="str">
        <f ca="1">IF(Table1[[#This Row],[Experience]]&gt;5,"Yes","No")</f>
        <v>Yes</v>
      </c>
      <c r="T1764" t="str">
        <f>TEXT(Table1[[#This Row],[Joining Date]],"mmmm")</f>
        <v>January</v>
      </c>
      <c r="U1764" t="str">
        <f>TEXT(Table1[[#This Row],[Joining Date]],"yyyy")</f>
        <v>2017</v>
      </c>
      <c r="V1764" s="5">
        <f ca="1">TODAY()-Table1[[#This Row],[Joining Date]]</f>
        <v>3496</v>
      </c>
      <c r="W1764" t="str">
        <f>LEFT(Table1[[#This Row],[Employee Name]],FIND(" ",Table1[[#This Row],[Employee Name]])-1)</f>
        <v>Ishita</v>
      </c>
      <c r="X1764" t="str">
        <f>RIGHT(Table1[[#This Row],[Employee Name]],LEN(Table1[[#This Row],[Employee Name]])-FIND(" ",Table1[[#This Row],[Employee Name]]))</f>
        <v>Roy</v>
      </c>
      <c r="Y1764" t="str">
        <f>Table1[[#This Row],[Department]]&amp;"-"&amp;Table1[[#This Row],[Employee ID]]</f>
        <v>Sales-E00401</v>
      </c>
      <c r="Z1764" t="str">
        <f>LEFT(Table1[[#This Row],[Department]],3)</f>
        <v>Sal</v>
      </c>
      <c r="AA1764" t="str">
        <f>_xlfn.XLOOKUP(Table1[[#This Row],[Manager ID]],MANAGERS!A:A,MANAGERS!B:B)</f>
        <v>Manager_2</v>
      </c>
      <c r="AB1764" t="str" cm="1">
        <f t="array" ref="AB1764">_xlfn.XLOOKUP(Table1[[#This Row],[Manager ID]],Table2[[#All],[Manager ID]],Table2[[#All],[Department Head]])</f>
        <v>Sales</v>
      </c>
      <c r="AC1764" s="2">
        <f>_xlfn.XLOOKUP(Table1[[#This Row],[City]],L:L,O:O)</f>
        <v>0.241864189087755</v>
      </c>
      <c r="AD1764" t="str" cm="1">
        <f t="array" ref="AD1764">_xlfn.IFS(Table1[[#This Row],[Performance Score]]&gt;=90,"Excellent",Table1[[#This Row],[Performance Score]]&gt;=75,"Good",Table1[[#This Row],[Performance Score]]&gt;=60,"Average",Table1[[#This Row],[Performance Score]]&lt;=60,"Need Improvement")</f>
        <v>Need Improvement</v>
      </c>
      <c r="AE1764" t="str">
        <f>IF(AND(Table1[[#This Row],[Attendance %]]&gt;=80,(Table1[[#This Row],[Performance Score]]&gt;=80)),"Eligible","Not Eligible")</f>
        <v>Not Eligible</v>
      </c>
      <c r="AF1764" t="str">
        <f>IF(Table1[[#This Row],[Performance Score]]&gt;=80,"High Performer","Low Performer")</f>
        <v>Low Performer</v>
      </c>
      <c r="AG1764" t="str" cm="1">
        <f t="array" aca="1" ref="AG1764" ca="1">_xlfn.IFS(Table1[[#This Row],[Experience]]&lt;=3,"Junior",Table1[[#This Row],[Experience]]&lt;=7,"Mid Level",Table1[[#This Row],[Experience]]&gt;=7,"Senior")</f>
        <v>Senior</v>
      </c>
      <c r="AH1764" t="str">
        <f>IF(Table1[[#This Row],[Attendance %]]&gt;75,"OK","Below 75")</f>
        <v>OK</v>
      </c>
      <c r="AI1764" t="b">
        <f>ISBLANK(Table1[[#This Row],[Employee ID]])</f>
        <v>0</v>
      </c>
      <c r="AJ1764" t="b">
        <f>ISNUMBER(Table1[[#This Row],[Total Salary  ]])</f>
        <v>1</v>
      </c>
      <c r="AK1764" t="str">
        <f>IFERROR(_xlfn.XLOOKUP(Table1[[#This Row],[Manager ID]],MANAGERS!A:A,MANAGERS!B:B),"Not Found")</f>
        <v>Manager_2</v>
      </c>
    </row>
    <row r="1765" spans="1:37" x14ac:dyDescent="0.2">
      <c r="A1765" t="s">
        <v>614</v>
      </c>
      <c r="B1765" t="s">
        <v>36</v>
      </c>
      <c r="C1765" t="s">
        <v>21</v>
      </c>
      <c r="D1765" t="s">
        <v>43</v>
      </c>
      <c r="E1765" t="s">
        <v>30</v>
      </c>
      <c r="F1765" s="1">
        <v>45465</v>
      </c>
      <c r="G1765" s="1">
        <v>35311</v>
      </c>
      <c r="H1765">
        <v>79046</v>
      </c>
      <c r="I1765">
        <v>25750</v>
      </c>
      <c r="J1765">
        <v>87</v>
      </c>
      <c r="K1765">
        <v>92</v>
      </c>
      <c r="L1765" t="s">
        <v>18</v>
      </c>
      <c r="M1765">
        <v>111</v>
      </c>
      <c r="N1765">
        <f>Table1[[#This Row],[Basic Salary]]+Table1[[#This Row],[Bonus]]</f>
        <v>104796</v>
      </c>
      <c r="O1765" s="2">
        <f>Table1[[#This Row],[Bonus]]/Table1[[#This Row],[Basic Salary]]</f>
        <v>0.32575968423449636</v>
      </c>
      <c r="P1765">
        <f ca="1">DATEDIF(Table1[[#This Row],[Date of Birth]],TODAY(),"Y")</f>
        <v>29</v>
      </c>
      <c r="Q1765">
        <f ca="1">DATEDIF(Table1[[#This Row],[Joining Date]],TODAY(),"Y")</f>
        <v>2</v>
      </c>
      <c r="R1765" t="str">
        <f ca="1">IF(YEAR(Table1[[#This Row],[Joining Date]])=YEAR(TODAY()),"Yes","No")</f>
        <v>No</v>
      </c>
      <c r="S1765" t="str">
        <f ca="1">IF(Table1[[#This Row],[Experience]]&gt;5,"Yes","No")</f>
        <v>No</v>
      </c>
      <c r="T1765" t="str">
        <f>TEXT(Table1[[#This Row],[Joining Date]],"mmmm")</f>
        <v>June</v>
      </c>
      <c r="U1765" t="str">
        <f>TEXT(Table1[[#This Row],[Joining Date]],"yyyy")</f>
        <v>2024</v>
      </c>
      <c r="V1765" s="5">
        <f ca="1">TODAY()-Table1[[#This Row],[Joining Date]]</f>
        <v>774</v>
      </c>
      <c r="W1765" t="str">
        <f>LEFT(Table1[[#This Row],[Employee Name]],FIND(" ",Table1[[#This Row],[Employee Name]])-1)</f>
        <v>Meera</v>
      </c>
      <c r="X1765" t="str">
        <f>RIGHT(Table1[[#This Row],[Employee Name]],LEN(Table1[[#This Row],[Employee Name]])-FIND(" ",Table1[[#This Row],[Employee Name]]))</f>
        <v>Joshi</v>
      </c>
      <c r="Y1765" t="str">
        <f>Table1[[#This Row],[Department]]&amp;"-"&amp;Table1[[#This Row],[Employee ID]]</f>
        <v>Operations-E00558</v>
      </c>
      <c r="Z1765" t="str">
        <f>LEFT(Table1[[#This Row],[Department]],3)</f>
        <v>Ope</v>
      </c>
      <c r="AA1765" t="str">
        <f>_xlfn.XLOOKUP(Table1[[#This Row],[Manager ID]],MANAGERS!A:A,MANAGERS!B:B)</f>
        <v>Manager_11</v>
      </c>
      <c r="AB1765" t="str" cm="1">
        <f t="array" ref="AB1765">_xlfn.XLOOKUP(Table1[[#This Row],[Manager ID]],Table2[[#All],[Manager ID]],Table2[[#All],[Department Head]])</f>
        <v>Marketing</v>
      </c>
      <c r="AC1765" s="2">
        <f>_xlfn.XLOOKUP(Table1[[#This Row],[City]],L:L,O:O)</f>
        <v>0.21356479274849693</v>
      </c>
      <c r="AD1765" t="str" cm="1">
        <f t="array" ref="AD1765">_xlfn.IFS(Table1[[#This Row],[Performance Score]]&gt;=90,"Excellent",Table1[[#This Row],[Performance Score]]&gt;=75,"Good",Table1[[#This Row],[Performance Score]]&gt;=60,"Average",Table1[[#This Row],[Performance Score]]&lt;=60,"Need Improvement")</f>
        <v>Excellent</v>
      </c>
      <c r="AE1765" t="str">
        <f>IF(AND(Table1[[#This Row],[Attendance %]]&gt;=80,(Table1[[#This Row],[Performance Score]]&gt;=80)),"Eligible","Not Eligible")</f>
        <v>Eligible</v>
      </c>
      <c r="AF1765" t="str">
        <f>IF(Table1[[#This Row],[Performance Score]]&gt;=80,"High Performer","Low Performer")</f>
        <v>High Performer</v>
      </c>
      <c r="AG1765" t="str" cm="1">
        <f t="array" aca="1" ref="AG1765" ca="1">_xlfn.IFS(Table1[[#This Row],[Experience]]&lt;=3,"Junior",Table1[[#This Row],[Experience]]&lt;=7,"Mid Level",Table1[[#This Row],[Experience]]&gt;=7,"Senior")</f>
        <v>Junior</v>
      </c>
      <c r="AH1765" t="str">
        <f>IF(Table1[[#This Row],[Attendance %]]&gt;75,"OK","Below 75")</f>
        <v>OK</v>
      </c>
      <c r="AI1765" t="b">
        <f>ISBLANK(Table1[[#This Row],[Employee ID]])</f>
        <v>0</v>
      </c>
      <c r="AJ1765" t="b">
        <f>ISNUMBER(Table1[[#This Row],[Total Salary  ]])</f>
        <v>1</v>
      </c>
      <c r="AK1765" t="str">
        <f>IFERROR(_xlfn.XLOOKUP(Table1[[#This Row],[Manager ID]],MANAGERS!A:A,MANAGERS!B:B),"Not Found")</f>
        <v>Manager_11</v>
      </c>
    </row>
    <row r="1766" spans="1:37" x14ac:dyDescent="0.2">
      <c r="A1766" t="s">
        <v>155</v>
      </c>
      <c r="B1766" t="s">
        <v>42</v>
      </c>
      <c r="C1766" t="s">
        <v>21</v>
      </c>
      <c r="D1766" t="s">
        <v>46</v>
      </c>
      <c r="E1766" t="s">
        <v>65</v>
      </c>
      <c r="F1766" s="1">
        <v>43834</v>
      </c>
      <c r="G1766" s="1">
        <v>38045</v>
      </c>
      <c r="H1766">
        <v>88483</v>
      </c>
      <c r="I1766">
        <v>16309</v>
      </c>
      <c r="J1766">
        <v>81</v>
      </c>
      <c r="K1766">
        <v>75</v>
      </c>
      <c r="L1766" t="s">
        <v>34</v>
      </c>
      <c r="M1766">
        <v>118</v>
      </c>
      <c r="N1766">
        <f>Table1[[#This Row],[Basic Salary]]+Table1[[#This Row],[Bonus]]</f>
        <v>104792</v>
      </c>
      <c r="O1766" s="2">
        <f>Table1[[#This Row],[Bonus]]/Table1[[#This Row],[Basic Salary]]</f>
        <v>0.18431789157239245</v>
      </c>
      <c r="P1766">
        <f ca="1">DATEDIF(Table1[[#This Row],[Date of Birth]],TODAY(),"Y")</f>
        <v>22</v>
      </c>
      <c r="Q1766">
        <f ca="1">DATEDIF(Table1[[#This Row],[Joining Date]],TODAY(),"Y")</f>
        <v>6</v>
      </c>
      <c r="R1766" t="str">
        <f ca="1">IF(YEAR(Table1[[#This Row],[Joining Date]])=YEAR(TODAY()),"Yes","No")</f>
        <v>No</v>
      </c>
      <c r="S1766" t="str">
        <f ca="1">IF(Table1[[#This Row],[Experience]]&gt;5,"Yes","No")</f>
        <v>Yes</v>
      </c>
      <c r="T1766" t="str">
        <f>TEXT(Table1[[#This Row],[Joining Date]],"mmmm")</f>
        <v>January</v>
      </c>
      <c r="U1766" t="str">
        <f>TEXT(Table1[[#This Row],[Joining Date]],"yyyy")</f>
        <v>2020</v>
      </c>
      <c r="V1766" s="5">
        <f ca="1">TODAY()-Table1[[#This Row],[Joining Date]]</f>
        <v>2405</v>
      </c>
      <c r="W1766" t="str">
        <f>LEFT(Table1[[#This Row],[Employee Name]],FIND(" ",Table1[[#This Row],[Employee Name]])-1)</f>
        <v>Krishna</v>
      </c>
      <c r="X1766" t="str">
        <f>RIGHT(Table1[[#This Row],[Employee Name]],LEN(Table1[[#This Row],[Employee Name]])-FIND(" ",Table1[[#This Row],[Employee Name]]))</f>
        <v>Chaitanya</v>
      </c>
      <c r="Y1766" t="str">
        <f>Table1[[#This Row],[Department]]&amp;"-"&amp;Table1[[#This Row],[Employee ID]]</f>
        <v>Support-E00099</v>
      </c>
      <c r="Z1766" t="str">
        <f>LEFT(Table1[[#This Row],[Department]],3)</f>
        <v>Sup</v>
      </c>
      <c r="AA1766" t="str">
        <f>_xlfn.XLOOKUP(Table1[[#This Row],[Manager ID]],MANAGERS!A:A,MANAGERS!B:B)</f>
        <v>Manager_18</v>
      </c>
      <c r="AB1766" t="str" cm="1">
        <f t="array" ref="AB1766">_xlfn.XLOOKUP(Table1[[#This Row],[Manager ID]],Table2[[#All],[Manager ID]],Table2[[#All],[Department Head]])</f>
        <v>Support</v>
      </c>
      <c r="AC1766" s="2">
        <f>_xlfn.XLOOKUP(Table1[[#This Row],[City]],L:L,O:O)</f>
        <v>0.24030340748661314</v>
      </c>
      <c r="AD1766" t="str" cm="1">
        <f t="array" ref="AD1766">_xlfn.IFS(Table1[[#This Row],[Performance Score]]&gt;=90,"Excellent",Table1[[#This Row],[Performance Score]]&gt;=75,"Good",Table1[[#This Row],[Performance Score]]&gt;=60,"Average",Table1[[#This Row],[Performance Score]]&lt;=60,"Need Improvement")</f>
        <v>Good</v>
      </c>
      <c r="AE1766" t="str">
        <f>IF(AND(Table1[[#This Row],[Attendance %]]&gt;=80,(Table1[[#This Row],[Performance Score]]&gt;=80)),"Eligible","Not Eligible")</f>
        <v>Not Eligible</v>
      </c>
      <c r="AF1766" t="str">
        <f>IF(Table1[[#This Row],[Performance Score]]&gt;=80,"High Performer","Low Performer")</f>
        <v>Low Performer</v>
      </c>
      <c r="AG1766" t="str" cm="1">
        <f t="array" aca="1" ref="AG1766" ca="1">_xlfn.IFS(Table1[[#This Row],[Experience]]&lt;=3,"Junior",Table1[[#This Row],[Experience]]&lt;=7,"Mid Level",Table1[[#This Row],[Experience]]&gt;=7,"Senior")</f>
        <v>Mid Level</v>
      </c>
      <c r="AH1766" t="str">
        <f>IF(Table1[[#This Row],[Attendance %]]&gt;75,"OK","Below 75")</f>
        <v>OK</v>
      </c>
      <c r="AI1766" t="b">
        <f>ISBLANK(Table1[[#This Row],[Employee ID]])</f>
        <v>0</v>
      </c>
      <c r="AJ1766" t="b">
        <f>ISNUMBER(Table1[[#This Row],[Total Salary  ]])</f>
        <v>1</v>
      </c>
      <c r="AK1766" t="str">
        <f>IFERROR(_xlfn.XLOOKUP(Table1[[#This Row],[Manager ID]],MANAGERS!A:A,MANAGERS!B:B),"Not Found")</f>
        <v>Manager_18</v>
      </c>
    </row>
    <row r="1767" spans="1:37" x14ac:dyDescent="0.2">
      <c r="A1767" t="s">
        <v>3966</v>
      </c>
      <c r="B1767" t="s">
        <v>69</v>
      </c>
      <c r="C1767" t="s">
        <v>21</v>
      </c>
      <c r="D1767" t="s">
        <v>46</v>
      </c>
      <c r="E1767" t="s">
        <v>22</v>
      </c>
      <c r="F1767" s="1">
        <v>45337</v>
      </c>
      <c r="G1767" s="1">
        <v>36564</v>
      </c>
      <c r="H1767">
        <v>87139</v>
      </c>
      <c r="I1767">
        <v>17611</v>
      </c>
      <c r="J1767">
        <v>61</v>
      </c>
      <c r="K1767">
        <v>59</v>
      </c>
      <c r="L1767" t="s">
        <v>34</v>
      </c>
      <c r="M1767">
        <v>105</v>
      </c>
      <c r="N1767">
        <f>Table1[[#This Row],[Basic Salary]]+Table1[[#This Row],[Bonus]]</f>
        <v>104750</v>
      </c>
      <c r="O1767" s="2">
        <f>Table1[[#This Row],[Bonus]]/Table1[[#This Row],[Basic Salary]]</f>
        <v>0.20210238813849138</v>
      </c>
      <c r="P1767">
        <f ca="1">DATEDIF(Table1[[#This Row],[Date of Birth]],TODAY(),"Y")</f>
        <v>26</v>
      </c>
      <c r="Q1767">
        <f ca="1">DATEDIF(Table1[[#This Row],[Joining Date]],TODAY(),"Y")</f>
        <v>2</v>
      </c>
      <c r="R1767" t="str">
        <f ca="1">IF(YEAR(Table1[[#This Row],[Joining Date]])=YEAR(TODAY()),"Yes","No")</f>
        <v>No</v>
      </c>
      <c r="S1767" t="str">
        <f ca="1">IF(Table1[[#This Row],[Experience]]&gt;5,"Yes","No")</f>
        <v>No</v>
      </c>
      <c r="T1767" t="str">
        <f>TEXT(Table1[[#This Row],[Joining Date]],"mmmm")</f>
        <v>February</v>
      </c>
      <c r="U1767" t="str">
        <f>TEXT(Table1[[#This Row],[Joining Date]],"yyyy")</f>
        <v>2024</v>
      </c>
      <c r="V1767" s="5">
        <f ca="1">TODAY()-Table1[[#This Row],[Joining Date]]</f>
        <v>902</v>
      </c>
      <c r="W1767" t="str">
        <f>LEFT(Table1[[#This Row],[Employee Name]],FIND(" ",Table1[[#This Row],[Employee Name]])-1)</f>
        <v>Neha</v>
      </c>
      <c r="X1767" t="str">
        <f>RIGHT(Table1[[#This Row],[Employee Name]],LEN(Table1[[#This Row],[Employee Name]])-FIND(" ",Table1[[#This Row],[Employee Name]]))</f>
        <v>Kulkarni</v>
      </c>
      <c r="Y1767" t="str">
        <f>Table1[[#This Row],[Department]]&amp;"-"&amp;Table1[[#This Row],[Employee ID]]</f>
        <v>Support-E03910</v>
      </c>
      <c r="Z1767" t="str">
        <f>LEFT(Table1[[#This Row],[Department]],3)</f>
        <v>Sup</v>
      </c>
      <c r="AA1767" t="str">
        <f>_xlfn.XLOOKUP(Table1[[#This Row],[Manager ID]],MANAGERS!A:A,MANAGERS!B:B)</f>
        <v>Manager_5</v>
      </c>
      <c r="AB1767" t="str" cm="1">
        <f t="array" ref="AB1767">_xlfn.XLOOKUP(Table1[[#This Row],[Manager ID]],Table2[[#All],[Manager ID]],Table2[[#All],[Department Head]])</f>
        <v>Sales</v>
      </c>
      <c r="AC1767" s="2">
        <f>_xlfn.XLOOKUP(Table1[[#This Row],[City]],L:L,O:O)</f>
        <v>0.24030340748661314</v>
      </c>
      <c r="AD1767" t="str" cm="1">
        <f t="array" ref="AD1767">_xlfn.IFS(Table1[[#This Row],[Performance Score]]&gt;=90,"Excellent",Table1[[#This Row],[Performance Score]]&gt;=75,"Good",Table1[[#This Row],[Performance Score]]&gt;=60,"Average",Table1[[#This Row],[Performance Score]]&lt;=60,"Need Improvement")</f>
        <v>Need Improvement</v>
      </c>
      <c r="AE1767" t="str">
        <f>IF(AND(Table1[[#This Row],[Attendance %]]&gt;=80,(Table1[[#This Row],[Performance Score]]&gt;=80)),"Eligible","Not Eligible")</f>
        <v>Not Eligible</v>
      </c>
      <c r="AF1767" t="str">
        <f>IF(Table1[[#This Row],[Performance Score]]&gt;=80,"High Performer","Low Performer")</f>
        <v>Low Performer</v>
      </c>
      <c r="AG1767" t="str" cm="1">
        <f t="array" aca="1" ref="AG1767" ca="1">_xlfn.IFS(Table1[[#This Row],[Experience]]&lt;=3,"Junior",Table1[[#This Row],[Experience]]&lt;=7,"Mid Level",Table1[[#This Row],[Experience]]&gt;=7,"Senior")</f>
        <v>Junior</v>
      </c>
      <c r="AH1767" t="str">
        <f>IF(Table1[[#This Row],[Attendance %]]&gt;75,"OK","Below 75")</f>
        <v>Below 75</v>
      </c>
      <c r="AI1767" t="b">
        <f>ISBLANK(Table1[[#This Row],[Employee ID]])</f>
        <v>0</v>
      </c>
      <c r="AJ1767" t="b">
        <f>ISNUMBER(Table1[[#This Row],[Total Salary  ]])</f>
        <v>1</v>
      </c>
      <c r="AK1767" t="str">
        <f>IFERROR(_xlfn.XLOOKUP(Table1[[#This Row],[Manager ID]],MANAGERS!A:A,MANAGERS!B:B),"Not Found")</f>
        <v>Manager_5</v>
      </c>
    </row>
    <row r="1768" spans="1:37" x14ac:dyDescent="0.2">
      <c r="A1768" t="s">
        <v>2001</v>
      </c>
      <c r="B1768" t="s">
        <v>45</v>
      </c>
      <c r="C1768" t="s">
        <v>21</v>
      </c>
      <c r="D1768" t="s">
        <v>40</v>
      </c>
      <c r="E1768" t="s">
        <v>22</v>
      </c>
      <c r="F1768" s="1">
        <v>42565</v>
      </c>
      <c r="G1768" s="1">
        <v>33335</v>
      </c>
      <c r="H1768">
        <v>85521</v>
      </c>
      <c r="I1768">
        <v>19227</v>
      </c>
      <c r="J1768">
        <v>60</v>
      </c>
      <c r="K1768">
        <v>47</v>
      </c>
      <c r="L1768" t="s">
        <v>53</v>
      </c>
      <c r="M1768">
        <v>118</v>
      </c>
      <c r="N1768">
        <f>Table1[[#This Row],[Basic Salary]]+Table1[[#This Row],[Bonus]]</f>
        <v>104748</v>
      </c>
      <c r="O1768" s="2">
        <f>Table1[[#This Row],[Bonus]]/Table1[[#This Row],[Basic Salary]]</f>
        <v>0.22482197355035605</v>
      </c>
      <c r="P1768">
        <f ca="1">DATEDIF(Table1[[#This Row],[Date of Birth]],TODAY(),"Y")</f>
        <v>35</v>
      </c>
      <c r="Q1768">
        <f ca="1">DATEDIF(Table1[[#This Row],[Joining Date]],TODAY(),"Y")</f>
        <v>10</v>
      </c>
      <c r="R1768" t="str">
        <f ca="1">IF(YEAR(Table1[[#This Row],[Joining Date]])=YEAR(TODAY()),"Yes","No")</f>
        <v>No</v>
      </c>
      <c r="S1768" t="str">
        <f ca="1">IF(Table1[[#This Row],[Experience]]&gt;5,"Yes","No")</f>
        <v>Yes</v>
      </c>
      <c r="T1768" t="str">
        <f>TEXT(Table1[[#This Row],[Joining Date]],"mmmm")</f>
        <v>July</v>
      </c>
      <c r="U1768" t="str">
        <f>TEXT(Table1[[#This Row],[Joining Date]],"yyyy")</f>
        <v>2016</v>
      </c>
      <c r="V1768" s="5">
        <f ca="1">TODAY()-Table1[[#This Row],[Joining Date]]</f>
        <v>3674</v>
      </c>
      <c r="W1768" t="str">
        <f>LEFT(Table1[[#This Row],[Employee Name]],FIND(" ",Table1[[#This Row],[Employee Name]])-1)</f>
        <v>Ananya</v>
      </c>
      <c r="X1768" t="str">
        <f>RIGHT(Table1[[#This Row],[Employee Name]],LEN(Table1[[#This Row],[Employee Name]])-FIND(" ",Table1[[#This Row],[Employee Name]]))</f>
        <v>Rao</v>
      </c>
      <c r="Y1768" t="str">
        <f>Table1[[#This Row],[Department]]&amp;"-"&amp;Table1[[#This Row],[Employee ID]]</f>
        <v>IT-E01945</v>
      </c>
      <c r="Z1768" t="str">
        <f>LEFT(Table1[[#This Row],[Department]],3)</f>
        <v>IT</v>
      </c>
      <c r="AA1768" t="str">
        <f>_xlfn.XLOOKUP(Table1[[#This Row],[Manager ID]],MANAGERS!A:A,MANAGERS!B:B)</f>
        <v>Manager_18</v>
      </c>
      <c r="AB1768" t="str" cm="1">
        <f t="array" ref="AB1768">_xlfn.XLOOKUP(Table1[[#This Row],[Manager ID]],Table2[[#All],[Manager ID]],Table2[[#All],[Department Head]])</f>
        <v>Support</v>
      </c>
      <c r="AC1768" s="2">
        <f>_xlfn.XLOOKUP(Table1[[#This Row],[City]],L:L,O:O)</f>
        <v>0.23685887225230964</v>
      </c>
      <c r="AD1768" t="str" cm="1">
        <f t="array" ref="AD1768">_xlfn.IFS(Table1[[#This Row],[Performance Score]]&gt;=90,"Excellent",Table1[[#This Row],[Performance Score]]&gt;=75,"Good",Table1[[#This Row],[Performance Score]]&gt;=60,"Average",Table1[[#This Row],[Performance Score]]&lt;=60,"Need Improvement")</f>
        <v>Need Improvement</v>
      </c>
      <c r="AE1768" t="str">
        <f>IF(AND(Table1[[#This Row],[Attendance %]]&gt;=80,(Table1[[#This Row],[Performance Score]]&gt;=80)),"Eligible","Not Eligible")</f>
        <v>Not Eligible</v>
      </c>
      <c r="AF1768" t="str">
        <f>IF(Table1[[#This Row],[Performance Score]]&gt;=80,"High Performer","Low Performer")</f>
        <v>Low Performer</v>
      </c>
      <c r="AG1768" t="str" cm="1">
        <f t="array" aca="1" ref="AG1768" ca="1">_xlfn.IFS(Table1[[#This Row],[Experience]]&lt;=3,"Junior",Table1[[#This Row],[Experience]]&lt;=7,"Mid Level",Table1[[#This Row],[Experience]]&gt;=7,"Senior")</f>
        <v>Senior</v>
      </c>
      <c r="AH1768" t="str">
        <f>IF(Table1[[#This Row],[Attendance %]]&gt;75,"OK","Below 75")</f>
        <v>Below 75</v>
      </c>
      <c r="AI1768" t="b">
        <f>ISBLANK(Table1[[#This Row],[Employee ID]])</f>
        <v>0</v>
      </c>
      <c r="AJ1768" t="b">
        <f>ISNUMBER(Table1[[#This Row],[Total Salary  ]])</f>
        <v>1</v>
      </c>
      <c r="AK1768" t="str">
        <f>IFERROR(_xlfn.XLOOKUP(Table1[[#This Row],[Manager ID]],MANAGERS!A:A,MANAGERS!B:B),"Not Found")</f>
        <v>Manager_18</v>
      </c>
    </row>
    <row r="1769" spans="1:37" x14ac:dyDescent="0.2">
      <c r="A1769" t="s">
        <v>3212</v>
      </c>
      <c r="B1769" t="s">
        <v>48</v>
      </c>
      <c r="C1769" t="s">
        <v>21</v>
      </c>
      <c r="D1769" t="s">
        <v>16</v>
      </c>
      <c r="E1769" t="s">
        <v>51</v>
      </c>
      <c r="F1769" s="1">
        <v>44924</v>
      </c>
      <c r="G1769" s="1">
        <v>32772</v>
      </c>
      <c r="H1769">
        <v>90446</v>
      </c>
      <c r="I1769">
        <v>14286</v>
      </c>
      <c r="J1769">
        <v>83</v>
      </c>
      <c r="K1769">
        <v>85</v>
      </c>
      <c r="L1769" t="s">
        <v>34</v>
      </c>
      <c r="M1769">
        <v>113</v>
      </c>
      <c r="N1769">
        <f>Table1[[#This Row],[Basic Salary]]+Table1[[#This Row],[Bonus]]</f>
        <v>104732</v>
      </c>
      <c r="O1769" s="2">
        <f>Table1[[#This Row],[Bonus]]/Table1[[#This Row],[Basic Salary]]</f>
        <v>0.15795060035822481</v>
      </c>
      <c r="P1769">
        <f ca="1">DATEDIF(Table1[[#This Row],[Date of Birth]],TODAY(),"Y")</f>
        <v>36</v>
      </c>
      <c r="Q1769">
        <f ca="1">DATEDIF(Table1[[#This Row],[Joining Date]],TODAY(),"Y")</f>
        <v>3</v>
      </c>
      <c r="R1769" t="str">
        <f ca="1">IF(YEAR(Table1[[#This Row],[Joining Date]])=YEAR(TODAY()),"Yes","No")</f>
        <v>No</v>
      </c>
      <c r="S1769" t="str">
        <f ca="1">IF(Table1[[#This Row],[Experience]]&gt;5,"Yes","No")</f>
        <v>No</v>
      </c>
      <c r="T1769" t="str">
        <f>TEXT(Table1[[#This Row],[Joining Date]],"mmmm")</f>
        <v>December</v>
      </c>
      <c r="U1769" t="str">
        <f>TEXT(Table1[[#This Row],[Joining Date]],"yyyy")</f>
        <v>2022</v>
      </c>
      <c r="V1769" s="5">
        <f ca="1">TODAY()-Table1[[#This Row],[Joining Date]]</f>
        <v>1315</v>
      </c>
      <c r="W1769" t="str">
        <f>LEFT(Table1[[#This Row],[Employee Name]],FIND(" ",Table1[[#This Row],[Employee Name]])-1)</f>
        <v>Aditya</v>
      </c>
      <c r="X1769" t="str">
        <f>RIGHT(Table1[[#This Row],[Employee Name]],LEN(Table1[[#This Row],[Employee Name]])-FIND(" ",Table1[[#This Row],[Employee Name]]))</f>
        <v>Kapoor</v>
      </c>
      <c r="Y1769" t="str">
        <f>Table1[[#This Row],[Department]]&amp;"-"&amp;Table1[[#This Row],[Employee ID]]</f>
        <v>HR-E03156</v>
      </c>
      <c r="Z1769" t="str">
        <f>LEFT(Table1[[#This Row],[Department]],3)</f>
        <v>HR</v>
      </c>
      <c r="AA1769" t="str">
        <f>_xlfn.XLOOKUP(Table1[[#This Row],[Manager ID]],MANAGERS!A:A,MANAGERS!B:B)</f>
        <v>Manager_13</v>
      </c>
      <c r="AB1769" t="str" cm="1">
        <f t="array" ref="AB1769">_xlfn.XLOOKUP(Table1[[#This Row],[Manager ID]],Table2[[#All],[Manager ID]],Table2[[#All],[Department Head]])</f>
        <v>HR</v>
      </c>
      <c r="AC1769" s="2">
        <f>_xlfn.XLOOKUP(Table1[[#This Row],[City]],L:L,O:O)</f>
        <v>0.24030340748661314</v>
      </c>
      <c r="AD1769" t="str" cm="1">
        <f t="array" ref="AD1769">_xlfn.IFS(Table1[[#This Row],[Performance Score]]&gt;=90,"Excellent",Table1[[#This Row],[Performance Score]]&gt;=75,"Good",Table1[[#This Row],[Performance Score]]&gt;=60,"Average",Table1[[#This Row],[Performance Score]]&lt;=60,"Need Improvement")</f>
        <v>Good</v>
      </c>
      <c r="AE1769" t="str">
        <f>IF(AND(Table1[[#This Row],[Attendance %]]&gt;=80,(Table1[[#This Row],[Performance Score]]&gt;=80)),"Eligible","Not Eligible")</f>
        <v>Eligible</v>
      </c>
      <c r="AF1769" t="str">
        <f>IF(Table1[[#This Row],[Performance Score]]&gt;=80,"High Performer","Low Performer")</f>
        <v>High Performer</v>
      </c>
      <c r="AG1769" t="str" cm="1">
        <f t="array" aca="1" ref="AG1769" ca="1">_xlfn.IFS(Table1[[#This Row],[Experience]]&lt;=3,"Junior",Table1[[#This Row],[Experience]]&lt;=7,"Mid Level",Table1[[#This Row],[Experience]]&gt;=7,"Senior")</f>
        <v>Junior</v>
      </c>
      <c r="AH1769" t="str">
        <f>IF(Table1[[#This Row],[Attendance %]]&gt;75,"OK","Below 75")</f>
        <v>OK</v>
      </c>
      <c r="AI1769" t="b">
        <f>ISBLANK(Table1[[#This Row],[Employee ID]])</f>
        <v>0</v>
      </c>
      <c r="AJ1769" t="b">
        <f>ISNUMBER(Table1[[#This Row],[Total Salary  ]])</f>
        <v>1</v>
      </c>
      <c r="AK1769" t="str">
        <f>IFERROR(_xlfn.XLOOKUP(Table1[[#This Row],[Manager ID]],MANAGERS!A:A,MANAGERS!B:B),"Not Found")</f>
        <v>Manager_13</v>
      </c>
    </row>
    <row r="1770" spans="1:37" x14ac:dyDescent="0.2">
      <c r="A1770" t="s">
        <v>4383</v>
      </c>
      <c r="B1770" t="s">
        <v>85</v>
      </c>
      <c r="C1770" t="s">
        <v>15</v>
      </c>
      <c r="D1770" t="s">
        <v>43</v>
      </c>
      <c r="E1770" t="s">
        <v>30</v>
      </c>
      <c r="F1770" s="1">
        <v>45211</v>
      </c>
      <c r="G1770" s="1">
        <v>40157</v>
      </c>
      <c r="H1770">
        <v>90484</v>
      </c>
      <c r="I1770">
        <v>14217</v>
      </c>
      <c r="J1770">
        <v>96</v>
      </c>
      <c r="K1770">
        <v>45</v>
      </c>
      <c r="L1770" t="s">
        <v>18</v>
      </c>
      <c r="M1770">
        <v>103</v>
      </c>
      <c r="N1770">
        <f>Table1[[#This Row],[Basic Salary]]+Table1[[#This Row],[Bonus]]</f>
        <v>104701</v>
      </c>
      <c r="O1770" s="2">
        <f>Table1[[#This Row],[Bonus]]/Table1[[#This Row],[Basic Salary]]</f>
        <v>0.15712170107422307</v>
      </c>
      <c r="P1770">
        <f ca="1">DATEDIF(Table1[[#This Row],[Date of Birth]],TODAY(),"Y")</f>
        <v>16</v>
      </c>
      <c r="Q1770">
        <f ca="1">DATEDIF(Table1[[#This Row],[Joining Date]],TODAY(),"Y")</f>
        <v>2</v>
      </c>
      <c r="R1770" t="str">
        <f ca="1">IF(YEAR(Table1[[#This Row],[Joining Date]])=YEAR(TODAY()),"Yes","No")</f>
        <v>No</v>
      </c>
      <c r="S1770" t="str">
        <f ca="1">IF(Table1[[#This Row],[Experience]]&gt;5,"Yes","No")</f>
        <v>No</v>
      </c>
      <c r="T1770" t="str">
        <f>TEXT(Table1[[#This Row],[Joining Date]],"mmmm")</f>
        <v>October</v>
      </c>
      <c r="U1770" t="str">
        <f>TEXT(Table1[[#This Row],[Joining Date]],"yyyy")</f>
        <v>2023</v>
      </c>
      <c r="V1770" s="5">
        <f ca="1">TODAY()-Table1[[#This Row],[Joining Date]]</f>
        <v>1028</v>
      </c>
      <c r="W1770" t="str">
        <f>LEFT(Table1[[#This Row],[Employee Name]],FIND(" ",Table1[[#This Row],[Employee Name]])-1)</f>
        <v>Pooja</v>
      </c>
      <c r="X1770" t="str">
        <f>RIGHT(Table1[[#This Row],[Employee Name]],LEN(Table1[[#This Row],[Employee Name]])-FIND(" ",Table1[[#This Row],[Employee Name]]))</f>
        <v>Das</v>
      </c>
      <c r="Y1770" t="str">
        <f>Table1[[#This Row],[Department]]&amp;"-"&amp;Table1[[#This Row],[Employee ID]]</f>
        <v>Operations-E04327</v>
      </c>
      <c r="Z1770" t="str">
        <f>LEFT(Table1[[#This Row],[Department]],3)</f>
        <v>Ope</v>
      </c>
      <c r="AA1770" t="str">
        <f>_xlfn.XLOOKUP(Table1[[#This Row],[Manager ID]],MANAGERS!A:A,MANAGERS!B:B)</f>
        <v>Manager_3</v>
      </c>
      <c r="AB1770" t="str" cm="1">
        <f t="array" ref="AB1770">_xlfn.XLOOKUP(Table1[[#This Row],[Manager ID]],Table2[[#All],[Manager ID]],Table2[[#All],[Department Head]])</f>
        <v>IT</v>
      </c>
      <c r="AC1770" s="2">
        <f>_xlfn.XLOOKUP(Table1[[#This Row],[City]],L:L,O:O)</f>
        <v>0.21356479274849693</v>
      </c>
      <c r="AD1770" t="str" cm="1">
        <f t="array" ref="AD1770">_xlfn.IFS(Table1[[#This Row],[Performance Score]]&gt;=90,"Excellent",Table1[[#This Row],[Performance Score]]&gt;=75,"Good",Table1[[#This Row],[Performance Score]]&gt;=60,"Average",Table1[[#This Row],[Performance Score]]&lt;=60,"Need Improvement")</f>
        <v>Need Improvement</v>
      </c>
      <c r="AE1770" t="str">
        <f>IF(AND(Table1[[#This Row],[Attendance %]]&gt;=80,(Table1[[#This Row],[Performance Score]]&gt;=80)),"Eligible","Not Eligible")</f>
        <v>Not Eligible</v>
      </c>
      <c r="AF1770" t="str">
        <f>IF(Table1[[#This Row],[Performance Score]]&gt;=80,"High Performer","Low Performer")</f>
        <v>Low Performer</v>
      </c>
      <c r="AG1770" t="str" cm="1">
        <f t="array" aca="1" ref="AG1770" ca="1">_xlfn.IFS(Table1[[#This Row],[Experience]]&lt;=3,"Junior",Table1[[#This Row],[Experience]]&lt;=7,"Mid Level",Table1[[#This Row],[Experience]]&gt;=7,"Senior")</f>
        <v>Junior</v>
      </c>
      <c r="AH1770" t="str">
        <f>IF(Table1[[#This Row],[Attendance %]]&gt;75,"OK","Below 75")</f>
        <v>OK</v>
      </c>
      <c r="AI1770" t="b">
        <f>ISBLANK(Table1[[#This Row],[Employee ID]])</f>
        <v>0</v>
      </c>
      <c r="AJ1770" t="b">
        <f>ISNUMBER(Table1[[#This Row],[Total Salary  ]])</f>
        <v>1</v>
      </c>
      <c r="AK1770" t="str">
        <f>IFERROR(_xlfn.XLOOKUP(Table1[[#This Row],[Manager ID]],MANAGERS!A:A,MANAGERS!B:B),"Not Found")</f>
        <v>Manager_3</v>
      </c>
    </row>
    <row r="1771" spans="1:37" x14ac:dyDescent="0.2">
      <c r="A1771" t="s">
        <v>1506</v>
      </c>
      <c r="B1771" t="s">
        <v>62</v>
      </c>
      <c r="C1771" t="s">
        <v>21</v>
      </c>
      <c r="D1771" t="s">
        <v>81</v>
      </c>
      <c r="E1771" t="s">
        <v>22</v>
      </c>
      <c r="F1771" s="1">
        <v>44348</v>
      </c>
      <c r="G1771" s="1">
        <v>37098</v>
      </c>
      <c r="H1771">
        <v>88418</v>
      </c>
      <c r="I1771">
        <v>16268</v>
      </c>
      <c r="J1771">
        <v>72</v>
      </c>
      <c r="K1771">
        <v>80</v>
      </c>
      <c r="L1771" t="s">
        <v>34</v>
      </c>
      <c r="M1771">
        <v>119</v>
      </c>
      <c r="N1771">
        <f>Table1[[#This Row],[Basic Salary]]+Table1[[#This Row],[Bonus]]</f>
        <v>104686</v>
      </c>
      <c r="O1771" s="2">
        <f>Table1[[#This Row],[Bonus]]/Table1[[#This Row],[Basic Salary]]</f>
        <v>0.183989685358185</v>
      </c>
      <c r="P1771">
        <f ca="1">DATEDIF(Table1[[#This Row],[Date of Birth]],TODAY(),"Y")</f>
        <v>25</v>
      </c>
      <c r="Q1771">
        <f ca="1">DATEDIF(Table1[[#This Row],[Joining Date]],TODAY(),"Y")</f>
        <v>5</v>
      </c>
      <c r="R1771" t="str">
        <f ca="1">IF(YEAR(Table1[[#This Row],[Joining Date]])=YEAR(TODAY()),"Yes","No")</f>
        <v>No</v>
      </c>
      <c r="S1771" t="str">
        <f ca="1">IF(Table1[[#This Row],[Experience]]&gt;5,"Yes","No")</f>
        <v>No</v>
      </c>
      <c r="T1771" t="str">
        <f>TEXT(Table1[[#This Row],[Joining Date]],"mmmm")</f>
        <v>June</v>
      </c>
      <c r="U1771" t="str">
        <f>TEXT(Table1[[#This Row],[Joining Date]],"yyyy")</f>
        <v>2021</v>
      </c>
      <c r="V1771" s="5">
        <f ca="1">TODAY()-Table1[[#This Row],[Joining Date]]</f>
        <v>1891</v>
      </c>
      <c r="W1771" t="str">
        <f>LEFT(Table1[[#This Row],[Employee Name]],FIND(" ",Table1[[#This Row],[Employee Name]])-1)</f>
        <v>Kavya</v>
      </c>
      <c r="X1771" t="str">
        <f>RIGHT(Table1[[#This Row],[Employee Name]],LEN(Table1[[#This Row],[Employee Name]])-FIND(" ",Table1[[#This Row],[Employee Name]]))</f>
        <v>Nair</v>
      </c>
      <c r="Y1771" t="str">
        <f>Table1[[#This Row],[Department]]&amp;"-"&amp;Table1[[#This Row],[Employee ID]]</f>
        <v>Sales-E01450</v>
      </c>
      <c r="Z1771" t="str">
        <f>LEFT(Table1[[#This Row],[Department]],3)</f>
        <v>Sal</v>
      </c>
      <c r="AA1771" t="str">
        <f>_xlfn.XLOOKUP(Table1[[#This Row],[Manager ID]],MANAGERS!A:A,MANAGERS!B:B)</f>
        <v>Manager_19</v>
      </c>
      <c r="AB1771" t="str" cm="1">
        <f t="array" ref="AB1771">_xlfn.XLOOKUP(Table1[[#This Row],[Manager ID]],Table2[[#All],[Manager ID]],Table2[[#All],[Department Head]])</f>
        <v>Support</v>
      </c>
      <c r="AC1771" s="2">
        <f>_xlfn.XLOOKUP(Table1[[#This Row],[City]],L:L,O:O)</f>
        <v>0.24030340748661314</v>
      </c>
      <c r="AD1771" t="str" cm="1">
        <f t="array" ref="AD1771">_xlfn.IFS(Table1[[#This Row],[Performance Score]]&gt;=90,"Excellent",Table1[[#This Row],[Performance Score]]&gt;=75,"Good",Table1[[#This Row],[Performance Score]]&gt;=60,"Average",Table1[[#This Row],[Performance Score]]&lt;=60,"Need Improvement")</f>
        <v>Good</v>
      </c>
      <c r="AE1771" t="str">
        <f>IF(AND(Table1[[#This Row],[Attendance %]]&gt;=80,(Table1[[#This Row],[Performance Score]]&gt;=80)),"Eligible","Not Eligible")</f>
        <v>Not Eligible</v>
      </c>
      <c r="AF1771" t="str">
        <f>IF(Table1[[#This Row],[Performance Score]]&gt;=80,"High Performer","Low Performer")</f>
        <v>High Performer</v>
      </c>
      <c r="AG1771" t="str" cm="1">
        <f t="array" aca="1" ref="AG1771" ca="1">_xlfn.IFS(Table1[[#This Row],[Experience]]&lt;=3,"Junior",Table1[[#This Row],[Experience]]&lt;=7,"Mid Level",Table1[[#This Row],[Experience]]&gt;=7,"Senior")</f>
        <v>Mid Level</v>
      </c>
      <c r="AH1771" t="str">
        <f>IF(Table1[[#This Row],[Attendance %]]&gt;75,"OK","Below 75")</f>
        <v>Below 75</v>
      </c>
      <c r="AI1771" t="b">
        <f>ISBLANK(Table1[[#This Row],[Employee ID]])</f>
        <v>0</v>
      </c>
      <c r="AJ1771" t="b">
        <f>ISNUMBER(Table1[[#This Row],[Total Salary  ]])</f>
        <v>1</v>
      </c>
      <c r="AK1771" t="str">
        <f>IFERROR(_xlfn.XLOOKUP(Table1[[#This Row],[Manager ID]],MANAGERS!A:A,MANAGERS!B:B),"Not Found")</f>
        <v>Manager_19</v>
      </c>
    </row>
    <row r="1772" spans="1:37" x14ac:dyDescent="0.2">
      <c r="A1772" t="s">
        <v>2857</v>
      </c>
      <c r="B1772" t="s">
        <v>129</v>
      </c>
      <c r="C1772" t="s">
        <v>21</v>
      </c>
      <c r="D1772" t="s">
        <v>25</v>
      </c>
      <c r="E1772" t="s">
        <v>51</v>
      </c>
      <c r="F1772" s="1">
        <v>45670</v>
      </c>
      <c r="G1772" s="1">
        <v>29231</v>
      </c>
      <c r="H1772">
        <v>79932</v>
      </c>
      <c r="I1772">
        <v>24750</v>
      </c>
      <c r="J1772">
        <v>87</v>
      </c>
      <c r="K1772">
        <v>76</v>
      </c>
      <c r="L1772" t="s">
        <v>18</v>
      </c>
      <c r="M1772">
        <v>102</v>
      </c>
      <c r="N1772">
        <f>Table1[[#This Row],[Basic Salary]]+Table1[[#This Row],[Bonus]]</f>
        <v>104682</v>
      </c>
      <c r="O1772" s="2">
        <f>Table1[[#This Row],[Bonus]]/Table1[[#This Row],[Basic Salary]]</f>
        <v>0.30963819246359403</v>
      </c>
      <c r="P1772">
        <f ca="1">DATEDIF(Table1[[#This Row],[Date of Birth]],TODAY(),"Y")</f>
        <v>46</v>
      </c>
      <c r="Q1772">
        <f ca="1">DATEDIF(Table1[[#This Row],[Joining Date]],TODAY(),"Y")</f>
        <v>1</v>
      </c>
      <c r="R1772" t="str">
        <f ca="1">IF(YEAR(Table1[[#This Row],[Joining Date]])=YEAR(TODAY()),"Yes","No")</f>
        <v>No</v>
      </c>
      <c r="S1772" t="str">
        <f ca="1">IF(Table1[[#This Row],[Experience]]&gt;5,"Yes","No")</f>
        <v>No</v>
      </c>
      <c r="T1772" t="str">
        <f>TEXT(Table1[[#This Row],[Joining Date]],"mmmm")</f>
        <v>January</v>
      </c>
      <c r="U1772" t="str">
        <f>TEXT(Table1[[#This Row],[Joining Date]],"yyyy")</f>
        <v>2025</v>
      </c>
      <c r="V1772" s="5">
        <f ca="1">TODAY()-Table1[[#This Row],[Joining Date]]</f>
        <v>569</v>
      </c>
      <c r="W1772" t="str">
        <f>LEFT(Table1[[#This Row],[Employee Name]],FIND(" ",Table1[[#This Row],[Employee Name]])-1)</f>
        <v>Aarav</v>
      </c>
      <c r="X1772" t="str">
        <f>RIGHT(Table1[[#This Row],[Employee Name]],LEN(Table1[[#This Row],[Employee Name]])-FIND(" ",Table1[[#This Row],[Employee Name]]))</f>
        <v>Sharma</v>
      </c>
      <c r="Y1772" t="str">
        <f>Table1[[#This Row],[Department]]&amp;"-"&amp;Table1[[#This Row],[Employee ID]]</f>
        <v>Finance-E02801</v>
      </c>
      <c r="Z1772" t="str">
        <f>LEFT(Table1[[#This Row],[Department]],3)</f>
        <v>Fin</v>
      </c>
      <c r="AA1772" t="str">
        <f>_xlfn.XLOOKUP(Table1[[#This Row],[Manager ID]],MANAGERS!A:A,MANAGERS!B:B)</f>
        <v>Manager_2</v>
      </c>
      <c r="AB1772" t="str" cm="1">
        <f t="array" ref="AB1772">_xlfn.XLOOKUP(Table1[[#This Row],[Manager ID]],Table2[[#All],[Manager ID]],Table2[[#All],[Department Head]])</f>
        <v>Sales</v>
      </c>
      <c r="AC1772" s="2">
        <f>_xlfn.XLOOKUP(Table1[[#This Row],[City]],L:L,O:O)</f>
        <v>0.21356479274849693</v>
      </c>
      <c r="AD1772" t="str" cm="1">
        <f t="array" ref="AD1772">_xlfn.IFS(Table1[[#This Row],[Performance Score]]&gt;=90,"Excellent",Table1[[#This Row],[Performance Score]]&gt;=75,"Good",Table1[[#This Row],[Performance Score]]&gt;=60,"Average",Table1[[#This Row],[Performance Score]]&lt;=60,"Need Improvement")</f>
        <v>Good</v>
      </c>
      <c r="AE1772" t="str">
        <f>IF(AND(Table1[[#This Row],[Attendance %]]&gt;=80,(Table1[[#This Row],[Performance Score]]&gt;=80)),"Eligible","Not Eligible")</f>
        <v>Not Eligible</v>
      </c>
      <c r="AF1772" t="str">
        <f>IF(Table1[[#This Row],[Performance Score]]&gt;=80,"High Performer","Low Performer")</f>
        <v>Low Performer</v>
      </c>
      <c r="AG1772" t="str" cm="1">
        <f t="array" aca="1" ref="AG1772" ca="1">_xlfn.IFS(Table1[[#This Row],[Experience]]&lt;=3,"Junior",Table1[[#This Row],[Experience]]&lt;=7,"Mid Level",Table1[[#This Row],[Experience]]&gt;=7,"Senior")</f>
        <v>Junior</v>
      </c>
      <c r="AH1772" t="str">
        <f>IF(Table1[[#This Row],[Attendance %]]&gt;75,"OK","Below 75")</f>
        <v>OK</v>
      </c>
      <c r="AI1772" t="b">
        <f>ISBLANK(Table1[[#This Row],[Employee ID]])</f>
        <v>0</v>
      </c>
      <c r="AJ1772" t="b">
        <f>ISNUMBER(Table1[[#This Row],[Total Salary  ]])</f>
        <v>1</v>
      </c>
      <c r="AK1772" t="str">
        <f>IFERROR(_xlfn.XLOOKUP(Table1[[#This Row],[Manager ID]],MANAGERS!A:A,MANAGERS!B:B),"Not Found")</f>
        <v>Manager_2</v>
      </c>
    </row>
    <row r="1773" spans="1:37" x14ac:dyDescent="0.2">
      <c r="A1773" t="s">
        <v>1803</v>
      </c>
      <c r="B1773" t="s">
        <v>77</v>
      </c>
      <c r="C1773" t="s">
        <v>15</v>
      </c>
      <c r="D1773" t="s">
        <v>25</v>
      </c>
      <c r="E1773" t="s">
        <v>17</v>
      </c>
      <c r="F1773" s="1">
        <v>45926</v>
      </c>
      <c r="G1773" s="1">
        <v>40402</v>
      </c>
      <c r="H1773">
        <v>91805</v>
      </c>
      <c r="I1773">
        <v>12818</v>
      </c>
      <c r="J1773">
        <v>86</v>
      </c>
      <c r="K1773">
        <v>40</v>
      </c>
      <c r="L1773" t="s">
        <v>18</v>
      </c>
      <c r="M1773">
        <v>117</v>
      </c>
      <c r="N1773">
        <f>Table1[[#This Row],[Basic Salary]]+Table1[[#This Row],[Bonus]]</f>
        <v>104623</v>
      </c>
      <c r="O1773" s="2">
        <f>Table1[[#This Row],[Bonus]]/Table1[[#This Row],[Basic Salary]]</f>
        <v>0.13962202494417517</v>
      </c>
      <c r="P1773">
        <f ca="1">DATEDIF(Table1[[#This Row],[Date of Birth]],TODAY(),"Y")</f>
        <v>15</v>
      </c>
      <c r="Q1773">
        <f ca="1">DATEDIF(Table1[[#This Row],[Joining Date]],TODAY(),"Y")</f>
        <v>0</v>
      </c>
      <c r="R1773" t="str">
        <f ca="1">IF(YEAR(Table1[[#This Row],[Joining Date]])=YEAR(TODAY()),"Yes","No")</f>
        <v>No</v>
      </c>
      <c r="S1773" t="str">
        <f ca="1">IF(Table1[[#This Row],[Experience]]&gt;5,"Yes","No")</f>
        <v>No</v>
      </c>
      <c r="T1773" t="str">
        <f>TEXT(Table1[[#This Row],[Joining Date]],"mmmm")</f>
        <v>September</v>
      </c>
      <c r="U1773" t="str">
        <f>TEXT(Table1[[#This Row],[Joining Date]],"yyyy")</f>
        <v>2025</v>
      </c>
      <c r="V1773" s="5">
        <f ca="1">TODAY()-Table1[[#This Row],[Joining Date]]</f>
        <v>313</v>
      </c>
      <c r="W1773" t="str">
        <f>LEFT(Table1[[#This Row],[Employee Name]],FIND(" ",Table1[[#This Row],[Employee Name]])-1)</f>
        <v>Rohan</v>
      </c>
      <c r="X1773" t="str">
        <f>RIGHT(Table1[[#This Row],[Employee Name]],LEN(Table1[[#This Row],[Employee Name]])-FIND(" ",Table1[[#This Row],[Employee Name]]))</f>
        <v>Gupta</v>
      </c>
      <c r="Y1773" t="str">
        <f>Table1[[#This Row],[Department]]&amp;"-"&amp;Table1[[#This Row],[Employee ID]]</f>
        <v>Finance-E01747</v>
      </c>
      <c r="Z1773" t="str">
        <f>LEFT(Table1[[#This Row],[Department]],3)</f>
        <v>Fin</v>
      </c>
      <c r="AA1773" t="str">
        <f>_xlfn.XLOOKUP(Table1[[#This Row],[Manager ID]],MANAGERS!A:A,MANAGERS!B:B)</f>
        <v>Manager_17</v>
      </c>
      <c r="AB1773" t="str" cm="1">
        <f t="array" ref="AB1773">_xlfn.XLOOKUP(Table1[[#This Row],[Manager ID]],Table2[[#All],[Manager ID]],Table2[[#All],[Department Head]])</f>
        <v>Finance</v>
      </c>
      <c r="AC1773" s="2">
        <f>_xlfn.XLOOKUP(Table1[[#This Row],[City]],L:L,O:O)</f>
        <v>0.21356479274849693</v>
      </c>
      <c r="AD1773" t="str" cm="1">
        <f t="array" ref="AD1773">_xlfn.IFS(Table1[[#This Row],[Performance Score]]&gt;=90,"Excellent",Table1[[#This Row],[Performance Score]]&gt;=75,"Good",Table1[[#This Row],[Performance Score]]&gt;=60,"Average",Table1[[#This Row],[Performance Score]]&lt;=60,"Need Improvement")</f>
        <v>Need Improvement</v>
      </c>
      <c r="AE1773" t="str">
        <f>IF(AND(Table1[[#This Row],[Attendance %]]&gt;=80,(Table1[[#This Row],[Performance Score]]&gt;=80)),"Eligible","Not Eligible")</f>
        <v>Not Eligible</v>
      </c>
      <c r="AF1773" t="str">
        <f>IF(Table1[[#This Row],[Performance Score]]&gt;=80,"High Performer","Low Performer")</f>
        <v>Low Performer</v>
      </c>
      <c r="AG1773" t="str" cm="1">
        <f t="array" aca="1" ref="AG1773" ca="1">_xlfn.IFS(Table1[[#This Row],[Experience]]&lt;=3,"Junior",Table1[[#This Row],[Experience]]&lt;=7,"Mid Level",Table1[[#This Row],[Experience]]&gt;=7,"Senior")</f>
        <v>Junior</v>
      </c>
      <c r="AH1773" t="str">
        <f>IF(Table1[[#This Row],[Attendance %]]&gt;75,"OK","Below 75")</f>
        <v>OK</v>
      </c>
      <c r="AI1773" t="b">
        <f>ISBLANK(Table1[[#This Row],[Employee ID]])</f>
        <v>0</v>
      </c>
      <c r="AJ1773" t="b">
        <f>ISNUMBER(Table1[[#This Row],[Total Salary  ]])</f>
        <v>1</v>
      </c>
      <c r="AK1773" t="str">
        <f>IFERROR(_xlfn.XLOOKUP(Table1[[#This Row],[Manager ID]],MANAGERS!A:A,MANAGERS!B:B),"Not Found")</f>
        <v>Manager_17</v>
      </c>
    </row>
    <row r="1774" spans="1:37" x14ac:dyDescent="0.2">
      <c r="A1774" t="s">
        <v>3189</v>
      </c>
      <c r="B1774" t="s">
        <v>89</v>
      </c>
      <c r="C1774" t="s">
        <v>15</v>
      </c>
      <c r="D1774" t="s">
        <v>16</v>
      </c>
      <c r="E1774" t="s">
        <v>17</v>
      </c>
      <c r="F1774" s="1">
        <v>43367</v>
      </c>
      <c r="G1774" s="1">
        <v>32599</v>
      </c>
      <c r="H1774">
        <v>76784</v>
      </c>
      <c r="I1774">
        <v>27831</v>
      </c>
      <c r="J1774">
        <v>79</v>
      </c>
      <c r="K1774">
        <v>79</v>
      </c>
      <c r="L1774" t="s">
        <v>23</v>
      </c>
      <c r="M1774">
        <v>103</v>
      </c>
      <c r="N1774">
        <f>Table1[[#This Row],[Basic Salary]]+Table1[[#This Row],[Bonus]]</f>
        <v>104615</v>
      </c>
      <c r="O1774" s="2">
        <f>Table1[[#This Row],[Bonus]]/Table1[[#This Row],[Basic Salary]]</f>
        <v>0.36245832465096894</v>
      </c>
      <c r="P1774">
        <f ca="1">DATEDIF(Table1[[#This Row],[Date of Birth]],TODAY(),"Y")</f>
        <v>37</v>
      </c>
      <c r="Q1774">
        <f ca="1">DATEDIF(Table1[[#This Row],[Joining Date]],TODAY(),"Y")</f>
        <v>7</v>
      </c>
      <c r="R1774" t="str">
        <f ca="1">IF(YEAR(Table1[[#This Row],[Joining Date]])=YEAR(TODAY()),"Yes","No")</f>
        <v>No</v>
      </c>
      <c r="S1774" t="str">
        <f ca="1">IF(Table1[[#This Row],[Experience]]&gt;5,"Yes","No")</f>
        <v>Yes</v>
      </c>
      <c r="T1774" t="str">
        <f>TEXT(Table1[[#This Row],[Joining Date]],"mmmm")</f>
        <v>September</v>
      </c>
      <c r="U1774" t="str">
        <f>TEXT(Table1[[#This Row],[Joining Date]],"yyyy")</f>
        <v>2018</v>
      </c>
      <c r="V1774" s="5">
        <f ca="1">TODAY()-Table1[[#This Row],[Joining Date]]</f>
        <v>2872</v>
      </c>
      <c r="W1774" t="str">
        <f>LEFT(Table1[[#This Row],[Employee Name]],FIND(" ",Table1[[#This Row],[Employee Name]])-1)</f>
        <v>Tarun</v>
      </c>
      <c r="X1774" t="str">
        <f>RIGHT(Table1[[#This Row],[Employee Name]],LEN(Table1[[#This Row],[Employee Name]])-FIND(" ",Table1[[#This Row],[Employee Name]]))</f>
        <v>Verma</v>
      </c>
      <c r="Y1774" t="str">
        <f>Table1[[#This Row],[Department]]&amp;"-"&amp;Table1[[#This Row],[Employee ID]]</f>
        <v>HR-E03133</v>
      </c>
      <c r="Z1774" t="str">
        <f>LEFT(Table1[[#This Row],[Department]],3)</f>
        <v>HR</v>
      </c>
      <c r="AA1774" t="str">
        <f>_xlfn.XLOOKUP(Table1[[#This Row],[Manager ID]],MANAGERS!A:A,MANAGERS!B:B)</f>
        <v>Manager_3</v>
      </c>
      <c r="AB1774" t="str" cm="1">
        <f t="array" ref="AB1774">_xlfn.XLOOKUP(Table1[[#This Row],[Manager ID]],Table2[[#All],[Manager ID]],Table2[[#All],[Department Head]])</f>
        <v>IT</v>
      </c>
      <c r="AC1774" s="2">
        <f>_xlfn.XLOOKUP(Table1[[#This Row],[City]],L:L,O:O)</f>
        <v>0.23486488519629886</v>
      </c>
      <c r="AD1774" t="str" cm="1">
        <f t="array" ref="AD1774">_xlfn.IFS(Table1[[#This Row],[Performance Score]]&gt;=90,"Excellent",Table1[[#This Row],[Performance Score]]&gt;=75,"Good",Table1[[#This Row],[Performance Score]]&gt;=60,"Average",Table1[[#This Row],[Performance Score]]&lt;=60,"Need Improvement")</f>
        <v>Good</v>
      </c>
      <c r="AE1774" t="str">
        <f>IF(AND(Table1[[#This Row],[Attendance %]]&gt;=80,(Table1[[#This Row],[Performance Score]]&gt;=80)),"Eligible","Not Eligible")</f>
        <v>Not Eligible</v>
      </c>
      <c r="AF1774" t="str">
        <f>IF(Table1[[#This Row],[Performance Score]]&gt;=80,"High Performer","Low Performer")</f>
        <v>Low Performer</v>
      </c>
      <c r="AG1774" t="str" cm="1">
        <f t="array" aca="1" ref="AG1774" ca="1">_xlfn.IFS(Table1[[#This Row],[Experience]]&lt;=3,"Junior",Table1[[#This Row],[Experience]]&lt;=7,"Mid Level",Table1[[#This Row],[Experience]]&gt;=7,"Senior")</f>
        <v>Mid Level</v>
      </c>
      <c r="AH1774" t="str">
        <f>IF(Table1[[#This Row],[Attendance %]]&gt;75,"OK","Below 75")</f>
        <v>OK</v>
      </c>
      <c r="AI1774" t="b">
        <f>ISBLANK(Table1[[#This Row],[Employee ID]])</f>
        <v>0</v>
      </c>
      <c r="AJ1774" t="b">
        <f>ISNUMBER(Table1[[#This Row],[Total Salary  ]])</f>
        <v>1</v>
      </c>
      <c r="AK1774" t="str">
        <f>IFERROR(_xlfn.XLOOKUP(Table1[[#This Row],[Manager ID]],MANAGERS!A:A,MANAGERS!B:B),"Not Found")</f>
        <v>Manager_3</v>
      </c>
    </row>
    <row r="1775" spans="1:37" x14ac:dyDescent="0.2">
      <c r="A1775" t="s">
        <v>703</v>
      </c>
      <c r="B1775" t="s">
        <v>129</v>
      </c>
      <c r="C1775" t="s">
        <v>21</v>
      </c>
      <c r="D1775" t="s">
        <v>46</v>
      </c>
      <c r="E1775" t="s">
        <v>17</v>
      </c>
      <c r="F1775" s="1">
        <v>42974</v>
      </c>
      <c r="G1775" s="1">
        <v>40888</v>
      </c>
      <c r="H1775">
        <v>90762</v>
      </c>
      <c r="I1775">
        <v>13822</v>
      </c>
      <c r="J1775">
        <v>86</v>
      </c>
      <c r="K1775">
        <v>99</v>
      </c>
      <c r="L1775" t="s">
        <v>23</v>
      </c>
      <c r="M1775">
        <v>119</v>
      </c>
      <c r="N1775">
        <f>Table1[[#This Row],[Basic Salary]]+Table1[[#This Row],[Bonus]]</f>
        <v>104584</v>
      </c>
      <c r="O1775" s="2">
        <f>Table1[[#This Row],[Bonus]]/Table1[[#This Row],[Basic Salary]]</f>
        <v>0.15228840263546417</v>
      </c>
      <c r="P1775">
        <f ca="1">DATEDIF(Table1[[#This Row],[Date of Birth]],TODAY(),"Y")</f>
        <v>14</v>
      </c>
      <c r="Q1775">
        <f ca="1">DATEDIF(Table1[[#This Row],[Joining Date]],TODAY(),"Y")</f>
        <v>8</v>
      </c>
      <c r="R1775" t="str">
        <f ca="1">IF(YEAR(Table1[[#This Row],[Joining Date]])=YEAR(TODAY()),"Yes","No")</f>
        <v>No</v>
      </c>
      <c r="S1775" t="str">
        <f ca="1">IF(Table1[[#This Row],[Experience]]&gt;5,"Yes","No")</f>
        <v>Yes</v>
      </c>
      <c r="T1775" t="str">
        <f>TEXT(Table1[[#This Row],[Joining Date]],"mmmm")</f>
        <v>August</v>
      </c>
      <c r="U1775" t="str">
        <f>TEXT(Table1[[#This Row],[Joining Date]],"yyyy")</f>
        <v>2017</v>
      </c>
      <c r="V1775" s="5">
        <f ca="1">TODAY()-Table1[[#This Row],[Joining Date]]</f>
        <v>3265</v>
      </c>
      <c r="W1775" t="str">
        <f>LEFT(Table1[[#This Row],[Employee Name]],FIND(" ",Table1[[#This Row],[Employee Name]])-1)</f>
        <v>Aarav</v>
      </c>
      <c r="X1775" t="str">
        <f>RIGHT(Table1[[#This Row],[Employee Name]],LEN(Table1[[#This Row],[Employee Name]])-FIND(" ",Table1[[#This Row],[Employee Name]]))</f>
        <v>Sharma</v>
      </c>
      <c r="Y1775" t="str">
        <f>Table1[[#This Row],[Department]]&amp;"-"&amp;Table1[[#This Row],[Employee ID]]</f>
        <v>Support-E00647</v>
      </c>
      <c r="Z1775" t="str">
        <f>LEFT(Table1[[#This Row],[Department]],3)</f>
        <v>Sup</v>
      </c>
      <c r="AA1775" t="str">
        <f>_xlfn.XLOOKUP(Table1[[#This Row],[Manager ID]],MANAGERS!A:A,MANAGERS!B:B)</f>
        <v>Manager_19</v>
      </c>
      <c r="AB1775" t="str" cm="1">
        <f t="array" ref="AB1775">_xlfn.XLOOKUP(Table1[[#This Row],[Manager ID]],Table2[[#All],[Manager ID]],Table2[[#All],[Department Head]])</f>
        <v>Support</v>
      </c>
      <c r="AC1775" s="2">
        <f>_xlfn.XLOOKUP(Table1[[#This Row],[City]],L:L,O:O)</f>
        <v>0.23486488519629886</v>
      </c>
      <c r="AD1775" t="str" cm="1">
        <f t="array" ref="AD1775">_xlfn.IFS(Table1[[#This Row],[Performance Score]]&gt;=90,"Excellent",Table1[[#This Row],[Performance Score]]&gt;=75,"Good",Table1[[#This Row],[Performance Score]]&gt;=60,"Average",Table1[[#This Row],[Performance Score]]&lt;=60,"Need Improvement")</f>
        <v>Excellent</v>
      </c>
      <c r="AE1775" t="str">
        <f>IF(AND(Table1[[#This Row],[Attendance %]]&gt;=80,(Table1[[#This Row],[Performance Score]]&gt;=80)),"Eligible","Not Eligible")</f>
        <v>Eligible</v>
      </c>
      <c r="AF1775" t="str">
        <f>IF(Table1[[#This Row],[Performance Score]]&gt;=80,"High Performer","Low Performer")</f>
        <v>High Performer</v>
      </c>
      <c r="AG1775" t="str" cm="1">
        <f t="array" aca="1" ref="AG1775" ca="1">_xlfn.IFS(Table1[[#This Row],[Experience]]&lt;=3,"Junior",Table1[[#This Row],[Experience]]&lt;=7,"Mid Level",Table1[[#This Row],[Experience]]&gt;=7,"Senior")</f>
        <v>Senior</v>
      </c>
      <c r="AH1775" t="str">
        <f>IF(Table1[[#This Row],[Attendance %]]&gt;75,"OK","Below 75")</f>
        <v>OK</v>
      </c>
      <c r="AI1775" t="b">
        <f>ISBLANK(Table1[[#This Row],[Employee ID]])</f>
        <v>0</v>
      </c>
      <c r="AJ1775" t="b">
        <f>ISNUMBER(Table1[[#This Row],[Total Salary  ]])</f>
        <v>1</v>
      </c>
      <c r="AK1775" t="str">
        <f>IFERROR(_xlfn.XLOOKUP(Table1[[#This Row],[Manager ID]],MANAGERS!A:A,MANAGERS!B:B),"Not Found")</f>
        <v>Manager_19</v>
      </c>
    </row>
    <row r="1776" spans="1:37" x14ac:dyDescent="0.2">
      <c r="A1776" t="s">
        <v>1663</v>
      </c>
      <c r="B1776" t="s">
        <v>42</v>
      </c>
      <c r="C1776" t="s">
        <v>21</v>
      </c>
      <c r="D1776" t="s">
        <v>16</v>
      </c>
      <c r="E1776" t="s">
        <v>22</v>
      </c>
      <c r="F1776" s="1">
        <v>44042</v>
      </c>
      <c r="G1776" s="1">
        <v>36306</v>
      </c>
      <c r="H1776">
        <v>86040</v>
      </c>
      <c r="I1776">
        <v>18514</v>
      </c>
      <c r="J1776">
        <v>71</v>
      </c>
      <c r="K1776">
        <v>40</v>
      </c>
      <c r="L1776" t="s">
        <v>23</v>
      </c>
      <c r="M1776">
        <v>102</v>
      </c>
      <c r="N1776">
        <f>Table1[[#This Row],[Basic Salary]]+Table1[[#This Row],[Bonus]]</f>
        <v>104554</v>
      </c>
      <c r="O1776" s="2">
        <f>Table1[[#This Row],[Bonus]]/Table1[[#This Row],[Basic Salary]]</f>
        <v>0.21517898651789866</v>
      </c>
      <c r="P1776">
        <f ca="1">DATEDIF(Table1[[#This Row],[Date of Birth]],TODAY(),"Y")</f>
        <v>27</v>
      </c>
      <c r="Q1776">
        <f ca="1">DATEDIF(Table1[[#This Row],[Joining Date]],TODAY(),"Y")</f>
        <v>6</v>
      </c>
      <c r="R1776" t="str">
        <f ca="1">IF(YEAR(Table1[[#This Row],[Joining Date]])=YEAR(TODAY()),"Yes","No")</f>
        <v>No</v>
      </c>
      <c r="S1776" t="str">
        <f ca="1">IF(Table1[[#This Row],[Experience]]&gt;5,"Yes","No")</f>
        <v>Yes</v>
      </c>
      <c r="T1776" t="str">
        <f>TEXT(Table1[[#This Row],[Joining Date]],"mmmm")</f>
        <v>July</v>
      </c>
      <c r="U1776" t="str">
        <f>TEXT(Table1[[#This Row],[Joining Date]],"yyyy")</f>
        <v>2020</v>
      </c>
      <c r="V1776" s="5">
        <f ca="1">TODAY()-Table1[[#This Row],[Joining Date]]</f>
        <v>2197</v>
      </c>
      <c r="W1776" t="str">
        <f>LEFT(Table1[[#This Row],[Employee Name]],FIND(" ",Table1[[#This Row],[Employee Name]])-1)</f>
        <v>Krishna</v>
      </c>
      <c r="X1776" t="str">
        <f>RIGHT(Table1[[#This Row],[Employee Name]],LEN(Table1[[#This Row],[Employee Name]])-FIND(" ",Table1[[#This Row],[Employee Name]]))</f>
        <v>Chaitanya</v>
      </c>
      <c r="Y1776" t="str">
        <f>Table1[[#This Row],[Department]]&amp;"-"&amp;Table1[[#This Row],[Employee ID]]</f>
        <v>HR-E01607</v>
      </c>
      <c r="Z1776" t="str">
        <f>LEFT(Table1[[#This Row],[Department]],3)</f>
        <v>HR</v>
      </c>
      <c r="AA1776" t="str">
        <f>_xlfn.XLOOKUP(Table1[[#This Row],[Manager ID]],MANAGERS!A:A,MANAGERS!B:B)</f>
        <v>Manager_2</v>
      </c>
      <c r="AB1776" t="str" cm="1">
        <f t="array" ref="AB1776">_xlfn.XLOOKUP(Table1[[#This Row],[Manager ID]],Table2[[#All],[Manager ID]],Table2[[#All],[Department Head]])</f>
        <v>Sales</v>
      </c>
      <c r="AC1776" s="2">
        <f>_xlfn.XLOOKUP(Table1[[#This Row],[City]],L:L,O:O)</f>
        <v>0.23486488519629886</v>
      </c>
      <c r="AD1776" t="str" cm="1">
        <f t="array" ref="AD1776">_xlfn.IFS(Table1[[#This Row],[Performance Score]]&gt;=90,"Excellent",Table1[[#This Row],[Performance Score]]&gt;=75,"Good",Table1[[#This Row],[Performance Score]]&gt;=60,"Average",Table1[[#This Row],[Performance Score]]&lt;=60,"Need Improvement")</f>
        <v>Need Improvement</v>
      </c>
      <c r="AE1776" t="str">
        <f>IF(AND(Table1[[#This Row],[Attendance %]]&gt;=80,(Table1[[#This Row],[Performance Score]]&gt;=80)),"Eligible","Not Eligible")</f>
        <v>Not Eligible</v>
      </c>
      <c r="AF1776" t="str">
        <f>IF(Table1[[#This Row],[Performance Score]]&gt;=80,"High Performer","Low Performer")</f>
        <v>Low Performer</v>
      </c>
      <c r="AG1776" t="str" cm="1">
        <f t="array" aca="1" ref="AG1776" ca="1">_xlfn.IFS(Table1[[#This Row],[Experience]]&lt;=3,"Junior",Table1[[#This Row],[Experience]]&lt;=7,"Mid Level",Table1[[#This Row],[Experience]]&gt;=7,"Senior")</f>
        <v>Mid Level</v>
      </c>
      <c r="AH1776" t="str">
        <f>IF(Table1[[#This Row],[Attendance %]]&gt;75,"OK","Below 75")</f>
        <v>Below 75</v>
      </c>
      <c r="AI1776" t="b">
        <f>ISBLANK(Table1[[#This Row],[Employee ID]])</f>
        <v>0</v>
      </c>
      <c r="AJ1776" t="b">
        <f>ISNUMBER(Table1[[#This Row],[Total Salary  ]])</f>
        <v>1</v>
      </c>
      <c r="AK1776" t="str">
        <f>IFERROR(_xlfn.XLOOKUP(Table1[[#This Row],[Manager ID]],MANAGERS!A:A,MANAGERS!B:B),"Not Found")</f>
        <v>Manager_2</v>
      </c>
    </row>
    <row r="1777" spans="1:37" x14ac:dyDescent="0.2">
      <c r="A1777" t="s">
        <v>1688</v>
      </c>
      <c r="B1777" t="s">
        <v>71</v>
      </c>
      <c r="C1777" t="s">
        <v>15</v>
      </c>
      <c r="D1777" t="s">
        <v>25</v>
      </c>
      <c r="E1777" t="s">
        <v>65</v>
      </c>
      <c r="F1777" s="1">
        <v>42545</v>
      </c>
      <c r="G1777" s="1">
        <v>39136</v>
      </c>
      <c r="H1777">
        <v>98763</v>
      </c>
      <c r="I1777">
        <v>5775</v>
      </c>
      <c r="J1777">
        <v>88</v>
      </c>
      <c r="K1777">
        <v>71</v>
      </c>
      <c r="L1777" t="s">
        <v>31</v>
      </c>
      <c r="M1777">
        <v>114</v>
      </c>
      <c r="N1777">
        <f>Table1[[#This Row],[Basic Salary]]+Table1[[#This Row],[Bonus]]</f>
        <v>104538</v>
      </c>
      <c r="O1777" s="2">
        <f>Table1[[#This Row],[Bonus]]/Table1[[#This Row],[Basic Salary]]</f>
        <v>5.8473314905379548E-2</v>
      </c>
      <c r="P1777">
        <f ca="1">DATEDIF(Table1[[#This Row],[Date of Birth]],TODAY(),"Y")</f>
        <v>19</v>
      </c>
      <c r="Q1777">
        <f ca="1">DATEDIF(Table1[[#This Row],[Joining Date]],TODAY(),"Y")</f>
        <v>10</v>
      </c>
      <c r="R1777" t="str">
        <f ca="1">IF(YEAR(Table1[[#This Row],[Joining Date]])=YEAR(TODAY()),"Yes","No")</f>
        <v>No</v>
      </c>
      <c r="S1777" t="str">
        <f ca="1">IF(Table1[[#This Row],[Experience]]&gt;5,"Yes","No")</f>
        <v>Yes</v>
      </c>
      <c r="T1777" t="str">
        <f>TEXT(Table1[[#This Row],[Joining Date]],"mmmm")</f>
        <v>June</v>
      </c>
      <c r="U1777" t="str">
        <f>TEXT(Table1[[#This Row],[Joining Date]],"yyyy")</f>
        <v>2016</v>
      </c>
      <c r="V1777" s="5">
        <f ca="1">TODAY()-Table1[[#This Row],[Joining Date]]</f>
        <v>3694</v>
      </c>
      <c r="W1777" t="str">
        <f>LEFT(Table1[[#This Row],[Employee Name]],FIND(" ",Table1[[#This Row],[Employee Name]])-1)</f>
        <v>Sneha</v>
      </c>
      <c r="X1777" t="str">
        <f>RIGHT(Table1[[#This Row],[Employee Name]],LEN(Table1[[#This Row],[Employee Name]])-FIND(" ",Table1[[#This Row],[Employee Name]]))</f>
        <v>Iyer</v>
      </c>
      <c r="Y1777" t="str">
        <f>Table1[[#This Row],[Department]]&amp;"-"&amp;Table1[[#This Row],[Employee ID]]</f>
        <v>Finance-E01632</v>
      </c>
      <c r="Z1777" t="str">
        <f>LEFT(Table1[[#This Row],[Department]],3)</f>
        <v>Fin</v>
      </c>
      <c r="AA1777" t="str">
        <f>_xlfn.XLOOKUP(Table1[[#This Row],[Manager ID]],MANAGERS!A:A,MANAGERS!B:B)</f>
        <v>Manager_14</v>
      </c>
      <c r="AB1777" t="str" cm="1">
        <f t="array" ref="AB1777">_xlfn.XLOOKUP(Table1[[#This Row],[Manager ID]],Table2[[#All],[Manager ID]],Table2[[#All],[Department Head]])</f>
        <v>Marketing</v>
      </c>
      <c r="AC1777" s="2">
        <f>_xlfn.XLOOKUP(Table1[[#This Row],[City]],L:L,O:O)</f>
        <v>0.241864189087755</v>
      </c>
      <c r="AD1777" t="str" cm="1">
        <f t="array" ref="AD1777">_xlfn.IFS(Table1[[#This Row],[Performance Score]]&gt;=90,"Excellent",Table1[[#This Row],[Performance Score]]&gt;=75,"Good",Table1[[#This Row],[Performance Score]]&gt;=60,"Average",Table1[[#This Row],[Performance Score]]&lt;=60,"Need Improvement")</f>
        <v>Average</v>
      </c>
      <c r="AE1777" t="str">
        <f>IF(AND(Table1[[#This Row],[Attendance %]]&gt;=80,(Table1[[#This Row],[Performance Score]]&gt;=80)),"Eligible","Not Eligible")</f>
        <v>Not Eligible</v>
      </c>
      <c r="AF1777" t="str">
        <f>IF(Table1[[#This Row],[Performance Score]]&gt;=80,"High Performer","Low Performer")</f>
        <v>Low Performer</v>
      </c>
      <c r="AG1777" t="str" cm="1">
        <f t="array" aca="1" ref="AG1777" ca="1">_xlfn.IFS(Table1[[#This Row],[Experience]]&lt;=3,"Junior",Table1[[#This Row],[Experience]]&lt;=7,"Mid Level",Table1[[#This Row],[Experience]]&gt;=7,"Senior")</f>
        <v>Senior</v>
      </c>
      <c r="AH1777" t="str">
        <f>IF(Table1[[#This Row],[Attendance %]]&gt;75,"OK","Below 75")</f>
        <v>OK</v>
      </c>
      <c r="AI1777" t="b">
        <f>ISBLANK(Table1[[#This Row],[Employee ID]])</f>
        <v>0</v>
      </c>
      <c r="AJ1777" t="b">
        <f>ISNUMBER(Table1[[#This Row],[Total Salary  ]])</f>
        <v>1</v>
      </c>
      <c r="AK1777" t="str">
        <f>IFERROR(_xlfn.XLOOKUP(Table1[[#This Row],[Manager ID]],MANAGERS!A:A,MANAGERS!B:B),"Not Found")</f>
        <v>Manager_14</v>
      </c>
    </row>
    <row r="1778" spans="1:37" x14ac:dyDescent="0.2">
      <c r="A1778" t="s">
        <v>1850</v>
      </c>
      <c r="B1778" t="s">
        <v>71</v>
      </c>
      <c r="C1778" t="s">
        <v>15</v>
      </c>
      <c r="D1778" t="s">
        <v>40</v>
      </c>
      <c r="E1778" t="s">
        <v>65</v>
      </c>
      <c r="F1778" s="1">
        <v>45272</v>
      </c>
      <c r="G1778" s="1">
        <v>33635</v>
      </c>
      <c r="H1778">
        <v>92067</v>
      </c>
      <c r="I1778">
        <v>12466</v>
      </c>
      <c r="J1778">
        <v>80</v>
      </c>
      <c r="K1778">
        <v>63</v>
      </c>
      <c r="L1778" t="s">
        <v>18</v>
      </c>
      <c r="M1778">
        <v>102</v>
      </c>
      <c r="N1778">
        <f>Table1[[#This Row],[Basic Salary]]+Table1[[#This Row],[Bonus]]</f>
        <v>104533</v>
      </c>
      <c r="O1778" s="2">
        <f>Table1[[#This Row],[Bonus]]/Table1[[#This Row],[Basic Salary]]</f>
        <v>0.1354013924641837</v>
      </c>
      <c r="P1778">
        <f ca="1">DATEDIF(Table1[[#This Row],[Date of Birth]],TODAY(),"Y")</f>
        <v>34</v>
      </c>
      <c r="Q1778">
        <f ca="1">DATEDIF(Table1[[#This Row],[Joining Date]],TODAY(),"Y")</f>
        <v>2</v>
      </c>
      <c r="R1778" t="str">
        <f ca="1">IF(YEAR(Table1[[#This Row],[Joining Date]])=YEAR(TODAY()),"Yes","No")</f>
        <v>No</v>
      </c>
      <c r="S1778" t="str">
        <f ca="1">IF(Table1[[#This Row],[Experience]]&gt;5,"Yes","No")</f>
        <v>No</v>
      </c>
      <c r="T1778" t="str">
        <f>TEXT(Table1[[#This Row],[Joining Date]],"mmmm")</f>
        <v>December</v>
      </c>
      <c r="U1778" t="str">
        <f>TEXT(Table1[[#This Row],[Joining Date]],"yyyy")</f>
        <v>2023</v>
      </c>
      <c r="V1778" s="5">
        <f ca="1">TODAY()-Table1[[#This Row],[Joining Date]]</f>
        <v>967</v>
      </c>
      <c r="W1778" t="str">
        <f>LEFT(Table1[[#This Row],[Employee Name]],FIND(" ",Table1[[#This Row],[Employee Name]])-1)</f>
        <v>Sneha</v>
      </c>
      <c r="X1778" t="str">
        <f>RIGHT(Table1[[#This Row],[Employee Name]],LEN(Table1[[#This Row],[Employee Name]])-FIND(" ",Table1[[#This Row],[Employee Name]]))</f>
        <v>Iyer</v>
      </c>
      <c r="Y1778" t="str">
        <f>Table1[[#This Row],[Department]]&amp;"-"&amp;Table1[[#This Row],[Employee ID]]</f>
        <v>IT-E01794</v>
      </c>
      <c r="Z1778" t="str">
        <f>LEFT(Table1[[#This Row],[Department]],3)</f>
        <v>IT</v>
      </c>
      <c r="AA1778" t="str">
        <f>_xlfn.XLOOKUP(Table1[[#This Row],[Manager ID]],MANAGERS!A:A,MANAGERS!B:B)</f>
        <v>Manager_2</v>
      </c>
      <c r="AB1778" t="str" cm="1">
        <f t="array" ref="AB1778">_xlfn.XLOOKUP(Table1[[#This Row],[Manager ID]],Table2[[#All],[Manager ID]],Table2[[#All],[Department Head]])</f>
        <v>Sales</v>
      </c>
      <c r="AC1778" s="2">
        <f>_xlfn.XLOOKUP(Table1[[#This Row],[City]],L:L,O:O)</f>
        <v>0.21356479274849693</v>
      </c>
      <c r="AD1778" t="str" cm="1">
        <f t="array" ref="AD1778">_xlfn.IFS(Table1[[#This Row],[Performance Score]]&gt;=90,"Excellent",Table1[[#This Row],[Performance Score]]&gt;=75,"Good",Table1[[#This Row],[Performance Score]]&gt;=60,"Average",Table1[[#This Row],[Performance Score]]&lt;=60,"Need Improvement")</f>
        <v>Average</v>
      </c>
      <c r="AE1778" t="str">
        <f>IF(AND(Table1[[#This Row],[Attendance %]]&gt;=80,(Table1[[#This Row],[Performance Score]]&gt;=80)),"Eligible","Not Eligible")</f>
        <v>Not Eligible</v>
      </c>
      <c r="AF1778" t="str">
        <f>IF(Table1[[#This Row],[Performance Score]]&gt;=80,"High Performer","Low Performer")</f>
        <v>Low Performer</v>
      </c>
      <c r="AG1778" t="str" cm="1">
        <f t="array" aca="1" ref="AG1778" ca="1">_xlfn.IFS(Table1[[#This Row],[Experience]]&lt;=3,"Junior",Table1[[#This Row],[Experience]]&lt;=7,"Mid Level",Table1[[#This Row],[Experience]]&gt;=7,"Senior")</f>
        <v>Junior</v>
      </c>
      <c r="AH1778" t="str">
        <f>IF(Table1[[#This Row],[Attendance %]]&gt;75,"OK","Below 75")</f>
        <v>OK</v>
      </c>
      <c r="AI1778" t="b">
        <f>ISBLANK(Table1[[#This Row],[Employee ID]])</f>
        <v>0</v>
      </c>
      <c r="AJ1778" t="b">
        <f>ISNUMBER(Table1[[#This Row],[Total Salary  ]])</f>
        <v>1</v>
      </c>
      <c r="AK1778" t="str">
        <f>IFERROR(_xlfn.XLOOKUP(Table1[[#This Row],[Manager ID]],MANAGERS!A:A,MANAGERS!B:B),"Not Found")</f>
        <v>Manager_2</v>
      </c>
    </row>
    <row r="1779" spans="1:37" x14ac:dyDescent="0.2">
      <c r="A1779" t="s">
        <v>2088</v>
      </c>
      <c r="B1779" t="s">
        <v>14</v>
      </c>
      <c r="C1779" t="s">
        <v>21</v>
      </c>
      <c r="D1779" t="s">
        <v>33</v>
      </c>
      <c r="E1779" t="s">
        <v>26</v>
      </c>
      <c r="F1779" s="1">
        <v>42503</v>
      </c>
      <c r="G1779" s="1">
        <v>29404</v>
      </c>
      <c r="H1779">
        <v>96793</v>
      </c>
      <c r="I1779">
        <v>7739</v>
      </c>
      <c r="J1779">
        <v>78</v>
      </c>
      <c r="K1779">
        <v>52</v>
      </c>
      <c r="L1779" t="s">
        <v>31</v>
      </c>
      <c r="M1779">
        <v>113</v>
      </c>
      <c r="N1779">
        <f>Table1[[#This Row],[Basic Salary]]+Table1[[#This Row],[Bonus]]</f>
        <v>104532</v>
      </c>
      <c r="O1779" s="2">
        <f>Table1[[#This Row],[Bonus]]/Table1[[#This Row],[Basic Salary]]</f>
        <v>7.9954128914280997E-2</v>
      </c>
      <c r="P1779">
        <f ca="1">DATEDIF(Table1[[#This Row],[Date of Birth]],TODAY(),"Y")</f>
        <v>46</v>
      </c>
      <c r="Q1779">
        <f ca="1">DATEDIF(Table1[[#This Row],[Joining Date]],TODAY(),"Y")</f>
        <v>10</v>
      </c>
      <c r="R1779" t="str">
        <f ca="1">IF(YEAR(Table1[[#This Row],[Joining Date]])=YEAR(TODAY()),"Yes","No")</f>
        <v>No</v>
      </c>
      <c r="S1779" t="str">
        <f ca="1">IF(Table1[[#This Row],[Experience]]&gt;5,"Yes","No")</f>
        <v>Yes</v>
      </c>
      <c r="T1779" t="str">
        <f>TEXT(Table1[[#This Row],[Joining Date]],"mmmm")</f>
        <v>May</v>
      </c>
      <c r="U1779" t="str">
        <f>TEXT(Table1[[#This Row],[Joining Date]],"yyyy")</f>
        <v>2016</v>
      </c>
      <c r="V1779" s="5">
        <f ca="1">TODAY()-Table1[[#This Row],[Joining Date]]</f>
        <v>3736</v>
      </c>
      <c r="W1779" t="str">
        <f>LEFT(Table1[[#This Row],[Employee Name]],FIND(" ",Table1[[#This Row],[Employee Name]])-1)</f>
        <v>Nisha</v>
      </c>
      <c r="X1779" t="str">
        <f>RIGHT(Table1[[#This Row],[Employee Name]],LEN(Table1[[#This Row],[Employee Name]])-FIND(" ",Table1[[#This Row],[Employee Name]]))</f>
        <v>Kapoor</v>
      </c>
      <c r="Y1779" t="str">
        <f>Table1[[#This Row],[Department]]&amp;"-"&amp;Table1[[#This Row],[Employee ID]]</f>
        <v>Marketing-E02032</v>
      </c>
      <c r="Z1779" t="str">
        <f>LEFT(Table1[[#This Row],[Department]],3)</f>
        <v>Mar</v>
      </c>
      <c r="AA1779" t="str">
        <f>_xlfn.XLOOKUP(Table1[[#This Row],[Manager ID]],MANAGERS!A:A,MANAGERS!B:B)</f>
        <v>Manager_13</v>
      </c>
      <c r="AB1779" t="str" cm="1">
        <f t="array" ref="AB1779">_xlfn.XLOOKUP(Table1[[#This Row],[Manager ID]],Table2[[#All],[Manager ID]],Table2[[#All],[Department Head]])</f>
        <v>HR</v>
      </c>
      <c r="AC1779" s="2">
        <f>_xlfn.XLOOKUP(Table1[[#This Row],[City]],L:L,O:O)</f>
        <v>0.241864189087755</v>
      </c>
      <c r="AD1779" t="str" cm="1">
        <f t="array" ref="AD1779">_xlfn.IFS(Table1[[#This Row],[Performance Score]]&gt;=90,"Excellent",Table1[[#This Row],[Performance Score]]&gt;=75,"Good",Table1[[#This Row],[Performance Score]]&gt;=60,"Average",Table1[[#This Row],[Performance Score]]&lt;=60,"Need Improvement")</f>
        <v>Need Improvement</v>
      </c>
      <c r="AE1779" t="str">
        <f>IF(AND(Table1[[#This Row],[Attendance %]]&gt;=80,(Table1[[#This Row],[Performance Score]]&gt;=80)),"Eligible","Not Eligible")</f>
        <v>Not Eligible</v>
      </c>
      <c r="AF1779" t="str">
        <f>IF(Table1[[#This Row],[Performance Score]]&gt;=80,"High Performer","Low Performer")</f>
        <v>Low Performer</v>
      </c>
      <c r="AG1779" t="str" cm="1">
        <f t="array" aca="1" ref="AG1779" ca="1">_xlfn.IFS(Table1[[#This Row],[Experience]]&lt;=3,"Junior",Table1[[#This Row],[Experience]]&lt;=7,"Mid Level",Table1[[#This Row],[Experience]]&gt;=7,"Senior")</f>
        <v>Senior</v>
      </c>
      <c r="AH1779" t="str">
        <f>IF(Table1[[#This Row],[Attendance %]]&gt;75,"OK","Below 75")</f>
        <v>OK</v>
      </c>
      <c r="AI1779" t="b">
        <f>ISBLANK(Table1[[#This Row],[Employee ID]])</f>
        <v>0</v>
      </c>
      <c r="AJ1779" t="b">
        <f>ISNUMBER(Table1[[#This Row],[Total Salary  ]])</f>
        <v>1</v>
      </c>
      <c r="AK1779" t="str">
        <f>IFERROR(_xlfn.XLOOKUP(Table1[[#This Row],[Manager ID]],MANAGERS!A:A,MANAGERS!B:B),"Not Found")</f>
        <v>Manager_13</v>
      </c>
    </row>
    <row r="1780" spans="1:37" x14ac:dyDescent="0.2">
      <c r="A1780" t="s">
        <v>2363</v>
      </c>
      <c r="B1780" t="s">
        <v>77</v>
      </c>
      <c r="C1780" t="s">
        <v>15</v>
      </c>
      <c r="D1780" t="s">
        <v>25</v>
      </c>
      <c r="E1780" t="s">
        <v>51</v>
      </c>
      <c r="F1780" s="1">
        <v>44064</v>
      </c>
      <c r="G1780" s="1">
        <v>34819</v>
      </c>
      <c r="H1780">
        <v>81939</v>
      </c>
      <c r="I1780">
        <v>22575</v>
      </c>
      <c r="J1780">
        <v>67</v>
      </c>
      <c r="K1780">
        <v>89</v>
      </c>
      <c r="L1780" t="s">
        <v>53</v>
      </c>
      <c r="M1780">
        <v>119</v>
      </c>
      <c r="N1780">
        <f>Table1[[#This Row],[Basic Salary]]+Table1[[#This Row],[Bonus]]</f>
        <v>104514</v>
      </c>
      <c r="O1780" s="2">
        <f>Table1[[#This Row],[Bonus]]/Table1[[#This Row],[Basic Salary]]</f>
        <v>0.27550983048365246</v>
      </c>
      <c r="P1780">
        <f ca="1">DATEDIF(Table1[[#This Row],[Date of Birth]],TODAY(),"Y")</f>
        <v>31</v>
      </c>
      <c r="Q1780">
        <f ca="1">DATEDIF(Table1[[#This Row],[Joining Date]],TODAY(),"Y")</f>
        <v>5</v>
      </c>
      <c r="R1780" t="str">
        <f ca="1">IF(YEAR(Table1[[#This Row],[Joining Date]])=YEAR(TODAY()),"Yes","No")</f>
        <v>No</v>
      </c>
      <c r="S1780" t="str">
        <f ca="1">IF(Table1[[#This Row],[Experience]]&gt;5,"Yes","No")</f>
        <v>No</v>
      </c>
      <c r="T1780" t="str">
        <f>TEXT(Table1[[#This Row],[Joining Date]],"mmmm")</f>
        <v>August</v>
      </c>
      <c r="U1780" t="str">
        <f>TEXT(Table1[[#This Row],[Joining Date]],"yyyy")</f>
        <v>2020</v>
      </c>
      <c r="V1780" s="5">
        <f ca="1">TODAY()-Table1[[#This Row],[Joining Date]]</f>
        <v>2175</v>
      </c>
      <c r="W1780" t="str">
        <f>LEFT(Table1[[#This Row],[Employee Name]],FIND(" ",Table1[[#This Row],[Employee Name]])-1)</f>
        <v>Rohan</v>
      </c>
      <c r="X1780" t="str">
        <f>RIGHT(Table1[[#This Row],[Employee Name]],LEN(Table1[[#This Row],[Employee Name]])-FIND(" ",Table1[[#This Row],[Employee Name]]))</f>
        <v>Gupta</v>
      </c>
      <c r="Y1780" t="str">
        <f>Table1[[#This Row],[Department]]&amp;"-"&amp;Table1[[#This Row],[Employee ID]]</f>
        <v>Finance-E02307</v>
      </c>
      <c r="Z1780" t="str">
        <f>LEFT(Table1[[#This Row],[Department]],3)</f>
        <v>Fin</v>
      </c>
      <c r="AA1780" t="str">
        <f>_xlfn.XLOOKUP(Table1[[#This Row],[Manager ID]],MANAGERS!A:A,MANAGERS!B:B)</f>
        <v>Manager_19</v>
      </c>
      <c r="AB1780" t="str" cm="1">
        <f t="array" ref="AB1780">_xlfn.XLOOKUP(Table1[[#This Row],[Manager ID]],Table2[[#All],[Manager ID]],Table2[[#All],[Department Head]])</f>
        <v>Support</v>
      </c>
      <c r="AC1780" s="2">
        <f>_xlfn.XLOOKUP(Table1[[#This Row],[City]],L:L,O:O)</f>
        <v>0.23685887225230964</v>
      </c>
      <c r="AD1780" t="str" cm="1">
        <f t="array" ref="AD1780">_xlfn.IFS(Table1[[#This Row],[Performance Score]]&gt;=90,"Excellent",Table1[[#This Row],[Performance Score]]&gt;=75,"Good",Table1[[#This Row],[Performance Score]]&gt;=60,"Average",Table1[[#This Row],[Performance Score]]&lt;=60,"Need Improvement")</f>
        <v>Good</v>
      </c>
      <c r="AE1780" t="str">
        <f>IF(AND(Table1[[#This Row],[Attendance %]]&gt;=80,(Table1[[#This Row],[Performance Score]]&gt;=80)),"Eligible","Not Eligible")</f>
        <v>Not Eligible</v>
      </c>
      <c r="AF1780" t="str">
        <f>IF(Table1[[#This Row],[Performance Score]]&gt;=80,"High Performer","Low Performer")</f>
        <v>High Performer</v>
      </c>
      <c r="AG1780" t="str" cm="1">
        <f t="array" aca="1" ref="AG1780" ca="1">_xlfn.IFS(Table1[[#This Row],[Experience]]&lt;=3,"Junior",Table1[[#This Row],[Experience]]&lt;=7,"Mid Level",Table1[[#This Row],[Experience]]&gt;=7,"Senior")</f>
        <v>Mid Level</v>
      </c>
      <c r="AH1780" t="str">
        <f>IF(Table1[[#This Row],[Attendance %]]&gt;75,"OK","Below 75")</f>
        <v>Below 75</v>
      </c>
      <c r="AI1780" t="b">
        <f>ISBLANK(Table1[[#This Row],[Employee ID]])</f>
        <v>0</v>
      </c>
      <c r="AJ1780" t="b">
        <f>ISNUMBER(Table1[[#This Row],[Total Salary  ]])</f>
        <v>1</v>
      </c>
      <c r="AK1780" t="str">
        <f>IFERROR(_xlfn.XLOOKUP(Table1[[#This Row],[Manager ID]],MANAGERS!A:A,MANAGERS!B:B),"Not Found")</f>
        <v>Manager_19</v>
      </c>
    </row>
    <row r="1781" spans="1:37" x14ac:dyDescent="0.2">
      <c r="A1781" t="s">
        <v>4427</v>
      </c>
      <c r="B1781" t="s">
        <v>75</v>
      </c>
      <c r="C1781" t="s">
        <v>21</v>
      </c>
      <c r="D1781" t="s">
        <v>46</v>
      </c>
      <c r="E1781" t="s">
        <v>22</v>
      </c>
      <c r="F1781" s="1">
        <v>44779</v>
      </c>
      <c r="G1781" s="1">
        <v>40999</v>
      </c>
      <c r="H1781">
        <v>80619</v>
      </c>
      <c r="I1781">
        <v>23880</v>
      </c>
      <c r="J1781">
        <v>97</v>
      </c>
      <c r="K1781">
        <v>46</v>
      </c>
      <c r="L1781" t="s">
        <v>27</v>
      </c>
      <c r="M1781">
        <v>111</v>
      </c>
      <c r="N1781">
        <f>Table1[[#This Row],[Basic Salary]]+Table1[[#This Row],[Bonus]]</f>
        <v>104499</v>
      </c>
      <c r="O1781" s="2">
        <f>Table1[[#This Row],[Bonus]]/Table1[[#This Row],[Basic Salary]]</f>
        <v>0.29620808990436498</v>
      </c>
      <c r="P1781">
        <f ca="1">DATEDIF(Table1[[#This Row],[Date of Birth]],TODAY(),"Y")</f>
        <v>14</v>
      </c>
      <c r="Q1781">
        <f ca="1">DATEDIF(Table1[[#This Row],[Joining Date]],TODAY(),"Y")</f>
        <v>3</v>
      </c>
      <c r="R1781" t="str">
        <f ca="1">IF(YEAR(Table1[[#This Row],[Joining Date]])=YEAR(TODAY()),"Yes","No")</f>
        <v>No</v>
      </c>
      <c r="S1781" t="str">
        <f ca="1">IF(Table1[[#This Row],[Experience]]&gt;5,"Yes","No")</f>
        <v>No</v>
      </c>
      <c r="T1781" t="str">
        <f>TEXT(Table1[[#This Row],[Joining Date]],"mmmm")</f>
        <v>August</v>
      </c>
      <c r="U1781" t="str">
        <f>TEXT(Table1[[#This Row],[Joining Date]],"yyyy")</f>
        <v>2022</v>
      </c>
      <c r="V1781" s="5">
        <f ca="1">TODAY()-Table1[[#This Row],[Joining Date]]</f>
        <v>1460</v>
      </c>
      <c r="W1781" t="str">
        <f>LEFT(Table1[[#This Row],[Employee Name]],FIND(" ",Table1[[#This Row],[Employee Name]])-1)</f>
        <v>Ishita</v>
      </c>
      <c r="X1781" t="str">
        <f>RIGHT(Table1[[#This Row],[Employee Name]],LEN(Table1[[#This Row],[Employee Name]])-FIND(" ",Table1[[#This Row],[Employee Name]]))</f>
        <v>Roy</v>
      </c>
      <c r="Y1781" t="str">
        <f>Table1[[#This Row],[Department]]&amp;"-"&amp;Table1[[#This Row],[Employee ID]]</f>
        <v>Support-E04371</v>
      </c>
      <c r="Z1781" t="str">
        <f>LEFT(Table1[[#This Row],[Department]],3)</f>
        <v>Sup</v>
      </c>
      <c r="AA1781" t="str">
        <f>_xlfn.XLOOKUP(Table1[[#This Row],[Manager ID]],MANAGERS!A:A,MANAGERS!B:B)</f>
        <v>Manager_11</v>
      </c>
      <c r="AB1781" t="str" cm="1">
        <f t="array" ref="AB1781">_xlfn.XLOOKUP(Table1[[#This Row],[Manager ID]],Table2[[#All],[Manager ID]],Table2[[#All],[Department Head]])</f>
        <v>Marketing</v>
      </c>
      <c r="AC1781" s="2">
        <f>_xlfn.XLOOKUP(Table1[[#This Row],[City]],L:L,O:O)</f>
        <v>0.23674293405114402</v>
      </c>
      <c r="AD1781" t="str" cm="1">
        <f t="array" ref="AD1781">_xlfn.IFS(Table1[[#This Row],[Performance Score]]&gt;=90,"Excellent",Table1[[#This Row],[Performance Score]]&gt;=75,"Good",Table1[[#This Row],[Performance Score]]&gt;=60,"Average",Table1[[#This Row],[Performance Score]]&lt;=60,"Need Improvement")</f>
        <v>Need Improvement</v>
      </c>
      <c r="AE1781" t="str">
        <f>IF(AND(Table1[[#This Row],[Attendance %]]&gt;=80,(Table1[[#This Row],[Performance Score]]&gt;=80)),"Eligible","Not Eligible")</f>
        <v>Not Eligible</v>
      </c>
      <c r="AF1781" t="str">
        <f>IF(Table1[[#This Row],[Performance Score]]&gt;=80,"High Performer","Low Performer")</f>
        <v>Low Performer</v>
      </c>
      <c r="AG1781" t="str" cm="1">
        <f t="array" aca="1" ref="AG1781" ca="1">_xlfn.IFS(Table1[[#This Row],[Experience]]&lt;=3,"Junior",Table1[[#This Row],[Experience]]&lt;=7,"Mid Level",Table1[[#This Row],[Experience]]&gt;=7,"Senior")</f>
        <v>Junior</v>
      </c>
      <c r="AH1781" t="str">
        <f>IF(Table1[[#This Row],[Attendance %]]&gt;75,"OK","Below 75")</f>
        <v>OK</v>
      </c>
      <c r="AI1781" t="b">
        <f>ISBLANK(Table1[[#This Row],[Employee ID]])</f>
        <v>0</v>
      </c>
      <c r="AJ1781" t="b">
        <f>ISNUMBER(Table1[[#This Row],[Total Salary  ]])</f>
        <v>1</v>
      </c>
      <c r="AK1781" t="str">
        <f>IFERROR(_xlfn.XLOOKUP(Table1[[#This Row],[Manager ID]],MANAGERS!A:A,MANAGERS!B:B),"Not Found")</f>
        <v>Manager_11</v>
      </c>
    </row>
    <row r="1782" spans="1:37" x14ac:dyDescent="0.2">
      <c r="A1782" t="s">
        <v>1499</v>
      </c>
      <c r="B1782" t="s">
        <v>20</v>
      </c>
      <c r="C1782" t="s">
        <v>21</v>
      </c>
      <c r="D1782" t="s">
        <v>16</v>
      </c>
      <c r="E1782" t="s">
        <v>22</v>
      </c>
      <c r="F1782" s="1">
        <v>45972</v>
      </c>
      <c r="G1782" s="1">
        <v>37014</v>
      </c>
      <c r="H1782">
        <v>85874</v>
      </c>
      <c r="I1782">
        <v>18601</v>
      </c>
      <c r="J1782">
        <v>94</v>
      </c>
      <c r="K1782">
        <v>68</v>
      </c>
      <c r="L1782" t="s">
        <v>37</v>
      </c>
      <c r="M1782">
        <v>120</v>
      </c>
      <c r="N1782">
        <f>Table1[[#This Row],[Basic Salary]]+Table1[[#This Row],[Bonus]]</f>
        <v>104475</v>
      </c>
      <c r="O1782" s="2">
        <f>Table1[[#This Row],[Bonus]]/Table1[[#This Row],[Basic Salary]]</f>
        <v>0.21660805366001351</v>
      </c>
      <c r="P1782">
        <f ca="1">DATEDIF(Table1[[#This Row],[Date of Birth]],TODAY(),"Y")</f>
        <v>25</v>
      </c>
      <c r="Q1782">
        <f ca="1">DATEDIF(Table1[[#This Row],[Joining Date]],TODAY(),"Y")</f>
        <v>0</v>
      </c>
      <c r="R1782" t="str">
        <f ca="1">IF(YEAR(Table1[[#This Row],[Joining Date]])=YEAR(TODAY()),"Yes","No")</f>
        <v>No</v>
      </c>
      <c r="S1782" t="str">
        <f ca="1">IF(Table1[[#This Row],[Experience]]&gt;5,"Yes","No")</f>
        <v>No</v>
      </c>
      <c r="T1782" t="str">
        <f>TEXT(Table1[[#This Row],[Joining Date]],"mmmm")</f>
        <v>November</v>
      </c>
      <c r="U1782" t="str">
        <f>TEXT(Table1[[#This Row],[Joining Date]],"yyyy")</f>
        <v>2025</v>
      </c>
      <c r="V1782" s="5">
        <f ca="1">TODAY()-Table1[[#This Row],[Joining Date]]</f>
        <v>267</v>
      </c>
      <c r="W1782" t="str">
        <f>LEFT(Table1[[#This Row],[Employee Name]],FIND(" ",Table1[[#This Row],[Employee Name]])-1)</f>
        <v>Rahul</v>
      </c>
      <c r="X1782" t="str">
        <f>RIGHT(Table1[[#This Row],[Employee Name]],LEN(Table1[[#This Row],[Employee Name]])-FIND(" ",Table1[[#This Row],[Employee Name]]))</f>
        <v>Verma</v>
      </c>
      <c r="Y1782" t="str">
        <f>Table1[[#This Row],[Department]]&amp;"-"&amp;Table1[[#This Row],[Employee ID]]</f>
        <v>HR-E01443</v>
      </c>
      <c r="Z1782" t="str">
        <f>LEFT(Table1[[#This Row],[Department]],3)</f>
        <v>HR</v>
      </c>
      <c r="AA1782" t="str">
        <f>_xlfn.XLOOKUP(Table1[[#This Row],[Manager ID]],MANAGERS!A:A,MANAGERS!B:B)</f>
        <v>Manager_20</v>
      </c>
      <c r="AB1782" t="str" cm="1">
        <f t="array" ref="AB1782">_xlfn.XLOOKUP(Table1[[#This Row],[Manager ID]],Table2[[#All],[Manager ID]],Table2[[#All],[Department Head]])</f>
        <v>Operations</v>
      </c>
      <c r="AC1782" s="2">
        <f>_xlfn.XLOOKUP(Table1[[#This Row],[City]],L:L,O:O)</f>
        <v>0.24036902712549932</v>
      </c>
      <c r="AD1782" t="str" cm="1">
        <f t="array" ref="AD1782">_xlfn.IFS(Table1[[#This Row],[Performance Score]]&gt;=90,"Excellent",Table1[[#This Row],[Performance Score]]&gt;=75,"Good",Table1[[#This Row],[Performance Score]]&gt;=60,"Average",Table1[[#This Row],[Performance Score]]&lt;=60,"Need Improvement")</f>
        <v>Average</v>
      </c>
      <c r="AE1782" t="str">
        <f>IF(AND(Table1[[#This Row],[Attendance %]]&gt;=80,(Table1[[#This Row],[Performance Score]]&gt;=80)),"Eligible","Not Eligible")</f>
        <v>Not Eligible</v>
      </c>
      <c r="AF1782" t="str">
        <f>IF(Table1[[#This Row],[Performance Score]]&gt;=80,"High Performer","Low Performer")</f>
        <v>Low Performer</v>
      </c>
      <c r="AG1782" t="str" cm="1">
        <f t="array" aca="1" ref="AG1782" ca="1">_xlfn.IFS(Table1[[#This Row],[Experience]]&lt;=3,"Junior",Table1[[#This Row],[Experience]]&lt;=7,"Mid Level",Table1[[#This Row],[Experience]]&gt;=7,"Senior")</f>
        <v>Junior</v>
      </c>
      <c r="AH1782" t="str">
        <f>IF(Table1[[#This Row],[Attendance %]]&gt;75,"OK","Below 75")</f>
        <v>OK</v>
      </c>
      <c r="AI1782" t="b">
        <f>ISBLANK(Table1[[#This Row],[Employee ID]])</f>
        <v>0</v>
      </c>
      <c r="AJ1782" t="b">
        <f>ISNUMBER(Table1[[#This Row],[Total Salary  ]])</f>
        <v>1</v>
      </c>
      <c r="AK1782" t="str">
        <f>IFERROR(_xlfn.XLOOKUP(Table1[[#This Row],[Manager ID]],MANAGERS!A:A,MANAGERS!B:B),"Not Found")</f>
        <v>Manager_20</v>
      </c>
    </row>
    <row r="1783" spans="1:37" x14ac:dyDescent="0.2">
      <c r="A1783" t="s">
        <v>1154</v>
      </c>
      <c r="B1783" t="s">
        <v>95</v>
      </c>
      <c r="C1783" t="s">
        <v>21</v>
      </c>
      <c r="D1783" t="s">
        <v>16</v>
      </c>
      <c r="E1783" t="s">
        <v>65</v>
      </c>
      <c r="F1783" s="1">
        <v>43160</v>
      </c>
      <c r="G1783" s="1">
        <v>31887</v>
      </c>
      <c r="H1783">
        <v>95984</v>
      </c>
      <c r="I1783">
        <v>8488</v>
      </c>
      <c r="J1783">
        <v>64</v>
      </c>
      <c r="K1783">
        <v>53</v>
      </c>
      <c r="L1783" t="s">
        <v>23</v>
      </c>
      <c r="M1783">
        <v>101</v>
      </c>
      <c r="N1783">
        <f>Table1[[#This Row],[Basic Salary]]+Table1[[#This Row],[Bonus]]</f>
        <v>104472</v>
      </c>
      <c r="O1783" s="2">
        <f>Table1[[#This Row],[Bonus]]/Table1[[#This Row],[Basic Salary]]</f>
        <v>8.8431405234205701E-2</v>
      </c>
      <c r="P1783">
        <f ca="1">DATEDIF(Table1[[#This Row],[Date of Birth]],TODAY(),"Y")</f>
        <v>39</v>
      </c>
      <c r="Q1783">
        <f ca="1">DATEDIF(Table1[[#This Row],[Joining Date]],TODAY(),"Y")</f>
        <v>8</v>
      </c>
      <c r="R1783" t="str">
        <f ca="1">IF(YEAR(Table1[[#This Row],[Joining Date]])=YEAR(TODAY()),"Yes","No")</f>
        <v>No</v>
      </c>
      <c r="S1783" t="str">
        <f ca="1">IF(Table1[[#This Row],[Experience]]&gt;5,"Yes","No")</f>
        <v>Yes</v>
      </c>
      <c r="T1783" t="str">
        <f>TEXT(Table1[[#This Row],[Joining Date]],"mmmm")</f>
        <v>March</v>
      </c>
      <c r="U1783" t="str">
        <f>TEXT(Table1[[#This Row],[Joining Date]],"yyyy")</f>
        <v>2018</v>
      </c>
      <c r="V1783" s="5">
        <f ca="1">TODAY()-Table1[[#This Row],[Joining Date]]</f>
        <v>3079</v>
      </c>
      <c r="W1783" t="str">
        <f>LEFT(Table1[[#This Row],[Employee Name]],FIND(" ",Table1[[#This Row],[Employee Name]])-1)</f>
        <v>Ajay</v>
      </c>
      <c r="X1783" t="str">
        <f>RIGHT(Table1[[#This Row],[Employee Name]],LEN(Table1[[#This Row],[Employee Name]])-FIND(" ",Table1[[#This Row],[Employee Name]]))</f>
        <v>Singh</v>
      </c>
      <c r="Y1783" t="str">
        <f>Table1[[#This Row],[Department]]&amp;"-"&amp;Table1[[#This Row],[Employee ID]]</f>
        <v>HR-E01098</v>
      </c>
      <c r="Z1783" t="str">
        <f>LEFT(Table1[[#This Row],[Department]],3)</f>
        <v>HR</v>
      </c>
      <c r="AA1783" t="str">
        <f>_xlfn.XLOOKUP(Table1[[#This Row],[Manager ID]],MANAGERS!A:A,MANAGERS!B:B)</f>
        <v>Manager_1</v>
      </c>
      <c r="AB1783" t="str" cm="1">
        <f t="array" ref="AB1783">_xlfn.XLOOKUP(Table1[[#This Row],[Manager ID]],Table2[[#All],[Manager ID]],Table2[[#All],[Department Head]])</f>
        <v>Support</v>
      </c>
      <c r="AC1783" s="2">
        <f>_xlfn.XLOOKUP(Table1[[#This Row],[City]],L:L,O:O)</f>
        <v>0.23486488519629886</v>
      </c>
      <c r="AD1783" t="str" cm="1">
        <f t="array" ref="AD1783">_xlfn.IFS(Table1[[#This Row],[Performance Score]]&gt;=90,"Excellent",Table1[[#This Row],[Performance Score]]&gt;=75,"Good",Table1[[#This Row],[Performance Score]]&gt;=60,"Average",Table1[[#This Row],[Performance Score]]&lt;=60,"Need Improvement")</f>
        <v>Need Improvement</v>
      </c>
      <c r="AE1783" t="str">
        <f>IF(AND(Table1[[#This Row],[Attendance %]]&gt;=80,(Table1[[#This Row],[Performance Score]]&gt;=80)),"Eligible","Not Eligible")</f>
        <v>Not Eligible</v>
      </c>
      <c r="AF1783" t="str">
        <f>IF(Table1[[#This Row],[Performance Score]]&gt;=80,"High Performer","Low Performer")</f>
        <v>Low Performer</v>
      </c>
      <c r="AG1783" t="str" cm="1">
        <f t="array" aca="1" ref="AG1783" ca="1">_xlfn.IFS(Table1[[#This Row],[Experience]]&lt;=3,"Junior",Table1[[#This Row],[Experience]]&lt;=7,"Mid Level",Table1[[#This Row],[Experience]]&gt;=7,"Senior")</f>
        <v>Senior</v>
      </c>
      <c r="AH1783" t="str">
        <f>IF(Table1[[#This Row],[Attendance %]]&gt;75,"OK","Below 75")</f>
        <v>Below 75</v>
      </c>
      <c r="AI1783" t="b">
        <f>ISBLANK(Table1[[#This Row],[Employee ID]])</f>
        <v>0</v>
      </c>
      <c r="AJ1783" t="b">
        <f>ISNUMBER(Table1[[#This Row],[Total Salary  ]])</f>
        <v>1</v>
      </c>
      <c r="AK1783" t="str">
        <f>IFERROR(_xlfn.XLOOKUP(Table1[[#This Row],[Manager ID]],MANAGERS!A:A,MANAGERS!B:B),"Not Found")</f>
        <v>Manager_1</v>
      </c>
    </row>
    <row r="1784" spans="1:37" x14ac:dyDescent="0.2">
      <c r="A1784" t="s">
        <v>394</v>
      </c>
      <c r="B1784" t="s">
        <v>69</v>
      </c>
      <c r="C1784" t="s">
        <v>15</v>
      </c>
      <c r="D1784" t="s">
        <v>25</v>
      </c>
      <c r="E1784" t="s">
        <v>30</v>
      </c>
      <c r="F1784" s="1">
        <v>43074</v>
      </c>
      <c r="G1784" s="1">
        <v>34382</v>
      </c>
      <c r="H1784">
        <v>76505</v>
      </c>
      <c r="I1784">
        <v>27961</v>
      </c>
      <c r="J1784">
        <v>80</v>
      </c>
      <c r="K1784">
        <v>60</v>
      </c>
      <c r="L1784" t="s">
        <v>27</v>
      </c>
      <c r="M1784">
        <v>109</v>
      </c>
      <c r="N1784">
        <f>Table1[[#This Row],[Basic Salary]]+Table1[[#This Row],[Bonus]]</f>
        <v>104466</v>
      </c>
      <c r="O1784" s="2">
        <f>Table1[[#This Row],[Bonus]]/Table1[[#This Row],[Basic Salary]]</f>
        <v>0.36547938043265144</v>
      </c>
      <c r="P1784">
        <f ca="1">DATEDIF(Table1[[#This Row],[Date of Birth]],TODAY(),"Y")</f>
        <v>32</v>
      </c>
      <c r="Q1784">
        <f ca="1">DATEDIF(Table1[[#This Row],[Joining Date]],TODAY(),"Y")</f>
        <v>8</v>
      </c>
      <c r="R1784" t="str">
        <f ca="1">IF(YEAR(Table1[[#This Row],[Joining Date]])=YEAR(TODAY()),"Yes","No")</f>
        <v>No</v>
      </c>
      <c r="S1784" t="str">
        <f ca="1">IF(Table1[[#This Row],[Experience]]&gt;5,"Yes","No")</f>
        <v>Yes</v>
      </c>
      <c r="T1784" t="str">
        <f>TEXT(Table1[[#This Row],[Joining Date]],"mmmm")</f>
        <v>December</v>
      </c>
      <c r="U1784" t="str">
        <f>TEXT(Table1[[#This Row],[Joining Date]],"yyyy")</f>
        <v>2017</v>
      </c>
      <c r="V1784" s="5">
        <f ca="1">TODAY()-Table1[[#This Row],[Joining Date]]</f>
        <v>3165</v>
      </c>
      <c r="W1784" t="str">
        <f>LEFT(Table1[[#This Row],[Employee Name]],FIND(" ",Table1[[#This Row],[Employee Name]])-1)</f>
        <v>Neha</v>
      </c>
      <c r="X1784" t="str">
        <f>RIGHT(Table1[[#This Row],[Employee Name]],LEN(Table1[[#This Row],[Employee Name]])-FIND(" ",Table1[[#This Row],[Employee Name]]))</f>
        <v>Kulkarni</v>
      </c>
      <c r="Y1784" t="str">
        <f>Table1[[#This Row],[Department]]&amp;"-"&amp;Table1[[#This Row],[Employee ID]]</f>
        <v>Finance-E00338</v>
      </c>
      <c r="Z1784" t="str">
        <f>LEFT(Table1[[#This Row],[Department]],3)</f>
        <v>Fin</v>
      </c>
      <c r="AA1784" t="str">
        <f>_xlfn.XLOOKUP(Table1[[#This Row],[Manager ID]],MANAGERS!A:A,MANAGERS!B:B)</f>
        <v>Manager_9</v>
      </c>
      <c r="AB1784" t="str" cm="1">
        <f t="array" ref="AB1784">_xlfn.XLOOKUP(Table1[[#This Row],[Manager ID]],Table2[[#All],[Manager ID]],Table2[[#All],[Department Head]])</f>
        <v>Sales</v>
      </c>
      <c r="AC1784" s="2">
        <f>_xlfn.XLOOKUP(Table1[[#This Row],[City]],L:L,O:O)</f>
        <v>0.23674293405114402</v>
      </c>
      <c r="AD1784" t="str" cm="1">
        <f t="array" ref="AD1784">_xlfn.IFS(Table1[[#This Row],[Performance Score]]&gt;=90,"Excellent",Table1[[#This Row],[Performance Score]]&gt;=75,"Good",Table1[[#This Row],[Performance Score]]&gt;=60,"Average",Table1[[#This Row],[Performance Score]]&lt;=60,"Need Improvement")</f>
        <v>Average</v>
      </c>
      <c r="AE1784" t="str">
        <f>IF(AND(Table1[[#This Row],[Attendance %]]&gt;=80,(Table1[[#This Row],[Performance Score]]&gt;=80)),"Eligible","Not Eligible")</f>
        <v>Not Eligible</v>
      </c>
      <c r="AF1784" t="str">
        <f>IF(Table1[[#This Row],[Performance Score]]&gt;=80,"High Performer","Low Performer")</f>
        <v>Low Performer</v>
      </c>
      <c r="AG1784" t="str" cm="1">
        <f t="array" aca="1" ref="AG1784" ca="1">_xlfn.IFS(Table1[[#This Row],[Experience]]&lt;=3,"Junior",Table1[[#This Row],[Experience]]&lt;=7,"Mid Level",Table1[[#This Row],[Experience]]&gt;=7,"Senior")</f>
        <v>Senior</v>
      </c>
      <c r="AH1784" t="str">
        <f>IF(Table1[[#This Row],[Attendance %]]&gt;75,"OK","Below 75")</f>
        <v>OK</v>
      </c>
      <c r="AI1784" t="b">
        <f>ISBLANK(Table1[[#This Row],[Employee ID]])</f>
        <v>0</v>
      </c>
      <c r="AJ1784" t="b">
        <f>ISNUMBER(Table1[[#This Row],[Total Salary  ]])</f>
        <v>1</v>
      </c>
      <c r="AK1784" t="str">
        <f>IFERROR(_xlfn.XLOOKUP(Table1[[#This Row],[Manager ID]],MANAGERS!A:A,MANAGERS!B:B),"Not Found")</f>
        <v>Manager_9</v>
      </c>
    </row>
    <row r="1785" spans="1:37" x14ac:dyDescent="0.2">
      <c r="A1785" t="s">
        <v>1699</v>
      </c>
      <c r="B1785" t="s">
        <v>45</v>
      </c>
      <c r="C1785" t="s">
        <v>15</v>
      </c>
      <c r="D1785" t="s">
        <v>40</v>
      </c>
      <c r="E1785" t="s">
        <v>51</v>
      </c>
      <c r="F1785" s="1">
        <v>45893</v>
      </c>
      <c r="G1785" s="1">
        <v>37569</v>
      </c>
      <c r="H1785">
        <v>78284</v>
      </c>
      <c r="I1785">
        <v>26169</v>
      </c>
      <c r="J1785">
        <v>100</v>
      </c>
      <c r="K1785">
        <v>50</v>
      </c>
      <c r="L1785" t="s">
        <v>37</v>
      </c>
      <c r="M1785">
        <v>120</v>
      </c>
      <c r="N1785">
        <f>Table1[[#This Row],[Basic Salary]]+Table1[[#This Row],[Bonus]]</f>
        <v>104453</v>
      </c>
      <c r="O1785" s="2">
        <f>Table1[[#This Row],[Bonus]]/Table1[[#This Row],[Basic Salary]]</f>
        <v>0.33428286750804764</v>
      </c>
      <c r="P1785">
        <f ca="1">DATEDIF(Table1[[#This Row],[Date of Birth]],TODAY(),"Y")</f>
        <v>23</v>
      </c>
      <c r="Q1785">
        <f ca="1">DATEDIF(Table1[[#This Row],[Joining Date]],TODAY(),"Y")</f>
        <v>0</v>
      </c>
      <c r="R1785" t="str">
        <f ca="1">IF(YEAR(Table1[[#This Row],[Joining Date]])=YEAR(TODAY()),"Yes","No")</f>
        <v>No</v>
      </c>
      <c r="S1785" t="str">
        <f ca="1">IF(Table1[[#This Row],[Experience]]&gt;5,"Yes","No")</f>
        <v>No</v>
      </c>
      <c r="T1785" t="str">
        <f>TEXT(Table1[[#This Row],[Joining Date]],"mmmm")</f>
        <v>August</v>
      </c>
      <c r="U1785" t="str">
        <f>TEXT(Table1[[#This Row],[Joining Date]],"yyyy")</f>
        <v>2025</v>
      </c>
      <c r="V1785" s="5">
        <f ca="1">TODAY()-Table1[[#This Row],[Joining Date]]</f>
        <v>346</v>
      </c>
      <c r="W1785" t="str">
        <f>LEFT(Table1[[#This Row],[Employee Name]],FIND(" ",Table1[[#This Row],[Employee Name]])-1)</f>
        <v>Ananya</v>
      </c>
      <c r="X1785" t="str">
        <f>RIGHT(Table1[[#This Row],[Employee Name]],LEN(Table1[[#This Row],[Employee Name]])-FIND(" ",Table1[[#This Row],[Employee Name]]))</f>
        <v>Rao</v>
      </c>
      <c r="Y1785" t="str">
        <f>Table1[[#This Row],[Department]]&amp;"-"&amp;Table1[[#This Row],[Employee ID]]</f>
        <v>IT-E01643</v>
      </c>
      <c r="Z1785" t="str">
        <f>LEFT(Table1[[#This Row],[Department]],3)</f>
        <v>IT</v>
      </c>
      <c r="AA1785" t="str">
        <f>_xlfn.XLOOKUP(Table1[[#This Row],[Manager ID]],MANAGERS!A:A,MANAGERS!B:B)</f>
        <v>Manager_20</v>
      </c>
      <c r="AB1785" t="str" cm="1">
        <f t="array" ref="AB1785">_xlfn.XLOOKUP(Table1[[#This Row],[Manager ID]],Table2[[#All],[Manager ID]],Table2[[#All],[Department Head]])</f>
        <v>Operations</v>
      </c>
      <c r="AC1785" s="2">
        <f>_xlfn.XLOOKUP(Table1[[#This Row],[City]],L:L,O:O)</f>
        <v>0.24036902712549932</v>
      </c>
      <c r="AD1785" t="str" cm="1">
        <f t="array" ref="AD1785">_xlfn.IFS(Table1[[#This Row],[Performance Score]]&gt;=90,"Excellent",Table1[[#This Row],[Performance Score]]&gt;=75,"Good",Table1[[#This Row],[Performance Score]]&gt;=60,"Average",Table1[[#This Row],[Performance Score]]&lt;=60,"Need Improvement")</f>
        <v>Need Improvement</v>
      </c>
      <c r="AE1785" t="str">
        <f>IF(AND(Table1[[#This Row],[Attendance %]]&gt;=80,(Table1[[#This Row],[Performance Score]]&gt;=80)),"Eligible","Not Eligible")</f>
        <v>Not Eligible</v>
      </c>
      <c r="AF1785" t="str">
        <f>IF(Table1[[#This Row],[Performance Score]]&gt;=80,"High Performer","Low Performer")</f>
        <v>Low Performer</v>
      </c>
      <c r="AG1785" t="str" cm="1">
        <f t="array" aca="1" ref="AG1785" ca="1">_xlfn.IFS(Table1[[#This Row],[Experience]]&lt;=3,"Junior",Table1[[#This Row],[Experience]]&lt;=7,"Mid Level",Table1[[#This Row],[Experience]]&gt;=7,"Senior")</f>
        <v>Junior</v>
      </c>
      <c r="AH1785" t="str">
        <f>IF(Table1[[#This Row],[Attendance %]]&gt;75,"OK","Below 75")</f>
        <v>OK</v>
      </c>
      <c r="AI1785" t="b">
        <f>ISBLANK(Table1[[#This Row],[Employee ID]])</f>
        <v>0</v>
      </c>
      <c r="AJ1785" t="b">
        <f>ISNUMBER(Table1[[#This Row],[Total Salary  ]])</f>
        <v>1</v>
      </c>
      <c r="AK1785" t="str">
        <f>IFERROR(_xlfn.XLOOKUP(Table1[[#This Row],[Manager ID]],MANAGERS!A:A,MANAGERS!B:B),"Not Found")</f>
        <v>Manager_20</v>
      </c>
    </row>
    <row r="1786" spans="1:37" x14ac:dyDescent="0.2">
      <c r="A1786" t="s">
        <v>4094</v>
      </c>
      <c r="B1786" t="s">
        <v>42</v>
      </c>
      <c r="C1786" t="s">
        <v>21</v>
      </c>
      <c r="D1786" t="s">
        <v>25</v>
      </c>
      <c r="E1786" t="s">
        <v>51</v>
      </c>
      <c r="F1786" s="1">
        <v>45734</v>
      </c>
      <c r="G1786" s="1">
        <v>40731</v>
      </c>
      <c r="H1786">
        <v>85087</v>
      </c>
      <c r="I1786">
        <v>19308</v>
      </c>
      <c r="J1786">
        <v>71</v>
      </c>
      <c r="K1786">
        <v>95</v>
      </c>
      <c r="L1786" t="s">
        <v>53</v>
      </c>
      <c r="M1786">
        <v>112</v>
      </c>
      <c r="N1786">
        <f>Table1[[#This Row],[Basic Salary]]+Table1[[#This Row],[Bonus]]</f>
        <v>104395</v>
      </c>
      <c r="O1786" s="2">
        <f>Table1[[#This Row],[Bonus]]/Table1[[#This Row],[Basic Salary]]</f>
        <v>0.22692068118513992</v>
      </c>
      <c r="P1786">
        <f ca="1">DATEDIF(Table1[[#This Row],[Date of Birth]],TODAY(),"Y")</f>
        <v>15</v>
      </c>
      <c r="Q1786">
        <f ca="1">DATEDIF(Table1[[#This Row],[Joining Date]],TODAY(),"Y")</f>
        <v>1</v>
      </c>
      <c r="R1786" t="str">
        <f ca="1">IF(YEAR(Table1[[#This Row],[Joining Date]])=YEAR(TODAY()),"Yes","No")</f>
        <v>No</v>
      </c>
      <c r="S1786" t="str">
        <f ca="1">IF(Table1[[#This Row],[Experience]]&gt;5,"Yes","No")</f>
        <v>No</v>
      </c>
      <c r="T1786" t="str">
        <f>TEXT(Table1[[#This Row],[Joining Date]],"mmmm")</f>
        <v>March</v>
      </c>
      <c r="U1786" t="str">
        <f>TEXT(Table1[[#This Row],[Joining Date]],"yyyy")</f>
        <v>2025</v>
      </c>
      <c r="V1786" s="5">
        <f ca="1">TODAY()-Table1[[#This Row],[Joining Date]]</f>
        <v>505</v>
      </c>
      <c r="W1786" t="str">
        <f>LEFT(Table1[[#This Row],[Employee Name]],FIND(" ",Table1[[#This Row],[Employee Name]])-1)</f>
        <v>Krishna</v>
      </c>
      <c r="X1786" t="str">
        <f>RIGHT(Table1[[#This Row],[Employee Name]],LEN(Table1[[#This Row],[Employee Name]])-FIND(" ",Table1[[#This Row],[Employee Name]]))</f>
        <v>Chaitanya</v>
      </c>
      <c r="Y1786" t="str">
        <f>Table1[[#This Row],[Department]]&amp;"-"&amp;Table1[[#This Row],[Employee ID]]</f>
        <v>Finance-E04038</v>
      </c>
      <c r="Z1786" t="str">
        <f>LEFT(Table1[[#This Row],[Department]],3)</f>
        <v>Fin</v>
      </c>
      <c r="AA1786" t="str">
        <f>_xlfn.XLOOKUP(Table1[[#This Row],[Manager ID]],MANAGERS!A:A,MANAGERS!B:B)</f>
        <v>Manager_12</v>
      </c>
      <c r="AB1786" t="str" cm="1">
        <f t="array" ref="AB1786">_xlfn.XLOOKUP(Table1[[#This Row],[Manager ID]],Table2[[#All],[Manager ID]],Table2[[#All],[Department Head]])</f>
        <v>Marketing</v>
      </c>
      <c r="AC1786" s="2">
        <f>_xlfn.XLOOKUP(Table1[[#This Row],[City]],L:L,O:O)</f>
        <v>0.23685887225230964</v>
      </c>
      <c r="AD1786" t="str" cm="1">
        <f t="array" ref="AD1786">_xlfn.IFS(Table1[[#This Row],[Performance Score]]&gt;=90,"Excellent",Table1[[#This Row],[Performance Score]]&gt;=75,"Good",Table1[[#This Row],[Performance Score]]&gt;=60,"Average",Table1[[#This Row],[Performance Score]]&lt;=60,"Need Improvement")</f>
        <v>Excellent</v>
      </c>
      <c r="AE1786" t="str">
        <f>IF(AND(Table1[[#This Row],[Attendance %]]&gt;=80,(Table1[[#This Row],[Performance Score]]&gt;=80)),"Eligible","Not Eligible")</f>
        <v>Not Eligible</v>
      </c>
      <c r="AF1786" t="str">
        <f>IF(Table1[[#This Row],[Performance Score]]&gt;=80,"High Performer","Low Performer")</f>
        <v>High Performer</v>
      </c>
      <c r="AG1786" t="str" cm="1">
        <f t="array" aca="1" ref="AG1786" ca="1">_xlfn.IFS(Table1[[#This Row],[Experience]]&lt;=3,"Junior",Table1[[#This Row],[Experience]]&lt;=7,"Mid Level",Table1[[#This Row],[Experience]]&gt;=7,"Senior")</f>
        <v>Junior</v>
      </c>
      <c r="AH1786" t="str">
        <f>IF(Table1[[#This Row],[Attendance %]]&gt;75,"OK","Below 75")</f>
        <v>Below 75</v>
      </c>
      <c r="AI1786" t="b">
        <f>ISBLANK(Table1[[#This Row],[Employee ID]])</f>
        <v>0</v>
      </c>
      <c r="AJ1786" t="b">
        <f>ISNUMBER(Table1[[#This Row],[Total Salary  ]])</f>
        <v>1</v>
      </c>
      <c r="AK1786" t="str">
        <f>IFERROR(_xlfn.XLOOKUP(Table1[[#This Row],[Manager ID]],MANAGERS!A:A,MANAGERS!B:B),"Not Found")</f>
        <v>Manager_12</v>
      </c>
    </row>
    <row r="1787" spans="1:37" x14ac:dyDescent="0.2">
      <c r="A1787" t="s">
        <v>172</v>
      </c>
      <c r="B1787" t="s">
        <v>50</v>
      </c>
      <c r="C1787" t="s">
        <v>21</v>
      </c>
      <c r="D1787" t="s">
        <v>16</v>
      </c>
      <c r="E1787" t="s">
        <v>26</v>
      </c>
      <c r="F1787" s="1">
        <v>42062</v>
      </c>
      <c r="G1787" s="1">
        <v>33553</v>
      </c>
      <c r="H1787">
        <v>95329</v>
      </c>
      <c r="I1787">
        <v>9049</v>
      </c>
      <c r="J1787">
        <v>89</v>
      </c>
      <c r="K1787">
        <v>63</v>
      </c>
      <c r="L1787" t="s">
        <v>18</v>
      </c>
      <c r="M1787">
        <v>109</v>
      </c>
      <c r="N1787">
        <f>Table1[[#This Row],[Basic Salary]]+Table1[[#This Row],[Bonus]]</f>
        <v>104378</v>
      </c>
      <c r="O1787" s="2">
        <f>Table1[[#This Row],[Bonus]]/Table1[[#This Row],[Basic Salary]]</f>
        <v>9.4923895142086878E-2</v>
      </c>
      <c r="P1787">
        <f ca="1">DATEDIF(Table1[[#This Row],[Date of Birth]],TODAY(),"Y")</f>
        <v>34</v>
      </c>
      <c r="Q1787">
        <f ca="1">DATEDIF(Table1[[#This Row],[Joining Date]],TODAY(),"Y")</f>
        <v>11</v>
      </c>
      <c r="R1787" t="str">
        <f ca="1">IF(YEAR(Table1[[#This Row],[Joining Date]])=YEAR(TODAY()),"Yes","No")</f>
        <v>No</v>
      </c>
      <c r="S1787" t="str">
        <f ca="1">IF(Table1[[#This Row],[Experience]]&gt;5,"Yes","No")</f>
        <v>Yes</v>
      </c>
      <c r="T1787" t="str">
        <f>TEXT(Table1[[#This Row],[Joining Date]],"mmmm")</f>
        <v>February</v>
      </c>
      <c r="U1787" t="str">
        <f>TEXT(Table1[[#This Row],[Joining Date]],"yyyy")</f>
        <v>2015</v>
      </c>
      <c r="V1787" s="5">
        <f ca="1">TODAY()-Table1[[#This Row],[Joining Date]]</f>
        <v>4177</v>
      </c>
      <c r="W1787" t="str">
        <f>LEFT(Table1[[#This Row],[Employee Name]],FIND(" ",Table1[[#This Row],[Employee Name]])-1)</f>
        <v>Ravi</v>
      </c>
      <c r="X1787" t="str">
        <f>RIGHT(Table1[[#This Row],[Employee Name]],LEN(Table1[[#This Row],[Employee Name]])-FIND(" ",Table1[[#This Row],[Employee Name]]))</f>
        <v>Teja</v>
      </c>
      <c r="Y1787" t="str">
        <f>Table1[[#This Row],[Department]]&amp;"-"&amp;Table1[[#This Row],[Employee ID]]</f>
        <v>HR-E00116</v>
      </c>
      <c r="Z1787" t="str">
        <f>LEFT(Table1[[#This Row],[Department]],3)</f>
        <v>HR</v>
      </c>
      <c r="AA1787" t="str">
        <f>_xlfn.XLOOKUP(Table1[[#This Row],[Manager ID]],MANAGERS!A:A,MANAGERS!B:B)</f>
        <v>Manager_9</v>
      </c>
      <c r="AB1787" t="str" cm="1">
        <f t="array" ref="AB1787">_xlfn.XLOOKUP(Table1[[#This Row],[Manager ID]],Table2[[#All],[Manager ID]],Table2[[#All],[Department Head]])</f>
        <v>Sales</v>
      </c>
      <c r="AC1787" s="2">
        <f>_xlfn.XLOOKUP(Table1[[#This Row],[City]],L:L,O:O)</f>
        <v>0.21356479274849693</v>
      </c>
      <c r="AD1787" t="str" cm="1">
        <f t="array" ref="AD1787">_xlfn.IFS(Table1[[#This Row],[Performance Score]]&gt;=90,"Excellent",Table1[[#This Row],[Performance Score]]&gt;=75,"Good",Table1[[#This Row],[Performance Score]]&gt;=60,"Average",Table1[[#This Row],[Performance Score]]&lt;=60,"Need Improvement")</f>
        <v>Average</v>
      </c>
      <c r="AE1787" t="str">
        <f>IF(AND(Table1[[#This Row],[Attendance %]]&gt;=80,(Table1[[#This Row],[Performance Score]]&gt;=80)),"Eligible","Not Eligible")</f>
        <v>Not Eligible</v>
      </c>
      <c r="AF1787" t="str">
        <f>IF(Table1[[#This Row],[Performance Score]]&gt;=80,"High Performer","Low Performer")</f>
        <v>Low Performer</v>
      </c>
      <c r="AG1787" t="str" cm="1">
        <f t="array" aca="1" ref="AG1787" ca="1">_xlfn.IFS(Table1[[#This Row],[Experience]]&lt;=3,"Junior",Table1[[#This Row],[Experience]]&lt;=7,"Mid Level",Table1[[#This Row],[Experience]]&gt;=7,"Senior")</f>
        <v>Senior</v>
      </c>
      <c r="AH1787" t="str">
        <f>IF(Table1[[#This Row],[Attendance %]]&gt;75,"OK","Below 75")</f>
        <v>OK</v>
      </c>
      <c r="AI1787" t="b">
        <f>ISBLANK(Table1[[#This Row],[Employee ID]])</f>
        <v>0</v>
      </c>
      <c r="AJ1787" t="b">
        <f>ISNUMBER(Table1[[#This Row],[Total Salary  ]])</f>
        <v>1</v>
      </c>
      <c r="AK1787" t="str">
        <f>IFERROR(_xlfn.XLOOKUP(Table1[[#This Row],[Manager ID]],MANAGERS!A:A,MANAGERS!B:B),"Not Found")</f>
        <v>Manager_9</v>
      </c>
    </row>
    <row r="1788" spans="1:37" x14ac:dyDescent="0.2">
      <c r="A1788" t="s">
        <v>3330</v>
      </c>
      <c r="B1788" t="s">
        <v>45</v>
      </c>
      <c r="C1788" t="s">
        <v>21</v>
      </c>
      <c r="D1788" t="s">
        <v>25</v>
      </c>
      <c r="E1788" t="s">
        <v>22</v>
      </c>
      <c r="F1788" s="1">
        <v>45584</v>
      </c>
      <c r="G1788" s="1">
        <v>29233</v>
      </c>
      <c r="H1788">
        <v>85057</v>
      </c>
      <c r="I1788">
        <v>19280</v>
      </c>
      <c r="J1788">
        <v>64</v>
      </c>
      <c r="K1788">
        <v>60</v>
      </c>
      <c r="L1788" t="s">
        <v>53</v>
      </c>
      <c r="M1788">
        <v>110</v>
      </c>
      <c r="N1788">
        <f>Table1[[#This Row],[Basic Salary]]+Table1[[#This Row],[Bonus]]</f>
        <v>104337</v>
      </c>
      <c r="O1788" s="2">
        <f>Table1[[#This Row],[Bonus]]/Table1[[#This Row],[Basic Salary]]</f>
        <v>0.22667152615305031</v>
      </c>
      <c r="P1788">
        <f ca="1">DATEDIF(Table1[[#This Row],[Date of Birth]],TODAY(),"Y")</f>
        <v>46</v>
      </c>
      <c r="Q1788">
        <f ca="1">DATEDIF(Table1[[#This Row],[Joining Date]],TODAY(),"Y")</f>
        <v>1</v>
      </c>
      <c r="R1788" t="str">
        <f ca="1">IF(YEAR(Table1[[#This Row],[Joining Date]])=YEAR(TODAY()),"Yes","No")</f>
        <v>No</v>
      </c>
      <c r="S1788" t="str">
        <f ca="1">IF(Table1[[#This Row],[Experience]]&gt;5,"Yes","No")</f>
        <v>No</v>
      </c>
      <c r="T1788" t="str">
        <f>TEXT(Table1[[#This Row],[Joining Date]],"mmmm")</f>
        <v>October</v>
      </c>
      <c r="U1788" t="str">
        <f>TEXT(Table1[[#This Row],[Joining Date]],"yyyy")</f>
        <v>2024</v>
      </c>
      <c r="V1788" s="5">
        <f ca="1">TODAY()-Table1[[#This Row],[Joining Date]]</f>
        <v>655</v>
      </c>
      <c r="W1788" t="str">
        <f>LEFT(Table1[[#This Row],[Employee Name]],FIND(" ",Table1[[#This Row],[Employee Name]])-1)</f>
        <v>Ananya</v>
      </c>
      <c r="X1788" t="str">
        <f>RIGHT(Table1[[#This Row],[Employee Name]],LEN(Table1[[#This Row],[Employee Name]])-FIND(" ",Table1[[#This Row],[Employee Name]]))</f>
        <v>Rao</v>
      </c>
      <c r="Y1788" t="str">
        <f>Table1[[#This Row],[Department]]&amp;"-"&amp;Table1[[#This Row],[Employee ID]]</f>
        <v>Finance-E03274</v>
      </c>
      <c r="Z1788" t="str">
        <f>LEFT(Table1[[#This Row],[Department]],3)</f>
        <v>Fin</v>
      </c>
      <c r="AA1788" t="str">
        <f>_xlfn.XLOOKUP(Table1[[#This Row],[Manager ID]],MANAGERS!A:A,MANAGERS!B:B)</f>
        <v>Manager_10</v>
      </c>
      <c r="AB1788" t="str" cm="1">
        <f t="array" ref="AB1788">_xlfn.XLOOKUP(Table1[[#This Row],[Manager ID]],Table2[[#All],[Manager ID]],Table2[[#All],[Department Head]])</f>
        <v>HR</v>
      </c>
      <c r="AC1788" s="2">
        <f>_xlfn.XLOOKUP(Table1[[#This Row],[City]],L:L,O:O)</f>
        <v>0.23685887225230964</v>
      </c>
      <c r="AD1788" t="str" cm="1">
        <f t="array" ref="AD1788">_xlfn.IFS(Table1[[#This Row],[Performance Score]]&gt;=90,"Excellent",Table1[[#This Row],[Performance Score]]&gt;=75,"Good",Table1[[#This Row],[Performance Score]]&gt;=60,"Average",Table1[[#This Row],[Performance Score]]&lt;=60,"Need Improvement")</f>
        <v>Average</v>
      </c>
      <c r="AE1788" t="str">
        <f>IF(AND(Table1[[#This Row],[Attendance %]]&gt;=80,(Table1[[#This Row],[Performance Score]]&gt;=80)),"Eligible","Not Eligible")</f>
        <v>Not Eligible</v>
      </c>
      <c r="AF1788" t="str">
        <f>IF(Table1[[#This Row],[Performance Score]]&gt;=80,"High Performer","Low Performer")</f>
        <v>Low Performer</v>
      </c>
      <c r="AG1788" t="str" cm="1">
        <f t="array" aca="1" ref="AG1788" ca="1">_xlfn.IFS(Table1[[#This Row],[Experience]]&lt;=3,"Junior",Table1[[#This Row],[Experience]]&lt;=7,"Mid Level",Table1[[#This Row],[Experience]]&gt;=7,"Senior")</f>
        <v>Junior</v>
      </c>
      <c r="AH1788" t="str">
        <f>IF(Table1[[#This Row],[Attendance %]]&gt;75,"OK","Below 75")</f>
        <v>Below 75</v>
      </c>
      <c r="AI1788" t="b">
        <f>ISBLANK(Table1[[#This Row],[Employee ID]])</f>
        <v>0</v>
      </c>
      <c r="AJ1788" t="b">
        <f>ISNUMBER(Table1[[#This Row],[Total Salary  ]])</f>
        <v>1</v>
      </c>
      <c r="AK1788" t="str">
        <f>IFERROR(_xlfn.XLOOKUP(Table1[[#This Row],[Manager ID]],MANAGERS!A:A,MANAGERS!B:B),"Not Found")</f>
        <v>Manager_10</v>
      </c>
    </row>
    <row r="1789" spans="1:37" x14ac:dyDescent="0.2">
      <c r="A1789" t="s">
        <v>1649</v>
      </c>
      <c r="B1789" t="s">
        <v>89</v>
      </c>
      <c r="C1789" t="s">
        <v>15</v>
      </c>
      <c r="D1789" t="s">
        <v>33</v>
      </c>
      <c r="E1789" t="s">
        <v>17</v>
      </c>
      <c r="F1789" s="1">
        <v>44860</v>
      </c>
      <c r="G1789" s="1">
        <v>36019</v>
      </c>
      <c r="H1789">
        <v>97093</v>
      </c>
      <c r="I1789">
        <v>7226</v>
      </c>
      <c r="J1789">
        <v>62</v>
      </c>
      <c r="K1789">
        <v>52</v>
      </c>
      <c r="L1789" t="s">
        <v>23</v>
      </c>
      <c r="M1789">
        <v>102</v>
      </c>
      <c r="N1789">
        <f>Table1[[#This Row],[Basic Salary]]+Table1[[#This Row],[Bonus]]</f>
        <v>104319</v>
      </c>
      <c r="O1789" s="2">
        <f>Table1[[#This Row],[Bonus]]/Table1[[#This Row],[Basic Salary]]</f>
        <v>7.4423490879878054E-2</v>
      </c>
      <c r="P1789">
        <f ca="1">DATEDIF(Table1[[#This Row],[Date of Birth]],TODAY(),"Y")</f>
        <v>27</v>
      </c>
      <c r="Q1789">
        <f ca="1">DATEDIF(Table1[[#This Row],[Joining Date]],TODAY(),"Y")</f>
        <v>3</v>
      </c>
      <c r="R1789" t="str">
        <f ca="1">IF(YEAR(Table1[[#This Row],[Joining Date]])=YEAR(TODAY()),"Yes","No")</f>
        <v>No</v>
      </c>
      <c r="S1789" t="str">
        <f ca="1">IF(Table1[[#This Row],[Experience]]&gt;5,"Yes","No")</f>
        <v>No</v>
      </c>
      <c r="T1789" t="str">
        <f>TEXT(Table1[[#This Row],[Joining Date]],"mmmm")</f>
        <v>October</v>
      </c>
      <c r="U1789" t="str">
        <f>TEXT(Table1[[#This Row],[Joining Date]],"yyyy")</f>
        <v>2022</v>
      </c>
      <c r="V1789" s="5">
        <f ca="1">TODAY()-Table1[[#This Row],[Joining Date]]</f>
        <v>1379</v>
      </c>
      <c r="W1789" t="str">
        <f>LEFT(Table1[[#This Row],[Employee Name]],FIND(" ",Table1[[#This Row],[Employee Name]])-1)</f>
        <v>Tarun</v>
      </c>
      <c r="X1789" t="str">
        <f>RIGHT(Table1[[#This Row],[Employee Name]],LEN(Table1[[#This Row],[Employee Name]])-FIND(" ",Table1[[#This Row],[Employee Name]]))</f>
        <v>Verma</v>
      </c>
      <c r="Y1789" t="str">
        <f>Table1[[#This Row],[Department]]&amp;"-"&amp;Table1[[#This Row],[Employee ID]]</f>
        <v>Marketing-E01593</v>
      </c>
      <c r="Z1789" t="str">
        <f>LEFT(Table1[[#This Row],[Department]],3)</f>
        <v>Mar</v>
      </c>
      <c r="AA1789" t="str">
        <f>_xlfn.XLOOKUP(Table1[[#This Row],[Manager ID]],MANAGERS!A:A,MANAGERS!B:B)</f>
        <v>Manager_2</v>
      </c>
      <c r="AB1789" t="str" cm="1">
        <f t="array" ref="AB1789">_xlfn.XLOOKUP(Table1[[#This Row],[Manager ID]],Table2[[#All],[Manager ID]],Table2[[#All],[Department Head]])</f>
        <v>Sales</v>
      </c>
      <c r="AC1789" s="2">
        <f>_xlfn.XLOOKUP(Table1[[#This Row],[City]],L:L,O:O)</f>
        <v>0.23486488519629886</v>
      </c>
      <c r="AD1789" t="str" cm="1">
        <f t="array" ref="AD1789">_xlfn.IFS(Table1[[#This Row],[Performance Score]]&gt;=90,"Excellent",Table1[[#This Row],[Performance Score]]&gt;=75,"Good",Table1[[#This Row],[Performance Score]]&gt;=60,"Average",Table1[[#This Row],[Performance Score]]&lt;=60,"Need Improvement")</f>
        <v>Need Improvement</v>
      </c>
      <c r="AE1789" t="str">
        <f>IF(AND(Table1[[#This Row],[Attendance %]]&gt;=80,(Table1[[#This Row],[Performance Score]]&gt;=80)),"Eligible","Not Eligible")</f>
        <v>Not Eligible</v>
      </c>
      <c r="AF1789" t="str">
        <f>IF(Table1[[#This Row],[Performance Score]]&gt;=80,"High Performer","Low Performer")</f>
        <v>Low Performer</v>
      </c>
      <c r="AG1789" t="str" cm="1">
        <f t="array" aca="1" ref="AG1789" ca="1">_xlfn.IFS(Table1[[#This Row],[Experience]]&lt;=3,"Junior",Table1[[#This Row],[Experience]]&lt;=7,"Mid Level",Table1[[#This Row],[Experience]]&gt;=7,"Senior")</f>
        <v>Junior</v>
      </c>
      <c r="AH1789" t="str">
        <f>IF(Table1[[#This Row],[Attendance %]]&gt;75,"OK","Below 75")</f>
        <v>Below 75</v>
      </c>
      <c r="AI1789" t="b">
        <f>ISBLANK(Table1[[#This Row],[Employee ID]])</f>
        <v>0</v>
      </c>
      <c r="AJ1789" t="b">
        <f>ISNUMBER(Table1[[#This Row],[Total Salary  ]])</f>
        <v>1</v>
      </c>
      <c r="AK1789" t="str">
        <f>IFERROR(_xlfn.XLOOKUP(Table1[[#This Row],[Manager ID]],MANAGERS!A:A,MANAGERS!B:B),"Not Found")</f>
        <v>Manager_2</v>
      </c>
    </row>
    <row r="1790" spans="1:37" x14ac:dyDescent="0.2">
      <c r="A1790" t="s">
        <v>2716</v>
      </c>
      <c r="B1790" t="s">
        <v>77</v>
      </c>
      <c r="C1790" t="s">
        <v>21</v>
      </c>
      <c r="D1790" t="s">
        <v>46</v>
      </c>
      <c r="E1790" t="s">
        <v>26</v>
      </c>
      <c r="F1790" s="1">
        <v>45084</v>
      </c>
      <c r="G1790" s="1">
        <v>40547</v>
      </c>
      <c r="H1790">
        <v>89506</v>
      </c>
      <c r="I1790">
        <v>14802</v>
      </c>
      <c r="J1790">
        <v>92</v>
      </c>
      <c r="K1790">
        <v>40</v>
      </c>
      <c r="L1790" t="s">
        <v>23</v>
      </c>
      <c r="M1790">
        <v>111</v>
      </c>
      <c r="N1790">
        <f>Table1[[#This Row],[Basic Salary]]+Table1[[#This Row],[Bonus]]</f>
        <v>104308</v>
      </c>
      <c r="O1790" s="2">
        <f>Table1[[#This Row],[Bonus]]/Table1[[#This Row],[Basic Salary]]</f>
        <v>0.16537438830916362</v>
      </c>
      <c r="P1790">
        <f ca="1">DATEDIF(Table1[[#This Row],[Date of Birth]],TODAY(),"Y")</f>
        <v>15</v>
      </c>
      <c r="Q1790">
        <f ca="1">DATEDIF(Table1[[#This Row],[Joining Date]],TODAY(),"Y")</f>
        <v>3</v>
      </c>
      <c r="R1790" t="str">
        <f ca="1">IF(YEAR(Table1[[#This Row],[Joining Date]])=YEAR(TODAY()),"Yes","No")</f>
        <v>No</v>
      </c>
      <c r="S1790" t="str">
        <f ca="1">IF(Table1[[#This Row],[Experience]]&gt;5,"Yes","No")</f>
        <v>No</v>
      </c>
      <c r="T1790" t="str">
        <f>TEXT(Table1[[#This Row],[Joining Date]],"mmmm")</f>
        <v>June</v>
      </c>
      <c r="U1790" t="str">
        <f>TEXT(Table1[[#This Row],[Joining Date]],"yyyy")</f>
        <v>2023</v>
      </c>
      <c r="V1790" s="5">
        <f ca="1">TODAY()-Table1[[#This Row],[Joining Date]]</f>
        <v>1155</v>
      </c>
      <c r="W1790" t="str">
        <f>LEFT(Table1[[#This Row],[Employee Name]],FIND(" ",Table1[[#This Row],[Employee Name]])-1)</f>
        <v>Rohan</v>
      </c>
      <c r="X1790" t="str">
        <f>RIGHT(Table1[[#This Row],[Employee Name]],LEN(Table1[[#This Row],[Employee Name]])-FIND(" ",Table1[[#This Row],[Employee Name]]))</f>
        <v>Gupta</v>
      </c>
      <c r="Y1790" t="str">
        <f>Table1[[#This Row],[Department]]&amp;"-"&amp;Table1[[#This Row],[Employee ID]]</f>
        <v>Support-E02660</v>
      </c>
      <c r="Z1790" t="str">
        <f>LEFT(Table1[[#This Row],[Department]],3)</f>
        <v>Sup</v>
      </c>
      <c r="AA1790" t="str">
        <f>_xlfn.XLOOKUP(Table1[[#This Row],[Manager ID]],MANAGERS!A:A,MANAGERS!B:B)</f>
        <v>Manager_11</v>
      </c>
      <c r="AB1790" t="str" cm="1">
        <f t="array" ref="AB1790">_xlfn.XLOOKUP(Table1[[#This Row],[Manager ID]],Table2[[#All],[Manager ID]],Table2[[#All],[Department Head]])</f>
        <v>Marketing</v>
      </c>
      <c r="AC1790" s="2">
        <f>_xlfn.XLOOKUP(Table1[[#This Row],[City]],L:L,O:O)</f>
        <v>0.23486488519629886</v>
      </c>
      <c r="AD1790" t="str" cm="1">
        <f t="array" ref="AD1790">_xlfn.IFS(Table1[[#This Row],[Performance Score]]&gt;=90,"Excellent",Table1[[#This Row],[Performance Score]]&gt;=75,"Good",Table1[[#This Row],[Performance Score]]&gt;=60,"Average",Table1[[#This Row],[Performance Score]]&lt;=60,"Need Improvement")</f>
        <v>Need Improvement</v>
      </c>
      <c r="AE1790" t="str">
        <f>IF(AND(Table1[[#This Row],[Attendance %]]&gt;=80,(Table1[[#This Row],[Performance Score]]&gt;=80)),"Eligible","Not Eligible")</f>
        <v>Not Eligible</v>
      </c>
      <c r="AF1790" t="str">
        <f>IF(Table1[[#This Row],[Performance Score]]&gt;=80,"High Performer","Low Performer")</f>
        <v>Low Performer</v>
      </c>
      <c r="AG1790" t="str" cm="1">
        <f t="array" aca="1" ref="AG1790" ca="1">_xlfn.IFS(Table1[[#This Row],[Experience]]&lt;=3,"Junior",Table1[[#This Row],[Experience]]&lt;=7,"Mid Level",Table1[[#This Row],[Experience]]&gt;=7,"Senior")</f>
        <v>Junior</v>
      </c>
      <c r="AH1790" t="str">
        <f>IF(Table1[[#This Row],[Attendance %]]&gt;75,"OK","Below 75")</f>
        <v>OK</v>
      </c>
      <c r="AI1790" t="b">
        <f>ISBLANK(Table1[[#This Row],[Employee ID]])</f>
        <v>0</v>
      </c>
      <c r="AJ1790" t="b">
        <f>ISNUMBER(Table1[[#This Row],[Total Salary  ]])</f>
        <v>1</v>
      </c>
      <c r="AK1790" t="str">
        <f>IFERROR(_xlfn.XLOOKUP(Table1[[#This Row],[Manager ID]],MANAGERS!A:A,MANAGERS!B:B),"Not Found")</f>
        <v>Manager_11</v>
      </c>
    </row>
    <row r="1791" spans="1:37" x14ac:dyDescent="0.2">
      <c r="A1791" t="s">
        <v>3894</v>
      </c>
      <c r="B1791" t="s">
        <v>71</v>
      </c>
      <c r="C1791" t="s">
        <v>15</v>
      </c>
      <c r="D1791" t="s">
        <v>16</v>
      </c>
      <c r="E1791" t="s">
        <v>65</v>
      </c>
      <c r="F1791" s="1">
        <v>43116</v>
      </c>
      <c r="G1791" s="1">
        <v>32115</v>
      </c>
      <c r="H1791">
        <v>76897</v>
      </c>
      <c r="I1791">
        <v>27393</v>
      </c>
      <c r="J1791">
        <v>76</v>
      </c>
      <c r="K1791">
        <v>66</v>
      </c>
      <c r="L1791" t="s">
        <v>18</v>
      </c>
      <c r="M1791">
        <v>117</v>
      </c>
      <c r="N1791">
        <f>Table1[[#This Row],[Basic Salary]]+Table1[[#This Row],[Bonus]]</f>
        <v>104290</v>
      </c>
      <c r="O1791" s="2">
        <f>Table1[[#This Row],[Bonus]]/Table1[[#This Row],[Basic Salary]]</f>
        <v>0.35622976188928046</v>
      </c>
      <c r="P1791">
        <f ca="1">DATEDIF(Table1[[#This Row],[Date of Birth]],TODAY(),"Y")</f>
        <v>38</v>
      </c>
      <c r="Q1791">
        <f ca="1">DATEDIF(Table1[[#This Row],[Joining Date]],TODAY(),"Y")</f>
        <v>8</v>
      </c>
      <c r="R1791" t="str">
        <f ca="1">IF(YEAR(Table1[[#This Row],[Joining Date]])=YEAR(TODAY()),"Yes","No")</f>
        <v>No</v>
      </c>
      <c r="S1791" t="str">
        <f ca="1">IF(Table1[[#This Row],[Experience]]&gt;5,"Yes","No")</f>
        <v>Yes</v>
      </c>
      <c r="T1791" t="str">
        <f>TEXT(Table1[[#This Row],[Joining Date]],"mmmm")</f>
        <v>January</v>
      </c>
      <c r="U1791" t="str">
        <f>TEXT(Table1[[#This Row],[Joining Date]],"yyyy")</f>
        <v>2018</v>
      </c>
      <c r="V1791" s="5">
        <f ca="1">TODAY()-Table1[[#This Row],[Joining Date]]</f>
        <v>3123</v>
      </c>
      <c r="W1791" t="str">
        <f>LEFT(Table1[[#This Row],[Employee Name]],FIND(" ",Table1[[#This Row],[Employee Name]])-1)</f>
        <v>Sneha</v>
      </c>
      <c r="X1791" t="str">
        <f>RIGHT(Table1[[#This Row],[Employee Name]],LEN(Table1[[#This Row],[Employee Name]])-FIND(" ",Table1[[#This Row],[Employee Name]]))</f>
        <v>Iyer</v>
      </c>
      <c r="Y1791" t="str">
        <f>Table1[[#This Row],[Department]]&amp;"-"&amp;Table1[[#This Row],[Employee ID]]</f>
        <v>HR-E03838</v>
      </c>
      <c r="Z1791" t="str">
        <f>LEFT(Table1[[#This Row],[Department]],3)</f>
        <v>HR</v>
      </c>
      <c r="AA1791" t="str">
        <f>_xlfn.XLOOKUP(Table1[[#This Row],[Manager ID]],MANAGERS!A:A,MANAGERS!B:B)</f>
        <v>Manager_17</v>
      </c>
      <c r="AB1791" t="str" cm="1">
        <f t="array" ref="AB1791">_xlfn.XLOOKUP(Table1[[#This Row],[Manager ID]],Table2[[#All],[Manager ID]],Table2[[#All],[Department Head]])</f>
        <v>Finance</v>
      </c>
      <c r="AC1791" s="2">
        <f>_xlfn.XLOOKUP(Table1[[#This Row],[City]],L:L,O:O)</f>
        <v>0.21356479274849693</v>
      </c>
      <c r="AD1791" t="str" cm="1">
        <f t="array" ref="AD1791">_xlfn.IFS(Table1[[#This Row],[Performance Score]]&gt;=90,"Excellent",Table1[[#This Row],[Performance Score]]&gt;=75,"Good",Table1[[#This Row],[Performance Score]]&gt;=60,"Average",Table1[[#This Row],[Performance Score]]&lt;=60,"Need Improvement")</f>
        <v>Average</v>
      </c>
      <c r="AE1791" t="str">
        <f>IF(AND(Table1[[#This Row],[Attendance %]]&gt;=80,(Table1[[#This Row],[Performance Score]]&gt;=80)),"Eligible","Not Eligible")</f>
        <v>Not Eligible</v>
      </c>
      <c r="AF1791" t="str">
        <f>IF(Table1[[#This Row],[Performance Score]]&gt;=80,"High Performer","Low Performer")</f>
        <v>Low Performer</v>
      </c>
      <c r="AG1791" t="str" cm="1">
        <f t="array" aca="1" ref="AG1791" ca="1">_xlfn.IFS(Table1[[#This Row],[Experience]]&lt;=3,"Junior",Table1[[#This Row],[Experience]]&lt;=7,"Mid Level",Table1[[#This Row],[Experience]]&gt;=7,"Senior")</f>
        <v>Senior</v>
      </c>
      <c r="AH1791" t="str">
        <f>IF(Table1[[#This Row],[Attendance %]]&gt;75,"OK","Below 75")</f>
        <v>OK</v>
      </c>
      <c r="AI1791" t="b">
        <f>ISBLANK(Table1[[#This Row],[Employee ID]])</f>
        <v>0</v>
      </c>
      <c r="AJ1791" t="b">
        <f>ISNUMBER(Table1[[#This Row],[Total Salary  ]])</f>
        <v>1</v>
      </c>
      <c r="AK1791" t="str">
        <f>IFERROR(_xlfn.XLOOKUP(Table1[[#This Row],[Manager ID]],MANAGERS!A:A,MANAGERS!B:B),"Not Found")</f>
        <v>Manager_17</v>
      </c>
    </row>
    <row r="1792" spans="1:37" x14ac:dyDescent="0.2">
      <c r="A1792" t="s">
        <v>3459</v>
      </c>
      <c r="B1792" t="s">
        <v>50</v>
      </c>
      <c r="C1792" t="s">
        <v>21</v>
      </c>
      <c r="D1792" t="s">
        <v>46</v>
      </c>
      <c r="E1792" t="s">
        <v>65</v>
      </c>
      <c r="F1792" s="1">
        <v>45974</v>
      </c>
      <c r="G1792" s="1">
        <v>38648</v>
      </c>
      <c r="H1792">
        <v>86264</v>
      </c>
      <c r="I1792">
        <v>17973</v>
      </c>
      <c r="J1792">
        <v>75</v>
      </c>
      <c r="K1792">
        <v>43</v>
      </c>
      <c r="L1792" t="s">
        <v>18</v>
      </c>
      <c r="M1792">
        <v>119</v>
      </c>
      <c r="N1792">
        <f>Table1[[#This Row],[Basic Salary]]+Table1[[#This Row],[Bonus]]</f>
        <v>104237</v>
      </c>
      <c r="O1792" s="2">
        <f>Table1[[#This Row],[Bonus]]/Table1[[#This Row],[Basic Salary]]</f>
        <v>0.20834878976166188</v>
      </c>
      <c r="P1792">
        <f ca="1">DATEDIF(Table1[[#This Row],[Date of Birth]],TODAY(),"Y")</f>
        <v>20</v>
      </c>
      <c r="Q1792">
        <f ca="1">DATEDIF(Table1[[#This Row],[Joining Date]],TODAY(),"Y")</f>
        <v>0</v>
      </c>
      <c r="R1792" t="str">
        <f ca="1">IF(YEAR(Table1[[#This Row],[Joining Date]])=YEAR(TODAY()),"Yes","No")</f>
        <v>No</v>
      </c>
      <c r="S1792" t="str">
        <f ca="1">IF(Table1[[#This Row],[Experience]]&gt;5,"Yes","No")</f>
        <v>No</v>
      </c>
      <c r="T1792" t="str">
        <f>TEXT(Table1[[#This Row],[Joining Date]],"mmmm")</f>
        <v>November</v>
      </c>
      <c r="U1792" t="str">
        <f>TEXT(Table1[[#This Row],[Joining Date]],"yyyy")</f>
        <v>2025</v>
      </c>
      <c r="V1792" s="5">
        <f ca="1">TODAY()-Table1[[#This Row],[Joining Date]]</f>
        <v>265</v>
      </c>
      <c r="W1792" t="str">
        <f>LEFT(Table1[[#This Row],[Employee Name]],FIND(" ",Table1[[#This Row],[Employee Name]])-1)</f>
        <v>Ravi</v>
      </c>
      <c r="X1792" t="str">
        <f>RIGHT(Table1[[#This Row],[Employee Name]],LEN(Table1[[#This Row],[Employee Name]])-FIND(" ",Table1[[#This Row],[Employee Name]]))</f>
        <v>Teja</v>
      </c>
      <c r="Y1792" t="str">
        <f>Table1[[#This Row],[Department]]&amp;"-"&amp;Table1[[#This Row],[Employee ID]]</f>
        <v>Support-E03403</v>
      </c>
      <c r="Z1792" t="str">
        <f>LEFT(Table1[[#This Row],[Department]],3)</f>
        <v>Sup</v>
      </c>
      <c r="AA1792" t="str">
        <f>_xlfn.XLOOKUP(Table1[[#This Row],[Manager ID]],MANAGERS!A:A,MANAGERS!B:B)</f>
        <v>Manager_19</v>
      </c>
      <c r="AB1792" t="str" cm="1">
        <f t="array" ref="AB1792">_xlfn.XLOOKUP(Table1[[#This Row],[Manager ID]],Table2[[#All],[Manager ID]],Table2[[#All],[Department Head]])</f>
        <v>Support</v>
      </c>
      <c r="AC1792" s="2">
        <f>_xlfn.XLOOKUP(Table1[[#This Row],[City]],L:L,O:O)</f>
        <v>0.21356479274849693</v>
      </c>
      <c r="AD1792" t="str" cm="1">
        <f t="array" ref="AD1792">_xlfn.IFS(Table1[[#This Row],[Performance Score]]&gt;=90,"Excellent",Table1[[#This Row],[Performance Score]]&gt;=75,"Good",Table1[[#This Row],[Performance Score]]&gt;=60,"Average",Table1[[#This Row],[Performance Score]]&lt;=60,"Need Improvement")</f>
        <v>Need Improvement</v>
      </c>
      <c r="AE1792" t="str">
        <f>IF(AND(Table1[[#This Row],[Attendance %]]&gt;=80,(Table1[[#This Row],[Performance Score]]&gt;=80)),"Eligible","Not Eligible")</f>
        <v>Not Eligible</v>
      </c>
      <c r="AF1792" t="str">
        <f>IF(Table1[[#This Row],[Performance Score]]&gt;=80,"High Performer","Low Performer")</f>
        <v>Low Performer</v>
      </c>
      <c r="AG1792" t="str" cm="1">
        <f t="array" aca="1" ref="AG1792" ca="1">_xlfn.IFS(Table1[[#This Row],[Experience]]&lt;=3,"Junior",Table1[[#This Row],[Experience]]&lt;=7,"Mid Level",Table1[[#This Row],[Experience]]&gt;=7,"Senior")</f>
        <v>Junior</v>
      </c>
      <c r="AH1792" t="str">
        <f>IF(Table1[[#This Row],[Attendance %]]&gt;75,"OK","Below 75")</f>
        <v>Below 75</v>
      </c>
      <c r="AI1792" t="b">
        <f>ISBLANK(Table1[[#This Row],[Employee ID]])</f>
        <v>0</v>
      </c>
      <c r="AJ1792" t="b">
        <f>ISNUMBER(Table1[[#This Row],[Total Salary  ]])</f>
        <v>1</v>
      </c>
      <c r="AK1792" t="str">
        <f>IFERROR(_xlfn.XLOOKUP(Table1[[#This Row],[Manager ID]],MANAGERS!A:A,MANAGERS!B:B),"Not Found")</f>
        <v>Manager_19</v>
      </c>
    </row>
    <row r="1793" spans="1:37" x14ac:dyDescent="0.2">
      <c r="A1793" t="s">
        <v>2921</v>
      </c>
      <c r="B1793" t="s">
        <v>57</v>
      </c>
      <c r="C1793" t="s">
        <v>21</v>
      </c>
      <c r="D1793" t="s">
        <v>16</v>
      </c>
      <c r="E1793" t="s">
        <v>22</v>
      </c>
      <c r="F1793" s="1">
        <v>44334</v>
      </c>
      <c r="G1793" s="1">
        <v>38580</v>
      </c>
      <c r="H1793">
        <v>86606</v>
      </c>
      <c r="I1793">
        <v>17628</v>
      </c>
      <c r="J1793">
        <v>88</v>
      </c>
      <c r="K1793">
        <v>62</v>
      </c>
      <c r="L1793" t="s">
        <v>23</v>
      </c>
      <c r="M1793">
        <v>117</v>
      </c>
      <c r="N1793">
        <f>Table1[[#This Row],[Basic Salary]]+Table1[[#This Row],[Bonus]]</f>
        <v>104234</v>
      </c>
      <c r="O1793" s="2">
        <f>Table1[[#This Row],[Bonus]]/Table1[[#This Row],[Basic Salary]]</f>
        <v>0.20354247973581507</v>
      </c>
      <c r="P1793">
        <f ca="1">DATEDIF(Table1[[#This Row],[Date of Birth]],TODAY(),"Y")</f>
        <v>20</v>
      </c>
      <c r="Q1793">
        <f ca="1">DATEDIF(Table1[[#This Row],[Joining Date]],TODAY(),"Y")</f>
        <v>5</v>
      </c>
      <c r="R1793" t="str">
        <f ca="1">IF(YEAR(Table1[[#This Row],[Joining Date]])=YEAR(TODAY()),"Yes","No")</f>
        <v>No</v>
      </c>
      <c r="S1793" t="str">
        <f ca="1">IF(Table1[[#This Row],[Experience]]&gt;5,"Yes","No")</f>
        <v>No</v>
      </c>
      <c r="T1793" t="str">
        <f>TEXT(Table1[[#This Row],[Joining Date]],"mmmm")</f>
        <v>May</v>
      </c>
      <c r="U1793" t="str">
        <f>TEXT(Table1[[#This Row],[Joining Date]],"yyyy")</f>
        <v>2021</v>
      </c>
      <c r="V1793" s="5">
        <f ca="1">TODAY()-Table1[[#This Row],[Joining Date]]</f>
        <v>1905</v>
      </c>
      <c r="W1793" t="str">
        <f>LEFT(Table1[[#This Row],[Employee Name]],FIND(" ",Table1[[#This Row],[Employee Name]])-1)</f>
        <v>Swathi</v>
      </c>
      <c r="X1793" t="str">
        <f>RIGHT(Table1[[#This Row],[Employee Name]],LEN(Table1[[#This Row],[Employee Name]])-FIND(" ",Table1[[#This Row],[Employee Name]]))</f>
        <v>Ramesh</v>
      </c>
      <c r="Y1793" t="str">
        <f>Table1[[#This Row],[Department]]&amp;"-"&amp;Table1[[#This Row],[Employee ID]]</f>
        <v>HR-E02865</v>
      </c>
      <c r="Z1793" t="str">
        <f>LEFT(Table1[[#This Row],[Department]],3)</f>
        <v>HR</v>
      </c>
      <c r="AA1793" t="str">
        <f>_xlfn.XLOOKUP(Table1[[#This Row],[Manager ID]],MANAGERS!A:A,MANAGERS!B:B)</f>
        <v>Manager_17</v>
      </c>
      <c r="AB1793" t="str" cm="1">
        <f t="array" ref="AB1793">_xlfn.XLOOKUP(Table1[[#This Row],[Manager ID]],Table2[[#All],[Manager ID]],Table2[[#All],[Department Head]])</f>
        <v>Finance</v>
      </c>
      <c r="AC1793" s="2">
        <f>_xlfn.XLOOKUP(Table1[[#This Row],[City]],L:L,O:O)</f>
        <v>0.23486488519629886</v>
      </c>
      <c r="AD1793" t="str" cm="1">
        <f t="array" ref="AD1793">_xlfn.IFS(Table1[[#This Row],[Performance Score]]&gt;=90,"Excellent",Table1[[#This Row],[Performance Score]]&gt;=75,"Good",Table1[[#This Row],[Performance Score]]&gt;=60,"Average",Table1[[#This Row],[Performance Score]]&lt;=60,"Need Improvement")</f>
        <v>Average</v>
      </c>
      <c r="AE1793" t="str">
        <f>IF(AND(Table1[[#This Row],[Attendance %]]&gt;=80,(Table1[[#This Row],[Performance Score]]&gt;=80)),"Eligible","Not Eligible")</f>
        <v>Not Eligible</v>
      </c>
      <c r="AF1793" t="str">
        <f>IF(Table1[[#This Row],[Performance Score]]&gt;=80,"High Performer","Low Performer")</f>
        <v>Low Performer</v>
      </c>
      <c r="AG1793" t="str" cm="1">
        <f t="array" aca="1" ref="AG1793" ca="1">_xlfn.IFS(Table1[[#This Row],[Experience]]&lt;=3,"Junior",Table1[[#This Row],[Experience]]&lt;=7,"Mid Level",Table1[[#This Row],[Experience]]&gt;=7,"Senior")</f>
        <v>Mid Level</v>
      </c>
      <c r="AH1793" t="str">
        <f>IF(Table1[[#This Row],[Attendance %]]&gt;75,"OK","Below 75")</f>
        <v>OK</v>
      </c>
      <c r="AI1793" t="b">
        <f>ISBLANK(Table1[[#This Row],[Employee ID]])</f>
        <v>0</v>
      </c>
      <c r="AJ1793" t="b">
        <f>ISNUMBER(Table1[[#This Row],[Total Salary  ]])</f>
        <v>1</v>
      </c>
      <c r="AK1793" t="str">
        <f>IFERROR(_xlfn.XLOOKUP(Table1[[#This Row],[Manager ID]],MANAGERS!A:A,MANAGERS!B:B),"Not Found")</f>
        <v>Manager_17</v>
      </c>
    </row>
    <row r="1794" spans="1:37" x14ac:dyDescent="0.2">
      <c r="A1794" t="s">
        <v>1278</v>
      </c>
      <c r="B1794" t="s">
        <v>48</v>
      </c>
      <c r="C1794" t="s">
        <v>15</v>
      </c>
      <c r="D1794" t="s">
        <v>25</v>
      </c>
      <c r="E1794" t="s">
        <v>30</v>
      </c>
      <c r="F1794" s="1">
        <v>45782</v>
      </c>
      <c r="G1794" s="1">
        <v>33339</v>
      </c>
      <c r="H1794">
        <v>76173</v>
      </c>
      <c r="I1794">
        <v>28044</v>
      </c>
      <c r="J1794">
        <v>82</v>
      </c>
      <c r="K1794">
        <v>44</v>
      </c>
      <c r="L1794" t="s">
        <v>34</v>
      </c>
      <c r="M1794">
        <v>106</v>
      </c>
      <c r="N1794">
        <f>Table1[[#This Row],[Basic Salary]]+Table1[[#This Row],[Bonus]]</f>
        <v>104217</v>
      </c>
      <c r="O1794" s="2">
        <f>Table1[[#This Row],[Bonus]]/Table1[[#This Row],[Basic Salary]]</f>
        <v>0.36816194714662676</v>
      </c>
      <c r="P1794">
        <f ca="1">DATEDIF(Table1[[#This Row],[Date of Birth]],TODAY(),"Y")</f>
        <v>35</v>
      </c>
      <c r="Q1794">
        <f ca="1">DATEDIF(Table1[[#This Row],[Joining Date]],TODAY(),"Y")</f>
        <v>1</v>
      </c>
      <c r="R1794" t="str">
        <f ca="1">IF(YEAR(Table1[[#This Row],[Joining Date]])=YEAR(TODAY()),"Yes","No")</f>
        <v>No</v>
      </c>
      <c r="S1794" t="str">
        <f ca="1">IF(Table1[[#This Row],[Experience]]&gt;5,"Yes","No")</f>
        <v>No</v>
      </c>
      <c r="T1794" t="str">
        <f>TEXT(Table1[[#This Row],[Joining Date]],"mmmm")</f>
        <v>May</v>
      </c>
      <c r="U1794" t="str">
        <f>TEXT(Table1[[#This Row],[Joining Date]],"yyyy")</f>
        <v>2025</v>
      </c>
      <c r="V1794" s="5">
        <f ca="1">TODAY()-Table1[[#This Row],[Joining Date]]</f>
        <v>457</v>
      </c>
      <c r="W1794" t="str">
        <f>LEFT(Table1[[#This Row],[Employee Name]],FIND(" ",Table1[[#This Row],[Employee Name]])-1)</f>
        <v>Aditya</v>
      </c>
      <c r="X1794" t="str">
        <f>RIGHT(Table1[[#This Row],[Employee Name]],LEN(Table1[[#This Row],[Employee Name]])-FIND(" ",Table1[[#This Row],[Employee Name]]))</f>
        <v>Kapoor</v>
      </c>
      <c r="Y1794" t="str">
        <f>Table1[[#This Row],[Department]]&amp;"-"&amp;Table1[[#This Row],[Employee ID]]</f>
        <v>Finance-E01222</v>
      </c>
      <c r="Z1794" t="str">
        <f>LEFT(Table1[[#This Row],[Department]],3)</f>
        <v>Fin</v>
      </c>
      <c r="AA1794" t="str">
        <f>_xlfn.XLOOKUP(Table1[[#This Row],[Manager ID]],MANAGERS!A:A,MANAGERS!B:B)</f>
        <v>Manager_6</v>
      </c>
      <c r="AB1794" t="str" cm="1">
        <f t="array" ref="AB1794">_xlfn.XLOOKUP(Table1[[#This Row],[Manager ID]],Table2[[#All],[Manager ID]],Table2[[#All],[Department Head]])</f>
        <v>HR</v>
      </c>
      <c r="AC1794" s="2">
        <f>_xlfn.XLOOKUP(Table1[[#This Row],[City]],L:L,O:O)</f>
        <v>0.24030340748661314</v>
      </c>
      <c r="AD1794" t="str" cm="1">
        <f t="array" ref="AD1794">_xlfn.IFS(Table1[[#This Row],[Performance Score]]&gt;=90,"Excellent",Table1[[#This Row],[Performance Score]]&gt;=75,"Good",Table1[[#This Row],[Performance Score]]&gt;=60,"Average",Table1[[#This Row],[Performance Score]]&lt;=60,"Need Improvement")</f>
        <v>Need Improvement</v>
      </c>
      <c r="AE1794" t="str">
        <f>IF(AND(Table1[[#This Row],[Attendance %]]&gt;=80,(Table1[[#This Row],[Performance Score]]&gt;=80)),"Eligible","Not Eligible")</f>
        <v>Not Eligible</v>
      </c>
      <c r="AF1794" t="str">
        <f>IF(Table1[[#This Row],[Performance Score]]&gt;=80,"High Performer","Low Performer")</f>
        <v>Low Performer</v>
      </c>
      <c r="AG1794" t="str" cm="1">
        <f t="array" aca="1" ref="AG1794" ca="1">_xlfn.IFS(Table1[[#This Row],[Experience]]&lt;=3,"Junior",Table1[[#This Row],[Experience]]&lt;=7,"Mid Level",Table1[[#This Row],[Experience]]&gt;=7,"Senior")</f>
        <v>Junior</v>
      </c>
      <c r="AH1794" t="str">
        <f>IF(Table1[[#This Row],[Attendance %]]&gt;75,"OK","Below 75")</f>
        <v>OK</v>
      </c>
      <c r="AI1794" t="b">
        <f>ISBLANK(Table1[[#This Row],[Employee ID]])</f>
        <v>0</v>
      </c>
      <c r="AJ1794" t="b">
        <f>ISNUMBER(Table1[[#This Row],[Total Salary  ]])</f>
        <v>1</v>
      </c>
      <c r="AK1794" t="str">
        <f>IFERROR(_xlfn.XLOOKUP(Table1[[#This Row],[Manager ID]],MANAGERS!A:A,MANAGERS!B:B),"Not Found")</f>
        <v>Manager_6</v>
      </c>
    </row>
    <row r="1795" spans="1:37" x14ac:dyDescent="0.2">
      <c r="A1795" t="s">
        <v>4565</v>
      </c>
      <c r="B1795" t="s">
        <v>20</v>
      </c>
      <c r="C1795" t="s">
        <v>15</v>
      </c>
      <c r="D1795" t="s">
        <v>25</v>
      </c>
      <c r="E1795" t="s">
        <v>51</v>
      </c>
      <c r="F1795" s="1">
        <v>43127</v>
      </c>
      <c r="G1795" s="1">
        <v>37662</v>
      </c>
      <c r="H1795">
        <v>84651</v>
      </c>
      <c r="I1795">
        <v>19561</v>
      </c>
      <c r="J1795">
        <v>83</v>
      </c>
      <c r="K1795">
        <v>64</v>
      </c>
      <c r="L1795" t="s">
        <v>34</v>
      </c>
      <c r="M1795">
        <v>103</v>
      </c>
      <c r="N1795">
        <f>Table1[[#This Row],[Basic Salary]]+Table1[[#This Row],[Bonus]]</f>
        <v>104212</v>
      </c>
      <c r="O1795" s="2">
        <f>Table1[[#This Row],[Bonus]]/Table1[[#This Row],[Basic Salary]]</f>
        <v>0.23107819163388502</v>
      </c>
      <c r="P1795">
        <f ca="1">DATEDIF(Table1[[#This Row],[Date of Birth]],TODAY(),"Y")</f>
        <v>23</v>
      </c>
      <c r="Q1795">
        <f ca="1">DATEDIF(Table1[[#This Row],[Joining Date]],TODAY(),"Y")</f>
        <v>8</v>
      </c>
      <c r="R1795" t="str">
        <f ca="1">IF(YEAR(Table1[[#This Row],[Joining Date]])=YEAR(TODAY()),"Yes","No")</f>
        <v>No</v>
      </c>
      <c r="S1795" t="str">
        <f ca="1">IF(Table1[[#This Row],[Experience]]&gt;5,"Yes","No")</f>
        <v>Yes</v>
      </c>
      <c r="T1795" t="str">
        <f>TEXT(Table1[[#This Row],[Joining Date]],"mmmm")</f>
        <v>January</v>
      </c>
      <c r="U1795" t="str">
        <f>TEXT(Table1[[#This Row],[Joining Date]],"yyyy")</f>
        <v>2018</v>
      </c>
      <c r="V1795" s="5">
        <f ca="1">TODAY()-Table1[[#This Row],[Joining Date]]</f>
        <v>3112</v>
      </c>
      <c r="W1795" t="str">
        <f>LEFT(Table1[[#This Row],[Employee Name]],FIND(" ",Table1[[#This Row],[Employee Name]])-1)</f>
        <v>Rahul</v>
      </c>
      <c r="X1795" t="str">
        <f>RIGHT(Table1[[#This Row],[Employee Name]],LEN(Table1[[#This Row],[Employee Name]])-FIND(" ",Table1[[#This Row],[Employee Name]]))</f>
        <v>Verma</v>
      </c>
      <c r="Y1795" t="str">
        <f>Table1[[#This Row],[Department]]&amp;"-"&amp;Table1[[#This Row],[Employee ID]]</f>
        <v>Finance-E04509</v>
      </c>
      <c r="Z1795" t="str">
        <f>LEFT(Table1[[#This Row],[Department]],3)</f>
        <v>Fin</v>
      </c>
      <c r="AA1795" t="str">
        <f>_xlfn.XLOOKUP(Table1[[#This Row],[Manager ID]],MANAGERS!A:A,MANAGERS!B:B)</f>
        <v>Manager_3</v>
      </c>
      <c r="AB1795" t="str" cm="1">
        <f t="array" ref="AB1795">_xlfn.XLOOKUP(Table1[[#This Row],[Manager ID]],Table2[[#All],[Manager ID]],Table2[[#All],[Department Head]])</f>
        <v>IT</v>
      </c>
      <c r="AC1795" s="2">
        <f>_xlfn.XLOOKUP(Table1[[#This Row],[City]],L:L,O:O)</f>
        <v>0.24030340748661314</v>
      </c>
      <c r="AD1795" t="str" cm="1">
        <f t="array" ref="AD1795">_xlfn.IFS(Table1[[#This Row],[Performance Score]]&gt;=90,"Excellent",Table1[[#This Row],[Performance Score]]&gt;=75,"Good",Table1[[#This Row],[Performance Score]]&gt;=60,"Average",Table1[[#This Row],[Performance Score]]&lt;=60,"Need Improvement")</f>
        <v>Average</v>
      </c>
      <c r="AE1795" t="str">
        <f>IF(AND(Table1[[#This Row],[Attendance %]]&gt;=80,(Table1[[#This Row],[Performance Score]]&gt;=80)),"Eligible","Not Eligible")</f>
        <v>Not Eligible</v>
      </c>
      <c r="AF1795" t="str">
        <f>IF(Table1[[#This Row],[Performance Score]]&gt;=80,"High Performer","Low Performer")</f>
        <v>Low Performer</v>
      </c>
      <c r="AG1795" t="str" cm="1">
        <f t="array" aca="1" ref="AG1795" ca="1">_xlfn.IFS(Table1[[#This Row],[Experience]]&lt;=3,"Junior",Table1[[#This Row],[Experience]]&lt;=7,"Mid Level",Table1[[#This Row],[Experience]]&gt;=7,"Senior")</f>
        <v>Senior</v>
      </c>
      <c r="AH1795" t="str">
        <f>IF(Table1[[#This Row],[Attendance %]]&gt;75,"OK","Below 75")</f>
        <v>OK</v>
      </c>
      <c r="AI1795" t="b">
        <f>ISBLANK(Table1[[#This Row],[Employee ID]])</f>
        <v>0</v>
      </c>
      <c r="AJ1795" t="b">
        <f>ISNUMBER(Table1[[#This Row],[Total Salary  ]])</f>
        <v>1</v>
      </c>
      <c r="AK1795" t="str">
        <f>IFERROR(_xlfn.XLOOKUP(Table1[[#This Row],[Manager ID]],MANAGERS!A:A,MANAGERS!B:B),"Not Found")</f>
        <v>Manager_3</v>
      </c>
    </row>
    <row r="1796" spans="1:37" x14ac:dyDescent="0.2">
      <c r="A1796" t="s">
        <v>2613</v>
      </c>
      <c r="B1796" t="s">
        <v>85</v>
      </c>
      <c r="C1796" t="s">
        <v>21</v>
      </c>
      <c r="D1796" t="s">
        <v>16</v>
      </c>
      <c r="E1796" t="s">
        <v>17</v>
      </c>
      <c r="F1796" s="1">
        <v>44701</v>
      </c>
      <c r="G1796" s="1">
        <v>40663</v>
      </c>
      <c r="H1796">
        <v>86133</v>
      </c>
      <c r="I1796">
        <v>18071</v>
      </c>
      <c r="J1796">
        <v>69</v>
      </c>
      <c r="K1796">
        <v>93</v>
      </c>
      <c r="L1796" t="s">
        <v>23</v>
      </c>
      <c r="M1796">
        <v>103</v>
      </c>
      <c r="N1796">
        <f>Table1[[#This Row],[Basic Salary]]+Table1[[#This Row],[Bonus]]</f>
        <v>104204</v>
      </c>
      <c r="O1796" s="2">
        <f>Table1[[#This Row],[Bonus]]/Table1[[#This Row],[Basic Salary]]</f>
        <v>0.20980344351177829</v>
      </c>
      <c r="P1796">
        <f ca="1">DATEDIF(Table1[[#This Row],[Date of Birth]],TODAY(),"Y")</f>
        <v>15</v>
      </c>
      <c r="Q1796">
        <f ca="1">DATEDIF(Table1[[#This Row],[Joining Date]],TODAY(),"Y")</f>
        <v>4</v>
      </c>
      <c r="R1796" t="str">
        <f ca="1">IF(YEAR(Table1[[#This Row],[Joining Date]])=YEAR(TODAY()),"Yes","No")</f>
        <v>No</v>
      </c>
      <c r="S1796" t="str">
        <f ca="1">IF(Table1[[#This Row],[Experience]]&gt;5,"Yes","No")</f>
        <v>No</v>
      </c>
      <c r="T1796" t="str">
        <f>TEXT(Table1[[#This Row],[Joining Date]],"mmmm")</f>
        <v>May</v>
      </c>
      <c r="U1796" t="str">
        <f>TEXT(Table1[[#This Row],[Joining Date]],"yyyy")</f>
        <v>2022</v>
      </c>
      <c r="V1796" s="5">
        <f ca="1">TODAY()-Table1[[#This Row],[Joining Date]]</f>
        <v>1538</v>
      </c>
      <c r="W1796" t="str">
        <f>LEFT(Table1[[#This Row],[Employee Name]],FIND(" ",Table1[[#This Row],[Employee Name]])-1)</f>
        <v>Pooja</v>
      </c>
      <c r="X1796" t="str">
        <f>RIGHT(Table1[[#This Row],[Employee Name]],LEN(Table1[[#This Row],[Employee Name]])-FIND(" ",Table1[[#This Row],[Employee Name]]))</f>
        <v>Das</v>
      </c>
      <c r="Y1796" t="str">
        <f>Table1[[#This Row],[Department]]&amp;"-"&amp;Table1[[#This Row],[Employee ID]]</f>
        <v>HR-E02557</v>
      </c>
      <c r="Z1796" t="str">
        <f>LEFT(Table1[[#This Row],[Department]],3)</f>
        <v>HR</v>
      </c>
      <c r="AA1796" t="str">
        <f>_xlfn.XLOOKUP(Table1[[#This Row],[Manager ID]],MANAGERS!A:A,MANAGERS!B:B)</f>
        <v>Manager_3</v>
      </c>
      <c r="AB1796" t="str" cm="1">
        <f t="array" ref="AB1796">_xlfn.XLOOKUP(Table1[[#This Row],[Manager ID]],Table2[[#All],[Manager ID]],Table2[[#All],[Department Head]])</f>
        <v>IT</v>
      </c>
      <c r="AC1796" s="2">
        <f>_xlfn.XLOOKUP(Table1[[#This Row],[City]],L:L,O:O)</f>
        <v>0.23486488519629886</v>
      </c>
      <c r="AD1796" t="str" cm="1">
        <f t="array" ref="AD1796">_xlfn.IFS(Table1[[#This Row],[Performance Score]]&gt;=90,"Excellent",Table1[[#This Row],[Performance Score]]&gt;=75,"Good",Table1[[#This Row],[Performance Score]]&gt;=60,"Average",Table1[[#This Row],[Performance Score]]&lt;=60,"Need Improvement")</f>
        <v>Excellent</v>
      </c>
      <c r="AE1796" t="str">
        <f>IF(AND(Table1[[#This Row],[Attendance %]]&gt;=80,(Table1[[#This Row],[Performance Score]]&gt;=80)),"Eligible","Not Eligible")</f>
        <v>Not Eligible</v>
      </c>
      <c r="AF1796" t="str">
        <f>IF(Table1[[#This Row],[Performance Score]]&gt;=80,"High Performer","Low Performer")</f>
        <v>High Performer</v>
      </c>
      <c r="AG1796" t="str" cm="1">
        <f t="array" aca="1" ref="AG1796" ca="1">_xlfn.IFS(Table1[[#This Row],[Experience]]&lt;=3,"Junior",Table1[[#This Row],[Experience]]&lt;=7,"Mid Level",Table1[[#This Row],[Experience]]&gt;=7,"Senior")</f>
        <v>Mid Level</v>
      </c>
      <c r="AH1796" t="str">
        <f>IF(Table1[[#This Row],[Attendance %]]&gt;75,"OK","Below 75")</f>
        <v>Below 75</v>
      </c>
      <c r="AI1796" t="b">
        <f>ISBLANK(Table1[[#This Row],[Employee ID]])</f>
        <v>0</v>
      </c>
      <c r="AJ1796" t="b">
        <f>ISNUMBER(Table1[[#This Row],[Total Salary  ]])</f>
        <v>1</v>
      </c>
      <c r="AK1796" t="str">
        <f>IFERROR(_xlfn.XLOOKUP(Table1[[#This Row],[Manager ID]],MANAGERS!A:A,MANAGERS!B:B),"Not Found")</f>
        <v>Manager_3</v>
      </c>
    </row>
    <row r="1797" spans="1:37" x14ac:dyDescent="0.2">
      <c r="A1797" t="s">
        <v>1181</v>
      </c>
      <c r="B1797" t="s">
        <v>36</v>
      </c>
      <c r="C1797" t="s">
        <v>21</v>
      </c>
      <c r="D1797" t="s">
        <v>43</v>
      </c>
      <c r="E1797" t="s">
        <v>30</v>
      </c>
      <c r="F1797" s="1">
        <v>42469</v>
      </c>
      <c r="G1797" s="1">
        <v>32101</v>
      </c>
      <c r="H1797">
        <v>85138</v>
      </c>
      <c r="I1797">
        <v>19037</v>
      </c>
      <c r="J1797">
        <v>83</v>
      </c>
      <c r="K1797">
        <v>51</v>
      </c>
      <c r="L1797" t="s">
        <v>23</v>
      </c>
      <c r="M1797">
        <v>120</v>
      </c>
      <c r="N1797">
        <f>Table1[[#This Row],[Basic Salary]]+Table1[[#This Row],[Bonus]]</f>
        <v>104175</v>
      </c>
      <c r="O1797" s="2">
        <f>Table1[[#This Row],[Bonus]]/Table1[[#This Row],[Basic Salary]]</f>
        <v>0.22360168197514624</v>
      </c>
      <c r="P1797">
        <f ca="1">DATEDIF(Table1[[#This Row],[Date of Birth]],TODAY(),"Y")</f>
        <v>38</v>
      </c>
      <c r="Q1797">
        <f ca="1">DATEDIF(Table1[[#This Row],[Joining Date]],TODAY(),"Y")</f>
        <v>10</v>
      </c>
      <c r="R1797" t="str">
        <f ca="1">IF(YEAR(Table1[[#This Row],[Joining Date]])=YEAR(TODAY()),"Yes","No")</f>
        <v>No</v>
      </c>
      <c r="S1797" t="str">
        <f ca="1">IF(Table1[[#This Row],[Experience]]&gt;5,"Yes","No")</f>
        <v>Yes</v>
      </c>
      <c r="T1797" t="str">
        <f>TEXT(Table1[[#This Row],[Joining Date]],"mmmm")</f>
        <v>April</v>
      </c>
      <c r="U1797" t="str">
        <f>TEXT(Table1[[#This Row],[Joining Date]],"yyyy")</f>
        <v>2016</v>
      </c>
      <c r="V1797" s="5">
        <f ca="1">TODAY()-Table1[[#This Row],[Joining Date]]</f>
        <v>3770</v>
      </c>
      <c r="W1797" t="str">
        <f>LEFT(Table1[[#This Row],[Employee Name]],FIND(" ",Table1[[#This Row],[Employee Name]])-1)</f>
        <v>Meera</v>
      </c>
      <c r="X1797" t="str">
        <f>RIGHT(Table1[[#This Row],[Employee Name]],LEN(Table1[[#This Row],[Employee Name]])-FIND(" ",Table1[[#This Row],[Employee Name]]))</f>
        <v>Joshi</v>
      </c>
      <c r="Y1797" t="str">
        <f>Table1[[#This Row],[Department]]&amp;"-"&amp;Table1[[#This Row],[Employee ID]]</f>
        <v>Operations-E01125</v>
      </c>
      <c r="Z1797" t="str">
        <f>LEFT(Table1[[#This Row],[Department]],3)</f>
        <v>Ope</v>
      </c>
      <c r="AA1797" t="str">
        <f>_xlfn.XLOOKUP(Table1[[#This Row],[Manager ID]],MANAGERS!A:A,MANAGERS!B:B)</f>
        <v>Manager_20</v>
      </c>
      <c r="AB1797" t="str" cm="1">
        <f t="array" ref="AB1797">_xlfn.XLOOKUP(Table1[[#This Row],[Manager ID]],Table2[[#All],[Manager ID]],Table2[[#All],[Department Head]])</f>
        <v>Operations</v>
      </c>
      <c r="AC1797" s="2">
        <f>_xlfn.XLOOKUP(Table1[[#This Row],[City]],L:L,O:O)</f>
        <v>0.23486488519629886</v>
      </c>
      <c r="AD1797" t="str" cm="1">
        <f t="array" ref="AD1797">_xlfn.IFS(Table1[[#This Row],[Performance Score]]&gt;=90,"Excellent",Table1[[#This Row],[Performance Score]]&gt;=75,"Good",Table1[[#This Row],[Performance Score]]&gt;=60,"Average",Table1[[#This Row],[Performance Score]]&lt;=60,"Need Improvement")</f>
        <v>Need Improvement</v>
      </c>
      <c r="AE1797" t="str">
        <f>IF(AND(Table1[[#This Row],[Attendance %]]&gt;=80,(Table1[[#This Row],[Performance Score]]&gt;=80)),"Eligible","Not Eligible")</f>
        <v>Not Eligible</v>
      </c>
      <c r="AF1797" t="str">
        <f>IF(Table1[[#This Row],[Performance Score]]&gt;=80,"High Performer","Low Performer")</f>
        <v>Low Performer</v>
      </c>
      <c r="AG1797" t="str" cm="1">
        <f t="array" aca="1" ref="AG1797" ca="1">_xlfn.IFS(Table1[[#This Row],[Experience]]&lt;=3,"Junior",Table1[[#This Row],[Experience]]&lt;=7,"Mid Level",Table1[[#This Row],[Experience]]&gt;=7,"Senior")</f>
        <v>Senior</v>
      </c>
      <c r="AH1797" t="str">
        <f>IF(Table1[[#This Row],[Attendance %]]&gt;75,"OK","Below 75")</f>
        <v>OK</v>
      </c>
      <c r="AI1797" t="b">
        <f>ISBLANK(Table1[[#This Row],[Employee ID]])</f>
        <v>0</v>
      </c>
      <c r="AJ1797" t="b">
        <f>ISNUMBER(Table1[[#This Row],[Total Salary  ]])</f>
        <v>1</v>
      </c>
      <c r="AK1797" t="str">
        <f>IFERROR(_xlfn.XLOOKUP(Table1[[#This Row],[Manager ID]],MANAGERS!A:A,MANAGERS!B:B),"Not Found")</f>
        <v>Manager_20</v>
      </c>
    </row>
    <row r="1798" spans="1:37" x14ac:dyDescent="0.2">
      <c r="A1798" t="s">
        <v>1032</v>
      </c>
      <c r="B1798" t="s">
        <v>14</v>
      </c>
      <c r="C1798" t="s">
        <v>21</v>
      </c>
      <c r="D1798" t="s">
        <v>40</v>
      </c>
      <c r="E1798" t="s">
        <v>17</v>
      </c>
      <c r="F1798" s="1">
        <v>44405</v>
      </c>
      <c r="G1798" s="1">
        <v>30537</v>
      </c>
      <c r="H1798">
        <v>92965</v>
      </c>
      <c r="I1798">
        <v>11187</v>
      </c>
      <c r="J1798">
        <v>87</v>
      </c>
      <c r="K1798">
        <v>50</v>
      </c>
      <c r="L1798" t="s">
        <v>34</v>
      </c>
      <c r="M1798">
        <v>114</v>
      </c>
      <c r="N1798">
        <f>Table1[[#This Row],[Basic Salary]]+Table1[[#This Row],[Bonus]]</f>
        <v>104152</v>
      </c>
      <c r="O1798" s="2">
        <f>Table1[[#This Row],[Bonus]]/Table1[[#This Row],[Basic Salary]]</f>
        <v>0.12033561017587265</v>
      </c>
      <c r="P1798">
        <f ca="1">DATEDIF(Table1[[#This Row],[Date of Birth]],TODAY(),"Y")</f>
        <v>42</v>
      </c>
      <c r="Q1798">
        <f ca="1">DATEDIF(Table1[[#This Row],[Joining Date]],TODAY(),"Y")</f>
        <v>5</v>
      </c>
      <c r="R1798" t="str">
        <f ca="1">IF(YEAR(Table1[[#This Row],[Joining Date]])=YEAR(TODAY()),"Yes","No")</f>
        <v>No</v>
      </c>
      <c r="S1798" t="str">
        <f ca="1">IF(Table1[[#This Row],[Experience]]&gt;5,"Yes","No")</f>
        <v>No</v>
      </c>
      <c r="T1798" t="str">
        <f>TEXT(Table1[[#This Row],[Joining Date]],"mmmm")</f>
        <v>July</v>
      </c>
      <c r="U1798" t="str">
        <f>TEXT(Table1[[#This Row],[Joining Date]],"yyyy")</f>
        <v>2021</v>
      </c>
      <c r="V1798" s="5">
        <f ca="1">TODAY()-Table1[[#This Row],[Joining Date]]</f>
        <v>1834</v>
      </c>
      <c r="W1798" t="str">
        <f>LEFT(Table1[[#This Row],[Employee Name]],FIND(" ",Table1[[#This Row],[Employee Name]])-1)</f>
        <v>Nisha</v>
      </c>
      <c r="X1798" t="str">
        <f>RIGHT(Table1[[#This Row],[Employee Name]],LEN(Table1[[#This Row],[Employee Name]])-FIND(" ",Table1[[#This Row],[Employee Name]]))</f>
        <v>Kapoor</v>
      </c>
      <c r="Y1798" t="str">
        <f>Table1[[#This Row],[Department]]&amp;"-"&amp;Table1[[#This Row],[Employee ID]]</f>
        <v>IT-E00976</v>
      </c>
      <c r="Z1798" t="str">
        <f>LEFT(Table1[[#This Row],[Department]],3)</f>
        <v>IT</v>
      </c>
      <c r="AA1798" t="str">
        <f>_xlfn.XLOOKUP(Table1[[#This Row],[Manager ID]],MANAGERS!A:A,MANAGERS!B:B)</f>
        <v>Manager_14</v>
      </c>
      <c r="AB1798" t="str" cm="1">
        <f t="array" ref="AB1798">_xlfn.XLOOKUP(Table1[[#This Row],[Manager ID]],Table2[[#All],[Manager ID]],Table2[[#All],[Department Head]])</f>
        <v>Marketing</v>
      </c>
      <c r="AC1798" s="2">
        <f>_xlfn.XLOOKUP(Table1[[#This Row],[City]],L:L,O:O)</f>
        <v>0.24030340748661314</v>
      </c>
      <c r="AD1798" t="str" cm="1">
        <f t="array" ref="AD1798">_xlfn.IFS(Table1[[#This Row],[Performance Score]]&gt;=90,"Excellent",Table1[[#This Row],[Performance Score]]&gt;=75,"Good",Table1[[#This Row],[Performance Score]]&gt;=60,"Average",Table1[[#This Row],[Performance Score]]&lt;=60,"Need Improvement")</f>
        <v>Need Improvement</v>
      </c>
      <c r="AE1798" t="str">
        <f>IF(AND(Table1[[#This Row],[Attendance %]]&gt;=80,(Table1[[#This Row],[Performance Score]]&gt;=80)),"Eligible","Not Eligible")</f>
        <v>Not Eligible</v>
      </c>
      <c r="AF1798" t="str">
        <f>IF(Table1[[#This Row],[Performance Score]]&gt;=80,"High Performer","Low Performer")</f>
        <v>Low Performer</v>
      </c>
      <c r="AG1798" t="str" cm="1">
        <f t="array" aca="1" ref="AG1798" ca="1">_xlfn.IFS(Table1[[#This Row],[Experience]]&lt;=3,"Junior",Table1[[#This Row],[Experience]]&lt;=7,"Mid Level",Table1[[#This Row],[Experience]]&gt;=7,"Senior")</f>
        <v>Mid Level</v>
      </c>
      <c r="AH1798" t="str">
        <f>IF(Table1[[#This Row],[Attendance %]]&gt;75,"OK","Below 75")</f>
        <v>OK</v>
      </c>
      <c r="AI1798" t="b">
        <f>ISBLANK(Table1[[#This Row],[Employee ID]])</f>
        <v>0</v>
      </c>
      <c r="AJ1798" t="b">
        <f>ISNUMBER(Table1[[#This Row],[Total Salary  ]])</f>
        <v>1</v>
      </c>
      <c r="AK1798" t="str">
        <f>IFERROR(_xlfn.XLOOKUP(Table1[[#This Row],[Manager ID]],MANAGERS!A:A,MANAGERS!B:B),"Not Found")</f>
        <v>Manager_14</v>
      </c>
    </row>
    <row r="1799" spans="1:37" x14ac:dyDescent="0.2">
      <c r="A1799" t="s">
        <v>3758</v>
      </c>
      <c r="B1799" t="s">
        <v>60</v>
      </c>
      <c r="C1799" t="s">
        <v>15</v>
      </c>
      <c r="D1799" t="s">
        <v>40</v>
      </c>
      <c r="E1799" t="s">
        <v>51</v>
      </c>
      <c r="F1799" s="1">
        <v>43050</v>
      </c>
      <c r="G1799" s="1">
        <v>32782</v>
      </c>
      <c r="H1799">
        <v>84813</v>
      </c>
      <c r="I1799">
        <v>19323</v>
      </c>
      <c r="J1799">
        <v>74</v>
      </c>
      <c r="K1799">
        <v>72</v>
      </c>
      <c r="L1799" t="s">
        <v>37</v>
      </c>
      <c r="M1799">
        <v>116</v>
      </c>
      <c r="N1799">
        <f>Table1[[#This Row],[Basic Salary]]+Table1[[#This Row],[Bonus]]</f>
        <v>104136</v>
      </c>
      <c r="O1799" s="2">
        <f>Table1[[#This Row],[Bonus]]/Table1[[#This Row],[Basic Salary]]</f>
        <v>0.22783063917088181</v>
      </c>
      <c r="P1799">
        <f ca="1">DATEDIF(Table1[[#This Row],[Date of Birth]],TODAY(),"Y")</f>
        <v>36</v>
      </c>
      <c r="Q1799">
        <f ca="1">DATEDIF(Table1[[#This Row],[Joining Date]],TODAY(),"Y")</f>
        <v>8</v>
      </c>
      <c r="R1799" t="str">
        <f ca="1">IF(YEAR(Table1[[#This Row],[Joining Date]])=YEAR(TODAY()),"Yes","No")</f>
        <v>No</v>
      </c>
      <c r="S1799" t="str">
        <f ca="1">IF(Table1[[#This Row],[Experience]]&gt;5,"Yes","No")</f>
        <v>Yes</v>
      </c>
      <c r="T1799" t="str">
        <f>TEXT(Table1[[#This Row],[Joining Date]],"mmmm")</f>
        <v>November</v>
      </c>
      <c r="U1799" t="str">
        <f>TEXT(Table1[[#This Row],[Joining Date]],"yyyy")</f>
        <v>2017</v>
      </c>
      <c r="V1799" s="5">
        <f ca="1">TODAY()-Table1[[#This Row],[Joining Date]]</f>
        <v>3189</v>
      </c>
      <c r="W1799" t="str">
        <f>LEFT(Table1[[#This Row],[Employee Name]],FIND(" ",Table1[[#This Row],[Employee Name]])-1)</f>
        <v>Gayathri</v>
      </c>
      <c r="X1799" t="str">
        <f>RIGHT(Table1[[#This Row],[Employee Name]],LEN(Table1[[#This Row],[Employee Name]])-FIND(" ",Table1[[#This Row],[Employee Name]]))</f>
        <v>Iyer</v>
      </c>
      <c r="Y1799" t="str">
        <f>Table1[[#This Row],[Department]]&amp;"-"&amp;Table1[[#This Row],[Employee ID]]</f>
        <v>IT-E03702</v>
      </c>
      <c r="Z1799" t="str">
        <f>LEFT(Table1[[#This Row],[Department]],3)</f>
        <v>IT</v>
      </c>
      <c r="AA1799" t="str">
        <f>_xlfn.XLOOKUP(Table1[[#This Row],[Manager ID]],MANAGERS!A:A,MANAGERS!B:B)</f>
        <v>Manager_16</v>
      </c>
      <c r="AB1799" t="str" cm="1">
        <f t="array" ref="AB1799">_xlfn.XLOOKUP(Table1[[#This Row],[Manager ID]],Table2[[#All],[Manager ID]],Table2[[#All],[Department Head]])</f>
        <v>Sales</v>
      </c>
      <c r="AC1799" s="2">
        <f>_xlfn.XLOOKUP(Table1[[#This Row],[City]],L:L,O:O)</f>
        <v>0.24036902712549932</v>
      </c>
      <c r="AD1799" t="str" cm="1">
        <f t="array" ref="AD1799">_xlfn.IFS(Table1[[#This Row],[Performance Score]]&gt;=90,"Excellent",Table1[[#This Row],[Performance Score]]&gt;=75,"Good",Table1[[#This Row],[Performance Score]]&gt;=60,"Average",Table1[[#This Row],[Performance Score]]&lt;=60,"Need Improvement")</f>
        <v>Average</v>
      </c>
      <c r="AE1799" t="str">
        <f>IF(AND(Table1[[#This Row],[Attendance %]]&gt;=80,(Table1[[#This Row],[Performance Score]]&gt;=80)),"Eligible","Not Eligible")</f>
        <v>Not Eligible</v>
      </c>
      <c r="AF1799" t="str">
        <f>IF(Table1[[#This Row],[Performance Score]]&gt;=80,"High Performer","Low Performer")</f>
        <v>Low Performer</v>
      </c>
      <c r="AG1799" t="str" cm="1">
        <f t="array" aca="1" ref="AG1799" ca="1">_xlfn.IFS(Table1[[#This Row],[Experience]]&lt;=3,"Junior",Table1[[#This Row],[Experience]]&lt;=7,"Mid Level",Table1[[#This Row],[Experience]]&gt;=7,"Senior")</f>
        <v>Senior</v>
      </c>
      <c r="AH1799" t="str">
        <f>IF(Table1[[#This Row],[Attendance %]]&gt;75,"OK","Below 75")</f>
        <v>Below 75</v>
      </c>
      <c r="AI1799" t="b">
        <f>ISBLANK(Table1[[#This Row],[Employee ID]])</f>
        <v>0</v>
      </c>
      <c r="AJ1799" t="b">
        <f>ISNUMBER(Table1[[#This Row],[Total Salary  ]])</f>
        <v>1</v>
      </c>
      <c r="AK1799" t="str">
        <f>IFERROR(_xlfn.XLOOKUP(Table1[[#This Row],[Manager ID]],MANAGERS!A:A,MANAGERS!B:B),"Not Found")</f>
        <v>Manager_16</v>
      </c>
    </row>
    <row r="1800" spans="1:37" x14ac:dyDescent="0.2">
      <c r="A1800" t="s">
        <v>1227</v>
      </c>
      <c r="B1800" t="s">
        <v>75</v>
      </c>
      <c r="C1800" t="s">
        <v>21</v>
      </c>
      <c r="D1800" t="s">
        <v>81</v>
      </c>
      <c r="E1800" t="s">
        <v>22</v>
      </c>
      <c r="F1800" s="1">
        <v>42206</v>
      </c>
      <c r="G1800" s="1">
        <v>39848</v>
      </c>
      <c r="H1800">
        <v>75137</v>
      </c>
      <c r="I1800">
        <v>28986</v>
      </c>
      <c r="J1800">
        <v>87</v>
      </c>
      <c r="K1800">
        <v>52</v>
      </c>
      <c r="L1800" t="s">
        <v>31</v>
      </c>
      <c r="M1800">
        <v>107</v>
      </c>
      <c r="N1800">
        <f>Table1[[#This Row],[Basic Salary]]+Table1[[#This Row],[Bonus]]</f>
        <v>104123</v>
      </c>
      <c r="O1800" s="2">
        <f>Table1[[#This Row],[Bonus]]/Table1[[#This Row],[Basic Salary]]</f>
        <v>0.38577531708745361</v>
      </c>
      <c r="P1800">
        <f ca="1">DATEDIF(Table1[[#This Row],[Date of Birth]],TODAY(),"Y")</f>
        <v>17</v>
      </c>
      <c r="Q1800">
        <f ca="1">DATEDIF(Table1[[#This Row],[Joining Date]],TODAY(),"Y")</f>
        <v>11</v>
      </c>
      <c r="R1800" t="str">
        <f ca="1">IF(YEAR(Table1[[#This Row],[Joining Date]])=YEAR(TODAY()),"Yes","No")</f>
        <v>No</v>
      </c>
      <c r="S1800" t="str">
        <f ca="1">IF(Table1[[#This Row],[Experience]]&gt;5,"Yes","No")</f>
        <v>Yes</v>
      </c>
      <c r="T1800" t="str">
        <f>TEXT(Table1[[#This Row],[Joining Date]],"mmmm")</f>
        <v>July</v>
      </c>
      <c r="U1800" t="str">
        <f>TEXT(Table1[[#This Row],[Joining Date]],"yyyy")</f>
        <v>2015</v>
      </c>
      <c r="V1800" s="5">
        <f ca="1">TODAY()-Table1[[#This Row],[Joining Date]]</f>
        <v>4033</v>
      </c>
      <c r="W1800" t="str">
        <f>LEFT(Table1[[#This Row],[Employee Name]],FIND(" ",Table1[[#This Row],[Employee Name]])-1)</f>
        <v>Ishita</v>
      </c>
      <c r="X1800" t="str">
        <f>RIGHT(Table1[[#This Row],[Employee Name]],LEN(Table1[[#This Row],[Employee Name]])-FIND(" ",Table1[[#This Row],[Employee Name]]))</f>
        <v>Roy</v>
      </c>
      <c r="Y1800" t="str">
        <f>Table1[[#This Row],[Department]]&amp;"-"&amp;Table1[[#This Row],[Employee ID]]</f>
        <v>Sales-E01171</v>
      </c>
      <c r="Z1800" t="str">
        <f>LEFT(Table1[[#This Row],[Department]],3)</f>
        <v>Sal</v>
      </c>
      <c r="AA1800" t="str">
        <f>_xlfn.XLOOKUP(Table1[[#This Row],[Manager ID]],MANAGERS!A:A,MANAGERS!B:B)</f>
        <v>Manager_7</v>
      </c>
      <c r="AB1800" t="str" cm="1">
        <f t="array" ref="AB1800">_xlfn.XLOOKUP(Table1[[#This Row],[Manager ID]],Table2[[#All],[Manager ID]],Table2[[#All],[Department Head]])</f>
        <v>Operations</v>
      </c>
      <c r="AC1800" s="2">
        <f>_xlfn.XLOOKUP(Table1[[#This Row],[City]],L:L,O:O)</f>
        <v>0.241864189087755</v>
      </c>
      <c r="AD1800" t="str" cm="1">
        <f t="array" ref="AD1800">_xlfn.IFS(Table1[[#This Row],[Performance Score]]&gt;=90,"Excellent",Table1[[#This Row],[Performance Score]]&gt;=75,"Good",Table1[[#This Row],[Performance Score]]&gt;=60,"Average",Table1[[#This Row],[Performance Score]]&lt;=60,"Need Improvement")</f>
        <v>Need Improvement</v>
      </c>
      <c r="AE1800" t="str">
        <f>IF(AND(Table1[[#This Row],[Attendance %]]&gt;=80,(Table1[[#This Row],[Performance Score]]&gt;=80)),"Eligible","Not Eligible")</f>
        <v>Not Eligible</v>
      </c>
      <c r="AF1800" t="str">
        <f>IF(Table1[[#This Row],[Performance Score]]&gt;=80,"High Performer","Low Performer")</f>
        <v>Low Performer</v>
      </c>
      <c r="AG1800" t="str" cm="1">
        <f t="array" aca="1" ref="AG1800" ca="1">_xlfn.IFS(Table1[[#This Row],[Experience]]&lt;=3,"Junior",Table1[[#This Row],[Experience]]&lt;=7,"Mid Level",Table1[[#This Row],[Experience]]&gt;=7,"Senior")</f>
        <v>Senior</v>
      </c>
      <c r="AH1800" t="str">
        <f>IF(Table1[[#This Row],[Attendance %]]&gt;75,"OK","Below 75")</f>
        <v>OK</v>
      </c>
      <c r="AI1800" t="b">
        <f>ISBLANK(Table1[[#This Row],[Employee ID]])</f>
        <v>0</v>
      </c>
      <c r="AJ1800" t="b">
        <f>ISNUMBER(Table1[[#This Row],[Total Salary  ]])</f>
        <v>1</v>
      </c>
      <c r="AK1800" t="str">
        <f>IFERROR(_xlfn.XLOOKUP(Table1[[#This Row],[Manager ID]],MANAGERS!A:A,MANAGERS!B:B),"Not Found")</f>
        <v>Manager_7</v>
      </c>
    </row>
    <row r="1801" spans="1:37" x14ac:dyDescent="0.2">
      <c r="A1801" t="s">
        <v>2140</v>
      </c>
      <c r="B1801" t="s">
        <v>60</v>
      </c>
      <c r="C1801" t="s">
        <v>15</v>
      </c>
      <c r="D1801" t="s">
        <v>33</v>
      </c>
      <c r="E1801" t="s">
        <v>22</v>
      </c>
      <c r="F1801" s="1">
        <v>43634</v>
      </c>
      <c r="G1801" s="1">
        <v>38579</v>
      </c>
      <c r="H1801">
        <v>81160</v>
      </c>
      <c r="I1801">
        <v>22940</v>
      </c>
      <c r="J1801">
        <v>63</v>
      </c>
      <c r="K1801">
        <v>44</v>
      </c>
      <c r="L1801" t="s">
        <v>23</v>
      </c>
      <c r="M1801">
        <v>113</v>
      </c>
      <c r="N1801">
        <f>Table1[[#This Row],[Basic Salary]]+Table1[[#This Row],[Bonus]]</f>
        <v>104100</v>
      </c>
      <c r="O1801" s="2">
        <f>Table1[[#This Row],[Bonus]]/Table1[[#This Row],[Basic Salary]]</f>
        <v>0.28265155248891077</v>
      </c>
      <c r="P1801">
        <f ca="1">DATEDIF(Table1[[#This Row],[Date of Birth]],TODAY(),"Y")</f>
        <v>20</v>
      </c>
      <c r="Q1801">
        <f ca="1">DATEDIF(Table1[[#This Row],[Joining Date]],TODAY(),"Y")</f>
        <v>7</v>
      </c>
      <c r="R1801" t="str">
        <f ca="1">IF(YEAR(Table1[[#This Row],[Joining Date]])=YEAR(TODAY()),"Yes","No")</f>
        <v>No</v>
      </c>
      <c r="S1801" t="str">
        <f ca="1">IF(Table1[[#This Row],[Experience]]&gt;5,"Yes","No")</f>
        <v>Yes</v>
      </c>
      <c r="T1801" t="str">
        <f>TEXT(Table1[[#This Row],[Joining Date]],"mmmm")</f>
        <v>June</v>
      </c>
      <c r="U1801" t="str">
        <f>TEXT(Table1[[#This Row],[Joining Date]],"yyyy")</f>
        <v>2019</v>
      </c>
      <c r="V1801" s="5">
        <f ca="1">TODAY()-Table1[[#This Row],[Joining Date]]</f>
        <v>2605</v>
      </c>
      <c r="W1801" t="str">
        <f>LEFT(Table1[[#This Row],[Employee Name]],FIND(" ",Table1[[#This Row],[Employee Name]])-1)</f>
        <v>Gayathri</v>
      </c>
      <c r="X1801" t="str">
        <f>RIGHT(Table1[[#This Row],[Employee Name]],LEN(Table1[[#This Row],[Employee Name]])-FIND(" ",Table1[[#This Row],[Employee Name]]))</f>
        <v>Iyer</v>
      </c>
      <c r="Y1801" t="str">
        <f>Table1[[#This Row],[Department]]&amp;"-"&amp;Table1[[#This Row],[Employee ID]]</f>
        <v>Marketing-E02084</v>
      </c>
      <c r="Z1801" t="str">
        <f>LEFT(Table1[[#This Row],[Department]],3)</f>
        <v>Mar</v>
      </c>
      <c r="AA1801" t="str">
        <f>_xlfn.XLOOKUP(Table1[[#This Row],[Manager ID]],MANAGERS!A:A,MANAGERS!B:B)</f>
        <v>Manager_13</v>
      </c>
      <c r="AB1801" t="str" cm="1">
        <f t="array" ref="AB1801">_xlfn.XLOOKUP(Table1[[#This Row],[Manager ID]],Table2[[#All],[Manager ID]],Table2[[#All],[Department Head]])</f>
        <v>HR</v>
      </c>
      <c r="AC1801" s="2">
        <f>_xlfn.XLOOKUP(Table1[[#This Row],[City]],L:L,O:O)</f>
        <v>0.23486488519629886</v>
      </c>
      <c r="AD1801" t="str" cm="1">
        <f t="array" ref="AD1801">_xlfn.IFS(Table1[[#This Row],[Performance Score]]&gt;=90,"Excellent",Table1[[#This Row],[Performance Score]]&gt;=75,"Good",Table1[[#This Row],[Performance Score]]&gt;=60,"Average",Table1[[#This Row],[Performance Score]]&lt;=60,"Need Improvement")</f>
        <v>Need Improvement</v>
      </c>
      <c r="AE1801" t="str">
        <f>IF(AND(Table1[[#This Row],[Attendance %]]&gt;=80,(Table1[[#This Row],[Performance Score]]&gt;=80)),"Eligible","Not Eligible")</f>
        <v>Not Eligible</v>
      </c>
      <c r="AF1801" t="str">
        <f>IF(Table1[[#This Row],[Performance Score]]&gt;=80,"High Performer","Low Performer")</f>
        <v>Low Performer</v>
      </c>
      <c r="AG1801" t="str" cm="1">
        <f t="array" aca="1" ref="AG1801" ca="1">_xlfn.IFS(Table1[[#This Row],[Experience]]&lt;=3,"Junior",Table1[[#This Row],[Experience]]&lt;=7,"Mid Level",Table1[[#This Row],[Experience]]&gt;=7,"Senior")</f>
        <v>Mid Level</v>
      </c>
      <c r="AH1801" t="str">
        <f>IF(Table1[[#This Row],[Attendance %]]&gt;75,"OK","Below 75")</f>
        <v>Below 75</v>
      </c>
      <c r="AI1801" t="b">
        <f>ISBLANK(Table1[[#This Row],[Employee ID]])</f>
        <v>0</v>
      </c>
      <c r="AJ1801" t="b">
        <f>ISNUMBER(Table1[[#This Row],[Total Salary  ]])</f>
        <v>1</v>
      </c>
      <c r="AK1801" t="str">
        <f>IFERROR(_xlfn.XLOOKUP(Table1[[#This Row],[Manager ID]],MANAGERS!A:A,MANAGERS!B:B),"Not Found")</f>
        <v>Manager_13</v>
      </c>
    </row>
    <row r="1802" spans="1:37" x14ac:dyDescent="0.2">
      <c r="A1802" t="s">
        <v>3876</v>
      </c>
      <c r="B1802" t="s">
        <v>45</v>
      </c>
      <c r="C1802" t="s">
        <v>15</v>
      </c>
      <c r="D1802" t="s">
        <v>81</v>
      </c>
      <c r="E1802" t="s">
        <v>51</v>
      </c>
      <c r="F1802" s="1">
        <v>43313</v>
      </c>
      <c r="G1802" s="1">
        <v>30034</v>
      </c>
      <c r="H1802">
        <v>96227</v>
      </c>
      <c r="I1802">
        <v>7870</v>
      </c>
      <c r="J1802">
        <v>100</v>
      </c>
      <c r="K1802">
        <v>56</v>
      </c>
      <c r="L1802" t="s">
        <v>37</v>
      </c>
      <c r="M1802">
        <v>106</v>
      </c>
      <c r="N1802">
        <f>Table1[[#This Row],[Basic Salary]]+Table1[[#This Row],[Bonus]]</f>
        <v>104097</v>
      </c>
      <c r="O1802" s="2">
        <f>Table1[[#This Row],[Bonus]]/Table1[[#This Row],[Basic Salary]]</f>
        <v>8.1785777380568858E-2</v>
      </c>
      <c r="P1802">
        <f ca="1">DATEDIF(Table1[[#This Row],[Date of Birth]],TODAY(),"Y")</f>
        <v>44</v>
      </c>
      <c r="Q1802">
        <f ca="1">DATEDIF(Table1[[#This Row],[Joining Date]],TODAY(),"Y")</f>
        <v>8</v>
      </c>
      <c r="R1802" t="str">
        <f ca="1">IF(YEAR(Table1[[#This Row],[Joining Date]])=YEAR(TODAY()),"Yes","No")</f>
        <v>No</v>
      </c>
      <c r="S1802" t="str">
        <f ca="1">IF(Table1[[#This Row],[Experience]]&gt;5,"Yes","No")</f>
        <v>Yes</v>
      </c>
      <c r="T1802" t="str">
        <f>TEXT(Table1[[#This Row],[Joining Date]],"mmmm")</f>
        <v>August</v>
      </c>
      <c r="U1802" t="str">
        <f>TEXT(Table1[[#This Row],[Joining Date]],"yyyy")</f>
        <v>2018</v>
      </c>
      <c r="V1802" s="5">
        <f ca="1">TODAY()-Table1[[#This Row],[Joining Date]]</f>
        <v>2926</v>
      </c>
      <c r="W1802" t="str">
        <f>LEFT(Table1[[#This Row],[Employee Name]],FIND(" ",Table1[[#This Row],[Employee Name]])-1)</f>
        <v>Ananya</v>
      </c>
      <c r="X1802" t="str">
        <f>RIGHT(Table1[[#This Row],[Employee Name]],LEN(Table1[[#This Row],[Employee Name]])-FIND(" ",Table1[[#This Row],[Employee Name]]))</f>
        <v>Rao</v>
      </c>
      <c r="Y1802" t="str">
        <f>Table1[[#This Row],[Department]]&amp;"-"&amp;Table1[[#This Row],[Employee ID]]</f>
        <v>Sales-E03820</v>
      </c>
      <c r="Z1802" t="str">
        <f>LEFT(Table1[[#This Row],[Department]],3)</f>
        <v>Sal</v>
      </c>
      <c r="AA1802" t="str">
        <f>_xlfn.XLOOKUP(Table1[[#This Row],[Manager ID]],MANAGERS!A:A,MANAGERS!B:B)</f>
        <v>Manager_6</v>
      </c>
      <c r="AB1802" t="str" cm="1">
        <f t="array" ref="AB1802">_xlfn.XLOOKUP(Table1[[#This Row],[Manager ID]],Table2[[#All],[Manager ID]],Table2[[#All],[Department Head]])</f>
        <v>HR</v>
      </c>
      <c r="AC1802" s="2">
        <f>_xlfn.XLOOKUP(Table1[[#This Row],[City]],L:L,O:O)</f>
        <v>0.24036902712549932</v>
      </c>
      <c r="AD1802" t="str" cm="1">
        <f t="array" ref="AD1802">_xlfn.IFS(Table1[[#This Row],[Performance Score]]&gt;=90,"Excellent",Table1[[#This Row],[Performance Score]]&gt;=75,"Good",Table1[[#This Row],[Performance Score]]&gt;=60,"Average",Table1[[#This Row],[Performance Score]]&lt;=60,"Need Improvement")</f>
        <v>Need Improvement</v>
      </c>
      <c r="AE1802" t="str">
        <f>IF(AND(Table1[[#This Row],[Attendance %]]&gt;=80,(Table1[[#This Row],[Performance Score]]&gt;=80)),"Eligible","Not Eligible")</f>
        <v>Not Eligible</v>
      </c>
      <c r="AF1802" t="str">
        <f>IF(Table1[[#This Row],[Performance Score]]&gt;=80,"High Performer","Low Performer")</f>
        <v>Low Performer</v>
      </c>
      <c r="AG1802" t="str" cm="1">
        <f t="array" aca="1" ref="AG1802" ca="1">_xlfn.IFS(Table1[[#This Row],[Experience]]&lt;=3,"Junior",Table1[[#This Row],[Experience]]&lt;=7,"Mid Level",Table1[[#This Row],[Experience]]&gt;=7,"Senior")</f>
        <v>Senior</v>
      </c>
      <c r="AH1802" t="str">
        <f>IF(Table1[[#This Row],[Attendance %]]&gt;75,"OK","Below 75")</f>
        <v>OK</v>
      </c>
      <c r="AI1802" t="b">
        <f>ISBLANK(Table1[[#This Row],[Employee ID]])</f>
        <v>0</v>
      </c>
      <c r="AJ1802" t="b">
        <f>ISNUMBER(Table1[[#This Row],[Total Salary  ]])</f>
        <v>1</v>
      </c>
      <c r="AK1802" t="str">
        <f>IFERROR(_xlfn.XLOOKUP(Table1[[#This Row],[Manager ID]],MANAGERS!A:A,MANAGERS!B:B),"Not Found")</f>
        <v>Manager_6</v>
      </c>
    </row>
    <row r="1803" spans="1:37" x14ac:dyDescent="0.2">
      <c r="A1803" t="s">
        <v>2800</v>
      </c>
      <c r="B1803" t="s">
        <v>93</v>
      </c>
      <c r="C1803" t="s">
        <v>21</v>
      </c>
      <c r="D1803" t="s">
        <v>40</v>
      </c>
      <c r="E1803" t="s">
        <v>30</v>
      </c>
      <c r="F1803" s="1">
        <v>42436</v>
      </c>
      <c r="G1803" s="1">
        <v>33588</v>
      </c>
      <c r="H1803">
        <v>86961</v>
      </c>
      <c r="I1803">
        <v>17106</v>
      </c>
      <c r="J1803">
        <v>74</v>
      </c>
      <c r="K1803">
        <v>55</v>
      </c>
      <c r="L1803" t="s">
        <v>27</v>
      </c>
      <c r="M1803">
        <v>119</v>
      </c>
      <c r="N1803">
        <f>Table1[[#This Row],[Basic Salary]]+Table1[[#This Row],[Bonus]]</f>
        <v>104067</v>
      </c>
      <c r="O1803" s="2">
        <f>Table1[[#This Row],[Bonus]]/Table1[[#This Row],[Basic Salary]]</f>
        <v>0.19670886949322111</v>
      </c>
      <c r="P1803">
        <f ca="1">DATEDIF(Table1[[#This Row],[Date of Birth]],TODAY(),"Y")</f>
        <v>34</v>
      </c>
      <c r="Q1803">
        <f ca="1">DATEDIF(Table1[[#This Row],[Joining Date]],TODAY(),"Y")</f>
        <v>10</v>
      </c>
      <c r="R1803" t="str">
        <f ca="1">IF(YEAR(Table1[[#This Row],[Joining Date]])=YEAR(TODAY()),"Yes","No")</f>
        <v>No</v>
      </c>
      <c r="S1803" t="str">
        <f ca="1">IF(Table1[[#This Row],[Experience]]&gt;5,"Yes","No")</f>
        <v>Yes</v>
      </c>
      <c r="T1803" t="str">
        <f>TEXT(Table1[[#This Row],[Joining Date]],"mmmm")</f>
        <v>March</v>
      </c>
      <c r="U1803" t="str">
        <f>TEXT(Table1[[#This Row],[Joining Date]],"yyyy")</f>
        <v>2016</v>
      </c>
      <c r="V1803" s="5">
        <f ca="1">TODAY()-Table1[[#This Row],[Joining Date]]</f>
        <v>3803</v>
      </c>
      <c r="W1803" t="str">
        <f>LEFT(Table1[[#This Row],[Employee Name]],FIND(" ",Table1[[#This Row],[Employee Name]])-1)</f>
        <v>Priya</v>
      </c>
      <c r="X1803" t="str">
        <f>RIGHT(Table1[[#This Row],[Employee Name]],LEN(Table1[[#This Row],[Employee Name]])-FIND(" ",Table1[[#This Row],[Employee Name]]))</f>
        <v>Reddy</v>
      </c>
      <c r="Y1803" t="str">
        <f>Table1[[#This Row],[Department]]&amp;"-"&amp;Table1[[#This Row],[Employee ID]]</f>
        <v>IT-E02744</v>
      </c>
      <c r="Z1803" t="str">
        <f>LEFT(Table1[[#This Row],[Department]],3)</f>
        <v>IT</v>
      </c>
      <c r="AA1803" t="str">
        <f>_xlfn.XLOOKUP(Table1[[#This Row],[Manager ID]],MANAGERS!A:A,MANAGERS!B:B)</f>
        <v>Manager_19</v>
      </c>
      <c r="AB1803" t="str" cm="1">
        <f t="array" ref="AB1803">_xlfn.XLOOKUP(Table1[[#This Row],[Manager ID]],Table2[[#All],[Manager ID]],Table2[[#All],[Department Head]])</f>
        <v>Support</v>
      </c>
      <c r="AC1803" s="2">
        <f>_xlfn.XLOOKUP(Table1[[#This Row],[City]],L:L,O:O)</f>
        <v>0.23674293405114402</v>
      </c>
      <c r="AD1803" t="str" cm="1">
        <f t="array" ref="AD1803">_xlfn.IFS(Table1[[#This Row],[Performance Score]]&gt;=90,"Excellent",Table1[[#This Row],[Performance Score]]&gt;=75,"Good",Table1[[#This Row],[Performance Score]]&gt;=60,"Average",Table1[[#This Row],[Performance Score]]&lt;=60,"Need Improvement")</f>
        <v>Need Improvement</v>
      </c>
      <c r="AE1803" t="str">
        <f>IF(AND(Table1[[#This Row],[Attendance %]]&gt;=80,(Table1[[#This Row],[Performance Score]]&gt;=80)),"Eligible","Not Eligible")</f>
        <v>Not Eligible</v>
      </c>
      <c r="AF1803" t="str">
        <f>IF(Table1[[#This Row],[Performance Score]]&gt;=80,"High Performer","Low Performer")</f>
        <v>Low Performer</v>
      </c>
      <c r="AG1803" t="str" cm="1">
        <f t="array" aca="1" ref="AG1803" ca="1">_xlfn.IFS(Table1[[#This Row],[Experience]]&lt;=3,"Junior",Table1[[#This Row],[Experience]]&lt;=7,"Mid Level",Table1[[#This Row],[Experience]]&gt;=7,"Senior")</f>
        <v>Senior</v>
      </c>
      <c r="AH1803" t="str">
        <f>IF(Table1[[#This Row],[Attendance %]]&gt;75,"OK","Below 75")</f>
        <v>Below 75</v>
      </c>
      <c r="AI1803" t="b">
        <f>ISBLANK(Table1[[#This Row],[Employee ID]])</f>
        <v>0</v>
      </c>
      <c r="AJ1803" t="b">
        <f>ISNUMBER(Table1[[#This Row],[Total Salary  ]])</f>
        <v>1</v>
      </c>
      <c r="AK1803" t="str">
        <f>IFERROR(_xlfn.XLOOKUP(Table1[[#This Row],[Manager ID]],MANAGERS!A:A,MANAGERS!B:B),"Not Found")</f>
        <v>Manager_19</v>
      </c>
    </row>
    <row r="1804" spans="1:37" x14ac:dyDescent="0.2">
      <c r="A1804" t="s">
        <v>4691</v>
      </c>
      <c r="B1804" t="s">
        <v>71</v>
      </c>
      <c r="C1804" t="s">
        <v>21</v>
      </c>
      <c r="D1804" t="s">
        <v>33</v>
      </c>
      <c r="E1804" t="s">
        <v>30</v>
      </c>
      <c r="F1804" s="1">
        <v>44621</v>
      </c>
      <c r="G1804" s="1">
        <v>33865</v>
      </c>
      <c r="H1804">
        <v>89022</v>
      </c>
      <c r="I1804">
        <v>15041</v>
      </c>
      <c r="J1804">
        <v>91</v>
      </c>
      <c r="K1804">
        <v>55</v>
      </c>
      <c r="L1804" t="s">
        <v>37</v>
      </c>
      <c r="M1804">
        <v>109</v>
      </c>
      <c r="N1804">
        <f>Table1[[#This Row],[Basic Salary]]+Table1[[#This Row],[Bonus]]</f>
        <v>104063</v>
      </c>
      <c r="O1804" s="2">
        <f>Table1[[#This Row],[Bonus]]/Table1[[#This Row],[Basic Salary]]</f>
        <v>0.16895823504302307</v>
      </c>
      <c r="P1804">
        <f ca="1">DATEDIF(Table1[[#This Row],[Date of Birth]],TODAY(),"Y")</f>
        <v>33</v>
      </c>
      <c r="Q1804">
        <f ca="1">DATEDIF(Table1[[#This Row],[Joining Date]],TODAY(),"Y")</f>
        <v>4</v>
      </c>
      <c r="R1804" t="str">
        <f ca="1">IF(YEAR(Table1[[#This Row],[Joining Date]])=YEAR(TODAY()),"Yes","No")</f>
        <v>No</v>
      </c>
      <c r="S1804" t="str">
        <f ca="1">IF(Table1[[#This Row],[Experience]]&gt;5,"Yes","No")</f>
        <v>No</v>
      </c>
      <c r="T1804" t="str">
        <f>TEXT(Table1[[#This Row],[Joining Date]],"mmmm")</f>
        <v>March</v>
      </c>
      <c r="U1804" t="str">
        <f>TEXT(Table1[[#This Row],[Joining Date]],"yyyy")</f>
        <v>2022</v>
      </c>
      <c r="V1804" s="5">
        <f ca="1">TODAY()-Table1[[#This Row],[Joining Date]]</f>
        <v>1618</v>
      </c>
      <c r="W1804" t="str">
        <f>LEFT(Table1[[#This Row],[Employee Name]],FIND(" ",Table1[[#This Row],[Employee Name]])-1)</f>
        <v>Sneha</v>
      </c>
      <c r="X1804" t="str">
        <f>RIGHT(Table1[[#This Row],[Employee Name]],LEN(Table1[[#This Row],[Employee Name]])-FIND(" ",Table1[[#This Row],[Employee Name]]))</f>
        <v>Iyer</v>
      </c>
      <c r="Y1804" t="str">
        <f>Table1[[#This Row],[Department]]&amp;"-"&amp;Table1[[#This Row],[Employee ID]]</f>
        <v>Marketing-E04635</v>
      </c>
      <c r="Z1804" t="str">
        <f>LEFT(Table1[[#This Row],[Department]],3)</f>
        <v>Mar</v>
      </c>
      <c r="AA1804" t="str">
        <f>_xlfn.XLOOKUP(Table1[[#This Row],[Manager ID]],MANAGERS!A:A,MANAGERS!B:B)</f>
        <v>Manager_9</v>
      </c>
      <c r="AB1804" t="str" cm="1">
        <f t="array" ref="AB1804">_xlfn.XLOOKUP(Table1[[#This Row],[Manager ID]],Table2[[#All],[Manager ID]],Table2[[#All],[Department Head]])</f>
        <v>Sales</v>
      </c>
      <c r="AC1804" s="2">
        <f>_xlfn.XLOOKUP(Table1[[#This Row],[City]],L:L,O:O)</f>
        <v>0.24036902712549932</v>
      </c>
      <c r="AD1804" t="str" cm="1">
        <f t="array" ref="AD1804">_xlfn.IFS(Table1[[#This Row],[Performance Score]]&gt;=90,"Excellent",Table1[[#This Row],[Performance Score]]&gt;=75,"Good",Table1[[#This Row],[Performance Score]]&gt;=60,"Average",Table1[[#This Row],[Performance Score]]&lt;=60,"Need Improvement")</f>
        <v>Need Improvement</v>
      </c>
      <c r="AE1804" t="str">
        <f>IF(AND(Table1[[#This Row],[Attendance %]]&gt;=80,(Table1[[#This Row],[Performance Score]]&gt;=80)),"Eligible","Not Eligible")</f>
        <v>Not Eligible</v>
      </c>
      <c r="AF1804" t="str">
        <f>IF(Table1[[#This Row],[Performance Score]]&gt;=80,"High Performer","Low Performer")</f>
        <v>Low Performer</v>
      </c>
      <c r="AG1804" t="str" cm="1">
        <f t="array" aca="1" ref="AG1804" ca="1">_xlfn.IFS(Table1[[#This Row],[Experience]]&lt;=3,"Junior",Table1[[#This Row],[Experience]]&lt;=7,"Mid Level",Table1[[#This Row],[Experience]]&gt;=7,"Senior")</f>
        <v>Mid Level</v>
      </c>
      <c r="AH1804" t="str">
        <f>IF(Table1[[#This Row],[Attendance %]]&gt;75,"OK","Below 75")</f>
        <v>OK</v>
      </c>
      <c r="AI1804" t="b">
        <f>ISBLANK(Table1[[#This Row],[Employee ID]])</f>
        <v>0</v>
      </c>
      <c r="AJ1804" t="b">
        <f>ISNUMBER(Table1[[#This Row],[Total Salary  ]])</f>
        <v>1</v>
      </c>
      <c r="AK1804" t="str">
        <f>IFERROR(_xlfn.XLOOKUP(Table1[[#This Row],[Manager ID]],MANAGERS!A:A,MANAGERS!B:B),"Not Found")</f>
        <v>Manager_9</v>
      </c>
    </row>
    <row r="1805" spans="1:37" x14ac:dyDescent="0.2">
      <c r="A1805" t="s">
        <v>1730</v>
      </c>
      <c r="B1805" t="s">
        <v>20</v>
      </c>
      <c r="C1805" t="s">
        <v>15</v>
      </c>
      <c r="D1805" t="s">
        <v>46</v>
      </c>
      <c r="E1805" t="s">
        <v>22</v>
      </c>
      <c r="F1805" s="1">
        <v>43107</v>
      </c>
      <c r="G1805" s="1">
        <v>32149</v>
      </c>
      <c r="H1805">
        <v>94986</v>
      </c>
      <c r="I1805">
        <v>9067</v>
      </c>
      <c r="J1805">
        <v>89</v>
      </c>
      <c r="K1805">
        <v>75</v>
      </c>
      <c r="L1805" t="s">
        <v>34</v>
      </c>
      <c r="M1805">
        <v>112</v>
      </c>
      <c r="N1805">
        <f>Table1[[#This Row],[Basic Salary]]+Table1[[#This Row],[Bonus]]</f>
        <v>104053</v>
      </c>
      <c r="O1805" s="2">
        <f>Table1[[#This Row],[Bonus]]/Table1[[#This Row],[Basic Salary]]</f>
        <v>9.5456172488577268E-2</v>
      </c>
      <c r="P1805">
        <f ca="1">DATEDIF(Table1[[#This Row],[Date of Birth]],TODAY(),"Y")</f>
        <v>38</v>
      </c>
      <c r="Q1805">
        <f ca="1">DATEDIF(Table1[[#This Row],[Joining Date]],TODAY(),"Y")</f>
        <v>8</v>
      </c>
      <c r="R1805" t="str">
        <f ca="1">IF(YEAR(Table1[[#This Row],[Joining Date]])=YEAR(TODAY()),"Yes","No")</f>
        <v>No</v>
      </c>
      <c r="S1805" t="str">
        <f ca="1">IF(Table1[[#This Row],[Experience]]&gt;5,"Yes","No")</f>
        <v>Yes</v>
      </c>
      <c r="T1805" t="str">
        <f>TEXT(Table1[[#This Row],[Joining Date]],"mmmm")</f>
        <v>January</v>
      </c>
      <c r="U1805" t="str">
        <f>TEXT(Table1[[#This Row],[Joining Date]],"yyyy")</f>
        <v>2018</v>
      </c>
      <c r="V1805" s="5">
        <f ca="1">TODAY()-Table1[[#This Row],[Joining Date]]</f>
        <v>3132</v>
      </c>
      <c r="W1805" t="str">
        <f>LEFT(Table1[[#This Row],[Employee Name]],FIND(" ",Table1[[#This Row],[Employee Name]])-1)</f>
        <v>Rahul</v>
      </c>
      <c r="X1805" t="str">
        <f>RIGHT(Table1[[#This Row],[Employee Name]],LEN(Table1[[#This Row],[Employee Name]])-FIND(" ",Table1[[#This Row],[Employee Name]]))</f>
        <v>Verma</v>
      </c>
      <c r="Y1805" t="str">
        <f>Table1[[#This Row],[Department]]&amp;"-"&amp;Table1[[#This Row],[Employee ID]]</f>
        <v>Support-E01674</v>
      </c>
      <c r="Z1805" t="str">
        <f>LEFT(Table1[[#This Row],[Department]],3)</f>
        <v>Sup</v>
      </c>
      <c r="AA1805" t="str">
        <f>_xlfn.XLOOKUP(Table1[[#This Row],[Manager ID]],MANAGERS!A:A,MANAGERS!B:B)</f>
        <v>Manager_12</v>
      </c>
      <c r="AB1805" t="str" cm="1">
        <f t="array" ref="AB1805">_xlfn.XLOOKUP(Table1[[#This Row],[Manager ID]],Table2[[#All],[Manager ID]],Table2[[#All],[Department Head]])</f>
        <v>Marketing</v>
      </c>
      <c r="AC1805" s="2">
        <f>_xlfn.XLOOKUP(Table1[[#This Row],[City]],L:L,O:O)</f>
        <v>0.24030340748661314</v>
      </c>
      <c r="AD1805" t="str" cm="1">
        <f t="array" ref="AD1805">_xlfn.IFS(Table1[[#This Row],[Performance Score]]&gt;=90,"Excellent",Table1[[#This Row],[Performance Score]]&gt;=75,"Good",Table1[[#This Row],[Performance Score]]&gt;=60,"Average",Table1[[#This Row],[Performance Score]]&lt;=60,"Need Improvement")</f>
        <v>Good</v>
      </c>
      <c r="AE1805" t="str">
        <f>IF(AND(Table1[[#This Row],[Attendance %]]&gt;=80,(Table1[[#This Row],[Performance Score]]&gt;=80)),"Eligible","Not Eligible")</f>
        <v>Not Eligible</v>
      </c>
      <c r="AF1805" t="str">
        <f>IF(Table1[[#This Row],[Performance Score]]&gt;=80,"High Performer","Low Performer")</f>
        <v>Low Performer</v>
      </c>
      <c r="AG1805" t="str" cm="1">
        <f t="array" aca="1" ref="AG1805" ca="1">_xlfn.IFS(Table1[[#This Row],[Experience]]&lt;=3,"Junior",Table1[[#This Row],[Experience]]&lt;=7,"Mid Level",Table1[[#This Row],[Experience]]&gt;=7,"Senior")</f>
        <v>Senior</v>
      </c>
      <c r="AH1805" t="str">
        <f>IF(Table1[[#This Row],[Attendance %]]&gt;75,"OK","Below 75")</f>
        <v>OK</v>
      </c>
      <c r="AI1805" t="b">
        <f>ISBLANK(Table1[[#This Row],[Employee ID]])</f>
        <v>0</v>
      </c>
      <c r="AJ1805" t="b">
        <f>ISNUMBER(Table1[[#This Row],[Total Salary  ]])</f>
        <v>1</v>
      </c>
      <c r="AK1805" t="str">
        <f>IFERROR(_xlfn.XLOOKUP(Table1[[#This Row],[Manager ID]],MANAGERS!A:A,MANAGERS!B:B),"Not Found")</f>
        <v>Manager_12</v>
      </c>
    </row>
    <row r="1806" spans="1:37" x14ac:dyDescent="0.2">
      <c r="A1806" t="s">
        <v>4138</v>
      </c>
      <c r="B1806" t="s">
        <v>50</v>
      </c>
      <c r="C1806" t="s">
        <v>21</v>
      </c>
      <c r="D1806" t="s">
        <v>43</v>
      </c>
      <c r="E1806" t="s">
        <v>65</v>
      </c>
      <c r="F1806" s="1">
        <v>45657</v>
      </c>
      <c r="G1806" s="1">
        <v>33939</v>
      </c>
      <c r="H1806">
        <v>83518</v>
      </c>
      <c r="I1806">
        <v>20504</v>
      </c>
      <c r="J1806">
        <v>72</v>
      </c>
      <c r="K1806">
        <v>53</v>
      </c>
      <c r="L1806" t="s">
        <v>18</v>
      </c>
      <c r="M1806">
        <v>119</v>
      </c>
      <c r="N1806">
        <f>Table1[[#This Row],[Basic Salary]]+Table1[[#This Row],[Bonus]]</f>
        <v>104022</v>
      </c>
      <c r="O1806" s="2">
        <f>Table1[[#This Row],[Bonus]]/Table1[[#This Row],[Basic Salary]]</f>
        <v>0.24550396321751</v>
      </c>
      <c r="P1806">
        <f ca="1">DATEDIF(Table1[[#This Row],[Date of Birth]],TODAY(),"Y")</f>
        <v>33</v>
      </c>
      <c r="Q1806">
        <f ca="1">DATEDIF(Table1[[#This Row],[Joining Date]],TODAY(),"Y")</f>
        <v>1</v>
      </c>
      <c r="R1806" t="str">
        <f ca="1">IF(YEAR(Table1[[#This Row],[Joining Date]])=YEAR(TODAY()),"Yes","No")</f>
        <v>No</v>
      </c>
      <c r="S1806" t="str">
        <f ca="1">IF(Table1[[#This Row],[Experience]]&gt;5,"Yes","No")</f>
        <v>No</v>
      </c>
      <c r="T1806" t="str">
        <f>TEXT(Table1[[#This Row],[Joining Date]],"mmmm")</f>
        <v>December</v>
      </c>
      <c r="U1806" t="str">
        <f>TEXT(Table1[[#This Row],[Joining Date]],"yyyy")</f>
        <v>2024</v>
      </c>
      <c r="V1806" s="5">
        <f ca="1">TODAY()-Table1[[#This Row],[Joining Date]]</f>
        <v>582</v>
      </c>
      <c r="W1806" t="str">
        <f>LEFT(Table1[[#This Row],[Employee Name]],FIND(" ",Table1[[#This Row],[Employee Name]])-1)</f>
        <v>Ravi</v>
      </c>
      <c r="X1806" t="str">
        <f>RIGHT(Table1[[#This Row],[Employee Name]],LEN(Table1[[#This Row],[Employee Name]])-FIND(" ",Table1[[#This Row],[Employee Name]]))</f>
        <v>Teja</v>
      </c>
      <c r="Y1806" t="str">
        <f>Table1[[#This Row],[Department]]&amp;"-"&amp;Table1[[#This Row],[Employee ID]]</f>
        <v>Operations-E04082</v>
      </c>
      <c r="Z1806" t="str">
        <f>LEFT(Table1[[#This Row],[Department]],3)</f>
        <v>Ope</v>
      </c>
      <c r="AA1806" t="str">
        <f>_xlfn.XLOOKUP(Table1[[#This Row],[Manager ID]],MANAGERS!A:A,MANAGERS!B:B)</f>
        <v>Manager_19</v>
      </c>
      <c r="AB1806" t="str" cm="1">
        <f t="array" ref="AB1806">_xlfn.XLOOKUP(Table1[[#This Row],[Manager ID]],Table2[[#All],[Manager ID]],Table2[[#All],[Department Head]])</f>
        <v>Support</v>
      </c>
      <c r="AC1806" s="2">
        <f>_xlfn.XLOOKUP(Table1[[#This Row],[City]],L:L,O:O)</f>
        <v>0.21356479274849693</v>
      </c>
      <c r="AD1806" t="str" cm="1">
        <f t="array" ref="AD1806">_xlfn.IFS(Table1[[#This Row],[Performance Score]]&gt;=90,"Excellent",Table1[[#This Row],[Performance Score]]&gt;=75,"Good",Table1[[#This Row],[Performance Score]]&gt;=60,"Average",Table1[[#This Row],[Performance Score]]&lt;=60,"Need Improvement")</f>
        <v>Need Improvement</v>
      </c>
      <c r="AE1806" t="str">
        <f>IF(AND(Table1[[#This Row],[Attendance %]]&gt;=80,(Table1[[#This Row],[Performance Score]]&gt;=80)),"Eligible","Not Eligible")</f>
        <v>Not Eligible</v>
      </c>
      <c r="AF1806" t="str">
        <f>IF(Table1[[#This Row],[Performance Score]]&gt;=80,"High Performer","Low Performer")</f>
        <v>Low Performer</v>
      </c>
      <c r="AG1806" t="str" cm="1">
        <f t="array" aca="1" ref="AG1806" ca="1">_xlfn.IFS(Table1[[#This Row],[Experience]]&lt;=3,"Junior",Table1[[#This Row],[Experience]]&lt;=7,"Mid Level",Table1[[#This Row],[Experience]]&gt;=7,"Senior")</f>
        <v>Junior</v>
      </c>
      <c r="AH1806" t="str">
        <f>IF(Table1[[#This Row],[Attendance %]]&gt;75,"OK","Below 75")</f>
        <v>Below 75</v>
      </c>
      <c r="AI1806" t="b">
        <f>ISBLANK(Table1[[#This Row],[Employee ID]])</f>
        <v>0</v>
      </c>
      <c r="AJ1806" t="b">
        <f>ISNUMBER(Table1[[#This Row],[Total Salary  ]])</f>
        <v>1</v>
      </c>
      <c r="AK1806" t="str">
        <f>IFERROR(_xlfn.XLOOKUP(Table1[[#This Row],[Manager ID]],MANAGERS!A:A,MANAGERS!B:B),"Not Found")</f>
        <v>Manager_19</v>
      </c>
    </row>
    <row r="1807" spans="1:37" x14ac:dyDescent="0.2">
      <c r="A1807" t="s">
        <v>3442</v>
      </c>
      <c r="B1807" t="s">
        <v>62</v>
      </c>
      <c r="C1807" t="s">
        <v>15</v>
      </c>
      <c r="D1807" t="s">
        <v>33</v>
      </c>
      <c r="E1807" t="s">
        <v>65</v>
      </c>
      <c r="F1807" s="1">
        <v>42550</v>
      </c>
      <c r="G1807" s="1">
        <v>40045</v>
      </c>
      <c r="H1807">
        <v>97440</v>
      </c>
      <c r="I1807">
        <v>6572</v>
      </c>
      <c r="J1807">
        <v>80</v>
      </c>
      <c r="K1807">
        <v>72</v>
      </c>
      <c r="L1807" t="s">
        <v>34</v>
      </c>
      <c r="M1807">
        <v>118</v>
      </c>
      <c r="N1807">
        <f>Table1[[#This Row],[Basic Salary]]+Table1[[#This Row],[Bonus]]</f>
        <v>104012</v>
      </c>
      <c r="O1807" s="2">
        <f>Table1[[#This Row],[Bonus]]/Table1[[#This Row],[Basic Salary]]</f>
        <v>6.7446633825944166E-2</v>
      </c>
      <c r="P1807">
        <f ca="1">DATEDIF(Table1[[#This Row],[Date of Birth]],TODAY(),"Y")</f>
        <v>16</v>
      </c>
      <c r="Q1807">
        <f ca="1">DATEDIF(Table1[[#This Row],[Joining Date]],TODAY(),"Y")</f>
        <v>10</v>
      </c>
      <c r="R1807" t="str">
        <f ca="1">IF(YEAR(Table1[[#This Row],[Joining Date]])=YEAR(TODAY()),"Yes","No")</f>
        <v>No</v>
      </c>
      <c r="S1807" t="str">
        <f ca="1">IF(Table1[[#This Row],[Experience]]&gt;5,"Yes","No")</f>
        <v>Yes</v>
      </c>
      <c r="T1807" t="str">
        <f>TEXT(Table1[[#This Row],[Joining Date]],"mmmm")</f>
        <v>June</v>
      </c>
      <c r="U1807" t="str">
        <f>TEXT(Table1[[#This Row],[Joining Date]],"yyyy")</f>
        <v>2016</v>
      </c>
      <c r="V1807" s="5">
        <f ca="1">TODAY()-Table1[[#This Row],[Joining Date]]</f>
        <v>3689</v>
      </c>
      <c r="W1807" t="str">
        <f>LEFT(Table1[[#This Row],[Employee Name]],FIND(" ",Table1[[#This Row],[Employee Name]])-1)</f>
        <v>Kavya</v>
      </c>
      <c r="X1807" t="str">
        <f>RIGHT(Table1[[#This Row],[Employee Name]],LEN(Table1[[#This Row],[Employee Name]])-FIND(" ",Table1[[#This Row],[Employee Name]]))</f>
        <v>Nair</v>
      </c>
      <c r="Y1807" t="str">
        <f>Table1[[#This Row],[Department]]&amp;"-"&amp;Table1[[#This Row],[Employee ID]]</f>
        <v>Marketing-E03386</v>
      </c>
      <c r="Z1807" t="str">
        <f>LEFT(Table1[[#This Row],[Department]],3)</f>
        <v>Mar</v>
      </c>
      <c r="AA1807" t="str">
        <f>_xlfn.XLOOKUP(Table1[[#This Row],[Manager ID]],MANAGERS!A:A,MANAGERS!B:B)</f>
        <v>Manager_18</v>
      </c>
      <c r="AB1807" t="str" cm="1">
        <f t="array" ref="AB1807">_xlfn.XLOOKUP(Table1[[#This Row],[Manager ID]],Table2[[#All],[Manager ID]],Table2[[#All],[Department Head]])</f>
        <v>Support</v>
      </c>
      <c r="AC1807" s="2">
        <f>_xlfn.XLOOKUP(Table1[[#This Row],[City]],L:L,O:O)</f>
        <v>0.24030340748661314</v>
      </c>
      <c r="AD1807" t="str" cm="1">
        <f t="array" ref="AD1807">_xlfn.IFS(Table1[[#This Row],[Performance Score]]&gt;=90,"Excellent",Table1[[#This Row],[Performance Score]]&gt;=75,"Good",Table1[[#This Row],[Performance Score]]&gt;=60,"Average",Table1[[#This Row],[Performance Score]]&lt;=60,"Need Improvement")</f>
        <v>Average</v>
      </c>
      <c r="AE1807" t="str">
        <f>IF(AND(Table1[[#This Row],[Attendance %]]&gt;=80,(Table1[[#This Row],[Performance Score]]&gt;=80)),"Eligible","Not Eligible")</f>
        <v>Not Eligible</v>
      </c>
      <c r="AF1807" t="str">
        <f>IF(Table1[[#This Row],[Performance Score]]&gt;=80,"High Performer","Low Performer")</f>
        <v>Low Performer</v>
      </c>
      <c r="AG1807" t="str" cm="1">
        <f t="array" aca="1" ref="AG1807" ca="1">_xlfn.IFS(Table1[[#This Row],[Experience]]&lt;=3,"Junior",Table1[[#This Row],[Experience]]&lt;=7,"Mid Level",Table1[[#This Row],[Experience]]&gt;=7,"Senior")</f>
        <v>Senior</v>
      </c>
      <c r="AH1807" t="str">
        <f>IF(Table1[[#This Row],[Attendance %]]&gt;75,"OK","Below 75")</f>
        <v>OK</v>
      </c>
      <c r="AI1807" t="b">
        <f>ISBLANK(Table1[[#This Row],[Employee ID]])</f>
        <v>0</v>
      </c>
      <c r="AJ1807" t="b">
        <f>ISNUMBER(Table1[[#This Row],[Total Salary  ]])</f>
        <v>1</v>
      </c>
      <c r="AK1807" t="str">
        <f>IFERROR(_xlfn.XLOOKUP(Table1[[#This Row],[Manager ID]],MANAGERS!A:A,MANAGERS!B:B),"Not Found")</f>
        <v>Manager_18</v>
      </c>
    </row>
    <row r="1808" spans="1:37" x14ac:dyDescent="0.2">
      <c r="A1808" t="s">
        <v>1221</v>
      </c>
      <c r="B1808" t="s">
        <v>89</v>
      </c>
      <c r="C1808" t="s">
        <v>15</v>
      </c>
      <c r="D1808" t="s">
        <v>25</v>
      </c>
      <c r="E1808" t="s">
        <v>22</v>
      </c>
      <c r="F1808" s="1">
        <v>44751</v>
      </c>
      <c r="G1808" s="1">
        <v>32762</v>
      </c>
      <c r="H1808">
        <v>86361</v>
      </c>
      <c r="I1808">
        <v>17617</v>
      </c>
      <c r="J1808">
        <v>72</v>
      </c>
      <c r="K1808">
        <v>71</v>
      </c>
      <c r="L1808" t="s">
        <v>53</v>
      </c>
      <c r="M1808">
        <v>111</v>
      </c>
      <c r="N1808">
        <f>Table1[[#This Row],[Basic Salary]]+Table1[[#This Row],[Bonus]]</f>
        <v>103978</v>
      </c>
      <c r="O1808" s="2">
        <f>Table1[[#This Row],[Bonus]]/Table1[[#This Row],[Basic Salary]]</f>
        <v>0.20399254293025787</v>
      </c>
      <c r="P1808">
        <f ca="1">DATEDIF(Table1[[#This Row],[Date of Birth]],TODAY(),"Y")</f>
        <v>36</v>
      </c>
      <c r="Q1808">
        <f ca="1">DATEDIF(Table1[[#This Row],[Joining Date]],TODAY(),"Y")</f>
        <v>4</v>
      </c>
      <c r="R1808" t="str">
        <f ca="1">IF(YEAR(Table1[[#This Row],[Joining Date]])=YEAR(TODAY()),"Yes","No")</f>
        <v>No</v>
      </c>
      <c r="S1808" t="str">
        <f ca="1">IF(Table1[[#This Row],[Experience]]&gt;5,"Yes","No")</f>
        <v>No</v>
      </c>
      <c r="T1808" t="str">
        <f>TEXT(Table1[[#This Row],[Joining Date]],"mmmm")</f>
        <v>July</v>
      </c>
      <c r="U1808" t="str">
        <f>TEXT(Table1[[#This Row],[Joining Date]],"yyyy")</f>
        <v>2022</v>
      </c>
      <c r="V1808" s="5">
        <f ca="1">TODAY()-Table1[[#This Row],[Joining Date]]</f>
        <v>1488</v>
      </c>
      <c r="W1808" t="str">
        <f>LEFT(Table1[[#This Row],[Employee Name]],FIND(" ",Table1[[#This Row],[Employee Name]])-1)</f>
        <v>Tarun</v>
      </c>
      <c r="X1808" t="str">
        <f>RIGHT(Table1[[#This Row],[Employee Name]],LEN(Table1[[#This Row],[Employee Name]])-FIND(" ",Table1[[#This Row],[Employee Name]]))</f>
        <v>Verma</v>
      </c>
      <c r="Y1808" t="str">
        <f>Table1[[#This Row],[Department]]&amp;"-"&amp;Table1[[#This Row],[Employee ID]]</f>
        <v>Finance-E01165</v>
      </c>
      <c r="Z1808" t="str">
        <f>LEFT(Table1[[#This Row],[Department]],3)</f>
        <v>Fin</v>
      </c>
      <c r="AA1808" t="str">
        <f>_xlfn.XLOOKUP(Table1[[#This Row],[Manager ID]],MANAGERS!A:A,MANAGERS!B:B)</f>
        <v>Manager_11</v>
      </c>
      <c r="AB1808" t="str" cm="1">
        <f t="array" ref="AB1808">_xlfn.XLOOKUP(Table1[[#This Row],[Manager ID]],Table2[[#All],[Manager ID]],Table2[[#All],[Department Head]])</f>
        <v>Marketing</v>
      </c>
      <c r="AC1808" s="2">
        <f>_xlfn.XLOOKUP(Table1[[#This Row],[City]],L:L,O:O)</f>
        <v>0.23685887225230964</v>
      </c>
      <c r="AD1808" t="str" cm="1">
        <f t="array" ref="AD1808">_xlfn.IFS(Table1[[#This Row],[Performance Score]]&gt;=90,"Excellent",Table1[[#This Row],[Performance Score]]&gt;=75,"Good",Table1[[#This Row],[Performance Score]]&gt;=60,"Average",Table1[[#This Row],[Performance Score]]&lt;=60,"Need Improvement")</f>
        <v>Average</v>
      </c>
      <c r="AE1808" t="str">
        <f>IF(AND(Table1[[#This Row],[Attendance %]]&gt;=80,(Table1[[#This Row],[Performance Score]]&gt;=80)),"Eligible","Not Eligible")</f>
        <v>Not Eligible</v>
      </c>
      <c r="AF1808" t="str">
        <f>IF(Table1[[#This Row],[Performance Score]]&gt;=80,"High Performer","Low Performer")</f>
        <v>Low Performer</v>
      </c>
      <c r="AG1808" t="str" cm="1">
        <f t="array" aca="1" ref="AG1808" ca="1">_xlfn.IFS(Table1[[#This Row],[Experience]]&lt;=3,"Junior",Table1[[#This Row],[Experience]]&lt;=7,"Mid Level",Table1[[#This Row],[Experience]]&gt;=7,"Senior")</f>
        <v>Mid Level</v>
      </c>
      <c r="AH1808" t="str">
        <f>IF(Table1[[#This Row],[Attendance %]]&gt;75,"OK","Below 75")</f>
        <v>Below 75</v>
      </c>
      <c r="AI1808" t="b">
        <f>ISBLANK(Table1[[#This Row],[Employee ID]])</f>
        <v>0</v>
      </c>
      <c r="AJ1808" t="b">
        <f>ISNUMBER(Table1[[#This Row],[Total Salary  ]])</f>
        <v>1</v>
      </c>
      <c r="AK1808" t="str">
        <f>IFERROR(_xlfn.XLOOKUP(Table1[[#This Row],[Manager ID]],MANAGERS!A:A,MANAGERS!B:B),"Not Found")</f>
        <v>Manager_11</v>
      </c>
    </row>
    <row r="1809" spans="1:37" x14ac:dyDescent="0.2">
      <c r="A1809" t="s">
        <v>4114</v>
      </c>
      <c r="B1809" t="s">
        <v>39</v>
      </c>
      <c r="C1809" t="s">
        <v>15</v>
      </c>
      <c r="D1809" t="s">
        <v>81</v>
      </c>
      <c r="E1809" t="s">
        <v>22</v>
      </c>
      <c r="F1809" s="1">
        <v>43137</v>
      </c>
      <c r="G1809" s="1">
        <v>32380</v>
      </c>
      <c r="H1809">
        <v>79010</v>
      </c>
      <c r="I1809">
        <v>24943</v>
      </c>
      <c r="J1809">
        <v>89</v>
      </c>
      <c r="K1809">
        <v>99</v>
      </c>
      <c r="L1809" t="s">
        <v>31</v>
      </c>
      <c r="M1809">
        <v>112</v>
      </c>
      <c r="N1809">
        <f>Table1[[#This Row],[Basic Salary]]+Table1[[#This Row],[Bonus]]</f>
        <v>103953</v>
      </c>
      <c r="O1809" s="2">
        <f>Table1[[#This Row],[Bonus]]/Table1[[#This Row],[Basic Salary]]</f>
        <v>0.31569421592203517</v>
      </c>
      <c r="P1809">
        <f ca="1">DATEDIF(Table1[[#This Row],[Date of Birth]],TODAY(),"Y")</f>
        <v>37</v>
      </c>
      <c r="Q1809">
        <f ca="1">DATEDIF(Table1[[#This Row],[Joining Date]],TODAY(),"Y")</f>
        <v>8</v>
      </c>
      <c r="R1809" t="str">
        <f ca="1">IF(YEAR(Table1[[#This Row],[Joining Date]])=YEAR(TODAY()),"Yes","No")</f>
        <v>No</v>
      </c>
      <c r="S1809" t="str">
        <f ca="1">IF(Table1[[#This Row],[Experience]]&gt;5,"Yes","No")</f>
        <v>Yes</v>
      </c>
      <c r="T1809" t="str">
        <f>TEXT(Table1[[#This Row],[Joining Date]],"mmmm")</f>
        <v>February</v>
      </c>
      <c r="U1809" t="str">
        <f>TEXT(Table1[[#This Row],[Joining Date]],"yyyy")</f>
        <v>2018</v>
      </c>
      <c r="V1809" s="5">
        <f ca="1">TODAY()-Table1[[#This Row],[Joining Date]]</f>
        <v>3102</v>
      </c>
      <c r="W1809" t="str">
        <f>LEFT(Table1[[#This Row],[Employee Name]],FIND(" ",Table1[[#This Row],[Employee Name]])-1)</f>
        <v>Karan</v>
      </c>
      <c r="X1809" t="str">
        <f>RIGHT(Table1[[#This Row],[Employee Name]],LEN(Table1[[#This Row],[Employee Name]])-FIND(" ",Table1[[#This Row],[Employee Name]]))</f>
        <v>Malhotra</v>
      </c>
      <c r="Y1809" t="str">
        <f>Table1[[#This Row],[Department]]&amp;"-"&amp;Table1[[#This Row],[Employee ID]]</f>
        <v>Sales-E04058</v>
      </c>
      <c r="Z1809" t="str">
        <f>LEFT(Table1[[#This Row],[Department]],3)</f>
        <v>Sal</v>
      </c>
      <c r="AA1809" t="str">
        <f>_xlfn.XLOOKUP(Table1[[#This Row],[Manager ID]],MANAGERS!A:A,MANAGERS!B:B)</f>
        <v>Manager_12</v>
      </c>
      <c r="AB1809" t="str" cm="1">
        <f t="array" ref="AB1809">_xlfn.XLOOKUP(Table1[[#This Row],[Manager ID]],Table2[[#All],[Manager ID]],Table2[[#All],[Department Head]])</f>
        <v>Marketing</v>
      </c>
      <c r="AC1809" s="2">
        <f>_xlfn.XLOOKUP(Table1[[#This Row],[City]],L:L,O:O)</f>
        <v>0.241864189087755</v>
      </c>
      <c r="AD1809" t="str" cm="1">
        <f t="array" ref="AD1809">_xlfn.IFS(Table1[[#This Row],[Performance Score]]&gt;=90,"Excellent",Table1[[#This Row],[Performance Score]]&gt;=75,"Good",Table1[[#This Row],[Performance Score]]&gt;=60,"Average",Table1[[#This Row],[Performance Score]]&lt;=60,"Need Improvement")</f>
        <v>Excellent</v>
      </c>
      <c r="AE1809" t="str">
        <f>IF(AND(Table1[[#This Row],[Attendance %]]&gt;=80,(Table1[[#This Row],[Performance Score]]&gt;=80)),"Eligible","Not Eligible")</f>
        <v>Eligible</v>
      </c>
      <c r="AF1809" t="str">
        <f>IF(Table1[[#This Row],[Performance Score]]&gt;=80,"High Performer","Low Performer")</f>
        <v>High Performer</v>
      </c>
      <c r="AG1809" t="str" cm="1">
        <f t="array" aca="1" ref="AG1809" ca="1">_xlfn.IFS(Table1[[#This Row],[Experience]]&lt;=3,"Junior",Table1[[#This Row],[Experience]]&lt;=7,"Mid Level",Table1[[#This Row],[Experience]]&gt;=7,"Senior")</f>
        <v>Senior</v>
      </c>
      <c r="AH1809" t="str">
        <f>IF(Table1[[#This Row],[Attendance %]]&gt;75,"OK","Below 75")</f>
        <v>OK</v>
      </c>
      <c r="AI1809" t="b">
        <f>ISBLANK(Table1[[#This Row],[Employee ID]])</f>
        <v>0</v>
      </c>
      <c r="AJ1809" t="b">
        <f>ISNUMBER(Table1[[#This Row],[Total Salary  ]])</f>
        <v>1</v>
      </c>
      <c r="AK1809" t="str">
        <f>IFERROR(_xlfn.XLOOKUP(Table1[[#This Row],[Manager ID]],MANAGERS!A:A,MANAGERS!B:B),"Not Found")</f>
        <v>Manager_12</v>
      </c>
    </row>
    <row r="1810" spans="1:37" x14ac:dyDescent="0.2">
      <c r="A1810" t="s">
        <v>4498</v>
      </c>
      <c r="B1810" t="s">
        <v>39</v>
      </c>
      <c r="C1810" t="s">
        <v>15</v>
      </c>
      <c r="D1810" t="s">
        <v>46</v>
      </c>
      <c r="E1810" t="s">
        <v>22</v>
      </c>
      <c r="F1810" s="1">
        <v>44636</v>
      </c>
      <c r="G1810" s="1">
        <v>38170</v>
      </c>
      <c r="H1810">
        <v>83584</v>
      </c>
      <c r="I1810">
        <v>20360</v>
      </c>
      <c r="J1810">
        <v>90</v>
      </c>
      <c r="K1810">
        <v>90</v>
      </c>
      <c r="L1810" t="s">
        <v>23</v>
      </c>
      <c r="M1810">
        <v>112</v>
      </c>
      <c r="N1810">
        <f>Table1[[#This Row],[Basic Salary]]+Table1[[#This Row],[Bonus]]</f>
        <v>103944</v>
      </c>
      <c r="O1810" s="2">
        <f>Table1[[#This Row],[Bonus]]/Table1[[#This Row],[Basic Salary]]</f>
        <v>0.24358728943338437</v>
      </c>
      <c r="P1810">
        <f ca="1">DATEDIF(Table1[[#This Row],[Date of Birth]],TODAY(),"Y")</f>
        <v>22</v>
      </c>
      <c r="Q1810">
        <f ca="1">DATEDIF(Table1[[#This Row],[Joining Date]],TODAY(),"Y")</f>
        <v>4</v>
      </c>
      <c r="R1810" t="str">
        <f ca="1">IF(YEAR(Table1[[#This Row],[Joining Date]])=YEAR(TODAY()),"Yes","No")</f>
        <v>No</v>
      </c>
      <c r="S1810" t="str">
        <f ca="1">IF(Table1[[#This Row],[Experience]]&gt;5,"Yes","No")</f>
        <v>No</v>
      </c>
      <c r="T1810" t="str">
        <f>TEXT(Table1[[#This Row],[Joining Date]],"mmmm")</f>
        <v>March</v>
      </c>
      <c r="U1810" t="str">
        <f>TEXT(Table1[[#This Row],[Joining Date]],"yyyy")</f>
        <v>2022</v>
      </c>
      <c r="V1810" s="5">
        <f ca="1">TODAY()-Table1[[#This Row],[Joining Date]]</f>
        <v>1603</v>
      </c>
      <c r="W1810" t="str">
        <f>LEFT(Table1[[#This Row],[Employee Name]],FIND(" ",Table1[[#This Row],[Employee Name]])-1)</f>
        <v>Karan</v>
      </c>
      <c r="X1810" t="str">
        <f>RIGHT(Table1[[#This Row],[Employee Name]],LEN(Table1[[#This Row],[Employee Name]])-FIND(" ",Table1[[#This Row],[Employee Name]]))</f>
        <v>Malhotra</v>
      </c>
      <c r="Y1810" t="str">
        <f>Table1[[#This Row],[Department]]&amp;"-"&amp;Table1[[#This Row],[Employee ID]]</f>
        <v>Support-E04442</v>
      </c>
      <c r="Z1810" t="str">
        <f>LEFT(Table1[[#This Row],[Department]],3)</f>
        <v>Sup</v>
      </c>
      <c r="AA1810" t="str">
        <f>_xlfn.XLOOKUP(Table1[[#This Row],[Manager ID]],MANAGERS!A:A,MANAGERS!B:B)</f>
        <v>Manager_12</v>
      </c>
      <c r="AB1810" t="str" cm="1">
        <f t="array" ref="AB1810">_xlfn.XLOOKUP(Table1[[#This Row],[Manager ID]],Table2[[#All],[Manager ID]],Table2[[#All],[Department Head]])</f>
        <v>Marketing</v>
      </c>
      <c r="AC1810" s="2">
        <f>_xlfn.XLOOKUP(Table1[[#This Row],[City]],L:L,O:O)</f>
        <v>0.23486488519629886</v>
      </c>
      <c r="AD1810" t="str" cm="1">
        <f t="array" ref="AD1810">_xlfn.IFS(Table1[[#This Row],[Performance Score]]&gt;=90,"Excellent",Table1[[#This Row],[Performance Score]]&gt;=75,"Good",Table1[[#This Row],[Performance Score]]&gt;=60,"Average",Table1[[#This Row],[Performance Score]]&lt;=60,"Need Improvement")</f>
        <v>Excellent</v>
      </c>
      <c r="AE1810" t="str">
        <f>IF(AND(Table1[[#This Row],[Attendance %]]&gt;=80,(Table1[[#This Row],[Performance Score]]&gt;=80)),"Eligible","Not Eligible")</f>
        <v>Eligible</v>
      </c>
      <c r="AF1810" t="str">
        <f>IF(Table1[[#This Row],[Performance Score]]&gt;=80,"High Performer","Low Performer")</f>
        <v>High Performer</v>
      </c>
      <c r="AG1810" t="str" cm="1">
        <f t="array" aca="1" ref="AG1810" ca="1">_xlfn.IFS(Table1[[#This Row],[Experience]]&lt;=3,"Junior",Table1[[#This Row],[Experience]]&lt;=7,"Mid Level",Table1[[#This Row],[Experience]]&gt;=7,"Senior")</f>
        <v>Mid Level</v>
      </c>
      <c r="AH1810" t="str">
        <f>IF(Table1[[#This Row],[Attendance %]]&gt;75,"OK","Below 75")</f>
        <v>OK</v>
      </c>
      <c r="AI1810" t="b">
        <f>ISBLANK(Table1[[#This Row],[Employee ID]])</f>
        <v>0</v>
      </c>
      <c r="AJ1810" t="b">
        <f>ISNUMBER(Table1[[#This Row],[Total Salary  ]])</f>
        <v>1</v>
      </c>
      <c r="AK1810" t="str">
        <f>IFERROR(_xlfn.XLOOKUP(Table1[[#This Row],[Manager ID]],MANAGERS!A:A,MANAGERS!B:B),"Not Found")</f>
        <v>Manager_12</v>
      </c>
    </row>
    <row r="1811" spans="1:37" x14ac:dyDescent="0.2">
      <c r="A1811" t="s">
        <v>59</v>
      </c>
      <c r="B1811" t="s">
        <v>60</v>
      </c>
      <c r="C1811" t="s">
        <v>15</v>
      </c>
      <c r="D1811" t="s">
        <v>16</v>
      </c>
      <c r="E1811" t="s">
        <v>17</v>
      </c>
      <c r="F1811" s="1">
        <v>43995</v>
      </c>
      <c r="G1811" s="1">
        <v>30354</v>
      </c>
      <c r="H1811">
        <v>94822</v>
      </c>
      <c r="I1811">
        <v>9120</v>
      </c>
      <c r="J1811">
        <v>68</v>
      </c>
      <c r="K1811">
        <v>82</v>
      </c>
      <c r="L1811" t="s">
        <v>27</v>
      </c>
      <c r="M1811">
        <v>118</v>
      </c>
      <c r="N1811">
        <f>Table1[[#This Row],[Basic Salary]]+Table1[[#This Row],[Bonus]]</f>
        <v>103942</v>
      </c>
      <c r="O1811" s="2">
        <f>Table1[[#This Row],[Bonus]]/Table1[[#This Row],[Basic Salary]]</f>
        <v>9.6180211343359134E-2</v>
      </c>
      <c r="P1811">
        <f ca="1">DATEDIF(Table1[[#This Row],[Date of Birth]],TODAY(),"Y")</f>
        <v>43</v>
      </c>
      <c r="Q1811">
        <f ca="1">DATEDIF(Table1[[#This Row],[Joining Date]],TODAY(),"Y")</f>
        <v>6</v>
      </c>
      <c r="R1811" t="str">
        <f ca="1">IF(YEAR(Table1[[#This Row],[Joining Date]])=YEAR(TODAY()),"Yes","No")</f>
        <v>No</v>
      </c>
      <c r="S1811" t="str">
        <f ca="1">IF(Table1[[#This Row],[Experience]]&gt;5,"Yes","No")</f>
        <v>Yes</v>
      </c>
      <c r="T1811" t="str">
        <f>TEXT(Table1[[#This Row],[Joining Date]],"mmmm")</f>
        <v>June</v>
      </c>
      <c r="U1811" t="str">
        <f>TEXT(Table1[[#This Row],[Joining Date]],"yyyy")</f>
        <v>2020</v>
      </c>
      <c r="V1811" s="5">
        <f ca="1">TODAY()-Table1[[#This Row],[Joining Date]]</f>
        <v>2244</v>
      </c>
      <c r="W1811" t="str">
        <f>LEFT(Table1[[#This Row],[Employee Name]],FIND(" ",Table1[[#This Row],[Employee Name]])-1)</f>
        <v>Gayathri</v>
      </c>
      <c r="X1811" t="str">
        <f>RIGHT(Table1[[#This Row],[Employee Name]],LEN(Table1[[#This Row],[Employee Name]])-FIND(" ",Table1[[#This Row],[Employee Name]]))</f>
        <v>Iyer</v>
      </c>
      <c r="Y1811" t="str">
        <f>Table1[[#This Row],[Department]]&amp;"-"&amp;Table1[[#This Row],[Employee ID]]</f>
        <v>HR-E00017</v>
      </c>
      <c r="Z1811" t="str">
        <f>LEFT(Table1[[#This Row],[Department]],3)</f>
        <v>HR</v>
      </c>
      <c r="AA1811" t="str">
        <f>_xlfn.XLOOKUP(Table1[[#This Row],[Manager ID]],MANAGERS!A:A,MANAGERS!B:B)</f>
        <v>Manager_18</v>
      </c>
      <c r="AB1811" t="str" cm="1">
        <f t="array" ref="AB1811">_xlfn.XLOOKUP(Table1[[#This Row],[Manager ID]],Table2[[#All],[Manager ID]],Table2[[#All],[Department Head]])</f>
        <v>Support</v>
      </c>
      <c r="AC1811" s="2">
        <f>_xlfn.XLOOKUP(Table1[[#This Row],[City]],L:L,O:O)</f>
        <v>0.23674293405114402</v>
      </c>
      <c r="AD1811" t="str" cm="1">
        <f t="array" ref="AD1811">_xlfn.IFS(Table1[[#This Row],[Performance Score]]&gt;=90,"Excellent",Table1[[#This Row],[Performance Score]]&gt;=75,"Good",Table1[[#This Row],[Performance Score]]&gt;=60,"Average",Table1[[#This Row],[Performance Score]]&lt;=60,"Need Improvement")</f>
        <v>Good</v>
      </c>
      <c r="AE1811" t="str">
        <f>IF(AND(Table1[[#This Row],[Attendance %]]&gt;=80,(Table1[[#This Row],[Performance Score]]&gt;=80)),"Eligible","Not Eligible")</f>
        <v>Not Eligible</v>
      </c>
      <c r="AF1811" t="str">
        <f>IF(Table1[[#This Row],[Performance Score]]&gt;=80,"High Performer","Low Performer")</f>
        <v>High Performer</v>
      </c>
      <c r="AG1811" t="str" cm="1">
        <f t="array" aca="1" ref="AG1811" ca="1">_xlfn.IFS(Table1[[#This Row],[Experience]]&lt;=3,"Junior",Table1[[#This Row],[Experience]]&lt;=7,"Mid Level",Table1[[#This Row],[Experience]]&gt;=7,"Senior")</f>
        <v>Mid Level</v>
      </c>
      <c r="AH1811" t="str">
        <f>IF(Table1[[#This Row],[Attendance %]]&gt;75,"OK","Below 75")</f>
        <v>Below 75</v>
      </c>
      <c r="AI1811" t="b">
        <f>ISBLANK(Table1[[#This Row],[Employee ID]])</f>
        <v>0</v>
      </c>
      <c r="AJ1811" t="b">
        <f>ISNUMBER(Table1[[#This Row],[Total Salary  ]])</f>
        <v>1</v>
      </c>
      <c r="AK1811" t="str">
        <f>IFERROR(_xlfn.XLOOKUP(Table1[[#This Row],[Manager ID]],MANAGERS!A:A,MANAGERS!B:B),"Not Found")</f>
        <v>Manager_18</v>
      </c>
    </row>
    <row r="1812" spans="1:37" x14ac:dyDescent="0.2">
      <c r="A1812" t="s">
        <v>961</v>
      </c>
      <c r="B1812" t="s">
        <v>87</v>
      </c>
      <c r="C1812" t="s">
        <v>15</v>
      </c>
      <c r="D1812" t="s">
        <v>16</v>
      </c>
      <c r="E1812" t="s">
        <v>65</v>
      </c>
      <c r="F1812" s="1">
        <v>43281</v>
      </c>
      <c r="G1812" s="1">
        <v>38797</v>
      </c>
      <c r="H1812">
        <v>82127</v>
      </c>
      <c r="I1812">
        <v>21814</v>
      </c>
      <c r="J1812">
        <v>82</v>
      </c>
      <c r="K1812">
        <v>59</v>
      </c>
      <c r="L1812" t="s">
        <v>23</v>
      </c>
      <c r="M1812">
        <v>118</v>
      </c>
      <c r="N1812">
        <f>Table1[[#This Row],[Basic Salary]]+Table1[[#This Row],[Bonus]]</f>
        <v>103941</v>
      </c>
      <c r="O1812" s="2">
        <f>Table1[[#This Row],[Bonus]]/Table1[[#This Row],[Basic Salary]]</f>
        <v>0.26561301399052689</v>
      </c>
      <c r="P1812">
        <f ca="1">DATEDIF(Table1[[#This Row],[Date of Birth]],TODAY(),"Y")</f>
        <v>20</v>
      </c>
      <c r="Q1812">
        <f ca="1">DATEDIF(Table1[[#This Row],[Joining Date]],TODAY(),"Y")</f>
        <v>8</v>
      </c>
      <c r="R1812" t="str">
        <f ca="1">IF(YEAR(Table1[[#This Row],[Joining Date]])=YEAR(TODAY()),"Yes","No")</f>
        <v>No</v>
      </c>
      <c r="S1812" t="str">
        <f ca="1">IF(Table1[[#This Row],[Experience]]&gt;5,"Yes","No")</f>
        <v>Yes</v>
      </c>
      <c r="T1812" t="str">
        <f>TEXT(Table1[[#This Row],[Joining Date]],"mmmm")</f>
        <v>June</v>
      </c>
      <c r="U1812" t="str">
        <f>TEXT(Table1[[#This Row],[Joining Date]],"yyyy")</f>
        <v>2018</v>
      </c>
      <c r="V1812" s="5">
        <f ca="1">TODAY()-Table1[[#This Row],[Joining Date]]</f>
        <v>2958</v>
      </c>
      <c r="W1812" t="str">
        <f>LEFT(Table1[[#This Row],[Employee Name]],FIND(" ",Table1[[#This Row],[Employee Name]])-1)</f>
        <v>Arjun</v>
      </c>
      <c r="X1812" t="str">
        <f>RIGHT(Table1[[#This Row],[Employee Name]],LEN(Table1[[#This Row],[Employee Name]])-FIND(" ",Table1[[#This Row],[Employee Name]]))</f>
        <v>Mehta</v>
      </c>
      <c r="Y1812" t="str">
        <f>Table1[[#This Row],[Department]]&amp;"-"&amp;Table1[[#This Row],[Employee ID]]</f>
        <v>HR-E00905</v>
      </c>
      <c r="Z1812" t="str">
        <f>LEFT(Table1[[#This Row],[Department]],3)</f>
        <v>HR</v>
      </c>
      <c r="AA1812" t="str">
        <f>_xlfn.XLOOKUP(Table1[[#This Row],[Manager ID]],MANAGERS!A:A,MANAGERS!B:B)</f>
        <v>Manager_18</v>
      </c>
      <c r="AB1812" t="str" cm="1">
        <f t="array" ref="AB1812">_xlfn.XLOOKUP(Table1[[#This Row],[Manager ID]],Table2[[#All],[Manager ID]],Table2[[#All],[Department Head]])</f>
        <v>Support</v>
      </c>
      <c r="AC1812" s="2">
        <f>_xlfn.XLOOKUP(Table1[[#This Row],[City]],L:L,O:O)</f>
        <v>0.23486488519629886</v>
      </c>
      <c r="AD1812" t="str" cm="1">
        <f t="array" ref="AD1812">_xlfn.IFS(Table1[[#This Row],[Performance Score]]&gt;=90,"Excellent",Table1[[#This Row],[Performance Score]]&gt;=75,"Good",Table1[[#This Row],[Performance Score]]&gt;=60,"Average",Table1[[#This Row],[Performance Score]]&lt;=60,"Need Improvement")</f>
        <v>Need Improvement</v>
      </c>
      <c r="AE1812" t="str">
        <f>IF(AND(Table1[[#This Row],[Attendance %]]&gt;=80,(Table1[[#This Row],[Performance Score]]&gt;=80)),"Eligible","Not Eligible")</f>
        <v>Not Eligible</v>
      </c>
      <c r="AF1812" t="str">
        <f>IF(Table1[[#This Row],[Performance Score]]&gt;=80,"High Performer","Low Performer")</f>
        <v>Low Performer</v>
      </c>
      <c r="AG1812" t="str" cm="1">
        <f t="array" aca="1" ref="AG1812" ca="1">_xlfn.IFS(Table1[[#This Row],[Experience]]&lt;=3,"Junior",Table1[[#This Row],[Experience]]&lt;=7,"Mid Level",Table1[[#This Row],[Experience]]&gt;=7,"Senior")</f>
        <v>Senior</v>
      </c>
      <c r="AH1812" t="str">
        <f>IF(Table1[[#This Row],[Attendance %]]&gt;75,"OK","Below 75")</f>
        <v>OK</v>
      </c>
      <c r="AI1812" t="b">
        <f>ISBLANK(Table1[[#This Row],[Employee ID]])</f>
        <v>0</v>
      </c>
      <c r="AJ1812" t="b">
        <f>ISNUMBER(Table1[[#This Row],[Total Salary  ]])</f>
        <v>1</v>
      </c>
      <c r="AK1812" t="str">
        <f>IFERROR(_xlfn.XLOOKUP(Table1[[#This Row],[Manager ID]],MANAGERS!A:A,MANAGERS!B:B),"Not Found")</f>
        <v>Manager_18</v>
      </c>
    </row>
    <row r="1813" spans="1:37" x14ac:dyDescent="0.2">
      <c r="A1813" t="s">
        <v>1748</v>
      </c>
      <c r="B1813" t="s">
        <v>77</v>
      </c>
      <c r="C1813" t="s">
        <v>21</v>
      </c>
      <c r="D1813" t="s">
        <v>43</v>
      </c>
      <c r="E1813" t="s">
        <v>65</v>
      </c>
      <c r="F1813" s="1">
        <v>43715</v>
      </c>
      <c r="G1813" s="1">
        <v>31705</v>
      </c>
      <c r="H1813">
        <v>80956</v>
      </c>
      <c r="I1813">
        <v>22925</v>
      </c>
      <c r="J1813">
        <v>96</v>
      </c>
      <c r="K1813">
        <v>56</v>
      </c>
      <c r="L1813" t="s">
        <v>37</v>
      </c>
      <c r="M1813">
        <v>101</v>
      </c>
      <c r="N1813">
        <f>Table1[[#This Row],[Basic Salary]]+Table1[[#This Row],[Bonus]]</f>
        <v>103881</v>
      </c>
      <c r="O1813" s="2">
        <f>Table1[[#This Row],[Bonus]]/Table1[[#This Row],[Basic Salary]]</f>
        <v>0.28317851672513467</v>
      </c>
      <c r="P1813">
        <f ca="1">DATEDIF(Table1[[#This Row],[Date of Birth]],TODAY(),"Y")</f>
        <v>39</v>
      </c>
      <c r="Q1813">
        <f ca="1">DATEDIF(Table1[[#This Row],[Joining Date]],TODAY(),"Y")</f>
        <v>6</v>
      </c>
      <c r="R1813" t="str">
        <f ca="1">IF(YEAR(Table1[[#This Row],[Joining Date]])=YEAR(TODAY()),"Yes","No")</f>
        <v>No</v>
      </c>
      <c r="S1813" t="str">
        <f ca="1">IF(Table1[[#This Row],[Experience]]&gt;5,"Yes","No")</f>
        <v>Yes</v>
      </c>
      <c r="T1813" t="str">
        <f>TEXT(Table1[[#This Row],[Joining Date]],"mmmm")</f>
        <v>September</v>
      </c>
      <c r="U1813" t="str">
        <f>TEXT(Table1[[#This Row],[Joining Date]],"yyyy")</f>
        <v>2019</v>
      </c>
      <c r="V1813" s="5">
        <f ca="1">TODAY()-Table1[[#This Row],[Joining Date]]</f>
        <v>2524</v>
      </c>
      <c r="W1813" t="str">
        <f>LEFT(Table1[[#This Row],[Employee Name]],FIND(" ",Table1[[#This Row],[Employee Name]])-1)</f>
        <v>Rohan</v>
      </c>
      <c r="X1813" t="str">
        <f>RIGHT(Table1[[#This Row],[Employee Name]],LEN(Table1[[#This Row],[Employee Name]])-FIND(" ",Table1[[#This Row],[Employee Name]]))</f>
        <v>Gupta</v>
      </c>
      <c r="Y1813" t="str">
        <f>Table1[[#This Row],[Department]]&amp;"-"&amp;Table1[[#This Row],[Employee ID]]</f>
        <v>Operations-E01692</v>
      </c>
      <c r="Z1813" t="str">
        <f>LEFT(Table1[[#This Row],[Department]],3)</f>
        <v>Ope</v>
      </c>
      <c r="AA1813" t="str">
        <f>_xlfn.XLOOKUP(Table1[[#This Row],[Manager ID]],MANAGERS!A:A,MANAGERS!B:B)</f>
        <v>Manager_1</v>
      </c>
      <c r="AB1813" t="str" cm="1">
        <f t="array" ref="AB1813">_xlfn.XLOOKUP(Table1[[#This Row],[Manager ID]],Table2[[#All],[Manager ID]],Table2[[#All],[Department Head]])</f>
        <v>Support</v>
      </c>
      <c r="AC1813" s="2">
        <f>_xlfn.XLOOKUP(Table1[[#This Row],[City]],L:L,O:O)</f>
        <v>0.24036902712549932</v>
      </c>
      <c r="AD1813" t="str" cm="1">
        <f t="array" ref="AD1813">_xlfn.IFS(Table1[[#This Row],[Performance Score]]&gt;=90,"Excellent",Table1[[#This Row],[Performance Score]]&gt;=75,"Good",Table1[[#This Row],[Performance Score]]&gt;=60,"Average",Table1[[#This Row],[Performance Score]]&lt;=60,"Need Improvement")</f>
        <v>Need Improvement</v>
      </c>
      <c r="AE1813" t="str">
        <f>IF(AND(Table1[[#This Row],[Attendance %]]&gt;=80,(Table1[[#This Row],[Performance Score]]&gt;=80)),"Eligible","Not Eligible")</f>
        <v>Not Eligible</v>
      </c>
      <c r="AF1813" t="str">
        <f>IF(Table1[[#This Row],[Performance Score]]&gt;=80,"High Performer","Low Performer")</f>
        <v>Low Performer</v>
      </c>
      <c r="AG1813" t="str" cm="1">
        <f t="array" aca="1" ref="AG1813" ca="1">_xlfn.IFS(Table1[[#This Row],[Experience]]&lt;=3,"Junior",Table1[[#This Row],[Experience]]&lt;=7,"Mid Level",Table1[[#This Row],[Experience]]&gt;=7,"Senior")</f>
        <v>Mid Level</v>
      </c>
      <c r="AH1813" t="str">
        <f>IF(Table1[[#This Row],[Attendance %]]&gt;75,"OK","Below 75")</f>
        <v>OK</v>
      </c>
      <c r="AI1813" t="b">
        <f>ISBLANK(Table1[[#This Row],[Employee ID]])</f>
        <v>0</v>
      </c>
      <c r="AJ1813" t="b">
        <f>ISNUMBER(Table1[[#This Row],[Total Salary  ]])</f>
        <v>1</v>
      </c>
      <c r="AK1813" t="str">
        <f>IFERROR(_xlfn.XLOOKUP(Table1[[#This Row],[Manager ID]],MANAGERS!A:A,MANAGERS!B:B),"Not Found")</f>
        <v>Manager_1</v>
      </c>
    </row>
    <row r="1814" spans="1:37" x14ac:dyDescent="0.2">
      <c r="A1814" t="s">
        <v>2416</v>
      </c>
      <c r="B1814" t="s">
        <v>75</v>
      </c>
      <c r="C1814" t="s">
        <v>15</v>
      </c>
      <c r="D1814" t="s">
        <v>43</v>
      </c>
      <c r="E1814" t="s">
        <v>22</v>
      </c>
      <c r="F1814" s="1">
        <v>44347</v>
      </c>
      <c r="G1814" s="1">
        <v>29753</v>
      </c>
      <c r="H1814">
        <v>89316</v>
      </c>
      <c r="I1814">
        <v>14554</v>
      </c>
      <c r="J1814">
        <v>99</v>
      </c>
      <c r="K1814">
        <v>94</v>
      </c>
      <c r="L1814" t="s">
        <v>23</v>
      </c>
      <c r="M1814">
        <v>105</v>
      </c>
      <c r="N1814">
        <f>Table1[[#This Row],[Basic Salary]]+Table1[[#This Row],[Bonus]]</f>
        <v>103870</v>
      </c>
      <c r="O1814" s="2">
        <f>Table1[[#This Row],[Bonus]]/Table1[[#This Row],[Basic Salary]]</f>
        <v>0.16294952752026512</v>
      </c>
      <c r="P1814">
        <f ca="1">DATEDIF(Table1[[#This Row],[Date of Birth]],TODAY(),"Y")</f>
        <v>45</v>
      </c>
      <c r="Q1814">
        <f ca="1">DATEDIF(Table1[[#This Row],[Joining Date]],TODAY(),"Y")</f>
        <v>5</v>
      </c>
      <c r="R1814" t="str">
        <f ca="1">IF(YEAR(Table1[[#This Row],[Joining Date]])=YEAR(TODAY()),"Yes","No")</f>
        <v>No</v>
      </c>
      <c r="S1814" t="str">
        <f ca="1">IF(Table1[[#This Row],[Experience]]&gt;5,"Yes","No")</f>
        <v>No</v>
      </c>
      <c r="T1814" t="str">
        <f>TEXT(Table1[[#This Row],[Joining Date]],"mmmm")</f>
        <v>May</v>
      </c>
      <c r="U1814" t="str">
        <f>TEXT(Table1[[#This Row],[Joining Date]],"yyyy")</f>
        <v>2021</v>
      </c>
      <c r="V1814" s="5">
        <f ca="1">TODAY()-Table1[[#This Row],[Joining Date]]</f>
        <v>1892</v>
      </c>
      <c r="W1814" t="str">
        <f>LEFT(Table1[[#This Row],[Employee Name]],FIND(" ",Table1[[#This Row],[Employee Name]])-1)</f>
        <v>Ishita</v>
      </c>
      <c r="X1814" t="str">
        <f>RIGHT(Table1[[#This Row],[Employee Name]],LEN(Table1[[#This Row],[Employee Name]])-FIND(" ",Table1[[#This Row],[Employee Name]]))</f>
        <v>Roy</v>
      </c>
      <c r="Y1814" t="str">
        <f>Table1[[#This Row],[Department]]&amp;"-"&amp;Table1[[#This Row],[Employee ID]]</f>
        <v>Operations-E02360</v>
      </c>
      <c r="Z1814" t="str">
        <f>LEFT(Table1[[#This Row],[Department]],3)</f>
        <v>Ope</v>
      </c>
      <c r="AA1814" t="str">
        <f>_xlfn.XLOOKUP(Table1[[#This Row],[Manager ID]],MANAGERS!A:A,MANAGERS!B:B)</f>
        <v>Manager_5</v>
      </c>
      <c r="AB1814" t="str" cm="1">
        <f t="array" ref="AB1814">_xlfn.XLOOKUP(Table1[[#This Row],[Manager ID]],Table2[[#All],[Manager ID]],Table2[[#All],[Department Head]])</f>
        <v>Sales</v>
      </c>
      <c r="AC1814" s="2">
        <f>_xlfn.XLOOKUP(Table1[[#This Row],[City]],L:L,O:O)</f>
        <v>0.23486488519629886</v>
      </c>
      <c r="AD1814" t="str" cm="1">
        <f t="array" ref="AD1814">_xlfn.IFS(Table1[[#This Row],[Performance Score]]&gt;=90,"Excellent",Table1[[#This Row],[Performance Score]]&gt;=75,"Good",Table1[[#This Row],[Performance Score]]&gt;=60,"Average",Table1[[#This Row],[Performance Score]]&lt;=60,"Need Improvement")</f>
        <v>Excellent</v>
      </c>
      <c r="AE1814" t="str">
        <f>IF(AND(Table1[[#This Row],[Attendance %]]&gt;=80,(Table1[[#This Row],[Performance Score]]&gt;=80)),"Eligible","Not Eligible")</f>
        <v>Eligible</v>
      </c>
      <c r="AF1814" t="str">
        <f>IF(Table1[[#This Row],[Performance Score]]&gt;=80,"High Performer","Low Performer")</f>
        <v>High Performer</v>
      </c>
      <c r="AG1814" t="str" cm="1">
        <f t="array" aca="1" ref="AG1814" ca="1">_xlfn.IFS(Table1[[#This Row],[Experience]]&lt;=3,"Junior",Table1[[#This Row],[Experience]]&lt;=7,"Mid Level",Table1[[#This Row],[Experience]]&gt;=7,"Senior")</f>
        <v>Mid Level</v>
      </c>
      <c r="AH1814" t="str">
        <f>IF(Table1[[#This Row],[Attendance %]]&gt;75,"OK","Below 75")</f>
        <v>OK</v>
      </c>
      <c r="AI1814" t="b">
        <f>ISBLANK(Table1[[#This Row],[Employee ID]])</f>
        <v>0</v>
      </c>
      <c r="AJ1814" t="b">
        <f>ISNUMBER(Table1[[#This Row],[Total Salary  ]])</f>
        <v>1</v>
      </c>
      <c r="AK1814" t="str">
        <f>IFERROR(_xlfn.XLOOKUP(Table1[[#This Row],[Manager ID]],MANAGERS!A:A,MANAGERS!B:B),"Not Found")</f>
        <v>Manager_5</v>
      </c>
    </row>
    <row r="1815" spans="1:37" x14ac:dyDescent="0.2">
      <c r="A1815" t="s">
        <v>3926</v>
      </c>
      <c r="B1815" t="s">
        <v>50</v>
      </c>
      <c r="C1815" t="s">
        <v>15</v>
      </c>
      <c r="D1815" t="s">
        <v>16</v>
      </c>
      <c r="E1815" t="s">
        <v>30</v>
      </c>
      <c r="F1815" s="1">
        <v>44632</v>
      </c>
      <c r="G1815" s="1">
        <v>35665</v>
      </c>
      <c r="H1815">
        <v>94516</v>
      </c>
      <c r="I1815">
        <v>9345</v>
      </c>
      <c r="J1815">
        <v>92</v>
      </c>
      <c r="K1815">
        <v>91</v>
      </c>
      <c r="L1815" t="s">
        <v>18</v>
      </c>
      <c r="M1815">
        <v>116</v>
      </c>
      <c r="N1815">
        <f>Table1[[#This Row],[Basic Salary]]+Table1[[#This Row],[Bonus]]</f>
        <v>103861</v>
      </c>
      <c r="O1815" s="2">
        <f>Table1[[#This Row],[Bonus]]/Table1[[#This Row],[Basic Salary]]</f>
        <v>9.8872148630919629E-2</v>
      </c>
      <c r="P1815">
        <f ca="1">DATEDIF(Table1[[#This Row],[Date of Birth]],TODAY(),"Y")</f>
        <v>28</v>
      </c>
      <c r="Q1815">
        <f ca="1">DATEDIF(Table1[[#This Row],[Joining Date]],TODAY(),"Y")</f>
        <v>4</v>
      </c>
      <c r="R1815" t="str">
        <f ca="1">IF(YEAR(Table1[[#This Row],[Joining Date]])=YEAR(TODAY()),"Yes","No")</f>
        <v>No</v>
      </c>
      <c r="S1815" t="str">
        <f ca="1">IF(Table1[[#This Row],[Experience]]&gt;5,"Yes","No")</f>
        <v>No</v>
      </c>
      <c r="T1815" t="str">
        <f>TEXT(Table1[[#This Row],[Joining Date]],"mmmm")</f>
        <v>March</v>
      </c>
      <c r="U1815" t="str">
        <f>TEXT(Table1[[#This Row],[Joining Date]],"yyyy")</f>
        <v>2022</v>
      </c>
      <c r="V1815" s="5">
        <f ca="1">TODAY()-Table1[[#This Row],[Joining Date]]</f>
        <v>1607</v>
      </c>
      <c r="W1815" t="str">
        <f>LEFT(Table1[[#This Row],[Employee Name]],FIND(" ",Table1[[#This Row],[Employee Name]])-1)</f>
        <v>Ravi</v>
      </c>
      <c r="X1815" t="str">
        <f>RIGHT(Table1[[#This Row],[Employee Name]],LEN(Table1[[#This Row],[Employee Name]])-FIND(" ",Table1[[#This Row],[Employee Name]]))</f>
        <v>Teja</v>
      </c>
      <c r="Y1815" t="str">
        <f>Table1[[#This Row],[Department]]&amp;"-"&amp;Table1[[#This Row],[Employee ID]]</f>
        <v>HR-E03870</v>
      </c>
      <c r="Z1815" t="str">
        <f>LEFT(Table1[[#This Row],[Department]],3)</f>
        <v>HR</v>
      </c>
      <c r="AA1815" t="str">
        <f>_xlfn.XLOOKUP(Table1[[#This Row],[Manager ID]],MANAGERS!A:A,MANAGERS!B:B)</f>
        <v>Manager_16</v>
      </c>
      <c r="AB1815" t="str" cm="1">
        <f t="array" ref="AB1815">_xlfn.XLOOKUP(Table1[[#This Row],[Manager ID]],Table2[[#All],[Manager ID]],Table2[[#All],[Department Head]])</f>
        <v>Sales</v>
      </c>
      <c r="AC1815" s="2">
        <f>_xlfn.XLOOKUP(Table1[[#This Row],[City]],L:L,O:O)</f>
        <v>0.21356479274849693</v>
      </c>
      <c r="AD1815" t="str" cm="1">
        <f t="array" ref="AD1815">_xlfn.IFS(Table1[[#This Row],[Performance Score]]&gt;=90,"Excellent",Table1[[#This Row],[Performance Score]]&gt;=75,"Good",Table1[[#This Row],[Performance Score]]&gt;=60,"Average",Table1[[#This Row],[Performance Score]]&lt;=60,"Need Improvement")</f>
        <v>Excellent</v>
      </c>
      <c r="AE1815" t="str">
        <f>IF(AND(Table1[[#This Row],[Attendance %]]&gt;=80,(Table1[[#This Row],[Performance Score]]&gt;=80)),"Eligible","Not Eligible")</f>
        <v>Eligible</v>
      </c>
      <c r="AF1815" t="str">
        <f>IF(Table1[[#This Row],[Performance Score]]&gt;=80,"High Performer","Low Performer")</f>
        <v>High Performer</v>
      </c>
      <c r="AG1815" t="str" cm="1">
        <f t="array" aca="1" ref="AG1815" ca="1">_xlfn.IFS(Table1[[#This Row],[Experience]]&lt;=3,"Junior",Table1[[#This Row],[Experience]]&lt;=7,"Mid Level",Table1[[#This Row],[Experience]]&gt;=7,"Senior")</f>
        <v>Mid Level</v>
      </c>
      <c r="AH1815" t="str">
        <f>IF(Table1[[#This Row],[Attendance %]]&gt;75,"OK","Below 75")</f>
        <v>OK</v>
      </c>
      <c r="AI1815" t="b">
        <f>ISBLANK(Table1[[#This Row],[Employee ID]])</f>
        <v>0</v>
      </c>
      <c r="AJ1815" t="b">
        <f>ISNUMBER(Table1[[#This Row],[Total Salary  ]])</f>
        <v>1</v>
      </c>
      <c r="AK1815" t="str">
        <f>IFERROR(_xlfn.XLOOKUP(Table1[[#This Row],[Manager ID]],MANAGERS!A:A,MANAGERS!B:B),"Not Found")</f>
        <v>Manager_16</v>
      </c>
    </row>
    <row r="1816" spans="1:37" x14ac:dyDescent="0.2">
      <c r="A1816" t="s">
        <v>1635</v>
      </c>
      <c r="B1816" t="s">
        <v>89</v>
      </c>
      <c r="C1816" t="s">
        <v>15</v>
      </c>
      <c r="D1816" t="s">
        <v>46</v>
      </c>
      <c r="E1816" t="s">
        <v>30</v>
      </c>
      <c r="F1816" s="1">
        <v>45923</v>
      </c>
      <c r="G1816" s="1">
        <v>34464</v>
      </c>
      <c r="H1816">
        <v>88530</v>
      </c>
      <c r="I1816">
        <v>15294</v>
      </c>
      <c r="J1816">
        <v>98</v>
      </c>
      <c r="K1816">
        <v>96</v>
      </c>
      <c r="L1816" t="s">
        <v>23</v>
      </c>
      <c r="M1816">
        <v>107</v>
      </c>
      <c r="N1816">
        <f>Table1[[#This Row],[Basic Salary]]+Table1[[#This Row],[Bonus]]</f>
        <v>103824</v>
      </c>
      <c r="O1816" s="2">
        <f>Table1[[#This Row],[Bonus]]/Table1[[#This Row],[Basic Salary]]</f>
        <v>0.1727549983056591</v>
      </c>
      <c r="P1816">
        <f ca="1">DATEDIF(Table1[[#This Row],[Date of Birth]],TODAY(),"Y")</f>
        <v>32</v>
      </c>
      <c r="Q1816">
        <f ca="1">DATEDIF(Table1[[#This Row],[Joining Date]],TODAY(),"Y")</f>
        <v>0</v>
      </c>
      <c r="R1816" t="str">
        <f ca="1">IF(YEAR(Table1[[#This Row],[Joining Date]])=YEAR(TODAY()),"Yes","No")</f>
        <v>No</v>
      </c>
      <c r="S1816" t="str">
        <f ca="1">IF(Table1[[#This Row],[Experience]]&gt;5,"Yes","No")</f>
        <v>No</v>
      </c>
      <c r="T1816" t="str">
        <f>TEXT(Table1[[#This Row],[Joining Date]],"mmmm")</f>
        <v>September</v>
      </c>
      <c r="U1816" t="str">
        <f>TEXT(Table1[[#This Row],[Joining Date]],"yyyy")</f>
        <v>2025</v>
      </c>
      <c r="V1816" s="5">
        <f ca="1">TODAY()-Table1[[#This Row],[Joining Date]]</f>
        <v>316</v>
      </c>
      <c r="W1816" t="str">
        <f>LEFT(Table1[[#This Row],[Employee Name]],FIND(" ",Table1[[#This Row],[Employee Name]])-1)</f>
        <v>Tarun</v>
      </c>
      <c r="X1816" t="str">
        <f>RIGHT(Table1[[#This Row],[Employee Name]],LEN(Table1[[#This Row],[Employee Name]])-FIND(" ",Table1[[#This Row],[Employee Name]]))</f>
        <v>Verma</v>
      </c>
      <c r="Y1816" t="str">
        <f>Table1[[#This Row],[Department]]&amp;"-"&amp;Table1[[#This Row],[Employee ID]]</f>
        <v>Support-E01579</v>
      </c>
      <c r="Z1816" t="str">
        <f>LEFT(Table1[[#This Row],[Department]],3)</f>
        <v>Sup</v>
      </c>
      <c r="AA1816" t="str">
        <f>_xlfn.XLOOKUP(Table1[[#This Row],[Manager ID]],MANAGERS!A:A,MANAGERS!B:B)</f>
        <v>Manager_7</v>
      </c>
      <c r="AB1816" t="str" cm="1">
        <f t="array" ref="AB1816">_xlfn.XLOOKUP(Table1[[#This Row],[Manager ID]],Table2[[#All],[Manager ID]],Table2[[#All],[Department Head]])</f>
        <v>Operations</v>
      </c>
      <c r="AC1816" s="2">
        <f>_xlfn.XLOOKUP(Table1[[#This Row],[City]],L:L,O:O)</f>
        <v>0.23486488519629886</v>
      </c>
      <c r="AD1816" t="str" cm="1">
        <f t="array" ref="AD1816">_xlfn.IFS(Table1[[#This Row],[Performance Score]]&gt;=90,"Excellent",Table1[[#This Row],[Performance Score]]&gt;=75,"Good",Table1[[#This Row],[Performance Score]]&gt;=60,"Average",Table1[[#This Row],[Performance Score]]&lt;=60,"Need Improvement")</f>
        <v>Excellent</v>
      </c>
      <c r="AE1816" t="str">
        <f>IF(AND(Table1[[#This Row],[Attendance %]]&gt;=80,(Table1[[#This Row],[Performance Score]]&gt;=80)),"Eligible","Not Eligible")</f>
        <v>Eligible</v>
      </c>
      <c r="AF1816" t="str">
        <f>IF(Table1[[#This Row],[Performance Score]]&gt;=80,"High Performer","Low Performer")</f>
        <v>High Performer</v>
      </c>
      <c r="AG1816" t="str" cm="1">
        <f t="array" aca="1" ref="AG1816" ca="1">_xlfn.IFS(Table1[[#This Row],[Experience]]&lt;=3,"Junior",Table1[[#This Row],[Experience]]&lt;=7,"Mid Level",Table1[[#This Row],[Experience]]&gt;=7,"Senior")</f>
        <v>Junior</v>
      </c>
      <c r="AH1816" t="str">
        <f>IF(Table1[[#This Row],[Attendance %]]&gt;75,"OK","Below 75")</f>
        <v>OK</v>
      </c>
      <c r="AI1816" t="b">
        <f>ISBLANK(Table1[[#This Row],[Employee ID]])</f>
        <v>0</v>
      </c>
      <c r="AJ1816" t="b">
        <f>ISNUMBER(Table1[[#This Row],[Total Salary  ]])</f>
        <v>1</v>
      </c>
      <c r="AK1816" t="str">
        <f>IFERROR(_xlfn.XLOOKUP(Table1[[#This Row],[Manager ID]],MANAGERS!A:A,MANAGERS!B:B),"Not Found")</f>
        <v>Manager_7</v>
      </c>
    </row>
    <row r="1817" spans="1:37" x14ac:dyDescent="0.2">
      <c r="A1817" t="s">
        <v>2230</v>
      </c>
      <c r="B1817" t="s">
        <v>129</v>
      </c>
      <c r="C1817" t="s">
        <v>15</v>
      </c>
      <c r="D1817" t="s">
        <v>16</v>
      </c>
      <c r="E1817" t="s">
        <v>65</v>
      </c>
      <c r="F1817" s="1">
        <v>43728</v>
      </c>
      <c r="G1817" s="1">
        <v>38416</v>
      </c>
      <c r="H1817">
        <v>85852</v>
      </c>
      <c r="I1817">
        <v>17964</v>
      </c>
      <c r="J1817">
        <v>79</v>
      </c>
      <c r="K1817">
        <v>59</v>
      </c>
      <c r="L1817" t="s">
        <v>23</v>
      </c>
      <c r="M1817">
        <v>114</v>
      </c>
      <c r="N1817">
        <f>Table1[[#This Row],[Basic Salary]]+Table1[[#This Row],[Bonus]]</f>
        <v>103816</v>
      </c>
      <c r="O1817" s="2">
        <f>Table1[[#This Row],[Bonus]]/Table1[[#This Row],[Basic Salary]]</f>
        <v>0.20924381493733402</v>
      </c>
      <c r="P1817">
        <f ca="1">DATEDIF(Table1[[#This Row],[Date of Birth]],TODAY(),"Y")</f>
        <v>21</v>
      </c>
      <c r="Q1817">
        <f ca="1">DATEDIF(Table1[[#This Row],[Joining Date]],TODAY(),"Y")</f>
        <v>6</v>
      </c>
      <c r="R1817" t="str">
        <f ca="1">IF(YEAR(Table1[[#This Row],[Joining Date]])=YEAR(TODAY()),"Yes","No")</f>
        <v>No</v>
      </c>
      <c r="S1817" t="str">
        <f ca="1">IF(Table1[[#This Row],[Experience]]&gt;5,"Yes","No")</f>
        <v>Yes</v>
      </c>
      <c r="T1817" t="str">
        <f>TEXT(Table1[[#This Row],[Joining Date]],"mmmm")</f>
        <v>September</v>
      </c>
      <c r="U1817" t="str">
        <f>TEXT(Table1[[#This Row],[Joining Date]],"yyyy")</f>
        <v>2019</v>
      </c>
      <c r="V1817" s="5">
        <f ca="1">TODAY()-Table1[[#This Row],[Joining Date]]</f>
        <v>2511</v>
      </c>
      <c r="W1817" t="str">
        <f>LEFT(Table1[[#This Row],[Employee Name]],FIND(" ",Table1[[#This Row],[Employee Name]])-1)</f>
        <v>Aarav</v>
      </c>
      <c r="X1817" t="str">
        <f>RIGHT(Table1[[#This Row],[Employee Name]],LEN(Table1[[#This Row],[Employee Name]])-FIND(" ",Table1[[#This Row],[Employee Name]]))</f>
        <v>Sharma</v>
      </c>
      <c r="Y1817" t="str">
        <f>Table1[[#This Row],[Department]]&amp;"-"&amp;Table1[[#This Row],[Employee ID]]</f>
        <v>HR-E02174</v>
      </c>
      <c r="Z1817" t="str">
        <f>LEFT(Table1[[#This Row],[Department]],3)</f>
        <v>HR</v>
      </c>
      <c r="AA1817" t="str">
        <f>_xlfn.XLOOKUP(Table1[[#This Row],[Manager ID]],MANAGERS!A:A,MANAGERS!B:B)</f>
        <v>Manager_14</v>
      </c>
      <c r="AB1817" t="str" cm="1">
        <f t="array" ref="AB1817">_xlfn.XLOOKUP(Table1[[#This Row],[Manager ID]],Table2[[#All],[Manager ID]],Table2[[#All],[Department Head]])</f>
        <v>Marketing</v>
      </c>
      <c r="AC1817" s="2">
        <f>_xlfn.XLOOKUP(Table1[[#This Row],[City]],L:L,O:O)</f>
        <v>0.23486488519629886</v>
      </c>
      <c r="AD1817" t="str" cm="1">
        <f t="array" ref="AD1817">_xlfn.IFS(Table1[[#This Row],[Performance Score]]&gt;=90,"Excellent",Table1[[#This Row],[Performance Score]]&gt;=75,"Good",Table1[[#This Row],[Performance Score]]&gt;=60,"Average",Table1[[#This Row],[Performance Score]]&lt;=60,"Need Improvement")</f>
        <v>Need Improvement</v>
      </c>
      <c r="AE1817" t="str">
        <f>IF(AND(Table1[[#This Row],[Attendance %]]&gt;=80,(Table1[[#This Row],[Performance Score]]&gt;=80)),"Eligible","Not Eligible")</f>
        <v>Not Eligible</v>
      </c>
      <c r="AF1817" t="str">
        <f>IF(Table1[[#This Row],[Performance Score]]&gt;=80,"High Performer","Low Performer")</f>
        <v>Low Performer</v>
      </c>
      <c r="AG1817" t="str" cm="1">
        <f t="array" aca="1" ref="AG1817" ca="1">_xlfn.IFS(Table1[[#This Row],[Experience]]&lt;=3,"Junior",Table1[[#This Row],[Experience]]&lt;=7,"Mid Level",Table1[[#This Row],[Experience]]&gt;=7,"Senior")</f>
        <v>Mid Level</v>
      </c>
      <c r="AH1817" t="str">
        <f>IF(Table1[[#This Row],[Attendance %]]&gt;75,"OK","Below 75")</f>
        <v>OK</v>
      </c>
      <c r="AI1817" t="b">
        <f>ISBLANK(Table1[[#This Row],[Employee ID]])</f>
        <v>0</v>
      </c>
      <c r="AJ1817" t="b">
        <f>ISNUMBER(Table1[[#This Row],[Total Salary  ]])</f>
        <v>1</v>
      </c>
      <c r="AK1817" t="str">
        <f>IFERROR(_xlfn.XLOOKUP(Table1[[#This Row],[Manager ID]],MANAGERS!A:A,MANAGERS!B:B),"Not Found")</f>
        <v>Manager_14</v>
      </c>
    </row>
    <row r="1818" spans="1:37" x14ac:dyDescent="0.2">
      <c r="A1818" t="s">
        <v>2073</v>
      </c>
      <c r="B1818" t="s">
        <v>50</v>
      </c>
      <c r="C1818" t="s">
        <v>21</v>
      </c>
      <c r="D1818" t="s">
        <v>33</v>
      </c>
      <c r="E1818" t="s">
        <v>65</v>
      </c>
      <c r="F1818" s="1">
        <v>45362</v>
      </c>
      <c r="G1818" s="1">
        <v>30413</v>
      </c>
      <c r="H1818">
        <v>87224</v>
      </c>
      <c r="I1818">
        <v>16587</v>
      </c>
      <c r="J1818">
        <v>60</v>
      </c>
      <c r="K1818">
        <v>81</v>
      </c>
      <c r="L1818" t="s">
        <v>23</v>
      </c>
      <c r="M1818">
        <v>102</v>
      </c>
      <c r="N1818">
        <f>Table1[[#This Row],[Basic Salary]]+Table1[[#This Row],[Bonus]]</f>
        <v>103811</v>
      </c>
      <c r="O1818" s="2">
        <f>Table1[[#This Row],[Bonus]]/Table1[[#This Row],[Basic Salary]]</f>
        <v>0.19016555076584427</v>
      </c>
      <c r="P1818">
        <f ca="1">DATEDIF(Table1[[#This Row],[Date of Birth]],TODAY(),"Y")</f>
        <v>43</v>
      </c>
      <c r="Q1818">
        <f ca="1">DATEDIF(Table1[[#This Row],[Joining Date]],TODAY(),"Y")</f>
        <v>2</v>
      </c>
      <c r="R1818" t="str">
        <f ca="1">IF(YEAR(Table1[[#This Row],[Joining Date]])=YEAR(TODAY()),"Yes","No")</f>
        <v>No</v>
      </c>
      <c r="S1818" t="str">
        <f ca="1">IF(Table1[[#This Row],[Experience]]&gt;5,"Yes","No")</f>
        <v>No</v>
      </c>
      <c r="T1818" t="str">
        <f>TEXT(Table1[[#This Row],[Joining Date]],"mmmm")</f>
        <v>March</v>
      </c>
      <c r="U1818" t="str">
        <f>TEXT(Table1[[#This Row],[Joining Date]],"yyyy")</f>
        <v>2024</v>
      </c>
      <c r="V1818" s="5">
        <f ca="1">TODAY()-Table1[[#This Row],[Joining Date]]</f>
        <v>877</v>
      </c>
      <c r="W1818" t="str">
        <f>LEFT(Table1[[#This Row],[Employee Name]],FIND(" ",Table1[[#This Row],[Employee Name]])-1)</f>
        <v>Ravi</v>
      </c>
      <c r="X1818" t="str">
        <f>RIGHT(Table1[[#This Row],[Employee Name]],LEN(Table1[[#This Row],[Employee Name]])-FIND(" ",Table1[[#This Row],[Employee Name]]))</f>
        <v>Teja</v>
      </c>
      <c r="Y1818" t="str">
        <f>Table1[[#This Row],[Department]]&amp;"-"&amp;Table1[[#This Row],[Employee ID]]</f>
        <v>Marketing-E02017</v>
      </c>
      <c r="Z1818" t="str">
        <f>LEFT(Table1[[#This Row],[Department]],3)</f>
        <v>Mar</v>
      </c>
      <c r="AA1818" t="str">
        <f>_xlfn.XLOOKUP(Table1[[#This Row],[Manager ID]],MANAGERS!A:A,MANAGERS!B:B)</f>
        <v>Manager_2</v>
      </c>
      <c r="AB1818" t="str" cm="1">
        <f t="array" ref="AB1818">_xlfn.XLOOKUP(Table1[[#This Row],[Manager ID]],Table2[[#All],[Manager ID]],Table2[[#All],[Department Head]])</f>
        <v>Sales</v>
      </c>
      <c r="AC1818" s="2">
        <f>_xlfn.XLOOKUP(Table1[[#This Row],[City]],L:L,O:O)</f>
        <v>0.23486488519629886</v>
      </c>
      <c r="AD1818" t="str" cm="1">
        <f t="array" ref="AD1818">_xlfn.IFS(Table1[[#This Row],[Performance Score]]&gt;=90,"Excellent",Table1[[#This Row],[Performance Score]]&gt;=75,"Good",Table1[[#This Row],[Performance Score]]&gt;=60,"Average",Table1[[#This Row],[Performance Score]]&lt;=60,"Need Improvement")</f>
        <v>Good</v>
      </c>
      <c r="AE1818" t="str">
        <f>IF(AND(Table1[[#This Row],[Attendance %]]&gt;=80,(Table1[[#This Row],[Performance Score]]&gt;=80)),"Eligible","Not Eligible")</f>
        <v>Not Eligible</v>
      </c>
      <c r="AF1818" t="str">
        <f>IF(Table1[[#This Row],[Performance Score]]&gt;=80,"High Performer","Low Performer")</f>
        <v>High Performer</v>
      </c>
      <c r="AG1818" t="str" cm="1">
        <f t="array" aca="1" ref="AG1818" ca="1">_xlfn.IFS(Table1[[#This Row],[Experience]]&lt;=3,"Junior",Table1[[#This Row],[Experience]]&lt;=7,"Mid Level",Table1[[#This Row],[Experience]]&gt;=7,"Senior")</f>
        <v>Junior</v>
      </c>
      <c r="AH1818" t="str">
        <f>IF(Table1[[#This Row],[Attendance %]]&gt;75,"OK","Below 75")</f>
        <v>Below 75</v>
      </c>
      <c r="AI1818" t="b">
        <f>ISBLANK(Table1[[#This Row],[Employee ID]])</f>
        <v>0</v>
      </c>
      <c r="AJ1818" t="b">
        <f>ISNUMBER(Table1[[#This Row],[Total Salary  ]])</f>
        <v>1</v>
      </c>
      <c r="AK1818" t="str">
        <f>IFERROR(_xlfn.XLOOKUP(Table1[[#This Row],[Manager ID]],MANAGERS!A:A,MANAGERS!B:B),"Not Found")</f>
        <v>Manager_2</v>
      </c>
    </row>
    <row r="1819" spans="1:37" x14ac:dyDescent="0.2">
      <c r="A1819" t="s">
        <v>751</v>
      </c>
      <c r="B1819" t="s">
        <v>93</v>
      </c>
      <c r="C1819" t="s">
        <v>21</v>
      </c>
      <c r="D1819" t="s">
        <v>25</v>
      </c>
      <c r="E1819" t="s">
        <v>22</v>
      </c>
      <c r="F1819" s="1">
        <v>45493</v>
      </c>
      <c r="G1819" s="1">
        <v>36848</v>
      </c>
      <c r="H1819">
        <v>85106</v>
      </c>
      <c r="I1819">
        <v>18704</v>
      </c>
      <c r="J1819">
        <v>70</v>
      </c>
      <c r="K1819">
        <v>88</v>
      </c>
      <c r="L1819" t="s">
        <v>31</v>
      </c>
      <c r="M1819">
        <v>108</v>
      </c>
      <c r="N1819">
        <f>Table1[[#This Row],[Basic Salary]]+Table1[[#This Row],[Bonus]]</f>
        <v>103810</v>
      </c>
      <c r="O1819" s="2">
        <f>Table1[[#This Row],[Bonus]]/Table1[[#This Row],[Basic Salary]]</f>
        <v>0.21977298897845041</v>
      </c>
      <c r="P1819">
        <f ca="1">DATEDIF(Table1[[#This Row],[Date of Birth]],TODAY(),"Y")</f>
        <v>25</v>
      </c>
      <c r="Q1819">
        <f ca="1">DATEDIF(Table1[[#This Row],[Joining Date]],TODAY(),"Y")</f>
        <v>2</v>
      </c>
      <c r="R1819" t="str">
        <f ca="1">IF(YEAR(Table1[[#This Row],[Joining Date]])=YEAR(TODAY()),"Yes","No")</f>
        <v>No</v>
      </c>
      <c r="S1819" t="str">
        <f ca="1">IF(Table1[[#This Row],[Experience]]&gt;5,"Yes","No")</f>
        <v>No</v>
      </c>
      <c r="T1819" t="str">
        <f>TEXT(Table1[[#This Row],[Joining Date]],"mmmm")</f>
        <v>July</v>
      </c>
      <c r="U1819" t="str">
        <f>TEXT(Table1[[#This Row],[Joining Date]],"yyyy")</f>
        <v>2024</v>
      </c>
      <c r="V1819" s="5">
        <f ca="1">TODAY()-Table1[[#This Row],[Joining Date]]</f>
        <v>746</v>
      </c>
      <c r="W1819" t="str">
        <f>LEFT(Table1[[#This Row],[Employee Name]],FIND(" ",Table1[[#This Row],[Employee Name]])-1)</f>
        <v>Priya</v>
      </c>
      <c r="X1819" t="str">
        <f>RIGHT(Table1[[#This Row],[Employee Name]],LEN(Table1[[#This Row],[Employee Name]])-FIND(" ",Table1[[#This Row],[Employee Name]]))</f>
        <v>Reddy</v>
      </c>
      <c r="Y1819" t="str">
        <f>Table1[[#This Row],[Department]]&amp;"-"&amp;Table1[[#This Row],[Employee ID]]</f>
        <v>Finance-E00695</v>
      </c>
      <c r="Z1819" t="str">
        <f>LEFT(Table1[[#This Row],[Department]],3)</f>
        <v>Fin</v>
      </c>
      <c r="AA1819" t="str">
        <f>_xlfn.XLOOKUP(Table1[[#This Row],[Manager ID]],MANAGERS!A:A,MANAGERS!B:B)</f>
        <v>Manager_8</v>
      </c>
      <c r="AB1819" t="str" cm="1">
        <f t="array" ref="AB1819">_xlfn.XLOOKUP(Table1[[#This Row],[Manager ID]],Table2[[#All],[Manager ID]],Table2[[#All],[Department Head]])</f>
        <v>Sales</v>
      </c>
      <c r="AC1819" s="2">
        <f>_xlfn.XLOOKUP(Table1[[#This Row],[City]],L:L,O:O)</f>
        <v>0.241864189087755</v>
      </c>
      <c r="AD1819" t="str" cm="1">
        <f t="array" ref="AD1819">_xlfn.IFS(Table1[[#This Row],[Performance Score]]&gt;=90,"Excellent",Table1[[#This Row],[Performance Score]]&gt;=75,"Good",Table1[[#This Row],[Performance Score]]&gt;=60,"Average",Table1[[#This Row],[Performance Score]]&lt;=60,"Need Improvement")</f>
        <v>Good</v>
      </c>
      <c r="AE1819" t="str">
        <f>IF(AND(Table1[[#This Row],[Attendance %]]&gt;=80,(Table1[[#This Row],[Performance Score]]&gt;=80)),"Eligible","Not Eligible")</f>
        <v>Not Eligible</v>
      </c>
      <c r="AF1819" t="str">
        <f>IF(Table1[[#This Row],[Performance Score]]&gt;=80,"High Performer","Low Performer")</f>
        <v>High Performer</v>
      </c>
      <c r="AG1819" t="str" cm="1">
        <f t="array" aca="1" ref="AG1819" ca="1">_xlfn.IFS(Table1[[#This Row],[Experience]]&lt;=3,"Junior",Table1[[#This Row],[Experience]]&lt;=7,"Mid Level",Table1[[#This Row],[Experience]]&gt;=7,"Senior")</f>
        <v>Junior</v>
      </c>
      <c r="AH1819" t="str">
        <f>IF(Table1[[#This Row],[Attendance %]]&gt;75,"OK","Below 75")</f>
        <v>Below 75</v>
      </c>
      <c r="AI1819" t="b">
        <f>ISBLANK(Table1[[#This Row],[Employee ID]])</f>
        <v>0</v>
      </c>
      <c r="AJ1819" t="b">
        <f>ISNUMBER(Table1[[#This Row],[Total Salary  ]])</f>
        <v>1</v>
      </c>
      <c r="AK1819" t="str">
        <f>IFERROR(_xlfn.XLOOKUP(Table1[[#This Row],[Manager ID]],MANAGERS!A:A,MANAGERS!B:B),"Not Found")</f>
        <v>Manager_8</v>
      </c>
    </row>
    <row r="1820" spans="1:37" x14ac:dyDescent="0.2">
      <c r="A1820" t="s">
        <v>1075</v>
      </c>
      <c r="B1820" t="s">
        <v>89</v>
      </c>
      <c r="C1820" t="s">
        <v>21</v>
      </c>
      <c r="D1820" t="s">
        <v>43</v>
      </c>
      <c r="E1820" t="s">
        <v>30</v>
      </c>
      <c r="F1820" s="1">
        <v>44487</v>
      </c>
      <c r="G1820" s="1">
        <v>38039</v>
      </c>
      <c r="H1820">
        <v>91924</v>
      </c>
      <c r="I1820">
        <v>11876</v>
      </c>
      <c r="J1820">
        <v>66</v>
      </c>
      <c r="K1820">
        <v>82</v>
      </c>
      <c r="L1820" t="s">
        <v>34</v>
      </c>
      <c r="M1820">
        <v>102</v>
      </c>
      <c r="N1820">
        <f>Table1[[#This Row],[Basic Salary]]+Table1[[#This Row],[Bonus]]</f>
        <v>103800</v>
      </c>
      <c r="O1820" s="2">
        <f>Table1[[#This Row],[Bonus]]/Table1[[#This Row],[Basic Salary]]</f>
        <v>0.12919368173708715</v>
      </c>
      <c r="P1820">
        <f ca="1">DATEDIF(Table1[[#This Row],[Date of Birth]],TODAY(),"Y")</f>
        <v>22</v>
      </c>
      <c r="Q1820">
        <f ca="1">DATEDIF(Table1[[#This Row],[Joining Date]],TODAY(),"Y")</f>
        <v>4</v>
      </c>
      <c r="R1820" t="str">
        <f ca="1">IF(YEAR(Table1[[#This Row],[Joining Date]])=YEAR(TODAY()),"Yes","No")</f>
        <v>No</v>
      </c>
      <c r="S1820" t="str">
        <f ca="1">IF(Table1[[#This Row],[Experience]]&gt;5,"Yes","No")</f>
        <v>No</v>
      </c>
      <c r="T1820" t="str">
        <f>TEXT(Table1[[#This Row],[Joining Date]],"mmmm")</f>
        <v>October</v>
      </c>
      <c r="U1820" t="str">
        <f>TEXT(Table1[[#This Row],[Joining Date]],"yyyy")</f>
        <v>2021</v>
      </c>
      <c r="V1820" s="5">
        <f ca="1">TODAY()-Table1[[#This Row],[Joining Date]]</f>
        <v>1752</v>
      </c>
      <c r="W1820" t="str">
        <f>LEFT(Table1[[#This Row],[Employee Name]],FIND(" ",Table1[[#This Row],[Employee Name]])-1)</f>
        <v>Tarun</v>
      </c>
      <c r="X1820" t="str">
        <f>RIGHT(Table1[[#This Row],[Employee Name]],LEN(Table1[[#This Row],[Employee Name]])-FIND(" ",Table1[[#This Row],[Employee Name]]))</f>
        <v>Verma</v>
      </c>
      <c r="Y1820" t="str">
        <f>Table1[[#This Row],[Department]]&amp;"-"&amp;Table1[[#This Row],[Employee ID]]</f>
        <v>Operations-E01019</v>
      </c>
      <c r="Z1820" t="str">
        <f>LEFT(Table1[[#This Row],[Department]],3)</f>
        <v>Ope</v>
      </c>
      <c r="AA1820" t="str">
        <f>_xlfn.XLOOKUP(Table1[[#This Row],[Manager ID]],MANAGERS!A:A,MANAGERS!B:B)</f>
        <v>Manager_2</v>
      </c>
      <c r="AB1820" t="str" cm="1">
        <f t="array" ref="AB1820">_xlfn.XLOOKUP(Table1[[#This Row],[Manager ID]],Table2[[#All],[Manager ID]],Table2[[#All],[Department Head]])</f>
        <v>Sales</v>
      </c>
      <c r="AC1820" s="2">
        <f>_xlfn.XLOOKUP(Table1[[#This Row],[City]],L:L,O:O)</f>
        <v>0.24030340748661314</v>
      </c>
      <c r="AD1820" t="str" cm="1">
        <f t="array" ref="AD1820">_xlfn.IFS(Table1[[#This Row],[Performance Score]]&gt;=90,"Excellent",Table1[[#This Row],[Performance Score]]&gt;=75,"Good",Table1[[#This Row],[Performance Score]]&gt;=60,"Average",Table1[[#This Row],[Performance Score]]&lt;=60,"Need Improvement")</f>
        <v>Good</v>
      </c>
      <c r="AE1820" t="str">
        <f>IF(AND(Table1[[#This Row],[Attendance %]]&gt;=80,(Table1[[#This Row],[Performance Score]]&gt;=80)),"Eligible","Not Eligible")</f>
        <v>Not Eligible</v>
      </c>
      <c r="AF1820" t="str">
        <f>IF(Table1[[#This Row],[Performance Score]]&gt;=80,"High Performer","Low Performer")</f>
        <v>High Performer</v>
      </c>
      <c r="AG1820" t="str" cm="1">
        <f t="array" aca="1" ref="AG1820" ca="1">_xlfn.IFS(Table1[[#This Row],[Experience]]&lt;=3,"Junior",Table1[[#This Row],[Experience]]&lt;=7,"Mid Level",Table1[[#This Row],[Experience]]&gt;=7,"Senior")</f>
        <v>Mid Level</v>
      </c>
      <c r="AH1820" t="str">
        <f>IF(Table1[[#This Row],[Attendance %]]&gt;75,"OK","Below 75")</f>
        <v>Below 75</v>
      </c>
      <c r="AI1820" t="b">
        <f>ISBLANK(Table1[[#This Row],[Employee ID]])</f>
        <v>0</v>
      </c>
      <c r="AJ1820" t="b">
        <f>ISNUMBER(Table1[[#This Row],[Total Salary  ]])</f>
        <v>1</v>
      </c>
      <c r="AK1820" t="str">
        <f>IFERROR(_xlfn.XLOOKUP(Table1[[#This Row],[Manager ID]],MANAGERS!A:A,MANAGERS!B:B),"Not Found")</f>
        <v>Manager_2</v>
      </c>
    </row>
    <row r="1821" spans="1:37" x14ac:dyDescent="0.2">
      <c r="A1821" t="s">
        <v>4996</v>
      </c>
      <c r="B1821" t="s">
        <v>77</v>
      </c>
      <c r="C1821" t="s">
        <v>21</v>
      </c>
      <c r="D1821" t="s">
        <v>46</v>
      </c>
      <c r="E1821" t="s">
        <v>22</v>
      </c>
      <c r="F1821" s="1">
        <v>45402</v>
      </c>
      <c r="G1821" s="1">
        <v>33900</v>
      </c>
      <c r="H1821">
        <v>83173</v>
      </c>
      <c r="I1821">
        <v>20623</v>
      </c>
      <c r="J1821">
        <v>81</v>
      </c>
      <c r="K1821">
        <v>88</v>
      </c>
      <c r="L1821" t="s">
        <v>27</v>
      </c>
      <c r="M1821">
        <v>118</v>
      </c>
      <c r="N1821">
        <f>Table1[[#This Row],[Basic Salary]]+Table1[[#This Row],[Bonus]]</f>
        <v>103796</v>
      </c>
      <c r="O1821" s="2">
        <f>Table1[[#This Row],[Bonus]]/Table1[[#This Row],[Basic Salary]]</f>
        <v>0.24795306169069289</v>
      </c>
      <c r="P1821">
        <f ca="1">DATEDIF(Table1[[#This Row],[Date of Birth]],TODAY(),"Y")</f>
        <v>33</v>
      </c>
      <c r="Q1821">
        <f ca="1">DATEDIF(Table1[[#This Row],[Joining Date]],TODAY(),"Y")</f>
        <v>2</v>
      </c>
      <c r="R1821" t="str">
        <f ca="1">IF(YEAR(Table1[[#This Row],[Joining Date]])=YEAR(TODAY()),"Yes","No")</f>
        <v>No</v>
      </c>
      <c r="S1821" t="str">
        <f ca="1">IF(Table1[[#This Row],[Experience]]&gt;5,"Yes","No")</f>
        <v>No</v>
      </c>
      <c r="T1821" t="str">
        <f>TEXT(Table1[[#This Row],[Joining Date]],"mmmm")</f>
        <v>April</v>
      </c>
      <c r="U1821" t="str">
        <f>TEXT(Table1[[#This Row],[Joining Date]],"yyyy")</f>
        <v>2024</v>
      </c>
      <c r="V1821" s="5">
        <f ca="1">TODAY()-Table1[[#This Row],[Joining Date]]</f>
        <v>837</v>
      </c>
      <c r="W1821" t="str">
        <f>LEFT(Table1[[#This Row],[Employee Name]],FIND(" ",Table1[[#This Row],[Employee Name]])-1)</f>
        <v>Rohan</v>
      </c>
      <c r="X1821" t="str">
        <f>RIGHT(Table1[[#This Row],[Employee Name]],LEN(Table1[[#This Row],[Employee Name]])-FIND(" ",Table1[[#This Row],[Employee Name]]))</f>
        <v>Gupta</v>
      </c>
      <c r="Y1821" t="str">
        <f>Table1[[#This Row],[Department]]&amp;"-"&amp;Table1[[#This Row],[Employee ID]]</f>
        <v>Support-E04940</v>
      </c>
      <c r="Z1821" t="str">
        <f>LEFT(Table1[[#This Row],[Department]],3)</f>
        <v>Sup</v>
      </c>
      <c r="AA1821" t="str">
        <f>_xlfn.XLOOKUP(Table1[[#This Row],[Manager ID]],MANAGERS!A:A,MANAGERS!B:B)</f>
        <v>Manager_18</v>
      </c>
      <c r="AB1821" t="str" cm="1">
        <f t="array" ref="AB1821">_xlfn.XLOOKUP(Table1[[#This Row],[Manager ID]],Table2[[#All],[Manager ID]],Table2[[#All],[Department Head]])</f>
        <v>Support</v>
      </c>
      <c r="AC1821" s="2">
        <f>_xlfn.XLOOKUP(Table1[[#This Row],[City]],L:L,O:O)</f>
        <v>0.23674293405114402</v>
      </c>
      <c r="AD1821" t="str" cm="1">
        <f t="array" ref="AD1821">_xlfn.IFS(Table1[[#This Row],[Performance Score]]&gt;=90,"Excellent",Table1[[#This Row],[Performance Score]]&gt;=75,"Good",Table1[[#This Row],[Performance Score]]&gt;=60,"Average",Table1[[#This Row],[Performance Score]]&lt;=60,"Need Improvement")</f>
        <v>Good</v>
      </c>
      <c r="AE1821" t="str">
        <f>IF(AND(Table1[[#This Row],[Attendance %]]&gt;=80,(Table1[[#This Row],[Performance Score]]&gt;=80)),"Eligible","Not Eligible")</f>
        <v>Eligible</v>
      </c>
      <c r="AF1821" t="str">
        <f>IF(Table1[[#This Row],[Performance Score]]&gt;=80,"High Performer","Low Performer")</f>
        <v>High Performer</v>
      </c>
      <c r="AG1821" t="str" cm="1">
        <f t="array" aca="1" ref="AG1821" ca="1">_xlfn.IFS(Table1[[#This Row],[Experience]]&lt;=3,"Junior",Table1[[#This Row],[Experience]]&lt;=7,"Mid Level",Table1[[#This Row],[Experience]]&gt;=7,"Senior")</f>
        <v>Junior</v>
      </c>
      <c r="AH1821" t="str">
        <f>IF(Table1[[#This Row],[Attendance %]]&gt;75,"OK","Below 75")</f>
        <v>OK</v>
      </c>
      <c r="AI1821" t="b">
        <f>ISBLANK(Table1[[#This Row],[Employee ID]])</f>
        <v>0</v>
      </c>
      <c r="AJ1821" t="b">
        <f>ISNUMBER(Table1[[#This Row],[Total Salary  ]])</f>
        <v>1</v>
      </c>
      <c r="AK1821" t="str">
        <f>IFERROR(_xlfn.XLOOKUP(Table1[[#This Row],[Manager ID]],MANAGERS!A:A,MANAGERS!B:B),"Not Found")</f>
        <v>Manager_18</v>
      </c>
    </row>
    <row r="1822" spans="1:37" x14ac:dyDescent="0.2">
      <c r="A1822" t="s">
        <v>3643</v>
      </c>
      <c r="B1822" t="s">
        <v>20</v>
      </c>
      <c r="C1822" t="s">
        <v>21</v>
      </c>
      <c r="D1822" t="s">
        <v>81</v>
      </c>
      <c r="E1822" t="s">
        <v>26</v>
      </c>
      <c r="F1822" s="1">
        <v>45109</v>
      </c>
      <c r="G1822" s="1">
        <v>40175</v>
      </c>
      <c r="H1822">
        <v>94416</v>
      </c>
      <c r="I1822">
        <v>9377</v>
      </c>
      <c r="J1822">
        <v>66</v>
      </c>
      <c r="K1822">
        <v>89</v>
      </c>
      <c r="L1822" t="s">
        <v>18</v>
      </c>
      <c r="M1822">
        <v>101</v>
      </c>
      <c r="N1822">
        <f>Table1[[#This Row],[Basic Salary]]+Table1[[#This Row],[Bonus]]</f>
        <v>103793</v>
      </c>
      <c r="O1822" s="2">
        <f>Table1[[#This Row],[Bonus]]/Table1[[#This Row],[Basic Salary]]</f>
        <v>9.9315793933231658E-2</v>
      </c>
      <c r="P1822">
        <f ca="1">DATEDIF(Table1[[#This Row],[Date of Birth]],TODAY(),"Y")</f>
        <v>16</v>
      </c>
      <c r="Q1822">
        <f ca="1">DATEDIF(Table1[[#This Row],[Joining Date]],TODAY(),"Y")</f>
        <v>3</v>
      </c>
      <c r="R1822" t="str">
        <f ca="1">IF(YEAR(Table1[[#This Row],[Joining Date]])=YEAR(TODAY()),"Yes","No")</f>
        <v>No</v>
      </c>
      <c r="S1822" t="str">
        <f ca="1">IF(Table1[[#This Row],[Experience]]&gt;5,"Yes","No")</f>
        <v>No</v>
      </c>
      <c r="T1822" t="str">
        <f>TEXT(Table1[[#This Row],[Joining Date]],"mmmm")</f>
        <v>July</v>
      </c>
      <c r="U1822" t="str">
        <f>TEXT(Table1[[#This Row],[Joining Date]],"yyyy")</f>
        <v>2023</v>
      </c>
      <c r="V1822" s="5">
        <f ca="1">TODAY()-Table1[[#This Row],[Joining Date]]</f>
        <v>1130</v>
      </c>
      <c r="W1822" t="str">
        <f>LEFT(Table1[[#This Row],[Employee Name]],FIND(" ",Table1[[#This Row],[Employee Name]])-1)</f>
        <v>Rahul</v>
      </c>
      <c r="X1822" t="str">
        <f>RIGHT(Table1[[#This Row],[Employee Name]],LEN(Table1[[#This Row],[Employee Name]])-FIND(" ",Table1[[#This Row],[Employee Name]]))</f>
        <v>Verma</v>
      </c>
      <c r="Y1822" t="str">
        <f>Table1[[#This Row],[Department]]&amp;"-"&amp;Table1[[#This Row],[Employee ID]]</f>
        <v>Sales-E03587</v>
      </c>
      <c r="Z1822" t="str">
        <f>LEFT(Table1[[#This Row],[Department]],3)</f>
        <v>Sal</v>
      </c>
      <c r="AA1822" t="str">
        <f>_xlfn.XLOOKUP(Table1[[#This Row],[Manager ID]],MANAGERS!A:A,MANAGERS!B:B)</f>
        <v>Manager_1</v>
      </c>
      <c r="AB1822" t="str" cm="1">
        <f t="array" ref="AB1822">_xlfn.XLOOKUP(Table1[[#This Row],[Manager ID]],Table2[[#All],[Manager ID]],Table2[[#All],[Department Head]])</f>
        <v>Support</v>
      </c>
      <c r="AC1822" s="2">
        <f>_xlfn.XLOOKUP(Table1[[#This Row],[City]],L:L,O:O)</f>
        <v>0.21356479274849693</v>
      </c>
      <c r="AD1822" t="str" cm="1">
        <f t="array" ref="AD1822">_xlfn.IFS(Table1[[#This Row],[Performance Score]]&gt;=90,"Excellent",Table1[[#This Row],[Performance Score]]&gt;=75,"Good",Table1[[#This Row],[Performance Score]]&gt;=60,"Average",Table1[[#This Row],[Performance Score]]&lt;=60,"Need Improvement")</f>
        <v>Good</v>
      </c>
      <c r="AE1822" t="str">
        <f>IF(AND(Table1[[#This Row],[Attendance %]]&gt;=80,(Table1[[#This Row],[Performance Score]]&gt;=80)),"Eligible","Not Eligible")</f>
        <v>Not Eligible</v>
      </c>
      <c r="AF1822" t="str">
        <f>IF(Table1[[#This Row],[Performance Score]]&gt;=80,"High Performer","Low Performer")</f>
        <v>High Performer</v>
      </c>
      <c r="AG1822" t="str" cm="1">
        <f t="array" aca="1" ref="AG1822" ca="1">_xlfn.IFS(Table1[[#This Row],[Experience]]&lt;=3,"Junior",Table1[[#This Row],[Experience]]&lt;=7,"Mid Level",Table1[[#This Row],[Experience]]&gt;=7,"Senior")</f>
        <v>Junior</v>
      </c>
      <c r="AH1822" t="str">
        <f>IF(Table1[[#This Row],[Attendance %]]&gt;75,"OK","Below 75")</f>
        <v>Below 75</v>
      </c>
      <c r="AI1822" t="b">
        <f>ISBLANK(Table1[[#This Row],[Employee ID]])</f>
        <v>0</v>
      </c>
      <c r="AJ1822" t="b">
        <f>ISNUMBER(Table1[[#This Row],[Total Salary  ]])</f>
        <v>1</v>
      </c>
      <c r="AK1822" t="str">
        <f>IFERROR(_xlfn.XLOOKUP(Table1[[#This Row],[Manager ID]],MANAGERS!A:A,MANAGERS!B:B),"Not Found")</f>
        <v>Manager_1</v>
      </c>
    </row>
    <row r="1823" spans="1:37" x14ac:dyDescent="0.2">
      <c r="A1823" t="s">
        <v>2182</v>
      </c>
      <c r="B1823" t="s">
        <v>29</v>
      </c>
      <c r="C1823" t="s">
        <v>21</v>
      </c>
      <c r="D1823" t="s">
        <v>46</v>
      </c>
      <c r="E1823" t="s">
        <v>26</v>
      </c>
      <c r="F1823" s="1">
        <v>45193</v>
      </c>
      <c r="G1823" s="1">
        <v>41144</v>
      </c>
      <c r="H1823">
        <v>76171</v>
      </c>
      <c r="I1823">
        <v>27604</v>
      </c>
      <c r="J1823">
        <v>96</v>
      </c>
      <c r="K1823">
        <v>83</v>
      </c>
      <c r="L1823" t="s">
        <v>31</v>
      </c>
      <c r="M1823">
        <v>116</v>
      </c>
      <c r="N1823">
        <f>Table1[[#This Row],[Basic Salary]]+Table1[[#This Row],[Bonus]]</f>
        <v>103775</v>
      </c>
      <c r="O1823" s="2">
        <f>Table1[[#This Row],[Bonus]]/Table1[[#This Row],[Basic Salary]]</f>
        <v>0.36239513725696132</v>
      </c>
      <c r="P1823">
        <f ca="1">DATEDIF(Table1[[#This Row],[Date of Birth]],TODAY(),"Y")</f>
        <v>13</v>
      </c>
      <c r="Q1823">
        <f ca="1">DATEDIF(Table1[[#This Row],[Joining Date]],TODAY(),"Y")</f>
        <v>2</v>
      </c>
      <c r="R1823" t="str">
        <f ca="1">IF(YEAR(Table1[[#This Row],[Joining Date]])=YEAR(TODAY()),"Yes","No")</f>
        <v>No</v>
      </c>
      <c r="S1823" t="str">
        <f ca="1">IF(Table1[[#This Row],[Experience]]&gt;5,"Yes","No")</f>
        <v>No</v>
      </c>
      <c r="T1823" t="str">
        <f>TEXT(Table1[[#This Row],[Joining Date]],"mmmm")</f>
        <v>September</v>
      </c>
      <c r="U1823" t="str">
        <f>TEXT(Table1[[#This Row],[Joining Date]],"yyyy")</f>
        <v>2023</v>
      </c>
      <c r="V1823" s="5">
        <f ca="1">TODAY()-Table1[[#This Row],[Joining Date]]</f>
        <v>1046</v>
      </c>
      <c r="W1823" t="str">
        <f>LEFT(Table1[[#This Row],[Employee Name]],FIND(" ",Table1[[#This Row],[Employee Name]])-1)</f>
        <v>Vikram</v>
      </c>
      <c r="X1823" t="str">
        <f>RIGHT(Table1[[#This Row],[Employee Name]],LEN(Table1[[#This Row],[Employee Name]])-FIND(" ",Table1[[#This Row],[Employee Name]]))</f>
        <v>Singh</v>
      </c>
      <c r="Y1823" t="str">
        <f>Table1[[#This Row],[Department]]&amp;"-"&amp;Table1[[#This Row],[Employee ID]]</f>
        <v>Support-E02126</v>
      </c>
      <c r="Z1823" t="str">
        <f>LEFT(Table1[[#This Row],[Department]],3)</f>
        <v>Sup</v>
      </c>
      <c r="AA1823" t="str">
        <f>_xlfn.XLOOKUP(Table1[[#This Row],[Manager ID]],MANAGERS!A:A,MANAGERS!B:B)</f>
        <v>Manager_16</v>
      </c>
      <c r="AB1823" t="str" cm="1">
        <f t="array" ref="AB1823">_xlfn.XLOOKUP(Table1[[#This Row],[Manager ID]],Table2[[#All],[Manager ID]],Table2[[#All],[Department Head]])</f>
        <v>Sales</v>
      </c>
      <c r="AC1823" s="2">
        <f>_xlfn.XLOOKUP(Table1[[#This Row],[City]],L:L,O:O)</f>
        <v>0.241864189087755</v>
      </c>
      <c r="AD1823" t="str" cm="1">
        <f t="array" ref="AD1823">_xlfn.IFS(Table1[[#This Row],[Performance Score]]&gt;=90,"Excellent",Table1[[#This Row],[Performance Score]]&gt;=75,"Good",Table1[[#This Row],[Performance Score]]&gt;=60,"Average",Table1[[#This Row],[Performance Score]]&lt;=60,"Need Improvement")</f>
        <v>Good</v>
      </c>
      <c r="AE1823" t="str">
        <f>IF(AND(Table1[[#This Row],[Attendance %]]&gt;=80,(Table1[[#This Row],[Performance Score]]&gt;=80)),"Eligible","Not Eligible")</f>
        <v>Eligible</v>
      </c>
      <c r="AF1823" t="str">
        <f>IF(Table1[[#This Row],[Performance Score]]&gt;=80,"High Performer","Low Performer")</f>
        <v>High Performer</v>
      </c>
      <c r="AG1823" t="str" cm="1">
        <f t="array" aca="1" ref="AG1823" ca="1">_xlfn.IFS(Table1[[#This Row],[Experience]]&lt;=3,"Junior",Table1[[#This Row],[Experience]]&lt;=7,"Mid Level",Table1[[#This Row],[Experience]]&gt;=7,"Senior")</f>
        <v>Junior</v>
      </c>
      <c r="AH1823" t="str">
        <f>IF(Table1[[#This Row],[Attendance %]]&gt;75,"OK","Below 75")</f>
        <v>OK</v>
      </c>
      <c r="AI1823" t="b">
        <f>ISBLANK(Table1[[#This Row],[Employee ID]])</f>
        <v>0</v>
      </c>
      <c r="AJ1823" t="b">
        <f>ISNUMBER(Table1[[#This Row],[Total Salary  ]])</f>
        <v>1</v>
      </c>
      <c r="AK1823" t="str">
        <f>IFERROR(_xlfn.XLOOKUP(Table1[[#This Row],[Manager ID]],MANAGERS!A:A,MANAGERS!B:B),"Not Found")</f>
        <v>Manager_16</v>
      </c>
    </row>
    <row r="1824" spans="1:37" x14ac:dyDescent="0.2">
      <c r="A1824" t="s">
        <v>1884</v>
      </c>
      <c r="B1824" t="s">
        <v>85</v>
      </c>
      <c r="C1824" t="s">
        <v>15</v>
      </c>
      <c r="D1824" t="s">
        <v>40</v>
      </c>
      <c r="E1824" t="s">
        <v>17</v>
      </c>
      <c r="F1824" s="1">
        <v>45743</v>
      </c>
      <c r="G1824" s="1">
        <v>38236</v>
      </c>
      <c r="H1824">
        <v>94285</v>
      </c>
      <c r="I1824">
        <v>9472</v>
      </c>
      <c r="J1824">
        <v>86</v>
      </c>
      <c r="K1824">
        <v>42</v>
      </c>
      <c r="L1824" t="s">
        <v>37</v>
      </c>
      <c r="M1824">
        <v>108</v>
      </c>
      <c r="N1824">
        <f>Table1[[#This Row],[Basic Salary]]+Table1[[#This Row],[Bonus]]</f>
        <v>103757</v>
      </c>
      <c r="O1824" s="2">
        <f>Table1[[#This Row],[Bonus]]/Table1[[#This Row],[Basic Salary]]</f>
        <v>0.10046136713156918</v>
      </c>
      <c r="P1824">
        <f ca="1">DATEDIF(Table1[[#This Row],[Date of Birth]],TODAY(),"Y")</f>
        <v>21</v>
      </c>
      <c r="Q1824">
        <f ca="1">DATEDIF(Table1[[#This Row],[Joining Date]],TODAY(),"Y")</f>
        <v>1</v>
      </c>
      <c r="R1824" t="str">
        <f ca="1">IF(YEAR(Table1[[#This Row],[Joining Date]])=YEAR(TODAY()),"Yes","No")</f>
        <v>No</v>
      </c>
      <c r="S1824" t="str">
        <f ca="1">IF(Table1[[#This Row],[Experience]]&gt;5,"Yes","No")</f>
        <v>No</v>
      </c>
      <c r="T1824" t="str">
        <f>TEXT(Table1[[#This Row],[Joining Date]],"mmmm")</f>
        <v>March</v>
      </c>
      <c r="U1824" t="str">
        <f>TEXT(Table1[[#This Row],[Joining Date]],"yyyy")</f>
        <v>2025</v>
      </c>
      <c r="V1824" s="5">
        <f ca="1">TODAY()-Table1[[#This Row],[Joining Date]]</f>
        <v>496</v>
      </c>
      <c r="W1824" t="str">
        <f>LEFT(Table1[[#This Row],[Employee Name]],FIND(" ",Table1[[#This Row],[Employee Name]])-1)</f>
        <v>Pooja</v>
      </c>
      <c r="X1824" t="str">
        <f>RIGHT(Table1[[#This Row],[Employee Name]],LEN(Table1[[#This Row],[Employee Name]])-FIND(" ",Table1[[#This Row],[Employee Name]]))</f>
        <v>Das</v>
      </c>
      <c r="Y1824" t="str">
        <f>Table1[[#This Row],[Department]]&amp;"-"&amp;Table1[[#This Row],[Employee ID]]</f>
        <v>IT-E01828</v>
      </c>
      <c r="Z1824" t="str">
        <f>LEFT(Table1[[#This Row],[Department]],3)</f>
        <v>IT</v>
      </c>
      <c r="AA1824" t="str">
        <f>_xlfn.XLOOKUP(Table1[[#This Row],[Manager ID]],MANAGERS!A:A,MANAGERS!B:B)</f>
        <v>Manager_8</v>
      </c>
      <c r="AB1824" t="str" cm="1">
        <f t="array" ref="AB1824">_xlfn.XLOOKUP(Table1[[#This Row],[Manager ID]],Table2[[#All],[Manager ID]],Table2[[#All],[Department Head]])</f>
        <v>Sales</v>
      </c>
      <c r="AC1824" s="2">
        <f>_xlfn.XLOOKUP(Table1[[#This Row],[City]],L:L,O:O)</f>
        <v>0.24036902712549932</v>
      </c>
      <c r="AD1824" t="str" cm="1">
        <f t="array" ref="AD1824">_xlfn.IFS(Table1[[#This Row],[Performance Score]]&gt;=90,"Excellent",Table1[[#This Row],[Performance Score]]&gt;=75,"Good",Table1[[#This Row],[Performance Score]]&gt;=60,"Average",Table1[[#This Row],[Performance Score]]&lt;=60,"Need Improvement")</f>
        <v>Need Improvement</v>
      </c>
      <c r="AE1824" t="str">
        <f>IF(AND(Table1[[#This Row],[Attendance %]]&gt;=80,(Table1[[#This Row],[Performance Score]]&gt;=80)),"Eligible","Not Eligible")</f>
        <v>Not Eligible</v>
      </c>
      <c r="AF1824" t="str">
        <f>IF(Table1[[#This Row],[Performance Score]]&gt;=80,"High Performer","Low Performer")</f>
        <v>Low Performer</v>
      </c>
      <c r="AG1824" t="str" cm="1">
        <f t="array" aca="1" ref="AG1824" ca="1">_xlfn.IFS(Table1[[#This Row],[Experience]]&lt;=3,"Junior",Table1[[#This Row],[Experience]]&lt;=7,"Mid Level",Table1[[#This Row],[Experience]]&gt;=7,"Senior")</f>
        <v>Junior</v>
      </c>
      <c r="AH1824" t="str">
        <f>IF(Table1[[#This Row],[Attendance %]]&gt;75,"OK","Below 75")</f>
        <v>OK</v>
      </c>
      <c r="AI1824" t="b">
        <f>ISBLANK(Table1[[#This Row],[Employee ID]])</f>
        <v>0</v>
      </c>
      <c r="AJ1824" t="b">
        <f>ISNUMBER(Table1[[#This Row],[Total Salary  ]])</f>
        <v>1</v>
      </c>
      <c r="AK1824" t="str">
        <f>IFERROR(_xlfn.XLOOKUP(Table1[[#This Row],[Manager ID]],MANAGERS!A:A,MANAGERS!B:B),"Not Found")</f>
        <v>Manager_8</v>
      </c>
    </row>
    <row r="1825" spans="1:37" x14ac:dyDescent="0.2">
      <c r="A1825" t="s">
        <v>3640</v>
      </c>
      <c r="B1825" t="s">
        <v>48</v>
      </c>
      <c r="C1825" t="s">
        <v>15</v>
      </c>
      <c r="D1825" t="s">
        <v>25</v>
      </c>
      <c r="E1825" t="s">
        <v>22</v>
      </c>
      <c r="F1825" s="1">
        <v>45080</v>
      </c>
      <c r="G1825" s="1">
        <v>39867</v>
      </c>
      <c r="H1825">
        <v>97735</v>
      </c>
      <c r="I1825">
        <v>6009</v>
      </c>
      <c r="J1825">
        <v>95</v>
      </c>
      <c r="K1825">
        <v>50</v>
      </c>
      <c r="L1825" t="s">
        <v>34</v>
      </c>
      <c r="M1825">
        <v>106</v>
      </c>
      <c r="N1825">
        <f>Table1[[#This Row],[Basic Salary]]+Table1[[#This Row],[Bonus]]</f>
        <v>103744</v>
      </c>
      <c r="O1825" s="2">
        <f>Table1[[#This Row],[Bonus]]/Table1[[#This Row],[Basic Salary]]</f>
        <v>6.1482580447127434E-2</v>
      </c>
      <c r="P1825">
        <f ca="1">DATEDIF(Table1[[#This Row],[Date of Birth]],TODAY(),"Y")</f>
        <v>17</v>
      </c>
      <c r="Q1825">
        <f ca="1">DATEDIF(Table1[[#This Row],[Joining Date]],TODAY(),"Y")</f>
        <v>3</v>
      </c>
      <c r="R1825" t="str">
        <f ca="1">IF(YEAR(Table1[[#This Row],[Joining Date]])=YEAR(TODAY()),"Yes","No")</f>
        <v>No</v>
      </c>
      <c r="S1825" t="str">
        <f ca="1">IF(Table1[[#This Row],[Experience]]&gt;5,"Yes","No")</f>
        <v>No</v>
      </c>
      <c r="T1825" t="str">
        <f>TEXT(Table1[[#This Row],[Joining Date]],"mmmm")</f>
        <v>June</v>
      </c>
      <c r="U1825" t="str">
        <f>TEXT(Table1[[#This Row],[Joining Date]],"yyyy")</f>
        <v>2023</v>
      </c>
      <c r="V1825" s="5">
        <f ca="1">TODAY()-Table1[[#This Row],[Joining Date]]</f>
        <v>1159</v>
      </c>
      <c r="W1825" t="str">
        <f>LEFT(Table1[[#This Row],[Employee Name]],FIND(" ",Table1[[#This Row],[Employee Name]])-1)</f>
        <v>Aditya</v>
      </c>
      <c r="X1825" t="str">
        <f>RIGHT(Table1[[#This Row],[Employee Name]],LEN(Table1[[#This Row],[Employee Name]])-FIND(" ",Table1[[#This Row],[Employee Name]]))</f>
        <v>Kapoor</v>
      </c>
      <c r="Y1825" t="str">
        <f>Table1[[#This Row],[Department]]&amp;"-"&amp;Table1[[#This Row],[Employee ID]]</f>
        <v>Finance-E03584</v>
      </c>
      <c r="Z1825" t="str">
        <f>LEFT(Table1[[#This Row],[Department]],3)</f>
        <v>Fin</v>
      </c>
      <c r="AA1825" t="str">
        <f>_xlfn.XLOOKUP(Table1[[#This Row],[Manager ID]],MANAGERS!A:A,MANAGERS!B:B)</f>
        <v>Manager_6</v>
      </c>
      <c r="AB1825" t="str" cm="1">
        <f t="array" ref="AB1825">_xlfn.XLOOKUP(Table1[[#This Row],[Manager ID]],Table2[[#All],[Manager ID]],Table2[[#All],[Department Head]])</f>
        <v>HR</v>
      </c>
      <c r="AC1825" s="2">
        <f>_xlfn.XLOOKUP(Table1[[#This Row],[City]],L:L,O:O)</f>
        <v>0.24030340748661314</v>
      </c>
      <c r="AD1825" t="str" cm="1">
        <f t="array" ref="AD1825">_xlfn.IFS(Table1[[#This Row],[Performance Score]]&gt;=90,"Excellent",Table1[[#This Row],[Performance Score]]&gt;=75,"Good",Table1[[#This Row],[Performance Score]]&gt;=60,"Average",Table1[[#This Row],[Performance Score]]&lt;=60,"Need Improvement")</f>
        <v>Need Improvement</v>
      </c>
      <c r="AE1825" t="str">
        <f>IF(AND(Table1[[#This Row],[Attendance %]]&gt;=80,(Table1[[#This Row],[Performance Score]]&gt;=80)),"Eligible","Not Eligible")</f>
        <v>Not Eligible</v>
      </c>
      <c r="AF1825" t="str">
        <f>IF(Table1[[#This Row],[Performance Score]]&gt;=80,"High Performer","Low Performer")</f>
        <v>Low Performer</v>
      </c>
      <c r="AG1825" t="str" cm="1">
        <f t="array" aca="1" ref="AG1825" ca="1">_xlfn.IFS(Table1[[#This Row],[Experience]]&lt;=3,"Junior",Table1[[#This Row],[Experience]]&lt;=7,"Mid Level",Table1[[#This Row],[Experience]]&gt;=7,"Senior")</f>
        <v>Junior</v>
      </c>
      <c r="AH1825" t="str">
        <f>IF(Table1[[#This Row],[Attendance %]]&gt;75,"OK","Below 75")</f>
        <v>OK</v>
      </c>
      <c r="AI1825" t="b">
        <f>ISBLANK(Table1[[#This Row],[Employee ID]])</f>
        <v>0</v>
      </c>
      <c r="AJ1825" t="b">
        <f>ISNUMBER(Table1[[#This Row],[Total Salary  ]])</f>
        <v>1</v>
      </c>
      <c r="AK1825" t="str">
        <f>IFERROR(_xlfn.XLOOKUP(Table1[[#This Row],[Manager ID]],MANAGERS!A:A,MANAGERS!B:B),"Not Found")</f>
        <v>Manager_6</v>
      </c>
    </row>
    <row r="1826" spans="1:37" x14ac:dyDescent="0.2">
      <c r="A1826" t="s">
        <v>3888</v>
      </c>
      <c r="B1826" t="s">
        <v>69</v>
      </c>
      <c r="C1826" t="s">
        <v>21</v>
      </c>
      <c r="D1826" t="s">
        <v>25</v>
      </c>
      <c r="E1826" t="s">
        <v>22</v>
      </c>
      <c r="F1826" s="1">
        <v>44767</v>
      </c>
      <c r="G1826" s="1">
        <v>33185</v>
      </c>
      <c r="H1826">
        <v>78108</v>
      </c>
      <c r="I1826">
        <v>25612</v>
      </c>
      <c r="J1826">
        <v>90</v>
      </c>
      <c r="K1826">
        <v>87</v>
      </c>
      <c r="L1826" t="s">
        <v>53</v>
      </c>
      <c r="M1826">
        <v>105</v>
      </c>
      <c r="N1826">
        <f>Table1[[#This Row],[Basic Salary]]+Table1[[#This Row],[Bonus]]</f>
        <v>103720</v>
      </c>
      <c r="O1826" s="2">
        <f>Table1[[#This Row],[Bonus]]/Table1[[#This Row],[Basic Salary]]</f>
        <v>0.32790495211758081</v>
      </c>
      <c r="P1826">
        <f ca="1">DATEDIF(Table1[[#This Row],[Date of Birth]],TODAY(),"Y")</f>
        <v>35</v>
      </c>
      <c r="Q1826">
        <f ca="1">DATEDIF(Table1[[#This Row],[Joining Date]],TODAY(),"Y")</f>
        <v>4</v>
      </c>
      <c r="R1826" t="str">
        <f ca="1">IF(YEAR(Table1[[#This Row],[Joining Date]])=YEAR(TODAY()),"Yes","No")</f>
        <v>No</v>
      </c>
      <c r="S1826" t="str">
        <f ca="1">IF(Table1[[#This Row],[Experience]]&gt;5,"Yes","No")</f>
        <v>No</v>
      </c>
      <c r="T1826" t="str">
        <f>TEXT(Table1[[#This Row],[Joining Date]],"mmmm")</f>
        <v>July</v>
      </c>
      <c r="U1826" t="str">
        <f>TEXT(Table1[[#This Row],[Joining Date]],"yyyy")</f>
        <v>2022</v>
      </c>
      <c r="V1826" s="5">
        <f ca="1">TODAY()-Table1[[#This Row],[Joining Date]]</f>
        <v>1472</v>
      </c>
      <c r="W1826" t="str">
        <f>LEFT(Table1[[#This Row],[Employee Name]],FIND(" ",Table1[[#This Row],[Employee Name]])-1)</f>
        <v>Neha</v>
      </c>
      <c r="X1826" t="str">
        <f>RIGHT(Table1[[#This Row],[Employee Name]],LEN(Table1[[#This Row],[Employee Name]])-FIND(" ",Table1[[#This Row],[Employee Name]]))</f>
        <v>Kulkarni</v>
      </c>
      <c r="Y1826" t="str">
        <f>Table1[[#This Row],[Department]]&amp;"-"&amp;Table1[[#This Row],[Employee ID]]</f>
        <v>Finance-E03832</v>
      </c>
      <c r="Z1826" t="str">
        <f>LEFT(Table1[[#This Row],[Department]],3)</f>
        <v>Fin</v>
      </c>
      <c r="AA1826" t="str">
        <f>_xlfn.XLOOKUP(Table1[[#This Row],[Manager ID]],MANAGERS!A:A,MANAGERS!B:B)</f>
        <v>Manager_5</v>
      </c>
      <c r="AB1826" t="str" cm="1">
        <f t="array" ref="AB1826">_xlfn.XLOOKUP(Table1[[#This Row],[Manager ID]],Table2[[#All],[Manager ID]],Table2[[#All],[Department Head]])</f>
        <v>Sales</v>
      </c>
      <c r="AC1826" s="2">
        <f>_xlfn.XLOOKUP(Table1[[#This Row],[City]],L:L,O:O)</f>
        <v>0.23685887225230964</v>
      </c>
      <c r="AD1826" t="str" cm="1">
        <f t="array" ref="AD1826">_xlfn.IFS(Table1[[#This Row],[Performance Score]]&gt;=90,"Excellent",Table1[[#This Row],[Performance Score]]&gt;=75,"Good",Table1[[#This Row],[Performance Score]]&gt;=60,"Average",Table1[[#This Row],[Performance Score]]&lt;=60,"Need Improvement")</f>
        <v>Good</v>
      </c>
      <c r="AE1826" t="str">
        <f>IF(AND(Table1[[#This Row],[Attendance %]]&gt;=80,(Table1[[#This Row],[Performance Score]]&gt;=80)),"Eligible","Not Eligible")</f>
        <v>Eligible</v>
      </c>
      <c r="AF1826" t="str">
        <f>IF(Table1[[#This Row],[Performance Score]]&gt;=80,"High Performer","Low Performer")</f>
        <v>High Performer</v>
      </c>
      <c r="AG1826" t="str" cm="1">
        <f t="array" aca="1" ref="AG1826" ca="1">_xlfn.IFS(Table1[[#This Row],[Experience]]&lt;=3,"Junior",Table1[[#This Row],[Experience]]&lt;=7,"Mid Level",Table1[[#This Row],[Experience]]&gt;=7,"Senior")</f>
        <v>Mid Level</v>
      </c>
      <c r="AH1826" t="str">
        <f>IF(Table1[[#This Row],[Attendance %]]&gt;75,"OK","Below 75")</f>
        <v>OK</v>
      </c>
      <c r="AI1826" t="b">
        <f>ISBLANK(Table1[[#This Row],[Employee ID]])</f>
        <v>0</v>
      </c>
      <c r="AJ1826" t="b">
        <f>ISNUMBER(Table1[[#This Row],[Total Salary  ]])</f>
        <v>1</v>
      </c>
      <c r="AK1826" t="str">
        <f>IFERROR(_xlfn.XLOOKUP(Table1[[#This Row],[Manager ID]],MANAGERS!A:A,MANAGERS!B:B),"Not Found")</f>
        <v>Manager_5</v>
      </c>
    </row>
    <row r="1827" spans="1:37" x14ac:dyDescent="0.2">
      <c r="A1827" t="s">
        <v>4325</v>
      </c>
      <c r="B1827" t="s">
        <v>95</v>
      </c>
      <c r="C1827" t="s">
        <v>21</v>
      </c>
      <c r="D1827" t="s">
        <v>33</v>
      </c>
      <c r="E1827" t="s">
        <v>26</v>
      </c>
      <c r="F1827" s="1">
        <v>45055</v>
      </c>
      <c r="G1827" s="1">
        <v>36488</v>
      </c>
      <c r="H1827">
        <v>92576</v>
      </c>
      <c r="I1827">
        <v>11144</v>
      </c>
      <c r="J1827">
        <v>69</v>
      </c>
      <c r="K1827">
        <v>100</v>
      </c>
      <c r="L1827" t="s">
        <v>37</v>
      </c>
      <c r="M1827">
        <v>119</v>
      </c>
      <c r="N1827">
        <f>Table1[[#This Row],[Basic Salary]]+Table1[[#This Row],[Bonus]]</f>
        <v>103720</v>
      </c>
      <c r="O1827" s="2">
        <f>Table1[[#This Row],[Bonus]]/Table1[[#This Row],[Basic Salary]]</f>
        <v>0.12037677151745593</v>
      </c>
      <c r="P1827">
        <f ca="1">DATEDIF(Table1[[#This Row],[Date of Birth]],TODAY(),"Y")</f>
        <v>26</v>
      </c>
      <c r="Q1827">
        <f ca="1">DATEDIF(Table1[[#This Row],[Joining Date]],TODAY(),"Y")</f>
        <v>3</v>
      </c>
      <c r="R1827" t="str">
        <f ca="1">IF(YEAR(Table1[[#This Row],[Joining Date]])=YEAR(TODAY()),"Yes","No")</f>
        <v>No</v>
      </c>
      <c r="S1827" t="str">
        <f ca="1">IF(Table1[[#This Row],[Experience]]&gt;5,"Yes","No")</f>
        <v>No</v>
      </c>
      <c r="T1827" t="str">
        <f>TEXT(Table1[[#This Row],[Joining Date]],"mmmm")</f>
        <v>May</v>
      </c>
      <c r="U1827" t="str">
        <f>TEXT(Table1[[#This Row],[Joining Date]],"yyyy")</f>
        <v>2023</v>
      </c>
      <c r="V1827" s="5">
        <f ca="1">TODAY()-Table1[[#This Row],[Joining Date]]</f>
        <v>1184</v>
      </c>
      <c r="W1827" t="str">
        <f>LEFT(Table1[[#This Row],[Employee Name]],FIND(" ",Table1[[#This Row],[Employee Name]])-1)</f>
        <v>Ajay</v>
      </c>
      <c r="X1827" t="str">
        <f>RIGHT(Table1[[#This Row],[Employee Name]],LEN(Table1[[#This Row],[Employee Name]])-FIND(" ",Table1[[#This Row],[Employee Name]]))</f>
        <v>Singh</v>
      </c>
      <c r="Y1827" t="str">
        <f>Table1[[#This Row],[Department]]&amp;"-"&amp;Table1[[#This Row],[Employee ID]]</f>
        <v>Marketing-E04269</v>
      </c>
      <c r="Z1827" t="str">
        <f>LEFT(Table1[[#This Row],[Department]],3)</f>
        <v>Mar</v>
      </c>
      <c r="AA1827" t="str">
        <f>_xlfn.XLOOKUP(Table1[[#This Row],[Manager ID]],MANAGERS!A:A,MANAGERS!B:B)</f>
        <v>Manager_19</v>
      </c>
      <c r="AB1827" t="str" cm="1">
        <f t="array" ref="AB1827">_xlfn.XLOOKUP(Table1[[#This Row],[Manager ID]],Table2[[#All],[Manager ID]],Table2[[#All],[Department Head]])</f>
        <v>Support</v>
      </c>
      <c r="AC1827" s="2">
        <f>_xlfn.XLOOKUP(Table1[[#This Row],[City]],L:L,O:O)</f>
        <v>0.24036902712549932</v>
      </c>
      <c r="AD1827" t="str" cm="1">
        <f t="array" ref="AD1827">_xlfn.IFS(Table1[[#This Row],[Performance Score]]&gt;=90,"Excellent",Table1[[#This Row],[Performance Score]]&gt;=75,"Good",Table1[[#This Row],[Performance Score]]&gt;=60,"Average",Table1[[#This Row],[Performance Score]]&lt;=60,"Need Improvement")</f>
        <v>Excellent</v>
      </c>
      <c r="AE1827" t="str">
        <f>IF(AND(Table1[[#This Row],[Attendance %]]&gt;=80,(Table1[[#This Row],[Performance Score]]&gt;=80)),"Eligible","Not Eligible")</f>
        <v>Not Eligible</v>
      </c>
      <c r="AF1827" t="str">
        <f>IF(Table1[[#This Row],[Performance Score]]&gt;=80,"High Performer","Low Performer")</f>
        <v>High Performer</v>
      </c>
      <c r="AG1827" t="str" cm="1">
        <f t="array" aca="1" ref="AG1827" ca="1">_xlfn.IFS(Table1[[#This Row],[Experience]]&lt;=3,"Junior",Table1[[#This Row],[Experience]]&lt;=7,"Mid Level",Table1[[#This Row],[Experience]]&gt;=7,"Senior")</f>
        <v>Junior</v>
      </c>
      <c r="AH1827" t="str">
        <f>IF(Table1[[#This Row],[Attendance %]]&gt;75,"OK","Below 75")</f>
        <v>Below 75</v>
      </c>
      <c r="AI1827" t="b">
        <f>ISBLANK(Table1[[#This Row],[Employee ID]])</f>
        <v>0</v>
      </c>
      <c r="AJ1827" t="b">
        <f>ISNUMBER(Table1[[#This Row],[Total Salary  ]])</f>
        <v>1</v>
      </c>
      <c r="AK1827" t="str">
        <f>IFERROR(_xlfn.XLOOKUP(Table1[[#This Row],[Manager ID]],MANAGERS!A:A,MANAGERS!B:B),"Not Found")</f>
        <v>Manager_19</v>
      </c>
    </row>
    <row r="1828" spans="1:37" x14ac:dyDescent="0.2">
      <c r="A1828" t="s">
        <v>2434</v>
      </c>
      <c r="B1828" t="s">
        <v>87</v>
      </c>
      <c r="C1828" t="s">
        <v>15</v>
      </c>
      <c r="D1828" t="s">
        <v>43</v>
      </c>
      <c r="E1828" t="s">
        <v>30</v>
      </c>
      <c r="F1828" s="1">
        <v>44056</v>
      </c>
      <c r="G1828" s="1">
        <v>30368</v>
      </c>
      <c r="H1828">
        <v>90127</v>
      </c>
      <c r="I1828">
        <v>13587</v>
      </c>
      <c r="J1828">
        <v>80</v>
      </c>
      <c r="K1828">
        <v>97</v>
      </c>
      <c r="L1828" t="s">
        <v>37</v>
      </c>
      <c r="M1828">
        <v>115</v>
      </c>
      <c r="N1828">
        <f>Table1[[#This Row],[Basic Salary]]+Table1[[#This Row],[Bonus]]</f>
        <v>103714</v>
      </c>
      <c r="O1828" s="2">
        <f>Table1[[#This Row],[Bonus]]/Table1[[#This Row],[Basic Salary]]</f>
        <v>0.15075393611237475</v>
      </c>
      <c r="P1828">
        <f ca="1">DATEDIF(Table1[[#This Row],[Date of Birth]],TODAY(),"Y")</f>
        <v>43</v>
      </c>
      <c r="Q1828">
        <f ca="1">DATEDIF(Table1[[#This Row],[Joining Date]],TODAY(),"Y")</f>
        <v>5</v>
      </c>
      <c r="R1828" t="str">
        <f ca="1">IF(YEAR(Table1[[#This Row],[Joining Date]])=YEAR(TODAY()),"Yes","No")</f>
        <v>No</v>
      </c>
      <c r="S1828" t="str">
        <f ca="1">IF(Table1[[#This Row],[Experience]]&gt;5,"Yes","No")</f>
        <v>No</v>
      </c>
      <c r="T1828" t="str">
        <f>TEXT(Table1[[#This Row],[Joining Date]],"mmmm")</f>
        <v>August</v>
      </c>
      <c r="U1828" t="str">
        <f>TEXT(Table1[[#This Row],[Joining Date]],"yyyy")</f>
        <v>2020</v>
      </c>
      <c r="V1828" s="5">
        <f ca="1">TODAY()-Table1[[#This Row],[Joining Date]]</f>
        <v>2183</v>
      </c>
      <c r="W1828" t="str">
        <f>LEFT(Table1[[#This Row],[Employee Name]],FIND(" ",Table1[[#This Row],[Employee Name]])-1)</f>
        <v>Arjun</v>
      </c>
      <c r="X1828" t="str">
        <f>RIGHT(Table1[[#This Row],[Employee Name]],LEN(Table1[[#This Row],[Employee Name]])-FIND(" ",Table1[[#This Row],[Employee Name]]))</f>
        <v>Mehta</v>
      </c>
      <c r="Y1828" t="str">
        <f>Table1[[#This Row],[Department]]&amp;"-"&amp;Table1[[#This Row],[Employee ID]]</f>
        <v>Operations-E02378</v>
      </c>
      <c r="Z1828" t="str">
        <f>LEFT(Table1[[#This Row],[Department]],3)</f>
        <v>Ope</v>
      </c>
      <c r="AA1828" t="str">
        <f>_xlfn.XLOOKUP(Table1[[#This Row],[Manager ID]],MANAGERS!A:A,MANAGERS!B:B)</f>
        <v>Manager_15</v>
      </c>
      <c r="AB1828" t="str" cm="1">
        <f t="array" ref="AB1828">_xlfn.XLOOKUP(Table1[[#This Row],[Manager ID]],Table2[[#All],[Manager ID]],Table2[[#All],[Department Head]])</f>
        <v>Support</v>
      </c>
      <c r="AC1828" s="2">
        <f>_xlfn.XLOOKUP(Table1[[#This Row],[City]],L:L,O:O)</f>
        <v>0.24036902712549932</v>
      </c>
      <c r="AD1828" t="str" cm="1">
        <f t="array" ref="AD1828">_xlfn.IFS(Table1[[#This Row],[Performance Score]]&gt;=90,"Excellent",Table1[[#This Row],[Performance Score]]&gt;=75,"Good",Table1[[#This Row],[Performance Score]]&gt;=60,"Average",Table1[[#This Row],[Performance Score]]&lt;=60,"Need Improvement")</f>
        <v>Excellent</v>
      </c>
      <c r="AE1828" t="str">
        <f>IF(AND(Table1[[#This Row],[Attendance %]]&gt;=80,(Table1[[#This Row],[Performance Score]]&gt;=80)),"Eligible","Not Eligible")</f>
        <v>Eligible</v>
      </c>
      <c r="AF1828" t="str">
        <f>IF(Table1[[#This Row],[Performance Score]]&gt;=80,"High Performer","Low Performer")</f>
        <v>High Performer</v>
      </c>
      <c r="AG1828" t="str" cm="1">
        <f t="array" aca="1" ref="AG1828" ca="1">_xlfn.IFS(Table1[[#This Row],[Experience]]&lt;=3,"Junior",Table1[[#This Row],[Experience]]&lt;=7,"Mid Level",Table1[[#This Row],[Experience]]&gt;=7,"Senior")</f>
        <v>Mid Level</v>
      </c>
      <c r="AH1828" t="str">
        <f>IF(Table1[[#This Row],[Attendance %]]&gt;75,"OK","Below 75")</f>
        <v>OK</v>
      </c>
      <c r="AI1828" t="b">
        <f>ISBLANK(Table1[[#This Row],[Employee ID]])</f>
        <v>0</v>
      </c>
      <c r="AJ1828" t="b">
        <f>ISNUMBER(Table1[[#This Row],[Total Salary  ]])</f>
        <v>1</v>
      </c>
      <c r="AK1828" t="str">
        <f>IFERROR(_xlfn.XLOOKUP(Table1[[#This Row],[Manager ID]],MANAGERS!A:A,MANAGERS!B:B),"Not Found")</f>
        <v>Manager_15</v>
      </c>
    </row>
    <row r="1829" spans="1:37" x14ac:dyDescent="0.2">
      <c r="A1829" t="s">
        <v>791</v>
      </c>
      <c r="B1829" t="s">
        <v>85</v>
      </c>
      <c r="C1829" t="s">
        <v>21</v>
      </c>
      <c r="D1829" t="s">
        <v>43</v>
      </c>
      <c r="E1829" t="s">
        <v>17</v>
      </c>
      <c r="F1829" s="1">
        <v>45840</v>
      </c>
      <c r="G1829" s="1">
        <v>30479</v>
      </c>
      <c r="H1829">
        <v>92353</v>
      </c>
      <c r="I1829">
        <v>11350</v>
      </c>
      <c r="J1829">
        <v>100</v>
      </c>
      <c r="K1829">
        <v>51</v>
      </c>
      <c r="L1829" t="s">
        <v>34</v>
      </c>
      <c r="M1829">
        <v>104</v>
      </c>
      <c r="N1829">
        <f>Table1[[#This Row],[Basic Salary]]+Table1[[#This Row],[Bonus]]</f>
        <v>103703</v>
      </c>
      <c r="O1829" s="2">
        <f>Table1[[#This Row],[Bonus]]/Table1[[#This Row],[Basic Salary]]</f>
        <v>0.12289801089298669</v>
      </c>
      <c r="P1829">
        <f ca="1">DATEDIF(Table1[[#This Row],[Date of Birth]],TODAY(),"Y")</f>
        <v>43</v>
      </c>
      <c r="Q1829">
        <f ca="1">DATEDIF(Table1[[#This Row],[Joining Date]],TODAY(),"Y")</f>
        <v>1</v>
      </c>
      <c r="R1829" t="str">
        <f ca="1">IF(YEAR(Table1[[#This Row],[Joining Date]])=YEAR(TODAY()),"Yes","No")</f>
        <v>No</v>
      </c>
      <c r="S1829" t="str">
        <f ca="1">IF(Table1[[#This Row],[Experience]]&gt;5,"Yes","No")</f>
        <v>No</v>
      </c>
      <c r="T1829" t="str">
        <f>TEXT(Table1[[#This Row],[Joining Date]],"mmmm")</f>
        <v>July</v>
      </c>
      <c r="U1829" t="str">
        <f>TEXT(Table1[[#This Row],[Joining Date]],"yyyy")</f>
        <v>2025</v>
      </c>
      <c r="V1829" s="5">
        <f ca="1">TODAY()-Table1[[#This Row],[Joining Date]]</f>
        <v>399</v>
      </c>
      <c r="W1829" t="str">
        <f>LEFT(Table1[[#This Row],[Employee Name]],FIND(" ",Table1[[#This Row],[Employee Name]])-1)</f>
        <v>Pooja</v>
      </c>
      <c r="X1829" t="str">
        <f>RIGHT(Table1[[#This Row],[Employee Name]],LEN(Table1[[#This Row],[Employee Name]])-FIND(" ",Table1[[#This Row],[Employee Name]]))</f>
        <v>Das</v>
      </c>
      <c r="Y1829" t="str">
        <f>Table1[[#This Row],[Department]]&amp;"-"&amp;Table1[[#This Row],[Employee ID]]</f>
        <v>Operations-E00735</v>
      </c>
      <c r="Z1829" t="str">
        <f>LEFT(Table1[[#This Row],[Department]],3)</f>
        <v>Ope</v>
      </c>
      <c r="AA1829" t="str">
        <f>_xlfn.XLOOKUP(Table1[[#This Row],[Manager ID]],MANAGERS!A:A,MANAGERS!B:B)</f>
        <v>Manager_4</v>
      </c>
      <c r="AB1829" t="str" cm="1">
        <f t="array" ref="AB1829">_xlfn.XLOOKUP(Table1[[#This Row],[Manager ID]],Table2[[#All],[Manager ID]],Table2[[#All],[Department Head]])</f>
        <v>Finance</v>
      </c>
      <c r="AC1829" s="2">
        <f>_xlfn.XLOOKUP(Table1[[#This Row],[City]],L:L,O:O)</f>
        <v>0.24030340748661314</v>
      </c>
      <c r="AD1829" t="str" cm="1">
        <f t="array" ref="AD1829">_xlfn.IFS(Table1[[#This Row],[Performance Score]]&gt;=90,"Excellent",Table1[[#This Row],[Performance Score]]&gt;=75,"Good",Table1[[#This Row],[Performance Score]]&gt;=60,"Average",Table1[[#This Row],[Performance Score]]&lt;=60,"Need Improvement")</f>
        <v>Need Improvement</v>
      </c>
      <c r="AE1829" t="str">
        <f>IF(AND(Table1[[#This Row],[Attendance %]]&gt;=80,(Table1[[#This Row],[Performance Score]]&gt;=80)),"Eligible","Not Eligible")</f>
        <v>Not Eligible</v>
      </c>
      <c r="AF1829" t="str">
        <f>IF(Table1[[#This Row],[Performance Score]]&gt;=80,"High Performer","Low Performer")</f>
        <v>Low Performer</v>
      </c>
      <c r="AG1829" t="str" cm="1">
        <f t="array" aca="1" ref="AG1829" ca="1">_xlfn.IFS(Table1[[#This Row],[Experience]]&lt;=3,"Junior",Table1[[#This Row],[Experience]]&lt;=7,"Mid Level",Table1[[#This Row],[Experience]]&gt;=7,"Senior")</f>
        <v>Junior</v>
      </c>
      <c r="AH1829" t="str">
        <f>IF(Table1[[#This Row],[Attendance %]]&gt;75,"OK","Below 75")</f>
        <v>OK</v>
      </c>
      <c r="AI1829" t="b">
        <f>ISBLANK(Table1[[#This Row],[Employee ID]])</f>
        <v>0</v>
      </c>
      <c r="AJ1829" t="b">
        <f>ISNUMBER(Table1[[#This Row],[Total Salary  ]])</f>
        <v>1</v>
      </c>
      <c r="AK1829" t="str">
        <f>IFERROR(_xlfn.XLOOKUP(Table1[[#This Row],[Manager ID]],MANAGERS!A:A,MANAGERS!B:B),"Not Found")</f>
        <v>Manager_4</v>
      </c>
    </row>
    <row r="1830" spans="1:37" x14ac:dyDescent="0.2">
      <c r="A1830" t="s">
        <v>1839</v>
      </c>
      <c r="B1830" t="s">
        <v>87</v>
      </c>
      <c r="C1830" t="s">
        <v>15</v>
      </c>
      <c r="D1830" t="s">
        <v>16</v>
      </c>
      <c r="E1830" t="s">
        <v>51</v>
      </c>
      <c r="F1830" s="1">
        <v>45520</v>
      </c>
      <c r="G1830" s="1">
        <v>39164</v>
      </c>
      <c r="H1830">
        <v>96259</v>
      </c>
      <c r="I1830">
        <v>7430</v>
      </c>
      <c r="J1830">
        <v>75</v>
      </c>
      <c r="K1830">
        <v>74</v>
      </c>
      <c r="L1830" t="s">
        <v>23</v>
      </c>
      <c r="M1830">
        <v>103</v>
      </c>
      <c r="N1830">
        <f>Table1[[#This Row],[Basic Salary]]+Table1[[#This Row],[Bonus]]</f>
        <v>103689</v>
      </c>
      <c r="O1830" s="2">
        <f>Table1[[#This Row],[Bonus]]/Table1[[#This Row],[Basic Salary]]</f>
        <v>7.7187587654141437E-2</v>
      </c>
      <c r="P1830">
        <f ca="1">DATEDIF(Table1[[#This Row],[Date of Birth]],TODAY(),"Y")</f>
        <v>19</v>
      </c>
      <c r="Q1830">
        <f ca="1">DATEDIF(Table1[[#This Row],[Joining Date]],TODAY(),"Y")</f>
        <v>1</v>
      </c>
      <c r="R1830" t="str">
        <f ca="1">IF(YEAR(Table1[[#This Row],[Joining Date]])=YEAR(TODAY()),"Yes","No")</f>
        <v>No</v>
      </c>
      <c r="S1830" t="str">
        <f ca="1">IF(Table1[[#This Row],[Experience]]&gt;5,"Yes","No")</f>
        <v>No</v>
      </c>
      <c r="T1830" t="str">
        <f>TEXT(Table1[[#This Row],[Joining Date]],"mmmm")</f>
        <v>August</v>
      </c>
      <c r="U1830" t="str">
        <f>TEXT(Table1[[#This Row],[Joining Date]],"yyyy")</f>
        <v>2024</v>
      </c>
      <c r="V1830" s="5">
        <f ca="1">TODAY()-Table1[[#This Row],[Joining Date]]</f>
        <v>719</v>
      </c>
      <c r="W1830" t="str">
        <f>LEFT(Table1[[#This Row],[Employee Name]],FIND(" ",Table1[[#This Row],[Employee Name]])-1)</f>
        <v>Arjun</v>
      </c>
      <c r="X1830" t="str">
        <f>RIGHT(Table1[[#This Row],[Employee Name]],LEN(Table1[[#This Row],[Employee Name]])-FIND(" ",Table1[[#This Row],[Employee Name]]))</f>
        <v>Mehta</v>
      </c>
      <c r="Y1830" t="str">
        <f>Table1[[#This Row],[Department]]&amp;"-"&amp;Table1[[#This Row],[Employee ID]]</f>
        <v>HR-E01783</v>
      </c>
      <c r="Z1830" t="str">
        <f>LEFT(Table1[[#This Row],[Department]],3)</f>
        <v>HR</v>
      </c>
      <c r="AA1830" t="str">
        <f>_xlfn.XLOOKUP(Table1[[#This Row],[Manager ID]],MANAGERS!A:A,MANAGERS!B:B)</f>
        <v>Manager_3</v>
      </c>
      <c r="AB1830" t="str" cm="1">
        <f t="array" ref="AB1830">_xlfn.XLOOKUP(Table1[[#This Row],[Manager ID]],Table2[[#All],[Manager ID]],Table2[[#All],[Department Head]])</f>
        <v>IT</v>
      </c>
      <c r="AC1830" s="2">
        <f>_xlfn.XLOOKUP(Table1[[#This Row],[City]],L:L,O:O)</f>
        <v>0.23486488519629886</v>
      </c>
      <c r="AD1830" t="str" cm="1">
        <f t="array" ref="AD1830">_xlfn.IFS(Table1[[#This Row],[Performance Score]]&gt;=90,"Excellent",Table1[[#This Row],[Performance Score]]&gt;=75,"Good",Table1[[#This Row],[Performance Score]]&gt;=60,"Average",Table1[[#This Row],[Performance Score]]&lt;=60,"Need Improvement")</f>
        <v>Average</v>
      </c>
      <c r="AE1830" t="str">
        <f>IF(AND(Table1[[#This Row],[Attendance %]]&gt;=80,(Table1[[#This Row],[Performance Score]]&gt;=80)),"Eligible","Not Eligible")</f>
        <v>Not Eligible</v>
      </c>
      <c r="AF1830" t="str">
        <f>IF(Table1[[#This Row],[Performance Score]]&gt;=80,"High Performer","Low Performer")</f>
        <v>Low Performer</v>
      </c>
      <c r="AG1830" t="str" cm="1">
        <f t="array" aca="1" ref="AG1830" ca="1">_xlfn.IFS(Table1[[#This Row],[Experience]]&lt;=3,"Junior",Table1[[#This Row],[Experience]]&lt;=7,"Mid Level",Table1[[#This Row],[Experience]]&gt;=7,"Senior")</f>
        <v>Junior</v>
      </c>
      <c r="AH1830" t="str">
        <f>IF(Table1[[#This Row],[Attendance %]]&gt;75,"OK","Below 75")</f>
        <v>Below 75</v>
      </c>
      <c r="AI1830" t="b">
        <f>ISBLANK(Table1[[#This Row],[Employee ID]])</f>
        <v>0</v>
      </c>
      <c r="AJ1830" t="b">
        <f>ISNUMBER(Table1[[#This Row],[Total Salary  ]])</f>
        <v>1</v>
      </c>
      <c r="AK1830" t="str">
        <f>IFERROR(_xlfn.XLOOKUP(Table1[[#This Row],[Manager ID]],MANAGERS!A:A,MANAGERS!B:B),"Not Found")</f>
        <v>Manager_3</v>
      </c>
    </row>
    <row r="1831" spans="1:37" x14ac:dyDescent="0.2">
      <c r="A1831" t="s">
        <v>379</v>
      </c>
      <c r="B1831" t="s">
        <v>50</v>
      </c>
      <c r="C1831" t="s">
        <v>15</v>
      </c>
      <c r="D1831" t="s">
        <v>81</v>
      </c>
      <c r="E1831" t="s">
        <v>22</v>
      </c>
      <c r="F1831" s="1">
        <v>43274</v>
      </c>
      <c r="G1831" s="1">
        <v>30515</v>
      </c>
      <c r="H1831">
        <v>92017</v>
      </c>
      <c r="I1831">
        <v>11658</v>
      </c>
      <c r="J1831">
        <v>69</v>
      </c>
      <c r="K1831">
        <v>74</v>
      </c>
      <c r="L1831" t="s">
        <v>31</v>
      </c>
      <c r="M1831">
        <v>113</v>
      </c>
      <c r="N1831">
        <f>Table1[[#This Row],[Basic Salary]]+Table1[[#This Row],[Bonus]]</f>
        <v>103675</v>
      </c>
      <c r="O1831" s="2">
        <f>Table1[[#This Row],[Bonus]]/Table1[[#This Row],[Basic Salary]]</f>
        <v>0.12669398046013236</v>
      </c>
      <c r="P1831">
        <f ca="1">DATEDIF(Table1[[#This Row],[Date of Birth]],TODAY(),"Y")</f>
        <v>43</v>
      </c>
      <c r="Q1831">
        <f ca="1">DATEDIF(Table1[[#This Row],[Joining Date]],TODAY(),"Y")</f>
        <v>8</v>
      </c>
      <c r="R1831" t="str">
        <f ca="1">IF(YEAR(Table1[[#This Row],[Joining Date]])=YEAR(TODAY()),"Yes","No")</f>
        <v>No</v>
      </c>
      <c r="S1831" t="str">
        <f ca="1">IF(Table1[[#This Row],[Experience]]&gt;5,"Yes","No")</f>
        <v>Yes</v>
      </c>
      <c r="T1831" t="str">
        <f>TEXT(Table1[[#This Row],[Joining Date]],"mmmm")</f>
        <v>June</v>
      </c>
      <c r="U1831" t="str">
        <f>TEXT(Table1[[#This Row],[Joining Date]],"yyyy")</f>
        <v>2018</v>
      </c>
      <c r="V1831" s="5">
        <f ca="1">TODAY()-Table1[[#This Row],[Joining Date]]</f>
        <v>2965</v>
      </c>
      <c r="W1831" t="str">
        <f>LEFT(Table1[[#This Row],[Employee Name]],FIND(" ",Table1[[#This Row],[Employee Name]])-1)</f>
        <v>Ravi</v>
      </c>
      <c r="X1831" t="str">
        <f>RIGHT(Table1[[#This Row],[Employee Name]],LEN(Table1[[#This Row],[Employee Name]])-FIND(" ",Table1[[#This Row],[Employee Name]]))</f>
        <v>Teja</v>
      </c>
      <c r="Y1831" t="str">
        <f>Table1[[#This Row],[Department]]&amp;"-"&amp;Table1[[#This Row],[Employee ID]]</f>
        <v>Sales-E00323</v>
      </c>
      <c r="Z1831" t="str">
        <f>LEFT(Table1[[#This Row],[Department]],3)</f>
        <v>Sal</v>
      </c>
      <c r="AA1831" t="str">
        <f>_xlfn.XLOOKUP(Table1[[#This Row],[Manager ID]],MANAGERS!A:A,MANAGERS!B:B)</f>
        <v>Manager_13</v>
      </c>
      <c r="AB1831" t="str" cm="1">
        <f t="array" ref="AB1831">_xlfn.XLOOKUP(Table1[[#This Row],[Manager ID]],Table2[[#All],[Manager ID]],Table2[[#All],[Department Head]])</f>
        <v>HR</v>
      </c>
      <c r="AC1831" s="2">
        <f>_xlfn.XLOOKUP(Table1[[#This Row],[City]],L:L,O:O)</f>
        <v>0.241864189087755</v>
      </c>
      <c r="AD1831" t="str" cm="1">
        <f t="array" ref="AD1831">_xlfn.IFS(Table1[[#This Row],[Performance Score]]&gt;=90,"Excellent",Table1[[#This Row],[Performance Score]]&gt;=75,"Good",Table1[[#This Row],[Performance Score]]&gt;=60,"Average",Table1[[#This Row],[Performance Score]]&lt;=60,"Need Improvement")</f>
        <v>Average</v>
      </c>
      <c r="AE1831" t="str">
        <f>IF(AND(Table1[[#This Row],[Attendance %]]&gt;=80,(Table1[[#This Row],[Performance Score]]&gt;=80)),"Eligible","Not Eligible")</f>
        <v>Not Eligible</v>
      </c>
      <c r="AF1831" t="str">
        <f>IF(Table1[[#This Row],[Performance Score]]&gt;=80,"High Performer","Low Performer")</f>
        <v>Low Performer</v>
      </c>
      <c r="AG1831" t="str" cm="1">
        <f t="array" aca="1" ref="AG1831" ca="1">_xlfn.IFS(Table1[[#This Row],[Experience]]&lt;=3,"Junior",Table1[[#This Row],[Experience]]&lt;=7,"Mid Level",Table1[[#This Row],[Experience]]&gt;=7,"Senior")</f>
        <v>Senior</v>
      </c>
      <c r="AH1831" t="str">
        <f>IF(Table1[[#This Row],[Attendance %]]&gt;75,"OK","Below 75")</f>
        <v>Below 75</v>
      </c>
      <c r="AI1831" t="b">
        <f>ISBLANK(Table1[[#This Row],[Employee ID]])</f>
        <v>0</v>
      </c>
      <c r="AJ1831" t="b">
        <f>ISNUMBER(Table1[[#This Row],[Total Salary  ]])</f>
        <v>1</v>
      </c>
      <c r="AK1831" t="str">
        <f>IFERROR(_xlfn.XLOOKUP(Table1[[#This Row],[Manager ID]],MANAGERS!A:A,MANAGERS!B:B),"Not Found")</f>
        <v>Manager_13</v>
      </c>
    </row>
    <row r="1832" spans="1:37" x14ac:dyDescent="0.2">
      <c r="A1832" t="s">
        <v>2698</v>
      </c>
      <c r="B1832" t="s">
        <v>89</v>
      </c>
      <c r="C1832" t="s">
        <v>15</v>
      </c>
      <c r="D1832" t="s">
        <v>46</v>
      </c>
      <c r="E1832" t="s">
        <v>51</v>
      </c>
      <c r="F1832" s="1">
        <v>45176</v>
      </c>
      <c r="G1832" s="1">
        <v>37432</v>
      </c>
      <c r="H1832">
        <v>93990</v>
      </c>
      <c r="I1832">
        <v>9631</v>
      </c>
      <c r="J1832">
        <v>68</v>
      </c>
      <c r="K1832">
        <v>53</v>
      </c>
      <c r="L1832" t="s">
        <v>27</v>
      </c>
      <c r="M1832">
        <v>117</v>
      </c>
      <c r="N1832">
        <f>Table1[[#This Row],[Basic Salary]]+Table1[[#This Row],[Bonus]]</f>
        <v>103621</v>
      </c>
      <c r="O1832" s="2">
        <f>Table1[[#This Row],[Bonus]]/Table1[[#This Row],[Basic Salary]]</f>
        <v>0.10246834769656346</v>
      </c>
      <c r="P1832">
        <f ca="1">DATEDIF(Table1[[#This Row],[Date of Birth]],TODAY(),"Y")</f>
        <v>24</v>
      </c>
      <c r="Q1832">
        <f ca="1">DATEDIF(Table1[[#This Row],[Joining Date]],TODAY(),"Y")</f>
        <v>2</v>
      </c>
      <c r="R1832" t="str">
        <f ca="1">IF(YEAR(Table1[[#This Row],[Joining Date]])=YEAR(TODAY()),"Yes","No")</f>
        <v>No</v>
      </c>
      <c r="S1832" t="str">
        <f ca="1">IF(Table1[[#This Row],[Experience]]&gt;5,"Yes","No")</f>
        <v>No</v>
      </c>
      <c r="T1832" t="str">
        <f>TEXT(Table1[[#This Row],[Joining Date]],"mmmm")</f>
        <v>September</v>
      </c>
      <c r="U1832" t="str">
        <f>TEXT(Table1[[#This Row],[Joining Date]],"yyyy")</f>
        <v>2023</v>
      </c>
      <c r="V1832" s="5">
        <f ca="1">TODAY()-Table1[[#This Row],[Joining Date]]</f>
        <v>1063</v>
      </c>
      <c r="W1832" t="str">
        <f>LEFT(Table1[[#This Row],[Employee Name]],FIND(" ",Table1[[#This Row],[Employee Name]])-1)</f>
        <v>Tarun</v>
      </c>
      <c r="X1832" t="str">
        <f>RIGHT(Table1[[#This Row],[Employee Name]],LEN(Table1[[#This Row],[Employee Name]])-FIND(" ",Table1[[#This Row],[Employee Name]]))</f>
        <v>Verma</v>
      </c>
      <c r="Y1832" t="str">
        <f>Table1[[#This Row],[Department]]&amp;"-"&amp;Table1[[#This Row],[Employee ID]]</f>
        <v>Support-E02642</v>
      </c>
      <c r="Z1832" t="str">
        <f>LEFT(Table1[[#This Row],[Department]],3)</f>
        <v>Sup</v>
      </c>
      <c r="AA1832" t="str">
        <f>_xlfn.XLOOKUP(Table1[[#This Row],[Manager ID]],MANAGERS!A:A,MANAGERS!B:B)</f>
        <v>Manager_17</v>
      </c>
      <c r="AB1832" t="str" cm="1">
        <f t="array" ref="AB1832">_xlfn.XLOOKUP(Table1[[#This Row],[Manager ID]],Table2[[#All],[Manager ID]],Table2[[#All],[Department Head]])</f>
        <v>Finance</v>
      </c>
      <c r="AC1832" s="2">
        <f>_xlfn.XLOOKUP(Table1[[#This Row],[City]],L:L,O:O)</f>
        <v>0.23674293405114402</v>
      </c>
      <c r="AD1832" t="str" cm="1">
        <f t="array" ref="AD1832">_xlfn.IFS(Table1[[#This Row],[Performance Score]]&gt;=90,"Excellent",Table1[[#This Row],[Performance Score]]&gt;=75,"Good",Table1[[#This Row],[Performance Score]]&gt;=60,"Average",Table1[[#This Row],[Performance Score]]&lt;=60,"Need Improvement")</f>
        <v>Need Improvement</v>
      </c>
      <c r="AE1832" t="str">
        <f>IF(AND(Table1[[#This Row],[Attendance %]]&gt;=80,(Table1[[#This Row],[Performance Score]]&gt;=80)),"Eligible","Not Eligible")</f>
        <v>Not Eligible</v>
      </c>
      <c r="AF1832" t="str">
        <f>IF(Table1[[#This Row],[Performance Score]]&gt;=80,"High Performer","Low Performer")</f>
        <v>Low Performer</v>
      </c>
      <c r="AG1832" t="str" cm="1">
        <f t="array" aca="1" ref="AG1832" ca="1">_xlfn.IFS(Table1[[#This Row],[Experience]]&lt;=3,"Junior",Table1[[#This Row],[Experience]]&lt;=7,"Mid Level",Table1[[#This Row],[Experience]]&gt;=7,"Senior")</f>
        <v>Junior</v>
      </c>
      <c r="AH1832" t="str">
        <f>IF(Table1[[#This Row],[Attendance %]]&gt;75,"OK","Below 75")</f>
        <v>Below 75</v>
      </c>
      <c r="AI1832" t="b">
        <f>ISBLANK(Table1[[#This Row],[Employee ID]])</f>
        <v>0</v>
      </c>
      <c r="AJ1832" t="b">
        <f>ISNUMBER(Table1[[#This Row],[Total Salary  ]])</f>
        <v>1</v>
      </c>
      <c r="AK1832" t="str">
        <f>IFERROR(_xlfn.XLOOKUP(Table1[[#This Row],[Manager ID]],MANAGERS!A:A,MANAGERS!B:B),"Not Found")</f>
        <v>Manager_17</v>
      </c>
    </row>
    <row r="1833" spans="1:37" x14ac:dyDescent="0.2">
      <c r="A1833" t="s">
        <v>2913</v>
      </c>
      <c r="B1833" t="s">
        <v>20</v>
      </c>
      <c r="C1833" t="s">
        <v>15</v>
      </c>
      <c r="D1833" t="s">
        <v>81</v>
      </c>
      <c r="E1833" t="s">
        <v>30</v>
      </c>
      <c r="F1833" s="1">
        <v>43608</v>
      </c>
      <c r="G1833" s="1">
        <v>31018</v>
      </c>
      <c r="H1833">
        <v>87284</v>
      </c>
      <c r="I1833">
        <v>16304</v>
      </c>
      <c r="J1833">
        <v>93</v>
      </c>
      <c r="K1833">
        <v>85</v>
      </c>
      <c r="L1833" t="s">
        <v>18</v>
      </c>
      <c r="M1833">
        <v>102</v>
      </c>
      <c r="N1833">
        <f>Table1[[#This Row],[Basic Salary]]+Table1[[#This Row],[Bonus]]</f>
        <v>103588</v>
      </c>
      <c r="O1833" s="2">
        <f>Table1[[#This Row],[Bonus]]/Table1[[#This Row],[Basic Salary]]</f>
        <v>0.18679253929700748</v>
      </c>
      <c r="P1833">
        <f ca="1">DATEDIF(Table1[[#This Row],[Date of Birth]],TODAY(),"Y")</f>
        <v>41</v>
      </c>
      <c r="Q1833">
        <f ca="1">DATEDIF(Table1[[#This Row],[Joining Date]],TODAY(),"Y")</f>
        <v>7</v>
      </c>
      <c r="R1833" t="str">
        <f ca="1">IF(YEAR(Table1[[#This Row],[Joining Date]])=YEAR(TODAY()),"Yes","No")</f>
        <v>No</v>
      </c>
      <c r="S1833" t="str">
        <f ca="1">IF(Table1[[#This Row],[Experience]]&gt;5,"Yes","No")</f>
        <v>Yes</v>
      </c>
      <c r="T1833" t="str">
        <f>TEXT(Table1[[#This Row],[Joining Date]],"mmmm")</f>
        <v>May</v>
      </c>
      <c r="U1833" t="str">
        <f>TEXT(Table1[[#This Row],[Joining Date]],"yyyy")</f>
        <v>2019</v>
      </c>
      <c r="V1833" s="5">
        <f ca="1">TODAY()-Table1[[#This Row],[Joining Date]]</f>
        <v>2631</v>
      </c>
      <c r="W1833" t="str">
        <f>LEFT(Table1[[#This Row],[Employee Name]],FIND(" ",Table1[[#This Row],[Employee Name]])-1)</f>
        <v>Rahul</v>
      </c>
      <c r="X1833" t="str">
        <f>RIGHT(Table1[[#This Row],[Employee Name]],LEN(Table1[[#This Row],[Employee Name]])-FIND(" ",Table1[[#This Row],[Employee Name]]))</f>
        <v>Verma</v>
      </c>
      <c r="Y1833" t="str">
        <f>Table1[[#This Row],[Department]]&amp;"-"&amp;Table1[[#This Row],[Employee ID]]</f>
        <v>Sales-E02857</v>
      </c>
      <c r="Z1833" t="str">
        <f>LEFT(Table1[[#This Row],[Department]],3)</f>
        <v>Sal</v>
      </c>
      <c r="AA1833" t="str">
        <f>_xlfn.XLOOKUP(Table1[[#This Row],[Manager ID]],MANAGERS!A:A,MANAGERS!B:B)</f>
        <v>Manager_2</v>
      </c>
      <c r="AB1833" t="str" cm="1">
        <f t="array" ref="AB1833">_xlfn.XLOOKUP(Table1[[#This Row],[Manager ID]],Table2[[#All],[Manager ID]],Table2[[#All],[Department Head]])</f>
        <v>Sales</v>
      </c>
      <c r="AC1833" s="2">
        <f>_xlfn.XLOOKUP(Table1[[#This Row],[City]],L:L,O:O)</f>
        <v>0.21356479274849693</v>
      </c>
      <c r="AD1833" t="str" cm="1">
        <f t="array" ref="AD1833">_xlfn.IFS(Table1[[#This Row],[Performance Score]]&gt;=90,"Excellent",Table1[[#This Row],[Performance Score]]&gt;=75,"Good",Table1[[#This Row],[Performance Score]]&gt;=60,"Average",Table1[[#This Row],[Performance Score]]&lt;=60,"Need Improvement")</f>
        <v>Good</v>
      </c>
      <c r="AE1833" t="str">
        <f>IF(AND(Table1[[#This Row],[Attendance %]]&gt;=80,(Table1[[#This Row],[Performance Score]]&gt;=80)),"Eligible","Not Eligible")</f>
        <v>Eligible</v>
      </c>
      <c r="AF1833" t="str">
        <f>IF(Table1[[#This Row],[Performance Score]]&gt;=80,"High Performer","Low Performer")</f>
        <v>High Performer</v>
      </c>
      <c r="AG1833" t="str" cm="1">
        <f t="array" aca="1" ref="AG1833" ca="1">_xlfn.IFS(Table1[[#This Row],[Experience]]&lt;=3,"Junior",Table1[[#This Row],[Experience]]&lt;=7,"Mid Level",Table1[[#This Row],[Experience]]&gt;=7,"Senior")</f>
        <v>Mid Level</v>
      </c>
      <c r="AH1833" t="str">
        <f>IF(Table1[[#This Row],[Attendance %]]&gt;75,"OK","Below 75")</f>
        <v>OK</v>
      </c>
      <c r="AI1833" t="b">
        <f>ISBLANK(Table1[[#This Row],[Employee ID]])</f>
        <v>0</v>
      </c>
      <c r="AJ1833" t="b">
        <f>ISNUMBER(Table1[[#This Row],[Total Salary  ]])</f>
        <v>1</v>
      </c>
      <c r="AK1833" t="str">
        <f>IFERROR(_xlfn.XLOOKUP(Table1[[#This Row],[Manager ID]],MANAGERS!A:A,MANAGERS!B:B),"Not Found")</f>
        <v>Manager_2</v>
      </c>
    </row>
    <row r="1834" spans="1:37" x14ac:dyDescent="0.2">
      <c r="A1834" t="s">
        <v>4585</v>
      </c>
      <c r="B1834" t="s">
        <v>69</v>
      </c>
      <c r="C1834" t="s">
        <v>21</v>
      </c>
      <c r="D1834" t="s">
        <v>40</v>
      </c>
      <c r="E1834" t="s">
        <v>65</v>
      </c>
      <c r="F1834" s="1">
        <v>42270</v>
      </c>
      <c r="G1834" s="1">
        <v>31326</v>
      </c>
      <c r="H1834">
        <v>95088</v>
      </c>
      <c r="I1834">
        <v>8498</v>
      </c>
      <c r="J1834">
        <v>80</v>
      </c>
      <c r="K1834">
        <v>64</v>
      </c>
      <c r="L1834" t="s">
        <v>23</v>
      </c>
      <c r="M1834">
        <v>108</v>
      </c>
      <c r="N1834">
        <f>Table1[[#This Row],[Basic Salary]]+Table1[[#This Row],[Bonus]]</f>
        <v>103586</v>
      </c>
      <c r="O1834" s="2">
        <f>Table1[[#This Row],[Bonus]]/Table1[[#This Row],[Basic Salary]]</f>
        <v>8.9369846878680798E-2</v>
      </c>
      <c r="P1834">
        <f ca="1">DATEDIF(Table1[[#This Row],[Date of Birth]],TODAY(),"Y")</f>
        <v>40</v>
      </c>
      <c r="Q1834">
        <f ca="1">DATEDIF(Table1[[#This Row],[Joining Date]],TODAY(),"Y")</f>
        <v>10</v>
      </c>
      <c r="R1834" t="str">
        <f ca="1">IF(YEAR(Table1[[#This Row],[Joining Date]])=YEAR(TODAY()),"Yes","No")</f>
        <v>No</v>
      </c>
      <c r="S1834" t="str">
        <f ca="1">IF(Table1[[#This Row],[Experience]]&gt;5,"Yes","No")</f>
        <v>Yes</v>
      </c>
      <c r="T1834" t="str">
        <f>TEXT(Table1[[#This Row],[Joining Date]],"mmmm")</f>
        <v>September</v>
      </c>
      <c r="U1834" t="str">
        <f>TEXT(Table1[[#This Row],[Joining Date]],"yyyy")</f>
        <v>2015</v>
      </c>
      <c r="V1834" s="5">
        <f ca="1">TODAY()-Table1[[#This Row],[Joining Date]]</f>
        <v>3969</v>
      </c>
      <c r="W1834" t="str">
        <f>LEFT(Table1[[#This Row],[Employee Name]],FIND(" ",Table1[[#This Row],[Employee Name]])-1)</f>
        <v>Neha</v>
      </c>
      <c r="X1834" t="str">
        <f>RIGHT(Table1[[#This Row],[Employee Name]],LEN(Table1[[#This Row],[Employee Name]])-FIND(" ",Table1[[#This Row],[Employee Name]]))</f>
        <v>Kulkarni</v>
      </c>
      <c r="Y1834" t="str">
        <f>Table1[[#This Row],[Department]]&amp;"-"&amp;Table1[[#This Row],[Employee ID]]</f>
        <v>IT-E04529</v>
      </c>
      <c r="Z1834" t="str">
        <f>LEFT(Table1[[#This Row],[Department]],3)</f>
        <v>IT</v>
      </c>
      <c r="AA1834" t="str">
        <f>_xlfn.XLOOKUP(Table1[[#This Row],[Manager ID]],MANAGERS!A:A,MANAGERS!B:B)</f>
        <v>Manager_8</v>
      </c>
      <c r="AB1834" t="str" cm="1">
        <f t="array" ref="AB1834">_xlfn.XLOOKUP(Table1[[#This Row],[Manager ID]],Table2[[#All],[Manager ID]],Table2[[#All],[Department Head]])</f>
        <v>Sales</v>
      </c>
      <c r="AC1834" s="2">
        <f>_xlfn.XLOOKUP(Table1[[#This Row],[City]],L:L,O:O)</f>
        <v>0.23486488519629886</v>
      </c>
      <c r="AD1834" t="str" cm="1">
        <f t="array" ref="AD1834">_xlfn.IFS(Table1[[#This Row],[Performance Score]]&gt;=90,"Excellent",Table1[[#This Row],[Performance Score]]&gt;=75,"Good",Table1[[#This Row],[Performance Score]]&gt;=60,"Average",Table1[[#This Row],[Performance Score]]&lt;=60,"Need Improvement")</f>
        <v>Average</v>
      </c>
      <c r="AE1834" t="str">
        <f>IF(AND(Table1[[#This Row],[Attendance %]]&gt;=80,(Table1[[#This Row],[Performance Score]]&gt;=80)),"Eligible","Not Eligible")</f>
        <v>Not Eligible</v>
      </c>
      <c r="AF1834" t="str">
        <f>IF(Table1[[#This Row],[Performance Score]]&gt;=80,"High Performer","Low Performer")</f>
        <v>Low Performer</v>
      </c>
      <c r="AG1834" t="str" cm="1">
        <f t="array" aca="1" ref="AG1834" ca="1">_xlfn.IFS(Table1[[#This Row],[Experience]]&lt;=3,"Junior",Table1[[#This Row],[Experience]]&lt;=7,"Mid Level",Table1[[#This Row],[Experience]]&gt;=7,"Senior")</f>
        <v>Senior</v>
      </c>
      <c r="AH1834" t="str">
        <f>IF(Table1[[#This Row],[Attendance %]]&gt;75,"OK","Below 75")</f>
        <v>OK</v>
      </c>
      <c r="AI1834" t="b">
        <f>ISBLANK(Table1[[#This Row],[Employee ID]])</f>
        <v>0</v>
      </c>
      <c r="AJ1834" t="b">
        <f>ISNUMBER(Table1[[#This Row],[Total Salary  ]])</f>
        <v>1</v>
      </c>
      <c r="AK1834" t="str">
        <f>IFERROR(_xlfn.XLOOKUP(Table1[[#This Row],[Manager ID]],MANAGERS!A:A,MANAGERS!B:B),"Not Found")</f>
        <v>Manager_8</v>
      </c>
    </row>
    <row r="1835" spans="1:37" x14ac:dyDescent="0.2">
      <c r="A1835" t="s">
        <v>4246</v>
      </c>
      <c r="B1835" t="s">
        <v>60</v>
      </c>
      <c r="C1835" t="s">
        <v>15</v>
      </c>
      <c r="D1835" t="s">
        <v>43</v>
      </c>
      <c r="E1835" t="s">
        <v>30</v>
      </c>
      <c r="F1835" s="1">
        <v>44994</v>
      </c>
      <c r="G1835" s="1">
        <v>40241</v>
      </c>
      <c r="H1835">
        <v>95187</v>
      </c>
      <c r="I1835">
        <v>8387</v>
      </c>
      <c r="J1835">
        <v>80</v>
      </c>
      <c r="K1835">
        <v>40</v>
      </c>
      <c r="L1835" t="s">
        <v>34</v>
      </c>
      <c r="M1835">
        <v>109</v>
      </c>
      <c r="N1835">
        <f>Table1[[#This Row],[Basic Salary]]+Table1[[#This Row],[Bonus]]</f>
        <v>103574</v>
      </c>
      <c r="O1835" s="2">
        <f>Table1[[#This Row],[Bonus]]/Table1[[#This Row],[Basic Salary]]</f>
        <v>8.8110771428871595E-2</v>
      </c>
      <c r="P1835">
        <f ca="1">DATEDIF(Table1[[#This Row],[Date of Birth]],TODAY(),"Y")</f>
        <v>16</v>
      </c>
      <c r="Q1835">
        <f ca="1">DATEDIF(Table1[[#This Row],[Joining Date]],TODAY(),"Y")</f>
        <v>3</v>
      </c>
      <c r="R1835" t="str">
        <f ca="1">IF(YEAR(Table1[[#This Row],[Joining Date]])=YEAR(TODAY()),"Yes","No")</f>
        <v>No</v>
      </c>
      <c r="S1835" t="str">
        <f ca="1">IF(Table1[[#This Row],[Experience]]&gt;5,"Yes","No")</f>
        <v>No</v>
      </c>
      <c r="T1835" t="str">
        <f>TEXT(Table1[[#This Row],[Joining Date]],"mmmm")</f>
        <v>March</v>
      </c>
      <c r="U1835" t="str">
        <f>TEXT(Table1[[#This Row],[Joining Date]],"yyyy")</f>
        <v>2023</v>
      </c>
      <c r="V1835" s="5">
        <f ca="1">TODAY()-Table1[[#This Row],[Joining Date]]</f>
        <v>1245</v>
      </c>
      <c r="W1835" t="str">
        <f>LEFT(Table1[[#This Row],[Employee Name]],FIND(" ",Table1[[#This Row],[Employee Name]])-1)</f>
        <v>Gayathri</v>
      </c>
      <c r="X1835" t="str">
        <f>RIGHT(Table1[[#This Row],[Employee Name]],LEN(Table1[[#This Row],[Employee Name]])-FIND(" ",Table1[[#This Row],[Employee Name]]))</f>
        <v>Iyer</v>
      </c>
      <c r="Y1835" t="str">
        <f>Table1[[#This Row],[Department]]&amp;"-"&amp;Table1[[#This Row],[Employee ID]]</f>
        <v>Operations-E04190</v>
      </c>
      <c r="Z1835" t="str">
        <f>LEFT(Table1[[#This Row],[Department]],3)</f>
        <v>Ope</v>
      </c>
      <c r="AA1835" t="str">
        <f>_xlfn.XLOOKUP(Table1[[#This Row],[Manager ID]],MANAGERS!A:A,MANAGERS!B:B)</f>
        <v>Manager_9</v>
      </c>
      <c r="AB1835" t="str" cm="1">
        <f t="array" ref="AB1835">_xlfn.XLOOKUP(Table1[[#This Row],[Manager ID]],Table2[[#All],[Manager ID]],Table2[[#All],[Department Head]])</f>
        <v>Sales</v>
      </c>
      <c r="AC1835" s="2">
        <f>_xlfn.XLOOKUP(Table1[[#This Row],[City]],L:L,O:O)</f>
        <v>0.24030340748661314</v>
      </c>
      <c r="AD1835" t="str" cm="1">
        <f t="array" ref="AD1835">_xlfn.IFS(Table1[[#This Row],[Performance Score]]&gt;=90,"Excellent",Table1[[#This Row],[Performance Score]]&gt;=75,"Good",Table1[[#This Row],[Performance Score]]&gt;=60,"Average",Table1[[#This Row],[Performance Score]]&lt;=60,"Need Improvement")</f>
        <v>Need Improvement</v>
      </c>
      <c r="AE1835" t="str">
        <f>IF(AND(Table1[[#This Row],[Attendance %]]&gt;=80,(Table1[[#This Row],[Performance Score]]&gt;=80)),"Eligible","Not Eligible")</f>
        <v>Not Eligible</v>
      </c>
      <c r="AF1835" t="str">
        <f>IF(Table1[[#This Row],[Performance Score]]&gt;=80,"High Performer","Low Performer")</f>
        <v>Low Performer</v>
      </c>
      <c r="AG1835" t="str" cm="1">
        <f t="array" aca="1" ref="AG1835" ca="1">_xlfn.IFS(Table1[[#This Row],[Experience]]&lt;=3,"Junior",Table1[[#This Row],[Experience]]&lt;=7,"Mid Level",Table1[[#This Row],[Experience]]&gt;=7,"Senior")</f>
        <v>Junior</v>
      </c>
      <c r="AH1835" t="str">
        <f>IF(Table1[[#This Row],[Attendance %]]&gt;75,"OK","Below 75")</f>
        <v>OK</v>
      </c>
      <c r="AI1835" t="b">
        <f>ISBLANK(Table1[[#This Row],[Employee ID]])</f>
        <v>0</v>
      </c>
      <c r="AJ1835" t="b">
        <f>ISNUMBER(Table1[[#This Row],[Total Salary  ]])</f>
        <v>1</v>
      </c>
      <c r="AK1835" t="str">
        <f>IFERROR(_xlfn.XLOOKUP(Table1[[#This Row],[Manager ID]],MANAGERS!A:A,MANAGERS!B:B),"Not Found")</f>
        <v>Manager_9</v>
      </c>
    </row>
    <row r="1836" spans="1:37" x14ac:dyDescent="0.2">
      <c r="A1836" t="s">
        <v>919</v>
      </c>
      <c r="B1836" t="s">
        <v>71</v>
      </c>
      <c r="C1836" t="s">
        <v>15</v>
      </c>
      <c r="D1836" t="s">
        <v>81</v>
      </c>
      <c r="E1836" t="s">
        <v>51</v>
      </c>
      <c r="F1836" s="1">
        <v>43191</v>
      </c>
      <c r="G1836" s="1">
        <v>29880</v>
      </c>
      <c r="H1836">
        <v>93521</v>
      </c>
      <c r="I1836">
        <v>10023</v>
      </c>
      <c r="J1836">
        <v>67</v>
      </c>
      <c r="K1836">
        <v>63</v>
      </c>
      <c r="L1836" t="s">
        <v>31</v>
      </c>
      <c r="M1836">
        <v>112</v>
      </c>
      <c r="N1836">
        <f>Table1[[#This Row],[Basic Salary]]+Table1[[#This Row],[Bonus]]</f>
        <v>103544</v>
      </c>
      <c r="O1836" s="2">
        <f>Table1[[#This Row],[Bonus]]/Table1[[#This Row],[Basic Salary]]</f>
        <v>0.10717378984399226</v>
      </c>
      <c r="P1836">
        <f ca="1">DATEDIF(Table1[[#This Row],[Date of Birth]],TODAY(),"Y")</f>
        <v>44</v>
      </c>
      <c r="Q1836">
        <f ca="1">DATEDIF(Table1[[#This Row],[Joining Date]],TODAY(),"Y")</f>
        <v>8</v>
      </c>
      <c r="R1836" t="str">
        <f ca="1">IF(YEAR(Table1[[#This Row],[Joining Date]])=YEAR(TODAY()),"Yes","No")</f>
        <v>No</v>
      </c>
      <c r="S1836" t="str">
        <f ca="1">IF(Table1[[#This Row],[Experience]]&gt;5,"Yes","No")</f>
        <v>Yes</v>
      </c>
      <c r="T1836" t="str">
        <f>TEXT(Table1[[#This Row],[Joining Date]],"mmmm")</f>
        <v>April</v>
      </c>
      <c r="U1836" t="str">
        <f>TEXT(Table1[[#This Row],[Joining Date]],"yyyy")</f>
        <v>2018</v>
      </c>
      <c r="V1836" s="5">
        <f ca="1">TODAY()-Table1[[#This Row],[Joining Date]]</f>
        <v>3048</v>
      </c>
      <c r="W1836" t="str">
        <f>LEFT(Table1[[#This Row],[Employee Name]],FIND(" ",Table1[[#This Row],[Employee Name]])-1)</f>
        <v>Sneha</v>
      </c>
      <c r="X1836" t="str">
        <f>RIGHT(Table1[[#This Row],[Employee Name]],LEN(Table1[[#This Row],[Employee Name]])-FIND(" ",Table1[[#This Row],[Employee Name]]))</f>
        <v>Iyer</v>
      </c>
      <c r="Y1836" t="str">
        <f>Table1[[#This Row],[Department]]&amp;"-"&amp;Table1[[#This Row],[Employee ID]]</f>
        <v>Sales-E00863</v>
      </c>
      <c r="Z1836" t="str">
        <f>LEFT(Table1[[#This Row],[Department]],3)</f>
        <v>Sal</v>
      </c>
      <c r="AA1836" t="str">
        <f>_xlfn.XLOOKUP(Table1[[#This Row],[Manager ID]],MANAGERS!A:A,MANAGERS!B:B)</f>
        <v>Manager_12</v>
      </c>
      <c r="AB1836" t="str" cm="1">
        <f t="array" ref="AB1836">_xlfn.XLOOKUP(Table1[[#This Row],[Manager ID]],Table2[[#All],[Manager ID]],Table2[[#All],[Department Head]])</f>
        <v>Marketing</v>
      </c>
      <c r="AC1836" s="2">
        <f>_xlfn.XLOOKUP(Table1[[#This Row],[City]],L:L,O:O)</f>
        <v>0.241864189087755</v>
      </c>
      <c r="AD1836" t="str" cm="1">
        <f t="array" ref="AD1836">_xlfn.IFS(Table1[[#This Row],[Performance Score]]&gt;=90,"Excellent",Table1[[#This Row],[Performance Score]]&gt;=75,"Good",Table1[[#This Row],[Performance Score]]&gt;=60,"Average",Table1[[#This Row],[Performance Score]]&lt;=60,"Need Improvement")</f>
        <v>Average</v>
      </c>
      <c r="AE1836" t="str">
        <f>IF(AND(Table1[[#This Row],[Attendance %]]&gt;=80,(Table1[[#This Row],[Performance Score]]&gt;=80)),"Eligible","Not Eligible")</f>
        <v>Not Eligible</v>
      </c>
      <c r="AF1836" t="str">
        <f>IF(Table1[[#This Row],[Performance Score]]&gt;=80,"High Performer","Low Performer")</f>
        <v>Low Performer</v>
      </c>
      <c r="AG1836" t="str" cm="1">
        <f t="array" aca="1" ref="AG1836" ca="1">_xlfn.IFS(Table1[[#This Row],[Experience]]&lt;=3,"Junior",Table1[[#This Row],[Experience]]&lt;=7,"Mid Level",Table1[[#This Row],[Experience]]&gt;=7,"Senior")</f>
        <v>Senior</v>
      </c>
      <c r="AH1836" t="str">
        <f>IF(Table1[[#This Row],[Attendance %]]&gt;75,"OK","Below 75")</f>
        <v>Below 75</v>
      </c>
      <c r="AI1836" t="b">
        <f>ISBLANK(Table1[[#This Row],[Employee ID]])</f>
        <v>0</v>
      </c>
      <c r="AJ1836" t="b">
        <f>ISNUMBER(Table1[[#This Row],[Total Salary  ]])</f>
        <v>1</v>
      </c>
      <c r="AK1836" t="str">
        <f>IFERROR(_xlfn.XLOOKUP(Table1[[#This Row],[Manager ID]],MANAGERS!A:A,MANAGERS!B:B),"Not Found")</f>
        <v>Manager_12</v>
      </c>
    </row>
    <row r="1837" spans="1:37" x14ac:dyDescent="0.2">
      <c r="A1837" t="s">
        <v>4986</v>
      </c>
      <c r="B1837" t="s">
        <v>36</v>
      </c>
      <c r="C1837" t="s">
        <v>21</v>
      </c>
      <c r="D1837" t="s">
        <v>46</v>
      </c>
      <c r="E1837" t="s">
        <v>65</v>
      </c>
      <c r="F1837" s="1">
        <v>42648</v>
      </c>
      <c r="G1837" s="1">
        <v>32576</v>
      </c>
      <c r="H1837">
        <v>86676</v>
      </c>
      <c r="I1837">
        <v>16849</v>
      </c>
      <c r="J1837">
        <v>60</v>
      </c>
      <c r="K1837">
        <v>72</v>
      </c>
      <c r="L1837" t="s">
        <v>34</v>
      </c>
      <c r="M1837">
        <v>107</v>
      </c>
      <c r="N1837">
        <f>Table1[[#This Row],[Basic Salary]]+Table1[[#This Row],[Bonus]]</f>
        <v>103525</v>
      </c>
      <c r="O1837" s="2">
        <f>Table1[[#This Row],[Bonus]]/Table1[[#This Row],[Basic Salary]]</f>
        <v>0.19439060408879044</v>
      </c>
      <c r="P1837">
        <f ca="1">DATEDIF(Table1[[#This Row],[Date of Birth]],TODAY(),"Y")</f>
        <v>37</v>
      </c>
      <c r="Q1837">
        <f ca="1">DATEDIF(Table1[[#This Row],[Joining Date]],TODAY(),"Y")</f>
        <v>9</v>
      </c>
      <c r="R1837" t="str">
        <f ca="1">IF(YEAR(Table1[[#This Row],[Joining Date]])=YEAR(TODAY()),"Yes","No")</f>
        <v>No</v>
      </c>
      <c r="S1837" t="str">
        <f ca="1">IF(Table1[[#This Row],[Experience]]&gt;5,"Yes","No")</f>
        <v>Yes</v>
      </c>
      <c r="T1837" t="str">
        <f>TEXT(Table1[[#This Row],[Joining Date]],"mmmm")</f>
        <v>October</v>
      </c>
      <c r="U1837" t="str">
        <f>TEXT(Table1[[#This Row],[Joining Date]],"yyyy")</f>
        <v>2016</v>
      </c>
      <c r="V1837" s="5">
        <f ca="1">TODAY()-Table1[[#This Row],[Joining Date]]</f>
        <v>3591</v>
      </c>
      <c r="W1837" t="str">
        <f>LEFT(Table1[[#This Row],[Employee Name]],FIND(" ",Table1[[#This Row],[Employee Name]])-1)</f>
        <v>Meera</v>
      </c>
      <c r="X1837" t="str">
        <f>RIGHT(Table1[[#This Row],[Employee Name]],LEN(Table1[[#This Row],[Employee Name]])-FIND(" ",Table1[[#This Row],[Employee Name]]))</f>
        <v>Joshi</v>
      </c>
      <c r="Y1837" t="str">
        <f>Table1[[#This Row],[Department]]&amp;"-"&amp;Table1[[#This Row],[Employee ID]]</f>
        <v>Support-E04930</v>
      </c>
      <c r="Z1837" t="str">
        <f>LEFT(Table1[[#This Row],[Department]],3)</f>
        <v>Sup</v>
      </c>
      <c r="AA1837" t="str">
        <f>_xlfn.XLOOKUP(Table1[[#This Row],[Manager ID]],MANAGERS!A:A,MANAGERS!B:B)</f>
        <v>Manager_7</v>
      </c>
      <c r="AB1837" t="str" cm="1">
        <f t="array" ref="AB1837">_xlfn.XLOOKUP(Table1[[#This Row],[Manager ID]],Table2[[#All],[Manager ID]],Table2[[#All],[Department Head]])</f>
        <v>Operations</v>
      </c>
      <c r="AC1837" s="2">
        <f>_xlfn.XLOOKUP(Table1[[#This Row],[City]],L:L,O:O)</f>
        <v>0.24030340748661314</v>
      </c>
      <c r="AD1837" t="str" cm="1">
        <f t="array" ref="AD1837">_xlfn.IFS(Table1[[#This Row],[Performance Score]]&gt;=90,"Excellent",Table1[[#This Row],[Performance Score]]&gt;=75,"Good",Table1[[#This Row],[Performance Score]]&gt;=60,"Average",Table1[[#This Row],[Performance Score]]&lt;=60,"Need Improvement")</f>
        <v>Average</v>
      </c>
      <c r="AE1837" t="str">
        <f>IF(AND(Table1[[#This Row],[Attendance %]]&gt;=80,(Table1[[#This Row],[Performance Score]]&gt;=80)),"Eligible","Not Eligible")</f>
        <v>Not Eligible</v>
      </c>
      <c r="AF1837" t="str">
        <f>IF(Table1[[#This Row],[Performance Score]]&gt;=80,"High Performer","Low Performer")</f>
        <v>Low Performer</v>
      </c>
      <c r="AG1837" t="str" cm="1">
        <f t="array" aca="1" ref="AG1837" ca="1">_xlfn.IFS(Table1[[#This Row],[Experience]]&lt;=3,"Junior",Table1[[#This Row],[Experience]]&lt;=7,"Mid Level",Table1[[#This Row],[Experience]]&gt;=7,"Senior")</f>
        <v>Senior</v>
      </c>
      <c r="AH1837" t="str">
        <f>IF(Table1[[#This Row],[Attendance %]]&gt;75,"OK","Below 75")</f>
        <v>Below 75</v>
      </c>
      <c r="AI1837" t="b">
        <f>ISBLANK(Table1[[#This Row],[Employee ID]])</f>
        <v>0</v>
      </c>
      <c r="AJ1837" t="b">
        <f>ISNUMBER(Table1[[#This Row],[Total Salary  ]])</f>
        <v>1</v>
      </c>
      <c r="AK1837" t="str">
        <f>IFERROR(_xlfn.XLOOKUP(Table1[[#This Row],[Manager ID]],MANAGERS!A:A,MANAGERS!B:B),"Not Found")</f>
        <v>Manager_7</v>
      </c>
    </row>
    <row r="1838" spans="1:37" x14ac:dyDescent="0.2">
      <c r="A1838" t="s">
        <v>3173</v>
      </c>
      <c r="B1838" t="s">
        <v>77</v>
      </c>
      <c r="C1838" t="s">
        <v>15</v>
      </c>
      <c r="D1838" t="s">
        <v>40</v>
      </c>
      <c r="E1838" t="s">
        <v>51</v>
      </c>
      <c r="F1838" s="1">
        <v>44111</v>
      </c>
      <c r="G1838" s="1">
        <v>34838</v>
      </c>
      <c r="H1838">
        <v>80980</v>
      </c>
      <c r="I1838">
        <v>22536</v>
      </c>
      <c r="J1838">
        <v>79</v>
      </c>
      <c r="K1838">
        <v>83</v>
      </c>
      <c r="L1838" t="s">
        <v>34</v>
      </c>
      <c r="M1838">
        <v>114</v>
      </c>
      <c r="N1838">
        <f>Table1[[#This Row],[Basic Salary]]+Table1[[#This Row],[Bonus]]</f>
        <v>103516</v>
      </c>
      <c r="O1838" s="2">
        <f>Table1[[#This Row],[Bonus]]/Table1[[#This Row],[Basic Salary]]</f>
        <v>0.27829093603358857</v>
      </c>
      <c r="P1838">
        <f ca="1">DATEDIF(Table1[[#This Row],[Date of Birth]],TODAY(),"Y")</f>
        <v>31</v>
      </c>
      <c r="Q1838">
        <f ca="1">DATEDIF(Table1[[#This Row],[Joining Date]],TODAY(),"Y")</f>
        <v>5</v>
      </c>
      <c r="R1838" t="str">
        <f ca="1">IF(YEAR(Table1[[#This Row],[Joining Date]])=YEAR(TODAY()),"Yes","No")</f>
        <v>No</v>
      </c>
      <c r="S1838" t="str">
        <f ca="1">IF(Table1[[#This Row],[Experience]]&gt;5,"Yes","No")</f>
        <v>No</v>
      </c>
      <c r="T1838" t="str">
        <f>TEXT(Table1[[#This Row],[Joining Date]],"mmmm")</f>
        <v>October</v>
      </c>
      <c r="U1838" t="str">
        <f>TEXT(Table1[[#This Row],[Joining Date]],"yyyy")</f>
        <v>2020</v>
      </c>
      <c r="V1838" s="5">
        <f ca="1">TODAY()-Table1[[#This Row],[Joining Date]]</f>
        <v>2128</v>
      </c>
      <c r="W1838" t="str">
        <f>LEFT(Table1[[#This Row],[Employee Name]],FIND(" ",Table1[[#This Row],[Employee Name]])-1)</f>
        <v>Rohan</v>
      </c>
      <c r="X1838" t="str">
        <f>RIGHT(Table1[[#This Row],[Employee Name]],LEN(Table1[[#This Row],[Employee Name]])-FIND(" ",Table1[[#This Row],[Employee Name]]))</f>
        <v>Gupta</v>
      </c>
      <c r="Y1838" t="str">
        <f>Table1[[#This Row],[Department]]&amp;"-"&amp;Table1[[#This Row],[Employee ID]]</f>
        <v>IT-E03117</v>
      </c>
      <c r="Z1838" t="str">
        <f>LEFT(Table1[[#This Row],[Department]],3)</f>
        <v>IT</v>
      </c>
      <c r="AA1838" t="str">
        <f>_xlfn.XLOOKUP(Table1[[#This Row],[Manager ID]],MANAGERS!A:A,MANAGERS!B:B)</f>
        <v>Manager_14</v>
      </c>
      <c r="AB1838" t="str" cm="1">
        <f t="array" ref="AB1838">_xlfn.XLOOKUP(Table1[[#This Row],[Manager ID]],Table2[[#All],[Manager ID]],Table2[[#All],[Department Head]])</f>
        <v>Marketing</v>
      </c>
      <c r="AC1838" s="2">
        <f>_xlfn.XLOOKUP(Table1[[#This Row],[City]],L:L,O:O)</f>
        <v>0.24030340748661314</v>
      </c>
      <c r="AD1838" t="str" cm="1">
        <f t="array" ref="AD1838">_xlfn.IFS(Table1[[#This Row],[Performance Score]]&gt;=90,"Excellent",Table1[[#This Row],[Performance Score]]&gt;=75,"Good",Table1[[#This Row],[Performance Score]]&gt;=60,"Average",Table1[[#This Row],[Performance Score]]&lt;=60,"Need Improvement")</f>
        <v>Good</v>
      </c>
      <c r="AE1838" t="str">
        <f>IF(AND(Table1[[#This Row],[Attendance %]]&gt;=80,(Table1[[#This Row],[Performance Score]]&gt;=80)),"Eligible","Not Eligible")</f>
        <v>Not Eligible</v>
      </c>
      <c r="AF1838" t="str">
        <f>IF(Table1[[#This Row],[Performance Score]]&gt;=80,"High Performer","Low Performer")</f>
        <v>High Performer</v>
      </c>
      <c r="AG1838" t="str" cm="1">
        <f t="array" aca="1" ref="AG1838" ca="1">_xlfn.IFS(Table1[[#This Row],[Experience]]&lt;=3,"Junior",Table1[[#This Row],[Experience]]&lt;=7,"Mid Level",Table1[[#This Row],[Experience]]&gt;=7,"Senior")</f>
        <v>Mid Level</v>
      </c>
      <c r="AH1838" t="str">
        <f>IF(Table1[[#This Row],[Attendance %]]&gt;75,"OK","Below 75")</f>
        <v>OK</v>
      </c>
      <c r="AI1838" t="b">
        <f>ISBLANK(Table1[[#This Row],[Employee ID]])</f>
        <v>0</v>
      </c>
      <c r="AJ1838" t="b">
        <f>ISNUMBER(Table1[[#This Row],[Total Salary  ]])</f>
        <v>1</v>
      </c>
      <c r="AK1838" t="str">
        <f>IFERROR(_xlfn.XLOOKUP(Table1[[#This Row],[Manager ID]],MANAGERS!A:A,MANAGERS!B:B),"Not Found")</f>
        <v>Manager_14</v>
      </c>
    </row>
    <row r="1839" spans="1:37" x14ac:dyDescent="0.2">
      <c r="A1839" t="s">
        <v>1852</v>
      </c>
      <c r="B1839" t="s">
        <v>14</v>
      </c>
      <c r="C1839" t="s">
        <v>21</v>
      </c>
      <c r="D1839" t="s">
        <v>16</v>
      </c>
      <c r="E1839" t="s">
        <v>26</v>
      </c>
      <c r="F1839" s="1">
        <v>42856</v>
      </c>
      <c r="G1839" s="1">
        <v>33159</v>
      </c>
      <c r="H1839">
        <v>78763</v>
      </c>
      <c r="I1839">
        <v>24729</v>
      </c>
      <c r="J1839">
        <v>99</v>
      </c>
      <c r="K1839">
        <v>75</v>
      </c>
      <c r="L1839" t="s">
        <v>27</v>
      </c>
      <c r="M1839">
        <v>120</v>
      </c>
      <c r="N1839">
        <f>Table1[[#This Row],[Basic Salary]]+Table1[[#This Row],[Bonus]]</f>
        <v>103492</v>
      </c>
      <c r="O1839" s="2">
        <f>Table1[[#This Row],[Bonus]]/Table1[[#This Row],[Basic Salary]]</f>
        <v>0.31396721811002626</v>
      </c>
      <c r="P1839">
        <f ca="1">DATEDIF(Table1[[#This Row],[Date of Birth]],TODAY(),"Y")</f>
        <v>35</v>
      </c>
      <c r="Q1839">
        <f ca="1">DATEDIF(Table1[[#This Row],[Joining Date]],TODAY(),"Y")</f>
        <v>9</v>
      </c>
      <c r="R1839" t="str">
        <f ca="1">IF(YEAR(Table1[[#This Row],[Joining Date]])=YEAR(TODAY()),"Yes","No")</f>
        <v>No</v>
      </c>
      <c r="S1839" t="str">
        <f ca="1">IF(Table1[[#This Row],[Experience]]&gt;5,"Yes","No")</f>
        <v>Yes</v>
      </c>
      <c r="T1839" t="str">
        <f>TEXT(Table1[[#This Row],[Joining Date]],"mmmm")</f>
        <v>May</v>
      </c>
      <c r="U1839" t="str">
        <f>TEXT(Table1[[#This Row],[Joining Date]],"yyyy")</f>
        <v>2017</v>
      </c>
      <c r="V1839" s="5">
        <f ca="1">TODAY()-Table1[[#This Row],[Joining Date]]</f>
        <v>3383</v>
      </c>
      <c r="W1839" t="str">
        <f>LEFT(Table1[[#This Row],[Employee Name]],FIND(" ",Table1[[#This Row],[Employee Name]])-1)</f>
        <v>Nisha</v>
      </c>
      <c r="X1839" t="str">
        <f>RIGHT(Table1[[#This Row],[Employee Name]],LEN(Table1[[#This Row],[Employee Name]])-FIND(" ",Table1[[#This Row],[Employee Name]]))</f>
        <v>Kapoor</v>
      </c>
      <c r="Y1839" t="str">
        <f>Table1[[#This Row],[Department]]&amp;"-"&amp;Table1[[#This Row],[Employee ID]]</f>
        <v>HR-E01796</v>
      </c>
      <c r="Z1839" t="str">
        <f>LEFT(Table1[[#This Row],[Department]],3)</f>
        <v>HR</v>
      </c>
      <c r="AA1839" t="str">
        <f>_xlfn.XLOOKUP(Table1[[#This Row],[Manager ID]],MANAGERS!A:A,MANAGERS!B:B)</f>
        <v>Manager_20</v>
      </c>
      <c r="AB1839" t="str" cm="1">
        <f t="array" ref="AB1839">_xlfn.XLOOKUP(Table1[[#This Row],[Manager ID]],Table2[[#All],[Manager ID]],Table2[[#All],[Department Head]])</f>
        <v>Operations</v>
      </c>
      <c r="AC1839" s="2">
        <f>_xlfn.XLOOKUP(Table1[[#This Row],[City]],L:L,O:O)</f>
        <v>0.23674293405114402</v>
      </c>
      <c r="AD1839" t="str" cm="1">
        <f t="array" ref="AD1839">_xlfn.IFS(Table1[[#This Row],[Performance Score]]&gt;=90,"Excellent",Table1[[#This Row],[Performance Score]]&gt;=75,"Good",Table1[[#This Row],[Performance Score]]&gt;=60,"Average",Table1[[#This Row],[Performance Score]]&lt;=60,"Need Improvement")</f>
        <v>Good</v>
      </c>
      <c r="AE1839" t="str">
        <f>IF(AND(Table1[[#This Row],[Attendance %]]&gt;=80,(Table1[[#This Row],[Performance Score]]&gt;=80)),"Eligible","Not Eligible")</f>
        <v>Not Eligible</v>
      </c>
      <c r="AF1839" t="str">
        <f>IF(Table1[[#This Row],[Performance Score]]&gt;=80,"High Performer","Low Performer")</f>
        <v>Low Performer</v>
      </c>
      <c r="AG1839" t="str" cm="1">
        <f t="array" aca="1" ref="AG1839" ca="1">_xlfn.IFS(Table1[[#This Row],[Experience]]&lt;=3,"Junior",Table1[[#This Row],[Experience]]&lt;=7,"Mid Level",Table1[[#This Row],[Experience]]&gt;=7,"Senior")</f>
        <v>Senior</v>
      </c>
      <c r="AH1839" t="str">
        <f>IF(Table1[[#This Row],[Attendance %]]&gt;75,"OK","Below 75")</f>
        <v>OK</v>
      </c>
      <c r="AI1839" t="b">
        <f>ISBLANK(Table1[[#This Row],[Employee ID]])</f>
        <v>0</v>
      </c>
      <c r="AJ1839" t="b">
        <f>ISNUMBER(Table1[[#This Row],[Total Salary  ]])</f>
        <v>1</v>
      </c>
      <c r="AK1839" t="str">
        <f>IFERROR(_xlfn.XLOOKUP(Table1[[#This Row],[Manager ID]],MANAGERS!A:A,MANAGERS!B:B),"Not Found")</f>
        <v>Manager_20</v>
      </c>
    </row>
    <row r="1840" spans="1:37" x14ac:dyDescent="0.2">
      <c r="A1840" t="s">
        <v>2243</v>
      </c>
      <c r="B1840" t="s">
        <v>62</v>
      </c>
      <c r="C1840" t="s">
        <v>15</v>
      </c>
      <c r="D1840" t="s">
        <v>46</v>
      </c>
      <c r="E1840" t="s">
        <v>26</v>
      </c>
      <c r="F1840" s="1">
        <v>45124</v>
      </c>
      <c r="G1840" s="1">
        <v>29931</v>
      </c>
      <c r="H1840">
        <v>87774</v>
      </c>
      <c r="I1840">
        <v>15709</v>
      </c>
      <c r="J1840">
        <v>79</v>
      </c>
      <c r="K1840">
        <v>97</v>
      </c>
      <c r="L1840" t="s">
        <v>34</v>
      </c>
      <c r="M1840">
        <v>117</v>
      </c>
      <c r="N1840">
        <f>Table1[[#This Row],[Basic Salary]]+Table1[[#This Row],[Bonus]]</f>
        <v>103483</v>
      </c>
      <c r="O1840" s="2">
        <f>Table1[[#This Row],[Bonus]]/Table1[[#This Row],[Basic Salary]]</f>
        <v>0.17897099368833597</v>
      </c>
      <c r="P1840">
        <f ca="1">DATEDIF(Table1[[#This Row],[Date of Birth]],TODAY(),"Y")</f>
        <v>44</v>
      </c>
      <c r="Q1840">
        <f ca="1">DATEDIF(Table1[[#This Row],[Joining Date]],TODAY(),"Y")</f>
        <v>3</v>
      </c>
      <c r="R1840" t="str">
        <f ca="1">IF(YEAR(Table1[[#This Row],[Joining Date]])=YEAR(TODAY()),"Yes","No")</f>
        <v>No</v>
      </c>
      <c r="S1840" t="str">
        <f ca="1">IF(Table1[[#This Row],[Experience]]&gt;5,"Yes","No")</f>
        <v>No</v>
      </c>
      <c r="T1840" t="str">
        <f>TEXT(Table1[[#This Row],[Joining Date]],"mmmm")</f>
        <v>July</v>
      </c>
      <c r="U1840" t="str">
        <f>TEXT(Table1[[#This Row],[Joining Date]],"yyyy")</f>
        <v>2023</v>
      </c>
      <c r="V1840" s="5">
        <f ca="1">TODAY()-Table1[[#This Row],[Joining Date]]</f>
        <v>1115</v>
      </c>
      <c r="W1840" t="str">
        <f>LEFT(Table1[[#This Row],[Employee Name]],FIND(" ",Table1[[#This Row],[Employee Name]])-1)</f>
        <v>Kavya</v>
      </c>
      <c r="X1840" t="str">
        <f>RIGHT(Table1[[#This Row],[Employee Name]],LEN(Table1[[#This Row],[Employee Name]])-FIND(" ",Table1[[#This Row],[Employee Name]]))</f>
        <v>Nair</v>
      </c>
      <c r="Y1840" t="str">
        <f>Table1[[#This Row],[Department]]&amp;"-"&amp;Table1[[#This Row],[Employee ID]]</f>
        <v>Support-E02187</v>
      </c>
      <c r="Z1840" t="str">
        <f>LEFT(Table1[[#This Row],[Department]],3)</f>
        <v>Sup</v>
      </c>
      <c r="AA1840" t="str">
        <f>_xlfn.XLOOKUP(Table1[[#This Row],[Manager ID]],MANAGERS!A:A,MANAGERS!B:B)</f>
        <v>Manager_17</v>
      </c>
      <c r="AB1840" t="str" cm="1">
        <f t="array" ref="AB1840">_xlfn.XLOOKUP(Table1[[#This Row],[Manager ID]],Table2[[#All],[Manager ID]],Table2[[#All],[Department Head]])</f>
        <v>Finance</v>
      </c>
      <c r="AC1840" s="2">
        <f>_xlfn.XLOOKUP(Table1[[#This Row],[City]],L:L,O:O)</f>
        <v>0.24030340748661314</v>
      </c>
      <c r="AD1840" t="str" cm="1">
        <f t="array" ref="AD1840">_xlfn.IFS(Table1[[#This Row],[Performance Score]]&gt;=90,"Excellent",Table1[[#This Row],[Performance Score]]&gt;=75,"Good",Table1[[#This Row],[Performance Score]]&gt;=60,"Average",Table1[[#This Row],[Performance Score]]&lt;=60,"Need Improvement")</f>
        <v>Excellent</v>
      </c>
      <c r="AE1840" t="str">
        <f>IF(AND(Table1[[#This Row],[Attendance %]]&gt;=80,(Table1[[#This Row],[Performance Score]]&gt;=80)),"Eligible","Not Eligible")</f>
        <v>Not Eligible</v>
      </c>
      <c r="AF1840" t="str">
        <f>IF(Table1[[#This Row],[Performance Score]]&gt;=80,"High Performer","Low Performer")</f>
        <v>High Performer</v>
      </c>
      <c r="AG1840" t="str" cm="1">
        <f t="array" aca="1" ref="AG1840" ca="1">_xlfn.IFS(Table1[[#This Row],[Experience]]&lt;=3,"Junior",Table1[[#This Row],[Experience]]&lt;=7,"Mid Level",Table1[[#This Row],[Experience]]&gt;=7,"Senior")</f>
        <v>Junior</v>
      </c>
      <c r="AH1840" t="str">
        <f>IF(Table1[[#This Row],[Attendance %]]&gt;75,"OK","Below 75")</f>
        <v>OK</v>
      </c>
      <c r="AI1840" t="b">
        <f>ISBLANK(Table1[[#This Row],[Employee ID]])</f>
        <v>0</v>
      </c>
      <c r="AJ1840" t="b">
        <f>ISNUMBER(Table1[[#This Row],[Total Salary  ]])</f>
        <v>1</v>
      </c>
      <c r="AK1840" t="str">
        <f>IFERROR(_xlfn.XLOOKUP(Table1[[#This Row],[Manager ID]],MANAGERS!A:A,MANAGERS!B:B),"Not Found")</f>
        <v>Manager_17</v>
      </c>
    </row>
    <row r="1841" spans="1:37" x14ac:dyDescent="0.2">
      <c r="A1841" t="s">
        <v>2071</v>
      </c>
      <c r="B1841" t="s">
        <v>85</v>
      </c>
      <c r="C1841" t="s">
        <v>21</v>
      </c>
      <c r="D1841" t="s">
        <v>33</v>
      </c>
      <c r="E1841" t="s">
        <v>51</v>
      </c>
      <c r="F1841" s="1">
        <v>45009</v>
      </c>
      <c r="G1841" s="1">
        <v>30611</v>
      </c>
      <c r="H1841">
        <v>84080</v>
      </c>
      <c r="I1841">
        <v>19365</v>
      </c>
      <c r="J1841">
        <v>85</v>
      </c>
      <c r="K1841">
        <v>88</v>
      </c>
      <c r="L1841" t="s">
        <v>37</v>
      </c>
      <c r="M1841">
        <v>108</v>
      </c>
      <c r="N1841">
        <f>Table1[[#This Row],[Basic Salary]]+Table1[[#This Row],[Bonus]]</f>
        <v>103445</v>
      </c>
      <c r="O1841" s="2">
        <f>Table1[[#This Row],[Bonus]]/Table1[[#This Row],[Basic Salary]]</f>
        <v>0.2303163653663178</v>
      </c>
      <c r="P1841">
        <f ca="1">DATEDIF(Table1[[#This Row],[Date of Birth]],TODAY(),"Y")</f>
        <v>42</v>
      </c>
      <c r="Q1841">
        <f ca="1">DATEDIF(Table1[[#This Row],[Joining Date]],TODAY(),"Y")</f>
        <v>3</v>
      </c>
      <c r="R1841" t="str">
        <f ca="1">IF(YEAR(Table1[[#This Row],[Joining Date]])=YEAR(TODAY()),"Yes","No")</f>
        <v>No</v>
      </c>
      <c r="S1841" t="str">
        <f ca="1">IF(Table1[[#This Row],[Experience]]&gt;5,"Yes","No")</f>
        <v>No</v>
      </c>
      <c r="T1841" t="str">
        <f>TEXT(Table1[[#This Row],[Joining Date]],"mmmm")</f>
        <v>March</v>
      </c>
      <c r="U1841" t="str">
        <f>TEXT(Table1[[#This Row],[Joining Date]],"yyyy")</f>
        <v>2023</v>
      </c>
      <c r="V1841" s="5">
        <f ca="1">TODAY()-Table1[[#This Row],[Joining Date]]</f>
        <v>1230</v>
      </c>
      <c r="W1841" t="str">
        <f>LEFT(Table1[[#This Row],[Employee Name]],FIND(" ",Table1[[#This Row],[Employee Name]])-1)</f>
        <v>Pooja</v>
      </c>
      <c r="X1841" t="str">
        <f>RIGHT(Table1[[#This Row],[Employee Name]],LEN(Table1[[#This Row],[Employee Name]])-FIND(" ",Table1[[#This Row],[Employee Name]]))</f>
        <v>Das</v>
      </c>
      <c r="Y1841" t="str">
        <f>Table1[[#This Row],[Department]]&amp;"-"&amp;Table1[[#This Row],[Employee ID]]</f>
        <v>Marketing-E02015</v>
      </c>
      <c r="Z1841" t="str">
        <f>LEFT(Table1[[#This Row],[Department]],3)</f>
        <v>Mar</v>
      </c>
      <c r="AA1841" t="str">
        <f>_xlfn.XLOOKUP(Table1[[#This Row],[Manager ID]],MANAGERS!A:A,MANAGERS!B:B)</f>
        <v>Manager_8</v>
      </c>
      <c r="AB1841" t="str" cm="1">
        <f t="array" ref="AB1841">_xlfn.XLOOKUP(Table1[[#This Row],[Manager ID]],Table2[[#All],[Manager ID]],Table2[[#All],[Department Head]])</f>
        <v>Sales</v>
      </c>
      <c r="AC1841" s="2">
        <f>_xlfn.XLOOKUP(Table1[[#This Row],[City]],L:L,O:O)</f>
        <v>0.24036902712549932</v>
      </c>
      <c r="AD1841" t="str" cm="1">
        <f t="array" ref="AD1841">_xlfn.IFS(Table1[[#This Row],[Performance Score]]&gt;=90,"Excellent",Table1[[#This Row],[Performance Score]]&gt;=75,"Good",Table1[[#This Row],[Performance Score]]&gt;=60,"Average",Table1[[#This Row],[Performance Score]]&lt;=60,"Need Improvement")</f>
        <v>Good</v>
      </c>
      <c r="AE1841" t="str">
        <f>IF(AND(Table1[[#This Row],[Attendance %]]&gt;=80,(Table1[[#This Row],[Performance Score]]&gt;=80)),"Eligible","Not Eligible")</f>
        <v>Eligible</v>
      </c>
      <c r="AF1841" t="str">
        <f>IF(Table1[[#This Row],[Performance Score]]&gt;=80,"High Performer","Low Performer")</f>
        <v>High Performer</v>
      </c>
      <c r="AG1841" t="str" cm="1">
        <f t="array" aca="1" ref="AG1841" ca="1">_xlfn.IFS(Table1[[#This Row],[Experience]]&lt;=3,"Junior",Table1[[#This Row],[Experience]]&lt;=7,"Mid Level",Table1[[#This Row],[Experience]]&gt;=7,"Senior")</f>
        <v>Junior</v>
      </c>
      <c r="AH1841" t="str">
        <f>IF(Table1[[#This Row],[Attendance %]]&gt;75,"OK","Below 75")</f>
        <v>OK</v>
      </c>
      <c r="AI1841" t="b">
        <f>ISBLANK(Table1[[#This Row],[Employee ID]])</f>
        <v>0</v>
      </c>
      <c r="AJ1841" t="b">
        <f>ISNUMBER(Table1[[#This Row],[Total Salary  ]])</f>
        <v>1</v>
      </c>
      <c r="AK1841" t="str">
        <f>IFERROR(_xlfn.XLOOKUP(Table1[[#This Row],[Manager ID]],MANAGERS!A:A,MANAGERS!B:B),"Not Found")</f>
        <v>Manager_8</v>
      </c>
    </row>
    <row r="1842" spans="1:37" x14ac:dyDescent="0.2">
      <c r="A1842" t="s">
        <v>3148</v>
      </c>
      <c r="B1842" t="s">
        <v>50</v>
      </c>
      <c r="C1842" t="s">
        <v>15</v>
      </c>
      <c r="D1842" t="s">
        <v>43</v>
      </c>
      <c r="E1842" t="s">
        <v>51</v>
      </c>
      <c r="F1842" s="1">
        <v>42407</v>
      </c>
      <c r="G1842" s="1">
        <v>31537</v>
      </c>
      <c r="H1842">
        <v>78295</v>
      </c>
      <c r="I1842">
        <v>25115</v>
      </c>
      <c r="J1842">
        <v>98</v>
      </c>
      <c r="K1842">
        <v>57</v>
      </c>
      <c r="L1842" t="s">
        <v>31</v>
      </c>
      <c r="M1842">
        <v>105</v>
      </c>
      <c r="N1842">
        <f>Table1[[#This Row],[Basic Salary]]+Table1[[#This Row],[Bonus]]</f>
        <v>103410</v>
      </c>
      <c r="O1842" s="2">
        <f>Table1[[#This Row],[Bonus]]/Table1[[#This Row],[Basic Salary]]</f>
        <v>0.32077399578517146</v>
      </c>
      <c r="P1842">
        <f ca="1">DATEDIF(Table1[[#This Row],[Date of Birth]],TODAY(),"Y")</f>
        <v>40</v>
      </c>
      <c r="Q1842">
        <f ca="1">DATEDIF(Table1[[#This Row],[Joining Date]],TODAY(),"Y")</f>
        <v>10</v>
      </c>
      <c r="R1842" t="str">
        <f ca="1">IF(YEAR(Table1[[#This Row],[Joining Date]])=YEAR(TODAY()),"Yes","No")</f>
        <v>No</v>
      </c>
      <c r="S1842" t="str">
        <f ca="1">IF(Table1[[#This Row],[Experience]]&gt;5,"Yes","No")</f>
        <v>Yes</v>
      </c>
      <c r="T1842" t="str">
        <f>TEXT(Table1[[#This Row],[Joining Date]],"mmmm")</f>
        <v>February</v>
      </c>
      <c r="U1842" t="str">
        <f>TEXT(Table1[[#This Row],[Joining Date]],"yyyy")</f>
        <v>2016</v>
      </c>
      <c r="V1842" s="5">
        <f ca="1">TODAY()-Table1[[#This Row],[Joining Date]]</f>
        <v>3832</v>
      </c>
      <c r="W1842" t="str">
        <f>LEFT(Table1[[#This Row],[Employee Name]],FIND(" ",Table1[[#This Row],[Employee Name]])-1)</f>
        <v>Ravi</v>
      </c>
      <c r="X1842" t="str">
        <f>RIGHT(Table1[[#This Row],[Employee Name]],LEN(Table1[[#This Row],[Employee Name]])-FIND(" ",Table1[[#This Row],[Employee Name]]))</f>
        <v>Teja</v>
      </c>
      <c r="Y1842" t="str">
        <f>Table1[[#This Row],[Department]]&amp;"-"&amp;Table1[[#This Row],[Employee ID]]</f>
        <v>Operations-E03092</v>
      </c>
      <c r="Z1842" t="str">
        <f>LEFT(Table1[[#This Row],[Department]],3)</f>
        <v>Ope</v>
      </c>
      <c r="AA1842" t="str">
        <f>_xlfn.XLOOKUP(Table1[[#This Row],[Manager ID]],MANAGERS!A:A,MANAGERS!B:B)</f>
        <v>Manager_5</v>
      </c>
      <c r="AB1842" t="str" cm="1">
        <f t="array" ref="AB1842">_xlfn.XLOOKUP(Table1[[#This Row],[Manager ID]],Table2[[#All],[Manager ID]],Table2[[#All],[Department Head]])</f>
        <v>Sales</v>
      </c>
      <c r="AC1842" s="2">
        <f>_xlfn.XLOOKUP(Table1[[#This Row],[City]],L:L,O:O)</f>
        <v>0.241864189087755</v>
      </c>
      <c r="AD1842" t="str" cm="1">
        <f t="array" ref="AD1842">_xlfn.IFS(Table1[[#This Row],[Performance Score]]&gt;=90,"Excellent",Table1[[#This Row],[Performance Score]]&gt;=75,"Good",Table1[[#This Row],[Performance Score]]&gt;=60,"Average",Table1[[#This Row],[Performance Score]]&lt;=60,"Need Improvement")</f>
        <v>Need Improvement</v>
      </c>
      <c r="AE1842" t="str">
        <f>IF(AND(Table1[[#This Row],[Attendance %]]&gt;=80,(Table1[[#This Row],[Performance Score]]&gt;=80)),"Eligible","Not Eligible")</f>
        <v>Not Eligible</v>
      </c>
      <c r="AF1842" t="str">
        <f>IF(Table1[[#This Row],[Performance Score]]&gt;=80,"High Performer","Low Performer")</f>
        <v>Low Performer</v>
      </c>
      <c r="AG1842" t="str" cm="1">
        <f t="array" aca="1" ref="AG1842" ca="1">_xlfn.IFS(Table1[[#This Row],[Experience]]&lt;=3,"Junior",Table1[[#This Row],[Experience]]&lt;=7,"Mid Level",Table1[[#This Row],[Experience]]&gt;=7,"Senior")</f>
        <v>Senior</v>
      </c>
      <c r="AH1842" t="str">
        <f>IF(Table1[[#This Row],[Attendance %]]&gt;75,"OK","Below 75")</f>
        <v>OK</v>
      </c>
      <c r="AI1842" t="b">
        <f>ISBLANK(Table1[[#This Row],[Employee ID]])</f>
        <v>0</v>
      </c>
      <c r="AJ1842" t="b">
        <f>ISNUMBER(Table1[[#This Row],[Total Salary  ]])</f>
        <v>1</v>
      </c>
      <c r="AK1842" t="str">
        <f>IFERROR(_xlfn.XLOOKUP(Table1[[#This Row],[Manager ID]],MANAGERS!A:A,MANAGERS!B:B),"Not Found")</f>
        <v>Manager_5</v>
      </c>
    </row>
    <row r="1843" spans="1:37" x14ac:dyDescent="0.2">
      <c r="A1843" t="s">
        <v>3745</v>
      </c>
      <c r="B1843" t="s">
        <v>20</v>
      </c>
      <c r="C1843" t="s">
        <v>21</v>
      </c>
      <c r="D1843" t="s">
        <v>43</v>
      </c>
      <c r="E1843" t="s">
        <v>17</v>
      </c>
      <c r="F1843" s="1">
        <v>44286</v>
      </c>
      <c r="G1843" s="1">
        <v>32277</v>
      </c>
      <c r="H1843">
        <v>97553</v>
      </c>
      <c r="I1843">
        <v>5827</v>
      </c>
      <c r="J1843">
        <v>81</v>
      </c>
      <c r="K1843">
        <v>42</v>
      </c>
      <c r="L1843" t="s">
        <v>37</v>
      </c>
      <c r="M1843">
        <v>109</v>
      </c>
      <c r="N1843">
        <f>Table1[[#This Row],[Basic Salary]]+Table1[[#This Row],[Bonus]]</f>
        <v>103380</v>
      </c>
      <c r="O1843" s="2">
        <f>Table1[[#This Row],[Bonus]]/Table1[[#This Row],[Basic Salary]]</f>
        <v>5.9731633061002737E-2</v>
      </c>
      <c r="P1843">
        <f ca="1">DATEDIF(Table1[[#This Row],[Date of Birth]],TODAY(),"Y")</f>
        <v>38</v>
      </c>
      <c r="Q1843">
        <f ca="1">DATEDIF(Table1[[#This Row],[Joining Date]],TODAY(),"Y")</f>
        <v>5</v>
      </c>
      <c r="R1843" t="str">
        <f ca="1">IF(YEAR(Table1[[#This Row],[Joining Date]])=YEAR(TODAY()),"Yes","No")</f>
        <v>No</v>
      </c>
      <c r="S1843" t="str">
        <f ca="1">IF(Table1[[#This Row],[Experience]]&gt;5,"Yes","No")</f>
        <v>No</v>
      </c>
      <c r="T1843" t="str">
        <f>TEXT(Table1[[#This Row],[Joining Date]],"mmmm")</f>
        <v>March</v>
      </c>
      <c r="U1843" t="str">
        <f>TEXT(Table1[[#This Row],[Joining Date]],"yyyy")</f>
        <v>2021</v>
      </c>
      <c r="V1843" s="5">
        <f ca="1">TODAY()-Table1[[#This Row],[Joining Date]]</f>
        <v>1953</v>
      </c>
      <c r="W1843" t="str">
        <f>LEFT(Table1[[#This Row],[Employee Name]],FIND(" ",Table1[[#This Row],[Employee Name]])-1)</f>
        <v>Rahul</v>
      </c>
      <c r="X1843" t="str">
        <f>RIGHT(Table1[[#This Row],[Employee Name]],LEN(Table1[[#This Row],[Employee Name]])-FIND(" ",Table1[[#This Row],[Employee Name]]))</f>
        <v>Verma</v>
      </c>
      <c r="Y1843" t="str">
        <f>Table1[[#This Row],[Department]]&amp;"-"&amp;Table1[[#This Row],[Employee ID]]</f>
        <v>Operations-E03689</v>
      </c>
      <c r="Z1843" t="str">
        <f>LEFT(Table1[[#This Row],[Department]],3)</f>
        <v>Ope</v>
      </c>
      <c r="AA1843" t="str">
        <f>_xlfn.XLOOKUP(Table1[[#This Row],[Manager ID]],MANAGERS!A:A,MANAGERS!B:B)</f>
        <v>Manager_9</v>
      </c>
      <c r="AB1843" t="str" cm="1">
        <f t="array" ref="AB1843">_xlfn.XLOOKUP(Table1[[#This Row],[Manager ID]],Table2[[#All],[Manager ID]],Table2[[#All],[Department Head]])</f>
        <v>Sales</v>
      </c>
      <c r="AC1843" s="2">
        <f>_xlfn.XLOOKUP(Table1[[#This Row],[City]],L:L,O:O)</f>
        <v>0.24036902712549932</v>
      </c>
      <c r="AD1843" t="str" cm="1">
        <f t="array" ref="AD1843">_xlfn.IFS(Table1[[#This Row],[Performance Score]]&gt;=90,"Excellent",Table1[[#This Row],[Performance Score]]&gt;=75,"Good",Table1[[#This Row],[Performance Score]]&gt;=60,"Average",Table1[[#This Row],[Performance Score]]&lt;=60,"Need Improvement")</f>
        <v>Need Improvement</v>
      </c>
      <c r="AE1843" t="str">
        <f>IF(AND(Table1[[#This Row],[Attendance %]]&gt;=80,(Table1[[#This Row],[Performance Score]]&gt;=80)),"Eligible","Not Eligible")</f>
        <v>Not Eligible</v>
      </c>
      <c r="AF1843" t="str">
        <f>IF(Table1[[#This Row],[Performance Score]]&gt;=80,"High Performer","Low Performer")</f>
        <v>Low Performer</v>
      </c>
      <c r="AG1843" t="str" cm="1">
        <f t="array" aca="1" ref="AG1843" ca="1">_xlfn.IFS(Table1[[#This Row],[Experience]]&lt;=3,"Junior",Table1[[#This Row],[Experience]]&lt;=7,"Mid Level",Table1[[#This Row],[Experience]]&gt;=7,"Senior")</f>
        <v>Mid Level</v>
      </c>
      <c r="AH1843" t="str">
        <f>IF(Table1[[#This Row],[Attendance %]]&gt;75,"OK","Below 75")</f>
        <v>OK</v>
      </c>
      <c r="AI1843" t="b">
        <f>ISBLANK(Table1[[#This Row],[Employee ID]])</f>
        <v>0</v>
      </c>
      <c r="AJ1843" t="b">
        <f>ISNUMBER(Table1[[#This Row],[Total Salary  ]])</f>
        <v>1</v>
      </c>
      <c r="AK1843" t="str">
        <f>IFERROR(_xlfn.XLOOKUP(Table1[[#This Row],[Manager ID]],MANAGERS!A:A,MANAGERS!B:B),"Not Found")</f>
        <v>Manager_9</v>
      </c>
    </row>
    <row r="1844" spans="1:37" x14ac:dyDescent="0.2">
      <c r="A1844" t="s">
        <v>4871</v>
      </c>
      <c r="B1844" t="s">
        <v>75</v>
      </c>
      <c r="C1844" t="s">
        <v>15</v>
      </c>
      <c r="D1844" t="s">
        <v>43</v>
      </c>
      <c r="E1844" t="s">
        <v>17</v>
      </c>
      <c r="F1844" s="1">
        <v>44668</v>
      </c>
      <c r="G1844" s="1">
        <v>30335</v>
      </c>
      <c r="H1844">
        <v>80524</v>
      </c>
      <c r="I1844">
        <v>22840</v>
      </c>
      <c r="J1844">
        <v>96</v>
      </c>
      <c r="K1844">
        <v>64</v>
      </c>
      <c r="L1844" t="s">
        <v>53</v>
      </c>
      <c r="M1844">
        <v>101</v>
      </c>
      <c r="N1844">
        <f>Table1[[#This Row],[Basic Salary]]+Table1[[#This Row],[Bonus]]</f>
        <v>103364</v>
      </c>
      <c r="O1844" s="2">
        <f>Table1[[#This Row],[Bonus]]/Table1[[#This Row],[Basic Salary]]</f>
        <v>0.28364214395708109</v>
      </c>
      <c r="P1844">
        <f ca="1">DATEDIF(Table1[[#This Row],[Date of Birth]],TODAY(),"Y")</f>
        <v>43</v>
      </c>
      <c r="Q1844">
        <f ca="1">DATEDIF(Table1[[#This Row],[Joining Date]],TODAY(),"Y")</f>
        <v>4</v>
      </c>
      <c r="R1844" t="str">
        <f ca="1">IF(YEAR(Table1[[#This Row],[Joining Date]])=YEAR(TODAY()),"Yes","No")</f>
        <v>No</v>
      </c>
      <c r="S1844" t="str">
        <f ca="1">IF(Table1[[#This Row],[Experience]]&gt;5,"Yes","No")</f>
        <v>No</v>
      </c>
      <c r="T1844" t="str">
        <f>TEXT(Table1[[#This Row],[Joining Date]],"mmmm")</f>
        <v>April</v>
      </c>
      <c r="U1844" t="str">
        <f>TEXT(Table1[[#This Row],[Joining Date]],"yyyy")</f>
        <v>2022</v>
      </c>
      <c r="V1844" s="5">
        <f ca="1">TODAY()-Table1[[#This Row],[Joining Date]]</f>
        <v>1571</v>
      </c>
      <c r="W1844" t="str">
        <f>LEFT(Table1[[#This Row],[Employee Name]],FIND(" ",Table1[[#This Row],[Employee Name]])-1)</f>
        <v>Ishita</v>
      </c>
      <c r="X1844" t="str">
        <f>RIGHT(Table1[[#This Row],[Employee Name]],LEN(Table1[[#This Row],[Employee Name]])-FIND(" ",Table1[[#This Row],[Employee Name]]))</f>
        <v>Roy</v>
      </c>
      <c r="Y1844" t="str">
        <f>Table1[[#This Row],[Department]]&amp;"-"&amp;Table1[[#This Row],[Employee ID]]</f>
        <v>Operations-E04815</v>
      </c>
      <c r="Z1844" t="str">
        <f>LEFT(Table1[[#This Row],[Department]],3)</f>
        <v>Ope</v>
      </c>
      <c r="AA1844" t="str">
        <f>_xlfn.XLOOKUP(Table1[[#This Row],[Manager ID]],MANAGERS!A:A,MANAGERS!B:B)</f>
        <v>Manager_1</v>
      </c>
      <c r="AB1844" t="str" cm="1">
        <f t="array" ref="AB1844">_xlfn.XLOOKUP(Table1[[#This Row],[Manager ID]],Table2[[#All],[Manager ID]],Table2[[#All],[Department Head]])</f>
        <v>Support</v>
      </c>
      <c r="AC1844" s="2">
        <f>_xlfn.XLOOKUP(Table1[[#This Row],[City]],L:L,O:O)</f>
        <v>0.23685887225230964</v>
      </c>
      <c r="AD1844" t="str" cm="1">
        <f t="array" ref="AD1844">_xlfn.IFS(Table1[[#This Row],[Performance Score]]&gt;=90,"Excellent",Table1[[#This Row],[Performance Score]]&gt;=75,"Good",Table1[[#This Row],[Performance Score]]&gt;=60,"Average",Table1[[#This Row],[Performance Score]]&lt;=60,"Need Improvement")</f>
        <v>Average</v>
      </c>
      <c r="AE1844" t="str">
        <f>IF(AND(Table1[[#This Row],[Attendance %]]&gt;=80,(Table1[[#This Row],[Performance Score]]&gt;=80)),"Eligible","Not Eligible")</f>
        <v>Not Eligible</v>
      </c>
      <c r="AF1844" t="str">
        <f>IF(Table1[[#This Row],[Performance Score]]&gt;=80,"High Performer","Low Performer")</f>
        <v>Low Performer</v>
      </c>
      <c r="AG1844" t="str" cm="1">
        <f t="array" aca="1" ref="AG1844" ca="1">_xlfn.IFS(Table1[[#This Row],[Experience]]&lt;=3,"Junior",Table1[[#This Row],[Experience]]&lt;=7,"Mid Level",Table1[[#This Row],[Experience]]&gt;=7,"Senior")</f>
        <v>Mid Level</v>
      </c>
      <c r="AH1844" t="str">
        <f>IF(Table1[[#This Row],[Attendance %]]&gt;75,"OK","Below 75")</f>
        <v>OK</v>
      </c>
      <c r="AI1844" t="b">
        <f>ISBLANK(Table1[[#This Row],[Employee ID]])</f>
        <v>0</v>
      </c>
      <c r="AJ1844" t="b">
        <f>ISNUMBER(Table1[[#This Row],[Total Salary  ]])</f>
        <v>1</v>
      </c>
      <c r="AK1844" t="str">
        <f>IFERROR(_xlfn.XLOOKUP(Table1[[#This Row],[Manager ID]],MANAGERS!A:A,MANAGERS!B:B),"Not Found")</f>
        <v>Manager_1</v>
      </c>
    </row>
    <row r="1845" spans="1:37" x14ac:dyDescent="0.2">
      <c r="A1845" t="s">
        <v>1982</v>
      </c>
      <c r="B1845" t="s">
        <v>20</v>
      </c>
      <c r="C1845" t="s">
        <v>21</v>
      </c>
      <c r="D1845" t="s">
        <v>25</v>
      </c>
      <c r="E1845" t="s">
        <v>26</v>
      </c>
      <c r="F1845" s="1">
        <v>43140</v>
      </c>
      <c r="G1845" s="1">
        <v>39932</v>
      </c>
      <c r="H1845">
        <v>92027</v>
      </c>
      <c r="I1845">
        <v>11319</v>
      </c>
      <c r="J1845">
        <v>63</v>
      </c>
      <c r="K1845">
        <v>79</v>
      </c>
      <c r="L1845" t="s">
        <v>34</v>
      </c>
      <c r="M1845">
        <v>107</v>
      </c>
      <c r="N1845">
        <f>Table1[[#This Row],[Basic Salary]]+Table1[[#This Row],[Bonus]]</f>
        <v>103346</v>
      </c>
      <c r="O1845" s="2">
        <f>Table1[[#This Row],[Bonus]]/Table1[[#This Row],[Basic Salary]]</f>
        <v>0.12299651189324871</v>
      </c>
      <c r="P1845">
        <f ca="1">DATEDIF(Table1[[#This Row],[Date of Birth]],TODAY(),"Y")</f>
        <v>17</v>
      </c>
      <c r="Q1845">
        <f ca="1">DATEDIF(Table1[[#This Row],[Joining Date]],TODAY(),"Y")</f>
        <v>8</v>
      </c>
      <c r="R1845" t="str">
        <f ca="1">IF(YEAR(Table1[[#This Row],[Joining Date]])=YEAR(TODAY()),"Yes","No")</f>
        <v>No</v>
      </c>
      <c r="S1845" t="str">
        <f ca="1">IF(Table1[[#This Row],[Experience]]&gt;5,"Yes","No")</f>
        <v>Yes</v>
      </c>
      <c r="T1845" t="str">
        <f>TEXT(Table1[[#This Row],[Joining Date]],"mmmm")</f>
        <v>February</v>
      </c>
      <c r="U1845" t="str">
        <f>TEXT(Table1[[#This Row],[Joining Date]],"yyyy")</f>
        <v>2018</v>
      </c>
      <c r="V1845" s="5">
        <f ca="1">TODAY()-Table1[[#This Row],[Joining Date]]</f>
        <v>3099</v>
      </c>
      <c r="W1845" t="str">
        <f>LEFT(Table1[[#This Row],[Employee Name]],FIND(" ",Table1[[#This Row],[Employee Name]])-1)</f>
        <v>Rahul</v>
      </c>
      <c r="X1845" t="str">
        <f>RIGHT(Table1[[#This Row],[Employee Name]],LEN(Table1[[#This Row],[Employee Name]])-FIND(" ",Table1[[#This Row],[Employee Name]]))</f>
        <v>Verma</v>
      </c>
      <c r="Y1845" t="str">
        <f>Table1[[#This Row],[Department]]&amp;"-"&amp;Table1[[#This Row],[Employee ID]]</f>
        <v>Finance-E01926</v>
      </c>
      <c r="Z1845" t="str">
        <f>LEFT(Table1[[#This Row],[Department]],3)</f>
        <v>Fin</v>
      </c>
      <c r="AA1845" t="str">
        <f>_xlfn.XLOOKUP(Table1[[#This Row],[Manager ID]],MANAGERS!A:A,MANAGERS!B:B)</f>
        <v>Manager_7</v>
      </c>
      <c r="AB1845" t="str" cm="1">
        <f t="array" ref="AB1845">_xlfn.XLOOKUP(Table1[[#This Row],[Manager ID]],Table2[[#All],[Manager ID]],Table2[[#All],[Department Head]])</f>
        <v>Operations</v>
      </c>
      <c r="AC1845" s="2">
        <f>_xlfn.XLOOKUP(Table1[[#This Row],[City]],L:L,O:O)</f>
        <v>0.24030340748661314</v>
      </c>
      <c r="AD1845" t="str" cm="1">
        <f t="array" ref="AD1845">_xlfn.IFS(Table1[[#This Row],[Performance Score]]&gt;=90,"Excellent",Table1[[#This Row],[Performance Score]]&gt;=75,"Good",Table1[[#This Row],[Performance Score]]&gt;=60,"Average",Table1[[#This Row],[Performance Score]]&lt;=60,"Need Improvement")</f>
        <v>Good</v>
      </c>
      <c r="AE1845" t="str">
        <f>IF(AND(Table1[[#This Row],[Attendance %]]&gt;=80,(Table1[[#This Row],[Performance Score]]&gt;=80)),"Eligible","Not Eligible")</f>
        <v>Not Eligible</v>
      </c>
      <c r="AF1845" t="str">
        <f>IF(Table1[[#This Row],[Performance Score]]&gt;=80,"High Performer","Low Performer")</f>
        <v>Low Performer</v>
      </c>
      <c r="AG1845" t="str" cm="1">
        <f t="array" aca="1" ref="AG1845" ca="1">_xlfn.IFS(Table1[[#This Row],[Experience]]&lt;=3,"Junior",Table1[[#This Row],[Experience]]&lt;=7,"Mid Level",Table1[[#This Row],[Experience]]&gt;=7,"Senior")</f>
        <v>Senior</v>
      </c>
      <c r="AH1845" t="str">
        <f>IF(Table1[[#This Row],[Attendance %]]&gt;75,"OK","Below 75")</f>
        <v>Below 75</v>
      </c>
      <c r="AI1845" t="b">
        <f>ISBLANK(Table1[[#This Row],[Employee ID]])</f>
        <v>0</v>
      </c>
      <c r="AJ1845" t="b">
        <f>ISNUMBER(Table1[[#This Row],[Total Salary  ]])</f>
        <v>1</v>
      </c>
      <c r="AK1845" t="str">
        <f>IFERROR(_xlfn.XLOOKUP(Table1[[#This Row],[Manager ID]],MANAGERS!A:A,MANAGERS!B:B),"Not Found")</f>
        <v>Manager_7</v>
      </c>
    </row>
    <row r="1846" spans="1:37" x14ac:dyDescent="0.2">
      <c r="A1846" t="s">
        <v>1302</v>
      </c>
      <c r="B1846" t="s">
        <v>60</v>
      </c>
      <c r="C1846" t="s">
        <v>21</v>
      </c>
      <c r="D1846" t="s">
        <v>46</v>
      </c>
      <c r="E1846" t="s">
        <v>30</v>
      </c>
      <c r="F1846" s="1">
        <v>45476</v>
      </c>
      <c r="G1846" s="1">
        <v>32150</v>
      </c>
      <c r="H1846">
        <v>83170</v>
      </c>
      <c r="I1846">
        <v>20162</v>
      </c>
      <c r="J1846">
        <v>61</v>
      </c>
      <c r="K1846">
        <v>68</v>
      </c>
      <c r="L1846" t="s">
        <v>53</v>
      </c>
      <c r="M1846">
        <v>115</v>
      </c>
      <c r="N1846">
        <f>Table1[[#This Row],[Basic Salary]]+Table1[[#This Row],[Bonus]]</f>
        <v>103332</v>
      </c>
      <c r="O1846" s="2">
        <f>Table1[[#This Row],[Bonus]]/Table1[[#This Row],[Basic Salary]]</f>
        <v>0.24241914151737406</v>
      </c>
      <c r="P1846">
        <f ca="1">DATEDIF(Table1[[#This Row],[Date of Birth]],TODAY(),"Y")</f>
        <v>38</v>
      </c>
      <c r="Q1846">
        <f ca="1">DATEDIF(Table1[[#This Row],[Joining Date]],TODAY(),"Y")</f>
        <v>2</v>
      </c>
      <c r="R1846" t="str">
        <f ca="1">IF(YEAR(Table1[[#This Row],[Joining Date]])=YEAR(TODAY()),"Yes","No")</f>
        <v>No</v>
      </c>
      <c r="S1846" t="str">
        <f ca="1">IF(Table1[[#This Row],[Experience]]&gt;5,"Yes","No")</f>
        <v>No</v>
      </c>
      <c r="T1846" t="str">
        <f>TEXT(Table1[[#This Row],[Joining Date]],"mmmm")</f>
        <v>July</v>
      </c>
      <c r="U1846" t="str">
        <f>TEXT(Table1[[#This Row],[Joining Date]],"yyyy")</f>
        <v>2024</v>
      </c>
      <c r="V1846" s="5">
        <f ca="1">TODAY()-Table1[[#This Row],[Joining Date]]</f>
        <v>763</v>
      </c>
      <c r="W1846" t="str">
        <f>LEFT(Table1[[#This Row],[Employee Name]],FIND(" ",Table1[[#This Row],[Employee Name]])-1)</f>
        <v>Gayathri</v>
      </c>
      <c r="X1846" t="str">
        <f>RIGHT(Table1[[#This Row],[Employee Name]],LEN(Table1[[#This Row],[Employee Name]])-FIND(" ",Table1[[#This Row],[Employee Name]]))</f>
        <v>Iyer</v>
      </c>
      <c r="Y1846" t="str">
        <f>Table1[[#This Row],[Department]]&amp;"-"&amp;Table1[[#This Row],[Employee ID]]</f>
        <v>Support-E01246</v>
      </c>
      <c r="Z1846" t="str">
        <f>LEFT(Table1[[#This Row],[Department]],3)</f>
        <v>Sup</v>
      </c>
      <c r="AA1846" t="str">
        <f>_xlfn.XLOOKUP(Table1[[#This Row],[Manager ID]],MANAGERS!A:A,MANAGERS!B:B)</f>
        <v>Manager_15</v>
      </c>
      <c r="AB1846" t="str" cm="1">
        <f t="array" ref="AB1846">_xlfn.XLOOKUP(Table1[[#This Row],[Manager ID]],Table2[[#All],[Manager ID]],Table2[[#All],[Department Head]])</f>
        <v>Support</v>
      </c>
      <c r="AC1846" s="2">
        <f>_xlfn.XLOOKUP(Table1[[#This Row],[City]],L:L,O:O)</f>
        <v>0.23685887225230964</v>
      </c>
      <c r="AD1846" t="str" cm="1">
        <f t="array" ref="AD1846">_xlfn.IFS(Table1[[#This Row],[Performance Score]]&gt;=90,"Excellent",Table1[[#This Row],[Performance Score]]&gt;=75,"Good",Table1[[#This Row],[Performance Score]]&gt;=60,"Average",Table1[[#This Row],[Performance Score]]&lt;=60,"Need Improvement")</f>
        <v>Average</v>
      </c>
      <c r="AE1846" t="str">
        <f>IF(AND(Table1[[#This Row],[Attendance %]]&gt;=80,(Table1[[#This Row],[Performance Score]]&gt;=80)),"Eligible","Not Eligible")</f>
        <v>Not Eligible</v>
      </c>
      <c r="AF1846" t="str">
        <f>IF(Table1[[#This Row],[Performance Score]]&gt;=80,"High Performer","Low Performer")</f>
        <v>Low Performer</v>
      </c>
      <c r="AG1846" t="str" cm="1">
        <f t="array" aca="1" ref="AG1846" ca="1">_xlfn.IFS(Table1[[#This Row],[Experience]]&lt;=3,"Junior",Table1[[#This Row],[Experience]]&lt;=7,"Mid Level",Table1[[#This Row],[Experience]]&gt;=7,"Senior")</f>
        <v>Junior</v>
      </c>
      <c r="AH1846" t="str">
        <f>IF(Table1[[#This Row],[Attendance %]]&gt;75,"OK","Below 75")</f>
        <v>Below 75</v>
      </c>
      <c r="AI1846" t="b">
        <f>ISBLANK(Table1[[#This Row],[Employee ID]])</f>
        <v>0</v>
      </c>
      <c r="AJ1846" t="b">
        <f>ISNUMBER(Table1[[#This Row],[Total Salary  ]])</f>
        <v>1</v>
      </c>
      <c r="AK1846" t="str">
        <f>IFERROR(_xlfn.XLOOKUP(Table1[[#This Row],[Manager ID]],MANAGERS!A:A,MANAGERS!B:B),"Not Found")</f>
        <v>Manager_15</v>
      </c>
    </row>
    <row r="1847" spans="1:37" x14ac:dyDescent="0.2">
      <c r="A1847" t="s">
        <v>3667</v>
      </c>
      <c r="B1847" t="s">
        <v>14</v>
      </c>
      <c r="C1847" t="s">
        <v>21</v>
      </c>
      <c r="D1847" t="s">
        <v>25</v>
      </c>
      <c r="E1847" t="s">
        <v>17</v>
      </c>
      <c r="F1847" s="1">
        <v>45976</v>
      </c>
      <c r="G1847" s="1">
        <v>39092</v>
      </c>
      <c r="H1847">
        <v>81187</v>
      </c>
      <c r="I1847">
        <v>22117</v>
      </c>
      <c r="J1847">
        <v>93</v>
      </c>
      <c r="K1847">
        <v>63</v>
      </c>
      <c r="L1847" t="s">
        <v>23</v>
      </c>
      <c r="M1847">
        <v>107</v>
      </c>
      <c r="N1847">
        <f>Table1[[#This Row],[Basic Salary]]+Table1[[#This Row],[Bonus]]</f>
        <v>103304</v>
      </c>
      <c r="O1847" s="2">
        <f>Table1[[#This Row],[Bonus]]/Table1[[#This Row],[Basic Salary]]</f>
        <v>0.27242046140391935</v>
      </c>
      <c r="P1847">
        <f ca="1">DATEDIF(Table1[[#This Row],[Date of Birth]],TODAY(),"Y")</f>
        <v>19</v>
      </c>
      <c r="Q1847">
        <f ca="1">DATEDIF(Table1[[#This Row],[Joining Date]],TODAY(),"Y")</f>
        <v>0</v>
      </c>
      <c r="R1847" t="str">
        <f ca="1">IF(YEAR(Table1[[#This Row],[Joining Date]])=YEAR(TODAY()),"Yes","No")</f>
        <v>No</v>
      </c>
      <c r="S1847" t="str">
        <f ca="1">IF(Table1[[#This Row],[Experience]]&gt;5,"Yes","No")</f>
        <v>No</v>
      </c>
      <c r="T1847" t="str">
        <f>TEXT(Table1[[#This Row],[Joining Date]],"mmmm")</f>
        <v>November</v>
      </c>
      <c r="U1847" t="str">
        <f>TEXT(Table1[[#This Row],[Joining Date]],"yyyy")</f>
        <v>2025</v>
      </c>
      <c r="V1847" s="5">
        <f ca="1">TODAY()-Table1[[#This Row],[Joining Date]]</f>
        <v>263</v>
      </c>
      <c r="W1847" t="str">
        <f>LEFT(Table1[[#This Row],[Employee Name]],FIND(" ",Table1[[#This Row],[Employee Name]])-1)</f>
        <v>Nisha</v>
      </c>
      <c r="X1847" t="str">
        <f>RIGHT(Table1[[#This Row],[Employee Name]],LEN(Table1[[#This Row],[Employee Name]])-FIND(" ",Table1[[#This Row],[Employee Name]]))</f>
        <v>Kapoor</v>
      </c>
      <c r="Y1847" t="str">
        <f>Table1[[#This Row],[Department]]&amp;"-"&amp;Table1[[#This Row],[Employee ID]]</f>
        <v>Finance-E03611</v>
      </c>
      <c r="Z1847" t="str">
        <f>LEFT(Table1[[#This Row],[Department]],3)</f>
        <v>Fin</v>
      </c>
      <c r="AA1847" t="str">
        <f>_xlfn.XLOOKUP(Table1[[#This Row],[Manager ID]],MANAGERS!A:A,MANAGERS!B:B)</f>
        <v>Manager_7</v>
      </c>
      <c r="AB1847" t="str" cm="1">
        <f t="array" ref="AB1847">_xlfn.XLOOKUP(Table1[[#This Row],[Manager ID]],Table2[[#All],[Manager ID]],Table2[[#All],[Department Head]])</f>
        <v>Operations</v>
      </c>
      <c r="AC1847" s="2">
        <f>_xlfn.XLOOKUP(Table1[[#This Row],[City]],L:L,O:O)</f>
        <v>0.23486488519629886</v>
      </c>
      <c r="AD1847" t="str" cm="1">
        <f t="array" ref="AD1847">_xlfn.IFS(Table1[[#This Row],[Performance Score]]&gt;=90,"Excellent",Table1[[#This Row],[Performance Score]]&gt;=75,"Good",Table1[[#This Row],[Performance Score]]&gt;=60,"Average",Table1[[#This Row],[Performance Score]]&lt;=60,"Need Improvement")</f>
        <v>Average</v>
      </c>
      <c r="AE1847" t="str">
        <f>IF(AND(Table1[[#This Row],[Attendance %]]&gt;=80,(Table1[[#This Row],[Performance Score]]&gt;=80)),"Eligible","Not Eligible")</f>
        <v>Not Eligible</v>
      </c>
      <c r="AF1847" t="str">
        <f>IF(Table1[[#This Row],[Performance Score]]&gt;=80,"High Performer","Low Performer")</f>
        <v>Low Performer</v>
      </c>
      <c r="AG1847" t="str" cm="1">
        <f t="array" aca="1" ref="AG1847" ca="1">_xlfn.IFS(Table1[[#This Row],[Experience]]&lt;=3,"Junior",Table1[[#This Row],[Experience]]&lt;=7,"Mid Level",Table1[[#This Row],[Experience]]&gt;=7,"Senior")</f>
        <v>Junior</v>
      </c>
      <c r="AH1847" t="str">
        <f>IF(Table1[[#This Row],[Attendance %]]&gt;75,"OK","Below 75")</f>
        <v>OK</v>
      </c>
      <c r="AI1847" t="b">
        <f>ISBLANK(Table1[[#This Row],[Employee ID]])</f>
        <v>0</v>
      </c>
      <c r="AJ1847" t="b">
        <f>ISNUMBER(Table1[[#This Row],[Total Salary  ]])</f>
        <v>1</v>
      </c>
      <c r="AK1847" t="str">
        <f>IFERROR(_xlfn.XLOOKUP(Table1[[#This Row],[Manager ID]],MANAGERS!A:A,MANAGERS!B:B),"Not Found")</f>
        <v>Manager_7</v>
      </c>
    </row>
    <row r="1848" spans="1:37" x14ac:dyDescent="0.2">
      <c r="A1848" t="s">
        <v>4980</v>
      </c>
      <c r="B1848" t="s">
        <v>29</v>
      </c>
      <c r="C1848" t="s">
        <v>15</v>
      </c>
      <c r="D1848" t="s">
        <v>43</v>
      </c>
      <c r="E1848" t="s">
        <v>30</v>
      </c>
      <c r="F1848" s="1">
        <v>44420</v>
      </c>
      <c r="G1848" s="1">
        <v>34893</v>
      </c>
      <c r="H1848">
        <v>91329</v>
      </c>
      <c r="I1848">
        <v>11942</v>
      </c>
      <c r="J1848">
        <v>71</v>
      </c>
      <c r="K1848">
        <v>63</v>
      </c>
      <c r="L1848" t="s">
        <v>53</v>
      </c>
      <c r="M1848">
        <v>120</v>
      </c>
      <c r="N1848">
        <f>Table1[[#This Row],[Basic Salary]]+Table1[[#This Row],[Bonus]]</f>
        <v>103271</v>
      </c>
      <c r="O1848" s="2">
        <f>Table1[[#This Row],[Bonus]]/Table1[[#This Row],[Basic Salary]]</f>
        <v>0.13075802866559363</v>
      </c>
      <c r="P1848">
        <f ca="1">DATEDIF(Table1[[#This Row],[Date of Birth]],TODAY(),"Y")</f>
        <v>31</v>
      </c>
      <c r="Q1848">
        <f ca="1">DATEDIF(Table1[[#This Row],[Joining Date]],TODAY(),"Y")</f>
        <v>4</v>
      </c>
      <c r="R1848" t="str">
        <f ca="1">IF(YEAR(Table1[[#This Row],[Joining Date]])=YEAR(TODAY()),"Yes","No")</f>
        <v>No</v>
      </c>
      <c r="S1848" t="str">
        <f ca="1">IF(Table1[[#This Row],[Experience]]&gt;5,"Yes","No")</f>
        <v>No</v>
      </c>
      <c r="T1848" t="str">
        <f>TEXT(Table1[[#This Row],[Joining Date]],"mmmm")</f>
        <v>August</v>
      </c>
      <c r="U1848" t="str">
        <f>TEXT(Table1[[#This Row],[Joining Date]],"yyyy")</f>
        <v>2021</v>
      </c>
      <c r="V1848" s="5">
        <f ca="1">TODAY()-Table1[[#This Row],[Joining Date]]</f>
        <v>1819</v>
      </c>
      <c r="W1848" t="str">
        <f>LEFT(Table1[[#This Row],[Employee Name]],FIND(" ",Table1[[#This Row],[Employee Name]])-1)</f>
        <v>Vikram</v>
      </c>
      <c r="X1848" t="str">
        <f>RIGHT(Table1[[#This Row],[Employee Name]],LEN(Table1[[#This Row],[Employee Name]])-FIND(" ",Table1[[#This Row],[Employee Name]]))</f>
        <v>Singh</v>
      </c>
      <c r="Y1848" t="str">
        <f>Table1[[#This Row],[Department]]&amp;"-"&amp;Table1[[#This Row],[Employee ID]]</f>
        <v>Operations-E04924</v>
      </c>
      <c r="Z1848" t="str">
        <f>LEFT(Table1[[#This Row],[Department]],3)</f>
        <v>Ope</v>
      </c>
      <c r="AA1848" t="str">
        <f>_xlfn.XLOOKUP(Table1[[#This Row],[Manager ID]],MANAGERS!A:A,MANAGERS!B:B)</f>
        <v>Manager_20</v>
      </c>
      <c r="AB1848" t="str" cm="1">
        <f t="array" ref="AB1848">_xlfn.XLOOKUP(Table1[[#This Row],[Manager ID]],Table2[[#All],[Manager ID]],Table2[[#All],[Department Head]])</f>
        <v>Operations</v>
      </c>
      <c r="AC1848" s="2">
        <f>_xlfn.XLOOKUP(Table1[[#This Row],[City]],L:L,O:O)</f>
        <v>0.23685887225230964</v>
      </c>
      <c r="AD1848" t="str" cm="1">
        <f t="array" ref="AD1848">_xlfn.IFS(Table1[[#This Row],[Performance Score]]&gt;=90,"Excellent",Table1[[#This Row],[Performance Score]]&gt;=75,"Good",Table1[[#This Row],[Performance Score]]&gt;=60,"Average",Table1[[#This Row],[Performance Score]]&lt;=60,"Need Improvement")</f>
        <v>Average</v>
      </c>
      <c r="AE1848" t="str">
        <f>IF(AND(Table1[[#This Row],[Attendance %]]&gt;=80,(Table1[[#This Row],[Performance Score]]&gt;=80)),"Eligible","Not Eligible")</f>
        <v>Not Eligible</v>
      </c>
      <c r="AF1848" t="str">
        <f>IF(Table1[[#This Row],[Performance Score]]&gt;=80,"High Performer","Low Performer")</f>
        <v>Low Performer</v>
      </c>
      <c r="AG1848" t="str" cm="1">
        <f t="array" aca="1" ref="AG1848" ca="1">_xlfn.IFS(Table1[[#This Row],[Experience]]&lt;=3,"Junior",Table1[[#This Row],[Experience]]&lt;=7,"Mid Level",Table1[[#This Row],[Experience]]&gt;=7,"Senior")</f>
        <v>Mid Level</v>
      </c>
      <c r="AH1848" t="str">
        <f>IF(Table1[[#This Row],[Attendance %]]&gt;75,"OK","Below 75")</f>
        <v>Below 75</v>
      </c>
      <c r="AI1848" t="b">
        <f>ISBLANK(Table1[[#This Row],[Employee ID]])</f>
        <v>0</v>
      </c>
      <c r="AJ1848" t="b">
        <f>ISNUMBER(Table1[[#This Row],[Total Salary  ]])</f>
        <v>1</v>
      </c>
      <c r="AK1848" t="str">
        <f>IFERROR(_xlfn.XLOOKUP(Table1[[#This Row],[Manager ID]],MANAGERS!A:A,MANAGERS!B:B),"Not Found")</f>
        <v>Manager_20</v>
      </c>
    </row>
    <row r="1849" spans="1:37" x14ac:dyDescent="0.2">
      <c r="A1849" t="s">
        <v>2083</v>
      </c>
      <c r="B1849" t="s">
        <v>93</v>
      </c>
      <c r="C1849" t="s">
        <v>15</v>
      </c>
      <c r="D1849" t="s">
        <v>46</v>
      </c>
      <c r="E1849" t="s">
        <v>17</v>
      </c>
      <c r="F1849" s="1">
        <v>44455</v>
      </c>
      <c r="G1849" s="1">
        <v>38075</v>
      </c>
      <c r="H1849">
        <v>74982</v>
      </c>
      <c r="I1849">
        <v>28280</v>
      </c>
      <c r="J1849">
        <v>76</v>
      </c>
      <c r="K1849">
        <v>51</v>
      </c>
      <c r="L1849" t="s">
        <v>31</v>
      </c>
      <c r="M1849">
        <v>105</v>
      </c>
      <c r="N1849">
        <f>Table1[[#This Row],[Basic Salary]]+Table1[[#This Row],[Bonus]]</f>
        <v>103262</v>
      </c>
      <c r="O1849" s="2">
        <f>Table1[[#This Row],[Bonus]]/Table1[[#This Row],[Basic Salary]]</f>
        <v>0.3771571843909205</v>
      </c>
      <c r="P1849">
        <f ca="1">DATEDIF(Table1[[#This Row],[Date of Birth]],TODAY(),"Y")</f>
        <v>22</v>
      </c>
      <c r="Q1849">
        <f ca="1">DATEDIF(Table1[[#This Row],[Joining Date]],TODAY(),"Y")</f>
        <v>4</v>
      </c>
      <c r="R1849" t="str">
        <f ca="1">IF(YEAR(Table1[[#This Row],[Joining Date]])=YEAR(TODAY()),"Yes","No")</f>
        <v>No</v>
      </c>
      <c r="S1849" t="str">
        <f ca="1">IF(Table1[[#This Row],[Experience]]&gt;5,"Yes","No")</f>
        <v>No</v>
      </c>
      <c r="T1849" t="str">
        <f>TEXT(Table1[[#This Row],[Joining Date]],"mmmm")</f>
        <v>September</v>
      </c>
      <c r="U1849" t="str">
        <f>TEXT(Table1[[#This Row],[Joining Date]],"yyyy")</f>
        <v>2021</v>
      </c>
      <c r="V1849" s="5">
        <f ca="1">TODAY()-Table1[[#This Row],[Joining Date]]</f>
        <v>1784</v>
      </c>
      <c r="W1849" t="str">
        <f>LEFT(Table1[[#This Row],[Employee Name]],FIND(" ",Table1[[#This Row],[Employee Name]])-1)</f>
        <v>Priya</v>
      </c>
      <c r="X1849" t="str">
        <f>RIGHT(Table1[[#This Row],[Employee Name]],LEN(Table1[[#This Row],[Employee Name]])-FIND(" ",Table1[[#This Row],[Employee Name]]))</f>
        <v>Reddy</v>
      </c>
      <c r="Y1849" t="str">
        <f>Table1[[#This Row],[Department]]&amp;"-"&amp;Table1[[#This Row],[Employee ID]]</f>
        <v>Support-E02027</v>
      </c>
      <c r="Z1849" t="str">
        <f>LEFT(Table1[[#This Row],[Department]],3)</f>
        <v>Sup</v>
      </c>
      <c r="AA1849" t="str">
        <f>_xlfn.XLOOKUP(Table1[[#This Row],[Manager ID]],MANAGERS!A:A,MANAGERS!B:B)</f>
        <v>Manager_5</v>
      </c>
      <c r="AB1849" t="str" cm="1">
        <f t="array" ref="AB1849">_xlfn.XLOOKUP(Table1[[#This Row],[Manager ID]],Table2[[#All],[Manager ID]],Table2[[#All],[Department Head]])</f>
        <v>Sales</v>
      </c>
      <c r="AC1849" s="2">
        <f>_xlfn.XLOOKUP(Table1[[#This Row],[City]],L:L,O:O)</f>
        <v>0.241864189087755</v>
      </c>
      <c r="AD1849" t="str" cm="1">
        <f t="array" ref="AD1849">_xlfn.IFS(Table1[[#This Row],[Performance Score]]&gt;=90,"Excellent",Table1[[#This Row],[Performance Score]]&gt;=75,"Good",Table1[[#This Row],[Performance Score]]&gt;=60,"Average",Table1[[#This Row],[Performance Score]]&lt;=60,"Need Improvement")</f>
        <v>Need Improvement</v>
      </c>
      <c r="AE1849" t="str">
        <f>IF(AND(Table1[[#This Row],[Attendance %]]&gt;=80,(Table1[[#This Row],[Performance Score]]&gt;=80)),"Eligible","Not Eligible")</f>
        <v>Not Eligible</v>
      </c>
      <c r="AF1849" t="str">
        <f>IF(Table1[[#This Row],[Performance Score]]&gt;=80,"High Performer","Low Performer")</f>
        <v>Low Performer</v>
      </c>
      <c r="AG1849" t="str" cm="1">
        <f t="array" aca="1" ref="AG1849" ca="1">_xlfn.IFS(Table1[[#This Row],[Experience]]&lt;=3,"Junior",Table1[[#This Row],[Experience]]&lt;=7,"Mid Level",Table1[[#This Row],[Experience]]&gt;=7,"Senior")</f>
        <v>Mid Level</v>
      </c>
      <c r="AH1849" t="str">
        <f>IF(Table1[[#This Row],[Attendance %]]&gt;75,"OK","Below 75")</f>
        <v>OK</v>
      </c>
      <c r="AI1849" t="b">
        <f>ISBLANK(Table1[[#This Row],[Employee ID]])</f>
        <v>0</v>
      </c>
      <c r="AJ1849" t="b">
        <f>ISNUMBER(Table1[[#This Row],[Total Salary  ]])</f>
        <v>1</v>
      </c>
      <c r="AK1849" t="str">
        <f>IFERROR(_xlfn.XLOOKUP(Table1[[#This Row],[Manager ID]],MANAGERS!A:A,MANAGERS!B:B),"Not Found")</f>
        <v>Manager_5</v>
      </c>
    </row>
    <row r="1850" spans="1:37" x14ac:dyDescent="0.2">
      <c r="A1850" t="s">
        <v>4082</v>
      </c>
      <c r="B1850" t="s">
        <v>69</v>
      </c>
      <c r="C1850" t="s">
        <v>21</v>
      </c>
      <c r="D1850" t="s">
        <v>81</v>
      </c>
      <c r="E1850" t="s">
        <v>17</v>
      </c>
      <c r="F1850" s="1">
        <v>44749</v>
      </c>
      <c r="G1850" s="1">
        <v>39012</v>
      </c>
      <c r="H1850">
        <v>93358</v>
      </c>
      <c r="I1850">
        <v>9824</v>
      </c>
      <c r="J1850">
        <v>76</v>
      </c>
      <c r="K1850">
        <v>55</v>
      </c>
      <c r="L1850" t="s">
        <v>27</v>
      </c>
      <c r="M1850">
        <v>118</v>
      </c>
      <c r="N1850">
        <f>Table1[[#This Row],[Basic Salary]]+Table1[[#This Row],[Bonus]]</f>
        <v>103182</v>
      </c>
      <c r="O1850" s="2">
        <f>Table1[[#This Row],[Bonus]]/Table1[[#This Row],[Basic Salary]]</f>
        <v>0.10522933224790591</v>
      </c>
      <c r="P1850">
        <f ca="1">DATEDIF(Table1[[#This Row],[Date of Birth]],TODAY(),"Y")</f>
        <v>19</v>
      </c>
      <c r="Q1850">
        <f ca="1">DATEDIF(Table1[[#This Row],[Joining Date]],TODAY(),"Y")</f>
        <v>4</v>
      </c>
      <c r="R1850" t="str">
        <f ca="1">IF(YEAR(Table1[[#This Row],[Joining Date]])=YEAR(TODAY()),"Yes","No")</f>
        <v>No</v>
      </c>
      <c r="S1850" t="str">
        <f ca="1">IF(Table1[[#This Row],[Experience]]&gt;5,"Yes","No")</f>
        <v>No</v>
      </c>
      <c r="T1850" t="str">
        <f>TEXT(Table1[[#This Row],[Joining Date]],"mmmm")</f>
        <v>July</v>
      </c>
      <c r="U1850" t="str">
        <f>TEXT(Table1[[#This Row],[Joining Date]],"yyyy")</f>
        <v>2022</v>
      </c>
      <c r="V1850" s="5">
        <f ca="1">TODAY()-Table1[[#This Row],[Joining Date]]</f>
        <v>1490</v>
      </c>
      <c r="W1850" t="str">
        <f>LEFT(Table1[[#This Row],[Employee Name]],FIND(" ",Table1[[#This Row],[Employee Name]])-1)</f>
        <v>Neha</v>
      </c>
      <c r="X1850" t="str">
        <f>RIGHT(Table1[[#This Row],[Employee Name]],LEN(Table1[[#This Row],[Employee Name]])-FIND(" ",Table1[[#This Row],[Employee Name]]))</f>
        <v>Kulkarni</v>
      </c>
      <c r="Y1850" t="str">
        <f>Table1[[#This Row],[Department]]&amp;"-"&amp;Table1[[#This Row],[Employee ID]]</f>
        <v>Sales-E04026</v>
      </c>
      <c r="Z1850" t="str">
        <f>LEFT(Table1[[#This Row],[Department]],3)</f>
        <v>Sal</v>
      </c>
      <c r="AA1850" t="str">
        <f>_xlfn.XLOOKUP(Table1[[#This Row],[Manager ID]],MANAGERS!A:A,MANAGERS!B:B)</f>
        <v>Manager_18</v>
      </c>
      <c r="AB1850" t="str" cm="1">
        <f t="array" ref="AB1850">_xlfn.XLOOKUP(Table1[[#This Row],[Manager ID]],Table2[[#All],[Manager ID]],Table2[[#All],[Department Head]])</f>
        <v>Support</v>
      </c>
      <c r="AC1850" s="2">
        <f>_xlfn.XLOOKUP(Table1[[#This Row],[City]],L:L,O:O)</f>
        <v>0.23674293405114402</v>
      </c>
      <c r="AD1850" t="str" cm="1">
        <f t="array" ref="AD1850">_xlfn.IFS(Table1[[#This Row],[Performance Score]]&gt;=90,"Excellent",Table1[[#This Row],[Performance Score]]&gt;=75,"Good",Table1[[#This Row],[Performance Score]]&gt;=60,"Average",Table1[[#This Row],[Performance Score]]&lt;=60,"Need Improvement")</f>
        <v>Need Improvement</v>
      </c>
      <c r="AE1850" t="str">
        <f>IF(AND(Table1[[#This Row],[Attendance %]]&gt;=80,(Table1[[#This Row],[Performance Score]]&gt;=80)),"Eligible","Not Eligible")</f>
        <v>Not Eligible</v>
      </c>
      <c r="AF1850" t="str">
        <f>IF(Table1[[#This Row],[Performance Score]]&gt;=80,"High Performer","Low Performer")</f>
        <v>Low Performer</v>
      </c>
      <c r="AG1850" t="str" cm="1">
        <f t="array" aca="1" ref="AG1850" ca="1">_xlfn.IFS(Table1[[#This Row],[Experience]]&lt;=3,"Junior",Table1[[#This Row],[Experience]]&lt;=7,"Mid Level",Table1[[#This Row],[Experience]]&gt;=7,"Senior")</f>
        <v>Mid Level</v>
      </c>
      <c r="AH1850" t="str">
        <f>IF(Table1[[#This Row],[Attendance %]]&gt;75,"OK","Below 75")</f>
        <v>OK</v>
      </c>
      <c r="AI1850" t="b">
        <f>ISBLANK(Table1[[#This Row],[Employee ID]])</f>
        <v>0</v>
      </c>
      <c r="AJ1850" t="b">
        <f>ISNUMBER(Table1[[#This Row],[Total Salary  ]])</f>
        <v>1</v>
      </c>
      <c r="AK1850" t="str">
        <f>IFERROR(_xlfn.XLOOKUP(Table1[[#This Row],[Manager ID]],MANAGERS!A:A,MANAGERS!B:B),"Not Found")</f>
        <v>Manager_18</v>
      </c>
    </row>
    <row r="1851" spans="1:37" x14ac:dyDescent="0.2">
      <c r="A1851" t="s">
        <v>4802</v>
      </c>
      <c r="B1851" t="s">
        <v>20</v>
      </c>
      <c r="C1851" t="s">
        <v>21</v>
      </c>
      <c r="D1851" t="s">
        <v>81</v>
      </c>
      <c r="E1851" t="s">
        <v>26</v>
      </c>
      <c r="F1851" s="1">
        <v>45902</v>
      </c>
      <c r="G1851" s="1">
        <v>29675</v>
      </c>
      <c r="H1851">
        <v>90492</v>
      </c>
      <c r="I1851">
        <v>12642</v>
      </c>
      <c r="J1851">
        <v>60</v>
      </c>
      <c r="K1851">
        <v>51</v>
      </c>
      <c r="L1851" t="s">
        <v>53</v>
      </c>
      <c r="M1851">
        <v>115</v>
      </c>
      <c r="N1851">
        <f>Table1[[#This Row],[Basic Salary]]+Table1[[#This Row],[Bonus]]</f>
        <v>103134</v>
      </c>
      <c r="O1851" s="2">
        <f>Table1[[#This Row],[Bonus]]/Table1[[#This Row],[Basic Salary]]</f>
        <v>0.13970295716748443</v>
      </c>
      <c r="P1851">
        <f ca="1">DATEDIF(Table1[[#This Row],[Date of Birth]],TODAY(),"Y")</f>
        <v>45</v>
      </c>
      <c r="Q1851">
        <f ca="1">DATEDIF(Table1[[#This Row],[Joining Date]],TODAY(),"Y")</f>
        <v>0</v>
      </c>
      <c r="R1851" t="str">
        <f ca="1">IF(YEAR(Table1[[#This Row],[Joining Date]])=YEAR(TODAY()),"Yes","No")</f>
        <v>No</v>
      </c>
      <c r="S1851" t="str">
        <f ca="1">IF(Table1[[#This Row],[Experience]]&gt;5,"Yes","No")</f>
        <v>No</v>
      </c>
      <c r="T1851" t="str">
        <f>TEXT(Table1[[#This Row],[Joining Date]],"mmmm")</f>
        <v>September</v>
      </c>
      <c r="U1851" t="str">
        <f>TEXT(Table1[[#This Row],[Joining Date]],"yyyy")</f>
        <v>2025</v>
      </c>
      <c r="V1851" s="5">
        <f ca="1">TODAY()-Table1[[#This Row],[Joining Date]]</f>
        <v>337</v>
      </c>
      <c r="W1851" t="str">
        <f>LEFT(Table1[[#This Row],[Employee Name]],FIND(" ",Table1[[#This Row],[Employee Name]])-1)</f>
        <v>Rahul</v>
      </c>
      <c r="X1851" t="str">
        <f>RIGHT(Table1[[#This Row],[Employee Name]],LEN(Table1[[#This Row],[Employee Name]])-FIND(" ",Table1[[#This Row],[Employee Name]]))</f>
        <v>Verma</v>
      </c>
      <c r="Y1851" t="str">
        <f>Table1[[#This Row],[Department]]&amp;"-"&amp;Table1[[#This Row],[Employee ID]]</f>
        <v>Sales-E04746</v>
      </c>
      <c r="Z1851" t="str">
        <f>LEFT(Table1[[#This Row],[Department]],3)</f>
        <v>Sal</v>
      </c>
      <c r="AA1851" t="str">
        <f>_xlfn.XLOOKUP(Table1[[#This Row],[Manager ID]],MANAGERS!A:A,MANAGERS!B:B)</f>
        <v>Manager_15</v>
      </c>
      <c r="AB1851" t="str" cm="1">
        <f t="array" ref="AB1851">_xlfn.XLOOKUP(Table1[[#This Row],[Manager ID]],Table2[[#All],[Manager ID]],Table2[[#All],[Department Head]])</f>
        <v>Support</v>
      </c>
      <c r="AC1851" s="2">
        <f>_xlfn.XLOOKUP(Table1[[#This Row],[City]],L:L,O:O)</f>
        <v>0.23685887225230964</v>
      </c>
      <c r="AD1851" t="str" cm="1">
        <f t="array" ref="AD1851">_xlfn.IFS(Table1[[#This Row],[Performance Score]]&gt;=90,"Excellent",Table1[[#This Row],[Performance Score]]&gt;=75,"Good",Table1[[#This Row],[Performance Score]]&gt;=60,"Average",Table1[[#This Row],[Performance Score]]&lt;=60,"Need Improvement")</f>
        <v>Need Improvement</v>
      </c>
      <c r="AE1851" t="str">
        <f>IF(AND(Table1[[#This Row],[Attendance %]]&gt;=80,(Table1[[#This Row],[Performance Score]]&gt;=80)),"Eligible","Not Eligible")</f>
        <v>Not Eligible</v>
      </c>
      <c r="AF1851" t="str">
        <f>IF(Table1[[#This Row],[Performance Score]]&gt;=80,"High Performer","Low Performer")</f>
        <v>Low Performer</v>
      </c>
      <c r="AG1851" t="str" cm="1">
        <f t="array" aca="1" ref="AG1851" ca="1">_xlfn.IFS(Table1[[#This Row],[Experience]]&lt;=3,"Junior",Table1[[#This Row],[Experience]]&lt;=7,"Mid Level",Table1[[#This Row],[Experience]]&gt;=7,"Senior")</f>
        <v>Junior</v>
      </c>
      <c r="AH1851" t="str">
        <f>IF(Table1[[#This Row],[Attendance %]]&gt;75,"OK","Below 75")</f>
        <v>Below 75</v>
      </c>
      <c r="AI1851" t="b">
        <f>ISBLANK(Table1[[#This Row],[Employee ID]])</f>
        <v>0</v>
      </c>
      <c r="AJ1851" t="b">
        <f>ISNUMBER(Table1[[#This Row],[Total Salary  ]])</f>
        <v>1</v>
      </c>
      <c r="AK1851" t="str">
        <f>IFERROR(_xlfn.XLOOKUP(Table1[[#This Row],[Manager ID]],MANAGERS!A:A,MANAGERS!B:B),"Not Found")</f>
        <v>Manager_15</v>
      </c>
    </row>
    <row r="1852" spans="1:37" x14ac:dyDescent="0.2">
      <c r="A1852" t="s">
        <v>1851</v>
      </c>
      <c r="B1852" t="s">
        <v>36</v>
      </c>
      <c r="C1852" t="s">
        <v>21</v>
      </c>
      <c r="D1852" t="s">
        <v>46</v>
      </c>
      <c r="E1852" t="s">
        <v>65</v>
      </c>
      <c r="F1852" s="1">
        <v>45220</v>
      </c>
      <c r="G1852" s="1">
        <v>38671</v>
      </c>
      <c r="H1852">
        <v>74194</v>
      </c>
      <c r="I1852">
        <v>28907</v>
      </c>
      <c r="J1852">
        <v>62</v>
      </c>
      <c r="K1852">
        <v>75</v>
      </c>
      <c r="L1852" t="s">
        <v>18</v>
      </c>
      <c r="M1852">
        <v>102</v>
      </c>
      <c r="N1852">
        <f>Table1[[#This Row],[Basic Salary]]+Table1[[#This Row],[Bonus]]</f>
        <v>103101</v>
      </c>
      <c r="O1852" s="2">
        <f>Table1[[#This Row],[Bonus]]/Table1[[#This Row],[Basic Salary]]</f>
        <v>0.38961371539477585</v>
      </c>
      <c r="P1852">
        <f ca="1">DATEDIF(Table1[[#This Row],[Date of Birth]],TODAY(),"Y")</f>
        <v>20</v>
      </c>
      <c r="Q1852">
        <f ca="1">DATEDIF(Table1[[#This Row],[Joining Date]],TODAY(),"Y")</f>
        <v>2</v>
      </c>
      <c r="R1852" t="str">
        <f ca="1">IF(YEAR(Table1[[#This Row],[Joining Date]])=YEAR(TODAY()),"Yes","No")</f>
        <v>No</v>
      </c>
      <c r="S1852" t="str">
        <f ca="1">IF(Table1[[#This Row],[Experience]]&gt;5,"Yes","No")</f>
        <v>No</v>
      </c>
      <c r="T1852" t="str">
        <f>TEXT(Table1[[#This Row],[Joining Date]],"mmmm")</f>
        <v>October</v>
      </c>
      <c r="U1852" t="str">
        <f>TEXT(Table1[[#This Row],[Joining Date]],"yyyy")</f>
        <v>2023</v>
      </c>
      <c r="V1852" s="5">
        <f ca="1">TODAY()-Table1[[#This Row],[Joining Date]]</f>
        <v>1019</v>
      </c>
      <c r="W1852" t="str">
        <f>LEFT(Table1[[#This Row],[Employee Name]],FIND(" ",Table1[[#This Row],[Employee Name]])-1)</f>
        <v>Meera</v>
      </c>
      <c r="X1852" t="str">
        <f>RIGHT(Table1[[#This Row],[Employee Name]],LEN(Table1[[#This Row],[Employee Name]])-FIND(" ",Table1[[#This Row],[Employee Name]]))</f>
        <v>Joshi</v>
      </c>
      <c r="Y1852" t="str">
        <f>Table1[[#This Row],[Department]]&amp;"-"&amp;Table1[[#This Row],[Employee ID]]</f>
        <v>Support-E01795</v>
      </c>
      <c r="Z1852" t="str">
        <f>LEFT(Table1[[#This Row],[Department]],3)</f>
        <v>Sup</v>
      </c>
      <c r="AA1852" t="str">
        <f>_xlfn.XLOOKUP(Table1[[#This Row],[Manager ID]],MANAGERS!A:A,MANAGERS!B:B)</f>
        <v>Manager_2</v>
      </c>
      <c r="AB1852" t="str" cm="1">
        <f t="array" ref="AB1852">_xlfn.XLOOKUP(Table1[[#This Row],[Manager ID]],Table2[[#All],[Manager ID]],Table2[[#All],[Department Head]])</f>
        <v>Sales</v>
      </c>
      <c r="AC1852" s="2">
        <f>_xlfn.XLOOKUP(Table1[[#This Row],[City]],L:L,O:O)</f>
        <v>0.21356479274849693</v>
      </c>
      <c r="AD1852" t="str" cm="1">
        <f t="array" ref="AD1852">_xlfn.IFS(Table1[[#This Row],[Performance Score]]&gt;=90,"Excellent",Table1[[#This Row],[Performance Score]]&gt;=75,"Good",Table1[[#This Row],[Performance Score]]&gt;=60,"Average",Table1[[#This Row],[Performance Score]]&lt;=60,"Need Improvement")</f>
        <v>Good</v>
      </c>
      <c r="AE1852" t="str">
        <f>IF(AND(Table1[[#This Row],[Attendance %]]&gt;=80,(Table1[[#This Row],[Performance Score]]&gt;=80)),"Eligible","Not Eligible")</f>
        <v>Not Eligible</v>
      </c>
      <c r="AF1852" t="str">
        <f>IF(Table1[[#This Row],[Performance Score]]&gt;=80,"High Performer","Low Performer")</f>
        <v>Low Performer</v>
      </c>
      <c r="AG1852" t="str" cm="1">
        <f t="array" aca="1" ref="AG1852" ca="1">_xlfn.IFS(Table1[[#This Row],[Experience]]&lt;=3,"Junior",Table1[[#This Row],[Experience]]&lt;=7,"Mid Level",Table1[[#This Row],[Experience]]&gt;=7,"Senior")</f>
        <v>Junior</v>
      </c>
      <c r="AH1852" t="str">
        <f>IF(Table1[[#This Row],[Attendance %]]&gt;75,"OK","Below 75")</f>
        <v>Below 75</v>
      </c>
      <c r="AI1852" t="b">
        <f>ISBLANK(Table1[[#This Row],[Employee ID]])</f>
        <v>0</v>
      </c>
      <c r="AJ1852" t="b">
        <f>ISNUMBER(Table1[[#This Row],[Total Salary  ]])</f>
        <v>1</v>
      </c>
      <c r="AK1852" t="str">
        <f>IFERROR(_xlfn.XLOOKUP(Table1[[#This Row],[Manager ID]],MANAGERS!A:A,MANAGERS!B:B),"Not Found")</f>
        <v>Manager_2</v>
      </c>
    </row>
    <row r="1853" spans="1:37" x14ac:dyDescent="0.2">
      <c r="A1853" t="s">
        <v>1399</v>
      </c>
      <c r="B1853" t="s">
        <v>93</v>
      </c>
      <c r="C1853" t="s">
        <v>15</v>
      </c>
      <c r="D1853" t="s">
        <v>81</v>
      </c>
      <c r="E1853" t="s">
        <v>65</v>
      </c>
      <c r="F1853" s="1">
        <v>45287</v>
      </c>
      <c r="G1853" s="1">
        <v>34891</v>
      </c>
      <c r="H1853">
        <v>85124</v>
      </c>
      <c r="I1853">
        <v>17975</v>
      </c>
      <c r="J1853">
        <v>70</v>
      </c>
      <c r="K1853">
        <v>69</v>
      </c>
      <c r="L1853" t="s">
        <v>53</v>
      </c>
      <c r="M1853">
        <v>105</v>
      </c>
      <c r="N1853">
        <f>Table1[[#This Row],[Basic Salary]]+Table1[[#This Row],[Bonus]]</f>
        <v>103099</v>
      </c>
      <c r="O1853" s="2">
        <f>Table1[[#This Row],[Bonus]]/Table1[[#This Row],[Basic Salary]]</f>
        <v>0.21116253935435364</v>
      </c>
      <c r="P1853">
        <f ca="1">DATEDIF(Table1[[#This Row],[Date of Birth]],TODAY(),"Y")</f>
        <v>31</v>
      </c>
      <c r="Q1853">
        <f ca="1">DATEDIF(Table1[[#This Row],[Joining Date]],TODAY(),"Y")</f>
        <v>2</v>
      </c>
      <c r="R1853" t="str">
        <f ca="1">IF(YEAR(Table1[[#This Row],[Joining Date]])=YEAR(TODAY()),"Yes","No")</f>
        <v>No</v>
      </c>
      <c r="S1853" t="str">
        <f ca="1">IF(Table1[[#This Row],[Experience]]&gt;5,"Yes","No")</f>
        <v>No</v>
      </c>
      <c r="T1853" t="str">
        <f>TEXT(Table1[[#This Row],[Joining Date]],"mmmm")</f>
        <v>December</v>
      </c>
      <c r="U1853" t="str">
        <f>TEXT(Table1[[#This Row],[Joining Date]],"yyyy")</f>
        <v>2023</v>
      </c>
      <c r="V1853" s="5">
        <f ca="1">TODAY()-Table1[[#This Row],[Joining Date]]</f>
        <v>952</v>
      </c>
      <c r="W1853" t="str">
        <f>LEFT(Table1[[#This Row],[Employee Name]],FIND(" ",Table1[[#This Row],[Employee Name]])-1)</f>
        <v>Priya</v>
      </c>
      <c r="X1853" t="str">
        <f>RIGHT(Table1[[#This Row],[Employee Name]],LEN(Table1[[#This Row],[Employee Name]])-FIND(" ",Table1[[#This Row],[Employee Name]]))</f>
        <v>Reddy</v>
      </c>
      <c r="Y1853" t="str">
        <f>Table1[[#This Row],[Department]]&amp;"-"&amp;Table1[[#This Row],[Employee ID]]</f>
        <v>Sales-E01343</v>
      </c>
      <c r="Z1853" t="str">
        <f>LEFT(Table1[[#This Row],[Department]],3)</f>
        <v>Sal</v>
      </c>
      <c r="AA1853" t="str">
        <f>_xlfn.XLOOKUP(Table1[[#This Row],[Manager ID]],MANAGERS!A:A,MANAGERS!B:B)</f>
        <v>Manager_5</v>
      </c>
      <c r="AB1853" t="str" cm="1">
        <f t="array" ref="AB1853">_xlfn.XLOOKUP(Table1[[#This Row],[Manager ID]],Table2[[#All],[Manager ID]],Table2[[#All],[Department Head]])</f>
        <v>Sales</v>
      </c>
      <c r="AC1853" s="2">
        <f>_xlfn.XLOOKUP(Table1[[#This Row],[City]],L:L,O:O)</f>
        <v>0.23685887225230964</v>
      </c>
      <c r="AD1853" t="str" cm="1">
        <f t="array" ref="AD1853">_xlfn.IFS(Table1[[#This Row],[Performance Score]]&gt;=90,"Excellent",Table1[[#This Row],[Performance Score]]&gt;=75,"Good",Table1[[#This Row],[Performance Score]]&gt;=60,"Average",Table1[[#This Row],[Performance Score]]&lt;=60,"Need Improvement")</f>
        <v>Average</v>
      </c>
      <c r="AE1853" t="str">
        <f>IF(AND(Table1[[#This Row],[Attendance %]]&gt;=80,(Table1[[#This Row],[Performance Score]]&gt;=80)),"Eligible","Not Eligible")</f>
        <v>Not Eligible</v>
      </c>
      <c r="AF1853" t="str">
        <f>IF(Table1[[#This Row],[Performance Score]]&gt;=80,"High Performer","Low Performer")</f>
        <v>Low Performer</v>
      </c>
      <c r="AG1853" t="str" cm="1">
        <f t="array" aca="1" ref="AG1853" ca="1">_xlfn.IFS(Table1[[#This Row],[Experience]]&lt;=3,"Junior",Table1[[#This Row],[Experience]]&lt;=7,"Mid Level",Table1[[#This Row],[Experience]]&gt;=7,"Senior")</f>
        <v>Junior</v>
      </c>
      <c r="AH1853" t="str">
        <f>IF(Table1[[#This Row],[Attendance %]]&gt;75,"OK","Below 75")</f>
        <v>Below 75</v>
      </c>
      <c r="AI1853" t="b">
        <f>ISBLANK(Table1[[#This Row],[Employee ID]])</f>
        <v>0</v>
      </c>
      <c r="AJ1853" t="b">
        <f>ISNUMBER(Table1[[#This Row],[Total Salary  ]])</f>
        <v>1</v>
      </c>
      <c r="AK1853" t="str">
        <f>IFERROR(_xlfn.XLOOKUP(Table1[[#This Row],[Manager ID]],MANAGERS!A:A,MANAGERS!B:B),"Not Found")</f>
        <v>Manager_5</v>
      </c>
    </row>
    <row r="1854" spans="1:37" x14ac:dyDescent="0.2">
      <c r="A1854" t="s">
        <v>3773</v>
      </c>
      <c r="B1854" t="s">
        <v>48</v>
      </c>
      <c r="C1854" t="s">
        <v>21</v>
      </c>
      <c r="D1854" t="s">
        <v>25</v>
      </c>
      <c r="E1854" t="s">
        <v>26</v>
      </c>
      <c r="F1854" s="1">
        <v>43642</v>
      </c>
      <c r="G1854" s="1">
        <v>36777</v>
      </c>
      <c r="H1854">
        <v>81055</v>
      </c>
      <c r="I1854">
        <v>22028</v>
      </c>
      <c r="J1854">
        <v>91</v>
      </c>
      <c r="K1854">
        <v>70</v>
      </c>
      <c r="L1854" t="s">
        <v>27</v>
      </c>
      <c r="M1854">
        <v>112</v>
      </c>
      <c r="N1854">
        <f>Table1[[#This Row],[Basic Salary]]+Table1[[#This Row],[Bonus]]</f>
        <v>103083</v>
      </c>
      <c r="O1854" s="2">
        <f>Table1[[#This Row],[Bonus]]/Table1[[#This Row],[Basic Salary]]</f>
        <v>0.2717660847572636</v>
      </c>
      <c r="P1854">
        <f ca="1">DATEDIF(Table1[[#This Row],[Date of Birth]],TODAY(),"Y")</f>
        <v>25</v>
      </c>
      <c r="Q1854">
        <f ca="1">DATEDIF(Table1[[#This Row],[Joining Date]],TODAY(),"Y")</f>
        <v>7</v>
      </c>
      <c r="R1854" t="str">
        <f ca="1">IF(YEAR(Table1[[#This Row],[Joining Date]])=YEAR(TODAY()),"Yes","No")</f>
        <v>No</v>
      </c>
      <c r="S1854" t="str">
        <f ca="1">IF(Table1[[#This Row],[Experience]]&gt;5,"Yes","No")</f>
        <v>Yes</v>
      </c>
      <c r="T1854" t="str">
        <f>TEXT(Table1[[#This Row],[Joining Date]],"mmmm")</f>
        <v>June</v>
      </c>
      <c r="U1854" t="str">
        <f>TEXT(Table1[[#This Row],[Joining Date]],"yyyy")</f>
        <v>2019</v>
      </c>
      <c r="V1854" s="5">
        <f ca="1">TODAY()-Table1[[#This Row],[Joining Date]]</f>
        <v>2597</v>
      </c>
      <c r="W1854" t="str">
        <f>LEFT(Table1[[#This Row],[Employee Name]],FIND(" ",Table1[[#This Row],[Employee Name]])-1)</f>
        <v>Aditya</v>
      </c>
      <c r="X1854" t="str">
        <f>RIGHT(Table1[[#This Row],[Employee Name]],LEN(Table1[[#This Row],[Employee Name]])-FIND(" ",Table1[[#This Row],[Employee Name]]))</f>
        <v>Kapoor</v>
      </c>
      <c r="Y1854" t="str">
        <f>Table1[[#This Row],[Department]]&amp;"-"&amp;Table1[[#This Row],[Employee ID]]</f>
        <v>Finance-E03717</v>
      </c>
      <c r="Z1854" t="str">
        <f>LEFT(Table1[[#This Row],[Department]],3)</f>
        <v>Fin</v>
      </c>
      <c r="AA1854" t="str">
        <f>_xlfn.XLOOKUP(Table1[[#This Row],[Manager ID]],MANAGERS!A:A,MANAGERS!B:B)</f>
        <v>Manager_12</v>
      </c>
      <c r="AB1854" t="str" cm="1">
        <f t="array" ref="AB1854">_xlfn.XLOOKUP(Table1[[#This Row],[Manager ID]],Table2[[#All],[Manager ID]],Table2[[#All],[Department Head]])</f>
        <v>Marketing</v>
      </c>
      <c r="AC1854" s="2">
        <f>_xlfn.XLOOKUP(Table1[[#This Row],[City]],L:L,O:O)</f>
        <v>0.23674293405114402</v>
      </c>
      <c r="AD1854" t="str" cm="1">
        <f t="array" ref="AD1854">_xlfn.IFS(Table1[[#This Row],[Performance Score]]&gt;=90,"Excellent",Table1[[#This Row],[Performance Score]]&gt;=75,"Good",Table1[[#This Row],[Performance Score]]&gt;=60,"Average",Table1[[#This Row],[Performance Score]]&lt;=60,"Need Improvement")</f>
        <v>Average</v>
      </c>
      <c r="AE1854" t="str">
        <f>IF(AND(Table1[[#This Row],[Attendance %]]&gt;=80,(Table1[[#This Row],[Performance Score]]&gt;=80)),"Eligible","Not Eligible")</f>
        <v>Not Eligible</v>
      </c>
      <c r="AF1854" t="str">
        <f>IF(Table1[[#This Row],[Performance Score]]&gt;=80,"High Performer","Low Performer")</f>
        <v>Low Performer</v>
      </c>
      <c r="AG1854" t="str" cm="1">
        <f t="array" aca="1" ref="AG1854" ca="1">_xlfn.IFS(Table1[[#This Row],[Experience]]&lt;=3,"Junior",Table1[[#This Row],[Experience]]&lt;=7,"Mid Level",Table1[[#This Row],[Experience]]&gt;=7,"Senior")</f>
        <v>Mid Level</v>
      </c>
      <c r="AH1854" t="str">
        <f>IF(Table1[[#This Row],[Attendance %]]&gt;75,"OK","Below 75")</f>
        <v>OK</v>
      </c>
      <c r="AI1854" t="b">
        <f>ISBLANK(Table1[[#This Row],[Employee ID]])</f>
        <v>0</v>
      </c>
      <c r="AJ1854" t="b">
        <f>ISNUMBER(Table1[[#This Row],[Total Salary  ]])</f>
        <v>1</v>
      </c>
      <c r="AK1854" t="str">
        <f>IFERROR(_xlfn.XLOOKUP(Table1[[#This Row],[Manager ID]],MANAGERS!A:A,MANAGERS!B:B),"Not Found")</f>
        <v>Manager_12</v>
      </c>
    </row>
    <row r="1855" spans="1:37" x14ac:dyDescent="0.2">
      <c r="A1855" t="s">
        <v>2819</v>
      </c>
      <c r="B1855" t="s">
        <v>93</v>
      </c>
      <c r="C1855" t="s">
        <v>21</v>
      </c>
      <c r="D1855" t="s">
        <v>16</v>
      </c>
      <c r="E1855" t="s">
        <v>17</v>
      </c>
      <c r="F1855" s="1">
        <v>42259</v>
      </c>
      <c r="G1855" s="1">
        <v>30386</v>
      </c>
      <c r="H1855">
        <v>81906</v>
      </c>
      <c r="I1855">
        <v>21175</v>
      </c>
      <c r="J1855">
        <v>98</v>
      </c>
      <c r="K1855">
        <v>53</v>
      </c>
      <c r="L1855" t="s">
        <v>53</v>
      </c>
      <c r="M1855">
        <v>103</v>
      </c>
      <c r="N1855">
        <f>Table1[[#This Row],[Basic Salary]]+Table1[[#This Row],[Bonus]]</f>
        <v>103081</v>
      </c>
      <c r="O1855" s="2">
        <f>Table1[[#This Row],[Bonus]]/Table1[[#This Row],[Basic Salary]]</f>
        <v>0.25852806876175127</v>
      </c>
      <c r="P1855">
        <f ca="1">DATEDIF(Table1[[#This Row],[Date of Birth]],TODAY(),"Y")</f>
        <v>43</v>
      </c>
      <c r="Q1855">
        <f ca="1">DATEDIF(Table1[[#This Row],[Joining Date]],TODAY(),"Y")</f>
        <v>10</v>
      </c>
      <c r="R1855" t="str">
        <f ca="1">IF(YEAR(Table1[[#This Row],[Joining Date]])=YEAR(TODAY()),"Yes","No")</f>
        <v>No</v>
      </c>
      <c r="S1855" t="str">
        <f ca="1">IF(Table1[[#This Row],[Experience]]&gt;5,"Yes","No")</f>
        <v>Yes</v>
      </c>
      <c r="T1855" t="str">
        <f>TEXT(Table1[[#This Row],[Joining Date]],"mmmm")</f>
        <v>September</v>
      </c>
      <c r="U1855" t="str">
        <f>TEXT(Table1[[#This Row],[Joining Date]],"yyyy")</f>
        <v>2015</v>
      </c>
      <c r="V1855" s="5">
        <f ca="1">TODAY()-Table1[[#This Row],[Joining Date]]</f>
        <v>3980</v>
      </c>
      <c r="W1855" t="str">
        <f>LEFT(Table1[[#This Row],[Employee Name]],FIND(" ",Table1[[#This Row],[Employee Name]])-1)</f>
        <v>Priya</v>
      </c>
      <c r="X1855" t="str">
        <f>RIGHT(Table1[[#This Row],[Employee Name]],LEN(Table1[[#This Row],[Employee Name]])-FIND(" ",Table1[[#This Row],[Employee Name]]))</f>
        <v>Reddy</v>
      </c>
      <c r="Y1855" t="str">
        <f>Table1[[#This Row],[Department]]&amp;"-"&amp;Table1[[#This Row],[Employee ID]]</f>
        <v>HR-E02763</v>
      </c>
      <c r="Z1855" t="str">
        <f>LEFT(Table1[[#This Row],[Department]],3)</f>
        <v>HR</v>
      </c>
      <c r="AA1855" t="str">
        <f>_xlfn.XLOOKUP(Table1[[#This Row],[Manager ID]],MANAGERS!A:A,MANAGERS!B:B)</f>
        <v>Manager_3</v>
      </c>
      <c r="AB1855" t="str" cm="1">
        <f t="array" ref="AB1855">_xlfn.XLOOKUP(Table1[[#This Row],[Manager ID]],Table2[[#All],[Manager ID]],Table2[[#All],[Department Head]])</f>
        <v>IT</v>
      </c>
      <c r="AC1855" s="2">
        <f>_xlfn.XLOOKUP(Table1[[#This Row],[City]],L:L,O:O)</f>
        <v>0.23685887225230964</v>
      </c>
      <c r="AD1855" t="str" cm="1">
        <f t="array" ref="AD1855">_xlfn.IFS(Table1[[#This Row],[Performance Score]]&gt;=90,"Excellent",Table1[[#This Row],[Performance Score]]&gt;=75,"Good",Table1[[#This Row],[Performance Score]]&gt;=60,"Average",Table1[[#This Row],[Performance Score]]&lt;=60,"Need Improvement")</f>
        <v>Need Improvement</v>
      </c>
      <c r="AE1855" t="str">
        <f>IF(AND(Table1[[#This Row],[Attendance %]]&gt;=80,(Table1[[#This Row],[Performance Score]]&gt;=80)),"Eligible","Not Eligible")</f>
        <v>Not Eligible</v>
      </c>
      <c r="AF1855" t="str">
        <f>IF(Table1[[#This Row],[Performance Score]]&gt;=80,"High Performer","Low Performer")</f>
        <v>Low Performer</v>
      </c>
      <c r="AG1855" t="str" cm="1">
        <f t="array" aca="1" ref="AG1855" ca="1">_xlfn.IFS(Table1[[#This Row],[Experience]]&lt;=3,"Junior",Table1[[#This Row],[Experience]]&lt;=7,"Mid Level",Table1[[#This Row],[Experience]]&gt;=7,"Senior")</f>
        <v>Senior</v>
      </c>
      <c r="AH1855" t="str">
        <f>IF(Table1[[#This Row],[Attendance %]]&gt;75,"OK","Below 75")</f>
        <v>OK</v>
      </c>
      <c r="AI1855" t="b">
        <f>ISBLANK(Table1[[#This Row],[Employee ID]])</f>
        <v>0</v>
      </c>
      <c r="AJ1855" t="b">
        <f>ISNUMBER(Table1[[#This Row],[Total Salary  ]])</f>
        <v>1</v>
      </c>
      <c r="AK1855" t="str">
        <f>IFERROR(_xlfn.XLOOKUP(Table1[[#This Row],[Manager ID]],MANAGERS!A:A,MANAGERS!B:B),"Not Found")</f>
        <v>Manager_3</v>
      </c>
    </row>
    <row r="1856" spans="1:37" x14ac:dyDescent="0.2">
      <c r="A1856" t="s">
        <v>2500</v>
      </c>
      <c r="B1856" t="s">
        <v>62</v>
      </c>
      <c r="C1856" t="s">
        <v>15</v>
      </c>
      <c r="D1856" t="s">
        <v>40</v>
      </c>
      <c r="E1856" t="s">
        <v>22</v>
      </c>
      <c r="F1856" s="1">
        <v>42440</v>
      </c>
      <c r="G1856" s="1">
        <v>30449</v>
      </c>
      <c r="H1856">
        <v>85920</v>
      </c>
      <c r="I1856">
        <v>17156</v>
      </c>
      <c r="J1856">
        <v>91</v>
      </c>
      <c r="K1856">
        <v>67</v>
      </c>
      <c r="L1856" t="s">
        <v>23</v>
      </c>
      <c r="M1856">
        <v>104</v>
      </c>
      <c r="N1856">
        <f>Table1[[#This Row],[Basic Salary]]+Table1[[#This Row],[Bonus]]</f>
        <v>103076</v>
      </c>
      <c r="O1856" s="2">
        <f>Table1[[#This Row],[Bonus]]/Table1[[#This Row],[Basic Salary]]</f>
        <v>0.19967411545623837</v>
      </c>
      <c r="P1856">
        <f ca="1">DATEDIF(Table1[[#This Row],[Date of Birth]],TODAY(),"Y")</f>
        <v>43</v>
      </c>
      <c r="Q1856">
        <f ca="1">DATEDIF(Table1[[#This Row],[Joining Date]],TODAY(),"Y")</f>
        <v>10</v>
      </c>
      <c r="R1856" t="str">
        <f ca="1">IF(YEAR(Table1[[#This Row],[Joining Date]])=YEAR(TODAY()),"Yes","No")</f>
        <v>No</v>
      </c>
      <c r="S1856" t="str">
        <f ca="1">IF(Table1[[#This Row],[Experience]]&gt;5,"Yes","No")</f>
        <v>Yes</v>
      </c>
      <c r="T1856" t="str">
        <f>TEXT(Table1[[#This Row],[Joining Date]],"mmmm")</f>
        <v>March</v>
      </c>
      <c r="U1856" t="str">
        <f>TEXT(Table1[[#This Row],[Joining Date]],"yyyy")</f>
        <v>2016</v>
      </c>
      <c r="V1856" s="5">
        <f ca="1">TODAY()-Table1[[#This Row],[Joining Date]]</f>
        <v>3799</v>
      </c>
      <c r="W1856" t="str">
        <f>LEFT(Table1[[#This Row],[Employee Name]],FIND(" ",Table1[[#This Row],[Employee Name]])-1)</f>
        <v>Kavya</v>
      </c>
      <c r="X1856" t="str">
        <f>RIGHT(Table1[[#This Row],[Employee Name]],LEN(Table1[[#This Row],[Employee Name]])-FIND(" ",Table1[[#This Row],[Employee Name]]))</f>
        <v>Nair</v>
      </c>
      <c r="Y1856" t="str">
        <f>Table1[[#This Row],[Department]]&amp;"-"&amp;Table1[[#This Row],[Employee ID]]</f>
        <v>IT-E02444</v>
      </c>
      <c r="Z1856" t="str">
        <f>LEFT(Table1[[#This Row],[Department]],3)</f>
        <v>IT</v>
      </c>
      <c r="AA1856" t="str">
        <f>_xlfn.XLOOKUP(Table1[[#This Row],[Manager ID]],MANAGERS!A:A,MANAGERS!B:B)</f>
        <v>Manager_4</v>
      </c>
      <c r="AB1856" t="str" cm="1">
        <f t="array" ref="AB1856">_xlfn.XLOOKUP(Table1[[#This Row],[Manager ID]],Table2[[#All],[Manager ID]],Table2[[#All],[Department Head]])</f>
        <v>Finance</v>
      </c>
      <c r="AC1856" s="2">
        <f>_xlfn.XLOOKUP(Table1[[#This Row],[City]],L:L,O:O)</f>
        <v>0.23486488519629886</v>
      </c>
      <c r="AD1856" t="str" cm="1">
        <f t="array" ref="AD1856">_xlfn.IFS(Table1[[#This Row],[Performance Score]]&gt;=90,"Excellent",Table1[[#This Row],[Performance Score]]&gt;=75,"Good",Table1[[#This Row],[Performance Score]]&gt;=60,"Average",Table1[[#This Row],[Performance Score]]&lt;=60,"Need Improvement")</f>
        <v>Average</v>
      </c>
      <c r="AE1856" t="str">
        <f>IF(AND(Table1[[#This Row],[Attendance %]]&gt;=80,(Table1[[#This Row],[Performance Score]]&gt;=80)),"Eligible","Not Eligible")</f>
        <v>Not Eligible</v>
      </c>
      <c r="AF1856" t="str">
        <f>IF(Table1[[#This Row],[Performance Score]]&gt;=80,"High Performer","Low Performer")</f>
        <v>Low Performer</v>
      </c>
      <c r="AG1856" t="str" cm="1">
        <f t="array" aca="1" ref="AG1856" ca="1">_xlfn.IFS(Table1[[#This Row],[Experience]]&lt;=3,"Junior",Table1[[#This Row],[Experience]]&lt;=7,"Mid Level",Table1[[#This Row],[Experience]]&gt;=7,"Senior")</f>
        <v>Senior</v>
      </c>
      <c r="AH1856" t="str">
        <f>IF(Table1[[#This Row],[Attendance %]]&gt;75,"OK","Below 75")</f>
        <v>OK</v>
      </c>
      <c r="AI1856" t="b">
        <f>ISBLANK(Table1[[#This Row],[Employee ID]])</f>
        <v>0</v>
      </c>
      <c r="AJ1856" t="b">
        <f>ISNUMBER(Table1[[#This Row],[Total Salary  ]])</f>
        <v>1</v>
      </c>
      <c r="AK1856" t="str">
        <f>IFERROR(_xlfn.XLOOKUP(Table1[[#This Row],[Manager ID]],MANAGERS!A:A,MANAGERS!B:B),"Not Found")</f>
        <v>Manager_4</v>
      </c>
    </row>
    <row r="1857" spans="1:37" x14ac:dyDescent="0.2">
      <c r="A1857" t="s">
        <v>2985</v>
      </c>
      <c r="B1857" t="s">
        <v>36</v>
      </c>
      <c r="C1857" t="s">
        <v>15</v>
      </c>
      <c r="D1857" t="s">
        <v>33</v>
      </c>
      <c r="E1857" t="s">
        <v>17</v>
      </c>
      <c r="F1857" s="1">
        <v>45579</v>
      </c>
      <c r="G1857" s="1">
        <v>33606</v>
      </c>
      <c r="H1857">
        <v>91411</v>
      </c>
      <c r="I1857">
        <v>11497</v>
      </c>
      <c r="J1857">
        <v>78</v>
      </c>
      <c r="K1857">
        <v>75</v>
      </c>
      <c r="L1857" t="s">
        <v>18</v>
      </c>
      <c r="M1857">
        <v>108</v>
      </c>
      <c r="N1857">
        <f>Table1[[#This Row],[Basic Salary]]+Table1[[#This Row],[Bonus]]</f>
        <v>102908</v>
      </c>
      <c r="O1857" s="2">
        <f>Table1[[#This Row],[Bonus]]/Table1[[#This Row],[Basic Salary]]</f>
        <v>0.12577260942337357</v>
      </c>
      <c r="P1857">
        <f ca="1">DATEDIF(Table1[[#This Row],[Date of Birth]],TODAY(),"Y")</f>
        <v>34</v>
      </c>
      <c r="Q1857">
        <f ca="1">DATEDIF(Table1[[#This Row],[Joining Date]],TODAY(),"Y")</f>
        <v>1</v>
      </c>
      <c r="R1857" t="str">
        <f ca="1">IF(YEAR(Table1[[#This Row],[Joining Date]])=YEAR(TODAY()),"Yes","No")</f>
        <v>No</v>
      </c>
      <c r="S1857" t="str">
        <f ca="1">IF(Table1[[#This Row],[Experience]]&gt;5,"Yes","No")</f>
        <v>No</v>
      </c>
      <c r="T1857" t="str">
        <f>TEXT(Table1[[#This Row],[Joining Date]],"mmmm")</f>
        <v>October</v>
      </c>
      <c r="U1857" t="str">
        <f>TEXT(Table1[[#This Row],[Joining Date]],"yyyy")</f>
        <v>2024</v>
      </c>
      <c r="V1857" s="5">
        <f ca="1">TODAY()-Table1[[#This Row],[Joining Date]]</f>
        <v>660</v>
      </c>
      <c r="W1857" t="str">
        <f>LEFT(Table1[[#This Row],[Employee Name]],FIND(" ",Table1[[#This Row],[Employee Name]])-1)</f>
        <v>Meera</v>
      </c>
      <c r="X1857" t="str">
        <f>RIGHT(Table1[[#This Row],[Employee Name]],LEN(Table1[[#This Row],[Employee Name]])-FIND(" ",Table1[[#This Row],[Employee Name]]))</f>
        <v>Joshi</v>
      </c>
      <c r="Y1857" t="str">
        <f>Table1[[#This Row],[Department]]&amp;"-"&amp;Table1[[#This Row],[Employee ID]]</f>
        <v>Marketing-E02929</v>
      </c>
      <c r="Z1857" t="str">
        <f>LEFT(Table1[[#This Row],[Department]],3)</f>
        <v>Mar</v>
      </c>
      <c r="AA1857" t="str">
        <f>_xlfn.XLOOKUP(Table1[[#This Row],[Manager ID]],MANAGERS!A:A,MANAGERS!B:B)</f>
        <v>Manager_8</v>
      </c>
      <c r="AB1857" t="str" cm="1">
        <f t="array" ref="AB1857">_xlfn.XLOOKUP(Table1[[#This Row],[Manager ID]],Table2[[#All],[Manager ID]],Table2[[#All],[Department Head]])</f>
        <v>Sales</v>
      </c>
      <c r="AC1857" s="2">
        <f>_xlfn.XLOOKUP(Table1[[#This Row],[City]],L:L,O:O)</f>
        <v>0.21356479274849693</v>
      </c>
      <c r="AD1857" t="str" cm="1">
        <f t="array" ref="AD1857">_xlfn.IFS(Table1[[#This Row],[Performance Score]]&gt;=90,"Excellent",Table1[[#This Row],[Performance Score]]&gt;=75,"Good",Table1[[#This Row],[Performance Score]]&gt;=60,"Average",Table1[[#This Row],[Performance Score]]&lt;=60,"Need Improvement")</f>
        <v>Good</v>
      </c>
      <c r="AE1857" t="str">
        <f>IF(AND(Table1[[#This Row],[Attendance %]]&gt;=80,(Table1[[#This Row],[Performance Score]]&gt;=80)),"Eligible","Not Eligible")</f>
        <v>Not Eligible</v>
      </c>
      <c r="AF1857" t="str">
        <f>IF(Table1[[#This Row],[Performance Score]]&gt;=80,"High Performer","Low Performer")</f>
        <v>Low Performer</v>
      </c>
      <c r="AG1857" t="str" cm="1">
        <f t="array" aca="1" ref="AG1857" ca="1">_xlfn.IFS(Table1[[#This Row],[Experience]]&lt;=3,"Junior",Table1[[#This Row],[Experience]]&lt;=7,"Mid Level",Table1[[#This Row],[Experience]]&gt;=7,"Senior")</f>
        <v>Junior</v>
      </c>
      <c r="AH1857" t="str">
        <f>IF(Table1[[#This Row],[Attendance %]]&gt;75,"OK","Below 75")</f>
        <v>OK</v>
      </c>
      <c r="AI1857" t="b">
        <f>ISBLANK(Table1[[#This Row],[Employee ID]])</f>
        <v>0</v>
      </c>
      <c r="AJ1857" t="b">
        <f>ISNUMBER(Table1[[#This Row],[Total Salary  ]])</f>
        <v>1</v>
      </c>
      <c r="AK1857" t="str">
        <f>IFERROR(_xlfn.XLOOKUP(Table1[[#This Row],[Manager ID]],MANAGERS!A:A,MANAGERS!B:B),"Not Found")</f>
        <v>Manager_8</v>
      </c>
    </row>
    <row r="1858" spans="1:37" x14ac:dyDescent="0.2">
      <c r="A1858" t="s">
        <v>1805</v>
      </c>
      <c r="B1858" t="s">
        <v>57</v>
      </c>
      <c r="C1858" t="s">
        <v>21</v>
      </c>
      <c r="D1858" t="s">
        <v>81</v>
      </c>
      <c r="E1858" t="s">
        <v>65</v>
      </c>
      <c r="F1858" s="1">
        <v>43661</v>
      </c>
      <c r="G1858" s="1">
        <v>38900</v>
      </c>
      <c r="H1858">
        <v>78941</v>
      </c>
      <c r="I1858">
        <v>23950</v>
      </c>
      <c r="J1858">
        <v>78</v>
      </c>
      <c r="K1858">
        <v>57</v>
      </c>
      <c r="L1858" t="s">
        <v>37</v>
      </c>
      <c r="M1858">
        <v>120</v>
      </c>
      <c r="N1858">
        <f>Table1[[#This Row],[Basic Salary]]+Table1[[#This Row],[Bonus]]</f>
        <v>102891</v>
      </c>
      <c r="O1858" s="2">
        <f>Table1[[#This Row],[Bonus]]/Table1[[#This Row],[Basic Salary]]</f>
        <v>0.30339114021864433</v>
      </c>
      <c r="P1858">
        <f ca="1">DATEDIF(Table1[[#This Row],[Date of Birth]],TODAY(),"Y")</f>
        <v>20</v>
      </c>
      <c r="Q1858">
        <f ca="1">DATEDIF(Table1[[#This Row],[Joining Date]],TODAY(),"Y")</f>
        <v>7</v>
      </c>
      <c r="R1858" t="str">
        <f ca="1">IF(YEAR(Table1[[#This Row],[Joining Date]])=YEAR(TODAY()),"Yes","No")</f>
        <v>No</v>
      </c>
      <c r="S1858" t="str">
        <f ca="1">IF(Table1[[#This Row],[Experience]]&gt;5,"Yes","No")</f>
        <v>Yes</v>
      </c>
      <c r="T1858" t="str">
        <f>TEXT(Table1[[#This Row],[Joining Date]],"mmmm")</f>
        <v>July</v>
      </c>
      <c r="U1858" t="str">
        <f>TEXT(Table1[[#This Row],[Joining Date]],"yyyy")</f>
        <v>2019</v>
      </c>
      <c r="V1858" s="5">
        <f ca="1">TODAY()-Table1[[#This Row],[Joining Date]]</f>
        <v>2578</v>
      </c>
      <c r="W1858" t="str">
        <f>LEFT(Table1[[#This Row],[Employee Name]],FIND(" ",Table1[[#This Row],[Employee Name]])-1)</f>
        <v>Swathi</v>
      </c>
      <c r="X1858" t="str">
        <f>RIGHT(Table1[[#This Row],[Employee Name]],LEN(Table1[[#This Row],[Employee Name]])-FIND(" ",Table1[[#This Row],[Employee Name]]))</f>
        <v>Ramesh</v>
      </c>
      <c r="Y1858" t="str">
        <f>Table1[[#This Row],[Department]]&amp;"-"&amp;Table1[[#This Row],[Employee ID]]</f>
        <v>Sales-E01749</v>
      </c>
      <c r="Z1858" t="str">
        <f>LEFT(Table1[[#This Row],[Department]],3)</f>
        <v>Sal</v>
      </c>
      <c r="AA1858" t="str">
        <f>_xlfn.XLOOKUP(Table1[[#This Row],[Manager ID]],MANAGERS!A:A,MANAGERS!B:B)</f>
        <v>Manager_20</v>
      </c>
      <c r="AB1858" t="str" cm="1">
        <f t="array" ref="AB1858">_xlfn.XLOOKUP(Table1[[#This Row],[Manager ID]],Table2[[#All],[Manager ID]],Table2[[#All],[Department Head]])</f>
        <v>Operations</v>
      </c>
      <c r="AC1858" s="2">
        <f>_xlfn.XLOOKUP(Table1[[#This Row],[City]],L:L,O:O)</f>
        <v>0.24036902712549932</v>
      </c>
      <c r="AD1858" t="str" cm="1">
        <f t="array" ref="AD1858">_xlfn.IFS(Table1[[#This Row],[Performance Score]]&gt;=90,"Excellent",Table1[[#This Row],[Performance Score]]&gt;=75,"Good",Table1[[#This Row],[Performance Score]]&gt;=60,"Average",Table1[[#This Row],[Performance Score]]&lt;=60,"Need Improvement")</f>
        <v>Need Improvement</v>
      </c>
      <c r="AE1858" t="str">
        <f>IF(AND(Table1[[#This Row],[Attendance %]]&gt;=80,(Table1[[#This Row],[Performance Score]]&gt;=80)),"Eligible","Not Eligible")</f>
        <v>Not Eligible</v>
      </c>
      <c r="AF1858" t="str">
        <f>IF(Table1[[#This Row],[Performance Score]]&gt;=80,"High Performer","Low Performer")</f>
        <v>Low Performer</v>
      </c>
      <c r="AG1858" t="str" cm="1">
        <f t="array" aca="1" ref="AG1858" ca="1">_xlfn.IFS(Table1[[#This Row],[Experience]]&lt;=3,"Junior",Table1[[#This Row],[Experience]]&lt;=7,"Mid Level",Table1[[#This Row],[Experience]]&gt;=7,"Senior")</f>
        <v>Mid Level</v>
      </c>
      <c r="AH1858" t="str">
        <f>IF(Table1[[#This Row],[Attendance %]]&gt;75,"OK","Below 75")</f>
        <v>OK</v>
      </c>
      <c r="AI1858" t="b">
        <f>ISBLANK(Table1[[#This Row],[Employee ID]])</f>
        <v>0</v>
      </c>
      <c r="AJ1858" t="b">
        <f>ISNUMBER(Table1[[#This Row],[Total Salary  ]])</f>
        <v>1</v>
      </c>
      <c r="AK1858" t="str">
        <f>IFERROR(_xlfn.XLOOKUP(Table1[[#This Row],[Manager ID]],MANAGERS!A:A,MANAGERS!B:B),"Not Found")</f>
        <v>Manager_20</v>
      </c>
    </row>
    <row r="1859" spans="1:37" x14ac:dyDescent="0.2">
      <c r="A1859" t="s">
        <v>4949</v>
      </c>
      <c r="B1859" t="s">
        <v>29</v>
      </c>
      <c r="C1859" t="s">
        <v>15</v>
      </c>
      <c r="D1859" t="s">
        <v>46</v>
      </c>
      <c r="E1859" t="s">
        <v>22</v>
      </c>
      <c r="F1859" s="1">
        <v>42009</v>
      </c>
      <c r="G1859" s="1">
        <v>32258</v>
      </c>
      <c r="H1859">
        <v>76407</v>
      </c>
      <c r="I1859">
        <v>26431</v>
      </c>
      <c r="J1859">
        <v>83</v>
      </c>
      <c r="K1859">
        <v>61</v>
      </c>
      <c r="L1859" t="s">
        <v>27</v>
      </c>
      <c r="M1859">
        <v>113</v>
      </c>
      <c r="N1859">
        <f>Table1[[#This Row],[Basic Salary]]+Table1[[#This Row],[Bonus]]</f>
        <v>102838</v>
      </c>
      <c r="O1859" s="2">
        <f>Table1[[#This Row],[Bonus]]/Table1[[#This Row],[Basic Salary]]</f>
        <v>0.34592380279293783</v>
      </c>
      <c r="P1859">
        <f ca="1">DATEDIF(Table1[[#This Row],[Date of Birth]],TODAY(),"Y")</f>
        <v>38</v>
      </c>
      <c r="Q1859">
        <f ca="1">DATEDIF(Table1[[#This Row],[Joining Date]],TODAY(),"Y")</f>
        <v>11</v>
      </c>
      <c r="R1859" t="str">
        <f ca="1">IF(YEAR(Table1[[#This Row],[Joining Date]])=YEAR(TODAY()),"Yes","No")</f>
        <v>No</v>
      </c>
      <c r="S1859" t="str">
        <f ca="1">IF(Table1[[#This Row],[Experience]]&gt;5,"Yes","No")</f>
        <v>Yes</v>
      </c>
      <c r="T1859" t="str">
        <f>TEXT(Table1[[#This Row],[Joining Date]],"mmmm")</f>
        <v>January</v>
      </c>
      <c r="U1859" t="str">
        <f>TEXT(Table1[[#This Row],[Joining Date]],"yyyy")</f>
        <v>2015</v>
      </c>
      <c r="V1859" s="5">
        <f ca="1">TODAY()-Table1[[#This Row],[Joining Date]]</f>
        <v>4230</v>
      </c>
      <c r="W1859" t="str">
        <f>LEFT(Table1[[#This Row],[Employee Name]],FIND(" ",Table1[[#This Row],[Employee Name]])-1)</f>
        <v>Vikram</v>
      </c>
      <c r="X1859" t="str">
        <f>RIGHT(Table1[[#This Row],[Employee Name]],LEN(Table1[[#This Row],[Employee Name]])-FIND(" ",Table1[[#This Row],[Employee Name]]))</f>
        <v>Singh</v>
      </c>
      <c r="Y1859" t="str">
        <f>Table1[[#This Row],[Department]]&amp;"-"&amp;Table1[[#This Row],[Employee ID]]</f>
        <v>Support-E04893</v>
      </c>
      <c r="Z1859" t="str">
        <f>LEFT(Table1[[#This Row],[Department]],3)</f>
        <v>Sup</v>
      </c>
      <c r="AA1859" t="str">
        <f>_xlfn.XLOOKUP(Table1[[#This Row],[Manager ID]],MANAGERS!A:A,MANAGERS!B:B)</f>
        <v>Manager_13</v>
      </c>
      <c r="AB1859" t="str" cm="1">
        <f t="array" ref="AB1859">_xlfn.XLOOKUP(Table1[[#This Row],[Manager ID]],Table2[[#All],[Manager ID]],Table2[[#All],[Department Head]])</f>
        <v>HR</v>
      </c>
      <c r="AC1859" s="2">
        <f>_xlfn.XLOOKUP(Table1[[#This Row],[City]],L:L,O:O)</f>
        <v>0.23674293405114402</v>
      </c>
      <c r="AD1859" t="str" cm="1">
        <f t="array" ref="AD1859">_xlfn.IFS(Table1[[#This Row],[Performance Score]]&gt;=90,"Excellent",Table1[[#This Row],[Performance Score]]&gt;=75,"Good",Table1[[#This Row],[Performance Score]]&gt;=60,"Average",Table1[[#This Row],[Performance Score]]&lt;=60,"Need Improvement")</f>
        <v>Average</v>
      </c>
      <c r="AE1859" t="str">
        <f>IF(AND(Table1[[#This Row],[Attendance %]]&gt;=80,(Table1[[#This Row],[Performance Score]]&gt;=80)),"Eligible","Not Eligible")</f>
        <v>Not Eligible</v>
      </c>
      <c r="AF1859" t="str">
        <f>IF(Table1[[#This Row],[Performance Score]]&gt;=80,"High Performer","Low Performer")</f>
        <v>Low Performer</v>
      </c>
      <c r="AG1859" t="str" cm="1">
        <f t="array" aca="1" ref="AG1859" ca="1">_xlfn.IFS(Table1[[#This Row],[Experience]]&lt;=3,"Junior",Table1[[#This Row],[Experience]]&lt;=7,"Mid Level",Table1[[#This Row],[Experience]]&gt;=7,"Senior")</f>
        <v>Senior</v>
      </c>
      <c r="AH1859" t="str">
        <f>IF(Table1[[#This Row],[Attendance %]]&gt;75,"OK","Below 75")</f>
        <v>OK</v>
      </c>
      <c r="AI1859" t="b">
        <f>ISBLANK(Table1[[#This Row],[Employee ID]])</f>
        <v>0</v>
      </c>
      <c r="AJ1859" t="b">
        <f>ISNUMBER(Table1[[#This Row],[Total Salary  ]])</f>
        <v>1</v>
      </c>
      <c r="AK1859" t="str">
        <f>IFERROR(_xlfn.XLOOKUP(Table1[[#This Row],[Manager ID]],MANAGERS!A:A,MANAGERS!B:B),"Not Found")</f>
        <v>Manager_13</v>
      </c>
    </row>
    <row r="1860" spans="1:37" x14ac:dyDescent="0.2">
      <c r="A1860" t="s">
        <v>3871</v>
      </c>
      <c r="B1860" t="s">
        <v>93</v>
      </c>
      <c r="C1860" t="s">
        <v>21</v>
      </c>
      <c r="D1860" t="s">
        <v>81</v>
      </c>
      <c r="E1860" t="s">
        <v>22</v>
      </c>
      <c r="F1860" s="1">
        <v>45485</v>
      </c>
      <c r="G1860" s="1">
        <v>31379</v>
      </c>
      <c r="H1860">
        <v>76851</v>
      </c>
      <c r="I1860">
        <v>25879</v>
      </c>
      <c r="J1860">
        <v>90</v>
      </c>
      <c r="K1860">
        <v>81</v>
      </c>
      <c r="L1860" t="s">
        <v>27</v>
      </c>
      <c r="M1860">
        <v>109</v>
      </c>
      <c r="N1860">
        <f>Table1[[#This Row],[Basic Salary]]+Table1[[#This Row],[Bonus]]</f>
        <v>102730</v>
      </c>
      <c r="O1860" s="2">
        <f>Table1[[#This Row],[Bonus]]/Table1[[#This Row],[Basic Salary]]</f>
        <v>0.33674252774850033</v>
      </c>
      <c r="P1860">
        <f ca="1">DATEDIF(Table1[[#This Row],[Date of Birth]],TODAY(),"Y")</f>
        <v>40</v>
      </c>
      <c r="Q1860">
        <f ca="1">DATEDIF(Table1[[#This Row],[Joining Date]],TODAY(),"Y")</f>
        <v>2</v>
      </c>
      <c r="R1860" t="str">
        <f ca="1">IF(YEAR(Table1[[#This Row],[Joining Date]])=YEAR(TODAY()),"Yes","No")</f>
        <v>No</v>
      </c>
      <c r="S1860" t="str">
        <f ca="1">IF(Table1[[#This Row],[Experience]]&gt;5,"Yes","No")</f>
        <v>No</v>
      </c>
      <c r="T1860" t="str">
        <f>TEXT(Table1[[#This Row],[Joining Date]],"mmmm")</f>
        <v>July</v>
      </c>
      <c r="U1860" t="str">
        <f>TEXT(Table1[[#This Row],[Joining Date]],"yyyy")</f>
        <v>2024</v>
      </c>
      <c r="V1860" s="5">
        <f ca="1">TODAY()-Table1[[#This Row],[Joining Date]]</f>
        <v>754</v>
      </c>
      <c r="W1860" t="str">
        <f>LEFT(Table1[[#This Row],[Employee Name]],FIND(" ",Table1[[#This Row],[Employee Name]])-1)</f>
        <v>Priya</v>
      </c>
      <c r="X1860" t="str">
        <f>RIGHT(Table1[[#This Row],[Employee Name]],LEN(Table1[[#This Row],[Employee Name]])-FIND(" ",Table1[[#This Row],[Employee Name]]))</f>
        <v>Reddy</v>
      </c>
      <c r="Y1860" t="str">
        <f>Table1[[#This Row],[Department]]&amp;"-"&amp;Table1[[#This Row],[Employee ID]]</f>
        <v>Sales-E03815</v>
      </c>
      <c r="Z1860" t="str">
        <f>LEFT(Table1[[#This Row],[Department]],3)</f>
        <v>Sal</v>
      </c>
      <c r="AA1860" t="str">
        <f>_xlfn.XLOOKUP(Table1[[#This Row],[Manager ID]],MANAGERS!A:A,MANAGERS!B:B)</f>
        <v>Manager_9</v>
      </c>
      <c r="AB1860" t="str" cm="1">
        <f t="array" ref="AB1860">_xlfn.XLOOKUP(Table1[[#This Row],[Manager ID]],Table2[[#All],[Manager ID]],Table2[[#All],[Department Head]])</f>
        <v>Sales</v>
      </c>
      <c r="AC1860" s="2">
        <f>_xlfn.XLOOKUP(Table1[[#This Row],[City]],L:L,O:O)</f>
        <v>0.23674293405114402</v>
      </c>
      <c r="AD1860" t="str" cm="1">
        <f t="array" ref="AD1860">_xlfn.IFS(Table1[[#This Row],[Performance Score]]&gt;=90,"Excellent",Table1[[#This Row],[Performance Score]]&gt;=75,"Good",Table1[[#This Row],[Performance Score]]&gt;=60,"Average",Table1[[#This Row],[Performance Score]]&lt;=60,"Need Improvement")</f>
        <v>Good</v>
      </c>
      <c r="AE1860" t="str">
        <f>IF(AND(Table1[[#This Row],[Attendance %]]&gt;=80,(Table1[[#This Row],[Performance Score]]&gt;=80)),"Eligible","Not Eligible")</f>
        <v>Eligible</v>
      </c>
      <c r="AF1860" t="str">
        <f>IF(Table1[[#This Row],[Performance Score]]&gt;=80,"High Performer","Low Performer")</f>
        <v>High Performer</v>
      </c>
      <c r="AG1860" t="str" cm="1">
        <f t="array" aca="1" ref="AG1860" ca="1">_xlfn.IFS(Table1[[#This Row],[Experience]]&lt;=3,"Junior",Table1[[#This Row],[Experience]]&lt;=7,"Mid Level",Table1[[#This Row],[Experience]]&gt;=7,"Senior")</f>
        <v>Junior</v>
      </c>
      <c r="AH1860" t="str">
        <f>IF(Table1[[#This Row],[Attendance %]]&gt;75,"OK","Below 75")</f>
        <v>OK</v>
      </c>
      <c r="AI1860" t="b">
        <f>ISBLANK(Table1[[#This Row],[Employee ID]])</f>
        <v>0</v>
      </c>
      <c r="AJ1860" t="b">
        <f>ISNUMBER(Table1[[#This Row],[Total Salary  ]])</f>
        <v>1</v>
      </c>
      <c r="AK1860" t="str">
        <f>IFERROR(_xlfn.XLOOKUP(Table1[[#This Row],[Manager ID]],MANAGERS!A:A,MANAGERS!B:B),"Not Found")</f>
        <v>Manager_9</v>
      </c>
    </row>
    <row r="1861" spans="1:37" x14ac:dyDescent="0.2">
      <c r="A1861" t="s">
        <v>2059</v>
      </c>
      <c r="B1861" t="s">
        <v>69</v>
      </c>
      <c r="C1861" t="s">
        <v>21</v>
      </c>
      <c r="D1861" t="s">
        <v>33</v>
      </c>
      <c r="E1861" t="s">
        <v>30</v>
      </c>
      <c r="F1861" s="1">
        <v>42226</v>
      </c>
      <c r="G1861" s="1">
        <v>30997</v>
      </c>
      <c r="H1861">
        <v>76968</v>
      </c>
      <c r="I1861">
        <v>25729</v>
      </c>
      <c r="J1861">
        <v>81</v>
      </c>
      <c r="K1861">
        <v>78</v>
      </c>
      <c r="L1861" t="s">
        <v>23</v>
      </c>
      <c r="M1861">
        <v>112</v>
      </c>
      <c r="N1861">
        <f>Table1[[#This Row],[Basic Salary]]+Table1[[#This Row],[Bonus]]</f>
        <v>102697</v>
      </c>
      <c r="O1861" s="2">
        <f>Table1[[#This Row],[Bonus]]/Table1[[#This Row],[Basic Salary]]</f>
        <v>0.33428177944080656</v>
      </c>
      <c r="P1861">
        <f ca="1">DATEDIF(Table1[[#This Row],[Date of Birth]],TODAY(),"Y")</f>
        <v>41</v>
      </c>
      <c r="Q1861">
        <f ca="1">DATEDIF(Table1[[#This Row],[Joining Date]],TODAY(),"Y")</f>
        <v>10</v>
      </c>
      <c r="R1861" t="str">
        <f ca="1">IF(YEAR(Table1[[#This Row],[Joining Date]])=YEAR(TODAY()),"Yes","No")</f>
        <v>No</v>
      </c>
      <c r="S1861" t="str">
        <f ca="1">IF(Table1[[#This Row],[Experience]]&gt;5,"Yes","No")</f>
        <v>Yes</v>
      </c>
      <c r="T1861" t="str">
        <f>TEXT(Table1[[#This Row],[Joining Date]],"mmmm")</f>
        <v>August</v>
      </c>
      <c r="U1861" t="str">
        <f>TEXT(Table1[[#This Row],[Joining Date]],"yyyy")</f>
        <v>2015</v>
      </c>
      <c r="V1861" s="5">
        <f ca="1">TODAY()-Table1[[#This Row],[Joining Date]]</f>
        <v>4013</v>
      </c>
      <c r="W1861" t="str">
        <f>LEFT(Table1[[#This Row],[Employee Name]],FIND(" ",Table1[[#This Row],[Employee Name]])-1)</f>
        <v>Neha</v>
      </c>
      <c r="X1861" t="str">
        <f>RIGHT(Table1[[#This Row],[Employee Name]],LEN(Table1[[#This Row],[Employee Name]])-FIND(" ",Table1[[#This Row],[Employee Name]]))</f>
        <v>Kulkarni</v>
      </c>
      <c r="Y1861" t="str">
        <f>Table1[[#This Row],[Department]]&amp;"-"&amp;Table1[[#This Row],[Employee ID]]</f>
        <v>Marketing-E02003</v>
      </c>
      <c r="Z1861" t="str">
        <f>LEFT(Table1[[#This Row],[Department]],3)</f>
        <v>Mar</v>
      </c>
      <c r="AA1861" t="str">
        <f>_xlfn.XLOOKUP(Table1[[#This Row],[Manager ID]],MANAGERS!A:A,MANAGERS!B:B)</f>
        <v>Manager_12</v>
      </c>
      <c r="AB1861" t="str" cm="1">
        <f t="array" ref="AB1861">_xlfn.XLOOKUP(Table1[[#This Row],[Manager ID]],Table2[[#All],[Manager ID]],Table2[[#All],[Department Head]])</f>
        <v>Marketing</v>
      </c>
      <c r="AC1861" s="2">
        <f>_xlfn.XLOOKUP(Table1[[#This Row],[City]],L:L,O:O)</f>
        <v>0.23486488519629886</v>
      </c>
      <c r="AD1861" t="str" cm="1">
        <f t="array" ref="AD1861">_xlfn.IFS(Table1[[#This Row],[Performance Score]]&gt;=90,"Excellent",Table1[[#This Row],[Performance Score]]&gt;=75,"Good",Table1[[#This Row],[Performance Score]]&gt;=60,"Average",Table1[[#This Row],[Performance Score]]&lt;=60,"Need Improvement")</f>
        <v>Good</v>
      </c>
      <c r="AE1861" t="str">
        <f>IF(AND(Table1[[#This Row],[Attendance %]]&gt;=80,(Table1[[#This Row],[Performance Score]]&gt;=80)),"Eligible","Not Eligible")</f>
        <v>Not Eligible</v>
      </c>
      <c r="AF1861" t="str">
        <f>IF(Table1[[#This Row],[Performance Score]]&gt;=80,"High Performer","Low Performer")</f>
        <v>Low Performer</v>
      </c>
      <c r="AG1861" t="str" cm="1">
        <f t="array" aca="1" ref="AG1861" ca="1">_xlfn.IFS(Table1[[#This Row],[Experience]]&lt;=3,"Junior",Table1[[#This Row],[Experience]]&lt;=7,"Mid Level",Table1[[#This Row],[Experience]]&gt;=7,"Senior")</f>
        <v>Senior</v>
      </c>
      <c r="AH1861" t="str">
        <f>IF(Table1[[#This Row],[Attendance %]]&gt;75,"OK","Below 75")</f>
        <v>OK</v>
      </c>
      <c r="AI1861" t="b">
        <f>ISBLANK(Table1[[#This Row],[Employee ID]])</f>
        <v>0</v>
      </c>
      <c r="AJ1861" t="b">
        <f>ISNUMBER(Table1[[#This Row],[Total Salary  ]])</f>
        <v>1</v>
      </c>
      <c r="AK1861" t="str">
        <f>IFERROR(_xlfn.XLOOKUP(Table1[[#This Row],[Manager ID]],MANAGERS!A:A,MANAGERS!B:B),"Not Found")</f>
        <v>Manager_12</v>
      </c>
    </row>
    <row r="1862" spans="1:37" x14ac:dyDescent="0.2">
      <c r="A1862" t="s">
        <v>177</v>
      </c>
      <c r="B1862" t="s">
        <v>69</v>
      </c>
      <c r="C1862" t="s">
        <v>21</v>
      </c>
      <c r="D1862" t="s">
        <v>16</v>
      </c>
      <c r="E1862" t="s">
        <v>17</v>
      </c>
      <c r="F1862" s="1">
        <v>43522</v>
      </c>
      <c r="G1862" s="1">
        <v>32780</v>
      </c>
      <c r="H1862">
        <v>83115</v>
      </c>
      <c r="I1862">
        <v>19571</v>
      </c>
      <c r="J1862">
        <v>75</v>
      </c>
      <c r="K1862">
        <v>94</v>
      </c>
      <c r="L1862" t="s">
        <v>31</v>
      </c>
      <c r="M1862">
        <v>104</v>
      </c>
      <c r="N1862">
        <f>Table1[[#This Row],[Basic Salary]]+Table1[[#This Row],[Bonus]]</f>
        <v>102686</v>
      </c>
      <c r="O1862" s="2">
        <f>Table1[[#This Row],[Bonus]]/Table1[[#This Row],[Basic Salary]]</f>
        <v>0.23546892859291343</v>
      </c>
      <c r="P1862">
        <f ca="1">DATEDIF(Table1[[#This Row],[Date of Birth]],TODAY(),"Y")</f>
        <v>36</v>
      </c>
      <c r="Q1862">
        <f ca="1">DATEDIF(Table1[[#This Row],[Joining Date]],TODAY(),"Y")</f>
        <v>7</v>
      </c>
      <c r="R1862" t="str">
        <f ca="1">IF(YEAR(Table1[[#This Row],[Joining Date]])=YEAR(TODAY()),"Yes","No")</f>
        <v>No</v>
      </c>
      <c r="S1862" t="str">
        <f ca="1">IF(Table1[[#This Row],[Experience]]&gt;5,"Yes","No")</f>
        <v>Yes</v>
      </c>
      <c r="T1862" t="str">
        <f>TEXT(Table1[[#This Row],[Joining Date]],"mmmm")</f>
        <v>February</v>
      </c>
      <c r="U1862" t="str">
        <f>TEXT(Table1[[#This Row],[Joining Date]],"yyyy")</f>
        <v>2019</v>
      </c>
      <c r="V1862" s="5">
        <f ca="1">TODAY()-Table1[[#This Row],[Joining Date]]</f>
        <v>2717</v>
      </c>
      <c r="W1862" t="str">
        <f>LEFT(Table1[[#This Row],[Employee Name]],FIND(" ",Table1[[#This Row],[Employee Name]])-1)</f>
        <v>Neha</v>
      </c>
      <c r="X1862" t="str">
        <f>RIGHT(Table1[[#This Row],[Employee Name]],LEN(Table1[[#This Row],[Employee Name]])-FIND(" ",Table1[[#This Row],[Employee Name]]))</f>
        <v>Kulkarni</v>
      </c>
      <c r="Y1862" t="str">
        <f>Table1[[#This Row],[Department]]&amp;"-"&amp;Table1[[#This Row],[Employee ID]]</f>
        <v>HR-E00121</v>
      </c>
      <c r="Z1862" t="str">
        <f>LEFT(Table1[[#This Row],[Department]],3)</f>
        <v>HR</v>
      </c>
      <c r="AA1862" t="str">
        <f>_xlfn.XLOOKUP(Table1[[#This Row],[Manager ID]],MANAGERS!A:A,MANAGERS!B:B)</f>
        <v>Manager_4</v>
      </c>
      <c r="AB1862" t="str" cm="1">
        <f t="array" ref="AB1862">_xlfn.XLOOKUP(Table1[[#This Row],[Manager ID]],Table2[[#All],[Manager ID]],Table2[[#All],[Department Head]])</f>
        <v>Finance</v>
      </c>
      <c r="AC1862" s="2">
        <f>_xlfn.XLOOKUP(Table1[[#This Row],[City]],L:L,O:O)</f>
        <v>0.241864189087755</v>
      </c>
      <c r="AD1862" t="str" cm="1">
        <f t="array" ref="AD1862">_xlfn.IFS(Table1[[#This Row],[Performance Score]]&gt;=90,"Excellent",Table1[[#This Row],[Performance Score]]&gt;=75,"Good",Table1[[#This Row],[Performance Score]]&gt;=60,"Average",Table1[[#This Row],[Performance Score]]&lt;=60,"Need Improvement")</f>
        <v>Excellent</v>
      </c>
      <c r="AE1862" t="str">
        <f>IF(AND(Table1[[#This Row],[Attendance %]]&gt;=80,(Table1[[#This Row],[Performance Score]]&gt;=80)),"Eligible","Not Eligible")</f>
        <v>Not Eligible</v>
      </c>
      <c r="AF1862" t="str">
        <f>IF(Table1[[#This Row],[Performance Score]]&gt;=80,"High Performer","Low Performer")</f>
        <v>High Performer</v>
      </c>
      <c r="AG1862" t="str" cm="1">
        <f t="array" aca="1" ref="AG1862" ca="1">_xlfn.IFS(Table1[[#This Row],[Experience]]&lt;=3,"Junior",Table1[[#This Row],[Experience]]&lt;=7,"Mid Level",Table1[[#This Row],[Experience]]&gt;=7,"Senior")</f>
        <v>Mid Level</v>
      </c>
      <c r="AH1862" t="str">
        <f>IF(Table1[[#This Row],[Attendance %]]&gt;75,"OK","Below 75")</f>
        <v>Below 75</v>
      </c>
      <c r="AI1862" t="b">
        <f>ISBLANK(Table1[[#This Row],[Employee ID]])</f>
        <v>0</v>
      </c>
      <c r="AJ1862" t="b">
        <f>ISNUMBER(Table1[[#This Row],[Total Salary  ]])</f>
        <v>1</v>
      </c>
      <c r="AK1862" t="str">
        <f>IFERROR(_xlfn.XLOOKUP(Table1[[#This Row],[Manager ID]],MANAGERS!A:A,MANAGERS!B:B),"Not Found")</f>
        <v>Manager_4</v>
      </c>
    </row>
    <row r="1863" spans="1:37" x14ac:dyDescent="0.2">
      <c r="A1863" t="s">
        <v>338</v>
      </c>
      <c r="B1863" t="s">
        <v>89</v>
      </c>
      <c r="C1863" t="s">
        <v>21</v>
      </c>
      <c r="D1863" t="s">
        <v>43</v>
      </c>
      <c r="E1863" t="s">
        <v>51</v>
      </c>
      <c r="F1863" s="1">
        <v>45787</v>
      </c>
      <c r="G1863" s="1">
        <v>40553</v>
      </c>
      <c r="H1863">
        <v>79827</v>
      </c>
      <c r="I1863">
        <v>22814</v>
      </c>
      <c r="J1863">
        <v>62</v>
      </c>
      <c r="K1863">
        <v>90</v>
      </c>
      <c r="L1863" t="s">
        <v>31</v>
      </c>
      <c r="M1863">
        <v>118</v>
      </c>
      <c r="N1863">
        <f>Table1[[#This Row],[Basic Salary]]+Table1[[#This Row],[Bonus]]</f>
        <v>102641</v>
      </c>
      <c r="O1863" s="2">
        <f>Table1[[#This Row],[Bonus]]/Table1[[#This Row],[Basic Salary]]</f>
        <v>0.28579302742179963</v>
      </c>
      <c r="P1863">
        <f ca="1">DATEDIF(Table1[[#This Row],[Date of Birth]],TODAY(),"Y")</f>
        <v>15</v>
      </c>
      <c r="Q1863">
        <f ca="1">DATEDIF(Table1[[#This Row],[Joining Date]],TODAY(),"Y")</f>
        <v>1</v>
      </c>
      <c r="R1863" t="str">
        <f ca="1">IF(YEAR(Table1[[#This Row],[Joining Date]])=YEAR(TODAY()),"Yes","No")</f>
        <v>No</v>
      </c>
      <c r="S1863" t="str">
        <f ca="1">IF(Table1[[#This Row],[Experience]]&gt;5,"Yes","No")</f>
        <v>No</v>
      </c>
      <c r="T1863" t="str">
        <f>TEXT(Table1[[#This Row],[Joining Date]],"mmmm")</f>
        <v>May</v>
      </c>
      <c r="U1863" t="str">
        <f>TEXT(Table1[[#This Row],[Joining Date]],"yyyy")</f>
        <v>2025</v>
      </c>
      <c r="V1863" s="5">
        <f ca="1">TODAY()-Table1[[#This Row],[Joining Date]]</f>
        <v>452</v>
      </c>
      <c r="W1863" t="str">
        <f>LEFT(Table1[[#This Row],[Employee Name]],FIND(" ",Table1[[#This Row],[Employee Name]])-1)</f>
        <v>Tarun</v>
      </c>
      <c r="X1863" t="str">
        <f>RIGHT(Table1[[#This Row],[Employee Name]],LEN(Table1[[#This Row],[Employee Name]])-FIND(" ",Table1[[#This Row],[Employee Name]]))</f>
        <v>Verma</v>
      </c>
      <c r="Y1863" t="str">
        <f>Table1[[#This Row],[Department]]&amp;"-"&amp;Table1[[#This Row],[Employee ID]]</f>
        <v>Operations-E00282</v>
      </c>
      <c r="Z1863" t="str">
        <f>LEFT(Table1[[#This Row],[Department]],3)</f>
        <v>Ope</v>
      </c>
      <c r="AA1863" t="str">
        <f>_xlfn.XLOOKUP(Table1[[#This Row],[Manager ID]],MANAGERS!A:A,MANAGERS!B:B)</f>
        <v>Manager_18</v>
      </c>
      <c r="AB1863" t="str" cm="1">
        <f t="array" ref="AB1863">_xlfn.XLOOKUP(Table1[[#This Row],[Manager ID]],Table2[[#All],[Manager ID]],Table2[[#All],[Department Head]])</f>
        <v>Support</v>
      </c>
      <c r="AC1863" s="2">
        <f>_xlfn.XLOOKUP(Table1[[#This Row],[City]],L:L,O:O)</f>
        <v>0.241864189087755</v>
      </c>
      <c r="AD1863" t="str" cm="1">
        <f t="array" ref="AD1863">_xlfn.IFS(Table1[[#This Row],[Performance Score]]&gt;=90,"Excellent",Table1[[#This Row],[Performance Score]]&gt;=75,"Good",Table1[[#This Row],[Performance Score]]&gt;=60,"Average",Table1[[#This Row],[Performance Score]]&lt;=60,"Need Improvement")</f>
        <v>Excellent</v>
      </c>
      <c r="AE1863" t="str">
        <f>IF(AND(Table1[[#This Row],[Attendance %]]&gt;=80,(Table1[[#This Row],[Performance Score]]&gt;=80)),"Eligible","Not Eligible")</f>
        <v>Not Eligible</v>
      </c>
      <c r="AF1863" t="str">
        <f>IF(Table1[[#This Row],[Performance Score]]&gt;=80,"High Performer","Low Performer")</f>
        <v>High Performer</v>
      </c>
      <c r="AG1863" t="str" cm="1">
        <f t="array" aca="1" ref="AG1863" ca="1">_xlfn.IFS(Table1[[#This Row],[Experience]]&lt;=3,"Junior",Table1[[#This Row],[Experience]]&lt;=7,"Mid Level",Table1[[#This Row],[Experience]]&gt;=7,"Senior")</f>
        <v>Junior</v>
      </c>
      <c r="AH1863" t="str">
        <f>IF(Table1[[#This Row],[Attendance %]]&gt;75,"OK","Below 75")</f>
        <v>Below 75</v>
      </c>
      <c r="AI1863" t="b">
        <f>ISBLANK(Table1[[#This Row],[Employee ID]])</f>
        <v>0</v>
      </c>
      <c r="AJ1863" t="b">
        <f>ISNUMBER(Table1[[#This Row],[Total Salary  ]])</f>
        <v>1</v>
      </c>
      <c r="AK1863" t="str">
        <f>IFERROR(_xlfn.XLOOKUP(Table1[[#This Row],[Manager ID]],MANAGERS!A:A,MANAGERS!B:B),"Not Found")</f>
        <v>Manager_18</v>
      </c>
    </row>
    <row r="1864" spans="1:37" x14ac:dyDescent="0.2">
      <c r="A1864" t="s">
        <v>2675</v>
      </c>
      <c r="B1864" t="s">
        <v>87</v>
      </c>
      <c r="C1864" t="s">
        <v>21</v>
      </c>
      <c r="D1864" t="s">
        <v>25</v>
      </c>
      <c r="E1864" t="s">
        <v>65</v>
      </c>
      <c r="F1864" s="1">
        <v>45345</v>
      </c>
      <c r="G1864" s="1">
        <v>35689</v>
      </c>
      <c r="H1864">
        <v>85317</v>
      </c>
      <c r="I1864">
        <v>17322</v>
      </c>
      <c r="J1864">
        <v>99</v>
      </c>
      <c r="K1864">
        <v>95</v>
      </c>
      <c r="L1864" t="s">
        <v>23</v>
      </c>
      <c r="M1864">
        <v>106</v>
      </c>
      <c r="N1864">
        <f>Table1[[#This Row],[Basic Salary]]+Table1[[#This Row],[Bonus]]</f>
        <v>102639</v>
      </c>
      <c r="O1864" s="2">
        <f>Table1[[#This Row],[Bonus]]/Table1[[#This Row],[Basic Salary]]</f>
        <v>0.20303104891170576</v>
      </c>
      <c r="P1864">
        <f ca="1">DATEDIF(Table1[[#This Row],[Date of Birth]],TODAY(),"Y")</f>
        <v>28</v>
      </c>
      <c r="Q1864">
        <f ca="1">DATEDIF(Table1[[#This Row],[Joining Date]],TODAY(),"Y")</f>
        <v>2</v>
      </c>
      <c r="R1864" t="str">
        <f ca="1">IF(YEAR(Table1[[#This Row],[Joining Date]])=YEAR(TODAY()),"Yes","No")</f>
        <v>No</v>
      </c>
      <c r="S1864" t="str">
        <f ca="1">IF(Table1[[#This Row],[Experience]]&gt;5,"Yes","No")</f>
        <v>No</v>
      </c>
      <c r="T1864" t="str">
        <f>TEXT(Table1[[#This Row],[Joining Date]],"mmmm")</f>
        <v>February</v>
      </c>
      <c r="U1864" t="str">
        <f>TEXT(Table1[[#This Row],[Joining Date]],"yyyy")</f>
        <v>2024</v>
      </c>
      <c r="V1864" s="5">
        <f ca="1">TODAY()-Table1[[#This Row],[Joining Date]]</f>
        <v>894</v>
      </c>
      <c r="W1864" t="str">
        <f>LEFT(Table1[[#This Row],[Employee Name]],FIND(" ",Table1[[#This Row],[Employee Name]])-1)</f>
        <v>Arjun</v>
      </c>
      <c r="X1864" t="str">
        <f>RIGHT(Table1[[#This Row],[Employee Name]],LEN(Table1[[#This Row],[Employee Name]])-FIND(" ",Table1[[#This Row],[Employee Name]]))</f>
        <v>Mehta</v>
      </c>
      <c r="Y1864" t="str">
        <f>Table1[[#This Row],[Department]]&amp;"-"&amp;Table1[[#This Row],[Employee ID]]</f>
        <v>Finance-E02619</v>
      </c>
      <c r="Z1864" t="str">
        <f>LEFT(Table1[[#This Row],[Department]],3)</f>
        <v>Fin</v>
      </c>
      <c r="AA1864" t="str">
        <f>_xlfn.XLOOKUP(Table1[[#This Row],[Manager ID]],MANAGERS!A:A,MANAGERS!B:B)</f>
        <v>Manager_6</v>
      </c>
      <c r="AB1864" t="str" cm="1">
        <f t="array" ref="AB1864">_xlfn.XLOOKUP(Table1[[#This Row],[Manager ID]],Table2[[#All],[Manager ID]],Table2[[#All],[Department Head]])</f>
        <v>HR</v>
      </c>
      <c r="AC1864" s="2">
        <f>_xlfn.XLOOKUP(Table1[[#This Row],[City]],L:L,O:O)</f>
        <v>0.23486488519629886</v>
      </c>
      <c r="AD1864" t="str" cm="1">
        <f t="array" ref="AD1864">_xlfn.IFS(Table1[[#This Row],[Performance Score]]&gt;=90,"Excellent",Table1[[#This Row],[Performance Score]]&gt;=75,"Good",Table1[[#This Row],[Performance Score]]&gt;=60,"Average",Table1[[#This Row],[Performance Score]]&lt;=60,"Need Improvement")</f>
        <v>Excellent</v>
      </c>
      <c r="AE1864" t="str">
        <f>IF(AND(Table1[[#This Row],[Attendance %]]&gt;=80,(Table1[[#This Row],[Performance Score]]&gt;=80)),"Eligible","Not Eligible")</f>
        <v>Eligible</v>
      </c>
      <c r="AF1864" t="str">
        <f>IF(Table1[[#This Row],[Performance Score]]&gt;=80,"High Performer","Low Performer")</f>
        <v>High Performer</v>
      </c>
      <c r="AG1864" t="str" cm="1">
        <f t="array" aca="1" ref="AG1864" ca="1">_xlfn.IFS(Table1[[#This Row],[Experience]]&lt;=3,"Junior",Table1[[#This Row],[Experience]]&lt;=7,"Mid Level",Table1[[#This Row],[Experience]]&gt;=7,"Senior")</f>
        <v>Junior</v>
      </c>
      <c r="AH1864" t="str">
        <f>IF(Table1[[#This Row],[Attendance %]]&gt;75,"OK","Below 75")</f>
        <v>OK</v>
      </c>
      <c r="AI1864" t="b">
        <f>ISBLANK(Table1[[#This Row],[Employee ID]])</f>
        <v>0</v>
      </c>
      <c r="AJ1864" t="b">
        <f>ISNUMBER(Table1[[#This Row],[Total Salary  ]])</f>
        <v>1</v>
      </c>
      <c r="AK1864" t="str">
        <f>IFERROR(_xlfn.XLOOKUP(Table1[[#This Row],[Manager ID]],MANAGERS!A:A,MANAGERS!B:B),"Not Found")</f>
        <v>Manager_6</v>
      </c>
    </row>
    <row r="1865" spans="1:37" x14ac:dyDescent="0.2">
      <c r="A1865" t="s">
        <v>4798</v>
      </c>
      <c r="B1865" t="s">
        <v>75</v>
      </c>
      <c r="C1865" t="s">
        <v>15</v>
      </c>
      <c r="D1865" t="s">
        <v>25</v>
      </c>
      <c r="E1865" t="s">
        <v>26</v>
      </c>
      <c r="F1865" s="1">
        <v>43497</v>
      </c>
      <c r="G1865" s="1">
        <v>36393</v>
      </c>
      <c r="H1865">
        <v>94351</v>
      </c>
      <c r="I1865">
        <v>8266</v>
      </c>
      <c r="J1865">
        <v>78</v>
      </c>
      <c r="K1865">
        <v>79</v>
      </c>
      <c r="L1865" t="s">
        <v>27</v>
      </c>
      <c r="M1865">
        <v>108</v>
      </c>
      <c r="N1865">
        <f>Table1[[#This Row],[Basic Salary]]+Table1[[#This Row],[Bonus]]</f>
        <v>102617</v>
      </c>
      <c r="O1865" s="2">
        <f>Table1[[#This Row],[Bonus]]/Table1[[#This Row],[Basic Salary]]</f>
        <v>8.7609034350457332E-2</v>
      </c>
      <c r="P1865">
        <f ca="1">DATEDIF(Table1[[#This Row],[Date of Birth]],TODAY(),"Y")</f>
        <v>26</v>
      </c>
      <c r="Q1865">
        <f ca="1">DATEDIF(Table1[[#This Row],[Joining Date]],TODAY(),"Y")</f>
        <v>7</v>
      </c>
      <c r="R1865" t="str">
        <f ca="1">IF(YEAR(Table1[[#This Row],[Joining Date]])=YEAR(TODAY()),"Yes","No")</f>
        <v>No</v>
      </c>
      <c r="S1865" t="str">
        <f ca="1">IF(Table1[[#This Row],[Experience]]&gt;5,"Yes","No")</f>
        <v>Yes</v>
      </c>
      <c r="T1865" t="str">
        <f>TEXT(Table1[[#This Row],[Joining Date]],"mmmm")</f>
        <v>February</v>
      </c>
      <c r="U1865" t="str">
        <f>TEXT(Table1[[#This Row],[Joining Date]],"yyyy")</f>
        <v>2019</v>
      </c>
      <c r="V1865" s="5">
        <f ca="1">TODAY()-Table1[[#This Row],[Joining Date]]</f>
        <v>2742</v>
      </c>
      <c r="W1865" t="str">
        <f>LEFT(Table1[[#This Row],[Employee Name]],FIND(" ",Table1[[#This Row],[Employee Name]])-1)</f>
        <v>Ishita</v>
      </c>
      <c r="X1865" t="str">
        <f>RIGHT(Table1[[#This Row],[Employee Name]],LEN(Table1[[#This Row],[Employee Name]])-FIND(" ",Table1[[#This Row],[Employee Name]]))</f>
        <v>Roy</v>
      </c>
      <c r="Y1865" t="str">
        <f>Table1[[#This Row],[Department]]&amp;"-"&amp;Table1[[#This Row],[Employee ID]]</f>
        <v>Finance-E04742</v>
      </c>
      <c r="Z1865" t="str">
        <f>LEFT(Table1[[#This Row],[Department]],3)</f>
        <v>Fin</v>
      </c>
      <c r="AA1865" t="str">
        <f>_xlfn.XLOOKUP(Table1[[#This Row],[Manager ID]],MANAGERS!A:A,MANAGERS!B:B)</f>
        <v>Manager_8</v>
      </c>
      <c r="AB1865" t="str" cm="1">
        <f t="array" ref="AB1865">_xlfn.XLOOKUP(Table1[[#This Row],[Manager ID]],Table2[[#All],[Manager ID]],Table2[[#All],[Department Head]])</f>
        <v>Sales</v>
      </c>
      <c r="AC1865" s="2">
        <f>_xlfn.XLOOKUP(Table1[[#This Row],[City]],L:L,O:O)</f>
        <v>0.23674293405114402</v>
      </c>
      <c r="AD1865" t="str" cm="1">
        <f t="array" ref="AD1865">_xlfn.IFS(Table1[[#This Row],[Performance Score]]&gt;=90,"Excellent",Table1[[#This Row],[Performance Score]]&gt;=75,"Good",Table1[[#This Row],[Performance Score]]&gt;=60,"Average",Table1[[#This Row],[Performance Score]]&lt;=60,"Need Improvement")</f>
        <v>Good</v>
      </c>
      <c r="AE1865" t="str">
        <f>IF(AND(Table1[[#This Row],[Attendance %]]&gt;=80,(Table1[[#This Row],[Performance Score]]&gt;=80)),"Eligible","Not Eligible")</f>
        <v>Not Eligible</v>
      </c>
      <c r="AF1865" t="str">
        <f>IF(Table1[[#This Row],[Performance Score]]&gt;=80,"High Performer","Low Performer")</f>
        <v>Low Performer</v>
      </c>
      <c r="AG1865" t="str" cm="1">
        <f t="array" aca="1" ref="AG1865" ca="1">_xlfn.IFS(Table1[[#This Row],[Experience]]&lt;=3,"Junior",Table1[[#This Row],[Experience]]&lt;=7,"Mid Level",Table1[[#This Row],[Experience]]&gt;=7,"Senior")</f>
        <v>Mid Level</v>
      </c>
      <c r="AH1865" t="str">
        <f>IF(Table1[[#This Row],[Attendance %]]&gt;75,"OK","Below 75")</f>
        <v>OK</v>
      </c>
      <c r="AI1865" t="b">
        <f>ISBLANK(Table1[[#This Row],[Employee ID]])</f>
        <v>0</v>
      </c>
      <c r="AJ1865" t="b">
        <f>ISNUMBER(Table1[[#This Row],[Total Salary  ]])</f>
        <v>1</v>
      </c>
      <c r="AK1865" t="str">
        <f>IFERROR(_xlfn.XLOOKUP(Table1[[#This Row],[Manager ID]],MANAGERS!A:A,MANAGERS!B:B),"Not Found")</f>
        <v>Manager_8</v>
      </c>
    </row>
    <row r="1866" spans="1:37" x14ac:dyDescent="0.2">
      <c r="A1866" t="s">
        <v>998</v>
      </c>
      <c r="B1866" t="s">
        <v>69</v>
      </c>
      <c r="C1866" t="s">
        <v>15</v>
      </c>
      <c r="D1866" t="s">
        <v>25</v>
      </c>
      <c r="E1866" t="s">
        <v>51</v>
      </c>
      <c r="F1866" s="1">
        <v>45008</v>
      </c>
      <c r="G1866" s="1">
        <v>36300</v>
      </c>
      <c r="H1866">
        <v>85008</v>
      </c>
      <c r="I1866">
        <v>17604</v>
      </c>
      <c r="J1866">
        <v>71</v>
      </c>
      <c r="K1866">
        <v>84</v>
      </c>
      <c r="L1866" t="s">
        <v>23</v>
      </c>
      <c r="M1866">
        <v>104</v>
      </c>
      <c r="N1866">
        <f>Table1[[#This Row],[Basic Salary]]+Table1[[#This Row],[Bonus]]</f>
        <v>102612</v>
      </c>
      <c r="O1866" s="2">
        <f>Table1[[#This Row],[Bonus]]/Table1[[#This Row],[Basic Salary]]</f>
        <v>0.20708639186900057</v>
      </c>
      <c r="P1866">
        <f ca="1">DATEDIF(Table1[[#This Row],[Date of Birth]],TODAY(),"Y")</f>
        <v>27</v>
      </c>
      <c r="Q1866">
        <f ca="1">DATEDIF(Table1[[#This Row],[Joining Date]],TODAY(),"Y")</f>
        <v>3</v>
      </c>
      <c r="R1866" t="str">
        <f ca="1">IF(YEAR(Table1[[#This Row],[Joining Date]])=YEAR(TODAY()),"Yes","No")</f>
        <v>No</v>
      </c>
      <c r="S1866" t="str">
        <f ca="1">IF(Table1[[#This Row],[Experience]]&gt;5,"Yes","No")</f>
        <v>No</v>
      </c>
      <c r="T1866" t="str">
        <f>TEXT(Table1[[#This Row],[Joining Date]],"mmmm")</f>
        <v>March</v>
      </c>
      <c r="U1866" t="str">
        <f>TEXT(Table1[[#This Row],[Joining Date]],"yyyy")</f>
        <v>2023</v>
      </c>
      <c r="V1866" s="5">
        <f ca="1">TODAY()-Table1[[#This Row],[Joining Date]]</f>
        <v>1231</v>
      </c>
      <c r="W1866" t="str">
        <f>LEFT(Table1[[#This Row],[Employee Name]],FIND(" ",Table1[[#This Row],[Employee Name]])-1)</f>
        <v>Neha</v>
      </c>
      <c r="X1866" t="str">
        <f>RIGHT(Table1[[#This Row],[Employee Name]],LEN(Table1[[#This Row],[Employee Name]])-FIND(" ",Table1[[#This Row],[Employee Name]]))</f>
        <v>Kulkarni</v>
      </c>
      <c r="Y1866" t="str">
        <f>Table1[[#This Row],[Department]]&amp;"-"&amp;Table1[[#This Row],[Employee ID]]</f>
        <v>Finance-E00942</v>
      </c>
      <c r="Z1866" t="str">
        <f>LEFT(Table1[[#This Row],[Department]],3)</f>
        <v>Fin</v>
      </c>
      <c r="AA1866" t="str">
        <f>_xlfn.XLOOKUP(Table1[[#This Row],[Manager ID]],MANAGERS!A:A,MANAGERS!B:B)</f>
        <v>Manager_4</v>
      </c>
      <c r="AB1866" t="str" cm="1">
        <f t="array" ref="AB1866">_xlfn.XLOOKUP(Table1[[#This Row],[Manager ID]],Table2[[#All],[Manager ID]],Table2[[#All],[Department Head]])</f>
        <v>Finance</v>
      </c>
      <c r="AC1866" s="2">
        <f>_xlfn.XLOOKUP(Table1[[#This Row],[City]],L:L,O:O)</f>
        <v>0.23486488519629886</v>
      </c>
      <c r="AD1866" t="str" cm="1">
        <f t="array" ref="AD1866">_xlfn.IFS(Table1[[#This Row],[Performance Score]]&gt;=90,"Excellent",Table1[[#This Row],[Performance Score]]&gt;=75,"Good",Table1[[#This Row],[Performance Score]]&gt;=60,"Average",Table1[[#This Row],[Performance Score]]&lt;=60,"Need Improvement")</f>
        <v>Good</v>
      </c>
      <c r="AE1866" t="str">
        <f>IF(AND(Table1[[#This Row],[Attendance %]]&gt;=80,(Table1[[#This Row],[Performance Score]]&gt;=80)),"Eligible","Not Eligible")</f>
        <v>Not Eligible</v>
      </c>
      <c r="AF1866" t="str">
        <f>IF(Table1[[#This Row],[Performance Score]]&gt;=80,"High Performer","Low Performer")</f>
        <v>High Performer</v>
      </c>
      <c r="AG1866" t="str" cm="1">
        <f t="array" aca="1" ref="AG1866" ca="1">_xlfn.IFS(Table1[[#This Row],[Experience]]&lt;=3,"Junior",Table1[[#This Row],[Experience]]&lt;=7,"Mid Level",Table1[[#This Row],[Experience]]&gt;=7,"Senior")</f>
        <v>Junior</v>
      </c>
      <c r="AH1866" t="str">
        <f>IF(Table1[[#This Row],[Attendance %]]&gt;75,"OK","Below 75")</f>
        <v>Below 75</v>
      </c>
      <c r="AI1866" t="b">
        <f>ISBLANK(Table1[[#This Row],[Employee ID]])</f>
        <v>0</v>
      </c>
      <c r="AJ1866" t="b">
        <f>ISNUMBER(Table1[[#This Row],[Total Salary  ]])</f>
        <v>1</v>
      </c>
      <c r="AK1866" t="str">
        <f>IFERROR(_xlfn.XLOOKUP(Table1[[#This Row],[Manager ID]],MANAGERS!A:A,MANAGERS!B:B),"Not Found")</f>
        <v>Manager_4</v>
      </c>
    </row>
    <row r="1867" spans="1:37" x14ac:dyDescent="0.2">
      <c r="A1867" t="s">
        <v>4817</v>
      </c>
      <c r="B1867" t="s">
        <v>39</v>
      </c>
      <c r="C1867" t="s">
        <v>21</v>
      </c>
      <c r="D1867" t="s">
        <v>46</v>
      </c>
      <c r="E1867" t="s">
        <v>17</v>
      </c>
      <c r="F1867" s="1">
        <v>42081</v>
      </c>
      <c r="G1867" s="1">
        <v>37905</v>
      </c>
      <c r="H1867">
        <v>95623</v>
      </c>
      <c r="I1867">
        <v>6985</v>
      </c>
      <c r="J1867">
        <v>82</v>
      </c>
      <c r="K1867">
        <v>94</v>
      </c>
      <c r="L1867" t="s">
        <v>53</v>
      </c>
      <c r="M1867">
        <v>103</v>
      </c>
      <c r="N1867">
        <f>Table1[[#This Row],[Basic Salary]]+Table1[[#This Row],[Bonus]]</f>
        <v>102608</v>
      </c>
      <c r="O1867" s="2">
        <f>Table1[[#This Row],[Bonus]]/Table1[[#This Row],[Basic Salary]]</f>
        <v>7.3047279420223168E-2</v>
      </c>
      <c r="P1867">
        <f ca="1">DATEDIF(Table1[[#This Row],[Date of Birth]],TODAY(),"Y")</f>
        <v>22</v>
      </c>
      <c r="Q1867">
        <f ca="1">DATEDIF(Table1[[#This Row],[Joining Date]],TODAY(),"Y")</f>
        <v>11</v>
      </c>
      <c r="R1867" t="str">
        <f ca="1">IF(YEAR(Table1[[#This Row],[Joining Date]])=YEAR(TODAY()),"Yes","No")</f>
        <v>No</v>
      </c>
      <c r="S1867" t="str">
        <f ca="1">IF(Table1[[#This Row],[Experience]]&gt;5,"Yes","No")</f>
        <v>Yes</v>
      </c>
      <c r="T1867" t="str">
        <f>TEXT(Table1[[#This Row],[Joining Date]],"mmmm")</f>
        <v>March</v>
      </c>
      <c r="U1867" t="str">
        <f>TEXT(Table1[[#This Row],[Joining Date]],"yyyy")</f>
        <v>2015</v>
      </c>
      <c r="V1867" s="5">
        <f ca="1">TODAY()-Table1[[#This Row],[Joining Date]]</f>
        <v>4158</v>
      </c>
      <c r="W1867" t="str">
        <f>LEFT(Table1[[#This Row],[Employee Name]],FIND(" ",Table1[[#This Row],[Employee Name]])-1)</f>
        <v>Karan</v>
      </c>
      <c r="X1867" t="str">
        <f>RIGHT(Table1[[#This Row],[Employee Name]],LEN(Table1[[#This Row],[Employee Name]])-FIND(" ",Table1[[#This Row],[Employee Name]]))</f>
        <v>Malhotra</v>
      </c>
      <c r="Y1867" t="str">
        <f>Table1[[#This Row],[Department]]&amp;"-"&amp;Table1[[#This Row],[Employee ID]]</f>
        <v>Support-E04761</v>
      </c>
      <c r="Z1867" t="str">
        <f>LEFT(Table1[[#This Row],[Department]],3)</f>
        <v>Sup</v>
      </c>
      <c r="AA1867" t="str">
        <f>_xlfn.XLOOKUP(Table1[[#This Row],[Manager ID]],MANAGERS!A:A,MANAGERS!B:B)</f>
        <v>Manager_3</v>
      </c>
      <c r="AB1867" t="str" cm="1">
        <f t="array" ref="AB1867">_xlfn.XLOOKUP(Table1[[#This Row],[Manager ID]],Table2[[#All],[Manager ID]],Table2[[#All],[Department Head]])</f>
        <v>IT</v>
      </c>
      <c r="AC1867" s="2">
        <f>_xlfn.XLOOKUP(Table1[[#This Row],[City]],L:L,O:O)</f>
        <v>0.23685887225230964</v>
      </c>
      <c r="AD1867" t="str" cm="1">
        <f t="array" ref="AD1867">_xlfn.IFS(Table1[[#This Row],[Performance Score]]&gt;=90,"Excellent",Table1[[#This Row],[Performance Score]]&gt;=75,"Good",Table1[[#This Row],[Performance Score]]&gt;=60,"Average",Table1[[#This Row],[Performance Score]]&lt;=60,"Need Improvement")</f>
        <v>Excellent</v>
      </c>
      <c r="AE1867" t="str">
        <f>IF(AND(Table1[[#This Row],[Attendance %]]&gt;=80,(Table1[[#This Row],[Performance Score]]&gt;=80)),"Eligible","Not Eligible")</f>
        <v>Eligible</v>
      </c>
      <c r="AF1867" t="str">
        <f>IF(Table1[[#This Row],[Performance Score]]&gt;=80,"High Performer","Low Performer")</f>
        <v>High Performer</v>
      </c>
      <c r="AG1867" t="str" cm="1">
        <f t="array" aca="1" ref="AG1867" ca="1">_xlfn.IFS(Table1[[#This Row],[Experience]]&lt;=3,"Junior",Table1[[#This Row],[Experience]]&lt;=7,"Mid Level",Table1[[#This Row],[Experience]]&gt;=7,"Senior")</f>
        <v>Senior</v>
      </c>
      <c r="AH1867" t="str">
        <f>IF(Table1[[#This Row],[Attendance %]]&gt;75,"OK","Below 75")</f>
        <v>OK</v>
      </c>
      <c r="AI1867" t="b">
        <f>ISBLANK(Table1[[#This Row],[Employee ID]])</f>
        <v>0</v>
      </c>
      <c r="AJ1867" t="b">
        <f>ISNUMBER(Table1[[#This Row],[Total Salary  ]])</f>
        <v>1</v>
      </c>
      <c r="AK1867" t="str">
        <f>IFERROR(_xlfn.XLOOKUP(Table1[[#This Row],[Manager ID]],MANAGERS!A:A,MANAGERS!B:B),"Not Found")</f>
        <v>Manager_3</v>
      </c>
    </row>
    <row r="1868" spans="1:37" x14ac:dyDescent="0.2">
      <c r="A1868" t="s">
        <v>114</v>
      </c>
      <c r="B1868" t="s">
        <v>39</v>
      </c>
      <c r="C1868" t="s">
        <v>21</v>
      </c>
      <c r="D1868" t="s">
        <v>16</v>
      </c>
      <c r="E1868" t="s">
        <v>30</v>
      </c>
      <c r="F1868" s="1">
        <v>43228</v>
      </c>
      <c r="G1868" s="1">
        <v>35610</v>
      </c>
      <c r="H1868">
        <v>79921</v>
      </c>
      <c r="I1868">
        <v>22636</v>
      </c>
      <c r="J1868">
        <v>94</v>
      </c>
      <c r="K1868">
        <v>91</v>
      </c>
      <c r="L1868" t="s">
        <v>23</v>
      </c>
      <c r="M1868">
        <v>108</v>
      </c>
      <c r="N1868">
        <f>Table1[[#This Row],[Basic Salary]]+Table1[[#This Row],[Bonus]]</f>
        <v>102557</v>
      </c>
      <c r="O1868" s="2">
        <f>Table1[[#This Row],[Bonus]]/Table1[[#This Row],[Basic Salary]]</f>
        <v>0.28322968931820175</v>
      </c>
      <c r="P1868">
        <f ca="1">DATEDIF(Table1[[#This Row],[Date of Birth]],TODAY(),"Y")</f>
        <v>29</v>
      </c>
      <c r="Q1868">
        <f ca="1">DATEDIF(Table1[[#This Row],[Joining Date]],TODAY(),"Y")</f>
        <v>8</v>
      </c>
      <c r="R1868" t="str">
        <f ca="1">IF(YEAR(Table1[[#This Row],[Joining Date]])=YEAR(TODAY()),"Yes","No")</f>
        <v>No</v>
      </c>
      <c r="S1868" t="str">
        <f ca="1">IF(Table1[[#This Row],[Experience]]&gt;5,"Yes","No")</f>
        <v>Yes</v>
      </c>
      <c r="T1868" t="str">
        <f>TEXT(Table1[[#This Row],[Joining Date]],"mmmm")</f>
        <v>May</v>
      </c>
      <c r="U1868" t="str">
        <f>TEXT(Table1[[#This Row],[Joining Date]],"yyyy")</f>
        <v>2018</v>
      </c>
      <c r="V1868" s="5">
        <f ca="1">TODAY()-Table1[[#This Row],[Joining Date]]</f>
        <v>3011</v>
      </c>
      <c r="W1868" t="str">
        <f>LEFT(Table1[[#This Row],[Employee Name]],FIND(" ",Table1[[#This Row],[Employee Name]])-1)</f>
        <v>Karan</v>
      </c>
      <c r="X1868" t="str">
        <f>RIGHT(Table1[[#This Row],[Employee Name]],LEN(Table1[[#This Row],[Employee Name]])-FIND(" ",Table1[[#This Row],[Employee Name]]))</f>
        <v>Malhotra</v>
      </c>
      <c r="Y1868" t="str">
        <f>Table1[[#This Row],[Department]]&amp;"-"&amp;Table1[[#This Row],[Employee ID]]</f>
        <v>HR-E00059</v>
      </c>
      <c r="Z1868" t="str">
        <f>LEFT(Table1[[#This Row],[Department]],3)</f>
        <v>HR</v>
      </c>
      <c r="AA1868" t="str">
        <f>_xlfn.XLOOKUP(Table1[[#This Row],[Manager ID]],MANAGERS!A:A,MANAGERS!B:B)</f>
        <v>Manager_8</v>
      </c>
      <c r="AB1868" t="str" cm="1">
        <f t="array" ref="AB1868">_xlfn.XLOOKUP(Table1[[#This Row],[Manager ID]],Table2[[#All],[Manager ID]],Table2[[#All],[Department Head]])</f>
        <v>Sales</v>
      </c>
      <c r="AC1868" s="2">
        <f>_xlfn.XLOOKUP(Table1[[#This Row],[City]],L:L,O:O)</f>
        <v>0.23486488519629886</v>
      </c>
      <c r="AD1868" t="str" cm="1">
        <f t="array" ref="AD1868">_xlfn.IFS(Table1[[#This Row],[Performance Score]]&gt;=90,"Excellent",Table1[[#This Row],[Performance Score]]&gt;=75,"Good",Table1[[#This Row],[Performance Score]]&gt;=60,"Average",Table1[[#This Row],[Performance Score]]&lt;=60,"Need Improvement")</f>
        <v>Excellent</v>
      </c>
      <c r="AE1868" t="str">
        <f>IF(AND(Table1[[#This Row],[Attendance %]]&gt;=80,(Table1[[#This Row],[Performance Score]]&gt;=80)),"Eligible","Not Eligible")</f>
        <v>Eligible</v>
      </c>
      <c r="AF1868" t="str">
        <f>IF(Table1[[#This Row],[Performance Score]]&gt;=80,"High Performer","Low Performer")</f>
        <v>High Performer</v>
      </c>
      <c r="AG1868" t="str" cm="1">
        <f t="array" aca="1" ref="AG1868" ca="1">_xlfn.IFS(Table1[[#This Row],[Experience]]&lt;=3,"Junior",Table1[[#This Row],[Experience]]&lt;=7,"Mid Level",Table1[[#This Row],[Experience]]&gt;=7,"Senior")</f>
        <v>Senior</v>
      </c>
      <c r="AH1868" t="str">
        <f>IF(Table1[[#This Row],[Attendance %]]&gt;75,"OK","Below 75")</f>
        <v>OK</v>
      </c>
      <c r="AI1868" t="b">
        <f>ISBLANK(Table1[[#This Row],[Employee ID]])</f>
        <v>0</v>
      </c>
      <c r="AJ1868" t="b">
        <f>ISNUMBER(Table1[[#This Row],[Total Salary  ]])</f>
        <v>1</v>
      </c>
      <c r="AK1868" t="str">
        <f>IFERROR(_xlfn.XLOOKUP(Table1[[#This Row],[Manager ID]],MANAGERS!A:A,MANAGERS!B:B),"Not Found")</f>
        <v>Manager_8</v>
      </c>
    </row>
    <row r="1869" spans="1:37" x14ac:dyDescent="0.2">
      <c r="A1869" t="s">
        <v>741</v>
      </c>
      <c r="B1869" t="s">
        <v>87</v>
      </c>
      <c r="C1869" t="s">
        <v>15</v>
      </c>
      <c r="D1869" t="s">
        <v>25</v>
      </c>
      <c r="E1869" t="s">
        <v>17</v>
      </c>
      <c r="F1869" s="1">
        <v>43114</v>
      </c>
      <c r="G1869" s="1">
        <v>37791</v>
      </c>
      <c r="H1869">
        <v>84037</v>
      </c>
      <c r="I1869">
        <v>18501</v>
      </c>
      <c r="J1869">
        <v>75</v>
      </c>
      <c r="K1869">
        <v>100</v>
      </c>
      <c r="L1869" t="s">
        <v>37</v>
      </c>
      <c r="M1869">
        <v>120</v>
      </c>
      <c r="N1869">
        <f>Table1[[#This Row],[Basic Salary]]+Table1[[#This Row],[Bonus]]</f>
        <v>102538</v>
      </c>
      <c r="O1869" s="2">
        <f>Table1[[#This Row],[Bonus]]/Table1[[#This Row],[Basic Salary]]</f>
        <v>0.22015302783297833</v>
      </c>
      <c r="P1869">
        <f ca="1">DATEDIF(Table1[[#This Row],[Date of Birth]],TODAY(),"Y")</f>
        <v>23</v>
      </c>
      <c r="Q1869">
        <f ca="1">DATEDIF(Table1[[#This Row],[Joining Date]],TODAY(),"Y")</f>
        <v>8</v>
      </c>
      <c r="R1869" t="str">
        <f ca="1">IF(YEAR(Table1[[#This Row],[Joining Date]])=YEAR(TODAY()),"Yes","No")</f>
        <v>No</v>
      </c>
      <c r="S1869" t="str">
        <f ca="1">IF(Table1[[#This Row],[Experience]]&gt;5,"Yes","No")</f>
        <v>Yes</v>
      </c>
      <c r="T1869" t="str">
        <f>TEXT(Table1[[#This Row],[Joining Date]],"mmmm")</f>
        <v>January</v>
      </c>
      <c r="U1869" t="str">
        <f>TEXT(Table1[[#This Row],[Joining Date]],"yyyy")</f>
        <v>2018</v>
      </c>
      <c r="V1869" s="5">
        <f ca="1">TODAY()-Table1[[#This Row],[Joining Date]]</f>
        <v>3125</v>
      </c>
      <c r="W1869" t="str">
        <f>LEFT(Table1[[#This Row],[Employee Name]],FIND(" ",Table1[[#This Row],[Employee Name]])-1)</f>
        <v>Arjun</v>
      </c>
      <c r="X1869" t="str">
        <f>RIGHT(Table1[[#This Row],[Employee Name]],LEN(Table1[[#This Row],[Employee Name]])-FIND(" ",Table1[[#This Row],[Employee Name]]))</f>
        <v>Mehta</v>
      </c>
      <c r="Y1869" t="str">
        <f>Table1[[#This Row],[Department]]&amp;"-"&amp;Table1[[#This Row],[Employee ID]]</f>
        <v>Finance-E00685</v>
      </c>
      <c r="Z1869" t="str">
        <f>LEFT(Table1[[#This Row],[Department]],3)</f>
        <v>Fin</v>
      </c>
      <c r="AA1869" t="str">
        <f>_xlfn.XLOOKUP(Table1[[#This Row],[Manager ID]],MANAGERS!A:A,MANAGERS!B:B)</f>
        <v>Manager_20</v>
      </c>
      <c r="AB1869" t="str" cm="1">
        <f t="array" ref="AB1869">_xlfn.XLOOKUP(Table1[[#This Row],[Manager ID]],Table2[[#All],[Manager ID]],Table2[[#All],[Department Head]])</f>
        <v>Operations</v>
      </c>
      <c r="AC1869" s="2">
        <f>_xlfn.XLOOKUP(Table1[[#This Row],[City]],L:L,O:O)</f>
        <v>0.24036902712549932</v>
      </c>
      <c r="AD1869" t="str" cm="1">
        <f t="array" ref="AD1869">_xlfn.IFS(Table1[[#This Row],[Performance Score]]&gt;=90,"Excellent",Table1[[#This Row],[Performance Score]]&gt;=75,"Good",Table1[[#This Row],[Performance Score]]&gt;=60,"Average",Table1[[#This Row],[Performance Score]]&lt;=60,"Need Improvement")</f>
        <v>Excellent</v>
      </c>
      <c r="AE1869" t="str">
        <f>IF(AND(Table1[[#This Row],[Attendance %]]&gt;=80,(Table1[[#This Row],[Performance Score]]&gt;=80)),"Eligible","Not Eligible")</f>
        <v>Not Eligible</v>
      </c>
      <c r="AF1869" t="str">
        <f>IF(Table1[[#This Row],[Performance Score]]&gt;=80,"High Performer","Low Performer")</f>
        <v>High Performer</v>
      </c>
      <c r="AG1869" t="str" cm="1">
        <f t="array" aca="1" ref="AG1869" ca="1">_xlfn.IFS(Table1[[#This Row],[Experience]]&lt;=3,"Junior",Table1[[#This Row],[Experience]]&lt;=7,"Mid Level",Table1[[#This Row],[Experience]]&gt;=7,"Senior")</f>
        <v>Senior</v>
      </c>
      <c r="AH1869" t="str">
        <f>IF(Table1[[#This Row],[Attendance %]]&gt;75,"OK","Below 75")</f>
        <v>Below 75</v>
      </c>
      <c r="AI1869" t="b">
        <f>ISBLANK(Table1[[#This Row],[Employee ID]])</f>
        <v>0</v>
      </c>
      <c r="AJ1869" t="b">
        <f>ISNUMBER(Table1[[#This Row],[Total Salary  ]])</f>
        <v>1</v>
      </c>
      <c r="AK1869" t="str">
        <f>IFERROR(_xlfn.XLOOKUP(Table1[[#This Row],[Manager ID]],MANAGERS!A:A,MANAGERS!B:B),"Not Found")</f>
        <v>Manager_20</v>
      </c>
    </row>
    <row r="1870" spans="1:37" x14ac:dyDescent="0.2">
      <c r="A1870" t="s">
        <v>4911</v>
      </c>
      <c r="B1870" t="s">
        <v>60</v>
      </c>
      <c r="C1870" t="s">
        <v>21</v>
      </c>
      <c r="D1870" t="s">
        <v>81</v>
      </c>
      <c r="E1870" t="s">
        <v>17</v>
      </c>
      <c r="F1870" s="1">
        <v>43875</v>
      </c>
      <c r="G1870" s="1">
        <v>37827</v>
      </c>
      <c r="H1870">
        <v>81175</v>
      </c>
      <c r="I1870">
        <v>21347</v>
      </c>
      <c r="J1870">
        <v>78</v>
      </c>
      <c r="K1870">
        <v>96</v>
      </c>
      <c r="L1870" t="s">
        <v>18</v>
      </c>
      <c r="M1870">
        <v>102</v>
      </c>
      <c r="N1870">
        <f>Table1[[#This Row],[Basic Salary]]+Table1[[#This Row],[Bonus]]</f>
        <v>102522</v>
      </c>
      <c r="O1870" s="2">
        <f>Table1[[#This Row],[Bonus]]/Table1[[#This Row],[Basic Salary]]</f>
        <v>0.26297505389590392</v>
      </c>
      <c r="P1870">
        <f ca="1">DATEDIF(Table1[[#This Row],[Date of Birth]],TODAY(),"Y")</f>
        <v>23</v>
      </c>
      <c r="Q1870">
        <f ca="1">DATEDIF(Table1[[#This Row],[Joining Date]],TODAY(),"Y")</f>
        <v>6</v>
      </c>
      <c r="R1870" t="str">
        <f ca="1">IF(YEAR(Table1[[#This Row],[Joining Date]])=YEAR(TODAY()),"Yes","No")</f>
        <v>No</v>
      </c>
      <c r="S1870" t="str">
        <f ca="1">IF(Table1[[#This Row],[Experience]]&gt;5,"Yes","No")</f>
        <v>Yes</v>
      </c>
      <c r="T1870" t="str">
        <f>TEXT(Table1[[#This Row],[Joining Date]],"mmmm")</f>
        <v>February</v>
      </c>
      <c r="U1870" t="str">
        <f>TEXT(Table1[[#This Row],[Joining Date]],"yyyy")</f>
        <v>2020</v>
      </c>
      <c r="V1870" s="5">
        <f ca="1">TODAY()-Table1[[#This Row],[Joining Date]]</f>
        <v>2364</v>
      </c>
      <c r="W1870" t="str">
        <f>LEFT(Table1[[#This Row],[Employee Name]],FIND(" ",Table1[[#This Row],[Employee Name]])-1)</f>
        <v>Gayathri</v>
      </c>
      <c r="X1870" t="str">
        <f>RIGHT(Table1[[#This Row],[Employee Name]],LEN(Table1[[#This Row],[Employee Name]])-FIND(" ",Table1[[#This Row],[Employee Name]]))</f>
        <v>Iyer</v>
      </c>
      <c r="Y1870" t="str">
        <f>Table1[[#This Row],[Department]]&amp;"-"&amp;Table1[[#This Row],[Employee ID]]</f>
        <v>Sales-E04855</v>
      </c>
      <c r="Z1870" t="str">
        <f>LEFT(Table1[[#This Row],[Department]],3)</f>
        <v>Sal</v>
      </c>
      <c r="AA1870" t="str">
        <f>_xlfn.XLOOKUP(Table1[[#This Row],[Manager ID]],MANAGERS!A:A,MANAGERS!B:B)</f>
        <v>Manager_2</v>
      </c>
      <c r="AB1870" t="str" cm="1">
        <f t="array" ref="AB1870">_xlfn.XLOOKUP(Table1[[#This Row],[Manager ID]],Table2[[#All],[Manager ID]],Table2[[#All],[Department Head]])</f>
        <v>Sales</v>
      </c>
      <c r="AC1870" s="2">
        <f>_xlfn.XLOOKUP(Table1[[#This Row],[City]],L:L,O:O)</f>
        <v>0.21356479274849693</v>
      </c>
      <c r="AD1870" t="str" cm="1">
        <f t="array" ref="AD1870">_xlfn.IFS(Table1[[#This Row],[Performance Score]]&gt;=90,"Excellent",Table1[[#This Row],[Performance Score]]&gt;=75,"Good",Table1[[#This Row],[Performance Score]]&gt;=60,"Average",Table1[[#This Row],[Performance Score]]&lt;=60,"Need Improvement")</f>
        <v>Excellent</v>
      </c>
      <c r="AE1870" t="str">
        <f>IF(AND(Table1[[#This Row],[Attendance %]]&gt;=80,(Table1[[#This Row],[Performance Score]]&gt;=80)),"Eligible","Not Eligible")</f>
        <v>Not Eligible</v>
      </c>
      <c r="AF1870" t="str">
        <f>IF(Table1[[#This Row],[Performance Score]]&gt;=80,"High Performer","Low Performer")</f>
        <v>High Performer</v>
      </c>
      <c r="AG1870" t="str" cm="1">
        <f t="array" aca="1" ref="AG1870" ca="1">_xlfn.IFS(Table1[[#This Row],[Experience]]&lt;=3,"Junior",Table1[[#This Row],[Experience]]&lt;=7,"Mid Level",Table1[[#This Row],[Experience]]&gt;=7,"Senior")</f>
        <v>Mid Level</v>
      </c>
      <c r="AH1870" t="str">
        <f>IF(Table1[[#This Row],[Attendance %]]&gt;75,"OK","Below 75")</f>
        <v>OK</v>
      </c>
      <c r="AI1870" t="b">
        <f>ISBLANK(Table1[[#This Row],[Employee ID]])</f>
        <v>0</v>
      </c>
      <c r="AJ1870" t="b">
        <f>ISNUMBER(Table1[[#This Row],[Total Salary  ]])</f>
        <v>1</v>
      </c>
      <c r="AK1870" t="str">
        <f>IFERROR(_xlfn.XLOOKUP(Table1[[#This Row],[Manager ID]],MANAGERS!A:A,MANAGERS!B:B),"Not Found")</f>
        <v>Manager_2</v>
      </c>
    </row>
    <row r="1871" spans="1:37" x14ac:dyDescent="0.2">
      <c r="A1871" t="s">
        <v>2122</v>
      </c>
      <c r="B1871" t="s">
        <v>75</v>
      </c>
      <c r="C1871" t="s">
        <v>21</v>
      </c>
      <c r="D1871" t="s">
        <v>43</v>
      </c>
      <c r="E1871" t="s">
        <v>65</v>
      </c>
      <c r="F1871" s="1">
        <v>43386</v>
      </c>
      <c r="G1871" s="1">
        <v>31701</v>
      </c>
      <c r="H1871">
        <v>80138</v>
      </c>
      <c r="I1871">
        <v>22365</v>
      </c>
      <c r="J1871">
        <v>63</v>
      </c>
      <c r="K1871">
        <v>65</v>
      </c>
      <c r="L1871" t="s">
        <v>34</v>
      </c>
      <c r="M1871">
        <v>109</v>
      </c>
      <c r="N1871">
        <f>Table1[[#This Row],[Basic Salary]]+Table1[[#This Row],[Bonus]]</f>
        <v>102503</v>
      </c>
      <c r="O1871" s="2">
        <f>Table1[[#This Row],[Bonus]]/Table1[[#This Row],[Basic Salary]]</f>
        <v>0.27908108512815394</v>
      </c>
      <c r="P1871">
        <f ca="1">DATEDIF(Table1[[#This Row],[Date of Birth]],TODAY(),"Y")</f>
        <v>39</v>
      </c>
      <c r="Q1871">
        <f ca="1">DATEDIF(Table1[[#This Row],[Joining Date]],TODAY(),"Y")</f>
        <v>7</v>
      </c>
      <c r="R1871" t="str">
        <f ca="1">IF(YEAR(Table1[[#This Row],[Joining Date]])=YEAR(TODAY()),"Yes","No")</f>
        <v>No</v>
      </c>
      <c r="S1871" t="str">
        <f ca="1">IF(Table1[[#This Row],[Experience]]&gt;5,"Yes","No")</f>
        <v>Yes</v>
      </c>
      <c r="T1871" t="str">
        <f>TEXT(Table1[[#This Row],[Joining Date]],"mmmm")</f>
        <v>October</v>
      </c>
      <c r="U1871" t="str">
        <f>TEXT(Table1[[#This Row],[Joining Date]],"yyyy")</f>
        <v>2018</v>
      </c>
      <c r="V1871" s="5">
        <f ca="1">TODAY()-Table1[[#This Row],[Joining Date]]</f>
        <v>2853</v>
      </c>
      <c r="W1871" t="str">
        <f>LEFT(Table1[[#This Row],[Employee Name]],FIND(" ",Table1[[#This Row],[Employee Name]])-1)</f>
        <v>Ishita</v>
      </c>
      <c r="X1871" t="str">
        <f>RIGHT(Table1[[#This Row],[Employee Name]],LEN(Table1[[#This Row],[Employee Name]])-FIND(" ",Table1[[#This Row],[Employee Name]]))</f>
        <v>Roy</v>
      </c>
      <c r="Y1871" t="str">
        <f>Table1[[#This Row],[Department]]&amp;"-"&amp;Table1[[#This Row],[Employee ID]]</f>
        <v>Operations-E02066</v>
      </c>
      <c r="Z1871" t="str">
        <f>LEFT(Table1[[#This Row],[Department]],3)</f>
        <v>Ope</v>
      </c>
      <c r="AA1871" t="str">
        <f>_xlfn.XLOOKUP(Table1[[#This Row],[Manager ID]],MANAGERS!A:A,MANAGERS!B:B)</f>
        <v>Manager_9</v>
      </c>
      <c r="AB1871" t="str" cm="1">
        <f t="array" ref="AB1871">_xlfn.XLOOKUP(Table1[[#This Row],[Manager ID]],Table2[[#All],[Manager ID]],Table2[[#All],[Department Head]])</f>
        <v>Sales</v>
      </c>
      <c r="AC1871" s="2">
        <f>_xlfn.XLOOKUP(Table1[[#This Row],[City]],L:L,O:O)</f>
        <v>0.24030340748661314</v>
      </c>
      <c r="AD1871" t="str" cm="1">
        <f t="array" ref="AD1871">_xlfn.IFS(Table1[[#This Row],[Performance Score]]&gt;=90,"Excellent",Table1[[#This Row],[Performance Score]]&gt;=75,"Good",Table1[[#This Row],[Performance Score]]&gt;=60,"Average",Table1[[#This Row],[Performance Score]]&lt;=60,"Need Improvement")</f>
        <v>Average</v>
      </c>
      <c r="AE1871" t="str">
        <f>IF(AND(Table1[[#This Row],[Attendance %]]&gt;=80,(Table1[[#This Row],[Performance Score]]&gt;=80)),"Eligible","Not Eligible")</f>
        <v>Not Eligible</v>
      </c>
      <c r="AF1871" t="str">
        <f>IF(Table1[[#This Row],[Performance Score]]&gt;=80,"High Performer","Low Performer")</f>
        <v>Low Performer</v>
      </c>
      <c r="AG1871" t="str" cm="1">
        <f t="array" aca="1" ref="AG1871" ca="1">_xlfn.IFS(Table1[[#This Row],[Experience]]&lt;=3,"Junior",Table1[[#This Row],[Experience]]&lt;=7,"Mid Level",Table1[[#This Row],[Experience]]&gt;=7,"Senior")</f>
        <v>Mid Level</v>
      </c>
      <c r="AH1871" t="str">
        <f>IF(Table1[[#This Row],[Attendance %]]&gt;75,"OK","Below 75")</f>
        <v>Below 75</v>
      </c>
      <c r="AI1871" t="b">
        <f>ISBLANK(Table1[[#This Row],[Employee ID]])</f>
        <v>0</v>
      </c>
      <c r="AJ1871" t="b">
        <f>ISNUMBER(Table1[[#This Row],[Total Salary  ]])</f>
        <v>1</v>
      </c>
      <c r="AK1871" t="str">
        <f>IFERROR(_xlfn.XLOOKUP(Table1[[#This Row],[Manager ID]],MANAGERS!A:A,MANAGERS!B:B),"Not Found")</f>
        <v>Manager_9</v>
      </c>
    </row>
    <row r="1872" spans="1:37" x14ac:dyDescent="0.2">
      <c r="A1872" t="s">
        <v>1586</v>
      </c>
      <c r="B1872" t="s">
        <v>14</v>
      </c>
      <c r="C1872" t="s">
        <v>15</v>
      </c>
      <c r="D1872" t="s">
        <v>40</v>
      </c>
      <c r="E1872" t="s">
        <v>30</v>
      </c>
      <c r="F1872" s="1">
        <v>45617</v>
      </c>
      <c r="G1872" s="1">
        <v>31847</v>
      </c>
      <c r="H1872">
        <v>73244</v>
      </c>
      <c r="I1872">
        <v>29248</v>
      </c>
      <c r="J1872">
        <v>61</v>
      </c>
      <c r="K1872">
        <v>67</v>
      </c>
      <c r="L1872" t="s">
        <v>34</v>
      </c>
      <c r="M1872">
        <v>110</v>
      </c>
      <c r="N1872">
        <f>Table1[[#This Row],[Basic Salary]]+Table1[[#This Row],[Bonus]]</f>
        <v>102492</v>
      </c>
      <c r="O1872" s="2">
        <f>Table1[[#This Row],[Bonus]]/Table1[[#This Row],[Basic Salary]]</f>
        <v>0.39932281142482662</v>
      </c>
      <c r="P1872">
        <f ca="1">DATEDIF(Table1[[#This Row],[Date of Birth]],TODAY(),"Y")</f>
        <v>39</v>
      </c>
      <c r="Q1872">
        <f ca="1">DATEDIF(Table1[[#This Row],[Joining Date]],TODAY(),"Y")</f>
        <v>1</v>
      </c>
      <c r="R1872" t="str">
        <f ca="1">IF(YEAR(Table1[[#This Row],[Joining Date]])=YEAR(TODAY()),"Yes","No")</f>
        <v>No</v>
      </c>
      <c r="S1872" t="str">
        <f ca="1">IF(Table1[[#This Row],[Experience]]&gt;5,"Yes","No")</f>
        <v>No</v>
      </c>
      <c r="T1872" t="str">
        <f>TEXT(Table1[[#This Row],[Joining Date]],"mmmm")</f>
        <v>November</v>
      </c>
      <c r="U1872" t="str">
        <f>TEXT(Table1[[#This Row],[Joining Date]],"yyyy")</f>
        <v>2024</v>
      </c>
      <c r="V1872" s="5">
        <f ca="1">TODAY()-Table1[[#This Row],[Joining Date]]</f>
        <v>622</v>
      </c>
      <c r="W1872" t="str">
        <f>LEFT(Table1[[#This Row],[Employee Name]],FIND(" ",Table1[[#This Row],[Employee Name]])-1)</f>
        <v>Nisha</v>
      </c>
      <c r="X1872" t="str">
        <f>RIGHT(Table1[[#This Row],[Employee Name]],LEN(Table1[[#This Row],[Employee Name]])-FIND(" ",Table1[[#This Row],[Employee Name]]))</f>
        <v>Kapoor</v>
      </c>
      <c r="Y1872" t="str">
        <f>Table1[[#This Row],[Department]]&amp;"-"&amp;Table1[[#This Row],[Employee ID]]</f>
        <v>IT-E01530</v>
      </c>
      <c r="Z1872" t="str">
        <f>LEFT(Table1[[#This Row],[Department]],3)</f>
        <v>IT</v>
      </c>
      <c r="AA1872" t="str">
        <f>_xlfn.XLOOKUP(Table1[[#This Row],[Manager ID]],MANAGERS!A:A,MANAGERS!B:B)</f>
        <v>Manager_10</v>
      </c>
      <c r="AB1872" t="str" cm="1">
        <f t="array" ref="AB1872">_xlfn.XLOOKUP(Table1[[#This Row],[Manager ID]],Table2[[#All],[Manager ID]],Table2[[#All],[Department Head]])</f>
        <v>HR</v>
      </c>
      <c r="AC1872" s="2">
        <f>_xlfn.XLOOKUP(Table1[[#This Row],[City]],L:L,O:O)</f>
        <v>0.24030340748661314</v>
      </c>
      <c r="AD1872" t="str" cm="1">
        <f t="array" ref="AD1872">_xlfn.IFS(Table1[[#This Row],[Performance Score]]&gt;=90,"Excellent",Table1[[#This Row],[Performance Score]]&gt;=75,"Good",Table1[[#This Row],[Performance Score]]&gt;=60,"Average",Table1[[#This Row],[Performance Score]]&lt;=60,"Need Improvement")</f>
        <v>Average</v>
      </c>
      <c r="AE1872" t="str">
        <f>IF(AND(Table1[[#This Row],[Attendance %]]&gt;=80,(Table1[[#This Row],[Performance Score]]&gt;=80)),"Eligible","Not Eligible")</f>
        <v>Not Eligible</v>
      </c>
      <c r="AF1872" t="str">
        <f>IF(Table1[[#This Row],[Performance Score]]&gt;=80,"High Performer","Low Performer")</f>
        <v>Low Performer</v>
      </c>
      <c r="AG1872" t="str" cm="1">
        <f t="array" aca="1" ref="AG1872" ca="1">_xlfn.IFS(Table1[[#This Row],[Experience]]&lt;=3,"Junior",Table1[[#This Row],[Experience]]&lt;=7,"Mid Level",Table1[[#This Row],[Experience]]&gt;=7,"Senior")</f>
        <v>Junior</v>
      </c>
      <c r="AH1872" t="str">
        <f>IF(Table1[[#This Row],[Attendance %]]&gt;75,"OK","Below 75")</f>
        <v>Below 75</v>
      </c>
      <c r="AI1872" t="b">
        <f>ISBLANK(Table1[[#This Row],[Employee ID]])</f>
        <v>0</v>
      </c>
      <c r="AJ1872" t="b">
        <f>ISNUMBER(Table1[[#This Row],[Total Salary  ]])</f>
        <v>1</v>
      </c>
      <c r="AK1872" t="str">
        <f>IFERROR(_xlfn.XLOOKUP(Table1[[#This Row],[Manager ID]],MANAGERS!A:A,MANAGERS!B:B),"Not Found")</f>
        <v>Manager_10</v>
      </c>
    </row>
    <row r="1873" spans="1:37" x14ac:dyDescent="0.2">
      <c r="A1873" t="s">
        <v>2527</v>
      </c>
      <c r="B1873" t="s">
        <v>45</v>
      </c>
      <c r="C1873" t="s">
        <v>21</v>
      </c>
      <c r="D1873" t="s">
        <v>25</v>
      </c>
      <c r="E1873" t="s">
        <v>26</v>
      </c>
      <c r="F1873" s="1">
        <v>45506</v>
      </c>
      <c r="G1873" s="1">
        <v>33711</v>
      </c>
      <c r="H1873">
        <v>87056</v>
      </c>
      <c r="I1873">
        <v>15436</v>
      </c>
      <c r="J1873">
        <v>69</v>
      </c>
      <c r="K1873">
        <v>82</v>
      </c>
      <c r="L1873" t="s">
        <v>34</v>
      </c>
      <c r="M1873">
        <v>117</v>
      </c>
      <c r="N1873">
        <f>Table1[[#This Row],[Basic Salary]]+Table1[[#This Row],[Bonus]]</f>
        <v>102492</v>
      </c>
      <c r="O1873" s="2">
        <f>Table1[[#This Row],[Bonus]]/Table1[[#This Row],[Basic Salary]]</f>
        <v>0.17731115603749312</v>
      </c>
      <c r="P1873">
        <f ca="1">DATEDIF(Table1[[#This Row],[Date of Birth]],TODAY(),"Y")</f>
        <v>34</v>
      </c>
      <c r="Q1873">
        <f ca="1">DATEDIF(Table1[[#This Row],[Joining Date]],TODAY(),"Y")</f>
        <v>2</v>
      </c>
      <c r="R1873" t="str">
        <f ca="1">IF(YEAR(Table1[[#This Row],[Joining Date]])=YEAR(TODAY()),"Yes","No")</f>
        <v>No</v>
      </c>
      <c r="S1873" t="str">
        <f ca="1">IF(Table1[[#This Row],[Experience]]&gt;5,"Yes","No")</f>
        <v>No</v>
      </c>
      <c r="T1873" t="str">
        <f>TEXT(Table1[[#This Row],[Joining Date]],"mmmm")</f>
        <v>August</v>
      </c>
      <c r="U1873" t="str">
        <f>TEXT(Table1[[#This Row],[Joining Date]],"yyyy")</f>
        <v>2024</v>
      </c>
      <c r="V1873" s="5">
        <f ca="1">TODAY()-Table1[[#This Row],[Joining Date]]</f>
        <v>733</v>
      </c>
      <c r="W1873" t="str">
        <f>LEFT(Table1[[#This Row],[Employee Name]],FIND(" ",Table1[[#This Row],[Employee Name]])-1)</f>
        <v>Ananya</v>
      </c>
      <c r="X1873" t="str">
        <f>RIGHT(Table1[[#This Row],[Employee Name]],LEN(Table1[[#This Row],[Employee Name]])-FIND(" ",Table1[[#This Row],[Employee Name]]))</f>
        <v>Rao</v>
      </c>
      <c r="Y1873" t="str">
        <f>Table1[[#This Row],[Department]]&amp;"-"&amp;Table1[[#This Row],[Employee ID]]</f>
        <v>Finance-E02471</v>
      </c>
      <c r="Z1873" t="str">
        <f>LEFT(Table1[[#This Row],[Department]],3)</f>
        <v>Fin</v>
      </c>
      <c r="AA1873" t="str">
        <f>_xlfn.XLOOKUP(Table1[[#This Row],[Manager ID]],MANAGERS!A:A,MANAGERS!B:B)</f>
        <v>Manager_17</v>
      </c>
      <c r="AB1873" t="str" cm="1">
        <f t="array" ref="AB1873">_xlfn.XLOOKUP(Table1[[#This Row],[Manager ID]],Table2[[#All],[Manager ID]],Table2[[#All],[Department Head]])</f>
        <v>Finance</v>
      </c>
      <c r="AC1873" s="2">
        <f>_xlfn.XLOOKUP(Table1[[#This Row],[City]],L:L,O:O)</f>
        <v>0.24030340748661314</v>
      </c>
      <c r="AD1873" t="str" cm="1">
        <f t="array" ref="AD1873">_xlfn.IFS(Table1[[#This Row],[Performance Score]]&gt;=90,"Excellent",Table1[[#This Row],[Performance Score]]&gt;=75,"Good",Table1[[#This Row],[Performance Score]]&gt;=60,"Average",Table1[[#This Row],[Performance Score]]&lt;=60,"Need Improvement")</f>
        <v>Good</v>
      </c>
      <c r="AE1873" t="str">
        <f>IF(AND(Table1[[#This Row],[Attendance %]]&gt;=80,(Table1[[#This Row],[Performance Score]]&gt;=80)),"Eligible","Not Eligible")</f>
        <v>Not Eligible</v>
      </c>
      <c r="AF1873" t="str">
        <f>IF(Table1[[#This Row],[Performance Score]]&gt;=80,"High Performer","Low Performer")</f>
        <v>High Performer</v>
      </c>
      <c r="AG1873" t="str" cm="1">
        <f t="array" aca="1" ref="AG1873" ca="1">_xlfn.IFS(Table1[[#This Row],[Experience]]&lt;=3,"Junior",Table1[[#This Row],[Experience]]&lt;=7,"Mid Level",Table1[[#This Row],[Experience]]&gt;=7,"Senior")</f>
        <v>Junior</v>
      </c>
      <c r="AH1873" t="str">
        <f>IF(Table1[[#This Row],[Attendance %]]&gt;75,"OK","Below 75")</f>
        <v>Below 75</v>
      </c>
      <c r="AI1873" t="b">
        <f>ISBLANK(Table1[[#This Row],[Employee ID]])</f>
        <v>0</v>
      </c>
      <c r="AJ1873" t="b">
        <f>ISNUMBER(Table1[[#This Row],[Total Salary  ]])</f>
        <v>1</v>
      </c>
      <c r="AK1873" t="str">
        <f>IFERROR(_xlfn.XLOOKUP(Table1[[#This Row],[Manager ID]],MANAGERS!A:A,MANAGERS!B:B),"Not Found")</f>
        <v>Manager_17</v>
      </c>
    </row>
    <row r="1874" spans="1:37" x14ac:dyDescent="0.2">
      <c r="A1874" t="s">
        <v>2003</v>
      </c>
      <c r="B1874" t="s">
        <v>75</v>
      </c>
      <c r="C1874" t="s">
        <v>21</v>
      </c>
      <c r="D1874" t="s">
        <v>81</v>
      </c>
      <c r="E1874" t="s">
        <v>22</v>
      </c>
      <c r="F1874" s="1">
        <v>44007</v>
      </c>
      <c r="G1874" s="1">
        <v>31873</v>
      </c>
      <c r="H1874">
        <v>80549</v>
      </c>
      <c r="I1874">
        <v>21917</v>
      </c>
      <c r="J1874">
        <v>62</v>
      </c>
      <c r="K1874">
        <v>74</v>
      </c>
      <c r="L1874" t="s">
        <v>53</v>
      </c>
      <c r="M1874">
        <v>117</v>
      </c>
      <c r="N1874">
        <f>Table1[[#This Row],[Basic Salary]]+Table1[[#This Row],[Bonus]]</f>
        <v>102466</v>
      </c>
      <c r="O1874" s="2">
        <f>Table1[[#This Row],[Bonus]]/Table1[[#This Row],[Basic Salary]]</f>
        <v>0.27209524637177368</v>
      </c>
      <c r="P1874">
        <f ca="1">DATEDIF(Table1[[#This Row],[Date of Birth]],TODAY(),"Y")</f>
        <v>39</v>
      </c>
      <c r="Q1874">
        <f ca="1">DATEDIF(Table1[[#This Row],[Joining Date]],TODAY(),"Y")</f>
        <v>6</v>
      </c>
      <c r="R1874" t="str">
        <f ca="1">IF(YEAR(Table1[[#This Row],[Joining Date]])=YEAR(TODAY()),"Yes","No")</f>
        <v>No</v>
      </c>
      <c r="S1874" t="str">
        <f ca="1">IF(Table1[[#This Row],[Experience]]&gt;5,"Yes","No")</f>
        <v>Yes</v>
      </c>
      <c r="T1874" t="str">
        <f>TEXT(Table1[[#This Row],[Joining Date]],"mmmm")</f>
        <v>June</v>
      </c>
      <c r="U1874" t="str">
        <f>TEXT(Table1[[#This Row],[Joining Date]],"yyyy")</f>
        <v>2020</v>
      </c>
      <c r="V1874" s="5">
        <f ca="1">TODAY()-Table1[[#This Row],[Joining Date]]</f>
        <v>2232</v>
      </c>
      <c r="W1874" t="str">
        <f>LEFT(Table1[[#This Row],[Employee Name]],FIND(" ",Table1[[#This Row],[Employee Name]])-1)</f>
        <v>Ishita</v>
      </c>
      <c r="X1874" t="str">
        <f>RIGHT(Table1[[#This Row],[Employee Name]],LEN(Table1[[#This Row],[Employee Name]])-FIND(" ",Table1[[#This Row],[Employee Name]]))</f>
        <v>Roy</v>
      </c>
      <c r="Y1874" t="str">
        <f>Table1[[#This Row],[Department]]&amp;"-"&amp;Table1[[#This Row],[Employee ID]]</f>
        <v>Sales-E01947</v>
      </c>
      <c r="Z1874" t="str">
        <f>LEFT(Table1[[#This Row],[Department]],3)</f>
        <v>Sal</v>
      </c>
      <c r="AA1874" t="str">
        <f>_xlfn.XLOOKUP(Table1[[#This Row],[Manager ID]],MANAGERS!A:A,MANAGERS!B:B)</f>
        <v>Manager_17</v>
      </c>
      <c r="AB1874" t="str" cm="1">
        <f t="array" ref="AB1874">_xlfn.XLOOKUP(Table1[[#This Row],[Manager ID]],Table2[[#All],[Manager ID]],Table2[[#All],[Department Head]])</f>
        <v>Finance</v>
      </c>
      <c r="AC1874" s="2">
        <f>_xlfn.XLOOKUP(Table1[[#This Row],[City]],L:L,O:O)</f>
        <v>0.23685887225230964</v>
      </c>
      <c r="AD1874" t="str" cm="1">
        <f t="array" ref="AD1874">_xlfn.IFS(Table1[[#This Row],[Performance Score]]&gt;=90,"Excellent",Table1[[#This Row],[Performance Score]]&gt;=75,"Good",Table1[[#This Row],[Performance Score]]&gt;=60,"Average",Table1[[#This Row],[Performance Score]]&lt;=60,"Need Improvement")</f>
        <v>Average</v>
      </c>
      <c r="AE1874" t="str">
        <f>IF(AND(Table1[[#This Row],[Attendance %]]&gt;=80,(Table1[[#This Row],[Performance Score]]&gt;=80)),"Eligible","Not Eligible")</f>
        <v>Not Eligible</v>
      </c>
      <c r="AF1874" t="str">
        <f>IF(Table1[[#This Row],[Performance Score]]&gt;=80,"High Performer","Low Performer")</f>
        <v>Low Performer</v>
      </c>
      <c r="AG1874" t="str" cm="1">
        <f t="array" aca="1" ref="AG1874" ca="1">_xlfn.IFS(Table1[[#This Row],[Experience]]&lt;=3,"Junior",Table1[[#This Row],[Experience]]&lt;=7,"Mid Level",Table1[[#This Row],[Experience]]&gt;=7,"Senior")</f>
        <v>Mid Level</v>
      </c>
      <c r="AH1874" t="str">
        <f>IF(Table1[[#This Row],[Attendance %]]&gt;75,"OK","Below 75")</f>
        <v>Below 75</v>
      </c>
      <c r="AI1874" t="b">
        <f>ISBLANK(Table1[[#This Row],[Employee ID]])</f>
        <v>0</v>
      </c>
      <c r="AJ1874" t="b">
        <f>ISNUMBER(Table1[[#This Row],[Total Salary  ]])</f>
        <v>1</v>
      </c>
      <c r="AK1874" t="str">
        <f>IFERROR(_xlfn.XLOOKUP(Table1[[#This Row],[Manager ID]],MANAGERS!A:A,MANAGERS!B:B),"Not Found")</f>
        <v>Manager_17</v>
      </c>
    </row>
    <row r="1875" spans="1:37" x14ac:dyDescent="0.2">
      <c r="A1875" t="s">
        <v>4564</v>
      </c>
      <c r="B1875" t="s">
        <v>62</v>
      </c>
      <c r="C1875" t="s">
        <v>21</v>
      </c>
      <c r="D1875" t="s">
        <v>40</v>
      </c>
      <c r="E1875" t="s">
        <v>30</v>
      </c>
      <c r="F1875" s="1">
        <v>43960</v>
      </c>
      <c r="G1875" s="1">
        <v>37031</v>
      </c>
      <c r="H1875">
        <v>88356</v>
      </c>
      <c r="I1875">
        <v>14098</v>
      </c>
      <c r="J1875">
        <v>75</v>
      </c>
      <c r="K1875">
        <v>68</v>
      </c>
      <c r="L1875" t="s">
        <v>18</v>
      </c>
      <c r="M1875">
        <v>106</v>
      </c>
      <c r="N1875">
        <f>Table1[[#This Row],[Basic Salary]]+Table1[[#This Row],[Bonus]]</f>
        <v>102454</v>
      </c>
      <c r="O1875" s="2">
        <f>Table1[[#This Row],[Bonus]]/Table1[[#This Row],[Basic Salary]]</f>
        <v>0.15955905654398117</v>
      </c>
      <c r="P1875">
        <f ca="1">DATEDIF(Table1[[#This Row],[Date of Birth]],TODAY(),"Y")</f>
        <v>25</v>
      </c>
      <c r="Q1875">
        <f ca="1">DATEDIF(Table1[[#This Row],[Joining Date]],TODAY(),"Y")</f>
        <v>6</v>
      </c>
      <c r="R1875" t="str">
        <f ca="1">IF(YEAR(Table1[[#This Row],[Joining Date]])=YEAR(TODAY()),"Yes","No")</f>
        <v>No</v>
      </c>
      <c r="S1875" t="str">
        <f ca="1">IF(Table1[[#This Row],[Experience]]&gt;5,"Yes","No")</f>
        <v>Yes</v>
      </c>
      <c r="T1875" t="str">
        <f>TEXT(Table1[[#This Row],[Joining Date]],"mmmm")</f>
        <v>May</v>
      </c>
      <c r="U1875" t="str">
        <f>TEXT(Table1[[#This Row],[Joining Date]],"yyyy")</f>
        <v>2020</v>
      </c>
      <c r="V1875" s="5">
        <f ca="1">TODAY()-Table1[[#This Row],[Joining Date]]</f>
        <v>2279</v>
      </c>
      <c r="W1875" t="str">
        <f>LEFT(Table1[[#This Row],[Employee Name]],FIND(" ",Table1[[#This Row],[Employee Name]])-1)</f>
        <v>Kavya</v>
      </c>
      <c r="X1875" t="str">
        <f>RIGHT(Table1[[#This Row],[Employee Name]],LEN(Table1[[#This Row],[Employee Name]])-FIND(" ",Table1[[#This Row],[Employee Name]]))</f>
        <v>Nair</v>
      </c>
      <c r="Y1875" t="str">
        <f>Table1[[#This Row],[Department]]&amp;"-"&amp;Table1[[#This Row],[Employee ID]]</f>
        <v>IT-E04508</v>
      </c>
      <c r="Z1875" t="str">
        <f>LEFT(Table1[[#This Row],[Department]],3)</f>
        <v>IT</v>
      </c>
      <c r="AA1875" t="str">
        <f>_xlfn.XLOOKUP(Table1[[#This Row],[Manager ID]],MANAGERS!A:A,MANAGERS!B:B)</f>
        <v>Manager_6</v>
      </c>
      <c r="AB1875" t="str" cm="1">
        <f t="array" ref="AB1875">_xlfn.XLOOKUP(Table1[[#This Row],[Manager ID]],Table2[[#All],[Manager ID]],Table2[[#All],[Department Head]])</f>
        <v>HR</v>
      </c>
      <c r="AC1875" s="2">
        <f>_xlfn.XLOOKUP(Table1[[#This Row],[City]],L:L,O:O)</f>
        <v>0.21356479274849693</v>
      </c>
      <c r="AD1875" t="str" cm="1">
        <f t="array" ref="AD1875">_xlfn.IFS(Table1[[#This Row],[Performance Score]]&gt;=90,"Excellent",Table1[[#This Row],[Performance Score]]&gt;=75,"Good",Table1[[#This Row],[Performance Score]]&gt;=60,"Average",Table1[[#This Row],[Performance Score]]&lt;=60,"Need Improvement")</f>
        <v>Average</v>
      </c>
      <c r="AE1875" t="str">
        <f>IF(AND(Table1[[#This Row],[Attendance %]]&gt;=80,(Table1[[#This Row],[Performance Score]]&gt;=80)),"Eligible","Not Eligible")</f>
        <v>Not Eligible</v>
      </c>
      <c r="AF1875" t="str">
        <f>IF(Table1[[#This Row],[Performance Score]]&gt;=80,"High Performer","Low Performer")</f>
        <v>Low Performer</v>
      </c>
      <c r="AG1875" t="str" cm="1">
        <f t="array" aca="1" ref="AG1875" ca="1">_xlfn.IFS(Table1[[#This Row],[Experience]]&lt;=3,"Junior",Table1[[#This Row],[Experience]]&lt;=7,"Mid Level",Table1[[#This Row],[Experience]]&gt;=7,"Senior")</f>
        <v>Mid Level</v>
      </c>
      <c r="AH1875" t="str">
        <f>IF(Table1[[#This Row],[Attendance %]]&gt;75,"OK","Below 75")</f>
        <v>Below 75</v>
      </c>
      <c r="AI1875" t="b">
        <f>ISBLANK(Table1[[#This Row],[Employee ID]])</f>
        <v>0</v>
      </c>
      <c r="AJ1875" t="b">
        <f>ISNUMBER(Table1[[#This Row],[Total Salary  ]])</f>
        <v>1</v>
      </c>
      <c r="AK1875" t="str">
        <f>IFERROR(_xlfn.XLOOKUP(Table1[[#This Row],[Manager ID]],MANAGERS!A:A,MANAGERS!B:B),"Not Found")</f>
        <v>Manager_6</v>
      </c>
    </row>
    <row r="1876" spans="1:37" x14ac:dyDescent="0.2">
      <c r="A1876" t="s">
        <v>1097</v>
      </c>
      <c r="B1876" t="s">
        <v>71</v>
      </c>
      <c r="C1876" t="s">
        <v>21</v>
      </c>
      <c r="D1876" t="s">
        <v>40</v>
      </c>
      <c r="E1876" t="s">
        <v>65</v>
      </c>
      <c r="F1876" s="1">
        <v>42352</v>
      </c>
      <c r="G1876" s="1">
        <v>37889</v>
      </c>
      <c r="H1876">
        <v>92412</v>
      </c>
      <c r="I1876">
        <v>10036</v>
      </c>
      <c r="J1876">
        <v>86</v>
      </c>
      <c r="K1876">
        <v>47</v>
      </c>
      <c r="L1876" t="s">
        <v>27</v>
      </c>
      <c r="M1876">
        <v>101</v>
      </c>
      <c r="N1876">
        <f>Table1[[#This Row],[Basic Salary]]+Table1[[#This Row],[Bonus]]</f>
        <v>102448</v>
      </c>
      <c r="O1876" s="2">
        <f>Table1[[#This Row],[Bonus]]/Table1[[#This Row],[Basic Salary]]</f>
        <v>0.1086006146387915</v>
      </c>
      <c r="P1876">
        <f ca="1">DATEDIF(Table1[[#This Row],[Date of Birth]],TODAY(),"Y")</f>
        <v>22</v>
      </c>
      <c r="Q1876">
        <f ca="1">DATEDIF(Table1[[#This Row],[Joining Date]],TODAY(),"Y")</f>
        <v>10</v>
      </c>
      <c r="R1876" t="str">
        <f ca="1">IF(YEAR(Table1[[#This Row],[Joining Date]])=YEAR(TODAY()),"Yes","No")</f>
        <v>No</v>
      </c>
      <c r="S1876" t="str">
        <f ca="1">IF(Table1[[#This Row],[Experience]]&gt;5,"Yes","No")</f>
        <v>Yes</v>
      </c>
      <c r="T1876" t="str">
        <f>TEXT(Table1[[#This Row],[Joining Date]],"mmmm")</f>
        <v>December</v>
      </c>
      <c r="U1876" t="str">
        <f>TEXT(Table1[[#This Row],[Joining Date]],"yyyy")</f>
        <v>2015</v>
      </c>
      <c r="V1876" s="5">
        <f ca="1">TODAY()-Table1[[#This Row],[Joining Date]]</f>
        <v>3887</v>
      </c>
      <c r="W1876" t="str">
        <f>LEFT(Table1[[#This Row],[Employee Name]],FIND(" ",Table1[[#This Row],[Employee Name]])-1)</f>
        <v>Sneha</v>
      </c>
      <c r="X1876" t="str">
        <f>RIGHT(Table1[[#This Row],[Employee Name]],LEN(Table1[[#This Row],[Employee Name]])-FIND(" ",Table1[[#This Row],[Employee Name]]))</f>
        <v>Iyer</v>
      </c>
      <c r="Y1876" t="str">
        <f>Table1[[#This Row],[Department]]&amp;"-"&amp;Table1[[#This Row],[Employee ID]]</f>
        <v>IT-E01041</v>
      </c>
      <c r="Z1876" t="str">
        <f>LEFT(Table1[[#This Row],[Department]],3)</f>
        <v>IT</v>
      </c>
      <c r="AA1876" t="str">
        <f>_xlfn.XLOOKUP(Table1[[#This Row],[Manager ID]],MANAGERS!A:A,MANAGERS!B:B)</f>
        <v>Manager_1</v>
      </c>
      <c r="AB1876" t="str" cm="1">
        <f t="array" ref="AB1876">_xlfn.XLOOKUP(Table1[[#This Row],[Manager ID]],Table2[[#All],[Manager ID]],Table2[[#All],[Department Head]])</f>
        <v>Support</v>
      </c>
      <c r="AC1876" s="2">
        <f>_xlfn.XLOOKUP(Table1[[#This Row],[City]],L:L,O:O)</f>
        <v>0.23674293405114402</v>
      </c>
      <c r="AD1876" t="str" cm="1">
        <f t="array" ref="AD1876">_xlfn.IFS(Table1[[#This Row],[Performance Score]]&gt;=90,"Excellent",Table1[[#This Row],[Performance Score]]&gt;=75,"Good",Table1[[#This Row],[Performance Score]]&gt;=60,"Average",Table1[[#This Row],[Performance Score]]&lt;=60,"Need Improvement")</f>
        <v>Need Improvement</v>
      </c>
      <c r="AE1876" t="str">
        <f>IF(AND(Table1[[#This Row],[Attendance %]]&gt;=80,(Table1[[#This Row],[Performance Score]]&gt;=80)),"Eligible","Not Eligible")</f>
        <v>Not Eligible</v>
      </c>
      <c r="AF1876" t="str">
        <f>IF(Table1[[#This Row],[Performance Score]]&gt;=80,"High Performer","Low Performer")</f>
        <v>Low Performer</v>
      </c>
      <c r="AG1876" t="str" cm="1">
        <f t="array" aca="1" ref="AG1876" ca="1">_xlfn.IFS(Table1[[#This Row],[Experience]]&lt;=3,"Junior",Table1[[#This Row],[Experience]]&lt;=7,"Mid Level",Table1[[#This Row],[Experience]]&gt;=7,"Senior")</f>
        <v>Senior</v>
      </c>
      <c r="AH1876" t="str">
        <f>IF(Table1[[#This Row],[Attendance %]]&gt;75,"OK","Below 75")</f>
        <v>OK</v>
      </c>
      <c r="AI1876" t="b">
        <f>ISBLANK(Table1[[#This Row],[Employee ID]])</f>
        <v>0</v>
      </c>
      <c r="AJ1876" t="b">
        <f>ISNUMBER(Table1[[#This Row],[Total Salary  ]])</f>
        <v>1</v>
      </c>
      <c r="AK1876" t="str">
        <f>IFERROR(_xlfn.XLOOKUP(Table1[[#This Row],[Manager ID]],MANAGERS!A:A,MANAGERS!B:B),"Not Found")</f>
        <v>Manager_1</v>
      </c>
    </row>
    <row r="1877" spans="1:37" x14ac:dyDescent="0.2">
      <c r="A1877" t="s">
        <v>3770</v>
      </c>
      <c r="B1877" t="s">
        <v>85</v>
      </c>
      <c r="C1877" t="s">
        <v>15</v>
      </c>
      <c r="D1877" t="s">
        <v>46</v>
      </c>
      <c r="E1877" t="s">
        <v>26</v>
      </c>
      <c r="F1877" s="1">
        <v>43038</v>
      </c>
      <c r="G1877" s="1">
        <v>39476</v>
      </c>
      <c r="H1877">
        <v>94340</v>
      </c>
      <c r="I1877">
        <v>8107</v>
      </c>
      <c r="J1877">
        <v>65</v>
      </c>
      <c r="K1877">
        <v>84</v>
      </c>
      <c r="L1877" t="s">
        <v>27</v>
      </c>
      <c r="M1877">
        <v>111</v>
      </c>
      <c r="N1877">
        <f>Table1[[#This Row],[Basic Salary]]+Table1[[#This Row],[Bonus]]</f>
        <v>102447</v>
      </c>
      <c r="O1877" s="2">
        <f>Table1[[#This Row],[Bonus]]/Table1[[#This Row],[Basic Salary]]</f>
        <v>8.5933856264574948E-2</v>
      </c>
      <c r="P1877">
        <f ca="1">DATEDIF(Table1[[#This Row],[Date of Birth]],TODAY(),"Y")</f>
        <v>18</v>
      </c>
      <c r="Q1877">
        <f ca="1">DATEDIF(Table1[[#This Row],[Joining Date]],TODAY(),"Y")</f>
        <v>8</v>
      </c>
      <c r="R1877" t="str">
        <f ca="1">IF(YEAR(Table1[[#This Row],[Joining Date]])=YEAR(TODAY()),"Yes","No")</f>
        <v>No</v>
      </c>
      <c r="S1877" t="str">
        <f ca="1">IF(Table1[[#This Row],[Experience]]&gt;5,"Yes","No")</f>
        <v>Yes</v>
      </c>
      <c r="T1877" t="str">
        <f>TEXT(Table1[[#This Row],[Joining Date]],"mmmm")</f>
        <v>October</v>
      </c>
      <c r="U1877" t="str">
        <f>TEXT(Table1[[#This Row],[Joining Date]],"yyyy")</f>
        <v>2017</v>
      </c>
      <c r="V1877" s="5">
        <f ca="1">TODAY()-Table1[[#This Row],[Joining Date]]</f>
        <v>3201</v>
      </c>
      <c r="W1877" t="str">
        <f>LEFT(Table1[[#This Row],[Employee Name]],FIND(" ",Table1[[#This Row],[Employee Name]])-1)</f>
        <v>Pooja</v>
      </c>
      <c r="X1877" t="str">
        <f>RIGHT(Table1[[#This Row],[Employee Name]],LEN(Table1[[#This Row],[Employee Name]])-FIND(" ",Table1[[#This Row],[Employee Name]]))</f>
        <v>Das</v>
      </c>
      <c r="Y1877" t="str">
        <f>Table1[[#This Row],[Department]]&amp;"-"&amp;Table1[[#This Row],[Employee ID]]</f>
        <v>Support-E03714</v>
      </c>
      <c r="Z1877" t="str">
        <f>LEFT(Table1[[#This Row],[Department]],3)</f>
        <v>Sup</v>
      </c>
      <c r="AA1877" t="str">
        <f>_xlfn.XLOOKUP(Table1[[#This Row],[Manager ID]],MANAGERS!A:A,MANAGERS!B:B)</f>
        <v>Manager_11</v>
      </c>
      <c r="AB1877" t="str" cm="1">
        <f t="array" ref="AB1877">_xlfn.XLOOKUP(Table1[[#This Row],[Manager ID]],Table2[[#All],[Manager ID]],Table2[[#All],[Department Head]])</f>
        <v>Marketing</v>
      </c>
      <c r="AC1877" s="2">
        <f>_xlfn.XLOOKUP(Table1[[#This Row],[City]],L:L,O:O)</f>
        <v>0.23674293405114402</v>
      </c>
      <c r="AD1877" t="str" cm="1">
        <f t="array" ref="AD1877">_xlfn.IFS(Table1[[#This Row],[Performance Score]]&gt;=90,"Excellent",Table1[[#This Row],[Performance Score]]&gt;=75,"Good",Table1[[#This Row],[Performance Score]]&gt;=60,"Average",Table1[[#This Row],[Performance Score]]&lt;=60,"Need Improvement")</f>
        <v>Good</v>
      </c>
      <c r="AE1877" t="str">
        <f>IF(AND(Table1[[#This Row],[Attendance %]]&gt;=80,(Table1[[#This Row],[Performance Score]]&gt;=80)),"Eligible","Not Eligible")</f>
        <v>Not Eligible</v>
      </c>
      <c r="AF1877" t="str">
        <f>IF(Table1[[#This Row],[Performance Score]]&gt;=80,"High Performer","Low Performer")</f>
        <v>High Performer</v>
      </c>
      <c r="AG1877" t="str" cm="1">
        <f t="array" aca="1" ref="AG1877" ca="1">_xlfn.IFS(Table1[[#This Row],[Experience]]&lt;=3,"Junior",Table1[[#This Row],[Experience]]&lt;=7,"Mid Level",Table1[[#This Row],[Experience]]&gt;=7,"Senior")</f>
        <v>Senior</v>
      </c>
      <c r="AH1877" t="str">
        <f>IF(Table1[[#This Row],[Attendance %]]&gt;75,"OK","Below 75")</f>
        <v>Below 75</v>
      </c>
      <c r="AI1877" t="b">
        <f>ISBLANK(Table1[[#This Row],[Employee ID]])</f>
        <v>0</v>
      </c>
      <c r="AJ1877" t="b">
        <f>ISNUMBER(Table1[[#This Row],[Total Salary  ]])</f>
        <v>1</v>
      </c>
      <c r="AK1877" t="str">
        <f>IFERROR(_xlfn.XLOOKUP(Table1[[#This Row],[Manager ID]],MANAGERS!A:A,MANAGERS!B:B),"Not Found")</f>
        <v>Manager_11</v>
      </c>
    </row>
    <row r="1878" spans="1:37" x14ac:dyDescent="0.2">
      <c r="A1878" t="s">
        <v>2845</v>
      </c>
      <c r="B1878" t="s">
        <v>50</v>
      </c>
      <c r="C1878" t="s">
        <v>15</v>
      </c>
      <c r="D1878" t="s">
        <v>81</v>
      </c>
      <c r="E1878" t="s">
        <v>22</v>
      </c>
      <c r="F1878" s="1">
        <v>44200</v>
      </c>
      <c r="G1878" s="1">
        <v>33771</v>
      </c>
      <c r="H1878">
        <v>86740</v>
      </c>
      <c r="I1878">
        <v>15706</v>
      </c>
      <c r="J1878">
        <v>69</v>
      </c>
      <c r="K1878">
        <v>73</v>
      </c>
      <c r="L1878" t="s">
        <v>37</v>
      </c>
      <c r="M1878">
        <v>112</v>
      </c>
      <c r="N1878">
        <f>Table1[[#This Row],[Basic Salary]]+Table1[[#This Row],[Bonus]]</f>
        <v>102446</v>
      </c>
      <c r="O1878" s="2">
        <f>Table1[[#This Row],[Bonus]]/Table1[[#This Row],[Basic Salary]]</f>
        <v>0.18106986396126354</v>
      </c>
      <c r="P1878">
        <f ca="1">DATEDIF(Table1[[#This Row],[Date of Birth]],TODAY(),"Y")</f>
        <v>34</v>
      </c>
      <c r="Q1878">
        <f ca="1">DATEDIF(Table1[[#This Row],[Joining Date]],TODAY(),"Y")</f>
        <v>5</v>
      </c>
      <c r="R1878" t="str">
        <f ca="1">IF(YEAR(Table1[[#This Row],[Joining Date]])=YEAR(TODAY()),"Yes","No")</f>
        <v>No</v>
      </c>
      <c r="S1878" t="str">
        <f ca="1">IF(Table1[[#This Row],[Experience]]&gt;5,"Yes","No")</f>
        <v>No</v>
      </c>
      <c r="T1878" t="str">
        <f>TEXT(Table1[[#This Row],[Joining Date]],"mmmm")</f>
        <v>January</v>
      </c>
      <c r="U1878" t="str">
        <f>TEXT(Table1[[#This Row],[Joining Date]],"yyyy")</f>
        <v>2021</v>
      </c>
      <c r="V1878" s="5">
        <f ca="1">TODAY()-Table1[[#This Row],[Joining Date]]</f>
        <v>2039</v>
      </c>
      <c r="W1878" t="str">
        <f>LEFT(Table1[[#This Row],[Employee Name]],FIND(" ",Table1[[#This Row],[Employee Name]])-1)</f>
        <v>Ravi</v>
      </c>
      <c r="X1878" t="str">
        <f>RIGHT(Table1[[#This Row],[Employee Name]],LEN(Table1[[#This Row],[Employee Name]])-FIND(" ",Table1[[#This Row],[Employee Name]]))</f>
        <v>Teja</v>
      </c>
      <c r="Y1878" t="str">
        <f>Table1[[#This Row],[Department]]&amp;"-"&amp;Table1[[#This Row],[Employee ID]]</f>
        <v>Sales-E02789</v>
      </c>
      <c r="Z1878" t="str">
        <f>LEFT(Table1[[#This Row],[Department]],3)</f>
        <v>Sal</v>
      </c>
      <c r="AA1878" t="str">
        <f>_xlfn.XLOOKUP(Table1[[#This Row],[Manager ID]],MANAGERS!A:A,MANAGERS!B:B)</f>
        <v>Manager_12</v>
      </c>
      <c r="AB1878" t="str" cm="1">
        <f t="array" ref="AB1878">_xlfn.XLOOKUP(Table1[[#This Row],[Manager ID]],Table2[[#All],[Manager ID]],Table2[[#All],[Department Head]])</f>
        <v>Marketing</v>
      </c>
      <c r="AC1878" s="2">
        <f>_xlfn.XLOOKUP(Table1[[#This Row],[City]],L:L,O:O)</f>
        <v>0.24036902712549932</v>
      </c>
      <c r="AD1878" t="str" cm="1">
        <f t="array" ref="AD1878">_xlfn.IFS(Table1[[#This Row],[Performance Score]]&gt;=90,"Excellent",Table1[[#This Row],[Performance Score]]&gt;=75,"Good",Table1[[#This Row],[Performance Score]]&gt;=60,"Average",Table1[[#This Row],[Performance Score]]&lt;=60,"Need Improvement")</f>
        <v>Average</v>
      </c>
      <c r="AE1878" t="str">
        <f>IF(AND(Table1[[#This Row],[Attendance %]]&gt;=80,(Table1[[#This Row],[Performance Score]]&gt;=80)),"Eligible","Not Eligible")</f>
        <v>Not Eligible</v>
      </c>
      <c r="AF1878" t="str">
        <f>IF(Table1[[#This Row],[Performance Score]]&gt;=80,"High Performer","Low Performer")</f>
        <v>Low Performer</v>
      </c>
      <c r="AG1878" t="str" cm="1">
        <f t="array" aca="1" ref="AG1878" ca="1">_xlfn.IFS(Table1[[#This Row],[Experience]]&lt;=3,"Junior",Table1[[#This Row],[Experience]]&lt;=7,"Mid Level",Table1[[#This Row],[Experience]]&gt;=7,"Senior")</f>
        <v>Mid Level</v>
      </c>
      <c r="AH1878" t="str">
        <f>IF(Table1[[#This Row],[Attendance %]]&gt;75,"OK","Below 75")</f>
        <v>Below 75</v>
      </c>
      <c r="AI1878" t="b">
        <f>ISBLANK(Table1[[#This Row],[Employee ID]])</f>
        <v>0</v>
      </c>
      <c r="AJ1878" t="b">
        <f>ISNUMBER(Table1[[#This Row],[Total Salary  ]])</f>
        <v>1</v>
      </c>
      <c r="AK1878" t="str">
        <f>IFERROR(_xlfn.XLOOKUP(Table1[[#This Row],[Manager ID]],MANAGERS!A:A,MANAGERS!B:B),"Not Found")</f>
        <v>Manager_12</v>
      </c>
    </row>
    <row r="1879" spans="1:37" x14ac:dyDescent="0.2">
      <c r="A1879" t="s">
        <v>3054</v>
      </c>
      <c r="B1879" t="s">
        <v>69</v>
      </c>
      <c r="C1879" t="s">
        <v>15</v>
      </c>
      <c r="D1879" t="s">
        <v>46</v>
      </c>
      <c r="E1879" t="s">
        <v>22</v>
      </c>
      <c r="F1879" s="1">
        <v>42693</v>
      </c>
      <c r="G1879" s="1">
        <v>38992</v>
      </c>
      <c r="H1879">
        <v>85423</v>
      </c>
      <c r="I1879">
        <v>17010</v>
      </c>
      <c r="J1879">
        <v>82</v>
      </c>
      <c r="K1879">
        <v>68</v>
      </c>
      <c r="L1879" t="s">
        <v>34</v>
      </c>
      <c r="M1879">
        <v>106</v>
      </c>
      <c r="N1879">
        <f>Table1[[#This Row],[Basic Salary]]+Table1[[#This Row],[Bonus]]</f>
        <v>102433</v>
      </c>
      <c r="O1879" s="2">
        <f>Table1[[#This Row],[Bonus]]/Table1[[#This Row],[Basic Salary]]</f>
        <v>0.19912669889842313</v>
      </c>
      <c r="P1879">
        <f ca="1">DATEDIF(Table1[[#This Row],[Date of Birth]],TODAY(),"Y")</f>
        <v>19</v>
      </c>
      <c r="Q1879">
        <f ca="1">DATEDIF(Table1[[#This Row],[Joining Date]],TODAY(),"Y")</f>
        <v>9</v>
      </c>
      <c r="R1879" t="str">
        <f ca="1">IF(YEAR(Table1[[#This Row],[Joining Date]])=YEAR(TODAY()),"Yes","No")</f>
        <v>No</v>
      </c>
      <c r="S1879" t="str">
        <f ca="1">IF(Table1[[#This Row],[Experience]]&gt;5,"Yes","No")</f>
        <v>Yes</v>
      </c>
      <c r="T1879" t="str">
        <f>TEXT(Table1[[#This Row],[Joining Date]],"mmmm")</f>
        <v>November</v>
      </c>
      <c r="U1879" t="str">
        <f>TEXT(Table1[[#This Row],[Joining Date]],"yyyy")</f>
        <v>2016</v>
      </c>
      <c r="V1879" s="5">
        <f ca="1">TODAY()-Table1[[#This Row],[Joining Date]]</f>
        <v>3546</v>
      </c>
      <c r="W1879" t="str">
        <f>LEFT(Table1[[#This Row],[Employee Name]],FIND(" ",Table1[[#This Row],[Employee Name]])-1)</f>
        <v>Neha</v>
      </c>
      <c r="X1879" t="str">
        <f>RIGHT(Table1[[#This Row],[Employee Name]],LEN(Table1[[#This Row],[Employee Name]])-FIND(" ",Table1[[#This Row],[Employee Name]]))</f>
        <v>Kulkarni</v>
      </c>
      <c r="Y1879" t="str">
        <f>Table1[[#This Row],[Department]]&amp;"-"&amp;Table1[[#This Row],[Employee ID]]</f>
        <v>Support-E02998</v>
      </c>
      <c r="Z1879" t="str">
        <f>LEFT(Table1[[#This Row],[Department]],3)</f>
        <v>Sup</v>
      </c>
      <c r="AA1879" t="str">
        <f>_xlfn.XLOOKUP(Table1[[#This Row],[Manager ID]],MANAGERS!A:A,MANAGERS!B:B)</f>
        <v>Manager_6</v>
      </c>
      <c r="AB1879" t="str" cm="1">
        <f t="array" ref="AB1879">_xlfn.XLOOKUP(Table1[[#This Row],[Manager ID]],Table2[[#All],[Manager ID]],Table2[[#All],[Department Head]])</f>
        <v>HR</v>
      </c>
      <c r="AC1879" s="2">
        <f>_xlfn.XLOOKUP(Table1[[#This Row],[City]],L:L,O:O)</f>
        <v>0.24030340748661314</v>
      </c>
      <c r="AD1879" t="str" cm="1">
        <f t="array" ref="AD1879">_xlfn.IFS(Table1[[#This Row],[Performance Score]]&gt;=90,"Excellent",Table1[[#This Row],[Performance Score]]&gt;=75,"Good",Table1[[#This Row],[Performance Score]]&gt;=60,"Average",Table1[[#This Row],[Performance Score]]&lt;=60,"Need Improvement")</f>
        <v>Average</v>
      </c>
      <c r="AE1879" t="str">
        <f>IF(AND(Table1[[#This Row],[Attendance %]]&gt;=80,(Table1[[#This Row],[Performance Score]]&gt;=80)),"Eligible","Not Eligible")</f>
        <v>Not Eligible</v>
      </c>
      <c r="AF1879" t="str">
        <f>IF(Table1[[#This Row],[Performance Score]]&gt;=80,"High Performer","Low Performer")</f>
        <v>Low Performer</v>
      </c>
      <c r="AG1879" t="str" cm="1">
        <f t="array" aca="1" ref="AG1879" ca="1">_xlfn.IFS(Table1[[#This Row],[Experience]]&lt;=3,"Junior",Table1[[#This Row],[Experience]]&lt;=7,"Mid Level",Table1[[#This Row],[Experience]]&gt;=7,"Senior")</f>
        <v>Senior</v>
      </c>
      <c r="AH1879" t="str">
        <f>IF(Table1[[#This Row],[Attendance %]]&gt;75,"OK","Below 75")</f>
        <v>OK</v>
      </c>
      <c r="AI1879" t="b">
        <f>ISBLANK(Table1[[#This Row],[Employee ID]])</f>
        <v>0</v>
      </c>
      <c r="AJ1879" t="b">
        <f>ISNUMBER(Table1[[#This Row],[Total Salary  ]])</f>
        <v>1</v>
      </c>
      <c r="AK1879" t="str">
        <f>IFERROR(_xlfn.XLOOKUP(Table1[[#This Row],[Manager ID]],MANAGERS!A:A,MANAGERS!B:B),"Not Found")</f>
        <v>Manager_6</v>
      </c>
    </row>
    <row r="1880" spans="1:37" x14ac:dyDescent="0.2">
      <c r="A1880" t="s">
        <v>118</v>
      </c>
      <c r="B1880" t="s">
        <v>69</v>
      </c>
      <c r="C1880" t="s">
        <v>21</v>
      </c>
      <c r="D1880" t="s">
        <v>46</v>
      </c>
      <c r="E1880" t="s">
        <v>22</v>
      </c>
      <c r="F1880" s="1">
        <v>43931</v>
      </c>
      <c r="G1880" s="1">
        <v>29538</v>
      </c>
      <c r="H1880">
        <v>95702</v>
      </c>
      <c r="I1880">
        <v>6706</v>
      </c>
      <c r="J1880">
        <v>82</v>
      </c>
      <c r="K1880">
        <v>54</v>
      </c>
      <c r="L1880" t="s">
        <v>18</v>
      </c>
      <c r="M1880">
        <v>103</v>
      </c>
      <c r="N1880">
        <f>Table1[[#This Row],[Basic Salary]]+Table1[[#This Row],[Bonus]]</f>
        <v>102408</v>
      </c>
      <c r="O1880" s="2">
        <f>Table1[[#This Row],[Bonus]]/Table1[[#This Row],[Basic Salary]]</f>
        <v>7.0071680842615613E-2</v>
      </c>
      <c r="P1880">
        <f ca="1">DATEDIF(Table1[[#This Row],[Date of Birth]],TODAY(),"Y")</f>
        <v>45</v>
      </c>
      <c r="Q1880">
        <f ca="1">DATEDIF(Table1[[#This Row],[Joining Date]],TODAY(),"Y")</f>
        <v>6</v>
      </c>
      <c r="R1880" t="str">
        <f ca="1">IF(YEAR(Table1[[#This Row],[Joining Date]])=YEAR(TODAY()),"Yes","No")</f>
        <v>No</v>
      </c>
      <c r="S1880" t="str">
        <f ca="1">IF(Table1[[#This Row],[Experience]]&gt;5,"Yes","No")</f>
        <v>Yes</v>
      </c>
      <c r="T1880" t="str">
        <f>TEXT(Table1[[#This Row],[Joining Date]],"mmmm")</f>
        <v>April</v>
      </c>
      <c r="U1880" t="str">
        <f>TEXT(Table1[[#This Row],[Joining Date]],"yyyy")</f>
        <v>2020</v>
      </c>
      <c r="V1880" s="5">
        <f ca="1">TODAY()-Table1[[#This Row],[Joining Date]]</f>
        <v>2308</v>
      </c>
      <c r="W1880" t="str">
        <f>LEFT(Table1[[#This Row],[Employee Name]],FIND(" ",Table1[[#This Row],[Employee Name]])-1)</f>
        <v>Neha</v>
      </c>
      <c r="X1880" t="str">
        <f>RIGHT(Table1[[#This Row],[Employee Name]],LEN(Table1[[#This Row],[Employee Name]])-FIND(" ",Table1[[#This Row],[Employee Name]]))</f>
        <v>Kulkarni</v>
      </c>
      <c r="Y1880" t="str">
        <f>Table1[[#This Row],[Department]]&amp;"-"&amp;Table1[[#This Row],[Employee ID]]</f>
        <v>Support-E00063</v>
      </c>
      <c r="Z1880" t="str">
        <f>LEFT(Table1[[#This Row],[Department]],3)</f>
        <v>Sup</v>
      </c>
      <c r="AA1880" t="str">
        <f>_xlfn.XLOOKUP(Table1[[#This Row],[Manager ID]],MANAGERS!A:A,MANAGERS!B:B)</f>
        <v>Manager_3</v>
      </c>
      <c r="AB1880" t="str" cm="1">
        <f t="array" ref="AB1880">_xlfn.XLOOKUP(Table1[[#This Row],[Manager ID]],Table2[[#All],[Manager ID]],Table2[[#All],[Department Head]])</f>
        <v>IT</v>
      </c>
      <c r="AC1880" s="2">
        <f>_xlfn.XLOOKUP(Table1[[#This Row],[City]],L:L,O:O)</f>
        <v>0.21356479274849693</v>
      </c>
      <c r="AD1880" t="str" cm="1">
        <f t="array" ref="AD1880">_xlfn.IFS(Table1[[#This Row],[Performance Score]]&gt;=90,"Excellent",Table1[[#This Row],[Performance Score]]&gt;=75,"Good",Table1[[#This Row],[Performance Score]]&gt;=60,"Average",Table1[[#This Row],[Performance Score]]&lt;=60,"Need Improvement")</f>
        <v>Need Improvement</v>
      </c>
      <c r="AE1880" t="str">
        <f>IF(AND(Table1[[#This Row],[Attendance %]]&gt;=80,(Table1[[#This Row],[Performance Score]]&gt;=80)),"Eligible","Not Eligible")</f>
        <v>Not Eligible</v>
      </c>
      <c r="AF1880" t="str">
        <f>IF(Table1[[#This Row],[Performance Score]]&gt;=80,"High Performer","Low Performer")</f>
        <v>Low Performer</v>
      </c>
      <c r="AG1880" t="str" cm="1">
        <f t="array" aca="1" ref="AG1880" ca="1">_xlfn.IFS(Table1[[#This Row],[Experience]]&lt;=3,"Junior",Table1[[#This Row],[Experience]]&lt;=7,"Mid Level",Table1[[#This Row],[Experience]]&gt;=7,"Senior")</f>
        <v>Mid Level</v>
      </c>
      <c r="AH1880" t="str">
        <f>IF(Table1[[#This Row],[Attendance %]]&gt;75,"OK","Below 75")</f>
        <v>OK</v>
      </c>
      <c r="AI1880" t="b">
        <f>ISBLANK(Table1[[#This Row],[Employee ID]])</f>
        <v>0</v>
      </c>
      <c r="AJ1880" t="b">
        <f>ISNUMBER(Table1[[#This Row],[Total Salary  ]])</f>
        <v>1</v>
      </c>
      <c r="AK1880" t="str">
        <f>IFERROR(_xlfn.XLOOKUP(Table1[[#This Row],[Manager ID]],MANAGERS!A:A,MANAGERS!B:B),"Not Found")</f>
        <v>Manager_3</v>
      </c>
    </row>
    <row r="1881" spans="1:37" x14ac:dyDescent="0.2">
      <c r="A1881" t="s">
        <v>4637</v>
      </c>
      <c r="B1881" t="s">
        <v>29</v>
      </c>
      <c r="C1881" t="s">
        <v>15</v>
      </c>
      <c r="D1881" t="s">
        <v>25</v>
      </c>
      <c r="E1881" t="s">
        <v>65</v>
      </c>
      <c r="F1881" s="1">
        <v>43739</v>
      </c>
      <c r="G1881" s="1">
        <v>31435</v>
      </c>
      <c r="H1881">
        <v>95483</v>
      </c>
      <c r="I1881">
        <v>6911</v>
      </c>
      <c r="J1881">
        <v>67</v>
      </c>
      <c r="K1881">
        <v>95</v>
      </c>
      <c r="L1881" t="s">
        <v>23</v>
      </c>
      <c r="M1881">
        <v>108</v>
      </c>
      <c r="N1881">
        <f>Table1[[#This Row],[Basic Salary]]+Table1[[#This Row],[Bonus]]</f>
        <v>102394</v>
      </c>
      <c r="O1881" s="2">
        <f>Table1[[#This Row],[Bonus]]/Table1[[#This Row],[Basic Salary]]</f>
        <v>7.2379376433501258E-2</v>
      </c>
      <c r="P1881">
        <f ca="1">DATEDIF(Table1[[#This Row],[Date of Birth]],TODAY(),"Y")</f>
        <v>40</v>
      </c>
      <c r="Q1881">
        <f ca="1">DATEDIF(Table1[[#This Row],[Joining Date]],TODAY(),"Y")</f>
        <v>6</v>
      </c>
      <c r="R1881" t="str">
        <f ca="1">IF(YEAR(Table1[[#This Row],[Joining Date]])=YEAR(TODAY()),"Yes","No")</f>
        <v>No</v>
      </c>
      <c r="S1881" t="str">
        <f ca="1">IF(Table1[[#This Row],[Experience]]&gt;5,"Yes","No")</f>
        <v>Yes</v>
      </c>
      <c r="T1881" t="str">
        <f>TEXT(Table1[[#This Row],[Joining Date]],"mmmm")</f>
        <v>October</v>
      </c>
      <c r="U1881" t="str">
        <f>TEXT(Table1[[#This Row],[Joining Date]],"yyyy")</f>
        <v>2019</v>
      </c>
      <c r="V1881" s="5">
        <f ca="1">TODAY()-Table1[[#This Row],[Joining Date]]</f>
        <v>2500</v>
      </c>
      <c r="W1881" t="str">
        <f>LEFT(Table1[[#This Row],[Employee Name]],FIND(" ",Table1[[#This Row],[Employee Name]])-1)</f>
        <v>Vikram</v>
      </c>
      <c r="X1881" t="str">
        <f>RIGHT(Table1[[#This Row],[Employee Name]],LEN(Table1[[#This Row],[Employee Name]])-FIND(" ",Table1[[#This Row],[Employee Name]]))</f>
        <v>Singh</v>
      </c>
      <c r="Y1881" t="str">
        <f>Table1[[#This Row],[Department]]&amp;"-"&amp;Table1[[#This Row],[Employee ID]]</f>
        <v>Finance-E04581</v>
      </c>
      <c r="Z1881" t="str">
        <f>LEFT(Table1[[#This Row],[Department]],3)</f>
        <v>Fin</v>
      </c>
      <c r="AA1881" t="str">
        <f>_xlfn.XLOOKUP(Table1[[#This Row],[Manager ID]],MANAGERS!A:A,MANAGERS!B:B)</f>
        <v>Manager_8</v>
      </c>
      <c r="AB1881" t="str" cm="1">
        <f t="array" ref="AB1881">_xlfn.XLOOKUP(Table1[[#This Row],[Manager ID]],Table2[[#All],[Manager ID]],Table2[[#All],[Department Head]])</f>
        <v>Sales</v>
      </c>
      <c r="AC1881" s="2">
        <f>_xlfn.XLOOKUP(Table1[[#This Row],[City]],L:L,O:O)</f>
        <v>0.23486488519629886</v>
      </c>
      <c r="AD1881" t="str" cm="1">
        <f t="array" ref="AD1881">_xlfn.IFS(Table1[[#This Row],[Performance Score]]&gt;=90,"Excellent",Table1[[#This Row],[Performance Score]]&gt;=75,"Good",Table1[[#This Row],[Performance Score]]&gt;=60,"Average",Table1[[#This Row],[Performance Score]]&lt;=60,"Need Improvement")</f>
        <v>Excellent</v>
      </c>
      <c r="AE1881" t="str">
        <f>IF(AND(Table1[[#This Row],[Attendance %]]&gt;=80,(Table1[[#This Row],[Performance Score]]&gt;=80)),"Eligible","Not Eligible")</f>
        <v>Not Eligible</v>
      </c>
      <c r="AF1881" t="str">
        <f>IF(Table1[[#This Row],[Performance Score]]&gt;=80,"High Performer","Low Performer")</f>
        <v>High Performer</v>
      </c>
      <c r="AG1881" t="str" cm="1">
        <f t="array" aca="1" ref="AG1881" ca="1">_xlfn.IFS(Table1[[#This Row],[Experience]]&lt;=3,"Junior",Table1[[#This Row],[Experience]]&lt;=7,"Mid Level",Table1[[#This Row],[Experience]]&gt;=7,"Senior")</f>
        <v>Mid Level</v>
      </c>
      <c r="AH1881" t="str">
        <f>IF(Table1[[#This Row],[Attendance %]]&gt;75,"OK","Below 75")</f>
        <v>Below 75</v>
      </c>
      <c r="AI1881" t="b">
        <f>ISBLANK(Table1[[#This Row],[Employee ID]])</f>
        <v>0</v>
      </c>
      <c r="AJ1881" t="b">
        <f>ISNUMBER(Table1[[#This Row],[Total Salary  ]])</f>
        <v>1</v>
      </c>
      <c r="AK1881" t="str">
        <f>IFERROR(_xlfn.XLOOKUP(Table1[[#This Row],[Manager ID]],MANAGERS!A:A,MANAGERS!B:B),"Not Found")</f>
        <v>Manager_8</v>
      </c>
    </row>
    <row r="1882" spans="1:37" x14ac:dyDescent="0.2">
      <c r="A1882" t="s">
        <v>2153</v>
      </c>
      <c r="B1882" t="s">
        <v>20</v>
      </c>
      <c r="C1882" t="s">
        <v>21</v>
      </c>
      <c r="D1882" t="s">
        <v>46</v>
      </c>
      <c r="E1882" t="s">
        <v>65</v>
      </c>
      <c r="F1882" s="1">
        <v>42929</v>
      </c>
      <c r="G1882" s="1">
        <v>40914</v>
      </c>
      <c r="H1882">
        <v>97185</v>
      </c>
      <c r="I1882">
        <v>5200</v>
      </c>
      <c r="J1882">
        <v>71</v>
      </c>
      <c r="K1882">
        <v>52</v>
      </c>
      <c r="L1882" t="s">
        <v>27</v>
      </c>
      <c r="M1882">
        <v>106</v>
      </c>
      <c r="N1882">
        <f>Table1[[#This Row],[Basic Salary]]+Table1[[#This Row],[Bonus]]</f>
        <v>102385</v>
      </c>
      <c r="O1882" s="2">
        <f>Table1[[#This Row],[Bonus]]/Table1[[#This Row],[Basic Salary]]</f>
        <v>5.3506199516386271E-2</v>
      </c>
      <c r="P1882">
        <f ca="1">DATEDIF(Table1[[#This Row],[Date of Birth]],TODAY(),"Y")</f>
        <v>14</v>
      </c>
      <c r="Q1882">
        <f ca="1">DATEDIF(Table1[[#This Row],[Joining Date]],TODAY(),"Y")</f>
        <v>9</v>
      </c>
      <c r="R1882" t="str">
        <f ca="1">IF(YEAR(Table1[[#This Row],[Joining Date]])=YEAR(TODAY()),"Yes","No")</f>
        <v>No</v>
      </c>
      <c r="S1882" t="str">
        <f ca="1">IF(Table1[[#This Row],[Experience]]&gt;5,"Yes","No")</f>
        <v>Yes</v>
      </c>
      <c r="T1882" t="str">
        <f>TEXT(Table1[[#This Row],[Joining Date]],"mmmm")</f>
        <v>July</v>
      </c>
      <c r="U1882" t="str">
        <f>TEXT(Table1[[#This Row],[Joining Date]],"yyyy")</f>
        <v>2017</v>
      </c>
      <c r="V1882" s="5">
        <f ca="1">TODAY()-Table1[[#This Row],[Joining Date]]</f>
        <v>3310</v>
      </c>
      <c r="W1882" t="str">
        <f>LEFT(Table1[[#This Row],[Employee Name]],FIND(" ",Table1[[#This Row],[Employee Name]])-1)</f>
        <v>Rahul</v>
      </c>
      <c r="X1882" t="str">
        <f>RIGHT(Table1[[#This Row],[Employee Name]],LEN(Table1[[#This Row],[Employee Name]])-FIND(" ",Table1[[#This Row],[Employee Name]]))</f>
        <v>Verma</v>
      </c>
      <c r="Y1882" t="str">
        <f>Table1[[#This Row],[Department]]&amp;"-"&amp;Table1[[#This Row],[Employee ID]]</f>
        <v>Support-E02097</v>
      </c>
      <c r="Z1882" t="str">
        <f>LEFT(Table1[[#This Row],[Department]],3)</f>
        <v>Sup</v>
      </c>
      <c r="AA1882" t="str">
        <f>_xlfn.XLOOKUP(Table1[[#This Row],[Manager ID]],MANAGERS!A:A,MANAGERS!B:B)</f>
        <v>Manager_6</v>
      </c>
      <c r="AB1882" t="str" cm="1">
        <f t="array" ref="AB1882">_xlfn.XLOOKUP(Table1[[#This Row],[Manager ID]],Table2[[#All],[Manager ID]],Table2[[#All],[Department Head]])</f>
        <v>HR</v>
      </c>
      <c r="AC1882" s="2">
        <f>_xlfn.XLOOKUP(Table1[[#This Row],[City]],L:L,O:O)</f>
        <v>0.23674293405114402</v>
      </c>
      <c r="AD1882" t="str" cm="1">
        <f t="array" ref="AD1882">_xlfn.IFS(Table1[[#This Row],[Performance Score]]&gt;=90,"Excellent",Table1[[#This Row],[Performance Score]]&gt;=75,"Good",Table1[[#This Row],[Performance Score]]&gt;=60,"Average",Table1[[#This Row],[Performance Score]]&lt;=60,"Need Improvement")</f>
        <v>Need Improvement</v>
      </c>
      <c r="AE1882" t="str">
        <f>IF(AND(Table1[[#This Row],[Attendance %]]&gt;=80,(Table1[[#This Row],[Performance Score]]&gt;=80)),"Eligible","Not Eligible")</f>
        <v>Not Eligible</v>
      </c>
      <c r="AF1882" t="str">
        <f>IF(Table1[[#This Row],[Performance Score]]&gt;=80,"High Performer","Low Performer")</f>
        <v>Low Performer</v>
      </c>
      <c r="AG1882" t="str" cm="1">
        <f t="array" aca="1" ref="AG1882" ca="1">_xlfn.IFS(Table1[[#This Row],[Experience]]&lt;=3,"Junior",Table1[[#This Row],[Experience]]&lt;=7,"Mid Level",Table1[[#This Row],[Experience]]&gt;=7,"Senior")</f>
        <v>Senior</v>
      </c>
      <c r="AH1882" t="str">
        <f>IF(Table1[[#This Row],[Attendance %]]&gt;75,"OK","Below 75")</f>
        <v>Below 75</v>
      </c>
      <c r="AI1882" t="b">
        <f>ISBLANK(Table1[[#This Row],[Employee ID]])</f>
        <v>0</v>
      </c>
      <c r="AJ1882" t="b">
        <f>ISNUMBER(Table1[[#This Row],[Total Salary  ]])</f>
        <v>1</v>
      </c>
      <c r="AK1882" t="str">
        <f>IFERROR(_xlfn.XLOOKUP(Table1[[#This Row],[Manager ID]],MANAGERS!A:A,MANAGERS!B:B),"Not Found")</f>
        <v>Manager_6</v>
      </c>
    </row>
    <row r="1883" spans="1:37" x14ac:dyDescent="0.2">
      <c r="A1883" t="s">
        <v>4566</v>
      </c>
      <c r="B1883" t="s">
        <v>95</v>
      </c>
      <c r="C1883" t="s">
        <v>15</v>
      </c>
      <c r="D1883" t="s">
        <v>43</v>
      </c>
      <c r="E1883" t="s">
        <v>51</v>
      </c>
      <c r="F1883" s="1">
        <v>45415</v>
      </c>
      <c r="G1883" s="1">
        <v>37726</v>
      </c>
      <c r="H1883">
        <v>86482</v>
      </c>
      <c r="I1883">
        <v>15882</v>
      </c>
      <c r="J1883">
        <v>83</v>
      </c>
      <c r="K1883">
        <v>71</v>
      </c>
      <c r="L1883" t="s">
        <v>23</v>
      </c>
      <c r="M1883">
        <v>118</v>
      </c>
      <c r="N1883">
        <f>Table1[[#This Row],[Basic Salary]]+Table1[[#This Row],[Bonus]]</f>
        <v>102364</v>
      </c>
      <c r="O1883" s="2">
        <f>Table1[[#This Row],[Bonus]]/Table1[[#This Row],[Basic Salary]]</f>
        <v>0.18364515159223885</v>
      </c>
      <c r="P1883">
        <f ca="1">DATEDIF(Table1[[#This Row],[Date of Birth]],TODAY(),"Y")</f>
        <v>23</v>
      </c>
      <c r="Q1883">
        <f ca="1">DATEDIF(Table1[[#This Row],[Joining Date]],TODAY(),"Y")</f>
        <v>2</v>
      </c>
      <c r="R1883" t="str">
        <f ca="1">IF(YEAR(Table1[[#This Row],[Joining Date]])=YEAR(TODAY()),"Yes","No")</f>
        <v>No</v>
      </c>
      <c r="S1883" t="str">
        <f ca="1">IF(Table1[[#This Row],[Experience]]&gt;5,"Yes","No")</f>
        <v>No</v>
      </c>
      <c r="T1883" t="str">
        <f>TEXT(Table1[[#This Row],[Joining Date]],"mmmm")</f>
        <v>May</v>
      </c>
      <c r="U1883" t="str">
        <f>TEXT(Table1[[#This Row],[Joining Date]],"yyyy")</f>
        <v>2024</v>
      </c>
      <c r="V1883" s="5">
        <f ca="1">TODAY()-Table1[[#This Row],[Joining Date]]</f>
        <v>824</v>
      </c>
      <c r="W1883" t="str">
        <f>LEFT(Table1[[#This Row],[Employee Name]],FIND(" ",Table1[[#This Row],[Employee Name]])-1)</f>
        <v>Ajay</v>
      </c>
      <c r="X1883" t="str">
        <f>RIGHT(Table1[[#This Row],[Employee Name]],LEN(Table1[[#This Row],[Employee Name]])-FIND(" ",Table1[[#This Row],[Employee Name]]))</f>
        <v>Singh</v>
      </c>
      <c r="Y1883" t="str">
        <f>Table1[[#This Row],[Department]]&amp;"-"&amp;Table1[[#This Row],[Employee ID]]</f>
        <v>Operations-E04510</v>
      </c>
      <c r="Z1883" t="str">
        <f>LEFT(Table1[[#This Row],[Department]],3)</f>
        <v>Ope</v>
      </c>
      <c r="AA1883" t="str">
        <f>_xlfn.XLOOKUP(Table1[[#This Row],[Manager ID]],MANAGERS!A:A,MANAGERS!B:B)</f>
        <v>Manager_18</v>
      </c>
      <c r="AB1883" t="str" cm="1">
        <f t="array" ref="AB1883">_xlfn.XLOOKUP(Table1[[#This Row],[Manager ID]],Table2[[#All],[Manager ID]],Table2[[#All],[Department Head]])</f>
        <v>Support</v>
      </c>
      <c r="AC1883" s="2">
        <f>_xlfn.XLOOKUP(Table1[[#This Row],[City]],L:L,O:O)</f>
        <v>0.23486488519629886</v>
      </c>
      <c r="AD1883" t="str" cm="1">
        <f t="array" ref="AD1883">_xlfn.IFS(Table1[[#This Row],[Performance Score]]&gt;=90,"Excellent",Table1[[#This Row],[Performance Score]]&gt;=75,"Good",Table1[[#This Row],[Performance Score]]&gt;=60,"Average",Table1[[#This Row],[Performance Score]]&lt;=60,"Need Improvement")</f>
        <v>Average</v>
      </c>
      <c r="AE1883" t="str">
        <f>IF(AND(Table1[[#This Row],[Attendance %]]&gt;=80,(Table1[[#This Row],[Performance Score]]&gt;=80)),"Eligible","Not Eligible")</f>
        <v>Not Eligible</v>
      </c>
      <c r="AF1883" t="str">
        <f>IF(Table1[[#This Row],[Performance Score]]&gt;=80,"High Performer","Low Performer")</f>
        <v>Low Performer</v>
      </c>
      <c r="AG1883" t="str" cm="1">
        <f t="array" aca="1" ref="AG1883" ca="1">_xlfn.IFS(Table1[[#This Row],[Experience]]&lt;=3,"Junior",Table1[[#This Row],[Experience]]&lt;=7,"Mid Level",Table1[[#This Row],[Experience]]&gt;=7,"Senior")</f>
        <v>Junior</v>
      </c>
      <c r="AH1883" t="str">
        <f>IF(Table1[[#This Row],[Attendance %]]&gt;75,"OK","Below 75")</f>
        <v>OK</v>
      </c>
      <c r="AI1883" t="b">
        <f>ISBLANK(Table1[[#This Row],[Employee ID]])</f>
        <v>0</v>
      </c>
      <c r="AJ1883" t="b">
        <f>ISNUMBER(Table1[[#This Row],[Total Salary  ]])</f>
        <v>1</v>
      </c>
      <c r="AK1883" t="str">
        <f>IFERROR(_xlfn.XLOOKUP(Table1[[#This Row],[Manager ID]],MANAGERS!A:A,MANAGERS!B:B),"Not Found")</f>
        <v>Manager_18</v>
      </c>
    </row>
    <row r="1884" spans="1:37" x14ac:dyDescent="0.2">
      <c r="A1884" t="s">
        <v>157</v>
      </c>
      <c r="B1884" t="s">
        <v>93</v>
      </c>
      <c r="C1884" t="s">
        <v>21</v>
      </c>
      <c r="D1884" t="s">
        <v>33</v>
      </c>
      <c r="E1884" t="s">
        <v>26</v>
      </c>
      <c r="F1884" s="1">
        <v>44893</v>
      </c>
      <c r="G1884" s="1">
        <v>35467</v>
      </c>
      <c r="H1884">
        <v>75604</v>
      </c>
      <c r="I1884">
        <v>26747</v>
      </c>
      <c r="J1884">
        <v>69</v>
      </c>
      <c r="K1884">
        <v>71</v>
      </c>
      <c r="L1884" t="s">
        <v>53</v>
      </c>
      <c r="M1884">
        <v>105</v>
      </c>
      <c r="N1884">
        <f>Table1[[#This Row],[Basic Salary]]+Table1[[#This Row],[Bonus]]</f>
        <v>102351</v>
      </c>
      <c r="O1884" s="2">
        <f>Table1[[#This Row],[Bonus]]/Table1[[#This Row],[Basic Salary]]</f>
        <v>0.3537775779059309</v>
      </c>
      <c r="P1884">
        <f ca="1">DATEDIF(Table1[[#This Row],[Date of Birth]],TODAY(),"Y")</f>
        <v>29</v>
      </c>
      <c r="Q1884">
        <f ca="1">DATEDIF(Table1[[#This Row],[Joining Date]],TODAY(),"Y")</f>
        <v>3</v>
      </c>
      <c r="R1884" t="str">
        <f ca="1">IF(YEAR(Table1[[#This Row],[Joining Date]])=YEAR(TODAY()),"Yes","No")</f>
        <v>No</v>
      </c>
      <c r="S1884" t="str">
        <f ca="1">IF(Table1[[#This Row],[Experience]]&gt;5,"Yes","No")</f>
        <v>No</v>
      </c>
      <c r="T1884" t="str">
        <f>TEXT(Table1[[#This Row],[Joining Date]],"mmmm")</f>
        <v>November</v>
      </c>
      <c r="U1884" t="str">
        <f>TEXT(Table1[[#This Row],[Joining Date]],"yyyy")</f>
        <v>2022</v>
      </c>
      <c r="V1884" s="5">
        <f ca="1">TODAY()-Table1[[#This Row],[Joining Date]]</f>
        <v>1346</v>
      </c>
      <c r="W1884" t="str">
        <f>LEFT(Table1[[#This Row],[Employee Name]],FIND(" ",Table1[[#This Row],[Employee Name]])-1)</f>
        <v>Priya</v>
      </c>
      <c r="X1884" t="str">
        <f>RIGHT(Table1[[#This Row],[Employee Name]],LEN(Table1[[#This Row],[Employee Name]])-FIND(" ",Table1[[#This Row],[Employee Name]]))</f>
        <v>Reddy</v>
      </c>
      <c r="Y1884" t="str">
        <f>Table1[[#This Row],[Department]]&amp;"-"&amp;Table1[[#This Row],[Employee ID]]</f>
        <v>Marketing-E00101</v>
      </c>
      <c r="Z1884" t="str">
        <f>LEFT(Table1[[#This Row],[Department]],3)</f>
        <v>Mar</v>
      </c>
      <c r="AA1884" t="str">
        <f>_xlfn.XLOOKUP(Table1[[#This Row],[Manager ID]],MANAGERS!A:A,MANAGERS!B:B)</f>
        <v>Manager_5</v>
      </c>
      <c r="AB1884" t="str" cm="1">
        <f t="array" ref="AB1884">_xlfn.XLOOKUP(Table1[[#This Row],[Manager ID]],Table2[[#All],[Manager ID]],Table2[[#All],[Department Head]])</f>
        <v>Sales</v>
      </c>
      <c r="AC1884" s="2">
        <f>_xlfn.XLOOKUP(Table1[[#This Row],[City]],L:L,O:O)</f>
        <v>0.23685887225230964</v>
      </c>
      <c r="AD1884" t="str" cm="1">
        <f t="array" ref="AD1884">_xlfn.IFS(Table1[[#This Row],[Performance Score]]&gt;=90,"Excellent",Table1[[#This Row],[Performance Score]]&gt;=75,"Good",Table1[[#This Row],[Performance Score]]&gt;=60,"Average",Table1[[#This Row],[Performance Score]]&lt;=60,"Need Improvement")</f>
        <v>Average</v>
      </c>
      <c r="AE1884" t="str">
        <f>IF(AND(Table1[[#This Row],[Attendance %]]&gt;=80,(Table1[[#This Row],[Performance Score]]&gt;=80)),"Eligible","Not Eligible")</f>
        <v>Not Eligible</v>
      </c>
      <c r="AF1884" t="str">
        <f>IF(Table1[[#This Row],[Performance Score]]&gt;=80,"High Performer","Low Performer")</f>
        <v>Low Performer</v>
      </c>
      <c r="AG1884" t="str" cm="1">
        <f t="array" aca="1" ref="AG1884" ca="1">_xlfn.IFS(Table1[[#This Row],[Experience]]&lt;=3,"Junior",Table1[[#This Row],[Experience]]&lt;=7,"Mid Level",Table1[[#This Row],[Experience]]&gt;=7,"Senior")</f>
        <v>Junior</v>
      </c>
      <c r="AH1884" t="str">
        <f>IF(Table1[[#This Row],[Attendance %]]&gt;75,"OK","Below 75")</f>
        <v>Below 75</v>
      </c>
      <c r="AI1884" t="b">
        <f>ISBLANK(Table1[[#This Row],[Employee ID]])</f>
        <v>0</v>
      </c>
      <c r="AJ1884" t="b">
        <f>ISNUMBER(Table1[[#This Row],[Total Salary  ]])</f>
        <v>1</v>
      </c>
      <c r="AK1884" t="str">
        <f>IFERROR(_xlfn.XLOOKUP(Table1[[#This Row],[Manager ID]],MANAGERS!A:A,MANAGERS!B:B),"Not Found")</f>
        <v>Manager_5</v>
      </c>
    </row>
    <row r="1885" spans="1:37" x14ac:dyDescent="0.2">
      <c r="A1885" t="s">
        <v>3597</v>
      </c>
      <c r="B1885" t="s">
        <v>129</v>
      </c>
      <c r="C1885" t="s">
        <v>15</v>
      </c>
      <c r="D1885" t="s">
        <v>81</v>
      </c>
      <c r="E1885" t="s">
        <v>51</v>
      </c>
      <c r="F1885" s="1">
        <v>44493</v>
      </c>
      <c r="G1885" s="1">
        <v>33823</v>
      </c>
      <c r="H1885">
        <v>77768</v>
      </c>
      <c r="I1885">
        <v>24568</v>
      </c>
      <c r="J1885">
        <v>85</v>
      </c>
      <c r="K1885">
        <v>65</v>
      </c>
      <c r="L1885" t="s">
        <v>18</v>
      </c>
      <c r="M1885">
        <v>120</v>
      </c>
      <c r="N1885">
        <f>Table1[[#This Row],[Basic Salary]]+Table1[[#This Row],[Bonus]]</f>
        <v>102336</v>
      </c>
      <c r="O1885" s="2">
        <f>Table1[[#This Row],[Bonus]]/Table1[[#This Row],[Basic Salary]]</f>
        <v>0.31591400061722047</v>
      </c>
      <c r="P1885">
        <f ca="1">DATEDIF(Table1[[#This Row],[Date of Birth]],TODAY(),"Y")</f>
        <v>33</v>
      </c>
      <c r="Q1885">
        <f ca="1">DATEDIF(Table1[[#This Row],[Joining Date]],TODAY(),"Y")</f>
        <v>4</v>
      </c>
      <c r="R1885" t="str">
        <f ca="1">IF(YEAR(Table1[[#This Row],[Joining Date]])=YEAR(TODAY()),"Yes","No")</f>
        <v>No</v>
      </c>
      <c r="S1885" t="str">
        <f ca="1">IF(Table1[[#This Row],[Experience]]&gt;5,"Yes","No")</f>
        <v>No</v>
      </c>
      <c r="T1885" t="str">
        <f>TEXT(Table1[[#This Row],[Joining Date]],"mmmm")</f>
        <v>October</v>
      </c>
      <c r="U1885" t="str">
        <f>TEXT(Table1[[#This Row],[Joining Date]],"yyyy")</f>
        <v>2021</v>
      </c>
      <c r="V1885" s="5">
        <f ca="1">TODAY()-Table1[[#This Row],[Joining Date]]</f>
        <v>1746</v>
      </c>
      <c r="W1885" t="str">
        <f>LEFT(Table1[[#This Row],[Employee Name]],FIND(" ",Table1[[#This Row],[Employee Name]])-1)</f>
        <v>Aarav</v>
      </c>
      <c r="X1885" t="str">
        <f>RIGHT(Table1[[#This Row],[Employee Name]],LEN(Table1[[#This Row],[Employee Name]])-FIND(" ",Table1[[#This Row],[Employee Name]]))</f>
        <v>Sharma</v>
      </c>
      <c r="Y1885" t="str">
        <f>Table1[[#This Row],[Department]]&amp;"-"&amp;Table1[[#This Row],[Employee ID]]</f>
        <v>Sales-E03541</v>
      </c>
      <c r="Z1885" t="str">
        <f>LEFT(Table1[[#This Row],[Department]],3)</f>
        <v>Sal</v>
      </c>
      <c r="AA1885" t="str">
        <f>_xlfn.XLOOKUP(Table1[[#This Row],[Manager ID]],MANAGERS!A:A,MANAGERS!B:B)</f>
        <v>Manager_20</v>
      </c>
      <c r="AB1885" t="str" cm="1">
        <f t="array" ref="AB1885">_xlfn.XLOOKUP(Table1[[#This Row],[Manager ID]],Table2[[#All],[Manager ID]],Table2[[#All],[Department Head]])</f>
        <v>Operations</v>
      </c>
      <c r="AC1885" s="2">
        <f>_xlfn.XLOOKUP(Table1[[#This Row],[City]],L:L,O:O)</f>
        <v>0.21356479274849693</v>
      </c>
      <c r="AD1885" t="str" cm="1">
        <f t="array" ref="AD1885">_xlfn.IFS(Table1[[#This Row],[Performance Score]]&gt;=90,"Excellent",Table1[[#This Row],[Performance Score]]&gt;=75,"Good",Table1[[#This Row],[Performance Score]]&gt;=60,"Average",Table1[[#This Row],[Performance Score]]&lt;=60,"Need Improvement")</f>
        <v>Average</v>
      </c>
      <c r="AE1885" t="str">
        <f>IF(AND(Table1[[#This Row],[Attendance %]]&gt;=80,(Table1[[#This Row],[Performance Score]]&gt;=80)),"Eligible","Not Eligible")</f>
        <v>Not Eligible</v>
      </c>
      <c r="AF1885" t="str">
        <f>IF(Table1[[#This Row],[Performance Score]]&gt;=80,"High Performer","Low Performer")</f>
        <v>Low Performer</v>
      </c>
      <c r="AG1885" t="str" cm="1">
        <f t="array" aca="1" ref="AG1885" ca="1">_xlfn.IFS(Table1[[#This Row],[Experience]]&lt;=3,"Junior",Table1[[#This Row],[Experience]]&lt;=7,"Mid Level",Table1[[#This Row],[Experience]]&gt;=7,"Senior")</f>
        <v>Mid Level</v>
      </c>
      <c r="AH1885" t="str">
        <f>IF(Table1[[#This Row],[Attendance %]]&gt;75,"OK","Below 75")</f>
        <v>OK</v>
      </c>
      <c r="AI1885" t="b">
        <f>ISBLANK(Table1[[#This Row],[Employee ID]])</f>
        <v>0</v>
      </c>
      <c r="AJ1885" t="b">
        <f>ISNUMBER(Table1[[#This Row],[Total Salary  ]])</f>
        <v>1</v>
      </c>
      <c r="AK1885" t="str">
        <f>IFERROR(_xlfn.XLOOKUP(Table1[[#This Row],[Manager ID]],MANAGERS!A:A,MANAGERS!B:B),"Not Found")</f>
        <v>Manager_20</v>
      </c>
    </row>
    <row r="1886" spans="1:37" x14ac:dyDescent="0.2">
      <c r="A1886" t="s">
        <v>3601</v>
      </c>
      <c r="B1886" t="s">
        <v>85</v>
      </c>
      <c r="C1886" t="s">
        <v>15</v>
      </c>
      <c r="D1886" t="s">
        <v>43</v>
      </c>
      <c r="E1886" t="s">
        <v>17</v>
      </c>
      <c r="F1886" s="1">
        <v>42705</v>
      </c>
      <c r="G1886" s="1">
        <v>33208</v>
      </c>
      <c r="H1886">
        <v>86357</v>
      </c>
      <c r="I1886">
        <v>15979</v>
      </c>
      <c r="J1886">
        <v>98</v>
      </c>
      <c r="K1886">
        <v>86</v>
      </c>
      <c r="L1886" t="s">
        <v>53</v>
      </c>
      <c r="M1886">
        <v>119</v>
      </c>
      <c r="N1886">
        <f>Table1[[#This Row],[Basic Salary]]+Table1[[#This Row],[Bonus]]</f>
        <v>102336</v>
      </c>
      <c r="O1886" s="2">
        <f>Table1[[#This Row],[Bonus]]/Table1[[#This Row],[Basic Salary]]</f>
        <v>0.18503421841888903</v>
      </c>
      <c r="P1886">
        <f ca="1">DATEDIF(Table1[[#This Row],[Date of Birth]],TODAY(),"Y")</f>
        <v>35</v>
      </c>
      <c r="Q1886">
        <f ca="1">DATEDIF(Table1[[#This Row],[Joining Date]],TODAY(),"Y")</f>
        <v>9</v>
      </c>
      <c r="R1886" t="str">
        <f ca="1">IF(YEAR(Table1[[#This Row],[Joining Date]])=YEAR(TODAY()),"Yes","No")</f>
        <v>No</v>
      </c>
      <c r="S1886" t="str">
        <f ca="1">IF(Table1[[#This Row],[Experience]]&gt;5,"Yes","No")</f>
        <v>Yes</v>
      </c>
      <c r="T1886" t="str">
        <f>TEXT(Table1[[#This Row],[Joining Date]],"mmmm")</f>
        <v>December</v>
      </c>
      <c r="U1886" t="str">
        <f>TEXT(Table1[[#This Row],[Joining Date]],"yyyy")</f>
        <v>2016</v>
      </c>
      <c r="V1886" s="5">
        <f ca="1">TODAY()-Table1[[#This Row],[Joining Date]]</f>
        <v>3534</v>
      </c>
      <c r="W1886" t="str">
        <f>LEFT(Table1[[#This Row],[Employee Name]],FIND(" ",Table1[[#This Row],[Employee Name]])-1)</f>
        <v>Pooja</v>
      </c>
      <c r="X1886" t="str">
        <f>RIGHT(Table1[[#This Row],[Employee Name]],LEN(Table1[[#This Row],[Employee Name]])-FIND(" ",Table1[[#This Row],[Employee Name]]))</f>
        <v>Das</v>
      </c>
      <c r="Y1886" t="str">
        <f>Table1[[#This Row],[Department]]&amp;"-"&amp;Table1[[#This Row],[Employee ID]]</f>
        <v>Operations-E03545</v>
      </c>
      <c r="Z1886" t="str">
        <f>LEFT(Table1[[#This Row],[Department]],3)</f>
        <v>Ope</v>
      </c>
      <c r="AA1886" t="str">
        <f>_xlfn.XLOOKUP(Table1[[#This Row],[Manager ID]],MANAGERS!A:A,MANAGERS!B:B)</f>
        <v>Manager_19</v>
      </c>
      <c r="AB1886" t="str" cm="1">
        <f t="array" ref="AB1886">_xlfn.XLOOKUP(Table1[[#This Row],[Manager ID]],Table2[[#All],[Manager ID]],Table2[[#All],[Department Head]])</f>
        <v>Support</v>
      </c>
      <c r="AC1886" s="2">
        <f>_xlfn.XLOOKUP(Table1[[#This Row],[City]],L:L,O:O)</f>
        <v>0.23685887225230964</v>
      </c>
      <c r="AD1886" t="str" cm="1">
        <f t="array" ref="AD1886">_xlfn.IFS(Table1[[#This Row],[Performance Score]]&gt;=90,"Excellent",Table1[[#This Row],[Performance Score]]&gt;=75,"Good",Table1[[#This Row],[Performance Score]]&gt;=60,"Average",Table1[[#This Row],[Performance Score]]&lt;=60,"Need Improvement")</f>
        <v>Good</v>
      </c>
      <c r="AE1886" t="str">
        <f>IF(AND(Table1[[#This Row],[Attendance %]]&gt;=80,(Table1[[#This Row],[Performance Score]]&gt;=80)),"Eligible","Not Eligible")</f>
        <v>Eligible</v>
      </c>
      <c r="AF1886" t="str">
        <f>IF(Table1[[#This Row],[Performance Score]]&gt;=80,"High Performer","Low Performer")</f>
        <v>High Performer</v>
      </c>
      <c r="AG1886" t="str" cm="1">
        <f t="array" aca="1" ref="AG1886" ca="1">_xlfn.IFS(Table1[[#This Row],[Experience]]&lt;=3,"Junior",Table1[[#This Row],[Experience]]&lt;=7,"Mid Level",Table1[[#This Row],[Experience]]&gt;=7,"Senior")</f>
        <v>Senior</v>
      </c>
      <c r="AH1886" t="str">
        <f>IF(Table1[[#This Row],[Attendance %]]&gt;75,"OK","Below 75")</f>
        <v>OK</v>
      </c>
      <c r="AI1886" t="b">
        <f>ISBLANK(Table1[[#This Row],[Employee ID]])</f>
        <v>0</v>
      </c>
      <c r="AJ1886" t="b">
        <f>ISNUMBER(Table1[[#This Row],[Total Salary  ]])</f>
        <v>1</v>
      </c>
      <c r="AK1886" t="str">
        <f>IFERROR(_xlfn.XLOOKUP(Table1[[#This Row],[Manager ID]],MANAGERS!A:A,MANAGERS!B:B),"Not Found")</f>
        <v>Manager_19</v>
      </c>
    </row>
    <row r="1887" spans="1:37" x14ac:dyDescent="0.2">
      <c r="A1887" t="s">
        <v>972</v>
      </c>
      <c r="B1887" t="s">
        <v>71</v>
      </c>
      <c r="C1887" t="s">
        <v>15</v>
      </c>
      <c r="D1887" t="s">
        <v>25</v>
      </c>
      <c r="E1887" t="s">
        <v>65</v>
      </c>
      <c r="F1887" s="1">
        <v>42790</v>
      </c>
      <c r="G1887" s="1">
        <v>37946</v>
      </c>
      <c r="H1887">
        <v>74570</v>
      </c>
      <c r="I1887">
        <v>27752</v>
      </c>
      <c r="J1887">
        <v>83</v>
      </c>
      <c r="K1887">
        <v>60</v>
      </c>
      <c r="L1887" t="s">
        <v>23</v>
      </c>
      <c r="M1887">
        <v>114</v>
      </c>
      <c r="N1887">
        <f>Table1[[#This Row],[Basic Salary]]+Table1[[#This Row],[Bonus]]</f>
        <v>102322</v>
      </c>
      <c r="O1887" s="2">
        <f>Table1[[#This Row],[Bonus]]/Table1[[#This Row],[Basic Salary]]</f>
        <v>0.37216038621429531</v>
      </c>
      <c r="P1887">
        <f ca="1">DATEDIF(Table1[[#This Row],[Date of Birth]],TODAY(),"Y")</f>
        <v>22</v>
      </c>
      <c r="Q1887">
        <f ca="1">DATEDIF(Table1[[#This Row],[Joining Date]],TODAY(),"Y")</f>
        <v>9</v>
      </c>
      <c r="R1887" t="str">
        <f ca="1">IF(YEAR(Table1[[#This Row],[Joining Date]])=YEAR(TODAY()),"Yes","No")</f>
        <v>No</v>
      </c>
      <c r="S1887" t="str">
        <f ca="1">IF(Table1[[#This Row],[Experience]]&gt;5,"Yes","No")</f>
        <v>Yes</v>
      </c>
      <c r="T1887" t="str">
        <f>TEXT(Table1[[#This Row],[Joining Date]],"mmmm")</f>
        <v>February</v>
      </c>
      <c r="U1887" t="str">
        <f>TEXT(Table1[[#This Row],[Joining Date]],"yyyy")</f>
        <v>2017</v>
      </c>
      <c r="V1887" s="5">
        <f ca="1">TODAY()-Table1[[#This Row],[Joining Date]]</f>
        <v>3449</v>
      </c>
      <c r="W1887" t="str">
        <f>LEFT(Table1[[#This Row],[Employee Name]],FIND(" ",Table1[[#This Row],[Employee Name]])-1)</f>
        <v>Sneha</v>
      </c>
      <c r="X1887" t="str">
        <f>RIGHT(Table1[[#This Row],[Employee Name]],LEN(Table1[[#This Row],[Employee Name]])-FIND(" ",Table1[[#This Row],[Employee Name]]))</f>
        <v>Iyer</v>
      </c>
      <c r="Y1887" t="str">
        <f>Table1[[#This Row],[Department]]&amp;"-"&amp;Table1[[#This Row],[Employee ID]]</f>
        <v>Finance-E00916</v>
      </c>
      <c r="Z1887" t="str">
        <f>LEFT(Table1[[#This Row],[Department]],3)</f>
        <v>Fin</v>
      </c>
      <c r="AA1887" t="str">
        <f>_xlfn.XLOOKUP(Table1[[#This Row],[Manager ID]],MANAGERS!A:A,MANAGERS!B:B)</f>
        <v>Manager_14</v>
      </c>
      <c r="AB1887" t="str" cm="1">
        <f t="array" ref="AB1887">_xlfn.XLOOKUP(Table1[[#This Row],[Manager ID]],Table2[[#All],[Manager ID]],Table2[[#All],[Department Head]])</f>
        <v>Marketing</v>
      </c>
      <c r="AC1887" s="2">
        <f>_xlfn.XLOOKUP(Table1[[#This Row],[City]],L:L,O:O)</f>
        <v>0.23486488519629886</v>
      </c>
      <c r="AD1887" t="str" cm="1">
        <f t="array" ref="AD1887">_xlfn.IFS(Table1[[#This Row],[Performance Score]]&gt;=90,"Excellent",Table1[[#This Row],[Performance Score]]&gt;=75,"Good",Table1[[#This Row],[Performance Score]]&gt;=60,"Average",Table1[[#This Row],[Performance Score]]&lt;=60,"Need Improvement")</f>
        <v>Average</v>
      </c>
      <c r="AE1887" t="str">
        <f>IF(AND(Table1[[#This Row],[Attendance %]]&gt;=80,(Table1[[#This Row],[Performance Score]]&gt;=80)),"Eligible","Not Eligible")</f>
        <v>Not Eligible</v>
      </c>
      <c r="AF1887" t="str">
        <f>IF(Table1[[#This Row],[Performance Score]]&gt;=80,"High Performer","Low Performer")</f>
        <v>Low Performer</v>
      </c>
      <c r="AG1887" t="str" cm="1">
        <f t="array" aca="1" ref="AG1887" ca="1">_xlfn.IFS(Table1[[#This Row],[Experience]]&lt;=3,"Junior",Table1[[#This Row],[Experience]]&lt;=7,"Mid Level",Table1[[#This Row],[Experience]]&gt;=7,"Senior")</f>
        <v>Senior</v>
      </c>
      <c r="AH1887" t="str">
        <f>IF(Table1[[#This Row],[Attendance %]]&gt;75,"OK","Below 75")</f>
        <v>OK</v>
      </c>
      <c r="AI1887" t="b">
        <f>ISBLANK(Table1[[#This Row],[Employee ID]])</f>
        <v>0</v>
      </c>
      <c r="AJ1887" t="b">
        <f>ISNUMBER(Table1[[#This Row],[Total Salary  ]])</f>
        <v>1</v>
      </c>
      <c r="AK1887" t="str">
        <f>IFERROR(_xlfn.XLOOKUP(Table1[[#This Row],[Manager ID]],MANAGERS!A:A,MANAGERS!B:B),"Not Found")</f>
        <v>Manager_14</v>
      </c>
    </row>
    <row r="1888" spans="1:37" x14ac:dyDescent="0.2">
      <c r="A1888" t="s">
        <v>2899</v>
      </c>
      <c r="B1888" t="s">
        <v>87</v>
      </c>
      <c r="C1888" t="s">
        <v>15</v>
      </c>
      <c r="D1888" t="s">
        <v>46</v>
      </c>
      <c r="E1888" t="s">
        <v>26</v>
      </c>
      <c r="F1888" s="1">
        <v>45142</v>
      </c>
      <c r="G1888" s="1">
        <v>31291</v>
      </c>
      <c r="H1888">
        <v>83629</v>
      </c>
      <c r="I1888">
        <v>18693</v>
      </c>
      <c r="J1888">
        <v>91</v>
      </c>
      <c r="K1888">
        <v>51</v>
      </c>
      <c r="L1888" t="s">
        <v>23</v>
      </c>
      <c r="M1888">
        <v>108</v>
      </c>
      <c r="N1888">
        <f>Table1[[#This Row],[Basic Salary]]+Table1[[#This Row],[Bonus]]</f>
        <v>102322</v>
      </c>
      <c r="O1888" s="2">
        <f>Table1[[#This Row],[Bonus]]/Table1[[#This Row],[Basic Salary]]</f>
        <v>0.22352294060672734</v>
      </c>
      <c r="P1888">
        <f ca="1">DATEDIF(Table1[[#This Row],[Date of Birth]],TODAY(),"Y")</f>
        <v>40</v>
      </c>
      <c r="Q1888">
        <f ca="1">DATEDIF(Table1[[#This Row],[Joining Date]],TODAY(),"Y")</f>
        <v>3</v>
      </c>
      <c r="R1888" t="str">
        <f ca="1">IF(YEAR(Table1[[#This Row],[Joining Date]])=YEAR(TODAY()),"Yes","No")</f>
        <v>No</v>
      </c>
      <c r="S1888" t="str">
        <f ca="1">IF(Table1[[#This Row],[Experience]]&gt;5,"Yes","No")</f>
        <v>No</v>
      </c>
      <c r="T1888" t="str">
        <f>TEXT(Table1[[#This Row],[Joining Date]],"mmmm")</f>
        <v>August</v>
      </c>
      <c r="U1888" t="str">
        <f>TEXT(Table1[[#This Row],[Joining Date]],"yyyy")</f>
        <v>2023</v>
      </c>
      <c r="V1888" s="5">
        <f ca="1">TODAY()-Table1[[#This Row],[Joining Date]]</f>
        <v>1097</v>
      </c>
      <c r="W1888" t="str">
        <f>LEFT(Table1[[#This Row],[Employee Name]],FIND(" ",Table1[[#This Row],[Employee Name]])-1)</f>
        <v>Arjun</v>
      </c>
      <c r="X1888" t="str">
        <f>RIGHT(Table1[[#This Row],[Employee Name]],LEN(Table1[[#This Row],[Employee Name]])-FIND(" ",Table1[[#This Row],[Employee Name]]))</f>
        <v>Mehta</v>
      </c>
      <c r="Y1888" t="str">
        <f>Table1[[#This Row],[Department]]&amp;"-"&amp;Table1[[#This Row],[Employee ID]]</f>
        <v>Support-E02843</v>
      </c>
      <c r="Z1888" t="str">
        <f>LEFT(Table1[[#This Row],[Department]],3)</f>
        <v>Sup</v>
      </c>
      <c r="AA1888" t="str">
        <f>_xlfn.XLOOKUP(Table1[[#This Row],[Manager ID]],MANAGERS!A:A,MANAGERS!B:B)</f>
        <v>Manager_8</v>
      </c>
      <c r="AB1888" t="str" cm="1">
        <f t="array" ref="AB1888">_xlfn.XLOOKUP(Table1[[#This Row],[Manager ID]],Table2[[#All],[Manager ID]],Table2[[#All],[Department Head]])</f>
        <v>Sales</v>
      </c>
      <c r="AC1888" s="2">
        <f>_xlfn.XLOOKUP(Table1[[#This Row],[City]],L:L,O:O)</f>
        <v>0.23486488519629886</v>
      </c>
      <c r="AD1888" t="str" cm="1">
        <f t="array" ref="AD1888">_xlfn.IFS(Table1[[#This Row],[Performance Score]]&gt;=90,"Excellent",Table1[[#This Row],[Performance Score]]&gt;=75,"Good",Table1[[#This Row],[Performance Score]]&gt;=60,"Average",Table1[[#This Row],[Performance Score]]&lt;=60,"Need Improvement")</f>
        <v>Need Improvement</v>
      </c>
      <c r="AE1888" t="str">
        <f>IF(AND(Table1[[#This Row],[Attendance %]]&gt;=80,(Table1[[#This Row],[Performance Score]]&gt;=80)),"Eligible","Not Eligible")</f>
        <v>Not Eligible</v>
      </c>
      <c r="AF1888" t="str">
        <f>IF(Table1[[#This Row],[Performance Score]]&gt;=80,"High Performer","Low Performer")</f>
        <v>Low Performer</v>
      </c>
      <c r="AG1888" t="str" cm="1">
        <f t="array" aca="1" ref="AG1888" ca="1">_xlfn.IFS(Table1[[#This Row],[Experience]]&lt;=3,"Junior",Table1[[#This Row],[Experience]]&lt;=7,"Mid Level",Table1[[#This Row],[Experience]]&gt;=7,"Senior")</f>
        <v>Junior</v>
      </c>
      <c r="AH1888" t="str">
        <f>IF(Table1[[#This Row],[Attendance %]]&gt;75,"OK","Below 75")</f>
        <v>OK</v>
      </c>
      <c r="AI1888" t="b">
        <f>ISBLANK(Table1[[#This Row],[Employee ID]])</f>
        <v>0</v>
      </c>
      <c r="AJ1888" t="b">
        <f>ISNUMBER(Table1[[#This Row],[Total Salary  ]])</f>
        <v>1</v>
      </c>
      <c r="AK1888" t="str">
        <f>IFERROR(_xlfn.XLOOKUP(Table1[[#This Row],[Manager ID]],MANAGERS!A:A,MANAGERS!B:B),"Not Found")</f>
        <v>Manager_8</v>
      </c>
    </row>
    <row r="1889" spans="1:37" x14ac:dyDescent="0.2">
      <c r="A1889" t="s">
        <v>4450</v>
      </c>
      <c r="B1889" t="s">
        <v>48</v>
      </c>
      <c r="C1889" t="s">
        <v>21</v>
      </c>
      <c r="D1889" t="s">
        <v>16</v>
      </c>
      <c r="E1889" t="s">
        <v>30</v>
      </c>
      <c r="F1889" s="1">
        <v>43577</v>
      </c>
      <c r="G1889" s="1">
        <v>36878</v>
      </c>
      <c r="H1889">
        <v>92157</v>
      </c>
      <c r="I1889">
        <v>10163</v>
      </c>
      <c r="J1889">
        <v>62</v>
      </c>
      <c r="K1889">
        <v>83</v>
      </c>
      <c r="L1889" t="s">
        <v>37</v>
      </c>
      <c r="M1889">
        <v>114</v>
      </c>
      <c r="N1889">
        <f>Table1[[#This Row],[Basic Salary]]+Table1[[#This Row],[Bonus]]</f>
        <v>102320</v>
      </c>
      <c r="O1889" s="2">
        <f>Table1[[#This Row],[Bonus]]/Table1[[#This Row],[Basic Salary]]</f>
        <v>0.11027919745651443</v>
      </c>
      <c r="P1889">
        <f ca="1">DATEDIF(Table1[[#This Row],[Date of Birth]],TODAY(),"Y")</f>
        <v>25</v>
      </c>
      <c r="Q1889">
        <f ca="1">DATEDIF(Table1[[#This Row],[Joining Date]],TODAY(),"Y")</f>
        <v>7</v>
      </c>
      <c r="R1889" t="str">
        <f ca="1">IF(YEAR(Table1[[#This Row],[Joining Date]])=YEAR(TODAY()),"Yes","No")</f>
        <v>No</v>
      </c>
      <c r="S1889" t="str">
        <f ca="1">IF(Table1[[#This Row],[Experience]]&gt;5,"Yes","No")</f>
        <v>Yes</v>
      </c>
      <c r="T1889" t="str">
        <f>TEXT(Table1[[#This Row],[Joining Date]],"mmmm")</f>
        <v>April</v>
      </c>
      <c r="U1889" t="str">
        <f>TEXT(Table1[[#This Row],[Joining Date]],"yyyy")</f>
        <v>2019</v>
      </c>
      <c r="V1889" s="5">
        <f ca="1">TODAY()-Table1[[#This Row],[Joining Date]]</f>
        <v>2662</v>
      </c>
      <c r="W1889" t="str">
        <f>LEFT(Table1[[#This Row],[Employee Name]],FIND(" ",Table1[[#This Row],[Employee Name]])-1)</f>
        <v>Aditya</v>
      </c>
      <c r="X1889" t="str">
        <f>RIGHT(Table1[[#This Row],[Employee Name]],LEN(Table1[[#This Row],[Employee Name]])-FIND(" ",Table1[[#This Row],[Employee Name]]))</f>
        <v>Kapoor</v>
      </c>
      <c r="Y1889" t="str">
        <f>Table1[[#This Row],[Department]]&amp;"-"&amp;Table1[[#This Row],[Employee ID]]</f>
        <v>HR-E04394</v>
      </c>
      <c r="Z1889" t="str">
        <f>LEFT(Table1[[#This Row],[Department]],3)</f>
        <v>HR</v>
      </c>
      <c r="AA1889" t="str">
        <f>_xlfn.XLOOKUP(Table1[[#This Row],[Manager ID]],MANAGERS!A:A,MANAGERS!B:B)</f>
        <v>Manager_14</v>
      </c>
      <c r="AB1889" t="str" cm="1">
        <f t="array" ref="AB1889">_xlfn.XLOOKUP(Table1[[#This Row],[Manager ID]],Table2[[#All],[Manager ID]],Table2[[#All],[Department Head]])</f>
        <v>Marketing</v>
      </c>
      <c r="AC1889" s="2">
        <f>_xlfn.XLOOKUP(Table1[[#This Row],[City]],L:L,O:O)</f>
        <v>0.24036902712549932</v>
      </c>
      <c r="AD1889" t="str" cm="1">
        <f t="array" ref="AD1889">_xlfn.IFS(Table1[[#This Row],[Performance Score]]&gt;=90,"Excellent",Table1[[#This Row],[Performance Score]]&gt;=75,"Good",Table1[[#This Row],[Performance Score]]&gt;=60,"Average",Table1[[#This Row],[Performance Score]]&lt;=60,"Need Improvement")</f>
        <v>Good</v>
      </c>
      <c r="AE1889" t="str">
        <f>IF(AND(Table1[[#This Row],[Attendance %]]&gt;=80,(Table1[[#This Row],[Performance Score]]&gt;=80)),"Eligible","Not Eligible")</f>
        <v>Not Eligible</v>
      </c>
      <c r="AF1889" t="str">
        <f>IF(Table1[[#This Row],[Performance Score]]&gt;=80,"High Performer","Low Performer")</f>
        <v>High Performer</v>
      </c>
      <c r="AG1889" t="str" cm="1">
        <f t="array" aca="1" ref="AG1889" ca="1">_xlfn.IFS(Table1[[#This Row],[Experience]]&lt;=3,"Junior",Table1[[#This Row],[Experience]]&lt;=7,"Mid Level",Table1[[#This Row],[Experience]]&gt;=7,"Senior")</f>
        <v>Mid Level</v>
      </c>
      <c r="AH1889" t="str">
        <f>IF(Table1[[#This Row],[Attendance %]]&gt;75,"OK","Below 75")</f>
        <v>Below 75</v>
      </c>
      <c r="AI1889" t="b">
        <f>ISBLANK(Table1[[#This Row],[Employee ID]])</f>
        <v>0</v>
      </c>
      <c r="AJ1889" t="b">
        <f>ISNUMBER(Table1[[#This Row],[Total Salary  ]])</f>
        <v>1</v>
      </c>
      <c r="AK1889" t="str">
        <f>IFERROR(_xlfn.XLOOKUP(Table1[[#This Row],[Manager ID]],MANAGERS!A:A,MANAGERS!B:B),"Not Found")</f>
        <v>Manager_14</v>
      </c>
    </row>
    <row r="1890" spans="1:37" x14ac:dyDescent="0.2">
      <c r="A1890" t="s">
        <v>4675</v>
      </c>
      <c r="B1890" t="s">
        <v>29</v>
      </c>
      <c r="C1890" t="s">
        <v>15</v>
      </c>
      <c r="D1890" t="s">
        <v>43</v>
      </c>
      <c r="E1890" t="s">
        <v>22</v>
      </c>
      <c r="F1890" s="1">
        <v>44800</v>
      </c>
      <c r="G1890" s="1">
        <v>35936</v>
      </c>
      <c r="H1890">
        <v>77728</v>
      </c>
      <c r="I1890">
        <v>24566</v>
      </c>
      <c r="J1890">
        <v>80</v>
      </c>
      <c r="K1890">
        <v>59</v>
      </c>
      <c r="L1890" t="s">
        <v>31</v>
      </c>
      <c r="M1890">
        <v>102</v>
      </c>
      <c r="N1890">
        <f>Table1[[#This Row],[Basic Salary]]+Table1[[#This Row],[Bonus]]</f>
        <v>102294</v>
      </c>
      <c r="O1890" s="2">
        <f>Table1[[#This Row],[Bonus]]/Table1[[#This Row],[Basic Salary]]</f>
        <v>0.31605084396871141</v>
      </c>
      <c r="P1890">
        <f ca="1">DATEDIF(Table1[[#This Row],[Date of Birth]],TODAY(),"Y")</f>
        <v>28</v>
      </c>
      <c r="Q1890">
        <f ca="1">DATEDIF(Table1[[#This Row],[Joining Date]],TODAY(),"Y")</f>
        <v>3</v>
      </c>
      <c r="R1890" t="str">
        <f ca="1">IF(YEAR(Table1[[#This Row],[Joining Date]])=YEAR(TODAY()),"Yes","No")</f>
        <v>No</v>
      </c>
      <c r="S1890" t="str">
        <f ca="1">IF(Table1[[#This Row],[Experience]]&gt;5,"Yes","No")</f>
        <v>No</v>
      </c>
      <c r="T1890" t="str">
        <f>TEXT(Table1[[#This Row],[Joining Date]],"mmmm")</f>
        <v>August</v>
      </c>
      <c r="U1890" t="str">
        <f>TEXT(Table1[[#This Row],[Joining Date]],"yyyy")</f>
        <v>2022</v>
      </c>
      <c r="V1890" s="5">
        <f ca="1">TODAY()-Table1[[#This Row],[Joining Date]]</f>
        <v>1439</v>
      </c>
      <c r="W1890" t="str">
        <f>LEFT(Table1[[#This Row],[Employee Name]],FIND(" ",Table1[[#This Row],[Employee Name]])-1)</f>
        <v>Vikram</v>
      </c>
      <c r="X1890" t="str">
        <f>RIGHT(Table1[[#This Row],[Employee Name]],LEN(Table1[[#This Row],[Employee Name]])-FIND(" ",Table1[[#This Row],[Employee Name]]))</f>
        <v>Singh</v>
      </c>
      <c r="Y1890" t="str">
        <f>Table1[[#This Row],[Department]]&amp;"-"&amp;Table1[[#This Row],[Employee ID]]</f>
        <v>Operations-E04619</v>
      </c>
      <c r="Z1890" t="str">
        <f>LEFT(Table1[[#This Row],[Department]],3)</f>
        <v>Ope</v>
      </c>
      <c r="AA1890" t="str">
        <f>_xlfn.XLOOKUP(Table1[[#This Row],[Manager ID]],MANAGERS!A:A,MANAGERS!B:B)</f>
        <v>Manager_2</v>
      </c>
      <c r="AB1890" t="str" cm="1">
        <f t="array" ref="AB1890">_xlfn.XLOOKUP(Table1[[#This Row],[Manager ID]],Table2[[#All],[Manager ID]],Table2[[#All],[Department Head]])</f>
        <v>Sales</v>
      </c>
      <c r="AC1890" s="2">
        <f>_xlfn.XLOOKUP(Table1[[#This Row],[City]],L:L,O:O)</f>
        <v>0.241864189087755</v>
      </c>
      <c r="AD1890" t="str" cm="1">
        <f t="array" ref="AD1890">_xlfn.IFS(Table1[[#This Row],[Performance Score]]&gt;=90,"Excellent",Table1[[#This Row],[Performance Score]]&gt;=75,"Good",Table1[[#This Row],[Performance Score]]&gt;=60,"Average",Table1[[#This Row],[Performance Score]]&lt;=60,"Need Improvement")</f>
        <v>Need Improvement</v>
      </c>
      <c r="AE1890" t="str">
        <f>IF(AND(Table1[[#This Row],[Attendance %]]&gt;=80,(Table1[[#This Row],[Performance Score]]&gt;=80)),"Eligible","Not Eligible")</f>
        <v>Not Eligible</v>
      </c>
      <c r="AF1890" t="str">
        <f>IF(Table1[[#This Row],[Performance Score]]&gt;=80,"High Performer","Low Performer")</f>
        <v>Low Performer</v>
      </c>
      <c r="AG1890" t="str" cm="1">
        <f t="array" aca="1" ref="AG1890" ca="1">_xlfn.IFS(Table1[[#This Row],[Experience]]&lt;=3,"Junior",Table1[[#This Row],[Experience]]&lt;=7,"Mid Level",Table1[[#This Row],[Experience]]&gt;=7,"Senior")</f>
        <v>Junior</v>
      </c>
      <c r="AH1890" t="str">
        <f>IF(Table1[[#This Row],[Attendance %]]&gt;75,"OK","Below 75")</f>
        <v>OK</v>
      </c>
      <c r="AI1890" t="b">
        <f>ISBLANK(Table1[[#This Row],[Employee ID]])</f>
        <v>0</v>
      </c>
      <c r="AJ1890" t="b">
        <f>ISNUMBER(Table1[[#This Row],[Total Salary  ]])</f>
        <v>1</v>
      </c>
      <c r="AK1890" t="str">
        <f>IFERROR(_xlfn.XLOOKUP(Table1[[#This Row],[Manager ID]],MANAGERS!A:A,MANAGERS!B:B),"Not Found")</f>
        <v>Manager_2</v>
      </c>
    </row>
    <row r="1891" spans="1:37" x14ac:dyDescent="0.2">
      <c r="A1891" t="s">
        <v>3188</v>
      </c>
      <c r="B1891" t="s">
        <v>45</v>
      </c>
      <c r="C1891" t="s">
        <v>15</v>
      </c>
      <c r="D1891" t="s">
        <v>40</v>
      </c>
      <c r="E1891" t="s">
        <v>22</v>
      </c>
      <c r="F1891" s="1">
        <v>44524</v>
      </c>
      <c r="G1891" s="1">
        <v>36387</v>
      </c>
      <c r="H1891">
        <v>88511</v>
      </c>
      <c r="I1891">
        <v>13759</v>
      </c>
      <c r="J1891">
        <v>85</v>
      </c>
      <c r="K1891">
        <v>80</v>
      </c>
      <c r="L1891" t="s">
        <v>18</v>
      </c>
      <c r="M1891">
        <v>105</v>
      </c>
      <c r="N1891">
        <f>Table1[[#This Row],[Basic Salary]]+Table1[[#This Row],[Bonus]]</f>
        <v>102270</v>
      </c>
      <c r="O1891" s="2">
        <f>Table1[[#This Row],[Bonus]]/Table1[[#This Row],[Basic Salary]]</f>
        <v>0.15544960513382516</v>
      </c>
      <c r="P1891">
        <f ca="1">DATEDIF(Table1[[#This Row],[Date of Birth]],TODAY(),"Y")</f>
        <v>26</v>
      </c>
      <c r="Q1891">
        <f ca="1">DATEDIF(Table1[[#This Row],[Joining Date]],TODAY(),"Y")</f>
        <v>4</v>
      </c>
      <c r="R1891" t="str">
        <f ca="1">IF(YEAR(Table1[[#This Row],[Joining Date]])=YEAR(TODAY()),"Yes","No")</f>
        <v>No</v>
      </c>
      <c r="S1891" t="str">
        <f ca="1">IF(Table1[[#This Row],[Experience]]&gt;5,"Yes","No")</f>
        <v>No</v>
      </c>
      <c r="T1891" t="str">
        <f>TEXT(Table1[[#This Row],[Joining Date]],"mmmm")</f>
        <v>November</v>
      </c>
      <c r="U1891" t="str">
        <f>TEXT(Table1[[#This Row],[Joining Date]],"yyyy")</f>
        <v>2021</v>
      </c>
      <c r="V1891" s="5">
        <f ca="1">TODAY()-Table1[[#This Row],[Joining Date]]</f>
        <v>1715</v>
      </c>
      <c r="W1891" t="str">
        <f>LEFT(Table1[[#This Row],[Employee Name]],FIND(" ",Table1[[#This Row],[Employee Name]])-1)</f>
        <v>Ananya</v>
      </c>
      <c r="X1891" t="str">
        <f>RIGHT(Table1[[#This Row],[Employee Name]],LEN(Table1[[#This Row],[Employee Name]])-FIND(" ",Table1[[#This Row],[Employee Name]]))</f>
        <v>Rao</v>
      </c>
      <c r="Y1891" t="str">
        <f>Table1[[#This Row],[Department]]&amp;"-"&amp;Table1[[#This Row],[Employee ID]]</f>
        <v>IT-E03132</v>
      </c>
      <c r="Z1891" t="str">
        <f>LEFT(Table1[[#This Row],[Department]],3)</f>
        <v>IT</v>
      </c>
      <c r="AA1891" t="str">
        <f>_xlfn.XLOOKUP(Table1[[#This Row],[Manager ID]],MANAGERS!A:A,MANAGERS!B:B)</f>
        <v>Manager_5</v>
      </c>
      <c r="AB1891" t="str" cm="1">
        <f t="array" ref="AB1891">_xlfn.XLOOKUP(Table1[[#This Row],[Manager ID]],Table2[[#All],[Manager ID]],Table2[[#All],[Department Head]])</f>
        <v>Sales</v>
      </c>
      <c r="AC1891" s="2">
        <f>_xlfn.XLOOKUP(Table1[[#This Row],[City]],L:L,O:O)</f>
        <v>0.21356479274849693</v>
      </c>
      <c r="AD1891" t="str" cm="1">
        <f t="array" ref="AD1891">_xlfn.IFS(Table1[[#This Row],[Performance Score]]&gt;=90,"Excellent",Table1[[#This Row],[Performance Score]]&gt;=75,"Good",Table1[[#This Row],[Performance Score]]&gt;=60,"Average",Table1[[#This Row],[Performance Score]]&lt;=60,"Need Improvement")</f>
        <v>Good</v>
      </c>
      <c r="AE1891" t="str">
        <f>IF(AND(Table1[[#This Row],[Attendance %]]&gt;=80,(Table1[[#This Row],[Performance Score]]&gt;=80)),"Eligible","Not Eligible")</f>
        <v>Eligible</v>
      </c>
      <c r="AF1891" t="str">
        <f>IF(Table1[[#This Row],[Performance Score]]&gt;=80,"High Performer","Low Performer")</f>
        <v>High Performer</v>
      </c>
      <c r="AG1891" t="str" cm="1">
        <f t="array" aca="1" ref="AG1891" ca="1">_xlfn.IFS(Table1[[#This Row],[Experience]]&lt;=3,"Junior",Table1[[#This Row],[Experience]]&lt;=7,"Mid Level",Table1[[#This Row],[Experience]]&gt;=7,"Senior")</f>
        <v>Mid Level</v>
      </c>
      <c r="AH1891" t="str">
        <f>IF(Table1[[#This Row],[Attendance %]]&gt;75,"OK","Below 75")</f>
        <v>OK</v>
      </c>
      <c r="AI1891" t="b">
        <f>ISBLANK(Table1[[#This Row],[Employee ID]])</f>
        <v>0</v>
      </c>
      <c r="AJ1891" t="b">
        <f>ISNUMBER(Table1[[#This Row],[Total Salary  ]])</f>
        <v>1</v>
      </c>
      <c r="AK1891" t="str">
        <f>IFERROR(_xlfn.XLOOKUP(Table1[[#This Row],[Manager ID]],MANAGERS!A:A,MANAGERS!B:B),"Not Found")</f>
        <v>Manager_5</v>
      </c>
    </row>
    <row r="1892" spans="1:37" x14ac:dyDescent="0.2">
      <c r="A1892" t="s">
        <v>1712</v>
      </c>
      <c r="B1892" t="s">
        <v>39</v>
      </c>
      <c r="C1892" t="s">
        <v>21</v>
      </c>
      <c r="D1892" t="s">
        <v>16</v>
      </c>
      <c r="E1892" t="s">
        <v>65</v>
      </c>
      <c r="F1892" s="1">
        <v>42746</v>
      </c>
      <c r="G1892" s="1">
        <v>31234</v>
      </c>
      <c r="H1892">
        <v>72360</v>
      </c>
      <c r="I1892">
        <v>29907</v>
      </c>
      <c r="J1892">
        <v>63</v>
      </c>
      <c r="K1892">
        <v>42</v>
      </c>
      <c r="L1892" t="s">
        <v>34</v>
      </c>
      <c r="M1892">
        <v>103</v>
      </c>
      <c r="N1892">
        <f>Table1[[#This Row],[Basic Salary]]+Table1[[#This Row],[Bonus]]</f>
        <v>102267</v>
      </c>
      <c r="O1892" s="2">
        <f>Table1[[#This Row],[Bonus]]/Table1[[#This Row],[Basic Salary]]</f>
        <v>0.41330845771144281</v>
      </c>
      <c r="P1892">
        <f ca="1">DATEDIF(Table1[[#This Row],[Date of Birth]],TODAY(),"Y")</f>
        <v>41</v>
      </c>
      <c r="Q1892">
        <f ca="1">DATEDIF(Table1[[#This Row],[Joining Date]],TODAY(),"Y")</f>
        <v>9</v>
      </c>
      <c r="R1892" t="str">
        <f ca="1">IF(YEAR(Table1[[#This Row],[Joining Date]])=YEAR(TODAY()),"Yes","No")</f>
        <v>No</v>
      </c>
      <c r="S1892" t="str">
        <f ca="1">IF(Table1[[#This Row],[Experience]]&gt;5,"Yes","No")</f>
        <v>Yes</v>
      </c>
      <c r="T1892" t="str">
        <f>TEXT(Table1[[#This Row],[Joining Date]],"mmmm")</f>
        <v>January</v>
      </c>
      <c r="U1892" t="str">
        <f>TEXT(Table1[[#This Row],[Joining Date]],"yyyy")</f>
        <v>2017</v>
      </c>
      <c r="V1892" s="5">
        <f ca="1">TODAY()-Table1[[#This Row],[Joining Date]]</f>
        <v>3493</v>
      </c>
      <c r="W1892" t="str">
        <f>LEFT(Table1[[#This Row],[Employee Name]],FIND(" ",Table1[[#This Row],[Employee Name]])-1)</f>
        <v>Karan</v>
      </c>
      <c r="X1892" t="str">
        <f>RIGHT(Table1[[#This Row],[Employee Name]],LEN(Table1[[#This Row],[Employee Name]])-FIND(" ",Table1[[#This Row],[Employee Name]]))</f>
        <v>Malhotra</v>
      </c>
      <c r="Y1892" t="str">
        <f>Table1[[#This Row],[Department]]&amp;"-"&amp;Table1[[#This Row],[Employee ID]]</f>
        <v>HR-E01656</v>
      </c>
      <c r="Z1892" t="str">
        <f>LEFT(Table1[[#This Row],[Department]],3)</f>
        <v>HR</v>
      </c>
      <c r="AA1892" t="str">
        <f>_xlfn.XLOOKUP(Table1[[#This Row],[Manager ID]],MANAGERS!A:A,MANAGERS!B:B)</f>
        <v>Manager_3</v>
      </c>
      <c r="AB1892" t="str" cm="1">
        <f t="array" ref="AB1892">_xlfn.XLOOKUP(Table1[[#This Row],[Manager ID]],Table2[[#All],[Manager ID]],Table2[[#All],[Department Head]])</f>
        <v>IT</v>
      </c>
      <c r="AC1892" s="2">
        <f>_xlfn.XLOOKUP(Table1[[#This Row],[City]],L:L,O:O)</f>
        <v>0.24030340748661314</v>
      </c>
      <c r="AD1892" t="str" cm="1">
        <f t="array" ref="AD1892">_xlfn.IFS(Table1[[#This Row],[Performance Score]]&gt;=90,"Excellent",Table1[[#This Row],[Performance Score]]&gt;=75,"Good",Table1[[#This Row],[Performance Score]]&gt;=60,"Average",Table1[[#This Row],[Performance Score]]&lt;=60,"Need Improvement")</f>
        <v>Need Improvement</v>
      </c>
      <c r="AE1892" t="str">
        <f>IF(AND(Table1[[#This Row],[Attendance %]]&gt;=80,(Table1[[#This Row],[Performance Score]]&gt;=80)),"Eligible","Not Eligible")</f>
        <v>Not Eligible</v>
      </c>
      <c r="AF1892" t="str">
        <f>IF(Table1[[#This Row],[Performance Score]]&gt;=80,"High Performer","Low Performer")</f>
        <v>Low Performer</v>
      </c>
      <c r="AG1892" t="str" cm="1">
        <f t="array" aca="1" ref="AG1892" ca="1">_xlfn.IFS(Table1[[#This Row],[Experience]]&lt;=3,"Junior",Table1[[#This Row],[Experience]]&lt;=7,"Mid Level",Table1[[#This Row],[Experience]]&gt;=7,"Senior")</f>
        <v>Senior</v>
      </c>
      <c r="AH1892" t="str">
        <f>IF(Table1[[#This Row],[Attendance %]]&gt;75,"OK","Below 75")</f>
        <v>Below 75</v>
      </c>
      <c r="AI1892" t="b">
        <f>ISBLANK(Table1[[#This Row],[Employee ID]])</f>
        <v>0</v>
      </c>
      <c r="AJ1892" t="b">
        <f>ISNUMBER(Table1[[#This Row],[Total Salary  ]])</f>
        <v>1</v>
      </c>
      <c r="AK1892" t="str">
        <f>IFERROR(_xlfn.XLOOKUP(Table1[[#This Row],[Manager ID]],MANAGERS!A:A,MANAGERS!B:B),"Not Found")</f>
        <v>Manager_3</v>
      </c>
    </row>
    <row r="1893" spans="1:37" x14ac:dyDescent="0.2">
      <c r="A1893" t="s">
        <v>2512</v>
      </c>
      <c r="B1893" t="s">
        <v>93</v>
      </c>
      <c r="C1893" t="s">
        <v>15</v>
      </c>
      <c r="D1893" t="s">
        <v>46</v>
      </c>
      <c r="E1893" t="s">
        <v>26</v>
      </c>
      <c r="F1893" s="1">
        <v>44948</v>
      </c>
      <c r="G1893" s="1">
        <v>36098</v>
      </c>
      <c r="H1893">
        <v>84318</v>
      </c>
      <c r="I1893">
        <v>17947</v>
      </c>
      <c r="J1893">
        <v>81</v>
      </c>
      <c r="K1893">
        <v>92</v>
      </c>
      <c r="L1893" t="s">
        <v>37</v>
      </c>
      <c r="M1893">
        <v>115</v>
      </c>
      <c r="N1893">
        <f>Table1[[#This Row],[Basic Salary]]+Table1[[#This Row],[Bonus]]</f>
        <v>102265</v>
      </c>
      <c r="O1893" s="2">
        <f>Table1[[#This Row],[Bonus]]/Table1[[#This Row],[Basic Salary]]</f>
        <v>0.21284897649374984</v>
      </c>
      <c r="P1893">
        <f ca="1">DATEDIF(Table1[[#This Row],[Date of Birth]],TODAY(),"Y")</f>
        <v>27</v>
      </c>
      <c r="Q1893">
        <f ca="1">DATEDIF(Table1[[#This Row],[Joining Date]],TODAY(),"Y")</f>
        <v>3</v>
      </c>
      <c r="R1893" t="str">
        <f ca="1">IF(YEAR(Table1[[#This Row],[Joining Date]])=YEAR(TODAY()),"Yes","No")</f>
        <v>No</v>
      </c>
      <c r="S1893" t="str">
        <f ca="1">IF(Table1[[#This Row],[Experience]]&gt;5,"Yes","No")</f>
        <v>No</v>
      </c>
      <c r="T1893" t="str">
        <f>TEXT(Table1[[#This Row],[Joining Date]],"mmmm")</f>
        <v>January</v>
      </c>
      <c r="U1893" t="str">
        <f>TEXT(Table1[[#This Row],[Joining Date]],"yyyy")</f>
        <v>2023</v>
      </c>
      <c r="V1893" s="5">
        <f ca="1">TODAY()-Table1[[#This Row],[Joining Date]]</f>
        <v>1291</v>
      </c>
      <c r="W1893" t="str">
        <f>LEFT(Table1[[#This Row],[Employee Name]],FIND(" ",Table1[[#This Row],[Employee Name]])-1)</f>
        <v>Priya</v>
      </c>
      <c r="X1893" t="str">
        <f>RIGHT(Table1[[#This Row],[Employee Name]],LEN(Table1[[#This Row],[Employee Name]])-FIND(" ",Table1[[#This Row],[Employee Name]]))</f>
        <v>Reddy</v>
      </c>
      <c r="Y1893" t="str">
        <f>Table1[[#This Row],[Department]]&amp;"-"&amp;Table1[[#This Row],[Employee ID]]</f>
        <v>Support-E02456</v>
      </c>
      <c r="Z1893" t="str">
        <f>LEFT(Table1[[#This Row],[Department]],3)</f>
        <v>Sup</v>
      </c>
      <c r="AA1893" t="str">
        <f>_xlfn.XLOOKUP(Table1[[#This Row],[Manager ID]],MANAGERS!A:A,MANAGERS!B:B)</f>
        <v>Manager_15</v>
      </c>
      <c r="AB1893" t="str" cm="1">
        <f t="array" ref="AB1893">_xlfn.XLOOKUP(Table1[[#This Row],[Manager ID]],Table2[[#All],[Manager ID]],Table2[[#All],[Department Head]])</f>
        <v>Support</v>
      </c>
      <c r="AC1893" s="2">
        <f>_xlfn.XLOOKUP(Table1[[#This Row],[City]],L:L,O:O)</f>
        <v>0.24036902712549932</v>
      </c>
      <c r="AD1893" t="str" cm="1">
        <f t="array" ref="AD1893">_xlfn.IFS(Table1[[#This Row],[Performance Score]]&gt;=90,"Excellent",Table1[[#This Row],[Performance Score]]&gt;=75,"Good",Table1[[#This Row],[Performance Score]]&gt;=60,"Average",Table1[[#This Row],[Performance Score]]&lt;=60,"Need Improvement")</f>
        <v>Excellent</v>
      </c>
      <c r="AE1893" t="str">
        <f>IF(AND(Table1[[#This Row],[Attendance %]]&gt;=80,(Table1[[#This Row],[Performance Score]]&gt;=80)),"Eligible","Not Eligible")</f>
        <v>Eligible</v>
      </c>
      <c r="AF1893" t="str">
        <f>IF(Table1[[#This Row],[Performance Score]]&gt;=80,"High Performer","Low Performer")</f>
        <v>High Performer</v>
      </c>
      <c r="AG1893" t="str" cm="1">
        <f t="array" aca="1" ref="AG1893" ca="1">_xlfn.IFS(Table1[[#This Row],[Experience]]&lt;=3,"Junior",Table1[[#This Row],[Experience]]&lt;=7,"Mid Level",Table1[[#This Row],[Experience]]&gt;=7,"Senior")</f>
        <v>Junior</v>
      </c>
      <c r="AH1893" t="str">
        <f>IF(Table1[[#This Row],[Attendance %]]&gt;75,"OK","Below 75")</f>
        <v>OK</v>
      </c>
      <c r="AI1893" t="b">
        <f>ISBLANK(Table1[[#This Row],[Employee ID]])</f>
        <v>0</v>
      </c>
      <c r="AJ1893" t="b">
        <f>ISNUMBER(Table1[[#This Row],[Total Salary  ]])</f>
        <v>1</v>
      </c>
      <c r="AK1893" t="str">
        <f>IFERROR(_xlfn.XLOOKUP(Table1[[#This Row],[Manager ID]],MANAGERS!A:A,MANAGERS!B:B),"Not Found")</f>
        <v>Manager_15</v>
      </c>
    </row>
    <row r="1894" spans="1:37" x14ac:dyDescent="0.2">
      <c r="A1894" t="s">
        <v>935</v>
      </c>
      <c r="B1894" t="s">
        <v>85</v>
      </c>
      <c r="C1894" t="s">
        <v>21</v>
      </c>
      <c r="D1894" t="s">
        <v>40</v>
      </c>
      <c r="E1894" t="s">
        <v>22</v>
      </c>
      <c r="F1894" s="1">
        <v>45471</v>
      </c>
      <c r="G1894" s="1">
        <v>39637</v>
      </c>
      <c r="H1894">
        <v>90592</v>
      </c>
      <c r="I1894">
        <v>11666</v>
      </c>
      <c r="J1894">
        <v>69</v>
      </c>
      <c r="K1894">
        <v>63</v>
      </c>
      <c r="L1894" t="s">
        <v>23</v>
      </c>
      <c r="M1894">
        <v>106</v>
      </c>
      <c r="N1894">
        <f>Table1[[#This Row],[Basic Salary]]+Table1[[#This Row],[Bonus]]</f>
        <v>102258</v>
      </c>
      <c r="O1894" s="2">
        <f>Table1[[#This Row],[Bonus]]/Table1[[#This Row],[Basic Salary]]</f>
        <v>0.1287751677852349</v>
      </c>
      <c r="P1894">
        <f ca="1">DATEDIF(Table1[[#This Row],[Date of Birth]],TODAY(),"Y")</f>
        <v>18</v>
      </c>
      <c r="Q1894">
        <f ca="1">DATEDIF(Table1[[#This Row],[Joining Date]],TODAY(),"Y")</f>
        <v>2</v>
      </c>
      <c r="R1894" t="str">
        <f ca="1">IF(YEAR(Table1[[#This Row],[Joining Date]])=YEAR(TODAY()),"Yes","No")</f>
        <v>No</v>
      </c>
      <c r="S1894" t="str">
        <f ca="1">IF(Table1[[#This Row],[Experience]]&gt;5,"Yes","No")</f>
        <v>No</v>
      </c>
      <c r="T1894" t="str">
        <f>TEXT(Table1[[#This Row],[Joining Date]],"mmmm")</f>
        <v>June</v>
      </c>
      <c r="U1894" t="str">
        <f>TEXT(Table1[[#This Row],[Joining Date]],"yyyy")</f>
        <v>2024</v>
      </c>
      <c r="V1894" s="5">
        <f ca="1">TODAY()-Table1[[#This Row],[Joining Date]]</f>
        <v>768</v>
      </c>
      <c r="W1894" t="str">
        <f>LEFT(Table1[[#This Row],[Employee Name]],FIND(" ",Table1[[#This Row],[Employee Name]])-1)</f>
        <v>Pooja</v>
      </c>
      <c r="X1894" t="str">
        <f>RIGHT(Table1[[#This Row],[Employee Name]],LEN(Table1[[#This Row],[Employee Name]])-FIND(" ",Table1[[#This Row],[Employee Name]]))</f>
        <v>Das</v>
      </c>
      <c r="Y1894" t="str">
        <f>Table1[[#This Row],[Department]]&amp;"-"&amp;Table1[[#This Row],[Employee ID]]</f>
        <v>IT-E00879</v>
      </c>
      <c r="Z1894" t="str">
        <f>LEFT(Table1[[#This Row],[Department]],3)</f>
        <v>IT</v>
      </c>
      <c r="AA1894" t="str">
        <f>_xlfn.XLOOKUP(Table1[[#This Row],[Manager ID]],MANAGERS!A:A,MANAGERS!B:B)</f>
        <v>Manager_6</v>
      </c>
      <c r="AB1894" t="str" cm="1">
        <f t="array" ref="AB1894">_xlfn.XLOOKUP(Table1[[#This Row],[Manager ID]],Table2[[#All],[Manager ID]],Table2[[#All],[Department Head]])</f>
        <v>HR</v>
      </c>
      <c r="AC1894" s="2">
        <f>_xlfn.XLOOKUP(Table1[[#This Row],[City]],L:L,O:O)</f>
        <v>0.23486488519629886</v>
      </c>
      <c r="AD1894" t="str" cm="1">
        <f t="array" ref="AD1894">_xlfn.IFS(Table1[[#This Row],[Performance Score]]&gt;=90,"Excellent",Table1[[#This Row],[Performance Score]]&gt;=75,"Good",Table1[[#This Row],[Performance Score]]&gt;=60,"Average",Table1[[#This Row],[Performance Score]]&lt;=60,"Need Improvement")</f>
        <v>Average</v>
      </c>
      <c r="AE1894" t="str">
        <f>IF(AND(Table1[[#This Row],[Attendance %]]&gt;=80,(Table1[[#This Row],[Performance Score]]&gt;=80)),"Eligible","Not Eligible")</f>
        <v>Not Eligible</v>
      </c>
      <c r="AF1894" t="str">
        <f>IF(Table1[[#This Row],[Performance Score]]&gt;=80,"High Performer","Low Performer")</f>
        <v>Low Performer</v>
      </c>
      <c r="AG1894" t="str" cm="1">
        <f t="array" aca="1" ref="AG1894" ca="1">_xlfn.IFS(Table1[[#This Row],[Experience]]&lt;=3,"Junior",Table1[[#This Row],[Experience]]&lt;=7,"Mid Level",Table1[[#This Row],[Experience]]&gt;=7,"Senior")</f>
        <v>Junior</v>
      </c>
      <c r="AH1894" t="str">
        <f>IF(Table1[[#This Row],[Attendance %]]&gt;75,"OK","Below 75")</f>
        <v>Below 75</v>
      </c>
      <c r="AI1894" t="b">
        <f>ISBLANK(Table1[[#This Row],[Employee ID]])</f>
        <v>0</v>
      </c>
      <c r="AJ1894" t="b">
        <f>ISNUMBER(Table1[[#This Row],[Total Salary  ]])</f>
        <v>1</v>
      </c>
      <c r="AK1894" t="str">
        <f>IFERROR(_xlfn.XLOOKUP(Table1[[#This Row],[Manager ID]],MANAGERS!A:A,MANAGERS!B:B),"Not Found")</f>
        <v>Manager_6</v>
      </c>
    </row>
    <row r="1895" spans="1:37" x14ac:dyDescent="0.2">
      <c r="A1895" t="s">
        <v>901</v>
      </c>
      <c r="B1895" t="s">
        <v>48</v>
      </c>
      <c r="C1895" t="s">
        <v>21</v>
      </c>
      <c r="D1895" t="s">
        <v>43</v>
      </c>
      <c r="E1895" t="s">
        <v>65</v>
      </c>
      <c r="F1895" s="1">
        <v>42354</v>
      </c>
      <c r="G1895" s="1">
        <v>33579</v>
      </c>
      <c r="H1895">
        <v>73815</v>
      </c>
      <c r="I1895">
        <v>28435</v>
      </c>
      <c r="J1895">
        <v>86</v>
      </c>
      <c r="K1895">
        <v>63</v>
      </c>
      <c r="L1895" t="s">
        <v>18</v>
      </c>
      <c r="M1895">
        <v>108</v>
      </c>
      <c r="N1895">
        <f>Table1[[#This Row],[Basic Salary]]+Table1[[#This Row],[Bonus]]</f>
        <v>102250</v>
      </c>
      <c r="O1895" s="2">
        <f>Table1[[#This Row],[Bonus]]/Table1[[#This Row],[Basic Salary]]</f>
        <v>0.38521980627243785</v>
      </c>
      <c r="P1895">
        <f ca="1">DATEDIF(Table1[[#This Row],[Date of Birth]],TODAY(),"Y")</f>
        <v>34</v>
      </c>
      <c r="Q1895">
        <f ca="1">DATEDIF(Table1[[#This Row],[Joining Date]],TODAY(),"Y")</f>
        <v>10</v>
      </c>
      <c r="R1895" t="str">
        <f ca="1">IF(YEAR(Table1[[#This Row],[Joining Date]])=YEAR(TODAY()),"Yes","No")</f>
        <v>No</v>
      </c>
      <c r="S1895" t="str">
        <f ca="1">IF(Table1[[#This Row],[Experience]]&gt;5,"Yes","No")</f>
        <v>Yes</v>
      </c>
      <c r="T1895" t="str">
        <f>TEXT(Table1[[#This Row],[Joining Date]],"mmmm")</f>
        <v>December</v>
      </c>
      <c r="U1895" t="str">
        <f>TEXT(Table1[[#This Row],[Joining Date]],"yyyy")</f>
        <v>2015</v>
      </c>
      <c r="V1895" s="5">
        <f ca="1">TODAY()-Table1[[#This Row],[Joining Date]]</f>
        <v>3885</v>
      </c>
      <c r="W1895" t="str">
        <f>LEFT(Table1[[#This Row],[Employee Name]],FIND(" ",Table1[[#This Row],[Employee Name]])-1)</f>
        <v>Aditya</v>
      </c>
      <c r="X1895" t="str">
        <f>RIGHT(Table1[[#This Row],[Employee Name]],LEN(Table1[[#This Row],[Employee Name]])-FIND(" ",Table1[[#This Row],[Employee Name]]))</f>
        <v>Kapoor</v>
      </c>
      <c r="Y1895" t="str">
        <f>Table1[[#This Row],[Department]]&amp;"-"&amp;Table1[[#This Row],[Employee ID]]</f>
        <v>Operations-E00845</v>
      </c>
      <c r="Z1895" t="str">
        <f>LEFT(Table1[[#This Row],[Department]],3)</f>
        <v>Ope</v>
      </c>
      <c r="AA1895" t="str">
        <f>_xlfn.XLOOKUP(Table1[[#This Row],[Manager ID]],MANAGERS!A:A,MANAGERS!B:B)</f>
        <v>Manager_8</v>
      </c>
      <c r="AB1895" t="str" cm="1">
        <f t="array" ref="AB1895">_xlfn.XLOOKUP(Table1[[#This Row],[Manager ID]],Table2[[#All],[Manager ID]],Table2[[#All],[Department Head]])</f>
        <v>Sales</v>
      </c>
      <c r="AC1895" s="2">
        <f>_xlfn.XLOOKUP(Table1[[#This Row],[City]],L:L,O:O)</f>
        <v>0.21356479274849693</v>
      </c>
      <c r="AD1895" t="str" cm="1">
        <f t="array" ref="AD1895">_xlfn.IFS(Table1[[#This Row],[Performance Score]]&gt;=90,"Excellent",Table1[[#This Row],[Performance Score]]&gt;=75,"Good",Table1[[#This Row],[Performance Score]]&gt;=60,"Average",Table1[[#This Row],[Performance Score]]&lt;=60,"Need Improvement")</f>
        <v>Average</v>
      </c>
      <c r="AE1895" t="str">
        <f>IF(AND(Table1[[#This Row],[Attendance %]]&gt;=80,(Table1[[#This Row],[Performance Score]]&gt;=80)),"Eligible","Not Eligible")</f>
        <v>Not Eligible</v>
      </c>
      <c r="AF1895" t="str">
        <f>IF(Table1[[#This Row],[Performance Score]]&gt;=80,"High Performer","Low Performer")</f>
        <v>Low Performer</v>
      </c>
      <c r="AG1895" t="str" cm="1">
        <f t="array" aca="1" ref="AG1895" ca="1">_xlfn.IFS(Table1[[#This Row],[Experience]]&lt;=3,"Junior",Table1[[#This Row],[Experience]]&lt;=7,"Mid Level",Table1[[#This Row],[Experience]]&gt;=7,"Senior")</f>
        <v>Senior</v>
      </c>
      <c r="AH1895" t="str">
        <f>IF(Table1[[#This Row],[Attendance %]]&gt;75,"OK","Below 75")</f>
        <v>OK</v>
      </c>
      <c r="AI1895" t="b">
        <f>ISBLANK(Table1[[#This Row],[Employee ID]])</f>
        <v>0</v>
      </c>
      <c r="AJ1895" t="b">
        <f>ISNUMBER(Table1[[#This Row],[Total Salary  ]])</f>
        <v>1</v>
      </c>
      <c r="AK1895" t="str">
        <f>IFERROR(_xlfn.XLOOKUP(Table1[[#This Row],[Manager ID]],MANAGERS!A:A,MANAGERS!B:B),"Not Found")</f>
        <v>Manager_8</v>
      </c>
    </row>
    <row r="1896" spans="1:37" x14ac:dyDescent="0.2">
      <c r="A1896" t="s">
        <v>2749</v>
      </c>
      <c r="B1896" t="s">
        <v>14</v>
      </c>
      <c r="C1896" t="s">
        <v>21</v>
      </c>
      <c r="D1896" t="s">
        <v>46</v>
      </c>
      <c r="E1896" t="s">
        <v>26</v>
      </c>
      <c r="F1896" s="1">
        <v>44535</v>
      </c>
      <c r="G1896" s="1">
        <v>36534</v>
      </c>
      <c r="H1896">
        <v>95480</v>
      </c>
      <c r="I1896">
        <v>6751</v>
      </c>
      <c r="J1896">
        <v>69</v>
      </c>
      <c r="K1896">
        <v>54</v>
      </c>
      <c r="L1896" t="s">
        <v>18</v>
      </c>
      <c r="M1896">
        <v>110</v>
      </c>
      <c r="N1896">
        <f>Table1[[#This Row],[Basic Salary]]+Table1[[#This Row],[Bonus]]</f>
        <v>102231</v>
      </c>
      <c r="O1896" s="2">
        <f>Table1[[#This Row],[Bonus]]/Table1[[#This Row],[Basic Salary]]</f>
        <v>7.070590699622957E-2</v>
      </c>
      <c r="P1896">
        <f ca="1">DATEDIF(Table1[[#This Row],[Date of Birth]],TODAY(),"Y")</f>
        <v>26</v>
      </c>
      <c r="Q1896">
        <f ca="1">DATEDIF(Table1[[#This Row],[Joining Date]],TODAY(),"Y")</f>
        <v>4</v>
      </c>
      <c r="R1896" t="str">
        <f ca="1">IF(YEAR(Table1[[#This Row],[Joining Date]])=YEAR(TODAY()),"Yes","No")</f>
        <v>No</v>
      </c>
      <c r="S1896" t="str">
        <f ca="1">IF(Table1[[#This Row],[Experience]]&gt;5,"Yes","No")</f>
        <v>No</v>
      </c>
      <c r="T1896" t="str">
        <f>TEXT(Table1[[#This Row],[Joining Date]],"mmmm")</f>
        <v>December</v>
      </c>
      <c r="U1896" t="str">
        <f>TEXT(Table1[[#This Row],[Joining Date]],"yyyy")</f>
        <v>2021</v>
      </c>
      <c r="V1896" s="5">
        <f ca="1">TODAY()-Table1[[#This Row],[Joining Date]]</f>
        <v>1704</v>
      </c>
      <c r="W1896" t="str">
        <f>LEFT(Table1[[#This Row],[Employee Name]],FIND(" ",Table1[[#This Row],[Employee Name]])-1)</f>
        <v>Nisha</v>
      </c>
      <c r="X1896" t="str">
        <f>RIGHT(Table1[[#This Row],[Employee Name]],LEN(Table1[[#This Row],[Employee Name]])-FIND(" ",Table1[[#This Row],[Employee Name]]))</f>
        <v>Kapoor</v>
      </c>
      <c r="Y1896" t="str">
        <f>Table1[[#This Row],[Department]]&amp;"-"&amp;Table1[[#This Row],[Employee ID]]</f>
        <v>Support-E02693</v>
      </c>
      <c r="Z1896" t="str">
        <f>LEFT(Table1[[#This Row],[Department]],3)</f>
        <v>Sup</v>
      </c>
      <c r="AA1896" t="str">
        <f>_xlfn.XLOOKUP(Table1[[#This Row],[Manager ID]],MANAGERS!A:A,MANAGERS!B:B)</f>
        <v>Manager_10</v>
      </c>
      <c r="AB1896" t="str" cm="1">
        <f t="array" ref="AB1896">_xlfn.XLOOKUP(Table1[[#This Row],[Manager ID]],Table2[[#All],[Manager ID]],Table2[[#All],[Department Head]])</f>
        <v>HR</v>
      </c>
      <c r="AC1896" s="2">
        <f>_xlfn.XLOOKUP(Table1[[#This Row],[City]],L:L,O:O)</f>
        <v>0.21356479274849693</v>
      </c>
      <c r="AD1896" t="str" cm="1">
        <f t="array" ref="AD1896">_xlfn.IFS(Table1[[#This Row],[Performance Score]]&gt;=90,"Excellent",Table1[[#This Row],[Performance Score]]&gt;=75,"Good",Table1[[#This Row],[Performance Score]]&gt;=60,"Average",Table1[[#This Row],[Performance Score]]&lt;=60,"Need Improvement")</f>
        <v>Need Improvement</v>
      </c>
      <c r="AE1896" t="str">
        <f>IF(AND(Table1[[#This Row],[Attendance %]]&gt;=80,(Table1[[#This Row],[Performance Score]]&gt;=80)),"Eligible","Not Eligible")</f>
        <v>Not Eligible</v>
      </c>
      <c r="AF1896" t="str">
        <f>IF(Table1[[#This Row],[Performance Score]]&gt;=80,"High Performer","Low Performer")</f>
        <v>Low Performer</v>
      </c>
      <c r="AG1896" t="str" cm="1">
        <f t="array" aca="1" ref="AG1896" ca="1">_xlfn.IFS(Table1[[#This Row],[Experience]]&lt;=3,"Junior",Table1[[#This Row],[Experience]]&lt;=7,"Mid Level",Table1[[#This Row],[Experience]]&gt;=7,"Senior")</f>
        <v>Mid Level</v>
      </c>
      <c r="AH1896" t="str">
        <f>IF(Table1[[#This Row],[Attendance %]]&gt;75,"OK","Below 75")</f>
        <v>Below 75</v>
      </c>
      <c r="AI1896" t="b">
        <f>ISBLANK(Table1[[#This Row],[Employee ID]])</f>
        <v>0</v>
      </c>
      <c r="AJ1896" t="b">
        <f>ISNUMBER(Table1[[#This Row],[Total Salary  ]])</f>
        <v>1</v>
      </c>
      <c r="AK1896" t="str">
        <f>IFERROR(_xlfn.XLOOKUP(Table1[[#This Row],[Manager ID]],MANAGERS!A:A,MANAGERS!B:B),"Not Found")</f>
        <v>Manager_10</v>
      </c>
    </row>
    <row r="1897" spans="1:37" x14ac:dyDescent="0.2">
      <c r="A1897" t="s">
        <v>815</v>
      </c>
      <c r="B1897" t="s">
        <v>89</v>
      </c>
      <c r="C1897" t="s">
        <v>21</v>
      </c>
      <c r="D1897" t="s">
        <v>43</v>
      </c>
      <c r="E1897" t="s">
        <v>30</v>
      </c>
      <c r="F1897" s="1">
        <v>45320</v>
      </c>
      <c r="G1897" s="1">
        <v>38077</v>
      </c>
      <c r="H1897">
        <v>96646</v>
      </c>
      <c r="I1897">
        <v>5579</v>
      </c>
      <c r="J1897">
        <v>62</v>
      </c>
      <c r="K1897">
        <v>67</v>
      </c>
      <c r="L1897" t="s">
        <v>53</v>
      </c>
      <c r="M1897">
        <v>113</v>
      </c>
      <c r="N1897">
        <f>Table1[[#This Row],[Basic Salary]]+Table1[[#This Row],[Bonus]]</f>
        <v>102225</v>
      </c>
      <c r="O1897" s="2">
        <f>Table1[[#This Row],[Bonus]]/Table1[[#This Row],[Basic Salary]]</f>
        <v>5.7726134552904415E-2</v>
      </c>
      <c r="P1897">
        <f ca="1">DATEDIF(Table1[[#This Row],[Date of Birth]],TODAY(),"Y")</f>
        <v>22</v>
      </c>
      <c r="Q1897">
        <f ca="1">DATEDIF(Table1[[#This Row],[Joining Date]],TODAY(),"Y")</f>
        <v>2</v>
      </c>
      <c r="R1897" t="str">
        <f ca="1">IF(YEAR(Table1[[#This Row],[Joining Date]])=YEAR(TODAY()),"Yes","No")</f>
        <v>No</v>
      </c>
      <c r="S1897" t="str">
        <f ca="1">IF(Table1[[#This Row],[Experience]]&gt;5,"Yes","No")</f>
        <v>No</v>
      </c>
      <c r="T1897" t="str">
        <f>TEXT(Table1[[#This Row],[Joining Date]],"mmmm")</f>
        <v>January</v>
      </c>
      <c r="U1897" t="str">
        <f>TEXT(Table1[[#This Row],[Joining Date]],"yyyy")</f>
        <v>2024</v>
      </c>
      <c r="V1897" s="5">
        <f ca="1">TODAY()-Table1[[#This Row],[Joining Date]]</f>
        <v>919</v>
      </c>
      <c r="W1897" t="str">
        <f>LEFT(Table1[[#This Row],[Employee Name]],FIND(" ",Table1[[#This Row],[Employee Name]])-1)</f>
        <v>Tarun</v>
      </c>
      <c r="X1897" t="str">
        <f>RIGHT(Table1[[#This Row],[Employee Name]],LEN(Table1[[#This Row],[Employee Name]])-FIND(" ",Table1[[#This Row],[Employee Name]]))</f>
        <v>Verma</v>
      </c>
      <c r="Y1897" t="str">
        <f>Table1[[#This Row],[Department]]&amp;"-"&amp;Table1[[#This Row],[Employee ID]]</f>
        <v>Operations-E00759</v>
      </c>
      <c r="Z1897" t="str">
        <f>LEFT(Table1[[#This Row],[Department]],3)</f>
        <v>Ope</v>
      </c>
      <c r="AA1897" t="str">
        <f>_xlfn.XLOOKUP(Table1[[#This Row],[Manager ID]],MANAGERS!A:A,MANAGERS!B:B)</f>
        <v>Manager_13</v>
      </c>
      <c r="AB1897" t="str" cm="1">
        <f t="array" ref="AB1897">_xlfn.XLOOKUP(Table1[[#This Row],[Manager ID]],Table2[[#All],[Manager ID]],Table2[[#All],[Department Head]])</f>
        <v>HR</v>
      </c>
      <c r="AC1897" s="2">
        <f>_xlfn.XLOOKUP(Table1[[#This Row],[City]],L:L,O:O)</f>
        <v>0.23685887225230964</v>
      </c>
      <c r="AD1897" t="str" cm="1">
        <f t="array" ref="AD1897">_xlfn.IFS(Table1[[#This Row],[Performance Score]]&gt;=90,"Excellent",Table1[[#This Row],[Performance Score]]&gt;=75,"Good",Table1[[#This Row],[Performance Score]]&gt;=60,"Average",Table1[[#This Row],[Performance Score]]&lt;=60,"Need Improvement")</f>
        <v>Average</v>
      </c>
      <c r="AE1897" t="str">
        <f>IF(AND(Table1[[#This Row],[Attendance %]]&gt;=80,(Table1[[#This Row],[Performance Score]]&gt;=80)),"Eligible","Not Eligible")</f>
        <v>Not Eligible</v>
      </c>
      <c r="AF1897" t="str">
        <f>IF(Table1[[#This Row],[Performance Score]]&gt;=80,"High Performer","Low Performer")</f>
        <v>Low Performer</v>
      </c>
      <c r="AG1897" t="str" cm="1">
        <f t="array" aca="1" ref="AG1897" ca="1">_xlfn.IFS(Table1[[#This Row],[Experience]]&lt;=3,"Junior",Table1[[#This Row],[Experience]]&lt;=7,"Mid Level",Table1[[#This Row],[Experience]]&gt;=7,"Senior")</f>
        <v>Junior</v>
      </c>
      <c r="AH1897" t="str">
        <f>IF(Table1[[#This Row],[Attendance %]]&gt;75,"OK","Below 75")</f>
        <v>Below 75</v>
      </c>
      <c r="AI1897" t="b">
        <f>ISBLANK(Table1[[#This Row],[Employee ID]])</f>
        <v>0</v>
      </c>
      <c r="AJ1897" t="b">
        <f>ISNUMBER(Table1[[#This Row],[Total Salary  ]])</f>
        <v>1</v>
      </c>
      <c r="AK1897" t="str">
        <f>IFERROR(_xlfn.XLOOKUP(Table1[[#This Row],[Manager ID]],MANAGERS!A:A,MANAGERS!B:B),"Not Found")</f>
        <v>Manager_13</v>
      </c>
    </row>
    <row r="1898" spans="1:37" x14ac:dyDescent="0.2">
      <c r="A1898" t="s">
        <v>1566</v>
      </c>
      <c r="B1898" t="s">
        <v>129</v>
      </c>
      <c r="C1898" t="s">
        <v>15</v>
      </c>
      <c r="D1898" t="s">
        <v>81</v>
      </c>
      <c r="E1898" t="s">
        <v>26</v>
      </c>
      <c r="F1898" s="1">
        <v>42776</v>
      </c>
      <c r="G1898" s="1">
        <v>34984</v>
      </c>
      <c r="H1898">
        <v>95485</v>
      </c>
      <c r="I1898">
        <v>6718</v>
      </c>
      <c r="J1898">
        <v>87</v>
      </c>
      <c r="K1898">
        <v>87</v>
      </c>
      <c r="L1898" t="s">
        <v>23</v>
      </c>
      <c r="M1898">
        <v>117</v>
      </c>
      <c r="N1898">
        <f>Table1[[#This Row],[Basic Salary]]+Table1[[#This Row],[Bonus]]</f>
        <v>102203</v>
      </c>
      <c r="O1898" s="2">
        <f>Table1[[#This Row],[Bonus]]/Table1[[#This Row],[Basic Salary]]</f>
        <v>7.0356600513169609E-2</v>
      </c>
      <c r="P1898">
        <f ca="1">DATEDIF(Table1[[#This Row],[Date of Birth]],TODAY(),"Y")</f>
        <v>30</v>
      </c>
      <c r="Q1898">
        <f ca="1">DATEDIF(Table1[[#This Row],[Joining Date]],TODAY(),"Y")</f>
        <v>9</v>
      </c>
      <c r="R1898" t="str">
        <f ca="1">IF(YEAR(Table1[[#This Row],[Joining Date]])=YEAR(TODAY()),"Yes","No")</f>
        <v>No</v>
      </c>
      <c r="S1898" t="str">
        <f ca="1">IF(Table1[[#This Row],[Experience]]&gt;5,"Yes","No")</f>
        <v>Yes</v>
      </c>
      <c r="T1898" t="str">
        <f>TEXT(Table1[[#This Row],[Joining Date]],"mmmm")</f>
        <v>February</v>
      </c>
      <c r="U1898" t="str">
        <f>TEXT(Table1[[#This Row],[Joining Date]],"yyyy")</f>
        <v>2017</v>
      </c>
      <c r="V1898" s="5">
        <f ca="1">TODAY()-Table1[[#This Row],[Joining Date]]</f>
        <v>3463</v>
      </c>
      <c r="W1898" t="str">
        <f>LEFT(Table1[[#This Row],[Employee Name]],FIND(" ",Table1[[#This Row],[Employee Name]])-1)</f>
        <v>Aarav</v>
      </c>
      <c r="X1898" t="str">
        <f>RIGHT(Table1[[#This Row],[Employee Name]],LEN(Table1[[#This Row],[Employee Name]])-FIND(" ",Table1[[#This Row],[Employee Name]]))</f>
        <v>Sharma</v>
      </c>
      <c r="Y1898" t="str">
        <f>Table1[[#This Row],[Department]]&amp;"-"&amp;Table1[[#This Row],[Employee ID]]</f>
        <v>Sales-E01510</v>
      </c>
      <c r="Z1898" t="str">
        <f>LEFT(Table1[[#This Row],[Department]],3)</f>
        <v>Sal</v>
      </c>
      <c r="AA1898" t="str">
        <f>_xlfn.XLOOKUP(Table1[[#This Row],[Manager ID]],MANAGERS!A:A,MANAGERS!B:B)</f>
        <v>Manager_17</v>
      </c>
      <c r="AB1898" t="str" cm="1">
        <f t="array" ref="AB1898">_xlfn.XLOOKUP(Table1[[#This Row],[Manager ID]],Table2[[#All],[Manager ID]],Table2[[#All],[Department Head]])</f>
        <v>Finance</v>
      </c>
      <c r="AC1898" s="2">
        <f>_xlfn.XLOOKUP(Table1[[#This Row],[City]],L:L,O:O)</f>
        <v>0.23486488519629886</v>
      </c>
      <c r="AD1898" t="str" cm="1">
        <f t="array" ref="AD1898">_xlfn.IFS(Table1[[#This Row],[Performance Score]]&gt;=90,"Excellent",Table1[[#This Row],[Performance Score]]&gt;=75,"Good",Table1[[#This Row],[Performance Score]]&gt;=60,"Average",Table1[[#This Row],[Performance Score]]&lt;=60,"Need Improvement")</f>
        <v>Good</v>
      </c>
      <c r="AE1898" t="str">
        <f>IF(AND(Table1[[#This Row],[Attendance %]]&gt;=80,(Table1[[#This Row],[Performance Score]]&gt;=80)),"Eligible","Not Eligible")</f>
        <v>Eligible</v>
      </c>
      <c r="AF1898" t="str">
        <f>IF(Table1[[#This Row],[Performance Score]]&gt;=80,"High Performer","Low Performer")</f>
        <v>High Performer</v>
      </c>
      <c r="AG1898" t="str" cm="1">
        <f t="array" aca="1" ref="AG1898" ca="1">_xlfn.IFS(Table1[[#This Row],[Experience]]&lt;=3,"Junior",Table1[[#This Row],[Experience]]&lt;=7,"Mid Level",Table1[[#This Row],[Experience]]&gt;=7,"Senior")</f>
        <v>Senior</v>
      </c>
      <c r="AH1898" t="str">
        <f>IF(Table1[[#This Row],[Attendance %]]&gt;75,"OK","Below 75")</f>
        <v>OK</v>
      </c>
      <c r="AI1898" t="b">
        <f>ISBLANK(Table1[[#This Row],[Employee ID]])</f>
        <v>0</v>
      </c>
      <c r="AJ1898" t="b">
        <f>ISNUMBER(Table1[[#This Row],[Total Salary  ]])</f>
        <v>1</v>
      </c>
      <c r="AK1898" t="str">
        <f>IFERROR(_xlfn.XLOOKUP(Table1[[#This Row],[Manager ID]],MANAGERS!A:A,MANAGERS!B:B),"Not Found")</f>
        <v>Manager_17</v>
      </c>
    </row>
    <row r="1899" spans="1:37" x14ac:dyDescent="0.2">
      <c r="A1899" t="s">
        <v>984</v>
      </c>
      <c r="B1899" t="s">
        <v>85</v>
      </c>
      <c r="C1899" t="s">
        <v>21</v>
      </c>
      <c r="D1899" t="s">
        <v>46</v>
      </c>
      <c r="E1899" t="s">
        <v>30</v>
      </c>
      <c r="F1899" s="1">
        <v>45212</v>
      </c>
      <c r="G1899" s="1">
        <v>35837</v>
      </c>
      <c r="H1899">
        <v>78183</v>
      </c>
      <c r="I1899">
        <v>24003</v>
      </c>
      <c r="J1899">
        <v>60</v>
      </c>
      <c r="K1899">
        <v>70</v>
      </c>
      <c r="L1899" t="s">
        <v>18</v>
      </c>
      <c r="M1899">
        <v>117</v>
      </c>
      <c r="N1899">
        <f>Table1[[#This Row],[Basic Salary]]+Table1[[#This Row],[Bonus]]</f>
        <v>102186</v>
      </c>
      <c r="O1899" s="2">
        <f>Table1[[#This Row],[Bonus]]/Table1[[#This Row],[Basic Salary]]</f>
        <v>0.30701047542304594</v>
      </c>
      <c r="P1899">
        <f ca="1">DATEDIF(Table1[[#This Row],[Date of Birth]],TODAY(),"Y")</f>
        <v>28</v>
      </c>
      <c r="Q1899">
        <f ca="1">DATEDIF(Table1[[#This Row],[Joining Date]],TODAY(),"Y")</f>
        <v>2</v>
      </c>
      <c r="R1899" t="str">
        <f ca="1">IF(YEAR(Table1[[#This Row],[Joining Date]])=YEAR(TODAY()),"Yes","No")</f>
        <v>No</v>
      </c>
      <c r="S1899" t="str">
        <f ca="1">IF(Table1[[#This Row],[Experience]]&gt;5,"Yes","No")</f>
        <v>No</v>
      </c>
      <c r="T1899" t="str">
        <f>TEXT(Table1[[#This Row],[Joining Date]],"mmmm")</f>
        <v>October</v>
      </c>
      <c r="U1899" t="str">
        <f>TEXT(Table1[[#This Row],[Joining Date]],"yyyy")</f>
        <v>2023</v>
      </c>
      <c r="V1899" s="5">
        <f ca="1">TODAY()-Table1[[#This Row],[Joining Date]]</f>
        <v>1027</v>
      </c>
      <c r="W1899" t="str">
        <f>LEFT(Table1[[#This Row],[Employee Name]],FIND(" ",Table1[[#This Row],[Employee Name]])-1)</f>
        <v>Pooja</v>
      </c>
      <c r="X1899" t="str">
        <f>RIGHT(Table1[[#This Row],[Employee Name]],LEN(Table1[[#This Row],[Employee Name]])-FIND(" ",Table1[[#This Row],[Employee Name]]))</f>
        <v>Das</v>
      </c>
      <c r="Y1899" t="str">
        <f>Table1[[#This Row],[Department]]&amp;"-"&amp;Table1[[#This Row],[Employee ID]]</f>
        <v>Support-E00928</v>
      </c>
      <c r="Z1899" t="str">
        <f>LEFT(Table1[[#This Row],[Department]],3)</f>
        <v>Sup</v>
      </c>
      <c r="AA1899" t="str">
        <f>_xlfn.XLOOKUP(Table1[[#This Row],[Manager ID]],MANAGERS!A:A,MANAGERS!B:B)</f>
        <v>Manager_17</v>
      </c>
      <c r="AB1899" t="str" cm="1">
        <f t="array" ref="AB1899">_xlfn.XLOOKUP(Table1[[#This Row],[Manager ID]],Table2[[#All],[Manager ID]],Table2[[#All],[Department Head]])</f>
        <v>Finance</v>
      </c>
      <c r="AC1899" s="2">
        <f>_xlfn.XLOOKUP(Table1[[#This Row],[City]],L:L,O:O)</f>
        <v>0.21356479274849693</v>
      </c>
      <c r="AD1899" t="str" cm="1">
        <f t="array" ref="AD1899">_xlfn.IFS(Table1[[#This Row],[Performance Score]]&gt;=90,"Excellent",Table1[[#This Row],[Performance Score]]&gt;=75,"Good",Table1[[#This Row],[Performance Score]]&gt;=60,"Average",Table1[[#This Row],[Performance Score]]&lt;=60,"Need Improvement")</f>
        <v>Average</v>
      </c>
      <c r="AE1899" t="str">
        <f>IF(AND(Table1[[#This Row],[Attendance %]]&gt;=80,(Table1[[#This Row],[Performance Score]]&gt;=80)),"Eligible","Not Eligible")</f>
        <v>Not Eligible</v>
      </c>
      <c r="AF1899" t="str">
        <f>IF(Table1[[#This Row],[Performance Score]]&gt;=80,"High Performer","Low Performer")</f>
        <v>Low Performer</v>
      </c>
      <c r="AG1899" t="str" cm="1">
        <f t="array" aca="1" ref="AG1899" ca="1">_xlfn.IFS(Table1[[#This Row],[Experience]]&lt;=3,"Junior",Table1[[#This Row],[Experience]]&lt;=7,"Mid Level",Table1[[#This Row],[Experience]]&gt;=7,"Senior")</f>
        <v>Junior</v>
      </c>
      <c r="AH1899" t="str">
        <f>IF(Table1[[#This Row],[Attendance %]]&gt;75,"OK","Below 75")</f>
        <v>Below 75</v>
      </c>
      <c r="AI1899" t="b">
        <f>ISBLANK(Table1[[#This Row],[Employee ID]])</f>
        <v>0</v>
      </c>
      <c r="AJ1899" t="b">
        <f>ISNUMBER(Table1[[#This Row],[Total Salary  ]])</f>
        <v>1</v>
      </c>
      <c r="AK1899" t="str">
        <f>IFERROR(_xlfn.XLOOKUP(Table1[[#This Row],[Manager ID]],MANAGERS!A:A,MANAGERS!B:B),"Not Found")</f>
        <v>Manager_17</v>
      </c>
    </row>
    <row r="1900" spans="1:37" x14ac:dyDescent="0.2">
      <c r="A1900" t="s">
        <v>698</v>
      </c>
      <c r="B1900" t="s">
        <v>85</v>
      </c>
      <c r="C1900" t="s">
        <v>15</v>
      </c>
      <c r="D1900" t="s">
        <v>25</v>
      </c>
      <c r="E1900" t="s">
        <v>26</v>
      </c>
      <c r="F1900" s="1">
        <v>44881</v>
      </c>
      <c r="G1900" s="1">
        <v>38890</v>
      </c>
      <c r="H1900">
        <v>76677</v>
      </c>
      <c r="I1900">
        <v>25487</v>
      </c>
      <c r="J1900">
        <v>80</v>
      </c>
      <c r="K1900">
        <v>85</v>
      </c>
      <c r="L1900" t="s">
        <v>27</v>
      </c>
      <c r="M1900">
        <v>113</v>
      </c>
      <c r="N1900">
        <f>Table1[[#This Row],[Basic Salary]]+Table1[[#This Row],[Bonus]]</f>
        <v>102164</v>
      </c>
      <c r="O1900" s="2">
        <f>Table1[[#This Row],[Bonus]]/Table1[[#This Row],[Basic Salary]]</f>
        <v>0.33239432945994235</v>
      </c>
      <c r="P1900">
        <f ca="1">DATEDIF(Table1[[#This Row],[Date of Birth]],TODAY(),"Y")</f>
        <v>20</v>
      </c>
      <c r="Q1900">
        <f ca="1">DATEDIF(Table1[[#This Row],[Joining Date]],TODAY(),"Y")</f>
        <v>3</v>
      </c>
      <c r="R1900" t="str">
        <f ca="1">IF(YEAR(Table1[[#This Row],[Joining Date]])=YEAR(TODAY()),"Yes","No")</f>
        <v>No</v>
      </c>
      <c r="S1900" t="str">
        <f ca="1">IF(Table1[[#This Row],[Experience]]&gt;5,"Yes","No")</f>
        <v>No</v>
      </c>
      <c r="T1900" t="str">
        <f>TEXT(Table1[[#This Row],[Joining Date]],"mmmm")</f>
        <v>November</v>
      </c>
      <c r="U1900" t="str">
        <f>TEXT(Table1[[#This Row],[Joining Date]],"yyyy")</f>
        <v>2022</v>
      </c>
      <c r="V1900" s="5">
        <f ca="1">TODAY()-Table1[[#This Row],[Joining Date]]</f>
        <v>1358</v>
      </c>
      <c r="W1900" t="str">
        <f>LEFT(Table1[[#This Row],[Employee Name]],FIND(" ",Table1[[#This Row],[Employee Name]])-1)</f>
        <v>Pooja</v>
      </c>
      <c r="X1900" t="str">
        <f>RIGHT(Table1[[#This Row],[Employee Name]],LEN(Table1[[#This Row],[Employee Name]])-FIND(" ",Table1[[#This Row],[Employee Name]]))</f>
        <v>Das</v>
      </c>
      <c r="Y1900" t="str">
        <f>Table1[[#This Row],[Department]]&amp;"-"&amp;Table1[[#This Row],[Employee ID]]</f>
        <v>Finance-E00642</v>
      </c>
      <c r="Z1900" t="str">
        <f>LEFT(Table1[[#This Row],[Department]],3)</f>
        <v>Fin</v>
      </c>
      <c r="AA1900" t="str">
        <f>_xlfn.XLOOKUP(Table1[[#This Row],[Manager ID]],MANAGERS!A:A,MANAGERS!B:B)</f>
        <v>Manager_13</v>
      </c>
      <c r="AB1900" t="str" cm="1">
        <f t="array" ref="AB1900">_xlfn.XLOOKUP(Table1[[#This Row],[Manager ID]],Table2[[#All],[Manager ID]],Table2[[#All],[Department Head]])</f>
        <v>HR</v>
      </c>
      <c r="AC1900" s="2">
        <f>_xlfn.XLOOKUP(Table1[[#This Row],[City]],L:L,O:O)</f>
        <v>0.23674293405114402</v>
      </c>
      <c r="AD1900" t="str" cm="1">
        <f t="array" ref="AD1900">_xlfn.IFS(Table1[[#This Row],[Performance Score]]&gt;=90,"Excellent",Table1[[#This Row],[Performance Score]]&gt;=75,"Good",Table1[[#This Row],[Performance Score]]&gt;=60,"Average",Table1[[#This Row],[Performance Score]]&lt;=60,"Need Improvement")</f>
        <v>Good</v>
      </c>
      <c r="AE1900" t="str">
        <f>IF(AND(Table1[[#This Row],[Attendance %]]&gt;=80,(Table1[[#This Row],[Performance Score]]&gt;=80)),"Eligible","Not Eligible")</f>
        <v>Eligible</v>
      </c>
      <c r="AF1900" t="str">
        <f>IF(Table1[[#This Row],[Performance Score]]&gt;=80,"High Performer","Low Performer")</f>
        <v>High Performer</v>
      </c>
      <c r="AG1900" t="str" cm="1">
        <f t="array" aca="1" ref="AG1900" ca="1">_xlfn.IFS(Table1[[#This Row],[Experience]]&lt;=3,"Junior",Table1[[#This Row],[Experience]]&lt;=7,"Mid Level",Table1[[#This Row],[Experience]]&gt;=7,"Senior")</f>
        <v>Junior</v>
      </c>
      <c r="AH1900" t="str">
        <f>IF(Table1[[#This Row],[Attendance %]]&gt;75,"OK","Below 75")</f>
        <v>OK</v>
      </c>
      <c r="AI1900" t="b">
        <f>ISBLANK(Table1[[#This Row],[Employee ID]])</f>
        <v>0</v>
      </c>
      <c r="AJ1900" t="b">
        <f>ISNUMBER(Table1[[#This Row],[Total Salary  ]])</f>
        <v>1</v>
      </c>
      <c r="AK1900" t="str">
        <f>IFERROR(_xlfn.XLOOKUP(Table1[[#This Row],[Manager ID]],MANAGERS!A:A,MANAGERS!B:B),"Not Found")</f>
        <v>Manager_13</v>
      </c>
    </row>
    <row r="1901" spans="1:37" x14ac:dyDescent="0.2">
      <c r="A1901" t="s">
        <v>4572</v>
      </c>
      <c r="B1901" t="s">
        <v>60</v>
      </c>
      <c r="C1901" t="s">
        <v>15</v>
      </c>
      <c r="D1901" t="s">
        <v>43</v>
      </c>
      <c r="E1901" t="s">
        <v>26</v>
      </c>
      <c r="F1901" s="1">
        <v>45325</v>
      </c>
      <c r="G1901" s="1">
        <v>31783</v>
      </c>
      <c r="H1901">
        <v>91030</v>
      </c>
      <c r="I1901">
        <v>11091</v>
      </c>
      <c r="J1901">
        <v>67</v>
      </c>
      <c r="K1901">
        <v>78</v>
      </c>
      <c r="L1901" t="s">
        <v>27</v>
      </c>
      <c r="M1901">
        <v>101</v>
      </c>
      <c r="N1901">
        <f>Table1[[#This Row],[Basic Salary]]+Table1[[#This Row],[Bonus]]</f>
        <v>102121</v>
      </c>
      <c r="O1901" s="2">
        <f>Table1[[#This Row],[Bonus]]/Table1[[#This Row],[Basic Salary]]</f>
        <v>0.12183895419092607</v>
      </c>
      <c r="P1901">
        <f ca="1">DATEDIF(Table1[[#This Row],[Date of Birth]],TODAY(),"Y")</f>
        <v>39</v>
      </c>
      <c r="Q1901">
        <f ca="1">DATEDIF(Table1[[#This Row],[Joining Date]],TODAY(),"Y")</f>
        <v>2</v>
      </c>
      <c r="R1901" t="str">
        <f ca="1">IF(YEAR(Table1[[#This Row],[Joining Date]])=YEAR(TODAY()),"Yes","No")</f>
        <v>No</v>
      </c>
      <c r="S1901" t="str">
        <f ca="1">IF(Table1[[#This Row],[Experience]]&gt;5,"Yes","No")</f>
        <v>No</v>
      </c>
      <c r="T1901" t="str">
        <f>TEXT(Table1[[#This Row],[Joining Date]],"mmmm")</f>
        <v>February</v>
      </c>
      <c r="U1901" t="str">
        <f>TEXT(Table1[[#This Row],[Joining Date]],"yyyy")</f>
        <v>2024</v>
      </c>
      <c r="V1901" s="5">
        <f ca="1">TODAY()-Table1[[#This Row],[Joining Date]]</f>
        <v>914</v>
      </c>
      <c r="W1901" t="str">
        <f>LEFT(Table1[[#This Row],[Employee Name]],FIND(" ",Table1[[#This Row],[Employee Name]])-1)</f>
        <v>Gayathri</v>
      </c>
      <c r="X1901" t="str">
        <f>RIGHT(Table1[[#This Row],[Employee Name]],LEN(Table1[[#This Row],[Employee Name]])-FIND(" ",Table1[[#This Row],[Employee Name]]))</f>
        <v>Iyer</v>
      </c>
      <c r="Y1901" t="str">
        <f>Table1[[#This Row],[Department]]&amp;"-"&amp;Table1[[#This Row],[Employee ID]]</f>
        <v>Operations-E04516</v>
      </c>
      <c r="Z1901" t="str">
        <f>LEFT(Table1[[#This Row],[Department]],3)</f>
        <v>Ope</v>
      </c>
      <c r="AA1901" t="str">
        <f>_xlfn.XLOOKUP(Table1[[#This Row],[Manager ID]],MANAGERS!A:A,MANAGERS!B:B)</f>
        <v>Manager_1</v>
      </c>
      <c r="AB1901" t="str" cm="1">
        <f t="array" ref="AB1901">_xlfn.XLOOKUP(Table1[[#This Row],[Manager ID]],Table2[[#All],[Manager ID]],Table2[[#All],[Department Head]])</f>
        <v>Support</v>
      </c>
      <c r="AC1901" s="2">
        <f>_xlfn.XLOOKUP(Table1[[#This Row],[City]],L:L,O:O)</f>
        <v>0.23674293405114402</v>
      </c>
      <c r="AD1901" t="str" cm="1">
        <f t="array" ref="AD1901">_xlfn.IFS(Table1[[#This Row],[Performance Score]]&gt;=90,"Excellent",Table1[[#This Row],[Performance Score]]&gt;=75,"Good",Table1[[#This Row],[Performance Score]]&gt;=60,"Average",Table1[[#This Row],[Performance Score]]&lt;=60,"Need Improvement")</f>
        <v>Good</v>
      </c>
      <c r="AE1901" t="str">
        <f>IF(AND(Table1[[#This Row],[Attendance %]]&gt;=80,(Table1[[#This Row],[Performance Score]]&gt;=80)),"Eligible","Not Eligible")</f>
        <v>Not Eligible</v>
      </c>
      <c r="AF1901" t="str">
        <f>IF(Table1[[#This Row],[Performance Score]]&gt;=80,"High Performer","Low Performer")</f>
        <v>Low Performer</v>
      </c>
      <c r="AG1901" t="str" cm="1">
        <f t="array" aca="1" ref="AG1901" ca="1">_xlfn.IFS(Table1[[#This Row],[Experience]]&lt;=3,"Junior",Table1[[#This Row],[Experience]]&lt;=7,"Mid Level",Table1[[#This Row],[Experience]]&gt;=7,"Senior")</f>
        <v>Junior</v>
      </c>
      <c r="AH1901" t="str">
        <f>IF(Table1[[#This Row],[Attendance %]]&gt;75,"OK","Below 75")</f>
        <v>Below 75</v>
      </c>
      <c r="AI1901" t="b">
        <f>ISBLANK(Table1[[#This Row],[Employee ID]])</f>
        <v>0</v>
      </c>
      <c r="AJ1901" t="b">
        <f>ISNUMBER(Table1[[#This Row],[Total Salary  ]])</f>
        <v>1</v>
      </c>
      <c r="AK1901" t="str">
        <f>IFERROR(_xlfn.XLOOKUP(Table1[[#This Row],[Manager ID]],MANAGERS!A:A,MANAGERS!B:B),"Not Found")</f>
        <v>Manager_1</v>
      </c>
    </row>
    <row r="1902" spans="1:37" x14ac:dyDescent="0.2">
      <c r="A1902" t="s">
        <v>222</v>
      </c>
      <c r="B1902" t="s">
        <v>71</v>
      </c>
      <c r="C1902" t="s">
        <v>21</v>
      </c>
      <c r="D1902" t="s">
        <v>16</v>
      </c>
      <c r="E1902" t="s">
        <v>65</v>
      </c>
      <c r="F1902" s="1">
        <v>43122</v>
      </c>
      <c r="G1902" s="1">
        <v>36582</v>
      </c>
      <c r="H1902">
        <v>92286</v>
      </c>
      <c r="I1902">
        <v>9828</v>
      </c>
      <c r="J1902">
        <v>87</v>
      </c>
      <c r="K1902">
        <v>45</v>
      </c>
      <c r="L1902" t="s">
        <v>37</v>
      </c>
      <c r="M1902">
        <v>115</v>
      </c>
      <c r="N1902">
        <f>Table1[[#This Row],[Basic Salary]]+Table1[[#This Row],[Bonus]]</f>
        <v>102114</v>
      </c>
      <c r="O1902" s="2">
        <f>Table1[[#This Row],[Bonus]]/Table1[[#This Row],[Basic Salary]]</f>
        <v>0.10649502633118783</v>
      </c>
      <c r="P1902">
        <f ca="1">DATEDIF(Table1[[#This Row],[Date of Birth]],TODAY(),"Y")</f>
        <v>26</v>
      </c>
      <c r="Q1902">
        <f ca="1">DATEDIF(Table1[[#This Row],[Joining Date]],TODAY(),"Y")</f>
        <v>8</v>
      </c>
      <c r="R1902" t="str">
        <f ca="1">IF(YEAR(Table1[[#This Row],[Joining Date]])=YEAR(TODAY()),"Yes","No")</f>
        <v>No</v>
      </c>
      <c r="S1902" t="str">
        <f ca="1">IF(Table1[[#This Row],[Experience]]&gt;5,"Yes","No")</f>
        <v>Yes</v>
      </c>
      <c r="T1902" t="str">
        <f>TEXT(Table1[[#This Row],[Joining Date]],"mmmm")</f>
        <v>January</v>
      </c>
      <c r="U1902" t="str">
        <f>TEXT(Table1[[#This Row],[Joining Date]],"yyyy")</f>
        <v>2018</v>
      </c>
      <c r="V1902" s="5">
        <f ca="1">TODAY()-Table1[[#This Row],[Joining Date]]</f>
        <v>3117</v>
      </c>
      <c r="W1902" t="str">
        <f>LEFT(Table1[[#This Row],[Employee Name]],FIND(" ",Table1[[#This Row],[Employee Name]])-1)</f>
        <v>Sneha</v>
      </c>
      <c r="X1902" t="str">
        <f>RIGHT(Table1[[#This Row],[Employee Name]],LEN(Table1[[#This Row],[Employee Name]])-FIND(" ",Table1[[#This Row],[Employee Name]]))</f>
        <v>Iyer</v>
      </c>
      <c r="Y1902" t="str">
        <f>Table1[[#This Row],[Department]]&amp;"-"&amp;Table1[[#This Row],[Employee ID]]</f>
        <v>HR-E00166</v>
      </c>
      <c r="Z1902" t="str">
        <f>LEFT(Table1[[#This Row],[Department]],3)</f>
        <v>HR</v>
      </c>
      <c r="AA1902" t="str">
        <f>_xlfn.XLOOKUP(Table1[[#This Row],[Manager ID]],MANAGERS!A:A,MANAGERS!B:B)</f>
        <v>Manager_15</v>
      </c>
      <c r="AB1902" t="str" cm="1">
        <f t="array" ref="AB1902">_xlfn.XLOOKUP(Table1[[#This Row],[Manager ID]],Table2[[#All],[Manager ID]],Table2[[#All],[Department Head]])</f>
        <v>Support</v>
      </c>
      <c r="AC1902" s="2">
        <f>_xlfn.XLOOKUP(Table1[[#This Row],[City]],L:L,O:O)</f>
        <v>0.24036902712549932</v>
      </c>
      <c r="AD1902" t="str" cm="1">
        <f t="array" ref="AD1902">_xlfn.IFS(Table1[[#This Row],[Performance Score]]&gt;=90,"Excellent",Table1[[#This Row],[Performance Score]]&gt;=75,"Good",Table1[[#This Row],[Performance Score]]&gt;=60,"Average",Table1[[#This Row],[Performance Score]]&lt;=60,"Need Improvement")</f>
        <v>Need Improvement</v>
      </c>
      <c r="AE1902" t="str">
        <f>IF(AND(Table1[[#This Row],[Attendance %]]&gt;=80,(Table1[[#This Row],[Performance Score]]&gt;=80)),"Eligible","Not Eligible")</f>
        <v>Not Eligible</v>
      </c>
      <c r="AF1902" t="str">
        <f>IF(Table1[[#This Row],[Performance Score]]&gt;=80,"High Performer","Low Performer")</f>
        <v>Low Performer</v>
      </c>
      <c r="AG1902" t="str" cm="1">
        <f t="array" aca="1" ref="AG1902" ca="1">_xlfn.IFS(Table1[[#This Row],[Experience]]&lt;=3,"Junior",Table1[[#This Row],[Experience]]&lt;=7,"Mid Level",Table1[[#This Row],[Experience]]&gt;=7,"Senior")</f>
        <v>Senior</v>
      </c>
      <c r="AH1902" t="str">
        <f>IF(Table1[[#This Row],[Attendance %]]&gt;75,"OK","Below 75")</f>
        <v>OK</v>
      </c>
      <c r="AI1902" t="b">
        <f>ISBLANK(Table1[[#This Row],[Employee ID]])</f>
        <v>0</v>
      </c>
      <c r="AJ1902" t="b">
        <f>ISNUMBER(Table1[[#This Row],[Total Salary  ]])</f>
        <v>1</v>
      </c>
      <c r="AK1902" t="str">
        <f>IFERROR(_xlfn.XLOOKUP(Table1[[#This Row],[Manager ID]],MANAGERS!A:A,MANAGERS!B:B),"Not Found")</f>
        <v>Manager_15</v>
      </c>
    </row>
    <row r="1903" spans="1:37" x14ac:dyDescent="0.2">
      <c r="A1903" t="s">
        <v>160</v>
      </c>
      <c r="B1903" t="s">
        <v>42</v>
      </c>
      <c r="C1903" t="s">
        <v>21</v>
      </c>
      <c r="D1903" t="s">
        <v>81</v>
      </c>
      <c r="E1903" t="s">
        <v>17</v>
      </c>
      <c r="F1903" s="1">
        <v>44948</v>
      </c>
      <c r="G1903" s="1">
        <v>37215</v>
      </c>
      <c r="H1903">
        <v>95912</v>
      </c>
      <c r="I1903">
        <v>6176</v>
      </c>
      <c r="J1903">
        <v>99</v>
      </c>
      <c r="K1903">
        <v>44</v>
      </c>
      <c r="L1903" t="s">
        <v>37</v>
      </c>
      <c r="M1903">
        <v>110</v>
      </c>
      <c r="N1903">
        <f>Table1[[#This Row],[Basic Salary]]+Table1[[#This Row],[Bonus]]</f>
        <v>102088</v>
      </c>
      <c r="O1903" s="2">
        <f>Table1[[#This Row],[Bonus]]/Table1[[#This Row],[Basic Salary]]</f>
        <v>6.4392359663024437E-2</v>
      </c>
      <c r="P1903">
        <f ca="1">DATEDIF(Table1[[#This Row],[Date of Birth]],TODAY(),"Y")</f>
        <v>24</v>
      </c>
      <c r="Q1903">
        <f ca="1">DATEDIF(Table1[[#This Row],[Joining Date]],TODAY(),"Y")</f>
        <v>3</v>
      </c>
      <c r="R1903" t="str">
        <f ca="1">IF(YEAR(Table1[[#This Row],[Joining Date]])=YEAR(TODAY()),"Yes","No")</f>
        <v>No</v>
      </c>
      <c r="S1903" t="str">
        <f ca="1">IF(Table1[[#This Row],[Experience]]&gt;5,"Yes","No")</f>
        <v>No</v>
      </c>
      <c r="T1903" t="str">
        <f>TEXT(Table1[[#This Row],[Joining Date]],"mmmm")</f>
        <v>January</v>
      </c>
      <c r="U1903" t="str">
        <f>TEXT(Table1[[#This Row],[Joining Date]],"yyyy")</f>
        <v>2023</v>
      </c>
      <c r="V1903" s="5">
        <f ca="1">TODAY()-Table1[[#This Row],[Joining Date]]</f>
        <v>1291</v>
      </c>
      <c r="W1903" t="str">
        <f>LEFT(Table1[[#This Row],[Employee Name]],FIND(" ",Table1[[#This Row],[Employee Name]])-1)</f>
        <v>Krishna</v>
      </c>
      <c r="X1903" t="str">
        <f>RIGHT(Table1[[#This Row],[Employee Name]],LEN(Table1[[#This Row],[Employee Name]])-FIND(" ",Table1[[#This Row],[Employee Name]]))</f>
        <v>Chaitanya</v>
      </c>
      <c r="Y1903" t="str">
        <f>Table1[[#This Row],[Department]]&amp;"-"&amp;Table1[[#This Row],[Employee ID]]</f>
        <v>Sales-E00104</v>
      </c>
      <c r="Z1903" t="str">
        <f>LEFT(Table1[[#This Row],[Department]],3)</f>
        <v>Sal</v>
      </c>
      <c r="AA1903" t="str">
        <f>_xlfn.XLOOKUP(Table1[[#This Row],[Manager ID]],MANAGERS!A:A,MANAGERS!B:B)</f>
        <v>Manager_10</v>
      </c>
      <c r="AB1903" t="str" cm="1">
        <f t="array" ref="AB1903">_xlfn.XLOOKUP(Table1[[#This Row],[Manager ID]],Table2[[#All],[Manager ID]],Table2[[#All],[Department Head]])</f>
        <v>HR</v>
      </c>
      <c r="AC1903" s="2">
        <f>_xlfn.XLOOKUP(Table1[[#This Row],[City]],L:L,O:O)</f>
        <v>0.24036902712549932</v>
      </c>
      <c r="AD1903" t="str" cm="1">
        <f t="array" ref="AD1903">_xlfn.IFS(Table1[[#This Row],[Performance Score]]&gt;=90,"Excellent",Table1[[#This Row],[Performance Score]]&gt;=75,"Good",Table1[[#This Row],[Performance Score]]&gt;=60,"Average",Table1[[#This Row],[Performance Score]]&lt;=60,"Need Improvement")</f>
        <v>Need Improvement</v>
      </c>
      <c r="AE1903" t="str">
        <f>IF(AND(Table1[[#This Row],[Attendance %]]&gt;=80,(Table1[[#This Row],[Performance Score]]&gt;=80)),"Eligible","Not Eligible")</f>
        <v>Not Eligible</v>
      </c>
      <c r="AF1903" t="str">
        <f>IF(Table1[[#This Row],[Performance Score]]&gt;=80,"High Performer","Low Performer")</f>
        <v>Low Performer</v>
      </c>
      <c r="AG1903" t="str" cm="1">
        <f t="array" aca="1" ref="AG1903" ca="1">_xlfn.IFS(Table1[[#This Row],[Experience]]&lt;=3,"Junior",Table1[[#This Row],[Experience]]&lt;=7,"Mid Level",Table1[[#This Row],[Experience]]&gt;=7,"Senior")</f>
        <v>Junior</v>
      </c>
      <c r="AH1903" t="str">
        <f>IF(Table1[[#This Row],[Attendance %]]&gt;75,"OK","Below 75")</f>
        <v>OK</v>
      </c>
      <c r="AI1903" t="b">
        <f>ISBLANK(Table1[[#This Row],[Employee ID]])</f>
        <v>0</v>
      </c>
      <c r="AJ1903" t="b">
        <f>ISNUMBER(Table1[[#This Row],[Total Salary  ]])</f>
        <v>1</v>
      </c>
      <c r="AK1903" t="str">
        <f>IFERROR(_xlfn.XLOOKUP(Table1[[#This Row],[Manager ID]],MANAGERS!A:A,MANAGERS!B:B),"Not Found")</f>
        <v>Manager_10</v>
      </c>
    </row>
    <row r="1904" spans="1:37" x14ac:dyDescent="0.2">
      <c r="A1904" t="s">
        <v>1519</v>
      </c>
      <c r="B1904" t="s">
        <v>48</v>
      </c>
      <c r="C1904" t="s">
        <v>15</v>
      </c>
      <c r="D1904" t="s">
        <v>33</v>
      </c>
      <c r="E1904" t="s">
        <v>22</v>
      </c>
      <c r="F1904" s="1">
        <v>44137</v>
      </c>
      <c r="G1904" s="1">
        <v>34319</v>
      </c>
      <c r="H1904">
        <v>93713</v>
      </c>
      <c r="I1904">
        <v>8362</v>
      </c>
      <c r="J1904">
        <v>100</v>
      </c>
      <c r="K1904">
        <v>78</v>
      </c>
      <c r="L1904" t="s">
        <v>27</v>
      </c>
      <c r="M1904">
        <v>108</v>
      </c>
      <c r="N1904">
        <f>Table1[[#This Row],[Basic Salary]]+Table1[[#This Row],[Bonus]]</f>
        <v>102075</v>
      </c>
      <c r="O1904" s="2">
        <f>Table1[[#This Row],[Bonus]]/Table1[[#This Row],[Basic Salary]]</f>
        <v>8.9229882727049611E-2</v>
      </c>
      <c r="P1904">
        <f ca="1">DATEDIF(Table1[[#This Row],[Date of Birth]],TODAY(),"Y")</f>
        <v>32</v>
      </c>
      <c r="Q1904">
        <f ca="1">DATEDIF(Table1[[#This Row],[Joining Date]],TODAY(),"Y")</f>
        <v>5</v>
      </c>
      <c r="R1904" t="str">
        <f ca="1">IF(YEAR(Table1[[#This Row],[Joining Date]])=YEAR(TODAY()),"Yes","No")</f>
        <v>No</v>
      </c>
      <c r="S1904" t="str">
        <f ca="1">IF(Table1[[#This Row],[Experience]]&gt;5,"Yes","No")</f>
        <v>No</v>
      </c>
      <c r="T1904" t="str">
        <f>TEXT(Table1[[#This Row],[Joining Date]],"mmmm")</f>
        <v>November</v>
      </c>
      <c r="U1904" t="str">
        <f>TEXT(Table1[[#This Row],[Joining Date]],"yyyy")</f>
        <v>2020</v>
      </c>
      <c r="V1904" s="5">
        <f ca="1">TODAY()-Table1[[#This Row],[Joining Date]]</f>
        <v>2102</v>
      </c>
      <c r="W1904" t="str">
        <f>LEFT(Table1[[#This Row],[Employee Name]],FIND(" ",Table1[[#This Row],[Employee Name]])-1)</f>
        <v>Aditya</v>
      </c>
      <c r="X1904" t="str">
        <f>RIGHT(Table1[[#This Row],[Employee Name]],LEN(Table1[[#This Row],[Employee Name]])-FIND(" ",Table1[[#This Row],[Employee Name]]))</f>
        <v>Kapoor</v>
      </c>
      <c r="Y1904" t="str">
        <f>Table1[[#This Row],[Department]]&amp;"-"&amp;Table1[[#This Row],[Employee ID]]</f>
        <v>Marketing-E01463</v>
      </c>
      <c r="Z1904" t="str">
        <f>LEFT(Table1[[#This Row],[Department]],3)</f>
        <v>Mar</v>
      </c>
      <c r="AA1904" t="str">
        <f>_xlfn.XLOOKUP(Table1[[#This Row],[Manager ID]],MANAGERS!A:A,MANAGERS!B:B)</f>
        <v>Manager_8</v>
      </c>
      <c r="AB1904" t="str" cm="1">
        <f t="array" ref="AB1904">_xlfn.XLOOKUP(Table1[[#This Row],[Manager ID]],Table2[[#All],[Manager ID]],Table2[[#All],[Department Head]])</f>
        <v>Sales</v>
      </c>
      <c r="AC1904" s="2">
        <f>_xlfn.XLOOKUP(Table1[[#This Row],[City]],L:L,O:O)</f>
        <v>0.23674293405114402</v>
      </c>
      <c r="AD1904" t="str" cm="1">
        <f t="array" ref="AD1904">_xlfn.IFS(Table1[[#This Row],[Performance Score]]&gt;=90,"Excellent",Table1[[#This Row],[Performance Score]]&gt;=75,"Good",Table1[[#This Row],[Performance Score]]&gt;=60,"Average",Table1[[#This Row],[Performance Score]]&lt;=60,"Need Improvement")</f>
        <v>Good</v>
      </c>
      <c r="AE1904" t="str">
        <f>IF(AND(Table1[[#This Row],[Attendance %]]&gt;=80,(Table1[[#This Row],[Performance Score]]&gt;=80)),"Eligible","Not Eligible")</f>
        <v>Not Eligible</v>
      </c>
      <c r="AF1904" t="str">
        <f>IF(Table1[[#This Row],[Performance Score]]&gt;=80,"High Performer","Low Performer")</f>
        <v>Low Performer</v>
      </c>
      <c r="AG1904" t="str" cm="1">
        <f t="array" aca="1" ref="AG1904" ca="1">_xlfn.IFS(Table1[[#This Row],[Experience]]&lt;=3,"Junior",Table1[[#This Row],[Experience]]&lt;=7,"Mid Level",Table1[[#This Row],[Experience]]&gt;=7,"Senior")</f>
        <v>Mid Level</v>
      </c>
      <c r="AH1904" t="str">
        <f>IF(Table1[[#This Row],[Attendance %]]&gt;75,"OK","Below 75")</f>
        <v>OK</v>
      </c>
      <c r="AI1904" t="b">
        <f>ISBLANK(Table1[[#This Row],[Employee ID]])</f>
        <v>0</v>
      </c>
      <c r="AJ1904" t="b">
        <f>ISNUMBER(Table1[[#This Row],[Total Salary  ]])</f>
        <v>1</v>
      </c>
      <c r="AK1904" t="str">
        <f>IFERROR(_xlfn.XLOOKUP(Table1[[#This Row],[Manager ID]],MANAGERS!A:A,MANAGERS!B:B),"Not Found")</f>
        <v>Manager_8</v>
      </c>
    </row>
    <row r="1905" spans="1:37" x14ac:dyDescent="0.2">
      <c r="A1905" t="s">
        <v>4896</v>
      </c>
      <c r="B1905" t="s">
        <v>93</v>
      </c>
      <c r="C1905" t="s">
        <v>15</v>
      </c>
      <c r="D1905" t="s">
        <v>25</v>
      </c>
      <c r="E1905" t="s">
        <v>26</v>
      </c>
      <c r="F1905" s="1">
        <v>43694</v>
      </c>
      <c r="G1905" s="1">
        <v>33896</v>
      </c>
      <c r="H1905">
        <v>76165</v>
      </c>
      <c r="I1905">
        <v>25863</v>
      </c>
      <c r="J1905">
        <v>62</v>
      </c>
      <c r="K1905">
        <v>77</v>
      </c>
      <c r="L1905" t="s">
        <v>34</v>
      </c>
      <c r="M1905">
        <v>114</v>
      </c>
      <c r="N1905">
        <f>Table1[[#This Row],[Basic Salary]]+Table1[[#This Row],[Bonus]]</f>
        <v>102028</v>
      </c>
      <c r="O1905" s="2">
        <f>Table1[[#This Row],[Bonus]]/Table1[[#This Row],[Basic Salary]]</f>
        <v>0.33956541718637168</v>
      </c>
      <c r="P1905">
        <f ca="1">DATEDIF(Table1[[#This Row],[Date of Birth]],TODAY(),"Y")</f>
        <v>33</v>
      </c>
      <c r="Q1905">
        <f ca="1">DATEDIF(Table1[[#This Row],[Joining Date]],TODAY(),"Y")</f>
        <v>6</v>
      </c>
      <c r="R1905" t="str">
        <f ca="1">IF(YEAR(Table1[[#This Row],[Joining Date]])=YEAR(TODAY()),"Yes","No")</f>
        <v>No</v>
      </c>
      <c r="S1905" t="str">
        <f ca="1">IF(Table1[[#This Row],[Experience]]&gt;5,"Yes","No")</f>
        <v>Yes</v>
      </c>
      <c r="T1905" t="str">
        <f>TEXT(Table1[[#This Row],[Joining Date]],"mmmm")</f>
        <v>August</v>
      </c>
      <c r="U1905" t="str">
        <f>TEXT(Table1[[#This Row],[Joining Date]],"yyyy")</f>
        <v>2019</v>
      </c>
      <c r="V1905" s="5">
        <f ca="1">TODAY()-Table1[[#This Row],[Joining Date]]</f>
        <v>2545</v>
      </c>
      <c r="W1905" t="str">
        <f>LEFT(Table1[[#This Row],[Employee Name]],FIND(" ",Table1[[#This Row],[Employee Name]])-1)</f>
        <v>Priya</v>
      </c>
      <c r="X1905" t="str">
        <f>RIGHT(Table1[[#This Row],[Employee Name]],LEN(Table1[[#This Row],[Employee Name]])-FIND(" ",Table1[[#This Row],[Employee Name]]))</f>
        <v>Reddy</v>
      </c>
      <c r="Y1905" t="str">
        <f>Table1[[#This Row],[Department]]&amp;"-"&amp;Table1[[#This Row],[Employee ID]]</f>
        <v>Finance-E04840</v>
      </c>
      <c r="Z1905" t="str">
        <f>LEFT(Table1[[#This Row],[Department]],3)</f>
        <v>Fin</v>
      </c>
      <c r="AA1905" t="str">
        <f>_xlfn.XLOOKUP(Table1[[#This Row],[Manager ID]],MANAGERS!A:A,MANAGERS!B:B)</f>
        <v>Manager_14</v>
      </c>
      <c r="AB1905" t="str" cm="1">
        <f t="array" ref="AB1905">_xlfn.XLOOKUP(Table1[[#This Row],[Manager ID]],Table2[[#All],[Manager ID]],Table2[[#All],[Department Head]])</f>
        <v>Marketing</v>
      </c>
      <c r="AC1905" s="2">
        <f>_xlfn.XLOOKUP(Table1[[#This Row],[City]],L:L,O:O)</f>
        <v>0.24030340748661314</v>
      </c>
      <c r="AD1905" t="str" cm="1">
        <f t="array" ref="AD1905">_xlfn.IFS(Table1[[#This Row],[Performance Score]]&gt;=90,"Excellent",Table1[[#This Row],[Performance Score]]&gt;=75,"Good",Table1[[#This Row],[Performance Score]]&gt;=60,"Average",Table1[[#This Row],[Performance Score]]&lt;=60,"Need Improvement")</f>
        <v>Good</v>
      </c>
      <c r="AE1905" t="str">
        <f>IF(AND(Table1[[#This Row],[Attendance %]]&gt;=80,(Table1[[#This Row],[Performance Score]]&gt;=80)),"Eligible","Not Eligible")</f>
        <v>Not Eligible</v>
      </c>
      <c r="AF1905" t="str">
        <f>IF(Table1[[#This Row],[Performance Score]]&gt;=80,"High Performer","Low Performer")</f>
        <v>Low Performer</v>
      </c>
      <c r="AG1905" t="str" cm="1">
        <f t="array" aca="1" ref="AG1905" ca="1">_xlfn.IFS(Table1[[#This Row],[Experience]]&lt;=3,"Junior",Table1[[#This Row],[Experience]]&lt;=7,"Mid Level",Table1[[#This Row],[Experience]]&gt;=7,"Senior")</f>
        <v>Mid Level</v>
      </c>
      <c r="AH1905" t="str">
        <f>IF(Table1[[#This Row],[Attendance %]]&gt;75,"OK","Below 75")</f>
        <v>Below 75</v>
      </c>
      <c r="AI1905" t="b">
        <f>ISBLANK(Table1[[#This Row],[Employee ID]])</f>
        <v>0</v>
      </c>
      <c r="AJ1905" t="b">
        <f>ISNUMBER(Table1[[#This Row],[Total Salary  ]])</f>
        <v>1</v>
      </c>
      <c r="AK1905" t="str">
        <f>IFERROR(_xlfn.XLOOKUP(Table1[[#This Row],[Manager ID]],MANAGERS!A:A,MANAGERS!B:B),"Not Found")</f>
        <v>Manager_14</v>
      </c>
    </row>
    <row r="1906" spans="1:37" x14ac:dyDescent="0.2">
      <c r="A1906" t="s">
        <v>4489</v>
      </c>
      <c r="B1906" t="s">
        <v>75</v>
      </c>
      <c r="C1906" t="s">
        <v>21</v>
      </c>
      <c r="D1906" t="s">
        <v>33</v>
      </c>
      <c r="E1906" t="s">
        <v>65</v>
      </c>
      <c r="F1906" s="1">
        <v>42573</v>
      </c>
      <c r="G1906" s="1">
        <v>33153</v>
      </c>
      <c r="H1906">
        <v>79305</v>
      </c>
      <c r="I1906">
        <v>22657</v>
      </c>
      <c r="J1906">
        <v>75</v>
      </c>
      <c r="K1906">
        <v>45</v>
      </c>
      <c r="L1906" t="s">
        <v>34</v>
      </c>
      <c r="M1906">
        <v>106</v>
      </c>
      <c r="N1906">
        <f>Table1[[#This Row],[Basic Salary]]+Table1[[#This Row],[Bonus]]</f>
        <v>101962</v>
      </c>
      <c r="O1906" s="2">
        <f>Table1[[#This Row],[Bonus]]/Table1[[#This Row],[Basic Salary]]</f>
        <v>0.28569447071433074</v>
      </c>
      <c r="P1906">
        <f ca="1">DATEDIF(Table1[[#This Row],[Date of Birth]],TODAY(),"Y")</f>
        <v>35</v>
      </c>
      <c r="Q1906">
        <f ca="1">DATEDIF(Table1[[#This Row],[Joining Date]],TODAY(),"Y")</f>
        <v>10</v>
      </c>
      <c r="R1906" t="str">
        <f ca="1">IF(YEAR(Table1[[#This Row],[Joining Date]])=YEAR(TODAY()),"Yes","No")</f>
        <v>No</v>
      </c>
      <c r="S1906" t="str">
        <f ca="1">IF(Table1[[#This Row],[Experience]]&gt;5,"Yes","No")</f>
        <v>Yes</v>
      </c>
      <c r="T1906" t="str">
        <f>TEXT(Table1[[#This Row],[Joining Date]],"mmmm")</f>
        <v>July</v>
      </c>
      <c r="U1906" t="str">
        <f>TEXT(Table1[[#This Row],[Joining Date]],"yyyy")</f>
        <v>2016</v>
      </c>
      <c r="V1906" s="5">
        <f ca="1">TODAY()-Table1[[#This Row],[Joining Date]]</f>
        <v>3666</v>
      </c>
      <c r="W1906" t="str">
        <f>LEFT(Table1[[#This Row],[Employee Name]],FIND(" ",Table1[[#This Row],[Employee Name]])-1)</f>
        <v>Ishita</v>
      </c>
      <c r="X1906" t="str">
        <f>RIGHT(Table1[[#This Row],[Employee Name]],LEN(Table1[[#This Row],[Employee Name]])-FIND(" ",Table1[[#This Row],[Employee Name]]))</f>
        <v>Roy</v>
      </c>
      <c r="Y1906" t="str">
        <f>Table1[[#This Row],[Department]]&amp;"-"&amp;Table1[[#This Row],[Employee ID]]</f>
        <v>Marketing-E04433</v>
      </c>
      <c r="Z1906" t="str">
        <f>LEFT(Table1[[#This Row],[Department]],3)</f>
        <v>Mar</v>
      </c>
      <c r="AA1906" t="str">
        <f>_xlfn.XLOOKUP(Table1[[#This Row],[Manager ID]],MANAGERS!A:A,MANAGERS!B:B)</f>
        <v>Manager_6</v>
      </c>
      <c r="AB1906" t="str" cm="1">
        <f t="array" ref="AB1906">_xlfn.XLOOKUP(Table1[[#This Row],[Manager ID]],Table2[[#All],[Manager ID]],Table2[[#All],[Department Head]])</f>
        <v>HR</v>
      </c>
      <c r="AC1906" s="2">
        <f>_xlfn.XLOOKUP(Table1[[#This Row],[City]],L:L,O:O)</f>
        <v>0.24030340748661314</v>
      </c>
      <c r="AD1906" t="str" cm="1">
        <f t="array" ref="AD1906">_xlfn.IFS(Table1[[#This Row],[Performance Score]]&gt;=90,"Excellent",Table1[[#This Row],[Performance Score]]&gt;=75,"Good",Table1[[#This Row],[Performance Score]]&gt;=60,"Average",Table1[[#This Row],[Performance Score]]&lt;=60,"Need Improvement")</f>
        <v>Need Improvement</v>
      </c>
      <c r="AE1906" t="str">
        <f>IF(AND(Table1[[#This Row],[Attendance %]]&gt;=80,(Table1[[#This Row],[Performance Score]]&gt;=80)),"Eligible","Not Eligible")</f>
        <v>Not Eligible</v>
      </c>
      <c r="AF1906" t="str">
        <f>IF(Table1[[#This Row],[Performance Score]]&gt;=80,"High Performer","Low Performer")</f>
        <v>Low Performer</v>
      </c>
      <c r="AG1906" t="str" cm="1">
        <f t="array" aca="1" ref="AG1906" ca="1">_xlfn.IFS(Table1[[#This Row],[Experience]]&lt;=3,"Junior",Table1[[#This Row],[Experience]]&lt;=7,"Mid Level",Table1[[#This Row],[Experience]]&gt;=7,"Senior")</f>
        <v>Senior</v>
      </c>
      <c r="AH1906" t="str">
        <f>IF(Table1[[#This Row],[Attendance %]]&gt;75,"OK","Below 75")</f>
        <v>Below 75</v>
      </c>
      <c r="AI1906" t="b">
        <f>ISBLANK(Table1[[#This Row],[Employee ID]])</f>
        <v>0</v>
      </c>
      <c r="AJ1906" t="b">
        <f>ISNUMBER(Table1[[#This Row],[Total Salary  ]])</f>
        <v>1</v>
      </c>
      <c r="AK1906" t="str">
        <f>IFERROR(_xlfn.XLOOKUP(Table1[[#This Row],[Manager ID]],MANAGERS!A:A,MANAGERS!B:B),"Not Found")</f>
        <v>Manager_6</v>
      </c>
    </row>
    <row r="1907" spans="1:37" x14ac:dyDescent="0.2">
      <c r="A1907" t="s">
        <v>928</v>
      </c>
      <c r="B1907" t="s">
        <v>60</v>
      </c>
      <c r="C1907" t="s">
        <v>21</v>
      </c>
      <c r="D1907" t="s">
        <v>16</v>
      </c>
      <c r="E1907" t="s">
        <v>51</v>
      </c>
      <c r="F1907" s="1">
        <v>44490</v>
      </c>
      <c r="G1907" s="1">
        <v>34470</v>
      </c>
      <c r="H1907">
        <v>77664</v>
      </c>
      <c r="I1907">
        <v>24296</v>
      </c>
      <c r="J1907">
        <v>62</v>
      </c>
      <c r="K1907">
        <v>71</v>
      </c>
      <c r="L1907" t="s">
        <v>34</v>
      </c>
      <c r="M1907">
        <v>101</v>
      </c>
      <c r="N1907">
        <f>Table1[[#This Row],[Basic Salary]]+Table1[[#This Row],[Bonus]]</f>
        <v>101960</v>
      </c>
      <c r="O1907" s="2">
        <f>Table1[[#This Row],[Bonus]]/Table1[[#This Row],[Basic Salary]]</f>
        <v>0.31283477544293364</v>
      </c>
      <c r="P1907">
        <f ca="1">DATEDIF(Table1[[#This Row],[Date of Birth]],TODAY(),"Y")</f>
        <v>32</v>
      </c>
      <c r="Q1907">
        <f ca="1">DATEDIF(Table1[[#This Row],[Joining Date]],TODAY(),"Y")</f>
        <v>4</v>
      </c>
      <c r="R1907" t="str">
        <f ca="1">IF(YEAR(Table1[[#This Row],[Joining Date]])=YEAR(TODAY()),"Yes","No")</f>
        <v>No</v>
      </c>
      <c r="S1907" t="str">
        <f ca="1">IF(Table1[[#This Row],[Experience]]&gt;5,"Yes","No")</f>
        <v>No</v>
      </c>
      <c r="T1907" t="str">
        <f>TEXT(Table1[[#This Row],[Joining Date]],"mmmm")</f>
        <v>October</v>
      </c>
      <c r="U1907" t="str">
        <f>TEXT(Table1[[#This Row],[Joining Date]],"yyyy")</f>
        <v>2021</v>
      </c>
      <c r="V1907" s="5">
        <f ca="1">TODAY()-Table1[[#This Row],[Joining Date]]</f>
        <v>1749</v>
      </c>
      <c r="W1907" t="str">
        <f>LEFT(Table1[[#This Row],[Employee Name]],FIND(" ",Table1[[#This Row],[Employee Name]])-1)</f>
        <v>Gayathri</v>
      </c>
      <c r="X1907" t="str">
        <f>RIGHT(Table1[[#This Row],[Employee Name]],LEN(Table1[[#This Row],[Employee Name]])-FIND(" ",Table1[[#This Row],[Employee Name]]))</f>
        <v>Iyer</v>
      </c>
      <c r="Y1907" t="str">
        <f>Table1[[#This Row],[Department]]&amp;"-"&amp;Table1[[#This Row],[Employee ID]]</f>
        <v>HR-E00872</v>
      </c>
      <c r="Z1907" t="str">
        <f>LEFT(Table1[[#This Row],[Department]],3)</f>
        <v>HR</v>
      </c>
      <c r="AA1907" t="str">
        <f>_xlfn.XLOOKUP(Table1[[#This Row],[Manager ID]],MANAGERS!A:A,MANAGERS!B:B)</f>
        <v>Manager_1</v>
      </c>
      <c r="AB1907" t="str" cm="1">
        <f t="array" ref="AB1907">_xlfn.XLOOKUP(Table1[[#This Row],[Manager ID]],Table2[[#All],[Manager ID]],Table2[[#All],[Department Head]])</f>
        <v>Support</v>
      </c>
      <c r="AC1907" s="2">
        <f>_xlfn.XLOOKUP(Table1[[#This Row],[City]],L:L,O:O)</f>
        <v>0.24030340748661314</v>
      </c>
      <c r="AD1907" t="str" cm="1">
        <f t="array" ref="AD1907">_xlfn.IFS(Table1[[#This Row],[Performance Score]]&gt;=90,"Excellent",Table1[[#This Row],[Performance Score]]&gt;=75,"Good",Table1[[#This Row],[Performance Score]]&gt;=60,"Average",Table1[[#This Row],[Performance Score]]&lt;=60,"Need Improvement")</f>
        <v>Average</v>
      </c>
      <c r="AE1907" t="str">
        <f>IF(AND(Table1[[#This Row],[Attendance %]]&gt;=80,(Table1[[#This Row],[Performance Score]]&gt;=80)),"Eligible","Not Eligible")</f>
        <v>Not Eligible</v>
      </c>
      <c r="AF1907" t="str">
        <f>IF(Table1[[#This Row],[Performance Score]]&gt;=80,"High Performer","Low Performer")</f>
        <v>Low Performer</v>
      </c>
      <c r="AG1907" t="str" cm="1">
        <f t="array" aca="1" ref="AG1907" ca="1">_xlfn.IFS(Table1[[#This Row],[Experience]]&lt;=3,"Junior",Table1[[#This Row],[Experience]]&lt;=7,"Mid Level",Table1[[#This Row],[Experience]]&gt;=7,"Senior")</f>
        <v>Mid Level</v>
      </c>
      <c r="AH1907" t="str">
        <f>IF(Table1[[#This Row],[Attendance %]]&gt;75,"OK","Below 75")</f>
        <v>Below 75</v>
      </c>
      <c r="AI1907" t="b">
        <f>ISBLANK(Table1[[#This Row],[Employee ID]])</f>
        <v>0</v>
      </c>
      <c r="AJ1907" t="b">
        <f>ISNUMBER(Table1[[#This Row],[Total Salary  ]])</f>
        <v>1</v>
      </c>
      <c r="AK1907" t="str">
        <f>IFERROR(_xlfn.XLOOKUP(Table1[[#This Row],[Manager ID]],MANAGERS!A:A,MANAGERS!B:B),"Not Found")</f>
        <v>Manager_1</v>
      </c>
    </row>
    <row r="1908" spans="1:37" x14ac:dyDescent="0.2">
      <c r="A1908" t="s">
        <v>1686</v>
      </c>
      <c r="B1908" t="s">
        <v>42</v>
      </c>
      <c r="C1908" t="s">
        <v>15</v>
      </c>
      <c r="D1908" t="s">
        <v>46</v>
      </c>
      <c r="E1908" t="s">
        <v>22</v>
      </c>
      <c r="F1908" s="1">
        <v>42820</v>
      </c>
      <c r="G1908" s="1">
        <v>37120</v>
      </c>
      <c r="H1908">
        <v>88733</v>
      </c>
      <c r="I1908">
        <v>13160</v>
      </c>
      <c r="J1908">
        <v>60</v>
      </c>
      <c r="K1908">
        <v>64</v>
      </c>
      <c r="L1908" t="s">
        <v>34</v>
      </c>
      <c r="M1908">
        <v>106</v>
      </c>
      <c r="N1908">
        <f>Table1[[#This Row],[Basic Salary]]+Table1[[#This Row],[Bonus]]</f>
        <v>101893</v>
      </c>
      <c r="O1908" s="2">
        <f>Table1[[#This Row],[Bonus]]/Table1[[#This Row],[Basic Salary]]</f>
        <v>0.14831009883583335</v>
      </c>
      <c r="P1908">
        <f ca="1">DATEDIF(Table1[[#This Row],[Date of Birth]],TODAY(),"Y")</f>
        <v>24</v>
      </c>
      <c r="Q1908">
        <f ca="1">DATEDIF(Table1[[#This Row],[Joining Date]],TODAY(),"Y")</f>
        <v>9</v>
      </c>
      <c r="R1908" t="str">
        <f ca="1">IF(YEAR(Table1[[#This Row],[Joining Date]])=YEAR(TODAY()),"Yes","No")</f>
        <v>No</v>
      </c>
      <c r="S1908" t="str">
        <f ca="1">IF(Table1[[#This Row],[Experience]]&gt;5,"Yes","No")</f>
        <v>Yes</v>
      </c>
      <c r="T1908" t="str">
        <f>TEXT(Table1[[#This Row],[Joining Date]],"mmmm")</f>
        <v>March</v>
      </c>
      <c r="U1908" t="str">
        <f>TEXT(Table1[[#This Row],[Joining Date]],"yyyy")</f>
        <v>2017</v>
      </c>
      <c r="V1908" s="5">
        <f ca="1">TODAY()-Table1[[#This Row],[Joining Date]]</f>
        <v>3419</v>
      </c>
      <c r="W1908" t="str">
        <f>LEFT(Table1[[#This Row],[Employee Name]],FIND(" ",Table1[[#This Row],[Employee Name]])-1)</f>
        <v>Krishna</v>
      </c>
      <c r="X1908" t="str">
        <f>RIGHT(Table1[[#This Row],[Employee Name]],LEN(Table1[[#This Row],[Employee Name]])-FIND(" ",Table1[[#This Row],[Employee Name]]))</f>
        <v>Chaitanya</v>
      </c>
      <c r="Y1908" t="str">
        <f>Table1[[#This Row],[Department]]&amp;"-"&amp;Table1[[#This Row],[Employee ID]]</f>
        <v>Support-E01630</v>
      </c>
      <c r="Z1908" t="str">
        <f>LEFT(Table1[[#This Row],[Department]],3)</f>
        <v>Sup</v>
      </c>
      <c r="AA1908" t="str">
        <f>_xlfn.XLOOKUP(Table1[[#This Row],[Manager ID]],MANAGERS!A:A,MANAGERS!B:B)</f>
        <v>Manager_6</v>
      </c>
      <c r="AB1908" t="str" cm="1">
        <f t="array" ref="AB1908">_xlfn.XLOOKUP(Table1[[#This Row],[Manager ID]],Table2[[#All],[Manager ID]],Table2[[#All],[Department Head]])</f>
        <v>HR</v>
      </c>
      <c r="AC1908" s="2">
        <f>_xlfn.XLOOKUP(Table1[[#This Row],[City]],L:L,O:O)</f>
        <v>0.24030340748661314</v>
      </c>
      <c r="AD1908" t="str" cm="1">
        <f t="array" ref="AD1908">_xlfn.IFS(Table1[[#This Row],[Performance Score]]&gt;=90,"Excellent",Table1[[#This Row],[Performance Score]]&gt;=75,"Good",Table1[[#This Row],[Performance Score]]&gt;=60,"Average",Table1[[#This Row],[Performance Score]]&lt;=60,"Need Improvement")</f>
        <v>Average</v>
      </c>
      <c r="AE1908" t="str">
        <f>IF(AND(Table1[[#This Row],[Attendance %]]&gt;=80,(Table1[[#This Row],[Performance Score]]&gt;=80)),"Eligible","Not Eligible")</f>
        <v>Not Eligible</v>
      </c>
      <c r="AF1908" t="str">
        <f>IF(Table1[[#This Row],[Performance Score]]&gt;=80,"High Performer","Low Performer")</f>
        <v>Low Performer</v>
      </c>
      <c r="AG1908" t="str" cm="1">
        <f t="array" aca="1" ref="AG1908" ca="1">_xlfn.IFS(Table1[[#This Row],[Experience]]&lt;=3,"Junior",Table1[[#This Row],[Experience]]&lt;=7,"Mid Level",Table1[[#This Row],[Experience]]&gt;=7,"Senior")</f>
        <v>Senior</v>
      </c>
      <c r="AH1908" t="str">
        <f>IF(Table1[[#This Row],[Attendance %]]&gt;75,"OK","Below 75")</f>
        <v>Below 75</v>
      </c>
      <c r="AI1908" t="b">
        <f>ISBLANK(Table1[[#This Row],[Employee ID]])</f>
        <v>0</v>
      </c>
      <c r="AJ1908" t="b">
        <f>ISNUMBER(Table1[[#This Row],[Total Salary  ]])</f>
        <v>1</v>
      </c>
      <c r="AK1908" t="str">
        <f>IFERROR(_xlfn.XLOOKUP(Table1[[#This Row],[Manager ID]],MANAGERS!A:A,MANAGERS!B:B),"Not Found")</f>
        <v>Manager_6</v>
      </c>
    </row>
    <row r="1909" spans="1:37" x14ac:dyDescent="0.2">
      <c r="A1909" t="s">
        <v>2159</v>
      </c>
      <c r="B1909" t="s">
        <v>29</v>
      </c>
      <c r="C1909" t="s">
        <v>21</v>
      </c>
      <c r="D1909" t="s">
        <v>81</v>
      </c>
      <c r="E1909" t="s">
        <v>22</v>
      </c>
      <c r="F1909" s="1">
        <v>44697</v>
      </c>
      <c r="G1909" s="1">
        <v>30793</v>
      </c>
      <c r="H1909">
        <v>92359</v>
      </c>
      <c r="I1909">
        <v>9525</v>
      </c>
      <c r="J1909">
        <v>70</v>
      </c>
      <c r="K1909">
        <v>86</v>
      </c>
      <c r="L1909" t="s">
        <v>34</v>
      </c>
      <c r="M1909">
        <v>116</v>
      </c>
      <c r="N1909">
        <f>Table1[[#This Row],[Basic Salary]]+Table1[[#This Row],[Bonus]]</f>
        <v>101884</v>
      </c>
      <c r="O1909" s="2">
        <f>Table1[[#This Row],[Bonus]]/Table1[[#This Row],[Basic Salary]]</f>
        <v>0.10313017681005641</v>
      </c>
      <c r="P1909">
        <f ca="1">DATEDIF(Table1[[#This Row],[Date of Birth]],TODAY(),"Y")</f>
        <v>42</v>
      </c>
      <c r="Q1909">
        <f ca="1">DATEDIF(Table1[[#This Row],[Joining Date]],TODAY(),"Y")</f>
        <v>4</v>
      </c>
      <c r="R1909" t="str">
        <f ca="1">IF(YEAR(Table1[[#This Row],[Joining Date]])=YEAR(TODAY()),"Yes","No")</f>
        <v>No</v>
      </c>
      <c r="S1909" t="str">
        <f ca="1">IF(Table1[[#This Row],[Experience]]&gt;5,"Yes","No")</f>
        <v>No</v>
      </c>
      <c r="T1909" t="str">
        <f>TEXT(Table1[[#This Row],[Joining Date]],"mmmm")</f>
        <v>May</v>
      </c>
      <c r="U1909" t="str">
        <f>TEXT(Table1[[#This Row],[Joining Date]],"yyyy")</f>
        <v>2022</v>
      </c>
      <c r="V1909" s="5">
        <f ca="1">TODAY()-Table1[[#This Row],[Joining Date]]</f>
        <v>1542</v>
      </c>
      <c r="W1909" t="str">
        <f>LEFT(Table1[[#This Row],[Employee Name]],FIND(" ",Table1[[#This Row],[Employee Name]])-1)</f>
        <v>Vikram</v>
      </c>
      <c r="X1909" t="str">
        <f>RIGHT(Table1[[#This Row],[Employee Name]],LEN(Table1[[#This Row],[Employee Name]])-FIND(" ",Table1[[#This Row],[Employee Name]]))</f>
        <v>Singh</v>
      </c>
      <c r="Y1909" t="str">
        <f>Table1[[#This Row],[Department]]&amp;"-"&amp;Table1[[#This Row],[Employee ID]]</f>
        <v>Sales-E02103</v>
      </c>
      <c r="Z1909" t="str">
        <f>LEFT(Table1[[#This Row],[Department]],3)</f>
        <v>Sal</v>
      </c>
      <c r="AA1909" t="str">
        <f>_xlfn.XLOOKUP(Table1[[#This Row],[Manager ID]],MANAGERS!A:A,MANAGERS!B:B)</f>
        <v>Manager_16</v>
      </c>
      <c r="AB1909" t="str" cm="1">
        <f t="array" ref="AB1909">_xlfn.XLOOKUP(Table1[[#This Row],[Manager ID]],Table2[[#All],[Manager ID]],Table2[[#All],[Department Head]])</f>
        <v>Sales</v>
      </c>
      <c r="AC1909" s="2">
        <f>_xlfn.XLOOKUP(Table1[[#This Row],[City]],L:L,O:O)</f>
        <v>0.24030340748661314</v>
      </c>
      <c r="AD1909" t="str" cm="1">
        <f t="array" ref="AD1909">_xlfn.IFS(Table1[[#This Row],[Performance Score]]&gt;=90,"Excellent",Table1[[#This Row],[Performance Score]]&gt;=75,"Good",Table1[[#This Row],[Performance Score]]&gt;=60,"Average",Table1[[#This Row],[Performance Score]]&lt;=60,"Need Improvement")</f>
        <v>Good</v>
      </c>
      <c r="AE1909" t="str">
        <f>IF(AND(Table1[[#This Row],[Attendance %]]&gt;=80,(Table1[[#This Row],[Performance Score]]&gt;=80)),"Eligible","Not Eligible")</f>
        <v>Not Eligible</v>
      </c>
      <c r="AF1909" t="str">
        <f>IF(Table1[[#This Row],[Performance Score]]&gt;=80,"High Performer","Low Performer")</f>
        <v>High Performer</v>
      </c>
      <c r="AG1909" t="str" cm="1">
        <f t="array" aca="1" ref="AG1909" ca="1">_xlfn.IFS(Table1[[#This Row],[Experience]]&lt;=3,"Junior",Table1[[#This Row],[Experience]]&lt;=7,"Mid Level",Table1[[#This Row],[Experience]]&gt;=7,"Senior")</f>
        <v>Mid Level</v>
      </c>
      <c r="AH1909" t="str">
        <f>IF(Table1[[#This Row],[Attendance %]]&gt;75,"OK","Below 75")</f>
        <v>Below 75</v>
      </c>
      <c r="AI1909" t="b">
        <f>ISBLANK(Table1[[#This Row],[Employee ID]])</f>
        <v>0</v>
      </c>
      <c r="AJ1909" t="b">
        <f>ISNUMBER(Table1[[#This Row],[Total Salary  ]])</f>
        <v>1</v>
      </c>
      <c r="AK1909" t="str">
        <f>IFERROR(_xlfn.XLOOKUP(Table1[[#This Row],[Manager ID]],MANAGERS!A:A,MANAGERS!B:B),"Not Found")</f>
        <v>Manager_16</v>
      </c>
    </row>
    <row r="1910" spans="1:37" x14ac:dyDescent="0.2">
      <c r="A1910" t="s">
        <v>518</v>
      </c>
      <c r="B1910" t="s">
        <v>77</v>
      </c>
      <c r="C1910" t="s">
        <v>21</v>
      </c>
      <c r="D1910" t="s">
        <v>25</v>
      </c>
      <c r="E1910" t="s">
        <v>26</v>
      </c>
      <c r="F1910" s="1">
        <v>45714</v>
      </c>
      <c r="G1910" s="1">
        <v>39803</v>
      </c>
      <c r="H1910">
        <v>92181</v>
      </c>
      <c r="I1910">
        <v>9667</v>
      </c>
      <c r="J1910">
        <v>70</v>
      </c>
      <c r="K1910">
        <v>51</v>
      </c>
      <c r="L1910" t="s">
        <v>37</v>
      </c>
      <c r="M1910">
        <v>120</v>
      </c>
      <c r="N1910">
        <f>Table1[[#This Row],[Basic Salary]]+Table1[[#This Row],[Bonus]]</f>
        <v>101848</v>
      </c>
      <c r="O1910" s="2">
        <f>Table1[[#This Row],[Bonus]]/Table1[[#This Row],[Basic Salary]]</f>
        <v>0.10486976708866252</v>
      </c>
      <c r="P1910">
        <f ca="1">DATEDIF(Table1[[#This Row],[Date of Birth]],TODAY(),"Y")</f>
        <v>17</v>
      </c>
      <c r="Q1910">
        <f ca="1">DATEDIF(Table1[[#This Row],[Joining Date]],TODAY(),"Y")</f>
        <v>1</v>
      </c>
      <c r="R1910" t="str">
        <f ca="1">IF(YEAR(Table1[[#This Row],[Joining Date]])=YEAR(TODAY()),"Yes","No")</f>
        <v>No</v>
      </c>
      <c r="S1910" t="str">
        <f ca="1">IF(Table1[[#This Row],[Experience]]&gt;5,"Yes","No")</f>
        <v>No</v>
      </c>
      <c r="T1910" t="str">
        <f>TEXT(Table1[[#This Row],[Joining Date]],"mmmm")</f>
        <v>February</v>
      </c>
      <c r="U1910" t="str">
        <f>TEXT(Table1[[#This Row],[Joining Date]],"yyyy")</f>
        <v>2025</v>
      </c>
      <c r="V1910" s="5">
        <f ca="1">TODAY()-Table1[[#This Row],[Joining Date]]</f>
        <v>525</v>
      </c>
      <c r="W1910" t="str">
        <f>LEFT(Table1[[#This Row],[Employee Name]],FIND(" ",Table1[[#This Row],[Employee Name]])-1)</f>
        <v>Rohan</v>
      </c>
      <c r="X1910" t="str">
        <f>RIGHT(Table1[[#This Row],[Employee Name]],LEN(Table1[[#This Row],[Employee Name]])-FIND(" ",Table1[[#This Row],[Employee Name]]))</f>
        <v>Gupta</v>
      </c>
      <c r="Y1910" t="str">
        <f>Table1[[#This Row],[Department]]&amp;"-"&amp;Table1[[#This Row],[Employee ID]]</f>
        <v>Finance-E00462</v>
      </c>
      <c r="Z1910" t="str">
        <f>LEFT(Table1[[#This Row],[Department]],3)</f>
        <v>Fin</v>
      </c>
      <c r="AA1910" t="str">
        <f>_xlfn.XLOOKUP(Table1[[#This Row],[Manager ID]],MANAGERS!A:A,MANAGERS!B:B)</f>
        <v>Manager_20</v>
      </c>
      <c r="AB1910" t="str" cm="1">
        <f t="array" ref="AB1910">_xlfn.XLOOKUP(Table1[[#This Row],[Manager ID]],Table2[[#All],[Manager ID]],Table2[[#All],[Department Head]])</f>
        <v>Operations</v>
      </c>
      <c r="AC1910" s="2">
        <f>_xlfn.XLOOKUP(Table1[[#This Row],[City]],L:L,O:O)</f>
        <v>0.24036902712549932</v>
      </c>
      <c r="AD1910" t="str" cm="1">
        <f t="array" ref="AD1910">_xlfn.IFS(Table1[[#This Row],[Performance Score]]&gt;=90,"Excellent",Table1[[#This Row],[Performance Score]]&gt;=75,"Good",Table1[[#This Row],[Performance Score]]&gt;=60,"Average",Table1[[#This Row],[Performance Score]]&lt;=60,"Need Improvement")</f>
        <v>Need Improvement</v>
      </c>
      <c r="AE1910" t="str">
        <f>IF(AND(Table1[[#This Row],[Attendance %]]&gt;=80,(Table1[[#This Row],[Performance Score]]&gt;=80)),"Eligible","Not Eligible")</f>
        <v>Not Eligible</v>
      </c>
      <c r="AF1910" t="str">
        <f>IF(Table1[[#This Row],[Performance Score]]&gt;=80,"High Performer","Low Performer")</f>
        <v>Low Performer</v>
      </c>
      <c r="AG1910" t="str" cm="1">
        <f t="array" aca="1" ref="AG1910" ca="1">_xlfn.IFS(Table1[[#This Row],[Experience]]&lt;=3,"Junior",Table1[[#This Row],[Experience]]&lt;=7,"Mid Level",Table1[[#This Row],[Experience]]&gt;=7,"Senior")</f>
        <v>Junior</v>
      </c>
      <c r="AH1910" t="str">
        <f>IF(Table1[[#This Row],[Attendance %]]&gt;75,"OK","Below 75")</f>
        <v>Below 75</v>
      </c>
      <c r="AI1910" t="b">
        <f>ISBLANK(Table1[[#This Row],[Employee ID]])</f>
        <v>0</v>
      </c>
      <c r="AJ1910" t="b">
        <f>ISNUMBER(Table1[[#This Row],[Total Salary  ]])</f>
        <v>1</v>
      </c>
      <c r="AK1910" t="str">
        <f>IFERROR(_xlfn.XLOOKUP(Table1[[#This Row],[Manager ID]],MANAGERS!A:A,MANAGERS!B:B),"Not Found")</f>
        <v>Manager_20</v>
      </c>
    </row>
    <row r="1911" spans="1:37" x14ac:dyDescent="0.2">
      <c r="A1911" t="s">
        <v>4453</v>
      </c>
      <c r="B1911" t="s">
        <v>87</v>
      </c>
      <c r="C1911" t="s">
        <v>15</v>
      </c>
      <c r="D1911" t="s">
        <v>46</v>
      </c>
      <c r="E1911" t="s">
        <v>17</v>
      </c>
      <c r="F1911" s="1">
        <v>43774</v>
      </c>
      <c r="G1911" s="1">
        <v>35510</v>
      </c>
      <c r="H1911">
        <v>82547</v>
      </c>
      <c r="I1911">
        <v>19268</v>
      </c>
      <c r="J1911">
        <v>85</v>
      </c>
      <c r="K1911">
        <v>60</v>
      </c>
      <c r="L1911" t="s">
        <v>31</v>
      </c>
      <c r="M1911">
        <v>101</v>
      </c>
      <c r="N1911">
        <f>Table1[[#This Row],[Basic Salary]]+Table1[[#This Row],[Bonus]]</f>
        <v>101815</v>
      </c>
      <c r="O1911" s="2">
        <f>Table1[[#This Row],[Bonus]]/Table1[[#This Row],[Basic Salary]]</f>
        <v>0.23341853731813392</v>
      </c>
      <c r="P1911">
        <f ca="1">DATEDIF(Table1[[#This Row],[Date of Birth]],TODAY(),"Y")</f>
        <v>29</v>
      </c>
      <c r="Q1911">
        <f ca="1">DATEDIF(Table1[[#This Row],[Joining Date]],TODAY(),"Y")</f>
        <v>6</v>
      </c>
      <c r="R1911" t="str">
        <f ca="1">IF(YEAR(Table1[[#This Row],[Joining Date]])=YEAR(TODAY()),"Yes","No")</f>
        <v>No</v>
      </c>
      <c r="S1911" t="str">
        <f ca="1">IF(Table1[[#This Row],[Experience]]&gt;5,"Yes","No")</f>
        <v>Yes</v>
      </c>
      <c r="T1911" t="str">
        <f>TEXT(Table1[[#This Row],[Joining Date]],"mmmm")</f>
        <v>November</v>
      </c>
      <c r="U1911" t="str">
        <f>TEXT(Table1[[#This Row],[Joining Date]],"yyyy")</f>
        <v>2019</v>
      </c>
      <c r="V1911" s="5">
        <f ca="1">TODAY()-Table1[[#This Row],[Joining Date]]</f>
        <v>2465</v>
      </c>
      <c r="W1911" t="str">
        <f>LEFT(Table1[[#This Row],[Employee Name]],FIND(" ",Table1[[#This Row],[Employee Name]])-1)</f>
        <v>Arjun</v>
      </c>
      <c r="X1911" t="str">
        <f>RIGHT(Table1[[#This Row],[Employee Name]],LEN(Table1[[#This Row],[Employee Name]])-FIND(" ",Table1[[#This Row],[Employee Name]]))</f>
        <v>Mehta</v>
      </c>
      <c r="Y1911" t="str">
        <f>Table1[[#This Row],[Department]]&amp;"-"&amp;Table1[[#This Row],[Employee ID]]</f>
        <v>Support-E04397</v>
      </c>
      <c r="Z1911" t="str">
        <f>LEFT(Table1[[#This Row],[Department]],3)</f>
        <v>Sup</v>
      </c>
      <c r="AA1911" t="str">
        <f>_xlfn.XLOOKUP(Table1[[#This Row],[Manager ID]],MANAGERS!A:A,MANAGERS!B:B)</f>
        <v>Manager_1</v>
      </c>
      <c r="AB1911" t="str" cm="1">
        <f t="array" ref="AB1911">_xlfn.XLOOKUP(Table1[[#This Row],[Manager ID]],Table2[[#All],[Manager ID]],Table2[[#All],[Department Head]])</f>
        <v>Support</v>
      </c>
      <c r="AC1911" s="2">
        <f>_xlfn.XLOOKUP(Table1[[#This Row],[City]],L:L,O:O)</f>
        <v>0.241864189087755</v>
      </c>
      <c r="AD1911" t="str" cm="1">
        <f t="array" ref="AD1911">_xlfn.IFS(Table1[[#This Row],[Performance Score]]&gt;=90,"Excellent",Table1[[#This Row],[Performance Score]]&gt;=75,"Good",Table1[[#This Row],[Performance Score]]&gt;=60,"Average",Table1[[#This Row],[Performance Score]]&lt;=60,"Need Improvement")</f>
        <v>Average</v>
      </c>
      <c r="AE1911" t="str">
        <f>IF(AND(Table1[[#This Row],[Attendance %]]&gt;=80,(Table1[[#This Row],[Performance Score]]&gt;=80)),"Eligible","Not Eligible")</f>
        <v>Not Eligible</v>
      </c>
      <c r="AF1911" t="str">
        <f>IF(Table1[[#This Row],[Performance Score]]&gt;=80,"High Performer","Low Performer")</f>
        <v>Low Performer</v>
      </c>
      <c r="AG1911" t="str" cm="1">
        <f t="array" aca="1" ref="AG1911" ca="1">_xlfn.IFS(Table1[[#This Row],[Experience]]&lt;=3,"Junior",Table1[[#This Row],[Experience]]&lt;=7,"Mid Level",Table1[[#This Row],[Experience]]&gt;=7,"Senior")</f>
        <v>Mid Level</v>
      </c>
      <c r="AH1911" t="str">
        <f>IF(Table1[[#This Row],[Attendance %]]&gt;75,"OK","Below 75")</f>
        <v>OK</v>
      </c>
      <c r="AI1911" t="b">
        <f>ISBLANK(Table1[[#This Row],[Employee ID]])</f>
        <v>0</v>
      </c>
      <c r="AJ1911" t="b">
        <f>ISNUMBER(Table1[[#This Row],[Total Salary  ]])</f>
        <v>1</v>
      </c>
      <c r="AK1911" t="str">
        <f>IFERROR(_xlfn.XLOOKUP(Table1[[#This Row],[Manager ID]],MANAGERS!A:A,MANAGERS!B:B),"Not Found")</f>
        <v>Manager_1</v>
      </c>
    </row>
    <row r="1912" spans="1:37" x14ac:dyDescent="0.2">
      <c r="A1912" t="s">
        <v>4520</v>
      </c>
      <c r="B1912" t="s">
        <v>29</v>
      </c>
      <c r="C1912" t="s">
        <v>15</v>
      </c>
      <c r="D1912" t="s">
        <v>46</v>
      </c>
      <c r="E1912" t="s">
        <v>65</v>
      </c>
      <c r="F1912" s="1">
        <v>43346</v>
      </c>
      <c r="G1912" s="1">
        <v>33022</v>
      </c>
      <c r="H1912">
        <v>81625</v>
      </c>
      <c r="I1912">
        <v>20181</v>
      </c>
      <c r="J1912">
        <v>83</v>
      </c>
      <c r="K1912">
        <v>83</v>
      </c>
      <c r="L1912" t="s">
        <v>27</v>
      </c>
      <c r="M1912">
        <v>116</v>
      </c>
      <c r="N1912">
        <f>Table1[[#This Row],[Basic Salary]]+Table1[[#This Row],[Bonus]]</f>
        <v>101806</v>
      </c>
      <c r="O1912" s="2">
        <f>Table1[[#This Row],[Bonus]]/Table1[[#This Row],[Basic Salary]]</f>
        <v>0.24724042879019908</v>
      </c>
      <c r="P1912">
        <f ca="1">DATEDIF(Table1[[#This Row],[Date of Birth]],TODAY(),"Y")</f>
        <v>36</v>
      </c>
      <c r="Q1912">
        <f ca="1">DATEDIF(Table1[[#This Row],[Joining Date]],TODAY(),"Y")</f>
        <v>7</v>
      </c>
      <c r="R1912" t="str">
        <f ca="1">IF(YEAR(Table1[[#This Row],[Joining Date]])=YEAR(TODAY()),"Yes","No")</f>
        <v>No</v>
      </c>
      <c r="S1912" t="str">
        <f ca="1">IF(Table1[[#This Row],[Experience]]&gt;5,"Yes","No")</f>
        <v>Yes</v>
      </c>
      <c r="T1912" t="str">
        <f>TEXT(Table1[[#This Row],[Joining Date]],"mmmm")</f>
        <v>September</v>
      </c>
      <c r="U1912" t="str">
        <f>TEXT(Table1[[#This Row],[Joining Date]],"yyyy")</f>
        <v>2018</v>
      </c>
      <c r="V1912" s="5">
        <f ca="1">TODAY()-Table1[[#This Row],[Joining Date]]</f>
        <v>2893</v>
      </c>
      <c r="W1912" t="str">
        <f>LEFT(Table1[[#This Row],[Employee Name]],FIND(" ",Table1[[#This Row],[Employee Name]])-1)</f>
        <v>Vikram</v>
      </c>
      <c r="X1912" t="str">
        <f>RIGHT(Table1[[#This Row],[Employee Name]],LEN(Table1[[#This Row],[Employee Name]])-FIND(" ",Table1[[#This Row],[Employee Name]]))</f>
        <v>Singh</v>
      </c>
      <c r="Y1912" t="str">
        <f>Table1[[#This Row],[Department]]&amp;"-"&amp;Table1[[#This Row],[Employee ID]]</f>
        <v>Support-E04464</v>
      </c>
      <c r="Z1912" t="str">
        <f>LEFT(Table1[[#This Row],[Department]],3)</f>
        <v>Sup</v>
      </c>
      <c r="AA1912" t="str">
        <f>_xlfn.XLOOKUP(Table1[[#This Row],[Manager ID]],MANAGERS!A:A,MANAGERS!B:B)</f>
        <v>Manager_16</v>
      </c>
      <c r="AB1912" t="str" cm="1">
        <f t="array" ref="AB1912">_xlfn.XLOOKUP(Table1[[#This Row],[Manager ID]],Table2[[#All],[Manager ID]],Table2[[#All],[Department Head]])</f>
        <v>Sales</v>
      </c>
      <c r="AC1912" s="2">
        <f>_xlfn.XLOOKUP(Table1[[#This Row],[City]],L:L,O:O)</f>
        <v>0.23674293405114402</v>
      </c>
      <c r="AD1912" t="str" cm="1">
        <f t="array" ref="AD1912">_xlfn.IFS(Table1[[#This Row],[Performance Score]]&gt;=90,"Excellent",Table1[[#This Row],[Performance Score]]&gt;=75,"Good",Table1[[#This Row],[Performance Score]]&gt;=60,"Average",Table1[[#This Row],[Performance Score]]&lt;=60,"Need Improvement")</f>
        <v>Good</v>
      </c>
      <c r="AE1912" t="str">
        <f>IF(AND(Table1[[#This Row],[Attendance %]]&gt;=80,(Table1[[#This Row],[Performance Score]]&gt;=80)),"Eligible","Not Eligible")</f>
        <v>Eligible</v>
      </c>
      <c r="AF1912" t="str">
        <f>IF(Table1[[#This Row],[Performance Score]]&gt;=80,"High Performer","Low Performer")</f>
        <v>High Performer</v>
      </c>
      <c r="AG1912" t="str" cm="1">
        <f t="array" aca="1" ref="AG1912" ca="1">_xlfn.IFS(Table1[[#This Row],[Experience]]&lt;=3,"Junior",Table1[[#This Row],[Experience]]&lt;=7,"Mid Level",Table1[[#This Row],[Experience]]&gt;=7,"Senior")</f>
        <v>Mid Level</v>
      </c>
      <c r="AH1912" t="str">
        <f>IF(Table1[[#This Row],[Attendance %]]&gt;75,"OK","Below 75")</f>
        <v>OK</v>
      </c>
      <c r="AI1912" t="b">
        <f>ISBLANK(Table1[[#This Row],[Employee ID]])</f>
        <v>0</v>
      </c>
      <c r="AJ1912" t="b">
        <f>ISNUMBER(Table1[[#This Row],[Total Salary  ]])</f>
        <v>1</v>
      </c>
      <c r="AK1912" t="str">
        <f>IFERROR(_xlfn.XLOOKUP(Table1[[#This Row],[Manager ID]],MANAGERS!A:A,MANAGERS!B:B),"Not Found")</f>
        <v>Manager_16</v>
      </c>
    </row>
    <row r="1913" spans="1:37" x14ac:dyDescent="0.2">
      <c r="A1913" t="s">
        <v>324</v>
      </c>
      <c r="B1913" t="s">
        <v>39</v>
      </c>
      <c r="C1913" t="s">
        <v>21</v>
      </c>
      <c r="D1913" t="s">
        <v>16</v>
      </c>
      <c r="E1913" t="s">
        <v>17</v>
      </c>
      <c r="F1913" s="1">
        <v>43124</v>
      </c>
      <c r="G1913" s="1">
        <v>36602</v>
      </c>
      <c r="H1913">
        <v>89304</v>
      </c>
      <c r="I1913">
        <v>12475</v>
      </c>
      <c r="J1913">
        <v>82</v>
      </c>
      <c r="K1913">
        <v>75</v>
      </c>
      <c r="L1913" t="s">
        <v>27</v>
      </c>
      <c r="M1913">
        <v>114</v>
      </c>
      <c r="N1913">
        <f>Table1[[#This Row],[Basic Salary]]+Table1[[#This Row],[Bonus]]</f>
        <v>101779</v>
      </c>
      <c r="O1913" s="2">
        <f>Table1[[#This Row],[Bonus]]/Table1[[#This Row],[Basic Salary]]</f>
        <v>0.13969139120308161</v>
      </c>
      <c r="P1913">
        <f ca="1">DATEDIF(Table1[[#This Row],[Date of Birth]],TODAY(),"Y")</f>
        <v>26</v>
      </c>
      <c r="Q1913">
        <f ca="1">DATEDIF(Table1[[#This Row],[Joining Date]],TODAY(),"Y")</f>
        <v>8</v>
      </c>
      <c r="R1913" t="str">
        <f ca="1">IF(YEAR(Table1[[#This Row],[Joining Date]])=YEAR(TODAY()),"Yes","No")</f>
        <v>No</v>
      </c>
      <c r="S1913" t="str">
        <f ca="1">IF(Table1[[#This Row],[Experience]]&gt;5,"Yes","No")</f>
        <v>Yes</v>
      </c>
      <c r="T1913" t="str">
        <f>TEXT(Table1[[#This Row],[Joining Date]],"mmmm")</f>
        <v>January</v>
      </c>
      <c r="U1913" t="str">
        <f>TEXT(Table1[[#This Row],[Joining Date]],"yyyy")</f>
        <v>2018</v>
      </c>
      <c r="V1913" s="5">
        <f ca="1">TODAY()-Table1[[#This Row],[Joining Date]]</f>
        <v>3115</v>
      </c>
      <c r="W1913" t="str">
        <f>LEFT(Table1[[#This Row],[Employee Name]],FIND(" ",Table1[[#This Row],[Employee Name]])-1)</f>
        <v>Karan</v>
      </c>
      <c r="X1913" t="str">
        <f>RIGHT(Table1[[#This Row],[Employee Name]],LEN(Table1[[#This Row],[Employee Name]])-FIND(" ",Table1[[#This Row],[Employee Name]]))</f>
        <v>Malhotra</v>
      </c>
      <c r="Y1913" t="str">
        <f>Table1[[#This Row],[Department]]&amp;"-"&amp;Table1[[#This Row],[Employee ID]]</f>
        <v>HR-E00268</v>
      </c>
      <c r="Z1913" t="str">
        <f>LEFT(Table1[[#This Row],[Department]],3)</f>
        <v>HR</v>
      </c>
      <c r="AA1913" t="str">
        <f>_xlfn.XLOOKUP(Table1[[#This Row],[Manager ID]],MANAGERS!A:A,MANAGERS!B:B)</f>
        <v>Manager_14</v>
      </c>
      <c r="AB1913" t="str" cm="1">
        <f t="array" ref="AB1913">_xlfn.XLOOKUP(Table1[[#This Row],[Manager ID]],Table2[[#All],[Manager ID]],Table2[[#All],[Department Head]])</f>
        <v>Marketing</v>
      </c>
      <c r="AC1913" s="2">
        <f>_xlfn.XLOOKUP(Table1[[#This Row],[City]],L:L,O:O)</f>
        <v>0.23674293405114402</v>
      </c>
      <c r="AD1913" t="str" cm="1">
        <f t="array" ref="AD1913">_xlfn.IFS(Table1[[#This Row],[Performance Score]]&gt;=90,"Excellent",Table1[[#This Row],[Performance Score]]&gt;=75,"Good",Table1[[#This Row],[Performance Score]]&gt;=60,"Average",Table1[[#This Row],[Performance Score]]&lt;=60,"Need Improvement")</f>
        <v>Good</v>
      </c>
      <c r="AE1913" t="str">
        <f>IF(AND(Table1[[#This Row],[Attendance %]]&gt;=80,(Table1[[#This Row],[Performance Score]]&gt;=80)),"Eligible","Not Eligible")</f>
        <v>Not Eligible</v>
      </c>
      <c r="AF1913" t="str">
        <f>IF(Table1[[#This Row],[Performance Score]]&gt;=80,"High Performer","Low Performer")</f>
        <v>Low Performer</v>
      </c>
      <c r="AG1913" t="str" cm="1">
        <f t="array" aca="1" ref="AG1913" ca="1">_xlfn.IFS(Table1[[#This Row],[Experience]]&lt;=3,"Junior",Table1[[#This Row],[Experience]]&lt;=7,"Mid Level",Table1[[#This Row],[Experience]]&gt;=7,"Senior")</f>
        <v>Senior</v>
      </c>
      <c r="AH1913" t="str">
        <f>IF(Table1[[#This Row],[Attendance %]]&gt;75,"OK","Below 75")</f>
        <v>OK</v>
      </c>
      <c r="AI1913" t="b">
        <f>ISBLANK(Table1[[#This Row],[Employee ID]])</f>
        <v>0</v>
      </c>
      <c r="AJ1913" t="b">
        <f>ISNUMBER(Table1[[#This Row],[Total Salary  ]])</f>
        <v>1</v>
      </c>
      <c r="AK1913" t="str">
        <f>IFERROR(_xlfn.XLOOKUP(Table1[[#This Row],[Manager ID]],MANAGERS!A:A,MANAGERS!B:B),"Not Found")</f>
        <v>Manager_14</v>
      </c>
    </row>
    <row r="1914" spans="1:37" x14ac:dyDescent="0.2">
      <c r="A1914" t="s">
        <v>4524</v>
      </c>
      <c r="B1914" t="s">
        <v>69</v>
      </c>
      <c r="C1914" t="s">
        <v>15</v>
      </c>
      <c r="D1914" t="s">
        <v>33</v>
      </c>
      <c r="E1914" t="s">
        <v>51</v>
      </c>
      <c r="F1914" s="1">
        <v>44447</v>
      </c>
      <c r="G1914" s="1">
        <v>29798</v>
      </c>
      <c r="H1914">
        <v>88094</v>
      </c>
      <c r="I1914">
        <v>13657</v>
      </c>
      <c r="J1914">
        <v>85</v>
      </c>
      <c r="K1914">
        <v>65</v>
      </c>
      <c r="L1914" t="s">
        <v>18</v>
      </c>
      <c r="M1914">
        <v>114</v>
      </c>
      <c r="N1914">
        <f>Table1[[#This Row],[Basic Salary]]+Table1[[#This Row],[Bonus]]</f>
        <v>101751</v>
      </c>
      <c r="O1914" s="2">
        <f>Table1[[#This Row],[Bonus]]/Table1[[#This Row],[Basic Salary]]</f>
        <v>0.15502758417145321</v>
      </c>
      <c r="P1914">
        <f ca="1">DATEDIF(Table1[[#This Row],[Date of Birth]],TODAY(),"Y")</f>
        <v>45</v>
      </c>
      <c r="Q1914">
        <f ca="1">DATEDIF(Table1[[#This Row],[Joining Date]],TODAY(),"Y")</f>
        <v>4</v>
      </c>
      <c r="R1914" t="str">
        <f ca="1">IF(YEAR(Table1[[#This Row],[Joining Date]])=YEAR(TODAY()),"Yes","No")</f>
        <v>No</v>
      </c>
      <c r="S1914" t="str">
        <f ca="1">IF(Table1[[#This Row],[Experience]]&gt;5,"Yes","No")</f>
        <v>No</v>
      </c>
      <c r="T1914" t="str">
        <f>TEXT(Table1[[#This Row],[Joining Date]],"mmmm")</f>
        <v>September</v>
      </c>
      <c r="U1914" t="str">
        <f>TEXT(Table1[[#This Row],[Joining Date]],"yyyy")</f>
        <v>2021</v>
      </c>
      <c r="V1914" s="5">
        <f ca="1">TODAY()-Table1[[#This Row],[Joining Date]]</f>
        <v>1792</v>
      </c>
      <c r="W1914" t="str">
        <f>LEFT(Table1[[#This Row],[Employee Name]],FIND(" ",Table1[[#This Row],[Employee Name]])-1)</f>
        <v>Neha</v>
      </c>
      <c r="X1914" t="str">
        <f>RIGHT(Table1[[#This Row],[Employee Name]],LEN(Table1[[#This Row],[Employee Name]])-FIND(" ",Table1[[#This Row],[Employee Name]]))</f>
        <v>Kulkarni</v>
      </c>
      <c r="Y1914" t="str">
        <f>Table1[[#This Row],[Department]]&amp;"-"&amp;Table1[[#This Row],[Employee ID]]</f>
        <v>Marketing-E04468</v>
      </c>
      <c r="Z1914" t="str">
        <f>LEFT(Table1[[#This Row],[Department]],3)</f>
        <v>Mar</v>
      </c>
      <c r="AA1914" t="str">
        <f>_xlfn.XLOOKUP(Table1[[#This Row],[Manager ID]],MANAGERS!A:A,MANAGERS!B:B)</f>
        <v>Manager_14</v>
      </c>
      <c r="AB1914" t="str" cm="1">
        <f t="array" ref="AB1914">_xlfn.XLOOKUP(Table1[[#This Row],[Manager ID]],Table2[[#All],[Manager ID]],Table2[[#All],[Department Head]])</f>
        <v>Marketing</v>
      </c>
      <c r="AC1914" s="2">
        <f>_xlfn.XLOOKUP(Table1[[#This Row],[City]],L:L,O:O)</f>
        <v>0.21356479274849693</v>
      </c>
      <c r="AD1914" t="str" cm="1">
        <f t="array" ref="AD1914">_xlfn.IFS(Table1[[#This Row],[Performance Score]]&gt;=90,"Excellent",Table1[[#This Row],[Performance Score]]&gt;=75,"Good",Table1[[#This Row],[Performance Score]]&gt;=60,"Average",Table1[[#This Row],[Performance Score]]&lt;=60,"Need Improvement")</f>
        <v>Average</v>
      </c>
      <c r="AE1914" t="str">
        <f>IF(AND(Table1[[#This Row],[Attendance %]]&gt;=80,(Table1[[#This Row],[Performance Score]]&gt;=80)),"Eligible","Not Eligible")</f>
        <v>Not Eligible</v>
      </c>
      <c r="AF1914" t="str">
        <f>IF(Table1[[#This Row],[Performance Score]]&gt;=80,"High Performer","Low Performer")</f>
        <v>Low Performer</v>
      </c>
      <c r="AG1914" t="str" cm="1">
        <f t="array" aca="1" ref="AG1914" ca="1">_xlfn.IFS(Table1[[#This Row],[Experience]]&lt;=3,"Junior",Table1[[#This Row],[Experience]]&lt;=7,"Mid Level",Table1[[#This Row],[Experience]]&gt;=7,"Senior")</f>
        <v>Mid Level</v>
      </c>
      <c r="AH1914" t="str">
        <f>IF(Table1[[#This Row],[Attendance %]]&gt;75,"OK","Below 75")</f>
        <v>OK</v>
      </c>
      <c r="AI1914" t="b">
        <f>ISBLANK(Table1[[#This Row],[Employee ID]])</f>
        <v>0</v>
      </c>
      <c r="AJ1914" t="b">
        <f>ISNUMBER(Table1[[#This Row],[Total Salary  ]])</f>
        <v>1</v>
      </c>
      <c r="AK1914" t="str">
        <f>IFERROR(_xlfn.XLOOKUP(Table1[[#This Row],[Manager ID]],MANAGERS!A:A,MANAGERS!B:B),"Not Found")</f>
        <v>Manager_14</v>
      </c>
    </row>
    <row r="1915" spans="1:37" x14ac:dyDescent="0.2">
      <c r="A1915" t="s">
        <v>468</v>
      </c>
      <c r="B1915" t="s">
        <v>71</v>
      </c>
      <c r="C1915" t="s">
        <v>15</v>
      </c>
      <c r="D1915" t="s">
        <v>81</v>
      </c>
      <c r="E1915" t="s">
        <v>22</v>
      </c>
      <c r="F1915" s="1">
        <v>45219</v>
      </c>
      <c r="G1915" s="1">
        <v>30962</v>
      </c>
      <c r="H1915">
        <v>90239</v>
      </c>
      <c r="I1915">
        <v>11509</v>
      </c>
      <c r="J1915">
        <v>98</v>
      </c>
      <c r="K1915">
        <v>52</v>
      </c>
      <c r="L1915" t="s">
        <v>34</v>
      </c>
      <c r="M1915">
        <v>109</v>
      </c>
      <c r="N1915">
        <f>Table1[[#This Row],[Basic Salary]]+Table1[[#This Row],[Bonus]]</f>
        <v>101748</v>
      </c>
      <c r="O1915" s="2">
        <f>Table1[[#This Row],[Bonus]]/Table1[[#This Row],[Basic Salary]]</f>
        <v>0.12753909063708596</v>
      </c>
      <c r="P1915">
        <f ca="1">DATEDIF(Table1[[#This Row],[Date of Birth]],TODAY(),"Y")</f>
        <v>41</v>
      </c>
      <c r="Q1915">
        <f ca="1">DATEDIF(Table1[[#This Row],[Joining Date]],TODAY(),"Y")</f>
        <v>2</v>
      </c>
      <c r="R1915" t="str">
        <f ca="1">IF(YEAR(Table1[[#This Row],[Joining Date]])=YEAR(TODAY()),"Yes","No")</f>
        <v>No</v>
      </c>
      <c r="S1915" t="str">
        <f ca="1">IF(Table1[[#This Row],[Experience]]&gt;5,"Yes","No")</f>
        <v>No</v>
      </c>
      <c r="T1915" t="str">
        <f>TEXT(Table1[[#This Row],[Joining Date]],"mmmm")</f>
        <v>October</v>
      </c>
      <c r="U1915" t="str">
        <f>TEXT(Table1[[#This Row],[Joining Date]],"yyyy")</f>
        <v>2023</v>
      </c>
      <c r="V1915" s="5">
        <f ca="1">TODAY()-Table1[[#This Row],[Joining Date]]</f>
        <v>1020</v>
      </c>
      <c r="W1915" t="str">
        <f>LEFT(Table1[[#This Row],[Employee Name]],FIND(" ",Table1[[#This Row],[Employee Name]])-1)</f>
        <v>Sneha</v>
      </c>
      <c r="X1915" t="str">
        <f>RIGHT(Table1[[#This Row],[Employee Name]],LEN(Table1[[#This Row],[Employee Name]])-FIND(" ",Table1[[#This Row],[Employee Name]]))</f>
        <v>Iyer</v>
      </c>
      <c r="Y1915" t="str">
        <f>Table1[[#This Row],[Department]]&amp;"-"&amp;Table1[[#This Row],[Employee ID]]</f>
        <v>Sales-E00412</v>
      </c>
      <c r="Z1915" t="str">
        <f>LEFT(Table1[[#This Row],[Department]],3)</f>
        <v>Sal</v>
      </c>
      <c r="AA1915" t="str">
        <f>_xlfn.XLOOKUP(Table1[[#This Row],[Manager ID]],MANAGERS!A:A,MANAGERS!B:B)</f>
        <v>Manager_9</v>
      </c>
      <c r="AB1915" t="str" cm="1">
        <f t="array" ref="AB1915">_xlfn.XLOOKUP(Table1[[#This Row],[Manager ID]],Table2[[#All],[Manager ID]],Table2[[#All],[Department Head]])</f>
        <v>Sales</v>
      </c>
      <c r="AC1915" s="2">
        <f>_xlfn.XLOOKUP(Table1[[#This Row],[City]],L:L,O:O)</f>
        <v>0.24030340748661314</v>
      </c>
      <c r="AD1915" t="str" cm="1">
        <f t="array" ref="AD1915">_xlfn.IFS(Table1[[#This Row],[Performance Score]]&gt;=90,"Excellent",Table1[[#This Row],[Performance Score]]&gt;=75,"Good",Table1[[#This Row],[Performance Score]]&gt;=60,"Average",Table1[[#This Row],[Performance Score]]&lt;=60,"Need Improvement")</f>
        <v>Need Improvement</v>
      </c>
      <c r="AE1915" t="str">
        <f>IF(AND(Table1[[#This Row],[Attendance %]]&gt;=80,(Table1[[#This Row],[Performance Score]]&gt;=80)),"Eligible","Not Eligible")</f>
        <v>Not Eligible</v>
      </c>
      <c r="AF1915" t="str">
        <f>IF(Table1[[#This Row],[Performance Score]]&gt;=80,"High Performer","Low Performer")</f>
        <v>Low Performer</v>
      </c>
      <c r="AG1915" t="str" cm="1">
        <f t="array" aca="1" ref="AG1915" ca="1">_xlfn.IFS(Table1[[#This Row],[Experience]]&lt;=3,"Junior",Table1[[#This Row],[Experience]]&lt;=7,"Mid Level",Table1[[#This Row],[Experience]]&gt;=7,"Senior")</f>
        <v>Junior</v>
      </c>
      <c r="AH1915" t="str">
        <f>IF(Table1[[#This Row],[Attendance %]]&gt;75,"OK","Below 75")</f>
        <v>OK</v>
      </c>
      <c r="AI1915" t="b">
        <f>ISBLANK(Table1[[#This Row],[Employee ID]])</f>
        <v>0</v>
      </c>
      <c r="AJ1915" t="b">
        <f>ISNUMBER(Table1[[#This Row],[Total Salary  ]])</f>
        <v>1</v>
      </c>
      <c r="AK1915" t="str">
        <f>IFERROR(_xlfn.XLOOKUP(Table1[[#This Row],[Manager ID]],MANAGERS!A:A,MANAGERS!B:B),"Not Found")</f>
        <v>Manager_9</v>
      </c>
    </row>
    <row r="1916" spans="1:37" x14ac:dyDescent="0.2">
      <c r="A1916" t="s">
        <v>2188</v>
      </c>
      <c r="B1916" t="s">
        <v>129</v>
      </c>
      <c r="C1916" t="s">
        <v>21</v>
      </c>
      <c r="D1916" t="s">
        <v>46</v>
      </c>
      <c r="E1916" t="s">
        <v>30</v>
      </c>
      <c r="F1916" s="1">
        <v>42564</v>
      </c>
      <c r="G1916" s="1">
        <v>33146</v>
      </c>
      <c r="H1916">
        <v>73226</v>
      </c>
      <c r="I1916">
        <v>28507</v>
      </c>
      <c r="J1916">
        <v>97</v>
      </c>
      <c r="K1916">
        <v>47</v>
      </c>
      <c r="L1916" t="s">
        <v>31</v>
      </c>
      <c r="M1916">
        <v>106</v>
      </c>
      <c r="N1916">
        <f>Table1[[#This Row],[Basic Salary]]+Table1[[#This Row],[Bonus]]</f>
        <v>101733</v>
      </c>
      <c r="O1916" s="2">
        <f>Table1[[#This Row],[Bonus]]/Table1[[#This Row],[Basic Salary]]</f>
        <v>0.38930161418075548</v>
      </c>
      <c r="P1916">
        <f ca="1">DATEDIF(Table1[[#This Row],[Date of Birth]],TODAY(),"Y")</f>
        <v>35</v>
      </c>
      <c r="Q1916">
        <f ca="1">DATEDIF(Table1[[#This Row],[Joining Date]],TODAY(),"Y")</f>
        <v>10</v>
      </c>
      <c r="R1916" t="str">
        <f ca="1">IF(YEAR(Table1[[#This Row],[Joining Date]])=YEAR(TODAY()),"Yes","No")</f>
        <v>No</v>
      </c>
      <c r="S1916" t="str">
        <f ca="1">IF(Table1[[#This Row],[Experience]]&gt;5,"Yes","No")</f>
        <v>Yes</v>
      </c>
      <c r="T1916" t="str">
        <f>TEXT(Table1[[#This Row],[Joining Date]],"mmmm")</f>
        <v>July</v>
      </c>
      <c r="U1916" t="str">
        <f>TEXT(Table1[[#This Row],[Joining Date]],"yyyy")</f>
        <v>2016</v>
      </c>
      <c r="V1916" s="5">
        <f ca="1">TODAY()-Table1[[#This Row],[Joining Date]]</f>
        <v>3675</v>
      </c>
      <c r="W1916" t="str">
        <f>LEFT(Table1[[#This Row],[Employee Name]],FIND(" ",Table1[[#This Row],[Employee Name]])-1)</f>
        <v>Aarav</v>
      </c>
      <c r="X1916" t="str">
        <f>RIGHT(Table1[[#This Row],[Employee Name]],LEN(Table1[[#This Row],[Employee Name]])-FIND(" ",Table1[[#This Row],[Employee Name]]))</f>
        <v>Sharma</v>
      </c>
      <c r="Y1916" t="str">
        <f>Table1[[#This Row],[Department]]&amp;"-"&amp;Table1[[#This Row],[Employee ID]]</f>
        <v>Support-E02132</v>
      </c>
      <c r="Z1916" t="str">
        <f>LEFT(Table1[[#This Row],[Department]],3)</f>
        <v>Sup</v>
      </c>
      <c r="AA1916" t="str">
        <f>_xlfn.XLOOKUP(Table1[[#This Row],[Manager ID]],MANAGERS!A:A,MANAGERS!B:B)</f>
        <v>Manager_6</v>
      </c>
      <c r="AB1916" t="str" cm="1">
        <f t="array" ref="AB1916">_xlfn.XLOOKUP(Table1[[#This Row],[Manager ID]],Table2[[#All],[Manager ID]],Table2[[#All],[Department Head]])</f>
        <v>HR</v>
      </c>
      <c r="AC1916" s="2">
        <f>_xlfn.XLOOKUP(Table1[[#This Row],[City]],L:L,O:O)</f>
        <v>0.241864189087755</v>
      </c>
      <c r="AD1916" t="str" cm="1">
        <f t="array" ref="AD1916">_xlfn.IFS(Table1[[#This Row],[Performance Score]]&gt;=90,"Excellent",Table1[[#This Row],[Performance Score]]&gt;=75,"Good",Table1[[#This Row],[Performance Score]]&gt;=60,"Average",Table1[[#This Row],[Performance Score]]&lt;=60,"Need Improvement")</f>
        <v>Need Improvement</v>
      </c>
      <c r="AE1916" t="str">
        <f>IF(AND(Table1[[#This Row],[Attendance %]]&gt;=80,(Table1[[#This Row],[Performance Score]]&gt;=80)),"Eligible","Not Eligible")</f>
        <v>Not Eligible</v>
      </c>
      <c r="AF1916" t="str">
        <f>IF(Table1[[#This Row],[Performance Score]]&gt;=80,"High Performer","Low Performer")</f>
        <v>Low Performer</v>
      </c>
      <c r="AG1916" t="str" cm="1">
        <f t="array" aca="1" ref="AG1916" ca="1">_xlfn.IFS(Table1[[#This Row],[Experience]]&lt;=3,"Junior",Table1[[#This Row],[Experience]]&lt;=7,"Mid Level",Table1[[#This Row],[Experience]]&gt;=7,"Senior")</f>
        <v>Senior</v>
      </c>
      <c r="AH1916" t="str">
        <f>IF(Table1[[#This Row],[Attendance %]]&gt;75,"OK","Below 75")</f>
        <v>OK</v>
      </c>
      <c r="AI1916" t="b">
        <f>ISBLANK(Table1[[#This Row],[Employee ID]])</f>
        <v>0</v>
      </c>
      <c r="AJ1916" t="b">
        <f>ISNUMBER(Table1[[#This Row],[Total Salary  ]])</f>
        <v>1</v>
      </c>
      <c r="AK1916" t="str">
        <f>IFERROR(_xlfn.XLOOKUP(Table1[[#This Row],[Manager ID]],MANAGERS!A:A,MANAGERS!B:B),"Not Found")</f>
        <v>Manager_6</v>
      </c>
    </row>
    <row r="1917" spans="1:37" x14ac:dyDescent="0.2">
      <c r="A1917" t="s">
        <v>1443</v>
      </c>
      <c r="B1917" t="s">
        <v>36</v>
      </c>
      <c r="C1917" t="s">
        <v>21</v>
      </c>
      <c r="D1917" t="s">
        <v>33</v>
      </c>
      <c r="E1917" t="s">
        <v>51</v>
      </c>
      <c r="F1917" s="1">
        <v>44582</v>
      </c>
      <c r="G1917" s="1">
        <v>39864</v>
      </c>
      <c r="H1917">
        <v>82677</v>
      </c>
      <c r="I1917">
        <v>19043</v>
      </c>
      <c r="J1917">
        <v>67</v>
      </c>
      <c r="K1917">
        <v>46</v>
      </c>
      <c r="L1917" t="s">
        <v>37</v>
      </c>
      <c r="M1917">
        <v>109</v>
      </c>
      <c r="N1917">
        <f>Table1[[#This Row],[Basic Salary]]+Table1[[#This Row],[Bonus]]</f>
        <v>101720</v>
      </c>
      <c r="O1917" s="2">
        <f>Table1[[#This Row],[Bonus]]/Table1[[#This Row],[Basic Salary]]</f>
        <v>0.23033007970777847</v>
      </c>
      <c r="P1917">
        <f ca="1">DATEDIF(Table1[[#This Row],[Date of Birth]],TODAY(),"Y")</f>
        <v>17</v>
      </c>
      <c r="Q1917">
        <f ca="1">DATEDIF(Table1[[#This Row],[Joining Date]],TODAY(),"Y")</f>
        <v>4</v>
      </c>
      <c r="R1917" t="str">
        <f ca="1">IF(YEAR(Table1[[#This Row],[Joining Date]])=YEAR(TODAY()),"Yes","No")</f>
        <v>No</v>
      </c>
      <c r="S1917" t="str">
        <f ca="1">IF(Table1[[#This Row],[Experience]]&gt;5,"Yes","No")</f>
        <v>No</v>
      </c>
      <c r="T1917" t="str">
        <f>TEXT(Table1[[#This Row],[Joining Date]],"mmmm")</f>
        <v>January</v>
      </c>
      <c r="U1917" t="str">
        <f>TEXT(Table1[[#This Row],[Joining Date]],"yyyy")</f>
        <v>2022</v>
      </c>
      <c r="V1917" s="5">
        <f ca="1">TODAY()-Table1[[#This Row],[Joining Date]]</f>
        <v>1657</v>
      </c>
      <c r="W1917" t="str">
        <f>LEFT(Table1[[#This Row],[Employee Name]],FIND(" ",Table1[[#This Row],[Employee Name]])-1)</f>
        <v>Meera</v>
      </c>
      <c r="X1917" t="str">
        <f>RIGHT(Table1[[#This Row],[Employee Name]],LEN(Table1[[#This Row],[Employee Name]])-FIND(" ",Table1[[#This Row],[Employee Name]]))</f>
        <v>Joshi</v>
      </c>
      <c r="Y1917" t="str">
        <f>Table1[[#This Row],[Department]]&amp;"-"&amp;Table1[[#This Row],[Employee ID]]</f>
        <v>Marketing-E01387</v>
      </c>
      <c r="Z1917" t="str">
        <f>LEFT(Table1[[#This Row],[Department]],3)</f>
        <v>Mar</v>
      </c>
      <c r="AA1917" t="str">
        <f>_xlfn.XLOOKUP(Table1[[#This Row],[Manager ID]],MANAGERS!A:A,MANAGERS!B:B)</f>
        <v>Manager_9</v>
      </c>
      <c r="AB1917" t="str" cm="1">
        <f t="array" ref="AB1917">_xlfn.XLOOKUP(Table1[[#This Row],[Manager ID]],Table2[[#All],[Manager ID]],Table2[[#All],[Department Head]])</f>
        <v>Sales</v>
      </c>
      <c r="AC1917" s="2">
        <f>_xlfn.XLOOKUP(Table1[[#This Row],[City]],L:L,O:O)</f>
        <v>0.24036902712549932</v>
      </c>
      <c r="AD1917" t="str" cm="1">
        <f t="array" ref="AD1917">_xlfn.IFS(Table1[[#This Row],[Performance Score]]&gt;=90,"Excellent",Table1[[#This Row],[Performance Score]]&gt;=75,"Good",Table1[[#This Row],[Performance Score]]&gt;=60,"Average",Table1[[#This Row],[Performance Score]]&lt;=60,"Need Improvement")</f>
        <v>Need Improvement</v>
      </c>
      <c r="AE1917" t="str">
        <f>IF(AND(Table1[[#This Row],[Attendance %]]&gt;=80,(Table1[[#This Row],[Performance Score]]&gt;=80)),"Eligible","Not Eligible")</f>
        <v>Not Eligible</v>
      </c>
      <c r="AF1917" t="str">
        <f>IF(Table1[[#This Row],[Performance Score]]&gt;=80,"High Performer","Low Performer")</f>
        <v>Low Performer</v>
      </c>
      <c r="AG1917" t="str" cm="1">
        <f t="array" aca="1" ref="AG1917" ca="1">_xlfn.IFS(Table1[[#This Row],[Experience]]&lt;=3,"Junior",Table1[[#This Row],[Experience]]&lt;=7,"Mid Level",Table1[[#This Row],[Experience]]&gt;=7,"Senior")</f>
        <v>Mid Level</v>
      </c>
      <c r="AH1917" t="str">
        <f>IF(Table1[[#This Row],[Attendance %]]&gt;75,"OK","Below 75")</f>
        <v>Below 75</v>
      </c>
      <c r="AI1917" t="b">
        <f>ISBLANK(Table1[[#This Row],[Employee ID]])</f>
        <v>0</v>
      </c>
      <c r="AJ1917" t="b">
        <f>ISNUMBER(Table1[[#This Row],[Total Salary  ]])</f>
        <v>1</v>
      </c>
      <c r="AK1917" t="str">
        <f>IFERROR(_xlfn.XLOOKUP(Table1[[#This Row],[Manager ID]],MANAGERS!A:A,MANAGERS!B:B),"Not Found")</f>
        <v>Manager_9</v>
      </c>
    </row>
    <row r="1918" spans="1:37" x14ac:dyDescent="0.2">
      <c r="A1918" t="s">
        <v>1744</v>
      </c>
      <c r="B1918" t="s">
        <v>36</v>
      </c>
      <c r="C1918" t="s">
        <v>15</v>
      </c>
      <c r="D1918" t="s">
        <v>40</v>
      </c>
      <c r="E1918" t="s">
        <v>26</v>
      </c>
      <c r="F1918" s="1">
        <v>43373</v>
      </c>
      <c r="G1918" s="1">
        <v>39263</v>
      </c>
      <c r="H1918">
        <v>85331</v>
      </c>
      <c r="I1918">
        <v>16368</v>
      </c>
      <c r="J1918">
        <v>99</v>
      </c>
      <c r="K1918">
        <v>60</v>
      </c>
      <c r="L1918" t="s">
        <v>31</v>
      </c>
      <c r="M1918">
        <v>112</v>
      </c>
      <c r="N1918">
        <f>Table1[[#This Row],[Basic Salary]]+Table1[[#This Row],[Bonus]]</f>
        <v>101699</v>
      </c>
      <c r="O1918" s="2">
        <f>Table1[[#This Row],[Bonus]]/Table1[[#This Row],[Basic Salary]]</f>
        <v>0.19181774501646529</v>
      </c>
      <c r="P1918">
        <f ca="1">DATEDIF(Table1[[#This Row],[Date of Birth]],TODAY(),"Y")</f>
        <v>19</v>
      </c>
      <c r="Q1918">
        <f ca="1">DATEDIF(Table1[[#This Row],[Joining Date]],TODAY(),"Y")</f>
        <v>7</v>
      </c>
      <c r="R1918" t="str">
        <f ca="1">IF(YEAR(Table1[[#This Row],[Joining Date]])=YEAR(TODAY()),"Yes","No")</f>
        <v>No</v>
      </c>
      <c r="S1918" t="str">
        <f ca="1">IF(Table1[[#This Row],[Experience]]&gt;5,"Yes","No")</f>
        <v>Yes</v>
      </c>
      <c r="T1918" t="str">
        <f>TEXT(Table1[[#This Row],[Joining Date]],"mmmm")</f>
        <v>September</v>
      </c>
      <c r="U1918" t="str">
        <f>TEXT(Table1[[#This Row],[Joining Date]],"yyyy")</f>
        <v>2018</v>
      </c>
      <c r="V1918" s="5">
        <f ca="1">TODAY()-Table1[[#This Row],[Joining Date]]</f>
        <v>2866</v>
      </c>
      <c r="W1918" t="str">
        <f>LEFT(Table1[[#This Row],[Employee Name]],FIND(" ",Table1[[#This Row],[Employee Name]])-1)</f>
        <v>Meera</v>
      </c>
      <c r="X1918" t="str">
        <f>RIGHT(Table1[[#This Row],[Employee Name]],LEN(Table1[[#This Row],[Employee Name]])-FIND(" ",Table1[[#This Row],[Employee Name]]))</f>
        <v>Joshi</v>
      </c>
      <c r="Y1918" t="str">
        <f>Table1[[#This Row],[Department]]&amp;"-"&amp;Table1[[#This Row],[Employee ID]]</f>
        <v>IT-E01688</v>
      </c>
      <c r="Z1918" t="str">
        <f>LEFT(Table1[[#This Row],[Department]],3)</f>
        <v>IT</v>
      </c>
      <c r="AA1918" t="str">
        <f>_xlfn.XLOOKUP(Table1[[#This Row],[Manager ID]],MANAGERS!A:A,MANAGERS!B:B)</f>
        <v>Manager_12</v>
      </c>
      <c r="AB1918" t="str" cm="1">
        <f t="array" ref="AB1918">_xlfn.XLOOKUP(Table1[[#This Row],[Manager ID]],Table2[[#All],[Manager ID]],Table2[[#All],[Department Head]])</f>
        <v>Marketing</v>
      </c>
      <c r="AC1918" s="2">
        <f>_xlfn.XLOOKUP(Table1[[#This Row],[City]],L:L,O:O)</f>
        <v>0.241864189087755</v>
      </c>
      <c r="AD1918" t="str" cm="1">
        <f t="array" ref="AD1918">_xlfn.IFS(Table1[[#This Row],[Performance Score]]&gt;=90,"Excellent",Table1[[#This Row],[Performance Score]]&gt;=75,"Good",Table1[[#This Row],[Performance Score]]&gt;=60,"Average",Table1[[#This Row],[Performance Score]]&lt;=60,"Need Improvement")</f>
        <v>Average</v>
      </c>
      <c r="AE1918" t="str">
        <f>IF(AND(Table1[[#This Row],[Attendance %]]&gt;=80,(Table1[[#This Row],[Performance Score]]&gt;=80)),"Eligible","Not Eligible")</f>
        <v>Not Eligible</v>
      </c>
      <c r="AF1918" t="str">
        <f>IF(Table1[[#This Row],[Performance Score]]&gt;=80,"High Performer","Low Performer")</f>
        <v>Low Performer</v>
      </c>
      <c r="AG1918" t="str" cm="1">
        <f t="array" aca="1" ref="AG1918" ca="1">_xlfn.IFS(Table1[[#This Row],[Experience]]&lt;=3,"Junior",Table1[[#This Row],[Experience]]&lt;=7,"Mid Level",Table1[[#This Row],[Experience]]&gt;=7,"Senior")</f>
        <v>Mid Level</v>
      </c>
      <c r="AH1918" t="str">
        <f>IF(Table1[[#This Row],[Attendance %]]&gt;75,"OK","Below 75")</f>
        <v>OK</v>
      </c>
      <c r="AI1918" t="b">
        <f>ISBLANK(Table1[[#This Row],[Employee ID]])</f>
        <v>0</v>
      </c>
      <c r="AJ1918" t="b">
        <f>ISNUMBER(Table1[[#This Row],[Total Salary  ]])</f>
        <v>1</v>
      </c>
      <c r="AK1918" t="str">
        <f>IFERROR(_xlfn.XLOOKUP(Table1[[#This Row],[Manager ID]],MANAGERS!A:A,MANAGERS!B:B),"Not Found")</f>
        <v>Manager_12</v>
      </c>
    </row>
    <row r="1919" spans="1:37" x14ac:dyDescent="0.2">
      <c r="A1919" t="s">
        <v>4245</v>
      </c>
      <c r="B1919" t="s">
        <v>14</v>
      </c>
      <c r="C1919" t="s">
        <v>15</v>
      </c>
      <c r="D1919" t="s">
        <v>40</v>
      </c>
      <c r="E1919" t="s">
        <v>26</v>
      </c>
      <c r="F1919" s="1">
        <v>43784</v>
      </c>
      <c r="G1919" s="1">
        <v>29480</v>
      </c>
      <c r="H1919">
        <v>86478</v>
      </c>
      <c r="I1919">
        <v>15219</v>
      </c>
      <c r="J1919">
        <v>100</v>
      </c>
      <c r="K1919">
        <v>46</v>
      </c>
      <c r="L1919" t="s">
        <v>53</v>
      </c>
      <c r="M1919">
        <v>112</v>
      </c>
      <c r="N1919">
        <f>Table1[[#This Row],[Basic Salary]]+Table1[[#This Row],[Bonus]]</f>
        <v>101697</v>
      </c>
      <c r="O1919" s="2">
        <f>Table1[[#This Row],[Bonus]]/Table1[[#This Row],[Basic Salary]]</f>
        <v>0.17598695622007909</v>
      </c>
      <c r="P1919">
        <f ca="1">DATEDIF(Table1[[#This Row],[Date of Birth]],TODAY(),"Y")</f>
        <v>45</v>
      </c>
      <c r="Q1919">
        <f ca="1">DATEDIF(Table1[[#This Row],[Joining Date]],TODAY(),"Y")</f>
        <v>6</v>
      </c>
      <c r="R1919" t="str">
        <f ca="1">IF(YEAR(Table1[[#This Row],[Joining Date]])=YEAR(TODAY()),"Yes","No")</f>
        <v>No</v>
      </c>
      <c r="S1919" t="str">
        <f ca="1">IF(Table1[[#This Row],[Experience]]&gt;5,"Yes","No")</f>
        <v>Yes</v>
      </c>
      <c r="T1919" t="str">
        <f>TEXT(Table1[[#This Row],[Joining Date]],"mmmm")</f>
        <v>November</v>
      </c>
      <c r="U1919" t="str">
        <f>TEXT(Table1[[#This Row],[Joining Date]],"yyyy")</f>
        <v>2019</v>
      </c>
      <c r="V1919" s="5">
        <f ca="1">TODAY()-Table1[[#This Row],[Joining Date]]</f>
        <v>2455</v>
      </c>
      <c r="W1919" t="str">
        <f>LEFT(Table1[[#This Row],[Employee Name]],FIND(" ",Table1[[#This Row],[Employee Name]])-1)</f>
        <v>Nisha</v>
      </c>
      <c r="X1919" t="str">
        <f>RIGHT(Table1[[#This Row],[Employee Name]],LEN(Table1[[#This Row],[Employee Name]])-FIND(" ",Table1[[#This Row],[Employee Name]]))</f>
        <v>Kapoor</v>
      </c>
      <c r="Y1919" t="str">
        <f>Table1[[#This Row],[Department]]&amp;"-"&amp;Table1[[#This Row],[Employee ID]]</f>
        <v>IT-E04189</v>
      </c>
      <c r="Z1919" t="str">
        <f>LEFT(Table1[[#This Row],[Department]],3)</f>
        <v>IT</v>
      </c>
      <c r="AA1919" t="str">
        <f>_xlfn.XLOOKUP(Table1[[#This Row],[Manager ID]],MANAGERS!A:A,MANAGERS!B:B)</f>
        <v>Manager_12</v>
      </c>
      <c r="AB1919" t="str" cm="1">
        <f t="array" ref="AB1919">_xlfn.XLOOKUP(Table1[[#This Row],[Manager ID]],Table2[[#All],[Manager ID]],Table2[[#All],[Department Head]])</f>
        <v>Marketing</v>
      </c>
      <c r="AC1919" s="2">
        <f>_xlfn.XLOOKUP(Table1[[#This Row],[City]],L:L,O:O)</f>
        <v>0.23685887225230964</v>
      </c>
      <c r="AD1919" t="str" cm="1">
        <f t="array" ref="AD1919">_xlfn.IFS(Table1[[#This Row],[Performance Score]]&gt;=90,"Excellent",Table1[[#This Row],[Performance Score]]&gt;=75,"Good",Table1[[#This Row],[Performance Score]]&gt;=60,"Average",Table1[[#This Row],[Performance Score]]&lt;=60,"Need Improvement")</f>
        <v>Need Improvement</v>
      </c>
      <c r="AE1919" t="str">
        <f>IF(AND(Table1[[#This Row],[Attendance %]]&gt;=80,(Table1[[#This Row],[Performance Score]]&gt;=80)),"Eligible","Not Eligible")</f>
        <v>Not Eligible</v>
      </c>
      <c r="AF1919" t="str">
        <f>IF(Table1[[#This Row],[Performance Score]]&gt;=80,"High Performer","Low Performer")</f>
        <v>Low Performer</v>
      </c>
      <c r="AG1919" t="str" cm="1">
        <f t="array" aca="1" ref="AG1919" ca="1">_xlfn.IFS(Table1[[#This Row],[Experience]]&lt;=3,"Junior",Table1[[#This Row],[Experience]]&lt;=7,"Mid Level",Table1[[#This Row],[Experience]]&gt;=7,"Senior")</f>
        <v>Mid Level</v>
      </c>
      <c r="AH1919" t="str">
        <f>IF(Table1[[#This Row],[Attendance %]]&gt;75,"OK","Below 75")</f>
        <v>OK</v>
      </c>
      <c r="AI1919" t="b">
        <f>ISBLANK(Table1[[#This Row],[Employee ID]])</f>
        <v>0</v>
      </c>
      <c r="AJ1919" t="b">
        <f>ISNUMBER(Table1[[#This Row],[Total Salary  ]])</f>
        <v>1</v>
      </c>
      <c r="AK1919" t="str">
        <f>IFERROR(_xlfn.XLOOKUP(Table1[[#This Row],[Manager ID]],MANAGERS!A:A,MANAGERS!B:B),"Not Found")</f>
        <v>Manager_12</v>
      </c>
    </row>
    <row r="1920" spans="1:37" x14ac:dyDescent="0.2">
      <c r="A1920" t="s">
        <v>1405</v>
      </c>
      <c r="B1920" t="s">
        <v>95</v>
      </c>
      <c r="C1920" t="s">
        <v>21</v>
      </c>
      <c r="D1920" t="s">
        <v>16</v>
      </c>
      <c r="E1920" t="s">
        <v>17</v>
      </c>
      <c r="F1920" s="1">
        <v>42947</v>
      </c>
      <c r="G1920" s="1">
        <v>31483</v>
      </c>
      <c r="H1920">
        <v>90529</v>
      </c>
      <c r="I1920">
        <v>11159</v>
      </c>
      <c r="J1920">
        <v>62</v>
      </c>
      <c r="K1920">
        <v>53</v>
      </c>
      <c r="L1920" t="s">
        <v>31</v>
      </c>
      <c r="M1920">
        <v>114</v>
      </c>
      <c r="N1920">
        <f>Table1[[#This Row],[Basic Salary]]+Table1[[#This Row],[Bonus]]</f>
        <v>101688</v>
      </c>
      <c r="O1920" s="2">
        <f>Table1[[#This Row],[Bonus]]/Table1[[#This Row],[Basic Salary]]</f>
        <v>0.12326436832396248</v>
      </c>
      <c r="P1920">
        <f ca="1">DATEDIF(Table1[[#This Row],[Date of Birth]],TODAY(),"Y")</f>
        <v>40</v>
      </c>
      <c r="Q1920">
        <f ca="1">DATEDIF(Table1[[#This Row],[Joining Date]],TODAY(),"Y")</f>
        <v>9</v>
      </c>
      <c r="R1920" t="str">
        <f ca="1">IF(YEAR(Table1[[#This Row],[Joining Date]])=YEAR(TODAY()),"Yes","No")</f>
        <v>No</v>
      </c>
      <c r="S1920" t="str">
        <f ca="1">IF(Table1[[#This Row],[Experience]]&gt;5,"Yes","No")</f>
        <v>Yes</v>
      </c>
      <c r="T1920" t="str">
        <f>TEXT(Table1[[#This Row],[Joining Date]],"mmmm")</f>
        <v>July</v>
      </c>
      <c r="U1920" t="str">
        <f>TEXT(Table1[[#This Row],[Joining Date]],"yyyy")</f>
        <v>2017</v>
      </c>
      <c r="V1920" s="5">
        <f ca="1">TODAY()-Table1[[#This Row],[Joining Date]]</f>
        <v>3292</v>
      </c>
      <c r="W1920" t="str">
        <f>LEFT(Table1[[#This Row],[Employee Name]],FIND(" ",Table1[[#This Row],[Employee Name]])-1)</f>
        <v>Ajay</v>
      </c>
      <c r="X1920" t="str">
        <f>RIGHT(Table1[[#This Row],[Employee Name]],LEN(Table1[[#This Row],[Employee Name]])-FIND(" ",Table1[[#This Row],[Employee Name]]))</f>
        <v>Singh</v>
      </c>
      <c r="Y1920" t="str">
        <f>Table1[[#This Row],[Department]]&amp;"-"&amp;Table1[[#This Row],[Employee ID]]</f>
        <v>HR-E01349</v>
      </c>
      <c r="Z1920" t="str">
        <f>LEFT(Table1[[#This Row],[Department]],3)</f>
        <v>HR</v>
      </c>
      <c r="AA1920" t="str">
        <f>_xlfn.XLOOKUP(Table1[[#This Row],[Manager ID]],MANAGERS!A:A,MANAGERS!B:B)</f>
        <v>Manager_14</v>
      </c>
      <c r="AB1920" t="str" cm="1">
        <f t="array" ref="AB1920">_xlfn.XLOOKUP(Table1[[#This Row],[Manager ID]],Table2[[#All],[Manager ID]],Table2[[#All],[Department Head]])</f>
        <v>Marketing</v>
      </c>
      <c r="AC1920" s="2">
        <f>_xlfn.XLOOKUP(Table1[[#This Row],[City]],L:L,O:O)</f>
        <v>0.241864189087755</v>
      </c>
      <c r="AD1920" t="str" cm="1">
        <f t="array" ref="AD1920">_xlfn.IFS(Table1[[#This Row],[Performance Score]]&gt;=90,"Excellent",Table1[[#This Row],[Performance Score]]&gt;=75,"Good",Table1[[#This Row],[Performance Score]]&gt;=60,"Average",Table1[[#This Row],[Performance Score]]&lt;=60,"Need Improvement")</f>
        <v>Need Improvement</v>
      </c>
      <c r="AE1920" t="str">
        <f>IF(AND(Table1[[#This Row],[Attendance %]]&gt;=80,(Table1[[#This Row],[Performance Score]]&gt;=80)),"Eligible","Not Eligible")</f>
        <v>Not Eligible</v>
      </c>
      <c r="AF1920" t="str">
        <f>IF(Table1[[#This Row],[Performance Score]]&gt;=80,"High Performer","Low Performer")</f>
        <v>Low Performer</v>
      </c>
      <c r="AG1920" t="str" cm="1">
        <f t="array" aca="1" ref="AG1920" ca="1">_xlfn.IFS(Table1[[#This Row],[Experience]]&lt;=3,"Junior",Table1[[#This Row],[Experience]]&lt;=7,"Mid Level",Table1[[#This Row],[Experience]]&gt;=7,"Senior")</f>
        <v>Senior</v>
      </c>
      <c r="AH1920" t="str">
        <f>IF(Table1[[#This Row],[Attendance %]]&gt;75,"OK","Below 75")</f>
        <v>Below 75</v>
      </c>
      <c r="AI1920" t="b">
        <f>ISBLANK(Table1[[#This Row],[Employee ID]])</f>
        <v>0</v>
      </c>
      <c r="AJ1920" t="b">
        <f>ISNUMBER(Table1[[#This Row],[Total Salary  ]])</f>
        <v>1</v>
      </c>
      <c r="AK1920" t="str">
        <f>IFERROR(_xlfn.XLOOKUP(Table1[[#This Row],[Manager ID]],MANAGERS!A:A,MANAGERS!B:B),"Not Found")</f>
        <v>Manager_14</v>
      </c>
    </row>
    <row r="1921" spans="1:37" x14ac:dyDescent="0.2">
      <c r="A1921" t="s">
        <v>4768</v>
      </c>
      <c r="B1921" t="s">
        <v>95</v>
      </c>
      <c r="C1921" t="s">
        <v>21</v>
      </c>
      <c r="D1921" t="s">
        <v>40</v>
      </c>
      <c r="E1921" t="s">
        <v>30</v>
      </c>
      <c r="F1921" s="1">
        <v>42546</v>
      </c>
      <c r="G1921" s="1">
        <v>35286</v>
      </c>
      <c r="H1921">
        <v>76045</v>
      </c>
      <c r="I1921">
        <v>25641</v>
      </c>
      <c r="J1921">
        <v>73</v>
      </c>
      <c r="K1921">
        <v>71</v>
      </c>
      <c r="L1921" t="s">
        <v>31</v>
      </c>
      <c r="M1921">
        <v>109</v>
      </c>
      <c r="N1921">
        <f>Table1[[#This Row],[Basic Salary]]+Table1[[#This Row],[Bonus]]</f>
        <v>101686</v>
      </c>
      <c r="O1921" s="2">
        <f>Table1[[#This Row],[Bonus]]/Table1[[#This Row],[Basic Salary]]</f>
        <v>0.33718193175093697</v>
      </c>
      <c r="P1921">
        <f ca="1">DATEDIF(Table1[[#This Row],[Date of Birth]],TODAY(),"Y")</f>
        <v>29</v>
      </c>
      <c r="Q1921">
        <f ca="1">DATEDIF(Table1[[#This Row],[Joining Date]],TODAY(),"Y")</f>
        <v>10</v>
      </c>
      <c r="R1921" t="str">
        <f ca="1">IF(YEAR(Table1[[#This Row],[Joining Date]])=YEAR(TODAY()),"Yes","No")</f>
        <v>No</v>
      </c>
      <c r="S1921" t="str">
        <f ca="1">IF(Table1[[#This Row],[Experience]]&gt;5,"Yes","No")</f>
        <v>Yes</v>
      </c>
      <c r="T1921" t="str">
        <f>TEXT(Table1[[#This Row],[Joining Date]],"mmmm")</f>
        <v>June</v>
      </c>
      <c r="U1921" t="str">
        <f>TEXT(Table1[[#This Row],[Joining Date]],"yyyy")</f>
        <v>2016</v>
      </c>
      <c r="V1921" s="5">
        <f ca="1">TODAY()-Table1[[#This Row],[Joining Date]]</f>
        <v>3693</v>
      </c>
      <c r="W1921" t="str">
        <f>LEFT(Table1[[#This Row],[Employee Name]],FIND(" ",Table1[[#This Row],[Employee Name]])-1)</f>
        <v>Ajay</v>
      </c>
      <c r="X1921" t="str">
        <f>RIGHT(Table1[[#This Row],[Employee Name]],LEN(Table1[[#This Row],[Employee Name]])-FIND(" ",Table1[[#This Row],[Employee Name]]))</f>
        <v>Singh</v>
      </c>
      <c r="Y1921" t="str">
        <f>Table1[[#This Row],[Department]]&amp;"-"&amp;Table1[[#This Row],[Employee ID]]</f>
        <v>IT-E04712</v>
      </c>
      <c r="Z1921" t="str">
        <f>LEFT(Table1[[#This Row],[Department]],3)</f>
        <v>IT</v>
      </c>
      <c r="AA1921" t="str">
        <f>_xlfn.XLOOKUP(Table1[[#This Row],[Manager ID]],MANAGERS!A:A,MANAGERS!B:B)</f>
        <v>Manager_9</v>
      </c>
      <c r="AB1921" t="str" cm="1">
        <f t="array" ref="AB1921">_xlfn.XLOOKUP(Table1[[#This Row],[Manager ID]],Table2[[#All],[Manager ID]],Table2[[#All],[Department Head]])</f>
        <v>Sales</v>
      </c>
      <c r="AC1921" s="2">
        <f>_xlfn.XLOOKUP(Table1[[#This Row],[City]],L:L,O:O)</f>
        <v>0.241864189087755</v>
      </c>
      <c r="AD1921" t="str" cm="1">
        <f t="array" ref="AD1921">_xlfn.IFS(Table1[[#This Row],[Performance Score]]&gt;=90,"Excellent",Table1[[#This Row],[Performance Score]]&gt;=75,"Good",Table1[[#This Row],[Performance Score]]&gt;=60,"Average",Table1[[#This Row],[Performance Score]]&lt;=60,"Need Improvement")</f>
        <v>Average</v>
      </c>
      <c r="AE1921" t="str">
        <f>IF(AND(Table1[[#This Row],[Attendance %]]&gt;=80,(Table1[[#This Row],[Performance Score]]&gt;=80)),"Eligible","Not Eligible")</f>
        <v>Not Eligible</v>
      </c>
      <c r="AF1921" t="str">
        <f>IF(Table1[[#This Row],[Performance Score]]&gt;=80,"High Performer","Low Performer")</f>
        <v>Low Performer</v>
      </c>
      <c r="AG1921" t="str" cm="1">
        <f t="array" aca="1" ref="AG1921" ca="1">_xlfn.IFS(Table1[[#This Row],[Experience]]&lt;=3,"Junior",Table1[[#This Row],[Experience]]&lt;=7,"Mid Level",Table1[[#This Row],[Experience]]&gt;=7,"Senior")</f>
        <v>Senior</v>
      </c>
      <c r="AH1921" t="str">
        <f>IF(Table1[[#This Row],[Attendance %]]&gt;75,"OK","Below 75")</f>
        <v>Below 75</v>
      </c>
      <c r="AI1921" t="b">
        <f>ISBLANK(Table1[[#This Row],[Employee ID]])</f>
        <v>0</v>
      </c>
      <c r="AJ1921" t="b">
        <f>ISNUMBER(Table1[[#This Row],[Total Salary  ]])</f>
        <v>1</v>
      </c>
      <c r="AK1921" t="str">
        <f>IFERROR(_xlfn.XLOOKUP(Table1[[#This Row],[Manager ID]],MANAGERS!A:A,MANAGERS!B:B),"Not Found")</f>
        <v>Manager_9</v>
      </c>
    </row>
    <row r="1922" spans="1:37" x14ac:dyDescent="0.2">
      <c r="A1922" t="s">
        <v>942</v>
      </c>
      <c r="B1922" t="s">
        <v>39</v>
      </c>
      <c r="C1922" t="s">
        <v>15</v>
      </c>
      <c r="D1922" t="s">
        <v>46</v>
      </c>
      <c r="E1922" t="s">
        <v>17</v>
      </c>
      <c r="F1922" s="1">
        <v>44672</v>
      </c>
      <c r="G1922" s="1">
        <v>30491</v>
      </c>
      <c r="H1922">
        <v>95601</v>
      </c>
      <c r="I1922">
        <v>6014</v>
      </c>
      <c r="J1922">
        <v>88</v>
      </c>
      <c r="K1922">
        <v>83</v>
      </c>
      <c r="L1922" t="s">
        <v>53</v>
      </c>
      <c r="M1922">
        <v>112</v>
      </c>
      <c r="N1922">
        <f>Table1[[#This Row],[Basic Salary]]+Table1[[#This Row],[Bonus]]</f>
        <v>101615</v>
      </c>
      <c r="O1922" s="2">
        <f>Table1[[#This Row],[Bonus]]/Table1[[#This Row],[Basic Salary]]</f>
        <v>6.2907291764730491E-2</v>
      </c>
      <c r="P1922">
        <f ca="1">DATEDIF(Table1[[#This Row],[Date of Birth]],TODAY(),"Y")</f>
        <v>43</v>
      </c>
      <c r="Q1922">
        <f ca="1">DATEDIF(Table1[[#This Row],[Joining Date]],TODAY(),"Y")</f>
        <v>4</v>
      </c>
      <c r="R1922" t="str">
        <f ca="1">IF(YEAR(Table1[[#This Row],[Joining Date]])=YEAR(TODAY()),"Yes","No")</f>
        <v>No</v>
      </c>
      <c r="S1922" t="str">
        <f ca="1">IF(Table1[[#This Row],[Experience]]&gt;5,"Yes","No")</f>
        <v>No</v>
      </c>
      <c r="T1922" t="str">
        <f>TEXT(Table1[[#This Row],[Joining Date]],"mmmm")</f>
        <v>April</v>
      </c>
      <c r="U1922" t="str">
        <f>TEXT(Table1[[#This Row],[Joining Date]],"yyyy")</f>
        <v>2022</v>
      </c>
      <c r="V1922" s="5">
        <f ca="1">TODAY()-Table1[[#This Row],[Joining Date]]</f>
        <v>1567</v>
      </c>
      <c r="W1922" t="str">
        <f>LEFT(Table1[[#This Row],[Employee Name]],FIND(" ",Table1[[#This Row],[Employee Name]])-1)</f>
        <v>Karan</v>
      </c>
      <c r="X1922" t="str">
        <f>RIGHT(Table1[[#This Row],[Employee Name]],LEN(Table1[[#This Row],[Employee Name]])-FIND(" ",Table1[[#This Row],[Employee Name]]))</f>
        <v>Malhotra</v>
      </c>
      <c r="Y1922" t="str">
        <f>Table1[[#This Row],[Department]]&amp;"-"&amp;Table1[[#This Row],[Employee ID]]</f>
        <v>Support-E00886</v>
      </c>
      <c r="Z1922" t="str">
        <f>LEFT(Table1[[#This Row],[Department]],3)</f>
        <v>Sup</v>
      </c>
      <c r="AA1922" t="str">
        <f>_xlfn.XLOOKUP(Table1[[#This Row],[Manager ID]],MANAGERS!A:A,MANAGERS!B:B)</f>
        <v>Manager_12</v>
      </c>
      <c r="AB1922" t="str" cm="1">
        <f t="array" ref="AB1922">_xlfn.XLOOKUP(Table1[[#This Row],[Manager ID]],Table2[[#All],[Manager ID]],Table2[[#All],[Department Head]])</f>
        <v>Marketing</v>
      </c>
      <c r="AC1922" s="2">
        <f>_xlfn.XLOOKUP(Table1[[#This Row],[City]],L:L,O:O)</f>
        <v>0.23685887225230964</v>
      </c>
      <c r="AD1922" t="str" cm="1">
        <f t="array" ref="AD1922">_xlfn.IFS(Table1[[#This Row],[Performance Score]]&gt;=90,"Excellent",Table1[[#This Row],[Performance Score]]&gt;=75,"Good",Table1[[#This Row],[Performance Score]]&gt;=60,"Average",Table1[[#This Row],[Performance Score]]&lt;=60,"Need Improvement")</f>
        <v>Good</v>
      </c>
      <c r="AE1922" t="str">
        <f>IF(AND(Table1[[#This Row],[Attendance %]]&gt;=80,(Table1[[#This Row],[Performance Score]]&gt;=80)),"Eligible","Not Eligible")</f>
        <v>Eligible</v>
      </c>
      <c r="AF1922" t="str">
        <f>IF(Table1[[#This Row],[Performance Score]]&gt;=80,"High Performer","Low Performer")</f>
        <v>High Performer</v>
      </c>
      <c r="AG1922" t="str" cm="1">
        <f t="array" aca="1" ref="AG1922" ca="1">_xlfn.IFS(Table1[[#This Row],[Experience]]&lt;=3,"Junior",Table1[[#This Row],[Experience]]&lt;=7,"Mid Level",Table1[[#This Row],[Experience]]&gt;=7,"Senior")</f>
        <v>Mid Level</v>
      </c>
      <c r="AH1922" t="str">
        <f>IF(Table1[[#This Row],[Attendance %]]&gt;75,"OK","Below 75")</f>
        <v>OK</v>
      </c>
      <c r="AI1922" t="b">
        <f>ISBLANK(Table1[[#This Row],[Employee ID]])</f>
        <v>0</v>
      </c>
      <c r="AJ1922" t="b">
        <f>ISNUMBER(Table1[[#This Row],[Total Salary  ]])</f>
        <v>1</v>
      </c>
      <c r="AK1922" t="str">
        <f>IFERROR(_xlfn.XLOOKUP(Table1[[#This Row],[Manager ID]],MANAGERS!A:A,MANAGERS!B:B),"Not Found")</f>
        <v>Manager_12</v>
      </c>
    </row>
    <row r="1923" spans="1:37" x14ac:dyDescent="0.2">
      <c r="A1923" t="s">
        <v>3648</v>
      </c>
      <c r="B1923" t="s">
        <v>42</v>
      </c>
      <c r="C1923" t="s">
        <v>15</v>
      </c>
      <c r="D1923" t="s">
        <v>43</v>
      </c>
      <c r="E1923" t="s">
        <v>26</v>
      </c>
      <c r="F1923" s="1">
        <v>43428</v>
      </c>
      <c r="G1923" s="1">
        <v>30192</v>
      </c>
      <c r="H1923">
        <v>87229</v>
      </c>
      <c r="I1923">
        <v>14384</v>
      </c>
      <c r="J1923">
        <v>77</v>
      </c>
      <c r="K1923">
        <v>91</v>
      </c>
      <c r="L1923" t="s">
        <v>31</v>
      </c>
      <c r="M1923">
        <v>113</v>
      </c>
      <c r="N1923">
        <f>Table1[[#This Row],[Basic Salary]]+Table1[[#This Row],[Bonus]]</f>
        <v>101613</v>
      </c>
      <c r="O1923" s="2">
        <f>Table1[[#This Row],[Bonus]]/Table1[[#This Row],[Basic Salary]]</f>
        <v>0.16489928808079882</v>
      </c>
      <c r="P1923">
        <f ca="1">DATEDIF(Table1[[#This Row],[Date of Birth]],TODAY(),"Y")</f>
        <v>43</v>
      </c>
      <c r="Q1923">
        <f ca="1">DATEDIF(Table1[[#This Row],[Joining Date]],TODAY(),"Y")</f>
        <v>7</v>
      </c>
      <c r="R1923" t="str">
        <f ca="1">IF(YEAR(Table1[[#This Row],[Joining Date]])=YEAR(TODAY()),"Yes","No")</f>
        <v>No</v>
      </c>
      <c r="S1923" t="str">
        <f ca="1">IF(Table1[[#This Row],[Experience]]&gt;5,"Yes","No")</f>
        <v>Yes</v>
      </c>
      <c r="T1923" t="str">
        <f>TEXT(Table1[[#This Row],[Joining Date]],"mmmm")</f>
        <v>November</v>
      </c>
      <c r="U1923" t="str">
        <f>TEXT(Table1[[#This Row],[Joining Date]],"yyyy")</f>
        <v>2018</v>
      </c>
      <c r="V1923" s="5">
        <f ca="1">TODAY()-Table1[[#This Row],[Joining Date]]</f>
        <v>2811</v>
      </c>
      <c r="W1923" t="str">
        <f>LEFT(Table1[[#This Row],[Employee Name]],FIND(" ",Table1[[#This Row],[Employee Name]])-1)</f>
        <v>Krishna</v>
      </c>
      <c r="X1923" t="str">
        <f>RIGHT(Table1[[#This Row],[Employee Name]],LEN(Table1[[#This Row],[Employee Name]])-FIND(" ",Table1[[#This Row],[Employee Name]]))</f>
        <v>Chaitanya</v>
      </c>
      <c r="Y1923" t="str">
        <f>Table1[[#This Row],[Department]]&amp;"-"&amp;Table1[[#This Row],[Employee ID]]</f>
        <v>Operations-E03592</v>
      </c>
      <c r="Z1923" t="str">
        <f>LEFT(Table1[[#This Row],[Department]],3)</f>
        <v>Ope</v>
      </c>
      <c r="AA1923" t="str">
        <f>_xlfn.XLOOKUP(Table1[[#This Row],[Manager ID]],MANAGERS!A:A,MANAGERS!B:B)</f>
        <v>Manager_13</v>
      </c>
      <c r="AB1923" t="str" cm="1">
        <f t="array" ref="AB1923">_xlfn.XLOOKUP(Table1[[#This Row],[Manager ID]],Table2[[#All],[Manager ID]],Table2[[#All],[Department Head]])</f>
        <v>HR</v>
      </c>
      <c r="AC1923" s="2">
        <f>_xlfn.XLOOKUP(Table1[[#This Row],[City]],L:L,O:O)</f>
        <v>0.241864189087755</v>
      </c>
      <c r="AD1923" t="str" cm="1">
        <f t="array" ref="AD1923">_xlfn.IFS(Table1[[#This Row],[Performance Score]]&gt;=90,"Excellent",Table1[[#This Row],[Performance Score]]&gt;=75,"Good",Table1[[#This Row],[Performance Score]]&gt;=60,"Average",Table1[[#This Row],[Performance Score]]&lt;=60,"Need Improvement")</f>
        <v>Excellent</v>
      </c>
      <c r="AE1923" t="str">
        <f>IF(AND(Table1[[#This Row],[Attendance %]]&gt;=80,(Table1[[#This Row],[Performance Score]]&gt;=80)),"Eligible","Not Eligible")</f>
        <v>Not Eligible</v>
      </c>
      <c r="AF1923" t="str">
        <f>IF(Table1[[#This Row],[Performance Score]]&gt;=80,"High Performer","Low Performer")</f>
        <v>High Performer</v>
      </c>
      <c r="AG1923" t="str" cm="1">
        <f t="array" aca="1" ref="AG1923" ca="1">_xlfn.IFS(Table1[[#This Row],[Experience]]&lt;=3,"Junior",Table1[[#This Row],[Experience]]&lt;=7,"Mid Level",Table1[[#This Row],[Experience]]&gt;=7,"Senior")</f>
        <v>Mid Level</v>
      </c>
      <c r="AH1923" t="str">
        <f>IF(Table1[[#This Row],[Attendance %]]&gt;75,"OK","Below 75")</f>
        <v>OK</v>
      </c>
      <c r="AI1923" t="b">
        <f>ISBLANK(Table1[[#This Row],[Employee ID]])</f>
        <v>0</v>
      </c>
      <c r="AJ1923" t="b">
        <f>ISNUMBER(Table1[[#This Row],[Total Salary  ]])</f>
        <v>1</v>
      </c>
      <c r="AK1923" t="str">
        <f>IFERROR(_xlfn.XLOOKUP(Table1[[#This Row],[Manager ID]],MANAGERS!A:A,MANAGERS!B:B),"Not Found")</f>
        <v>Manager_13</v>
      </c>
    </row>
    <row r="1924" spans="1:37" x14ac:dyDescent="0.2">
      <c r="A1924" t="s">
        <v>1823</v>
      </c>
      <c r="B1924" t="s">
        <v>45</v>
      </c>
      <c r="C1924" t="s">
        <v>21</v>
      </c>
      <c r="D1924" t="s">
        <v>46</v>
      </c>
      <c r="E1924" t="s">
        <v>22</v>
      </c>
      <c r="F1924" s="1">
        <v>42844</v>
      </c>
      <c r="G1924" s="1">
        <v>36873</v>
      </c>
      <c r="H1924">
        <v>79048</v>
      </c>
      <c r="I1924">
        <v>22530</v>
      </c>
      <c r="J1924">
        <v>64</v>
      </c>
      <c r="K1924">
        <v>46</v>
      </c>
      <c r="L1924" t="s">
        <v>18</v>
      </c>
      <c r="M1924">
        <v>118</v>
      </c>
      <c r="N1924">
        <f>Table1[[#This Row],[Basic Salary]]+Table1[[#This Row],[Bonus]]</f>
        <v>101578</v>
      </c>
      <c r="O1924" s="2">
        <f>Table1[[#This Row],[Bonus]]/Table1[[#This Row],[Basic Salary]]</f>
        <v>0.28501669871470497</v>
      </c>
      <c r="P1924">
        <f ca="1">DATEDIF(Table1[[#This Row],[Date of Birth]],TODAY(),"Y")</f>
        <v>25</v>
      </c>
      <c r="Q1924">
        <f ca="1">DATEDIF(Table1[[#This Row],[Joining Date]],TODAY(),"Y")</f>
        <v>9</v>
      </c>
      <c r="R1924" t="str">
        <f ca="1">IF(YEAR(Table1[[#This Row],[Joining Date]])=YEAR(TODAY()),"Yes","No")</f>
        <v>No</v>
      </c>
      <c r="S1924" t="str">
        <f ca="1">IF(Table1[[#This Row],[Experience]]&gt;5,"Yes","No")</f>
        <v>Yes</v>
      </c>
      <c r="T1924" t="str">
        <f>TEXT(Table1[[#This Row],[Joining Date]],"mmmm")</f>
        <v>April</v>
      </c>
      <c r="U1924" t="str">
        <f>TEXT(Table1[[#This Row],[Joining Date]],"yyyy")</f>
        <v>2017</v>
      </c>
      <c r="V1924" s="5">
        <f ca="1">TODAY()-Table1[[#This Row],[Joining Date]]</f>
        <v>3395</v>
      </c>
      <c r="W1924" t="str">
        <f>LEFT(Table1[[#This Row],[Employee Name]],FIND(" ",Table1[[#This Row],[Employee Name]])-1)</f>
        <v>Ananya</v>
      </c>
      <c r="X1924" t="str">
        <f>RIGHT(Table1[[#This Row],[Employee Name]],LEN(Table1[[#This Row],[Employee Name]])-FIND(" ",Table1[[#This Row],[Employee Name]]))</f>
        <v>Rao</v>
      </c>
      <c r="Y1924" t="str">
        <f>Table1[[#This Row],[Department]]&amp;"-"&amp;Table1[[#This Row],[Employee ID]]</f>
        <v>Support-E01767</v>
      </c>
      <c r="Z1924" t="str">
        <f>LEFT(Table1[[#This Row],[Department]],3)</f>
        <v>Sup</v>
      </c>
      <c r="AA1924" t="str">
        <f>_xlfn.XLOOKUP(Table1[[#This Row],[Manager ID]],MANAGERS!A:A,MANAGERS!B:B)</f>
        <v>Manager_18</v>
      </c>
      <c r="AB1924" t="str" cm="1">
        <f t="array" ref="AB1924">_xlfn.XLOOKUP(Table1[[#This Row],[Manager ID]],Table2[[#All],[Manager ID]],Table2[[#All],[Department Head]])</f>
        <v>Support</v>
      </c>
      <c r="AC1924" s="2">
        <f>_xlfn.XLOOKUP(Table1[[#This Row],[City]],L:L,O:O)</f>
        <v>0.21356479274849693</v>
      </c>
      <c r="AD1924" t="str" cm="1">
        <f t="array" ref="AD1924">_xlfn.IFS(Table1[[#This Row],[Performance Score]]&gt;=90,"Excellent",Table1[[#This Row],[Performance Score]]&gt;=75,"Good",Table1[[#This Row],[Performance Score]]&gt;=60,"Average",Table1[[#This Row],[Performance Score]]&lt;=60,"Need Improvement")</f>
        <v>Need Improvement</v>
      </c>
      <c r="AE1924" t="str">
        <f>IF(AND(Table1[[#This Row],[Attendance %]]&gt;=80,(Table1[[#This Row],[Performance Score]]&gt;=80)),"Eligible","Not Eligible")</f>
        <v>Not Eligible</v>
      </c>
      <c r="AF1924" t="str">
        <f>IF(Table1[[#This Row],[Performance Score]]&gt;=80,"High Performer","Low Performer")</f>
        <v>Low Performer</v>
      </c>
      <c r="AG1924" t="str" cm="1">
        <f t="array" aca="1" ref="AG1924" ca="1">_xlfn.IFS(Table1[[#This Row],[Experience]]&lt;=3,"Junior",Table1[[#This Row],[Experience]]&lt;=7,"Mid Level",Table1[[#This Row],[Experience]]&gt;=7,"Senior")</f>
        <v>Senior</v>
      </c>
      <c r="AH1924" t="str">
        <f>IF(Table1[[#This Row],[Attendance %]]&gt;75,"OK","Below 75")</f>
        <v>Below 75</v>
      </c>
      <c r="AI1924" t="b">
        <f>ISBLANK(Table1[[#This Row],[Employee ID]])</f>
        <v>0</v>
      </c>
      <c r="AJ1924" t="b">
        <f>ISNUMBER(Table1[[#This Row],[Total Salary  ]])</f>
        <v>1</v>
      </c>
      <c r="AK1924" t="str">
        <f>IFERROR(_xlfn.XLOOKUP(Table1[[#This Row],[Manager ID]],MANAGERS!A:A,MANAGERS!B:B),"Not Found")</f>
        <v>Manager_18</v>
      </c>
    </row>
    <row r="1925" spans="1:37" x14ac:dyDescent="0.2">
      <c r="A1925" t="s">
        <v>3294</v>
      </c>
      <c r="B1925" t="s">
        <v>60</v>
      </c>
      <c r="C1925" t="s">
        <v>15</v>
      </c>
      <c r="D1925" t="s">
        <v>46</v>
      </c>
      <c r="E1925" t="s">
        <v>26</v>
      </c>
      <c r="F1925" s="1">
        <v>44403</v>
      </c>
      <c r="G1925" s="1">
        <v>34799</v>
      </c>
      <c r="H1925">
        <v>91259</v>
      </c>
      <c r="I1925">
        <v>10292</v>
      </c>
      <c r="J1925">
        <v>97</v>
      </c>
      <c r="K1925">
        <v>98</v>
      </c>
      <c r="L1925" t="s">
        <v>53</v>
      </c>
      <c r="M1925">
        <v>111</v>
      </c>
      <c r="N1925">
        <f>Table1[[#This Row],[Basic Salary]]+Table1[[#This Row],[Bonus]]</f>
        <v>101551</v>
      </c>
      <c r="O1925" s="2">
        <f>Table1[[#This Row],[Bonus]]/Table1[[#This Row],[Basic Salary]]</f>
        <v>0.11277791779440932</v>
      </c>
      <c r="P1925">
        <f ca="1">DATEDIF(Table1[[#This Row],[Date of Birth]],TODAY(),"Y")</f>
        <v>31</v>
      </c>
      <c r="Q1925">
        <f ca="1">DATEDIF(Table1[[#This Row],[Joining Date]],TODAY(),"Y")</f>
        <v>5</v>
      </c>
      <c r="R1925" t="str">
        <f ca="1">IF(YEAR(Table1[[#This Row],[Joining Date]])=YEAR(TODAY()),"Yes","No")</f>
        <v>No</v>
      </c>
      <c r="S1925" t="str">
        <f ca="1">IF(Table1[[#This Row],[Experience]]&gt;5,"Yes","No")</f>
        <v>No</v>
      </c>
      <c r="T1925" t="str">
        <f>TEXT(Table1[[#This Row],[Joining Date]],"mmmm")</f>
        <v>July</v>
      </c>
      <c r="U1925" t="str">
        <f>TEXT(Table1[[#This Row],[Joining Date]],"yyyy")</f>
        <v>2021</v>
      </c>
      <c r="V1925" s="5">
        <f ca="1">TODAY()-Table1[[#This Row],[Joining Date]]</f>
        <v>1836</v>
      </c>
      <c r="W1925" t="str">
        <f>LEFT(Table1[[#This Row],[Employee Name]],FIND(" ",Table1[[#This Row],[Employee Name]])-1)</f>
        <v>Gayathri</v>
      </c>
      <c r="X1925" t="str">
        <f>RIGHT(Table1[[#This Row],[Employee Name]],LEN(Table1[[#This Row],[Employee Name]])-FIND(" ",Table1[[#This Row],[Employee Name]]))</f>
        <v>Iyer</v>
      </c>
      <c r="Y1925" t="str">
        <f>Table1[[#This Row],[Department]]&amp;"-"&amp;Table1[[#This Row],[Employee ID]]</f>
        <v>Support-E03238</v>
      </c>
      <c r="Z1925" t="str">
        <f>LEFT(Table1[[#This Row],[Department]],3)</f>
        <v>Sup</v>
      </c>
      <c r="AA1925" t="str">
        <f>_xlfn.XLOOKUP(Table1[[#This Row],[Manager ID]],MANAGERS!A:A,MANAGERS!B:B)</f>
        <v>Manager_11</v>
      </c>
      <c r="AB1925" t="str" cm="1">
        <f t="array" ref="AB1925">_xlfn.XLOOKUP(Table1[[#This Row],[Manager ID]],Table2[[#All],[Manager ID]],Table2[[#All],[Department Head]])</f>
        <v>Marketing</v>
      </c>
      <c r="AC1925" s="2">
        <f>_xlfn.XLOOKUP(Table1[[#This Row],[City]],L:L,O:O)</f>
        <v>0.23685887225230964</v>
      </c>
      <c r="AD1925" t="str" cm="1">
        <f t="array" ref="AD1925">_xlfn.IFS(Table1[[#This Row],[Performance Score]]&gt;=90,"Excellent",Table1[[#This Row],[Performance Score]]&gt;=75,"Good",Table1[[#This Row],[Performance Score]]&gt;=60,"Average",Table1[[#This Row],[Performance Score]]&lt;=60,"Need Improvement")</f>
        <v>Excellent</v>
      </c>
      <c r="AE1925" t="str">
        <f>IF(AND(Table1[[#This Row],[Attendance %]]&gt;=80,(Table1[[#This Row],[Performance Score]]&gt;=80)),"Eligible","Not Eligible")</f>
        <v>Eligible</v>
      </c>
      <c r="AF1925" t="str">
        <f>IF(Table1[[#This Row],[Performance Score]]&gt;=80,"High Performer","Low Performer")</f>
        <v>High Performer</v>
      </c>
      <c r="AG1925" t="str" cm="1">
        <f t="array" aca="1" ref="AG1925" ca="1">_xlfn.IFS(Table1[[#This Row],[Experience]]&lt;=3,"Junior",Table1[[#This Row],[Experience]]&lt;=7,"Mid Level",Table1[[#This Row],[Experience]]&gt;=7,"Senior")</f>
        <v>Mid Level</v>
      </c>
      <c r="AH1925" t="str">
        <f>IF(Table1[[#This Row],[Attendance %]]&gt;75,"OK","Below 75")</f>
        <v>OK</v>
      </c>
      <c r="AI1925" t="b">
        <f>ISBLANK(Table1[[#This Row],[Employee ID]])</f>
        <v>0</v>
      </c>
      <c r="AJ1925" t="b">
        <f>ISNUMBER(Table1[[#This Row],[Total Salary  ]])</f>
        <v>1</v>
      </c>
      <c r="AK1925" t="str">
        <f>IFERROR(_xlfn.XLOOKUP(Table1[[#This Row],[Manager ID]],MANAGERS!A:A,MANAGERS!B:B),"Not Found")</f>
        <v>Manager_11</v>
      </c>
    </row>
    <row r="1926" spans="1:37" x14ac:dyDescent="0.2">
      <c r="A1926" t="s">
        <v>3115</v>
      </c>
      <c r="B1926" t="s">
        <v>45</v>
      </c>
      <c r="C1926" t="s">
        <v>21</v>
      </c>
      <c r="D1926" t="s">
        <v>40</v>
      </c>
      <c r="E1926" t="s">
        <v>26</v>
      </c>
      <c r="F1926" s="1">
        <v>43724</v>
      </c>
      <c r="G1926" s="1">
        <v>38356</v>
      </c>
      <c r="H1926">
        <v>87301</v>
      </c>
      <c r="I1926">
        <v>14220</v>
      </c>
      <c r="J1926">
        <v>61</v>
      </c>
      <c r="K1926">
        <v>56</v>
      </c>
      <c r="L1926" t="s">
        <v>34</v>
      </c>
      <c r="M1926">
        <v>105</v>
      </c>
      <c r="N1926">
        <f>Table1[[#This Row],[Basic Salary]]+Table1[[#This Row],[Bonus]]</f>
        <v>101521</v>
      </c>
      <c r="O1926" s="2">
        <f>Table1[[#This Row],[Bonus]]/Table1[[#This Row],[Basic Salary]]</f>
        <v>0.16288473213365254</v>
      </c>
      <c r="P1926">
        <f ca="1">DATEDIF(Table1[[#This Row],[Date of Birth]],TODAY(),"Y")</f>
        <v>21</v>
      </c>
      <c r="Q1926">
        <f ca="1">DATEDIF(Table1[[#This Row],[Joining Date]],TODAY(),"Y")</f>
        <v>6</v>
      </c>
      <c r="R1926" t="str">
        <f ca="1">IF(YEAR(Table1[[#This Row],[Joining Date]])=YEAR(TODAY()),"Yes","No")</f>
        <v>No</v>
      </c>
      <c r="S1926" t="str">
        <f ca="1">IF(Table1[[#This Row],[Experience]]&gt;5,"Yes","No")</f>
        <v>Yes</v>
      </c>
      <c r="T1926" t="str">
        <f>TEXT(Table1[[#This Row],[Joining Date]],"mmmm")</f>
        <v>September</v>
      </c>
      <c r="U1926" t="str">
        <f>TEXT(Table1[[#This Row],[Joining Date]],"yyyy")</f>
        <v>2019</v>
      </c>
      <c r="V1926" s="5">
        <f ca="1">TODAY()-Table1[[#This Row],[Joining Date]]</f>
        <v>2515</v>
      </c>
      <c r="W1926" t="str">
        <f>LEFT(Table1[[#This Row],[Employee Name]],FIND(" ",Table1[[#This Row],[Employee Name]])-1)</f>
        <v>Ananya</v>
      </c>
      <c r="X1926" t="str">
        <f>RIGHT(Table1[[#This Row],[Employee Name]],LEN(Table1[[#This Row],[Employee Name]])-FIND(" ",Table1[[#This Row],[Employee Name]]))</f>
        <v>Rao</v>
      </c>
      <c r="Y1926" t="str">
        <f>Table1[[#This Row],[Department]]&amp;"-"&amp;Table1[[#This Row],[Employee ID]]</f>
        <v>IT-E03059</v>
      </c>
      <c r="Z1926" t="str">
        <f>LEFT(Table1[[#This Row],[Department]],3)</f>
        <v>IT</v>
      </c>
      <c r="AA1926" t="str">
        <f>_xlfn.XLOOKUP(Table1[[#This Row],[Manager ID]],MANAGERS!A:A,MANAGERS!B:B)</f>
        <v>Manager_5</v>
      </c>
      <c r="AB1926" t="str" cm="1">
        <f t="array" ref="AB1926">_xlfn.XLOOKUP(Table1[[#This Row],[Manager ID]],Table2[[#All],[Manager ID]],Table2[[#All],[Department Head]])</f>
        <v>Sales</v>
      </c>
      <c r="AC1926" s="2">
        <f>_xlfn.XLOOKUP(Table1[[#This Row],[City]],L:L,O:O)</f>
        <v>0.24030340748661314</v>
      </c>
      <c r="AD1926" t="str" cm="1">
        <f t="array" ref="AD1926">_xlfn.IFS(Table1[[#This Row],[Performance Score]]&gt;=90,"Excellent",Table1[[#This Row],[Performance Score]]&gt;=75,"Good",Table1[[#This Row],[Performance Score]]&gt;=60,"Average",Table1[[#This Row],[Performance Score]]&lt;=60,"Need Improvement")</f>
        <v>Need Improvement</v>
      </c>
      <c r="AE1926" t="str">
        <f>IF(AND(Table1[[#This Row],[Attendance %]]&gt;=80,(Table1[[#This Row],[Performance Score]]&gt;=80)),"Eligible","Not Eligible")</f>
        <v>Not Eligible</v>
      </c>
      <c r="AF1926" t="str">
        <f>IF(Table1[[#This Row],[Performance Score]]&gt;=80,"High Performer","Low Performer")</f>
        <v>Low Performer</v>
      </c>
      <c r="AG1926" t="str" cm="1">
        <f t="array" aca="1" ref="AG1926" ca="1">_xlfn.IFS(Table1[[#This Row],[Experience]]&lt;=3,"Junior",Table1[[#This Row],[Experience]]&lt;=7,"Mid Level",Table1[[#This Row],[Experience]]&gt;=7,"Senior")</f>
        <v>Mid Level</v>
      </c>
      <c r="AH1926" t="str">
        <f>IF(Table1[[#This Row],[Attendance %]]&gt;75,"OK","Below 75")</f>
        <v>Below 75</v>
      </c>
      <c r="AI1926" t="b">
        <f>ISBLANK(Table1[[#This Row],[Employee ID]])</f>
        <v>0</v>
      </c>
      <c r="AJ1926" t="b">
        <f>ISNUMBER(Table1[[#This Row],[Total Salary  ]])</f>
        <v>1</v>
      </c>
      <c r="AK1926" t="str">
        <f>IFERROR(_xlfn.XLOOKUP(Table1[[#This Row],[Manager ID]],MANAGERS!A:A,MANAGERS!B:B),"Not Found")</f>
        <v>Manager_5</v>
      </c>
    </row>
    <row r="1927" spans="1:37" x14ac:dyDescent="0.2">
      <c r="A1927" t="s">
        <v>4779</v>
      </c>
      <c r="B1927" t="s">
        <v>39</v>
      </c>
      <c r="C1927" t="s">
        <v>15</v>
      </c>
      <c r="D1927" t="s">
        <v>81</v>
      </c>
      <c r="E1927" t="s">
        <v>26</v>
      </c>
      <c r="F1927" s="1">
        <v>44516</v>
      </c>
      <c r="G1927" s="1">
        <v>37026</v>
      </c>
      <c r="H1927">
        <v>94489</v>
      </c>
      <c r="I1927">
        <v>7030</v>
      </c>
      <c r="J1927">
        <v>90</v>
      </c>
      <c r="K1927">
        <v>79</v>
      </c>
      <c r="L1927" t="s">
        <v>23</v>
      </c>
      <c r="M1927">
        <v>105</v>
      </c>
      <c r="N1927">
        <f>Table1[[#This Row],[Basic Salary]]+Table1[[#This Row],[Bonus]]</f>
        <v>101519</v>
      </c>
      <c r="O1927" s="2">
        <f>Table1[[#This Row],[Bonus]]/Table1[[#This Row],[Basic Salary]]</f>
        <v>7.4400194731661887E-2</v>
      </c>
      <c r="P1927">
        <f ca="1">DATEDIF(Table1[[#This Row],[Date of Birth]],TODAY(),"Y")</f>
        <v>25</v>
      </c>
      <c r="Q1927">
        <f ca="1">DATEDIF(Table1[[#This Row],[Joining Date]],TODAY(),"Y")</f>
        <v>4</v>
      </c>
      <c r="R1927" t="str">
        <f ca="1">IF(YEAR(Table1[[#This Row],[Joining Date]])=YEAR(TODAY()),"Yes","No")</f>
        <v>No</v>
      </c>
      <c r="S1927" t="str">
        <f ca="1">IF(Table1[[#This Row],[Experience]]&gt;5,"Yes","No")</f>
        <v>No</v>
      </c>
      <c r="T1927" t="str">
        <f>TEXT(Table1[[#This Row],[Joining Date]],"mmmm")</f>
        <v>November</v>
      </c>
      <c r="U1927" t="str">
        <f>TEXT(Table1[[#This Row],[Joining Date]],"yyyy")</f>
        <v>2021</v>
      </c>
      <c r="V1927" s="5">
        <f ca="1">TODAY()-Table1[[#This Row],[Joining Date]]</f>
        <v>1723</v>
      </c>
      <c r="W1927" t="str">
        <f>LEFT(Table1[[#This Row],[Employee Name]],FIND(" ",Table1[[#This Row],[Employee Name]])-1)</f>
        <v>Karan</v>
      </c>
      <c r="X1927" t="str">
        <f>RIGHT(Table1[[#This Row],[Employee Name]],LEN(Table1[[#This Row],[Employee Name]])-FIND(" ",Table1[[#This Row],[Employee Name]]))</f>
        <v>Malhotra</v>
      </c>
      <c r="Y1927" t="str">
        <f>Table1[[#This Row],[Department]]&amp;"-"&amp;Table1[[#This Row],[Employee ID]]</f>
        <v>Sales-E04723</v>
      </c>
      <c r="Z1927" t="str">
        <f>LEFT(Table1[[#This Row],[Department]],3)</f>
        <v>Sal</v>
      </c>
      <c r="AA1927" t="str">
        <f>_xlfn.XLOOKUP(Table1[[#This Row],[Manager ID]],MANAGERS!A:A,MANAGERS!B:B)</f>
        <v>Manager_5</v>
      </c>
      <c r="AB1927" t="str" cm="1">
        <f t="array" ref="AB1927">_xlfn.XLOOKUP(Table1[[#This Row],[Manager ID]],Table2[[#All],[Manager ID]],Table2[[#All],[Department Head]])</f>
        <v>Sales</v>
      </c>
      <c r="AC1927" s="2">
        <f>_xlfn.XLOOKUP(Table1[[#This Row],[City]],L:L,O:O)</f>
        <v>0.23486488519629886</v>
      </c>
      <c r="AD1927" t="str" cm="1">
        <f t="array" ref="AD1927">_xlfn.IFS(Table1[[#This Row],[Performance Score]]&gt;=90,"Excellent",Table1[[#This Row],[Performance Score]]&gt;=75,"Good",Table1[[#This Row],[Performance Score]]&gt;=60,"Average",Table1[[#This Row],[Performance Score]]&lt;=60,"Need Improvement")</f>
        <v>Good</v>
      </c>
      <c r="AE1927" t="str">
        <f>IF(AND(Table1[[#This Row],[Attendance %]]&gt;=80,(Table1[[#This Row],[Performance Score]]&gt;=80)),"Eligible","Not Eligible")</f>
        <v>Not Eligible</v>
      </c>
      <c r="AF1927" t="str">
        <f>IF(Table1[[#This Row],[Performance Score]]&gt;=80,"High Performer","Low Performer")</f>
        <v>Low Performer</v>
      </c>
      <c r="AG1927" t="str" cm="1">
        <f t="array" aca="1" ref="AG1927" ca="1">_xlfn.IFS(Table1[[#This Row],[Experience]]&lt;=3,"Junior",Table1[[#This Row],[Experience]]&lt;=7,"Mid Level",Table1[[#This Row],[Experience]]&gt;=7,"Senior")</f>
        <v>Mid Level</v>
      </c>
      <c r="AH1927" t="str">
        <f>IF(Table1[[#This Row],[Attendance %]]&gt;75,"OK","Below 75")</f>
        <v>OK</v>
      </c>
      <c r="AI1927" t="b">
        <f>ISBLANK(Table1[[#This Row],[Employee ID]])</f>
        <v>0</v>
      </c>
      <c r="AJ1927" t="b">
        <f>ISNUMBER(Table1[[#This Row],[Total Salary  ]])</f>
        <v>1</v>
      </c>
      <c r="AK1927" t="str">
        <f>IFERROR(_xlfn.XLOOKUP(Table1[[#This Row],[Manager ID]],MANAGERS!A:A,MANAGERS!B:B),"Not Found")</f>
        <v>Manager_5</v>
      </c>
    </row>
    <row r="1928" spans="1:37" x14ac:dyDescent="0.2">
      <c r="A1928" t="s">
        <v>1869</v>
      </c>
      <c r="B1928" t="s">
        <v>48</v>
      </c>
      <c r="C1928" t="s">
        <v>21</v>
      </c>
      <c r="D1928" t="s">
        <v>16</v>
      </c>
      <c r="E1928" t="s">
        <v>26</v>
      </c>
      <c r="F1928" s="1">
        <v>45940</v>
      </c>
      <c r="G1928" s="1">
        <v>37424</v>
      </c>
      <c r="H1928">
        <v>78372</v>
      </c>
      <c r="I1928">
        <v>23105</v>
      </c>
      <c r="J1928">
        <v>93</v>
      </c>
      <c r="K1928">
        <v>97</v>
      </c>
      <c r="L1928" t="s">
        <v>53</v>
      </c>
      <c r="M1928">
        <v>101</v>
      </c>
      <c r="N1928">
        <f>Table1[[#This Row],[Basic Salary]]+Table1[[#This Row],[Bonus]]</f>
        <v>101477</v>
      </c>
      <c r="O1928" s="2">
        <f>Table1[[#This Row],[Bonus]]/Table1[[#This Row],[Basic Salary]]</f>
        <v>0.29481192262542744</v>
      </c>
      <c r="P1928">
        <f ca="1">DATEDIF(Table1[[#This Row],[Date of Birth]],TODAY(),"Y")</f>
        <v>24</v>
      </c>
      <c r="Q1928">
        <f ca="1">DATEDIF(Table1[[#This Row],[Joining Date]],TODAY(),"Y")</f>
        <v>0</v>
      </c>
      <c r="R1928" t="str">
        <f ca="1">IF(YEAR(Table1[[#This Row],[Joining Date]])=YEAR(TODAY()),"Yes","No")</f>
        <v>No</v>
      </c>
      <c r="S1928" t="str">
        <f ca="1">IF(Table1[[#This Row],[Experience]]&gt;5,"Yes","No")</f>
        <v>No</v>
      </c>
      <c r="T1928" t="str">
        <f>TEXT(Table1[[#This Row],[Joining Date]],"mmmm")</f>
        <v>October</v>
      </c>
      <c r="U1928" t="str">
        <f>TEXT(Table1[[#This Row],[Joining Date]],"yyyy")</f>
        <v>2025</v>
      </c>
      <c r="V1928" s="5">
        <f ca="1">TODAY()-Table1[[#This Row],[Joining Date]]</f>
        <v>299</v>
      </c>
      <c r="W1928" t="str">
        <f>LEFT(Table1[[#This Row],[Employee Name]],FIND(" ",Table1[[#This Row],[Employee Name]])-1)</f>
        <v>Aditya</v>
      </c>
      <c r="X1928" t="str">
        <f>RIGHT(Table1[[#This Row],[Employee Name]],LEN(Table1[[#This Row],[Employee Name]])-FIND(" ",Table1[[#This Row],[Employee Name]]))</f>
        <v>Kapoor</v>
      </c>
      <c r="Y1928" t="str">
        <f>Table1[[#This Row],[Department]]&amp;"-"&amp;Table1[[#This Row],[Employee ID]]</f>
        <v>HR-E01813</v>
      </c>
      <c r="Z1928" t="str">
        <f>LEFT(Table1[[#This Row],[Department]],3)</f>
        <v>HR</v>
      </c>
      <c r="AA1928" t="str">
        <f>_xlfn.XLOOKUP(Table1[[#This Row],[Manager ID]],MANAGERS!A:A,MANAGERS!B:B)</f>
        <v>Manager_1</v>
      </c>
      <c r="AB1928" t="str" cm="1">
        <f t="array" ref="AB1928">_xlfn.XLOOKUP(Table1[[#This Row],[Manager ID]],Table2[[#All],[Manager ID]],Table2[[#All],[Department Head]])</f>
        <v>Support</v>
      </c>
      <c r="AC1928" s="2">
        <f>_xlfn.XLOOKUP(Table1[[#This Row],[City]],L:L,O:O)</f>
        <v>0.23685887225230964</v>
      </c>
      <c r="AD1928" t="str" cm="1">
        <f t="array" ref="AD1928">_xlfn.IFS(Table1[[#This Row],[Performance Score]]&gt;=90,"Excellent",Table1[[#This Row],[Performance Score]]&gt;=75,"Good",Table1[[#This Row],[Performance Score]]&gt;=60,"Average",Table1[[#This Row],[Performance Score]]&lt;=60,"Need Improvement")</f>
        <v>Excellent</v>
      </c>
      <c r="AE1928" t="str">
        <f>IF(AND(Table1[[#This Row],[Attendance %]]&gt;=80,(Table1[[#This Row],[Performance Score]]&gt;=80)),"Eligible","Not Eligible")</f>
        <v>Eligible</v>
      </c>
      <c r="AF1928" t="str">
        <f>IF(Table1[[#This Row],[Performance Score]]&gt;=80,"High Performer","Low Performer")</f>
        <v>High Performer</v>
      </c>
      <c r="AG1928" t="str" cm="1">
        <f t="array" aca="1" ref="AG1928" ca="1">_xlfn.IFS(Table1[[#This Row],[Experience]]&lt;=3,"Junior",Table1[[#This Row],[Experience]]&lt;=7,"Mid Level",Table1[[#This Row],[Experience]]&gt;=7,"Senior")</f>
        <v>Junior</v>
      </c>
      <c r="AH1928" t="str">
        <f>IF(Table1[[#This Row],[Attendance %]]&gt;75,"OK","Below 75")</f>
        <v>OK</v>
      </c>
      <c r="AI1928" t="b">
        <f>ISBLANK(Table1[[#This Row],[Employee ID]])</f>
        <v>0</v>
      </c>
      <c r="AJ1928" t="b">
        <f>ISNUMBER(Table1[[#This Row],[Total Salary  ]])</f>
        <v>1</v>
      </c>
      <c r="AK1928" t="str">
        <f>IFERROR(_xlfn.XLOOKUP(Table1[[#This Row],[Manager ID]],MANAGERS!A:A,MANAGERS!B:B),"Not Found")</f>
        <v>Manager_1</v>
      </c>
    </row>
    <row r="1929" spans="1:37" x14ac:dyDescent="0.2">
      <c r="A1929" t="s">
        <v>1051</v>
      </c>
      <c r="B1929" t="s">
        <v>45</v>
      </c>
      <c r="C1929" t="s">
        <v>15</v>
      </c>
      <c r="D1929" t="s">
        <v>33</v>
      </c>
      <c r="E1929" t="s">
        <v>30</v>
      </c>
      <c r="F1929" s="1">
        <v>43549</v>
      </c>
      <c r="G1929" s="1">
        <v>40975</v>
      </c>
      <c r="H1929">
        <v>75023</v>
      </c>
      <c r="I1929">
        <v>26427</v>
      </c>
      <c r="J1929">
        <v>95</v>
      </c>
      <c r="K1929">
        <v>94</v>
      </c>
      <c r="L1929" t="s">
        <v>27</v>
      </c>
      <c r="M1929">
        <v>108</v>
      </c>
      <c r="N1929">
        <f>Table1[[#This Row],[Basic Salary]]+Table1[[#This Row],[Bonus]]</f>
        <v>101450</v>
      </c>
      <c r="O1929" s="2">
        <f>Table1[[#This Row],[Bonus]]/Table1[[#This Row],[Basic Salary]]</f>
        <v>0.35225197606067471</v>
      </c>
      <c r="P1929">
        <f ca="1">DATEDIF(Table1[[#This Row],[Date of Birth]],TODAY(),"Y")</f>
        <v>14</v>
      </c>
      <c r="Q1929">
        <f ca="1">DATEDIF(Table1[[#This Row],[Joining Date]],TODAY(),"Y")</f>
        <v>7</v>
      </c>
      <c r="R1929" t="str">
        <f ca="1">IF(YEAR(Table1[[#This Row],[Joining Date]])=YEAR(TODAY()),"Yes","No")</f>
        <v>No</v>
      </c>
      <c r="S1929" t="str">
        <f ca="1">IF(Table1[[#This Row],[Experience]]&gt;5,"Yes","No")</f>
        <v>Yes</v>
      </c>
      <c r="T1929" t="str">
        <f>TEXT(Table1[[#This Row],[Joining Date]],"mmmm")</f>
        <v>March</v>
      </c>
      <c r="U1929" t="str">
        <f>TEXT(Table1[[#This Row],[Joining Date]],"yyyy")</f>
        <v>2019</v>
      </c>
      <c r="V1929" s="5">
        <f ca="1">TODAY()-Table1[[#This Row],[Joining Date]]</f>
        <v>2690</v>
      </c>
      <c r="W1929" t="str">
        <f>LEFT(Table1[[#This Row],[Employee Name]],FIND(" ",Table1[[#This Row],[Employee Name]])-1)</f>
        <v>Ananya</v>
      </c>
      <c r="X1929" t="str">
        <f>RIGHT(Table1[[#This Row],[Employee Name]],LEN(Table1[[#This Row],[Employee Name]])-FIND(" ",Table1[[#This Row],[Employee Name]]))</f>
        <v>Rao</v>
      </c>
      <c r="Y1929" t="str">
        <f>Table1[[#This Row],[Department]]&amp;"-"&amp;Table1[[#This Row],[Employee ID]]</f>
        <v>Marketing-E00995</v>
      </c>
      <c r="Z1929" t="str">
        <f>LEFT(Table1[[#This Row],[Department]],3)</f>
        <v>Mar</v>
      </c>
      <c r="AA1929" t="str">
        <f>_xlfn.XLOOKUP(Table1[[#This Row],[Manager ID]],MANAGERS!A:A,MANAGERS!B:B)</f>
        <v>Manager_8</v>
      </c>
      <c r="AB1929" t="str" cm="1">
        <f t="array" ref="AB1929">_xlfn.XLOOKUP(Table1[[#This Row],[Manager ID]],Table2[[#All],[Manager ID]],Table2[[#All],[Department Head]])</f>
        <v>Sales</v>
      </c>
      <c r="AC1929" s="2">
        <f>_xlfn.XLOOKUP(Table1[[#This Row],[City]],L:L,O:O)</f>
        <v>0.23674293405114402</v>
      </c>
      <c r="AD1929" t="str" cm="1">
        <f t="array" ref="AD1929">_xlfn.IFS(Table1[[#This Row],[Performance Score]]&gt;=90,"Excellent",Table1[[#This Row],[Performance Score]]&gt;=75,"Good",Table1[[#This Row],[Performance Score]]&gt;=60,"Average",Table1[[#This Row],[Performance Score]]&lt;=60,"Need Improvement")</f>
        <v>Excellent</v>
      </c>
      <c r="AE1929" t="str">
        <f>IF(AND(Table1[[#This Row],[Attendance %]]&gt;=80,(Table1[[#This Row],[Performance Score]]&gt;=80)),"Eligible","Not Eligible")</f>
        <v>Eligible</v>
      </c>
      <c r="AF1929" t="str">
        <f>IF(Table1[[#This Row],[Performance Score]]&gt;=80,"High Performer","Low Performer")</f>
        <v>High Performer</v>
      </c>
      <c r="AG1929" t="str" cm="1">
        <f t="array" aca="1" ref="AG1929" ca="1">_xlfn.IFS(Table1[[#This Row],[Experience]]&lt;=3,"Junior",Table1[[#This Row],[Experience]]&lt;=7,"Mid Level",Table1[[#This Row],[Experience]]&gt;=7,"Senior")</f>
        <v>Mid Level</v>
      </c>
      <c r="AH1929" t="str">
        <f>IF(Table1[[#This Row],[Attendance %]]&gt;75,"OK","Below 75")</f>
        <v>OK</v>
      </c>
      <c r="AI1929" t="b">
        <f>ISBLANK(Table1[[#This Row],[Employee ID]])</f>
        <v>0</v>
      </c>
      <c r="AJ1929" t="b">
        <f>ISNUMBER(Table1[[#This Row],[Total Salary  ]])</f>
        <v>1</v>
      </c>
      <c r="AK1929" t="str">
        <f>IFERROR(_xlfn.XLOOKUP(Table1[[#This Row],[Manager ID]],MANAGERS!A:A,MANAGERS!B:B),"Not Found")</f>
        <v>Manager_8</v>
      </c>
    </row>
    <row r="1930" spans="1:37" x14ac:dyDescent="0.2">
      <c r="A1930" t="s">
        <v>2587</v>
      </c>
      <c r="B1930" t="s">
        <v>75</v>
      </c>
      <c r="C1930" t="s">
        <v>15</v>
      </c>
      <c r="D1930" t="s">
        <v>40</v>
      </c>
      <c r="E1930" t="s">
        <v>26</v>
      </c>
      <c r="F1930" s="1">
        <v>44061</v>
      </c>
      <c r="G1930" s="1">
        <v>29312</v>
      </c>
      <c r="H1930">
        <v>75641</v>
      </c>
      <c r="I1930">
        <v>25775</v>
      </c>
      <c r="J1930">
        <v>84</v>
      </c>
      <c r="K1930">
        <v>81</v>
      </c>
      <c r="L1930" t="s">
        <v>31</v>
      </c>
      <c r="M1930">
        <v>108</v>
      </c>
      <c r="N1930">
        <f>Table1[[#This Row],[Basic Salary]]+Table1[[#This Row],[Bonus]]</f>
        <v>101416</v>
      </c>
      <c r="O1930" s="2">
        <f>Table1[[#This Row],[Bonus]]/Table1[[#This Row],[Basic Salary]]</f>
        <v>0.34075435279808569</v>
      </c>
      <c r="P1930">
        <f ca="1">DATEDIF(Table1[[#This Row],[Date of Birth]],TODAY(),"Y")</f>
        <v>46</v>
      </c>
      <c r="Q1930">
        <f ca="1">DATEDIF(Table1[[#This Row],[Joining Date]],TODAY(),"Y")</f>
        <v>5</v>
      </c>
      <c r="R1930" t="str">
        <f ca="1">IF(YEAR(Table1[[#This Row],[Joining Date]])=YEAR(TODAY()),"Yes","No")</f>
        <v>No</v>
      </c>
      <c r="S1930" t="str">
        <f ca="1">IF(Table1[[#This Row],[Experience]]&gt;5,"Yes","No")</f>
        <v>No</v>
      </c>
      <c r="T1930" t="str">
        <f>TEXT(Table1[[#This Row],[Joining Date]],"mmmm")</f>
        <v>August</v>
      </c>
      <c r="U1930" t="str">
        <f>TEXT(Table1[[#This Row],[Joining Date]],"yyyy")</f>
        <v>2020</v>
      </c>
      <c r="V1930" s="5">
        <f ca="1">TODAY()-Table1[[#This Row],[Joining Date]]</f>
        <v>2178</v>
      </c>
      <c r="W1930" t="str">
        <f>LEFT(Table1[[#This Row],[Employee Name]],FIND(" ",Table1[[#This Row],[Employee Name]])-1)</f>
        <v>Ishita</v>
      </c>
      <c r="X1930" t="str">
        <f>RIGHT(Table1[[#This Row],[Employee Name]],LEN(Table1[[#This Row],[Employee Name]])-FIND(" ",Table1[[#This Row],[Employee Name]]))</f>
        <v>Roy</v>
      </c>
      <c r="Y1930" t="str">
        <f>Table1[[#This Row],[Department]]&amp;"-"&amp;Table1[[#This Row],[Employee ID]]</f>
        <v>IT-E02531</v>
      </c>
      <c r="Z1930" t="str">
        <f>LEFT(Table1[[#This Row],[Department]],3)</f>
        <v>IT</v>
      </c>
      <c r="AA1930" t="str">
        <f>_xlfn.XLOOKUP(Table1[[#This Row],[Manager ID]],MANAGERS!A:A,MANAGERS!B:B)</f>
        <v>Manager_8</v>
      </c>
      <c r="AB1930" t="str" cm="1">
        <f t="array" ref="AB1930">_xlfn.XLOOKUP(Table1[[#This Row],[Manager ID]],Table2[[#All],[Manager ID]],Table2[[#All],[Department Head]])</f>
        <v>Sales</v>
      </c>
      <c r="AC1930" s="2">
        <f>_xlfn.XLOOKUP(Table1[[#This Row],[City]],L:L,O:O)</f>
        <v>0.241864189087755</v>
      </c>
      <c r="AD1930" t="str" cm="1">
        <f t="array" ref="AD1930">_xlfn.IFS(Table1[[#This Row],[Performance Score]]&gt;=90,"Excellent",Table1[[#This Row],[Performance Score]]&gt;=75,"Good",Table1[[#This Row],[Performance Score]]&gt;=60,"Average",Table1[[#This Row],[Performance Score]]&lt;=60,"Need Improvement")</f>
        <v>Good</v>
      </c>
      <c r="AE1930" t="str">
        <f>IF(AND(Table1[[#This Row],[Attendance %]]&gt;=80,(Table1[[#This Row],[Performance Score]]&gt;=80)),"Eligible","Not Eligible")</f>
        <v>Eligible</v>
      </c>
      <c r="AF1930" t="str">
        <f>IF(Table1[[#This Row],[Performance Score]]&gt;=80,"High Performer","Low Performer")</f>
        <v>High Performer</v>
      </c>
      <c r="AG1930" t="str" cm="1">
        <f t="array" aca="1" ref="AG1930" ca="1">_xlfn.IFS(Table1[[#This Row],[Experience]]&lt;=3,"Junior",Table1[[#This Row],[Experience]]&lt;=7,"Mid Level",Table1[[#This Row],[Experience]]&gt;=7,"Senior")</f>
        <v>Mid Level</v>
      </c>
      <c r="AH1930" t="str">
        <f>IF(Table1[[#This Row],[Attendance %]]&gt;75,"OK","Below 75")</f>
        <v>OK</v>
      </c>
      <c r="AI1930" t="b">
        <f>ISBLANK(Table1[[#This Row],[Employee ID]])</f>
        <v>0</v>
      </c>
      <c r="AJ1930" t="b">
        <f>ISNUMBER(Table1[[#This Row],[Total Salary  ]])</f>
        <v>1</v>
      </c>
      <c r="AK1930" t="str">
        <f>IFERROR(_xlfn.XLOOKUP(Table1[[#This Row],[Manager ID]],MANAGERS!A:A,MANAGERS!B:B),"Not Found")</f>
        <v>Manager_8</v>
      </c>
    </row>
    <row r="1931" spans="1:37" x14ac:dyDescent="0.2">
      <c r="A1931" t="s">
        <v>3948</v>
      </c>
      <c r="B1931" t="s">
        <v>69</v>
      </c>
      <c r="C1931" t="s">
        <v>15</v>
      </c>
      <c r="D1931" t="s">
        <v>46</v>
      </c>
      <c r="E1931" t="s">
        <v>65</v>
      </c>
      <c r="F1931" s="1">
        <v>45799</v>
      </c>
      <c r="G1931" s="1">
        <v>38571</v>
      </c>
      <c r="H1931">
        <v>93876</v>
      </c>
      <c r="I1931">
        <v>7522</v>
      </c>
      <c r="J1931">
        <v>63</v>
      </c>
      <c r="K1931">
        <v>68</v>
      </c>
      <c r="L1931" t="s">
        <v>23</v>
      </c>
      <c r="M1931">
        <v>112</v>
      </c>
      <c r="N1931">
        <f>Table1[[#This Row],[Basic Salary]]+Table1[[#This Row],[Bonus]]</f>
        <v>101398</v>
      </c>
      <c r="O1931" s="2">
        <f>Table1[[#This Row],[Bonus]]/Table1[[#This Row],[Basic Salary]]</f>
        <v>8.0126976010908013E-2</v>
      </c>
      <c r="P1931">
        <f ca="1">DATEDIF(Table1[[#This Row],[Date of Birth]],TODAY(),"Y")</f>
        <v>20</v>
      </c>
      <c r="Q1931">
        <f ca="1">DATEDIF(Table1[[#This Row],[Joining Date]],TODAY(),"Y")</f>
        <v>1</v>
      </c>
      <c r="R1931" t="str">
        <f ca="1">IF(YEAR(Table1[[#This Row],[Joining Date]])=YEAR(TODAY()),"Yes","No")</f>
        <v>No</v>
      </c>
      <c r="S1931" t="str">
        <f ca="1">IF(Table1[[#This Row],[Experience]]&gt;5,"Yes","No")</f>
        <v>No</v>
      </c>
      <c r="T1931" t="str">
        <f>TEXT(Table1[[#This Row],[Joining Date]],"mmmm")</f>
        <v>May</v>
      </c>
      <c r="U1931" t="str">
        <f>TEXT(Table1[[#This Row],[Joining Date]],"yyyy")</f>
        <v>2025</v>
      </c>
      <c r="V1931" s="5">
        <f ca="1">TODAY()-Table1[[#This Row],[Joining Date]]</f>
        <v>440</v>
      </c>
      <c r="W1931" t="str">
        <f>LEFT(Table1[[#This Row],[Employee Name]],FIND(" ",Table1[[#This Row],[Employee Name]])-1)</f>
        <v>Neha</v>
      </c>
      <c r="X1931" t="str">
        <f>RIGHT(Table1[[#This Row],[Employee Name]],LEN(Table1[[#This Row],[Employee Name]])-FIND(" ",Table1[[#This Row],[Employee Name]]))</f>
        <v>Kulkarni</v>
      </c>
      <c r="Y1931" t="str">
        <f>Table1[[#This Row],[Department]]&amp;"-"&amp;Table1[[#This Row],[Employee ID]]</f>
        <v>Support-E03892</v>
      </c>
      <c r="Z1931" t="str">
        <f>LEFT(Table1[[#This Row],[Department]],3)</f>
        <v>Sup</v>
      </c>
      <c r="AA1931" t="str">
        <f>_xlfn.XLOOKUP(Table1[[#This Row],[Manager ID]],MANAGERS!A:A,MANAGERS!B:B)</f>
        <v>Manager_12</v>
      </c>
      <c r="AB1931" t="str" cm="1">
        <f t="array" ref="AB1931">_xlfn.XLOOKUP(Table1[[#This Row],[Manager ID]],Table2[[#All],[Manager ID]],Table2[[#All],[Department Head]])</f>
        <v>Marketing</v>
      </c>
      <c r="AC1931" s="2">
        <f>_xlfn.XLOOKUP(Table1[[#This Row],[City]],L:L,O:O)</f>
        <v>0.23486488519629886</v>
      </c>
      <c r="AD1931" t="str" cm="1">
        <f t="array" ref="AD1931">_xlfn.IFS(Table1[[#This Row],[Performance Score]]&gt;=90,"Excellent",Table1[[#This Row],[Performance Score]]&gt;=75,"Good",Table1[[#This Row],[Performance Score]]&gt;=60,"Average",Table1[[#This Row],[Performance Score]]&lt;=60,"Need Improvement")</f>
        <v>Average</v>
      </c>
      <c r="AE1931" t="str">
        <f>IF(AND(Table1[[#This Row],[Attendance %]]&gt;=80,(Table1[[#This Row],[Performance Score]]&gt;=80)),"Eligible","Not Eligible")</f>
        <v>Not Eligible</v>
      </c>
      <c r="AF1931" t="str">
        <f>IF(Table1[[#This Row],[Performance Score]]&gt;=80,"High Performer","Low Performer")</f>
        <v>Low Performer</v>
      </c>
      <c r="AG1931" t="str" cm="1">
        <f t="array" aca="1" ref="AG1931" ca="1">_xlfn.IFS(Table1[[#This Row],[Experience]]&lt;=3,"Junior",Table1[[#This Row],[Experience]]&lt;=7,"Mid Level",Table1[[#This Row],[Experience]]&gt;=7,"Senior")</f>
        <v>Junior</v>
      </c>
      <c r="AH1931" t="str">
        <f>IF(Table1[[#This Row],[Attendance %]]&gt;75,"OK","Below 75")</f>
        <v>Below 75</v>
      </c>
      <c r="AI1931" t="b">
        <f>ISBLANK(Table1[[#This Row],[Employee ID]])</f>
        <v>0</v>
      </c>
      <c r="AJ1931" t="b">
        <f>ISNUMBER(Table1[[#This Row],[Total Salary  ]])</f>
        <v>1</v>
      </c>
      <c r="AK1931" t="str">
        <f>IFERROR(_xlfn.XLOOKUP(Table1[[#This Row],[Manager ID]],MANAGERS!A:A,MANAGERS!B:B),"Not Found")</f>
        <v>Manager_12</v>
      </c>
    </row>
    <row r="1932" spans="1:37" x14ac:dyDescent="0.2">
      <c r="A1932" t="s">
        <v>3671</v>
      </c>
      <c r="B1932" t="s">
        <v>20</v>
      </c>
      <c r="C1932" t="s">
        <v>15</v>
      </c>
      <c r="D1932" t="s">
        <v>25</v>
      </c>
      <c r="E1932" t="s">
        <v>30</v>
      </c>
      <c r="F1932" s="1">
        <v>42052</v>
      </c>
      <c r="G1932" s="1">
        <v>35711</v>
      </c>
      <c r="H1932">
        <v>82135</v>
      </c>
      <c r="I1932">
        <v>19234</v>
      </c>
      <c r="J1932">
        <v>93</v>
      </c>
      <c r="K1932">
        <v>65</v>
      </c>
      <c r="L1932" t="s">
        <v>18</v>
      </c>
      <c r="M1932">
        <v>102</v>
      </c>
      <c r="N1932">
        <f>Table1[[#This Row],[Basic Salary]]+Table1[[#This Row],[Bonus]]</f>
        <v>101369</v>
      </c>
      <c r="O1932" s="2">
        <f>Table1[[#This Row],[Bonus]]/Table1[[#This Row],[Basic Salary]]</f>
        <v>0.2341754428684483</v>
      </c>
      <c r="P1932">
        <f ca="1">DATEDIF(Table1[[#This Row],[Date of Birth]],TODAY(),"Y")</f>
        <v>28</v>
      </c>
      <c r="Q1932">
        <f ca="1">DATEDIF(Table1[[#This Row],[Joining Date]],TODAY(),"Y")</f>
        <v>11</v>
      </c>
      <c r="R1932" t="str">
        <f ca="1">IF(YEAR(Table1[[#This Row],[Joining Date]])=YEAR(TODAY()),"Yes","No")</f>
        <v>No</v>
      </c>
      <c r="S1932" t="str">
        <f ca="1">IF(Table1[[#This Row],[Experience]]&gt;5,"Yes","No")</f>
        <v>Yes</v>
      </c>
      <c r="T1932" t="str">
        <f>TEXT(Table1[[#This Row],[Joining Date]],"mmmm")</f>
        <v>February</v>
      </c>
      <c r="U1932" t="str">
        <f>TEXT(Table1[[#This Row],[Joining Date]],"yyyy")</f>
        <v>2015</v>
      </c>
      <c r="V1932" s="5">
        <f ca="1">TODAY()-Table1[[#This Row],[Joining Date]]</f>
        <v>4187</v>
      </c>
      <c r="W1932" t="str">
        <f>LEFT(Table1[[#This Row],[Employee Name]],FIND(" ",Table1[[#This Row],[Employee Name]])-1)</f>
        <v>Rahul</v>
      </c>
      <c r="X1932" t="str">
        <f>RIGHT(Table1[[#This Row],[Employee Name]],LEN(Table1[[#This Row],[Employee Name]])-FIND(" ",Table1[[#This Row],[Employee Name]]))</f>
        <v>Verma</v>
      </c>
      <c r="Y1932" t="str">
        <f>Table1[[#This Row],[Department]]&amp;"-"&amp;Table1[[#This Row],[Employee ID]]</f>
        <v>Finance-E03615</v>
      </c>
      <c r="Z1932" t="str">
        <f>LEFT(Table1[[#This Row],[Department]],3)</f>
        <v>Fin</v>
      </c>
      <c r="AA1932" t="str">
        <f>_xlfn.XLOOKUP(Table1[[#This Row],[Manager ID]],MANAGERS!A:A,MANAGERS!B:B)</f>
        <v>Manager_2</v>
      </c>
      <c r="AB1932" t="str" cm="1">
        <f t="array" ref="AB1932">_xlfn.XLOOKUP(Table1[[#This Row],[Manager ID]],Table2[[#All],[Manager ID]],Table2[[#All],[Department Head]])</f>
        <v>Sales</v>
      </c>
      <c r="AC1932" s="2">
        <f>_xlfn.XLOOKUP(Table1[[#This Row],[City]],L:L,O:O)</f>
        <v>0.21356479274849693</v>
      </c>
      <c r="AD1932" t="str" cm="1">
        <f t="array" ref="AD1932">_xlfn.IFS(Table1[[#This Row],[Performance Score]]&gt;=90,"Excellent",Table1[[#This Row],[Performance Score]]&gt;=75,"Good",Table1[[#This Row],[Performance Score]]&gt;=60,"Average",Table1[[#This Row],[Performance Score]]&lt;=60,"Need Improvement")</f>
        <v>Average</v>
      </c>
      <c r="AE1932" t="str">
        <f>IF(AND(Table1[[#This Row],[Attendance %]]&gt;=80,(Table1[[#This Row],[Performance Score]]&gt;=80)),"Eligible","Not Eligible")</f>
        <v>Not Eligible</v>
      </c>
      <c r="AF1932" t="str">
        <f>IF(Table1[[#This Row],[Performance Score]]&gt;=80,"High Performer","Low Performer")</f>
        <v>Low Performer</v>
      </c>
      <c r="AG1932" t="str" cm="1">
        <f t="array" aca="1" ref="AG1932" ca="1">_xlfn.IFS(Table1[[#This Row],[Experience]]&lt;=3,"Junior",Table1[[#This Row],[Experience]]&lt;=7,"Mid Level",Table1[[#This Row],[Experience]]&gt;=7,"Senior")</f>
        <v>Senior</v>
      </c>
      <c r="AH1932" t="str">
        <f>IF(Table1[[#This Row],[Attendance %]]&gt;75,"OK","Below 75")</f>
        <v>OK</v>
      </c>
      <c r="AI1932" t="b">
        <f>ISBLANK(Table1[[#This Row],[Employee ID]])</f>
        <v>0</v>
      </c>
      <c r="AJ1932" t="b">
        <f>ISNUMBER(Table1[[#This Row],[Total Salary  ]])</f>
        <v>1</v>
      </c>
      <c r="AK1932" t="str">
        <f>IFERROR(_xlfn.XLOOKUP(Table1[[#This Row],[Manager ID]],MANAGERS!A:A,MANAGERS!B:B),"Not Found")</f>
        <v>Manager_2</v>
      </c>
    </row>
    <row r="1933" spans="1:37" x14ac:dyDescent="0.2">
      <c r="A1933" t="s">
        <v>2168</v>
      </c>
      <c r="B1933" t="s">
        <v>20</v>
      </c>
      <c r="C1933" t="s">
        <v>21</v>
      </c>
      <c r="D1933" t="s">
        <v>33</v>
      </c>
      <c r="E1933" t="s">
        <v>17</v>
      </c>
      <c r="F1933" s="1">
        <v>45045</v>
      </c>
      <c r="G1933" s="1">
        <v>30433</v>
      </c>
      <c r="H1933">
        <v>86561</v>
      </c>
      <c r="I1933">
        <v>14782</v>
      </c>
      <c r="J1933">
        <v>84</v>
      </c>
      <c r="K1933">
        <v>95</v>
      </c>
      <c r="L1933" t="s">
        <v>23</v>
      </c>
      <c r="M1933">
        <v>102</v>
      </c>
      <c r="N1933">
        <f>Table1[[#This Row],[Basic Salary]]+Table1[[#This Row],[Bonus]]</f>
        <v>101343</v>
      </c>
      <c r="O1933" s="2">
        <f>Table1[[#This Row],[Bonus]]/Table1[[#This Row],[Basic Salary]]</f>
        <v>0.17076974619054772</v>
      </c>
      <c r="P1933">
        <f ca="1">DATEDIF(Table1[[#This Row],[Date of Birth]],TODAY(),"Y")</f>
        <v>43</v>
      </c>
      <c r="Q1933">
        <f ca="1">DATEDIF(Table1[[#This Row],[Joining Date]],TODAY(),"Y")</f>
        <v>3</v>
      </c>
      <c r="R1933" t="str">
        <f ca="1">IF(YEAR(Table1[[#This Row],[Joining Date]])=YEAR(TODAY()),"Yes","No")</f>
        <v>No</v>
      </c>
      <c r="S1933" t="str">
        <f ca="1">IF(Table1[[#This Row],[Experience]]&gt;5,"Yes","No")</f>
        <v>No</v>
      </c>
      <c r="T1933" t="str">
        <f>TEXT(Table1[[#This Row],[Joining Date]],"mmmm")</f>
        <v>April</v>
      </c>
      <c r="U1933" t="str">
        <f>TEXT(Table1[[#This Row],[Joining Date]],"yyyy")</f>
        <v>2023</v>
      </c>
      <c r="V1933" s="5">
        <f ca="1">TODAY()-Table1[[#This Row],[Joining Date]]</f>
        <v>1194</v>
      </c>
      <c r="W1933" t="str">
        <f>LEFT(Table1[[#This Row],[Employee Name]],FIND(" ",Table1[[#This Row],[Employee Name]])-1)</f>
        <v>Rahul</v>
      </c>
      <c r="X1933" t="str">
        <f>RIGHT(Table1[[#This Row],[Employee Name]],LEN(Table1[[#This Row],[Employee Name]])-FIND(" ",Table1[[#This Row],[Employee Name]]))</f>
        <v>Verma</v>
      </c>
      <c r="Y1933" t="str">
        <f>Table1[[#This Row],[Department]]&amp;"-"&amp;Table1[[#This Row],[Employee ID]]</f>
        <v>Marketing-E02112</v>
      </c>
      <c r="Z1933" t="str">
        <f>LEFT(Table1[[#This Row],[Department]],3)</f>
        <v>Mar</v>
      </c>
      <c r="AA1933" t="str">
        <f>_xlfn.XLOOKUP(Table1[[#This Row],[Manager ID]],MANAGERS!A:A,MANAGERS!B:B)</f>
        <v>Manager_2</v>
      </c>
      <c r="AB1933" t="str" cm="1">
        <f t="array" ref="AB1933">_xlfn.XLOOKUP(Table1[[#This Row],[Manager ID]],Table2[[#All],[Manager ID]],Table2[[#All],[Department Head]])</f>
        <v>Sales</v>
      </c>
      <c r="AC1933" s="2">
        <f>_xlfn.XLOOKUP(Table1[[#This Row],[City]],L:L,O:O)</f>
        <v>0.23486488519629886</v>
      </c>
      <c r="AD1933" t="str" cm="1">
        <f t="array" ref="AD1933">_xlfn.IFS(Table1[[#This Row],[Performance Score]]&gt;=90,"Excellent",Table1[[#This Row],[Performance Score]]&gt;=75,"Good",Table1[[#This Row],[Performance Score]]&gt;=60,"Average",Table1[[#This Row],[Performance Score]]&lt;=60,"Need Improvement")</f>
        <v>Excellent</v>
      </c>
      <c r="AE1933" t="str">
        <f>IF(AND(Table1[[#This Row],[Attendance %]]&gt;=80,(Table1[[#This Row],[Performance Score]]&gt;=80)),"Eligible","Not Eligible")</f>
        <v>Eligible</v>
      </c>
      <c r="AF1933" t="str">
        <f>IF(Table1[[#This Row],[Performance Score]]&gt;=80,"High Performer","Low Performer")</f>
        <v>High Performer</v>
      </c>
      <c r="AG1933" t="str" cm="1">
        <f t="array" aca="1" ref="AG1933" ca="1">_xlfn.IFS(Table1[[#This Row],[Experience]]&lt;=3,"Junior",Table1[[#This Row],[Experience]]&lt;=7,"Mid Level",Table1[[#This Row],[Experience]]&gt;=7,"Senior")</f>
        <v>Junior</v>
      </c>
      <c r="AH1933" t="str">
        <f>IF(Table1[[#This Row],[Attendance %]]&gt;75,"OK","Below 75")</f>
        <v>OK</v>
      </c>
      <c r="AI1933" t="b">
        <f>ISBLANK(Table1[[#This Row],[Employee ID]])</f>
        <v>0</v>
      </c>
      <c r="AJ1933" t="b">
        <f>ISNUMBER(Table1[[#This Row],[Total Salary  ]])</f>
        <v>1</v>
      </c>
      <c r="AK1933" t="str">
        <f>IFERROR(_xlfn.XLOOKUP(Table1[[#This Row],[Manager ID]],MANAGERS!A:A,MANAGERS!B:B),"Not Found")</f>
        <v>Manager_2</v>
      </c>
    </row>
    <row r="1934" spans="1:37" x14ac:dyDescent="0.2">
      <c r="A1934" t="s">
        <v>2521</v>
      </c>
      <c r="B1934" t="s">
        <v>39</v>
      </c>
      <c r="C1934" t="s">
        <v>15</v>
      </c>
      <c r="D1934" t="s">
        <v>43</v>
      </c>
      <c r="E1934" t="s">
        <v>26</v>
      </c>
      <c r="F1934" s="1">
        <v>42546</v>
      </c>
      <c r="G1934" s="1">
        <v>29339</v>
      </c>
      <c r="H1934">
        <v>95438</v>
      </c>
      <c r="I1934">
        <v>5873</v>
      </c>
      <c r="J1934">
        <v>82</v>
      </c>
      <c r="K1934">
        <v>76</v>
      </c>
      <c r="L1934" t="s">
        <v>18</v>
      </c>
      <c r="M1934">
        <v>118</v>
      </c>
      <c r="N1934">
        <f>Table1[[#This Row],[Basic Salary]]+Table1[[#This Row],[Bonus]]</f>
        <v>101311</v>
      </c>
      <c r="O1934" s="2">
        <f>Table1[[#This Row],[Bonus]]/Table1[[#This Row],[Basic Salary]]</f>
        <v>6.1537333137743878E-2</v>
      </c>
      <c r="P1934">
        <f ca="1">DATEDIF(Table1[[#This Row],[Date of Birth]],TODAY(),"Y")</f>
        <v>46</v>
      </c>
      <c r="Q1934">
        <f ca="1">DATEDIF(Table1[[#This Row],[Joining Date]],TODAY(),"Y")</f>
        <v>10</v>
      </c>
      <c r="R1934" t="str">
        <f ca="1">IF(YEAR(Table1[[#This Row],[Joining Date]])=YEAR(TODAY()),"Yes","No")</f>
        <v>No</v>
      </c>
      <c r="S1934" t="str">
        <f ca="1">IF(Table1[[#This Row],[Experience]]&gt;5,"Yes","No")</f>
        <v>Yes</v>
      </c>
      <c r="T1934" t="str">
        <f>TEXT(Table1[[#This Row],[Joining Date]],"mmmm")</f>
        <v>June</v>
      </c>
      <c r="U1934" t="str">
        <f>TEXT(Table1[[#This Row],[Joining Date]],"yyyy")</f>
        <v>2016</v>
      </c>
      <c r="V1934" s="5">
        <f ca="1">TODAY()-Table1[[#This Row],[Joining Date]]</f>
        <v>3693</v>
      </c>
      <c r="W1934" t="str">
        <f>LEFT(Table1[[#This Row],[Employee Name]],FIND(" ",Table1[[#This Row],[Employee Name]])-1)</f>
        <v>Karan</v>
      </c>
      <c r="X1934" t="str">
        <f>RIGHT(Table1[[#This Row],[Employee Name]],LEN(Table1[[#This Row],[Employee Name]])-FIND(" ",Table1[[#This Row],[Employee Name]]))</f>
        <v>Malhotra</v>
      </c>
      <c r="Y1934" t="str">
        <f>Table1[[#This Row],[Department]]&amp;"-"&amp;Table1[[#This Row],[Employee ID]]</f>
        <v>Operations-E02465</v>
      </c>
      <c r="Z1934" t="str">
        <f>LEFT(Table1[[#This Row],[Department]],3)</f>
        <v>Ope</v>
      </c>
      <c r="AA1934" t="str">
        <f>_xlfn.XLOOKUP(Table1[[#This Row],[Manager ID]],MANAGERS!A:A,MANAGERS!B:B)</f>
        <v>Manager_18</v>
      </c>
      <c r="AB1934" t="str" cm="1">
        <f t="array" ref="AB1934">_xlfn.XLOOKUP(Table1[[#This Row],[Manager ID]],Table2[[#All],[Manager ID]],Table2[[#All],[Department Head]])</f>
        <v>Support</v>
      </c>
      <c r="AC1934" s="2">
        <f>_xlfn.XLOOKUP(Table1[[#This Row],[City]],L:L,O:O)</f>
        <v>0.21356479274849693</v>
      </c>
      <c r="AD1934" t="str" cm="1">
        <f t="array" ref="AD1934">_xlfn.IFS(Table1[[#This Row],[Performance Score]]&gt;=90,"Excellent",Table1[[#This Row],[Performance Score]]&gt;=75,"Good",Table1[[#This Row],[Performance Score]]&gt;=60,"Average",Table1[[#This Row],[Performance Score]]&lt;=60,"Need Improvement")</f>
        <v>Good</v>
      </c>
      <c r="AE1934" t="str">
        <f>IF(AND(Table1[[#This Row],[Attendance %]]&gt;=80,(Table1[[#This Row],[Performance Score]]&gt;=80)),"Eligible","Not Eligible")</f>
        <v>Not Eligible</v>
      </c>
      <c r="AF1934" t="str">
        <f>IF(Table1[[#This Row],[Performance Score]]&gt;=80,"High Performer","Low Performer")</f>
        <v>Low Performer</v>
      </c>
      <c r="AG1934" t="str" cm="1">
        <f t="array" aca="1" ref="AG1934" ca="1">_xlfn.IFS(Table1[[#This Row],[Experience]]&lt;=3,"Junior",Table1[[#This Row],[Experience]]&lt;=7,"Mid Level",Table1[[#This Row],[Experience]]&gt;=7,"Senior")</f>
        <v>Senior</v>
      </c>
      <c r="AH1934" t="str">
        <f>IF(Table1[[#This Row],[Attendance %]]&gt;75,"OK","Below 75")</f>
        <v>OK</v>
      </c>
      <c r="AI1934" t="b">
        <f>ISBLANK(Table1[[#This Row],[Employee ID]])</f>
        <v>0</v>
      </c>
      <c r="AJ1934" t="b">
        <f>ISNUMBER(Table1[[#This Row],[Total Salary  ]])</f>
        <v>1</v>
      </c>
      <c r="AK1934" t="str">
        <f>IFERROR(_xlfn.XLOOKUP(Table1[[#This Row],[Manager ID]],MANAGERS!A:A,MANAGERS!B:B),"Not Found")</f>
        <v>Manager_18</v>
      </c>
    </row>
    <row r="1935" spans="1:37" x14ac:dyDescent="0.2">
      <c r="A1935" t="s">
        <v>1999</v>
      </c>
      <c r="B1935" t="s">
        <v>36</v>
      </c>
      <c r="C1935" t="s">
        <v>21</v>
      </c>
      <c r="D1935" t="s">
        <v>40</v>
      </c>
      <c r="E1935" t="s">
        <v>51</v>
      </c>
      <c r="F1935" s="1">
        <v>45749</v>
      </c>
      <c r="G1935" s="1">
        <v>39704</v>
      </c>
      <c r="H1935">
        <v>84175</v>
      </c>
      <c r="I1935">
        <v>17077</v>
      </c>
      <c r="J1935">
        <v>87</v>
      </c>
      <c r="K1935">
        <v>97</v>
      </c>
      <c r="L1935" t="s">
        <v>34</v>
      </c>
      <c r="M1935">
        <v>110</v>
      </c>
      <c r="N1935">
        <f>Table1[[#This Row],[Basic Salary]]+Table1[[#This Row],[Bonus]]</f>
        <v>101252</v>
      </c>
      <c r="O1935" s="2">
        <f>Table1[[#This Row],[Bonus]]/Table1[[#This Row],[Basic Salary]]</f>
        <v>0.20287496287496287</v>
      </c>
      <c r="P1935">
        <f ca="1">DATEDIF(Table1[[#This Row],[Date of Birth]],TODAY(),"Y")</f>
        <v>17</v>
      </c>
      <c r="Q1935">
        <f ca="1">DATEDIF(Table1[[#This Row],[Joining Date]],TODAY(),"Y")</f>
        <v>1</v>
      </c>
      <c r="R1935" t="str">
        <f ca="1">IF(YEAR(Table1[[#This Row],[Joining Date]])=YEAR(TODAY()),"Yes","No")</f>
        <v>No</v>
      </c>
      <c r="S1935" t="str">
        <f ca="1">IF(Table1[[#This Row],[Experience]]&gt;5,"Yes","No")</f>
        <v>No</v>
      </c>
      <c r="T1935" t="str">
        <f>TEXT(Table1[[#This Row],[Joining Date]],"mmmm")</f>
        <v>April</v>
      </c>
      <c r="U1935" t="str">
        <f>TEXT(Table1[[#This Row],[Joining Date]],"yyyy")</f>
        <v>2025</v>
      </c>
      <c r="V1935" s="5">
        <f ca="1">TODAY()-Table1[[#This Row],[Joining Date]]</f>
        <v>490</v>
      </c>
      <c r="W1935" t="str">
        <f>LEFT(Table1[[#This Row],[Employee Name]],FIND(" ",Table1[[#This Row],[Employee Name]])-1)</f>
        <v>Meera</v>
      </c>
      <c r="X1935" t="str">
        <f>RIGHT(Table1[[#This Row],[Employee Name]],LEN(Table1[[#This Row],[Employee Name]])-FIND(" ",Table1[[#This Row],[Employee Name]]))</f>
        <v>Joshi</v>
      </c>
      <c r="Y1935" t="str">
        <f>Table1[[#This Row],[Department]]&amp;"-"&amp;Table1[[#This Row],[Employee ID]]</f>
        <v>IT-E01943</v>
      </c>
      <c r="Z1935" t="str">
        <f>LEFT(Table1[[#This Row],[Department]],3)</f>
        <v>IT</v>
      </c>
      <c r="AA1935" t="str">
        <f>_xlfn.XLOOKUP(Table1[[#This Row],[Manager ID]],MANAGERS!A:A,MANAGERS!B:B)</f>
        <v>Manager_10</v>
      </c>
      <c r="AB1935" t="str" cm="1">
        <f t="array" ref="AB1935">_xlfn.XLOOKUP(Table1[[#This Row],[Manager ID]],Table2[[#All],[Manager ID]],Table2[[#All],[Department Head]])</f>
        <v>HR</v>
      </c>
      <c r="AC1935" s="2">
        <f>_xlfn.XLOOKUP(Table1[[#This Row],[City]],L:L,O:O)</f>
        <v>0.24030340748661314</v>
      </c>
      <c r="AD1935" t="str" cm="1">
        <f t="array" ref="AD1935">_xlfn.IFS(Table1[[#This Row],[Performance Score]]&gt;=90,"Excellent",Table1[[#This Row],[Performance Score]]&gt;=75,"Good",Table1[[#This Row],[Performance Score]]&gt;=60,"Average",Table1[[#This Row],[Performance Score]]&lt;=60,"Need Improvement")</f>
        <v>Excellent</v>
      </c>
      <c r="AE1935" t="str">
        <f>IF(AND(Table1[[#This Row],[Attendance %]]&gt;=80,(Table1[[#This Row],[Performance Score]]&gt;=80)),"Eligible","Not Eligible")</f>
        <v>Eligible</v>
      </c>
      <c r="AF1935" t="str">
        <f>IF(Table1[[#This Row],[Performance Score]]&gt;=80,"High Performer","Low Performer")</f>
        <v>High Performer</v>
      </c>
      <c r="AG1935" t="str" cm="1">
        <f t="array" aca="1" ref="AG1935" ca="1">_xlfn.IFS(Table1[[#This Row],[Experience]]&lt;=3,"Junior",Table1[[#This Row],[Experience]]&lt;=7,"Mid Level",Table1[[#This Row],[Experience]]&gt;=7,"Senior")</f>
        <v>Junior</v>
      </c>
      <c r="AH1935" t="str">
        <f>IF(Table1[[#This Row],[Attendance %]]&gt;75,"OK","Below 75")</f>
        <v>OK</v>
      </c>
      <c r="AI1935" t="b">
        <f>ISBLANK(Table1[[#This Row],[Employee ID]])</f>
        <v>0</v>
      </c>
      <c r="AJ1935" t="b">
        <f>ISNUMBER(Table1[[#This Row],[Total Salary  ]])</f>
        <v>1</v>
      </c>
      <c r="AK1935" t="str">
        <f>IFERROR(_xlfn.XLOOKUP(Table1[[#This Row],[Manager ID]],MANAGERS!A:A,MANAGERS!B:B),"Not Found")</f>
        <v>Manager_10</v>
      </c>
    </row>
    <row r="1936" spans="1:37" x14ac:dyDescent="0.2">
      <c r="A1936" t="s">
        <v>3315</v>
      </c>
      <c r="B1936" t="s">
        <v>89</v>
      </c>
      <c r="C1936" t="s">
        <v>15</v>
      </c>
      <c r="D1936" t="s">
        <v>33</v>
      </c>
      <c r="E1936" t="s">
        <v>17</v>
      </c>
      <c r="F1936" s="1">
        <v>45076</v>
      </c>
      <c r="G1936" s="1">
        <v>30223</v>
      </c>
      <c r="H1936">
        <v>81736</v>
      </c>
      <c r="I1936">
        <v>19512</v>
      </c>
      <c r="J1936">
        <v>83</v>
      </c>
      <c r="K1936">
        <v>91</v>
      </c>
      <c r="L1936" t="s">
        <v>34</v>
      </c>
      <c r="M1936">
        <v>109</v>
      </c>
      <c r="N1936">
        <f>Table1[[#This Row],[Basic Salary]]+Table1[[#This Row],[Bonus]]</f>
        <v>101248</v>
      </c>
      <c r="O1936" s="2">
        <f>Table1[[#This Row],[Bonus]]/Table1[[#This Row],[Basic Salary]]</f>
        <v>0.23871978075756092</v>
      </c>
      <c r="P1936">
        <f ca="1">DATEDIF(Table1[[#This Row],[Date of Birth]],TODAY(),"Y")</f>
        <v>43</v>
      </c>
      <c r="Q1936">
        <f ca="1">DATEDIF(Table1[[#This Row],[Joining Date]],TODAY(),"Y")</f>
        <v>3</v>
      </c>
      <c r="R1936" t="str">
        <f ca="1">IF(YEAR(Table1[[#This Row],[Joining Date]])=YEAR(TODAY()),"Yes","No")</f>
        <v>No</v>
      </c>
      <c r="S1936" t="str">
        <f ca="1">IF(Table1[[#This Row],[Experience]]&gt;5,"Yes","No")</f>
        <v>No</v>
      </c>
      <c r="T1936" t="str">
        <f>TEXT(Table1[[#This Row],[Joining Date]],"mmmm")</f>
        <v>May</v>
      </c>
      <c r="U1936" t="str">
        <f>TEXT(Table1[[#This Row],[Joining Date]],"yyyy")</f>
        <v>2023</v>
      </c>
      <c r="V1936" s="5">
        <f ca="1">TODAY()-Table1[[#This Row],[Joining Date]]</f>
        <v>1163</v>
      </c>
      <c r="W1936" t="str">
        <f>LEFT(Table1[[#This Row],[Employee Name]],FIND(" ",Table1[[#This Row],[Employee Name]])-1)</f>
        <v>Tarun</v>
      </c>
      <c r="X1936" t="str">
        <f>RIGHT(Table1[[#This Row],[Employee Name]],LEN(Table1[[#This Row],[Employee Name]])-FIND(" ",Table1[[#This Row],[Employee Name]]))</f>
        <v>Verma</v>
      </c>
      <c r="Y1936" t="str">
        <f>Table1[[#This Row],[Department]]&amp;"-"&amp;Table1[[#This Row],[Employee ID]]</f>
        <v>Marketing-E03259</v>
      </c>
      <c r="Z1936" t="str">
        <f>LEFT(Table1[[#This Row],[Department]],3)</f>
        <v>Mar</v>
      </c>
      <c r="AA1936" t="str">
        <f>_xlfn.XLOOKUP(Table1[[#This Row],[Manager ID]],MANAGERS!A:A,MANAGERS!B:B)</f>
        <v>Manager_9</v>
      </c>
      <c r="AB1936" t="str" cm="1">
        <f t="array" ref="AB1936">_xlfn.XLOOKUP(Table1[[#This Row],[Manager ID]],Table2[[#All],[Manager ID]],Table2[[#All],[Department Head]])</f>
        <v>Sales</v>
      </c>
      <c r="AC1936" s="2">
        <f>_xlfn.XLOOKUP(Table1[[#This Row],[City]],L:L,O:O)</f>
        <v>0.24030340748661314</v>
      </c>
      <c r="AD1936" t="str" cm="1">
        <f t="array" ref="AD1936">_xlfn.IFS(Table1[[#This Row],[Performance Score]]&gt;=90,"Excellent",Table1[[#This Row],[Performance Score]]&gt;=75,"Good",Table1[[#This Row],[Performance Score]]&gt;=60,"Average",Table1[[#This Row],[Performance Score]]&lt;=60,"Need Improvement")</f>
        <v>Excellent</v>
      </c>
      <c r="AE1936" t="str">
        <f>IF(AND(Table1[[#This Row],[Attendance %]]&gt;=80,(Table1[[#This Row],[Performance Score]]&gt;=80)),"Eligible","Not Eligible")</f>
        <v>Eligible</v>
      </c>
      <c r="AF1936" t="str">
        <f>IF(Table1[[#This Row],[Performance Score]]&gt;=80,"High Performer","Low Performer")</f>
        <v>High Performer</v>
      </c>
      <c r="AG1936" t="str" cm="1">
        <f t="array" aca="1" ref="AG1936" ca="1">_xlfn.IFS(Table1[[#This Row],[Experience]]&lt;=3,"Junior",Table1[[#This Row],[Experience]]&lt;=7,"Mid Level",Table1[[#This Row],[Experience]]&gt;=7,"Senior")</f>
        <v>Junior</v>
      </c>
      <c r="AH1936" t="str">
        <f>IF(Table1[[#This Row],[Attendance %]]&gt;75,"OK","Below 75")</f>
        <v>OK</v>
      </c>
      <c r="AI1936" t="b">
        <f>ISBLANK(Table1[[#This Row],[Employee ID]])</f>
        <v>0</v>
      </c>
      <c r="AJ1936" t="b">
        <f>ISNUMBER(Table1[[#This Row],[Total Salary  ]])</f>
        <v>1</v>
      </c>
      <c r="AK1936" t="str">
        <f>IFERROR(_xlfn.XLOOKUP(Table1[[#This Row],[Manager ID]],MANAGERS!A:A,MANAGERS!B:B),"Not Found")</f>
        <v>Manager_9</v>
      </c>
    </row>
    <row r="1937" spans="1:37" x14ac:dyDescent="0.2">
      <c r="A1937" t="s">
        <v>873</v>
      </c>
      <c r="B1937" t="s">
        <v>36</v>
      </c>
      <c r="C1937" t="s">
        <v>15</v>
      </c>
      <c r="D1937" t="s">
        <v>40</v>
      </c>
      <c r="E1937" t="s">
        <v>26</v>
      </c>
      <c r="F1937" s="1">
        <v>45631</v>
      </c>
      <c r="G1937" s="1">
        <v>35579</v>
      </c>
      <c r="H1937">
        <v>87447</v>
      </c>
      <c r="I1937">
        <v>13797</v>
      </c>
      <c r="J1937">
        <v>96</v>
      </c>
      <c r="K1937">
        <v>78</v>
      </c>
      <c r="L1937" t="s">
        <v>27</v>
      </c>
      <c r="M1937">
        <v>103</v>
      </c>
      <c r="N1937">
        <f>Table1[[#This Row],[Basic Salary]]+Table1[[#This Row],[Bonus]]</f>
        <v>101244</v>
      </c>
      <c r="O1937" s="2">
        <f>Table1[[#This Row],[Bonus]]/Table1[[#This Row],[Basic Salary]]</f>
        <v>0.15777556691481698</v>
      </c>
      <c r="P1937">
        <f ca="1">DATEDIF(Table1[[#This Row],[Date of Birth]],TODAY(),"Y")</f>
        <v>29</v>
      </c>
      <c r="Q1937">
        <f ca="1">DATEDIF(Table1[[#This Row],[Joining Date]],TODAY(),"Y")</f>
        <v>1</v>
      </c>
      <c r="R1937" t="str">
        <f ca="1">IF(YEAR(Table1[[#This Row],[Joining Date]])=YEAR(TODAY()),"Yes","No")</f>
        <v>No</v>
      </c>
      <c r="S1937" t="str">
        <f ca="1">IF(Table1[[#This Row],[Experience]]&gt;5,"Yes","No")</f>
        <v>No</v>
      </c>
      <c r="T1937" t="str">
        <f>TEXT(Table1[[#This Row],[Joining Date]],"mmmm")</f>
        <v>December</v>
      </c>
      <c r="U1937" t="str">
        <f>TEXT(Table1[[#This Row],[Joining Date]],"yyyy")</f>
        <v>2024</v>
      </c>
      <c r="V1937" s="5">
        <f ca="1">TODAY()-Table1[[#This Row],[Joining Date]]</f>
        <v>608</v>
      </c>
      <c r="W1937" t="str">
        <f>LEFT(Table1[[#This Row],[Employee Name]],FIND(" ",Table1[[#This Row],[Employee Name]])-1)</f>
        <v>Meera</v>
      </c>
      <c r="X1937" t="str">
        <f>RIGHT(Table1[[#This Row],[Employee Name]],LEN(Table1[[#This Row],[Employee Name]])-FIND(" ",Table1[[#This Row],[Employee Name]]))</f>
        <v>Joshi</v>
      </c>
      <c r="Y1937" t="str">
        <f>Table1[[#This Row],[Department]]&amp;"-"&amp;Table1[[#This Row],[Employee ID]]</f>
        <v>IT-E00817</v>
      </c>
      <c r="Z1937" t="str">
        <f>LEFT(Table1[[#This Row],[Department]],3)</f>
        <v>IT</v>
      </c>
      <c r="AA1937" t="str">
        <f>_xlfn.XLOOKUP(Table1[[#This Row],[Manager ID]],MANAGERS!A:A,MANAGERS!B:B)</f>
        <v>Manager_3</v>
      </c>
      <c r="AB1937" t="str" cm="1">
        <f t="array" ref="AB1937">_xlfn.XLOOKUP(Table1[[#This Row],[Manager ID]],Table2[[#All],[Manager ID]],Table2[[#All],[Department Head]])</f>
        <v>IT</v>
      </c>
      <c r="AC1937" s="2">
        <f>_xlfn.XLOOKUP(Table1[[#This Row],[City]],L:L,O:O)</f>
        <v>0.23674293405114402</v>
      </c>
      <c r="AD1937" t="str" cm="1">
        <f t="array" ref="AD1937">_xlfn.IFS(Table1[[#This Row],[Performance Score]]&gt;=90,"Excellent",Table1[[#This Row],[Performance Score]]&gt;=75,"Good",Table1[[#This Row],[Performance Score]]&gt;=60,"Average",Table1[[#This Row],[Performance Score]]&lt;=60,"Need Improvement")</f>
        <v>Good</v>
      </c>
      <c r="AE1937" t="str">
        <f>IF(AND(Table1[[#This Row],[Attendance %]]&gt;=80,(Table1[[#This Row],[Performance Score]]&gt;=80)),"Eligible","Not Eligible")</f>
        <v>Not Eligible</v>
      </c>
      <c r="AF1937" t="str">
        <f>IF(Table1[[#This Row],[Performance Score]]&gt;=80,"High Performer","Low Performer")</f>
        <v>Low Performer</v>
      </c>
      <c r="AG1937" t="str" cm="1">
        <f t="array" aca="1" ref="AG1937" ca="1">_xlfn.IFS(Table1[[#This Row],[Experience]]&lt;=3,"Junior",Table1[[#This Row],[Experience]]&lt;=7,"Mid Level",Table1[[#This Row],[Experience]]&gt;=7,"Senior")</f>
        <v>Junior</v>
      </c>
      <c r="AH1937" t="str">
        <f>IF(Table1[[#This Row],[Attendance %]]&gt;75,"OK","Below 75")</f>
        <v>OK</v>
      </c>
      <c r="AI1937" t="b">
        <f>ISBLANK(Table1[[#This Row],[Employee ID]])</f>
        <v>0</v>
      </c>
      <c r="AJ1937" t="b">
        <f>ISNUMBER(Table1[[#This Row],[Total Salary  ]])</f>
        <v>1</v>
      </c>
      <c r="AK1937" t="str">
        <f>IFERROR(_xlfn.XLOOKUP(Table1[[#This Row],[Manager ID]],MANAGERS!A:A,MANAGERS!B:B),"Not Found")</f>
        <v>Manager_3</v>
      </c>
    </row>
    <row r="1938" spans="1:37" x14ac:dyDescent="0.2">
      <c r="A1938" t="s">
        <v>255</v>
      </c>
      <c r="B1938" t="s">
        <v>85</v>
      </c>
      <c r="C1938" t="s">
        <v>21</v>
      </c>
      <c r="D1938" t="s">
        <v>16</v>
      </c>
      <c r="E1938" t="s">
        <v>17</v>
      </c>
      <c r="F1938" s="1">
        <v>42250</v>
      </c>
      <c r="G1938" s="1">
        <v>31810</v>
      </c>
      <c r="H1938">
        <v>82619</v>
      </c>
      <c r="I1938">
        <v>18619</v>
      </c>
      <c r="J1938">
        <v>90</v>
      </c>
      <c r="K1938">
        <v>69</v>
      </c>
      <c r="L1938" t="s">
        <v>37</v>
      </c>
      <c r="M1938">
        <v>111</v>
      </c>
      <c r="N1938">
        <f>Table1[[#This Row],[Basic Salary]]+Table1[[#This Row],[Bonus]]</f>
        <v>101238</v>
      </c>
      <c r="O1938" s="2">
        <f>Table1[[#This Row],[Bonus]]/Table1[[#This Row],[Basic Salary]]</f>
        <v>0.22535978406903981</v>
      </c>
      <c r="P1938">
        <f ca="1">DATEDIF(Table1[[#This Row],[Date of Birth]],TODAY(),"Y")</f>
        <v>39</v>
      </c>
      <c r="Q1938">
        <f ca="1">DATEDIF(Table1[[#This Row],[Joining Date]],TODAY(),"Y")</f>
        <v>10</v>
      </c>
      <c r="R1938" t="str">
        <f ca="1">IF(YEAR(Table1[[#This Row],[Joining Date]])=YEAR(TODAY()),"Yes","No")</f>
        <v>No</v>
      </c>
      <c r="S1938" t="str">
        <f ca="1">IF(Table1[[#This Row],[Experience]]&gt;5,"Yes","No")</f>
        <v>Yes</v>
      </c>
      <c r="T1938" t="str">
        <f>TEXT(Table1[[#This Row],[Joining Date]],"mmmm")</f>
        <v>September</v>
      </c>
      <c r="U1938" t="str">
        <f>TEXT(Table1[[#This Row],[Joining Date]],"yyyy")</f>
        <v>2015</v>
      </c>
      <c r="V1938" s="5">
        <f ca="1">TODAY()-Table1[[#This Row],[Joining Date]]</f>
        <v>3989</v>
      </c>
      <c r="W1938" t="str">
        <f>LEFT(Table1[[#This Row],[Employee Name]],FIND(" ",Table1[[#This Row],[Employee Name]])-1)</f>
        <v>Pooja</v>
      </c>
      <c r="X1938" t="str">
        <f>RIGHT(Table1[[#This Row],[Employee Name]],LEN(Table1[[#This Row],[Employee Name]])-FIND(" ",Table1[[#This Row],[Employee Name]]))</f>
        <v>Das</v>
      </c>
      <c r="Y1938" t="str">
        <f>Table1[[#This Row],[Department]]&amp;"-"&amp;Table1[[#This Row],[Employee ID]]</f>
        <v>HR-E00199</v>
      </c>
      <c r="Z1938" t="str">
        <f>LEFT(Table1[[#This Row],[Department]],3)</f>
        <v>HR</v>
      </c>
      <c r="AA1938" t="str">
        <f>_xlfn.XLOOKUP(Table1[[#This Row],[Manager ID]],MANAGERS!A:A,MANAGERS!B:B)</f>
        <v>Manager_11</v>
      </c>
      <c r="AB1938" t="str" cm="1">
        <f t="array" ref="AB1938">_xlfn.XLOOKUP(Table1[[#This Row],[Manager ID]],Table2[[#All],[Manager ID]],Table2[[#All],[Department Head]])</f>
        <v>Marketing</v>
      </c>
      <c r="AC1938" s="2">
        <f>_xlfn.XLOOKUP(Table1[[#This Row],[City]],L:L,O:O)</f>
        <v>0.24036902712549932</v>
      </c>
      <c r="AD1938" t="str" cm="1">
        <f t="array" ref="AD1938">_xlfn.IFS(Table1[[#This Row],[Performance Score]]&gt;=90,"Excellent",Table1[[#This Row],[Performance Score]]&gt;=75,"Good",Table1[[#This Row],[Performance Score]]&gt;=60,"Average",Table1[[#This Row],[Performance Score]]&lt;=60,"Need Improvement")</f>
        <v>Average</v>
      </c>
      <c r="AE1938" t="str">
        <f>IF(AND(Table1[[#This Row],[Attendance %]]&gt;=80,(Table1[[#This Row],[Performance Score]]&gt;=80)),"Eligible","Not Eligible")</f>
        <v>Not Eligible</v>
      </c>
      <c r="AF1938" t="str">
        <f>IF(Table1[[#This Row],[Performance Score]]&gt;=80,"High Performer","Low Performer")</f>
        <v>Low Performer</v>
      </c>
      <c r="AG1938" t="str" cm="1">
        <f t="array" aca="1" ref="AG1938" ca="1">_xlfn.IFS(Table1[[#This Row],[Experience]]&lt;=3,"Junior",Table1[[#This Row],[Experience]]&lt;=7,"Mid Level",Table1[[#This Row],[Experience]]&gt;=7,"Senior")</f>
        <v>Senior</v>
      </c>
      <c r="AH1938" t="str">
        <f>IF(Table1[[#This Row],[Attendance %]]&gt;75,"OK","Below 75")</f>
        <v>OK</v>
      </c>
      <c r="AI1938" t="b">
        <f>ISBLANK(Table1[[#This Row],[Employee ID]])</f>
        <v>0</v>
      </c>
      <c r="AJ1938" t="b">
        <f>ISNUMBER(Table1[[#This Row],[Total Salary  ]])</f>
        <v>1</v>
      </c>
      <c r="AK1938" t="str">
        <f>IFERROR(_xlfn.XLOOKUP(Table1[[#This Row],[Manager ID]],MANAGERS!A:A,MANAGERS!B:B),"Not Found")</f>
        <v>Manager_11</v>
      </c>
    </row>
    <row r="1939" spans="1:37" x14ac:dyDescent="0.2">
      <c r="A1939" t="s">
        <v>2742</v>
      </c>
      <c r="B1939" t="s">
        <v>75</v>
      </c>
      <c r="C1939" t="s">
        <v>15</v>
      </c>
      <c r="D1939" t="s">
        <v>25</v>
      </c>
      <c r="E1939" t="s">
        <v>17</v>
      </c>
      <c r="F1939" s="1">
        <v>43300</v>
      </c>
      <c r="G1939" s="1">
        <v>29945</v>
      </c>
      <c r="H1939">
        <v>80145</v>
      </c>
      <c r="I1939">
        <v>21083</v>
      </c>
      <c r="J1939">
        <v>80</v>
      </c>
      <c r="K1939">
        <v>69</v>
      </c>
      <c r="L1939" t="s">
        <v>23</v>
      </c>
      <c r="M1939">
        <v>120</v>
      </c>
      <c r="N1939">
        <f>Table1[[#This Row],[Basic Salary]]+Table1[[#This Row],[Bonus]]</f>
        <v>101228</v>
      </c>
      <c r="O1939" s="2">
        <f>Table1[[#This Row],[Bonus]]/Table1[[#This Row],[Basic Salary]]</f>
        <v>0.26306070247676089</v>
      </c>
      <c r="P1939">
        <f ca="1">DATEDIF(Table1[[#This Row],[Date of Birth]],TODAY(),"Y")</f>
        <v>44</v>
      </c>
      <c r="Q1939">
        <f ca="1">DATEDIF(Table1[[#This Row],[Joining Date]],TODAY(),"Y")</f>
        <v>8</v>
      </c>
      <c r="R1939" t="str">
        <f ca="1">IF(YEAR(Table1[[#This Row],[Joining Date]])=YEAR(TODAY()),"Yes","No")</f>
        <v>No</v>
      </c>
      <c r="S1939" t="str">
        <f ca="1">IF(Table1[[#This Row],[Experience]]&gt;5,"Yes","No")</f>
        <v>Yes</v>
      </c>
      <c r="T1939" t="str">
        <f>TEXT(Table1[[#This Row],[Joining Date]],"mmmm")</f>
        <v>July</v>
      </c>
      <c r="U1939" t="str">
        <f>TEXT(Table1[[#This Row],[Joining Date]],"yyyy")</f>
        <v>2018</v>
      </c>
      <c r="V1939" s="5">
        <f ca="1">TODAY()-Table1[[#This Row],[Joining Date]]</f>
        <v>2939</v>
      </c>
      <c r="W1939" t="str">
        <f>LEFT(Table1[[#This Row],[Employee Name]],FIND(" ",Table1[[#This Row],[Employee Name]])-1)</f>
        <v>Ishita</v>
      </c>
      <c r="X1939" t="str">
        <f>RIGHT(Table1[[#This Row],[Employee Name]],LEN(Table1[[#This Row],[Employee Name]])-FIND(" ",Table1[[#This Row],[Employee Name]]))</f>
        <v>Roy</v>
      </c>
      <c r="Y1939" t="str">
        <f>Table1[[#This Row],[Department]]&amp;"-"&amp;Table1[[#This Row],[Employee ID]]</f>
        <v>Finance-E02686</v>
      </c>
      <c r="Z1939" t="str">
        <f>LEFT(Table1[[#This Row],[Department]],3)</f>
        <v>Fin</v>
      </c>
      <c r="AA1939" t="str">
        <f>_xlfn.XLOOKUP(Table1[[#This Row],[Manager ID]],MANAGERS!A:A,MANAGERS!B:B)</f>
        <v>Manager_20</v>
      </c>
      <c r="AB1939" t="str" cm="1">
        <f t="array" ref="AB1939">_xlfn.XLOOKUP(Table1[[#This Row],[Manager ID]],Table2[[#All],[Manager ID]],Table2[[#All],[Department Head]])</f>
        <v>Operations</v>
      </c>
      <c r="AC1939" s="2">
        <f>_xlfn.XLOOKUP(Table1[[#This Row],[City]],L:L,O:O)</f>
        <v>0.23486488519629886</v>
      </c>
      <c r="AD1939" t="str" cm="1">
        <f t="array" ref="AD1939">_xlfn.IFS(Table1[[#This Row],[Performance Score]]&gt;=90,"Excellent",Table1[[#This Row],[Performance Score]]&gt;=75,"Good",Table1[[#This Row],[Performance Score]]&gt;=60,"Average",Table1[[#This Row],[Performance Score]]&lt;=60,"Need Improvement")</f>
        <v>Average</v>
      </c>
      <c r="AE1939" t="str">
        <f>IF(AND(Table1[[#This Row],[Attendance %]]&gt;=80,(Table1[[#This Row],[Performance Score]]&gt;=80)),"Eligible","Not Eligible")</f>
        <v>Not Eligible</v>
      </c>
      <c r="AF1939" t="str">
        <f>IF(Table1[[#This Row],[Performance Score]]&gt;=80,"High Performer","Low Performer")</f>
        <v>Low Performer</v>
      </c>
      <c r="AG1939" t="str" cm="1">
        <f t="array" aca="1" ref="AG1939" ca="1">_xlfn.IFS(Table1[[#This Row],[Experience]]&lt;=3,"Junior",Table1[[#This Row],[Experience]]&lt;=7,"Mid Level",Table1[[#This Row],[Experience]]&gt;=7,"Senior")</f>
        <v>Senior</v>
      </c>
      <c r="AH1939" t="str">
        <f>IF(Table1[[#This Row],[Attendance %]]&gt;75,"OK","Below 75")</f>
        <v>OK</v>
      </c>
      <c r="AI1939" t="b">
        <f>ISBLANK(Table1[[#This Row],[Employee ID]])</f>
        <v>0</v>
      </c>
      <c r="AJ1939" t="b">
        <f>ISNUMBER(Table1[[#This Row],[Total Salary  ]])</f>
        <v>1</v>
      </c>
      <c r="AK1939" t="str">
        <f>IFERROR(_xlfn.XLOOKUP(Table1[[#This Row],[Manager ID]],MANAGERS!A:A,MANAGERS!B:B),"Not Found")</f>
        <v>Manager_20</v>
      </c>
    </row>
    <row r="1940" spans="1:37" x14ac:dyDescent="0.2">
      <c r="A1940" t="s">
        <v>1101</v>
      </c>
      <c r="B1940" t="s">
        <v>62</v>
      </c>
      <c r="C1940" t="s">
        <v>15</v>
      </c>
      <c r="D1940" t="s">
        <v>40</v>
      </c>
      <c r="E1940" t="s">
        <v>17</v>
      </c>
      <c r="F1940" s="1">
        <v>43093</v>
      </c>
      <c r="G1940" s="1">
        <v>31167</v>
      </c>
      <c r="H1940">
        <v>80193</v>
      </c>
      <c r="I1940">
        <v>21025</v>
      </c>
      <c r="J1940">
        <v>95</v>
      </c>
      <c r="K1940">
        <v>71</v>
      </c>
      <c r="L1940" t="s">
        <v>34</v>
      </c>
      <c r="M1940">
        <v>105</v>
      </c>
      <c r="N1940">
        <f>Table1[[#This Row],[Basic Salary]]+Table1[[#This Row],[Bonus]]</f>
        <v>101218</v>
      </c>
      <c r="O1940" s="2">
        <f>Table1[[#This Row],[Bonus]]/Table1[[#This Row],[Basic Salary]]</f>
        <v>0.26217999077226189</v>
      </c>
      <c r="P1940">
        <f ca="1">DATEDIF(Table1[[#This Row],[Date of Birth]],TODAY(),"Y")</f>
        <v>41</v>
      </c>
      <c r="Q1940">
        <f ca="1">DATEDIF(Table1[[#This Row],[Joining Date]],TODAY(),"Y")</f>
        <v>8</v>
      </c>
      <c r="R1940" t="str">
        <f ca="1">IF(YEAR(Table1[[#This Row],[Joining Date]])=YEAR(TODAY()),"Yes","No")</f>
        <v>No</v>
      </c>
      <c r="S1940" t="str">
        <f ca="1">IF(Table1[[#This Row],[Experience]]&gt;5,"Yes","No")</f>
        <v>Yes</v>
      </c>
      <c r="T1940" t="str">
        <f>TEXT(Table1[[#This Row],[Joining Date]],"mmmm")</f>
        <v>December</v>
      </c>
      <c r="U1940" t="str">
        <f>TEXT(Table1[[#This Row],[Joining Date]],"yyyy")</f>
        <v>2017</v>
      </c>
      <c r="V1940" s="5">
        <f ca="1">TODAY()-Table1[[#This Row],[Joining Date]]</f>
        <v>3146</v>
      </c>
      <c r="W1940" t="str">
        <f>LEFT(Table1[[#This Row],[Employee Name]],FIND(" ",Table1[[#This Row],[Employee Name]])-1)</f>
        <v>Kavya</v>
      </c>
      <c r="X1940" t="str">
        <f>RIGHT(Table1[[#This Row],[Employee Name]],LEN(Table1[[#This Row],[Employee Name]])-FIND(" ",Table1[[#This Row],[Employee Name]]))</f>
        <v>Nair</v>
      </c>
      <c r="Y1940" t="str">
        <f>Table1[[#This Row],[Department]]&amp;"-"&amp;Table1[[#This Row],[Employee ID]]</f>
        <v>IT-E01045</v>
      </c>
      <c r="Z1940" t="str">
        <f>LEFT(Table1[[#This Row],[Department]],3)</f>
        <v>IT</v>
      </c>
      <c r="AA1940" t="str">
        <f>_xlfn.XLOOKUP(Table1[[#This Row],[Manager ID]],MANAGERS!A:A,MANAGERS!B:B)</f>
        <v>Manager_5</v>
      </c>
      <c r="AB1940" t="str" cm="1">
        <f t="array" ref="AB1940">_xlfn.XLOOKUP(Table1[[#This Row],[Manager ID]],Table2[[#All],[Manager ID]],Table2[[#All],[Department Head]])</f>
        <v>Sales</v>
      </c>
      <c r="AC1940" s="2">
        <f>_xlfn.XLOOKUP(Table1[[#This Row],[City]],L:L,O:O)</f>
        <v>0.24030340748661314</v>
      </c>
      <c r="AD1940" t="str" cm="1">
        <f t="array" ref="AD1940">_xlfn.IFS(Table1[[#This Row],[Performance Score]]&gt;=90,"Excellent",Table1[[#This Row],[Performance Score]]&gt;=75,"Good",Table1[[#This Row],[Performance Score]]&gt;=60,"Average",Table1[[#This Row],[Performance Score]]&lt;=60,"Need Improvement")</f>
        <v>Average</v>
      </c>
      <c r="AE1940" t="str">
        <f>IF(AND(Table1[[#This Row],[Attendance %]]&gt;=80,(Table1[[#This Row],[Performance Score]]&gt;=80)),"Eligible","Not Eligible")</f>
        <v>Not Eligible</v>
      </c>
      <c r="AF1940" t="str">
        <f>IF(Table1[[#This Row],[Performance Score]]&gt;=80,"High Performer","Low Performer")</f>
        <v>Low Performer</v>
      </c>
      <c r="AG1940" t="str" cm="1">
        <f t="array" aca="1" ref="AG1940" ca="1">_xlfn.IFS(Table1[[#This Row],[Experience]]&lt;=3,"Junior",Table1[[#This Row],[Experience]]&lt;=7,"Mid Level",Table1[[#This Row],[Experience]]&gt;=7,"Senior")</f>
        <v>Senior</v>
      </c>
      <c r="AH1940" t="str">
        <f>IF(Table1[[#This Row],[Attendance %]]&gt;75,"OK","Below 75")</f>
        <v>OK</v>
      </c>
      <c r="AI1940" t="b">
        <f>ISBLANK(Table1[[#This Row],[Employee ID]])</f>
        <v>0</v>
      </c>
      <c r="AJ1940" t="b">
        <f>ISNUMBER(Table1[[#This Row],[Total Salary  ]])</f>
        <v>1</v>
      </c>
      <c r="AK1940" t="str">
        <f>IFERROR(_xlfn.XLOOKUP(Table1[[#This Row],[Manager ID]],MANAGERS!A:A,MANAGERS!B:B),"Not Found")</f>
        <v>Manager_5</v>
      </c>
    </row>
    <row r="1941" spans="1:37" x14ac:dyDescent="0.2">
      <c r="A1941" t="s">
        <v>327</v>
      </c>
      <c r="B1941" t="s">
        <v>36</v>
      </c>
      <c r="C1941" t="s">
        <v>21</v>
      </c>
      <c r="D1941" t="s">
        <v>16</v>
      </c>
      <c r="E1941" t="s">
        <v>65</v>
      </c>
      <c r="F1941" s="1">
        <v>42362</v>
      </c>
      <c r="G1941" s="1">
        <v>32291</v>
      </c>
      <c r="H1941">
        <v>81489</v>
      </c>
      <c r="I1941">
        <v>19707</v>
      </c>
      <c r="J1941">
        <v>95</v>
      </c>
      <c r="K1941">
        <v>75</v>
      </c>
      <c r="L1941" t="s">
        <v>23</v>
      </c>
      <c r="M1941">
        <v>114</v>
      </c>
      <c r="N1941">
        <f>Table1[[#This Row],[Basic Salary]]+Table1[[#This Row],[Bonus]]</f>
        <v>101196</v>
      </c>
      <c r="O1941" s="2">
        <f>Table1[[#This Row],[Bonus]]/Table1[[#This Row],[Basic Salary]]</f>
        <v>0.24183632146670103</v>
      </c>
      <c r="P1941">
        <f ca="1">DATEDIF(Table1[[#This Row],[Date of Birth]],TODAY(),"Y")</f>
        <v>38</v>
      </c>
      <c r="Q1941">
        <f ca="1">DATEDIF(Table1[[#This Row],[Joining Date]],TODAY(),"Y")</f>
        <v>10</v>
      </c>
      <c r="R1941" t="str">
        <f ca="1">IF(YEAR(Table1[[#This Row],[Joining Date]])=YEAR(TODAY()),"Yes","No")</f>
        <v>No</v>
      </c>
      <c r="S1941" t="str">
        <f ca="1">IF(Table1[[#This Row],[Experience]]&gt;5,"Yes","No")</f>
        <v>Yes</v>
      </c>
      <c r="T1941" t="str">
        <f>TEXT(Table1[[#This Row],[Joining Date]],"mmmm")</f>
        <v>December</v>
      </c>
      <c r="U1941" t="str">
        <f>TEXT(Table1[[#This Row],[Joining Date]],"yyyy")</f>
        <v>2015</v>
      </c>
      <c r="V1941" s="5">
        <f ca="1">TODAY()-Table1[[#This Row],[Joining Date]]</f>
        <v>3877</v>
      </c>
      <c r="W1941" t="str">
        <f>LEFT(Table1[[#This Row],[Employee Name]],FIND(" ",Table1[[#This Row],[Employee Name]])-1)</f>
        <v>Meera</v>
      </c>
      <c r="X1941" t="str">
        <f>RIGHT(Table1[[#This Row],[Employee Name]],LEN(Table1[[#This Row],[Employee Name]])-FIND(" ",Table1[[#This Row],[Employee Name]]))</f>
        <v>Joshi</v>
      </c>
      <c r="Y1941" t="str">
        <f>Table1[[#This Row],[Department]]&amp;"-"&amp;Table1[[#This Row],[Employee ID]]</f>
        <v>HR-E00271</v>
      </c>
      <c r="Z1941" t="str">
        <f>LEFT(Table1[[#This Row],[Department]],3)</f>
        <v>HR</v>
      </c>
      <c r="AA1941" t="str">
        <f>_xlfn.XLOOKUP(Table1[[#This Row],[Manager ID]],MANAGERS!A:A,MANAGERS!B:B)</f>
        <v>Manager_14</v>
      </c>
      <c r="AB1941" t="str" cm="1">
        <f t="array" ref="AB1941">_xlfn.XLOOKUP(Table1[[#This Row],[Manager ID]],Table2[[#All],[Manager ID]],Table2[[#All],[Department Head]])</f>
        <v>Marketing</v>
      </c>
      <c r="AC1941" s="2">
        <f>_xlfn.XLOOKUP(Table1[[#This Row],[City]],L:L,O:O)</f>
        <v>0.23486488519629886</v>
      </c>
      <c r="AD1941" t="str" cm="1">
        <f t="array" ref="AD1941">_xlfn.IFS(Table1[[#This Row],[Performance Score]]&gt;=90,"Excellent",Table1[[#This Row],[Performance Score]]&gt;=75,"Good",Table1[[#This Row],[Performance Score]]&gt;=60,"Average",Table1[[#This Row],[Performance Score]]&lt;=60,"Need Improvement")</f>
        <v>Good</v>
      </c>
      <c r="AE1941" t="str">
        <f>IF(AND(Table1[[#This Row],[Attendance %]]&gt;=80,(Table1[[#This Row],[Performance Score]]&gt;=80)),"Eligible","Not Eligible")</f>
        <v>Not Eligible</v>
      </c>
      <c r="AF1941" t="str">
        <f>IF(Table1[[#This Row],[Performance Score]]&gt;=80,"High Performer","Low Performer")</f>
        <v>Low Performer</v>
      </c>
      <c r="AG1941" t="str" cm="1">
        <f t="array" aca="1" ref="AG1941" ca="1">_xlfn.IFS(Table1[[#This Row],[Experience]]&lt;=3,"Junior",Table1[[#This Row],[Experience]]&lt;=7,"Mid Level",Table1[[#This Row],[Experience]]&gt;=7,"Senior")</f>
        <v>Senior</v>
      </c>
      <c r="AH1941" t="str">
        <f>IF(Table1[[#This Row],[Attendance %]]&gt;75,"OK","Below 75")</f>
        <v>OK</v>
      </c>
      <c r="AI1941" t="b">
        <f>ISBLANK(Table1[[#This Row],[Employee ID]])</f>
        <v>0</v>
      </c>
      <c r="AJ1941" t="b">
        <f>ISNUMBER(Table1[[#This Row],[Total Salary  ]])</f>
        <v>1</v>
      </c>
      <c r="AK1941" t="str">
        <f>IFERROR(_xlfn.XLOOKUP(Table1[[#This Row],[Manager ID]],MANAGERS!A:A,MANAGERS!B:B),"Not Found")</f>
        <v>Manager_14</v>
      </c>
    </row>
    <row r="1942" spans="1:37" x14ac:dyDescent="0.2">
      <c r="A1942" t="s">
        <v>900</v>
      </c>
      <c r="B1942" t="s">
        <v>87</v>
      </c>
      <c r="C1942" t="s">
        <v>21</v>
      </c>
      <c r="D1942" t="s">
        <v>81</v>
      </c>
      <c r="E1942" t="s">
        <v>65</v>
      </c>
      <c r="F1942" s="1">
        <v>42508</v>
      </c>
      <c r="G1942" s="1">
        <v>32528</v>
      </c>
      <c r="H1942">
        <v>82554</v>
      </c>
      <c r="I1942">
        <v>18623</v>
      </c>
      <c r="J1942">
        <v>60</v>
      </c>
      <c r="K1942">
        <v>55</v>
      </c>
      <c r="L1942" t="s">
        <v>34</v>
      </c>
      <c r="M1942">
        <v>116</v>
      </c>
      <c r="N1942">
        <f>Table1[[#This Row],[Basic Salary]]+Table1[[#This Row],[Bonus]]</f>
        <v>101177</v>
      </c>
      <c r="O1942" s="2">
        <f>Table1[[#This Row],[Bonus]]/Table1[[#This Row],[Basic Salary]]</f>
        <v>0.22558567725367637</v>
      </c>
      <c r="P1942">
        <f ca="1">DATEDIF(Table1[[#This Row],[Date of Birth]],TODAY(),"Y")</f>
        <v>37</v>
      </c>
      <c r="Q1942">
        <f ca="1">DATEDIF(Table1[[#This Row],[Joining Date]],TODAY(),"Y")</f>
        <v>10</v>
      </c>
      <c r="R1942" t="str">
        <f ca="1">IF(YEAR(Table1[[#This Row],[Joining Date]])=YEAR(TODAY()),"Yes","No")</f>
        <v>No</v>
      </c>
      <c r="S1942" t="str">
        <f ca="1">IF(Table1[[#This Row],[Experience]]&gt;5,"Yes","No")</f>
        <v>Yes</v>
      </c>
      <c r="T1942" t="str">
        <f>TEXT(Table1[[#This Row],[Joining Date]],"mmmm")</f>
        <v>May</v>
      </c>
      <c r="U1942" t="str">
        <f>TEXT(Table1[[#This Row],[Joining Date]],"yyyy")</f>
        <v>2016</v>
      </c>
      <c r="V1942" s="5">
        <f ca="1">TODAY()-Table1[[#This Row],[Joining Date]]</f>
        <v>3731</v>
      </c>
      <c r="W1942" t="str">
        <f>LEFT(Table1[[#This Row],[Employee Name]],FIND(" ",Table1[[#This Row],[Employee Name]])-1)</f>
        <v>Arjun</v>
      </c>
      <c r="X1942" t="str">
        <f>RIGHT(Table1[[#This Row],[Employee Name]],LEN(Table1[[#This Row],[Employee Name]])-FIND(" ",Table1[[#This Row],[Employee Name]]))</f>
        <v>Mehta</v>
      </c>
      <c r="Y1942" t="str">
        <f>Table1[[#This Row],[Department]]&amp;"-"&amp;Table1[[#This Row],[Employee ID]]</f>
        <v>Sales-E00844</v>
      </c>
      <c r="Z1942" t="str">
        <f>LEFT(Table1[[#This Row],[Department]],3)</f>
        <v>Sal</v>
      </c>
      <c r="AA1942" t="str">
        <f>_xlfn.XLOOKUP(Table1[[#This Row],[Manager ID]],MANAGERS!A:A,MANAGERS!B:B)</f>
        <v>Manager_16</v>
      </c>
      <c r="AB1942" t="str" cm="1">
        <f t="array" ref="AB1942">_xlfn.XLOOKUP(Table1[[#This Row],[Manager ID]],Table2[[#All],[Manager ID]],Table2[[#All],[Department Head]])</f>
        <v>Sales</v>
      </c>
      <c r="AC1942" s="2">
        <f>_xlfn.XLOOKUP(Table1[[#This Row],[City]],L:L,O:O)</f>
        <v>0.24030340748661314</v>
      </c>
      <c r="AD1942" t="str" cm="1">
        <f t="array" ref="AD1942">_xlfn.IFS(Table1[[#This Row],[Performance Score]]&gt;=90,"Excellent",Table1[[#This Row],[Performance Score]]&gt;=75,"Good",Table1[[#This Row],[Performance Score]]&gt;=60,"Average",Table1[[#This Row],[Performance Score]]&lt;=60,"Need Improvement")</f>
        <v>Need Improvement</v>
      </c>
      <c r="AE1942" t="str">
        <f>IF(AND(Table1[[#This Row],[Attendance %]]&gt;=80,(Table1[[#This Row],[Performance Score]]&gt;=80)),"Eligible","Not Eligible")</f>
        <v>Not Eligible</v>
      </c>
      <c r="AF1942" t="str">
        <f>IF(Table1[[#This Row],[Performance Score]]&gt;=80,"High Performer","Low Performer")</f>
        <v>Low Performer</v>
      </c>
      <c r="AG1942" t="str" cm="1">
        <f t="array" aca="1" ref="AG1942" ca="1">_xlfn.IFS(Table1[[#This Row],[Experience]]&lt;=3,"Junior",Table1[[#This Row],[Experience]]&lt;=7,"Mid Level",Table1[[#This Row],[Experience]]&gt;=7,"Senior")</f>
        <v>Senior</v>
      </c>
      <c r="AH1942" t="str">
        <f>IF(Table1[[#This Row],[Attendance %]]&gt;75,"OK","Below 75")</f>
        <v>Below 75</v>
      </c>
      <c r="AI1942" t="b">
        <f>ISBLANK(Table1[[#This Row],[Employee ID]])</f>
        <v>0</v>
      </c>
      <c r="AJ1942" t="b">
        <f>ISNUMBER(Table1[[#This Row],[Total Salary  ]])</f>
        <v>1</v>
      </c>
      <c r="AK1942" t="str">
        <f>IFERROR(_xlfn.XLOOKUP(Table1[[#This Row],[Manager ID]],MANAGERS!A:A,MANAGERS!B:B),"Not Found")</f>
        <v>Manager_16</v>
      </c>
    </row>
    <row r="1943" spans="1:37" x14ac:dyDescent="0.2">
      <c r="A1943" t="s">
        <v>997</v>
      </c>
      <c r="B1943" t="s">
        <v>75</v>
      </c>
      <c r="C1943" t="s">
        <v>15</v>
      </c>
      <c r="D1943" t="s">
        <v>33</v>
      </c>
      <c r="E1943" t="s">
        <v>22</v>
      </c>
      <c r="F1943" s="1">
        <v>43184</v>
      </c>
      <c r="G1943" s="1">
        <v>39809</v>
      </c>
      <c r="H1943">
        <v>84809</v>
      </c>
      <c r="I1943">
        <v>16363</v>
      </c>
      <c r="J1943">
        <v>79</v>
      </c>
      <c r="K1943">
        <v>65</v>
      </c>
      <c r="L1943" t="s">
        <v>23</v>
      </c>
      <c r="M1943">
        <v>106</v>
      </c>
      <c r="N1943">
        <f>Table1[[#This Row],[Basic Salary]]+Table1[[#This Row],[Bonus]]</f>
        <v>101172</v>
      </c>
      <c r="O1943" s="2">
        <f>Table1[[#This Row],[Bonus]]/Table1[[#This Row],[Basic Salary]]</f>
        <v>0.1929394285983799</v>
      </c>
      <c r="P1943">
        <f ca="1">DATEDIF(Table1[[#This Row],[Date of Birth]],TODAY(),"Y")</f>
        <v>17</v>
      </c>
      <c r="Q1943">
        <f ca="1">DATEDIF(Table1[[#This Row],[Joining Date]],TODAY(),"Y")</f>
        <v>8</v>
      </c>
      <c r="R1943" t="str">
        <f ca="1">IF(YEAR(Table1[[#This Row],[Joining Date]])=YEAR(TODAY()),"Yes","No")</f>
        <v>No</v>
      </c>
      <c r="S1943" t="str">
        <f ca="1">IF(Table1[[#This Row],[Experience]]&gt;5,"Yes","No")</f>
        <v>Yes</v>
      </c>
      <c r="T1943" t="str">
        <f>TEXT(Table1[[#This Row],[Joining Date]],"mmmm")</f>
        <v>March</v>
      </c>
      <c r="U1943" t="str">
        <f>TEXT(Table1[[#This Row],[Joining Date]],"yyyy")</f>
        <v>2018</v>
      </c>
      <c r="V1943" s="5">
        <f ca="1">TODAY()-Table1[[#This Row],[Joining Date]]</f>
        <v>3055</v>
      </c>
      <c r="W1943" t="str">
        <f>LEFT(Table1[[#This Row],[Employee Name]],FIND(" ",Table1[[#This Row],[Employee Name]])-1)</f>
        <v>Ishita</v>
      </c>
      <c r="X1943" t="str">
        <f>RIGHT(Table1[[#This Row],[Employee Name]],LEN(Table1[[#This Row],[Employee Name]])-FIND(" ",Table1[[#This Row],[Employee Name]]))</f>
        <v>Roy</v>
      </c>
      <c r="Y1943" t="str">
        <f>Table1[[#This Row],[Department]]&amp;"-"&amp;Table1[[#This Row],[Employee ID]]</f>
        <v>Marketing-E00941</v>
      </c>
      <c r="Z1943" t="str">
        <f>LEFT(Table1[[#This Row],[Department]],3)</f>
        <v>Mar</v>
      </c>
      <c r="AA1943" t="str">
        <f>_xlfn.XLOOKUP(Table1[[#This Row],[Manager ID]],MANAGERS!A:A,MANAGERS!B:B)</f>
        <v>Manager_6</v>
      </c>
      <c r="AB1943" t="str" cm="1">
        <f t="array" ref="AB1943">_xlfn.XLOOKUP(Table1[[#This Row],[Manager ID]],Table2[[#All],[Manager ID]],Table2[[#All],[Department Head]])</f>
        <v>HR</v>
      </c>
      <c r="AC1943" s="2">
        <f>_xlfn.XLOOKUP(Table1[[#This Row],[City]],L:L,O:O)</f>
        <v>0.23486488519629886</v>
      </c>
      <c r="AD1943" t="str" cm="1">
        <f t="array" ref="AD1943">_xlfn.IFS(Table1[[#This Row],[Performance Score]]&gt;=90,"Excellent",Table1[[#This Row],[Performance Score]]&gt;=75,"Good",Table1[[#This Row],[Performance Score]]&gt;=60,"Average",Table1[[#This Row],[Performance Score]]&lt;=60,"Need Improvement")</f>
        <v>Average</v>
      </c>
      <c r="AE1943" t="str">
        <f>IF(AND(Table1[[#This Row],[Attendance %]]&gt;=80,(Table1[[#This Row],[Performance Score]]&gt;=80)),"Eligible","Not Eligible")</f>
        <v>Not Eligible</v>
      </c>
      <c r="AF1943" t="str">
        <f>IF(Table1[[#This Row],[Performance Score]]&gt;=80,"High Performer","Low Performer")</f>
        <v>Low Performer</v>
      </c>
      <c r="AG1943" t="str" cm="1">
        <f t="array" aca="1" ref="AG1943" ca="1">_xlfn.IFS(Table1[[#This Row],[Experience]]&lt;=3,"Junior",Table1[[#This Row],[Experience]]&lt;=7,"Mid Level",Table1[[#This Row],[Experience]]&gt;=7,"Senior")</f>
        <v>Senior</v>
      </c>
      <c r="AH1943" t="str">
        <f>IF(Table1[[#This Row],[Attendance %]]&gt;75,"OK","Below 75")</f>
        <v>OK</v>
      </c>
      <c r="AI1943" t="b">
        <f>ISBLANK(Table1[[#This Row],[Employee ID]])</f>
        <v>0</v>
      </c>
      <c r="AJ1943" t="b">
        <f>ISNUMBER(Table1[[#This Row],[Total Salary  ]])</f>
        <v>1</v>
      </c>
      <c r="AK1943" t="str">
        <f>IFERROR(_xlfn.XLOOKUP(Table1[[#This Row],[Manager ID]],MANAGERS!A:A,MANAGERS!B:B),"Not Found")</f>
        <v>Manager_6</v>
      </c>
    </row>
    <row r="1944" spans="1:37" x14ac:dyDescent="0.2">
      <c r="A1944" t="s">
        <v>4470</v>
      </c>
      <c r="B1944" t="s">
        <v>50</v>
      </c>
      <c r="C1944" t="s">
        <v>15</v>
      </c>
      <c r="D1944" t="s">
        <v>46</v>
      </c>
      <c r="E1944" t="s">
        <v>65</v>
      </c>
      <c r="F1944" s="1">
        <v>45667</v>
      </c>
      <c r="G1944" s="1">
        <v>35804</v>
      </c>
      <c r="H1944">
        <v>92544</v>
      </c>
      <c r="I1944">
        <v>8603</v>
      </c>
      <c r="J1944">
        <v>91</v>
      </c>
      <c r="K1944">
        <v>88</v>
      </c>
      <c r="L1944" t="s">
        <v>23</v>
      </c>
      <c r="M1944">
        <v>108</v>
      </c>
      <c r="N1944">
        <f>Table1[[#This Row],[Basic Salary]]+Table1[[#This Row],[Bonus]]</f>
        <v>101147</v>
      </c>
      <c r="O1944" s="2">
        <f>Table1[[#This Row],[Bonus]]/Table1[[#This Row],[Basic Salary]]</f>
        <v>9.2961186030428772E-2</v>
      </c>
      <c r="P1944">
        <f ca="1">DATEDIF(Table1[[#This Row],[Date of Birth]],TODAY(),"Y")</f>
        <v>28</v>
      </c>
      <c r="Q1944">
        <f ca="1">DATEDIF(Table1[[#This Row],[Joining Date]],TODAY(),"Y")</f>
        <v>1</v>
      </c>
      <c r="R1944" t="str">
        <f ca="1">IF(YEAR(Table1[[#This Row],[Joining Date]])=YEAR(TODAY()),"Yes","No")</f>
        <v>No</v>
      </c>
      <c r="S1944" t="str">
        <f ca="1">IF(Table1[[#This Row],[Experience]]&gt;5,"Yes","No")</f>
        <v>No</v>
      </c>
      <c r="T1944" t="str">
        <f>TEXT(Table1[[#This Row],[Joining Date]],"mmmm")</f>
        <v>January</v>
      </c>
      <c r="U1944" t="str">
        <f>TEXT(Table1[[#This Row],[Joining Date]],"yyyy")</f>
        <v>2025</v>
      </c>
      <c r="V1944" s="5">
        <f ca="1">TODAY()-Table1[[#This Row],[Joining Date]]</f>
        <v>572</v>
      </c>
      <c r="W1944" t="str">
        <f>LEFT(Table1[[#This Row],[Employee Name]],FIND(" ",Table1[[#This Row],[Employee Name]])-1)</f>
        <v>Ravi</v>
      </c>
      <c r="X1944" t="str">
        <f>RIGHT(Table1[[#This Row],[Employee Name]],LEN(Table1[[#This Row],[Employee Name]])-FIND(" ",Table1[[#This Row],[Employee Name]]))</f>
        <v>Teja</v>
      </c>
      <c r="Y1944" t="str">
        <f>Table1[[#This Row],[Department]]&amp;"-"&amp;Table1[[#This Row],[Employee ID]]</f>
        <v>Support-E04414</v>
      </c>
      <c r="Z1944" t="str">
        <f>LEFT(Table1[[#This Row],[Department]],3)</f>
        <v>Sup</v>
      </c>
      <c r="AA1944" t="str">
        <f>_xlfn.XLOOKUP(Table1[[#This Row],[Manager ID]],MANAGERS!A:A,MANAGERS!B:B)</f>
        <v>Manager_8</v>
      </c>
      <c r="AB1944" t="str" cm="1">
        <f t="array" ref="AB1944">_xlfn.XLOOKUP(Table1[[#This Row],[Manager ID]],Table2[[#All],[Manager ID]],Table2[[#All],[Department Head]])</f>
        <v>Sales</v>
      </c>
      <c r="AC1944" s="2">
        <f>_xlfn.XLOOKUP(Table1[[#This Row],[City]],L:L,O:O)</f>
        <v>0.23486488519629886</v>
      </c>
      <c r="AD1944" t="str" cm="1">
        <f t="array" ref="AD1944">_xlfn.IFS(Table1[[#This Row],[Performance Score]]&gt;=90,"Excellent",Table1[[#This Row],[Performance Score]]&gt;=75,"Good",Table1[[#This Row],[Performance Score]]&gt;=60,"Average",Table1[[#This Row],[Performance Score]]&lt;=60,"Need Improvement")</f>
        <v>Good</v>
      </c>
      <c r="AE1944" t="str">
        <f>IF(AND(Table1[[#This Row],[Attendance %]]&gt;=80,(Table1[[#This Row],[Performance Score]]&gt;=80)),"Eligible","Not Eligible")</f>
        <v>Eligible</v>
      </c>
      <c r="AF1944" t="str">
        <f>IF(Table1[[#This Row],[Performance Score]]&gt;=80,"High Performer","Low Performer")</f>
        <v>High Performer</v>
      </c>
      <c r="AG1944" t="str" cm="1">
        <f t="array" aca="1" ref="AG1944" ca="1">_xlfn.IFS(Table1[[#This Row],[Experience]]&lt;=3,"Junior",Table1[[#This Row],[Experience]]&lt;=7,"Mid Level",Table1[[#This Row],[Experience]]&gt;=7,"Senior")</f>
        <v>Junior</v>
      </c>
      <c r="AH1944" t="str">
        <f>IF(Table1[[#This Row],[Attendance %]]&gt;75,"OK","Below 75")</f>
        <v>OK</v>
      </c>
      <c r="AI1944" t="b">
        <f>ISBLANK(Table1[[#This Row],[Employee ID]])</f>
        <v>0</v>
      </c>
      <c r="AJ1944" t="b">
        <f>ISNUMBER(Table1[[#This Row],[Total Salary  ]])</f>
        <v>1</v>
      </c>
      <c r="AK1944" t="str">
        <f>IFERROR(_xlfn.XLOOKUP(Table1[[#This Row],[Manager ID]],MANAGERS!A:A,MANAGERS!B:B),"Not Found")</f>
        <v>Manager_8</v>
      </c>
    </row>
    <row r="1945" spans="1:37" x14ac:dyDescent="0.2">
      <c r="A1945" t="s">
        <v>140</v>
      </c>
      <c r="B1945" t="s">
        <v>62</v>
      </c>
      <c r="C1945" t="s">
        <v>15</v>
      </c>
      <c r="D1945" t="s">
        <v>40</v>
      </c>
      <c r="E1945" t="s">
        <v>26</v>
      </c>
      <c r="F1945" s="1">
        <v>44828</v>
      </c>
      <c r="G1945" s="1">
        <v>38950</v>
      </c>
      <c r="H1945">
        <v>86592</v>
      </c>
      <c r="I1945">
        <v>14543</v>
      </c>
      <c r="J1945">
        <v>62</v>
      </c>
      <c r="K1945">
        <v>54</v>
      </c>
      <c r="L1945" t="s">
        <v>31</v>
      </c>
      <c r="M1945">
        <v>110</v>
      </c>
      <c r="N1945">
        <f>Table1[[#This Row],[Basic Salary]]+Table1[[#This Row],[Bonus]]</f>
        <v>101135</v>
      </c>
      <c r="O1945" s="2">
        <f>Table1[[#This Row],[Bonus]]/Table1[[#This Row],[Basic Salary]]</f>
        <v>0.16794854028085734</v>
      </c>
      <c r="P1945">
        <f ca="1">DATEDIF(Table1[[#This Row],[Date of Birth]],TODAY(),"Y")</f>
        <v>19</v>
      </c>
      <c r="Q1945">
        <f ca="1">DATEDIF(Table1[[#This Row],[Joining Date]],TODAY(),"Y")</f>
        <v>3</v>
      </c>
      <c r="R1945" t="str">
        <f ca="1">IF(YEAR(Table1[[#This Row],[Joining Date]])=YEAR(TODAY()),"Yes","No")</f>
        <v>No</v>
      </c>
      <c r="S1945" t="str">
        <f ca="1">IF(Table1[[#This Row],[Experience]]&gt;5,"Yes","No")</f>
        <v>No</v>
      </c>
      <c r="T1945" t="str">
        <f>TEXT(Table1[[#This Row],[Joining Date]],"mmmm")</f>
        <v>September</v>
      </c>
      <c r="U1945" t="str">
        <f>TEXT(Table1[[#This Row],[Joining Date]],"yyyy")</f>
        <v>2022</v>
      </c>
      <c r="V1945" s="5">
        <f ca="1">TODAY()-Table1[[#This Row],[Joining Date]]</f>
        <v>1411</v>
      </c>
      <c r="W1945" t="str">
        <f>LEFT(Table1[[#This Row],[Employee Name]],FIND(" ",Table1[[#This Row],[Employee Name]])-1)</f>
        <v>Kavya</v>
      </c>
      <c r="X1945" t="str">
        <f>RIGHT(Table1[[#This Row],[Employee Name]],LEN(Table1[[#This Row],[Employee Name]])-FIND(" ",Table1[[#This Row],[Employee Name]]))</f>
        <v>Nair</v>
      </c>
      <c r="Y1945" t="str">
        <f>Table1[[#This Row],[Department]]&amp;"-"&amp;Table1[[#This Row],[Employee ID]]</f>
        <v>IT-E00084</v>
      </c>
      <c r="Z1945" t="str">
        <f>LEFT(Table1[[#This Row],[Department]],3)</f>
        <v>IT</v>
      </c>
      <c r="AA1945" t="str">
        <f>_xlfn.XLOOKUP(Table1[[#This Row],[Manager ID]],MANAGERS!A:A,MANAGERS!B:B)</f>
        <v>Manager_10</v>
      </c>
      <c r="AB1945" t="str" cm="1">
        <f t="array" ref="AB1945">_xlfn.XLOOKUP(Table1[[#This Row],[Manager ID]],Table2[[#All],[Manager ID]],Table2[[#All],[Department Head]])</f>
        <v>HR</v>
      </c>
      <c r="AC1945" s="2">
        <f>_xlfn.XLOOKUP(Table1[[#This Row],[City]],L:L,O:O)</f>
        <v>0.241864189087755</v>
      </c>
      <c r="AD1945" t="str" cm="1">
        <f t="array" ref="AD1945">_xlfn.IFS(Table1[[#This Row],[Performance Score]]&gt;=90,"Excellent",Table1[[#This Row],[Performance Score]]&gt;=75,"Good",Table1[[#This Row],[Performance Score]]&gt;=60,"Average",Table1[[#This Row],[Performance Score]]&lt;=60,"Need Improvement")</f>
        <v>Need Improvement</v>
      </c>
      <c r="AE1945" t="str">
        <f>IF(AND(Table1[[#This Row],[Attendance %]]&gt;=80,(Table1[[#This Row],[Performance Score]]&gt;=80)),"Eligible","Not Eligible")</f>
        <v>Not Eligible</v>
      </c>
      <c r="AF1945" t="str">
        <f>IF(Table1[[#This Row],[Performance Score]]&gt;=80,"High Performer","Low Performer")</f>
        <v>Low Performer</v>
      </c>
      <c r="AG1945" t="str" cm="1">
        <f t="array" aca="1" ref="AG1945" ca="1">_xlfn.IFS(Table1[[#This Row],[Experience]]&lt;=3,"Junior",Table1[[#This Row],[Experience]]&lt;=7,"Mid Level",Table1[[#This Row],[Experience]]&gt;=7,"Senior")</f>
        <v>Junior</v>
      </c>
      <c r="AH1945" t="str">
        <f>IF(Table1[[#This Row],[Attendance %]]&gt;75,"OK","Below 75")</f>
        <v>Below 75</v>
      </c>
      <c r="AI1945" t="b">
        <f>ISBLANK(Table1[[#This Row],[Employee ID]])</f>
        <v>0</v>
      </c>
      <c r="AJ1945" t="b">
        <f>ISNUMBER(Table1[[#This Row],[Total Salary  ]])</f>
        <v>1</v>
      </c>
      <c r="AK1945" t="str">
        <f>IFERROR(_xlfn.XLOOKUP(Table1[[#This Row],[Manager ID]],MANAGERS!A:A,MANAGERS!B:B),"Not Found")</f>
        <v>Manager_10</v>
      </c>
    </row>
    <row r="1946" spans="1:37" x14ac:dyDescent="0.2">
      <c r="A1946" t="s">
        <v>2648</v>
      </c>
      <c r="B1946" t="s">
        <v>60</v>
      </c>
      <c r="C1946" t="s">
        <v>21</v>
      </c>
      <c r="D1946" t="s">
        <v>33</v>
      </c>
      <c r="E1946" t="s">
        <v>65</v>
      </c>
      <c r="F1946" s="1">
        <v>44366</v>
      </c>
      <c r="G1946" s="1">
        <v>33682</v>
      </c>
      <c r="H1946">
        <v>80210</v>
      </c>
      <c r="I1946">
        <v>20922</v>
      </c>
      <c r="J1946">
        <v>84</v>
      </c>
      <c r="K1946">
        <v>66</v>
      </c>
      <c r="L1946" t="s">
        <v>37</v>
      </c>
      <c r="M1946">
        <v>114</v>
      </c>
      <c r="N1946">
        <f>Table1[[#This Row],[Basic Salary]]+Table1[[#This Row],[Bonus]]</f>
        <v>101132</v>
      </c>
      <c r="O1946" s="2">
        <f>Table1[[#This Row],[Bonus]]/Table1[[#This Row],[Basic Salary]]</f>
        <v>0.26084029422765243</v>
      </c>
      <c r="P1946">
        <f ca="1">DATEDIF(Table1[[#This Row],[Date of Birth]],TODAY(),"Y")</f>
        <v>34</v>
      </c>
      <c r="Q1946">
        <f ca="1">DATEDIF(Table1[[#This Row],[Joining Date]],TODAY(),"Y")</f>
        <v>5</v>
      </c>
      <c r="R1946" t="str">
        <f ca="1">IF(YEAR(Table1[[#This Row],[Joining Date]])=YEAR(TODAY()),"Yes","No")</f>
        <v>No</v>
      </c>
      <c r="S1946" t="str">
        <f ca="1">IF(Table1[[#This Row],[Experience]]&gt;5,"Yes","No")</f>
        <v>No</v>
      </c>
      <c r="T1946" t="str">
        <f>TEXT(Table1[[#This Row],[Joining Date]],"mmmm")</f>
        <v>June</v>
      </c>
      <c r="U1946" t="str">
        <f>TEXT(Table1[[#This Row],[Joining Date]],"yyyy")</f>
        <v>2021</v>
      </c>
      <c r="V1946" s="5">
        <f ca="1">TODAY()-Table1[[#This Row],[Joining Date]]</f>
        <v>1873</v>
      </c>
      <c r="W1946" t="str">
        <f>LEFT(Table1[[#This Row],[Employee Name]],FIND(" ",Table1[[#This Row],[Employee Name]])-1)</f>
        <v>Gayathri</v>
      </c>
      <c r="X1946" t="str">
        <f>RIGHT(Table1[[#This Row],[Employee Name]],LEN(Table1[[#This Row],[Employee Name]])-FIND(" ",Table1[[#This Row],[Employee Name]]))</f>
        <v>Iyer</v>
      </c>
      <c r="Y1946" t="str">
        <f>Table1[[#This Row],[Department]]&amp;"-"&amp;Table1[[#This Row],[Employee ID]]</f>
        <v>Marketing-E02592</v>
      </c>
      <c r="Z1946" t="str">
        <f>LEFT(Table1[[#This Row],[Department]],3)</f>
        <v>Mar</v>
      </c>
      <c r="AA1946" t="str">
        <f>_xlfn.XLOOKUP(Table1[[#This Row],[Manager ID]],MANAGERS!A:A,MANAGERS!B:B)</f>
        <v>Manager_14</v>
      </c>
      <c r="AB1946" t="str" cm="1">
        <f t="array" ref="AB1946">_xlfn.XLOOKUP(Table1[[#This Row],[Manager ID]],Table2[[#All],[Manager ID]],Table2[[#All],[Department Head]])</f>
        <v>Marketing</v>
      </c>
      <c r="AC1946" s="2">
        <f>_xlfn.XLOOKUP(Table1[[#This Row],[City]],L:L,O:O)</f>
        <v>0.24036902712549932</v>
      </c>
      <c r="AD1946" t="str" cm="1">
        <f t="array" ref="AD1946">_xlfn.IFS(Table1[[#This Row],[Performance Score]]&gt;=90,"Excellent",Table1[[#This Row],[Performance Score]]&gt;=75,"Good",Table1[[#This Row],[Performance Score]]&gt;=60,"Average",Table1[[#This Row],[Performance Score]]&lt;=60,"Need Improvement")</f>
        <v>Average</v>
      </c>
      <c r="AE1946" t="str">
        <f>IF(AND(Table1[[#This Row],[Attendance %]]&gt;=80,(Table1[[#This Row],[Performance Score]]&gt;=80)),"Eligible","Not Eligible")</f>
        <v>Not Eligible</v>
      </c>
      <c r="AF1946" t="str">
        <f>IF(Table1[[#This Row],[Performance Score]]&gt;=80,"High Performer","Low Performer")</f>
        <v>Low Performer</v>
      </c>
      <c r="AG1946" t="str" cm="1">
        <f t="array" aca="1" ref="AG1946" ca="1">_xlfn.IFS(Table1[[#This Row],[Experience]]&lt;=3,"Junior",Table1[[#This Row],[Experience]]&lt;=7,"Mid Level",Table1[[#This Row],[Experience]]&gt;=7,"Senior")</f>
        <v>Mid Level</v>
      </c>
      <c r="AH1946" t="str">
        <f>IF(Table1[[#This Row],[Attendance %]]&gt;75,"OK","Below 75")</f>
        <v>OK</v>
      </c>
      <c r="AI1946" t="b">
        <f>ISBLANK(Table1[[#This Row],[Employee ID]])</f>
        <v>0</v>
      </c>
      <c r="AJ1946" t="b">
        <f>ISNUMBER(Table1[[#This Row],[Total Salary  ]])</f>
        <v>1</v>
      </c>
      <c r="AK1946" t="str">
        <f>IFERROR(_xlfn.XLOOKUP(Table1[[#This Row],[Manager ID]],MANAGERS!A:A,MANAGERS!B:B),"Not Found")</f>
        <v>Manager_14</v>
      </c>
    </row>
    <row r="1947" spans="1:37" x14ac:dyDescent="0.2">
      <c r="A1947" t="s">
        <v>2121</v>
      </c>
      <c r="B1947" t="s">
        <v>50</v>
      </c>
      <c r="C1947" t="s">
        <v>21</v>
      </c>
      <c r="D1947" t="s">
        <v>25</v>
      </c>
      <c r="E1947" t="s">
        <v>17</v>
      </c>
      <c r="F1947" s="1">
        <v>42755</v>
      </c>
      <c r="G1947" s="1">
        <v>30346</v>
      </c>
      <c r="H1947">
        <v>86377</v>
      </c>
      <c r="I1947">
        <v>14724</v>
      </c>
      <c r="J1947">
        <v>73</v>
      </c>
      <c r="K1947">
        <v>96</v>
      </c>
      <c r="L1947" t="s">
        <v>34</v>
      </c>
      <c r="M1947">
        <v>112</v>
      </c>
      <c r="N1947">
        <f>Table1[[#This Row],[Basic Salary]]+Table1[[#This Row],[Bonus]]</f>
        <v>101101</v>
      </c>
      <c r="O1947" s="2">
        <f>Table1[[#This Row],[Bonus]]/Table1[[#This Row],[Basic Salary]]</f>
        <v>0.1704620442941987</v>
      </c>
      <c r="P1947">
        <f ca="1">DATEDIF(Table1[[#This Row],[Date of Birth]],TODAY(),"Y")</f>
        <v>43</v>
      </c>
      <c r="Q1947">
        <f ca="1">DATEDIF(Table1[[#This Row],[Joining Date]],TODAY(),"Y")</f>
        <v>9</v>
      </c>
      <c r="R1947" t="str">
        <f ca="1">IF(YEAR(Table1[[#This Row],[Joining Date]])=YEAR(TODAY()),"Yes","No")</f>
        <v>No</v>
      </c>
      <c r="S1947" t="str">
        <f ca="1">IF(Table1[[#This Row],[Experience]]&gt;5,"Yes","No")</f>
        <v>Yes</v>
      </c>
      <c r="T1947" t="str">
        <f>TEXT(Table1[[#This Row],[Joining Date]],"mmmm")</f>
        <v>January</v>
      </c>
      <c r="U1947" t="str">
        <f>TEXT(Table1[[#This Row],[Joining Date]],"yyyy")</f>
        <v>2017</v>
      </c>
      <c r="V1947" s="5">
        <f ca="1">TODAY()-Table1[[#This Row],[Joining Date]]</f>
        <v>3484</v>
      </c>
      <c r="W1947" t="str">
        <f>LEFT(Table1[[#This Row],[Employee Name]],FIND(" ",Table1[[#This Row],[Employee Name]])-1)</f>
        <v>Ravi</v>
      </c>
      <c r="X1947" t="str">
        <f>RIGHT(Table1[[#This Row],[Employee Name]],LEN(Table1[[#This Row],[Employee Name]])-FIND(" ",Table1[[#This Row],[Employee Name]]))</f>
        <v>Teja</v>
      </c>
      <c r="Y1947" t="str">
        <f>Table1[[#This Row],[Department]]&amp;"-"&amp;Table1[[#This Row],[Employee ID]]</f>
        <v>Finance-E02065</v>
      </c>
      <c r="Z1947" t="str">
        <f>LEFT(Table1[[#This Row],[Department]],3)</f>
        <v>Fin</v>
      </c>
      <c r="AA1947" t="str">
        <f>_xlfn.XLOOKUP(Table1[[#This Row],[Manager ID]],MANAGERS!A:A,MANAGERS!B:B)</f>
        <v>Manager_12</v>
      </c>
      <c r="AB1947" t="str" cm="1">
        <f t="array" ref="AB1947">_xlfn.XLOOKUP(Table1[[#This Row],[Manager ID]],Table2[[#All],[Manager ID]],Table2[[#All],[Department Head]])</f>
        <v>Marketing</v>
      </c>
      <c r="AC1947" s="2">
        <f>_xlfn.XLOOKUP(Table1[[#This Row],[City]],L:L,O:O)</f>
        <v>0.24030340748661314</v>
      </c>
      <c r="AD1947" t="str" cm="1">
        <f t="array" ref="AD1947">_xlfn.IFS(Table1[[#This Row],[Performance Score]]&gt;=90,"Excellent",Table1[[#This Row],[Performance Score]]&gt;=75,"Good",Table1[[#This Row],[Performance Score]]&gt;=60,"Average",Table1[[#This Row],[Performance Score]]&lt;=60,"Need Improvement")</f>
        <v>Excellent</v>
      </c>
      <c r="AE1947" t="str">
        <f>IF(AND(Table1[[#This Row],[Attendance %]]&gt;=80,(Table1[[#This Row],[Performance Score]]&gt;=80)),"Eligible","Not Eligible")</f>
        <v>Not Eligible</v>
      </c>
      <c r="AF1947" t="str">
        <f>IF(Table1[[#This Row],[Performance Score]]&gt;=80,"High Performer","Low Performer")</f>
        <v>High Performer</v>
      </c>
      <c r="AG1947" t="str" cm="1">
        <f t="array" aca="1" ref="AG1947" ca="1">_xlfn.IFS(Table1[[#This Row],[Experience]]&lt;=3,"Junior",Table1[[#This Row],[Experience]]&lt;=7,"Mid Level",Table1[[#This Row],[Experience]]&gt;=7,"Senior")</f>
        <v>Senior</v>
      </c>
      <c r="AH1947" t="str">
        <f>IF(Table1[[#This Row],[Attendance %]]&gt;75,"OK","Below 75")</f>
        <v>Below 75</v>
      </c>
      <c r="AI1947" t="b">
        <f>ISBLANK(Table1[[#This Row],[Employee ID]])</f>
        <v>0</v>
      </c>
      <c r="AJ1947" t="b">
        <f>ISNUMBER(Table1[[#This Row],[Total Salary  ]])</f>
        <v>1</v>
      </c>
      <c r="AK1947" t="str">
        <f>IFERROR(_xlfn.XLOOKUP(Table1[[#This Row],[Manager ID]],MANAGERS!A:A,MANAGERS!B:B),"Not Found")</f>
        <v>Manager_12</v>
      </c>
    </row>
    <row r="1948" spans="1:37" x14ac:dyDescent="0.2">
      <c r="A1948" t="s">
        <v>437</v>
      </c>
      <c r="B1948" t="s">
        <v>93</v>
      </c>
      <c r="C1948" t="s">
        <v>21</v>
      </c>
      <c r="D1948" t="s">
        <v>81</v>
      </c>
      <c r="E1948" t="s">
        <v>17</v>
      </c>
      <c r="F1948" s="1">
        <v>42978</v>
      </c>
      <c r="G1948" s="1">
        <v>30028</v>
      </c>
      <c r="H1948">
        <v>87287</v>
      </c>
      <c r="I1948">
        <v>13800</v>
      </c>
      <c r="J1948">
        <v>83</v>
      </c>
      <c r="K1948">
        <v>41</v>
      </c>
      <c r="L1948" t="s">
        <v>31</v>
      </c>
      <c r="M1948">
        <v>110</v>
      </c>
      <c r="N1948">
        <f>Table1[[#This Row],[Basic Salary]]+Table1[[#This Row],[Bonus]]</f>
        <v>101087</v>
      </c>
      <c r="O1948" s="2">
        <f>Table1[[#This Row],[Bonus]]/Table1[[#This Row],[Basic Salary]]</f>
        <v>0.15809914420245855</v>
      </c>
      <c r="P1948">
        <f ca="1">DATEDIF(Table1[[#This Row],[Date of Birth]],TODAY(),"Y")</f>
        <v>44</v>
      </c>
      <c r="Q1948">
        <f ca="1">DATEDIF(Table1[[#This Row],[Joining Date]],TODAY(),"Y")</f>
        <v>8</v>
      </c>
      <c r="R1948" t="str">
        <f ca="1">IF(YEAR(Table1[[#This Row],[Joining Date]])=YEAR(TODAY()),"Yes","No")</f>
        <v>No</v>
      </c>
      <c r="S1948" t="str">
        <f ca="1">IF(Table1[[#This Row],[Experience]]&gt;5,"Yes","No")</f>
        <v>Yes</v>
      </c>
      <c r="T1948" t="str">
        <f>TEXT(Table1[[#This Row],[Joining Date]],"mmmm")</f>
        <v>August</v>
      </c>
      <c r="U1948" t="str">
        <f>TEXT(Table1[[#This Row],[Joining Date]],"yyyy")</f>
        <v>2017</v>
      </c>
      <c r="V1948" s="5">
        <f ca="1">TODAY()-Table1[[#This Row],[Joining Date]]</f>
        <v>3261</v>
      </c>
      <c r="W1948" t="str">
        <f>LEFT(Table1[[#This Row],[Employee Name]],FIND(" ",Table1[[#This Row],[Employee Name]])-1)</f>
        <v>Priya</v>
      </c>
      <c r="X1948" t="str">
        <f>RIGHT(Table1[[#This Row],[Employee Name]],LEN(Table1[[#This Row],[Employee Name]])-FIND(" ",Table1[[#This Row],[Employee Name]]))</f>
        <v>Reddy</v>
      </c>
      <c r="Y1948" t="str">
        <f>Table1[[#This Row],[Department]]&amp;"-"&amp;Table1[[#This Row],[Employee ID]]</f>
        <v>Sales-E00381</v>
      </c>
      <c r="Z1948" t="str">
        <f>LEFT(Table1[[#This Row],[Department]],3)</f>
        <v>Sal</v>
      </c>
      <c r="AA1948" t="str">
        <f>_xlfn.XLOOKUP(Table1[[#This Row],[Manager ID]],MANAGERS!A:A,MANAGERS!B:B)</f>
        <v>Manager_10</v>
      </c>
      <c r="AB1948" t="str" cm="1">
        <f t="array" ref="AB1948">_xlfn.XLOOKUP(Table1[[#This Row],[Manager ID]],Table2[[#All],[Manager ID]],Table2[[#All],[Department Head]])</f>
        <v>HR</v>
      </c>
      <c r="AC1948" s="2">
        <f>_xlfn.XLOOKUP(Table1[[#This Row],[City]],L:L,O:O)</f>
        <v>0.241864189087755</v>
      </c>
      <c r="AD1948" t="str" cm="1">
        <f t="array" ref="AD1948">_xlfn.IFS(Table1[[#This Row],[Performance Score]]&gt;=90,"Excellent",Table1[[#This Row],[Performance Score]]&gt;=75,"Good",Table1[[#This Row],[Performance Score]]&gt;=60,"Average",Table1[[#This Row],[Performance Score]]&lt;=60,"Need Improvement")</f>
        <v>Need Improvement</v>
      </c>
      <c r="AE1948" t="str">
        <f>IF(AND(Table1[[#This Row],[Attendance %]]&gt;=80,(Table1[[#This Row],[Performance Score]]&gt;=80)),"Eligible","Not Eligible")</f>
        <v>Not Eligible</v>
      </c>
      <c r="AF1948" t="str">
        <f>IF(Table1[[#This Row],[Performance Score]]&gt;=80,"High Performer","Low Performer")</f>
        <v>Low Performer</v>
      </c>
      <c r="AG1948" t="str" cm="1">
        <f t="array" aca="1" ref="AG1948" ca="1">_xlfn.IFS(Table1[[#This Row],[Experience]]&lt;=3,"Junior",Table1[[#This Row],[Experience]]&lt;=7,"Mid Level",Table1[[#This Row],[Experience]]&gt;=7,"Senior")</f>
        <v>Senior</v>
      </c>
      <c r="AH1948" t="str">
        <f>IF(Table1[[#This Row],[Attendance %]]&gt;75,"OK","Below 75")</f>
        <v>OK</v>
      </c>
      <c r="AI1948" t="b">
        <f>ISBLANK(Table1[[#This Row],[Employee ID]])</f>
        <v>0</v>
      </c>
      <c r="AJ1948" t="b">
        <f>ISNUMBER(Table1[[#This Row],[Total Salary  ]])</f>
        <v>1</v>
      </c>
      <c r="AK1948" t="str">
        <f>IFERROR(_xlfn.XLOOKUP(Table1[[#This Row],[Manager ID]],MANAGERS!A:A,MANAGERS!B:B),"Not Found")</f>
        <v>Manager_10</v>
      </c>
    </row>
    <row r="1949" spans="1:37" x14ac:dyDescent="0.2">
      <c r="A1949" t="s">
        <v>3093</v>
      </c>
      <c r="B1949" t="s">
        <v>14</v>
      </c>
      <c r="C1949" t="s">
        <v>21</v>
      </c>
      <c r="D1949" t="s">
        <v>33</v>
      </c>
      <c r="E1949" t="s">
        <v>26</v>
      </c>
      <c r="F1949" s="1">
        <v>44119</v>
      </c>
      <c r="G1949" s="1">
        <v>36325</v>
      </c>
      <c r="H1949">
        <v>81321</v>
      </c>
      <c r="I1949">
        <v>19744</v>
      </c>
      <c r="J1949">
        <v>97</v>
      </c>
      <c r="K1949">
        <v>74</v>
      </c>
      <c r="L1949" t="s">
        <v>23</v>
      </c>
      <c r="M1949">
        <v>119</v>
      </c>
      <c r="N1949">
        <f>Table1[[#This Row],[Basic Salary]]+Table1[[#This Row],[Bonus]]</f>
        <v>101065</v>
      </c>
      <c r="O1949" s="2">
        <f>Table1[[#This Row],[Bonus]]/Table1[[#This Row],[Basic Salary]]</f>
        <v>0.24279091501580158</v>
      </c>
      <c r="P1949">
        <f ca="1">DATEDIF(Table1[[#This Row],[Date of Birth]],TODAY(),"Y")</f>
        <v>27</v>
      </c>
      <c r="Q1949">
        <f ca="1">DATEDIF(Table1[[#This Row],[Joining Date]],TODAY(),"Y")</f>
        <v>5</v>
      </c>
      <c r="R1949" t="str">
        <f ca="1">IF(YEAR(Table1[[#This Row],[Joining Date]])=YEAR(TODAY()),"Yes","No")</f>
        <v>No</v>
      </c>
      <c r="S1949" t="str">
        <f ca="1">IF(Table1[[#This Row],[Experience]]&gt;5,"Yes","No")</f>
        <v>No</v>
      </c>
      <c r="T1949" t="str">
        <f>TEXT(Table1[[#This Row],[Joining Date]],"mmmm")</f>
        <v>October</v>
      </c>
      <c r="U1949" t="str">
        <f>TEXT(Table1[[#This Row],[Joining Date]],"yyyy")</f>
        <v>2020</v>
      </c>
      <c r="V1949" s="5">
        <f ca="1">TODAY()-Table1[[#This Row],[Joining Date]]</f>
        <v>2120</v>
      </c>
      <c r="W1949" t="str">
        <f>LEFT(Table1[[#This Row],[Employee Name]],FIND(" ",Table1[[#This Row],[Employee Name]])-1)</f>
        <v>Nisha</v>
      </c>
      <c r="X1949" t="str">
        <f>RIGHT(Table1[[#This Row],[Employee Name]],LEN(Table1[[#This Row],[Employee Name]])-FIND(" ",Table1[[#This Row],[Employee Name]]))</f>
        <v>Kapoor</v>
      </c>
      <c r="Y1949" t="str">
        <f>Table1[[#This Row],[Department]]&amp;"-"&amp;Table1[[#This Row],[Employee ID]]</f>
        <v>Marketing-E03037</v>
      </c>
      <c r="Z1949" t="str">
        <f>LEFT(Table1[[#This Row],[Department]],3)</f>
        <v>Mar</v>
      </c>
      <c r="AA1949" t="str">
        <f>_xlfn.XLOOKUP(Table1[[#This Row],[Manager ID]],MANAGERS!A:A,MANAGERS!B:B)</f>
        <v>Manager_19</v>
      </c>
      <c r="AB1949" t="str" cm="1">
        <f t="array" ref="AB1949">_xlfn.XLOOKUP(Table1[[#This Row],[Manager ID]],Table2[[#All],[Manager ID]],Table2[[#All],[Department Head]])</f>
        <v>Support</v>
      </c>
      <c r="AC1949" s="2">
        <f>_xlfn.XLOOKUP(Table1[[#This Row],[City]],L:L,O:O)</f>
        <v>0.23486488519629886</v>
      </c>
      <c r="AD1949" t="str" cm="1">
        <f t="array" ref="AD1949">_xlfn.IFS(Table1[[#This Row],[Performance Score]]&gt;=90,"Excellent",Table1[[#This Row],[Performance Score]]&gt;=75,"Good",Table1[[#This Row],[Performance Score]]&gt;=60,"Average",Table1[[#This Row],[Performance Score]]&lt;=60,"Need Improvement")</f>
        <v>Average</v>
      </c>
      <c r="AE1949" t="str">
        <f>IF(AND(Table1[[#This Row],[Attendance %]]&gt;=80,(Table1[[#This Row],[Performance Score]]&gt;=80)),"Eligible","Not Eligible")</f>
        <v>Not Eligible</v>
      </c>
      <c r="AF1949" t="str">
        <f>IF(Table1[[#This Row],[Performance Score]]&gt;=80,"High Performer","Low Performer")</f>
        <v>Low Performer</v>
      </c>
      <c r="AG1949" t="str" cm="1">
        <f t="array" aca="1" ref="AG1949" ca="1">_xlfn.IFS(Table1[[#This Row],[Experience]]&lt;=3,"Junior",Table1[[#This Row],[Experience]]&lt;=7,"Mid Level",Table1[[#This Row],[Experience]]&gt;=7,"Senior")</f>
        <v>Mid Level</v>
      </c>
      <c r="AH1949" t="str">
        <f>IF(Table1[[#This Row],[Attendance %]]&gt;75,"OK","Below 75")</f>
        <v>OK</v>
      </c>
      <c r="AI1949" t="b">
        <f>ISBLANK(Table1[[#This Row],[Employee ID]])</f>
        <v>0</v>
      </c>
      <c r="AJ1949" t="b">
        <f>ISNUMBER(Table1[[#This Row],[Total Salary  ]])</f>
        <v>1</v>
      </c>
      <c r="AK1949" t="str">
        <f>IFERROR(_xlfn.XLOOKUP(Table1[[#This Row],[Manager ID]],MANAGERS!A:A,MANAGERS!B:B),"Not Found")</f>
        <v>Manager_19</v>
      </c>
    </row>
    <row r="1950" spans="1:37" x14ac:dyDescent="0.2">
      <c r="A1950" t="s">
        <v>4547</v>
      </c>
      <c r="B1950" t="s">
        <v>95</v>
      </c>
      <c r="C1950" t="s">
        <v>21</v>
      </c>
      <c r="D1950" t="s">
        <v>81</v>
      </c>
      <c r="E1950" t="s">
        <v>26</v>
      </c>
      <c r="F1950" s="1">
        <v>45868</v>
      </c>
      <c r="G1950" s="1">
        <v>31787</v>
      </c>
      <c r="H1950">
        <v>78810</v>
      </c>
      <c r="I1950">
        <v>22244</v>
      </c>
      <c r="J1950">
        <v>79</v>
      </c>
      <c r="K1950">
        <v>94</v>
      </c>
      <c r="L1950" t="s">
        <v>18</v>
      </c>
      <c r="M1950">
        <v>116</v>
      </c>
      <c r="N1950">
        <f>Table1[[#This Row],[Basic Salary]]+Table1[[#This Row],[Bonus]]</f>
        <v>101054</v>
      </c>
      <c r="O1950" s="2">
        <f>Table1[[#This Row],[Bonus]]/Table1[[#This Row],[Basic Salary]]</f>
        <v>0.28224844562872731</v>
      </c>
      <c r="P1950">
        <f ca="1">DATEDIF(Table1[[#This Row],[Date of Birth]],TODAY(),"Y")</f>
        <v>39</v>
      </c>
      <c r="Q1950">
        <f ca="1">DATEDIF(Table1[[#This Row],[Joining Date]],TODAY(),"Y")</f>
        <v>1</v>
      </c>
      <c r="R1950" t="str">
        <f ca="1">IF(YEAR(Table1[[#This Row],[Joining Date]])=YEAR(TODAY()),"Yes","No")</f>
        <v>No</v>
      </c>
      <c r="S1950" t="str">
        <f ca="1">IF(Table1[[#This Row],[Experience]]&gt;5,"Yes","No")</f>
        <v>No</v>
      </c>
      <c r="T1950" t="str">
        <f>TEXT(Table1[[#This Row],[Joining Date]],"mmmm")</f>
        <v>July</v>
      </c>
      <c r="U1950" t="str">
        <f>TEXT(Table1[[#This Row],[Joining Date]],"yyyy")</f>
        <v>2025</v>
      </c>
      <c r="V1950" s="5">
        <f ca="1">TODAY()-Table1[[#This Row],[Joining Date]]</f>
        <v>371</v>
      </c>
      <c r="W1950" t="str">
        <f>LEFT(Table1[[#This Row],[Employee Name]],FIND(" ",Table1[[#This Row],[Employee Name]])-1)</f>
        <v>Ajay</v>
      </c>
      <c r="X1950" t="str">
        <f>RIGHT(Table1[[#This Row],[Employee Name]],LEN(Table1[[#This Row],[Employee Name]])-FIND(" ",Table1[[#This Row],[Employee Name]]))</f>
        <v>Singh</v>
      </c>
      <c r="Y1950" t="str">
        <f>Table1[[#This Row],[Department]]&amp;"-"&amp;Table1[[#This Row],[Employee ID]]</f>
        <v>Sales-E04491</v>
      </c>
      <c r="Z1950" t="str">
        <f>LEFT(Table1[[#This Row],[Department]],3)</f>
        <v>Sal</v>
      </c>
      <c r="AA1950" t="str">
        <f>_xlfn.XLOOKUP(Table1[[#This Row],[Manager ID]],MANAGERS!A:A,MANAGERS!B:B)</f>
        <v>Manager_16</v>
      </c>
      <c r="AB1950" t="str" cm="1">
        <f t="array" ref="AB1950">_xlfn.XLOOKUP(Table1[[#This Row],[Manager ID]],Table2[[#All],[Manager ID]],Table2[[#All],[Department Head]])</f>
        <v>Sales</v>
      </c>
      <c r="AC1950" s="2">
        <f>_xlfn.XLOOKUP(Table1[[#This Row],[City]],L:L,O:O)</f>
        <v>0.21356479274849693</v>
      </c>
      <c r="AD1950" t="str" cm="1">
        <f t="array" ref="AD1950">_xlfn.IFS(Table1[[#This Row],[Performance Score]]&gt;=90,"Excellent",Table1[[#This Row],[Performance Score]]&gt;=75,"Good",Table1[[#This Row],[Performance Score]]&gt;=60,"Average",Table1[[#This Row],[Performance Score]]&lt;=60,"Need Improvement")</f>
        <v>Excellent</v>
      </c>
      <c r="AE1950" t="str">
        <f>IF(AND(Table1[[#This Row],[Attendance %]]&gt;=80,(Table1[[#This Row],[Performance Score]]&gt;=80)),"Eligible","Not Eligible")</f>
        <v>Not Eligible</v>
      </c>
      <c r="AF1950" t="str">
        <f>IF(Table1[[#This Row],[Performance Score]]&gt;=80,"High Performer","Low Performer")</f>
        <v>High Performer</v>
      </c>
      <c r="AG1950" t="str" cm="1">
        <f t="array" aca="1" ref="AG1950" ca="1">_xlfn.IFS(Table1[[#This Row],[Experience]]&lt;=3,"Junior",Table1[[#This Row],[Experience]]&lt;=7,"Mid Level",Table1[[#This Row],[Experience]]&gt;=7,"Senior")</f>
        <v>Junior</v>
      </c>
      <c r="AH1950" t="str">
        <f>IF(Table1[[#This Row],[Attendance %]]&gt;75,"OK","Below 75")</f>
        <v>OK</v>
      </c>
      <c r="AI1950" t="b">
        <f>ISBLANK(Table1[[#This Row],[Employee ID]])</f>
        <v>0</v>
      </c>
      <c r="AJ1950" t="b">
        <f>ISNUMBER(Table1[[#This Row],[Total Salary  ]])</f>
        <v>1</v>
      </c>
      <c r="AK1950" t="str">
        <f>IFERROR(_xlfn.XLOOKUP(Table1[[#This Row],[Manager ID]],MANAGERS!A:A,MANAGERS!B:B),"Not Found")</f>
        <v>Manager_16</v>
      </c>
    </row>
    <row r="1951" spans="1:37" x14ac:dyDescent="0.2">
      <c r="A1951" t="s">
        <v>413</v>
      </c>
      <c r="B1951" t="s">
        <v>71</v>
      </c>
      <c r="C1951" t="s">
        <v>21</v>
      </c>
      <c r="D1951" t="s">
        <v>16</v>
      </c>
      <c r="E1951" t="s">
        <v>30</v>
      </c>
      <c r="F1951" s="1">
        <v>44890</v>
      </c>
      <c r="G1951" s="1">
        <v>40069</v>
      </c>
      <c r="H1951">
        <v>76851</v>
      </c>
      <c r="I1951">
        <v>24202</v>
      </c>
      <c r="J1951">
        <v>66</v>
      </c>
      <c r="K1951">
        <v>61</v>
      </c>
      <c r="L1951" t="s">
        <v>31</v>
      </c>
      <c r="M1951">
        <v>111</v>
      </c>
      <c r="N1951">
        <f>Table1[[#This Row],[Basic Salary]]+Table1[[#This Row],[Bonus]]</f>
        <v>101053</v>
      </c>
      <c r="O1951" s="2">
        <f>Table1[[#This Row],[Bonus]]/Table1[[#This Row],[Basic Salary]]</f>
        <v>0.31492108105294664</v>
      </c>
      <c r="P1951">
        <f ca="1">DATEDIF(Table1[[#This Row],[Date of Birth]],TODAY(),"Y")</f>
        <v>16</v>
      </c>
      <c r="Q1951">
        <f ca="1">DATEDIF(Table1[[#This Row],[Joining Date]],TODAY(),"Y")</f>
        <v>3</v>
      </c>
      <c r="R1951" t="str">
        <f ca="1">IF(YEAR(Table1[[#This Row],[Joining Date]])=YEAR(TODAY()),"Yes","No")</f>
        <v>No</v>
      </c>
      <c r="S1951" t="str">
        <f ca="1">IF(Table1[[#This Row],[Experience]]&gt;5,"Yes","No")</f>
        <v>No</v>
      </c>
      <c r="T1951" t="str">
        <f>TEXT(Table1[[#This Row],[Joining Date]],"mmmm")</f>
        <v>November</v>
      </c>
      <c r="U1951" t="str">
        <f>TEXT(Table1[[#This Row],[Joining Date]],"yyyy")</f>
        <v>2022</v>
      </c>
      <c r="V1951" s="5">
        <f ca="1">TODAY()-Table1[[#This Row],[Joining Date]]</f>
        <v>1349</v>
      </c>
      <c r="W1951" t="str">
        <f>LEFT(Table1[[#This Row],[Employee Name]],FIND(" ",Table1[[#This Row],[Employee Name]])-1)</f>
        <v>Sneha</v>
      </c>
      <c r="X1951" t="str">
        <f>RIGHT(Table1[[#This Row],[Employee Name]],LEN(Table1[[#This Row],[Employee Name]])-FIND(" ",Table1[[#This Row],[Employee Name]]))</f>
        <v>Iyer</v>
      </c>
      <c r="Y1951" t="str">
        <f>Table1[[#This Row],[Department]]&amp;"-"&amp;Table1[[#This Row],[Employee ID]]</f>
        <v>HR-E00357</v>
      </c>
      <c r="Z1951" t="str">
        <f>LEFT(Table1[[#This Row],[Department]],3)</f>
        <v>HR</v>
      </c>
      <c r="AA1951" t="str">
        <f>_xlfn.XLOOKUP(Table1[[#This Row],[Manager ID]],MANAGERS!A:A,MANAGERS!B:B)</f>
        <v>Manager_11</v>
      </c>
      <c r="AB1951" t="str" cm="1">
        <f t="array" ref="AB1951">_xlfn.XLOOKUP(Table1[[#This Row],[Manager ID]],Table2[[#All],[Manager ID]],Table2[[#All],[Department Head]])</f>
        <v>Marketing</v>
      </c>
      <c r="AC1951" s="2">
        <f>_xlfn.XLOOKUP(Table1[[#This Row],[City]],L:L,O:O)</f>
        <v>0.241864189087755</v>
      </c>
      <c r="AD1951" t="str" cm="1">
        <f t="array" ref="AD1951">_xlfn.IFS(Table1[[#This Row],[Performance Score]]&gt;=90,"Excellent",Table1[[#This Row],[Performance Score]]&gt;=75,"Good",Table1[[#This Row],[Performance Score]]&gt;=60,"Average",Table1[[#This Row],[Performance Score]]&lt;=60,"Need Improvement")</f>
        <v>Average</v>
      </c>
      <c r="AE1951" t="str">
        <f>IF(AND(Table1[[#This Row],[Attendance %]]&gt;=80,(Table1[[#This Row],[Performance Score]]&gt;=80)),"Eligible","Not Eligible")</f>
        <v>Not Eligible</v>
      </c>
      <c r="AF1951" t="str">
        <f>IF(Table1[[#This Row],[Performance Score]]&gt;=80,"High Performer","Low Performer")</f>
        <v>Low Performer</v>
      </c>
      <c r="AG1951" t="str" cm="1">
        <f t="array" aca="1" ref="AG1951" ca="1">_xlfn.IFS(Table1[[#This Row],[Experience]]&lt;=3,"Junior",Table1[[#This Row],[Experience]]&lt;=7,"Mid Level",Table1[[#This Row],[Experience]]&gt;=7,"Senior")</f>
        <v>Junior</v>
      </c>
      <c r="AH1951" t="str">
        <f>IF(Table1[[#This Row],[Attendance %]]&gt;75,"OK","Below 75")</f>
        <v>Below 75</v>
      </c>
      <c r="AI1951" t="b">
        <f>ISBLANK(Table1[[#This Row],[Employee ID]])</f>
        <v>0</v>
      </c>
      <c r="AJ1951" t="b">
        <f>ISNUMBER(Table1[[#This Row],[Total Salary  ]])</f>
        <v>1</v>
      </c>
      <c r="AK1951" t="str">
        <f>IFERROR(_xlfn.XLOOKUP(Table1[[#This Row],[Manager ID]],MANAGERS!A:A,MANAGERS!B:B),"Not Found")</f>
        <v>Manager_11</v>
      </c>
    </row>
    <row r="1952" spans="1:37" x14ac:dyDescent="0.2">
      <c r="A1952" t="s">
        <v>619</v>
      </c>
      <c r="B1952" t="s">
        <v>45</v>
      </c>
      <c r="C1952" t="s">
        <v>21</v>
      </c>
      <c r="D1952" t="s">
        <v>46</v>
      </c>
      <c r="E1952" t="s">
        <v>30</v>
      </c>
      <c r="F1952" s="1">
        <v>42381</v>
      </c>
      <c r="G1952" s="1">
        <v>38567</v>
      </c>
      <c r="H1952">
        <v>77402</v>
      </c>
      <c r="I1952">
        <v>23647</v>
      </c>
      <c r="J1952">
        <v>73</v>
      </c>
      <c r="K1952">
        <v>86</v>
      </c>
      <c r="L1952" t="s">
        <v>53</v>
      </c>
      <c r="M1952">
        <v>111</v>
      </c>
      <c r="N1952">
        <f>Table1[[#This Row],[Basic Salary]]+Table1[[#This Row],[Bonus]]</f>
        <v>101049</v>
      </c>
      <c r="O1952" s="2">
        <f>Table1[[#This Row],[Bonus]]/Table1[[#This Row],[Basic Salary]]</f>
        <v>0.30550890157877059</v>
      </c>
      <c r="P1952">
        <f ca="1">DATEDIF(Table1[[#This Row],[Date of Birth]],TODAY(),"Y")</f>
        <v>21</v>
      </c>
      <c r="Q1952">
        <f ca="1">DATEDIF(Table1[[#This Row],[Joining Date]],TODAY(),"Y")</f>
        <v>10</v>
      </c>
      <c r="R1952" t="str">
        <f ca="1">IF(YEAR(Table1[[#This Row],[Joining Date]])=YEAR(TODAY()),"Yes","No")</f>
        <v>No</v>
      </c>
      <c r="S1952" t="str">
        <f ca="1">IF(Table1[[#This Row],[Experience]]&gt;5,"Yes","No")</f>
        <v>Yes</v>
      </c>
      <c r="T1952" t="str">
        <f>TEXT(Table1[[#This Row],[Joining Date]],"mmmm")</f>
        <v>January</v>
      </c>
      <c r="U1952" t="str">
        <f>TEXT(Table1[[#This Row],[Joining Date]],"yyyy")</f>
        <v>2016</v>
      </c>
      <c r="V1952" s="5">
        <f ca="1">TODAY()-Table1[[#This Row],[Joining Date]]</f>
        <v>3858</v>
      </c>
      <c r="W1952" t="str">
        <f>LEFT(Table1[[#This Row],[Employee Name]],FIND(" ",Table1[[#This Row],[Employee Name]])-1)</f>
        <v>Ananya</v>
      </c>
      <c r="X1952" t="str">
        <f>RIGHT(Table1[[#This Row],[Employee Name]],LEN(Table1[[#This Row],[Employee Name]])-FIND(" ",Table1[[#This Row],[Employee Name]]))</f>
        <v>Rao</v>
      </c>
      <c r="Y1952" t="str">
        <f>Table1[[#This Row],[Department]]&amp;"-"&amp;Table1[[#This Row],[Employee ID]]</f>
        <v>Support-E00563</v>
      </c>
      <c r="Z1952" t="str">
        <f>LEFT(Table1[[#This Row],[Department]],3)</f>
        <v>Sup</v>
      </c>
      <c r="AA1952" t="str">
        <f>_xlfn.XLOOKUP(Table1[[#This Row],[Manager ID]],MANAGERS!A:A,MANAGERS!B:B)</f>
        <v>Manager_11</v>
      </c>
      <c r="AB1952" t="str" cm="1">
        <f t="array" ref="AB1952">_xlfn.XLOOKUP(Table1[[#This Row],[Manager ID]],Table2[[#All],[Manager ID]],Table2[[#All],[Department Head]])</f>
        <v>Marketing</v>
      </c>
      <c r="AC1952" s="2">
        <f>_xlfn.XLOOKUP(Table1[[#This Row],[City]],L:L,O:O)</f>
        <v>0.23685887225230964</v>
      </c>
      <c r="AD1952" t="str" cm="1">
        <f t="array" ref="AD1952">_xlfn.IFS(Table1[[#This Row],[Performance Score]]&gt;=90,"Excellent",Table1[[#This Row],[Performance Score]]&gt;=75,"Good",Table1[[#This Row],[Performance Score]]&gt;=60,"Average",Table1[[#This Row],[Performance Score]]&lt;=60,"Need Improvement")</f>
        <v>Good</v>
      </c>
      <c r="AE1952" t="str">
        <f>IF(AND(Table1[[#This Row],[Attendance %]]&gt;=80,(Table1[[#This Row],[Performance Score]]&gt;=80)),"Eligible","Not Eligible")</f>
        <v>Not Eligible</v>
      </c>
      <c r="AF1952" t="str">
        <f>IF(Table1[[#This Row],[Performance Score]]&gt;=80,"High Performer","Low Performer")</f>
        <v>High Performer</v>
      </c>
      <c r="AG1952" t="str" cm="1">
        <f t="array" aca="1" ref="AG1952" ca="1">_xlfn.IFS(Table1[[#This Row],[Experience]]&lt;=3,"Junior",Table1[[#This Row],[Experience]]&lt;=7,"Mid Level",Table1[[#This Row],[Experience]]&gt;=7,"Senior")</f>
        <v>Senior</v>
      </c>
      <c r="AH1952" t="str">
        <f>IF(Table1[[#This Row],[Attendance %]]&gt;75,"OK","Below 75")</f>
        <v>Below 75</v>
      </c>
      <c r="AI1952" t="b">
        <f>ISBLANK(Table1[[#This Row],[Employee ID]])</f>
        <v>0</v>
      </c>
      <c r="AJ1952" t="b">
        <f>ISNUMBER(Table1[[#This Row],[Total Salary  ]])</f>
        <v>1</v>
      </c>
      <c r="AK1952" t="str">
        <f>IFERROR(_xlfn.XLOOKUP(Table1[[#This Row],[Manager ID]],MANAGERS!A:A,MANAGERS!B:B),"Not Found")</f>
        <v>Manager_11</v>
      </c>
    </row>
    <row r="1953" spans="1:37" x14ac:dyDescent="0.2">
      <c r="A1953" t="s">
        <v>4712</v>
      </c>
      <c r="B1953" t="s">
        <v>93</v>
      </c>
      <c r="C1953" t="s">
        <v>15</v>
      </c>
      <c r="D1953" t="s">
        <v>16</v>
      </c>
      <c r="E1953" t="s">
        <v>26</v>
      </c>
      <c r="F1953" s="1">
        <v>43349</v>
      </c>
      <c r="G1953" s="1">
        <v>32296</v>
      </c>
      <c r="H1953">
        <v>73884</v>
      </c>
      <c r="I1953">
        <v>27164</v>
      </c>
      <c r="J1953">
        <v>62</v>
      </c>
      <c r="K1953">
        <v>51</v>
      </c>
      <c r="L1953" t="s">
        <v>34</v>
      </c>
      <c r="M1953">
        <v>109</v>
      </c>
      <c r="N1953">
        <f>Table1[[#This Row],[Basic Salary]]+Table1[[#This Row],[Bonus]]</f>
        <v>101048</v>
      </c>
      <c r="O1953" s="2">
        <f>Table1[[#This Row],[Bonus]]/Table1[[#This Row],[Basic Salary]]</f>
        <v>0.3676574089112663</v>
      </c>
      <c r="P1953">
        <f ca="1">DATEDIF(Table1[[#This Row],[Date of Birth]],TODAY(),"Y")</f>
        <v>38</v>
      </c>
      <c r="Q1953">
        <f ca="1">DATEDIF(Table1[[#This Row],[Joining Date]],TODAY(),"Y")</f>
        <v>7</v>
      </c>
      <c r="R1953" t="str">
        <f ca="1">IF(YEAR(Table1[[#This Row],[Joining Date]])=YEAR(TODAY()),"Yes","No")</f>
        <v>No</v>
      </c>
      <c r="S1953" t="str">
        <f ca="1">IF(Table1[[#This Row],[Experience]]&gt;5,"Yes","No")</f>
        <v>Yes</v>
      </c>
      <c r="T1953" t="str">
        <f>TEXT(Table1[[#This Row],[Joining Date]],"mmmm")</f>
        <v>September</v>
      </c>
      <c r="U1953" t="str">
        <f>TEXT(Table1[[#This Row],[Joining Date]],"yyyy")</f>
        <v>2018</v>
      </c>
      <c r="V1953" s="5">
        <f ca="1">TODAY()-Table1[[#This Row],[Joining Date]]</f>
        <v>2890</v>
      </c>
      <c r="W1953" t="str">
        <f>LEFT(Table1[[#This Row],[Employee Name]],FIND(" ",Table1[[#This Row],[Employee Name]])-1)</f>
        <v>Priya</v>
      </c>
      <c r="X1953" t="str">
        <f>RIGHT(Table1[[#This Row],[Employee Name]],LEN(Table1[[#This Row],[Employee Name]])-FIND(" ",Table1[[#This Row],[Employee Name]]))</f>
        <v>Reddy</v>
      </c>
      <c r="Y1953" t="str">
        <f>Table1[[#This Row],[Department]]&amp;"-"&amp;Table1[[#This Row],[Employee ID]]</f>
        <v>HR-E04656</v>
      </c>
      <c r="Z1953" t="str">
        <f>LEFT(Table1[[#This Row],[Department]],3)</f>
        <v>HR</v>
      </c>
      <c r="AA1953" t="str">
        <f>_xlfn.XLOOKUP(Table1[[#This Row],[Manager ID]],MANAGERS!A:A,MANAGERS!B:B)</f>
        <v>Manager_9</v>
      </c>
      <c r="AB1953" t="str" cm="1">
        <f t="array" ref="AB1953">_xlfn.XLOOKUP(Table1[[#This Row],[Manager ID]],Table2[[#All],[Manager ID]],Table2[[#All],[Department Head]])</f>
        <v>Sales</v>
      </c>
      <c r="AC1953" s="2">
        <f>_xlfn.XLOOKUP(Table1[[#This Row],[City]],L:L,O:O)</f>
        <v>0.24030340748661314</v>
      </c>
      <c r="AD1953" t="str" cm="1">
        <f t="array" ref="AD1953">_xlfn.IFS(Table1[[#This Row],[Performance Score]]&gt;=90,"Excellent",Table1[[#This Row],[Performance Score]]&gt;=75,"Good",Table1[[#This Row],[Performance Score]]&gt;=60,"Average",Table1[[#This Row],[Performance Score]]&lt;=60,"Need Improvement")</f>
        <v>Need Improvement</v>
      </c>
      <c r="AE1953" t="str">
        <f>IF(AND(Table1[[#This Row],[Attendance %]]&gt;=80,(Table1[[#This Row],[Performance Score]]&gt;=80)),"Eligible","Not Eligible")</f>
        <v>Not Eligible</v>
      </c>
      <c r="AF1953" t="str">
        <f>IF(Table1[[#This Row],[Performance Score]]&gt;=80,"High Performer","Low Performer")</f>
        <v>Low Performer</v>
      </c>
      <c r="AG1953" t="str" cm="1">
        <f t="array" aca="1" ref="AG1953" ca="1">_xlfn.IFS(Table1[[#This Row],[Experience]]&lt;=3,"Junior",Table1[[#This Row],[Experience]]&lt;=7,"Mid Level",Table1[[#This Row],[Experience]]&gt;=7,"Senior")</f>
        <v>Mid Level</v>
      </c>
      <c r="AH1953" t="str">
        <f>IF(Table1[[#This Row],[Attendance %]]&gt;75,"OK","Below 75")</f>
        <v>Below 75</v>
      </c>
      <c r="AI1953" t="b">
        <f>ISBLANK(Table1[[#This Row],[Employee ID]])</f>
        <v>0</v>
      </c>
      <c r="AJ1953" t="b">
        <f>ISNUMBER(Table1[[#This Row],[Total Salary  ]])</f>
        <v>1</v>
      </c>
      <c r="AK1953" t="str">
        <f>IFERROR(_xlfn.XLOOKUP(Table1[[#This Row],[Manager ID]],MANAGERS!A:A,MANAGERS!B:B),"Not Found")</f>
        <v>Manager_9</v>
      </c>
    </row>
    <row r="1954" spans="1:37" x14ac:dyDescent="0.2">
      <c r="A1954" t="s">
        <v>4612</v>
      </c>
      <c r="B1954" t="s">
        <v>87</v>
      </c>
      <c r="C1954" t="s">
        <v>21</v>
      </c>
      <c r="D1954" t="s">
        <v>25</v>
      </c>
      <c r="E1954" t="s">
        <v>26</v>
      </c>
      <c r="F1954" s="1">
        <v>42447</v>
      </c>
      <c r="G1954" s="1">
        <v>31305</v>
      </c>
      <c r="H1954">
        <v>82851</v>
      </c>
      <c r="I1954">
        <v>18186</v>
      </c>
      <c r="J1954">
        <v>97</v>
      </c>
      <c r="K1954">
        <v>72</v>
      </c>
      <c r="L1954" t="s">
        <v>27</v>
      </c>
      <c r="M1954">
        <v>113</v>
      </c>
      <c r="N1954">
        <f>Table1[[#This Row],[Basic Salary]]+Table1[[#This Row],[Bonus]]</f>
        <v>101037</v>
      </c>
      <c r="O1954" s="2">
        <f>Table1[[#This Row],[Bonus]]/Table1[[#This Row],[Basic Salary]]</f>
        <v>0.21950248035630227</v>
      </c>
      <c r="P1954">
        <f ca="1">DATEDIF(Table1[[#This Row],[Date of Birth]],TODAY(),"Y")</f>
        <v>40</v>
      </c>
      <c r="Q1954">
        <f ca="1">DATEDIF(Table1[[#This Row],[Joining Date]],TODAY(),"Y")</f>
        <v>10</v>
      </c>
      <c r="R1954" t="str">
        <f ca="1">IF(YEAR(Table1[[#This Row],[Joining Date]])=YEAR(TODAY()),"Yes","No")</f>
        <v>No</v>
      </c>
      <c r="S1954" t="str">
        <f ca="1">IF(Table1[[#This Row],[Experience]]&gt;5,"Yes","No")</f>
        <v>Yes</v>
      </c>
      <c r="T1954" t="str">
        <f>TEXT(Table1[[#This Row],[Joining Date]],"mmmm")</f>
        <v>March</v>
      </c>
      <c r="U1954" t="str">
        <f>TEXT(Table1[[#This Row],[Joining Date]],"yyyy")</f>
        <v>2016</v>
      </c>
      <c r="V1954" s="5">
        <f ca="1">TODAY()-Table1[[#This Row],[Joining Date]]</f>
        <v>3792</v>
      </c>
      <c r="W1954" t="str">
        <f>LEFT(Table1[[#This Row],[Employee Name]],FIND(" ",Table1[[#This Row],[Employee Name]])-1)</f>
        <v>Arjun</v>
      </c>
      <c r="X1954" t="str">
        <f>RIGHT(Table1[[#This Row],[Employee Name]],LEN(Table1[[#This Row],[Employee Name]])-FIND(" ",Table1[[#This Row],[Employee Name]]))</f>
        <v>Mehta</v>
      </c>
      <c r="Y1954" t="str">
        <f>Table1[[#This Row],[Department]]&amp;"-"&amp;Table1[[#This Row],[Employee ID]]</f>
        <v>Finance-E04556</v>
      </c>
      <c r="Z1954" t="str">
        <f>LEFT(Table1[[#This Row],[Department]],3)</f>
        <v>Fin</v>
      </c>
      <c r="AA1954" t="str">
        <f>_xlfn.XLOOKUP(Table1[[#This Row],[Manager ID]],MANAGERS!A:A,MANAGERS!B:B)</f>
        <v>Manager_13</v>
      </c>
      <c r="AB1954" t="str" cm="1">
        <f t="array" ref="AB1954">_xlfn.XLOOKUP(Table1[[#This Row],[Manager ID]],Table2[[#All],[Manager ID]],Table2[[#All],[Department Head]])</f>
        <v>HR</v>
      </c>
      <c r="AC1954" s="2">
        <f>_xlfn.XLOOKUP(Table1[[#This Row],[City]],L:L,O:O)</f>
        <v>0.23674293405114402</v>
      </c>
      <c r="AD1954" t="str" cm="1">
        <f t="array" ref="AD1954">_xlfn.IFS(Table1[[#This Row],[Performance Score]]&gt;=90,"Excellent",Table1[[#This Row],[Performance Score]]&gt;=75,"Good",Table1[[#This Row],[Performance Score]]&gt;=60,"Average",Table1[[#This Row],[Performance Score]]&lt;=60,"Need Improvement")</f>
        <v>Average</v>
      </c>
      <c r="AE1954" t="str">
        <f>IF(AND(Table1[[#This Row],[Attendance %]]&gt;=80,(Table1[[#This Row],[Performance Score]]&gt;=80)),"Eligible","Not Eligible")</f>
        <v>Not Eligible</v>
      </c>
      <c r="AF1954" t="str">
        <f>IF(Table1[[#This Row],[Performance Score]]&gt;=80,"High Performer","Low Performer")</f>
        <v>Low Performer</v>
      </c>
      <c r="AG1954" t="str" cm="1">
        <f t="array" aca="1" ref="AG1954" ca="1">_xlfn.IFS(Table1[[#This Row],[Experience]]&lt;=3,"Junior",Table1[[#This Row],[Experience]]&lt;=7,"Mid Level",Table1[[#This Row],[Experience]]&gt;=7,"Senior")</f>
        <v>Senior</v>
      </c>
      <c r="AH1954" t="str">
        <f>IF(Table1[[#This Row],[Attendance %]]&gt;75,"OK","Below 75")</f>
        <v>OK</v>
      </c>
      <c r="AI1954" t="b">
        <f>ISBLANK(Table1[[#This Row],[Employee ID]])</f>
        <v>0</v>
      </c>
      <c r="AJ1954" t="b">
        <f>ISNUMBER(Table1[[#This Row],[Total Salary  ]])</f>
        <v>1</v>
      </c>
      <c r="AK1954" t="str">
        <f>IFERROR(_xlfn.XLOOKUP(Table1[[#This Row],[Manager ID]],MANAGERS!A:A,MANAGERS!B:B),"Not Found")</f>
        <v>Manager_13</v>
      </c>
    </row>
    <row r="1955" spans="1:37" x14ac:dyDescent="0.2">
      <c r="A1955" t="s">
        <v>4378</v>
      </c>
      <c r="B1955" t="s">
        <v>36</v>
      </c>
      <c r="C1955" t="s">
        <v>15</v>
      </c>
      <c r="D1955" t="s">
        <v>43</v>
      </c>
      <c r="E1955" t="s">
        <v>26</v>
      </c>
      <c r="F1955" s="1">
        <v>42712</v>
      </c>
      <c r="G1955" s="1">
        <v>38066</v>
      </c>
      <c r="H1955">
        <v>78448</v>
      </c>
      <c r="I1955">
        <v>22571</v>
      </c>
      <c r="J1955">
        <v>80</v>
      </c>
      <c r="K1955">
        <v>64</v>
      </c>
      <c r="L1955" t="s">
        <v>31</v>
      </c>
      <c r="M1955">
        <v>107</v>
      </c>
      <c r="N1955">
        <f>Table1[[#This Row],[Basic Salary]]+Table1[[#This Row],[Bonus]]</f>
        <v>101019</v>
      </c>
      <c r="O1955" s="2">
        <f>Table1[[#This Row],[Bonus]]/Table1[[#This Row],[Basic Salary]]</f>
        <v>0.28771925351825411</v>
      </c>
      <c r="P1955">
        <f ca="1">DATEDIF(Table1[[#This Row],[Date of Birth]],TODAY(),"Y")</f>
        <v>22</v>
      </c>
      <c r="Q1955">
        <f ca="1">DATEDIF(Table1[[#This Row],[Joining Date]],TODAY(),"Y")</f>
        <v>9</v>
      </c>
      <c r="R1955" t="str">
        <f ca="1">IF(YEAR(Table1[[#This Row],[Joining Date]])=YEAR(TODAY()),"Yes","No")</f>
        <v>No</v>
      </c>
      <c r="S1955" t="str">
        <f ca="1">IF(Table1[[#This Row],[Experience]]&gt;5,"Yes","No")</f>
        <v>Yes</v>
      </c>
      <c r="T1955" t="str">
        <f>TEXT(Table1[[#This Row],[Joining Date]],"mmmm")</f>
        <v>December</v>
      </c>
      <c r="U1955" t="str">
        <f>TEXT(Table1[[#This Row],[Joining Date]],"yyyy")</f>
        <v>2016</v>
      </c>
      <c r="V1955" s="5">
        <f ca="1">TODAY()-Table1[[#This Row],[Joining Date]]</f>
        <v>3527</v>
      </c>
      <c r="W1955" t="str">
        <f>LEFT(Table1[[#This Row],[Employee Name]],FIND(" ",Table1[[#This Row],[Employee Name]])-1)</f>
        <v>Meera</v>
      </c>
      <c r="X1955" t="str">
        <f>RIGHT(Table1[[#This Row],[Employee Name]],LEN(Table1[[#This Row],[Employee Name]])-FIND(" ",Table1[[#This Row],[Employee Name]]))</f>
        <v>Joshi</v>
      </c>
      <c r="Y1955" t="str">
        <f>Table1[[#This Row],[Department]]&amp;"-"&amp;Table1[[#This Row],[Employee ID]]</f>
        <v>Operations-E04322</v>
      </c>
      <c r="Z1955" t="str">
        <f>LEFT(Table1[[#This Row],[Department]],3)</f>
        <v>Ope</v>
      </c>
      <c r="AA1955" t="str">
        <f>_xlfn.XLOOKUP(Table1[[#This Row],[Manager ID]],MANAGERS!A:A,MANAGERS!B:B)</f>
        <v>Manager_7</v>
      </c>
      <c r="AB1955" t="str" cm="1">
        <f t="array" ref="AB1955">_xlfn.XLOOKUP(Table1[[#This Row],[Manager ID]],Table2[[#All],[Manager ID]],Table2[[#All],[Department Head]])</f>
        <v>Operations</v>
      </c>
      <c r="AC1955" s="2">
        <f>_xlfn.XLOOKUP(Table1[[#This Row],[City]],L:L,O:O)</f>
        <v>0.241864189087755</v>
      </c>
      <c r="AD1955" t="str" cm="1">
        <f t="array" ref="AD1955">_xlfn.IFS(Table1[[#This Row],[Performance Score]]&gt;=90,"Excellent",Table1[[#This Row],[Performance Score]]&gt;=75,"Good",Table1[[#This Row],[Performance Score]]&gt;=60,"Average",Table1[[#This Row],[Performance Score]]&lt;=60,"Need Improvement")</f>
        <v>Average</v>
      </c>
      <c r="AE1955" t="str">
        <f>IF(AND(Table1[[#This Row],[Attendance %]]&gt;=80,(Table1[[#This Row],[Performance Score]]&gt;=80)),"Eligible","Not Eligible")</f>
        <v>Not Eligible</v>
      </c>
      <c r="AF1955" t="str">
        <f>IF(Table1[[#This Row],[Performance Score]]&gt;=80,"High Performer","Low Performer")</f>
        <v>Low Performer</v>
      </c>
      <c r="AG1955" t="str" cm="1">
        <f t="array" aca="1" ref="AG1955" ca="1">_xlfn.IFS(Table1[[#This Row],[Experience]]&lt;=3,"Junior",Table1[[#This Row],[Experience]]&lt;=7,"Mid Level",Table1[[#This Row],[Experience]]&gt;=7,"Senior")</f>
        <v>Senior</v>
      </c>
      <c r="AH1955" t="str">
        <f>IF(Table1[[#This Row],[Attendance %]]&gt;75,"OK","Below 75")</f>
        <v>OK</v>
      </c>
      <c r="AI1955" t="b">
        <f>ISBLANK(Table1[[#This Row],[Employee ID]])</f>
        <v>0</v>
      </c>
      <c r="AJ1955" t="b">
        <f>ISNUMBER(Table1[[#This Row],[Total Salary  ]])</f>
        <v>1</v>
      </c>
      <c r="AK1955" t="str">
        <f>IFERROR(_xlfn.XLOOKUP(Table1[[#This Row],[Manager ID]],MANAGERS!A:A,MANAGERS!B:B),"Not Found")</f>
        <v>Manager_7</v>
      </c>
    </row>
    <row r="1956" spans="1:37" x14ac:dyDescent="0.2">
      <c r="A1956" t="s">
        <v>2378</v>
      </c>
      <c r="B1956" t="s">
        <v>69</v>
      </c>
      <c r="C1956" t="s">
        <v>15</v>
      </c>
      <c r="D1956" t="s">
        <v>81</v>
      </c>
      <c r="E1956" t="s">
        <v>65</v>
      </c>
      <c r="F1956" s="1">
        <v>43213</v>
      </c>
      <c r="G1956" s="1">
        <v>32122</v>
      </c>
      <c r="H1956">
        <v>93319</v>
      </c>
      <c r="I1956">
        <v>7693</v>
      </c>
      <c r="J1956">
        <v>84</v>
      </c>
      <c r="K1956">
        <v>91</v>
      </c>
      <c r="L1956" t="s">
        <v>31</v>
      </c>
      <c r="M1956">
        <v>109</v>
      </c>
      <c r="N1956">
        <f>Table1[[#This Row],[Basic Salary]]+Table1[[#This Row],[Bonus]]</f>
        <v>101012</v>
      </c>
      <c r="O1956" s="2">
        <f>Table1[[#This Row],[Bonus]]/Table1[[#This Row],[Basic Salary]]</f>
        <v>8.2437660069224913E-2</v>
      </c>
      <c r="P1956">
        <f ca="1">DATEDIF(Table1[[#This Row],[Date of Birth]],TODAY(),"Y")</f>
        <v>38</v>
      </c>
      <c r="Q1956">
        <f ca="1">DATEDIF(Table1[[#This Row],[Joining Date]],TODAY(),"Y")</f>
        <v>8</v>
      </c>
      <c r="R1956" t="str">
        <f ca="1">IF(YEAR(Table1[[#This Row],[Joining Date]])=YEAR(TODAY()),"Yes","No")</f>
        <v>No</v>
      </c>
      <c r="S1956" t="str">
        <f ca="1">IF(Table1[[#This Row],[Experience]]&gt;5,"Yes","No")</f>
        <v>Yes</v>
      </c>
      <c r="T1956" t="str">
        <f>TEXT(Table1[[#This Row],[Joining Date]],"mmmm")</f>
        <v>April</v>
      </c>
      <c r="U1956" t="str">
        <f>TEXT(Table1[[#This Row],[Joining Date]],"yyyy")</f>
        <v>2018</v>
      </c>
      <c r="V1956" s="5">
        <f ca="1">TODAY()-Table1[[#This Row],[Joining Date]]</f>
        <v>3026</v>
      </c>
      <c r="W1956" t="str">
        <f>LEFT(Table1[[#This Row],[Employee Name]],FIND(" ",Table1[[#This Row],[Employee Name]])-1)</f>
        <v>Neha</v>
      </c>
      <c r="X1956" t="str">
        <f>RIGHT(Table1[[#This Row],[Employee Name]],LEN(Table1[[#This Row],[Employee Name]])-FIND(" ",Table1[[#This Row],[Employee Name]]))</f>
        <v>Kulkarni</v>
      </c>
      <c r="Y1956" t="str">
        <f>Table1[[#This Row],[Department]]&amp;"-"&amp;Table1[[#This Row],[Employee ID]]</f>
        <v>Sales-E02322</v>
      </c>
      <c r="Z1956" t="str">
        <f>LEFT(Table1[[#This Row],[Department]],3)</f>
        <v>Sal</v>
      </c>
      <c r="AA1956" t="str">
        <f>_xlfn.XLOOKUP(Table1[[#This Row],[Manager ID]],MANAGERS!A:A,MANAGERS!B:B)</f>
        <v>Manager_9</v>
      </c>
      <c r="AB1956" t="str" cm="1">
        <f t="array" ref="AB1956">_xlfn.XLOOKUP(Table1[[#This Row],[Manager ID]],Table2[[#All],[Manager ID]],Table2[[#All],[Department Head]])</f>
        <v>Sales</v>
      </c>
      <c r="AC1956" s="2">
        <f>_xlfn.XLOOKUP(Table1[[#This Row],[City]],L:L,O:O)</f>
        <v>0.241864189087755</v>
      </c>
      <c r="AD1956" t="str" cm="1">
        <f t="array" ref="AD1956">_xlfn.IFS(Table1[[#This Row],[Performance Score]]&gt;=90,"Excellent",Table1[[#This Row],[Performance Score]]&gt;=75,"Good",Table1[[#This Row],[Performance Score]]&gt;=60,"Average",Table1[[#This Row],[Performance Score]]&lt;=60,"Need Improvement")</f>
        <v>Excellent</v>
      </c>
      <c r="AE1956" t="str">
        <f>IF(AND(Table1[[#This Row],[Attendance %]]&gt;=80,(Table1[[#This Row],[Performance Score]]&gt;=80)),"Eligible","Not Eligible")</f>
        <v>Eligible</v>
      </c>
      <c r="AF1956" t="str">
        <f>IF(Table1[[#This Row],[Performance Score]]&gt;=80,"High Performer","Low Performer")</f>
        <v>High Performer</v>
      </c>
      <c r="AG1956" t="str" cm="1">
        <f t="array" aca="1" ref="AG1956" ca="1">_xlfn.IFS(Table1[[#This Row],[Experience]]&lt;=3,"Junior",Table1[[#This Row],[Experience]]&lt;=7,"Mid Level",Table1[[#This Row],[Experience]]&gt;=7,"Senior")</f>
        <v>Senior</v>
      </c>
      <c r="AH1956" t="str">
        <f>IF(Table1[[#This Row],[Attendance %]]&gt;75,"OK","Below 75")</f>
        <v>OK</v>
      </c>
      <c r="AI1956" t="b">
        <f>ISBLANK(Table1[[#This Row],[Employee ID]])</f>
        <v>0</v>
      </c>
      <c r="AJ1956" t="b">
        <f>ISNUMBER(Table1[[#This Row],[Total Salary  ]])</f>
        <v>1</v>
      </c>
      <c r="AK1956" t="str">
        <f>IFERROR(_xlfn.XLOOKUP(Table1[[#This Row],[Manager ID]],MANAGERS!A:A,MANAGERS!B:B),"Not Found")</f>
        <v>Manager_9</v>
      </c>
    </row>
    <row r="1957" spans="1:37" x14ac:dyDescent="0.2">
      <c r="A1957" t="s">
        <v>3483</v>
      </c>
      <c r="B1957" t="s">
        <v>93</v>
      </c>
      <c r="C1957" t="s">
        <v>15</v>
      </c>
      <c r="D1957" t="s">
        <v>43</v>
      </c>
      <c r="E1957" t="s">
        <v>65</v>
      </c>
      <c r="F1957" s="1">
        <v>44848</v>
      </c>
      <c r="G1957" s="1">
        <v>33221</v>
      </c>
      <c r="H1957">
        <v>77469</v>
      </c>
      <c r="I1957">
        <v>23532</v>
      </c>
      <c r="J1957">
        <v>84</v>
      </c>
      <c r="K1957">
        <v>86</v>
      </c>
      <c r="L1957" t="s">
        <v>18</v>
      </c>
      <c r="M1957">
        <v>105</v>
      </c>
      <c r="N1957">
        <f>Table1[[#This Row],[Basic Salary]]+Table1[[#This Row],[Bonus]]</f>
        <v>101001</v>
      </c>
      <c r="O1957" s="2">
        <f>Table1[[#This Row],[Bonus]]/Table1[[#This Row],[Basic Salary]]</f>
        <v>0.3037602137629245</v>
      </c>
      <c r="P1957">
        <f ca="1">DATEDIF(Table1[[#This Row],[Date of Birth]],TODAY(),"Y")</f>
        <v>35</v>
      </c>
      <c r="Q1957">
        <f ca="1">DATEDIF(Table1[[#This Row],[Joining Date]],TODAY(),"Y")</f>
        <v>3</v>
      </c>
      <c r="R1957" t="str">
        <f ca="1">IF(YEAR(Table1[[#This Row],[Joining Date]])=YEAR(TODAY()),"Yes","No")</f>
        <v>No</v>
      </c>
      <c r="S1957" t="str">
        <f ca="1">IF(Table1[[#This Row],[Experience]]&gt;5,"Yes","No")</f>
        <v>No</v>
      </c>
      <c r="T1957" t="str">
        <f>TEXT(Table1[[#This Row],[Joining Date]],"mmmm")</f>
        <v>October</v>
      </c>
      <c r="U1957" t="str">
        <f>TEXT(Table1[[#This Row],[Joining Date]],"yyyy")</f>
        <v>2022</v>
      </c>
      <c r="V1957" s="5">
        <f ca="1">TODAY()-Table1[[#This Row],[Joining Date]]</f>
        <v>1391</v>
      </c>
      <c r="W1957" t="str">
        <f>LEFT(Table1[[#This Row],[Employee Name]],FIND(" ",Table1[[#This Row],[Employee Name]])-1)</f>
        <v>Priya</v>
      </c>
      <c r="X1957" t="str">
        <f>RIGHT(Table1[[#This Row],[Employee Name]],LEN(Table1[[#This Row],[Employee Name]])-FIND(" ",Table1[[#This Row],[Employee Name]]))</f>
        <v>Reddy</v>
      </c>
      <c r="Y1957" t="str">
        <f>Table1[[#This Row],[Department]]&amp;"-"&amp;Table1[[#This Row],[Employee ID]]</f>
        <v>Operations-E03427</v>
      </c>
      <c r="Z1957" t="str">
        <f>LEFT(Table1[[#This Row],[Department]],3)</f>
        <v>Ope</v>
      </c>
      <c r="AA1957" t="str">
        <f>_xlfn.XLOOKUP(Table1[[#This Row],[Manager ID]],MANAGERS!A:A,MANAGERS!B:B)</f>
        <v>Manager_5</v>
      </c>
      <c r="AB1957" t="str" cm="1">
        <f t="array" ref="AB1957">_xlfn.XLOOKUP(Table1[[#This Row],[Manager ID]],Table2[[#All],[Manager ID]],Table2[[#All],[Department Head]])</f>
        <v>Sales</v>
      </c>
      <c r="AC1957" s="2">
        <f>_xlfn.XLOOKUP(Table1[[#This Row],[City]],L:L,O:O)</f>
        <v>0.21356479274849693</v>
      </c>
      <c r="AD1957" t="str" cm="1">
        <f t="array" ref="AD1957">_xlfn.IFS(Table1[[#This Row],[Performance Score]]&gt;=90,"Excellent",Table1[[#This Row],[Performance Score]]&gt;=75,"Good",Table1[[#This Row],[Performance Score]]&gt;=60,"Average",Table1[[#This Row],[Performance Score]]&lt;=60,"Need Improvement")</f>
        <v>Good</v>
      </c>
      <c r="AE1957" t="str">
        <f>IF(AND(Table1[[#This Row],[Attendance %]]&gt;=80,(Table1[[#This Row],[Performance Score]]&gt;=80)),"Eligible","Not Eligible")</f>
        <v>Eligible</v>
      </c>
      <c r="AF1957" t="str">
        <f>IF(Table1[[#This Row],[Performance Score]]&gt;=80,"High Performer","Low Performer")</f>
        <v>High Performer</v>
      </c>
      <c r="AG1957" t="str" cm="1">
        <f t="array" aca="1" ref="AG1957" ca="1">_xlfn.IFS(Table1[[#This Row],[Experience]]&lt;=3,"Junior",Table1[[#This Row],[Experience]]&lt;=7,"Mid Level",Table1[[#This Row],[Experience]]&gt;=7,"Senior")</f>
        <v>Junior</v>
      </c>
      <c r="AH1957" t="str">
        <f>IF(Table1[[#This Row],[Attendance %]]&gt;75,"OK","Below 75")</f>
        <v>OK</v>
      </c>
      <c r="AI1957" t="b">
        <f>ISBLANK(Table1[[#This Row],[Employee ID]])</f>
        <v>0</v>
      </c>
      <c r="AJ1957" t="b">
        <f>ISNUMBER(Table1[[#This Row],[Total Salary  ]])</f>
        <v>1</v>
      </c>
      <c r="AK1957" t="str">
        <f>IFERROR(_xlfn.XLOOKUP(Table1[[#This Row],[Manager ID]],MANAGERS!A:A,MANAGERS!B:B),"Not Found")</f>
        <v>Manager_5</v>
      </c>
    </row>
    <row r="1958" spans="1:37" x14ac:dyDescent="0.2">
      <c r="A1958" t="s">
        <v>1338</v>
      </c>
      <c r="B1958" t="s">
        <v>45</v>
      </c>
      <c r="C1958" t="s">
        <v>21</v>
      </c>
      <c r="D1958" t="s">
        <v>33</v>
      </c>
      <c r="E1958" t="s">
        <v>26</v>
      </c>
      <c r="F1958" s="1">
        <v>44012</v>
      </c>
      <c r="G1958" s="1">
        <v>39543</v>
      </c>
      <c r="H1958">
        <v>76407</v>
      </c>
      <c r="I1958">
        <v>24590</v>
      </c>
      <c r="J1958">
        <v>82</v>
      </c>
      <c r="K1958">
        <v>74</v>
      </c>
      <c r="L1958" t="s">
        <v>27</v>
      </c>
      <c r="M1958">
        <v>110</v>
      </c>
      <c r="N1958">
        <f>Table1[[#This Row],[Basic Salary]]+Table1[[#This Row],[Bonus]]</f>
        <v>100997</v>
      </c>
      <c r="O1958" s="2">
        <f>Table1[[#This Row],[Bonus]]/Table1[[#This Row],[Basic Salary]]</f>
        <v>0.32182915177928723</v>
      </c>
      <c r="P1958">
        <f ca="1">DATEDIF(Table1[[#This Row],[Date of Birth]],TODAY(),"Y")</f>
        <v>18</v>
      </c>
      <c r="Q1958">
        <f ca="1">DATEDIF(Table1[[#This Row],[Joining Date]],TODAY(),"Y")</f>
        <v>6</v>
      </c>
      <c r="R1958" t="str">
        <f ca="1">IF(YEAR(Table1[[#This Row],[Joining Date]])=YEAR(TODAY()),"Yes","No")</f>
        <v>No</v>
      </c>
      <c r="S1958" t="str">
        <f ca="1">IF(Table1[[#This Row],[Experience]]&gt;5,"Yes","No")</f>
        <v>Yes</v>
      </c>
      <c r="T1958" t="str">
        <f>TEXT(Table1[[#This Row],[Joining Date]],"mmmm")</f>
        <v>June</v>
      </c>
      <c r="U1958" t="str">
        <f>TEXT(Table1[[#This Row],[Joining Date]],"yyyy")</f>
        <v>2020</v>
      </c>
      <c r="V1958" s="5">
        <f ca="1">TODAY()-Table1[[#This Row],[Joining Date]]</f>
        <v>2227</v>
      </c>
      <c r="W1958" t="str">
        <f>LEFT(Table1[[#This Row],[Employee Name]],FIND(" ",Table1[[#This Row],[Employee Name]])-1)</f>
        <v>Ananya</v>
      </c>
      <c r="X1958" t="str">
        <f>RIGHT(Table1[[#This Row],[Employee Name]],LEN(Table1[[#This Row],[Employee Name]])-FIND(" ",Table1[[#This Row],[Employee Name]]))</f>
        <v>Rao</v>
      </c>
      <c r="Y1958" t="str">
        <f>Table1[[#This Row],[Department]]&amp;"-"&amp;Table1[[#This Row],[Employee ID]]</f>
        <v>Marketing-E01282</v>
      </c>
      <c r="Z1958" t="str">
        <f>LEFT(Table1[[#This Row],[Department]],3)</f>
        <v>Mar</v>
      </c>
      <c r="AA1958" t="str">
        <f>_xlfn.XLOOKUP(Table1[[#This Row],[Manager ID]],MANAGERS!A:A,MANAGERS!B:B)</f>
        <v>Manager_10</v>
      </c>
      <c r="AB1958" t="str" cm="1">
        <f t="array" ref="AB1958">_xlfn.XLOOKUP(Table1[[#This Row],[Manager ID]],Table2[[#All],[Manager ID]],Table2[[#All],[Department Head]])</f>
        <v>HR</v>
      </c>
      <c r="AC1958" s="2">
        <f>_xlfn.XLOOKUP(Table1[[#This Row],[City]],L:L,O:O)</f>
        <v>0.23674293405114402</v>
      </c>
      <c r="AD1958" t="str" cm="1">
        <f t="array" ref="AD1958">_xlfn.IFS(Table1[[#This Row],[Performance Score]]&gt;=90,"Excellent",Table1[[#This Row],[Performance Score]]&gt;=75,"Good",Table1[[#This Row],[Performance Score]]&gt;=60,"Average",Table1[[#This Row],[Performance Score]]&lt;=60,"Need Improvement")</f>
        <v>Average</v>
      </c>
      <c r="AE1958" t="str">
        <f>IF(AND(Table1[[#This Row],[Attendance %]]&gt;=80,(Table1[[#This Row],[Performance Score]]&gt;=80)),"Eligible","Not Eligible")</f>
        <v>Not Eligible</v>
      </c>
      <c r="AF1958" t="str">
        <f>IF(Table1[[#This Row],[Performance Score]]&gt;=80,"High Performer","Low Performer")</f>
        <v>Low Performer</v>
      </c>
      <c r="AG1958" t="str" cm="1">
        <f t="array" aca="1" ref="AG1958" ca="1">_xlfn.IFS(Table1[[#This Row],[Experience]]&lt;=3,"Junior",Table1[[#This Row],[Experience]]&lt;=7,"Mid Level",Table1[[#This Row],[Experience]]&gt;=7,"Senior")</f>
        <v>Mid Level</v>
      </c>
      <c r="AH1958" t="str">
        <f>IF(Table1[[#This Row],[Attendance %]]&gt;75,"OK","Below 75")</f>
        <v>OK</v>
      </c>
      <c r="AI1958" t="b">
        <f>ISBLANK(Table1[[#This Row],[Employee ID]])</f>
        <v>0</v>
      </c>
      <c r="AJ1958" t="b">
        <f>ISNUMBER(Table1[[#This Row],[Total Salary  ]])</f>
        <v>1</v>
      </c>
      <c r="AK1958" t="str">
        <f>IFERROR(_xlfn.XLOOKUP(Table1[[#This Row],[Manager ID]],MANAGERS!A:A,MANAGERS!B:B),"Not Found")</f>
        <v>Manager_10</v>
      </c>
    </row>
    <row r="1959" spans="1:37" x14ac:dyDescent="0.2">
      <c r="A1959" t="s">
        <v>2687</v>
      </c>
      <c r="B1959" t="s">
        <v>129</v>
      </c>
      <c r="C1959" t="s">
        <v>21</v>
      </c>
      <c r="D1959" t="s">
        <v>40</v>
      </c>
      <c r="E1959" t="s">
        <v>30</v>
      </c>
      <c r="F1959" s="1">
        <v>44078</v>
      </c>
      <c r="G1959" s="1">
        <v>31957</v>
      </c>
      <c r="H1959">
        <v>81102</v>
      </c>
      <c r="I1959">
        <v>19858</v>
      </c>
      <c r="J1959">
        <v>86</v>
      </c>
      <c r="K1959">
        <v>48</v>
      </c>
      <c r="L1959" t="s">
        <v>31</v>
      </c>
      <c r="M1959">
        <v>119</v>
      </c>
      <c r="N1959">
        <f>Table1[[#This Row],[Basic Salary]]+Table1[[#This Row],[Bonus]]</f>
        <v>100960</v>
      </c>
      <c r="O1959" s="2">
        <f>Table1[[#This Row],[Bonus]]/Table1[[#This Row],[Basic Salary]]</f>
        <v>0.2448521614756726</v>
      </c>
      <c r="P1959">
        <f ca="1">DATEDIF(Table1[[#This Row],[Date of Birth]],TODAY(),"Y")</f>
        <v>39</v>
      </c>
      <c r="Q1959">
        <f ca="1">DATEDIF(Table1[[#This Row],[Joining Date]],TODAY(),"Y")</f>
        <v>5</v>
      </c>
      <c r="R1959" t="str">
        <f ca="1">IF(YEAR(Table1[[#This Row],[Joining Date]])=YEAR(TODAY()),"Yes","No")</f>
        <v>No</v>
      </c>
      <c r="S1959" t="str">
        <f ca="1">IF(Table1[[#This Row],[Experience]]&gt;5,"Yes","No")</f>
        <v>No</v>
      </c>
      <c r="T1959" t="str">
        <f>TEXT(Table1[[#This Row],[Joining Date]],"mmmm")</f>
        <v>September</v>
      </c>
      <c r="U1959" t="str">
        <f>TEXT(Table1[[#This Row],[Joining Date]],"yyyy")</f>
        <v>2020</v>
      </c>
      <c r="V1959" s="5">
        <f ca="1">TODAY()-Table1[[#This Row],[Joining Date]]</f>
        <v>2161</v>
      </c>
      <c r="W1959" t="str">
        <f>LEFT(Table1[[#This Row],[Employee Name]],FIND(" ",Table1[[#This Row],[Employee Name]])-1)</f>
        <v>Aarav</v>
      </c>
      <c r="X1959" t="str">
        <f>RIGHT(Table1[[#This Row],[Employee Name]],LEN(Table1[[#This Row],[Employee Name]])-FIND(" ",Table1[[#This Row],[Employee Name]]))</f>
        <v>Sharma</v>
      </c>
      <c r="Y1959" t="str">
        <f>Table1[[#This Row],[Department]]&amp;"-"&amp;Table1[[#This Row],[Employee ID]]</f>
        <v>IT-E02631</v>
      </c>
      <c r="Z1959" t="str">
        <f>LEFT(Table1[[#This Row],[Department]],3)</f>
        <v>IT</v>
      </c>
      <c r="AA1959" t="str">
        <f>_xlfn.XLOOKUP(Table1[[#This Row],[Manager ID]],MANAGERS!A:A,MANAGERS!B:B)</f>
        <v>Manager_19</v>
      </c>
      <c r="AB1959" t="str" cm="1">
        <f t="array" ref="AB1959">_xlfn.XLOOKUP(Table1[[#This Row],[Manager ID]],Table2[[#All],[Manager ID]],Table2[[#All],[Department Head]])</f>
        <v>Support</v>
      </c>
      <c r="AC1959" s="2">
        <f>_xlfn.XLOOKUP(Table1[[#This Row],[City]],L:L,O:O)</f>
        <v>0.241864189087755</v>
      </c>
      <c r="AD1959" t="str" cm="1">
        <f t="array" ref="AD1959">_xlfn.IFS(Table1[[#This Row],[Performance Score]]&gt;=90,"Excellent",Table1[[#This Row],[Performance Score]]&gt;=75,"Good",Table1[[#This Row],[Performance Score]]&gt;=60,"Average",Table1[[#This Row],[Performance Score]]&lt;=60,"Need Improvement")</f>
        <v>Need Improvement</v>
      </c>
      <c r="AE1959" t="str">
        <f>IF(AND(Table1[[#This Row],[Attendance %]]&gt;=80,(Table1[[#This Row],[Performance Score]]&gt;=80)),"Eligible","Not Eligible")</f>
        <v>Not Eligible</v>
      </c>
      <c r="AF1959" t="str">
        <f>IF(Table1[[#This Row],[Performance Score]]&gt;=80,"High Performer","Low Performer")</f>
        <v>Low Performer</v>
      </c>
      <c r="AG1959" t="str" cm="1">
        <f t="array" aca="1" ref="AG1959" ca="1">_xlfn.IFS(Table1[[#This Row],[Experience]]&lt;=3,"Junior",Table1[[#This Row],[Experience]]&lt;=7,"Mid Level",Table1[[#This Row],[Experience]]&gt;=7,"Senior")</f>
        <v>Mid Level</v>
      </c>
      <c r="AH1959" t="str">
        <f>IF(Table1[[#This Row],[Attendance %]]&gt;75,"OK","Below 75")</f>
        <v>OK</v>
      </c>
      <c r="AI1959" t="b">
        <f>ISBLANK(Table1[[#This Row],[Employee ID]])</f>
        <v>0</v>
      </c>
      <c r="AJ1959" t="b">
        <f>ISNUMBER(Table1[[#This Row],[Total Salary  ]])</f>
        <v>1</v>
      </c>
      <c r="AK1959" t="str">
        <f>IFERROR(_xlfn.XLOOKUP(Table1[[#This Row],[Manager ID]],MANAGERS!A:A,MANAGERS!B:B),"Not Found")</f>
        <v>Manager_19</v>
      </c>
    </row>
    <row r="1960" spans="1:37" x14ac:dyDescent="0.2">
      <c r="A1960" t="s">
        <v>960</v>
      </c>
      <c r="B1960" t="s">
        <v>60</v>
      </c>
      <c r="C1960" t="s">
        <v>15</v>
      </c>
      <c r="D1960" t="s">
        <v>33</v>
      </c>
      <c r="E1960" t="s">
        <v>51</v>
      </c>
      <c r="F1960" s="1">
        <v>43054</v>
      </c>
      <c r="G1960" s="1">
        <v>35043</v>
      </c>
      <c r="H1960">
        <v>80182</v>
      </c>
      <c r="I1960">
        <v>20774</v>
      </c>
      <c r="J1960">
        <v>99</v>
      </c>
      <c r="K1960">
        <v>68</v>
      </c>
      <c r="L1960" t="s">
        <v>37</v>
      </c>
      <c r="M1960">
        <v>108</v>
      </c>
      <c r="N1960">
        <f>Table1[[#This Row],[Basic Salary]]+Table1[[#This Row],[Bonus]]</f>
        <v>100956</v>
      </c>
      <c r="O1960" s="2">
        <f>Table1[[#This Row],[Bonus]]/Table1[[#This Row],[Basic Salary]]</f>
        <v>0.25908558030480655</v>
      </c>
      <c r="P1960">
        <f ca="1">DATEDIF(Table1[[#This Row],[Date of Birth]],TODAY(),"Y")</f>
        <v>30</v>
      </c>
      <c r="Q1960">
        <f ca="1">DATEDIF(Table1[[#This Row],[Joining Date]],TODAY(),"Y")</f>
        <v>8</v>
      </c>
      <c r="R1960" t="str">
        <f ca="1">IF(YEAR(Table1[[#This Row],[Joining Date]])=YEAR(TODAY()),"Yes","No")</f>
        <v>No</v>
      </c>
      <c r="S1960" t="str">
        <f ca="1">IF(Table1[[#This Row],[Experience]]&gt;5,"Yes","No")</f>
        <v>Yes</v>
      </c>
      <c r="T1960" t="str">
        <f>TEXT(Table1[[#This Row],[Joining Date]],"mmmm")</f>
        <v>November</v>
      </c>
      <c r="U1960" t="str">
        <f>TEXT(Table1[[#This Row],[Joining Date]],"yyyy")</f>
        <v>2017</v>
      </c>
      <c r="V1960" s="5">
        <f ca="1">TODAY()-Table1[[#This Row],[Joining Date]]</f>
        <v>3185</v>
      </c>
      <c r="W1960" t="str">
        <f>LEFT(Table1[[#This Row],[Employee Name]],FIND(" ",Table1[[#This Row],[Employee Name]])-1)</f>
        <v>Gayathri</v>
      </c>
      <c r="X1960" t="str">
        <f>RIGHT(Table1[[#This Row],[Employee Name]],LEN(Table1[[#This Row],[Employee Name]])-FIND(" ",Table1[[#This Row],[Employee Name]]))</f>
        <v>Iyer</v>
      </c>
      <c r="Y1960" t="str">
        <f>Table1[[#This Row],[Department]]&amp;"-"&amp;Table1[[#This Row],[Employee ID]]</f>
        <v>Marketing-E00904</v>
      </c>
      <c r="Z1960" t="str">
        <f>LEFT(Table1[[#This Row],[Department]],3)</f>
        <v>Mar</v>
      </c>
      <c r="AA1960" t="str">
        <f>_xlfn.XLOOKUP(Table1[[#This Row],[Manager ID]],MANAGERS!A:A,MANAGERS!B:B)</f>
        <v>Manager_8</v>
      </c>
      <c r="AB1960" t="str" cm="1">
        <f t="array" ref="AB1960">_xlfn.XLOOKUP(Table1[[#This Row],[Manager ID]],Table2[[#All],[Manager ID]],Table2[[#All],[Department Head]])</f>
        <v>Sales</v>
      </c>
      <c r="AC1960" s="2">
        <f>_xlfn.XLOOKUP(Table1[[#This Row],[City]],L:L,O:O)</f>
        <v>0.24036902712549932</v>
      </c>
      <c r="AD1960" t="str" cm="1">
        <f t="array" ref="AD1960">_xlfn.IFS(Table1[[#This Row],[Performance Score]]&gt;=90,"Excellent",Table1[[#This Row],[Performance Score]]&gt;=75,"Good",Table1[[#This Row],[Performance Score]]&gt;=60,"Average",Table1[[#This Row],[Performance Score]]&lt;=60,"Need Improvement")</f>
        <v>Average</v>
      </c>
      <c r="AE1960" t="str">
        <f>IF(AND(Table1[[#This Row],[Attendance %]]&gt;=80,(Table1[[#This Row],[Performance Score]]&gt;=80)),"Eligible","Not Eligible")</f>
        <v>Not Eligible</v>
      </c>
      <c r="AF1960" t="str">
        <f>IF(Table1[[#This Row],[Performance Score]]&gt;=80,"High Performer","Low Performer")</f>
        <v>Low Performer</v>
      </c>
      <c r="AG1960" t="str" cm="1">
        <f t="array" aca="1" ref="AG1960" ca="1">_xlfn.IFS(Table1[[#This Row],[Experience]]&lt;=3,"Junior",Table1[[#This Row],[Experience]]&lt;=7,"Mid Level",Table1[[#This Row],[Experience]]&gt;=7,"Senior")</f>
        <v>Senior</v>
      </c>
      <c r="AH1960" t="str">
        <f>IF(Table1[[#This Row],[Attendance %]]&gt;75,"OK","Below 75")</f>
        <v>OK</v>
      </c>
      <c r="AI1960" t="b">
        <f>ISBLANK(Table1[[#This Row],[Employee ID]])</f>
        <v>0</v>
      </c>
      <c r="AJ1960" t="b">
        <f>ISNUMBER(Table1[[#This Row],[Total Salary  ]])</f>
        <v>1</v>
      </c>
      <c r="AK1960" t="str">
        <f>IFERROR(_xlfn.XLOOKUP(Table1[[#This Row],[Manager ID]],MANAGERS!A:A,MANAGERS!B:B),"Not Found")</f>
        <v>Manager_8</v>
      </c>
    </row>
    <row r="1961" spans="1:37" x14ac:dyDescent="0.2">
      <c r="A1961" t="s">
        <v>2811</v>
      </c>
      <c r="B1961" t="s">
        <v>85</v>
      </c>
      <c r="C1961" t="s">
        <v>21</v>
      </c>
      <c r="D1961" t="s">
        <v>46</v>
      </c>
      <c r="E1961" t="s">
        <v>65</v>
      </c>
      <c r="F1961" s="1">
        <v>44430</v>
      </c>
      <c r="G1961" s="1">
        <v>34100</v>
      </c>
      <c r="H1961">
        <v>82936</v>
      </c>
      <c r="I1961">
        <v>18004</v>
      </c>
      <c r="J1961">
        <v>71</v>
      </c>
      <c r="K1961">
        <v>60</v>
      </c>
      <c r="L1961" t="s">
        <v>18</v>
      </c>
      <c r="M1961">
        <v>109</v>
      </c>
      <c r="N1961">
        <f>Table1[[#This Row],[Basic Salary]]+Table1[[#This Row],[Bonus]]</f>
        <v>100940</v>
      </c>
      <c r="O1961" s="2">
        <f>Table1[[#This Row],[Bonus]]/Table1[[#This Row],[Basic Salary]]</f>
        <v>0.21708305199189737</v>
      </c>
      <c r="P1961">
        <f ca="1">DATEDIF(Table1[[#This Row],[Date of Birth]],TODAY(),"Y")</f>
        <v>33</v>
      </c>
      <c r="Q1961">
        <f ca="1">DATEDIF(Table1[[#This Row],[Joining Date]],TODAY(),"Y")</f>
        <v>4</v>
      </c>
      <c r="R1961" t="str">
        <f ca="1">IF(YEAR(Table1[[#This Row],[Joining Date]])=YEAR(TODAY()),"Yes","No")</f>
        <v>No</v>
      </c>
      <c r="S1961" t="str">
        <f ca="1">IF(Table1[[#This Row],[Experience]]&gt;5,"Yes","No")</f>
        <v>No</v>
      </c>
      <c r="T1961" t="str">
        <f>TEXT(Table1[[#This Row],[Joining Date]],"mmmm")</f>
        <v>August</v>
      </c>
      <c r="U1961" t="str">
        <f>TEXT(Table1[[#This Row],[Joining Date]],"yyyy")</f>
        <v>2021</v>
      </c>
      <c r="V1961" s="5">
        <f ca="1">TODAY()-Table1[[#This Row],[Joining Date]]</f>
        <v>1809</v>
      </c>
      <c r="W1961" t="str">
        <f>LEFT(Table1[[#This Row],[Employee Name]],FIND(" ",Table1[[#This Row],[Employee Name]])-1)</f>
        <v>Pooja</v>
      </c>
      <c r="X1961" t="str">
        <f>RIGHT(Table1[[#This Row],[Employee Name]],LEN(Table1[[#This Row],[Employee Name]])-FIND(" ",Table1[[#This Row],[Employee Name]]))</f>
        <v>Das</v>
      </c>
      <c r="Y1961" t="str">
        <f>Table1[[#This Row],[Department]]&amp;"-"&amp;Table1[[#This Row],[Employee ID]]</f>
        <v>Support-E02755</v>
      </c>
      <c r="Z1961" t="str">
        <f>LEFT(Table1[[#This Row],[Department]],3)</f>
        <v>Sup</v>
      </c>
      <c r="AA1961" t="str">
        <f>_xlfn.XLOOKUP(Table1[[#This Row],[Manager ID]],MANAGERS!A:A,MANAGERS!B:B)</f>
        <v>Manager_9</v>
      </c>
      <c r="AB1961" t="str" cm="1">
        <f t="array" ref="AB1961">_xlfn.XLOOKUP(Table1[[#This Row],[Manager ID]],Table2[[#All],[Manager ID]],Table2[[#All],[Department Head]])</f>
        <v>Sales</v>
      </c>
      <c r="AC1961" s="2">
        <f>_xlfn.XLOOKUP(Table1[[#This Row],[City]],L:L,O:O)</f>
        <v>0.21356479274849693</v>
      </c>
      <c r="AD1961" t="str" cm="1">
        <f t="array" ref="AD1961">_xlfn.IFS(Table1[[#This Row],[Performance Score]]&gt;=90,"Excellent",Table1[[#This Row],[Performance Score]]&gt;=75,"Good",Table1[[#This Row],[Performance Score]]&gt;=60,"Average",Table1[[#This Row],[Performance Score]]&lt;=60,"Need Improvement")</f>
        <v>Average</v>
      </c>
      <c r="AE1961" t="str">
        <f>IF(AND(Table1[[#This Row],[Attendance %]]&gt;=80,(Table1[[#This Row],[Performance Score]]&gt;=80)),"Eligible","Not Eligible")</f>
        <v>Not Eligible</v>
      </c>
      <c r="AF1961" t="str">
        <f>IF(Table1[[#This Row],[Performance Score]]&gt;=80,"High Performer","Low Performer")</f>
        <v>Low Performer</v>
      </c>
      <c r="AG1961" t="str" cm="1">
        <f t="array" aca="1" ref="AG1961" ca="1">_xlfn.IFS(Table1[[#This Row],[Experience]]&lt;=3,"Junior",Table1[[#This Row],[Experience]]&lt;=7,"Mid Level",Table1[[#This Row],[Experience]]&gt;=7,"Senior")</f>
        <v>Mid Level</v>
      </c>
      <c r="AH1961" t="str">
        <f>IF(Table1[[#This Row],[Attendance %]]&gt;75,"OK","Below 75")</f>
        <v>Below 75</v>
      </c>
      <c r="AI1961" t="b">
        <f>ISBLANK(Table1[[#This Row],[Employee ID]])</f>
        <v>0</v>
      </c>
      <c r="AJ1961" t="b">
        <f>ISNUMBER(Table1[[#This Row],[Total Salary  ]])</f>
        <v>1</v>
      </c>
      <c r="AK1961" t="str">
        <f>IFERROR(_xlfn.XLOOKUP(Table1[[#This Row],[Manager ID]],MANAGERS!A:A,MANAGERS!B:B),"Not Found")</f>
        <v>Manager_9</v>
      </c>
    </row>
    <row r="1962" spans="1:37" x14ac:dyDescent="0.2">
      <c r="A1962" t="s">
        <v>1588</v>
      </c>
      <c r="B1962" t="s">
        <v>77</v>
      </c>
      <c r="C1962" t="s">
        <v>21</v>
      </c>
      <c r="D1962" t="s">
        <v>40</v>
      </c>
      <c r="E1962" t="s">
        <v>26</v>
      </c>
      <c r="F1962" s="1">
        <v>43891</v>
      </c>
      <c r="G1962" s="1">
        <v>36631</v>
      </c>
      <c r="H1962">
        <v>83181</v>
      </c>
      <c r="I1962">
        <v>17728</v>
      </c>
      <c r="J1962">
        <v>89</v>
      </c>
      <c r="K1962">
        <v>63</v>
      </c>
      <c r="L1962" t="s">
        <v>31</v>
      </c>
      <c r="M1962">
        <v>111</v>
      </c>
      <c r="N1962">
        <f>Table1[[#This Row],[Basic Salary]]+Table1[[#This Row],[Bonus]]</f>
        <v>100909</v>
      </c>
      <c r="O1962" s="2">
        <f>Table1[[#This Row],[Bonus]]/Table1[[#This Row],[Basic Salary]]</f>
        <v>0.21312559358507352</v>
      </c>
      <c r="P1962">
        <f ca="1">DATEDIF(Table1[[#This Row],[Date of Birth]],TODAY(),"Y")</f>
        <v>26</v>
      </c>
      <c r="Q1962">
        <f ca="1">DATEDIF(Table1[[#This Row],[Joining Date]],TODAY(),"Y")</f>
        <v>6</v>
      </c>
      <c r="R1962" t="str">
        <f ca="1">IF(YEAR(Table1[[#This Row],[Joining Date]])=YEAR(TODAY()),"Yes","No")</f>
        <v>No</v>
      </c>
      <c r="S1962" t="str">
        <f ca="1">IF(Table1[[#This Row],[Experience]]&gt;5,"Yes","No")</f>
        <v>Yes</v>
      </c>
      <c r="T1962" t="str">
        <f>TEXT(Table1[[#This Row],[Joining Date]],"mmmm")</f>
        <v>March</v>
      </c>
      <c r="U1962" t="str">
        <f>TEXT(Table1[[#This Row],[Joining Date]],"yyyy")</f>
        <v>2020</v>
      </c>
      <c r="V1962" s="5">
        <f ca="1">TODAY()-Table1[[#This Row],[Joining Date]]</f>
        <v>2348</v>
      </c>
      <c r="W1962" t="str">
        <f>LEFT(Table1[[#This Row],[Employee Name]],FIND(" ",Table1[[#This Row],[Employee Name]])-1)</f>
        <v>Rohan</v>
      </c>
      <c r="X1962" t="str">
        <f>RIGHT(Table1[[#This Row],[Employee Name]],LEN(Table1[[#This Row],[Employee Name]])-FIND(" ",Table1[[#This Row],[Employee Name]]))</f>
        <v>Gupta</v>
      </c>
      <c r="Y1962" t="str">
        <f>Table1[[#This Row],[Department]]&amp;"-"&amp;Table1[[#This Row],[Employee ID]]</f>
        <v>IT-E01532</v>
      </c>
      <c r="Z1962" t="str">
        <f>LEFT(Table1[[#This Row],[Department]],3)</f>
        <v>IT</v>
      </c>
      <c r="AA1962" t="str">
        <f>_xlfn.XLOOKUP(Table1[[#This Row],[Manager ID]],MANAGERS!A:A,MANAGERS!B:B)</f>
        <v>Manager_11</v>
      </c>
      <c r="AB1962" t="str" cm="1">
        <f t="array" ref="AB1962">_xlfn.XLOOKUP(Table1[[#This Row],[Manager ID]],Table2[[#All],[Manager ID]],Table2[[#All],[Department Head]])</f>
        <v>Marketing</v>
      </c>
      <c r="AC1962" s="2">
        <f>_xlfn.XLOOKUP(Table1[[#This Row],[City]],L:L,O:O)</f>
        <v>0.241864189087755</v>
      </c>
      <c r="AD1962" t="str" cm="1">
        <f t="array" ref="AD1962">_xlfn.IFS(Table1[[#This Row],[Performance Score]]&gt;=90,"Excellent",Table1[[#This Row],[Performance Score]]&gt;=75,"Good",Table1[[#This Row],[Performance Score]]&gt;=60,"Average",Table1[[#This Row],[Performance Score]]&lt;=60,"Need Improvement")</f>
        <v>Average</v>
      </c>
      <c r="AE1962" t="str">
        <f>IF(AND(Table1[[#This Row],[Attendance %]]&gt;=80,(Table1[[#This Row],[Performance Score]]&gt;=80)),"Eligible","Not Eligible")</f>
        <v>Not Eligible</v>
      </c>
      <c r="AF1962" t="str">
        <f>IF(Table1[[#This Row],[Performance Score]]&gt;=80,"High Performer","Low Performer")</f>
        <v>Low Performer</v>
      </c>
      <c r="AG1962" t="str" cm="1">
        <f t="array" aca="1" ref="AG1962" ca="1">_xlfn.IFS(Table1[[#This Row],[Experience]]&lt;=3,"Junior",Table1[[#This Row],[Experience]]&lt;=7,"Mid Level",Table1[[#This Row],[Experience]]&gt;=7,"Senior")</f>
        <v>Mid Level</v>
      </c>
      <c r="AH1962" t="str">
        <f>IF(Table1[[#This Row],[Attendance %]]&gt;75,"OK","Below 75")</f>
        <v>OK</v>
      </c>
      <c r="AI1962" t="b">
        <f>ISBLANK(Table1[[#This Row],[Employee ID]])</f>
        <v>0</v>
      </c>
      <c r="AJ1962" t="b">
        <f>ISNUMBER(Table1[[#This Row],[Total Salary  ]])</f>
        <v>1</v>
      </c>
      <c r="AK1962" t="str">
        <f>IFERROR(_xlfn.XLOOKUP(Table1[[#This Row],[Manager ID]],MANAGERS!A:A,MANAGERS!B:B),"Not Found")</f>
        <v>Manager_11</v>
      </c>
    </row>
    <row r="1963" spans="1:37" x14ac:dyDescent="0.2">
      <c r="A1963" t="s">
        <v>4838</v>
      </c>
      <c r="B1963" t="s">
        <v>36</v>
      </c>
      <c r="C1963" t="s">
        <v>15</v>
      </c>
      <c r="D1963" t="s">
        <v>46</v>
      </c>
      <c r="E1963" t="s">
        <v>51</v>
      </c>
      <c r="F1963" s="1">
        <v>45876</v>
      </c>
      <c r="G1963" s="1">
        <v>29542</v>
      </c>
      <c r="H1963">
        <v>75752</v>
      </c>
      <c r="I1963">
        <v>25134</v>
      </c>
      <c r="J1963">
        <v>77</v>
      </c>
      <c r="K1963">
        <v>41</v>
      </c>
      <c r="L1963" t="s">
        <v>23</v>
      </c>
      <c r="M1963">
        <v>115</v>
      </c>
      <c r="N1963">
        <f>Table1[[#This Row],[Basic Salary]]+Table1[[#This Row],[Bonus]]</f>
        <v>100886</v>
      </c>
      <c r="O1963" s="2">
        <f>Table1[[#This Row],[Bonus]]/Table1[[#This Row],[Basic Salary]]</f>
        <v>0.33179321998099059</v>
      </c>
      <c r="P1963">
        <f ca="1">DATEDIF(Table1[[#This Row],[Date of Birth]],TODAY(),"Y")</f>
        <v>45</v>
      </c>
      <c r="Q1963">
        <f ca="1">DATEDIF(Table1[[#This Row],[Joining Date]],TODAY(),"Y")</f>
        <v>0</v>
      </c>
      <c r="R1963" t="str">
        <f ca="1">IF(YEAR(Table1[[#This Row],[Joining Date]])=YEAR(TODAY()),"Yes","No")</f>
        <v>No</v>
      </c>
      <c r="S1963" t="str">
        <f ca="1">IF(Table1[[#This Row],[Experience]]&gt;5,"Yes","No")</f>
        <v>No</v>
      </c>
      <c r="T1963" t="str">
        <f>TEXT(Table1[[#This Row],[Joining Date]],"mmmm")</f>
        <v>August</v>
      </c>
      <c r="U1963" t="str">
        <f>TEXT(Table1[[#This Row],[Joining Date]],"yyyy")</f>
        <v>2025</v>
      </c>
      <c r="V1963" s="5">
        <f ca="1">TODAY()-Table1[[#This Row],[Joining Date]]</f>
        <v>363</v>
      </c>
      <c r="W1963" t="str">
        <f>LEFT(Table1[[#This Row],[Employee Name]],FIND(" ",Table1[[#This Row],[Employee Name]])-1)</f>
        <v>Meera</v>
      </c>
      <c r="X1963" t="str">
        <f>RIGHT(Table1[[#This Row],[Employee Name]],LEN(Table1[[#This Row],[Employee Name]])-FIND(" ",Table1[[#This Row],[Employee Name]]))</f>
        <v>Joshi</v>
      </c>
      <c r="Y1963" t="str">
        <f>Table1[[#This Row],[Department]]&amp;"-"&amp;Table1[[#This Row],[Employee ID]]</f>
        <v>Support-E04782</v>
      </c>
      <c r="Z1963" t="str">
        <f>LEFT(Table1[[#This Row],[Department]],3)</f>
        <v>Sup</v>
      </c>
      <c r="AA1963" t="str">
        <f>_xlfn.XLOOKUP(Table1[[#This Row],[Manager ID]],MANAGERS!A:A,MANAGERS!B:B)</f>
        <v>Manager_15</v>
      </c>
      <c r="AB1963" t="str" cm="1">
        <f t="array" ref="AB1963">_xlfn.XLOOKUP(Table1[[#This Row],[Manager ID]],Table2[[#All],[Manager ID]],Table2[[#All],[Department Head]])</f>
        <v>Support</v>
      </c>
      <c r="AC1963" s="2">
        <f>_xlfn.XLOOKUP(Table1[[#This Row],[City]],L:L,O:O)</f>
        <v>0.23486488519629886</v>
      </c>
      <c r="AD1963" t="str" cm="1">
        <f t="array" ref="AD1963">_xlfn.IFS(Table1[[#This Row],[Performance Score]]&gt;=90,"Excellent",Table1[[#This Row],[Performance Score]]&gt;=75,"Good",Table1[[#This Row],[Performance Score]]&gt;=60,"Average",Table1[[#This Row],[Performance Score]]&lt;=60,"Need Improvement")</f>
        <v>Need Improvement</v>
      </c>
      <c r="AE1963" t="str">
        <f>IF(AND(Table1[[#This Row],[Attendance %]]&gt;=80,(Table1[[#This Row],[Performance Score]]&gt;=80)),"Eligible","Not Eligible")</f>
        <v>Not Eligible</v>
      </c>
      <c r="AF1963" t="str">
        <f>IF(Table1[[#This Row],[Performance Score]]&gt;=80,"High Performer","Low Performer")</f>
        <v>Low Performer</v>
      </c>
      <c r="AG1963" t="str" cm="1">
        <f t="array" aca="1" ref="AG1963" ca="1">_xlfn.IFS(Table1[[#This Row],[Experience]]&lt;=3,"Junior",Table1[[#This Row],[Experience]]&lt;=7,"Mid Level",Table1[[#This Row],[Experience]]&gt;=7,"Senior")</f>
        <v>Junior</v>
      </c>
      <c r="AH1963" t="str">
        <f>IF(Table1[[#This Row],[Attendance %]]&gt;75,"OK","Below 75")</f>
        <v>OK</v>
      </c>
      <c r="AI1963" t="b">
        <f>ISBLANK(Table1[[#This Row],[Employee ID]])</f>
        <v>0</v>
      </c>
      <c r="AJ1963" t="b">
        <f>ISNUMBER(Table1[[#This Row],[Total Salary  ]])</f>
        <v>1</v>
      </c>
      <c r="AK1963" t="str">
        <f>IFERROR(_xlfn.XLOOKUP(Table1[[#This Row],[Manager ID]],MANAGERS!A:A,MANAGERS!B:B),"Not Found")</f>
        <v>Manager_15</v>
      </c>
    </row>
    <row r="1964" spans="1:37" x14ac:dyDescent="0.2">
      <c r="A1964" t="s">
        <v>2320</v>
      </c>
      <c r="B1964" t="s">
        <v>50</v>
      </c>
      <c r="C1964" t="s">
        <v>15</v>
      </c>
      <c r="D1964" t="s">
        <v>40</v>
      </c>
      <c r="E1964" t="s">
        <v>30</v>
      </c>
      <c r="F1964" s="1">
        <v>45185</v>
      </c>
      <c r="G1964" s="1">
        <v>38793</v>
      </c>
      <c r="H1964">
        <v>94953</v>
      </c>
      <c r="I1964">
        <v>5916</v>
      </c>
      <c r="J1964">
        <v>76</v>
      </c>
      <c r="K1964">
        <v>58</v>
      </c>
      <c r="L1964" t="s">
        <v>31</v>
      </c>
      <c r="M1964">
        <v>101</v>
      </c>
      <c r="N1964">
        <f>Table1[[#This Row],[Basic Salary]]+Table1[[#This Row],[Bonus]]</f>
        <v>100869</v>
      </c>
      <c r="O1964" s="2">
        <f>Table1[[#This Row],[Bonus]]/Table1[[#This Row],[Basic Salary]]</f>
        <v>6.2304508546333452E-2</v>
      </c>
      <c r="P1964">
        <f ca="1">DATEDIF(Table1[[#This Row],[Date of Birth]],TODAY(),"Y")</f>
        <v>20</v>
      </c>
      <c r="Q1964">
        <f ca="1">DATEDIF(Table1[[#This Row],[Joining Date]],TODAY(),"Y")</f>
        <v>2</v>
      </c>
      <c r="R1964" t="str">
        <f ca="1">IF(YEAR(Table1[[#This Row],[Joining Date]])=YEAR(TODAY()),"Yes","No")</f>
        <v>No</v>
      </c>
      <c r="S1964" t="str">
        <f ca="1">IF(Table1[[#This Row],[Experience]]&gt;5,"Yes","No")</f>
        <v>No</v>
      </c>
      <c r="T1964" t="str">
        <f>TEXT(Table1[[#This Row],[Joining Date]],"mmmm")</f>
        <v>September</v>
      </c>
      <c r="U1964" t="str">
        <f>TEXT(Table1[[#This Row],[Joining Date]],"yyyy")</f>
        <v>2023</v>
      </c>
      <c r="V1964" s="5">
        <f ca="1">TODAY()-Table1[[#This Row],[Joining Date]]</f>
        <v>1054</v>
      </c>
      <c r="W1964" t="str">
        <f>LEFT(Table1[[#This Row],[Employee Name]],FIND(" ",Table1[[#This Row],[Employee Name]])-1)</f>
        <v>Ravi</v>
      </c>
      <c r="X1964" t="str">
        <f>RIGHT(Table1[[#This Row],[Employee Name]],LEN(Table1[[#This Row],[Employee Name]])-FIND(" ",Table1[[#This Row],[Employee Name]]))</f>
        <v>Teja</v>
      </c>
      <c r="Y1964" t="str">
        <f>Table1[[#This Row],[Department]]&amp;"-"&amp;Table1[[#This Row],[Employee ID]]</f>
        <v>IT-E02264</v>
      </c>
      <c r="Z1964" t="str">
        <f>LEFT(Table1[[#This Row],[Department]],3)</f>
        <v>IT</v>
      </c>
      <c r="AA1964" t="str">
        <f>_xlfn.XLOOKUP(Table1[[#This Row],[Manager ID]],MANAGERS!A:A,MANAGERS!B:B)</f>
        <v>Manager_1</v>
      </c>
      <c r="AB1964" t="str" cm="1">
        <f t="array" ref="AB1964">_xlfn.XLOOKUP(Table1[[#This Row],[Manager ID]],Table2[[#All],[Manager ID]],Table2[[#All],[Department Head]])</f>
        <v>Support</v>
      </c>
      <c r="AC1964" s="2">
        <f>_xlfn.XLOOKUP(Table1[[#This Row],[City]],L:L,O:O)</f>
        <v>0.241864189087755</v>
      </c>
      <c r="AD1964" t="str" cm="1">
        <f t="array" ref="AD1964">_xlfn.IFS(Table1[[#This Row],[Performance Score]]&gt;=90,"Excellent",Table1[[#This Row],[Performance Score]]&gt;=75,"Good",Table1[[#This Row],[Performance Score]]&gt;=60,"Average",Table1[[#This Row],[Performance Score]]&lt;=60,"Need Improvement")</f>
        <v>Need Improvement</v>
      </c>
      <c r="AE1964" t="str">
        <f>IF(AND(Table1[[#This Row],[Attendance %]]&gt;=80,(Table1[[#This Row],[Performance Score]]&gt;=80)),"Eligible","Not Eligible")</f>
        <v>Not Eligible</v>
      </c>
      <c r="AF1964" t="str">
        <f>IF(Table1[[#This Row],[Performance Score]]&gt;=80,"High Performer","Low Performer")</f>
        <v>Low Performer</v>
      </c>
      <c r="AG1964" t="str" cm="1">
        <f t="array" aca="1" ref="AG1964" ca="1">_xlfn.IFS(Table1[[#This Row],[Experience]]&lt;=3,"Junior",Table1[[#This Row],[Experience]]&lt;=7,"Mid Level",Table1[[#This Row],[Experience]]&gt;=7,"Senior")</f>
        <v>Junior</v>
      </c>
      <c r="AH1964" t="str">
        <f>IF(Table1[[#This Row],[Attendance %]]&gt;75,"OK","Below 75")</f>
        <v>OK</v>
      </c>
      <c r="AI1964" t="b">
        <f>ISBLANK(Table1[[#This Row],[Employee ID]])</f>
        <v>0</v>
      </c>
      <c r="AJ1964" t="b">
        <f>ISNUMBER(Table1[[#This Row],[Total Salary  ]])</f>
        <v>1</v>
      </c>
      <c r="AK1964" t="str">
        <f>IFERROR(_xlfn.XLOOKUP(Table1[[#This Row],[Manager ID]],MANAGERS!A:A,MANAGERS!B:B),"Not Found")</f>
        <v>Manager_1</v>
      </c>
    </row>
    <row r="1965" spans="1:37" x14ac:dyDescent="0.2">
      <c r="A1965" t="s">
        <v>4416</v>
      </c>
      <c r="B1965" t="s">
        <v>77</v>
      </c>
      <c r="C1965" t="s">
        <v>15</v>
      </c>
      <c r="D1965" t="s">
        <v>40</v>
      </c>
      <c r="E1965" t="s">
        <v>65</v>
      </c>
      <c r="F1965" s="1">
        <v>43644</v>
      </c>
      <c r="G1965" s="1">
        <v>36919</v>
      </c>
      <c r="H1965">
        <v>93582</v>
      </c>
      <c r="I1965">
        <v>7277</v>
      </c>
      <c r="J1965">
        <v>89</v>
      </c>
      <c r="K1965">
        <v>60</v>
      </c>
      <c r="L1965" t="s">
        <v>37</v>
      </c>
      <c r="M1965">
        <v>109</v>
      </c>
      <c r="N1965">
        <f>Table1[[#This Row],[Basic Salary]]+Table1[[#This Row],[Bonus]]</f>
        <v>100859</v>
      </c>
      <c r="O1965" s="2">
        <f>Table1[[#This Row],[Bonus]]/Table1[[#This Row],[Basic Salary]]</f>
        <v>7.7760680472740484E-2</v>
      </c>
      <c r="P1965">
        <f ca="1">DATEDIF(Table1[[#This Row],[Date of Birth]],TODAY(),"Y")</f>
        <v>25</v>
      </c>
      <c r="Q1965">
        <f ca="1">DATEDIF(Table1[[#This Row],[Joining Date]],TODAY(),"Y")</f>
        <v>7</v>
      </c>
      <c r="R1965" t="str">
        <f ca="1">IF(YEAR(Table1[[#This Row],[Joining Date]])=YEAR(TODAY()),"Yes","No")</f>
        <v>No</v>
      </c>
      <c r="S1965" t="str">
        <f ca="1">IF(Table1[[#This Row],[Experience]]&gt;5,"Yes","No")</f>
        <v>Yes</v>
      </c>
      <c r="T1965" t="str">
        <f>TEXT(Table1[[#This Row],[Joining Date]],"mmmm")</f>
        <v>June</v>
      </c>
      <c r="U1965" t="str">
        <f>TEXT(Table1[[#This Row],[Joining Date]],"yyyy")</f>
        <v>2019</v>
      </c>
      <c r="V1965" s="5">
        <f ca="1">TODAY()-Table1[[#This Row],[Joining Date]]</f>
        <v>2595</v>
      </c>
      <c r="W1965" t="str">
        <f>LEFT(Table1[[#This Row],[Employee Name]],FIND(" ",Table1[[#This Row],[Employee Name]])-1)</f>
        <v>Rohan</v>
      </c>
      <c r="X1965" t="str">
        <f>RIGHT(Table1[[#This Row],[Employee Name]],LEN(Table1[[#This Row],[Employee Name]])-FIND(" ",Table1[[#This Row],[Employee Name]]))</f>
        <v>Gupta</v>
      </c>
      <c r="Y1965" t="str">
        <f>Table1[[#This Row],[Department]]&amp;"-"&amp;Table1[[#This Row],[Employee ID]]</f>
        <v>IT-E04360</v>
      </c>
      <c r="Z1965" t="str">
        <f>LEFT(Table1[[#This Row],[Department]],3)</f>
        <v>IT</v>
      </c>
      <c r="AA1965" t="str">
        <f>_xlfn.XLOOKUP(Table1[[#This Row],[Manager ID]],MANAGERS!A:A,MANAGERS!B:B)</f>
        <v>Manager_9</v>
      </c>
      <c r="AB1965" t="str" cm="1">
        <f t="array" ref="AB1965">_xlfn.XLOOKUP(Table1[[#This Row],[Manager ID]],Table2[[#All],[Manager ID]],Table2[[#All],[Department Head]])</f>
        <v>Sales</v>
      </c>
      <c r="AC1965" s="2">
        <f>_xlfn.XLOOKUP(Table1[[#This Row],[City]],L:L,O:O)</f>
        <v>0.24036902712549932</v>
      </c>
      <c r="AD1965" t="str" cm="1">
        <f t="array" ref="AD1965">_xlfn.IFS(Table1[[#This Row],[Performance Score]]&gt;=90,"Excellent",Table1[[#This Row],[Performance Score]]&gt;=75,"Good",Table1[[#This Row],[Performance Score]]&gt;=60,"Average",Table1[[#This Row],[Performance Score]]&lt;=60,"Need Improvement")</f>
        <v>Average</v>
      </c>
      <c r="AE1965" t="str">
        <f>IF(AND(Table1[[#This Row],[Attendance %]]&gt;=80,(Table1[[#This Row],[Performance Score]]&gt;=80)),"Eligible","Not Eligible")</f>
        <v>Not Eligible</v>
      </c>
      <c r="AF1965" t="str">
        <f>IF(Table1[[#This Row],[Performance Score]]&gt;=80,"High Performer","Low Performer")</f>
        <v>Low Performer</v>
      </c>
      <c r="AG1965" t="str" cm="1">
        <f t="array" aca="1" ref="AG1965" ca="1">_xlfn.IFS(Table1[[#This Row],[Experience]]&lt;=3,"Junior",Table1[[#This Row],[Experience]]&lt;=7,"Mid Level",Table1[[#This Row],[Experience]]&gt;=7,"Senior")</f>
        <v>Mid Level</v>
      </c>
      <c r="AH1965" t="str">
        <f>IF(Table1[[#This Row],[Attendance %]]&gt;75,"OK","Below 75")</f>
        <v>OK</v>
      </c>
      <c r="AI1965" t="b">
        <f>ISBLANK(Table1[[#This Row],[Employee ID]])</f>
        <v>0</v>
      </c>
      <c r="AJ1965" t="b">
        <f>ISNUMBER(Table1[[#This Row],[Total Salary  ]])</f>
        <v>1</v>
      </c>
      <c r="AK1965" t="str">
        <f>IFERROR(_xlfn.XLOOKUP(Table1[[#This Row],[Manager ID]],MANAGERS!A:A,MANAGERS!B:B),"Not Found")</f>
        <v>Manager_9</v>
      </c>
    </row>
    <row r="1966" spans="1:37" x14ac:dyDescent="0.2">
      <c r="A1966" t="s">
        <v>3608</v>
      </c>
      <c r="B1966" t="s">
        <v>20</v>
      </c>
      <c r="C1966" t="s">
        <v>15</v>
      </c>
      <c r="D1966" t="s">
        <v>16</v>
      </c>
      <c r="E1966" t="s">
        <v>26</v>
      </c>
      <c r="F1966" s="1">
        <v>42938</v>
      </c>
      <c r="G1966" s="1">
        <v>30951</v>
      </c>
      <c r="H1966">
        <v>84948</v>
      </c>
      <c r="I1966">
        <v>15909</v>
      </c>
      <c r="J1966">
        <v>82</v>
      </c>
      <c r="K1966">
        <v>96</v>
      </c>
      <c r="L1966" t="s">
        <v>37</v>
      </c>
      <c r="M1966">
        <v>119</v>
      </c>
      <c r="N1966">
        <f>Table1[[#This Row],[Basic Salary]]+Table1[[#This Row],[Bonus]]</f>
        <v>100857</v>
      </c>
      <c r="O1966" s="2">
        <f>Table1[[#This Row],[Bonus]]/Table1[[#This Row],[Basic Salary]]</f>
        <v>0.18727927673400196</v>
      </c>
      <c r="P1966">
        <f ca="1">DATEDIF(Table1[[#This Row],[Date of Birth]],TODAY(),"Y")</f>
        <v>41</v>
      </c>
      <c r="Q1966">
        <f ca="1">DATEDIF(Table1[[#This Row],[Joining Date]],TODAY(),"Y")</f>
        <v>9</v>
      </c>
      <c r="R1966" t="str">
        <f ca="1">IF(YEAR(Table1[[#This Row],[Joining Date]])=YEAR(TODAY()),"Yes","No")</f>
        <v>No</v>
      </c>
      <c r="S1966" t="str">
        <f ca="1">IF(Table1[[#This Row],[Experience]]&gt;5,"Yes","No")</f>
        <v>Yes</v>
      </c>
      <c r="T1966" t="str">
        <f>TEXT(Table1[[#This Row],[Joining Date]],"mmmm")</f>
        <v>July</v>
      </c>
      <c r="U1966" t="str">
        <f>TEXT(Table1[[#This Row],[Joining Date]],"yyyy")</f>
        <v>2017</v>
      </c>
      <c r="V1966" s="5">
        <f ca="1">TODAY()-Table1[[#This Row],[Joining Date]]</f>
        <v>3301</v>
      </c>
      <c r="W1966" t="str">
        <f>LEFT(Table1[[#This Row],[Employee Name]],FIND(" ",Table1[[#This Row],[Employee Name]])-1)</f>
        <v>Rahul</v>
      </c>
      <c r="X1966" t="str">
        <f>RIGHT(Table1[[#This Row],[Employee Name]],LEN(Table1[[#This Row],[Employee Name]])-FIND(" ",Table1[[#This Row],[Employee Name]]))</f>
        <v>Verma</v>
      </c>
      <c r="Y1966" t="str">
        <f>Table1[[#This Row],[Department]]&amp;"-"&amp;Table1[[#This Row],[Employee ID]]</f>
        <v>HR-E03552</v>
      </c>
      <c r="Z1966" t="str">
        <f>LEFT(Table1[[#This Row],[Department]],3)</f>
        <v>HR</v>
      </c>
      <c r="AA1966" t="str">
        <f>_xlfn.XLOOKUP(Table1[[#This Row],[Manager ID]],MANAGERS!A:A,MANAGERS!B:B)</f>
        <v>Manager_19</v>
      </c>
      <c r="AB1966" t="str" cm="1">
        <f t="array" ref="AB1966">_xlfn.XLOOKUP(Table1[[#This Row],[Manager ID]],Table2[[#All],[Manager ID]],Table2[[#All],[Department Head]])</f>
        <v>Support</v>
      </c>
      <c r="AC1966" s="2">
        <f>_xlfn.XLOOKUP(Table1[[#This Row],[City]],L:L,O:O)</f>
        <v>0.24036902712549932</v>
      </c>
      <c r="AD1966" t="str" cm="1">
        <f t="array" ref="AD1966">_xlfn.IFS(Table1[[#This Row],[Performance Score]]&gt;=90,"Excellent",Table1[[#This Row],[Performance Score]]&gt;=75,"Good",Table1[[#This Row],[Performance Score]]&gt;=60,"Average",Table1[[#This Row],[Performance Score]]&lt;=60,"Need Improvement")</f>
        <v>Excellent</v>
      </c>
      <c r="AE1966" t="str">
        <f>IF(AND(Table1[[#This Row],[Attendance %]]&gt;=80,(Table1[[#This Row],[Performance Score]]&gt;=80)),"Eligible","Not Eligible")</f>
        <v>Eligible</v>
      </c>
      <c r="AF1966" t="str">
        <f>IF(Table1[[#This Row],[Performance Score]]&gt;=80,"High Performer","Low Performer")</f>
        <v>High Performer</v>
      </c>
      <c r="AG1966" t="str" cm="1">
        <f t="array" aca="1" ref="AG1966" ca="1">_xlfn.IFS(Table1[[#This Row],[Experience]]&lt;=3,"Junior",Table1[[#This Row],[Experience]]&lt;=7,"Mid Level",Table1[[#This Row],[Experience]]&gt;=7,"Senior")</f>
        <v>Senior</v>
      </c>
      <c r="AH1966" t="str">
        <f>IF(Table1[[#This Row],[Attendance %]]&gt;75,"OK","Below 75")</f>
        <v>OK</v>
      </c>
      <c r="AI1966" t="b">
        <f>ISBLANK(Table1[[#This Row],[Employee ID]])</f>
        <v>0</v>
      </c>
      <c r="AJ1966" t="b">
        <f>ISNUMBER(Table1[[#This Row],[Total Salary  ]])</f>
        <v>1</v>
      </c>
      <c r="AK1966" t="str">
        <f>IFERROR(_xlfn.XLOOKUP(Table1[[#This Row],[Manager ID]],MANAGERS!A:A,MANAGERS!B:B),"Not Found")</f>
        <v>Manager_19</v>
      </c>
    </row>
    <row r="1967" spans="1:37" x14ac:dyDescent="0.2">
      <c r="A1967" t="s">
        <v>2771</v>
      </c>
      <c r="B1967" t="s">
        <v>87</v>
      </c>
      <c r="C1967" t="s">
        <v>21</v>
      </c>
      <c r="D1967" t="s">
        <v>25</v>
      </c>
      <c r="E1967" t="s">
        <v>22</v>
      </c>
      <c r="F1967" s="1">
        <v>44329</v>
      </c>
      <c r="G1967" s="1">
        <v>38798</v>
      </c>
      <c r="H1967">
        <v>71753</v>
      </c>
      <c r="I1967">
        <v>29086</v>
      </c>
      <c r="J1967">
        <v>84</v>
      </c>
      <c r="K1967">
        <v>97</v>
      </c>
      <c r="L1967" t="s">
        <v>23</v>
      </c>
      <c r="M1967">
        <v>111</v>
      </c>
      <c r="N1967">
        <f>Table1[[#This Row],[Basic Salary]]+Table1[[#This Row],[Bonus]]</f>
        <v>100839</v>
      </c>
      <c r="O1967" s="2">
        <f>Table1[[#This Row],[Bonus]]/Table1[[#This Row],[Basic Salary]]</f>
        <v>0.40536284197176425</v>
      </c>
      <c r="P1967">
        <f ca="1">DATEDIF(Table1[[#This Row],[Date of Birth]],TODAY(),"Y")</f>
        <v>20</v>
      </c>
      <c r="Q1967">
        <f ca="1">DATEDIF(Table1[[#This Row],[Joining Date]],TODAY(),"Y")</f>
        <v>5</v>
      </c>
      <c r="R1967" t="str">
        <f ca="1">IF(YEAR(Table1[[#This Row],[Joining Date]])=YEAR(TODAY()),"Yes","No")</f>
        <v>No</v>
      </c>
      <c r="S1967" t="str">
        <f ca="1">IF(Table1[[#This Row],[Experience]]&gt;5,"Yes","No")</f>
        <v>No</v>
      </c>
      <c r="T1967" t="str">
        <f>TEXT(Table1[[#This Row],[Joining Date]],"mmmm")</f>
        <v>May</v>
      </c>
      <c r="U1967" t="str">
        <f>TEXT(Table1[[#This Row],[Joining Date]],"yyyy")</f>
        <v>2021</v>
      </c>
      <c r="V1967" s="5">
        <f ca="1">TODAY()-Table1[[#This Row],[Joining Date]]</f>
        <v>1910</v>
      </c>
      <c r="W1967" t="str">
        <f>LEFT(Table1[[#This Row],[Employee Name]],FIND(" ",Table1[[#This Row],[Employee Name]])-1)</f>
        <v>Arjun</v>
      </c>
      <c r="X1967" t="str">
        <f>RIGHT(Table1[[#This Row],[Employee Name]],LEN(Table1[[#This Row],[Employee Name]])-FIND(" ",Table1[[#This Row],[Employee Name]]))</f>
        <v>Mehta</v>
      </c>
      <c r="Y1967" t="str">
        <f>Table1[[#This Row],[Department]]&amp;"-"&amp;Table1[[#This Row],[Employee ID]]</f>
        <v>Finance-E02715</v>
      </c>
      <c r="Z1967" t="str">
        <f>LEFT(Table1[[#This Row],[Department]],3)</f>
        <v>Fin</v>
      </c>
      <c r="AA1967" t="str">
        <f>_xlfn.XLOOKUP(Table1[[#This Row],[Manager ID]],MANAGERS!A:A,MANAGERS!B:B)</f>
        <v>Manager_11</v>
      </c>
      <c r="AB1967" t="str" cm="1">
        <f t="array" ref="AB1967">_xlfn.XLOOKUP(Table1[[#This Row],[Manager ID]],Table2[[#All],[Manager ID]],Table2[[#All],[Department Head]])</f>
        <v>Marketing</v>
      </c>
      <c r="AC1967" s="2">
        <f>_xlfn.XLOOKUP(Table1[[#This Row],[City]],L:L,O:O)</f>
        <v>0.23486488519629886</v>
      </c>
      <c r="AD1967" t="str" cm="1">
        <f t="array" ref="AD1967">_xlfn.IFS(Table1[[#This Row],[Performance Score]]&gt;=90,"Excellent",Table1[[#This Row],[Performance Score]]&gt;=75,"Good",Table1[[#This Row],[Performance Score]]&gt;=60,"Average",Table1[[#This Row],[Performance Score]]&lt;=60,"Need Improvement")</f>
        <v>Excellent</v>
      </c>
      <c r="AE1967" t="str">
        <f>IF(AND(Table1[[#This Row],[Attendance %]]&gt;=80,(Table1[[#This Row],[Performance Score]]&gt;=80)),"Eligible","Not Eligible")</f>
        <v>Eligible</v>
      </c>
      <c r="AF1967" t="str">
        <f>IF(Table1[[#This Row],[Performance Score]]&gt;=80,"High Performer","Low Performer")</f>
        <v>High Performer</v>
      </c>
      <c r="AG1967" t="str" cm="1">
        <f t="array" aca="1" ref="AG1967" ca="1">_xlfn.IFS(Table1[[#This Row],[Experience]]&lt;=3,"Junior",Table1[[#This Row],[Experience]]&lt;=7,"Mid Level",Table1[[#This Row],[Experience]]&gt;=7,"Senior")</f>
        <v>Mid Level</v>
      </c>
      <c r="AH1967" t="str">
        <f>IF(Table1[[#This Row],[Attendance %]]&gt;75,"OK","Below 75")</f>
        <v>OK</v>
      </c>
      <c r="AI1967" t="b">
        <f>ISBLANK(Table1[[#This Row],[Employee ID]])</f>
        <v>0</v>
      </c>
      <c r="AJ1967" t="b">
        <f>ISNUMBER(Table1[[#This Row],[Total Salary  ]])</f>
        <v>1</v>
      </c>
      <c r="AK1967" t="str">
        <f>IFERROR(_xlfn.XLOOKUP(Table1[[#This Row],[Manager ID]],MANAGERS!A:A,MANAGERS!B:B),"Not Found")</f>
        <v>Manager_11</v>
      </c>
    </row>
    <row r="1968" spans="1:37" x14ac:dyDescent="0.2">
      <c r="A1968" t="s">
        <v>4826</v>
      </c>
      <c r="B1968" t="s">
        <v>57</v>
      </c>
      <c r="C1968" t="s">
        <v>21</v>
      </c>
      <c r="D1968" t="s">
        <v>40</v>
      </c>
      <c r="E1968" t="s">
        <v>26</v>
      </c>
      <c r="F1968" s="1">
        <v>45278</v>
      </c>
      <c r="G1968" s="1">
        <v>29970</v>
      </c>
      <c r="H1968">
        <v>81815</v>
      </c>
      <c r="I1968">
        <v>19020</v>
      </c>
      <c r="J1968">
        <v>91</v>
      </c>
      <c r="K1968">
        <v>48</v>
      </c>
      <c r="L1968" t="s">
        <v>18</v>
      </c>
      <c r="M1968">
        <v>103</v>
      </c>
      <c r="N1968">
        <f>Table1[[#This Row],[Basic Salary]]+Table1[[#This Row],[Bonus]]</f>
        <v>100835</v>
      </c>
      <c r="O1968" s="2">
        <f>Table1[[#This Row],[Bonus]]/Table1[[#This Row],[Basic Salary]]</f>
        <v>0.23247570738862067</v>
      </c>
      <c r="P1968">
        <f ca="1">DATEDIF(Table1[[#This Row],[Date of Birth]],TODAY(),"Y")</f>
        <v>44</v>
      </c>
      <c r="Q1968">
        <f ca="1">DATEDIF(Table1[[#This Row],[Joining Date]],TODAY(),"Y")</f>
        <v>2</v>
      </c>
      <c r="R1968" t="str">
        <f ca="1">IF(YEAR(Table1[[#This Row],[Joining Date]])=YEAR(TODAY()),"Yes","No")</f>
        <v>No</v>
      </c>
      <c r="S1968" t="str">
        <f ca="1">IF(Table1[[#This Row],[Experience]]&gt;5,"Yes","No")</f>
        <v>No</v>
      </c>
      <c r="T1968" t="str">
        <f>TEXT(Table1[[#This Row],[Joining Date]],"mmmm")</f>
        <v>December</v>
      </c>
      <c r="U1968" t="str">
        <f>TEXT(Table1[[#This Row],[Joining Date]],"yyyy")</f>
        <v>2023</v>
      </c>
      <c r="V1968" s="5">
        <f ca="1">TODAY()-Table1[[#This Row],[Joining Date]]</f>
        <v>961</v>
      </c>
      <c r="W1968" t="str">
        <f>LEFT(Table1[[#This Row],[Employee Name]],FIND(" ",Table1[[#This Row],[Employee Name]])-1)</f>
        <v>Swathi</v>
      </c>
      <c r="X1968" t="str">
        <f>RIGHT(Table1[[#This Row],[Employee Name]],LEN(Table1[[#This Row],[Employee Name]])-FIND(" ",Table1[[#This Row],[Employee Name]]))</f>
        <v>Ramesh</v>
      </c>
      <c r="Y1968" t="str">
        <f>Table1[[#This Row],[Department]]&amp;"-"&amp;Table1[[#This Row],[Employee ID]]</f>
        <v>IT-E04770</v>
      </c>
      <c r="Z1968" t="str">
        <f>LEFT(Table1[[#This Row],[Department]],3)</f>
        <v>IT</v>
      </c>
      <c r="AA1968" t="str">
        <f>_xlfn.XLOOKUP(Table1[[#This Row],[Manager ID]],MANAGERS!A:A,MANAGERS!B:B)</f>
        <v>Manager_3</v>
      </c>
      <c r="AB1968" t="str" cm="1">
        <f t="array" ref="AB1968">_xlfn.XLOOKUP(Table1[[#This Row],[Manager ID]],Table2[[#All],[Manager ID]],Table2[[#All],[Department Head]])</f>
        <v>IT</v>
      </c>
      <c r="AC1968" s="2">
        <f>_xlfn.XLOOKUP(Table1[[#This Row],[City]],L:L,O:O)</f>
        <v>0.21356479274849693</v>
      </c>
      <c r="AD1968" t="str" cm="1">
        <f t="array" ref="AD1968">_xlfn.IFS(Table1[[#This Row],[Performance Score]]&gt;=90,"Excellent",Table1[[#This Row],[Performance Score]]&gt;=75,"Good",Table1[[#This Row],[Performance Score]]&gt;=60,"Average",Table1[[#This Row],[Performance Score]]&lt;=60,"Need Improvement")</f>
        <v>Need Improvement</v>
      </c>
      <c r="AE1968" t="str">
        <f>IF(AND(Table1[[#This Row],[Attendance %]]&gt;=80,(Table1[[#This Row],[Performance Score]]&gt;=80)),"Eligible","Not Eligible")</f>
        <v>Not Eligible</v>
      </c>
      <c r="AF1968" t="str">
        <f>IF(Table1[[#This Row],[Performance Score]]&gt;=80,"High Performer","Low Performer")</f>
        <v>Low Performer</v>
      </c>
      <c r="AG1968" t="str" cm="1">
        <f t="array" aca="1" ref="AG1968" ca="1">_xlfn.IFS(Table1[[#This Row],[Experience]]&lt;=3,"Junior",Table1[[#This Row],[Experience]]&lt;=7,"Mid Level",Table1[[#This Row],[Experience]]&gt;=7,"Senior")</f>
        <v>Junior</v>
      </c>
      <c r="AH1968" t="str">
        <f>IF(Table1[[#This Row],[Attendance %]]&gt;75,"OK","Below 75")</f>
        <v>OK</v>
      </c>
      <c r="AI1968" t="b">
        <f>ISBLANK(Table1[[#This Row],[Employee ID]])</f>
        <v>0</v>
      </c>
      <c r="AJ1968" t="b">
        <f>ISNUMBER(Table1[[#This Row],[Total Salary  ]])</f>
        <v>1</v>
      </c>
      <c r="AK1968" t="str">
        <f>IFERROR(_xlfn.XLOOKUP(Table1[[#This Row],[Manager ID]],MANAGERS!A:A,MANAGERS!B:B),"Not Found")</f>
        <v>Manager_3</v>
      </c>
    </row>
    <row r="1969" spans="1:37" x14ac:dyDescent="0.2">
      <c r="A1969" t="s">
        <v>714</v>
      </c>
      <c r="B1969" t="s">
        <v>89</v>
      </c>
      <c r="C1969" t="s">
        <v>15</v>
      </c>
      <c r="D1969" t="s">
        <v>40</v>
      </c>
      <c r="E1969" t="s">
        <v>17</v>
      </c>
      <c r="F1969" s="1">
        <v>44895</v>
      </c>
      <c r="G1969" s="1">
        <v>35611</v>
      </c>
      <c r="H1969">
        <v>87205</v>
      </c>
      <c r="I1969">
        <v>13605</v>
      </c>
      <c r="J1969">
        <v>69</v>
      </c>
      <c r="K1969">
        <v>73</v>
      </c>
      <c r="L1969" t="s">
        <v>34</v>
      </c>
      <c r="M1969">
        <v>114</v>
      </c>
      <c r="N1969">
        <f>Table1[[#This Row],[Basic Salary]]+Table1[[#This Row],[Bonus]]</f>
        <v>100810</v>
      </c>
      <c r="O1969" s="2">
        <f>Table1[[#This Row],[Bonus]]/Table1[[#This Row],[Basic Salary]]</f>
        <v>0.15601169657703112</v>
      </c>
      <c r="P1969">
        <f ca="1">DATEDIF(Table1[[#This Row],[Date of Birth]],TODAY(),"Y")</f>
        <v>29</v>
      </c>
      <c r="Q1969">
        <f ca="1">DATEDIF(Table1[[#This Row],[Joining Date]],TODAY(),"Y")</f>
        <v>3</v>
      </c>
      <c r="R1969" t="str">
        <f ca="1">IF(YEAR(Table1[[#This Row],[Joining Date]])=YEAR(TODAY()),"Yes","No")</f>
        <v>No</v>
      </c>
      <c r="S1969" t="str">
        <f ca="1">IF(Table1[[#This Row],[Experience]]&gt;5,"Yes","No")</f>
        <v>No</v>
      </c>
      <c r="T1969" t="str">
        <f>TEXT(Table1[[#This Row],[Joining Date]],"mmmm")</f>
        <v>November</v>
      </c>
      <c r="U1969" t="str">
        <f>TEXT(Table1[[#This Row],[Joining Date]],"yyyy")</f>
        <v>2022</v>
      </c>
      <c r="V1969" s="5">
        <f ca="1">TODAY()-Table1[[#This Row],[Joining Date]]</f>
        <v>1344</v>
      </c>
      <c r="W1969" t="str">
        <f>LEFT(Table1[[#This Row],[Employee Name]],FIND(" ",Table1[[#This Row],[Employee Name]])-1)</f>
        <v>Tarun</v>
      </c>
      <c r="X1969" t="str">
        <f>RIGHT(Table1[[#This Row],[Employee Name]],LEN(Table1[[#This Row],[Employee Name]])-FIND(" ",Table1[[#This Row],[Employee Name]]))</f>
        <v>Verma</v>
      </c>
      <c r="Y1969" t="str">
        <f>Table1[[#This Row],[Department]]&amp;"-"&amp;Table1[[#This Row],[Employee ID]]</f>
        <v>IT-E00658</v>
      </c>
      <c r="Z1969" t="str">
        <f>LEFT(Table1[[#This Row],[Department]],3)</f>
        <v>IT</v>
      </c>
      <c r="AA1969" t="str">
        <f>_xlfn.XLOOKUP(Table1[[#This Row],[Manager ID]],MANAGERS!A:A,MANAGERS!B:B)</f>
        <v>Manager_14</v>
      </c>
      <c r="AB1969" t="str" cm="1">
        <f t="array" ref="AB1969">_xlfn.XLOOKUP(Table1[[#This Row],[Manager ID]],Table2[[#All],[Manager ID]],Table2[[#All],[Department Head]])</f>
        <v>Marketing</v>
      </c>
      <c r="AC1969" s="2">
        <f>_xlfn.XLOOKUP(Table1[[#This Row],[City]],L:L,O:O)</f>
        <v>0.24030340748661314</v>
      </c>
      <c r="AD1969" t="str" cm="1">
        <f t="array" ref="AD1969">_xlfn.IFS(Table1[[#This Row],[Performance Score]]&gt;=90,"Excellent",Table1[[#This Row],[Performance Score]]&gt;=75,"Good",Table1[[#This Row],[Performance Score]]&gt;=60,"Average",Table1[[#This Row],[Performance Score]]&lt;=60,"Need Improvement")</f>
        <v>Average</v>
      </c>
      <c r="AE1969" t="str">
        <f>IF(AND(Table1[[#This Row],[Attendance %]]&gt;=80,(Table1[[#This Row],[Performance Score]]&gt;=80)),"Eligible","Not Eligible")</f>
        <v>Not Eligible</v>
      </c>
      <c r="AF1969" t="str">
        <f>IF(Table1[[#This Row],[Performance Score]]&gt;=80,"High Performer","Low Performer")</f>
        <v>Low Performer</v>
      </c>
      <c r="AG1969" t="str" cm="1">
        <f t="array" aca="1" ref="AG1969" ca="1">_xlfn.IFS(Table1[[#This Row],[Experience]]&lt;=3,"Junior",Table1[[#This Row],[Experience]]&lt;=7,"Mid Level",Table1[[#This Row],[Experience]]&gt;=7,"Senior")</f>
        <v>Junior</v>
      </c>
      <c r="AH1969" t="str">
        <f>IF(Table1[[#This Row],[Attendance %]]&gt;75,"OK","Below 75")</f>
        <v>Below 75</v>
      </c>
      <c r="AI1969" t="b">
        <f>ISBLANK(Table1[[#This Row],[Employee ID]])</f>
        <v>0</v>
      </c>
      <c r="AJ1969" t="b">
        <f>ISNUMBER(Table1[[#This Row],[Total Salary  ]])</f>
        <v>1</v>
      </c>
      <c r="AK1969" t="str">
        <f>IFERROR(_xlfn.XLOOKUP(Table1[[#This Row],[Manager ID]],MANAGERS!A:A,MANAGERS!B:B),"Not Found")</f>
        <v>Manager_14</v>
      </c>
    </row>
    <row r="1970" spans="1:37" x14ac:dyDescent="0.2">
      <c r="A1970" t="s">
        <v>2709</v>
      </c>
      <c r="B1970" t="s">
        <v>85</v>
      </c>
      <c r="C1970" t="s">
        <v>15</v>
      </c>
      <c r="D1970" t="s">
        <v>25</v>
      </c>
      <c r="E1970" t="s">
        <v>65</v>
      </c>
      <c r="F1970" s="1">
        <v>42830</v>
      </c>
      <c r="G1970" s="1">
        <v>37892</v>
      </c>
      <c r="H1970">
        <v>78285</v>
      </c>
      <c r="I1970">
        <v>22511</v>
      </c>
      <c r="J1970">
        <v>87</v>
      </c>
      <c r="K1970">
        <v>41</v>
      </c>
      <c r="L1970" t="s">
        <v>23</v>
      </c>
      <c r="M1970">
        <v>108</v>
      </c>
      <c r="N1970">
        <f>Table1[[#This Row],[Basic Salary]]+Table1[[#This Row],[Bonus]]</f>
        <v>100796</v>
      </c>
      <c r="O1970" s="2">
        <f>Table1[[#This Row],[Bonus]]/Table1[[#This Row],[Basic Salary]]</f>
        <v>0.28755189372165807</v>
      </c>
      <c r="P1970">
        <f ca="1">DATEDIF(Table1[[#This Row],[Date of Birth]],TODAY(),"Y")</f>
        <v>22</v>
      </c>
      <c r="Q1970">
        <f ca="1">DATEDIF(Table1[[#This Row],[Joining Date]],TODAY(),"Y")</f>
        <v>9</v>
      </c>
      <c r="R1970" t="str">
        <f ca="1">IF(YEAR(Table1[[#This Row],[Joining Date]])=YEAR(TODAY()),"Yes","No")</f>
        <v>No</v>
      </c>
      <c r="S1970" t="str">
        <f ca="1">IF(Table1[[#This Row],[Experience]]&gt;5,"Yes","No")</f>
        <v>Yes</v>
      </c>
      <c r="T1970" t="str">
        <f>TEXT(Table1[[#This Row],[Joining Date]],"mmmm")</f>
        <v>April</v>
      </c>
      <c r="U1970" t="str">
        <f>TEXT(Table1[[#This Row],[Joining Date]],"yyyy")</f>
        <v>2017</v>
      </c>
      <c r="V1970" s="5">
        <f ca="1">TODAY()-Table1[[#This Row],[Joining Date]]</f>
        <v>3409</v>
      </c>
      <c r="W1970" t="str">
        <f>LEFT(Table1[[#This Row],[Employee Name]],FIND(" ",Table1[[#This Row],[Employee Name]])-1)</f>
        <v>Pooja</v>
      </c>
      <c r="X1970" t="str">
        <f>RIGHT(Table1[[#This Row],[Employee Name]],LEN(Table1[[#This Row],[Employee Name]])-FIND(" ",Table1[[#This Row],[Employee Name]]))</f>
        <v>Das</v>
      </c>
      <c r="Y1970" t="str">
        <f>Table1[[#This Row],[Department]]&amp;"-"&amp;Table1[[#This Row],[Employee ID]]</f>
        <v>Finance-E02653</v>
      </c>
      <c r="Z1970" t="str">
        <f>LEFT(Table1[[#This Row],[Department]],3)</f>
        <v>Fin</v>
      </c>
      <c r="AA1970" t="str">
        <f>_xlfn.XLOOKUP(Table1[[#This Row],[Manager ID]],MANAGERS!A:A,MANAGERS!B:B)</f>
        <v>Manager_8</v>
      </c>
      <c r="AB1970" t="str" cm="1">
        <f t="array" ref="AB1970">_xlfn.XLOOKUP(Table1[[#This Row],[Manager ID]],Table2[[#All],[Manager ID]],Table2[[#All],[Department Head]])</f>
        <v>Sales</v>
      </c>
      <c r="AC1970" s="2">
        <f>_xlfn.XLOOKUP(Table1[[#This Row],[City]],L:L,O:O)</f>
        <v>0.23486488519629886</v>
      </c>
      <c r="AD1970" t="str" cm="1">
        <f t="array" ref="AD1970">_xlfn.IFS(Table1[[#This Row],[Performance Score]]&gt;=90,"Excellent",Table1[[#This Row],[Performance Score]]&gt;=75,"Good",Table1[[#This Row],[Performance Score]]&gt;=60,"Average",Table1[[#This Row],[Performance Score]]&lt;=60,"Need Improvement")</f>
        <v>Need Improvement</v>
      </c>
      <c r="AE1970" t="str">
        <f>IF(AND(Table1[[#This Row],[Attendance %]]&gt;=80,(Table1[[#This Row],[Performance Score]]&gt;=80)),"Eligible","Not Eligible")</f>
        <v>Not Eligible</v>
      </c>
      <c r="AF1970" t="str">
        <f>IF(Table1[[#This Row],[Performance Score]]&gt;=80,"High Performer","Low Performer")</f>
        <v>Low Performer</v>
      </c>
      <c r="AG1970" t="str" cm="1">
        <f t="array" aca="1" ref="AG1970" ca="1">_xlfn.IFS(Table1[[#This Row],[Experience]]&lt;=3,"Junior",Table1[[#This Row],[Experience]]&lt;=7,"Mid Level",Table1[[#This Row],[Experience]]&gt;=7,"Senior")</f>
        <v>Senior</v>
      </c>
      <c r="AH1970" t="str">
        <f>IF(Table1[[#This Row],[Attendance %]]&gt;75,"OK","Below 75")</f>
        <v>OK</v>
      </c>
      <c r="AI1970" t="b">
        <f>ISBLANK(Table1[[#This Row],[Employee ID]])</f>
        <v>0</v>
      </c>
      <c r="AJ1970" t="b">
        <f>ISNUMBER(Table1[[#This Row],[Total Salary  ]])</f>
        <v>1</v>
      </c>
      <c r="AK1970" t="str">
        <f>IFERROR(_xlfn.XLOOKUP(Table1[[#This Row],[Manager ID]],MANAGERS!A:A,MANAGERS!B:B),"Not Found")</f>
        <v>Manager_8</v>
      </c>
    </row>
    <row r="1971" spans="1:37" x14ac:dyDescent="0.2">
      <c r="A1971" t="s">
        <v>3005</v>
      </c>
      <c r="B1971" t="s">
        <v>129</v>
      </c>
      <c r="C1971" t="s">
        <v>21</v>
      </c>
      <c r="D1971" t="s">
        <v>43</v>
      </c>
      <c r="E1971" t="s">
        <v>22</v>
      </c>
      <c r="F1971" s="1">
        <v>44098</v>
      </c>
      <c r="G1971" s="1">
        <v>39952</v>
      </c>
      <c r="H1971">
        <v>82943</v>
      </c>
      <c r="I1971">
        <v>17853</v>
      </c>
      <c r="J1971">
        <v>70</v>
      </c>
      <c r="K1971">
        <v>40</v>
      </c>
      <c r="L1971" t="s">
        <v>23</v>
      </c>
      <c r="M1971">
        <v>120</v>
      </c>
      <c r="N1971">
        <f>Table1[[#This Row],[Basic Salary]]+Table1[[#This Row],[Bonus]]</f>
        <v>100796</v>
      </c>
      <c r="O1971" s="2">
        <f>Table1[[#This Row],[Bonus]]/Table1[[#This Row],[Basic Salary]]</f>
        <v>0.21524420385083731</v>
      </c>
      <c r="P1971">
        <f ca="1">DATEDIF(Table1[[#This Row],[Date of Birth]],TODAY(),"Y")</f>
        <v>17</v>
      </c>
      <c r="Q1971">
        <f ca="1">DATEDIF(Table1[[#This Row],[Joining Date]],TODAY(),"Y")</f>
        <v>5</v>
      </c>
      <c r="R1971" t="str">
        <f ca="1">IF(YEAR(Table1[[#This Row],[Joining Date]])=YEAR(TODAY()),"Yes","No")</f>
        <v>No</v>
      </c>
      <c r="S1971" t="str">
        <f ca="1">IF(Table1[[#This Row],[Experience]]&gt;5,"Yes","No")</f>
        <v>No</v>
      </c>
      <c r="T1971" t="str">
        <f>TEXT(Table1[[#This Row],[Joining Date]],"mmmm")</f>
        <v>September</v>
      </c>
      <c r="U1971" t="str">
        <f>TEXT(Table1[[#This Row],[Joining Date]],"yyyy")</f>
        <v>2020</v>
      </c>
      <c r="V1971" s="5">
        <f ca="1">TODAY()-Table1[[#This Row],[Joining Date]]</f>
        <v>2141</v>
      </c>
      <c r="W1971" t="str">
        <f>LEFT(Table1[[#This Row],[Employee Name]],FIND(" ",Table1[[#This Row],[Employee Name]])-1)</f>
        <v>Aarav</v>
      </c>
      <c r="X1971" t="str">
        <f>RIGHT(Table1[[#This Row],[Employee Name]],LEN(Table1[[#This Row],[Employee Name]])-FIND(" ",Table1[[#This Row],[Employee Name]]))</f>
        <v>Sharma</v>
      </c>
      <c r="Y1971" t="str">
        <f>Table1[[#This Row],[Department]]&amp;"-"&amp;Table1[[#This Row],[Employee ID]]</f>
        <v>Operations-E02949</v>
      </c>
      <c r="Z1971" t="str">
        <f>LEFT(Table1[[#This Row],[Department]],3)</f>
        <v>Ope</v>
      </c>
      <c r="AA1971" t="str">
        <f>_xlfn.XLOOKUP(Table1[[#This Row],[Manager ID]],MANAGERS!A:A,MANAGERS!B:B)</f>
        <v>Manager_20</v>
      </c>
      <c r="AB1971" t="str" cm="1">
        <f t="array" ref="AB1971">_xlfn.XLOOKUP(Table1[[#This Row],[Manager ID]],Table2[[#All],[Manager ID]],Table2[[#All],[Department Head]])</f>
        <v>Operations</v>
      </c>
      <c r="AC1971" s="2">
        <f>_xlfn.XLOOKUP(Table1[[#This Row],[City]],L:L,O:O)</f>
        <v>0.23486488519629886</v>
      </c>
      <c r="AD1971" t="str" cm="1">
        <f t="array" ref="AD1971">_xlfn.IFS(Table1[[#This Row],[Performance Score]]&gt;=90,"Excellent",Table1[[#This Row],[Performance Score]]&gt;=75,"Good",Table1[[#This Row],[Performance Score]]&gt;=60,"Average",Table1[[#This Row],[Performance Score]]&lt;=60,"Need Improvement")</f>
        <v>Need Improvement</v>
      </c>
      <c r="AE1971" t="str">
        <f>IF(AND(Table1[[#This Row],[Attendance %]]&gt;=80,(Table1[[#This Row],[Performance Score]]&gt;=80)),"Eligible","Not Eligible")</f>
        <v>Not Eligible</v>
      </c>
      <c r="AF1971" t="str">
        <f>IF(Table1[[#This Row],[Performance Score]]&gt;=80,"High Performer","Low Performer")</f>
        <v>Low Performer</v>
      </c>
      <c r="AG1971" t="str" cm="1">
        <f t="array" aca="1" ref="AG1971" ca="1">_xlfn.IFS(Table1[[#This Row],[Experience]]&lt;=3,"Junior",Table1[[#This Row],[Experience]]&lt;=7,"Mid Level",Table1[[#This Row],[Experience]]&gt;=7,"Senior")</f>
        <v>Mid Level</v>
      </c>
      <c r="AH1971" t="str">
        <f>IF(Table1[[#This Row],[Attendance %]]&gt;75,"OK","Below 75")</f>
        <v>Below 75</v>
      </c>
      <c r="AI1971" t="b">
        <f>ISBLANK(Table1[[#This Row],[Employee ID]])</f>
        <v>0</v>
      </c>
      <c r="AJ1971" t="b">
        <f>ISNUMBER(Table1[[#This Row],[Total Salary  ]])</f>
        <v>1</v>
      </c>
      <c r="AK1971" t="str">
        <f>IFERROR(_xlfn.XLOOKUP(Table1[[#This Row],[Manager ID]],MANAGERS!A:A,MANAGERS!B:B),"Not Found")</f>
        <v>Manager_20</v>
      </c>
    </row>
    <row r="1972" spans="1:37" x14ac:dyDescent="0.2">
      <c r="A1972" t="s">
        <v>2213</v>
      </c>
      <c r="B1972" t="s">
        <v>39</v>
      </c>
      <c r="C1972" t="s">
        <v>15</v>
      </c>
      <c r="D1972" t="s">
        <v>46</v>
      </c>
      <c r="E1972" t="s">
        <v>17</v>
      </c>
      <c r="F1972" s="1">
        <v>45242</v>
      </c>
      <c r="G1972" s="1">
        <v>41051</v>
      </c>
      <c r="H1972">
        <v>87755</v>
      </c>
      <c r="I1972">
        <v>13016</v>
      </c>
      <c r="J1972">
        <v>64</v>
      </c>
      <c r="K1972">
        <v>94</v>
      </c>
      <c r="L1972" t="s">
        <v>18</v>
      </c>
      <c r="M1972">
        <v>104</v>
      </c>
      <c r="N1972">
        <f>Table1[[#This Row],[Basic Salary]]+Table1[[#This Row],[Bonus]]</f>
        <v>100771</v>
      </c>
      <c r="O1972" s="2">
        <f>Table1[[#This Row],[Bonus]]/Table1[[#This Row],[Basic Salary]]</f>
        <v>0.14832203293259644</v>
      </c>
      <c r="P1972">
        <f ca="1">DATEDIF(Table1[[#This Row],[Date of Birth]],TODAY(),"Y")</f>
        <v>14</v>
      </c>
      <c r="Q1972">
        <f ca="1">DATEDIF(Table1[[#This Row],[Joining Date]],TODAY(),"Y")</f>
        <v>2</v>
      </c>
      <c r="R1972" t="str">
        <f ca="1">IF(YEAR(Table1[[#This Row],[Joining Date]])=YEAR(TODAY()),"Yes","No")</f>
        <v>No</v>
      </c>
      <c r="S1972" t="str">
        <f ca="1">IF(Table1[[#This Row],[Experience]]&gt;5,"Yes","No")</f>
        <v>No</v>
      </c>
      <c r="T1972" t="str">
        <f>TEXT(Table1[[#This Row],[Joining Date]],"mmmm")</f>
        <v>November</v>
      </c>
      <c r="U1972" t="str">
        <f>TEXT(Table1[[#This Row],[Joining Date]],"yyyy")</f>
        <v>2023</v>
      </c>
      <c r="V1972" s="5">
        <f ca="1">TODAY()-Table1[[#This Row],[Joining Date]]</f>
        <v>997</v>
      </c>
      <c r="W1972" t="str">
        <f>LEFT(Table1[[#This Row],[Employee Name]],FIND(" ",Table1[[#This Row],[Employee Name]])-1)</f>
        <v>Karan</v>
      </c>
      <c r="X1972" t="str">
        <f>RIGHT(Table1[[#This Row],[Employee Name]],LEN(Table1[[#This Row],[Employee Name]])-FIND(" ",Table1[[#This Row],[Employee Name]]))</f>
        <v>Malhotra</v>
      </c>
      <c r="Y1972" t="str">
        <f>Table1[[#This Row],[Department]]&amp;"-"&amp;Table1[[#This Row],[Employee ID]]</f>
        <v>Support-E02157</v>
      </c>
      <c r="Z1972" t="str">
        <f>LEFT(Table1[[#This Row],[Department]],3)</f>
        <v>Sup</v>
      </c>
      <c r="AA1972" t="str">
        <f>_xlfn.XLOOKUP(Table1[[#This Row],[Manager ID]],MANAGERS!A:A,MANAGERS!B:B)</f>
        <v>Manager_4</v>
      </c>
      <c r="AB1972" t="str" cm="1">
        <f t="array" ref="AB1972">_xlfn.XLOOKUP(Table1[[#This Row],[Manager ID]],Table2[[#All],[Manager ID]],Table2[[#All],[Department Head]])</f>
        <v>Finance</v>
      </c>
      <c r="AC1972" s="2">
        <f>_xlfn.XLOOKUP(Table1[[#This Row],[City]],L:L,O:O)</f>
        <v>0.21356479274849693</v>
      </c>
      <c r="AD1972" t="str" cm="1">
        <f t="array" ref="AD1972">_xlfn.IFS(Table1[[#This Row],[Performance Score]]&gt;=90,"Excellent",Table1[[#This Row],[Performance Score]]&gt;=75,"Good",Table1[[#This Row],[Performance Score]]&gt;=60,"Average",Table1[[#This Row],[Performance Score]]&lt;=60,"Need Improvement")</f>
        <v>Excellent</v>
      </c>
      <c r="AE1972" t="str">
        <f>IF(AND(Table1[[#This Row],[Attendance %]]&gt;=80,(Table1[[#This Row],[Performance Score]]&gt;=80)),"Eligible","Not Eligible")</f>
        <v>Not Eligible</v>
      </c>
      <c r="AF1972" t="str">
        <f>IF(Table1[[#This Row],[Performance Score]]&gt;=80,"High Performer","Low Performer")</f>
        <v>High Performer</v>
      </c>
      <c r="AG1972" t="str" cm="1">
        <f t="array" aca="1" ref="AG1972" ca="1">_xlfn.IFS(Table1[[#This Row],[Experience]]&lt;=3,"Junior",Table1[[#This Row],[Experience]]&lt;=7,"Mid Level",Table1[[#This Row],[Experience]]&gt;=7,"Senior")</f>
        <v>Junior</v>
      </c>
      <c r="AH1972" t="str">
        <f>IF(Table1[[#This Row],[Attendance %]]&gt;75,"OK","Below 75")</f>
        <v>Below 75</v>
      </c>
      <c r="AI1972" t="b">
        <f>ISBLANK(Table1[[#This Row],[Employee ID]])</f>
        <v>0</v>
      </c>
      <c r="AJ1972" t="b">
        <f>ISNUMBER(Table1[[#This Row],[Total Salary  ]])</f>
        <v>1</v>
      </c>
      <c r="AK1972" t="str">
        <f>IFERROR(_xlfn.XLOOKUP(Table1[[#This Row],[Manager ID]],MANAGERS!A:A,MANAGERS!B:B),"Not Found")</f>
        <v>Manager_4</v>
      </c>
    </row>
    <row r="1973" spans="1:37" x14ac:dyDescent="0.2">
      <c r="A1973" t="s">
        <v>4780</v>
      </c>
      <c r="B1973" t="s">
        <v>77</v>
      </c>
      <c r="C1973" t="s">
        <v>15</v>
      </c>
      <c r="D1973" t="s">
        <v>40</v>
      </c>
      <c r="E1973" t="s">
        <v>17</v>
      </c>
      <c r="F1973" s="1">
        <v>42193</v>
      </c>
      <c r="G1973" s="1">
        <v>29567</v>
      </c>
      <c r="H1973">
        <v>93666</v>
      </c>
      <c r="I1973">
        <v>7074</v>
      </c>
      <c r="J1973">
        <v>72</v>
      </c>
      <c r="K1973">
        <v>53</v>
      </c>
      <c r="L1973" t="s">
        <v>34</v>
      </c>
      <c r="M1973">
        <v>110</v>
      </c>
      <c r="N1973">
        <f>Table1[[#This Row],[Basic Salary]]+Table1[[#This Row],[Bonus]]</f>
        <v>100740</v>
      </c>
      <c r="O1973" s="2">
        <f>Table1[[#This Row],[Bonus]]/Table1[[#This Row],[Basic Salary]]</f>
        <v>7.5523669207610014E-2</v>
      </c>
      <c r="P1973">
        <f ca="1">DATEDIF(Table1[[#This Row],[Date of Birth]],TODAY(),"Y")</f>
        <v>45</v>
      </c>
      <c r="Q1973">
        <f ca="1">DATEDIF(Table1[[#This Row],[Joining Date]],TODAY(),"Y")</f>
        <v>11</v>
      </c>
      <c r="R1973" t="str">
        <f ca="1">IF(YEAR(Table1[[#This Row],[Joining Date]])=YEAR(TODAY()),"Yes","No")</f>
        <v>No</v>
      </c>
      <c r="S1973" t="str">
        <f ca="1">IF(Table1[[#This Row],[Experience]]&gt;5,"Yes","No")</f>
        <v>Yes</v>
      </c>
      <c r="T1973" t="str">
        <f>TEXT(Table1[[#This Row],[Joining Date]],"mmmm")</f>
        <v>July</v>
      </c>
      <c r="U1973" t="str">
        <f>TEXT(Table1[[#This Row],[Joining Date]],"yyyy")</f>
        <v>2015</v>
      </c>
      <c r="V1973" s="5">
        <f ca="1">TODAY()-Table1[[#This Row],[Joining Date]]</f>
        <v>4046</v>
      </c>
      <c r="W1973" t="str">
        <f>LEFT(Table1[[#This Row],[Employee Name]],FIND(" ",Table1[[#This Row],[Employee Name]])-1)</f>
        <v>Rohan</v>
      </c>
      <c r="X1973" t="str">
        <f>RIGHT(Table1[[#This Row],[Employee Name]],LEN(Table1[[#This Row],[Employee Name]])-FIND(" ",Table1[[#This Row],[Employee Name]]))</f>
        <v>Gupta</v>
      </c>
      <c r="Y1973" t="str">
        <f>Table1[[#This Row],[Department]]&amp;"-"&amp;Table1[[#This Row],[Employee ID]]</f>
        <v>IT-E04724</v>
      </c>
      <c r="Z1973" t="str">
        <f>LEFT(Table1[[#This Row],[Department]],3)</f>
        <v>IT</v>
      </c>
      <c r="AA1973" t="str">
        <f>_xlfn.XLOOKUP(Table1[[#This Row],[Manager ID]],MANAGERS!A:A,MANAGERS!B:B)</f>
        <v>Manager_10</v>
      </c>
      <c r="AB1973" t="str" cm="1">
        <f t="array" ref="AB1973">_xlfn.XLOOKUP(Table1[[#This Row],[Manager ID]],Table2[[#All],[Manager ID]],Table2[[#All],[Department Head]])</f>
        <v>HR</v>
      </c>
      <c r="AC1973" s="2">
        <f>_xlfn.XLOOKUP(Table1[[#This Row],[City]],L:L,O:O)</f>
        <v>0.24030340748661314</v>
      </c>
      <c r="AD1973" t="str" cm="1">
        <f t="array" ref="AD1973">_xlfn.IFS(Table1[[#This Row],[Performance Score]]&gt;=90,"Excellent",Table1[[#This Row],[Performance Score]]&gt;=75,"Good",Table1[[#This Row],[Performance Score]]&gt;=60,"Average",Table1[[#This Row],[Performance Score]]&lt;=60,"Need Improvement")</f>
        <v>Need Improvement</v>
      </c>
      <c r="AE1973" t="str">
        <f>IF(AND(Table1[[#This Row],[Attendance %]]&gt;=80,(Table1[[#This Row],[Performance Score]]&gt;=80)),"Eligible","Not Eligible")</f>
        <v>Not Eligible</v>
      </c>
      <c r="AF1973" t="str">
        <f>IF(Table1[[#This Row],[Performance Score]]&gt;=80,"High Performer","Low Performer")</f>
        <v>Low Performer</v>
      </c>
      <c r="AG1973" t="str" cm="1">
        <f t="array" aca="1" ref="AG1973" ca="1">_xlfn.IFS(Table1[[#This Row],[Experience]]&lt;=3,"Junior",Table1[[#This Row],[Experience]]&lt;=7,"Mid Level",Table1[[#This Row],[Experience]]&gt;=7,"Senior")</f>
        <v>Senior</v>
      </c>
      <c r="AH1973" t="str">
        <f>IF(Table1[[#This Row],[Attendance %]]&gt;75,"OK","Below 75")</f>
        <v>Below 75</v>
      </c>
      <c r="AI1973" t="b">
        <f>ISBLANK(Table1[[#This Row],[Employee ID]])</f>
        <v>0</v>
      </c>
      <c r="AJ1973" t="b">
        <f>ISNUMBER(Table1[[#This Row],[Total Salary  ]])</f>
        <v>1</v>
      </c>
      <c r="AK1973" t="str">
        <f>IFERROR(_xlfn.XLOOKUP(Table1[[#This Row],[Manager ID]],MANAGERS!A:A,MANAGERS!B:B),"Not Found")</f>
        <v>Manager_10</v>
      </c>
    </row>
    <row r="1974" spans="1:37" x14ac:dyDescent="0.2">
      <c r="A1974" t="s">
        <v>3434</v>
      </c>
      <c r="B1974" t="s">
        <v>42</v>
      </c>
      <c r="C1974" t="s">
        <v>15</v>
      </c>
      <c r="D1974" t="s">
        <v>46</v>
      </c>
      <c r="E1974" t="s">
        <v>17</v>
      </c>
      <c r="F1974" s="1">
        <v>43129</v>
      </c>
      <c r="G1974" s="1">
        <v>32456</v>
      </c>
      <c r="H1974">
        <v>84886</v>
      </c>
      <c r="I1974">
        <v>15842</v>
      </c>
      <c r="J1974">
        <v>73</v>
      </c>
      <c r="K1974">
        <v>76</v>
      </c>
      <c r="L1974" t="s">
        <v>53</v>
      </c>
      <c r="M1974">
        <v>114</v>
      </c>
      <c r="N1974">
        <f>Table1[[#This Row],[Basic Salary]]+Table1[[#This Row],[Bonus]]</f>
        <v>100728</v>
      </c>
      <c r="O1974" s="2">
        <f>Table1[[#This Row],[Bonus]]/Table1[[#This Row],[Basic Salary]]</f>
        <v>0.18662677002096931</v>
      </c>
      <c r="P1974">
        <f ca="1">DATEDIF(Table1[[#This Row],[Date of Birth]],TODAY(),"Y")</f>
        <v>37</v>
      </c>
      <c r="Q1974">
        <f ca="1">DATEDIF(Table1[[#This Row],[Joining Date]],TODAY(),"Y")</f>
        <v>8</v>
      </c>
      <c r="R1974" t="str">
        <f ca="1">IF(YEAR(Table1[[#This Row],[Joining Date]])=YEAR(TODAY()),"Yes","No")</f>
        <v>No</v>
      </c>
      <c r="S1974" t="str">
        <f ca="1">IF(Table1[[#This Row],[Experience]]&gt;5,"Yes","No")</f>
        <v>Yes</v>
      </c>
      <c r="T1974" t="str">
        <f>TEXT(Table1[[#This Row],[Joining Date]],"mmmm")</f>
        <v>January</v>
      </c>
      <c r="U1974" t="str">
        <f>TEXT(Table1[[#This Row],[Joining Date]],"yyyy")</f>
        <v>2018</v>
      </c>
      <c r="V1974" s="5">
        <f ca="1">TODAY()-Table1[[#This Row],[Joining Date]]</f>
        <v>3110</v>
      </c>
      <c r="W1974" t="str">
        <f>LEFT(Table1[[#This Row],[Employee Name]],FIND(" ",Table1[[#This Row],[Employee Name]])-1)</f>
        <v>Krishna</v>
      </c>
      <c r="X1974" t="str">
        <f>RIGHT(Table1[[#This Row],[Employee Name]],LEN(Table1[[#This Row],[Employee Name]])-FIND(" ",Table1[[#This Row],[Employee Name]]))</f>
        <v>Chaitanya</v>
      </c>
      <c r="Y1974" t="str">
        <f>Table1[[#This Row],[Department]]&amp;"-"&amp;Table1[[#This Row],[Employee ID]]</f>
        <v>Support-E03378</v>
      </c>
      <c r="Z1974" t="str">
        <f>LEFT(Table1[[#This Row],[Department]],3)</f>
        <v>Sup</v>
      </c>
      <c r="AA1974" t="str">
        <f>_xlfn.XLOOKUP(Table1[[#This Row],[Manager ID]],MANAGERS!A:A,MANAGERS!B:B)</f>
        <v>Manager_14</v>
      </c>
      <c r="AB1974" t="str" cm="1">
        <f t="array" ref="AB1974">_xlfn.XLOOKUP(Table1[[#This Row],[Manager ID]],Table2[[#All],[Manager ID]],Table2[[#All],[Department Head]])</f>
        <v>Marketing</v>
      </c>
      <c r="AC1974" s="2">
        <f>_xlfn.XLOOKUP(Table1[[#This Row],[City]],L:L,O:O)</f>
        <v>0.23685887225230964</v>
      </c>
      <c r="AD1974" t="str" cm="1">
        <f t="array" ref="AD1974">_xlfn.IFS(Table1[[#This Row],[Performance Score]]&gt;=90,"Excellent",Table1[[#This Row],[Performance Score]]&gt;=75,"Good",Table1[[#This Row],[Performance Score]]&gt;=60,"Average",Table1[[#This Row],[Performance Score]]&lt;=60,"Need Improvement")</f>
        <v>Good</v>
      </c>
      <c r="AE1974" t="str">
        <f>IF(AND(Table1[[#This Row],[Attendance %]]&gt;=80,(Table1[[#This Row],[Performance Score]]&gt;=80)),"Eligible","Not Eligible")</f>
        <v>Not Eligible</v>
      </c>
      <c r="AF1974" t="str">
        <f>IF(Table1[[#This Row],[Performance Score]]&gt;=80,"High Performer","Low Performer")</f>
        <v>Low Performer</v>
      </c>
      <c r="AG1974" t="str" cm="1">
        <f t="array" aca="1" ref="AG1974" ca="1">_xlfn.IFS(Table1[[#This Row],[Experience]]&lt;=3,"Junior",Table1[[#This Row],[Experience]]&lt;=7,"Mid Level",Table1[[#This Row],[Experience]]&gt;=7,"Senior")</f>
        <v>Senior</v>
      </c>
      <c r="AH1974" t="str">
        <f>IF(Table1[[#This Row],[Attendance %]]&gt;75,"OK","Below 75")</f>
        <v>Below 75</v>
      </c>
      <c r="AI1974" t="b">
        <f>ISBLANK(Table1[[#This Row],[Employee ID]])</f>
        <v>0</v>
      </c>
      <c r="AJ1974" t="b">
        <f>ISNUMBER(Table1[[#This Row],[Total Salary  ]])</f>
        <v>1</v>
      </c>
      <c r="AK1974" t="str">
        <f>IFERROR(_xlfn.XLOOKUP(Table1[[#This Row],[Manager ID]],MANAGERS!A:A,MANAGERS!B:B),"Not Found")</f>
        <v>Manager_14</v>
      </c>
    </row>
    <row r="1975" spans="1:37" x14ac:dyDescent="0.2">
      <c r="A1975" t="s">
        <v>1055</v>
      </c>
      <c r="B1975" t="s">
        <v>60</v>
      </c>
      <c r="C1975" t="s">
        <v>15</v>
      </c>
      <c r="D1975" t="s">
        <v>16</v>
      </c>
      <c r="E1975" t="s">
        <v>26</v>
      </c>
      <c r="F1975" s="1">
        <v>42042</v>
      </c>
      <c r="G1975" s="1">
        <v>38040</v>
      </c>
      <c r="H1975">
        <v>85372</v>
      </c>
      <c r="I1975">
        <v>15352</v>
      </c>
      <c r="J1975">
        <v>69</v>
      </c>
      <c r="K1975">
        <v>92</v>
      </c>
      <c r="L1975" t="s">
        <v>31</v>
      </c>
      <c r="M1975">
        <v>108</v>
      </c>
      <c r="N1975">
        <f>Table1[[#This Row],[Basic Salary]]+Table1[[#This Row],[Bonus]]</f>
        <v>100724</v>
      </c>
      <c r="O1975" s="2">
        <f>Table1[[#This Row],[Bonus]]/Table1[[#This Row],[Basic Salary]]</f>
        <v>0.1798247669024973</v>
      </c>
      <c r="P1975">
        <f ca="1">DATEDIF(Table1[[#This Row],[Date of Birth]],TODAY(),"Y")</f>
        <v>22</v>
      </c>
      <c r="Q1975">
        <f ca="1">DATEDIF(Table1[[#This Row],[Joining Date]],TODAY(),"Y")</f>
        <v>11</v>
      </c>
      <c r="R1975" t="str">
        <f ca="1">IF(YEAR(Table1[[#This Row],[Joining Date]])=YEAR(TODAY()),"Yes","No")</f>
        <v>No</v>
      </c>
      <c r="S1975" t="str">
        <f ca="1">IF(Table1[[#This Row],[Experience]]&gt;5,"Yes","No")</f>
        <v>Yes</v>
      </c>
      <c r="T1975" t="str">
        <f>TEXT(Table1[[#This Row],[Joining Date]],"mmmm")</f>
        <v>February</v>
      </c>
      <c r="U1975" t="str">
        <f>TEXT(Table1[[#This Row],[Joining Date]],"yyyy")</f>
        <v>2015</v>
      </c>
      <c r="V1975" s="5">
        <f ca="1">TODAY()-Table1[[#This Row],[Joining Date]]</f>
        <v>4197</v>
      </c>
      <c r="W1975" t="str">
        <f>LEFT(Table1[[#This Row],[Employee Name]],FIND(" ",Table1[[#This Row],[Employee Name]])-1)</f>
        <v>Gayathri</v>
      </c>
      <c r="X1975" t="str">
        <f>RIGHT(Table1[[#This Row],[Employee Name]],LEN(Table1[[#This Row],[Employee Name]])-FIND(" ",Table1[[#This Row],[Employee Name]]))</f>
        <v>Iyer</v>
      </c>
      <c r="Y1975" t="str">
        <f>Table1[[#This Row],[Department]]&amp;"-"&amp;Table1[[#This Row],[Employee ID]]</f>
        <v>HR-E00999</v>
      </c>
      <c r="Z1975" t="str">
        <f>LEFT(Table1[[#This Row],[Department]],3)</f>
        <v>HR</v>
      </c>
      <c r="AA1975" t="str">
        <f>_xlfn.XLOOKUP(Table1[[#This Row],[Manager ID]],MANAGERS!A:A,MANAGERS!B:B)</f>
        <v>Manager_8</v>
      </c>
      <c r="AB1975" t="str" cm="1">
        <f t="array" ref="AB1975">_xlfn.XLOOKUP(Table1[[#This Row],[Manager ID]],Table2[[#All],[Manager ID]],Table2[[#All],[Department Head]])</f>
        <v>Sales</v>
      </c>
      <c r="AC1975" s="2">
        <f>_xlfn.XLOOKUP(Table1[[#This Row],[City]],L:L,O:O)</f>
        <v>0.241864189087755</v>
      </c>
      <c r="AD1975" t="str" cm="1">
        <f t="array" ref="AD1975">_xlfn.IFS(Table1[[#This Row],[Performance Score]]&gt;=90,"Excellent",Table1[[#This Row],[Performance Score]]&gt;=75,"Good",Table1[[#This Row],[Performance Score]]&gt;=60,"Average",Table1[[#This Row],[Performance Score]]&lt;=60,"Need Improvement")</f>
        <v>Excellent</v>
      </c>
      <c r="AE1975" t="str">
        <f>IF(AND(Table1[[#This Row],[Attendance %]]&gt;=80,(Table1[[#This Row],[Performance Score]]&gt;=80)),"Eligible","Not Eligible")</f>
        <v>Not Eligible</v>
      </c>
      <c r="AF1975" t="str">
        <f>IF(Table1[[#This Row],[Performance Score]]&gt;=80,"High Performer","Low Performer")</f>
        <v>High Performer</v>
      </c>
      <c r="AG1975" t="str" cm="1">
        <f t="array" aca="1" ref="AG1975" ca="1">_xlfn.IFS(Table1[[#This Row],[Experience]]&lt;=3,"Junior",Table1[[#This Row],[Experience]]&lt;=7,"Mid Level",Table1[[#This Row],[Experience]]&gt;=7,"Senior")</f>
        <v>Senior</v>
      </c>
      <c r="AH1975" t="str">
        <f>IF(Table1[[#This Row],[Attendance %]]&gt;75,"OK","Below 75")</f>
        <v>Below 75</v>
      </c>
      <c r="AI1975" t="b">
        <f>ISBLANK(Table1[[#This Row],[Employee ID]])</f>
        <v>0</v>
      </c>
      <c r="AJ1975" t="b">
        <f>ISNUMBER(Table1[[#This Row],[Total Salary  ]])</f>
        <v>1</v>
      </c>
      <c r="AK1975" t="str">
        <f>IFERROR(_xlfn.XLOOKUP(Table1[[#This Row],[Manager ID]],MANAGERS!A:A,MANAGERS!B:B),"Not Found")</f>
        <v>Manager_8</v>
      </c>
    </row>
    <row r="1976" spans="1:37" x14ac:dyDescent="0.2">
      <c r="A1976" t="s">
        <v>3673</v>
      </c>
      <c r="B1976" t="s">
        <v>42</v>
      </c>
      <c r="C1976" t="s">
        <v>21</v>
      </c>
      <c r="D1976" t="s">
        <v>25</v>
      </c>
      <c r="E1976" t="s">
        <v>65</v>
      </c>
      <c r="F1976" s="1">
        <v>44296</v>
      </c>
      <c r="G1976" s="1">
        <v>38782</v>
      </c>
      <c r="H1976">
        <v>71972</v>
      </c>
      <c r="I1976">
        <v>28729</v>
      </c>
      <c r="J1976">
        <v>99</v>
      </c>
      <c r="K1976">
        <v>45</v>
      </c>
      <c r="L1976" t="s">
        <v>18</v>
      </c>
      <c r="M1976">
        <v>101</v>
      </c>
      <c r="N1976">
        <f>Table1[[#This Row],[Basic Salary]]+Table1[[#This Row],[Bonus]]</f>
        <v>100701</v>
      </c>
      <c r="O1976" s="2">
        <f>Table1[[#This Row],[Bonus]]/Table1[[#This Row],[Basic Salary]]</f>
        <v>0.39916912132495969</v>
      </c>
      <c r="P1976">
        <f ca="1">DATEDIF(Table1[[#This Row],[Date of Birth]],TODAY(),"Y")</f>
        <v>20</v>
      </c>
      <c r="Q1976">
        <f ca="1">DATEDIF(Table1[[#This Row],[Joining Date]],TODAY(),"Y")</f>
        <v>5</v>
      </c>
      <c r="R1976" t="str">
        <f ca="1">IF(YEAR(Table1[[#This Row],[Joining Date]])=YEAR(TODAY()),"Yes","No")</f>
        <v>No</v>
      </c>
      <c r="S1976" t="str">
        <f ca="1">IF(Table1[[#This Row],[Experience]]&gt;5,"Yes","No")</f>
        <v>No</v>
      </c>
      <c r="T1976" t="str">
        <f>TEXT(Table1[[#This Row],[Joining Date]],"mmmm")</f>
        <v>April</v>
      </c>
      <c r="U1976" t="str">
        <f>TEXT(Table1[[#This Row],[Joining Date]],"yyyy")</f>
        <v>2021</v>
      </c>
      <c r="V1976" s="5">
        <f ca="1">TODAY()-Table1[[#This Row],[Joining Date]]</f>
        <v>1943</v>
      </c>
      <c r="W1976" t="str">
        <f>LEFT(Table1[[#This Row],[Employee Name]],FIND(" ",Table1[[#This Row],[Employee Name]])-1)</f>
        <v>Krishna</v>
      </c>
      <c r="X1976" t="str">
        <f>RIGHT(Table1[[#This Row],[Employee Name]],LEN(Table1[[#This Row],[Employee Name]])-FIND(" ",Table1[[#This Row],[Employee Name]]))</f>
        <v>Chaitanya</v>
      </c>
      <c r="Y1976" t="str">
        <f>Table1[[#This Row],[Department]]&amp;"-"&amp;Table1[[#This Row],[Employee ID]]</f>
        <v>Finance-E03617</v>
      </c>
      <c r="Z1976" t="str">
        <f>LEFT(Table1[[#This Row],[Department]],3)</f>
        <v>Fin</v>
      </c>
      <c r="AA1976" t="str">
        <f>_xlfn.XLOOKUP(Table1[[#This Row],[Manager ID]],MANAGERS!A:A,MANAGERS!B:B)</f>
        <v>Manager_1</v>
      </c>
      <c r="AB1976" t="str" cm="1">
        <f t="array" ref="AB1976">_xlfn.XLOOKUP(Table1[[#This Row],[Manager ID]],Table2[[#All],[Manager ID]],Table2[[#All],[Department Head]])</f>
        <v>Support</v>
      </c>
      <c r="AC1976" s="2">
        <f>_xlfn.XLOOKUP(Table1[[#This Row],[City]],L:L,O:O)</f>
        <v>0.21356479274849693</v>
      </c>
      <c r="AD1976" t="str" cm="1">
        <f t="array" ref="AD1976">_xlfn.IFS(Table1[[#This Row],[Performance Score]]&gt;=90,"Excellent",Table1[[#This Row],[Performance Score]]&gt;=75,"Good",Table1[[#This Row],[Performance Score]]&gt;=60,"Average",Table1[[#This Row],[Performance Score]]&lt;=60,"Need Improvement")</f>
        <v>Need Improvement</v>
      </c>
      <c r="AE1976" t="str">
        <f>IF(AND(Table1[[#This Row],[Attendance %]]&gt;=80,(Table1[[#This Row],[Performance Score]]&gt;=80)),"Eligible","Not Eligible")</f>
        <v>Not Eligible</v>
      </c>
      <c r="AF1976" t="str">
        <f>IF(Table1[[#This Row],[Performance Score]]&gt;=80,"High Performer","Low Performer")</f>
        <v>Low Performer</v>
      </c>
      <c r="AG1976" t="str" cm="1">
        <f t="array" aca="1" ref="AG1976" ca="1">_xlfn.IFS(Table1[[#This Row],[Experience]]&lt;=3,"Junior",Table1[[#This Row],[Experience]]&lt;=7,"Mid Level",Table1[[#This Row],[Experience]]&gt;=7,"Senior")</f>
        <v>Mid Level</v>
      </c>
      <c r="AH1976" t="str">
        <f>IF(Table1[[#This Row],[Attendance %]]&gt;75,"OK","Below 75")</f>
        <v>OK</v>
      </c>
      <c r="AI1976" t="b">
        <f>ISBLANK(Table1[[#This Row],[Employee ID]])</f>
        <v>0</v>
      </c>
      <c r="AJ1976" t="b">
        <f>ISNUMBER(Table1[[#This Row],[Total Salary  ]])</f>
        <v>1</v>
      </c>
      <c r="AK1976" t="str">
        <f>IFERROR(_xlfn.XLOOKUP(Table1[[#This Row],[Manager ID]],MANAGERS!A:A,MANAGERS!B:B),"Not Found")</f>
        <v>Manager_1</v>
      </c>
    </row>
    <row r="1977" spans="1:37" x14ac:dyDescent="0.2">
      <c r="A1977" t="s">
        <v>1970</v>
      </c>
      <c r="B1977" t="s">
        <v>50</v>
      </c>
      <c r="C1977" t="s">
        <v>15</v>
      </c>
      <c r="D1977" t="s">
        <v>25</v>
      </c>
      <c r="E1977" t="s">
        <v>65</v>
      </c>
      <c r="F1977" s="1">
        <v>43336</v>
      </c>
      <c r="G1977" s="1">
        <v>39924</v>
      </c>
      <c r="H1977">
        <v>72669</v>
      </c>
      <c r="I1977">
        <v>28018</v>
      </c>
      <c r="J1977">
        <v>75</v>
      </c>
      <c r="K1977">
        <v>90</v>
      </c>
      <c r="L1977" t="s">
        <v>23</v>
      </c>
      <c r="M1977">
        <v>118</v>
      </c>
      <c r="N1977">
        <f>Table1[[#This Row],[Basic Salary]]+Table1[[#This Row],[Bonus]]</f>
        <v>100687</v>
      </c>
      <c r="O1977" s="2">
        <f>Table1[[#This Row],[Bonus]]/Table1[[#This Row],[Basic Salary]]</f>
        <v>0.38555642708720361</v>
      </c>
      <c r="P1977">
        <f ca="1">DATEDIF(Table1[[#This Row],[Date of Birth]],TODAY(),"Y")</f>
        <v>17</v>
      </c>
      <c r="Q1977">
        <f ca="1">DATEDIF(Table1[[#This Row],[Joining Date]],TODAY(),"Y")</f>
        <v>7</v>
      </c>
      <c r="R1977" t="str">
        <f ca="1">IF(YEAR(Table1[[#This Row],[Joining Date]])=YEAR(TODAY()),"Yes","No")</f>
        <v>No</v>
      </c>
      <c r="S1977" t="str">
        <f ca="1">IF(Table1[[#This Row],[Experience]]&gt;5,"Yes","No")</f>
        <v>Yes</v>
      </c>
      <c r="T1977" t="str">
        <f>TEXT(Table1[[#This Row],[Joining Date]],"mmmm")</f>
        <v>August</v>
      </c>
      <c r="U1977" t="str">
        <f>TEXT(Table1[[#This Row],[Joining Date]],"yyyy")</f>
        <v>2018</v>
      </c>
      <c r="V1977" s="5">
        <f ca="1">TODAY()-Table1[[#This Row],[Joining Date]]</f>
        <v>2903</v>
      </c>
      <c r="W1977" t="str">
        <f>LEFT(Table1[[#This Row],[Employee Name]],FIND(" ",Table1[[#This Row],[Employee Name]])-1)</f>
        <v>Ravi</v>
      </c>
      <c r="X1977" t="str">
        <f>RIGHT(Table1[[#This Row],[Employee Name]],LEN(Table1[[#This Row],[Employee Name]])-FIND(" ",Table1[[#This Row],[Employee Name]]))</f>
        <v>Teja</v>
      </c>
      <c r="Y1977" t="str">
        <f>Table1[[#This Row],[Department]]&amp;"-"&amp;Table1[[#This Row],[Employee ID]]</f>
        <v>Finance-E01914</v>
      </c>
      <c r="Z1977" t="str">
        <f>LEFT(Table1[[#This Row],[Department]],3)</f>
        <v>Fin</v>
      </c>
      <c r="AA1977" t="str">
        <f>_xlfn.XLOOKUP(Table1[[#This Row],[Manager ID]],MANAGERS!A:A,MANAGERS!B:B)</f>
        <v>Manager_18</v>
      </c>
      <c r="AB1977" t="str" cm="1">
        <f t="array" ref="AB1977">_xlfn.XLOOKUP(Table1[[#This Row],[Manager ID]],Table2[[#All],[Manager ID]],Table2[[#All],[Department Head]])</f>
        <v>Support</v>
      </c>
      <c r="AC1977" s="2">
        <f>_xlfn.XLOOKUP(Table1[[#This Row],[City]],L:L,O:O)</f>
        <v>0.23486488519629886</v>
      </c>
      <c r="AD1977" t="str" cm="1">
        <f t="array" ref="AD1977">_xlfn.IFS(Table1[[#This Row],[Performance Score]]&gt;=90,"Excellent",Table1[[#This Row],[Performance Score]]&gt;=75,"Good",Table1[[#This Row],[Performance Score]]&gt;=60,"Average",Table1[[#This Row],[Performance Score]]&lt;=60,"Need Improvement")</f>
        <v>Excellent</v>
      </c>
      <c r="AE1977" t="str">
        <f>IF(AND(Table1[[#This Row],[Attendance %]]&gt;=80,(Table1[[#This Row],[Performance Score]]&gt;=80)),"Eligible","Not Eligible")</f>
        <v>Not Eligible</v>
      </c>
      <c r="AF1977" t="str">
        <f>IF(Table1[[#This Row],[Performance Score]]&gt;=80,"High Performer","Low Performer")</f>
        <v>High Performer</v>
      </c>
      <c r="AG1977" t="str" cm="1">
        <f t="array" aca="1" ref="AG1977" ca="1">_xlfn.IFS(Table1[[#This Row],[Experience]]&lt;=3,"Junior",Table1[[#This Row],[Experience]]&lt;=7,"Mid Level",Table1[[#This Row],[Experience]]&gt;=7,"Senior")</f>
        <v>Mid Level</v>
      </c>
      <c r="AH1977" t="str">
        <f>IF(Table1[[#This Row],[Attendance %]]&gt;75,"OK","Below 75")</f>
        <v>Below 75</v>
      </c>
      <c r="AI1977" t="b">
        <f>ISBLANK(Table1[[#This Row],[Employee ID]])</f>
        <v>0</v>
      </c>
      <c r="AJ1977" t="b">
        <f>ISNUMBER(Table1[[#This Row],[Total Salary  ]])</f>
        <v>1</v>
      </c>
      <c r="AK1977" t="str">
        <f>IFERROR(_xlfn.XLOOKUP(Table1[[#This Row],[Manager ID]],MANAGERS!A:A,MANAGERS!B:B),"Not Found")</f>
        <v>Manager_18</v>
      </c>
    </row>
    <row r="1978" spans="1:37" x14ac:dyDescent="0.2">
      <c r="A1978" t="s">
        <v>4629</v>
      </c>
      <c r="B1978" t="s">
        <v>69</v>
      </c>
      <c r="C1978" t="s">
        <v>15</v>
      </c>
      <c r="D1978" t="s">
        <v>40</v>
      </c>
      <c r="E1978" t="s">
        <v>26</v>
      </c>
      <c r="F1978" s="1">
        <v>45756</v>
      </c>
      <c r="G1978" s="1">
        <v>41033</v>
      </c>
      <c r="H1978">
        <v>81301</v>
      </c>
      <c r="I1978">
        <v>19384</v>
      </c>
      <c r="J1978">
        <v>78</v>
      </c>
      <c r="K1978">
        <v>67</v>
      </c>
      <c r="L1978" t="s">
        <v>23</v>
      </c>
      <c r="M1978">
        <v>111</v>
      </c>
      <c r="N1978">
        <f>Table1[[#This Row],[Basic Salary]]+Table1[[#This Row],[Bonus]]</f>
        <v>100685</v>
      </c>
      <c r="O1978" s="2">
        <f>Table1[[#This Row],[Bonus]]/Table1[[#This Row],[Basic Salary]]</f>
        <v>0.23842265162790124</v>
      </c>
      <c r="P1978">
        <f ca="1">DATEDIF(Table1[[#This Row],[Date of Birth]],TODAY(),"Y")</f>
        <v>14</v>
      </c>
      <c r="Q1978">
        <f ca="1">DATEDIF(Table1[[#This Row],[Joining Date]],TODAY(),"Y")</f>
        <v>1</v>
      </c>
      <c r="R1978" t="str">
        <f ca="1">IF(YEAR(Table1[[#This Row],[Joining Date]])=YEAR(TODAY()),"Yes","No")</f>
        <v>No</v>
      </c>
      <c r="S1978" t="str">
        <f ca="1">IF(Table1[[#This Row],[Experience]]&gt;5,"Yes","No")</f>
        <v>No</v>
      </c>
      <c r="T1978" t="str">
        <f>TEXT(Table1[[#This Row],[Joining Date]],"mmmm")</f>
        <v>April</v>
      </c>
      <c r="U1978" t="str">
        <f>TEXT(Table1[[#This Row],[Joining Date]],"yyyy")</f>
        <v>2025</v>
      </c>
      <c r="V1978" s="5">
        <f ca="1">TODAY()-Table1[[#This Row],[Joining Date]]</f>
        <v>483</v>
      </c>
      <c r="W1978" t="str">
        <f>LEFT(Table1[[#This Row],[Employee Name]],FIND(" ",Table1[[#This Row],[Employee Name]])-1)</f>
        <v>Neha</v>
      </c>
      <c r="X1978" t="str">
        <f>RIGHT(Table1[[#This Row],[Employee Name]],LEN(Table1[[#This Row],[Employee Name]])-FIND(" ",Table1[[#This Row],[Employee Name]]))</f>
        <v>Kulkarni</v>
      </c>
      <c r="Y1978" t="str">
        <f>Table1[[#This Row],[Department]]&amp;"-"&amp;Table1[[#This Row],[Employee ID]]</f>
        <v>IT-E04573</v>
      </c>
      <c r="Z1978" t="str">
        <f>LEFT(Table1[[#This Row],[Department]],3)</f>
        <v>IT</v>
      </c>
      <c r="AA1978" t="str">
        <f>_xlfn.XLOOKUP(Table1[[#This Row],[Manager ID]],MANAGERS!A:A,MANAGERS!B:B)</f>
        <v>Manager_11</v>
      </c>
      <c r="AB1978" t="str" cm="1">
        <f t="array" ref="AB1978">_xlfn.XLOOKUP(Table1[[#This Row],[Manager ID]],Table2[[#All],[Manager ID]],Table2[[#All],[Department Head]])</f>
        <v>Marketing</v>
      </c>
      <c r="AC1978" s="2">
        <f>_xlfn.XLOOKUP(Table1[[#This Row],[City]],L:L,O:O)</f>
        <v>0.23486488519629886</v>
      </c>
      <c r="AD1978" t="str" cm="1">
        <f t="array" ref="AD1978">_xlfn.IFS(Table1[[#This Row],[Performance Score]]&gt;=90,"Excellent",Table1[[#This Row],[Performance Score]]&gt;=75,"Good",Table1[[#This Row],[Performance Score]]&gt;=60,"Average",Table1[[#This Row],[Performance Score]]&lt;=60,"Need Improvement")</f>
        <v>Average</v>
      </c>
      <c r="AE1978" t="str">
        <f>IF(AND(Table1[[#This Row],[Attendance %]]&gt;=80,(Table1[[#This Row],[Performance Score]]&gt;=80)),"Eligible","Not Eligible")</f>
        <v>Not Eligible</v>
      </c>
      <c r="AF1978" t="str">
        <f>IF(Table1[[#This Row],[Performance Score]]&gt;=80,"High Performer","Low Performer")</f>
        <v>Low Performer</v>
      </c>
      <c r="AG1978" t="str" cm="1">
        <f t="array" aca="1" ref="AG1978" ca="1">_xlfn.IFS(Table1[[#This Row],[Experience]]&lt;=3,"Junior",Table1[[#This Row],[Experience]]&lt;=7,"Mid Level",Table1[[#This Row],[Experience]]&gt;=7,"Senior")</f>
        <v>Junior</v>
      </c>
      <c r="AH1978" t="str">
        <f>IF(Table1[[#This Row],[Attendance %]]&gt;75,"OK","Below 75")</f>
        <v>OK</v>
      </c>
      <c r="AI1978" t="b">
        <f>ISBLANK(Table1[[#This Row],[Employee ID]])</f>
        <v>0</v>
      </c>
      <c r="AJ1978" t="b">
        <f>ISNUMBER(Table1[[#This Row],[Total Salary  ]])</f>
        <v>1</v>
      </c>
      <c r="AK1978" t="str">
        <f>IFERROR(_xlfn.XLOOKUP(Table1[[#This Row],[Manager ID]],MANAGERS!A:A,MANAGERS!B:B),"Not Found")</f>
        <v>Manager_11</v>
      </c>
    </row>
    <row r="1979" spans="1:37" x14ac:dyDescent="0.2">
      <c r="A1979" t="s">
        <v>3939</v>
      </c>
      <c r="B1979" t="s">
        <v>129</v>
      </c>
      <c r="C1979" t="s">
        <v>21</v>
      </c>
      <c r="D1979" t="s">
        <v>25</v>
      </c>
      <c r="E1979" t="s">
        <v>26</v>
      </c>
      <c r="F1979" s="1">
        <v>45197</v>
      </c>
      <c r="G1979" s="1">
        <v>38936</v>
      </c>
      <c r="H1979">
        <v>87120</v>
      </c>
      <c r="I1979">
        <v>13534</v>
      </c>
      <c r="J1979">
        <v>99</v>
      </c>
      <c r="K1979">
        <v>52</v>
      </c>
      <c r="L1979" t="s">
        <v>31</v>
      </c>
      <c r="M1979">
        <v>109</v>
      </c>
      <c r="N1979">
        <f>Table1[[#This Row],[Basic Salary]]+Table1[[#This Row],[Bonus]]</f>
        <v>100654</v>
      </c>
      <c r="O1979" s="2">
        <f>Table1[[#This Row],[Bonus]]/Table1[[#This Row],[Basic Salary]]</f>
        <v>0.15534894398530763</v>
      </c>
      <c r="P1979">
        <f ca="1">DATEDIF(Table1[[#This Row],[Date of Birth]],TODAY(),"Y")</f>
        <v>19</v>
      </c>
      <c r="Q1979">
        <f ca="1">DATEDIF(Table1[[#This Row],[Joining Date]],TODAY(),"Y")</f>
        <v>2</v>
      </c>
      <c r="R1979" t="str">
        <f ca="1">IF(YEAR(Table1[[#This Row],[Joining Date]])=YEAR(TODAY()),"Yes","No")</f>
        <v>No</v>
      </c>
      <c r="S1979" t="str">
        <f ca="1">IF(Table1[[#This Row],[Experience]]&gt;5,"Yes","No")</f>
        <v>No</v>
      </c>
      <c r="T1979" t="str">
        <f>TEXT(Table1[[#This Row],[Joining Date]],"mmmm")</f>
        <v>September</v>
      </c>
      <c r="U1979" t="str">
        <f>TEXT(Table1[[#This Row],[Joining Date]],"yyyy")</f>
        <v>2023</v>
      </c>
      <c r="V1979" s="5">
        <f ca="1">TODAY()-Table1[[#This Row],[Joining Date]]</f>
        <v>1042</v>
      </c>
      <c r="W1979" t="str">
        <f>LEFT(Table1[[#This Row],[Employee Name]],FIND(" ",Table1[[#This Row],[Employee Name]])-1)</f>
        <v>Aarav</v>
      </c>
      <c r="X1979" t="str">
        <f>RIGHT(Table1[[#This Row],[Employee Name]],LEN(Table1[[#This Row],[Employee Name]])-FIND(" ",Table1[[#This Row],[Employee Name]]))</f>
        <v>Sharma</v>
      </c>
      <c r="Y1979" t="str">
        <f>Table1[[#This Row],[Department]]&amp;"-"&amp;Table1[[#This Row],[Employee ID]]</f>
        <v>Finance-E03883</v>
      </c>
      <c r="Z1979" t="str">
        <f>LEFT(Table1[[#This Row],[Department]],3)</f>
        <v>Fin</v>
      </c>
      <c r="AA1979" t="str">
        <f>_xlfn.XLOOKUP(Table1[[#This Row],[Manager ID]],MANAGERS!A:A,MANAGERS!B:B)</f>
        <v>Manager_9</v>
      </c>
      <c r="AB1979" t="str" cm="1">
        <f t="array" ref="AB1979">_xlfn.XLOOKUP(Table1[[#This Row],[Manager ID]],Table2[[#All],[Manager ID]],Table2[[#All],[Department Head]])</f>
        <v>Sales</v>
      </c>
      <c r="AC1979" s="2">
        <f>_xlfn.XLOOKUP(Table1[[#This Row],[City]],L:L,O:O)</f>
        <v>0.241864189087755</v>
      </c>
      <c r="AD1979" t="str" cm="1">
        <f t="array" ref="AD1979">_xlfn.IFS(Table1[[#This Row],[Performance Score]]&gt;=90,"Excellent",Table1[[#This Row],[Performance Score]]&gt;=75,"Good",Table1[[#This Row],[Performance Score]]&gt;=60,"Average",Table1[[#This Row],[Performance Score]]&lt;=60,"Need Improvement")</f>
        <v>Need Improvement</v>
      </c>
      <c r="AE1979" t="str">
        <f>IF(AND(Table1[[#This Row],[Attendance %]]&gt;=80,(Table1[[#This Row],[Performance Score]]&gt;=80)),"Eligible","Not Eligible")</f>
        <v>Not Eligible</v>
      </c>
      <c r="AF1979" t="str">
        <f>IF(Table1[[#This Row],[Performance Score]]&gt;=80,"High Performer","Low Performer")</f>
        <v>Low Performer</v>
      </c>
      <c r="AG1979" t="str" cm="1">
        <f t="array" aca="1" ref="AG1979" ca="1">_xlfn.IFS(Table1[[#This Row],[Experience]]&lt;=3,"Junior",Table1[[#This Row],[Experience]]&lt;=7,"Mid Level",Table1[[#This Row],[Experience]]&gt;=7,"Senior")</f>
        <v>Junior</v>
      </c>
      <c r="AH1979" t="str">
        <f>IF(Table1[[#This Row],[Attendance %]]&gt;75,"OK","Below 75")</f>
        <v>OK</v>
      </c>
      <c r="AI1979" t="b">
        <f>ISBLANK(Table1[[#This Row],[Employee ID]])</f>
        <v>0</v>
      </c>
      <c r="AJ1979" t="b">
        <f>ISNUMBER(Table1[[#This Row],[Total Salary  ]])</f>
        <v>1</v>
      </c>
      <c r="AK1979" t="str">
        <f>IFERROR(_xlfn.XLOOKUP(Table1[[#This Row],[Manager ID]],MANAGERS!A:A,MANAGERS!B:B),"Not Found")</f>
        <v>Manager_9</v>
      </c>
    </row>
    <row r="1980" spans="1:37" x14ac:dyDescent="0.2">
      <c r="A1980" t="s">
        <v>66</v>
      </c>
      <c r="B1980" t="s">
        <v>48</v>
      </c>
      <c r="C1980" t="s">
        <v>15</v>
      </c>
      <c r="D1980" t="s">
        <v>43</v>
      </c>
      <c r="E1980" t="s">
        <v>65</v>
      </c>
      <c r="F1980" s="1">
        <v>43145</v>
      </c>
      <c r="G1980" s="1">
        <v>40181</v>
      </c>
      <c r="H1980">
        <v>88624</v>
      </c>
      <c r="I1980">
        <v>12020</v>
      </c>
      <c r="J1980">
        <v>94</v>
      </c>
      <c r="K1980">
        <v>48</v>
      </c>
      <c r="L1980" t="s">
        <v>18</v>
      </c>
      <c r="M1980">
        <v>119</v>
      </c>
      <c r="N1980">
        <f>Table1[[#This Row],[Basic Salary]]+Table1[[#This Row],[Bonus]]</f>
        <v>100644</v>
      </c>
      <c r="O1980" s="2">
        <f>Table1[[#This Row],[Bonus]]/Table1[[#This Row],[Basic Salary]]</f>
        <v>0.13562917494132515</v>
      </c>
      <c r="P1980">
        <f ca="1">DATEDIF(Table1[[#This Row],[Date of Birth]],TODAY(),"Y")</f>
        <v>16</v>
      </c>
      <c r="Q1980">
        <f ca="1">DATEDIF(Table1[[#This Row],[Joining Date]],TODAY(),"Y")</f>
        <v>8</v>
      </c>
      <c r="R1980" t="str">
        <f ca="1">IF(YEAR(Table1[[#This Row],[Joining Date]])=YEAR(TODAY()),"Yes","No")</f>
        <v>No</v>
      </c>
      <c r="S1980" t="str">
        <f ca="1">IF(Table1[[#This Row],[Experience]]&gt;5,"Yes","No")</f>
        <v>Yes</v>
      </c>
      <c r="T1980" t="str">
        <f>TEXT(Table1[[#This Row],[Joining Date]],"mmmm")</f>
        <v>February</v>
      </c>
      <c r="U1980" t="str">
        <f>TEXT(Table1[[#This Row],[Joining Date]],"yyyy")</f>
        <v>2018</v>
      </c>
      <c r="V1980" s="5">
        <f ca="1">TODAY()-Table1[[#This Row],[Joining Date]]</f>
        <v>3094</v>
      </c>
      <c r="W1980" t="str">
        <f>LEFT(Table1[[#This Row],[Employee Name]],FIND(" ",Table1[[#This Row],[Employee Name]])-1)</f>
        <v>Aditya</v>
      </c>
      <c r="X1980" t="str">
        <f>RIGHT(Table1[[#This Row],[Employee Name]],LEN(Table1[[#This Row],[Employee Name]])-FIND(" ",Table1[[#This Row],[Employee Name]]))</f>
        <v>Kapoor</v>
      </c>
      <c r="Y1980" t="str">
        <f>Table1[[#This Row],[Department]]&amp;"-"&amp;Table1[[#This Row],[Employee ID]]</f>
        <v>Operations-E00021</v>
      </c>
      <c r="Z1980" t="str">
        <f>LEFT(Table1[[#This Row],[Department]],3)</f>
        <v>Ope</v>
      </c>
      <c r="AA1980" t="str">
        <f>_xlfn.XLOOKUP(Table1[[#This Row],[Manager ID]],MANAGERS!A:A,MANAGERS!B:B)</f>
        <v>Manager_19</v>
      </c>
      <c r="AB1980" t="str" cm="1">
        <f t="array" ref="AB1980">_xlfn.XLOOKUP(Table1[[#This Row],[Manager ID]],Table2[[#All],[Manager ID]],Table2[[#All],[Department Head]])</f>
        <v>Support</v>
      </c>
      <c r="AC1980" s="2">
        <f>_xlfn.XLOOKUP(Table1[[#This Row],[City]],L:L,O:O)</f>
        <v>0.21356479274849693</v>
      </c>
      <c r="AD1980" t="str" cm="1">
        <f t="array" ref="AD1980">_xlfn.IFS(Table1[[#This Row],[Performance Score]]&gt;=90,"Excellent",Table1[[#This Row],[Performance Score]]&gt;=75,"Good",Table1[[#This Row],[Performance Score]]&gt;=60,"Average",Table1[[#This Row],[Performance Score]]&lt;=60,"Need Improvement")</f>
        <v>Need Improvement</v>
      </c>
      <c r="AE1980" t="str">
        <f>IF(AND(Table1[[#This Row],[Attendance %]]&gt;=80,(Table1[[#This Row],[Performance Score]]&gt;=80)),"Eligible","Not Eligible")</f>
        <v>Not Eligible</v>
      </c>
      <c r="AF1980" t="str">
        <f>IF(Table1[[#This Row],[Performance Score]]&gt;=80,"High Performer","Low Performer")</f>
        <v>Low Performer</v>
      </c>
      <c r="AG1980" t="str" cm="1">
        <f t="array" aca="1" ref="AG1980" ca="1">_xlfn.IFS(Table1[[#This Row],[Experience]]&lt;=3,"Junior",Table1[[#This Row],[Experience]]&lt;=7,"Mid Level",Table1[[#This Row],[Experience]]&gt;=7,"Senior")</f>
        <v>Senior</v>
      </c>
      <c r="AH1980" t="str">
        <f>IF(Table1[[#This Row],[Attendance %]]&gt;75,"OK","Below 75")</f>
        <v>OK</v>
      </c>
      <c r="AI1980" t="b">
        <f>ISBLANK(Table1[[#This Row],[Employee ID]])</f>
        <v>0</v>
      </c>
      <c r="AJ1980" t="b">
        <f>ISNUMBER(Table1[[#This Row],[Total Salary  ]])</f>
        <v>1</v>
      </c>
      <c r="AK1980" t="str">
        <f>IFERROR(_xlfn.XLOOKUP(Table1[[#This Row],[Manager ID]],MANAGERS!A:A,MANAGERS!B:B),"Not Found")</f>
        <v>Manager_19</v>
      </c>
    </row>
    <row r="1981" spans="1:37" x14ac:dyDescent="0.2">
      <c r="A1981" t="s">
        <v>3018</v>
      </c>
      <c r="B1981" t="s">
        <v>87</v>
      </c>
      <c r="C1981" t="s">
        <v>15</v>
      </c>
      <c r="D1981" t="s">
        <v>16</v>
      </c>
      <c r="E1981" t="s">
        <v>51</v>
      </c>
      <c r="F1981" s="1">
        <v>44257</v>
      </c>
      <c r="G1981" s="1">
        <v>33254</v>
      </c>
      <c r="H1981">
        <v>77044</v>
      </c>
      <c r="I1981">
        <v>23586</v>
      </c>
      <c r="J1981">
        <v>64</v>
      </c>
      <c r="K1981">
        <v>90</v>
      </c>
      <c r="L1981" t="s">
        <v>31</v>
      </c>
      <c r="M1981">
        <v>115</v>
      </c>
      <c r="N1981">
        <f>Table1[[#This Row],[Basic Salary]]+Table1[[#This Row],[Bonus]]</f>
        <v>100630</v>
      </c>
      <c r="O1981" s="2">
        <f>Table1[[#This Row],[Bonus]]/Table1[[#This Row],[Basic Salary]]</f>
        <v>0.30613675302424587</v>
      </c>
      <c r="P1981">
        <f ca="1">DATEDIF(Table1[[#This Row],[Date of Birth]],TODAY(),"Y")</f>
        <v>35</v>
      </c>
      <c r="Q1981">
        <f ca="1">DATEDIF(Table1[[#This Row],[Joining Date]],TODAY(),"Y")</f>
        <v>5</v>
      </c>
      <c r="R1981" t="str">
        <f ca="1">IF(YEAR(Table1[[#This Row],[Joining Date]])=YEAR(TODAY()),"Yes","No")</f>
        <v>No</v>
      </c>
      <c r="S1981" t="str">
        <f ca="1">IF(Table1[[#This Row],[Experience]]&gt;5,"Yes","No")</f>
        <v>No</v>
      </c>
      <c r="T1981" t="str">
        <f>TEXT(Table1[[#This Row],[Joining Date]],"mmmm")</f>
        <v>March</v>
      </c>
      <c r="U1981" t="str">
        <f>TEXT(Table1[[#This Row],[Joining Date]],"yyyy")</f>
        <v>2021</v>
      </c>
      <c r="V1981" s="5">
        <f ca="1">TODAY()-Table1[[#This Row],[Joining Date]]</f>
        <v>1982</v>
      </c>
      <c r="W1981" t="str">
        <f>LEFT(Table1[[#This Row],[Employee Name]],FIND(" ",Table1[[#This Row],[Employee Name]])-1)</f>
        <v>Arjun</v>
      </c>
      <c r="X1981" t="str">
        <f>RIGHT(Table1[[#This Row],[Employee Name]],LEN(Table1[[#This Row],[Employee Name]])-FIND(" ",Table1[[#This Row],[Employee Name]]))</f>
        <v>Mehta</v>
      </c>
      <c r="Y1981" t="str">
        <f>Table1[[#This Row],[Department]]&amp;"-"&amp;Table1[[#This Row],[Employee ID]]</f>
        <v>HR-E02962</v>
      </c>
      <c r="Z1981" t="str">
        <f>LEFT(Table1[[#This Row],[Department]],3)</f>
        <v>HR</v>
      </c>
      <c r="AA1981" t="str">
        <f>_xlfn.XLOOKUP(Table1[[#This Row],[Manager ID]],MANAGERS!A:A,MANAGERS!B:B)</f>
        <v>Manager_15</v>
      </c>
      <c r="AB1981" t="str" cm="1">
        <f t="array" ref="AB1981">_xlfn.XLOOKUP(Table1[[#This Row],[Manager ID]],Table2[[#All],[Manager ID]],Table2[[#All],[Department Head]])</f>
        <v>Support</v>
      </c>
      <c r="AC1981" s="2">
        <f>_xlfn.XLOOKUP(Table1[[#This Row],[City]],L:L,O:O)</f>
        <v>0.241864189087755</v>
      </c>
      <c r="AD1981" t="str" cm="1">
        <f t="array" ref="AD1981">_xlfn.IFS(Table1[[#This Row],[Performance Score]]&gt;=90,"Excellent",Table1[[#This Row],[Performance Score]]&gt;=75,"Good",Table1[[#This Row],[Performance Score]]&gt;=60,"Average",Table1[[#This Row],[Performance Score]]&lt;=60,"Need Improvement")</f>
        <v>Excellent</v>
      </c>
      <c r="AE1981" t="str">
        <f>IF(AND(Table1[[#This Row],[Attendance %]]&gt;=80,(Table1[[#This Row],[Performance Score]]&gt;=80)),"Eligible","Not Eligible")</f>
        <v>Not Eligible</v>
      </c>
      <c r="AF1981" t="str">
        <f>IF(Table1[[#This Row],[Performance Score]]&gt;=80,"High Performer","Low Performer")</f>
        <v>High Performer</v>
      </c>
      <c r="AG1981" t="str" cm="1">
        <f t="array" aca="1" ref="AG1981" ca="1">_xlfn.IFS(Table1[[#This Row],[Experience]]&lt;=3,"Junior",Table1[[#This Row],[Experience]]&lt;=7,"Mid Level",Table1[[#This Row],[Experience]]&gt;=7,"Senior")</f>
        <v>Mid Level</v>
      </c>
      <c r="AH1981" t="str">
        <f>IF(Table1[[#This Row],[Attendance %]]&gt;75,"OK","Below 75")</f>
        <v>Below 75</v>
      </c>
      <c r="AI1981" t="b">
        <f>ISBLANK(Table1[[#This Row],[Employee ID]])</f>
        <v>0</v>
      </c>
      <c r="AJ1981" t="b">
        <f>ISNUMBER(Table1[[#This Row],[Total Salary  ]])</f>
        <v>1</v>
      </c>
      <c r="AK1981" t="str">
        <f>IFERROR(_xlfn.XLOOKUP(Table1[[#This Row],[Manager ID]],MANAGERS!A:A,MANAGERS!B:B),"Not Found")</f>
        <v>Manager_15</v>
      </c>
    </row>
    <row r="1982" spans="1:37" x14ac:dyDescent="0.2">
      <c r="A1982" t="s">
        <v>881</v>
      </c>
      <c r="B1982" t="s">
        <v>95</v>
      </c>
      <c r="C1982" t="s">
        <v>21</v>
      </c>
      <c r="D1982" t="s">
        <v>46</v>
      </c>
      <c r="E1982" t="s">
        <v>17</v>
      </c>
      <c r="F1982" s="1">
        <v>42440</v>
      </c>
      <c r="G1982" s="1">
        <v>36328</v>
      </c>
      <c r="H1982">
        <v>95041</v>
      </c>
      <c r="I1982">
        <v>5587</v>
      </c>
      <c r="J1982">
        <v>60</v>
      </c>
      <c r="K1982">
        <v>65</v>
      </c>
      <c r="L1982" t="s">
        <v>53</v>
      </c>
      <c r="M1982">
        <v>101</v>
      </c>
      <c r="N1982">
        <f>Table1[[#This Row],[Basic Salary]]+Table1[[#This Row],[Bonus]]</f>
        <v>100628</v>
      </c>
      <c r="O1982" s="2">
        <f>Table1[[#This Row],[Bonus]]/Table1[[#This Row],[Basic Salary]]</f>
        <v>5.8785155880093858E-2</v>
      </c>
      <c r="P1982">
        <f ca="1">DATEDIF(Table1[[#This Row],[Date of Birth]],TODAY(),"Y")</f>
        <v>27</v>
      </c>
      <c r="Q1982">
        <f ca="1">DATEDIF(Table1[[#This Row],[Joining Date]],TODAY(),"Y")</f>
        <v>10</v>
      </c>
      <c r="R1982" t="str">
        <f ca="1">IF(YEAR(Table1[[#This Row],[Joining Date]])=YEAR(TODAY()),"Yes","No")</f>
        <v>No</v>
      </c>
      <c r="S1982" t="str">
        <f ca="1">IF(Table1[[#This Row],[Experience]]&gt;5,"Yes","No")</f>
        <v>Yes</v>
      </c>
      <c r="T1982" t="str">
        <f>TEXT(Table1[[#This Row],[Joining Date]],"mmmm")</f>
        <v>March</v>
      </c>
      <c r="U1982" t="str">
        <f>TEXT(Table1[[#This Row],[Joining Date]],"yyyy")</f>
        <v>2016</v>
      </c>
      <c r="V1982" s="5">
        <f ca="1">TODAY()-Table1[[#This Row],[Joining Date]]</f>
        <v>3799</v>
      </c>
      <c r="W1982" t="str">
        <f>LEFT(Table1[[#This Row],[Employee Name]],FIND(" ",Table1[[#This Row],[Employee Name]])-1)</f>
        <v>Ajay</v>
      </c>
      <c r="X1982" t="str">
        <f>RIGHT(Table1[[#This Row],[Employee Name]],LEN(Table1[[#This Row],[Employee Name]])-FIND(" ",Table1[[#This Row],[Employee Name]]))</f>
        <v>Singh</v>
      </c>
      <c r="Y1982" t="str">
        <f>Table1[[#This Row],[Department]]&amp;"-"&amp;Table1[[#This Row],[Employee ID]]</f>
        <v>Support-E00825</v>
      </c>
      <c r="Z1982" t="str">
        <f>LEFT(Table1[[#This Row],[Department]],3)</f>
        <v>Sup</v>
      </c>
      <c r="AA1982" t="str">
        <f>_xlfn.XLOOKUP(Table1[[#This Row],[Manager ID]],MANAGERS!A:A,MANAGERS!B:B)</f>
        <v>Manager_1</v>
      </c>
      <c r="AB1982" t="str" cm="1">
        <f t="array" ref="AB1982">_xlfn.XLOOKUP(Table1[[#This Row],[Manager ID]],Table2[[#All],[Manager ID]],Table2[[#All],[Department Head]])</f>
        <v>Support</v>
      </c>
      <c r="AC1982" s="2">
        <f>_xlfn.XLOOKUP(Table1[[#This Row],[City]],L:L,O:O)</f>
        <v>0.23685887225230964</v>
      </c>
      <c r="AD1982" t="str" cm="1">
        <f t="array" ref="AD1982">_xlfn.IFS(Table1[[#This Row],[Performance Score]]&gt;=90,"Excellent",Table1[[#This Row],[Performance Score]]&gt;=75,"Good",Table1[[#This Row],[Performance Score]]&gt;=60,"Average",Table1[[#This Row],[Performance Score]]&lt;=60,"Need Improvement")</f>
        <v>Average</v>
      </c>
      <c r="AE1982" t="str">
        <f>IF(AND(Table1[[#This Row],[Attendance %]]&gt;=80,(Table1[[#This Row],[Performance Score]]&gt;=80)),"Eligible","Not Eligible")</f>
        <v>Not Eligible</v>
      </c>
      <c r="AF1982" t="str">
        <f>IF(Table1[[#This Row],[Performance Score]]&gt;=80,"High Performer","Low Performer")</f>
        <v>Low Performer</v>
      </c>
      <c r="AG1982" t="str" cm="1">
        <f t="array" aca="1" ref="AG1982" ca="1">_xlfn.IFS(Table1[[#This Row],[Experience]]&lt;=3,"Junior",Table1[[#This Row],[Experience]]&lt;=7,"Mid Level",Table1[[#This Row],[Experience]]&gt;=7,"Senior")</f>
        <v>Senior</v>
      </c>
      <c r="AH1982" t="str">
        <f>IF(Table1[[#This Row],[Attendance %]]&gt;75,"OK","Below 75")</f>
        <v>Below 75</v>
      </c>
      <c r="AI1982" t="b">
        <f>ISBLANK(Table1[[#This Row],[Employee ID]])</f>
        <v>0</v>
      </c>
      <c r="AJ1982" t="b">
        <f>ISNUMBER(Table1[[#This Row],[Total Salary  ]])</f>
        <v>1</v>
      </c>
      <c r="AK1982" t="str">
        <f>IFERROR(_xlfn.XLOOKUP(Table1[[#This Row],[Manager ID]],MANAGERS!A:A,MANAGERS!B:B),"Not Found")</f>
        <v>Manager_1</v>
      </c>
    </row>
    <row r="1983" spans="1:37" x14ac:dyDescent="0.2">
      <c r="A1983" t="s">
        <v>1216</v>
      </c>
      <c r="B1983" t="s">
        <v>45</v>
      </c>
      <c r="C1983" t="s">
        <v>15</v>
      </c>
      <c r="D1983" t="s">
        <v>16</v>
      </c>
      <c r="E1983" t="s">
        <v>65</v>
      </c>
      <c r="F1983" s="1">
        <v>44970</v>
      </c>
      <c r="G1983" s="1">
        <v>35264</v>
      </c>
      <c r="H1983">
        <v>95458</v>
      </c>
      <c r="I1983">
        <v>5161</v>
      </c>
      <c r="J1983">
        <v>63</v>
      </c>
      <c r="K1983">
        <v>56</v>
      </c>
      <c r="L1983" t="s">
        <v>34</v>
      </c>
      <c r="M1983">
        <v>102</v>
      </c>
      <c r="N1983">
        <f>Table1[[#This Row],[Basic Salary]]+Table1[[#This Row],[Bonus]]</f>
        <v>100619</v>
      </c>
      <c r="O1983" s="2">
        <f>Table1[[#This Row],[Bonus]]/Table1[[#This Row],[Basic Salary]]</f>
        <v>5.4065662385551758E-2</v>
      </c>
      <c r="P1983">
        <f ca="1">DATEDIF(Table1[[#This Row],[Date of Birth]],TODAY(),"Y")</f>
        <v>30</v>
      </c>
      <c r="Q1983">
        <f ca="1">DATEDIF(Table1[[#This Row],[Joining Date]],TODAY(),"Y")</f>
        <v>3</v>
      </c>
      <c r="R1983" t="str">
        <f ca="1">IF(YEAR(Table1[[#This Row],[Joining Date]])=YEAR(TODAY()),"Yes","No")</f>
        <v>No</v>
      </c>
      <c r="S1983" t="str">
        <f ca="1">IF(Table1[[#This Row],[Experience]]&gt;5,"Yes","No")</f>
        <v>No</v>
      </c>
      <c r="T1983" t="str">
        <f>TEXT(Table1[[#This Row],[Joining Date]],"mmmm")</f>
        <v>February</v>
      </c>
      <c r="U1983" t="str">
        <f>TEXT(Table1[[#This Row],[Joining Date]],"yyyy")</f>
        <v>2023</v>
      </c>
      <c r="V1983" s="5">
        <f ca="1">TODAY()-Table1[[#This Row],[Joining Date]]</f>
        <v>1269</v>
      </c>
      <c r="W1983" t="str">
        <f>LEFT(Table1[[#This Row],[Employee Name]],FIND(" ",Table1[[#This Row],[Employee Name]])-1)</f>
        <v>Ananya</v>
      </c>
      <c r="X1983" t="str">
        <f>RIGHT(Table1[[#This Row],[Employee Name]],LEN(Table1[[#This Row],[Employee Name]])-FIND(" ",Table1[[#This Row],[Employee Name]]))</f>
        <v>Rao</v>
      </c>
      <c r="Y1983" t="str">
        <f>Table1[[#This Row],[Department]]&amp;"-"&amp;Table1[[#This Row],[Employee ID]]</f>
        <v>HR-E01160</v>
      </c>
      <c r="Z1983" t="str">
        <f>LEFT(Table1[[#This Row],[Department]],3)</f>
        <v>HR</v>
      </c>
      <c r="AA1983" t="str">
        <f>_xlfn.XLOOKUP(Table1[[#This Row],[Manager ID]],MANAGERS!A:A,MANAGERS!B:B)</f>
        <v>Manager_2</v>
      </c>
      <c r="AB1983" t="str" cm="1">
        <f t="array" ref="AB1983">_xlfn.XLOOKUP(Table1[[#This Row],[Manager ID]],Table2[[#All],[Manager ID]],Table2[[#All],[Department Head]])</f>
        <v>Sales</v>
      </c>
      <c r="AC1983" s="2">
        <f>_xlfn.XLOOKUP(Table1[[#This Row],[City]],L:L,O:O)</f>
        <v>0.24030340748661314</v>
      </c>
      <c r="AD1983" t="str" cm="1">
        <f t="array" ref="AD1983">_xlfn.IFS(Table1[[#This Row],[Performance Score]]&gt;=90,"Excellent",Table1[[#This Row],[Performance Score]]&gt;=75,"Good",Table1[[#This Row],[Performance Score]]&gt;=60,"Average",Table1[[#This Row],[Performance Score]]&lt;=60,"Need Improvement")</f>
        <v>Need Improvement</v>
      </c>
      <c r="AE1983" t="str">
        <f>IF(AND(Table1[[#This Row],[Attendance %]]&gt;=80,(Table1[[#This Row],[Performance Score]]&gt;=80)),"Eligible","Not Eligible")</f>
        <v>Not Eligible</v>
      </c>
      <c r="AF1983" t="str">
        <f>IF(Table1[[#This Row],[Performance Score]]&gt;=80,"High Performer","Low Performer")</f>
        <v>Low Performer</v>
      </c>
      <c r="AG1983" t="str" cm="1">
        <f t="array" aca="1" ref="AG1983" ca="1">_xlfn.IFS(Table1[[#This Row],[Experience]]&lt;=3,"Junior",Table1[[#This Row],[Experience]]&lt;=7,"Mid Level",Table1[[#This Row],[Experience]]&gt;=7,"Senior")</f>
        <v>Junior</v>
      </c>
      <c r="AH1983" t="str">
        <f>IF(Table1[[#This Row],[Attendance %]]&gt;75,"OK","Below 75")</f>
        <v>Below 75</v>
      </c>
      <c r="AI1983" t="b">
        <f>ISBLANK(Table1[[#This Row],[Employee ID]])</f>
        <v>0</v>
      </c>
      <c r="AJ1983" t="b">
        <f>ISNUMBER(Table1[[#This Row],[Total Salary  ]])</f>
        <v>1</v>
      </c>
      <c r="AK1983" t="str">
        <f>IFERROR(_xlfn.XLOOKUP(Table1[[#This Row],[Manager ID]],MANAGERS!A:A,MANAGERS!B:B),"Not Found")</f>
        <v>Manager_2</v>
      </c>
    </row>
    <row r="1984" spans="1:37" x14ac:dyDescent="0.2">
      <c r="A1984" t="s">
        <v>1581</v>
      </c>
      <c r="B1984" t="s">
        <v>93</v>
      </c>
      <c r="C1984" t="s">
        <v>15</v>
      </c>
      <c r="D1984" t="s">
        <v>33</v>
      </c>
      <c r="E1984" t="s">
        <v>22</v>
      </c>
      <c r="F1984" s="1">
        <v>43684</v>
      </c>
      <c r="G1984" s="1">
        <v>37708</v>
      </c>
      <c r="H1984">
        <v>95028</v>
      </c>
      <c r="I1984">
        <v>5572</v>
      </c>
      <c r="J1984">
        <v>99</v>
      </c>
      <c r="K1984">
        <v>86</v>
      </c>
      <c r="L1984" t="s">
        <v>37</v>
      </c>
      <c r="M1984">
        <v>111</v>
      </c>
      <c r="N1984">
        <f>Table1[[#This Row],[Basic Salary]]+Table1[[#This Row],[Bonus]]</f>
        <v>100600</v>
      </c>
      <c r="O1984" s="2">
        <f>Table1[[#This Row],[Bonus]]/Table1[[#This Row],[Basic Salary]]</f>
        <v>5.8635349581176076E-2</v>
      </c>
      <c r="P1984">
        <f ca="1">DATEDIF(Table1[[#This Row],[Date of Birth]],TODAY(),"Y")</f>
        <v>23</v>
      </c>
      <c r="Q1984">
        <f ca="1">DATEDIF(Table1[[#This Row],[Joining Date]],TODAY(),"Y")</f>
        <v>6</v>
      </c>
      <c r="R1984" t="str">
        <f ca="1">IF(YEAR(Table1[[#This Row],[Joining Date]])=YEAR(TODAY()),"Yes","No")</f>
        <v>No</v>
      </c>
      <c r="S1984" t="str">
        <f ca="1">IF(Table1[[#This Row],[Experience]]&gt;5,"Yes","No")</f>
        <v>Yes</v>
      </c>
      <c r="T1984" t="str">
        <f>TEXT(Table1[[#This Row],[Joining Date]],"mmmm")</f>
        <v>August</v>
      </c>
      <c r="U1984" t="str">
        <f>TEXT(Table1[[#This Row],[Joining Date]],"yyyy")</f>
        <v>2019</v>
      </c>
      <c r="V1984" s="5">
        <f ca="1">TODAY()-Table1[[#This Row],[Joining Date]]</f>
        <v>2555</v>
      </c>
      <c r="W1984" t="str">
        <f>LEFT(Table1[[#This Row],[Employee Name]],FIND(" ",Table1[[#This Row],[Employee Name]])-1)</f>
        <v>Priya</v>
      </c>
      <c r="X1984" t="str">
        <f>RIGHT(Table1[[#This Row],[Employee Name]],LEN(Table1[[#This Row],[Employee Name]])-FIND(" ",Table1[[#This Row],[Employee Name]]))</f>
        <v>Reddy</v>
      </c>
      <c r="Y1984" t="str">
        <f>Table1[[#This Row],[Department]]&amp;"-"&amp;Table1[[#This Row],[Employee ID]]</f>
        <v>Marketing-E01525</v>
      </c>
      <c r="Z1984" t="str">
        <f>LEFT(Table1[[#This Row],[Department]],3)</f>
        <v>Mar</v>
      </c>
      <c r="AA1984" t="str">
        <f>_xlfn.XLOOKUP(Table1[[#This Row],[Manager ID]],MANAGERS!A:A,MANAGERS!B:B)</f>
        <v>Manager_11</v>
      </c>
      <c r="AB1984" t="str" cm="1">
        <f t="array" ref="AB1984">_xlfn.XLOOKUP(Table1[[#This Row],[Manager ID]],Table2[[#All],[Manager ID]],Table2[[#All],[Department Head]])</f>
        <v>Marketing</v>
      </c>
      <c r="AC1984" s="2">
        <f>_xlfn.XLOOKUP(Table1[[#This Row],[City]],L:L,O:O)</f>
        <v>0.24036902712549932</v>
      </c>
      <c r="AD1984" t="str" cm="1">
        <f t="array" ref="AD1984">_xlfn.IFS(Table1[[#This Row],[Performance Score]]&gt;=90,"Excellent",Table1[[#This Row],[Performance Score]]&gt;=75,"Good",Table1[[#This Row],[Performance Score]]&gt;=60,"Average",Table1[[#This Row],[Performance Score]]&lt;=60,"Need Improvement")</f>
        <v>Good</v>
      </c>
      <c r="AE1984" t="str">
        <f>IF(AND(Table1[[#This Row],[Attendance %]]&gt;=80,(Table1[[#This Row],[Performance Score]]&gt;=80)),"Eligible","Not Eligible")</f>
        <v>Eligible</v>
      </c>
      <c r="AF1984" t="str">
        <f>IF(Table1[[#This Row],[Performance Score]]&gt;=80,"High Performer","Low Performer")</f>
        <v>High Performer</v>
      </c>
      <c r="AG1984" t="str" cm="1">
        <f t="array" aca="1" ref="AG1984" ca="1">_xlfn.IFS(Table1[[#This Row],[Experience]]&lt;=3,"Junior",Table1[[#This Row],[Experience]]&lt;=7,"Mid Level",Table1[[#This Row],[Experience]]&gt;=7,"Senior")</f>
        <v>Mid Level</v>
      </c>
      <c r="AH1984" t="str">
        <f>IF(Table1[[#This Row],[Attendance %]]&gt;75,"OK","Below 75")</f>
        <v>OK</v>
      </c>
      <c r="AI1984" t="b">
        <f>ISBLANK(Table1[[#This Row],[Employee ID]])</f>
        <v>0</v>
      </c>
      <c r="AJ1984" t="b">
        <f>ISNUMBER(Table1[[#This Row],[Total Salary  ]])</f>
        <v>1</v>
      </c>
      <c r="AK1984" t="str">
        <f>IFERROR(_xlfn.XLOOKUP(Table1[[#This Row],[Manager ID]],MANAGERS!A:A,MANAGERS!B:B),"Not Found")</f>
        <v>Manager_11</v>
      </c>
    </row>
    <row r="1985" spans="1:37" x14ac:dyDescent="0.2">
      <c r="A1985" t="s">
        <v>4965</v>
      </c>
      <c r="B1985" t="s">
        <v>42</v>
      </c>
      <c r="C1985" t="s">
        <v>15</v>
      </c>
      <c r="D1985" t="s">
        <v>16</v>
      </c>
      <c r="E1985" t="s">
        <v>30</v>
      </c>
      <c r="F1985" s="1">
        <v>43569</v>
      </c>
      <c r="G1985" s="1">
        <v>36529</v>
      </c>
      <c r="H1985">
        <v>93404</v>
      </c>
      <c r="I1985">
        <v>7167</v>
      </c>
      <c r="J1985">
        <v>77</v>
      </c>
      <c r="K1985">
        <v>41</v>
      </c>
      <c r="L1985" t="s">
        <v>23</v>
      </c>
      <c r="M1985">
        <v>106</v>
      </c>
      <c r="N1985">
        <f>Table1[[#This Row],[Basic Salary]]+Table1[[#This Row],[Bonus]]</f>
        <v>100571</v>
      </c>
      <c r="O1985" s="2">
        <f>Table1[[#This Row],[Bonus]]/Table1[[#This Row],[Basic Salary]]</f>
        <v>7.6731189242430733E-2</v>
      </c>
      <c r="P1985">
        <f ca="1">DATEDIF(Table1[[#This Row],[Date of Birth]],TODAY(),"Y")</f>
        <v>26</v>
      </c>
      <c r="Q1985">
        <f ca="1">DATEDIF(Table1[[#This Row],[Joining Date]],TODAY(),"Y")</f>
        <v>7</v>
      </c>
      <c r="R1985" t="str">
        <f ca="1">IF(YEAR(Table1[[#This Row],[Joining Date]])=YEAR(TODAY()),"Yes","No")</f>
        <v>No</v>
      </c>
      <c r="S1985" t="str">
        <f ca="1">IF(Table1[[#This Row],[Experience]]&gt;5,"Yes","No")</f>
        <v>Yes</v>
      </c>
      <c r="T1985" t="str">
        <f>TEXT(Table1[[#This Row],[Joining Date]],"mmmm")</f>
        <v>April</v>
      </c>
      <c r="U1985" t="str">
        <f>TEXT(Table1[[#This Row],[Joining Date]],"yyyy")</f>
        <v>2019</v>
      </c>
      <c r="V1985" s="5">
        <f ca="1">TODAY()-Table1[[#This Row],[Joining Date]]</f>
        <v>2670</v>
      </c>
      <c r="W1985" t="str">
        <f>LEFT(Table1[[#This Row],[Employee Name]],FIND(" ",Table1[[#This Row],[Employee Name]])-1)</f>
        <v>Krishna</v>
      </c>
      <c r="X1985" t="str">
        <f>RIGHT(Table1[[#This Row],[Employee Name]],LEN(Table1[[#This Row],[Employee Name]])-FIND(" ",Table1[[#This Row],[Employee Name]]))</f>
        <v>Chaitanya</v>
      </c>
      <c r="Y1985" t="str">
        <f>Table1[[#This Row],[Department]]&amp;"-"&amp;Table1[[#This Row],[Employee ID]]</f>
        <v>HR-E04909</v>
      </c>
      <c r="Z1985" t="str">
        <f>LEFT(Table1[[#This Row],[Department]],3)</f>
        <v>HR</v>
      </c>
      <c r="AA1985" t="str">
        <f>_xlfn.XLOOKUP(Table1[[#This Row],[Manager ID]],MANAGERS!A:A,MANAGERS!B:B)</f>
        <v>Manager_6</v>
      </c>
      <c r="AB1985" t="str" cm="1">
        <f t="array" ref="AB1985">_xlfn.XLOOKUP(Table1[[#This Row],[Manager ID]],Table2[[#All],[Manager ID]],Table2[[#All],[Department Head]])</f>
        <v>HR</v>
      </c>
      <c r="AC1985" s="2">
        <f>_xlfn.XLOOKUP(Table1[[#This Row],[City]],L:L,O:O)</f>
        <v>0.23486488519629886</v>
      </c>
      <c r="AD1985" t="str" cm="1">
        <f t="array" ref="AD1985">_xlfn.IFS(Table1[[#This Row],[Performance Score]]&gt;=90,"Excellent",Table1[[#This Row],[Performance Score]]&gt;=75,"Good",Table1[[#This Row],[Performance Score]]&gt;=60,"Average",Table1[[#This Row],[Performance Score]]&lt;=60,"Need Improvement")</f>
        <v>Need Improvement</v>
      </c>
      <c r="AE1985" t="str">
        <f>IF(AND(Table1[[#This Row],[Attendance %]]&gt;=80,(Table1[[#This Row],[Performance Score]]&gt;=80)),"Eligible","Not Eligible")</f>
        <v>Not Eligible</v>
      </c>
      <c r="AF1985" t="str">
        <f>IF(Table1[[#This Row],[Performance Score]]&gt;=80,"High Performer","Low Performer")</f>
        <v>Low Performer</v>
      </c>
      <c r="AG1985" t="str" cm="1">
        <f t="array" aca="1" ref="AG1985" ca="1">_xlfn.IFS(Table1[[#This Row],[Experience]]&lt;=3,"Junior",Table1[[#This Row],[Experience]]&lt;=7,"Mid Level",Table1[[#This Row],[Experience]]&gt;=7,"Senior")</f>
        <v>Mid Level</v>
      </c>
      <c r="AH1985" t="str">
        <f>IF(Table1[[#This Row],[Attendance %]]&gt;75,"OK","Below 75")</f>
        <v>OK</v>
      </c>
      <c r="AI1985" t="b">
        <f>ISBLANK(Table1[[#This Row],[Employee ID]])</f>
        <v>0</v>
      </c>
      <c r="AJ1985" t="b">
        <f>ISNUMBER(Table1[[#This Row],[Total Salary  ]])</f>
        <v>1</v>
      </c>
      <c r="AK1985" t="str">
        <f>IFERROR(_xlfn.XLOOKUP(Table1[[#This Row],[Manager ID]],MANAGERS!A:A,MANAGERS!B:B),"Not Found")</f>
        <v>Manager_6</v>
      </c>
    </row>
    <row r="1986" spans="1:37" x14ac:dyDescent="0.2">
      <c r="A1986" t="s">
        <v>1323</v>
      </c>
      <c r="B1986" t="s">
        <v>57</v>
      </c>
      <c r="C1986" t="s">
        <v>15</v>
      </c>
      <c r="D1986" t="s">
        <v>25</v>
      </c>
      <c r="E1986" t="s">
        <v>22</v>
      </c>
      <c r="F1986" s="1">
        <v>44436</v>
      </c>
      <c r="G1986" s="1">
        <v>38937</v>
      </c>
      <c r="H1986">
        <v>73480</v>
      </c>
      <c r="I1986">
        <v>27082</v>
      </c>
      <c r="J1986">
        <v>89</v>
      </c>
      <c r="K1986">
        <v>64</v>
      </c>
      <c r="L1986" t="s">
        <v>31</v>
      </c>
      <c r="M1986">
        <v>115</v>
      </c>
      <c r="N1986">
        <f>Table1[[#This Row],[Basic Salary]]+Table1[[#This Row],[Bonus]]</f>
        <v>100562</v>
      </c>
      <c r="O1986" s="2">
        <f>Table1[[#This Row],[Bonus]]/Table1[[#This Row],[Basic Salary]]</f>
        <v>0.36856287425149703</v>
      </c>
      <c r="P1986">
        <f ca="1">DATEDIF(Table1[[#This Row],[Date of Birth]],TODAY(),"Y")</f>
        <v>19</v>
      </c>
      <c r="Q1986">
        <f ca="1">DATEDIF(Table1[[#This Row],[Joining Date]],TODAY(),"Y")</f>
        <v>4</v>
      </c>
      <c r="R1986" t="str">
        <f ca="1">IF(YEAR(Table1[[#This Row],[Joining Date]])=YEAR(TODAY()),"Yes","No")</f>
        <v>No</v>
      </c>
      <c r="S1986" t="str">
        <f ca="1">IF(Table1[[#This Row],[Experience]]&gt;5,"Yes","No")</f>
        <v>No</v>
      </c>
      <c r="T1986" t="str">
        <f>TEXT(Table1[[#This Row],[Joining Date]],"mmmm")</f>
        <v>August</v>
      </c>
      <c r="U1986" t="str">
        <f>TEXT(Table1[[#This Row],[Joining Date]],"yyyy")</f>
        <v>2021</v>
      </c>
      <c r="V1986" s="5">
        <f ca="1">TODAY()-Table1[[#This Row],[Joining Date]]</f>
        <v>1803</v>
      </c>
      <c r="W1986" t="str">
        <f>LEFT(Table1[[#This Row],[Employee Name]],FIND(" ",Table1[[#This Row],[Employee Name]])-1)</f>
        <v>Swathi</v>
      </c>
      <c r="X1986" t="str">
        <f>RIGHT(Table1[[#This Row],[Employee Name]],LEN(Table1[[#This Row],[Employee Name]])-FIND(" ",Table1[[#This Row],[Employee Name]]))</f>
        <v>Ramesh</v>
      </c>
      <c r="Y1986" t="str">
        <f>Table1[[#This Row],[Department]]&amp;"-"&amp;Table1[[#This Row],[Employee ID]]</f>
        <v>Finance-E01267</v>
      </c>
      <c r="Z1986" t="str">
        <f>LEFT(Table1[[#This Row],[Department]],3)</f>
        <v>Fin</v>
      </c>
      <c r="AA1986" t="str">
        <f>_xlfn.XLOOKUP(Table1[[#This Row],[Manager ID]],MANAGERS!A:A,MANAGERS!B:B)</f>
        <v>Manager_15</v>
      </c>
      <c r="AB1986" t="str" cm="1">
        <f t="array" ref="AB1986">_xlfn.XLOOKUP(Table1[[#This Row],[Manager ID]],Table2[[#All],[Manager ID]],Table2[[#All],[Department Head]])</f>
        <v>Support</v>
      </c>
      <c r="AC1986" s="2">
        <f>_xlfn.XLOOKUP(Table1[[#This Row],[City]],L:L,O:O)</f>
        <v>0.241864189087755</v>
      </c>
      <c r="AD1986" t="str" cm="1">
        <f t="array" ref="AD1986">_xlfn.IFS(Table1[[#This Row],[Performance Score]]&gt;=90,"Excellent",Table1[[#This Row],[Performance Score]]&gt;=75,"Good",Table1[[#This Row],[Performance Score]]&gt;=60,"Average",Table1[[#This Row],[Performance Score]]&lt;=60,"Need Improvement")</f>
        <v>Average</v>
      </c>
      <c r="AE1986" t="str">
        <f>IF(AND(Table1[[#This Row],[Attendance %]]&gt;=80,(Table1[[#This Row],[Performance Score]]&gt;=80)),"Eligible","Not Eligible")</f>
        <v>Not Eligible</v>
      </c>
      <c r="AF1986" t="str">
        <f>IF(Table1[[#This Row],[Performance Score]]&gt;=80,"High Performer","Low Performer")</f>
        <v>Low Performer</v>
      </c>
      <c r="AG1986" t="str" cm="1">
        <f t="array" aca="1" ref="AG1986" ca="1">_xlfn.IFS(Table1[[#This Row],[Experience]]&lt;=3,"Junior",Table1[[#This Row],[Experience]]&lt;=7,"Mid Level",Table1[[#This Row],[Experience]]&gt;=7,"Senior")</f>
        <v>Mid Level</v>
      </c>
      <c r="AH1986" t="str">
        <f>IF(Table1[[#This Row],[Attendance %]]&gt;75,"OK","Below 75")</f>
        <v>OK</v>
      </c>
      <c r="AI1986" t="b">
        <f>ISBLANK(Table1[[#This Row],[Employee ID]])</f>
        <v>0</v>
      </c>
      <c r="AJ1986" t="b">
        <f>ISNUMBER(Table1[[#This Row],[Total Salary  ]])</f>
        <v>1</v>
      </c>
      <c r="AK1986" t="str">
        <f>IFERROR(_xlfn.XLOOKUP(Table1[[#This Row],[Manager ID]],MANAGERS!A:A,MANAGERS!B:B),"Not Found")</f>
        <v>Manager_15</v>
      </c>
    </row>
    <row r="1987" spans="1:37" x14ac:dyDescent="0.2">
      <c r="A1987" t="s">
        <v>1241</v>
      </c>
      <c r="B1987" t="s">
        <v>62</v>
      </c>
      <c r="C1987" t="s">
        <v>21</v>
      </c>
      <c r="D1987" t="s">
        <v>33</v>
      </c>
      <c r="E1987" t="s">
        <v>30</v>
      </c>
      <c r="F1987" s="1">
        <v>45642</v>
      </c>
      <c r="G1987" s="1">
        <v>34647</v>
      </c>
      <c r="H1987">
        <v>76252</v>
      </c>
      <c r="I1987">
        <v>24305</v>
      </c>
      <c r="J1987">
        <v>86</v>
      </c>
      <c r="K1987">
        <v>100</v>
      </c>
      <c r="L1987" t="s">
        <v>31</v>
      </c>
      <c r="M1987">
        <v>110</v>
      </c>
      <c r="N1987">
        <f>Table1[[#This Row],[Basic Salary]]+Table1[[#This Row],[Bonus]]</f>
        <v>100557</v>
      </c>
      <c r="O1987" s="2">
        <f>Table1[[#This Row],[Bonus]]/Table1[[#This Row],[Basic Salary]]</f>
        <v>0.318745737816713</v>
      </c>
      <c r="P1987">
        <f ca="1">DATEDIF(Table1[[#This Row],[Date of Birth]],TODAY(),"Y")</f>
        <v>31</v>
      </c>
      <c r="Q1987">
        <f ca="1">DATEDIF(Table1[[#This Row],[Joining Date]],TODAY(),"Y")</f>
        <v>1</v>
      </c>
      <c r="R1987" t="str">
        <f ca="1">IF(YEAR(Table1[[#This Row],[Joining Date]])=YEAR(TODAY()),"Yes","No")</f>
        <v>No</v>
      </c>
      <c r="S1987" t="str">
        <f ca="1">IF(Table1[[#This Row],[Experience]]&gt;5,"Yes","No")</f>
        <v>No</v>
      </c>
      <c r="T1987" t="str">
        <f>TEXT(Table1[[#This Row],[Joining Date]],"mmmm")</f>
        <v>December</v>
      </c>
      <c r="U1987" t="str">
        <f>TEXT(Table1[[#This Row],[Joining Date]],"yyyy")</f>
        <v>2024</v>
      </c>
      <c r="V1987" s="5">
        <f ca="1">TODAY()-Table1[[#This Row],[Joining Date]]</f>
        <v>597</v>
      </c>
      <c r="W1987" t="str">
        <f>LEFT(Table1[[#This Row],[Employee Name]],FIND(" ",Table1[[#This Row],[Employee Name]])-1)</f>
        <v>Kavya</v>
      </c>
      <c r="X1987" t="str">
        <f>RIGHT(Table1[[#This Row],[Employee Name]],LEN(Table1[[#This Row],[Employee Name]])-FIND(" ",Table1[[#This Row],[Employee Name]]))</f>
        <v>Nair</v>
      </c>
      <c r="Y1987" t="str">
        <f>Table1[[#This Row],[Department]]&amp;"-"&amp;Table1[[#This Row],[Employee ID]]</f>
        <v>Marketing-E01185</v>
      </c>
      <c r="Z1987" t="str">
        <f>LEFT(Table1[[#This Row],[Department]],3)</f>
        <v>Mar</v>
      </c>
      <c r="AA1987" t="str">
        <f>_xlfn.XLOOKUP(Table1[[#This Row],[Manager ID]],MANAGERS!A:A,MANAGERS!B:B)</f>
        <v>Manager_10</v>
      </c>
      <c r="AB1987" t="str" cm="1">
        <f t="array" ref="AB1987">_xlfn.XLOOKUP(Table1[[#This Row],[Manager ID]],Table2[[#All],[Manager ID]],Table2[[#All],[Department Head]])</f>
        <v>HR</v>
      </c>
      <c r="AC1987" s="2">
        <f>_xlfn.XLOOKUP(Table1[[#This Row],[City]],L:L,O:O)</f>
        <v>0.241864189087755</v>
      </c>
      <c r="AD1987" t="str" cm="1">
        <f t="array" ref="AD1987">_xlfn.IFS(Table1[[#This Row],[Performance Score]]&gt;=90,"Excellent",Table1[[#This Row],[Performance Score]]&gt;=75,"Good",Table1[[#This Row],[Performance Score]]&gt;=60,"Average",Table1[[#This Row],[Performance Score]]&lt;=60,"Need Improvement")</f>
        <v>Excellent</v>
      </c>
      <c r="AE1987" t="str">
        <f>IF(AND(Table1[[#This Row],[Attendance %]]&gt;=80,(Table1[[#This Row],[Performance Score]]&gt;=80)),"Eligible","Not Eligible")</f>
        <v>Eligible</v>
      </c>
      <c r="AF1987" t="str">
        <f>IF(Table1[[#This Row],[Performance Score]]&gt;=80,"High Performer","Low Performer")</f>
        <v>High Performer</v>
      </c>
      <c r="AG1987" t="str" cm="1">
        <f t="array" aca="1" ref="AG1987" ca="1">_xlfn.IFS(Table1[[#This Row],[Experience]]&lt;=3,"Junior",Table1[[#This Row],[Experience]]&lt;=7,"Mid Level",Table1[[#This Row],[Experience]]&gt;=7,"Senior")</f>
        <v>Junior</v>
      </c>
      <c r="AH1987" t="str">
        <f>IF(Table1[[#This Row],[Attendance %]]&gt;75,"OK","Below 75")</f>
        <v>OK</v>
      </c>
      <c r="AI1987" t="b">
        <f>ISBLANK(Table1[[#This Row],[Employee ID]])</f>
        <v>0</v>
      </c>
      <c r="AJ1987" t="b">
        <f>ISNUMBER(Table1[[#This Row],[Total Salary  ]])</f>
        <v>1</v>
      </c>
      <c r="AK1987" t="str">
        <f>IFERROR(_xlfn.XLOOKUP(Table1[[#This Row],[Manager ID]],MANAGERS!A:A,MANAGERS!B:B),"Not Found")</f>
        <v>Manager_10</v>
      </c>
    </row>
    <row r="1988" spans="1:37" x14ac:dyDescent="0.2">
      <c r="A1988" t="s">
        <v>2510</v>
      </c>
      <c r="B1988" t="s">
        <v>45</v>
      </c>
      <c r="C1988" t="s">
        <v>15</v>
      </c>
      <c r="D1988" t="s">
        <v>25</v>
      </c>
      <c r="E1988" t="s">
        <v>26</v>
      </c>
      <c r="F1988" s="1">
        <v>44875</v>
      </c>
      <c r="G1988" s="1">
        <v>31809</v>
      </c>
      <c r="H1988">
        <v>89652</v>
      </c>
      <c r="I1988">
        <v>10904</v>
      </c>
      <c r="J1988">
        <v>94</v>
      </c>
      <c r="K1988">
        <v>95</v>
      </c>
      <c r="L1988" t="s">
        <v>53</v>
      </c>
      <c r="M1988">
        <v>106</v>
      </c>
      <c r="N1988">
        <f>Table1[[#This Row],[Basic Salary]]+Table1[[#This Row],[Bonus]]</f>
        <v>100556</v>
      </c>
      <c r="O1988" s="2">
        <f>Table1[[#This Row],[Bonus]]/Table1[[#This Row],[Basic Salary]]</f>
        <v>0.1216258421451836</v>
      </c>
      <c r="P1988">
        <f ca="1">DATEDIF(Table1[[#This Row],[Date of Birth]],TODAY(),"Y")</f>
        <v>39</v>
      </c>
      <c r="Q1988">
        <f ca="1">DATEDIF(Table1[[#This Row],[Joining Date]],TODAY(),"Y")</f>
        <v>3</v>
      </c>
      <c r="R1988" t="str">
        <f ca="1">IF(YEAR(Table1[[#This Row],[Joining Date]])=YEAR(TODAY()),"Yes","No")</f>
        <v>No</v>
      </c>
      <c r="S1988" t="str">
        <f ca="1">IF(Table1[[#This Row],[Experience]]&gt;5,"Yes","No")</f>
        <v>No</v>
      </c>
      <c r="T1988" t="str">
        <f>TEXT(Table1[[#This Row],[Joining Date]],"mmmm")</f>
        <v>November</v>
      </c>
      <c r="U1988" t="str">
        <f>TEXT(Table1[[#This Row],[Joining Date]],"yyyy")</f>
        <v>2022</v>
      </c>
      <c r="V1988" s="5">
        <f ca="1">TODAY()-Table1[[#This Row],[Joining Date]]</f>
        <v>1364</v>
      </c>
      <c r="W1988" t="str">
        <f>LEFT(Table1[[#This Row],[Employee Name]],FIND(" ",Table1[[#This Row],[Employee Name]])-1)</f>
        <v>Ananya</v>
      </c>
      <c r="X1988" t="str">
        <f>RIGHT(Table1[[#This Row],[Employee Name]],LEN(Table1[[#This Row],[Employee Name]])-FIND(" ",Table1[[#This Row],[Employee Name]]))</f>
        <v>Rao</v>
      </c>
      <c r="Y1988" t="str">
        <f>Table1[[#This Row],[Department]]&amp;"-"&amp;Table1[[#This Row],[Employee ID]]</f>
        <v>Finance-E02454</v>
      </c>
      <c r="Z1988" t="str">
        <f>LEFT(Table1[[#This Row],[Department]],3)</f>
        <v>Fin</v>
      </c>
      <c r="AA1988" t="str">
        <f>_xlfn.XLOOKUP(Table1[[#This Row],[Manager ID]],MANAGERS!A:A,MANAGERS!B:B)</f>
        <v>Manager_6</v>
      </c>
      <c r="AB1988" t="str" cm="1">
        <f t="array" ref="AB1988">_xlfn.XLOOKUP(Table1[[#This Row],[Manager ID]],Table2[[#All],[Manager ID]],Table2[[#All],[Department Head]])</f>
        <v>HR</v>
      </c>
      <c r="AC1988" s="2">
        <f>_xlfn.XLOOKUP(Table1[[#This Row],[City]],L:L,O:O)</f>
        <v>0.23685887225230964</v>
      </c>
      <c r="AD1988" t="str" cm="1">
        <f t="array" ref="AD1988">_xlfn.IFS(Table1[[#This Row],[Performance Score]]&gt;=90,"Excellent",Table1[[#This Row],[Performance Score]]&gt;=75,"Good",Table1[[#This Row],[Performance Score]]&gt;=60,"Average",Table1[[#This Row],[Performance Score]]&lt;=60,"Need Improvement")</f>
        <v>Excellent</v>
      </c>
      <c r="AE1988" t="str">
        <f>IF(AND(Table1[[#This Row],[Attendance %]]&gt;=80,(Table1[[#This Row],[Performance Score]]&gt;=80)),"Eligible","Not Eligible")</f>
        <v>Eligible</v>
      </c>
      <c r="AF1988" t="str">
        <f>IF(Table1[[#This Row],[Performance Score]]&gt;=80,"High Performer","Low Performer")</f>
        <v>High Performer</v>
      </c>
      <c r="AG1988" t="str" cm="1">
        <f t="array" aca="1" ref="AG1988" ca="1">_xlfn.IFS(Table1[[#This Row],[Experience]]&lt;=3,"Junior",Table1[[#This Row],[Experience]]&lt;=7,"Mid Level",Table1[[#This Row],[Experience]]&gt;=7,"Senior")</f>
        <v>Junior</v>
      </c>
      <c r="AH1988" t="str">
        <f>IF(Table1[[#This Row],[Attendance %]]&gt;75,"OK","Below 75")</f>
        <v>OK</v>
      </c>
      <c r="AI1988" t="b">
        <f>ISBLANK(Table1[[#This Row],[Employee ID]])</f>
        <v>0</v>
      </c>
      <c r="AJ1988" t="b">
        <f>ISNUMBER(Table1[[#This Row],[Total Salary  ]])</f>
        <v>1</v>
      </c>
      <c r="AK1988" t="str">
        <f>IFERROR(_xlfn.XLOOKUP(Table1[[#This Row],[Manager ID]],MANAGERS!A:A,MANAGERS!B:B),"Not Found")</f>
        <v>Manager_6</v>
      </c>
    </row>
    <row r="1989" spans="1:37" x14ac:dyDescent="0.2">
      <c r="A1989" t="s">
        <v>4764</v>
      </c>
      <c r="B1989" t="s">
        <v>75</v>
      </c>
      <c r="C1989" t="s">
        <v>21</v>
      </c>
      <c r="D1989" t="s">
        <v>43</v>
      </c>
      <c r="E1989" t="s">
        <v>22</v>
      </c>
      <c r="F1989" s="1">
        <v>42112</v>
      </c>
      <c r="G1989" s="1">
        <v>39515</v>
      </c>
      <c r="H1989">
        <v>74121</v>
      </c>
      <c r="I1989">
        <v>26384</v>
      </c>
      <c r="J1989">
        <v>87</v>
      </c>
      <c r="K1989">
        <v>86</v>
      </c>
      <c r="L1989" t="s">
        <v>34</v>
      </c>
      <c r="M1989">
        <v>107</v>
      </c>
      <c r="N1989">
        <f>Table1[[#This Row],[Basic Salary]]+Table1[[#This Row],[Bonus]]</f>
        <v>100505</v>
      </c>
      <c r="O1989" s="2">
        <f>Table1[[#This Row],[Bonus]]/Table1[[#This Row],[Basic Salary]]</f>
        <v>0.35595850029006626</v>
      </c>
      <c r="P1989">
        <f ca="1">DATEDIF(Table1[[#This Row],[Date of Birth]],TODAY(),"Y")</f>
        <v>18</v>
      </c>
      <c r="Q1989">
        <f ca="1">DATEDIF(Table1[[#This Row],[Joining Date]],TODAY(),"Y")</f>
        <v>11</v>
      </c>
      <c r="R1989" t="str">
        <f ca="1">IF(YEAR(Table1[[#This Row],[Joining Date]])=YEAR(TODAY()),"Yes","No")</f>
        <v>No</v>
      </c>
      <c r="S1989" t="str">
        <f ca="1">IF(Table1[[#This Row],[Experience]]&gt;5,"Yes","No")</f>
        <v>Yes</v>
      </c>
      <c r="T1989" t="str">
        <f>TEXT(Table1[[#This Row],[Joining Date]],"mmmm")</f>
        <v>April</v>
      </c>
      <c r="U1989" t="str">
        <f>TEXT(Table1[[#This Row],[Joining Date]],"yyyy")</f>
        <v>2015</v>
      </c>
      <c r="V1989" s="5">
        <f ca="1">TODAY()-Table1[[#This Row],[Joining Date]]</f>
        <v>4127</v>
      </c>
      <c r="W1989" t="str">
        <f>LEFT(Table1[[#This Row],[Employee Name]],FIND(" ",Table1[[#This Row],[Employee Name]])-1)</f>
        <v>Ishita</v>
      </c>
      <c r="X1989" t="str">
        <f>RIGHT(Table1[[#This Row],[Employee Name]],LEN(Table1[[#This Row],[Employee Name]])-FIND(" ",Table1[[#This Row],[Employee Name]]))</f>
        <v>Roy</v>
      </c>
      <c r="Y1989" t="str">
        <f>Table1[[#This Row],[Department]]&amp;"-"&amp;Table1[[#This Row],[Employee ID]]</f>
        <v>Operations-E04708</v>
      </c>
      <c r="Z1989" t="str">
        <f>LEFT(Table1[[#This Row],[Department]],3)</f>
        <v>Ope</v>
      </c>
      <c r="AA1989" t="str">
        <f>_xlfn.XLOOKUP(Table1[[#This Row],[Manager ID]],MANAGERS!A:A,MANAGERS!B:B)</f>
        <v>Manager_7</v>
      </c>
      <c r="AB1989" t="str" cm="1">
        <f t="array" ref="AB1989">_xlfn.XLOOKUP(Table1[[#This Row],[Manager ID]],Table2[[#All],[Manager ID]],Table2[[#All],[Department Head]])</f>
        <v>Operations</v>
      </c>
      <c r="AC1989" s="2">
        <f>_xlfn.XLOOKUP(Table1[[#This Row],[City]],L:L,O:O)</f>
        <v>0.24030340748661314</v>
      </c>
      <c r="AD1989" t="str" cm="1">
        <f t="array" ref="AD1989">_xlfn.IFS(Table1[[#This Row],[Performance Score]]&gt;=90,"Excellent",Table1[[#This Row],[Performance Score]]&gt;=75,"Good",Table1[[#This Row],[Performance Score]]&gt;=60,"Average",Table1[[#This Row],[Performance Score]]&lt;=60,"Need Improvement")</f>
        <v>Good</v>
      </c>
      <c r="AE1989" t="str">
        <f>IF(AND(Table1[[#This Row],[Attendance %]]&gt;=80,(Table1[[#This Row],[Performance Score]]&gt;=80)),"Eligible","Not Eligible")</f>
        <v>Eligible</v>
      </c>
      <c r="AF1989" t="str">
        <f>IF(Table1[[#This Row],[Performance Score]]&gt;=80,"High Performer","Low Performer")</f>
        <v>High Performer</v>
      </c>
      <c r="AG1989" t="str" cm="1">
        <f t="array" aca="1" ref="AG1989" ca="1">_xlfn.IFS(Table1[[#This Row],[Experience]]&lt;=3,"Junior",Table1[[#This Row],[Experience]]&lt;=7,"Mid Level",Table1[[#This Row],[Experience]]&gt;=7,"Senior")</f>
        <v>Senior</v>
      </c>
      <c r="AH1989" t="str">
        <f>IF(Table1[[#This Row],[Attendance %]]&gt;75,"OK","Below 75")</f>
        <v>OK</v>
      </c>
      <c r="AI1989" t="b">
        <f>ISBLANK(Table1[[#This Row],[Employee ID]])</f>
        <v>0</v>
      </c>
      <c r="AJ1989" t="b">
        <f>ISNUMBER(Table1[[#This Row],[Total Salary  ]])</f>
        <v>1</v>
      </c>
      <c r="AK1989" t="str">
        <f>IFERROR(_xlfn.XLOOKUP(Table1[[#This Row],[Manager ID]],MANAGERS!A:A,MANAGERS!B:B),"Not Found")</f>
        <v>Manager_7</v>
      </c>
    </row>
    <row r="1990" spans="1:37" x14ac:dyDescent="0.2">
      <c r="A1990" t="s">
        <v>1360</v>
      </c>
      <c r="B1990" t="s">
        <v>62</v>
      </c>
      <c r="C1990" t="s">
        <v>15</v>
      </c>
      <c r="D1990" t="s">
        <v>40</v>
      </c>
      <c r="E1990" t="s">
        <v>22</v>
      </c>
      <c r="F1990" s="1">
        <v>42164</v>
      </c>
      <c r="G1990" s="1">
        <v>36170</v>
      </c>
      <c r="H1990">
        <v>89904</v>
      </c>
      <c r="I1990">
        <v>10594</v>
      </c>
      <c r="J1990">
        <v>100</v>
      </c>
      <c r="K1990">
        <v>91</v>
      </c>
      <c r="L1990" t="s">
        <v>23</v>
      </c>
      <c r="M1990">
        <v>116</v>
      </c>
      <c r="N1990">
        <f>Table1[[#This Row],[Basic Salary]]+Table1[[#This Row],[Bonus]]</f>
        <v>100498</v>
      </c>
      <c r="O1990" s="2">
        <f>Table1[[#This Row],[Bonus]]/Table1[[#This Row],[Basic Salary]]</f>
        <v>0.11783680370172629</v>
      </c>
      <c r="P1990">
        <f ca="1">DATEDIF(Table1[[#This Row],[Date of Birth]],TODAY(),"Y")</f>
        <v>27</v>
      </c>
      <c r="Q1990">
        <f ca="1">DATEDIF(Table1[[#This Row],[Joining Date]],TODAY(),"Y")</f>
        <v>11</v>
      </c>
      <c r="R1990" t="str">
        <f ca="1">IF(YEAR(Table1[[#This Row],[Joining Date]])=YEAR(TODAY()),"Yes","No")</f>
        <v>No</v>
      </c>
      <c r="S1990" t="str">
        <f ca="1">IF(Table1[[#This Row],[Experience]]&gt;5,"Yes","No")</f>
        <v>Yes</v>
      </c>
      <c r="T1990" t="str">
        <f>TEXT(Table1[[#This Row],[Joining Date]],"mmmm")</f>
        <v>June</v>
      </c>
      <c r="U1990" t="str">
        <f>TEXT(Table1[[#This Row],[Joining Date]],"yyyy")</f>
        <v>2015</v>
      </c>
      <c r="V1990" s="5">
        <f ca="1">TODAY()-Table1[[#This Row],[Joining Date]]</f>
        <v>4075</v>
      </c>
      <c r="W1990" t="str">
        <f>LEFT(Table1[[#This Row],[Employee Name]],FIND(" ",Table1[[#This Row],[Employee Name]])-1)</f>
        <v>Kavya</v>
      </c>
      <c r="X1990" t="str">
        <f>RIGHT(Table1[[#This Row],[Employee Name]],LEN(Table1[[#This Row],[Employee Name]])-FIND(" ",Table1[[#This Row],[Employee Name]]))</f>
        <v>Nair</v>
      </c>
      <c r="Y1990" t="str">
        <f>Table1[[#This Row],[Department]]&amp;"-"&amp;Table1[[#This Row],[Employee ID]]</f>
        <v>IT-E01304</v>
      </c>
      <c r="Z1990" t="str">
        <f>LEFT(Table1[[#This Row],[Department]],3)</f>
        <v>IT</v>
      </c>
      <c r="AA1990" t="str">
        <f>_xlfn.XLOOKUP(Table1[[#This Row],[Manager ID]],MANAGERS!A:A,MANAGERS!B:B)</f>
        <v>Manager_16</v>
      </c>
      <c r="AB1990" t="str" cm="1">
        <f t="array" ref="AB1990">_xlfn.XLOOKUP(Table1[[#This Row],[Manager ID]],Table2[[#All],[Manager ID]],Table2[[#All],[Department Head]])</f>
        <v>Sales</v>
      </c>
      <c r="AC1990" s="2">
        <f>_xlfn.XLOOKUP(Table1[[#This Row],[City]],L:L,O:O)</f>
        <v>0.23486488519629886</v>
      </c>
      <c r="AD1990" t="str" cm="1">
        <f t="array" ref="AD1990">_xlfn.IFS(Table1[[#This Row],[Performance Score]]&gt;=90,"Excellent",Table1[[#This Row],[Performance Score]]&gt;=75,"Good",Table1[[#This Row],[Performance Score]]&gt;=60,"Average",Table1[[#This Row],[Performance Score]]&lt;=60,"Need Improvement")</f>
        <v>Excellent</v>
      </c>
      <c r="AE1990" t="str">
        <f>IF(AND(Table1[[#This Row],[Attendance %]]&gt;=80,(Table1[[#This Row],[Performance Score]]&gt;=80)),"Eligible","Not Eligible")</f>
        <v>Eligible</v>
      </c>
      <c r="AF1990" t="str">
        <f>IF(Table1[[#This Row],[Performance Score]]&gt;=80,"High Performer","Low Performer")</f>
        <v>High Performer</v>
      </c>
      <c r="AG1990" t="str" cm="1">
        <f t="array" aca="1" ref="AG1990" ca="1">_xlfn.IFS(Table1[[#This Row],[Experience]]&lt;=3,"Junior",Table1[[#This Row],[Experience]]&lt;=7,"Mid Level",Table1[[#This Row],[Experience]]&gt;=7,"Senior")</f>
        <v>Senior</v>
      </c>
      <c r="AH1990" t="str">
        <f>IF(Table1[[#This Row],[Attendance %]]&gt;75,"OK","Below 75")</f>
        <v>OK</v>
      </c>
      <c r="AI1990" t="b">
        <f>ISBLANK(Table1[[#This Row],[Employee ID]])</f>
        <v>0</v>
      </c>
      <c r="AJ1990" t="b">
        <f>ISNUMBER(Table1[[#This Row],[Total Salary  ]])</f>
        <v>1</v>
      </c>
      <c r="AK1990" t="str">
        <f>IFERROR(_xlfn.XLOOKUP(Table1[[#This Row],[Manager ID]],MANAGERS!A:A,MANAGERS!B:B),"Not Found")</f>
        <v>Manager_16</v>
      </c>
    </row>
    <row r="1991" spans="1:37" x14ac:dyDescent="0.2">
      <c r="A1991" t="s">
        <v>1996</v>
      </c>
      <c r="B1991" t="s">
        <v>95</v>
      </c>
      <c r="C1991" t="s">
        <v>15</v>
      </c>
      <c r="D1991" t="s">
        <v>40</v>
      </c>
      <c r="E1991" t="s">
        <v>17</v>
      </c>
      <c r="F1991" s="1">
        <v>44960</v>
      </c>
      <c r="G1991" s="1">
        <v>30619</v>
      </c>
      <c r="H1991">
        <v>81521</v>
      </c>
      <c r="I1991">
        <v>18965</v>
      </c>
      <c r="J1991">
        <v>97</v>
      </c>
      <c r="K1991">
        <v>41</v>
      </c>
      <c r="L1991" t="s">
        <v>27</v>
      </c>
      <c r="M1991">
        <v>108</v>
      </c>
      <c r="N1991">
        <f>Table1[[#This Row],[Basic Salary]]+Table1[[#This Row],[Bonus]]</f>
        <v>100486</v>
      </c>
      <c r="O1991" s="2">
        <f>Table1[[#This Row],[Bonus]]/Table1[[#This Row],[Basic Salary]]</f>
        <v>0.23263944259761288</v>
      </c>
      <c r="P1991">
        <f ca="1">DATEDIF(Table1[[#This Row],[Date of Birth]],TODAY(),"Y")</f>
        <v>42</v>
      </c>
      <c r="Q1991">
        <f ca="1">DATEDIF(Table1[[#This Row],[Joining Date]],TODAY(),"Y")</f>
        <v>3</v>
      </c>
      <c r="R1991" t="str">
        <f ca="1">IF(YEAR(Table1[[#This Row],[Joining Date]])=YEAR(TODAY()),"Yes","No")</f>
        <v>No</v>
      </c>
      <c r="S1991" t="str">
        <f ca="1">IF(Table1[[#This Row],[Experience]]&gt;5,"Yes","No")</f>
        <v>No</v>
      </c>
      <c r="T1991" t="str">
        <f>TEXT(Table1[[#This Row],[Joining Date]],"mmmm")</f>
        <v>February</v>
      </c>
      <c r="U1991" t="str">
        <f>TEXT(Table1[[#This Row],[Joining Date]],"yyyy")</f>
        <v>2023</v>
      </c>
      <c r="V1991" s="5">
        <f ca="1">TODAY()-Table1[[#This Row],[Joining Date]]</f>
        <v>1279</v>
      </c>
      <c r="W1991" t="str">
        <f>LEFT(Table1[[#This Row],[Employee Name]],FIND(" ",Table1[[#This Row],[Employee Name]])-1)</f>
        <v>Ajay</v>
      </c>
      <c r="X1991" t="str">
        <f>RIGHT(Table1[[#This Row],[Employee Name]],LEN(Table1[[#This Row],[Employee Name]])-FIND(" ",Table1[[#This Row],[Employee Name]]))</f>
        <v>Singh</v>
      </c>
      <c r="Y1991" t="str">
        <f>Table1[[#This Row],[Department]]&amp;"-"&amp;Table1[[#This Row],[Employee ID]]</f>
        <v>IT-E01940</v>
      </c>
      <c r="Z1991" t="str">
        <f>LEFT(Table1[[#This Row],[Department]],3)</f>
        <v>IT</v>
      </c>
      <c r="AA1991" t="str">
        <f>_xlfn.XLOOKUP(Table1[[#This Row],[Manager ID]],MANAGERS!A:A,MANAGERS!B:B)</f>
        <v>Manager_8</v>
      </c>
      <c r="AB1991" t="str" cm="1">
        <f t="array" ref="AB1991">_xlfn.XLOOKUP(Table1[[#This Row],[Manager ID]],Table2[[#All],[Manager ID]],Table2[[#All],[Department Head]])</f>
        <v>Sales</v>
      </c>
      <c r="AC1991" s="2">
        <f>_xlfn.XLOOKUP(Table1[[#This Row],[City]],L:L,O:O)</f>
        <v>0.23674293405114402</v>
      </c>
      <c r="AD1991" t="str" cm="1">
        <f t="array" ref="AD1991">_xlfn.IFS(Table1[[#This Row],[Performance Score]]&gt;=90,"Excellent",Table1[[#This Row],[Performance Score]]&gt;=75,"Good",Table1[[#This Row],[Performance Score]]&gt;=60,"Average",Table1[[#This Row],[Performance Score]]&lt;=60,"Need Improvement")</f>
        <v>Need Improvement</v>
      </c>
      <c r="AE1991" t="str">
        <f>IF(AND(Table1[[#This Row],[Attendance %]]&gt;=80,(Table1[[#This Row],[Performance Score]]&gt;=80)),"Eligible","Not Eligible")</f>
        <v>Not Eligible</v>
      </c>
      <c r="AF1991" t="str">
        <f>IF(Table1[[#This Row],[Performance Score]]&gt;=80,"High Performer","Low Performer")</f>
        <v>Low Performer</v>
      </c>
      <c r="AG1991" t="str" cm="1">
        <f t="array" aca="1" ref="AG1991" ca="1">_xlfn.IFS(Table1[[#This Row],[Experience]]&lt;=3,"Junior",Table1[[#This Row],[Experience]]&lt;=7,"Mid Level",Table1[[#This Row],[Experience]]&gt;=7,"Senior")</f>
        <v>Junior</v>
      </c>
      <c r="AH1991" t="str">
        <f>IF(Table1[[#This Row],[Attendance %]]&gt;75,"OK","Below 75")</f>
        <v>OK</v>
      </c>
      <c r="AI1991" t="b">
        <f>ISBLANK(Table1[[#This Row],[Employee ID]])</f>
        <v>0</v>
      </c>
      <c r="AJ1991" t="b">
        <f>ISNUMBER(Table1[[#This Row],[Total Salary  ]])</f>
        <v>1</v>
      </c>
      <c r="AK1991" t="str">
        <f>IFERROR(_xlfn.XLOOKUP(Table1[[#This Row],[Manager ID]],MANAGERS!A:A,MANAGERS!B:B),"Not Found")</f>
        <v>Manager_8</v>
      </c>
    </row>
    <row r="1992" spans="1:37" x14ac:dyDescent="0.2">
      <c r="A1992" t="s">
        <v>706</v>
      </c>
      <c r="B1992" t="s">
        <v>42</v>
      </c>
      <c r="C1992" t="s">
        <v>21</v>
      </c>
      <c r="D1992" t="s">
        <v>43</v>
      </c>
      <c r="E1992" t="s">
        <v>22</v>
      </c>
      <c r="F1992" s="1">
        <v>45706</v>
      </c>
      <c r="G1992" s="1">
        <v>34849</v>
      </c>
      <c r="H1992">
        <v>95127</v>
      </c>
      <c r="I1992">
        <v>5353</v>
      </c>
      <c r="J1992">
        <v>90</v>
      </c>
      <c r="K1992">
        <v>69</v>
      </c>
      <c r="L1992" t="s">
        <v>23</v>
      </c>
      <c r="M1992">
        <v>116</v>
      </c>
      <c r="N1992">
        <f>Table1[[#This Row],[Basic Salary]]+Table1[[#This Row],[Bonus]]</f>
        <v>100480</v>
      </c>
      <c r="O1992" s="2">
        <f>Table1[[#This Row],[Bonus]]/Table1[[#This Row],[Basic Salary]]</f>
        <v>5.627214145300493E-2</v>
      </c>
      <c r="P1992">
        <f ca="1">DATEDIF(Table1[[#This Row],[Date of Birth]],TODAY(),"Y")</f>
        <v>31</v>
      </c>
      <c r="Q1992">
        <f ca="1">DATEDIF(Table1[[#This Row],[Joining Date]],TODAY(),"Y")</f>
        <v>1</v>
      </c>
      <c r="R1992" t="str">
        <f ca="1">IF(YEAR(Table1[[#This Row],[Joining Date]])=YEAR(TODAY()),"Yes","No")</f>
        <v>No</v>
      </c>
      <c r="S1992" t="str">
        <f ca="1">IF(Table1[[#This Row],[Experience]]&gt;5,"Yes","No")</f>
        <v>No</v>
      </c>
      <c r="T1992" t="str">
        <f>TEXT(Table1[[#This Row],[Joining Date]],"mmmm")</f>
        <v>February</v>
      </c>
      <c r="U1992" t="str">
        <f>TEXT(Table1[[#This Row],[Joining Date]],"yyyy")</f>
        <v>2025</v>
      </c>
      <c r="V1992" s="5">
        <f ca="1">TODAY()-Table1[[#This Row],[Joining Date]]</f>
        <v>533</v>
      </c>
      <c r="W1992" t="str">
        <f>LEFT(Table1[[#This Row],[Employee Name]],FIND(" ",Table1[[#This Row],[Employee Name]])-1)</f>
        <v>Krishna</v>
      </c>
      <c r="X1992" t="str">
        <f>RIGHT(Table1[[#This Row],[Employee Name]],LEN(Table1[[#This Row],[Employee Name]])-FIND(" ",Table1[[#This Row],[Employee Name]]))</f>
        <v>Chaitanya</v>
      </c>
      <c r="Y1992" t="str">
        <f>Table1[[#This Row],[Department]]&amp;"-"&amp;Table1[[#This Row],[Employee ID]]</f>
        <v>Operations-E00650</v>
      </c>
      <c r="Z1992" t="str">
        <f>LEFT(Table1[[#This Row],[Department]],3)</f>
        <v>Ope</v>
      </c>
      <c r="AA1992" t="str">
        <f>_xlfn.XLOOKUP(Table1[[#This Row],[Manager ID]],MANAGERS!A:A,MANAGERS!B:B)</f>
        <v>Manager_16</v>
      </c>
      <c r="AB1992" t="str" cm="1">
        <f t="array" ref="AB1992">_xlfn.XLOOKUP(Table1[[#This Row],[Manager ID]],Table2[[#All],[Manager ID]],Table2[[#All],[Department Head]])</f>
        <v>Sales</v>
      </c>
      <c r="AC1992" s="2">
        <f>_xlfn.XLOOKUP(Table1[[#This Row],[City]],L:L,O:O)</f>
        <v>0.23486488519629886</v>
      </c>
      <c r="AD1992" t="str" cm="1">
        <f t="array" ref="AD1992">_xlfn.IFS(Table1[[#This Row],[Performance Score]]&gt;=90,"Excellent",Table1[[#This Row],[Performance Score]]&gt;=75,"Good",Table1[[#This Row],[Performance Score]]&gt;=60,"Average",Table1[[#This Row],[Performance Score]]&lt;=60,"Need Improvement")</f>
        <v>Average</v>
      </c>
      <c r="AE1992" t="str">
        <f>IF(AND(Table1[[#This Row],[Attendance %]]&gt;=80,(Table1[[#This Row],[Performance Score]]&gt;=80)),"Eligible","Not Eligible")</f>
        <v>Not Eligible</v>
      </c>
      <c r="AF1992" t="str">
        <f>IF(Table1[[#This Row],[Performance Score]]&gt;=80,"High Performer","Low Performer")</f>
        <v>Low Performer</v>
      </c>
      <c r="AG1992" t="str" cm="1">
        <f t="array" aca="1" ref="AG1992" ca="1">_xlfn.IFS(Table1[[#This Row],[Experience]]&lt;=3,"Junior",Table1[[#This Row],[Experience]]&lt;=7,"Mid Level",Table1[[#This Row],[Experience]]&gt;=7,"Senior")</f>
        <v>Junior</v>
      </c>
      <c r="AH1992" t="str">
        <f>IF(Table1[[#This Row],[Attendance %]]&gt;75,"OK","Below 75")</f>
        <v>OK</v>
      </c>
      <c r="AI1992" t="b">
        <f>ISBLANK(Table1[[#This Row],[Employee ID]])</f>
        <v>0</v>
      </c>
      <c r="AJ1992" t="b">
        <f>ISNUMBER(Table1[[#This Row],[Total Salary  ]])</f>
        <v>1</v>
      </c>
      <c r="AK1992" t="str">
        <f>IFERROR(_xlfn.XLOOKUP(Table1[[#This Row],[Manager ID]],MANAGERS!A:A,MANAGERS!B:B),"Not Found")</f>
        <v>Manager_16</v>
      </c>
    </row>
    <row r="1993" spans="1:37" x14ac:dyDescent="0.2">
      <c r="A1993" t="s">
        <v>3847</v>
      </c>
      <c r="B1993" t="s">
        <v>71</v>
      </c>
      <c r="C1993" t="s">
        <v>21</v>
      </c>
      <c r="D1993" t="s">
        <v>43</v>
      </c>
      <c r="E1993" t="s">
        <v>17</v>
      </c>
      <c r="F1993" s="1">
        <v>42884</v>
      </c>
      <c r="G1993" s="1">
        <v>32555</v>
      </c>
      <c r="H1993">
        <v>73891</v>
      </c>
      <c r="I1993">
        <v>26562</v>
      </c>
      <c r="J1993">
        <v>90</v>
      </c>
      <c r="K1993">
        <v>84</v>
      </c>
      <c r="L1993" t="s">
        <v>34</v>
      </c>
      <c r="M1993">
        <v>114</v>
      </c>
      <c r="N1993">
        <f>Table1[[#This Row],[Basic Salary]]+Table1[[#This Row],[Bonus]]</f>
        <v>100453</v>
      </c>
      <c r="O1993" s="2">
        <f>Table1[[#This Row],[Bonus]]/Table1[[#This Row],[Basic Salary]]</f>
        <v>0.35947544355875544</v>
      </c>
      <c r="P1993">
        <f ca="1">DATEDIF(Table1[[#This Row],[Date of Birth]],TODAY(),"Y")</f>
        <v>37</v>
      </c>
      <c r="Q1993">
        <f ca="1">DATEDIF(Table1[[#This Row],[Joining Date]],TODAY(),"Y")</f>
        <v>9</v>
      </c>
      <c r="R1993" t="str">
        <f ca="1">IF(YEAR(Table1[[#This Row],[Joining Date]])=YEAR(TODAY()),"Yes","No")</f>
        <v>No</v>
      </c>
      <c r="S1993" t="str">
        <f ca="1">IF(Table1[[#This Row],[Experience]]&gt;5,"Yes","No")</f>
        <v>Yes</v>
      </c>
      <c r="T1993" t="str">
        <f>TEXT(Table1[[#This Row],[Joining Date]],"mmmm")</f>
        <v>May</v>
      </c>
      <c r="U1993" t="str">
        <f>TEXT(Table1[[#This Row],[Joining Date]],"yyyy")</f>
        <v>2017</v>
      </c>
      <c r="V1993" s="5">
        <f ca="1">TODAY()-Table1[[#This Row],[Joining Date]]</f>
        <v>3355</v>
      </c>
      <c r="W1993" t="str">
        <f>LEFT(Table1[[#This Row],[Employee Name]],FIND(" ",Table1[[#This Row],[Employee Name]])-1)</f>
        <v>Sneha</v>
      </c>
      <c r="X1993" t="str">
        <f>RIGHT(Table1[[#This Row],[Employee Name]],LEN(Table1[[#This Row],[Employee Name]])-FIND(" ",Table1[[#This Row],[Employee Name]]))</f>
        <v>Iyer</v>
      </c>
      <c r="Y1993" t="str">
        <f>Table1[[#This Row],[Department]]&amp;"-"&amp;Table1[[#This Row],[Employee ID]]</f>
        <v>Operations-E03791</v>
      </c>
      <c r="Z1993" t="str">
        <f>LEFT(Table1[[#This Row],[Department]],3)</f>
        <v>Ope</v>
      </c>
      <c r="AA1993" t="str">
        <f>_xlfn.XLOOKUP(Table1[[#This Row],[Manager ID]],MANAGERS!A:A,MANAGERS!B:B)</f>
        <v>Manager_14</v>
      </c>
      <c r="AB1993" t="str" cm="1">
        <f t="array" ref="AB1993">_xlfn.XLOOKUP(Table1[[#This Row],[Manager ID]],Table2[[#All],[Manager ID]],Table2[[#All],[Department Head]])</f>
        <v>Marketing</v>
      </c>
      <c r="AC1993" s="2">
        <f>_xlfn.XLOOKUP(Table1[[#This Row],[City]],L:L,O:O)</f>
        <v>0.24030340748661314</v>
      </c>
      <c r="AD1993" t="str" cm="1">
        <f t="array" ref="AD1993">_xlfn.IFS(Table1[[#This Row],[Performance Score]]&gt;=90,"Excellent",Table1[[#This Row],[Performance Score]]&gt;=75,"Good",Table1[[#This Row],[Performance Score]]&gt;=60,"Average",Table1[[#This Row],[Performance Score]]&lt;=60,"Need Improvement")</f>
        <v>Good</v>
      </c>
      <c r="AE1993" t="str">
        <f>IF(AND(Table1[[#This Row],[Attendance %]]&gt;=80,(Table1[[#This Row],[Performance Score]]&gt;=80)),"Eligible","Not Eligible")</f>
        <v>Eligible</v>
      </c>
      <c r="AF1993" t="str">
        <f>IF(Table1[[#This Row],[Performance Score]]&gt;=80,"High Performer","Low Performer")</f>
        <v>High Performer</v>
      </c>
      <c r="AG1993" t="str" cm="1">
        <f t="array" aca="1" ref="AG1993" ca="1">_xlfn.IFS(Table1[[#This Row],[Experience]]&lt;=3,"Junior",Table1[[#This Row],[Experience]]&lt;=7,"Mid Level",Table1[[#This Row],[Experience]]&gt;=7,"Senior")</f>
        <v>Senior</v>
      </c>
      <c r="AH1993" t="str">
        <f>IF(Table1[[#This Row],[Attendance %]]&gt;75,"OK","Below 75")</f>
        <v>OK</v>
      </c>
      <c r="AI1993" t="b">
        <f>ISBLANK(Table1[[#This Row],[Employee ID]])</f>
        <v>0</v>
      </c>
      <c r="AJ1993" t="b">
        <f>ISNUMBER(Table1[[#This Row],[Total Salary  ]])</f>
        <v>1</v>
      </c>
      <c r="AK1993" t="str">
        <f>IFERROR(_xlfn.XLOOKUP(Table1[[#This Row],[Manager ID]],MANAGERS!A:A,MANAGERS!B:B),"Not Found")</f>
        <v>Manager_14</v>
      </c>
    </row>
    <row r="1994" spans="1:37" x14ac:dyDescent="0.2">
      <c r="A1994" t="s">
        <v>666</v>
      </c>
      <c r="B1994" t="s">
        <v>60</v>
      </c>
      <c r="C1994" t="s">
        <v>21</v>
      </c>
      <c r="D1994" t="s">
        <v>43</v>
      </c>
      <c r="E1994" t="s">
        <v>17</v>
      </c>
      <c r="F1994" s="1">
        <v>44593</v>
      </c>
      <c r="G1994" s="1">
        <v>37375</v>
      </c>
      <c r="H1994">
        <v>89553</v>
      </c>
      <c r="I1994">
        <v>10895</v>
      </c>
      <c r="J1994">
        <v>99</v>
      </c>
      <c r="K1994">
        <v>54</v>
      </c>
      <c r="L1994" t="s">
        <v>18</v>
      </c>
      <c r="M1994">
        <v>110</v>
      </c>
      <c r="N1994">
        <f>Table1[[#This Row],[Basic Salary]]+Table1[[#This Row],[Bonus]]</f>
        <v>100448</v>
      </c>
      <c r="O1994" s="2">
        <f>Table1[[#This Row],[Bonus]]/Table1[[#This Row],[Basic Salary]]</f>
        <v>0.12165979922503992</v>
      </c>
      <c r="P1994">
        <f ca="1">DATEDIF(Table1[[#This Row],[Date of Birth]],TODAY(),"Y")</f>
        <v>24</v>
      </c>
      <c r="Q1994">
        <f ca="1">DATEDIF(Table1[[#This Row],[Joining Date]],TODAY(),"Y")</f>
        <v>4</v>
      </c>
      <c r="R1994" t="str">
        <f ca="1">IF(YEAR(Table1[[#This Row],[Joining Date]])=YEAR(TODAY()),"Yes","No")</f>
        <v>No</v>
      </c>
      <c r="S1994" t="str">
        <f ca="1">IF(Table1[[#This Row],[Experience]]&gt;5,"Yes","No")</f>
        <v>No</v>
      </c>
      <c r="T1994" t="str">
        <f>TEXT(Table1[[#This Row],[Joining Date]],"mmmm")</f>
        <v>February</v>
      </c>
      <c r="U1994" t="str">
        <f>TEXT(Table1[[#This Row],[Joining Date]],"yyyy")</f>
        <v>2022</v>
      </c>
      <c r="V1994" s="5">
        <f ca="1">TODAY()-Table1[[#This Row],[Joining Date]]</f>
        <v>1646</v>
      </c>
      <c r="W1994" t="str">
        <f>LEFT(Table1[[#This Row],[Employee Name]],FIND(" ",Table1[[#This Row],[Employee Name]])-1)</f>
        <v>Gayathri</v>
      </c>
      <c r="X1994" t="str">
        <f>RIGHT(Table1[[#This Row],[Employee Name]],LEN(Table1[[#This Row],[Employee Name]])-FIND(" ",Table1[[#This Row],[Employee Name]]))</f>
        <v>Iyer</v>
      </c>
      <c r="Y1994" t="str">
        <f>Table1[[#This Row],[Department]]&amp;"-"&amp;Table1[[#This Row],[Employee ID]]</f>
        <v>Operations-E00610</v>
      </c>
      <c r="Z1994" t="str">
        <f>LEFT(Table1[[#This Row],[Department]],3)</f>
        <v>Ope</v>
      </c>
      <c r="AA1994" t="str">
        <f>_xlfn.XLOOKUP(Table1[[#This Row],[Manager ID]],MANAGERS!A:A,MANAGERS!B:B)</f>
        <v>Manager_10</v>
      </c>
      <c r="AB1994" t="str" cm="1">
        <f t="array" ref="AB1994">_xlfn.XLOOKUP(Table1[[#This Row],[Manager ID]],Table2[[#All],[Manager ID]],Table2[[#All],[Department Head]])</f>
        <v>HR</v>
      </c>
      <c r="AC1994" s="2">
        <f>_xlfn.XLOOKUP(Table1[[#This Row],[City]],L:L,O:O)</f>
        <v>0.21356479274849693</v>
      </c>
      <c r="AD1994" t="str" cm="1">
        <f t="array" ref="AD1994">_xlfn.IFS(Table1[[#This Row],[Performance Score]]&gt;=90,"Excellent",Table1[[#This Row],[Performance Score]]&gt;=75,"Good",Table1[[#This Row],[Performance Score]]&gt;=60,"Average",Table1[[#This Row],[Performance Score]]&lt;=60,"Need Improvement")</f>
        <v>Need Improvement</v>
      </c>
      <c r="AE1994" t="str">
        <f>IF(AND(Table1[[#This Row],[Attendance %]]&gt;=80,(Table1[[#This Row],[Performance Score]]&gt;=80)),"Eligible","Not Eligible")</f>
        <v>Not Eligible</v>
      </c>
      <c r="AF1994" t="str">
        <f>IF(Table1[[#This Row],[Performance Score]]&gt;=80,"High Performer","Low Performer")</f>
        <v>Low Performer</v>
      </c>
      <c r="AG1994" t="str" cm="1">
        <f t="array" aca="1" ref="AG1994" ca="1">_xlfn.IFS(Table1[[#This Row],[Experience]]&lt;=3,"Junior",Table1[[#This Row],[Experience]]&lt;=7,"Mid Level",Table1[[#This Row],[Experience]]&gt;=7,"Senior")</f>
        <v>Mid Level</v>
      </c>
      <c r="AH1994" t="str">
        <f>IF(Table1[[#This Row],[Attendance %]]&gt;75,"OK","Below 75")</f>
        <v>OK</v>
      </c>
      <c r="AI1994" t="b">
        <f>ISBLANK(Table1[[#This Row],[Employee ID]])</f>
        <v>0</v>
      </c>
      <c r="AJ1994" t="b">
        <f>ISNUMBER(Table1[[#This Row],[Total Salary  ]])</f>
        <v>1</v>
      </c>
      <c r="AK1994" t="str">
        <f>IFERROR(_xlfn.XLOOKUP(Table1[[#This Row],[Manager ID]],MANAGERS!A:A,MANAGERS!B:B),"Not Found")</f>
        <v>Manager_10</v>
      </c>
    </row>
    <row r="1995" spans="1:37" x14ac:dyDescent="0.2">
      <c r="A1995" t="s">
        <v>163</v>
      </c>
      <c r="B1995" t="s">
        <v>60</v>
      </c>
      <c r="C1995" t="s">
        <v>15</v>
      </c>
      <c r="D1995" t="s">
        <v>25</v>
      </c>
      <c r="E1995" t="s">
        <v>65</v>
      </c>
      <c r="F1995" s="1">
        <v>42328</v>
      </c>
      <c r="G1995" s="1">
        <v>39206</v>
      </c>
      <c r="H1995">
        <v>75140</v>
      </c>
      <c r="I1995">
        <v>25306</v>
      </c>
      <c r="J1995">
        <v>75</v>
      </c>
      <c r="K1995">
        <v>71</v>
      </c>
      <c r="L1995" t="s">
        <v>23</v>
      </c>
      <c r="M1995">
        <v>105</v>
      </c>
      <c r="N1995">
        <f>Table1[[#This Row],[Basic Salary]]+Table1[[#This Row],[Bonus]]</f>
        <v>100446</v>
      </c>
      <c r="O1995" s="2">
        <f>Table1[[#This Row],[Bonus]]/Table1[[#This Row],[Basic Salary]]</f>
        <v>0.33678466861857864</v>
      </c>
      <c r="P1995">
        <f ca="1">DATEDIF(Table1[[#This Row],[Date of Birth]],TODAY(),"Y")</f>
        <v>19</v>
      </c>
      <c r="Q1995">
        <f ca="1">DATEDIF(Table1[[#This Row],[Joining Date]],TODAY(),"Y")</f>
        <v>10</v>
      </c>
      <c r="R1995" t="str">
        <f ca="1">IF(YEAR(Table1[[#This Row],[Joining Date]])=YEAR(TODAY()),"Yes","No")</f>
        <v>No</v>
      </c>
      <c r="S1995" t="str">
        <f ca="1">IF(Table1[[#This Row],[Experience]]&gt;5,"Yes","No")</f>
        <v>Yes</v>
      </c>
      <c r="T1995" t="str">
        <f>TEXT(Table1[[#This Row],[Joining Date]],"mmmm")</f>
        <v>November</v>
      </c>
      <c r="U1995" t="str">
        <f>TEXT(Table1[[#This Row],[Joining Date]],"yyyy")</f>
        <v>2015</v>
      </c>
      <c r="V1995" s="5">
        <f ca="1">TODAY()-Table1[[#This Row],[Joining Date]]</f>
        <v>3911</v>
      </c>
      <c r="W1995" t="str">
        <f>LEFT(Table1[[#This Row],[Employee Name]],FIND(" ",Table1[[#This Row],[Employee Name]])-1)</f>
        <v>Gayathri</v>
      </c>
      <c r="X1995" t="str">
        <f>RIGHT(Table1[[#This Row],[Employee Name]],LEN(Table1[[#This Row],[Employee Name]])-FIND(" ",Table1[[#This Row],[Employee Name]]))</f>
        <v>Iyer</v>
      </c>
      <c r="Y1995" t="str">
        <f>Table1[[#This Row],[Department]]&amp;"-"&amp;Table1[[#This Row],[Employee ID]]</f>
        <v>Finance-E00107</v>
      </c>
      <c r="Z1995" t="str">
        <f>LEFT(Table1[[#This Row],[Department]],3)</f>
        <v>Fin</v>
      </c>
      <c r="AA1995" t="str">
        <f>_xlfn.XLOOKUP(Table1[[#This Row],[Manager ID]],MANAGERS!A:A,MANAGERS!B:B)</f>
        <v>Manager_5</v>
      </c>
      <c r="AB1995" t="str" cm="1">
        <f t="array" ref="AB1995">_xlfn.XLOOKUP(Table1[[#This Row],[Manager ID]],Table2[[#All],[Manager ID]],Table2[[#All],[Department Head]])</f>
        <v>Sales</v>
      </c>
      <c r="AC1995" s="2">
        <f>_xlfn.XLOOKUP(Table1[[#This Row],[City]],L:L,O:O)</f>
        <v>0.23486488519629886</v>
      </c>
      <c r="AD1995" t="str" cm="1">
        <f t="array" ref="AD1995">_xlfn.IFS(Table1[[#This Row],[Performance Score]]&gt;=90,"Excellent",Table1[[#This Row],[Performance Score]]&gt;=75,"Good",Table1[[#This Row],[Performance Score]]&gt;=60,"Average",Table1[[#This Row],[Performance Score]]&lt;=60,"Need Improvement")</f>
        <v>Average</v>
      </c>
      <c r="AE1995" t="str">
        <f>IF(AND(Table1[[#This Row],[Attendance %]]&gt;=80,(Table1[[#This Row],[Performance Score]]&gt;=80)),"Eligible","Not Eligible")</f>
        <v>Not Eligible</v>
      </c>
      <c r="AF1995" t="str">
        <f>IF(Table1[[#This Row],[Performance Score]]&gt;=80,"High Performer","Low Performer")</f>
        <v>Low Performer</v>
      </c>
      <c r="AG1995" t="str" cm="1">
        <f t="array" aca="1" ref="AG1995" ca="1">_xlfn.IFS(Table1[[#This Row],[Experience]]&lt;=3,"Junior",Table1[[#This Row],[Experience]]&lt;=7,"Mid Level",Table1[[#This Row],[Experience]]&gt;=7,"Senior")</f>
        <v>Senior</v>
      </c>
      <c r="AH1995" t="str">
        <f>IF(Table1[[#This Row],[Attendance %]]&gt;75,"OK","Below 75")</f>
        <v>Below 75</v>
      </c>
      <c r="AI1995" t="b">
        <f>ISBLANK(Table1[[#This Row],[Employee ID]])</f>
        <v>0</v>
      </c>
      <c r="AJ1995" t="b">
        <f>ISNUMBER(Table1[[#This Row],[Total Salary  ]])</f>
        <v>1</v>
      </c>
      <c r="AK1995" t="str">
        <f>IFERROR(_xlfn.XLOOKUP(Table1[[#This Row],[Manager ID]],MANAGERS!A:A,MANAGERS!B:B),"Not Found")</f>
        <v>Manager_5</v>
      </c>
    </row>
    <row r="1996" spans="1:37" x14ac:dyDescent="0.2">
      <c r="A1996" t="s">
        <v>2518</v>
      </c>
      <c r="B1996" t="s">
        <v>62</v>
      </c>
      <c r="C1996" t="s">
        <v>15</v>
      </c>
      <c r="D1996" t="s">
        <v>81</v>
      </c>
      <c r="E1996" t="s">
        <v>22</v>
      </c>
      <c r="F1996" s="1">
        <v>42171</v>
      </c>
      <c r="G1996" s="1">
        <v>31743</v>
      </c>
      <c r="H1996">
        <v>74052</v>
      </c>
      <c r="I1996">
        <v>26363</v>
      </c>
      <c r="J1996">
        <v>81</v>
      </c>
      <c r="K1996">
        <v>62</v>
      </c>
      <c r="L1996" t="s">
        <v>34</v>
      </c>
      <c r="M1996">
        <v>102</v>
      </c>
      <c r="N1996">
        <f>Table1[[#This Row],[Basic Salary]]+Table1[[#This Row],[Bonus]]</f>
        <v>100415</v>
      </c>
      <c r="O1996" s="2">
        <f>Table1[[#This Row],[Bonus]]/Table1[[#This Row],[Basic Salary]]</f>
        <v>0.35600658996380924</v>
      </c>
      <c r="P1996">
        <f ca="1">DATEDIF(Table1[[#This Row],[Date of Birth]],TODAY(),"Y")</f>
        <v>39</v>
      </c>
      <c r="Q1996">
        <f ca="1">DATEDIF(Table1[[#This Row],[Joining Date]],TODAY(),"Y")</f>
        <v>11</v>
      </c>
      <c r="R1996" t="str">
        <f ca="1">IF(YEAR(Table1[[#This Row],[Joining Date]])=YEAR(TODAY()),"Yes","No")</f>
        <v>No</v>
      </c>
      <c r="S1996" t="str">
        <f ca="1">IF(Table1[[#This Row],[Experience]]&gt;5,"Yes","No")</f>
        <v>Yes</v>
      </c>
      <c r="T1996" t="str">
        <f>TEXT(Table1[[#This Row],[Joining Date]],"mmmm")</f>
        <v>June</v>
      </c>
      <c r="U1996" t="str">
        <f>TEXT(Table1[[#This Row],[Joining Date]],"yyyy")</f>
        <v>2015</v>
      </c>
      <c r="V1996" s="5">
        <f ca="1">TODAY()-Table1[[#This Row],[Joining Date]]</f>
        <v>4068</v>
      </c>
      <c r="W1996" t="str">
        <f>LEFT(Table1[[#This Row],[Employee Name]],FIND(" ",Table1[[#This Row],[Employee Name]])-1)</f>
        <v>Kavya</v>
      </c>
      <c r="X1996" t="str">
        <f>RIGHT(Table1[[#This Row],[Employee Name]],LEN(Table1[[#This Row],[Employee Name]])-FIND(" ",Table1[[#This Row],[Employee Name]]))</f>
        <v>Nair</v>
      </c>
      <c r="Y1996" t="str">
        <f>Table1[[#This Row],[Department]]&amp;"-"&amp;Table1[[#This Row],[Employee ID]]</f>
        <v>Sales-E02462</v>
      </c>
      <c r="Z1996" t="str">
        <f>LEFT(Table1[[#This Row],[Department]],3)</f>
        <v>Sal</v>
      </c>
      <c r="AA1996" t="str">
        <f>_xlfn.XLOOKUP(Table1[[#This Row],[Manager ID]],MANAGERS!A:A,MANAGERS!B:B)</f>
        <v>Manager_2</v>
      </c>
      <c r="AB1996" t="str" cm="1">
        <f t="array" ref="AB1996">_xlfn.XLOOKUP(Table1[[#This Row],[Manager ID]],Table2[[#All],[Manager ID]],Table2[[#All],[Department Head]])</f>
        <v>Sales</v>
      </c>
      <c r="AC1996" s="2">
        <f>_xlfn.XLOOKUP(Table1[[#This Row],[City]],L:L,O:O)</f>
        <v>0.24030340748661314</v>
      </c>
      <c r="AD1996" t="str" cm="1">
        <f t="array" ref="AD1996">_xlfn.IFS(Table1[[#This Row],[Performance Score]]&gt;=90,"Excellent",Table1[[#This Row],[Performance Score]]&gt;=75,"Good",Table1[[#This Row],[Performance Score]]&gt;=60,"Average",Table1[[#This Row],[Performance Score]]&lt;=60,"Need Improvement")</f>
        <v>Average</v>
      </c>
      <c r="AE1996" t="str">
        <f>IF(AND(Table1[[#This Row],[Attendance %]]&gt;=80,(Table1[[#This Row],[Performance Score]]&gt;=80)),"Eligible","Not Eligible")</f>
        <v>Not Eligible</v>
      </c>
      <c r="AF1996" t="str">
        <f>IF(Table1[[#This Row],[Performance Score]]&gt;=80,"High Performer","Low Performer")</f>
        <v>Low Performer</v>
      </c>
      <c r="AG1996" t="str" cm="1">
        <f t="array" aca="1" ref="AG1996" ca="1">_xlfn.IFS(Table1[[#This Row],[Experience]]&lt;=3,"Junior",Table1[[#This Row],[Experience]]&lt;=7,"Mid Level",Table1[[#This Row],[Experience]]&gt;=7,"Senior")</f>
        <v>Senior</v>
      </c>
      <c r="AH1996" t="str">
        <f>IF(Table1[[#This Row],[Attendance %]]&gt;75,"OK","Below 75")</f>
        <v>OK</v>
      </c>
      <c r="AI1996" t="b">
        <f>ISBLANK(Table1[[#This Row],[Employee ID]])</f>
        <v>0</v>
      </c>
      <c r="AJ1996" t="b">
        <f>ISNUMBER(Table1[[#This Row],[Total Salary  ]])</f>
        <v>1</v>
      </c>
      <c r="AK1996" t="str">
        <f>IFERROR(_xlfn.XLOOKUP(Table1[[#This Row],[Manager ID]],MANAGERS!A:A,MANAGERS!B:B),"Not Found")</f>
        <v>Manager_2</v>
      </c>
    </row>
    <row r="1997" spans="1:37" x14ac:dyDescent="0.2">
      <c r="A1997" t="s">
        <v>1728</v>
      </c>
      <c r="B1997" t="s">
        <v>29</v>
      </c>
      <c r="C1997" t="s">
        <v>15</v>
      </c>
      <c r="D1997" t="s">
        <v>25</v>
      </c>
      <c r="E1997" t="s">
        <v>26</v>
      </c>
      <c r="F1997" s="1">
        <v>43281</v>
      </c>
      <c r="G1997" s="1">
        <v>31951</v>
      </c>
      <c r="H1997">
        <v>93224</v>
      </c>
      <c r="I1997">
        <v>7188</v>
      </c>
      <c r="J1997">
        <v>74</v>
      </c>
      <c r="K1997">
        <v>95</v>
      </c>
      <c r="L1997" t="s">
        <v>53</v>
      </c>
      <c r="M1997">
        <v>120</v>
      </c>
      <c r="N1997">
        <f>Table1[[#This Row],[Basic Salary]]+Table1[[#This Row],[Bonus]]</f>
        <v>100412</v>
      </c>
      <c r="O1997" s="2">
        <f>Table1[[#This Row],[Bonus]]/Table1[[#This Row],[Basic Salary]]</f>
        <v>7.7104608255384885E-2</v>
      </c>
      <c r="P1997">
        <f ca="1">DATEDIF(Table1[[#This Row],[Date of Birth]],TODAY(),"Y")</f>
        <v>39</v>
      </c>
      <c r="Q1997">
        <f ca="1">DATEDIF(Table1[[#This Row],[Joining Date]],TODAY(),"Y")</f>
        <v>8</v>
      </c>
      <c r="R1997" t="str">
        <f ca="1">IF(YEAR(Table1[[#This Row],[Joining Date]])=YEAR(TODAY()),"Yes","No")</f>
        <v>No</v>
      </c>
      <c r="S1997" t="str">
        <f ca="1">IF(Table1[[#This Row],[Experience]]&gt;5,"Yes","No")</f>
        <v>Yes</v>
      </c>
      <c r="T1997" t="str">
        <f>TEXT(Table1[[#This Row],[Joining Date]],"mmmm")</f>
        <v>June</v>
      </c>
      <c r="U1997" t="str">
        <f>TEXT(Table1[[#This Row],[Joining Date]],"yyyy")</f>
        <v>2018</v>
      </c>
      <c r="V1997" s="5">
        <f ca="1">TODAY()-Table1[[#This Row],[Joining Date]]</f>
        <v>2958</v>
      </c>
      <c r="W1997" t="str">
        <f>LEFT(Table1[[#This Row],[Employee Name]],FIND(" ",Table1[[#This Row],[Employee Name]])-1)</f>
        <v>Vikram</v>
      </c>
      <c r="X1997" t="str">
        <f>RIGHT(Table1[[#This Row],[Employee Name]],LEN(Table1[[#This Row],[Employee Name]])-FIND(" ",Table1[[#This Row],[Employee Name]]))</f>
        <v>Singh</v>
      </c>
      <c r="Y1997" t="str">
        <f>Table1[[#This Row],[Department]]&amp;"-"&amp;Table1[[#This Row],[Employee ID]]</f>
        <v>Finance-E01672</v>
      </c>
      <c r="Z1997" t="str">
        <f>LEFT(Table1[[#This Row],[Department]],3)</f>
        <v>Fin</v>
      </c>
      <c r="AA1997" t="str">
        <f>_xlfn.XLOOKUP(Table1[[#This Row],[Manager ID]],MANAGERS!A:A,MANAGERS!B:B)</f>
        <v>Manager_20</v>
      </c>
      <c r="AB1997" t="str" cm="1">
        <f t="array" ref="AB1997">_xlfn.XLOOKUP(Table1[[#This Row],[Manager ID]],Table2[[#All],[Manager ID]],Table2[[#All],[Department Head]])</f>
        <v>Operations</v>
      </c>
      <c r="AC1997" s="2">
        <f>_xlfn.XLOOKUP(Table1[[#This Row],[City]],L:L,O:O)</f>
        <v>0.23685887225230964</v>
      </c>
      <c r="AD1997" t="str" cm="1">
        <f t="array" ref="AD1997">_xlfn.IFS(Table1[[#This Row],[Performance Score]]&gt;=90,"Excellent",Table1[[#This Row],[Performance Score]]&gt;=75,"Good",Table1[[#This Row],[Performance Score]]&gt;=60,"Average",Table1[[#This Row],[Performance Score]]&lt;=60,"Need Improvement")</f>
        <v>Excellent</v>
      </c>
      <c r="AE1997" t="str">
        <f>IF(AND(Table1[[#This Row],[Attendance %]]&gt;=80,(Table1[[#This Row],[Performance Score]]&gt;=80)),"Eligible","Not Eligible")</f>
        <v>Not Eligible</v>
      </c>
      <c r="AF1997" t="str">
        <f>IF(Table1[[#This Row],[Performance Score]]&gt;=80,"High Performer","Low Performer")</f>
        <v>High Performer</v>
      </c>
      <c r="AG1997" t="str" cm="1">
        <f t="array" aca="1" ref="AG1997" ca="1">_xlfn.IFS(Table1[[#This Row],[Experience]]&lt;=3,"Junior",Table1[[#This Row],[Experience]]&lt;=7,"Mid Level",Table1[[#This Row],[Experience]]&gt;=7,"Senior")</f>
        <v>Senior</v>
      </c>
      <c r="AH1997" t="str">
        <f>IF(Table1[[#This Row],[Attendance %]]&gt;75,"OK","Below 75")</f>
        <v>Below 75</v>
      </c>
      <c r="AI1997" t="b">
        <f>ISBLANK(Table1[[#This Row],[Employee ID]])</f>
        <v>0</v>
      </c>
      <c r="AJ1997" t="b">
        <f>ISNUMBER(Table1[[#This Row],[Total Salary  ]])</f>
        <v>1</v>
      </c>
      <c r="AK1997" t="str">
        <f>IFERROR(_xlfn.XLOOKUP(Table1[[#This Row],[Manager ID]],MANAGERS!A:A,MANAGERS!B:B),"Not Found")</f>
        <v>Manager_20</v>
      </c>
    </row>
    <row r="1998" spans="1:37" x14ac:dyDescent="0.2">
      <c r="A1998" t="s">
        <v>2471</v>
      </c>
      <c r="B1998" t="s">
        <v>77</v>
      </c>
      <c r="C1998" t="s">
        <v>21</v>
      </c>
      <c r="D1998" t="s">
        <v>25</v>
      </c>
      <c r="E1998" t="s">
        <v>65</v>
      </c>
      <c r="F1998" s="1">
        <v>45979</v>
      </c>
      <c r="G1998" s="1">
        <v>31212</v>
      </c>
      <c r="H1998">
        <v>76210</v>
      </c>
      <c r="I1998">
        <v>24171</v>
      </c>
      <c r="J1998">
        <v>62</v>
      </c>
      <c r="K1998">
        <v>90</v>
      </c>
      <c r="L1998" t="s">
        <v>27</v>
      </c>
      <c r="M1998">
        <v>120</v>
      </c>
      <c r="N1998">
        <f>Table1[[#This Row],[Basic Salary]]+Table1[[#This Row],[Bonus]]</f>
        <v>100381</v>
      </c>
      <c r="O1998" s="2">
        <f>Table1[[#This Row],[Bonus]]/Table1[[#This Row],[Basic Salary]]</f>
        <v>0.31716310195512398</v>
      </c>
      <c r="P1998">
        <f ca="1">DATEDIF(Table1[[#This Row],[Date of Birth]],TODAY(),"Y")</f>
        <v>41</v>
      </c>
      <c r="Q1998">
        <f ca="1">DATEDIF(Table1[[#This Row],[Joining Date]],TODAY(),"Y")</f>
        <v>0</v>
      </c>
      <c r="R1998" t="str">
        <f ca="1">IF(YEAR(Table1[[#This Row],[Joining Date]])=YEAR(TODAY()),"Yes","No")</f>
        <v>No</v>
      </c>
      <c r="S1998" t="str">
        <f ca="1">IF(Table1[[#This Row],[Experience]]&gt;5,"Yes","No")</f>
        <v>No</v>
      </c>
      <c r="T1998" t="str">
        <f>TEXT(Table1[[#This Row],[Joining Date]],"mmmm")</f>
        <v>November</v>
      </c>
      <c r="U1998" t="str">
        <f>TEXT(Table1[[#This Row],[Joining Date]],"yyyy")</f>
        <v>2025</v>
      </c>
      <c r="V1998" s="5">
        <f ca="1">TODAY()-Table1[[#This Row],[Joining Date]]</f>
        <v>260</v>
      </c>
      <c r="W1998" t="str">
        <f>LEFT(Table1[[#This Row],[Employee Name]],FIND(" ",Table1[[#This Row],[Employee Name]])-1)</f>
        <v>Rohan</v>
      </c>
      <c r="X1998" t="str">
        <f>RIGHT(Table1[[#This Row],[Employee Name]],LEN(Table1[[#This Row],[Employee Name]])-FIND(" ",Table1[[#This Row],[Employee Name]]))</f>
        <v>Gupta</v>
      </c>
      <c r="Y1998" t="str">
        <f>Table1[[#This Row],[Department]]&amp;"-"&amp;Table1[[#This Row],[Employee ID]]</f>
        <v>Finance-E02415</v>
      </c>
      <c r="Z1998" t="str">
        <f>LEFT(Table1[[#This Row],[Department]],3)</f>
        <v>Fin</v>
      </c>
      <c r="AA1998" t="str">
        <f>_xlfn.XLOOKUP(Table1[[#This Row],[Manager ID]],MANAGERS!A:A,MANAGERS!B:B)</f>
        <v>Manager_20</v>
      </c>
      <c r="AB1998" t="str" cm="1">
        <f t="array" ref="AB1998">_xlfn.XLOOKUP(Table1[[#This Row],[Manager ID]],Table2[[#All],[Manager ID]],Table2[[#All],[Department Head]])</f>
        <v>Operations</v>
      </c>
      <c r="AC1998" s="2">
        <f>_xlfn.XLOOKUP(Table1[[#This Row],[City]],L:L,O:O)</f>
        <v>0.23674293405114402</v>
      </c>
      <c r="AD1998" t="str" cm="1">
        <f t="array" ref="AD1998">_xlfn.IFS(Table1[[#This Row],[Performance Score]]&gt;=90,"Excellent",Table1[[#This Row],[Performance Score]]&gt;=75,"Good",Table1[[#This Row],[Performance Score]]&gt;=60,"Average",Table1[[#This Row],[Performance Score]]&lt;=60,"Need Improvement")</f>
        <v>Excellent</v>
      </c>
      <c r="AE1998" t="str">
        <f>IF(AND(Table1[[#This Row],[Attendance %]]&gt;=80,(Table1[[#This Row],[Performance Score]]&gt;=80)),"Eligible","Not Eligible")</f>
        <v>Not Eligible</v>
      </c>
      <c r="AF1998" t="str">
        <f>IF(Table1[[#This Row],[Performance Score]]&gt;=80,"High Performer","Low Performer")</f>
        <v>High Performer</v>
      </c>
      <c r="AG1998" t="str" cm="1">
        <f t="array" aca="1" ref="AG1998" ca="1">_xlfn.IFS(Table1[[#This Row],[Experience]]&lt;=3,"Junior",Table1[[#This Row],[Experience]]&lt;=7,"Mid Level",Table1[[#This Row],[Experience]]&gt;=7,"Senior")</f>
        <v>Junior</v>
      </c>
      <c r="AH1998" t="str">
        <f>IF(Table1[[#This Row],[Attendance %]]&gt;75,"OK","Below 75")</f>
        <v>Below 75</v>
      </c>
      <c r="AI1998" t="b">
        <f>ISBLANK(Table1[[#This Row],[Employee ID]])</f>
        <v>0</v>
      </c>
      <c r="AJ1998" t="b">
        <f>ISNUMBER(Table1[[#This Row],[Total Salary  ]])</f>
        <v>1</v>
      </c>
      <c r="AK1998" t="str">
        <f>IFERROR(_xlfn.XLOOKUP(Table1[[#This Row],[Manager ID]],MANAGERS!A:A,MANAGERS!B:B),"Not Found")</f>
        <v>Manager_20</v>
      </c>
    </row>
    <row r="1999" spans="1:37" x14ac:dyDescent="0.2">
      <c r="A1999" t="s">
        <v>3535</v>
      </c>
      <c r="B1999" t="s">
        <v>129</v>
      </c>
      <c r="C1999" t="s">
        <v>21</v>
      </c>
      <c r="D1999" t="s">
        <v>43</v>
      </c>
      <c r="E1999" t="s">
        <v>26</v>
      </c>
      <c r="F1999" s="1">
        <v>42750</v>
      </c>
      <c r="G1999" s="1">
        <v>40614</v>
      </c>
      <c r="H1999">
        <v>84464</v>
      </c>
      <c r="I1999">
        <v>15907</v>
      </c>
      <c r="J1999">
        <v>64</v>
      </c>
      <c r="K1999">
        <v>84</v>
      </c>
      <c r="L1999" t="s">
        <v>23</v>
      </c>
      <c r="M1999">
        <v>107</v>
      </c>
      <c r="N1999">
        <f>Table1[[#This Row],[Basic Salary]]+Table1[[#This Row],[Bonus]]</f>
        <v>100371</v>
      </c>
      <c r="O1999" s="2">
        <f>Table1[[#This Row],[Bonus]]/Table1[[#This Row],[Basic Salary]]</f>
        <v>0.18832875544610722</v>
      </c>
      <c r="P1999">
        <f ca="1">DATEDIF(Table1[[#This Row],[Date of Birth]],TODAY(),"Y")</f>
        <v>15</v>
      </c>
      <c r="Q1999">
        <f ca="1">DATEDIF(Table1[[#This Row],[Joining Date]],TODAY(),"Y")</f>
        <v>9</v>
      </c>
      <c r="R1999" t="str">
        <f ca="1">IF(YEAR(Table1[[#This Row],[Joining Date]])=YEAR(TODAY()),"Yes","No")</f>
        <v>No</v>
      </c>
      <c r="S1999" t="str">
        <f ca="1">IF(Table1[[#This Row],[Experience]]&gt;5,"Yes","No")</f>
        <v>Yes</v>
      </c>
      <c r="T1999" t="str">
        <f>TEXT(Table1[[#This Row],[Joining Date]],"mmmm")</f>
        <v>January</v>
      </c>
      <c r="U1999" t="str">
        <f>TEXT(Table1[[#This Row],[Joining Date]],"yyyy")</f>
        <v>2017</v>
      </c>
      <c r="V1999" s="5">
        <f ca="1">TODAY()-Table1[[#This Row],[Joining Date]]</f>
        <v>3489</v>
      </c>
      <c r="W1999" t="str">
        <f>LEFT(Table1[[#This Row],[Employee Name]],FIND(" ",Table1[[#This Row],[Employee Name]])-1)</f>
        <v>Aarav</v>
      </c>
      <c r="X1999" t="str">
        <f>RIGHT(Table1[[#This Row],[Employee Name]],LEN(Table1[[#This Row],[Employee Name]])-FIND(" ",Table1[[#This Row],[Employee Name]]))</f>
        <v>Sharma</v>
      </c>
      <c r="Y1999" t="str">
        <f>Table1[[#This Row],[Department]]&amp;"-"&amp;Table1[[#This Row],[Employee ID]]</f>
        <v>Operations-E03479</v>
      </c>
      <c r="Z1999" t="str">
        <f>LEFT(Table1[[#This Row],[Department]],3)</f>
        <v>Ope</v>
      </c>
      <c r="AA1999" t="str">
        <f>_xlfn.XLOOKUP(Table1[[#This Row],[Manager ID]],MANAGERS!A:A,MANAGERS!B:B)</f>
        <v>Manager_7</v>
      </c>
      <c r="AB1999" t="str" cm="1">
        <f t="array" ref="AB1999">_xlfn.XLOOKUP(Table1[[#This Row],[Manager ID]],Table2[[#All],[Manager ID]],Table2[[#All],[Department Head]])</f>
        <v>Operations</v>
      </c>
      <c r="AC1999" s="2">
        <f>_xlfn.XLOOKUP(Table1[[#This Row],[City]],L:L,O:O)</f>
        <v>0.23486488519629886</v>
      </c>
      <c r="AD1999" t="str" cm="1">
        <f t="array" ref="AD1999">_xlfn.IFS(Table1[[#This Row],[Performance Score]]&gt;=90,"Excellent",Table1[[#This Row],[Performance Score]]&gt;=75,"Good",Table1[[#This Row],[Performance Score]]&gt;=60,"Average",Table1[[#This Row],[Performance Score]]&lt;=60,"Need Improvement")</f>
        <v>Good</v>
      </c>
      <c r="AE1999" t="str">
        <f>IF(AND(Table1[[#This Row],[Attendance %]]&gt;=80,(Table1[[#This Row],[Performance Score]]&gt;=80)),"Eligible","Not Eligible")</f>
        <v>Not Eligible</v>
      </c>
      <c r="AF1999" t="str">
        <f>IF(Table1[[#This Row],[Performance Score]]&gt;=80,"High Performer","Low Performer")</f>
        <v>High Performer</v>
      </c>
      <c r="AG1999" t="str" cm="1">
        <f t="array" aca="1" ref="AG1999" ca="1">_xlfn.IFS(Table1[[#This Row],[Experience]]&lt;=3,"Junior",Table1[[#This Row],[Experience]]&lt;=7,"Mid Level",Table1[[#This Row],[Experience]]&gt;=7,"Senior")</f>
        <v>Senior</v>
      </c>
      <c r="AH1999" t="str">
        <f>IF(Table1[[#This Row],[Attendance %]]&gt;75,"OK","Below 75")</f>
        <v>Below 75</v>
      </c>
      <c r="AI1999" t="b">
        <f>ISBLANK(Table1[[#This Row],[Employee ID]])</f>
        <v>0</v>
      </c>
      <c r="AJ1999" t="b">
        <f>ISNUMBER(Table1[[#This Row],[Total Salary  ]])</f>
        <v>1</v>
      </c>
      <c r="AK1999" t="str">
        <f>IFERROR(_xlfn.XLOOKUP(Table1[[#This Row],[Manager ID]],MANAGERS!A:A,MANAGERS!B:B),"Not Found")</f>
        <v>Manager_7</v>
      </c>
    </row>
    <row r="2000" spans="1:37" x14ac:dyDescent="0.2">
      <c r="A2000" t="s">
        <v>233</v>
      </c>
      <c r="B2000" t="s">
        <v>93</v>
      </c>
      <c r="C2000" t="s">
        <v>21</v>
      </c>
      <c r="D2000" t="s">
        <v>81</v>
      </c>
      <c r="E2000" t="s">
        <v>51</v>
      </c>
      <c r="F2000" s="1">
        <v>43636</v>
      </c>
      <c r="G2000" s="1">
        <v>38118</v>
      </c>
      <c r="H2000">
        <v>87049</v>
      </c>
      <c r="I2000">
        <v>13300</v>
      </c>
      <c r="J2000">
        <v>62</v>
      </c>
      <c r="K2000">
        <v>88</v>
      </c>
      <c r="L2000" t="s">
        <v>18</v>
      </c>
      <c r="M2000">
        <v>107</v>
      </c>
      <c r="N2000">
        <f>Table1[[#This Row],[Basic Salary]]+Table1[[#This Row],[Bonus]]</f>
        <v>100349</v>
      </c>
      <c r="O2000" s="2">
        <f>Table1[[#This Row],[Bonus]]/Table1[[#This Row],[Basic Salary]]</f>
        <v>0.15278751048260175</v>
      </c>
      <c r="P2000">
        <f ca="1">DATEDIF(Table1[[#This Row],[Date of Birth]],TODAY(),"Y")</f>
        <v>22</v>
      </c>
      <c r="Q2000">
        <f ca="1">DATEDIF(Table1[[#This Row],[Joining Date]],TODAY(),"Y")</f>
        <v>7</v>
      </c>
      <c r="R2000" t="str">
        <f ca="1">IF(YEAR(Table1[[#This Row],[Joining Date]])=YEAR(TODAY()),"Yes","No")</f>
        <v>No</v>
      </c>
      <c r="S2000" t="str">
        <f ca="1">IF(Table1[[#This Row],[Experience]]&gt;5,"Yes","No")</f>
        <v>Yes</v>
      </c>
      <c r="T2000" t="str">
        <f>TEXT(Table1[[#This Row],[Joining Date]],"mmmm")</f>
        <v>June</v>
      </c>
      <c r="U2000" t="str">
        <f>TEXT(Table1[[#This Row],[Joining Date]],"yyyy")</f>
        <v>2019</v>
      </c>
      <c r="V2000" s="5">
        <f ca="1">TODAY()-Table1[[#This Row],[Joining Date]]</f>
        <v>2603</v>
      </c>
      <c r="W2000" t="str">
        <f>LEFT(Table1[[#This Row],[Employee Name]],FIND(" ",Table1[[#This Row],[Employee Name]])-1)</f>
        <v>Priya</v>
      </c>
      <c r="X2000" t="str">
        <f>RIGHT(Table1[[#This Row],[Employee Name]],LEN(Table1[[#This Row],[Employee Name]])-FIND(" ",Table1[[#This Row],[Employee Name]]))</f>
        <v>Reddy</v>
      </c>
      <c r="Y2000" t="str">
        <f>Table1[[#This Row],[Department]]&amp;"-"&amp;Table1[[#This Row],[Employee ID]]</f>
        <v>Sales-E00177</v>
      </c>
      <c r="Z2000" t="str">
        <f>LEFT(Table1[[#This Row],[Department]],3)</f>
        <v>Sal</v>
      </c>
      <c r="AA2000" t="str">
        <f>_xlfn.XLOOKUP(Table1[[#This Row],[Manager ID]],MANAGERS!A:A,MANAGERS!B:B)</f>
        <v>Manager_7</v>
      </c>
      <c r="AB2000" t="str" cm="1">
        <f t="array" ref="AB2000">_xlfn.XLOOKUP(Table1[[#This Row],[Manager ID]],Table2[[#All],[Manager ID]],Table2[[#All],[Department Head]])</f>
        <v>Operations</v>
      </c>
      <c r="AC2000" s="2">
        <f>_xlfn.XLOOKUP(Table1[[#This Row],[City]],L:L,O:O)</f>
        <v>0.21356479274849693</v>
      </c>
      <c r="AD2000" t="str" cm="1">
        <f t="array" ref="AD2000">_xlfn.IFS(Table1[[#This Row],[Performance Score]]&gt;=90,"Excellent",Table1[[#This Row],[Performance Score]]&gt;=75,"Good",Table1[[#This Row],[Performance Score]]&gt;=60,"Average",Table1[[#This Row],[Performance Score]]&lt;=60,"Need Improvement")</f>
        <v>Good</v>
      </c>
      <c r="AE2000" t="str">
        <f>IF(AND(Table1[[#This Row],[Attendance %]]&gt;=80,(Table1[[#This Row],[Performance Score]]&gt;=80)),"Eligible","Not Eligible")</f>
        <v>Not Eligible</v>
      </c>
      <c r="AF2000" t="str">
        <f>IF(Table1[[#This Row],[Performance Score]]&gt;=80,"High Performer","Low Performer")</f>
        <v>High Performer</v>
      </c>
      <c r="AG2000" t="str" cm="1">
        <f t="array" aca="1" ref="AG2000" ca="1">_xlfn.IFS(Table1[[#This Row],[Experience]]&lt;=3,"Junior",Table1[[#This Row],[Experience]]&lt;=7,"Mid Level",Table1[[#This Row],[Experience]]&gt;=7,"Senior")</f>
        <v>Mid Level</v>
      </c>
      <c r="AH2000" t="str">
        <f>IF(Table1[[#This Row],[Attendance %]]&gt;75,"OK","Below 75")</f>
        <v>Below 75</v>
      </c>
      <c r="AI2000" t="b">
        <f>ISBLANK(Table1[[#This Row],[Employee ID]])</f>
        <v>0</v>
      </c>
      <c r="AJ2000" t="b">
        <f>ISNUMBER(Table1[[#This Row],[Total Salary  ]])</f>
        <v>1</v>
      </c>
      <c r="AK2000" t="str">
        <f>IFERROR(_xlfn.XLOOKUP(Table1[[#This Row],[Manager ID]],MANAGERS!A:A,MANAGERS!B:B),"Not Found")</f>
        <v>Manager_7</v>
      </c>
    </row>
    <row r="2001" spans="1:37" x14ac:dyDescent="0.2">
      <c r="A2001" t="s">
        <v>2355</v>
      </c>
      <c r="B2001" t="s">
        <v>71</v>
      </c>
      <c r="C2001" t="s">
        <v>15</v>
      </c>
      <c r="D2001" t="s">
        <v>43</v>
      </c>
      <c r="E2001" t="s">
        <v>51</v>
      </c>
      <c r="F2001" s="1">
        <v>44274</v>
      </c>
      <c r="G2001" s="1">
        <v>34796</v>
      </c>
      <c r="H2001">
        <v>87874</v>
      </c>
      <c r="I2001">
        <v>12467</v>
      </c>
      <c r="J2001">
        <v>96</v>
      </c>
      <c r="K2001">
        <v>41</v>
      </c>
      <c r="L2001" t="s">
        <v>23</v>
      </c>
      <c r="M2001">
        <v>108</v>
      </c>
      <c r="N2001">
        <f>Table1[[#This Row],[Basic Salary]]+Table1[[#This Row],[Bonus]]</f>
        <v>100341</v>
      </c>
      <c r="O2001" s="2">
        <f>Table1[[#This Row],[Bonus]]/Table1[[#This Row],[Basic Salary]]</f>
        <v>0.1418735917336186</v>
      </c>
      <c r="P2001">
        <f ca="1">DATEDIF(Table1[[#This Row],[Date of Birth]],TODAY(),"Y")</f>
        <v>31</v>
      </c>
      <c r="Q2001">
        <f ca="1">DATEDIF(Table1[[#This Row],[Joining Date]],TODAY(),"Y")</f>
        <v>5</v>
      </c>
      <c r="R2001" t="str">
        <f ca="1">IF(YEAR(Table1[[#This Row],[Joining Date]])=YEAR(TODAY()),"Yes","No")</f>
        <v>No</v>
      </c>
      <c r="S2001" t="str">
        <f ca="1">IF(Table1[[#This Row],[Experience]]&gt;5,"Yes","No")</f>
        <v>No</v>
      </c>
      <c r="T2001" t="str">
        <f>TEXT(Table1[[#This Row],[Joining Date]],"mmmm")</f>
        <v>March</v>
      </c>
      <c r="U2001" t="str">
        <f>TEXT(Table1[[#This Row],[Joining Date]],"yyyy")</f>
        <v>2021</v>
      </c>
      <c r="V2001" s="5">
        <f ca="1">TODAY()-Table1[[#This Row],[Joining Date]]</f>
        <v>1965</v>
      </c>
      <c r="W2001" t="str">
        <f>LEFT(Table1[[#This Row],[Employee Name]],FIND(" ",Table1[[#This Row],[Employee Name]])-1)</f>
        <v>Sneha</v>
      </c>
      <c r="X2001" t="str">
        <f>RIGHT(Table1[[#This Row],[Employee Name]],LEN(Table1[[#This Row],[Employee Name]])-FIND(" ",Table1[[#This Row],[Employee Name]]))</f>
        <v>Iyer</v>
      </c>
      <c r="Y2001" t="str">
        <f>Table1[[#This Row],[Department]]&amp;"-"&amp;Table1[[#This Row],[Employee ID]]</f>
        <v>Operations-E02299</v>
      </c>
      <c r="Z2001" t="str">
        <f>LEFT(Table1[[#This Row],[Department]],3)</f>
        <v>Ope</v>
      </c>
      <c r="AA2001" t="str">
        <f>_xlfn.XLOOKUP(Table1[[#This Row],[Manager ID]],MANAGERS!A:A,MANAGERS!B:B)</f>
        <v>Manager_8</v>
      </c>
      <c r="AB2001" t="str" cm="1">
        <f t="array" ref="AB2001">_xlfn.XLOOKUP(Table1[[#This Row],[Manager ID]],Table2[[#All],[Manager ID]],Table2[[#All],[Department Head]])</f>
        <v>Sales</v>
      </c>
      <c r="AC2001" s="2">
        <f>_xlfn.XLOOKUP(Table1[[#This Row],[City]],L:L,O:O)</f>
        <v>0.23486488519629886</v>
      </c>
      <c r="AD2001" t="str" cm="1">
        <f t="array" ref="AD2001">_xlfn.IFS(Table1[[#This Row],[Performance Score]]&gt;=90,"Excellent",Table1[[#This Row],[Performance Score]]&gt;=75,"Good",Table1[[#This Row],[Performance Score]]&gt;=60,"Average",Table1[[#This Row],[Performance Score]]&lt;=60,"Need Improvement")</f>
        <v>Need Improvement</v>
      </c>
      <c r="AE2001" t="str">
        <f>IF(AND(Table1[[#This Row],[Attendance %]]&gt;=80,(Table1[[#This Row],[Performance Score]]&gt;=80)),"Eligible","Not Eligible")</f>
        <v>Not Eligible</v>
      </c>
      <c r="AF2001" t="str">
        <f>IF(Table1[[#This Row],[Performance Score]]&gt;=80,"High Performer","Low Performer")</f>
        <v>Low Performer</v>
      </c>
      <c r="AG2001" t="str" cm="1">
        <f t="array" aca="1" ref="AG2001" ca="1">_xlfn.IFS(Table1[[#This Row],[Experience]]&lt;=3,"Junior",Table1[[#This Row],[Experience]]&lt;=7,"Mid Level",Table1[[#This Row],[Experience]]&gt;=7,"Senior")</f>
        <v>Mid Level</v>
      </c>
      <c r="AH2001" t="str">
        <f>IF(Table1[[#This Row],[Attendance %]]&gt;75,"OK","Below 75")</f>
        <v>OK</v>
      </c>
      <c r="AI2001" t="b">
        <f>ISBLANK(Table1[[#This Row],[Employee ID]])</f>
        <v>0</v>
      </c>
      <c r="AJ2001" t="b">
        <f>ISNUMBER(Table1[[#This Row],[Total Salary  ]])</f>
        <v>1</v>
      </c>
      <c r="AK2001" t="str">
        <f>IFERROR(_xlfn.XLOOKUP(Table1[[#This Row],[Manager ID]],MANAGERS!A:A,MANAGERS!B:B),"Not Found")</f>
        <v>Manager_8</v>
      </c>
    </row>
    <row r="2002" spans="1:37" x14ac:dyDescent="0.2">
      <c r="A2002" t="s">
        <v>117</v>
      </c>
      <c r="B2002" t="s">
        <v>62</v>
      </c>
      <c r="C2002" t="s">
        <v>15</v>
      </c>
      <c r="D2002" t="s">
        <v>81</v>
      </c>
      <c r="E2002" t="s">
        <v>26</v>
      </c>
      <c r="F2002" s="1">
        <v>43345</v>
      </c>
      <c r="G2002" s="1">
        <v>32688</v>
      </c>
      <c r="H2002">
        <v>84598</v>
      </c>
      <c r="I2002">
        <v>15710</v>
      </c>
      <c r="J2002">
        <v>81</v>
      </c>
      <c r="K2002">
        <v>88</v>
      </c>
      <c r="L2002" t="s">
        <v>27</v>
      </c>
      <c r="M2002">
        <v>109</v>
      </c>
      <c r="N2002">
        <f>Table1[[#This Row],[Basic Salary]]+Table1[[#This Row],[Bonus]]</f>
        <v>100308</v>
      </c>
      <c r="O2002" s="2">
        <f>Table1[[#This Row],[Bonus]]/Table1[[#This Row],[Basic Salary]]</f>
        <v>0.18570178964041703</v>
      </c>
      <c r="P2002">
        <f ca="1">DATEDIF(Table1[[#This Row],[Date of Birth]],TODAY(),"Y")</f>
        <v>37</v>
      </c>
      <c r="Q2002">
        <f ca="1">DATEDIF(Table1[[#This Row],[Joining Date]],TODAY(),"Y")</f>
        <v>7</v>
      </c>
      <c r="R2002" t="str">
        <f ca="1">IF(YEAR(Table1[[#This Row],[Joining Date]])=YEAR(TODAY()),"Yes","No")</f>
        <v>No</v>
      </c>
      <c r="S2002" t="str">
        <f ca="1">IF(Table1[[#This Row],[Experience]]&gt;5,"Yes","No")</f>
        <v>Yes</v>
      </c>
      <c r="T2002" t="str">
        <f>TEXT(Table1[[#This Row],[Joining Date]],"mmmm")</f>
        <v>September</v>
      </c>
      <c r="U2002" t="str">
        <f>TEXT(Table1[[#This Row],[Joining Date]],"yyyy")</f>
        <v>2018</v>
      </c>
      <c r="V2002" s="5">
        <f ca="1">TODAY()-Table1[[#This Row],[Joining Date]]</f>
        <v>2894</v>
      </c>
      <c r="W2002" t="str">
        <f>LEFT(Table1[[#This Row],[Employee Name]],FIND(" ",Table1[[#This Row],[Employee Name]])-1)</f>
        <v>Kavya</v>
      </c>
      <c r="X2002" t="str">
        <f>RIGHT(Table1[[#This Row],[Employee Name]],LEN(Table1[[#This Row],[Employee Name]])-FIND(" ",Table1[[#This Row],[Employee Name]]))</f>
        <v>Nair</v>
      </c>
      <c r="Y2002" t="str">
        <f>Table1[[#This Row],[Department]]&amp;"-"&amp;Table1[[#This Row],[Employee ID]]</f>
        <v>Sales-E00062</v>
      </c>
      <c r="Z2002" t="str">
        <f>LEFT(Table1[[#This Row],[Department]],3)</f>
        <v>Sal</v>
      </c>
      <c r="AA2002" t="str">
        <f>_xlfn.XLOOKUP(Table1[[#This Row],[Manager ID]],MANAGERS!A:A,MANAGERS!B:B)</f>
        <v>Manager_9</v>
      </c>
      <c r="AB2002" t="str" cm="1">
        <f t="array" ref="AB2002">_xlfn.XLOOKUP(Table1[[#This Row],[Manager ID]],Table2[[#All],[Manager ID]],Table2[[#All],[Department Head]])</f>
        <v>Sales</v>
      </c>
      <c r="AC2002" s="2">
        <f>_xlfn.XLOOKUP(Table1[[#This Row],[City]],L:L,O:O)</f>
        <v>0.23674293405114402</v>
      </c>
      <c r="AD2002" t="str" cm="1">
        <f t="array" ref="AD2002">_xlfn.IFS(Table1[[#This Row],[Performance Score]]&gt;=90,"Excellent",Table1[[#This Row],[Performance Score]]&gt;=75,"Good",Table1[[#This Row],[Performance Score]]&gt;=60,"Average",Table1[[#This Row],[Performance Score]]&lt;=60,"Need Improvement")</f>
        <v>Good</v>
      </c>
      <c r="AE2002" t="str">
        <f>IF(AND(Table1[[#This Row],[Attendance %]]&gt;=80,(Table1[[#This Row],[Performance Score]]&gt;=80)),"Eligible","Not Eligible")</f>
        <v>Eligible</v>
      </c>
      <c r="AF2002" t="str">
        <f>IF(Table1[[#This Row],[Performance Score]]&gt;=80,"High Performer","Low Performer")</f>
        <v>High Performer</v>
      </c>
      <c r="AG2002" t="str" cm="1">
        <f t="array" aca="1" ref="AG2002" ca="1">_xlfn.IFS(Table1[[#This Row],[Experience]]&lt;=3,"Junior",Table1[[#This Row],[Experience]]&lt;=7,"Mid Level",Table1[[#This Row],[Experience]]&gt;=7,"Senior")</f>
        <v>Mid Level</v>
      </c>
      <c r="AH2002" t="str">
        <f>IF(Table1[[#This Row],[Attendance %]]&gt;75,"OK","Below 75")</f>
        <v>OK</v>
      </c>
      <c r="AI2002" t="b">
        <f>ISBLANK(Table1[[#This Row],[Employee ID]])</f>
        <v>0</v>
      </c>
      <c r="AJ2002" t="b">
        <f>ISNUMBER(Table1[[#This Row],[Total Salary  ]])</f>
        <v>1</v>
      </c>
      <c r="AK2002" t="str">
        <f>IFERROR(_xlfn.XLOOKUP(Table1[[#This Row],[Manager ID]],MANAGERS!A:A,MANAGERS!B:B),"Not Found")</f>
        <v>Manager_9</v>
      </c>
    </row>
    <row r="2003" spans="1:37" x14ac:dyDescent="0.2">
      <c r="A2003" t="s">
        <v>2483</v>
      </c>
      <c r="B2003" t="s">
        <v>89</v>
      </c>
      <c r="C2003" t="s">
        <v>15</v>
      </c>
      <c r="D2003" t="s">
        <v>81</v>
      </c>
      <c r="E2003" t="s">
        <v>30</v>
      </c>
      <c r="F2003" s="1">
        <v>43068</v>
      </c>
      <c r="G2003" s="1">
        <v>31756</v>
      </c>
      <c r="H2003">
        <v>74332</v>
      </c>
      <c r="I2003">
        <v>25954</v>
      </c>
      <c r="J2003">
        <v>62</v>
      </c>
      <c r="K2003">
        <v>88</v>
      </c>
      <c r="L2003" t="s">
        <v>18</v>
      </c>
      <c r="M2003">
        <v>120</v>
      </c>
      <c r="N2003">
        <f>Table1[[#This Row],[Basic Salary]]+Table1[[#This Row],[Bonus]]</f>
        <v>100286</v>
      </c>
      <c r="O2003" s="2">
        <f>Table1[[#This Row],[Bonus]]/Table1[[#This Row],[Basic Salary]]</f>
        <v>0.34916321368993164</v>
      </c>
      <c r="P2003">
        <f ca="1">DATEDIF(Table1[[#This Row],[Date of Birth]],TODAY(),"Y")</f>
        <v>39</v>
      </c>
      <c r="Q2003">
        <f ca="1">DATEDIF(Table1[[#This Row],[Joining Date]],TODAY(),"Y")</f>
        <v>8</v>
      </c>
      <c r="R2003" t="str">
        <f ca="1">IF(YEAR(Table1[[#This Row],[Joining Date]])=YEAR(TODAY()),"Yes","No")</f>
        <v>No</v>
      </c>
      <c r="S2003" t="str">
        <f ca="1">IF(Table1[[#This Row],[Experience]]&gt;5,"Yes","No")</f>
        <v>Yes</v>
      </c>
      <c r="T2003" t="str">
        <f>TEXT(Table1[[#This Row],[Joining Date]],"mmmm")</f>
        <v>November</v>
      </c>
      <c r="U2003" t="str">
        <f>TEXT(Table1[[#This Row],[Joining Date]],"yyyy")</f>
        <v>2017</v>
      </c>
      <c r="V2003" s="5">
        <f ca="1">TODAY()-Table1[[#This Row],[Joining Date]]</f>
        <v>3171</v>
      </c>
      <c r="W2003" t="str">
        <f>LEFT(Table1[[#This Row],[Employee Name]],FIND(" ",Table1[[#This Row],[Employee Name]])-1)</f>
        <v>Tarun</v>
      </c>
      <c r="X2003" t="str">
        <f>RIGHT(Table1[[#This Row],[Employee Name]],LEN(Table1[[#This Row],[Employee Name]])-FIND(" ",Table1[[#This Row],[Employee Name]]))</f>
        <v>Verma</v>
      </c>
      <c r="Y2003" t="str">
        <f>Table1[[#This Row],[Department]]&amp;"-"&amp;Table1[[#This Row],[Employee ID]]</f>
        <v>Sales-E02427</v>
      </c>
      <c r="Z2003" t="str">
        <f>LEFT(Table1[[#This Row],[Department]],3)</f>
        <v>Sal</v>
      </c>
      <c r="AA2003" t="str">
        <f>_xlfn.XLOOKUP(Table1[[#This Row],[Manager ID]],MANAGERS!A:A,MANAGERS!B:B)</f>
        <v>Manager_20</v>
      </c>
      <c r="AB2003" t="str" cm="1">
        <f t="array" ref="AB2003">_xlfn.XLOOKUP(Table1[[#This Row],[Manager ID]],Table2[[#All],[Manager ID]],Table2[[#All],[Department Head]])</f>
        <v>Operations</v>
      </c>
      <c r="AC2003" s="2">
        <f>_xlfn.XLOOKUP(Table1[[#This Row],[City]],L:L,O:O)</f>
        <v>0.21356479274849693</v>
      </c>
      <c r="AD2003" t="str" cm="1">
        <f t="array" ref="AD2003">_xlfn.IFS(Table1[[#This Row],[Performance Score]]&gt;=90,"Excellent",Table1[[#This Row],[Performance Score]]&gt;=75,"Good",Table1[[#This Row],[Performance Score]]&gt;=60,"Average",Table1[[#This Row],[Performance Score]]&lt;=60,"Need Improvement")</f>
        <v>Good</v>
      </c>
      <c r="AE2003" t="str">
        <f>IF(AND(Table1[[#This Row],[Attendance %]]&gt;=80,(Table1[[#This Row],[Performance Score]]&gt;=80)),"Eligible","Not Eligible")</f>
        <v>Not Eligible</v>
      </c>
      <c r="AF2003" t="str">
        <f>IF(Table1[[#This Row],[Performance Score]]&gt;=80,"High Performer","Low Performer")</f>
        <v>High Performer</v>
      </c>
      <c r="AG2003" t="str" cm="1">
        <f t="array" aca="1" ref="AG2003" ca="1">_xlfn.IFS(Table1[[#This Row],[Experience]]&lt;=3,"Junior",Table1[[#This Row],[Experience]]&lt;=7,"Mid Level",Table1[[#This Row],[Experience]]&gt;=7,"Senior")</f>
        <v>Senior</v>
      </c>
      <c r="AH2003" t="str">
        <f>IF(Table1[[#This Row],[Attendance %]]&gt;75,"OK","Below 75")</f>
        <v>Below 75</v>
      </c>
      <c r="AI2003" t="b">
        <f>ISBLANK(Table1[[#This Row],[Employee ID]])</f>
        <v>0</v>
      </c>
      <c r="AJ2003" t="b">
        <f>ISNUMBER(Table1[[#This Row],[Total Salary  ]])</f>
        <v>1</v>
      </c>
      <c r="AK2003" t="str">
        <f>IFERROR(_xlfn.XLOOKUP(Table1[[#This Row],[Manager ID]],MANAGERS!A:A,MANAGERS!B:B),"Not Found")</f>
        <v>Manager_20</v>
      </c>
    </row>
    <row r="2004" spans="1:37" x14ac:dyDescent="0.2">
      <c r="A2004" t="s">
        <v>217</v>
      </c>
      <c r="B2004" t="s">
        <v>87</v>
      </c>
      <c r="C2004" t="s">
        <v>15</v>
      </c>
      <c r="D2004" t="s">
        <v>81</v>
      </c>
      <c r="E2004" t="s">
        <v>22</v>
      </c>
      <c r="F2004" s="1">
        <v>44084</v>
      </c>
      <c r="G2004" s="1">
        <v>38064</v>
      </c>
      <c r="H2004">
        <v>94013</v>
      </c>
      <c r="I2004">
        <v>6236</v>
      </c>
      <c r="J2004">
        <v>81</v>
      </c>
      <c r="K2004">
        <v>96</v>
      </c>
      <c r="L2004" t="s">
        <v>34</v>
      </c>
      <c r="M2004">
        <v>120</v>
      </c>
      <c r="N2004">
        <f>Table1[[#This Row],[Basic Salary]]+Table1[[#This Row],[Bonus]]</f>
        <v>100249</v>
      </c>
      <c r="O2004" s="2">
        <f>Table1[[#This Row],[Bonus]]/Table1[[#This Row],[Basic Salary]]</f>
        <v>6.6331252060885193E-2</v>
      </c>
      <c r="P2004">
        <f ca="1">DATEDIF(Table1[[#This Row],[Date of Birth]],TODAY(),"Y")</f>
        <v>22</v>
      </c>
      <c r="Q2004">
        <f ca="1">DATEDIF(Table1[[#This Row],[Joining Date]],TODAY(),"Y")</f>
        <v>5</v>
      </c>
      <c r="R2004" t="str">
        <f ca="1">IF(YEAR(Table1[[#This Row],[Joining Date]])=YEAR(TODAY()),"Yes","No")</f>
        <v>No</v>
      </c>
      <c r="S2004" t="str">
        <f ca="1">IF(Table1[[#This Row],[Experience]]&gt;5,"Yes","No")</f>
        <v>No</v>
      </c>
      <c r="T2004" t="str">
        <f>TEXT(Table1[[#This Row],[Joining Date]],"mmmm")</f>
        <v>September</v>
      </c>
      <c r="U2004" t="str">
        <f>TEXT(Table1[[#This Row],[Joining Date]],"yyyy")</f>
        <v>2020</v>
      </c>
      <c r="V2004" s="5">
        <f ca="1">TODAY()-Table1[[#This Row],[Joining Date]]</f>
        <v>2155</v>
      </c>
      <c r="W2004" t="str">
        <f>LEFT(Table1[[#This Row],[Employee Name]],FIND(" ",Table1[[#This Row],[Employee Name]])-1)</f>
        <v>Arjun</v>
      </c>
      <c r="X2004" t="str">
        <f>RIGHT(Table1[[#This Row],[Employee Name]],LEN(Table1[[#This Row],[Employee Name]])-FIND(" ",Table1[[#This Row],[Employee Name]]))</f>
        <v>Mehta</v>
      </c>
      <c r="Y2004" t="str">
        <f>Table1[[#This Row],[Department]]&amp;"-"&amp;Table1[[#This Row],[Employee ID]]</f>
        <v>Sales-E00161</v>
      </c>
      <c r="Z2004" t="str">
        <f>LEFT(Table1[[#This Row],[Department]],3)</f>
        <v>Sal</v>
      </c>
      <c r="AA2004" t="str">
        <f>_xlfn.XLOOKUP(Table1[[#This Row],[Manager ID]],MANAGERS!A:A,MANAGERS!B:B)</f>
        <v>Manager_20</v>
      </c>
      <c r="AB2004" t="str" cm="1">
        <f t="array" ref="AB2004">_xlfn.XLOOKUP(Table1[[#This Row],[Manager ID]],Table2[[#All],[Manager ID]],Table2[[#All],[Department Head]])</f>
        <v>Operations</v>
      </c>
      <c r="AC2004" s="2">
        <f>_xlfn.XLOOKUP(Table1[[#This Row],[City]],L:L,O:O)</f>
        <v>0.24030340748661314</v>
      </c>
      <c r="AD2004" t="str" cm="1">
        <f t="array" ref="AD2004">_xlfn.IFS(Table1[[#This Row],[Performance Score]]&gt;=90,"Excellent",Table1[[#This Row],[Performance Score]]&gt;=75,"Good",Table1[[#This Row],[Performance Score]]&gt;=60,"Average",Table1[[#This Row],[Performance Score]]&lt;=60,"Need Improvement")</f>
        <v>Excellent</v>
      </c>
      <c r="AE2004" t="str">
        <f>IF(AND(Table1[[#This Row],[Attendance %]]&gt;=80,(Table1[[#This Row],[Performance Score]]&gt;=80)),"Eligible","Not Eligible")</f>
        <v>Eligible</v>
      </c>
      <c r="AF2004" t="str">
        <f>IF(Table1[[#This Row],[Performance Score]]&gt;=80,"High Performer","Low Performer")</f>
        <v>High Performer</v>
      </c>
      <c r="AG2004" t="str" cm="1">
        <f t="array" aca="1" ref="AG2004" ca="1">_xlfn.IFS(Table1[[#This Row],[Experience]]&lt;=3,"Junior",Table1[[#This Row],[Experience]]&lt;=7,"Mid Level",Table1[[#This Row],[Experience]]&gt;=7,"Senior")</f>
        <v>Mid Level</v>
      </c>
      <c r="AH2004" t="str">
        <f>IF(Table1[[#This Row],[Attendance %]]&gt;75,"OK","Below 75")</f>
        <v>OK</v>
      </c>
      <c r="AI2004" t="b">
        <f>ISBLANK(Table1[[#This Row],[Employee ID]])</f>
        <v>0</v>
      </c>
      <c r="AJ2004" t="b">
        <f>ISNUMBER(Table1[[#This Row],[Total Salary  ]])</f>
        <v>1</v>
      </c>
      <c r="AK2004" t="str">
        <f>IFERROR(_xlfn.XLOOKUP(Table1[[#This Row],[Manager ID]],MANAGERS!A:A,MANAGERS!B:B),"Not Found")</f>
        <v>Manager_20</v>
      </c>
    </row>
    <row r="2005" spans="1:37" x14ac:dyDescent="0.2">
      <c r="A2005" t="s">
        <v>424</v>
      </c>
      <c r="B2005" t="s">
        <v>29</v>
      </c>
      <c r="C2005" t="s">
        <v>21</v>
      </c>
      <c r="D2005" t="s">
        <v>81</v>
      </c>
      <c r="E2005" t="s">
        <v>65</v>
      </c>
      <c r="F2005" s="1">
        <v>42397</v>
      </c>
      <c r="G2005" s="1">
        <v>30034</v>
      </c>
      <c r="H2005">
        <v>76498</v>
      </c>
      <c r="I2005">
        <v>23735</v>
      </c>
      <c r="J2005">
        <v>95</v>
      </c>
      <c r="K2005">
        <v>93</v>
      </c>
      <c r="L2005" t="s">
        <v>27</v>
      </c>
      <c r="M2005">
        <v>105</v>
      </c>
      <c r="N2005">
        <f>Table1[[#This Row],[Basic Salary]]+Table1[[#This Row],[Bonus]]</f>
        <v>100233</v>
      </c>
      <c r="O2005" s="2">
        <f>Table1[[#This Row],[Bonus]]/Table1[[#This Row],[Basic Salary]]</f>
        <v>0.31026954953070668</v>
      </c>
      <c r="P2005">
        <f ca="1">DATEDIF(Table1[[#This Row],[Date of Birth]],TODAY(),"Y")</f>
        <v>44</v>
      </c>
      <c r="Q2005">
        <f ca="1">DATEDIF(Table1[[#This Row],[Joining Date]],TODAY(),"Y")</f>
        <v>10</v>
      </c>
      <c r="R2005" t="str">
        <f ca="1">IF(YEAR(Table1[[#This Row],[Joining Date]])=YEAR(TODAY()),"Yes","No")</f>
        <v>No</v>
      </c>
      <c r="S2005" t="str">
        <f ca="1">IF(Table1[[#This Row],[Experience]]&gt;5,"Yes","No")</f>
        <v>Yes</v>
      </c>
      <c r="T2005" t="str">
        <f>TEXT(Table1[[#This Row],[Joining Date]],"mmmm")</f>
        <v>January</v>
      </c>
      <c r="U2005" t="str">
        <f>TEXT(Table1[[#This Row],[Joining Date]],"yyyy")</f>
        <v>2016</v>
      </c>
      <c r="V2005" s="5">
        <f ca="1">TODAY()-Table1[[#This Row],[Joining Date]]</f>
        <v>3842</v>
      </c>
      <c r="W2005" t="str">
        <f>LEFT(Table1[[#This Row],[Employee Name]],FIND(" ",Table1[[#This Row],[Employee Name]])-1)</f>
        <v>Vikram</v>
      </c>
      <c r="X2005" t="str">
        <f>RIGHT(Table1[[#This Row],[Employee Name]],LEN(Table1[[#This Row],[Employee Name]])-FIND(" ",Table1[[#This Row],[Employee Name]]))</f>
        <v>Singh</v>
      </c>
      <c r="Y2005" t="str">
        <f>Table1[[#This Row],[Department]]&amp;"-"&amp;Table1[[#This Row],[Employee ID]]</f>
        <v>Sales-E00368</v>
      </c>
      <c r="Z2005" t="str">
        <f>LEFT(Table1[[#This Row],[Department]],3)</f>
        <v>Sal</v>
      </c>
      <c r="AA2005" t="str">
        <f>_xlfn.XLOOKUP(Table1[[#This Row],[Manager ID]],MANAGERS!A:A,MANAGERS!B:B)</f>
        <v>Manager_5</v>
      </c>
      <c r="AB2005" t="str" cm="1">
        <f t="array" ref="AB2005">_xlfn.XLOOKUP(Table1[[#This Row],[Manager ID]],Table2[[#All],[Manager ID]],Table2[[#All],[Department Head]])</f>
        <v>Sales</v>
      </c>
      <c r="AC2005" s="2">
        <f>_xlfn.XLOOKUP(Table1[[#This Row],[City]],L:L,O:O)</f>
        <v>0.23674293405114402</v>
      </c>
      <c r="AD2005" t="str" cm="1">
        <f t="array" ref="AD2005">_xlfn.IFS(Table1[[#This Row],[Performance Score]]&gt;=90,"Excellent",Table1[[#This Row],[Performance Score]]&gt;=75,"Good",Table1[[#This Row],[Performance Score]]&gt;=60,"Average",Table1[[#This Row],[Performance Score]]&lt;=60,"Need Improvement")</f>
        <v>Excellent</v>
      </c>
      <c r="AE2005" t="str">
        <f>IF(AND(Table1[[#This Row],[Attendance %]]&gt;=80,(Table1[[#This Row],[Performance Score]]&gt;=80)),"Eligible","Not Eligible")</f>
        <v>Eligible</v>
      </c>
      <c r="AF2005" t="str">
        <f>IF(Table1[[#This Row],[Performance Score]]&gt;=80,"High Performer","Low Performer")</f>
        <v>High Performer</v>
      </c>
      <c r="AG2005" t="str" cm="1">
        <f t="array" aca="1" ref="AG2005" ca="1">_xlfn.IFS(Table1[[#This Row],[Experience]]&lt;=3,"Junior",Table1[[#This Row],[Experience]]&lt;=7,"Mid Level",Table1[[#This Row],[Experience]]&gt;=7,"Senior")</f>
        <v>Senior</v>
      </c>
      <c r="AH2005" t="str">
        <f>IF(Table1[[#This Row],[Attendance %]]&gt;75,"OK","Below 75")</f>
        <v>OK</v>
      </c>
      <c r="AI2005" t="b">
        <f>ISBLANK(Table1[[#This Row],[Employee ID]])</f>
        <v>0</v>
      </c>
      <c r="AJ2005" t="b">
        <f>ISNUMBER(Table1[[#This Row],[Total Salary  ]])</f>
        <v>1</v>
      </c>
      <c r="AK2005" t="str">
        <f>IFERROR(_xlfn.XLOOKUP(Table1[[#This Row],[Manager ID]],MANAGERS!A:A,MANAGERS!B:B),"Not Found")</f>
        <v>Manager_5</v>
      </c>
    </row>
    <row r="2006" spans="1:37" x14ac:dyDescent="0.2">
      <c r="A2006" t="s">
        <v>887</v>
      </c>
      <c r="B2006" t="s">
        <v>93</v>
      </c>
      <c r="C2006" t="s">
        <v>21</v>
      </c>
      <c r="D2006" t="s">
        <v>16</v>
      </c>
      <c r="E2006" t="s">
        <v>22</v>
      </c>
      <c r="F2006" s="1">
        <v>44587</v>
      </c>
      <c r="G2006" s="1">
        <v>40904</v>
      </c>
      <c r="H2006">
        <v>81595</v>
      </c>
      <c r="I2006">
        <v>18621</v>
      </c>
      <c r="J2006">
        <v>91</v>
      </c>
      <c r="K2006">
        <v>87</v>
      </c>
      <c r="L2006" t="s">
        <v>23</v>
      </c>
      <c r="M2006">
        <v>120</v>
      </c>
      <c r="N2006">
        <f>Table1[[#This Row],[Basic Salary]]+Table1[[#This Row],[Bonus]]</f>
        <v>100216</v>
      </c>
      <c r="O2006" s="2">
        <f>Table1[[#This Row],[Bonus]]/Table1[[#This Row],[Basic Salary]]</f>
        <v>0.22821251302163123</v>
      </c>
      <c r="P2006">
        <f ca="1">DATEDIF(Table1[[#This Row],[Date of Birth]],TODAY(),"Y")</f>
        <v>14</v>
      </c>
      <c r="Q2006">
        <f ca="1">DATEDIF(Table1[[#This Row],[Joining Date]],TODAY(),"Y")</f>
        <v>4</v>
      </c>
      <c r="R2006" t="str">
        <f ca="1">IF(YEAR(Table1[[#This Row],[Joining Date]])=YEAR(TODAY()),"Yes","No")</f>
        <v>No</v>
      </c>
      <c r="S2006" t="str">
        <f ca="1">IF(Table1[[#This Row],[Experience]]&gt;5,"Yes","No")</f>
        <v>No</v>
      </c>
      <c r="T2006" t="str">
        <f>TEXT(Table1[[#This Row],[Joining Date]],"mmmm")</f>
        <v>January</v>
      </c>
      <c r="U2006" t="str">
        <f>TEXT(Table1[[#This Row],[Joining Date]],"yyyy")</f>
        <v>2022</v>
      </c>
      <c r="V2006" s="5">
        <f ca="1">TODAY()-Table1[[#This Row],[Joining Date]]</f>
        <v>1652</v>
      </c>
      <c r="W2006" t="str">
        <f>LEFT(Table1[[#This Row],[Employee Name]],FIND(" ",Table1[[#This Row],[Employee Name]])-1)</f>
        <v>Priya</v>
      </c>
      <c r="X2006" t="str">
        <f>RIGHT(Table1[[#This Row],[Employee Name]],LEN(Table1[[#This Row],[Employee Name]])-FIND(" ",Table1[[#This Row],[Employee Name]]))</f>
        <v>Reddy</v>
      </c>
      <c r="Y2006" t="str">
        <f>Table1[[#This Row],[Department]]&amp;"-"&amp;Table1[[#This Row],[Employee ID]]</f>
        <v>HR-E00831</v>
      </c>
      <c r="Z2006" t="str">
        <f>LEFT(Table1[[#This Row],[Department]],3)</f>
        <v>HR</v>
      </c>
      <c r="AA2006" t="str">
        <f>_xlfn.XLOOKUP(Table1[[#This Row],[Manager ID]],MANAGERS!A:A,MANAGERS!B:B)</f>
        <v>Manager_20</v>
      </c>
      <c r="AB2006" t="str" cm="1">
        <f t="array" ref="AB2006">_xlfn.XLOOKUP(Table1[[#This Row],[Manager ID]],Table2[[#All],[Manager ID]],Table2[[#All],[Department Head]])</f>
        <v>Operations</v>
      </c>
      <c r="AC2006" s="2">
        <f>_xlfn.XLOOKUP(Table1[[#This Row],[City]],L:L,O:O)</f>
        <v>0.23486488519629886</v>
      </c>
      <c r="AD2006" t="str" cm="1">
        <f t="array" ref="AD2006">_xlfn.IFS(Table1[[#This Row],[Performance Score]]&gt;=90,"Excellent",Table1[[#This Row],[Performance Score]]&gt;=75,"Good",Table1[[#This Row],[Performance Score]]&gt;=60,"Average",Table1[[#This Row],[Performance Score]]&lt;=60,"Need Improvement")</f>
        <v>Good</v>
      </c>
      <c r="AE2006" t="str">
        <f>IF(AND(Table1[[#This Row],[Attendance %]]&gt;=80,(Table1[[#This Row],[Performance Score]]&gt;=80)),"Eligible","Not Eligible")</f>
        <v>Eligible</v>
      </c>
      <c r="AF2006" t="str">
        <f>IF(Table1[[#This Row],[Performance Score]]&gt;=80,"High Performer","Low Performer")</f>
        <v>High Performer</v>
      </c>
      <c r="AG2006" t="str" cm="1">
        <f t="array" aca="1" ref="AG2006" ca="1">_xlfn.IFS(Table1[[#This Row],[Experience]]&lt;=3,"Junior",Table1[[#This Row],[Experience]]&lt;=7,"Mid Level",Table1[[#This Row],[Experience]]&gt;=7,"Senior")</f>
        <v>Mid Level</v>
      </c>
      <c r="AH2006" t="str">
        <f>IF(Table1[[#This Row],[Attendance %]]&gt;75,"OK","Below 75")</f>
        <v>OK</v>
      </c>
      <c r="AI2006" t="b">
        <f>ISBLANK(Table1[[#This Row],[Employee ID]])</f>
        <v>0</v>
      </c>
      <c r="AJ2006" t="b">
        <f>ISNUMBER(Table1[[#This Row],[Total Salary  ]])</f>
        <v>1</v>
      </c>
      <c r="AK2006" t="str">
        <f>IFERROR(_xlfn.XLOOKUP(Table1[[#This Row],[Manager ID]],MANAGERS!A:A,MANAGERS!B:B),"Not Found")</f>
        <v>Manager_20</v>
      </c>
    </row>
    <row r="2007" spans="1:37" x14ac:dyDescent="0.2">
      <c r="A2007" t="s">
        <v>4217</v>
      </c>
      <c r="B2007" t="s">
        <v>69</v>
      </c>
      <c r="C2007" t="s">
        <v>21</v>
      </c>
      <c r="D2007" t="s">
        <v>40</v>
      </c>
      <c r="E2007" t="s">
        <v>65</v>
      </c>
      <c r="F2007" s="1">
        <v>45236</v>
      </c>
      <c r="G2007" s="1">
        <v>31769</v>
      </c>
      <c r="H2007">
        <v>87039</v>
      </c>
      <c r="I2007">
        <v>13156</v>
      </c>
      <c r="J2007">
        <v>81</v>
      </c>
      <c r="K2007">
        <v>95</v>
      </c>
      <c r="L2007" t="s">
        <v>37</v>
      </c>
      <c r="M2007">
        <v>108</v>
      </c>
      <c r="N2007">
        <f>Table1[[#This Row],[Basic Salary]]+Table1[[#This Row],[Bonus]]</f>
        <v>100195</v>
      </c>
      <c r="O2007" s="2">
        <f>Table1[[#This Row],[Bonus]]/Table1[[#This Row],[Basic Salary]]</f>
        <v>0.15115063362400763</v>
      </c>
      <c r="P2007">
        <f ca="1">DATEDIF(Table1[[#This Row],[Date of Birth]],TODAY(),"Y")</f>
        <v>39</v>
      </c>
      <c r="Q2007">
        <f ca="1">DATEDIF(Table1[[#This Row],[Joining Date]],TODAY(),"Y")</f>
        <v>2</v>
      </c>
      <c r="R2007" t="str">
        <f ca="1">IF(YEAR(Table1[[#This Row],[Joining Date]])=YEAR(TODAY()),"Yes","No")</f>
        <v>No</v>
      </c>
      <c r="S2007" t="str">
        <f ca="1">IF(Table1[[#This Row],[Experience]]&gt;5,"Yes","No")</f>
        <v>No</v>
      </c>
      <c r="T2007" t="str">
        <f>TEXT(Table1[[#This Row],[Joining Date]],"mmmm")</f>
        <v>November</v>
      </c>
      <c r="U2007" t="str">
        <f>TEXT(Table1[[#This Row],[Joining Date]],"yyyy")</f>
        <v>2023</v>
      </c>
      <c r="V2007" s="5">
        <f ca="1">TODAY()-Table1[[#This Row],[Joining Date]]</f>
        <v>1003</v>
      </c>
      <c r="W2007" t="str">
        <f>LEFT(Table1[[#This Row],[Employee Name]],FIND(" ",Table1[[#This Row],[Employee Name]])-1)</f>
        <v>Neha</v>
      </c>
      <c r="X2007" t="str">
        <f>RIGHT(Table1[[#This Row],[Employee Name]],LEN(Table1[[#This Row],[Employee Name]])-FIND(" ",Table1[[#This Row],[Employee Name]]))</f>
        <v>Kulkarni</v>
      </c>
      <c r="Y2007" t="str">
        <f>Table1[[#This Row],[Department]]&amp;"-"&amp;Table1[[#This Row],[Employee ID]]</f>
        <v>IT-E04161</v>
      </c>
      <c r="Z2007" t="str">
        <f>LEFT(Table1[[#This Row],[Department]],3)</f>
        <v>IT</v>
      </c>
      <c r="AA2007" t="str">
        <f>_xlfn.XLOOKUP(Table1[[#This Row],[Manager ID]],MANAGERS!A:A,MANAGERS!B:B)</f>
        <v>Manager_8</v>
      </c>
      <c r="AB2007" t="str" cm="1">
        <f t="array" ref="AB2007">_xlfn.XLOOKUP(Table1[[#This Row],[Manager ID]],Table2[[#All],[Manager ID]],Table2[[#All],[Department Head]])</f>
        <v>Sales</v>
      </c>
      <c r="AC2007" s="2">
        <f>_xlfn.XLOOKUP(Table1[[#This Row],[City]],L:L,O:O)</f>
        <v>0.24036902712549932</v>
      </c>
      <c r="AD2007" t="str" cm="1">
        <f t="array" ref="AD2007">_xlfn.IFS(Table1[[#This Row],[Performance Score]]&gt;=90,"Excellent",Table1[[#This Row],[Performance Score]]&gt;=75,"Good",Table1[[#This Row],[Performance Score]]&gt;=60,"Average",Table1[[#This Row],[Performance Score]]&lt;=60,"Need Improvement")</f>
        <v>Excellent</v>
      </c>
      <c r="AE2007" t="str">
        <f>IF(AND(Table1[[#This Row],[Attendance %]]&gt;=80,(Table1[[#This Row],[Performance Score]]&gt;=80)),"Eligible","Not Eligible")</f>
        <v>Eligible</v>
      </c>
      <c r="AF2007" t="str">
        <f>IF(Table1[[#This Row],[Performance Score]]&gt;=80,"High Performer","Low Performer")</f>
        <v>High Performer</v>
      </c>
      <c r="AG2007" t="str" cm="1">
        <f t="array" aca="1" ref="AG2007" ca="1">_xlfn.IFS(Table1[[#This Row],[Experience]]&lt;=3,"Junior",Table1[[#This Row],[Experience]]&lt;=7,"Mid Level",Table1[[#This Row],[Experience]]&gt;=7,"Senior")</f>
        <v>Junior</v>
      </c>
      <c r="AH2007" t="str">
        <f>IF(Table1[[#This Row],[Attendance %]]&gt;75,"OK","Below 75")</f>
        <v>OK</v>
      </c>
      <c r="AI2007" t="b">
        <f>ISBLANK(Table1[[#This Row],[Employee ID]])</f>
        <v>0</v>
      </c>
      <c r="AJ2007" t="b">
        <f>ISNUMBER(Table1[[#This Row],[Total Salary  ]])</f>
        <v>1</v>
      </c>
      <c r="AK2007" t="str">
        <f>IFERROR(_xlfn.XLOOKUP(Table1[[#This Row],[Manager ID]],MANAGERS!A:A,MANAGERS!B:B),"Not Found")</f>
        <v>Manager_8</v>
      </c>
    </row>
    <row r="2008" spans="1:37" x14ac:dyDescent="0.2">
      <c r="A2008" t="s">
        <v>113</v>
      </c>
      <c r="B2008" t="s">
        <v>48</v>
      </c>
      <c r="C2008" t="s">
        <v>21</v>
      </c>
      <c r="D2008" t="s">
        <v>40</v>
      </c>
      <c r="E2008" t="s">
        <v>22</v>
      </c>
      <c r="F2008" s="1">
        <v>42852</v>
      </c>
      <c r="G2008" s="1">
        <v>36104</v>
      </c>
      <c r="H2008">
        <v>76049</v>
      </c>
      <c r="I2008">
        <v>24139</v>
      </c>
      <c r="J2008">
        <v>61</v>
      </c>
      <c r="K2008">
        <v>94</v>
      </c>
      <c r="L2008" t="s">
        <v>34</v>
      </c>
      <c r="M2008">
        <v>119</v>
      </c>
      <c r="N2008">
        <f>Table1[[#This Row],[Basic Salary]]+Table1[[#This Row],[Bonus]]</f>
        <v>100188</v>
      </c>
      <c r="O2008" s="2">
        <f>Table1[[#This Row],[Bonus]]/Table1[[#This Row],[Basic Salary]]</f>
        <v>0.31741377269918081</v>
      </c>
      <c r="P2008">
        <f ca="1">DATEDIF(Table1[[#This Row],[Date of Birth]],TODAY(),"Y")</f>
        <v>27</v>
      </c>
      <c r="Q2008">
        <f ca="1">DATEDIF(Table1[[#This Row],[Joining Date]],TODAY(),"Y")</f>
        <v>9</v>
      </c>
      <c r="R2008" t="str">
        <f ca="1">IF(YEAR(Table1[[#This Row],[Joining Date]])=YEAR(TODAY()),"Yes","No")</f>
        <v>No</v>
      </c>
      <c r="S2008" t="str">
        <f ca="1">IF(Table1[[#This Row],[Experience]]&gt;5,"Yes","No")</f>
        <v>Yes</v>
      </c>
      <c r="T2008" t="str">
        <f>TEXT(Table1[[#This Row],[Joining Date]],"mmmm")</f>
        <v>April</v>
      </c>
      <c r="U2008" t="str">
        <f>TEXT(Table1[[#This Row],[Joining Date]],"yyyy")</f>
        <v>2017</v>
      </c>
      <c r="V2008" s="5">
        <f ca="1">TODAY()-Table1[[#This Row],[Joining Date]]</f>
        <v>3387</v>
      </c>
      <c r="W2008" t="str">
        <f>LEFT(Table1[[#This Row],[Employee Name]],FIND(" ",Table1[[#This Row],[Employee Name]])-1)</f>
        <v>Aditya</v>
      </c>
      <c r="X2008" t="str">
        <f>RIGHT(Table1[[#This Row],[Employee Name]],LEN(Table1[[#This Row],[Employee Name]])-FIND(" ",Table1[[#This Row],[Employee Name]]))</f>
        <v>Kapoor</v>
      </c>
      <c r="Y2008" t="str">
        <f>Table1[[#This Row],[Department]]&amp;"-"&amp;Table1[[#This Row],[Employee ID]]</f>
        <v>IT-E00058</v>
      </c>
      <c r="Z2008" t="str">
        <f>LEFT(Table1[[#This Row],[Department]],3)</f>
        <v>IT</v>
      </c>
      <c r="AA2008" t="str">
        <f>_xlfn.XLOOKUP(Table1[[#This Row],[Manager ID]],MANAGERS!A:A,MANAGERS!B:B)</f>
        <v>Manager_19</v>
      </c>
      <c r="AB2008" t="str" cm="1">
        <f t="array" ref="AB2008">_xlfn.XLOOKUP(Table1[[#This Row],[Manager ID]],Table2[[#All],[Manager ID]],Table2[[#All],[Department Head]])</f>
        <v>Support</v>
      </c>
      <c r="AC2008" s="2">
        <f>_xlfn.XLOOKUP(Table1[[#This Row],[City]],L:L,O:O)</f>
        <v>0.24030340748661314</v>
      </c>
      <c r="AD2008" t="str" cm="1">
        <f t="array" ref="AD2008">_xlfn.IFS(Table1[[#This Row],[Performance Score]]&gt;=90,"Excellent",Table1[[#This Row],[Performance Score]]&gt;=75,"Good",Table1[[#This Row],[Performance Score]]&gt;=60,"Average",Table1[[#This Row],[Performance Score]]&lt;=60,"Need Improvement")</f>
        <v>Excellent</v>
      </c>
      <c r="AE2008" t="str">
        <f>IF(AND(Table1[[#This Row],[Attendance %]]&gt;=80,(Table1[[#This Row],[Performance Score]]&gt;=80)),"Eligible","Not Eligible")</f>
        <v>Not Eligible</v>
      </c>
      <c r="AF2008" t="str">
        <f>IF(Table1[[#This Row],[Performance Score]]&gt;=80,"High Performer","Low Performer")</f>
        <v>High Performer</v>
      </c>
      <c r="AG2008" t="str" cm="1">
        <f t="array" aca="1" ref="AG2008" ca="1">_xlfn.IFS(Table1[[#This Row],[Experience]]&lt;=3,"Junior",Table1[[#This Row],[Experience]]&lt;=7,"Mid Level",Table1[[#This Row],[Experience]]&gt;=7,"Senior")</f>
        <v>Senior</v>
      </c>
      <c r="AH2008" t="str">
        <f>IF(Table1[[#This Row],[Attendance %]]&gt;75,"OK","Below 75")</f>
        <v>Below 75</v>
      </c>
      <c r="AI2008" t="b">
        <f>ISBLANK(Table1[[#This Row],[Employee ID]])</f>
        <v>0</v>
      </c>
      <c r="AJ2008" t="b">
        <f>ISNUMBER(Table1[[#This Row],[Total Salary  ]])</f>
        <v>1</v>
      </c>
      <c r="AK2008" t="str">
        <f>IFERROR(_xlfn.XLOOKUP(Table1[[#This Row],[Manager ID]],MANAGERS!A:A,MANAGERS!B:B),"Not Found")</f>
        <v>Manager_19</v>
      </c>
    </row>
    <row r="2009" spans="1:37" x14ac:dyDescent="0.2">
      <c r="A2009" t="s">
        <v>1958</v>
      </c>
      <c r="B2009" t="s">
        <v>89</v>
      </c>
      <c r="C2009" t="s">
        <v>15</v>
      </c>
      <c r="D2009" t="s">
        <v>40</v>
      </c>
      <c r="E2009" t="s">
        <v>17</v>
      </c>
      <c r="F2009" s="1">
        <v>45841</v>
      </c>
      <c r="G2009" s="1">
        <v>32859</v>
      </c>
      <c r="H2009">
        <v>80452</v>
      </c>
      <c r="I2009">
        <v>19712</v>
      </c>
      <c r="J2009">
        <v>100</v>
      </c>
      <c r="K2009">
        <v>90</v>
      </c>
      <c r="L2009" t="s">
        <v>27</v>
      </c>
      <c r="M2009">
        <v>110</v>
      </c>
      <c r="N2009">
        <f>Table1[[#This Row],[Basic Salary]]+Table1[[#This Row],[Bonus]]</f>
        <v>100164</v>
      </c>
      <c r="O2009" s="2">
        <f>Table1[[#This Row],[Bonus]]/Table1[[#This Row],[Basic Salary]]</f>
        <v>0.24501566151245463</v>
      </c>
      <c r="P2009">
        <f ca="1">DATEDIF(Table1[[#This Row],[Date of Birth]],TODAY(),"Y")</f>
        <v>36</v>
      </c>
      <c r="Q2009">
        <f ca="1">DATEDIF(Table1[[#This Row],[Joining Date]],TODAY(),"Y")</f>
        <v>1</v>
      </c>
      <c r="R2009" t="str">
        <f ca="1">IF(YEAR(Table1[[#This Row],[Joining Date]])=YEAR(TODAY()),"Yes","No")</f>
        <v>No</v>
      </c>
      <c r="S2009" t="str">
        <f ca="1">IF(Table1[[#This Row],[Experience]]&gt;5,"Yes","No")</f>
        <v>No</v>
      </c>
      <c r="T2009" t="str">
        <f>TEXT(Table1[[#This Row],[Joining Date]],"mmmm")</f>
        <v>July</v>
      </c>
      <c r="U2009" t="str">
        <f>TEXT(Table1[[#This Row],[Joining Date]],"yyyy")</f>
        <v>2025</v>
      </c>
      <c r="V2009" s="5">
        <f ca="1">TODAY()-Table1[[#This Row],[Joining Date]]</f>
        <v>398</v>
      </c>
      <c r="W2009" t="str">
        <f>LEFT(Table1[[#This Row],[Employee Name]],FIND(" ",Table1[[#This Row],[Employee Name]])-1)</f>
        <v>Tarun</v>
      </c>
      <c r="X2009" t="str">
        <f>RIGHT(Table1[[#This Row],[Employee Name]],LEN(Table1[[#This Row],[Employee Name]])-FIND(" ",Table1[[#This Row],[Employee Name]]))</f>
        <v>Verma</v>
      </c>
      <c r="Y2009" t="str">
        <f>Table1[[#This Row],[Department]]&amp;"-"&amp;Table1[[#This Row],[Employee ID]]</f>
        <v>IT-E01902</v>
      </c>
      <c r="Z2009" t="str">
        <f>LEFT(Table1[[#This Row],[Department]],3)</f>
        <v>IT</v>
      </c>
      <c r="AA2009" t="str">
        <f>_xlfn.XLOOKUP(Table1[[#This Row],[Manager ID]],MANAGERS!A:A,MANAGERS!B:B)</f>
        <v>Manager_10</v>
      </c>
      <c r="AB2009" t="str" cm="1">
        <f t="array" ref="AB2009">_xlfn.XLOOKUP(Table1[[#This Row],[Manager ID]],Table2[[#All],[Manager ID]],Table2[[#All],[Department Head]])</f>
        <v>HR</v>
      </c>
      <c r="AC2009" s="2">
        <f>_xlfn.XLOOKUP(Table1[[#This Row],[City]],L:L,O:O)</f>
        <v>0.23674293405114402</v>
      </c>
      <c r="AD2009" t="str" cm="1">
        <f t="array" ref="AD2009">_xlfn.IFS(Table1[[#This Row],[Performance Score]]&gt;=90,"Excellent",Table1[[#This Row],[Performance Score]]&gt;=75,"Good",Table1[[#This Row],[Performance Score]]&gt;=60,"Average",Table1[[#This Row],[Performance Score]]&lt;=60,"Need Improvement")</f>
        <v>Excellent</v>
      </c>
      <c r="AE2009" t="str">
        <f>IF(AND(Table1[[#This Row],[Attendance %]]&gt;=80,(Table1[[#This Row],[Performance Score]]&gt;=80)),"Eligible","Not Eligible")</f>
        <v>Eligible</v>
      </c>
      <c r="AF2009" t="str">
        <f>IF(Table1[[#This Row],[Performance Score]]&gt;=80,"High Performer","Low Performer")</f>
        <v>High Performer</v>
      </c>
      <c r="AG2009" t="str" cm="1">
        <f t="array" aca="1" ref="AG2009" ca="1">_xlfn.IFS(Table1[[#This Row],[Experience]]&lt;=3,"Junior",Table1[[#This Row],[Experience]]&lt;=7,"Mid Level",Table1[[#This Row],[Experience]]&gt;=7,"Senior")</f>
        <v>Junior</v>
      </c>
      <c r="AH2009" t="str">
        <f>IF(Table1[[#This Row],[Attendance %]]&gt;75,"OK","Below 75")</f>
        <v>OK</v>
      </c>
      <c r="AI2009" t="b">
        <f>ISBLANK(Table1[[#This Row],[Employee ID]])</f>
        <v>0</v>
      </c>
      <c r="AJ2009" t="b">
        <f>ISNUMBER(Table1[[#This Row],[Total Salary  ]])</f>
        <v>1</v>
      </c>
      <c r="AK2009" t="str">
        <f>IFERROR(_xlfn.XLOOKUP(Table1[[#This Row],[Manager ID]],MANAGERS!A:A,MANAGERS!B:B),"Not Found")</f>
        <v>Manager_10</v>
      </c>
    </row>
    <row r="2010" spans="1:37" x14ac:dyDescent="0.2">
      <c r="A2010" t="s">
        <v>863</v>
      </c>
      <c r="B2010" t="s">
        <v>77</v>
      </c>
      <c r="C2010" t="s">
        <v>15</v>
      </c>
      <c r="D2010" t="s">
        <v>16</v>
      </c>
      <c r="E2010" t="s">
        <v>65</v>
      </c>
      <c r="F2010" s="1">
        <v>42755</v>
      </c>
      <c r="G2010" s="1">
        <v>29808</v>
      </c>
      <c r="H2010">
        <v>86636</v>
      </c>
      <c r="I2010">
        <v>13527</v>
      </c>
      <c r="J2010">
        <v>70</v>
      </c>
      <c r="K2010">
        <v>85</v>
      </c>
      <c r="L2010" t="s">
        <v>27</v>
      </c>
      <c r="M2010">
        <v>114</v>
      </c>
      <c r="N2010">
        <f>Table1[[#This Row],[Basic Salary]]+Table1[[#This Row],[Bonus]]</f>
        <v>100163</v>
      </c>
      <c r="O2010" s="2">
        <f>Table1[[#This Row],[Bonus]]/Table1[[#This Row],[Basic Salary]]</f>
        <v>0.15613601735998892</v>
      </c>
      <c r="P2010">
        <f ca="1">DATEDIF(Table1[[#This Row],[Date of Birth]],TODAY(),"Y")</f>
        <v>44</v>
      </c>
      <c r="Q2010">
        <f ca="1">DATEDIF(Table1[[#This Row],[Joining Date]],TODAY(),"Y")</f>
        <v>9</v>
      </c>
      <c r="R2010" t="str">
        <f ca="1">IF(YEAR(Table1[[#This Row],[Joining Date]])=YEAR(TODAY()),"Yes","No")</f>
        <v>No</v>
      </c>
      <c r="S2010" t="str">
        <f ca="1">IF(Table1[[#This Row],[Experience]]&gt;5,"Yes","No")</f>
        <v>Yes</v>
      </c>
      <c r="T2010" t="str">
        <f>TEXT(Table1[[#This Row],[Joining Date]],"mmmm")</f>
        <v>January</v>
      </c>
      <c r="U2010" t="str">
        <f>TEXT(Table1[[#This Row],[Joining Date]],"yyyy")</f>
        <v>2017</v>
      </c>
      <c r="V2010" s="5">
        <f ca="1">TODAY()-Table1[[#This Row],[Joining Date]]</f>
        <v>3484</v>
      </c>
      <c r="W2010" t="str">
        <f>LEFT(Table1[[#This Row],[Employee Name]],FIND(" ",Table1[[#This Row],[Employee Name]])-1)</f>
        <v>Rohan</v>
      </c>
      <c r="X2010" t="str">
        <f>RIGHT(Table1[[#This Row],[Employee Name]],LEN(Table1[[#This Row],[Employee Name]])-FIND(" ",Table1[[#This Row],[Employee Name]]))</f>
        <v>Gupta</v>
      </c>
      <c r="Y2010" t="str">
        <f>Table1[[#This Row],[Department]]&amp;"-"&amp;Table1[[#This Row],[Employee ID]]</f>
        <v>HR-E00807</v>
      </c>
      <c r="Z2010" t="str">
        <f>LEFT(Table1[[#This Row],[Department]],3)</f>
        <v>HR</v>
      </c>
      <c r="AA2010" t="str">
        <f>_xlfn.XLOOKUP(Table1[[#This Row],[Manager ID]],MANAGERS!A:A,MANAGERS!B:B)</f>
        <v>Manager_14</v>
      </c>
      <c r="AB2010" t="str" cm="1">
        <f t="array" ref="AB2010">_xlfn.XLOOKUP(Table1[[#This Row],[Manager ID]],Table2[[#All],[Manager ID]],Table2[[#All],[Department Head]])</f>
        <v>Marketing</v>
      </c>
      <c r="AC2010" s="2">
        <f>_xlfn.XLOOKUP(Table1[[#This Row],[City]],L:L,O:O)</f>
        <v>0.23674293405114402</v>
      </c>
      <c r="AD2010" t="str" cm="1">
        <f t="array" ref="AD2010">_xlfn.IFS(Table1[[#This Row],[Performance Score]]&gt;=90,"Excellent",Table1[[#This Row],[Performance Score]]&gt;=75,"Good",Table1[[#This Row],[Performance Score]]&gt;=60,"Average",Table1[[#This Row],[Performance Score]]&lt;=60,"Need Improvement")</f>
        <v>Good</v>
      </c>
      <c r="AE2010" t="str">
        <f>IF(AND(Table1[[#This Row],[Attendance %]]&gt;=80,(Table1[[#This Row],[Performance Score]]&gt;=80)),"Eligible","Not Eligible")</f>
        <v>Not Eligible</v>
      </c>
      <c r="AF2010" t="str">
        <f>IF(Table1[[#This Row],[Performance Score]]&gt;=80,"High Performer","Low Performer")</f>
        <v>High Performer</v>
      </c>
      <c r="AG2010" t="str" cm="1">
        <f t="array" aca="1" ref="AG2010" ca="1">_xlfn.IFS(Table1[[#This Row],[Experience]]&lt;=3,"Junior",Table1[[#This Row],[Experience]]&lt;=7,"Mid Level",Table1[[#This Row],[Experience]]&gt;=7,"Senior")</f>
        <v>Senior</v>
      </c>
      <c r="AH2010" t="str">
        <f>IF(Table1[[#This Row],[Attendance %]]&gt;75,"OK","Below 75")</f>
        <v>Below 75</v>
      </c>
      <c r="AI2010" t="b">
        <f>ISBLANK(Table1[[#This Row],[Employee ID]])</f>
        <v>0</v>
      </c>
      <c r="AJ2010" t="b">
        <f>ISNUMBER(Table1[[#This Row],[Total Salary  ]])</f>
        <v>1</v>
      </c>
      <c r="AK2010" t="str">
        <f>IFERROR(_xlfn.XLOOKUP(Table1[[#This Row],[Manager ID]],MANAGERS!A:A,MANAGERS!B:B),"Not Found")</f>
        <v>Manager_14</v>
      </c>
    </row>
    <row r="2011" spans="1:37" x14ac:dyDescent="0.2">
      <c r="A2011" t="s">
        <v>4415</v>
      </c>
      <c r="B2011" t="s">
        <v>48</v>
      </c>
      <c r="C2011" t="s">
        <v>21</v>
      </c>
      <c r="D2011" t="s">
        <v>40</v>
      </c>
      <c r="E2011" t="s">
        <v>30</v>
      </c>
      <c r="F2011" s="1">
        <v>42547</v>
      </c>
      <c r="G2011" s="1">
        <v>40524</v>
      </c>
      <c r="H2011">
        <v>81434</v>
      </c>
      <c r="I2011">
        <v>18721</v>
      </c>
      <c r="J2011">
        <v>95</v>
      </c>
      <c r="K2011">
        <v>58</v>
      </c>
      <c r="L2011" t="s">
        <v>23</v>
      </c>
      <c r="M2011">
        <v>102</v>
      </c>
      <c r="N2011">
        <f>Table1[[#This Row],[Basic Salary]]+Table1[[#This Row],[Bonus]]</f>
        <v>100155</v>
      </c>
      <c r="O2011" s="2">
        <f>Table1[[#This Row],[Bonus]]/Table1[[#This Row],[Basic Salary]]</f>
        <v>0.22989169143109758</v>
      </c>
      <c r="P2011">
        <f ca="1">DATEDIF(Table1[[#This Row],[Date of Birth]],TODAY(),"Y")</f>
        <v>15</v>
      </c>
      <c r="Q2011">
        <f ca="1">DATEDIF(Table1[[#This Row],[Joining Date]],TODAY(),"Y")</f>
        <v>10</v>
      </c>
      <c r="R2011" t="str">
        <f ca="1">IF(YEAR(Table1[[#This Row],[Joining Date]])=YEAR(TODAY()),"Yes","No")</f>
        <v>No</v>
      </c>
      <c r="S2011" t="str">
        <f ca="1">IF(Table1[[#This Row],[Experience]]&gt;5,"Yes","No")</f>
        <v>Yes</v>
      </c>
      <c r="T2011" t="str">
        <f>TEXT(Table1[[#This Row],[Joining Date]],"mmmm")</f>
        <v>June</v>
      </c>
      <c r="U2011" t="str">
        <f>TEXT(Table1[[#This Row],[Joining Date]],"yyyy")</f>
        <v>2016</v>
      </c>
      <c r="V2011" s="5">
        <f ca="1">TODAY()-Table1[[#This Row],[Joining Date]]</f>
        <v>3692</v>
      </c>
      <c r="W2011" t="str">
        <f>LEFT(Table1[[#This Row],[Employee Name]],FIND(" ",Table1[[#This Row],[Employee Name]])-1)</f>
        <v>Aditya</v>
      </c>
      <c r="X2011" t="str">
        <f>RIGHT(Table1[[#This Row],[Employee Name]],LEN(Table1[[#This Row],[Employee Name]])-FIND(" ",Table1[[#This Row],[Employee Name]]))</f>
        <v>Kapoor</v>
      </c>
      <c r="Y2011" t="str">
        <f>Table1[[#This Row],[Department]]&amp;"-"&amp;Table1[[#This Row],[Employee ID]]</f>
        <v>IT-E04359</v>
      </c>
      <c r="Z2011" t="str">
        <f>LEFT(Table1[[#This Row],[Department]],3)</f>
        <v>IT</v>
      </c>
      <c r="AA2011" t="str">
        <f>_xlfn.XLOOKUP(Table1[[#This Row],[Manager ID]],MANAGERS!A:A,MANAGERS!B:B)</f>
        <v>Manager_2</v>
      </c>
      <c r="AB2011" t="str" cm="1">
        <f t="array" ref="AB2011">_xlfn.XLOOKUP(Table1[[#This Row],[Manager ID]],Table2[[#All],[Manager ID]],Table2[[#All],[Department Head]])</f>
        <v>Sales</v>
      </c>
      <c r="AC2011" s="2">
        <f>_xlfn.XLOOKUP(Table1[[#This Row],[City]],L:L,O:O)</f>
        <v>0.23486488519629886</v>
      </c>
      <c r="AD2011" t="str" cm="1">
        <f t="array" ref="AD2011">_xlfn.IFS(Table1[[#This Row],[Performance Score]]&gt;=90,"Excellent",Table1[[#This Row],[Performance Score]]&gt;=75,"Good",Table1[[#This Row],[Performance Score]]&gt;=60,"Average",Table1[[#This Row],[Performance Score]]&lt;=60,"Need Improvement")</f>
        <v>Need Improvement</v>
      </c>
      <c r="AE2011" t="str">
        <f>IF(AND(Table1[[#This Row],[Attendance %]]&gt;=80,(Table1[[#This Row],[Performance Score]]&gt;=80)),"Eligible","Not Eligible")</f>
        <v>Not Eligible</v>
      </c>
      <c r="AF2011" t="str">
        <f>IF(Table1[[#This Row],[Performance Score]]&gt;=80,"High Performer","Low Performer")</f>
        <v>Low Performer</v>
      </c>
      <c r="AG2011" t="str" cm="1">
        <f t="array" aca="1" ref="AG2011" ca="1">_xlfn.IFS(Table1[[#This Row],[Experience]]&lt;=3,"Junior",Table1[[#This Row],[Experience]]&lt;=7,"Mid Level",Table1[[#This Row],[Experience]]&gt;=7,"Senior")</f>
        <v>Senior</v>
      </c>
      <c r="AH2011" t="str">
        <f>IF(Table1[[#This Row],[Attendance %]]&gt;75,"OK","Below 75")</f>
        <v>OK</v>
      </c>
      <c r="AI2011" t="b">
        <f>ISBLANK(Table1[[#This Row],[Employee ID]])</f>
        <v>0</v>
      </c>
      <c r="AJ2011" t="b">
        <f>ISNUMBER(Table1[[#This Row],[Total Salary  ]])</f>
        <v>1</v>
      </c>
      <c r="AK2011" t="str">
        <f>IFERROR(_xlfn.XLOOKUP(Table1[[#This Row],[Manager ID]],MANAGERS!A:A,MANAGERS!B:B),"Not Found")</f>
        <v>Manager_2</v>
      </c>
    </row>
    <row r="2012" spans="1:37" x14ac:dyDescent="0.2">
      <c r="A2012" t="s">
        <v>4239</v>
      </c>
      <c r="B2012" t="s">
        <v>36</v>
      </c>
      <c r="C2012" t="s">
        <v>15</v>
      </c>
      <c r="D2012" t="s">
        <v>46</v>
      </c>
      <c r="E2012" t="s">
        <v>26</v>
      </c>
      <c r="F2012" s="1">
        <v>44538</v>
      </c>
      <c r="G2012" s="1">
        <v>35693</v>
      </c>
      <c r="H2012">
        <v>74902</v>
      </c>
      <c r="I2012">
        <v>25246</v>
      </c>
      <c r="J2012">
        <v>98</v>
      </c>
      <c r="K2012">
        <v>92</v>
      </c>
      <c r="L2012" t="s">
        <v>18</v>
      </c>
      <c r="M2012">
        <v>115</v>
      </c>
      <c r="N2012">
        <f>Table1[[#This Row],[Basic Salary]]+Table1[[#This Row],[Bonus]]</f>
        <v>100148</v>
      </c>
      <c r="O2012" s="2">
        <f>Table1[[#This Row],[Bonus]]/Table1[[#This Row],[Basic Salary]]</f>
        <v>0.33705375023363859</v>
      </c>
      <c r="P2012">
        <f ca="1">DATEDIF(Table1[[#This Row],[Date of Birth]],TODAY(),"Y")</f>
        <v>28</v>
      </c>
      <c r="Q2012">
        <f ca="1">DATEDIF(Table1[[#This Row],[Joining Date]],TODAY(),"Y")</f>
        <v>4</v>
      </c>
      <c r="R2012" t="str">
        <f ca="1">IF(YEAR(Table1[[#This Row],[Joining Date]])=YEAR(TODAY()),"Yes","No")</f>
        <v>No</v>
      </c>
      <c r="S2012" t="str">
        <f ca="1">IF(Table1[[#This Row],[Experience]]&gt;5,"Yes","No")</f>
        <v>No</v>
      </c>
      <c r="T2012" t="str">
        <f>TEXT(Table1[[#This Row],[Joining Date]],"mmmm")</f>
        <v>December</v>
      </c>
      <c r="U2012" t="str">
        <f>TEXT(Table1[[#This Row],[Joining Date]],"yyyy")</f>
        <v>2021</v>
      </c>
      <c r="V2012" s="5">
        <f ca="1">TODAY()-Table1[[#This Row],[Joining Date]]</f>
        <v>1701</v>
      </c>
      <c r="W2012" t="str">
        <f>LEFT(Table1[[#This Row],[Employee Name]],FIND(" ",Table1[[#This Row],[Employee Name]])-1)</f>
        <v>Meera</v>
      </c>
      <c r="X2012" t="str">
        <f>RIGHT(Table1[[#This Row],[Employee Name]],LEN(Table1[[#This Row],[Employee Name]])-FIND(" ",Table1[[#This Row],[Employee Name]]))</f>
        <v>Joshi</v>
      </c>
      <c r="Y2012" t="str">
        <f>Table1[[#This Row],[Department]]&amp;"-"&amp;Table1[[#This Row],[Employee ID]]</f>
        <v>Support-E04183</v>
      </c>
      <c r="Z2012" t="str">
        <f>LEFT(Table1[[#This Row],[Department]],3)</f>
        <v>Sup</v>
      </c>
      <c r="AA2012" t="str">
        <f>_xlfn.XLOOKUP(Table1[[#This Row],[Manager ID]],MANAGERS!A:A,MANAGERS!B:B)</f>
        <v>Manager_15</v>
      </c>
      <c r="AB2012" t="str" cm="1">
        <f t="array" ref="AB2012">_xlfn.XLOOKUP(Table1[[#This Row],[Manager ID]],Table2[[#All],[Manager ID]],Table2[[#All],[Department Head]])</f>
        <v>Support</v>
      </c>
      <c r="AC2012" s="2">
        <f>_xlfn.XLOOKUP(Table1[[#This Row],[City]],L:L,O:O)</f>
        <v>0.21356479274849693</v>
      </c>
      <c r="AD2012" t="str" cm="1">
        <f t="array" ref="AD2012">_xlfn.IFS(Table1[[#This Row],[Performance Score]]&gt;=90,"Excellent",Table1[[#This Row],[Performance Score]]&gt;=75,"Good",Table1[[#This Row],[Performance Score]]&gt;=60,"Average",Table1[[#This Row],[Performance Score]]&lt;=60,"Need Improvement")</f>
        <v>Excellent</v>
      </c>
      <c r="AE2012" t="str">
        <f>IF(AND(Table1[[#This Row],[Attendance %]]&gt;=80,(Table1[[#This Row],[Performance Score]]&gt;=80)),"Eligible","Not Eligible")</f>
        <v>Eligible</v>
      </c>
      <c r="AF2012" t="str">
        <f>IF(Table1[[#This Row],[Performance Score]]&gt;=80,"High Performer","Low Performer")</f>
        <v>High Performer</v>
      </c>
      <c r="AG2012" t="str" cm="1">
        <f t="array" aca="1" ref="AG2012" ca="1">_xlfn.IFS(Table1[[#This Row],[Experience]]&lt;=3,"Junior",Table1[[#This Row],[Experience]]&lt;=7,"Mid Level",Table1[[#This Row],[Experience]]&gt;=7,"Senior")</f>
        <v>Mid Level</v>
      </c>
      <c r="AH2012" t="str">
        <f>IF(Table1[[#This Row],[Attendance %]]&gt;75,"OK","Below 75")</f>
        <v>OK</v>
      </c>
      <c r="AI2012" t="b">
        <f>ISBLANK(Table1[[#This Row],[Employee ID]])</f>
        <v>0</v>
      </c>
      <c r="AJ2012" t="b">
        <f>ISNUMBER(Table1[[#This Row],[Total Salary  ]])</f>
        <v>1</v>
      </c>
      <c r="AK2012" t="str">
        <f>IFERROR(_xlfn.XLOOKUP(Table1[[#This Row],[Manager ID]],MANAGERS!A:A,MANAGERS!B:B),"Not Found")</f>
        <v>Manager_15</v>
      </c>
    </row>
    <row r="2013" spans="1:37" x14ac:dyDescent="0.2">
      <c r="A2013" t="s">
        <v>1271</v>
      </c>
      <c r="B2013" t="s">
        <v>93</v>
      </c>
      <c r="C2013" t="s">
        <v>21</v>
      </c>
      <c r="D2013" t="s">
        <v>16</v>
      </c>
      <c r="E2013" t="s">
        <v>22</v>
      </c>
      <c r="F2013" s="1">
        <v>45473</v>
      </c>
      <c r="G2013" s="1">
        <v>30415</v>
      </c>
      <c r="H2013">
        <v>82872</v>
      </c>
      <c r="I2013">
        <v>17265</v>
      </c>
      <c r="J2013">
        <v>98</v>
      </c>
      <c r="K2013">
        <v>80</v>
      </c>
      <c r="L2013" t="s">
        <v>34</v>
      </c>
      <c r="M2013">
        <v>101</v>
      </c>
      <c r="N2013">
        <f>Table1[[#This Row],[Basic Salary]]+Table1[[#This Row],[Bonus]]</f>
        <v>100137</v>
      </c>
      <c r="O2013" s="2">
        <f>Table1[[#This Row],[Bonus]]/Table1[[#This Row],[Basic Salary]]</f>
        <v>0.20833333333333334</v>
      </c>
      <c r="P2013">
        <f ca="1">DATEDIF(Table1[[#This Row],[Date of Birth]],TODAY(),"Y")</f>
        <v>43</v>
      </c>
      <c r="Q2013">
        <f ca="1">DATEDIF(Table1[[#This Row],[Joining Date]],TODAY(),"Y")</f>
        <v>2</v>
      </c>
      <c r="R2013" t="str">
        <f ca="1">IF(YEAR(Table1[[#This Row],[Joining Date]])=YEAR(TODAY()),"Yes","No")</f>
        <v>No</v>
      </c>
      <c r="S2013" t="str">
        <f ca="1">IF(Table1[[#This Row],[Experience]]&gt;5,"Yes","No")</f>
        <v>No</v>
      </c>
      <c r="T2013" t="str">
        <f>TEXT(Table1[[#This Row],[Joining Date]],"mmmm")</f>
        <v>June</v>
      </c>
      <c r="U2013" t="str">
        <f>TEXT(Table1[[#This Row],[Joining Date]],"yyyy")</f>
        <v>2024</v>
      </c>
      <c r="V2013" s="5">
        <f ca="1">TODAY()-Table1[[#This Row],[Joining Date]]</f>
        <v>766</v>
      </c>
      <c r="W2013" t="str">
        <f>LEFT(Table1[[#This Row],[Employee Name]],FIND(" ",Table1[[#This Row],[Employee Name]])-1)</f>
        <v>Priya</v>
      </c>
      <c r="X2013" t="str">
        <f>RIGHT(Table1[[#This Row],[Employee Name]],LEN(Table1[[#This Row],[Employee Name]])-FIND(" ",Table1[[#This Row],[Employee Name]]))</f>
        <v>Reddy</v>
      </c>
      <c r="Y2013" t="str">
        <f>Table1[[#This Row],[Department]]&amp;"-"&amp;Table1[[#This Row],[Employee ID]]</f>
        <v>HR-E01215</v>
      </c>
      <c r="Z2013" t="str">
        <f>LEFT(Table1[[#This Row],[Department]],3)</f>
        <v>HR</v>
      </c>
      <c r="AA2013" t="str">
        <f>_xlfn.XLOOKUP(Table1[[#This Row],[Manager ID]],MANAGERS!A:A,MANAGERS!B:B)</f>
        <v>Manager_1</v>
      </c>
      <c r="AB2013" t="str" cm="1">
        <f t="array" ref="AB2013">_xlfn.XLOOKUP(Table1[[#This Row],[Manager ID]],Table2[[#All],[Manager ID]],Table2[[#All],[Department Head]])</f>
        <v>Support</v>
      </c>
      <c r="AC2013" s="2">
        <f>_xlfn.XLOOKUP(Table1[[#This Row],[City]],L:L,O:O)</f>
        <v>0.24030340748661314</v>
      </c>
      <c r="AD2013" t="str" cm="1">
        <f t="array" ref="AD2013">_xlfn.IFS(Table1[[#This Row],[Performance Score]]&gt;=90,"Excellent",Table1[[#This Row],[Performance Score]]&gt;=75,"Good",Table1[[#This Row],[Performance Score]]&gt;=60,"Average",Table1[[#This Row],[Performance Score]]&lt;=60,"Need Improvement")</f>
        <v>Good</v>
      </c>
      <c r="AE2013" t="str">
        <f>IF(AND(Table1[[#This Row],[Attendance %]]&gt;=80,(Table1[[#This Row],[Performance Score]]&gt;=80)),"Eligible","Not Eligible")</f>
        <v>Eligible</v>
      </c>
      <c r="AF2013" t="str">
        <f>IF(Table1[[#This Row],[Performance Score]]&gt;=80,"High Performer","Low Performer")</f>
        <v>High Performer</v>
      </c>
      <c r="AG2013" t="str" cm="1">
        <f t="array" aca="1" ref="AG2013" ca="1">_xlfn.IFS(Table1[[#This Row],[Experience]]&lt;=3,"Junior",Table1[[#This Row],[Experience]]&lt;=7,"Mid Level",Table1[[#This Row],[Experience]]&gt;=7,"Senior")</f>
        <v>Junior</v>
      </c>
      <c r="AH2013" t="str">
        <f>IF(Table1[[#This Row],[Attendance %]]&gt;75,"OK","Below 75")</f>
        <v>OK</v>
      </c>
      <c r="AI2013" t="b">
        <f>ISBLANK(Table1[[#This Row],[Employee ID]])</f>
        <v>0</v>
      </c>
      <c r="AJ2013" t="b">
        <f>ISNUMBER(Table1[[#This Row],[Total Salary  ]])</f>
        <v>1</v>
      </c>
      <c r="AK2013" t="str">
        <f>IFERROR(_xlfn.XLOOKUP(Table1[[#This Row],[Manager ID]],MANAGERS!A:A,MANAGERS!B:B),"Not Found")</f>
        <v>Manager_1</v>
      </c>
    </row>
    <row r="2014" spans="1:37" x14ac:dyDescent="0.2">
      <c r="A2014" t="s">
        <v>2261</v>
      </c>
      <c r="B2014" t="s">
        <v>75</v>
      </c>
      <c r="C2014" t="s">
        <v>21</v>
      </c>
      <c r="D2014" t="s">
        <v>25</v>
      </c>
      <c r="E2014" t="s">
        <v>26</v>
      </c>
      <c r="F2014" s="1">
        <v>44502</v>
      </c>
      <c r="G2014" s="1">
        <v>39214</v>
      </c>
      <c r="H2014">
        <v>70530</v>
      </c>
      <c r="I2014">
        <v>29605</v>
      </c>
      <c r="J2014">
        <v>80</v>
      </c>
      <c r="K2014">
        <v>55</v>
      </c>
      <c r="L2014" t="s">
        <v>18</v>
      </c>
      <c r="M2014">
        <v>102</v>
      </c>
      <c r="N2014">
        <f>Table1[[#This Row],[Basic Salary]]+Table1[[#This Row],[Bonus]]</f>
        <v>100135</v>
      </c>
      <c r="O2014" s="2">
        <f>Table1[[#This Row],[Bonus]]/Table1[[#This Row],[Basic Salary]]</f>
        <v>0.41975046079682404</v>
      </c>
      <c r="P2014">
        <f ca="1">DATEDIF(Table1[[#This Row],[Date of Birth]],TODAY(),"Y")</f>
        <v>19</v>
      </c>
      <c r="Q2014">
        <f ca="1">DATEDIF(Table1[[#This Row],[Joining Date]],TODAY(),"Y")</f>
        <v>4</v>
      </c>
      <c r="R2014" t="str">
        <f ca="1">IF(YEAR(Table1[[#This Row],[Joining Date]])=YEAR(TODAY()),"Yes","No")</f>
        <v>No</v>
      </c>
      <c r="S2014" t="str">
        <f ca="1">IF(Table1[[#This Row],[Experience]]&gt;5,"Yes","No")</f>
        <v>No</v>
      </c>
      <c r="T2014" t="str">
        <f>TEXT(Table1[[#This Row],[Joining Date]],"mmmm")</f>
        <v>November</v>
      </c>
      <c r="U2014" t="str">
        <f>TEXT(Table1[[#This Row],[Joining Date]],"yyyy")</f>
        <v>2021</v>
      </c>
      <c r="V2014" s="5">
        <f ca="1">TODAY()-Table1[[#This Row],[Joining Date]]</f>
        <v>1737</v>
      </c>
      <c r="W2014" t="str">
        <f>LEFT(Table1[[#This Row],[Employee Name]],FIND(" ",Table1[[#This Row],[Employee Name]])-1)</f>
        <v>Ishita</v>
      </c>
      <c r="X2014" t="str">
        <f>RIGHT(Table1[[#This Row],[Employee Name]],LEN(Table1[[#This Row],[Employee Name]])-FIND(" ",Table1[[#This Row],[Employee Name]]))</f>
        <v>Roy</v>
      </c>
      <c r="Y2014" t="str">
        <f>Table1[[#This Row],[Department]]&amp;"-"&amp;Table1[[#This Row],[Employee ID]]</f>
        <v>Finance-E02205</v>
      </c>
      <c r="Z2014" t="str">
        <f>LEFT(Table1[[#This Row],[Department]],3)</f>
        <v>Fin</v>
      </c>
      <c r="AA2014" t="str">
        <f>_xlfn.XLOOKUP(Table1[[#This Row],[Manager ID]],MANAGERS!A:A,MANAGERS!B:B)</f>
        <v>Manager_2</v>
      </c>
      <c r="AB2014" t="str" cm="1">
        <f t="array" ref="AB2014">_xlfn.XLOOKUP(Table1[[#This Row],[Manager ID]],Table2[[#All],[Manager ID]],Table2[[#All],[Department Head]])</f>
        <v>Sales</v>
      </c>
      <c r="AC2014" s="2">
        <f>_xlfn.XLOOKUP(Table1[[#This Row],[City]],L:L,O:O)</f>
        <v>0.21356479274849693</v>
      </c>
      <c r="AD2014" t="str" cm="1">
        <f t="array" ref="AD2014">_xlfn.IFS(Table1[[#This Row],[Performance Score]]&gt;=90,"Excellent",Table1[[#This Row],[Performance Score]]&gt;=75,"Good",Table1[[#This Row],[Performance Score]]&gt;=60,"Average",Table1[[#This Row],[Performance Score]]&lt;=60,"Need Improvement")</f>
        <v>Need Improvement</v>
      </c>
      <c r="AE2014" t="str">
        <f>IF(AND(Table1[[#This Row],[Attendance %]]&gt;=80,(Table1[[#This Row],[Performance Score]]&gt;=80)),"Eligible","Not Eligible")</f>
        <v>Not Eligible</v>
      </c>
      <c r="AF2014" t="str">
        <f>IF(Table1[[#This Row],[Performance Score]]&gt;=80,"High Performer","Low Performer")</f>
        <v>Low Performer</v>
      </c>
      <c r="AG2014" t="str" cm="1">
        <f t="array" aca="1" ref="AG2014" ca="1">_xlfn.IFS(Table1[[#This Row],[Experience]]&lt;=3,"Junior",Table1[[#This Row],[Experience]]&lt;=7,"Mid Level",Table1[[#This Row],[Experience]]&gt;=7,"Senior")</f>
        <v>Mid Level</v>
      </c>
      <c r="AH2014" t="str">
        <f>IF(Table1[[#This Row],[Attendance %]]&gt;75,"OK","Below 75")</f>
        <v>OK</v>
      </c>
      <c r="AI2014" t="b">
        <f>ISBLANK(Table1[[#This Row],[Employee ID]])</f>
        <v>0</v>
      </c>
      <c r="AJ2014" t="b">
        <f>ISNUMBER(Table1[[#This Row],[Total Salary  ]])</f>
        <v>1</v>
      </c>
      <c r="AK2014" t="str">
        <f>IFERROR(_xlfn.XLOOKUP(Table1[[#This Row],[Manager ID]],MANAGERS!A:A,MANAGERS!B:B),"Not Found")</f>
        <v>Manager_2</v>
      </c>
    </row>
    <row r="2015" spans="1:37" x14ac:dyDescent="0.2">
      <c r="A2015" t="s">
        <v>4632</v>
      </c>
      <c r="B2015" t="s">
        <v>36</v>
      </c>
      <c r="C2015" t="s">
        <v>21</v>
      </c>
      <c r="D2015" t="s">
        <v>25</v>
      </c>
      <c r="E2015" t="s">
        <v>17</v>
      </c>
      <c r="F2015" s="1">
        <v>45078</v>
      </c>
      <c r="G2015" s="1">
        <v>35828</v>
      </c>
      <c r="H2015">
        <v>78591</v>
      </c>
      <c r="I2015">
        <v>21535</v>
      </c>
      <c r="J2015">
        <v>76</v>
      </c>
      <c r="K2015">
        <v>85</v>
      </c>
      <c r="L2015" t="s">
        <v>34</v>
      </c>
      <c r="M2015">
        <v>120</v>
      </c>
      <c r="N2015">
        <f>Table1[[#This Row],[Basic Salary]]+Table1[[#This Row],[Bonus]]</f>
        <v>100126</v>
      </c>
      <c r="O2015" s="2">
        <f>Table1[[#This Row],[Bonus]]/Table1[[#This Row],[Basic Salary]]</f>
        <v>0.27401356389408454</v>
      </c>
      <c r="P2015">
        <f ca="1">DATEDIF(Table1[[#This Row],[Date of Birth]],TODAY(),"Y")</f>
        <v>28</v>
      </c>
      <c r="Q2015">
        <f ca="1">DATEDIF(Table1[[#This Row],[Joining Date]],TODAY(),"Y")</f>
        <v>3</v>
      </c>
      <c r="R2015" t="str">
        <f ca="1">IF(YEAR(Table1[[#This Row],[Joining Date]])=YEAR(TODAY()),"Yes","No")</f>
        <v>No</v>
      </c>
      <c r="S2015" t="str">
        <f ca="1">IF(Table1[[#This Row],[Experience]]&gt;5,"Yes","No")</f>
        <v>No</v>
      </c>
      <c r="T2015" t="str">
        <f>TEXT(Table1[[#This Row],[Joining Date]],"mmmm")</f>
        <v>June</v>
      </c>
      <c r="U2015" t="str">
        <f>TEXT(Table1[[#This Row],[Joining Date]],"yyyy")</f>
        <v>2023</v>
      </c>
      <c r="V2015" s="5">
        <f ca="1">TODAY()-Table1[[#This Row],[Joining Date]]</f>
        <v>1161</v>
      </c>
      <c r="W2015" t="str">
        <f>LEFT(Table1[[#This Row],[Employee Name]],FIND(" ",Table1[[#This Row],[Employee Name]])-1)</f>
        <v>Meera</v>
      </c>
      <c r="X2015" t="str">
        <f>RIGHT(Table1[[#This Row],[Employee Name]],LEN(Table1[[#This Row],[Employee Name]])-FIND(" ",Table1[[#This Row],[Employee Name]]))</f>
        <v>Joshi</v>
      </c>
      <c r="Y2015" t="str">
        <f>Table1[[#This Row],[Department]]&amp;"-"&amp;Table1[[#This Row],[Employee ID]]</f>
        <v>Finance-E04576</v>
      </c>
      <c r="Z2015" t="str">
        <f>LEFT(Table1[[#This Row],[Department]],3)</f>
        <v>Fin</v>
      </c>
      <c r="AA2015" t="str">
        <f>_xlfn.XLOOKUP(Table1[[#This Row],[Manager ID]],MANAGERS!A:A,MANAGERS!B:B)</f>
        <v>Manager_20</v>
      </c>
      <c r="AB2015" t="str" cm="1">
        <f t="array" ref="AB2015">_xlfn.XLOOKUP(Table1[[#This Row],[Manager ID]],Table2[[#All],[Manager ID]],Table2[[#All],[Department Head]])</f>
        <v>Operations</v>
      </c>
      <c r="AC2015" s="2">
        <f>_xlfn.XLOOKUP(Table1[[#This Row],[City]],L:L,O:O)</f>
        <v>0.24030340748661314</v>
      </c>
      <c r="AD2015" t="str" cm="1">
        <f t="array" ref="AD2015">_xlfn.IFS(Table1[[#This Row],[Performance Score]]&gt;=90,"Excellent",Table1[[#This Row],[Performance Score]]&gt;=75,"Good",Table1[[#This Row],[Performance Score]]&gt;=60,"Average",Table1[[#This Row],[Performance Score]]&lt;=60,"Need Improvement")</f>
        <v>Good</v>
      </c>
      <c r="AE2015" t="str">
        <f>IF(AND(Table1[[#This Row],[Attendance %]]&gt;=80,(Table1[[#This Row],[Performance Score]]&gt;=80)),"Eligible","Not Eligible")</f>
        <v>Not Eligible</v>
      </c>
      <c r="AF2015" t="str">
        <f>IF(Table1[[#This Row],[Performance Score]]&gt;=80,"High Performer","Low Performer")</f>
        <v>High Performer</v>
      </c>
      <c r="AG2015" t="str" cm="1">
        <f t="array" aca="1" ref="AG2015" ca="1">_xlfn.IFS(Table1[[#This Row],[Experience]]&lt;=3,"Junior",Table1[[#This Row],[Experience]]&lt;=7,"Mid Level",Table1[[#This Row],[Experience]]&gt;=7,"Senior")</f>
        <v>Junior</v>
      </c>
      <c r="AH2015" t="str">
        <f>IF(Table1[[#This Row],[Attendance %]]&gt;75,"OK","Below 75")</f>
        <v>OK</v>
      </c>
      <c r="AI2015" t="b">
        <f>ISBLANK(Table1[[#This Row],[Employee ID]])</f>
        <v>0</v>
      </c>
      <c r="AJ2015" t="b">
        <f>ISNUMBER(Table1[[#This Row],[Total Salary  ]])</f>
        <v>1</v>
      </c>
      <c r="AK2015" t="str">
        <f>IFERROR(_xlfn.XLOOKUP(Table1[[#This Row],[Manager ID]],MANAGERS!A:A,MANAGERS!B:B),"Not Found")</f>
        <v>Manager_20</v>
      </c>
    </row>
    <row r="2016" spans="1:37" x14ac:dyDescent="0.2">
      <c r="A2016" t="s">
        <v>1054</v>
      </c>
      <c r="B2016" t="s">
        <v>50</v>
      </c>
      <c r="C2016" t="s">
        <v>15</v>
      </c>
      <c r="D2016" t="s">
        <v>46</v>
      </c>
      <c r="E2016" t="s">
        <v>26</v>
      </c>
      <c r="F2016" s="1">
        <v>43740</v>
      </c>
      <c r="G2016" s="1">
        <v>34458</v>
      </c>
      <c r="H2016">
        <v>72844</v>
      </c>
      <c r="I2016">
        <v>27259</v>
      </c>
      <c r="J2016">
        <v>68</v>
      </c>
      <c r="K2016">
        <v>73</v>
      </c>
      <c r="L2016" t="s">
        <v>18</v>
      </c>
      <c r="M2016">
        <v>120</v>
      </c>
      <c r="N2016">
        <f>Table1[[#This Row],[Basic Salary]]+Table1[[#This Row],[Bonus]]</f>
        <v>100103</v>
      </c>
      <c r="O2016" s="2">
        <f>Table1[[#This Row],[Bonus]]/Table1[[#This Row],[Basic Salary]]</f>
        <v>0.37421064191971887</v>
      </c>
      <c r="P2016">
        <f ca="1">DATEDIF(Table1[[#This Row],[Date of Birth]],TODAY(),"Y")</f>
        <v>32</v>
      </c>
      <c r="Q2016">
        <f ca="1">DATEDIF(Table1[[#This Row],[Joining Date]],TODAY(),"Y")</f>
        <v>6</v>
      </c>
      <c r="R2016" t="str">
        <f ca="1">IF(YEAR(Table1[[#This Row],[Joining Date]])=YEAR(TODAY()),"Yes","No")</f>
        <v>No</v>
      </c>
      <c r="S2016" t="str">
        <f ca="1">IF(Table1[[#This Row],[Experience]]&gt;5,"Yes","No")</f>
        <v>Yes</v>
      </c>
      <c r="T2016" t="str">
        <f>TEXT(Table1[[#This Row],[Joining Date]],"mmmm")</f>
        <v>October</v>
      </c>
      <c r="U2016" t="str">
        <f>TEXT(Table1[[#This Row],[Joining Date]],"yyyy")</f>
        <v>2019</v>
      </c>
      <c r="V2016" s="5">
        <f ca="1">TODAY()-Table1[[#This Row],[Joining Date]]</f>
        <v>2499</v>
      </c>
      <c r="W2016" t="str">
        <f>LEFT(Table1[[#This Row],[Employee Name]],FIND(" ",Table1[[#This Row],[Employee Name]])-1)</f>
        <v>Ravi</v>
      </c>
      <c r="X2016" t="str">
        <f>RIGHT(Table1[[#This Row],[Employee Name]],LEN(Table1[[#This Row],[Employee Name]])-FIND(" ",Table1[[#This Row],[Employee Name]]))</f>
        <v>Teja</v>
      </c>
      <c r="Y2016" t="str">
        <f>Table1[[#This Row],[Department]]&amp;"-"&amp;Table1[[#This Row],[Employee ID]]</f>
        <v>Support-E00998</v>
      </c>
      <c r="Z2016" t="str">
        <f>LEFT(Table1[[#This Row],[Department]],3)</f>
        <v>Sup</v>
      </c>
      <c r="AA2016" t="str">
        <f>_xlfn.XLOOKUP(Table1[[#This Row],[Manager ID]],MANAGERS!A:A,MANAGERS!B:B)</f>
        <v>Manager_20</v>
      </c>
      <c r="AB2016" t="str" cm="1">
        <f t="array" ref="AB2016">_xlfn.XLOOKUP(Table1[[#This Row],[Manager ID]],Table2[[#All],[Manager ID]],Table2[[#All],[Department Head]])</f>
        <v>Operations</v>
      </c>
      <c r="AC2016" s="2">
        <f>_xlfn.XLOOKUP(Table1[[#This Row],[City]],L:L,O:O)</f>
        <v>0.21356479274849693</v>
      </c>
      <c r="AD2016" t="str" cm="1">
        <f t="array" ref="AD2016">_xlfn.IFS(Table1[[#This Row],[Performance Score]]&gt;=90,"Excellent",Table1[[#This Row],[Performance Score]]&gt;=75,"Good",Table1[[#This Row],[Performance Score]]&gt;=60,"Average",Table1[[#This Row],[Performance Score]]&lt;=60,"Need Improvement")</f>
        <v>Average</v>
      </c>
      <c r="AE2016" t="str">
        <f>IF(AND(Table1[[#This Row],[Attendance %]]&gt;=80,(Table1[[#This Row],[Performance Score]]&gt;=80)),"Eligible","Not Eligible")</f>
        <v>Not Eligible</v>
      </c>
      <c r="AF2016" t="str">
        <f>IF(Table1[[#This Row],[Performance Score]]&gt;=80,"High Performer","Low Performer")</f>
        <v>Low Performer</v>
      </c>
      <c r="AG2016" t="str" cm="1">
        <f t="array" aca="1" ref="AG2016" ca="1">_xlfn.IFS(Table1[[#This Row],[Experience]]&lt;=3,"Junior",Table1[[#This Row],[Experience]]&lt;=7,"Mid Level",Table1[[#This Row],[Experience]]&gt;=7,"Senior")</f>
        <v>Mid Level</v>
      </c>
      <c r="AH2016" t="str">
        <f>IF(Table1[[#This Row],[Attendance %]]&gt;75,"OK","Below 75")</f>
        <v>Below 75</v>
      </c>
      <c r="AI2016" t="b">
        <f>ISBLANK(Table1[[#This Row],[Employee ID]])</f>
        <v>0</v>
      </c>
      <c r="AJ2016" t="b">
        <f>ISNUMBER(Table1[[#This Row],[Total Salary  ]])</f>
        <v>1</v>
      </c>
      <c r="AK2016" t="str">
        <f>IFERROR(_xlfn.XLOOKUP(Table1[[#This Row],[Manager ID]],MANAGERS!A:A,MANAGERS!B:B),"Not Found")</f>
        <v>Manager_20</v>
      </c>
    </row>
    <row r="2017" spans="1:37" x14ac:dyDescent="0.2">
      <c r="A2017" t="s">
        <v>2096</v>
      </c>
      <c r="B2017" t="s">
        <v>129</v>
      </c>
      <c r="C2017" t="s">
        <v>21</v>
      </c>
      <c r="D2017" t="s">
        <v>46</v>
      </c>
      <c r="E2017" t="s">
        <v>51</v>
      </c>
      <c r="F2017" s="1">
        <v>45118</v>
      </c>
      <c r="G2017" s="1">
        <v>32410</v>
      </c>
      <c r="H2017">
        <v>81347</v>
      </c>
      <c r="I2017">
        <v>18752</v>
      </c>
      <c r="J2017">
        <v>95</v>
      </c>
      <c r="K2017">
        <v>52</v>
      </c>
      <c r="L2017" t="s">
        <v>31</v>
      </c>
      <c r="M2017">
        <v>118</v>
      </c>
      <c r="N2017">
        <f>Table1[[#This Row],[Basic Salary]]+Table1[[#This Row],[Bonus]]</f>
        <v>100099</v>
      </c>
      <c r="O2017" s="2">
        <f>Table1[[#This Row],[Bonus]]/Table1[[#This Row],[Basic Salary]]</f>
        <v>0.23051864235927569</v>
      </c>
      <c r="P2017">
        <f ca="1">DATEDIF(Table1[[#This Row],[Date of Birth]],TODAY(),"Y")</f>
        <v>37</v>
      </c>
      <c r="Q2017">
        <f ca="1">DATEDIF(Table1[[#This Row],[Joining Date]],TODAY(),"Y")</f>
        <v>3</v>
      </c>
      <c r="R2017" t="str">
        <f ca="1">IF(YEAR(Table1[[#This Row],[Joining Date]])=YEAR(TODAY()),"Yes","No")</f>
        <v>No</v>
      </c>
      <c r="S2017" t="str">
        <f ca="1">IF(Table1[[#This Row],[Experience]]&gt;5,"Yes","No")</f>
        <v>No</v>
      </c>
      <c r="T2017" t="str">
        <f>TEXT(Table1[[#This Row],[Joining Date]],"mmmm")</f>
        <v>July</v>
      </c>
      <c r="U2017" t="str">
        <f>TEXT(Table1[[#This Row],[Joining Date]],"yyyy")</f>
        <v>2023</v>
      </c>
      <c r="V2017" s="5">
        <f ca="1">TODAY()-Table1[[#This Row],[Joining Date]]</f>
        <v>1121</v>
      </c>
      <c r="W2017" t="str">
        <f>LEFT(Table1[[#This Row],[Employee Name]],FIND(" ",Table1[[#This Row],[Employee Name]])-1)</f>
        <v>Aarav</v>
      </c>
      <c r="X2017" t="str">
        <f>RIGHT(Table1[[#This Row],[Employee Name]],LEN(Table1[[#This Row],[Employee Name]])-FIND(" ",Table1[[#This Row],[Employee Name]]))</f>
        <v>Sharma</v>
      </c>
      <c r="Y2017" t="str">
        <f>Table1[[#This Row],[Department]]&amp;"-"&amp;Table1[[#This Row],[Employee ID]]</f>
        <v>Support-E02040</v>
      </c>
      <c r="Z2017" t="str">
        <f>LEFT(Table1[[#This Row],[Department]],3)</f>
        <v>Sup</v>
      </c>
      <c r="AA2017" t="str">
        <f>_xlfn.XLOOKUP(Table1[[#This Row],[Manager ID]],MANAGERS!A:A,MANAGERS!B:B)</f>
        <v>Manager_18</v>
      </c>
      <c r="AB2017" t="str" cm="1">
        <f t="array" ref="AB2017">_xlfn.XLOOKUP(Table1[[#This Row],[Manager ID]],Table2[[#All],[Manager ID]],Table2[[#All],[Department Head]])</f>
        <v>Support</v>
      </c>
      <c r="AC2017" s="2">
        <f>_xlfn.XLOOKUP(Table1[[#This Row],[City]],L:L,O:O)</f>
        <v>0.241864189087755</v>
      </c>
      <c r="AD2017" t="str" cm="1">
        <f t="array" ref="AD2017">_xlfn.IFS(Table1[[#This Row],[Performance Score]]&gt;=90,"Excellent",Table1[[#This Row],[Performance Score]]&gt;=75,"Good",Table1[[#This Row],[Performance Score]]&gt;=60,"Average",Table1[[#This Row],[Performance Score]]&lt;=60,"Need Improvement")</f>
        <v>Need Improvement</v>
      </c>
      <c r="AE2017" t="str">
        <f>IF(AND(Table1[[#This Row],[Attendance %]]&gt;=80,(Table1[[#This Row],[Performance Score]]&gt;=80)),"Eligible","Not Eligible")</f>
        <v>Not Eligible</v>
      </c>
      <c r="AF2017" t="str">
        <f>IF(Table1[[#This Row],[Performance Score]]&gt;=80,"High Performer","Low Performer")</f>
        <v>Low Performer</v>
      </c>
      <c r="AG2017" t="str" cm="1">
        <f t="array" aca="1" ref="AG2017" ca="1">_xlfn.IFS(Table1[[#This Row],[Experience]]&lt;=3,"Junior",Table1[[#This Row],[Experience]]&lt;=7,"Mid Level",Table1[[#This Row],[Experience]]&gt;=7,"Senior")</f>
        <v>Junior</v>
      </c>
      <c r="AH2017" t="str">
        <f>IF(Table1[[#This Row],[Attendance %]]&gt;75,"OK","Below 75")</f>
        <v>OK</v>
      </c>
      <c r="AI2017" t="b">
        <f>ISBLANK(Table1[[#This Row],[Employee ID]])</f>
        <v>0</v>
      </c>
      <c r="AJ2017" t="b">
        <f>ISNUMBER(Table1[[#This Row],[Total Salary  ]])</f>
        <v>1</v>
      </c>
      <c r="AK2017" t="str">
        <f>IFERROR(_xlfn.XLOOKUP(Table1[[#This Row],[Manager ID]],MANAGERS!A:A,MANAGERS!B:B),"Not Found")</f>
        <v>Manager_18</v>
      </c>
    </row>
    <row r="2018" spans="1:37" x14ac:dyDescent="0.2">
      <c r="A2018" t="s">
        <v>4124</v>
      </c>
      <c r="B2018" t="s">
        <v>36</v>
      </c>
      <c r="C2018" t="s">
        <v>15</v>
      </c>
      <c r="D2018" t="s">
        <v>43</v>
      </c>
      <c r="E2018" t="s">
        <v>22</v>
      </c>
      <c r="F2018" s="1">
        <v>44601</v>
      </c>
      <c r="G2018" s="1">
        <v>33710</v>
      </c>
      <c r="H2018">
        <v>71116</v>
      </c>
      <c r="I2018">
        <v>28953</v>
      </c>
      <c r="J2018">
        <v>84</v>
      </c>
      <c r="K2018">
        <v>50</v>
      </c>
      <c r="L2018" t="s">
        <v>34</v>
      </c>
      <c r="M2018">
        <v>110</v>
      </c>
      <c r="N2018">
        <f>Table1[[#This Row],[Basic Salary]]+Table1[[#This Row],[Bonus]]</f>
        <v>100069</v>
      </c>
      <c r="O2018" s="2">
        <f>Table1[[#This Row],[Bonus]]/Table1[[#This Row],[Basic Salary]]</f>
        <v>0.40712357275437316</v>
      </c>
      <c r="P2018">
        <f ca="1">DATEDIF(Table1[[#This Row],[Date of Birth]],TODAY(),"Y")</f>
        <v>34</v>
      </c>
      <c r="Q2018">
        <f ca="1">DATEDIF(Table1[[#This Row],[Joining Date]],TODAY(),"Y")</f>
        <v>4</v>
      </c>
      <c r="R2018" t="str">
        <f ca="1">IF(YEAR(Table1[[#This Row],[Joining Date]])=YEAR(TODAY()),"Yes","No")</f>
        <v>No</v>
      </c>
      <c r="S2018" t="str">
        <f ca="1">IF(Table1[[#This Row],[Experience]]&gt;5,"Yes","No")</f>
        <v>No</v>
      </c>
      <c r="T2018" t="str">
        <f>TEXT(Table1[[#This Row],[Joining Date]],"mmmm")</f>
        <v>February</v>
      </c>
      <c r="U2018" t="str">
        <f>TEXT(Table1[[#This Row],[Joining Date]],"yyyy")</f>
        <v>2022</v>
      </c>
      <c r="V2018" s="5">
        <f ca="1">TODAY()-Table1[[#This Row],[Joining Date]]</f>
        <v>1638</v>
      </c>
      <c r="W2018" t="str">
        <f>LEFT(Table1[[#This Row],[Employee Name]],FIND(" ",Table1[[#This Row],[Employee Name]])-1)</f>
        <v>Meera</v>
      </c>
      <c r="X2018" t="str">
        <f>RIGHT(Table1[[#This Row],[Employee Name]],LEN(Table1[[#This Row],[Employee Name]])-FIND(" ",Table1[[#This Row],[Employee Name]]))</f>
        <v>Joshi</v>
      </c>
      <c r="Y2018" t="str">
        <f>Table1[[#This Row],[Department]]&amp;"-"&amp;Table1[[#This Row],[Employee ID]]</f>
        <v>Operations-E04068</v>
      </c>
      <c r="Z2018" t="str">
        <f>LEFT(Table1[[#This Row],[Department]],3)</f>
        <v>Ope</v>
      </c>
      <c r="AA2018" t="str">
        <f>_xlfn.XLOOKUP(Table1[[#This Row],[Manager ID]],MANAGERS!A:A,MANAGERS!B:B)</f>
        <v>Manager_10</v>
      </c>
      <c r="AB2018" t="str" cm="1">
        <f t="array" ref="AB2018">_xlfn.XLOOKUP(Table1[[#This Row],[Manager ID]],Table2[[#All],[Manager ID]],Table2[[#All],[Department Head]])</f>
        <v>HR</v>
      </c>
      <c r="AC2018" s="2">
        <f>_xlfn.XLOOKUP(Table1[[#This Row],[City]],L:L,O:O)</f>
        <v>0.24030340748661314</v>
      </c>
      <c r="AD2018" t="str" cm="1">
        <f t="array" ref="AD2018">_xlfn.IFS(Table1[[#This Row],[Performance Score]]&gt;=90,"Excellent",Table1[[#This Row],[Performance Score]]&gt;=75,"Good",Table1[[#This Row],[Performance Score]]&gt;=60,"Average",Table1[[#This Row],[Performance Score]]&lt;=60,"Need Improvement")</f>
        <v>Need Improvement</v>
      </c>
      <c r="AE2018" t="str">
        <f>IF(AND(Table1[[#This Row],[Attendance %]]&gt;=80,(Table1[[#This Row],[Performance Score]]&gt;=80)),"Eligible","Not Eligible")</f>
        <v>Not Eligible</v>
      </c>
      <c r="AF2018" t="str">
        <f>IF(Table1[[#This Row],[Performance Score]]&gt;=80,"High Performer","Low Performer")</f>
        <v>Low Performer</v>
      </c>
      <c r="AG2018" t="str" cm="1">
        <f t="array" aca="1" ref="AG2018" ca="1">_xlfn.IFS(Table1[[#This Row],[Experience]]&lt;=3,"Junior",Table1[[#This Row],[Experience]]&lt;=7,"Mid Level",Table1[[#This Row],[Experience]]&gt;=7,"Senior")</f>
        <v>Mid Level</v>
      </c>
      <c r="AH2018" t="str">
        <f>IF(Table1[[#This Row],[Attendance %]]&gt;75,"OK","Below 75")</f>
        <v>OK</v>
      </c>
      <c r="AI2018" t="b">
        <f>ISBLANK(Table1[[#This Row],[Employee ID]])</f>
        <v>0</v>
      </c>
      <c r="AJ2018" t="b">
        <f>ISNUMBER(Table1[[#This Row],[Total Salary  ]])</f>
        <v>1</v>
      </c>
      <c r="AK2018" t="str">
        <f>IFERROR(_xlfn.XLOOKUP(Table1[[#This Row],[Manager ID]],MANAGERS!A:A,MANAGERS!B:B),"Not Found")</f>
        <v>Manager_10</v>
      </c>
    </row>
    <row r="2019" spans="1:37" x14ac:dyDescent="0.2">
      <c r="A2019" t="s">
        <v>869</v>
      </c>
      <c r="B2019" t="s">
        <v>42</v>
      </c>
      <c r="C2019" t="s">
        <v>15</v>
      </c>
      <c r="D2019" t="s">
        <v>81</v>
      </c>
      <c r="E2019" t="s">
        <v>22</v>
      </c>
      <c r="F2019" s="1">
        <v>44692</v>
      </c>
      <c r="G2019" s="1">
        <v>39417</v>
      </c>
      <c r="H2019">
        <v>84388</v>
      </c>
      <c r="I2019">
        <v>15646</v>
      </c>
      <c r="J2019">
        <v>96</v>
      </c>
      <c r="K2019">
        <v>48</v>
      </c>
      <c r="L2019" t="s">
        <v>37</v>
      </c>
      <c r="M2019">
        <v>102</v>
      </c>
      <c r="N2019">
        <f>Table1[[#This Row],[Basic Salary]]+Table1[[#This Row],[Bonus]]</f>
        <v>100034</v>
      </c>
      <c r="O2019" s="2">
        <f>Table1[[#This Row],[Bonus]]/Table1[[#This Row],[Basic Salary]]</f>
        <v>0.18540550789211735</v>
      </c>
      <c r="P2019">
        <f ca="1">DATEDIF(Table1[[#This Row],[Date of Birth]],TODAY(),"Y")</f>
        <v>18</v>
      </c>
      <c r="Q2019">
        <f ca="1">DATEDIF(Table1[[#This Row],[Joining Date]],TODAY(),"Y")</f>
        <v>4</v>
      </c>
      <c r="R2019" t="str">
        <f ca="1">IF(YEAR(Table1[[#This Row],[Joining Date]])=YEAR(TODAY()),"Yes","No")</f>
        <v>No</v>
      </c>
      <c r="S2019" t="str">
        <f ca="1">IF(Table1[[#This Row],[Experience]]&gt;5,"Yes","No")</f>
        <v>No</v>
      </c>
      <c r="T2019" t="str">
        <f>TEXT(Table1[[#This Row],[Joining Date]],"mmmm")</f>
        <v>May</v>
      </c>
      <c r="U2019" t="str">
        <f>TEXT(Table1[[#This Row],[Joining Date]],"yyyy")</f>
        <v>2022</v>
      </c>
      <c r="V2019" s="5">
        <f ca="1">TODAY()-Table1[[#This Row],[Joining Date]]</f>
        <v>1547</v>
      </c>
      <c r="W2019" t="str">
        <f>LEFT(Table1[[#This Row],[Employee Name]],FIND(" ",Table1[[#This Row],[Employee Name]])-1)</f>
        <v>Krishna</v>
      </c>
      <c r="X2019" t="str">
        <f>RIGHT(Table1[[#This Row],[Employee Name]],LEN(Table1[[#This Row],[Employee Name]])-FIND(" ",Table1[[#This Row],[Employee Name]]))</f>
        <v>Chaitanya</v>
      </c>
      <c r="Y2019" t="str">
        <f>Table1[[#This Row],[Department]]&amp;"-"&amp;Table1[[#This Row],[Employee ID]]</f>
        <v>Sales-E00813</v>
      </c>
      <c r="Z2019" t="str">
        <f>LEFT(Table1[[#This Row],[Department]],3)</f>
        <v>Sal</v>
      </c>
      <c r="AA2019" t="str">
        <f>_xlfn.XLOOKUP(Table1[[#This Row],[Manager ID]],MANAGERS!A:A,MANAGERS!B:B)</f>
        <v>Manager_2</v>
      </c>
      <c r="AB2019" t="str" cm="1">
        <f t="array" ref="AB2019">_xlfn.XLOOKUP(Table1[[#This Row],[Manager ID]],Table2[[#All],[Manager ID]],Table2[[#All],[Department Head]])</f>
        <v>Sales</v>
      </c>
      <c r="AC2019" s="2">
        <f>_xlfn.XLOOKUP(Table1[[#This Row],[City]],L:L,O:O)</f>
        <v>0.24036902712549932</v>
      </c>
      <c r="AD2019" t="str" cm="1">
        <f t="array" ref="AD2019">_xlfn.IFS(Table1[[#This Row],[Performance Score]]&gt;=90,"Excellent",Table1[[#This Row],[Performance Score]]&gt;=75,"Good",Table1[[#This Row],[Performance Score]]&gt;=60,"Average",Table1[[#This Row],[Performance Score]]&lt;=60,"Need Improvement")</f>
        <v>Need Improvement</v>
      </c>
      <c r="AE2019" t="str">
        <f>IF(AND(Table1[[#This Row],[Attendance %]]&gt;=80,(Table1[[#This Row],[Performance Score]]&gt;=80)),"Eligible","Not Eligible")</f>
        <v>Not Eligible</v>
      </c>
      <c r="AF2019" t="str">
        <f>IF(Table1[[#This Row],[Performance Score]]&gt;=80,"High Performer","Low Performer")</f>
        <v>Low Performer</v>
      </c>
      <c r="AG2019" t="str" cm="1">
        <f t="array" aca="1" ref="AG2019" ca="1">_xlfn.IFS(Table1[[#This Row],[Experience]]&lt;=3,"Junior",Table1[[#This Row],[Experience]]&lt;=7,"Mid Level",Table1[[#This Row],[Experience]]&gt;=7,"Senior")</f>
        <v>Mid Level</v>
      </c>
      <c r="AH2019" t="str">
        <f>IF(Table1[[#This Row],[Attendance %]]&gt;75,"OK","Below 75")</f>
        <v>OK</v>
      </c>
      <c r="AI2019" t="b">
        <f>ISBLANK(Table1[[#This Row],[Employee ID]])</f>
        <v>0</v>
      </c>
      <c r="AJ2019" t="b">
        <f>ISNUMBER(Table1[[#This Row],[Total Salary  ]])</f>
        <v>1</v>
      </c>
      <c r="AK2019" t="str">
        <f>IFERROR(_xlfn.XLOOKUP(Table1[[#This Row],[Manager ID]],MANAGERS!A:A,MANAGERS!B:B),"Not Found")</f>
        <v>Manager_2</v>
      </c>
    </row>
    <row r="2020" spans="1:37" x14ac:dyDescent="0.2">
      <c r="A2020" t="s">
        <v>3356</v>
      </c>
      <c r="B2020" t="s">
        <v>95</v>
      </c>
      <c r="C2020" t="s">
        <v>21</v>
      </c>
      <c r="D2020" t="s">
        <v>25</v>
      </c>
      <c r="E2020" t="s">
        <v>65</v>
      </c>
      <c r="F2020" s="1">
        <v>43384</v>
      </c>
      <c r="G2020" s="1">
        <v>31763</v>
      </c>
      <c r="H2020">
        <v>84289</v>
      </c>
      <c r="I2020">
        <v>15725</v>
      </c>
      <c r="J2020">
        <v>100</v>
      </c>
      <c r="K2020">
        <v>65</v>
      </c>
      <c r="L2020" t="s">
        <v>53</v>
      </c>
      <c r="M2020">
        <v>101</v>
      </c>
      <c r="N2020">
        <f>Table1[[#This Row],[Basic Salary]]+Table1[[#This Row],[Bonus]]</f>
        <v>100014</v>
      </c>
      <c r="O2020" s="2">
        <f>Table1[[#This Row],[Bonus]]/Table1[[#This Row],[Basic Salary]]</f>
        <v>0.18656052391177971</v>
      </c>
      <c r="P2020">
        <f ca="1">DATEDIF(Table1[[#This Row],[Date of Birth]],TODAY(),"Y")</f>
        <v>39</v>
      </c>
      <c r="Q2020">
        <f ca="1">DATEDIF(Table1[[#This Row],[Joining Date]],TODAY(),"Y")</f>
        <v>7</v>
      </c>
      <c r="R2020" t="str">
        <f ca="1">IF(YEAR(Table1[[#This Row],[Joining Date]])=YEAR(TODAY()),"Yes","No")</f>
        <v>No</v>
      </c>
      <c r="S2020" t="str">
        <f ca="1">IF(Table1[[#This Row],[Experience]]&gt;5,"Yes","No")</f>
        <v>Yes</v>
      </c>
      <c r="T2020" t="str">
        <f>TEXT(Table1[[#This Row],[Joining Date]],"mmmm")</f>
        <v>October</v>
      </c>
      <c r="U2020" t="str">
        <f>TEXT(Table1[[#This Row],[Joining Date]],"yyyy")</f>
        <v>2018</v>
      </c>
      <c r="V2020" s="5">
        <f ca="1">TODAY()-Table1[[#This Row],[Joining Date]]</f>
        <v>2855</v>
      </c>
      <c r="W2020" t="str">
        <f>LEFT(Table1[[#This Row],[Employee Name]],FIND(" ",Table1[[#This Row],[Employee Name]])-1)</f>
        <v>Ajay</v>
      </c>
      <c r="X2020" t="str">
        <f>RIGHT(Table1[[#This Row],[Employee Name]],LEN(Table1[[#This Row],[Employee Name]])-FIND(" ",Table1[[#This Row],[Employee Name]]))</f>
        <v>Singh</v>
      </c>
      <c r="Y2020" t="str">
        <f>Table1[[#This Row],[Department]]&amp;"-"&amp;Table1[[#This Row],[Employee ID]]</f>
        <v>Finance-E03300</v>
      </c>
      <c r="Z2020" t="str">
        <f>LEFT(Table1[[#This Row],[Department]],3)</f>
        <v>Fin</v>
      </c>
      <c r="AA2020" t="str">
        <f>_xlfn.XLOOKUP(Table1[[#This Row],[Manager ID]],MANAGERS!A:A,MANAGERS!B:B)</f>
        <v>Manager_1</v>
      </c>
      <c r="AB2020" t="str" cm="1">
        <f t="array" ref="AB2020">_xlfn.XLOOKUP(Table1[[#This Row],[Manager ID]],Table2[[#All],[Manager ID]],Table2[[#All],[Department Head]])</f>
        <v>Support</v>
      </c>
      <c r="AC2020" s="2">
        <f>_xlfn.XLOOKUP(Table1[[#This Row],[City]],L:L,O:O)</f>
        <v>0.23685887225230964</v>
      </c>
      <c r="AD2020" t="str" cm="1">
        <f t="array" ref="AD2020">_xlfn.IFS(Table1[[#This Row],[Performance Score]]&gt;=90,"Excellent",Table1[[#This Row],[Performance Score]]&gt;=75,"Good",Table1[[#This Row],[Performance Score]]&gt;=60,"Average",Table1[[#This Row],[Performance Score]]&lt;=60,"Need Improvement")</f>
        <v>Average</v>
      </c>
      <c r="AE2020" t="str">
        <f>IF(AND(Table1[[#This Row],[Attendance %]]&gt;=80,(Table1[[#This Row],[Performance Score]]&gt;=80)),"Eligible","Not Eligible")</f>
        <v>Not Eligible</v>
      </c>
      <c r="AF2020" t="str">
        <f>IF(Table1[[#This Row],[Performance Score]]&gt;=80,"High Performer","Low Performer")</f>
        <v>Low Performer</v>
      </c>
      <c r="AG2020" t="str" cm="1">
        <f t="array" aca="1" ref="AG2020" ca="1">_xlfn.IFS(Table1[[#This Row],[Experience]]&lt;=3,"Junior",Table1[[#This Row],[Experience]]&lt;=7,"Mid Level",Table1[[#This Row],[Experience]]&gt;=7,"Senior")</f>
        <v>Mid Level</v>
      </c>
      <c r="AH2020" t="str">
        <f>IF(Table1[[#This Row],[Attendance %]]&gt;75,"OK","Below 75")</f>
        <v>OK</v>
      </c>
      <c r="AI2020" t="b">
        <f>ISBLANK(Table1[[#This Row],[Employee ID]])</f>
        <v>0</v>
      </c>
      <c r="AJ2020" t="b">
        <f>ISNUMBER(Table1[[#This Row],[Total Salary  ]])</f>
        <v>1</v>
      </c>
      <c r="AK2020" t="str">
        <f>IFERROR(_xlfn.XLOOKUP(Table1[[#This Row],[Manager ID]],MANAGERS!A:A,MANAGERS!B:B),"Not Found")</f>
        <v>Manager_1</v>
      </c>
    </row>
    <row r="2021" spans="1:37" x14ac:dyDescent="0.2">
      <c r="A2021" t="s">
        <v>813</v>
      </c>
      <c r="B2021" t="s">
        <v>20</v>
      </c>
      <c r="C2021" t="s">
        <v>21</v>
      </c>
      <c r="D2021" t="s">
        <v>33</v>
      </c>
      <c r="E2021" t="s">
        <v>22</v>
      </c>
      <c r="F2021" s="1">
        <v>45986</v>
      </c>
      <c r="G2021" s="1">
        <v>32155</v>
      </c>
      <c r="H2021">
        <v>75152</v>
      </c>
      <c r="I2021">
        <v>24811</v>
      </c>
      <c r="J2021">
        <v>80</v>
      </c>
      <c r="K2021">
        <v>49</v>
      </c>
      <c r="L2021" t="s">
        <v>31</v>
      </c>
      <c r="M2021">
        <v>120</v>
      </c>
      <c r="N2021">
        <f>Table1[[#This Row],[Basic Salary]]+Table1[[#This Row],[Bonus]]</f>
        <v>99963</v>
      </c>
      <c r="O2021" s="2">
        <f>Table1[[#This Row],[Bonus]]/Table1[[#This Row],[Basic Salary]]</f>
        <v>0.33014424100489675</v>
      </c>
      <c r="P2021">
        <f ca="1">DATEDIF(Table1[[#This Row],[Date of Birth]],TODAY(),"Y")</f>
        <v>38</v>
      </c>
      <c r="Q2021">
        <f ca="1">DATEDIF(Table1[[#This Row],[Joining Date]],TODAY(),"Y")</f>
        <v>0</v>
      </c>
      <c r="R2021" t="str">
        <f ca="1">IF(YEAR(Table1[[#This Row],[Joining Date]])=YEAR(TODAY()),"Yes","No")</f>
        <v>No</v>
      </c>
      <c r="S2021" t="str">
        <f ca="1">IF(Table1[[#This Row],[Experience]]&gt;5,"Yes","No")</f>
        <v>No</v>
      </c>
      <c r="T2021" t="str">
        <f>TEXT(Table1[[#This Row],[Joining Date]],"mmmm")</f>
        <v>November</v>
      </c>
      <c r="U2021" t="str">
        <f>TEXT(Table1[[#This Row],[Joining Date]],"yyyy")</f>
        <v>2025</v>
      </c>
      <c r="V2021" s="5">
        <f ca="1">TODAY()-Table1[[#This Row],[Joining Date]]</f>
        <v>253</v>
      </c>
      <c r="W2021" t="str">
        <f>LEFT(Table1[[#This Row],[Employee Name]],FIND(" ",Table1[[#This Row],[Employee Name]])-1)</f>
        <v>Rahul</v>
      </c>
      <c r="X2021" t="str">
        <f>RIGHT(Table1[[#This Row],[Employee Name]],LEN(Table1[[#This Row],[Employee Name]])-FIND(" ",Table1[[#This Row],[Employee Name]]))</f>
        <v>Verma</v>
      </c>
      <c r="Y2021" t="str">
        <f>Table1[[#This Row],[Department]]&amp;"-"&amp;Table1[[#This Row],[Employee ID]]</f>
        <v>Marketing-E00757</v>
      </c>
      <c r="Z2021" t="str">
        <f>LEFT(Table1[[#This Row],[Department]],3)</f>
        <v>Mar</v>
      </c>
      <c r="AA2021" t="str">
        <f>_xlfn.XLOOKUP(Table1[[#This Row],[Manager ID]],MANAGERS!A:A,MANAGERS!B:B)</f>
        <v>Manager_20</v>
      </c>
      <c r="AB2021" t="str" cm="1">
        <f t="array" ref="AB2021">_xlfn.XLOOKUP(Table1[[#This Row],[Manager ID]],Table2[[#All],[Manager ID]],Table2[[#All],[Department Head]])</f>
        <v>Operations</v>
      </c>
      <c r="AC2021" s="2">
        <f>_xlfn.XLOOKUP(Table1[[#This Row],[City]],L:L,O:O)</f>
        <v>0.241864189087755</v>
      </c>
      <c r="AD2021" t="str" cm="1">
        <f t="array" ref="AD2021">_xlfn.IFS(Table1[[#This Row],[Performance Score]]&gt;=90,"Excellent",Table1[[#This Row],[Performance Score]]&gt;=75,"Good",Table1[[#This Row],[Performance Score]]&gt;=60,"Average",Table1[[#This Row],[Performance Score]]&lt;=60,"Need Improvement")</f>
        <v>Need Improvement</v>
      </c>
      <c r="AE2021" t="str">
        <f>IF(AND(Table1[[#This Row],[Attendance %]]&gt;=80,(Table1[[#This Row],[Performance Score]]&gt;=80)),"Eligible","Not Eligible")</f>
        <v>Not Eligible</v>
      </c>
      <c r="AF2021" t="str">
        <f>IF(Table1[[#This Row],[Performance Score]]&gt;=80,"High Performer","Low Performer")</f>
        <v>Low Performer</v>
      </c>
      <c r="AG2021" t="str" cm="1">
        <f t="array" aca="1" ref="AG2021" ca="1">_xlfn.IFS(Table1[[#This Row],[Experience]]&lt;=3,"Junior",Table1[[#This Row],[Experience]]&lt;=7,"Mid Level",Table1[[#This Row],[Experience]]&gt;=7,"Senior")</f>
        <v>Junior</v>
      </c>
      <c r="AH2021" t="str">
        <f>IF(Table1[[#This Row],[Attendance %]]&gt;75,"OK","Below 75")</f>
        <v>OK</v>
      </c>
      <c r="AI2021" t="b">
        <f>ISBLANK(Table1[[#This Row],[Employee ID]])</f>
        <v>0</v>
      </c>
      <c r="AJ2021" t="b">
        <f>ISNUMBER(Table1[[#This Row],[Total Salary  ]])</f>
        <v>1</v>
      </c>
      <c r="AK2021" t="str">
        <f>IFERROR(_xlfn.XLOOKUP(Table1[[#This Row],[Manager ID]],MANAGERS!A:A,MANAGERS!B:B),"Not Found")</f>
        <v>Manager_20</v>
      </c>
    </row>
    <row r="2022" spans="1:37" x14ac:dyDescent="0.2">
      <c r="A2022" t="s">
        <v>302</v>
      </c>
      <c r="B2022" t="s">
        <v>69</v>
      </c>
      <c r="C2022" t="s">
        <v>15</v>
      </c>
      <c r="D2022" t="s">
        <v>81</v>
      </c>
      <c r="E2022" t="s">
        <v>26</v>
      </c>
      <c r="F2022" s="1">
        <v>42758</v>
      </c>
      <c r="G2022" s="1">
        <v>38034</v>
      </c>
      <c r="H2022">
        <v>87065</v>
      </c>
      <c r="I2022">
        <v>12896</v>
      </c>
      <c r="J2022">
        <v>74</v>
      </c>
      <c r="K2022">
        <v>59</v>
      </c>
      <c r="L2022" t="s">
        <v>34</v>
      </c>
      <c r="M2022">
        <v>105</v>
      </c>
      <c r="N2022">
        <f>Table1[[#This Row],[Basic Salary]]+Table1[[#This Row],[Bonus]]</f>
        <v>99961</v>
      </c>
      <c r="O2022" s="2">
        <f>Table1[[#This Row],[Bonus]]/Table1[[#This Row],[Basic Salary]]</f>
        <v>0.14811922127146385</v>
      </c>
      <c r="P2022">
        <f ca="1">DATEDIF(Table1[[#This Row],[Date of Birth]],TODAY(),"Y")</f>
        <v>22</v>
      </c>
      <c r="Q2022">
        <f ca="1">DATEDIF(Table1[[#This Row],[Joining Date]],TODAY(),"Y")</f>
        <v>9</v>
      </c>
      <c r="R2022" t="str">
        <f ca="1">IF(YEAR(Table1[[#This Row],[Joining Date]])=YEAR(TODAY()),"Yes","No")</f>
        <v>No</v>
      </c>
      <c r="S2022" t="str">
        <f ca="1">IF(Table1[[#This Row],[Experience]]&gt;5,"Yes","No")</f>
        <v>Yes</v>
      </c>
      <c r="T2022" t="str">
        <f>TEXT(Table1[[#This Row],[Joining Date]],"mmmm")</f>
        <v>January</v>
      </c>
      <c r="U2022" t="str">
        <f>TEXT(Table1[[#This Row],[Joining Date]],"yyyy")</f>
        <v>2017</v>
      </c>
      <c r="V2022" s="5">
        <f ca="1">TODAY()-Table1[[#This Row],[Joining Date]]</f>
        <v>3481</v>
      </c>
      <c r="W2022" t="str">
        <f>LEFT(Table1[[#This Row],[Employee Name]],FIND(" ",Table1[[#This Row],[Employee Name]])-1)</f>
        <v>Neha</v>
      </c>
      <c r="X2022" t="str">
        <f>RIGHT(Table1[[#This Row],[Employee Name]],LEN(Table1[[#This Row],[Employee Name]])-FIND(" ",Table1[[#This Row],[Employee Name]]))</f>
        <v>Kulkarni</v>
      </c>
      <c r="Y2022" t="str">
        <f>Table1[[#This Row],[Department]]&amp;"-"&amp;Table1[[#This Row],[Employee ID]]</f>
        <v>Sales-E00246</v>
      </c>
      <c r="Z2022" t="str">
        <f>LEFT(Table1[[#This Row],[Department]],3)</f>
        <v>Sal</v>
      </c>
      <c r="AA2022" t="str">
        <f>_xlfn.XLOOKUP(Table1[[#This Row],[Manager ID]],MANAGERS!A:A,MANAGERS!B:B)</f>
        <v>Manager_5</v>
      </c>
      <c r="AB2022" t="str" cm="1">
        <f t="array" ref="AB2022">_xlfn.XLOOKUP(Table1[[#This Row],[Manager ID]],Table2[[#All],[Manager ID]],Table2[[#All],[Department Head]])</f>
        <v>Sales</v>
      </c>
      <c r="AC2022" s="2">
        <f>_xlfn.XLOOKUP(Table1[[#This Row],[City]],L:L,O:O)</f>
        <v>0.24030340748661314</v>
      </c>
      <c r="AD2022" t="str" cm="1">
        <f t="array" ref="AD2022">_xlfn.IFS(Table1[[#This Row],[Performance Score]]&gt;=90,"Excellent",Table1[[#This Row],[Performance Score]]&gt;=75,"Good",Table1[[#This Row],[Performance Score]]&gt;=60,"Average",Table1[[#This Row],[Performance Score]]&lt;=60,"Need Improvement")</f>
        <v>Need Improvement</v>
      </c>
      <c r="AE2022" t="str">
        <f>IF(AND(Table1[[#This Row],[Attendance %]]&gt;=80,(Table1[[#This Row],[Performance Score]]&gt;=80)),"Eligible","Not Eligible")</f>
        <v>Not Eligible</v>
      </c>
      <c r="AF2022" t="str">
        <f>IF(Table1[[#This Row],[Performance Score]]&gt;=80,"High Performer","Low Performer")</f>
        <v>Low Performer</v>
      </c>
      <c r="AG2022" t="str" cm="1">
        <f t="array" aca="1" ref="AG2022" ca="1">_xlfn.IFS(Table1[[#This Row],[Experience]]&lt;=3,"Junior",Table1[[#This Row],[Experience]]&lt;=7,"Mid Level",Table1[[#This Row],[Experience]]&gt;=7,"Senior")</f>
        <v>Senior</v>
      </c>
      <c r="AH2022" t="str">
        <f>IF(Table1[[#This Row],[Attendance %]]&gt;75,"OK","Below 75")</f>
        <v>Below 75</v>
      </c>
      <c r="AI2022" t="b">
        <f>ISBLANK(Table1[[#This Row],[Employee ID]])</f>
        <v>0</v>
      </c>
      <c r="AJ2022" t="b">
        <f>ISNUMBER(Table1[[#This Row],[Total Salary  ]])</f>
        <v>1</v>
      </c>
      <c r="AK2022" t="str">
        <f>IFERROR(_xlfn.XLOOKUP(Table1[[#This Row],[Manager ID]],MANAGERS!A:A,MANAGERS!B:B),"Not Found")</f>
        <v>Manager_5</v>
      </c>
    </row>
    <row r="2023" spans="1:37" x14ac:dyDescent="0.2">
      <c r="A2023" t="s">
        <v>1963</v>
      </c>
      <c r="B2023" t="s">
        <v>75</v>
      </c>
      <c r="C2023" t="s">
        <v>21</v>
      </c>
      <c r="D2023" t="s">
        <v>16</v>
      </c>
      <c r="E2023" t="s">
        <v>51</v>
      </c>
      <c r="F2023" s="1">
        <v>42681</v>
      </c>
      <c r="G2023" s="1">
        <v>36948</v>
      </c>
      <c r="H2023">
        <v>77956</v>
      </c>
      <c r="I2023">
        <v>21996</v>
      </c>
      <c r="J2023">
        <v>65</v>
      </c>
      <c r="K2023">
        <v>82</v>
      </c>
      <c r="L2023" t="s">
        <v>27</v>
      </c>
      <c r="M2023">
        <v>106</v>
      </c>
      <c r="N2023">
        <f>Table1[[#This Row],[Basic Salary]]+Table1[[#This Row],[Bonus]]</f>
        <v>99952</v>
      </c>
      <c r="O2023" s="2">
        <f>Table1[[#This Row],[Bonus]]/Table1[[#This Row],[Basic Salary]]</f>
        <v>0.28215916670942581</v>
      </c>
      <c r="P2023">
        <f ca="1">DATEDIF(Table1[[#This Row],[Date of Birth]],TODAY(),"Y")</f>
        <v>25</v>
      </c>
      <c r="Q2023">
        <f ca="1">DATEDIF(Table1[[#This Row],[Joining Date]],TODAY(),"Y")</f>
        <v>9</v>
      </c>
      <c r="R2023" t="str">
        <f ca="1">IF(YEAR(Table1[[#This Row],[Joining Date]])=YEAR(TODAY()),"Yes","No")</f>
        <v>No</v>
      </c>
      <c r="S2023" t="str">
        <f ca="1">IF(Table1[[#This Row],[Experience]]&gt;5,"Yes","No")</f>
        <v>Yes</v>
      </c>
      <c r="T2023" t="str">
        <f>TEXT(Table1[[#This Row],[Joining Date]],"mmmm")</f>
        <v>November</v>
      </c>
      <c r="U2023" t="str">
        <f>TEXT(Table1[[#This Row],[Joining Date]],"yyyy")</f>
        <v>2016</v>
      </c>
      <c r="V2023" s="5">
        <f ca="1">TODAY()-Table1[[#This Row],[Joining Date]]</f>
        <v>3558</v>
      </c>
      <c r="W2023" t="str">
        <f>LEFT(Table1[[#This Row],[Employee Name]],FIND(" ",Table1[[#This Row],[Employee Name]])-1)</f>
        <v>Ishita</v>
      </c>
      <c r="X2023" t="str">
        <f>RIGHT(Table1[[#This Row],[Employee Name]],LEN(Table1[[#This Row],[Employee Name]])-FIND(" ",Table1[[#This Row],[Employee Name]]))</f>
        <v>Roy</v>
      </c>
      <c r="Y2023" t="str">
        <f>Table1[[#This Row],[Department]]&amp;"-"&amp;Table1[[#This Row],[Employee ID]]</f>
        <v>HR-E01907</v>
      </c>
      <c r="Z2023" t="str">
        <f>LEFT(Table1[[#This Row],[Department]],3)</f>
        <v>HR</v>
      </c>
      <c r="AA2023" t="str">
        <f>_xlfn.XLOOKUP(Table1[[#This Row],[Manager ID]],MANAGERS!A:A,MANAGERS!B:B)</f>
        <v>Manager_6</v>
      </c>
      <c r="AB2023" t="str" cm="1">
        <f t="array" ref="AB2023">_xlfn.XLOOKUP(Table1[[#This Row],[Manager ID]],Table2[[#All],[Manager ID]],Table2[[#All],[Department Head]])</f>
        <v>HR</v>
      </c>
      <c r="AC2023" s="2">
        <f>_xlfn.XLOOKUP(Table1[[#This Row],[City]],L:L,O:O)</f>
        <v>0.23674293405114402</v>
      </c>
      <c r="AD2023" t="str" cm="1">
        <f t="array" ref="AD2023">_xlfn.IFS(Table1[[#This Row],[Performance Score]]&gt;=90,"Excellent",Table1[[#This Row],[Performance Score]]&gt;=75,"Good",Table1[[#This Row],[Performance Score]]&gt;=60,"Average",Table1[[#This Row],[Performance Score]]&lt;=60,"Need Improvement")</f>
        <v>Good</v>
      </c>
      <c r="AE2023" t="str">
        <f>IF(AND(Table1[[#This Row],[Attendance %]]&gt;=80,(Table1[[#This Row],[Performance Score]]&gt;=80)),"Eligible","Not Eligible")</f>
        <v>Not Eligible</v>
      </c>
      <c r="AF2023" t="str">
        <f>IF(Table1[[#This Row],[Performance Score]]&gt;=80,"High Performer","Low Performer")</f>
        <v>High Performer</v>
      </c>
      <c r="AG2023" t="str" cm="1">
        <f t="array" aca="1" ref="AG2023" ca="1">_xlfn.IFS(Table1[[#This Row],[Experience]]&lt;=3,"Junior",Table1[[#This Row],[Experience]]&lt;=7,"Mid Level",Table1[[#This Row],[Experience]]&gt;=7,"Senior")</f>
        <v>Senior</v>
      </c>
      <c r="AH2023" t="str">
        <f>IF(Table1[[#This Row],[Attendance %]]&gt;75,"OK","Below 75")</f>
        <v>Below 75</v>
      </c>
      <c r="AI2023" t="b">
        <f>ISBLANK(Table1[[#This Row],[Employee ID]])</f>
        <v>0</v>
      </c>
      <c r="AJ2023" t="b">
        <f>ISNUMBER(Table1[[#This Row],[Total Salary  ]])</f>
        <v>1</v>
      </c>
      <c r="AK2023" t="str">
        <f>IFERROR(_xlfn.XLOOKUP(Table1[[#This Row],[Manager ID]],MANAGERS!A:A,MANAGERS!B:B),"Not Found")</f>
        <v>Manager_6</v>
      </c>
    </row>
    <row r="2024" spans="1:37" x14ac:dyDescent="0.2">
      <c r="A2024" t="s">
        <v>2618</v>
      </c>
      <c r="B2024" t="s">
        <v>48</v>
      </c>
      <c r="C2024" t="s">
        <v>15</v>
      </c>
      <c r="D2024" t="s">
        <v>16</v>
      </c>
      <c r="E2024" t="s">
        <v>51</v>
      </c>
      <c r="F2024" s="1">
        <v>45824</v>
      </c>
      <c r="G2024" s="1">
        <v>37158</v>
      </c>
      <c r="H2024">
        <v>80918</v>
      </c>
      <c r="I2024">
        <v>19028</v>
      </c>
      <c r="J2024">
        <v>98</v>
      </c>
      <c r="K2024">
        <v>100</v>
      </c>
      <c r="L2024" t="s">
        <v>34</v>
      </c>
      <c r="M2024">
        <v>104</v>
      </c>
      <c r="N2024">
        <f>Table1[[#This Row],[Basic Salary]]+Table1[[#This Row],[Bonus]]</f>
        <v>99946</v>
      </c>
      <c r="O2024" s="2">
        <f>Table1[[#This Row],[Bonus]]/Table1[[#This Row],[Basic Salary]]</f>
        <v>0.23515163498850689</v>
      </c>
      <c r="P2024">
        <f ca="1">DATEDIF(Table1[[#This Row],[Date of Birth]],TODAY(),"Y")</f>
        <v>24</v>
      </c>
      <c r="Q2024">
        <f ca="1">DATEDIF(Table1[[#This Row],[Joining Date]],TODAY(),"Y")</f>
        <v>1</v>
      </c>
      <c r="R2024" t="str">
        <f ca="1">IF(YEAR(Table1[[#This Row],[Joining Date]])=YEAR(TODAY()),"Yes","No")</f>
        <v>No</v>
      </c>
      <c r="S2024" t="str">
        <f ca="1">IF(Table1[[#This Row],[Experience]]&gt;5,"Yes","No")</f>
        <v>No</v>
      </c>
      <c r="T2024" t="str">
        <f>TEXT(Table1[[#This Row],[Joining Date]],"mmmm")</f>
        <v>June</v>
      </c>
      <c r="U2024" t="str">
        <f>TEXT(Table1[[#This Row],[Joining Date]],"yyyy")</f>
        <v>2025</v>
      </c>
      <c r="V2024" s="5">
        <f ca="1">TODAY()-Table1[[#This Row],[Joining Date]]</f>
        <v>415</v>
      </c>
      <c r="W2024" t="str">
        <f>LEFT(Table1[[#This Row],[Employee Name]],FIND(" ",Table1[[#This Row],[Employee Name]])-1)</f>
        <v>Aditya</v>
      </c>
      <c r="X2024" t="str">
        <f>RIGHT(Table1[[#This Row],[Employee Name]],LEN(Table1[[#This Row],[Employee Name]])-FIND(" ",Table1[[#This Row],[Employee Name]]))</f>
        <v>Kapoor</v>
      </c>
      <c r="Y2024" t="str">
        <f>Table1[[#This Row],[Department]]&amp;"-"&amp;Table1[[#This Row],[Employee ID]]</f>
        <v>HR-E02562</v>
      </c>
      <c r="Z2024" t="str">
        <f>LEFT(Table1[[#This Row],[Department]],3)</f>
        <v>HR</v>
      </c>
      <c r="AA2024" t="str">
        <f>_xlfn.XLOOKUP(Table1[[#This Row],[Manager ID]],MANAGERS!A:A,MANAGERS!B:B)</f>
        <v>Manager_4</v>
      </c>
      <c r="AB2024" t="str" cm="1">
        <f t="array" ref="AB2024">_xlfn.XLOOKUP(Table1[[#This Row],[Manager ID]],Table2[[#All],[Manager ID]],Table2[[#All],[Department Head]])</f>
        <v>Finance</v>
      </c>
      <c r="AC2024" s="2">
        <f>_xlfn.XLOOKUP(Table1[[#This Row],[City]],L:L,O:O)</f>
        <v>0.24030340748661314</v>
      </c>
      <c r="AD2024" t="str" cm="1">
        <f t="array" ref="AD2024">_xlfn.IFS(Table1[[#This Row],[Performance Score]]&gt;=90,"Excellent",Table1[[#This Row],[Performance Score]]&gt;=75,"Good",Table1[[#This Row],[Performance Score]]&gt;=60,"Average",Table1[[#This Row],[Performance Score]]&lt;=60,"Need Improvement")</f>
        <v>Excellent</v>
      </c>
      <c r="AE2024" t="str">
        <f>IF(AND(Table1[[#This Row],[Attendance %]]&gt;=80,(Table1[[#This Row],[Performance Score]]&gt;=80)),"Eligible","Not Eligible")</f>
        <v>Eligible</v>
      </c>
      <c r="AF2024" t="str">
        <f>IF(Table1[[#This Row],[Performance Score]]&gt;=80,"High Performer","Low Performer")</f>
        <v>High Performer</v>
      </c>
      <c r="AG2024" t="str" cm="1">
        <f t="array" aca="1" ref="AG2024" ca="1">_xlfn.IFS(Table1[[#This Row],[Experience]]&lt;=3,"Junior",Table1[[#This Row],[Experience]]&lt;=7,"Mid Level",Table1[[#This Row],[Experience]]&gt;=7,"Senior")</f>
        <v>Junior</v>
      </c>
      <c r="AH2024" t="str">
        <f>IF(Table1[[#This Row],[Attendance %]]&gt;75,"OK","Below 75")</f>
        <v>OK</v>
      </c>
      <c r="AI2024" t="b">
        <f>ISBLANK(Table1[[#This Row],[Employee ID]])</f>
        <v>0</v>
      </c>
      <c r="AJ2024" t="b">
        <f>ISNUMBER(Table1[[#This Row],[Total Salary  ]])</f>
        <v>1</v>
      </c>
      <c r="AK2024" t="str">
        <f>IFERROR(_xlfn.XLOOKUP(Table1[[#This Row],[Manager ID]],MANAGERS!A:A,MANAGERS!B:B),"Not Found")</f>
        <v>Manager_4</v>
      </c>
    </row>
    <row r="2025" spans="1:37" x14ac:dyDescent="0.2">
      <c r="A2025" t="s">
        <v>3238</v>
      </c>
      <c r="B2025" t="s">
        <v>39</v>
      </c>
      <c r="C2025" t="s">
        <v>15</v>
      </c>
      <c r="D2025" t="s">
        <v>33</v>
      </c>
      <c r="E2025" t="s">
        <v>30</v>
      </c>
      <c r="F2025" s="1">
        <v>42426</v>
      </c>
      <c r="G2025" s="1">
        <v>37429</v>
      </c>
      <c r="H2025">
        <v>76109</v>
      </c>
      <c r="I2025">
        <v>23818</v>
      </c>
      <c r="J2025">
        <v>74</v>
      </c>
      <c r="K2025">
        <v>42</v>
      </c>
      <c r="L2025" t="s">
        <v>37</v>
      </c>
      <c r="M2025">
        <v>106</v>
      </c>
      <c r="N2025">
        <f>Table1[[#This Row],[Basic Salary]]+Table1[[#This Row],[Bonus]]</f>
        <v>99927</v>
      </c>
      <c r="O2025" s="2">
        <f>Table1[[#This Row],[Bonus]]/Table1[[#This Row],[Basic Salary]]</f>
        <v>0.31294590652879423</v>
      </c>
      <c r="P2025">
        <f ca="1">DATEDIF(Table1[[#This Row],[Date of Birth]],TODAY(),"Y")</f>
        <v>24</v>
      </c>
      <c r="Q2025">
        <f ca="1">DATEDIF(Table1[[#This Row],[Joining Date]],TODAY(),"Y")</f>
        <v>10</v>
      </c>
      <c r="R2025" t="str">
        <f ca="1">IF(YEAR(Table1[[#This Row],[Joining Date]])=YEAR(TODAY()),"Yes","No")</f>
        <v>No</v>
      </c>
      <c r="S2025" t="str">
        <f ca="1">IF(Table1[[#This Row],[Experience]]&gt;5,"Yes","No")</f>
        <v>Yes</v>
      </c>
      <c r="T2025" t="str">
        <f>TEXT(Table1[[#This Row],[Joining Date]],"mmmm")</f>
        <v>February</v>
      </c>
      <c r="U2025" t="str">
        <f>TEXT(Table1[[#This Row],[Joining Date]],"yyyy")</f>
        <v>2016</v>
      </c>
      <c r="V2025" s="5">
        <f ca="1">TODAY()-Table1[[#This Row],[Joining Date]]</f>
        <v>3813</v>
      </c>
      <c r="W2025" t="str">
        <f>LEFT(Table1[[#This Row],[Employee Name]],FIND(" ",Table1[[#This Row],[Employee Name]])-1)</f>
        <v>Karan</v>
      </c>
      <c r="X2025" t="str">
        <f>RIGHT(Table1[[#This Row],[Employee Name]],LEN(Table1[[#This Row],[Employee Name]])-FIND(" ",Table1[[#This Row],[Employee Name]]))</f>
        <v>Malhotra</v>
      </c>
      <c r="Y2025" t="str">
        <f>Table1[[#This Row],[Department]]&amp;"-"&amp;Table1[[#This Row],[Employee ID]]</f>
        <v>Marketing-E03182</v>
      </c>
      <c r="Z2025" t="str">
        <f>LEFT(Table1[[#This Row],[Department]],3)</f>
        <v>Mar</v>
      </c>
      <c r="AA2025" t="str">
        <f>_xlfn.XLOOKUP(Table1[[#This Row],[Manager ID]],MANAGERS!A:A,MANAGERS!B:B)</f>
        <v>Manager_6</v>
      </c>
      <c r="AB2025" t="str" cm="1">
        <f t="array" ref="AB2025">_xlfn.XLOOKUP(Table1[[#This Row],[Manager ID]],Table2[[#All],[Manager ID]],Table2[[#All],[Department Head]])</f>
        <v>HR</v>
      </c>
      <c r="AC2025" s="2">
        <f>_xlfn.XLOOKUP(Table1[[#This Row],[City]],L:L,O:O)</f>
        <v>0.24036902712549932</v>
      </c>
      <c r="AD2025" t="str" cm="1">
        <f t="array" ref="AD2025">_xlfn.IFS(Table1[[#This Row],[Performance Score]]&gt;=90,"Excellent",Table1[[#This Row],[Performance Score]]&gt;=75,"Good",Table1[[#This Row],[Performance Score]]&gt;=60,"Average",Table1[[#This Row],[Performance Score]]&lt;=60,"Need Improvement")</f>
        <v>Need Improvement</v>
      </c>
      <c r="AE2025" t="str">
        <f>IF(AND(Table1[[#This Row],[Attendance %]]&gt;=80,(Table1[[#This Row],[Performance Score]]&gt;=80)),"Eligible","Not Eligible")</f>
        <v>Not Eligible</v>
      </c>
      <c r="AF2025" t="str">
        <f>IF(Table1[[#This Row],[Performance Score]]&gt;=80,"High Performer","Low Performer")</f>
        <v>Low Performer</v>
      </c>
      <c r="AG2025" t="str" cm="1">
        <f t="array" aca="1" ref="AG2025" ca="1">_xlfn.IFS(Table1[[#This Row],[Experience]]&lt;=3,"Junior",Table1[[#This Row],[Experience]]&lt;=7,"Mid Level",Table1[[#This Row],[Experience]]&gt;=7,"Senior")</f>
        <v>Senior</v>
      </c>
      <c r="AH2025" t="str">
        <f>IF(Table1[[#This Row],[Attendance %]]&gt;75,"OK","Below 75")</f>
        <v>Below 75</v>
      </c>
      <c r="AI2025" t="b">
        <f>ISBLANK(Table1[[#This Row],[Employee ID]])</f>
        <v>0</v>
      </c>
      <c r="AJ2025" t="b">
        <f>ISNUMBER(Table1[[#This Row],[Total Salary  ]])</f>
        <v>1</v>
      </c>
      <c r="AK2025" t="str">
        <f>IFERROR(_xlfn.XLOOKUP(Table1[[#This Row],[Manager ID]],MANAGERS!A:A,MANAGERS!B:B),"Not Found")</f>
        <v>Manager_6</v>
      </c>
    </row>
    <row r="2026" spans="1:37" x14ac:dyDescent="0.2">
      <c r="A2026" t="s">
        <v>1162</v>
      </c>
      <c r="B2026" t="s">
        <v>87</v>
      </c>
      <c r="C2026" t="s">
        <v>21</v>
      </c>
      <c r="D2026" t="s">
        <v>43</v>
      </c>
      <c r="E2026" t="s">
        <v>22</v>
      </c>
      <c r="F2026" s="1">
        <v>44048</v>
      </c>
      <c r="G2026" s="1">
        <v>30762</v>
      </c>
      <c r="H2026">
        <v>84612</v>
      </c>
      <c r="I2026">
        <v>15279</v>
      </c>
      <c r="J2026">
        <v>70</v>
      </c>
      <c r="K2026">
        <v>99</v>
      </c>
      <c r="L2026" t="s">
        <v>31</v>
      </c>
      <c r="M2026">
        <v>106</v>
      </c>
      <c r="N2026">
        <f>Table1[[#This Row],[Basic Salary]]+Table1[[#This Row],[Bonus]]</f>
        <v>99891</v>
      </c>
      <c r="O2026" s="2">
        <f>Table1[[#This Row],[Bonus]]/Table1[[#This Row],[Basic Salary]]</f>
        <v>0.18057722308892354</v>
      </c>
      <c r="P2026">
        <f ca="1">DATEDIF(Table1[[#This Row],[Date of Birth]],TODAY(),"Y")</f>
        <v>42</v>
      </c>
      <c r="Q2026">
        <f ca="1">DATEDIF(Table1[[#This Row],[Joining Date]],TODAY(),"Y")</f>
        <v>6</v>
      </c>
      <c r="R2026" t="str">
        <f ca="1">IF(YEAR(Table1[[#This Row],[Joining Date]])=YEAR(TODAY()),"Yes","No")</f>
        <v>No</v>
      </c>
      <c r="S2026" t="str">
        <f ca="1">IF(Table1[[#This Row],[Experience]]&gt;5,"Yes","No")</f>
        <v>Yes</v>
      </c>
      <c r="T2026" t="str">
        <f>TEXT(Table1[[#This Row],[Joining Date]],"mmmm")</f>
        <v>August</v>
      </c>
      <c r="U2026" t="str">
        <f>TEXT(Table1[[#This Row],[Joining Date]],"yyyy")</f>
        <v>2020</v>
      </c>
      <c r="V2026" s="5">
        <f ca="1">TODAY()-Table1[[#This Row],[Joining Date]]</f>
        <v>2191</v>
      </c>
      <c r="W2026" t="str">
        <f>LEFT(Table1[[#This Row],[Employee Name]],FIND(" ",Table1[[#This Row],[Employee Name]])-1)</f>
        <v>Arjun</v>
      </c>
      <c r="X2026" t="str">
        <f>RIGHT(Table1[[#This Row],[Employee Name]],LEN(Table1[[#This Row],[Employee Name]])-FIND(" ",Table1[[#This Row],[Employee Name]]))</f>
        <v>Mehta</v>
      </c>
      <c r="Y2026" t="str">
        <f>Table1[[#This Row],[Department]]&amp;"-"&amp;Table1[[#This Row],[Employee ID]]</f>
        <v>Operations-E01106</v>
      </c>
      <c r="Z2026" t="str">
        <f>LEFT(Table1[[#This Row],[Department]],3)</f>
        <v>Ope</v>
      </c>
      <c r="AA2026" t="str">
        <f>_xlfn.XLOOKUP(Table1[[#This Row],[Manager ID]],MANAGERS!A:A,MANAGERS!B:B)</f>
        <v>Manager_6</v>
      </c>
      <c r="AB2026" t="str" cm="1">
        <f t="array" ref="AB2026">_xlfn.XLOOKUP(Table1[[#This Row],[Manager ID]],Table2[[#All],[Manager ID]],Table2[[#All],[Department Head]])</f>
        <v>HR</v>
      </c>
      <c r="AC2026" s="2">
        <f>_xlfn.XLOOKUP(Table1[[#This Row],[City]],L:L,O:O)</f>
        <v>0.241864189087755</v>
      </c>
      <c r="AD2026" t="str" cm="1">
        <f t="array" ref="AD2026">_xlfn.IFS(Table1[[#This Row],[Performance Score]]&gt;=90,"Excellent",Table1[[#This Row],[Performance Score]]&gt;=75,"Good",Table1[[#This Row],[Performance Score]]&gt;=60,"Average",Table1[[#This Row],[Performance Score]]&lt;=60,"Need Improvement")</f>
        <v>Excellent</v>
      </c>
      <c r="AE2026" t="str">
        <f>IF(AND(Table1[[#This Row],[Attendance %]]&gt;=80,(Table1[[#This Row],[Performance Score]]&gt;=80)),"Eligible","Not Eligible")</f>
        <v>Not Eligible</v>
      </c>
      <c r="AF2026" t="str">
        <f>IF(Table1[[#This Row],[Performance Score]]&gt;=80,"High Performer","Low Performer")</f>
        <v>High Performer</v>
      </c>
      <c r="AG2026" t="str" cm="1">
        <f t="array" aca="1" ref="AG2026" ca="1">_xlfn.IFS(Table1[[#This Row],[Experience]]&lt;=3,"Junior",Table1[[#This Row],[Experience]]&lt;=7,"Mid Level",Table1[[#This Row],[Experience]]&gt;=7,"Senior")</f>
        <v>Mid Level</v>
      </c>
      <c r="AH2026" t="str">
        <f>IF(Table1[[#This Row],[Attendance %]]&gt;75,"OK","Below 75")</f>
        <v>Below 75</v>
      </c>
      <c r="AI2026" t="b">
        <f>ISBLANK(Table1[[#This Row],[Employee ID]])</f>
        <v>0</v>
      </c>
      <c r="AJ2026" t="b">
        <f>ISNUMBER(Table1[[#This Row],[Total Salary  ]])</f>
        <v>1</v>
      </c>
      <c r="AK2026" t="str">
        <f>IFERROR(_xlfn.XLOOKUP(Table1[[#This Row],[Manager ID]],MANAGERS!A:A,MANAGERS!B:B),"Not Found")</f>
        <v>Manager_6</v>
      </c>
    </row>
    <row r="2027" spans="1:37" x14ac:dyDescent="0.2">
      <c r="A2027" t="s">
        <v>571</v>
      </c>
      <c r="B2027" t="s">
        <v>87</v>
      </c>
      <c r="C2027" t="s">
        <v>15</v>
      </c>
      <c r="D2027" t="s">
        <v>40</v>
      </c>
      <c r="E2027" t="s">
        <v>22</v>
      </c>
      <c r="F2027" s="1">
        <v>42728</v>
      </c>
      <c r="G2027" s="1">
        <v>36127</v>
      </c>
      <c r="H2027">
        <v>90483</v>
      </c>
      <c r="I2027">
        <v>9406</v>
      </c>
      <c r="J2027">
        <v>100</v>
      </c>
      <c r="K2027">
        <v>73</v>
      </c>
      <c r="L2027" t="s">
        <v>23</v>
      </c>
      <c r="M2027">
        <v>111</v>
      </c>
      <c r="N2027">
        <f>Table1[[#This Row],[Basic Salary]]+Table1[[#This Row],[Bonus]]</f>
        <v>99889</v>
      </c>
      <c r="O2027" s="2">
        <f>Table1[[#This Row],[Bonus]]/Table1[[#This Row],[Basic Salary]]</f>
        <v>0.10395322878330736</v>
      </c>
      <c r="P2027">
        <f ca="1">DATEDIF(Table1[[#This Row],[Date of Birth]],TODAY(),"Y")</f>
        <v>27</v>
      </c>
      <c r="Q2027">
        <f ca="1">DATEDIF(Table1[[#This Row],[Joining Date]],TODAY(),"Y")</f>
        <v>9</v>
      </c>
      <c r="R2027" t="str">
        <f ca="1">IF(YEAR(Table1[[#This Row],[Joining Date]])=YEAR(TODAY()),"Yes","No")</f>
        <v>No</v>
      </c>
      <c r="S2027" t="str">
        <f ca="1">IF(Table1[[#This Row],[Experience]]&gt;5,"Yes","No")</f>
        <v>Yes</v>
      </c>
      <c r="T2027" t="str">
        <f>TEXT(Table1[[#This Row],[Joining Date]],"mmmm")</f>
        <v>December</v>
      </c>
      <c r="U2027" t="str">
        <f>TEXT(Table1[[#This Row],[Joining Date]],"yyyy")</f>
        <v>2016</v>
      </c>
      <c r="V2027" s="5">
        <f ca="1">TODAY()-Table1[[#This Row],[Joining Date]]</f>
        <v>3511</v>
      </c>
      <c r="W2027" t="str">
        <f>LEFT(Table1[[#This Row],[Employee Name]],FIND(" ",Table1[[#This Row],[Employee Name]])-1)</f>
        <v>Arjun</v>
      </c>
      <c r="X2027" t="str">
        <f>RIGHT(Table1[[#This Row],[Employee Name]],LEN(Table1[[#This Row],[Employee Name]])-FIND(" ",Table1[[#This Row],[Employee Name]]))</f>
        <v>Mehta</v>
      </c>
      <c r="Y2027" t="str">
        <f>Table1[[#This Row],[Department]]&amp;"-"&amp;Table1[[#This Row],[Employee ID]]</f>
        <v>IT-E00515</v>
      </c>
      <c r="Z2027" t="str">
        <f>LEFT(Table1[[#This Row],[Department]],3)</f>
        <v>IT</v>
      </c>
      <c r="AA2027" t="str">
        <f>_xlfn.XLOOKUP(Table1[[#This Row],[Manager ID]],MANAGERS!A:A,MANAGERS!B:B)</f>
        <v>Manager_11</v>
      </c>
      <c r="AB2027" t="str" cm="1">
        <f t="array" ref="AB2027">_xlfn.XLOOKUP(Table1[[#This Row],[Manager ID]],Table2[[#All],[Manager ID]],Table2[[#All],[Department Head]])</f>
        <v>Marketing</v>
      </c>
      <c r="AC2027" s="2">
        <f>_xlfn.XLOOKUP(Table1[[#This Row],[City]],L:L,O:O)</f>
        <v>0.23486488519629886</v>
      </c>
      <c r="AD2027" t="str" cm="1">
        <f t="array" ref="AD2027">_xlfn.IFS(Table1[[#This Row],[Performance Score]]&gt;=90,"Excellent",Table1[[#This Row],[Performance Score]]&gt;=75,"Good",Table1[[#This Row],[Performance Score]]&gt;=60,"Average",Table1[[#This Row],[Performance Score]]&lt;=60,"Need Improvement")</f>
        <v>Average</v>
      </c>
      <c r="AE2027" t="str">
        <f>IF(AND(Table1[[#This Row],[Attendance %]]&gt;=80,(Table1[[#This Row],[Performance Score]]&gt;=80)),"Eligible","Not Eligible")</f>
        <v>Not Eligible</v>
      </c>
      <c r="AF2027" t="str">
        <f>IF(Table1[[#This Row],[Performance Score]]&gt;=80,"High Performer","Low Performer")</f>
        <v>Low Performer</v>
      </c>
      <c r="AG2027" t="str" cm="1">
        <f t="array" aca="1" ref="AG2027" ca="1">_xlfn.IFS(Table1[[#This Row],[Experience]]&lt;=3,"Junior",Table1[[#This Row],[Experience]]&lt;=7,"Mid Level",Table1[[#This Row],[Experience]]&gt;=7,"Senior")</f>
        <v>Senior</v>
      </c>
      <c r="AH2027" t="str">
        <f>IF(Table1[[#This Row],[Attendance %]]&gt;75,"OK","Below 75")</f>
        <v>OK</v>
      </c>
      <c r="AI2027" t="b">
        <f>ISBLANK(Table1[[#This Row],[Employee ID]])</f>
        <v>0</v>
      </c>
      <c r="AJ2027" t="b">
        <f>ISNUMBER(Table1[[#This Row],[Total Salary  ]])</f>
        <v>1</v>
      </c>
      <c r="AK2027" t="str">
        <f>IFERROR(_xlfn.XLOOKUP(Table1[[#This Row],[Manager ID]],MANAGERS!A:A,MANAGERS!B:B),"Not Found")</f>
        <v>Manager_11</v>
      </c>
    </row>
    <row r="2028" spans="1:37" x14ac:dyDescent="0.2">
      <c r="A2028" t="s">
        <v>3577</v>
      </c>
      <c r="B2028" t="s">
        <v>87</v>
      </c>
      <c r="C2028" t="s">
        <v>21</v>
      </c>
      <c r="D2028" t="s">
        <v>16</v>
      </c>
      <c r="E2028" t="s">
        <v>65</v>
      </c>
      <c r="F2028" s="1">
        <v>45374</v>
      </c>
      <c r="G2028" s="1">
        <v>41161</v>
      </c>
      <c r="H2028">
        <v>72497</v>
      </c>
      <c r="I2028">
        <v>27387</v>
      </c>
      <c r="J2028">
        <v>75</v>
      </c>
      <c r="K2028">
        <v>51</v>
      </c>
      <c r="L2028" t="s">
        <v>18</v>
      </c>
      <c r="M2028">
        <v>103</v>
      </c>
      <c r="N2028">
        <f>Table1[[#This Row],[Basic Salary]]+Table1[[#This Row],[Bonus]]</f>
        <v>99884</v>
      </c>
      <c r="O2028" s="2">
        <f>Table1[[#This Row],[Bonus]]/Table1[[#This Row],[Basic Salary]]</f>
        <v>0.37776735589058857</v>
      </c>
      <c r="P2028">
        <f ca="1">DATEDIF(Table1[[#This Row],[Date of Birth]],TODAY(),"Y")</f>
        <v>13</v>
      </c>
      <c r="Q2028">
        <f ca="1">DATEDIF(Table1[[#This Row],[Joining Date]],TODAY(),"Y")</f>
        <v>2</v>
      </c>
      <c r="R2028" t="str">
        <f ca="1">IF(YEAR(Table1[[#This Row],[Joining Date]])=YEAR(TODAY()),"Yes","No")</f>
        <v>No</v>
      </c>
      <c r="S2028" t="str">
        <f ca="1">IF(Table1[[#This Row],[Experience]]&gt;5,"Yes","No")</f>
        <v>No</v>
      </c>
      <c r="T2028" t="str">
        <f>TEXT(Table1[[#This Row],[Joining Date]],"mmmm")</f>
        <v>March</v>
      </c>
      <c r="U2028" t="str">
        <f>TEXT(Table1[[#This Row],[Joining Date]],"yyyy")</f>
        <v>2024</v>
      </c>
      <c r="V2028" s="5">
        <f ca="1">TODAY()-Table1[[#This Row],[Joining Date]]</f>
        <v>865</v>
      </c>
      <c r="W2028" t="str">
        <f>LEFT(Table1[[#This Row],[Employee Name]],FIND(" ",Table1[[#This Row],[Employee Name]])-1)</f>
        <v>Arjun</v>
      </c>
      <c r="X2028" t="str">
        <f>RIGHT(Table1[[#This Row],[Employee Name]],LEN(Table1[[#This Row],[Employee Name]])-FIND(" ",Table1[[#This Row],[Employee Name]]))</f>
        <v>Mehta</v>
      </c>
      <c r="Y2028" t="str">
        <f>Table1[[#This Row],[Department]]&amp;"-"&amp;Table1[[#This Row],[Employee ID]]</f>
        <v>HR-E03521</v>
      </c>
      <c r="Z2028" t="str">
        <f>LEFT(Table1[[#This Row],[Department]],3)</f>
        <v>HR</v>
      </c>
      <c r="AA2028" t="str">
        <f>_xlfn.XLOOKUP(Table1[[#This Row],[Manager ID]],MANAGERS!A:A,MANAGERS!B:B)</f>
        <v>Manager_3</v>
      </c>
      <c r="AB2028" t="str" cm="1">
        <f t="array" ref="AB2028">_xlfn.XLOOKUP(Table1[[#This Row],[Manager ID]],Table2[[#All],[Manager ID]],Table2[[#All],[Department Head]])</f>
        <v>IT</v>
      </c>
      <c r="AC2028" s="2">
        <f>_xlfn.XLOOKUP(Table1[[#This Row],[City]],L:L,O:O)</f>
        <v>0.21356479274849693</v>
      </c>
      <c r="AD2028" t="str" cm="1">
        <f t="array" ref="AD2028">_xlfn.IFS(Table1[[#This Row],[Performance Score]]&gt;=90,"Excellent",Table1[[#This Row],[Performance Score]]&gt;=75,"Good",Table1[[#This Row],[Performance Score]]&gt;=60,"Average",Table1[[#This Row],[Performance Score]]&lt;=60,"Need Improvement")</f>
        <v>Need Improvement</v>
      </c>
      <c r="AE2028" t="str">
        <f>IF(AND(Table1[[#This Row],[Attendance %]]&gt;=80,(Table1[[#This Row],[Performance Score]]&gt;=80)),"Eligible","Not Eligible")</f>
        <v>Not Eligible</v>
      </c>
      <c r="AF2028" t="str">
        <f>IF(Table1[[#This Row],[Performance Score]]&gt;=80,"High Performer","Low Performer")</f>
        <v>Low Performer</v>
      </c>
      <c r="AG2028" t="str" cm="1">
        <f t="array" aca="1" ref="AG2028" ca="1">_xlfn.IFS(Table1[[#This Row],[Experience]]&lt;=3,"Junior",Table1[[#This Row],[Experience]]&lt;=7,"Mid Level",Table1[[#This Row],[Experience]]&gt;=7,"Senior")</f>
        <v>Junior</v>
      </c>
      <c r="AH2028" t="str">
        <f>IF(Table1[[#This Row],[Attendance %]]&gt;75,"OK","Below 75")</f>
        <v>Below 75</v>
      </c>
      <c r="AI2028" t="b">
        <f>ISBLANK(Table1[[#This Row],[Employee ID]])</f>
        <v>0</v>
      </c>
      <c r="AJ2028" t="b">
        <f>ISNUMBER(Table1[[#This Row],[Total Salary  ]])</f>
        <v>1</v>
      </c>
      <c r="AK2028" t="str">
        <f>IFERROR(_xlfn.XLOOKUP(Table1[[#This Row],[Manager ID]],MANAGERS!A:A,MANAGERS!B:B),"Not Found")</f>
        <v>Manager_3</v>
      </c>
    </row>
    <row r="2029" spans="1:37" x14ac:dyDescent="0.2">
      <c r="A2029" t="s">
        <v>910</v>
      </c>
      <c r="B2029" t="s">
        <v>60</v>
      </c>
      <c r="C2029" t="s">
        <v>21</v>
      </c>
      <c r="D2029" t="s">
        <v>25</v>
      </c>
      <c r="E2029" t="s">
        <v>30</v>
      </c>
      <c r="F2029" s="1">
        <v>44980</v>
      </c>
      <c r="G2029" s="1">
        <v>36147</v>
      </c>
      <c r="H2029">
        <v>91227</v>
      </c>
      <c r="I2029">
        <v>8618</v>
      </c>
      <c r="J2029">
        <v>63</v>
      </c>
      <c r="K2029">
        <v>93</v>
      </c>
      <c r="L2029" t="s">
        <v>31</v>
      </c>
      <c r="M2029">
        <v>109</v>
      </c>
      <c r="N2029">
        <f>Table1[[#This Row],[Basic Salary]]+Table1[[#This Row],[Bonus]]</f>
        <v>99845</v>
      </c>
      <c r="O2029" s="2">
        <f>Table1[[#This Row],[Bonus]]/Table1[[#This Row],[Basic Salary]]</f>
        <v>9.4467646639700961E-2</v>
      </c>
      <c r="P2029">
        <f ca="1">DATEDIF(Table1[[#This Row],[Date of Birth]],TODAY(),"Y")</f>
        <v>27</v>
      </c>
      <c r="Q2029">
        <f ca="1">DATEDIF(Table1[[#This Row],[Joining Date]],TODAY(),"Y")</f>
        <v>3</v>
      </c>
      <c r="R2029" t="str">
        <f ca="1">IF(YEAR(Table1[[#This Row],[Joining Date]])=YEAR(TODAY()),"Yes","No")</f>
        <v>No</v>
      </c>
      <c r="S2029" t="str">
        <f ca="1">IF(Table1[[#This Row],[Experience]]&gt;5,"Yes","No")</f>
        <v>No</v>
      </c>
      <c r="T2029" t="str">
        <f>TEXT(Table1[[#This Row],[Joining Date]],"mmmm")</f>
        <v>February</v>
      </c>
      <c r="U2029" t="str">
        <f>TEXT(Table1[[#This Row],[Joining Date]],"yyyy")</f>
        <v>2023</v>
      </c>
      <c r="V2029" s="5">
        <f ca="1">TODAY()-Table1[[#This Row],[Joining Date]]</f>
        <v>1259</v>
      </c>
      <c r="W2029" t="str">
        <f>LEFT(Table1[[#This Row],[Employee Name]],FIND(" ",Table1[[#This Row],[Employee Name]])-1)</f>
        <v>Gayathri</v>
      </c>
      <c r="X2029" t="str">
        <f>RIGHT(Table1[[#This Row],[Employee Name]],LEN(Table1[[#This Row],[Employee Name]])-FIND(" ",Table1[[#This Row],[Employee Name]]))</f>
        <v>Iyer</v>
      </c>
      <c r="Y2029" t="str">
        <f>Table1[[#This Row],[Department]]&amp;"-"&amp;Table1[[#This Row],[Employee ID]]</f>
        <v>Finance-E00854</v>
      </c>
      <c r="Z2029" t="str">
        <f>LEFT(Table1[[#This Row],[Department]],3)</f>
        <v>Fin</v>
      </c>
      <c r="AA2029" t="str">
        <f>_xlfn.XLOOKUP(Table1[[#This Row],[Manager ID]],MANAGERS!A:A,MANAGERS!B:B)</f>
        <v>Manager_9</v>
      </c>
      <c r="AB2029" t="str" cm="1">
        <f t="array" ref="AB2029">_xlfn.XLOOKUP(Table1[[#This Row],[Manager ID]],Table2[[#All],[Manager ID]],Table2[[#All],[Department Head]])</f>
        <v>Sales</v>
      </c>
      <c r="AC2029" s="2">
        <f>_xlfn.XLOOKUP(Table1[[#This Row],[City]],L:L,O:O)</f>
        <v>0.241864189087755</v>
      </c>
      <c r="AD2029" t="str" cm="1">
        <f t="array" ref="AD2029">_xlfn.IFS(Table1[[#This Row],[Performance Score]]&gt;=90,"Excellent",Table1[[#This Row],[Performance Score]]&gt;=75,"Good",Table1[[#This Row],[Performance Score]]&gt;=60,"Average",Table1[[#This Row],[Performance Score]]&lt;=60,"Need Improvement")</f>
        <v>Excellent</v>
      </c>
      <c r="AE2029" t="str">
        <f>IF(AND(Table1[[#This Row],[Attendance %]]&gt;=80,(Table1[[#This Row],[Performance Score]]&gt;=80)),"Eligible","Not Eligible")</f>
        <v>Not Eligible</v>
      </c>
      <c r="AF2029" t="str">
        <f>IF(Table1[[#This Row],[Performance Score]]&gt;=80,"High Performer","Low Performer")</f>
        <v>High Performer</v>
      </c>
      <c r="AG2029" t="str" cm="1">
        <f t="array" aca="1" ref="AG2029" ca="1">_xlfn.IFS(Table1[[#This Row],[Experience]]&lt;=3,"Junior",Table1[[#This Row],[Experience]]&lt;=7,"Mid Level",Table1[[#This Row],[Experience]]&gt;=7,"Senior")</f>
        <v>Junior</v>
      </c>
      <c r="AH2029" t="str">
        <f>IF(Table1[[#This Row],[Attendance %]]&gt;75,"OK","Below 75")</f>
        <v>Below 75</v>
      </c>
      <c r="AI2029" t="b">
        <f>ISBLANK(Table1[[#This Row],[Employee ID]])</f>
        <v>0</v>
      </c>
      <c r="AJ2029" t="b">
        <f>ISNUMBER(Table1[[#This Row],[Total Salary  ]])</f>
        <v>1</v>
      </c>
      <c r="AK2029" t="str">
        <f>IFERROR(_xlfn.XLOOKUP(Table1[[#This Row],[Manager ID]],MANAGERS!A:A,MANAGERS!B:B),"Not Found")</f>
        <v>Manager_9</v>
      </c>
    </row>
    <row r="2030" spans="1:37" x14ac:dyDescent="0.2">
      <c r="A2030" t="s">
        <v>985</v>
      </c>
      <c r="B2030" t="s">
        <v>87</v>
      </c>
      <c r="C2030" t="s">
        <v>21</v>
      </c>
      <c r="D2030" t="s">
        <v>25</v>
      </c>
      <c r="E2030" t="s">
        <v>65</v>
      </c>
      <c r="F2030" s="1">
        <v>44967</v>
      </c>
      <c r="G2030" s="1">
        <v>32659</v>
      </c>
      <c r="H2030">
        <v>87185</v>
      </c>
      <c r="I2030">
        <v>12658</v>
      </c>
      <c r="J2030">
        <v>93</v>
      </c>
      <c r="K2030">
        <v>77</v>
      </c>
      <c r="L2030" t="s">
        <v>34</v>
      </c>
      <c r="M2030">
        <v>118</v>
      </c>
      <c r="N2030">
        <f>Table1[[#This Row],[Basic Salary]]+Table1[[#This Row],[Bonus]]</f>
        <v>99843</v>
      </c>
      <c r="O2030" s="2">
        <f>Table1[[#This Row],[Bonus]]/Table1[[#This Row],[Basic Salary]]</f>
        <v>0.14518552503297585</v>
      </c>
      <c r="P2030">
        <f ca="1">DATEDIF(Table1[[#This Row],[Date of Birth]],TODAY(),"Y")</f>
        <v>37</v>
      </c>
      <c r="Q2030">
        <f ca="1">DATEDIF(Table1[[#This Row],[Joining Date]],TODAY(),"Y")</f>
        <v>3</v>
      </c>
      <c r="R2030" t="str">
        <f ca="1">IF(YEAR(Table1[[#This Row],[Joining Date]])=YEAR(TODAY()),"Yes","No")</f>
        <v>No</v>
      </c>
      <c r="S2030" t="str">
        <f ca="1">IF(Table1[[#This Row],[Experience]]&gt;5,"Yes","No")</f>
        <v>No</v>
      </c>
      <c r="T2030" t="str">
        <f>TEXT(Table1[[#This Row],[Joining Date]],"mmmm")</f>
        <v>February</v>
      </c>
      <c r="U2030" t="str">
        <f>TEXT(Table1[[#This Row],[Joining Date]],"yyyy")</f>
        <v>2023</v>
      </c>
      <c r="V2030" s="5">
        <f ca="1">TODAY()-Table1[[#This Row],[Joining Date]]</f>
        <v>1272</v>
      </c>
      <c r="W2030" t="str">
        <f>LEFT(Table1[[#This Row],[Employee Name]],FIND(" ",Table1[[#This Row],[Employee Name]])-1)</f>
        <v>Arjun</v>
      </c>
      <c r="X2030" t="str">
        <f>RIGHT(Table1[[#This Row],[Employee Name]],LEN(Table1[[#This Row],[Employee Name]])-FIND(" ",Table1[[#This Row],[Employee Name]]))</f>
        <v>Mehta</v>
      </c>
      <c r="Y2030" t="str">
        <f>Table1[[#This Row],[Department]]&amp;"-"&amp;Table1[[#This Row],[Employee ID]]</f>
        <v>Finance-E00929</v>
      </c>
      <c r="Z2030" t="str">
        <f>LEFT(Table1[[#This Row],[Department]],3)</f>
        <v>Fin</v>
      </c>
      <c r="AA2030" t="str">
        <f>_xlfn.XLOOKUP(Table1[[#This Row],[Manager ID]],MANAGERS!A:A,MANAGERS!B:B)</f>
        <v>Manager_18</v>
      </c>
      <c r="AB2030" t="str" cm="1">
        <f t="array" ref="AB2030">_xlfn.XLOOKUP(Table1[[#This Row],[Manager ID]],Table2[[#All],[Manager ID]],Table2[[#All],[Department Head]])</f>
        <v>Support</v>
      </c>
      <c r="AC2030" s="2">
        <f>_xlfn.XLOOKUP(Table1[[#This Row],[City]],L:L,O:O)</f>
        <v>0.24030340748661314</v>
      </c>
      <c r="AD2030" t="str" cm="1">
        <f t="array" ref="AD2030">_xlfn.IFS(Table1[[#This Row],[Performance Score]]&gt;=90,"Excellent",Table1[[#This Row],[Performance Score]]&gt;=75,"Good",Table1[[#This Row],[Performance Score]]&gt;=60,"Average",Table1[[#This Row],[Performance Score]]&lt;=60,"Need Improvement")</f>
        <v>Good</v>
      </c>
      <c r="AE2030" t="str">
        <f>IF(AND(Table1[[#This Row],[Attendance %]]&gt;=80,(Table1[[#This Row],[Performance Score]]&gt;=80)),"Eligible","Not Eligible")</f>
        <v>Not Eligible</v>
      </c>
      <c r="AF2030" t="str">
        <f>IF(Table1[[#This Row],[Performance Score]]&gt;=80,"High Performer","Low Performer")</f>
        <v>Low Performer</v>
      </c>
      <c r="AG2030" t="str" cm="1">
        <f t="array" aca="1" ref="AG2030" ca="1">_xlfn.IFS(Table1[[#This Row],[Experience]]&lt;=3,"Junior",Table1[[#This Row],[Experience]]&lt;=7,"Mid Level",Table1[[#This Row],[Experience]]&gt;=7,"Senior")</f>
        <v>Junior</v>
      </c>
      <c r="AH2030" t="str">
        <f>IF(Table1[[#This Row],[Attendance %]]&gt;75,"OK","Below 75")</f>
        <v>OK</v>
      </c>
      <c r="AI2030" t="b">
        <f>ISBLANK(Table1[[#This Row],[Employee ID]])</f>
        <v>0</v>
      </c>
      <c r="AJ2030" t="b">
        <f>ISNUMBER(Table1[[#This Row],[Total Salary  ]])</f>
        <v>1</v>
      </c>
      <c r="AK2030" t="str">
        <f>IFERROR(_xlfn.XLOOKUP(Table1[[#This Row],[Manager ID]],MANAGERS!A:A,MANAGERS!B:B),"Not Found")</f>
        <v>Manager_18</v>
      </c>
    </row>
    <row r="2031" spans="1:37" x14ac:dyDescent="0.2">
      <c r="A2031" t="s">
        <v>2772</v>
      </c>
      <c r="B2031" t="s">
        <v>36</v>
      </c>
      <c r="C2031" t="s">
        <v>15</v>
      </c>
      <c r="D2031" t="s">
        <v>33</v>
      </c>
      <c r="E2031" t="s">
        <v>65</v>
      </c>
      <c r="F2031" s="1">
        <v>43995</v>
      </c>
      <c r="G2031" s="1">
        <v>40449</v>
      </c>
      <c r="H2031">
        <v>82497</v>
      </c>
      <c r="I2031">
        <v>17308</v>
      </c>
      <c r="J2031">
        <v>76</v>
      </c>
      <c r="K2031">
        <v>91</v>
      </c>
      <c r="L2031" t="s">
        <v>53</v>
      </c>
      <c r="M2031">
        <v>110</v>
      </c>
      <c r="N2031">
        <f>Table1[[#This Row],[Basic Salary]]+Table1[[#This Row],[Bonus]]</f>
        <v>99805</v>
      </c>
      <c r="O2031" s="2">
        <f>Table1[[#This Row],[Bonus]]/Table1[[#This Row],[Basic Salary]]</f>
        <v>0.20980156854188636</v>
      </c>
      <c r="P2031">
        <f ca="1">DATEDIF(Table1[[#This Row],[Date of Birth]],TODAY(),"Y")</f>
        <v>15</v>
      </c>
      <c r="Q2031">
        <f ca="1">DATEDIF(Table1[[#This Row],[Joining Date]],TODAY(),"Y")</f>
        <v>6</v>
      </c>
      <c r="R2031" t="str">
        <f ca="1">IF(YEAR(Table1[[#This Row],[Joining Date]])=YEAR(TODAY()),"Yes","No")</f>
        <v>No</v>
      </c>
      <c r="S2031" t="str">
        <f ca="1">IF(Table1[[#This Row],[Experience]]&gt;5,"Yes","No")</f>
        <v>Yes</v>
      </c>
      <c r="T2031" t="str">
        <f>TEXT(Table1[[#This Row],[Joining Date]],"mmmm")</f>
        <v>June</v>
      </c>
      <c r="U2031" t="str">
        <f>TEXT(Table1[[#This Row],[Joining Date]],"yyyy")</f>
        <v>2020</v>
      </c>
      <c r="V2031" s="5">
        <f ca="1">TODAY()-Table1[[#This Row],[Joining Date]]</f>
        <v>2244</v>
      </c>
      <c r="W2031" t="str">
        <f>LEFT(Table1[[#This Row],[Employee Name]],FIND(" ",Table1[[#This Row],[Employee Name]])-1)</f>
        <v>Meera</v>
      </c>
      <c r="X2031" t="str">
        <f>RIGHT(Table1[[#This Row],[Employee Name]],LEN(Table1[[#This Row],[Employee Name]])-FIND(" ",Table1[[#This Row],[Employee Name]]))</f>
        <v>Joshi</v>
      </c>
      <c r="Y2031" t="str">
        <f>Table1[[#This Row],[Department]]&amp;"-"&amp;Table1[[#This Row],[Employee ID]]</f>
        <v>Marketing-E02716</v>
      </c>
      <c r="Z2031" t="str">
        <f>LEFT(Table1[[#This Row],[Department]],3)</f>
        <v>Mar</v>
      </c>
      <c r="AA2031" t="str">
        <f>_xlfn.XLOOKUP(Table1[[#This Row],[Manager ID]],MANAGERS!A:A,MANAGERS!B:B)</f>
        <v>Manager_10</v>
      </c>
      <c r="AB2031" t="str" cm="1">
        <f t="array" ref="AB2031">_xlfn.XLOOKUP(Table1[[#This Row],[Manager ID]],Table2[[#All],[Manager ID]],Table2[[#All],[Department Head]])</f>
        <v>HR</v>
      </c>
      <c r="AC2031" s="2">
        <f>_xlfn.XLOOKUP(Table1[[#This Row],[City]],L:L,O:O)</f>
        <v>0.23685887225230964</v>
      </c>
      <c r="AD2031" t="str" cm="1">
        <f t="array" ref="AD2031">_xlfn.IFS(Table1[[#This Row],[Performance Score]]&gt;=90,"Excellent",Table1[[#This Row],[Performance Score]]&gt;=75,"Good",Table1[[#This Row],[Performance Score]]&gt;=60,"Average",Table1[[#This Row],[Performance Score]]&lt;=60,"Need Improvement")</f>
        <v>Excellent</v>
      </c>
      <c r="AE2031" t="str">
        <f>IF(AND(Table1[[#This Row],[Attendance %]]&gt;=80,(Table1[[#This Row],[Performance Score]]&gt;=80)),"Eligible","Not Eligible")</f>
        <v>Not Eligible</v>
      </c>
      <c r="AF2031" t="str">
        <f>IF(Table1[[#This Row],[Performance Score]]&gt;=80,"High Performer","Low Performer")</f>
        <v>High Performer</v>
      </c>
      <c r="AG2031" t="str" cm="1">
        <f t="array" aca="1" ref="AG2031" ca="1">_xlfn.IFS(Table1[[#This Row],[Experience]]&lt;=3,"Junior",Table1[[#This Row],[Experience]]&lt;=7,"Mid Level",Table1[[#This Row],[Experience]]&gt;=7,"Senior")</f>
        <v>Mid Level</v>
      </c>
      <c r="AH2031" t="str">
        <f>IF(Table1[[#This Row],[Attendance %]]&gt;75,"OK","Below 75")</f>
        <v>OK</v>
      </c>
      <c r="AI2031" t="b">
        <f>ISBLANK(Table1[[#This Row],[Employee ID]])</f>
        <v>0</v>
      </c>
      <c r="AJ2031" t="b">
        <f>ISNUMBER(Table1[[#This Row],[Total Salary  ]])</f>
        <v>1</v>
      </c>
      <c r="AK2031" t="str">
        <f>IFERROR(_xlfn.XLOOKUP(Table1[[#This Row],[Manager ID]],MANAGERS!A:A,MANAGERS!B:B),"Not Found")</f>
        <v>Manager_10</v>
      </c>
    </row>
    <row r="2032" spans="1:37" x14ac:dyDescent="0.2">
      <c r="A2032" t="s">
        <v>753</v>
      </c>
      <c r="B2032" t="s">
        <v>69</v>
      </c>
      <c r="C2032" t="s">
        <v>21</v>
      </c>
      <c r="D2032" t="s">
        <v>46</v>
      </c>
      <c r="E2032" t="s">
        <v>65</v>
      </c>
      <c r="F2032" s="1">
        <v>44428</v>
      </c>
      <c r="G2032" s="1">
        <v>36978</v>
      </c>
      <c r="H2032">
        <v>85655</v>
      </c>
      <c r="I2032">
        <v>14147</v>
      </c>
      <c r="J2032">
        <v>60</v>
      </c>
      <c r="K2032">
        <v>86</v>
      </c>
      <c r="L2032" t="s">
        <v>27</v>
      </c>
      <c r="M2032">
        <v>108</v>
      </c>
      <c r="N2032">
        <f>Table1[[#This Row],[Basic Salary]]+Table1[[#This Row],[Bonus]]</f>
        <v>99802</v>
      </c>
      <c r="O2032" s="2">
        <f>Table1[[#This Row],[Bonus]]/Table1[[#This Row],[Basic Salary]]</f>
        <v>0.16516257077812152</v>
      </c>
      <c r="P2032">
        <f ca="1">DATEDIF(Table1[[#This Row],[Date of Birth]],TODAY(),"Y")</f>
        <v>25</v>
      </c>
      <c r="Q2032">
        <f ca="1">DATEDIF(Table1[[#This Row],[Joining Date]],TODAY(),"Y")</f>
        <v>4</v>
      </c>
      <c r="R2032" t="str">
        <f ca="1">IF(YEAR(Table1[[#This Row],[Joining Date]])=YEAR(TODAY()),"Yes","No")</f>
        <v>No</v>
      </c>
      <c r="S2032" t="str">
        <f ca="1">IF(Table1[[#This Row],[Experience]]&gt;5,"Yes","No")</f>
        <v>No</v>
      </c>
      <c r="T2032" t="str">
        <f>TEXT(Table1[[#This Row],[Joining Date]],"mmmm")</f>
        <v>August</v>
      </c>
      <c r="U2032" t="str">
        <f>TEXT(Table1[[#This Row],[Joining Date]],"yyyy")</f>
        <v>2021</v>
      </c>
      <c r="V2032" s="5">
        <f ca="1">TODAY()-Table1[[#This Row],[Joining Date]]</f>
        <v>1811</v>
      </c>
      <c r="W2032" t="str">
        <f>LEFT(Table1[[#This Row],[Employee Name]],FIND(" ",Table1[[#This Row],[Employee Name]])-1)</f>
        <v>Neha</v>
      </c>
      <c r="X2032" t="str">
        <f>RIGHT(Table1[[#This Row],[Employee Name]],LEN(Table1[[#This Row],[Employee Name]])-FIND(" ",Table1[[#This Row],[Employee Name]]))</f>
        <v>Kulkarni</v>
      </c>
      <c r="Y2032" t="str">
        <f>Table1[[#This Row],[Department]]&amp;"-"&amp;Table1[[#This Row],[Employee ID]]</f>
        <v>Support-E00697</v>
      </c>
      <c r="Z2032" t="str">
        <f>LEFT(Table1[[#This Row],[Department]],3)</f>
        <v>Sup</v>
      </c>
      <c r="AA2032" t="str">
        <f>_xlfn.XLOOKUP(Table1[[#This Row],[Manager ID]],MANAGERS!A:A,MANAGERS!B:B)</f>
        <v>Manager_8</v>
      </c>
      <c r="AB2032" t="str" cm="1">
        <f t="array" ref="AB2032">_xlfn.XLOOKUP(Table1[[#This Row],[Manager ID]],Table2[[#All],[Manager ID]],Table2[[#All],[Department Head]])</f>
        <v>Sales</v>
      </c>
      <c r="AC2032" s="2">
        <f>_xlfn.XLOOKUP(Table1[[#This Row],[City]],L:L,O:O)</f>
        <v>0.23674293405114402</v>
      </c>
      <c r="AD2032" t="str" cm="1">
        <f t="array" ref="AD2032">_xlfn.IFS(Table1[[#This Row],[Performance Score]]&gt;=90,"Excellent",Table1[[#This Row],[Performance Score]]&gt;=75,"Good",Table1[[#This Row],[Performance Score]]&gt;=60,"Average",Table1[[#This Row],[Performance Score]]&lt;=60,"Need Improvement")</f>
        <v>Good</v>
      </c>
      <c r="AE2032" t="str">
        <f>IF(AND(Table1[[#This Row],[Attendance %]]&gt;=80,(Table1[[#This Row],[Performance Score]]&gt;=80)),"Eligible","Not Eligible")</f>
        <v>Not Eligible</v>
      </c>
      <c r="AF2032" t="str">
        <f>IF(Table1[[#This Row],[Performance Score]]&gt;=80,"High Performer","Low Performer")</f>
        <v>High Performer</v>
      </c>
      <c r="AG2032" t="str" cm="1">
        <f t="array" aca="1" ref="AG2032" ca="1">_xlfn.IFS(Table1[[#This Row],[Experience]]&lt;=3,"Junior",Table1[[#This Row],[Experience]]&lt;=7,"Mid Level",Table1[[#This Row],[Experience]]&gt;=7,"Senior")</f>
        <v>Mid Level</v>
      </c>
      <c r="AH2032" t="str">
        <f>IF(Table1[[#This Row],[Attendance %]]&gt;75,"OK","Below 75")</f>
        <v>Below 75</v>
      </c>
      <c r="AI2032" t="b">
        <f>ISBLANK(Table1[[#This Row],[Employee ID]])</f>
        <v>0</v>
      </c>
      <c r="AJ2032" t="b">
        <f>ISNUMBER(Table1[[#This Row],[Total Salary  ]])</f>
        <v>1</v>
      </c>
      <c r="AK2032" t="str">
        <f>IFERROR(_xlfn.XLOOKUP(Table1[[#This Row],[Manager ID]],MANAGERS!A:A,MANAGERS!B:B),"Not Found")</f>
        <v>Manager_8</v>
      </c>
    </row>
    <row r="2033" spans="1:37" x14ac:dyDescent="0.2">
      <c r="A2033" t="s">
        <v>1617</v>
      </c>
      <c r="B2033" t="s">
        <v>77</v>
      </c>
      <c r="C2033" t="s">
        <v>21</v>
      </c>
      <c r="D2033" t="s">
        <v>81</v>
      </c>
      <c r="E2033" t="s">
        <v>30</v>
      </c>
      <c r="F2033" s="1">
        <v>45017</v>
      </c>
      <c r="G2033" s="1">
        <v>33165</v>
      </c>
      <c r="H2033">
        <v>94540</v>
      </c>
      <c r="I2033">
        <v>5228</v>
      </c>
      <c r="J2033">
        <v>76</v>
      </c>
      <c r="K2033">
        <v>58</v>
      </c>
      <c r="L2033" t="s">
        <v>34</v>
      </c>
      <c r="M2033">
        <v>106</v>
      </c>
      <c r="N2033">
        <f>Table1[[#This Row],[Basic Salary]]+Table1[[#This Row],[Bonus]]</f>
        <v>99768</v>
      </c>
      <c r="O2033" s="2">
        <f>Table1[[#This Row],[Bonus]]/Table1[[#This Row],[Basic Salary]]</f>
        <v>5.5299344192934211E-2</v>
      </c>
      <c r="P2033">
        <f ca="1">DATEDIF(Table1[[#This Row],[Date of Birth]],TODAY(),"Y")</f>
        <v>35</v>
      </c>
      <c r="Q2033">
        <f ca="1">DATEDIF(Table1[[#This Row],[Joining Date]],TODAY(),"Y")</f>
        <v>3</v>
      </c>
      <c r="R2033" t="str">
        <f ca="1">IF(YEAR(Table1[[#This Row],[Joining Date]])=YEAR(TODAY()),"Yes","No")</f>
        <v>No</v>
      </c>
      <c r="S2033" t="str">
        <f ca="1">IF(Table1[[#This Row],[Experience]]&gt;5,"Yes","No")</f>
        <v>No</v>
      </c>
      <c r="T2033" t="str">
        <f>TEXT(Table1[[#This Row],[Joining Date]],"mmmm")</f>
        <v>April</v>
      </c>
      <c r="U2033" t="str">
        <f>TEXT(Table1[[#This Row],[Joining Date]],"yyyy")</f>
        <v>2023</v>
      </c>
      <c r="V2033" s="5">
        <f ca="1">TODAY()-Table1[[#This Row],[Joining Date]]</f>
        <v>1222</v>
      </c>
      <c r="W2033" t="str">
        <f>LEFT(Table1[[#This Row],[Employee Name]],FIND(" ",Table1[[#This Row],[Employee Name]])-1)</f>
        <v>Rohan</v>
      </c>
      <c r="X2033" t="str">
        <f>RIGHT(Table1[[#This Row],[Employee Name]],LEN(Table1[[#This Row],[Employee Name]])-FIND(" ",Table1[[#This Row],[Employee Name]]))</f>
        <v>Gupta</v>
      </c>
      <c r="Y2033" t="str">
        <f>Table1[[#This Row],[Department]]&amp;"-"&amp;Table1[[#This Row],[Employee ID]]</f>
        <v>Sales-E01561</v>
      </c>
      <c r="Z2033" t="str">
        <f>LEFT(Table1[[#This Row],[Department]],3)</f>
        <v>Sal</v>
      </c>
      <c r="AA2033" t="str">
        <f>_xlfn.XLOOKUP(Table1[[#This Row],[Manager ID]],MANAGERS!A:A,MANAGERS!B:B)</f>
        <v>Manager_6</v>
      </c>
      <c r="AB2033" t="str" cm="1">
        <f t="array" ref="AB2033">_xlfn.XLOOKUP(Table1[[#This Row],[Manager ID]],Table2[[#All],[Manager ID]],Table2[[#All],[Department Head]])</f>
        <v>HR</v>
      </c>
      <c r="AC2033" s="2">
        <f>_xlfn.XLOOKUP(Table1[[#This Row],[City]],L:L,O:O)</f>
        <v>0.24030340748661314</v>
      </c>
      <c r="AD2033" t="str" cm="1">
        <f t="array" ref="AD2033">_xlfn.IFS(Table1[[#This Row],[Performance Score]]&gt;=90,"Excellent",Table1[[#This Row],[Performance Score]]&gt;=75,"Good",Table1[[#This Row],[Performance Score]]&gt;=60,"Average",Table1[[#This Row],[Performance Score]]&lt;=60,"Need Improvement")</f>
        <v>Need Improvement</v>
      </c>
      <c r="AE2033" t="str">
        <f>IF(AND(Table1[[#This Row],[Attendance %]]&gt;=80,(Table1[[#This Row],[Performance Score]]&gt;=80)),"Eligible","Not Eligible")</f>
        <v>Not Eligible</v>
      </c>
      <c r="AF2033" t="str">
        <f>IF(Table1[[#This Row],[Performance Score]]&gt;=80,"High Performer","Low Performer")</f>
        <v>Low Performer</v>
      </c>
      <c r="AG2033" t="str" cm="1">
        <f t="array" aca="1" ref="AG2033" ca="1">_xlfn.IFS(Table1[[#This Row],[Experience]]&lt;=3,"Junior",Table1[[#This Row],[Experience]]&lt;=7,"Mid Level",Table1[[#This Row],[Experience]]&gt;=7,"Senior")</f>
        <v>Junior</v>
      </c>
      <c r="AH2033" t="str">
        <f>IF(Table1[[#This Row],[Attendance %]]&gt;75,"OK","Below 75")</f>
        <v>OK</v>
      </c>
      <c r="AI2033" t="b">
        <f>ISBLANK(Table1[[#This Row],[Employee ID]])</f>
        <v>0</v>
      </c>
      <c r="AJ2033" t="b">
        <f>ISNUMBER(Table1[[#This Row],[Total Salary  ]])</f>
        <v>1</v>
      </c>
      <c r="AK2033" t="str">
        <f>IFERROR(_xlfn.XLOOKUP(Table1[[#This Row],[Manager ID]],MANAGERS!A:A,MANAGERS!B:B),"Not Found")</f>
        <v>Manager_6</v>
      </c>
    </row>
    <row r="2034" spans="1:37" x14ac:dyDescent="0.2">
      <c r="A2034" t="s">
        <v>3985</v>
      </c>
      <c r="B2034" t="s">
        <v>48</v>
      </c>
      <c r="C2034" t="s">
        <v>15</v>
      </c>
      <c r="D2034" t="s">
        <v>81</v>
      </c>
      <c r="E2034" t="s">
        <v>22</v>
      </c>
      <c r="F2034" s="1">
        <v>44017</v>
      </c>
      <c r="G2034" s="1">
        <v>33109</v>
      </c>
      <c r="H2034">
        <v>90093</v>
      </c>
      <c r="I2034">
        <v>9664</v>
      </c>
      <c r="J2034">
        <v>69</v>
      </c>
      <c r="K2034">
        <v>55</v>
      </c>
      <c r="L2034" t="s">
        <v>31</v>
      </c>
      <c r="M2034">
        <v>105</v>
      </c>
      <c r="N2034">
        <f>Table1[[#This Row],[Basic Salary]]+Table1[[#This Row],[Bonus]]</f>
        <v>99757</v>
      </c>
      <c r="O2034" s="2">
        <f>Table1[[#This Row],[Bonus]]/Table1[[#This Row],[Basic Salary]]</f>
        <v>0.10726693527799053</v>
      </c>
      <c r="P2034">
        <f ca="1">DATEDIF(Table1[[#This Row],[Date of Birth]],TODAY(),"Y")</f>
        <v>35</v>
      </c>
      <c r="Q2034">
        <f ca="1">DATEDIF(Table1[[#This Row],[Joining Date]],TODAY(),"Y")</f>
        <v>6</v>
      </c>
      <c r="R2034" t="str">
        <f ca="1">IF(YEAR(Table1[[#This Row],[Joining Date]])=YEAR(TODAY()),"Yes","No")</f>
        <v>No</v>
      </c>
      <c r="S2034" t="str">
        <f ca="1">IF(Table1[[#This Row],[Experience]]&gt;5,"Yes","No")</f>
        <v>Yes</v>
      </c>
      <c r="T2034" t="str">
        <f>TEXT(Table1[[#This Row],[Joining Date]],"mmmm")</f>
        <v>July</v>
      </c>
      <c r="U2034" t="str">
        <f>TEXT(Table1[[#This Row],[Joining Date]],"yyyy")</f>
        <v>2020</v>
      </c>
      <c r="V2034" s="5">
        <f ca="1">TODAY()-Table1[[#This Row],[Joining Date]]</f>
        <v>2222</v>
      </c>
      <c r="W2034" t="str">
        <f>LEFT(Table1[[#This Row],[Employee Name]],FIND(" ",Table1[[#This Row],[Employee Name]])-1)</f>
        <v>Aditya</v>
      </c>
      <c r="X2034" t="str">
        <f>RIGHT(Table1[[#This Row],[Employee Name]],LEN(Table1[[#This Row],[Employee Name]])-FIND(" ",Table1[[#This Row],[Employee Name]]))</f>
        <v>Kapoor</v>
      </c>
      <c r="Y2034" t="str">
        <f>Table1[[#This Row],[Department]]&amp;"-"&amp;Table1[[#This Row],[Employee ID]]</f>
        <v>Sales-E03929</v>
      </c>
      <c r="Z2034" t="str">
        <f>LEFT(Table1[[#This Row],[Department]],3)</f>
        <v>Sal</v>
      </c>
      <c r="AA2034" t="str">
        <f>_xlfn.XLOOKUP(Table1[[#This Row],[Manager ID]],MANAGERS!A:A,MANAGERS!B:B)</f>
        <v>Manager_5</v>
      </c>
      <c r="AB2034" t="str" cm="1">
        <f t="array" ref="AB2034">_xlfn.XLOOKUP(Table1[[#This Row],[Manager ID]],Table2[[#All],[Manager ID]],Table2[[#All],[Department Head]])</f>
        <v>Sales</v>
      </c>
      <c r="AC2034" s="2">
        <f>_xlfn.XLOOKUP(Table1[[#This Row],[City]],L:L,O:O)</f>
        <v>0.241864189087755</v>
      </c>
      <c r="AD2034" t="str" cm="1">
        <f t="array" ref="AD2034">_xlfn.IFS(Table1[[#This Row],[Performance Score]]&gt;=90,"Excellent",Table1[[#This Row],[Performance Score]]&gt;=75,"Good",Table1[[#This Row],[Performance Score]]&gt;=60,"Average",Table1[[#This Row],[Performance Score]]&lt;=60,"Need Improvement")</f>
        <v>Need Improvement</v>
      </c>
      <c r="AE2034" t="str">
        <f>IF(AND(Table1[[#This Row],[Attendance %]]&gt;=80,(Table1[[#This Row],[Performance Score]]&gt;=80)),"Eligible","Not Eligible")</f>
        <v>Not Eligible</v>
      </c>
      <c r="AF2034" t="str">
        <f>IF(Table1[[#This Row],[Performance Score]]&gt;=80,"High Performer","Low Performer")</f>
        <v>Low Performer</v>
      </c>
      <c r="AG2034" t="str" cm="1">
        <f t="array" aca="1" ref="AG2034" ca="1">_xlfn.IFS(Table1[[#This Row],[Experience]]&lt;=3,"Junior",Table1[[#This Row],[Experience]]&lt;=7,"Mid Level",Table1[[#This Row],[Experience]]&gt;=7,"Senior")</f>
        <v>Mid Level</v>
      </c>
      <c r="AH2034" t="str">
        <f>IF(Table1[[#This Row],[Attendance %]]&gt;75,"OK","Below 75")</f>
        <v>Below 75</v>
      </c>
      <c r="AI2034" t="b">
        <f>ISBLANK(Table1[[#This Row],[Employee ID]])</f>
        <v>0</v>
      </c>
      <c r="AJ2034" t="b">
        <f>ISNUMBER(Table1[[#This Row],[Total Salary  ]])</f>
        <v>1</v>
      </c>
      <c r="AK2034" t="str">
        <f>IFERROR(_xlfn.XLOOKUP(Table1[[#This Row],[Manager ID]],MANAGERS!A:A,MANAGERS!B:B),"Not Found")</f>
        <v>Manager_5</v>
      </c>
    </row>
    <row r="2035" spans="1:37" x14ac:dyDescent="0.2">
      <c r="A2035" t="s">
        <v>3618</v>
      </c>
      <c r="B2035" t="s">
        <v>77</v>
      </c>
      <c r="C2035" t="s">
        <v>21</v>
      </c>
      <c r="D2035" t="s">
        <v>46</v>
      </c>
      <c r="E2035" t="s">
        <v>51</v>
      </c>
      <c r="F2035" s="1">
        <v>42954</v>
      </c>
      <c r="G2035" s="1">
        <v>37987</v>
      </c>
      <c r="H2035">
        <v>73188</v>
      </c>
      <c r="I2035">
        <v>26565</v>
      </c>
      <c r="J2035">
        <v>63</v>
      </c>
      <c r="K2035">
        <v>100</v>
      </c>
      <c r="L2035" t="s">
        <v>23</v>
      </c>
      <c r="M2035">
        <v>111</v>
      </c>
      <c r="N2035">
        <f>Table1[[#This Row],[Basic Salary]]+Table1[[#This Row],[Bonus]]</f>
        <v>99753</v>
      </c>
      <c r="O2035" s="2">
        <f>Table1[[#This Row],[Bonus]]/Table1[[#This Row],[Basic Salary]]</f>
        <v>0.36296933923594032</v>
      </c>
      <c r="P2035">
        <f ca="1">DATEDIF(Table1[[#This Row],[Date of Birth]],TODAY(),"Y")</f>
        <v>22</v>
      </c>
      <c r="Q2035">
        <f ca="1">DATEDIF(Table1[[#This Row],[Joining Date]],TODAY(),"Y")</f>
        <v>8</v>
      </c>
      <c r="R2035" t="str">
        <f ca="1">IF(YEAR(Table1[[#This Row],[Joining Date]])=YEAR(TODAY()),"Yes","No")</f>
        <v>No</v>
      </c>
      <c r="S2035" t="str">
        <f ca="1">IF(Table1[[#This Row],[Experience]]&gt;5,"Yes","No")</f>
        <v>Yes</v>
      </c>
      <c r="T2035" t="str">
        <f>TEXT(Table1[[#This Row],[Joining Date]],"mmmm")</f>
        <v>August</v>
      </c>
      <c r="U2035" t="str">
        <f>TEXT(Table1[[#This Row],[Joining Date]],"yyyy")</f>
        <v>2017</v>
      </c>
      <c r="V2035" s="5">
        <f ca="1">TODAY()-Table1[[#This Row],[Joining Date]]</f>
        <v>3285</v>
      </c>
      <c r="W2035" t="str">
        <f>LEFT(Table1[[#This Row],[Employee Name]],FIND(" ",Table1[[#This Row],[Employee Name]])-1)</f>
        <v>Rohan</v>
      </c>
      <c r="X2035" t="str">
        <f>RIGHT(Table1[[#This Row],[Employee Name]],LEN(Table1[[#This Row],[Employee Name]])-FIND(" ",Table1[[#This Row],[Employee Name]]))</f>
        <v>Gupta</v>
      </c>
      <c r="Y2035" t="str">
        <f>Table1[[#This Row],[Department]]&amp;"-"&amp;Table1[[#This Row],[Employee ID]]</f>
        <v>Support-E03562</v>
      </c>
      <c r="Z2035" t="str">
        <f>LEFT(Table1[[#This Row],[Department]],3)</f>
        <v>Sup</v>
      </c>
      <c r="AA2035" t="str">
        <f>_xlfn.XLOOKUP(Table1[[#This Row],[Manager ID]],MANAGERS!A:A,MANAGERS!B:B)</f>
        <v>Manager_11</v>
      </c>
      <c r="AB2035" t="str" cm="1">
        <f t="array" ref="AB2035">_xlfn.XLOOKUP(Table1[[#This Row],[Manager ID]],Table2[[#All],[Manager ID]],Table2[[#All],[Department Head]])</f>
        <v>Marketing</v>
      </c>
      <c r="AC2035" s="2">
        <f>_xlfn.XLOOKUP(Table1[[#This Row],[City]],L:L,O:O)</f>
        <v>0.23486488519629886</v>
      </c>
      <c r="AD2035" t="str" cm="1">
        <f t="array" ref="AD2035">_xlfn.IFS(Table1[[#This Row],[Performance Score]]&gt;=90,"Excellent",Table1[[#This Row],[Performance Score]]&gt;=75,"Good",Table1[[#This Row],[Performance Score]]&gt;=60,"Average",Table1[[#This Row],[Performance Score]]&lt;=60,"Need Improvement")</f>
        <v>Excellent</v>
      </c>
      <c r="AE2035" t="str">
        <f>IF(AND(Table1[[#This Row],[Attendance %]]&gt;=80,(Table1[[#This Row],[Performance Score]]&gt;=80)),"Eligible","Not Eligible")</f>
        <v>Not Eligible</v>
      </c>
      <c r="AF2035" t="str">
        <f>IF(Table1[[#This Row],[Performance Score]]&gt;=80,"High Performer","Low Performer")</f>
        <v>High Performer</v>
      </c>
      <c r="AG2035" t="str" cm="1">
        <f t="array" aca="1" ref="AG2035" ca="1">_xlfn.IFS(Table1[[#This Row],[Experience]]&lt;=3,"Junior",Table1[[#This Row],[Experience]]&lt;=7,"Mid Level",Table1[[#This Row],[Experience]]&gt;=7,"Senior")</f>
        <v>Senior</v>
      </c>
      <c r="AH2035" t="str">
        <f>IF(Table1[[#This Row],[Attendance %]]&gt;75,"OK","Below 75")</f>
        <v>Below 75</v>
      </c>
      <c r="AI2035" t="b">
        <f>ISBLANK(Table1[[#This Row],[Employee ID]])</f>
        <v>0</v>
      </c>
      <c r="AJ2035" t="b">
        <f>ISNUMBER(Table1[[#This Row],[Total Salary  ]])</f>
        <v>1</v>
      </c>
      <c r="AK2035" t="str">
        <f>IFERROR(_xlfn.XLOOKUP(Table1[[#This Row],[Manager ID]],MANAGERS!A:A,MANAGERS!B:B),"Not Found")</f>
        <v>Manager_11</v>
      </c>
    </row>
    <row r="2036" spans="1:37" x14ac:dyDescent="0.2">
      <c r="A2036" t="s">
        <v>4050</v>
      </c>
      <c r="B2036" t="s">
        <v>69</v>
      </c>
      <c r="C2036" t="s">
        <v>21</v>
      </c>
      <c r="D2036" t="s">
        <v>81</v>
      </c>
      <c r="E2036" t="s">
        <v>30</v>
      </c>
      <c r="F2036" s="1">
        <v>44481</v>
      </c>
      <c r="G2036" s="1">
        <v>40667</v>
      </c>
      <c r="H2036">
        <v>71444</v>
      </c>
      <c r="I2036">
        <v>28306</v>
      </c>
      <c r="J2036">
        <v>99</v>
      </c>
      <c r="K2036">
        <v>62</v>
      </c>
      <c r="L2036" t="s">
        <v>34</v>
      </c>
      <c r="M2036">
        <v>115</v>
      </c>
      <c r="N2036">
        <f>Table1[[#This Row],[Basic Salary]]+Table1[[#This Row],[Bonus]]</f>
        <v>99750</v>
      </c>
      <c r="O2036" s="2">
        <f>Table1[[#This Row],[Bonus]]/Table1[[#This Row],[Basic Salary]]</f>
        <v>0.39619842114103354</v>
      </c>
      <c r="P2036">
        <f ca="1">DATEDIF(Table1[[#This Row],[Date of Birth]],TODAY(),"Y")</f>
        <v>15</v>
      </c>
      <c r="Q2036">
        <f ca="1">DATEDIF(Table1[[#This Row],[Joining Date]],TODAY(),"Y")</f>
        <v>4</v>
      </c>
      <c r="R2036" t="str">
        <f ca="1">IF(YEAR(Table1[[#This Row],[Joining Date]])=YEAR(TODAY()),"Yes","No")</f>
        <v>No</v>
      </c>
      <c r="S2036" t="str">
        <f ca="1">IF(Table1[[#This Row],[Experience]]&gt;5,"Yes","No")</f>
        <v>No</v>
      </c>
      <c r="T2036" t="str">
        <f>TEXT(Table1[[#This Row],[Joining Date]],"mmmm")</f>
        <v>October</v>
      </c>
      <c r="U2036" t="str">
        <f>TEXT(Table1[[#This Row],[Joining Date]],"yyyy")</f>
        <v>2021</v>
      </c>
      <c r="V2036" s="5">
        <f ca="1">TODAY()-Table1[[#This Row],[Joining Date]]</f>
        <v>1758</v>
      </c>
      <c r="W2036" t="str">
        <f>LEFT(Table1[[#This Row],[Employee Name]],FIND(" ",Table1[[#This Row],[Employee Name]])-1)</f>
        <v>Neha</v>
      </c>
      <c r="X2036" t="str">
        <f>RIGHT(Table1[[#This Row],[Employee Name]],LEN(Table1[[#This Row],[Employee Name]])-FIND(" ",Table1[[#This Row],[Employee Name]]))</f>
        <v>Kulkarni</v>
      </c>
      <c r="Y2036" t="str">
        <f>Table1[[#This Row],[Department]]&amp;"-"&amp;Table1[[#This Row],[Employee ID]]</f>
        <v>Sales-E03994</v>
      </c>
      <c r="Z2036" t="str">
        <f>LEFT(Table1[[#This Row],[Department]],3)</f>
        <v>Sal</v>
      </c>
      <c r="AA2036" t="str">
        <f>_xlfn.XLOOKUP(Table1[[#This Row],[Manager ID]],MANAGERS!A:A,MANAGERS!B:B)</f>
        <v>Manager_15</v>
      </c>
      <c r="AB2036" t="str" cm="1">
        <f t="array" ref="AB2036">_xlfn.XLOOKUP(Table1[[#This Row],[Manager ID]],Table2[[#All],[Manager ID]],Table2[[#All],[Department Head]])</f>
        <v>Support</v>
      </c>
      <c r="AC2036" s="2">
        <f>_xlfn.XLOOKUP(Table1[[#This Row],[City]],L:L,O:O)</f>
        <v>0.24030340748661314</v>
      </c>
      <c r="AD2036" t="str" cm="1">
        <f t="array" ref="AD2036">_xlfn.IFS(Table1[[#This Row],[Performance Score]]&gt;=90,"Excellent",Table1[[#This Row],[Performance Score]]&gt;=75,"Good",Table1[[#This Row],[Performance Score]]&gt;=60,"Average",Table1[[#This Row],[Performance Score]]&lt;=60,"Need Improvement")</f>
        <v>Average</v>
      </c>
      <c r="AE2036" t="str">
        <f>IF(AND(Table1[[#This Row],[Attendance %]]&gt;=80,(Table1[[#This Row],[Performance Score]]&gt;=80)),"Eligible","Not Eligible")</f>
        <v>Not Eligible</v>
      </c>
      <c r="AF2036" t="str">
        <f>IF(Table1[[#This Row],[Performance Score]]&gt;=80,"High Performer","Low Performer")</f>
        <v>Low Performer</v>
      </c>
      <c r="AG2036" t="str" cm="1">
        <f t="array" aca="1" ref="AG2036" ca="1">_xlfn.IFS(Table1[[#This Row],[Experience]]&lt;=3,"Junior",Table1[[#This Row],[Experience]]&lt;=7,"Mid Level",Table1[[#This Row],[Experience]]&gt;=7,"Senior")</f>
        <v>Mid Level</v>
      </c>
      <c r="AH2036" t="str">
        <f>IF(Table1[[#This Row],[Attendance %]]&gt;75,"OK","Below 75")</f>
        <v>OK</v>
      </c>
      <c r="AI2036" t="b">
        <f>ISBLANK(Table1[[#This Row],[Employee ID]])</f>
        <v>0</v>
      </c>
      <c r="AJ2036" t="b">
        <f>ISNUMBER(Table1[[#This Row],[Total Salary  ]])</f>
        <v>1</v>
      </c>
      <c r="AK2036" t="str">
        <f>IFERROR(_xlfn.XLOOKUP(Table1[[#This Row],[Manager ID]],MANAGERS!A:A,MANAGERS!B:B),"Not Found")</f>
        <v>Manager_15</v>
      </c>
    </row>
    <row r="2037" spans="1:37" x14ac:dyDescent="0.2">
      <c r="A2037" t="s">
        <v>1036</v>
      </c>
      <c r="B2037" t="s">
        <v>62</v>
      </c>
      <c r="C2037" t="s">
        <v>21</v>
      </c>
      <c r="D2037" t="s">
        <v>25</v>
      </c>
      <c r="E2037" t="s">
        <v>17</v>
      </c>
      <c r="F2037" s="1">
        <v>42555</v>
      </c>
      <c r="G2037" s="1">
        <v>32465</v>
      </c>
      <c r="H2037">
        <v>88762</v>
      </c>
      <c r="I2037">
        <v>10963</v>
      </c>
      <c r="J2037">
        <v>92</v>
      </c>
      <c r="K2037">
        <v>100</v>
      </c>
      <c r="L2037" t="s">
        <v>53</v>
      </c>
      <c r="M2037">
        <v>115</v>
      </c>
      <c r="N2037">
        <f>Table1[[#This Row],[Basic Salary]]+Table1[[#This Row],[Bonus]]</f>
        <v>99725</v>
      </c>
      <c r="O2037" s="2">
        <f>Table1[[#This Row],[Bonus]]/Table1[[#This Row],[Basic Salary]]</f>
        <v>0.12351006061152295</v>
      </c>
      <c r="P2037">
        <f ca="1">DATEDIF(Table1[[#This Row],[Date of Birth]],TODAY(),"Y")</f>
        <v>37</v>
      </c>
      <c r="Q2037">
        <f ca="1">DATEDIF(Table1[[#This Row],[Joining Date]],TODAY(),"Y")</f>
        <v>10</v>
      </c>
      <c r="R2037" t="str">
        <f ca="1">IF(YEAR(Table1[[#This Row],[Joining Date]])=YEAR(TODAY()),"Yes","No")</f>
        <v>No</v>
      </c>
      <c r="S2037" t="str">
        <f ca="1">IF(Table1[[#This Row],[Experience]]&gt;5,"Yes","No")</f>
        <v>Yes</v>
      </c>
      <c r="T2037" t="str">
        <f>TEXT(Table1[[#This Row],[Joining Date]],"mmmm")</f>
        <v>July</v>
      </c>
      <c r="U2037" t="str">
        <f>TEXT(Table1[[#This Row],[Joining Date]],"yyyy")</f>
        <v>2016</v>
      </c>
      <c r="V2037" s="5">
        <f ca="1">TODAY()-Table1[[#This Row],[Joining Date]]</f>
        <v>3684</v>
      </c>
      <c r="W2037" t="str">
        <f>LEFT(Table1[[#This Row],[Employee Name]],FIND(" ",Table1[[#This Row],[Employee Name]])-1)</f>
        <v>Kavya</v>
      </c>
      <c r="X2037" t="str">
        <f>RIGHT(Table1[[#This Row],[Employee Name]],LEN(Table1[[#This Row],[Employee Name]])-FIND(" ",Table1[[#This Row],[Employee Name]]))</f>
        <v>Nair</v>
      </c>
      <c r="Y2037" t="str">
        <f>Table1[[#This Row],[Department]]&amp;"-"&amp;Table1[[#This Row],[Employee ID]]</f>
        <v>Finance-E00980</v>
      </c>
      <c r="Z2037" t="str">
        <f>LEFT(Table1[[#This Row],[Department]],3)</f>
        <v>Fin</v>
      </c>
      <c r="AA2037" t="str">
        <f>_xlfn.XLOOKUP(Table1[[#This Row],[Manager ID]],MANAGERS!A:A,MANAGERS!B:B)</f>
        <v>Manager_15</v>
      </c>
      <c r="AB2037" t="str" cm="1">
        <f t="array" ref="AB2037">_xlfn.XLOOKUP(Table1[[#This Row],[Manager ID]],Table2[[#All],[Manager ID]],Table2[[#All],[Department Head]])</f>
        <v>Support</v>
      </c>
      <c r="AC2037" s="2">
        <f>_xlfn.XLOOKUP(Table1[[#This Row],[City]],L:L,O:O)</f>
        <v>0.23685887225230964</v>
      </c>
      <c r="AD2037" t="str" cm="1">
        <f t="array" ref="AD2037">_xlfn.IFS(Table1[[#This Row],[Performance Score]]&gt;=90,"Excellent",Table1[[#This Row],[Performance Score]]&gt;=75,"Good",Table1[[#This Row],[Performance Score]]&gt;=60,"Average",Table1[[#This Row],[Performance Score]]&lt;=60,"Need Improvement")</f>
        <v>Excellent</v>
      </c>
      <c r="AE2037" t="str">
        <f>IF(AND(Table1[[#This Row],[Attendance %]]&gt;=80,(Table1[[#This Row],[Performance Score]]&gt;=80)),"Eligible","Not Eligible")</f>
        <v>Eligible</v>
      </c>
      <c r="AF2037" t="str">
        <f>IF(Table1[[#This Row],[Performance Score]]&gt;=80,"High Performer","Low Performer")</f>
        <v>High Performer</v>
      </c>
      <c r="AG2037" t="str" cm="1">
        <f t="array" aca="1" ref="AG2037" ca="1">_xlfn.IFS(Table1[[#This Row],[Experience]]&lt;=3,"Junior",Table1[[#This Row],[Experience]]&lt;=7,"Mid Level",Table1[[#This Row],[Experience]]&gt;=7,"Senior")</f>
        <v>Senior</v>
      </c>
      <c r="AH2037" t="str">
        <f>IF(Table1[[#This Row],[Attendance %]]&gt;75,"OK","Below 75")</f>
        <v>OK</v>
      </c>
      <c r="AI2037" t="b">
        <f>ISBLANK(Table1[[#This Row],[Employee ID]])</f>
        <v>0</v>
      </c>
      <c r="AJ2037" t="b">
        <f>ISNUMBER(Table1[[#This Row],[Total Salary  ]])</f>
        <v>1</v>
      </c>
      <c r="AK2037" t="str">
        <f>IFERROR(_xlfn.XLOOKUP(Table1[[#This Row],[Manager ID]],MANAGERS!A:A,MANAGERS!B:B),"Not Found")</f>
        <v>Manager_15</v>
      </c>
    </row>
    <row r="2038" spans="1:37" x14ac:dyDescent="0.2">
      <c r="A2038" t="s">
        <v>4018</v>
      </c>
      <c r="B2038" t="s">
        <v>89</v>
      </c>
      <c r="C2038" t="s">
        <v>15</v>
      </c>
      <c r="D2038" t="s">
        <v>33</v>
      </c>
      <c r="E2038" t="s">
        <v>30</v>
      </c>
      <c r="F2038" s="1">
        <v>44310</v>
      </c>
      <c r="G2038" s="1">
        <v>38209</v>
      </c>
      <c r="H2038">
        <v>79319</v>
      </c>
      <c r="I2038">
        <v>20401</v>
      </c>
      <c r="J2038">
        <v>65</v>
      </c>
      <c r="K2038">
        <v>47</v>
      </c>
      <c r="L2038" t="s">
        <v>34</v>
      </c>
      <c r="M2038">
        <v>101</v>
      </c>
      <c r="N2038">
        <f>Table1[[#This Row],[Basic Salary]]+Table1[[#This Row],[Bonus]]</f>
        <v>99720</v>
      </c>
      <c r="O2038" s="2">
        <f>Table1[[#This Row],[Bonus]]/Table1[[#This Row],[Basic Salary]]</f>
        <v>0.25720193144139486</v>
      </c>
      <c r="P2038">
        <f ca="1">DATEDIF(Table1[[#This Row],[Date of Birth]],TODAY(),"Y")</f>
        <v>21</v>
      </c>
      <c r="Q2038">
        <f ca="1">DATEDIF(Table1[[#This Row],[Joining Date]],TODAY(),"Y")</f>
        <v>5</v>
      </c>
      <c r="R2038" t="str">
        <f ca="1">IF(YEAR(Table1[[#This Row],[Joining Date]])=YEAR(TODAY()),"Yes","No")</f>
        <v>No</v>
      </c>
      <c r="S2038" t="str">
        <f ca="1">IF(Table1[[#This Row],[Experience]]&gt;5,"Yes","No")</f>
        <v>No</v>
      </c>
      <c r="T2038" t="str">
        <f>TEXT(Table1[[#This Row],[Joining Date]],"mmmm")</f>
        <v>April</v>
      </c>
      <c r="U2038" t="str">
        <f>TEXT(Table1[[#This Row],[Joining Date]],"yyyy")</f>
        <v>2021</v>
      </c>
      <c r="V2038" s="5">
        <f ca="1">TODAY()-Table1[[#This Row],[Joining Date]]</f>
        <v>1929</v>
      </c>
      <c r="W2038" t="str">
        <f>LEFT(Table1[[#This Row],[Employee Name]],FIND(" ",Table1[[#This Row],[Employee Name]])-1)</f>
        <v>Tarun</v>
      </c>
      <c r="X2038" t="str">
        <f>RIGHT(Table1[[#This Row],[Employee Name]],LEN(Table1[[#This Row],[Employee Name]])-FIND(" ",Table1[[#This Row],[Employee Name]]))</f>
        <v>Verma</v>
      </c>
      <c r="Y2038" t="str">
        <f>Table1[[#This Row],[Department]]&amp;"-"&amp;Table1[[#This Row],[Employee ID]]</f>
        <v>Marketing-E03962</v>
      </c>
      <c r="Z2038" t="str">
        <f>LEFT(Table1[[#This Row],[Department]],3)</f>
        <v>Mar</v>
      </c>
      <c r="AA2038" t="str">
        <f>_xlfn.XLOOKUP(Table1[[#This Row],[Manager ID]],MANAGERS!A:A,MANAGERS!B:B)</f>
        <v>Manager_1</v>
      </c>
      <c r="AB2038" t="str" cm="1">
        <f t="array" ref="AB2038">_xlfn.XLOOKUP(Table1[[#This Row],[Manager ID]],Table2[[#All],[Manager ID]],Table2[[#All],[Department Head]])</f>
        <v>Support</v>
      </c>
      <c r="AC2038" s="2">
        <f>_xlfn.XLOOKUP(Table1[[#This Row],[City]],L:L,O:O)</f>
        <v>0.24030340748661314</v>
      </c>
      <c r="AD2038" t="str" cm="1">
        <f t="array" ref="AD2038">_xlfn.IFS(Table1[[#This Row],[Performance Score]]&gt;=90,"Excellent",Table1[[#This Row],[Performance Score]]&gt;=75,"Good",Table1[[#This Row],[Performance Score]]&gt;=60,"Average",Table1[[#This Row],[Performance Score]]&lt;=60,"Need Improvement")</f>
        <v>Need Improvement</v>
      </c>
      <c r="AE2038" t="str">
        <f>IF(AND(Table1[[#This Row],[Attendance %]]&gt;=80,(Table1[[#This Row],[Performance Score]]&gt;=80)),"Eligible","Not Eligible")</f>
        <v>Not Eligible</v>
      </c>
      <c r="AF2038" t="str">
        <f>IF(Table1[[#This Row],[Performance Score]]&gt;=80,"High Performer","Low Performer")</f>
        <v>Low Performer</v>
      </c>
      <c r="AG2038" t="str" cm="1">
        <f t="array" aca="1" ref="AG2038" ca="1">_xlfn.IFS(Table1[[#This Row],[Experience]]&lt;=3,"Junior",Table1[[#This Row],[Experience]]&lt;=7,"Mid Level",Table1[[#This Row],[Experience]]&gt;=7,"Senior")</f>
        <v>Mid Level</v>
      </c>
      <c r="AH2038" t="str">
        <f>IF(Table1[[#This Row],[Attendance %]]&gt;75,"OK","Below 75")</f>
        <v>Below 75</v>
      </c>
      <c r="AI2038" t="b">
        <f>ISBLANK(Table1[[#This Row],[Employee ID]])</f>
        <v>0</v>
      </c>
      <c r="AJ2038" t="b">
        <f>ISNUMBER(Table1[[#This Row],[Total Salary  ]])</f>
        <v>1</v>
      </c>
      <c r="AK2038" t="str">
        <f>IFERROR(_xlfn.XLOOKUP(Table1[[#This Row],[Manager ID]],MANAGERS!A:A,MANAGERS!B:B),"Not Found")</f>
        <v>Manager_1</v>
      </c>
    </row>
    <row r="2039" spans="1:37" x14ac:dyDescent="0.2">
      <c r="A2039" t="s">
        <v>2072</v>
      </c>
      <c r="B2039" t="s">
        <v>42</v>
      </c>
      <c r="C2039" t="s">
        <v>21</v>
      </c>
      <c r="D2039" t="s">
        <v>33</v>
      </c>
      <c r="E2039" t="s">
        <v>17</v>
      </c>
      <c r="F2039" s="1">
        <v>44784</v>
      </c>
      <c r="G2039" s="1">
        <v>31946</v>
      </c>
      <c r="H2039">
        <v>89131</v>
      </c>
      <c r="I2039">
        <v>10561</v>
      </c>
      <c r="J2039">
        <v>61</v>
      </c>
      <c r="K2039">
        <v>52</v>
      </c>
      <c r="L2039" t="s">
        <v>34</v>
      </c>
      <c r="M2039">
        <v>118</v>
      </c>
      <c r="N2039">
        <f>Table1[[#This Row],[Basic Salary]]+Table1[[#This Row],[Bonus]]</f>
        <v>99692</v>
      </c>
      <c r="O2039" s="2">
        <f>Table1[[#This Row],[Bonus]]/Table1[[#This Row],[Basic Salary]]</f>
        <v>0.11848851690208793</v>
      </c>
      <c r="P2039">
        <f ca="1">DATEDIF(Table1[[#This Row],[Date of Birth]],TODAY(),"Y")</f>
        <v>39</v>
      </c>
      <c r="Q2039">
        <f ca="1">DATEDIF(Table1[[#This Row],[Joining Date]],TODAY(),"Y")</f>
        <v>3</v>
      </c>
      <c r="R2039" t="str">
        <f ca="1">IF(YEAR(Table1[[#This Row],[Joining Date]])=YEAR(TODAY()),"Yes","No")</f>
        <v>No</v>
      </c>
      <c r="S2039" t="str">
        <f ca="1">IF(Table1[[#This Row],[Experience]]&gt;5,"Yes","No")</f>
        <v>No</v>
      </c>
      <c r="T2039" t="str">
        <f>TEXT(Table1[[#This Row],[Joining Date]],"mmmm")</f>
        <v>August</v>
      </c>
      <c r="U2039" t="str">
        <f>TEXT(Table1[[#This Row],[Joining Date]],"yyyy")</f>
        <v>2022</v>
      </c>
      <c r="V2039" s="5">
        <f ca="1">TODAY()-Table1[[#This Row],[Joining Date]]</f>
        <v>1455</v>
      </c>
      <c r="W2039" t="str">
        <f>LEFT(Table1[[#This Row],[Employee Name]],FIND(" ",Table1[[#This Row],[Employee Name]])-1)</f>
        <v>Krishna</v>
      </c>
      <c r="X2039" t="str">
        <f>RIGHT(Table1[[#This Row],[Employee Name]],LEN(Table1[[#This Row],[Employee Name]])-FIND(" ",Table1[[#This Row],[Employee Name]]))</f>
        <v>Chaitanya</v>
      </c>
      <c r="Y2039" t="str">
        <f>Table1[[#This Row],[Department]]&amp;"-"&amp;Table1[[#This Row],[Employee ID]]</f>
        <v>Marketing-E02016</v>
      </c>
      <c r="Z2039" t="str">
        <f>LEFT(Table1[[#This Row],[Department]],3)</f>
        <v>Mar</v>
      </c>
      <c r="AA2039" t="str">
        <f>_xlfn.XLOOKUP(Table1[[#This Row],[Manager ID]],MANAGERS!A:A,MANAGERS!B:B)</f>
        <v>Manager_18</v>
      </c>
      <c r="AB2039" t="str" cm="1">
        <f t="array" ref="AB2039">_xlfn.XLOOKUP(Table1[[#This Row],[Manager ID]],Table2[[#All],[Manager ID]],Table2[[#All],[Department Head]])</f>
        <v>Support</v>
      </c>
      <c r="AC2039" s="2">
        <f>_xlfn.XLOOKUP(Table1[[#This Row],[City]],L:L,O:O)</f>
        <v>0.24030340748661314</v>
      </c>
      <c r="AD2039" t="str" cm="1">
        <f t="array" ref="AD2039">_xlfn.IFS(Table1[[#This Row],[Performance Score]]&gt;=90,"Excellent",Table1[[#This Row],[Performance Score]]&gt;=75,"Good",Table1[[#This Row],[Performance Score]]&gt;=60,"Average",Table1[[#This Row],[Performance Score]]&lt;=60,"Need Improvement")</f>
        <v>Need Improvement</v>
      </c>
      <c r="AE2039" t="str">
        <f>IF(AND(Table1[[#This Row],[Attendance %]]&gt;=80,(Table1[[#This Row],[Performance Score]]&gt;=80)),"Eligible","Not Eligible")</f>
        <v>Not Eligible</v>
      </c>
      <c r="AF2039" t="str">
        <f>IF(Table1[[#This Row],[Performance Score]]&gt;=80,"High Performer","Low Performer")</f>
        <v>Low Performer</v>
      </c>
      <c r="AG2039" t="str" cm="1">
        <f t="array" aca="1" ref="AG2039" ca="1">_xlfn.IFS(Table1[[#This Row],[Experience]]&lt;=3,"Junior",Table1[[#This Row],[Experience]]&lt;=7,"Mid Level",Table1[[#This Row],[Experience]]&gt;=7,"Senior")</f>
        <v>Junior</v>
      </c>
      <c r="AH2039" t="str">
        <f>IF(Table1[[#This Row],[Attendance %]]&gt;75,"OK","Below 75")</f>
        <v>Below 75</v>
      </c>
      <c r="AI2039" t="b">
        <f>ISBLANK(Table1[[#This Row],[Employee ID]])</f>
        <v>0</v>
      </c>
      <c r="AJ2039" t="b">
        <f>ISNUMBER(Table1[[#This Row],[Total Salary  ]])</f>
        <v>1</v>
      </c>
      <c r="AK2039" t="str">
        <f>IFERROR(_xlfn.XLOOKUP(Table1[[#This Row],[Manager ID]],MANAGERS!A:A,MANAGERS!B:B),"Not Found")</f>
        <v>Manager_18</v>
      </c>
    </row>
    <row r="2040" spans="1:37" x14ac:dyDescent="0.2">
      <c r="A2040" t="s">
        <v>4831</v>
      </c>
      <c r="B2040" t="s">
        <v>60</v>
      </c>
      <c r="C2040" t="s">
        <v>15</v>
      </c>
      <c r="D2040" t="s">
        <v>16</v>
      </c>
      <c r="E2040" t="s">
        <v>65</v>
      </c>
      <c r="F2040" s="1">
        <v>44754</v>
      </c>
      <c r="G2040" s="1">
        <v>31927</v>
      </c>
      <c r="H2040">
        <v>69858</v>
      </c>
      <c r="I2040">
        <v>29751</v>
      </c>
      <c r="J2040">
        <v>85</v>
      </c>
      <c r="K2040">
        <v>91</v>
      </c>
      <c r="L2040" t="s">
        <v>37</v>
      </c>
      <c r="M2040">
        <v>102</v>
      </c>
      <c r="N2040">
        <f>Table1[[#This Row],[Basic Salary]]+Table1[[#This Row],[Bonus]]</f>
        <v>99609</v>
      </c>
      <c r="O2040" s="2">
        <f>Table1[[#This Row],[Bonus]]/Table1[[#This Row],[Basic Salary]]</f>
        <v>0.42587821008331184</v>
      </c>
      <c r="P2040">
        <f ca="1">DATEDIF(Table1[[#This Row],[Date of Birth]],TODAY(),"Y")</f>
        <v>39</v>
      </c>
      <c r="Q2040">
        <f ca="1">DATEDIF(Table1[[#This Row],[Joining Date]],TODAY(),"Y")</f>
        <v>4</v>
      </c>
      <c r="R2040" t="str">
        <f ca="1">IF(YEAR(Table1[[#This Row],[Joining Date]])=YEAR(TODAY()),"Yes","No")</f>
        <v>No</v>
      </c>
      <c r="S2040" t="str">
        <f ca="1">IF(Table1[[#This Row],[Experience]]&gt;5,"Yes","No")</f>
        <v>No</v>
      </c>
      <c r="T2040" t="str">
        <f>TEXT(Table1[[#This Row],[Joining Date]],"mmmm")</f>
        <v>July</v>
      </c>
      <c r="U2040" t="str">
        <f>TEXT(Table1[[#This Row],[Joining Date]],"yyyy")</f>
        <v>2022</v>
      </c>
      <c r="V2040" s="5">
        <f ca="1">TODAY()-Table1[[#This Row],[Joining Date]]</f>
        <v>1485</v>
      </c>
      <c r="W2040" t="str">
        <f>LEFT(Table1[[#This Row],[Employee Name]],FIND(" ",Table1[[#This Row],[Employee Name]])-1)</f>
        <v>Gayathri</v>
      </c>
      <c r="X2040" t="str">
        <f>RIGHT(Table1[[#This Row],[Employee Name]],LEN(Table1[[#This Row],[Employee Name]])-FIND(" ",Table1[[#This Row],[Employee Name]]))</f>
        <v>Iyer</v>
      </c>
      <c r="Y2040" t="str">
        <f>Table1[[#This Row],[Department]]&amp;"-"&amp;Table1[[#This Row],[Employee ID]]</f>
        <v>HR-E04775</v>
      </c>
      <c r="Z2040" t="str">
        <f>LEFT(Table1[[#This Row],[Department]],3)</f>
        <v>HR</v>
      </c>
      <c r="AA2040" t="str">
        <f>_xlfn.XLOOKUP(Table1[[#This Row],[Manager ID]],MANAGERS!A:A,MANAGERS!B:B)</f>
        <v>Manager_2</v>
      </c>
      <c r="AB2040" t="str" cm="1">
        <f t="array" ref="AB2040">_xlfn.XLOOKUP(Table1[[#This Row],[Manager ID]],Table2[[#All],[Manager ID]],Table2[[#All],[Department Head]])</f>
        <v>Sales</v>
      </c>
      <c r="AC2040" s="2">
        <f>_xlfn.XLOOKUP(Table1[[#This Row],[City]],L:L,O:O)</f>
        <v>0.24036902712549932</v>
      </c>
      <c r="AD2040" t="str" cm="1">
        <f t="array" ref="AD2040">_xlfn.IFS(Table1[[#This Row],[Performance Score]]&gt;=90,"Excellent",Table1[[#This Row],[Performance Score]]&gt;=75,"Good",Table1[[#This Row],[Performance Score]]&gt;=60,"Average",Table1[[#This Row],[Performance Score]]&lt;=60,"Need Improvement")</f>
        <v>Excellent</v>
      </c>
      <c r="AE2040" t="str">
        <f>IF(AND(Table1[[#This Row],[Attendance %]]&gt;=80,(Table1[[#This Row],[Performance Score]]&gt;=80)),"Eligible","Not Eligible")</f>
        <v>Eligible</v>
      </c>
      <c r="AF2040" t="str">
        <f>IF(Table1[[#This Row],[Performance Score]]&gt;=80,"High Performer","Low Performer")</f>
        <v>High Performer</v>
      </c>
      <c r="AG2040" t="str" cm="1">
        <f t="array" aca="1" ref="AG2040" ca="1">_xlfn.IFS(Table1[[#This Row],[Experience]]&lt;=3,"Junior",Table1[[#This Row],[Experience]]&lt;=7,"Mid Level",Table1[[#This Row],[Experience]]&gt;=7,"Senior")</f>
        <v>Mid Level</v>
      </c>
      <c r="AH2040" t="str">
        <f>IF(Table1[[#This Row],[Attendance %]]&gt;75,"OK","Below 75")</f>
        <v>OK</v>
      </c>
      <c r="AI2040" t="b">
        <f>ISBLANK(Table1[[#This Row],[Employee ID]])</f>
        <v>0</v>
      </c>
      <c r="AJ2040" t="b">
        <f>ISNUMBER(Table1[[#This Row],[Total Salary  ]])</f>
        <v>1</v>
      </c>
      <c r="AK2040" t="str">
        <f>IFERROR(_xlfn.XLOOKUP(Table1[[#This Row],[Manager ID]],MANAGERS!A:A,MANAGERS!B:B),"Not Found")</f>
        <v>Manager_2</v>
      </c>
    </row>
    <row r="2041" spans="1:37" x14ac:dyDescent="0.2">
      <c r="A2041" t="s">
        <v>4692</v>
      </c>
      <c r="B2041" t="s">
        <v>45</v>
      </c>
      <c r="C2041" t="s">
        <v>21</v>
      </c>
      <c r="D2041" t="s">
        <v>33</v>
      </c>
      <c r="E2041" t="s">
        <v>17</v>
      </c>
      <c r="F2041" s="1">
        <v>45513</v>
      </c>
      <c r="G2041" s="1">
        <v>39194</v>
      </c>
      <c r="H2041">
        <v>86446</v>
      </c>
      <c r="I2041">
        <v>13146</v>
      </c>
      <c r="J2041">
        <v>87</v>
      </c>
      <c r="K2041">
        <v>88</v>
      </c>
      <c r="L2041" t="s">
        <v>23</v>
      </c>
      <c r="M2041">
        <v>116</v>
      </c>
      <c r="N2041">
        <f>Table1[[#This Row],[Basic Salary]]+Table1[[#This Row],[Bonus]]</f>
        <v>99592</v>
      </c>
      <c r="O2041" s="2">
        <f>Table1[[#This Row],[Bonus]]/Table1[[#This Row],[Basic Salary]]</f>
        <v>0.1520718136177498</v>
      </c>
      <c r="P2041">
        <f ca="1">DATEDIF(Table1[[#This Row],[Date of Birth]],TODAY(),"Y")</f>
        <v>19</v>
      </c>
      <c r="Q2041">
        <f ca="1">DATEDIF(Table1[[#This Row],[Joining Date]],TODAY(),"Y")</f>
        <v>1</v>
      </c>
      <c r="R2041" t="str">
        <f ca="1">IF(YEAR(Table1[[#This Row],[Joining Date]])=YEAR(TODAY()),"Yes","No")</f>
        <v>No</v>
      </c>
      <c r="S2041" t="str">
        <f ca="1">IF(Table1[[#This Row],[Experience]]&gt;5,"Yes","No")</f>
        <v>No</v>
      </c>
      <c r="T2041" t="str">
        <f>TEXT(Table1[[#This Row],[Joining Date]],"mmmm")</f>
        <v>August</v>
      </c>
      <c r="U2041" t="str">
        <f>TEXT(Table1[[#This Row],[Joining Date]],"yyyy")</f>
        <v>2024</v>
      </c>
      <c r="V2041" s="5">
        <f ca="1">TODAY()-Table1[[#This Row],[Joining Date]]</f>
        <v>726</v>
      </c>
      <c r="W2041" t="str">
        <f>LEFT(Table1[[#This Row],[Employee Name]],FIND(" ",Table1[[#This Row],[Employee Name]])-1)</f>
        <v>Ananya</v>
      </c>
      <c r="X2041" t="str">
        <f>RIGHT(Table1[[#This Row],[Employee Name]],LEN(Table1[[#This Row],[Employee Name]])-FIND(" ",Table1[[#This Row],[Employee Name]]))</f>
        <v>Rao</v>
      </c>
      <c r="Y2041" t="str">
        <f>Table1[[#This Row],[Department]]&amp;"-"&amp;Table1[[#This Row],[Employee ID]]</f>
        <v>Marketing-E04636</v>
      </c>
      <c r="Z2041" t="str">
        <f>LEFT(Table1[[#This Row],[Department]],3)</f>
        <v>Mar</v>
      </c>
      <c r="AA2041" t="str">
        <f>_xlfn.XLOOKUP(Table1[[#This Row],[Manager ID]],MANAGERS!A:A,MANAGERS!B:B)</f>
        <v>Manager_16</v>
      </c>
      <c r="AB2041" t="str" cm="1">
        <f t="array" ref="AB2041">_xlfn.XLOOKUP(Table1[[#This Row],[Manager ID]],Table2[[#All],[Manager ID]],Table2[[#All],[Department Head]])</f>
        <v>Sales</v>
      </c>
      <c r="AC2041" s="2">
        <f>_xlfn.XLOOKUP(Table1[[#This Row],[City]],L:L,O:O)</f>
        <v>0.23486488519629886</v>
      </c>
      <c r="AD2041" t="str" cm="1">
        <f t="array" ref="AD2041">_xlfn.IFS(Table1[[#This Row],[Performance Score]]&gt;=90,"Excellent",Table1[[#This Row],[Performance Score]]&gt;=75,"Good",Table1[[#This Row],[Performance Score]]&gt;=60,"Average",Table1[[#This Row],[Performance Score]]&lt;=60,"Need Improvement")</f>
        <v>Good</v>
      </c>
      <c r="AE2041" t="str">
        <f>IF(AND(Table1[[#This Row],[Attendance %]]&gt;=80,(Table1[[#This Row],[Performance Score]]&gt;=80)),"Eligible","Not Eligible")</f>
        <v>Eligible</v>
      </c>
      <c r="AF2041" t="str">
        <f>IF(Table1[[#This Row],[Performance Score]]&gt;=80,"High Performer","Low Performer")</f>
        <v>High Performer</v>
      </c>
      <c r="AG2041" t="str" cm="1">
        <f t="array" aca="1" ref="AG2041" ca="1">_xlfn.IFS(Table1[[#This Row],[Experience]]&lt;=3,"Junior",Table1[[#This Row],[Experience]]&lt;=7,"Mid Level",Table1[[#This Row],[Experience]]&gt;=7,"Senior")</f>
        <v>Junior</v>
      </c>
      <c r="AH2041" t="str">
        <f>IF(Table1[[#This Row],[Attendance %]]&gt;75,"OK","Below 75")</f>
        <v>OK</v>
      </c>
      <c r="AI2041" t="b">
        <f>ISBLANK(Table1[[#This Row],[Employee ID]])</f>
        <v>0</v>
      </c>
      <c r="AJ2041" t="b">
        <f>ISNUMBER(Table1[[#This Row],[Total Salary  ]])</f>
        <v>1</v>
      </c>
      <c r="AK2041" t="str">
        <f>IFERROR(_xlfn.XLOOKUP(Table1[[#This Row],[Manager ID]],MANAGERS!A:A,MANAGERS!B:B),"Not Found")</f>
        <v>Manager_16</v>
      </c>
    </row>
    <row r="2042" spans="1:37" x14ac:dyDescent="0.2">
      <c r="A2042" t="s">
        <v>4555</v>
      </c>
      <c r="B2042" t="s">
        <v>87</v>
      </c>
      <c r="C2042" t="s">
        <v>15</v>
      </c>
      <c r="D2042" t="s">
        <v>46</v>
      </c>
      <c r="E2042" t="s">
        <v>17</v>
      </c>
      <c r="F2042" s="1">
        <v>43767</v>
      </c>
      <c r="G2042" s="1">
        <v>32010</v>
      </c>
      <c r="H2042">
        <v>90797</v>
      </c>
      <c r="I2042">
        <v>8750</v>
      </c>
      <c r="J2042">
        <v>99</v>
      </c>
      <c r="K2042">
        <v>99</v>
      </c>
      <c r="L2042" t="s">
        <v>53</v>
      </c>
      <c r="M2042">
        <v>112</v>
      </c>
      <c r="N2042">
        <f>Table1[[#This Row],[Basic Salary]]+Table1[[#This Row],[Bonus]]</f>
        <v>99547</v>
      </c>
      <c r="O2042" s="2">
        <f>Table1[[#This Row],[Bonus]]/Table1[[#This Row],[Basic Salary]]</f>
        <v>9.636882275846119E-2</v>
      </c>
      <c r="P2042">
        <f ca="1">DATEDIF(Table1[[#This Row],[Date of Birth]],TODAY(),"Y")</f>
        <v>38</v>
      </c>
      <c r="Q2042">
        <f ca="1">DATEDIF(Table1[[#This Row],[Joining Date]],TODAY(),"Y")</f>
        <v>6</v>
      </c>
      <c r="R2042" t="str">
        <f ca="1">IF(YEAR(Table1[[#This Row],[Joining Date]])=YEAR(TODAY()),"Yes","No")</f>
        <v>No</v>
      </c>
      <c r="S2042" t="str">
        <f ca="1">IF(Table1[[#This Row],[Experience]]&gt;5,"Yes","No")</f>
        <v>Yes</v>
      </c>
      <c r="T2042" t="str">
        <f>TEXT(Table1[[#This Row],[Joining Date]],"mmmm")</f>
        <v>October</v>
      </c>
      <c r="U2042" t="str">
        <f>TEXT(Table1[[#This Row],[Joining Date]],"yyyy")</f>
        <v>2019</v>
      </c>
      <c r="V2042" s="5">
        <f ca="1">TODAY()-Table1[[#This Row],[Joining Date]]</f>
        <v>2472</v>
      </c>
      <c r="W2042" t="str">
        <f>LEFT(Table1[[#This Row],[Employee Name]],FIND(" ",Table1[[#This Row],[Employee Name]])-1)</f>
        <v>Arjun</v>
      </c>
      <c r="X2042" t="str">
        <f>RIGHT(Table1[[#This Row],[Employee Name]],LEN(Table1[[#This Row],[Employee Name]])-FIND(" ",Table1[[#This Row],[Employee Name]]))</f>
        <v>Mehta</v>
      </c>
      <c r="Y2042" t="str">
        <f>Table1[[#This Row],[Department]]&amp;"-"&amp;Table1[[#This Row],[Employee ID]]</f>
        <v>Support-E04499</v>
      </c>
      <c r="Z2042" t="str">
        <f>LEFT(Table1[[#This Row],[Department]],3)</f>
        <v>Sup</v>
      </c>
      <c r="AA2042" t="str">
        <f>_xlfn.XLOOKUP(Table1[[#This Row],[Manager ID]],MANAGERS!A:A,MANAGERS!B:B)</f>
        <v>Manager_12</v>
      </c>
      <c r="AB2042" t="str" cm="1">
        <f t="array" ref="AB2042">_xlfn.XLOOKUP(Table1[[#This Row],[Manager ID]],Table2[[#All],[Manager ID]],Table2[[#All],[Department Head]])</f>
        <v>Marketing</v>
      </c>
      <c r="AC2042" s="2">
        <f>_xlfn.XLOOKUP(Table1[[#This Row],[City]],L:L,O:O)</f>
        <v>0.23685887225230964</v>
      </c>
      <c r="AD2042" t="str" cm="1">
        <f t="array" ref="AD2042">_xlfn.IFS(Table1[[#This Row],[Performance Score]]&gt;=90,"Excellent",Table1[[#This Row],[Performance Score]]&gt;=75,"Good",Table1[[#This Row],[Performance Score]]&gt;=60,"Average",Table1[[#This Row],[Performance Score]]&lt;=60,"Need Improvement")</f>
        <v>Excellent</v>
      </c>
      <c r="AE2042" t="str">
        <f>IF(AND(Table1[[#This Row],[Attendance %]]&gt;=80,(Table1[[#This Row],[Performance Score]]&gt;=80)),"Eligible","Not Eligible")</f>
        <v>Eligible</v>
      </c>
      <c r="AF2042" t="str">
        <f>IF(Table1[[#This Row],[Performance Score]]&gt;=80,"High Performer","Low Performer")</f>
        <v>High Performer</v>
      </c>
      <c r="AG2042" t="str" cm="1">
        <f t="array" aca="1" ref="AG2042" ca="1">_xlfn.IFS(Table1[[#This Row],[Experience]]&lt;=3,"Junior",Table1[[#This Row],[Experience]]&lt;=7,"Mid Level",Table1[[#This Row],[Experience]]&gt;=7,"Senior")</f>
        <v>Mid Level</v>
      </c>
      <c r="AH2042" t="str">
        <f>IF(Table1[[#This Row],[Attendance %]]&gt;75,"OK","Below 75")</f>
        <v>OK</v>
      </c>
      <c r="AI2042" t="b">
        <f>ISBLANK(Table1[[#This Row],[Employee ID]])</f>
        <v>0</v>
      </c>
      <c r="AJ2042" t="b">
        <f>ISNUMBER(Table1[[#This Row],[Total Salary  ]])</f>
        <v>1</v>
      </c>
      <c r="AK2042" t="str">
        <f>IFERROR(_xlfn.XLOOKUP(Table1[[#This Row],[Manager ID]],MANAGERS!A:A,MANAGERS!B:B),"Not Found")</f>
        <v>Manager_12</v>
      </c>
    </row>
    <row r="2043" spans="1:37" x14ac:dyDescent="0.2">
      <c r="A2043" t="s">
        <v>4038</v>
      </c>
      <c r="B2043" t="s">
        <v>48</v>
      </c>
      <c r="C2043" t="s">
        <v>15</v>
      </c>
      <c r="D2043" t="s">
        <v>46</v>
      </c>
      <c r="E2043" t="s">
        <v>26</v>
      </c>
      <c r="F2043" s="1">
        <v>44938</v>
      </c>
      <c r="G2043" s="1">
        <v>40127</v>
      </c>
      <c r="H2043">
        <v>91647</v>
      </c>
      <c r="I2043">
        <v>7884</v>
      </c>
      <c r="J2043">
        <v>97</v>
      </c>
      <c r="K2043">
        <v>83</v>
      </c>
      <c r="L2043" t="s">
        <v>18</v>
      </c>
      <c r="M2043">
        <v>115</v>
      </c>
      <c r="N2043">
        <f>Table1[[#This Row],[Basic Salary]]+Table1[[#This Row],[Bonus]]</f>
        <v>99531</v>
      </c>
      <c r="O2043" s="2">
        <f>Table1[[#This Row],[Bonus]]/Table1[[#This Row],[Basic Salary]]</f>
        <v>8.6025729156437206E-2</v>
      </c>
      <c r="P2043">
        <f ca="1">DATEDIF(Table1[[#This Row],[Date of Birth]],TODAY(),"Y")</f>
        <v>16</v>
      </c>
      <c r="Q2043">
        <f ca="1">DATEDIF(Table1[[#This Row],[Joining Date]],TODAY(),"Y")</f>
        <v>3</v>
      </c>
      <c r="R2043" t="str">
        <f ca="1">IF(YEAR(Table1[[#This Row],[Joining Date]])=YEAR(TODAY()),"Yes","No")</f>
        <v>No</v>
      </c>
      <c r="S2043" t="str">
        <f ca="1">IF(Table1[[#This Row],[Experience]]&gt;5,"Yes","No")</f>
        <v>No</v>
      </c>
      <c r="T2043" t="str">
        <f>TEXT(Table1[[#This Row],[Joining Date]],"mmmm")</f>
        <v>January</v>
      </c>
      <c r="U2043" t="str">
        <f>TEXT(Table1[[#This Row],[Joining Date]],"yyyy")</f>
        <v>2023</v>
      </c>
      <c r="V2043" s="5">
        <f ca="1">TODAY()-Table1[[#This Row],[Joining Date]]</f>
        <v>1301</v>
      </c>
      <c r="W2043" t="str">
        <f>LEFT(Table1[[#This Row],[Employee Name]],FIND(" ",Table1[[#This Row],[Employee Name]])-1)</f>
        <v>Aditya</v>
      </c>
      <c r="X2043" t="str">
        <f>RIGHT(Table1[[#This Row],[Employee Name]],LEN(Table1[[#This Row],[Employee Name]])-FIND(" ",Table1[[#This Row],[Employee Name]]))</f>
        <v>Kapoor</v>
      </c>
      <c r="Y2043" t="str">
        <f>Table1[[#This Row],[Department]]&amp;"-"&amp;Table1[[#This Row],[Employee ID]]</f>
        <v>Support-E03982</v>
      </c>
      <c r="Z2043" t="str">
        <f>LEFT(Table1[[#This Row],[Department]],3)</f>
        <v>Sup</v>
      </c>
      <c r="AA2043" t="str">
        <f>_xlfn.XLOOKUP(Table1[[#This Row],[Manager ID]],MANAGERS!A:A,MANAGERS!B:B)</f>
        <v>Manager_15</v>
      </c>
      <c r="AB2043" t="str" cm="1">
        <f t="array" ref="AB2043">_xlfn.XLOOKUP(Table1[[#This Row],[Manager ID]],Table2[[#All],[Manager ID]],Table2[[#All],[Department Head]])</f>
        <v>Support</v>
      </c>
      <c r="AC2043" s="2">
        <f>_xlfn.XLOOKUP(Table1[[#This Row],[City]],L:L,O:O)</f>
        <v>0.21356479274849693</v>
      </c>
      <c r="AD2043" t="str" cm="1">
        <f t="array" ref="AD2043">_xlfn.IFS(Table1[[#This Row],[Performance Score]]&gt;=90,"Excellent",Table1[[#This Row],[Performance Score]]&gt;=75,"Good",Table1[[#This Row],[Performance Score]]&gt;=60,"Average",Table1[[#This Row],[Performance Score]]&lt;=60,"Need Improvement")</f>
        <v>Good</v>
      </c>
      <c r="AE2043" t="str">
        <f>IF(AND(Table1[[#This Row],[Attendance %]]&gt;=80,(Table1[[#This Row],[Performance Score]]&gt;=80)),"Eligible","Not Eligible")</f>
        <v>Eligible</v>
      </c>
      <c r="AF2043" t="str">
        <f>IF(Table1[[#This Row],[Performance Score]]&gt;=80,"High Performer","Low Performer")</f>
        <v>High Performer</v>
      </c>
      <c r="AG2043" t="str" cm="1">
        <f t="array" aca="1" ref="AG2043" ca="1">_xlfn.IFS(Table1[[#This Row],[Experience]]&lt;=3,"Junior",Table1[[#This Row],[Experience]]&lt;=7,"Mid Level",Table1[[#This Row],[Experience]]&gt;=7,"Senior")</f>
        <v>Junior</v>
      </c>
      <c r="AH2043" t="str">
        <f>IF(Table1[[#This Row],[Attendance %]]&gt;75,"OK","Below 75")</f>
        <v>OK</v>
      </c>
      <c r="AI2043" t="b">
        <f>ISBLANK(Table1[[#This Row],[Employee ID]])</f>
        <v>0</v>
      </c>
      <c r="AJ2043" t="b">
        <f>ISNUMBER(Table1[[#This Row],[Total Salary  ]])</f>
        <v>1</v>
      </c>
      <c r="AK2043" t="str">
        <f>IFERROR(_xlfn.XLOOKUP(Table1[[#This Row],[Manager ID]],MANAGERS!A:A,MANAGERS!B:B),"Not Found")</f>
        <v>Manager_15</v>
      </c>
    </row>
    <row r="2044" spans="1:37" x14ac:dyDescent="0.2">
      <c r="A2044" t="s">
        <v>3030</v>
      </c>
      <c r="B2044" t="s">
        <v>50</v>
      </c>
      <c r="C2044" t="s">
        <v>15</v>
      </c>
      <c r="D2044" t="s">
        <v>33</v>
      </c>
      <c r="E2044" t="s">
        <v>17</v>
      </c>
      <c r="F2044" s="1">
        <v>43966</v>
      </c>
      <c r="G2044" s="1">
        <v>33243</v>
      </c>
      <c r="H2044">
        <v>74856</v>
      </c>
      <c r="I2044">
        <v>24668</v>
      </c>
      <c r="J2044">
        <v>60</v>
      </c>
      <c r="K2044">
        <v>69</v>
      </c>
      <c r="L2044" t="s">
        <v>18</v>
      </c>
      <c r="M2044">
        <v>117</v>
      </c>
      <c r="N2044">
        <f>Table1[[#This Row],[Basic Salary]]+Table1[[#This Row],[Bonus]]</f>
        <v>99524</v>
      </c>
      <c r="O2044" s="2">
        <f>Table1[[#This Row],[Bonus]]/Table1[[#This Row],[Basic Salary]]</f>
        <v>0.3295393822806455</v>
      </c>
      <c r="P2044">
        <f ca="1">DATEDIF(Table1[[#This Row],[Date of Birth]],TODAY(),"Y")</f>
        <v>35</v>
      </c>
      <c r="Q2044">
        <f ca="1">DATEDIF(Table1[[#This Row],[Joining Date]],TODAY(),"Y")</f>
        <v>6</v>
      </c>
      <c r="R2044" t="str">
        <f ca="1">IF(YEAR(Table1[[#This Row],[Joining Date]])=YEAR(TODAY()),"Yes","No")</f>
        <v>No</v>
      </c>
      <c r="S2044" t="str">
        <f ca="1">IF(Table1[[#This Row],[Experience]]&gt;5,"Yes","No")</f>
        <v>Yes</v>
      </c>
      <c r="T2044" t="str">
        <f>TEXT(Table1[[#This Row],[Joining Date]],"mmmm")</f>
        <v>May</v>
      </c>
      <c r="U2044" t="str">
        <f>TEXT(Table1[[#This Row],[Joining Date]],"yyyy")</f>
        <v>2020</v>
      </c>
      <c r="V2044" s="5">
        <f ca="1">TODAY()-Table1[[#This Row],[Joining Date]]</f>
        <v>2273</v>
      </c>
      <c r="W2044" t="str">
        <f>LEFT(Table1[[#This Row],[Employee Name]],FIND(" ",Table1[[#This Row],[Employee Name]])-1)</f>
        <v>Ravi</v>
      </c>
      <c r="X2044" t="str">
        <f>RIGHT(Table1[[#This Row],[Employee Name]],LEN(Table1[[#This Row],[Employee Name]])-FIND(" ",Table1[[#This Row],[Employee Name]]))</f>
        <v>Teja</v>
      </c>
      <c r="Y2044" t="str">
        <f>Table1[[#This Row],[Department]]&amp;"-"&amp;Table1[[#This Row],[Employee ID]]</f>
        <v>Marketing-E02974</v>
      </c>
      <c r="Z2044" t="str">
        <f>LEFT(Table1[[#This Row],[Department]],3)</f>
        <v>Mar</v>
      </c>
      <c r="AA2044" t="str">
        <f>_xlfn.XLOOKUP(Table1[[#This Row],[Manager ID]],MANAGERS!A:A,MANAGERS!B:B)</f>
        <v>Manager_17</v>
      </c>
      <c r="AB2044" t="str" cm="1">
        <f t="array" ref="AB2044">_xlfn.XLOOKUP(Table1[[#This Row],[Manager ID]],Table2[[#All],[Manager ID]],Table2[[#All],[Department Head]])</f>
        <v>Finance</v>
      </c>
      <c r="AC2044" s="2">
        <f>_xlfn.XLOOKUP(Table1[[#This Row],[City]],L:L,O:O)</f>
        <v>0.21356479274849693</v>
      </c>
      <c r="AD2044" t="str" cm="1">
        <f t="array" ref="AD2044">_xlfn.IFS(Table1[[#This Row],[Performance Score]]&gt;=90,"Excellent",Table1[[#This Row],[Performance Score]]&gt;=75,"Good",Table1[[#This Row],[Performance Score]]&gt;=60,"Average",Table1[[#This Row],[Performance Score]]&lt;=60,"Need Improvement")</f>
        <v>Average</v>
      </c>
      <c r="AE2044" t="str">
        <f>IF(AND(Table1[[#This Row],[Attendance %]]&gt;=80,(Table1[[#This Row],[Performance Score]]&gt;=80)),"Eligible","Not Eligible")</f>
        <v>Not Eligible</v>
      </c>
      <c r="AF2044" t="str">
        <f>IF(Table1[[#This Row],[Performance Score]]&gt;=80,"High Performer","Low Performer")</f>
        <v>Low Performer</v>
      </c>
      <c r="AG2044" t="str" cm="1">
        <f t="array" aca="1" ref="AG2044" ca="1">_xlfn.IFS(Table1[[#This Row],[Experience]]&lt;=3,"Junior",Table1[[#This Row],[Experience]]&lt;=7,"Mid Level",Table1[[#This Row],[Experience]]&gt;=7,"Senior")</f>
        <v>Mid Level</v>
      </c>
      <c r="AH2044" t="str">
        <f>IF(Table1[[#This Row],[Attendance %]]&gt;75,"OK","Below 75")</f>
        <v>Below 75</v>
      </c>
      <c r="AI2044" t="b">
        <f>ISBLANK(Table1[[#This Row],[Employee ID]])</f>
        <v>0</v>
      </c>
      <c r="AJ2044" t="b">
        <f>ISNUMBER(Table1[[#This Row],[Total Salary  ]])</f>
        <v>1</v>
      </c>
      <c r="AK2044" t="str">
        <f>IFERROR(_xlfn.XLOOKUP(Table1[[#This Row],[Manager ID]],MANAGERS!A:A,MANAGERS!B:B),"Not Found")</f>
        <v>Manager_17</v>
      </c>
    </row>
    <row r="2045" spans="1:37" x14ac:dyDescent="0.2">
      <c r="A2045" t="s">
        <v>4865</v>
      </c>
      <c r="B2045" t="s">
        <v>129</v>
      </c>
      <c r="C2045" t="s">
        <v>15</v>
      </c>
      <c r="D2045" t="s">
        <v>46</v>
      </c>
      <c r="E2045" t="s">
        <v>30</v>
      </c>
      <c r="F2045" s="1">
        <v>43009</v>
      </c>
      <c r="G2045" s="1">
        <v>38171</v>
      </c>
      <c r="H2045">
        <v>82084</v>
      </c>
      <c r="I2045">
        <v>17436</v>
      </c>
      <c r="J2045">
        <v>87</v>
      </c>
      <c r="K2045">
        <v>72</v>
      </c>
      <c r="L2045" t="s">
        <v>31</v>
      </c>
      <c r="M2045">
        <v>115</v>
      </c>
      <c r="N2045">
        <f>Table1[[#This Row],[Basic Salary]]+Table1[[#This Row],[Bonus]]</f>
        <v>99520</v>
      </c>
      <c r="O2045" s="2">
        <f>Table1[[#This Row],[Bonus]]/Table1[[#This Row],[Basic Salary]]</f>
        <v>0.21241654890112568</v>
      </c>
      <c r="P2045">
        <f ca="1">DATEDIF(Table1[[#This Row],[Date of Birth]],TODAY(),"Y")</f>
        <v>22</v>
      </c>
      <c r="Q2045">
        <f ca="1">DATEDIF(Table1[[#This Row],[Joining Date]],TODAY(),"Y")</f>
        <v>8</v>
      </c>
      <c r="R2045" t="str">
        <f ca="1">IF(YEAR(Table1[[#This Row],[Joining Date]])=YEAR(TODAY()),"Yes","No")</f>
        <v>No</v>
      </c>
      <c r="S2045" t="str">
        <f ca="1">IF(Table1[[#This Row],[Experience]]&gt;5,"Yes","No")</f>
        <v>Yes</v>
      </c>
      <c r="T2045" t="str">
        <f>TEXT(Table1[[#This Row],[Joining Date]],"mmmm")</f>
        <v>October</v>
      </c>
      <c r="U2045" t="str">
        <f>TEXT(Table1[[#This Row],[Joining Date]],"yyyy")</f>
        <v>2017</v>
      </c>
      <c r="V2045" s="5">
        <f ca="1">TODAY()-Table1[[#This Row],[Joining Date]]</f>
        <v>3230</v>
      </c>
      <c r="W2045" t="str">
        <f>LEFT(Table1[[#This Row],[Employee Name]],FIND(" ",Table1[[#This Row],[Employee Name]])-1)</f>
        <v>Aarav</v>
      </c>
      <c r="X2045" t="str">
        <f>RIGHT(Table1[[#This Row],[Employee Name]],LEN(Table1[[#This Row],[Employee Name]])-FIND(" ",Table1[[#This Row],[Employee Name]]))</f>
        <v>Sharma</v>
      </c>
      <c r="Y2045" t="str">
        <f>Table1[[#This Row],[Department]]&amp;"-"&amp;Table1[[#This Row],[Employee ID]]</f>
        <v>Support-E04809</v>
      </c>
      <c r="Z2045" t="str">
        <f>LEFT(Table1[[#This Row],[Department]],3)</f>
        <v>Sup</v>
      </c>
      <c r="AA2045" t="str">
        <f>_xlfn.XLOOKUP(Table1[[#This Row],[Manager ID]],MANAGERS!A:A,MANAGERS!B:B)</f>
        <v>Manager_15</v>
      </c>
      <c r="AB2045" t="str" cm="1">
        <f t="array" ref="AB2045">_xlfn.XLOOKUP(Table1[[#This Row],[Manager ID]],Table2[[#All],[Manager ID]],Table2[[#All],[Department Head]])</f>
        <v>Support</v>
      </c>
      <c r="AC2045" s="2">
        <f>_xlfn.XLOOKUP(Table1[[#This Row],[City]],L:L,O:O)</f>
        <v>0.241864189087755</v>
      </c>
      <c r="AD2045" t="str" cm="1">
        <f t="array" ref="AD2045">_xlfn.IFS(Table1[[#This Row],[Performance Score]]&gt;=90,"Excellent",Table1[[#This Row],[Performance Score]]&gt;=75,"Good",Table1[[#This Row],[Performance Score]]&gt;=60,"Average",Table1[[#This Row],[Performance Score]]&lt;=60,"Need Improvement")</f>
        <v>Average</v>
      </c>
      <c r="AE2045" t="str">
        <f>IF(AND(Table1[[#This Row],[Attendance %]]&gt;=80,(Table1[[#This Row],[Performance Score]]&gt;=80)),"Eligible","Not Eligible")</f>
        <v>Not Eligible</v>
      </c>
      <c r="AF2045" t="str">
        <f>IF(Table1[[#This Row],[Performance Score]]&gt;=80,"High Performer","Low Performer")</f>
        <v>Low Performer</v>
      </c>
      <c r="AG2045" t="str" cm="1">
        <f t="array" aca="1" ref="AG2045" ca="1">_xlfn.IFS(Table1[[#This Row],[Experience]]&lt;=3,"Junior",Table1[[#This Row],[Experience]]&lt;=7,"Mid Level",Table1[[#This Row],[Experience]]&gt;=7,"Senior")</f>
        <v>Senior</v>
      </c>
      <c r="AH2045" t="str">
        <f>IF(Table1[[#This Row],[Attendance %]]&gt;75,"OK","Below 75")</f>
        <v>OK</v>
      </c>
      <c r="AI2045" t="b">
        <f>ISBLANK(Table1[[#This Row],[Employee ID]])</f>
        <v>0</v>
      </c>
      <c r="AJ2045" t="b">
        <f>ISNUMBER(Table1[[#This Row],[Total Salary  ]])</f>
        <v>1</v>
      </c>
      <c r="AK2045" t="str">
        <f>IFERROR(_xlfn.XLOOKUP(Table1[[#This Row],[Manager ID]],MANAGERS!A:A,MANAGERS!B:B),"Not Found")</f>
        <v>Manager_15</v>
      </c>
    </row>
    <row r="2046" spans="1:37" x14ac:dyDescent="0.2">
      <c r="A2046" t="s">
        <v>1174</v>
      </c>
      <c r="B2046" t="s">
        <v>77</v>
      </c>
      <c r="C2046" t="s">
        <v>21</v>
      </c>
      <c r="D2046" t="s">
        <v>25</v>
      </c>
      <c r="E2046" t="s">
        <v>22</v>
      </c>
      <c r="F2046" s="1">
        <v>42383</v>
      </c>
      <c r="G2046" s="1">
        <v>36242</v>
      </c>
      <c r="H2046">
        <v>69829</v>
      </c>
      <c r="I2046">
        <v>29680</v>
      </c>
      <c r="J2046">
        <v>79</v>
      </c>
      <c r="K2046">
        <v>50</v>
      </c>
      <c r="L2046" t="s">
        <v>37</v>
      </c>
      <c r="M2046">
        <v>112</v>
      </c>
      <c r="N2046">
        <f>Table1[[#This Row],[Basic Salary]]+Table1[[#This Row],[Bonus]]</f>
        <v>99509</v>
      </c>
      <c r="O2046" s="2">
        <f>Table1[[#This Row],[Bonus]]/Table1[[#This Row],[Basic Salary]]</f>
        <v>0.42503830786635927</v>
      </c>
      <c r="P2046">
        <f ca="1">DATEDIF(Table1[[#This Row],[Date of Birth]],TODAY(),"Y")</f>
        <v>27</v>
      </c>
      <c r="Q2046">
        <f ca="1">DATEDIF(Table1[[#This Row],[Joining Date]],TODAY(),"Y")</f>
        <v>10</v>
      </c>
      <c r="R2046" t="str">
        <f ca="1">IF(YEAR(Table1[[#This Row],[Joining Date]])=YEAR(TODAY()),"Yes","No")</f>
        <v>No</v>
      </c>
      <c r="S2046" t="str">
        <f ca="1">IF(Table1[[#This Row],[Experience]]&gt;5,"Yes","No")</f>
        <v>Yes</v>
      </c>
      <c r="T2046" t="str">
        <f>TEXT(Table1[[#This Row],[Joining Date]],"mmmm")</f>
        <v>January</v>
      </c>
      <c r="U2046" t="str">
        <f>TEXT(Table1[[#This Row],[Joining Date]],"yyyy")</f>
        <v>2016</v>
      </c>
      <c r="V2046" s="5">
        <f ca="1">TODAY()-Table1[[#This Row],[Joining Date]]</f>
        <v>3856</v>
      </c>
      <c r="W2046" t="str">
        <f>LEFT(Table1[[#This Row],[Employee Name]],FIND(" ",Table1[[#This Row],[Employee Name]])-1)</f>
        <v>Rohan</v>
      </c>
      <c r="X2046" t="str">
        <f>RIGHT(Table1[[#This Row],[Employee Name]],LEN(Table1[[#This Row],[Employee Name]])-FIND(" ",Table1[[#This Row],[Employee Name]]))</f>
        <v>Gupta</v>
      </c>
      <c r="Y2046" t="str">
        <f>Table1[[#This Row],[Department]]&amp;"-"&amp;Table1[[#This Row],[Employee ID]]</f>
        <v>Finance-E01118</v>
      </c>
      <c r="Z2046" t="str">
        <f>LEFT(Table1[[#This Row],[Department]],3)</f>
        <v>Fin</v>
      </c>
      <c r="AA2046" t="str">
        <f>_xlfn.XLOOKUP(Table1[[#This Row],[Manager ID]],MANAGERS!A:A,MANAGERS!B:B)</f>
        <v>Manager_12</v>
      </c>
      <c r="AB2046" t="str" cm="1">
        <f t="array" ref="AB2046">_xlfn.XLOOKUP(Table1[[#This Row],[Manager ID]],Table2[[#All],[Manager ID]],Table2[[#All],[Department Head]])</f>
        <v>Marketing</v>
      </c>
      <c r="AC2046" s="2">
        <f>_xlfn.XLOOKUP(Table1[[#This Row],[City]],L:L,O:O)</f>
        <v>0.24036902712549932</v>
      </c>
      <c r="AD2046" t="str" cm="1">
        <f t="array" ref="AD2046">_xlfn.IFS(Table1[[#This Row],[Performance Score]]&gt;=90,"Excellent",Table1[[#This Row],[Performance Score]]&gt;=75,"Good",Table1[[#This Row],[Performance Score]]&gt;=60,"Average",Table1[[#This Row],[Performance Score]]&lt;=60,"Need Improvement")</f>
        <v>Need Improvement</v>
      </c>
      <c r="AE2046" t="str">
        <f>IF(AND(Table1[[#This Row],[Attendance %]]&gt;=80,(Table1[[#This Row],[Performance Score]]&gt;=80)),"Eligible","Not Eligible")</f>
        <v>Not Eligible</v>
      </c>
      <c r="AF2046" t="str">
        <f>IF(Table1[[#This Row],[Performance Score]]&gt;=80,"High Performer","Low Performer")</f>
        <v>Low Performer</v>
      </c>
      <c r="AG2046" t="str" cm="1">
        <f t="array" aca="1" ref="AG2046" ca="1">_xlfn.IFS(Table1[[#This Row],[Experience]]&lt;=3,"Junior",Table1[[#This Row],[Experience]]&lt;=7,"Mid Level",Table1[[#This Row],[Experience]]&gt;=7,"Senior")</f>
        <v>Senior</v>
      </c>
      <c r="AH2046" t="str">
        <f>IF(Table1[[#This Row],[Attendance %]]&gt;75,"OK","Below 75")</f>
        <v>OK</v>
      </c>
      <c r="AI2046" t="b">
        <f>ISBLANK(Table1[[#This Row],[Employee ID]])</f>
        <v>0</v>
      </c>
      <c r="AJ2046" t="b">
        <f>ISNUMBER(Table1[[#This Row],[Total Salary  ]])</f>
        <v>1</v>
      </c>
      <c r="AK2046" t="str">
        <f>IFERROR(_xlfn.XLOOKUP(Table1[[#This Row],[Manager ID]],MANAGERS!A:A,MANAGERS!B:B),"Not Found")</f>
        <v>Manager_12</v>
      </c>
    </row>
    <row r="2047" spans="1:37" x14ac:dyDescent="0.2">
      <c r="A2047" t="s">
        <v>3797</v>
      </c>
      <c r="B2047" t="s">
        <v>85</v>
      </c>
      <c r="C2047" t="s">
        <v>15</v>
      </c>
      <c r="D2047" t="s">
        <v>33</v>
      </c>
      <c r="E2047" t="s">
        <v>30</v>
      </c>
      <c r="F2047" s="1">
        <v>45328</v>
      </c>
      <c r="G2047" s="1">
        <v>29699</v>
      </c>
      <c r="H2047">
        <v>87222</v>
      </c>
      <c r="I2047">
        <v>12255</v>
      </c>
      <c r="J2047">
        <v>89</v>
      </c>
      <c r="K2047">
        <v>53</v>
      </c>
      <c r="L2047" t="s">
        <v>53</v>
      </c>
      <c r="M2047">
        <v>109</v>
      </c>
      <c r="N2047">
        <f>Table1[[#This Row],[Basic Salary]]+Table1[[#This Row],[Bonus]]</f>
        <v>99477</v>
      </c>
      <c r="O2047" s="2">
        <f>Table1[[#This Row],[Bonus]]/Table1[[#This Row],[Basic Salary]]</f>
        <v>0.14050354268418519</v>
      </c>
      <c r="P2047">
        <f ca="1">DATEDIF(Table1[[#This Row],[Date of Birth]],TODAY(),"Y")</f>
        <v>45</v>
      </c>
      <c r="Q2047">
        <f ca="1">DATEDIF(Table1[[#This Row],[Joining Date]],TODAY(),"Y")</f>
        <v>2</v>
      </c>
      <c r="R2047" t="str">
        <f ca="1">IF(YEAR(Table1[[#This Row],[Joining Date]])=YEAR(TODAY()),"Yes","No")</f>
        <v>No</v>
      </c>
      <c r="S2047" t="str">
        <f ca="1">IF(Table1[[#This Row],[Experience]]&gt;5,"Yes","No")</f>
        <v>No</v>
      </c>
      <c r="T2047" t="str">
        <f>TEXT(Table1[[#This Row],[Joining Date]],"mmmm")</f>
        <v>February</v>
      </c>
      <c r="U2047" t="str">
        <f>TEXT(Table1[[#This Row],[Joining Date]],"yyyy")</f>
        <v>2024</v>
      </c>
      <c r="V2047" s="5">
        <f ca="1">TODAY()-Table1[[#This Row],[Joining Date]]</f>
        <v>911</v>
      </c>
      <c r="W2047" t="str">
        <f>LEFT(Table1[[#This Row],[Employee Name]],FIND(" ",Table1[[#This Row],[Employee Name]])-1)</f>
        <v>Pooja</v>
      </c>
      <c r="X2047" t="str">
        <f>RIGHT(Table1[[#This Row],[Employee Name]],LEN(Table1[[#This Row],[Employee Name]])-FIND(" ",Table1[[#This Row],[Employee Name]]))</f>
        <v>Das</v>
      </c>
      <c r="Y2047" t="str">
        <f>Table1[[#This Row],[Department]]&amp;"-"&amp;Table1[[#This Row],[Employee ID]]</f>
        <v>Marketing-E03741</v>
      </c>
      <c r="Z2047" t="str">
        <f>LEFT(Table1[[#This Row],[Department]],3)</f>
        <v>Mar</v>
      </c>
      <c r="AA2047" t="str">
        <f>_xlfn.XLOOKUP(Table1[[#This Row],[Manager ID]],MANAGERS!A:A,MANAGERS!B:B)</f>
        <v>Manager_9</v>
      </c>
      <c r="AB2047" t="str" cm="1">
        <f t="array" ref="AB2047">_xlfn.XLOOKUP(Table1[[#This Row],[Manager ID]],Table2[[#All],[Manager ID]],Table2[[#All],[Department Head]])</f>
        <v>Sales</v>
      </c>
      <c r="AC2047" s="2">
        <f>_xlfn.XLOOKUP(Table1[[#This Row],[City]],L:L,O:O)</f>
        <v>0.23685887225230964</v>
      </c>
      <c r="AD2047" t="str" cm="1">
        <f t="array" ref="AD2047">_xlfn.IFS(Table1[[#This Row],[Performance Score]]&gt;=90,"Excellent",Table1[[#This Row],[Performance Score]]&gt;=75,"Good",Table1[[#This Row],[Performance Score]]&gt;=60,"Average",Table1[[#This Row],[Performance Score]]&lt;=60,"Need Improvement")</f>
        <v>Need Improvement</v>
      </c>
      <c r="AE2047" t="str">
        <f>IF(AND(Table1[[#This Row],[Attendance %]]&gt;=80,(Table1[[#This Row],[Performance Score]]&gt;=80)),"Eligible","Not Eligible")</f>
        <v>Not Eligible</v>
      </c>
      <c r="AF2047" t="str">
        <f>IF(Table1[[#This Row],[Performance Score]]&gt;=80,"High Performer","Low Performer")</f>
        <v>Low Performer</v>
      </c>
      <c r="AG2047" t="str" cm="1">
        <f t="array" aca="1" ref="AG2047" ca="1">_xlfn.IFS(Table1[[#This Row],[Experience]]&lt;=3,"Junior",Table1[[#This Row],[Experience]]&lt;=7,"Mid Level",Table1[[#This Row],[Experience]]&gt;=7,"Senior")</f>
        <v>Junior</v>
      </c>
      <c r="AH2047" t="str">
        <f>IF(Table1[[#This Row],[Attendance %]]&gt;75,"OK","Below 75")</f>
        <v>OK</v>
      </c>
      <c r="AI2047" t="b">
        <f>ISBLANK(Table1[[#This Row],[Employee ID]])</f>
        <v>0</v>
      </c>
      <c r="AJ2047" t="b">
        <f>ISNUMBER(Table1[[#This Row],[Total Salary  ]])</f>
        <v>1</v>
      </c>
      <c r="AK2047" t="str">
        <f>IFERROR(_xlfn.XLOOKUP(Table1[[#This Row],[Manager ID]],MANAGERS!A:A,MANAGERS!B:B),"Not Found")</f>
        <v>Manager_9</v>
      </c>
    </row>
    <row r="2048" spans="1:37" x14ac:dyDescent="0.2">
      <c r="A2048" t="s">
        <v>4495</v>
      </c>
      <c r="B2048" t="s">
        <v>42</v>
      </c>
      <c r="C2048" t="s">
        <v>21</v>
      </c>
      <c r="D2048" t="s">
        <v>40</v>
      </c>
      <c r="E2048" t="s">
        <v>51</v>
      </c>
      <c r="F2048" s="1">
        <v>44614</v>
      </c>
      <c r="G2048" s="1">
        <v>30039</v>
      </c>
      <c r="H2048">
        <v>80646</v>
      </c>
      <c r="I2048">
        <v>18829</v>
      </c>
      <c r="J2048">
        <v>100</v>
      </c>
      <c r="K2048">
        <v>71</v>
      </c>
      <c r="L2048" t="s">
        <v>18</v>
      </c>
      <c r="M2048">
        <v>109</v>
      </c>
      <c r="N2048">
        <f>Table1[[#This Row],[Basic Salary]]+Table1[[#This Row],[Bonus]]</f>
        <v>99475</v>
      </c>
      <c r="O2048" s="2">
        <f>Table1[[#This Row],[Bonus]]/Table1[[#This Row],[Basic Salary]]</f>
        <v>0.2334771718374129</v>
      </c>
      <c r="P2048">
        <f ca="1">DATEDIF(Table1[[#This Row],[Date of Birth]],TODAY(),"Y")</f>
        <v>44</v>
      </c>
      <c r="Q2048">
        <f ca="1">DATEDIF(Table1[[#This Row],[Joining Date]],TODAY(),"Y")</f>
        <v>4</v>
      </c>
      <c r="R2048" t="str">
        <f ca="1">IF(YEAR(Table1[[#This Row],[Joining Date]])=YEAR(TODAY()),"Yes","No")</f>
        <v>No</v>
      </c>
      <c r="S2048" t="str">
        <f ca="1">IF(Table1[[#This Row],[Experience]]&gt;5,"Yes","No")</f>
        <v>No</v>
      </c>
      <c r="T2048" t="str">
        <f>TEXT(Table1[[#This Row],[Joining Date]],"mmmm")</f>
        <v>February</v>
      </c>
      <c r="U2048" t="str">
        <f>TEXT(Table1[[#This Row],[Joining Date]],"yyyy")</f>
        <v>2022</v>
      </c>
      <c r="V2048" s="5">
        <f ca="1">TODAY()-Table1[[#This Row],[Joining Date]]</f>
        <v>1625</v>
      </c>
      <c r="W2048" t="str">
        <f>LEFT(Table1[[#This Row],[Employee Name]],FIND(" ",Table1[[#This Row],[Employee Name]])-1)</f>
        <v>Krishna</v>
      </c>
      <c r="X2048" t="str">
        <f>RIGHT(Table1[[#This Row],[Employee Name]],LEN(Table1[[#This Row],[Employee Name]])-FIND(" ",Table1[[#This Row],[Employee Name]]))</f>
        <v>Chaitanya</v>
      </c>
      <c r="Y2048" t="str">
        <f>Table1[[#This Row],[Department]]&amp;"-"&amp;Table1[[#This Row],[Employee ID]]</f>
        <v>IT-E04439</v>
      </c>
      <c r="Z2048" t="str">
        <f>LEFT(Table1[[#This Row],[Department]],3)</f>
        <v>IT</v>
      </c>
      <c r="AA2048" t="str">
        <f>_xlfn.XLOOKUP(Table1[[#This Row],[Manager ID]],MANAGERS!A:A,MANAGERS!B:B)</f>
        <v>Manager_9</v>
      </c>
      <c r="AB2048" t="str" cm="1">
        <f t="array" ref="AB2048">_xlfn.XLOOKUP(Table1[[#This Row],[Manager ID]],Table2[[#All],[Manager ID]],Table2[[#All],[Department Head]])</f>
        <v>Sales</v>
      </c>
      <c r="AC2048" s="2">
        <f>_xlfn.XLOOKUP(Table1[[#This Row],[City]],L:L,O:O)</f>
        <v>0.21356479274849693</v>
      </c>
      <c r="AD2048" t="str" cm="1">
        <f t="array" ref="AD2048">_xlfn.IFS(Table1[[#This Row],[Performance Score]]&gt;=90,"Excellent",Table1[[#This Row],[Performance Score]]&gt;=75,"Good",Table1[[#This Row],[Performance Score]]&gt;=60,"Average",Table1[[#This Row],[Performance Score]]&lt;=60,"Need Improvement")</f>
        <v>Average</v>
      </c>
      <c r="AE2048" t="str">
        <f>IF(AND(Table1[[#This Row],[Attendance %]]&gt;=80,(Table1[[#This Row],[Performance Score]]&gt;=80)),"Eligible","Not Eligible")</f>
        <v>Not Eligible</v>
      </c>
      <c r="AF2048" t="str">
        <f>IF(Table1[[#This Row],[Performance Score]]&gt;=80,"High Performer","Low Performer")</f>
        <v>Low Performer</v>
      </c>
      <c r="AG2048" t="str" cm="1">
        <f t="array" aca="1" ref="AG2048" ca="1">_xlfn.IFS(Table1[[#This Row],[Experience]]&lt;=3,"Junior",Table1[[#This Row],[Experience]]&lt;=7,"Mid Level",Table1[[#This Row],[Experience]]&gt;=7,"Senior")</f>
        <v>Mid Level</v>
      </c>
      <c r="AH2048" t="str">
        <f>IF(Table1[[#This Row],[Attendance %]]&gt;75,"OK","Below 75")</f>
        <v>OK</v>
      </c>
      <c r="AI2048" t="b">
        <f>ISBLANK(Table1[[#This Row],[Employee ID]])</f>
        <v>0</v>
      </c>
      <c r="AJ2048" t="b">
        <f>ISNUMBER(Table1[[#This Row],[Total Salary  ]])</f>
        <v>1</v>
      </c>
      <c r="AK2048" t="str">
        <f>IFERROR(_xlfn.XLOOKUP(Table1[[#This Row],[Manager ID]],MANAGERS!A:A,MANAGERS!B:B),"Not Found")</f>
        <v>Manager_9</v>
      </c>
    </row>
    <row r="2049" spans="1:37" x14ac:dyDescent="0.2">
      <c r="A2049" t="s">
        <v>915</v>
      </c>
      <c r="B2049" t="s">
        <v>69</v>
      </c>
      <c r="C2049" t="s">
        <v>15</v>
      </c>
      <c r="D2049" t="s">
        <v>16</v>
      </c>
      <c r="E2049" t="s">
        <v>22</v>
      </c>
      <c r="F2049" s="1">
        <v>43745</v>
      </c>
      <c r="G2049" s="1">
        <v>31351</v>
      </c>
      <c r="H2049">
        <v>87423</v>
      </c>
      <c r="I2049">
        <v>12038</v>
      </c>
      <c r="J2049">
        <v>88</v>
      </c>
      <c r="K2049">
        <v>44</v>
      </c>
      <c r="L2049" t="s">
        <v>31</v>
      </c>
      <c r="M2049">
        <v>117</v>
      </c>
      <c r="N2049">
        <f>Table1[[#This Row],[Basic Salary]]+Table1[[#This Row],[Bonus]]</f>
        <v>99461</v>
      </c>
      <c r="O2049" s="2">
        <f>Table1[[#This Row],[Bonus]]/Table1[[#This Row],[Basic Salary]]</f>
        <v>0.13769831737643412</v>
      </c>
      <c r="P2049">
        <f ca="1">DATEDIF(Table1[[#This Row],[Date of Birth]],TODAY(),"Y")</f>
        <v>40</v>
      </c>
      <c r="Q2049">
        <f ca="1">DATEDIF(Table1[[#This Row],[Joining Date]],TODAY(),"Y")</f>
        <v>6</v>
      </c>
      <c r="R2049" t="str">
        <f ca="1">IF(YEAR(Table1[[#This Row],[Joining Date]])=YEAR(TODAY()),"Yes","No")</f>
        <v>No</v>
      </c>
      <c r="S2049" t="str">
        <f ca="1">IF(Table1[[#This Row],[Experience]]&gt;5,"Yes","No")</f>
        <v>Yes</v>
      </c>
      <c r="T2049" t="str">
        <f>TEXT(Table1[[#This Row],[Joining Date]],"mmmm")</f>
        <v>October</v>
      </c>
      <c r="U2049" t="str">
        <f>TEXT(Table1[[#This Row],[Joining Date]],"yyyy")</f>
        <v>2019</v>
      </c>
      <c r="V2049" s="5">
        <f ca="1">TODAY()-Table1[[#This Row],[Joining Date]]</f>
        <v>2494</v>
      </c>
      <c r="W2049" t="str">
        <f>LEFT(Table1[[#This Row],[Employee Name]],FIND(" ",Table1[[#This Row],[Employee Name]])-1)</f>
        <v>Neha</v>
      </c>
      <c r="X2049" t="str">
        <f>RIGHT(Table1[[#This Row],[Employee Name]],LEN(Table1[[#This Row],[Employee Name]])-FIND(" ",Table1[[#This Row],[Employee Name]]))</f>
        <v>Kulkarni</v>
      </c>
      <c r="Y2049" t="str">
        <f>Table1[[#This Row],[Department]]&amp;"-"&amp;Table1[[#This Row],[Employee ID]]</f>
        <v>HR-E00859</v>
      </c>
      <c r="Z2049" t="str">
        <f>LEFT(Table1[[#This Row],[Department]],3)</f>
        <v>HR</v>
      </c>
      <c r="AA2049" t="str">
        <f>_xlfn.XLOOKUP(Table1[[#This Row],[Manager ID]],MANAGERS!A:A,MANAGERS!B:B)</f>
        <v>Manager_17</v>
      </c>
      <c r="AB2049" t="str" cm="1">
        <f t="array" ref="AB2049">_xlfn.XLOOKUP(Table1[[#This Row],[Manager ID]],Table2[[#All],[Manager ID]],Table2[[#All],[Department Head]])</f>
        <v>Finance</v>
      </c>
      <c r="AC2049" s="2">
        <f>_xlfn.XLOOKUP(Table1[[#This Row],[City]],L:L,O:O)</f>
        <v>0.241864189087755</v>
      </c>
      <c r="AD2049" t="str" cm="1">
        <f t="array" ref="AD2049">_xlfn.IFS(Table1[[#This Row],[Performance Score]]&gt;=90,"Excellent",Table1[[#This Row],[Performance Score]]&gt;=75,"Good",Table1[[#This Row],[Performance Score]]&gt;=60,"Average",Table1[[#This Row],[Performance Score]]&lt;=60,"Need Improvement")</f>
        <v>Need Improvement</v>
      </c>
      <c r="AE2049" t="str">
        <f>IF(AND(Table1[[#This Row],[Attendance %]]&gt;=80,(Table1[[#This Row],[Performance Score]]&gt;=80)),"Eligible","Not Eligible")</f>
        <v>Not Eligible</v>
      </c>
      <c r="AF2049" t="str">
        <f>IF(Table1[[#This Row],[Performance Score]]&gt;=80,"High Performer","Low Performer")</f>
        <v>Low Performer</v>
      </c>
      <c r="AG2049" t="str" cm="1">
        <f t="array" aca="1" ref="AG2049" ca="1">_xlfn.IFS(Table1[[#This Row],[Experience]]&lt;=3,"Junior",Table1[[#This Row],[Experience]]&lt;=7,"Mid Level",Table1[[#This Row],[Experience]]&gt;=7,"Senior")</f>
        <v>Mid Level</v>
      </c>
      <c r="AH2049" t="str">
        <f>IF(Table1[[#This Row],[Attendance %]]&gt;75,"OK","Below 75")</f>
        <v>OK</v>
      </c>
      <c r="AI2049" t="b">
        <f>ISBLANK(Table1[[#This Row],[Employee ID]])</f>
        <v>0</v>
      </c>
      <c r="AJ2049" t="b">
        <f>ISNUMBER(Table1[[#This Row],[Total Salary  ]])</f>
        <v>1</v>
      </c>
      <c r="AK2049" t="str">
        <f>IFERROR(_xlfn.XLOOKUP(Table1[[#This Row],[Manager ID]],MANAGERS!A:A,MANAGERS!B:B),"Not Found")</f>
        <v>Manager_17</v>
      </c>
    </row>
    <row r="2050" spans="1:37" x14ac:dyDescent="0.2">
      <c r="A2050" t="s">
        <v>2186</v>
      </c>
      <c r="B2050" t="s">
        <v>129</v>
      </c>
      <c r="C2050" t="s">
        <v>21</v>
      </c>
      <c r="D2050" t="s">
        <v>46</v>
      </c>
      <c r="E2050" t="s">
        <v>51</v>
      </c>
      <c r="F2050" s="1">
        <v>45761</v>
      </c>
      <c r="G2050" s="1">
        <v>34240</v>
      </c>
      <c r="H2050">
        <v>91590</v>
      </c>
      <c r="I2050">
        <v>7868</v>
      </c>
      <c r="J2050">
        <v>81</v>
      </c>
      <c r="K2050">
        <v>51</v>
      </c>
      <c r="L2050" t="s">
        <v>34</v>
      </c>
      <c r="M2050">
        <v>113</v>
      </c>
      <c r="N2050">
        <f>Table1[[#This Row],[Basic Salary]]+Table1[[#This Row],[Bonus]]</f>
        <v>99458</v>
      </c>
      <c r="O2050" s="2">
        <f>Table1[[#This Row],[Bonus]]/Table1[[#This Row],[Basic Salary]]</f>
        <v>8.5904574735233108E-2</v>
      </c>
      <c r="P2050">
        <f ca="1">DATEDIF(Table1[[#This Row],[Date of Birth]],TODAY(),"Y")</f>
        <v>32</v>
      </c>
      <c r="Q2050">
        <f ca="1">DATEDIF(Table1[[#This Row],[Joining Date]],TODAY(),"Y")</f>
        <v>1</v>
      </c>
      <c r="R2050" t="str">
        <f ca="1">IF(YEAR(Table1[[#This Row],[Joining Date]])=YEAR(TODAY()),"Yes","No")</f>
        <v>No</v>
      </c>
      <c r="S2050" t="str">
        <f ca="1">IF(Table1[[#This Row],[Experience]]&gt;5,"Yes","No")</f>
        <v>No</v>
      </c>
      <c r="T2050" t="str">
        <f>TEXT(Table1[[#This Row],[Joining Date]],"mmmm")</f>
        <v>April</v>
      </c>
      <c r="U2050" t="str">
        <f>TEXT(Table1[[#This Row],[Joining Date]],"yyyy")</f>
        <v>2025</v>
      </c>
      <c r="V2050" s="5">
        <f ca="1">TODAY()-Table1[[#This Row],[Joining Date]]</f>
        <v>478</v>
      </c>
      <c r="W2050" t="str">
        <f>LEFT(Table1[[#This Row],[Employee Name]],FIND(" ",Table1[[#This Row],[Employee Name]])-1)</f>
        <v>Aarav</v>
      </c>
      <c r="X2050" t="str">
        <f>RIGHT(Table1[[#This Row],[Employee Name]],LEN(Table1[[#This Row],[Employee Name]])-FIND(" ",Table1[[#This Row],[Employee Name]]))</f>
        <v>Sharma</v>
      </c>
      <c r="Y2050" t="str">
        <f>Table1[[#This Row],[Department]]&amp;"-"&amp;Table1[[#This Row],[Employee ID]]</f>
        <v>Support-E02130</v>
      </c>
      <c r="Z2050" t="str">
        <f>LEFT(Table1[[#This Row],[Department]],3)</f>
        <v>Sup</v>
      </c>
      <c r="AA2050" t="str">
        <f>_xlfn.XLOOKUP(Table1[[#This Row],[Manager ID]],MANAGERS!A:A,MANAGERS!B:B)</f>
        <v>Manager_13</v>
      </c>
      <c r="AB2050" t="str" cm="1">
        <f t="array" ref="AB2050">_xlfn.XLOOKUP(Table1[[#This Row],[Manager ID]],Table2[[#All],[Manager ID]],Table2[[#All],[Department Head]])</f>
        <v>HR</v>
      </c>
      <c r="AC2050" s="2">
        <f>_xlfn.XLOOKUP(Table1[[#This Row],[City]],L:L,O:O)</f>
        <v>0.24030340748661314</v>
      </c>
      <c r="AD2050" t="str" cm="1">
        <f t="array" ref="AD2050">_xlfn.IFS(Table1[[#This Row],[Performance Score]]&gt;=90,"Excellent",Table1[[#This Row],[Performance Score]]&gt;=75,"Good",Table1[[#This Row],[Performance Score]]&gt;=60,"Average",Table1[[#This Row],[Performance Score]]&lt;=60,"Need Improvement")</f>
        <v>Need Improvement</v>
      </c>
      <c r="AE2050" t="str">
        <f>IF(AND(Table1[[#This Row],[Attendance %]]&gt;=80,(Table1[[#This Row],[Performance Score]]&gt;=80)),"Eligible","Not Eligible")</f>
        <v>Not Eligible</v>
      </c>
      <c r="AF2050" t="str">
        <f>IF(Table1[[#This Row],[Performance Score]]&gt;=80,"High Performer","Low Performer")</f>
        <v>Low Performer</v>
      </c>
      <c r="AG2050" t="str" cm="1">
        <f t="array" aca="1" ref="AG2050" ca="1">_xlfn.IFS(Table1[[#This Row],[Experience]]&lt;=3,"Junior",Table1[[#This Row],[Experience]]&lt;=7,"Mid Level",Table1[[#This Row],[Experience]]&gt;=7,"Senior")</f>
        <v>Junior</v>
      </c>
      <c r="AH2050" t="str">
        <f>IF(Table1[[#This Row],[Attendance %]]&gt;75,"OK","Below 75")</f>
        <v>OK</v>
      </c>
      <c r="AI2050" t="b">
        <f>ISBLANK(Table1[[#This Row],[Employee ID]])</f>
        <v>0</v>
      </c>
      <c r="AJ2050" t="b">
        <f>ISNUMBER(Table1[[#This Row],[Total Salary  ]])</f>
        <v>1</v>
      </c>
      <c r="AK2050" t="str">
        <f>IFERROR(_xlfn.XLOOKUP(Table1[[#This Row],[Manager ID]],MANAGERS!A:A,MANAGERS!B:B),"Not Found")</f>
        <v>Manager_13</v>
      </c>
    </row>
    <row r="2051" spans="1:37" x14ac:dyDescent="0.2">
      <c r="A2051" t="s">
        <v>2715</v>
      </c>
      <c r="B2051" t="s">
        <v>71</v>
      </c>
      <c r="C2051" t="s">
        <v>15</v>
      </c>
      <c r="D2051" t="s">
        <v>81</v>
      </c>
      <c r="E2051" t="s">
        <v>26</v>
      </c>
      <c r="F2051" s="1">
        <v>44501</v>
      </c>
      <c r="G2051" s="1">
        <v>33649</v>
      </c>
      <c r="H2051">
        <v>94026</v>
      </c>
      <c r="I2051">
        <v>5431</v>
      </c>
      <c r="J2051">
        <v>79</v>
      </c>
      <c r="K2051">
        <v>60</v>
      </c>
      <c r="L2051" t="s">
        <v>53</v>
      </c>
      <c r="M2051">
        <v>115</v>
      </c>
      <c r="N2051">
        <f>Table1[[#This Row],[Basic Salary]]+Table1[[#This Row],[Bonus]]</f>
        <v>99457</v>
      </c>
      <c r="O2051" s="2">
        <f>Table1[[#This Row],[Bonus]]/Table1[[#This Row],[Basic Salary]]</f>
        <v>5.7760619403143809E-2</v>
      </c>
      <c r="P2051">
        <f ca="1">DATEDIF(Table1[[#This Row],[Date of Birth]],TODAY(),"Y")</f>
        <v>34</v>
      </c>
      <c r="Q2051">
        <f ca="1">DATEDIF(Table1[[#This Row],[Joining Date]],TODAY(),"Y")</f>
        <v>4</v>
      </c>
      <c r="R2051" t="str">
        <f ca="1">IF(YEAR(Table1[[#This Row],[Joining Date]])=YEAR(TODAY()),"Yes","No")</f>
        <v>No</v>
      </c>
      <c r="S2051" t="str">
        <f ca="1">IF(Table1[[#This Row],[Experience]]&gt;5,"Yes","No")</f>
        <v>No</v>
      </c>
      <c r="T2051" t="str">
        <f>TEXT(Table1[[#This Row],[Joining Date]],"mmmm")</f>
        <v>November</v>
      </c>
      <c r="U2051" t="str">
        <f>TEXT(Table1[[#This Row],[Joining Date]],"yyyy")</f>
        <v>2021</v>
      </c>
      <c r="V2051" s="5">
        <f ca="1">TODAY()-Table1[[#This Row],[Joining Date]]</f>
        <v>1738</v>
      </c>
      <c r="W2051" t="str">
        <f>LEFT(Table1[[#This Row],[Employee Name]],FIND(" ",Table1[[#This Row],[Employee Name]])-1)</f>
        <v>Sneha</v>
      </c>
      <c r="X2051" t="str">
        <f>RIGHT(Table1[[#This Row],[Employee Name]],LEN(Table1[[#This Row],[Employee Name]])-FIND(" ",Table1[[#This Row],[Employee Name]]))</f>
        <v>Iyer</v>
      </c>
      <c r="Y2051" t="str">
        <f>Table1[[#This Row],[Department]]&amp;"-"&amp;Table1[[#This Row],[Employee ID]]</f>
        <v>Sales-E02659</v>
      </c>
      <c r="Z2051" t="str">
        <f>LEFT(Table1[[#This Row],[Department]],3)</f>
        <v>Sal</v>
      </c>
      <c r="AA2051" t="str">
        <f>_xlfn.XLOOKUP(Table1[[#This Row],[Manager ID]],MANAGERS!A:A,MANAGERS!B:B)</f>
        <v>Manager_15</v>
      </c>
      <c r="AB2051" t="str" cm="1">
        <f t="array" ref="AB2051">_xlfn.XLOOKUP(Table1[[#This Row],[Manager ID]],Table2[[#All],[Manager ID]],Table2[[#All],[Department Head]])</f>
        <v>Support</v>
      </c>
      <c r="AC2051" s="2">
        <f>_xlfn.XLOOKUP(Table1[[#This Row],[City]],L:L,O:O)</f>
        <v>0.23685887225230964</v>
      </c>
      <c r="AD2051" t="str" cm="1">
        <f t="array" ref="AD2051">_xlfn.IFS(Table1[[#This Row],[Performance Score]]&gt;=90,"Excellent",Table1[[#This Row],[Performance Score]]&gt;=75,"Good",Table1[[#This Row],[Performance Score]]&gt;=60,"Average",Table1[[#This Row],[Performance Score]]&lt;=60,"Need Improvement")</f>
        <v>Average</v>
      </c>
      <c r="AE2051" t="str">
        <f>IF(AND(Table1[[#This Row],[Attendance %]]&gt;=80,(Table1[[#This Row],[Performance Score]]&gt;=80)),"Eligible","Not Eligible")</f>
        <v>Not Eligible</v>
      </c>
      <c r="AF2051" t="str">
        <f>IF(Table1[[#This Row],[Performance Score]]&gt;=80,"High Performer","Low Performer")</f>
        <v>Low Performer</v>
      </c>
      <c r="AG2051" t="str" cm="1">
        <f t="array" aca="1" ref="AG2051" ca="1">_xlfn.IFS(Table1[[#This Row],[Experience]]&lt;=3,"Junior",Table1[[#This Row],[Experience]]&lt;=7,"Mid Level",Table1[[#This Row],[Experience]]&gt;=7,"Senior")</f>
        <v>Mid Level</v>
      </c>
      <c r="AH2051" t="str">
        <f>IF(Table1[[#This Row],[Attendance %]]&gt;75,"OK","Below 75")</f>
        <v>OK</v>
      </c>
      <c r="AI2051" t="b">
        <f>ISBLANK(Table1[[#This Row],[Employee ID]])</f>
        <v>0</v>
      </c>
      <c r="AJ2051" t="b">
        <f>ISNUMBER(Table1[[#This Row],[Total Salary  ]])</f>
        <v>1</v>
      </c>
      <c r="AK2051" t="str">
        <f>IFERROR(_xlfn.XLOOKUP(Table1[[#This Row],[Manager ID]],MANAGERS!A:A,MANAGERS!B:B),"Not Found")</f>
        <v>Manager_15</v>
      </c>
    </row>
    <row r="2052" spans="1:37" x14ac:dyDescent="0.2">
      <c r="A2052" t="s">
        <v>701</v>
      </c>
      <c r="B2052" t="s">
        <v>42</v>
      </c>
      <c r="C2052" t="s">
        <v>21</v>
      </c>
      <c r="D2052" t="s">
        <v>25</v>
      </c>
      <c r="E2052" t="s">
        <v>22</v>
      </c>
      <c r="F2052" s="1">
        <v>42567</v>
      </c>
      <c r="G2052" s="1">
        <v>39743</v>
      </c>
      <c r="H2052">
        <v>79507</v>
      </c>
      <c r="I2052">
        <v>19943</v>
      </c>
      <c r="J2052">
        <v>98</v>
      </c>
      <c r="K2052">
        <v>99</v>
      </c>
      <c r="L2052" t="s">
        <v>27</v>
      </c>
      <c r="M2052">
        <v>120</v>
      </c>
      <c r="N2052">
        <f>Table1[[#This Row],[Basic Salary]]+Table1[[#This Row],[Bonus]]</f>
        <v>99450</v>
      </c>
      <c r="O2052" s="2">
        <f>Table1[[#This Row],[Bonus]]/Table1[[#This Row],[Basic Salary]]</f>
        <v>0.25083325996453143</v>
      </c>
      <c r="P2052">
        <f ca="1">DATEDIF(Table1[[#This Row],[Date of Birth]],TODAY(),"Y")</f>
        <v>17</v>
      </c>
      <c r="Q2052">
        <f ca="1">DATEDIF(Table1[[#This Row],[Joining Date]],TODAY(),"Y")</f>
        <v>10</v>
      </c>
      <c r="R2052" t="str">
        <f ca="1">IF(YEAR(Table1[[#This Row],[Joining Date]])=YEAR(TODAY()),"Yes","No")</f>
        <v>No</v>
      </c>
      <c r="S2052" t="str">
        <f ca="1">IF(Table1[[#This Row],[Experience]]&gt;5,"Yes","No")</f>
        <v>Yes</v>
      </c>
      <c r="T2052" t="str">
        <f>TEXT(Table1[[#This Row],[Joining Date]],"mmmm")</f>
        <v>July</v>
      </c>
      <c r="U2052" t="str">
        <f>TEXT(Table1[[#This Row],[Joining Date]],"yyyy")</f>
        <v>2016</v>
      </c>
      <c r="V2052" s="5">
        <f ca="1">TODAY()-Table1[[#This Row],[Joining Date]]</f>
        <v>3672</v>
      </c>
      <c r="W2052" t="str">
        <f>LEFT(Table1[[#This Row],[Employee Name]],FIND(" ",Table1[[#This Row],[Employee Name]])-1)</f>
        <v>Krishna</v>
      </c>
      <c r="X2052" t="str">
        <f>RIGHT(Table1[[#This Row],[Employee Name]],LEN(Table1[[#This Row],[Employee Name]])-FIND(" ",Table1[[#This Row],[Employee Name]]))</f>
        <v>Chaitanya</v>
      </c>
      <c r="Y2052" t="str">
        <f>Table1[[#This Row],[Department]]&amp;"-"&amp;Table1[[#This Row],[Employee ID]]</f>
        <v>Finance-E00645</v>
      </c>
      <c r="Z2052" t="str">
        <f>LEFT(Table1[[#This Row],[Department]],3)</f>
        <v>Fin</v>
      </c>
      <c r="AA2052" t="str">
        <f>_xlfn.XLOOKUP(Table1[[#This Row],[Manager ID]],MANAGERS!A:A,MANAGERS!B:B)</f>
        <v>Manager_20</v>
      </c>
      <c r="AB2052" t="str" cm="1">
        <f t="array" ref="AB2052">_xlfn.XLOOKUP(Table1[[#This Row],[Manager ID]],Table2[[#All],[Manager ID]],Table2[[#All],[Department Head]])</f>
        <v>Operations</v>
      </c>
      <c r="AC2052" s="2">
        <f>_xlfn.XLOOKUP(Table1[[#This Row],[City]],L:L,O:O)</f>
        <v>0.23674293405114402</v>
      </c>
      <c r="AD2052" t="str" cm="1">
        <f t="array" ref="AD2052">_xlfn.IFS(Table1[[#This Row],[Performance Score]]&gt;=90,"Excellent",Table1[[#This Row],[Performance Score]]&gt;=75,"Good",Table1[[#This Row],[Performance Score]]&gt;=60,"Average",Table1[[#This Row],[Performance Score]]&lt;=60,"Need Improvement")</f>
        <v>Excellent</v>
      </c>
      <c r="AE2052" t="str">
        <f>IF(AND(Table1[[#This Row],[Attendance %]]&gt;=80,(Table1[[#This Row],[Performance Score]]&gt;=80)),"Eligible","Not Eligible")</f>
        <v>Eligible</v>
      </c>
      <c r="AF2052" t="str">
        <f>IF(Table1[[#This Row],[Performance Score]]&gt;=80,"High Performer","Low Performer")</f>
        <v>High Performer</v>
      </c>
      <c r="AG2052" t="str" cm="1">
        <f t="array" aca="1" ref="AG2052" ca="1">_xlfn.IFS(Table1[[#This Row],[Experience]]&lt;=3,"Junior",Table1[[#This Row],[Experience]]&lt;=7,"Mid Level",Table1[[#This Row],[Experience]]&gt;=7,"Senior")</f>
        <v>Senior</v>
      </c>
      <c r="AH2052" t="str">
        <f>IF(Table1[[#This Row],[Attendance %]]&gt;75,"OK","Below 75")</f>
        <v>OK</v>
      </c>
      <c r="AI2052" t="b">
        <f>ISBLANK(Table1[[#This Row],[Employee ID]])</f>
        <v>0</v>
      </c>
      <c r="AJ2052" t="b">
        <f>ISNUMBER(Table1[[#This Row],[Total Salary  ]])</f>
        <v>1</v>
      </c>
      <c r="AK2052" t="str">
        <f>IFERROR(_xlfn.XLOOKUP(Table1[[#This Row],[Manager ID]],MANAGERS!A:A,MANAGERS!B:B),"Not Found")</f>
        <v>Manager_20</v>
      </c>
    </row>
    <row r="2053" spans="1:37" x14ac:dyDescent="0.2">
      <c r="A2053" t="s">
        <v>3649</v>
      </c>
      <c r="B2053" t="s">
        <v>48</v>
      </c>
      <c r="C2053" t="s">
        <v>21</v>
      </c>
      <c r="D2053" t="s">
        <v>25</v>
      </c>
      <c r="E2053" t="s">
        <v>26</v>
      </c>
      <c r="F2053" s="1">
        <v>43933</v>
      </c>
      <c r="G2053" s="1">
        <v>35695</v>
      </c>
      <c r="H2053">
        <v>72244</v>
      </c>
      <c r="I2053">
        <v>27183</v>
      </c>
      <c r="J2053">
        <v>77</v>
      </c>
      <c r="K2053">
        <v>45</v>
      </c>
      <c r="L2053" t="s">
        <v>34</v>
      </c>
      <c r="M2053">
        <v>120</v>
      </c>
      <c r="N2053">
        <f>Table1[[#This Row],[Basic Salary]]+Table1[[#This Row],[Bonus]]</f>
        <v>99427</v>
      </c>
      <c r="O2053" s="2">
        <f>Table1[[#This Row],[Bonus]]/Table1[[#This Row],[Basic Salary]]</f>
        <v>0.37626654116604841</v>
      </c>
      <c r="P2053">
        <f ca="1">DATEDIF(Table1[[#This Row],[Date of Birth]],TODAY(),"Y")</f>
        <v>28</v>
      </c>
      <c r="Q2053">
        <f ca="1">DATEDIF(Table1[[#This Row],[Joining Date]],TODAY(),"Y")</f>
        <v>6</v>
      </c>
      <c r="R2053" t="str">
        <f ca="1">IF(YEAR(Table1[[#This Row],[Joining Date]])=YEAR(TODAY()),"Yes","No")</f>
        <v>No</v>
      </c>
      <c r="S2053" t="str">
        <f ca="1">IF(Table1[[#This Row],[Experience]]&gt;5,"Yes","No")</f>
        <v>Yes</v>
      </c>
      <c r="T2053" t="str">
        <f>TEXT(Table1[[#This Row],[Joining Date]],"mmmm")</f>
        <v>April</v>
      </c>
      <c r="U2053" t="str">
        <f>TEXT(Table1[[#This Row],[Joining Date]],"yyyy")</f>
        <v>2020</v>
      </c>
      <c r="V2053" s="5">
        <f ca="1">TODAY()-Table1[[#This Row],[Joining Date]]</f>
        <v>2306</v>
      </c>
      <c r="W2053" t="str">
        <f>LEFT(Table1[[#This Row],[Employee Name]],FIND(" ",Table1[[#This Row],[Employee Name]])-1)</f>
        <v>Aditya</v>
      </c>
      <c r="X2053" t="str">
        <f>RIGHT(Table1[[#This Row],[Employee Name]],LEN(Table1[[#This Row],[Employee Name]])-FIND(" ",Table1[[#This Row],[Employee Name]]))</f>
        <v>Kapoor</v>
      </c>
      <c r="Y2053" t="str">
        <f>Table1[[#This Row],[Department]]&amp;"-"&amp;Table1[[#This Row],[Employee ID]]</f>
        <v>Finance-E03593</v>
      </c>
      <c r="Z2053" t="str">
        <f>LEFT(Table1[[#This Row],[Department]],3)</f>
        <v>Fin</v>
      </c>
      <c r="AA2053" t="str">
        <f>_xlfn.XLOOKUP(Table1[[#This Row],[Manager ID]],MANAGERS!A:A,MANAGERS!B:B)</f>
        <v>Manager_20</v>
      </c>
      <c r="AB2053" t="str" cm="1">
        <f t="array" ref="AB2053">_xlfn.XLOOKUP(Table1[[#This Row],[Manager ID]],Table2[[#All],[Manager ID]],Table2[[#All],[Department Head]])</f>
        <v>Operations</v>
      </c>
      <c r="AC2053" s="2">
        <f>_xlfn.XLOOKUP(Table1[[#This Row],[City]],L:L,O:O)</f>
        <v>0.24030340748661314</v>
      </c>
      <c r="AD2053" t="str" cm="1">
        <f t="array" ref="AD2053">_xlfn.IFS(Table1[[#This Row],[Performance Score]]&gt;=90,"Excellent",Table1[[#This Row],[Performance Score]]&gt;=75,"Good",Table1[[#This Row],[Performance Score]]&gt;=60,"Average",Table1[[#This Row],[Performance Score]]&lt;=60,"Need Improvement")</f>
        <v>Need Improvement</v>
      </c>
      <c r="AE2053" t="str">
        <f>IF(AND(Table1[[#This Row],[Attendance %]]&gt;=80,(Table1[[#This Row],[Performance Score]]&gt;=80)),"Eligible","Not Eligible")</f>
        <v>Not Eligible</v>
      </c>
      <c r="AF2053" t="str">
        <f>IF(Table1[[#This Row],[Performance Score]]&gt;=80,"High Performer","Low Performer")</f>
        <v>Low Performer</v>
      </c>
      <c r="AG2053" t="str" cm="1">
        <f t="array" aca="1" ref="AG2053" ca="1">_xlfn.IFS(Table1[[#This Row],[Experience]]&lt;=3,"Junior",Table1[[#This Row],[Experience]]&lt;=7,"Mid Level",Table1[[#This Row],[Experience]]&gt;=7,"Senior")</f>
        <v>Mid Level</v>
      </c>
      <c r="AH2053" t="str">
        <f>IF(Table1[[#This Row],[Attendance %]]&gt;75,"OK","Below 75")</f>
        <v>OK</v>
      </c>
      <c r="AI2053" t="b">
        <f>ISBLANK(Table1[[#This Row],[Employee ID]])</f>
        <v>0</v>
      </c>
      <c r="AJ2053" t="b">
        <f>ISNUMBER(Table1[[#This Row],[Total Salary  ]])</f>
        <v>1</v>
      </c>
      <c r="AK2053" t="str">
        <f>IFERROR(_xlfn.XLOOKUP(Table1[[#This Row],[Manager ID]],MANAGERS!A:A,MANAGERS!B:B),"Not Found")</f>
        <v>Manager_20</v>
      </c>
    </row>
    <row r="2054" spans="1:37" x14ac:dyDescent="0.2">
      <c r="A2054" t="s">
        <v>3499</v>
      </c>
      <c r="B2054" t="s">
        <v>57</v>
      </c>
      <c r="C2054" t="s">
        <v>21</v>
      </c>
      <c r="D2054" t="s">
        <v>25</v>
      </c>
      <c r="E2054" t="s">
        <v>51</v>
      </c>
      <c r="F2054" s="1">
        <v>43259</v>
      </c>
      <c r="G2054" s="1">
        <v>31761</v>
      </c>
      <c r="H2054">
        <v>77282</v>
      </c>
      <c r="I2054">
        <v>22119</v>
      </c>
      <c r="J2054">
        <v>63</v>
      </c>
      <c r="K2054">
        <v>90</v>
      </c>
      <c r="L2054" t="s">
        <v>23</v>
      </c>
      <c r="M2054">
        <v>105</v>
      </c>
      <c r="N2054">
        <f>Table1[[#This Row],[Basic Salary]]+Table1[[#This Row],[Bonus]]</f>
        <v>99401</v>
      </c>
      <c r="O2054" s="2">
        <f>Table1[[#This Row],[Bonus]]/Table1[[#This Row],[Basic Salary]]</f>
        <v>0.28621153696850493</v>
      </c>
      <c r="P2054">
        <f ca="1">DATEDIF(Table1[[#This Row],[Date of Birth]],TODAY(),"Y")</f>
        <v>39</v>
      </c>
      <c r="Q2054">
        <f ca="1">DATEDIF(Table1[[#This Row],[Joining Date]],TODAY(),"Y")</f>
        <v>8</v>
      </c>
      <c r="R2054" t="str">
        <f ca="1">IF(YEAR(Table1[[#This Row],[Joining Date]])=YEAR(TODAY()),"Yes","No")</f>
        <v>No</v>
      </c>
      <c r="S2054" t="str">
        <f ca="1">IF(Table1[[#This Row],[Experience]]&gt;5,"Yes","No")</f>
        <v>Yes</v>
      </c>
      <c r="T2054" t="str">
        <f>TEXT(Table1[[#This Row],[Joining Date]],"mmmm")</f>
        <v>June</v>
      </c>
      <c r="U2054" t="str">
        <f>TEXT(Table1[[#This Row],[Joining Date]],"yyyy")</f>
        <v>2018</v>
      </c>
      <c r="V2054" s="5">
        <f ca="1">TODAY()-Table1[[#This Row],[Joining Date]]</f>
        <v>2980</v>
      </c>
      <c r="W2054" t="str">
        <f>LEFT(Table1[[#This Row],[Employee Name]],FIND(" ",Table1[[#This Row],[Employee Name]])-1)</f>
        <v>Swathi</v>
      </c>
      <c r="X2054" t="str">
        <f>RIGHT(Table1[[#This Row],[Employee Name]],LEN(Table1[[#This Row],[Employee Name]])-FIND(" ",Table1[[#This Row],[Employee Name]]))</f>
        <v>Ramesh</v>
      </c>
      <c r="Y2054" t="str">
        <f>Table1[[#This Row],[Department]]&amp;"-"&amp;Table1[[#This Row],[Employee ID]]</f>
        <v>Finance-E03443</v>
      </c>
      <c r="Z2054" t="str">
        <f>LEFT(Table1[[#This Row],[Department]],3)</f>
        <v>Fin</v>
      </c>
      <c r="AA2054" t="str">
        <f>_xlfn.XLOOKUP(Table1[[#This Row],[Manager ID]],MANAGERS!A:A,MANAGERS!B:B)</f>
        <v>Manager_5</v>
      </c>
      <c r="AB2054" t="str" cm="1">
        <f t="array" ref="AB2054">_xlfn.XLOOKUP(Table1[[#This Row],[Manager ID]],Table2[[#All],[Manager ID]],Table2[[#All],[Department Head]])</f>
        <v>Sales</v>
      </c>
      <c r="AC2054" s="2">
        <f>_xlfn.XLOOKUP(Table1[[#This Row],[City]],L:L,O:O)</f>
        <v>0.23486488519629886</v>
      </c>
      <c r="AD2054" t="str" cm="1">
        <f t="array" ref="AD2054">_xlfn.IFS(Table1[[#This Row],[Performance Score]]&gt;=90,"Excellent",Table1[[#This Row],[Performance Score]]&gt;=75,"Good",Table1[[#This Row],[Performance Score]]&gt;=60,"Average",Table1[[#This Row],[Performance Score]]&lt;=60,"Need Improvement")</f>
        <v>Excellent</v>
      </c>
      <c r="AE2054" t="str">
        <f>IF(AND(Table1[[#This Row],[Attendance %]]&gt;=80,(Table1[[#This Row],[Performance Score]]&gt;=80)),"Eligible","Not Eligible")</f>
        <v>Not Eligible</v>
      </c>
      <c r="AF2054" t="str">
        <f>IF(Table1[[#This Row],[Performance Score]]&gt;=80,"High Performer","Low Performer")</f>
        <v>High Performer</v>
      </c>
      <c r="AG2054" t="str" cm="1">
        <f t="array" aca="1" ref="AG2054" ca="1">_xlfn.IFS(Table1[[#This Row],[Experience]]&lt;=3,"Junior",Table1[[#This Row],[Experience]]&lt;=7,"Mid Level",Table1[[#This Row],[Experience]]&gt;=7,"Senior")</f>
        <v>Senior</v>
      </c>
      <c r="AH2054" t="str">
        <f>IF(Table1[[#This Row],[Attendance %]]&gt;75,"OK","Below 75")</f>
        <v>Below 75</v>
      </c>
      <c r="AI2054" t="b">
        <f>ISBLANK(Table1[[#This Row],[Employee ID]])</f>
        <v>0</v>
      </c>
      <c r="AJ2054" t="b">
        <f>ISNUMBER(Table1[[#This Row],[Total Salary  ]])</f>
        <v>1</v>
      </c>
      <c r="AK2054" t="str">
        <f>IFERROR(_xlfn.XLOOKUP(Table1[[#This Row],[Manager ID]],MANAGERS!A:A,MANAGERS!B:B),"Not Found")</f>
        <v>Manager_5</v>
      </c>
    </row>
    <row r="2055" spans="1:37" x14ac:dyDescent="0.2">
      <c r="A2055" t="s">
        <v>1874</v>
      </c>
      <c r="B2055" t="s">
        <v>85</v>
      </c>
      <c r="C2055" t="s">
        <v>15</v>
      </c>
      <c r="D2055" t="s">
        <v>43</v>
      </c>
      <c r="E2055" t="s">
        <v>30</v>
      </c>
      <c r="F2055" s="1">
        <v>42930</v>
      </c>
      <c r="G2055" s="1">
        <v>33011</v>
      </c>
      <c r="H2055">
        <v>77035</v>
      </c>
      <c r="I2055">
        <v>22363</v>
      </c>
      <c r="J2055">
        <v>90</v>
      </c>
      <c r="K2055">
        <v>61</v>
      </c>
      <c r="L2055" t="s">
        <v>34</v>
      </c>
      <c r="M2055">
        <v>101</v>
      </c>
      <c r="N2055">
        <f>Table1[[#This Row],[Basic Salary]]+Table1[[#This Row],[Bonus]]</f>
        <v>99398</v>
      </c>
      <c r="O2055" s="2">
        <f>Table1[[#This Row],[Bonus]]/Table1[[#This Row],[Basic Salary]]</f>
        <v>0.2902966184201986</v>
      </c>
      <c r="P2055">
        <f ca="1">DATEDIF(Table1[[#This Row],[Date of Birth]],TODAY(),"Y")</f>
        <v>36</v>
      </c>
      <c r="Q2055">
        <f ca="1">DATEDIF(Table1[[#This Row],[Joining Date]],TODAY(),"Y")</f>
        <v>9</v>
      </c>
      <c r="R2055" t="str">
        <f ca="1">IF(YEAR(Table1[[#This Row],[Joining Date]])=YEAR(TODAY()),"Yes","No")</f>
        <v>No</v>
      </c>
      <c r="S2055" t="str">
        <f ca="1">IF(Table1[[#This Row],[Experience]]&gt;5,"Yes","No")</f>
        <v>Yes</v>
      </c>
      <c r="T2055" t="str">
        <f>TEXT(Table1[[#This Row],[Joining Date]],"mmmm")</f>
        <v>July</v>
      </c>
      <c r="U2055" t="str">
        <f>TEXT(Table1[[#This Row],[Joining Date]],"yyyy")</f>
        <v>2017</v>
      </c>
      <c r="V2055" s="5">
        <f ca="1">TODAY()-Table1[[#This Row],[Joining Date]]</f>
        <v>3309</v>
      </c>
      <c r="W2055" t="str">
        <f>LEFT(Table1[[#This Row],[Employee Name]],FIND(" ",Table1[[#This Row],[Employee Name]])-1)</f>
        <v>Pooja</v>
      </c>
      <c r="X2055" t="str">
        <f>RIGHT(Table1[[#This Row],[Employee Name]],LEN(Table1[[#This Row],[Employee Name]])-FIND(" ",Table1[[#This Row],[Employee Name]]))</f>
        <v>Das</v>
      </c>
      <c r="Y2055" t="str">
        <f>Table1[[#This Row],[Department]]&amp;"-"&amp;Table1[[#This Row],[Employee ID]]</f>
        <v>Operations-E01818</v>
      </c>
      <c r="Z2055" t="str">
        <f>LEFT(Table1[[#This Row],[Department]],3)</f>
        <v>Ope</v>
      </c>
      <c r="AA2055" t="str">
        <f>_xlfn.XLOOKUP(Table1[[#This Row],[Manager ID]],MANAGERS!A:A,MANAGERS!B:B)</f>
        <v>Manager_1</v>
      </c>
      <c r="AB2055" t="str" cm="1">
        <f t="array" ref="AB2055">_xlfn.XLOOKUP(Table1[[#This Row],[Manager ID]],Table2[[#All],[Manager ID]],Table2[[#All],[Department Head]])</f>
        <v>Support</v>
      </c>
      <c r="AC2055" s="2">
        <f>_xlfn.XLOOKUP(Table1[[#This Row],[City]],L:L,O:O)</f>
        <v>0.24030340748661314</v>
      </c>
      <c r="AD2055" t="str" cm="1">
        <f t="array" ref="AD2055">_xlfn.IFS(Table1[[#This Row],[Performance Score]]&gt;=90,"Excellent",Table1[[#This Row],[Performance Score]]&gt;=75,"Good",Table1[[#This Row],[Performance Score]]&gt;=60,"Average",Table1[[#This Row],[Performance Score]]&lt;=60,"Need Improvement")</f>
        <v>Average</v>
      </c>
      <c r="AE2055" t="str">
        <f>IF(AND(Table1[[#This Row],[Attendance %]]&gt;=80,(Table1[[#This Row],[Performance Score]]&gt;=80)),"Eligible","Not Eligible")</f>
        <v>Not Eligible</v>
      </c>
      <c r="AF2055" t="str">
        <f>IF(Table1[[#This Row],[Performance Score]]&gt;=80,"High Performer","Low Performer")</f>
        <v>Low Performer</v>
      </c>
      <c r="AG2055" t="str" cm="1">
        <f t="array" aca="1" ref="AG2055" ca="1">_xlfn.IFS(Table1[[#This Row],[Experience]]&lt;=3,"Junior",Table1[[#This Row],[Experience]]&lt;=7,"Mid Level",Table1[[#This Row],[Experience]]&gt;=7,"Senior")</f>
        <v>Senior</v>
      </c>
      <c r="AH2055" t="str">
        <f>IF(Table1[[#This Row],[Attendance %]]&gt;75,"OK","Below 75")</f>
        <v>OK</v>
      </c>
      <c r="AI2055" t="b">
        <f>ISBLANK(Table1[[#This Row],[Employee ID]])</f>
        <v>0</v>
      </c>
      <c r="AJ2055" t="b">
        <f>ISNUMBER(Table1[[#This Row],[Total Salary  ]])</f>
        <v>1</v>
      </c>
      <c r="AK2055" t="str">
        <f>IFERROR(_xlfn.XLOOKUP(Table1[[#This Row],[Manager ID]],MANAGERS!A:A,MANAGERS!B:B),"Not Found")</f>
        <v>Manager_1</v>
      </c>
    </row>
    <row r="2056" spans="1:37" x14ac:dyDescent="0.2">
      <c r="A2056" t="s">
        <v>396</v>
      </c>
      <c r="B2056" t="s">
        <v>48</v>
      </c>
      <c r="C2056" t="s">
        <v>21</v>
      </c>
      <c r="D2056" t="s">
        <v>16</v>
      </c>
      <c r="E2056" t="s">
        <v>51</v>
      </c>
      <c r="F2056" s="1">
        <v>43472</v>
      </c>
      <c r="G2056" s="1">
        <v>32622</v>
      </c>
      <c r="H2056">
        <v>84233</v>
      </c>
      <c r="I2056">
        <v>15102</v>
      </c>
      <c r="J2056">
        <v>89</v>
      </c>
      <c r="K2056">
        <v>56</v>
      </c>
      <c r="L2056" t="s">
        <v>34</v>
      </c>
      <c r="M2056">
        <v>104</v>
      </c>
      <c r="N2056">
        <f>Table1[[#This Row],[Basic Salary]]+Table1[[#This Row],[Bonus]]</f>
        <v>99335</v>
      </c>
      <c r="O2056" s="2">
        <f>Table1[[#This Row],[Bonus]]/Table1[[#This Row],[Basic Salary]]</f>
        <v>0.17928840240760746</v>
      </c>
      <c r="P2056">
        <f ca="1">DATEDIF(Table1[[#This Row],[Date of Birth]],TODAY(),"Y")</f>
        <v>37</v>
      </c>
      <c r="Q2056">
        <f ca="1">DATEDIF(Table1[[#This Row],[Joining Date]],TODAY(),"Y")</f>
        <v>7</v>
      </c>
      <c r="R2056" t="str">
        <f ca="1">IF(YEAR(Table1[[#This Row],[Joining Date]])=YEAR(TODAY()),"Yes","No")</f>
        <v>No</v>
      </c>
      <c r="S2056" t="str">
        <f ca="1">IF(Table1[[#This Row],[Experience]]&gt;5,"Yes","No")</f>
        <v>Yes</v>
      </c>
      <c r="T2056" t="str">
        <f>TEXT(Table1[[#This Row],[Joining Date]],"mmmm")</f>
        <v>January</v>
      </c>
      <c r="U2056" t="str">
        <f>TEXT(Table1[[#This Row],[Joining Date]],"yyyy")</f>
        <v>2019</v>
      </c>
      <c r="V2056" s="5">
        <f ca="1">TODAY()-Table1[[#This Row],[Joining Date]]</f>
        <v>2767</v>
      </c>
      <c r="W2056" t="str">
        <f>LEFT(Table1[[#This Row],[Employee Name]],FIND(" ",Table1[[#This Row],[Employee Name]])-1)</f>
        <v>Aditya</v>
      </c>
      <c r="X2056" t="str">
        <f>RIGHT(Table1[[#This Row],[Employee Name]],LEN(Table1[[#This Row],[Employee Name]])-FIND(" ",Table1[[#This Row],[Employee Name]]))</f>
        <v>Kapoor</v>
      </c>
      <c r="Y2056" t="str">
        <f>Table1[[#This Row],[Department]]&amp;"-"&amp;Table1[[#This Row],[Employee ID]]</f>
        <v>HR-E00340</v>
      </c>
      <c r="Z2056" t="str">
        <f>LEFT(Table1[[#This Row],[Department]],3)</f>
        <v>HR</v>
      </c>
      <c r="AA2056" t="str">
        <f>_xlfn.XLOOKUP(Table1[[#This Row],[Manager ID]],MANAGERS!A:A,MANAGERS!B:B)</f>
        <v>Manager_4</v>
      </c>
      <c r="AB2056" t="str" cm="1">
        <f t="array" ref="AB2056">_xlfn.XLOOKUP(Table1[[#This Row],[Manager ID]],Table2[[#All],[Manager ID]],Table2[[#All],[Department Head]])</f>
        <v>Finance</v>
      </c>
      <c r="AC2056" s="2">
        <f>_xlfn.XLOOKUP(Table1[[#This Row],[City]],L:L,O:O)</f>
        <v>0.24030340748661314</v>
      </c>
      <c r="AD2056" t="str" cm="1">
        <f t="array" ref="AD2056">_xlfn.IFS(Table1[[#This Row],[Performance Score]]&gt;=90,"Excellent",Table1[[#This Row],[Performance Score]]&gt;=75,"Good",Table1[[#This Row],[Performance Score]]&gt;=60,"Average",Table1[[#This Row],[Performance Score]]&lt;=60,"Need Improvement")</f>
        <v>Need Improvement</v>
      </c>
      <c r="AE2056" t="str">
        <f>IF(AND(Table1[[#This Row],[Attendance %]]&gt;=80,(Table1[[#This Row],[Performance Score]]&gt;=80)),"Eligible","Not Eligible")</f>
        <v>Not Eligible</v>
      </c>
      <c r="AF2056" t="str">
        <f>IF(Table1[[#This Row],[Performance Score]]&gt;=80,"High Performer","Low Performer")</f>
        <v>Low Performer</v>
      </c>
      <c r="AG2056" t="str" cm="1">
        <f t="array" aca="1" ref="AG2056" ca="1">_xlfn.IFS(Table1[[#This Row],[Experience]]&lt;=3,"Junior",Table1[[#This Row],[Experience]]&lt;=7,"Mid Level",Table1[[#This Row],[Experience]]&gt;=7,"Senior")</f>
        <v>Mid Level</v>
      </c>
      <c r="AH2056" t="str">
        <f>IF(Table1[[#This Row],[Attendance %]]&gt;75,"OK","Below 75")</f>
        <v>OK</v>
      </c>
      <c r="AI2056" t="b">
        <f>ISBLANK(Table1[[#This Row],[Employee ID]])</f>
        <v>0</v>
      </c>
      <c r="AJ2056" t="b">
        <f>ISNUMBER(Table1[[#This Row],[Total Salary  ]])</f>
        <v>1</v>
      </c>
      <c r="AK2056" t="str">
        <f>IFERROR(_xlfn.XLOOKUP(Table1[[#This Row],[Manager ID]],MANAGERS!A:A,MANAGERS!B:B),"Not Found")</f>
        <v>Manager_4</v>
      </c>
    </row>
    <row r="2057" spans="1:37" x14ac:dyDescent="0.2">
      <c r="A2057" t="s">
        <v>2087</v>
      </c>
      <c r="B2057" t="s">
        <v>129</v>
      </c>
      <c r="C2057" t="s">
        <v>15</v>
      </c>
      <c r="D2057" t="s">
        <v>33</v>
      </c>
      <c r="E2057" t="s">
        <v>51</v>
      </c>
      <c r="F2057" s="1">
        <v>43585</v>
      </c>
      <c r="G2057" s="1">
        <v>36779</v>
      </c>
      <c r="H2057">
        <v>81881</v>
      </c>
      <c r="I2057">
        <v>17432</v>
      </c>
      <c r="J2057">
        <v>67</v>
      </c>
      <c r="K2057">
        <v>42</v>
      </c>
      <c r="L2057" t="s">
        <v>53</v>
      </c>
      <c r="M2057">
        <v>117</v>
      </c>
      <c r="N2057">
        <f>Table1[[#This Row],[Basic Salary]]+Table1[[#This Row],[Bonus]]</f>
        <v>99313</v>
      </c>
      <c r="O2057" s="2">
        <f>Table1[[#This Row],[Bonus]]/Table1[[#This Row],[Basic Salary]]</f>
        <v>0.21289432224814059</v>
      </c>
      <c r="P2057">
        <f ca="1">DATEDIF(Table1[[#This Row],[Date of Birth]],TODAY(),"Y")</f>
        <v>25</v>
      </c>
      <c r="Q2057">
        <f ca="1">DATEDIF(Table1[[#This Row],[Joining Date]],TODAY(),"Y")</f>
        <v>7</v>
      </c>
      <c r="R2057" t="str">
        <f ca="1">IF(YEAR(Table1[[#This Row],[Joining Date]])=YEAR(TODAY()),"Yes","No")</f>
        <v>No</v>
      </c>
      <c r="S2057" t="str">
        <f ca="1">IF(Table1[[#This Row],[Experience]]&gt;5,"Yes","No")</f>
        <v>Yes</v>
      </c>
      <c r="T2057" t="str">
        <f>TEXT(Table1[[#This Row],[Joining Date]],"mmmm")</f>
        <v>April</v>
      </c>
      <c r="U2057" t="str">
        <f>TEXT(Table1[[#This Row],[Joining Date]],"yyyy")</f>
        <v>2019</v>
      </c>
      <c r="V2057" s="5">
        <f ca="1">TODAY()-Table1[[#This Row],[Joining Date]]</f>
        <v>2654</v>
      </c>
      <c r="W2057" t="str">
        <f>LEFT(Table1[[#This Row],[Employee Name]],FIND(" ",Table1[[#This Row],[Employee Name]])-1)</f>
        <v>Aarav</v>
      </c>
      <c r="X2057" t="str">
        <f>RIGHT(Table1[[#This Row],[Employee Name]],LEN(Table1[[#This Row],[Employee Name]])-FIND(" ",Table1[[#This Row],[Employee Name]]))</f>
        <v>Sharma</v>
      </c>
      <c r="Y2057" t="str">
        <f>Table1[[#This Row],[Department]]&amp;"-"&amp;Table1[[#This Row],[Employee ID]]</f>
        <v>Marketing-E02031</v>
      </c>
      <c r="Z2057" t="str">
        <f>LEFT(Table1[[#This Row],[Department]],3)</f>
        <v>Mar</v>
      </c>
      <c r="AA2057" t="str">
        <f>_xlfn.XLOOKUP(Table1[[#This Row],[Manager ID]],MANAGERS!A:A,MANAGERS!B:B)</f>
        <v>Manager_17</v>
      </c>
      <c r="AB2057" t="str" cm="1">
        <f t="array" ref="AB2057">_xlfn.XLOOKUP(Table1[[#This Row],[Manager ID]],Table2[[#All],[Manager ID]],Table2[[#All],[Department Head]])</f>
        <v>Finance</v>
      </c>
      <c r="AC2057" s="2">
        <f>_xlfn.XLOOKUP(Table1[[#This Row],[City]],L:L,O:O)</f>
        <v>0.23685887225230964</v>
      </c>
      <c r="AD2057" t="str" cm="1">
        <f t="array" ref="AD2057">_xlfn.IFS(Table1[[#This Row],[Performance Score]]&gt;=90,"Excellent",Table1[[#This Row],[Performance Score]]&gt;=75,"Good",Table1[[#This Row],[Performance Score]]&gt;=60,"Average",Table1[[#This Row],[Performance Score]]&lt;=60,"Need Improvement")</f>
        <v>Need Improvement</v>
      </c>
      <c r="AE2057" t="str">
        <f>IF(AND(Table1[[#This Row],[Attendance %]]&gt;=80,(Table1[[#This Row],[Performance Score]]&gt;=80)),"Eligible","Not Eligible")</f>
        <v>Not Eligible</v>
      </c>
      <c r="AF2057" t="str">
        <f>IF(Table1[[#This Row],[Performance Score]]&gt;=80,"High Performer","Low Performer")</f>
        <v>Low Performer</v>
      </c>
      <c r="AG2057" t="str" cm="1">
        <f t="array" aca="1" ref="AG2057" ca="1">_xlfn.IFS(Table1[[#This Row],[Experience]]&lt;=3,"Junior",Table1[[#This Row],[Experience]]&lt;=7,"Mid Level",Table1[[#This Row],[Experience]]&gt;=7,"Senior")</f>
        <v>Mid Level</v>
      </c>
      <c r="AH2057" t="str">
        <f>IF(Table1[[#This Row],[Attendance %]]&gt;75,"OK","Below 75")</f>
        <v>Below 75</v>
      </c>
      <c r="AI2057" t="b">
        <f>ISBLANK(Table1[[#This Row],[Employee ID]])</f>
        <v>0</v>
      </c>
      <c r="AJ2057" t="b">
        <f>ISNUMBER(Table1[[#This Row],[Total Salary  ]])</f>
        <v>1</v>
      </c>
      <c r="AK2057" t="str">
        <f>IFERROR(_xlfn.XLOOKUP(Table1[[#This Row],[Manager ID]],MANAGERS!A:A,MANAGERS!B:B),"Not Found")</f>
        <v>Manager_17</v>
      </c>
    </row>
    <row r="2058" spans="1:37" x14ac:dyDescent="0.2">
      <c r="A2058" t="s">
        <v>5056</v>
      </c>
      <c r="B2058" t="s">
        <v>93</v>
      </c>
      <c r="C2058" t="s">
        <v>21</v>
      </c>
      <c r="D2058" t="s">
        <v>81</v>
      </c>
      <c r="E2058" t="s">
        <v>26</v>
      </c>
      <c r="F2058" s="1">
        <v>43142</v>
      </c>
      <c r="G2058" s="1">
        <v>41031</v>
      </c>
      <c r="H2058">
        <v>78581</v>
      </c>
      <c r="I2058">
        <v>20712</v>
      </c>
      <c r="J2058">
        <v>84</v>
      </c>
      <c r="K2058">
        <v>56</v>
      </c>
      <c r="L2058" t="s">
        <v>27</v>
      </c>
      <c r="M2058">
        <v>118</v>
      </c>
      <c r="N2058">
        <f>Table1[[#This Row],[Basic Salary]]+Table1[[#This Row],[Bonus]]</f>
        <v>99293</v>
      </c>
      <c r="O2058" s="2">
        <f>Table1[[#This Row],[Bonus]]/Table1[[#This Row],[Basic Salary]]</f>
        <v>0.26357516447996338</v>
      </c>
      <c r="P2058">
        <f ca="1">DATEDIF(Table1[[#This Row],[Date of Birth]],TODAY(),"Y")</f>
        <v>14</v>
      </c>
      <c r="Q2058">
        <f ca="1">DATEDIF(Table1[[#This Row],[Joining Date]],TODAY(),"Y")</f>
        <v>8</v>
      </c>
      <c r="R2058" t="str">
        <f ca="1">IF(YEAR(Table1[[#This Row],[Joining Date]])=YEAR(TODAY()),"Yes","No")</f>
        <v>No</v>
      </c>
      <c r="S2058" t="str">
        <f ca="1">IF(Table1[[#This Row],[Experience]]&gt;5,"Yes","No")</f>
        <v>Yes</v>
      </c>
      <c r="T2058" t="str">
        <f>TEXT(Table1[[#This Row],[Joining Date]],"mmmm")</f>
        <v>February</v>
      </c>
      <c r="U2058" t="str">
        <f>TEXT(Table1[[#This Row],[Joining Date]],"yyyy")</f>
        <v>2018</v>
      </c>
      <c r="V2058" s="5">
        <f ca="1">TODAY()-Table1[[#This Row],[Joining Date]]</f>
        <v>3097</v>
      </c>
      <c r="W2058" t="str">
        <f>LEFT(Table1[[#This Row],[Employee Name]],FIND(" ",Table1[[#This Row],[Employee Name]])-1)</f>
        <v>Priya</v>
      </c>
      <c r="X2058" t="str">
        <f>RIGHT(Table1[[#This Row],[Employee Name]],LEN(Table1[[#This Row],[Employee Name]])-FIND(" ",Table1[[#This Row],[Employee Name]]))</f>
        <v>Reddy</v>
      </c>
      <c r="Y2058" t="str">
        <f>Table1[[#This Row],[Department]]&amp;"-"&amp;Table1[[#This Row],[Employee ID]]</f>
        <v>Sales-E05000</v>
      </c>
      <c r="Z2058" t="str">
        <f>LEFT(Table1[[#This Row],[Department]],3)</f>
        <v>Sal</v>
      </c>
      <c r="AA2058" t="str">
        <f>_xlfn.XLOOKUP(Table1[[#This Row],[Manager ID]],MANAGERS!A:A,MANAGERS!B:B)</f>
        <v>Manager_18</v>
      </c>
      <c r="AB2058" t="str" cm="1">
        <f t="array" ref="AB2058">_xlfn.XLOOKUP(Table1[[#This Row],[Manager ID]],Table2[[#All],[Manager ID]],Table2[[#All],[Department Head]])</f>
        <v>Support</v>
      </c>
      <c r="AC2058" s="2">
        <f>_xlfn.XLOOKUP(Table1[[#This Row],[City]],L:L,O:O)</f>
        <v>0.23674293405114402</v>
      </c>
      <c r="AD2058" t="str" cm="1">
        <f t="array" ref="AD2058">_xlfn.IFS(Table1[[#This Row],[Performance Score]]&gt;=90,"Excellent",Table1[[#This Row],[Performance Score]]&gt;=75,"Good",Table1[[#This Row],[Performance Score]]&gt;=60,"Average",Table1[[#This Row],[Performance Score]]&lt;=60,"Need Improvement")</f>
        <v>Need Improvement</v>
      </c>
      <c r="AE2058" t="str">
        <f>IF(AND(Table1[[#This Row],[Attendance %]]&gt;=80,(Table1[[#This Row],[Performance Score]]&gt;=80)),"Eligible","Not Eligible")</f>
        <v>Not Eligible</v>
      </c>
      <c r="AF2058" t="str">
        <f>IF(Table1[[#This Row],[Performance Score]]&gt;=80,"High Performer","Low Performer")</f>
        <v>Low Performer</v>
      </c>
      <c r="AG2058" t="str" cm="1">
        <f t="array" aca="1" ref="AG2058" ca="1">_xlfn.IFS(Table1[[#This Row],[Experience]]&lt;=3,"Junior",Table1[[#This Row],[Experience]]&lt;=7,"Mid Level",Table1[[#This Row],[Experience]]&gt;=7,"Senior")</f>
        <v>Senior</v>
      </c>
      <c r="AH2058" t="str">
        <f>IF(Table1[[#This Row],[Attendance %]]&gt;75,"OK","Below 75")</f>
        <v>OK</v>
      </c>
      <c r="AI2058" t="b">
        <f>ISBLANK(Table1[[#This Row],[Employee ID]])</f>
        <v>0</v>
      </c>
      <c r="AJ2058" t="b">
        <f>ISNUMBER(Table1[[#This Row],[Total Salary  ]])</f>
        <v>1</v>
      </c>
      <c r="AK2058" t="str">
        <f>IFERROR(_xlfn.XLOOKUP(Table1[[#This Row],[Manager ID]],MANAGERS!A:A,MANAGERS!B:B),"Not Found")</f>
        <v>Manager_18</v>
      </c>
    </row>
    <row r="2059" spans="1:37" x14ac:dyDescent="0.2">
      <c r="A2059" t="s">
        <v>2201</v>
      </c>
      <c r="B2059" t="s">
        <v>77</v>
      </c>
      <c r="C2059" t="s">
        <v>15</v>
      </c>
      <c r="D2059" t="s">
        <v>25</v>
      </c>
      <c r="E2059" t="s">
        <v>26</v>
      </c>
      <c r="F2059" s="1">
        <v>44554</v>
      </c>
      <c r="G2059" s="1">
        <v>34887</v>
      </c>
      <c r="H2059">
        <v>71014</v>
      </c>
      <c r="I2059">
        <v>28238</v>
      </c>
      <c r="J2059">
        <v>69</v>
      </c>
      <c r="K2059">
        <v>73</v>
      </c>
      <c r="L2059" t="s">
        <v>34</v>
      </c>
      <c r="M2059">
        <v>113</v>
      </c>
      <c r="N2059">
        <f>Table1[[#This Row],[Basic Salary]]+Table1[[#This Row],[Bonus]]</f>
        <v>99252</v>
      </c>
      <c r="O2059" s="2">
        <f>Table1[[#This Row],[Bonus]]/Table1[[#This Row],[Basic Salary]]</f>
        <v>0.39763990199115667</v>
      </c>
      <c r="P2059">
        <f ca="1">DATEDIF(Table1[[#This Row],[Date of Birth]],TODAY(),"Y")</f>
        <v>31</v>
      </c>
      <c r="Q2059">
        <f ca="1">DATEDIF(Table1[[#This Row],[Joining Date]],TODAY(),"Y")</f>
        <v>4</v>
      </c>
      <c r="R2059" t="str">
        <f ca="1">IF(YEAR(Table1[[#This Row],[Joining Date]])=YEAR(TODAY()),"Yes","No")</f>
        <v>No</v>
      </c>
      <c r="S2059" t="str">
        <f ca="1">IF(Table1[[#This Row],[Experience]]&gt;5,"Yes","No")</f>
        <v>No</v>
      </c>
      <c r="T2059" t="str">
        <f>TEXT(Table1[[#This Row],[Joining Date]],"mmmm")</f>
        <v>December</v>
      </c>
      <c r="U2059" t="str">
        <f>TEXT(Table1[[#This Row],[Joining Date]],"yyyy")</f>
        <v>2021</v>
      </c>
      <c r="V2059" s="5">
        <f ca="1">TODAY()-Table1[[#This Row],[Joining Date]]</f>
        <v>1685</v>
      </c>
      <c r="W2059" t="str">
        <f>LEFT(Table1[[#This Row],[Employee Name]],FIND(" ",Table1[[#This Row],[Employee Name]])-1)</f>
        <v>Rohan</v>
      </c>
      <c r="X2059" t="str">
        <f>RIGHT(Table1[[#This Row],[Employee Name]],LEN(Table1[[#This Row],[Employee Name]])-FIND(" ",Table1[[#This Row],[Employee Name]]))</f>
        <v>Gupta</v>
      </c>
      <c r="Y2059" t="str">
        <f>Table1[[#This Row],[Department]]&amp;"-"&amp;Table1[[#This Row],[Employee ID]]</f>
        <v>Finance-E02145</v>
      </c>
      <c r="Z2059" t="str">
        <f>LEFT(Table1[[#This Row],[Department]],3)</f>
        <v>Fin</v>
      </c>
      <c r="AA2059" t="str">
        <f>_xlfn.XLOOKUP(Table1[[#This Row],[Manager ID]],MANAGERS!A:A,MANAGERS!B:B)</f>
        <v>Manager_13</v>
      </c>
      <c r="AB2059" t="str" cm="1">
        <f t="array" ref="AB2059">_xlfn.XLOOKUP(Table1[[#This Row],[Manager ID]],Table2[[#All],[Manager ID]],Table2[[#All],[Department Head]])</f>
        <v>HR</v>
      </c>
      <c r="AC2059" s="2">
        <f>_xlfn.XLOOKUP(Table1[[#This Row],[City]],L:L,O:O)</f>
        <v>0.24030340748661314</v>
      </c>
      <c r="AD2059" t="str" cm="1">
        <f t="array" ref="AD2059">_xlfn.IFS(Table1[[#This Row],[Performance Score]]&gt;=90,"Excellent",Table1[[#This Row],[Performance Score]]&gt;=75,"Good",Table1[[#This Row],[Performance Score]]&gt;=60,"Average",Table1[[#This Row],[Performance Score]]&lt;=60,"Need Improvement")</f>
        <v>Average</v>
      </c>
      <c r="AE2059" t="str">
        <f>IF(AND(Table1[[#This Row],[Attendance %]]&gt;=80,(Table1[[#This Row],[Performance Score]]&gt;=80)),"Eligible","Not Eligible")</f>
        <v>Not Eligible</v>
      </c>
      <c r="AF2059" t="str">
        <f>IF(Table1[[#This Row],[Performance Score]]&gt;=80,"High Performer","Low Performer")</f>
        <v>Low Performer</v>
      </c>
      <c r="AG2059" t="str" cm="1">
        <f t="array" aca="1" ref="AG2059" ca="1">_xlfn.IFS(Table1[[#This Row],[Experience]]&lt;=3,"Junior",Table1[[#This Row],[Experience]]&lt;=7,"Mid Level",Table1[[#This Row],[Experience]]&gt;=7,"Senior")</f>
        <v>Mid Level</v>
      </c>
      <c r="AH2059" t="str">
        <f>IF(Table1[[#This Row],[Attendance %]]&gt;75,"OK","Below 75")</f>
        <v>Below 75</v>
      </c>
      <c r="AI2059" t="b">
        <f>ISBLANK(Table1[[#This Row],[Employee ID]])</f>
        <v>0</v>
      </c>
      <c r="AJ2059" t="b">
        <f>ISNUMBER(Table1[[#This Row],[Total Salary  ]])</f>
        <v>1</v>
      </c>
      <c r="AK2059" t="str">
        <f>IFERROR(_xlfn.XLOOKUP(Table1[[#This Row],[Manager ID]],MANAGERS!A:A,MANAGERS!B:B),"Not Found")</f>
        <v>Manager_13</v>
      </c>
    </row>
    <row r="2060" spans="1:37" x14ac:dyDescent="0.2">
      <c r="A2060" t="s">
        <v>131</v>
      </c>
      <c r="B2060" t="s">
        <v>89</v>
      </c>
      <c r="C2060" t="s">
        <v>21</v>
      </c>
      <c r="D2060" t="s">
        <v>40</v>
      </c>
      <c r="E2060" t="s">
        <v>17</v>
      </c>
      <c r="F2060" s="1">
        <v>44259</v>
      </c>
      <c r="G2060" s="1">
        <v>34640</v>
      </c>
      <c r="H2060">
        <v>71112</v>
      </c>
      <c r="I2060">
        <v>28031</v>
      </c>
      <c r="J2060">
        <v>89</v>
      </c>
      <c r="K2060">
        <v>57</v>
      </c>
      <c r="L2060" t="s">
        <v>31</v>
      </c>
      <c r="M2060">
        <v>109</v>
      </c>
      <c r="N2060">
        <f>Table1[[#This Row],[Basic Salary]]+Table1[[#This Row],[Bonus]]</f>
        <v>99143</v>
      </c>
      <c r="O2060" s="2">
        <f>Table1[[#This Row],[Bonus]]/Table1[[#This Row],[Basic Salary]]</f>
        <v>0.39418101023737201</v>
      </c>
      <c r="P2060">
        <f ca="1">DATEDIF(Table1[[#This Row],[Date of Birth]],TODAY(),"Y")</f>
        <v>31</v>
      </c>
      <c r="Q2060">
        <f ca="1">DATEDIF(Table1[[#This Row],[Joining Date]],TODAY(),"Y")</f>
        <v>5</v>
      </c>
      <c r="R2060" t="str">
        <f ca="1">IF(YEAR(Table1[[#This Row],[Joining Date]])=YEAR(TODAY()),"Yes","No")</f>
        <v>No</v>
      </c>
      <c r="S2060" t="str">
        <f ca="1">IF(Table1[[#This Row],[Experience]]&gt;5,"Yes","No")</f>
        <v>No</v>
      </c>
      <c r="T2060" t="str">
        <f>TEXT(Table1[[#This Row],[Joining Date]],"mmmm")</f>
        <v>March</v>
      </c>
      <c r="U2060" t="str">
        <f>TEXT(Table1[[#This Row],[Joining Date]],"yyyy")</f>
        <v>2021</v>
      </c>
      <c r="V2060" s="5">
        <f ca="1">TODAY()-Table1[[#This Row],[Joining Date]]</f>
        <v>1980</v>
      </c>
      <c r="W2060" t="str">
        <f>LEFT(Table1[[#This Row],[Employee Name]],FIND(" ",Table1[[#This Row],[Employee Name]])-1)</f>
        <v>Tarun</v>
      </c>
      <c r="X2060" t="str">
        <f>RIGHT(Table1[[#This Row],[Employee Name]],LEN(Table1[[#This Row],[Employee Name]])-FIND(" ",Table1[[#This Row],[Employee Name]]))</f>
        <v>Verma</v>
      </c>
      <c r="Y2060" t="str">
        <f>Table1[[#This Row],[Department]]&amp;"-"&amp;Table1[[#This Row],[Employee ID]]</f>
        <v>IT-E00075</v>
      </c>
      <c r="Z2060" t="str">
        <f>LEFT(Table1[[#This Row],[Department]],3)</f>
        <v>IT</v>
      </c>
      <c r="AA2060" t="str">
        <f>_xlfn.XLOOKUP(Table1[[#This Row],[Manager ID]],MANAGERS!A:A,MANAGERS!B:B)</f>
        <v>Manager_9</v>
      </c>
      <c r="AB2060" t="str" cm="1">
        <f t="array" ref="AB2060">_xlfn.XLOOKUP(Table1[[#This Row],[Manager ID]],Table2[[#All],[Manager ID]],Table2[[#All],[Department Head]])</f>
        <v>Sales</v>
      </c>
      <c r="AC2060" s="2">
        <f>_xlfn.XLOOKUP(Table1[[#This Row],[City]],L:L,O:O)</f>
        <v>0.241864189087755</v>
      </c>
      <c r="AD2060" t="str" cm="1">
        <f t="array" ref="AD2060">_xlfn.IFS(Table1[[#This Row],[Performance Score]]&gt;=90,"Excellent",Table1[[#This Row],[Performance Score]]&gt;=75,"Good",Table1[[#This Row],[Performance Score]]&gt;=60,"Average",Table1[[#This Row],[Performance Score]]&lt;=60,"Need Improvement")</f>
        <v>Need Improvement</v>
      </c>
      <c r="AE2060" t="str">
        <f>IF(AND(Table1[[#This Row],[Attendance %]]&gt;=80,(Table1[[#This Row],[Performance Score]]&gt;=80)),"Eligible","Not Eligible")</f>
        <v>Not Eligible</v>
      </c>
      <c r="AF2060" t="str">
        <f>IF(Table1[[#This Row],[Performance Score]]&gt;=80,"High Performer","Low Performer")</f>
        <v>Low Performer</v>
      </c>
      <c r="AG2060" t="str" cm="1">
        <f t="array" aca="1" ref="AG2060" ca="1">_xlfn.IFS(Table1[[#This Row],[Experience]]&lt;=3,"Junior",Table1[[#This Row],[Experience]]&lt;=7,"Mid Level",Table1[[#This Row],[Experience]]&gt;=7,"Senior")</f>
        <v>Mid Level</v>
      </c>
      <c r="AH2060" t="str">
        <f>IF(Table1[[#This Row],[Attendance %]]&gt;75,"OK","Below 75")</f>
        <v>OK</v>
      </c>
      <c r="AI2060" t="b">
        <f>ISBLANK(Table1[[#This Row],[Employee ID]])</f>
        <v>0</v>
      </c>
      <c r="AJ2060" t="b">
        <f>ISNUMBER(Table1[[#This Row],[Total Salary  ]])</f>
        <v>1</v>
      </c>
      <c r="AK2060" t="str">
        <f>IFERROR(_xlfn.XLOOKUP(Table1[[#This Row],[Manager ID]],MANAGERS!A:A,MANAGERS!B:B),"Not Found")</f>
        <v>Manager_9</v>
      </c>
    </row>
    <row r="2061" spans="1:37" x14ac:dyDescent="0.2">
      <c r="A2061" t="s">
        <v>2231</v>
      </c>
      <c r="B2061" t="s">
        <v>89</v>
      </c>
      <c r="C2061" t="s">
        <v>21</v>
      </c>
      <c r="D2061" t="s">
        <v>81</v>
      </c>
      <c r="E2061" t="s">
        <v>51</v>
      </c>
      <c r="F2061" s="1">
        <v>43839</v>
      </c>
      <c r="G2061" s="1">
        <v>38938</v>
      </c>
      <c r="H2061">
        <v>84000</v>
      </c>
      <c r="I2061">
        <v>15142</v>
      </c>
      <c r="J2061">
        <v>65</v>
      </c>
      <c r="K2061">
        <v>66</v>
      </c>
      <c r="L2061" t="s">
        <v>34</v>
      </c>
      <c r="M2061">
        <v>107</v>
      </c>
      <c r="N2061">
        <f>Table1[[#This Row],[Basic Salary]]+Table1[[#This Row],[Bonus]]</f>
        <v>99142</v>
      </c>
      <c r="O2061" s="2">
        <f>Table1[[#This Row],[Bonus]]/Table1[[#This Row],[Basic Salary]]</f>
        <v>0.18026190476190476</v>
      </c>
      <c r="P2061">
        <f ca="1">DATEDIF(Table1[[#This Row],[Date of Birth]],TODAY(),"Y")</f>
        <v>19</v>
      </c>
      <c r="Q2061">
        <f ca="1">DATEDIF(Table1[[#This Row],[Joining Date]],TODAY(),"Y")</f>
        <v>6</v>
      </c>
      <c r="R2061" t="str">
        <f ca="1">IF(YEAR(Table1[[#This Row],[Joining Date]])=YEAR(TODAY()),"Yes","No")</f>
        <v>No</v>
      </c>
      <c r="S2061" t="str">
        <f ca="1">IF(Table1[[#This Row],[Experience]]&gt;5,"Yes","No")</f>
        <v>Yes</v>
      </c>
      <c r="T2061" t="str">
        <f>TEXT(Table1[[#This Row],[Joining Date]],"mmmm")</f>
        <v>January</v>
      </c>
      <c r="U2061" t="str">
        <f>TEXT(Table1[[#This Row],[Joining Date]],"yyyy")</f>
        <v>2020</v>
      </c>
      <c r="V2061" s="5">
        <f ca="1">TODAY()-Table1[[#This Row],[Joining Date]]</f>
        <v>2400</v>
      </c>
      <c r="W2061" t="str">
        <f>LEFT(Table1[[#This Row],[Employee Name]],FIND(" ",Table1[[#This Row],[Employee Name]])-1)</f>
        <v>Tarun</v>
      </c>
      <c r="X2061" t="str">
        <f>RIGHT(Table1[[#This Row],[Employee Name]],LEN(Table1[[#This Row],[Employee Name]])-FIND(" ",Table1[[#This Row],[Employee Name]]))</f>
        <v>Verma</v>
      </c>
      <c r="Y2061" t="str">
        <f>Table1[[#This Row],[Department]]&amp;"-"&amp;Table1[[#This Row],[Employee ID]]</f>
        <v>Sales-E02175</v>
      </c>
      <c r="Z2061" t="str">
        <f>LEFT(Table1[[#This Row],[Department]],3)</f>
        <v>Sal</v>
      </c>
      <c r="AA2061" t="str">
        <f>_xlfn.XLOOKUP(Table1[[#This Row],[Manager ID]],MANAGERS!A:A,MANAGERS!B:B)</f>
        <v>Manager_7</v>
      </c>
      <c r="AB2061" t="str" cm="1">
        <f t="array" ref="AB2061">_xlfn.XLOOKUP(Table1[[#This Row],[Manager ID]],Table2[[#All],[Manager ID]],Table2[[#All],[Department Head]])</f>
        <v>Operations</v>
      </c>
      <c r="AC2061" s="2">
        <f>_xlfn.XLOOKUP(Table1[[#This Row],[City]],L:L,O:O)</f>
        <v>0.24030340748661314</v>
      </c>
      <c r="AD2061" t="str" cm="1">
        <f t="array" ref="AD2061">_xlfn.IFS(Table1[[#This Row],[Performance Score]]&gt;=90,"Excellent",Table1[[#This Row],[Performance Score]]&gt;=75,"Good",Table1[[#This Row],[Performance Score]]&gt;=60,"Average",Table1[[#This Row],[Performance Score]]&lt;=60,"Need Improvement")</f>
        <v>Average</v>
      </c>
      <c r="AE2061" t="str">
        <f>IF(AND(Table1[[#This Row],[Attendance %]]&gt;=80,(Table1[[#This Row],[Performance Score]]&gt;=80)),"Eligible","Not Eligible")</f>
        <v>Not Eligible</v>
      </c>
      <c r="AF2061" t="str">
        <f>IF(Table1[[#This Row],[Performance Score]]&gt;=80,"High Performer","Low Performer")</f>
        <v>Low Performer</v>
      </c>
      <c r="AG2061" t="str" cm="1">
        <f t="array" aca="1" ref="AG2061" ca="1">_xlfn.IFS(Table1[[#This Row],[Experience]]&lt;=3,"Junior",Table1[[#This Row],[Experience]]&lt;=7,"Mid Level",Table1[[#This Row],[Experience]]&gt;=7,"Senior")</f>
        <v>Mid Level</v>
      </c>
      <c r="AH2061" t="str">
        <f>IF(Table1[[#This Row],[Attendance %]]&gt;75,"OK","Below 75")</f>
        <v>Below 75</v>
      </c>
      <c r="AI2061" t="b">
        <f>ISBLANK(Table1[[#This Row],[Employee ID]])</f>
        <v>0</v>
      </c>
      <c r="AJ2061" t="b">
        <f>ISNUMBER(Table1[[#This Row],[Total Salary  ]])</f>
        <v>1</v>
      </c>
      <c r="AK2061" t="str">
        <f>IFERROR(_xlfn.XLOOKUP(Table1[[#This Row],[Manager ID]],MANAGERS!A:A,MANAGERS!B:B),"Not Found")</f>
        <v>Manager_7</v>
      </c>
    </row>
    <row r="2062" spans="1:37" x14ac:dyDescent="0.2">
      <c r="A2062" t="s">
        <v>4419</v>
      </c>
      <c r="B2062" t="s">
        <v>93</v>
      </c>
      <c r="C2062" t="s">
        <v>21</v>
      </c>
      <c r="D2062" t="s">
        <v>25</v>
      </c>
      <c r="E2062" t="s">
        <v>65</v>
      </c>
      <c r="F2062" s="1">
        <v>44462</v>
      </c>
      <c r="G2062" s="1">
        <v>38377</v>
      </c>
      <c r="H2062">
        <v>86340</v>
      </c>
      <c r="I2062">
        <v>12757</v>
      </c>
      <c r="J2062">
        <v>78</v>
      </c>
      <c r="K2062">
        <v>85</v>
      </c>
      <c r="L2062" t="s">
        <v>34</v>
      </c>
      <c r="M2062">
        <v>101</v>
      </c>
      <c r="N2062">
        <f>Table1[[#This Row],[Basic Salary]]+Table1[[#This Row],[Bonus]]</f>
        <v>99097</v>
      </c>
      <c r="O2062" s="2">
        <f>Table1[[#This Row],[Bonus]]/Table1[[#This Row],[Basic Salary]]</f>
        <v>0.14775306926106091</v>
      </c>
      <c r="P2062">
        <f ca="1">DATEDIF(Table1[[#This Row],[Date of Birth]],TODAY(),"Y")</f>
        <v>21</v>
      </c>
      <c r="Q2062">
        <f ca="1">DATEDIF(Table1[[#This Row],[Joining Date]],TODAY(),"Y")</f>
        <v>4</v>
      </c>
      <c r="R2062" t="str">
        <f ca="1">IF(YEAR(Table1[[#This Row],[Joining Date]])=YEAR(TODAY()),"Yes","No")</f>
        <v>No</v>
      </c>
      <c r="S2062" t="str">
        <f ca="1">IF(Table1[[#This Row],[Experience]]&gt;5,"Yes","No")</f>
        <v>No</v>
      </c>
      <c r="T2062" t="str">
        <f>TEXT(Table1[[#This Row],[Joining Date]],"mmmm")</f>
        <v>September</v>
      </c>
      <c r="U2062" t="str">
        <f>TEXT(Table1[[#This Row],[Joining Date]],"yyyy")</f>
        <v>2021</v>
      </c>
      <c r="V2062" s="5">
        <f ca="1">TODAY()-Table1[[#This Row],[Joining Date]]</f>
        <v>1777</v>
      </c>
      <c r="W2062" t="str">
        <f>LEFT(Table1[[#This Row],[Employee Name]],FIND(" ",Table1[[#This Row],[Employee Name]])-1)</f>
        <v>Priya</v>
      </c>
      <c r="X2062" t="str">
        <f>RIGHT(Table1[[#This Row],[Employee Name]],LEN(Table1[[#This Row],[Employee Name]])-FIND(" ",Table1[[#This Row],[Employee Name]]))</f>
        <v>Reddy</v>
      </c>
      <c r="Y2062" t="str">
        <f>Table1[[#This Row],[Department]]&amp;"-"&amp;Table1[[#This Row],[Employee ID]]</f>
        <v>Finance-E04363</v>
      </c>
      <c r="Z2062" t="str">
        <f>LEFT(Table1[[#This Row],[Department]],3)</f>
        <v>Fin</v>
      </c>
      <c r="AA2062" t="str">
        <f>_xlfn.XLOOKUP(Table1[[#This Row],[Manager ID]],MANAGERS!A:A,MANAGERS!B:B)</f>
        <v>Manager_1</v>
      </c>
      <c r="AB2062" t="str" cm="1">
        <f t="array" ref="AB2062">_xlfn.XLOOKUP(Table1[[#This Row],[Manager ID]],Table2[[#All],[Manager ID]],Table2[[#All],[Department Head]])</f>
        <v>Support</v>
      </c>
      <c r="AC2062" s="2">
        <f>_xlfn.XLOOKUP(Table1[[#This Row],[City]],L:L,O:O)</f>
        <v>0.24030340748661314</v>
      </c>
      <c r="AD2062" t="str" cm="1">
        <f t="array" ref="AD2062">_xlfn.IFS(Table1[[#This Row],[Performance Score]]&gt;=90,"Excellent",Table1[[#This Row],[Performance Score]]&gt;=75,"Good",Table1[[#This Row],[Performance Score]]&gt;=60,"Average",Table1[[#This Row],[Performance Score]]&lt;=60,"Need Improvement")</f>
        <v>Good</v>
      </c>
      <c r="AE2062" t="str">
        <f>IF(AND(Table1[[#This Row],[Attendance %]]&gt;=80,(Table1[[#This Row],[Performance Score]]&gt;=80)),"Eligible","Not Eligible")</f>
        <v>Not Eligible</v>
      </c>
      <c r="AF2062" t="str">
        <f>IF(Table1[[#This Row],[Performance Score]]&gt;=80,"High Performer","Low Performer")</f>
        <v>High Performer</v>
      </c>
      <c r="AG2062" t="str" cm="1">
        <f t="array" aca="1" ref="AG2062" ca="1">_xlfn.IFS(Table1[[#This Row],[Experience]]&lt;=3,"Junior",Table1[[#This Row],[Experience]]&lt;=7,"Mid Level",Table1[[#This Row],[Experience]]&gt;=7,"Senior")</f>
        <v>Mid Level</v>
      </c>
      <c r="AH2062" t="str">
        <f>IF(Table1[[#This Row],[Attendance %]]&gt;75,"OK","Below 75")</f>
        <v>OK</v>
      </c>
      <c r="AI2062" t="b">
        <f>ISBLANK(Table1[[#This Row],[Employee ID]])</f>
        <v>0</v>
      </c>
      <c r="AJ2062" t="b">
        <f>ISNUMBER(Table1[[#This Row],[Total Salary  ]])</f>
        <v>1</v>
      </c>
      <c r="AK2062" t="str">
        <f>IFERROR(_xlfn.XLOOKUP(Table1[[#This Row],[Manager ID]],MANAGERS!A:A,MANAGERS!B:B),"Not Found")</f>
        <v>Manager_1</v>
      </c>
    </row>
    <row r="2063" spans="1:37" x14ac:dyDescent="0.2">
      <c r="A2063" t="s">
        <v>4773</v>
      </c>
      <c r="B2063" t="s">
        <v>60</v>
      </c>
      <c r="C2063" t="s">
        <v>21</v>
      </c>
      <c r="D2063" t="s">
        <v>46</v>
      </c>
      <c r="E2063" t="s">
        <v>65</v>
      </c>
      <c r="F2063" s="1">
        <v>45017</v>
      </c>
      <c r="G2063" s="1">
        <v>39790</v>
      </c>
      <c r="H2063">
        <v>80886</v>
      </c>
      <c r="I2063">
        <v>18208</v>
      </c>
      <c r="J2063">
        <v>61</v>
      </c>
      <c r="K2063">
        <v>55</v>
      </c>
      <c r="L2063" t="s">
        <v>27</v>
      </c>
      <c r="M2063">
        <v>114</v>
      </c>
      <c r="N2063">
        <f>Table1[[#This Row],[Basic Salary]]+Table1[[#This Row],[Bonus]]</f>
        <v>99094</v>
      </c>
      <c r="O2063" s="2">
        <f>Table1[[#This Row],[Bonus]]/Table1[[#This Row],[Basic Salary]]</f>
        <v>0.22510694063249512</v>
      </c>
      <c r="P2063">
        <f ca="1">DATEDIF(Table1[[#This Row],[Date of Birth]],TODAY(),"Y")</f>
        <v>17</v>
      </c>
      <c r="Q2063">
        <f ca="1">DATEDIF(Table1[[#This Row],[Joining Date]],TODAY(),"Y")</f>
        <v>3</v>
      </c>
      <c r="R2063" t="str">
        <f ca="1">IF(YEAR(Table1[[#This Row],[Joining Date]])=YEAR(TODAY()),"Yes","No")</f>
        <v>No</v>
      </c>
      <c r="S2063" t="str">
        <f ca="1">IF(Table1[[#This Row],[Experience]]&gt;5,"Yes","No")</f>
        <v>No</v>
      </c>
      <c r="T2063" t="str">
        <f>TEXT(Table1[[#This Row],[Joining Date]],"mmmm")</f>
        <v>April</v>
      </c>
      <c r="U2063" t="str">
        <f>TEXT(Table1[[#This Row],[Joining Date]],"yyyy")</f>
        <v>2023</v>
      </c>
      <c r="V2063" s="5">
        <f ca="1">TODAY()-Table1[[#This Row],[Joining Date]]</f>
        <v>1222</v>
      </c>
      <c r="W2063" t="str">
        <f>LEFT(Table1[[#This Row],[Employee Name]],FIND(" ",Table1[[#This Row],[Employee Name]])-1)</f>
        <v>Gayathri</v>
      </c>
      <c r="X2063" t="str">
        <f>RIGHT(Table1[[#This Row],[Employee Name]],LEN(Table1[[#This Row],[Employee Name]])-FIND(" ",Table1[[#This Row],[Employee Name]]))</f>
        <v>Iyer</v>
      </c>
      <c r="Y2063" t="str">
        <f>Table1[[#This Row],[Department]]&amp;"-"&amp;Table1[[#This Row],[Employee ID]]</f>
        <v>Support-E04717</v>
      </c>
      <c r="Z2063" t="str">
        <f>LEFT(Table1[[#This Row],[Department]],3)</f>
        <v>Sup</v>
      </c>
      <c r="AA2063" t="str">
        <f>_xlfn.XLOOKUP(Table1[[#This Row],[Manager ID]],MANAGERS!A:A,MANAGERS!B:B)</f>
        <v>Manager_14</v>
      </c>
      <c r="AB2063" t="str" cm="1">
        <f t="array" ref="AB2063">_xlfn.XLOOKUP(Table1[[#This Row],[Manager ID]],Table2[[#All],[Manager ID]],Table2[[#All],[Department Head]])</f>
        <v>Marketing</v>
      </c>
      <c r="AC2063" s="2">
        <f>_xlfn.XLOOKUP(Table1[[#This Row],[City]],L:L,O:O)</f>
        <v>0.23674293405114402</v>
      </c>
      <c r="AD2063" t="str" cm="1">
        <f t="array" ref="AD2063">_xlfn.IFS(Table1[[#This Row],[Performance Score]]&gt;=90,"Excellent",Table1[[#This Row],[Performance Score]]&gt;=75,"Good",Table1[[#This Row],[Performance Score]]&gt;=60,"Average",Table1[[#This Row],[Performance Score]]&lt;=60,"Need Improvement")</f>
        <v>Need Improvement</v>
      </c>
      <c r="AE2063" t="str">
        <f>IF(AND(Table1[[#This Row],[Attendance %]]&gt;=80,(Table1[[#This Row],[Performance Score]]&gt;=80)),"Eligible","Not Eligible")</f>
        <v>Not Eligible</v>
      </c>
      <c r="AF2063" t="str">
        <f>IF(Table1[[#This Row],[Performance Score]]&gt;=80,"High Performer","Low Performer")</f>
        <v>Low Performer</v>
      </c>
      <c r="AG2063" t="str" cm="1">
        <f t="array" aca="1" ref="AG2063" ca="1">_xlfn.IFS(Table1[[#This Row],[Experience]]&lt;=3,"Junior",Table1[[#This Row],[Experience]]&lt;=7,"Mid Level",Table1[[#This Row],[Experience]]&gt;=7,"Senior")</f>
        <v>Junior</v>
      </c>
      <c r="AH2063" t="str">
        <f>IF(Table1[[#This Row],[Attendance %]]&gt;75,"OK","Below 75")</f>
        <v>Below 75</v>
      </c>
      <c r="AI2063" t="b">
        <f>ISBLANK(Table1[[#This Row],[Employee ID]])</f>
        <v>0</v>
      </c>
      <c r="AJ2063" t="b">
        <f>ISNUMBER(Table1[[#This Row],[Total Salary  ]])</f>
        <v>1</v>
      </c>
      <c r="AK2063" t="str">
        <f>IFERROR(_xlfn.XLOOKUP(Table1[[#This Row],[Manager ID]],MANAGERS!A:A,MANAGERS!B:B),"Not Found")</f>
        <v>Manager_14</v>
      </c>
    </row>
    <row r="2064" spans="1:37" x14ac:dyDescent="0.2">
      <c r="A2064" t="s">
        <v>1575</v>
      </c>
      <c r="B2064" t="s">
        <v>77</v>
      </c>
      <c r="C2064" t="s">
        <v>15</v>
      </c>
      <c r="D2064" t="s">
        <v>43</v>
      </c>
      <c r="E2064" t="s">
        <v>26</v>
      </c>
      <c r="F2064" s="1">
        <v>42827</v>
      </c>
      <c r="G2064" s="1">
        <v>31303</v>
      </c>
      <c r="H2064">
        <v>92924</v>
      </c>
      <c r="I2064">
        <v>6169</v>
      </c>
      <c r="J2064">
        <v>90</v>
      </c>
      <c r="K2064">
        <v>70</v>
      </c>
      <c r="L2064" t="s">
        <v>53</v>
      </c>
      <c r="M2064">
        <v>104</v>
      </c>
      <c r="N2064">
        <f>Table1[[#This Row],[Basic Salary]]+Table1[[#This Row],[Bonus]]</f>
        <v>99093</v>
      </c>
      <c r="O2064" s="2">
        <f>Table1[[#This Row],[Bonus]]/Table1[[#This Row],[Basic Salary]]</f>
        <v>6.6387585553785891E-2</v>
      </c>
      <c r="P2064">
        <f ca="1">DATEDIF(Table1[[#This Row],[Date of Birth]],TODAY(),"Y")</f>
        <v>40</v>
      </c>
      <c r="Q2064">
        <f ca="1">DATEDIF(Table1[[#This Row],[Joining Date]],TODAY(),"Y")</f>
        <v>9</v>
      </c>
      <c r="R2064" t="str">
        <f ca="1">IF(YEAR(Table1[[#This Row],[Joining Date]])=YEAR(TODAY()),"Yes","No")</f>
        <v>No</v>
      </c>
      <c r="S2064" t="str">
        <f ca="1">IF(Table1[[#This Row],[Experience]]&gt;5,"Yes","No")</f>
        <v>Yes</v>
      </c>
      <c r="T2064" t="str">
        <f>TEXT(Table1[[#This Row],[Joining Date]],"mmmm")</f>
        <v>April</v>
      </c>
      <c r="U2064" t="str">
        <f>TEXT(Table1[[#This Row],[Joining Date]],"yyyy")</f>
        <v>2017</v>
      </c>
      <c r="V2064" s="5">
        <f ca="1">TODAY()-Table1[[#This Row],[Joining Date]]</f>
        <v>3412</v>
      </c>
      <c r="W2064" t="str">
        <f>LEFT(Table1[[#This Row],[Employee Name]],FIND(" ",Table1[[#This Row],[Employee Name]])-1)</f>
        <v>Rohan</v>
      </c>
      <c r="X2064" t="str">
        <f>RIGHT(Table1[[#This Row],[Employee Name]],LEN(Table1[[#This Row],[Employee Name]])-FIND(" ",Table1[[#This Row],[Employee Name]]))</f>
        <v>Gupta</v>
      </c>
      <c r="Y2064" t="str">
        <f>Table1[[#This Row],[Department]]&amp;"-"&amp;Table1[[#This Row],[Employee ID]]</f>
        <v>Operations-E01519</v>
      </c>
      <c r="Z2064" t="str">
        <f>LEFT(Table1[[#This Row],[Department]],3)</f>
        <v>Ope</v>
      </c>
      <c r="AA2064" t="str">
        <f>_xlfn.XLOOKUP(Table1[[#This Row],[Manager ID]],MANAGERS!A:A,MANAGERS!B:B)</f>
        <v>Manager_4</v>
      </c>
      <c r="AB2064" t="str" cm="1">
        <f t="array" ref="AB2064">_xlfn.XLOOKUP(Table1[[#This Row],[Manager ID]],Table2[[#All],[Manager ID]],Table2[[#All],[Department Head]])</f>
        <v>Finance</v>
      </c>
      <c r="AC2064" s="2">
        <f>_xlfn.XLOOKUP(Table1[[#This Row],[City]],L:L,O:O)</f>
        <v>0.23685887225230964</v>
      </c>
      <c r="AD2064" t="str" cm="1">
        <f t="array" ref="AD2064">_xlfn.IFS(Table1[[#This Row],[Performance Score]]&gt;=90,"Excellent",Table1[[#This Row],[Performance Score]]&gt;=75,"Good",Table1[[#This Row],[Performance Score]]&gt;=60,"Average",Table1[[#This Row],[Performance Score]]&lt;=60,"Need Improvement")</f>
        <v>Average</v>
      </c>
      <c r="AE2064" t="str">
        <f>IF(AND(Table1[[#This Row],[Attendance %]]&gt;=80,(Table1[[#This Row],[Performance Score]]&gt;=80)),"Eligible","Not Eligible")</f>
        <v>Not Eligible</v>
      </c>
      <c r="AF2064" t="str">
        <f>IF(Table1[[#This Row],[Performance Score]]&gt;=80,"High Performer","Low Performer")</f>
        <v>Low Performer</v>
      </c>
      <c r="AG2064" t="str" cm="1">
        <f t="array" aca="1" ref="AG2064" ca="1">_xlfn.IFS(Table1[[#This Row],[Experience]]&lt;=3,"Junior",Table1[[#This Row],[Experience]]&lt;=7,"Mid Level",Table1[[#This Row],[Experience]]&gt;=7,"Senior")</f>
        <v>Senior</v>
      </c>
      <c r="AH2064" t="str">
        <f>IF(Table1[[#This Row],[Attendance %]]&gt;75,"OK","Below 75")</f>
        <v>OK</v>
      </c>
      <c r="AI2064" t="b">
        <f>ISBLANK(Table1[[#This Row],[Employee ID]])</f>
        <v>0</v>
      </c>
      <c r="AJ2064" t="b">
        <f>ISNUMBER(Table1[[#This Row],[Total Salary  ]])</f>
        <v>1</v>
      </c>
      <c r="AK2064" t="str">
        <f>IFERROR(_xlfn.XLOOKUP(Table1[[#This Row],[Manager ID]],MANAGERS!A:A,MANAGERS!B:B),"Not Found")</f>
        <v>Manager_4</v>
      </c>
    </row>
    <row r="2065" spans="1:37" x14ac:dyDescent="0.2">
      <c r="A2065" t="s">
        <v>1420</v>
      </c>
      <c r="B2065" t="s">
        <v>50</v>
      </c>
      <c r="C2065" t="s">
        <v>15</v>
      </c>
      <c r="D2065" t="s">
        <v>33</v>
      </c>
      <c r="E2065" t="s">
        <v>22</v>
      </c>
      <c r="F2065" s="1">
        <v>43537</v>
      </c>
      <c r="G2065" s="1">
        <v>38614</v>
      </c>
      <c r="H2065">
        <v>86986</v>
      </c>
      <c r="I2065">
        <v>12051</v>
      </c>
      <c r="J2065">
        <v>87</v>
      </c>
      <c r="K2065">
        <v>57</v>
      </c>
      <c r="L2065" t="s">
        <v>18</v>
      </c>
      <c r="M2065">
        <v>106</v>
      </c>
      <c r="N2065">
        <f>Table1[[#This Row],[Basic Salary]]+Table1[[#This Row],[Bonus]]</f>
        <v>99037</v>
      </c>
      <c r="O2065" s="2">
        <f>Table1[[#This Row],[Bonus]]/Table1[[#This Row],[Basic Salary]]</f>
        <v>0.13853953509760192</v>
      </c>
      <c r="P2065">
        <f ca="1">DATEDIF(Table1[[#This Row],[Date of Birth]],TODAY(),"Y")</f>
        <v>20</v>
      </c>
      <c r="Q2065">
        <f ca="1">DATEDIF(Table1[[#This Row],[Joining Date]],TODAY(),"Y")</f>
        <v>7</v>
      </c>
      <c r="R2065" t="str">
        <f ca="1">IF(YEAR(Table1[[#This Row],[Joining Date]])=YEAR(TODAY()),"Yes","No")</f>
        <v>No</v>
      </c>
      <c r="S2065" t="str">
        <f ca="1">IF(Table1[[#This Row],[Experience]]&gt;5,"Yes","No")</f>
        <v>Yes</v>
      </c>
      <c r="T2065" t="str">
        <f>TEXT(Table1[[#This Row],[Joining Date]],"mmmm")</f>
        <v>March</v>
      </c>
      <c r="U2065" t="str">
        <f>TEXT(Table1[[#This Row],[Joining Date]],"yyyy")</f>
        <v>2019</v>
      </c>
      <c r="V2065" s="5">
        <f ca="1">TODAY()-Table1[[#This Row],[Joining Date]]</f>
        <v>2702</v>
      </c>
      <c r="W2065" t="str">
        <f>LEFT(Table1[[#This Row],[Employee Name]],FIND(" ",Table1[[#This Row],[Employee Name]])-1)</f>
        <v>Ravi</v>
      </c>
      <c r="X2065" t="str">
        <f>RIGHT(Table1[[#This Row],[Employee Name]],LEN(Table1[[#This Row],[Employee Name]])-FIND(" ",Table1[[#This Row],[Employee Name]]))</f>
        <v>Teja</v>
      </c>
      <c r="Y2065" t="str">
        <f>Table1[[#This Row],[Department]]&amp;"-"&amp;Table1[[#This Row],[Employee ID]]</f>
        <v>Marketing-E01364</v>
      </c>
      <c r="Z2065" t="str">
        <f>LEFT(Table1[[#This Row],[Department]],3)</f>
        <v>Mar</v>
      </c>
      <c r="AA2065" t="str">
        <f>_xlfn.XLOOKUP(Table1[[#This Row],[Manager ID]],MANAGERS!A:A,MANAGERS!B:B)</f>
        <v>Manager_6</v>
      </c>
      <c r="AB2065" t="str" cm="1">
        <f t="array" ref="AB2065">_xlfn.XLOOKUP(Table1[[#This Row],[Manager ID]],Table2[[#All],[Manager ID]],Table2[[#All],[Department Head]])</f>
        <v>HR</v>
      </c>
      <c r="AC2065" s="2">
        <f>_xlfn.XLOOKUP(Table1[[#This Row],[City]],L:L,O:O)</f>
        <v>0.21356479274849693</v>
      </c>
      <c r="AD2065" t="str" cm="1">
        <f t="array" ref="AD2065">_xlfn.IFS(Table1[[#This Row],[Performance Score]]&gt;=90,"Excellent",Table1[[#This Row],[Performance Score]]&gt;=75,"Good",Table1[[#This Row],[Performance Score]]&gt;=60,"Average",Table1[[#This Row],[Performance Score]]&lt;=60,"Need Improvement")</f>
        <v>Need Improvement</v>
      </c>
      <c r="AE2065" t="str">
        <f>IF(AND(Table1[[#This Row],[Attendance %]]&gt;=80,(Table1[[#This Row],[Performance Score]]&gt;=80)),"Eligible","Not Eligible")</f>
        <v>Not Eligible</v>
      </c>
      <c r="AF2065" t="str">
        <f>IF(Table1[[#This Row],[Performance Score]]&gt;=80,"High Performer","Low Performer")</f>
        <v>Low Performer</v>
      </c>
      <c r="AG2065" t="str" cm="1">
        <f t="array" aca="1" ref="AG2065" ca="1">_xlfn.IFS(Table1[[#This Row],[Experience]]&lt;=3,"Junior",Table1[[#This Row],[Experience]]&lt;=7,"Mid Level",Table1[[#This Row],[Experience]]&gt;=7,"Senior")</f>
        <v>Mid Level</v>
      </c>
      <c r="AH2065" t="str">
        <f>IF(Table1[[#This Row],[Attendance %]]&gt;75,"OK","Below 75")</f>
        <v>OK</v>
      </c>
      <c r="AI2065" t="b">
        <f>ISBLANK(Table1[[#This Row],[Employee ID]])</f>
        <v>0</v>
      </c>
      <c r="AJ2065" t="b">
        <f>ISNUMBER(Table1[[#This Row],[Total Salary  ]])</f>
        <v>1</v>
      </c>
      <c r="AK2065" t="str">
        <f>IFERROR(_xlfn.XLOOKUP(Table1[[#This Row],[Manager ID]],MANAGERS!A:A,MANAGERS!B:B),"Not Found")</f>
        <v>Manager_6</v>
      </c>
    </row>
    <row r="2066" spans="1:37" x14ac:dyDescent="0.2">
      <c r="A2066" t="s">
        <v>1040</v>
      </c>
      <c r="B2066" t="s">
        <v>93</v>
      </c>
      <c r="C2066" t="s">
        <v>15</v>
      </c>
      <c r="D2066" t="s">
        <v>25</v>
      </c>
      <c r="E2066" t="s">
        <v>51</v>
      </c>
      <c r="F2066" s="1">
        <v>45248</v>
      </c>
      <c r="G2066" s="1">
        <v>29339</v>
      </c>
      <c r="H2066">
        <v>74239</v>
      </c>
      <c r="I2066">
        <v>24758</v>
      </c>
      <c r="J2066">
        <v>93</v>
      </c>
      <c r="K2066">
        <v>88</v>
      </c>
      <c r="L2066" t="s">
        <v>31</v>
      </c>
      <c r="M2066">
        <v>116</v>
      </c>
      <c r="N2066">
        <f>Table1[[#This Row],[Basic Salary]]+Table1[[#This Row],[Bonus]]</f>
        <v>98997</v>
      </c>
      <c r="O2066" s="2">
        <f>Table1[[#This Row],[Bonus]]/Table1[[#This Row],[Basic Salary]]</f>
        <v>0.33349048343862392</v>
      </c>
      <c r="P2066">
        <f ca="1">DATEDIF(Table1[[#This Row],[Date of Birth]],TODAY(),"Y")</f>
        <v>46</v>
      </c>
      <c r="Q2066">
        <f ca="1">DATEDIF(Table1[[#This Row],[Joining Date]],TODAY(),"Y")</f>
        <v>2</v>
      </c>
      <c r="R2066" t="str">
        <f ca="1">IF(YEAR(Table1[[#This Row],[Joining Date]])=YEAR(TODAY()),"Yes","No")</f>
        <v>No</v>
      </c>
      <c r="S2066" t="str">
        <f ca="1">IF(Table1[[#This Row],[Experience]]&gt;5,"Yes","No")</f>
        <v>No</v>
      </c>
      <c r="T2066" t="str">
        <f>TEXT(Table1[[#This Row],[Joining Date]],"mmmm")</f>
        <v>November</v>
      </c>
      <c r="U2066" t="str">
        <f>TEXT(Table1[[#This Row],[Joining Date]],"yyyy")</f>
        <v>2023</v>
      </c>
      <c r="V2066" s="5">
        <f ca="1">TODAY()-Table1[[#This Row],[Joining Date]]</f>
        <v>991</v>
      </c>
      <c r="W2066" t="str">
        <f>LEFT(Table1[[#This Row],[Employee Name]],FIND(" ",Table1[[#This Row],[Employee Name]])-1)</f>
        <v>Priya</v>
      </c>
      <c r="X2066" t="str">
        <f>RIGHT(Table1[[#This Row],[Employee Name]],LEN(Table1[[#This Row],[Employee Name]])-FIND(" ",Table1[[#This Row],[Employee Name]]))</f>
        <v>Reddy</v>
      </c>
      <c r="Y2066" t="str">
        <f>Table1[[#This Row],[Department]]&amp;"-"&amp;Table1[[#This Row],[Employee ID]]</f>
        <v>Finance-E00984</v>
      </c>
      <c r="Z2066" t="str">
        <f>LEFT(Table1[[#This Row],[Department]],3)</f>
        <v>Fin</v>
      </c>
      <c r="AA2066" t="str">
        <f>_xlfn.XLOOKUP(Table1[[#This Row],[Manager ID]],MANAGERS!A:A,MANAGERS!B:B)</f>
        <v>Manager_16</v>
      </c>
      <c r="AB2066" t="str" cm="1">
        <f t="array" ref="AB2066">_xlfn.XLOOKUP(Table1[[#This Row],[Manager ID]],Table2[[#All],[Manager ID]],Table2[[#All],[Department Head]])</f>
        <v>Sales</v>
      </c>
      <c r="AC2066" s="2">
        <f>_xlfn.XLOOKUP(Table1[[#This Row],[City]],L:L,O:O)</f>
        <v>0.241864189087755</v>
      </c>
      <c r="AD2066" t="str" cm="1">
        <f t="array" ref="AD2066">_xlfn.IFS(Table1[[#This Row],[Performance Score]]&gt;=90,"Excellent",Table1[[#This Row],[Performance Score]]&gt;=75,"Good",Table1[[#This Row],[Performance Score]]&gt;=60,"Average",Table1[[#This Row],[Performance Score]]&lt;=60,"Need Improvement")</f>
        <v>Good</v>
      </c>
      <c r="AE2066" t="str">
        <f>IF(AND(Table1[[#This Row],[Attendance %]]&gt;=80,(Table1[[#This Row],[Performance Score]]&gt;=80)),"Eligible","Not Eligible")</f>
        <v>Eligible</v>
      </c>
      <c r="AF2066" t="str">
        <f>IF(Table1[[#This Row],[Performance Score]]&gt;=80,"High Performer","Low Performer")</f>
        <v>High Performer</v>
      </c>
      <c r="AG2066" t="str" cm="1">
        <f t="array" aca="1" ref="AG2066" ca="1">_xlfn.IFS(Table1[[#This Row],[Experience]]&lt;=3,"Junior",Table1[[#This Row],[Experience]]&lt;=7,"Mid Level",Table1[[#This Row],[Experience]]&gt;=7,"Senior")</f>
        <v>Junior</v>
      </c>
      <c r="AH2066" t="str">
        <f>IF(Table1[[#This Row],[Attendance %]]&gt;75,"OK","Below 75")</f>
        <v>OK</v>
      </c>
      <c r="AI2066" t="b">
        <f>ISBLANK(Table1[[#This Row],[Employee ID]])</f>
        <v>0</v>
      </c>
      <c r="AJ2066" t="b">
        <f>ISNUMBER(Table1[[#This Row],[Total Salary  ]])</f>
        <v>1</v>
      </c>
      <c r="AK2066" t="str">
        <f>IFERROR(_xlfn.XLOOKUP(Table1[[#This Row],[Manager ID]],MANAGERS!A:A,MANAGERS!B:B),"Not Found")</f>
        <v>Manager_16</v>
      </c>
    </row>
    <row r="2067" spans="1:37" x14ac:dyDescent="0.2">
      <c r="A2067" t="s">
        <v>1478</v>
      </c>
      <c r="B2067" t="s">
        <v>29</v>
      </c>
      <c r="C2067" t="s">
        <v>15</v>
      </c>
      <c r="D2067" t="s">
        <v>25</v>
      </c>
      <c r="E2067" t="s">
        <v>22</v>
      </c>
      <c r="F2067" s="1">
        <v>44635</v>
      </c>
      <c r="G2067" s="1">
        <v>35951</v>
      </c>
      <c r="H2067">
        <v>81011</v>
      </c>
      <c r="I2067">
        <v>17986</v>
      </c>
      <c r="J2067">
        <v>91</v>
      </c>
      <c r="K2067">
        <v>91</v>
      </c>
      <c r="L2067" t="s">
        <v>53</v>
      </c>
      <c r="M2067">
        <v>117</v>
      </c>
      <c r="N2067">
        <f>Table1[[#This Row],[Basic Salary]]+Table1[[#This Row],[Bonus]]</f>
        <v>98997</v>
      </c>
      <c r="O2067" s="2">
        <f>Table1[[#This Row],[Bonus]]/Table1[[#This Row],[Basic Salary]]</f>
        <v>0.22201923195615411</v>
      </c>
      <c r="P2067">
        <f ca="1">DATEDIF(Table1[[#This Row],[Date of Birth]],TODAY(),"Y")</f>
        <v>28</v>
      </c>
      <c r="Q2067">
        <f ca="1">DATEDIF(Table1[[#This Row],[Joining Date]],TODAY(),"Y")</f>
        <v>4</v>
      </c>
      <c r="R2067" t="str">
        <f ca="1">IF(YEAR(Table1[[#This Row],[Joining Date]])=YEAR(TODAY()),"Yes","No")</f>
        <v>No</v>
      </c>
      <c r="S2067" t="str">
        <f ca="1">IF(Table1[[#This Row],[Experience]]&gt;5,"Yes","No")</f>
        <v>No</v>
      </c>
      <c r="T2067" t="str">
        <f>TEXT(Table1[[#This Row],[Joining Date]],"mmmm")</f>
        <v>March</v>
      </c>
      <c r="U2067" t="str">
        <f>TEXT(Table1[[#This Row],[Joining Date]],"yyyy")</f>
        <v>2022</v>
      </c>
      <c r="V2067" s="5">
        <f ca="1">TODAY()-Table1[[#This Row],[Joining Date]]</f>
        <v>1604</v>
      </c>
      <c r="W2067" t="str">
        <f>LEFT(Table1[[#This Row],[Employee Name]],FIND(" ",Table1[[#This Row],[Employee Name]])-1)</f>
        <v>Vikram</v>
      </c>
      <c r="X2067" t="str">
        <f>RIGHT(Table1[[#This Row],[Employee Name]],LEN(Table1[[#This Row],[Employee Name]])-FIND(" ",Table1[[#This Row],[Employee Name]]))</f>
        <v>Singh</v>
      </c>
      <c r="Y2067" t="str">
        <f>Table1[[#This Row],[Department]]&amp;"-"&amp;Table1[[#This Row],[Employee ID]]</f>
        <v>Finance-E01422</v>
      </c>
      <c r="Z2067" t="str">
        <f>LEFT(Table1[[#This Row],[Department]],3)</f>
        <v>Fin</v>
      </c>
      <c r="AA2067" t="str">
        <f>_xlfn.XLOOKUP(Table1[[#This Row],[Manager ID]],MANAGERS!A:A,MANAGERS!B:B)</f>
        <v>Manager_17</v>
      </c>
      <c r="AB2067" t="str" cm="1">
        <f t="array" ref="AB2067">_xlfn.XLOOKUP(Table1[[#This Row],[Manager ID]],Table2[[#All],[Manager ID]],Table2[[#All],[Department Head]])</f>
        <v>Finance</v>
      </c>
      <c r="AC2067" s="2">
        <f>_xlfn.XLOOKUP(Table1[[#This Row],[City]],L:L,O:O)</f>
        <v>0.23685887225230964</v>
      </c>
      <c r="AD2067" t="str" cm="1">
        <f t="array" ref="AD2067">_xlfn.IFS(Table1[[#This Row],[Performance Score]]&gt;=90,"Excellent",Table1[[#This Row],[Performance Score]]&gt;=75,"Good",Table1[[#This Row],[Performance Score]]&gt;=60,"Average",Table1[[#This Row],[Performance Score]]&lt;=60,"Need Improvement")</f>
        <v>Excellent</v>
      </c>
      <c r="AE2067" t="str">
        <f>IF(AND(Table1[[#This Row],[Attendance %]]&gt;=80,(Table1[[#This Row],[Performance Score]]&gt;=80)),"Eligible","Not Eligible")</f>
        <v>Eligible</v>
      </c>
      <c r="AF2067" t="str">
        <f>IF(Table1[[#This Row],[Performance Score]]&gt;=80,"High Performer","Low Performer")</f>
        <v>High Performer</v>
      </c>
      <c r="AG2067" t="str" cm="1">
        <f t="array" aca="1" ref="AG2067" ca="1">_xlfn.IFS(Table1[[#This Row],[Experience]]&lt;=3,"Junior",Table1[[#This Row],[Experience]]&lt;=7,"Mid Level",Table1[[#This Row],[Experience]]&gt;=7,"Senior")</f>
        <v>Mid Level</v>
      </c>
      <c r="AH2067" t="str">
        <f>IF(Table1[[#This Row],[Attendance %]]&gt;75,"OK","Below 75")</f>
        <v>OK</v>
      </c>
      <c r="AI2067" t="b">
        <f>ISBLANK(Table1[[#This Row],[Employee ID]])</f>
        <v>0</v>
      </c>
      <c r="AJ2067" t="b">
        <f>ISNUMBER(Table1[[#This Row],[Total Salary  ]])</f>
        <v>1</v>
      </c>
      <c r="AK2067" t="str">
        <f>IFERROR(_xlfn.XLOOKUP(Table1[[#This Row],[Manager ID]],MANAGERS!A:A,MANAGERS!B:B),"Not Found")</f>
        <v>Manager_17</v>
      </c>
    </row>
    <row r="2068" spans="1:37" x14ac:dyDescent="0.2">
      <c r="A2068" t="s">
        <v>1028</v>
      </c>
      <c r="B2068" t="s">
        <v>14</v>
      </c>
      <c r="C2068" t="s">
        <v>15</v>
      </c>
      <c r="D2068" t="s">
        <v>40</v>
      </c>
      <c r="E2068" t="s">
        <v>22</v>
      </c>
      <c r="F2068" s="1">
        <v>45779</v>
      </c>
      <c r="G2068" s="1">
        <v>31260</v>
      </c>
      <c r="H2068">
        <v>75439</v>
      </c>
      <c r="I2068">
        <v>23533</v>
      </c>
      <c r="J2068">
        <v>70</v>
      </c>
      <c r="K2068">
        <v>52</v>
      </c>
      <c r="L2068" t="s">
        <v>34</v>
      </c>
      <c r="M2068">
        <v>114</v>
      </c>
      <c r="N2068">
        <f>Table1[[#This Row],[Basic Salary]]+Table1[[#This Row],[Bonus]]</f>
        <v>98972</v>
      </c>
      <c r="O2068" s="2">
        <f>Table1[[#This Row],[Bonus]]/Table1[[#This Row],[Basic Salary]]</f>
        <v>0.31194740121157494</v>
      </c>
      <c r="P2068">
        <f ca="1">DATEDIF(Table1[[#This Row],[Date of Birth]],TODAY(),"Y")</f>
        <v>41</v>
      </c>
      <c r="Q2068">
        <f ca="1">DATEDIF(Table1[[#This Row],[Joining Date]],TODAY(),"Y")</f>
        <v>1</v>
      </c>
      <c r="R2068" t="str">
        <f ca="1">IF(YEAR(Table1[[#This Row],[Joining Date]])=YEAR(TODAY()),"Yes","No")</f>
        <v>No</v>
      </c>
      <c r="S2068" t="str">
        <f ca="1">IF(Table1[[#This Row],[Experience]]&gt;5,"Yes","No")</f>
        <v>No</v>
      </c>
      <c r="T2068" t="str">
        <f>TEXT(Table1[[#This Row],[Joining Date]],"mmmm")</f>
        <v>May</v>
      </c>
      <c r="U2068" t="str">
        <f>TEXT(Table1[[#This Row],[Joining Date]],"yyyy")</f>
        <v>2025</v>
      </c>
      <c r="V2068" s="5">
        <f ca="1">TODAY()-Table1[[#This Row],[Joining Date]]</f>
        <v>460</v>
      </c>
      <c r="W2068" t="str">
        <f>LEFT(Table1[[#This Row],[Employee Name]],FIND(" ",Table1[[#This Row],[Employee Name]])-1)</f>
        <v>Nisha</v>
      </c>
      <c r="X2068" t="str">
        <f>RIGHT(Table1[[#This Row],[Employee Name]],LEN(Table1[[#This Row],[Employee Name]])-FIND(" ",Table1[[#This Row],[Employee Name]]))</f>
        <v>Kapoor</v>
      </c>
      <c r="Y2068" t="str">
        <f>Table1[[#This Row],[Department]]&amp;"-"&amp;Table1[[#This Row],[Employee ID]]</f>
        <v>IT-E00972</v>
      </c>
      <c r="Z2068" t="str">
        <f>LEFT(Table1[[#This Row],[Department]],3)</f>
        <v>IT</v>
      </c>
      <c r="AA2068" t="str">
        <f>_xlfn.XLOOKUP(Table1[[#This Row],[Manager ID]],MANAGERS!A:A,MANAGERS!B:B)</f>
        <v>Manager_14</v>
      </c>
      <c r="AB2068" t="str" cm="1">
        <f t="array" ref="AB2068">_xlfn.XLOOKUP(Table1[[#This Row],[Manager ID]],Table2[[#All],[Manager ID]],Table2[[#All],[Department Head]])</f>
        <v>Marketing</v>
      </c>
      <c r="AC2068" s="2">
        <f>_xlfn.XLOOKUP(Table1[[#This Row],[City]],L:L,O:O)</f>
        <v>0.24030340748661314</v>
      </c>
      <c r="AD2068" t="str" cm="1">
        <f t="array" ref="AD2068">_xlfn.IFS(Table1[[#This Row],[Performance Score]]&gt;=90,"Excellent",Table1[[#This Row],[Performance Score]]&gt;=75,"Good",Table1[[#This Row],[Performance Score]]&gt;=60,"Average",Table1[[#This Row],[Performance Score]]&lt;=60,"Need Improvement")</f>
        <v>Need Improvement</v>
      </c>
      <c r="AE2068" t="str">
        <f>IF(AND(Table1[[#This Row],[Attendance %]]&gt;=80,(Table1[[#This Row],[Performance Score]]&gt;=80)),"Eligible","Not Eligible")</f>
        <v>Not Eligible</v>
      </c>
      <c r="AF2068" t="str">
        <f>IF(Table1[[#This Row],[Performance Score]]&gt;=80,"High Performer","Low Performer")</f>
        <v>Low Performer</v>
      </c>
      <c r="AG2068" t="str" cm="1">
        <f t="array" aca="1" ref="AG2068" ca="1">_xlfn.IFS(Table1[[#This Row],[Experience]]&lt;=3,"Junior",Table1[[#This Row],[Experience]]&lt;=7,"Mid Level",Table1[[#This Row],[Experience]]&gt;=7,"Senior")</f>
        <v>Junior</v>
      </c>
      <c r="AH2068" t="str">
        <f>IF(Table1[[#This Row],[Attendance %]]&gt;75,"OK","Below 75")</f>
        <v>Below 75</v>
      </c>
      <c r="AI2068" t="b">
        <f>ISBLANK(Table1[[#This Row],[Employee ID]])</f>
        <v>0</v>
      </c>
      <c r="AJ2068" t="b">
        <f>ISNUMBER(Table1[[#This Row],[Total Salary  ]])</f>
        <v>1</v>
      </c>
      <c r="AK2068" t="str">
        <f>IFERROR(_xlfn.XLOOKUP(Table1[[#This Row],[Manager ID]],MANAGERS!A:A,MANAGERS!B:B),"Not Found")</f>
        <v>Manager_14</v>
      </c>
    </row>
    <row r="2069" spans="1:37" x14ac:dyDescent="0.2">
      <c r="A2069" t="s">
        <v>4437</v>
      </c>
      <c r="B2069" t="s">
        <v>93</v>
      </c>
      <c r="C2069" t="s">
        <v>21</v>
      </c>
      <c r="D2069" t="s">
        <v>81</v>
      </c>
      <c r="E2069" t="s">
        <v>22</v>
      </c>
      <c r="F2069" s="1">
        <v>43825</v>
      </c>
      <c r="G2069" s="1">
        <v>39170</v>
      </c>
      <c r="H2069">
        <v>88736</v>
      </c>
      <c r="I2069">
        <v>10207</v>
      </c>
      <c r="J2069">
        <v>97</v>
      </c>
      <c r="K2069">
        <v>66</v>
      </c>
      <c r="L2069" t="s">
        <v>23</v>
      </c>
      <c r="M2069">
        <v>106</v>
      </c>
      <c r="N2069">
        <f>Table1[[#This Row],[Basic Salary]]+Table1[[#This Row],[Bonus]]</f>
        <v>98943</v>
      </c>
      <c r="O2069" s="2">
        <f>Table1[[#This Row],[Bonus]]/Table1[[#This Row],[Basic Salary]]</f>
        <v>0.11502659574468085</v>
      </c>
      <c r="P2069">
        <f ca="1">DATEDIF(Table1[[#This Row],[Date of Birth]],TODAY(),"Y")</f>
        <v>19</v>
      </c>
      <c r="Q2069">
        <f ca="1">DATEDIF(Table1[[#This Row],[Joining Date]],TODAY(),"Y")</f>
        <v>6</v>
      </c>
      <c r="R2069" t="str">
        <f ca="1">IF(YEAR(Table1[[#This Row],[Joining Date]])=YEAR(TODAY()),"Yes","No")</f>
        <v>No</v>
      </c>
      <c r="S2069" t="str">
        <f ca="1">IF(Table1[[#This Row],[Experience]]&gt;5,"Yes","No")</f>
        <v>Yes</v>
      </c>
      <c r="T2069" t="str">
        <f>TEXT(Table1[[#This Row],[Joining Date]],"mmmm")</f>
        <v>December</v>
      </c>
      <c r="U2069" t="str">
        <f>TEXT(Table1[[#This Row],[Joining Date]],"yyyy")</f>
        <v>2019</v>
      </c>
      <c r="V2069" s="5">
        <f ca="1">TODAY()-Table1[[#This Row],[Joining Date]]</f>
        <v>2414</v>
      </c>
      <c r="W2069" t="str">
        <f>LEFT(Table1[[#This Row],[Employee Name]],FIND(" ",Table1[[#This Row],[Employee Name]])-1)</f>
        <v>Priya</v>
      </c>
      <c r="X2069" t="str">
        <f>RIGHT(Table1[[#This Row],[Employee Name]],LEN(Table1[[#This Row],[Employee Name]])-FIND(" ",Table1[[#This Row],[Employee Name]]))</f>
        <v>Reddy</v>
      </c>
      <c r="Y2069" t="str">
        <f>Table1[[#This Row],[Department]]&amp;"-"&amp;Table1[[#This Row],[Employee ID]]</f>
        <v>Sales-E04381</v>
      </c>
      <c r="Z2069" t="str">
        <f>LEFT(Table1[[#This Row],[Department]],3)</f>
        <v>Sal</v>
      </c>
      <c r="AA2069" t="str">
        <f>_xlfn.XLOOKUP(Table1[[#This Row],[Manager ID]],MANAGERS!A:A,MANAGERS!B:B)</f>
        <v>Manager_6</v>
      </c>
      <c r="AB2069" t="str" cm="1">
        <f t="array" ref="AB2069">_xlfn.XLOOKUP(Table1[[#This Row],[Manager ID]],Table2[[#All],[Manager ID]],Table2[[#All],[Department Head]])</f>
        <v>HR</v>
      </c>
      <c r="AC2069" s="2">
        <f>_xlfn.XLOOKUP(Table1[[#This Row],[City]],L:L,O:O)</f>
        <v>0.23486488519629886</v>
      </c>
      <c r="AD2069" t="str" cm="1">
        <f t="array" ref="AD2069">_xlfn.IFS(Table1[[#This Row],[Performance Score]]&gt;=90,"Excellent",Table1[[#This Row],[Performance Score]]&gt;=75,"Good",Table1[[#This Row],[Performance Score]]&gt;=60,"Average",Table1[[#This Row],[Performance Score]]&lt;=60,"Need Improvement")</f>
        <v>Average</v>
      </c>
      <c r="AE2069" t="str">
        <f>IF(AND(Table1[[#This Row],[Attendance %]]&gt;=80,(Table1[[#This Row],[Performance Score]]&gt;=80)),"Eligible","Not Eligible")</f>
        <v>Not Eligible</v>
      </c>
      <c r="AF2069" t="str">
        <f>IF(Table1[[#This Row],[Performance Score]]&gt;=80,"High Performer","Low Performer")</f>
        <v>Low Performer</v>
      </c>
      <c r="AG2069" t="str" cm="1">
        <f t="array" aca="1" ref="AG2069" ca="1">_xlfn.IFS(Table1[[#This Row],[Experience]]&lt;=3,"Junior",Table1[[#This Row],[Experience]]&lt;=7,"Mid Level",Table1[[#This Row],[Experience]]&gt;=7,"Senior")</f>
        <v>Mid Level</v>
      </c>
      <c r="AH2069" t="str">
        <f>IF(Table1[[#This Row],[Attendance %]]&gt;75,"OK","Below 75")</f>
        <v>OK</v>
      </c>
      <c r="AI2069" t="b">
        <f>ISBLANK(Table1[[#This Row],[Employee ID]])</f>
        <v>0</v>
      </c>
      <c r="AJ2069" t="b">
        <f>ISNUMBER(Table1[[#This Row],[Total Salary  ]])</f>
        <v>1</v>
      </c>
      <c r="AK2069" t="str">
        <f>IFERROR(_xlfn.XLOOKUP(Table1[[#This Row],[Manager ID]],MANAGERS!A:A,MANAGERS!B:B),"Not Found")</f>
        <v>Manager_6</v>
      </c>
    </row>
    <row r="2070" spans="1:37" x14ac:dyDescent="0.2">
      <c r="A2070" t="s">
        <v>2535</v>
      </c>
      <c r="B2070" t="s">
        <v>89</v>
      </c>
      <c r="C2070" t="s">
        <v>21</v>
      </c>
      <c r="D2070" t="s">
        <v>16</v>
      </c>
      <c r="E2070" t="s">
        <v>26</v>
      </c>
      <c r="F2070" s="1">
        <v>44023</v>
      </c>
      <c r="G2070" s="1">
        <v>39609</v>
      </c>
      <c r="H2070">
        <v>75096</v>
      </c>
      <c r="I2070">
        <v>23827</v>
      </c>
      <c r="J2070">
        <v>72</v>
      </c>
      <c r="K2070">
        <v>53</v>
      </c>
      <c r="L2070" t="s">
        <v>37</v>
      </c>
      <c r="M2070">
        <v>106</v>
      </c>
      <c r="N2070">
        <f>Table1[[#This Row],[Basic Salary]]+Table1[[#This Row],[Bonus]]</f>
        <v>98923</v>
      </c>
      <c r="O2070" s="2">
        <f>Table1[[#This Row],[Bonus]]/Table1[[#This Row],[Basic Salary]]</f>
        <v>0.3172872057100245</v>
      </c>
      <c r="P2070">
        <f ca="1">DATEDIF(Table1[[#This Row],[Date of Birth]],TODAY(),"Y")</f>
        <v>18</v>
      </c>
      <c r="Q2070">
        <f ca="1">DATEDIF(Table1[[#This Row],[Joining Date]],TODAY(),"Y")</f>
        <v>6</v>
      </c>
      <c r="R2070" t="str">
        <f ca="1">IF(YEAR(Table1[[#This Row],[Joining Date]])=YEAR(TODAY()),"Yes","No")</f>
        <v>No</v>
      </c>
      <c r="S2070" t="str">
        <f ca="1">IF(Table1[[#This Row],[Experience]]&gt;5,"Yes","No")</f>
        <v>Yes</v>
      </c>
      <c r="T2070" t="str">
        <f>TEXT(Table1[[#This Row],[Joining Date]],"mmmm")</f>
        <v>July</v>
      </c>
      <c r="U2070" t="str">
        <f>TEXT(Table1[[#This Row],[Joining Date]],"yyyy")</f>
        <v>2020</v>
      </c>
      <c r="V2070" s="5">
        <f ca="1">TODAY()-Table1[[#This Row],[Joining Date]]</f>
        <v>2216</v>
      </c>
      <c r="W2070" t="str">
        <f>LEFT(Table1[[#This Row],[Employee Name]],FIND(" ",Table1[[#This Row],[Employee Name]])-1)</f>
        <v>Tarun</v>
      </c>
      <c r="X2070" t="str">
        <f>RIGHT(Table1[[#This Row],[Employee Name]],LEN(Table1[[#This Row],[Employee Name]])-FIND(" ",Table1[[#This Row],[Employee Name]]))</f>
        <v>Verma</v>
      </c>
      <c r="Y2070" t="str">
        <f>Table1[[#This Row],[Department]]&amp;"-"&amp;Table1[[#This Row],[Employee ID]]</f>
        <v>HR-E02479</v>
      </c>
      <c r="Z2070" t="str">
        <f>LEFT(Table1[[#This Row],[Department]],3)</f>
        <v>HR</v>
      </c>
      <c r="AA2070" t="str">
        <f>_xlfn.XLOOKUP(Table1[[#This Row],[Manager ID]],MANAGERS!A:A,MANAGERS!B:B)</f>
        <v>Manager_6</v>
      </c>
      <c r="AB2070" t="str" cm="1">
        <f t="array" ref="AB2070">_xlfn.XLOOKUP(Table1[[#This Row],[Manager ID]],Table2[[#All],[Manager ID]],Table2[[#All],[Department Head]])</f>
        <v>HR</v>
      </c>
      <c r="AC2070" s="2">
        <f>_xlfn.XLOOKUP(Table1[[#This Row],[City]],L:L,O:O)</f>
        <v>0.24036902712549932</v>
      </c>
      <c r="AD2070" t="str" cm="1">
        <f t="array" ref="AD2070">_xlfn.IFS(Table1[[#This Row],[Performance Score]]&gt;=90,"Excellent",Table1[[#This Row],[Performance Score]]&gt;=75,"Good",Table1[[#This Row],[Performance Score]]&gt;=60,"Average",Table1[[#This Row],[Performance Score]]&lt;=60,"Need Improvement")</f>
        <v>Need Improvement</v>
      </c>
      <c r="AE2070" t="str">
        <f>IF(AND(Table1[[#This Row],[Attendance %]]&gt;=80,(Table1[[#This Row],[Performance Score]]&gt;=80)),"Eligible","Not Eligible")</f>
        <v>Not Eligible</v>
      </c>
      <c r="AF2070" t="str">
        <f>IF(Table1[[#This Row],[Performance Score]]&gt;=80,"High Performer","Low Performer")</f>
        <v>Low Performer</v>
      </c>
      <c r="AG2070" t="str" cm="1">
        <f t="array" aca="1" ref="AG2070" ca="1">_xlfn.IFS(Table1[[#This Row],[Experience]]&lt;=3,"Junior",Table1[[#This Row],[Experience]]&lt;=7,"Mid Level",Table1[[#This Row],[Experience]]&gt;=7,"Senior")</f>
        <v>Mid Level</v>
      </c>
      <c r="AH2070" t="str">
        <f>IF(Table1[[#This Row],[Attendance %]]&gt;75,"OK","Below 75")</f>
        <v>Below 75</v>
      </c>
      <c r="AI2070" t="b">
        <f>ISBLANK(Table1[[#This Row],[Employee ID]])</f>
        <v>0</v>
      </c>
      <c r="AJ2070" t="b">
        <f>ISNUMBER(Table1[[#This Row],[Total Salary  ]])</f>
        <v>1</v>
      </c>
      <c r="AK2070" t="str">
        <f>IFERROR(_xlfn.XLOOKUP(Table1[[#This Row],[Manager ID]],MANAGERS!A:A,MANAGERS!B:B),"Not Found")</f>
        <v>Manager_6</v>
      </c>
    </row>
    <row r="2071" spans="1:37" x14ac:dyDescent="0.2">
      <c r="A2071" t="s">
        <v>4391</v>
      </c>
      <c r="B2071" t="s">
        <v>14</v>
      </c>
      <c r="C2071" t="s">
        <v>21</v>
      </c>
      <c r="D2071" t="s">
        <v>43</v>
      </c>
      <c r="E2071" t="s">
        <v>51</v>
      </c>
      <c r="F2071" s="1">
        <v>43184</v>
      </c>
      <c r="G2071" s="1">
        <v>34454</v>
      </c>
      <c r="H2071">
        <v>86687</v>
      </c>
      <c r="I2071">
        <v>12236</v>
      </c>
      <c r="J2071">
        <v>69</v>
      </c>
      <c r="K2071">
        <v>98</v>
      </c>
      <c r="L2071" t="s">
        <v>53</v>
      </c>
      <c r="M2071">
        <v>114</v>
      </c>
      <c r="N2071">
        <f>Table1[[#This Row],[Basic Salary]]+Table1[[#This Row],[Bonus]]</f>
        <v>98923</v>
      </c>
      <c r="O2071" s="2">
        <f>Table1[[#This Row],[Bonus]]/Table1[[#This Row],[Basic Salary]]</f>
        <v>0.14115149907137173</v>
      </c>
      <c r="P2071">
        <f ca="1">DATEDIF(Table1[[#This Row],[Date of Birth]],TODAY(),"Y")</f>
        <v>32</v>
      </c>
      <c r="Q2071">
        <f ca="1">DATEDIF(Table1[[#This Row],[Joining Date]],TODAY(),"Y")</f>
        <v>8</v>
      </c>
      <c r="R2071" t="str">
        <f ca="1">IF(YEAR(Table1[[#This Row],[Joining Date]])=YEAR(TODAY()),"Yes","No")</f>
        <v>No</v>
      </c>
      <c r="S2071" t="str">
        <f ca="1">IF(Table1[[#This Row],[Experience]]&gt;5,"Yes","No")</f>
        <v>Yes</v>
      </c>
      <c r="T2071" t="str">
        <f>TEXT(Table1[[#This Row],[Joining Date]],"mmmm")</f>
        <v>March</v>
      </c>
      <c r="U2071" t="str">
        <f>TEXT(Table1[[#This Row],[Joining Date]],"yyyy")</f>
        <v>2018</v>
      </c>
      <c r="V2071" s="5">
        <f ca="1">TODAY()-Table1[[#This Row],[Joining Date]]</f>
        <v>3055</v>
      </c>
      <c r="W2071" t="str">
        <f>LEFT(Table1[[#This Row],[Employee Name]],FIND(" ",Table1[[#This Row],[Employee Name]])-1)</f>
        <v>Nisha</v>
      </c>
      <c r="X2071" t="str">
        <f>RIGHT(Table1[[#This Row],[Employee Name]],LEN(Table1[[#This Row],[Employee Name]])-FIND(" ",Table1[[#This Row],[Employee Name]]))</f>
        <v>Kapoor</v>
      </c>
      <c r="Y2071" t="str">
        <f>Table1[[#This Row],[Department]]&amp;"-"&amp;Table1[[#This Row],[Employee ID]]</f>
        <v>Operations-E04335</v>
      </c>
      <c r="Z2071" t="str">
        <f>LEFT(Table1[[#This Row],[Department]],3)</f>
        <v>Ope</v>
      </c>
      <c r="AA2071" t="str">
        <f>_xlfn.XLOOKUP(Table1[[#This Row],[Manager ID]],MANAGERS!A:A,MANAGERS!B:B)</f>
        <v>Manager_14</v>
      </c>
      <c r="AB2071" t="str" cm="1">
        <f t="array" ref="AB2071">_xlfn.XLOOKUP(Table1[[#This Row],[Manager ID]],Table2[[#All],[Manager ID]],Table2[[#All],[Department Head]])</f>
        <v>Marketing</v>
      </c>
      <c r="AC2071" s="2">
        <f>_xlfn.XLOOKUP(Table1[[#This Row],[City]],L:L,O:O)</f>
        <v>0.23685887225230964</v>
      </c>
      <c r="AD2071" t="str" cm="1">
        <f t="array" ref="AD2071">_xlfn.IFS(Table1[[#This Row],[Performance Score]]&gt;=90,"Excellent",Table1[[#This Row],[Performance Score]]&gt;=75,"Good",Table1[[#This Row],[Performance Score]]&gt;=60,"Average",Table1[[#This Row],[Performance Score]]&lt;=60,"Need Improvement")</f>
        <v>Excellent</v>
      </c>
      <c r="AE2071" t="str">
        <f>IF(AND(Table1[[#This Row],[Attendance %]]&gt;=80,(Table1[[#This Row],[Performance Score]]&gt;=80)),"Eligible","Not Eligible")</f>
        <v>Not Eligible</v>
      </c>
      <c r="AF2071" t="str">
        <f>IF(Table1[[#This Row],[Performance Score]]&gt;=80,"High Performer","Low Performer")</f>
        <v>High Performer</v>
      </c>
      <c r="AG2071" t="str" cm="1">
        <f t="array" aca="1" ref="AG2071" ca="1">_xlfn.IFS(Table1[[#This Row],[Experience]]&lt;=3,"Junior",Table1[[#This Row],[Experience]]&lt;=7,"Mid Level",Table1[[#This Row],[Experience]]&gt;=7,"Senior")</f>
        <v>Senior</v>
      </c>
      <c r="AH2071" t="str">
        <f>IF(Table1[[#This Row],[Attendance %]]&gt;75,"OK","Below 75")</f>
        <v>Below 75</v>
      </c>
      <c r="AI2071" t="b">
        <f>ISBLANK(Table1[[#This Row],[Employee ID]])</f>
        <v>0</v>
      </c>
      <c r="AJ2071" t="b">
        <f>ISNUMBER(Table1[[#This Row],[Total Salary  ]])</f>
        <v>1</v>
      </c>
      <c r="AK2071" t="str">
        <f>IFERROR(_xlfn.XLOOKUP(Table1[[#This Row],[Manager ID]],MANAGERS!A:A,MANAGERS!B:B),"Not Found")</f>
        <v>Manager_14</v>
      </c>
    </row>
    <row r="2072" spans="1:37" x14ac:dyDescent="0.2">
      <c r="A2072" t="s">
        <v>4085</v>
      </c>
      <c r="B2072" t="s">
        <v>45</v>
      </c>
      <c r="C2072" t="s">
        <v>15</v>
      </c>
      <c r="D2072" t="s">
        <v>40</v>
      </c>
      <c r="E2072" t="s">
        <v>65</v>
      </c>
      <c r="F2072" s="1">
        <v>45953</v>
      </c>
      <c r="G2072" s="1">
        <v>34829</v>
      </c>
      <c r="H2072">
        <v>90053</v>
      </c>
      <c r="I2072">
        <v>8860</v>
      </c>
      <c r="J2072">
        <v>69</v>
      </c>
      <c r="K2072">
        <v>63</v>
      </c>
      <c r="L2072" t="s">
        <v>27</v>
      </c>
      <c r="M2072">
        <v>116</v>
      </c>
      <c r="N2072">
        <f>Table1[[#This Row],[Basic Salary]]+Table1[[#This Row],[Bonus]]</f>
        <v>98913</v>
      </c>
      <c r="O2072" s="2">
        <f>Table1[[#This Row],[Bonus]]/Table1[[#This Row],[Basic Salary]]</f>
        <v>9.8386505724406742E-2</v>
      </c>
      <c r="P2072">
        <f ca="1">DATEDIF(Table1[[#This Row],[Date of Birth]],TODAY(),"Y")</f>
        <v>31</v>
      </c>
      <c r="Q2072">
        <f ca="1">DATEDIF(Table1[[#This Row],[Joining Date]],TODAY(),"Y")</f>
        <v>0</v>
      </c>
      <c r="R2072" t="str">
        <f ca="1">IF(YEAR(Table1[[#This Row],[Joining Date]])=YEAR(TODAY()),"Yes","No")</f>
        <v>No</v>
      </c>
      <c r="S2072" t="str">
        <f ca="1">IF(Table1[[#This Row],[Experience]]&gt;5,"Yes","No")</f>
        <v>No</v>
      </c>
      <c r="T2072" t="str">
        <f>TEXT(Table1[[#This Row],[Joining Date]],"mmmm")</f>
        <v>October</v>
      </c>
      <c r="U2072" t="str">
        <f>TEXT(Table1[[#This Row],[Joining Date]],"yyyy")</f>
        <v>2025</v>
      </c>
      <c r="V2072" s="5">
        <f ca="1">TODAY()-Table1[[#This Row],[Joining Date]]</f>
        <v>286</v>
      </c>
      <c r="W2072" t="str">
        <f>LEFT(Table1[[#This Row],[Employee Name]],FIND(" ",Table1[[#This Row],[Employee Name]])-1)</f>
        <v>Ananya</v>
      </c>
      <c r="X2072" t="str">
        <f>RIGHT(Table1[[#This Row],[Employee Name]],LEN(Table1[[#This Row],[Employee Name]])-FIND(" ",Table1[[#This Row],[Employee Name]]))</f>
        <v>Rao</v>
      </c>
      <c r="Y2072" t="str">
        <f>Table1[[#This Row],[Department]]&amp;"-"&amp;Table1[[#This Row],[Employee ID]]</f>
        <v>IT-E04029</v>
      </c>
      <c r="Z2072" t="str">
        <f>LEFT(Table1[[#This Row],[Department]],3)</f>
        <v>IT</v>
      </c>
      <c r="AA2072" t="str">
        <f>_xlfn.XLOOKUP(Table1[[#This Row],[Manager ID]],MANAGERS!A:A,MANAGERS!B:B)</f>
        <v>Manager_16</v>
      </c>
      <c r="AB2072" t="str" cm="1">
        <f t="array" ref="AB2072">_xlfn.XLOOKUP(Table1[[#This Row],[Manager ID]],Table2[[#All],[Manager ID]],Table2[[#All],[Department Head]])</f>
        <v>Sales</v>
      </c>
      <c r="AC2072" s="2">
        <f>_xlfn.XLOOKUP(Table1[[#This Row],[City]],L:L,O:O)</f>
        <v>0.23674293405114402</v>
      </c>
      <c r="AD2072" t="str" cm="1">
        <f t="array" ref="AD2072">_xlfn.IFS(Table1[[#This Row],[Performance Score]]&gt;=90,"Excellent",Table1[[#This Row],[Performance Score]]&gt;=75,"Good",Table1[[#This Row],[Performance Score]]&gt;=60,"Average",Table1[[#This Row],[Performance Score]]&lt;=60,"Need Improvement")</f>
        <v>Average</v>
      </c>
      <c r="AE2072" t="str">
        <f>IF(AND(Table1[[#This Row],[Attendance %]]&gt;=80,(Table1[[#This Row],[Performance Score]]&gt;=80)),"Eligible","Not Eligible")</f>
        <v>Not Eligible</v>
      </c>
      <c r="AF2072" t="str">
        <f>IF(Table1[[#This Row],[Performance Score]]&gt;=80,"High Performer","Low Performer")</f>
        <v>Low Performer</v>
      </c>
      <c r="AG2072" t="str" cm="1">
        <f t="array" aca="1" ref="AG2072" ca="1">_xlfn.IFS(Table1[[#This Row],[Experience]]&lt;=3,"Junior",Table1[[#This Row],[Experience]]&lt;=7,"Mid Level",Table1[[#This Row],[Experience]]&gt;=7,"Senior")</f>
        <v>Junior</v>
      </c>
      <c r="AH2072" t="str">
        <f>IF(Table1[[#This Row],[Attendance %]]&gt;75,"OK","Below 75")</f>
        <v>Below 75</v>
      </c>
      <c r="AI2072" t="b">
        <f>ISBLANK(Table1[[#This Row],[Employee ID]])</f>
        <v>0</v>
      </c>
      <c r="AJ2072" t="b">
        <f>ISNUMBER(Table1[[#This Row],[Total Salary  ]])</f>
        <v>1</v>
      </c>
      <c r="AK2072" t="str">
        <f>IFERROR(_xlfn.XLOOKUP(Table1[[#This Row],[Manager ID]],MANAGERS!A:A,MANAGERS!B:B),"Not Found")</f>
        <v>Manager_16</v>
      </c>
    </row>
    <row r="2073" spans="1:37" x14ac:dyDescent="0.2">
      <c r="A2073" t="s">
        <v>135</v>
      </c>
      <c r="B2073" t="s">
        <v>71</v>
      </c>
      <c r="C2073" t="s">
        <v>15</v>
      </c>
      <c r="D2073" t="s">
        <v>43</v>
      </c>
      <c r="E2073" t="s">
        <v>30</v>
      </c>
      <c r="F2073" s="1">
        <v>43927</v>
      </c>
      <c r="G2073" s="1">
        <v>37064</v>
      </c>
      <c r="H2073">
        <v>82733</v>
      </c>
      <c r="I2073">
        <v>16164</v>
      </c>
      <c r="J2073">
        <v>71</v>
      </c>
      <c r="K2073">
        <v>43</v>
      </c>
      <c r="L2073" t="s">
        <v>31</v>
      </c>
      <c r="M2073">
        <v>116</v>
      </c>
      <c r="N2073">
        <f>Table1[[#This Row],[Basic Salary]]+Table1[[#This Row],[Bonus]]</f>
        <v>98897</v>
      </c>
      <c r="O2073" s="2">
        <f>Table1[[#This Row],[Bonus]]/Table1[[#This Row],[Basic Salary]]</f>
        <v>0.19537548499389604</v>
      </c>
      <c r="P2073">
        <f ca="1">DATEDIF(Table1[[#This Row],[Date of Birth]],TODAY(),"Y")</f>
        <v>25</v>
      </c>
      <c r="Q2073">
        <f ca="1">DATEDIF(Table1[[#This Row],[Joining Date]],TODAY(),"Y")</f>
        <v>6</v>
      </c>
      <c r="R2073" t="str">
        <f ca="1">IF(YEAR(Table1[[#This Row],[Joining Date]])=YEAR(TODAY()),"Yes","No")</f>
        <v>No</v>
      </c>
      <c r="S2073" t="str">
        <f ca="1">IF(Table1[[#This Row],[Experience]]&gt;5,"Yes","No")</f>
        <v>Yes</v>
      </c>
      <c r="T2073" t="str">
        <f>TEXT(Table1[[#This Row],[Joining Date]],"mmmm")</f>
        <v>April</v>
      </c>
      <c r="U2073" t="str">
        <f>TEXT(Table1[[#This Row],[Joining Date]],"yyyy")</f>
        <v>2020</v>
      </c>
      <c r="V2073" s="5">
        <f ca="1">TODAY()-Table1[[#This Row],[Joining Date]]</f>
        <v>2312</v>
      </c>
      <c r="W2073" t="str">
        <f>LEFT(Table1[[#This Row],[Employee Name]],FIND(" ",Table1[[#This Row],[Employee Name]])-1)</f>
        <v>Sneha</v>
      </c>
      <c r="X2073" t="str">
        <f>RIGHT(Table1[[#This Row],[Employee Name]],LEN(Table1[[#This Row],[Employee Name]])-FIND(" ",Table1[[#This Row],[Employee Name]]))</f>
        <v>Iyer</v>
      </c>
      <c r="Y2073" t="str">
        <f>Table1[[#This Row],[Department]]&amp;"-"&amp;Table1[[#This Row],[Employee ID]]</f>
        <v>Operations-E00079</v>
      </c>
      <c r="Z2073" t="str">
        <f>LEFT(Table1[[#This Row],[Department]],3)</f>
        <v>Ope</v>
      </c>
      <c r="AA2073" t="str">
        <f>_xlfn.XLOOKUP(Table1[[#This Row],[Manager ID]],MANAGERS!A:A,MANAGERS!B:B)</f>
        <v>Manager_16</v>
      </c>
      <c r="AB2073" t="str" cm="1">
        <f t="array" ref="AB2073">_xlfn.XLOOKUP(Table1[[#This Row],[Manager ID]],Table2[[#All],[Manager ID]],Table2[[#All],[Department Head]])</f>
        <v>Sales</v>
      </c>
      <c r="AC2073" s="2">
        <f>_xlfn.XLOOKUP(Table1[[#This Row],[City]],L:L,O:O)</f>
        <v>0.241864189087755</v>
      </c>
      <c r="AD2073" t="str" cm="1">
        <f t="array" ref="AD2073">_xlfn.IFS(Table1[[#This Row],[Performance Score]]&gt;=90,"Excellent",Table1[[#This Row],[Performance Score]]&gt;=75,"Good",Table1[[#This Row],[Performance Score]]&gt;=60,"Average",Table1[[#This Row],[Performance Score]]&lt;=60,"Need Improvement")</f>
        <v>Need Improvement</v>
      </c>
      <c r="AE2073" t="str">
        <f>IF(AND(Table1[[#This Row],[Attendance %]]&gt;=80,(Table1[[#This Row],[Performance Score]]&gt;=80)),"Eligible","Not Eligible")</f>
        <v>Not Eligible</v>
      </c>
      <c r="AF2073" t="str">
        <f>IF(Table1[[#This Row],[Performance Score]]&gt;=80,"High Performer","Low Performer")</f>
        <v>Low Performer</v>
      </c>
      <c r="AG2073" t="str" cm="1">
        <f t="array" aca="1" ref="AG2073" ca="1">_xlfn.IFS(Table1[[#This Row],[Experience]]&lt;=3,"Junior",Table1[[#This Row],[Experience]]&lt;=7,"Mid Level",Table1[[#This Row],[Experience]]&gt;=7,"Senior")</f>
        <v>Mid Level</v>
      </c>
      <c r="AH2073" t="str">
        <f>IF(Table1[[#This Row],[Attendance %]]&gt;75,"OK","Below 75")</f>
        <v>Below 75</v>
      </c>
      <c r="AI2073" t="b">
        <f>ISBLANK(Table1[[#This Row],[Employee ID]])</f>
        <v>0</v>
      </c>
      <c r="AJ2073" t="b">
        <f>ISNUMBER(Table1[[#This Row],[Total Salary  ]])</f>
        <v>1</v>
      </c>
      <c r="AK2073" t="str">
        <f>IFERROR(_xlfn.XLOOKUP(Table1[[#This Row],[Manager ID]],MANAGERS!A:A,MANAGERS!B:B),"Not Found")</f>
        <v>Manager_16</v>
      </c>
    </row>
    <row r="2074" spans="1:37" x14ac:dyDescent="0.2">
      <c r="A2074" t="s">
        <v>4291</v>
      </c>
      <c r="B2074" t="s">
        <v>39</v>
      </c>
      <c r="C2074" t="s">
        <v>21</v>
      </c>
      <c r="D2074" t="s">
        <v>33</v>
      </c>
      <c r="E2074" t="s">
        <v>51</v>
      </c>
      <c r="F2074" s="1">
        <v>43391</v>
      </c>
      <c r="G2074" s="1">
        <v>30700</v>
      </c>
      <c r="H2074">
        <v>71538</v>
      </c>
      <c r="I2074">
        <v>27284</v>
      </c>
      <c r="J2074">
        <v>63</v>
      </c>
      <c r="K2074">
        <v>67</v>
      </c>
      <c r="L2074" t="s">
        <v>27</v>
      </c>
      <c r="M2074">
        <v>117</v>
      </c>
      <c r="N2074">
        <f>Table1[[#This Row],[Basic Salary]]+Table1[[#This Row],[Bonus]]</f>
        <v>98822</v>
      </c>
      <c r="O2074" s="2">
        <f>Table1[[#This Row],[Bonus]]/Table1[[#This Row],[Basic Salary]]</f>
        <v>0.38139170790349186</v>
      </c>
      <c r="P2074">
        <f ca="1">DATEDIF(Table1[[#This Row],[Date of Birth]],TODAY(),"Y")</f>
        <v>42</v>
      </c>
      <c r="Q2074">
        <f ca="1">DATEDIF(Table1[[#This Row],[Joining Date]],TODAY(),"Y")</f>
        <v>7</v>
      </c>
      <c r="R2074" t="str">
        <f ca="1">IF(YEAR(Table1[[#This Row],[Joining Date]])=YEAR(TODAY()),"Yes","No")</f>
        <v>No</v>
      </c>
      <c r="S2074" t="str">
        <f ca="1">IF(Table1[[#This Row],[Experience]]&gt;5,"Yes","No")</f>
        <v>Yes</v>
      </c>
      <c r="T2074" t="str">
        <f>TEXT(Table1[[#This Row],[Joining Date]],"mmmm")</f>
        <v>October</v>
      </c>
      <c r="U2074" t="str">
        <f>TEXT(Table1[[#This Row],[Joining Date]],"yyyy")</f>
        <v>2018</v>
      </c>
      <c r="V2074" s="5">
        <f ca="1">TODAY()-Table1[[#This Row],[Joining Date]]</f>
        <v>2848</v>
      </c>
      <c r="W2074" t="str">
        <f>LEFT(Table1[[#This Row],[Employee Name]],FIND(" ",Table1[[#This Row],[Employee Name]])-1)</f>
        <v>Karan</v>
      </c>
      <c r="X2074" t="str">
        <f>RIGHT(Table1[[#This Row],[Employee Name]],LEN(Table1[[#This Row],[Employee Name]])-FIND(" ",Table1[[#This Row],[Employee Name]]))</f>
        <v>Malhotra</v>
      </c>
      <c r="Y2074" t="str">
        <f>Table1[[#This Row],[Department]]&amp;"-"&amp;Table1[[#This Row],[Employee ID]]</f>
        <v>Marketing-E04235</v>
      </c>
      <c r="Z2074" t="str">
        <f>LEFT(Table1[[#This Row],[Department]],3)</f>
        <v>Mar</v>
      </c>
      <c r="AA2074" t="str">
        <f>_xlfn.XLOOKUP(Table1[[#This Row],[Manager ID]],MANAGERS!A:A,MANAGERS!B:B)</f>
        <v>Manager_17</v>
      </c>
      <c r="AB2074" t="str" cm="1">
        <f t="array" ref="AB2074">_xlfn.XLOOKUP(Table1[[#This Row],[Manager ID]],Table2[[#All],[Manager ID]],Table2[[#All],[Department Head]])</f>
        <v>Finance</v>
      </c>
      <c r="AC2074" s="2">
        <f>_xlfn.XLOOKUP(Table1[[#This Row],[City]],L:L,O:O)</f>
        <v>0.23674293405114402</v>
      </c>
      <c r="AD2074" t="str" cm="1">
        <f t="array" ref="AD2074">_xlfn.IFS(Table1[[#This Row],[Performance Score]]&gt;=90,"Excellent",Table1[[#This Row],[Performance Score]]&gt;=75,"Good",Table1[[#This Row],[Performance Score]]&gt;=60,"Average",Table1[[#This Row],[Performance Score]]&lt;=60,"Need Improvement")</f>
        <v>Average</v>
      </c>
      <c r="AE2074" t="str">
        <f>IF(AND(Table1[[#This Row],[Attendance %]]&gt;=80,(Table1[[#This Row],[Performance Score]]&gt;=80)),"Eligible","Not Eligible")</f>
        <v>Not Eligible</v>
      </c>
      <c r="AF2074" t="str">
        <f>IF(Table1[[#This Row],[Performance Score]]&gt;=80,"High Performer","Low Performer")</f>
        <v>Low Performer</v>
      </c>
      <c r="AG2074" t="str" cm="1">
        <f t="array" aca="1" ref="AG2074" ca="1">_xlfn.IFS(Table1[[#This Row],[Experience]]&lt;=3,"Junior",Table1[[#This Row],[Experience]]&lt;=7,"Mid Level",Table1[[#This Row],[Experience]]&gt;=7,"Senior")</f>
        <v>Mid Level</v>
      </c>
      <c r="AH2074" t="str">
        <f>IF(Table1[[#This Row],[Attendance %]]&gt;75,"OK","Below 75")</f>
        <v>Below 75</v>
      </c>
      <c r="AI2074" t="b">
        <f>ISBLANK(Table1[[#This Row],[Employee ID]])</f>
        <v>0</v>
      </c>
      <c r="AJ2074" t="b">
        <f>ISNUMBER(Table1[[#This Row],[Total Salary  ]])</f>
        <v>1</v>
      </c>
      <c r="AK2074" t="str">
        <f>IFERROR(_xlfn.XLOOKUP(Table1[[#This Row],[Manager ID]],MANAGERS!A:A,MANAGERS!B:B),"Not Found")</f>
        <v>Manager_17</v>
      </c>
    </row>
    <row r="2075" spans="1:37" x14ac:dyDescent="0.2">
      <c r="A2075" t="s">
        <v>4921</v>
      </c>
      <c r="B2075" t="s">
        <v>14</v>
      </c>
      <c r="C2075" t="s">
        <v>21</v>
      </c>
      <c r="D2075" t="s">
        <v>46</v>
      </c>
      <c r="E2075" t="s">
        <v>30</v>
      </c>
      <c r="F2075" s="1">
        <v>44541</v>
      </c>
      <c r="G2075" s="1">
        <v>29557</v>
      </c>
      <c r="H2075">
        <v>86942</v>
      </c>
      <c r="I2075">
        <v>11857</v>
      </c>
      <c r="J2075">
        <v>67</v>
      </c>
      <c r="K2075">
        <v>49</v>
      </c>
      <c r="L2075" t="s">
        <v>23</v>
      </c>
      <c r="M2075">
        <v>106</v>
      </c>
      <c r="N2075">
        <f>Table1[[#This Row],[Basic Salary]]+Table1[[#This Row],[Bonus]]</f>
        <v>98799</v>
      </c>
      <c r="O2075" s="2">
        <f>Table1[[#This Row],[Bonus]]/Table1[[#This Row],[Basic Salary]]</f>
        <v>0.13637827517195372</v>
      </c>
      <c r="P2075">
        <f ca="1">DATEDIF(Table1[[#This Row],[Date of Birth]],TODAY(),"Y")</f>
        <v>45</v>
      </c>
      <c r="Q2075">
        <f ca="1">DATEDIF(Table1[[#This Row],[Joining Date]],TODAY(),"Y")</f>
        <v>4</v>
      </c>
      <c r="R2075" t="str">
        <f ca="1">IF(YEAR(Table1[[#This Row],[Joining Date]])=YEAR(TODAY()),"Yes","No")</f>
        <v>No</v>
      </c>
      <c r="S2075" t="str">
        <f ca="1">IF(Table1[[#This Row],[Experience]]&gt;5,"Yes","No")</f>
        <v>No</v>
      </c>
      <c r="T2075" t="str">
        <f>TEXT(Table1[[#This Row],[Joining Date]],"mmmm")</f>
        <v>December</v>
      </c>
      <c r="U2075" t="str">
        <f>TEXT(Table1[[#This Row],[Joining Date]],"yyyy")</f>
        <v>2021</v>
      </c>
      <c r="V2075" s="5">
        <f ca="1">TODAY()-Table1[[#This Row],[Joining Date]]</f>
        <v>1698</v>
      </c>
      <c r="W2075" t="str">
        <f>LEFT(Table1[[#This Row],[Employee Name]],FIND(" ",Table1[[#This Row],[Employee Name]])-1)</f>
        <v>Nisha</v>
      </c>
      <c r="X2075" t="str">
        <f>RIGHT(Table1[[#This Row],[Employee Name]],LEN(Table1[[#This Row],[Employee Name]])-FIND(" ",Table1[[#This Row],[Employee Name]]))</f>
        <v>Kapoor</v>
      </c>
      <c r="Y2075" t="str">
        <f>Table1[[#This Row],[Department]]&amp;"-"&amp;Table1[[#This Row],[Employee ID]]</f>
        <v>Support-E04865</v>
      </c>
      <c r="Z2075" t="str">
        <f>LEFT(Table1[[#This Row],[Department]],3)</f>
        <v>Sup</v>
      </c>
      <c r="AA2075" t="str">
        <f>_xlfn.XLOOKUP(Table1[[#This Row],[Manager ID]],MANAGERS!A:A,MANAGERS!B:B)</f>
        <v>Manager_6</v>
      </c>
      <c r="AB2075" t="str" cm="1">
        <f t="array" ref="AB2075">_xlfn.XLOOKUP(Table1[[#This Row],[Manager ID]],Table2[[#All],[Manager ID]],Table2[[#All],[Department Head]])</f>
        <v>HR</v>
      </c>
      <c r="AC2075" s="2">
        <f>_xlfn.XLOOKUP(Table1[[#This Row],[City]],L:L,O:O)</f>
        <v>0.23486488519629886</v>
      </c>
      <c r="AD2075" t="str" cm="1">
        <f t="array" ref="AD2075">_xlfn.IFS(Table1[[#This Row],[Performance Score]]&gt;=90,"Excellent",Table1[[#This Row],[Performance Score]]&gt;=75,"Good",Table1[[#This Row],[Performance Score]]&gt;=60,"Average",Table1[[#This Row],[Performance Score]]&lt;=60,"Need Improvement")</f>
        <v>Need Improvement</v>
      </c>
      <c r="AE2075" t="str">
        <f>IF(AND(Table1[[#This Row],[Attendance %]]&gt;=80,(Table1[[#This Row],[Performance Score]]&gt;=80)),"Eligible","Not Eligible")</f>
        <v>Not Eligible</v>
      </c>
      <c r="AF2075" t="str">
        <f>IF(Table1[[#This Row],[Performance Score]]&gt;=80,"High Performer","Low Performer")</f>
        <v>Low Performer</v>
      </c>
      <c r="AG2075" t="str" cm="1">
        <f t="array" aca="1" ref="AG2075" ca="1">_xlfn.IFS(Table1[[#This Row],[Experience]]&lt;=3,"Junior",Table1[[#This Row],[Experience]]&lt;=7,"Mid Level",Table1[[#This Row],[Experience]]&gt;=7,"Senior")</f>
        <v>Mid Level</v>
      </c>
      <c r="AH2075" t="str">
        <f>IF(Table1[[#This Row],[Attendance %]]&gt;75,"OK","Below 75")</f>
        <v>Below 75</v>
      </c>
      <c r="AI2075" t="b">
        <f>ISBLANK(Table1[[#This Row],[Employee ID]])</f>
        <v>0</v>
      </c>
      <c r="AJ2075" t="b">
        <f>ISNUMBER(Table1[[#This Row],[Total Salary  ]])</f>
        <v>1</v>
      </c>
      <c r="AK2075" t="str">
        <f>IFERROR(_xlfn.XLOOKUP(Table1[[#This Row],[Manager ID]],MANAGERS!A:A,MANAGERS!B:B),"Not Found")</f>
        <v>Manager_6</v>
      </c>
    </row>
    <row r="2076" spans="1:37" x14ac:dyDescent="0.2">
      <c r="A2076" t="s">
        <v>1315</v>
      </c>
      <c r="B2076" t="s">
        <v>75</v>
      </c>
      <c r="C2076" t="s">
        <v>21</v>
      </c>
      <c r="D2076" t="s">
        <v>81</v>
      </c>
      <c r="E2076" t="s">
        <v>22</v>
      </c>
      <c r="F2076" s="1">
        <v>43446</v>
      </c>
      <c r="G2076" s="1">
        <v>38403</v>
      </c>
      <c r="H2076">
        <v>91275</v>
      </c>
      <c r="I2076">
        <v>7504</v>
      </c>
      <c r="J2076">
        <v>83</v>
      </c>
      <c r="K2076">
        <v>81</v>
      </c>
      <c r="L2076" t="s">
        <v>27</v>
      </c>
      <c r="M2076">
        <v>120</v>
      </c>
      <c r="N2076">
        <f>Table1[[#This Row],[Basic Salary]]+Table1[[#This Row],[Bonus]]</f>
        <v>98779</v>
      </c>
      <c r="O2076" s="2">
        <f>Table1[[#This Row],[Bonus]]/Table1[[#This Row],[Basic Salary]]</f>
        <v>8.2213092303478494E-2</v>
      </c>
      <c r="P2076">
        <f ca="1">DATEDIF(Table1[[#This Row],[Date of Birth]],TODAY(),"Y")</f>
        <v>21</v>
      </c>
      <c r="Q2076">
        <f ca="1">DATEDIF(Table1[[#This Row],[Joining Date]],TODAY(),"Y")</f>
        <v>7</v>
      </c>
      <c r="R2076" t="str">
        <f ca="1">IF(YEAR(Table1[[#This Row],[Joining Date]])=YEAR(TODAY()),"Yes","No")</f>
        <v>No</v>
      </c>
      <c r="S2076" t="str">
        <f ca="1">IF(Table1[[#This Row],[Experience]]&gt;5,"Yes","No")</f>
        <v>Yes</v>
      </c>
      <c r="T2076" t="str">
        <f>TEXT(Table1[[#This Row],[Joining Date]],"mmmm")</f>
        <v>December</v>
      </c>
      <c r="U2076" t="str">
        <f>TEXT(Table1[[#This Row],[Joining Date]],"yyyy")</f>
        <v>2018</v>
      </c>
      <c r="V2076" s="5">
        <f ca="1">TODAY()-Table1[[#This Row],[Joining Date]]</f>
        <v>2793</v>
      </c>
      <c r="W2076" t="str">
        <f>LEFT(Table1[[#This Row],[Employee Name]],FIND(" ",Table1[[#This Row],[Employee Name]])-1)</f>
        <v>Ishita</v>
      </c>
      <c r="X2076" t="str">
        <f>RIGHT(Table1[[#This Row],[Employee Name]],LEN(Table1[[#This Row],[Employee Name]])-FIND(" ",Table1[[#This Row],[Employee Name]]))</f>
        <v>Roy</v>
      </c>
      <c r="Y2076" t="str">
        <f>Table1[[#This Row],[Department]]&amp;"-"&amp;Table1[[#This Row],[Employee ID]]</f>
        <v>Sales-E01259</v>
      </c>
      <c r="Z2076" t="str">
        <f>LEFT(Table1[[#This Row],[Department]],3)</f>
        <v>Sal</v>
      </c>
      <c r="AA2076" t="str">
        <f>_xlfn.XLOOKUP(Table1[[#This Row],[Manager ID]],MANAGERS!A:A,MANAGERS!B:B)</f>
        <v>Manager_20</v>
      </c>
      <c r="AB2076" t="str" cm="1">
        <f t="array" ref="AB2076">_xlfn.XLOOKUP(Table1[[#This Row],[Manager ID]],Table2[[#All],[Manager ID]],Table2[[#All],[Department Head]])</f>
        <v>Operations</v>
      </c>
      <c r="AC2076" s="2">
        <f>_xlfn.XLOOKUP(Table1[[#This Row],[City]],L:L,O:O)</f>
        <v>0.23674293405114402</v>
      </c>
      <c r="AD2076" t="str" cm="1">
        <f t="array" ref="AD2076">_xlfn.IFS(Table1[[#This Row],[Performance Score]]&gt;=90,"Excellent",Table1[[#This Row],[Performance Score]]&gt;=75,"Good",Table1[[#This Row],[Performance Score]]&gt;=60,"Average",Table1[[#This Row],[Performance Score]]&lt;=60,"Need Improvement")</f>
        <v>Good</v>
      </c>
      <c r="AE2076" t="str">
        <f>IF(AND(Table1[[#This Row],[Attendance %]]&gt;=80,(Table1[[#This Row],[Performance Score]]&gt;=80)),"Eligible","Not Eligible")</f>
        <v>Eligible</v>
      </c>
      <c r="AF2076" t="str">
        <f>IF(Table1[[#This Row],[Performance Score]]&gt;=80,"High Performer","Low Performer")</f>
        <v>High Performer</v>
      </c>
      <c r="AG2076" t="str" cm="1">
        <f t="array" aca="1" ref="AG2076" ca="1">_xlfn.IFS(Table1[[#This Row],[Experience]]&lt;=3,"Junior",Table1[[#This Row],[Experience]]&lt;=7,"Mid Level",Table1[[#This Row],[Experience]]&gt;=7,"Senior")</f>
        <v>Mid Level</v>
      </c>
      <c r="AH2076" t="str">
        <f>IF(Table1[[#This Row],[Attendance %]]&gt;75,"OK","Below 75")</f>
        <v>OK</v>
      </c>
      <c r="AI2076" t="b">
        <f>ISBLANK(Table1[[#This Row],[Employee ID]])</f>
        <v>0</v>
      </c>
      <c r="AJ2076" t="b">
        <f>ISNUMBER(Table1[[#This Row],[Total Salary  ]])</f>
        <v>1</v>
      </c>
      <c r="AK2076" t="str">
        <f>IFERROR(_xlfn.XLOOKUP(Table1[[#This Row],[Manager ID]],MANAGERS!A:A,MANAGERS!B:B),"Not Found")</f>
        <v>Manager_20</v>
      </c>
    </row>
    <row r="2077" spans="1:37" x14ac:dyDescent="0.2">
      <c r="A2077" t="s">
        <v>398</v>
      </c>
      <c r="B2077" t="s">
        <v>87</v>
      </c>
      <c r="C2077" t="s">
        <v>15</v>
      </c>
      <c r="D2077" t="s">
        <v>33</v>
      </c>
      <c r="E2077" t="s">
        <v>65</v>
      </c>
      <c r="F2077" s="1">
        <v>45971</v>
      </c>
      <c r="G2077" s="1">
        <v>35049</v>
      </c>
      <c r="H2077">
        <v>76936</v>
      </c>
      <c r="I2077">
        <v>21825</v>
      </c>
      <c r="J2077">
        <v>63</v>
      </c>
      <c r="K2077">
        <v>83</v>
      </c>
      <c r="L2077" t="s">
        <v>31</v>
      </c>
      <c r="M2077">
        <v>109</v>
      </c>
      <c r="N2077">
        <f>Table1[[#This Row],[Basic Salary]]+Table1[[#This Row],[Bonus]]</f>
        <v>98761</v>
      </c>
      <c r="O2077" s="2">
        <f>Table1[[#This Row],[Bonus]]/Table1[[#This Row],[Basic Salary]]</f>
        <v>0.28367734220650931</v>
      </c>
      <c r="P2077">
        <f ca="1">DATEDIF(Table1[[#This Row],[Date of Birth]],TODAY(),"Y")</f>
        <v>30</v>
      </c>
      <c r="Q2077">
        <f ca="1">DATEDIF(Table1[[#This Row],[Joining Date]],TODAY(),"Y")</f>
        <v>0</v>
      </c>
      <c r="R2077" t="str">
        <f ca="1">IF(YEAR(Table1[[#This Row],[Joining Date]])=YEAR(TODAY()),"Yes","No")</f>
        <v>No</v>
      </c>
      <c r="S2077" t="str">
        <f ca="1">IF(Table1[[#This Row],[Experience]]&gt;5,"Yes","No")</f>
        <v>No</v>
      </c>
      <c r="T2077" t="str">
        <f>TEXT(Table1[[#This Row],[Joining Date]],"mmmm")</f>
        <v>November</v>
      </c>
      <c r="U2077" t="str">
        <f>TEXT(Table1[[#This Row],[Joining Date]],"yyyy")</f>
        <v>2025</v>
      </c>
      <c r="V2077" s="5">
        <f ca="1">TODAY()-Table1[[#This Row],[Joining Date]]</f>
        <v>268</v>
      </c>
      <c r="W2077" t="str">
        <f>LEFT(Table1[[#This Row],[Employee Name]],FIND(" ",Table1[[#This Row],[Employee Name]])-1)</f>
        <v>Arjun</v>
      </c>
      <c r="X2077" t="str">
        <f>RIGHT(Table1[[#This Row],[Employee Name]],LEN(Table1[[#This Row],[Employee Name]])-FIND(" ",Table1[[#This Row],[Employee Name]]))</f>
        <v>Mehta</v>
      </c>
      <c r="Y2077" t="str">
        <f>Table1[[#This Row],[Department]]&amp;"-"&amp;Table1[[#This Row],[Employee ID]]</f>
        <v>Marketing-E00342</v>
      </c>
      <c r="Z2077" t="str">
        <f>LEFT(Table1[[#This Row],[Department]],3)</f>
        <v>Mar</v>
      </c>
      <c r="AA2077" t="str">
        <f>_xlfn.XLOOKUP(Table1[[#This Row],[Manager ID]],MANAGERS!A:A,MANAGERS!B:B)</f>
        <v>Manager_9</v>
      </c>
      <c r="AB2077" t="str" cm="1">
        <f t="array" ref="AB2077">_xlfn.XLOOKUP(Table1[[#This Row],[Manager ID]],Table2[[#All],[Manager ID]],Table2[[#All],[Department Head]])</f>
        <v>Sales</v>
      </c>
      <c r="AC2077" s="2">
        <f>_xlfn.XLOOKUP(Table1[[#This Row],[City]],L:L,O:O)</f>
        <v>0.241864189087755</v>
      </c>
      <c r="AD2077" t="str" cm="1">
        <f t="array" ref="AD2077">_xlfn.IFS(Table1[[#This Row],[Performance Score]]&gt;=90,"Excellent",Table1[[#This Row],[Performance Score]]&gt;=75,"Good",Table1[[#This Row],[Performance Score]]&gt;=60,"Average",Table1[[#This Row],[Performance Score]]&lt;=60,"Need Improvement")</f>
        <v>Good</v>
      </c>
      <c r="AE2077" t="str">
        <f>IF(AND(Table1[[#This Row],[Attendance %]]&gt;=80,(Table1[[#This Row],[Performance Score]]&gt;=80)),"Eligible","Not Eligible")</f>
        <v>Not Eligible</v>
      </c>
      <c r="AF2077" t="str">
        <f>IF(Table1[[#This Row],[Performance Score]]&gt;=80,"High Performer","Low Performer")</f>
        <v>High Performer</v>
      </c>
      <c r="AG2077" t="str" cm="1">
        <f t="array" aca="1" ref="AG2077" ca="1">_xlfn.IFS(Table1[[#This Row],[Experience]]&lt;=3,"Junior",Table1[[#This Row],[Experience]]&lt;=7,"Mid Level",Table1[[#This Row],[Experience]]&gt;=7,"Senior")</f>
        <v>Junior</v>
      </c>
      <c r="AH2077" t="str">
        <f>IF(Table1[[#This Row],[Attendance %]]&gt;75,"OK","Below 75")</f>
        <v>Below 75</v>
      </c>
      <c r="AI2077" t="b">
        <f>ISBLANK(Table1[[#This Row],[Employee ID]])</f>
        <v>0</v>
      </c>
      <c r="AJ2077" t="b">
        <f>ISNUMBER(Table1[[#This Row],[Total Salary  ]])</f>
        <v>1</v>
      </c>
      <c r="AK2077" t="str">
        <f>IFERROR(_xlfn.XLOOKUP(Table1[[#This Row],[Manager ID]],MANAGERS!A:A,MANAGERS!B:B),"Not Found")</f>
        <v>Manager_9</v>
      </c>
    </row>
    <row r="2078" spans="1:37" x14ac:dyDescent="0.2">
      <c r="A2078" t="s">
        <v>1877</v>
      </c>
      <c r="B2078" t="s">
        <v>85</v>
      </c>
      <c r="C2078" t="s">
        <v>15</v>
      </c>
      <c r="D2078" t="s">
        <v>43</v>
      </c>
      <c r="E2078" t="s">
        <v>51</v>
      </c>
      <c r="F2078" s="1">
        <v>43673</v>
      </c>
      <c r="G2078" s="1">
        <v>29923</v>
      </c>
      <c r="H2078">
        <v>73081</v>
      </c>
      <c r="I2078">
        <v>25659</v>
      </c>
      <c r="J2078">
        <v>61</v>
      </c>
      <c r="K2078">
        <v>89</v>
      </c>
      <c r="L2078" t="s">
        <v>34</v>
      </c>
      <c r="M2078">
        <v>111</v>
      </c>
      <c r="N2078">
        <f>Table1[[#This Row],[Basic Salary]]+Table1[[#This Row],[Bonus]]</f>
        <v>98740</v>
      </c>
      <c r="O2078" s="2">
        <f>Table1[[#This Row],[Bonus]]/Table1[[#This Row],[Basic Salary]]</f>
        <v>0.35110357001135728</v>
      </c>
      <c r="P2078">
        <f ca="1">DATEDIF(Table1[[#This Row],[Date of Birth]],TODAY(),"Y")</f>
        <v>44</v>
      </c>
      <c r="Q2078">
        <f ca="1">DATEDIF(Table1[[#This Row],[Joining Date]],TODAY(),"Y")</f>
        <v>7</v>
      </c>
      <c r="R2078" t="str">
        <f ca="1">IF(YEAR(Table1[[#This Row],[Joining Date]])=YEAR(TODAY()),"Yes","No")</f>
        <v>No</v>
      </c>
      <c r="S2078" t="str">
        <f ca="1">IF(Table1[[#This Row],[Experience]]&gt;5,"Yes","No")</f>
        <v>Yes</v>
      </c>
      <c r="T2078" t="str">
        <f>TEXT(Table1[[#This Row],[Joining Date]],"mmmm")</f>
        <v>July</v>
      </c>
      <c r="U2078" t="str">
        <f>TEXT(Table1[[#This Row],[Joining Date]],"yyyy")</f>
        <v>2019</v>
      </c>
      <c r="V2078" s="5">
        <f ca="1">TODAY()-Table1[[#This Row],[Joining Date]]</f>
        <v>2566</v>
      </c>
      <c r="W2078" t="str">
        <f>LEFT(Table1[[#This Row],[Employee Name]],FIND(" ",Table1[[#This Row],[Employee Name]])-1)</f>
        <v>Pooja</v>
      </c>
      <c r="X2078" t="str">
        <f>RIGHT(Table1[[#This Row],[Employee Name]],LEN(Table1[[#This Row],[Employee Name]])-FIND(" ",Table1[[#This Row],[Employee Name]]))</f>
        <v>Das</v>
      </c>
      <c r="Y2078" t="str">
        <f>Table1[[#This Row],[Department]]&amp;"-"&amp;Table1[[#This Row],[Employee ID]]</f>
        <v>Operations-E01821</v>
      </c>
      <c r="Z2078" t="str">
        <f>LEFT(Table1[[#This Row],[Department]],3)</f>
        <v>Ope</v>
      </c>
      <c r="AA2078" t="str">
        <f>_xlfn.XLOOKUP(Table1[[#This Row],[Manager ID]],MANAGERS!A:A,MANAGERS!B:B)</f>
        <v>Manager_11</v>
      </c>
      <c r="AB2078" t="str" cm="1">
        <f t="array" ref="AB2078">_xlfn.XLOOKUP(Table1[[#This Row],[Manager ID]],Table2[[#All],[Manager ID]],Table2[[#All],[Department Head]])</f>
        <v>Marketing</v>
      </c>
      <c r="AC2078" s="2">
        <f>_xlfn.XLOOKUP(Table1[[#This Row],[City]],L:L,O:O)</f>
        <v>0.24030340748661314</v>
      </c>
      <c r="AD2078" t="str" cm="1">
        <f t="array" ref="AD2078">_xlfn.IFS(Table1[[#This Row],[Performance Score]]&gt;=90,"Excellent",Table1[[#This Row],[Performance Score]]&gt;=75,"Good",Table1[[#This Row],[Performance Score]]&gt;=60,"Average",Table1[[#This Row],[Performance Score]]&lt;=60,"Need Improvement")</f>
        <v>Good</v>
      </c>
      <c r="AE2078" t="str">
        <f>IF(AND(Table1[[#This Row],[Attendance %]]&gt;=80,(Table1[[#This Row],[Performance Score]]&gt;=80)),"Eligible","Not Eligible")</f>
        <v>Not Eligible</v>
      </c>
      <c r="AF2078" t="str">
        <f>IF(Table1[[#This Row],[Performance Score]]&gt;=80,"High Performer","Low Performer")</f>
        <v>High Performer</v>
      </c>
      <c r="AG2078" t="str" cm="1">
        <f t="array" aca="1" ref="AG2078" ca="1">_xlfn.IFS(Table1[[#This Row],[Experience]]&lt;=3,"Junior",Table1[[#This Row],[Experience]]&lt;=7,"Mid Level",Table1[[#This Row],[Experience]]&gt;=7,"Senior")</f>
        <v>Mid Level</v>
      </c>
      <c r="AH2078" t="str">
        <f>IF(Table1[[#This Row],[Attendance %]]&gt;75,"OK","Below 75")</f>
        <v>Below 75</v>
      </c>
      <c r="AI2078" t="b">
        <f>ISBLANK(Table1[[#This Row],[Employee ID]])</f>
        <v>0</v>
      </c>
      <c r="AJ2078" t="b">
        <f>ISNUMBER(Table1[[#This Row],[Total Salary  ]])</f>
        <v>1</v>
      </c>
      <c r="AK2078" t="str">
        <f>IFERROR(_xlfn.XLOOKUP(Table1[[#This Row],[Manager ID]],MANAGERS!A:A,MANAGERS!B:B),"Not Found")</f>
        <v>Manager_11</v>
      </c>
    </row>
    <row r="2079" spans="1:37" x14ac:dyDescent="0.2">
      <c r="A2079" t="s">
        <v>3555</v>
      </c>
      <c r="B2079" t="s">
        <v>77</v>
      </c>
      <c r="C2079" t="s">
        <v>21</v>
      </c>
      <c r="D2079" t="s">
        <v>43</v>
      </c>
      <c r="E2079" t="s">
        <v>30</v>
      </c>
      <c r="F2079" s="1">
        <v>44895</v>
      </c>
      <c r="G2079" s="1">
        <v>38789</v>
      </c>
      <c r="H2079">
        <v>86579</v>
      </c>
      <c r="I2079">
        <v>12154</v>
      </c>
      <c r="J2079">
        <v>63</v>
      </c>
      <c r="K2079">
        <v>100</v>
      </c>
      <c r="L2079" t="s">
        <v>37</v>
      </c>
      <c r="M2079">
        <v>115</v>
      </c>
      <c r="N2079">
        <f>Table1[[#This Row],[Basic Salary]]+Table1[[#This Row],[Bonus]]</f>
        <v>98733</v>
      </c>
      <c r="O2079" s="2">
        <f>Table1[[#This Row],[Bonus]]/Table1[[#This Row],[Basic Salary]]</f>
        <v>0.14038046177479527</v>
      </c>
      <c r="P2079">
        <f ca="1">DATEDIF(Table1[[#This Row],[Date of Birth]],TODAY(),"Y")</f>
        <v>20</v>
      </c>
      <c r="Q2079">
        <f ca="1">DATEDIF(Table1[[#This Row],[Joining Date]],TODAY(),"Y")</f>
        <v>3</v>
      </c>
      <c r="R2079" t="str">
        <f ca="1">IF(YEAR(Table1[[#This Row],[Joining Date]])=YEAR(TODAY()),"Yes","No")</f>
        <v>No</v>
      </c>
      <c r="S2079" t="str">
        <f ca="1">IF(Table1[[#This Row],[Experience]]&gt;5,"Yes","No")</f>
        <v>No</v>
      </c>
      <c r="T2079" t="str">
        <f>TEXT(Table1[[#This Row],[Joining Date]],"mmmm")</f>
        <v>November</v>
      </c>
      <c r="U2079" t="str">
        <f>TEXT(Table1[[#This Row],[Joining Date]],"yyyy")</f>
        <v>2022</v>
      </c>
      <c r="V2079" s="5">
        <f ca="1">TODAY()-Table1[[#This Row],[Joining Date]]</f>
        <v>1344</v>
      </c>
      <c r="W2079" t="str">
        <f>LEFT(Table1[[#This Row],[Employee Name]],FIND(" ",Table1[[#This Row],[Employee Name]])-1)</f>
        <v>Rohan</v>
      </c>
      <c r="X2079" t="str">
        <f>RIGHT(Table1[[#This Row],[Employee Name]],LEN(Table1[[#This Row],[Employee Name]])-FIND(" ",Table1[[#This Row],[Employee Name]]))</f>
        <v>Gupta</v>
      </c>
      <c r="Y2079" t="str">
        <f>Table1[[#This Row],[Department]]&amp;"-"&amp;Table1[[#This Row],[Employee ID]]</f>
        <v>Operations-E03499</v>
      </c>
      <c r="Z2079" t="str">
        <f>LEFT(Table1[[#This Row],[Department]],3)</f>
        <v>Ope</v>
      </c>
      <c r="AA2079" t="str">
        <f>_xlfn.XLOOKUP(Table1[[#This Row],[Manager ID]],MANAGERS!A:A,MANAGERS!B:B)</f>
        <v>Manager_15</v>
      </c>
      <c r="AB2079" t="str" cm="1">
        <f t="array" ref="AB2079">_xlfn.XLOOKUP(Table1[[#This Row],[Manager ID]],Table2[[#All],[Manager ID]],Table2[[#All],[Department Head]])</f>
        <v>Support</v>
      </c>
      <c r="AC2079" s="2">
        <f>_xlfn.XLOOKUP(Table1[[#This Row],[City]],L:L,O:O)</f>
        <v>0.24036902712549932</v>
      </c>
      <c r="AD2079" t="str" cm="1">
        <f t="array" ref="AD2079">_xlfn.IFS(Table1[[#This Row],[Performance Score]]&gt;=90,"Excellent",Table1[[#This Row],[Performance Score]]&gt;=75,"Good",Table1[[#This Row],[Performance Score]]&gt;=60,"Average",Table1[[#This Row],[Performance Score]]&lt;=60,"Need Improvement")</f>
        <v>Excellent</v>
      </c>
      <c r="AE2079" t="str">
        <f>IF(AND(Table1[[#This Row],[Attendance %]]&gt;=80,(Table1[[#This Row],[Performance Score]]&gt;=80)),"Eligible","Not Eligible")</f>
        <v>Not Eligible</v>
      </c>
      <c r="AF2079" t="str">
        <f>IF(Table1[[#This Row],[Performance Score]]&gt;=80,"High Performer","Low Performer")</f>
        <v>High Performer</v>
      </c>
      <c r="AG2079" t="str" cm="1">
        <f t="array" aca="1" ref="AG2079" ca="1">_xlfn.IFS(Table1[[#This Row],[Experience]]&lt;=3,"Junior",Table1[[#This Row],[Experience]]&lt;=7,"Mid Level",Table1[[#This Row],[Experience]]&gt;=7,"Senior")</f>
        <v>Junior</v>
      </c>
      <c r="AH2079" t="str">
        <f>IF(Table1[[#This Row],[Attendance %]]&gt;75,"OK","Below 75")</f>
        <v>Below 75</v>
      </c>
      <c r="AI2079" t="b">
        <f>ISBLANK(Table1[[#This Row],[Employee ID]])</f>
        <v>0</v>
      </c>
      <c r="AJ2079" t="b">
        <f>ISNUMBER(Table1[[#This Row],[Total Salary  ]])</f>
        <v>1</v>
      </c>
      <c r="AK2079" t="str">
        <f>IFERROR(_xlfn.XLOOKUP(Table1[[#This Row],[Manager ID]],MANAGERS!A:A,MANAGERS!B:B),"Not Found")</f>
        <v>Manager_15</v>
      </c>
    </row>
    <row r="2080" spans="1:37" x14ac:dyDescent="0.2">
      <c r="A2080" t="s">
        <v>166</v>
      </c>
      <c r="B2080" t="s">
        <v>77</v>
      </c>
      <c r="C2080" t="s">
        <v>21</v>
      </c>
      <c r="D2080" t="s">
        <v>46</v>
      </c>
      <c r="E2080" t="s">
        <v>26</v>
      </c>
      <c r="F2080" s="1">
        <v>42441</v>
      </c>
      <c r="G2080" s="1">
        <v>33107</v>
      </c>
      <c r="H2080">
        <v>74986</v>
      </c>
      <c r="I2080">
        <v>23740</v>
      </c>
      <c r="J2080">
        <v>82</v>
      </c>
      <c r="K2080">
        <v>76</v>
      </c>
      <c r="L2080" t="s">
        <v>31</v>
      </c>
      <c r="M2080">
        <v>110</v>
      </c>
      <c r="N2080">
        <f>Table1[[#This Row],[Basic Salary]]+Table1[[#This Row],[Bonus]]</f>
        <v>98726</v>
      </c>
      <c r="O2080" s="2">
        <f>Table1[[#This Row],[Bonus]]/Table1[[#This Row],[Basic Salary]]</f>
        <v>0.31659243058704289</v>
      </c>
      <c r="P2080">
        <f ca="1">DATEDIF(Table1[[#This Row],[Date of Birth]],TODAY(),"Y")</f>
        <v>35</v>
      </c>
      <c r="Q2080">
        <f ca="1">DATEDIF(Table1[[#This Row],[Joining Date]],TODAY(),"Y")</f>
        <v>10</v>
      </c>
      <c r="R2080" t="str">
        <f ca="1">IF(YEAR(Table1[[#This Row],[Joining Date]])=YEAR(TODAY()),"Yes","No")</f>
        <v>No</v>
      </c>
      <c r="S2080" t="str">
        <f ca="1">IF(Table1[[#This Row],[Experience]]&gt;5,"Yes","No")</f>
        <v>Yes</v>
      </c>
      <c r="T2080" t="str">
        <f>TEXT(Table1[[#This Row],[Joining Date]],"mmmm")</f>
        <v>March</v>
      </c>
      <c r="U2080" t="str">
        <f>TEXT(Table1[[#This Row],[Joining Date]],"yyyy")</f>
        <v>2016</v>
      </c>
      <c r="V2080" s="5">
        <f ca="1">TODAY()-Table1[[#This Row],[Joining Date]]</f>
        <v>3798</v>
      </c>
      <c r="W2080" t="str">
        <f>LEFT(Table1[[#This Row],[Employee Name]],FIND(" ",Table1[[#This Row],[Employee Name]])-1)</f>
        <v>Rohan</v>
      </c>
      <c r="X2080" t="str">
        <f>RIGHT(Table1[[#This Row],[Employee Name]],LEN(Table1[[#This Row],[Employee Name]])-FIND(" ",Table1[[#This Row],[Employee Name]]))</f>
        <v>Gupta</v>
      </c>
      <c r="Y2080" t="str">
        <f>Table1[[#This Row],[Department]]&amp;"-"&amp;Table1[[#This Row],[Employee ID]]</f>
        <v>Support-E00110</v>
      </c>
      <c r="Z2080" t="str">
        <f>LEFT(Table1[[#This Row],[Department]],3)</f>
        <v>Sup</v>
      </c>
      <c r="AA2080" t="str">
        <f>_xlfn.XLOOKUP(Table1[[#This Row],[Manager ID]],MANAGERS!A:A,MANAGERS!B:B)</f>
        <v>Manager_10</v>
      </c>
      <c r="AB2080" t="str" cm="1">
        <f t="array" ref="AB2080">_xlfn.XLOOKUP(Table1[[#This Row],[Manager ID]],Table2[[#All],[Manager ID]],Table2[[#All],[Department Head]])</f>
        <v>HR</v>
      </c>
      <c r="AC2080" s="2">
        <f>_xlfn.XLOOKUP(Table1[[#This Row],[City]],L:L,O:O)</f>
        <v>0.241864189087755</v>
      </c>
      <c r="AD2080" t="str" cm="1">
        <f t="array" ref="AD2080">_xlfn.IFS(Table1[[#This Row],[Performance Score]]&gt;=90,"Excellent",Table1[[#This Row],[Performance Score]]&gt;=75,"Good",Table1[[#This Row],[Performance Score]]&gt;=60,"Average",Table1[[#This Row],[Performance Score]]&lt;=60,"Need Improvement")</f>
        <v>Good</v>
      </c>
      <c r="AE2080" t="str">
        <f>IF(AND(Table1[[#This Row],[Attendance %]]&gt;=80,(Table1[[#This Row],[Performance Score]]&gt;=80)),"Eligible","Not Eligible")</f>
        <v>Not Eligible</v>
      </c>
      <c r="AF2080" t="str">
        <f>IF(Table1[[#This Row],[Performance Score]]&gt;=80,"High Performer","Low Performer")</f>
        <v>Low Performer</v>
      </c>
      <c r="AG2080" t="str" cm="1">
        <f t="array" aca="1" ref="AG2080" ca="1">_xlfn.IFS(Table1[[#This Row],[Experience]]&lt;=3,"Junior",Table1[[#This Row],[Experience]]&lt;=7,"Mid Level",Table1[[#This Row],[Experience]]&gt;=7,"Senior")</f>
        <v>Senior</v>
      </c>
      <c r="AH2080" t="str">
        <f>IF(Table1[[#This Row],[Attendance %]]&gt;75,"OK","Below 75")</f>
        <v>OK</v>
      </c>
      <c r="AI2080" t="b">
        <f>ISBLANK(Table1[[#This Row],[Employee ID]])</f>
        <v>0</v>
      </c>
      <c r="AJ2080" t="b">
        <f>ISNUMBER(Table1[[#This Row],[Total Salary  ]])</f>
        <v>1</v>
      </c>
      <c r="AK2080" t="str">
        <f>IFERROR(_xlfn.XLOOKUP(Table1[[#This Row],[Manager ID]],MANAGERS!A:A,MANAGERS!B:B),"Not Found")</f>
        <v>Manager_10</v>
      </c>
    </row>
    <row r="2081" spans="1:37" x14ac:dyDescent="0.2">
      <c r="A2081" t="s">
        <v>1454</v>
      </c>
      <c r="B2081" t="s">
        <v>36</v>
      </c>
      <c r="C2081" t="s">
        <v>15</v>
      </c>
      <c r="D2081" t="s">
        <v>40</v>
      </c>
      <c r="E2081" t="s">
        <v>17</v>
      </c>
      <c r="F2081" s="1">
        <v>42409</v>
      </c>
      <c r="G2081" s="1">
        <v>34619</v>
      </c>
      <c r="H2081">
        <v>91508</v>
      </c>
      <c r="I2081">
        <v>7201</v>
      </c>
      <c r="J2081">
        <v>77</v>
      </c>
      <c r="K2081">
        <v>75</v>
      </c>
      <c r="L2081" t="s">
        <v>23</v>
      </c>
      <c r="M2081">
        <v>118</v>
      </c>
      <c r="N2081">
        <f>Table1[[#This Row],[Basic Salary]]+Table1[[#This Row],[Bonus]]</f>
        <v>98709</v>
      </c>
      <c r="O2081" s="2">
        <f>Table1[[#This Row],[Bonus]]/Table1[[#This Row],[Basic Salary]]</f>
        <v>7.8692573326922241E-2</v>
      </c>
      <c r="P2081">
        <f ca="1">DATEDIF(Table1[[#This Row],[Date of Birth]],TODAY(),"Y")</f>
        <v>31</v>
      </c>
      <c r="Q2081">
        <f ca="1">DATEDIF(Table1[[#This Row],[Joining Date]],TODAY(),"Y")</f>
        <v>10</v>
      </c>
      <c r="R2081" t="str">
        <f ca="1">IF(YEAR(Table1[[#This Row],[Joining Date]])=YEAR(TODAY()),"Yes","No")</f>
        <v>No</v>
      </c>
      <c r="S2081" t="str">
        <f ca="1">IF(Table1[[#This Row],[Experience]]&gt;5,"Yes","No")</f>
        <v>Yes</v>
      </c>
      <c r="T2081" t="str">
        <f>TEXT(Table1[[#This Row],[Joining Date]],"mmmm")</f>
        <v>February</v>
      </c>
      <c r="U2081" t="str">
        <f>TEXT(Table1[[#This Row],[Joining Date]],"yyyy")</f>
        <v>2016</v>
      </c>
      <c r="V2081" s="5">
        <f ca="1">TODAY()-Table1[[#This Row],[Joining Date]]</f>
        <v>3830</v>
      </c>
      <c r="W2081" t="str">
        <f>LEFT(Table1[[#This Row],[Employee Name]],FIND(" ",Table1[[#This Row],[Employee Name]])-1)</f>
        <v>Meera</v>
      </c>
      <c r="X2081" t="str">
        <f>RIGHT(Table1[[#This Row],[Employee Name]],LEN(Table1[[#This Row],[Employee Name]])-FIND(" ",Table1[[#This Row],[Employee Name]]))</f>
        <v>Joshi</v>
      </c>
      <c r="Y2081" t="str">
        <f>Table1[[#This Row],[Department]]&amp;"-"&amp;Table1[[#This Row],[Employee ID]]</f>
        <v>IT-E01398</v>
      </c>
      <c r="Z2081" t="str">
        <f>LEFT(Table1[[#This Row],[Department]],3)</f>
        <v>IT</v>
      </c>
      <c r="AA2081" t="str">
        <f>_xlfn.XLOOKUP(Table1[[#This Row],[Manager ID]],MANAGERS!A:A,MANAGERS!B:B)</f>
        <v>Manager_18</v>
      </c>
      <c r="AB2081" t="str" cm="1">
        <f t="array" ref="AB2081">_xlfn.XLOOKUP(Table1[[#This Row],[Manager ID]],Table2[[#All],[Manager ID]],Table2[[#All],[Department Head]])</f>
        <v>Support</v>
      </c>
      <c r="AC2081" s="2">
        <f>_xlfn.XLOOKUP(Table1[[#This Row],[City]],L:L,O:O)</f>
        <v>0.23486488519629886</v>
      </c>
      <c r="AD2081" t="str" cm="1">
        <f t="array" ref="AD2081">_xlfn.IFS(Table1[[#This Row],[Performance Score]]&gt;=90,"Excellent",Table1[[#This Row],[Performance Score]]&gt;=75,"Good",Table1[[#This Row],[Performance Score]]&gt;=60,"Average",Table1[[#This Row],[Performance Score]]&lt;=60,"Need Improvement")</f>
        <v>Good</v>
      </c>
      <c r="AE2081" t="str">
        <f>IF(AND(Table1[[#This Row],[Attendance %]]&gt;=80,(Table1[[#This Row],[Performance Score]]&gt;=80)),"Eligible","Not Eligible")</f>
        <v>Not Eligible</v>
      </c>
      <c r="AF2081" t="str">
        <f>IF(Table1[[#This Row],[Performance Score]]&gt;=80,"High Performer","Low Performer")</f>
        <v>Low Performer</v>
      </c>
      <c r="AG2081" t="str" cm="1">
        <f t="array" aca="1" ref="AG2081" ca="1">_xlfn.IFS(Table1[[#This Row],[Experience]]&lt;=3,"Junior",Table1[[#This Row],[Experience]]&lt;=7,"Mid Level",Table1[[#This Row],[Experience]]&gt;=7,"Senior")</f>
        <v>Senior</v>
      </c>
      <c r="AH2081" t="str">
        <f>IF(Table1[[#This Row],[Attendance %]]&gt;75,"OK","Below 75")</f>
        <v>OK</v>
      </c>
      <c r="AI2081" t="b">
        <f>ISBLANK(Table1[[#This Row],[Employee ID]])</f>
        <v>0</v>
      </c>
      <c r="AJ2081" t="b">
        <f>ISNUMBER(Table1[[#This Row],[Total Salary  ]])</f>
        <v>1</v>
      </c>
      <c r="AK2081" t="str">
        <f>IFERROR(_xlfn.XLOOKUP(Table1[[#This Row],[Manager ID]],MANAGERS!A:A,MANAGERS!B:B),"Not Found")</f>
        <v>Manager_18</v>
      </c>
    </row>
    <row r="2082" spans="1:37" x14ac:dyDescent="0.2">
      <c r="A2082" t="s">
        <v>3279</v>
      </c>
      <c r="B2082" t="s">
        <v>77</v>
      </c>
      <c r="C2082" t="s">
        <v>15</v>
      </c>
      <c r="D2082" t="s">
        <v>43</v>
      </c>
      <c r="E2082" t="s">
        <v>26</v>
      </c>
      <c r="F2082" s="1">
        <v>44322</v>
      </c>
      <c r="G2082" s="1">
        <v>37814</v>
      </c>
      <c r="H2082">
        <v>88443</v>
      </c>
      <c r="I2082">
        <v>10225</v>
      </c>
      <c r="J2082">
        <v>93</v>
      </c>
      <c r="K2082">
        <v>71</v>
      </c>
      <c r="L2082" t="s">
        <v>37</v>
      </c>
      <c r="M2082">
        <v>103</v>
      </c>
      <c r="N2082">
        <f>Table1[[#This Row],[Basic Salary]]+Table1[[#This Row],[Bonus]]</f>
        <v>98668</v>
      </c>
      <c r="O2082" s="2">
        <f>Table1[[#This Row],[Bonus]]/Table1[[#This Row],[Basic Salary]]</f>
        <v>0.1156111846047737</v>
      </c>
      <c r="P2082">
        <f ca="1">DATEDIF(Table1[[#This Row],[Date of Birth]],TODAY(),"Y")</f>
        <v>23</v>
      </c>
      <c r="Q2082">
        <f ca="1">DATEDIF(Table1[[#This Row],[Joining Date]],TODAY(),"Y")</f>
        <v>5</v>
      </c>
      <c r="R2082" t="str">
        <f ca="1">IF(YEAR(Table1[[#This Row],[Joining Date]])=YEAR(TODAY()),"Yes","No")</f>
        <v>No</v>
      </c>
      <c r="S2082" t="str">
        <f ca="1">IF(Table1[[#This Row],[Experience]]&gt;5,"Yes","No")</f>
        <v>No</v>
      </c>
      <c r="T2082" t="str">
        <f>TEXT(Table1[[#This Row],[Joining Date]],"mmmm")</f>
        <v>May</v>
      </c>
      <c r="U2082" t="str">
        <f>TEXT(Table1[[#This Row],[Joining Date]],"yyyy")</f>
        <v>2021</v>
      </c>
      <c r="V2082" s="5">
        <f ca="1">TODAY()-Table1[[#This Row],[Joining Date]]</f>
        <v>1917</v>
      </c>
      <c r="W2082" t="str">
        <f>LEFT(Table1[[#This Row],[Employee Name]],FIND(" ",Table1[[#This Row],[Employee Name]])-1)</f>
        <v>Rohan</v>
      </c>
      <c r="X2082" t="str">
        <f>RIGHT(Table1[[#This Row],[Employee Name]],LEN(Table1[[#This Row],[Employee Name]])-FIND(" ",Table1[[#This Row],[Employee Name]]))</f>
        <v>Gupta</v>
      </c>
      <c r="Y2082" t="str">
        <f>Table1[[#This Row],[Department]]&amp;"-"&amp;Table1[[#This Row],[Employee ID]]</f>
        <v>Operations-E03223</v>
      </c>
      <c r="Z2082" t="str">
        <f>LEFT(Table1[[#This Row],[Department]],3)</f>
        <v>Ope</v>
      </c>
      <c r="AA2082" t="str">
        <f>_xlfn.XLOOKUP(Table1[[#This Row],[Manager ID]],MANAGERS!A:A,MANAGERS!B:B)</f>
        <v>Manager_3</v>
      </c>
      <c r="AB2082" t="str" cm="1">
        <f t="array" ref="AB2082">_xlfn.XLOOKUP(Table1[[#This Row],[Manager ID]],Table2[[#All],[Manager ID]],Table2[[#All],[Department Head]])</f>
        <v>IT</v>
      </c>
      <c r="AC2082" s="2">
        <f>_xlfn.XLOOKUP(Table1[[#This Row],[City]],L:L,O:O)</f>
        <v>0.24036902712549932</v>
      </c>
      <c r="AD2082" t="str" cm="1">
        <f t="array" ref="AD2082">_xlfn.IFS(Table1[[#This Row],[Performance Score]]&gt;=90,"Excellent",Table1[[#This Row],[Performance Score]]&gt;=75,"Good",Table1[[#This Row],[Performance Score]]&gt;=60,"Average",Table1[[#This Row],[Performance Score]]&lt;=60,"Need Improvement")</f>
        <v>Average</v>
      </c>
      <c r="AE2082" t="str">
        <f>IF(AND(Table1[[#This Row],[Attendance %]]&gt;=80,(Table1[[#This Row],[Performance Score]]&gt;=80)),"Eligible","Not Eligible")</f>
        <v>Not Eligible</v>
      </c>
      <c r="AF2082" t="str">
        <f>IF(Table1[[#This Row],[Performance Score]]&gt;=80,"High Performer","Low Performer")</f>
        <v>Low Performer</v>
      </c>
      <c r="AG2082" t="str" cm="1">
        <f t="array" aca="1" ref="AG2082" ca="1">_xlfn.IFS(Table1[[#This Row],[Experience]]&lt;=3,"Junior",Table1[[#This Row],[Experience]]&lt;=7,"Mid Level",Table1[[#This Row],[Experience]]&gt;=7,"Senior")</f>
        <v>Mid Level</v>
      </c>
      <c r="AH2082" t="str">
        <f>IF(Table1[[#This Row],[Attendance %]]&gt;75,"OK","Below 75")</f>
        <v>OK</v>
      </c>
      <c r="AI2082" t="b">
        <f>ISBLANK(Table1[[#This Row],[Employee ID]])</f>
        <v>0</v>
      </c>
      <c r="AJ2082" t="b">
        <f>ISNUMBER(Table1[[#This Row],[Total Salary  ]])</f>
        <v>1</v>
      </c>
      <c r="AK2082" t="str">
        <f>IFERROR(_xlfn.XLOOKUP(Table1[[#This Row],[Manager ID]],MANAGERS!A:A,MANAGERS!B:B),"Not Found")</f>
        <v>Manager_3</v>
      </c>
    </row>
    <row r="2083" spans="1:37" x14ac:dyDescent="0.2">
      <c r="A2083" t="s">
        <v>4546</v>
      </c>
      <c r="B2083" t="s">
        <v>36</v>
      </c>
      <c r="C2083" t="s">
        <v>15</v>
      </c>
      <c r="D2083" t="s">
        <v>43</v>
      </c>
      <c r="E2083" t="s">
        <v>26</v>
      </c>
      <c r="F2083" s="1">
        <v>44164</v>
      </c>
      <c r="G2083" s="1">
        <v>39255</v>
      </c>
      <c r="H2083">
        <v>90254</v>
      </c>
      <c r="I2083">
        <v>8403</v>
      </c>
      <c r="J2083">
        <v>83</v>
      </c>
      <c r="K2083">
        <v>86</v>
      </c>
      <c r="L2083" t="s">
        <v>37</v>
      </c>
      <c r="M2083">
        <v>112</v>
      </c>
      <c r="N2083">
        <f>Table1[[#This Row],[Basic Salary]]+Table1[[#This Row],[Bonus]]</f>
        <v>98657</v>
      </c>
      <c r="O2083" s="2">
        <f>Table1[[#This Row],[Bonus]]/Table1[[#This Row],[Basic Salary]]</f>
        <v>9.3103906752055307E-2</v>
      </c>
      <c r="P2083">
        <f ca="1">DATEDIF(Table1[[#This Row],[Date of Birth]],TODAY(),"Y")</f>
        <v>19</v>
      </c>
      <c r="Q2083">
        <f ca="1">DATEDIF(Table1[[#This Row],[Joining Date]],TODAY(),"Y")</f>
        <v>5</v>
      </c>
      <c r="R2083" t="str">
        <f ca="1">IF(YEAR(Table1[[#This Row],[Joining Date]])=YEAR(TODAY()),"Yes","No")</f>
        <v>No</v>
      </c>
      <c r="S2083" t="str">
        <f ca="1">IF(Table1[[#This Row],[Experience]]&gt;5,"Yes","No")</f>
        <v>No</v>
      </c>
      <c r="T2083" t="str">
        <f>TEXT(Table1[[#This Row],[Joining Date]],"mmmm")</f>
        <v>November</v>
      </c>
      <c r="U2083" t="str">
        <f>TEXT(Table1[[#This Row],[Joining Date]],"yyyy")</f>
        <v>2020</v>
      </c>
      <c r="V2083" s="5">
        <f ca="1">TODAY()-Table1[[#This Row],[Joining Date]]</f>
        <v>2075</v>
      </c>
      <c r="W2083" t="str">
        <f>LEFT(Table1[[#This Row],[Employee Name]],FIND(" ",Table1[[#This Row],[Employee Name]])-1)</f>
        <v>Meera</v>
      </c>
      <c r="X2083" t="str">
        <f>RIGHT(Table1[[#This Row],[Employee Name]],LEN(Table1[[#This Row],[Employee Name]])-FIND(" ",Table1[[#This Row],[Employee Name]]))</f>
        <v>Joshi</v>
      </c>
      <c r="Y2083" t="str">
        <f>Table1[[#This Row],[Department]]&amp;"-"&amp;Table1[[#This Row],[Employee ID]]</f>
        <v>Operations-E04490</v>
      </c>
      <c r="Z2083" t="str">
        <f>LEFT(Table1[[#This Row],[Department]],3)</f>
        <v>Ope</v>
      </c>
      <c r="AA2083" t="str">
        <f>_xlfn.XLOOKUP(Table1[[#This Row],[Manager ID]],MANAGERS!A:A,MANAGERS!B:B)</f>
        <v>Manager_12</v>
      </c>
      <c r="AB2083" t="str" cm="1">
        <f t="array" ref="AB2083">_xlfn.XLOOKUP(Table1[[#This Row],[Manager ID]],Table2[[#All],[Manager ID]],Table2[[#All],[Department Head]])</f>
        <v>Marketing</v>
      </c>
      <c r="AC2083" s="2">
        <f>_xlfn.XLOOKUP(Table1[[#This Row],[City]],L:L,O:O)</f>
        <v>0.24036902712549932</v>
      </c>
      <c r="AD2083" t="str" cm="1">
        <f t="array" ref="AD2083">_xlfn.IFS(Table1[[#This Row],[Performance Score]]&gt;=90,"Excellent",Table1[[#This Row],[Performance Score]]&gt;=75,"Good",Table1[[#This Row],[Performance Score]]&gt;=60,"Average",Table1[[#This Row],[Performance Score]]&lt;=60,"Need Improvement")</f>
        <v>Good</v>
      </c>
      <c r="AE2083" t="str">
        <f>IF(AND(Table1[[#This Row],[Attendance %]]&gt;=80,(Table1[[#This Row],[Performance Score]]&gt;=80)),"Eligible","Not Eligible")</f>
        <v>Eligible</v>
      </c>
      <c r="AF2083" t="str">
        <f>IF(Table1[[#This Row],[Performance Score]]&gt;=80,"High Performer","Low Performer")</f>
        <v>High Performer</v>
      </c>
      <c r="AG2083" t="str" cm="1">
        <f t="array" aca="1" ref="AG2083" ca="1">_xlfn.IFS(Table1[[#This Row],[Experience]]&lt;=3,"Junior",Table1[[#This Row],[Experience]]&lt;=7,"Mid Level",Table1[[#This Row],[Experience]]&gt;=7,"Senior")</f>
        <v>Mid Level</v>
      </c>
      <c r="AH2083" t="str">
        <f>IF(Table1[[#This Row],[Attendance %]]&gt;75,"OK","Below 75")</f>
        <v>OK</v>
      </c>
      <c r="AI2083" t="b">
        <f>ISBLANK(Table1[[#This Row],[Employee ID]])</f>
        <v>0</v>
      </c>
      <c r="AJ2083" t="b">
        <f>ISNUMBER(Table1[[#This Row],[Total Salary  ]])</f>
        <v>1</v>
      </c>
      <c r="AK2083" t="str">
        <f>IFERROR(_xlfn.XLOOKUP(Table1[[#This Row],[Manager ID]],MANAGERS!A:A,MANAGERS!B:B),"Not Found")</f>
        <v>Manager_12</v>
      </c>
    </row>
    <row r="2084" spans="1:37" x14ac:dyDescent="0.2">
      <c r="A2084" t="s">
        <v>5031</v>
      </c>
      <c r="B2084" t="s">
        <v>14</v>
      </c>
      <c r="C2084" t="s">
        <v>15</v>
      </c>
      <c r="D2084" t="s">
        <v>81</v>
      </c>
      <c r="E2084" t="s">
        <v>51</v>
      </c>
      <c r="F2084" s="1">
        <v>44592</v>
      </c>
      <c r="G2084" s="1">
        <v>40366</v>
      </c>
      <c r="H2084">
        <v>79998</v>
      </c>
      <c r="I2084">
        <v>18594</v>
      </c>
      <c r="J2084">
        <v>81</v>
      </c>
      <c r="K2084">
        <v>55</v>
      </c>
      <c r="L2084" t="s">
        <v>37</v>
      </c>
      <c r="M2084">
        <v>119</v>
      </c>
      <c r="N2084">
        <f>Table1[[#This Row],[Basic Salary]]+Table1[[#This Row],[Bonus]]</f>
        <v>98592</v>
      </c>
      <c r="O2084" s="2">
        <f>Table1[[#This Row],[Bonus]]/Table1[[#This Row],[Basic Salary]]</f>
        <v>0.23243081077026925</v>
      </c>
      <c r="P2084">
        <f ca="1">DATEDIF(Table1[[#This Row],[Date of Birth]],TODAY(),"Y")</f>
        <v>16</v>
      </c>
      <c r="Q2084">
        <f ca="1">DATEDIF(Table1[[#This Row],[Joining Date]],TODAY(),"Y")</f>
        <v>4</v>
      </c>
      <c r="R2084" t="str">
        <f ca="1">IF(YEAR(Table1[[#This Row],[Joining Date]])=YEAR(TODAY()),"Yes","No")</f>
        <v>No</v>
      </c>
      <c r="S2084" t="str">
        <f ca="1">IF(Table1[[#This Row],[Experience]]&gt;5,"Yes","No")</f>
        <v>No</v>
      </c>
      <c r="T2084" t="str">
        <f>TEXT(Table1[[#This Row],[Joining Date]],"mmmm")</f>
        <v>January</v>
      </c>
      <c r="U2084" t="str">
        <f>TEXT(Table1[[#This Row],[Joining Date]],"yyyy")</f>
        <v>2022</v>
      </c>
      <c r="V2084" s="5">
        <f ca="1">TODAY()-Table1[[#This Row],[Joining Date]]</f>
        <v>1647</v>
      </c>
      <c r="W2084" t="str">
        <f>LEFT(Table1[[#This Row],[Employee Name]],FIND(" ",Table1[[#This Row],[Employee Name]])-1)</f>
        <v>Nisha</v>
      </c>
      <c r="X2084" t="str">
        <f>RIGHT(Table1[[#This Row],[Employee Name]],LEN(Table1[[#This Row],[Employee Name]])-FIND(" ",Table1[[#This Row],[Employee Name]]))</f>
        <v>Kapoor</v>
      </c>
      <c r="Y2084" t="str">
        <f>Table1[[#This Row],[Department]]&amp;"-"&amp;Table1[[#This Row],[Employee ID]]</f>
        <v>Sales-E04975</v>
      </c>
      <c r="Z2084" t="str">
        <f>LEFT(Table1[[#This Row],[Department]],3)</f>
        <v>Sal</v>
      </c>
      <c r="AA2084" t="str">
        <f>_xlfn.XLOOKUP(Table1[[#This Row],[Manager ID]],MANAGERS!A:A,MANAGERS!B:B)</f>
        <v>Manager_19</v>
      </c>
      <c r="AB2084" t="str" cm="1">
        <f t="array" ref="AB2084">_xlfn.XLOOKUP(Table1[[#This Row],[Manager ID]],Table2[[#All],[Manager ID]],Table2[[#All],[Department Head]])</f>
        <v>Support</v>
      </c>
      <c r="AC2084" s="2">
        <f>_xlfn.XLOOKUP(Table1[[#This Row],[City]],L:L,O:O)</f>
        <v>0.24036902712549932</v>
      </c>
      <c r="AD2084" t="str" cm="1">
        <f t="array" ref="AD2084">_xlfn.IFS(Table1[[#This Row],[Performance Score]]&gt;=90,"Excellent",Table1[[#This Row],[Performance Score]]&gt;=75,"Good",Table1[[#This Row],[Performance Score]]&gt;=60,"Average",Table1[[#This Row],[Performance Score]]&lt;=60,"Need Improvement")</f>
        <v>Need Improvement</v>
      </c>
      <c r="AE2084" t="str">
        <f>IF(AND(Table1[[#This Row],[Attendance %]]&gt;=80,(Table1[[#This Row],[Performance Score]]&gt;=80)),"Eligible","Not Eligible")</f>
        <v>Not Eligible</v>
      </c>
      <c r="AF2084" t="str">
        <f>IF(Table1[[#This Row],[Performance Score]]&gt;=80,"High Performer","Low Performer")</f>
        <v>Low Performer</v>
      </c>
      <c r="AG2084" t="str" cm="1">
        <f t="array" aca="1" ref="AG2084" ca="1">_xlfn.IFS(Table1[[#This Row],[Experience]]&lt;=3,"Junior",Table1[[#This Row],[Experience]]&lt;=7,"Mid Level",Table1[[#This Row],[Experience]]&gt;=7,"Senior")</f>
        <v>Mid Level</v>
      </c>
      <c r="AH2084" t="str">
        <f>IF(Table1[[#This Row],[Attendance %]]&gt;75,"OK","Below 75")</f>
        <v>OK</v>
      </c>
      <c r="AI2084" t="b">
        <f>ISBLANK(Table1[[#This Row],[Employee ID]])</f>
        <v>0</v>
      </c>
      <c r="AJ2084" t="b">
        <f>ISNUMBER(Table1[[#This Row],[Total Salary  ]])</f>
        <v>1</v>
      </c>
      <c r="AK2084" t="str">
        <f>IFERROR(_xlfn.XLOOKUP(Table1[[#This Row],[Manager ID]],MANAGERS!A:A,MANAGERS!B:B),"Not Found")</f>
        <v>Manager_19</v>
      </c>
    </row>
    <row r="2085" spans="1:37" x14ac:dyDescent="0.2">
      <c r="A2085" t="s">
        <v>3529</v>
      </c>
      <c r="B2085" t="s">
        <v>89</v>
      </c>
      <c r="C2085" t="s">
        <v>21</v>
      </c>
      <c r="D2085" t="s">
        <v>43</v>
      </c>
      <c r="E2085" t="s">
        <v>17</v>
      </c>
      <c r="F2085" s="1">
        <v>44216</v>
      </c>
      <c r="G2085" s="1">
        <v>33809</v>
      </c>
      <c r="H2085">
        <v>83570</v>
      </c>
      <c r="I2085">
        <v>14995</v>
      </c>
      <c r="J2085">
        <v>84</v>
      </c>
      <c r="K2085">
        <v>40</v>
      </c>
      <c r="L2085" t="s">
        <v>31</v>
      </c>
      <c r="M2085">
        <v>106</v>
      </c>
      <c r="N2085">
        <f>Table1[[#This Row],[Basic Salary]]+Table1[[#This Row],[Bonus]]</f>
        <v>98565</v>
      </c>
      <c r="O2085" s="2">
        <f>Table1[[#This Row],[Bonus]]/Table1[[#This Row],[Basic Salary]]</f>
        <v>0.1794304176139763</v>
      </c>
      <c r="P2085">
        <f ca="1">DATEDIF(Table1[[#This Row],[Date of Birth]],TODAY(),"Y")</f>
        <v>34</v>
      </c>
      <c r="Q2085">
        <f ca="1">DATEDIF(Table1[[#This Row],[Joining Date]],TODAY(),"Y")</f>
        <v>5</v>
      </c>
      <c r="R2085" t="str">
        <f ca="1">IF(YEAR(Table1[[#This Row],[Joining Date]])=YEAR(TODAY()),"Yes","No")</f>
        <v>No</v>
      </c>
      <c r="S2085" t="str">
        <f ca="1">IF(Table1[[#This Row],[Experience]]&gt;5,"Yes","No")</f>
        <v>No</v>
      </c>
      <c r="T2085" t="str">
        <f>TEXT(Table1[[#This Row],[Joining Date]],"mmmm")</f>
        <v>January</v>
      </c>
      <c r="U2085" t="str">
        <f>TEXT(Table1[[#This Row],[Joining Date]],"yyyy")</f>
        <v>2021</v>
      </c>
      <c r="V2085" s="5">
        <f ca="1">TODAY()-Table1[[#This Row],[Joining Date]]</f>
        <v>2023</v>
      </c>
      <c r="W2085" t="str">
        <f>LEFT(Table1[[#This Row],[Employee Name]],FIND(" ",Table1[[#This Row],[Employee Name]])-1)</f>
        <v>Tarun</v>
      </c>
      <c r="X2085" t="str">
        <f>RIGHT(Table1[[#This Row],[Employee Name]],LEN(Table1[[#This Row],[Employee Name]])-FIND(" ",Table1[[#This Row],[Employee Name]]))</f>
        <v>Verma</v>
      </c>
      <c r="Y2085" t="str">
        <f>Table1[[#This Row],[Department]]&amp;"-"&amp;Table1[[#This Row],[Employee ID]]</f>
        <v>Operations-E03473</v>
      </c>
      <c r="Z2085" t="str">
        <f>LEFT(Table1[[#This Row],[Department]],3)</f>
        <v>Ope</v>
      </c>
      <c r="AA2085" t="str">
        <f>_xlfn.XLOOKUP(Table1[[#This Row],[Manager ID]],MANAGERS!A:A,MANAGERS!B:B)</f>
        <v>Manager_6</v>
      </c>
      <c r="AB2085" t="str" cm="1">
        <f t="array" ref="AB2085">_xlfn.XLOOKUP(Table1[[#This Row],[Manager ID]],Table2[[#All],[Manager ID]],Table2[[#All],[Department Head]])</f>
        <v>HR</v>
      </c>
      <c r="AC2085" s="2">
        <f>_xlfn.XLOOKUP(Table1[[#This Row],[City]],L:L,O:O)</f>
        <v>0.241864189087755</v>
      </c>
      <c r="AD2085" t="str" cm="1">
        <f t="array" ref="AD2085">_xlfn.IFS(Table1[[#This Row],[Performance Score]]&gt;=90,"Excellent",Table1[[#This Row],[Performance Score]]&gt;=75,"Good",Table1[[#This Row],[Performance Score]]&gt;=60,"Average",Table1[[#This Row],[Performance Score]]&lt;=60,"Need Improvement")</f>
        <v>Need Improvement</v>
      </c>
      <c r="AE2085" t="str">
        <f>IF(AND(Table1[[#This Row],[Attendance %]]&gt;=80,(Table1[[#This Row],[Performance Score]]&gt;=80)),"Eligible","Not Eligible")</f>
        <v>Not Eligible</v>
      </c>
      <c r="AF2085" t="str">
        <f>IF(Table1[[#This Row],[Performance Score]]&gt;=80,"High Performer","Low Performer")</f>
        <v>Low Performer</v>
      </c>
      <c r="AG2085" t="str" cm="1">
        <f t="array" aca="1" ref="AG2085" ca="1">_xlfn.IFS(Table1[[#This Row],[Experience]]&lt;=3,"Junior",Table1[[#This Row],[Experience]]&lt;=7,"Mid Level",Table1[[#This Row],[Experience]]&gt;=7,"Senior")</f>
        <v>Mid Level</v>
      </c>
      <c r="AH2085" t="str">
        <f>IF(Table1[[#This Row],[Attendance %]]&gt;75,"OK","Below 75")</f>
        <v>OK</v>
      </c>
      <c r="AI2085" t="b">
        <f>ISBLANK(Table1[[#This Row],[Employee ID]])</f>
        <v>0</v>
      </c>
      <c r="AJ2085" t="b">
        <f>ISNUMBER(Table1[[#This Row],[Total Salary  ]])</f>
        <v>1</v>
      </c>
      <c r="AK2085" t="str">
        <f>IFERROR(_xlfn.XLOOKUP(Table1[[#This Row],[Manager ID]],MANAGERS!A:A,MANAGERS!B:B),"Not Found")</f>
        <v>Manager_6</v>
      </c>
    </row>
    <row r="2086" spans="1:37" x14ac:dyDescent="0.2">
      <c r="A2086" t="s">
        <v>1470</v>
      </c>
      <c r="B2086" t="s">
        <v>77</v>
      </c>
      <c r="C2086" t="s">
        <v>21</v>
      </c>
      <c r="D2086" t="s">
        <v>81</v>
      </c>
      <c r="E2086" t="s">
        <v>30</v>
      </c>
      <c r="F2086" s="1">
        <v>42101</v>
      </c>
      <c r="G2086" s="1">
        <v>34494</v>
      </c>
      <c r="H2086">
        <v>81033</v>
      </c>
      <c r="I2086">
        <v>17530</v>
      </c>
      <c r="J2086">
        <v>80</v>
      </c>
      <c r="K2086">
        <v>75</v>
      </c>
      <c r="L2086" t="s">
        <v>23</v>
      </c>
      <c r="M2086">
        <v>107</v>
      </c>
      <c r="N2086">
        <f>Table1[[#This Row],[Basic Salary]]+Table1[[#This Row],[Bonus]]</f>
        <v>98563</v>
      </c>
      <c r="O2086" s="2">
        <f>Table1[[#This Row],[Bonus]]/Table1[[#This Row],[Basic Salary]]</f>
        <v>0.21633161798279713</v>
      </c>
      <c r="P2086">
        <f ca="1">DATEDIF(Table1[[#This Row],[Date of Birth]],TODAY(),"Y")</f>
        <v>32</v>
      </c>
      <c r="Q2086">
        <f ca="1">DATEDIF(Table1[[#This Row],[Joining Date]],TODAY(),"Y")</f>
        <v>11</v>
      </c>
      <c r="R2086" t="str">
        <f ca="1">IF(YEAR(Table1[[#This Row],[Joining Date]])=YEAR(TODAY()),"Yes","No")</f>
        <v>No</v>
      </c>
      <c r="S2086" t="str">
        <f ca="1">IF(Table1[[#This Row],[Experience]]&gt;5,"Yes","No")</f>
        <v>Yes</v>
      </c>
      <c r="T2086" t="str">
        <f>TEXT(Table1[[#This Row],[Joining Date]],"mmmm")</f>
        <v>April</v>
      </c>
      <c r="U2086" t="str">
        <f>TEXT(Table1[[#This Row],[Joining Date]],"yyyy")</f>
        <v>2015</v>
      </c>
      <c r="V2086" s="5">
        <f ca="1">TODAY()-Table1[[#This Row],[Joining Date]]</f>
        <v>4138</v>
      </c>
      <c r="W2086" t="str">
        <f>LEFT(Table1[[#This Row],[Employee Name]],FIND(" ",Table1[[#This Row],[Employee Name]])-1)</f>
        <v>Rohan</v>
      </c>
      <c r="X2086" t="str">
        <f>RIGHT(Table1[[#This Row],[Employee Name]],LEN(Table1[[#This Row],[Employee Name]])-FIND(" ",Table1[[#This Row],[Employee Name]]))</f>
        <v>Gupta</v>
      </c>
      <c r="Y2086" t="str">
        <f>Table1[[#This Row],[Department]]&amp;"-"&amp;Table1[[#This Row],[Employee ID]]</f>
        <v>Sales-E01414</v>
      </c>
      <c r="Z2086" t="str">
        <f>LEFT(Table1[[#This Row],[Department]],3)</f>
        <v>Sal</v>
      </c>
      <c r="AA2086" t="str">
        <f>_xlfn.XLOOKUP(Table1[[#This Row],[Manager ID]],MANAGERS!A:A,MANAGERS!B:B)</f>
        <v>Manager_7</v>
      </c>
      <c r="AB2086" t="str" cm="1">
        <f t="array" ref="AB2086">_xlfn.XLOOKUP(Table1[[#This Row],[Manager ID]],Table2[[#All],[Manager ID]],Table2[[#All],[Department Head]])</f>
        <v>Operations</v>
      </c>
      <c r="AC2086" s="2">
        <f>_xlfn.XLOOKUP(Table1[[#This Row],[City]],L:L,O:O)</f>
        <v>0.23486488519629886</v>
      </c>
      <c r="AD2086" t="str" cm="1">
        <f t="array" ref="AD2086">_xlfn.IFS(Table1[[#This Row],[Performance Score]]&gt;=90,"Excellent",Table1[[#This Row],[Performance Score]]&gt;=75,"Good",Table1[[#This Row],[Performance Score]]&gt;=60,"Average",Table1[[#This Row],[Performance Score]]&lt;=60,"Need Improvement")</f>
        <v>Good</v>
      </c>
      <c r="AE2086" t="str">
        <f>IF(AND(Table1[[#This Row],[Attendance %]]&gt;=80,(Table1[[#This Row],[Performance Score]]&gt;=80)),"Eligible","Not Eligible")</f>
        <v>Not Eligible</v>
      </c>
      <c r="AF2086" t="str">
        <f>IF(Table1[[#This Row],[Performance Score]]&gt;=80,"High Performer","Low Performer")</f>
        <v>Low Performer</v>
      </c>
      <c r="AG2086" t="str" cm="1">
        <f t="array" aca="1" ref="AG2086" ca="1">_xlfn.IFS(Table1[[#This Row],[Experience]]&lt;=3,"Junior",Table1[[#This Row],[Experience]]&lt;=7,"Mid Level",Table1[[#This Row],[Experience]]&gt;=7,"Senior")</f>
        <v>Senior</v>
      </c>
      <c r="AH2086" t="str">
        <f>IF(Table1[[#This Row],[Attendance %]]&gt;75,"OK","Below 75")</f>
        <v>OK</v>
      </c>
      <c r="AI2086" t="b">
        <f>ISBLANK(Table1[[#This Row],[Employee ID]])</f>
        <v>0</v>
      </c>
      <c r="AJ2086" t="b">
        <f>ISNUMBER(Table1[[#This Row],[Total Salary  ]])</f>
        <v>1</v>
      </c>
      <c r="AK2086" t="str">
        <f>IFERROR(_xlfn.XLOOKUP(Table1[[#This Row],[Manager ID]],MANAGERS!A:A,MANAGERS!B:B),"Not Found")</f>
        <v>Manager_7</v>
      </c>
    </row>
    <row r="2087" spans="1:37" x14ac:dyDescent="0.2">
      <c r="A2087" t="s">
        <v>1251</v>
      </c>
      <c r="B2087" t="s">
        <v>57</v>
      </c>
      <c r="C2087" t="s">
        <v>21</v>
      </c>
      <c r="D2087" t="s">
        <v>40</v>
      </c>
      <c r="E2087" t="s">
        <v>30</v>
      </c>
      <c r="F2087" s="1">
        <v>43756</v>
      </c>
      <c r="G2087" s="1">
        <v>36864</v>
      </c>
      <c r="H2087">
        <v>80116</v>
      </c>
      <c r="I2087">
        <v>18443</v>
      </c>
      <c r="J2087">
        <v>89</v>
      </c>
      <c r="K2087">
        <v>41</v>
      </c>
      <c r="L2087" t="s">
        <v>23</v>
      </c>
      <c r="M2087">
        <v>101</v>
      </c>
      <c r="N2087">
        <f>Table1[[#This Row],[Basic Salary]]+Table1[[#This Row],[Bonus]]</f>
        <v>98559</v>
      </c>
      <c r="O2087" s="2">
        <f>Table1[[#This Row],[Bonus]]/Table1[[#This Row],[Basic Salary]]</f>
        <v>0.23020370462828899</v>
      </c>
      <c r="P2087">
        <f ca="1">DATEDIF(Table1[[#This Row],[Date of Birth]],TODAY(),"Y")</f>
        <v>25</v>
      </c>
      <c r="Q2087">
        <f ca="1">DATEDIF(Table1[[#This Row],[Joining Date]],TODAY(),"Y")</f>
        <v>6</v>
      </c>
      <c r="R2087" t="str">
        <f ca="1">IF(YEAR(Table1[[#This Row],[Joining Date]])=YEAR(TODAY()),"Yes","No")</f>
        <v>No</v>
      </c>
      <c r="S2087" t="str">
        <f ca="1">IF(Table1[[#This Row],[Experience]]&gt;5,"Yes","No")</f>
        <v>Yes</v>
      </c>
      <c r="T2087" t="str">
        <f>TEXT(Table1[[#This Row],[Joining Date]],"mmmm")</f>
        <v>October</v>
      </c>
      <c r="U2087" t="str">
        <f>TEXT(Table1[[#This Row],[Joining Date]],"yyyy")</f>
        <v>2019</v>
      </c>
      <c r="V2087" s="5">
        <f ca="1">TODAY()-Table1[[#This Row],[Joining Date]]</f>
        <v>2483</v>
      </c>
      <c r="W2087" t="str">
        <f>LEFT(Table1[[#This Row],[Employee Name]],FIND(" ",Table1[[#This Row],[Employee Name]])-1)</f>
        <v>Swathi</v>
      </c>
      <c r="X2087" t="str">
        <f>RIGHT(Table1[[#This Row],[Employee Name]],LEN(Table1[[#This Row],[Employee Name]])-FIND(" ",Table1[[#This Row],[Employee Name]]))</f>
        <v>Ramesh</v>
      </c>
      <c r="Y2087" t="str">
        <f>Table1[[#This Row],[Department]]&amp;"-"&amp;Table1[[#This Row],[Employee ID]]</f>
        <v>IT-E01195</v>
      </c>
      <c r="Z2087" t="str">
        <f>LEFT(Table1[[#This Row],[Department]],3)</f>
        <v>IT</v>
      </c>
      <c r="AA2087" t="str">
        <f>_xlfn.XLOOKUP(Table1[[#This Row],[Manager ID]],MANAGERS!A:A,MANAGERS!B:B)</f>
        <v>Manager_1</v>
      </c>
      <c r="AB2087" t="str" cm="1">
        <f t="array" ref="AB2087">_xlfn.XLOOKUP(Table1[[#This Row],[Manager ID]],Table2[[#All],[Manager ID]],Table2[[#All],[Department Head]])</f>
        <v>Support</v>
      </c>
      <c r="AC2087" s="2">
        <f>_xlfn.XLOOKUP(Table1[[#This Row],[City]],L:L,O:O)</f>
        <v>0.23486488519629886</v>
      </c>
      <c r="AD2087" t="str" cm="1">
        <f t="array" ref="AD2087">_xlfn.IFS(Table1[[#This Row],[Performance Score]]&gt;=90,"Excellent",Table1[[#This Row],[Performance Score]]&gt;=75,"Good",Table1[[#This Row],[Performance Score]]&gt;=60,"Average",Table1[[#This Row],[Performance Score]]&lt;=60,"Need Improvement")</f>
        <v>Need Improvement</v>
      </c>
      <c r="AE2087" t="str">
        <f>IF(AND(Table1[[#This Row],[Attendance %]]&gt;=80,(Table1[[#This Row],[Performance Score]]&gt;=80)),"Eligible","Not Eligible")</f>
        <v>Not Eligible</v>
      </c>
      <c r="AF2087" t="str">
        <f>IF(Table1[[#This Row],[Performance Score]]&gt;=80,"High Performer","Low Performer")</f>
        <v>Low Performer</v>
      </c>
      <c r="AG2087" t="str" cm="1">
        <f t="array" aca="1" ref="AG2087" ca="1">_xlfn.IFS(Table1[[#This Row],[Experience]]&lt;=3,"Junior",Table1[[#This Row],[Experience]]&lt;=7,"Mid Level",Table1[[#This Row],[Experience]]&gt;=7,"Senior")</f>
        <v>Mid Level</v>
      </c>
      <c r="AH2087" t="str">
        <f>IF(Table1[[#This Row],[Attendance %]]&gt;75,"OK","Below 75")</f>
        <v>OK</v>
      </c>
      <c r="AI2087" t="b">
        <f>ISBLANK(Table1[[#This Row],[Employee ID]])</f>
        <v>0</v>
      </c>
      <c r="AJ2087" t="b">
        <f>ISNUMBER(Table1[[#This Row],[Total Salary  ]])</f>
        <v>1</v>
      </c>
      <c r="AK2087" t="str">
        <f>IFERROR(_xlfn.XLOOKUP(Table1[[#This Row],[Manager ID]],MANAGERS!A:A,MANAGERS!B:B),"Not Found")</f>
        <v>Manager_1</v>
      </c>
    </row>
    <row r="2088" spans="1:37" x14ac:dyDescent="0.2">
      <c r="A2088" t="s">
        <v>4110</v>
      </c>
      <c r="B2088" t="s">
        <v>93</v>
      </c>
      <c r="C2088" t="s">
        <v>15</v>
      </c>
      <c r="D2088" t="s">
        <v>40</v>
      </c>
      <c r="E2088" t="s">
        <v>26</v>
      </c>
      <c r="F2088" s="1">
        <v>42577</v>
      </c>
      <c r="G2088" s="1">
        <v>34222</v>
      </c>
      <c r="H2088">
        <v>79379</v>
      </c>
      <c r="I2088">
        <v>19148</v>
      </c>
      <c r="J2088">
        <v>72</v>
      </c>
      <c r="K2088">
        <v>77</v>
      </c>
      <c r="L2088" t="s">
        <v>53</v>
      </c>
      <c r="M2088">
        <v>108</v>
      </c>
      <c r="N2088">
        <f>Table1[[#This Row],[Basic Salary]]+Table1[[#This Row],[Bonus]]</f>
        <v>98527</v>
      </c>
      <c r="O2088" s="2">
        <f>Table1[[#This Row],[Bonus]]/Table1[[#This Row],[Basic Salary]]</f>
        <v>0.24122248957532849</v>
      </c>
      <c r="P2088">
        <f ca="1">DATEDIF(Table1[[#This Row],[Date of Birth]],TODAY(),"Y")</f>
        <v>32</v>
      </c>
      <c r="Q2088">
        <f ca="1">DATEDIF(Table1[[#This Row],[Joining Date]],TODAY(),"Y")</f>
        <v>10</v>
      </c>
      <c r="R2088" t="str">
        <f ca="1">IF(YEAR(Table1[[#This Row],[Joining Date]])=YEAR(TODAY()),"Yes","No")</f>
        <v>No</v>
      </c>
      <c r="S2088" t="str">
        <f ca="1">IF(Table1[[#This Row],[Experience]]&gt;5,"Yes","No")</f>
        <v>Yes</v>
      </c>
      <c r="T2088" t="str">
        <f>TEXT(Table1[[#This Row],[Joining Date]],"mmmm")</f>
        <v>July</v>
      </c>
      <c r="U2088" t="str">
        <f>TEXT(Table1[[#This Row],[Joining Date]],"yyyy")</f>
        <v>2016</v>
      </c>
      <c r="V2088" s="5">
        <f ca="1">TODAY()-Table1[[#This Row],[Joining Date]]</f>
        <v>3662</v>
      </c>
      <c r="W2088" t="str">
        <f>LEFT(Table1[[#This Row],[Employee Name]],FIND(" ",Table1[[#This Row],[Employee Name]])-1)</f>
        <v>Priya</v>
      </c>
      <c r="X2088" t="str">
        <f>RIGHT(Table1[[#This Row],[Employee Name]],LEN(Table1[[#This Row],[Employee Name]])-FIND(" ",Table1[[#This Row],[Employee Name]]))</f>
        <v>Reddy</v>
      </c>
      <c r="Y2088" t="str">
        <f>Table1[[#This Row],[Department]]&amp;"-"&amp;Table1[[#This Row],[Employee ID]]</f>
        <v>IT-E04054</v>
      </c>
      <c r="Z2088" t="str">
        <f>LEFT(Table1[[#This Row],[Department]],3)</f>
        <v>IT</v>
      </c>
      <c r="AA2088" t="str">
        <f>_xlfn.XLOOKUP(Table1[[#This Row],[Manager ID]],MANAGERS!A:A,MANAGERS!B:B)</f>
        <v>Manager_8</v>
      </c>
      <c r="AB2088" t="str" cm="1">
        <f t="array" ref="AB2088">_xlfn.XLOOKUP(Table1[[#This Row],[Manager ID]],Table2[[#All],[Manager ID]],Table2[[#All],[Department Head]])</f>
        <v>Sales</v>
      </c>
      <c r="AC2088" s="2">
        <f>_xlfn.XLOOKUP(Table1[[#This Row],[City]],L:L,O:O)</f>
        <v>0.23685887225230964</v>
      </c>
      <c r="AD2088" t="str" cm="1">
        <f t="array" ref="AD2088">_xlfn.IFS(Table1[[#This Row],[Performance Score]]&gt;=90,"Excellent",Table1[[#This Row],[Performance Score]]&gt;=75,"Good",Table1[[#This Row],[Performance Score]]&gt;=60,"Average",Table1[[#This Row],[Performance Score]]&lt;=60,"Need Improvement")</f>
        <v>Good</v>
      </c>
      <c r="AE2088" t="str">
        <f>IF(AND(Table1[[#This Row],[Attendance %]]&gt;=80,(Table1[[#This Row],[Performance Score]]&gt;=80)),"Eligible","Not Eligible")</f>
        <v>Not Eligible</v>
      </c>
      <c r="AF2088" t="str">
        <f>IF(Table1[[#This Row],[Performance Score]]&gt;=80,"High Performer","Low Performer")</f>
        <v>Low Performer</v>
      </c>
      <c r="AG2088" t="str" cm="1">
        <f t="array" aca="1" ref="AG2088" ca="1">_xlfn.IFS(Table1[[#This Row],[Experience]]&lt;=3,"Junior",Table1[[#This Row],[Experience]]&lt;=7,"Mid Level",Table1[[#This Row],[Experience]]&gt;=7,"Senior")</f>
        <v>Senior</v>
      </c>
      <c r="AH2088" t="str">
        <f>IF(Table1[[#This Row],[Attendance %]]&gt;75,"OK","Below 75")</f>
        <v>Below 75</v>
      </c>
      <c r="AI2088" t="b">
        <f>ISBLANK(Table1[[#This Row],[Employee ID]])</f>
        <v>0</v>
      </c>
      <c r="AJ2088" t="b">
        <f>ISNUMBER(Table1[[#This Row],[Total Salary  ]])</f>
        <v>1</v>
      </c>
      <c r="AK2088" t="str">
        <f>IFERROR(_xlfn.XLOOKUP(Table1[[#This Row],[Manager ID]],MANAGERS!A:A,MANAGERS!B:B),"Not Found")</f>
        <v>Manager_8</v>
      </c>
    </row>
    <row r="2089" spans="1:37" x14ac:dyDescent="0.2">
      <c r="A2089" t="s">
        <v>3615</v>
      </c>
      <c r="B2089" t="s">
        <v>14</v>
      </c>
      <c r="C2089" t="s">
        <v>21</v>
      </c>
      <c r="D2089" t="s">
        <v>81</v>
      </c>
      <c r="E2089" t="s">
        <v>30</v>
      </c>
      <c r="F2089" s="1">
        <v>45476</v>
      </c>
      <c r="G2089" s="1">
        <v>38504</v>
      </c>
      <c r="H2089">
        <v>71422</v>
      </c>
      <c r="I2089">
        <v>27104</v>
      </c>
      <c r="J2089">
        <v>86</v>
      </c>
      <c r="K2089">
        <v>90</v>
      </c>
      <c r="L2089" t="s">
        <v>27</v>
      </c>
      <c r="M2089">
        <v>101</v>
      </c>
      <c r="N2089">
        <f>Table1[[#This Row],[Basic Salary]]+Table1[[#This Row],[Bonus]]</f>
        <v>98526</v>
      </c>
      <c r="O2089" s="2">
        <f>Table1[[#This Row],[Bonus]]/Table1[[#This Row],[Basic Salary]]</f>
        <v>0.37949091316401107</v>
      </c>
      <c r="P2089">
        <f ca="1">DATEDIF(Table1[[#This Row],[Date of Birth]],TODAY(),"Y")</f>
        <v>21</v>
      </c>
      <c r="Q2089">
        <f ca="1">DATEDIF(Table1[[#This Row],[Joining Date]],TODAY(),"Y")</f>
        <v>2</v>
      </c>
      <c r="R2089" t="str">
        <f ca="1">IF(YEAR(Table1[[#This Row],[Joining Date]])=YEAR(TODAY()),"Yes","No")</f>
        <v>No</v>
      </c>
      <c r="S2089" t="str">
        <f ca="1">IF(Table1[[#This Row],[Experience]]&gt;5,"Yes","No")</f>
        <v>No</v>
      </c>
      <c r="T2089" t="str">
        <f>TEXT(Table1[[#This Row],[Joining Date]],"mmmm")</f>
        <v>July</v>
      </c>
      <c r="U2089" t="str">
        <f>TEXT(Table1[[#This Row],[Joining Date]],"yyyy")</f>
        <v>2024</v>
      </c>
      <c r="V2089" s="5">
        <f ca="1">TODAY()-Table1[[#This Row],[Joining Date]]</f>
        <v>763</v>
      </c>
      <c r="W2089" t="str">
        <f>LEFT(Table1[[#This Row],[Employee Name]],FIND(" ",Table1[[#This Row],[Employee Name]])-1)</f>
        <v>Nisha</v>
      </c>
      <c r="X2089" t="str">
        <f>RIGHT(Table1[[#This Row],[Employee Name]],LEN(Table1[[#This Row],[Employee Name]])-FIND(" ",Table1[[#This Row],[Employee Name]]))</f>
        <v>Kapoor</v>
      </c>
      <c r="Y2089" t="str">
        <f>Table1[[#This Row],[Department]]&amp;"-"&amp;Table1[[#This Row],[Employee ID]]</f>
        <v>Sales-E03559</v>
      </c>
      <c r="Z2089" t="str">
        <f>LEFT(Table1[[#This Row],[Department]],3)</f>
        <v>Sal</v>
      </c>
      <c r="AA2089" t="str">
        <f>_xlfn.XLOOKUP(Table1[[#This Row],[Manager ID]],MANAGERS!A:A,MANAGERS!B:B)</f>
        <v>Manager_1</v>
      </c>
      <c r="AB2089" t="str" cm="1">
        <f t="array" ref="AB2089">_xlfn.XLOOKUP(Table1[[#This Row],[Manager ID]],Table2[[#All],[Manager ID]],Table2[[#All],[Department Head]])</f>
        <v>Support</v>
      </c>
      <c r="AC2089" s="2">
        <f>_xlfn.XLOOKUP(Table1[[#This Row],[City]],L:L,O:O)</f>
        <v>0.23674293405114402</v>
      </c>
      <c r="AD2089" t="str" cm="1">
        <f t="array" ref="AD2089">_xlfn.IFS(Table1[[#This Row],[Performance Score]]&gt;=90,"Excellent",Table1[[#This Row],[Performance Score]]&gt;=75,"Good",Table1[[#This Row],[Performance Score]]&gt;=60,"Average",Table1[[#This Row],[Performance Score]]&lt;=60,"Need Improvement")</f>
        <v>Excellent</v>
      </c>
      <c r="AE2089" t="str">
        <f>IF(AND(Table1[[#This Row],[Attendance %]]&gt;=80,(Table1[[#This Row],[Performance Score]]&gt;=80)),"Eligible","Not Eligible")</f>
        <v>Eligible</v>
      </c>
      <c r="AF2089" t="str">
        <f>IF(Table1[[#This Row],[Performance Score]]&gt;=80,"High Performer","Low Performer")</f>
        <v>High Performer</v>
      </c>
      <c r="AG2089" t="str" cm="1">
        <f t="array" aca="1" ref="AG2089" ca="1">_xlfn.IFS(Table1[[#This Row],[Experience]]&lt;=3,"Junior",Table1[[#This Row],[Experience]]&lt;=7,"Mid Level",Table1[[#This Row],[Experience]]&gt;=7,"Senior")</f>
        <v>Junior</v>
      </c>
      <c r="AH2089" t="str">
        <f>IF(Table1[[#This Row],[Attendance %]]&gt;75,"OK","Below 75")</f>
        <v>OK</v>
      </c>
      <c r="AI2089" t="b">
        <f>ISBLANK(Table1[[#This Row],[Employee ID]])</f>
        <v>0</v>
      </c>
      <c r="AJ2089" t="b">
        <f>ISNUMBER(Table1[[#This Row],[Total Salary  ]])</f>
        <v>1</v>
      </c>
      <c r="AK2089" t="str">
        <f>IFERROR(_xlfn.XLOOKUP(Table1[[#This Row],[Manager ID]],MANAGERS!A:A,MANAGERS!B:B),"Not Found")</f>
        <v>Manager_1</v>
      </c>
    </row>
    <row r="2090" spans="1:37" x14ac:dyDescent="0.2">
      <c r="A2090" t="s">
        <v>2639</v>
      </c>
      <c r="B2090" t="s">
        <v>95</v>
      </c>
      <c r="C2090" t="s">
        <v>15</v>
      </c>
      <c r="D2090" t="s">
        <v>46</v>
      </c>
      <c r="E2090" t="s">
        <v>65</v>
      </c>
      <c r="F2090" s="1">
        <v>44963</v>
      </c>
      <c r="G2090" s="1">
        <v>33099</v>
      </c>
      <c r="H2090">
        <v>69898</v>
      </c>
      <c r="I2090">
        <v>28620</v>
      </c>
      <c r="J2090">
        <v>86</v>
      </c>
      <c r="K2090">
        <v>48</v>
      </c>
      <c r="L2090" t="s">
        <v>37</v>
      </c>
      <c r="M2090">
        <v>102</v>
      </c>
      <c r="N2090">
        <f>Table1[[#This Row],[Basic Salary]]+Table1[[#This Row],[Bonus]]</f>
        <v>98518</v>
      </c>
      <c r="O2090" s="2">
        <f>Table1[[#This Row],[Bonus]]/Table1[[#This Row],[Basic Salary]]</f>
        <v>0.40945377550144496</v>
      </c>
      <c r="P2090">
        <f ca="1">DATEDIF(Table1[[#This Row],[Date of Birth]],TODAY(),"Y")</f>
        <v>35</v>
      </c>
      <c r="Q2090">
        <f ca="1">DATEDIF(Table1[[#This Row],[Joining Date]],TODAY(),"Y")</f>
        <v>3</v>
      </c>
      <c r="R2090" t="str">
        <f ca="1">IF(YEAR(Table1[[#This Row],[Joining Date]])=YEAR(TODAY()),"Yes","No")</f>
        <v>No</v>
      </c>
      <c r="S2090" t="str">
        <f ca="1">IF(Table1[[#This Row],[Experience]]&gt;5,"Yes","No")</f>
        <v>No</v>
      </c>
      <c r="T2090" t="str">
        <f>TEXT(Table1[[#This Row],[Joining Date]],"mmmm")</f>
        <v>February</v>
      </c>
      <c r="U2090" t="str">
        <f>TEXT(Table1[[#This Row],[Joining Date]],"yyyy")</f>
        <v>2023</v>
      </c>
      <c r="V2090" s="5">
        <f ca="1">TODAY()-Table1[[#This Row],[Joining Date]]</f>
        <v>1276</v>
      </c>
      <c r="W2090" t="str">
        <f>LEFT(Table1[[#This Row],[Employee Name]],FIND(" ",Table1[[#This Row],[Employee Name]])-1)</f>
        <v>Ajay</v>
      </c>
      <c r="X2090" t="str">
        <f>RIGHT(Table1[[#This Row],[Employee Name]],LEN(Table1[[#This Row],[Employee Name]])-FIND(" ",Table1[[#This Row],[Employee Name]]))</f>
        <v>Singh</v>
      </c>
      <c r="Y2090" t="str">
        <f>Table1[[#This Row],[Department]]&amp;"-"&amp;Table1[[#This Row],[Employee ID]]</f>
        <v>Support-E02583</v>
      </c>
      <c r="Z2090" t="str">
        <f>LEFT(Table1[[#This Row],[Department]],3)</f>
        <v>Sup</v>
      </c>
      <c r="AA2090" t="str">
        <f>_xlfn.XLOOKUP(Table1[[#This Row],[Manager ID]],MANAGERS!A:A,MANAGERS!B:B)</f>
        <v>Manager_2</v>
      </c>
      <c r="AB2090" t="str" cm="1">
        <f t="array" ref="AB2090">_xlfn.XLOOKUP(Table1[[#This Row],[Manager ID]],Table2[[#All],[Manager ID]],Table2[[#All],[Department Head]])</f>
        <v>Sales</v>
      </c>
      <c r="AC2090" s="2">
        <f>_xlfn.XLOOKUP(Table1[[#This Row],[City]],L:L,O:O)</f>
        <v>0.24036902712549932</v>
      </c>
      <c r="AD2090" t="str" cm="1">
        <f t="array" ref="AD2090">_xlfn.IFS(Table1[[#This Row],[Performance Score]]&gt;=90,"Excellent",Table1[[#This Row],[Performance Score]]&gt;=75,"Good",Table1[[#This Row],[Performance Score]]&gt;=60,"Average",Table1[[#This Row],[Performance Score]]&lt;=60,"Need Improvement")</f>
        <v>Need Improvement</v>
      </c>
      <c r="AE2090" t="str">
        <f>IF(AND(Table1[[#This Row],[Attendance %]]&gt;=80,(Table1[[#This Row],[Performance Score]]&gt;=80)),"Eligible","Not Eligible")</f>
        <v>Not Eligible</v>
      </c>
      <c r="AF2090" t="str">
        <f>IF(Table1[[#This Row],[Performance Score]]&gt;=80,"High Performer","Low Performer")</f>
        <v>Low Performer</v>
      </c>
      <c r="AG2090" t="str" cm="1">
        <f t="array" aca="1" ref="AG2090" ca="1">_xlfn.IFS(Table1[[#This Row],[Experience]]&lt;=3,"Junior",Table1[[#This Row],[Experience]]&lt;=7,"Mid Level",Table1[[#This Row],[Experience]]&gt;=7,"Senior")</f>
        <v>Junior</v>
      </c>
      <c r="AH2090" t="str">
        <f>IF(Table1[[#This Row],[Attendance %]]&gt;75,"OK","Below 75")</f>
        <v>OK</v>
      </c>
      <c r="AI2090" t="b">
        <f>ISBLANK(Table1[[#This Row],[Employee ID]])</f>
        <v>0</v>
      </c>
      <c r="AJ2090" t="b">
        <f>ISNUMBER(Table1[[#This Row],[Total Salary  ]])</f>
        <v>1</v>
      </c>
      <c r="AK2090" t="str">
        <f>IFERROR(_xlfn.XLOOKUP(Table1[[#This Row],[Manager ID]],MANAGERS!A:A,MANAGERS!B:B),"Not Found")</f>
        <v>Manager_2</v>
      </c>
    </row>
    <row r="2091" spans="1:37" x14ac:dyDescent="0.2">
      <c r="A2091" t="s">
        <v>1418</v>
      </c>
      <c r="B2091" t="s">
        <v>39</v>
      </c>
      <c r="C2091" t="s">
        <v>15</v>
      </c>
      <c r="D2091" t="s">
        <v>81</v>
      </c>
      <c r="E2091" t="s">
        <v>17</v>
      </c>
      <c r="F2091" s="1">
        <v>45073</v>
      </c>
      <c r="G2091" s="1">
        <v>34168</v>
      </c>
      <c r="H2091">
        <v>80381</v>
      </c>
      <c r="I2091">
        <v>18131</v>
      </c>
      <c r="J2091">
        <v>61</v>
      </c>
      <c r="K2091">
        <v>51</v>
      </c>
      <c r="L2091" t="s">
        <v>18</v>
      </c>
      <c r="M2091">
        <v>109</v>
      </c>
      <c r="N2091">
        <f>Table1[[#This Row],[Basic Salary]]+Table1[[#This Row],[Bonus]]</f>
        <v>98512</v>
      </c>
      <c r="O2091" s="2">
        <f>Table1[[#This Row],[Bonus]]/Table1[[#This Row],[Basic Salary]]</f>
        <v>0.22556325499807167</v>
      </c>
      <c r="P2091">
        <f ca="1">DATEDIF(Table1[[#This Row],[Date of Birth]],TODAY(),"Y")</f>
        <v>33</v>
      </c>
      <c r="Q2091">
        <f ca="1">DATEDIF(Table1[[#This Row],[Joining Date]],TODAY(),"Y")</f>
        <v>3</v>
      </c>
      <c r="R2091" t="str">
        <f ca="1">IF(YEAR(Table1[[#This Row],[Joining Date]])=YEAR(TODAY()),"Yes","No")</f>
        <v>No</v>
      </c>
      <c r="S2091" t="str">
        <f ca="1">IF(Table1[[#This Row],[Experience]]&gt;5,"Yes","No")</f>
        <v>No</v>
      </c>
      <c r="T2091" t="str">
        <f>TEXT(Table1[[#This Row],[Joining Date]],"mmmm")</f>
        <v>May</v>
      </c>
      <c r="U2091" t="str">
        <f>TEXT(Table1[[#This Row],[Joining Date]],"yyyy")</f>
        <v>2023</v>
      </c>
      <c r="V2091" s="5">
        <f ca="1">TODAY()-Table1[[#This Row],[Joining Date]]</f>
        <v>1166</v>
      </c>
      <c r="W2091" t="str">
        <f>LEFT(Table1[[#This Row],[Employee Name]],FIND(" ",Table1[[#This Row],[Employee Name]])-1)</f>
        <v>Karan</v>
      </c>
      <c r="X2091" t="str">
        <f>RIGHT(Table1[[#This Row],[Employee Name]],LEN(Table1[[#This Row],[Employee Name]])-FIND(" ",Table1[[#This Row],[Employee Name]]))</f>
        <v>Malhotra</v>
      </c>
      <c r="Y2091" t="str">
        <f>Table1[[#This Row],[Department]]&amp;"-"&amp;Table1[[#This Row],[Employee ID]]</f>
        <v>Sales-E01362</v>
      </c>
      <c r="Z2091" t="str">
        <f>LEFT(Table1[[#This Row],[Department]],3)</f>
        <v>Sal</v>
      </c>
      <c r="AA2091" t="str">
        <f>_xlfn.XLOOKUP(Table1[[#This Row],[Manager ID]],MANAGERS!A:A,MANAGERS!B:B)</f>
        <v>Manager_9</v>
      </c>
      <c r="AB2091" t="str" cm="1">
        <f t="array" ref="AB2091">_xlfn.XLOOKUP(Table1[[#This Row],[Manager ID]],Table2[[#All],[Manager ID]],Table2[[#All],[Department Head]])</f>
        <v>Sales</v>
      </c>
      <c r="AC2091" s="2">
        <f>_xlfn.XLOOKUP(Table1[[#This Row],[City]],L:L,O:O)</f>
        <v>0.21356479274849693</v>
      </c>
      <c r="AD2091" t="str" cm="1">
        <f t="array" ref="AD2091">_xlfn.IFS(Table1[[#This Row],[Performance Score]]&gt;=90,"Excellent",Table1[[#This Row],[Performance Score]]&gt;=75,"Good",Table1[[#This Row],[Performance Score]]&gt;=60,"Average",Table1[[#This Row],[Performance Score]]&lt;=60,"Need Improvement")</f>
        <v>Need Improvement</v>
      </c>
      <c r="AE2091" t="str">
        <f>IF(AND(Table1[[#This Row],[Attendance %]]&gt;=80,(Table1[[#This Row],[Performance Score]]&gt;=80)),"Eligible","Not Eligible")</f>
        <v>Not Eligible</v>
      </c>
      <c r="AF2091" t="str">
        <f>IF(Table1[[#This Row],[Performance Score]]&gt;=80,"High Performer","Low Performer")</f>
        <v>Low Performer</v>
      </c>
      <c r="AG2091" t="str" cm="1">
        <f t="array" aca="1" ref="AG2091" ca="1">_xlfn.IFS(Table1[[#This Row],[Experience]]&lt;=3,"Junior",Table1[[#This Row],[Experience]]&lt;=7,"Mid Level",Table1[[#This Row],[Experience]]&gt;=7,"Senior")</f>
        <v>Junior</v>
      </c>
      <c r="AH2091" t="str">
        <f>IF(Table1[[#This Row],[Attendance %]]&gt;75,"OK","Below 75")</f>
        <v>Below 75</v>
      </c>
      <c r="AI2091" t="b">
        <f>ISBLANK(Table1[[#This Row],[Employee ID]])</f>
        <v>0</v>
      </c>
      <c r="AJ2091" t="b">
        <f>ISNUMBER(Table1[[#This Row],[Total Salary  ]])</f>
        <v>1</v>
      </c>
      <c r="AK2091" t="str">
        <f>IFERROR(_xlfn.XLOOKUP(Table1[[#This Row],[Manager ID]],MANAGERS!A:A,MANAGERS!B:B),"Not Found")</f>
        <v>Manager_9</v>
      </c>
    </row>
    <row r="2092" spans="1:37" x14ac:dyDescent="0.2">
      <c r="A2092" t="s">
        <v>1226</v>
      </c>
      <c r="B2092" t="s">
        <v>50</v>
      </c>
      <c r="C2092" t="s">
        <v>15</v>
      </c>
      <c r="D2092" t="s">
        <v>81</v>
      </c>
      <c r="E2092" t="s">
        <v>26</v>
      </c>
      <c r="F2092" s="1">
        <v>42873</v>
      </c>
      <c r="G2092" s="1">
        <v>31688</v>
      </c>
      <c r="H2092">
        <v>77026</v>
      </c>
      <c r="I2092">
        <v>21455</v>
      </c>
      <c r="J2092">
        <v>87</v>
      </c>
      <c r="K2092">
        <v>72</v>
      </c>
      <c r="L2092" t="s">
        <v>31</v>
      </c>
      <c r="M2092">
        <v>102</v>
      </c>
      <c r="N2092">
        <f>Table1[[#This Row],[Basic Salary]]+Table1[[#This Row],[Bonus]]</f>
        <v>98481</v>
      </c>
      <c r="O2092" s="2">
        <f>Table1[[#This Row],[Bonus]]/Table1[[#This Row],[Basic Salary]]</f>
        <v>0.27854231038869992</v>
      </c>
      <c r="P2092">
        <f ca="1">DATEDIF(Table1[[#This Row],[Date of Birth]],TODAY(),"Y")</f>
        <v>39</v>
      </c>
      <c r="Q2092">
        <f ca="1">DATEDIF(Table1[[#This Row],[Joining Date]],TODAY(),"Y")</f>
        <v>9</v>
      </c>
      <c r="R2092" t="str">
        <f ca="1">IF(YEAR(Table1[[#This Row],[Joining Date]])=YEAR(TODAY()),"Yes","No")</f>
        <v>No</v>
      </c>
      <c r="S2092" t="str">
        <f ca="1">IF(Table1[[#This Row],[Experience]]&gt;5,"Yes","No")</f>
        <v>Yes</v>
      </c>
      <c r="T2092" t="str">
        <f>TEXT(Table1[[#This Row],[Joining Date]],"mmmm")</f>
        <v>May</v>
      </c>
      <c r="U2092" t="str">
        <f>TEXT(Table1[[#This Row],[Joining Date]],"yyyy")</f>
        <v>2017</v>
      </c>
      <c r="V2092" s="5">
        <f ca="1">TODAY()-Table1[[#This Row],[Joining Date]]</f>
        <v>3366</v>
      </c>
      <c r="W2092" t="str">
        <f>LEFT(Table1[[#This Row],[Employee Name]],FIND(" ",Table1[[#This Row],[Employee Name]])-1)</f>
        <v>Ravi</v>
      </c>
      <c r="X2092" t="str">
        <f>RIGHT(Table1[[#This Row],[Employee Name]],LEN(Table1[[#This Row],[Employee Name]])-FIND(" ",Table1[[#This Row],[Employee Name]]))</f>
        <v>Teja</v>
      </c>
      <c r="Y2092" t="str">
        <f>Table1[[#This Row],[Department]]&amp;"-"&amp;Table1[[#This Row],[Employee ID]]</f>
        <v>Sales-E01170</v>
      </c>
      <c r="Z2092" t="str">
        <f>LEFT(Table1[[#This Row],[Department]],3)</f>
        <v>Sal</v>
      </c>
      <c r="AA2092" t="str">
        <f>_xlfn.XLOOKUP(Table1[[#This Row],[Manager ID]],MANAGERS!A:A,MANAGERS!B:B)</f>
        <v>Manager_2</v>
      </c>
      <c r="AB2092" t="str" cm="1">
        <f t="array" ref="AB2092">_xlfn.XLOOKUP(Table1[[#This Row],[Manager ID]],Table2[[#All],[Manager ID]],Table2[[#All],[Department Head]])</f>
        <v>Sales</v>
      </c>
      <c r="AC2092" s="2">
        <f>_xlfn.XLOOKUP(Table1[[#This Row],[City]],L:L,O:O)</f>
        <v>0.241864189087755</v>
      </c>
      <c r="AD2092" t="str" cm="1">
        <f t="array" ref="AD2092">_xlfn.IFS(Table1[[#This Row],[Performance Score]]&gt;=90,"Excellent",Table1[[#This Row],[Performance Score]]&gt;=75,"Good",Table1[[#This Row],[Performance Score]]&gt;=60,"Average",Table1[[#This Row],[Performance Score]]&lt;=60,"Need Improvement")</f>
        <v>Average</v>
      </c>
      <c r="AE2092" t="str">
        <f>IF(AND(Table1[[#This Row],[Attendance %]]&gt;=80,(Table1[[#This Row],[Performance Score]]&gt;=80)),"Eligible","Not Eligible")</f>
        <v>Not Eligible</v>
      </c>
      <c r="AF2092" t="str">
        <f>IF(Table1[[#This Row],[Performance Score]]&gt;=80,"High Performer","Low Performer")</f>
        <v>Low Performer</v>
      </c>
      <c r="AG2092" t="str" cm="1">
        <f t="array" aca="1" ref="AG2092" ca="1">_xlfn.IFS(Table1[[#This Row],[Experience]]&lt;=3,"Junior",Table1[[#This Row],[Experience]]&lt;=7,"Mid Level",Table1[[#This Row],[Experience]]&gt;=7,"Senior")</f>
        <v>Senior</v>
      </c>
      <c r="AH2092" t="str">
        <f>IF(Table1[[#This Row],[Attendance %]]&gt;75,"OK","Below 75")</f>
        <v>OK</v>
      </c>
      <c r="AI2092" t="b">
        <f>ISBLANK(Table1[[#This Row],[Employee ID]])</f>
        <v>0</v>
      </c>
      <c r="AJ2092" t="b">
        <f>ISNUMBER(Table1[[#This Row],[Total Salary  ]])</f>
        <v>1</v>
      </c>
      <c r="AK2092" t="str">
        <f>IFERROR(_xlfn.XLOOKUP(Table1[[#This Row],[Manager ID]],MANAGERS!A:A,MANAGERS!B:B),"Not Found")</f>
        <v>Manager_2</v>
      </c>
    </row>
    <row r="2093" spans="1:37" x14ac:dyDescent="0.2">
      <c r="A2093" t="s">
        <v>1552</v>
      </c>
      <c r="B2093" t="s">
        <v>36</v>
      </c>
      <c r="C2093" t="s">
        <v>15</v>
      </c>
      <c r="D2093" t="s">
        <v>33</v>
      </c>
      <c r="E2093" t="s">
        <v>26</v>
      </c>
      <c r="F2093" s="1">
        <v>45605</v>
      </c>
      <c r="G2093" s="1">
        <v>33349</v>
      </c>
      <c r="H2093">
        <v>90494</v>
      </c>
      <c r="I2093">
        <v>7973</v>
      </c>
      <c r="J2093">
        <v>71</v>
      </c>
      <c r="K2093">
        <v>56</v>
      </c>
      <c r="L2093" t="s">
        <v>27</v>
      </c>
      <c r="M2093">
        <v>107</v>
      </c>
      <c r="N2093">
        <f>Table1[[#This Row],[Basic Salary]]+Table1[[#This Row],[Bonus]]</f>
        <v>98467</v>
      </c>
      <c r="O2093" s="2">
        <f>Table1[[#This Row],[Bonus]]/Table1[[#This Row],[Basic Salary]]</f>
        <v>8.8105288748425312E-2</v>
      </c>
      <c r="P2093">
        <f ca="1">DATEDIF(Table1[[#This Row],[Date of Birth]],TODAY(),"Y")</f>
        <v>35</v>
      </c>
      <c r="Q2093">
        <f ca="1">DATEDIF(Table1[[#This Row],[Joining Date]],TODAY(),"Y")</f>
        <v>1</v>
      </c>
      <c r="R2093" t="str">
        <f ca="1">IF(YEAR(Table1[[#This Row],[Joining Date]])=YEAR(TODAY()),"Yes","No")</f>
        <v>No</v>
      </c>
      <c r="S2093" t="str">
        <f ca="1">IF(Table1[[#This Row],[Experience]]&gt;5,"Yes","No")</f>
        <v>No</v>
      </c>
      <c r="T2093" t="str">
        <f>TEXT(Table1[[#This Row],[Joining Date]],"mmmm")</f>
        <v>November</v>
      </c>
      <c r="U2093" t="str">
        <f>TEXT(Table1[[#This Row],[Joining Date]],"yyyy")</f>
        <v>2024</v>
      </c>
      <c r="V2093" s="5">
        <f ca="1">TODAY()-Table1[[#This Row],[Joining Date]]</f>
        <v>634</v>
      </c>
      <c r="W2093" t="str">
        <f>LEFT(Table1[[#This Row],[Employee Name]],FIND(" ",Table1[[#This Row],[Employee Name]])-1)</f>
        <v>Meera</v>
      </c>
      <c r="X2093" t="str">
        <f>RIGHT(Table1[[#This Row],[Employee Name]],LEN(Table1[[#This Row],[Employee Name]])-FIND(" ",Table1[[#This Row],[Employee Name]]))</f>
        <v>Joshi</v>
      </c>
      <c r="Y2093" t="str">
        <f>Table1[[#This Row],[Department]]&amp;"-"&amp;Table1[[#This Row],[Employee ID]]</f>
        <v>Marketing-E01496</v>
      </c>
      <c r="Z2093" t="str">
        <f>LEFT(Table1[[#This Row],[Department]],3)</f>
        <v>Mar</v>
      </c>
      <c r="AA2093" t="str">
        <f>_xlfn.XLOOKUP(Table1[[#This Row],[Manager ID]],MANAGERS!A:A,MANAGERS!B:B)</f>
        <v>Manager_7</v>
      </c>
      <c r="AB2093" t="str" cm="1">
        <f t="array" ref="AB2093">_xlfn.XLOOKUP(Table1[[#This Row],[Manager ID]],Table2[[#All],[Manager ID]],Table2[[#All],[Department Head]])</f>
        <v>Operations</v>
      </c>
      <c r="AC2093" s="2">
        <f>_xlfn.XLOOKUP(Table1[[#This Row],[City]],L:L,O:O)</f>
        <v>0.23674293405114402</v>
      </c>
      <c r="AD2093" t="str" cm="1">
        <f t="array" ref="AD2093">_xlfn.IFS(Table1[[#This Row],[Performance Score]]&gt;=90,"Excellent",Table1[[#This Row],[Performance Score]]&gt;=75,"Good",Table1[[#This Row],[Performance Score]]&gt;=60,"Average",Table1[[#This Row],[Performance Score]]&lt;=60,"Need Improvement")</f>
        <v>Need Improvement</v>
      </c>
      <c r="AE2093" t="str">
        <f>IF(AND(Table1[[#This Row],[Attendance %]]&gt;=80,(Table1[[#This Row],[Performance Score]]&gt;=80)),"Eligible","Not Eligible")</f>
        <v>Not Eligible</v>
      </c>
      <c r="AF2093" t="str">
        <f>IF(Table1[[#This Row],[Performance Score]]&gt;=80,"High Performer","Low Performer")</f>
        <v>Low Performer</v>
      </c>
      <c r="AG2093" t="str" cm="1">
        <f t="array" aca="1" ref="AG2093" ca="1">_xlfn.IFS(Table1[[#This Row],[Experience]]&lt;=3,"Junior",Table1[[#This Row],[Experience]]&lt;=7,"Mid Level",Table1[[#This Row],[Experience]]&gt;=7,"Senior")</f>
        <v>Junior</v>
      </c>
      <c r="AH2093" t="str">
        <f>IF(Table1[[#This Row],[Attendance %]]&gt;75,"OK","Below 75")</f>
        <v>Below 75</v>
      </c>
      <c r="AI2093" t="b">
        <f>ISBLANK(Table1[[#This Row],[Employee ID]])</f>
        <v>0</v>
      </c>
      <c r="AJ2093" t="b">
        <f>ISNUMBER(Table1[[#This Row],[Total Salary  ]])</f>
        <v>1</v>
      </c>
      <c r="AK2093" t="str">
        <f>IFERROR(_xlfn.XLOOKUP(Table1[[#This Row],[Manager ID]],MANAGERS!A:A,MANAGERS!B:B),"Not Found")</f>
        <v>Manager_7</v>
      </c>
    </row>
    <row r="2094" spans="1:37" x14ac:dyDescent="0.2">
      <c r="A2094" t="s">
        <v>1680</v>
      </c>
      <c r="B2094" t="s">
        <v>50</v>
      </c>
      <c r="C2094" t="s">
        <v>15</v>
      </c>
      <c r="D2094" t="s">
        <v>40</v>
      </c>
      <c r="E2094" t="s">
        <v>17</v>
      </c>
      <c r="F2094" s="1">
        <v>44409</v>
      </c>
      <c r="G2094" s="1">
        <v>39382</v>
      </c>
      <c r="H2094">
        <v>71013</v>
      </c>
      <c r="I2094">
        <v>27441</v>
      </c>
      <c r="J2094">
        <v>91</v>
      </c>
      <c r="K2094">
        <v>41</v>
      </c>
      <c r="L2094" t="s">
        <v>27</v>
      </c>
      <c r="M2094">
        <v>102</v>
      </c>
      <c r="N2094">
        <f>Table1[[#This Row],[Basic Salary]]+Table1[[#This Row],[Bonus]]</f>
        <v>98454</v>
      </c>
      <c r="O2094" s="2">
        <f>Table1[[#This Row],[Bonus]]/Table1[[#This Row],[Basic Salary]]</f>
        <v>0.3864222043851126</v>
      </c>
      <c r="P2094">
        <f ca="1">DATEDIF(Table1[[#This Row],[Date of Birth]],TODAY(),"Y")</f>
        <v>18</v>
      </c>
      <c r="Q2094">
        <f ca="1">DATEDIF(Table1[[#This Row],[Joining Date]],TODAY(),"Y")</f>
        <v>5</v>
      </c>
      <c r="R2094" t="str">
        <f ca="1">IF(YEAR(Table1[[#This Row],[Joining Date]])=YEAR(TODAY()),"Yes","No")</f>
        <v>No</v>
      </c>
      <c r="S2094" t="str">
        <f ca="1">IF(Table1[[#This Row],[Experience]]&gt;5,"Yes","No")</f>
        <v>No</v>
      </c>
      <c r="T2094" t="str">
        <f>TEXT(Table1[[#This Row],[Joining Date]],"mmmm")</f>
        <v>August</v>
      </c>
      <c r="U2094" t="str">
        <f>TEXT(Table1[[#This Row],[Joining Date]],"yyyy")</f>
        <v>2021</v>
      </c>
      <c r="V2094" s="5">
        <f ca="1">TODAY()-Table1[[#This Row],[Joining Date]]</f>
        <v>1830</v>
      </c>
      <c r="W2094" t="str">
        <f>LEFT(Table1[[#This Row],[Employee Name]],FIND(" ",Table1[[#This Row],[Employee Name]])-1)</f>
        <v>Ravi</v>
      </c>
      <c r="X2094" t="str">
        <f>RIGHT(Table1[[#This Row],[Employee Name]],LEN(Table1[[#This Row],[Employee Name]])-FIND(" ",Table1[[#This Row],[Employee Name]]))</f>
        <v>Teja</v>
      </c>
      <c r="Y2094" t="str">
        <f>Table1[[#This Row],[Department]]&amp;"-"&amp;Table1[[#This Row],[Employee ID]]</f>
        <v>IT-E01624</v>
      </c>
      <c r="Z2094" t="str">
        <f>LEFT(Table1[[#This Row],[Department]],3)</f>
        <v>IT</v>
      </c>
      <c r="AA2094" t="str">
        <f>_xlfn.XLOOKUP(Table1[[#This Row],[Manager ID]],MANAGERS!A:A,MANAGERS!B:B)</f>
        <v>Manager_2</v>
      </c>
      <c r="AB2094" t="str" cm="1">
        <f t="array" ref="AB2094">_xlfn.XLOOKUP(Table1[[#This Row],[Manager ID]],Table2[[#All],[Manager ID]],Table2[[#All],[Department Head]])</f>
        <v>Sales</v>
      </c>
      <c r="AC2094" s="2">
        <f>_xlfn.XLOOKUP(Table1[[#This Row],[City]],L:L,O:O)</f>
        <v>0.23674293405114402</v>
      </c>
      <c r="AD2094" t="str" cm="1">
        <f t="array" ref="AD2094">_xlfn.IFS(Table1[[#This Row],[Performance Score]]&gt;=90,"Excellent",Table1[[#This Row],[Performance Score]]&gt;=75,"Good",Table1[[#This Row],[Performance Score]]&gt;=60,"Average",Table1[[#This Row],[Performance Score]]&lt;=60,"Need Improvement")</f>
        <v>Need Improvement</v>
      </c>
      <c r="AE2094" t="str">
        <f>IF(AND(Table1[[#This Row],[Attendance %]]&gt;=80,(Table1[[#This Row],[Performance Score]]&gt;=80)),"Eligible","Not Eligible")</f>
        <v>Not Eligible</v>
      </c>
      <c r="AF2094" t="str">
        <f>IF(Table1[[#This Row],[Performance Score]]&gt;=80,"High Performer","Low Performer")</f>
        <v>Low Performer</v>
      </c>
      <c r="AG2094" t="str" cm="1">
        <f t="array" aca="1" ref="AG2094" ca="1">_xlfn.IFS(Table1[[#This Row],[Experience]]&lt;=3,"Junior",Table1[[#This Row],[Experience]]&lt;=7,"Mid Level",Table1[[#This Row],[Experience]]&gt;=7,"Senior")</f>
        <v>Mid Level</v>
      </c>
      <c r="AH2094" t="str">
        <f>IF(Table1[[#This Row],[Attendance %]]&gt;75,"OK","Below 75")</f>
        <v>OK</v>
      </c>
      <c r="AI2094" t="b">
        <f>ISBLANK(Table1[[#This Row],[Employee ID]])</f>
        <v>0</v>
      </c>
      <c r="AJ2094" t="b">
        <f>ISNUMBER(Table1[[#This Row],[Total Salary  ]])</f>
        <v>1</v>
      </c>
      <c r="AK2094" t="str">
        <f>IFERROR(_xlfn.XLOOKUP(Table1[[#This Row],[Manager ID]],MANAGERS!A:A,MANAGERS!B:B),"Not Found")</f>
        <v>Manager_2</v>
      </c>
    </row>
    <row r="2095" spans="1:37" x14ac:dyDescent="0.2">
      <c r="A2095" t="s">
        <v>2558</v>
      </c>
      <c r="B2095" t="s">
        <v>62</v>
      </c>
      <c r="C2095" t="s">
        <v>15</v>
      </c>
      <c r="D2095" t="s">
        <v>25</v>
      </c>
      <c r="E2095" t="s">
        <v>30</v>
      </c>
      <c r="F2095" s="1">
        <v>44300</v>
      </c>
      <c r="G2095" s="1">
        <v>32812</v>
      </c>
      <c r="H2095">
        <v>83365</v>
      </c>
      <c r="I2095">
        <v>15081</v>
      </c>
      <c r="J2095">
        <v>77</v>
      </c>
      <c r="K2095">
        <v>89</v>
      </c>
      <c r="L2095" t="s">
        <v>31</v>
      </c>
      <c r="M2095">
        <v>103</v>
      </c>
      <c r="N2095">
        <f>Table1[[#This Row],[Basic Salary]]+Table1[[#This Row],[Bonus]]</f>
        <v>98446</v>
      </c>
      <c r="O2095" s="2">
        <f>Table1[[#This Row],[Bonus]]/Table1[[#This Row],[Basic Salary]]</f>
        <v>0.18090325676243027</v>
      </c>
      <c r="P2095">
        <f ca="1">DATEDIF(Table1[[#This Row],[Date of Birth]],TODAY(),"Y")</f>
        <v>36</v>
      </c>
      <c r="Q2095">
        <f ca="1">DATEDIF(Table1[[#This Row],[Joining Date]],TODAY(),"Y")</f>
        <v>5</v>
      </c>
      <c r="R2095" t="str">
        <f ca="1">IF(YEAR(Table1[[#This Row],[Joining Date]])=YEAR(TODAY()),"Yes","No")</f>
        <v>No</v>
      </c>
      <c r="S2095" t="str">
        <f ca="1">IF(Table1[[#This Row],[Experience]]&gt;5,"Yes","No")</f>
        <v>No</v>
      </c>
      <c r="T2095" t="str">
        <f>TEXT(Table1[[#This Row],[Joining Date]],"mmmm")</f>
        <v>April</v>
      </c>
      <c r="U2095" t="str">
        <f>TEXT(Table1[[#This Row],[Joining Date]],"yyyy")</f>
        <v>2021</v>
      </c>
      <c r="V2095" s="5">
        <f ca="1">TODAY()-Table1[[#This Row],[Joining Date]]</f>
        <v>1939</v>
      </c>
      <c r="W2095" t="str">
        <f>LEFT(Table1[[#This Row],[Employee Name]],FIND(" ",Table1[[#This Row],[Employee Name]])-1)</f>
        <v>Kavya</v>
      </c>
      <c r="X2095" t="str">
        <f>RIGHT(Table1[[#This Row],[Employee Name]],LEN(Table1[[#This Row],[Employee Name]])-FIND(" ",Table1[[#This Row],[Employee Name]]))</f>
        <v>Nair</v>
      </c>
      <c r="Y2095" t="str">
        <f>Table1[[#This Row],[Department]]&amp;"-"&amp;Table1[[#This Row],[Employee ID]]</f>
        <v>Finance-E02502</v>
      </c>
      <c r="Z2095" t="str">
        <f>LEFT(Table1[[#This Row],[Department]],3)</f>
        <v>Fin</v>
      </c>
      <c r="AA2095" t="str">
        <f>_xlfn.XLOOKUP(Table1[[#This Row],[Manager ID]],MANAGERS!A:A,MANAGERS!B:B)</f>
        <v>Manager_3</v>
      </c>
      <c r="AB2095" t="str" cm="1">
        <f t="array" ref="AB2095">_xlfn.XLOOKUP(Table1[[#This Row],[Manager ID]],Table2[[#All],[Manager ID]],Table2[[#All],[Department Head]])</f>
        <v>IT</v>
      </c>
      <c r="AC2095" s="2">
        <f>_xlfn.XLOOKUP(Table1[[#This Row],[City]],L:L,O:O)</f>
        <v>0.241864189087755</v>
      </c>
      <c r="AD2095" t="str" cm="1">
        <f t="array" ref="AD2095">_xlfn.IFS(Table1[[#This Row],[Performance Score]]&gt;=90,"Excellent",Table1[[#This Row],[Performance Score]]&gt;=75,"Good",Table1[[#This Row],[Performance Score]]&gt;=60,"Average",Table1[[#This Row],[Performance Score]]&lt;=60,"Need Improvement")</f>
        <v>Good</v>
      </c>
      <c r="AE2095" t="str">
        <f>IF(AND(Table1[[#This Row],[Attendance %]]&gt;=80,(Table1[[#This Row],[Performance Score]]&gt;=80)),"Eligible","Not Eligible")</f>
        <v>Not Eligible</v>
      </c>
      <c r="AF2095" t="str">
        <f>IF(Table1[[#This Row],[Performance Score]]&gt;=80,"High Performer","Low Performer")</f>
        <v>High Performer</v>
      </c>
      <c r="AG2095" t="str" cm="1">
        <f t="array" aca="1" ref="AG2095" ca="1">_xlfn.IFS(Table1[[#This Row],[Experience]]&lt;=3,"Junior",Table1[[#This Row],[Experience]]&lt;=7,"Mid Level",Table1[[#This Row],[Experience]]&gt;=7,"Senior")</f>
        <v>Mid Level</v>
      </c>
      <c r="AH2095" t="str">
        <f>IF(Table1[[#This Row],[Attendance %]]&gt;75,"OK","Below 75")</f>
        <v>OK</v>
      </c>
      <c r="AI2095" t="b">
        <f>ISBLANK(Table1[[#This Row],[Employee ID]])</f>
        <v>0</v>
      </c>
      <c r="AJ2095" t="b">
        <f>ISNUMBER(Table1[[#This Row],[Total Salary  ]])</f>
        <v>1</v>
      </c>
      <c r="AK2095" t="str">
        <f>IFERROR(_xlfn.XLOOKUP(Table1[[#This Row],[Manager ID]],MANAGERS!A:A,MANAGERS!B:B),"Not Found")</f>
        <v>Manager_3</v>
      </c>
    </row>
    <row r="2096" spans="1:37" x14ac:dyDescent="0.2">
      <c r="A2096" t="s">
        <v>2209</v>
      </c>
      <c r="B2096" t="s">
        <v>89</v>
      </c>
      <c r="C2096" t="s">
        <v>21</v>
      </c>
      <c r="D2096" t="s">
        <v>33</v>
      </c>
      <c r="E2096" t="s">
        <v>30</v>
      </c>
      <c r="F2096" s="1">
        <v>44192</v>
      </c>
      <c r="G2096" s="1">
        <v>33452</v>
      </c>
      <c r="H2096">
        <v>77761</v>
      </c>
      <c r="I2096">
        <v>20678</v>
      </c>
      <c r="J2096">
        <v>72</v>
      </c>
      <c r="K2096">
        <v>60</v>
      </c>
      <c r="L2096" t="s">
        <v>27</v>
      </c>
      <c r="M2096">
        <v>109</v>
      </c>
      <c r="N2096">
        <f>Table1[[#This Row],[Basic Salary]]+Table1[[#This Row],[Bonus]]</f>
        <v>98439</v>
      </c>
      <c r="O2096" s="2">
        <f>Table1[[#This Row],[Bonus]]/Table1[[#This Row],[Basic Salary]]</f>
        <v>0.26591736217384038</v>
      </c>
      <c r="P2096">
        <f ca="1">DATEDIF(Table1[[#This Row],[Date of Birth]],TODAY(),"Y")</f>
        <v>35</v>
      </c>
      <c r="Q2096">
        <f ca="1">DATEDIF(Table1[[#This Row],[Joining Date]],TODAY(),"Y")</f>
        <v>5</v>
      </c>
      <c r="R2096" t="str">
        <f ca="1">IF(YEAR(Table1[[#This Row],[Joining Date]])=YEAR(TODAY()),"Yes","No")</f>
        <v>No</v>
      </c>
      <c r="S2096" t="str">
        <f ca="1">IF(Table1[[#This Row],[Experience]]&gt;5,"Yes","No")</f>
        <v>No</v>
      </c>
      <c r="T2096" t="str">
        <f>TEXT(Table1[[#This Row],[Joining Date]],"mmmm")</f>
        <v>December</v>
      </c>
      <c r="U2096" t="str">
        <f>TEXT(Table1[[#This Row],[Joining Date]],"yyyy")</f>
        <v>2020</v>
      </c>
      <c r="V2096" s="5">
        <f ca="1">TODAY()-Table1[[#This Row],[Joining Date]]</f>
        <v>2047</v>
      </c>
      <c r="W2096" t="str">
        <f>LEFT(Table1[[#This Row],[Employee Name]],FIND(" ",Table1[[#This Row],[Employee Name]])-1)</f>
        <v>Tarun</v>
      </c>
      <c r="X2096" t="str">
        <f>RIGHT(Table1[[#This Row],[Employee Name]],LEN(Table1[[#This Row],[Employee Name]])-FIND(" ",Table1[[#This Row],[Employee Name]]))</f>
        <v>Verma</v>
      </c>
      <c r="Y2096" t="str">
        <f>Table1[[#This Row],[Department]]&amp;"-"&amp;Table1[[#This Row],[Employee ID]]</f>
        <v>Marketing-E02153</v>
      </c>
      <c r="Z2096" t="str">
        <f>LEFT(Table1[[#This Row],[Department]],3)</f>
        <v>Mar</v>
      </c>
      <c r="AA2096" t="str">
        <f>_xlfn.XLOOKUP(Table1[[#This Row],[Manager ID]],MANAGERS!A:A,MANAGERS!B:B)</f>
        <v>Manager_9</v>
      </c>
      <c r="AB2096" t="str" cm="1">
        <f t="array" ref="AB2096">_xlfn.XLOOKUP(Table1[[#This Row],[Manager ID]],Table2[[#All],[Manager ID]],Table2[[#All],[Department Head]])</f>
        <v>Sales</v>
      </c>
      <c r="AC2096" s="2">
        <f>_xlfn.XLOOKUP(Table1[[#This Row],[City]],L:L,O:O)</f>
        <v>0.23674293405114402</v>
      </c>
      <c r="AD2096" t="str" cm="1">
        <f t="array" ref="AD2096">_xlfn.IFS(Table1[[#This Row],[Performance Score]]&gt;=90,"Excellent",Table1[[#This Row],[Performance Score]]&gt;=75,"Good",Table1[[#This Row],[Performance Score]]&gt;=60,"Average",Table1[[#This Row],[Performance Score]]&lt;=60,"Need Improvement")</f>
        <v>Average</v>
      </c>
      <c r="AE2096" t="str">
        <f>IF(AND(Table1[[#This Row],[Attendance %]]&gt;=80,(Table1[[#This Row],[Performance Score]]&gt;=80)),"Eligible","Not Eligible")</f>
        <v>Not Eligible</v>
      </c>
      <c r="AF2096" t="str">
        <f>IF(Table1[[#This Row],[Performance Score]]&gt;=80,"High Performer","Low Performer")</f>
        <v>Low Performer</v>
      </c>
      <c r="AG2096" t="str" cm="1">
        <f t="array" aca="1" ref="AG2096" ca="1">_xlfn.IFS(Table1[[#This Row],[Experience]]&lt;=3,"Junior",Table1[[#This Row],[Experience]]&lt;=7,"Mid Level",Table1[[#This Row],[Experience]]&gt;=7,"Senior")</f>
        <v>Mid Level</v>
      </c>
      <c r="AH2096" t="str">
        <f>IF(Table1[[#This Row],[Attendance %]]&gt;75,"OK","Below 75")</f>
        <v>Below 75</v>
      </c>
      <c r="AI2096" t="b">
        <f>ISBLANK(Table1[[#This Row],[Employee ID]])</f>
        <v>0</v>
      </c>
      <c r="AJ2096" t="b">
        <f>ISNUMBER(Table1[[#This Row],[Total Salary  ]])</f>
        <v>1</v>
      </c>
      <c r="AK2096" t="str">
        <f>IFERROR(_xlfn.XLOOKUP(Table1[[#This Row],[Manager ID]],MANAGERS!A:A,MANAGERS!B:B),"Not Found")</f>
        <v>Manager_9</v>
      </c>
    </row>
    <row r="2097" spans="1:37" x14ac:dyDescent="0.2">
      <c r="A2097" t="s">
        <v>1684</v>
      </c>
      <c r="B2097" t="s">
        <v>20</v>
      </c>
      <c r="C2097" t="s">
        <v>15</v>
      </c>
      <c r="D2097" t="s">
        <v>40</v>
      </c>
      <c r="E2097" t="s">
        <v>30</v>
      </c>
      <c r="F2097" s="1">
        <v>44860</v>
      </c>
      <c r="G2097" s="1">
        <v>38478</v>
      </c>
      <c r="H2097">
        <v>75879</v>
      </c>
      <c r="I2097">
        <v>22552</v>
      </c>
      <c r="J2097">
        <v>63</v>
      </c>
      <c r="K2097">
        <v>56</v>
      </c>
      <c r="L2097" t="s">
        <v>23</v>
      </c>
      <c r="M2097">
        <v>104</v>
      </c>
      <c r="N2097">
        <f>Table1[[#This Row],[Basic Salary]]+Table1[[#This Row],[Bonus]]</f>
        <v>98431</v>
      </c>
      <c r="O2097" s="2">
        <f>Table1[[#This Row],[Bonus]]/Table1[[#This Row],[Basic Salary]]</f>
        <v>0.29721003176109334</v>
      </c>
      <c r="P2097">
        <f ca="1">DATEDIF(Table1[[#This Row],[Date of Birth]],TODAY(),"Y")</f>
        <v>21</v>
      </c>
      <c r="Q2097">
        <f ca="1">DATEDIF(Table1[[#This Row],[Joining Date]],TODAY(),"Y")</f>
        <v>3</v>
      </c>
      <c r="R2097" t="str">
        <f ca="1">IF(YEAR(Table1[[#This Row],[Joining Date]])=YEAR(TODAY()),"Yes","No")</f>
        <v>No</v>
      </c>
      <c r="S2097" t="str">
        <f ca="1">IF(Table1[[#This Row],[Experience]]&gt;5,"Yes","No")</f>
        <v>No</v>
      </c>
      <c r="T2097" t="str">
        <f>TEXT(Table1[[#This Row],[Joining Date]],"mmmm")</f>
        <v>October</v>
      </c>
      <c r="U2097" t="str">
        <f>TEXT(Table1[[#This Row],[Joining Date]],"yyyy")</f>
        <v>2022</v>
      </c>
      <c r="V2097" s="5">
        <f ca="1">TODAY()-Table1[[#This Row],[Joining Date]]</f>
        <v>1379</v>
      </c>
      <c r="W2097" t="str">
        <f>LEFT(Table1[[#This Row],[Employee Name]],FIND(" ",Table1[[#This Row],[Employee Name]])-1)</f>
        <v>Rahul</v>
      </c>
      <c r="X2097" t="str">
        <f>RIGHT(Table1[[#This Row],[Employee Name]],LEN(Table1[[#This Row],[Employee Name]])-FIND(" ",Table1[[#This Row],[Employee Name]]))</f>
        <v>Verma</v>
      </c>
      <c r="Y2097" t="str">
        <f>Table1[[#This Row],[Department]]&amp;"-"&amp;Table1[[#This Row],[Employee ID]]</f>
        <v>IT-E01628</v>
      </c>
      <c r="Z2097" t="str">
        <f>LEFT(Table1[[#This Row],[Department]],3)</f>
        <v>IT</v>
      </c>
      <c r="AA2097" t="str">
        <f>_xlfn.XLOOKUP(Table1[[#This Row],[Manager ID]],MANAGERS!A:A,MANAGERS!B:B)</f>
        <v>Manager_4</v>
      </c>
      <c r="AB2097" t="str" cm="1">
        <f t="array" ref="AB2097">_xlfn.XLOOKUP(Table1[[#This Row],[Manager ID]],Table2[[#All],[Manager ID]],Table2[[#All],[Department Head]])</f>
        <v>Finance</v>
      </c>
      <c r="AC2097" s="2">
        <f>_xlfn.XLOOKUP(Table1[[#This Row],[City]],L:L,O:O)</f>
        <v>0.23486488519629886</v>
      </c>
      <c r="AD2097" t="str" cm="1">
        <f t="array" ref="AD2097">_xlfn.IFS(Table1[[#This Row],[Performance Score]]&gt;=90,"Excellent",Table1[[#This Row],[Performance Score]]&gt;=75,"Good",Table1[[#This Row],[Performance Score]]&gt;=60,"Average",Table1[[#This Row],[Performance Score]]&lt;=60,"Need Improvement")</f>
        <v>Need Improvement</v>
      </c>
      <c r="AE2097" t="str">
        <f>IF(AND(Table1[[#This Row],[Attendance %]]&gt;=80,(Table1[[#This Row],[Performance Score]]&gt;=80)),"Eligible","Not Eligible")</f>
        <v>Not Eligible</v>
      </c>
      <c r="AF2097" t="str">
        <f>IF(Table1[[#This Row],[Performance Score]]&gt;=80,"High Performer","Low Performer")</f>
        <v>Low Performer</v>
      </c>
      <c r="AG2097" t="str" cm="1">
        <f t="array" aca="1" ref="AG2097" ca="1">_xlfn.IFS(Table1[[#This Row],[Experience]]&lt;=3,"Junior",Table1[[#This Row],[Experience]]&lt;=7,"Mid Level",Table1[[#This Row],[Experience]]&gt;=7,"Senior")</f>
        <v>Junior</v>
      </c>
      <c r="AH2097" t="str">
        <f>IF(Table1[[#This Row],[Attendance %]]&gt;75,"OK","Below 75")</f>
        <v>Below 75</v>
      </c>
      <c r="AI2097" t="b">
        <f>ISBLANK(Table1[[#This Row],[Employee ID]])</f>
        <v>0</v>
      </c>
      <c r="AJ2097" t="b">
        <f>ISNUMBER(Table1[[#This Row],[Total Salary  ]])</f>
        <v>1</v>
      </c>
      <c r="AK2097" t="str">
        <f>IFERROR(_xlfn.XLOOKUP(Table1[[#This Row],[Manager ID]],MANAGERS!A:A,MANAGERS!B:B),"Not Found")</f>
        <v>Manager_4</v>
      </c>
    </row>
    <row r="2098" spans="1:37" x14ac:dyDescent="0.2">
      <c r="A2098" t="s">
        <v>5006</v>
      </c>
      <c r="B2098" t="s">
        <v>85</v>
      </c>
      <c r="C2098" t="s">
        <v>15</v>
      </c>
      <c r="D2098" t="s">
        <v>40</v>
      </c>
      <c r="E2098" t="s">
        <v>51</v>
      </c>
      <c r="F2098" s="1">
        <v>43533</v>
      </c>
      <c r="G2098" s="1">
        <v>40707</v>
      </c>
      <c r="H2098">
        <v>89928</v>
      </c>
      <c r="I2098">
        <v>8467</v>
      </c>
      <c r="J2098">
        <v>63</v>
      </c>
      <c r="K2098">
        <v>55</v>
      </c>
      <c r="L2098" t="s">
        <v>27</v>
      </c>
      <c r="M2098">
        <v>107</v>
      </c>
      <c r="N2098">
        <f>Table1[[#This Row],[Basic Salary]]+Table1[[#This Row],[Bonus]]</f>
        <v>98395</v>
      </c>
      <c r="O2098" s="2">
        <f>Table1[[#This Row],[Bonus]]/Table1[[#This Row],[Basic Salary]]</f>
        <v>9.4153100257984165E-2</v>
      </c>
      <c r="P2098">
        <f ca="1">DATEDIF(Table1[[#This Row],[Date of Birth]],TODAY(),"Y")</f>
        <v>15</v>
      </c>
      <c r="Q2098">
        <f ca="1">DATEDIF(Table1[[#This Row],[Joining Date]],TODAY(),"Y")</f>
        <v>7</v>
      </c>
      <c r="R2098" t="str">
        <f ca="1">IF(YEAR(Table1[[#This Row],[Joining Date]])=YEAR(TODAY()),"Yes","No")</f>
        <v>No</v>
      </c>
      <c r="S2098" t="str">
        <f ca="1">IF(Table1[[#This Row],[Experience]]&gt;5,"Yes","No")</f>
        <v>Yes</v>
      </c>
      <c r="T2098" t="str">
        <f>TEXT(Table1[[#This Row],[Joining Date]],"mmmm")</f>
        <v>March</v>
      </c>
      <c r="U2098" t="str">
        <f>TEXT(Table1[[#This Row],[Joining Date]],"yyyy")</f>
        <v>2019</v>
      </c>
      <c r="V2098" s="5">
        <f ca="1">TODAY()-Table1[[#This Row],[Joining Date]]</f>
        <v>2706</v>
      </c>
      <c r="W2098" t="str">
        <f>LEFT(Table1[[#This Row],[Employee Name]],FIND(" ",Table1[[#This Row],[Employee Name]])-1)</f>
        <v>Pooja</v>
      </c>
      <c r="X2098" t="str">
        <f>RIGHT(Table1[[#This Row],[Employee Name]],LEN(Table1[[#This Row],[Employee Name]])-FIND(" ",Table1[[#This Row],[Employee Name]]))</f>
        <v>Das</v>
      </c>
      <c r="Y2098" t="str">
        <f>Table1[[#This Row],[Department]]&amp;"-"&amp;Table1[[#This Row],[Employee ID]]</f>
        <v>IT-E04950</v>
      </c>
      <c r="Z2098" t="str">
        <f>LEFT(Table1[[#This Row],[Department]],3)</f>
        <v>IT</v>
      </c>
      <c r="AA2098" t="str">
        <f>_xlfn.XLOOKUP(Table1[[#This Row],[Manager ID]],MANAGERS!A:A,MANAGERS!B:B)</f>
        <v>Manager_7</v>
      </c>
      <c r="AB2098" t="str" cm="1">
        <f t="array" ref="AB2098">_xlfn.XLOOKUP(Table1[[#This Row],[Manager ID]],Table2[[#All],[Manager ID]],Table2[[#All],[Department Head]])</f>
        <v>Operations</v>
      </c>
      <c r="AC2098" s="2">
        <f>_xlfn.XLOOKUP(Table1[[#This Row],[City]],L:L,O:O)</f>
        <v>0.23674293405114402</v>
      </c>
      <c r="AD2098" t="str" cm="1">
        <f t="array" ref="AD2098">_xlfn.IFS(Table1[[#This Row],[Performance Score]]&gt;=90,"Excellent",Table1[[#This Row],[Performance Score]]&gt;=75,"Good",Table1[[#This Row],[Performance Score]]&gt;=60,"Average",Table1[[#This Row],[Performance Score]]&lt;=60,"Need Improvement")</f>
        <v>Need Improvement</v>
      </c>
      <c r="AE2098" t="str">
        <f>IF(AND(Table1[[#This Row],[Attendance %]]&gt;=80,(Table1[[#This Row],[Performance Score]]&gt;=80)),"Eligible","Not Eligible")</f>
        <v>Not Eligible</v>
      </c>
      <c r="AF2098" t="str">
        <f>IF(Table1[[#This Row],[Performance Score]]&gt;=80,"High Performer","Low Performer")</f>
        <v>Low Performer</v>
      </c>
      <c r="AG2098" t="str" cm="1">
        <f t="array" aca="1" ref="AG2098" ca="1">_xlfn.IFS(Table1[[#This Row],[Experience]]&lt;=3,"Junior",Table1[[#This Row],[Experience]]&lt;=7,"Mid Level",Table1[[#This Row],[Experience]]&gt;=7,"Senior")</f>
        <v>Mid Level</v>
      </c>
      <c r="AH2098" t="str">
        <f>IF(Table1[[#This Row],[Attendance %]]&gt;75,"OK","Below 75")</f>
        <v>Below 75</v>
      </c>
      <c r="AI2098" t="b">
        <f>ISBLANK(Table1[[#This Row],[Employee ID]])</f>
        <v>0</v>
      </c>
      <c r="AJ2098" t="b">
        <f>ISNUMBER(Table1[[#This Row],[Total Salary  ]])</f>
        <v>1</v>
      </c>
      <c r="AK2098" t="str">
        <f>IFERROR(_xlfn.XLOOKUP(Table1[[#This Row],[Manager ID]],MANAGERS!A:A,MANAGERS!B:B),"Not Found")</f>
        <v>Manager_7</v>
      </c>
    </row>
    <row r="2099" spans="1:37" x14ac:dyDescent="0.2">
      <c r="A2099" t="s">
        <v>3010</v>
      </c>
      <c r="B2099" t="s">
        <v>20</v>
      </c>
      <c r="C2099" t="s">
        <v>21</v>
      </c>
      <c r="D2099" t="s">
        <v>33</v>
      </c>
      <c r="E2099" t="s">
        <v>65</v>
      </c>
      <c r="F2099" s="1">
        <v>42239</v>
      </c>
      <c r="G2099" s="1">
        <v>31600</v>
      </c>
      <c r="H2099">
        <v>73404</v>
      </c>
      <c r="I2099">
        <v>24916</v>
      </c>
      <c r="J2099">
        <v>75</v>
      </c>
      <c r="K2099">
        <v>65</v>
      </c>
      <c r="L2099" t="s">
        <v>31</v>
      </c>
      <c r="M2099">
        <v>112</v>
      </c>
      <c r="N2099">
        <f>Table1[[#This Row],[Basic Salary]]+Table1[[#This Row],[Bonus]]</f>
        <v>98320</v>
      </c>
      <c r="O2099" s="2">
        <f>Table1[[#This Row],[Bonus]]/Table1[[#This Row],[Basic Salary]]</f>
        <v>0.33943654296768566</v>
      </c>
      <c r="P2099">
        <f ca="1">DATEDIF(Table1[[#This Row],[Date of Birth]],TODAY(),"Y")</f>
        <v>40</v>
      </c>
      <c r="Q2099">
        <f ca="1">DATEDIF(Table1[[#This Row],[Joining Date]],TODAY(),"Y")</f>
        <v>10</v>
      </c>
      <c r="R2099" t="str">
        <f ca="1">IF(YEAR(Table1[[#This Row],[Joining Date]])=YEAR(TODAY()),"Yes","No")</f>
        <v>No</v>
      </c>
      <c r="S2099" t="str">
        <f ca="1">IF(Table1[[#This Row],[Experience]]&gt;5,"Yes","No")</f>
        <v>Yes</v>
      </c>
      <c r="T2099" t="str">
        <f>TEXT(Table1[[#This Row],[Joining Date]],"mmmm")</f>
        <v>August</v>
      </c>
      <c r="U2099" t="str">
        <f>TEXT(Table1[[#This Row],[Joining Date]],"yyyy")</f>
        <v>2015</v>
      </c>
      <c r="V2099" s="5">
        <f ca="1">TODAY()-Table1[[#This Row],[Joining Date]]</f>
        <v>4000</v>
      </c>
      <c r="W2099" t="str">
        <f>LEFT(Table1[[#This Row],[Employee Name]],FIND(" ",Table1[[#This Row],[Employee Name]])-1)</f>
        <v>Rahul</v>
      </c>
      <c r="X2099" t="str">
        <f>RIGHT(Table1[[#This Row],[Employee Name]],LEN(Table1[[#This Row],[Employee Name]])-FIND(" ",Table1[[#This Row],[Employee Name]]))</f>
        <v>Verma</v>
      </c>
      <c r="Y2099" t="str">
        <f>Table1[[#This Row],[Department]]&amp;"-"&amp;Table1[[#This Row],[Employee ID]]</f>
        <v>Marketing-E02954</v>
      </c>
      <c r="Z2099" t="str">
        <f>LEFT(Table1[[#This Row],[Department]],3)</f>
        <v>Mar</v>
      </c>
      <c r="AA2099" t="str">
        <f>_xlfn.XLOOKUP(Table1[[#This Row],[Manager ID]],MANAGERS!A:A,MANAGERS!B:B)</f>
        <v>Manager_12</v>
      </c>
      <c r="AB2099" t="str" cm="1">
        <f t="array" ref="AB2099">_xlfn.XLOOKUP(Table1[[#This Row],[Manager ID]],Table2[[#All],[Manager ID]],Table2[[#All],[Department Head]])</f>
        <v>Marketing</v>
      </c>
      <c r="AC2099" s="2">
        <f>_xlfn.XLOOKUP(Table1[[#This Row],[City]],L:L,O:O)</f>
        <v>0.241864189087755</v>
      </c>
      <c r="AD2099" t="str" cm="1">
        <f t="array" ref="AD2099">_xlfn.IFS(Table1[[#This Row],[Performance Score]]&gt;=90,"Excellent",Table1[[#This Row],[Performance Score]]&gt;=75,"Good",Table1[[#This Row],[Performance Score]]&gt;=60,"Average",Table1[[#This Row],[Performance Score]]&lt;=60,"Need Improvement")</f>
        <v>Average</v>
      </c>
      <c r="AE2099" t="str">
        <f>IF(AND(Table1[[#This Row],[Attendance %]]&gt;=80,(Table1[[#This Row],[Performance Score]]&gt;=80)),"Eligible","Not Eligible")</f>
        <v>Not Eligible</v>
      </c>
      <c r="AF2099" t="str">
        <f>IF(Table1[[#This Row],[Performance Score]]&gt;=80,"High Performer","Low Performer")</f>
        <v>Low Performer</v>
      </c>
      <c r="AG2099" t="str" cm="1">
        <f t="array" aca="1" ref="AG2099" ca="1">_xlfn.IFS(Table1[[#This Row],[Experience]]&lt;=3,"Junior",Table1[[#This Row],[Experience]]&lt;=7,"Mid Level",Table1[[#This Row],[Experience]]&gt;=7,"Senior")</f>
        <v>Senior</v>
      </c>
      <c r="AH2099" t="str">
        <f>IF(Table1[[#This Row],[Attendance %]]&gt;75,"OK","Below 75")</f>
        <v>Below 75</v>
      </c>
      <c r="AI2099" t="b">
        <f>ISBLANK(Table1[[#This Row],[Employee ID]])</f>
        <v>0</v>
      </c>
      <c r="AJ2099" t="b">
        <f>ISNUMBER(Table1[[#This Row],[Total Salary  ]])</f>
        <v>1</v>
      </c>
      <c r="AK2099" t="str">
        <f>IFERROR(_xlfn.XLOOKUP(Table1[[#This Row],[Manager ID]],MANAGERS!A:A,MANAGERS!B:B),"Not Found")</f>
        <v>Manager_12</v>
      </c>
    </row>
    <row r="2100" spans="1:37" x14ac:dyDescent="0.2">
      <c r="A2100" t="s">
        <v>1516</v>
      </c>
      <c r="B2100" t="s">
        <v>77</v>
      </c>
      <c r="C2100" t="s">
        <v>15</v>
      </c>
      <c r="D2100" t="s">
        <v>16</v>
      </c>
      <c r="E2100" t="s">
        <v>26</v>
      </c>
      <c r="F2100" s="1">
        <v>42579</v>
      </c>
      <c r="G2100" s="1">
        <v>31576</v>
      </c>
      <c r="H2100">
        <v>88036</v>
      </c>
      <c r="I2100">
        <v>10251</v>
      </c>
      <c r="J2100">
        <v>75</v>
      </c>
      <c r="K2100">
        <v>65</v>
      </c>
      <c r="L2100" t="s">
        <v>34</v>
      </c>
      <c r="M2100">
        <v>106</v>
      </c>
      <c r="N2100">
        <f>Table1[[#This Row],[Basic Salary]]+Table1[[#This Row],[Bonus]]</f>
        <v>98287</v>
      </c>
      <c r="O2100" s="2">
        <f>Table1[[#This Row],[Bonus]]/Table1[[#This Row],[Basic Salary]]</f>
        <v>0.1164410014085147</v>
      </c>
      <c r="P2100">
        <f ca="1">DATEDIF(Table1[[#This Row],[Date of Birth]],TODAY(),"Y")</f>
        <v>40</v>
      </c>
      <c r="Q2100">
        <f ca="1">DATEDIF(Table1[[#This Row],[Joining Date]],TODAY(),"Y")</f>
        <v>10</v>
      </c>
      <c r="R2100" t="str">
        <f ca="1">IF(YEAR(Table1[[#This Row],[Joining Date]])=YEAR(TODAY()),"Yes","No")</f>
        <v>No</v>
      </c>
      <c r="S2100" t="str">
        <f ca="1">IF(Table1[[#This Row],[Experience]]&gt;5,"Yes","No")</f>
        <v>Yes</v>
      </c>
      <c r="T2100" t="str">
        <f>TEXT(Table1[[#This Row],[Joining Date]],"mmmm")</f>
        <v>July</v>
      </c>
      <c r="U2100" t="str">
        <f>TEXT(Table1[[#This Row],[Joining Date]],"yyyy")</f>
        <v>2016</v>
      </c>
      <c r="V2100" s="5">
        <f ca="1">TODAY()-Table1[[#This Row],[Joining Date]]</f>
        <v>3660</v>
      </c>
      <c r="W2100" t="str">
        <f>LEFT(Table1[[#This Row],[Employee Name]],FIND(" ",Table1[[#This Row],[Employee Name]])-1)</f>
        <v>Rohan</v>
      </c>
      <c r="X2100" t="str">
        <f>RIGHT(Table1[[#This Row],[Employee Name]],LEN(Table1[[#This Row],[Employee Name]])-FIND(" ",Table1[[#This Row],[Employee Name]]))</f>
        <v>Gupta</v>
      </c>
      <c r="Y2100" t="str">
        <f>Table1[[#This Row],[Department]]&amp;"-"&amp;Table1[[#This Row],[Employee ID]]</f>
        <v>HR-E01460</v>
      </c>
      <c r="Z2100" t="str">
        <f>LEFT(Table1[[#This Row],[Department]],3)</f>
        <v>HR</v>
      </c>
      <c r="AA2100" t="str">
        <f>_xlfn.XLOOKUP(Table1[[#This Row],[Manager ID]],MANAGERS!A:A,MANAGERS!B:B)</f>
        <v>Manager_6</v>
      </c>
      <c r="AB2100" t="str" cm="1">
        <f t="array" ref="AB2100">_xlfn.XLOOKUP(Table1[[#This Row],[Manager ID]],Table2[[#All],[Manager ID]],Table2[[#All],[Department Head]])</f>
        <v>HR</v>
      </c>
      <c r="AC2100" s="2">
        <f>_xlfn.XLOOKUP(Table1[[#This Row],[City]],L:L,O:O)</f>
        <v>0.24030340748661314</v>
      </c>
      <c r="AD2100" t="str" cm="1">
        <f t="array" ref="AD2100">_xlfn.IFS(Table1[[#This Row],[Performance Score]]&gt;=90,"Excellent",Table1[[#This Row],[Performance Score]]&gt;=75,"Good",Table1[[#This Row],[Performance Score]]&gt;=60,"Average",Table1[[#This Row],[Performance Score]]&lt;=60,"Need Improvement")</f>
        <v>Average</v>
      </c>
      <c r="AE2100" t="str">
        <f>IF(AND(Table1[[#This Row],[Attendance %]]&gt;=80,(Table1[[#This Row],[Performance Score]]&gt;=80)),"Eligible","Not Eligible")</f>
        <v>Not Eligible</v>
      </c>
      <c r="AF2100" t="str">
        <f>IF(Table1[[#This Row],[Performance Score]]&gt;=80,"High Performer","Low Performer")</f>
        <v>Low Performer</v>
      </c>
      <c r="AG2100" t="str" cm="1">
        <f t="array" aca="1" ref="AG2100" ca="1">_xlfn.IFS(Table1[[#This Row],[Experience]]&lt;=3,"Junior",Table1[[#This Row],[Experience]]&lt;=7,"Mid Level",Table1[[#This Row],[Experience]]&gt;=7,"Senior")</f>
        <v>Senior</v>
      </c>
      <c r="AH2100" t="str">
        <f>IF(Table1[[#This Row],[Attendance %]]&gt;75,"OK","Below 75")</f>
        <v>Below 75</v>
      </c>
      <c r="AI2100" t="b">
        <f>ISBLANK(Table1[[#This Row],[Employee ID]])</f>
        <v>0</v>
      </c>
      <c r="AJ2100" t="b">
        <f>ISNUMBER(Table1[[#This Row],[Total Salary  ]])</f>
        <v>1</v>
      </c>
      <c r="AK2100" t="str">
        <f>IFERROR(_xlfn.XLOOKUP(Table1[[#This Row],[Manager ID]],MANAGERS!A:A,MANAGERS!B:B),"Not Found")</f>
        <v>Manager_6</v>
      </c>
    </row>
    <row r="2101" spans="1:37" x14ac:dyDescent="0.2">
      <c r="A2101" t="s">
        <v>2415</v>
      </c>
      <c r="B2101" t="s">
        <v>93</v>
      </c>
      <c r="C2101" t="s">
        <v>15</v>
      </c>
      <c r="D2101" t="s">
        <v>43</v>
      </c>
      <c r="E2101" t="s">
        <v>51</v>
      </c>
      <c r="F2101" s="1">
        <v>43107</v>
      </c>
      <c r="G2101" s="1">
        <v>34332</v>
      </c>
      <c r="H2101">
        <v>84793</v>
      </c>
      <c r="I2101">
        <v>13480</v>
      </c>
      <c r="J2101">
        <v>61</v>
      </c>
      <c r="K2101">
        <v>72</v>
      </c>
      <c r="L2101" t="s">
        <v>18</v>
      </c>
      <c r="M2101">
        <v>108</v>
      </c>
      <c r="N2101">
        <f>Table1[[#This Row],[Basic Salary]]+Table1[[#This Row],[Bonus]]</f>
        <v>98273</v>
      </c>
      <c r="O2101" s="2">
        <f>Table1[[#This Row],[Bonus]]/Table1[[#This Row],[Basic Salary]]</f>
        <v>0.15897538711921974</v>
      </c>
      <c r="P2101">
        <f ca="1">DATEDIF(Table1[[#This Row],[Date of Birth]],TODAY(),"Y")</f>
        <v>32</v>
      </c>
      <c r="Q2101">
        <f ca="1">DATEDIF(Table1[[#This Row],[Joining Date]],TODAY(),"Y")</f>
        <v>8</v>
      </c>
      <c r="R2101" t="str">
        <f ca="1">IF(YEAR(Table1[[#This Row],[Joining Date]])=YEAR(TODAY()),"Yes","No")</f>
        <v>No</v>
      </c>
      <c r="S2101" t="str">
        <f ca="1">IF(Table1[[#This Row],[Experience]]&gt;5,"Yes","No")</f>
        <v>Yes</v>
      </c>
      <c r="T2101" t="str">
        <f>TEXT(Table1[[#This Row],[Joining Date]],"mmmm")</f>
        <v>January</v>
      </c>
      <c r="U2101" t="str">
        <f>TEXT(Table1[[#This Row],[Joining Date]],"yyyy")</f>
        <v>2018</v>
      </c>
      <c r="V2101" s="5">
        <f ca="1">TODAY()-Table1[[#This Row],[Joining Date]]</f>
        <v>3132</v>
      </c>
      <c r="W2101" t="str">
        <f>LEFT(Table1[[#This Row],[Employee Name]],FIND(" ",Table1[[#This Row],[Employee Name]])-1)</f>
        <v>Priya</v>
      </c>
      <c r="X2101" t="str">
        <f>RIGHT(Table1[[#This Row],[Employee Name]],LEN(Table1[[#This Row],[Employee Name]])-FIND(" ",Table1[[#This Row],[Employee Name]]))</f>
        <v>Reddy</v>
      </c>
      <c r="Y2101" t="str">
        <f>Table1[[#This Row],[Department]]&amp;"-"&amp;Table1[[#This Row],[Employee ID]]</f>
        <v>Operations-E02359</v>
      </c>
      <c r="Z2101" t="str">
        <f>LEFT(Table1[[#This Row],[Department]],3)</f>
        <v>Ope</v>
      </c>
      <c r="AA2101" t="str">
        <f>_xlfn.XLOOKUP(Table1[[#This Row],[Manager ID]],MANAGERS!A:A,MANAGERS!B:B)</f>
        <v>Manager_8</v>
      </c>
      <c r="AB2101" t="str" cm="1">
        <f t="array" ref="AB2101">_xlfn.XLOOKUP(Table1[[#This Row],[Manager ID]],Table2[[#All],[Manager ID]],Table2[[#All],[Department Head]])</f>
        <v>Sales</v>
      </c>
      <c r="AC2101" s="2">
        <f>_xlfn.XLOOKUP(Table1[[#This Row],[City]],L:L,O:O)</f>
        <v>0.21356479274849693</v>
      </c>
      <c r="AD2101" t="str" cm="1">
        <f t="array" ref="AD2101">_xlfn.IFS(Table1[[#This Row],[Performance Score]]&gt;=90,"Excellent",Table1[[#This Row],[Performance Score]]&gt;=75,"Good",Table1[[#This Row],[Performance Score]]&gt;=60,"Average",Table1[[#This Row],[Performance Score]]&lt;=60,"Need Improvement")</f>
        <v>Average</v>
      </c>
      <c r="AE2101" t="str">
        <f>IF(AND(Table1[[#This Row],[Attendance %]]&gt;=80,(Table1[[#This Row],[Performance Score]]&gt;=80)),"Eligible","Not Eligible")</f>
        <v>Not Eligible</v>
      </c>
      <c r="AF2101" t="str">
        <f>IF(Table1[[#This Row],[Performance Score]]&gt;=80,"High Performer","Low Performer")</f>
        <v>Low Performer</v>
      </c>
      <c r="AG2101" t="str" cm="1">
        <f t="array" aca="1" ref="AG2101" ca="1">_xlfn.IFS(Table1[[#This Row],[Experience]]&lt;=3,"Junior",Table1[[#This Row],[Experience]]&lt;=7,"Mid Level",Table1[[#This Row],[Experience]]&gt;=7,"Senior")</f>
        <v>Senior</v>
      </c>
      <c r="AH2101" t="str">
        <f>IF(Table1[[#This Row],[Attendance %]]&gt;75,"OK","Below 75")</f>
        <v>Below 75</v>
      </c>
      <c r="AI2101" t="b">
        <f>ISBLANK(Table1[[#This Row],[Employee ID]])</f>
        <v>0</v>
      </c>
      <c r="AJ2101" t="b">
        <f>ISNUMBER(Table1[[#This Row],[Total Salary  ]])</f>
        <v>1</v>
      </c>
      <c r="AK2101" t="str">
        <f>IFERROR(_xlfn.XLOOKUP(Table1[[#This Row],[Manager ID]],MANAGERS!A:A,MANAGERS!B:B),"Not Found")</f>
        <v>Manager_8</v>
      </c>
    </row>
    <row r="2102" spans="1:37" x14ac:dyDescent="0.2">
      <c r="A2102" t="s">
        <v>3768</v>
      </c>
      <c r="B2102" t="s">
        <v>60</v>
      </c>
      <c r="C2102" t="s">
        <v>15</v>
      </c>
      <c r="D2102" t="s">
        <v>16</v>
      </c>
      <c r="E2102" t="s">
        <v>51</v>
      </c>
      <c r="F2102" s="1">
        <v>44699</v>
      </c>
      <c r="G2102" s="1">
        <v>34288</v>
      </c>
      <c r="H2102">
        <v>81753</v>
      </c>
      <c r="I2102">
        <v>16517</v>
      </c>
      <c r="J2102">
        <v>66</v>
      </c>
      <c r="K2102">
        <v>49</v>
      </c>
      <c r="L2102" t="s">
        <v>31</v>
      </c>
      <c r="M2102">
        <v>106</v>
      </c>
      <c r="N2102">
        <f>Table1[[#This Row],[Basic Salary]]+Table1[[#This Row],[Bonus]]</f>
        <v>98270</v>
      </c>
      <c r="O2102" s="2">
        <f>Table1[[#This Row],[Bonus]]/Table1[[#This Row],[Basic Salary]]</f>
        <v>0.20203539931256345</v>
      </c>
      <c r="P2102">
        <f ca="1">DATEDIF(Table1[[#This Row],[Date of Birth]],TODAY(),"Y")</f>
        <v>32</v>
      </c>
      <c r="Q2102">
        <f ca="1">DATEDIF(Table1[[#This Row],[Joining Date]],TODAY(),"Y")</f>
        <v>4</v>
      </c>
      <c r="R2102" t="str">
        <f ca="1">IF(YEAR(Table1[[#This Row],[Joining Date]])=YEAR(TODAY()),"Yes","No")</f>
        <v>No</v>
      </c>
      <c r="S2102" t="str">
        <f ca="1">IF(Table1[[#This Row],[Experience]]&gt;5,"Yes","No")</f>
        <v>No</v>
      </c>
      <c r="T2102" t="str">
        <f>TEXT(Table1[[#This Row],[Joining Date]],"mmmm")</f>
        <v>May</v>
      </c>
      <c r="U2102" t="str">
        <f>TEXT(Table1[[#This Row],[Joining Date]],"yyyy")</f>
        <v>2022</v>
      </c>
      <c r="V2102" s="5">
        <f ca="1">TODAY()-Table1[[#This Row],[Joining Date]]</f>
        <v>1540</v>
      </c>
      <c r="W2102" t="str">
        <f>LEFT(Table1[[#This Row],[Employee Name]],FIND(" ",Table1[[#This Row],[Employee Name]])-1)</f>
        <v>Gayathri</v>
      </c>
      <c r="X2102" t="str">
        <f>RIGHT(Table1[[#This Row],[Employee Name]],LEN(Table1[[#This Row],[Employee Name]])-FIND(" ",Table1[[#This Row],[Employee Name]]))</f>
        <v>Iyer</v>
      </c>
      <c r="Y2102" t="str">
        <f>Table1[[#This Row],[Department]]&amp;"-"&amp;Table1[[#This Row],[Employee ID]]</f>
        <v>HR-E03712</v>
      </c>
      <c r="Z2102" t="str">
        <f>LEFT(Table1[[#This Row],[Department]],3)</f>
        <v>HR</v>
      </c>
      <c r="AA2102" t="str">
        <f>_xlfn.XLOOKUP(Table1[[#This Row],[Manager ID]],MANAGERS!A:A,MANAGERS!B:B)</f>
        <v>Manager_6</v>
      </c>
      <c r="AB2102" t="str" cm="1">
        <f t="array" ref="AB2102">_xlfn.XLOOKUP(Table1[[#This Row],[Manager ID]],Table2[[#All],[Manager ID]],Table2[[#All],[Department Head]])</f>
        <v>HR</v>
      </c>
      <c r="AC2102" s="2">
        <f>_xlfn.XLOOKUP(Table1[[#This Row],[City]],L:L,O:O)</f>
        <v>0.241864189087755</v>
      </c>
      <c r="AD2102" t="str" cm="1">
        <f t="array" ref="AD2102">_xlfn.IFS(Table1[[#This Row],[Performance Score]]&gt;=90,"Excellent",Table1[[#This Row],[Performance Score]]&gt;=75,"Good",Table1[[#This Row],[Performance Score]]&gt;=60,"Average",Table1[[#This Row],[Performance Score]]&lt;=60,"Need Improvement")</f>
        <v>Need Improvement</v>
      </c>
      <c r="AE2102" t="str">
        <f>IF(AND(Table1[[#This Row],[Attendance %]]&gt;=80,(Table1[[#This Row],[Performance Score]]&gt;=80)),"Eligible","Not Eligible")</f>
        <v>Not Eligible</v>
      </c>
      <c r="AF2102" t="str">
        <f>IF(Table1[[#This Row],[Performance Score]]&gt;=80,"High Performer","Low Performer")</f>
        <v>Low Performer</v>
      </c>
      <c r="AG2102" t="str" cm="1">
        <f t="array" aca="1" ref="AG2102" ca="1">_xlfn.IFS(Table1[[#This Row],[Experience]]&lt;=3,"Junior",Table1[[#This Row],[Experience]]&lt;=7,"Mid Level",Table1[[#This Row],[Experience]]&gt;=7,"Senior")</f>
        <v>Mid Level</v>
      </c>
      <c r="AH2102" t="str">
        <f>IF(Table1[[#This Row],[Attendance %]]&gt;75,"OK","Below 75")</f>
        <v>Below 75</v>
      </c>
      <c r="AI2102" t="b">
        <f>ISBLANK(Table1[[#This Row],[Employee ID]])</f>
        <v>0</v>
      </c>
      <c r="AJ2102" t="b">
        <f>ISNUMBER(Table1[[#This Row],[Total Salary  ]])</f>
        <v>1</v>
      </c>
      <c r="AK2102" t="str">
        <f>IFERROR(_xlfn.XLOOKUP(Table1[[#This Row],[Manager ID]],MANAGERS!A:A,MANAGERS!B:B),"Not Found")</f>
        <v>Manager_6</v>
      </c>
    </row>
    <row r="2103" spans="1:37" x14ac:dyDescent="0.2">
      <c r="A2103" t="s">
        <v>2330</v>
      </c>
      <c r="B2103" t="s">
        <v>69</v>
      </c>
      <c r="C2103" t="s">
        <v>15</v>
      </c>
      <c r="D2103" t="s">
        <v>16</v>
      </c>
      <c r="E2103" t="s">
        <v>22</v>
      </c>
      <c r="F2103" s="1">
        <v>44589</v>
      </c>
      <c r="G2103" s="1">
        <v>32564</v>
      </c>
      <c r="H2103">
        <v>81063</v>
      </c>
      <c r="I2103">
        <v>17201</v>
      </c>
      <c r="J2103">
        <v>67</v>
      </c>
      <c r="K2103">
        <v>43</v>
      </c>
      <c r="L2103" t="s">
        <v>37</v>
      </c>
      <c r="M2103">
        <v>109</v>
      </c>
      <c r="N2103">
        <f>Table1[[#This Row],[Basic Salary]]+Table1[[#This Row],[Bonus]]</f>
        <v>98264</v>
      </c>
      <c r="O2103" s="2">
        <f>Table1[[#This Row],[Bonus]]/Table1[[#This Row],[Basic Salary]]</f>
        <v>0.21219298570247833</v>
      </c>
      <c r="P2103">
        <f ca="1">DATEDIF(Table1[[#This Row],[Date of Birth]],TODAY(),"Y")</f>
        <v>37</v>
      </c>
      <c r="Q2103">
        <f ca="1">DATEDIF(Table1[[#This Row],[Joining Date]],TODAY(),"Y")</f>
        <v>4</v>
      </c>
      <c r="R2103" t="str">
        <f ca="1">IF(YEAR(Table1[[#This Row],[Joining Date]])=YEAR(TODAY()),"Yes","No")</f>
        <v>No</v>
      </c>
      <c r="S2103" t="str">
        <f ca="1">IF(Table1[[#This Row],[Experience]]&gt;5,"Yes","No")</f>
        <v>No</v>
      </c>
      <c r="T2103" t="str">
        <f>TEXT(Table1[[#This Row],[Joining Date]],"mmmm")</f>
        <v>January</v>
      </c>
      <c r="U2103" t="str">
        <f>TEXT(Table1[[#This Row],[Joining Date]],"yyyy")</f>
        <v>2022</v>
      </c>
      <c r="V2103" s="5">
        <f ca="1">TODAY()-Table1[[#This Row],[Joining Date]]</f>
        <v>1650</v>
      </c>
      <c r="W2103" t="str">
        <f>LEFT(Table1[[#This Row],[Employee Name]],FIND(" ",Table1[[#This Row],[Employee Name]])-1)</f>
        <v>Neha</v>
      </c>
      <c r="X2103" t="str">
        <f>RIGHT(Table1[[#This Row],[Employee Name]],LEN(Table1[[#This Row],[Employee Name]])-FIND(" ",Table1[[#This Row],[Employee Name]]))</f>
        <v>Kulkarni</v>
      </c>
      <c r="Y2103" t="str">
        <f>Table1[[#This Row],[Department]]&amp;"-"&amp;Table1[[#This Row],[Employee ID]]</f>
        <v>HR-E02274</v>
      </c>
      <c r="Z2103" t="str">
        <f>LEFT(Table1[[#This Row],[Department]],3)</f>
        <v>HR</v>
      </c>
      <c r="AA2103" t="str">
        <f>_xlfn.XLOOKUP(Table1[[#This Row],[Manager ID]],MANAGERS!A:A,MANAGERS!B:B)</f>
        <v>Manager_9</v>
      </c>
      <c r="AB2103" t="str" cm="1">
        <f t="array" ref="AB2103">_xlfn.XLOOKUP(Table1[[#This Row],[Manager ID]],Table2[[#All],[Manager ID]],Table2[[#All],[Department Head]])</f>
        <v>Sales</v>
      </c>
      <c r="AC2103" s="2">
        <f>_xlfn.XLOOKUP(Table1[[#This Row],[City]],L:L,O:O)</f>
        <v>0.24036902712549932</v>
      </c>
      <c r="AD2103" t="str" cm="1">
        <f t="array" ref="AD2103">_xlfn.IFS(Table1[[#This Row],[Performance Score]]&gt;=90,"Excellent",Table1[[#This Row],[Performance Score]]&gt;=75,"Good",Table1[[#This Row],[Performance Score]]&gt;=60,"Average",Table1[[#This Row],[Performance Score]]&lt;=60,"Need Improvement")</f>
        <v>Need Improvement</v>
      </c>
      <c r="AE2103" t="str">
        <f>IF(AND(Table1[[#This Row],[Attendance %]]&gt;=80,(Table1[[#This Row],[Performance Score]]&gt;=80)),"Eligible","Not Eligible")</f>
        <v>Not Eligible</v>
      </c>
      <c r="AF2103" t="str">
        <f>IF(Table1[[#This Row],[Performance Score]]&gt;=80,"High Performer","Low Performer")</f>
        <v>Low Performer</v>
      </c>
      <c r="AG2103" t="str" cm="1">
        <f t="array" aca="1" ref="AG2103" ca="1">_xlfn.IFS(Table1[[#This Row],[Experience]]&lt;=3,"Junior",Table1[[#This Row],[Experience]]&lt;=7,"Mid Level",Table1[[#This Row],[Experience]]&gt;=7,"Senior")</f>
        <v>Mid Level</v>
      </c>
      <c r="AH2103" t="str">
        <f>IF(Table1[[#This Row],[Attendance %]]&gt;75,"OK","Below 75")</f>
        <v>Below 75</v>
      </c>
      <c r="AI2103" t="b">
        <f>ISBLANK(Table1[[#This Row],[Employee ID]])</f>
        <v>0</v>
      </c>
      <c r="AJ2103" t="b">
        <f>ISNUMBER(Table1[[#This Row],[Total Salary  ]])</f>
        <v>1</v>
      </c>
      <c r="AK2103" t="str">
        <f>IFERROR(_xlfn.XLOOKUP(Table1[[#This Row],[Manager ID]],MANAGERS!A:A,MANAGERS!B:B),"Not Found")</f>
        <v>Manager_9</v>
      </c>
    </row>
    <row r="2104" spans="1:37" x14ac:dyDescent="0.2">
      <c r="A2104" t="s">
        <v>818</v>
      </c>
      <c r="B2104" t="s">
        <v>42</v>
      </c>
      <c r="C2104" t="s">
        <v>21</v>
      </c>
      <c r="D2104" t="s">
        <v>40</v>
      </c>
      <c r="E2104" t="s">
        <v>51</v>
      </c>
      <c r="F2104" s="1">
        <v>45504</v>
      </c>
      <c r="G2104" s="1">
        <v>31781</v>
      </c>
      <c r="H2104">
        <v>91412</v>
      </c>
      <c r="I2104">
        <v>6826</v>
      </c>
      <c r="J2104">
        <v>85</v>
      </c>
      <c r="K2104">
        <v>56</v>
      </c>
      <c r="L2104" t="s">
        <v>27</v>
      </c>
      <c r="M2104">
        <v>119</v>
      </c>
      <c r="N2104">
        <f>Table1[[#This Row],[Basic Salary]]+Table1[[#This Row],[Bonus]]</f>
        <v>98238</v>
      </c>
      <c r="O2104" s="2">
        <f>Table1[[#This Row],[Bonus]]/Table1[[#This Row],[Basic Salary]]</f>
        <v>7.4672909464840509E-2</v>
      </c>
      <c r="P2104">
        <f ca="1">DATEDIF(Table1[[#This Row],[Date of Birth]],TODAY(),"Y")</f>
        <v>39</v>
      </c>
      <c r="Q2104">
        <f ca="1">DATEDIF(Table1[[#This Row],[Joining Date]],TODAY(),"Y")</f>
        <v>2</v>
      </c>
      <c r="R2104" t="str">
        <f ca="1">IF(YEAR(Table1[[#This Row],[Joining Date]])=YEAR(TODAY()),"Yes","No")</f>
        <v>No</v>
      </c>
      <c r="S2104" t="str">
        <f ca="1">IF(Table1[[#This Row],[Experience]]&gt;5,"Yes","No")</f>
        <v>No</v>
      </c>
      <c r="T2104" t="str">
        <f>TEXT(Table1[[#This Row],[Joining Date]],"mmmm")</f>
        <v>July</v>
      </c>
      <c r="U2104" t="str">
        <f>TEXT(Table1[[#This Row],[Joining Date]],"yyyy")</f>
        <v>2024</v>
      </c>
      <c r="V2104" s="5">
        <f ca="1">TODAY()-Table1[[#This Row],[Joining Date]]</f>
        <v>735</v>
      </c>
      <c r="W2104" t="str">
        <f>LEFT(Table1[[#This Row],[Employee Name]],FIND(" ",Table1[[#This Row],[Employee Name]])-1)</f>
        <v>Krishna</v>
      </c>
      <c r="X2104" t="str">
        <f>RIGHT(Table1[[#This Row],[Employee Name]],LEN(Table1[[#This Row],[Employee Name]])-FIND(" ",Table1[[#This Row],[Employee Name]]))</f>
        <v>Chaitanya</v>
      </c>
      <c r="Y2104" t="str">
        <f>Table1[[#This Row],[Department]]&amp;"-"&amp;Table1[[#This Row],[Employee ID]]</f>
        <v>IT-E00762</v>
      </c>
      <c r="Z2104" t="str">
        <f>LEFT(Table1[[#This Row],[Department]],3)</f>
        <v>IT</v>
      </c>
      <c r="AA2104" t="str">
        <f>_xlfn.XLOOKUP(Table1[[#This Row],[Manager ID]],MANAGERS!A:A,MANAGERS!B:B)</f>
        <v>Manager_19</v>
      </c>
      <c r="AB2104" t="str" cm="1">
        <f t="array" ref="AB2104">_xlfn.XLOOKUP(Table1[[#This Row],[Manager ID]],Table2[[#All],[Manager ID]],Table2[[#All],[Department Head]])</f>
        <v>Support</v>
      </c>
      <c r="AC2104" s="2">
        <f>_xlfn.XLOOKUP(Table1[[#This Row],[City]],L:L,O:O)</f>
        <v>0.23674293405114402</v>
      </c>
      <c r="AD2104" t="str" cm="1">
        <f t="array" ref="AD2104">_xlfn.IFS(Table1[[#This Row],[Performance Score]]&gt;=90,"Excellent",Table1[[#This Row],[Performance Score]]&gt;=75,"Good",Table1[[#This Row],[Performance Score]]&gt;=60,"Average",Table1[[#This Row],[Performance Score]]&lt;=60,"Need Improvement")</f>
        <v>Need Improvement</v>
      </c>
      <c r="AE2104" t="str">
        <f>IF(AND(Table1[[#This Row],[Attendance %]]&gt;=80,(Table1[[#This Row],[Performance Score]]&gt;=80)),"Eligible","Not Eligible")</f>
        <v>Not Eligible</v>
      </c>
      <c r="AF2104" t="str">
        <f>IF(Table1[[#This Row],[Performance Score]]&gt;=80,"High Performer","Low Performer")</f>
        <v>Low Performer</v>
      </c>
      <c r="AG2104" t="str" cm="1">
        <f t="array" aca="1" ref="AG2104" ca="1">_xlfn.IFS(Table1[[#This Row],[Experience]]&lt;=3,"Junior",Table1[[#This Row],[Experience]]&lt;=7,"Mid Level",Table1[[#This Row],[Experience]]&gt;=7,"Senior")</f>
        <v>Junior</v>
      </c>
      <c r="AH2104" t="str">
        <f>IF(Table1[[#This Row],[Attendance %]]&gt;75,"OK","Below 75")</f>
        <v>OK</v>
      </c>
      <c r="AI2104" t="b">
        <f>ISBLANK(Table1[[#This Row],[Employee ID]])</f>
        <v>0</v>
      </c>
      <c r="AJ2104" t="b">
        <f>ISNUMBER(Table1[[#This Row],[Total Salary  ]])</f>
        <v>1</v>
      </c>
      <c r="AK2104" t="str">
        <f>IFERROR(_xlfn.XLOOKUP(Table1[[#This Row],[Manager ID]],MANAGERS!A:A,MANAGERS!B:B),"Not Found")</f>
        <v>Manager_19</v>
      </c>
    </row>
    <row r="2105" spans="1:37" x14ac:dyDescent="0.2">
      <c r="A2105" t="s">
        <v>3098</v>
      </c>
      <c r="B2105" t="s">
        <v>29</v>
      </c>
      <c r="C2105" t="s">
        <v>15</v>
      </c>
      <c r="D2105" t="s">
        <v>25</v>
      </c>
      <c r="E2105" t="s">
        <v>30</v>
      </c>
      <c r="F2105" s="1">
        <v>44848</v>
      </c>
      <c r="G2105" s="1">
        <v>32620</v>
      </c>
      <c r="H2105">
        <v>73226</v>
      </c>
      <c r="I2105">
        <v>25011</v>
      </c>
      <c r="J2105">
        <v>100</v>
      </c>
      <c r="K2105">
        <v>67</v>
      </c>
      <c r="L2105" t="s">
        <v>23</v>
      </c>
      <c r="M2105">
        <v>117</v>
      </c>
      <c r="N2105">
        <f>Table1[[#This Row],[Basic Salary]]+Table1[[#This Row],[Bonus]]</f>
        <v>98237</v>
      </c>
      <c r="O2105" s="2">
        <f>Table1[[#This Row],[Bonus]]/Table1[[#This Row],[Basic Salary]]</f>
        <v>0.34155900909513015</v>
      </c>
      <c r="P2105">
        <f ca="1">DATEDIF(Table1[[#This Row],[Date of Birth]],TODAY(),"Y")</f>
        <v>37</v>
      </c>
      <c r="Q2105">
        <f ca="1">DATEDIF(Table1[[#This Row],[Joining Date]],TODAY(),"Y")</f>
        <v>3</v>
      </c>
      <c r="R2105" t="str">
        <f ca="1">IF(YEAR(Table1[[#This Row],[Joining Date]])=YEAR(TODAY()),"Yes","No")</f>
        <v>No</v>
      </c>
      <c r="S2105" t="str">
        <f ca="1">IF(Table1[[#This Row],[Experience]]&gt;5,"Yes","No")</f>
        <v>No</v>
      </c>
      <c r="T2105" t="str">
        <f>TEXT(Table1[[#This Row],[Joining Date]],"mmmm")</f>
        <v>October</v>
      </c>
      <c r="U2105" t="str">
        <f>TEXT(Table1[[#This Row],[Joining Date]],"yyyy")</f>
        <v>2022</v>
      </c>
      <c r="V2105" s="5">
        <f ca="1">TODAY()-Table1[[#This Row],[Joining Date]]</f>
        <v>1391</v>
      </c>
      <c r="W2105" t="str">
        <f>LEFT(Table1[[#This Row],[Employee Name]],FIND(" ",Table1[[#This Row],[Employee Name]])-1)</f>
        <v>Vikram</v>
      </c>
      <c r="X2105" t="str">
        <f>RIGHT(Table1[[#This Row],[Employee Name]],LEN(Table1[[#This Row],[Employee Name]])-FIND(" ",Table1[[#This Row],[Employee Name]]))</f>
        <v>Singh</v>
      </c>
      <c r="Y2105" t="str">
        <f>Table1[[#This Row],[Department]]&amp;"-"&amp;Table1[[#This Row],[Employee ID]]</f>
        <v>Finance-E03042</v>
      </c>
      <c r="Z2105" t="str">
        <f>LEFT(Table1[[#This Row],[Department]],3)</f>
        <v>Fin</v>
      </c>
      <c r="AA2105" t="str">
        <f>_xlfn.XLOOKUP(Table1[[#This Row],[Manager ID]],MANAGERS!A:A,MANAGERS!B:B)</f>
        <v>Manager_17</v>
      </c>
      <c r="AB2105" t="str" cm="1">
        <f t="array" ref="AB2105">_xlfn.XLOOKUP(Table1[[#This Row],[Manager ID]],Table2[[#All],[Manager ID]],Table2[[#All],[Department Head]])</f>
        <v>Finance</v>
      </c>
      <c r="AC2105" s="2">
        <f>_xlfn.XLOOKUP(Table1[[#This Row],[City]],L:L,O:O)</f>
        <v>0.23486488519629886</v>
      </c>
      <c r="AD2105" t="str" cm="1">
        <f t="array" ref="AD2105">_xlfn.IFS(Table1[[#This Row],[Performance Score]]&gt;=90,"Excellent",Table1[[#This Row],[Performance Score]]&gt;=75,"Good",Table1[[#This Row],[Performance Score]]&gt;=60,"Average",Table1[[#This Row],[Performance Score]]&lt;=60,"Need Improvement")</f>
        <v>Average</v>
      </c>
      <c r="AE2105" t="str">
        <f>IF(AND(Table1[[#This Row],[Attendance %]]&gt;=80,(Table1[[#This Row],[Performance Score]]&gt;=80)),"Eligible","Not Eligible")</f>
        <v>Not Eligible</v>
      </c>
      <c r="AF2105" t="str">
        <f>IF(Table1[[#This Row],[Performance Score]]&gt;=80,"High Performer","Low Performer")</f>
        <v>Low Performer</v>
      </c>
      <c r="AG2105" t="str" cm="1">
        <f t="array" aca="1" ref="AG2105" ca="1">_xlfn.IFS(Table1[[#This Row],[Experience]]&lt;=3,"Junior",Table1[[#This Row],[Experience]]&lt;=7,"Mid Level",Table1[[#This Row],[Experience]]&gt;=7,"Senior")</f>
        <v>Junior</v>
      </c>
      <c r="AH2105" t="str">
        <f>IF(Table1[[#This Row],[Attendance %]]&gt;75,"OK","Below 75")</f>
        <v>OK</v>
      </c>
      <c r="AI2105" t="b">
        <f>ISBLANK(Table1[[#This Row],[Employee ID]])</f>
        <v>0</v>
      </c>
      <c r="AJ2105" t="b">
        <f>ISNUMBER(Table1[[#This Row],[Total Salary  ]])</f>
        <v>1</v>
      </c>
      <c r="AK2105" t="str">
        <f>IFERROR(_xlfn.XLOOKUP(Table1[[#This Row],[Manager ID]],MANAGERS!A:A,MANAGERS!B:B),"Not Found")</f>
        <v>Manager_17</v>
      </c>
    </row>
    <row r="2106" spans="1:37" x14ac:dyDescent="0.2">
      <c r="A2106" t="s">
        <v>3465</v>
      </c>
      <c r="B2106" t="s">
        <v>93</v>
      </c>
      <c r="C2106" t="s">
        <v>21</v>
      </c>
      <c r="D2106" t="s">
        <v>46</v>
      </c>
      <c r="E2106" t="s">
        <v>51</v>
      </c>
      <c r="F2106" s="1">
        <v>44888</v>
      </c>
      <c r="G2106" s="1">
        <v>38597</v>
      </c>
      <c r="H2106">
        <v>81255</v>
      </c>
      <c r="I2106">
        <v>16923</v>
      </c>
      <c r="J2106">
        <v>92</v>
      </c>
      <c r="K2106">
        <v>94</v>
      </c>
      <c r="L2106" t="s">
        <v>31</v>
      </c>
      <c r="M2106">
        <v>115</v>
      </c>
      <c r="N2106">
        <f>Table1[[#This Row],[Basic Salary]]+Table1[[#This Row],[Bonus]]</f>
        <v>98178</v>
      </c>
      <c r="O2106" s="2">
        <f>Table1[[#This Row],[Bonus]]/Table1[[#This Row],[Basic Salary]]</f>
        <v>0.20827026029167436</v>
      </c>
      <c r="P2106">
        <f ca="1">DATEDIF(Table1[[#This Row],[Date of Birth]],TODAY(),"Y")</f>
        <v>20</v>
      </c>
      <c r="Q2106">
        <f ca="1">DATEDIF(Table1[[#This Row],[Joining Date]],TODAY(),"Y")</f>
        <v>3</v>
      </c>
      <c r="R2106" t="str">
        <f ca="1">IF(YEAR(Table1[[#This Row],[Joining Date]])=YEAR(TODAY()),"Yes","No")</f>
        <v>No</v>
      </c>
      <c r="S2106" t="str">
        <f ca="1">IF(Table1[[#This Row],[Experience]]&gt;5,"Yes","No")</f>
        <v>No</v>
      </c>
      <c r="T2106" t="str">
        <f>TEXT(Table1[[#This Row],[Joining Date]],"mmmm")</f>
        <v>November</v>
      </c>
      <c r="U2106" t="str">
        <f>TEXT(Table1[[#This Row],[Joining Date]],"yyyy")</f>
        <v>2022</v>
      </c>
      <c r="V2106" s="5">
        <f ca="1">TODAY()-Table1[[#This Row],[Joining Date]]</f>
        <v>1351</v>
      </c>
      <c r="W2106" t="str">
        <f>LEFT(Table1[[#This Row],[Employee Name]],FIND(" ",Table1[[#This Row],[Employee Name]])-1)</f>
        <v>Priya</v>
      </c>
      <c r="X2106" t="str">
        <f>RIGHT(Table1[[#This Row],[Employee Name]],LEN(Table1[[#This Row],[Employee Name]])-FIND(" ",Table1[[#This Row],[Employee Name]]))</f>
        <v>Reddy</v>
      </c>
      <c r="Y2106" t="str">
        <f>Table1[[#This Row],[Department]]&amp;"-"&amp;Table1[[#This Row],[Employee ID]]</f>
        <v>Support-E03409</v>
      </c>
      <c r="Z2106" t="str">
        <f>LEFT(Table1[[#This Row],[Department]],3)</f>
        <v>Sup</v>
      </c>
      <c r="AA2106" t="str">
        <f>_xlfn.XLOOKUP(Table1[[#This Row],[Manager ID]],MANAGERS!A:A,MANAGERS!B:B)</f>
        <v>Manager_15</v>
      </c>
      <c r="AB2106" t="str" cm="1">
        <f t="array" ref="AB2106">_xlfn.XLOOKUP(Table1[[#This Row],[Manager ID]],Table2[[#All],[Manager ID]],Table2[[#All],[Department Head]])</f>
        <v>Support</v>
      </c>
      <c r="AC2106" s="2">
        <f>_xlfn.XLOOKUP(Table1[[#This Row],[City]],L:L,O:O)</f>
        <v>0.241864189087755</v>
      </c>
      <c r="AD2106" t="str" cm="1">
        <f t="array" ref="AD2106">_xlfn.IFS(Table1[[#This Row],[Performance Score]]&gt;=90,"Excellent",Table1[[#This Row],[Performance Score]]&gt;=75,"Good",Table1[[#This Row],[Performance Score]]&gt;=60,"Average",Table1[[#This Row],[Performance Score]]&lt;=60,"Need Improvement")</f>
        <v>Excellent</v>
      </c>
      <c r="AE2106" t="str">
        <f>IF(AND(Table1[[#This Row],[Attendance %]]&gt;=80,(Table1[[#This Row],[Performance Score]]&gt;=80)),"Eligible","Not Eligible")</f>
        <v>Eligible</v>
      </c>
      <c r="AF2106" t="str">
        <f>IF(Table1[[#This Row],[Performance Score]]&gt;=80,"High Performer","Low Performer")</f>
        <v>High Performer</v>
      </c>
      <c r="AG2106" t="str" cm="1">
        <f t="array" aca="1" ref="AG2106" ca="1">_xlfn.IFS(Table1[[#This Row],[Experience]]&lt;=3,"Junior",Table1[[#This Row],[Experience]]&lt;=7,"Mid Level",Table1[[#This Row],[Experience]]&gt;=7,"Senior")</f>
        <v>Junior</v>
      </c>
      <c r="AH2106" t="str">
        <f>IF(Table1[[#This Row],[Attendance %]]&gt;75,"OK","Below 75")</f>
        <v>OK</v>
      </c>
      <c r="AI2106" t="b">
        <f>ISBLANK(Table1[[#This Row],[Employee ID]])</f>
        <v>0</v>
      </c>
      <c r="AJ2106" t="b">
        <f>ISNUMBER(Table1[[#This Row],[Total Salary  ]])</f>
        <v>1</v>
      </c>
      <c r="AK2106" t="str">
        <f>IFERROR(_xlfn.XLOOKUP(Table1[[#This Row],[Manager ID]],MANAGERS!A:A,MANAGERS!B:B),"Not Found")</f>
        <v>Manager_15</v>
      </c>
    </row>
    <row r="2107" spans="1:37" x14ac:dyDescent="0.2">
      <c r="A2107" t="s">
        <v>850</v>
      </c>
      <c r="B2107" t="s">
        <v>77</v>
      </c>
      <c r="C2107" t="s">
        <v>15</v>
      </c>
      <c r="D2107" t="s">
        <v>40</v>
      </c>
      <c r="E2107" t="s">
        <v>30</v>
      </c>
      <c r="F2107" s="1">
        <v>42750</v>
      </c>
      <c r="G2107" s="1">
        <v>35668</v>
      </c>
      <c r="H2107">
        <v>74456</v>
      </c>
      <c r="I2107">
        <v>23690</v>
      </c>
      <c r="J2107">
        <v>74</v>
      </c>
      <c r="K2107">
        <v>41</v>
      </c>
      <c r="L2107" t="s">
        <v>53</v>
      </c>
      <c r="M2107">
        <v>118</v>
      </c>
      <c r="N2107">
        <f>Table1[[#This Row],[Basic Salary]]+Table1[[#This Row],[Bonus]]</f>
        <v>98146</v>
      </c>
      <c r="O2107" s="2">
        <f>Table1[[#This Row],[Bonus]]/Table1[[#This Row],[Basic Salary]]</f>
        <v>0.31817449231761041</v>
      </c>
      <c r="P2107">
        <f ca="1">DATEDIF(Table1[[#This Row],[Date of Birth]],TODAY(),"Y")</f>
        <v>28</v>
      </c>
      <c r="Q2107">
        <f ca="1">DATEDIF(Table1[[#This Row],[Joining Date]],TODAY(),"Y")</f>
        <v>9</v>
      </c>
      <c r="R2107" t="str">
        <f ca="1">IF(YEAR(Table1[[#This Row],[Joining Date]])=YEAR(TODAY()),"Yes","No")</f>
        <v>No</v>
      </c>
      <c r="S2107" t="str">
        <f ca="1">IF(Table1[[#This Row],[Experience]]&gt;5,"Yes","No")</f>
        <v>Yes</v>
      </c>
      <c r="T2107" t="str">
        <f>TEXT(Table1[[#This Row],[Joining Date]],"mmmm")</f>
        <v>January</v>
      </c>
      <c r="U2107" t="str">
        <f>TEXT(Table1[[#This Row],[Joining Date]],"yyyy")</f>
        <v>2017</v>
      </c>
      <c r="V2107" s="5">
        <f ca="1">TODAY()-Table1[[#This Row],[Joining Date]]</f>
        <v>3489</v>
      </c>
      <c r="W2107" t="str">
        <f>LEFT(Table1[[#This Row],[Employee Name]],FIND(" ",Table1[[#This Row],[Employee Name]])-1)</f>
        <v>Rohan</v>
      </c>
      <c r="X2107" t="str">
        <f>RIGHT(Table1[[#This Row],[Employee Name]],LEN(Table1[[#This Row],[Employee Name]])-FIND(" ",Table1[[#This Row],[Employee Name]]))</f>
        <v>Gupta</v>
      </c>
      <c r="Y2107" t="str">
        <f>Table1[[#This Row],[Department]]&amp;"-"&amp;Table1[[#This Row],[Employee ID]]</f>
        <v>IT-E00794</v>
      </c>
      <c r="Z2107" t="str">
        <f>LEFT(Table1[[#This Row],[Department]],3)</f>
        <v>IT</v>
      </c>
      <c r="AA2107" t="str">
        <f>_xlfn.XLOOKUP(Table1[[#This Row],[Manager ID]],MANAGERS!A:A,MANAGERS!B:B)</f>
        <v>Manager_18</v>
      </c>
      <c r="AB2107" t="str" cm="1">
        <f t="array" ref="AB2107">_xlfn.XLOOKUP(Table1[[#This Row],[Manager ID]],Table2[[#All],[Manager ID]],Table2[[#All],[Department Head]])</f>
        <v>Support</v>
      </c>
      <c r="AC2107" s="2">
        <f>_xlfn.XLOOKUP(Table1[[#This Row],[City]],L:L,O:O)</f>
        <v>0.23685887225230964</v>
      </c>
      <c r="AD2107" t="str" cm="1">
        <f t="array" ref="AD2107">_xlfn.IFS(Table1[[#This Row],[Performance Score]]&gt;=90,"Excellent",Table1[[#This Row],[Performance Score]]&gt;=75,"Good",Table1[[#This Row],[Performance Score]]&gt;=60,"Average",Table1[[#This Row],[Performance Score]]&lt;=60,"Need Improvement")</f>
        <v>Need Improvement</v>
      </c>
      <c r="AE2107" t="str">
        <f>IF(AND(Table1[[#This Row],[Attendance %]]&gt;=80,(Table1[[#This Row],[Performance Score]]&gt;=80)),"Eligible","Not Eligible")</f>
        <v>Not Eligible</v>
      </c>
      <c r="AF2107" t="str">
        <f>IF(Table1[[#This Row],[Performance Score]]&gt;=80,"High Performer","Low Performer")</f>
        <v>Low Performer</v>
      </c>
      <c r="AG2107" t="str" cm="1">
        <f t="array" aca="1" ref="AG2107" ca="1">_xlfn.IFS(Table1[[#This Row],[Experience]]&lt;=3,"Junior",Table1[[#This Row],[Experience]]&lt;=7,"Mid Level",Table1[[#This Row],[Experience]]&gt;=7,"Senior")</f>
        <v>Senior</v>
      </c>
      <c r="AH2107" t="str">
        <f>IF(Table1[[#This Row],[Attendance %]]&gt;75,"OK","Below 75")</f>
        <v>Below 75</v>
      </c>
      <c r="AI2107" t="b">
        <f>ISBLANK(Table1[[#This Row],[Employee ID]])</f>
        <v>0</v>
      </c>
      <c r="AJ2107" t="b">
        <f>ISNUMBER(Table1[[#This Row],[Total Salary  ]])</f>
        <v>1</v>
      </c>
      <c r="AK2107" t="str">
        <f>IFERROR(_xlfn.XLOOKUP(Table1[[#This Row],[Manager ID]],MANAGERS!A:A,MANAGERS!B:B),"Not Found")</f>
        <v>Manager_18</v>
      </c>
    </row>
    <row r="2108" spans="1:37" x14ac:dyDescent="0.2">
      <c r="A2108" t="s">
        <v>3190</v>
      </c>
      <c r="B2108" t="s">
        <v>71</v>
      </c>
      <c r="C2108" t="s">
        <v>15</v>
      </c>
      <c r="D2108" t="s">
        <v>33</v>
      </c>
      <c r="E2108" t="s">
        <v>51</v>
      </c>
      <c r="F2108" s="1">
        <v>45367</v>
      </c>
      <c r="G2108" s="1">
        <v>34939</v>
      </c>
      <c r="H2108">
        <v>78578</v>
      </c>
      <c r="I2108">
        <v>19563</v>
      </c>
      <c r="J2108">
        <v>100</v>
      </c>
      <c r="K2108">
        <v>99</v>
      </c>
      <c r="L2108" t="s">
        <v>18</v>
      </c>
      <c r="M2108">
        <v>105</v>
      </c>
      <c r="N2108">
        <f>Table1[[#This Row],[Basic Salary]]+Table1[[#This Row],[Bonus]]</f>
        <v>98141</v>
      </c>
      <c r="O2108" s="2">
        <f>Table1[[#This Row],[Bonus]]/Table1[[#This Row],[Basic Salary]]</f>
        <v>0.24896281401919113</v>
      </c>
      <c r="P2108">
        <f ca="1">DATEDIF(Table1[[#This Row],[Date of Birth]],TODAY(),"Y")</f>
        <v>30</v>
      </c>
      <c r="Q2108">
        <f ca="1">DATEDIF(Table1[[#This Row],[Joining Date]],TODAY(),"Y")</f>
        <v>2</v>
      </c>
      <c r="R2108" t="str">
        <f ca="1">IF(YEAR(Table1[[#This Row],[Joining Date]])=YEAR(TODAY()),"Yes","No")</f>
        <v>No</v>
      </c>
      <c r="S2108" t="str">
        <f ca="1">IF(Table1[[#This Row],[Experience]]&gt;5,"Yes","No")</f>
        <v>No</v>
      </c>
      <c r="T2108" t="str">
        <f>TEXT(Table1[[#This Row],[Joining Date]],"mmmm")</f>
        <v>March</v>
      </c>
      <c r="U2108" t="str">
        <f>TEXT(Table1[[#This Row],[Joining Date]],"yyyy")</f>
        <v>2024</v>
      </c>
      <c r="V2108" s="5">
        <f ca="1">TODAY()-Table1[[#This Row],[Joining Date]]</f>
        <v>872</v>
      </c>
      <c r="W2108" t="str">
        <f>LEFT(Table1[[#This Row],[Employee Name]],FIND(" ",Table1[[#This Row],[Employee Name]])-1)</f>
        <v>Sneha</v>
      </c>
      <c r="X2108" t="str">
        <f>RIGHT(Table1[[#This Row],[Employee Name]],LEN(Table1[[#This Row],[Employee Name]])-FIND(" ",Table1[[#This Row],[Employee Name]]))</f>
        <v>Iyer</v>
      </c>
      <c r="Y2108" t="str">
        <f>Table1[[#This Row],[Department]]&amp;"-"&amp;Table1[[#This Row],[Employee ID]]</f>
        <v>Marketing-E03134</v>
      </c>
      <c r="Z2108" t="str">
        <f>LEFT(Table1[[#This Row],[Department]],3)</f>
        <v>Mar</v>
      </c>
      <c r="AA2108" t="str">
        <f>_xlfn.XLOOKUP(Table1[[#This Row],[Manager ID]],MANAGERS!A:A,MANAGERS!B:B)</f>
        <v>Manager_5</v>
      </c>
      <c r="AB2108" t="str" cm="1">
        <f t="array" ref="AB2108">_xlfn.XLOOKUP(Table1[[#This Row],[Manager ID]],Table2[[#All],[Manager ID]],Table2[[#All],[Department Head]])</f>
        <v>Sales</v>
      </c>
      <c r="AC2108" s="2">
        <f>_xlfn.XLOOKUP(Table1[[#This Row],[City]],L:L,O:O)</f>
        <v>0.21356479274849693</v>
      </c>
      <c r="AD2108" t="str" cm="1">
        <f t="array" ref="AD2108">_xlfn.IFS(Table1[[#This Row],[Performance Score]]&gt;=90,"Excellent",Table1[[#This Row],[Performance Score]]&gt;=75,"Good",Table1[[#This Row],[Performance Score]]&gt;=60,"Average",Table1[[#This Row],[Performance Score]]&lt;=60,"Need Improvement")</f>
        <v>Excellent</v>
      </c>
      <c r="AE2108" t="str">
        <f>IF(AND(Table1[[#This Row],[Attendance %]]&gt;=80,(Table1[[#This Row],[Performance Score]]&gt;=80)),"Eligible","Not Eligible")</f>
        <v>Eligible</v>
      </c>
      <c r="AF2108" t="str">
        <f>IF(Table1[[#This Row],[Performance Score]]&gt;=80,"High Performer","Low Performer")</f>
        <v>High Performer</v>
      </c>
      <c r="AG2108" t="str" cm="1">
        <f t="array" aca="1" ref="AG2108" ca="1">_xlfn.IFS(Table1[[#This Row],[Experience]]&lt;=3,"Junior",Table1[[#This Row],[Experience]]&lt;=7,"Mid Level",Table1[[#This Row],[Experience]]&gt;=7,"Senior")</f>
        <v>Junior</v>
      </c>
      <c r="AH2108" t="str">
        <f>IF(Table1[[#This Row],[Attendance %]]&gt;75,"OK","Below 75")</f>
        <v>OK</v>
      </c>
      <c r="AI2108" t="b">
        <f>ISBLANK(Table1[[#This Row],[Employee ID]])</f>
        <v>0</v>
      </c>
      <c r="AJ2108" t="b">
        <f>ISNUMBER(Table1[[#This Row],[Total Salary  ]])</f>
        <v>1</v>
      </c>
      <c r="AK2108" t="str">
        <f>IFERROR(_xlfn.XLOOKUP(Table1[[#This Row],[Manager ID]],MANAGERS!A:A,MANAGERS!B:B),"Not Found")</f>
        <v>Manager_5</v>
      </c>
    </row>
    <row r="2109" spans="1:37" x14ac:dyDescent="0.2">
      <c r="A2109" t="s">
        <v>4630</v>
      </c>
      <c r="B2109" t="s">
        <v>57</v>
      </c>
      <c r="C2109" t="s">
        <v>15</v>
      </c>
      <c r="D2109" t="s">
        <v>43</v>
      </c>
      <c r="E2109" t="s">
        <v>17</v>
      </c>
      <c r="F2109" s="1">
        <v>45464</v>
      </c>
      <c r="G2109" s="1">
        <v>34019</v>
      </c>
      <c r="H2109">
        <v>75436</v>
      </c>
      <c r="I2109">
        <v>22610</v>
      </c>
      <c r="J2109">
        <v>88</v>
      </c>
      <c r="K2109">
        <v>80</v>
      </c>
      <c r="L2109" t="s">
        <v>18</v>
      </c>
      <c r="M2109">
        <v>115</v>
      </c>
      <c r="N2109">
        <f>Table1[[#This Row],[Basic Salary]]+Table1[[#This Row],[Bonus]]</f>
        <v>98046</v>
      </c>
      <c r="O2109" s="2">
        <f>Table1[[#This Row],[Bonus]]/Table1[[#This Row],[Basic Salary]]</f>
        <v>0.29972426957951109</v>
      </c>
      <c r="P2109">
        <f ca="1">DATEDIF(Table1[[#This Row],[Date of Birth]],TODAY(),"Y")</f>
        <v>33</v>
      </c>
      <c r="Q2109">
        <f ca="1">DATEDIF(Table1[[#This Row],[Joining Date]],TODAY(),"Y")</f>
        <v>2</v>
      </c>
      <c r="R2109" t="str">
        <f ca="1">IF(YEAR(Table1[[#This Row],[Joining Date]])=YEAR(TODAY()),"Yes","No")</f>
        <v>No</v>
      </c>
      <c r="S2109" t="str">
        <f ca="1">IF(Table1[[#This Row],[Experience]]&gt;5,"Yes","No")</f>
        <v>No</v>
      </c>
      <c r="T2109" t="str">
        <f>TEXT(Table1[[#This Row],[Joining Date]],"mmmm")</f>
        <v>June</v>
      </c>
      <c r="U2109" t="str">
        <f>TEXT(Table1[[#This Row],[Joining Date]],"yyyy")</f>
        <v>2024</v>
      </c>
      <c r="V2109" s="5">
        <f ca="1">TODAY()-Table1[[#This Row],[Joining Date]]</f>
        <v>775</v>
      </c>
      <c r="W2109" t="str">
        <f>LEFT(Table1[[#This Row],[Employee Name]],FIND(" ",Table1[[#This Row],[Employee Name]])-1)</f>
        <v>Swathi</v>
      </c>
      <c r="X2109" t="str">
        <f>RIGHT(Table1[[#This Row],[Employee Name]],LEN(Table1[[#This Row],[Employee Name]])-FIND(" ",Table1[[#This Row],[Employee Name]]))</f>
        <v>Ramesh</v>
      </c>
      <c r="Y2109" t="str">
        <f>Table1[[#This Row],[Department]]&amp;"-"&amp;Table1[[#This Row],[Employee ID]]</f>
        <v>Operations-E04574</v>
      </c>
      <c r="Z2109" t="str">
        <f>LEFT(Table1[[#This Row],[Department]],3)</f>
        <v>Ope</v>
      </c>
      <c r="AA2109" t="str">
        <f>_xlfn.XLOOKUP(Table1[[#This Row],[Manager ID]],MANAGERS!A:A,MANAGERS!B:B)</f>
        <v>Manager_15</v>
      </c>
      <c r="AB2109" t="str" cm="1">
        <f t="array" ref="AB2109">_xlfn.XLOOKUP(Table1[[#This Row],[Manager ID]],Table2[[#All],[Manager ID]],Table2[[#All],[Department Head]])</f>
        <v>Support</v>
      </c>
      <c r="AC2109" s="2">
        <f>_xlfn.XLOOKUP(Table1[[#This Row],[City]],L:L,O:O)</f>
        <v>0.21356479274849693</v>
      </c>
      <c r="AD2109" t="str" cm="1">
        <f t="array" ref="AD2109">_xlfn.IFS(Table1[[#This Row],[Performance Score]]&gt;=90,"Excellent",Table1[[#This Row],[Performance Score]]&gt;=75,"Good",Table1[[#This Row],[Performance Score]]&gt;=60,"Average",Table1[[#This Row],[Performance Score]]&lt;=60,"Need Improvement")</f>
        <v>Good</v>
      </c>
      <c r="AE2109" t="str">
        <f>IF(AND(Table1[[#This Row],[Attendance %]]&gt;=80,(Table1[[#This Row],[Performance Score]]&gt;=80)),"Eligible","Not Eligible")</f>
        <v>Eligible</v>
      </c>
      <c r="AF2109" t="str">
        <f>IF(Table1[[#This Row],[Performance Score]]&gt;=80,"High Performer","Low Performer")</f>
        <v>High Performer</v>
      </c>
      <c r="AG2109" t="str" cm="1">
        <f t="array" aca="1" ref="AG2109" ca="1">_xlfn.IFS(Table1[[#This Row],[Experience]]&lt;=3,"Junior",Table1[[#This Row],[Experience]]&lt;=7,"Mid Level",Table1[[#This Row],[Experience]]&gt;=7,"Senior")</f>
        <v>Junior</v>
      </c>
      <c r="AH2109" t="str">
        <f>IF(Table1[[#This Row],[Attendance %]]&gt;75,"OK","Below 75")</f>
        <v>OK</v>
      </c>
      <c r="AI2109" t="b">
        <f>ISBLANK(Table1[[#This Row],[Employee ID]])</f>
        <v>0</v>
      </c>
      <c r="AJ2109" t="b">
        <f>ISNUMBER(Table1[[#This Row],[Total Salary  ]])</f>
        <v>1</v>
      </c>
      <c r="AK2109" t="str">
        <f>IFERROR(_xlfn.XLOOKUP(Table1[[#This Row],[Manager ID]],MANAGERS!A:A,MANAGERS!B:B),"Not Found")</f>
        <v>Manager_15</v>
      </c>
    </row>
    <row r="2110" spans="1:37" x14ac:dyDescent="0.2">
      <c r="A2110" t="s">
        <v>4919</v>
      </c>
      <c r="B2110" t="s">
        <v>29</v>
      </c>
      <c r="C2110" t="s">
        <v>15</v>
      </c>
      <c r="D2110" t="s">
        <v>33</v>
      </c>
      <c r="E2110" t="s">
        <v>26</v>
      </c>
      <c r="F2110" s="1">
        <v>44838</v>
      </c>
      <c r="G2110" s="1">
        <v>29660</v>
      </c>
      <c r="H2110">
        <v>92385</v>
      </c>
      <c r="I2110">
        <v>5658</v>
      </c>
      <c r="J2110">
        <v>86</v>
      </c>
      <c r="K2110">
        <v>94</v>
      </c>
      <c r="L2110" t="s">
        <v>18</v>
      </c>
      <c r="M2110">
        <v>107</v>
      </c>
      <c r="N2110">
        <f>Table1[[#This Row],[Basic Salary]]+Table1[[#This Row],[Bonus]]</f>
        <v>98043</v>
      </c>
      <c r="O2110" s="2">
        <f>Table1[[#This Row],[Bonus]]/Table1[[#This Row],[Basic Salary]]</f>
        <v>6.1243708394219838E-2</v>
      </c>
      <c r="P2110">
        <f ca="1">DATEDIF(Table1[[#This Row],[Date of Birth]],TODAY(),"Y")</f>
        <v>45</v>
      </c>
      <c r="Q2110">
        <f ca="1">DATEDIF(Table1[[#This Row],[Joining Date]],TODAY(),"Y")</f>
        <v>3</v>
      </c>
      <c r="R2110" t="str">
        <f ca="1">IF(YEAR(Table1[[#This Row],[Joining Date]])=YEAR(TODAY()),"Yes","No")</f>
        <v>No</v>
      </c>
      <c r="S2110" t="str">
        <f ca="1">IF(Table1[[#This Row],[Experience]]&gt;5,"Yes","No")</f>
        <v>No</v>
      </c>
      <c r="T2110" t="str">
        <f>TEXT(Table1[[#This Row],[Joining Date]],"mmmm")</f>
        <v>October</v>
      </c>
      <c r="U2110" t="str">
        <f>TEXT(Table1[[#This Row],[Joining Date]],"yyyy")</f>
        <v>2022</v>
      </c>
      <c r="V2110" s="5">
        <f ca="1">TODAY()-Table1[[#This Row],[Joining Date]]</f>
        <v>1401</v>
      </c>
      <c r="W2110" t="str">
        <f>LEFT(Table1[[#This Row],[Employee Name]],FIND(" ",Table1[[#This Row],[Employee Name]])-1)</f>
        <v>Vikram</v>
      </c>
      <c r="X2110" t="str">
        <f>RIGHT(Table1[[#This Row],[Employee Name]],LEN(Table1[[#This Row],[Employee Name]])-FIND(" ",Table1[[#This Row],[Employee Name]]))</f>
        <v>Singh</v>
      </c>
      <c r="Y2110" t="str">
        <f>Table1[[#This Row],[Department]]&amp;"-"&amp;Table1[[#This Row],[Employee ID]]</f>
        <v>Marketing-E04863</v>
      </c>
      <c r="Z2110" t="str">
        <f>LEFT(Table1[[#This Row],[Department]],3)</f>
        <v>Mar</v>
      </c>
      <c r="AA2110" t="str">
        <f>_xlfn.XLOOKUP(Table1[[#This Row],[Manager ID]],MANAGERS!A:A,MANAGERS!B:B)</f>
        <v>Manager_7</v>
      </c>
      <c r="AB2110" t="str" cm="1">
        <f t="array" ref="AB2110">_xlfn.XLOOKUP(Table1[[#This Row],[Manager ID]],Table2[[#All],[Manager ID]],Table2[[#All],[Department Head]])</f>
        <v>Operations</v>
      </c>
      <c r="AC2110" s="2">
        <f>_xlfn.XLOOKUP(Table1[[#This Row],[City]],L:L,O:O)</f>
        <v>0.21356479274849693</v>
      </c>
      <c r="AD2110" t="str" cm="1">
        <f t="array" ref="AD2110">_xlfn.IFS(Table1[[#This Row],[Performance Score]]&gt;=90,"Excellent",Table1[[#This Row],[Performance Score]]&gt;=75,"Good",Table1[[#This Row],[Performance Score]]&gt;=60,"Average",Table1[[#This Row],[Performance Score]]&lt;=60,"Need Improvement")</f>
        <v>Excellent</v>
      </c>
      <c r="AE2110" t="str">
        <f>IF(AND(Table1[[#This Row],[Attendance %]]&gt;=80,(Table1[[#This Row],[Performance Score]]&gt;=80)),"Eligible","Not Eligible")</f>
        <v>Eligible</v>
      </c>
      <c r="AF2110" t="str">
        <f>IF(Table1[[#This Row],[Performance Score]]&gt;=80,"High Performer","Low Performer")</f>
        <v>High Performer</v>
      </c>
      <c r="AG2110" t="str" cm="1">
        <f t="array" aca="1" ref="AG2110" ca="1">_xlfn.IFS(Table1[[#This Row],[Experience]]&lt;=3,"Junior",Table1[[#This Row],[Experience]]&lt;=7,"Mid Level",Table1[[#This Row],[Experience]]&gt;=7,"Senior")</f>
        <v>Junior</v>
      </c>
      <c r="AH2110" t="str">
        <f>IF(Table1[[#This Row],[Attendance %]]&gt;75,"OK","Below 75")</f>
        <v>OK</v>
      </c>
      <c r="AI2110" t="b">
        <f>ISBLANK(Table1[[#This Row],[Employee ID]])</f>
        <v>0</v>
      </c>
      <c r="AJ2110" t="b">
        <f>ISNUMBER(Table1[[#This Row],[Total Salary  ]])</f>
        <v>1</v>
      </c>
      <c r="AK2110" t="str">
        <f>IFERROR(_xlfn.XLOOKUP(Table1[[#This Row],[Manager ID]],MANAGERS!A:A,MANAGERS!B:B),"Not Found")</f>
        <v>Manager_7</v>
      </c>
    </row>
    <row r="2111" spans="1:37" x14ac:dyDescent="0.2">
      <c r="A2111" t="s">
        <v>4353</v>
      </c>
      <c r="B2111" t="s">
        <v>69</v>
      </c>
      <c r="C2111" t="s">
        <v>15</v>
      </c>
      <c r="D2111" t="s">
        <v>81</v>
      </c>
      <c r="E2111" t="s">
        <v>26</v>
      </c>
      <c r="F2111" s="1">
        <v>45401</v>
      </c>
      <c r="G2111" s="1">
        <v>36578</v>
      </c>
      <c r="H2111">
        <v>78214</v>
      </c>
      <c r="I2111">
        <v>19821</v>
      </c>
      <c r="J2111">
        <v>91</v>
      </c>
      <c r="K2111">
        <v>44</v>
      </c>
      <c r="L2111" t="s">
        <v>23</v>
      </c>
      <c r="M2111">
        <v>105</v>
      </c>
      <c r="N2111">
        <f>Table1[[#This Row],[Basic Salary]]+Table1[[#This Row],[Bonus]]</f>
        <v>98035</v>
      </c>
      <c r="O2111" s="2">
        <f>Table1[[#This Row],[Bonus]]/Table1[[#This Row],[Basic Salary]]</f>
        <v>0.25342010381773084</v>
      </c>
      <c r="P2111">
        <f ca="1">DATEDIF(Table1[[#This Row],[Date of Birth]],TODAY(),"Y")</f>
        <v>26</v>
      </c>
      <c r="Q2111">
        <f ca="1">DATEDIF(Table1[[#This Row],[Joining Date]],TODAY(),"Y")</f>
        <v>2</v>
      </c>
      <c r="R2111" t="str">
        <f ca="1">IF(YEAR(Table1[[#This Row],[Joining Date]])=YEAR(TODAY()),"Yes","No")</f>
        <v>No</v>
      </c>
      <c r="S2111" t="str">
        <f ca="1">IF(Table1[[#This Row],[Experience]]&gt;5,"Yes","No")</f>
        <v>No</v>
      </c>
      <c r="T2111" t="str">
        <f>TEXT(Table1[[#This Row],[Joining Date]],"mmmm")</f>
        <v>April</v>
      </c>
      <c r="U2111" t="str">
        <f>TEXT(Table1[[#This Row],[Joining Date]],"yyyy")</f>
        <v>2024</v>
      </c>
      <c r="V2111" s="5">
        <f ca="1">TODAY()-Table1[[#This Row],[Joining Date]]</f>
        <v>838</v>
      </c>
      <c r="W2111" t="str">
        <f>LEFT(Table1[[#This Row],[Employee Name]],FIND(" ",Table1[[#This Row],[Employee Name]])-1)</f>
        <v>Neha</v>
      </c>
      <c r="X2111" t="str">
        <f>RIGHT(Table1[[#This Row],[Employee Name]],LEN(Table1[[#This Row],[Employee Name]])-FIND(" ",Table1[[#This Row],[Employee Name]]))</f>
        <v>Kulkarni</v>
      </c>
      <c r="Y2111" t="str">
        <f>Table1[[#This Row],[Department]]&amp;"-"&amp;Table1[[#This Row],[Employee ID]]</f>
        <v>Sales-E04297</v>
      </c>
      <c r="Z2111" t="str">
        <f>LEFT(Table1[[#This Row],[Department]],3)</f>
        <v>Sal</v>
      </c>
      <c r="AA2111" t="str">
        <f>_xlfn.XLOOKUP(Table1[[#This Row],[Manager ID]],MANAGERS!A:A,MANAGERS!B:B)</f>
        <v>Manager_5</v>
      </c>
      <c r="AB2111" t="str" cm="1">
        <f t="array" ref="AB2111">_xlfn.XLOOKUP(Table1[[#This Row],[Manager ID]],Table2[[#All],[Manager ID]],Table2[[#All],[Department Head]])</f>
        <v>Sales</v>
      </c>
      <c r="AC2111" s="2">
        <f>_xlfn.XLOOKUP(Table1[[#This Row],[City]],L:L,O:O)</f>
        <v>0.23486488519629886</v>
      </c>
      <c r="AD2111" t="str" cm="1">
        <f t="array" ref="AD2111">_xlfn.IFS(Table1[[#This Row],[Performance Score]]&gt;=90,"Excellent",Table1[[#This Row],[Performance Score]]&gt;=75,"Good",Table1[[#This Row],[Performance Score]]&gt;=60,"Average",Table1[[#This Row],[Performance Score]]&lt;=60,"Need Improvement")</f>
        <v>Need Improvement</v>
      </c>
      <c r="AE2111" t="str">
        <f>IF(AND(Table1[[#This Row],[Attendance %]]&gt;=80,(Table1[[#This Row],[Performance Score]]&gt;=80)),"Eligible","Not Eligible")</f>
        <v>Not Eligible</v>
      </c>
      <c r="AF2111" t="str">
        <f>IF(Table1[[#This Row],[Performance Score]]&gt;=80,"High Performer","Low Performer")</f>
        <v>Low Performer</v>
      </c>
      <c r="AG2111" t="str" cm="1">
        <f t="array" aca="1" ref="AG2111" ca="1">_xlfn.IFS(Table1[[#This Row],[Experience]]&lt;=3,"Junior",Table1[[#This Row],[Experience]]&lt;=7,"Mid Level",Table1[[#This Row],[Experience]]&gt;=7,"Senior")</f>
        <v>Junior</v>
      </c>
      <c r="AH2111" t="str">
        <f>IF(Table1[[#This Row],[Attendance %]]&gt;75,"OK","Below 75")</f>
        <v>OK</v>
      </c>
      <c r="AI2111" t="b">
        <f>ISBLANK(Table1[[#This Row],[Employee ID]])</f>
        <v>0</v>
      </c>
      <c r="AJ2111" t="b">
        <f>ISNUMBER(Table1[[#This Row],[Total Salary  ]])</f>
        <v>1</v>
      </c>
      <c r="AK2111" t="str">
        <f>IFERROR(_xlfn.XLOOKUP(Table1[[#This Row],[Manager ID]],MANAGERS!A:A,MANAGERS!B:B),"Not Found")</f>
        <v>Manager_5</v>
      </c>
    </row>
    <row r="2112" spans="1:37" x14ac:dyDescent="0.2">
      <c r="A2112" t="s">
        <v>4932</v>
      </c>
      <c r="B2112" t="s">
        <v>62</v>
      </c>
      <c r="C2112" t="s">
        <v>21</v>
      </c>
      <c r="D2112" t="s">
        <v>81</v>
      </c>
      <c r="E2112" t="s">
        <v>26</v>
      </c>
      <c r="F2112" s="1">
        <v>45495</v>
      </c>
      <c r="G2112" s="1">
        <v>38123</v>
      </c>
      <c r="H2112">
        <v>89766</v>
      </c>
      <c r="I2112">
        <v>8239</v>
      </c>
      <c r="J2112">
        <v>83</v>
      </c>
      <c r="K2112">
        <v>81</v>
      </c>
      <c r="L2112" t="s">
        <v>31</v>
      </c>
      <c r="M2112">
        <v>108</v>
      </c>
      <c r="N2112">
        <f>Table1[[#This Row],[Basic Salary]]+Table1[[#This Row],[Bonus]]</f>
        <v>98005</v>
      </c>
      <c r="O2112" s="2">
        <f>Table1[[#This Row],[Bonus]]/Table1[[#This Row],[Basic Salary]]</f>
        <v>9.1783080453623864E-2</v>
      </c>
      <c r="P2112">
        <f ca="1">DATEDIF(Table1[[#This Row],[Date of Birth]],TODAY(),"Y")</f>
        <v>22</v>
      </c>
      <c r="Q2112">
        <f ca="1">DATEDIF(Table1[[#This Row],[Joining Date]],TODAY(),"Y")</f>
        <v>2</v>
      </c>
      <c r="R2112" t="str">
        <f ca="1">IF(YEAR(Table1[[#This Row],[Joining Date]])=YEAR(TODAY()),"Yes","No")</f>
        <v>No</v>
      </c>
      <c r="S2112" t="str">
        <f ca="1">IF(Table1[[#This Row],[Experience]]&gt;5,"Yes","No")</f>
        <v>No</v>
      </c>
      <c r="T2112" t="str">
        <f>TEXT(Table1[[#This Row],[Joining Date]],"mmmm")</f>
        <v>July</v>
      </c>
      <c r="U2112" t="str">
        <f>TEXT(Table1[[#This Row],[Joining Date]],"yyyy")</f>
        <v>2024</v>
      </c>
      <c r="V2112" s="5">
        <f ca="1">TODAY()-Table1[[#This Row],[Joining Date]]</f>
        <v>744</v>
      </c>
      <c r="W2112" t="str">
        <f>LEFT(Table1[[#This Row],[Employee Name]],FIND(" ",Table1[[#This Row],[Employee Name]])-1)</f>
        <v>Kavya</v>
      </c>
      <c r="X2112" t="str">
        <f>RIGHT(Table1[[#This Row],[Employee Name]],LEN(Table1[[#This Row],[Employee Name]])-FIND(" ",Table1[[#This Row],[Employee Name]]))</f>
        <v>Nair</v>
      </c>
      <c r="Y2112" t="str">
        <f>Table1[[#This Row],[Department]]&amp;"-"&amp;Table1[[#This Row],[Employee ID]]</f>
        <v>Sales-E04876</v>
      </c>
      <c r="Z2112" t="str">
        <f>LEFT(Table1[[#This Row],[Department]],3)</f>
        <v>Sal</v>
      </c>
      <c r="AA2112" t="str">
        <f>_xlfn.XLOOKUP(Table1[[#This Row],[Manager ID]],MANAGERS!A:A,MANAGERS!B:B)</f>
        <v>Manager_8</v>
      </c>
      <c r="AB2112" t="str" cm="1">
        <f t="array" ref="AB2112">_xlfn.XLOOKUP(Table1[[#This Row],[Manager ID]],Table2[[#All],[Manager ID]],Table2[[#All],[Department Head]])</f>
        <v>Sales</v>
      </c>
      <c r="AC2112" s="2">
        <f>_xlfn.XLOOKUP(Table1[[#This Row],[City]],L:L,O:O)</f>
        <v>0.241864189087755</v>
      </c>
      <c r="AD2112" t="str" cm="1">
        <f t="array" ref="AD2112">_xlfn.IFS(Table1[[#This Row],[Performance Score]]&gt;=90,"Excellent",Table1[[#This Row],[Performance Score]]&gt;=75,"Good",Table1[[#This Row],[Performance Score]]&gt;=60,"Average",Table1[[#This Row],[Performance Score]]&lt;=60,"Need Improvement")</f>
        <v>Good</v>
      </c>
      <c r="AE2112" t="str">
        <f>IF(AND(Table1[[#This Row],[Attendance %]]&gt;=80,(Table1[[#This Row],[Performance Score]]&gt;=80)),"Eligible","Not Eligible")</f>
        <v>Eligible</v>
      </c>
      <c r="AF2112" t="str">
        <f>IF(Table1[[#This Row],[Performance Score]]&gt;=80,"High Performer","Low Performer")</f>
        <v>High Performer</v>
      </c>
      <c r="AG2112" t="str" cm="1">
        <f t="array" aca="1" ref="AG2112" ca="1">_xlfn.IFS(Table1[[#This Row],[Experience]]&lt;=3,"Junior",Table1[[#This Row],[Experience]]&lt;=7,"Mid Level",Table1[[#This Row],[Experience]]&gt;=7,"Senior")</f>
        <v>Junior</v>
      </c>
      <c r="AH2112" t="str">
        <f>IF(Table1[[#This Row],[Attendance %]]&gt;75,"OK","Below 75")</f>
        <v>OK</v>
      </c>
      <c r="AI2112" t="b">
        <f>ISBLANK(Table1[[#This Row],[Employee ID]])</f>
        <v>0</v>
      </c>
      <c r="AJ2112" t="b">
        <f>ISNUMBER(Table1[[#This Row],[Total Salary  ]])</f>
        <v>1</v>
      </c>
      <c r="AK2112" t="str">
        <f>IFERROR(_xlfn.XLOOKUP(Table1[[#This Row],[Manager ID]],MANAGERS!A:A,MANAGERS!B:B),"Not Found")</f>
        <v>Manager_8</v>
      </c>
    </row>
    <row r="2113" spans="1:37" x14ac:dyDescent="0.2">
      <c r="A2113" t="s">
        <v>1065</v>
      </c>
      <c r="B2113" t="s">
        <v>14</v>
      </c>
      <c r="C2113" t="s">
        <v>21</v>
      </c>
      <c r="D2113" t="s">
        <v>25</v>
      </c>
      <c r="E2113" t="s">
        <v>22</v>
      </c>
      <c r="F2113" s="1">
        <v>42491</v>
      </c>
      <c r="G2113" s="1">
        <v>33167</v>
      </c>
      <c r="H2113">
        <v>76989</v>
      </c>
      <c r="I2113">
        <v>21011</v>
      </c>
      <c r="J2113">
        <v>79</v>
      </c>
      <c r="K2113">
        <v>84</v>
      </c>
      <c r="L2113" t="s">
        <v>23</v>
      </c>
      <c r="M2113">
        <v>106</v>
      </c>
      <c r="N2113">
        <f>Table1[[#This Row],[Basic Salary]]+Table1[[#This Row],[Bonus]]</f>
        <v>98000</v>
      </c>
      <c r="O2113" s="2">
        <f>Table1[[#This Row],[Bonus]]/Table1[[#This Row],[Basic Salary]]</f>
        <v>0.27290911688682801</v>
      </c>
      <c r="P2113">
        <f ca="1">DATEDIF(Table1[[#This Row],[Date of Birth]],TODAY(),"Y")</f>
        <v>35</v>
      </c>
      <c r="Q2113">
        <f ca="1">DATEDIF(Table1[[#This Row],[Joining Date]],TODAY(),"Y")</f>
        <v>10</v>
      </c>
      <c r="R2113" t="str">
        <f ca="1">IF(YEAR(Table1[[#This Row],[Joining Date]])=YEAR(TODAY()),"Yes","No")</f>
        <v>No</v>
      </c>
      <c r="S2113" t="str">
        <f ca="1">IF(Table1[[#This Row],[Experience]]&gt;5,"Yes","No")</f>
        <v>Yes</v>
      </c>
      <c r="T2113" t="str">
        <f>TEXT(Table1[[#This Row],[Joining Date]],"mmmm")</f>
        <v>May</v>
      </c>
      <c r="U2113" t="str">
        <f>TEXT(Table1[[#This Row],[Joining Date]],"yyyy")</f>
        <v>2016</v>
      </c>
      <c r="V2113" s="5">
        <f ca="1">TODAY()-Table1[[#This Row],[Joining Date]]</f>
        <v>3748</v>
      </c>
      <c r="W2113" t="str">
        <f>LEFT(Table1[[#This Row],[Employee Name]],FIND(" ",Table1[[#This Row],[Employee Name]])-1)</f>
        <v>Nisha</v>
      </c>
      <c r="X2113" t="str">
        <f>RIGHT(Table1[[#This Row],[Employee Name]],LEN(Table1[[#This Row],[Employee Name]])-FIND(" ",Table1[[#This Row],[Employee Name]]))</f>
        <v>Kapoor</v>
      </c>
      <c r="Y2113" t="str">
        <f>Table1[[#This Row],[Department]]&amp;"-"&amp;Table1[[#This Row],[Employee ID]]</f>
        <v>Finance-E01009</v>
      </c>
      <c r="Z2113" t="str">
        <f>LEFT(Table1[[#This Row],[Department]],3)</f>
        <v>Fin</v>
      </c>
      <c r="AA2113" t="str">
        <f>_xlfn.XLOOKUP(Table1[[#This Row],[Manager ID]],MANAGERS!A:A,MANAGERS!B:B)</f>
        <v>Manager_6</v>
      </c>
      <c r="AB2113" t="str" cm="1">
        <f t="array" ref="AB2113">_xlfn.XLOOKUP(Table1[[#This Row],[Manager ID]],Table2[[#All],[Manager ID]],Table2[[#All],[Department Head]])</f>
        <v>HR</v>
      </c>
      <c r="AC2113" s="2">
        <f>_xlfn.XLOOKUP(Table1[[#This Row],[City]],L:L,O:O)</f>
        <v>0.23486488519629886</v>
      </c>
      <c r="AD2113" t="str" cm="1">
        <f t="array" ref="AD2113">_xlfn.IFS(Table1[[#This Row],[Performance Score]]&gt;=90,"Excellent",Table1[[#This Row],[Performance Score]]&gt;=75,"Good",Table1[[#This Row],[Performance Score]]&gt;=60,"Average",Table1[[#This Row],[Performance Score]]&lt;=60,"Need Improvement")</f>
        <v>Good</v>
      </c>
      <c r="AE2113" t="str">
        <f>IF(AND(Table1[[#This Row],[Attendance %]]&gt;=80,(Table1[[#This Row],[Performance Score]]&gt;=80)),"Eligible","Not Eligible")</f>
        <v>Not Eligible</v>
      </c>
      <c r="AF2113" t="str">
        <f>IF(Table1[[#This Row],[Performance Score]]&gt;=80,"High Performer","Low Performer")</f>
        <v>High Performer</v>
      </c>
      <c r="AG2113" t="str" cm="1">
        <f t="array" aca="1" ref="AG2113" ca="1">_xlfn.IFS(Table1[[#This Row],[Experience]]&lt;=3,"Junior",Table1[[#This Row],[Experience]]&lt;=7,"Mid Level",Table1[[#This Row],[Experience]]&gt;=7,"Senior")</f>
        <v>Senior</v>
      </c>
      <c r="AH2113" t="str">
        <f>IF(Table1[[#This Row],[Attendance %]]&gt;75,"OK","Below 75")</f>
        <v>OK</v>
      </c>
      <c r="AI2113" t="b">
        <f>ISBLANK(Table1[[#This Row],[Employee ID]])</f>
        <v>0</v>
      </c>
      <c r="AJ2113" t="b">
        <f>ISNUMBER(Table1[[#This Row],[Total Salary  ]])</f>
        <v>1</v>
      </c>
      <c r="AK2113" t="str">
        <f>IFERROR(_xlfn.XLOOKUP(Table1[[#This Row],[Manager ID]],MANAGERS!A:A,MANAGERS!B:B),"Not Found")</f>
        <v>Manager_6</v>
      </c>
    </row>
    <row r="2114" spans="1:37" x14ac:dyDescent="0.2">
      <c r="A2114" t="s">
        <v>3789</v>
      </c>
      <c r="B2114" t="s">
        <v>93</v>
      </c>
      <c r="C2114" t="s">
        <v>15</v>
      </c>
      <c r="D2114" t="s">
        <v>40</v>
      </c>
      <c r="E2114" t="s">
        <v>65</v>
      </c>
      <c r="F2114" s="1">
        <v>42620</v>
      </c>
      <c r="G2114" s="1">
        <v>37249</v>
      </c>
      <c r="H2114">
        <v>76853</v>
      </c>
      <c r="I2114">
        <v>21147</v>
      </c>
      <c r="J2114">
        <v>87</v>
      </c>
      <c r="K2114">
        <v>96</v>
      </c>
      <c r="L2114" t="s">
        <v>34</v>
      </c>
      <c r="M2114">
        <v>112</v>
      </c>
      <c r="N2114">
        <f>Table1[[#This Row],[Basic Salary]]+Table1[[#This Row],[Bonus]]</f>
        <v>98000</v>
      </c>
      <c r="O2114" s="2">
        <f>Table1[[#This Row],[Bonus]]/Table1[[#This Row],[Basic Salary]]</f>
        <v>0.27516167228345023</v>
      </c>
      <c r="P2114">
        <f ca="1">DATEDIF(Table1[[#This Row],[Date of Birth]],TODAY(),"Y")</f>
        <v>24</v>
      </c>
      <c r="Q2114">
        <f ca="1">DATEDIF(Table1[[#This Row],[Joining Date]],TODAY(),"Y")</f>
        <v>9</v>
      </c>
      <c r="R2114" t="str">
        <f ca="1">IF(YEAR(Table1[[#This Row],[Joining Date]])=YEAR(TODAY()),"Yes","No")</f>
        <v>No</v>
      </c>
      <c r="S2114" t="str">
        <f ca="1">IF(Table1[[#This Row],[Experience]]&gt;5,"Yes","No")</f>
        <v>Yes</v>
      </c>
      <c r="T2114" t="str">
        <f>TEXT(Table1[[#This Row],[Joining Date]],"mmmm")</f>
        <v>September</v>
      </c>
      <c r="U2114" t="str">
        <f>TEXT(Table1[[#This Row],[Joining Date]],"yyyy")</f>
        <v>2016</v>
      </c>
      <c r="V2114" s="5">
        <f ca="1">TODAY()-Table1[[#This Row],[Joining Date]]</f>
        <v>3619</v>
      </c>
      <c r="W2114" t="str">
        <f>LEFT(Table1[[#This Row],[Employee Name]],FIND(" ",Table1[[#This Row],[Employee Name]])-1)</f>
        <v>Priya</v>
      </c>
      <c r="X2114" t="str">
        <f>RIGHT(Table1[[#This Row],[Employee Name]],LEN(Table1[[#This Row],[Employee Name]])-FIND(" ",Table1[[#This Row],[Employee Name]]))</f>
        <v>Reddy</v>
      </c>
      <c r="Y2114" t="str">
        <f>Table1[[#This Row],[Department]]&amp;"-"&amp;Table1[[#This Row],[Employee ID]]</f>
        <v>IT-E03733</v>
      </c>
      <c r="Z2114" t="str">
        <f>LEFT(Table1[[#This Row],[Department]],3)</f>
        <v>IT</v>
      </c>
      <c r="AA2114" t="str">
        <f>_xlfn.XLOOKUP(Table1[[#This Row],[Manager ID]],MANAGERS!A:A,MANAGERS!B:B)</f>
        <v>Manager_12</v>
      </c>
      <c r="AB2114" t="str" cm="1">
        <f t="array" ref="AB2114">_xlfn.XLOOKUP(Table1[[#This Row],[Manager ID]],Table2[[#All],[Manager ID]],Table2[[#All],[Department Head]])</f>
        <v>Marketing</v>
      </c>
      <c r="AC2114" s="2">
        <f>_xlfn.XLOOKUP(Table1[[#This Row],[City]],L:L,O:O)</f>
        <v>0.24030340748661314</v>
      </c>
      <c r="AD2114" t="str" cm="1">
        <f t="array" ref="AD2114">_xlfn.IFS(Table1[[#This Row],[Performance Score]]&gt;=90,"Excellent",Table1[[#This Row],[Performance Score]]&gt;=75,"Good",Table1[[#This Row],[Performance Score]]&gt;=60,"Average",Table1[[#This Row],[Performance Score]]&lt;=60,"Need Improvement")</f>
        <v>Excellent</v>
      </c>
      <c r="AE2114" t="str">
        <f>IF(AND(Table1[[#This Row],[Attendance %]]&gt;=80,(Table1[[#This Row],[Performance Score]]&gt;=80)),"Eligible","Not Eligible")</f>
        <v>Eligible</v>
      </c>
      <c r="AF2114" t="str">
        <f>IF(Table1[[#This Row],[Performance Score]]&gt;=80,"High Performer","Low Performer")</f>
        <v>High Performer</v>
      </c>
      <c r="AG2114" t="str" cm="1">
        <f t="array" aca="1" ref="AG2114" ca="1">_xlfn.IFS(Table1[[#This Row],[Experience]]&lt;=3,"Junior",Table1[[#This Row],[Experience]]&lt;=7,"Mid Level",Table1[[#This Row],[Experience]]&gt;=7,"Senior")</f>
        <v>Senior</v>
      </c>
      <c r="AH2114" t="str">
        <f>IF(Table1[[#This Row],[Attendance %]]&gt;75,"OK","Below 75")</f>
        <v>OK</v>
      </c>
      <c r="AI2114" t="b">
        <f>ISBLANK(Table1[[#This Row],[Employee ID]])</f>
        <v>0</v>
      </c>
      <c r="AJ2114" t="b">
        <f>ISNUMBER(Table1[[#This Row],[Total Salary  ]])</f>
        <v>1</v>
      </c>
      <c r="AK2114" t="str">
        <f>IFERROR(_xlfn.XLOOKUP(Table1[[#This Row],[Manager ID]],MANAGERS!A:A,MANAGERS!B:B),"Not Found")</f>
        <v>Manager_12</v>
      </c>
    </row>
    <row r="2115" spans="1:37" x14ac:dyDescent="0.2">
      <c r="A2115" t="s">
        <v>3070</v>
      </c>
      <c r="B2115" t="s">
        <v>20</v>
      </c>
      <c r="C2115" t="s">
        <v>15</v>
      </c>
      <c r="D2115" t="s">
        <v>25</v>
      </c>
      <c r="E2115" t="s">
        <v>65</v>
      </c>
      <c r="F2115" s="1">
        <v>45949</v>
      </c>
      <c r="G2115" s="1">
        <v>39406</v>
      </c>
      <c r="H2115">
        <v>86665</v>
      </c>
      <c r="I2115">
        <v>11295</v>
      </c>
      <c r="J2115">
        <v>87</v>
      </c>
      <c r="K2115">
        <v>68</v>
      </c>
      <c r="L2115" t="s">
        <v>53</v>
      </c>
      <c r="M2115">
        <v>116</v>
      </c>
      <c r="N2115">
        <f>Table1[[#This Row],[Basic Salary]]+Table1[[#This Row],[Bonus]]</f>
        <v>97960</v>
      </c>
      <c r="O2115" s="2">
        <f>Table1[[#This Row],[Bonus]]/Table1[[#This Row],[Basic Salary]]</f>
        <v>0.13032942941210407</v>
      </c>
      <c r="P2115">
        <f ca="1">DATEDIF(Table1[[#This Row],[Date of Birth]],TODAY(),"Y")</f>
        <v>18</v>
      </c>
      <c r="Q2115">
        <f ca="1">DATEDIF(Table1[[#This Row],[Joining Date]],TODAY(),"Y")</f>
        <v>0</v>
      </c>
      <c r="R2115" t="str">
        <f ca="1">IF(YEAR(Table1[[#This Row],[Joining Date]])=YEAR(TODAY()),"Yes","No")</f>
        <v>No</v>
      </c>
      <c r="S2115" t="str">
        <f ca="1">IF(Table1[[#This Row],[Experience]]&gt;5,"Yes","No")</f>
        <v>No</v>
      </c>
      <c r="T2115" t="str">
        <f>TEXT(Table1[[#This Row],[Joining Date]],"mmmm")</f>
        <v>October</v>
      </c>
      <c r="U2115" t="str">
        <f>TEXT(Table1[[#This Row],[Joining Date]],"yyyy")</f>
        <v>2025</v>
      </c>
      <c r="V2115" s="5">
        <f ca="1">TODAY()-Table1[[#This Row],[Joining Date]]</f>
        <v>290</v>
      </c>
      <c r="W2115" t="str">
        <f>LEFT(Table1[[#This Row],[Employee Name]],FIND(" ",Table1[[#This Row],[Employee Name]])-1)</f>
        <v>Rahul</v>
      </c>
      <c r="X2115" t="str">
        <f>RIGHT(Table1[[#This Row],[Employee Name]],LEN(Table1[[#This Row],[Employee Name]])-FIND(" ",Table1[[#This Row],[Employee Name]]))</f>
        <v>Verma</v>
      </c>
      <c r="Y2115" t="str">
        <f>Table1[[#This Row],[Department]]&amp;"-"&amp;Table1[[#This Row],[Employee ID]]</f>
        <v>Finance-E03014</v>
      </c>
      <c r="Z2115" t="str">
        <f>LEFT(Table1[[#This Row],[Department]],3)</f>
        <v>Fin</v>
      </c>
      <c r="AA2115" t="str">
        <f>_xlfn.XLOOKUP(Table1[[#This Row],[Manager ID]],MANAGERS!A:A,MANAGERS!B:B)</f>
        <v>Manager_16</v>
      </c>
      <c r="AB2115" t="str" cm="1">
        <f t="array" ref="AB2115">_xlfn.XLOOKUP(Table1[[#This Row],[Manager ID]],Table2[[#All],[Manager ID]],Table2[[#All],[Department Head]])</f>
        <v>Sales</v>
      </c>
      <c r="AC2115" s="2">
        <f>_xlfn.XLOOKUP(Table1[[#This Row],[City]],L:L,O:O)</f>
        <v>0.23685887225230964</v>
      </c>
      <c r="AD2115" t="str" cm="1">
        <f t="array" ref="AD2115">_xlfn.IFS(Table1[[#This Row],[Performance Score]]&gt;=90,"Excellent",Table1[[#This Row],[Performance Score]]&gt;=75,"Good",Table1[[#This Row],[Performance Score]]&gt;=60,"Average",Table1[[#This Row],[Performance Score]]&lt;=60,"Need Improvement")</f>
        <v>Average</v>
      </c>
      <c r="AE2115" t="str">
        <f>IF(AND(Table1[[#This Row],[Attendance %]]&gt;=80,(Table1[[#This Row],[Performance Score]]&gt;=80)),"Eligible","Not Eligible")</f>
        <v>Not Eligible</v>
      </c>
      <c r="AF2115" t="str">
        <f>IF(Table1[[#This Row],[Performance Score]]&gt;=80,"High Performer","Low Performer")</f>
        <v>Low Performer</v>
      </c>
      <c r="AG2115" t="str" cm="1">
        <f t="array" aca="1" ref="AG2115" ca="1">_xlfn.IFS(Table1[[#This Row],[Experience]]&lt;=3,"Junior",Table1[[#This Row],[Experience]]&lt;=7,"Mid Level",Table1[[#This Row],[Experience]]&gt;=7,"Senior")</f>
        <v>Junior</v>
      </c>
      <c r="AH2115" t="str">
        <f>IF(Table1[[#This Row],[Attendance %]]&gt;75,"OK","Below 75")</f>
        <v>OK</v>
      </c>
      <c r="AI2115" t="b">
        <f>ISBLANK(Table1[[#This Row],[Employee ID]])</f>
        <v>0</v>
      </c>
      <c r="AJ2115" t="b">
        <f>ISNUMBER(Table1[[#This Row],[Total Salary  ]])</f>
        <v>1</v>
      </c>
      <c r="AK2115" t="str">
        <f>IFERROR(_xlfn.XLOOKUP(Table1[[#This Row],[Manager ID]],MANAGERS!A:A,MANAGERS!B:B),"Not Found")</f>
        <v>Manager_16</v>
      </c>
    </row>
    <row r="2116" spans="1:37" x14ac:dyDescent="0.2">
      <c r="A2116" t="s">
        <v>3559</v>
      </c>
      <c r="B2116" t="s">
        <v>60</v>
      </c>
      <c r="C2116" t="s">
        <v>21</v>
      </c>
      <c r="D2116" t="s">
        <v>33</v>
      </c>
      <c r="E2116" t="s">
        <v>30</v>
      </c>
      <c r="F2116" s="1">
        <v>43642</v>
      </c>
      <c r="G2116" s="1">
        <v>39787</v>
      </c>
      <c r="H2116">
        <v>85323</v>
      </c>
      <c r="I2116">
        <v>12629</v>
      </c>
      <c r="J2116">
        <v>93</v>
      </c>
      <c r="K2116">
        <v>65</v>
      </c>
      <c r="L2116" t="s">
        <v>34</v>
      </c>
      <c r="M2116">
        <v>111</v>
      </c>
      <c r="N2116">
        <f>Table1[[#This Row],[Basic Salary]]+Table1[[#This Row],[Bonus]]</f>
        <v>97952</v>
      </c>
      <c r="O2116" s="2">
        <f>Table1[[#This Row],[Bonus]]/Table1[[#This Row],[Basic Salary]]</f>
        <v>0.14801401732241012</v>
      </c>
      <c r="P2116">
        <f ca="1">DATEDIF(Table1[[#This Row],[Date of Birth]],TODAY(),"Y")</f>
        <v>17</v>
      </c>
      <c r="Q2116">
        <f ca="1">DATEDIF(Table1[[#This Row],[Joining Date]],TODAY(),"Y")</f>
        <v>7</v>
      </c>
      <c r="R2116" t="str">
        <f ca="1">IF(YEAR(Table1[[#This Row],[Joining Date]])=YEAR(TODAY()),"Yes","No")</f>
        <v>No</v>
      </c>
      <c r="S2116" t="str">
        <f ca="1">IF(Table1[[#This Row],[Experience]]&gt;5,"Yes","No")</f>
        <v>Yes</v>
      </c>
      <c r="T2116" t="str">
        <f>TEXT(Table1[[#This Row],[Joining Date]],"mmmm")</f>
        <v>June</v>
      </c>
      <c r="U2116" t="str">
        <f>TEXT(Table1[[#This Row],[Joining Date]],"yyyy")</f>
        <v>2019</v>
      </c>
      <c r="V2116" s="5">
        <f ca="1">TODAY()-Table1[[#This Row],[Joining Date]]</f>
        <v>2597</v>
      </c>
      <c r="W2116" t="str">
        <f>LEFT(Table1[[#This Row],[Employee Name]],FIND(" ",Table1[[#This Row],[Employee Name]])-1)</f>
        <v>Gayathri</v>
      </c>
      <c r="X2116" t="str">
        <f>RIGHT(Table1[[#This Row],[Employee Name]],LEN(Table1[[#This Row],[Employee Name]])-FIND(" ",Table1[[#This Row],[Employee Name]]))</f>
        <v>Iyer</v>
      </c>
      <c r="Y2116" t="str">
        <f>Table1[[#This Row],[Department]]&amp;"-"&amp;Table1[[#This Row],[Employee ID]]</f>
        <v>Marketing-E03503</v>
      </c>
      <c r="Z2116" t="str">
        <f>LEFT(Table1[[#This Row],[Department]],3)</f>
        <v>Mar</v>
      </c>
      <c r="AA2116" t="str">
        <f>_xlfn.XLOOKUP(Table1[[#This Row],[Manager ID]],MANAGERS!A:A,MANAGERS!B:B)</f>
        <v>Manager_11</v>
      </c>
      <c r="AB2116" t="str" cm="1">
        <f t="array" ref="AB2116">_xlfn.XLOOKUP(Table1[[#This Row],[Manager ID]],Table2[[#All],[Manager ID]],Table2[[#All],[Department Head]])</f>
        <v>Marketing</v>
      </c>
      <c r="AC2116" s="2">
        <f>_xlfn.XLOOKUP(Table1[[#This Row],[City]],L:L,O:O)</f>
        <v>0.24030340748661314</v>
      </c>
      <c r="AD2116" t="str" cm="1">
        <f t="array" ref="AD2116">_xlfn.IFS(Table1[[#This Row],[Performance Score]]&gt;=90,"Excellent",Table1[[#This Row],[Performance Score]]&gt;=75,"Good",Table1[[#This Row],[Performance Score]]&gt;=60,"Average",Table1[[#This Row],[Performance Score]]&lt;=60,"Need Improvement")</f>
        <v>Average</v>
      </c>
      <c r="AE2116" t="str">
        <f>IF(AND(Table1[[#This Row],[Attendance %]]&gt;=80,(Table1[[#This Row],[Performance Score]]&gt;=80)),"Eligible","Not Eligible")</f>
        <v>Not Eligible</v>
      </c>
      <c r="AF2116" t="str">
        <f>IF(Table1[[#This Row],[Performance Score]]&gt;=80,"High Performer","Low Performer")</f>
        <v>Low Performer</v>
      </c>
      <c r="AG2116" t="str" cm="1">
        <f t="array" aca="1" ref="AG2116" ca="1">_xlfn.IFS(Table1[[#This Row],[Experience]]&lt;=3,"Junior",Table1[[#This Row],[Experience]]&lt;=7,"Mid Level",Table1[[#This Row],[Experience]]&gt;=7,"Senior")</f>
        <v>Mid Level</v>
      </c>
      <c r="AH2116" t="str">
        <f>IF(Table1[[#This Row],[Attendance %]]&gt;75,"OK","Below 75")</f>
        <v>OK</v>
      </c>
      <c r="AI2116" t="b">
        <f>ISBLANK(Table1[[#This Row],[Employee ID]])</f>
        <v>0</v>
      </c>
      <c r="AJ2116" t="b">
        <f>ISNUMBER(Table1[[#This Row],[Total Salary  ]])</f>
        <v>1</v>
      </c>
      <c r="AK2116" t="str">
        <f>IFERROR(_xlfn.XLOOKUP(Table1[[#This Row],[Manager ID]],MANAGERS!A:A,MANAGERS!B:B),"Not Found")</f>
        <v>Manager_11</v>
      </c>
    </row>
    <row r="2117" spans="1:37" x14ac:dyDescent="0.2">
      <c r="A2117" t="s">
        <v>1245</v>
      </c>
      <c r="B2117" t="s">
        <v>60</v>
      </c>
      <c r="C2117" t="s">
        <v>15</v>
      </c>
      <c r="D2117" t="s">
        <v>16</v>
      </c>
      <c r="E2117" t="s">
        <v>26</v>
      </c>
      <c r="F2117" s="1">
        <v>43257</v>
      </c>
      <c r="G2117" s="1">
        <v>29304</v>
      </c>
      <c r="H2117">
        <v>81403</v>
      </c>
      <c r="I2117">
        <v>16542</v>
      </c>
      <c r="J2117">
        <v>60</v>
      </c>
      <c r="K2117">
        <v>43</v>
      </c>
      <c r="L2117" t="s">
        <v>31</v>
      </c>
      <c r="M2117">
        <v>105</v>
      </c>
      <c r="N2117">
        <f>Table1[[#This Row],[Basic Salary]]+Table1[[#This Row],[Bonus]]</f>
        <v>97945</v>
      </c>
      <c r="O2117" s="2">
        <f>Table1[[#This Row],[Bonus]]/Table1[[#This Row],[Basic Salary]]</f>
        <v>0.2032111838630026</v>
      </c>
      <c r="P2117">
        <f ca="1">DATEDIF(Table1[[#This Row],[Date of Birth]],TODAY(),"Y")</f>
        <v>46</v>
      </c>
      <c r="Q2117">
        <f ca="1">DATEDIF(Table1[[#This Row],[Joining Date]],TODAY(),"Y")</f>
        <v>8</v>
      </c>
      <c r="R2117" t="str">
        <f ca="1">IF(YEAR(Table1[[#This Row],[Joining Date]])=YEAR(TODAY()),"Yes","No")</f>
        <v>No</v>
      </c>
      <c r="S2117" t="str">
        <f ca="1">IF(Table1[[#This Row],[Experience]]&gt;5,"Yes","No")</f>
        <v>Yes</v>
      </c>
      <c r="T2117" t="str">
        <f>TEXT(Table1[[#This Row],[Joining Date]],"mmmm")</f>
        <v>June</v>
      </c>
      <c r="U2117" t="str">
        <f>TEXT(Table1[[#This Row],[Joining Date]],"yyyy")</f>
        <v>2018</v>
      </c>
      <c r="V2117" s="5">
        <f ca="1">TODAY()-Table1[[#This Row],[Joining Date]]</f>
        <v>2982</v>
      </c>
      <c r="W2117" t="str">
        <f>LEFT(Table1[[#This Row],[Employee Name]],FIND(" ",Table1[[#This Row],[Employee Name]])-1)</f>
        <v>Gayathri</v>
      </c>
      <c r="X2117" t="str">
        <f>RIGHT(Table1[[#This Row],[Employee Name]],LEN(Table1[[#This Row],[Employee Name]])-FIND(" ",Table1[[#This Row],[Employee Name]]))</f>
        <v>Iyer</v>
      </c>
      <c r="Y2117" t="str">
        <f>Table1[[#This Row],[Department]]&amp;"-"&amp;Table1[[#This Row],[Employee ID]]</f>
        <v>HR-E01189</v>
      </c>
      <c r="Z2117" t="str">
        <f>LEFT(Table1[[#This Row],[Department]],3)</f>
        <v>HR</v>
      </c>
      <c r="AA2117" t="str">
        <f>_xlfn.XLOOKUP(Table1[[#This Row],[Manager ID]],MANAGERS!A:A,MANAGERS!B:B)</f>
        <v>Manager_5</v>
      </c>
      <c r="AB2117" t="str" cm="1">
        <f t="array" ref="AB2117">_xlfn.XLOOKUP(Table1[[#This Row],[Manager ID]],Table2[[#All],[Manager ID]],Table2[[#All],[Department Head]])</f>
        <v>Sales</v>
      </c>
      <c r="AC2117" s="2">
        <f>_xlfn.XLOOKUP(Table1[[#This Row],[City]],L:L,O:O)</f>
        <v>0.241864189087755</v>
      </c>
      <c r="AD2117" t="str" cm="1">
        <f t="array" ref="AD2117">_xlfn.IFS(Table1[[#This Row],[Performance Score]]&gt;=90,"Excellent",Table1[[#This Row],[Performance Score]]&gt;=75,"Good",Table1[[#This Row],[Performance Score]]&gt;=60,"Average",Table1[[#This Row],[Performance Score]]&lt;=60,"Need Improvement")</f>
        <v>Need Improvement</v>
      </c>
      <c r="AE2117" t="str">
        <f>IF(AND(Table1[[#This Row],[Attendance %]]&gt;=80,(Table1[[#This Row],[Performance Score]]&gt;=80)),"Eligible","Not Eligible")</f>
        <v>Not Eligible</v>
      </c>
      <c r="AF2117" t="str">
        <f>IF(Table1[[#This Row],[Performance Score]]&gt;=80,"High Performer","Low Performer")</f>
        <v>Low Performer</v>
      </c>
      <c r="AG2117" t="str" cm="1">
        <f t="array" aca="1" ref="AG2117" ca="1">_xlfn.IFS(Table1[[#This Row],[Experience]]&lt;=3,"Junior",Table1[[#This Row],[Experience]]&lt;=7,"Mid Level",Table1[[#This Row],[Experience]]&gt;=7,"Senior")</f>
        <v>Senior</v>
      </c>
      <c r="AH2117" t="str">
        <f>IF(Table1[[#This Row],[Attendance %]]&gt;75,"OK","Below 75")</f>
        <v>Below 75</v>
      </c>
      <c r="AI2117" t="b">
        <f>ISBLANK(Table1[[#This Row],[Employee ID]])</f>
        <v>0</v>
      </c>
      <c r="AJ2117" t="b">
        <f>ISNUMBER(Table1[[#This Row],[Total Salary  ]])</f>
        <v>1</v>
      </c>
      <c r="AK2117" t="str">
        <f>IFERROR(_xlfn.XLOOKUP(Table1[[#This Row],[Manager ID]],MANAGERS!A:A,MANAGERS!B:B),"Not Found")</f>
        <v>Manager_5</v>
      </c>
    </row>
    <row r="2118" spans="1:37" x14ac:dyDescent="0.2">
      <c r="A2118" t="s">
        <v>4207</v>
      </c>
      <c r="B2118" t="s">
        <v>29</v>
      </c>
      <c r="C2118" t="s">
        <v>21</v>
      </c>
      <c r="D2118" t="s">
        <v>33</v>
      </c>
      <c r="E2118" t="s">
        <v>26</v>
      </c>
      <c r="F2118" s="1">
        <v>44052</v>
      </c>
      <c r="G2118" s="1">
        <v>40611</v>
      </c>
      <c r="H2118">
        <v>77706</v>
      </c>
      <c r="I2118">
        <v>20228</v>
      </c>
      <c r="J2118">
        <v>88</v>
      </c>
      <c r="K2118">
        <v>66</v>
      </c>
      <c r="L2118" t="s">
        <v>53</v>
      </c>
      <c r="M2118">
        <v>119</v>
      </c>
      <c r="N2118">
        <f>Table1[[#This Row],[Basic Salary]]+Table1[[#This Row],[Bonus]]</f>
        <v>97934</v>
      </c>
      <c r="O2118" s="2">
        <f>Table1[[#This Row],[Bonus]]/Table1[[#This Row],[Basic Salary]]</f>
        <v>0.260314518827375</v>
      </c>
      <c r="P2118">
        <f ca="1">DATEDIF(Table1[[#This Row],[Date of Birth]],TODAY(),"Y")</f>
        <v>15</v>
      </c>
      <c r="Q2118">
        <f ca="1">DATEDIF(Table1[[#This Row],[Joining Date]],TODAY(),"Y")</f>
        <v>5</v>
      </c>
      <c r="R2118" t="str">
        <f ca="1">IF(YEAR(Table1[[#This Row],[Joining Date]])=YEAR(TODAY()),"Yes","No")</f>
        <v>No</v>
      </c>
      <c r="S2118" t="str">
        <f ca="1">IF(Table1[[#This Row],[Experience]]&gt;5,"Yes","No")</f>
        <v>No</v>
      </c>
      <c r="T2118" t="str">
        <f>TEXT(Table1[[#This Row],[Joining Date]],"mmmm")</f>
        <v>August</v>
      </c>
      <c r="U2118" t="str">
        <f>TEXT(Table1[[#This Row],[Joining Date]],"yyyy")</f>
        <v>2020</v>
      </c>
      <c r="V2118" s="5">
        <f ca="1">TODAY()-Table1[[#This Row],[Joining Date]]</f>
        <v>2187</v>
      </c>
      <c r="W2118" t="str">
        <f>LEFT(Table1[[#This Row],[Employee Name]],FIND(" ",Table1[[#This Row],[Employee Name]])-1)</f>
        <v>Vikram</v>
      </c>
      <c r="X2118" t="str">
        <f>RIGHT(Table1[[#This Row],[Employee Name]],LEN(Table1[[#This Row],[Employee Name]])-FIND(" ",Table1[[#This Row],[Employee Name]]))</f>
        <v>Singh</v>
      </c>
      <c r="Y2118" t="str">
        <f>Table1[[#This Row],[Department]]&amp;"-"&amp;Table1[[#This Row],[Employee ID]]</f>
        <v>Marketing-E04151</v>
      </c>
      <c r="Z2118" t="str">
        <f>LEFT(Table1[[#This Row],[Department]],3)</f>
        <v>Mar</v>
      </c>
      <c r="AA2118" t="str">
        <f>_xlfn.XLOOKUP(Table1[[#This Row],[Manager ID]],MANAGERS!A:A,MANAGERS!B:B)</f>
        <v>Manager_19</v>
      </c>
      <c r="AB2118" t="str" cm="1">
        <f t="array" ref="AB2118">_xlfn.XLOOKUP(Table1[[#This Row],[Manager ID]],Table2[[#All],[Manager ID]],Table2[[#All],[Department Head]])</f>
        <v>Support</v>
      </c>
      <c r="AC2118" s="2">
        <f>_xlfn.XLOOKUP(Table1[[#This Row],[City]],L:L,O:O)</f>
        <v>0.23685887225230964</v>
      </c>
      <c r="AD2118" t="str" cm="1">
        <f t="array" ref="AD2118">_xlfn.IFS(Table1[[#This Row],[Performance Score]]&gt;=90,"Excellent",Table1[[#This Row],[Performance Score]]&gt;=75,"Good",Table1[[#This Row],[Performance Score]]&gt;=60,"Average",Table1[[#This Row],[Performance Score]]&lt;=60,"Need Improvement")</f>
        <v>Average</v>
      </c>
      <c r="AE2118" t="str">
        <f>IF(AND(Table1[[#This Row],[Attendance %]]&gt;=80,(Table1[[#This Row],[Performance Score]]&gt;=80)),"Eligible","Not Eligible")</f>
        <v>Not Eligible</v>
      </c>
      <c r="AF2118" t="str">
        <f>IF(Table1[[#This Row],[Performance Score]]&gt;=80,"High Performer","Low Performer")</f>
        <v>Low Performer</v>
      </c>
      <c r="AG2118" t="str" cm="1">
        <f t="array" aca="1" ref="AG2118" ca="1">_xlfn.IFS(Table1[[#This Row],[Experience]]&lt;=3,"Junior",Table1[[#This Row],[Experience]]&lt;=7,"Mid Level",Table1[[#This Row],[Experience]]&gt;=7,"Senior")</f>
        <v>Mid Level</v>
      </c>
      <c r="AH2118" t="str">
        <f>IF(Table1[[#This Row],[Attendance %]]&gt;75,"OK","Below 75")</f>
        <v>OK</v>
      </c>
      <c r="AI2118" t="b">
        <f>ISBLANK(Table1[[#This Row],[Employee ID]])</f>
        <v>0</v>
      </c>
      <c r="AJ2118" t="b">
        <f>ISNUMBER(Table1[[#This Row],[Total Salary  ]])</f>
        <v>1</v>
      </c>
      <c r="AK2118" t="str">
        <f>IFERROR(_xlfn.XLOOKUP(Table1[[#This Row],[Manager ID]],MANAGERS!A:A,MANAGERS!B:B),"Not Found")</f>
        <v>Manager_19</v>
      </c>
    </row>
    <row r="2119" spans="1:37" x14ac:dyDescent="0.2">
      <c r="A2119" t="s">
        <v>1026</v>
      </c>
      <c r="B2119" t="s">
        <v>50</v>
      </c>
      <c r="C2119" t="s">
        <v>21</v>
      </c>
      <c r="D2119" t="s">
        <v>16</v>
      </c>
      <c r="E2119" t="s">
        <v>30</v>
      </c>
      <c r="F2119" s="1">
        <v>42564</v>
      </c>
      <c r="G2119" s="1">
        <v>40933</v>
      </c>
      <c r="H2119">
        <v>86506</v>
      </c>
      <c r="I2119">
        <v>11413</v>
      </c>
      <c r="J2119">
        <v>69</v>
      </c>
      <c r="K2119">
        <v>98</v>
      </c>
      <c r="L2119" t="s">
        <v>37</v>
      </c>
      <c r="M2119">
        <v>101</v>
      </c>
      <c r="N2119">
        <f>Table1[[#This Row],[Basic Salary]]+Table1[[#This Row],[Bonus]]</f>
        <v>97919</v>
      </c>
      <c r="O2119" s="2">
        <f>Table1[[#This Row],[Bonus]]/Table1[[#This Row],[Basic Salary]]</f>
        <v>0.13193304510669779</v>
      </c>
      <c r="P2119">
        <f ca="1">DATEDIF(Table1[[#This Row],[Date of Birth]],TODAY(),"Y")</f>
        <v>14</v>
      </c>
      <c r="Q2119">
        <f ca="1">DATEDIF(Table1[[#This Row],[Joining Date]],TODAY(),"Y")</f>
        <v>10</v>
      </c>
      <c r="R2119" t="str">
        <f ca="1">IF(YEAR(Table1[[#This Row],[Joining Date]])=YEAR(TODAY()),"Yes","No")</f>
        <v>No</v>
      </c>
      <c r="S2119" t="str">
        <f ca="1">IF(Table1[[#This Row],[Experience]]&gt;5,"Yes","No")</f>
        <v>Yes</v>
      </c>
      <c r="T2119" t="str">
        <f>TEXT(Table1[[#This Row],[Joining Date]],"mmmm")</f>
        <v>July</v>
      </c>
      <c r="U2119" t="str">
        <f>TEXT(Table1[[#This Row],[Joining Date]],"yyyy")</f>
        <v>2016</v>
      </c>
      <c r="V2119" s="5">
        <f ca="1">TODAY()-Table1[[#This Row],[Joining Date]]</f>
        <v>3675</v>
      </c>
      <c r="W2119" t="str">
        <f>LEFT(Table1[[#This Row],[Employee Name]],FIND(" ",Table1[[#This Row],[Employee Name]])-1)</f>
        <v>Ravi</v>
      </c>
      <c r="X2119" t="str">
        <f>RIGHT(Table1[[#This Row],[Employee Name]],LEN(Table1[[#This Row],[Employee Name]])-FIND(" ",Table1[[#This Row],[Employee Name]]))</f>
        <v>Teja</v>
      </c>
      <c r="Y2119" t="str">
        <f>Table1[[#This Row],[Department]]&amp;"-"&amp;Table1[[#This Row],[Employee ID]]</f>
        <v>HR-E00970</v>
      </c>
      <c r="Z2119" t="str">
        <f>LEFT(Table1[[#This Row],[Department]],3)</f>
        <v>HR</v>
      </c>
      <c r="AA2119" t="str">
        <f>_xlfn.XLOOKUP(Table1[[#This Row],[Manager ID]],MANAGERS!A:A,MANAGERS!B:B)</f>
        <v>Manager_1</v>
      </c>
      <c r="AB2119" t="str" cm="1">
        <f t="array" ref="AB2119">_xlfn.XLOOKUP(Table1[[#This Row],[Manager ID]],Table2[[#All],[Manager ID]],Table2[[#All],[Department Head]])</f>
        <v>Support</v>
      </c>
      <c r="AC2119" s="2">
        <f>_xlfn.XLOOKUP(Table1[[#This Row],[City]],L:L,O:O)</f>
        <v>0.24036902712549932</v>
      </c>
      <c r="AD2119" t="str" cm="1">
        <f t="array" ref="AD2119">_xlfn.IFS(Table1[[#This Row],[Performance Score]]&gt;=90,"Excellent",Table1[[#This Row],[Performance Score]]&gt;=75,"Good",Table1[[#This Row],[Performance Score]]&gt;=60,"Average",Table1[[#This Row],[Performance Score]]&lt;=60,"Need Improvement")</f>
        <v>Excellent</v>
      </c>
      <c r="AE2119" t="str">
        <f>IF(AND(Table1[[#This Row],[Attendance %]]&gt;=80,(Table1[[#This Row],[Performance Score]]&gt;=80)),"Eligible","Not Eligible")</f>
        <v>Not Eligible</v>
      </c>
      <c r="AF2119" t="str">
        <f>IF(Table1[[#This Row],[Performance Score]]&gt;=80,"High Performer","Low Performer")</f>
        <v>High Performer</v>
      </c>
      <c r="AG2119" t="str" cm="1">
        <f t="array" aca="1" ref="AG2119" ca="1">_xlfn.IFS(Table1[[#This Row],[Experience]]&lt;=3,"Junior",Table1[[#This Row],[Experience]]&lt;=7,"Mid Level",Table1[[#This Row],[Experience]]&gt;=7,"Senior")</f>
        <v>Senior</v>
      </c>
      <c r="AH2119" t="str">
        <f>IF(Table1[[#This Row],[Attendance %]]&gt;75,"OK","Below 75")</f>
        <v>Below 75</v>
      </c>
      <c r="AI2119" t="b">
        <f>ISBLANK(Table1[[#This Row],[Employee ID]])</f>
        <v>0</v>
      </c>
      <c r="AJ2119" t="b">
        <f>ISNUMBER(Table1[[#This Row],[Total Salary  ]])</f>
        <v>1</v>
      </c>
      <c r="AK2119" t="str">
        <f>IFERROR(_xlfn.XLOOKUP(Table1[[#This Row],[Manager ID]],MANAGERS!A:A,MANAGERS!B:B),"Not Found")</f>
        <v>Manager_1</v>
      </c>
    </row>
    <row r="2120" spans="1:37" x14ac:dyDescent="0.2">
      <c r="A2120" t="s">
        <v>3502</v>
      </c>
      <c r="B2120" t="s">
        <v>48</v>
      </c>
      <c r="C2120" t="s">
        <v>21</v>
      </c>
      <c r="D2120" t="s">
        <v>33</v>
      </c>
      <c r="E2120" t="s">
        <v>17</v>
      </c>
      <c r="F2120" s="1">
        <v>43634</v>
      </c>
      <c r="G2120" s="1">
        <v>38113</v>
      </c>
      <c r="H2120">
        <v>92542</v>
      </c>
      <c r="I2120">
        <v>5346</v>
      </c>
      <c r="J2120">
        <v>72</v>
      </c>
      <c r="K2120">
        <v>44</v>
      </c>
      <c r="L2120" t="s">
        <v>18</v>
      </c>
      <c r="M2120">
        <v>113</v>
      </c>
      <c r="N2120">
        <f>Table1[[#This Row],[Basic Salary]]+Table1[[#This Row],[Bonus]]</f>
        <v>97888</v>
      </c>
      <c r="O2120" s="2">
        <f>Table1[[#This Row],[Bonus]]/Table1[[#This Row],[Basic Salary]]</f>
        <v>5.7768364634436256E-2</v>
      </c>
      <c r="P2120">
        <f ca="1">DATEDIF(Table1[[#This Row],[Date of Birth]],TODAY(),"Y")</f>
        <v>22</v>
      </c>
      <c r="Q2120">
        <f ca="1">DATEDIF(Table1[[#This Row],[Joining Date]],TODAY(),"Y")</f>
        <v>7</v>
      </c>
      <c r="R2120" t="str">
        <f ca="1">IF(YEAR(Table1[[#This Row],[Joining Date]])=YEAR(TODAY()),"Yes","No")</f>
        <v>No</v>
      </c>
      <c r="S2120" t="str">
        <f ca="1">IF(Table1[[#This Row],[Experience]]&gt;5,"Yes","No")</f>
        <v>Yes</v>
      </c>
      <c r="T2120" t="str">
        <f>TEXT(Table1[[#This Row],[Joining Date]],"mmmm")</f>
        <v>June</v>
      </c>
      <c r="U2120" t="str">
        <f>TEXT(Table1[[#This Row],[Joining Date]],"yyyy")</f>
        <v>2019</v>
      </c>
      <c r="V2120" s="5">
        <f ca="1">TODAY()-Table1[[#This Row],[Joining Date]]</f>
        <v>2605</v>
      </c>
      <c r="W2120" t="str">
        <f>LEFT(Table1[[#This Row],[Employee Name]],FIND(" ",Table1[[#This Row],[Employee Name]])-1)</f>
        <v>Aditya</v>
      </c>
      <c r="X2120" t="str">
        <f>RIGHT(Table1[[#This Row],[Employee Name]],LEN(Table1[[#This Row],[Employee Name]])-FIND(" ",Table1[[#This Row],[Employee Name]]))</f>
        <v>Kapoor</v>
      </c>
      <c r="Y2120" t="str">
        <f>Table1[[#This Row],[Department]]&amp;"-"&amp;Table1[[#This Row],[Employee ID]]</f>
        <v>Marketing-E03446</v>
      </c>
      <c r="Z2120" t="str">
        <f>LEFT(Table1[[#This Row],[Department]],3)</f>
        <v>Mar</v>
      </c>
      <c r="AA2120" t="str">
        <f>_xlfn.XLOOKUP(Table1[[#This Row],[Manager ID]],MANAGERS!A:A,MANAGERS!B:B)</f>
        <v>Manager_13</v>
      </c>
      <c r="AB2120" t="str" cm="1">
        <f t="array" ref="AB2120">_xlfn.XLOOKUP(Table1[[#This Row],[Manager ID]],Table2[[#All],[Manager ID]],Table2[[#All],[Department Head]])</f>
        <v>HR</v>
      </c>
      <c r="AC2120" s="2">
        <f>_xlfn.XLOOKUP(Table1[[#This Row],[City]],L:L,O:O)</f>
        <v>0.21356479274849693</v>
      </c>
      <c r="AD2120" t="str" cm="1">
        <f t="array" ref="AD2120">_xlfn.IFS(Table1[[#This Row],[Performance Score]]&gt;=90,"Excellent",Table1[[#This Row],[Performance Score]]&gt;=75,"Good",Table1[[#This Row],[Performance Score]]&gt;=60,"Average",Table1[[#This Row],[Performance Score]]&lt;=60,"Need Improvement")</f>
        <v>Need Improvement</v>
      </c>
      <c r="AE2120" t="str">
        <f>IF(AND(Table1[[#This Row],[Attendance %]]&gt;=80,(Table1[[#This Row],[Performance Score]]&gt;=80)),"Eligible","Not Eligible")</f>
        <v>Not Eligible</v>
      </c>
      <c r="AF2120" t="str">
        <f>IF(Table1[[#This Row],[Performance Score]]&gt;=80,"High Performer","Low Performer")</f>
        <v>Low Performer</v>
      </c>
      <c r="AG2120" t="str" cm="1">
        <f t="array" aca="1" ref="AG2120" ca="1">_xlfn.IFS(Table1[[#This Row],[Experience]]&lt;=3,"Junior",Table1[[#This Row],[Experience]]&lt;=7,"Mid Level",Table1[[#This Row],[Experience]]&gt;=7,"Senior")</f>
        <v>Mid Level</v>
      </c>
      <c r="AH2120" t="str">
        <f>IF(Table1[[#This Row],[Attendance %]]&gt;75,"OK","Below 75")</f>
        <v>Below 75</v>
      </c>
      <c r="AI2120" t="b">
        <f>ISBLANK(Table1[[#This Row],[Employee ID]])</f>
        <v>0</v>
      </c>
      <c r="AJ2120" t="b">
        <f>ISNUMBER(Table1[[#This Row],[Total Salary  ]])</f>
        <v>1</v>
      </c>
      <c r="AK2120" t="str">
        <f>IFERROR(_xlfn.XLOOKUP(Table1[[#This Row],[Manager ID]],MANAGERS!A:A,MANAGERS!B:B),"Not Found")</f>
        <v>Manager_13</v>
      </c>
    </row>
    <row r="2121" spans="1:37" x14ac:dyDescent="0.2">
      <c r="A2121" t="s">
        <v>4034</v>
      </c>
      <c r="B2121" t="s">
        <v>20</v>
      </c>
      <c r="C2121" t="s">
        <v>21</v>
      </c>
      <c r="D2121" t="s">
        <v>46</v>
      </c>
      <c r="E2121" t="s">
        <v>30</v>
      </c>
      <c r="F2121" s="1">
        <v>43293</v>
      </c>
      <c r="G2121" s="1">
        <v>32655</v>
      </c>
      <c r="H2121">
        <v>82486</v>
      </c>
      <c r="I2121">
        <v>15378</v>
      </c>
      <c r="J2121">
        <v>94</v>
      </c>
      <c r="K2121">
        <v>49</v>
      </c>
      <c r="L2121" t="s">
        <v>27</v>
      </c>
      <c r="M2121">
        <v>117</v>
      </c>
      <c r="N2121">
        <f>Table1[[#This Row],[Basic Salary]]+Table1[[#This Row],[Bonus]]</f>
        <v>97864</v>
      </c>
      <c r="O2121" s="2">
        <f>Table1[[#This Row],[Bonus]]/Table1[[#This Row],[Basic Salary]]</f>
        <v>0.18643163688383482</v>
      </c>
      <c r="P2121">
        <f ca="1">DATEDIF(Table1[[#This Row],[Date of Birth]],TODAY(),"Y")</f>
        <v>37</v>
      </c>
      <c r="Q2121">
        <f ca="1">DATEDIF(Table1[[#This Row],[Joining Date]],TODAY(),"Y")</f>
        <v>8</v>
      </c>
      <c r="R2121" t="str">
        <f ca="1">IF(YEAR(Table1[[#This Row],[Joining Date]])=YEAR(TODAY()),"Yes","No")</f>
        <v>No</v>
      </c>
      <c r="S2121" t="str">
        <f ca="1">IF(Table1[[#This Row],[Experience]]&gt;5,"Yes","No")</f>
        <v>Yes</v>
      </c>
      <c r="T2121" t="str">
        <f>TEXT(Table1[[#This Row],[Joining Date]],"mmmm")</f>
        <v>July</v>
      </c>
      <c r="U2121" t="str">
        <f>TEXT(Table1[[#This Row],[Joining Date]],"yyyy")</f>
        <v>2018</v>
      </c>
      <c r="V2121" s="5">
        <f ca="1">TODAY()-Table1[[#This Row],[Joining Date]]</f>
        <v>2946</v>
      </c>
      <c r="W2121" t="str">
        <f>LEFT(Table1[[#This Row],[Employee Name]],FIND(" ",Table1[[#This Row],[Employee Name]])-1)</f>
        <v>Rahul</v>
      </c>
      <c r="X2121" t="str">
        <f>RIGHT(Table1[[#This Row],[Employee Name]],LEN(Table1[[#This Row],[Employee Name]])-FIND(" ",Table1[[#This Row],[Employee Name]]))</f>
        <v>Verma</v>
      </c>
      <c r="Y2121" t="str">
        <f>Table1[[#This Row],[Department]]&amp;"-"&amp;Table1[[#This Row],[Employee ID]]</f>
        <v>Support-E03978</v>
      </c>
      <c r="Z2121" t="str">
        <f>LEFT(Table1[[#This Row],[Department]],3)</f>
        <v>Sup</v>
      </c>
      <c r="AA2121" t="str">
        <f>_xlfn.XLOOKUP(Table1[[#This Row],[Manager ID]],MANAGERS!A:A,MANAGERS!B:B)</f>
        <v>Manager_17</v>
      </c>
      <c r="AB2121" t="str" cm="1">
        <f t="array" ref="AB2121">_xlfn.XLOOKUP(Table1[[#This Row],[Manager ID]],Table2[[#All],[Manager ID]],Table2[[#All],[Department Head]])</f>
        <v>Finance</v>
      </c>
      <c r="AC2121" s="2">
        <f>_xlfn.XLOOKUP(Table1[[#This Row],[City]],L:L,O:O)</f>
        <v>0.23674293405114402</v>
      </c>
      <c r="AD2121" t="str" cm="1">
        <f t="array" ref="AD2121">_xlfn.IFS(Table1[[#This Row],[Performance Score]]&gt;=90,"Excellent",Table1[[#This Row],[Performance Score]]&gt;=75,"Good",Table1[[#This Row],[Performance Score]]&gt;=60,"Average",Table1[[#This Row],[Performance Score]]&lt;=60,"Need Improvement")</f>
        <v>Need Improvement</v>
      </c>
      <c r="AE2121" t="str">
        <f>IF(AND(Table1[[#This Row],[Attendance %]]&gt;=80,(Table1[[#This Row],[Performance Score]]&gt;=80)),"Eligible","Not Eligible")</f>
        <v>Not Eligible</v>
      </c>
      <c r="AF2121" t="str">
        <f>IF(Table1[[#This Row],[Performance Score]]&gt;=80,"High Performer","Low Performer")</f>
        <v>Low Performer</v>
      </c>
      <c r="AG2121" t="str" cm="1">
        <f t="array" aca="1" ref="AG2121" ca="1">_xlfn.IFS(Table1[[#This Row],[Experience]]&lt;=3,"Junior",Table1[[#This Row],[Experience]]&lt;=7,"Mid Level",Table1[[#This Row],[Experience]]&gt;=7,"Senior")</f>
        <v>Senior</v>
      </c>
      <c r="AH2121" t="str">
        <f>IF(Table1[[#This Row],[Attendance %]]&gt;75,"OK","Below 75")</f>
        <v>OK</v>
      </c>
      <c r="AI2121" t="b">
        <f>ISBLANK(Table1[[#This Row],[Employee ID]])</f>
        <v>0</v>
      </c>
      <c r="AJ2121" t="b">
        <f>ISNUMBER(Table1[[#This Row],[Total Salary  ]])</f>
        <v>1</v>
      </c>
      <c r="AK2121" t="str">
        <f>IFERROR(_xlfn.XLOOKUP(Table1[[#This Row],[Manager ID]],MANAGERS!A:A,MANAGERS!B:B),"Not Found")</f>
        <v>Manager_17</v>
      </c>
    </row>
    <row r="2122" spans="1:37" x14ac:dyDescent="0.2">
      <c r="A2122" t="s">
        <v>2037</v>
      </c>
      <c r="B2122" t="s">
        <v>45</v>
      </c>
      <c r="C2122" t="s">
        <v>15</v>
      </c>
      <c r="D2122" t="s">
        <v>40</v>
      </c>
      <c r="E2122" t="s">
        <v>65</v>
      </c>
      <c r="F2122" s="1">
        <v>43063</v>
      </c>
      <c r="G2122" s="1">
        <v>35695</v>
      </c>
      <c r="H2122">
        <v>87852</v>
      </c>
      <c r="I2122">
        <v>9959</v>
      </c>
      <c r="J2122">
        <v>93</v>
      </c>
      <c r="K2122">
        <v>68</v>
      </c>
      <c r="L2122" t="s">
        <v>23</v>
      </c>
      <c r="M2122">
        <v>119</v>
      </c>
      <c r="N2122">
        <f>Table1[[#This Row],[Basic Salary]]+Table1[[#This Row],[Bonus]]</f>
        <v>97811</v>
      </c>
      <c r="O2122" s="2">
        <f>Table1[[#This Row],[Bonus]]/Table1[[#This Row],[Basic Salary]]</f>
        <v>0.11336110731685106</v>
      </c>
      <c r="P2122">
        <f ca="1">DATEDIF(Table1[[#This Row],[Date of Birth]],TODAY(),"Y")</f>
        <v>28</v>
      </c>
      <c r="Q2122">
        <f ca="1">DATEDIF(Table1[[#This Row],[Joining Date]],TODAY(),"Y")</f>
        <v>8</v>
      </c>
      <c r="R2122" t="str">
        <f ca="1">IF(YEAR(Table1[[#This Row],[Joining Date]])=YEAR(TODAY()),"Yes","No")</f>
        <v>No</v>
      </c>
      <c r="S2122" t="str">
        <f ca="1">IF(Table1[[#This Row],[Experience]]&gt;5,"Yes","No")</f>
        <v>Yes</v>
      </c>
      <c r="T2122" t="str">
        <f>TEXT(Table1[[#This Row],[Joining Date]],"mmmm")</f>
        <v>November</v>
      </c>
      <c r="U2122" t="str">
        <f>TEXT(Table1[[#This Row],[Joining Date]],"yyyy")</f>
        <v>2017</v>
      </c>
      <c r="V2122" s="5">
        <f ca="1">TODAY()-Table1[[#This Row],[Joining Date]]</f>
        <v>3176</v>
      </c>
      <c r="W2122" t="str">
        <f>LEFT(Table1[[#This Row],[Employee Name]],FIND(" ",Table1[[#This Row],[Employee Name]])-1)</f>
        <v>Ananya</v>
      </c>
      <c r="X2122" t="str">
        <f>RIGHT(Table1[[#This Row],[Employee Name]],LEN(Table1[[#This Row],[Employee Name]])-FIND(" ",Table1[[#This Row],[Employee Name]]))</f>
        <v>Rao</v>
      </c>
      <c r="Y2122" t="str">
        <f>Table1[[#This Row],[Department]]&amp;"-"&amp;Table1[[#This Row],[Employee ID]]</f>
        <v>IT-E01981</v>
      </c>
      <c r="Z2122" t="str">
        <f>LEFT(Table1[[#This Row],[Department]],3)</f>
        <v>IT</v>
      </c>
      <c r="AA2122" t="str">
        <f>_xlfn.XLOOKUP(Table1[[#This Row],[Manager ID]],MANAGERS!A:A,MANAGERS!B:B)</f>
        <v>Manager_19</v>
      </c>
      <c r="AB2122" t="str" cm="1">
        <f t="array" ref="AB2122">_xlfn.XLOOKUP(Table1[[#This Row],[Manager ID]],Table2[[#All],[Manager ID]],Table2[[#All],[Department Head]])</f>
        <v>Support</v>
      </c>
      <c r="AC2122" s="2">
        <f>_xlfn.XLOOKUP(Table1[[#This Row],[City]],L:L,O:O)</f>
        <v>0.23486488519629886</v>
      </c>
      <c r="AD2122" t="str" cm="1">
        <f t="array" ref="AD2122">_xlfn.IFS(Table1[[#This Row],[Performance Score]]&gt;=90,"Excellent",Table1[[#This Row],[Performance Score]]&gt;=75,"Good",Table1[[#This Row],[Performance Score]]&gt;=60,"Average",Table1[[#This Row],[Performance Score]]&lt;=60,"Need Improvement")</f>
        <v>Average</v>
      </c>
      <c r="AE2122" t="str">
        <f>IF(AND(Table1[[#This Row],[Attendance %]]&gt;=80,(Table1[[#This Row],[Performance Score]]&gt;=80)),"Eligible","Not Eligible")</f>
        <v>Not Eligible</v>
      </c>
      <c r="AF2122" t="str">
        <f>IF(Table1[[#This Row],[Performance Score]]&gt;=80,"High Performer","Low Performer")</f>
        <v>Low Performer</v>
      </c>
      <c r="AG2122" t="str" cm="1">
        <f t="array" aca="1" ref="AG2122" ca="1">_xlfn.IFS(Table1[[#This Row],[Experience]]&lt;=3,"Junior",Table1[[#This Row],[Experience]]&lt;=7,"Mid Level",Table1[[#This Row],[Experience]]&gt;=7,"Senior")</f>
        <v>Senior</v>
      </c>
      <c r="AH2122" t="str">
        <f>IF(Table1[[#This Row],[Attendance %]]&gt;75,"OK","Below 75")</f>
        <v>OK</v>
      </c>
      <c r="AI2122" t="b">
        <f>ISBLANK(Table1[[#This Row],[Employee ID]])</f>
        <v>0</v>
      </c>
      <c r="AJ2122" t="b">
        <f>ISNUMBER(Table1[[#This Row],[Total Salary  ]])</f>
        <v>1</v>
      </c>
      <c r="AK2122" t="str">
        <f>IFERROR(_xlfn.XLOOKUP(Table1[[#This Row],[Manager ID]],MANAGERS!A:A,MANAGERS!B:B),"Not Found")</f>
        <v>Manager_19</v>
      </c>
    </row>
    <row r="2123" spans="1:37" x14ac:dyDescent="0.2">
      <c r="A2123" t="s">
        <v>4162</v>
      </c>
      <c r="B2123" t="s">
        <v>50</v>
      </c>
      <c r="C2123" t="s">
        <v>15</v>
      </c>
      <c r="D2123" t="s">
        <v>33</v>
      </c>
      <c r="E2123" t="s">
        <v>17</v>
      </c>
      <c r="F2123" s="1">
        <v>43209</v>
      </c>
      <c r="G2123" s="1">
        <v>37393</v>
      </c>
      <c r="H2123">
        <v>77805</v>
      </c>
      <c r="I2123">
        <v>20004</v>
      </c>
      <c r="J2123">
        <v>99</v>
      </c>
      <c r="K2123">
        <v>41</v>
      </c>
      <c r="L2123" t="s">
        <v>53</v>
      </c>
      <c r="M2123">
        <v>115</v>
      </c>
      <c r="N2123">
        <f>Table1[[#This Row],[Basic Salary]]+Table1[[#This Row],[Bonus]]</f>
        <v>97809</v>
      </c>
      <c r="O2123" s="2">
        <f>Table1[[#This Row],[Bonus]]/Table1[[#This Row],[Basic Salary]]</f>
        <v>0.25710429920956235</v>
      </c>
      <c r="P2123">
        <f ca="1">DATEDIF(Table1[[#This Row],[Date of Birth]],TODAY(),"Y")</f>
        <v>24</v>
      </c>
      <c r="Q2123">
        <f ca="1">DATEDIF(Table1[[#This Row],[Joining Date]],TODAY(),"Y")</f>
        <v>8</v>
      </c>
      <c r="R2123" t="str">
        <f ca="1">IF(YEAR(Table1[[#This Row],[Joining Date]])=YEAR(TODAY()),"Yes","No")</f>
        <v>No</v>
      </c>
      <c r="S2123" t="str">
        <f ca="1">IF(Table1[[#This Row],[Experience]]&gt;5,"Yes","No")</f>
        <v>Yes</v>
      </c>
      <c r="T2123" t="str">
        <f>TEXT(Table1[[#This Row],[Joining Date]],"mmmm")</f>
        <v>April</v>
      </c>
      <c r="U2123" t="str">
        <f>TEXT(Table1[[#This Row],[Joining Date]],"yyyy")</f>
        <v>2018</v>
      </c>
      <c r="V2123" s="5">
        <f ca="1">TODAY()-Table1[[#This Row],[Joining Date]]</f>
        <v>3030</v>
      </c>
      <c r="W2123" t="str">
        <f>LEFT(Table1[[#This Row],[Employee Name]],FIND(" ",Table1[[#This Row],[Employee Name]])-1)</f>
        <v>Ravi</v>
      </c>
      <c r="X2123" t="str">
        <f>RIGHT(Table1[[#This Row],[Employee Name]],LEN(Table1[[#This Row],[Employee Name]])-FIND(" ",Table1[[#This Row],[Employee Name]]))</f>
        <v>Teja</v>
      </c>
      <c r="Y2123" t="str">
        <f>Table1[[#This Row],[Department]]&amp;"-"&amp;Table1[[#This Row],[Employee ID]]</f>
        <v>Marketing-E04106</v>
      </c>
      <c r="Z2123" t="str">
        <f>LEFT(Table1[[#This Row],[Department]],3)</f>
        <v>Mar</v>
      </c>
      <c r="AA2123" t="str">
        <f>_xlfn.XLOOKUP(Table1[[#This Row],[Manager ID]],MANAGERS!A:A,MANAGERS!B:B)</f>
        <v>Manager_15</v>
      </c>
      <c r="AB2123" t="str" cm="1">
        <f t="array" ref="AB2123">_xlfn.XLOOKUP(Table1[[#This Row],[Manager ID]],Table2[[#All],[Manager ID]],Table2[[#All],[Department Head]])</f>
        <v>Support</v>
      </c>
      <c r="AC2123" s="2">
        <f>_xlfn.XLOOKUP(Table1[[#This Row],[City]],L:L,O:O)</f>
        <v>0.23685887225230964</v>
      </c>
      <c r="AD2123" t="str" cm="1">
        <f t="array" ref="AD2123">_xlfn.IFS(Table1[[#This Row],[Performance Score]]&gt;=90,"Excellent",Table1[[#This Row],[Performance Score]]&gt;=75,"Good",Table1[[#This Row],[Performance Score]]&gt;=60,"Average",Table1[[#This Row],[Performance Score]]&lt;=60,"Need Improvement")</f>
        <v>Need Improvement</v>
      </c>
      <c r="AE2123" t="str">
        <f>IF(AND(Table1[[#This Row],[Attendance %]]&gt;=80,(Table1[[#This Row],[Performance Score]]&gt;=80)),"Eligible","Not Eligible")</f>
        <v>Not Eligible</v>
      </c>
      <c r="AF2123" t="str">
        <f>IF(Table1[[#This Row],[Performance Score]]&gt;=80,"High Performer","Low Performer")</f>
        <v>Low Performer</v>
      </c>
      <c r="AG2123" t="str" cm="1">
        <f t="array" aca="1" ref="AG2123" ca="1">_xlfn.IFS(Table1[[#This Row],[Experience]]&lt;=3,"Junior",Table1[[#This Row],[Experience]]&lt;=7,"Mid Level",Table1[[#This Row],[Experience]]&gt;=7,"Senior")</f>
        <v>Senior</v>
      </c>
      <c r="AH2123" t="str">
        <f>IF(Table1[[#This Row],[Attendance %]]&gt;75,"OK","Below 75")</f>
        <v>OK</v>
      </c>
      <c r="AI2123" t="b">
        <f>ISBLANK(Table1[[#This Row],[Employee ID]])</f>
        <v>0</v>
      </c>
      <c r="AJ2123" t="b">
        <f>ISNUMBER(Table1[[#This Row],[Total Salary  ]])</f>
        <v>1</v>
      </c>
      <c r="AK2123" t="str">
        <f>IFERROR(_xlfn.XLOOKUP(Table1[[#This Row],[Manager ID]],MANAGERS!A:A,MANAGERS!B:B),"Not Found")</f>
        <v>Manager_15</v>
      </c>
    </row>
    <row r="2124" spans="1:37" x14ac:dyDescent="0.2">
      <c r="A2124" t="s">
        <v>1604</v>
      </c>
      <c r="B2124" t="s">
        <v>93</v>
      </c>
      <c r="C2124" t="s">
        <v>15</v>
      </c>
      <c r="D2124" t="s">
        <v>33</v>
      </c>
      <c r="E2124" t="s">
        <v>30</v>
      </c>
      <c r="F2124" s="1">
        <v>43082</v>
      </c>
      <c r="G2124" s="1">
        <v>36576</v>
      </c>
      <c r="H2124">
        <v>81747</v>
      </c>
      <c r="I2124">
        <v>16059</v>
      </c>
      <c r="J2124">
        <v>62</v>
      </c>
      <c r="K2124">
        <v>57</v>
      </c>
      <c r="L2124" t="s">
        <v>18</v>
      </c>
      <c r="M2124">
        <v>115</v>
      </c>
      <c r="N2124">
        <f>Table1[[#This Row],[Basic Salary]]+Table1[[#This Row],[Bonus]]</f>
        <v>97806</v>
      </c>
      <c r="O2124" s="2">
        <f>Table1[[#This Row],[Bonus]]/Table1[[#This Row],[Basic Salary]]</f>
        <v>0.196447576057837</v>
      </c>
      <c r="P2124">
        <f ca="1">DATEDIF(Table1[[#This Row],[Date of Birth]],TODAY(),"Y")</f>
        <v>26</v>
      </c>
      <c r="Q2124">
        <f ca="1">DATEDIF(Table1[[#This Row],[Joining Date]],TODAY(),"Y")</f>
        <v>8</v>
      </c>
      <c r="R2124" t="str">
        <f ca="1">IF(YEAR(Table1[[#This Row],[Joining Date]])=YEAR(TODAY()),"Yes","No")</f>
        <v>No</v>
      </c>
      <c r="S2124" t="str">
        <f ca="1">IF(Table1[[#This Row],[Experience]]&gt;5,"Yes","No")</f>
        <v>Yes</v>
      </c>
      <c r="T2124" t="str">
        <f>TEXT(Table1[[#This Row],[Joining Date]],"mmmm")</f>
        <v>December</v>
      </c>
      <c r="U2124" t="str">
        <f>TEXT(Table1[[#This Row],[Joining Date]],"yyyy")</f>
        <v>2017</v>
      </c>
      <c r="V2124" s="5">
        <f ca="1">TODAY()-Table1[[#This Row],[Joining Date]]</f>
        <v>3157</v>
      </c>
      <c r="W2124" t="str">
        <f>LEFT(Table1[[#This Row],[Employee Name]],FIND(" ",Table1[[#This Row],[Employee Name]])-1)</f>
        <v>Priya</v>
      </c>
      <c r="X2124" t="str">
        <f>RIGHT(Table1[[#This Row],[Employee Name]],LEN(Table1[[#This Row],[Employee Name]])-FIND(" ",Table1[[#This Row],[Employee Name]]))</f>
        <v>Reddy</v>
      </c>
      <c r="Y2124" t="str">
        <f>Table1[[#This Row],[Department]]&amp;"-"&amp;Table1[[#This Row],[Employee ID]]</f>
        <v>Marketing-E01548</v>
      </c>
      <c r="Z2124" t="str">
        <f>LEFT(Table1[[#This Row],[Department]],3)</f>
        <v>Mar</v>
      </c>
      <c r="AA2124" t="str">
        <f>_xlfn.XLOOKUP(Table1[[#This Row],[Manager ID]],MANAGERS!A:A,MANAGERS!B:B)</f>
        <v>Manager_15</v>
      </c>
      <c r="AB2124" t="str" cm="1">
        <f t="array" ref="AB2124">_xlfn.XLOOKUP(Table1[[#This Row],[Manager ID]],Table2[[#All],[Manager ID]],Table2[[#All],[Department Head]])</f>
        <v>Support</v>
      </c>
      <c r="AC2124" s="2">
        <f>_xlfn.XLOOKUP(Table1[[#This Row],[City]],L:L,O:O)</f>
        <v>0.21356479274849693</v>
      </c>
      <c r="AD2124" t="str" cm="1">
        <f t="array" ref="AD2124">_xlfn.IFS(Table1[[#This Row],[Performance Score]]&gt;=90,"Excellent",Table1[[#This Row],[Performance Score]]&gt;=75,"Good",Table1[[#This Row],[Performance Score]]&gt;=60,"Average",Table1[[#This Row],[Performance Score]]&lt;=60,"Need Improvement")</f>
        <v>Need Improvement</v>
      </c>
      <c r="AE2124" t="str">
        <f>IF(AND(Table1[[#This Row],[Attendance %]]&gt;=80,(Table1[[#This Row],[Performance Score]]&gt;=80)),"Eligible","Not Eligible")</f>
        <v>Not Eligible</v>
      </c>
      <c r="AF2124" t="str">
        <f>IF(Table1[[#This Row],[Performance Score]]&gt;=80,"High Performer","Low Performer")</f>
        <v>Low Performer</v>
      </c>
      <c r="AG2124" t="str" cm="1">
        <f t="array" aca="1" ref="AG2124" ca="1">_xlfn.IFS(Table1[[#This Row],[Experience]]&lt;=3,"Junior",Table1[[#This Row],[Experience]]&lt;=7,"Mid Level",Table1[[#This Row],[Experience]]&gt;=7,"Senior")</f>
        <v>Senior</v>
      </c>
      <c r="AH2124" t="str">
        <f>IF(Table1[[#This Row],[Attendance %]]&gt;75,"OK","Below 75")</f>
        <v>Below 75</v>
      </c>
      <c r="AI2124" t="b">
        <f>ISBLANK(Table1[[#This Row],[Employee ID]])</f>
        <v>0</v>
      </c>
      <c r="AJ2124" t="b">
        <f>ISNUMBER(Table1[[#This Row],[Total Salary  ]])</f>
        <v>1</v>
      </c>
      <c r="AK2124" t="str">
        <f>IFERROR(_xlfn.XLOOKUP(Table1[[#This Row],[Manager ID]],MANAGERS!A:A,MANAGERS!B:B),"Not Found")</f>
        <v>Manager_15</v>
      </c>
    </row>
    <row r="2125" spans="1:37" x14ac:dyDescent="0.2">
      <c r="A2125" t="s">
        <v>2327</v>
      </c>
      <c r="B2125" t="s">
        <v>39</v>
      </c>
      <c r="C2125" t="s">
        <v>21</v>
      </c>
      <c r="D2125" t="s">
        <v>16</v>
      </c>
      <c r="E2125" t="s">
        <v>51</v>
      </c>
      <c r="F2125" s="1">
        <v>45644</v>
      </c>
      <c r="G2125" s="1">
        <v>38993</v>
      </c>
      <c r="H2125">
        <v>71647</v>
      </c>
      <c r="I2125">
        <v>26136</v>
      </c>
      <c r="J2125">
        <v>73</v>
      </c>
      <c r="K2125">
        <v>41</v>
      </c>
      <c r="L2125" t="s">
        <v>31</v>
      </c>
      <c r="M2125">
        <v>113</v>
      </c>
      <c r="N2125">
        <f>Table1[[#This Row],[Basic Salary]]+Table1[[#This Row],[Bonus]]</f>
        <v>97783</v>
      </c>
      <c r="O2125" s="2">
        <f>Table1[[#This Row],[Bonus]]/Table1[[#This Row],[Basic Salary]]</f>
        <v>0.36478847683782989</v>
      </c>
      <c r="P2125">
        <f ca="1">DATEDIF(Table1[[#This Row],[Date of Birth]],TODAY(),"Y")</f>
        <v>19</v>
      </c>
      <c r="Q2125">
        <f ca="1">DATEDIF(Table1[[#This Row],[Joining Date]],TODAY(),"Y")</f>
        <v>1</v>
      </c>
      <c r="R2125" t="str">
        <f ca="1">IF(YEAR(Table1[[#This Row],[Joining Date]])=YEAR(TODAY()),"Yes","No")</f>
        <v>No</v>
      </c>
      <c r="S2125" t="str">
        <f ca="1">IF(Table1[[#This Row],[Experience]]&gt;5,"Yes","No")</f>
        <v>No</v>
      </c>
      <c r="T2125" t="str">
        <f>TEXT(Table1[[#This Row],[Joining Date]],"mmmm")</f>
        <v>December</v>
      </c>
      <c r="U2125" t="str">
        <f>TEXT(Table1[[#This Row],[Joining Date]],"yyyy")</f>
        <v>2024</v>
      </c>
      <c r="V2125" s="5">
        <f ca="1">TODAY()-Table1[[#This Row],[Joining Date]]</f>
        <v>595</v>
      </c>
      <c r="W2125" t="str">
        <f>LEFT(Table1[[#This Row],[Employee Name]],FIND(" ",Table1[[#This Row],[Employee Name]])-1)</f>
        <v>Karan</v>
      </c>
      <c r="X2125" t="str">
        <f>RIGHT(Table1[[#This Row],[Employee Name]],LEN(Table1[[#This Row],[Employee Name]])-FIND(" ",Table1[[#This Row],[Employee Name]]))</f>
        <v>Malhotra</v>
      </c>
      <c r="Y2125" t="str">
        <f>Table1[[#This Row],[Department]]&amp;"-"&amp;Table1[[#This Row],[Employee ID]]</f>
        <v>HR-E02271</v>
      </c>
      <c r="Z2125" t="str">
        <f>LEFT(Table1[[#This Row],[Department]],3)</f>
        <v>HR</v>
      </c>
      <c r="AA2125" t="str">
        <f>_xlfn.XLOOKUP(Table1[[#This Row],[Manager ID]],MANAGERS!A:A,MANAGERS!B:B)</f>
        <v>Manager_13</v>
      </c>
      <c r="AB2125" t="str" cm="1">
        <f t="array" ref="AB2125">_xlfn.XLOOKUP(Table1[[#This Row],[Manager ID]],Table2[[#All],[Manager ID]],Table2[[#All],[Department Head]])</f>
        <v>HR</v>
      </c>
      <c r="AC2125" s="2">
        <f>_xlfn.XLOOKUP(Table1[[#This Row],[City]],L:L,O:O)</f>
        <v>0.241864189087755</v>
      </c>
      <c r="AD2125" t="str" cm="1">
        <f t="array" ref="AD2125">_xlfn.IFS(Table1[[#This Row],[Performance Score]]&gt;=90,"Excellent",Table1[[#This Row],[Performance Score]]&gt;=75,"Good",Table1[[#This Row],[Performance Score]]&gt;=60,"Average",Table1[[#This Row],[Performance Score]]&lt;=60,"Need Improvement")</f>
        <v>Need Improvement</v>
      </c>
      <c r="AE2125" t="str">
        <f>IF(AND(Table1[[#This Row],[Attendance %]]&gt;=80,(Table1[[#This Row],[Performance Score]]&gt;=80)),"Eligible","Not Eligible")</f>
        <v>Not Eligible</v>
      </c>
      <c r="AF2125" t="str">
        <f>IF(Table1[[#This Row],[Performance Score]]&gt;=80,"High Performer","Low Performer")</f>
        <v>Low Performer</v>
      </c>
      <c r="AG2125" t="str" cm="1">
        <f t="array" aca="1" ref="AG2125" ca="1">_xlfn.IFS(Table1[[#This Row],[Experience]]&lt;=3,"Junior",Table1[[#This Row],[Experience]]&lt;=7,"Mid Level",Table1[[#This Row],[Experience]]&gt;=7,"Senior")</f>
        <v>Junior</v>
      </c>
      <c r="AH2125" t="str">
        <f>IF(Table1[[#This Row],[Attendance %]]&gt;75,"OK","Below 75")</f>
        <v>Below 75</v>
      </c>
      <c r="AI2125" t="b">
        <f>ISBLANK(Table1[[#This Row],[Employee ID]])</f>
        <v>0</v>
      </c>
      <c r="AJ2125" t="b">
        <f>ISNUMBER(Table1[[#This Row],[Total Salary  ]])</f>
        <v>1</v>
      </c>
      <c r="AK2125" t="str">
        <f>IFERROR(_xlfn.XLOOKUP(Table1[[#This Row],[Manager ID]],MANAGERS!A:A,MANAGERS!B:B),"Not Found")</f>
        <v>Manager_13</v>
      </c>
    </row>
    <row r="2126" spans="1:37" x14ac:dyDescent="0.2">
      <c r="A2126" t="s">
        <v>3900</v>
      </c>
      <c r="B2126" t="s">
        <v>129</v>
      </c>
      <c r="C2126" t="s">
        <v>21</v>
      </c>
      <c r="D2126" t="s">
        <v>40</v>
      </c>
      <c r="E2126" t="s">
        <v>22</v>
      </c>
      <c r="F2126" s="1">
        <v>42460</v>
      </c>
      <c r="G2126" s="1">
        <v>32234</v>
      </c>
      <c r="H2126">
        <v>69696</v>
      </c>
      <c r="I2126">
        <v>28060</v>
      </c>
      <c r="J2126">
        <v>99</v>
      </c>
      <c r="K2126">
        <v>50</v>
      </c>
      <c r="L2126" t="s">
        <v>23</v>
      </c>
      <c r="M2126">
        <v>108</v>
      </c>
      <c r="N2126">
        <f>Table1[[#This Row],[Basic Salary]]+Table1[[#This Row],[Bonus]]</f>
        <v>97756</v>
      </c>
      <c r="O2126" s="2">
        <f>Table1[[#This Row],[Bonus]]/Table1[[#This Row],[Basic Salary]]</f>
        <v>0.40260560146923785</v>
      </c>
      <c r="P2126">
        <f ca="1">DATEDIF(Table1[[#This Row],[Date of Birth]],TODAY(),"Y")</f>
        <v>38</v>
      </c>
      <c r="Q2126">
        <f ca="1">DATEDIF(Table1[[#This Row],[Joining Date]],TODAY(),"Y")</f>
        <v>10</v>
      </c>
      <c r="R2126" t="str">
        <f ca="1">IF(YEAR(Table1[[#This Row],[Joining Date]])=YEAR(TODAY()),"Yes","No")</f>
        <v>No</v>
      </c>
      <c r="S2126" t="str">
        <f ca="1">IF(Table1[[#This Row],[Experience]]&gt;5,"Yes","No")</f>
        <v>Yes</v>
      </c>
      <c r="T2126" t="str">
        <f>TEXT(Table1[[#This Row],[Joining Date]],"mmmm")</f>
        <v>March</v>
      </c>
      <c r="U2126" t="str">
        <f>TEXT(Table1[[#This Row],[Joining Date]],"yyyy")</f>
        <v>2016</v>
      </c>
      <c r="V2126" s="5">
        <f ca="1">TODAY()-Table1[[#This Row],[Joining Date]]</f>
        <v>3779</v>
      </c>
      <c r="W2126" t="str">
        <f>LEFT(Table1[[#This Row],[Employee Name]],FIND(" ",Table1[[#This Row],[Employee Name]])-1)</f>
        <v>Aarav</v>
      </c>
      <c r="X2126" t="str">
        <f>RIGHT(Table1[[#This Row],[Employee Name]],LEN(Table1[[#This Row],[Employee Name]])-FIND(" ",Table1[[#This Row],[Employee Name]]))</f>
        <v>Sharma</v>
      </c>
      <c r="Y2126" t="str">
        <f>Table1[[#This Row],[Department]]&amp;"-"&amp;Table1[[#This Row],[Employee ID]]</f>
        <v>IT-E03844</v>
      </c>
      <c r="Z2126" t="str">
        <f>LEFT(Table1[[#This Row],[Department]],3)</f>
        <v>IT</v>
      </c>
      <c r="AA2126" t="str">
        <f>_xlfn.XLOOKUP(Table1[[#This Row],[Manager ID]],MANAGERS!A:A,MANAGERS!B:B)</f>
        <v>Manager_8</v>
      </c>
      <c r="AB2126" t="str" cm="1">
        <f t="array" ref="AB2126">_xlfn.XLOOKUP(Table1[[#This Row],[Manager ID]],Table2[[#All],[Manager ID]],Table2[[#All],[Department Head]])</f>
        <v>Sales</v>
      </c>
      <c r="AC2126" s="2">
        <f>_xlfn.XLOOKUP(Table1[[#This Row],[City]],L:L,O:O)</f>
        <v>0.23486488519629886</v>
      </c>
      <c r="AD2126" t="str" cm="1">
        <f t="array" ref="AD2126">_xlfn.IFS(Table1[[#This Row],[Performance Score]]&gt;=90,"Excellent",Table1[[#This Row],[Performance Score]]&gt;=75,"Good",Table1[[#This Row],[Performance Score]]&gt;=60,"Average",Table1[[#This Row],[Performance Score]]&lt;=60,"Need Improvement")</f>
        <v>Need Improvement</v>
      </c>
      <c r="AE2126" t="str">
        <f>IF(AND(Table1[[#This Row],[Attendance %]]&gt;=80,(Table1[[#This Row],[Performance Score]]&gt;=80)),"Eligible","Not Eligible")</f>
        <v>Not Eligible</v>
      </c>
      <c r="AF2126" t="str">
        <f>IF(Table1[[#This Row],[Performance Score]]&gt;=80,"High Performer","Low Performer")</f>
        <v>Low Performer</v>
      </c>
      <c r="AG2126" t="str" cm="1">
        <f t="array" aca="1" ref="AG2126" ca="1">_xlfn.IFS(Table1[[#This Row],[Experience]]&lt;=3,"Junior",Table1[[#This Row],[Experience]]&lt;=7,"Mid Level",Table1[[#This Row],[Experience]]&gt;=7,"Senior")</f>
        <v>Senior</v>
      </c>
      <c r="AH2126" t="str">
        <f>IF(Table1[[#This Row],[Attendance %]]&gt;75,"OK","Below 75")</f>
        <v>OK</v>
      </c>
      <c r="AI2126" t="b">
        <f>ISBLANK(Table1[[#This Row],[Employee ID]])</f>
        <v>0</v>
      </c>
      <c r="AJ2126" t="b">
        <f>ISNUMBER(Table1[[#This Row],[Total Salary  ]])</f>
        <v>1</v>
      </c>
      <c r="AK2126" t="str">
        <f>IFERROR(_xlfn.XLOOKUP(Table1[[#This Row],[Manager ID]],MANAGERS!A:A,MANAGERS!B:B),"Not Found")</f>
        <v>Manager_8</v>
      </c>
    </row>
    <row r="2127" spans="1:37" x14ac:dyDescent="0.2">
      <c r="A2127" t="s">
        <v>2422</v>
      </c>
      <c r="B2127" t="s">
        <v>129</v>
      </c>
      <c r="C2127" t="s">
        <v>21</v>
      </c>
      <c r="D2127" t="s">
        <v>25</v>
      </c>
      <c r="E2127" t="s">
        <v>30</v>
      </c>
      <c r="F2127" s="1">
        <v>45051</v>
      </c>
      <c r="G2127" s="1">
        <v>40924</v>
      </c>
      <c r="H2127">
        <v>77862</v>
      </c>
      <c r="I2127">
        <v>19858</v>
      </c>
      <c r="J2127">
        <v>75</v>
      </c>
      <c r="K2127">
        <v>77</v>
      </c>
      <c r="L2127" t="s">
        <v>53</v>
      </c>
      <c r="M2127">
        <v>120</v>
      </c>
      <c r="N2127">
        <f>Table1[[#This Row],[Basic Salary]]+Table1[[#This Row],[Bonus]]</f>
        <v>97720</v>
      </c>
      <c r="O2127" s="2">
        <f>Table1[[#This Row],[Bonus]]/Table1[[#This Row],[Basic Salary]]</f>
        <v>0.25504096992114256</v>
      </c>
      <c r="P2127">
        <f ca="1">DATEDIF(Table1[[#This Row],[Date of Birth]],TODAY(),"Y")</f>
        <v>14</v>
      </c>
      <c r="Q2127">
        <f ca="1">DATEDIF(Table1[[#This Row],[Joining Date]],TODAY(),"Y")</f>
        <v>3</v>
      </c>
      <c r="R2127" t="str">
        <f ca="1">IF(YEAR(Table1[[#This Row],[Joining Date]])=YEAR(TODAY()),"Yes","No")</f>
        <v>No</v>
      </c>
      <c r="S2127" t="str">
        <f ca="1">IF(Table1[[#This Row],[Experience]]&gt;5,"Yes","No")</f>
        <v>No</v>
      </c>
      <c r="T2127" t="str">
        <f>TEXT(Table1[[#This Row],[Joining Date]],"mmmm")</f>
        <v>May</v>
      </c>
      <c r="U2127" t="str">
        <f>TEXT(Table1[[#This Row],[Joining Date]],"yyyy")</f>
        <v>2023</v>
      </c>
      <c r="V2127" s="5">
        <f ca="1">TODAY()-Table1[[#This Row],[Joining Date]]</f>
        <v>1188</v>
      </c>
      <c r="W2127" t="str">
        <f>LEFT(Table1[[#This Row],[Employee Name]],FIND(" ",Table1[[#This Row],[Employee Name]])-1)</f>
        <v>Aarav</v>
      </c>
      <c r="X2127" t="str">
        <f>RIGHT(Table1[[#This Row],[Employee Name]],LEN(Table1[[#This Row],[Employee Name]])-FIND(" ",Table1[[#This Row],[Employee Name]]))</f>
        <v>Sharma</v>
      </c>
      <c r="Y2127" t="str">
        <f>Table1[[#This Row],[Department]]&amp;"-"&amp;Table1[[#This Row],[Employee ID]]</f>
        <v>Finance-E02366</v>
      </c>
      <c r="Z2127" t="str">
        <f>LEFT(Table1[[#This Row],[Department]],3)</f>
        <v>Fin</v>
      </c>
      <c r="AA2127" t="str">
        <f>_xlfn.XLOOKUP(Table1[[#This Row],[Manager ID]],MANAGERS!A:A,MANAGERS!B:B)</f>
        <v>Manager_20</v>
      </c>
      <c r="AB2127" t="str" cm="1">
        <f t="array" ref="AB2127">_xlfn.XLOOKUP(Table1[[#This Row],[Manager ID]],Table2[[#All],[Manager ID]],Table2[[#All],[Department Head]])</f>
        <v>Operations</v>
      </c>
      <c r="AC2127" s="2">
        <f>_xlfn.XLOOKUP(Table1[[#This Row],[City]],L:L,O:O)</f>
        <v>0.23685887225230964</v>
      </c>
      <c r="AD2127" t="str" cm="1">
        <f t="array" ref="AD2127">_xlfn.IFS(Table1[[#This Row],[Performance Score]]&gt;=90,"Excellent",Table1[[#This Row],[Performance Score]]&gt;=75,"Good",Table1[[#This Row],[Performance Score]]&gt;=60,"Average",Table1[[#This Row],[Performance Score]]&lt;=60,"Need Improvement")</f>
        <v>Good</v>
      </c>
      <c r="AE2127" t="str">
        <f>IF(AND(Table1[[#This Row],[Attendance %]]&gt;=80,(Table1[[#This Row],[Performance Score]]&gt;=80)),"Eligible","Not Eligible")</f>
        <v>Not Eligible</v>
      </c>
      <c r="AF2127" t="str">
        <f>IF(Table1[[#This Row],[Performance Score]]&gt;=80,"High Performer","Low Performer")</f>
        <v>Low Performer</v>
      </c>
      <c r="AG2127" t="str" cm="1">
        <f t="array" aca="1" ref="AG2127" ca="1">_xlfn.IFS(Table1[[#This Row],[Experience]]&lt;=3,"Junior",Table1[[#This Row],[Experience]]&lt;=7,"Mid Level",Table1[[#This Row],[Experience]]&gt;=7,"Senior")</f>
        <v>Junior</v>
      </c>
      <c r="AH2127" t="str">
        <f>IF(Table1[[#This Row],[Attendance %]]&gt;75,"OK","Below 75")</f>
        <v>Below 75</v>
      </c>
      <c r="AI2127" t="b">
        <f>ISBLANK(Table1[[#This Row],[Employee ID]])</f>
        <v>0</v>
      </c>
      <c r="AJ2127" t="b">
        <f>ISNUMBER(Table1[[#This Row],[Total Salary  ]])</f>
        <v>1</v>
      </c>
      <c r="AK2127" t="str">
        <f>IFERROR(_xlfn.XLOOKUP(Table1[[#This Row],[Manager ID]],MANAGERS!A:A,MANAGERS!B:B),"Not Found")</f>
        <v>Manager_20</v>
      </c>
    </row>
    <row r="2128" spans="1:37" x14ac:dyDescent="0.2">
      <c r="A2128" t="s">
        <v>1160</v>
      </c>
      <c r="B2128" t="s">
        <v>57</v>
      </c>
      <c r="C2128" t="s">
        <v>21</v>
      </c>
      <c r="D2128" t="s">
        <v>40</v>
      </c>
      <c r="E2128" t="s">
        <v>65</v>
      </c>
      <c r="F2128" s="1">
        <v>43393</v>
      </c>
      <c r="G2128" s="1">
        <v>33986</v>
      </c>
      <c r="H2128">
        <v>72227</v>
      </c>
      <c r="I2128">
        <v>25429</v>
      </c>
      <c r="J2128">
        <v>87</v>
      </c>
      <c r="K2128">
        <v>42</v>
      </c>
      <c r="L2128" t="s">
        <v>18</v>
      </c>
      <c r="M2128">
        <v>113</v>
      </c>
      <c r="N2128">
        <f>Table1[[#This Row],[Basic Salary]]+Table1[[#This Row],[Bonus]]</f>
        <v>97656</v>
      </c>
      <c r="O2128" s="2">
        <f>Table1[[#This Row],[Bonus]]/Table1[[#This Row],[Basic Salary]]</f>
        <v>0.35207055533249337</v>
      </c>
      <c r="P2128">
        <f ca="1">DATEDIF(Table1[[#This Row],[Date of Birth]],TODAY(),"Y")</f>
        <v>33</v>
      </c>
      <c r="Q2128">
        <f ca="1">DATEDIF(Table1[[#This Row],[Joining Date]],TODAY(),"Y")</f>
        <v>7</v>
      </c>
      <c r="R2128" t="str">
        <f ca="1">IF(YEAR(Table1[[#This Row],[Joining Date]])=YEAR(TODAY()),"Yes","No")</f>
        <v>No</v>
      </c>
      <c r="S2128" t="str">
        <f ca="1">IF(Table1[[#This Row],[Experience]]&gt;5,"Yes","No")</f>
        <v>Yes</v>
      </c>
      <c r="T2128" t="str">
        <f>TEXT(Table1[[#This Row],[Joining Date]],"mmmm")</f>
        <v>October</v>
      </c>
      <c r="U2128" t="str">
        <f>TEXT(Table1[[#This Row],[Joining Date]],"yyyy")</f>
        <v>2018</v>
      </c>
      <c r="V2128" s="5">
        <f ca="1">TODAY()-Table1[[#This Row],[Joining Date]]</f>
        <v>2846</v>
      </c>
      <c r="W2128" t="str">
        <f>LEFT(Table1[[#This Row],[Employee Name]],FIND(" ",Table1[[#This Row],[Employee Name]])-1)</f>
        <v>Swathi</v>
      </c>
      <c r="X2128" t="str">
        <f>RIGHT(Table1[[#This Row],[Employee Name]],LEN(Table1[[#This Row],[Employee Name]])-FIND(" ",Table1[[#This Row],[Employee Name]]))</f>
        <v>Ramesh</v>
      </c>
      <c r="Y2128" t="str">
        <f>Table1[[#This Row],[Department]]&amp;"-"&amp;Table1[[#This Row],[Employee ID]]</f>
        <v>IT-E01104</v>
      </c>
      <c r="Z2128" t="str">
        <f>LEFT(Table1[[#This Row],[Department]],3)</f>
        <v>IT</v>
      </c>
      <c r="AA2128" t="str">
        <f>_xlfn.XLOOKUP(Table1[[#This Row],[Manager ID]],MANAGERS!A:A,MANAGERS!B:B)</f>
        <v>Manager_13</v>
      </c>
      <c r="AB2128" t="str" cm="1">
        <f t="array" ref="AB2128">_xlfn.XLOOKUP(Table1[[#This Row],[Manager ID]],Table2[[#All],[Manager ID]],Table2[[#All],[Department Head]])</f>
        <v>HR</v>
      </c>
      <c r="AC2128" s="2">
        <f>_xlfn.XLOOKUP(Table1[[#This Row],[City]],L:L,O:O)</f>
        <v>0.21356479274849693</v>
      </c>
      <c r="AD2128" t="str" cm="1">
        <f t="array" ref="AD2128">_xlfn.IFS(Table1[[#This Row],[Performance Score]]&gt;=90,"Excellent",Table1[[#This Row],[Performance Score]]&gt;=75,"Good",Table1[[#This Row],[Performance Score]]&gt;=60,"Average",Table1[[#This Row],[Performance Score]]&lt;=60,"Need Improvement")</f>
        <v>Need Improvement</v>
      </c>
      <c r="AE2128" t="str">
        <f>IF(AND(Table1[[#This Row],[Attendance %]]&gt;=80,(Table1[[#This Row],[Performance Score]]&gt;=80)),"Eligible","Not Eligible")</f>
        <v>Not Eligible</v>
      </c>
      <c r="AF2128" t="str">
        <f>IF(Table1[[#This Row],[Performance Score]]&gt;=80,"High Performer","Low Performer")</f>
        <v>Low Performer</v>
      </c>
      <c r="AG2128" t="str" cm="1">
        <f t="array" aca="1" ref="AG2128" ca="1">_xlfn.IFS(Table1[[#This Row],[Experience]]&lt;=3,"Junior",Table1[[#This Row],[Experience]]&lt;=7,"Mid Level",Table1[[#This Row],[Experience]]&gt;=7,"Senior")</f>
        <v>Mid Level</v>
      </c>
      <c r="AH2128" t="str">
        <f>IF(Table1[[#This Row],[Attendance %]]&gt;75,"OK","Below 75")</f>
        <v>OK</v>
      </c>
      <c r="AI2128" t="b">
        <f>ISBLANK(Table1[[#This Row],[Employee ID]])</f>
        <v>0</v>
      </c>
      <c r="AJ2128" t="b">
        <f>ISNUMBER(Table1[[#This Row],[Total Salary  ]])</f>
        <v>1</v>
      </c>
      <c r="AK2128" t="str">
        <f>IFERROR(_xlfn.XLOOKUP(Table1[[#This Row],[Manager ID]],MANAGERS!A:A,MANAGERS!B:B),"Not Found")</f>
        <v>Manager_13</v>
      </c>
    </row>
    <row r="2129" spans="1:37" x14ac:dyDescent="0.2">
      <c r="A2129" t="s">
        <v>902</v>
      </c>
      <c r="B2129" t="s">
        <v>87</v>
      </c>
      <c r="C2129" t="s">
        <v>21</v>
      </c>
      <c r="D2129" t="s">
        <v>46</v>
      </c>
      <c r="E2129" t="s">
        <v>65</v>
      </c>
      <c r="F2129" s="1">
        <v>42570</v>
      </c>
      <c r="G2129" s="1">
        <v>36246</v>
      </c>
      <c r="H2129">
        <v>79186</v>
      </c>
      <c r="I2129">
        <v>18412</v>
      </c>
      <c r="J2129">
        <v>89</v>
      </c>
      <c r="K2129">
        <v>100</v>
      </c>
      <c r="L2129" t="s">
        <v>34</v>
      </c>
      <c r="M2129">
        <v>117</v>
      </c>
      <c r="N2129">
        <f>Table1[[#This Row],[Basic Salary]]+Table1[[#This Row],[Bonus]]</f>
        <v>97598</v>
      </c>
      <c r="O2129" s="2">
        <f>Table1[[#This Row],[Bonus]]/Table1[[#This Row],[Basic Salary]]</f>
        <v>0.23251584876114464</v>
      </c>
      <c r="P2129">
        <f ca="1">DATEDIF(Table1[[#This Row],[Date of Birth]],TODAY(),"Y")</f>
        <v>27</v>
      </c>
      <c r="Q2129">
        <f ca="1">DATEDIF(Table1[[#This Row],[Joining Date]],TODAY(),"Y")</f>
        <v>10</v>
      </c>
      <c r="R2129" t="str">
        <f ca="1">IF(YEAR(Table1[[#This Row],[Joining Date]])=YEAR(TODAY()),"Yes","No")</f>
        <v>No</v>
      </c>
      <c r="S2129" t="str">
        <f ca="1">IF(Table1[[#This Row],[Experience]]&gt;5,"Yes","No")</f>
        <v>Yes</v>
      </c>
      <c r="T2129" t="str">
        <f>TEXT(Table1[[#This Row],[Joining Date]],"mmmm")</f>
        <v>July</v>
      </c>
      <c r="U2129" t="str">
        <f>TEXT(Table1[[#This Row],[Joining Date]],"yyyy")</f>
        <v>2016</v>
      </c>
      <c r="V2129" s="5">
        <f ca="1">TODAY()-Table1[[#This Row],[Joining Date]]</f>
        <v>3669</v>
      </c>
      <c r="W2129" t="str">
        <f>LEFT(Table1[[#This Row],[Employee Name]],FIND(" ",Table1[[#This Row],[Employee Name]])-1)</f>
        <v>Arjun</v>
      </c>
      <c r="X2129" t="str">
        <f>RIGHT(Table1[[#This Row],[Employee Name]],LEN(Table1[[#This Row],[Employee Name]])-FIND(" ",Table1[[#This Row],[Employee Name]]))</f>
        <v>Mehta</v>
      </c>
      <c r="Y2129" t="str">
        <f>Table1[[#This Row],[Department]]&amp;"-"&amp;Table1[[#This Row],[Employee ID]]</f>
        <v>Support-E00846</v>
      </c>
      <c r="Z2129" t="str">
        <f>LEFT(Table1[[#This Row],[Department]],3)</f>
        <v>Sup</v>
      </c>
      <c r="AA2129" t="str">
        <f>_xlfn.XLOOKUP(Table1[[#This Row],[Manager ID]],MANAGERS!A:A,MANAGERS!B:B)</f>
        <v>Manager_17</v>
      </c>
      <c r="AB2129" t="str" cm="1">
        <f t="array" ref="AB2129">_xlfn.XLOOKUP(Table1[[#This Row],[Manager ID]],Table2[[#All],[Manager ID]],Table2[[#All],[Department Head]])</f>
        <v>Finance</v>
      </c>
      <c r="AC2129" s="2">
        <f>_xlfn.XLOOKUP(Table1[[#This Row],[City]],L:L,O:O)</f>
        <v>0.24030340748661314</v>
      </c>
      <c r="AD2129" t="str" cm="1">
        <f t="array" ref="AD2129">_xlfn.IFS(Table1[[#This Row],[Performance Score]]&gt;=90,"Excellent",Table1[[#This Row],[Performance Score]]&gt;=75,"Good",Table1[[#This Row],[Performance Score]]&gt;=60,"Average",Table1[[#This Row],[Performance Score]]&lt;=60,"Need Improvement")</f>
        <v>Excellent</v>
      </c>
      <c r="AE2129" t="str">
        <f>IF(AND(Table1[[#This Row],[Attendance %]]&gt;=80,(Table1[[#This Row],[Performance Score]]&gt;=80)),"Eligible","Not Eligible")</f>
        <v>Eligible</v>
      </c>
      <c r="AF2129" t="str">
        <f>IF(Table1[[#This Row],[Performance Score]]&gt;=80,"High Performer","Low Performer")</f>
        <v>High Performer</v>
      </c>
      <c r="AG2129" t="str" cm="1">
        <f t="array" aca="1" ref="AG2129" ca="1">_xlfn.IFS(Table1[[#This Row],[Experience]]&lt;=3,"Junior",Table1[[#This Row],[Experience]]&lt;=7,"Mid Level",Table1[[#This Row],[Experience]]&gt;=7,"Senior")</f>
        <v>Senior</v>
      </c>
      <c r="AH2129" t="str">
        <f>IF(Table1[[#This Row],[Attendance %]]&gt;75,"OK","Below 75")</f>
        <v>OK</v>
      </c>
      <c r="AI2129" t="b">
        <f>ISBLANK(Table1[[#This Row],[Employee ID]])</f>
        <v>0</v>
      </c>
      <c r="AJ2129" t="b">
        <f>ISNUMBER(Table1[[#This Row],[Total Salary  ]])</f>
        <v>1</v>
      </c>
      <c r="AK2129" t="str">
        <f>IFERROR(_xlfn.XLOOKUP(Table1[[#This Row],[Manager ID]],MANAGERS!A:A,MANAGERS!B:B),"Not Found")</f>
        <v>Manager_17</v>
      </c>
    </row>
    <row r="2130" spans="1:37" x14ac:dyDescent="0.2">
      <c r="A2130" t="s">
        <v>593</v>
      </c>
      <c r="B2130" t="s">
        <v>93</v>
      </c>
      <c r="C2130" t="s">
        <v>21</v>
      </c>
      <c r="D2130" t="s">
        <v>46</v>
      </c>
      <c r="E2130" t="s">
        <v>26</v>
      </c>
      <c r="F2130" s="1">
        <v>42297</v>
      </c>
      <c r="G2130" s="1">
        <v>38120</v>
      </c>
      <c r="H2130">
        <v>86623</v>
      </c>
      <c r="I2130">
        <v>10950</v>
      </c>
      <c r="J2130">
        <v>72</v>
      </c>
      <c r="K2130">
        <v>97</v>
      </c>
      <c r="L2130" t="s">
        <v>34</v>
      </c>
      <c r="M2130">
        <v>109</v>
      </c>
      <c r="N2130">
        <f>Table1[[#This Row],[Basic Salary]]+Table1[[#This Row],[Bonus]]</f>
        <v>97573</v>
      </c>
      <c r="O2130" s="2">
        <f>Table1[[#This Row],[Bonus]]/Table1[[#This Row],[Basic Salary]]</f>
        <v>0.12640984496034541</v>
      </c>
      <c r="P2130">
        <f ca="1">DATEDIF(Table1[[#This Row],[Date of Birth]],TODAY(),"Y")</f>
        <v>22</v>
      </c>
      <c r="Q2130">
        <f ca="1">DATEDIF(Table1[[#This Row],[Joining Date]],TODAY(),"Y")</f>
        <v>10</v>
      </c>
      <c r="R2130" t="str">
        <f ca="1">IF(YEAR(Table1[[#This Row],[Joining Date]])=YEAR(TODAY()),"Yes","No")</f>
        <v>No</v>
      </c>
      <c r="S2130" t="str">
        <f ca="1">IF(Table1[[#This Row],[Experience]]&gt;5,"Yes","No")</f>
        <v>Yes</v>
      </c>
      <c r="T2130" t="str">
        <f>TEXT(Table1[[#This Row],[Joining Date]],"mmmm")</f>
        <v>October</v>
      </c>
      <c r="U2130" t="str">
        <f>TEXT(Table1[[#This Row],[Joining Date]],"yyyy")</f>
        <v>2015</v>
      </c>
      <c r="V2130" s="5">
        <f ca="1">TODAY()-Table1[[#This Row],[Joining Date]]</f>
        <v>3942</v>
      </c>
      <c r="W2130" t="str">
        <f>LEFT(Table1[[#This Row],[Employee Name]],FIND(" ",Table1[[#This Row],[Employee Name]])-1)</f>
        <v>Priya</v>
      </c>
      <c r="X2130" t="str">
        <f>RIGHT(Table1[[#This Row],[Employee Name]],LEN(Table1[[#This Row],[Employee Name]])-FIND(" ",Table1[[#This Row],[Employee Name]]))</f>
        <v>Reddy</v>
      </c>
      <c r="Y2130" t="str">
        <f>Table1[[#This Row],[Department]]&amp;"-"&amp;Table1[[#This Row],[Employee ID]]</f>
        <v>Support-E00537</v>
      </c>
      <c r="Z2130" t="str">
        <f>LEFT(Table1[[#This Row],[Department]],3)</f>
        <v>Sup</v>
      </c>
      <c r="AA2130" t="str">
        <f>_xlfn.XLOOKUP(Table1[[#This Row],[Manager ID]],MANAGERS!A:A,MANAGERS!B:B)</f>
        <v>Manager_9</v>
      </c>
      <c r="AB2130" t="str" cm="1">
        <f t="array" ref="AB2130">_xlfn.XLOOKUP(Table1[[#This Row],[Manager ID]],Table2[[#All],[Manager ID]],Table2[[#All],[Department Head]])</f>
        <v>Sales</v>
      </c>
      <c r="AC2130" s="2">
        <f>_xlfn.XLOOKUP(Table1[[#This Row],[City]],L:L,O:O)</f>
        <v>0.24030340748661314</v>
      </c>
      <c r="AD2130" t="str" cm="1">
        <f t="array" ref="AD2130">_xlfn.IFS(Table1[[#This Row],[Performance Score]]&gt;=90,"Excellent",Table1[[#This Row],[Performance Score]]&gt;=75,"Good",Table1[[#This Row],[Performance Score]]&gt;=60,"Average",Table1[[#This Row],[Performance Score]]&lt;=60,"Need Improvement")</f>
        <v>Excellent</v>
      </c>
      <c r="AE2130" t="str">
        <f>IF(AND(Table1[[#This Row],[Attendance %]]&gt;=80,(Table1[[#This Row],[Performance Score]]&gt;=80)),"Eligible","Not Eligible")</f>
        <v>Not Eligible</v>
      </c>
      <c r="AF2130" t="str">
        <f>IF(Table1[[#This Row],[Performance Score]]&gt;=80,"High Performer","Low Performer")</f>
        <v>High Performer</v>
      </c>
      <c r="AG2130" t="str" cm="1">
        <f t="array" aca="1" ref="AG2130" ca="1">_xlfn.IFS(Table1[[#This Row],[Experience]]&lt;=3,"Junior",Table1[[#This Row],[Experience]]&lt;=7,"Mid Level",Table1[[#This Row],[Experience]]&gt;=7,"Senior")</f>
        <v>Senior</v>
      </c>
      <c r="AH2130" t="str">
        <f>IF(Table1[[#This Row],[Attendance %]]&gt;75,"OK","Below 75")</f>
        <v>Below 75</v>
      </c>
      <c r="AI2130" t="b">
        <f>ISBLANK(Table1[[#This Row],[Employee ID]])</f>
        <v>0</v>
      </c>
      <c r="AJ2130" t="b">
        <f>ISNUMBER(Table1[[#This Row],[Total Salary  ]])</f>
        <v>1</v>
      </c>
      <c r="AK2130" t="str">
        <f>IFERROR(_xlfn.XLOOKUP(Table1[[#This Row],[Manager ID]],MANAGERS!A:A,MANAGERS!B:B),"Not Found")</f>
        <v>Manager_9</v>
      </c>
    </row>
    <row r="2131" spans="1:37" x14ac:dyDescent="0.2">
      <c r="A2131" t="s">
        <v>2092</v>
      </c>
      <c r="B2131" t="s">
        <v>75</v>
      </c>
      <c r="C2131" t="s">
        <v>21</v>
      </c>
      <c r="D2131" t="s">
        <v>25</v>
      </c>
      <c r="E2131" t="s">
        <v>22</v>
      </c>
      <c r="F2131" s="1">
        <v>43520</v>
      </c>
      <c r="G2131" s="1">
        <v>33791</v>
      </c>
      <c r="H2131">
        <v>68178</v>
      </c>
      <c r="I2131">
        <v>29320</v>
      </c>
      <c r="J2131">
        <v>97</v>
      </c>
      <c r="K2131">
        <v>64</v>
      </c>
      <c r="L2131" t="s">
        <v>27</v>
      </c>
      <c r="M2131">
        <v>103</v>
      </c>
      <c r="N2131">
        <f>Table1[[#This Row],[Basic Salary]]+Table1[[#This Row],[Bonus]]</f>
        <v>97498</v>
      </c>
      <c r="O2131" s="2">
        <f>Table1[[#This Row],[Bonus]]/Table1[[#This Row],[Basic Salary]]</f>
        <v>0.43005074950863914</v>
      </c>
      <c r="P2131">
        <f ca="1">DATEDIF(Table1[[#This Row],[Date of Birth]],TODAY(),"Y")</f>
        <v>34</v>
      </c>
      <c r="Q2131">
        <f ca="1">DATEDIF(Table1[[#This Row],[Joining Date]],TODAY(),"Y")</f>
        <v>7</v>
      </c>
      <c r="R2131" t="str">
        <f ca="1">IF(YEAR(Table1[[#This Row],[Joining Date]])=YEAR(TODAY()),"Yes","No")</f>
        <v>No</v>
      </c>
      <c r="S2131" t="str">
        <f ca="1">IF(Table1[[#This Row],[Experience]]&gt;5,"Yes","No")</f>
        <v>Yes</v>
      </c>
      <c r="T2131" t="str">
        <f>TEXT(Table1[[#This Row],[Joining Date]],"mmmm")</f>
        <v>February</v>
      </c>
      <c r="U2131" t="str">
        <f>TEXT(Table1[[#This Row],[Joining Date]],"yyyy")</f>
        <v>2019</v>
      </c>
      <c r="V2131" s="5">
        <f ca="1">TODAY()-Table1[[#This Row],[Joining Date]]</f>
        <v>2719</v>
      </c>
      <c r="W2131" t="str">
        <f>LEFT(Table1[[#This Row],[Employee Name]],FIND(" ",Table1[[#This Row],[Employee Name]])-1)</f>
        <v>Ishita</v>
      </c>
      <c r="X2131" t="str">
        <f>RIGHT(Table1[[#This Row],[Employee Name]],LEN(Table1[[#This Row],[Employee Name]])-FIND(" ",Table1[[#This Row],[Employee Name]]))</f>
        <v>Roy</v>
      </c>
      <c r="Y2131" t="str">
        <f>Table1[[#This Row],[Department]]&amp;"-"&amp;Table1[[#This Row],[Employee ID]]</f>
        <v>Finance-E02036</v>
      </c>
      <c r="Z2131" t="str">
        <f>LEFT(Table1[[#This Row],[Department]],3)</f>
        <v>Fin</v>
      </c>
      <c r="AA2131" t="str">
        <f>_xlfn.XLOOKUP(Table1[[#This Row],[Manager ID]],MANAGERS!A:A,MANAGERS!B:B)</f>
        <v>Manager_3</v>
      </c>
      <c r="AB2131" t="str" cm="1">
        <f t="array" ref="AB2131">_xlfn.XLOOKUP(Table1[[#This Row],[Manager ID]],Table2[[#All],[Manager ID]],Table2[[#All],[Department Head]])</f>
        <v>IT</v>
      </c>
      <c r="AC2131" s="2">
        <f>_xlfn.XLOOKUP(Table1[[#This Row],[City]],L:L,O:O)</f>
        <v>0.23674293405114402</v>
      </c>
      <c r="AD2131" t="str" cm="1">
        <f t="array" ref="AD2131">_xlfn.IFS(Table1[[#This Row],[Performance Score]]&gt;=90,"Excellent",Table1[[#This Row],[Performance Score]]&gt;=75,"Good",Table1[[#This Row],[Performance Score]]&gt;=60,"Average",Table1[[#This Row],[Performance Score]]&lt;=60,"Need Improvement")</f>
        <v>Average</v>
      </c>
      <c r="AE2131" t="str">
        <f>IF(AND(Table1[[#This Row],[Attendance %]]&gt;=80,(Table1[[#This Row],[Performance Score]]&gt;=80)),"Eligible","Not Eligible")</f>
        <v>Not Eligible</v>
      </c>
      <c r="AF2131" t="str">
        <f>IF(Table1[[#This Row],[Performance Score]]&gt;=80,"High Performer","Low Performer")</f>
        <v>Low Performer</v>
      </c>
      <c r="AG2131" t="str" cm="1">
        <f t="array" aca="1" ref="AG2131" ca="1">_xlfn.IFS(Table1[[#This Row],[Experience]]&lt;=3,"Junior",Table1[[#This Row],[Experience]]&lt;=7,"Mid Level",Table1[[#This Row],[Experience]]&gt;=7,"Senior")</f>
        <v>Mid Level</v>
      </c>
      <c r="AH2131" t="str">
        <f>IF(Table1[[#This Row],[Attendance %]]&gt;75,"OK","Below 75")</f>
        <v>OK</v>
      </c>
      <c r="AI2131" t="b">
        <f>ISBLANK(Table1[[#This Row],[Employee ID]])</f>
        <v>0</v>
      </c>
      <c r="AJ2131" t="b">
        <f>ISNUMBER(Table1[[#This Row],[Total Salary  ]])</f>
        <v>1</v>
      </c>
      <c r="AK2131" t="str">
        <f>IFERROR(_xlfn.XLOOKUP(Table1[[#This Row],[Manager ID]],MANAGERS!A:A,MANAGERS!B:B),"Not Found")</f>
        <v>Manager_3</v>
      </c>
    </row>
    <row r="2132" spans="1:37" x14ac:dyDescent="0.2">
      <c r="A2132" t="s">
        <v>2930</v>
      </c>
      <c r="B2132" t="s">
        <v>85</v>
      </c>
      <c r="C2132" t="s">
        <v>21</v>
      </c>
      <c r="D2132" t="s">
        <v>16</v>
      </c>
      <c r="E2132" t="s">
        <v>65</v>
      </c>
      <c r="F2132" s="1">
        <v>42023</v>
      </c>
      <c r="G2132" s="1">
        <v>38139</v>
      </c>
      <c r="H2132">
        <v>86225</v>
      </c>
      <c r="I2132">
        <v>11240</v>
      </c>
      <c r="J2132">
        <v>60</v>
      </c>
      <c r="K2132">
        <v>74</v>
      </c>
      <c r="L2132" t="s">
        <v>23</v>
      </c>
      <c r="M2132">
        <v>116</v>
      </c>
      <c r="N2132">
        <f>Table1[[#This Row],[Basic Salary]]+Table1[[#This Row],[Bonus]]</f>
        <v>97465</v>
      </c>
      <c r="O2132" s="2">
        <f>Table1[[#This Row],[Bonus]]/Table1[[#This Row],[Basic Salary]]</f>
        <v>0.13035662510872717</v>
      </c>
      <c r="P2132">
        <f ca="1">DATEDIF(Table1[[#This Row],[Date of Birth]],TODAY(),"Y")</f>
        <v>22</v>
      </c>
      <c r="Q2132">
        <f ca="1">DATEDIF(Table1[[#This Row],[Joining Date]],TODAY(),"Y")</f>
        <v>11</v>
      </c>
      <c r="R2132" t="str">
        <f ca="1">IF(YEAR(Table1[[#This Row],[Joining Date]])=YEAR(TODAY()),"Yes","No")</f>
        <v>No</v>
      </c>
      <c r="S2132" t="str">
        <f ca="1">IF(Table1[[#This Row],[Experience]]&gt;5,"Yes","No")</f>
        <v>Yes</v>
      </c>
      <c r="T2132" t="str">
        <f>TEXT(Table1[[#This Row],[Joining Date]],"mmmm")</f>
        <v>January</v>
      </c>
      <c r="U2132" t="str">
        <f>TEXT(Table1[[#This Row],[Joining Date]],"yyyy")</f>
        <v>2015</v>
      </c>
      <c r="V2132" s="5">
        <f ca="1">TODAY()-Table1[[#This Row],[Joining Date]]</f>
        <v>4216</v>
      </c>
      <c r="W2132" t="str">
        <f>LEFT(Table1[[#This Row],[Employee Name]],FIND(" ",Table1[[#This Row],[Employee Name]])-1)</f>
        <v>Pooja</v>
      </c>
      <c r="X2132" t="str">
        <f>RIGHT(Table1[[#This Row],[Employee Name]],LEN(Table1[[#This Row],[Employee Name]])-FIND(" ",Table1[[#This Row],[Employee Name]]))</f>
        <v>Das</v>
      </c>
      <c r="Y2132" t="str">
        <f>Table1[[#This Row],[Department]]&amp;"-"&amp;Table1[[#This Row],[Employee ID]]</f>
        <v>HR-E02874</v>
      </c>
      <c r="Z2132" t="str">
        <f>LEFT(Table1[[#This Row],[Department]],3)</f>
        <v>HR</v>
      </c>
      <c r="AA2132" t="str">
        <f>_xlfn.XLOOKUP(Table1[[#This Row],[Manager ID]],MANAGERS!A:A,MANAGERS!B:B)</f>
        <v>Manager_16</v>
      </c>
      <c r="AB2132" t="str" cm="1">
        <f t="array" ref="AB2132">_xlfn.XLOOKUP(Table1[[#This Row],[Manager ID]],Table2[[#All],[Manager ID]],Table2[[#All],[Department Head]])</f>
        <v>Sales</v>
      </c>
      <c r="AC2132" s="2">
        <f>_xlfn.XLOOKUP(Table1[[#This Row],[City]],L:L,O:O)</f>
        <v>0.23486488519629886</v>
      </c>
      <c r="AD2132" t="str" cm="1">
        <f t="array" ref="AD2132">_xlfn.IFS(Table1[[#This Row],[Performance Score]]&gt;=90,"Excellent",Table1[[#This Row],[Performance Score]]&gt;=75,"Good",Table1[[#This Row],[Performance Score]]&gt;=60,"Average",Table1[[#This Row],[Performance Score]]&lt;=60,"Need Improvement")</f>
        <v>Average</v>
      </c>
      <c r="AE2132" t="str">
        <f>IF(AND(Table1[[#This Row],[Attendance %]]&gt;=80,(Table1[[#This Row],[Performance Score]]&gt;=80)),"Eligible","Not Eligible")</f>
        <v>Not Eligible</v>
      </c>
      <c r="AF2132" t="str">
        <f>IF(Table1[[#This Row],[Performance Score]]&gt;=80,"High Performer","Low Performer")</f>
        <v>Low Performer</v>
      </c>
      <c r="AG2132" t="str" cm="1">
        <f t="array" aca="1" ref="AG2132" ca="1">_xlfn.IFS(Table1[[#This Row],[Experience]]&lt;=3,"Junior",Table1[[#This Row],[Experience]]&lt;=7,"Mid Level",Table1[[#This Row],[Experience]]&gt;=7,"Senior")</f>
        <v>Senior</v>
      </c>
      <c r="AH2132" t="str">
        <f>IF(Table1[[#This Row],[Attendance %]]&gt;75,"OK","Below 75")</f>
        <v>Below 75</v>
      </c>
      <c r="AI2132" t="b">
        <f>ISBLANK(Table1[[#This Row],[Employee ID]])</f>
        <v>0</v>
      </c>
      <c r="AJ2132" t="b">
        <f>ISNUMBER(Table1[[#This Row],[Total Salary  ]])</f>
        <v>1</v>
      </c>
      <c r="AK2132" t="str">
        <f>IFERROR(_xlfn.XLOOKUP(Table1[[#This Row],[Manager ID]],MANAGERS!A:A,MANAGERS!B:B),"Not Found")</f>
        <v>Manager_16</v>
      </c>
    </row>
    <row r="2133" spans="1:37" x14ac:dyDescent="0.2">
      <c r="A2133" t="s">
        <v>4043</v>
      </c>
      <c r="B2133" t="s">
        <v>77</v>
      </c>
      <c r="C2133" t="s">
        <v>21</v>
      </c>
      <c r="D2133" t="s">
        <v>40</v>
      </c>
      <c r="E2133" t="s">
        <v>51</v>
      </c>
      <c r="F2133" s="1">
        <v>42938</v>
      </c>
      <c r="G2133" s="1">
        <v>38436</v>
      </c>
      <c r="H2133">
        <v>71089</v>
      </c>
      <c r="I2133">
        <v>26351</v>
      </c>
      <c r="J2133">
        <v>78</v>
      </c>
      <c r="K2133">
        <v>81</v>
      </c>
      <c r="L2133" t="s">
        <v>34</v>
      </c>
      <c r="M2133">
        <v>113</v>
      </c>
      <c r="N2133">
        <f>Table1[[#This Row],[Basic Salary]]+Table1[[#This Row],[Bonus]]</f>
        <v>97440</v>
      </c>
      <c r="O2133" s="2">
        <f>Table1[[#This Row],[Bonus]]/Table1[[#This Row],[Basic Salary]]</f>
        <v>0.37067619462926754</v>
      </c>
      <c r="P2133">
        <f ca="1">DATEDIF(Table1[[#This Row],[Date of Birth]],TODAY(),"Y")</f>
        <v>21</v>
      </c>
      <c r="Q2133">
        <f ca="1">DATEDIF(Table1[[#This Row],[Joining Date]],TODAY(),"Y")</f>
        <v>9</v>
      </c>
      <c r="R2133" t="str">
        <f ca="1">IF(YEAR(Table1[[#This Row],[Joining Date]])=YEAR(TODAY()),"Yes","No")</f>
        <v>No</v>
      </c>
      <c r="S2133" t="str">
        <f ca="1">IF(Table1[[#This Row],[Experience]]&gt;5,"Yes","No")</f>
        <v>Yes</v>
      </c>
      <c r="T2133" t="str">
        <f>TEXT(Table1[[#This Row],[Joining Date]],"mmmm")</f>
        <v>July</v>
      </c>
      <c r="U2133" t="str">
        <f>TEXT(Table1[[#This Row],[Joining Date]],"yyyy")</f>
        <v>2017</v>
      </c>
      <c r="V2133" s="5">
        <f ca="1">TODAY()-Table1[[#This Row],[Joining Date]]</f>
        <v>3301</v>
      </c>
      <c r="W2133" t="str">
        <f>LEFT(Table1[[#This Row],[Employee Name]],FIND(" ",Table1[[#This Row],[Employee Name]])-1)</f>
        <v>Rohan</v>
      </c>
      <c r="X2133" t="str">
        <f>RIGHT(Table1[[#This Row],[Employee Name]],LEN(Table1[[#This Row],[Employee Name]])-FIND(" ",Table1[[#This Row],[Employee Name]]))</f>
        <v>Gupta</v>
      </c>
      <c r="Y2133" t="str">
        <f>Table1[[#This Row],[Department]]&amp;"-"&amp;Table1[[#This Row],[Employee ID]]</f>
        <v>IT-E03987</v>
      </c>
      <c r="Z2133" t="str">
        <f>LEFT(Table1[[#This Row],[Department]],3)</f>
        <v>IT</v>
      </c>
      <c r="AA2133" t="str">
        <f>_xlfn.XLOOKUP(Table1[[#This Row],[Manager ID]],MANAGERS!A:A,MANAGERS!B:B)</f>
        <v>Manager_13</v>
      </c>
      <c r="AB2133" t="str" cm="1">
        <f t="array" ref="AB2133">_xlfn.XLOOKUP(Table1[[#This Row],[Manager ID]],Table2[[#All],[Manager ID]],Table2[[#All],[Department Head]])</f>
        <v>HR</v>
      </c>
      <c r="AC2133" s="2">
        <f>_xlfn.XLOOKUP(Table1[[#This Row],[City]],L:L,O:O)</f>
        <v>0.24030340748661314</v>
      </c>
      <c r="AD2133" t="str" cm="1">
        <f t="array" ref="AD2133">_xlfn.IFS(Table1[[#This Row],[Performance Score]]&gt;=90,"Excellent",Table1[[#This Row],[Performance Score]]&gt;=75,"Good",Table1[[#This Row],[Performance Score]]&gt;=60,"Average",Table1[[#This Row],[Performance Score]]&lt;=60,"Need Improvement")</f>
        <v>Good</v>
      </c>
      <c r="AE2133" t="str">
        <f>IF(AND(Table1[[#This Row],[Attendance %]]&gt;=80,(Table1[[#This Row],[Performance Score]]&gt;=80)),"Eligible","Not Eligible")</f>
        <v>Not Eligible</v>
      </c>
      <c r="AF2133" t="str">
        <f>IF(Table1[[#This Row],[Performance Score]]&gt;=80,"High Performer","Low Performer")</f>
        <v>High Performer</v>
      </c>
      <c r="AG2133" t="str" cm="1">
        <f t="array" aca="1" ref="AG2133" ca="1">_xlfn.IFS(Table1[[#This Row],[Experience]]&lt;=3,"Junior",Table1[[#This Row],[Experience]]&lt;=7,"Mid Level",Table1[[#This Row],[Experience]]&gt;=7,"Senior")</f>
        <v>Senior</v>
      </c>
      <c r="AH2133" t="str">
        <f>IF(Table1[[#This Row],[Attendance %]]&gt;75,"OK","Below 75")</f>
        <v>OK</v>
      </c>
      <c r="AI2133" t="b">
        <f>ISBLANK(Table1[[#This Row],[Employee ID]])</f>
        <v>0</v>
      </c>
      <c r="AJ2133" t="b">
        <f>ISNUMBER(Table1[[#This Row],[Total Salary  ]])</f>
        <v>1</v>
      </c>
      <c r="AK2133" t="str">
        <f>IFERROR(_xlfn.XLOOKUP(Table1[[#This Row],[Manager ID]],MANAGERS!A:A,MANAGERS!B:B),"Not Found")</f>
        <v>Manager_13</v>
      </c>
    </row>
    <row r="2134" spans="1:37" x14ac:dyDescent="0.2">
      <c r="A2134" t="s">
        <v>3446</v>
      </c>
      <c r="B2134" t="s">
        <v>75</v>
      </c>
      <c r="C2134" t="s">
        <v>15</v>
      </c>
      <c r="D2134" t="s">
        <v>40</v>
      </c>
      <c r="E2134" t="s">
        <v>22</v>
      </c>
      <c r="F2134" s="1">
        <v>42910</v>
      </c>
      <c r="G2134" s="1">
        <v>30571</v>
      </c>
      <c r="H2134">
        <v>83345</v>
      </c>
      <c r="I2134">
        <v>14055</v>
      </c>
      <c r="J2134">
        <v>94</v>
      </c>
      <c r="K2134">
        <v>77</v>
      </c>
      <c r="L2134" t="s">
        <v>53</v>
      </c>
      <c r="M2134">
        <v>108</v>
      </c>
      <c r="N2134">
        <f>Table1[[#This Row],[Basic Salary]]+Table1[[#This Row],[Bonus]]</f>
        <v>97400</v>
      </c>
      <c r="O2134" s="2">
        <f>Table1[[#This Row],[Bonus]]/Table1[[#This Row],[Basic Salary]]</f>
        <v>0.16863639090527327</v>
      </c>
      <c r="P2134">
        <f ca="1">DATEDIF(Table1[[#This Row],[Date of Birth]],TODAY(),"Y")</f>
        <v>42</v>
      </c>
      <c r="Q2134">
        <f ca="1">DATEDIF(Table1[[#This Row],[Joining Date]],TODAY(),"Y")</f>
        <v>9</v>
      </c>
      <c r="R2134" t="str">
        <f ca="1">IF(YEAR(Table1[[#This Row],[Joining Date]])=YEAR(TODAY()),"Yes","No")</f>
        <v>No</v>
      </c>
      <c r="S2134" t="str">
        <f ca="1">IF(Table1[[#This Row],[Experience]]&gt;5,"Yes","No")</f>
        <v>Yes</v>
      </c>
      <c r="T2134" t="str">
        <f>TEXT(Table1[[#This Row],[Joining Date]],"mmmm")</f>
        <v>June</v>
      </c>
      <c r="U2134" t="str">
        <f>TEXT(Table1[[#This Row],[Joining Date]],"yyyy")</f>
        <v>2017</v>
      </c>
      <c r="V2134" s="5">
        <f ca="1">TODAY()-Table1[[#This Row],[Joining Date]]</f>
        <v>3329</v>
      </c>
      <c r="W2134" t="str">
        <f>LEFT(Table1[[#This Row],[Employee Name]],FIND(" ",Table1[[#This Row],[Employee Name]])-1)</f>
        <v>Ishita</v>
      </c>
      <c r="X2134" t="str">
        <f>RIGHT(Table1[[#This Row],[Employee Name]],LEN(Table1[[#This Row],[Employee Name]])-FIND(" ",Table1[[#This Row],[Employee Name]]))</f>
        <v>Roy</v>
      </c>
      <c r="Y2134" t="str">
        <f>Table1[[#This Row],[Department]]&amp;"-"&amp;Table1[[#This Row],[Employee ID]]</f>
        <v>IT-E03390</v>
      </c>
      <c r="Z2134" t="str">
        <f>LEFT(Table1[[#This Row],[Department]],3)</f>
        <v>IT</v>
      </c>
      <c r="AA2134" t="str">
        <f>_xlfn.XLOOKUP(Table1[[#This Row],[Manager ID]],MANAGERS!A:A,MANAGERS!B:B)</f>
        <v>Manager_8</v>
      </c>
      <c r="AB2134" t="str" cm="1">
        <f t="array" ref="AB2134">_xlfn.XLOOKUP(Table1[[#This Row],[Manager ID]],Table2[[#All],[Manager ID]],Table2[[#All],[Department Head]])</f>
        <v>Sales</v>
      </c>
      <c r="AC2134" s="2">
        <f>_xlfn.XLOOKUP(Table1[[#This Row],[City]],L:L,O:O)</f>
        <v>0.23685887225230964</v>
      </c>
      <c r="AD2134" t="str" cm="1">
        <f t="array" ref="AD2134">_xlfn.IFS(Table1[[#This Row],[Performance Score]]&gt;=90,"Excellent",Table1[[#This Row],[Performance Score]]&gt;=75,"Good",Table1[[#This Row],[Performance Score]]&gt;=60,"Average",Table1[[#This Row],[Performance Score]]&lt;=60,"Need Improvement")</f>
        <v>Good</v>
      </c>
      <c r="AE2134" t="str">
        <f>IF(AND(Table1[[#This Row],[Attendance %]]&gt;=80,(Table1[[#This Row],[Performance Score]]&gt;=80)),"Eligible","Not Eligible")</f>
        <v>Not Eligible</v>
      </c>
      <c r="AF2134" t="str">
        <f>IF(Table1[[#This Row],[Performance Score]]&gt;=80,"High Performer","Low Performer")</f>
        <v>Low Performer</v>
      </c>
      <c r="AG2134" t="str" cm="1">
        <f t="array" aca="1" ref="AG2134" ca="1">_xlfn.IFS(Table1[[#This Row],[Experience]]&lt;=3,"Junior",Table1[[#This Row],[Experience]]&lt;=7,"Mid Level",Table1[[#This Row],[Experience]]&gt;=7,"Senior")</f>
        <v>Senior</v>
      </c>
      <c r="AH2134" t="str">
        <f>IF(Table1[[#This Row],[Attendance %]]&gt;75,"OK","Below 75")</f>
        <v>OK</v>
      </c>
      <c r="AI2134" t="b">
        <f>ISBLANK(Table1[[#This Row],[Employee ID]])</f>
        <v>0</v>
      </c>
      <c r="AJ2134" t="b">
        <f>ISNUMBER(Table1[[#This Row],[Total Salary  ]])</f>
        <v>1</v>
      </c>
      <c r="AK2134" t="str">
        <f>IFERROR(_xlfn.XLOOKUP(Table1[[#This Row],[Manager ID]],MANAGERS!A:A,MANAGERS!B:B),"Not Found")</f>
        <v>Manager_8</v>
      </c>
    </row>
    <row r="2135" spans="1:37" x14ac:dyDescent="0.2">
      <c r="A2135" t="s">
        <v>3840</v>
      </c>
      <c r="B2135" t="s">
        <v>89</v>
      </c>
      <c r="C2135" t="s">
        <v>15</v>
      </c>
      <c r="D2135" t="s">
        <v>33</v>
      </c>
      <c r="E2135" t="s">
        <v>30</v>
      </c>
      <c r="F2135" s="1">
        <v>45585</v>
      </c>
      <c r="G2135" s="1">
        <v>34643</v>
      </c>
      <c r="H2135">
        <v>72734</v>
      </c>
      <c r="I2135">
        <v>24655</v>
      </c>
      <c r="J2135">
        <v>78</v>
      </c>
      <c r="K2135">
        <v>75</v>
      </c>
      <c r="L2135" t="s">
        <v>34</v>
      </c>
      <c r="M2135">
        <v>110</v>
      </c>
      <c r="N2135">
        <f>Table1[[#This Row],[Basic Salary]]+Table1[[#This Row],[Bonus]]</f>
        <v>97389</v>
      </c>
      <c r="O2135" s="2">
        <f>Table1[[#This Row],[Bonus]]/Table1[[#This Row],[Basic Salary]]</f>
        <v>0.33897489482222892</v>
      </c>
      <c r="P2135">
        <f ca="1">DATEDIF(Table1[[#This Row],[Date of Birth]],TODAY(),"Y")</f>
        <v>31</v>
      </c>
      <c r="Q2135">
        <f ca="1">DATEDIF(Table1[[#This Row],[Joining Date]],TODAY(),"Y")</f>
        <v>1</v>
      </c>
      <c r="R2135" t="str">
        <f ca="1">IF(YEAR(Table1[[#This Row],[Joining Date]])=YEAR(TODAY()),"Yes","No")</f>
        <v>No</v>
      </c>
      <c r="S2135" t="str">
        <f ca="1">IF(Table1[[#This Row],[Experience]]&gt;5,"Yes","No")</f>
        <v>No</v>
      </c>
      <c r="T2135" t="str">
        <f>TEXT(Table1[[#This Row],[Joining Date]],"mmmm")</f>
        <v>October</v>
      </c>
      <c r="U2135" t="str">
        <f>TEXT(Table1[[#This Row],[Joining Date]],"yyyy")</f>
        <v>2024</v>
      </c>
      <c r="V2135" s="5">
        <f ca="1">TODAY()-Table1[[#This Row],[Joining Date]]</f>
        <v>654</v>
      </c>
      <c r="W2135" t="str">
        <f>LEFT(Table1[[#This Row],[Employee Name]],FIND(" ",Table1[[#This Row],[Employee Name]])-1)</f>
        <v>Tarun</v>
      </c>
      <c r="X2135" t="str">
        <f>RIGHT(Table1[[#This Row],[Employee Name]],LEN(Table1[[#This Row],[Employee Name]])-FIND(" ",Table1[[#This Row],[Employee Name]]))</f>
        <v>Verma</v>
      </c>
      <c r="Y2135" t="str">
        <f>Table1[[#This Row],[Department]]&amp;"-"&amp;Table1[[#This Row],[Employee ID]]</f>
        <v>Marketing-E03784</v>
      </c>
      <c r="Z2135" t="str">
        <f>LEFT(Table1[[#This Row],[Department]],3)</f>
        <v>Mar</v>
      </c>
      <c r="AA2135" t="str">
        <f>_xlfn.XLOOKUP(Table1[[#This Row],[Manager ID]],MANAGERS!A:A,MANAGERS!B:B)</f>
        <v>Manager_10</v>
      </c>
      <c r="AB2135" t="str" cm="1">
        <f t="array" ref="AB2135">_xlfn.XLOOKUP(Table1[[#This Row],[Manager ID]],Table2[[#All],[Manager ID]],Table2[[#All],[Department Head]])</f>
        <v>HR</v>
      </c>
      <c r="AC2135" s="2">
        <f>_xlfn.XLOOKUP(Table1[[#This Row],[City]],L:L,O:O)</f>
        <v>0.24030340748661314</v>
      </c>
      <c r="AD2135" t="str" cm="1">
        <f t="array" ref="AD2135">_xlfn.IFS(Table1[[#This Row],[Performance Score]]&gt;=90,"Excellent",Table1[[#This Row],[Performance Score]]&gt;=75,"Good",Table1[[#This Row],[Performance Score]]&gt;=60,"Average",Table1[[#This Row],[Performance Score]]&lt;=60,"Need Improvement")</f>
        <v>Good</v>
      </c>
      <c r="AE2135" t="str">
        <f>IF(AND(Table1[[#This Row],[Attendance %]]&gt;=80,(Table1[[#This Row],[Performance Score]]&gt;=80)),"Eligible","Not Eligible")</f>
        <v>Not Eligible</v>
      </c>
      <c r="AF2135" t="str">
        <f>IF(Table1[[#This Row],[Performance Score]]&gt;=80,"High Performer","Low Performer")</f>
        <v>Low Performer</v>
      </c>
      <c r="AG2135" t="str" cm="1">
        <f t="array" aca="1" ref="AG2135" ca="1">_xlfn.IFS(Table1[[#This Row],[Experience]]&lt;=3,"Junior",Table1[[#This Row],[Experience]]&lt;=7,"Mid Level",Table1[[#This Row],[Experience]]&gt;=7,"Senior")</f>
        <v>Junior</v>
      </c>
      <c r="AH2135" t="str">
        <f>IF(Table1[[#This Row],[Attendance %]]&gt;75,"OK","Below 75")</f>
        <v>OK</v>
      </c>
      <c r="AI2135" t="b">
        <f>ISBLANK(Table1[[#This Row],[Employee ID]])</f>
        <v>0</v>
      </c>
      <c r="AJ2135" t="b">
        <f>ISNUMBER(Table1[[#This Row],[Total Salary  ]])</f>
        <v>1</v>
      </c>
      <c r="AK2135" t="str">
        <f>IFERROR(_xlfn.XLOOKUP(Table1[[#This Row],[Manager ID]],MANAGERS!A:A,MANAGERS!B:B),"Not Found")</f>
        <v>Manager_10</v>
      </c>
    </row>
    <row r="2136" spans="1:37" x14ac:dyDescent="0.2">
      <c r="A2136" t="s">
        <v>3146</v>
      </c>
      <c r="B2136" t="s">
        <v>20</v>
      </c>
      <c r="C2136" t="s">
        <v>15</v>
      </c>
      <c r="D2136" t="s">
        <v>16</v>
      </c>
      <c r="E2136" t="s">
        <v>51</v>
      </c>
      <c r="F2136" s="1">
        <v>45642</v>
      </c>
      <c r="G2136" s="1">
        <v>35893</v>
      </c>
      <c r="H2136">
        <v>72259</v>
      </c>
      <c r="I2136">
        <v>25116</v>
      </c>
      <c r="J2136">
        <v>95</v>
      </c>
      <c r="K2136">
        <v>59</v>
      </c>
      <c r="L2136" t="s">
        <v>18</v>
      </c>
      <c r="M2136">
        <v>111</v>
      </c>
      <c r="N2136">
        <f>Table1[[#This Row],[Basic Salary]]+Table1[[#This Row],[Bonus]]</f>
        <v>97375</v>
      </c>
      <c r="O2136" s="2">
        <f>Table1[[#This Row],[Bonus]]/Table1[[#This Row],[Basic Salary]]</f>
        <v>0.34758300004151732</v>
      </c>
      <c r="P2136">
        <f ca="1">DATEDIF(Table1[[#This Row],[Date of Birth]],TODAY(),"Y")</f>
        <v>28</v>
      </c>
      <c r="Q2136">
        <f ca="1">DATEDIF(Table1[[#This Row],[Joining Date]],TODAY(),"Y")</f>
        <v>1</v>
      </c>
      <c r="R2136" t="str">
        <f ca="1">IF(YEAR(Table1[[#This Row],[Joining Date]])=YEAR(TODAY()),"Yes","No")</f>
        <v>No</v>
      </c>
      <c r="S2136" t="str">
        <f ca="1">IF(Table1[[#This Row],[Experience]]&gt;5,"Yes","No")</f>
        <v>No</v>
      </c>
      <c r="T2136" t="str">
        <f>TEXT(Table1[[#This Row],[Joining Date]],"mmmm")</f>
        <v>December</v>
      </c>
      <c r="U2136" t="str">
        <f>TEXT(Table1[[#This Row],[Joining Date]],"yyyy")</f>
        <v>2024</v>
      </c>
      <c r="V2136" s="5">
        <f ca="1">TODAY()-Table1[[#This Row],[Joining Date]]</f>
        <v>597</v>
      </c>
      <c r="W2136" t="str">
        <f>LEFT(Table1[[#This Row],[Employee Name]],FIND(" ",Table1[[#This Row],[Employee Name]])-1)</f>
        <v>Rahul</v>
      </c>
      <c r="X2136" t="str">
        <f>RIGHT(Table1[[#This Row],[Employee Name]],LEN(Table1[[#This Row],[Employee Name]])-FIND(" ",Table1[[#This Row],[Employee Name]]))</f>
        <v>Verma</v>
      </c>
      <c r="Y2136" t="str">
        <f>Table1[[#This Row],[Department]]&amp;"-"&amp;Table1[[#This Row],[Employee ID]]</f>
        <v>HR-E03090</v>
      </c>
      <c r="Z2136" t="str">
        <f>LEFT(Table1[[#This Row],[Department]],3)</f>
        <v>HR</v>
      </c>
      <c r="AA2136" t="str">
        <f>_xlfn.XLOOKUP(Table1[[#This Row],[Manager ID]],MANAGERS!A:A,MANAGERS!B:B)</f>
        <v>Manager_11</v>
      </c>
      <c r="AB2136" t="str" cm="1">
        <f t="array" ref="AB2136">_xlfn.XLOOKUP(Table1[[#This Row],[Manager ID]],Table2[[#All],[Manager ID]],Table2[[#All],[Department Head]])</f>
        <v>Marketing</v>
      </c>
      <c r="AC2136" s="2">
        <f>_xlfn.XLOOKUP(Table1[[#This Row],[City]],L:L,O:O)</f>
        <v>0.21356479274849693</v>
      </c>
      <c r="AD2136" t="str" cm="1">
        <f t="array" ref="AD2136">_xlfn.IFS(Table1[[#This Row],[Performance Score]]&gt;=90,"Excellent",Table1[[#This Row],[Performance Score]]&gt;=75,"Good",Table1[[#This Row],[Performance Score]]&gt;=60,"Average",Table1[[#This Row],[Performance Score]]&lt;=60,"Need Improvement")</f>
        <v>Need Improvement</v>
      </c>
      <c r="AE2136" t="str">
        <f>IF(AND(Table1[[#This Row],[Attendance %]]&gt;=80,(Table1[[#This Row],[Performance Score]]&gt;=80)),"Eligible","Not Eligible")</f>
        <v>Not Eligible</v>
      </c>
      <c r="AF2136" t="str">
        <f>IF(Table1[[#This Row],[Performance Score]]&gt;=80,"High Performer","Low Performer")</f>
        <v>Low Performer</v>
      </c>
      <c r="AG2136" t="str" cm="1">
        <f t="array" aca="1" ref="AG2136" ca="1">_xlfn.IFS(Table1[[#This Row],[Experience]]&lt;=3,"Junior",Table1[[#This Row],[Experience]]&lt;=7,"Mid Level",Table1[[#This Row],[Experience]]&gt;=7,"Senior")</f>
        <v>Junior</v>
      </c>
      <c r="AH2136" t="str">
        <f>IF(Table1[[#This Row],[Attendance %]]&gt;75,"OK","Below 75")</f>
        <v>OK</v>
      </c>
      <c r="AI2136" t="b">
        <f>ISBLANK(Table1[[#This Row],[Employee ID]])</f>
        <v>0</v>
      </c>
      <c r="AJ2136" t="b">
        <f>ISNUMBER(Table1[[#This Row],[Total Salary  ]])</f>
        <v>1</v>
      </c>
      <c r="AK2136" t="str">
        <f>IFERROR(_xlfn.XLOOKUP(Table1[[#This Row],[Manager ID]],MANAGERS!A:A,MANAGERS!B:B),"Not Found")</f>
        <v>Manager_11</v>
      </c>
    </row>
    <row r="2137" spans="1:37" x14ac:dyDescent="0.2">
      <c r="A2137" t="s">
        <v>3885</v>
      </c>
      <c r="B2137" t="s">
        <v>93</v>
      </c>
      <c r="C2137" t="s">
        <v>21</v>
      </c>
      <c r="D2137" t="s">
        <v>25</v>
      </c>
      <c r="E2137" t="s">
        <v>22</v>
      </c>
      <c r="F2137" s="1">
        <v>44501</v>
      </c>
      <c r="G2137" s="1">
        <v>31289</v>
      </c>
      <c r="H2137">
        <v>83126</v>
      </c>
      <c r="I2137">
        <v>14240</v>
      </c>
      <c r="J2137">
        <v>75</v>
      </c>
      <c r="K2137">
        <v>91</v>
      </c>
      <c r="L2137" t="s">
        <v>53</v>
      </c>
      <c r="M2137">
        <v>106</v>
      </c>
      <c r="N2137">
        <f>Table1[[#This Row],[Basic Salary]]+Table1[[#This Row],[Bonus]]</f>
        <v>97366</v>
      </c>
      <c r="O2137" s="2">
        <f>Table1[[#This Row],[Bonus]]/Table1[[#This Row],[Basic Salary]]</f>
        <v>0.17130620985010706</v>
      </c>
      <c r="P2137">
        <f ca="1">DATEDIF(Table1[[#This Row],[Date of Birth]],TODAY(),"Y")</f>
        <v>40</v>
      </c>
      <c r="Q2137">
        <f ca="1">DATEDIF(Table1[[#This Row],[Joining Date]],TODAY(),"Y")</f>
        <v>4</v>
      </c>
      <c r="R2137" t="str">
        <f ca="1">IF(YEAR(Table1[[#This Row],[Joining Date]])=YEAR(TODAY()),"Yes","No")</f>
        <v>No</v>
      </c>
      <c r="S2137" t="str">
        <f ca="1">IF(Table1[[#This Row],[Experience]]&gt;5,"Yes","No")</f>
        <v>No</v>
      </c>
      <c r="T2137" t="str">
        <f>TEXT(Table1[[#This Row],[Joining Date]],"mmmm")</f>
        <v>November</v>
      </c>
      <c r="U2137" t="str">
        <f>TEXT(Table1[[#This Row],[Joining Date]],"yyyy")</f>
        <v>2021</v>
      </c>
      <c r="V2137" s="5">
        <f ca="1">TODAY()-Table1[[#This Row],[Joining Date]]</f>
        <v>1738</v>
      </c>
      <c r="W2137" t="str">
        <f>LEFT(Table1[[#This Row],[Employee Name]],FIND(" ",Table1[[#This Row],[Employee Name]])-1)</f>
        <v>Priya</v>
      </c>
      <c r="X2137" t="str">
        <f>RIGHT(Table1[[#This Row],[Employee Name]],LEN(Table1[[#This Row],[Employee Name]])-FIND(" ",Table1[[#This Row],[Employee Name]]))</f>
        <v>Reddy</v>
      </c>
      <c r="Y2137" t="str">
        <f>Table1[[#This Row],[Department]]&amp;"-"&amp;Table1[[#This Row],[Employee ID]]</f>
        <v>Finance-E03829</v>
      </c>
      <c r="Z2137" t="str">
        <f>LEFT(Table1[[#This Row],[Department]],3)</f>
        <v>Fin</v>
      </c>
      <c r="AA2137" t="str">
        <f>_xlfn.XLOOKUP(Table1[[#This Row],[Manager ID]],MANAGERS!A:A,MANAGERS!B:B)</f>
        <v>Manager_6</v>
      </c>
      <c r="AB2137" t="str" cm="1">
        <f t="array" ref="AB2137">_xlfn.XLOOKUP(Table1[[#This Row],[Manager ID]],Table2[[#All],[Manager ID]],Table2[[#All],[Department Head]])</f>
        <v>HR</v>
      </c>
      <c r="AC2137" s="2">
        <f>_xlfn.XLOOKUP(Table1[[#This Row],[City]],L:L,O:O)</f>
        <v>0.23685887225230964</v>
      </c>
      <c r="AD2137" t="str" cm="1">
        <f t="array" ref="AD2137">_xlfn.IFS(Table1[[#This Row],[Performance Score]]&gt;=90,"Excellent",Table1[[#This Row],[Performance Score]]&gt;=75,"Good",Table1[[#This Row],[Performance Score]]&gt;=60,"Average",Table1[[#This Row],[Performance Score]]&lt;=60,"Need Improvement")</f>
        <v>Excellent</v>
      </c>
      <c r="AE2137" t="str">
        <f>IF(AND(Table1[[#This Row],[Attendance %]]&gt;=80,(Table1[[#This Row],[Performance Score]]&gt;=80)),"Eligible","Not Eligible")</f>
        <v>Not Eligible</v>
      </c>
      <c r="AF2137" t="str">
        <f>IF(Table1[[#This Row],[Performance Score]]&gt;=80,"High Performer","Low Performer")</f>
        <v>High Performer</v>
      </c>
      <c r="AG2137" t="str" cm="1">
        <f t="array" aca="1" ref="AG2137" ca="1">_xlfn.IFS(Table1[[#This Row],[Experience]]&lt;=3,"Junior",Table1[[#This Row],[Experience]]&lt;=7,"Mid Level",Table1[[#This Row],[Experience]]&gt;=7,"Senior")</f>
        <v>Mid Level</v>
      </c>
      <c r="AH2137" t="str">
        <f>IF(Table1[[#This Row],[Attendance %]]&gt;75,"OK","Below 75")</f>
        <v>Below 75</v>
      </c>
      <c r="AI2137" t="b">
        <f>ISBLANK(Table1[[#This Row],[Employee ID]])</f>
        <v>0</v>
      </c>
      <c r="AJ2137" t="b">
        <f>ISNUMBER(Table1[[#This Row],[Total Salary  ]])</f>
        <v>1</v>
      </c>
      <c r="AK2137" t="str">
        <f>IFERROR(_xlfn.XLOOKUP(Table1[[#This Row],[Manager ID]],MANAGERS!A:A,MANAGERS!B:B),"Not Found")</f>
        <v>Manager_6</v>
      </c>
    </row>
    <row r="2138" spans="1:37" x14ac:dyDescent="0.2">
      <c r="A2138" t="s">
        <v>3825</v>
      </c>
      <c r="B2138" t="s">
        <v>42</v>
      </c>
      <c r="C2138" t="s">
        <v>15</v>
      </c>
      <c r="D2138" t="s">
        <v>33</v>
      </c>
      <c r="E2138" t="s">
        <v>22</v>
      </c>
      <c r="F2138" s="1">
        <v>45110</v>
      </c>
      <c r="G2138" s="1">
        <v>40572</v>
      </c>
      <c r="H2138">
        <v>75398</v>
      </c>
      <c r="I2138">
        <v>21946</v>
      </c>
      <c r="J2138">
        <v>68</v>
      </c>
      <c r="K2138">
        <v>91</v>
      </c>
      <c r="L2138" t="s">
        <v>53</v>
      </c>
      <c r="M2138">
        <v>110</v>
      </c>
      <c r="N2138">
        <f>Table1[[#This Row],[Basic Salary]]+Table1[[#This Row],[Bonus]]</f>
        <v>97344</v>
      </c>
      <c r="O2138" s="2">
        <f>Table1[[#This Row],[Bonus]]/Table1[[#This Row],[Basic Salary]]</f>
        <v>0.29106872861349109</v>
      </c>
      <c r="P2138">
        <f ca="1">DATEDIF(Table1[[#This Row],[Date of Birth]],TODAY(),"Y")</f>
        <v>15</v>
      </c>
      <c r="Q2138">
        <f ca="1">DATEDIF(Table1[[#This Row],[Joining Date]],TODAY(),"Y")</f>
        <v>3</v>
      </c>
      <c r="R2138" t="str">
        <f ca="1">IF(YEAR(Table1[[#This Row],[Joining Date]])=YEAR(TODAY()),"Yes","No")</f>
        <v>No</v>
      </c>
      <c r="S2138" t="str">
        <f ca="1">IF(Table1[[#This Row],[Experience]]&gt;5,"Yes","No")</f>
        <v>No</v>
      </c>
      <c r="T2138" t="str">
        <f>TEXT(Table1[[#This Row],[Joining Date]],"mmmm")</f>
        <v>July</v>
      </c>
      <c r="U2138" t="str">
        <f>TEXT(Table1[[#This Row],[Joining Date]],"yyyy")</f>
        <v>2023</v>
      </c>
      <c r="V2138" s="5">
        <f ca="1">TODAY()-Table1[[#This Row],[Joining Date]]</f>
        <v>1129</v>
      </c>
      <c r="W2138" t="str">
        <f>LEFT(Table1[[#This Row],[Employee Name]],FIND(" ",Table1[[#This Row],[Employee Name]])-1)</f>
        <v>Krishna</v>
      </c>
      <c r="X2138" t="str">
        <f>RIGHT(Table1[[#This Row],[Employee Name]],LEN(Table1[[#This Row],[Employee Name]])-FIND(" ",Table1[[#This Row],[Employee Name]]))</f>
        <v>Chaitanya</v>
      </c>
      <c r="Y2138" t="str">
        <f>Table1[[#This Row],[Department]]&amp;"-"&amp;Table1[[#This Row],[Employee ID]]</f>
        <v>Marketing-E03769</v>
      </c>
      <c r="Z2138" t="str">
        <f>LEFT(Table1[[#This Row],[Department]],3)</f>
        <v>Mar</v>
      </c>
      <c r="AA2138" t="str">
        <f>_xlfn.XLOOKUP(Table1[[#This Row],[Manager ID]],MANAGERS!A:A,MANAGERS!B:B)</f>
        <v>Manager_10</v>
      </c>
      <c r="AB2138" t="str" cm="1">
        <f t="array" ref="AB2138">_xlfn.XLOOKUP(Table1[[#This Row],[Manager ID]],Table2[[#All],[Manager ID]],Table2[[#All],[Department Head]])</f>
        <v>HR</v>
      </c>
      <c r="AC2138" s="2">
        <f>_xlfn.XLOOKUP(Table1[[#This Row],[City]],L:L,O:O)</f>
        <v>0.23685887225230964</v>
      </c>
      <c r="AD2138" t="str" cm="1">
        <f t="array" ref="AD2138">_xlfn.IFS(Table1[[#This Row],[Performance Score]]&gt;=90,"Excellent",Table1[[#This Row],[Performance Score]]&gt;=75,"Good",Table1[[#This Row],[Performance Score]]&gt;=60,"Average",Table1[[#This Row],[Performance Score]]&lt;=60,"Need Improvement")</f>
        <v>Excellent</v>
      </c>
      <c r="AE2138" t="str">
        <f>IF(AND(Table1[[#This Row],[Attendance %]]&gt;=80,(Table1[[#This Row],[Performance Score]]&gt;=80)),"Eligible","Not Eligible")</f>
        <v>Not Eligible</v>
      </c>
      <c r="AF2138" t="str">
        <f>IF(Table1[[#This Row],[Performance Score]]&gt;=80,"High Performer","Low Performer")</f>
        <v>High Performer</v>
      </c>
      <c r="AG2138" t="str" cm="1">
        <f t="array" aca="1" ref="AG2138" ca="1">_xlfn.IFS(Table1[[#This Row],[Experience]]&lt;=3,"Junior",Table1[[#This Row],[Experience]]&lt;=7,"Mid Level",Table1[[#This Row],[Experience]]&gt;=7,"Senior")</f>
        <v>Junior</v>
      </c>
      <c r="AH2138" t="str">
        <f>IF(Table1[[#This Row],[Attendance %]]&gt;75,"OK","Below 75")</f>
        <v>Below 75</v>
      </c>
      <c r="AI2138" t="b">
        <f>ISBLANK(Table1[[#This Row],[Employee ID]])</f>
        <v>0</v>
      </c>
      <c r="AJ2138" t="b">
        <f>ISNUMBER(Table1[[#This Row],[Total Salary  ]])</f>
        <v>1</v>
      </c>
      <c r="AK2138" t="str">
        <f>IFERROR(_xlfn.XLOOKUP(Table1[[#This Row],[Manager ID]],MANAGERS!A:A,MANAGERS!B:B),"Not Found")</f>
        <v>Manager_10</v>
      </c>
    </row>
    <row r="2139" spans="1:37" x14ac:dyDescent="0.2">
      <c r="A2139" t="s">
        <v>5050</v>
      </c>
      <c r="B2139" t="s">
        <v>93</v>
      </c>
      <c r="C2139" t="s">
        <v>15</v>
      </c>
      <c r="D2139" t="s">
        <v>46</v>
      </c>
      <c r="E2139" t="s">
        <v>65</v>
      </c>
      <c r="F2139" s="1">
        <v>43718</v>
      </c>
      <c r="G2139" s="1">
        <v>29319</v>
      </c>
      <c r="H2139">
        <v>82631</v>
      </c>
      <c r="I2139">
        <v>14686</v>
      </c>
      <c r="J2139">
        <v>67</v>
      </c>
      <c r="K2139">
        <v>71</v>
      </c>
      <c r="L2139" t="s">
        <v>53</v>
      </c>
      <c r="M2139">
        <v>114</v>
      </c>
      <c r="N2139">
        <f>Table1[[#This Row],[Basic Salary]]+Table1[[#This Row],[Bonus]]</f>
        <v>97317</v>
      </c>
      <c r="O2139" s="2">
        <f>Table1[[#This Row],[Bonus]]/Table1[[#This Row],[Basic Salary]]</f>
        <v>0.17772990766177343</v>
      </c>
      <c r="P2139">
        <f ca="1">DATEDIF(Table1[[#This Row],[Date of Birth]],TODAY(),"Y")</f>
        <v>46</v>
      </c>
      <c r="Q2139">
        <f ca="1">DATEDIF(Table1[[#This Row],[Joining Date]],TODAY(),"Y")</f>
        <v>6</v>
      </c>
      <c r="R2139" t="str">
        <f ca="1">IF(YEAR(Table1[[#This Row],[Joining Date]])=YEAR(TODAY()),"Yes","No")</f>
        <v>No</v>
      </c>
      <c r="S2139" t="str">
        <f ca="1">IF(Table1[[#This Row],[Experience]]&gt;5,"Yes","No")</f>
        <v>Yes</v>
      </c>
      <c r="T2139" t="str">
        <f>TEXT(Table1[[#This Row],[Joining Date]],"mmmm")</f>
        <v>September</v>
      </c>
      <c r="U2139" t="str">
        <f>TEXT(Table1[[#This Row],[Joining Date]],"yyyy")</f>
        <v>2019</v>
      </c>
      <c r="V2139" s="5">
        <f ca="1">TODAY()-Table1[[#This Row],[Joining Date]]</f>
        <v>2521</v>
      </c>
      <c r="W2139" t="str">
        <f>LEFT(Table1[[#This Row],[Employee Name]],FIND(" ",Table1[[#This Row],[Employee Name]])-1)</f>
        <v>Priya</v>
      </c>
      <c r="X2139" t="str">
        <f>RIGHT(Table1[[#This Row],[Employee Name]],LEN(Table1[[#This Row],[Employee Name]])-FIND(" ",Table1[[#This Row],[Employee Name]]))</f>
        <v>Reddy</v>
      </c>
      <c r="Y2139" t="str">
        <f>Table1[[#This Row],[Department]]&amp;"-"&amp;Table1[[#This Row],[Employee ID]]</f>
        <v>Support-E04994</v>
      </c>
      <c r="Z2139" t="str">
        <f>LEFT(Table1[[#This Row],[Department]],3)</f>
        <v>Sup</v>
      </c>
      <c r="AA2139" t="str">
        <f>_xlfn.XLOOKUP(Table1[[#This Row],[Manager ID]],MANAGERS!A:A,MANAGERS!B:B)</f>
        <v>Manager_14</v>
      </c>
      <c r="AB2139" t="str" cm="1">
        <f t="array" ref="AB2139">_xlfn.XLOOKUP(Table1[[#This Row],[Manager ID]],Table2[[#All],[Manager ID]],Table2[[#All],[Department Head]])</f>
        <v>Marketing</v>
      </c>
      <c r="AC2139" s="2">
        <f>_xlfn.XLOOKUP(Table1[[#This Row],[City]],L:L,O:O)</f>
        <v>0.23685887225230964</v>
      </c>
      <c r="AD2139" t="str" cm="1">
        <f t="array" ref="AD2139">_xlfn.IFS(Table1[[#This Row],[Performance Score]]&gt;=90,"Excellent",Table1[[#This Row],[Performance Score]]&gt;=75,"Good",Table1[[#This Row],[Performance Score]]&gt;=60,"Average",Table1[[#This Row],[Performance Score]]&lt;=60,"Need Improvement")</f>
        <v>Average</v>
      </c>
      <c r="AE2139" t="str">
        <f>IF(AND(Table1[[#This Row],[Attendance %]]&gt;=80,(Table1[[#This Row],[Performance Score]]&gt;=80)),"Eligible","Not Eligible")</f>
        <v>Not Eligible</v>
      </c>
      <c r="AF2139" t="str">
        <f>IF(Table1[[#This Row],[Performance Score]]&gt;=80,"High Performer","Low Performer")</f>
        <v>Low Performer</v>
      </c>
      <c r="AG2139" t="str" cm="1">
        <f t="array" aca="1" ref="AG2139" ca="1">_xlfn.IFS(Table1[[#This Row],[Experience]]&lt;=3,"Junior",Table1[[#This Row],[Experience]]&lt;=7,"Mid Level",Table1[[#This Row],[Experience]]&gt;=7,"Senior")</f>
        <v>Mid Level</v>
      </c>
      <c r="AH2139" t="str">
        <f>IF(Table1[[#This Row],[Attendance %]]&gt;75,"OK","Below 75")</f>
        <v>Below 75</v>
      </c>
      <c r="AI2139" t="b">
        <f>ISBLANK(Table1[[#This Row],[Employee ID]])</f>
        <v>0</v>
      </c>
      <c r="AJ2139" t="b">
        <f>ISNUMBER(Table1[[#This Row],[Total Salary  ]])</f>
        <v>1</v>
      </c>
      <c r="AK2139" t="str">
        <f>IFERROR(_xlfn.XLOOKUP(Table1[[#This Row],[Manager ID]],MANAGERS!A:A,MANAGERS!B:B),"Not Found")</f>
        <v>Manager_14</v>
      </c>
    </row>
    <row r="2140" spans="1:37" x14ac:dyDescent="0.2">
      <c r="A2140" t="s">
        <v>3169</v>
      </c>
      <c r="B2140" t="s">
        <v>89</v>
      </c>
      <c r="C2140" t="s">
        <v>15</v>
      </c>
      <c r="D2140" t="s">
        <v>33</v>
      </c>
      <c r="E2140" t="s">
        <v>22</v>
      </c>
      <c r="F2140" s="1">
        <v>45364</v>
      </c>
      <c r="G2140" s="1">
        <v>38468</v>
      </c>
      <c r="H2140">
        <v>68434</v>
      </c>
      <c r="I2140">
        <v>28878</v>
      </c>
      <c r="J2140">
        <v>74</v>
      </c>
      <c r="K2140">
        <v>48</v>
      </c>
      <c r="L2140" t="s">
        <v>18</v>
      </c>
      <c r="M2140">
        <v>113</v>
      </c>
      <c r="N2140">
        <f>Table1[[#This Row],[Basic Salary]]+Table1[[#This Row],[Bonus]]</f>
        <v>97312</v>
      </c>
      <c r="O2140" s="2">
        <f>Table1[[#This Row],[Bonus]]/Table1[[#This Row],[Basic Salary]]</f>
        <v>0.42198322471286204</v>
      </c>
      <c r="P2140">
        <f ca="1">DATEDIF(Table1[[#This Row],[Date of Birth]],TODAY(),"Y")</f>
        <v>21</v>
      </c>
      <c r="Q2140">
        <f ca="1">DATEDIF(Table1[[#This Row],[Joining Date]],TODAY(),"Y")</f>
        <v>2</v>
      </c>
      <c r="R2140" t="str">
        <f ca="1">IF(YEAR(Table1[[#This Row],[Joining Date]])=YEAR(TODAY()),"Yes","No")</f>
        <v>No</v>
      </c>
      <c r="S2140" t="str">
        <f ca="1">IF(Table1[[#This Row],[Experience]]&gt;5,"Yes","No")</f>
        <v>No</v>
      </c>
      <c r="T2140" t="str">
        <f>TEXT(Table1[[#This Row],[Joining Date]],"mmmm")</f>
        <v>March</v>
      </c>
      <c r="U2140" t="str">
        <f>TEXT(Table1[[#This Row],[Joining Date]],"yyyy")</f>
        <v>2024</v>
      </c>
      <c r="V2140" s="5">
        <f ca="1">TODAY()-Table1[[#This Row],[Joining Date]]</f>
        <v>875</v>
      </c>
      <c r="W2140" t="str">
        <f>LEFT(Table1[[#This Row],[Employee Name]],FIND(" ",Table1[[#This Row],[Employee Name]])-1)</f>
        <v>Tarun</v>
      </c>
      <c r="X2140" t="str">
        <f>RIGHT(Table1[[#This Row],[Employee Name]],LEN(Table1[[#This Row],[Employee Name]])-FIND(" ",Table1[[#This Row],[Employee Name]]))</f>
        <v>Verma</v>
      </c>
      <c r="Y2140" t="str">
        <f>Table1[[#This Row],[Department]]&amp;"-"&amp;Table1[[#This Row],[Employee ID]]</f>
        <v>Marketing-E03113</v>
      </c>
      <c r="Z2140" t="str">
        <f>LEFT(Table1[[#This Row],[Department]],3)</f>
        <v>Mar</v>
      </c>
      <c r="AA2140" t="str">
        <f>_xlfn.XLOOKUP(Table1[[#This Row],[Manager ID]],MANAGERS!A:A,MANAGERS!B:B)</f>
        <v>Manager_13</v>
      </c>
      <c r="AB2140" t="str" cm="1">
        <f t="array" ref="AB2140">_xlfn.XLOOKUP(Table1[[#This Row],[Manager ID]],Table2[[#All],[Manager ID]],Table2[[#All],[Department Head]])</f>
        <v>HR</v>
      </c>
      <c r="AC2140" s="2">
        <f>_xlfn.XLOOKUP(Table1[[#This Row],[City]],L:L,O:O)</f>
        <v>0.21356479274849693</v>
      </c>
      <c r="AD2140" t="str" cm="1">
        <f t="array" ref="AD2140">_xlfn.IFS(Table1[[#This Row],[Performance Score]]&gt;=90,"Excellent",Table1[[#This Row],[Performance Score]]&gt;=75,"Good",Table1[[#This Row],[Performance Score]]&gt;=60,"Average",Table1[[#This Row],[Performance Score]]&lt;=60,"Need Improvement")</f>
        <v>Need Improvement</v>
      </c>
      <c r="AE2140" t="str">
        <f>IF(AND(Table1[[#This Row],[Attendance %]]&gt;=80,(Table1[[#This Row],[Performance Score]]&gt;=80)),"Eligible","Not Eligible")</f>
        <v>Not Eligible</v>
      </c>
      <c r="AF2140" t="str">
        <f>IF(Table1[[#This Row],[Performance Score]]&gt;=80,"High Performer","Low Performer")</f>
        <v>Low Performer</v>
      </c>
      <c r="AG2140" t="str" cm="1">
        <f t="array" aca="1" ref="AG2140" ca="1">_xlfn.IFS(Table1[[#This Row],[Experience]]&lt;=3,"Junior",Table1[[#This Row],[Experience]]&lt;=7,"Mid Level",Table1[[#This Row],[Experience]]&gt;=7,"Senior")</f>
        <v>Junior</v>
      </c>
      <c r="AH2140" t="str">
        <f>IF(Table1[[#This Row],[Attendance %]]&gt;75,"OK","Below 75")</f>
        <v>Below 75</v>
      </c>
      <c r="AI2140" t="b">
        <f>ISBLANK(Table1[[#This Row],[Employee ID]])</f>
        <v>0</v>
      </c>
      <c r="AJ2140" t="b">
        <f>ISNUMBER(Table1[[#This Row],[Total Salary  ]])</f>
        <v>1</v>
      </c>
      <c r="AK2140" t="str">
        <f>IFERROR(_xlfn.XLOOKUP(Table1[[#This Row],[Manager ID]],MANAGERS!A:A,MANAGERS!B:B),"Not Found")</f>
        <v>Manager_13</v>
      </c>
    </row>
    <row r="2141" spans="1:37" x14ac:dyDescent="0.2">
      <c r="A2141" t="s">
        <v>3142</v>
      </c>
      <c r="B2141" t="s">
        <v>62</v>
      </c>
      <c r="C2141" t="s">
        <v>21</v>
      </c>
      <c r="D2141" t="s">
        <v>25</v>
      </c>
      <c r="E2141" t="s">
        <v>22</v>
      </c>
      <c r="F2141" s="1">
        <v>44827</v>
      </c>
      <c r="G2141" s="1">
        <v>39186</v>
      </c>
      <c r="H2141">
        <v>73493</v>
      </c>
      <c r="I2141">
        <v>23816</v>
      </c>
      <c r="J2141">
        <v>89</v>
      </c>
      <c r="K2141">
        <v>87</v>
      </c>
      <c r="L2141" t="s">
        <v>34</v>
      </c>
      <c r="M2141">
        <v>108</v>
      </c>
      <c r="N2141">
        <f>Table1[[#This Row],[Basic Salary]]+Table1[[#This Row],[Bonus]]</f>
        <v>97309</v>
      </c>
      <c r="O2141" s="2">
        <f>Table1[[#This Row],[Bonus]]/Table1[[#This Row],[Basic Salary]]</f>
        <v>0.32405807355802596</v>
      </c>
      <c r="P2141">
        <f ca="1">DATEDIF(Table1[[#This Row],[Date of Birth]],TODAY(),"Y")</f>
        <v>19</v>
      </c>
      <c r="Q2141">
        <f ca="1">DATEDIF(Table1[[#This Row],[Joining Date]],TODAY(),"Y")</f>
        <v>3</v>
      </c>
      <c r="R2141" t="str">
        <f ca="1">IF(YEAR(Table1[[#This Row],[Joining Date]])=YEAR(TODAY()),"Yes","No")</f>
        <v>No</v>
      </c>
      <c r="S2141" t="str">
        <f ca="1">IF(Table1[[#This Row],[Experience]]&gt;5,"Yes","No")</f>
        <v>No</v>
      </c>
      <c r="T2141" t="str">
        <f>TEXT(Table1[[#This Row],[Joining Date]],"mmmm")</f>
        <v>September</v>
      </c>
      <c r="U2141" t="str">
        <f>TEXT(Table1[[#This Row],[Joining Date]],"yyyy")</f>
        <v>2022</v>
      </c>
      <c r="V2141" s="5">
        <f ca="1">TODAY()-Table1[[#This Row],[Joining Date]]</f>
        <v>1412</v>
      </c>
      <c r="W2141" t="str">
        <f>LEFT(Table1[[#This Row],[Employee Name]],FIND(" ",Table1[[#This Row],[Employee Name]])-1)</f>
        <v>Kavya</v>
      </c>
      <c r="X2141" t="str">
        <f>RIGHT(Table1[[#This Row],[Employee Name]],LEN(Table1[[#This Row],[Employee Name]])-FIND(" ",Table1[[#This Row],[Employee Name]]))</f>
        <v>Nair</v>
      </c>
      <c r="Y2141" t="str">
        <f>Table1[[#This Row],[Department]]&amp;"-"&amp;Table1[[#This Row],[Employee ID]]</f>
        <v>Finance-E03086</v>
      </c>
      <c r="Z2141" t="str">
        <f>LEFT(Table1[[#This Row],[Department]],3)</f>
        <v>Fin</v>
      </c>
      <c r="AA2141" t="str">
        <f>_xlfn.XLOOKUP(Table1[[#This Row],[Manager ID]],MANAGERS!A:A,MANAGERS!B:B)</f>
        <v>Manager_8</v>
      </c>
      <c r="AB2141" t="str" cm="1">
        <f t="array" ref="AB2141">_xlfn.XLOOKUP(Table1[[#This Row],[Manager ID]],Table2[[#All],[Manager ID]],Table2[[#All],[Department Head]])</f>
        <v>Sales</v>
      </c>
      <c r="AC2141" s="2">
        <f>_xlfn.XLOOKUP(Table1[[#This Row],[City]],L:L,O:O)</f>
        <v>0.24030340748661314</v>
      </c>
      <c r="AD2141" t="str" cm="1">
        <f t="array" ref="AD2141">_xlfn.IFS(Table1[[#This Row],[Performance Score]]&gt;=90,"Excellent",Table1[[#This Row],[Performance Score]]&gt;=75,"Good",Table1[[#This Row],[Performance Score]]&gt;=60,"Average",Table1[[#This Row],[Performance Score]]&lt;=60,"Need Improvement")</f>
        <v>Good</v>
      </c>
      <c r="AE2141" t="str">
        <f>IF(AND(Table1[[#This Row],[Attendance %]]&gt;=80,(Table1[[#This Row],[Performance Score]]&gt;=80)),"Eligible","Not Eligible")</f>
        <v>Eligible</v>
      </c>
      <c r="AF2141" t="str">
        <f>IF(Table1[[#This Row],[Performance Score]]&gt;=80,"High Performer","Low Performer")</f>
        <v>High Performer</v>
      </c>
      <c r="AG2141" t="str" cm="1">
        <f t="array" aca="1" ref="AG2141" ca="1">_xlfn.IFS(Table1[[#This Row],[Experience]]&lt;=3,"Junior",Table1[[#This Row],[Experience]]&lt;=7,"Mid Level",Table1[[#This Row],[Experience]]&gt;=7,"Senior")</f>
        <v>Junior</v>
      </c>
      <c r="AH2141" t="str">
        <f>IF(Table1[[#This Row],[Attendance %]]&gt;75,"OK","Below 75")</f>
        <v>OK</v>
      </c>
      <c r="AI2141" t="b">
        <f>ISBLANK(Table1[[#This Row],[Employee ID]])</f>
        <v>0</v>
      </c>
      <c r="AJ2141" t="b">
        <f>ISNUMBER(Table1[[#This Row],[Total Salary  ]])</f>
        <v>1</v>
      </c>
      <c r="AK2141" t="str">
        <f>IFERROR(_xlfn.XLOOKUP(Table1[[#This Row],[Manager ID]],MANAGERS!A:A,MANAGERS!B:B),"Not Found")</f>
        <v>Manager_8</v>
      </c>
    </row>
    <row r="2142" spans="1:37" x14ac:dyDescent="0.2">
      <c r="A2142" t="s">
        <v>3178</v>
      </c>
      <c r="B2142" t="s">
        <v>57</v>
      </c>
      <c r="C2142" t="s">
        <v>21</v>
      </c>
      <c r="D2142" t="s">
        <v>33</v>
      </c>
      <c r="E2142" t="s">
        <v>65</v>
      </c>
      <c r="F2142" s="1">
        <v>43760</v>
      </c>
      <c r="G2142" s="1">
        <v>36491</v>
      </c>
      <c r="H2142">
        <v>67366</v>
      </c>
      <c r="I2142">
        <v>29923</v>
      </c>
      <c r="J2142">
        <v>67</v>
      </c>
      <c r="K2142">
        <v>93</v>
      </c>
      <c r="L2142" t="s">
        <v>18</v>
      </c>
      <c r="M2142">
        <v>104</v>
      </c>
      <c r="N2142">
        <f>Table1[[#This Row],[Basic Salary]]+Table1[[#This Row],[Bonus]]</f>
        <v>97289</v>
      </c>
      <c r="O2142" s="2">
        <f>Table1[[#This Row],[Bonus]]/Table1[[#This Row],[Basic Salary]]</f>
        <v>0.44418549416619657</v>
      </c>
      <c r="P2142">
        <f ca="1">DATEDIF(Table1[[#This Row],[Date of Birth]],TODAY(),"Y")</f>
        <v>26</v>
      </c>
      <c r="Q2142">
        <f ca="1">DATEDIF(Table1[[#This Row],[Joining Date]],TODAY(),"Y")</f>
        <v>6</v>
      </c>
      <c r="R2142" t="str">
        <f ca="1">IF(YEAR(Table1[[#This Row],[Joining Date]])=YEAR(TODAY()),"Yes","No")</f>
        <v>No</v>
      </c>
      <c r="S2142" t="str">
        <f ca="1">IF(Table1[[#This Row],[Experience]]&gt;5,"Yes","No")</f>
        <v>Yes</v>
      </c>
      <c r="T2142" t="str">
        <f>TEXT(Table1[[#This Row],[Joining Date]],"mmmm")</f>
        <v>October</v>
      </c>
      <c r="U2142" t="str">
        <f>TEXT(Table1[[#This Row],[Joining Date]],"yyyy")</f>
        <v>2019</v>
      </c>
      <c r="V2142" s="5">
        <f ca="1">TODAY()-Table1[[#This Row],[Joining Date]]</f>
        <v>2479</v>
      </c>
      <c r="W2142" t="str">
        <f>LEFT(Table1[[#This Row],[Employee Name]],FIND(" ",Table1[[#This Row],[Employee Name]])-1)</f>
        <v>Swathi</v>
      </c>
      <c r="X2142" t="str">
        <f>RIGHT(Table1[[#This Row],[Employee Name]],LEN(Table1[[#This Row],[Employee Name]])-FIND(" ",Table1[[#This Row],[Employee Name]]))</f>
        <v>Ramesh</v>
      </c>
      <c r="Y2142" t="str">
        <f>Table1[[#This Row],[Department]]&amp;"-"&amp;Table1[[#This Row],[Employee ID]]</f>
        <v>Marketing-E03122</v>
      </c>
      <c r="Z2142" t="str">
        <f>LEFT(Table1[[#This Row],[Department]],3)</f>
        <v>Mar</v>
      </c>
      <c r="AA2142" t="str">
        <f>_xlfn.XLOOKUP(Table1[[#This Row],[Manager ID]],MANAGERS!A:A,MANAGERS!B:B)</f>
        <v>Manager_4</v>
      </c>
      <c r="AB2142" t="str" cm="1">
        <f t="array" ref="AB2142">_xlfn.XLOOKUP(Table1[[#This Row],[Manager ID]],Table2[[#All],[Manager ID]],Table2[[#All],[Department Head]])</f>
        <v>Finance</v>
      </c>
      <c r="AC2142" s="2">
        <f>_xlfn.XLOOKUP(Table1[[#This Row],[City]],L:L,O:O)</f>
        <v>0.21356479274849693</v>
      </c>
      <c r="AD2142" t="str" cm="1">
        <f t="array" ref="AD2142">_xlfn.IFS(Table1[[#This Row],[Performance Score]]&gt;=90,"Excellent",Table1[[#This Row],[Performance Score]]&gt;=75,"Good",Table1[[#This Row],[Performance Score]]&gt;=60,"Average",Table1[[#This Row],[Performance Score]]&lt;=60,"Need Improvement")</f>
        <v>Excellent</v>
      </c>
      <c r="AE2142" t="str">
        <f>IF(AND(Table1[[#This Row],[Attendance %]]&gt;=80,(Table1[[#This Row],[Performance Score]]&gt;=80)),"Eligible","Not Eligible")</f>
        <v>Not Eligible</v>
      </c>
      <c r="AF2142" t="str">
        <f>IF(Table1[[#This Row],[Performance Score]]&gt;=80,"High Performer","Low Performer")</f>
        <v>High Performer</v>
      </c>
      <c r="AG2142" t="str" cm="1">
        <f t="array" aca="1" ref="AG2142" ca="1">_xlfn.IFS(Table1[[#This Row],[Experience]]&lt;=3,"Junior",Table1[[#This Row],[Experience]]&lt;=7,"Mid Level",Table1[[#This Row],[Experience]]&gt;=7,"Senior")</f>
        <v>Mid Level</v>
      </c>
      <c r="AH2142" t="str">
        <f>IF(Table1[[#This Row],[Attendance %]]&gt;75,"OK","Below 75")</f>
        <v>Below 75</v>
      </c>
      <c r="AI2142" t="b">
        <f>ISBLANK(Table1[[#This Row],[Employee ID]])</f>
        <v>0</v>
      </c>
      <c r="AJ2142" t="b">
        <f>ISNUMBER(Table1[[#This Row],[Total Salary  ]])</f>
        <v>1</v>
      </c>
      <c r="AK2142" t="str">
        <f>IFERROR(_xlfn.XLOOKUP(Table1[[#This Row],[Manager ID]],MANAGERS!A:A,MANAGERS!B:B),"Not Found")</f>
        <v>Manager_4</v>
      </c>
    </row>
    <row r="2143" spans="1:37" x14ac:dyDescent="0.2">
      <c r="A2143" t="s">
        <v>1901</v>
      </c>
      <c r="B2143" t="s">
        <v>69</v>
      </c>
      <c r="C2143" t="s">
        <v>21</v>
      </c>
      <c r="D2143" t="s">
        <v>40</v>
      </c>
      <c r="E2143" t="s">
        <v>22</v>
      </c>
      <c r="F2143" s="1">
        <v>42230</v>
      </c>
      <c r="G2143" s="1">
        <v>31134</v>
      </c>
      <c r="H2143">
        <v>75749</v>
      </c>
      <c r="I2143">
        <v>21511</v>
      </c>
      <c r="J2143">
        <v>72</v>
      </c>
      <c r="K2143">
        <v>44</v>
      </c>
      <c r="L2143" t="s">
        <v>53</v>
      </c>
      <c r="M2143">
        <v>107</v>
      </c>
      <c r="N2143">
        <f>Table1[[#This Row],[Basic Salary]]+Table1[[#This Row],[Bonus]]</f>
        <v>97260</v>
      </c>
      <c r="O2143" s="2">
        <f>Table1[[#This Row],[Bonus]]/Table1[[#This Row],[Basic Salary]]</f>
        <v>0.28397734623559384</v>
      </c>
      <c r="P2143">
        <f ca="1">DATEDIF(Table1[[#This Row],[Date of Birth]],TODAY(),"Y")</f>
        <v>41</v>
      </c>
      <c r="Q2143">
        <f ca="1">DATEDIF(Table1[[#This Row],[Joining Date]],TODAY(),"Y")</f>
        <v>10</v>
      </c>
      <c r="R2143" t="str">
        <f ca="1">IF(YEAR(Table1[[#This Row],[Joining Date]])=YEAR(TODAY()),"Yes","No")</f>
        <v>No</v>
      </c>
      <c r="S2143" t="str">
        <f ca="1">IF(Table1[[#This Row],[Experience]]&gt;5,"Yes","No")</f>
        <v>Yes</v>
      </c>
      <c r="T2143" t="str">
        <f>TEXT(Table1[[#This Row],[Joining Date]],"mmmm")</f>
        <v>August</v>
      </c>
      <c r="U2143" t="str">
        <f>TEXT(Table1[[#This Row],[Joining Date]],"yyyy")</f>
        <v>2015</v>
      </c>
      <c r="V2143" s="5">
        <f ca="1">TODAY()-Table1[[#This Row],[Joining Date]]</f>
        <v>4009</v>
      </c>
      <c r="W2143" t="str">
        <f>LEFT(Table1[[#This Row],[Employee Name]],FIND(" ",Table1[[#This Row],[Employee Name]])-1)</f>
        <v>Neha</v>
      </c>
      <c r="X2143" t="str">
        <f>RIGHT(Table1[[#This Row],[Employee Name]],LEN(Table1[[#This Row],[Employee Name]])-FIND(" ",Table1[[#This Row],[Employee Name]]))</f>
        <v>Kulkarni</v>
      </c>
      <c r="Y2143" t="str">
        <f>Table1[[#This Row],[Department]]&amp;"-"&amp;Table1[[#This Row],[Employee ID]]</f>
        <v>IT-E01845</v>
      </c>
      <c r="Z2143" t="str">
        <f>LEFT(Table1[[#This Row],[Department]],3)</f>
        <v>IT</v>
      </c>
      <c r="AA2143" t="str">
        <f>_xlfn.XLOOKUP(Table1[[#This Row],[Manager ID]],MANAGERS!A:A,MANAGERS!B:B)</f>
        <v>Manager_7</v>
      </c>
      <c r="AB2143" t="str" cm="1">
        <f t="array" ref="AB2143">_xlfn.XLOOKUP(Table1[[#This Row],[Manager ID]],Table2[[#All],[Manager ID]],Table2[[#All],[Department Head]])</f>
        <v>Operations</v>
      </c>
      <c r="AC2143" s="2">
        <f>_xlfn.XLOOKUP(Table1[[#This Row],[City]],L:L,O:O)</f>
        <v>0.23685887225230964</v>
      </c>
      <c r="AD2143" t="str" cm="1">
        <f t="array" ref="AD2143">_xlfn.IFS(Table1[[#This Row],[Performance Score]]&gt;=90,"Excellent",Table1[[#This Row],[Performance Score]]&gt;=75,"Good",Table1[[#This Row],[Performance Score]]&gt;=60,"Average",Table1[[#This Row],[Performance Score]]&lt;=60,"Need Improvement")</f>
        <v>Need Improvement</v>
      </c>
      <c r="AE2143" t="str">
        <f>IF(AND(Table1[[#This Row],[Attendance %]]&gt;=80,(Table1[[#This Row],[Performance Score]]&gt;=80)),"Eligible","Not Eligible")</f>
        <v>Not Eligible</v>
      </c>
      <c r="AF2143" t="str">
        <f>IF(Table1[[#This Row],[Performance Score]]&gt;=80,"High Performer","Low Performer")</f>
        <v>Low Performer</v>
      </c>
      <c r="AG2143" t="str" cm="1">
        <f t="array" aca="1" ref="AG2143" ca="1">_xlfn.IFS(Table1[[#This Row],[Experience]]&lt;=3,"Junior",Table1[[#This Row],[Experience]]&lt;=7,"Mid Level",Table1[[#This Row],[Experience]]&gt;=7,"Senior")</f>
        <v>Senior</v>
      </c>
      <c r="AH2143" t="str">
        <f>IF(Table1[[#This Row],[Attendance %]]&gt;75,"OK","Below 75")</f>
        <v>Below 75</v>
      </c>
      <c r="AI2143" t="b">
        <f>ISBLANK(Table1[[#This Row],[Employee ID]])</f>
        <v>0</v>
      </c>
      <c r="AJ2143" t="b">
        <f>ISNUMBER(Table1[[#This Row],[Total Salary  ]])</f>
        <v>1</v>
      </c>
      <c r="AK2143" t="str">
        <f>IFERROR(_xlfn.XLOOKUP(Table1[[#This Row],[Manager ID]],MANAGERS!A:A,MANAGERS!B:B),"Not Found")</f>
        <v>Manager_7</v>
      </c>
    </row>
    <row r="2144" spans="1:37" x14ac:dyDescent="0.2">
      <c r="A2144" t="s">
        <v>1643</v>
      </c>
      <c r="B2144" t="s">
        <v>93</v>
      </c>
      <c r="C2144" t="s">
        <v>15</v>
      </c>
      <c r="D2144" t="s">
        <v>33</v>
      </c>
      <c r="E2144" t="s">
        <v>17</v>
      </c>
      <c r="F2144" s="1">
        <v>44928</v>
      </c>
      <c r="G2144" s="1">
        <v>31381</v>
      </c>
      <c r="H2144">
        <v>90100</v>
      </c>
      <c r="I2144">
        <v>7093</v>
      </c>
      <c r="J2144">
        <v>64</v>
      </c>
      <c r="K2144">
        <v>48</v>
      </c>
      <c r="L2144" t="s">
        <v>37</v>
      </c>
      <c r="M2144">
        <v>104</v>
      </c>
      <c r="N2144">
        <f>Table1[[#This Row],[Basic Salary]]+Table1[[#This Row],[Bonus]]</f>
        <v>97193</v>
      </c>
      <c r="O2144" s="2">
        <f>Table1[[#This Row],[Bonus]]/Table1[[#This Row],[Basic Salary]]</f>
        <v>7.8723640399556052E-2</v>
      </c>
      <c r="P2144">
        <f ca="1">DATEDIF(Table1[[#This Row],[Date of Birth]],TODAY(),"Y")</f>
        <v>40</v>
      </c>
      <c r="Q2144">
        <f ca="1">DATEDIF(Table1[[#This Row],[Joining Date]],TODAY(),"Y")</f>
        <v>3</v>
      </c>
      <c r="R2144" t="str">
        <f ca="1">IF(YEAR(Table1[[#This Row],[Joining Date]])=YEAR(TODAY()),"Yes","No")</f>
        <v>No</v>
      </c>
      <c r="S2144" t="str">
        <f ca="1">IF(Table1[[#This Row],[Experience]]&gt;5,"Yes","No")</f>
        <v>No</v>
      </c>
      <c r="T2144" t="str">
        <f>TEXT(Table1[[#This Row],[Joining Date]],"mmmm")</f>
        <v>January</v>
      </c>
      <c r="U2144" t="str">
        <f>TEXT(Table1[[#This Row],[Joining Date]],"yyyy")</f>
        <v>2023</v>
      </c>
      <c r="V2144" s="5">
        <f ca="1">TODAY()-Table1[[#This Row],[Joining Date]]</f>
        <v>1311</v>
      </c>
      <c r="W2144" t="str">
        <f>LEFT(Table1[[#This Row],[Employee Name]],FIND(" ",Table1[[#This Row],[Employee Name]])-1)</f>
        <v>Priya</v>
      </c>
      <c r="X2144" t="str">
        <f>RIGHT(Table1[[#This Row],[Employee Name]],LEN(Table1[[#This Row],[Employee Name]])-FIND(" ",Table1[[#This Row],[Employee Name]]))</f>
        <v>Reddy</v>
      </c>
      <c r="Y2144" t="str">
        <f>Table1[[#This Row],[Department]]&amp;"-"&amp;Table1[[#This Row],[Employee ID]]</f>
        <v>Marketing-E01587</v>
      </c>
      <c r="Z2144" t="str">
        <f>LEFT(Table1[[#This Row],[Department]],3)</f>
        <v>Mar</v>
      </c>
      <c r="AA2144" t="str">
        <f>_xlfn.XLOOKUP(Table1[[#This Row],[Manager ID]],MANAGERS!A:A,MANAGERS!B:B)</f>
        <v>Manager_4</v>
      </c>
      <c r="AB2144" t="str" cm="1">
        <f t="array" ref="AB2144">_xlfn.XLOOKUP(Table1[[#This Row],[Manager ID]],Table2[[#All],[Manager ID]],Table2[[#All],[Department Head]])</f>
        <v>Finance</v>
      </c>
      <c r="AC2144" s="2">
        <f>_xlfn.XLOOKUP(Table1[[#This Row],[City]],L:L,O:O)</f>
        <v>0.24036902712549932</v>
      </c>
      <c r="AD2144" t="str" cm="1">
        <f t="array" ref="AD2144">_xlfn.IFS(Table1[[#This Row],[Performance Score]]&gt;=90,"Excellent",Table1[[#This Row],[Performance Score]]&gt;=75,"Good",Table1[[#This Row],[Performance Score]]&gt;=60,"Average",Table1[[#This Row],[Performance Score]]&lt;=60,"Need Improvement")</f>
        <v>Need Improvement</v>
      </c>
      <c r="AE2144" t="str">
        <f>IF(AND(Table1[[#This Row],[Attendance %]]&gt;=80,(Table1[[#This Row],[Performance Score]]&gt;=80)),"Eligible","Not Eligible")</f>
        <v>Not Eligible</v>
      </c>
      <c r="AF2144" t="str">
        <f>IF(Table1[[#This Row],[Performance Score]]&gt;=80,"High Performer","Low Performer")</f>
        <v>Low Performer</v>
      </c>
      <c r="AG2144" t="str" cm="1">
        <f t="array" aca="1" ref="AG2144" ca="1">_xlfn.IFS(Table1[[#This Row],[Experience]]&lt;=3,"Junior",Table1[[#This Row],[Experience]]&lt;=7,"Mid Level",Table1[[#This Row],[Experience]]&gt;=7,"Senior")</f>
        <v>Junior</v>
      </c>
      <c r="AH2144" t="str">
        <f>IF(Table1[[#This Row],[Attendance %]]&gt;75,"OK","Below 75")</f>
        <v>Below 75</v>
      </c>
      <c r="AI2144" t="b">
        <f>ISBLANK(Table1[[#This Row],[Employee ID]])</f>
        <v>0</v>
      </c>
      <c r="AJ2144" t="b">
        <f>ISNUMBER(Table1[[#This Row],[Total Salary  ]])</f>
        <v>1</v>
      </c>
      <c r="AK2144" t="str">
        <f>IFERROR(_xlfn.XLOOKUP(Table1[[#This Row],[Manager ID]],MANAGERS!A:A,MANAGERS!B:B),"Not Found")</f>
        <v>Manager_4</v>
      </c>
    </row>
    <row r="2145" spans="1:37" x14ac:dyDescent="0.2">
      <c r="A2145" t="s">
        <v>1641</v>
      </c>
      <c r="B2145" t="s">
        <v>50</v>
      </c>
      <c r="C2145" t="s">
        <v>21</v>
      </c>
      <c r="D2145" t="s">
        <v>81</v>
      </c>
      <c r="E2145" t="s">
        <v>65</v>
      </c>
      <c r="F2145" s="1">
        <v>43296</v>
      </c>
      <c r="G2145" s="1">
        <v>41025</v>
      </c>
      <c r="H2145">
        <v>74155</v>
      </c>
      <c r="I2145">
        <v>23026</v>
      </c>
      <c r="J2145">
        <v>61</v>
      </c>
      <c r="K2145">
        <v>80</v>
      </c>
      <c r="L2145" t="s">
        <v>27</v>
      </c>
      <c r="M2145">
        <v>111</v>
      </c>
      <c r="N2145">
        <f>Table1[[#This Row],[Basic Salary]]+Table1[[#This Row],[Bonus]]</f>
        <v>97181</v>
      </c>
      <c r="O2145" s="2">
        <f>Table1[[#This Row],[Bonus]]/Table1[[#This Row],[Basic Salary]]</f>
        <v>0.31051176589575891</v>
      </c>
      <c r="P2145">
        <f ca="1">DATEDIF(Table1[[#This Row],[Date of Birth]],TODAY(),"Y")</f>
        <v>14</v>
      </c>
      <c r="Q2145">
        <f ca="1">DATEDIF(Table1[[#This Row],[Joining Date]],TODAY(),"Y")</f>
        <v>8</v>
      </c>
      <c r="R2145" t="str">
        <f ca="1">IF(YEAR(Table1[[#This Row],[Joining Date]])=YEAR(TODAY()),"Yes","No")</f>
        <v>No</v>
      </c>
      <c r="S2145" t="str">
        <f ca="1">IF(Table1[[#This Row],[Experience]]&gt;5,"Yes","No")</f>
        <v>Yes</v>
      </c>
      <c r="T2145" t="str">
        <f>TEXT(Table1[[#This Row],[Joining Date]],"mmmm")</f>
        <v>July</v>
      </c>
      <c r="U2145" t="str">
        <f>TEXT(Table1[[#This Row],[Joining Date]],"yyyy")</f>
        <v>2018</v>
      </c>
      <c r="V2145" s="5">
        <f ca="1">TODAY()-Table1[[#This Row],[Joining Date]]</f>
        <v>2943</v>
      </c>
      <c r="W2145" t="str">
        <f>LEFT(Table1[[#This Row],[Employee Name]],FIND(" ",Table1[[#This Row],[Employee Name]])-1)</f>
        <v>Ravi</v>
      </c>
      <c r="X2145" t="str">
        <f>RIGHT(Table1[[#This Row],[Employee Name]],LEN(Table1[[#This Row],[Employee Name]])-FIND(" ",Table1[[#This Row],[Employee Name]]))</f>
        <v>Teja</v>
      </c>
      <c r="Y2145" t="str">
        <f>Table1[[#This Row],[Department]]&amp;"-"&amp;Table1[[#This Row],[Employee ID]]</f>
        <v>Sales-E01585</v>
      </c>
      <c r="Z2145" t="str">
        <f>LEFT(Table1[[#This Row],[Department]],3)</f>
        <v>Sal</v>
      </c>
      <c r="AA2145" t="str">
        <f>_xlfn.XLOOKUP(Table1[[#This Row],[Manager ID]],MANAGERS!A:A,MANAGERS!B:B)</f>
        <v>Manager_11</v>
      </c>
      <c r="AB2145" t="str" cm="1">
        <f t="array" ref="AB2145">_xlfn.XLOOKUP(Table1[[#This Row],[Manager ID]],Table2[[#All],[Manager ID]],Table2[[#All],[Department Head]])</f>
        <v>Marketing</v>
      </c>
      <c r="AC2145" s="2">
        <f>_xlfn.XLOOKUP(Table1[[#This Row],[City]],L:L,O:O)</f>
        <v>0.23674293405114402</v>
      </c>
      <c r="AD2145" t="str" cm="1">
        <f t="array" ref="AD2145">_xlfn.IFS(Table1[[#This Row],[Performance Score]]&gt;=90,"Excellent",Table1[[#This Row],[Performance Score]]&gt;=75,"Good",Table1[[#This Row],[Performance Score]]&gt;=60,"Average",Table1[[#This Row],[Performance Score]]&lt;=60,"Need Improvement")</f>
        <v>Good</v>
      </c>
      <c r="AE2145" t="str">
        <f>IF(AND(Table1[[#This Row],[Attendance %]]&gt;=80,(Table1[[#This Row],[Performance Score]]&gt;=80)),"Eligible","Not Eligible")</f>
        <v>Not Eligible</v>
      </c>
      <c r="AF2145" t="str">
        <f>IF(Table1[[#This Row],[Performance Score]]&gt;=80,"High Performer","Low Performer")</f>
        <v>High Performer</v>
      </c>
      <c r="AG2145" t="str" cm="1">
        <f t="array" aca="1" ref="AG2145" ca="1">_xlfn.IFS(Table1[[#This Row],[Experience]]&lt;=3,"Junior",Table1[[#This Row],[Experience]]&lt;=7,"Mid Level",Table1[[#This Row],[Experience]]&gt;=7,"Senior")</f>
        <v>Senior</v>
      </c>
      <c r="AH2145" t="str">
        <f>IF(Table1[[#This Row],[Attendance %]]&gt;75,"OK","Below 75")</f>
        <v>Below 75</v>
      </c>
      <c r="AI2145" t="b">
        <f>ISBLANK(Table1[[#This Row],[Employee ID]])</f>
        <v>0</v>
      </c>
      <c r="AJ2145" t="b">
        <f>ISNUMBER(Table1[[#This Row],[Total Salary  ]])</f>
        <v>1</v>
      </c>
      <c r="AK2145" t="str">
        <f>IFERROR(_xlfn.XLOOKUP(Table1[[#This Row],[Manager ID]],MANAGERS!A:A,MANAGERS!B:B),"Not Found")</f>
        <v>Manager_11</v>
      </c>
    </row>
    <row r="2146" spans="1:37" x14ac:dyDescent="0.2">
      <c r="A2146" t="s">
        <v>262</v>
      </c>
      <c r="B2146" t="s">
        <v>50</v>
      </c>
      <c r="C2146" t="s">
        <v>15</v>
      </c>
      <c r="D2146" t="s">
        <v>81</v>
      </c>
      <c r="E2146" t="s">
        <v>51</v>
      </c>
      <c r="F2146" s="1">
        <v>43187</v>
      </c>
      <c r="G2146" s="1">
        <v>30425</v>
      </c>
      <c r="H2146">
        <v>75639</v>
      </c>
      <c r="I2146">
        <v>21523</v>
      </c>
      <c r="J2146">
        <v>88</v>
      </c>
      <c r="K2146">
        <v>88</v>
      </c>
      <c r="L2146" t="s">
        <v>23</v>
      </c>
      <c r="M2146">
        <v>109</v>
      </c>
      <c r="N2146">
        <f>Table1[[#This Row],[Basic Salary]]+Table1[[#This Row],[Bonus]]</f>
        <v>97162</v>
      </c>
      <c r="O2146" s="2">
        <f>Table1[[#This Row],[Bonus]]/Table1[[#This Row],[Basic Salary]]</f>
        <v>0.28454897605732493</v>
      </c>
      <c r="P2146">
        <f ca="1">DATEDIF(Table1[[#This Row],[Date of Birth]],TODAY(),"Y")</f>
        <v>43</v>
      </c>
      <c r="Q2146">
        <f ca="1">DATEDIF(Table1[[#This Row],[Joining Date]],TODAY(),"Y")</f>
        <v>8</v>
      </c>
      <c r="R2146" t="str">
        <f ca="1">IF(YEAR(Table1[[#This Row],[Joining Date]])=YEAR(TODAY()),"Yes","No")</f>
        <v>No</v>
      </c>
      <c r="S2146" t="str">
        <f ca="1">IF(Table1[[#This Row],[Experience]]&gt;5,"Yes","No")</f>
        <v>Yes</v>
      </c>
      <c r="T2146" t="str">
        <f>TEXT(Table1[[#This Row],[Joining Date]],"mmmm")</f>
        <v>March</v>
      </c>
      <c r="U2146" t="str">
        <f>TEXT(Table1[[#This Row],[Joining Date]],"yyyy")</f>
        <v>2018</v>
      </c>
      <c r="V2146" s="5">
        <f ca="1">TODAY()-Table1[[#This Row],[Joining Date]]</f>
        <v>3052</v>
      </c>
      <c r="W2146" t="str">
        <f>LEFT(Table1[[#This Row],[Employee Name]],FIND(" ",Table1[[#This Row],[Employee Name]])-1)</f>
        <v>Ravi</v>
      </c>
      <c r="X2146" t="str">
        <f>RIGHT(Table1[[#This Row],[Employee Name]],LEN(Table1[[#This Row],[Employee Name]])-FIND(" ",Table1[[#This Row],[Employee Name]]))</f>
        <v>Teja</v>
      </c>
      <c r="Y2146" t="str">
        <f>Table1[[#This Row],[Department]]&amp;"-"&amp;Table1[[#This Row],[Employee ID]]</f>
        <v>Sales-E00206</v>
      </c>
      <c r="Z2146" t="str">
        <f>LEFT(Table1[[#This Row],[Department]],3)</f>
        <v>Sal</v>
      </c>
      <c r="AA2146" t="str">
        <f>_xlfn.XLOOKUP(Table1[[#This Row],[Manager ID]],MANAGERS!A:A,MANAGERS!B:B)</f>
        <v>Manager_9</v>
      </c>
      <c r="AB2146" t="str" cm="1">
        <f t="array" ref="AB2146">_xlfn.XLOOKUP(Table1[[#This Row],[Manager ID]],Table2[[#All],[Manager ID]],Table2[[#All],[Department Head]])</f>
        <v>Sales</v>
      </c>
      <c r="AC2146" s="2">
        <f>_xlfn.XLOOKUP(Table1[[#This Row],[City]],L:L,O:O)</f>
        <v>0.23486488519629886</v>
      </c>
      <c r="AD2146" t="str" cm="1">
        <f t="array" ref="AD2146">_xlfn.IFS(Table1[[#This Row],[Performance Score]]&gt;=90,"Excellent",Table1[[#This Row],[Performance Score]]&gt;=75,"Good",Table1[[#This Row],[Performance Score]]&gt;=60,"Average",Table1[[#This Row],[Performance Score]]&lt;=60,"Need Improvement")</f>
        <v>Good</v>
      </c>
      <c r="AE2146" t="str">
        <f>IF(AND(Table1[[#This Row],[Attendance %]]&gt;=80,(Table1[[#This Row],[Performance Score]]&gt;=80)),"Eligible","Not Eligible")</f>
        <v>Eligible</v>
      </c>
      <c r="AF2146" t="str">
        <f>IF(Table1[[#This Row],[Performance Score]]&gt;=80,"High Performer","Low Performer")</f>
        <v>High Performer</v>
      </c>
      <c r="AG2146" t="str" cm="1">
        <f t="array" aca="1" ref="AG2146" ca="1">_xlfn.IFS(Table1[[#This Row],[Experience]]&lt;=3,"Junior",Table1[[#This Row],[Experience]]&lt;=7,"Mid Level",Table1[[#This Row],[Experience]]&gt;=7,"Senior")</f>
        <v>Senior</v>
      </c>
      <c r="AH2146" t="str">
        <f>IF(Table1[[#This Row],[Attendance %]]&gt;75,"OK","Below 75")</f>
        <v>OK</v>
      </c>
      <c r="AI2146" t="b">
        <f>ISBLANK(Table1[[#This Row],[Employee ID]])</f>
        <v>0</v>
      </c>
      <c r="AJ2146" t="b">
        <f>ISNUMBER(Table1[[#This Row],[Total Salary  ]])</f>
        <v>1</v>
      </c>
      <c r="AK2146" t="str">
        <f>IFERROR(_xlfn.XLOOKUP(Table1[[#This Row],[Manager ID]],MANAGERS!A:A,MANAGERS!B:B),"Not Found")</f>
        <v>Manager_9</v>
      </c>
    </row>
    <row r="2147" spans="1:37" x14ac:dyDescent="0.2">
      <c r="A2147" t="s">
        <v>4460</v>
      </c>
      <c r="B2147" t="s">
        <v>89</v>
      </c>
      <c r="C2147" t="s">
        <v>21</v>
      </c>
      <c r="D2147" t="s">
        <v>81</v>
      </c>
      <c r="E2147" t="s">
        <v>22</v>
      </c>
      <c r="F2147" s="1">
        <v>42523</v>
      </c>
      <c r="G2147" s="1">
        <v>32349</v>
      </c>
      <c r="H2147">
        <v>70045</v>
      </c>
      <c r="I2147">
        <v>27073</v>
      </c>
      <c r="J2147">
        <v>97</v>
      </c>
      <c r="K2147">
        <v>77</v>
      </c>
      <c r="L2147" t="s">
        <v>34</v>
      </c>
      <c r="M2147">
        <v>118</v>
      </c>
      <c r="N2147">
        <f>Table1[[#This Row],[Basic Salary]]+Table1[[#This Row],[Bonus]]</f>
        <v>97118</v>
      </c>
      <c r="O2147" s="2">
        <f>Table1[[#This Row],[Bonus]]/Table1[[#This Row],[Basic Salary]]</f>
        <v>0.38650867299593117</v>
      </c>
      <c r="P2147">
        <f ca="1">DATEDIF(Table1[[#This Row],[Date of Birth]],TODAY(),"Y")</f>
        <v>38</v>
      </c>
      <c r="Q2147">
        <f ca="1">DATEDIF(Table1[[#This Row],[Joining Date]],TODAY(),"Y")</f>
        <v>10</v>
      </c>
      <c r="R2147" t="str">
        <f ca="1">IF(YEAR(Table1[[#This Row],[Joining Date]])=YEAR(TODAY()),"Yes","No")</f>
        <v>No</v>
      </c>
      <c r="S2147" t="str">
        <f ca="1">IF(Table1[[#This Row],[Experience]]&gt;5,"Yes","No")</f>
        <v>Yes</v>
      </c>
      <c r="T2147" t="str">
        <f>TEXT(Table1[[#This Row],[Joining Date]],"mmmm")</f>
        <v>June</v>
      </c>
      <c r="U2147" t="str">
        <f>TEXT(Table1[[#This Row],[Joining Date]],"yyyy")</f>
        <v>2016</v>
      </c>
      <c r="V2147" s="5">
        <f ca="1">TODAY()-Table1[[#This Row],[Joining Date]]</f>
        <v>3716</v>
      </c>
      <c r="W2147" t="str">
        <f>LEFT(Table1[[#This Row],[Employee Name]],FIND(" ",Table1[[#This Row],[Employee Name]])-1)</f>
        <v>Tarun</v>
      </c>
      <c r="X2147" t="str">
        <f>RIGHT(Table1[[#This Row],[Employee Name]],LEN(Table1[[#This Row],[Employee Name]])-FIND(" ",Table1[[#This Row],[Employee Name]]))</f>
        <v>Verma</v>
      </c>
      <c r="Y2147" t="str">
        <f>Table1[[#This Row],[Department]]&amp;"-"&amp;Table1[[#This Row],[Employee ID]]</f>
        <v>Sales-E04404</v>
      </c>
      <c r="Z2147" t="str">
        <f>LEFT(Table1[[#This Row],[Department]],3)</f>
        <v>Sal</v>
      </c>
      <c r="AA2147" t="str">
        <f>_xlfn.XLOOKUP(Table1[[#This Row],[Manager ID]],MANAGERS!A:A,MANAGERS!B:B)</f>
        <v>Manager_18</v>
      </c>
      <c r="AB2147" t="str" cm="1">
        <f t="array" ref="AB2147">_xlfn.XLOOKUP(Table1[[#This Row],[Manager ID]],Table2[[#All],[Manager ID]],Table2[[#All],[Department Head]])</f>
        <v>Support</v>
      </c>
      <c r="AC2147" s="2">
        <f>_xlfn.XLOOKUP(Table1[[#This Row],[City]],L:L,O:O)</f>
        <v>0.24030340748661314</v>
      </c>
      <c r="AD2147" t="str" cm="1">
        <f t="array" ref="AD2147">_xlfn.IFS(Table1[[#This Row],[Performance Score]]&gt;=90,"Excellent",Table1[[#This Row],[Performance Score]]&gt;=75,"Good",Table1[[#This Row],[Performance Score]]&gt;=60,"Average",Table1[[#This Row],[Performance Score]]&lt;=60,"Need Improvement")</f>
        <v>Good</v>
      </c>
      <c r="AE2147" t="str">
        <f>IF(AND(Table1[[#This Row],[Attendance %]]&gt;=80,(Table1[[#This Row],[Performance Score]]&gt;=80)),"Eligible","Not Eligible")</f>
        <v>Not Eligible</v>
      </c>
      <c r="AF2147" t="str">
        <f>IF(Table1[[#This Row],[Performance Score]]&gt;=80,"High Performer","Low Performer")</f>
        <v>Low Performer</v>
      </c>
      <c r="AG2147" t="str" cm="1">
        <f t="array" aca="1" ref="AG2147" ca="1">_xlfn.IFS(Table1[[#This Row],[Experience]]&lt;=3,"Junior",Table1[[#This Row],[Experience]]&lt;=7,"Mid Level",Table1[[#This Row],[Experience]]&gt;=7,"Senior")</f>
        <v>Senior</v>
      </c>
      <c r="AH2147" t="str">
        <f>IF(Table1[[#This Row],[Attendance %]]&gt;75,"OK","Below 75")</f>
        <v>OK</v>
      </c>
      <c r="AI2147" t="b">
        <f>ISBLANK(Table1[[#This Row],[Employee ID]])</f>
        <v>0</v>
      </c>
      <c r="AJ2147" t="b">
        <f>ISNUMBER(Table1[[#This Row],[Total Salary  ]])</f>
        <v>1</v>
      </c>
      <c r="AK2147" t="str">
        <f>IFERROR(_xlfn.XLOOKUP(Table1[[#This Row],[Manager ID]],MANAGERS!A:A,MANAGERS!B:B),"Not Found")</f>
        <v>Manager_18</v>
      </c>
    </row>
    <row r="2148" spans="1:37" x14ac:dyDescent="0.2">
      <c r="A2148" t="s">
        <v>3203</v>
      </c>
      <c r="B2148" t="s">
        <v>71</v>
      </c>
      <c r="C2148" t="s">
        <v>15</v>
      </c>
      <c r="D2148" t="s">
        <v>81</v>
      </c>
      <c r="E2148" t="s">
        <v>17</v>
      </c>
      <c r="F2148" s="1">
        <v>43038</v>
      </c>
      <c r="G2148" s="1">
        <v>36796</v>
      </c>
      <c r="H2148">
        <v>84618</v>
      </c>
      <c r="I2148">
        <v>12494</v>
      </c>
      <c r="J2148">
        <v>78</v>
      </c>
      <c r="K2148">
        <v>79</v>
      </c>
      <c r="L2148" t="s">
        <v>31</v>
      </c>
      <c r="M2148">
        <v>108</v>
      </c>
      <c r="N2148">
        <f>Table1[[#This Row],[Basic Salary]]+Table1[[#This Row],[Bonus]]</f>
        <v>97112</v>
      </c>
      <c r="O2148" s="2">
        <f>Table1[[#This Row],[Bonus]]/Table1[[#This Row],[Basic Salary]]</f>
        <v>0.14765179985345908</v>
      </c>
      <c r="P2148">
        <f ca="1">DATEDIF(Table1[[#This Row],[Date of Birth]],TODAY(),"Y")</f>
        <v>25</v>
      </c>
      <c r="Q2148">
        <f ca="1">DATEDIF(Table1[[#This Row],[Joining Date]],TODAY(),"Y")</f>
        <v>8</v>
      </c>
      <c r="R2148" t="str">
        <f ca="1">IF(YEAR(Table1[[#This Row],[Joining Date]])=YEAR(TODAY()),"Yes","No")</f>
        <v>No</v>
      </c>
      <c r="S2148" t="str">
        <f ca="1">IF(Table1[[#This Row],[Experience]]&gt;5,"Yes","No")</f>
        <v>Yes</v>
      </c>
      <c r="T2148" t="str">
        <f>TEXT(Table1[[#This Row],[Joining Date]],"mmmm")</f>
        <v>October</v>
      </c>
      <c r="U2148" t="str">
        <f>TEXT(Table1[[#This Row],[Joining Date]],"yyyy")</f>
        <v>2017</v>
      </c>
      <c r="V2148" s="5">
        <f ca="1">TODAY()-Table1[[#This Row],[Joining Date]]</f>
        <v>3201</v>
      </c>
      <c r="W2148" t="str">
        <f>LEFT(Table1[[#This Row],[Employee Name]],FIND(" ",Table1[[#This Row],[Employee Name]])-1)</f>
        <v>Sneha</v>
      </c>
      <c r="X2148" t="str">
        <f>RIGHT(Table1[[#This Row],[Employee Name]],LEN(Table1[[#This Row],[Employee Name]])-FIND(" ",Table1[[#This Row],[Employee Name]]))</f>
        <v>Iyer</v>
      </c>
      <c r="Y2148" t="str">
        <f>Table1[[#This Row],[Department]]&amp;"-"&amp;Table1[[#This Row],[Employee ID]]</f>
        <v>Sales-E03147</v>
      </c>
      <c r="Z2148" t="str">
        <f>LEFT(Table1[[#This Row],[Department]],3)</f>
        <v>Sal</v>
      </c>
      <c r="AA2148" t="str">
        <f>_xlfn.XLOOKUP(Table1[[#This Row],[Manager ID]],MANAGERS!A:A,MANAGERS!B:B)</f>
        <v>Manager_8</v>
      </c>
      <c r="AB2148" t="str" cm="1">
        <f t="array" ref="AB2148">_xlfn.XLOOKUP(Table1[[#This Row],[Manager ID]],Table2[[#All],[Manager ID]],Table2[[#All],[Department Head]])</f>
        <v>Sales</v>
      </c>
      <c r="AC2148" s="2">
        <f>_xlfn.XLOOKUP(Table1[[#This Row],[City]],L:L,O:O)</f>
        <v>0.241864189087755</v>
      </c>
      <c r="AD2148" t="str" cm="1">
        <f t="array" ref="AD2148">_xlfn.IFS(Table1[[#This Row],[Performance Score]]&gt;=90,"Excellent",Table1[[#This Row],[Performance Score]]&gt;=75,"Good",Table1[[#This Row],[Performance Score]]&gt;=60,"Average",Table1[[#This Row],[Performance Score]]&lt;=60,"Need Improvement")</f>
        <v>Good</v>
      </c>
      <c r="AE2148" t="str">
        <f>IF(AND(Table1[[#This Row],[Attendance %]]&gt;=80,(Table1[[#This Row],[Performance Score]]&gt;=80)),"Eligible","Not Eligible")</f>
        <v>Not Eligible</v>
      </c>
      <c r="AF2148" t="str">
        <f>IF(Table1[[#This Row],[Performance Score]]&gt;=80,"High Performer","Low Performer")</f>
        <v>Low Performer</v>
      </c>
      <c r="AG2148" t="str" cm="1">
        <f t="array" aca="1" ref="AG2148" ca="1">_xlfn.IFS(Table1[[#This Row],[Experience]]&lt;=3,"Junior",Table1[[#This Row],[Experience]]&lt;=7,"Mid Level",Table1[[#This Row],[Experience]]&gt;=7,"Senior")</f>
        <v>Senior</v>
      </c>
      <c r="AH2148" t="str">
        <f>IF(Table1[[#This Row],[Attendance %]]&gt;75,"OK","Below 75")</f>
        <v>OK</v>
      </c>
      <c r="AI2148" t="b">
        <f>ISBLANK(Table1[[#This Row],[Employee ID]])</f>
        <v>0</v>
      </c>
      <c r="AJ2148" t="b">
        <f>ISNUMBER(Table1[[#This Row],[Total Salary  ]])</f>
        <v>1</v>
      </c>
      <c r="AK2148" t="str">
        <f>IFERROR(_xlfn.XLOOKUP(Table1[[#This Row],[Manager ID]],MANAGERS!A:A,MANAGERS!B:B),"Not Found")</f>
        <v>Manager_8</v>
      </c>
    </row>
    <row r="2149" spans="1:37" x14ac:dyDescent="0.2">
      <c r="A2149" t="s">
        <v>2333</v>
      </c>
      <c r="B2149" t="s">
        <v>71</v>
      </c>
      <c r="C2149" t="s">
        <v>21</v>
      </c>
      <c r="D2149" t="s">
        <v>81</v>
      </c>
      <c r="E2149" t="s">
        <v>51</v>
      </c>
      <c r="F2149" s="1">
        <v>44451</v>
      </c>
      <c r="G2149" s="1">
        <v>36367</v>
      </c>
      <c r="H2149">
        <v>87611</v>
      </c>
      <c r="I2149">
        <v>9486</v>
      </c>
      <c r="J2149">
        <v>80</v>
      </c>
      <c r="K2149">
        <v>99</v>
      </c>
      <c r="L2149" t="s">
        <v>27</v>
      </c>
      <c r="M2149">
        <v>106</v>
      </c>
      <c r="N2149">
        <f>Table1[[#This Row],[Basic Salary]]+Table1[[#This Row],[Bonus]]</f>
        <v>97097</v>
      </c>
      <c r="O2149" s="2">
        <f>Table1[[#This Row],[Bonus]]/Table1[[#This Row],[Basic Salary]]</f>
        <v>0.10827407517320885</v>
      </c>
      <c r="P2149">
        <f ca="1">DATEDIF(Table1[[#This Row],[Date of Birth]],TODAY(),"Y")</f>
        <v>27</v>
      </c>
      <c r="Q2149">
        <f ca="1">DATEDIF(Table1[[#This Row],[Joining Date]],TODAY(),"Y")</f>
        <v>4</v>
      </c>
      <c r="R2149" t="str">
        <f ca="1">IF(YEAR(Table1[[#This Row],[Joining Date]])=YEAR(TODAY()),"Yes","No")</f>
        <v>No</v>
      </c>
      <c r="S2149" t="str">
        <f ca="1">IF(Table1[[#This Row],[Experience]]&gt;5,"Yes","No")</f>
        <v>No</v>
      </c>
      <c r="T2149" t="str">
        <f>TEXT(Table1[[#This Row],[Joining Date]],"mmmm")</f>
        <v>September</v>
      </c>
      <c r="U2149" t="str">
        <f>TEXT(Table1[[#This Row],[Joining Date]],"yyyy")</f>
        <v>2021</v>
      </c>
      <c r="V2149" s="5">
        <f ca="1">TODAY()-Table1[[#This Row],[Joining Date]]</f>
        <v>1788</v>
      </c>
      <c r="W2149" t="str">
        <f>LEFT(Table1[[#This Row],[Employee Name]],FIND(" ",Table1[[#This Row],[Employee Name]])-1)</f>
        <v>Sneha</v>
      </c>
      <c r="X2149" t="str">
        <f>RIGHT(Table1[[#This Row],[Employee Name]],LEN(Table1[[#This Row],[Employee Name]])-FIND(" ",Table1[[#This Row],[Employee Name]]))</f>
        <v>Iyer</v>
      </c>
      <c r="Y2149" t="str">
        <f>Table1[[#This Row],[Department]]&amp;"-"&amp;Table1[[#This Row],[Employee ID]]</f>
        <v>Sales-E02277</v>
      </c>
      <c r="Z2149" t="str">
        <f>LEFT(Table1[[#This Row],[Department]],3)</f>
        <v>Sal</v>
      </c>
      <c r="AA2149" t="str">
        <f>_xlfn.XLOOKUP(Table1[[#This Row],[Manager ID]],MANAGERS!A:A,MANAGERS!B:B)</f>
        <v>Manager_6</v>
      </c>
      <c r="AB2149" t="str" cm="1">
        <f t="array" ref="AB2149">_xlfn.XLOOKUP(Table1[[#This Row],[Manager ID]],Table2[[#All],[Manager ID]],Table2[[#All],[Department Head]])</f>
        <v>HR</v>
      </c>
      <c r="AC2149" s="2">
        <f>_xlfn.XLOOKUP(Table1[[#This Row],[City]],L:L,O:O)</f>
        <v>0.23674293405114402</v>
      </c>
      <c r="AD2149" t="str" cm="1">
        <f t="array" ref="AD2149">_xlfn.IFS(Table1[[#This Row],[Performance Score]]&gt;=90,"Excellent",Table1[[#This Row],[Performance Score]]&gt;=75,"Good",Table1[[#This Row],[Performance Score]]&gt;=60,"Average",Table1[[#This Row],[Performance Score]]&lt;=60,"Need Improvement")</f>
        <v>Excellent</v>
      </c>
      <c r="AE2149" t="str">
        <f>IF(AND(Table1[[#This Row],[Attendance %]]&gt;=80,(Table1[[#This Row],[Performance Score]]&gt;=80)),"Eligible","Not Eligible")</f>
        <v>Eligible</v>
      </c>
      <c r="AF2149" t="str">
        <f>IF(Table1[[#This Row],[Performance Score]]&gt;=80,"High Performer","Low Performer")</f>
        <v>High Performer</v>
      </c>
      <c r="AG2149" t="str" cm="1">
        <f t="array" aca="1" ref="AG2149" ca="1">_xlfn.IFS(Table1[[#This Row],[Experience]]&lt;=3,"Junior",Table1[[#This Row],[Experience]]&lt;=7,"Mid Level",Table1[[#This Row],[Experience]]&gt;=7,"Senior")</f>
        <v>Mid Level</v>
      </c>
      <c r="AH2149" t="str">
        <f>IF(Table1[[#This Row],[Attendance %]]&gt;75,"OK","Below 75")</f>
        <v>OK</v>
      </c>
      <c r="AI2149" t="b">
        <f>ISBLANK(Table1[[#This Row],[Employee ID]])</f>
        <v>0</v>
      </c>
      <c r="AJ2149" t="b">
        <f>ISNUMBER(Table1[[#This Row],[Total Salary  ]])</f>
        <v>1</v>
      </c>
      <c r="AK2149" t="str">
        <f>IFERROR(_xlfn.XLOOKUP(Table1[[#This Row],[Manager ID]],MANAGERS!A:A,MANAGERS!B:B),"Not Found")</f>
        <v>Manager_6</v>
      </c>
    </row>
    <row r="2150" spans="1:37" x14ac:dyDescent="0.2">
      <c r="A2150" t="s">
        <v>1447</v>
      </c>
      <c r="B2150" t="s">
        <v>87</v>
      </c>
      <c r="C2150" t="s">
        <v>15</v>
      </c>
      <c r="D2150" t="s">
        <v>43</v>
      </c>
      <c r="E2150" t="s">
        <v>30</v>
      </c>
      <c r="F2150" s="1">
        <v>42111</v>
      </c>
      <c r="G2150" s="1">
        <v>32842</v>
      </c>
      <c r="H2150">
        <v>73608</v>
      </c>
      <c r="I2150">
        <v>23466</v>
      </c>
      <c r="J2150">
        <v>83</v>
      </c>
      <c r="K2150">
        <v>85</v>
      </c>
      <c r="L2150" t="s">
        <v>31</v>
      </c>
      <c r="M2150">
        <v>110</v>
      </c>
      <c r="N2150">
        <f>Table1[[#This Row],[Basic Salary]]+Table1[[#This Row],[Bonus]]</f>
        <v>97074</v>
      </c>
      <c r="O2150" s="2">
        <f>Table1[[#This Row],[Bonus]]/Table1[[#This Row],[Basic Salary]]</f>
        <v>0.31879686990544503</v>
      </c>
      <c r="P2150">
        <f ca="1">DATEDIF(Table1[[#This Row],[Date of Birth]],TODAY(),"Y")</f>
        <v>36</v>
      </c>
      <c r="Q2150">
        <f ca="1">DATEDIF(Table1[[#This Row],[Joining Date]],TODAY(),"Y")</f>
        <v>11</v>
      </c>
      <c r="R2150" t="str">
        <f ca="1">IF(YEAR(Table1[[#This Row],[Joining Date]])=YEAR(TODAY()),"Yes","No")</f>
        <v>No</v>
      </c>
      <c r="S2150" t="str">
        <f ca="1">IF(Table1[[#This Row],[Experience]]&gt;5,"Yes","No")</f>
        <v>Yes</v>
      </c>
      <c r="T2150" t="str">
        <f>TEXT(Table1[[#This Row],[Joining Date]],"mmmm")</f>
        <v>April</v>
      </c>
      <c r="U2150" t="str">
        <f>TEXT(Table1[[#This Row],[Joining Date]],"yyyy")</f>
        <v>2015</v>
      </c>
      <c r="V2150" s="5">
        <f ca="1">TODAY()-Table1[[#This Row],[Joining Date]]</f>
        <v>4128</v>
      </c>
      <c r="W2150" t="str">
        <f>LEFT(Table1[[#This Row],[Employee Name]],FIND(" ",Table1[[#This Row],[Employee Name]])-1)</f>
        <v>Arjun</v>
      </c>
      <c r="X2150" t="str">
        <f>RIGHT(Table1[[#This Row],[Employee Name]],LEN(Table1[[#This Row],[Employee Name]])-FIND(" ",Table1[[#This Row],[Employee Name]]))</f>
        <v>Mehta</v>
      </c>
      <c r="Y2150" t="str">
        <f>Table1[[#This Row],[Department]]&amp;"-"&amp;Table1[[#This Row],[Employee ID]]</f>
        <v>Operations-E01391</v>
      </c>
      <c r="Z2150" t="str">
        <f>LEFT(Table1[[#This Row],[Department]],3)</f>
        <v>Ope</v>
      </c>
      <c r="AA2150" t="str">
        <f>_xlfn.XLOOKUP(Table1[[#This Row],[Manager ID]],MANAGERS!A:A,MANAGERS!B:B)</f>
        <v>Manager_10</v>
      </c>
      <c r="AB2150" t="str" cm="1">
        <f t="array" ref="AB2150">_xlfn.XLOOKUP(Table1[[#This Row],[Manager ID]],Table2[[#All],[Manager ID]],Table2[[#All],[Department Head]])</f>
        <v>HR</v>
      </c>
      <c r="AC2150" s="2">
        <f>_xlfn.XLOOKUP(Table1[[#This Row],[City]],L:L,O:O)</f>
        <v>0.241864189087755</v>
      </c>
      <c r="AD2150" t="str" cm="1">
        <f t="array" ref="AD2150">_xlfn.IFS(Table1[[#This Row],[Performance Score]]&gt;=90,"Excellent",Table1[[#This Row],[Performance Score]]&gt;=75,"Good",Table1[[#This Row],[Performance Score]]&gt;=60,"Average",Table1[[#This Row],[Performance Score]]&lt;=60,"Need Improvement")</f>
        <v>Good</v>
      </c>
      <c r="AE2150" t="str">
        <f>IF(AND(Table1[[#This Row],[Attendance %]]&gt;=80,(Table1[[#This Row],[Performance Score]]&gt;=80)),"Eligible","Not Eligible")</f>
        <v>Eligible</v>
      </c>
      <c r="AF2150" t="str">
        <f>IF(Table1[[#This Row],[Performance Score]]&gt;=80,"High Performer","Low Performer")</f>
        <v>High Performer</v>
      </c>
      <c r="AG2150" t="str" cm="1">
        <f t="array" aca="1" ref="AG2150" ca="1">_xlfn.IFS(Table1[[#This Row],[Experience]]&lt;=3,"Junior",Table1[[#This Row],[Experience]]&lt;=7,"Mid Level",Table1[[#This Row],[Experience]]&gt;=7,"Senior")</f>
        <v>Senior</v>
      </c>
      <c r="AH2150" t="str">
        <f>IF(Table1[[#This Row],[Attendance %]]&gt;75,"OK","Below 75")</f>
        <v>OK</v>
      </c>
      <c r="AI2150" t="b">
        <f>ISBLANK(Table1[[#This Row],[Employee ID]])</f>
        <v>0</v>
      </c>
      <c r="AJ2150" t="b">
        <f>ISNUMBER(Table1[[#This Row],[Total Salary  ]])</f>
        <v>1</v>
      </c>
      <c r="AK2150" t="str">
        <f>IFERROR(_xlfn.XLOOKUP(Table1[[#This Row],[Manager ID]],MANAGERS!A:A,MANAGERS!B:B),"Not Found")</f>
        <v>Manager_10</v>
      </c>
    </row>
    <row r="2151" spans="1:37" x14ac:dyDescent="0.2">
      <c r="A2151" t="s">
        <v>1892</v>
      </c>
      <c r="B2151" t="s">
        <v>93</v>
      </c>
      <c r="C2151" t="s">
        <v>21</v>
      </c>
      <c r="D2151" t="s">
        <v>43</v>
      </c>
      <c r="E2151" t="s">
        <v>17</v>
      </c>
      <c r="F2151" s="1">
        <v>42099</v>
      </c>
      <c r="G2151" s="1">
        <v>38361</v>
      </c>
      <c r="H2151">
        <v>86994</v>
      </c>
      <c r="I2151">
        <v>10079</v>
      </c>
      <c r="J2151">
        <v>85</v>
      </c>
      <c r="K2151">
        <v>80</v>
      </c>
      <c r="L2151" t="s">
        <v>53</v>
      </c>
      <c r="M2151">
        <v>115</v>
      </c>
      <c r="N2151">
        <f>Table1[[#This Row],[Basic Salary]]+Table1[[#This Row],[Bonus]]</f>
        <v>97073</v>
      </c>
      <c r="O2151" s="2">
        <f>Table1[[#This Row],[Bonus]]/Table1[[#This Row],[Basic Salary]]</f>
        <v>0.11585856495850289</v>
      </c>
      <c r="P2151">
        <f ca="1">DATEDIF(Table1[[#This Row],[Date of Birth]],TODAY(),"Y")</f>
        <v>21</v>
      </c>
      <c r="Q2151">
        <f ca="1">DATEDIF(Table1[[#This Row],[Joining Date]],TODAY(),"Y")</f>
        <v>11</v>
      </c>
      <c r="R2151" t="str">
        <f ca="1">IF(YEAR(Table1[[#This Row],[Joining Date]])=YEAR(TODAY()),"Yes","No")</f>
        <v>No</v>
      </c>
      <c r="S2151" t="str">
        <f ca="1">IF(Table1[[#This Row],[Experience]]&gt;5,"Yes","No")</f>
        <v>Yes</v>
      </c>
      <c r="T2151" t="str">
        <f>TEXT(Table1[[#This Row],[Joining Date]],"mmmm")</f>
        <v>April</v>
      </c>
      <c r="U2151" t="str">
        <f>TEXT(Table1[[#This Row],[Joining Date]],"yyyy")</f>
        <v>2015</v>
      </c>
      <c r="V2151" s="5">
        <f ca="1">TODAY()-Table1[[#This Row],[Joining Date]]</f>
        <v>4140</v>
      </c>
      <c r="W2151" t="str">
        <f>LEFT(Table1[[#This Row],[Employee Name]],FIND(" ",Table1[[#This Row],[Employee Name]])-1)</f>
        <v>Priya</v>
      </c>
      <c r="X2151" t="str">
        <f>RIGHT(Table1[[#This Row],[Employee Name]],LEN(Table1[[#This Row],[Employee Name]])-FIND(" ",Table1[[#This Row],[Employee Name]]))</f>
        <v>Reddy</v>
      </c>
      <c r="Y2151" t="str">
        <f>Table1[[#This Row],[Department]]&amp;"-"&amp;Table1[[#This Row],[Employee ID]]</f>
        <v>Operations-E01836</v>
      </c>
      <c r="Z2151" t="str">
        <f>LEFT(Table1[[#This Row],[Department]],3)</f>
        <v>Ope</v>
      </c>
      <c r="AA2151" t="str">
        <f>_xlfn.XLOOKUP(Table1[[#This Row],[Manager ID]],MANAGERS!A:A,MANAGERS!B:B)</f>
        <v>Manager_15</v>
      </c>
      <c r="AB2151" t="str" cm="1">
        <f t="array" ref="AB2151">_xlfn.XLOOKUP(Table1[[#This Row],[Manager ID]],Table2[[#All],[Manager ID]],Table2[[#All],[Department Head]])</f>
        <v>Support</v>
      </c>
      <c r="AC2151" s="2">
        <f>_xlfn.XLOOKUP(Table1[[#This Row],[City]],L:L,O:O)</f>
        <v>0.23685887225230964</v>
      </c>
      <c r="AD2151" t="str" cm="1">
        <f t="array" ref="AD2151">_xlfn.IFS(Table1[[#This Row],[Performance Score]]&gt;=90,"Excellent",Table1[[#This Row],[Performance Score]]&gt;=75,"Good",Table1[[#This Row],[Performance Score]]&gt;=60,"Average",Table1[[#This Row],[Performance Score]]&lt;=60,"Need Improvement")</f>
        <v>Good</v>
      </c>
      <c r="AE2151" t="str">
        <f>IF(AND(Table1[[#This Row],[Attendance %]]&gt;=80,(Table1[[#This Row],[Performance Score]]&gt;=80)),"Eligible","Not Eligible")</f>
        <v>Eligible</v>
      </c>
      <c r="AF2151" t="str">
        <f>IF(Table1[[#This Row],[Performance Score]]&gt;=80,"High Performer","Low Performer")</f>
        <v>High Performer</v>
      </c>
      <c r="AG2151" t="str" cm="1">
        <f t="array" aca="1" ref="AG2151" ca="1">_xlfn.IFS(Table1[[#This Row],[Experience]]&lt;=3,"Junior",Table1[[#This Row],[Experience]]&lt;=7,"Mid Level",Table1[[#This Row],[Experience]]&gt;=7,"Senior")</f>
        <v>Senior</v>
      </c>
      <c r="AH2151" t="str">
        <f>IF(Table1[[#This Row],[Attendance %]]&gt;75,"OK","Below 75")</f>
        <v>OK</v>
      </c>
      <c r="AI2151" t="b">
        <f>ISBLANK(Table1[[#This Row],[Employee ID]])</f>
        <v>0</v>
      </c>
      <c r="AJ2151" t="b">
        <f>ISNUMBER(Table1[[#This Row],[Total Salary  ]])</f>
        <v>1</v>
      </c>
      <c r="AK2151" t="str">
        <f>IFERROR(_xlfn.XLOOKUP(Table1[[#This Row],[Manager ID]],MANAGERS!A:A,MANAGERS!B:B),"Not Found")</f>
        <v>Manager_15</v>
      </c>
    </row>
    <row r="2152" spans="1:37" x14ac:dyDescent="0.2">
      <c r="A2152" t="s">
        <v>4168</v>
      </c>
      <c r="B2152" t="s">
        <v>62</v>
      </c>
      <c r="C2152" t="s">
        <v>21</v>
      </c>
      <c r="D2152" t="s">
        <v>16</v>
      </c>
      <c r="E2152" t="s">
        <v>17</v>
      </c>
      <c r="F2152" s="1">
        <v>44798</v>
      </c>
      <c r="G2152" s="1">
        <v>33652</v>
      </c>
      <c r="H2152">
        <v>86279</v>
      </c>
      <c r="I2152">
        <v>10794</v>
      </c>
      <c r="J2152">
        <v>72</v>
      </c>
      <c r="K2152">
        <v>89</v>
      </c>
      <c r="L2152" t="s">
        <v>18</v>
      </c>
      <c r="M2152">
        <v>108</v>
      </c>
      <c r="N2152">
        <f>Table1[[#This Row],[Basic Salary]]+Table1[[#This Row],[Bonus]]</f>
        <v>97073</v>
      </c>
      <c r="O2152" s="2">
        <f>Table1[[#This Row],[Bonus]]/Table1[[#This Row],[Basic Salary]]</f>
        <v>0.12510576154104708</v>
      </c>
      <c r="P2152">
        <f ca="1">DATEDIF(Table1[[#This Row],[Date of Birth]],TODAY(),"Y")</f>
        <v>34</v>
      </c>
      <c r="Q2152">
        <f ca="1">DATEDIF(Table1[[#This Row],[Joining Date]],TODAY(),"Y")</f>
        <v>3</v>
      </c>
      <c r="R2152" t="str">
        <f ca="1">IF(YEAR(Table1[[#This Row],[Joining Date]])=YEAR(TODAY()),"Yes","No")</f>
        <v>No</v>
      </c>
      <c r="S2152" t="str">
        <f ca="1">IF(Table1[[#This Row],[Experience]]&gt;5,"Yes","No")</f>
        <v>No</v>
      </c>
      <c r="T2152" t="str">
        <f>TEXT(Table1[[#This Row],[Joining Date]],"mmmm")</f>
        <v>August</v>
      </c>
      <c r="U2152" t="str">
        <f>TEXT(Table1[[#This Row],[Joining Date]],"yyyy")</f>
        <v>2022</v>
      </c>
      <c r="V2152" s="5">
        <f ca="1">TODAY()-Table1[[#This Row],[Joining Date]]</f>
        <v>1441</v>
      </c>
      <c r="W2152" t="str">
        <f>LEFT(Table1[[#This Row],[Employee Name]],FIND(" ",Table1[[#This Row],[Employee Name]])-1)</f>
        <v>Kavya</v>
      </c>
      <c r="X2152" t="str">
        <f>RIGHT(Table1[[#This Row],[Employee Name]],LEN(Table1[[#This Row],[Employee Name]])-FIND(" ",Table1[[#This Row],[Employee Name]]))</f>
        <v>Nair</v>
      </c>
      <c r="Y2152" t="str">
        <f>Table1[[#This Row],[Department]]&amp;"-"&amp;Table1[[#This Row],[Employee ID]]</f>
        <v>HR-E04112</v>
      </c>
      <c r="Z2152" t="str">
        <f>LEFT(Table1[[#This Row],[Department]],3)</f>
        <v>HR</v>
      </c>
      <c r="AA2152" t="str">
        <f>_xlfn.XLOOKUP(Table1[[#This Row],[Manager ID]],MANAGERS!A:A,MANAGERS!B:B)</f>
        <v>Manager_8</v>
      </c>
      <c r="AB2152" t="str" cm="1">
        <f t="array" ref="AB2152">_xlfn.XLOOKUP(Table1[[#This Row],[Manager ID]],Table2[[#All],[Manager ID]],Table2[[#All],[Department Head]])</f>
        <v>Sales</v>
      </c>
      <c r="AC2152" s="2">
        <f>_xlfn.XLOOKUP(Table1[[#This Row],[City]],L:L,O:O)</f>
        <v>0.21356479274849693</v>
      </c>
      <c r="AD2152" t="str" cm="1">
        <f t="array" ref="AD2152">_xlfn.IFS(Table1[[#This Row],[Performance Score]]&gt;=90,"Excellent",Table1[[#This Row],[Performance Score]]&gt;=75,"Good",Table1[[#This Row],[Performance Score]]&gt;=60,"Average",Table1[[#This Row],[Performance Score]]&lt;=60,"Need Improvement")</f>
        <v>Good</v>
      </c>
      <c r="AE2152" t="str">
        <f>IF(AND(Table1[[#This Row],[Attendance %]]&gt;=80,(Table1[[#This Row],[Performance Score]]&gt;=80)),"Eligible","Not Eligible")</f>
        <v>Not Eligible</v>
      </c>
      <c r="AF2152" t="str">
        <f>IF(Table1[[#This Row],[Performance Score]]&gt;=80,"High Performer","Low Performer")</f>
        <v>High Performer</v>
      </c>
      <c r="AG2152" t="str" cm="1">
        <f t="array" aca="1" ref="AG2152" ca="1">_xlfn.IFS(Table1[[#This Row],[Experience]]&lt;=3,"Junior",Table1[[#This Row],[Experience]]&lt;=7,"Mid Level",Table1[[#This Row],[Experience]]&gt;=7,"Senior")</f>
        <v>Junior</v>
      </c>
      <c r="AH2152" t="str">
        <f>IF(Table1[[#This Row],[Attendance %]]&gt;75,"OK","Below 75")</f>
        <v>Below 75</v>
      </c>
      <c r="AI2152" t="b">
        <f>ISBLANK(Table1[[#This Row],[Employee ID]])</f>
        <v>0</v>
      </c>
      <c r="AJ2152" t="b">
        <f>ISNUMBER(Table1[[#This Row],[Total Salary  ]])</f>
        <v>1</v>
      </c>
      <c r="AK2152" t="str">
        <f>IFERROR(_xlfn.XLOOKUP(Table1[[#This Row],[Manager ID]],MANAGERS!A:A,MANAGERS!B:B),"Not Found")</f>
        <v>Manager_8</v>
      </c>
    </row>
    <row r="2153" spans="1:37" x14ac:dyDescent="0.2">
      <c r="A2153" t="s">
        <v>895</v>
      </c>
      <c r="B2153" t="s">
        <v>36</v>
      </c>
      <c r="C2153" t="s">
        <v>21</v>
      </c>
      <c r="D2153" t="s">
        <v>81</v>
      </c>
      <c r="E2153" t="s">
        <v>17</v>
      </c>
      <c r="F2153" s="1">
        <v>42654</v>
      </c>
      <c r="G2153" s="1">
        <v>32083</v>
      </c>
      <c r="H2153">
        <v>90991</v>
      </c>
      <c r="I2153">
        <v>6047</v>
      </c>
      <c r="J2153">
        <v>64</v>
      </c>
      <c r="K2153">
        <v>61</v>
      </c>
      <c r="L2153" t="s">
        <v>27</v>
      </c>
      <c r="M2153">
        <v>104</v>
      </c>
      <c r="N2153">
        <f>Table1[[#This Row],[Basic Salary]]+Table1[[#This Row],[Bonus]]</f>
        <v>97038</v>
      </c>
      <c r="O2153" s="2">
        <f>Table1[[#This Row],[Bonus]]/Table1[[#This Row],[Basic Salary]]</f>
        <v>6.6457122132958207E-2</v>
      </c>
      <c r="P2153">
        <f ca="1">DATEDIF(Table1[[#This Row],[Date of Birth]],TODAY(),"Y")</f>
        <v>38</v>
      </c>
      <c r="Q2153">
        <f ca="1">DATEDIF(Table1[[#This Row],[Joining Date]],TODAY(),"Y")</f>
        <v>9</v>
      </c>
      <c r="R2153" t="str">
        <f ca="1">IF(YEAR(Table1[[#This Row],[Joining Date]])=YEAR(TODAY()),"Yes","No")</f>
        <v>No</v>
      </c>
      <c r="S2153" t="str">
        <f ca="1">IF(Table1[[#This Row],[Experience]]&gt;5,"Yes","No")</f>
        <v>Yes</v>
      </c>
      <c r="T2153" t="str">
        <f>TEXT(Table1[[#This Row],[Joining Date]],"mmmm")</f>
        <v>October</v>
      </c>
      <c r="U2153" t="str">
        <f>TEXT(Table1[[#This Row],[Joining Date]],"yyyy")</f>
        <v>2016</v>
      </c>
      <c r="V2153" s="5">
        <f ca="1">TODAY()-Table1[[#This Row],[Joining Date]]</f>
        <v>3585</v>
      </c>
      <c r="W2153" t="str">
        <f>LEFT(Table1[[#This Row],[Employee Name]],FIND(" ",Table1[[#This Row],[Employee Name]])-1)</f>
        <v>Meera</v>
      </c>
      <c r="X2153" t="str">
        <f>RIGHT(Table1[[#This Row],[Employee Name]],LEN(Table1[[#This Row],[Employee Name]])-FIND(" ",Table1[[#This Row],[Employee Name]]))</f>
        <v>Joshi</v>
      </c>
      <c r="Y2153" t="str">
        <f>Table1[[#This Row],[Department]]&amp;"-"&amp;Table1[[#This Row],[Employee ID]]</f>
        <v>Sales-E00839</v>
      </c>
      <c r="Z2153" t="str">
        <f>LEFT(Table1[[#This Row],[Department]],3)</f>
        <v>Sal</v>
      </c>
      <c r="AA2153" t="str">
        <f>_xlfn.XLOOKUP(Table1[[#This Row],[Manager ID]],MANAGERS!A:A,MANAGERS!B:B)</f>
        <v>Manager_4</v>
      </c>
      <c r="AB2153" t="str" cm="1">
        <f t="array" ref="AB2153">_xlfn.XLOOKUP(Table1[[#This Row],[Manager ID]],Table2[[#All],[Manager ID]],Table2[[#All],[Department Head]])</f>
        <v>Finance</v>
      </c>
      <c r="AC2153" s="2">
        <f>_xlfn.XLOOKUP(Table1[[#This Row],[City]],L:L,O:O)</f>
        <v>0.23674293405114402</v>
      </c>
      <c r="AD2153" t="str" cm="1">
        <f t="array" ref="AD2153">_xlfn.IFS(Table1[[#This Row],[Performance Score]]&gt;=90,"Excellent",Table1[[#This Row],[Performance Score]]&gt;=75,"Good",Table1[[#This Row],[Performance Score]]&gt;=60,"Average",Table1[[#This Row],[Performance Score]]&lt;=60,"Need Improvement")</f>
        <v>Average</v>
      </c>
      <c r="AE2153" t="str">
        <f>IF(AND(Table1[[#This Row],[Attendance %]]&gt;=80,(Table1[[#This Row],[Performance Score]]&gt;=80)),"Eligible","Not Eligible")</f>
        <v>Not Eligible</v>
      </c>
      <c r="AF2153" t="str">
        <f>IF(Table1[[#This Row],[Performance Score]]&gt;=80,"High Performer","Low Performer")</f>
        <v>Low Performer</v>
      </c>
      <c r="AG2153" t="str" cm="1">
        <f t="array" aca="1" ref="AG2153" ca="1">_xlfn.IFS(Table1[[#This Row],[Experience]]&lt;=3,"Junior",Table1[[#This Row],[Experience]]&lt;=7,"Mid Level",Table1[[#This Row],[Experience]]&gt;=7,"Senior")</f>
        <v>Senior</v>
      </c>
      <c r="AH2153" t="str">
        <f>IF(Table1[[#This Row],[Attendance %]]&gt;75,"OK","Below 75")</f>
        <v>Below 75</v>
      </c>
      <c r="AI2153" t="b">
        <f>ISBLANK(Table1[[#This Row],[Employee ID]])</f>
        <v>0</v>
      </c>
      <c r="AJ2153" t="b">
        <f>ISNUMBER(Table1[[#This Row],[Total Salary  ]])</f>
        <v>1</v>
      </c>
      <c r="AK2153" t="str">
        <f>IFERROR(_xlfn.XLOOKUP(Table1[[#This Row],[Manager ID]],MANAGERS!A:A,MANAGERS!B:B),"Not Found")</f>
        <v>Manager_4</v>
      </c>
    </row>
    <row r="2154" spans="1:37" x14ac:dyDescent="0.2">
      <c r="A2154" t="s">
        <v>3787</v>
      </c>
      <c r="B2154" t="s">
        <v>69</v>
      </c>
      <c r="C2154" t="s">
        <v>21</v>
      </c>
      <c r="D2154" t="s">
        <v>46</v>
      </c>
      <c r="E2154" t="s">
        <v>22</v>
      </c>
      <c r="F2154" s="1">
        <v>42148</v>
      </c>
      <c r="G2154" s="1">
        <v>37802</v>
      </c>
      <c r="H2154">
        <v>69960</v>
      </c>
      <c r="I2154">
        <v>27070</v>
      </c>
      <c r="J2154">
        <v>98</v>
      </c>
      <c r="K2154">
        <v>70</v>
      </c>
      <c r="L2154" t="s">
        <v>37</v>
      </c>
      <c r="M2154">
        <v>112</v>
      </c>
      <c r="N2154">
        <f>Table1[[#This Row],[Basic Salary]]+Table1[[#This Row],[Bonus]]</f>
        <v>97030</v>
      </c>
      <c r="O2154" s="2">
        <f>Table1[[#This Row],[Bonus]]/Table1[[#This Row],[Basic Salary]]</f>
        <v>0.38693539165237278</v>
      </c>
      <c r="P2154">
        <f ca="1">DATEDIF(Table1[[#This Row],[Date of Birth]],TODAY(),"Y")</f>
        <v>23</v>
      </c>
      <c r="Q2154">
        <f ca="1">DATEDIF(Table1[[#This Row],[Joining Date]],TODAY(),"Y")</f>
        <v>11</v>
      </c>
      <c r="R2154" t="str">
        <f ca="1">IF(YEAR(Table1[[#This Row],[Joining Date]])=YEAR(TODAY()),"Yes","No")</f>
        <v>No</v>
      </c>
      <c r="S2154" t="str">
        <f ca="1">IF(Table1[[#This Row],[Experience]]&gt;5,"Yes","No")</f>
        <v>Yes</v>
      </c>
      <c r="T2154" t="str">
        <f>TEXT(Table1[[#This Row],[Joining Date]],"mmmm")</f>
        <v>May</v>
      </c>
      <c r="U2154" t="str">
        <f>TEXT(Table1[[#This Row],[Joining Date]],"yyyy")</f>
        <v>2015</v>
      </c>
      <c r="V2154" s="5">
        <f ca="1">TODAY()-Table1[[#This Row],[Joining Date]]</f>
        <v>4091</v>
      </c>
      <c r="W2154" t="str">
        <f>LEFT(Table1[[#This Row],[Employee Name]],FIND(" ",Table1[[#This Row],[Employee Name]])-1)</f>
        <v>Neha</v>
      </c>
      <c r="X2154" t="str">
        <f>RIGHT(Table1[[#This Row],[Employee Name]],LEN(Table1[[#This Row],[Employee Name]])-FIND(" ",Table1[[#This Row],[Employee Name]]))</f>
        <v>Kulkarni</v>
      </c>
      <c r="Y2154" t="str">
        <f>Table1[[#This Row],[Department]]&amp;"-"&amp;Table1[[#This Row],[Employee ID]]</f>
        <v>Support-E03731</v>
      </c>
      <c r="Z2154" t="str">
        <f>LEFT(Table1[[#This Row],[Department]],3)</f>
        <v>Sup</v>
      </c>
      <c r="AA2154" t="str">
        <f>_xlfn.XLOOKUP(Table1[[#This Row],[Manager ID]],MANAGERS!A:A,MANAGERS!B:B)</f>
        <v>Manager_12</v>
      </c>
      <c r="AB2154" t="str" cm="1">
        <f t="array" ref="AB2154">_xlfn.XLOOKUP(Table1[[#This Row],[Manager ID]],Table2[[#All],[Manager ID]],Table2[[#All],[Department Head]])</f>
        <v>Marketing</v>
      </c>
      <c r="AC2154" s="2">
        <f>_xlfn.XLOOKUP(Table1[[#This Row],[City]],L:L,O:O)</f>
        <v>0.24036902712549932</v>
      </c>
      <c r="AD2154" t="str" cm="1">
        <f t="array" ref="AD2154">_xlfn.IFS(Table1[[#This Row],[Performance Score]]&gt;=90,"Excellent",Table1[[#This Row],[Performance Score]]&gt;=75,"Good",Table1[[#This Row],[Performance Score]]&gt;=60,"Average",Table1[[#This Row],[Performance Score]]&lt;=60,"Need Improvement")</f>
        <v>Average</v>
      </c>
      <c r="AE2154" t="str">
        <f>IF(AND(Table1[[#This Row],[Attendance %]]&gt;=80,(Table1[[#This Row],[Performance Score]]&gt;=80)),"Eligible","Not Eligible")</f>
        <v>Not Eligible</v>
      </c>
      <c r="AF2154" t="str">
        <f>IF(Table1[[#This Row],[Performance Score]]&gt;=80,"High Performer","Low Performer")</f>
        <v>Low Performer</v>
      </c>
      <c r="AG2154" t="str" cm="1">
        <f t="array" aca="1" ref="AG2154" ca="1">_xlfn.IFS(Table1[[#This Row],[Experience]]&lt;=3,"Junior",Table1[[#This Row],[Experience]]&lt;=7,"Mid Level",Table1[[#This Row],[Experience]]&gt;=7,"Senior")</f>
        <v>Senior</v>
      </c>
      <c r="AH2154" t="str">
        <f>IF(Table1[[#This Row],[Attendance %]]&gt;75,"OK","Below 75")</f>
        <v>OK</v>
      </c>
      <c r="AI2154" t="b">
        <f>ISBLANK(Table1[[#This Row],[Employee ID]])</f>
        <v>0</v>
      </c>
      <c r="AJ2154" t="b">
        <f>ISNUMBER(Table1[[#This Row],[Total Salary  ]])</f>
        <v>1</v>
      </c>
      <c r="AK2154" t="str">
        <f>IFERROR(_xlfn.XLOOKUP(Table1[[#This Row],[Manager ID]],MANAGERS!A:A,MANAGERS!B:B),"Not Found")</f>
        <v>Manager_12</v>
      </c>
    </row>
    <row r="2155" spans="1:37" x14ac:dyDescent="0.2">
      <c r="A2155" t="s">
        <v>2873</v>
      </c>
      <c r="B2155" t="s">
        <v>93</v>
      </c>
      <c r="C2155" t="s">
        <v>15</v>
      </c>
      <c r="D2155" t="s">
        <v>16</v>
      </c>
      <c r="E2155" t="s">
        <v>65</v>
      </c>
      <c r="F2155" s="1">
        <v>44406</v>
      </c>
      <c r="G2155" s="1">
        <v>31791</v>
      </c>
      <c r="H2155">
        <v>90550</v>
      </c>
      <c r="I2155">
        <v>6479</v>
      </c>
      <c r="J2155">
        <v>79</v>
      </c>
      <c r="K2155">
        <v>74</v>
      </c>
      <c r="L2155" t="s">
        <v>34</v>
      </c>
      <c r="M2155">
        <v>112</v>
      </c>
      <c r="N2155">
        <f>Table1[[#This Row],[Basic Salary]]+Table1[[#This Row],[Bonus]]</f>
        <v>97029</v>
      </c>
      <c r="O2155" s="2">
        <f>Table1[[#This Row],[Bonus]]/Table1[[#This Row],[Basic Salary]]</f>
        <v>7.1551628934290443E-2</v>
      </c>
      <c r="P2155">
        <f ca="1">DATEDIF(Table1[[#This Row],[Date of Birth]],TODAY(),"Y")</f>
        <v>39</v>
      </c>
      <c r="Q2155">
        <f ca="1">DATEDIF(Table1[[#This Row],[Joining Date]],TODAY(),"Y")</f>
        <v>5</v>
      </c>
      <c r="R2155" t="str">
        <f ca="1">IF(YEAR(Table1[[#This Row],[Joining Date]])=YEAR(TODAY()),"Yes","No")</f>
        <v>No</v>
      </c>
      <c r="S2155" t="str">
        <f ca="1">IF(Table1[[#This Row],[Experience]]&gt;5,"Yes","No")</f>
        <v>No</v>
      </c>
      <c r="T2155" t="str">
        <f>TEXT(Table1[[#This Row],[Joining Date]],"mmmm")</f>
        <v>July</v>
      </c>
      <c r="U2155" t="str">
        <f>TEXT(Table1[[#This Row],[Joining Date]],"yyyy")</f>
        <v>2021</v>
      </c>
      <c r="V2155" s="5">
        <f ca="1">TODAY()-Table1[[#This Row],[Joining Date]]</f>
        <v>1833</v>
      </c>
      <c r="W2155" t="str">
        <f>LEFT(Table1[[#This Row],[Employee Name]],FIND(" ",Table1[[#This Row],[Employee Name]])-1)</f>
        <v>Priya</v>
      </c>
      <c r="X2155" t="str">
        <f>RIGHT(Table1[[#This Row],[Employee Name]],LEN(Table1[[#This Row],[Employee Name]])-FIND(" ",Table1[[#This Row],[Employee Name]]))</f>
        <v>Reddy</v>
      </c>
      <c r="Y2155" t="str">
        <f>Table1[[#This Row],[Department]]&amp;"-"&amp;Table1[[#This Row],[Employee ID]]</f>
        <v>HR-E02817</v>
      </c>
      <c r="Z2155" t="str">
        <f>LEFT(Table1[[#This Row],[Department]],3)</f>
        <v>HR</v>
      </c>
      <c r="AA2155" t="str">
        <f>_xlfn.XLOOKUP(Table1[[#This Row],[Manager ID]],MANAGERS!A:A,MANAGERS!B:B)</f>
        <v>Manager_12</v>
      </c>
      <c r="AB2155" t="str" cm="1">
        <f t="array" ref="AB2155">_xlfn.XLOOKUP(Table1[[#This Row],[Manager ID]],Table2[[#All],[Manager ID]],Table2[[#All],[Department Head]])</f>
        <v>Marketing</v>
      </c>
      <c r="AC2155" s="2">
        <f>_xlfn.XLOOKUP(Table1[[#This Row],[City]],L:L,O:O)</f>
        <v>0.24030340748661314</v>
      </c>
      <c r="AD2155" t="str" cm="1">
        <f t="array" ref="AD2155">_xlfn.IFS(Table1[[#This Row],[Performance Score]]&gt;=90,"Excellent",Table1[[#This Row],[Performance Score]]&gt;=75,"Good",Table1[[#This Row],[Performance Score]]&gt;=60,"Average",Table1[[#This Row],[Performance Score]]&lt;=60,"Need Improvement")</f>
        <v>Average</v>
      </c>
      <c r="AE2155" t="str">
        <f>IF(AND(Table1[[#This Row],[Attendance %]]&gt;=80,(Table1[[#This Row],[Performance Score]]&gt;=80)),"Eligible","Not Eligible")</f>
        <v>Not Eligible</v>
      </c>
      <c r="AF2155" t="str">
        <f>IF(Table1[[#This Row],[Performance Score]]&gt;=80,"High Performer","Low Performer")</f>
        <v>Low Performer</v>
      </c>
      <c r="AG2155" t="str" cm="1">
        <f t="array" aca="1" ref="AG2155" ca="1">_xlfn.IFS(Table1[[#This Row],[Experience]]&lt;=3,"Junior",Table1[[#This Row],[Experience]]&lt;=7,"Mid Level",Table1[[#This Row],[Experience]]&gt;=7,"Senior")</f>
        <v>Mid Level</v>
      </c>
      <c r="AH2155" t="str">
        <f>IF(Table1[[#This Row],[Attendance %]]&gt;75,"OK","Below 75")</f>
        <v>OK</v>
      </c>
      <c r="AI2155" t="b">
        <f>ISBLANK(Table1[[#This Row],[Employee ID]])</f>
        <v>0</v>
      </c>
      <c r="AJ2155" t="b">
        <f>ISNUMBER(Table1[[#This Row],[Total Salary  ]])</f>
        <v>1</v>
      </c>
      <c r="AK2155" t="str">
        <f>IFERROR(_xlfn.XLOOKUP(Table1[[#This Row],[Manager ID]],MANAGERS!A:A,MANAGERS!B:B),"Not Found")</f>
        <v>Manager_12</v>
      </c>
    </row>
    <row r="2156" spans="1:37" x14ac:dyDescent="0.2">
      <c r="A2156" t="s">
        <v>3800</v>
      </c>
      <c r="B2156" t="s">
        <v>75</v>
      </c>
      <c r="C2156" t="s">
        <v>21</v>
      </c>
      <c r="D2156" t="s">
        <v>25</v>
      </c>
      <c r="E2156" t="s">
        <v>65</v>
      </c>
      <c r="F2156" s="1">
        <v>45653</v>
      </c>
      <c r="G2156" s="1">
        <v>33994</v>
      </c>
      <c r="H2156">
        <v>76716</v>
      </c>
      <c r="I2156">
        <v>20311</v>
      </c>
      <c r="J2156">
        <v>77</v>
      </c>
      <c r="K2156">
        <v>81</v>
      </c>
      <c r="L2156" t="s">
        <v>27</v>
      </c>
      <c r="M2156">
        <v>109</v>
      </c>
      <c r="N2156">
        <f>Table1[[#This Row],[Basic Salary]]+Table1[[#This Row],[Bonus]]</f>
        <v>97027</v>
      </c>
      <c r="O2156" s="2">
        <f>Table1[[#This Row],[Bonus]]/Table1[[#This Row],[Basic Salary]]</f>
        <v>0.26475572240471351</v>
      </c>
      <c r="P2156">
        <f ca="1">DATEDIF(Table1[[#This Row],[Date of Birth]],TODAY(),"Y")</f>
        <v>33</v>
      </c>
      <c r="Q2156">
        <f ca="1">DATEDIF(Table1[[#This Row],[Joining Date]],TODAY(),"Y")</f>
        <v>1</v>
      </c>
      <c r="R2156" t="str">
        <f ca="1">IF(YEAR(Table1[[#This Row],[Joining Date]])=YEAR(TODAY()),"Yes","No")</f>
        <v>No</v>
      </c>
      <c r="S2156" t="str">
        <f ca="1">IF(Table1[[#This Row],[Experience]]&gt;5,"Yes","No")</f>
        <v>No</v>
      </c>
      <c r="T2156" t="str">
        <f>TEXT(Table1[[#This Row],[Joining Date]],"mmmm")</f>
        <v>December</v>
      </c>
      <c r="U2156" t="str">
        <f>TEXT(Table1[[#This Row],[Joining Date]],"yyyy")</f>
        <v>2024</v>
      </c>
      <c r="V2156" s="5">
        <f ca="1">TODAY()-Table1[[#This Row],[Joining Date]]</f>
        <v>586</v>
      </c>
      <c r="W2156" t="str">
        <f>LEFT(Table1[[#This Row],[Employee Name]],FIND(" ",Table1[[#This Row],[Employee Name]])-1)</f>
        <v>Ishita</v>
      </c>
      <c r="X2156" t="str">
        <f>RIGHT(Table1[[#This Row],[Employee Name]],LEN(Table1[[#This Row],[Employee Name]])-FIND(" ",Table1[[#This Row],[Employee Name]]))</f>
        <v>Roy</v>
      </c>
      <c r="Y2156" t="str">
        <f>Table1[[#This Row],[Department]]&amp;"-"&amp;Table1[[#This Row],[Employee ID]]</f>
        <v>Finance-E03744</v>
      </c>
      <c r="Z2156" t="str">
        <f>LEFT(Table1[[#This Row],[Department]],3)</f>
        <v>Fin</v>
      </c>
      <c r="AA2156" t="str">
        <f>_xlfn.XLOOKUP(Table1[[#This Row],[Manager ID]],MANAGERS!A:A,MANAGERS!B:B)</f>
        <v>Manager_9</v>
      </c>
      <c r="AB2156" t="str" cm="1">
        <f t="array" ref="AB2156">_xlfn.XLOOKUP(Table1[[#This Row],[Manager ID]],Table2[[#All],[Manager ID]],Table2[[#All],[Department Head]])</f>
        <v>Sales</v>
      </c>
      <c r="AC2156" s="2">
        <f>_xlfn.XLOOKUP(Table1[[#This Row],[City]],L:L,O:O)</f>
        <v>0.23674293405114402</v>
      </c>
      <c r="AD2156" t="str" cm="1">
        <f t="array" ref="AD2156">_xlfn.IFS(Table1[[#This Row],[Performance Score]]&gt;=90,"Excellent",Table1[[#This Row],[Performance Score]]&gt;=75,"Good",Table1[[#This Row],[Performance Score]]&gt;=60,"Average",Table1[[#This Row],[Performance Score]]&lt;=60,"Need Improvement")</f>
        <v>Good</v>
      </c>
      <c r="AE2156" t="str">
        <f>IF(AND(Table1[[#This Row],[Attendance %]]&gt;=80,(Table1[[#This Row],[Performance Score]]&gt;=80)),"Eligible","Not Eligible")</f>
        <v>Not Eligible</v>
      </c>
      <c r="AF2156" t="str">
        <f>IF(Table1[[#This Row],[Performance Score]]&gt;=80,"High Performer","Low Performer")</f>
        <v>High Performer</v>
      </c>
      <c r="AG2156" t="str" cm="1">
        <f t="array" aca="1" ref="AG2156" ca="1">_xlfn.IFS(Table1[[#This Row],[Experience]]&lt;=3,"Junior",Table1[[#This Row],[Experience]]&lt;=7,"Mid Level",Table1[[#This Row],[Experience]]&gt;=7,"Senior")</f>
        <v>Junior</v>
      </c>
      <c r="AH2156" t="str">
        <f>IF(Table1[[#This Row],[Attendance %]]&gt;75,"OK","Below 75")</f>
        <v>OK</v>
      </c>
      <c r="AI2156" t="b">
        <f>ISBLANK(Table1[[#This Row],[Employee ID]])</f>
        <v>0</v>
      </c>
      <c r="AJ2156" t="b">
        <f>ISNUMBER(Table1[[#This Row],[Total Salary  ]])</f>
        <v>1</v>
      </c>
      <c r="AK2156" t="str">
        <f>IFERROR(_xlfn.XLOOKUP(Table1[[#This Row],[Manager ID]],MANAGERS!A:A,MANAGERS!B:B),"Not Found")</f>
        <v>Manager_9</v>
      </c>
    </row>
    <row r="2157" spans="1:37" x14ac:dyDescent="0.2">
      <c r="A2157" t="s">
        <v>2077</v>
      </c>
      <c r="B2157" t="s">
        <v>75</v>
      </c>
      <c r="C2157" t="s">
        <v>21</v>
      </c>
      <c r="D2157" t="s">
        <v>43</v>
      </c>
      <c r="E2157" t="s">
        <v>30</v>
      </c>
      <c r="F2157" s="1">
        <v>44111</v>
      </c>
      <c r="G2157" s="1">
        <v>30318</v>
      </c>
      <c r="H2157">
        <v>80703</v>
      </c>
      <c r="I2157">
        <v>16316</v>
      </c>
      <c r="J2157">
        <v>71</v>
      </c>
      <c r="K2157">
        <v>57</v>
      </c>
      <c r="L2157" t="s">
        <v>31</v>
      </c>
      <c r="M2157">
        <v>109</v>
      </c>
      <c r="N2157">
        <f>Table1[[#This Row],[Basic Salary]]+Table1[[#This Row],[Bonus]]</f>
        <v>97019</v>
      </c>
      <c r="O2157" s="2">
        <f>Table1[[#This Row],[Bonus]]/Table1[[#This Row],[Basic Salary]]</f>
        <v>0.20217340123663308</v>
      </c>
      <c r="P2157">
        <f ca="1">DATEDIF(Table1[[#This Row],[Date of Birth]],TODAY(),"Y")</f>
        <v>43</v>
      </c>
      <c r="Q2157">
        <f ca="1">DATEDIF(Table1[[#This Row],[Joining Date]],TODAY(),"Y")</f>
        <v>5</v>
      </c>
      <c r="R2157" t="str">
        <f ca="1">IF(YEAR(Table1[[#This Row],[Joining Date]])=YEAR(TODAY()),"Yes","No")</f>
        <v>No</v>
      </c>
      <c r="S2157" t="str">
        <f ca="1">IF(Table1[[#This Row],[Experience]]&gt;5,"Yes","No")</f>
        <v>No</v>
      </c>
      <c r="T2157" t="str">
        <f>TEXT(Table1[[#This Row],[Joining Date]],"mmmm")</f>
        <v>October</v>
      </c>
      <c r="U2157" t="str">
        <f>TEXT(Table1[[#This Row],[Joining Date]],"yyyy")</f>
        <v>2020</v>
      </c>
      <c r="V2157" s="5">
        <f ca="1">TODAY()-Table1[[#This Row],[Joining Date]]</f>
        <v>2128</v>
      </c>
      <c r="W2157" t="str">
        <f>LEFT(Table1[[#This Row],[Employee Name]],FIND(" ",Table1[[#This Row],[Employee Name]])-1)</f>
        <v>Ishita</v>
      </c>
      <c r="X2157" t="str">
        <f>RIGHT(Table1[[#This Row],[Employee Name]],LEN(Table1[[#This Row],[Employee Name]])-FIND(" ",Table1[[#This Row],[Employee Name]]))</f>
        <v>Roy</v>
      </c>
      <c r="Y2157" t="str">
        <f>Table1[[#This Row],[Department]]&amp;"-"&amp;Table1[[#This Row],[Employee ID]]</f>
        <v>Operations-E02021</v>
      </c>
      <c r="Z2157" t="str">
        <f>LEFT(Table1[[#This Row],[Department]],3)</f>
        <v>Ope</v>
      </c>
      <c r="AA2157" t="str">
        <f>_xlfn.XLOOKUP(Table1[[#This Row],[Manager ID]],MANAGERS!A:A,MANAGERS!B:B)</f>
        <v>Manager_9</v>
      </c>
      <c r="AB2157" t="str" cm="1">
        <f t="array" ref="AB2157">_xlfn.XLOOKUP(Table1[[#This Row],[Manager ID]],Table2[[#All],[Manager ID]],Table2[[#All],[Department Head]])</f>
        <v>Sales</v>
      </c>
      <c r="AC2157" s="2">
        <f>_xlfn.XLOOKUP(Table1[[#This Row],[City]],L:L,O:O)</f>
        <v>0.241864189087755</v>
      </c>
      <c r="AD2157" t="str" cm="1">
        <f t="array" ref="AD2157">_xlfn.IFS(Table1[[#This Row],[Performance Score]]&gt;=90,"Excellent",Table1[[#This Row],[Performance Score]]&gt;=75,"Good",Table1[[#This Row],[Performance Score]]&gt;=60,"Average",Table1[[#This Row],[Performance Score]]&lt;=60,"Need Improvement")</f>
        <v>Need Improvement</v>
      </c>
      <c r="AE2157" t="str">
        <f>IF(AND(Table1[[#This Row],[Attendance %]]&gt;=80,(Table1[[#This Row],[Performance Score]]&gt;=80)),"Eligible","Not Eligible")</f>
        <v>Not Eligible</v>
      </c>
      <c r="AF2157" t="str">
        <f>IF(Table1[[#This Row],[Performance Score]]&gt;=80,"High Performer","Low Performer")</f>
        <v>Low Performer</v>
      </c>
      <c r="AG2157" t="str" cm="1">
        <f t="array" aca="1" ref="AG2157" ca="1">_xlfn.IFS(Table1[[#This Row],[Experience]]&lt;=3,"Junior",Table1[[#This Row],[Experience]]&lt;=7,"Mid Level",Table1[[#This Row],[Experience]]&gt;=7,"Senior")</f>
        <v>Mid Level</v>
      </c>
      <c r="AH2157" t="str">
        <f>IF(Table1[[#This Row],[Attendance %]]&gt;75,"OK","Below 75")</f>
        <v>Below 75</v>
      </c>
      <c r="AI2157" t="b">
        <f>ISBLANK(Table1[[#This Row],[Employee ID]])</f>
        <v>0</v>
      </c>
      <c r="AJ2157" t="b">
        <f>ISNUMBER(Table1[[#This Row],[Total Salary  ]])</f>
        <v>1</v>
      </c>
      <c r="AK2157" t="str">
        <f>IFERROR(_xlfn.XLOOKUP(Table1[[#This Row],[Manager ID]],MANAGERS!A:A,MANAGERS!B:B),"Not Found")</f>
        <v>Manager_9</v>
      </c>
    </row>
    <row r="2158" spans="1:37" x14ac:dyDescent="0.2">
      <c r="A2158" t="s">
        <v>817</v>
      </c>
      <c r="B2158" t="s">
        <v>62</v>
      </c>
      <c r="C2158" t="s">
        <v>21</v>
      </c>
      <c r="D2158" t="s">
        <v>40</v>
      </c>
      <c r="E2158" t="s">
        <v>65</v>
      </c>
      <c r="F2158" s="1">
        <v>43284</v>
      </c>
      <c r="G2158" s="1">
        <v>40947</v>
      </c>
      <c r="H2158">
        <v>75997</v>
      </c>
      <c r="I2158">
        <v>20972</v>
      </c>
      <c r="J2158">
        <v>67</v>
      </c>
      <c r="K2158">
        <v>76</v>
      </c>
      <c r="L2158" t="s">
        <v>18</v>
      </c>
      <c r="M2158">
        <v>116</v>
      </c>
      <c r="N2158">
        <f>Table1[[#This Row],[Basic Salary]]+Table1[[#This Row],[Bonus]]</f>
        <v>96969</v>
      </c>
      <c r="O2158" s="2">
        <f>Table1[[#This Row],[Bonus]]/Table1[[#This Row],[Basic Salary]]</f>
        <v>0.27595826151032277</v>
      </c>
      <c r="P2158">
        <f ca="1">DATEDIF(Table1[[#This Row],[Date of Birth]],TODAY(),"Y")</f>
        <v>14</v>
      </c>
      <c r="Q2158">
        <f ca="1">DATEDIF(Table1[[#This Row],[Joining Date]],TODAY(),"Y")</f>
        <v>8</v>
      </c>
      <c r="R2158" t="str">
        <f ca="1">IF(YEAR(Table1[[#This Row],[Joining Date]])=YEAR(TODAY()),"Yes","No")</f>
        <v>No</v>
      </c>
      <c r="S2158" t="str">
        <f ca="1">IF(Table1[[#This Row],[Experience]]&gt;5,"Yes","No")</f>
        <v>Yes</v>
      </c>
      <c r="T2158" t="str">
        <f>TEXT(Table1[[#This Row],[Joining Date]],"mmmm")</f>
        <v>July</v>
      </c>
      <c r="U2158" t="str">
        <f>TEXT(Table1[[#This Row],[Joining Date]],"yyyy")</f>
        <v>2018</v>
      </c>
      <c r="V2158" s="5">
        <f ca="1">TODAY()-Table1[[#This Row],[Joining Date]]</f>
        <v>2955</v>
      </c>
      <c r="W2158" t="str">
        <f>LEFT(Table1[[#This Row],[Employee Name]],FIND(" ",Table1[[#This Row],[Employee Name]])-1)</f>
        <v>Kavya</v>
      </c>
      <c r="X2158" t="str">
        <f>RIGHT(Table1[[#This Row],[Employee Name]],LEN(Table1[[#This Row],[Employee Name]])-FIND(" ",Table1[[#This Row],[Employee Name]]))</f>
        <v>Nair</v>
      </c>
      <c r="Y2158" t="str">
        <f>Table1[[#This Row],[Department]]&amp;"-"&amp;Table1[[#This Row],[Employee ID]]</f>
        <v>IT-E00761</v>
      </c>
      <c r="Z2158" t="str">
        <f>LEFT(Table1[[#This Row],[Department]],3)</f>
        <v>IT</v>
      </c>
      <c r="AA2158" t="str">
        <f>_xlfn.XLOOKUP(Table1[[#This Row],[Manager ID]],MANAGERS!A:A,MANAGERS!B:B)</f>
        <v>Manager_16</v>
      </c>
      <c r="AB2158" t="str" cm="1">
        <f t="array" ref="AB2158">_xlfn.XLOOKUP(Table1[[#This Row],[Manager ID]],Table2[[#All],[Manager ID]],Table2[[#All],[Department Head]])</f>
        <v>Sales</v>
      </c>
      <c r="AC2158" s="2">
        <f>_xlfn.XLOOKUP(Table1[[#This Row],[City]],L:L,O:O)</f>
        <v>0.21356479274849693</v>
      </c>
      <c r="AD2158" t="str" cm="1">
        <f t="array" ref="AD2158">_xlfn.IFS(Table1[[#This Row],[Performance Score]]&gt;=90,"Excellent",Table1[[#This Row],[Performance Score]]&gt;=75,"Good",Table1[[#This Row],[Performance Score]]&gt;=60,"Average",Table1[[#This Row],[Performance Score]]&lt;=60,"Need Improvement")</f>
        <v>Good</v>
      </c>
      <c r="AE2158" t="str">
        <f>IF(AND(Table1[[#This Row],[Attendance %]]&gt;=80,(Table1[[#This Row],[Performance Score]]&gt;=80)),"Eligible","Not Eligible")</f>
        <v>Not Eligible</v>
      </c>
      <c r="AF2158" t="str">
        <f>IF(Table1[[#This Row],[Performance Score]]&gt;=80,"High Performer","Low Performer")</f>
        <v>Low Performer</v>
      </c>
      <c r="AG2158" t="str" cm="1">
        <f t="array" aca="1" ref="AG2158" ca="1">_xlfn.IFS(Table1[[#This Row],[Experience]]&lt;=3,"Junior",Table1[[#This Row],[Experience]]&lt;=7,"Mid Level",Table1[[#This Row],[Experience]]&gt;=7,"Senior")</f>
        <v>Senior</v>
      </c>
      <c r="AH2158" t="str">
        <f>IF(Table1[[#This Row],[Attendance %]]&gt;75,"OK","Below 75")</f>
        <v>Below 75</v>
      </c>
      <c r="AI2158" t="b">
        <f>ISBLANK(Table1[[#This Row],[Employee ID]])</f>
        <v>0</v>
      </c>
      <c r="AJ2158" t="b">
        <f>ISNUMBER(Table1[[#This Row],[Total Salary  ]])</f>
        <v>1</v>
      </c>
      <c r="AK2158" t="str">
        <f>IFERROR(_xlfn.XLOOKUP(Table1[[#This Row],[Manager ID]],MANAGERS!A:A,MANAGERS!B:B),"Not Found")</f>
        <v>Manager_16</v>
      </c>
    </row>
    <row r="2159" spans="1:37" x14ac:dyDescent="0.2">
      <c r="A2159" t="s">
        <v>3339</v>
      </c>
      <c r="B2159" t="s">
        <v>71</v>
      </c>
      <c r="C2159" t="s">
        <v>21</v>
      </c>
      <c r="D2159" t="s">
        <v>40</v>
      </c>
      <c r="E2159" t="s">
        <v>65</v>
      </c>
      <c r="F2159" s="1">
        <v>44594</v>
      </c>
      <c r="G2159" s="1">
        <v>32385</v>
      </c>
      <c r="H2159">
        <v>85044</v>
      </c>
      <c r="I2159">
        <v>11906</v>
      </c>
      <c r="J2159">
        <v>82</v>
      </c>
      <c r="K2159">
        <v>66</v>
      </c>
      <c r="L2159" t="s">
        <v>31</v>
      </c>
      <c r="M2159">
        <v>101</v>
      </c>
      <c r="N2159">
        <f>Table1[[#This Row],[Basic Salary]]+Table1[[#This Row],[Bonus]]</f>
        <v>96950</v>
      </c>
      <c r="O2159" s="2">
        <f>Table1[[#This Row],[Bonus]]/Table1[[#This Row],[Basic Salary]]</f>
        <v>0.13999811862094916</v>
      </c>
      <c r="P2159">
        <f ca="1">DATEDIF(Table1[[#This Row],[Date of Birth]],TODAY(),"Y")</f>
        <v>37</v>
      </c>
      <c r="Q2159">
        <f ca="1">DATEDIF(Table1[[#This Row],[Joining Date]],TODAY(),"Y")</f>
        <v>4</v>
      </c>
      <c r="R2159" t="str">
        <f ca="1">IF(YEAR(Table1[[#This Row],[Joining Date]])=YEAR(TODAY()),"Yes","No")</f>
        <v>No</v>
      </c>
      <c r="S2159" t="str">
        <f ca="1">IF(Table1[[#This Row],[Experience]]&gt;5,"Yes","No")</f>
        <v>No</v>
      </c>
      <c r="T2159" t="str">
        <f>TEXT(Table1[[#This Row],[Joining Date]],"mmmm")</f>
        <v>February</v>
      </c>
      <c r="U2159" t="str">
        <f>TEXT(Table1[[#This Row],[Joining Date]],"yyyy")</f>
        <v>2022</v>
      </c>
      <c r="V2159" s="5">
        <f ca="1">TODAY()-Table1[[#This Row],[Joining Date]]</f>
        <v>1645</v>
      </c>
      <c r="W2159" t="str">
        <f>LEFT(Table1[[#This Row],[Employee Name]],FIND(" ",Table1[[#This Row],[Employee Name]])-1)</f>
        <v>Sneha</v>
      </c>
      <c r="X2159" t="str">
        <f>RIGHT(Table1[[#This Row],[Employee Name]],LEN(Table1[[#This Row],[Employee Name]])-FIND(" ",Table1[[#This Row],[Employee Name]]))</f>
        <v>Iyer</v>
      </c>
      <c r="Y2159" t="str">
        <f>Table1[[#This Row],[Department]]&amp;"-"&amp;Table1[[#This Row],[Employee ID]]</f>
        <v>IT-E03283</v>
      </c>
      <c r="Z2159" t="str">
        <f>LEFT(Table1[[#This Row],[Department]],3)</f>
        <v>IT</v>
      </c>
      <c r="AA2159" t="str">
        <f>_xlfn.XLOOKUP(Table1[[#This Row],[Manager ID]],MANAGERS!A:A,MANAGERS!B:B)</f>
        <v>Manager_1</v>
      </c>
      <c r="AB2159" t="str" cm="1">
        <f t="array" ref="AB2159">_xlfn.XLOOKUP(Table1[[#This Row],[Manager ID]],Table2[[#All],[Manager ID]],Table2[[#All],[Department Head]])</f>
        <v>Support</v>
      </c>
      <c r="AC2159" s="2">
        <f>_xlfn.XLOOKUP(Table1[[#This Row],[City]],L:L,O:O)</f>
        <v>0.241864189087755</v>
      </c>
      <c r="AD2159" t="str" cm="1">
        <f t="array" ref="AD2159">_xlfn.IFS(Table1[[#This Row],[Performance Score]]&gt;=90,"Excellent",Table1[[#This Row],[Performance Score]]&gt;=75,"Good",Table1[[#This Row],[Performance Score]]&gt;=60,"Average",Table1[[#This Row],[Performance Score]]&lt;=60,"Need Improvement")</f>
        <v>Average</v>
      </c>
      <c r="AE2159" t="str">
        <f>IF(AND(Table1[[#This Row],[Attendance %]]&gt;=80,(Table1[[#This Row],[Performance Score]]&gt;=80)),"Eligible","Not Eligible")</f>
        <v>Not Eligible</v>
      </c>
      <c r="AF2159" t="str">
        <f>IF(Table1[[#This Row],[Performance Score]]&gt;=80,"High Performer","Low Performer")</f>
        <v>Low Performer</v>
      </c>
      <c r="AG2159" t="str" cm="1">
        <f t="array" aca="1" ref="AG2159" ca="1">_xlfn.IFS(Table1[[#This Row],[Experience]]&lt;=3,"Junior",Table1[[#This Row],[Experience]]&lt;=7,"Mid Level",Table1[[#This Row],[Experience]]&gt;=7,"Senior")</f>
        <v>Mid Level</v>
      </c>
      <c r="AH2159" t="str">
        <f>IF(Table1[[#This Row],[Attendance %]]&gt;75,"OK","Below 75")</f>
        <v>OK</v>
      </c>
      <c r="AI2159" t="b">
        <f>ISBLANK(Table1[[#This Row],[Employee ID]])</f>
        <v>0</v>
      </c>
      <c r="AJ2159" t="b">
        <f>ISNUMBER(Table1[[#This Row],[Total Salary  ]])</f>
        <v>1</v>
      </c>
      <c r="AK2159" t="str">
        <f>IFERROR(_xlfn.XLOOKUP(Table1[[#This Row],[Manager ID]],MANAGERS!A:A,MANAGERS!B:B),"Not Found")</f>
        <v>Manager_1</v>
      </c>
    </row>
    <row r="2160" spans="1:37" x14ac:dyDescent="0.2">
      <c r="A2160" t="s">
        <v>977</v>
      </c>
      <c r="B2160" t="s">
        <v>14</v>
      </c>
      <c r="C2160" t="s">
        <v>15</v>
      </c>
      <c r="D2160" t="s">
        <v>25</v>
      </c>
      <c r="E2160" t="s">
        <v>65</v>
      </c>
      <c r="F2160" s="1">
        <v>45670</v>
      </c>
      <c r="G2160" s="1">
        <v>32546</v>
      </c>
      <c r="H2160">
        <v>84255</v>
      </c>
      <c r="I2160">
        <v>12680</v>
      </c>
      <c r="J2160">
        <v>85</v>
      </c>
      <c r="K2160">
        <v>53</v>
      </c>
      <c r="L2160" t="s">
        <v>31</v>
      </c>
      <c r="M2160">
        <v>114</v>
      </c>
      <c r="N2160">
        <f>Table1[[#This Row],[Basic Salary]]+Table1[[#This Row],[Bonus]]</f>
        <v>96935</v>
      </c>
      <c r="O2160" s="2">
        <f>Table1[[#This Row],[Bonus]]/Table1[[#This Row],[Basic Salary]]</f>
        <v>0.15049551955373569</v>
      </c>
      <c r="P2160">
        <f ca="1">DATEDIF(Table1[[#This Row],[Date of Birth]],TODAY(),"Y")</f>
        <v>37</v>
      </c>
      <c r="Q2160">
        <f ca="1">DATEDIF(Table1[[#This Row],[Joining Date]],TODAY(),"Y")</f>
        <v>1</v>
      </c>
      <c r="R2160" t="str">
        <f ca="1">IF(YEAR(Table1[[#This Row],[Joining Date]])=YEAR(TODAY()),"Yes","No")</f>
        <v>No</v>
      </c>
      <c r="S2160" t="str">
        <f ca="1">IF(Table1[[#This Row],[Experience]]&gt;5,"Yes","No")</f>
        <v>No</v>
      </c>
      <c r="T2160" t="str">
        <f>TEXT(Table1[[#This Row],[Joining Date]],"mmmm")</f>
        <v>January</v>
      </c>
      <c r="U2160" t="str">
        <f>TEXT(Table1[[#This Row],[Joining Date]],"yyyy")</f>
        <v>2025</v>
      </c>
      <c r="V2160" s="5">
        <f ca="1">TODAY()-Table1[[#This Row],[Joining Date]]</f>
        <v>569</v>
      </c>
      <c r="W2160" t="str">
        <f>LEFT(Table1[[#This Row],[Employee Name]],FIND(" ",Table1[[#This Row],[Employee Name]])-1)</f>
        <v>Nisha</v>
      </c>
      <c r="X2160" t="str">
        <f>RIGHT(Table1[[#This Row],[Employee Name]],LEN(Table1[[#This Row],[Employee Name]])-FIND(" ",Table1[[#This Row],[Employee Name]]))</f>
        <v>Kapoor</v>
      </c>
      <c r="Y2160" t="str">
        <f>Table1[[#This Row],[Department]]&amp;"-"&amp;Table1[[#This Row],[Employee ID]]</f>
        <v>Finance-E00921</v>
      </c>
      <c r="Z2160" t="str">
        <f>LEFT(Table1[[#This Row],[Department]],3)</f>
        <v>Fin</v>
      </c>
      <c r="AA2160" t="str">
        <f>_xlfn.XLOOKUP(Table1[[#This Row],[Manager ID]],MANAGERS!A:A,MANAGERS!B:B)</f>
        <v>Manager_14</v>
      </c>
      <c r="AB2160" t="str" cm="1">
        <f t="array" ref="AB2160">_xlfn.XLOOKUP(Table1[[#This Row],[Manager ID]],Table2[[#All],[Manager ID]],Table2[[#All],[Department Head]])</f>
        <v>Marketing</v>
      </c>
      <c r="AC2160" s="2">
        <f>_xlfn.XLOOKUP(Table1[[#This Row],[City]],L:L,O:O)</f>
        <v>0.241864189087755</v>
      </c>
      <c r="AD2160" t="str" cm="1">
        <f t="array" ref="AD2160">_xlfn.IFS(Table1[[#This Row],[Performance Score]]&gt;=90,"Excellent",Table1[[#This Row],[Performance Score]]&gt;=75,"Good",Table1[[#This Row],[Performance Score]]&gt;=60,"Average",Table1[[#This Row],[Performance Score]]&lt;=60,"Need Improvement")</f>
        <v>Need Improvement</v>
      </c>
      <c r="AE2160" t="str">
        <f>IF(AND(Table1[[#This Row],[Attendance %]]&gt;=80,(Table1[[#This Row],[Performance Score]]&gt;=80)),"Eligible","Not Eligible")</f>
        <v>Not Eligible</v>
      </c>
      <c r="AF2160" t="str">
        <f>IF(Table1[[#This Row],[Performance Score]]&gt;=80,"High Performer","Low Performer")</f>
        <v>Low Performer</v>
      </c>
      <c r="AG2160" t="str" cm="1">
        <f t="array" aca="1" ref="AG2160" ca="1">_xlfn.IFS(Table1[[#This Row],[Experience]]&lt;=3,"Junior",Table1[[#This Row],[Experience]]&lt;=7,"Mid Level",Table1[[#This Row],[Experience]]&gt;=7,"Senior")</f>
        <v>Junior</v>
      </c>
      <c r="AH2160" t="str">
        <f>IF(Table1[[#This Row],[Attendance %]]&gt;75,"OK","Below 75")</f>
        <v>OK</v>
      </c>
      <c r="AI2160" t="b">
        <f>ISBLANK(Table1[[#This Row],[Employee ID]])</f>
        <v>0</v>
      </c>
      <c r="AJ2160" t="b">
        <f>ISNUMBER(Table1[[#This Row],[Total Salary  ]])</f>
        <v>1</v>
      </c>
      <c r="AK2160" t="str">
        <f>IFERROR(_xlfn.XLOOKUP(Table1[[#This Row],[Manager ID]],MANAGERS!A:A,MANAGERS!B:B),"Not Found")</f>
        <v>Manager_14</v>
      </c>
    </row>
    <row r="2161" spans="1:37" x14ac:dyDescent="0.2">
      <c r="A2161" t="s">
        <v>3791</v>
      </c>
      <c r="B2161" t="s">
        <v>60</v>
      </c>
      <c r="C2161" t="s">
        <v>21</v>
      </c>
      <c r="D2161" t="s">
        <v>40</v>
      </c>
      <c r="E2161" t="s">
        <v>17</v>
      </c>
      <c r="F2161" s="1">
        <v>42325</v>
      </c>
      <c r="G2161" s="1">
        <v>34936</v>
      </c>
      <c r="H2161">
        <v>71344</v>
      </c>
      <c r="I2161">
        <v>25590</v>
      </c>
      <c r="J2161">
        <v>75</v>
      </c>
      <c r="K2161">
        <v>57</v>
      </c>
      <c r="L2161" t="s">
        <v>34</v>
      </c>
      <c r="M2161">
        <v>115</v>
      </c>
      <c r="N2161">
        <f>Table1[[#This Row],[Basic Salary]]+Table1[[#This Row],[Bonus]]</f>
        <v>96934</v>
      </c>
      <c r="O2161" s="2">
        <f>Table1[[#This Row],[Bonus]]/Table1[[#This Row],[Basic Salary]]</f>
        <v>0.3586846826642745</v>
      </c>
      <c r="P2161">
        <f ca="1">DATEDIF(Table1[[#This Row],[Date of Birth]],TODAY(),"Y")</f>
        <v>30</v>
      </c>
      <c r="Q2161">
        <f ca="1">DATEDIF(Table1[[#This Row],[Joining Date]],TODAY(),"Y")</f>
        <v>10</v>
      </c>
      <c r="R2161" t="str">
        <f ca="1">IF(YEAR(Table1[[#This Row],[Joining Date]])=YEAR(TODAY()),"Yes","No")</f>
        <v>No</v>
      </c>
      <c r="S2161" t="str">
        <f ca="1">IF(Table1[[#This Row],[Experience]]&gt;5,"Yes","No")</f>
        <v>Yes</v>
      </c>
      <c r="T2161" t="str">
        <f>TEXT(Table1[[#This Row],[Joining Date]],"mmmm")</f>
        <v>November</v>
      </c>
      <c r="U2161" t="str">
        <f>TEXT(Table1[[#This Row],[Joining Date]],"yyyy")</f>
        <v>2015</v>
      </c>
      <c r="V2161" s="5">
        <f ca="1">TODAY()-Table1[[#This Row],[Joining Date]]</f>
        <v>3914</v>
      </c>
      <c r="W2161" t="str">
        <f>LEFT(Table1[[#This Row],[Employee Name]],FIND(" ",Table1[[#This Row],[Employee Name]])-1)</f>
        <v>Gayathri</v>
      </c>
      <c r="X2161" t="str">
        <f>RIGHT(Table1[[#This Row],[Employee Name]],LEN(Table1[[#This Row],[Employee Name]])-FIND(" ",Table1[[#This Row],[Employee Name]]))</f>
        <v>Iyer</v>
      </c>
      <c r="Y2161" t="str">
        <f>Table1[[#This Row],[Department]]&amp;"-"&amp;Table1[[#This Row],[Employee ID]]</f>
        <v>IT-E03735</v>
      </c>
      <c r="Z2161" t="str">
        <f>LEFT(Table1[[#This Row],[Department]],3)</f>
        <v>IT</v>
      </c>
      <c r="AA2161" t="str">
        <f>_xlfn.XLOOKUP(Table1[[#This Row],[Manager ID]],MANAGERS!A:A,MANAGERS!B:B)</f>
        <v>Manager_15</v>
      </c>
      <c r="AB2161" t="str" cm="1">
        <f t="array" ref="AB2161">_xlfn.XLOOKUP(Table1[[#This Row],[Manager ID]],Table2[[#All],[Manager ID]],Table2[[#All],[Department Head]])</f>
        <v>Support</v>
      </c>
      <c r="AC2161" s="2">
        <f>_xlfn.XLOOKUP(Table1[[#This Row],[City]],L:L,O:O)</f>
        <v>0.24030340748661314</v>
      </c>
      <c r="AD2161" t="str" cm="1">
        <f t="array" ref="AD2161">_xlfn.IFS(Table1[[#This Row],[Performance Score]]&gt;=90,"Excellent",Table1[[#This Row],[Performance Score]]&gt;=75,"Good",Table1[[#This Row],[Performance Score]]&gt;=60,"Average",Table1[[#This Row],[Performance Score]]&lt;=60,"Need Improvement")</f>
        <v>Need Improvement</v>
      </c>
      <c r="AE2161" t="str">
        <f>IF(AND(Table1[[#This Row],[Attendance %]]&gt;=80,(Table1[[#This Row],[Performance Score]]&gt;=80)),"Eligible","Not Eligible")</f>
        <v>Not Eligible</v>
      </c>
      <c r="AF2161" t="str">
        <f>IF(Table1[[#This Row],[Performance Score]]&gt;=80,"High Performer","Low Performer")</f>
        <v>Low Performer</v>
      </c>
      <c r="AG2161" t="str" cm="1">
        <f t="array" aca="1" ref="AG2161" ca="1">_xlfn.IFS(Table1[[#This Row],[Experience]]&lt;=3,"Junior",Table1[[#This Row],[Experience]]&lt;=7,"Mid Level",Table1[[#This Row],[Experience]]&gt;=7,"Senior")</f>
        <v>Senior</v>
      </c>
      <c r="AH2161" t="str">
        <f>IF(Table1[[#This Row],[Attendance %]]&gt;75,"OK","Below 75")</f>
        <v>Below 75</v>
      </c>
      <c r="AI2161" t="b">
        <f>ISBLANK(Table1[[#This Row],[Employee ID]])</f>
        <v>0</v>
      </c>
      <c r="AJ2161" t="b">
        <f>ISNUMBER(Table1[[#This Row],[Total Salary  ]])</f>
        <v>1</v>
      </c>
      <c r="AK2161" t="str">
        <f>IFERROR(_xlfn.XLOOKUP(Table1[[#This Row],[Manager ID]],MANAGERS!A:A,MANAGERS!B:B),"Not Found")</f>
        <v>Manager_15</v>
      </c>
    </row>
    <row r="2162" spans="1:37" x14ac:dyDescent="0.2">
      <c r="A2162" t="s">
        <v>3331</v>
      </c>
      <c r="B2162" t="s">
        <v>87</v>
      </c>
      <c r="C2162" t="s">
        <v>15</v>
      </c>
      <c r="D2162" t="s">
        <v>81</v>
      </c>
      <c r="E2162" t="s">
        <v>51</v>
      </c>
      <c r="F2162" s="1">
        <v>44308</v>
      </c>
      <c r="G2162" s="1">
        <v>40026</v>
      </c>
      <c r="H2162">
        <v>75516</v>
      </c>
      <c r="I2162">
        <v>21415</v>
      </c>
      <c r="J2162">
        <v>82</v>
      </c>
      <c r="K2162">
        <v>82</v>
      </c>
      <c r="L2162" t="s">
        <v>18</v>
      </c>
      <c r="M2162">
        <v>114</v>
      </c>
      <c r="N2162">
        <f>Table1[[#This Row],[Basic Salary]]+Table1[[#This Row],[Bonus]]</f>
        <v>96931</v>
      </c>
      <c r="O2162" s="2">
        <f>Table1[[#This Row],[Bonus]]/Table1[[#This Row],[Basic Salary]]</f>
        <v>0.28358228719741513</v>
      </c>
      <c r="P2162">
        <f ca="1">DATEDIF(Table1[[#This Row],[Date of Birth]],TODAY(),"Y")</f>
        <v>17</v>
      </c>
      <c r="Q2162">
        <f ca="1">DATEDIF(Table1[[#This Row],[Joining Date]],TODAY(),"Y")</f>
        <v>5</v>
      </c>
      <c r="R2162" t="str">
        <f ca="1">IF(YEAR(Table1[[#This Row],[Joining Date]])=YEAR(TODAY()),"Yes","No")</f>
        <v>No</v>
      </c>
      <c r="S2162" t="str">
        <f ca="1">IF(Table1[[#This Row],[Experience]]&gt;5,"Yes","No")</f>
        <v>No</v>
      </c>
      <c r="T2162" t="str">
        <f>TEXT(Table1[[#This Row],[Joining Date]],"mmmm")</f>
        <v>April</v>
      </c>
      <c r="U2162" t="str">
        <f>TEXT(Table1[[#This Row],[Joining Date]],"yyyy")</f>
        <v>2021</v>
      </c>
      <c r="V2162" s="5">
        <f ca="1">TODAY()-Table1[[#This Row],[Joining Date]]</f>
        <v>1931</v>
      </c>
      <c r="W2162" t="str">
        <f>LEFT(Table1[[#This Row],[Employee Name]],FIND(" ",Table1[[#This Row],[Employee Name]])-1)</f>
        <v>Arjun</v>
      </c>
      <c r="X2162" t="str">
        <f>RIGHT(Table1[[#This Row],[Employee Name]],LEN(Table1[[#This Row],[Employee Name]])-FIND(" ",Table1[[#This Row],[Employee Name]]))</f>
        <v>Mehta</v>
      </c>
      <c r="Y2162" t="str">
        <f>Table1[[#This Row],[Department]]&amp;"-"&amp;Table1[[#This Row],[Employee ID]]</f>
        <v>Sales-E03275</v>
      </c>
      <c r="Z2162" t="str">
        <f>LEFT(Table1[[#This Row],[Department]],3)</f>
        <v>Sal</v>
      </c>
      <c r="AA2162" t="str">
        <f>_xlfn.XLOOKUP(Table1[[#This Row],[Manager ID]],MANAGERS!A:A,MANAGERS!B:B)</f>
        <v>Manager_14</v>
      </c>
      <c r="AB2162" t="str" cm="1">
        <f t="array" ref="AB2162">_xlfn.XLOOKUP(Table1[[#This Row],[Manager ID]],Table2[[#All],[Manager ID]],Table2[[#All],[Department Head]])</f>
        <v>Marketing</v>
      </c>
      <c r="AC2162" s="2">
        <f>_xlfn.XLOOKUP(Table1[[#This Row],[City]],L:L,O:O)</f>
        <v>0.21356479274849693</v>
      </c>
      <c r="AD2162" t="str" cm="1">
        <f t="array" ref="AD2162">_xlfn.IFS(Table1[[#This Row],[Performance Score]]&gt;=90,"Excellent",Table1[[#This Row],[Performance Score]]&gt;=75,"Good",Table1[[#This Row],[Performance Score]]&gt;=60,"Average",Table1[[#This Row],[Performance Score]]&lt;=60,"Need Improvement")</f>
        <v>Good</v>
      </c>
      <c r="AE2162" t="str">
        <f>IF(AND(Table1[[#This Row],[Attendance %]]&gt;=80,(Table1[[#This Row],[Performance Score]]&gt;=80)),"Eligible","Not Eligible")</f>
        <v>Eligible</v>
      </c>
      <c r="AF2162" t="str">
        <f>IF(Table1[[#This Row],[Performance Score]]&gt;=80,"High Performer","Low Performer")</f>
        <v>High Performer</v>
      </c>
      <c r="AG2162" t="str" cm="1">
        <f t="array" aca="1" ref="AG2162" ca="1">_xlfn.IFS(Table1[[#This Row],[Experience]]&lt;=3,"Junior",Table1[[#This Row],[Experience]]&lt;=7,"Mid Level",Table1[[#This Row],[Experience]]&gt;=7,"Senior")</f>
        <v>Mid Level</v>
      </c>
      <c r="AH2162" t="str">
        <f>IF(Table1[[#This Row],[Attendance %]]&gt;75,"OK","Below 75")</f>
        <v>OK</v>
      </c>
      <c r="AI2162" t="b">
        <f>ISBLANK(Table1[[#This Row],[Employee ID]])</f>
        <v>0</v>
      </c>
      <c r="AJ2162" t="b">
        <f>ISNUMBER(Table1[[#This Row],[Total Salary  ]])</f>
        <v>1</v>
      </c>
      <c r="AK2162" t="str">
        <f>IFERROR(_xlfn.XLOOKUP(Table1[[#This Row],[Manager ID]],MANAGERS!A:A,MANAGERS!B:B),"Not Found")</f>
        <v>Manager_14</v>
      </c>
    </row>
    <row r="2163" spans="1:37" x14ac:dyDescent="0.2">
      <c r="A2163" t="s">
        <v>3494</v>
      </c>
      <c r="B2163" t="s">
        <v>60</v>
      </c>
      <c r="C2163" t="s">
        <v>15</v>
      </c>
      <c r="D2163" t="s">
        <v>81</v>
      </c>
      <c r="E2163" t="s">
        <v>30</v>
      </c>
      <c r="F2163" s="1">
        <v>43708</v>
      </c>
      <c r="G2163" s="1">
        <v>40750</v>
      </c>
      <c r="H2163">
        <v>79930</v>
      </c>
      <c r="I2163">
        <v>16982</v>
      </c>
      <c r="J2163">
        <v>92</v>
      </c>
      <c r="K2163">
        <v>77</v>
      </c>
      <c r="L2163" t="s">
        <v>31</v>
      </c>
      <c r="M2163">
        <v>105</v>
      </c>
      <c r="N2163">
        <f>Table1[[#This Row],[Basic Salary]]+Table1[[#This Row],[Bonus]]</f>
        <v>96912</v>
      </c>
      <c r="O2163" s="2">
        <f>Table1[[#This Row],[Bonus]]/Table1[[#This Row],[Basic Salary]]</f>
        <v>0.21246090329037909</v>
      </c>
      <c r="P2163">
        <f ca="1">DATEDIF(Table1[[#This Row],[Date of Birth]],TODAY(),"Y")</f>
        <v>15</v>
      </c>
      <c r="Q2163">
        <f ca="1">DATEDIF(Table1[[#This Row],[Joining Date]],TODAY(),"Y")</f>
        <v>6</v>
      </c>
      <c r="R2163" t="str">
        <f ca="1">IF(YEAR(Table1[[#This Row],[Joining Date]])=YEAR(TODAY()),"Yes","No")</f>
        <v>No</v>
      </c>
      <c r="S2163" t="str">
        <f ca="1">IF(Table1[[#This Row],[Experience]]&gt;5,"Yes","No")</f>
        <v>Yes</v>
      </c>
      <c r="T2163" t="str">
        <f>TEXT(Table1[[#This Row],[Joining Date]],"mmmm")</f>
        <v>August</v>
      </c>
      <c r="U2163" t="str">
        <f>TEXT(Table1[[#This Row],[Joining Date]],"yyyy")</f>
        <v>2019</v>
      </c>
      <c r="V2163" s="5">
        <f ca="1">TODAY()-Table1[[#This Row],[Joining Date]]</f>
        <v>2531</v>
      </c>
      <c r="W2163" t="str">
        <f>LEFT(Table1[[#This Row],[Employee Name]],FIND(" ",Table1[[#This Row],[Employee Name]])-1)</f>
        <v>Gayathri</v>
      </c>
      <c r="X2163" t="str">
        <f>RIGHT(Table1[[#This Row],[Employee Name]],LEN(Table1[[#This Row],[Employee Name]])-FIND(" ",Table1[[#This Row],[Employee Name]]))</f>
        <v>Iyer</v>
      </c>
      <c r="Y2163" t="str">
        <f>Table1[[#This Row],[Department]]&amp;"-"&amp;Table1[[#This Row],[Employee ID]]</f>
        <v>Sales-E03438</v>
      </c>
      <c r="Z2163" t="str">
        <f>LEFT(Table1[[#This Row],[Department]],3)</f>
        <v>Sal</v>
      </c>
      <c r="AA2163" t="str">
        <f>_xlfn.XLOOKUP(Table1[[#This Row],[Manager ID]],MANAGERS!A:A,MANAGERS!B:B)</f>
        <v>Manager_5</v>
      </c>
      <c r="AB2163" t="str" cm="1">
        <f t="array" ref="AB2163">_xlfn.XLOOKUP(Table1[[#This Row],[Manager ID]],Table2[[#All],[Manager ID]],Table2[[#All],[Department Head]])</f>
        <v>Sales</v>
      </c>
      <c r="AC2163" s="2">
        <f>_xlfn.XLOOKUP(Table1[[#This Row],[City]],L:L,O:O)</f>
        <v>0.241864189087755</v>
      </c>
      <c r="AD2163" t="str" cm="1">
        <f t="array" ref="AD2163">_xlfn.IFS(Table1[[#This Row],[Performance Score]]&gt;=90,"Excellent",Table1[[#This Row],[Performance Score]]&gt;=75,"Good",Table1[[#This Row],[Performance Score]]&gt;=60,"Average",Table1[[#This Row],[Performance Score]]&lt;=60,"Need Improvement")</f>
        <v>Good</v>
      </c>
      <c r="AE2163" t="str">
        <f>IF(AND(Table1[[#This Row],[Attendance %]]&gt;=80,(Table1[[#This Row],[Performance Score]]&gt;=80)),"Eligible","Not Eligible")</f>
        <v>Not Eligible</v>
      </c>
      <c r="AF2163" t="str">
        <f>IF(Table1[[#This Row],[Performance Score]]&gt;=80,"High Performer","Low Performer")</f>
        <v>Low Performer</v>
      </c>
      <c r="AG2163" t="str" cm="1">
        <f t="array" aca="1" ref="AG2163" ca="1">_xlfn.IFS(Table1[[#This Row],[Experience]]&lt;=3,"Junior",Table1[[#This Row],[Experience]]&lt;=7,"Mid Level",Table1[[#This Row],[Experience]]&gt;=7,"Senior")</f>
        <v>Mid Level</v>
      </c>
      <c r="AH2163" t="str">
        <f>IF(Table1[[#This Row],[Attendance %]]&gt;75,"OK","Below 75")</f>
        <v>OK</v>
      </c>
      <c r="AI2163" t="b">
        <f>ISBLANK(Table1[[#This Row],[Employee ID]])</f>
        <v>0</v>
      </c>
      <c r="AJ2163" t="b">
        <f>ISNUMBER(Table1[[#This Row],[Total Salary  ]])</f>
        <v>1</v>
      </c>
      <c r="AK2163" t="str">
        <f>IFERROR(_xlfn.XLOOKUP(Table1[[#This Row],[Manager ID]],MANAGERS!A:A,MANAGERS!B:B),"Not Found")</f>
        <v>Manager_5</v>
      </c>
    </row>
    <row r="2164" spans="1:37" x14ac:dyDescent="0.2">
      <c r="A2164" t="s">
        <v>2194</v>
      </c>
      <c r="B2164" t="s">
        <v>29</v>
      </c>
      <c r="C2164" t="s">
        <v>21</v>
      </c>
      <c r="D2164" t="s">
        <v>46</v>
      </c>
      <c r="E2164" t="s">
        <v>17</v>
      </c>
      <c r="F2164" s="1">
        <v>44669</v>
      </c>
      <c r="G2164" s="1">
        <v>40341</v>
      </c>
      <c r="H2164">
        <v>90281</v>
      </c>
      <c r="I2164">
        <v>6592</v>
      </c>
      <c r="J2164">
        <v>67</v>
      </c>
      <c r="K2164">
        <v>71</v>
      </c>
      <c r="L2164" t="s">
        <v>37</v>
      </c>
      <c r="M2164">
        <v>106</v>
      </c>
      <c r="N2164">
        <f>Table1[[#This Row],[Basic Salary]]+Table1[[#This Row],[Bonus]]</f>
        <v>96873</v>
      </c>
      <c r="O2164" s="2">
        <f>Table1[[#This Row],[Bonus]]/Table1[[#This Row],[Basic Salary]]</f>
        <v>7.3016470796734637E-2</v>
      </c>
      <c r="P2164">
        <f ca="1">DATEDIF(Table1[[#This Row],[Date of Birth]],TODAY(),"Y")</f>
        <v>16</v>
      </c>
      <c r="Q2164">
        <f ca="1">DATEDIF(Table1[[#This Row],[Joining Date]],TODAY(),"Y")</f>
        <v>4</v>
      </c>
      <c r="R2164" t="str">
        <f ca="1">IF(YEAR(Table1[[#This Row],[Joining Date]])=YEAR(TODAY()),"Yes","No")</f>
        <v>No</v>
      </c>
      <c r="S2164" t="str">
        <f ca="1">IF(Table1[[#This Row],[Experience]]&gt;5,"Yes","No")</f>
        <v>No</v>
      </c>
      <c r="T2164" t="str">
        <f>TEXT(Table1[[#This Row],[Joining Date]],"mmmm")</f>
        <v>April</v>
      </c>
      <c r="U2164" t="str">
        <f>TEXT(Table1[[#This Row],[Joining Date]],"yyyy")</f>
        <v>2022</v>
      </c>
      <c r="V2164" s="5">
        <f ca="1">TODAY()-Table1[[#This Row],[Joining Date]]</f>
        <v>1570</v>
      </c>
      <c r="W2164" t="str">
        <f>LEFT(Table1[[#This Row],[Employee Name]],FIND(" ",Table1[[#This Row],[Employee Name]])-1)</f>
        <v>Vikram</v>
      </c>
      <c r="X2164" t="str">
        <f>RIGHT(Table1[[#This Row],[Employee Name]],LEN(Table1[[#This Row],[Employee Name]])-FIND(" ",Table1[[#This Row],[Employee Name]]))</f>
        <v>Singh</v>
      </c>
      <c r="Y2164" t="str">
        <f>Table1[[#This Row],[Department]]&amp;"-"&amp;Table1[[#This Row],[Employee ID]]</f>
        <v>Support-E02138</v>
      </c>
      <c r="Z2164" t="str">
        <f>LEFT(Table1[[#This Row],[Department]],3)</f>
        <v>Sup</v>
      </c>
      <c r="AA2164" t="str">
        <f>_xlfn.XLOOKUP(Table1[[#This Row],[Manager ID]],MANAGERS!A:A,MANAGERS!B:B)</f>
        <v>Manager_6</v>
      </c>
      <c r="AB2164" t="str" cm="1">
        <f t="array" ref="AB2164">_xlfn.XLOOKUP(Table1[[#This Row],[Manager ID]],Table2[[#All],[Manager ID]],Table2[[#All],[Department Head]])</f>
        <v>HR</v>
      </c>
      <c r="AC2164" s="2">
        <f>_xlfn.XLOOKUP(Table1[[#This Row],[City]],L:L,O:O)</f>
        <v>0.24036902712549932</v>
      </c>
      <c r="AD2164" t="str" cm="1">
        <f t="array" ref="AD2164">_xlfn.IFS(Table1[[#This Row],[Performance Score]]&gt;=90,"Excellent",Table1[[#This Row],[Performance Score]]&gt;=75,"Good",Table1[[#This Row],[Performance Score]]&gt;=60,"Average",Table1[[#This Row],[Performance Score]]&lt;=60,"Need Improvement")</f>
        <v>Average</v>
      </c>
      <c r="AE2164" t="str">
        <f>IF(AND(Table1[[#This Row],[Attendance %]]&gt;=80,(Table1[[#This Row],[Performance Score]]&gt;=80)),"Eligible","Not Eligible")</f>
        <v>Not Eligible</v>
      </c>
      <c r="AF2164" t="str">
        <f>IF(Table1[[#This Row],[Performance Score]]&gt;=80,"High Performer","Low Performer")</f>
        <v>Low Performer</v>
      </c>
      <c r="AG2164" t="str" cm="1">
        <f t="array" aca="1" ref="AG2164" ca="1">_xlfn.IFS(Table1[[#This Row],[Experience]]&lt;=3,"Junior",Table1[[#This Row],[Experience]]&lt;=7,"Mid Level",Table1[[#This Row],[Experience]]&gt;=7,"Senior")</f>
        <v>Mid Level</v>
      </c>
      <c r="AH2164" t="str">
        <f>IF(Table1[[#This Row],[Attendance %]]&gt;75,"OK","Below 75")</f>
        <v>Below 75</v>
      </c>
      <c r="AI2164" t="b">
        <f>ISBLANK(Table1[[#This Row],[Employee ID]])</f>
        <v>0</v>
      </c>
      <c r="AJ2164" t="b">
        <f>ISNUMBER(Table1[[#This Row],[Total Salary  ]])</f>
        <v>1</v>
      </c>
      <c r="AK2164" t="str">
        <f>IFERROR(_xlfn.XLOOKUP(Table1[[#This Row],[Manager ID]],MANAGERS!A:A,MANAGERS!B:B),"Not Found")</f>
        <v>Manager_6</v>
      </c>
    </row>
    <row r="2165" spans="1:37" x14ac:dyDescent="0.2">
      <c r="A2165" t="s">
        <v>3721</v>
      </c>
      <c r="B2165" t="s">
        <v>39</v>
      </c>
      <c r="C2165" t="s">
        <v>15</v>
      </c>
      <c r="D2165" t="s">
        <v>43</v>
      </c>
      <c r="E2165" t="s">
        <v>17</v>
      </c>
      <c r="F2165" s="1">
        <v>45329</v>
      </c>
      <c r="G2165" s="1">
        <v>34667</v>
      </c>
      <c r="H2165">
        <v>90732</v>
      </c>
      <c r="I2165">
        <v>6138</v>
      </c>
      <c r="J2165">
        <v>86</v>
      </c>
      <c r="K2165">
        <v>92</v>
      </c>
      <c r="L2165" t="s">
        <v>37</v>
      </c>
      <c r="M2165">
        <v>115</v>
      </c>
      <c r="N2165">
        <f>Table1[[#This Row],[Basic Salary]]+Table1[[#This Row],[Bonus]]</f>
        <v>96870</v>
      </c>
      <c r="O2165" s="2">
        <f>Table1[[#This Row],[Bonus]]/Table1[[#This Row],[Basic Salary]]</f>
        <v>6.7649781774897499E-2</v>
      </c>
      <c r="P2165">
        <f ca="1">DATEDIF(Table1[[#This Row],[Date of Birth]],TODAY(),"Y")</f>
        <v>31</v>
      </c>
      <c r="Q2165">
        <f ca="1">DATEDIF(Table1[[#This Row],[Joining Date]],TODAY(),"Y")</f>
        <v>2</v>
      </c>
      <c r="R2165" t="str">
        <f ca="1">IF(YEAR(Table1[[#This Row],[Joining Date]])=YEAR(TODAY()),"Yes","No")</f>
        <v>No</v>
      </c>
      <c r="S2165" t="str">
        <f ca="1">IF(Table1[[#This Row],[Experience]]&gt;5,"Yes","No")</f>
        <v>No</v>
      </c>
      <c r="T2165" t="str">
        <f>TEXT(Table1[[#This Row],[Joining Date]],"mmmm")</f>
        <v>February</v>
      </c>
      <c r="U2165" t="str">
        <f>TEXT(Table1[[#This Row],[Joining Date]],"yyyy")</f>
        <v>2024</v>
      </c>
      <c r="V2165" s="5">
        <f ca="1">TODAY()-Table1[[#This Row],[Joining Date]]</f>
        <v>910</v>
      </c>
      <c r="W2165" t="str">
        <f>LEFT(Table1[[#This Row],[Employee Name]],FIND(" ",Table1[[#This Row],[Employee Name]])-1)</f>
        <v>Karan</v>
      </c>
      <c r="X2165" t="str">
        <f>RIGHT(Table1[[#This Row],[Employee Name]],LEN(Table1[[#This Row],[Employee Name]])-FIND(" ",Table1[[#This Row],[Employee Name]]))</f>
        <v>Malhotra</v>
      </c>
      <c r="Y2165" t="str">
        <f>Table1[[#This Row],[Department]]&amp;"-"&amp;Table1[[#This Row],[Employee ID]]</f>
        <v>Operations-E03665</v>
      </c>
      <c r="Z2165" t="str">
        <f>LEFT(Table1[[#This Row],[Department]],3)</f>
        <v>Ope</v>
      </c>
      <c r="AA2165" t="str">
        <f>_xlfn.XLOOKUP(Table1[[#This Row],[Manager ID]],MANAGERS!A:A,MANAGERS!B:B)</f>
        <v>Manager_15</v>
      </c>
      <c r="AB2165" t="str" cm="1">
        <f t="array" ref="AB2165">_xlfn.XLOOKUP(Table1[[#This Row],[Manager ID]],Table2[[#All],[Manager ID]],Table2[[#All],[Department Head]])</f>
        <v>Support</v>
      </c>
      <c r="AC2165" s="2">
        <f>_xlfn.XLOOKUP(Table1[[#This Row],[City]],L:L,O:O)</f>
        <v>0.24036902712549932</v>
      </c>
      <c r="AD2165" t="str" cm="1">
        <f t="array" ref="AD2165">_xlfn.IFS(Table1[[#This Row],[Performance Score]]&gt;=90,"Excellent",Table1[[#This Row],[Performance Score]]&gt;=75,"Good",Table1[[#This Row],[Performance Score]]&gt;=60,"Average",Table1[[#This Row],[Performance Score]]&lt;=60,"Need Improvement")</f>
        <v>Excellent</v>
      </c>
      <c r="AE2165" t="str">
        <f>IF(AND(Table1[[#This Row],[Attendance %]]&gt;=80,(Table1[[#This Row],[Performance Score]]&gt;=80)),"Eligible","Not Eligible")</f>
        <v>Eligible</v>
      </c>
      <c r="AF2165" t="str">
        <f>IF(Table1[[#This Row],[Performance Score]]&gt;=80,"High Performer","Low Performer")</f>
        <v>High Performer</v>
      </c>
      <c r="AG2165" t="str" cm="1">
        <f t="array" aca="1" ref="AG2165" ca="1">_xlfn.IFS(Table1[[#This Row],[Experience]]&lt;=3,"Junior",Table1[[#This Row],[Experience]]&lt;=7,"Mid Level",Table1[[#This Row],[Experience]]&gt;=7,"Senior")</f>
        <v>Junior</v>
      </c>
      <c r="AH2165" t="str">
        <f>IF(Table1[[#This Row],[Attendance %]]&gt;75,"OK","Below 75")</f>
        <v>OK</v>
      </c>
      <c r="AI2165" t="b">
        <f>ISBLANK(Table1[[#This Row],[Employee ID]])</f>
        <v>0</v>
      </c>
      <c r="AJ2165" t="b">
        <f>ISNUMBER(Table1[[#This Row],[Total Salary  ]])</f>
        <v>1</v>
      </c>
      <c r="AK2165" t="str">
        <f>IFERROR(_xlfn.XLOOKUP(Table1[[#This Row],[Manager ID]],MANAGERS!A:A,MANAGERS!B:B),"Not Found")</f>
        <v>Manager_15</v>
      </c>
    </row>
    <row r="2166" spans="1:37" x14ac:dyDescent="0.2">
      <c r="A2166" t="s">
        <v>1624</v>
      </c>
      <c r="B2166" t="s">
        <v>87</v>
      </c>
      <c r="C2166" t="s">
        <v>15</v>
      </c>
      <c r="D2166" t="s">
        <v>25</v>
      </c>
      <c r="E2166" t="s">
        <v>22</v>
      </c>
      <c r="F2166" s="1">
        <v>42072</v>
      </c>
      <c r="G2166" s="1">
        <v>35631</v>
      </c>
      <c r="H2166">
        <v>86903</v>
      </c>
      <c r="I2166">
        <v>9911</v>
      </c>
      <c r="J2166">
        <v>77</v>
      </c>
      <c r="K2166">
        <v>61</v>
      </c>
      <c r="L2166" t="s">
        <v>37</v>
      </c>
      <c r="M2166">
        <v>101</v>
      </c>
      <c r="N2166">
        <f>Table1[[#This Row],[Basic Salary]]+Table1[[#This Row],[Bonus]]</f>
        <v>96814</v>
      </c>
      <c r="O2166" s="2">
        <f>Table1[[#This Row],[Bonus]]/Table1[[#This Row],[Basic Salary]]</f>
        <v>0.11404669574122872</v>
      </c>
      <c r="P2166">
        <f ca="1">DATEDIF(Table1[[#This Row],[Date of Birth]],TODAY(),"Y")</f>
        <v>29</v>
      </c>
      <c r="Q2166">
        <f ca="1">DATEDIF(Table1[[#This Row],[Joining Date]],TODAY(),"Y")</f>
        <v>11</v>
      </c>
      <c r="R2166" t="str">
        <f ca="1">IF(YEAR(Table1[[#This Row],[Joining Date]])=YEAR(TODAY()),"Yes","No")</f>
        <v>No</v>
      </c>
      <c r="S2166" t="str">
        <f ca="1">IF(Table1[[#This Row],[Experience]]&gt;5,"Yes","No")</f>
        <v>Yes</v>
      </c>
      <c r="T2166" t="str">
        <f>TEXT(Table1[[#This Row],[Joining Date]],"mmmm")</f>
        <v>March</v>
      </c>
      <c r="U2166" t="str">
        <f>TEXT(Table1[[#This Row],[Joining Date]],"yyyy")</f>
        <v>2015</v>
      </c>
      <c r="V2166" s="5">
        <f ca="1">TODAY()-Table1[[#This Row],[Joining Date]]</f>
        <v>4167</v>
      </c>
      <c r="W2166" t="str">
        <f>LEFT(Table1[[#This Row],[Employee Name]],FIND(" ",Table1[[#This Row],[Employee Name]])-1)</f>
        <v>Arjun</v>
      </c>
      <c r="X2166" t="str">
        <f>RIGHT(Table1[[#This Row],[Employee Name]],LEN(Table1[[#This Row],[Employee Name]])-FIND(" ",Table1[[#This Row],[Employee Name]]))</f>
        <v>Mehta</v>
      </c>
      <c r="Y2166" t="str">
        <f>Table1[[#This Row],[Department]]&amp;"-"&amp;Table1[[#This Row],[Employee ID]]</f>
        <v>Finance-E01568</v>
      </c>
      <c r="Z2166" t="str">
        <f>LEFT(Table1[[#This Row],[Department]],3)</f>
        <v>Fin</v>
      </c>
      <c r="AA2166" t="str">
        <f>_xlfn.XLOOKUP(Table1[[#This Row],[Manager ID]],MANAGERS!A:A,MANAGERS!B:B)</f>
        <v>Manager_1</v>
      </c>
      <c r="AB2166" t="str" cm="1">
        <f t="array" ref="AB2166">_xlfn.XLOOKUP(Table1[[#This Row],[Manager ID]],Table2[[#All],[Manager ID]],Table2[[#All],[Department Head]])</f>
        <v>Support</v>
      </c>
      <c r="AC2166" s="2">
        <f>_xlfn.XLOOKUP(Table1[[#This Row],[City]],L:L,O:O)</f>
        <v>0.24036902712549932</v>
      </c>
      <c r="AD2166" t="str" cm="1">
        <f t="array" ref="AD2166">_xlfn.IFS(Table1[[#This Row],[Performance Score]]&gt;=90,"Excellent",Table1[[#This Row],[Performance Score]]&gt;=75,"Good",Table1[[#This Row],[Performance Score]]&gt;=60,"Average",Table1[[#This Row],[Performance Score]]&lt;=60,"Need Improvement")</f>
        <v>Average</v>
      </c>
      <c r="AE2166" t="str">
        <f>IF(AND(Table1[[#This Row],[Attendance %]]&gt;=80,(Table1[[#This Row],[Performance Score]]&gt;=80)),"Eligible","Not Eligible")</f>
        <v>Not Eligible</v>
      </c>
      <c r="AF2166" t="str">
        <f>IF(Table1[[#This Row],[Performance Score]]&gt;=80,"High Performer","Low Performer")</f>
        <v>Low Performer</v>
      </c>
      <c r="AG2166" t="str" cm="1">
        <f t="array" aca="1" ref="AG2166" ca="1">_xlfn.IFS(Table1[[#This Row],[Experience]]&lt;=3,"Junior",Table1[[#This Row],[Experience]]&lt;=7,"Mid Level",Table1[[#This Row],[Experience]]&gt;=7,"Senior")</f>
        <v>Senior</v>
      </c>
      <c r="AH2166" t="str">
        <f>IF(Table1[[#This Row],[Attendance %]]&gt;75,"OK","Below 75")</f>
        <v>OK</v>
      </c>
      <c r="AI2166" t="b">
        <f>ISBLANK(Table1[[#This Row],[Employee ID]])</f>
        <v>0</v>
      </c>
      <c r="AJ2166" t="b">
        <f>ISNUMBER(Table1[[#This Row],[Total Salary  ]])</f>
        <v>1</v>
      </c>
      <c r="AK2166" t="str">
        <f>IFERROR(_xlfn.XLOOKUP(Table1[[#This Row],[Manager ID]],MANAGERS!A:A,MANAGERS!B:B),"Not Found")</f>
        <v>Manager_1</v>
      </c>
    </row>
    <row r="2167" spans="1:37" x14ac:dyDescent="0.2">
      <c r="A2167" t="s">
        <v>3216</v>
      </c>
      <c r="B2167" t="s">
        <v>48</v>
      </c>
      <c r="C2167" t="s">
        <v>15</v>
      </c>
      <c r="D2167" t="s">
        <v>40</v>
      </c>
      <c r="E2167" t="s">
        <v>17</v>
      </c>
      <c r="F2167" s="1">
        <v>42644</v>
      </c>
      <c r="G2167" s="1">
        <v>31020</v>
      </c>
      <c r="H2167">
        <v>72862</v>
      </c>
      <c r="I2167">
        <v>23949</v>
      </c>
      <c r="J2167">
        <v>75</v>
      </c>
      <c r="K2167">
        <v>82</v>
      </c>
      <c r="L2167" t="s">
        <v>23</v>
      </c>
      <c r="M2167">
        <v>119</v>
      </c>
      <c r="N2167">
        <f>Table1[[#This Row],[Basic Salary]]+Table1[[#This Row],[Bonus]]</f>
        <v>96811</v>
      </c>
      <c r="O2167" s="2">
        <f>Table1[[#This Row],[Bonus]]/Table1[[#This Row],[Basic Salary]]</f>
        <v>0.32868985204907908</v>
      </c>
      <c r="P2167">
        <f ca="1">DATEDIF(Table1[[#This Row],[Date of Birth]],TODAY(),"Y")</f>
        <v>41</v>
      </c>
      <c r="Q2167">
        <f ca="1">DATEDIF(Table1[[#This Row],[Joining Date]],TODAY(),"Y")</f>
        <v>9</v>
      </c>
      <c r="R2167" t="str">
        <f ca="1">IF(YEAR(Table1[[#This Row],[Joining Date]])=YEAR(TODAY()),"Yes","No")</f>
        <v>No</v>
      </c>
      <c r="S2167" t="str">
        <f ca="1">IF(Table1[[#This Row],[Experience]]&gt;5,"Yes","No")</f>
        <v>Yes</v>
      </c>
      <c r="T2167" t="str">
        <f>TEXT(Table1[[#This Row],[Joining Date]],"mmmm")</f>
        <v>October</v>
      </c>
      <c r="U2167" t="str">
        <f>TEXT(Table1[[#This Row],[Joining Date]],"yyyy")</f>
        <v>2016</v>
      </c>
      <c r="V2167" s="5">
        <f ca="1">TODAY()-Table1[[#This Row],[Joining Date]]</f>
        <v>3595</v>
      </c>
      <c r="W2167" t="str">
        <f>LEFT(Table1[[#This Row],[Employee Name]],FIND(" ",Table1[[#This Row],[Employee Name]])-1)</f>
        <v>Aditya</v>
      </c>
      <c r="X2167" t="str">
        <f>RIGHT(Table1[[#This Row],[Employee Name]],LEN(Table1[[#This Row],[Employee Name]])-FIND(" ",Table1[[#This Row],[Employee Name]]))</f>
        <v>Kapoor</v>
      </c>
      <c r="Y2167" t="str">
        <f>Table1[[#This Row],[Department]]&amp;"-"&amp;Table1[[#This Row],[Employee ID]]</f>
        <v>IT-E03160</v>
      </c>
      <c r="Z2167" t="str">
        <f>LEFT(Table1[[#This Row],[Department]],3)</f>
        <v>IT</v>
      </c>
      <c r="AA2167" t="str">
        <f>_xlfn.XLOOKUP(Table1[[#This Row],[Manager ID]],MANAGERS!A:A,MANAGERS!B:B)</f>
        <v>Manager_19</v>
      </c>
      <c r="AB2167" t="str" cm="1">
        <f t="array" ref="AB2167">_xlfn.XLOOKUP(Table1[[#This Row],[Manager ID]],Table2[[#All],[Manager ID]],Table2[[#All],[Department Head]])</f>
        <v>Support</v>
      </c>
      <c r="AC2167" s="2">
        <f>_xlfn.XLOOKUP(Table1[[#This Row],[City]],L:L,O:O)</f>
        <v>0.23486488519629886</v>
      </c>
      <c r="AD2167" t="str" cm="1">
        <f t="array" ref="AD2167">_xlfn.IFS(Table1[[#This Row],[Performance Score]]&gt;=90,"Excellent",Table1[[#This Row],[Performance Score]]&gt;=75,"Good",Table1[[#This Row],[Performance Score]]&gt;=60,"Average",Table1[[#This Row],[Performance Score]]&lt;=60,"Need Improvement")</f>
        <v>Good</v>
      </c>
      <c r="AE2167" t="str">
        <f>IF(AND(Table1[[#This Row],[Attendance %]]&gt;=80,(Table1[[#This Row],[Performance Score]]&gt;=80)),"Eligible","Not Eligible")</f>
        <v>Not Eligible</v>
      </c>
      <c r="AF2167" t="str">
        <f>IF(Table1[[#This Row],[Performance Score]]&gt;=80,"High Performer","Low Performer")</f>
        <v>High Performer</v>
      </c>
      <c r="AG2167" t="str" cm="1">
        <f t="array" aca="1" ref="AG2167" ca="1">_xlfn.IFS(Table1[[#This Row],[Experience]]&lt;=3,"Junior",Table1[[#This Row],[Experience]]&lt;=7,"Mid Level",Table1[[#This Row],[Experience]]&gt;=7,"Senior")</f>
        <v>Senior</v>
      </c>
      <c r="AH2167" t="str">
        <f>IF(Table1[[#This Row],[Attendance %]]&gt;75,"OK","Below 75")</f>
        <v>Below 75</v>
      </c>
      <c r="AI2167" t="b">
        <f>ISBLANK(Table1[[#This Row],[Employee ID]])</f>
        <v>0</v>
      </c>
      <c r="AJ2167" t="b">
        <f>ISNUMBER(Table1[[#This Row],[Total Salary  ]])</f>
        <v>1</v>
      </c>
      <c r="AK2167" t="str">
        <f>IFERROR(_xlfn.XLOOKUP(Table1[[#This Row],[Manager ID]],MANAGERS!A:A,MANAGERS!B:B),"Not Found")</f>
        <v>Manager_19</v>
      </c>
    </row>
    <row r="2168" spans="1:37" x14ac:dyDescent="0.2">
      <c r="A2168" t="s">
        <v>2255</v>
      </c>
      <c r="B2168" t="s">
        <v>87</v>
      </c>
      <c r="C2168" t="s">
        <v>15</v>
      </c>
      <c r="D2168" t="s">
        <v>33</v>
      </c>
      <c r="E2168" t="s">
        <v>17</v>
      </c>
      <c r="F2168" s="1">
        <v>45987</v>
      </c>
      <c r="G2168" s="1">
        <v>37204</v>
      </c>
      <c r="H2168">
        <v>82429</v>
      </c>
      <c r="I2168">
        <v>14373</v>
      </c>
      <c r="J2168">
        <v>64</v>
      </c>
      <c r="K2168">
        <v>69</v>
      </c>
      <c r="L2168" t="s">
        <v>31</v>
      </c>
      <c r="M2168">
        <v>107</v>
      </c>
      <c r="N2168">
        <f>Table1[[#This Row],[Basic Salary]]+Table1[[#This Row],[Bonus]]</f>
        <v>96802</v>
      </c>
      <c r="O2168" s="2">
        <f>Table1[[#This Row],[Bonus]]/Table1[[#This Row],[Basic Salary]]</f>
        <v>0.17436824418590544</v>
      </c>
      <c r="P2168">
        <f ca="1">DATEDIF(Table1[[#This Row],[Date of Birth]],TODAY(),"Y")</f>
        <v>24</v>
      </c>
      <c r="Q2168">
        <f ca="1">DATEDIF(Table1[[#This Row],[Joining Date]],TODAY(),"Y")</f>
        <v>0</v>
      </c>
      <c r="R2168" t="str">
        <f ca="1">IF(YEAR(Table1[[#This Row],[Joining Date]])=YEAR(TODAY()),"Yes","No")</f>
        <v>No</v>
      </c>
      <c r="S2168" t="str">
        <f ca="1">IF(Table1[[#This Row],[Experience]]&gt;5,"Yes","No")</f>
        <v>No</v>
      </c>
      <c r="T2168" t="str">
        <f>TEXT(Table1[[#This Row],[Joining Date]],"mmmm")</f>
        <v>November</v>
      </c>
      <c r="U2168" t="str">
        <f>TEXT(Table1[[#This Row],[Joining Date]],"yyyy")</f>
        <v>2025</v>
      </c>
      <c r="V2168" s="5">
        <f ca="1">TODAY()-Table1[[#This Row],[Joining Date]]</f>
        <v>252</v>
      </c>
      <c r="W2168" t="str">
        <f>LEFT(Table1[[#This Row],[Employee Name]],FIND(" ",Table1[[#This Row],[Employee Name]])-1)</f>
        <v>Arjun</v>
      </c>
      <c r="X2168" t="str">
        <f>RIGHT(Table1[[#This Row],[Employee Name]],LEN(Table1[[#This Row],[Employee Name]])-FIND(" ",Table1[[#This Row],[Employee Name]]))</f>
        <v>Mehta</v>
      </c>
      <c r="Y2168" t="str">
        <f>Table1[[#This Row],[Department]]&amp;"-"&amp;Table1[[#This Row],[Employee ID]]</f>
        <v>Marketing-E02199</v>
      </c>
      <c r="Z2168" t="str">
        <f>LEFT(Table1[[#This Row],[Department]],3)</f>
        <v>Mar</v>
      </c>
      <c r="AA2168" t="str">
        <f>_xlfn.XLOOKUP(Table1[[#This Row],[Manager ID]],MANAGERS!A:A,MANAGERS!B:B)</f>
        <v>Manager_7</v>
      </c>
      <c r="AB2168" t="str" cm="1">
        <f t="array" ref="AB2168">_xlfn.XLOOKUP(Table1[[#This Row],[Manager ID]],Table2[[#All],[Manager ID]],Table2[[#All],[Department Head]])</f>
        <v>Operations</v>
      </c>
      <c r="AC2168" s="2">
        <f>_xlfn.XLOOKUP(Table1[[#This Row],[City]],L:L,O:O)</f>
        <v>0.241864189087755</v>
      </c>
      <c r="AD2168" t="str" cm="1">
        <f t="array" ref="AD2168">_xlfn.IFS(Table1[[#This Row],[Performance Score]]&gt;=90,"Excellent",Table1[[#This Row],[Performance Score]]&gt;=75,"Good",Table1[[#This Row],[Performance Score]]&gt;=60,"Average",Table1[[#This Row],[Performance Score]]&lt;=60,"Need Improvement")</f>
        <v>Average</v>
      </c>
      <c r="AE2168" t="str">
        <f>IF(AND(Table1[[#This Row],[Attendance %]]&gt;=80,(Table1[[#This Row],[Performance Score]]&gt;=80)),"Eligible","Not Eligible")</f>
        <v>Not Eligible</v>
      </c>
      <c r="AF2168" t="str">
        <f>IF(Table1[[#This Row],[Performance Score]]&gt;=80,"High Performer","Low Performer")</f>
        <v>Low Performer</v>
      </c>
      <c r="AG2168" t="str" cm="1">
        <f t="array" aca="1" ref="AG2168" ca="1">_xlfn.IFS(Table1[[#This Row],[Experience]]&lt;=3,"Junior",Table1[[#This Row],[Experience]]&lt;=7,"Mid Level",Table1[[#This Row],[Experience]]&gt;=7,"Senior")</f>
        <v>Junior</v>
      </c>
      <c r="AH2168" t="str">
        <f>IF(Table1[[#This Row],[Attendance %]]&gt;75,"OK","Below 75")</f>
        <v>Below 75</v>
      </c>
      <c r="AI2168" t="b">
        <f>ISBLANK(Table1[[#This Row],[Employee ID]])</f>
        <v>0</v>
      </c>
      <c r="AJ2168" t="b">
        <f>ISNUMBER(Table1[[#This Row],[Total Salary  ]])</f>
        <v>1</v>
      </c>
      <c r="AK2168" t="str">
        <f>IFERROR(_xlfn.XLOOKUP(Table1[[#This Row],[Manager ID]],MANAGERS!A:A,MANAGERS!B:B),"Not Found")</f>
        <v>Manager_7</v>
      </c>
    </row>
    <row r="2169" spans="1:37" x14ac:dyDescent="0.2">
      <c r="A2169" t="s">
        <v>699</v>
      </c>
      <c r="B2169" t="s">
        <v>39</v>
      </c>
      <c r="C2169" t="s">
        <v>21</v>
      </c>
      <c r="D2169" t="s">
        <v>43</v>
      </c>
      <c r="E2169" t="s">
        <v>65</v>
      </c>
      <c r="F2169" s="1">
        <v>44718</v>
      </c>
      <c r="G2169" s="1">
        <v>32062</v>
      </c>
      <c r="H2169">
        <v>87242</v>
      </c>
      <c r="I2169">
        <v>9557</v>
      </c>
      <c r="J2169">
        <v>72</v>
      </c>
      <c r="K2169">
        <v>75</v>
      </c>
      <c r="L2169" t="s">
        <v>27</v>
      </c>
      <c r="M2169">
        <v>112</v>
      </c>
      <c r="N2169">
        <f>Table1[[#This Row],[Basic Salary]]+Table1[[#This Row],[Bonus]]</f>
        <v>96799</v>
      </c>
      <c r="O2169" s="2">
        <f>Table1[[#This Row],[Bonus]]/Table1[[#This Row],[Basic Salary]]</f>
        <v>0.10954586093853878</v>
      </c>
      <c r="P2169">
        <f ca="1">DATEDIF(Table1[[#This Row],[Date of Birth]],TODAY(),"Y")</f>
        <v>38</v>
      </c>
      <c r="Q2169">
        <f ca="1">DATEDIF(Table1[[#This Row],[Joining Date]],TODAY(),"Y")</f>
        <v>4</v>
      </c>
      <c r="R2169" t="str">
        <f ca="1">IF(YEAR(Table1[[#This Row],[Joining Date]])=YEAR(TODAY()),"Yes","No")</f>
        <v>No</v>
      </c>
      <c r="S2169" t="str">
        <f ca="1">IF(Table1[[#This Row],[Experience]]&gt;5,"Yes","No")</f>
        <v>No</v>
      </c>
      <c r="T2169" t="str">
        <f>TEXT(Table1[[#This Row],[Joining Date]],"mmmm")</f>
        <v>June</v>
      </c>
      <c r="U2169" t="str">
        <f>TEXT(Table1[[#This Row],[Joining Date]],"yyyy")</f>
        <v>2022</v>
      </c>
      <c r="V2169" s="5">
        <f ca="1">TODAY()-Table1[[#This Row],[Joining Date]]</f>
        <v>1521</v>
      </c>
      <c r="W2169" t="str">
        <f>LEFT(Table1[[#This Row],[Employee Name]],FIND(" ",Table1[[#This Row],[Employee Name]])-1)</f>
        <v>Karan</v>
      </c>
      <c r="X2169" t="str">
        <f>RIGHT(Table1[[#This Row],[Employee Name]],LEN(Table1[[#This Row],[Employee Name]])-FIND(" ",Table1[[#This Row],[Employee Name]]))</f>
        <v>Malhotra</v>
      </c>
      <c r="Y2169" t="str">
        <f>Table1[[#This Row],[Department]]&amp;"-"&amp;Table1[[#This Row],[Employee ID]]</f>
        <v>Operations-E00643</v>
      </c>
      <c r="Z2169" t="str">
        <f>LEFT(Table1[[#This Row],[Department]],3)</f>
        <v>Ope</v>
      </c>
      <c r="AA2169" t="str">
        <f>_xlfn.XLOOKUP(Table1[[#This Row],[Manager ID]],MANAGERS!A:A,MANAGERS!B:B)</f>
        <v>Manager_12</v>
      </c>
      <c r="AB2169" t="str" cm="1">
        <f t="array" ref="AB2169">_xlfn.XLOOKUP(Table1[[#This Row],[Manager ID]],Table2[[#All],[Manager ID]],Table2[[#All],[Department Head]])</f>
        <v>Marketing</v>
      </c>
      <c r="AC2169" s="2">
        <f>_xlfn.XLOOKUP(Table1[[#This Row],[City]],L:L,O:O)</f>
        <v>0.23674293405114402</v>
      </c>
      <c r="AD2169" t="str" cm="1">
        <f t="array" ref="AD2169">_xlfn.IFS(Table1[[#This Row],[Performance Score]]&gt;=90,"Excellent",Table1[[#This Row],[Performance Score]]&gt;=75,"Good",Table1[[#This Row],[Performance Score]]&gt;=60,"Average",Table1[[#This Row],[Performance Score]]&lt;=60,"Need Improvement")</f>
        <v>Good</v>
      </c>
      <c r="AE2169" t="str">
        <f>IF(AND(Table1[[#This Row],[Attendance %]]&gt;=80,(Table1[[#This Row],[Performance Score]]&gt;=80)),"Eligible","Not Eligible")</f>
        <v>Not Eligible</v>
      </c>
      <c r="AF2169" t="str">
        <f>IF(Table1[[#This Row],[Performance Score]]&gt;=80,"High Performer","Low Performer")</f>
        <v>Low Performer</v>
      </c>
      <c r="AG2169" t="str" cm="1">
        <f t="array" aca="1" ref="AG2169" ca="1">_xlfn.IFS(Table1[[#This Row],[Experience]]&lt;=3,"Junior",Table1[[#This Row],[Experience]]&lt;=7,"Mid Level",Table1[[#This Row],[Experience]]&gt;=7,"Senior")</f>
        <v>Mid Level</v>
      </c>
      <c r="AH2169" t="str">
        <f>IF(Table1[[#This Row],[Attendance %]]&gt;75,"OK","Below 75")</f>
        <v>Below 75</v>
      </c>
      <c r="AI2169" t="b">
        <f>ISBLANK(Table1[[#This Row],[Employee ID]])</f>
        <v>0</v>
      </c>
      <c r="AJ2169" t="b">
        <f>ISNUMBER(Table1[[#This Row],[Total Salary  ]])</f>
        <v>1</v>
      </c>
      <c r="AK2169" t="str">
        <f>IFERROR(_xlfn.XLOOKUP(Table1[[#This Row],[Manager ID]],MANAGERS!A:A,MANAGERS!B:B),"Not Found")</f>
        <v>Manager_12</v>
      </c>
    </row>
    <row r="2170" spans="1:37" x14ac:dyDescent="0.2">
      <c r="A2170" t="s">
        <v>4628</v>
      </c>
      <c r="B2170" t="s">
        <v>89</v>
      </c>
      <c r="C2170" t="s">
        <v>15</v>
      </c>
      <c r="D2170" t="s">
        <v>33</v>
      </c>
      <c r="E2170" t="s">
        <v>65</v>
      </c>
      <c r="F2170" s="1">
        <v>42625</v>
      </c>
      <c r="G2170" s="1">
        <v>35884</v>
      </c>
      <c r="H2170">
        <v>86585</v>
      </c>
      <c r="I2170">
        <v>10189</v>
      </c>
      <c r="J2170">
        <v>88</v>
      </c>
      <c r="K2170">
        <v>55</v>
      </c>
      <c r="L2170" t="s">
        <v>37</v>
      </c>
      <c r="M2170">
        <v>105</v>
      </c>
      <c r="N2170">
        <f>Table1[[#This Row],[Basic Salary]]+Table1[[#This Row],[Bonus]]</f>
        <v>96774</v>
      </c>
      <c r="O2170" s="2">
        <f>Table1[[#This Row],[Bonus]]/Table1[[#This Row],[Basic Salary]]</f>
        <v>0.11767627187157129</v>
      </c>
      <c r="P2170">
        <f ca="1">DATEDIF(Table1[[#This Row],[Date of Birth]],TODAY(),"Y")</f>
        <v>28</v>
      </c>
      <c r="Q2170">
        <f ca="1">DATEDIF(Table1[[#This Row],[Joining Date]],TODAY(),"Y")</f>
        <v>9</v>
      </c>
      <c r="R2170" t="str">
        <f ca="1">IF(YEAR(Table1[[#This Row],[Joining Date]])=YEAR(TODAY()),"Yes","No")</f>
        <v>No</v>
      </c>
      <c r="S2170" t="str">
        <f ca="1">IF(Table1[[#This Row],[Experience]]&gt;5,"Yes","No")</f>
        <v>Yes</v>
      </c>
      <c r="T2170" t="str">
        <f>TEXT(Table1[[#This Row],[Joining Date]],"mmmm")</f>
        <v>September</v>
      </c>
      <c r="U2170" t="str">
        <f>TEXT(Table1[[#This Row],[Joining Date]],"yyyy")</f>
        <v>2016</v>
      </c>
      <c r="V2170" s="5">
        <f ca="1">TODAY()-Table1[[#This Row],[Joining Date]]</f>
        <v>3614</v>
      </c>
      <c r="W2170" t="str">
        <f>LEFT(Table1[[#This Row],[Employee Name]],FIND(" ",Table1[[#This Row],[Employee Name]])-1)</f>
        <v>Tarun</v>
      </c>
      <c r="X2170" t="str">
        <f>RIGHT(Table1[[#This Row],[Employee Name]],LEN(Table1[[#This Row],[Employee Name]])-FIND(" ",Table1[[#This Row],[Employee Name]]))</f>
        <v>Verma</v>
      </c>
      <c r="Y2170" t="str">
        <f>Table1[[#This Row],[Department]]&amp;"-"&amp;Table1[[#This Row],[Employee ID]]</f>
        <v>Marketing-E04572</v>
      </c>
      <c r="Z2170" t="str">
        <f>LEFT(Table1[[#This Row],[Department]],3)</f>
        <v>Mar</v>
      </c>
      <c r="AA2170" t="str">
        <f>_xlfn.XLOOKUP(Table1[[#This Row],[Manager ID]],MANAGERS!A:A,MANAGERS!B:B)</f>
        <v>Manager_5</v>
      </c>
      <c r="AB2170" t="str" cm="1">
        <f t="array" ref="AB2170">_xlfn.XLOOKUP(Table1[[#This Row],[Manager ID]],Table2[[#All],[Manager ID]],Table2[[#All],[Department Head]])</f>
        <v>Sales</v>
      </c>
      <c r="AC2170" s="2">
        <f>_xlfn.XLOOKUP(Table1[[#This Row],[City]],L:L,O:O)</f>
        <v>0.24036902712549932</v>
      </c>
      <c r="AD2170" t="str" cm="1">
        <f t="array" ref="AD2170">_xlfn.IFS(Table1[[#This Row],[Performance Score]]&gt;=90,"Excellent",Table1[[#This Row],[Performance Score]]&gt;=75,"Good",Table1[[#This Row],[Performance Score]]&gt;=60,"Average",Table1[[#This Row],[Performance Score]]&lt;=60,"Need Improvement")</f>
        <v>Need Improvement</v>
      </c>
      <c r="AE2170" t="str">
        <f>IF(AND(Table1[[#This Row],[Attendance %]]&gt;=80,(Table1[[#This Row],[Performance Score]]&gt;=80)),"Eligible","Not Eligible")</f>
        <v>Not Eligible</v>
      </c>
      <c r="AF2170" t="str">
        <f>IF(Table1[[#This Row],[Performance Score]]&gt;=80,"High Performer","Low Performer")</f>
        <v>Low Performer</v>
      </c>
      <c r="AG2170" t="str" cm="1">
        <f t="array" aca="1" ref="AG2170" ca="1">_xlfn.IFS(Table1[[#This Row],[Experience]]&lt;=3,"Junior",Table1[[#This Row],[Experience]]&lt;=7,"Mid Level",Table1[[#This Row],[Experience]]&gt;=7,"Senior")</f>
        <v>Senior</v>
      </c>
      <c r="AH2170" t="str">
        <f>IF(Table1[[#This Row],[Attendance %]]&gt;75,"OK","Below 75")</f>
        <v>OK</v>
      </c>
      <c r="AI2170" t="b">
        <f>ISBLANK(Table1[[#This Row],[Employee ID]])</f>
        <v>0</v>
      </c>
      <c r="AJ2170" t="b">
        <f>ISNUMBER(Table1[[#This Row],[Total Salary  ]])</f>
        <v>1</v>
      </c>
      <c r="AK2170" t="str">
        <f>IFERROR(_xlfn.XLOOKUP(Table1[[#This Row],[Manager ID]],MANAGERS!A:A,MANAGERS!B:B),"Not Found")</f>
        <v>Manager_5</v>
      </c>
    </row>
    <row r="2171" spans="1:37" x14ac:dyDescent="0.2">
      <c r="A2171" t="s">
        <v>2975</v>
      </c>
      <c r="B2171" t="s">
        <v>95</v>
      </c>
      <c r="C2171" t="s">
        <v>15</v>
      </c>
      <c r="D2171" t="s">
        <v>43</v>
      </c>
      <c r="E2171" t="s">
        <v>26</v>
      </c>
      <c r="F2171" s="1">
        <v>44303</v>
      </c>
      <c r="G2171" s="1">
        <v>37270</v>
      </c>
      <c r="H2171">
        <v>70820</v>
      </c>
      <c r="I2171">
        <v>25953</v>
      </c>
      <c r="J2171">
        <v>89</v>
      </c>
      <c r="K2171">
        <v>43</v>
      </c>
      <c r="L2171" t="s">
        <v>18</v>
      </c>
      <c r="M2171">
        <v>108</v>
      </c>
      <c r="N2171">
        <f>Table1[[#This Row],[Basic Salary]]+Table1[[#This Row],[Bonus]]</f>
        <v>96773</v>
      </c>
      <c r="O2171" s="2">
        <f>Table1[[#This Row],[Bonus]]/Table1[[#This Row],[Basic Salary]]</f>
        <v>0.3664642756283536</v>
      </c>
      <c r="P2171">
        <f ca="1">DATEDIF(Table1[[#This Row],[Date of Birth]],TODAY(),"Y")</f>
        <v>24</v>
      </c>
      <c r="Q2171">
        <f ca="1">DATEDIF(Table1[[#This Row],[Joining Date]],TODAY(),"Y")</f>
        <v>5</v>
      </c>
      <c r="R2171" t="str">
        <f ca="1">IF(YEAR(Table1[[#This Row],[Joining Date]])=YEAR(TODAY()),"Yes","No")</f>
        <v>No</v>
      </c>
      <c r="S2171" t="str">
        <f ca="1">IF(Table1[[#This Row],[Experience]]&gt;5,"Yes","No")</f>
        <v>No</v>
      </c>
      <c r="T2171" t="str">
        <f>TEXT(Table1[[#This Row],[Joining Date]],"mmmm")</f>
        <v>April</v>
      </c>
      <c r="U2171" t="str">
        <f>TEXT(Table1[[#This Row],[Joining Date]],"yyyy")</f>
        <v>2021</v>
      </c>
      <c r="V2171" s="5">
        <f ca="1">TODAY()-Table1[[#This Row],[Joining Date]]</f>
        <v>1936</v>
      </c>
      <c r="W2171" t="str">
        <f>LEFT(Table1[[#This Row],[Employee Name]],FIND(" ",Table1[[#This Row],[Employee Name]])-1)</f>
        <v>Ajay</v>
      </c>
      <c r="X2171" t="str">
        <f>RIGHT(Table1[[#This Row],[Employee Name]],LEN(Table1[[#This Row],[Employee Name]])-FIND(" ",Table1[[#This Row],[Employee Name]]))</f>
        <v>Singh</v>
      </c>
      <c r="Y2171" t="str">
        <f>Table1[[#This Row],[Department]]&amp;"-"&amp;Table1[[#This Row],[Employee ID]]</f>
        <v>Operations-E02919</v>
      </c>
      <c r="Z2171" t="str">
        <f>LEFT(Table1[[#This Row],[Department]],3)</f>
        <v>Ope</v>
      </c>
      <c r="AA2171" t="str">
        <f>_xlfn.XLOOKUP(Table1[[#This Row],[Manager ID]],MANAGERS!A:A,MANAGERS!B:B)</f>
        <v>Manager_8</v>
      </c>
      <c r="AB2171" t="str" cm="1">
        <f t="array" ref="AB2171">_xlfn.XLOOKUP(Table1[[#This Row],[Manager ID]],Table2[[#All],[Manager ID]],Table2[[#All],[Department Head]])</f>
        <v>Sales</v>
      </c>
      <c r="AC2171" s="2">
        <f>_xlfn.XLOOKUP(Table1[[#This Row],[City]],L:L,O:O)</f>
        <v>0.21356479274849693</v>
      </c>
      <c r="AD2171" t="str" cm="1">
        <f t="array" ref="AD2171">_xlfn.IFS(Table1[[#This Row],[Performance Score]]&gt;=90,"Excellent",Table1[[#This Row],[Performance Score]]&gt;=75,"Good",Table1[[#This Row],[Performance Score]]&gt;=60,"Average",Table1[[#This Row],[Performance Score]]&lt;=60,"Need Improvement")</f>
        <v>Need Improvement</v>
      </c>
      <c r="AE2171" t="str">
        <f>IF(AND(Table1[[#This Row],[Attendance %]]&gt;=80,(Table1[[#This Row],[Performance Score]]&gt;=80)),"Eligible","Not Eligible")</f>
        <v>Not Eligible</v>
      </c>
      <c r="AF2171" t="str">
        <f>IF(Table1[[#This Row],[Performance Score]]&gt;=80,"High Performer","Low Performer")</f>
        <v>Low Performer</v>
      </c>
      <c r="AG2171" t="str" cm="1">
        <f t="array" aca="1" ref="AG2171" ca="1">_xlfn.IFS(Table1[[#This Row],[Experience]]&lt;=3,"Junior",Table1[[#This Row],[Experience]]&lt;=7,"Mid Level",Table1[[#This Row],[Experience]]&gt;=7,"Senior")</f>
        <v>Mid Level</v>
      </c>
      <c r="AH2171" t="str">
        <f>IF(Table1[[#This Row],[Attendance %]]&gt;75,"OK","Below 75")</f>
        <v>OK</v>
      </c>
      <c r="AI2171" t="b">
        <f>ISBLANK(Table1[[#This Row],[Employee ID]])</f>
        <v>0</v>
      </c>
      <c r="AJ2171" t="b">
        <f>ISNUMBER(Table1[[#This Row],[Total Salary  ]])</f>
        <v>1</v>
      </c>
      <c r="AK2171" t="str">
        <f>IFERROR(_xlfn.XLOOKUP(Table1[[#This Row],[Manager ID]],MANAGERS!A:A,MANAGERS!B:B),"Not Found")</f>
        <v>Manager_8</v>
      </c>
    </row>
    <row r="2172" spans="1:37" x14ac:dyDescent="0.2">
      <c r="A2172" t="s">
        <v>4183</v>
      </c>
      <c r="B2172" t="s">
        <v>57</v>
      </c>
      <c r="C2172" t="s">
        <v>15</v>
      </c>
      <c r="D2172" t="s">
        <v>81</v>
      </c>
      <c r="E2172" t="s">
        <v>65</v>
      </c>
      <c r="F2172" s="1">
        <v>45216</v>
      </c>
      <c r="G2172" s="1">
        <v>37581</v>
      </c>
      <c r="H2172">
        <v>88040</v>
      </c>
      <c r="I2172">
        <v>8726</v>
      </c>
      <c r="J2172">
        <v>83</v>
      </c>
      <c r="K2172">
        <v>98</v>
      </c>
      <c r="L2172" t="s">
        <v>53</v>
      </c>
      <c r="M2172">
        <v>111</v>
      </c>
      <c r="N2172">
        <f>Table1[[#This Row],[Basic Salary]]+Table1[[#This Row],[Bonus]]</f>
        <v>96766</v>
      </c>
      <c r="O2172" s="2">
        <f>Table1[[#This Row],[Bonus]]/Table1[[#This Row],[Basic Salary]]</f>
        <v>9.9114039073148572E-2</v>
      </c>
      <c r="P2172">
        <f ca="1">DATEDIF(Table1[[#This Row],[Date of Birth]],TODAY(),"Y")</f>
        <v>23</v>
      </c>
      <c r="Q2172">
        <f ca="1">DATEDIF(Table1[[#This Row],[Joining Date]],TODAY(),"Y")</f>
        <v>2</v>
      </c>
      <c r="R2172" t="str">
        <f ca="1">IF(YEAR(Table1[[#This Row],[Joining Date]])=YEAR(TODAY()),"Yes","No")</f>
        <v>No</v>
      </c>
      <c r="S2172" t="str">
        <f ca="1">IF(Table1[[#This Row],[Experience]]&gt;5,"Yes","No")</f>
        <v>No</v>
      </c>
      <c r="T2172" t="str">
        <f>TEXT(Table1[[#This Row],[Joining Date]],"mmmm")</f>
        <v>October</v>
      </c>
      <c r="U2172" t="str">
        <f>TEXT(Table1[[#This Row],[Joining Date]],"yyyy")</f>
        <v>2023</v>
      </c>
      <c r="V2172" s="5">
        <f ca="1">TODAY()-Table1[[#This Row],[Joining Date]]</f>
        <v>1023</v>
      </c>
      <c r="W2172" t="str">
        <f>LEFT(Table1[[#This Row],[Employee Name]],FIND(" ",Table1[[#This Row],[Employee Name]])-1)</f>
        <v>Swathi</v>
      </c>
      <c r="X2172" t="str">
        <f>RIGHT(Table1[[#This Row],[Employee Name]],LEN(Table1[[#This Row],[Employee Name]])-FIND(" ",Table1[[#This Row],[Employee Name]]))</f>
        <v>Ramesh</v>
      </c>
      <c r="Y2172" t="str">
        <f>Table1[[#This Row],[Department]]&amp;"-"&amp;Table1[[#This Row],[Employee ID]]</f>
        <v>Sales-E04127</v>
      </c>
      <c r="Z2172" t="str">
        <f>LEFT(Table1[[#This Row],[Department]],3)</f>
        <v>Sal</v>
      </c>
      <c r="AA2172" t="str">
        <f>_xlfn.XLOOKUP(Table1[[#This Row],[Manager ID]],MANAGERS!A:A,MANAGERS!B:B)</f>
        <v>Manager_11</v>
      </c>
      <c r="AB2172" t="str" cm="1">
        <f t="array" ref="AB2172">_xlfn.XLOOKUP(Table1[[#This Row],[Manager ID]],Table2[[#All],[Manager ID]],Table2[[#All],[Department Head]])</f>
        <v>Marketing</v>
      </c>
      <c r="AC2172" s="2">
        <f>_xlfn.XLOOKUP(Table1[[#This Row],[City]],L:L,O:O)</f>
        <v>0.23685887225230964</v>
      </c>
      <c r="AD2172" t="str" cm="1">
        <f t="array" ref="AD2172">_xlfn.IFS(Table1[[#This Row],[Performance Score]]&gt;=90,"Excellent",Table1[[#This Row],[Performance Score]]&gt;=75,"Good",Table1[[#This Row],[Performance Score]]&gt;=60,"Average",Table1[[#This Row],[Performance Score]]&lt;=60,"Need Improvement")</f>
        <v>Excellent</v>
      </c>
      <c r="AE2172" t="str">
        <f>IF(AND(Table1[[#This Row],[Attendance %]]&gt;=80,(Table1[[#This Row],[Performance Score]]&gt;=80)),"Eligible","Not Eligible")</f>
        <v>Eligible</v>
      </c>
      <c r="AF2172" t="str">
        <f>IF(Table1[[#This Row],[Performance Score]]&gt;=80,"High Performer","Low Performer")</f>
        <v>High Performer</v>
      </c>
      <c r="AG2172" t="str" cm="1">
        <f t="array" aca="1" ref="AG2172" ca="1">_xlfn.IFS(Table1[[#This Row],[Experience]]&lt;=3,"Junior",Table1[[#This Row],[Experience]]&lt;=7,"Mid Level",Table1[[#This Row],[Experience]]&gt;=7,"Senior")</f>
        <v>Junior</v>
      </c>
      <c r="AH2172" t="str">
        <f>IF(Table1[[#This Row],[Attendance %]]&gt;75,"OK","Below 75")</f>
        <v>OK</v>
      </c>
      <c r="AI2172" t="b">
        <f>ISBLANK(Table1[[#This Row],[Employee ID]])</f>
        <v>0</v>
      </c>
      <c r="AJ2172" t="b">
        <f>ISNUMBER(Table1[[#This Row],[Total Salary  ]])</f>
        <v>1</v>
      </c>
      <c r="AK2172" t="str">
        <f>IFERROR(_xlfn.XLOOKUP(Table1[[#This Row],[Manager ID]],MANAGERS!A:A,MANAGERS!B:B),"Not Found")</f>
        <v>Manager_11</v>
      </c>
    </row>
    <row r="2173" spans="1:37" x14ac:dyDescent="0.2">
      <c r="A2173" t="s">
        <v>1389</v>
      </c>
      <c r="B2173" t="s">
        <v>29</v>
      </c>
      <c r="C2173" t="s">
        <v>15</v>
      </c>
      <c r="D2173" t="s">
        <v>40</v>
      </c>
      <c r="E2173" t="s">
        <v>30</v>
      </c>
      <c r="F2173" s="1">
        <v>44375</v>
      </c>
      <c r="G2173" s="1">
        <v>35178</v>
      </c>
      <c r="H2173">
        <v>70725</v>
      </c>
      <c r="I2173">
        <v>26031</v>
      </c>
      <c r="J2173">
        <v>93</v>
      </c>
      <c r="K2173">
        <v>68</v>
      </c>
      <c r="L2173" t="s">
        <v>34</v>
      </c>
      <c r="M2173">
        <v>106</v>
      </c>
      <c r="N2173">
        <f>Table1[[#This Row],[Basic Salary]]+Table1[[#This Row],[Bonus]]</f>
        <v>96756</v>
      </c>
      <c r="O2173" s="2">
        <f>Table1[[#This Row],[Bonus]]/Table1[[#This Row],[Basic Salary]]</f>
        <v>0.3680593849416755</v>
      </c>
      <c r="P2173">
        <f ca="1">DATEDIF(Table1[[#This Row],[Date of Birth]],TODAY(),"Y")</f>
        <v>30</v>
      </c>
      <c r="Q2173">
        <f ca="1">DATEDIF(Table1[[#This Row],[Joining Date]],TODAY(),"Y")</f>
        <v>5</v>
      </c>
      <c r="R2173" t="str">
        <f ca="1">IF(YEAR(Table1[[#This Row],[Joining Date]])=YEAR(TODAY()),"Yes","No")</f>
        <v>No</v>
      </c>
      <c r="S2173" t="str">
        <f ca="1">IF(Table1[[#This Row],[Experience]]&gt;5,"Yes","No")</f>
        <v>No</v>
      </c>
      <c r="T2173" t="str">
        <f>TEXT(Table1[[#This Row],[Joining Date]],"mmmm")</f>
        <v>June</v>
      </c>
      <c r="U2173" t="str">
        <f>TEXT(Table1[[#This Row],[Joining Date]],"yyyy")</f>
        <v>2021</v>
      </c>
      <c r="V2173" s="5">
        <f ca="1">TODAY()-Table1[[#This Row],[Joining Date]]</f>
        <v>1864</v>
      </c>
      <c r="W2173" t="str">
        <f>LEFT(Table1[[#This Row],[Employee Name]],FIND(" ",Table1[[#This Row],[Employee Name]])-1)</f>
        <v>Vikram</v>
      </c>
      <c r="X2173" t="str">
        <f>RIGHT(Table1[[#This Row],[Employee Name]],LEN(Table1[[#This Row],[Employee Name]])-FIND(" ",Table1[[#This Row],[Employee Name]]))</f>
        <v>Singh</v>
      </c>
      <c r="Y2173" t="str">
        <f>Table1[[#This Row],[Department]]&amp;"-"&amp;Table1[[#This Row],[Employee ID]]</f>
        <v>IT-E01333</v>
      </c>
      <c r="Z2173" t="str">
        <f>LEFT(Table1[[#This Row],[Department]],3)</f>
        <v>IT</v>
      </c>
      <c r="AA2173" t="str">
        <f>_xlfn.XLOOKUP(Table1[[#This Row],[Manager ID]],MANAGERS!A:A,MANAGERS!B:B)</f>
        <v>Manager_6</v>
      </c>
      <c r="AB2173" t="str" cm="1">
        <f t="array" ref="AB2173">_xlfn.XLOOKUP(Table1[[#This Row],[Manager ID]],Table2[[#All],[Manager ID]],Table2[[#All],[Department Head]])</f>
        <v>HR</v>
      </c>
      <c r="AC2173" s="2">
        <f>_xlfn.XLOOKUP(Table1[[#This Row],[City]],L:L,O:O)</f>
        <v>0.24030340748661314</v>
      </c>
      <c r="AD2173" t="str" cm="1">
        <f t="array" ref="AD2173">_xlfn.IFS(Table1[[#This Row],[Performance Score]]&gt;=90,"Excellent",Table1[[#This Row],[Performance Score]]&gt;=75,"Good",Table1[[#This Row],[Performance Score]]&gt;=60,"Average",Table1[[#This Row],[Performance Score]]&lt;=60,"Need Improvement")</f>
        <v>Average</v>
      </c>
      <c r="AE2173" t="str">
        <f>IF(AND(Table1[[#This Row],[Attendance %]]&gt;=80,(Table1[[#This Row],[Performance Score]]&gt;=80)),"Eligible","Not Eligible")</f>
        <v>Not Eligible</v>
      </c>
      <c r="AF2173" t="str">
        <f>IF(Table1[[#This Row],[Performance Score]]&gt;=80,"High Performer","Low Performer")</f>
        <v>Low Performer</v>
      </c>
      <c r="AG2173" t="str" cm="1">
        <f t="array" aca="1" ref="AG2173" ca="1">_xlfn.IFS(Table1[[#This Row],[Experience]]&lt;=3,"Junior",Table1[[#This Row],[Experience]]&lt;=7,"Mid Level",Table1[[#This Row],[Experience]]&gt;=7,"Senior")</f>
        <v>Mid Level</v>
      </c>
      <c r="AH2173" t="str">
        <f>IF(Table1[[#This Row],[Attendance %]]&gt;75,"OK","Below 75")</f>
        <v>OK</v>
      </c>
      <c r="AI2173" t="b">
        <f>ISBLANK(Table1[[#This Row],[Employee ID]])</f>
        <v>0</v>
      </c>
      <c r="AJ2173" t="b">
        <f>ISNUMBER(Table1[[#This Row],[Total Salary  ]])</f>
        <v>1</v>
      </c>
      <c r="AK2173" t="str">
        <f>IFERROR(_xlfn.XLOOKUP(Table1[[#This Row],[Manager ID]],MANAGERS!A:A,MANAGERS!B:B),"Not Found")</f>
        <v>Manager_6</v>
      </c>
    </row>
    <row r="2174" spans="1:37" x14ac:dyDescent="0.2">
      <c r="A2174" t="s">
        <v>1527</v>
      </c>
      <c r="B2174" t="s">
        <v>36</v>
      </c>
      <c r="C2174" t="s">
        <v>21</v>
      </c>
      <c r="D2174" t="s">
        <v>46</v>
      </c>
      <c r="E2174" t="s">
        <v>26</v>
      </c>
      <c r="F2174" s="1">
        <v>44947</v>
      </c>
      <c r="G2174" s="1">
        <v>29874</v>
      </c>
      <c r="H2174">
        <v>70521</v>
      </c>
      <c r="I2174">
        <v>26203</v>
      </c>
      <c r="J2174">
        <v>88</v>
      </c>
      <c r="K2174">
        <v>94</v>
      </c>
      <c r="L2174" t="s">
        <v>27</v>
      </c>
      <c r="M2174">
        <v>119</v>
      </c>
      <c r="N2174">
        <f>Table1[[#This Row],[Basic Salary]]+Table1[[#This Row],[Bonus]]</f>
        <v>96724</v>
      </c>
      <c r="O2174" s="2">
        <f>Table1[[#This Row],[Bonus]]/Table1[[#This Row],[Basic Salary]]</f>
        <v>0.37156308050084375</v>
      </c>
      <c r="P2174">
        <f ca="1">DATEDIF(Table1[[#This Row],[Date of Birth]],TODAY(),"Y")</f>
        <v>44</v>
      </c>
      <c r="Q2174">
        <f ca="1">DATEDIF(Table1[[#This Row],[Joining Date]],TODAY(),"Y")</f>
        <v>3</v>
      </c>
      <c r="R2174" t="str">
        <f ca="1">IF(YEAR(Table1[[#This Row],[Joining Date]])=YEAR(TODAY()),"Yes","No")</f>
        <v>No</v>
      </c>
      <c r="S2174" t="str">
        <f ca="1">IF(Table1[[#This Row],[Experience]]&gt;5,"Yes","No")</f>
        <v>No</v>
      </c>
      <c r="T2174" t="str">
        <f>TEXT(Table1[[#This Row],[Joining Date]],"mmmm")</f>
        <v>January</v>
      </c>
      <c r="U2174" t="str">
        <f>TEXT(Table1[[#This Row],[Joining Date]],"yyyy")</f>
        <v>2023</v>
      </c>
      <c r="V2174" s="5">
        <f ca="1">TODAY()-Table1[[#This Row],[Joining Date]]</f>
        <v>1292</v>
      </c>
      <c r="W2174" t="str">
        <f>LEFT(Table1[[#This Row],[Employee Name]],FIND(" ",Table1[[#This Row],[Employee Name]])-1)</f>
        <v>Meera</v>
      </c>
      <c r="X2174" t="str">
        <f>RIGHT(Table1[[#This Row],[Employee Name]],LEN(Table1[[#This Row],[Employee Name]])-FIND(" ",Table1[[#This Row],[Employee Name]]))</f>
        <v>Joshi</v>
      </c>
      <c r="Y2174" t="str">
        <f>Table1[[#This Row],[Department]]&amp;"-"&amp;Table1[[#This Row],[Employee ID]]</f>
        <v>Support-E01471</v>
      </c>
      <c r="Z2174" t="str">
        <f>LEFT(Table1[[#This Row],[Department]],3)</f>
        <v>Sup</v>
      </c>
      <c r="AA2174" t="str">
        <f>_xlfn.XLOOKUP(Table1[[#This Row],[Manager ID]],MANAGERS!A:A,MANAGERS!B:B)</f>
        <v>Manager_19</v>
      </c>
      <c r="AB2174" t="str" cm="1">
        <f t="array" ref="AB2174">_xlfn.XLOOKUP(Table1[[#This Row],[Manager ID]],Table2[[#All],[Manager ID]],Table2[[#All],[Department Head]])</f>
        <v>Support</v>
      </c>
      <c r="AC2174" s="2">
        <f>_xlfn.XLOOKUP(Table1[[#This Row],[City]],L:L,O:O)</f>
        <v>0.23674293405114402</v>
      </c>
      <c r="AD2174" t="str" cm="1">
        <f t="array" ref="AD2174">_xlfn.IFS(Table1[[#This Row],[Performance Score]]&gt;=90,"Excellent",Table1[[#This Row],[Performance Score]]&gt;=75,"Good",Table1[[#This Row],[Performance Score]]&gt;=60,"Average",Table1[[#This Row],[Performance Score]]&lt;=60,"Need Improvement")</f>
        <v>Excellent</v>
      </c>
      <c r="AE2174" t="str">
        <f>IF(AND(Table1[[#This Row],[Attendance %]]&gt;=80,(Table1[[#This Row],[Performance Score]]&gt;=80)),"Eligible","Not Eligible")</f>
        <v>Eligible</v>
      </c>
      <c r="AF2174" t="str">
        <f>IF(Table1[[#This Row],[Performance Score]]&gt;=80,"High Performer","Low Performer")</f>
        <v>High Performer</v>
      </c>
      <c r="AG2174" t="str" cm="1">
        <f t="array" aca="1" ref="AG2174" ca="1">_xlfn.IFS(Table1[[#This Row],[Experience]]&lt;=3,"Junior",Table1[[#This Row],[Experience]]&lt;=7,"Mid Level",Table1[[#This Row],[Experience]]&gt;=7,"Senior")</f>
        <v>Junior</v>
      </c>
      <c r="AH2174" t="str">
        <f>IF(Table1[[#This Row],[Attendance %]]&gt;75,"OK","Below 75")</f>
        <v>OK</v>
      </c>
      <c r="AI2174" t="b">
        <f>ISBLANK(Table1[[#This Row],[Employee ID]])</f>
        <v>0</v>
      </c>
      <c r="AJ2174" t="b">
        <f>ISNUMBER(Table1[[#This Row],[Total Salary  ]])</f>
        <v>1</v>
      </c>
      <c r="AK2174" t="str">
        <f>IFERROR(_xlfn.XLOOKUP(Table1[[#This Row],[Manager ID]],MANAGERS!A:A,MANAGERS!B:B),"Not Found")</f>
        <v>Manager_19</v>
      </c>
    </row>
    <row r="2175" spans="1:37" x14ac:dyDescent="0.2">
      <c r="A2175" t="s">
        <v>4789</v>
      </c>
      <c r="B2175" t="s">
        <v>45</v>
      </c>
      <c r="C2175" t="s">
        <v>15</v>
      </c>
      <c r="D2175" t="s">
        <v>46</v>
      </c>
      <c r="E2175" t="s">
        <v>17</v>
      </c>
      <c r="F2175" s="1">
        <v>42739</v>
      </c>
      <c r="G2175" s="1">
        <v>36570</v>
      </c>
      <c r="H2175">
        <v>87245</v>
      </c>
      <c r="I2175">
        <v>9477</v>
      </c>
      <c r="J2175">
        <v>65</v>
      </c>
      <c r="K2175">
        <v>69</v>
      </c>
      <c r="L2175" t="s">
        <v>23</v>
      </c>
      <c r="M2175">
        <v>107</v>
      </c>
      <c r="N2175">
        <f>Table1[[#This Row],[Basic Salary]]+Table1[[#This Row],[Bonus]]</f>
        <v>96722</v>
      </c>
      <c r="O2175" s="2">
        <f>Table1[[#This Row],[Bonus]]/Table1[[#This Row],[Basic Salary]]</f>
        <v>0.10862513611095191</v>
      </c>
      <c r="P2175">
        <f ca="1">DATEDIF(Table1[[#This Row],[Date of Birth]],TODAY(),"Y")</f>
        <v>26</v>
      </c>
      <c r="Q2175">
        <f ca="1">DATEDIF(Table1[[#This Row],[Joining Date]],TODAY(),"Y")</f>
        <v>9</v>
      </c>
      <c r="R2175" t="str">
        <f ca="1">IF(YEAR(Table1[[#This Row],[Joining Date]])=YEAR(TODAY()),"Yes","No")</f>
        <v>No</v>
      </c>
      <c r="S2175" t="str">
        <f ca="1">IF(Table1[[#This Row],[Experience]]&gt;5,"Yes","No")</f>
        <v>Yes</v>
      </c>
      <c r="T2175" t="str">
        <f>TEXT(Table1[[#This Row],[Joining Date]],"mmmm")</f>
        <v>January</v>
      </c>
      <c r="U2175" t="str">
        <f>TEXT(Table1[[#This Row],[Joining Date]],"yyyy")</f>
        <v>2017</v>
      </c>
      <c r="V2175" s="5">
        <f ca="1">TODAY()-Table1[[#This Row],[Joining Date]]</f>
        <v>3500</v>
      </c>
      <c r="W2175" t="str">
        <f>LEFT(Table1[[#This Row],[Employee Name]],FIND(" ",Table1[[#This Row],[Employee Name]])-1)</f>
        <v>Ananya</v>
      </c>
      <c r="X2175" t="str">
        <f>RIGHT(Table1[[#This Row],[Employee Name]],LEN(Table1[[#This Row],[Employee Name]])-FIND(" ",Table1[[#This Row],[Employee Name]]))</f>
        <v>Rao</v>
      </c>
      <c r="Y2175" t="str">
        <f>Table1[[#This Row],[Department]]&amp;"-"&amp;Table1[[#This Row],[Employee ID]]</f>
        <v>Support-E04733</v>
      </c>
      <c r="Z2175" t="str">
        <f>LEFT(Table1[[#This Row],[Department]],3)</f>
        <v>Sup</v>
      </c>
      <c r="AA2175" t="str">
        <f>_xlfn.XLOOKUP(Table1[[#This Row],[Manager ID]],MANAGERS!A:A,MANAGERS!B:B)</f>
        <v>Manager_7</v>
      </c>
      <c r="AB2175" t="str" cm="1">
        <f t="array" ref="AB2175">_xlfn.XLOOKUP(Table1[[#This Row],[Manager ID]],Table2[[#All],[Manager ID]],Table2[[#All],[Department Head]])</f>
        <v>Operations</v>
      </c>
      <c r="AC2175" s="2">
        <f>_xlfn.XLOOKUP(Table1[[#This Row],[City]],L:L,O:O)</f>
        <v>0.23486488519629886</v>
      </c>
      <c r="AD2175" t="str" cm="1">
        <f t="array" ref="AD2175">_xlfn.IFS(Table1[[#This Row],[Performance Score]]&gt;=90,"Excellent",Table1[[#This Row],[Performance Score]]&gt;=75,"Good",Table1[[#This Row],[Performance Score]]&gt;=60,"Average",Table1[[#This Row],[Performance Score]]&lt;=60,"Need Improvement")</f>
        <v>Average</v>
      </c>
      <c r="AE2175" t="str">
        <f>IF(AND(Table1[[#This Row],[Attendance %]]&gt;=80,(Table1[[#This Row],[Performance Score]]&gt;=80)),"Eligible","Not Eligible")</f>
        <v>Not Eligible</v>
      </c>
      <c r="AF2175" t="str">
        <f>IF(Table1[[#This Row],[Performance Score]]&gt;=80,"High Performer","Low Performer")</f>
        <v>Low Performer</v>
      </c>
      <c r="AG2175" t="str" cm="1">
        <f t="array" aca="1" ref="AG2175" ca="1">_xlfn.IFS(Table1[[#This Row],[Experience]]&lt;=3,"Junior",Table1[[#This Row],[Experience]]&lt;=7,"Mid Level",Table1[[#This Row],[Experience]]&gt;=7,"Senior")</f>
        <v>Senior</v>
      </c>
      <c r="AH2175" t="str">
        <f>IF(Table1[[#This Row],[Attendance %]]&gt;75,"OK","Below 75")</f>
        <v>Below 75</v>
      </c>
      <c r="AI2175" t="b">
        <f>ISBLANK(Table1[[#This Row],[Employee ID]])</f>
        <v>0</v>
      </c>
      <c r="AJ2175" t="b">
        <f>ISNUMBER(Table1[[#This Row],[Total Salary  ]])</f>
        <v>1</v>
      </c>
      <c r="AK2175" t="str">
        <f>IFERROR(_xlfn.XLOOKUP(Table1[[#This Row],[Manager ID]],MANAGERS!A:A,MANAGERS!B:B),"Not Found")</f>
        <v>Manager_7</v>
      </c>
    </row>
    <row r="2176" spans="1:37" x14ac:dyDescent="0.2">
      <c r="A2176" t="s">
        <v>1361</v>
      </c>
      <c r="B2176" t="s">
        <v>87</v>
      </c>
      <c r="C2176" t="s">
        <v>21</v>
      </c>
      <c r="D2176" t="s">
        <v>40</v>
      </c>
      <c r="E2176" t="s">
        <v>22</v>
      </c>
      <c r="F2176" s="1">
        <v>43220</v>
      </c>
      <c r="G2176" s="1">
        <v>31147</v>
      </c>
      <c r="H2176">
        <v>82079</v>
      </c>
      <c r="I2176">
        <v>14641</v>
      </c>
      <c r="J2176">
        <v>77</v>
      </c>
      <c r="K2176">
        <v>73</v>
      </c>
      <c r="L2176" t="s">
        <v>31</v>
      </c>
      <c r="M2176">
        <v>120</v>
      </c>
      <c r="N2176">
        <f>Table1[[#This Row],[Basic Salary]]+Table1[[#This Row],[Bonus]]</f>
        <v>96720</v>
      </c>
      <c r="O2176" s="2">
        <f>Table1[[#This Row],[Bonus]]/Table1[[#This Row],[Basic Salary]]</f>
        <v>0.17837692954348858</v>
      </c>
      <c r="P2176">
        <f ca="1">DATEDIF(Table1[[#This Row],[Date of Birth]],TODAY(),"Y")</f>
        <v>41</v>
      </c>
      <c r="Q2176">
        <f ca="1">DATEDIF(Table1[[#This Row],[Joining Date]],TODAY(),"Y")</f>
        <v>8</v>
      </c>
      <c r="R2176" t="str">
        <f ca="1">IF(YEAR(Table1[[#This Row],[Joining Date]])=YEAR(TODAY()),"Yes","No")</f>
        <v>No</v>
      </c>
      <c r="S2176" t="str">
        <f ca="1">IF(Table1[[#This Row],[Experience]]&gt;5,"Yes","No")</f>
        <v>Yes</v>
      </c>
      <c r="T2176" t="str">
        <f>TEXT(Table1[[#This Row],[Joining Date]],"mmmm")</f>
        <v>April</v>
      </c>
      <c r="U2176" t="str">
        <f>TEXT(Table1[[#This Row],[Joining Date]],"yyyy")</f>
        <v>2018</v>
      </c>
      <c r="V2176" s="5">
        <f ca="1">TODAY()-Table1[[#This Row],[Joining Date]]</f>
        <v>3019</v>
      </c>
      <c r="W2176" t="str">
        <f>LEFT(Table1[[#This Row],[Employee Name]],FIND(" ",Table1[[#This Row],[Employee Name]])-1)</f>
        <v>Arjun</v>
      </c>
      <c r="X2176" t="str">
        <f>RIGHT(Table1[[#This Row],[Employee Name]],LEN(Table1[[#This Row],[Employee Name]])-FIND(" ",Table1[[#This Row],[Employee Name]]))</f>
        <v>Mehta</v>
      </c>
      <c r="Y2176" t="str">
        <f>Table1[[#This Row],[Department]]&amp;"-"&amp;Table1[[#This Row],[Employee ID]]</f>
        <v>IT-E01305</v>
      </c>
      <c r="Z2176" t="str">
        <f>LEFT(Table1[[#This Row],[Department]],3)</f>
        <v>IT</v>
      </c>
      <c r="AA2176" t="str">
        <f>_xlfn.XLOOKUP(Table1[[#This Row],[Manager ID]],MANAGERS!A:A,MANAGERS!B:B)</f>
        <v>Manager_20</v>
      </c>
      <c r="AB2176" t="str" cm="1">
        <f t="array" ref="AB2176">_xlfn.XLOOKUP(Table1[[#This Row],[Manager ID]],Table2[[#All],[Manager ID]],Table2[[#All],[Department Head]])</f>
        <v>Operations</v>
      </c>
      <c r="AC2176" s="2">
        <f>_xlfn.XLOOKUP(Table1[[#This Row],[City]],L:L,O:O)</f>
        <v>0.241864189087755</v>
      </c>
      <c r="AD2176" t="str" cm="1">
        <f t="array" ref="AD2176">_xlfn.IFS(Table1[[#This Row],[Performance Score]]&gt;=90,"Excellent",Table1[[#This Row],[Performance Score]]&gt;=75,"Good",Table1[[#This Row],[Performance Score]]&gt;=60,"Average",Table1[[#This Row],[Performance Score]]&lt;=60,"Need Improvement")</f>
        <v>Average</v>
      </c>
      <c r="AE2176" t="str">
        <f>IF(AND(Table1[[#This Row],[Attendance %]]&gt;=80,(Table1[[#This Row],[Performance Score]]&gt;=80)),"Eligible","Not Eligible")</f>
        <v>Not Eligible</v>
      </c>
      <c r="AF2176" t="str">
        <f>IF(Table1[[#This Row],[Performance Score]]&gt;=80,"High Performer","Low Performer")</f>
        <v>Low Performer</v>
      </c>
      <c r="AG2176" t="str" cm="1">
        <f t="array" aca="1" ref="AG2176" ca="1">_xlfn.IFS(Table1[[#This Row],[Experience]]&lt;=3,"Junior",Table1[[#This Row],[Experience]]&lt;=7,"Mid Level",Table1[[#This Row],[Experience]]&gt;=7,"Senior")</f>
        <v>Senior</v>
      </c>
      <c r="AH2176" t="str">
        <f>IF(Table1[[#This Row],[Attendance %]]&gt;75,"OK","Below 75")</f>
        <v>OK</v>
      </c>
      <c r="AI2176" t="b">
        <f>ISBLANK(Table1[[#This Row],[Employee ID]])</f>
        <v>0</v>
      </c>
      <c r="AJ2176" t="b">
        <f>ISNUMBER(Table1[[#This Row],[Total Salary  ]])</f>
        <v>1</v>
      </c>
      <c r="AK2176" t="str">
        <f>IFERROR(_xlfn.XLOOKUP(Table1[[#This Row],[Manager ID]],MANAGERS!A:A,MANAGERS!B:B),"Not Found")</f>
        <v>Manager_20</v>
      </c>
    </row>
    <row r="2177" spans="1:37" x14ac:dyDescent="0.2">
      <c r="A2177" t="s">
        <v>1551</v>
      </c>
      <c r="B2177" t="s">
        <v>39</v>
      </c>
      <c r="C2177" t="s">
        <v>21</v>
      </c>
      <c r="D2177" t="s">
        <v>46</v>
      </c>
      <c r="E2177" t="s">
        <v>26</v>
      </c>
      <c r="F2177" s="1">
        <v>43566</v>
      </c>
      <c r="G2177" s="1">
        <v>40631</v>
      </c>
      <c r="H2177">
        <v>87181</v>
      </c>
      <c r="I2177">
        <v>9538</v>
      </c>
      <c r="J2177">
        <v>81</v>
      </c>
      <c r="K2177">
        <v>51</v>
      </c>
      <c r="L2177" t="s">
        <v>53</v>
      </c>
      <c r="M2177">
        <v>110</v>
      </c>
      <c r="N2177">
        <f>Table1[[#This Row],[Basic Salary]]+Table1[[#This Row],[Bonus]]</f>
        <v>96719</v>
      </c>
      <c r="O2177" s="2">
        <f>Table1[[#This Row],[Bonus]]/Table1[[#This Row],[Basic Salary]]</f>
        <v>0.10940457209713125</v>
      </c>
      <c r="P2177">
        <f ca="1">DATEDIF(Table1[[#This Row],[Date of Birth]],TODAY(),"Y")</f>
        <v>15</v>
      </c>
      <c r="Q2177">
        <f ca="1">DATEDIF(Table1[[#This Row],[Joining Date]],TODAY(),"Y")</f>
        <v>7</v>
      </c>
      <c r="R2177" t="str">
        <f ca="1">IF(YEAR(Table1[[#This Row],[Joining Date]])=YEAR(TODAY()),"Yes","No")</f>
        <v>No</v>
      </c>
      <c r="S2177" t="str">
        <f ca="1">IF(Table1[[#This Row],[Experience]]&gt;5,"Yes","No")</f>
        <v>Yes</v>
      </c>
      <c r="T2177" t="str">
        <f>TEXT(Table1[[#This Row],[Joining Date]],"mmmm")</f>
        <v>April</v>
      </c>
      <c r="U2177" t="str">
        <f>TEXT(Table1[[#This Row],[Joining Date]],"yyyy")</f>
        <v>2019</v>
      </c>
      <c r="V2177" s="5">
        <f ca="1">TODAY()-Table1[[#This Row],[Joining Date]]</f>
        <v>2673</v>
      </c>
      <c r="W2177" t="str">
        <f>LEFT(Table1[[#This Row],[Employee Name]],FIND(" ",Table1[[#This Row],[Employee Name]])-1)</f>
        <v>Karan</v>
      </c>
      <c r="X2177" t="str">
        <f>RIGHT(Table1[[#This Row],[Employee Name]],LEN(Table1[[#This Row],[Employee Name]])-FIND(" ",Table1[[#This Row],[Employee Name]]))</f>
        <v>Malhotra</v>
      </c>
      <c r="Y2177" t="str">
        <f>Table1[[#This Row],[Department]]&amp;"-"&amp;Table1[[#This Row],[Employee ID]]</f>
        <v>Support-E01495</v>
      </c>
      <c r="Z2177" t="str">
        <f>LEFT(Table1[[#This Row],[Department]],3)</f>
        <v>Sup</v>
      </c>
      <c r="AA2177" t="str">
        <f>_xlfn.XLOOKUP(Table1[[#This Row],[Manager ID]],MANAGERS!A:A,MANAGERS!B:B)</f>
        <v>Manager_10</v>
      </c>
      <c r="AB2177" t="str" cm="1">
        <f t="array" ref="AB2177">_xlfn.XLOOKUP(Table1[[#This Row],[Manager ID]],Table2[[#All],[Manager ID]],Table2[[#All],[Department Head]])</f>
        <v>HR</v>
      </c>
      <c r="AC2177" s="2">
        <f>_xlfn.XLOOKUP(Table1[[#This Row],[City]],L:L,O:O)</f>
        <v>0.23685887225230964</v>
      </c>
      <c r="AD2177" t="str" cm="1">
        <f t="array" ref="AD2177">_xlfn.IFS(Table1[[#This Row],[Performance Score]]&gt;=90,"Excellent",Table1[[#This Row],[Performance Score]]&gt;=75,"Good",Table1[[#This Row],[Performance Score]]&gt;=60,"Average",Table1[[#This Row],[Performance Score]]&lt;=60,"Need Improvement")</f>
        <v>Need Improvement</v>
      </c>
      <c r="AE2177" t="str">
        <f>IF(AND(Table1[[#This Row],[Attendance %]]&gt;=80,(Table1[[#This Row],[Performance Score]]&gt;=80)),"Eligible","Not Eligible")</f>
        <v>Not Eligible</v>
      </c>
      <c r="AF2177" t="str">
        <f>IF(Table1[[#This Row],[Performance Score]]&gt;=80,"High Performer","Low Performer")</f>
        <v>Low Performer</v>
      </c>
      <c r="AG2177" t="str" cm="1">
        <f t="array" aca="1" ref="AG2177" ca="1">_xlfn.IFS(Table1[[#This Row],[Experience]]&lt;=3,"Junior",Table1[[#This Row],[Experience]]&lt;=7,"Mid Level",Table1[[#This Row],[Experience]]&gt;=7,"Senior")</f>
        <v>Mid Level</v>
      </c>
      <c r="AH2177" t="str">
        <f>IF(Table1[[#This Row],[Attendance %]]&gt;75,"OK","Below 75")</f>
        <v>OK</v>
      </c>
      <c r="AI2177" t="b">
        <f>ISBLANK(Table1[[#This Row],[Employee ID]])</f>
        <v>0</v>
      </c>
      <c r="AJ2177" t="b">
        <f>ISNUMBER(Table1[[#This Row],[Total Salary  ]])</f>
        <v>1</v>
      </c>
      <c r="AK2177" t="str">
        <f>IFERROR(_xlfn.XLOOKUP(Table1[[#This Row],[Manager ID]],MANAGERS!A:A,MANAGERS!B:B),"Not Found")</f>
        <v>Manager_10</v>
      </c>
    </row>
    <row r="2178" spans="1:37" x14ac:dyDescent="0.2">
      <c r="A2178" t="s">
        <v>2385</v>
      </c>
      <c r="B2178" t="s">
        <v>57</v>
      </c>
      <c r="C2178" t="s">
        <v>21</v>
      </c>
      <c r="D2178" t="s">
        <v>43</v>
      </c>
      <c r="E2178" t="s">
        <v>51</v>
      </c>
      <c r="F2178" s="1">
        <v>43865</v>
      </c>
      <c r="G2178" s="1">
        <v>33638</v>
      </c>
      <c r="H2178">
        <v>66930</v>
      </c>
      <c r="I2178">
        <v>29720</v>
      </c>
      <c r="J2178">
        <v>82</v>
      </c>
      <c r="K2178">
        <v>47</v>
      </c>
      <c r="L2178" t="s">
        <v>34</v>
      </c>
      <c r="M2178">
        <v>108</v>
      </c>
      <c r="N2178">
        <f>Table1[[#This Row],[Basic Salary]]+Table1[[#This Row],[Bonus]]</f>
        <v>96650</v>
      </c>
      <c r="O2178" s="2">
        <f>Table1[[#This Row],[Bonus]]/Table1[[#This Row],[Basic Salary]]</f>
        <v>0.44404601822799938</v>
      </c>
      <c r="P2178">
        <f ca="1">DATEDIF(Table1[[#This Row],[Date of Birth]],TODAY(),"Y")</f>
        <v>34</v>
      </c>
      <c r="Q2178">
        <f ca="1">DATEDIF(Table1[[#This Row],[Joining Date]],TODAY(),"Y")</f>
        <v>6</v>
      </c>
      <c r="R2178" t="str">
        <f ca="1">IF(YEAR(Table1[[#This Row],[Joining Date]])=YEAR(TODAY()),"Yes","No")</f>
        <v>No</v>
      </c>
      <c r="S2178" t="str">
        <f ca="1">IF(Table1[[#This Row],[Experience]]&gt;5,"Yes","No")</f>
        <v>Yes</v>
      </c>
      <c r="T2178" t="str">
        <f>TEXT(Table1[[#This Row],[Joining Date]],"mmmm")</f>
        <v>February</v>
      </c>
      <c r="U2178" t="str">
        <f>TEXT(Table1[[#This Row],[Joining Date]],"yyyy")</f>
        <v>2020</v>
      </c>
      <c r="V2178" s="5">
        <f ca="1">TODAY()-Table1[[#This Row],[Joining Date]]</f>
        <v>2374</v>
      </c>
      <c r="W2178" t="str">
        <f>LEFT(Table1[[#This Row],[Employee Name]],FIND(" ",Table1[[#This Row],[Employee Name]])-1)</f>
        <v>Swathi</v>
      </c>
      <c r="X2178" t="str">
        <f>RIGHT(Table1[[#This Row],[Employee Name]],LEN(Table1[[#This Row],[Employee Name]])-FIND(" ",Table1[[#This Row],[Employee Name]]))</f>
        <v>Ramesh</v>
      </c>
      <c r="Y2178" t="str">
        <f>Table1[[#This Row],[Department]]&amp;"-"&amp;Table1[[#This Row],[Employee ID]]</f>
        <v>Operations-E02329</v>
      </c>
      <c r="Z2178" t="str">
        <f>LEFT(Table1[[#This Row],[Department]],3)</f>
        <v>Ope</v>
      </c>
      <c r="AA2178" t="str">
        <f>_xlfn.XLOOKUP(Table1[[#This Row],[Manager ID]],MANAGERS!A:A,MANAGERS!B:B)</f>
        <v>Manager_8</v>
      </c>
      <c r="AB2178" t="str" cm="1">
        <f t="array" ref="AB2178">_xlfn.XLOOKUP(Table1[[#This Row],[Manager ID]],Table2[[#All],[Manager ID]],Table2[[#All],[Department Head]])</f>
        <v>Sales</v>
      </c>
      <c r="AC2178" s="2">
        <f>_xlfn.XLOOKUP(Table1[[#This Row],[City]],L:L,O:O)</f>
        <v>0.24030340748661314</v>
      </c>
      <c r="AD2178" t="str" cm="1">
        <f t="array" ref="AD2178">_xlfn.IFS(Table1[[#This Row],[Performance Score]]&gt;=90,"Excellent",Table1[[#This Row],[Performance Score]]&gt;=75,"Good",Table1[[#This Row],[Performance Score]]&gt;=60,"Average",Table1[[#This Row],[Performance Score]]&lt;=60,"Need Improvement")</f>
        <v>Need Improvement</v>
      </c>
      <c r="AE2178" t="str">
        <f>IF(AND(Table1[[#This Row],[Attendance %]]&gt;=80,(Table1[[#This Row],[Performance Score]]&gt;=80)),"Eligible","Not Eligible")</f>
        <v>Not Eligible</v>
      </c>
      <c r="AF2178" t="str">
        <f>IF(Table1[[#This Row],[Performance Score]]&gt;=80,"High Performer","Low Performer")</f>
        <v>Low Performer</v>
      </c>
      <c r="AG2178" t="str" cm="1">
        <f t="array" aca="1" ref="AG2178" ca="1">_xlfn.IFS(Table1[[#This Row],[Experience]]&lt;=3,"Junior",Table1[[#This Row],[Experience]]&lt;=7,"Mid Level",Table1[[#This Row],[Experience]]&gt;=7,"Senior")</f>
        <v>Mid Level</v>
      </c>
      <c r="AH2178" t="str">
        <f>IF(Table1[[#This Row],[Attendance %]]&gt;75,"OK","Below 75")</f>
        <v>OK</v>
      </c>
      <c r="AI2178" t="b">
        <f>ISBLANK(Table1[[#This Row],[Employee ID]])</f>
        <v>0</v>
      </c>
      <c r="AJ2178" t="b">
        <f>ISNUMBER(Table1[[#This Row],[Total Salary  ]])</f>
        <v>1</v>
      </c>
      <c r="AK2178" t="str">
        <f>IFERROR(_xlfn.XLOOKUP(Table1[[#This Row],[Manager ID]],MANAGERS!A:A,MANAGERS!B:B),"Not Found")</f>
        <v>Manager_8</v>
      </c>
    </row>
    <row r="2179" spans="1:37" x14ac:dyDescent="0.2">
      <c r="A2179" t="s">
        <v>2042</v>
      </c>
      <c r="B2179" t="s">
        <v>89</v>
      </c>
      <c r="C2179" t="s">
        <v>15</v>
      </c>
      <c r="D2179" t="s">
        <v>81</v>
      </c>
      <c r="E2179" t="s">
        <v>22</v>
      </c>
      <c r="F2179" s="1">
        <v>44529</v>
      </c>
      <c r="G2179" s="1">
        <v>30816</v>
      </c>
      <c r="H2179">
        <v>81219</v>
      </c>
      <c r="I2179">
        <v>15416</v>
      </c>
      <c r="J2179">
        <v>62</v>
      </c>
      <c r="K2179">
        <v>95</v>
      </c>
      <c r="L2179" t="s">
        <v>37</v>
      </c>
      <c r="M2179">
        <v>110</v>
      </c>
      <c r="N2179">
        <f>Table1[[#This Row],[Basic Salary]]+Table1[[#This Row],[Bonus]]</f>
        <v>96635</v>
      </c>
      <c r="O2179" s="2">
        <f>Table1[[#This Row],[Bonus]]/Table1[[#This Row],[Basic Salary]]</f>
        <v>0.1898078035927554</v>
      </c>
      <c r="P2179">
        <f ca="1">DATEDIF(Table1[[#This Row],[Date of Birth]],TODAY(),"Y")</f>
        <v>42</v>
      </c>
      <c r="Q2179">
        <f ca="1">DATEDIF(Table1[[#This Row],[Joining Date]],TODAY(),"Y")</f>
        <v>4</v>
      </c>
      <c r="R2179" t="str">
        <f ca="1">IF(YEAR(Table1[[#This Row],[Joining Date]])=YEAR(TODAY()),"Yes","No")</f>
        <v>No</v>
      </c>
      <c r="S2179" t="str">
        <f ca="1">IF(Table1[[#This Row],[Experience]]&gt;5,"Yes","No")</f>
        <v>No</v>
      </c>
      <c r="T2179" t="str">
        <f>TEXT(Table1[[#This Row],[Joining Date]],"mmmm")</f>
        <v>November</v>
      </c>
      <c r="U2179" t="str">
        <f>TEXT(Table1[[#This Row],[Joining Date]],"yyyy")</f>
        <v>2021</v>
      </c>
      <c r="V2179" s="5">
        <f ca="1">TODAY()-Table1[[#This Row],[Joining Date]]</f>
        <v>1710</v>
      </c>
      <c r="W2179" t="str">
        <f>LEFT(Table1[[#This Row],[Employee Name]],FIND(" ",Table1[[#This Row],[Employee Name]])-1)</f>
        <v>Tarun</v>
      </c>
      <c r="X2179" t="str">
        <f>RIGHT(Table1[[#This Row],[Employee Name]],LEN(Table1[[#This Row],[Employee Name]])-FIND(" ",Table1[[#This Row],[Employee Name]]))</f>
        <v>Verma</v>
      </c>
      <c r="Y2179" t="str">
        <f>Table1[[#This Row],[Department]]&amp;"-"&amp;Table1[[#This Row],[Employee ID]]</f>
        <v>Sales-E01986</v>
      </c>
      <c r="Z2179" t="str">
        <f>LEFT(Table1[[#This Row],[Department]],3)</f>
        <v>Sal</v>
      </c>
      <c r="AA2179" t="str">
        <f>_xlfn.XLOOKUP(Table1[[#This Row],[Manager ID]],MANAGERS!A:A,MANAGERS!B:B)</f>
        <v>Manager_10</v>
      </c>
      <c r="AB2179" t="str" cm="1">
        <f t="array" ref="AB2179">_xlfn.XLOOKUP(Table1[[#This Row],[Manager ID]],Table2[[#All],[Manager ID]],Table2[[#All],[Department Head]])</f>
        <v>HR</v>
      </c>
      <c r="AC2179" s="2">
        <f>_xlfn.XLOOKUP(Table1[[#This Row],[City]],L:L,O:O)</f>
        <v>0.24036902712549932</v>
      </c>
      <c r="AD2179" t="str" cm="1">
        <f t="array" ref="AD2179">_xlfn.IFS(Table1[[#This Row],[Performance Score]]&gt;=90,"Excellent",Table1[[#This Row],[Performance Score]]&gt;=75,"Good",Table1[[#This Row],[Performance Score]]&gt;=60,"Average",Table1[[#This Row],[Performance Score]]&lt;=60,"Need Improvement")</f>
        <v>Excellent</v>
      </c>
      <c r="AE2179" t="str">
        <f>IF(AND(Table1[[#This Row],[Attendance %]]&gt;=80,(Table1[[#This Row],[Performance Score]]&gt;=80)),"Eligible","Not Eligible")</f>
        <v>Not Eligible</v>
      </c>
      <c r="AF2179" t="str">
        <f>IF(Table1[[#This Row],[Performance Score]]&gt;=80,"High Performer","Low Performer")</f>
        <v>High Performer</v>
      </c>
      <c r="AG2179" t="str" cm="1">
        <f t="array" aca="1" ref="AG2179" ca="1">_xlfn.IFS(Table1[[#This Row],[Experience]]&lt;=3,"Junior",Table1[[#This Row],[Experience]]&lt;=7,"Mid Level",Table1[[#This Row],[Experience]]&gt;=7,"Senior")</f>
        <v>Mid Level</v>
      </c>
      <c r="AH2179" t="str">
        <f>IF(Table1[[#This Row],[Attendance %]]&gt;75,"OK","Below 75")</f>
        <v>Below 75</v>
      </c>
      <c r="AI2179" t="b">
        <f>ISBLANK(Table1[[#This Row],[Employee ID]])</f>
        <v>0</v>
      </c>
      <c r="AJ2179" t="b">
        <f>ISNUMBER(Table1[[#This Row],[Total Salary  ]])</f>
        <v>1</v>
      </c>
      <c r="AK2179" t="str">
        <f>IFERROR(_xlfn.XLOOKUP(Table1[[#This Row],[Manager ID]],MANAGERS!A:A,MANAGERS!B:B),"Not Found")</f>
        <v>Manager_10</v>
      </c>
    </row>
    <row r="2180" spans="1:37" x14ac:dyDescent="0.2">
      <c r="A2180" t="s">
        <v>2171</v>
      </c>
      <c r="B2180" t="s">
        <v>36</v>
      </c>
      <c r="C2180" t="s">
        <v>21</v>
      </c>
      <c r="D2180" t="s">
        <v>43</v>
      </c>
      <c r="E2180" t="s">
        <v>30</v>
      </c>
      <c r="F2180" s="1">
        <v>45973</v>
      </c>
      <c r="G2180" s="1">
        <v>36064</v>
      </c>
      <c r="H2180">
        <v>76544</v>
      </c>
      <c r="I2180">
        <v>20089</v>
      </c>
      <c r="J2180">
        <v>62</v>
      </c>
      <c r="K2180">
        <v>64</v>
      </c>
      <c r="L2180" t="s">
        <v>37</v>
      </c>
      <c r="M2180">
        <v>113</v>
      </c>
      <c r="N2180">
        <f>Table1[[#This Row],[Basic Salary]]+Table1[[#This Row],[Bonus]]</f>
        <v>96633</v>
      </c>
      <c r="O2180" s="2">
        <f>Table1[[#This Row],[Bonus]]/Table1[[#This Row],[Basic Salary]]</f>
        <v>0.26245035535117056</v>
      </c>
      <c r="P2180">
        <f ca="1">DATEDIF(Table1[[#This Row],[Date of Birth]],TODAY(),"Y")</f>
        <v>27</v>
      </c>
      <c r="Q2180">
        <f ca="1">DATEDIF(Table1[[#This Row],[Joining Date]],TODAY(),"Y")</f>
        <v>0</v>
      </c>
      <c r="R2180" t="str">
        <f ca="1">IF(YEAR(Table1[[#This Row],[Joining Date]])=YEAR(TODAY()),"Yes","No")</f>
        <v>No</v>
      </c>
      <c r="S2180" t="str">
        <f ca="1">IF(Table1[[#This Row],[Experience]]&gt;5,"Yes","No")</f>
        <v>No</v>
      </c>
      <c r="T2180" t="str">
        <f>TEXT(Table1[[#This Row],[Joining Date]],"mmmm")</f>
        <v>November</v>
      </c>
      <c r="U2180" t="str">
        <f>TEXT(Table1[[#This Row],[Joining Date]],"yyyy")</f>
        <v>2025</v>
      </c>
      <c r="V2180" s="5">
        <f ca="1">TODAY()-Table1[[#This Row],[Joining Date]]</f>
        <v>266</v>
      </c>
      <c r="W2180" t="str">
        <f>LEFT(Table1[[#This Row],[Employee Name]],FIND(" ",Table1[[#This Row],[Employee Name]])-1)</f>
        <v>Meera</v>
      </c>
      <c r="X2180" t="str">
        <f>RIGHT(Table1[[#This Row],[Employee Name]],LEN(Table1[[#This Row],[Employee Name]])-FIND(" ",Table1[[#This Row],[Employee Name]]))</f>
        <v>Joshi</v>
      </c>
      <c r="Y2180" t="str">
        <f>Table1[[#This Row],[Department]]&amp;"-"&amp;Table1[[#This Row],[Employee ID]]</f>
        <v>Operations-E02115</v>
      </c>
      <c r="Z2180" t="str">
        <f>LEFT(Table1[[#This Row],[Department]],3)</f>
        <v>Ope</v>
      </c>
      <c r="AA2180" t="str">
        <f>_xlfn.XLOOKUP(Table1[[#This Row],[Manager ID]],MANAGERS!A:A,MANAGERS!B:B)</f>
        <v>Manager_13</v>
      </c>
      <c r="AB2180" t="str" cm="1">
        <f t="array" ref="AB2180">_xlfn.XLOOKUP(Table1[[#This Row],[Manager ID]],Table2[[#All],[Manager ID]],Table2[[#All],[Department Head]])</f>
        <v>HR</v>
      </c>
      <c r="AC2180" s="2">
        <f>_xlfn.XLOOKUP(Table1[[#This Row],[City]],L:L,O:O)</f>
        <v>0.24036902712549932</v>
      </c>
      <c r="AD2180" t="str" cm="1">
        <f t="array" ref="AD2180">_xlfn.IFS(Table1[[#This Row],[Performance Score]]&gt;=90,"Excellent",Table1[[#This Row],[Performance Score]]&gt;=75,"Good",Table1[[#This Row],[Performance Score]]&gt;=60,"Average",Table1[[#This Row],[Performance Score]]&lt;=60,"Need Improvement")</f>
        <v>Average</v>
      </c>
      <c r="AE2180" t="str">
        <f>IF(AND(Table1[[#This Row],[Attendance %]]&gt;=80,(Table1[[#This Row],[Performance Score]]&gt;=80)),"Eligible","Not Eligible")</f>
        <v>Not Eligible</v>
      </c>
      <c r="AF2180" t="str">
        <f>IF(Table1[[#This Row],[Performance Score]]&gt;=80,"High Performer","Low Performer")</f>
        <v>Low Performer</v>
      </c>
      <c r="AG2180" t="str" cm="1">
        <f t="array" aca="1" ref="AG2180" ca="1">_xlfn.IFS(Table1[[#This Row],[Experience]]&lt;=3,"Junior",Table1[[#This Row],[Experience]]&lt;=7,"Mid Level",Table1[[#This Row],[Experience]]&gt;=7,"Senior")</f>
        <v>Junior</v>
      </c>
      <c r="AH2180" t="str">
        <f>IF(Table1[[#This Row],[Attendance %]]&gt;75,"OK","Below 75")</f>
        <v>Below 75</v>
      </c>
      <c r="AI2180" t="b">
        <f>ISBLANK(Table1[[#This Row],[Employee ID]])</f>
        <v>0</v>
      </c>
      <c r="AJ2180" t="b">
        <f>ISNUMBER(Table1[[#This Row],[Total Salary  ]])</f>
        <v>1</v>
      </c>
      <c r="AK2180" t="str">
        <f>IFERROR(_xlfn.XLOOKUP(Table1[[#This Row],[Manager ID]],MANAGERS!A:A,MANAGERS!B:B),"Not Found")</f>
        <v>Manager_13</v>
      </c>
    </row>
    <row r="2181" spans="1:37" x14ac:dyDescent="0.2">
      <c r="A2181" t="s">
        <v>3159</v>
      </c>
      <c r="B2181" t="s">
        <v>85</v>
      </c>
      <c r="C2181" t="s">
        <v>15</v>
      </c>
      <c r="D2181" t="s">
        <v>25</v>
      </c>
      <c r="E2181" t="s">
        <v>65</v>
      </c>
      <c r="F2181" s="1">
        <v>43078</v>
      </c>
      <c r="G2181" s="1">
        <v>29430</v>
      </c>
      <c r="H2181">
        <v>79854</v>
      </c>
      <c r="I2181">
        <v>16751</v>
      </c>
      <c r="J2181">
        <v>79</v>
      </c>
      <c r="K2181">
        <v>96</v>
      </c>
      <c r="L2181" t="s">
        <v>27</v>
      </c>
      <c r="M2181">
        <v>109</v>
      </c>
      <c r="N2181">
        <f>Table1[[#This Row],[Basic Salary]]+Table1[[#This Row],[Bonus]]</f>
        <v>96605</v>
      </c>
      <c r="O2181" s="2">
        <f>Table1[[#This Row],[Bonus]]/Table1[[#This Row],[Basic Salary]]</f>
        <v>0.2097703308538082</v>
      </c>
      <c r="P2181">
        <f ca="1">DATEDIF(Table1[[#This Row],[Date of Birth]],TODAY(),"Y")</f>
        <v>46</v>
      </c>
      <c r="Q2181">
        <f ca="1">DATEDIF(Table1[[#This Row],[Joining Date]],TODAY(),"Y")</f>
        <v>8</v>
      </c>
      <c r="R2181" t="str">
        <f ca="1">IF(YEAR(Table1[[#This Row],[Joining Date]])=YEAR(TODAY()),"Yes","No")</f>
        <v>No</v>
      </c>
      <c r="S2181" t="str">
        <f ca="1">IF(Table1[[#This Row],[Experience]]&gt;5,"Yes","No")</f>
        <v>Yes</v>
      </c>
      <c r="T2181" t="str">
        <f>TEXT(Table1[[#This Row],[Joining Date]],"mmmm")</f>
        <v>December</v>
      </c>
      <c r="U2181" t="str">
        <f>TEXT(Table1[[#This Row],[Joining Date]],"yyyy")</f>
        <v>2017</v>
      </c>
      <c r="V2181" s="5">
        <f ca="1">TODAY()-Table1[[#This Row],[Joining Date]]</f>
        <v>3161</v>
      </c>
      <c r="W2181" t="str">
        <f>LEFT(Table1[[#This Row],[Employee Name]],FIND(" ",Table1[[#This Row],[Employee Name]])-1)</f>
        <v>Pooja</v>
      </c>
      <c r="X2181" t="str">
        <f>RIGHT(Table1[[#This Row],[Employee Name]],LEN(Table1[[#This Row],[Employee Name]])-FIND(" ",Table1[[#This Row],[Employee Name]]))</f>
        <v>Das</v>
      </c>
      <c r="Y2181" t="str">
        <f>Table1[[#This Row],[Department]]&amp;"-"&amp;Table1[[#This Row],[Employee ID]]</f>
        <v>Finance-E03103</v>
      </c>
      <c r="Z2181" t="str">
        <f>LEFT(Table1[[#This Row],[Department]],3)</f>
        <v>Fin</v>
      </c>
      <c r="AA2181" t="str">
        <f>_xlfn.XLOOKUP(Table1[[#This Row],[Manager ID]],MANAGERS!A:A,MANAGERS!B:B)</f>
        <v>Manager_9</v>
      </c>
      <c r="AB2181" t="str" cm="1">
        <f t="array" ref="AB2181">_xlfn.XLOOKUP(Table1[[#This Row],[Manager ID]],Table2[[#All],[Manager ID]],Table2[[#All],[Department Head]])</f>
        <v>Sales</v>
      </c>
      <c r="AC2181" s="2">
        <f>_xlfn.XLOOKUP(Table1[[#This Row],[City]],L:L,O:O)</f>
        <v>0.23674293405114402</v>
      </c>
      <c r="AD2181" t="str" cm="1">
        <f t="array" ref="AD2181">_xlfn.IFS(Table1[[#This Row],[Performance Score]]&gt;=90,"Excellent",Table1[[#This Row],[Performance Score]]&gt;=75,"Good",Table1[[#This Row],[Performance Score]]&gt;=60,"Average",Table1[[#This Row],[Performance Score]]&lt;=60,"Need Improvement")</f>
        <v>Excellent</v>
      </c>
      <c r="AE2181" t="str">
        <f>IF(AND(Table1[[#This Row],[Attendance %]]&gt;=80,(Table1[[#This Row],[Performance Score]]&gt;=80)),"Eligible","Not Eligible")</f>
        <v>Not Eligible</v>
      </c>
      <c r="AF2181" t="str">
        <f>IF(Table1[[#This Row],[Performance Score]]&gt;=80,"High Performer","Low Performer")</f>
        <v>High Performer</v>
      </c>
      <c r="AG2181" t="str" cm="1">
        <f t="array" aca="1" ref="AG2181" ca="1">_xlfn.IFS(Table1[[#This Row],[Experience]]&lt;=3,"Junior",Table1[[#This Row],[Experience]]&lt;=7,"Mid Level",Table1[[#This Row],[Experience]]&gt;=7,"Senior")</f>
        <v>Senior</v>
      </c>
      <c r="AH2181" t="str">
        <f>IF(Table1[[#This Row],[Attendance %]]&gt;75,"OK","Below 75")</f>
        <v>OK</v>
      </c>
      <c r="AI2181" t="b">
        <f>ISBLANK(Table1[[#This Row],[Employee ID]])</f>
        <v>0</v>
      </c>
      <c r="AJ2181" t="b">
        <f>ISNUMBER(Table1[[#This Row],[Total Salary  ]])</f>
        <v>1</v>
      </c>
      <c r="AK2181" t="str">
        <f>IFERROR(_xlfn.XLOOKUP(Table1[[#This Row],[Manager ID]],MANAGERS!A:A,MANAGERS!B:B),"Not Found")</f>
        <v>Manager_9</v>
      </c>
    </row>
    <row r="2182" spans="1:37" x14ac:dyDescent="0.2">
      <c r="A2182" t="s">
        <v>2661</v>
      </c>
      <c r="B2182" t="s">
        <v>95</v>
      </c>
      <c r="C2182" t="s">
        <v>21</v>
      </c>
      <c r="D2182" t="s">
        <v>25</v>
      </c>
      <c r="E2182" t="s">
        <v>22</v>
      </c>
      <c r="F2182" s="1">
        <v>44025</v>
      </c>
      <c r="G2182" s="1">
        <v>39322</v>
      </c>
      <c r="H2182">
        <v>89886</v>
      </c>
      <c r="I2182">
        <v>6714</v>
      </c>
      <c r="J2182">
        <v>80</v>
      </c>
      <c r="K2182">
        <v>84</v>
      </c>
      <c r="L2182" t="s">
        <v>27</v>
      </c>
      <c r="M2182">
        <v>113</v>
      </c>
      <c r="N2182">
        <f>Table1[[#This Row],[Basic Salary]]+Table1[[#This Row],[Bonus]]</f>
        <v>96600</v>
      </c>
      <c r="O2182" s="2">
        <f>Table1[[#This Row],[Bonus]]/Table1[[#This Row],[Basic Salary]]</f>
        <v>7.4694613176690475E-2</v>
      </c>
      <c r="P2182">
        <f ca="1">DATEDIF(Table1[[#This Row],[Date of Birth]],TODAY(),"Y")</f>
        <v>18</v>
      </c>
      <c r="Q2182">
        <f ca="1">DATEDIF(Table1[[#This Row],[Joining Date]],TODAY(),"Y")</f>
        <v>6</v>
      </c>
      <c r="R2182" t="str">
        <f ca="1">IF(YEAR(Table1[[#This Row],[Joining Date]])=YEAR(TODAY()),"Yes","No")</f>
        <v>No</v>
      </c>
      <c r="S2182" t="str">
        <f ca="1">IF(Table1[[#This Row],[Experience]]&gt;5,"Yes","No")</f>
        <v>Yes</v>
      </c>
      <c r="T2182" t="str">
        <f>TEXT(Table1[[#This Row],[Joining Date]],"mmmm")</f>
        <v>July</v>
      </c>
      <c r="U2182" t="str">
        <f>TEXT(Table1[[#This Row],[Joining Date]],"yyyy")</f>
        <v>2020</v>
      </c>
      <c r="V2182" s="5">
        <f ca="1">TODAY()-Table1[[#This Row],[Joining Date]]</f>
        <v>2214</v>
      </c>
      <c r="W2182" t="str">
        <f>LEFT(Table1[[#This Row],[Employee Name]],FIND(" ",Table1[[#This Row],[Employee Name]])-1)</f>
        <v>Ajay</v>
      </c>
      <c r="X2182" t="str">
        <f>RIGHT(Table1[[#This Row],[Employee Name]],LEN(Table1[[#This Row],[Employee Name]])-FIND(" ",Table1[[#This Row],[Employee Name]]))</f>
        <v>Singh</v>
      </c>
      <c r="Y2182" t="str">
        <f>Table1[[#This Row],[Department]]&amp;"-"&amp;Table1[[#This Row],[Employee ID]]</f>
        <v>Finance-E02605</v>
      </c>
      <c r="Z2182" t="str">
        <f>LEFT(Table1[[#This Row],[Department]],3)</f>
        <v>Fin</v>
      </c>
      <c r="AA2182" t="str">
        <f>_xlfn.XLOOKUP(Table1[[#This Row],[Manager ID]],MANAGERS!A:A,MANAGERS!B:B)</f>
        <v>Manager_13</v>
      </c>
      <c r="AB2182" t="str" cm="1">
        <f t="array" ref="AB2182">_xlfn.XLOOKUP(Table1[[#This Row],[Manager ID]],Table2[[#All],[Manager ID]],Table2[[#All],[Department Head]])</f>
        <v>HR</v>
      </c>
      <c r="AC2182" s="2">
        <f>_xlfn.XLOOKUP(Table1[[#This Row],[City]],L:L,O:O)</f>
        <v>0.23674293405114402</v>
      </c>
      <c r="AD2182" t="str" cm="1">
        <f t="array" ref="AD2182">_xlfn.IFS(Table1[[#This Row],[Performance Score]]&gt;=90,"Excellent",Table1[[#This Row],[Performance Score]]&gt;=75,"Good",Table1[[#This Row],[Performance Score]]&gt;=60,"Average",Table1[[#This Row],[Performance Score]]&lt;=60,"Need Improvement")</f>
        <v>Good</v>
      </c>
      <c r="AE2182" t="str">
        <f>IF(AND(Table1[[#This Row],[Attendance %]]&gt;=80,(Table1[[#This Row],[Performance Score]]&gt;=80)),"Eligible","Not Eligible")</f>
        <v>Eligible</v>
      </c>
      <c r="AF2182" t="str">
        <f>IF(Table1[[#This Row],[Performance Score]]&gt;=80,"High Performer","Low Performer")</f>
        <v>High Performer</v>
      </c>
      <c r="AG2182" t="str" cm="1">
        <f t="array" aca="1" ref="AG2182" ca="1">_xlfn.IFS(Table1[[#This Row],[Experience]]&lt;=3,"Junior",Table1[[#This Row],[Experience]]&lt;=7,"Mid Level",Table1[[#This Row],[Experience]]&gt;=7,"Senior")</f>
        <v>Mid Level</v>
      </c>
      <c r="AH2182" t="str">
        <f>IF(Table1[[#This Row],[Attendance %]]&gt;75,"OK","Below 75")</f>
        <v>OK</v>
      </c>
      <c r="AI2182" t="b">
        <f>ISBLANK(Table1[[#This Row],[Employee ID]])</f>
        <v>0</v>
      </c>
      <c r="AJ2182" t="b">
        <f>ISNUMBER(Table1[[#This Row],[Total Salary  ]])</f>
        <v>1</v>
      </c>
      <c r="AK2182" t="str">
        <f>IFERROR(_xlfn.XLOOKUP(Table1[[#This Row],[Manager ID]],MANAGERS!A:A,MANAGERS!B:B),"Not Found")</f>
        <v>Manager_13</v>
      </c>
    </row>
    <row r="2183" spans="1:37" x14ac:dyDescent="0.2">
      <c r="A2183" t="s">
        <v>4323</v>
      </c>
      <c r="B2183" t="s">
        <v>42</v>
      </c>
      <c r="C2183" t="s">
        <v>21</v>
      </c>
      <c r="D2183" t="s">
        <v>33</v>
      </c>
      <c r="E2183" t="s">
        <v>30</v>
      </c>
      <c r="F2183" s="1">
        <v>43881</v>
      </c>
      <c r="G2183" s="1">
        <v>37089</v>
      </c>
      <c r="H2183">
        <v>78645</v>
      </c>
      <c r="I2183">
        <v>17946</v>
      </c>
      <c r="J2183">
        <v>64</v>
      </c>
      <c r="K2183">
        <v>86</v>
      </c>
      <c r="L2183" t="s">
        <v>37</v>
      </c>
      <c r="M2183">
        <v>118</v>
      </c>
      <c r="N2183">
        <f>Table1[[#This Row],[Basic Salary]]+Table1[[#This Row],[Bonus]]</f>
        <v>96591</v>
      </c>
      <c r="O2183" s="2">
        <f>Table1[[#This Row],[Bonus]]/Table1[[#This Row],[Basic Salary]]</f>
        <v>0.22818996757581536</v>
      </c>
      <c r="P2183">
        <f ca="1">DATEDIF(Table1[[#This Row],[Date of Birth]],TODAY(),"Y")</f>
        <v>25</v>
      </c>
      <c r="Q2183">
        <f ca="1">DATEDIF(Table1[[#This Row],[Joining Date]],TODAY(),"Y")</f>
        <v>6</v>
      </c>
      <c r="R2183" t="str">
        <f ca="1">IF(YEAR(Table1[[#This Row],[Joining Date]])=YEAR(TODAY()),"Yes","No")</f>
        <v>No</v>
      </c>
      <c r="S2183" t="str">
        <f ca="1">IF(Table1[[#This Row],[Experience]]&gt;5,"Yes","No")</f>
        <v>Yes</v>
      </c>
      <c r="T2183" t="str">
        <f>TEXT(Table1[[#This Row],[Joining Date]],"mmmm")</f>
        <v>February</v>
      </c>
      <c r="U2183" t="str">
        <f>TEXT(Table1[[#This Row],[Joining Date]],"yyyy")</f>
        <v>2020</v>
      </c>
      <c r="V2183" s="5">
        <f ca="1">TODAY()-Table1[[#This Row],[Joining Date]]</f>
        <v>2358</v>
      </c>
      <c r="W2183" t="str">
        <f>LEFT(Table1[[#This Row],[Employee Name]],FIND(" ",Table1[[#This Row],[Employee Name]])-1)</f>
        <v>Krishna</v>
      </c>
      <c r="X2183" t="str">
        <f>RIGHT(Table1[[#This Row],[Employee Name]],LEN(Table1[[#This Row],[Employee Name]])-FIND(" ",Table1[[#This Row],[Employee Name]]))</f>
        <v>Chaitanya</v>
      </c>
      <c r="Y2183" t="str">
        <f>Table1[[#This Row],[Department]]&amp;"-"&amp;Table1[[#This Row],[Employee ID]]</f>
        <v>Marketing-E04267</v>
      </c>
      <c r="Z2183" t="str">
        <f>LEFT(Table1[[#This Row],[Department]],3)</f>
        <v>Mar</v>
      </c>
      <c r="AA2183" t="str">
        <f>_xlfn.XLOOKUP(Table1[[#This Row],[Manager ID]],MANAGERS!A:A,MANAGERS!B:B)</f>
        <v>Manager_18</v>
      </c>
      <c r="AB2183" t="str" cm="1">
        <f t="array" ref="AB2183">_xlfn.XLOOKUP(Table1[[#This Row],[Manager ID]],Table2[[#All],[Manager ID]],Table2[[#All],[Department Head]])</f>
        <v>Support</v>
      </c>
      <c r="AC2183" s="2">
        <f>_xlfn.XLOOKUP(Table1[[#This Row],[City]],L:L,O:O)</f>
        <v>0.24036902712549932</v>
      </c>
      <c r="AD2183" t="str" cm="1">
        <f t="array" ref="AD2183">_xlfn.IFS(Table1[[#This Row],[Performance Score]]&gt;=90,"Excellent",Table1[[#This Row],[Performance Score]]&gt;=75,"Good",Table1[[#This Row],[Performance Score]]&gt;=60,"Average",Table1[[#This Row],[Performance Score]]&lt;=60,"Need Improvement")</f>
        <v>Good</v>
      </c>
      <c r="AE2183" t="str">
        <f>IF(AND(Table1[[#This Row],[Attendance %]]&gt;=80,(Table1[[#This Row],[Performance Score]]&gt;=80)),"Eligible","Not Eligible")</f>
        <v>Not Eligible</v>
      </c>
      <c r="AF2183" t="str">
        <f>IF(Table1[[#This Row],[Performance Score]]&gt;=80,"High Performer","Low Performer")</f>
        <v>High Performer</v>
      </c>
      <c r="AG2183" t="str" cm="1">
        <f t="array" aca="1" ref="AG2183" ca="1">_xlfn.IFS(Table1[[#This Row],[Experience]]&lt;=3,"Junior",Table1[[#This Row],[Experience]]&lt;=7,"Mid Level",Table1[[#This Row],[Experience]]&gt;=7,"Senior")</f>
        <v>Mid Level</v>
      </c>
      <c r="AH2183" t="str">
        <f>IF(Table1[[#This Row],[Attendance %]]&gt;75,"OK","Below 75")</f>
        <v>Below 75</v>
      </c>
      <c r="AI2183" t="b">
        <f>ISBLANK(Table1[[#This Row],[Employee ID]])</f>
        <v>0</v>
      </c>
      <c r="AJ2183" t="b">
        <f>ISNUMBER(Table1[[#This Row],[Total Salary  ]])</f>
        <v>1</v>
      </c>
      <c r="AK2183" t="str">
        <f>IFERROR(_xlfn.XLOOKUP(Table1[[#This Row],[Manager ID]],MANAGERS!A:A,MANAGERS!B:B),"Not Found")</f>
        <v>Manager_18</v>
      </c>
    </row>
    <row r="2184" spans="1:37" x14ac:dyDescent="0.2">
      <c r="A2184" t="s">
        <v>1732</v>
      </c>
      <c r="B2184" t="s">
        <v>57</v>
      </c>
      <c r="C2184" t="s">
        <v>15</v>
      </c>
      <c r="D2184" t="s">
        <v>40</v>
      </c>
      <c r="E2184" t="s">
        <v>65</v>
      </c>
      <c r="F2184" s="1">
        <v>42689</v>
      </c>
      <c r="G2184" s="1">
        <v>30013</v>
      </c>
      <c r="H2184">
        <v>86481</v>
      </c>
      <c r="I2184">
        <v>10108</v>
      </c>
      <c r="J2184">
        <v>68</v>
      </c>
      <c r="K2184">
        <v>55</v>
      </c>
      <c r="L2184" t="s">
        <v>34</v>
      </c>
      <c r="M2184">
        <v>120</v>
      </c>
      <c r="N2184">
        <f>Table1[[#This Row],[Basic Salary]]+Table1[[#This Row],[Bonus]]</f>
        <v>96589</v>
      </c>
      <c r="O2184" s="2">
        <f>Table1[[#This Row],[Bonus]]/Table1[[#This Row],[Basic Salary]]</f>
        <v>0.11688116464888242</v>
      </c>
      <c r="P2184">
        <f ca="1">DATEDIF(Table1[[#This Row],[Date of Birth]],TODAY(),"Y")</f>
        <v>44</v>
      </c>
      <c r="Q2184">
        <f ca="1">DATEDIF(Table1[[#This Row],[Joining Date]],TODAY(),"Y")</f>
        <v>9</v>
      </c>
      <c r="R2184" t="str">
        <f ca="1">IF(YEAR(Table1[[#This Row],[Joining Date]])=YEAR(TODAY()),"Yes","No")</f>
        <v>No</v>
      </c>
      <c r="S2184" t="str">
        <f ca="1">IF(Table1[[#This Row],[Experience]]&gt;5,"Yes","No")</f>
        <v>Yes</v>
      </c>
      <c r="T2184" t="str">
        <f>TEXT(Table1[[#This Row],[Joining Date]],"mmmm")</f>
        <v>November</v>
      </c>
      <c r="U2184" t="str">
        <f>TEXT(Table1[[#This Row],[Joining Date]],"yyyy")</f>
        <v>2016</v>
      </c>
      <c r="V2184" s="5">
        <f ca="1">TODAY()-Table1[[#This Row],[Joining Date]]</f>
        <v>3550</v>
      </c>
      <c r="W2184" t="str">
        <f>LEFT(Table1[[#This Row],[Employee Name]],FIND(" ",Table1[[#This Row],[Employee Name]])-1)</f>
        <v>Swathi</v>
      </c>
      <c r="X2184" t="str">
        <f>RIGHT(Table1[[#This Row],[Employee Name]],LEN(Table1[[#This Row],[Employee Name]])-FIND(" ",Table1[[#This Row],[Employee Name]]))</f>
        <v>Ramesh</v>
      </c>
      <c r="Y2184" t="str">
        <f>Table1[[#This Row],[Department]]&amp;"-"&amp;Table1[[#This Row],[Employee ID]]</f>
        <v>IT-E01676</v>
      </c>
      <c r="Z2184" t="str">
        <f>LEFT(Table1[[#This Row],[Department]],3)</f>
        <v>IT</v>
      </c>
      <c r="AA2184" t="str">
        <f>_xlfn.XLOOKUP(Table1[[#This Row],[Manager ID]],MANAGERS!A:A,MANAGERS!B:B)</f>
        <v>Manager_20</v>
      </c>
      <c r="AB2184" t="str" cm="1">
        <f t="array" ref="AB2184">_xlfn.XLOOKUP(Table1[[#This Row],[Manager ID]],Table2[[#All],[Manager ID]],Table2[[#All],[Department Head]])</f>
        <v>Operations</v>
      </c>
      <c r="AC2184" s="2">
        <f>_xlfn.XLOOKUP(Table1[[#This Row],[City]],L:L,O:O)</f>
        <v>0.24030340748661314</v>
      </c>
      <c r="AD2184" t="str" cm="1">
        <f t="array" ref="AD2184">_xlfn.IFS(Table1[[#This Row],[Performance Score]]&gt;=90,"Excellent",Table1[[#This Row],[Performance Score]]&gt;=75,"Good",Table1[[#This Row],[Performance Score]]&gt;=60,"Average",Table1[[#This Row],[Performance Score]]&lt;=60,"Need Improvement")</f>
        <v>Need Improvement</v>
      </c>
      <c r="AE2184" t="str">
        <f>IF(AND(Table1[[#This Row],[Attendance %]]&gt;=80,(Table1[[#This Row],[Performance Score]]&gt;=80)),"Eligible","Not Eligible")</f>
        <v>Not Eligible</v>
      </c>
      <c r="AF2184" t="str">
        <f>IF(Table1[[#This Row],[Performance Score]]&gt;=80,"High Performer","Low Performer")</f>
        <v>Low Performer</v>
      </c>
      <c r="AG2184" t="str" cm="1">
        <f t="array" aca="1" ref="AG2184" ca="1">_xlfn.IFS(Table1[[#This Row],[Experience]]&lt;=3,"Junior",Table1[[#This Row],[Experience]]&lt;=7,"Mid Level",Table1[[#This Row],[Experience]]&gt;=7,"Senior")</f>
        <v>Senior</v>
      </c>
      <c r="AH2184" t="str">
        <f>IF(Table1[[#This Row],[Attendance %]]&gt;75,"OK","Below 75")</f>
        <v>Below 75</v>
      </c>
      <c r="AI2184" t="b">
        <f>ISBLANK(Table1[[#This Row],[Employee ID]])</f>
        <v>0</v>
      </c>
      <c r="AJ2184" t="b">
        <f>ISNUMBER(Table1[[#This Row],[Total Salary  ]])</f>
        <v>1</v>
      </c>
      <c r="AK2184" t="str">
        <f>IFERROR(_xlfn.XLOOKUP(Table1[[#This Row],[Manager ID]],MANAGERS!A:A,MANAGERS!B:B),"Not Found")</f>
        <v>Manager_20</v>
      </c>
    </row>
    <row r="2185" spans="1:37" x14ac:dyDescent="0.2">
      <c r="A2185" t="s">
        <v>963</v>
      </c>
      <c r="B2185" t="s">
        <v>93</v>
      </c>
      <c r="C2185" t="s">
        <v>15</v>
      </c>
      <c r="D2185" t="s">
        <v>43</v>
      </c>
      <c r="E2185" t="s">
        <v>51</v>
      </c>
      <c r="F2185" s="1">
        <v>45522</v>
      </c>
      <c r="G2185" s="1">
        <v>30115</v>
      </c>
      <c r="H2185">
        <v>80320</v>
      </c>
      <c r="I2185">
        <v>16266</v>
      </c>
      <c r="J2185">
        <v>72</v>
      </c>
      <c r="K2185">
        <v>52</v>
      </c>
      <c r="L2185" t="s">
        <v>18</v>
      </c>
      <c r="M2185">
        <v>107</v>
      </c>
      <c r="N2185">
        <f>Table1[[#This Row],[Basic Salary]]+Table1[[#This Row],[Bonus]]</f>
        <v>96586</v>
      </c>
      <c r="O2185" s="2">
        <f>Table1[[#This Row],[Bonus]]/Table1[[#This Row],[Basic Salary]]</f>
        <v>0.20251494023904382</v>
      </c>
      <c r="P2185">
        <f ca="1">DATEDIF(Table1[[#This Row],[Date of Birth]],TODAY(),"Y")</f>
        <v>44</v>
      </c>
      <c r="Q2185">
        <f ca="1">DATEDIF(Table1[[#This Row],[Joining Date]],TODAY(),"Y")</f>
        <v>1</v>
      </c>
      <c r="R2185" t="str">
        <f ca="1">IF(YEAR(Table1[[#This Row],[Joining Date]])=YEAR(TODAY()),"Yes","No")</f>
        <v>No</v>
      </c>
      <c r="S2185" t="str">
        <f ca="1">IF(Table1[[#This Row],[Experience]]&gt;5,"Yes","No")</f>
        <v>No</v>
      </c>
      <c r="T2185" t="str">
        <f>TEXT(Table1[[#This Row],[Joining Date]],"mmmm")</f>
        <v>August</v>
      </c>
      <c r="U2185" t="str">
        <f>TEXT(Table1[[#This Row],[Joining Date]],"yyyy")</f>
        <v>2024</v>
      </c>
      <c r="V2185" s="5">
        <f ca="1">TODAY()-Table1[[#This Row],[Joining Date]]</f>
        <v>717</v>
      </c>
      <c r="W2185" t="str">
        <f>LEFT(Table1[[#This Row],[Employee Name]],FIND(" ",Table1[[#This Row],[Employee Name]])-1)</f>
        <v>Priya</v>
      </c>
      <c r="X2185" t="str">
        <f>RIGHT(Table1[[#This Row],[Employee Name]],LEN(Table1[[#This Row],[Employee Name]])-FIND(" ",Table1[[#This Row],[Employee Name]]))</f>
        <v>Reddy</v>
      </c>
      <c r="Y2185" t="str">
        <f>Table1[[#This Row],[Department]]&amp;"-"&amp;Table1[[#This Row],[Employee ID]]</f>
        <v>Operations-E00907</v>
      </c>
      <c r="Z2185" t="str">
        <f>LEFT(Table1[[#This Row],[Department]],3)</f>
        <v>Ope</v>
      </c>
      <c r="AA2185" t="str">
        <f>_xlfn.XLOOKUP(Table1[[#This Row],[Manager ID]],MANAGERS!A:A,MANAGERS!B:B)</f>
        <v>Manager_7</v>
      </c>
      <c r="AB2185" t="str" cm="1">
        <f t="array" ref="AB2185">_xlfn.XLOOKUP(Table1[[#This Row],[Manager ID]],Table2[[#All],[Manager ID]],Table2[[#All],[Department Head]])</f>
        <v>Operations</v>
      </c>
      <c r="AC2185" s="2">
        <f>_xlfn.XLOOKUP(Table1[[#This Row],[City]],L:L,O:O)</f>
        <v>0.21356479274849693</v>
      </c>
      <c r="AD2185" t="str" cm="1">
        <f t="array" ref="AD2185">_xlfn.IFS(Table1[[#This Row],[Performance Score]]&gt;=90,"Excellent",Table1[[#This Row],[Performance Score]]&gt;=75,"Good",Table1[[#This Row],[Performance Score]]&gt;=60,"Average",Table1[[#This Row],[Performance Score]]&lt;=60,"Need Improvement")</f>
        <v>Need Improvement</v>
      </c>
      <c r="AE2185" t="str">
        <f>IF(AND(Table1[[#This Row],[Attendance %]]&gt;=80,(Table1[[#This Row],[Performance Score]]&gt;=80)),"Eligible","Not Eligible")</f>
        <v>Not Eligible</v>
      </c>
      <c r="AF2185" t="str">
        <f>IF(Table1[[#This Row],[Performance Score]]&gt;=80,"High Performer","Low Performer")</f>
        <v>Low Performer</v>
      </c>
      <c r="AG2185" t="str" cm="1">
        <f t="array" aca="1" ref="AG2185" ca="1">_xlfn.IFS(Table1[[#This Row],[Experience]]&lt;=3,"Junior",Table1[[#This Row],[Experience]]&lt;=7,"Mid Level",Table1[[#This Row],[Experience]]&gt;=7,"Senior")</f>
        <v>Junior</v>
      </c>
      <c r="AH2185" t="str">
        <f>IF(Table1[[#This Row],[Attendance %]]&gt;75,"OK","Below 75")</f>
        <v>Below 75</v>
      </c>
      <c r="AI2185" t="b">
        <f>ISBLANK(Table1[[#This Row],[Employee ID]])</f>
        <v>0</v>
      </c>
      <c r="AJ2185" t="b">
        <f>ISNUMBER(Table1[[#This Row],[Total Salary  ]])</f>
        <v>1</v>
      </c>
      <c r="AK2185" t="str">
        <f>IFERROR(_xlfn.XLOOKUP(Table1[[#This Row],[Manager ID]],MANAGERS!A:A,MANAGERS!B:B),"Not Found")</f>
        <v>Manager_7</v>
      </c>
    </row>
    <row r="2186" spans="1:37" x14ac:dyDescent="0.2">
      <c r="A2186" t="s">
        <v>1571</v>
      </c>
      <c r="B2186" t="s">
        <v>77</v>
      </c>
      <c r="C2186" t="s">
        <v>21</v>
      </c>
      <c r="D2186" t="s">
        <v>40</v>
      </c>
      <c r="E2186" t="s">
        <v>17</v>
      </c>
      <c r="F2186" s="1">
        <v>42046</v>
      </c>
      <c r="G2186" s="1">
        <v>36034</v>
      </c>
      <c r="H2186">
        <v>79216</v>
      </c>
      <c r="I2186">
        <v>17357</v>
      </c>
      <c r="J2186">
        <v>77</v>
      </c>
      <c r="K2186">
        <v>93</v>
      </c>
      <c r="L2186" t="s">
        <v>37</v>
      </c>
      <c r="M2186">
        <v>116</v>
      </c>
      <c r="N2186">
        <f>Table1[[#This Row],[Basic Salary]]+Table1[[#This Row],[Bonus]]</f>
        <v>96573</v>
      </c>
      <c r="O2186" s="2">
        <f>Table1[[#This Row],[Bonus]]/Table1[[#This Row],[Basic Salary]]</f>
        <v>0.21910977580286811</v>
      </c>
      <c r="P2186">
        <f ca="1">DATEDIF(Table1[[#This Row],[Date of Birth]],TODAY(),"Y")</f>
        <v>27</v>
      </c>
      <c r="Q2186">
        <f ca="1">DATEDIF(Table1[[#This Row],[Joining Date]],TODAY(),"Y")</f>
        <v>11</v>
      </c>
      <c r="R2186" t="str">
        <f ca="1">IF(YEAR(Table1[[#This Row],[Joining Date]])=YEAR(TODAY()),"Yes","No")</f>
        <v>No</v>
      </c>
      <c r="S2186" t="str">
        <f ca="1">IF(Table1[[#This Row],[Experience]]&gt;5,"Yes","No")</f>
        <v>Yes</v>
      </c>
      <c r="T2186" t="str">
        <f>TEXT(Table1[[#This Row],[Joining Date]],"mmmm")</f>
        <v>February</v>
      </c>
      <c r="U2186" t="str">
        <f>TEXT(Table1[[#This Row],[Joining Date]],"yyyy")</f>
        <v>2015</v>
      </c>
      <c r="V2186" s="5">
        <f ca="1">TODAY()-Table1[[#This Row],[Joining Date]]</f>
        <v>4193</v>
      </c>
      <c r="W2186" t="str">
        <f>LEFT(Table1[[#This Row],[Employee Name]],FIND(" ",Table1[[#This Row],[Employee Name]])-1)</f>
        <v>Rohan</v>
      </c>
      <c r="X2186" t="str">
        <f>RIGHT(Table1[[#This Row],[Employee Name]],LEN(Table1[[#This Row],[Employee Name]])-FIND(" ",Table1[[#This Row],[Employee Name]]))</f>
        <v>Gupta</v>
      </c>
      <c r="Y2186" t="str">
        <f>Table1[[#This Row],[Department]]&amp;"-"&amp;Table1[[#This Row],[Employee ID]]</f>
        <v>IT-E01515</v>
      </c>
      <c r="Z2186" t="str">
        <f>LEFT(Table1[[#This Row],[Department]],3)</f>
        <v>IT</v>
      </c>
      <c r="AA2186" t="str">
        <f>_xlfn.XLOOKUP(Table1[[#This Row],[Manager ID]],MANAGERS!A:A,MANAGERS!B:B)</f>
        <v>Manager_16</v>
      </c>
      <c r="AB2186" t="str" cm="1">
        <f t="array" ref="AB2186">_xlfn.XLOOKUP(Table1[[#This Row],[Manager ID]],Table2[[#All],[Manager ID]],Table2[[#All],[Department Head]])</f>
        <v>Sales</v>
      </c>
      <c r="AC2186" s="2">
        <f>_xlfn.XLOOKUP(Table1[[#This Row],[City]],L:L,O:O)</f>
        <v>0.24036902712549932</v>
      </c>
      <c r="AD2186" t="str" cm="1">
        <f t="array" ref="AD2186">_xlfn.IFS(Table1[[#This Row],[Performance Score]]&gt;=90,"Excellent",Table1[[#This Row],[Performance Score]]&gt;=75,"Good",Table1[[#This Row],[Performance Score]]&gt;=60,"Average",Table1[[#This Row],[Performance Score]]&lt;=60,"Need Improvement")</f>
        <v>Excellent</v>
      </c>
      <c r="AE2186" t="str">
        <f>IF(AND(Table1[[#This Row],[Attendance %]]&gt;=80,(Table1[[#This Row],[Performance Score]]&gt;=80)),"Eligible","Not Eligible")</f>
        <v>Not Eligible</v>
      </c>
      <c r="AF2186" t="str">
        <f>IF(Table1[[#This Row],[Performance Score]]&gt;=80,"High Performer","Low Performer")</f>
        <v>High Performer</v>
      </c>
      <c r="AG2186" t="str" cm="1">
        <f t="array" aca="1" ref="AG2186" ca="1">_xlfn.IFS(Table1[[#This Row],[Experience]]&lt;=3,"Junior",Table1[[#This Row],[Experience]]&lt;=7,"Mid Level",Table1[[#This Row],[Experience]]&gt;=7,"Senior")</f>
        <v>Senior</v>
      </c>
      <c r="AH2186" t="str">
        <f>IF(Table1[[#This Row],[Attendance %]]&gt;75,"OK","Below 75")</f>
        <v>OK</v>
      </c>
      <c r="AI2186" t="b">
        <f>ISBLANK(Table1[[#This Row],[Employee ID]])</f>
        <v>0</v>
      </c>
      <c r="AJ2186" t="b">
        <f>ISNUMBER(Table1[[#This Row],[Total Salary  ]])</f>
        <v>1</v>
      </c>
      <c r="AK2186" t="str">
        <f>IFERROR(_xlfn.XLOOKUP(Table1[[#This Row],[Manager ID]],MANAGERS!A:A,MANAGERS!B:B),"Not Found")</f>
        <v>Manager_16</v>
      </c>
    </row>
    <row r="2187" spans="1:37" x14ac:dyDescent="0.2">
      <c r="A2187" t="s">
        <v>3811</v>
      </c>
      <c r="B2187" t="s">
        <v>45</v>
      </c>
      <c r="C2187" t="s">
        <v>21</v>
      </c>
      <c r="D2187" t="s">
        <v>40</v>
      </c>
      <c r="E2187" t="s">
        <v>51</v>
      </c>
      <c r="F2187" s="1">
        <v>43831</v>
      </c>
      <c r="G2187" s="1">
        <v>29368</v>
      </c>
      <c r="H2187">
        <v>68839</v>
      </c>
      <c r="I2187">
        <v>27722</v>
      </c>
      <c r="J2187">
        <v>92</v>
      </c>
      <c r="K2187">
        <v>89</v>
      </c>
      <c r="L2187" t="s">
        <v>53</v>
      </c>
      <c r="M2187">
        <v>116</v>
      </c>
      <c r="N2187">
        <f>Table1[[#This Row],[Basic Salary]]+Table1[[#This Row],[Bonus]]</f>
        <v>96561</v>
      </c>
      <c r="O2187" s="2">
        <f>Table1[[#This Row],[Bonus]]/Table1[[#This Row],[Basic Salary]]</f>
        <v>0.40270776739929398</v>
      </c>
      <c r="P2187">
        <f ca="1">DATEDIF(Table1[[#This Row],[Date of Birth]],TODAY(),"Y")</f>
        <v>46</v>
      </c>
      <c r="Q2187">
        <f ca="1">DATEDIF(Table1[[#This Row],[Joining Date]],TODAY(),"Y")</f>
        <v>6</v>
      </c>
      <c r="R2187" t="str">
        <f ca="1">IF(YEAR(Table1[[#This Row],[Joining Date]])=YEAR(TODAY()),"Yes","No")</f>
        <v>No</v>
      </c>
      <c r="S2187" t="str">
        <f ca="1">IF(Table1[[#This Row],[Experience]]&gt;5,"Yes","No")</f>
        <v>Yes</v>
      </c>
      <c r="T2187" t="str">
        <f>TEXT(Table1[[#This Row],[Joining Date]],"mmmm")</f>
        <v>January</v>
      </c>
      <c r="U2187" t="str">
        <f>TEXT(Table1[[#This Row],[Joining Date]],"yyyy")</f>
        <v>2020</v>
      </c>
      <c r="V2187" s="5">
        <f ca="1">TODAY()-Table1[[#This Row],[Joining Date]]</f>
        <v>2408</v>
      </c>
      <c r="W2187" t="str">
        <f>LEFT(Table1[[#This Row],[Employee Name]],FIND(" ",Table1[[#This Row],[Employee Name]])-1)</f>
        <v>Ananya</v>
      </c>
      <c r="X2187" t="str">
        <f>RIGHT(Table1[[#This Row],[Employee Name]],LEN(Table1[[#This Row],[Employee Name]])-FIND(" ",Table1[[#This Row],[Employee Name]]))</f>
        <v>Rao</v>
      </c>
      <c r="Y2187" t="str">
        <f>Table1[[#This Row],[Department]]&amp;"-"&amp;Table1[[#This Row],[Employee ID]]</f>
        <v>IT-E03755</v>
      </c>
      <c r="Z2187" t="str">
        <f>LEFT(Table1[[#This Row],[Department]],3)</f>
        <v>IT</v>
      </c>
      <c r="AA2187" t="str">
        <f>_xlfn.XLOOKUP(Table1[[#This Row],[Manager ID]],MANAGERS!A:A,MANAGERS!B:B)</f>
        <v>Manager_16</v>
      </c>
      <c r="AB2187" t="str" cm="1">
        <f t="array" ref="AB2187">_xlfn.XLOOKUP(Table1[[#This Row],[Manager ID]],Table2[[#All],[Manager ID]],Table2[[#All],[Department Head]])</f>
        <v>Sales</v>
      </c>
      <c r="AC2187" s="2">
        <f>_xlfn.XLOOKUP(Table1[[#This Row],[City]],L:L,O:O)</f>
        <v>0.23685887225230964</v>
      </c>
      <c r="AD2187" t="str" cm="1">
        <f t="array" ref="AD2187">_xlfn.IFS(Table1[[#This Row],[Performance Score]]&gt;=90,"Excellent",Table1[[#This Row],[Performance Score]]&gt;=75,"Good",Table1[[#This Row],[Performance Score]]&gt;=60,"Average",Table1[[#This Row],[Performance Score]]&lt;=60,"Need Improvement")</f>
        <v>Good</v>
      </c>
      <c r="AE2187" t="str">
        <f>IF(AND(Table1[[#This Row],[Attendance %]]&gt;=80,(Table1[[#This Row],[Performance Score]]&gt;=80)),"Eligible","Not Eligible")</f>
        <v>Eligible</v>
      </c>
      <c r="AF2187" t="str">
        <f>IF(Table1[[#This Row],[Performance Score]]&gt;=80,"High Performer","Low Performer")</f>
        <v>High Performer</v>
      </c>
      <c r="AG2187" t="str" cm="1">
        <f t="array" aca="1" ref="AG2187" ca="1">_xlfn.IFS(Table1[[#This Row],[Experience]]&lt;=3,"Junior",Table1[[#This Row],[Experience]]&lt;=7,"Mid Level",Table1[[#This Row],[Experience]]&gt;=7,"Senior")</f>
        <v>Mid Level</v>
      </c>
      <c r="AH2187" t="str">
        <f>IF(Table1[[#This Row],[Attendance %]]&gt;75,"OK","Below 75")</f>
        <v>OK</v>
      </c>
      <c r="AI2187" t="b">
        <f>ISBLANK(Table1[[#This Row],[Employee ID]])</f>
        <v>0</v>
      </c>
      <c r="AJ2187" t="b">
        <f>ISNUMBER(Table1[[#This Row],[Total Salary  ]])</f>
        <v>1</v>
      </c>
      <c r="AK2187" t="str">
        <f>IFERROR(_xlfn.XLOOKUP(Table1[[#This Row],[Manager ID]],MANAGERS!A:A,MANAGERS!B:B),"Not Found")</f>
        <v>Manager_16</v>
      </c>
    </row>
    <row r="2188" spans="1:37" x14ac:dyDescent="0.2">
      <c r="A2188" t="s">
        <v>3401</v>
      </c>
      <c r="B2188" t="s">
        <v>69</v>
      </c>
      <c r="C2188" t="s">
        <v>15</v>
      </c>
      <c r="D2188" t="s">
        <v>40</v>
      </c>
      <c r="E2188" t="s">
        <v>22</v>
      </c>
      <c r="F2188" s="1">
        <v>45470</v>
      </c>
      <c r="G2188" s="1">
        <v>38812</v>
      </c>
      <c r="H2188">
        <v>85250</v>
      </c>
      <c r="I2188">
        <v>11308</v>
      </c>
      <c r="J2188">
        <v>95</v>
      </c>
      <c r="K2188">
        <v>56</v>
      </c>
      <c r="L2188" t="s">
        <v>34</v>
      </c>
      <c r="M2188">
        <v>109</v>
      </c>
      <c r="N2188">
        <f>Table1[[#This Row],[Basic Salary]]+Table1[[#This Row],[Bonus]]</f>
        <v>96558</v>
      </c>
      <c r="O2188" s="2">
        <f>Table1[[#This Row],[Bonus]]/Table1[[#This Row],[Basic Salary]]</f>
        <v>0.13264516129032258</v>
      </c>
      <c r="P2188">
        <f ca="1">DATEDIF(Table1[[#This Row],[Date of Birth]],TODAY(),"Y")</f>
        <v>20</v>
      </c>
      <c r="Q2188">
        <f ca="1">DATEDIF(Table1[[#This Row],[Joining Date]],TODAY(),"Y")</f>
        <v>2</v>
      </c>
      <c r="R2188" t="str">
        <f ca="1">IF(YEAR(Table1[[#This Row],[Joining Date]])=YEAR(TODAY()),"Yes","No")</f>
        <v>No</v>
      </c>
      <c r="S2188" t="str">
        <f ca="1">IF(Table1[[#This Row],[Experience]]&gt;5,"Yes","No")</f>
        <v>No</v>
      </c>
      <c r="T2188" t="str">
        <f>TEXT(Table1[[#This Row],[Joining Date]],"mmmm")</f>
        <v>June</v>
      </c>
      <c r="U2188" t="str">
        <f>TEXT(Table1[[#This Row],[Joining Date]],"yyyy")</f>
        <v>2024</v>
      </c>
      <c r="V2188" s="5">
        <f ca="1">TODAY()-Table1[[#This Row],[Joining Date]]</f>
        <v>769</v>
      </c>
      <c r="W2188" t="str">
        <f>LEFT(Table1[[#This Row],[Employee Name]],FIND(" ",Table1[[#This Row],[Employee Name]])-1)</f>
        <v>Neha</v>
      </c>
      <c r="X2188" t="str">
        <f>RIGHT(Table1[[#This Row],[Employee Name]],LEN(Table1[[#This Row],[Employee Name]])-FIND(" ",Table1[[#This Row],[Employee Name]]))</f>
        <v>Kulkarni</v>
      </c>
      <c r="Y2188" t="str">
        <f>Table1[[#This Row],[Department]]&amp;"-"&amp;Table1[[#This Row],[Employee ID]]</f>
        <v>IT-E03345</v>
      </c>
      <c r="Z2188" t="str">
        <f>LEFT(Table1[[#This Row],[Department]],3)</f>
        <v>IT</v>
      </c>
      <c r="AA2188" t="str">
        <f>_xlfn.XLOOKUP(Table1[[#This Row],[Manager ID]],MANAGERS!A:A,MANAGERS!B:B)</f>
        <v>Manager_9</v>
      </c>
      <c r="AB2188" t="str" cm="1">
        <f t="array" ref="AB2188">_xlfn.XLOOKUP(Table1[[#This Row],[Manager ID]],Table2[[#All],[Manager ID]],Table2[[#All],[Department Head]])</f>
        <v>Sales</v>
      </c>
      <c r="AC2188" s="2">
        <f>_xlfn.XLOOKUP(Table1[[#This Row],[City]],L:L,O:O)</f>
        <v>0.24030340748661314</v>
      </c>
      <c r="AD2188" t="str" cm="1">
        <f t="array" ref="AD2188">_xlfn.IFS(Table1[[#This Row],[Performance Score]]&gt;=90,"Excellent",Table1[[#This Row],[Performance Score]]&gt;=75,"Good",Table1[[#This Row],[Performance Score]]&gt;=60,"Average",Table1[[#This Row],[Performance Score]]&lt;=60,"Need Improvement")</f>
        <v>Need Improvement</v>
      </c>
      <c r="AE2188" t="str">
        <f>IF(AND(Table1[[#This Row],[Attendance %]]&gt;=80,(Table1[[#This Row],[Performance Score]]&gt;=80)),"Eligible","Not Eligible")</f>
        <v>Not Eligible</v>
      </c>
      <c r="AF2188" t="str">
        <f>IF(Table1[[#This Row],[Performance Score]]&gt;=80,"High Performer","Low Performer")</f>
        <v>Low Performer</v>
      </c>
      <c r="AG2188" t="str" cm="1">
        <f t="array" aca="1" ref="AG2188" ca="1">_xlfn.IFS(Table1[[#This Row],[Experience]]&lt;=3,"Junior",Table1[[#This Row],[Experience]]&lt;=7,"Mid Level",Table1[[#This Row],[Experience]]&gt;=7,"Senior")</f>
        <v>Junior</v>
      </c>
      <c r="AH2188" t="str">
        <f>IF(Table1[[#This Row],[Attendance %]]&gt;75,"OK","Below 75")</f>
        <v>OK</v>
      </c>
      <c r="AI2188" t="b">
        <f>ISBLANK(Table1[[#This Row],[Employee ID]])</f>
        <v>0</v>
      </c>
      <c r="AJ2188" t="b">
        <f>ISNUMBER(Table1[[#This Row],[Total Salary  ]])</f>
        <v>1</v>
      </c>
      <c r="AK2188" t="str">
        <f>IFERROR(_xlfn.XLOOKUP(Table1[[#This Row],[Manager ID]],MANAGERS!A:A,MANAGERS!B:B),"Not Found")</f>
        <v>Manager_9</v>
      </c>
    </row>
    <row r="2189" spans="1:37" x14ac:dyDescent="0.2">
      <c r="A2189" t="s">
        <v>730</v>
      </c>
      <c r="B2189" t="s">
        <v>85</v>
      </c>
      <c r="C2189" t="s">
        <v>21</v>
      </c>
      <c r="D2189" t="s">
        <v>16</v>
      </c>
      <c r="E2189" t="s">
        <v>17</v>
      </c>
      <c r="F2189" s="1">
        <v>44826</v>
      </c>
      <c r="G2189" s="1">
        <v>35107</v>
      </c>
      <c r="H2189">
        <v>88766</v>
      </c>
      <c r="I2189">
        <v>7780</v>
      </c>
      <c r="J2189">
        <v>100</v>
      </c>
      <c r="K2189">
        <v>68</v>
      </c>
      <c r="L2189" t="s">
        <v>18</v>
      </c>
      <c r="M2189">
        <v>107</v>
      </c>
      <c r="N2189">
        <f>Table1[[#This Row],[Basic Salary]]+Table1[[#This Row],[Bonus]]</f>
        <v>96546</v>
      </c>
      <c r="O2189" s="2">
        <f>Table1[[#This Row],[Bonus]]/Table1[[#This Row],[Basic Salary]]</f>
        <v>8.7646170831174097E-2</v>
      </c>
      <c r="P2189">
        <f ca="1">DATEDIF(Table1[[#This Row],[Date of Birth]],TODAY(),"Y")</f>
        <v>30</v>
      </c>
      <c r="Q2189">
        <f ca="1">DATEDIF(Table1[[#This Row],[Joining Date]],TODAY(),"Y")</f>
        <v>3</v>
      </c>
      <c r="R2189" t="str">
        <f ca="1">IF(YEAR(Table1[[#This Row],[Joining Date]])=YEAR(TODAY()),"Yes","No")</f>
        <v>No</v>
      </c>
      <c r="S2189" t="str">
        <f ca="1">IF(Table1[[#This Row],[Experience]]&gt;5,"Yes","No")</f>
        <v>No</v>
      </c>
      <c r="T2189" t="str">
        <f>TEXT(Table1[[#This Row],[Joining Date]],"mmmm")</f>
        <v>September</v>
      </c>
      <c r="U2189" t="str">
        <f>TEXT(Table1[[#This Row],[Joining Date]],"yyyy")</f>
        <v>2022</v>
      </c>
      <c r="V2189" s="5">
        <f ca="1">TODAY()-Table1[[#This Row],[Joining Date]]</f>
        <v>1413</v>
      </c>
      <c r="W2189" t="str">
        <f>LEFT(Table1[[#This Row],[Employee Name]],FIND(" ",Table1[[#This Row],[Employee Name]])-1)</f>
        <v>Pooja</v>
      </c>
      <c r="X2189" t="str">
        <f>RIGHT(Table1[[#This Row],[Employee Name]],LEN(Table1[[#This Row],[Employee Name]])-FIND(" ",Table1[[#This Row],[Employee Name]]))</f>
        <v>Das</v>
      </c>
      <c r="Y2189" t="str">
        <f>Table1[[#This Row],[Department]]&amp;"-"&amp;Table1[[#This Row],[Employee ID]]</f>
        <v>HR-E00674</v>
      </c>
      <c r="Z2189" t="str">
        <f>LEFT(Table1[[#This Row],[Department]],3)</f>
        <v>HR</v>
      </c>
      <c r="AA2189" t="str">
        <f>_xlfn.XLOOKUP(Table1[[#This Row],[Manager ID]],MANAGERS!A:A,MANAGERS!B:B)</f>
        <v>Manager_7</v>
      </c>
      <c r="AB2189" t="str" cm="1">
        <f t="array" ref="AB2189">_xlfn.XLOOKUP(Table1[[#This Row],[Manager ID]],Table2[[#All],[Manager ID]],Table2[[#All],[Department Head]])</f>
        <v>Operations</v>
      </c>
      <c r="AC2189" s="2">
        <f>_xlfn.XLOOKUP(Table1[[#This Row],[City]],L:L,O:O)</f>
        <v>0.21356479274849693</v>
      </c>
      <c r="AD2189" t="str" cm="1">
        <f t="array" ref="AD2189">_xlfn.IFS(Table1[[#This Row],[Performance Score]]&gt;=90,"Excellent",Table1[[#This Row],[Performance Score]]&gt;=75,"Good",Table1[[#This Row],[Performance Score]]&gt;=60,"Average",Table1[[#This Row],[Performance Score]]&lt;=60,"Need Improvement")</f>
        <v>Average</v>
      </c>
      <c r="AE2189" t="str">
        <f>IF(AND(Table1[[#This Row],[Attendance %]]&gt;=80,(Table1[[#This Row],[Performance Score]]&gt;=80)),"Eligible","Not Eligible")</f>
        <v>Not Eligible</v>
      </c>
      <c r="AF2189" t="str">
        <f>IF(Table1[[#This Row],[Performance Score]]&gt;=80,"High Performer","Low Performer")</f>
        <v>Low Performer</v>
      </c>
      <c r="AG2189" t="str" cm="1">
        <f t="array" aca="1" ref="AG2189" ca="1">_xlfn.IFS(Table1[[#This Row],[Experience]]&lt;=3,"Junior",Table1[[#This Row],[Experience]]&lt;=7,"Mid Level",Table1[[#This Row],[Experience]]&gt;=7,"Senior")</f>
        <v>Junior</v>
      </c>
      <c r="AH2189" t="str">
        <f>IF(Table1[[#This Row],[Attendance %]]&gt;75,"OK","Below 75")</f>
        <v>OK</v>
      </c>
      <c r="AI2189" t="b">
        <f>ISBLANK(Table1[[#This Row],[Employee ID]])</f>
        <v>0</v>
      </c>
      <c r="AJ2189" t="b">
        <f>ISNUMBER(Table1[[#This Row],[Total Salary  ]])</f>
        <v>1</v>
      </c>
      <c r="AK2189" t="str">
        <f>IFERROR(_xlfn.XLOOKUP(Table1[[#This Row],[Manager ID]],MANAGERS!A:A,MANAGERS!B:B),"Not Found")</f>
        <v>Manager_7</v>
      </c>
    </row>
    <row r="2190" spans="1:37" x14ac:dyDescent="0.2">
      <c r="A2190" t="s">
        <v>4944</v>
      </c>
      <c r="B2190" t="s">
        <v>89</v>
      </c>
      <c r="C2190" t="s">
        <v>21</v>
      </c>
      <c r="D2190" t="s">
        <v>33</v>
      </c>
      <c r="E2190" t="s">
        <v>22</v>
      </c>
      <c r="F2190" s="1">
        <v>45461</v>
      </c>
      <c r="G2190" s="1">
        <v>35033</v>
      </c>
      <c r="H2190">
        <v>84043</v>
      </c>
      <c r="I2190">
        <v>12488</v>
      </c>
      <c r="J2190">
        <v>100</v>
      </c>
      <c r="K2190">
        <v>66</v>
      </c>
      <c r="L2190" t="s">
        <v>23</v>
      </c>
      <c r="M2190">
        <v>111</v>
      </c>
      <c r="N2190">
        <f>Table1[[#This Row],[Basic Salary]]+Table1[[#This Row],[Bonus]]</f>
        <v>96531</v>
      </c>
      <c r="O2190" s="2">
        <f>Table1[[#This Row],[Bonus]]/Table1[[#This Row],[Basic Salary]]</f>
        <v>0.14859060242970859</v>
      </c>
      <c r="P2190">
        <f ca="1">DATEDIF(Table1[[#This Row],[Date of Birth]],TODAY(),"Y")</f>
        <v>30</v>
      </c>
      <c r="Q2190">
        <f ca="1">DATEDIF(Table1[[#This Row],[Joining Date]],TODAY(),"Y")</f>
        <v>2</v>
      </c>
      <c r="R2190" t="str">
        <f ca="1">IF(YEAR(Table1[[#This Row],[Joining Date]])=YEAR(TODAY()),"Yes","No")</f>
        <v>No</v>
      </c>
      <c r="S2190" t="str">
        <f ca="1">IF(Table1[[#This Row],[Experience]]&gt;5,"Yes","No")</f>
        <v>No</v>
      </c>
      <c r="T2190" t="str">
        <f>TEXT(Table1[[#This Row],[Joining Date]],"mmmm")</f>
        <v>June</v>
      </c>
      <c r="U2190" t="str">
        <f>TEXT(Table1[[#This Row],[Joining Date]],"yyyy")</f>
        <v>2024</v>
      </c>
      <c r="V2190" s="5">
        <f ca="1">TODAY()-Table1[[#This Row],[Joining Date]]</f>
        <v>778</v>
      </c>
      <c r="W2190" t="str">
        <f>LEFT(Table1[[#This Row],[Employee Name]],FIND(" ",Table1[[#This Row],[Employee Name]])-1)</f>
        <v>Tarun</v>
      </c>
      <c r="X2190" t="str">
        <f>RIGHT(Table1[[#This Row],[Employee Name]],LEN(Table1[[#This Row],[Employee Name]])-FIND(" ",Table1[[#This Row],[Employee Name]]))</f>
        <v>Verma</v>
      </c>
      <c r="Y2190" t="str">
        <f>Table1[[#This Row],[Department]]&amp;"-"&amp;Table1[[#This Row],[Employee ID]]</f>
        <v>Marketing-E04888</v>
      </c>
      <c r="Z2190" t="str">
        <f>LEFT(Table1[[#This Row],[Department]],3)</f>
        <v>Mar</v>
      </c>
      <c r="AA2190" t="str">
        <f>_xlfn.XLOOKUP(Table1[[#This Row],[Manager ID]],MANAGERS!A:A,MANAGERS!B:B)</f>
        <v>Manager_11</v>
      </c>
      <c r="AB2190" t="str" cm="1">
        <f t="array" ref="AB2190">_xlfn.XLOOKUP(Table1[[#This Row],[Manager ID]],Table2[[#All],[Manager ID]],Table2[[#All],[Department Head]])</f>
        <v>Marketing</v>
      </c>
      <c r="AC2190" s="2">
        <f>_xlfn.XLOOKUP(Table1[[#This Row],[City]],L:L,O:O)</f>
        <v>0.23486488519629886</v>
      </c>
      <c r="AD2190" t="str" cm="1">
        <f t="array" ref="AD2190">_xlfn.IFS(Table1[[#This Row],[Performance Score]]&gt;=90,"Excellent",Table1[[#This Row],[Performance Score]]&gt;=75,"Good",Table1[[#This Row],[Performance Score]]&gt;=60,"Average",Table1[[#This Row],[Performance Score]]&lt;=60,"Need Improvement")</f>
        <v>Average</v>
      </c>
      <c r="AE2190" t="str">
        <f>IF(AND(Table1[[#This Row],[Attendance %]]&gt;=80,(Table1[[#This Row],[Performance Score]]&gt;=80)),"Eligible","Not Eligible")</f>
        <v>Not Eligible</v>
      </c>
      <c r="AF2190" t="str">
        <f>IF(Table1[[#This Row],[Performance Score]]&gt;=80,"High Performer","Low Performer")</f>
        <v>Low Performer</v>
      </c>
      <c r="AG2190" t="str" cm="1">
        <f t="array" aca="1" ref="AG2190" ca="1">_xlfn.IFS(Table1[[#This Row],[Experience]]&lt;=3,"Junior",Table1[[#This Row],[Experience]]&lt;=7,"Mid Level",Table1[[#This Row],[Experience]]&gt;=7,"Senior")</f>
        <v>Junior</v>
      </c>
      <c r="AH2190" t="str">
        <f>IF(Table1[[#This Row],[Attendance %]]&gt;75,"OK","Below 75")</f>
        <v>OK</v>
      </c>
      <c r="AI2190" t="b">
        <f>ISBLANK(Table1[[#This Row],[Employee ID]])</f>
        <v>0</v>
      </c>
      <c r="AJ2190" t="b">
        <f>ISNUMBER(Table1[[#This Row],[Total Salary  ]])</f>
        <v>1</v>
      </c>
      <c r="AK2190" t="str">
        <f>IFERROR(_xlfn.XLOOKUP(Table1[[#This Row],[Manager ID]],MANAGERS!A:A,MANAGERS!B:B),"Not Found")</f>
        <v>Manager_11</v>
      </c>
    </row>
    <row r="2191" spans="1:37" x14ac:dyDescent="0.2">
      <c r="A2191" t="s">
        <v>1458</v>
      </c>
      <c r="B2191" t="s">
        <v>50</v>
      </c>
      <c r="C2191" t="s">
        <v>15</v>
      </c>
      <c r="D2191" t="s">
        <v>81</v>
      </c>
      <c r="E2191" t="s">
        <v>17</v>
      </c>
      <c r="F2191" s="1">
        <v>42304</v>
      </c>
      <c r="G2191" s="1">
        <v>32439</v>
      </c>
      <c r="H2191">
        <v>87691</v>
      </c>
      <c r="I2191">
        <v>8814</v>
      </c>
      <c r="J2191">
        <v>88</v>
      </c>
      <c r="K2191">
        <v>45</v>
      </c>
      <c r="L2191" t="s">
        <v>27</v>
      </c>
      <c r="M2191">
        <v>107</v>
      </c>
      <c r="N2191">
        <f>Table1[[#This Row],[Basic Salary]]+Table1[[#This Row],[Bonus]]</f>
        <v>96505</v>
      </c>
      <c r="O2191" s="2">
        <f>Table1[[#This Row],[Bonus]]/Table1[[#This Row],[Basic Salary]]</f>
        <v>0.10051202517932285</v>
      </c>
      <c r="P2191">
        <f ca="1">DATEDIF(Table1[[#This Row],[Date of Birth]],TODAY(),"Y")</f>
        <v>37</v>
      </c>
      <c r="Q2191">
        <f ca="1">DATEDIF(Table1[[#This Row],[Joining Date]],TODAY(),"Y")</f>
        <v>10</v>
      </c>
      <c r="R2191" t="str">
        <f ca="1">IF(YEAR(Table1[[#This Row],[Joining Date]])=YEAR(TODAY()),"Yes","No")</f>
        <v>No</v>
      </c>
      <c r="S2191" t="str">
        <f ca="1">IF(Table1[[#This Row],[Experience]]&gt;5,"Yes","No")</f>
        <v>Yes</v>
      </c>
      <c r="T2191" t="str">
        <f>TEXT(Table1[[#This Row],[Joining Date]],"mmmm")</f>
        <v>October</v>
      </c>
      <c r="U2191" t="str">
        <f>TEXT(Table1[[#This Row],[Joining Date]],"yyyy")</f>
        <v>2015</v>
      </c>
      <c r="V2191" s="5">
        <f ca="1">TODAY()-Table1[[#This Row],[Joining Date]]</f>
        <v>3935</v>
      </c>
      <c r="W2191" t="str">
        <f>LEFT(Table1[[#This Row],[Employee Name]],FIND(" ",Table1[[#This Row],[Employee Name]])-1)</f>
        <v>Ravi</v>
      </c>
      <c r="X2191" t="str">
        <f>RIGHT(Table1[[#This Row],[Employee Name]],LEN(Table1[[#This Row],[Employee Name]])-FIND(" ",Table1[[#This Row],[Employee Name]]))</f>
        <v>Teja</v>
      </c>
      <c r="Y2191" t="str">
        <f>Table1[[#This Row],[Department]]&amp;"-"&amp;Table1[[#This Row],[Employee ID]]</f>
        <v>Sales-E01402</v>
      </c>
      <c r="Z2191" t="str">
        <f>LEFT(Table1[[#This Row],[Department]],3)</f>
        <v>Sal</v>
      </c>
      <c r="AA2191" t="str">
        <f>_xlfn.XLOOKUP(Table1[[#This Row],[Manager ID]],MANAGERS!A:A,MANAGERS!B:B)</f>
        <v>Manager_7</v>
      </c>
      <c r="AB2191" t="str" cm="1">
        <f t="array" ref="AB2191">_xlfn.XLOOKUP(Table1[[#This Row],[Manager ID]],Table2[[#All],[Manager ID]],Table2[[#All],[Department Head]])</f>
        <v>Operations</v>
      </c>
      <c r="AC2191" s="2">
        <f>_xlfn.XLOOKUP(Table1[[#This Row],[City]],L:L,O:O)</f>
        <v>0.23674293405114402</v>
      </c>
      <c r="AD2191" t="str" cm="1">
        <f t="array" ref="AD2191">_xlfn.IFS(Table1[[#This Row],[Performance Score]]&gt;=90,"Excellent",Table1[[#This Row],[Performance Score]]&gt;=75,"Good",Table1[[#This Row],[Performance Score]]&gt;=60,"Average",Table1[[#This Row],[Performance Score]]&lt;=60,"Need Improvement")</f>
        <v>Need Improvement</v>
      </c>
      <c r="AE2191" t="str">
        <f>IF(AND(Table1[[#This Row],[Attendance %]]&gt;=80,(Table1[[#This Row],[Performance Score]]&gt;=80)),"Eligible","Not Eligible")</f>
        <v>Not Eligible</v>
      </c>
      <c r="AF2191" t="str">
        <f>IF(Table1[[#This Row],[Performance Score]]&gt;=80,"High Performer","Low Performer")</f>
        <v>Low Performer</v>
      </c>
      <c r="AG2191" t="str" cm="1">
        <f t="array" aca="1" ref="AG2191" ca="1">_xlfn.IFS(Table1[[#This Row],[Experience]]&lt;=3,"Junior",Table1[[#This Row],[Experience]]&lt;=7,"Mid Level",Table1[[#This Row],[Experience]]&gt;=7,"Senior")</f>
        <v>Senior</v>
      </c>
      <c r="AH2191" t="str">
        <f>IF(Table1[[#This Row],[Attendance %]]&gt;75,"OK","Below 75")</f>
        <v>OK</v>
      </c>
      <c r="AI2191" t="b">
        <f>ISBLANK(Table1[[#This Row],[Employee ID]])</f>
        <v>0</v>
      </c>
      <c r="AJ2191" t="b">
        <f>ISNUMBER(Table1[[#This Row],[Total Salary  ]])</f>
        <v>1</v>
      </c>
      <c r="AK2191" t="str">
        <f>IFERROR(_xlfn.XLOOKUP(Table1[[#This Row],[Manager ID]],MANAGERS!A:A,MANAGERS!B:B),"Not Found")</f>
        <v>Manager_7</v>
      </c>
    </row>
    <row r="2192" spans="1:37" x14ac:dyDescent="0.2">
      <c r="A2192" t="s">
        <v>1144</v>
      </c>
      <c r="B2192" t="s">
        <v>36</v>
      </c>
      <c r="C2192" t="s">
        <v>15</v>
      </c>
      <c r="D2192" t="s">
        <v>25</v>
      </c>
      <c r="E2192" t="s">
        <v>22</v>
      </c>
      <c r="F2192" s="1">
        <v>43489</v>
      </c>
      <c r="G2192" s="1">
        <v>38369</v>
      </c>
      <c r="H2192">
        <v>87118</v>
      </c>
      <c r="I2192">
        <v>9377</v>
      </c>
      <c r="J2192">
        <v>67</v>
      </c>
      <c r="K2192">
        <v>43</v>
      </c>
      <c r="L2192" t="s">
        <v>31</v>
      </c>
      <c r="M2192">
        <v>112</v>
      </c>
      <c r="N2192">
        <f>Table1[[#This Row],[Basic Salary]]+Table1[[#This Row],[Bonus]]</f>
        <v>96495</v>
      </c>
      <c r="O2192" s="2">
        <f>Table1[[#This Row],[Bonus]]/Table1[[#This Row],[Basic Salary]]</f>
        <v>0.1076356206524484</v>
      </c>
      <c r="P2192">
        <f ca="1">DATEDIF(Table1[[#This Row],[Date of Birth]],TODAY(),"Y")</f>
        <v>21</v>
      </c>
      <c r="Q2192">
        <f ca="1">DATEDIF(Table1[[#This Row],[Joining Date]],TODAY(),"Y")</f>
        <v>7</v>
      </c>
      <c r="R2192" t="str">
        <f ca="1">IF(YEAR(Table1[[#This Row],[Joining Date]])=YEAR(TODAY()),"Yes","No")</f>
        <v>No</v>
      </c>
      <c r="S2192" t="str">
        <f ca="1">IF(Table1[[#This Row],[Experience]]&gt;5,"Yes","No")</f>
        <v>Yes</v>
      </c>
      <c r="T2192" t="str">
        <f>TEXT(Table1[[#This Row],[Joining Date]],"mmmm")</f>
        <v>January</v>
      </c>
      <c r="U2192" t="str">
        <f>TEXT(Table1[[#This Row],[Joining Date]],"yyyy")</f>
        <v>2019</v>
      </c>
      <c r="V2192" s="5">
        <f ca="1">TODAY()-Table1[[#This Row],[Joining Date]]</f>
        <v>2750</v>
      </c>
      <c r="W2192" t="str">
        <f>LEFT(Table1[[#This Row],[Employee Name]],FIND(" ",Table1[[#This Row],[Employee Name]])-1)</f>
        <v>Meera</v>
      </c>
      <c r="X2192" t="str">
        <f>RIGHT(Table1[[#This Row],[Employee Name]],LEN(Table1[[#This Row],[Employee Name]])-FIND(" ",Table1[[#This Row],[Employee Name]]))</f>
        <v>Joshi</v>
      </c>
      <c r="Y2192" t="str">
        <f>Table1[[#This Row],[Department]]&amp;"-"&amp;Table1[[#This Row],[Employee ID]]</f>
        <v>Finance-E01088</v>
      </c>
      <c r="Z2192" t="str">
        <f>LEFT(Table1[[#This Row],[Department]],3)</f>
        <v>Fin</v>
      </c>
      <c r="AA2192" t="str">
        <f>_xlfn.XLOOKUP(Table1[[#This Row],[Manager ID]],MANAGERS!A:A,MANAGERS!B:B)</f>
        <v>Manager_12</v>
      </c>
      <c r="AB2192" t="str" cm="1">
        <f t="array" ref="AB2192">_xlfn.XLOOKUP(Table1[[#This Row],[Manager ID]],Table2[[#All],[Manager ID]],Table2[[#All],[Department Head]])</f>
        <v>Marketing</v>
      </c>
      <c r="AC2192" s="2">
        <f>_xlfn.XLOOKUP(Table1[[#This Row],[City]],L:L,O:O)</f>
        <v>0.241864189087755</v>
      </c>
      <c r="AD2192" t="str" cm="1">
        <f t="array" ref="AD2192">_xlfn.IFS(Table1[[#This Row],[Performance Score]]&gt;=90,"Excellent",Table1[[#This Row],[Performance Score]]&gt;=75,"Good",Table1[[#This Row],[Performance Score]]&gt;=60,"Average",Table1[[#This Row],[Performance Score]]&lt;=60,"Need Improvement")</f>
        <v>Need Improvement</v>
      </c>
      <c r="AE2192" t="str">
        <f>IF(AND(Table1[[#This Row],[Attendance %]]&gt;=80,(Table1[[#This Row],[Performance Score]]&gt;=80)),"Eligible","Not Eligible")</f>
        <v>Not Eligible</v>
      </c>
      <c r="AF2192" t="str">
        <f>IF(Table1[[#This Row],[Performance Score]]&gt;=80,"High Performer","Low Performer")</f>
        <v>Low Performer</v>
      </c>
      <c r="AG2192" t="str" cm="1">
        <f t="array" aca="1" ref="AG2192" ca="1">_xlfn.IFS(Table1[[#This Row],[Experience]]&lt;=3,"Junior",Table1[[#This Row],[Experience]]&lt;=7,"Mid Level",Table1[[#This Row],[Experience]]&gt;=7,"Senior")</f>
        <v>Mid Level</v>
      </c>
      <c r="AH2192" t="str">
        <f>IF(Table1[[#This Row],[Attendance %]]&gt;75,"OK","Below 75")</f>
        <v>Below 75</v>
      </c>
      <c r="AI2192" t="b">
        <f>ISBLANK(Table1[[#This Row],[Employee ID]])</f>
        <v>0</v>
      </c>
      <c r="AJ2192" t="b">
        <f>ISNUMBER(Table1[[#This Row],[Total Salary  ]])</f>
        <v>1</v>
      </c>
      <c r="AK2192" t="str">
        <f>IFERROR(_xlfn.XLOOKUP(Table1[[#This Row],[Manager ID]],MANAGERS!A:A,MANAGERS!B:B),"Not Found")</f>
        <v>Manager_12</v>
      </c>
    </row>
    <row r="2193" spans="1:37" x14ac:dyDescent="0.2">
      <c r="A2193" t="s">
        <v>1409</v>
      </c>
      <c r="B2193" t="s">
        <v>42</v>
      </c>
      <c r="C2193" t="s">
        <v>21</v>
      </c>
      <c r="D2193" t="s">
        <v>16</v>
      </c>
      <c r="E2193" t="s">
        <v>26</v>
      </c>
      <c r="F2193" s="1">
        <v>44683</v>
      </c>
      <c r="G2193" s="1">
        <v>40201</v>
      </c>
      <c r="H2193">
        <v>77652</v>
      </c>
      <c r="I2193">
        <v>18843</v>
      </c>
      <c r="J2193">
        <v>63</v>
      </c>
      <c r="K2193">
        <v>59</v>
      </c>
      <c r="L2193" t="s">
        <v>27</v>
      </c>
      <c r="M2193">
        <v>109</v>
      </c>
      <c r="N2193">
        <f>Table1[[#This Row],[Basic Salary]]+Table1[[#This Row],[Bonus]]</f>
        <v>96495</v>
      </c>
      <c r="O2193" s="2">
        <f>Table1[[#This Row],[Bonus]]/Table1[[#This Row],[Basic Salary]]</f>
        <v>0.24265955802812547</v>
      </c>
      <c r="P2193">
        <f ca="1">DATEDIF(Table1[[#This Row],[Date of Birth]],TODAY(),"Y")</f>
        <v>16</v>
      </c>
      <c r="Q2193">
        <f ca="1">DATEDIF(Table1[[#This Row],[Joining Date]],TODAY(),"Y")</f>
        <v>4</v>
      </c>
      <c r="R2193" t="str">
        <f ca="1">IF(YEAR(Table1[[#This Row],[Joining Date]])=YEAR(TODAY()),"Yes","No")</f>
        <v>No</v>
      </c>
      <c r="S2193" t="str">
        <f ca="1">IF(Table1[[#This Row],[Experience]]&gt;5,"Yes","No")</f>
        <v>No</v>
      </c>
      <c r="T2193" t="str">
        <f>TEXT(Table1[[#This Row],[Joining Date]],"mmmm")</f>
        <v>May</v>
      </c>
      <c r="U2193" t="str">
        <f>TEXT(Table1[[#This Row],[Joining Date]],"yyyy")</f>
        <v>2022</v>
      </c>
      <c r="V2193" s="5">
        <f ca="1">TODAY()-Table1[[#This Row],[Joining Date]]</f>
        <v>1556</v>
      </c>
      <c r="W2193" t="str">
        <f>LEFT(Table1[[#This Row],[Employee Name]],FIND(" ",Table1[[#This Row],[Employee Name]])-1)</f>
        <v>Krishna</v>
      </c>
      <c r="X2193" t="str">
        <f>RIGHT(Table1[[#This Row],[Employee Name]],LEN(Table1[[#This Row],[Employee Name]])-FIND(" ",Table1[[#This Row],[Employee Name]]))</f>
        <v>Chaitanya</v>
      </c>
      <c r="Y2193" t="str">
        <f>Table1[[#This Row],[Department]]&amp;"-"&amp;Table1[[#This Row],[Employee ID]]</f>
        <v>HR-E01353</v>
      </c>
      <c r="Z2193" t="str">
        <f>LEFT(Table1[[#This Row],[Department]],3)</f>
        <v>HR</v>
      </c>
      <c r="AA2193" t="str">
        <f>_xlfn.XLOOKUP(Table1[[#This Row],[Manager ID]],MANAGERS!A:A,MANAGERS!B:B)</f>
        <v>Manager_9</v>
      </c>
      <c r="AB2193" t="str" cm="1">
        <f t="array" ref="AB2193">_xlfn.XLOOKUP(Table1[[#This Row],[Manager ID]],Table2[[#All],[Manager ID]],Table2[[#All],[Department Head]])</f>
        <v>Sales</v>
      </c>
      <c r="AC2193" s="2">
        <f>_xlfn.XLOOKUP(Table1[[#This Row],[City]],L:L,O:O)</f>
        <v>0.23674293405114402</v>
      </c>
      <c r="AD2193" t="str" cm="1">
        <f t="array" ref="AD2193">_xlfn.IFS(Table1[[#This Row],[Performance Score]]&gt;=90,"Excellent",Table1[[#This Row],[Performance Score]]&gt;=75,"Good",Table1[[#This Row],[Performance Score]]&gt;=60,"Average",Table1[[#This Row],[Performance Score]]&lt;=60,"Need Improvement")</f>
        <v>Need Improvement</v>
      </c>
      <c r="AE2193" t="str">
        <f>IF(AND(Table1[[#This Row],[Attendance %]]&gt;=80,(Table1[[#This Row],[Performance Score]]&gt;=80)),"Eligible","Not Eligible")</f>
        <v>Not Eligible</v>
      </c>
      <c r="AF2193" t="str">
        <f>IF(Table1[[#This Row],[Performance Score]]&gt;=80,"High Performer","Low Performer")</f>
        <v>Low Performer</v>
      </c>
      <c r="AG2193" t="str" cm="1">
        <f t="array" aca="1" ref="AG2193" ca="1">_xlfn.IFS(Table1[[#This Row],[Experience]]&lt;=3,"Junior",Table1[[#This Row],[Experience]]&lt;=7,"Mid Level",Table1[[#This Row],[Experience]]&gt;=7,"Senior")</f>
        <v>Mid Level</v>
      </c>
      <c r="AH2193" t="str">
        <f>IF(Table1[[#This Row],[Attendance %]]&gt;75,"OK","Below 75")</f>
        <v>Below 75</v>
      </c>
      <c r="AI2193" t="b">
        <f>ISBLANK(Table1[[#This Row],[Employee ID]])</f>
        <v>0</v>
      </c>
      <c r="AJ2193" t="b">
        <f>ISNUMBER(Table1[[#This Row],[Total Salary  ]])</f>
        <v>1</v>
      </c>
      <c r="AK2193" t="str">
        <f>IFERROR(_xlfn.XLOOKUP(Table1[[#This Row],[Manager ID]],MANAGERS!A:A,MANAGERS!B:B),"Not Found")</f>
        <v>Manager_9</v>
      </c>
    </row>
    <row r="2194" spans="1:37" x14ac:dyDescent="0.2">
      <c r="A2194" t="s">
        <v>1382</v>
      </c>
      <c r="B2194" t="s">
        <v>60</v>
      </c>
      <c r="C2194" t="s">
        <v>21</v>
      </c>
      <c r="D2194" t="s">
        <v>43</v>
      </c>
      <c r="E2194" t="s">
        <v>22</v>
      </c>
      <c r="F2194" s="1">
        <v>45857</v>
      </c>
      <c r="G2194" s="1">
        <v>40108</v>
      </c>
      <c r="H2194">
        <v>77844</v>
      </c>
      <c r="I2194">
        <v>18643</v>
      </c>
      <c r="J2194">
        <v>63</v>
      </c>
      <c r="K2194">
        <v>44</v>
      </c>
      <c r="L2194" t="s">
        <v>37</v>
      </c>
      <c r="M2194">
        <v>117</v>
      </c>
      <c r="N2194">
        <f>Table1[[#This Row],[Basic Salary]]+Table1[[#This Row],[Bonus]]</f>
        <v>96487</v>
      </c>
      <c r="O2194" s="2">
        <f>Table1[[#This Row],[Bonus]]/Table1[[#This Row],[Basic Salary]]</f>
        <v>0.23949180412106263</v>
      </c>
      <c r="P2194">
        <f ca="1">DATEDIF(Table1[[#This Row],[Date of Birth]],TODAY(),"Y")</f>
        <v>16</v>
      </c>
      <c r="Q2194">
        <f ca="1">DATEDIF(Table1[[#This Row],[Joining Date]],TODAY(),"Y")</f>
        <v>1</v>
      </c>
      <c r="R2194" t="str">
        <f ca="1">IF(YEAR(Table1[[#This Row],[Joining Date]])=YEAR(TODAY()),"Yes","No")</f>
        <v>No</v>
      </c>
      <c r="S2194" t="str">
        <f ca="1">IF(Table1[[#This Row],[Experience]]&gt;5,"Yes","No")</f>
        <v>No</v>
      </c>
      <c r="T2194" t="str">
        <f>TEXT(Table1[[#This Row],[Joining Date]],"mmmm")</f>
        <v>July</v>
      </c>
      <c r="U2194" t="str">
        <f>TEXT(Table1[[#This Row],[Joining Date]],"yyyy")</f>
        <v>2025</v>
      </c>
      <c r="V2194" s="5">
        <f ca="1">TODAY()-Table1[[#This Row],[Joining Date]]</f>
        <v>382</v>
      </c>
      <c r="W2194" t="str">
        <f>LEFT(Table1[[#This Row],[Employee Name]],FIND(" ",Table1[[#This Row],[Employee Name]])-1)</f>
        <v>Gayathri</v>
      </c>
      <c r="X2194" t="str">
        <f>RIGHT(Table1[[#This Row],[Employee Name]],LEN(Table1[[#This Row],[Employee Name]])-FIND(" ",Table1[[#This Row],[Employee Name]]))</f>
        <v>Iyer</v>
      </c>
      <c r="Y2194" t="str">
        <f>Table1[[#This Row],[Department]]&amp;"-"&amp;Table1[[#This Row],[Employee ID]]</f>
        <v>Operations-E01326</v>
      </c>
      <c r="Z2194" t="str">
        <f>LEFT(Table1[[#This Row],[Department]],3)</f>
        <v>Ope</v>
      </c>
      <c r="AA2194" t="str">
        <f>_xlfn.XLOOKUP(Table1[[#This Row],[Manager ID]],MANAGERS!A:A,MANAGERS!B:B)</f>
        <v>Manager_17</v>
      </c>
      <c r="AB2194" t="str" cm="1">
        <f t="array" ref="AB2194">_xlfn.XLOOKUP(Table1[[#This Row],[Manager ID]],Table2[[#All],[Manager ID]],Table2[[#All],[Department Head]])</f>
        <v>Finance</v>
      </c>
      <c r="AC2194" s="2">
        <f>_xlfn.XLOOKUP(Table1[[#This Row],[City]],L:L,O:O)</f>
        <v>0.24036902712549932</v>
      </c>
      <c r="AD2194" t="str" cm="1">
        <f t="array" ref="AD2194">_xlfn.IFS(Table1[[#This Row],[Performance Score]]&gt;=90,"Excellent",Table1[[#This Row],[Performance Score]]&gt;=75,"Good",Table1[[#This Row],[Performance Score]]&gt;=60,"Average",Table1[[#This Row],[Performance Score]]&lt;=60,"Need Improvement")</f>
        <v>Need Improvement</v>
      </c>
      <c r="AE2194" t="str">
        <f>IF(AND(Table1[[#This Row],[Attendance %]]&gt;=80,(Table1[[#This Row],[Performance Score]]&gt;=80)),"Eligible","Not Eligible")</f>
        <v>Not Eligible</v>
      </c>
      <c r="AF2194" t="str">
        <f>IF(Table1[[#This Row],[Performance Score]]&gt;=80,"High Performer","Low Performer")</f>
        <v>Low Performer</v>
      </c>
      <c r="AG2194" t="str" cm="1">
        <f t="array" aca="1" ref="AG2194" ca="1">_xlfn.IFS(Table1[[#This Row],[Experience]]&lt;=3,"Junior",Table1[[#This Row],[Experience]]&lt;=7,"Mid Level",Table1[[#This Row],[Experience]]&gt;=7,"Senior")</f>
        <v>Junior</v>
      </c>
      <c r="AH2194" t="str">
        <f>IF(Table1[[#This Row],[Attendance %]]&gt;75,"OK","Below 75")</f>
        <v>Below 75</v>
      </c>
      <c r="AI2194" t="b">
        <f>ISBLANK(Table1[[#This Row],[Employee ID]])</f>
        <v>0</v>
      </c>
      <c r="AJ2194" t="b">
        <f>ISNUMBER(Table1[[#This Row],[Total Salary  ]])</f>
        <v>1</v>
      </c>
      <c r="AK2194" t="str">
        <f>IFERROR(_xlfn.XLOOKUP(Table1[[#This Row],[Manager ID]],MANAGERS!A:A,MANAGERS!B:B),"Not Found")</f>
        <v>Manager_17</v>
      </c>
    </row>
    <row r="2195" spans="1:37" x14ac:dyDescent="0.2">
      <c r="A2195" t="s">
        <v>1902</v>
      </c>
      <c r="B2195" t="s">
        <v>95</v>
      </c>
      <c r="C2195" t="s">
        <v>21</v>
      </c>
      <c r="D2195" t="s">
        <v>46</v>
      </c>
      <c r="E2195" t="s">
        <v>22</v>
      </c>
      <c r="F2195" s="1">
        <v>42201</v>
      </c>
      <c r="G2195" s="1">
        <v>30305</v>
      </c>
      <c r="H2195">
        <v>74177</v>
      </c>
      <c r="I2195">
        <v>22295</v>
      </c>
      <c r="J2195">
        <v>63</v>
      </c>
      <c r="K2195">
        <v>79</v>
      </c>
      <c r="L2195" t="s">
        <v>18</v>
      </c>
      <c r="M2195">
        <v>109</v>
      </c>
      <c r="N2195">
        <f>Table1[[#This Row],[Basic Salary]]+Table1[[#This Row],[Bonus]]</f>
        <v>96472</v>
      </c>
      <c r="O2195" s="2">
        <f>Table1[[#This Row],[Bonus]]/Table1[[#This Row],[Basic Salary]]</f>
        <v>0.30056486511991587</v>
      </c>
      <c r="P2195">
        <f ca="1">DATEDIF(Table1[[#This Row],[Date of Birth]],TODAY(),"Y")</f>
        <v>43</v>
      </c>
      <c r="Q2195">
        <f ca="1">DATEDIF(Table1[[#This Row],[Joining Date]],TODAY(),"Y")</f>
        <v>11</v>
      </c>
      <c r="R2195" t="str">
        <f ca="1">IF(YEAR(Table1[[#This Row],[Joining Date]])=YEAR(TODAY()),"Yes","No")</f>
        <v>No</v>
      </c>
      <c r="S2195" t="str">
        <f ca="1">IF(Table1[[#This Row],[Experience]]&gt;5,"Yes","No")</f>
        <v>Yes</v>
      </c>
      <c r="T2195" t="str">
        <f>TEXT(Table1[[#This Row],[Joining Date]],"mmmm")</f>
        <v>July</v>
      </c>
      <c r="U2195" t="str">
        <f>TEXT(Table1[[#This Row],[Joining Date]],"yyyy")</f>
        <v>2015</v>
      </c>
      <c r="V2195" s="5">
        <f ca="1">TODAY()-Table1[[#This Row],[Joining Date]]</f>
        <v>4038</v>
      </c>
      <c r="W2195" t="str">
        <f>LEFT(Table1[[#This Row],[Employee Name]],FIND(" ",Table1[[#This Row],[Employee Name]])-1)</f>
        <v>Ajay</v>
      </c>
      <c r="X2195" t="str">
        <f>RIGHT(Table1[[#This Row],[Employee Name]],LEN(Table1[[#This Row],[Employee Name]])-FIND(" ",Table1[[#This Row],[Employee Name]]))</f>
        <v>Singh</v>
      </c>
      <c r="Y2195" t="str">
        <f>Table1[[#This Row],[Department]]&amp;"-"&amp;Table1[[#This Row],[Employee ID]]</f>
        <v>Support-E01846</v>
      </c>
      <c r="Z2195" t="str">
        <f>LEFT(Table1[[#This Row],[Department]],3)</f>
        <v>Sup</v>
      </c>
      <c r="AA2195" t="str">
        <f>_xlfn.XLOOKUP(Table1[[#This Row],[Manager ID]],MANAGERS!A:A,MANAGERS!B:B)</f>
        <v>Manager_9</v>
      </c>
      <c r="AB2195" t="str" cm="1">
        <f t="array" ref="AB2195">_xlfn.XLOOKUP(Table1[[#This Row],[Manager ID]],Table2[[#All],[Manager ID]],Table2[[#All],[Department Head]])</f>
        <v>Sales</v>
      </c>
      <c r="AC2195" s="2">
        <f>_xlfn.XLOOKUP(Table1[[#This Row],[City]],L:L,O:O)</f>
        <v>0.21356479274849693</v>
      </c>
      <c r="AD2195" t="str" cm="1">
        <f t="array" ref="AD2195">_xlfn.IFS(Table1[[#This Row],[Performance Score]]&gt;=90,"Excellent",Table1[[#This Row],[Performance Score]]&gt;=75,"Good",Table1[[#This Row],[Performance Score]]&gt;=60,"Average",Table1[[#This Row],[Performance Score]]&lt;=60,"Need Improvement")</f>
        <v>Good</v>
      </c>
      <c r="AE2195" t="str">
        <f>IF(AND(Table1[[#This Row],[Attendance %]]&gt;=80,(Table1[[#This Row],[Performance Score]]&gt;=80)),"Eligible","Not Eligible")</f>
        <v>Not Eligible</v>
      </c>
      <c r="AF2195" t="str">
        <f>IF(Table1[[#This Row],[Performance Score]]&gt;=80,"High Performer","Low Performer")</f>
        <v>Low Performer</v>
      </c>
      <c r="AG2195" t="str" cm="1">
        <f t="array" aca="1" ref="AG2195" ca="1">_xlfn.IFS(Table1[[#This Row],[Experience]]&lt;=3,"Junior",Table1[[#This Row],[Experience]]&lt;=7,"Mid Level",Table1[[#This Row],[Experience]]&gt;=7,"Senior")</f>
        <v>Senior</v>
      </c>
      <c r="AH2195" t="str">
        <f>IF(Table1[[#This Row],[Attendance %]]&gt;75,"OK","Below 75")</f>
        <v>Below 75</v>
      </c>
      <c r="AI2195" t="b">
        <f>ISBLANK(Table1[[#This Row],[Employee ID]])</f>
        <v>0</v>
      </c>
      <c r="AJ2195" t="b">
        <f>ISNUMBER(Table1[[#This Row],[Total Salary  ]])</f>
        <v>1</v>
      </c>
      <c r="AK2195" t="str">
        <f>IFERROR(_xlfn.XLOOKUP(Table1[[#This Row],[Manager ID]],MANAGERS!A:A,MANAGERS!B:B),"Not Found")</f>
        <v>Manager_9</v>
      </c>
    </row>
    <row r="2196" spans="1:37" x14ac:dyDescent="0.2">
      <c r="A2196" t="s">
        <v>602</v>
      </c>
      <c r="B2196" t="s">
        <v>89</v>
      </c>
      <c r="C2196" t="s">
        <v>15</v>
      </c>
      <c r="D2196" t="s">
        <v>43</v>
      </c>
      <c r="E2196" t="s">
        <v>65</v>
      </c>
      <c r="F2196" s="1">
        <v>44231</v>
      </c>
      <c r="G2196" s="1">
        <v>34917</v>
      </c>
      <c r="H2196">
        <v>67425</v>
      </c>
      <c r="I2196">
        <v>28999</v>
      </c>
      <c r="J2196">
        <v>89</v>
      </c>
      <c r="K2196">
        <v>57</v>
      </c>
      <c r="L2196" t="s">
        <v>34</v>
      </c>
      <c r="M2196">
        <v>120</v>
      </c>
      <c r="N2196">
        <f>Table1[[#This Row],[Basic Salary]]+Table1[[#This Row],[Bonus]]</f>
        <v>96424</v>
      </c>
      <c r="O2196" s="2">
        <f>Table1[[#This Row],[Bonus]]/Table1[[#This Row],[Basic Salary]]</f>
        <v>0.43009269558769003</v>
      </c>
      <c r="P2196">
        <f ca="1">DATEDIF(Table1[[#This Row],[Date of Birth]],TODAY(),"Y")</f>
        <v>30</v>
      </c>
      <c r="Q2196">
        <f ca="1">DATEDIF(Table1[[#This Row],[Joining Date]],TODAY(),"Y")</f>
        <v>5</v>
      </c>
      <c r="R2196" t="str">
        <f ca="1">IF(YEAR(Table1[[#This Row],[Joining Date]])=YEAR(TODAY()),"Yes","No")</f>
        <v>No</v>
      </c>
      <c r="S2196" t="str">
        <f ca="1">IF(Table1[[#This Row],[Experience]]&gt;5,"Yes","No")</f>
        <v>No</v>
      </c>
      <c r="T2196" t="str">
        <f>TEXT(Table1[[#This Row],[Joining Date]],"mmmm")</f>
        <v>February</v>
      </c>
      <c r="U2196" t="str">
        <f>TEXT(Table1[[#This Row],[Joining Date]],"yyyy")</f>
        <v>2021</v>
      </c>
      <c r="V2196" s="5">
        <f ca="1">TODAY()-Table1[[#This Row],[Joining Date]]</f>
        <v>2008</v>
      </c>
      <c r="W2196" t="str">
        <f>LEFT(Table1[[#This Row],[Employee Name]],FIND(" ",Table1[[#This Row],[Employee Name]])-1)</f>
        <v>Tarun</v>
      </c>
      <c r="X2196" t="str">
        <f>RIGHT(Table1[[#This Row],[Employee Name]],LEN(Table1[[#This Row],[Employee Name]])-FIND(" ",Table1[[#This Row],[Employee Name]]))</f>
        <v>Verma</v>
      </c>
      <c r="Y2196" t="str">
        <f>Table1[[#This Row],[Department]]&amp;"-"&amp;Table1[[#This Row],[Employee ID]]</f>
        <v>Operations-E00546</v>
      </c>
      <c r="Z2196" t="str">
        <f>LEFT(Table1[[#This Row],[Department]],3)</f>
        <v>Ope</v>
      </c>
      <c r="AA2196" t="str">
        <f>_xlfn.XLOOKUP(Table1[[#This Row],[Manager ID]],MANAGERS!A:A,MANAGERS!B:B)</f>
        <v>Manager_20</v>
      </c>
      <c r="AB2196" t="str" cm="1">
        <f t="array" ref="AB2196">_xlfn.XLOOKUP(Table1[[#This Row],[Manager ID]],Table2[[#All],[Manager ID]],Table2[[#All],[Department Head]])</f>
        <v>Operations</v>
      </c>
      <c r="AC2196" s="2">
        <f>_xlfn.XLOOKUP(Table1[[#This Row],[City]],L:L,O:O)</f>
        <v>0.24030340748661314</v>
      </c>
      <c r="AD2196" t="str" cm="1">
        <f t="array" ref="AD2196">_xlfn.IFS(Table1[[#This Row],[Performance Score]]&gt;=90,"Excellent",Table1[[#This Row],[Performance Score]]&gt;=75,"Good",Table1[[#This Row],[Performance Score]]&gt;=60,"Average",Table1[[#This Row],[Performance Score]]&lt;=60,"Need Improvement")</f>
        <v>Need Improvement</v>
      </c>
      <c r="AE2196" t="str">
        <f>IF(AND(Table1[[#This Row],[Attendance %]]&gt;=80,(Table1[[#This Row],[Performance Score]]&gt;=80)),"Eligible","Not Eligible")</f>
        <v>Not Eligible</v>
      </c>
      <c r="AF2196" t="str">
        <f>IF(Table1[[#This Row],[Performance Score]]&gt;=80,"High Performer","Low Performer")</f>
        <v>Low Performer</v>
      </c>
      <c r="AG2196" t="str" cm="1">
        <f t="array" aca="1" ref="AG2196" ca="1">_xlfn.IFS(Table1[[#This Row],[Experience]]&lt;=3,"Junior",Table1[[#This Row],[Experience]]&lt;=7,"Mid Level",Table1[[#This Row],[Experience]]&gt;=7,"Senior")</f>
        <v>Mid Level</v>
      </c>
      <c r="AH2196" t="str">
        <f>IF(Table1[[#This Row],[Attendance %]]&gt;75,"OK","Below 75")</f>
        <v>OK</v>
      </c>
      <c r="AI2196" t="b">
        <f>ISBLANK(Table1[[#This Row],[Employee ID]])</f>
        <v>0</v>
      </c>
      <c r="AJ2196" t="b">
        <f>ISNUMBER(Table1[[#This Row],[Total Salary  ]])</f>
        <v>1</v>
      </c>
      <c r="AK2196" t="str">
        <f>IFERROR(_xlfn.XLOOKUP(Table1[[#This Row],[Manager ID]],MANAGERS!A:A,MANAGERS!B:B),"Not Found")</f>
        <v>Manager_20</v>
      </c>
    </row>
    <row r="2197" spans="1:37" x14ac:dyDescent="0.2">
      <c r="A2197" t="s">
        <v>2011</v>
      </c>
      <c r="B2197" t="s">
        <v>87</v>
      </c>
      <c r="C2197" t="s">
        <v>21</v>
      </c>
      <c r="D2197" t="s">
        <v>16</v>
      </c>
      <c r="E2197" t="s">
        <v>22</v>
      </c>
      <c r="F2197" s="1">
        <v>42240</v>
      </c>
      <c r="G2197" s="1">
        <v>33579</v>
      </c>
      <c r="H2197">
        <v>77819</v>
      </c>
      <c r="I2197">
        <v>18592</v>
      </c>
      <c r="J2197">
        <v>87</v>
      </c>
      <c r="K2197">
        <v>46</v>
      </c>
      <c r="L2197" t="s">
        <v>31</v>
      </c>
      <c r="M2197">
        <v>111</v>
      </c>
      <c r="N2197">
        <f>Table1[[#This Row],[Basic Salary]]+Table1[[#This Row],[Bonus]]</f>
        <v>96411</v>
      </c>
      <c r="O2197" s="2">
        <f>Table1[[#This Row],[Bonus]]/Table1[[#This Row],[Basic Salary]]</f>
        <v>0.23891337591076731</v>
      </c>
      <c r="P2197">
        <f ca="1">DATEDIF(Table1[[#This Row],[Date of Birth]],TODAY(),"Y")</f>
        <v>34</v>
      </c>
      <c r="Q2197">
        <f ca="1">DATEDIF(Table1[[#This Row],[Joining Date]],TODAY(),"Y")</f>
        <v>10</v>
      </c>
      <c r="R2197" t="str">
        <f ca="1">IF(YEAR(Table1[[#This Row],[Joining Date]])=YEAR(TODAY()),"Yes","No")</f>
        <v>No</v>
      </c>
      <c r="S2197" t="str">
        <f ca="1">IF(Table1[[#This Row],[Experience]]&gt;5,"Yes","No")</f>
        <v>Yes</v>
      </c>
      <c r="T2197" t="str">
        <f>TEXT(Table1[[#This Row],[Joining Date]],"mmmm")</f>
        <v>August</v>
      </c>
      <c r="U2197" t="str">
        <f>TEXT(Table1[[#This Row],[Joining Date]],"yyyy")</f>
        <v>2015</v>
      </c>
      <c r="V2197" s="5">
        <f ca="1">TODAY()-Table1[[#This Row],[Joining Date]]</f>
        <v>3999</v>
      </c>
      <c r="W2197" t="str">
        <f>LEFT(Table1[[#This Row],[Employee Name]],FIND(" ",Table1[[#This Row],[Employee Name]])-1)</f>
        <v>Arjun</v>
      </c>
      <c r="X2197" t="str">
        <f>RIGHT(Table1[[#This Row],[Employee Name]],LEN(Table1[[#This Row],[Employee Name]])-FIND(" ",Table1[[#This Row],[Employee Name]]))</f>
        <v>Mehta</v>
      </c>
      <c r="Y2197" t="str">
        <f>Table1[[#This Row],[Department]]&amp;"-"&amp;Table1[[#This Row],[Employee ID]]</f>
        <v>HR-E01955</v>
      </c>
      <c r="Z2197" t="str">
        <f>LEFT(Table1[[#This Row],[Department]],3)</f>
        <v>HR</v>
      </c>
      <c r="AA2197" t="str">
        <f>_xlfn.XLOOKUP(Table1[[#This Row],[Manager ID]],MANAGERS!A:A,MANAGERS!B:B)</f>
        <v>Manager_11</v>
      </c>
      <c r="AB2197" t="str" cm="1">
        <f t="array" ref="AB2197">_xlfn.XLOOKUP(Table1[[#This Row],[Manager ID]],Table2[[#All],[Manager ID]],Table2[[#All],[Department Head]])</f>
        <v>Marketing</v>
      </c>
      <c r="AC2197" s="2">
        <f>_xlfn.XLOOKUP(Table1[[#This Row],[City]],L:L,O:O)</f>
        <v>0.241864189087755</v>
      </c>
      <c r="AD2197" t="str" cm="1">
        <f t="array" ref="AD2197">_xlfn.IFS(Table1[[#This Row],[Performance Score]]&gt;=90,"Excellent",Table1[[#This Row],[Performance Score]]&gt;=75,"Good",Table1[[#This Row],[Performance Score]]&gt;=60,"Average",Table1[[#This Row],[Performance Score]]&lt;=60,"Need Improvement")</f>
        <v>Need Improvement</v>
      </c>
      <c r="AE2197" t="str">
        <f>IF(AND(Table1[[#This Row],[Attendance %]]&gt;=80,(Table1[[#This Row],[Performance Score]]&gt;=80)),"Eligible","Not Eligible")</f>
        <v>Not Eligible</v>
      </c>
      <c r="AF2197" t="str">
        <f>IF(Table1[[#This Row],[Performance Score]]&gt;=80,"High Performer","Low Performer")</f>
        <v>Low Performer</v>
      </c>
      <c r="AG2197" t="str" cm="1">
        <f t="array" aca="1" ref="AG2197" ca="1">_xlfn.IFS(Table1[[#This Row],[Experience]]&lt;=3,"Junior",Table1[[#This Row],[Experience]]&lt;=7,"Mid Level",Table1[[#This Row],[Experience]]&gt;=7,"Senior")</f>
        <v>Senior</v>
      </c>
      <c r="AH2197" t="str">
        <f>IF(Table1[[#This Row],[Attendance %]]&gt;75,"OK","Below 75")</f>
        <v>OK</v>
      </c>
      <c r="AI2197" t="b">
        <f>ISBLANK(Table1[[#This Row],[Employee ID]])</f>
        <v>0</v>
      </c>
      <c r="AJ2197" t="b">
        <f>ISNUMBER(Table1[[#This Row],[Total Salary  ]])</f>
        <v>1</v>
      </c>
      <c r="AK2197" t="str">
        <f>IFERROR(_xlfn.XLOOKUP(Table1[[#This Row],[Manager ID]],MANAGERS!A:A,MANAGERS!B:B),"Not Found")</f>
        <v>Manager_11</v>
      </c>
    </row>
    <row r="2198" spans="1:37" x14ac:dyDescent="0.2">
      <c r="A2198" t="s">
        <v>409</v>
      </c>
      <c r="B2198" t="s">
        <v>62</v>
      </c>
      <c r="C2198" t="s">
        <v>15</v>
      </c>
      <c r="D2198" t="s">
        <v>43</v>
      </c>
      <c r="E2198" t="s">
        <v>30</v>
      </c>
      <c r="F2198" s="1">
        <v>45307</v>
      </c>
      <c r="G2198" s="1">
        <v>40650</v>
      </c>
      <c r="H2198">
        <v>72026</v>
      </c>
      <c r="I2198">
        <v>24384</v>
      </c>
      <c r="J2198">
        <v>61</v>
      </c>
      <c r="K2198">
        <v>85</v>
      </c>
      <c r="L2198" t="s">
        <v>18</v>
      </c>
      <c r="M2198">
        <v>112</v>
      </c>
      <c r="N2198">
        <f>Table1[[#This Row],[Basic Salary]]+Table1[[#This Row],[Bonus]]</f>
        <v>96410</v>
      </c>
      <c r="O2198" s="2">
        <f>Table1[[#This Row],[Bonus]]/Table1[[#This Row],[Basic Salary]]</f>
        <v>0.33854441451697997</v>
      </c>
      <c r="P2198">
        <f ca="1">DATEDIF(Table1[[#This Row],[Date of Birth]],TODAY(),"Y")</f>
        <v>15</v>
      </c>
      <c r="Q2198">
        <f ca="1">DATEDIF(Table1[[#This Row],[Joining Date]],TODAY(),"Y")</f>
        <v>2</v>
      </c>
      <c r="R2198" t="str">
        <f ca="1">IF(YEAR(Table1[[#This Row],[Joining Date]])=YEAR(TODAY()),"Yes","No")</f>
        <v>No</v>
      </c>
      <c r="S2198" t="str">
        <f ca="1">IF(Table1[[#This Row],[Experience]]&gt;5,"Yes","No")</f>
        <v>No</v>
      </c>
      <c r="T2198" t="str">
        <f>TEXT(Table1[[#This Row],[Joining Date]],"mmmm")</f>
        <v>January</v>
      </c>
      <c r="U2198" t="str">
        <f>TEXT(Table1[[#This Row],[Joining Date]],"yyyy")</f>
        <v>2024</v>
      </c>
      <c r="V2198" s="5">
        <f ca="1">TODAY()-Table1[[#This Row],[Joining Date]]</f>
        <v>932</v>
      </c>
      <c r="W2198" t="str">
        <f>LEFT(Table1[[#This Row],[Employee Name]],FIND(" ",Table1[[#This Row],[Employee Name]])-1)</f>
        <v>Kavya</v>
      </c>
      <c r="X2198" t="str">
        <f>RIGHT(Table1[[#This Row],[Employee Name]],LEN(Table1[[#This Row],[Employee Name]])-FIND(" ",Table1[[#This Row],[Employee Name]]))</f>
        <v>Nair</v>
      </c>
      <c r="Y2198" t="str">
        <f>Table1[[#This Row],[Department]]&amp;"-"&amp;Table1[[#This Row],[Employee ID]]</f>
        <v>Operations-E00353</v>
      </c>
      <c r="Z2198" t="str">
        <f>LEFT(Table1[[#This Row],[Department]],3)</f>
        <v>Ope</v>
      </c>
      <c r="AA2198" t="str">
        <f>_xlfn.XLOOKUP(Table1[[#This Row],[Manager ID]],MANAGERS!A:A,MANAGERS!B:B)</f>
        <v>Manager_12</v>
      </c>
      <c r="AB2198" t="str" cm="1">
        <f t="array" ref="AB2198">_xlfn.XLOOKUP(Table1[[#This Row],[Manager ID]],Table2[[#All],[Manager ID]],Table2[[#All],[Department Head]])</f>
        <v>Marketing</v>
      </c>
      <c r="AC2198" s="2">
        <f>_xlfn.XLOOKUP(Table1[[#This Row],[City]],L:L,O:O)</f>
        <v>0.21356479274849693</v>
      </c>
      <c r="AD2198" t="str" cm="1">
        <f t="array" ref="AD2198">_xlfn.IFS(Table1[[#This Row],[Performance Score]]&gt;=90,"Excellent",Table1[[#This Row],[Performance Score]]&gt;=75,"Good",Table1[[#This Row],[Performance Score]]&gt;=60,"Average",Table1[[#This Row],[Performance Score]]&lt;=60,"Need Improvement")</f>
        <v>Good</v>
      </c>
      <c r="AE2198" t="str">
        <f>IF(AND(Table1[[#This Row],[Attendance %]]&gt;=80,(Table1[[#This Row],[Performance Score]]&gt;=80)),"Eligible","Not Eligible")</f>
        <v>Not Eligible</v>
      </c>
      <c r="AF2198" t="str">
        <f>IF(Table1[[#This Row],[Performance Score]]&gt;=80,"High Performer","Low Performer")</f>
        <v>High Performer</v>
      </c>
      <c r="AG2198" t="str" cm="1">
        <f t="array" aca="1" ref="AG2198" ca="1">_xlfn.IFS(Table1[[#This Row],[Experience]]&lt;=3,"Junior",Table1[[#This Row],[Experience]]&lt;=7,"Mid Level",Table1[[#This Row],[Experience]]&gt;=7,"Senior")</f>
        <v>Junior</v>
      </c>
      <c r="AH2198" t="str">
        <f>IF(Table1[[#This Row],[Attendance %]]&gt;75,"OK","Below 75")</f>
        <v>Below 75</v>
      </c>
      <c r="AI2198" t="b">
        <f>ISBLANK(Table1[[#This Row],[Employee ID]])</f>
        <v>0</v>
      </c>
      <c r="AJ2198" t="b">
        <f>ISNUMBER(Table1[[#This Row],[Total Salary  ]])</f>
        <v>1</v>
      </c>
      <c r="AK2198" t="str">
        <f>IFERROR(_xlfn.XLOOKUP(Table1[[#This Row],[Manager ID]],MANAGERS!A:A,MANAGERS!B:B),"Not Found")</f>
        <v>Manager_12</v>
      </c>
    </row>
    <row r="2199" spans="1:37" x14ac:dyDescent="0.2">
      <c r="A2199" t="s">
        <v>3946</v>
      </c>
      <c r="B2199" t="s">
        <v>60</v>
      </c>
      <c r="C2199" t="s">
        <v>21</v>
      </c>
      <c r="D2199" t="s">
        <v>16</v>
      </c>
      <c r="E2199" t="s">
        <v>26</v>
      </c>
      <c r="F2199" s="1">
        <v>45431</v>
      </c>
      <c r="G2199" s="1">
        <v>30586</v>
      </c>
      <c r="H2199">
        <v>83303</v>
      </c>
      <c r="I2199">
        <v>13064</v>
      </c>
      <c r="J2199">
        <v>78</v>
      </c>
      <c r="K2199">
        <v>54</v>
      </c>
      <c r="L2199" t="s">
        <v>31</v>
      </c>
      <c r="M2199">
        <v>113</v>
      </c>
      <c r="N2199">
        <f>Table1[[#This Row],[Basic Salary]]+Table1[[#This Row],[Bonus]]</f>
        <v>96367</v>
      </c>
      <c r="O2199" s="2">
        <f>Table1[[#This Row],[Bonus]]/Table1[[#This Row],[Basic Salary]]</f>
        <v>0.15682508433069636</v>
      </c>
      <c r="P2199">
        <f ca="1">DATEDIF(Table1[[#This Row],[Date of Birth]],TODAY(),"Y")</f>
        <v>42</v>
      </c>
      <c r="Q2199">
        <f ca="1">DATEDIF(Table1[[#This Row],[Joining Date]],TODAY(),"Y")</f>
        <v>2</v>
      </c>
      <c r="R2199" t="str">
        <f ca="1">IF(YEAR(Table1[[#This Row],[Joining Date]])=YEAR(TODAY()),"Yes","No")</f>
        <v>No</v>
      </c>
      <c r="S2199" t="str">
        <f ca="1">IF(Table1[[#This Row],[Experience]]&gt;5,"Yes","No")</f>
        <v>No</v>
      </c>
      <c r="T2199" t="str">
        <f>TEXT(Table1[[#This Row],[Joining Date]],"mmmm")</f>
        <v>May</v>
      </c>
      <c r="U2199" t="str">
        <f>TEXT(Table1[[#This Row],[Joining Date]],"yyyy")</f>
        <v>2024</v>
      </c>
      <c r="V2199" s="5">
        <f ca="1">TODAY()-Table1[[#This Row],[Joining Date]]</f>
        <v>808</v>
      </c>
      <c r="W2199" t="str">
        <f>LEFT(Table1[[#This Row],[Employee Name]],FIND(" ",Table1[[#This Row],[Employee Name]])-1)</f>
        <v>Gayathri</v>
      </c>
      <c r="X2199" t="str">
        <f>RIGHT(Table1[[#This Row],[Employee Name]],LEN(Table1[[#This Row],[Employee Name]])-FIND(" ",Table1[[#This Row],[Employee Name]]))</f>
        <v>Iyer</v>
      </c>
      <c r="Y2199" t="str">
        <f>Table1[[#This Row],[Department]]&amp;"-"&amp;Table1[[#This Row],[Employee ID]]</f>
        <v>HR-E03890</v>
      </c>
      <c r="Z2199" t="str">
        <f>LEFT(Table1[[#This Row],[Department]],3)</f>
        <v>HR</v>
      </c>
      <c r="AA2199" t="str">
        <f>_xlfn.XLOOKUP(Table1[[#This Row],[Manager ID]],MANAGERS!A:A,MANAGERS!B:B)</f>
        <v>Manager_13</v>
      </c>
      <c r="AB2199" t="str" cm="1">
        <f t="array" ref="AB2199">_xlfn.XLOOKUP(Table1[[#This Row],[Manager ID]],Table2[[#All],[Manager ID]],Table2[[#All],[Department Head]])</f>
        <v>HR</v>
      </c>
      <c r="AC2199" s="2">
        <f>_xlfn.XLOOKUP(Table1[[#This Row],[City]],L:L,O:O)</f>
        <v>0.241864189087755</v>
      </c>
      <c r="AD2199" t="str" cm="1">
        <f t="array" ref="AD2199">_xlfn.IFS(Table1[[#This Row],[Performance Score]]&gt;=90,"Excellent",Table1[[#This Row],[Performance Score]]&gt;=75,"Good",Table1[[#This Row],[Performance Score]]&gt;=60,"Average",Table1[[#This Row],[Performance Score]]&lt;=60,"Need Improvement")</f>
        <v>Need Improvement</v>
      </c>
      <c r="AE2199" t="str">
        <f>IF(AND(Table1[[#This Row],[Attendance %]]&gt;=80,(Table1[[#This Row],[Performance Score]]&gt;=80)),"Eligible","Not Eligible")</f>
        <v>Not Eligible</v>
      </c>
      <c r="AF2199" t="str">
        <f>IF(Table1[[#This Row],[Performance Score]]&gt;=80,"High Performer","Low Performer")</f>
        <v>Low Performer</v>
      </c>
      <c r="AG2199" t="str" cm="1">
        <f t="array" aca="1" ref="AG2199" ca="1">_xlfn.IFS(Table1[[#This Row],[Experience]]&lt;=3,"Junior",Table1[[#This Row],[Experience]]&lt;=7,"Mid Level",Table1[[#This Row],[Experience]]&gt;=7,"Senior")</f>
        <v>Junior</v>
      </c>
      <c r="AH2199" t="str">
        <f>IF(Table1[[#This Row],[Attendance %]]&gt;75,"OK","Below 75")</f>
        <v>OK</v>
      </c>
      <c r="AI2199" t="b">
        <f>ISBLANK(Table1[[#This Row],[Employee ID]])</f>
        <v>0</v>
      </c>
      <c r="AJ2199" t="b">
        <f>ISNUMBER(Table1[[#This Row],[Total Salary  ]])</f>
        <v>1</v>
      </c>
      <c r="AK2199" t="str">
        <f>IFERROR(_xlfn.XLOOKUP(Table1[[#This Row],[Manager ID]],MANAGERS!A:A,MANAGERS!B:B),"Not Found")</f>
        <v>Manager_13</v>
      </c>
    </row>
    <row r="2200" spans="1:37" x14ac:dyDescent="0.2">
      <c r="A2200" t="s">
        <v>5043</v>
      </c>
      <c r="B2200" t="s">
        <v>129</v>
      </c>
      <c r="C2200" t="s">
        <v>15</v>
      </c>
      <c r="D2200" t="s">
        <v>16</v>
      </c>
      <c r="E2200" t="s">
        <v>30</v>
      </c>
      <c r="F2200" s="1">
        <v>45467</v>
      </c>
      <c r="G2200" s="1">
        <v>38325</v>
      </c>
      <c r="H2200">
        <v>88723</v>
      </c>
      <c r="I2200">
        <v>7632</v>
      </c>
      <c r="J2200">
        <v>61</v>
      </c>
      <c r="K2200">
        <v>93</v>
      </c>
      <c r="L2200" t="s">
        <v>37</v>
      </c>
      <c r="M2200">
        <v>113</v>
      </c>
      <c r="N2200">
        <f>Table1[[#This Row],[Basic Salary]]+Table1[[#This Row],[Bonus]]</f>
        <v>96355</v>
      </c>
      <c r="O2200" s="2">
        <f>Table1[[#This Row],[Bonus]]/Table1[[#This Row],[Basic Salary]]</f>
        <v>8.6020535824983368E-2</v>
      </c>
      <c r="P2200">
        <f ca="1">DATEDIF(Table1[[#This Row],[Date of Birth]],TODAY(),"Y")</f>
        <v>21</v>
      </c>
      <c r="Q2200">
        <f ca="1">DATEDIF(Table1[[#This Row],[Joining Date]],TODAY(),"Y")</f>
        <v>2</v>
      </c>
      <c r="R2200" t="str">
        <f ca="1">IF(YEAR(Table1[[#This Row],[Joining Date]])=YEAR(TODAY()),"Yes","No")</f>
        <v>No</v>
      </c>
      <c r="S2200" t="str">
        <f ca="1">IF(Table1[[#This Row],[Experience]]&gt;5,"Yes","No")</f>
        <v>No</v>
      </c>
      <c r="T2200" t="str">
        <f>TEXT(Table1[[#This Row],[Joining Date]],"mmmm")</f>
        <v>June</v>
      </c>
      <c r="U2200" t="str">
        <f>TEXT(Table1[[#This Row],[Joining Date]],"yyyy")</f>
        <v>2024</v>
      </c>
      <c r="V2200" s="5">
        <f ca="1">TODAY()-Table1[[#This Row],[Joining Date]]</f>
        <v>772</v>
      </c>
      <c r="W2200" t="str">
        <f>LEFT(Table1[[#This Row],[Employee Name]],FIND(" ",Table1[[#This Row],[Employee Name]])-1)</f>
        <v>Aarav</v>
      </c>
      <c r="X2200" t="str">
        <f>RIGHT(Table1[[#This Row],[Employee Name]],LEN(Table1[[#This Row],[Employee Name]])-FIND(" ",Table1[[#This Row],[Employee Name]]))</f>
        <v>Sharma</v>
      </c>
      <c r="Y2200" t="str">
        <f>Table1[[#This Row],[Department]]&amp;"-"&amp;Table1[[#This Row],[Employee ID]]</f>
        <v>HR-E04987</v>
      </c>
      <c r="Z2200" t="str">
        <f>LEFT(Table1[[#This Row],[Department]],3)</f>
        <v>HR</v>
      </c>
      <c r="AA2200" t="str">
        <f>_xlfn.XLOOKUP(Table1[[#This Row],[Manager ID]],MANAGERS!A:A,MANAGERS!B:B)</f>
        <v>Manager_13</v>
      </c>
      <c r="AB2200" t="str" cm="1">
        <f t="array" ref="AB2200">_xlfn.XLOOKUP(Table1[[#This Row],[Manager ID]],Table2[[#All],[Manager ID]],Table2[[#All],[Department Head]])</f>
        <v>HR</v>
      </c>
      <c r="AC2200" s="2">
        <f>_xlfn.XLOOKUP(Table1[[#This Row],[City]],L:L,O:O)</f>
        <v>0.24036902712549932</v>
      </c>
      <c r="AD2200" t="str" cm="1">
        <f t="array" ref="AD2200">_xlfn.IFS(Table1[[#This Row],[Performance Score]]&gt;=90,"Excellent",Table1[[#This Row],[Performance Score]]&gt;=75,"Good",Table1[[#This Row],[Performance Score]]&gt;=60,"Average",Table1[[#This Row],[Performance Score]]&lt;=60,"Need Improvement")</f>
        <v>Excellent</v>
      </c>
      <c r="AE2200" t="str">
        <f>IF(AND(Table1[[#This Row],[Attendance %]]&gt;=80,(Table1[[#This Row],[Performance Score]]&gt;=80)),"Eligible","Not Eligible")</f>
        <v>Not Eligible</v>
      </c>
      <c r="AF2200" t="str">
        <f>IF(Table1[[#This Row],[Performance Score]]&gt;=80,"High Performer","Low Performer")</f>
        <v>High Performer</v>
      </c>
      <c r="AG2200" t="str" cm="1">
        <f t="array" aca="1" ref="AG2200" ca="1">_xlfn.IFS(Table1[[#This Row],[Experience]]&lt;=3,"Junior",Table1[[#This Row],[Experience]]&lt;=7,"Mid Level",Table1[[#This Row],[Experience]]&gt;=7,"Senior")</f>
        <v>Junior</v>
      </c>
      <c r="AH2200" t="str">
        <f>IF(Table1[[#This Row],[Attendance %]]&gt;75,"OK","Below 75")</f>
        <v>Below 75</v>
      </c>
      <c r="AI2200" t="b">
        <f>ISBLANK(Table1[[#This Row],[Employee ID]])</f>
        <v>0</v>
      </c>
      <c r="AJ2200" t="b">
        <f>ISNUMBER(Table1[[#This Row],[Total Salary  ]])</f>
        <v>1</v>
      </c>
      <c r="AK2200" t="str">
        <f>IFERROR(_xlfn.XLOOKUP(Table1[[#This Row],[Manager ID]],MANAGERS!A:A,MANAGERS!B:B),"Not Found")</f>
        <v>Manager_13</v>
      </c>
    </row>
    <row r="2201" spans="1:37" x14ac:dyDescent="0.2">
      <c r="A2201" t="s">
        <v>670</v>
      </c>
      <c r="B2201" t="s">
        <v>39</v>
      </c>
      <c r="C2201" t="s">
        <v>15</v>
      </c>
      <c r="D2201" t="s">
        <v>46</v>
      </c>
      <c r="E2201" t="s">
        <v>65</v>
      </c>
      <c r="F2201" s="1">
        <v>42799</v>
      </c>
      <c r="G2201" s="1">
        <v>34636</v>
      </c>
      <c r="H2201">
        <v>69294</v>
      </c>
      <c r="I2201">
        <v>27035</v>
      </c>
      <c r="J2201">
        <v>90</v>
      </c>
      <c r="K2201">
        <v>98</v>
      </c>
      <c r="L2201" t="s">
        <v>27</v>
      </c>
      <c r="M2201">
        <v>102</v>
      </c>
      <c r="N2201">
        <f>Table1[[#This Row],[Basic Salary]]+Table1[[#This Row],[Bonus]]</f>
        <v>96329</v>
      </c>
      <c r="O2201" s="2">
        <f>Table1[[#This Row],[Bonus]]/Table1[[#This Row],[Basic Salary]]</f>
        <v>0.39014921926862356</v>
      </c>
      <c r="P2201">
        <f ca="1">DATEDIF(Table1[[#This Row],[Date of Birth]],TODAY(),"Y")</f>
        <v>31</v>
      </c>
      <c r="Q2201">
        <f ca="1">DATEDIF(Table1[[#This Row],[Joining Date]],TODAY(),"Y")</f>
        <v>9</v>
      </c>
      <c r="R2201" t="str">
        <f ca="1">IF(YEAR(Table1[[#This Row],[Joining Date]])=YEAR(TODAY()),"Yes","No")</f>
        <v>No</v>
      </c>
      <c r="S2201" t="str">
        <f ca="1">IF(Table1[[#This Row],[Experience]]&gt;5,"Yes","No")</f>
        <v>Yes</v>
      </c>
      <c r="T2201" t="str">
        <f>TEXT(Table1[[#This Row],[Joining Date]],"mmmm")</f>
        <v>March</v>
      </c>
      <c r="U2201" t="str">
        <f>TEXT(Table1[[#This Row],[Joining Date]],"yyyy")</f>
        <v>2017</v>
      </c>
      <c r="V2201" s="5">
        <f ca="1">TODAY()-Table1[[#This Row],[Joining Date]]</f>
        <v>3440</v>
      </c>
      <c r="W2201" t="str">
        <f>LEFT(Table1[[#This Row],[Employee Name]],FIND(" ",Table1[[#This Row],[Employee Name]])-1)</f>
        <v>Karan</v>
      </c>
      <c r="X2201" t="str">
        <f>RIGHT(Table1[[#This Row],[Employee Name]],LEN(Table1[[#This Row],[Employee Name]])-FIND(" ",Table1[[#This Row],[Employee Name]]))</f>
        <v>Malhotra</v>
      </c>
      <c r="Y2201" t="str">
        <f>Table1[[#This Row],[Department]]&amp;"-"&amp;Table1[[#This Row],[Employee ID]]</f>
        <v>Support-E00614</v>
      </c>
      <c r="Z2201" t="str">
        <f>LEFT(Table1[[#This Row],[Department]],3)</f>
        <v>Sup</v>
      </c>
      <c r="AA2201" t="str">
        <f>_xlfn.XLOOKUP(Table1[[#This Row],[Manager ID]],MANAGERS!A:A,MANAGERS!B:B)</f>
        <v>Manager_2</v>
      </c>
      <c r="AB2201" t="str" cm="1">
        <f t="array" ref="AB2201">_xlfn.XLOOKUP(Table1[[#This Row],[Manager ID]],Table2[[#All],[Manager ID]],Table2[[#All],[Department Head]])</f>
        <v>Sales</v>
      </c>
      <c r="AC2201" s="2">
        <f>_xlfn.XLOOKUP(Table1[[#This Row],[City]],L:L,O:O)</f>
        <v>0.23674293405114402</v>
      </c>
      <c r="AD2201" t="str" cm="1">
        <f t="array" ref="AD2201">_xlfn.IFS(Table1[[#This Row],[Performance Score]]&gt;=90,"Excellent",Table1[[#This Row],[Performance Score]]&gt;=75,"Good",Table1[[#This Row],[Performance Score]]&gt;=60,"Average",Table1[[#This Row],[Performance Score]]&lt;=60,"Need Improvement")</f>
        <v>Excellent</v>
      </c>
      <c r="AE2201" t="str">
        <f>IF(AND(Table1[[#This Row],[Attendance %]]&gt;=80,(Table1[[#This Row],[Performance Score]]&gt;=80)),"Eligible","Not Eligible")</f>
        <v>Eligible</v>
      </c>
      <c r="AF2201" t="str">
        <f>IF(Table1[[#This Row],[Performance Score]]&gt;=80,"High Performer","Low Performer")</f>
        <v>High Performer</v>
      </c>
      <c r="AG2201" t="str" cm="1">
        <f t="array" aca="1" ref="AG2201" ca="1">_xlfn.IFS(Table1[[#This Row],[Experience]]&lt;=3,"Junior",Table1[[#This Row],[Experience]]&lt;=7,"Mid Level",Table1[[#This Row],[Experience]]&gt;=7,"Senior")</f>
        <v>Senior</v>
      </c>
      <c r="AH2201" t="str">
        <f>IF(Table1[[#This Row],[Attendance %]]&gt;75,"OK","Below 75")</f>
        <v>OK</v>
      </c>
      <c r="AI2201" t="b">
        <f>ISBLANK(Table1[[#This Row],[Employee ID]])</f>
        <v>0</v>
      </c>
      <c r="AJ2201" t="b">
        <f>ISNUMBER(Table1[[#This Row],[Total Salary  ]])</f>
        <v>1</v>
      </c>
      <c r="AK2201" t="str">
        <f>IFERROR(_xlfn.XLOOKUP(Table1[[#This Row],[Manager ID]],MANAGERS!A:A,MANAGERS!B:B),"Not Found")</f>
        <v>Manager_2</v>
      </c>
    </row>
    <row r="2202" spans="1:37" x14ac:dyDescent="0.2">
      <c r="A2202" t="s">
        <v>3473</v>
      </c>
      <c r="B2202" t="s">
        <v>77</v>
      </c>
      <c r="C2202" t="s">
        <v>15</v>
      </c>
      <c r="D2202" t="s">
        <v>25</v>
      </c>
      <c r="E2202" t="s">
        <v>65</v>
      </c>
      <c r="F2202" s="1">
        <v>43102</v>
      </c>
      <c r="G2202" s="1">
        <v>37119</v>
      </c>
      <c r="H2202">
        <v>88871</v>
      </c>
      <c r="I2202">
        <v>7452</v>
      </c>
      <c r="J2202">
        <v>78</v>
      </c>
      <c r="K2202">
        <v>67</v>
      </c>
      <c r="L2202" t="s">
        <v>34</v>
      </c>
      <c r="M2202">
        <v>120</v>
      </c>
      <c r="N2202">
        <f>Table1[[#This Row],[Basic Salary]]+Table1[[#This Row],[Bonus]]</f>
        <v>96323</v>
      </c>
      <c r="O2202" s="2">
        <f>Table1[[#This Row],[Bonus]]/Table1[[#This Row],[Basic Salary]]</f>
        <v>8.3851875189881964E-2</v>
      </c>
      <c r="P2202">
        <f ca="1">DATEDIF(Table1[[#This Row],[Date of Birth]],TODAY(),"Y")</f>
        <v>24</v>
      </c>
      <c r="Q2202">
        <f ca="1">DATEDIF(Table1[[#This Row],[Joining Date]],TODAY(),"Y")</f>
        <v>8</v>
      </c>
      <c r="R2202" t="str">
        <f ca="1">IF(YEAR(Table1[[#This Row],[Joining Date]])=YEAR(TODAY()),"Yes","No")</f>
        <v>No</v>
      </c>
      <c r="S2202" t="str">
        <f ca="1">IF(Table1[[#This Row],[Experience]]&gt;5,"Yes","No")</f>
        <v>Yes</v>
      </c>
      <c r="T2202" t="str">
        <f>TEXT(Table1[[#This Row],[Joining Date]],"mmmm")</f>
        <v>January</v>
      </c>
      <c r="U2202" t="str">
        <f>TEXT(Table1[[#This Row],[Joining Date]],"yyyy")</f>
        <v>2018</v>
      </c>
      <c r="V2202" s="5">
        <f ca="1">TODAY()-Table1[[#This Row],[Joining Date]]</f>
        <v>3137</v>
      </c>
      <c r="W2202" t="str">
        <f>LEFT(Table1[[#This Row],[Employee Name]],FIND(" ",Table1[[#This Row],[Employee Name]])-1)</f>
        <v>Rohan</v>
      </c>
      <c r="X2202" t="str">
        <f>RIGHT(Table1[[#This Row],[Employee Name]],LEN(Table1[[#This Row],[Employee Name]])-FIND(" ",Table1[[#This Row],[Employee Name]]))</f>
        <v>Gupta</v>
      </c>
      <c r="Y2202" t="str">
        <f>Table1[[#This Row],[Department]]&amp;"-"&amp;Table1[[#This Row],[Employee ID]]</f>
        <v>Finance-E03417</v>
      </c>
      <c r="Z2202" t="str">
        <f>LEFT(Table1[[#This Row],[Department]],3)</f>
        <v>Fin</v>
      </c>
      <c r="AA2202" t="str">
        <f>_xlfn.XLOOKUP(Table1[[#This Row],[Manager ID]],MANAGERS!A:A,MANAGERS!B:B)</f>
        <v>Manager_20</v>
      </c>
      <c r="AB2202" t="str" cm="1">
        <f t="array" ref="AB2202">_xlfn.XLOOKUP(Table1[[#This Row],[Manager ID]],Table2[[#All],[Manager ID]],Table2[[#All],[Department Head]])</f>
        <v>Operations</v>
      </c>
      <c r="AC2202" s="2">
        <f>_xlfn.XLOOKUP(Table1[[#This Row],[City]],L:L,O:O)</f>
        <v>0.24030340748661314</v>
      </c>
      <c r="AD2202" t="str" cm="1">
        <f t="array" ref="AD2202">_xlfn.IFS(Table1[[#This Row],[Performance Score]]&gt;=90,"Excellent",Table1[[#This Row],[Performance Score]]&gt;=75,"Good",Table1[[#This Row],[Performance Score]]&gt;=60,"Average",Table1[[#This Row],[Performance Score]]&lt;=60,"Need Improvement")</f>
        <v>Average</v>
      </c>
      <c r="AE2202" t="str">
        <f>IF(AND(Table1[[#This Row],[Attendance %]]&gt;=80,(Table1[[#This Row],[Performance Score]]&gt;=80)),"Eligible","Not Eligible")</f>
        <v>Not Eligible</v>
      </c>
      <c r="AF2202" t="str">
        <f>IF(Table1[[#This Row],[Performance Score]]&gt;=80,"High Performer","Low Performer")</f>
        <v>Low Performer</v>
      </c>
      <c r="AG2202" t="str" cm="1">
        <f t="array" aca="1" ref="AG2202" ca="1">_xlfn.IFS(Table1[[#This Row],[Experience]]&lt;=3,"Junior",Table1[[#This Row],[Experience]]&lt;=7,"Mid Level",Table1[[#This Row],[Experience]]&gt;=7,"Senior")</f>
        <v>Senior</v>
      </c>
      <c r="AH2202" t="str">
        <f>IF(Table1[[#This Row],[Attendance %]]&gt;75,"OK","Below 75")</f>
        <v>OK</v>
      </c>
      <c r="AI2202" t="b">
        <f>ISBLANK(Table1[[#This Row],[Employee ID]])</f>
        <v>0</v>
      </c>
      <c r="AJ2202" t="b">
        <f>ISNUMBER(Table1[[#This Row],[Total Salary  ]])</f>
        <v>1</v>
      </c>
      <c r="AK2202" t="str">
        <f>IFERROR(_xlfn.XLOOKUP(Table1[[#This Row],[Manager ID]],MANAGERS!A:A,MANAGERS!B:B),"Not Found")</f>
        <v>Manager_20</v>
      </c>
    </row>
    <row r="2203" spans="1:37" x14ac:dyDescent="0.2">
      <c r="A2203" t="s">
        <v>3881</v>
      </c>
      <c r="B2203" t="s">
        <v>48</v>
      </c>
      <c r="C2203" t="s">
        <v>15</v>
      </c>
      <c r="D2203" t="s">
        <v>40</v>
      </c>
      <c r="E2203" t="s">
        <v>22</v>
      </c>
      <c r="F2203" s="1">
        <v>44885</v>
      </c>
      <c r="G2203" s="1">
        <v>32173</v>
      </c>
      <c r="H2203">
        <v>71051</v>
      </c>
      <c r="I2203">
        <v>25198</v>
      </c>
      <c r="J2203">
        <v>99</v>
      </c>
      <c r="K2203">
        <v>67</v>
      </c>
      <c r="L2203" t="s">
        <v>53</v>
      </c>
      <c r="M2203">
        <v>104</v>
      </c>
      <c r="N2203">
        <f>Table1[[#This Row],[Basic Salary]]+Table1[[#This Row],[Bonus]]</f>
        <v>96249</v>
      </c>
      <c r="O2203" s="2">
        <f>Table1[[#This Row],[Bonus]]/Table1[[#This Row],[Basic Salary]]</f>
        <v>0.35464666225668884</v>
      </c>
      <c r="P2203">
        <f ca="1">DATEDIF(Table1[[#This Row],[Date of Birth]],TODAY(),"Y")</f>
        <v>38</v>
      </c>
      <c r="Q2203">
        <f ca="1">DATEDIF(Table1[[#This Row],[Joining Date]],TODAY(),"Y")</f>
        <v>3</v>
      </c>
      <c r="R2203" t="str">
        <f ca="1">IF(YEAR(Table1[[#This Row],[Joining Date]])=YEAR(TODAY()),"Yes","No")</f>
        <v>No</v>
      </c>
      <c r="S2203" t="str">
        <f ca="1">IF(Table1[[#This Row],[Experience]]&gt;5,"Yes","No")</f>
        <v>No</v>
      </c>
      <c r="T2203" t="str">
        <f>TEXT(Table1[[#This Row],[Joining Date]],"mmmm")</f>
        <v>November</v>
      </c>
      <c r="U2203" t="str">
        <f>TEXT(Table1[[#This Row],[Joining Date]],"yyyy")</f>
        <v>2022</v>
      </c>
      <c r="V2203" s="5">
        <f ca="1">TODAY()-Table1[[#This Row],[Joining Date]]</f>
        <v>1354</v>
      </c>
      <c r="W2203" t="str">
        <f>LEFT(Table1[[#This Row],[Employee Name]],FIND(" ",Table1[[#This Row],[Employee Name]])-1)</f>
        <v>Aditya</v>
      </c>
      <c r="X2203" t="str">
        <f>RIGHT(Table1[[#This Row],[Employee Name]],LEN(Table1[[#This Row],[Employee Name]])-FIND(" ",Table1[[#This Row],[Employee Name]]))</f>
        <v>Kapoor</v>
      </c>
      <c r="Y2203" t="str">
        <f>Table1[[#This Row],[Department]]&amp;"-"&amp;Table1[[#This Row],[Employee ID]]</f>
        <v>IT-E03825</v>
      </c>
      <c r="Z2203" t="str">
        <f>LEFT(Table1[[#This Row],[Department]],3)</f>
        <v>IT</v>
      </c>
      <c r="AA2203" t="str">
        <f>_xlfn.XLOOKUP(Table1[[#This Row],[Manager ID]],MANAGERS!A:A,MANAGERS!B:B)</f>
        <v>Manager_4</v>
      </c>
      <c r="AB2203" t="str" cm="1">
        <f t="array" ref="AB2203">_xlfn.XLOOKUP(Table1[[#This Row],[Manager ID]],Table2[[#All],[Manager ID]],Table2[[#All],[Department Head]])</f>
        <v>Finance</v>
      </c>
      <c r="AC2203" s="2">
        <f>_xlfn.XLOOKUP(Table1[[#This Row],[City]],L:L,O:O)</f>
        <v>0.23685887225230964</v>
      </c>
      <c r="AD2203" t="str" cm="1">
        <f t="array" ref="AD2203">_xlfn.IFS(Table1[[#This Row],[Performance Score]]&gt;=90,"Excellent",Table1[[#This Row],[Performance Score]]&gt;=75,"Good",Table1[[#This Row],[Performance Score]]&gt;=60,"Average",Table1[[#This Row],[Performance Score]]&lt;=60,"Need Improvement")</f>
        <v>Average</v>
      </c>
      <c r="AE2203" t="str">
        <f>IF(AND(Table1[[#This Row],[Attendance %]]&gt;=80,(Table1[[#This Row],[Performance Score]]&gt;=80)),"Eligible","Not Eligible")</f>
        <v>Not Eligible</v>
      </c>
      <c r="AF2203" t="str">
        <f>IF(Table1[[#This Row],[Performance Score]]&gt;=80,"High Performer","Low Performer")</f>
        <v>Low Performer</v>
      </c>
      <c r="AG2203" t="str" cm="1">
        <f t="array" aca="1" ref="AG2203" ca="1">_xlfn.IFS(Table1[[#This Row],[Experience]]&lt;=3,"Junior",Table1[[#This Row],[Experience]]&lt;=7,"Mid Level",Table1[[#This Row],[Experience]]&gt;=7,"Senior")</f>
        <v>Junior</v>
      </c>
      <c r="AH2203" t="str">
        <f>IF(Table1[[#This Row],[Attendance %]]&gt;75,"OK","Below 75")</f>
        <v>OK</v>
      </c>
      <c r="AI2203" t="b">
        <f>ISBLANK(Table1[[#This Row],[Employee ID]])</f>
        <v>0</v>
      </c>
      <c r="AJ2203" t="b">
        <f>ISNUMBER(Table1[[#This Row],[Total Salary  ]])</f>
        <v>1</v>
      </c>
      <c r="AK2203" t="str">
        <f>IFERROR(_xlfn.XLOOKUP(Table1[[#This Row],[Manager ID]],MANAGERS!A:A,MANAGERS!B:B),"Not Found")</f>
        <v>Manager_4</v>
      </c>
    </row>
    <row r="2204" spans="1:37" x14ac:dyDescent="0.2">
      <c r="A2204" t="s">
        <v>1602</v>
      </c>
      <c r="B2204" t="s">
        <v>14</v>
      </c>
      <c r="C2204" t="s">
        <v>21</v>
      </c>
      <c r="D2204" t="s">
        <v>81</v>
      </c>
      <c r="E2204" t="s">
        <v>17</v>
      </c>
      <c r="F2204" s="1">
        <v>45252</v>
      </c>
      <c r="G2204" s="1">
        <v>30582</v>
      </c>
      <c r="H2204">
        <v>71492</v>
      </c>
      <c r="I2204">
        <v>24752</v>
      </c>
      <c r="J2204">
        <v>91</v>
      </c>
      <c r="K2204">
        <v>41</v>
      </c>
      <c r="L2204" t="s">
        <v>23</v>
      </c>
      <c r="M2204">
        <v>119</v>
      </c>
      <c r="N2204">
        <f>Table1[[#This Row],[Basic Salary]]+Table1[[#This Row],[Bonus]]</f>
        <v>96244</v>
      </c>
      <c r="O2204" s="2">
        <f>Table1[[#This Row],[Bonus]]/Table1[[#This Row],[Basic Salary]]</f>
        <v>0.34622055614614222</v>
      </c>
      <c r="P2204">
        <f ca="1">DATEDIF(Table1[[#This Row],[Date of Birth]],TODAY(),"Y")</f>
        <v>42</v>
      </c>
      <c r="Q2204">
        <f ca="1">DATEDIF(Table1[[#This Row],[Joining Date]],TODAY(),"Y")</f>
        <v>2</v>
      </c>
      <c r="R2204" t="str">
        <f ca="1">IF(YEAR(Table1[[#This Row],[Joining Date]])=YEAR(TODAY()),"Yes","No")</f>
        <v>No</v>
      </c>
      <c r="S2204" t="str">
        <f ca="1">IF(Table1[[#This Row],[Experience]]&gt;5,"Yes","No")</f>
        <v>No</v>
      </c>
      <c r="T2204" t="str">
        <f>TEXT(Table1[[#This Row],[Joining Date]],"mmmm")</f>
        <v>November</v>
      </c>
      <c r="U2204" t="str">
        <f>TEXT(Table1[[#This Row],[Joining Date]],"yyyy")</f>
        <v>2023</v>
      </c>
      <c r="V2204" s="5">
        <f ca="1">TODAY()-Table1[[#This Row],[Joining Date]]</f>
        <v>987</v>
      </c>
      <c r="W2204" t="str">
        <f>LEFT(Table1[[#This Row],[Employee Name]],FIND(" ",Table1[[#This Row],[Employee Name]])-1)</f>
        <v>Nisha</v>
      </c>
      <c r="X2204" t="str">
        <f>RIGHT(Table1[[#This Row],[Employee Name]],LEN(Table1[[#This Row],[Employee Name]])-FIND(" ",Table1[[#This Row],[Employee Name]]))</f>
        <v>Kapoor</v>
      </c>
      <c r="Y2204" t="str">
        <f>Table1[[#This Row],[Department]]&amp;"-"&amp;Table1[[#This Row],[Employee ID]]</f>
        <v>Sales-E01546</v>
      </c>
      <c r="Z2204" t="str">
        <f>LEFT(Table1[[#This Row],[Department]],3)</f>
        <v>Sal</v>
      </c>
      <c r="AA2204" t="str">
        <f>_xlfn.XLOOKUP(Table1[[#This Row],[Manager ID]],MANAGERS!A:A,MANAGERS!B:B)</f>
        <v>Manager_19</v>
      </c>
      <c r="AB2204" t="str" cm="1">
        <f t="array" ref="AB2204">_xlfn.XLOOKUP(Table1[[#This Row],[Manager ID]],Table2[[#All],[Manager ID]],Table2[[#All],[Department Head]])</f>
        <v>Support</v>
      </c>
      <c r="AC2204" s="2">
        <f>_xlfn.XLOOKUP(Table1[[#This Row],[City]],L:L,O:O)</f>
        <v>0.23486488519629886</v>
      </c>
      <c r="AD2204" t="str" cm="1">
        <f t="array" ref="AD2204">_xlfn.IFS(Table1[[#This Row],[Performance Score]]&gt;=90,"Excellent",Table1[[#This Row],[Performance Score]]&gt;=75,"Good",Table1[[#This Row],[Performance Score]]&gt;=60,"Average",Table1[[#This Row],[Performance Score]]&lt;=60,"Need Improvement")</f>
        <v>Need Improvement</v>
      </c>
      <c r="AE2204" t="str">
        <f>IF(AND(Table1[[#This Row],[Attendance %]]&gt;=80,(Table1[[#This Row],[Performance Score]]&gt;=80)),"Eligible","Not Eligible")</f>
        <v>Not Eligible</v>
      </c>
      <c r="AF2204" t="str">
        <f>IF(Table1[[#This Row],[Performance Score]]&gt;=80,"High Performer","Low Performer")</f>
        <v>Low Performer</v>
      </c>
      <c r="AG2204" t="str" cm="1">
        <f t="array" aca="1" ref="AG2204" ca="1">_xlfn.IFS(Table1[[#This Row],[Experience]]&lt;=3,"Junior",Table1[[#This Row],[Experience]]&lt;=7,"Mid Level",Table1[[#This Row],[Experience]]&gt;=7,"Senior")</f>
        <v>Junior</v>
      </c>
      <c r="AH2204" t="str">
        <f>IF(Table1[[#This Row],[Attendance %]]&gt;75,"OK","Below 75")</f>
        <v>OK</v>
      </c>
      <c r="AI2204" t="b">
        <f>ISBLANK(Table1[[#This Row],[Employee ID]])</f>
        <v>0</v>
      </c>
      <c r="AJ2204" t="b">
        <f>ISNUMBER(Table1[[#This Row],[Total Salary  ]])</f>
        <v>1</v>
      </c>
      <c r="AK2204" t="str">
        <f>IFERROR(_xlfn.XLOOKUP(Table1[[#This Row],[Manager ID]],MANAGERS!A:A,MANAGERS!B:B),"Not Found")</f>
        <v>Manager_19</v>
      </c>
    </row>
    <row r="2205" spans="1:37" x14ac:dyDescent="0.2">
      <c r="A2205" t="s">
        <v>523</v>
      </c>
      <c r="B2205" t="s">
        <v>48</v>
      </c>
      <c r="C2205" t="s">
        <v>15</v>
      </c>
      <c r="D2205" t="s">
        <v>46</v>
      </c>
      <c r="E2205" t="s">
        <v>65</v>
      </c>
      <c r="F2205" s="1">
        <v>44922</v>
      </c>
      <c r="G2205" s="1">
        <v>39720</v>
      </c>
      <c r="H2205">
        <v>82163</v>
      </c>
      <c r="I2205">
        <v>14066</v>
      </c>
      <c r="J2205">
        <v>83</v>
      </c>
      <c r="K2205">
        <v>48</v>
      </c>
      <c r="L2205" t="s">
        <v>18</v>
      </c>
      <c r="M2205">
        <v>111</v>
      </c>
      <c r="N2205">
        <f>Table1[[#This Row],[Basic Salary]]+Table1[[#This Row],[Bonus]]</f>
        <v>96229</v>
      </c>
      <c r="O2205" s="2">
        <f>Table1[[#This Row],[Bonus]]/Table1[[#This Row],[Basic Salary]]</f>
        <v>0.17119628056424424</v>
      </c>
      <c r="P2205">
        <f ca="1">DATEDIF(Table1[[#This Row],[Date of Birth]],TODAY(),"Y")</f>
        <v>17</v>
      </c>
      <c r="Q2205">
        <f ca="1">DATEDIF(Table1[[#This Row],[Joining Date]],TODAY(),"Y")</f>
        <v>3</v>
      </c>
      <c r="R2205" t="str">
        <f ca="1">IF(YEAR(Table1[[#This Row],[Joining Date]])=YEAR(TODAY()),"Yes","No")</f>
        <v>No</v>
      </c>
      <c r="S2205" t="str">
        <f ca="1">IF(Table1[[#This Row],[Experience]]&gt;5,"Yes","No")</f>
        <v>No</v>
      </c>
      <c r="T2205" t="str">
        <f>TEXT(Table1[[#This Row],[Joining Date]],"mmmm")</f>
        <v>December</v>
      </c>
      <c r="U2205" t="str">
        <f>TEXT(Table1[[#This Row],[Joining Date]],"yyyy")</f>
        <v>2022</v>
      </c>
      <c r="V2205" s="5">
        <f ca="1">TODAY()-Table1[[#This Row],[Joining Date]]</f>
        <v>1317</v>
      </c>
      <c r="W2205" t="str">
        <f>LEFT(Table1[[#This Row],[Employee Name]],FIND(" ",Table1[[#This Row],[Employee Name]])-1)</f>
        <v>Aditya</v>
      </c>
      <c r="X2205" t="str">
        <f>RIGHT(Table1[[#This Row],[Employee Name]],LEN(Table1[[#This Row],[Employee Name]])-FIND(" ",Table1[[#This Row],[Employee Name]]))</f>
        <v>Kapoor</v>
      </c>
      <c r="Y2205" t="str">
        <f>Table1[[#This Row],[Department]]&amp;"-"&amp;Table1[[#This Row],[Employee ID]]</f>
        <v>Support-E00467</v>
      </c>
      <c r="Z2205" t="str">
        <f>LEFT(Table1[[#This Row],[Department]],3)</f>
        <v>Sup</v>
      </c>
      <c r="AA2205" t="str">
        <f>_xlfn.XLOOKUP(Table1[[#This Row],[Manager ID]],MANAGERS!A:A,MANAGERS!B:B)</f>
        <v>Manager_11</v>
      </c>
      <c r="AB2205" t="str" cm="1">
        <f t="array" ref="AB2205">_xlfn.XLOOKUP(Table1[[#This Row],[Manager ID]],Table2[[#All],[Manager ID]],Table2[[#All],[Department Head]])</f>
        <v>Marketing</v>
      </c>
      <c r="AC2205" s="2">
        <f>_xlfn.XLOOKUP(Table1[[#This Row],[City]],L:L,O:O)</f>
        <v>0.21356479274849693</v>
      </c>
      <c r="AD2205" t="str" cm="1">
        <f t="array" ref="AD2205">_xlfn.IFS(Table1[[#This Row],[Performance Score]]&gt;=90,"Excellent",Table1[[#This Row],[Performance Score]]&gt;=75,"Good",Table1[[#This Row],[Performance Score]]&gt;=60,"Average",Table1[[#This Row],[Performance Score]]&lt;=60,"Need Improvement")</f>
        <v>Need Improvement</v>
      </c>
      <c r="AE2205" t="str">
        <f>IF(AND(Table1[[#This Row],[Attendance %]]&gt;=80,(Table1[[#This Row],[Performance Score]]&gt;=80)),"Eligible","Not Eligible")</f>
        <v>Not Eligible</v>
      </c>
      <c r="AF2205" t="str">
        <f>IF(Table1[[#This Row],[Performance Score]]&gt;=80,"High Performer","Low Performer")</f>
        <v>Low Performer</v>
      </c>
      <c r="AG2205" t="str" cm="1">
        <f t="array" aca="1" ref="AG2205" ca="1">_xlfn.IFS(Table1[[#This Row],[Experience]]&lt;=3,"Junior",Table1[[#This Row],[Experience]]&lt;=7,"Mid Level",Table1[[#This Row],[Experience]]&gt;=7,"Senior")</f>
        <v>Junior</v>
      </c>
      <c r="AH2205" t="str">
        <f>IF(Table1[[#This Row],[Attendance %]]&gt;75,"OK","Below 75")</f>
        <v>OK</v>
      </c>
      <c r="AI2205" t="b">
        <f>ISBLANK(Table1[[#This Row],[Employee ID]])</f>
        <v>0</v>
      </c>
      <c r="AJ2205" t="b">
        <f>ISNUMBER(Table1[[#This Row],[Total Salary  ]])</f>
        <v>1</v>
      </c>
      <c r="AK2205" t="str">
        <f>IFERROR(_xlfn.XLOOKUP(Table1[[#This Row],[Manager ID]],MANAGERS!A:A,MANAGERS!B:B),"Not Found")</f>
        <v>Manager_11</v>
      </c>
    </row>
    <row r="2206" spans="1:37" x14ac:dyDescent="0.2">
      <c r="A2206" t="s">
        <v>4058</v>
      </c>
      <c r="B2206" t="s">
        <v>29</v>
      </c>
      <c r="C2206" t="s">
        <v>15</v>
      </c>
      <c r="D2206" t="s">
        <v>46</v>
      </c>
      <c r="E2206" t="s">
        <v>65</v>
      </c>
      <c r="F2206" s="1">
        <v>45363</v>
      </c>
      <c r="G2206" s="1">
        <v>39686</v>
      </c>
      <c r="H2206">
        <v>84874</v>
      </c>
      <c r="I2206">
        <v>11341</v>
      </c>
      <c r="J2206">
        <v>68</v>
      </c>
      <c r="K2206">
        <v>85</v>
      </c>
      <c r="L2206" t="s">
        <v>27</v>
      </c>
      <c r="M2206">
        <v>117</v>
      </c>
      <c r="N2206">
        <f>Table1[[#This Row],[Basic Salary]]+Table1[[#This Row],[Bonus]]</f>
        <v>96215</v>
      </c>
      <c r="O2206" s="2">
        <f>Table1[[#This Row],[Bonus]]/Table1[[#This Row],[Basic Salary]]</f>
        <v>0.13362160378914625</v>
      </c>
      <c r="P2206">
        <f ca="1">DATEDIF(Table1[[#This Row],[Date of Birth]],TODAY(),"Y")</f>
        <v>17</v>
      </c>
      <c r="Q2206">
        <f ca="1">DATEDIF(Table1[[#This Row],[Joining Date]],TODAY(),"Y")</f>
        <v>2</v>
      </c>
      <c r="R2206" t="str">
        <f ca="1">IF(YEAR(Table1[[#This Row],[Joining Date]])=YEAR(TODAY()),"Yes","No")</f>
        <v>No</v>
      </c>
      <c r="S2206" t="str">
        <f ca="1">IF(Table1[[#This Row],[Experience]]&gt;5,"Yes","No")</f>
        <v>No</v>
      </c>
      <c r="T2206" t="str">
        <f>TEXT(Table1[[#This Row],[Joining Date]],"mmmm")</f>
        <v>March</v>
      </c>
      <c r="U2206" t="str">
        <f>TEXT(Table1[[#This Row],[Joining Date]],"yyyy")</f>
        <v>2024</v>
      </c>
      <c r="V2206" s="5">
        <f ca="1">TODAY()-Table1[[#This Row],[Joining Date]]</f>
        <v>876</v>
      </c>
      <c r="W2206" t="str">
        <f>LEFT(Table1[[#This Row],[Employee Name]],FIND(" ",Table1[[#This Row],[Employee Name]])-1)</f>
        <v>Vikram</v>
      </c>
      <c r="X2206" t="str">
        <f>RIGHT(Table1[[#This Row],[Employee Name]],LEN(Table1[[#This Row],[Employee Name]])-FIND(" ",Table1[[#This Row],[Employee Name]]))</f>
        <v>Singh</v>
      </c>
      <c r="Y2206" t="str">
        <f>Table1[[#This Row],[Department]]&amp;"-"&amp;Table1[[#This Row],[Employee ID]]</f>
        <v>Support-E04002</v>
      </c>
      <c r="Z2206" t="str">
        <f>LEFT(Table1[[#This Row],[Department]],3)</f>
        <v>Sup</v>
      </c>
      <c r="AA2206" t="str">
        <f>_xlfn.XLOOKUP(Table1[[#This Row],[Manager ID]],MANAGERS!A:A,MANAGERS!B:B)</f>
        <v>Manager_17</v>
      </c>
      <c r="AB2206" t="str" cm="1">
        <f t="array" ref="AB2206">_xlfn.XLOOKUP(Table1[[#This Row],[Manager ID]],Table2[[#All],[Manager ID]],Table2[[#All],[Department Head]])</f>
        <v>Finance</v>
      </c>
      <c r="AC2206" s="2">
        <f>_xlfn.XLOOKUP(Table1[[#This Row],[City]],L:L,O:O)</f>
        <v>0.23674293405114402</v>
      </c>
      <c r="AD2206" t="str" cm="1">
        <f t="array" ref="AD2206">_xlfn.IFS(Table1[[#This Row],[Performance Score]]&gt;=90,"Excellent",Table1[[#This Row],[Performance Score]]&gt;=75,"Good",Table1[[#This Row],[Performance Score]]&gt;=60,"Average",Table1[[#This Row],[Performance Score]]&lt;=60,"Need Improvement")</f>
        <v>Good</v>
      </c>
      <c r="AE2206" t="str">
        <f>IF(AND(Table1[[#This Row],[Attendance %]]&gt;=80,(Table1[[#This Row],[Performance Score]]&gt;=80)),"Eligible","Not Eligible")</f>
        <v>Not Eligible</v>
      </c>
      <c r="AF2206" t="str">
        <f>IF(Table1[[#This Row],[Performance Score]]&gt;=80,"High Performer","Low Performer")</f>
        <v>High Performer</v>
      </c>
      <c r="AG2206" t="str" cm="1">
        <f t="array" aca="1" ref="AG2206" ca="1">_xlfn.IFS(Table1[[#This Row],[Experience]]&lt;=3,"Junior",Table1[[#This Row],[Experience]]&lt;=7,"Mid Level",Table1[[#This Row],[Experience]]&gt;=7,"Senior")</f>
        <v>Junior</v>
      </c>
      <c r="AH2206" t="str">
        <f>IF(Table1[[#This Row],[Attendance %]]&gt;75,"OK","Below 75")</f>
        <v>Below 75</v>
      </c>
      <c r="AI2206" t="b">
        <f>ISBLANK(Table1[[#This Row],[Employee ID]])</f>
        <v>0</v>
      </c>
      <c r="AJ2206" t="b">
        <f>ISNUMBER(Table1[[#This Row],[Total Salary  ]])</f>
        <v>1</v>
      </c>
      <c r="AK2206" t="str">
        <f>IFERROR(_xlfn.XLOOKUP(Table1[[#This Row],[Manager ID]],MANAGERS!A:A,MANAGERS!B:B),"Not Found")</f>
        <v>Manager_17</v>
      </c>
    </row>
    <row r="2207" spans="1:37" x14ac:dyDescent="0.2">
      <c r="A2207" t="s">
        <v>138</v>
      </c>
      <c r="B2207" t="s">
        <v>39</v>
      </c>
      <c r="C2207" t="s">
        <v>21</v>
      </c>
      <c r="D2207" t="s">
        <v>40</v>
      </c>
      <c r="E2207" t="s">
        <v>30</v>
      </c>
      <c r="F2207" s="1">
        <v>45528</v>
      </c>
      <c r="G2207" s="1">
        <v>38863</v>
      </c>
      <c r="H2207">
        <v>81207</v>
      </c>
      <c r="I2207">
        <v>15006</v>
      </c>
      <c r="J2207">
        <v>96</v>
      </c>
      <c r="K2207">
        <v>79</v>
      </c>
      <c r="L2207" t="s">
        <v>53</v>
      </c>
      <c r="M2207">
        <v>120</v>
      </c>
      <c r="N2207">
        <f>Table1[[#This Row],[Basic Salary]]+Table1[[#This Row],[Bonus]]</f>
        <v>96213</v>
      </c>
      <c r="O2207" s="2">
        <f>Table1[[#This Row],[Bonus]]/Table1[[#This Row],[Basic Salary]]</f>
        <v>0.18478702574901179</v>
      </c>
      <c r="P2207">
        <f ca="1">DATEDIF(Table1[[#This Row],[Date of Birth]],TODAY(),"Y")</f>
        <v>20</v>
      </c>
      <c r="Q2207">
        <f ca="1">DATEDIF(Table1[[#This Row],[Joining Date]],TODAY(),"Y")</f>
        <v>1</v>
      </c>
      <c r="R2207" t="str">
        <f ca="1">IF(YEAR(Table1[[#This Row],[Joining Date]])=YEAR(TODAY()),"Yes","No")</f>
        <v>No</v>
      </c>
      <c r="S2207" t="str">
        <f ca="1">IF(Table1[[#This Row],[Experience]]&gt;5,"Yes","No")</f>
        <v>No</v>
      </c>
      <c r="T2207" t="str">
        <f>TEXT(Table1[[#This Row],[Joining Date]],"mmmm")</f>
        <v>August</v>
      </c>
      <c r="U2207" t="str">
        <f>TEXT(Table1[[#This Row],[Joining Date]],"yyyy")</f>
        <v>2024</v>
      </c>
      <c r="V2207" s="5">
        <f ca="1">TODAY()-Table1[[#This Row],[Joining Date]]</f>
        <v>711</v>
      </c>
      <c r="W2207" t="str">
        <f>LEFT(Table1[[#This Row],[Employee Name]],FIND(" ",Table1[[#This Row],[Employee Name]])-1)</f>
        <v>Karan</v>
      </c>
      <c r="X2207" t="str">
        <f>RIGHT(Table1[[#This Row],[Employee Name]],LEN(Table1[[#This Row],[Employee Name]])-FIND(" ",Table1[[#This Row],[Employee Name]]))</f>
        <v>Malhotra</v>
      </c>
      <c r="Y2207" t="str">
        <f>Table1[[#This Row],[Department]]&amp;"-"&amp;Table1[[#This Row],[Employee ID]]</f>
        <v>IT-E00082</v>
      </c>
      <c r="Z2207" t="str">
        <f>LEFT(Table1[[#This Row],[Department]],3)</f>
        <v>IT</v>
      </c>
      <c r="AA2207" t="str">
        <f>_xlfn.XLOOKUP(Table1[[#This Row],[Manager ID]],MANAGERS!A:A,MANAGERS!B:B)</f>
        <v>Manager_20</v>
      </c>
      <c r="AB2207" t="str" cm="1">
        <f t="array" ref="AB2207">_xlfn.XLOOKUP(Table1[[#This Row],[Manager ID]],Table2[[#All],[Manager ID]],Table2[[#All],[Department Head]])</f>
        <v>Operations</v>
      </c>
      <c r="AC2207" s="2">
        <f>_xlfn.XLOOKUP(Table1[[#This Row],[City]],L:L,O:O)</f>
        <v>0.23685887225230964</v>
      </c>
      <c r="AD2207" t="str" cm="1">
        <f t="array" ref="AD2207">_xlfn.IFS(Table1[[#This Row],[Performance Score]]&gt;=90,"Excellent",Table1[[#This Row],[Performance Score]]&gt;=75,"Good",Table1[[#This Row],[Performance Score]]&gt;=60,"Average",Table1[[#This Row],[Performance Score]]&lt;=60,"Need Improvement")</f>
        <v>Good</v>
      </c>
      <c r="AE2207" t="str">
        <f>IF(AND(Table1[[#This Row],[Attendance %]]&gt;=80,(Table1[[#This Row],[Performance Score]]&gt;=80)),"Eligible","Not Eligible")</f>
        <v>Not Eligible</v>
      </c>
      <c r="AF2207" t="str">
        <f>IF(Table1[[#This Row],[Performance Score]]&gt;=80,"High Performer","Low Performer")</f>
        <v>Low Performer</v>
      </c>
      <c r="AG2207" t="str" cm="1">
        <f t="array" aca="1" ref="AG2207" ca="1">_xlfn.IFS(Table1[[#This Row],[Experience]]&lt;=3,"Junior",Table1[[#This Row],[Experience]]&lt;=7,"Mid Level",Table1[[#This Row],[Experience]]&gt;=7,"Senior")</f>
        <v>Junior</v>
      </c>
      <c r="AH2207" t="str">
        <f>IF(Table1[[#This Row],[Attendance %]]&gt;75,"OK","Below 75")</f>
        <v>OK</v>
      </c>
      <c r="AI2207" t="b">
        <f>ISBLANK(Table1[[#This Row],[Employee ID]])</f>
        <v>0</v>
      </c>
      <c r="AJ2207" t="b">
        <f>ISNUMBER(Table1[[#This Row],[Total Salary  ]])</f>
        <v>1</v>
      </c>
      <c r="AK2207" t="str">
        <f>IFERROR(_xlfn.XLOOKUP(Table1[[#This Row],[Manager ID]],MANAGERS!A:A,MANAGERS!B:B),"Not Found")</f>
        <v>Manager_20</v>
      </c>
    </row>
    <row r="2208" spans="1:37" x14ac:dyDescent="0.2">
      <c r="A2208" t="s">
        <v>1450</v>
      </c>
      <c r="B2208" t="s">
        <v>36</v>
      </c>
      <c r="C2208" t="s">
        <v>21</v>
      </c>
      <c r="D2208" t="s">
        <v>40</v>
      </c>
      <c r="E2208" t="s">
        <v>51</v>
      </c>
      <c r="F2208" s="1">
        <v>45691</v>
      </c>
      <c r="G2208" s="1">
        <v>32012</v>
      </c>
      <c r="H2208">
        <v>70116</v>
      </c>
      <c r="I2208">
        <v>26097</v>
      </c>
      <c r="J2208">
        <v>69</v>
      </c>
      <c r="K2208">
        <v>77</v>
      </c>
      <c r="L2208" t="s">
        <v>34</v>
      </c>
      <c r="M2208">
        <v>117</v>
      </c>
      <c r="N2208">
        <f>Table1[[#This Row],[Basic Salary]]+Table1[[#This Row],[Bonus]]</f>
        <v>96213</v>
      </c>
      <c r="O2208" s="2">
        <f>Table1[[#This Row],[Bonus]]/Table1[[#This Row],[Basic Salary]]</f>
        <v>0.3721975012835872</v>
      </c>
      <c r="P2208">
        <f ca="1">DATEDIF(Table1[[#This Row],[Date of Birth]],TODAY(),"Y")</f>
        <v>38</v>
      </c>
      <c r="Q2208">
        <f ca="1">DATEDIF(Table1[[#This Row],[Joining Date]],TODAY(),"Y")</f>
        <v>1</v>
      </c>
      <c r="R2208" t="str">
        <f ca="1">IF(YEAR(Table1[[#This Row],[Joining Date]])=YEAR(TODAY()),"Yes","No")</f>
        <v>No</v>
      </c>
      <c r="S2208" t="str">
        <f ca="1">IF(Table1[[#This Row],[Experience]]&gt;5,"Yes","No")</f>
        <v>No</v>
      </c>
      <c r="T2208" t="str">
        <f>TEXT(Table1[[#This Row],[Joining Date]],"mmmm")</f>
        <v>February</v>
      </c>
      <c r="U2208" t="str">
        <f>TEXT(Table1[[#This Row],[Joining Date]],"yyyy")</f>
        <v>2025</v>
      </c>
      <c r="V2208" s="5">
        <f ca="1">TODAY()-Table1[[#This Row],[Joining Date]]</f>
        <v>548</v>
      </c>
      <c r="W2208" t="str">
        <f>LEFT(Table1[[#This Row],[Employee Name]],FIND(" ",Table1[[#This Row],[Employee Name]])-1)</f>
        <v>Meera</v>
      </c>
      <c r="X2208" t="str">
        <f>RIGHT(Table1[[#This Row],[Employee Name]],LEN(Table1[[#This Row],[Employee Name]])-FIND(" ",Table1[[#This Row],[Employee Name]]))</f>
        <v>Joshi</v>
      </c>
      <c r="Y2208" t="str">
        <f>Table1[[#This Row],[Department]]&amp;"-"&amp;Table1[[#This Row],[Employee ID]]</f>
        <v>IT-E01394</v>
      </c>
      <c r="Z2208" t="str">
        <f>LEFT(Table1[[#This Row],[Department]],3)</f>
        <v>IT</v>
      </c>
      <c r="AA2208" t="str">
        <f>_xlfn.XLOOKUP(Table1[[#This Row],[Manager ID]],MANAGERS!A:A,MANAGERS!B:B)</f>
        <v>Manager_17</v>
      </c>
      <c r="AB2208" t="str" cm="1">
        <f t="array" ref="AB2208">_xlfn.XLOOKUP(Table1[[#This Row],[Manager ID]],Table2[[#All],[Manager ID]],Table2[[#All],[Department Head]])</f>
        <v>Finance</v>
      </c>
      <c r="AC2208" s="2">
        <f>_xlfn.XLOOKUP(Table1[[#This Row],[City]],L:L,O:O)</f>
        <v>0.24030340748661314</v>
      </c>
      <c r="AD2208" t="str" cm="1">
        <f t="array" ref="AD2208">_xlfn.IFS(Table1[[#This Row],[Performance Score]]&gt;=90,"Excellent",Table1[[#This Row],[Performance Score]]&gt;=75,"Good",Table1[[#This Row],[Performance Score]]&gt;=60,"Average",Table1[[#This Row],[Performance Score]]&lt;=60,"Need Improvement")</f>
        <v>Good</v>
      </c>
      <c r="AE2208" t="str">
        <f>IF(AND(Table1[[#This Row],[Attendance %]]&gt;=80,(Table1[[#This Row],[Performance Score]]&gt;=80)),"Eligible","Not Eligible")</f>
        <v>Not Eligible</v>
      </c>
      <c r="AF2208" t="str">
        <f>IF(Table1[[#This Row],[Performance Score]]&gt;=80,"High Performer","Low Performer")</f>
        <v>Low Performer</v>
      </c>
      <c r="AG2208" t="str" cm="1">
        <f t="array" aca="1" ref="AG2208" ca="1">_xlfn.IFS(Table1[[#This Row],[Experience]]&lt;=3,"Junior",Table1[[#This Row],[Experience]]&lt;=7,"Mid Level",Table1[[#This Row],[Experience]]&gt;=7,"Senior")</f>
        <v>Junior</v>
      </c>
      <c r="AH2208" t="str">
        <f>IF(Table1[[#This Row],[Attendance %]]&gt;75,"OK","Below 75")</f>
        <v>Below 75</v>
      </c>
      <c r="AI2208" t="b">
        <f>ISBLANK(Table1[[#This Row],[Employee ID]])</f>
        <v>0</v>
      </c>
      <c r="AJ2208" t="b">
        <f>ISNUMBER(Table1[[#This Row],[Total Salary  ]])</f>
        <v>1</v>
      </c>
      <c r="AK2208" t="str">
        <f>IFERROR(_xlfn.XLOOKUP(Table1[[#This Row],[Manager ID]],MANAGERS!A:A,MANAGERS!B:B),"Not Found")</f>
        <v>Manager_17</v>
      </c>
    </row>
    <row r="2209" spans="1:37" x14ac:dyDescent="0.2">
      <c r="A2209" t="s">
        <v>2578</v>
      </c>
      <c r="B2209" t="s">
        <v>50</v>
      </c>
      <c r="C2209" t="s">
        <v>21</v>
      </c>
      <c r="D2209" t="s">
        <v>33</v>
      </c>
      <c r="E2209" t="s">
        <v>17</v>
      </c>
      <c r="F2209" s="1">
        <v>43818</v>
      </c>
      <c r="G2209" s="1">
        <v>29708</v>
      </c>
      <c r="H2209">
        <v>78363</v>
      </c>
      <c r="I2209">
        <v>17804</v>
      </c>
      <c r="J2209">
        <v>73</v>
      </c>
      <c r="K2209">
        <v>51</v>
      </c>
      <c r="L2209" t="s">
        <v>34</v>
      </c>
      <c r="M2209">
        <v>102</v>
      </c>
      <c r="N2209">
        <f>Table1[[#This Row],[Basic Salary]]+Table1[[#This Row],[Bonus]]</f>
        <v>96167</v>
      </c>
      <c r="O2209" s="2">
        <f>Table1[[#This Row],[Bonus]]/Table1[[#This Row],[Basic Salary]]</f>
        <v>0.22719906078123606</v>
      </c>
      <c r="P2209">
        <f ca="1">DATEDIF(Table1[[#This Row],[Date of Birth]],TODAY(),"Y")</f>
        <v>45</v>
      </c>
      <c r="Q2209">
        <f ca="1">DATEDIF(Table1[[#This Row],[Joining Date]],TODAY(),"Y")</f>
        <v>6</v>
      </c>
      <c r="R2209" t="str">
        <f ca="1">IF(YEAR(Table1[[#This Row],[Joining Date]])=YEAR(TODAY()),"Yes","No")</f>
        <v>No</v>
      </c>
      <c r="S2209" t="str">
        <f ca="1">IF(Table1[[#This Row],[Experience]]&gt;5,"Yes","No")</f>
        <v>Yes</v>
      </c>
      <c r="T2209" t="str">
        <f>TEXT(Table1[[#This Row],[Joining Date]],"mmmm")</f>
        <v>December</v>
      </c>
      <c r="U2209" t="str">
        <f>TEXT(Table1[[#This Row],[Joining Date]],"yyyy")</f>
        <v>2019</v>
      </c>
      <c r="V2209" s="5">
        <f ca="1">TODAY()-Table1[[#This Row],[Joining Date]]</f>
        <v>2421</v>
      </c>
      <c r="W2209" t="str">
        <f>LEFT(Table1[[#This Row],[Employee Name]],FIND(" ",Table1[[#This Row],[Employee Name]])-1)</f>
        <v>Ravi</v>
      </c>
      <c r="X2209" t="str">
        <f>RIGHT(Table1[[#This Row],[Employee Name]],LEN(Table1[[#This Row],[Employee Name]])-FIND(" ",Table1[[#This Row],[Employee Name]]))</f>
        <v>Teja</v>
      </c>
      <c r="Y2209" t="str">
        <f>Table1[[#This Row],[Department]]&amp;"-"&amp;Table1[[#This Row],[Employee ID]]</f>
        <v>Marketing-E02522</v>
      </c>
      <c r="Z2209" t="str">
        <f>LEFT(Table1[[#This Row],[Department]],3)</f>
        <v>Mar</v>
      </c>
      <c r="AA2209" t="str">
        <f>_xlfn.XLOOKUP(Table1[[#This Row],[Manager ID]],MANAGERS!A:A,MANAGERS!B:B)</f>
        <v>Manager_2</v>
      </c>
      <c r="AB2209" t="str" cm="1">
        <f t="array" ref="AB2209">_xlfn.XLOOKUP(Table1[[#This Row],[Manager ID]],Table2[[#All],[Manager ID]],Table2[[#All],[Department Head]])</f>
        <v>Sales</v>
      </c>
      <c r="AC2209" s="2">
        <f>_xlfn.XLOOKUP(Table1[[#This Row],[City]],L:L,O:O)</f>
        <v>0.24030340748661314</v>
      </c>
      <c r="AD2209" t="str" cm="1">
        <f t="array" ref="AD2209">_xlfn.IFS(Table1[[#This Row],[Performance Score]]&gt;=90,"Excellent",Table1[[#This Row],[Performance Score]]&gt;=75,"Good",Table1[[#This Row],[Performance Score]]&gt;=60,"Average",Table1[[#This Row],[Performance Score]]&lt;=60,"Need Improvement")</f>
        <v>Need Improvement</v>
      </c>
      <c r="AE2209" t="str">
        <f>IF(AND(Table1[[#This Row],[Attendance %]]&gt;=80,(Table1[[#This Row],[Performance Score]]&gt;=80)),"Eligible","Not Eligible")</f>
        <v>Not Eligible</v>
      </c>
      <c r="AF2209" t="str">
        <f>IF(Table1[[#This Row],[Performance Score]]&gt;=80,"High Performer","Low Performer")</f>
        <v>Low Performer</v>
      </c>
      <c r="AG2209" t="str" cm="1">
        <f t="array" aca="1" ref="AG2209" ca="1">_xlfn.IFS(Table1[[#This Row],[Experience]]&lt;=3,"Junior",Table1[[#This Row],[Experience]]&lt;=7,"Mid Level",Table1[[#This Row],[Experience]]&gt;=7,"Senior")</f>
        <v>Mid Level</v>
      </c>
      <c r="AH2209" t="str">
        <f>IF(Table1[[#This Row],[Attendance %]]&gt;75,"OK","Below 75")</f>
        <v>Below 75</v>
      </c>
      <c r="AI2209" t="b">
        <f>ISBLANK(Table1[[#This Row],[Employee ID]])</f>
        <v>0</v>
      </c>
      <c r="AJ2209" t="b">
        <f>ISNUMBER(Table1[[#This Row],[Total Salary  ]])</f>
        <v>1</v>
      </c>
      <c r="AK2209" t="str">
        <f>IFERROR(_xlfn.XLOOKUP(Table1[[#This Row],[Manager ID]],MANAGERS!A:A,MANAGERS!B:B),"Not Found")</f>
        <v>Manager_2</v>
      </c>
    </row>
    <row r="2210" spans="1:37" x14ac:dyDescent="0.2">
      <c r="A2210" t="s">
        <v>594</v>
      </c>
      <c r="B2210" t="s">
        <v>39</v>
      </c>
      <c r="C2210" t="s">
        <v>15</v>
      </c>
      <c r="D2210" t="s">
        <v>16</v>
      </c>
      <c r="E2210" t="s">
        <v>17</v>
      </c>
      <c r="F2210" s="1">
        <v>43024</v>
      </c>
      <c r="G2210" s="1">
        <v>35525</v>
      </c>
      <c r="H2210">
        <v>83059</v>
      </c>
      <c r="I2210">
        <v>13099</v>
      </c>
      <c r="J2210">
        <v>62</v>
      </c>
      <c r="K2210">
        <v>52</v>
      </c>
      <c r="L2210" t="s">
        <v>27</v>
      </c>
      <c r="M2210">
        <v>104</v>
      </c>
      <c r="N2210">
        <f>Table1[[#This Row],[Basic Salary]]+Table1[[#This Row],[Bonus]]</f>
        <v>96158</v>
      </c>
      <c r="O2210" s="2">
        <f>Table1[[#This Row],[Bonus]]/Table1[[#This Row],[Basic Salary]]</f>
        <v>0.15770717201025777</v>
      </c>
      <c r="P2210">
        <f ca="1">DATEDIF(Table1[[#This Row],[Date of Birth]],TODAY(),"Y")</f>
        <v>29</v>
      </c>
      <c r="Q2210">
        <f ca="1">DATEDIF(Table1[[#This Row],[Joining Date]],TODAY(),"Y")</f>
        <v>8</v>
      </c>
      <c r="R2210" t="str">
        <f ca="1">IF(YEAR(Table1[[#This Row],[Joining Date]])=YEAR(TODAY()),"Yes","No")</f>
        <v>No</v>
      </c>
      <c r="S2210" t="str">
        <f ca="1">IF(Table1[[#This Row],[Experience]]&gt;5,"Yes","No")</f>
        <v>Yes</v>
      </c>
      <c r="T2210" t="str">
        <f>TEXT(Table1[[#This Row],[Joining Date]],"mmmm")</f>
        <v>October</v>
      </c>
      <c r="U2210" t="str">
        <f>TEXT(Table1[[#This Row],[Joining Date]],"yyyy")</f>
        <v>2017</v>
      </c>
      <c r="V2210" s="5">
        <f ca="1">TODAY()-Table1[[#This Row],[Joining Date]]</f>
        <v>3215</v>
      </c>
      <c r="W2210" t="str">
        <f>LEFT(Table1[[#This Row],[Employee Name]],FIND(" ",Table1[[#This Row],[Employee Name]])-1)</f>
        <v>Karan</v>
      </c>
      <c r="X2210" t="str">
        <f>RIGHT(Table1[[#This Row],[Employee Name]],LEN(Table1[[#This Row],[Employee Name]])-FIND(" ",Table1[[#This Row],[Employee Name]]))</f>
        <v>Malhotra</v>
      </c>
      <c r="Y2210" t="str">
        <f>Table1[[#This Row],[Department]]&amp;"-"&amp;Table1[[#This Row],[Employee ID]]</f>
        <v>HR-E00538</v>
      </c>
      <c r="Z2210" t="str">
        <f>LEFT(Table1[[#This Row],[Department]],3)</f>
        <v>HR</v>
      </c>
      <c r="AA2210" t="str">
        <f>_xlfn.XLOOKUP(Table1[[#This Row],[Manager ID]],MANAGERS!A:A,MANAGERS!B:B)</f>
        <v>Manager_4</v>
      </c>
      <c r="AB2210" t="str" cm="1">
        <f t="array" ref="AB2210">_xlfn.XLOOKUP(Table1[[#This Row],[Manager ID]],Table2[[#All],[Manager ID]],Table2[[#All],[Department Head]])</f>
        <v>Finance</v>
      </c>
      <c r="AC2210" s="2">
        <f>_xlfn.XLOOKUP(Table1[[#This Row],[City]],L:L,O:O)</f>
        <v>0.23674293405114402</v>
      </c>
      <c r="AD2210" t="str" cm="1">
        <f t="array" ref="AD2210">_xlfn.IFS(Table1[[#This Row],[Performance Score]]&gt;=90,"Excellent",Table1[[#This Row],[Performance Score]]&gt;=75,"Good",Table1[[#This Row],[Performance Score]]&gt;=60,"Average",Table1[[#This Row],[Performance Score]]&lt;=60,"Need Improvement")</f>
        <v>Need Improvement</v>
      </c>
      <c r="AE2210" t="str">
        <f>IF(AND(Table1[[#This Row],[Attendance %]]&gt;=80,(Table1[[#This Row],[Performance Score]]&gt;=80)),"Eligible","Not Eligible")</f>
        <v>Not Eligible</v>
      </c>
      <c r="AF2210" t="str">
        <f>IF(Table1[[#This Row],[Performance Score]]&gt;=80,"High Performer","Low Performer")</f>
        <v>Low Performer</v>
      </c>
      <c r="AG2210" t="str" cm="1">
        <f t="array" aca="1" ref="AG2210" ca="1">_xlfn.IFS(Table1[[#This Row],[Experience]]&lt;=3,"Junior",Table1[[#This Row],[Experience]]&lt;=7,"Mid Level",Table1[[#This Row],[Experience]]&gt;=7,"Senior")</f>
        <v>Senior</v>
      </c>
      <c r="AH2210" t="str">
        <f>IF(Table1[[#This Row],[Attendance %]]&gt;75,"OK","Below 75")</f>
        <v>Below 75</v>
      </c>
      <c r="AI2210" t="b">
        <f>ISBLANK(Table1[[#This Row],[Employee ID]])</f>
        <v>0</v>
      </c>
      <c r="AJ2210" t="b">
        <f>ISNUMBER(Table1[[#This Row],[Total Salary  ]])</f>
        <v>1</v>
      </c>
      <c r="AK2210" t="str">
        <f>IFERROR(_xlfn.XLOOKUP(Table1[[#This Row],[Manager ID]],MANAGERS!A:A,MANAGERS!B:B),"Not Found")</f>
        <v>Manager_4</v>
      </c>
    </row>
    <row r="2211" spans="1:37" x14ac:dyDescent="0.2">
      <c r="A2211" t="s">
        <v>2554</v>
      </c>
      <c r="B2211" t="s">
        <v>36</v>
      </c>
      <c r="C2211" t="s">
        <v>21</v>
      </c>
      <c r="D2211" t="s">
        <v>46</v>
      </c>
      <c r="E2211" t="s">
        <v>30</v>
      </c>
      <c r="F2211" s="1">
        <v>42481</v>
      </c>
      <c r="G2211" s="1">
        <v>32442</v>
      </c>
      <c r="H2211">
        <v>85262</v>
      </c>
      <c r="I2211">
        <v>10854</v>
      </c>
      <c r="J2211">
        <v>89</v>
      </c>
      <c r="K2211">
        <v>70</v>
      </c>
      <c r="L2211" t="s">
        <v>18</v>
      </c>
      <c r="M2211">
        <v>113</v>
      </c>
      <c r="N2211">
        <f>Table1[[#This Row],[Basic Salary]]+Table1[[#This Row],[Bonus]]</f>
        <v>96116</v>
      </c>
      <c r="O2211" s="2">
        <f>Table1[[#This Row],[Bonus]]/Table1[[#This Row],[Basic Salary]]</f>
        <v>0.12730172878890947</v>
      </c>
      <c r="P2211">
        <f ca="1">DATEDIF(Table1[[#This Row],[Date of Birth]],TODAY(),"Y")</f>
        <v>37</v>
      </c>
      <c r="Q2211">
        <f ca="1">DATEDIF(Table1[[#This Row],[Joining Date]],TODAY(),"Y")</f>
        <v>10</v>
      </c>
      <c r="R2211" t="str">
        <f ca="1">IF(YEAR(Table1[[#This Row],[Joining Date]])=YEAR(TODAY()),"Yes","No")</f>
        <v>No</v>
      </c>
      <c r="S2211" t="str">
        <f ca="1">IF(Table1[[#This Row],[Experience]]&gt;5,"Yes","No")</f>
        <v>Yes</v>
      </c>
      <c r="T2211" t="str">
        <f>TEXT(Table1[[#This Row],[Joining Date]],"mmmm")</f>
        <v>April</v>
      </c>
      <c r="U2211" t="str">
        <f>TEXT(Table1[[#This Row],[Joining Date]],"yyyy")</f>
        <v>2016</v>
      </c>
      <c r="V2211" s="5">
        <f ca="1">TODAY()-Table1[[#This Row],[Joining Date]]</f>
        <v>3758</v>
      </c>
      <c r="W2211" t="str">
        <f>LEFT(Table1[[#This Row],[Employee Name]],FIND(" ",Table1[[#This Row],[Employee Name]])-1)</f>
        <v>Meera</v>
      </c>
      <c r="X2211" t="str">
        <f>RIGHT(Table1[[#This Row],[Employee Name]],LEN(Table1[[#This Row],[Employee Name]])-FIND(" ",Table1[[#This Row],[Employee Name]]))</f>
        <v>Joshi</v>
      </c>
      <c r="Y2211" t="str">
        <f>Table1[[#This Row],[Department]]&amp;"-"&amp;Table1[[#This Row],[Employee ID]]</f>
        <v>Support-E02498</v>
      </c>
      <c r="Z2211" t="str">
        <f>LEFT(Table1[[#This Row],[Department]],3)</f>
        <v>Sup</v>
      </c>
      <c r="AA2211" t="str">
        <f>_xlfn.XLOOKUP(Table1[[#This Row],[Manager ID]],MANAGERS!A:A,MANAGERS!B:B)</f>
        <v>Manager_13</v>
      </c>
      <c r="AB2211" t="str" cm="1">
        <f t="array" ref="AB2211">_xlfn.XLOOKUP(Table1[[#This Row],[Manager ID]],Table2[[#All],[Manager ID]],Table2[[#All],[Department Head]])</f>
        <v>HR</v>
      </c>
      <c r="AC2211" s="2">
        <f>_xlfn.XLOOKUP(Table1[[#This Row],[City]],L:L,O:O)</f>
        <v>0.21356479274849693</v>
      </c>
      <c r="AD2211" t="str" cm="1">
        <f t="array" ref="AD2211">_xlfn.IFS(Table1[[#This Row],[Performance Score]]&gt;=90,"Excellent",Table1[[#This Row],[Performance Score]]&gt;=75,"Good",Table1[[#This Row],[Performance Score]]&gt;=60,"Average",Table1[[#This Row],[Performance Score]]&lt;=60,"Need Improvement")</f>
        <v>Average</v>
      </c>
      <c r="AE2211" t="str">
        <f>IF(AND(Table1[[#This Row],[Attendance %]]&gt;=80,(Table1[[#This Row],[Performance Score]]&gt;=80)),"Eligible","Not Eligible")</f>
        <v>Not Eligible</v>
      </c>
      <c r="AF2211" t="str">
        <f>IF(Table1[[#This Row],[Performance Score]]&gt;=80,"High Performer","Low Performer")</f>
        <v>Low Performer</v>
      </c>
      <c r="AG2211" t="str" cm="1">
        <f t="array" aca="1" ref="AG2211" ca="1">_xlfn.IFS(Table1[[#This Row],[Experience]]&lt;=3,"Junior",Table1[[#This Row],[Experience]]&lt;=7,"Mid Level",Table1[[#This Row],[Experience]]&gt;=7,"Senior")</f>
        <v>Senior</v>
      </c>
      <c r="AH2211" t="str">
        <f>IF(Table1[[#This Row],[Attendance %]]&gt;75,"OK","Below 75")</f>
        <v>OK</v>
      </c>
      <c r="AI2211" t="b">
        <f>ISBLANK(Table1[[#This Row],[Employee ID]])</f>
        <v>0</v>
      </c>
      <c r="AJ2211" t="b">
        <f>ISNUMBER(Table1[[#This Row],[Total Salary  ]])</f>
        <v>1</v>
      </c>
      <c r="AK2211" t="str">
        <f>IFERROR(_xlfn.XLOOKUP(Table1[[#This Row],[Manager ID]],MANAGERS!A:A,MANAGERS!B:B),"Not Found")</f>
        <v>Manager_13</v>
      </c>
    </row>
    <row r="2212" spans="1:37" x14ac:dyDescent="0.2">
      <c r="A2212" t="s">
        <v>1964</v>
      </c>
      <c r="B2212" t="s">
        <v>62</v>
      </c>
      <c r="C2212" t="s">
        <v>21</v>
      </c>
      <c r="D2212" t="s">
        <v>40</v>
      </c>
      <c r="E2212" t="s">
        <v>26</v>
      </c>
      <c r="F2212" s="1">
        <v>43319</v>
      </c>
      <c r="G2212" s="1">
        <v>33486</v>
      </c>
      <c r="H2212">
        <v>72603</v>
      </c>
      <c r="I2212">
        <v>23416</v>
      </c>
      <c r="J2212">
        <v>100</v>
      </c>
      <c r="K2212">
        <v>57</v>
      </c>
      <c r="L2212" t="s">
        <v>27</v>
      </c>
      <c r="M2212">
        <v>105</v>
      </c>
      <c r="N2212">
        <f>Table1[[#This Row],[Basic Salary]]+Table1[[#This Row],[Bonus]]</f>
        <v>96019</v>
      </c>
      <c r="O2212" s="2">
        <f>Table1[[#This Row],[Bonus]]/Table1[[#This Row],[Basic Salary]]</f>
        <v>0.32252110794319794</v>
      </c>
      <c r="P2212">
        <f ca="1">DATEDIF(Table1[[#This Row],[Date of Birth]],TODAY(),"Y")</f>
        <v>34</v>
      </c>
      <c r="Q2212">
        <f ca="1">DATEDIF(Table1[[#This Row],[Joining Date]],TODAY(),"Y")</f>
        <v>7</v>
      </c>
      <c r="R2212" t="str">
        <f ca="1">IF(YEAR(Table1[[#This Row],[Joining Date]])=YEAR(TODAY()),"Yes","No")</f>
        <v>No</v>
      </c>
      <c r="S2212" t="str">
        <f ca="1">IF(Table1[[#This Row],[Experience]]&gt;5,"Yes","No")</f>
        <v>Yes</v>
      </c>
      <c r="T2212" t="str">
        <f>TEXT(Table1[[#This Row],[Joining Date]],"mmmm")</f>
        <v>August</v>
      </c>
      <c r="U2212" t="str">
        <f>TEXT(Table1[[#This Row],[Joining Date]],"yyyy")</f>
        <v>2018</v>
      </c>
      <c r="V2212" s="5">
        <f ca="1">TODAY()-Table1[[#This Row],[Joining Date]]</f>
        <v>2920</v>
      </c>
      <c r="W2212" t="str">
        <f>LEFT(Table1[[#This Row],[Employee Name]],FIND(" ",Table1[[#This Row],[Employee Name]])-1)</f>
        <v>Kavya</v>
      </c>
      <c r="X2212" t="str">
        <f>RIGHT(Table1[[#This Row],[Employee Name]],LEN(Table1[[#This Row],[Employee Name]])-FIND(" ",Table1[[#This Row],[Employee Name]]))</f>
        <v>Nair</v>
      </c>
      <c r="Y2212" t="str">
        <f>Table1[[#This Row],[Department]]&amp;"-"&amp;Table1[[#This Row],[Employee ID]]</f>
        <v>IT-E01908</v>
      </c>
      <c r="Z2212" t="str">
        <f>LEFT(Table1[[#This Row],[Department]],3)</f>
        <v>IT</v>
      </c>
      <c r="AA2212" t="str">
        <f>_xlfn.XLOOKUP(Table1[[#This Row],[Manager ID]],MANAGERS!A:A,MANAGERS!B:B)</f>
        <v>Manager_5</v>
      </c>
      <c r="AB2212" t="str" cm="1">
        <f t="array" ref="AB2212">_xlfn.XLOOKUP(Table1[[#This Row],[Manager ID]],Table2[[#All],[Manager ID]],Table2[[#All],[Department Head]])</f>
        <v>Sales</v>
      </c>
      <c r="AC2212" s="2">
        <f>_xlfn.XLOOKUP(Table1[[#This Row],[City]],L:L,O:O)</f>
        <v>0.23674293405114402</v>
      </c>
      <c r="AD2212" t="str" cm="1">
        <f t="array" ref="AD2212">_xlfn.IFS(Table1[[#This Row],[Performance Score]]&gt;=90,"Excellent",Table1[[#This Row],[Performance Score]]&gt;=75,"Good",Table1[[#This Row],[Performance Score]]&gt;=60,"Average",Table1[[#This Row],[Performance Score]]&lt;=60,"Need Improvement")</f>
        <v>Need Improvement</v>
      </c>
      <c r="AE2212" t="str">
        <f>IF(AND(Table1[[#This Row],[Attendance %]]&gt;=80,(Table1[[#This Row],[Performance Score]]&gt;=80)),"Eligible","Not Eligible")</f>
        <v>Not Eligible</v>
      </c>
      <c r="AF2212" t="str">
        <f>IF(Table1[[#This Row],[Performance Score]]&gt;=80,"High Performer","Low Performer")</f>
        <v>Low Performer</v>
      </c>
      <c r="AG2212" t="str" cm="1">
        <f t="array" aca="1" ref="AG2212" ca="1">_xlfn.IFS(Table1[[#This Row],[Experience]]&lt;=3,"Junior",Table1[[#This Row],[Experience]]&lt;=7,"Mid Level",Table1[[#This Row],[Experience]]&gt;=7,"Senior")</f>
        <v>Mid Level</v>
      </c>
      <c r="AH2212" t="str">
        <f>IF(Table1[[#This Row],[Attendance %]]&gt;75,"OK","Below 75")</f>
        <v>OK</v>
      </c>
      <c r="AI2212" t="b">
        <f>ISBLANK(Table1[[#This Row],[Employee ID]])</f>
        <v>0</v>
      </c>
      <c r="AJ2212" t="b">
        <f>ISNUMBER(Table1[[#This Row],[Total Salary  ]])</f>
        <v>1</v>
      </c>
      <c r="AK2212" t="str">
        <f>IFERROR(_xlfn.XLOOKUP(Table1[[#This Row],[Manager ID]],MANAGERS!A:A,MANAGERS!B:B),"Not Found")</f>
        <v>Manager_5</v>
      </c>
    </row>
    <row r="2213" spans="1:37" x14ac:dyDescent="0.2">
      <c r="A2213" t="s">
        <v>4519</v>
      </c>
      <c r="B2213" t="s">
        <v>93</v>
      </c>
      <c r="C2213" t="s">
        <v>21</v>
      </c>
      <c r="D2213" t="s">
        <v>16</v>
      </c>
      <c r="E2213" t="s">
        <v>26</v>
      </c>
      <c r="F2213" s="1">
        <v>42514</v>
      </c>
      <c r="G2213" s="1">
        <v>38827</v>
      </c>
      <c r="H2213">
        <v>85915</v>
      </c>
      <c r="I2213">
        <v>10088</v>
      </c>
      <c r="J2213">
        <v>81</v>
      </c>
      <c r="K2213">
        <v>44</v>
      </c>
      <c r="L2213" t="s">
        <v>37</v>
      </c>
      <c r="M2213">
        <v>107</v>
      </c>
      <c r="N2213">
        <f>Table1[[#This Row],[Basic Salary]]+Table1[[#This Row],[Bonus]]</f>
        <v>96003</v>
      </c>
      <c r="O2213" s="2">
        <f>Table1[[#This Row],[Bonus]]/Table1[[#This Row],[Basic Salary]]</f>
        <v>0.11741837863004131</v>
      </c>
      <c r="P2213">
        <f ca="1">DATEDIF(Table1[[#This Row],[Date of Birth]],TODAY(),"Y")</f>
        <v>20</v>
      </c>
      <c r="Q2213">
        <f ca="1">DATEDIF(Table1[[#This Row],[Joining Date]],TODAY(),"Y")</f>
        <v>10</v>
      </c>
      <c r="R2213" t="str">
        <f ca="1">IF(YEAR(Table1[[#This Row],[Joining Date]])=YEAR(TODAY()),"Yes","No")</f>
        <v>No</v>
      </c>
      <c r="S2213" t="str">
        <f ca="1">IF(Table1[[#This Row],[Experience]]&gt;5,"Yes","No")</f>
        <v>Yes</v>
      </c>
      <c r="T2213" t="str">
        <f>TEXT(Table1[[#This Row],[Joining Date]],"mmmm")</f>
        <v>May</v>
      </c>
      <c r="U2213" t="str">
        <f>TEXT(Table1[[#This Row],[Joining Date]],"yyyy")</f>
        <v>2016</v>
      </c>
      <c r="V2213" s="5">
        <f ca="1">TODAY()-Table1[[#This Row],[Joining Date]]</f>
        <v>3725</v>
      </c>
      <c r="W2213" t="str">
        <f>LEFT(Table1[[#This Row],[Employee Name]],FIND(" ",Table1[[#This Row],[Employee Name]])-1)</f>
        <v>Priya</v>
      </c>
      <c r="X2213" t="str">
        <f>RIGHT(Table1[[#This Row],[Employee Name]],LEN(Table1[[#This Row],[Employee Name]])-FIND(" ",Table1[[#This Row],[Employee Name]]))</f>
        <v>Reddy</v>
      </c>
      <c r="Y2213" t="str">
        <f>Table1[[#This Row],[Department]]&amp;"-"&amp;Table1[[#This Row],[Employee ID]]</f>
        <v>HR-E04463</v>
      </c>
      <c r="Z2213" t="str">
        <f>LEFT(Table1[[#This Row],[Department]],3)</f>
        <v>HR</v>
      </c>
      <c r="AA2213" t="str">
        <f>_xlfn.XLOOKUP(Table1[[#This Row],[Manager ID]],MANAGERS!A:A,MANAGERS!B:B)</f>
        <v>Manager_7</v>
      </c>
      <c r="AB2213" t="str" cm="1">
        <f t="array" ref="AB2213">_xlfn.XLOOKUP(Table1[[#This Row],[Manager ID]],Table2[[#All],[Manager ID]],Table2[[#All],[Department Head]])</f>
        <v>Operations</v>
      </c>
      <c r="AC2213" s="2">
        <f>_xlfn.XLOOKUP(Table1[[#This Row],[City]],L:L,O:O)</f>
        <v>0.24036902712549932</v>
      </c>
      <c r="AD2213" t="str" cm="1">
        <f t="array" ref="AD2213">_xlfn.IFS(Table1[[#This Row],[Performance Score]]&gt;=90,"Excellent",Table1[[#This Row],[Performance Score]]&gt;=75,"Good",Table1[[#This Row],[Performance Score]]&gt;=60,"Average",Table1[[#This Row],[Performance Score]]&lt;=60,"Need Improvement")</f>
        <v>Need Improvement</v>
      </c>
      <c r="AE2213" t="str">
        <f>IF(AND(Table1[[#This Row],[Attendance %]]&gt;=80,(Table1[[#This Row],[Performance Score]]&gt;=80)),"Eligible","Not Eligible")</f>
        <v>Not Eligible</v>
      </c>
      <c r="AF2213" t="str">
        <f>IF(Table1[[#This Row],[Performance Score]]&gt;=80,"High Performer","Low Performer")</f>
        <v>Low Performer</v>
      </c>
      <c r="AG2213" t="str" cm="1">
        <f t="array" aca="1" ref="AG2213" ca="1">_xlfn.IFS(Table1[[#This Row],[Experience]]&lt;=3,"Junior",Table1[[#This Row],[Experience]]&lt;=7,"Mid Level",Table1[[#This Row],[Experience]]&gt;=7,"Senior")</f>
        <v>Senior</v>
      </c>
      <c r="AH2213" t="str">
        <f>IF(Table1[[#This Row],[Attendance %]]&gt;75,"OK","Below 75")</f>
        <v>OK</v>
      </c>
      <c r="AI2213" t="b">
        <f>ISBLANK(Table1[[#This Row],[Employee ID]])</f>
        <v>0</v>
      </c>
      <c r="AJ2213" t="b">
        <f>ISNUMBER(Table1[[#This Row],[Total Salary  ]])</f>
        <v>1</v>
      </c>
      <c r="AK2213" t="str">
        <f>IFERROR(_xlfn.XLOOKUP(Table1[[#This Row],[Manager ID]],MANAGERS!A:A,MANAGERS!B:B),"Not Found")</f>
        <v>Manager_7</v>
      </c>
    </row>
    <row r="2214" spans="1:37" x14ac:dyDescent="0.2">
      <c r="A2214" t="s">
        <v>3110</v>
      </c>
      <c r="B2214" t="s">
        <v>42</v>
      </c>
      <c r="C2214" t="s">
        <v>21</v>
      </c>
      <c r="D2214" t="s">
        <v>16</v>
      </c>
      <c r="E2214" t="s">
        <v>26</v>
      </c>
      <c r="F2214" s="1">
        <v>44929</v>
      </c>
      <c r="G2214" s="1">
        <v>30004</v>
      </c>
      <c r="H2214">
        <v>83784</v>
      </c>
      <c r="I2214">
        <v>12203</v>
      </c>
      <c r="J2214">
        <v>67</v>
      </c>
      <c r="K2214">
        <v>96</v>
      </c>
      <c r="L2214" t="s">
        <v>27</v>
      </c>
      <c r="M2214">
        <v>110</v>
      </c>
      <c r="N2214">
        <f>Table1[[#This Row],[Basic Salary]]+Table1[[#This Row],[Bonus]]</f>
        <v>95987</v>
      </c>
      <c r="O2214" s="2">
        <f>Table1[[#This Row],[Bonus]]/Table1[[#This Row],[Basic Salary]]</f>
        <v>0.14564833381075146</v>
      </c>
      <c r="P2214">
        <f ca="1">DATEDIF(Table1[[#This Row],[Date of Birth]],TODAY(),"Y")</f>
        <v>44</v>
      </c>
      <c r="Q2214">
        <f ca="1">DATEDIF(Table1[[#This Row],[Joining Date]],TODAY(),"Y")</f>
        <v>3</v>
      </c>
      <c r="R2214" t="str">
        <f ca="1">IF(YEAR(Table1[[#This Row],[Joining Date]])=YEAR(TODAY()),"Yes","No")</f>
        <v>No</v>
      </c>
      <c r="S2214" t="str">
        <f ca="1">IF(Table1[[#This Row],[Experience]]&gt;5,"Yes","No")</f>
        <v>No</v>
      </c>
      <c r="T2214" t="str">
        <f>TEXT(Table1[[#This Row],[Joining Date]],"mmmm")</f>
        <v>January</v>
      </c>
      <c r="U2214" t="str">
        <f>TEXT(Table1[[#This Row],[Joining Date]],"yyyy")</f>
        <v>2023</v>
      </c>
      <c r="V2214" s="5">
        <f ca="1">TODAY()-Table1[[#This Row],[Joining Date]]</f>
        <v>1310</v>
      </c>
      <c r="W2214" t="str">
        <f>LEFT(Table1[[#This Row],[Employee Name]],FIND(" ",Table1[[#This Row],[Employee Name]])-1)</f>
        <v>Krishna</v>
      </c>
      <c r="X2214" t="str">
        <f>RIGHT(Table1[[#This Row],[Employee Name]],LEN(Table1[[#This Row],[Employee Name]])-FIND(" ",Table1[[#This Row],[Employee Name]]))</f>
        <v>Chaitanya</v>
      </c>
      <c r="Y2214" t="str">
        <f>Table1[[#This Row],[Department]]&amp;"-"&amp;Table1[[#This Row],[Employee ID]]</f>
        <v>HR-E03054</v>
      </c>
      <c r="Z2214" t="str">
        <f>LEFT(Table1[[#This Row],[Department]],3)</f>
        <v>HR</v>
      </c>
      <c r="AA2214" t="str">
        <f>_xlfn.XLOOKUP(Table1[[#This Row],[Manager ID]],MANAGERS!A:A,MANAGERS!B:B)</f>
        <v>Manager_10</v>
      </c>
      <c r="AB2214" t="str" cm="1">
        <f t="array" ref="AB2214">_xlfn.XLOOKUP(Table1[[#This Row],[Manager ID]],Table2[[#All],[Manager ID]],Table2[[#All],[Department Head]])</f>
        <v>HR</v>
      </c>
      <c r="AC2214" s="2">
        <f>_xlfn.XLOOKUP(Table1[[#This Row],[City]],L:L,O:O)</f>
        <v>0.23674293405114402</v>
      </c>
      <c r="AD2214" t="str" cm="1">
        <f t="array" ref="AD2214">_xlfn.IFS(Table1[[#This Row],[Performance Score]]&gt;=90,"Excellent",Table1[[#This Row],[Performance Score]]&gt;=75,"Good",Table1[[#This Row],[Performance Score]]&gt;=60,"Average",Table1[[#This Row],[Performance Score]]&lt;=60,"Need Improvement")</f>
        <v>Excellent</v>
      </c>
      <c r="AE2214" t="str">
        <f>IF(AND(Table1[[#This Row],[Attendance %]]&gt;=80,(Table1[[#This Row],[Performance Score]]&gt;=80)),"Eligible","Not Eligible")</f>
        <v>Not Eligible</v>
      </c>
      <c r="AF2214" t="str">
        <f>IF(Table1[[#This Row],[Performance Score]]&gt;=80,"High Performer","Low Performer")</f>
        <v>High Performer</v>
      </c>
      <c r="AG2214" t="str" cm="1">
        <f t="array" aca="1" ref="AG2214" ca="1">_xlfn.IFS(Table1[[#This Row],[Experience]]&lt;=3,"Junior",Table1[[#This Row],[Experience]]&lt;=7,"Mid Level",Table1[[#This Row],[Experience]]&gt;=7,"Senior")</f>
        <v>Junior</v>
      </c>
      <c r="AH2214" t="str">
        <f>IF(Table1[[#This Row],[Attendance %]]&gt;75,"OK","Below 75")</f>
        <v>Below 75</v>
      </c>
      <c r="AI2214" t="b">
        <f>ISBLANK(Table1[[#This Row],[Employee ID]])</f>
        <v>0</v>
      </c>
      <c r="AJ2214" t="b">
        <f>ISNUMBER(Table1[[#This Row],[Total Salary  ]])</f>
        <v>1</v>
      </c>
      <c r="AK2214" t="str">
        <f>IFERROR(_xlfn.XLOOKUP(Table1[[#This Row],[Manager ID]],MANAGERS!A:A,MANAGERS!B:B),"Not Found")</f>
        <v>Manager_10</v>
      </c>
    </row>
    <row r="2215" spans="1:37" x14ac:dyDescent="0.2">
      <c r="A2215" t="s">
        <v>4668</v>
      </c>
      <c r="B2215" t="s">
        <v>87</v>
      </c>
      <c r="C2215" t="s">
        <v>15</v>
      </c>
      <c r="D2215" t="s">
        <v>46</v>
      </c>
      <c r="E2215" t="s">
        <v>51</v>
      </c>
      <c r="F2215" s="1">
        <v>45213</v>
      </c>
      <c r="G2215" s="1">
        <v>35387</v>
      </c>
      <c r="H2215">
        <v>87775</v>
      </c>
      <c r="I2215">
        <v>8205</v>
      </c>
      <c r="J2215">
        <v>63</v>
      </c>
      <c r="K2215">
        <v>65</v>
      </c>
      <c r="L2215" t="s">
        <v>27</v>
      </c>
      <c r="M2215">
        <v>111</v>
      </c>
      <c r="N2215">
        <f>Table1[[#This Row],[Basic Salary]]+Table1[[#This Row],[Bonus]]</f>
        <v>95980</v>
      </c>
      <c r="O2215" s="2">
        <f>Table1[[#This Row],[Bonus]]/Table1[[#This Row],[Basic Salary]]</f>
        <v>9.3477641697522068E-2</v>
      </c>
      <c r="P2215">
        <f ca="1">DATEDIF(Table1[[#This Row],[Date of Birth]],TODAY(),"Y")</f>
        <v>29</v>
      </c>
      <c r="Q2215">
        <f ca="1">DATEDIF(Table1[[#This Row],[Joining Date]],TODAY(),"Y")</f>
        <v>2</v>
      </c>
      <c r="R2215" t="str">
        <f ca="1">IF(YEAR(Table1[[#This Row],[Joining Date]])=YEAR(TODAY()),"Yes","No")</f>
        <v>No</v>
      </c>
      <c r="S2215" t="str">
        <f ca="1">IF(Table1[[#This Row],[Experience]]&gt;5,"Yes","No")</f>
        <v>No</v>
      </c>
      <c r="T2215" t="str">
        <f>TEXT(Table1[[#This Row],[Joining Date]],"mmmm")</f>
        <v>October</v>
      </c>
      <c r="U2215" t="str">
        <f>TEXT(Table1[[#This Row],[Joining Date]],"yyyy")</f>
        <v>2023</v>
      </c>
      <c r="V2215" s="5">
        <f ca="1">TODAY()-Table1[[#This Row],[Joining Date]]</f>
        <v>1026</v>
      </c>
      <c r="W2215" t="str">
        <f>LEFT(Table1[[#This Row],[Employee Name]],FIND(" ",Table1[[#This Row],[Employee Name]])-1)</f>
        <v>Arjun</v>
      </c>
      <c r="X2215" t="str">
        <f>RIGHT(Table1[[#This Row],[Employee Name]],LEN(Table1[[#This Row],[Employee Name]])-FIND(" ",Table1[[#This Row],[Employee Name]]))</f>
        <v>Mehta</v>
      </c>
      <c r="Y2215" t="str">
        <f>Table1[[#This Row],[Department]]&amp;"-"&amp;Table1[[#This Row],[Employee ID]]</f>
        <v>Support-E04612</v>
      </c>
      <c r="Z2215" t="str">
        <f>LEFT(Table1[[#This Row],[Department]],3)</f>
        <v>Sup</v>
      </c>
      <c r="AA2215" t="str">
        <f>_xlfn.XLOOKUP(Table1[[#This Row],[Manager ID]],MANAGERS!A:A,MANAGERS!B:B)</f>
        <v>Manager_11</v>
      </c>
      <c r="AB2215" t="str" cm="1">
        <f t="array" ref="AB2215">_xlfn.XLOOKUP(Table1[[#This Row],[Manager ID]],Table2[[#All],[Manager ID]],Table2[[#All],[Department Head]])</f>
        <v>Marketing</v>
      </c>
      <c r="AC2215" s="2">
        <f>_xlfn.XLOOKUP(Table1[[#This Row],[City]],L:L,O:O)</f>
        <v>0.23674293405114402</v>
      </c>
      <c r="AD2215" t="str" cm="1">
        <f t="array" ref="AD2215">_xlfn.IFS(Table1[[#This Row],[Performance Score]]&gt;=90,"Excellent",Table1[[#This Row],[Performance Score]]&gt;=75,"Good",Table1[[#This Row],[Performance Score]]&gt;=60,"Average",Table1[[#This Row],[Performance Score]]&lt;=60,"Need Improvement")</f>
        <v>Average</v>
      </c>
      <c r="AE2215" t="str">
        <f>IF(AND(Table1[[#This Row],[Attendance %]]&gt;=80,(Table1[[#This Row],[Performance Score]]&gt;=80)),"Eligible","Not Eligible")</f>
        <v>Not Eligible</v>
      </c>
      <c r="AF2215" t="str">
        <f>IF(Table1[[#This Row],[Performance Score]]&gt;=80,"High Performer","Low Performer")</f>
        <v>Low Performer</v>
      </c>
      <c r="AG2215" t="str" cm="1">
        <f t="array" aca="1" ref="AG2215" ca="1">_xlfn.IFS(Table1[[#This Row],[Experience]]&lt;=3,"Junior",Table1[[#This Row],[Experience]]&lt;=7,"Mid Level",Table1[[#This Row],[Experience]]&gt;=7,"Senior")</f>
        <v>Junior</v>
      </c>
      <c r="AH2215" t="str">
        <f>IF(Table1[[#This Row],[Attendance %]]&gt;75,"OK","Below 75")</f>
        <v>Below 75</v>
      </c>
      <c r="AI2215" t="b">
        <f>ISBLANK(Table1[[#This Row],[Employee ID]])</f>
        <v>0</v>
      </c>
      <c r="AJ2215" t="b">
        <f>ISNUMBER(Table1[[#This Row],[Total Salary  ]])</f>
        <v>1</v>
      </c>
      <c r="AK2215" t="str">
        <f>IFERROR(_xlfn.XLOOKUP(Table1[[#This Row],[Manager ID]],MANAGERS!A:A,MANAGERS!B:B),"Not Found")</f>
        <v>Manager_11</v>
      </c>
    </row>
    <row r="2216" spans="1:37" x14ac:dyDescent="0.2">
      <c r="A2216" t="s">
        <v>2540</v>
      </c>
      <c r="B2216" t="s">
        <v>62</v>
      </c>
      <c r="C2216" t="s">
        <v>21</v>
      </c>
      <c r="D2216" t="s">
        <v>81</v>
      </c>
      <c r="E2216" t="s">
        <v>65</v>
      </c>
      <c r="F2216" s="1">
        <v>45536</v>
      </c>
      <c r="G2216" s="1">
        <v>39668</v>
      </c>
      <c r="H2216">
        <v>66796</v>
      </c>
      <c r="I2216">
        <v>29153</v>
      </c>
      <c r="J2216">
        <v>83</v>
      </c>
      <c r="K2216">
        <v>45</v>
      </c>
      <c r="L2216" t="s">
        <v>34</v>
      </c>
      <c r="M2216">
        <v>119</v>
      </c>
      <c r="N2216">
        <f>Table1[[#This Row],[Basic Salary]]+Table1[[#This Row],[Bonus]]</f>
        <v>95949</v>
      </c>
      <c r="O2216" s="2">
        <f>Table1[[#This Row],[Bonus]]/Table1[[#This Row],[Basic Salary]]</f>
        <v>0.43644829031678545</v>
      </c>
      <c r="P2216">
        <f ca="1">DATEDIF(Table1[[#This Row],[Date of Birth]],TODAY(),"Y")</f>
        <v>17</v>
      </c>
      <c r="Q2216">
        <f ca="1">DATEDIF(Table1[[#This Row],[Joining Date]],TODAY(),"Y")</f>
        <v>1</v>
      </c>
      <c r="R2216" t="str">
        <f ca="1">IF(YEAR(Table1[[#This Row],[Joining Date]])=YEAR(TODAY()),"Yes","No")</f>
        <v>No</v>
      </c>
      <c r="S2216" t="str">
        <f ca="1">IF(Table1[[#This Row],[Experience]]&gt;5,"Yes","No")</f>
        <v>No</v>
      </c>
      <c r="T2216" t="str">
        <f>TEXT(Table1[[#This Row],[Joining Date]],"mmmm")</f>
        <v>September</v>
      </c>
      <c r="U2216" t="str">
        <f>TEXT(Table1[[#This Row],[Joining Date]],"yyyy")</f>
        <v>2024</v>
      </c>
      <c r="V2216" s="5">
        <f ca="1">TODAY()-Table1[[#This Row],[Joining Date]]</f>
        <v>703</v>
      </c>
      <c r="W2216" t="str">
        <f>LEFT(Table1[[#This Row],[Employee Name]],FIND(" ",Table1[[#This Row],[Employee Name]])-1)</f>
        <v>Kavya</v>
      </c>
      <c r="X2216" t="str">
        <f>RIGHT(Table1[[#This Row],[Employee Name]],LEN(Table1[[#This Row],[Employee Name]])-FIND(" ",Table1[[#This Row],[Employee Name]]))</f>
        <v>Nair</v>
      </c>
      <c r="Y2216" t="str">
        <f>Table1[[#This Row],[Department]]&amp;"-"&amp;Table1[[#This Row],[Employee ID]]</f>
        <v>Sales-E02484</v>
      </c>
      <c r="Z2216" t="str">
        <f>LEFT(Table1[[#This Row],[Department]],3)</f>
        <v>Sal</v>
      </c>
      <c r="AA2216" t="str">
        <f>_xlfn.XLOOKUP(Table1[[#This Row],[Manager ID]],MANAGERS!A:A,MANAGERS!B:B)</f>
        <v>Manager_19</v>
      </c>
      <c r="AB2216" t="str" cm="1">
        <f t="array" ref="AB2216">_xlfn.XLOOKUP(Table1[[#This Row],[Manager ID]],Table2[[#All],[Manager ID]],Table2[[#All],[Department Head]])</f>
        <v>Support</v>
      </c>
      <c r="AC2216" s="2">
        <f>_xlfn.XLOOKUP(Table1[[#This Row],[City]],L:L,O:O)</f>
        <v>0.24030340748661314</v>
      </c>
      <c r="AD2216" t="str" cm="1">
        <f t="array" ref="AD2216">_xlfn.IFS(Table1[[#This Row],[Performance Score]]&gt;=90,"Excellent",Table1[[#This Row],[Performance Score]]&gt;=75,"Good",Table1[[#This Row],[Performance Score]]&gt;=60,"Average",Table1[[#This Row],[Performance Score]]&lt;=60,"Need Improvement")</f>
        <v>Need Improvement</v>
      </c>
      <c r="AE2216" t="str">
        <f>IF(AND(Table1[[#This Row],[Attendance %]]&gt;=80,(Table1[[#This Row],[Performance Score]]&gt;=80)),"Eligible","Not Eligible")</f>
        <v>Not Eligible</v>
      </c>
      <c r="AF2216" t="str">
        <f>IF(Table1[[#This Row],[Performance Score]]&gt;=80,"High Performer","Low Performer")</f>
        <v>Low Performer</v>
      </c>
      <c r="AG2216" t="str" cm="1">
        <f t="array" aca="1" ref="AG2216" ca="1">_xlfn.IFS(Table1[[#This Row],[Experience]]&lt;=3,"Junior",Table1[[#This Row],[Experience]]&lt;=7,"Mid Level",Table1[[#This Row],[Experience]]&gt;=7,"Senior")</f>
        <v>Junior</v>
      </c>
      <c r="AH2216" t="str">
        <f>IF(Table1[[#This Row],[Attendance %]]&gt;75,"OK","Below 75")</f>
        <v>OK</v>
      </c>
      <c r="AI2216" t="b">
        <f>ISBLANK(Table1[[#This Row],[Employee ID]])</f>
        <v>0</v>
      </c>
      <c r="AJ2216" t="b">
        <f>ISNUMBER(Table1[[#This Row],[Total Salary  ]])</f>
        <v>1</v>
      </c>
      <c r="AK2216" t="str">
        <f>IFERROR(_xlfn.XLOOKUP(Table1[[#This Row],[Manager ID]],MANAGERS!A:A,MANAGERS!B:B),"Not Found")</f>
        <v>Manager_19</v>
      </c>
    </row>
    <row r="2217" spans="1:37" x14ac:dyDescent="0.2">
      <c r="A2217" t="s">
        <v>3714</v>
      </c>
      <c r="B2217" t="s">
        <v>42</v>
      </c>
      <c r="C2217" t="s">
        <v>15</v>
      </c>
      <c r="D2217" t="s">
        <v>25</v>
      </c>
      <c r="E2217" t="s">
        <v>22</v>
      </c>
      <c r="F2217" s="1">
        <v>42750</v>
      </c>
      <c r="G2217" s="1">
        <v>34538</v>
      </c>
      <c r="H2217">
        <v>71815</v>
      </c>
      <c r="I2217">
        <v>24127</v>
      </c>
      <c r="J2217">
        <v>92</v>
      </c>
      <c r="K2217">
        <v>89</v>
      </c>
      <c r="L2217" t="s">
        <v>27</v>
      </c>
      <c r="M2217">
        <v>119</v>
      </c>
      <c r="N2217">
        <f>Table1[[#This Row],[Basic Salary]]+Table1[[#This Row],[Bonus]]</f>
        <v>95942</v>
      </c>
      <c r="O2217" s="2">
        <f>Table1[[#This Row],[Bonus]]/Table1[[#This Row],[Basic Salary]]</f>
        <v>0.33596045394416207</v>
      </c>
      <c r="P2217">
        <f ca="1">DATEDIF(Table1[[#This Row],[Date of Birth]],TODAY(),"Y")</f>
        <v>32</v>
      </c>
      <c r="Q2217">
        <f ca="1">DATEDIF(Table1[[#This Row],[Joining Date]],TODAY(),"Y")</f>
        <v>9</v>
      </c>
      <c r="R2217" t="str">
        <f ca="1">IF(YEAR(Table1[[#This Row],[Joining Date]])=YEAR(TODAY()),"Yes","No")</f>
        <v>No</v>
      </c>
      <c r="S2217" t="str">
        <f ca="1">IF(Table1[[#This Row],[Experience]]&gt;5,"Yes","No")</f>
        <v>Yes</v>
      </c>
      <c r="T2217" t="str">
        <f>TEXT(Table1[[#This Row],[Joining Date]],"mmmm")</f>
        <v>January</v>
      </c>
      <c r="U2217" t="str">
        <f>TEXT(Table1[[#This Row],[Joining Date]],"yyyy")</f>
        <v>2017</v>
      </c>
      <c r="V2217" s="5">
        <f ca="1">TODAY()-Table1[[#This Row],[Joining Date]]</f>
        <v>3489</v>
      </c>
      <c r="W2217" t="str">
        <f>LEFT(Table1[[#This Row],[Employee Name]],FIND(" ",Table1[[#This Row],[Employee Name]])-1)</f>
        <v>Krishna</v>
      </c>
      <c r="X2217" t="str">
        <f>RIGHT(Table1[[#This Row],[Employee Name]],LEN(Table1[[#This Row],[Employee Name]])-FIND(" ",Table1[[#This Row],[Employee Name]]))</f>
        <v>Chaitanya</v>
      </c>
      <c r="Y2217" t="str">
        <f>Table1[[#This Row],[Department]]&amp;"-"&amp;Table1[[#This Row],[Employee ID]]</f>
        <v>Finance-E03658</v>
      </c>
      <c r="Z2217" t="str">
        <f>LEFT(Table1[[#This Row],[Department]],3)</f>
        <v>Fin</v>
      </c>
      <c r="AA2217" t="str">
        <f>_xlfn.XLOOKUP(Table1[[#This Row],[Manager ID]],MANAGERS!A:A,MANAGERS!B:B)</f>
        <v>Manager_19</v>
      </c>
      <c r="AB2217" t="str" cm="1">
        <f t="array" ref="AB2217">_xlfn.XLOOKUP(Table1[[#This Row],[Manager ID]],Table2[[#All],[Manager ID]],Table2[[#All],[Department Head]])</f>
        <v>Support</v>
      </c>
      <c r="AC2217" s="2">
        <f>_xlfn.XLOOKUP(Table1[[#This Row],[City]],L:L,O:O)</f>
        <v>0.23674293405114402</v>
      </c>
      <c r="AD2217" t="str" cm="1">
        <f t="array" ref="AD2217">_xlfn.IFS(Table1[[#This Row],[Performance Score]]&gt;=90,"Excellent",Table1[[#This Row],[Performance Score]]&gt;=75,"Good",Table1[[#This Row],[Performance Score]]&gt;=60,"Average",Table1[[#This Row],[Performance Score]]&lt;=60,"Need Improvement")</f>
        <v>Good</v>
      </c>
      <c r="AE2217" t="str">
        <f>IF(AND(Table1[[#This Row],[Attendance %]]&gt;=80,(Table1[[#This Row],[Performance Score]]&gt;=80)),"Eligible","Not Eligible")</f>
        <v>Eligible</v>
      </c>
      <c r="AF2217" t="str">
        <f>IF(Table1[[#This Row],[Performance Score]]&gt;=80,"High Performer","Low Performer")</f>
        <v>High Performer</v>
      </c>
      <c r="AG2217" t="str" cm="1">
        <f t="array" aca="1" ref="AG2217" ca="1">_xlfn.IFS(Table1[[#This Row],[Experience]]&lt;=3,"Junior",Table1[[#This Row],[Experience]]&lt;=7,"Mid Level",Table1[[#This Row],[Experience]]&gt;=7,"Senior")</f>
        <v>Senior</v>
      </c>
      <c r="AH2217" t="str">
        <f>IF(Table1[[#This Row],[Attendance %]]&gt;75,"OK","Below 75")</f>
        <v>OK</v>
      </c>
      <c r="AI2217" t="b">
        <f>ISBLANK(Table1[[#This Row],[Employee ID]])</f>
        <v>0</v>
      </c>
      <c r="AJ2217" t="b">
        <f>ISNUMBER(Table1[[#This Row],[Total Salary  ]])</f>
        <v>1</v>
      </c>
      <c r="AK2217" t="str">
        <f>IFERROR(_xlfn.XLOOKUP(Table1[[#This Row],[Manager ID]],MANAGERS!A:A,MANAGERS!B:B),"Not Found")</f>
        <v>Manager_19</v>
      </c>
    </row>
    <row r="2218" spans="1:37" x14ac:dyDescent="0.2">
      <c r="A2218" t="s">
        <v>3753</v>
      </c>
      <c r="B2218" t="s">
        <v>29</v>
      </c>
      <c r="C2218" t="s">
        <v>15</v>
      </c>
      <c r="D2218" t="s">
        <v>25</v>
      </c>
      <c r="E2218" t="s">
        <v>22</v>
      </c>
      <c r="F2218" s="1">
        <v>44442</v>
      </c>
      <c r="G2218" s="1">
        <v>39253</v>
      </c>
      <c r="H2218">
        <v>87760</v>
      </c>
      <c r="I2218">
        <v>8168</v>
      </c>
      <c r="J2218">
        <v>67</v>
      </c>
      <c r="K2218">
        <v>83</v>
      </c>
      <c r="L2218" t="s">
        <v>34</v>
      </c>
      <c r="M2218">
        <v>112</v>
      </c>
      <c r="N2218">
        <f>Table1[[#This Row],[Basic Salary]]+Table1[[#This Row],[Bonus]]</f>
        <v>95928</v>
      </c>
      <c r="O2218" s="2">
        <f>Table1[[#This Row],[Bonus]]/Table1[[#This Row],[Basic Salary]]</f>
        <v>9.3072014585232454E-2</v>
      </c>
      <c r="P2218">
        <f ca="1">DATEDIF(Table1[[#This Row],[Date of Birth]],TODAY(),"Y")</f>
        <v>19</v>
      </c>
      <c r="Q2218">
        <f ca="1">DATEDIF(Table1[[#This Row],[Joining Date]],TODAY(),"Y")</f>
        <v>4</v>
      </c>
      <c r="R2218" t="str">
        <f ca="1">IF(YEAR(Table1[[#This Row],[Joining Date]])=YEAR(TODAY()),"Yes","No")</f>
        <v>No</v>
      </c>
      <c r="S2218" t="str">
        <f ca="1">IF(Table1[[#This Row],[Experience]]&gt;5,"Yes","No")</f>
        <v>No</v>
      </c>
      <c r="T2218" t="str">
        <f>TEXT(Table1[[#This Row],[Joining Date]],"mmmm")</f>
        <v>September</v>
      </c>
      <c r="U2218" t="str">
        <f>TEXT(Table1[[#This Row],[Joining Date]],"yyyy")</f>
        <v>2021</v>
      </c>
      <c r="V2218" s="5">
        <f ca="1">TODAY()-Table1[[#This Row],[Joining Date]]</f>
        <v>1797</v>
      </c>
      <c r="W2218" t="str">
        <f>LEFT(Table1[[#This Row],[Employee Name]],FIND(" ",Table1[[#This Row],[Employee Name]])-1)</f>
        <v>Vikram</v>
      </c>
      <c r="X2218" t="str">
        <f>RIGHT(Table1[[#This Row],[Employee Name]],LEN(Table1[[#This Row],[Employee Name]])-FIND(" ",Table1[[#This Row],[Employee Name]]))</f>
        <v>Singh</v>
      </c>
      <c r="Y2218" t="str">
        <f>Table1[[#This Row],[Department]]&amp;"-"&amp;Table1[[#This Row],[Employee ID]]</f>
        <v>Finance-E03697</v>
      </c>
      <c r="Z2218" t="str">
        <f>LEFT(Table1[[#This Row],[Department]],3)</f>
        <v>Fin</v>
      </c>
      <c r="AA2218" t="str">
        <f>_xlfn.XLOOKUP(Table1[[#This Row],[Manager ID]],MANAGERS!A:A,MANAGERS!B:B)</f>
        <v>Manager_12</v>
      </c>
      <c r="AB2218" t="str" cm="1">
        <f t="array" ref="AB2218">_xlfn.XLOOKUP(Table1[[#This Row],[Manager ID]],Table2[[#All],[Manager ID]],Table2[[#All],[Department Head]])</f>
        <v>Marketing</v>
      </c>
      <c r="AC2218" s="2">
        <f>_xlfn.XLOOKUP(Table1[[#This Row],[City]],L:L,O:O)</f>
        <v>0.24030340748661314</v>
      </c>
      <c r="AD2218" t="str" cm="1">
        <f t="array" ref="AD2218">_xlfn.IFS(Table1[[#This Row],[Performance Score]]&gt;=90,"Excellent",Table1[[#This Row],[Performance Score]]&gt;=75,"Good",Table1[[#This Row],[Performance Score]]&gt;=60,"Average",Table1[[#This Row],[Performance Score]]&lt;=60,"Need Improvement")</f>
        <v>Good</v>
      </c>
      <c r="AE2218" t="str">
        <f>IF(AND(Table1[[#This Row],[Attendance %]]&gt;=80,(Table1[[#This Row],[Performance Score]]&gt;=80)),"Eligible","Not Eligible")</f>
        <v>Not Eligible</v>
      </c>
      <c r="AF2218" t="str">
        <f>IF(Table1[[#This Row],[Performance Score]]&gt;=80,"High Performer","Low Performer")</f>
        <v>High Performer</v>
      </c>
      <c r="AG2218" t="str" cm="1">
        <f t="array" aca="1" ref="AG2218" ca="1">_xlfn.IFS(Table1[[#This Row],[Experience]]&lt;=3,"Junior",Table1[[#This Row],[Experience]]&lt;=7,"Mid Level",Table1[[#This Row],[Experience]]&gt;=7,"Senior")</f>
        <v>Mid Level</v>
      </c>
      <c r="AH2218" t="str">
        <f>IF(Table1[[#This Row],[Attendance %]]&gt;75,"OK","Below 75")</f>
        <v>Below 75</v>
      </c>
      <c r="AI2218" t="b">
        <f>ISBLANK(Table1[[#This Row],[Employee ID]])</f>
        <v>0</v>
      </c>
      <c r="AJ2218" t="b">
        <f>ISNUMBER(Table1[[#This Row],[Total Salary  ]])</f>
        <v>1</v>
      </c>
      <c r="AK2218" t="str">
        <f>IFERROR(_xlfn.XLOOKUP(Table1[[#This Row],[Manager ID]],MANAGERS!A:A,MANAGERS!B:B),"Not Found")</f>
        <v>Manager_12</v>
      </c>
    </row>
    <row r="2219" spans="1:37" x14ac:dyDescent="0.2">
      <c r="A2219" t="s">
        <v>4771</v>
      </c>
      <c r="B2219" t="s">
        <v>77</v>
      </c>
      <c r="C2219" t="s">
        <v>15</v>
      </c>
      <c r="D2219" t="s">
        <v>33</v>
      </c>
      <c r="E2219" t="s">
        <v>26</v>
      </c>
      <c r="F2219" s="1">
        <v>42662</v>
      </c>
      <c r="G2219" s="1">
        <v>36928</v>
      </c>
      <c r="H2219">
        <v>86623</v>
      </c>
      <c r="I2219">
        <v>9284</v>
      </c>
      <c r="J2219">
        <v>93</v>
      </c>
      <c r="K2219">
        <v>80</v>
      </c>
      <c r="L2219" t="s">
        <v>18</v>
      </c>
      <c r="M2219">
        <v>105</v>
      </c>
      <c r="N2219">
        <f>Table1[[#This Row],[Basic Salary]]+Table1[[#This Row],[Bonus]]</f>
        <v>95907</v>
      </c>
      <c r="O2219" s="2">
        <f>Table1[[#This Row],[Bonus]]/Table1[[#This Row],[Basic Salary]]</f>
        <v>0.10717707768144719</v>
      </c>
      <c r="P2219">
        <f ca="1">DATEDIF(Table1[[#This Row],[Date of Birth]],TODAY(),"Y")</f>
        <v>25</v>
      </c>
      <c r="Q2219">
        <f ca="1">DATEDIF(Table1[[#This Row],[Joining Date]],TODAY(),"Y")</f>
        <v>9</v>
      </c>
      <c r="R2219" t="str">
        <f ca="1">IF(YEAR(Table1[[#This Row],[Joining Date]])=YEAR(TODAY()),"Yes","No")</f>
        <v>No</v>
      </c>
      <c r="S2219" t="str">
        <f ca="1">IF(Table1[[#This Row],[Experience]]&gt;5,"Yes","No")</f>
        <v>Yes</v>
      </c>
      <c r="T2219" t="str">
        <f>TEXT(Table1[[#This Row],[Joining Date]],"mmmm")</f>
        <v>October</v>
      </c>
      <c r="U2219" t="str">
        <f>TEXT(Table1[[#This Row],[Joining Date]],"yyyy")</f>
        <v>2016</v>
      </c>
      <c r="V2219" s="5">
        <f ca="1">TODAY()-Table1[[#This Row],[Joining Date]]</f>
        <v>3577</v>
      </c>
      <c r="W2219" t="str">
        <f>LEFT(Table1[[#This Row],[Employee Name]],FIND(" ",Table1[[#This Row],[Employee Name]])-1)</f>
        <v>Rohan</v>
      </c>
      <c r="X2219" t="str">
        <f>RIGHT(Table1[[#This Row],[Employee Name]],LEN(Table1[[#This Row],[Employee Name]])-FIND(" ",Table1[[#This Row],[Employee Name]]))</f>
        <v>Gupta</v>
      </c>
      <c r="Y2219" t="str">
        <f>Table1[[#This Row],[Department]]&amp;"-"&amp;Table1[[#This Row],[Employee ID]]</f>
        <v>Marketing-E04715</v>
      </c>
      <c r="Z2219" t="str">
        <f>LEFT(Table1[[#This Row],[Department]],3)</f>
        <v>Mar</v>
      </c>
      <c r="AA2219" t="str">
        <f>_xlfn.XLOOKUP(Table1[[#This Row],[Manager ID]],MANAGERS!A:A,MANAGERS!B:B)</f>
        <v>Manager_5</v>
      </c>
      <c r="AB2219" t="str" cm="1">
        <f t="array" ref="AB2219">_xlfn.XLOOKUP(Table1[[#This Row],[Manager ID]],Table2[[#All],[Manager ID]],Table2[[#All],[Department Head]])</f>
        <v>Sales</v>
      </c>
      <c r="AC2219" s="2">
        <f>_xlfn.XLOOKUP(Table1[[#This Row],[City]],L:L,O:O)</f>
        <v>0.21356479274849693</v>
      </c>
      <c r="AD2219" t="str" cm="1">
        <f t="array" ref="AD2219">_xlfn.IFS(Table1[[#This Row],[Performance Score]]&gt;=90,"Excellent",Table1[[#This Row],[Performance Score]]&gt;=75,"Good",Table1[[#This Row],[Performance Score]]&gt;=60,"Average",Table1[[#This Row],[Performance Score]]&lt;=60,"Need Improvement")</f>
        <v>Good</v>
      </c>
      <c r="AE2219" t="str">
        <f>IF(AND(Table1[[#This Row],[Attendance %]]&gt;=80,(Table1[[#This Row],[Performance Score]]&gt;=80)),"Eligible","Not Eligible")</f>
        <v>Eligible</v>
      </c>
      <c r="AF2219" t="str">
        <f>IF(Table1[[#This Row],[Performance Score]]&gt;=80,"High Performer","Low Performer")</f>
        <v>High Performer</v>
      </c>
      <c r="AG2219" t="str" cm="1">
        <f t="array" aca="1" ref="AG2219" ca="1">_xlfn.IFS(Table1[[#This Row],[Experience]]&lt;=3,"Junior",Table1[[#This Row],[Experience]]&lt;=7,"Mid Level",Table1[[#This Row],[Experience]]&gt;=7,"Senior")</f>
        <v>Senior</v>
      </c>
      <c r="AH2219" t="str">
        <f>IF(Table1[[#This Row],[Attendance %]]&gt;75,"OK","Below 75")</f>
        <v>OK</v>
      </c>
      <c r="AI2219" t="b">
        <f>ISBLANK(Table1[[#This Row],[Employee ID]])</f>
        <v>0</v>
      </c>
      <c r="AJ2219" t="b">
        <f>ISNUMBER(Table1[[#This Row],[Total Salary  ]])</f>
        <v>1</v>
      </c>
      <c r="AK2219" t="str">
        <f>IFERROR(_xlfn.XLOOKUP(Table1[[#This Row],[Manager ID]],MANAGERS!A:A,MANAGERS!B:B),"Not Found")</f>
        <v>Manager_5</v>
      </c>
    </row>
    <row r="2220" spans="1:37" x14ac:dyDescent="0.2">
      <c r="A2220" t="s">
        <v>1230</v>
      </c>
      <c r="B2220" t="s">
        <v>71</v>
      </c>
      <c r="C2220" t="s">
        <v>21</v>
      </c>
      <c r="D2220" t="s">
        <v>25</v>
      </c>
      <c r="E2220" t="s">
        <v>51</v>
      </c>
      <c r="F2220" s="1">
        <v>44870</v>
      </c>
      <c r="G2220" s="1">
        <v>40949</v>
      </c>
      <c r="H2220">
        <v>78026</v>
      </c>
      <c r="I2220">
        <v>17842</v>
      </c>
      <c r="J2220">
        <v>85</v>
      </c>
      <c r="K2220">
        <v>46</v>
      </c>
      <c r="L2220" t="s">
        <v>37</v>
      </c>
      <c r="M2220">
        <v>109</v>
      </c>
      <c r="N2220">
        <f>Table1[[#This Row],[Basic Salary]]+Table1[[#This Row],[Bonus]]</f>
        <v>95868</v>
      </c>
      <c r="O2220" s="2">
        <f>Table1[[#This Row],[Bonus]]/Table1[[#This Row],[Basic Salary]]</f>
        <v>0.22866736728782713</v>
      </c>
      <c r="P2220">
        <f ca="1">DATEDIF(Table1[[#This Row],[Date of Birth]],TODAY(),"Y")</f>
        <v>14</v>
      </c>
      <c r="Q2220">
        <f ca="1">DATEDIF(Table1[[#This Row],[Joining Date]],TODAY(),"Y")</f>
        <v>3</v>
      </c>
      <c r="R2220" t="str">
        <f ca="1">IF(YEAR(Table1[[#This Row],[Joining Date]])=YEAR(TODAY()),"Yes","No")</f>
        <v>No</v>
      </c>
      <c r="S2220" t="str">
        <f ca="1">IF(Table1[[#This Row],[Experience]]&gt;5,"Yes","No")</f>
        <v>No</v>
      </c>
      <c r="T2220" t="str">
        <f>TEXT(Table1[[#This Row],[Joining Date]],"mmmm")</f>
        <v>November</v>
      </c>
      <c r="U2220" t="str">
        <f>TEXT(Table1[[#This Row],[Joining Date]],"yyyy")</f>
        <v>2022</v>
      </c>
      <c r="V2220" s="5">
        <f ca="1">TODAY()-Table1[[#This Row],[Joining Date]]</f>
        <v>1369</v>
      </c>
      <c r="W2220" t="str">
        <f>LEFT(Table1[[#This Row],[Employee Name]],FIND(" ",Table1[[#This Row],[Employee Name]])-1)</f>
        <v>Sneha</v>
      </c>
      <c r="X2220" t="str">
        <f>RIGHT(Table1[[#This Row],[Employee Name]],LEN(Table1[[#This Row],[Employee Name]])-FIND(" ",Table1[[#This Row],[Employee Name]]))</f>
        <v>Iyer</v>
      </c>
      <c r="Y2220" t="str">
        <f>Table1[[#This Row],[Department]]&amp;"-"&amp;Table1[[#This Row],[Employee ID]]</f>
        <v>Finance-E01174</v>
      </c>
      <c r="Z2220" t="str">
        <f>LEFT(Table1[[#This Row],[Department]],3)</f>
        <v>Fin</v>
      </c>
      <c r="AA2220" t="str">
        <f>_xlfn.XLOOKUP(Table1[[#This Row],[Manager ID]],MANAGERS!A:A,MANAGERS!B:B)</f>
        <v>Manager_9</v>
      </c>
      <c r="AB2220" t="str" cm="1">
        <f t="array" ref="AB2220">_xlfn.XLOOKUP(Table1[[#This Row],[Manager ID]],Table2[[#All],[Manager ID]],Table2[[#All],[Department Head]])</f>
        <v>Sales</v>
      </c>
      <c r="AC2220" s="2">
        <f>_xlfn.XLOOKUP(Table1[[#This Row],[City]],L:L,O:O)</f>
        <v>0.24036902712549932</v>
      </c>
      <c r="AD2220" t="str" cm="1">
        <f t="array" ref="AD2220">_xlfn.IFS(Table1[[#This Row],[Performance Score]]&gt;=90,"Excellent",Table1[[#This Row],[Performance Score]]&gt;=75,"Good",Table1[[#This Row],[Performance Score]]&gt;=60,"Average",Table1[[#This Row],[Performance Score]]&lt;=60,"Need Improvement")</f>
        <v>Need Improvement</v>
      </c>
      <c r="AE2220" t="str">
        <f>IF(AND(Table1[[#This Row],[Attendance %]]&gt;=80,(Table1[[#This Row],[Performance Score]]&gt;=80)),"Eligible","Not Eligible")</f>
        <v>Not Eligible</v>
      </c>
      <c r="AF2220" t="str">
        <f>IF(Table1[[#This Row],[Performance Score]]&gt;=80,"High Performer","Low Performer")</f>
        <v>Low Performer</v>
      </c>
      <c r="AG2220" t="str" cm="1">
        <f t="array" aca="1" ref="AG2220" ca="1">_xlfn.IFS(Table1[[#This Row],[Experience]]&lt;=3,"Junior",Table1[[#This Row],[Experience]]&lt;=7,"Mid Level",Table1[[#This Row],[Experience]]&gt;=7,"Senior")</f>
        <v>Junior</v>
      </c>
      <c r="AH2220" t="str">
        <f>IF(Table1[[#This Row],[Attendance %]]&gt;75,"OK","Below 75")</f>
        <v>OK</v>
      </c>
      <c r="AI2220" t="b">
        <f>ISBLANK(Table1[[#This Row],[Employee ID]])</f>
        <v>0</v>
      </c>
      <c r="AJ2220" t="b">
        <f>ISNUMBER(Table1[[#This Row],[Total Salary  ]])</f>
        <v>1</v>
      </c>
      <c r="AK2220" t="str">
        <f>IFERROR(_xlfn.XLOOKUP(Table1[[#This Row],[Manager ID]],MANAGERS!A:A,MANAGERS!B:B),"Not Found")</f>
        <v>Manager_9</v>
      </c>
    </row>
    <row r="2221" spans="1:37" x14ac:dyDescent="0.2">
      <c r="A2221" t="s">
        <v>426</v>
      </c>
      <c r="B2221" t="s">
        <v>129</v>
      </c>
      <c r="C2221" t="s">
        <v>15</v>
      </c>
      <c r="D2221" t="s">
        <v>25</v>
      </c>
      <c r="E2221" t="s">
        <v>17</v>
      </c>
      <c r="F2221" s="1">
        <v>43200</v>
      </c>
      <c r="G2221" s="1">
        <v>30563</v>
      </c>
      <c r="H2221">
        <v>87071</v>
      </c>
      <c r="I2221">
        <v>8784</v>
      </c>
      <c r="J2221">
        <v>79</v>
      </c>
      <c r="K2221">
        <v>90</v>
      </c>
      <c r="L2221" t="s">
        <v>27</v>
      </c>
      <c r="M2221">
        <v>116</v>
      </c>
      <c r="N2221">
        <f>Table1[[#This Row],[Basic Salary]]+Table1[[#This Row],[Bonus]]</f>
        <v>95855</v>
      </c>
      <c r="O2221" s="2">
        <f>Table1[[#This Row],[Bonus]]/Table1[[#This Row],[Basic Salary]]</f>
        <v>0.10088318728394069</v>
      </c>
      <c r="P2221">
        <f ca="1">DATEDIF(Table1[[#This Row],[Date of Birth]],TODAY(),"Y")</f>
        <v>42</v>
      </c>
      <c r="Q2221">
        <f ca="1">DATEDIF(Table1[[#This Row],[Joining Date]],TODAY(),"Y")</f>
        <v>8</v>
      </c>
      <c r="R2221" t="str">
        <f ca="1">IF(YEAR(Table1[[#This Row],[Joining Date]])=YEAR(TODAY()),"Yes","No")</f>
        <v>No</v>
      </c>
      <c r="S2221" t="str">
        <f ca="1">IF(Table1[[#This Row],[Experience]]&gt;5,"Yes","No")</f>
        <v>Yes</v>
      </c>
      <c r="T2221" t="str">
        <f>TEXT(Table1[[#This Row],[Joining Date]],"mmmm")</f>
        <v>April</v>
      </c>
      <c r="U2221" t="str">
        <f>TEXT(Table1[[#This Row],[Joining Date]],"yyyy")</f>
        <v>2018</v>
      </c>
      <c r="V2221" s="5">
        <f ca="1">TODAY()-Table1[[#This Row],[Joining Date]]</f>
        <v>3039</v>
      </c>
      <c r="W2221" t="str">
        <f>LEFT(Table1[[#This Row],[Employee Name]],FIND(" ",Table1[[#This Row],[Employee Name]])-1)</f>
        <v>Aarav</v>
      </c>
      <c r="X2221" t="str">
        <f>RIGHT(Table1[[#This Row],[Employee Name]],LEN(Table1[[#This Row],[Employee Name]])-FIND(" ",Table1[[#This Row],[Employee Name]]))</f>
        <v>Sharma</v>
      </c>
      <c r="Y2221" t="str">
        <f>Table1[[#This Row],[Department]]&amp;"-"&amp;Table1[[#This Row],[Employee ID]]</f>
        <v>Finance-E00370</v>
      </c>
      <c r="Z2221" t="str">
        <f>LEFT(Table1[[#This Row],[Department]],3)</f>
        <v>Fin</v>
      </c>
      <c r="AA2221" t="str">
        <f>_xlfn.XLOOKUP(Table1[[#This Row],[Manager ID]],MANAGERS!A:A,MANAGERS!B:B)</f>
        <v>Manager_16</v>
      </c>
      <c r="AB2221" t="str" cm="1">
        <f t="array" ref="AB2221">_xlfn.XLOOKUP(Table1[[#This Row],[Manager ID]],Table2[[#All],[Manager ID]],Table2[[#All],[Department Head]])</f>
        <v>Sales</v>
      </c>
      <c r="AC2221" s="2">
        <f>_xlfn.XLOOKUP(Table1[[#This Row],[City]],L:L,O:O)</f>
        <v>0.23674293405114402</v>
      </c>
      <c r="AD2221" t="str" cm="1">
        <f t="array" ref="AD2221">_xlfn.IFS(Table1[[#This Row],[Performance Score]]&gt;=90,"Excellent",Table1[[#This Row],[Performance Score]]&gt;=75,"Good",Table1[[#This Row],[Performance Score]]&gt;=60,"Average",Table1[[#This Row],[Performance Score]]&lt;=60,"Need Improvement")</f>
        <v>Excellent</v>
      </c>
      <c r="AE2221" t="str">
        <f>IF(AND(Table1[[#This Row],[Attendance %]]&gt;=80,(Table1[[#This Row],[Performance Score]]&gt;=80)),"Eligible","Not Eligible")</f>
        <v>Not Eligible</v>
      </c>
      <c r="AF2221" t="str">
        <f>IF(Table1[[#This Row],[Performance Score]]&gt;=80,"High Performer","Low Performer")</f>
        <v>High Performer</v>
      </c>
      <c r="AG2221" t="str" cm="1">
        <f t="array" aca="1" ref="AG2221" ca="1">_xlfn.IFS(Table1[[#This Row],[Experience]]&lt;=3,"Junior",Table1[[#This Row],[Experience]]&lt;=7,"Mid Level",Table1[[#This Row],[Experience]]&gt;=7,"Senior")</f>
        <v>Senior</v>
      </c>
      <c r="AH2221" t="str">
        <f>IF(Table1[[#This Row],[Attendance %]]&gt;75,"OK","Below 75")</f>
        <v>OK</v>
      </c>
      <c r="AI2221" t="b">
        <f>ISBLANK(Table1[[#This Row],[Employee ID]])</f>
        <v>0</v>
      </c>
      <c r="AJ2221" t="b">
        <f>ISNUMBER(Table1[[#This Row],[Total Salary  ]])</f>
        <v>1</v>
      </c>
      <c r="AK2221" t="str">
        <f>IFERROR(_xlfn.XLOOKUP(Table1[[#This Row],[Manager ID]],MANAGERS!A:A,MANAGERS!B:B),"Not Found")</f>
        <v>Manager_16</v>
      </c>
    </row>
    <row r="2222" spans="1:37" x14ac:dyDescent="0.2">
      <c r="A2222" t="s">
        <v>4342</v>
      </c>
      <c r="B2222" t="s">
        <v>77</v>
      </c>
      <c r="C2222" t="s">
        <v>15</v>
      </c>
      <c r="D2222" t="s">
        <v>43</v>
      </c>
      <c r="E2222" t="s">
        <v>51</v>
      </c>
      <c r="F2222" s="1">
        <v>43307</v>
      </c>
      <c r="G2222" s="1">
        <v>38645</v>
      </c>
      <c r="H2222">
        <v>74540</v>
      </c>
      <c r="I2222">
        <v>21312</v>
      </c>
      <c r="J2222">
        <v>64</v>
      </c>
      <c r="K2222">
        <v>73</v>
      </c>
      <c r="L2222" t="s">
        <v>37</v>
      </c>
      <c r="M2222">
        <v>105</v>
      </c>
      <c r="N2222">
        <f>Table1[[#This Row],[Basic Salary]]+Table1[[#This Row],[Bonus]]</f>
        <v>95852</v>
      </c>
      <c r="O2222" s="2">
        <f>Table1[[#This Row],[Bonus]]/Table1[[#This Row],[Basic Salary]]</f>
        <v>0.28591360343439765</v>
      </c>
      <c r="P2222">
        <f ca="1">DATEDIF(Table1[[#This Row],[Date of Birth]],TODAY(),"Y")</f>
        <v>20</v>
      </c>
      <c r="Q2222">
        <f ca="1">DATEDIF(Table1[[#This Row],[Joining Date]],TODAY(),"Y")</f>
        <v>8</v>
      </c>
      <c r="R2222" t="str">
        <f ca="1">IF(YEAR(Table1[[#This Row],[Joining Date]])=YEAR(TODAY()),"Yes","No")</f>
        <v>No</v>
      </c>
      <c r="S2222" t="str">
        <f ca="1">IF(Table1[[#This Row],[Experience]]&gt;5,"Yes","No")</f>
        <v>Yes</v>
      </c>
      <c r="T2222" t="str">
        <f>TEXT(Table1[[#This Row],[Joining Date]],"mmmm")</f>
        <v>July</v>
      </c>
      <c r="U2222" t="str">
        <f>TEXT(Table1[[#This Row],[Joining Date]],"yyyy")</f>
        <v>2018</v>
      </c>
      <c r="V2222" s="5">
        <f ca="1">TODAY()-Table1[[#This Row],[Joining Date]]</f>
        <v>2932</v>
      </c>
      <c r="W2222" t="str">
        <f>LEFT(Table1[[#This Row],[Employee Name]],FIND(" ",Table1[[#This Row],[Employee Name]])-1)</f>
        <v>Rohan</v>
      </c>
      <c r="X2222" t="str">
        <f>RIGHT(Table1[[#This Row],[Employee Name]],LEN(Table1[[#This Row],[Employee Name]])-FIND(" ",Table1[[#This Row],[Employee Name]]))</f>
        <v>Gupta</v>
      </c>
      <c r="Y2222" t="str">
        <f>Table1[[#This Row],[Department]]&amp;"-"&amp;Table1[[#This Row],[Employee ID]]</f>
        <v>Operations-E04286</v>
      </c>
      <c r="Z2222" t="str">
        <f>LEFT(Table1[[#This Row],[Department]],3)</f>
        <v>Ope</v>
      </c>
      <c r="AA2222" t="str">
        <f>_xlfn.XLOOKUP(Table1[[#This Row],[Manager ID]],MANAGERS!A:A,MANAGERS!B:B)</f>
        <v>Manager_5</v>
      </c>
      <c r="AB2222" t="str" cm="1">
        <f t="array" ref="AB2222">_xlfn.XLOOKUP(Table1[[#This Row],[Manager ID]],Table2[[#All],[Manager ID]],Table2[[#All],[Department Head]])</f>
        <v>Sales</v>
      </c>
      <c r="AC2222" s="2">
        <f>_xlfn.XLOOKUP(Table1[[#This Row],[City]],L:L,O:O)</f>
        <v>0.24036902712549932</v>
      </c>
      <c r="AD2222" t="str" cm="1">
        <f t="array" ref="AD2222">_xlfn.IFS(Table1[[#This Row],[Performance Score]]&gt;=90,"Excellent",Table1[[#This Row],[Performance Score]]&gt;=75,"Good",Table1[[#This Row],[Performance Score]]&gt;=60,"Average",Table1[[#This Row],[Performance Score]]&lt;=60,"Need Improvement")</f>
        <v>Average</v>
      </c>
      <c r="AE2222" t="str">
        <f>IF(AND(Table1[[#This Row],[Attendance %]]&gt;=80,(Table1[[#This Row],[Performance Score]]&gt;=80)),"Eligible","Not Eligible")</f>
        <v>Not Eligible</v>
      </c>
      <c r="AF2222" t="str">
        <f>IF(Table1[[#This Row],[Performance Score]]&gt;=80,"High Performer","Low Performer")</f>
        <v>Low Performer</v>
      </c>
      <c r="AG2222" t="str" cm="1">
        <f t="array" aca="1" ref="AG2222" ca="1">_xlfn.IFS(Table1[[#This Row],[Experience]]&lt;=3,"Junior",Table1[[#This Row],[Experience]]&lt;=7,"Mid Level",Table1[[#This Row],[Experience]]&gt;=7,"Senior")</f>
        <v>Senior</v>
      </c>
      <c r="AH2222" t="str">
        <f>IF(Table1[[#This Row],[Attendance %]]&gt;75,"OK","Below 75")</f>
        <v>Below 75</v>
      </c>
      <c r="AI2222" t="b">
        <f>ISBLANK(Table1[[#This Row],[Employee ID]])</f>
        <v>0</v>
      </c>
      <c r="AJ2222" t="b">
        <f>ISNUMBER(Table1[[#This Row],[Total Salary  ]])</f>
        <v>1</v>
      </c>
      <c r="AK2222" t="str">
        <f>IFERROR(_xlfn.XLOOKUP(Table1[[#This Row],[Manager ID]],MANAGERS!A:A,MANAGERS!B:B),"Not Found")</f>
        <v>Manager_5</v>
      </c>
    </row>
    <row r="2223" spans="1:37" x14ac:dyDescent="0.2">
      <c r="A2223" t="s">
        <v>2801</v>
      </c>
      <c r="B2223" t="s">
        <v>36</v>
      </c>
      <c r="C2223" t="s">
        <v>15</v>
      </c>
      <c r="D2223" t="s">
        <v>81</v>
      </c>
      <c r="E2223" t="s">
        <v>26</v>
      </c>
      <c r="F2223" s="1">
        <v>45189</v>
      </c>
      <c r="G2223" s="1">
        <v>33657</v>
      </c>
      <c r="H2223">
        <v>76617</v>
      </c>
      <c r="I2223">
        <v>19231</v>
      </c>
      <c r="J2223">
        <v>80</v>
      </c>
      <c r="K2223">
        <v>82</v>
      </c>
      <c r="L2223" t="s">
        <v>37</v>
      </c>
      <c r="M2223">
        <v>111</v>
      </c>
      <c r="N2223">
        <f>Table1[[#This Row],[Basic Salary]]+Table1[[#This Row],[Bonus]]</f>
        <v>95848</v>
      </c>
      <c r="O2223" s="2">
        <f>Table1[[#This Row],[Bonus]]/Table1[[#This Row],[Basic Salary]]</f>
        <v>0.25100173590717467</v>
      </c>
      <c r="P2223">
        <f ca="1">DATEDIF(Table1[[#This Row],[Date of Birth]],TODAY(),"Y")</f>
        <v>34</v>
      </c>
      <c r="Q2223">
        <f ca="1">DATEDIF(Table1[[#This Row],[Joining Date]],TODAY(),"Y")</f>
        <v>2</v>
      </c>
      <c r="R2223" t="str">
        <f ca="1">IF(YEAR(Table1[[#This Row],[Joining Date]])=YEAR(TODAY()),"Yes","No")</f>
        <v>No</v>
      </c>
      <c r="S2223" t="str">
        <f ca="1">IF(Table1[[#This Row],[Experience]]&gt;5,"Yes","No")</f>
        <v>No</v>
      </c>
      <c r="T2223" t="str">
        <f>TEXT(Table1[[#This Row],[Joining Date]],"mmmm")</f>
        <v>September</v>
      </c>
      <c r="U2223" t="str">
        <f>TEXT(Table1[[#This Row],[Joining Date]],"yyyy")</f>
        <v>2023</v>
      </c>
      <c r="V2223" s="5">
        <f ca="1">TODAY()-Table1[[#This Row],[Joining Date]]</f>
        <v>1050</v>
      </c>
      <c r="W2223" t="str">
        <f>LEFT(Table1[[#This Row],[Employee Name]],FIND(" ",Table1[[#This Row],[Employee Name]])-1)</f>
        <v>Meera</v>
      </c>
      <c r="X2223" t="str">
        <f>RIGHT(Table1[[#This Row],[Employee Name]],LEN(Table1[[#This Row],[Employee Name]])-FIND(" ",Table1[[#This Row],[Employee Name]]))</f>
        <v>Joshi</v>
      </c>
      <c r="Y2223" t="str">
        <f>Table1[[#This Row],[Department]]&amp;"-"&amp;Table1[[#This Row],[Employee ID]]</f>
        <v>Sales-E02745</v>
      </c>
      <c r="Z2223" t="str">
        <f>LEFT(Table1[[#This Row],[Department]],3)</f>
        <v>Sal</v>
      </c>
      <c r="AA2223" t="str">
        <f>_xlfn.XLOOKUP(Table1[[#This Row],[Manager ID]],MANAGERS!A:A,MANAGERS!B:B)</f>
        <v>Manager_11</v>
      </c>
      <c r="AB2223" t="str" cm="1">
        <f t="array" ref="AB2223">_xlfn.XLOOKUP(Table1[[#This Row],[Manager ID]],Table2[[#All],[Manager ID]],Table2[[#All],[Department Head]])</f>
        <v>Marketing</v>
      </c>
      <c r="AC2223" s="2">
        <f>_xlfn.XLOOKUP(Table1[[#This Row],[City]],L:L,O:O)</f>
        <v>0.24036902712549932</v>
      </c>
      <c r="AD2223" t="str" cm="1">
        <f t="array" ref="AD2223">_xlfn.IFS(Table1[[#This Row],[Performance Score]]&gt;=90,"Excellent",Table1[[#This Row],[Performance Score]]&gt;=75,"Good",Table1[[#This Row],[Performance Score]]&gt;=60,"Average",Table1[[#This Row],[Performance Score]]&lt;=60,"Need Improvement")</f>
        <v>Good</v>
      </c>
      <c r="AE2223" t="str">
        <f>IF(AND(Table1[[#This Row],[Attendance %]]&gt;=80,(Table1[[#This Row],[Performance Score]]&gt;=80)),"Eligible","Not Eligible")</f>
        <v>Eligible</v>
      </c>
      <c r="AF2223" t="str">
        <f>IF(Table1[[#This Row],[Performance Score]]&gt;=80,"High Performer","Low Performer")</f>
        <v>High Performer</v>
      </c>
      <c r="AG2223" t="str" cm="1">
        <f t="array" aca="1" ref="AG2223" ca="1">_xlfn.IFS(Table1[[#This Row],[Experience]]&lt;=3,"Junior",Table1[[#This Row],[Experience]]&lt;=7,"Mid Level",Table1[[#This Row],[Experience]]&gt;=7,"Senior")</f>
        <v>Junior</v>
      </c>
      <c r="AH2223" t="str">
        <f>IF(Table1[[#This Row],[Attendance %]]&gt;75,"OK","Below 75")</f>
        <v>OK</v>
      </c>
      <c r="AI2223" t="b">
        <f>ISBLANK(Table1[[#This Row],[Employee ID]])</f>
        <v>0</v>
      </c>
      <c r="AJ2223" t="b">
        <f>ISNUMBER(Table1[[#This Row],[Total Salary  ]])</f>
        <v>1</v>
      </c>
      <c r="AK2223" t="str">
        <f>IFERROR(_xlfn.XLOOKUP(Table1[[#This Row],[Manager ID]],MANAGERS!A:A,MANAGERS!B:B),"Not Found")</f>
        <v>Manager_11</v>
      </c>
    </row>
    <row r="2224" spans="1:37" x14ac:dyDescent="0.2">
      <c r="A2224" t="s">
        <v>4054</v>
      </c>
      <c r="B2224" t="s">
        <v>129</v>
      </c>
      <c r="C2224" t="s">
        <v>21</v>
      </c>
      <c r="D2224" t="s">
        <v>16</v>
      </c>
      <c r="E2224" t="s">
        <v>30</v>
      </c>
      <c r="F2224" s="1">
        <v>44988</v>
      </c>
      <c r="G2224" s="1">
        <v>35601</v>
      </c>
      <c r="H2224">
        <v>69086</v>
      </c>
      <c r="I2224">
        <v>26750</v>
      </c>
      <c r="J2224">
        <v>83</v>
      </c>
      <c r="K2224">
        <v>46</v>
      </c>
      <c r="L2224" t="s">
        <v>53</v>
      </c>
      <c r="M2224">
        <v>106</v>
      </c>
      <c r="N2224">
        <f>Table1[[#This Row],[Basic Salary]]+Table1[[#This Row],[Bonus]]</f>
        <v>95836</v>
      </c>
      <c r="O2224" s="2">
        <f>Table1[[#This Row],[Bonus]]/Table1[[#This Row],[Basic Salary]]</f>
        <v>0.38719856410850245</v>
      </c>
      <c r="P2224">
        <f ca="1">DATEDIF(Table1[[#This Row],[Date of Birth]],TODAY(),"Y")</f>
        <v>29</v>
      </c>
      <c r="Q2224">
        <f ca="1">DATEDIF(Table1[[#This Row],[Joining Date]],TODAY(),"Y")</f>
        <v>3</v>
      </c>
      <c r="R2224" t="str">
        <f ca="1">IF(YEAR(Table1[[#This Row],[Joining Date]])=YEAR(TODAY()),"Yes","No")</f>
        <v>No</v>
      </c>
      <c r="S2224" t="str">
        <f ca="1">IF(Table1[[#This Row],[Experience]]&gt;5,"Yes","No")</f>
        <v>No</v>
      </c>
      <c r="T2224" t="str">
        <f>TEXT(Table1[[#This Row],[Joining Date]],"mmmm")</f>
        <v>March</v>
      </c>
      <c r="U2224" t="str">
        <f>TEXT(Table1[[#This Row],[Joining Date]],"yyyy")</f>
        <v>2023</v>
      </c>
      <c r="V2224" s="5">
        <f ca="1">TODAY()-Table1[[#This Row],[Joining Date]]</f>
        <v>1251</v>
      </c>
      <c r="W2224" t="str">
        <f>LEFT(Table1[[#This Row],[Employee Name]],FIND(" ",Table1[[#This Row],[Employee Name]])-1)</f>
        <v>Aarav</v>
      </c>
      <c r="X2224" t="str">
        <f>RIGHT(Table1[[#This Row],[Employee Name]],LEN(Table1[[#This Row],[Employee Name]])-FIND(" ",Table1[[#This Row],[Employee Name]]))</f>
        <v>Sharma</v>
      </c>
      <c r="Y2224" t="str">
        <f>Table1[[#This Row],[Department]]&amp;"-"&amp;Table1[[#This Row],[Employee ID]]</f>
        <v>HR-E03998</v>
      </c>
      <c r="Z2224" t="str">
        <f>LEFT(Table1[[#This Row],[Department]],3)</f>
        <v>HR</v>
      </c>
      <c r="AA2224" t="str">
        <f>_xlfn.XLOOKUP(Table1[[#This Row],[Manager ID]],MANAGERS!A:A,MANAGERS!B:B)</f>
        <v>Manager_6</v>
      </c>
      <c r="AB2224" t="str" cm="1">
        <f t="array" ref="AB2224">_xlfn.XLOOKUP(Table1[[#This Row],[Manager ID]],Table2[[#All],[Manager ID]],Table2[[#All],[Department Head]])</f>
        <v>HR</v>
      </c>
      <c r="AC2224" s="2">
        <f>_xlfn.XLOOKUP(Table1[[#This Row],[City]],L:L,O:O)</f>
        <v>0.23685887225230964</v>
      </c>
      <c r="AD2224" t="str" cm="1">
        <f t="array" ref="AD2224">_xlfn.IFS(Table1[[#This Row],[Performance Score]]&gt;=90,"Excellent",Table1[[#This Row],[Performance Score]]&gt;=75,"Good",Table1[[#This Row],[Performance Score]]&gt;=60,"Average",Table1[[#This Row],[Performance Score]]&lt;=60,"Need Improvement")</f>
        <v>Need Improvement</v>
      </c>
      <c r="AE2224" t="str">
        <f>IF(AND(Table1[[#This Row],[Attendance %]]&gt;=80,(Table1[[#This Row],[Performance Score]]&gt;=80)),"Eligible","Not Eligible")</f>
        <v>Not Eligible</v>
      </c>
      <c r="AF2224" t="str">
        <f>IF(Table1[[#This Row],[Performance Score]]&gt;=80,"High Performer","Low Performer")</f>
        <v>Low Performer</v>
      </c>
      <c r="AG2224" t="str" cm="1">
        <f t="array" aca="1" ref="AG2224" ca="1">_xlfn.IFS(Table1[[#This Row],[Experience]]&lt;=3,"Junior",Table1[[#This Row],[Experience]]&lt;=7,"Mid Level",Table1[[#This Row],[Experience]]&gt;=7,"Senior")</f>
        <v>Junior</v>
      </c>
      <c r="AH2224" t="str">
        <f>IF(Table1[[#This Row],[Attendance %]]&gt;75,"OK","Below 75")</f>
        <v>OK</v>
      </c>
      <c r="AI2224" t="b">
        <f>ISBLANK(Table1[[#This Row],[Employee ID]])</f>
        <v>0</v>
      </c>
      <c r="AJ2224" t="b">
        <f>ISNUMBER(Table1[[#This Row],[Total Salary  ]])</f>
        <v>1</v>
      </c>
      <c r="AK2224" t="str">
        <f>IFERROR(_xlfn.XLOOKUP(Table1[[#This Row],[Manager ID]],MANAGERS!A:A,MANAGERS!B:B),"Not Found")</f>
        <v>Manager_6</v>
      </c>
    </row>
    <row r="2225" spans="1:37" x14ac:dyDescent="0.2">
      <c r="A2225" t="s">
        <v>1739</v>
      </c>
      <c r="B2225" t="s">
        <v>39</v>
      </c>
      <c r="C2225" t="s">
        <v>15</v>
      </c>
      <c r="D2225" t="s">
        <v>25</v>
      </c>
      <c r="E2225" t="s">
        <v>22</v>
      </c>
      <c r="F2225" s="1">
        <v>45693</v>
      </c>
      <c r="G2225" s="1">
        <v>32941</v>
      </c>
      <c r="H2225">
        <v>82544</v>
      </c>
      <c r="I2225">
        <v>13287</v>
      </c>
      <c r="J2225">
        <v>91</v>
      </c>
      <c r="K2225">
        <v>65</v>
      </c>
      <c r="L2225" t="s">
        <v>27</v>
      </c>
      <c r="M2225">
        <v>115</v>
      </c>
      <c r="N2225">
        <f>Table1[[#This Row],[Basic Salary]]+Table1[[#This Row],[Bonus]]</f>
        <v>95831</v>
      </c>
      <c r="O2225" s="2">
        <f>Table1[[#This Row],[Bonus]]/Table1[[#This Row],[Basic Salary]]</f>
        <v>0.16096869548362086</v>
      </c>
      <c r="P2225">
        <f ca="1">DATEDIF(Table1[[#This Row],[Date of Birth]],TODAY(),"Y")</f>
        <v>36</v>
      </c>
      <c r="Q2225">
        <f ca="1">DATEDIF(Table1[[#This Row],[Joining Date]],TODAY(),"Y")</f>
        <v>1</v>
      </c>
      <c r="R2225" t="str">
        <f ca="1">IF(YEAR(Table1[[#This Row],[Joining Date]])=YEAR(TODAY()),"Yes","No")</f>
        <v>No</v>
      </c>
      <c r="S2225" t="str">
        <f ca="1">IF(Table1[[#This Row],[Experience]]&gt;5,"Yes","No")</f>
        <v>No</v>
      </c>
      <c r="T2225" t="str">
        <f>TEXT(Table1[[#This Row],[Joining Date]],"mmmm")</f>
        <v>February</v>
      </c>
      <c r="U2225" t="str">
        <f>TEXT(Table1[[#This Row],[Joining Date]],"yyyy")</f>
        <v>2025</v>
      </c>
      <c r="V2225" s="5">
        <f ca="1">TODAY()-Table1[[#This Row],[Joining Date]]</f>
        <v>546</v>
      </c>
      <c r="W2225" t="str">
        <f>LEFT(Table1[[#This Row],[Employee Name]],FIND(" ",Table1[[#This Row],[Employee Name]])-1)</f>
        <v>Karan</v>
      </c>
      <c r="X2225" t="str">
        <f>RIGHT(Table1[[#This Row],[Employee Name]],LEN(Table1[[#This Row],[Employee Name]])-FIND(" ",Table1[[#This Row],[Employee Name]]))</f>
        <v>Malhotra</v>
      </c>
      <c r="Y2225" t="str">
        <f>Table1[[#This Row],[Department]]&amp;"-"&amp;Table1[[#This Row],[Employee ID]]</f>
        <v>Finance-E01683</v>
      </c>
      <c r="Z2225" t="str">
        <f>LEFT(Table1[[#This Row],[Department]],3)</f>
        <v>Fin</v>
      </c>
      <c r="AA2225" t="str">
        <f>_xlfn.XLOOKUP(Table1[[#This Row],[Manager ID]],MANAGERS!A:A,MANAGERS!B:B)</f>
        <v>Manager_15</v>
      </c>
      <c r="AB2225" t="str" cm="1">
        <f t="array" ref="AB2225">_xlfn.XLOOKUP(Table1[[#This Row],[Manager ID]],Table2[[#All],[Manager ID]],Table2[[#All],[Department Head]])</f>
        <v>Support</v>
      </c>
      <c r="AC2225" s="2">
        <f>_xlfn.XLOOKUP(Table1[[#This Row],[City]],L:L,O:O)</f>
        <v>0.23674293405114402</v>
      </c>
      <c r="AD2225" t="str" cm="1">
        <f t="array" ref="AD2225">_xlfn.IFS(Table1[[#This Row],[Performance Score]]&gt;=90,"Excellent",Table1[[#This Row],[Performance Score]]&gt;=75,"Good",Table1[[#This Row],[Performance Score]]&gt;=60,"Average",Table1[[#This Row],[Performance Score]]&lt;=60,"Need Improvement")</f>
        <v>Average</v>
      </c>
      <c r="AE2225" t="str">
        <f>IF(AND(Table1[[#This Row],[Attendance %]]&gt;=80,(Table1[[#This Row],[Performance Score]]&gt;=80)),"Eligible","Not Eligible")</f>
        <v>Not Eligible</v>
      </c>
      <c r="AF2225" t="str">
        <f>IF(Table1[[#This Row],[Performance Score]]&gt;=80,"High Performer","Low Performer")</f>
        <v>Low Performer</v>
      </c>
      <c r="AG2225" t="str" cm="1">
        <f t="array" aca="1" ref="AG2225" ca="1">_xlfn.IFS(Table1[[#This Row],[Experience]]&lt;=3,"Junior",Table1[[#This Row],[Experience]]&lt;=7,"Mid Level",Table1[[#This Row],[Experience]]&gt;=7,"Senior")</f>
        <v>Junior</v>
      </c>
      <c r="AH2225" t="str">
        <f>IF(Table1[[#This Row],[Attendance %]]&gt;75,"OK","Below 75")</f>
        <v>OK</v>
      </c>
      <c r="AI2225" t="b">
        <f>ISBLANK(Table1[[#This Row],[Employee ID]])</f>
        <v>0</v>
      </c>
      <c r="AJ2225" t="b">
        <f>ISNUMBER(Table1[[#This Row],[Total Salary  ]])</f>
        <v>1</v>
      </c>
      <c r="AK2225" t="str">
        <f>IFERROR(_xlfn.XLOOKUP(Table1[[#This Row],[Manager ID]],MANAGERS!A:A,MANAGERS!B:B),"Not Found")</f>
        <v>Manager_15</v>
      </c>
    </row>
    <row r="2226" spans="1:37" x14ac:dyDescent="0.2">
      <c r="A2226" t="s">
        <v>4105</v>
      </c>
      <c r="B2226" t="s">
        <v>50</v>
      </c>
      <c r="C2226" t="s">
        <v>21</v>
      </c>
      <c r="D2226" t="s">
        <v>25</v>
      </c>
      <c r="E2226" t="s">
        <v>22</v>
      </c>
      <c r="F2226" s="1">
        <v>44053</v>
      </c>
      <c r="G2226" s="1">
        <v>40218</v>
      </c>
      <c r="H2226">
        <v>69829</v>
      </c>
      <c r="I2226">
        <v>25996</v>
      </c>
      <c r="J2226">
        <v>68</v>
      </c>
      <c r="K2226">
        <v>77</v>
      </c>
      <c r="L2226" t="s">
        <v>27</v>
      </c>
      <c r="M2226">
        <v>110</v>
      </c>
      <c r="N2226">
        <f>Table1[[#This Row],[Basic Salary]]+Table1[[#This Row],[Bonus]]</f>
        <v>95825</v>
      </c>
      <c r="O2226" s="2">
        <f>Table1[[#This Row],[Bonus]]/Table1[[#This Row],[Basic Salary]]</f>
        <v>0.37228085752337853</v>
      </c>
      <c r="P2226">
        <f ca="1">DATEDIF(Table1[[#This Row],[Date of Birth]],TODAY(),"Y")</f>
        <v>16</v>
      </c>
      <c r="Q2226">
        <f ca="1">DATEDIF(Table1[[#This Row],[Joining Date]],TODAY(),"Y")</f>
        <v>5</v>
      </c>
      <c r="R2226" t="str">
        <f ca="1">IF(YEAR(Table1[[#This Row],[Joining Date]])=YEAR(TODAY()),"Yes","No")</f>
        <v>No</v>
      </c>
      <c r="S2226" t="str">
        <f ca="1">IF(Table1[[#This Row],[Experience]]&gt;5,"Yes","No")</f>
        <v>No</v>
      </c>
      <c r="T2226" t="str">
        <f>TEXT(Table1[[#This Row],[Joining Date]],"mmmm")</f>
        <v>August</v>
      </c>
      <c r="U2226" t="str">
        <f>TEXT(Table1[[#This Row],[Joining Date]],"yyyy")</f>
        <v>2020</v>
      </c>
      <c r="V2226" s="5">
        <f ca="1">TODAY()-Table1[[#This Row],[Joining Date]]</f>
        <v>2186</v>
      </c>
      <c r="W2226" t="str">
        <f>LEFT(Table1[[#This Row],[Employee Name]],FIND(" ",Table1[[#This Row],[Employee Name]])-1)</f>
        <v>Ravi</v>
      </c>
      <c r="X2226" t="str">
        <f>RIGHT(Table1[[#This Row],[Employee Name]],LEN(Table1[[#This Row],[Employee Name]])-FIND(" ",Table1[[#This Row],[Employee Name]]))</f>
        <v>Teja</v>
      </c>
      <c r="Y2226" t="str">
        <f>Table1[[#This Row],[Department]]&amp;"-"&amp;Table1[[#This Row],[Employee ID]]</f>
        <v>Finance-E04049</v>
      </c>
      <c r="Z2226" t="str">
        <f>LEFT(Table1[[#This Row],[Department]],3)</f>
        <v>Fin</v>
      </c>
      <c r="AA2226" t="str">
        <f>_xlfn.XLOOKUP(Table1[[#This Row],[Manager ID]],MANAGERS!A:A,MANAGERS!B:B)</f>
        <v>Manager_10</v>
      </c>
      <c r="AB2226" t="str" cm="1">
        <f t="array" ref="AB2226">_xlfn.XLOOKUP(Table1[[#This Row],[Manager ID]],Table2[[#All],[Manager ID]],Table2[[#All],[Department Head]])</f>
        <v>HR</v>
      </c>
      <c r="AC2226" s="2">
        <f>_xlfn.XLOOKUP(Table1[[#This Row],[City]],L:L,O:O)</f>
        <v>0.23674293405114402</v>
      </c>
      <c r="AD2226" t="str" cm="1">
        <f t="array" ref="AD2226">_xlfn.IFS(Table1[[#This Row],[Performance Score]]&gt;=90,"Excellent",Table1[[#This Row],[Performance Score]]&gt;=75,"Good",Table1[[#This Row],[Performance Score]]&gt;=60,"Average",Table1[[#This Row],[Performance Score]]&lt;=60,"Need Improvement")</f>
        <v>Good</v>
      </c>
      <c r="AE2226" t="str">
        <f>IF(AND(Table1[[#This Row],[Attendance %]]&gt;=80,(Table1[[#This Row],[Performance Score]]&gt;=80)),"Eligible","Not Eligible")</f>
        <v>Not Eligible</v>
      </c>
      <c r="AF2226" t="str">
        <f>IF(Table1[[#This Row],[Performance Score]]&gt;=80,"High Performer","Low Performer")</f>
        <v>Low Performer</v>
      </c>
      <c r="AG2226" t="str" cm="1">
        <f t="array" aca="1" ref="AG2226" ca="1">_xlfn.IFS(Table1[[#This Row],[Experience]]&lt;=3,"Junior",Table1[[#This Row],[Experience]]&lt;=7,"Mid Level",Table1[[#This Row],[Experience]]&gt;=7,"Senior")</f>
        <v>Mid Level</v>
      </c>
      <c r="AH2226" t="str">
        <f>IF(Table1[[#This Row],[Attendance %]]&gt;75,"OK","Below 75")</f>
        <v>Below 75</v>
      </c>
      <c r="AI2226" t="b">
        <f>ISBLANK(Table1[[#This Row],[Employee ID]])</f>
        <v>0</v>
      </c>
      <c r="AJ2226" t="b">
        <f>ISNUMBER(Table1[[#This Row],[Total Salary  ]])</f>
        <v>1</v>
      </c>
      <c r="AK2226" t="str">
        <f>IFERROR(_xlfn.XLOOKUP(Table1[[#This Row],[Manager ID]],MANAGERS!A:A,MANAGERS!B:B),"Not Found")</f>
        <v>Manager_10</v>
      </c>
    </row>
    <row r="2227" spans="1:37" x14ac:dyDescent="0.2">
      <c r="A2227" t="s">
        <v>3118</v>
      </c>
      <c r="B2227" t="s">
        <v>93</v>
      </c>
      <c r="C2227" t="s">
        <v>15</v>
      </c>
      <c r="D2227" t="s">
        <v>43</v>
      </c>
      <c r="E2227" t="s">
        <v>30</v>
      </c>
      <c r="F2227" s="1">
        <v>45029</v>
      </c>
      <c r="G2227" s="1">
        <v>29769</v>
      </c>
      <c r="H2227">
        <v>78613</v>
      </c>
      <c r="I2227">
        <v>17209</v>
      </c>
      <c r="J2227">
        <v>85</v>
      </c>
      <c r="K2227">
        <v>62</v>
      </c>
      <c r="L2227" t="s">
        <v>18</v>
      </c>
      <c r="M2227">
        <v>117</v>
      </c>
      <c r="N2227">
        <f>Table1[[#This Row],[Basic Salary]]+Table1[[#This Row],[Bonus]]</f>
        <v>95822</v>
      </c>
      <c r="O2227" s="2">
        <f>Table1[[#This Row],[Bonus]]/Table1[[#This Row],[Basic Salary]]</f>
        <v>0.21890781422919872</v>
      </c>
      <c r="P2227">
        <f ca="1">DATEDIF(Table1[[#This Row],[Date of Birth]],TODAY(),"Y")</f>
        <v>45</v>
      </c>
      <c r="Q2227">
        <f ca="1">DATEDIF(Table1[[#This Row],[Joining Date]],TODAY(),"Y")</f>
        <v>3</v>
      </c>
      <c r="R2227" t="str">
        <f ca="1">IF(YEAR(Table1[[#This Row],[Joining Date]])=YEAR(TODAY()),"Yes","No")</f>
        <v>No</v>
      </c>
      <c r="S2227" t="str">
        <f ca="1">IF(Table1[[#This Row],[Experience]]&gt;5,"Yes","No")</f>
        <v>No</v>
      </c>
      <c r="T2227" t="str">
        <f>TEXT(Table1[[#This Row],[Joining Date]],"mmmm")</f>
        <v>April</v>
      </c>
      <c r="U2227" t="str">
        <f>TEXT(Table1[[#This Row],[Joining Date]],"yyyy")</f>
        <v>2023</v>
      </c>
      <c r="V2227" s="5">
        <f ca="1">TODAY()-Table1[[#This Row],[Joining Date]]</f>
        <v>1210</v>
      </c>
      <c r="W2227" t="str">
        <f>LEFT(Table1[[#This Row],[Employee Name]],FIND(" ",Table1[[#This Row],[Employee Name]])-1)</f>
        <v>Priya</v>
      </c>
      <c r="X2227" t="str">
        <f>RIGHT(Table1[[#This Row],[Employee Name]],LEN(Table1[[#This Row],[Employee Name]])-FIND(" ",Table1[[#This Row],[Employee Name]]))</f>
        <v>Reddy</v>
      </c>
      <c r="Y2227" t="str">
        <f>Table1[[#This Row],[Department]]&amp;"-"&amp;Table1[[#This Row],[Employee ID]]</f>
        <v>Operations-E03062</v>
      </c>
      <c r="Z2227" t="str">
        <f>LEFT(Table1[[#This Row],[Department]],3)</f>
        <v>Ope</v>
      </c>
      <c r="AA2227" t="str">
        <f>_xlfn.XLOOKUP(Table1[[#This Row],[Manager ID]],MANAGERS!A:A,MANAGERS!B:B)</f>
        <v>Manager_17</v>
      </c>
      <c r="AB2227" t="str" cm="1">
        <f t="array" ref="AB2227">_xlfn.XLOOKUP(Table1[[#This Row],[Manager ID]],Table2[[#All],[Manager ID]],Table2[[#All],[Department Head]])</f>
        <v>Finance</v>
      </c>
      <c r="AC2227" s="2">
        <f>_xlfn.XLOOKUP(Table1[[#This Row],[City]],L:L,O:O)</f>
        <v>0.21356479274849693</v>
      </c>
      <c r="AD2227" t="str" cm="1">
        <f t="array" ref="AD2227">_xlfn.IFS(Table1[[#This Row],[Performance Score]]&gt;=90,"Excellent",Table1[[#This Row],[Performance Score]]&gt;=75,"Good",Table1[[#This Row],[Performance Score]]&gt;=60,"Average",Table1[[#This Row],[Performance Score]]&lt;=60,"Need Improvement")</f>
        <v>Average</v>
      </c>
      <c r="AE2227" t="str">
        <f>IF(AND(Table1[[#This Row],[Attendance %]]&gt;=80,(Table1[[#This Row],[Performance Score]]&gt;=80)),"Eligible","Not Eligible")</f>
        <v>Not Eligible</v>
      </c>
      <c r="AF2227" t="str">
        <f>IF(Table1[[#This Row],[Performance Score]]&gt;=80,"High Performer","Low Performer")</f>
        <v>Low Performer</v>
      </c>
      <c r="AG2227" t="str" cm="1">
        <f t="array" aca="1" ref="AG2227" ca="1">_xlfn.IFS(Table1[[#This Row],[Experience]]&lt;=3,"Junior",Table1[[#This Row],[Experience]]&lt;=7,"Mid Level",Table1[[#This Row],[Experience]]&gt;=7,"Senior")</f>
        <v>Junior</v>
      </c>
      <c r="AH2227" t="str">
        <f>IF(Table1[[#This Row],[Attendance %]]&gt;75,"OK","Below 75")</f>
        <v>OK</v>
      </c>
      <c r="AI2227" t="b">
        <f>ISBLANK(Table1[[#This Row],[Employee ID]])</f>
        <v>0</v>
      </c>
      <c r="AJ2227" t="b">
        <f>ISNUMBER(Table1[[#This Row],[Total Salary  ]])</f>
        <v>1</v>
      </c>
      <c r="AK2227" t="str">
        <f>IFERROR(_xlfn.XLOOKUP(Table1[[#This Row],[Manager ID]],MANAGERS!A:A,MANAGERS!B:B),"Not Found")</f>
        <v>Manager_17</v>
      </c>
    </row>
    <row r="2228" spans="1:37" x14ac:dyDescent="0.2">
      <c r="A2228" t="s">
        <v>2273</v>
      </c>
      <c r="B2228" t="s">
        <v>71</v>
      </c>
      <c r="C2228" t="s">
        <v>21</v>
      </c>
      <c r="D2228" t="s">
        <v>33</v>
      </c>
      <c r="E2228" t="s">
        <v>30</v>
      </c>
      <c r="F2228" s="1">
        <v>42734</v>
      </c>
      <c r="G2228" s="1">
        <v>39021</v>
      </c>
      <c r="H2228">
        <v>66725</v>
      </c>
      <c r="I2228">
        <v>29091</v>
      </c>
      <c r="J2228">
        <v>67</v>
      </c>
      <c r="K2228">
        <v>71</v>
      </c>
      <c r="L2228" t="s">
        <v>53</v>
      </c>
      <c r="M2228">
        <v>106</v>
      </c>
      <c r="N2228">
        <f>Table1[[#This Row],[Basic Salary]]+Table1[[#This Row],[Bonus]]</f>
        <v>95816</v>
      </c>
      <c r="O2228" s="2">
        <f>Table1[[#This Row],[Bonus]]/Table1[[#This Row],[Basic Salary]]</f>
        <v>0.4359835144248782</v>
      </c>
      <c r="P2228">
        <f ca="1">DATEDIF(Table1[[#This Row],[Date of Birth]],TODAY(),"Y")</f>
        <v>19</v>
      </c>
      <c r="Q2228">
        <f ca="1">DATEDIF(Table1[[#This Row],[Joining Date]],TODAY(),"Y")</f>
        <v>9</v>
      </c>
      <c r="R2228" t="str">
        <f ca="1">IF(YEAR(Table1[[#This Row],[Joining Date]])=YEAR(TODAY()),"Yes","No")</f>
        <v>No</v>
      </c>
      <c r="S2228" t="str">
        <f ca="1">IF(Table1[[#This Row],[Experience]]&gt;5,"Yes","No")</f>
        <v>Yes</v>
      </c>
      <c r="T2228" t="str">
        <f>TEXT(Table1[[#This Row],[Joining Date]],"mmmm")</f>
        <v>December</v>
      </c>
      <c r="U2228" t="str">
        <f>TEXT(Table1[[#This Row],[Joining Date]],"yyyy")</f>
        <v>2016</v>
      </c>
      <c r="V2228" s="5">
        <f ca="1">TODAY()-Table1[[#This Row],[Joining Date]]</f>
        <v>3505</v>
      </c>
      <c r="W2228" t="str">
        <f>LEFT(Table1[[#This Row],[Employee Name]],FIND(" ",Table1[[#This Row],[Employee Name]])-1)</f>
        <v>Sneha</v>
      </c>
      <c r="X2228" t="str">
        <f>RIGHT(Table1[[#This Row],[Employee Name]],LEN(Table1[[#This Row],[Employee Name]])-FIND(" ",Table1[[#This Row],[Employee Name]]))</f>
        <v>Iyer</v>
      </c>
      <c r="Y2228" t="str">
        <f>Table1[[#This Row],[Department]]&amp;"-"&amp;Table1[[#This Row],[Employee ID]]</f>
        <v>Marketing-E02217</v>
      </c>
      <c r="Z2228" t="str">
        <f>LEFT(Table1[[#This Row],[Department]],3)</f>
        <v>Mar</v>
      </c>
      <c r="AA2228" t="str">
        <f>_xlfn.XLOOKUP(Table1[[#This Row],[Manager ID]],MANAGERS!A:A,MANAGERS!B:B)</f>
        <v>Manager_6</v>
      </c>
      <c r="AB2228" t="str" cm="1">
        <f t="array" ref="AB2228">_xlfn.XLOOKUP(Table1[[#This Row],[Manager ID]],Table2[[#All],[Manager ID]],Table2[[#All],[Department Head]])</f>
        <v>HR</v>
      </c>
      <c r="AC2228" s="2">
        <f>_xlfn.XLOOKUP(Table1[[#This Row],[City]],L:L,O:O)</f>
        <v>0.23685887225230964</v>
      </c>
      <c r="AD2228" t="str" cm="1">
        <f t="array" ref="AD2228">_xlfn.IFS(Table1[[#This Row],[Performance Score]]&gt;=90,"Excellent",Table1[[#This Row],[Performance Score]]&gt;=75,"Good",Table1[[#This Row],[Performance Score]]&gt;=60,"Average",Table1[[#This Row],[Performance Score]]&lt;=60,"Need Improvement")</f>
        <v>Average</v>
      </c>
      <c r="AE2228" t="str">
        <f>IF(AND(Table1[[#This Row],[Attendance %]]&gt;=80,(Table1[[#This Row],[Performance Score]]&gt;=80)),"Eligible","Not Eligible")</f>
        <v>Not Eligible</v>
      </c>
      <c r="AF2228" t="str">
        <f>IF(Table1[[#This Row],[Performance Score]]&gt;=80,"High Performer","Low Performer")</f>
        <v>Low Performer</v>
      </c>
      <c r="AG2228" t="str" cm="1">
        <f t="array" aca="1" ref="AG2228" ca="1">_xlfn.IFS(Table1[[#This Row],[Experience]]&lt;=3,"Junior",Table1[[#This Row],[Experience]]&lt;=7,"Mid Level",Table1[[#This Row],[Experience]]&gt;=7,"Senior")</f>
        <v>Senior</v>
      </c>
      <c r="AH2228" t="str">
        <f>IF(Table1[[#This Row],[Attendance %]]&gt;75,"OK","Below 75")</f>
        <v>Below 75</v>
      </c>
      <c r="AI2228" t="b">
        <f>ISBLANK(Table1[[#This Row],[Employee ID]])</f>
        <v>0</v>
      </c>
      <c r="AJ2228" t="b">
        <f>ISNUMBER(Table1[[#This Row],[Total Salary  ]])</f>
        <v>1</v>
      </c>
      <c r="AK2228" t="str">
        <f>IFERROR(_xlfn.XLOOKUP(Table1[[#This Row],[Manager ID]],MANAGERS!A:A,MANAGERS!B:B),"Not Found")</f>
        <v>Manager_6</v>
      </c>
    </row>
    <row r="2229" spans="1:37" x14ac:dyDescent="0.2">
      <c r="A2229" t="s">
        <v>1010</v>
      </c>
      <c r="B2229" t="s">
        <v>48</v>
      </c>
      <c r="C2229" t="s">
        <v>15</v>
      </c>
      <c r="D2229" t="s">
        <v>43</v>
      </c>
      <c r="E2229" t="s">
        <v>65</v>
      </c>
      <c r="F2229" s="1">
        <v>45832</v>
      </c>
      <c r="G2229" s="1">
        <v>38096</v>
      </c>
      <c r="H2229">
        <v>76781</v>
      </c>
      <c r="I2229">
        <v>19020</v>
      </c>
      <c r="J2229">
        <v>67</v>
      </c>
      <c r="K2229">
        <v>54</v>
      </c>
      <c r="L2229" t="s">
        <v>37</v>
      </c>
      <c r="M2229">
        <v>104</v>
      </c>
      <c r="N2229">
        <f>Table1[[#This Row],[Basic Salary]]+Table1[[#This Row],[Bonus]]</f>
        <v>95801</v>
      </c>
      <c r="O2229" s="2">
        <f>Table1[[#This Row],[Bonus]]/Table1[[#This Row],[Basic Salary]]</f>
        <v>0.24771753428582591</v>
      </c>
      <c r="P2229">
        <f ca="1">DATEDIF(Table1[[#This Row],[Date of Birth]],TODAY(),"Y")</f>
        <v>22</v>
      </c>
      <c r="Q2229">
        <f ca="1">DATEDIF(Table1[[#This Row],[Joining Date]],TODAY(),"Y")</f>
        <v>1</v>
      </c>
      <c r="R2229" t="str">
        <f ca="1">IF(YEAR(Table1[[#This Row],[Joining Date]])=YEAR(TODAY()),"Yes","No")</f>
        <v>No</v>
      </c>
      <c r="S2229" t="str">
        <f ca="1">IF(Table1[[#This Row],[Experience]]&gt;5,"Yes","No")</f>
        <v>No</v>
      </c>
      <c r="T2229" t="str">
        <f>TEXT(Table1[[#This Row],[Joining Date]],"mmmm")</f>
        <v>June</v>
      </c>
      <c r="U2229" t="str">
        <f>TEXT(Table1[[#This Row],[Joining Date]],"yyyy")</f>
        <v>2025</v>
      </c>
      <c r="V2229" s="5">
        <f ca="1">TODAY()-Table1[[#This Row],[Joining Date]]</f>
        <v>407</v>
      </c>
      <c r="W2229" t="str">
        <f>LEFT(Table1[[#This Row],[Employee Name]],FIND(" ",Table1[[#This Row],[Employee Name]])-1)</f>
        <v>Aditya</v>
      </c>
      <c r="X2229" t="str">
        <f>RIGHT(Table1[[#This Row],[Employee Name]],LEN(Table1[[#This Row],[Employee Name]])-FIND(" ",Table1[[#This Row],[Employee Name]]))</f>
        <v>Kapoor</v>
      </c>
      <c r="Y2229" t="str">
        <f>Table1[[#This Row],[Department]]&amp;"-"&amp;Table1[[#This Row],[Employee ID]]</f>
        <v>Operations-E00954</v>
      </c>
      <c r="Z2229" t="str">
        <f>LEFT(Table1[[#This Row],[Department]],3)</f>
        <v>Ope</v>
      </c>
      <c r="AA2229" t="str">
        <f>_xlfn.XLOOKUP(Table1[[#This Row],[Manager ID]],MANAGERS!A:A,MANAGERS!B:B)</f>
        <v>Manager_4</v>
      </c>
      <c r="AB2229" t="str" cm="1">
        <f t="array" ref="AB2229">_xlfn.XLOOKUP(Table1[[#This Row],[Manager ID]],Table2[[#All],[Manager ID]],Table2[[#All],[Department Head]])</f>
        <v>Finance</v>
      </c>
      <c r="AC2229" s="2">
        <f>_xlfn.XLOOKUP(Table1[[#This Row],[City]],L:L,O:O)</f>
        <v>0.24036902712549932</v>
      </c>
      <c r="AD2229" t="str" cm="1">
        <f t="array" ref="AD2229">_xlfn.IFS(Table1[[#This Row],[Performance Score]]&gt;=90,"Excellent",Table1[[#This Row],[Performance Score]]&gt;=75,"Good",Table1[[#This Row],[Performance Score]]&gt;=60,"Average",Table1[[#This Row],[Performance Score]]&lt;=60,"Need Improvement")</f>
        <v>Need Improvement</v>
      </c>
      <c r="AE2229" t="str">
        <f>IF(AND(Table1[[#This Row],[Attendance %]]&gt;=80,(Table1[[#This Row],[Performance Score]]&gt;=80)),"Eligible","Not Eligible")</f>
        <v>Not Eligible</v>
      </c>
      <c r="AF2229" t="str">
        <f>IF(Table1[[#This Row],[Performance Score]]&gt;=80,"High Performer","Low Performer")</f>
        <v>Low Performer</v>
      </c>
      <c r="AG2229" t="str" cm="1">
        <f t="array" aca="1" ref="AG2229" ca="1">_xlfn.IFS(Table1[[#This Row],[Experience]]&lt;=3,"Junior",Table1[[#This Row],[Experience]]&lt;=7,"Mid Level",Table1[[#This Row],[Experience]]&gt;=7,"Senior")</f>
        <v>Junior</v>
      </c>
      <c r="AH2229" t="str">
        <f>IF(Table1[[#This Row],[Attendance %]]&gt;75,"OK","Below 75")</f>
        <v>Below 75</v>
      </c>
      <c r="AI2229" t="b">
        <f>ISBLANK(Table1[[#This Row],[Employee ID]])</f>
        <v>0</v>
      </c>
      <c r="AJ2229" t="b">
        <f>ISNUMBER(Table1[[#This Row],[Total Salary  ]])</f>
        <v>1</v>
      </c>
      <c r="AK2229" t="str">
        <f>IFERROR(_xlfn.XLOOKUP(Table1[[#This Row],[Manager ID]],MANAGERS!A:A,MANAGERS!B:B),"Not Found")</f>
        <v>Manager_4</v>
      </c>
    </row>
    <row r="2230" spans="1:37" x14ac:dyDescent="0.2">
      <c r="A2230" t="s">
        <v>2936</v>
      </c>
      <c r="B2230" t="s">
        <v>69</v>
      </c>
      <c r="C2230" t="s">
        <v>15</v>
      </c>
      <c r="D2230" t="s">
        <v>33</v>
      </c>
      <c r="E2230" t="s">
        <v>51</v>
      </c>
      <c r="F2230" s="1">
        <v>44391</v>
      </c>
      <c r="G2230" s="1">
        <v>39557</v>
      </c>
      <c r="H2230">
        <v>87224</v>
      </c>
      <c r="I2230">
        <v>8549</v>
      </c>
      <c r="J2230">
        <v>84</v>
      </c>
      <c r="K2230">
        <v>63</v>
      </c>
      <c r="L2230" t="s">
        <v>18</v>
      </c>
      <c r="M2230">
        <v>120</v>
      </c>
      <c r="N2230">
        <f>Table1[[#This Row],[Basic Salary]]+Table1[[#This Row],[Bonus]]</f>
        <v>95773</v>
      </c>
      <c r="O2230" s="2">
        <f>Table1[[#This Row],[Bonus]]/Table1[[#This Row],[Basic Salary]]</f>
        <v>9.801201504173164E-2</v>
      </c>
      <c r="P2230">
        <f ca="1">DATEDIF(Table1[[#This Row],[Date of Birth]],TODAY(),"Y")</f>
        <v>18</v>
      </c>
      <c r="Q2230">
        <f ca="1">DATEDIF(Table1[[#This Row],[Joining Date]],TODAY(),"Y")</f>
        <v>5</v>
      </c>
      <c r="R2230" t="str">
        <f ca="1">IF(YEAR(Table1[[#This Row],[Joining Date]])=YEAR(TODAY()),"Yes","No")</f>
        <v>No</v>
      </c>
      <c r="S2230" t="str">
        <f ca="1">IF(Table1[[#This Row],[Experience]]&gt;5,"Yes","No")</f>
        <v>No</v>
      </c>
      <c r="T2230" t="str">
        <f>TEXT(Table1[[#This Row],[Joining Date]],"mmmm")</f>
        <v>July</v>
      </c>
      <c r="U2230" t="str">
        <f>TEXT(Table1[[#This Row],[Joining Date]],"yyyy")</f>
        <v>2021</v>
      </c>
      <c r="V2230" s="5">
        <f ca="1">TODAY()-Table1[[#This Row],[Joining Date]]</f>
        <v>1848</v>
      </c>
      <c r="W2230" t="str">
        <f>LEFT(Table1[[#This Row],[Employee Name]],FIND(" ",Table1[[#This Row],[Employee Name]])-1)</f>
        <v>Neha</v>
      </c>
      <c r="X2230" t="str">
        <f>RIGHT(Table1[[#This Row],[Employee Name]],LEN(Table1[[#This Row],[Employee Name]])-FIND(" ",Table1[[#This Row],[Employee Name]]))</f>
        <v>Kulkarni</v>
      </c>
      <c r="Y2230" t="str">
        <f>Table1[[#This Row],[Department]]&amp;"-"&amp;Table1[[#This Row],[Employee ID]]</f>
        <v>Marketing-E02880</v>
      </c>
      <c r="Z2230" t="str">
        <f>LEFT(Table1[[#This Row],[Department]],3)</f>
        <v>Mar</v>
      </c>
      <c r="AA2230" t="str">
        <f>_xlfn.XLOOKUP(Table1[[#This Row],[Manager ID]],MANAGERS!A:A,MANAGERS!B:B)</f>
        <v>Manager_20</v>
      </c>
      <c r="AB2230" t="str" cm="1">
        <f t="array" ref="AB2230">_xlfn.XLOOKUP(Table1[[#This Row],[Manager ID]],Table2[[#All],[Manager ID]],Table2[[#All],[Department Head]])</f>
        <v>Operations</v>
      </c>
      <c r="AC2230" s="2">
        <f>_xlfn.XLOOKUP(Table1[[#This Row],[City]],L:L,O:O)</f>
        <v>0.21356479274849693</v>
      </c>
      <c r="AD2230" t="str" cm="1">
        <f t="array" ref="AD2230">_xlfn.IFS(Table1[[#This Row],[Performance Score]]&gt;=90,"Excellent",Table1[[#This Row],[Performance Score]]&gt;=75,"Good",Table1[[#This Row],[Performance Score]]&gt;=60,"Average",Table1[[#This Row],[Performance Score]]&lt;=60,"Need Improvement")</f>
        <v>Average</v>
      </c>
      <c r="AE2230" t="str">
        <f>IF(AND(Table1[[#This Row],[Attendance %]]&gt;=80,(Table1[[#This Row],[Performance Score]]&gt;=80)),"Eligible","Not Eligible")</f>
        <v>Not Eligible</v>
      </c>
      <c r="AF2230" t="str">
        <f>IF(Table1[[#This Row],[Performance Score]]&gt;=80,"High Performer","Low Performer")</f>
        <v>Low Performer</v>
      </c>
      <c r="AG2230" t="str" cm="1">
        <f t="array" aca="1" ref="AG2230" ca="1">_xlfn.IFS(Table1[[#This Row],[Experience]]&lt;=3,"Junior",Table1[[#This Row],[Experience]]&lt;=7,"Mid Level",Table1[[#This Row],[Experience]]&gt;=7,"Senior")</f>
        <v>Mid Level</v>
      </c>
      <c r="AH2230" t="str">
        <f>IF(Table1[[#This Row],[Attendance %]]&gt;75,"OK","Below 75")</f>
        <v>OK</v>
      </c>
      <c r="AI2230" t="b">
        <f>ISBLANK(Table1[[#This Row],[Employee ID]])</f>
        <v>0</v>
      </c>
      <c r="AJ2230" t="b">
        <f>ISNUMBER(Table1[[#This Row],[Total Salary  ]])</f>
        <v>1</v>
      </c>
      <c r="AK2230" t="str">
        <f>IFERROR(_xlfn.XLOOKUP(Table1[[#This Row],[Manager ID]],MANAGERS!A:A,MANAGERS!B:B),"Not Found")</f>
        <v>Manager_20</v>
      </c>
    </row>
    <row r="2231" spans="1:37" x14ac:dyDescent="0.2">
      <c r="A2231" t="s">
        <v>4844</v>
      </c>
      <c r="B2231" t="s">
        <v>85</v>
      </c>
      <c r="C2231" t="s">
        <v>21</v>
      </c>
      <c r="D2231" t="s">
        <v>40</v>
      </c>
      <c r="E2231" t="s">
        <v>51</v>
      </c>
      <c r="F2231" s="1">
        <v>42213</v>
      </c>
      <c r="G2231" s="1">
        <v>39632</v>
      </c>
      <c r="H2231">
        <v>66272</v>
      </c>
      <c r="I2231">
        <v>29496</v>
      </c>
      <c r="J2231">
        <v>95</v>
      </c>
      <c r="K2231">
        <v>92</v>
      </c>
      <c r="L2231" t="s">
        <v>37</v>
      </c>
      <c r="M2231">
        <v>102</v>
      </c>
      <c r="N2231">
        <f>Table1[[#This Row],[Basic Salary]]+Table1[[#This Row],[Bonus]]</f>
        <v>95768</v>
      </c>
      <c r="O2231" s="2">
        <f>Table1[[#This Row],[Bonus]]/Table1[[#This Row],[Basic Salary]]</f>
        <v>0.44507484307098022</v>
      </c>
      <c r="P2231">
        <f ca="1">DATEDIF(Table1[[#This Row],[Date of Birth]],TODAY(),"Y")</f>
        <v>18</v>
      </c>
      <c r="Q2231">
        <f ca="1">DATEDIF(Table1[[#This Row],[Joining Date]],TODAY(),"Y")</f>
        <v>11</v>
      </c>
      <c r="R2231" t="str">
        <f ca="1">IF(YEAR(Table1[[#This Row],[Joining Date]])=YEAR(TODAY()),"Yes","No")</f>
        <v>No</v>
      </c>
      <c r="S2231" t="str">
        <f ca="1">IF(Table1[[#This Row],[Experience]]&gt;5,"Yes","No")</f>
        <v>Yes</v>
      </c>
      <c r="T2231" t="str">
        <f>TEXT(Table1[[#This Row],[Joining Date]],"mmmm")</f>
        <v>July</v>
      </c>
      <c r="U2231" t="str">
        <f>TEXT(Table1[[#This Row],[Joining Date]],"yyyy")</f>
        <v>2015</v>
      </c>
      <c r="V2231" s="5">
        <f ca="1">TODAY()-Table1[[#This Row],[Joining Date]]</f>
        <v>4026</v>
      </c>
      <c r="W2231" t="str">
        <f>LEFT(Table1[[#This Row],[Employee Name]],FIND(" ",Table1[[#This Row],[Employee Name]])-1)</f>
        <v>Pooja</v>
      </c>
      <c r="X2231" t="str">
        <f>RIGHT(Table1[[#This Row],[Employee Name]],LEN(Table1[[#This Row],[Employee Name]])-FIND(" ",Table1[[#This Row],[Employee Name]]))</f>
        <v>Das</v>
      </c>
      <c r="Y2231" t="str">
        <f>Table1[[#This Row],[Department]]&amp;"-"&amp;Table1[[#This Row],[Employee ID]]</f>
        <v>IT-E04788</v>
      </c>
      <c r="Z2231" t="str">
        <f>LEFT(Table1[[#This Row],[Department]],3)</f>
        <v>IT</v>
      </c>
      <c r="AA2231" t="str">
        <f>_xlfn.XLOOKUP(Table1[[#This Row],[Manager ID]],MANAGERS!A:A,MANAGERS!B:B)</f>
        <v>Manager_2</v>
      </c>
      <c r="AB2231" t="str" cm="1">
        <f t="array" ref="AB2231">_xlfn.XLOOKUP(Table1[[#This Row],[Manager ID]],Table2[[#All],[Manager ID]],Table2[[#All],[Department Head]])</f>
        <v>Sales</v>
      </c>
      <c r="AC2231" s="2">
        <f>_xlfn.XLOOKUP(Table1[[#This Row],[City]],L:L,O:O)</f>
        <v>0.24036902712549932</v>
      </c>
      <c r="AD2231" t="str" cm="1">
        <f t="array" ref="AD2231">_xlfn.IFS(Table1[[#This Row],[Performance Score]]&gt;=90,"Excellent",Table1[[#This Row],[Performance Score]]&gt;=75,"Good",Table1[[#This Row],[Performance Score]]&gt;=60,"Average",Table1[[#This Row],[Performance Score]]&lt;=60,"Need Improvement")</f>
        <v>Excellent</v>
      </c>
      <c r="AE2231" t="str">
        <f>IF(AND(Table1[[#This Row],[Attendance %]]&gt;=80,(Table1[[#This Row],[Performance Score]]&gt;=80)),"Eligible","Not Eligible")</f>
        <v>Eligible</v>
      </c>
      <c r="AF2231" t="str">
        <f>IF(Table1[[#This Row],[Performance Score]]&gt;=80,"High Performer","Low Performer")</f>
        <v>High Performer</v>
      </c>
      <c r="AG2231" t="str" cm="1">
        <f t="array" aca="1" ref="AG2231" ca="1">_xlfn.IFS(Table1[[#This Row],[Experience]]&lt;=3,"Junior",Table1[[#This Row],[Experience]]&lt;=7,"Mid Level",Table1[[#This Row],[Experience]]&gt;=7,"Senior")</f>
        <v>Senior</v>
      </c>
      <c r="AH2231" t="str">
        <f>IF(Table1[[#This Row],[Attendance %]]&gt;75,"OK","Below 75")</f>
        <v>OK</v>
      </c>
      <c r="AI2231" t="b">
        <f>ISBLANK(Table1[[#This Row],[Employee ID]])</f>
        <v>0</v>
      </c>
      <c r="AJ2231" t="b">
        <f>ISNUMBER(Table1[[#This Row],[Total Salary  ]])</f>
        <v>1</v>
      </c>
      <c r="AK2231" t="str">
        <f>IFERROR(_xlfn.XLOOKUP(Table1[[#This Row],[Manager ID]],MANAGERS!A:A,MANAGERS!B:B),"Not Found")</f>
        <v>Manager_2</v>
      </c>
    </row>
    <row r="2232" spans="1:37" x14ac:dyDescent="0.2">
      <c r="A2232" t="s">
        <v>4269</v>
      </c>
      <c r="B2232" t="s">
        <v>89</v>
      </c>
      <c r="C2232" t="s">
        <v>21</v>
      </c>
      <c r="D2232" t="s">
        <v>46</v>
      </c>
      <c r="E2232" t="s">
        <v>26</v>
      </c>
      <c r="F2232" s="1">
        <v>43868</v>
      </c>
      <c r="G2232" s="1">
        <v>33155</v>
      </c>
      <c r="H2232">
        <v>79530</v>
      </c>
      <c r="I2232">
        <v>16208</v>
      </c>
      <c r="J2232">
        <v>89</v>
      </c>
      <c r="K2232">
        <v>64</v>
      </c>
      <c r="L2232" t="s">
        <v>31</v>
      </c>
      <c r="M2232">
        <v>112</v>
      </c>
      <c r="N2232">
        <f>Table1[[#This Row],[Basic Salary]]+Table1[[#This Row],[Bonus]]</f>
        <v>95738</v>
      </c>
      <c r="O2232" s="2">
        <f>Table1[[#This Row],[Bonus]]/Table1[[#This Row],[Basic Salary]]</f>
        <v>0.20379730919150008</v>
      </c>
      <c r="P2232">
        <f ca="1">DATEDIF(Table1[[#This Row],[Date of Birth]],TODAY(),"Y")</f>
        <v>35</v>
      </c>
      <c r="Q2232">
        <f ca="1">DATEDIF(Table1[[#This Row],[Joining Date]],TODAY(),"Y")</f>
        <v>6</v>
      </c>
      <c r="R2232" t="str">
        <f ca="1">IF(YEAR(Table1[[#This Row],[Joining Date]])=YEAR(TODAY()),"Yes","No")</f>
        <v>No</v>
      </c>
      <c r="S2232" t="str">
        <f ca="1">IF(Table1[[#This Row],[Experience]]&gt;5,"Yes","No")</f>
        <v>Yes</v>
      </c>
      <c r="T2232" t="str">
        <f>TEXT(Table1[[#This Row],[Joining Date]],"mmmm")</f>
        <v>February</v>
      </c>
      <c r="U2232" t="str">
        <f>TEXT(Table1[[#This Row],[Joining Date]],"yyyy")</f>
        <v>2020</v>
      </c>
      <c r="V2232" s="5">
        <f ca="1">TODAY()-Table1[[#This Row],[Joining Date]]</f>
        <v>2371</v>
      </c>
      <c r="W2232" t="str">
        <f>LEFT(Table1[[#This Row],[Employee Name]],FIND(" ",Table1[[#This Row],[Employee Name]])-1)</f>
        <v>Tarun</v>
      </c>
      <c r="X2232" t="str">
        <f>RIGHT(Table1[[#This Row],[Employee Name]],LEN(Table1[[#This Row],[Employee Name]])-FIND(" ",Table1[[#This Row],[Employee Name]]))</f>
        <v>Verma</v>
      </c>
      <c r="Y2232" t="str">
        <f>Table1[[#This Row],[Department]]&amp;"-"&amp;Table1[[#This Row],[Employee ID]]</f>
        <v>Support-E04213</v>
      </c>
      <c r="Z2232" t="str">
        <f>LEFT(Table1[[#This Row],[Department]],3)</f>
        <v>Sup</v>
      </c>
      <c r="AA2232" t="str">
        <f>_xlfn.XLOOKUP(Table1[[#This Row],[Manager ID]],MANAGERS!A:A,MANAGERS!B:B)</f>
        <v>Manager_12</v>
      </c>
      <c r="AB2232" t="str" cm="1">
        <f t="array" ref="AB2232">_xlfn.XLOOKUP(Table1[[#This Row],[Manager ID]],Table2[[#All],[Manager ID]],Table2[[#All],[Department Head]])</f>
        <v>Marketing</v>
      </c>
      <c r="AC2232" s="2">
        <f>_xlfn.XLOOKUP(Table1[[#This Row],[City]],L:L,O:O)</f>
        <v>0.241864189087755</v>
      </c>
      <c r="AD2232" t="str" cm="1">
        <f t="array" ref="AD2232">_xlfn.IFS(Table1[[#This Row],[Performance Score]]&gt;=90,"Excellent",Table1[[#This Row],[Performance Score]]&gt;=75,"Good",Table1[[#This Row],[Performance Score]]&gt;=60,"Average",Table1[[#This Row],[Performance Score]]&lt;=60,"Need Improvement")</f>
        <v>Average</v>
      </c>
      <c r="AE2232" t="str">
        <f>IF(AND(Table1[[#This Row],[Attendance %]]&gt;=80,(Table1[[#This Row],[Performance Score]]&gt;=80)),"Eligible","Not Eligible")</f>
        <v>Not Eligible</v>
      </c>
      <c r="AF2232" t="str">
        <f>IF(Table1[[#This Row],[Performance Score]]&gt;=80,"High Performer","Low Performer")</f>
        <v>Low Performer</v>
      </c>
      <c r="AG2232" t="str" cm="1">
        <f t="array" aca="1" ref="AG2232" ca="1">_xlfn.IFS(Table1[[#This Row],[Experience]]&lt;=3,"Junior",Table1[[#This Row],[Experience]]&lt;=7,"Mid Level",Table1[[#This Row],[Experience]]&gt;=7,"Senior")</f>
        <v>Mid Level</v>
      </c>
      <c r="AH2232" t="str">
        <f>IF(Table1[[#This Row],[Attendance %]]&gt;75,"OK","Below 75")</f>
        <v>OK</v>
      </c>
      <c r="AI2232" t="b">
        <f>ISBLANK(Table1[[#This Row],[Employee ID]])</f>
        <v>0</v>
      </c>
      <c r="AJ2232" t="b">
        <f>ISNUMBER(Table1[[#This Row],[Total Salary  ]])</f>
        <v>1</v>
      </c>
      <c r="AK2232" t="str">
        <f>IFERROR(_xlfn.XLOOKUP(Table1[[#This Row],[Manager ID]],MANAGERS!A:A,MANAGERS!B:B),"Not Found")</f>
        <v>Manager_12</v>
      </c>
    </row>
    <row r="2233" spans="1:37" x14ac:dyDescent="0.2">
      <c r="A2233" t="s">
        <v>2150</v>
      </c>
      <c r="B2233" t="s">
        <v>62</v>
      </c>
      <c r="C2233" t="s">
        <v>15</v>
      </c>
      <c r="D2233" t="s">
        <v>25</v>
      </c>
      <c r="E2233" t="s">
        <v>51</v>
      </c>
      <c r="F2233" s="1">
        <v>45023</v>
      </c>
      <c r="G2233" s="1">
        <v>38946</v>
      </c>
      <c r="H2233">
        <v>80508</v>
      </c>
      <c r="I2233">
        <v>15213</v>
      </c>
      <c r="J2233">
        <v>70</v>
      </c>
      <c r="K2233">
        <v>65</v>
      </c>
      <c r="L2233" t="s">
        <v>53</v>
      </c>
      <c r="M2233">
        <v>108</v>
      </c>
      <c r="N2233">
        <f>Table1[[#This Row],[Basic Salary]]+Table1[[#This Row],[Bonus]]</f>
        <v>95721</v>
      </c>
      <c r="O2233" s="2">
        <f>Table1[[#This Row],[Bonus]]/Table1[[#This Row],[Basic Salary]]</f>
        <v>0.18896258756893725</v>
      </c>
      <c r="P2233">
        <f ca="1">DATEDIF(Table1[[#This Row],[Date of Birth]],TODAY(),"Y")</f>
        <v>19</v>
      </c>
      <c r="Q2233">
        <f ca="1">DATEDIF(Table1[[#This Row],[Joining Date]],TODAY(),"Y")</f>
        <v>3</v>
      </c>
      <c r="R2233" t="str">
        <f ca="1">IF(YEAR(Table1[[#This Row],[Joining Date]])=YEAR(TODAY()),"Yes","No")</f>
        <v>No</v>
      </c>
      <c r="S2233" t="str">
        <f ca="1">IF(Table1[[#This Row],[Experience]]&gt;5,"Yes","No")</f>
        <v>No</v>
      </c>
      <c r="T2233" t="str">
        <f>TEXT(Table1[[#This Row],[Joining Date]],"mmmm")</f>
        <v>April</v>
      </c>
      <c r="U2233" t="str">
        <f>TEXT(Table1[[#This Row],[Joining Date]],"yyyy")</f>
        <v>2023</v>
      </c>
      <c r="V2233" s="5">
        <f ca="1">TODAY()-Table1[[#This Row],[Joining Date]]</f>
        <v>1216</v>
      </c>
      <c r="W2233" t="str">
        <f>LEFT(Table1[[#This Row],[Employee Name]],FIND(" ",Table1[[#This Row],[Employee Name]])-1)</f>
        <v>Kavya</v>
      </c>
      <c r="X2233" t="str">
        <f>RIGHT(Table1[[#This Row],[Employee Name]],LEN(Table1[[#This Row],[Employee Name]])-FIND(" ",Table1[[#This Row],[Employee Name]]))</f>
        <v>Nair</v>
      </c>
      <c r="Y2233" t="str">
        <f>Table1[[#This Row],[Department]]&amp;"-"&amp;Table1[[#This Row],[Employee ID]]</f>
        <v>Finance-E02094</v>
      </c>
      <c r="Z2233" t="str">
        <f>LEFT(Table1[[#This Row],[Department]],3)</f>
        <v>Fin</v>
      </c>
      <c r="AA2233" t="str">
        <f>_xlfn.XLOOKUP(Table1[[#This Row],[Manager ID]],MANAGERS!A:A,MANAGERS!B:B)</f>
        <v>Manager_8</v>
      </c>
      <c r="AB2233" t="str" cm="1">
        <f t="array" ref="AB2233">_xlfn.XLOOKUP(Table1[[#This Row],[Manager ID]],Table2[[#All],[Manager ID]],Table2[[#All],[Department Head]])</f>
        <v>Sales</v>
      </c>
      <c r="AC2233" s="2">
        <f>_xlfn.XLOOKUP(Table1[[#This Row],[City]],L:L,O:O)</f>
        <v>0.23685887225230964</v>
      </c>
      <c r="AD2233" t="str" cm="1">
        <f t="array" ref="AD2233">_xlfn.IFS(Table1[[#This Row],[Performance Score]]&gt;=90,"Excellent",Table1[[#This Row],[Performance Score]]&gt;=75,"Good",Table1[[#This Row],[Performance Score]]&gt;=60,"Average",Table1[[#This Row],[Performance Score]]&lt;=60,"Need Improvement")</f>
        <v>Average</v>
      </c>
      <c r="AE2233" t="str">
        <f>IF(AND(Table1[[#This Row],[Attendance %]]&gt;=80,(Table1[[#This Row],[Performance Score]]&gt;=80)),"Eligible","Not Eligible")</f>
        <v>Not Eligible</v>
      </c>
      <c r="AF2233" t="str">
        <f>IF(Table1[[#This Row],[Performance Score]]&gt;=80,"High Performer","Low Performer")</f>
        <v>Low Performer</v>
      </c>
      <c r="AG2233" t="str" cm="1">
        <f t="array" aca="1" ref="AG2233" ca="1">_xlfn.IFS(Table1[[#This Row],[Experience]]&lt;=3,"Junior",Table1[[#This Row],[Experience]]&lt;=7,"Mid Level",Table1[[#This Row],[Experience]]&gt;=7,"Senior")</f>
        <v>Junior</v>
      </c>
      <c r="AH2233" t="str">
        <f>IF(Table1[[#This Row],[Attendance %]]&gt;75,"OK","Below 75")</f>
        <v>Below 75</v>
      </c>
      <c r="AI2233" t="b">
        <f>ISBLANK(Table1[[#This Row],[Employee ID]])</f>
        <v>0</v>
      </c>
      <c r="AJ2233" t="b">
        <f>ISNUMBER(Table1[[#This Row],[Total Salary  ]])</f>
        <v>1</v>
      </c>
      <c r="AK2233" t="str">
        <f>IFERROR(_xlfn.XLOOKUP(Table1[[#This Row],[Manager ID]],MANAGERS!A:A,MANAGERS!B:B),"Not Found")</f>
        <v>Manager_8</v>
      </c>
    </row>
    <row r="2234" spans="1:37" x14ac:dyDescent="0.2">
      <c r="A2234" t="s">
        <v>785</v>
      </c>
      <c r="B2234" t="s">
        <v>87</v>
      </c>
      <c r="C2234" t="s">
        <v>15</v>
      </c>
      <c r="D2234" t="s">
        <v>25</v>
      </c>
      <c r="E2234" t="s">
        <v>26</v>
      </c>
      <c r="F2234" s="1">
        <v>43190</v>
      </c>
      <c r="G2234" s="1">
        <v>38295</v>
      </c>
      <c r="H2234">
        <v>89302</v>
      </c>
      <c r="I2234">
        <v>6383</v>
      </c>
      <c r="J2234">
        <v>79</v>
      </c>
      <c r="K2234">
        <v>93</v>
      </c>
      <c r="L2234" t="s">
        <v>23</v>
      </c>
      <c r="M2234">
        <v>110</v>
      </c>
      <c r="N2234">
        <f>Table1[[#This Row],[Basic Salary]]+Table1[[#This Row],[Bonus]]</f>
        <v>95685</v>
      </c>
      <c r="O2234" s="2">
        <f>Table1[[#This Row],[Bonus]]/Table1[[#This Row],[Basic Salary]]</f>
        <v>7.1476562674968089E-2</v>
      </c>
      <c r="P2234">
        <f ca="1">DATEDIF(Table1[[#This Row],[Date of Birth]],TODAY(),"Y")</f>
        <v>21</v>
      </c>
      <c r="Q2234">
        <f ca="1">DATEDIF(Table1[[#This Row],[Joining Date]],TODAY(),"Y")</f>
        <v>8</v>
      </c>
      <c r="R2234" t="str">
        <f ca="1">IF(YEAR(Table1[[#This Row],[Joining Date]])=YEAR(TODAY()),"Yes","No")</f>
        <v>No</v>
      </c>
      <c r="S2234" t="str">
        <f ca="1">IF(Table1[[#This Row],[Experience]]&gt;5,"Yes","No")</f>
        <v>Yes</v>
      </c>
      <c r="T2234" t="str">
        <f>TEXT(Table1[[#This Row],[Joining Date]],"mmmm")</f>
        <v>March</v>
      </c>
      <c r="U2234" t="str">
        <f>TEXT(Table1[[#This Row],[Joining Date]],"yyyy")</f>
        <v>2018</v>
      </c>
      <c r="V2234" s="5">
        <f ca="1">TODAY()-Table1[[#This Row],[Joining Date]]</f>
        <v>3049</v>
      </c>
      <c r="W2234" t="str">
        <f>LEFT(Table1[[#This Row],[Employee Name]],FIND(" ",Table1[[#This Row],[Employee Name]])-1)</f>
        <v>Arjun</v>
      </c>
      <c r="X2234" t="str">
        <f>RIGHT(Table1[[#This Row],[Employee Name]],LEN(Table1[[#This Row],[Employee Name]])-FIND(" ",Table1[[#This Row],[Employee Name]]))</f>
        <v>Mehta</v>
      </c>
      <c r="Y2234" t="str">
        <f>Table1[[#This Row],[Department]]&amp;"-"&amp;Table1[[#This Row],[Employee ID]]</f>
        <v>Finance-E00729</v>
      </c>
      <c r="Z2234" t="str">
        <f>LEFT(Table1[[#This Row],[Department]],3)</f>
        <v>Fin</v>
      </c>
      <c r="AA2234" t="str">
        <f>_xlfn.XLOOKUP(Table1[[#This Row],[Manager ID]],MANAGERS!A:A,MANAGERS!B:B)</f>
        <v>Manager_10</v>
      </c>
      <c r="AB2234" t="str" cm="1">
        <f t="array" ref="AB2234">_xlfn.XLOOKUP(Table1[[#This Row],[Manager ID]],Table2[[#All],[Manager ID]],Table2[[#All],[Department Head]])</f>
        <v>HR</v>
      </c>
      <c r="AC2234" s="2">
        <f>_xlfn.XLOOKUP(Table1[[#This Row],[City]],L:L,O:O)</f>
        <v>0.23486488519629886</v>
      </c>
      <c r="AD2234" t="str" cm="1">
        <f t="array" ref="AD2234">_xlfn.IFS(Table1[[#This Row],[Performance Score]]&gt;=90,"Excellent",Table1[[#This Row],[Performance Score]]&gt;=75,"Good",Table1[[#This Row],[Performance Score]]&gt;=60,"Average",Table1[[#This Row],[Performance Score]]&lt;=60,"Need Improvement")</f>
        <v>Excellent</v>
      </c>
      <c r="AE2234" t="str">
        <f>IF(AND(Table1[[#This Row],[Attendance %]]&gt;=80,(Table1[[#This Row],[Performance Score]]&gt;=80)),"Eligible","Not Eligible")</f>
        <v>Not Eligible</v>
      </c>
      <c r="AF2234" t="str">
        <f>IF(Table1[[#This Row],[Performance Score]]&gt;=80,"High Performer","Low Performer")</f>
        <v>High Performer</v>
      </c>
      <c r="AG2234" t="str" cm="1">
        <f t="array" aca="1" ref="AG2234" ca="1">_xlfn.IFS(Table1[[#This Row],[Experience]]&lt;=3,"Junior",Table1[[#This Row],[Experience]]&lt;=7,"Mid Level",Table1[[#This Row],[Experience]]&gt;=7,"Senior")</f>
        <v>Senior</v>
      </c>
      <c r="AH2234" t="str">
        <f>IF(Table1[[#This Row],[Attendance %]]&gt;75,"OK","Below 75")</f>
        <v>OK</v>
      </c>
      <c r="AI2234" t="b">
        <f>ISBLANK(Table1[[#This Row],[Employee ID]])</f>
        <v>0</v>
      </c>
      <c r="AJ2234" t="b">
        <f>ISNUMBER(Table1[[#This Row],[Total Salary  ]])</f>
        <v>1</v>
      </c>
      <c r="AK2234" t="str">
        <f>IFERROR(_xlfn.XLOOKUP(Table1[[#This Row],[Manager ID]],MANAGERS!A:A,MANAGERS!B:B),"Not Found")</f>
        <v>Manager_10</v>
      </c>
    </row>
    <row r="2235" spans="1:37" x14ac:dyDescent="0.2">
      <c r="A2235" t="s">
        <v>4590</v>
      </c>
      <c r="B2235" t="s">
        <v>71</v>
      </c>
      <c r="C2235" t="s">
        <v>21</v>
      </c>
      <c r="D2235" t="s">
        <v>40</v>
      </c>
      <c r="E2235" t="s">
        <v>65</v>
      </c>
      <c r="F2235" s="1">
        <v>42819</v>
      </c>
      <c r="G2235" s="1">
        <v>37998</v>
      </c>
      <c r="H2235">
        <v>76729</v>
      </c>
      <c r="I2235">
        <v>18944</v>
      </c>
      <c r="J2235">
        <v>81</v>
      </c>
      <c r="K2235">
        <v>82</v>
      </c>
      <c r="L2235" t="s">
        <v>27</v>
      </c>
      <c r="M2235">
        <v>102</v>
      </c>
      <c r="N2235">
        <f>Table1[[#This Row],[Basic Salary]]+Table1[[#This Row],[Bonus]]</f>
        <v>95673</v>
      </c>
      <c r="O2235" s="2">
        <f>Table1[[#This Row],[Bonus]]/Table1[[#This Row],[Basic Salary]]</f>
        <v>0.24689491587274695</v>
      </c>
      <c r="P2235">
        <f ca="1">DATEDIF(Table1[[#This Row],[Date of Birth]],TODAY(),"Y")</f>
        <v>22</v>
      </c>
      <c r="Q2235">
        <f ca="1">DATEDIF(Table1[[#This Row],[Joining Date]],TODAY(),"Y")</f>
        <v>9</v>
      </c>
      <c r="R2235" t="str">
        <f ca="1">IF(YEAR(Table1[[#This Row],[Joining Date]])=YEAR(TODAY()),"Yes","No")</f>
        <v>No</v>
      </c>
      <c r="S2235" t="str">
        <f ca="1">IF(Table1[[#This Row],[Experience]]&gt;5,"Yes","No")</f>
        <v>Yes</v>
      </c>
      <c r="T2235" t="str">
        <f>TEXT(Table1[[#This Row],[Joining Date]],"mmmm")</f>
        <v>March</v>
      </c>
      <c r="U2235" t="str">
        <f>TEXT(Table1[[#This Row],[Joining Date]],"yyyy")</f>
        <v>2017</v>
      </c>
      <c r="V2235" s="5">
        <f ca="1">TODAY()-Table1[[#This Row],[Joining Date]]</f>
        <v>3420</v>
      </c>
      <c r="W2235" t="str">
        <f>LEFT(Table1[[#This Row],[Employee Name]],FIND(" ",Table1[[#This Row],[Employee Name]])-1)</f>
        <v>Sneha</v>
      </c>
      <c r="X2235" t="str">
        <f>RIGHT(Table1[[#This Row],[Employee Name]],LEN(Table1[[#This Row],[Employee Name]])-FIND(" ",Table1[[#This Row],[Employee Name]]))</f>
        <v>Iyer</v>
      </c>
      <c r="Y2235" t="str">
        <f>Table1[[#This Row],[Department]]&amp;"-"&amp;Table1[[#This Row],[Employee ID]]</f>
        <v>IT-E04534</v>
      </c>
      <c r="Z2235" t="str">
        <f>LEFT(Table1[[#This Row],[Department]],3)</f>
        <v>IT</v>
      </c>
      <c r="AA2235" t="str">
        <f>_xlfn.XLOOKUP(Table1[[#This Row],[Manager ID]],MANAGERS!A:A,MANAGERS!B:B)</f>
        <v>Manager_2</v>
      </c>
      <c r="AB2235" t="str" cm="1">
        <f t="array" ref="AB2235">_xlfn.XLOOKUP(Table1[[#This Row],[Manager ID]],Table2[[#All],[Manager ID]],Table2[[#All],[Department Head]])</f>
        <v>Sales</v>
      </c>
      <c r="AC2235" s="2">
        <f>_xlfn.XLOOKUP(Table1[[#This Row],[City]],L:L,O:O)</f>
        <v>0.23674293405114402</v>
      </c>
      <c r="AD2235" t="str" cm="1">
        <f t="array" ref="AD2235">_xlfn.IFS(Table1[[#This Row],[Performance Score]]&gt;=90,"Excellent",Table1[[#This Row],[Performance Score]]&gt;=75,"Good",Table1[[#This Row],[Performance Score]]&gt;=60,"Average",Table1[[#This Row],[Performance Score]]&lt;=60,"Need Improvement")</f>
        <v>Good</v>
      </c>
      <c r="AE2235" t="str">
        <f>IF(AND(Table1[[#This Row],[Attendance %]]&gt;=80,(Table1[[#This Row],[Performance Score]]&gt;=80)),"Eligible","Not Eligible")</f>
        <v>Eligible</v>
      </c>
      <c r="AF2235" t="str">
        <f>IF(Table1[[#This Row],[Performance Score]]&gt;=80,"High Performer","Low Performer")</f>
        <v>High Performer</v>
      </c>
      <c r="AG2235" t="str" cm="1">
        <f t="array" aca="1" ref="AG2235" ca="1">_xlfn.IFS(Table1[[#This Row],[Experience]]&lt;=3,"Junior",Table1[[#This Row],[Experience]]&lt;=7,"Mid Level",Table1[[#This Row],[Experience]]&gt;=7,"Senior")</f>
        <v>Senior</v>
      </c>
      <c r="AH2235" t="str">
        <f>IF(Table1[[#This Row],[Attendance %]]&gt;75,"OK","Below 75")</f>
        <v>OK</v>
      </c>
      <c r="AI2235" t="b">
        <f>ISBLANK(Table1[[#This Row],[Employee ID]])</f>
        <v>0</v>
      </c>
      <c r="AJ2235" t="b">
        <f>ISNUMBER(Table1[[#This Row],[Total Salary  ]])</f>
        <v>1</v>
      </c>
      <c r="AK2235" t="str">
        <f>IFERROR(_xlfn.XLOOKUP(Table1[[#This Row],[Manager ID]],MANAGERS!A:A,MANAGERS!B:B),"Not Found")</f>
        <v>Manager_2</v>
      </c>
    </row>
    <row r="2236" spans="1:37" x14ac:dyDescent="0.2">
      <c r="A2236" t="s">
        <v>4101</v>
      </c>
      <c r="B2236" t="s">
        <v>57</v>
      </c>
      <c r="C2236" t="s">
        <v>21</v>
      </c>
      <c r="D2236" t="s">
        <v>46</v>
      </c>
      <c r="E2236" t="s">
        <v>30</v>
      </c>
      <c r="F2236" s="1">
        <v>43724</v>
      </c>
      <c r="G2236" s="1">
        <v>36649</v>
      </c>
      <c r="H2236">
        <v>88304</v>
      </c>
      <c r="I2236">
        <v>7328</v>
      </c>
      <c r="J2236">
        <v>83</v>
      </c>
      <c r="K2236">
        <v>93</v>
      </c>
      <c r="L2236" t="s">
        <v>34</v>
      </c>
      <c r="M2236">
        <v>109</v>
      </c>
      <c r="N2236">
        <f>Table1[[#This Row],[Basic Salary]]+Table1[[#This Row],[Bonus]]</f>
        <v>95632</v>
      </c>
      <c r="O2236" s="2">
        <f>Table1[[#This Row],[Bonus]]/Table1[[#This Row],[Basic Salary]]</f>
        <v>8.2986048197137161E-2</v>
      </c>
      <c r="P2236">
        <f ca="1">DATEDIF(Table1[[#This Row],[Date of Birth]],TODAY(),"Y")</f>
        <v>26</v>
      </c>
      <c r="Q2236">
        <f ca="1">DATEDIF(Table1[[#This Row],[Joining Date]],TODAY(),"Y")</f>
        <v>6</v>
      </c>
      <c r="R2236" t="str">
        <f ca="1">IF(YEAR(Table1[[#This Row],[Joining Date]])=YEAR(TODAY()),"Yes","No")</f>
        <v>No</v>
      </c>
      <c r="S2236" t="str">
        <f ca="1">IF(Table1[[#This Row],[Experience]]&gt;5,"Yes","No")</f>
        <v>Yes</v>
      </c>
      <c r="T2236" t="str">
        <f>TEXT(Table1[[#This Row],[Joining Date]],"mmmm")</f>
        <v>September</v>
      </c>
      <c r="U2236" t="str">
        <f>TEXT(Table1[[#This Row],[Joining Date]],"yyyy")</f>
        <v>2019</v>
      </c>
      <c r="V2236" s="5">
        <f ca="1">TODAY()-Table1[[#This Row],[Joining Date]]</f>
        <v>2515</v>
      </c>
      <c r="W2236" t="str">
        <f>LEFT(Table1[[#This Row],[Employee Name]],FIND(" ",Table1[[#This Row],[Employee Name]])-1)</f>
        <v>Swathi</v>
      </c>
      <c r="X2236" t="str">
        <f>RIGHT(Table1[[#This Row],[Employee Name]],LEN(Table1[[#This Row],[Employee Name]])-FIND(" ",Table1[[#This Row],[Employee Name]]))</f>
        <v>Ramesh</v>
      </c>
      <c r="Y2236" t="str">
        <f>Table1[[#This Row],[Department]]&amp;"-"&amp;Table1[[#This Row],[Employee ID]]</f>
        <v>Support-E04045</v>
      </c>
      <c r="Z2236" t="str">
        <f>LEFT(Table1[[#This Row],[Department]],3)</f>
        <v>Sup</v>
      </c>
      <c r="AA2236" t="str">
        <f>_xlfn.XLOOKUP(Table1[[#This Row],[Manager ID]],MANAGERS!A:A,MANAGERS!B:B)</f>
        <v>Manager_9</v>
      </c>
      <c r="AB2236" t="str" cm="1">
        <f t="array" ref="AB2236">_xlfn.XLOOKUP(Table1[[#This Row],[Manager ID]],Table2[[#All],[Manager ID]],Table2[[#All],[Department Head]])</f>
        <v>Sales</v>
      </c>
      <c r="AC2236" s="2">
        <f>_xlfn.XLOOKUP(Table1[[#This Row],[City]],L:L,O:O)</f>
        <v>0.24030340748661314</v>
      </c>
      <c r="AD2236" t="str" cm="1">
        <f t="array" ref="AD2236">_xlfn.IFS(Table1[[#This Row],[Performance Score]]&gt;=90,"Excellent",Table1[[#This Row],[Performance Score]]&gt;=75,"Good",Table1[[#This Row],[Performance Score]]&gt;=60,"Average",Table1[[#This Row],[Performance Score]]&lt;=60,"Need Improvement")</f>
        <v>Excellent</v>
      </c>
      <c r="AE2236" t="str">
        <f>IF(AND(Table1[[#This Row],[Attendance %]]&gt;=80,(Table1[[#This Row],[Performance Score]]&gt;=80)),"Eligible","Not Eligible")</f>
        <v>Eligible</v>
      </c>
      <c r="AF2236" t="str">
        <f>IF(Table1[[#This Row],[Performance Score]]&gt;=80,"High Performer","Low Performer")</f>
        <v>High Performer</v>
      </c>
      <c r="AG2236" t="str" cm="1">
        <f t="array" aca="1" ref="AG2236" ca="1">_xlfn.IFS(Table1[[#This Row],[Experience]]&lt;=3,"Junior",Table1[[#This Row],[Experience]]&lt;=7,"Mid Level",Table1[[#This Row],[Experience]]&gt;=7,"Senior")</f>
        <v>Mid Level</v>
      </c>
      <c r="AH2236" t="str">
        <f>IF(Table1[[#This Row],[Attendance %]]&gt;75,"OK","Below 75")</f>
        <v>OK</v>
      </c>
      <c r="AI2236" t="b">
        <f>ISBLANK(Table1[[#This Row],[Employee ID]])</f>
        <v>0</v>
      </c>
      <c r="AJ2236" t="b">
        <f>ISNUMBER(Table1[[#This Row],[Total Salary  ]])</f>
        <v>1</v>
      </c>
      <c r="AK2236" t="str">
        <f>IFERROR(_xlfn.XLOOKUP(Table1[[#This Row],[Manager ID]],MANAGERS!A:A,MANAGERS!B:B),"Not Found")</f>
        <v>Manager_9</v>
      </c>
    </row>
    <row r="2237" spans="1:37" x14ac:dyDescent="0.2">
      <c r="A2237" t="s">
        <v>1185</v>
      </c>
      <c r="B2237" t="s">
        <v>45</v>
      </c>
      <c r="C2237" t="s">
        <v>21</v>
      </c>
      <c r="D2237" t="s">
        <v>43</v>
      </c>
      <c r="E2237" t="s">
        <v>26</v>
      </c>
      <c r="F2237" s="1">
        <v>42473</v>
      </c>
      <c r="G2237" s="1">
        <v>32425</v>
      </c>
      <c r="H2237">
        <v>86548</v>
      </c>
      <c r="I2237">
        <v>9077</v>
      </c>
      <c r="J2237">
        <v>82</v>
      </c>
      <c r="K2237">
        <v>90</v>
      </c>
      <c r="L2237" t="s">
        <v>27</v>
      </c>
      <c r="M2237">
        <v>114</v>
      </c>
      <c r="N2237">
        <f>Table1[[#This Row],[Basic Salary]]+Table1[[#This Row],[Bonus]]</f>
        <v>95625</v>
      </c>
      <c r="O2237" s="2">
        <f>Table1[[#This Row],[Bonus]]/Table1[[#This Row],[Basic Salary]]</f>
        <v>0.10487821786754171</v>
      </c>
      <c r="P2237">
        <f ca="1">DATEDIF(Table1[[#This Row],[Date of Birth]],TODAY(),"Y")</f>
        <v>37</v>
      </c>
      <c r="Q2237">
        <f ca="1">DATEDIF(Table1[[#This Row],[Joining Date]],TODAY(),"Y")</f>
        <v>10</v>
      </c>
      <c r="R2237" t="str">
        <f ca="1">IF(YEAR(Table1[[#This Row],[Joining Date]])=YEAR(TODAY()),"Yes","No")</f>
        <v>No</v>
      </c>
      <c r="S2237" t="str">
        <f ca="1">IF(Table1[[#This Row],[Experience]]&gt;5,"Yes","No")</f>
        <v>Yes</v>
      </c>
      <c r="T2237" t="str">
        <f>TEXT(Table1[[#This Row],[Joining Date]],"mmmm")</f>
        <v>April</v>
      </c>
      <c r="U2237" t="str">
        <f>TEXT(Table1[[#This Row],[Joining Date]],"yyyy")</f>
        <v>2016</v>
      </c>
      <c r="V2237" s="5">
        <f ca="1">TODAY()-Table1[[#This Row],[Joining Date]]</f>
        <v>3766</v>
      </c>
      <c r="W2237" t="str">
        <f>LEFT(Table1[[#This Row],[Employee Name]],FIND(" ",Table1[[#This Row],[Employee Name]])-1)</f>
        <v>Ananya</v>
      </c>
      <c r="X2237" t="str">
        <f>RIGHT(Table1[[#This Row],[Employee Name]],LEN(Table1[[#This Row],[Employee Name]])-FIND(" ",Table1[[#This Row],[Employee Name]]))</f>
        <v>Rao</v>
      </c>
      <c r="Y2237" t="str">
        <f>Table1[[#This Row],[Department]]&amp;"-"&amp;Table1[[#This Row],[Employee ID]]</f>
        <v>Operations-E01129</v>
      </c>
      <c r="Z2237" t="str">
        <f>LEFT(Table1[[#This Row],[Department]],3)</f>
        <v>Ope</v>
      </c>
      <c r="AA2237" t="str">
        <f>_xlfn.XLOOKUP(Table1[[#This Row],[Manager ID]],MANAGERS!A:A,MANAGERS!B:B)</f>
        <v>Manager_14</v>
      </c>
      <c r="AB2237" t="str" cm="1">
        <f t="array" ref="AB2237">_xlfn.XLOOKUP(Table1[[#This Row],[Manager ID]],Table2[[#All],[Manager ID]],Table2[[#All],[Department Head]])</f>
        <v>Marketing</v>
      </c>
      <c r="AC2237" s="2">
        <f>_xlfn.XLOOKUP(Table1[[#This Row],[City]],L:L,O:O)</f>
        <v>0.23674293405114402</v>
      </c>
      <c r="AD2237" t="str" cm="1">
        <f t="array" ref="AD2237">_xlfn.IFS(Table1[[#This Row],[Performance Score]]&gt;=90,"Excellent",Table1[[#This Row],[Performance Score]]&gt;=75,"Good",Table1[[#This Row],[Performance Score]]&gt;=60,"Average",Table1[[#This Row],[Performance Score]]&lt;=60,"Need Improvement")</f>
        <v>Excellent</v>
      </c>
      <c r="AE2237" t="str">
        <f>IF(AND(Table1[[#This Row],[Attendance %]]&gt;=80,(Table1[[#This Row],[Performance Score]]&gt;=80)),"Eligible","Not Eligible")</f>
        <v>Eligible</v>
      </c>
      <c r="AF2237" t="str">
        <f>IF(Table1[[#This Row],[Performance Score]]&gt;=80,"High Performer","Low Performer")</f>
        <v>High Performer</v>
      </c>
      <c r="AG2237" t="str" cm="1">
        <f t="array" aca="1" ref="AG2237" ca="1">_xlfn.IFS(Table1[[#This Row],[Experience]]&lt;=3,"Junior",Table1[[#This Row],[Experience]]&lt;=7,"Mid Level",Table1[[#This Row],[Experience]]&gt;=7,"Senior")</f>
        <v>Senior</v>
      </c>
      <c r="AH2237" t="str">
        <f>IF(Table1[[#This Row],[Attendance %]]&gt;75,"OK","Below 75")</f>
        <v>OK</v>
      </c>
      <c r="AI2237" t="b">
        <f>ISBLANK(Table1[[#This Row],[Employee ID]])</f>
        <v>0</v>
      </c>
      <c r="AJ2237" t="b">
        <f>ISNUMBER(Table1[[#This Row],[Total Salary  ]])</f>
        <v>1</v>
      </c>
      <c r="AK2237" t="str">
        <f>IFERROR(_xlfn.XLOOKUP(Table1[[#This Row],[Manager ID]],MANAGERS!A:A,MANAGERS!B:B),"Not Found")</f>
        <v>Manager_14</v>
      </c>
    </row>
    <row r="2238" spans="1:37" x14ac:dyDescent="0.2">
      <c r="A2238" t="s">
        <v>1381</v>
      </c>
      <c r="B2238" t="s">
        <v>29</v>
      </c>
      <c r="C2238" t="s">
        <v>15</v>
      </c>
      <c r="D2238" t="s">
        <v>33</v>
      </c>
      <c r="E2238" t="s">
        <v>51</v>
      </c>
      <c r="F2238" s="1">
        <v>45025</v>
      </c>
      <c r="G2238" s="1">
        <v>29494</v>
      </c>
      <c r="H2238">
        <v>68603</v>
      </c>
      <c r="I2238">
        <v>27019</v>
      </c>
      <c r="J2238">
        <v>80</v>
      </c>
      <c r="K2238">
        <v>97</v>
      </c>
      <c r="L2238" t="s">
        <v>18</v>
      </c>
      <c r="M2238">
        <v>106</v>
      </c>
      <c r="N2238">
        <f>Table1[[#This Row],[Basic Salary]]+Table1[[#This Row],[Bonus]]</f>
        <v>95622</v>
      </c>
      <c r="O2238" s="2">
        <f>Table1[[#This Row],[Bonus]]/Table1[[#This Row],[Basic Salary]]</f>
        <v>0.39384575018585194</v>
      </c>
      <c r="P2238">
        <f ca="1">DATEDIF(Table1[[#This Row],[Date of Birth]],TODAY(),"Y")</f>
        <v>45</v>
      </c>
      <c r="Q2238">
        <f ca="1">DATEDIF(Table1[[#This Row],[Joining Date]],TODAY(),"Y")</f>
        <v>3</v>
      </c>
      <c r="R2238" t="str">
        <f ca="1">IF(YEAR(Table1[[#This Row],[Joining Date]])=YEAR(TODAY()),"Yes","No")</f>
        <v>No</v>
      </c>
      <c r="S2238" t="str">
        <f ca="1">IF(Table1[[#This Row],[Experience]]&gt;5,"Yes","No")</f>
        <v>No</v>
      </c>
      <c r="T2238" t="str">
        <f>TEXT(Table1[[#This Row],[Joining Date]],"mmmm")</f>
        <v>April</v>
      </c>
      <c r="U2238" t="str">
        <f>TEXT(Table1[[#This Row],[Joining Date]],"yyyy")</f>
        <v>2023</v>
      </c>
      <c r="V2238" s="5">
        <f ca="1">TODAY()-Table1[[#This Row],[Joining Date]]</f>
        <v>1214</v>
      </c>
      <c r="W2238" t="str">
        <f>LEFT(Table1[[#This Row],[Employee Name]],FIND(" ",Table1[[#This Row],[Employee Name]])-1)</f>
        <v>Vikram</v>
      </c>
      <c r="X2238" t="str">
        <f>RIGHT(Table1[[#This Row],[Employee Name]],LEN(Table1[[#This Row],[Employee Name]])-FIND(" ",Table1[[#This Row],[Employee Name]]))</f>
        <v>Singh</v>
      </c>
      <c r="Y2238" t="str">
        <f>Table1[[#This Row],[Department]]&amp;"-"&amp;Table1[[#This Row],[Employee ID]]</f>
        <v>Marketing-E01325</v>
      </c>
      <c r="Z2238" t="str">
        <f>LEFT(Table1[[#This Row],[Department]],3)</f>
        <v>Mar</v>
      </c>
      <c r="AA2238" t="str">
        <f>_xlfn.XLOOKUP(Table1[[#This Row],[Manager ID]],MANAGERS!A:A,MANAGERS!B:B)</f>
        <v>Manager_6</v>
      </c>
      <c r="AB2238" t="str" cm="1">
        <f t="array" ref="AB2238">_xlfn.XLOOKUP(Table1[[#This Row],[Manager ID]],Table2[[#All],[Manager ID]],Table2[[#All],[Department Head]])</f>
        <v>HR</v>
      </c>
      <c r="AC2238" s="2">
        <f>_xlfn.XLOOKUP(Table1[[#This Row],[City]],L:L,O:O)</f>
        <v>0.21356479274849693</v>
      </c>
      <c r="AD2238" t="str" cm="1">
        <f t="array" ref="AD2238">_xlfn.IFS(Table1[[#This Row],[Performance Score]]&gt;=90,"Excellent",Table1[[#This Row],[Performance Score]]&gt;=75,"Good",Table1[[#This Row],[Performance Score]]&gt;=60,"Average",Table1[[#This Row],[Performance Score]]&lt;=60,"Need Improvement")</f>
        <v>Excellent</v>
      </c>
      <c r="AE2238" t="str">
        <f>IF(AND(Table1[[#This Row],[Attendance %]]&gt;=80,(Table1[[#This Row],[Performance Score]]&gt;=80)),"Eligible","Not Eligible")</f>
        <v>Eligible</v>
      </c>
      <c r="AF2238" t="str">
        <f>IF(Table1[[#This Row],[Performance Score]]&gt;=80,"High Performer","Low Performer")</f>
        <v>High Performer</v>
      </c>
      <c r="AG2238" t="str" cm="1">
        <f t="array" aca="1" ref="AG2238" ca="1">_xlfn.IFS(Table1[[#This Row],[Experience]]&lt;=3,"Junior",Table1[[#This Row],[Experience]]&lt;=7,"Mid Level",Table1[[#This Row],[Experience]]&gt;=7,"Senior")</f>
        <v>Junior</v>
      </c>
      <c r="AH2238" t="str">
        <f>IF(Table1[[#This Row],[Attendance %]]&gt;75,"OK","Below 75")</f>
        <v>OK</v>
      </c>
      <c r="AI2238" t="b">
        <f>ISBLANK(Table1[[#This Row],[Employee ID]])</f>
        <v>0</v>
      </c>
      <c r="AJ2238" t="b">
        <f>ISNUMBER(Table1[[#This Row],[Total Salary  ]])</f>
        <v>1</v>
      </c>
      <c r="AK2238" t="str">
        <f>IFERROR(_xlfn.XLOOKUP(Table1[[#This Row],[Manager ID]],MANAGERS!A:A,MANAGERS!B:B),"Not Found")</f>
        <v>Manager_6</v>
      </c>
    </row>
    <row r="2239" spans="1:37" x14ac:dyDescent="0.2">
      <c r="A2239" t="s">
        <v>2035</v>
      </c>
      <c r="B2239" t="s">
        <v>50</v>
      </c>
      <c r="C2239" t="s">
        <v>21</v>
      </c>
      <c r="D2239" t="s">
        <v>16</v>
      </c>
      <c r="E2239" t="s">
        <v>26</v>
      </c>
      <c r="F2239" s="1">
        <v>42588</v>
      </c>
      <c r="G2239" s="1">
        <v>31839</v>
      </c>
      <c r="H2239">
        <v>71605</v>
      </c>
      <c r="I2239">
        <v>24005</v>
      </c>
      <c r="J2239">
        <v>75</v>
      </c>
      <c r="K2239">
        <v>92</v>
      </c>
      <c r="L2239" t="s">
        <v>18</v>
      </c>
      <c r="M2239">
        <v>114</v>
      </c>
      <c r="N2239">
        <f>Table1[[#This Row],[Basic Salary]]+Table1[[#This Row],[Bonus]]</f>
        <v>95610</v>
      </c>
      <c r="O2239" s="2">
        <f>Table1[[#This Row],[Bonus]]/Table1[[#This Row],[Basic Salary]]</f>
        <v>0.33524195237762727</v>
      </c>
      <c r="P2239">
        <f ca="1">DATEDIF(Table1[[#This Row],[Date of Birth]],TODAY(),"Y")</f>
        <v>39</v>
      </c>
      <c r="Q2239">
        <f ca="1">DATEDIF(Table1[[#This Row],[Joining Date]],TODAY(),"Y")</f>
        <v>9</v>
      </c>
      <c r="R2239" t="str">
        <f ca="1">IF(YEAR(Table1[[#This Row],[Joining Date]])=YEAR(TODAY()),"Yes","No")</f>
        <v>No</v>
      </c>
      <c r="S2239" t="str">
        <f ca="1">IF(Table1[[#This Row],[Experience]]&gt;5,"Yes","No")</f>
        <v>Yes</v>
      </c>
      <c r="T2239" t="str">
        <f>TEXT(Table1[[#This Row],[Joining Date]],"mmmm")</f>
        <v>August</v>
      </c>
      <c r="U2239" t="str">
        <f>TEXT(Table1[[#This Row],[Joining Date]],"yyyy")</f>
        <v>2016</v>
      </c>
      <c r="V2239" s="5">
        <f ca="1">TODAY()-Table1[[#This Row],[Joining Date]]</f>
        <v>3651</v>
      </c>
      <c r="W2239" t="str">
        <f>LEFT(Table1[[#This Row],[Employee Name]],FIND(" ",Table1[[#This Row],[Employee Name]])-1)</f>
        <v>Ravi</v>
      </c>
      <c r="X2239" t="str">
        <f>RIGHT(Table1[[#This Row],[Employee Name]],LEN(Table1[[#This Row],[Employee Name]])-FIND(" ",Table1[[#This Row],[Employee Name]]))</f>
        <v>Teja</v>
      </c>
      <c r="Y2239" t="str">
        <f>Table1[[#This Row],[Department]]&amp;"-"&amp;Table1[[#This Row],[Employee ID]]</f>
        <v>HR-E01979</v>
      </c>
      <c r="Z2239" t="str">
        <f>LEFT(Table1[[#This Row],[Department]],3)</f>
        <v>HR</v>
      </c>
      <c r="AA2239" t="str">
        <f>_xlfn.XLOOKUP(Table1[[#This Row],[Manager ID]],MANAGERS!A:A,MANAGERS!B:B)</f>
        <v>Manager_14</v>
      </c>
      <c r="AB2239" t="str" cm="1">
        <f t="array" ref="AB2239">_xlfn.XLOOKUP(Table1[[#This Row],[Manager ID]],Table2[[#All],[Manager ID]],Table2[[#All],[Department Head]])</f>
        <v>Marketing</v>
      </c>
      <c r="AC2239" s="2">
        <f>_xlfn.XLOOKUP(Table1[[#This Row],[City]],L:L,O:O)</f>
        <v>0.21356479274849693</v>
      </c>
      <c r="AD2239" t="str" cm="1">
        <f t="array" ref="AD2239">_xlfn.IFS(Table1[[#This Row],[Performance Score]]&gt;=90,"Excellent",Table1[[#This Row],[Performance Score]]&gt;=75,"Good",Table1[[#This Row],[Performance Score]]&gt;=60,"Average",Table1[[#This Row],[Performance Score]]&lt;=60,"Need Improvement")</f>
        <v>Excellent</v>
      </c>
      <c r="AE2239" t="str">
        <f>IF(AND(Table1[[#This Row],[Attendance %]]&gt;=80,(Table1[[#This Row],[Performance Score]]&gt;=80)),"Eligible","Not Eligible")</f>
        <v>Not Eligible</v>
      </c>
      <c r="AF2239" t="str">
        <f>IF(Table1[[#This Row],[Performance Score]]&gt;=80,"High Performer","Low Performer")</f>
        <v>High Performer</v>
      </c>
      <c r="AG2239" t="str" cm="1">
        <f t="array" aca="1" ref="AG2239" ca="1">_xlfn.IFS(Table1[[#This Row],[Experience]]&lt;=3,"Junior",Table1[[#This Row],[Experience]]&lt;=7,"Mid Level",Table1[[#This Row],[Experience]]&gt;=7,"Senior")</f>
        <v>Senior</v>
      </c>
      <c r="AH2239" t="str">
        <f>IF(Table1[[#This Row],[Attendance %]]&gt;75,"OK","Below 75")</f>
        <v>Below 75</v>
      </c>
      <c r="AI2239" t="b">
        <f>ISBLANK(Table1[[#This Row],[Employee ID]])</f>
        <v>0</v>
      </c>
      <c r="AJ2239" t="b">
        <f>ISNUMBER(Table1[[#This Row],[Total Salary  ]])</f>
        <v>1</v>
      </c>
      <c r="AK2239" t="str">
        <f>IFERROR(_xlfn.XLOOKUP(Table1[[#This Row],[Manager ID]],MANAGERS!A:A,MANAGERS!B:B),"Not Found")</f>
        <v>Manager_14</v>
      </c>
    </row>
    <row r="2240" spans="1:37" x14ac:dyDescent="0.2">
      <c r="A2240" t="s">
        <v>2898</v>
      </c>
      <c r="B2240" t="s">
        <v>129</v>
      </c>
      <c r="C2240" t="s">
        <v>21</v>
      </c>
      <c r="D2240" t="s">
        <v>43</v>
      </c>
      <c r="E2240" t="s">
        <v>65</v>
      </c>
      <c r="F2240" s="1">
        <v>45980</v>
      </c>
      <c r="G2240" s="1">
        <v>38518</v>
      </c>
      <c r="H2240">
        <v>79893</v>
      </c>
      <c r="I2240">
        <v>15714</v>
      </c>
      <c r="J2240">
        <v>84</v>
      </c>
      <c r="K2240">
        <v>74</v>
      </c>
      <c r="L2240" t="s">
        <v>31</v>
      </c>
      <c r="M2240">
        <v>104</v>
      </c>
      <c r="N2240">
        <f>Table1[[#This Row],[Basic Salary]]+Table1[[#This Row],[Bonus]]</f>
        <v>95607</v>
      </c>
      <c r="O2240" s="2">
        <f>Table1[[#This Row],[Bonus]]/Table1[[#This Row],[Basic Salary]]</f>
        <v>0.19668807029401825</v>
      </c>
      <c r="P2240">
        <f ca="1">DATEDIF(Table1[[#This Row],[Date of Birth]],TODAY(),"Y")</f>
        <v>21</v>
      </c>
      <c r="Q2240">
        <f ca="1">DATEDIF(Table1[[#This Row],[Joining Date]],TODAY(),"Y")</f>
        <v>0</v>
      </c>
      <c r="R2240" t="str">
        <f ca="1">IF(YEAR(Table1[[#This Row],[Joining Date]])=YEAR(TODAY()),"Yes","No")</f>
        <v>No</v>
      </c>
      <c r="S2240" t="str">
        <f ca="1">IF(Table1[[#This Row],[Experience]]&gt;5,"Yes","No")</f>
        <v>No</v>
      </c>
      <c r="T2240" t="str">
        <f>TEXT(Table1[[#This Row],[Joining Date]],"mmmm")</f>
        <v>November</v>
      </c>
      <c r="U2240" t="str">
        <f>TEXT(Table1[[#This Row],[Joining Date]],"yyyy")</f>
        <v>2025</v>
      </c>
      <c r="V2240" s="5">
        <f ca="1">TODAY()-Table1[[#This Row],[Joining Date]]</f>
        <v>259</v>
      </c>
      <c r="W2240" t="str">
        <f>LEFT(Table1[[#This Row],[Employee Name]],FIND(" ",Table1[[#This Row],[Employee Name]])-1)</f>
        <v>Aarav</v>
      </c>
      <c r="X2240" t="str">
        <f>RIGHT(Table1[[#This Row],[Employee Name]],LEN(Table1[[#This Row],[Employee Name]])-FIND(" ",Table1[[#This Row],[Employee Name]]))</f>
        <v>Sharma</v>
      </c>
      <c r="Y2240" t="str">
        <f>Table1[[#This Row],[Department]]&amp;"-"&amp;Table1[[#This Row],[Employee ID]]</f>
        <v>Operations-E02842</v>
      </c>
      <c r="Z2240" t="str">
        <f>LEFT(Table1[[#This Row],[Department]],3)</f>
        <v>Ope</v>
      </c>
      <c r="AA2240" t="str">
        <f>_xlfn.XLOOKUP(Table1[[#This Row],[Manager ID]],MANAGERS!A:A,MANAGERS!B:B)</f>
        <v>Manager_4</v>
      </c>
      <c r="AB2240" t="str" cm="1">
        <f t="array" ref="AB2240">_xlfn.XLOOKUP(Table1[[#This Row],[Manager ID]],Table2[[#All],[Manager ID]],Table2[[#All],[Department Head]])</f>
        <v>Finance</v>
      </c>
      <c r="AC2240" s="2">
        <f>_xlfn.XLOOKUP(Table1[[#This Row],[City]],L:L,O:O)</f>
        <v>0.241864189087755</v>
      </c>
      <c r="AD2240" t="str" cm="1">
        <f t="array" ref="AD2240">_xlfn.IFS(Table1[[#This Row],[Performance Score]]&gt;=90,"Excellent",Table1[[#This Row],[Performance Score]]&gt;=75,"Good",Table1[[#This Row],[Performance Score]]&gt;=60,"Average",Table1[[#This Row],[Performance Score]]&lt;=60,"Need Improvement")</f>
        <v>Average</v>
      </c>
      <c r="AE2240" t="str">
        <f>IF(AND(Table1[[#This Row],[Attendance %]]&gt;=80,(Table1[[#This Row],[Performance Score]]&gt;=80)),"Eligible","Not Eligible")</f>
        <v>Not Eligible</v>
      </c>
      <c r="AF2240" t="str">
        <f>IF(Table1[[#This Row],[Performance Score]]&gt;=80,"High Performer","Low Performer")</f>
        <v>Low Performer</v>
      </c>
      <c r="AG2240" t="str" cm="1">
        <f t="array" aca="1" ref="AG2240" ca="1">_xlfn.IFS(Table1[[#This Row],[Experience]]&lt;=3,"Junior",Table1[[#This Row],[Experience]]&lt;=7,"Mid Level",Table1[[#This Row],[Experience]]&gt;=7,"Senior")</f>
        <v>Junior</v>
      </c>
      <c r="AH2240" t="str">
        <f>IF(Table1[[#This Row],[Attendance %]]&gt;75,"OK","Below 75")</f>
        <v>OK</v>
      </c>
      <c r="AI2240" t="b">
        <f>ISBLANK(Table1[[#This Row],[Employee ID]])</f>
        <v>0</v>
      </c>
      <c r="AJ2240" t="b">
        <f>ISNUMBER(Table1[[#This Row],[Total Salary  ]])</f>
        <v>1</v>
      </c>
      <c r="AK2240" t="str">
        <f>IFERROR(_xlfn.XLOOKUP(Table1[[#This Row],[Manager ID]],MANAGERS!A:A,MANAGERS!B:B),"Not Found")</f>
        <v>Manager_4</v>
      </c>
    </row>
    <row r="2241" spans="1:37" x14ac:dyDescent="0.2">
      <c r="A2241" t="s">
        <v>4608</v>
      </c>
      <c r="B2241" t="s">
        <v>71</v>
      </c>
      <c r="C2241" t="s">
        <v>21</v>
      </c>
      <c r="D2241" t="s">
        <v>16</v>
      </c>
      <c r="E2241" t="s">
        <v>51</v>
      </c>
      <c r="F2241" s="1">
        <v>44378</v>
      </c>
      <c r="G2241" s="1">
        <v>37445</v>
      </c>
      <c r="H2241">
        <v>83696</v>
      </c>
      <c r="I2241">
        <v>11906</v>
      </c>
      <c r="J2241">
        <v>64</v>
      </c>
      <c r="K2241">
        <v>71</v>
      </c>
      <c r="L2241" t="s">
        <v>34</v>
      </c>
      <c r="M2241">
        <v>101</v>
      </c>
      <c r="N2241">
        <f>Table1[[#This Row],[Basic Salary]]+Table1[[#This Row],[Bonus]]</f>
        <v>95602</v>
      </c>
      <c r="O2241" s="2">
        <f>Table1[[#This Row],[Bonus]]/Table1[[#This Row],[Basic Salary]]</f>
        <v>0.14225291531255974</v>
      </c>
      <c r="P2241">
        <f ca="1">DATEDIF(Table1[[#This Row],[Date of Birth]],TODAY(),"Y")</f>
        <v>24</v>
      </c>
      <c r="Q2241">
        <f ca="1">DATEDIF(Table1[[#This Row],[Joining Date]],TODAY(),"Y")</f>
        <v>5</v>
      </c>
      <c r="R2241" t="str">
        <f ca="1">IF(YEAR(Table1[[#This Row],[Joining Date]])=YEAR(TODAY()),"Yes","No")</f>
        <v>No</v>
      </c>
      <c r="S2241" t="str">
        <f ca="1">IF(Table1[[#This Row],[Experience]]&gt;5,"Yes","No")</f>
        <v>No</v>
      </c>
      <c r="T2241" t="str">
        <f>TEXT(Table1[[#This Row],[Joining Date]],"mmmm")</f>
        <v>July</v>
      </c>
      <c r="U2241" t="str">
        <f>TEXT(Table1[[#This Row],[Joining Date]],"yyyy")</f>
        <v>2021</v>
      </c>
      <c r="V2241" s="5">
        <f ca="1">TODAY()-Table1[[#This Row],[Joining Date]]</f>
        <v>1861</v>
      </c>
      <c r="W2241" t="str">
        <f>LEFT(Table1[[#This Row],[Employee Name]],FIND(" ",Table1[[#This Row],[Employee Name]])-1)</f>
        <v>Sneha</v>
      </c>
      <c r="X2241" t="str">
        <f>RIGHT(Table1[[#This Row],[Employee Name]],LEN(Table1[[#This Row],[Employee Name]])-FIND(" ",Table1[[#This Row],[Employee Name]]))</f>
        <v>Iyer</v>
      </c>
      <c r="Y2241" t="str">
        <f>Table1[[#This Row],[Department]]&amp;"-"&amp;Table1[[#This Row],[Employee ID]]</f>
        <v>HR-E04552</v>
      </c>
      <c r="Z2241" t="str">
        <f>LEFT(Table1[[#This Row],[Department]],3)</f>
        <v>HR</v>
      </c>
      <c r="AA2241" t="str">
        <f>_xlfn.XLOOKUP(Table1[[#This Row],[Manager ID]],MANAGERS!A:A,MANAGERS!B:B)</f>
        <v>Manager_1</v>
      </c>
      <c r="AB2241" t="str" cm="1">
        <f t="array" ref="AB2241">_xlfn.XLOOKUP(Table1[[#This Row],[Manager ID]],Table2[[#All],[Manager ID]],Table2[[#All],[Department Head]])</f>
        <v>Support</v>
      </c>
      <c r="AC2241" s="2">
        <f>_xlfn.XLOOKUP(Table1[[#This Row],[City]],L:L,O:O)</f>
        <v>0.24030340748661314</v>
      </c>
      <c r="AD2241" t="str" cm="1">
        <f t="array" ref="AD2241">_xlfn.IFS(Table1[[#This Row],[Performance Score]]&gt;=90,"Excellent",Table1[[#This Row],[Performance Score]]&gt;=75,"Good",Table1[[#This Row],[Performance Score]]&gt;=60,"Average",Table1[[#This Row],[Performance Score]]&lt;=60,"Need Improvement")</f>
        <v>Average</v>
      </c>
      <c r="AE2241" t="str">
        <f>IF(AND(Table1[[#This Row],[Attendance %]]&gt;=80,(Table1[[#This Row],[Performance Score]]&gt;=80)),"Eligible","Not Eligible")</f>
        <v>Not Eligible</v>
      </c>
      <c r="AF2241" t="str">
        <f>IF(Table1[[#This Row],[Performance Score]]&gt;=80,"High Performer","Low Performer")</f>
        <v>Low Performer</v>
      </c>
      <c r="AG2241" t="str" cm="1">
        <f t="array" aca="1" ref="AG2241" ca="1">_xlfn.IFS(Table1[[#This Row],[Experience]]&lt;=3,"Junior",Table1[[#This Row],[Experience]]&lt;=7,"Mid Level",Table1[[#This Row],[Experience]]&gt;=7,"Senior")</f>
        <v>Mid Level</v>
      </c>
      <c r="AH2241" t="str">
        <f>IF(Table1[[#This Row],[Attendance %]]&gt;75,"OK","Below 75")</f>
        <v>Below 75</v>
      </c>
      <c r="AI2241" t="b">
        <f>ISBLANK(Table1[[#This Row],[Employee ID]])</f>
        <v>0</v>
      </c>
      <c r="AJ2241" t="b">
        <f>ISNUMBER(Table1[[#This Row],[Total Salary  ]])</f>
        <v>1</v>
      </c>
      <c r="AK2241" t="str">
        <f>IFERROR(_xlfn.XLOOKUP(Table1[[#This Row],[Manager ID]],MANAGERS!A:A,MANAGERS!B:B),"Not Found")</f>
        <v>Manager_1</v>
      </c>
    </row>
    <row r="2242" spans="1:37" x14ac:dyDescent="0.2">
      <c r="A2242" t="s">
        <v>4763</v>
      </c>
      <c r="B2242" t="s">
        <v>77</v>
      </c>
      <c r="C2242" t="s">
        <v>15</v>
      </c>
      <c r="D2242" t="s">
        <v>40</v>
      </c>
      <c r="E2242" t="s">
        <v>26</v>
      </c>
      <c r="F2242" s="1">
        <v>45546</v>
      </c>
      <c r="G2242" s="1">
        <v>38713</v>
      </c>
      <c r="H2242">
        <v>90040</v>
      </c>
      <c r="I2242">
        <v>5507</v>
      </c>
      <c r="J2242">
        <v>93</v>
      </c>
      <c r="K2242">
        <v>90</v>
      </c>
      <c r="L2242" t="s">
        <v>31</v>
      </c>
      <c r="M2242">
        <v>114</v>
      </c>
      <c r="N2242">
        <f>Table1[[#This Row],[Basic Salary]]+Table1[[#This Row],[Bonus]]</f>
        <v>95547</v>
      </c>
      <c r="O2242" s="2">
        <f>Table1[[#This Row],[Bonus]]/Table1[[#This Row],[Basic Salary]]</f>
        <v>6.1161705908485117E-2</v>
      </c>
      <c r="P2242">
        <f ca="1">DATEDIF(Table1[[#This Row],[Date of Birth]],TODAY(),"Y")</f>
        <v>20</v>
      </c>
      <c r="Q2242">
        <f ca="1">DATEDIF(Table1[[#This Row],[Joining Date]],TODAY(),"Y")</f>
        <v>1</v>
      </c>
      <c r="R2242" t="str">
        <f ca="1">IF(YEAR(Table1[[#This Row],[Joining Date]])=YEAR(TODAY()),"Yes","No")</f>
        <v>No</v>
      </c>
      <c r="S2242" t="str">
        <f ca="1">IF(Table1[[#This Row],[Experience]]&gt;5,"Yes","No")</f>
        <v>No</v>
      </c>
      <c r="T2242" t="str">
        <f>TEXT(Table1[[#This Row],[Joining Date]],"mmmm")</f>
        <v>September</v>
      </c>
      <c r="U2242" t="str">
        <f>TEXT(Table1[[#This Row],[Joining Date]],"yyyy")</f>
        <v>2024</v>
      </c>
      <c r="V2242" s="5">
        <f ca="1">TODAY()-Table1[[#This Row],[Joining Date]]</f>
        <v>693</v>
      </c>
      <c r="W2242" t="str">
        <f>LEFT(Table1[[#This Row],[Employee Name]],FIND(" ",Table1[[#This Row],[Employee Name]])-1)</f>
        <v>Rohan</v>
      </c>
      <c r="X2242" t="str">
        <f>RIGHT(Table1[[#This Row],[Employee Name]],LEN(Table1[[#This Row],[Employee Name]])-FIND(" ",Table1[[#This Row],[Employee Name]]))</f>
        <v>Gupta</v>
      </c>
      <c r="Y2242" t="str">
        <f>Table1[[#This Row],[Department]]&amp;"-"&amp;Table1[[#This Row],[Employee ID]]</f>
        <v>IT-E04707</v>
      </c>
      <c r="Z2242" t="str">
        <f>LEFT(Table1[[#This Row],[Department]],3)</f>
        <v>IT</v>
      </c>
      <c r="AA2242" t="str">
        <f>_xlfn.XLOOKUP(Table1[[#This Row],[Manager ID]],MANAGERS!A:A,MANAGERS!B:B)</f>
        <v>Manager_14</v>
      </c>
      <c r="AB2242" t="str" cm="1">
        <f t="array" ref="AB2242">_xlfn.XLOOKUP(Table1[[#This Row],[Manager ID]],Table2[[#All],[Manager ID]],Table2[[#All],[Department Head]])</f>
        <v>Marketing</v>
      </c>
      <c r="AC2242" s="2">
        <f>_xlfn.XLOOKUP(Table1[[#This Row],[City]],L:L,O:O)</f>
        <v>0.241864189087755</v>
      </c>
      <c r="AD2242" t="str" cm="1">
        <f t="array" ref="AD2242">_xlfn.IFS(Table1[[#This Row],[Performance Score]]&gt;=90,"Excellent",Table1[[#This Row],[Performance Score]]&gt;=75,"Good",Table1[[#This Row],[Performance Score]]&gt;=60,"Average",Table1[[#This Row],[Performance Score]]&lt;=60,"Need Improvement")</f>
        <v>Excellent</v>
      </c>
      <c r="AE2242" t="str">
        <f>IF(AND(Table1[[#This Row],[Attendance %]]&gt;=80,(Table1[[#This Row],[Performance Score]]&gt;=80)),"Eligible","Not Eligible")</f>
        <v>Eligible</v>
      </c>
      <c r="AF2242" t="str">
        <f>IF(Table1[[#This Row],[Performance Score]]&gt;=80,"High Performer","Low Performer")</f>
        <v>High Performer</v>
      </c>
      <c r="AG2242" t="str" cm="1">
        <f t="array" aca="1" ref="AG2242" ca="1">_xlfn.IFS(Table1[[#This Row],[Experience]]&lt;=3,"Junior",Table1[[#This Row],[Experience]]&lt;=7,"Mid Level",Table1[[#This Row],[Experience]]&gt;=7,"Senior")</f>
        <v>Junior</v>
      </c>
      <c r="AH2242" t="str">
        <f>IF(Table1[[#This Row],[Attendance %]]&gt;75,"OK","Below 75")</f>
        <v>OK</v>
      </c>
      <c r="AI2242" t="b">
        <f>ISBLANK(Table1[[#This Row],[Employee ID]])</f>
        <v>0</v>
      </c>
      <c r="AJ2242" t="b">
        <f>ISNUMBER(Table1[[#This Row],[Total Salary  ]])</f>
        <v>1</v>
      </c>
      <c r="AK2242" t="str">
        <f>IFERROR(_xlfn.XLOOKUP(Table1[[#This Row],[Manager ID]],MANAGERS!A:A,MANAGERS!B:B),"Not Found")</f>
        <v>Manager_14</v>
      </c>
    </row>
    <row r="2243" spans="1:37" x14ac:dyDescent="0.2">
      <c r="A2243" t="s">
        <v>231</v>
      </c>
      <c r="B2243" t="s">
        <v>60</v>
      </c>
      <c r="C2243" t="s">
        <v>21</v>
      </c>
      <c r="D2243" t="s">
        <v>25</v>
      </c>
      <c r="E2243" t="s">
        <v>22</v>
      </c>
      <c r="F2243" s="1">
        <v>43448</v>
      </c>
      <c r="G2243" s="1">
        <v>38166</v>
      </c>
      <c r="H2243">
        <v>69374</v>
      </c>
      <c r="I2243">
        <v>26063</v>
      </c>
      <c r="J2243">
        <v>71</v>
      </c>
      <c r="K2243">
        <v>93</v>
      </c>
      <c r="L2243" t="s">
        <v>34</v>
      </c>
      <c r="M2243">
        <v>115</v>
      </c>
      <c r="N2243">
        <f>Table1[[#This Row],[Basic Salary]]+Table1[[#This Row],[Bonus]]</f>
        <v>95437</v>
      </c>
      <c r="O2243" s="2">
        <f>Table1[[#This Row],[Bonus]]/Table1[[#This Row],[Basic Salary]]</f>
        <v>0.3756882982097039</v>
      </c>
      <c r="P2243">
        <f ca="1">DATEDIF(Table1[[#This Row],[Date of Birth]],TODAY(),"Y")</f>
        <v>22</v>
      </c>
      <c r="Q2243">
        <f ca="1">DATEDIF(Table1[[#This Row],[Joining Date]],TODAY(),"Y")</f>
        <v>7</v>
      </c>
      <c r="R2243" t="str">
        <f ca="1">IF(YEAR(Table1[[#This Row],[Joining Date]])=YEAR(TODAY()),"Yes","No")</f>
        <v>No</v>
      </c>
      <c r="S2243" t="str">
        <f ca="1">IF(Table1[[#This Row],[Experience]]&gt;5,"Yes","No")</f>
        <v>Yes</v>
      </c>
      <c r="T2243" t="str">
        <f>TEXT(Table1[[#This Row],[Joining Date]],"mmmm")</f>
        <v>December</v>
      </c>
      <c r="U2243" t="str">
        <f>TEXT(Table1[[#This Row],[Joining Date]],"yyyy")</f>
        <v>2018</v>
      </c>
      <c r="V2243" s="5">
        <f ca="1">TODAY()-Table1[[#This Row],[Joining Date]]</f>
        <v>2791</v>
      </c>
      <c r="W2243" t="str">
        <f>LEFT(Table1[[#This Row],[Employee Name]],FIND(" ",Table1[[#This Row],[Employee Name]])-1)</f>
        <v>Gayathri</v>
      </c>
      <c r="X2243" t="str">
        <f>RIGHT(Table1[[#This Row],[Employee Name]],LEN(Table1[[#This Row],[Employee Name]])-FIND(" ",Table1[[#This Row],[Employee Name]]))</f>
        <v>Iyer</v>
      </c>
      <c r="Y2243" t="str">
        <f>Table1[[#This Row],[Department]]&amp;"-"&amp;Table1[[#This Row],[Employee ID]]</f>
        <v>Finance-E00175</v>
      </c>
      <c r="Z2243" t="str">
        <f>LEFT(Table1[[#This Row],[Department]],3)</f>
        <v>Fin</v>
      </c>
      <c r="AA2243" t="str">
        <f>_xlfn.XLOOKUP(Table1[[#This Row],[Manager ID]],MANAGERS!A:A,MANAGERS!B:B)</f>
        <v>Manager_15</v>
      </c>
      <c r="AB2243" t="str" cm="1">
        <f t="array" ref="AB2243">_xlfn.XLOOKUP(Table1[[#This Row],[Manager ID]],Table2[[#All],[Manager ID]],Table2[[#All],[Department Head]])</f>
        <v>Support</v>
      </c>
      <c r="AC2243" s="2">
        <f>_xlfn.XLOOKUP(Table1[[#This Row],[City]],L:L,O:O)</f>
        <v>0.24030340748661314</v>
      </c>
      <c r="AD2243" t="str" cm="1">
        <f t="array" ref="AD2243">_xlfn.IFS(Table1[[#This Row],[Performance Score]]&gt;=90,"Excellent",Table1[[#This Row],[Performance Score]]&gt;=75,"Good",Table1[[#This Row],[Performance Score]]&gt;=60,"Average",Table1[[#This Row],[Performance Score]]&lt;=60,"Need Improvement")</f>
        <v>Excellent</v>
      </c>
      <c r="AE2243" t="str">
        <f>IF(AND(Table1[[#This Row],[Attendance %]]&gt;=80,(Table1[[#This Row],[Performance Score]]&gt;=80)),"Eligible","Not Eligible")</f>
        <v>Not Eligible</v>
      </c>
      <c r="AF2243" t="str">
        <f>IF(Table1[[#This Row],[Performance Score]]&gt;=80,"High Performer","Low Performer")</f>
        <v>High Performer</v>
      </c>
      <c r="AG2243" t="str" cm="1">
        <f t="array" aca="1" ref="AG2243" ca="1">_xlfn.IFS(Table1[[#This Row],[Experience]]&lt;=3,"Junior",Table1[[#This Row],[Experience]]&lt;=7,"Mid Level",Table1[[#This Row],[Experience]]&gt;=7,"Senior")</f>
        <v>Mid Level</v>
      </c>
      <c r="AH2243" t="str">
        <f>IF(Table1[[#This Row],[Attendance %]]&gt;75,"OK","Below 75")</f>
        <v>Below 75</v>
      </c>
      <c r="AI2243" t="b">
        <f>ISBLANK(Table1[[#This Row],[Employee ID]])</f>
        <v>0</v>
      </c>
      <c r="AJ2243" t="b">
        <f>ISNUMBER(Table1[[#This Row],[Total Salary  ]])</f>
        <v>1</v>
      </c>
      <c r="AK2243" t="str">
        <f>IFERROR(_xlfn.XLOOKUP(Table1[[#This Row],[Manager ID]],MANAGERS!A:A,MANAGERS!B:B),"Not Found")</f>
        <v>Manager_15</v>
      </c>
    </row>
    <row r="2244" spans="1:37" x14ac:dyDescent="0.2">
      <c r="A2244" t="s">
        <v>4800</v>
      </c>
      <c r="B2244" t="s">
        <v>71</v>
      </c>
      <c r="C2244" t="s">
        <v>21</v>
      </c>
      <c r="D2244" t="s">
        <v>43</v>
      </c>
      <c r="E2244" t="s">
        <v>30</v>
      </c>
      <c r="F2244" s="1">
        <v>43517</v>
      </c>
      <c r="G2244" s="1">
        <v>35703</v>
      </c>
      <c r="H2244">
        <v>83054</v>
      </c>
      <c r="I2244">
        <v>12380</v>
      </c>
      <c r="J2244">
        <v>65</v>
      </c>
      <c r="K2244">
        <v>92</v>
      </c>
      <c r="L2244" t="s">
        <v>37</v>
      </c>
      <c r="M2244">
        <v>116</v>
      </c>
      <c r="N2244">
        <f>Table1[[#This Row],[Basic Salary]]+Table1[[#This Row],[Bonus]]</f>
        <v>95434</v>
      </c>
      <c r="O2244" s="2">
        <f>Table1[[#This Row],[Bonus]]/Table1[[#This Row],[Basic Salary]]</f>
        <v>0.14905964793989451</v>
      </c>
      <c r="P2244">
        <f ca="1">DATEDIF(Table1[[#This Row],[Date of Birth]],TODAY(),"Y")</f>
        <v>28</v>
      </c>
      <c r="Q2244">
        <f ca="1">DATEDIF(Table1[[#This Row],[Joining Date]],TODAY(),"Y")</f>
        <v>7</v>
      </c>
      <c r="R2244" t="str">
        <f ca="1">IF(YEAR(Table1[[#This Row],[Joining Date]])=YEAR(TODAY()),"Yes","No")</f>
        <v>No</v>
      </c>
      <c r="S2244" t="str">
        <f ca="1">IF(Table1[[#This Row],[Experience]]&gt;5,"Yes","No")</f>
        <v>Yes</v>
      </c>
      <c r="T2244" t="str">
        <f>TEXT(Table1[[#This Row],[Joining Date]],"mmmm")</f>
        <v>February</v>
      </c>
      <c r="U2244" t="str">
        <f>TEXT(Table1[[#This Row],[Joining Date]],"yyyy")</f>
        <v>2019</v>
      </c>
      <c r="V2244" s="5">
        <f ca="1">TODAY()-Table1[[#This Row],[Joining Date]]</f>
        <v>2722</v>
      </c>
      <c r="W2244" t="str">
        <f>LEFT(Table1[[#This Row],[Employee Name]],FIND(" ",Table1[[#This Row],[Employee Name]])-1)</f>
        <v>Sneha</v>
      </c>
      <c r="X2244" t="str">
        <f>RIGHT(Table1[[#This Row],[Employee Name]],LEN(Table1[[#This Row],[Employee Name]])-FIND(" ",Table1[[#This Row],[Employee Name]]))</f>
        <v>Iyer</v>
      </c>
      <c r="Y2244" t="str">
        <f>Table1[[#This Row],[Department]]&amp;"-"&amp;Table1[[#This Row],[Employee ID]]</f>
        <v>Operations-E04744</v>
      </c>
      <c r="Z2244" t="str">
        <f>LEFT(Table1[[#This Row],[Department]],3)</f>
        <v>Ope</v>
      </c>
      <c r="AA2244" t="str">
        <f>_xlfn.XLOOKUP(Table1[[#This Row],[Manager ID]],MANAGERS!A:A,MANAGERS!B:B)</f>
        <v>Manager_16</v>
      </c>
      <c r="AB2244" t="str" cm="1">
        <f t="array" ref="AB2244">_xlfn.XLOOKUP(Table1[[#This Row],[Manager ID]],Table2[[#All],[Manager ID]],Table2[[#All],[Department Head]])</f>
        <v>Sales</v>
      </c>
      <c r="AC2244" s="2">
        <f>_xlfn.XLOOKUP(Table1[[#This Row],[City]],L:L,O:O)</f>
        <v>0.24036902712549932</v>
      </c>
      <c r="AD2244" t="str" cm="1">
        <f t="array" ref="AD2244">_xlfn.IFS(Table1[[#This Row],[Performance Score]]&gt;=90,"Excellent",Table1[[#This Row],[Performance Score]]&gt;=75,"Good",Table1[[#This Row],[Performance Score]]&gt;=60,"Average",Table1[[#This Row],[Performance Score]]&lt;=60,"Need Improvement")</f>
        <v>Excellent</v>
      </c>
      <c r="AE2244" t="str">
        <f>IF(AND(Table1[[#This Row],[Attendance %]]&gt;=80,(Table1[[#This Row],[Performance Score]]&gt;=80)),"Eligible","Not Eligible")</f>
        <v>Not Eligible</v>
      </c>
      <c r="AF2244" t="str">
        <f>IF(Table1[[#This Row],[Performance Score]]&gt;=80,"High Performer","Low Performer")</f>
        <v>High Performer</v>
      </c>
      <c r="AG2244" t="str" cm="1">
        <f t="array" aca="1" ref="AG2244" ca="1">_xlfn.IFS(Table1[[#This Row],[Experience]]&lt;=3,"Junior",Table1[[#This Row],[Experience]]&lt;=7,"Mid Level",Table1[[#This Row],[Experience]]&gt;=7,"Senior")</f>
        <v>Mid Level</v>
      </c>
      <c r="AH2244" t="str">
        <f>IF(Table1[[#This Row],[Attendance %]]&gt;75,"OK","Below 75")</f>
        <v>Below 75</v>
      </c>
      <c r="AI2244" t="b">
        <f>ISBLANK(Table1[[#This Row],[Employee ID]])</f>
        <v>0</v>
      </c>
      <c r="AJ2244" t="b">
        <f>ISNUMBER(Table1[[#This Row],[Total Salary  ]])</f>
        <v>1</v>
      </c>
      <c r="AK2244" t="str">
        <f>IFERROR(_xlfn.XLOOKUP(Table1[[#This Row],[Manager ID]],MANAGERS!A:A,MANAGERS!B:B),"Not Found")</f>
        <v>Manager_16</v>
      </c>
    </row>
    <row r="2245" spans="1:37" x14ac:dyDescent="0.2">
      <c r="A2245" t="s">
        <v>1749</v>
      </c>
      <c r="B2245" t="s">
        <v>20</v>
      </c>
      <c r="C2245" t="s">
        <v>15</v>
      </c>
      <c r="D2245" t="s">
        <v>46</v>
      </c>
      <c r="E2245" t="s">
        <v>22</v>
      </c>
      <c r="F2245" s="1">
        <v>43092</v>
      </c>
      <c r="G2245" s="1">
        <v>41136</v>
      </c>
      <c r="H2245">
        <v>88263</v>
      </c>
      <c r="I2245">
        <v>7165</v>
      </c>
      <c r="J2245">
        <v>74</v>
      </c>
      <c r="K2245">
        <v>69</v>
      </c>
      <c r="L2245" t="s">
        <v>37</v>
      </c>
      <c r="M2245">
        <v>116</v>
      </c>
      <c r="N2245">
        <f>Table1[[#This Row],[Basic Salary]]+Table1[[#This Row],[Bonus]]</f>
        <v>95428</v>
      </c>
      <c r="O2245" s="2">
        <f>Table1[[#This Row],[Bonus]]/Table1[[#This Row],[Basic Salary]]</f>
        <v>8.1177843490477325E-2</v>
      </c>
      <c r="P2245">
        <f ca="1">DATEDIF(Table1[[#This Row],[Date of Birth]],TODAY(),"Y")</f>
        <v>13</v>
      </c>
      <c r="Q2245">
        <f ca="1">DATEDIF(Table1[[#This Row],[Joining Date]],TODAY(),"Y")</f>
        <v>8</v>
      </c>
      <c r="R2245" t="str">
        <f ca="1">IF(YEAR(Table1[[#This Row],[Joining Date]])=YEAR(TODAY()),"Yes","No")</f>
        <v>No</v>
      </c>
      <c r="S2245" t="str">
        <f ca="1">IF(Table1[[#This Row],[Experience]]&gt;5,"Yes","No")</f>
        <v>Yes</v>
      </c>
      <c r="T2245" t="str">
        <f>TEXT(Table1[[#This Row],[Joining Date]],"mmmm")</f>
        <v>December</v>
      </c>
      <c r="U2245" t="str">
        <f>TEXT(Table1[[#This Row],[Joining Date]],"yyyy")</f>
        <v>2017</v>
      </c>
      <c r="V2245" s="5">
        <f ca="1">TODAY()-Table1[[#This Row],[Joining Date]]</f>
        <v>3147</v>
      </c>
      <c r="W2245" t="str">
        <f>LEFT(Table1[[#This Row],[Employee Name]],FIND(" ",Table1[[#This Row],[Employee Name]])-1)</f>
        <v>Rahul</v>
      </c>
      <c r="X2245" t="str">
        <f>RIGHT(Table1[[#This Row],[Employee Name]],LEN(Table1[[#This Row],[Employee Name]])-FIND(" ",Table1[[#This Row],[Employee Name]]))</f>
        <v>Verma</v>
      </c>
      <c r="Y2245" t="str">
        <f>Table1[[#This Row],[Department]]&amp;"-"&amp;Table1[[#This Row],[Employee ID]]</f>
        <v>Support-E01693</v>
      </c>
      <c r="Z2245" t="str">
        <f>LEFT(Table1[[#This Row],[Department]],3)</f>
        <v>Sup</v>
      </c>
      <c r="AA2245" t="str">
        <f>_xlfn.XLOOKUP(Table1[[#This Row],[Manager ID]],MANAGERS!A:A,MANAGERS!B:B)</f>
        <v>Manager_16</v>
      </c>
      <c r="AB2245" t="str" cm="1">
        <f t="array" ref="AB2245">_xlfn.XLOOKUP(Table1[[#This Row],[Manager ID]],Table2[[#All],[Manager ID]],Table2[[#All],[Department Head]])</f>
        <v>Sales</v>
      </c>
      <c r="AC2245" s="2">
        <f>_xlfn.XLOOKUP(Table1[[#This Row],[City]],L:L,O:O)</f>
        <v>0.24036902712549932</v>
      </c>
      <c r="AD2245" t="str" cm="1">
        <f t="array" ref="AD2245">_xlfn.IFS(Table1[[#This Row],[Performance Score]]&gt;=90,"Excellent",Table1[[#This Row],[Performance Score]]&gt;=75,"Good",Table1[[#This Row],[Performance Score]]&gt;=60,"Average",Table1[[#This Row],[Performance Score]]&lt;=60,"Need Improvement")</f>
        <v>Average</v>
      </c>
      <c r="AE2245" t="str">
        <f>IF(AND(Table1[[#This Row],[Attendance %]]&gt;=80,(Table1[[#This Row],[Performance Score]]&gt;=80)),"Eligible","Not Eligible")</f>
        <v>Not Eligible</v>
      </c>
      <c r="AF2245" t="str">
        <f>IF(Table1[[#This Row],[Performance Score]]&gt;=80,"High Performer","Low Performer")</f>
        <v>Low Performer</v>
      </c>
      <c r="AG2245" t="str" cm="1">
        <f t="array" aca="1" ref="AG2245" ca="1">_xlfn.IFS(Table1[[#This Row],[Experience]]&lt;=3,"Junior",Table1[[#This Row],[Experience]]&lt;=7,"Mid Level",Table1[[#This Row],[Experience]]&gt;=7,"Senior")</f>
        <v>Senior</v>
      </c>
      <c r="AH2245" t="str">
        <f>IF(Table1[[#This Row],[Attendance %]]&gt;75,"OK","Below 75")</f>
        <v>Below 75</v>
      </c>
      <c r="AI2245" t="b">
        <f>ISBLANK(Table1[[#This Row],[Employee ID]])</f>
        <v>0</v>
      </c>
      <c r="AJ2245" t="b">
        <f>ISNUMBER(Table1[[#This Row],[Total Salary  ]])</f>
        <v>1</v>
      </c>
      <c r="AK2245" t="str">
        <f>IFERROR(_xlfn.XLOOKUP(Table1[[#This Row],[Manager ID]],MANAGERS!A:A,MANAGERS!B:B),"Not Found")</f>
        <v>Manager_16</v>
      </c>
    </row>
    <row r="2246" spans="1:37" x14ac:dyDescent="0.2">
      <c r="A2246" t="s">
        <v>2148</v>
      </c>
      <c r="B2246" t="s">
        <v>129</v>
      </c>
      <c r="C2246" t="s">
        <v>15</v>
      </c>
      <c r="D2246" t="s">
        <v>16</v>
      </c>
      <c r="E2246" t="s">
        <v>22</v>
      </c>
      <c r="F2246" s="1">
        <v>43577</v>
      </c>
      <c r="G2246" s="1">
        <v>35653</v>
      </c>
      <c r="H2246">
        <v>83205</v>
      </c>
      <c r="I2246">
        <v>12207</v>
      </c>
      <c r="J2246">
        <v>68</v>
      </c>
      <c r="K2246">
        <v>79</v>
      </c>
      <c r="L2246" t="s">
        <v>53</v>
      </c>
      <c r="M2246">
        <v>110</v>
      </c>
      <c r="N2246">
        <f>Table1[[#This Row],[Basic Salary]]+Table1[[#This Row],[Bonus]]</f>
        <v>95412</v>
      </c>
      <c r="O2246" s="2">
        <f>Table1[[#This Row],[Bonus]]/Table1[[#This Row],[Basic Salary]]</f>
        <v>0.1467099332972778</v>
      </c>
      <c r="P2246">
        <f ca="1">DATEDIF(Table1[[#This Row],[Date of Birth]],TODAY(),"Y")</f>
        <v>28</v>
      </c>
      <c r="Q2246">
        <f ca="1">DATEDIF(Table1[[#This Row],[Joining Date]],TODAY(),"Y")</f>
        <v>7</v>
      </c>
      <c r="R2246" t="str">
        <f ca="1">IF(YEAR(Table1[[#This Row],[Joining Date]])=YEAR(TODAY()),"Yes","No")</f>
        <v>No</v>
      </c>
      <c r="S2246" t="str">
        <f ca="1">IF(Table1[[#This Row],[Experience]]&gt;5,"Yes","No")</f>
        <v>Yes</v>
      </c>
      <c r="T2246" t="str">
        <f>TEXT(Table1[[#This Row],[Joining Date]],"mmmm")</f>
        <v>April</v>
      </c>
      <c r="U2246" t="str">
        <f>TEXT(Table1[[#This Row],[Joining Date]],"yyyy")</f>
        <v>2019</v>
      </c>
      <c r="V2246" s="5">
        <f ca="1">TODAY()-Table1[[#This Row],[Joining Date]]</f>
        <v>2662</v>
      </c>
      <c r="W2246" t="str">
        <f>LEFT(Table1[[#This Row],[Employee Name]],FIND(" ",Table1[[#This Row],[Employee Name]])-1)</f>
        <v>Aarav</v>
      </c>
      <c r="X2246" t="str">
        <f>RIGHT(Table1[[#This Row],[Employee Name]],LEN(Table1[[#This Row],[Employee Name]])-FIND(" ",Table1[[#This Row],[Employee Name]]))</f>
        <v>Sharma</v>
      </c>
      <c r="Y2246" t="str">
        <f>Table1[[#This Row],[Department]]&amp;"-"&amp;Table1[[#This Row],[Employee ID]]</f>
        <v>HR-E02092</v>
      </c>
      <c r="Z2246" t="str">
        <f>LEFT(Table1[[#This Row],[Department]],3)</f>
        <v>HR</v>
      </c>
      <c r="AA2246" t="str">
        <f>_xlfn.XLOOKUP(Table1[[#This Row],[Manager ID]],MANAGERS!A:A,MANAGERS!B:B)</f>
        <v>Manager_10</v>
      </c>
      <c r="AB2246" t="str" cm="1">
        <f t="array" ref="AB2246">_xlfn.XLOOKUP(Table1[[#This Row],[Manager ID]],Table2[[#All],[Manager ID]],Table2[[#All],[Department Head]])</f>
        <v>HR</v>
      </c>
      <c r="AC2246" s="2">
        <f>_xlfn.XLOOKUP(Table1[[#This Row],[City]],L:L,O:O)</f>
        <v>0.23685887225230964</v>
      </c>
      <c r="AD2246" t="str" cm="1">
        <f t="array" ref="AD2246">_xlfn.IFS(Table1[[#This Row],[Performance Score]]&gt;=90,"Excellent",Table1[[#This Row],[Performance Score]]&gt;=75,"Good",Table1[[#This Row],[Performance Score]]&gt;=60,"Average",Table1[[#This Row],[Performance Score]]&lt;=60,"Need Improvement")</f>
        <v>Good</v>
      </c>
      <c r="AE2246" t="str">
        <f>IF(AND(Table1[[#This Row],[Attendance %]]&gt;=80,(Table1[[#This Row],[Performance Score]]&gt;=80)),"Eligible","Not Eligible")</f>
        <v>Not Eligible</v>
      </c>
      <c r="AF2246" t="str">
        <f>IF(Table1[[#This Row],[Performance Score]]&gt;=80,"High Performer","Low Performer")</f>
        <v>Low Performer</v>
      </c>
      <c r="AG2246" t="str" cm="1">
        <f t="array" aca="1" ref="AG2246" ca="1">_xlfn.IFS(Table1[[#This Row],[Experience]]&lt;=3,"Junior",Table1[[#This Row],[Experience]]&lt;=7,"Mid Level",Table1[[#This Row],[Experience]]&gt;=7,"Senior")</f>
        <v>Mid Level</v>
      </c>
      <c r="AH2246" t="str">
        <f>IF(Table1[[#This Row],[Attendance %]]&gt;75,"OK","Below 75")</f>
        <v>Below 75</v>
      </c>
      <c r="AI2246" t="b">
        <f>ISBLANK(Table1[[#This Row],[Employee ID]])</f>
        <v>0</v>
      </c>
      <c r="AJ2246" t="b">
        <f>ISNUMBER(Table1[[#This Row],[Total Salary  ]])</f>
        <v>1</v>
      </c>
      <c r="AK2246" t="str">
        <f>IFERROR(_xlfn.XLOOKUP(Table1[[#This Row],[Manager ID]],MANAGERS!A:A,MANAGERS!B:B),"Not Found")</f>
        <v>Manager_10</v>
      </c>
    </row>
    <row r="2247" spans="1:37" x14ac:dyDescent="0.2">
      <c r="A2247" t="s">
        <v>4180</v>
      </c>
      <c r="B2247" t="s">
        <v>62</v>
      </c>
      <c r="C2247" t="s">
        <v>15</v>
      </c>
      <c r="D2247" t="s">
        <v>46</v>
      </c>
      <c r="E2247" t="s">
        <v>22</v>
      </c>
      <c r="F2247" s="1">
        <v>42754</v>
      </c>
      <c r="G2247" s="1">
        <v>39418</v>
      </c>
      <c r="H2247">
        <v>70571</v>
      </c>
      <c r="I2247">
        <v>24804</v>
      </c>
      <c r="J2247">
        <v>61</v>
      </c>
      <c r="K2247">
        <v>97</v>
      </c>
      <c r="L2247" t="s">
        <v>34</v>
      </c>
      <c r="M2247">
        <v>108</v>
      </c>
      <c r="N2247">
        <f>Table1[[#This Row],[Basic Salary]]+Table1[[#This Row],[Bonus]]</f>
        <v>95375</v>
      </c>
      <c r="O2247" s="2">
        <f>Table1[[#This Row],[Bonus]]/Table1[[#This Row],[Basic Salary]]</f>
        <v>0.3514758186790608</v>
      </c>
      <c r="P2247">
        <f ca="1">DATEDIF(Table1[[#This Row],[Date of Birth]],TODAY(),"Y")</f>
        <v>18</v>
      </c>
      <c r="Q2247">
        <f ca="1">DATEDIF(Table1[[#This Row],[Joining Date]],TODAY(),"Y")</f>
        <v>9</v>
      </c>
      <c r="R2247" t="str">
        <f ca="1">IF(YEAR(Table1[[#This Row],[Joining Date]])=YEAR(TODAY()),"Yes","No")</f>
        <v>No</v>
      </c>
      <c r="S2247" t="str">
        <f ca="1">IF(Table1[[#This Row],[Experience]]&gt;5,"Yes","No")</f>
        <v>Yes</v>
      </c>
      <c r="T2247" t="str">
        <f>TEXT(Table1[[#This Row],[Joining Date]],"mmmm")</f>
        <v>January</v>
      </c>
      <c r="U2247" t="str">
        <f>TEXT(Table1[[#This Row],[Joining Date]],"yyyy")</f>
        <v>2017</v>
      </c>
      <c r="V2247" s="5">
        <f ca="1">TODAY()-Table1[[#This Row],[Joining Date]]</f>
        <v>3485</v>
      </c>
      <c r="W2247" t="str">
        <f>LEFT(Table1[[#This Row],[Employee Name]],FIND(" ",Table1[[#This Row],[Employee Name]])-1)</f>
        <v>Kavya</v>
      </c>
      <c r="X2247" t="str">
        <f>RIGHT(Table1[[#This Row],[Employee Name]],LEN(Table1[[#This Row],[Employee Name]])-FIND(" ",Table1[[#This Row],[Employee Name]]))</f>
        <v>Nair</v>
      </c>
      <c r="Y2247" t="str">
        <f>Table1[[#This Row],[Department]]&amp;"-"&amp;Table1[[#This Row],[Employee ID]]</f>
        <v>Support-E04124</v>
      </c>
      <c r="Z2247" t="str">
        <f>LEFT(Table1[[#This Row],[Department]],3)</f>
        <v>Sup</v>
      </c>
      <c r="AA2247" t="str">
        <f>_xlfn.XLOOKUP(Table1[[#This Row],[Manager ID]],MANAGERS!A:A,MANAGERS!B:B)</f>
        <v>Manager_8</v>
      </c>
      <c r="AB2247" t="str" cm="1">
        <f t="array" ref="AB2247">_xlfn.XLOOKUP(Table1[[#This Row],[Manager ID]],Table2[[#All],[Manager ID]],Table2[[#All],[Department Head]])</f>
        <v>Sales</v>
      </c>
      <c r="AC2247" s="2">
        <f>_xlfn.XLOOKUP(Table1[[#This Row],[City]],L:L,O:O)</f>
        <v>0.24030340748661314</v>
      </c>
      <c r="AD2247" t="str" cm="1">
        <f t="array" ref="AD2247">_xlfn.IFS(Table1[[#This Row],[Performance Score]]&gt;=90,"Excellent",Table1[[#This Row],[Performance Score]]&gt;=75,"Good",Table1[[#This Row],[Performance Score]]&gt;=60,"Average",Table1[[#This Row],[Performance Score]]&lt;=60,"Need Improvement")</f>
        <v>Excellent</v>
      </c>
      <c r="AE2247" t="str">
        <f>IF(AND(Table1[[#This Row],[Attendance %]]&gt;=80,(Table1[[#This Row],[Performance Score]]&gt;=80)),"Eligible","Not Eligible")</f>
        <v>Not Eligible</v>
      </c>
      <c r="AF2247" t="str">
        <f>IF(Table1[[#This Row],[Performance Score]]&gt;=80,"High Performer","Low Performer")</f>
        <v>High Performer</v>
      </c>
      <c r="AG2247" t="str" cm="1">
        <f t="array" aca="1" ref="AG2247" ca="1">_xlfn.IFS(Table1[[#This Row],[Experience]]&lt;=3,"Junior",Table1[[#This Row],[Experience]]&lt;=7,"Mid Level",Table1[[#This Row],[Experience]]&gt;=7,"Senior")</f>
        <v>Senior</v>
      </c>
      <c r="AH2247" t="str">
        <f>IF(Table1[[#This Row],[Attendance %]]&gt;75,"OK","Below 75")</f>
        <v>Below 75</v>
      </c>
      <c r="AI2247" t="b">
        <f>ISBLANK(Table1[[#This Row],[Employee ID]])</f>
        <v>0</v>
      </c>
      <c r="AJ2247" t="b">
        <f>ISNUMBER(Table1[[#This Row],[Total Salary  ]])</f>
        <v>1</v>
      </c>
      <c r="AK2247" t="str">
        <f>IFERROR(_xlfn.XLOOKUP(Table1[[#This Row],[Manager ID]],MANAGERS!A:A,MANAGERS!B:B),"Not Found")</f>
        <v>Manager_8</v>
      </c>
    </row>
    <row r="2248" spans="1:37" x14ac:dyDescent="0.2">
      <c r="A2248" t="s">
        <v>3358</v>
      </c>
      <c r="B2248" t="s">
        <v>75</v>
      </c>
      <c r="C2248" t="s">
        <v>15</v>
      </c>
      <c r="D2248" t="s">
        <v>25</v>
      </c>
      <c r="E2248" t="s">
        <v>30</v>
      </c>
      <c r="F2248" s="1">
        <v>42327</v>
      </c>
      <c r="G2248" s="1">
        <v>40022</v>
      </c>
      <c r="H2248">
        <v>73360</v>
      </c>
      <c r="I2248">
        <v>21995</v>
      </c>
      <c r="J2248">
        <v>96</v>
      </c>
      <c r="K2248">
        <v>87</v>
      </c>
      <c r="L2248" t="s">
        <v>53</v>
      </c>
      <c r="M2248">
        <v>109</v>
      </c>
      <c r="N2248">
        <f>Table1[[#This Row],[Basic Salary]]+Table1[[#This Row],[Bonus]]</f>
        <v>95355</v>
      </c>
      <c r="O2248" s="2">
        <f>Table1[[#This Row],[Bonus]]/Table1[[#This Row],[Basic Salary]]</f>
        <v>0.29982279171210469</v>
      </c>
      <c r="P2248">
        <f ca="1">DATEDIF(Table1[[#This Row],[Date of Birth]],TODAY(),"Y")</f>
        <v>17</v>
      </c>
      <c r="Q2248">
        <f ca="1">DATEDIF(Table1[[#This Row],[Joining Date]],TODAY(),"Y")</f>
        <v>10</v>
      </c>
      <c r="R2248" t="str">
        <f ca="1">IF(YEAR(Table1[[#This Row],[Joining Date]])=YEAR(TODAY()),"Yes","No")</f>
        <v>No</v>
      </c>
      <c r="S2248" t="str">
        <f ca="1">IF(Table1[[#This Row],[Experience]]&gt;5,"Yes","No")</f>
        <v>Yes</v>
      </c>
      <c r="T2248" t="str">
        <f>TEXT(Table1[[#This Row],[Joining Date]],"mmmm")</f>
        <v>November</v>
      </c>
      <c r="U2248" t="str">
        <f>TEXT(Table1[[#This Row],[Joining Date]],"yyyy")</f>
        <v>2015</v>
      </c>
      <c r="V2248" s="5">
        <f ca="1">TODAY()-Table1[[#This Row],[Joining Date]]</f>
        <v>3912</v>
      </c>
      <c r="W2248" t="str">
        <f>LEFT(Table1[[#This Row],[Employee Name]],FIND(" ",Table1[[#This Row],[Employee Name]])-1)</f>
        <v>Ishita</v>
      </c>
      <c r="X2248" t="str">
        <f>RIGHT(Table1[[#This Row],[Employee Name]],LEN(Table1[[#This Row],[Employee Name]])-FIND(" ",Table1[[#This Row],[Employee Name]]))</f>
        <v>Roy</v>
      </c>
      <c r="Y2248" t="str">
        <f>Table1[[#This Row],[Department]]&amp;"-"&amp;Table1[[#This Row],[Employee ID]]</f>
        <v>Finance-E03302</v>
      </c>
      <c r="Z2248" t="str">
        <f>LEFT(Table1[[#This Row],[Department]],3)</f>
        <v>Fin</v>
      </c>
      <c r="AA2248" t="str">
        <f>_xlfn.XLOOKUP(Table1[[#This Row],[Manager ID]],MANAGERS!A:A,MANAGERS!B:B)</f>
        <v>Manager_9</v>
      </c>
      <c r="AB2248" t="str" cm="1">
        <f t="array" ref="AB2248">_xlfn.XLOOKUP(Table1[[#This Row],[Manager ID]],Table2[[#All],[Manager ID]],Table2[[#All],[Department Head]])</f>
        <v>Sales</v>
      </c>
      <c r="AC2248" s="2">
        <f>_xlfn.XLOOKUP(Table1[[#This Row],[City]],L:L,O:O)</f>
        <v>0.23685887225230964</v>
      </c>
      <c r="AD2248" t="str" cm="1">
        <f t="array" ref="AD2248">_xlfn.IFS(Table1[[#This Row],[Performance Score]]&gt;=90,"Excellent",Table1[[#This Row],[Performance Score]]&gt;=75,"Good",Table1[[#This Row],[Performance Score]]&gt;=60,"Average",Table1[[#This Row],[Performance Score]]&lt;=60,"Need Improvement")</f>
        <v>Good</v>
      </c>
      <c r="AE2248" t="str">
        <f>IF(AND(Table1[[#This Row],[Attendance %]]&gt;=80,(Table1[[#This Row],[Performance Score]]&gt;=80)),"Eligible","Not Eligible")</f>
        <v>Eligible</v>
      </c>
      <c r="AF2248" t="str">
        <f>IF(Table1[[#This Row],[Performance Score]]&gt;=80,"High Performer","Low Performer")</f>
        <v>High Performer</v>
      </c>
      <c r="AG2248" t="str" cm="1">
        <f t="array" aca="1" ref="AG2248" ca="1">_xlfn.IFS(Table1[[#This Row],[Experience]]&lt;=3,"Junior",Table1[[#This Row],[Experience]]&lt;=7,"Mid Level",Table1[[#This Row],[Experience]]&gt;=7,"Senior")</f>
        <v>Senior</v>
      </c>
      <c r="AH2248" t="str">
        <f>IF(Table1[[#This Row],[Attendance %]]&gt;75,"OK","Below 75")</f>
        <v>OK</v>
      </c>
      <c r="AI2248" t="b">
        <f>ISBLANK(Table1[[#This Row],[Employee ID]])</f>
        <v>0</v>
      </c>
      <c r="AJ2248" t="b">
        <f>ISNUMBER(Table1[[#This Row],[Total Salary  ]])</f>
        <v>1</v>
      </c>
      <c r="AK2248" t="str">
        <f>IFERROR(_xlfn.XLOOKUP(Table1[[#This Row],[Manager ID]],MANAGERS!A:A,MANAGERS!B:B),"Not Found")</f>
        <v>Manager_9</v>
      </c>
    </row>
    <row r="2249" spans="1:37" x14ac:dyDescent="0.2">
      <c r="A2249" t="s">
        <v>1721</v>
      </c>
      <c r="B2249" t="s">
        <v>48</v>
      </c>
      <c r="C2249" t="s">
        <v>21</v>
      </c>
      <c r="D2249" t="s">
        <v>16</v>
      </c>
      <c r="E2249" t="s">
        <v>26</v>
      </c>
      <c r="F2249" s="1">
        <v>44083</v>
      </c>
      <c r="G2249" s="1">
        <v>39307</v>
      </c>
      <c r="H2249">
        <v>75842</v>
      </c>
      <c r="I2249">
        <v>19489</v>
      </c>
      <c r="J2249">
        <v>98</v>
      </c>
      <c r="K2249">
        <v>53</v>
      </c>
      <c r="L2249" t="s">
        <v>31</v>
      </c>
      <c r="M2249">
        <v>105</v>
      </c>
      <c r="N2249">
        <f>Table1[[#This Row],[Basic Salary]]+Table1[[#This Row],[Bonus]]</f>
        <v>95331</v>
      </c>
      <c r="O2249" s="2">
        <f>Table1[[#This Row],[Bonus]]/Table1[[#This Row],[Basic Salary]]</f>
        <v>0.25696843437673056</v>
      </c>
      <c r="P2249">
        <f ca="1">DATEDIF(Table1[[#This Row],[Date of Birth]],TODAY(),"Y")</f>
        <v>18</v>
      </c>
      <c r="Q2249">
        <f ca="1">DATEDIF(Table1[[#This Row],[Joining Date]],TODAY(),"Y")</f>
        <v>5</v>
      </c>
      <c r="R2249" t="str">
        <f ca="1">IF(YEAR(Table1[[#This Row],[Joining Date]])=YEAR(TODAY()),"Yes","No")</f>
        <v>No</v>
      </c>
      <c r="S2249" t="str">
        <f ca="1">IF(Table1[[#This Row],[Experience]]&gt;5,"Yes","No")</f>
        <v>No</v>
      </c>
      <c r="T2249" t="str">
        <f>TEXT(Table1[[#This Row],[Joining Date]],"mmmm")</f>
        <v>September</v>
      </c>
      <c r="U2249" t="str">
        <f>TEXT(Table1[[#This Row],[Joining Date]],"yyyy")</f>
        <v>2020</v>
      </c>
      <c r="V2249" s="5">
        <f ca="1">TODAY()-Table1[[#This Row],[Joining Date]]</f>
        <v>2156</v>
      </c>
      <c r="W2249" t="str">
        <f>LEFT(Table1[[#This Row],[Employee Name]],FIND(" ",Table1[[#This Row],[Employee Name]])-1)</f>
        <v>Aditya</v>
      </c>
      <c r="X2249" t="str">
        <f>RIGHT(Table1[[#This Row],[Employee Name]],LEN(Table1[[#This Row],[Employee Name]])-FIND(" ",Table1[[#This Row],[Employee Name]]))</f>
        <v>Kapoor</v>
      </c>
      <c r="Y2249" t="str">
        <f>Table1[[#This Row],[Department]]&amp;"-"&amp;Table1[[#This Row],[Employee ID]]</f>
        <v>HR-E01665</v>
      </c>
      <c r="Z2249" t="str">
        <f>LEFT(Table1[[#This Row],[Department]],3)</f>
        <v>HR</v>
      </c>
      <c r="AA2249" t="str">
        <f>_xlfn.XLOOKUP(Table1[[#This Row],[Manager ID]],MANAGERS!A:A,MANAGERS!B:B)</f>
        <v>Manager_5</v>
      </c>
      <c r="AB2249" t="str" cm="1">
        <f t="array" ref="AB2249">_xlfn.XLOOKUP(Table1[[#This Row],[Manager ID]],Table2[[#All],[Manager ID]],Table2[[#All],[Department Head]])</f>
        <v>Sales</v>
      </c>
      <c r="AC2249" s="2">
        <f>_xlfn.XLOOKUP(Table1[[#This Row],[City]],L:L,O:O)</f>
        <v>0.241864189087755</v>
      </c>
      <c r="AD2249" t="str" cm="1">
        <f t="array" ref="AD2249">_xlfn.IFS(Table1[[#This Row],[Performance Score]]&gt;=90,"Excellent",Table1[[#This Row],[Performance Score]]&gt;=75,"Good",Table1[[#This Row],[Performance Score]]&gt;=60,"Average",Table1[[#This Row],[Performance Score]]&lt;=60,"Need Improvement")</f>
        <v>Need Improvement</v>
      </c>
      <c r="AE2249" t="str">
        <f>IF(AND(Table1[[#This Row],[Attendance %]]&gt;=80,(Table1[[#This Row],[Performance Score]]&gt;=80)),"Eligible","Not Eligible")</f>
        <v>Not Eligible</v>
      </c>
      <c r="AF2249" t="str">
        <f>IF(Table1[[#This Row],[Performance Score]]&gt;=80,"High Performer","Low Performer")</f>
        <v>Low Performer</v>
      </c>
      <c r="AG2249" t="str" cm="1">
        <f t="array" aca="1" ref="AG2249" ca="1">_xlfn.IFS(Table1[[#This Row],[Experience]]&lt;=3,"Junior",Table1[[#This Row],[Experience]]&lt;=7,"Mid Level",Table1[[#This Row],[Experience]]&gt;=7,"Senior")</f>
        <v>Mid Level</v>
      </c>
      <c r="AH2249" t="str">
        <f>IF(Table1[[#This Row],[Attendance %]]&gt;75,"OK","Below 75")</f>
        <v>OK</v>
      </c>
      <c r="AI2249" t="b">
        <f>ISBLANK(Table1[[#This Row],[Employee ID]])</f>
        <v>0</v>
      </c>
      <c r="AJ2249" t="b">
        <f>ISNUMBER(Table1[[#This Row],[Total Salary  ]])</f>
        <v>1</v>
      </c>
      <c r="AK2249" t="str">
        <f>IFERROR(_xlfn.XLOOKUP(Table1[[#This Row],[Manager ID]],MANAGERS!A:A,MANAGERS!B:B),"Not Found")</f>
        <v>Manager_5</v>
      </c>
    </row>
    <row r="2250" spans="1:37" x14ac:dyDescent="0.2">
      <c r="A2250" t="s">
        <v>2118</v>
      </c>
      <c r="B2250" t="s">
        <v>75</v>
      </c>
      <c r="C2250" t="s">
        <v>21</v>
      </c>
      <c r="D2250" t="s">
        <v>43</v>
      </c>
      <c r="E2250" t="s">
        <v>51</v>
      </c>
      <c r="F2250" s="1">
        <v>44352</v>
      </c>
      <c r="G2250" s="1">
        <v>32716</v>
      </c>
      <c r="H2250">
        <v>79018</v>
      </c>
      <c r="I2250">
        <v>16292</v>
      </c>
      <c r="J2250">
        <v>68</v>
      </c>
      <c r="K2250">
        <v>78</v>
      </c>
      <c r="L2250" t="s">
        <v>31</v>
      </c>
      <c r="M2250">
        <v>109</v>
      </c>
      <c r="N2250">
        <f>Table1[[#This Row],[Basic Salary]]+Table1[[#This Row],[Bonus]]</f>
        <v>95310</v>
      </c>
      <c r="O2250" s="2">
        <f>Table1[[#This Row],[Bonus]]/Table1[[#This Row],[Basic Salary]]</f>
        <v>0.20618087018147763</v>
      </c>
      <c r="P2250">
        <f ca="1">DATEDIF(Table1[[#This Row],[Date of Birth]],TODAY(),"Y")</f>
        <v>37</v>
      </c>
      <c r="Q2250">
        <f ca="1">DATEDIF(Table1[[#This Row],[Joining Date]],TODAY(),"Y")</f>
        <v>5</v>
      </c>
      <c r="R2250" t="str">
        <f ca="1">IF(YEAR(Table1[[#This Row],[Joining Date]])=YEAR(TODAY()),"Yes","No")</f>
        <v>No</v>
      </c>
      <c r="S2250" t="str">
        <f ca="1">IF(Table1[[#This Row],[Experience]]&gt;5,"Yes","No")</f>
        <v>No</v>
      </c>
      <c r="T2250" t="str">
        <f>TEXT(Table1[[#This Row],[Joining Date]],"mmmm")</f>
        <v>June</v>
      </c>
      <c r="U2250" t="str">
        <f>TEXT(Table1[[#This Row],[Joining Date]],"yyyy")</f>
        <v>2021</v>
      </c>
      <c r="V2250" s="5">
        <f ca="1">TODAY()-Table1[[#This Row],[Joining Date]]</f>
        <v>1887</v>
      </c>
      <c r="W2250" t="str">
        <f>LEFT(Table1[[#This Row],[Employee Name]],FIND(" ",Table1[[#This Row],[Employee Name]])-1)</f>
        <v>Ishita</v>
      </c>
      <c r="X2250" t="str">
        <f>RIGHT(Table1[[#This Row],[Employee Name]],LEN(Table1[[#This Row],[Employee Name]])-FIND(" ",Table1[[#This Row],[Employee Name]]))</f>
        <v>Roy</v>
      </c>
      <c r="Y2250" t="str">
        <f>Table1[[#This Row],[Department]]&amp;"-"&amp;Table1[[#This Row],[Employee ID]]</f>
        <v>Operations-E02062</v>
      </c>
      <c r="Z2250" t="str">
        <f>LEFT(Table1[[#This Row],[Department]],3)</f>
        <v>Ope</v>
      </c>
      <c r="AA2250" t="str">
        <f>_xlfn.XLOOKUP(Table1[[#This Row],[Manager ID]],MANAGERS!A:A,MANAGERS!B:B)</f>
        <v>Manager_9</v>
      </c>
      <c r="AB2250" t="str" cm="1">
        <f t="array" ref="AB2250">_xlfn.XLOOKUP(Table1[[#This Row],[Manager ID]],Table2[[#All],[Manager ID]],Table2[[#All],[Department Head]])</f>
        <v>Sales</v>
      </c>
      <c r="AC2250" s="2">
        <f>_xlfn.XLOOKUP(Table1[[#This Row],[City]],L:L,O:O)</f>
        <v>0.241864189087755</v>
      </c>
      <c r="AD2250" t="str" cm="1">
        <f t="array" ref="AD2250">_xlfn.IFS(Table1[[#This Row],[Performance Score]]&gt;=90,"Excellent",Table1[[#This Row],[Performance Score]]&gt;=75,"Good",Table1[[#This Row],[Performance Score]]&gt;=60,"Average",Table1[[#This Row],[Performance Score]]&lt;=60,"Need Improvement")</f>
        <v>Good</v>
      </c>
      <c r="AE2250" t="str">
        <f>IF(AND(Table1[[#This Row],[Attendance %]]&gt;=80,(Table1[[#This Row],[Performance Score]]&gt;=80)),"Eligible","Not Eligible")</f>
        <v>Not Eligible</v>
      </c>
      <c r="AF2250" t="str">
        <f>IF(Table1[[#This Row],[Performance Score]]&gt;=80,"High Performer","Low Performer")</f>
        <v>Low Performer</v>
      </c>
      <c r="AG2250" t="str" cm="1">
        <f t="array" aca="1" ref="AG2250" ca="1">_xlfn.IFS(Table1[[#This Row],[Experience]]&lt;=3,"Junior",Table1[[#This Row],[Experience]]&lt;=7,"Mid Level",Table1[[#This Row],[Experience]]&gt;=7,"Senior")</f>
        <v>Mid Level</v>
      </c>
      <c r="AH2250" t="str">
        <f>IF(Table1[[#This Row],[Attendance %]]&gt;75,"OK","Below 75")</f>
        <v>Below 75</v>
      </c>
      <c r="AI2250" t="b">
        <f>ISBLANK(Table1[[#This Row],[Employee ID]])</f>
        <v>0</v>
      </c>
      <c r="AJ2250" t="b">
        <f>ISNUMBER(Table1[[#This Row],[Total Salary  ]])</f>
        <v>1</v>
      </c>
      <c r="AK2250" t="str">
        <f>IFERROR(_xlfn.XLOOKUP(Table1[[#This Row],[Manager ID]],MANAGERS!A:A,MANAGERS!B:B),"Not Found")</f>
        <v>Manager_9</v>
      </c>
    </row>
    <row r="2251" spans="1:37" x14ac:dyDescent="0.2">
      <c r="A2251" t="s">
        <v>3136</v>
      </c>
      <c r="B2251" t="s">
        <v>87</v>
      </c>
      <c r="C2251" t="s">
        <v>21</v>
      </c>
      <c r="D2251" t="s">
        <v>43</v>
      </c>
      <c r="E2251" t="s">
        <v>30</v>
      </c>
      <c r="F2251" s="1">
        <v>42806</v>
      </c>
      <c r="G2251" s="1">
        <v>33604</v>
      </c>
      <c r="H2251">
        <v>79841</v>
      </c>
      <c r="I2251">
        <v>15429</v>
      </c>
      <c r="J2251">
        <v>94</v>
      </c>
      <c r="K2251">
        <v>92</v>
      </c>
      <c r="L2251" t="s">
        <v>53</v>
      </c>
      <c r="M2251">
        <v>112</v>
      </c>
      <c r="N2251">
        <f>Table1[[#This Row],[Basic Salary]]+Table1[[#This Row],[Bonus]]</f>
        <v>95270</v>
      </c>
      <c r="O2251" s="2">
        <f>Table1[[#This Row],[Bonus]]/Table1[[#This Row],[Basic Salary]]</f>
        <v>0.19324657757292618</v>
      </c>
      <c r="P2251">
        <f ca="1">DATEDIF(Table1[[#This Row],[Date of Birth]],TODAY(),"Y")</f>
        <v>34</v>
      </c>
      <c r="Q2251">
        <f ca="1">DATEDIF(Table1[[#This Row],[Joining Date]],TODAY(),"Y")</f>
        <v>9</v>
      </c>
      <c r="R2251" t="str">
        <f ca="1">IF(YEAR(Table1[[#This Row],[Joining Date]])=YEAR(TODAY()),"Yes","No")</f>
        <v>No</v>
      </c>
      <c r="S2251" t="str">
        <f ca="1">IF(Table1[[#This Row],[Experience]]&gt;5,"Yes","No")</f>
        <v>Yes</v>
      </c>
      <c r="T2251" t="str">
        <f>TEXT(Table1[[#This Row],[Joining Date]],"mmmm")</f>
        <v>March</v>
      </c>
      <c r="U2251" t="str">
        <f>TEXT(Table1[[#This Row],[Joining Date]],"yyyy")</f>
        <v>2017</v>
      </c>
      <c r="V2251" s="5">
        <f ca="1">TODAY()-Table1[[#This Row],[Joining Date]]</f>
        <v>3433</v>
      </c>
      <c r="W2251" t="str">
        <f>LEFT(Table1[[#This Row],[Employee Name]],FIND(" ",Table1[[#This Row],[Employee Name]])-1)</f>
        <v>Arjun</v>
      </c>
      <c r="X2251" t="str">
        <f>RIGHT(Table1[[#This Row],[Employee Name]],LEN(Table1[[#This Row],[Employee Name]])-FIND(" ",Table1[[#This Row],[Employee Name]]))</f>
        <v>Mehta</v>
      </c>
      <c r="Y2251" t="str">
        <f>Table1[[#This Row],[Department]]&amp;"-"&amp;Table1[[#This Row],[Employee ID]]</f>
        <v>Operations-E03080</v>
      </c>
      <c r="Z2251" t="str">
        <f>LEFT(Table1[[#This Row],[Department]],3)</f>
        <v>Ope</v>
      </c>
      <c r="AA2251" t="str">
        <f>_xlfn.XLOOKUP(Table1[[#This Row],[Manager ID]],MANAGERS!A:A,MANAGERS!B:B)</f>
        <v>Manager_12</v>
      </c>
      <c r="AB2251" t="str" cm="1">
        <f t="array" ref="AB2251">_xlfn.XLOOKUP(Table1[[#This Row],[Manager ID]],Table2[[#All],[Manager ID]],Table2[[#All],[Department Head]])</f>
        <v>Marketing</v>
      </c>
      <c r="AC2251" s="2">
        <f>_xlfn.XLOOKUP(Table1[[#This Row],[City]],L:L,O:O)</f>
        <v>0.23685887225230964</v>
      </c>
      <c r="AD2251" t="str" cm="1">
        <f t="array" ref="AD2251">_xlfn.IFS(Table1[[#This Row],[Performance Score]]&gt;=90,"Excellent",Table1[[#This Row],[Performance Score]]&gt;=75,"Good",Table1[[#This Row],[Performance Score]]&gt;=60,"Average",Table1[[#This Row],[Performance Score]]&lt;=60,"Need Improvement")</f>
        <v>Excellent</v>
      </c>
      <c r="AE2251" t="str">
        <f>IF(AND(Table1[[#This Row],[Attendance %]]&gt;=80,(Table1[[#This Row],[Performance Score]]&gt;=80)),"Eligible","Not Eligible")</f>
        <v>Eligible</v>
      </c>
      <c r="AF2251" t="str">
        <f>IF(Table1[[#This Row],[Performance Score]]&gt;=80,"High Performer","Low Performer")</f>
        <v>High Performer</v>
      </c>
      <c r="AG2251" t="str" cm="1">
        <f t="array" aca="1" ref="AG2251" ca="1">_xlfn.IFS(Table1[[#This Row],[Experience]]&lt;=3,"Junior",Table1[[#This Row],[Experience]]&lt;=7,"Mid Level",Table1[[#This Row],[Experience]]&gt;=7,"Senior")</f>
        <v>Senior</v>
      </c>
      <c r="AH2251" t="str">
        <f>IF(Table1[[#This Row],[Attendance %]]&gt;75,"OK","Below 75")</f>
        <v>OK</v>
      </c>
      <c r="AI2251" t="b">
        <f>ISBLANK(Table1[[#This Row],[Employee ID]])</f>
        <v>0</v>
      </c>
      <c r="AJ2251" t="b">
        <f>ISNUMBER(Table1[[#This Row],[Total Salary  ]])</f>
        <v>1</v>
      </c>
      <c r="AK2251" t="str">
        <f>IFERROR(_xlfn.XLOOKUP(Table1[[#This Row],[Manager ID]],MANAGERS!A:A,MANAGERS!B:B),"Not Found")</f>
        <v>Manager_12</v>
      </c>
    </row>
    <row r="2252" spans="1:37" x14ac:dyDescent="0.2">
      <c r="A2252" t="s">
        <v>836</v>
      </c>
      <c r="B2252" t="s">
        <v>20</v>
      </c>
      <c r="C2252" t="s">
        <v>21</v>
      </c>
      <c r="D2252" t="s">
        <v>43</v>
      </c>
      <c r="E2252" t="s">
        <v>30</v>
      </c>
      <c r="F2252" s="1">
        <v>45556</v>
      </c>
      <c r="G2252" s="1">
        <v>30262</v>
      </c>
      <c r="H2252">
        <v>78347</v>
      </c>
      <c r="I2252">
        <v>16909</v>
      </c>
      <c r="J2252">
        <v>65</v>
      </c>
      <c r="K2252">
        <v>65</v>
      </c>
      <c r="L2252" t="s">
        <v>34</v>
      </c>
      <c r="M2252">
        <v>105</v>
      </c>
      <c r="N2252">
        <f>Table1[[#This Row],[Basic Salary]]+Table1[[#This Row],[Bonus]]</f>
        <v>95256</v>
      </c>
      <c r="O2252" s="2">
        <f>Table1[[#This Row],[Bonus]]/Table1[[#This Row],[Basic Salary]]</f>
        <v>0.21582192043090354</v>
      </c>
      <c r="P2252">
        <f ca="1">DATEDIF(Table1[[#This Row],[Date of Birth]],TODAY(),"Y")</f>
        <v>43</v>
      </c>
      <c r="Q2252">
        <f ca="1">DATEDIF(Table1[[#This Row],[Joining Date]],TODAY(),"Y")</f>
        <v>1</v>
      </c>
      <c r="R2252" t="str">
        <f ca="1">IF(YEAR(Table1[[#This Row],[Joining Date]])=YEAR(TODAY()),"Yes","No")</f>
        <v>No</v>
      </c>
      <c r="S2252" t="str">
        <f ca="1">IF(Table1[[#This Row],[Experience]]&gt;5,"Yes","No")</f>
        <v>No</v>
      </c>
      <c r="T2252" t="str">
        <f>TEXT(Table1[[#This Row],[Joining Date]],"mmmm")</f>
        <v>September</v>
      </c>
      <c r="U2252" t="str">
        <f>TEXT(Table1[[#This Row],[Joining Date]],"yyyy")</f>
        <v>2024</v>
      </c>
      <c r="V2252" s="5">
        <f ca="1">TODAY()-Table1[[#This Row],[Joining Date]]</f>
        <v>683</v>
      </c>
      <c r="W2252" t="str">
        <f>LEFT(Table1[[#This Row],[Employee Name]],FIND(" ",Table1[[#This Row],[Employee Name]])-1)</f>
        <v>Rahul</v>
      </c>
      <c r="X2252" t="str">
        <f>RIGHT(Table1[[#This Row],[Employee Name]],LEN(Table1[[#This Row],[Employee Name]])-FIND(" ",Table1[[#This Row],[Employee Name]]))</f>
        <v>Verma</v>
      </c>
      <c r="Y2252" t="str">
        <f>Table1[[#This Row],[Department]]&amp;"-"&amp;Table1[[#This Row],[Employee ID]]</f>
        <v>Operations-E00780</v>
      </c>
      <c r="Z2252" t="str">
        <f>LEFT(Table1[[#This Row],[Department]],3)</f>
        <v>Ope</v>
      </c>
      <c r="AA2252" t="str">
        <f>_xlfn.XLOOKUP(Table1[[#This Row],[Manager ID]],MANAGERS!A:A,MANAGERS!B:B)</f>
        <v>Manager_5</v>
      </c>
      <c r="AB2252" t="str" cm="1">
        <f t="array" ref="AB2252">_xlfn.XLOOKUP(Table1[[#This Row],[Manager ID]],Table2[[#All],[Manager ID]],Table2[[#All],[Department Head]])</f>
        <v>Sales</v>
      </c>
      <c r="AC2252" s="2">
        <f>_xlfn.XLOOKUP(Table1[[#This Row],[City]],L:L,O:O)</f>
        <v>0.24030340748661314</v>
      </c>
      <c r="AD2252" t="str" cm="1">
        <f t="array" ref="AD2252">_xlfn.IFS(Table1[[#This Row],[Performance Score]]&gt;=90,"Excellent",Table1[[#This Row],[Performance Score]]&gt;=75,"Good",Table1[[#This Row],[Performance Score]]&gt;=60,"Average",Table1[[#This Row],[Performance Score]]&lt;=60,"Need Improvement")</f>
        <v>Average</v>
      </c>
      <c r="AE2252" t="str">
        <f>IF(AND(Table1[[#This Row],[Attendance %]]&gt;=80,(Table1[[#This Row],[Performance Score]]&gt;=80)),"Eligible","Not Eligible")</f>
        <v>Not Eligible</v>
      </c>
      <c r="AF2252" t="str">
        <f>IF(Table1[[#This Row],[Performance Score]]&gt;=80,"High Performer","Low Performer")</f>
        <v>Low Performer</v>
      </c>
      <c r="AG2252" t="str" cm="1">
        <f t="array" aca="1" ref="AG2252" ca="1">_xlfn.IFS(Table1[[#This Row],[Experience]]&lt;=3,"Junior",Table1[[#This Row],[Experience]]&lt;=7,"Mid Level",Table1[[#This Row],[Experience]]&gt;=7,"Senior")</f>
        <v>Junior</v>
      </c>
      <c r="AH2252" t="str">
        <f>IF(Table1[[#This Row],[Attendance %]]&gt;75,"OK","Below 75")</f>
        <v>Below 75</v>
      </c>
      <c r="AI2252" t="b">
        <f>ISBLANK(Table1[[#This Row],[Employee ID]])</f>
        <v>0</v>
      </c>
      <c r="AJ2252" t="b">
        <f>ISNUMBER(Table1[[#This Row],[Total Salary  ]])</f>
        <v>1</v>
      </c>
      <c r="AK2252" t="str">
        <f>IFERROR(_xlfn.XLOOKUP(Table1[[#This Row],[Manager ID]],MANAGERS!A:A,MANAGERS!B:B),"Not Found")</f>
        <v>Manager_5</v>
      </c>
    </row>
    <row r="2253" spans="1:37" x14ac:dyDescent="0.2">
      <c r="A2253" t="s">
        <v>3799</v>
      </c>
      <c r="B2253" t="s">
        <v>71</v>
      </c>
      <c r="C2253" t="s">
        <v>15</v>
      </c>
      <c r="D2253" t="s">
        <v>46</v>
      </c>
      <c r="E2253" t="s">
        <v>17</v>
      </c>
      <c r="F2253" s="1">
        <v>45607</v>
      </c>
      <c r="G2253" s="1">
        <v>31533</v>
      </c>
      <c r="H2253">
        <v>78426</v>
      </c>
      <c r="I2253">
        <v>16828</v>
      </c>
      <c r="J2253">
        <v>93</v>
      </c>
      <c r="K2253">
        <v>54</v>
      </c>
      <c r="L2253" t="s">
        <v>34</v>
      </c>
      <c r="M2253">
        <v>118</v>
      </c>
      <c r="N2253">
        <f>Table1[[#This Row],[Basic Salary]]+Table1[[#This Row],[Bonus]]</f>
        <v>95254</v>
      </c>
      <c r="O2253" s="2">
        <f>Table1[[#This Row],[Bonus]]/Table1[[#This Row],[Basic Salary]]</f>
        <v>0.21457169816132404</v>
      </c>
      <c r="P2253">
        <f ca="1">DATEDIF(Table1[[#This Row],[Date of Birth]],TODAY(),"Y")</f>
        <v>40</v>
      </c>
      <c r="Q2253">
        <f ca="1">DATEDIF(Table1[[#This Row],[Joining Date]],TODAY(),"Y")</f>
        <v>1</v>
      </c>
      <c r="R2253" t="str">
        <f ca="1">IF(YEAR(Table1[[#This Row],[Joining Date]])=YEAR(TODAY()),"Yes","No")</f>
        <v>No</v>
      </c>
      <c r="S2253" t="str">
        <f ca="1">IF(Table1[[#This Row],[Experience]]&gt;5,"Yes","No")</f>
        <v>No</v>
      </c>
      <c r="T2253" t="str">
        <f>TEXT(Table1[[#This Row],[Joining Date]],"mmmm")</f>
        <v>November</v>
      </c>
      <c r="U2253" t="str">
        <f>TEXT(Table1[[#This Row],[Joining Date]],"yyyy")</f>
        <v>2024</v>
      </c>
      <c r="V2253" s="5">
        <f ca="1">TODAY()-Table1[[#This Row],[Joining Date]]</f>
        <v>632</v>
      </c>
      <c r="W2253" t="str">
        <f>LEFT(Table1[[#This Row],[Employee Name]],FIND(" ",Table1[[#This Row],[Employee Name]])-1)</f>
        <v>Sneha</v>
      </c>
      <c r="X2253" t="str">
        <f>RIGHT(Table1[[#This Row],[Employee Name]],LEN(Table1[[#This Row],[Employee Name]])-FIND(" ",Table1[[#This Row],[Employee Name]]))</f>
        <v>Iyer</v>
      </c>
      <c r="Y2253" t="str">
        <f>Table1[[#This Row],[Department]]&amp;"-"&amp;Table1[[#This Row],[Employee ID]]</f>
        <v>Support-E03743</v>
      </c>
      <c r="Z2253" t="str">
        <f>LEFT(Table1[[#This Row],[Department]],3)</f>
        <v>Sup</v>
      </c>
      <c r="AA2253" t="str">
        <f>_xlfn.XLOOKUP(Table1[[#This Row],[Manager ID]],MANAGERS!A:A,MANAGERS!B:B)</f>
        <v>Manager_18</v>
      </c>
      <c r="AB2253" t="str" cm="1">
        <f t="array" ref="AB2253">_xlfn.XLOOKUP(Table1[[#This Row],[Manager ID]],Table2[[#All],[Manager ID]],Table2[[#All],[Department Head]])</f>
        <v>Support</v>
      </c>
      <c r="AC2253" s="2">
        <f>_xlfn.XLOOKUP(Table1[[#This Row],[City]],L:L,O:O)</f>
        <v>0.24030340748661314</v>
      </c>
      <c r="AD2253" t="str" cm="1">
        <f t="array" ref="AD2253">_xlfn.IFS(Table1[[#This Row],[Performance Score]]&gt;=90,"Excellent",Table1[[#This Row],[Performance Score]]&gt;=75,"Good",Table1[[#This Row],[Performance Score]]&gt;=60,"Average",Table1[[#This Row],[Performance Score]]&lt;=60,"Need Improvement")</f>
        <v>Need Improvement</v>
      </c>
      <c r="AE2253" t="str">
        <f>IF(AND(Table1[[#This Row],[Attendance %]]&gt;=80,(Table1[[#This Row],[Performance Score]]&gt;=80)),"Eligible","Not Eligible")</f>
        <v>Not Eligible</v>
      </c>
      <c r="AF2253" t="str">
        <f>IF(Table1[[#This Row],[Performance Score]]&gt;=80,"High Performer","Low Performer")</f>
        <v>Low Performer</v>
      </c>
      <c r="AG2253" t="str" cm="1">
        <f t="array" aca="1" ref="AG2253" ca="1">_xlfn.IFS(Table1[[#This Row],[Experience]]&lt;=3,"Junior",Table1[[#This Row],[Experience]]&lt;=7,"Mid Level",Table1[[#This Row],[Experience]]&gt;=7,"Senior")</f>
        <v>Junior</v>
      </c>
      <c r="AH2253" t="str">
        <f>IF(Table1[[#This Row],[Attendance %]]&gt;75,"OK","Below 75")</f>
        <v>OK</v>
      </c>
      <c r="AI2253" t="b">
        <f>ISBLANK(Table1[[#This Row],[Employee ID]])</f>
        <v>0</v>
      </c>
      <c r="AJ2253" t="b">
        <f>ISNUMBER(Table1[[#This Row],[Total Salary  ]])</f>
        <v>1</v>
      </c>
      <c r="AK2253" t="str">
        <f>IFERROR(_xlfn.XLOOKUP(Table1[[#This Row],[Manager ID]],MANAGERS!A:A,MANAGERS!B:B),"Not Found")</f>
        <v>Manager_18</v>
      </c>
    </row>
    <row r="2254" spans="1:37" x14ac:dyDescent="0.2">
      <c r="A2254" t="s">
        <v>4451</v>
      </c>
      <c r="B2254" t="s">
        <v>95</v>
      </c>
      <c r="C2254" t="s">
        <v>15</v>
      </c>
      <c r="D2254" t="s">
        <v>40</v>
      </c>
      <c r="E2254" t="s">
        <v>17</v>
      </c>
      <c r="F2254" s="1">
        <v>45724</v>
      </c>
      <c r="G2254" s="1">
        <v>30982</v>
      </c>
      <c r="H2254">
        <v>66978</v>
      </c>
      <c r="I2254">
        <v>28266</v>
      </c>
      <c r="J2254">
        <v>82</v>
      </c>
      <c r="K2254">
        <v>42</v>
      </c>
      <c r="L2254" t="s">
        <v>18</v>
      </c>
      <c r="M2254">
        <v>106</v>
      </c>
      <c r="N2254">
        <f>Table1[[#This Row],[Basic Salary]]+Table1[[#This Row],[Bonus]]</f>
        <v>95244</v>
      </c>
      <c r="O2254" s="2">
        <f>Table1[[#This Row],[Bonus]]/Table1[[#This Row],[Basic Salary]]</f>
        <v>0.42201917047388693</v>
      </c>
      <c r="P2254">
        <f ca="1">DATEDIF(Table1[[#This Row],[Date of Birth]],TODAY(),"Y")</f>
        <v>41</v>
      </c>
      <c r="Q2254">
        <f ca="1">DATEDIF(Table1[[#This Row],[Joining Date]],TODAY(),"Y")</f>
        <v>1</v>
      </c>
      <c r="R2254" t="str">
        <f ca="1">IF(YEAR(Table1[[#This Row],[Joining Date]])=YEAR(TODAY()),"Yes","No")</f>
        <v>No</v>
      </c>
      <c r="S2254" t="str">
        <f ca="1">IF(Table1[[#This Row],[Experience]]&gt;5,"Yes","No")</f>
        <v>No</v>
      </c>
      <c r="T2254" t="str">
        <f>TEXT(Table1[[#This Row],[Joining Date]],"mmmm")</f>
        <v>March</v>
      </c>
      <c r="U2254" t="str">
        <f>TEXT(Table1[[#This Row],[Joining Date]],"yyyy")</f>
        <v>2025</v>
      </c>
      <c r="V2254" s="5">
        <f ca="1">TODAY()-Table1[[#This Row],[Joining Date]]</f>
        <v>515</v>
      </c>
      <c r="W2254" t="str">
        <f>LEFT(Table1[[#This Row],[Employee Name]],FIND(" ",Table1[[#This Row],[Employee Name]])-1)</f>
        <v>Ajay</v>
      </c>
      <c r="X2254" t="str">
        <f>RIGHT(Table1[[#This Row],[Employee Name]],LEN(Table1[[#This Row],[Employee Name]])-FIND(" ",Table1[[#This Row],[Employee Name]]))</f>
        <v>Singh</v>
      </c>
      <c r="Y2254" t="str">
        <f>Table1[[#This Row],[Department]]&amp;"-"&amp;Table1[[#This Row],[Employee ID]]</f>
        <v>IT-E04395</v>
      </c>
      <c r="Z2254" t="str">
        <f>LEFT(Table1[[#This Row],[Department]],3)</f>
        <v>IT</v>
      </c>
      <c r="AA2254" t="str">
        <f>_xlfn.XLOOKUP(Table1[[#This Row],[Manager ID]],MANAGERS!A:A,MANAGERS!B:B)</f>
        <v>Manager_6</v>
      </c>
      <c r="AB2254" t="str" cm="1">
        <f t="array" ref="AB2254">_xlfn.XLOOKUP(Table1[[#This Row],[Manager ID]],Table2[[#All],[Manager ID]],Table2[[#All],[Department Head]])</f>
        <v>HR</v>
      </c>
      <c r="AC2254" s="2">
        <f>_xlfn.XLOOKUP(Table1[[#This Row],[City]],L:L,O:O)</f>
        <v>0.21356479274849693</v>
      </c>
      <c r="AD2254" t="str" cm="1">
        <f t="array" ref="AD2254">_xlfn.IFS(Table1[[#This Row],[Performance Score]]&gt;=90,"Excellent",Table1[[#This Row],[Performance Score]]&gt;=75,"Good",Table1[[#This Row],[Performance Score]]&gt;=60,"Average",Table1[[#This Row],[Performance Score]]&lt;=60,"Need Improvement")</f>
        <v>Need Improvement</v>
      </c>
      <c r="AE2254" t="str">
        <f>IF(AND(Table1[[#This Row],[Attendance %]]&gt;=80,(Table1[[#This Row],[Performance Score]]&gt;=80)),"Eligible","Not Eligible")</f>
        <v>Not Eligible</v>
      </c>
      <c r="AF2254" t="str">
        <f>IF(Table1[[#This Row],[Performance Score]]&gt;=80,"High Performer","Low Performer")</f>
        <v>Low Performer</v>
      </c>
      <c r="AG2254" t="str" cm="1">
        <f t="array" aca="1" ref="AG2254" ca="1">_xlfn.IFS(Table1[[#This Row],[Experience]]&lt;=3,"Junior",Table1[[#This Row],[Experience]]&lt;=7,"Mid Level",Table1[[#This Row],[Experience]]&gt;=7,"Senior")</f>
        <v>Junior</v>
      </c>
      <c r="AH2254" t="str">
        <f>IF(Table1[[#This Row],[Attendance %]]&gt;75,"OK","Below 75")</f>
        <v>OK</v>
      </c>
      <c r="AI2254" t="b">
        <f>ISBLANK(Table1[[#This Row],[Employee ID]])</f>
        <v>0</v>
      </c>
      <c r="AJ2254" t="b">
        <f>ISNUMBER(Table1[[#This Row],[Total Salary  ]])</f>
        <v>1</v>
      </c>
      <c r="AK2254" t="str">
        <f>IFERROR(_xlfn.XLOOKUP(Table1[[#This Row],[Manager ID]],MANAGERS!A:A,MANAGERS!B:B),"Not Found")</f>
        <v>Manager_6</v>
      </c>
    </row>
    <row r="2255" spans="1:37" x14ac:dyDescent="0.2">
      <c r="A2255" t="s">
        <v>1393</v>
      </c>
      <c r="B2255" t="s">
        <v>36</v>
      </c>
      <c r="C2255" t="s">
        <v>21</v>
      </c>
      <c r="D2255" t="s">
        <v>33</v>
      </c>
      <c r="E2255" t="s">
        <v>51</v>
      </c>
      <c r="F2255" s="1">
        <v>45696</v>
      </c>
      <c r="G2255" s="1">
        <v>29775</v>
      </c>
      <c r="H2255">
        <v>67253</v>
      </c>
      <c r="I2255">
        <v>27979</v>
      </c>
      <c r="J2255">
        <v>66</v>
      </c>
      <c r="K2255">
        <v>80</v>
      </c>
      <c r="L2255" t="s">
        <v>31</v>
      </c>
      <c r="M2255">
        <v>101</v>
      </c>
      <c r="N2255">
        <f>Table1[[#This Row],[Basic Salary]]+Table1[[#This Row],[Bonus]]</f>
        <v>95232</v>
      </c>
      <c r="O2255" s="2">
        <f>Table1[[#This Row],[Bonus]]/Table1[[#This Row],[Basic Salary]]</f>
        <v>0.41602605088248851</v>
      </c>
      <c r="P2255">
        <f ca="1">DATEDIF(Table1[[#This Row],[Date of Birth]],TODAY(),"Y")</f>
        <v>45</v>
      </c>
      <c r="Q2255">
        <f ca="1">DATEDIF(Table1[[#This Row],[Joining Date]],TODAY(),"Y")</f>
        <v>1</v>
      </c>
      <c r="R2255" t="str">
        <f ca="1">IF(YEAR(Table1[[#This Row],[Joining Date]])=YEAR(TODAY()),"Yes","No")</f>
        <v>No</v>
      </c>
      <c r="S2255" t="str">
        <f ca="1">IF(Table1[[#This Row],[Experience]]&gt;5,"Yes","No")</f>
        <v>No</v>
      </c>
      <c r="T2255" t="str">
        <f>TEXT(Table1[[#This Row],[Joining Date]],"mmmm")</f>
        <v>February</v>
      </c>
      <c r="U2255" t="str">
        <f>TEXT(Table1[[#This Row],[Joining Date]],"yyyy")</f>
        <v>2025</v>
      </c>
      <c r="V2255" s="5">
        <f ca="1">TODAY()-Table1[[#This Row],[Joining Date]]</f>
        <v>543</v>
      </c>
      <c r="W2255" t="str">
        <f>LEFT(Table1[[#This Row],[Employee Name]],FIND(" ",Table1[[#This Row],[Employee Name]])-1)</f>
        <v>Meera</v>
      </c>
      <c r="X2255" t="str">
        <f>RIGHT(Table1[[#This Row],[Employee Name]],LEN(Table1[[#This Row],[Employee Name]])-FIND(" ",Table1[[#This Row],[Employee Name]]))</f>
        <v>Joshi</v>
      </c>
      <c r="Y2255" t="str">
        <f>Table1[[#This Row],[Department]]&amp;"-"&amp;Table1[[#This Row],[Employee ID]]</f>
        <v>Marketing-E01337</v>
      </c>
      <c r="Z2255" t="str">
        <f>LEFT(Table1[[#This Row],[Department]],3)</f>
        <v>Mar</v>
      </c>
      <c r="AA2255" t="str">
        <f>_xlfn.XLOOKUP(Table1[[#This Row],[Manager ID]],MANAGERS!A:A,MANAGERS!B:B)</f>
        <v>Manager_1</v>
      </c>
      <c r="AB2255" t="str" cm="1">
        <f t="array" ref="AB2255">_xlfn.XLOOKUP(Table1[[#This Row],[Manager ID]],Table2[[#All],[Manager ID]],Table2[[#All],[Department Head]])</f>
        <v>Support</v>
      </c>
      <c r="AC2255" s="2">
        <f>_xlfn.XLOOKUP(Table1[[#This Row],[City]],L:L,O:O)</f>
        <v>0.241864189087755</v>
      </c>
      <c r="AD2255" t="str" cm="1">
        <f t="array" ref="AD2255">_xlfn.IFS(Table1[[#This Row],[Performance Score]]&gt;=90,"Excellent",Table1[[#This Row],[Performance Score]]&gt;=75,"Good",Table1[[#This Row],[Performance Score]]&gt;=60,"Average",Table1[[#This Row],[Performance Score]]&lt;=60,"Need Improvement")</f>
        <v>Good</v>
      </c>
      <c r="AE2255" t="str">
        <f>IF(AND(Table1[[#This Row],[Attendance %]]&gt;=80,(Table1[[#This Row],[Performance Score]]&gt;=80)),"Eligible","Not Eligible")</f>
        <v>Not Eligible</v>
      </c>
      <c r="AF2255" t="str">
        <f>IF(Table1[[#This Row],[Performance Score]]&gt;=80,"High Performer","Low Performer")</f>
        <v>High Performer</v>
      </c>
      <c r="AG2255" t="str" cm="1">
        <f t="array" aca="1" ref="AG2255" ca="1">_xlfn.IFS(Table1[[#This Row],[Experience]]&lt;=3,"Junior",Table1[[#This Row],[Experience]]&lt;=7,"Mid Level",Table1[[#This Row],[Experience]]&gt;=7,"Senior")</f>
        <v>Junior</v>
      </c>
      <c r="AH2255" t="str">
        <f>IF(Table1[[#This Row],[Attendance %]]&gt;75,"OK","Below 75")</f>
        <v>Below 75</v>
      </c>
      <c r="AI2255" t="b">
        <f>ISBLANK(Table1[[#This Row],[Employee ID]])</f>
        <v>0</v>
      </c>
      <c r="AJ2255" t="b">
        <f>ISNUMBER(Table1[[#This Row],[Total Salary  ]])</f>
        <v>1</v>
      </c>
      <c r="AK2255" t="str">
        <f>IFERROR(_xlfn.XLOOKUP(Table1[[#This Row],[Manager ID]],MANAGERS!A:A,MANAGERS!B:B),"Not Found")</f>
        <v>Manager_1</v>
      </c>
    </row>
    <row r="2256" spans="1:37" x14ac:dyDescent="0.2">
      <c r="A2256" t="s">
        <v>3733</v>
      </c>
      <c r="B2256" t="s">
        <v>95</v>
      </c>
      <c r="C2256" t="s">
        <v>21</v>
      </c>
      <c r="D2256" t="s">
        <v>43</v>
      </c>
      <c r="E2256" t="s">
        <v>26</v>
      </c>
      <c r="F2256" s="1">
        <v>45603</v>
      </c>
      <c r="G2256" s="1">
        <v>30245</v>
      </c>
      <c r="H2256">
        <v>84325</v>
      </c>
      <c r="I2256">
        <v>10890</v>
      </c>
      <c r="J2256">
        <v>66</v>
      </c>
      <c r="K2256">
        <v>63</v>
      </c>
      <c r="L2256" t="s">
        <v>34</v>
      </c>
      <c r="M2256">
        <v>102</v>
      </c>
      <c r="N2256">
        <f>Table1[[#This Row],[Basic Salary]]+Table1[[#This Row],[Bonus]]</f>
        <v>95215</v>
      </c>
      <c r="O2256" s="2">
        <f>Table1[[#This Row],[Bonus]]/Table1[[#This Row],[Basic Salary]]</f>
        <v>0.12914319596798102</v>
      </c>
      <c r="P2256">
        <f ca="1">DATEDIF(Table1[[#This Row],[Date of Birth]],TODAY(),"Y")</f>
        <v>43</v>
      </c>
      <c r="Q2256">
        <f ca="1">DATEDIF(Table1[[#This Row],[Joining Date]],TODAY(),"Y")</f>
        <v>1</v>
      </c>
      <c r="R2256" t="str">
        <f ca="1">IF(YEAR(Table1[[#This Row],[Joining Date]])=YEAR(TODAY()),"Yes","No")</f>
        <v>No</v>
      </c>
      <c r="S2256" t="str">
        <f ca="1">IF(Table1[[#This Row],[Experience]]&gt;5,"Yes","No")</f>
        <v>No</v>
      </c>
      <c r="T2256" t="str">
        <f>TEXT(Table1[[#This Row],[Joining Date]],"mmmm")</f>
        <v>November</v>
      </c>
      <c r="U2256" t="str">
        <f>TEXT(Table1[[#This Row],[Joining Date]],"yyyy")</f>
        <v>2024</v>
      </c>
      <c r="V2256" s="5">
        <f ca="1">TODAY()-Table1[[#This Row],[Joining Date]]</f>
        <v>636</v>
      </c>
      <c r="W2256" t="str">
        <f>LEFT(Table1[[#This Row],[Employee Name]],FIND(" ",Table1[[#This Row],[Employee Name]])-1)</f>
        <v>Ajay</v>
      </c>
      <c r="X2256" t="str">
        <f>RIGHT(Table1[[#This Row],[Employee Name]],LEN(Table1[[#This Row],[Employee Name]])-FIND(" ",Table1[[#This Row],[Employee Name]]))</f>
        <v>Singh</v>
      </c>
      <c r="Y2256" t="str">
        <f>Table1[[#This Row],[Department]]&amp;"-"&amp;Table1[[#This Row],[Employee ID]]</f>
        <v>Operations-E03677</v>
      </c>
      <c r="Z2256" t="str">
        <f>LEFT(Table1[[#This Row],[Department]],3)</f>
        <v>Ope</v>
      </c>
      <c r="AA2256" t="str">
        <f>_xlfn.XLOOKUP(Table1[[#This Row],[Manager ID]],MANAGERS!A:A,MANAGERS!B:B)</f>
        <v>Manager_2</v>
      </c>
      <c r="AB2256" t="str" cm="1">
        <f t="array" ref="AB2256">_xlfn.XLOOKUP(Table1[[#This Row],[Manager ID]],Table2[[#All],[Manager ID]],Table2[[#All],[Department Head]])</f>
        <v>Sales</v>
      </c>
      <c r="AC2256" s="2">
        <f>_xlfn.XLOOKUP(Table1[[#This Row],[City]],L:L,O:O)</f>
        <v>0.24030340748661314</v>
      </c>
      <c r="AD2256" t="str" cm="1">
        <f t="array" ref="AD2256">_xlfn.IFS(Table1[[#This Row],[Performance Score]]&gt;=90,"Excellent",Table1[[#This Row],[Performance Score]]&gt;=75,"Good",Table1[[#This Row],[Performance Score]]&gt;=60,"Average",Table1[[#This Row],[Performance Score]]&lt;=60,"Need Improvement")</f>
        <v>Average</v>
      </c>
      <c r="AE2256" t="str">
        <f>IF(AND(Table1[[#This Row],[Attendance %]]&gt;=80,(Table1[[#This Row],[Performance Score]]&gt;=80)),"Eligible","Not Eligible")</f>
        <v>Not Eligible</v>
      </c>
      <c r="AF2256" t="str">
        <f>IF(Table1[[#This Row],[Performance Score]]&gt;=80,"High Performer","Low Performer")</f>
        <v>Low Performer</v>
      </c>
      <c r="AG2256" t="str" cm="1">
        <f t="array" aca="1" ref="AG2256" ca="1">_xlfn.IFS(Table1[[#This Row],[Experience]]&lt;=3,"Junior",Table1[[#This Row],[Experience]]&lt;=7,"Mid Level",Table1[[#This Row],[Experience]]&gt;=7,"Senior")</f>
        <v>Junior</v>
      </c>
      <c r="AH2256" t="str">
        <f>IF(Table1[[#This Row],[Attendance %]]&gt;75,"OK","Below 75")</f>
        <v>Below 75</v>
      </c>
      <c r="AI2256" t="b">
        <f>ISBLANK(Table1[[#This Row],[Employee ID]])</f>
        <v>0</v>
      </c>
      <c r="AJ2256" t="b">
        <f>ISNUMBER(Table1[[#This Row],[Total Salary  ]])</f>
        <v>1</v>
      </c>
      <c r="AK2256" t="str">
        <f>IFERROR(_xlfn.XLOOKUP(Table1[[#This Row],[Manager ID]],MANAGERS!A:A,MANAGERS!B:B),"Not Found")</f>
        <v>Manager_2</v>
      </c>
    </row>
    <row r="2257" spans="1:37" x14ac:dyDescent="0.2">
      <c r="A2257" t="s">
        <v>298</v>
      </c>
      <c r="B2257" t="s">
        <v>42</v>
      </c>
      <c r="C2257" t="s">
        <v>15</v>
      </c>
      <c r="D2257" t="s">
        <v>25</v>
      </c>
      <c r="E2257" t="s">
        <v>17</v>
      </c>
      <c r="F2257" s="1">
        <v>42186</v>
      </c>
      <c r="G2257" s="1">
        <v>35811</v>
      </c>
      <c r="H2257">
        <v>82535</v>
      </c>
      <c r="I2257">
        <v>12678</v>
      </c>
      <c r="J2257">
        <v>94</v>
      </c>
      <c r="K2257">
        <v>53</v>
      </c>
      <c r="L2257" t="s">
        <v>34</v>
      </c>
      <c r="M2257">
        <v>102</v>
      </c>
      <c r="N2257">
        <f>Table1[[#This Row],[Basic Salary]]+Table1[[#This Row],[Bonus]]</f>
        <v>95213</v>
      </c>
      <c r="O2257" s="2">
        <f>Table1[[#This Row],[Bonus]]/Table1[[#This Row],[Basic Salary]]</f>
        <v>0.15360756042890894</v>
      </c>
      <c r="P2257">
        <f ca="1">DATEDIF(Table1[[#This Row],[Date of Birth]],TODAY(),"Y")</f>
        <v>28</v>
      </c>
      <c r="Q2257">
        <f ca="1">DATEDIF(Table1[[#This Row],[Joining Date]],TODAY(),"Y")</f>
        <v>11</v>
      </c>
      <c r="R2257" t="str">
        <f ca="1">IF(YEAR(Table1[[#This Row],[Joining Date]])=YEAR(TODAY()),"Yes","No")</f>
        <v>No</v>
      </c>
      <c r="S2257" t="str">
        <f ca="1">IF(Table1[[#This Row],[Experience]]&gt;5,"Yes","No")</f>
        <v>Yes</v>
      </c>
      <c r="T2257" t="str">
        <f>TEXT(Table1[[#This Row],[Joining Date]],"mmmm")</f>
        <v>July</v>
      </c>
      <c r="U2257" t="str">
        <f>TEXT(Table1[[#This Row],[Joining Date]],"yyyy")</f>
        <v>2015</v>
      </c>
      <c r="V2257" s="5">
        <f ca="1">TODAY()-Table1[[#This Row],[Joining Date]]</f>
        <v>4053</v>
      </c>
      <c r="W2257" t="str">
        <f>LEFT(Table1[[#This Row],[Employee Name]],FIND(" ",Table1[[#This Row],[Employee Name]])-1)</f>
        <v>Krishna</v>
      </c>
      <c r="X2257" t="str">
        <f>RIGHT(Table1[[#This Row],[Employee Name]],LEN(Table1[[#This Row],[Employee Name]])-FIND(" ",Table1[[#This Row],[Employee Name]]))</f>
        <v>Chaitanya</v>
      </c>
      <c r="Y2257" t="str">
        <f>Table1[[#This Row],[Department]]&amp;"-"&amp;Table1[[#This Row],[Employee ID]]</f>
        <v>Finance-E00242</v>
      </c>
      <c r="Z2257" t="str">
        <f>LEFT(Table1[[#This Row],[Department]],3)</f>
        <v>Fin</v>
      </c>
      <c r="AA2257" t="str">
        <f>_xlfn.XLOOKUP(Table1[[#This Row],[Manager ID]],MANAGERS!A:A,MANAGERS!B:B)</f>
        <v>Manager_2</v>
      </c>
      <c r="AB2257" t="str" cm="1">
        <f t="array" ref="AB2257">_xlfn.XLOOKUP(Table1[[#This Row],[Manager ID]],Table2[[#All],[Manager ID]],Table2[[#All],[Department Head]])</f>
        <v>Sales</v>
      </c>
      <c r="AC2257" s="2">
        <f>_xlfn.XLOOKUP(Table1[[#This Row],[City]],L:L,O:O)</f>
        <v>0.24030340748661314</v>
      </c>
      <c r="AD2257" t="str" cm="1">
        <f t="array" ref="AD2257">_xlfn.IFS(Table1[[#This Row],[Performance Score]]&gt;=90,"Excellent",Table1[[#This Row],[Performance Score]]&gt;=75,"Good",Table1[[#This Row],[Performance Score]]&gt;=60,"Average",Table1[[#This Row],[Performance Score]]&lt;=60,"Need Improvement")</f>
        <v>Need Improvement</v>
      </c>
      <c r="AE2257" t="str">
        <f>IF(AND(Table1[[#This Row],[Attendance %]]&gt;=80,(Table1[[#This Row],[Performance Score]]&gt;=80)),"Eligible","Not Eligible")</f>
        <v>Not Eligible</v>
      </c>
      <c r="AF2257" t="str">
        <f>IF(Table1[[#This Row],[Performance Score]]&gt;=80,"High Performer","Low Performer")</f>
        <v>Low Performer</v>
      </c>
      <c r="AG2257" t="str" cm="1">
        <f t="array" aca="1" ref="AG2257" ca="1">_xlfn.IFS(Table1[[#This Row],[Experience]]&lt;=3,"Junior",Table1[[#This Row],[Experience]]&lt;=7,"Mid Level",Table1[[#This Row],[Experience]]&gt;=7,"Senior")</f>
        <v>Senior</v>
      </c>
      <c r="AH2257" t="str">
        <f>IF(Table1[[#This Row],[Attendance %]]&gt;75,"OK","Below 75")</f>
        <v>OK</v>
      </c>
      <c r="AI2257" t="b">
        <f>ISBLANK(Table1[[#This Row],[Employee ID]])</f>
        <v>0</v>
      </c>
      <c r="AJ2257" t="b">
        <f>ISNUMBER(Table1[[#This Row],[Total Salary  ]])</f>
        <v>1</v>
      </c>
      <c r="AK2257" t="str">
        <f>IFERROR(_xlfn.XLOOKUP(Table1[[#This Row],[Manager ID]],MANAGERS!A:A,MANAGERS!B:B),"Not Found")</f>
        <v>Manager_2</v>
      </c>
    </row>
    <row r="2258" spans="1:37" x14ac:dyDescent="0.2">
      <c r="A2258" t="s">
        <v>4000</v>
      </c>
      <c r="B2258" t="s">
        <v>42</v>
      </c>
      <c r="C2258" t="s">
        <v>15</v>
      </c>
      <c r="D2258" t="s">
        <v>43</v>
      </c>
      <c r="E2258" t="s">
        <v>30</v>
      </c>
      <c r="F2258" s="1">
        <v>43738</v>
      </c>
      <c r="G2258" s="1">
        <v>40566</v>
      </c>
      <c r="H2258">
        <v>85850</v>
      </c>
      <c r="I2258">
        <v>9275</v>
      </c>
      <c r="J2258">
        <v>65</v>
      </c>
      <c r="K2258">
        <v>71</v>
      </c>
      <c r="L2258" t="s">
        <v>27</v>
      </c>
      <c r="M2258">
        <v>103</v>
      </c>
      <c r="N2258">
        <f>Table1[[#This Row],[Basic Salary]]+Table1[[#This Row],[Bonus]]</f>
        <v>95125</v>
      </c>
      <c r="O2258" s="2">
        <f>Table1[[#This Row],[Bonus]]/Table1[[#This Row],[Basic Salary]]</f>
        <v>0.10803727431566686</v>
      </c>
      <c r="P2258">
        <f ca="1">DATEDIF(Table1[[#This Row],[Date of Birth]],TODAY(),"Y")</f>
        <v>15</v>
      </c>
      <c r="Q2258">
        <f ca="1">DATEDIF(Table1[[#This Row],[Joining Date]],TODAY(),"Y")</f>
        <v>6</v>
      </c>
      <c r="R2258" t="str">
        <f ca="1">IF(YEAR(Table1[[#This Row],[Joining Date]])=YEAR(TODAY()),"Yes","No")</f>
        <v>No</v>
      </c>
      <c r="S2258" t="str">
        <f ca="1">IF(Table1[[#This Row],[Experience]]&gt;5,"Yes","No")</f>
        <v>Yes</v>
      </c>
      <c r="T2258" t="str">
        <f>TEXT(Table1[[#This Row],[Joining Date]],"mmmm")</f>
        <v>September</v>
      </c>
      <c r="U2258" t="str">
        <f>TEXT(Table1[[#This Row],[Joining Date]],"yyyy")</f>
        <v>2019</v>
      </c>
      <c r="V2258" s="5">
        <f ca="1">TODAY()-Table1[[#This Row],[Joining Date]]</f>
        <v>2501</v>
      </c>
      <c r="W2258" t="str">
        <f>LEFT(Table1[[#This Row],[Employee Name]],FIND(" ",Table1[[#This Row],[Employee Name]])-1)</f>
        <v>Krishna</v>
      </c>
      <c r="X2258" t="str">
        <f>RIGHT(Table1[[#This Row],[Employee Name]],LEN(Table1[[#This Row],[Employee Name]])-FIND(" ",Table1[[#This Row],[Employee Name]]))</f>
        <v>Chaitanya</v>
      </c>
      <c r="Y2258" t="str">
        <f>Table1[[#This Row],[Department]]&amp;"-"&amp;Table1[[#This Row],[Employee ID]]</f>
        <v>Operations-E03944</v>
      </c>
      <c r="Z2258" t="str">
        <f>LEFT(Table1[[#This Row],[Department]],3)</f>
        <v>Ope</v>
      </c>
      <c r="AA2258" t="str">
        <f>_xlfn.XLOOKUP(Table1[[#This Row],[Manager ID]],MANAGERS!A:A,MANAGERS!B:B)</f>
        <v>Manager_3</v>
      </c>
      <c r="AB2258" t="str" cm="1">
        <f t="array" ref="AB2258">_xlfn.XLOOKUP(Table1[[#This Row],[Manager ID]],Table2[[#All],[Manager ID]],Table2[[#All],[Department Head]])</f>
        <v>IT</v>
      </c>
      <c r="AC2258" s="2">
        <f>_xlfn.XLOOKUP(Table1[[#This Row],[City]],L:L,O:O)</f>
        <v>0.23674293405114402</v>
      </c>
      <c r="AD2258" t="str" cm="1">
        <f t="array" ref="AD2258">_xlfn.IFS(Table1[[#This Row],[Performance Score]]&gt;=90,"Excellent",Table1[[#This Row],[Performance Score]]&gt;=75,"Good",Table1[[#This Row],[Performance Score]]&gt;=60,"Average",Table1[[#This Row],[Performance Score]]&lt;=60,"Need Improvement")</f>
        <v>Average</v>
      </c>
      <c r="AE2258" t="str">
        <f>IF(AND(Table1[[#This Row],[Attendance %]]&gt;=80,(Table1[[#This Row],[Performance Score]]&gt;=80)),"Eligible","Not Eligible")</f>
        <v>Not Eligible</v>
      </c>
      <c r="AF2258" t="str">
        <f>IF(Table1[[#This Row],[Performance Score]]&gt;=80,"High Performer","Low Performer")</f>
        <v>Low Performer</v>
      </c>
      <c r="AG2258" t="str" cm="1">
        <f t="array" aca="1" ref="AG2258" ca="1">_xlfn.IFS(Table1[[#This Row],[Experience]]&lt;=3,"Junior",Table1[[#This Row],[Experience]]&lt;=7,"Mid Level",Table1[[#This Row],[Experience]]&gt;=7,"Senior")</f>
        <v>Mid Level</v>
      </c>
      <c r="AH2258" t="str">
        <f>IF(Table1[[#This Row],[Attendance %]]&gt;75,"OK","Below 75")</f>
        <v>Below 75</v>
      </c>
      <c r="AI2258" t="b">
        <f>ISBLANK(Table1[[#This Row],[Employee ID]])</f>
        <v>0</v>
      </c>
      <c r="AJ2258" t="b">
        <f>ISNUMBER(Table1[[#This Row],[Total Salary  ]])</f>
        <v>1</v>
      </c>
      <c r="AK2258" t="str">
        <f>IFERROR(_xlfn.XLOOKUP(Table1[[#This Row],[Manager ID]],MANAGERS!A:A,MANAGERS!B:B),"Not Found")</f>
        <v>Manager_3</v>
      </c>
    </row>
    <row r="2259" spans="1:37" x14ac:dyDescent="0.2">
      <c r="A2259" t="s">
        <v>856</v>
      </c>
      <c r="B2259" t="s">
        <v>60</v>
      </c>
      <c r="C2259" t="s">
        <v>21</v>
      </c>
      <c r="D2259" t="s">
        <v>16</v>
      </c>
      <c r="E2259" t="s">
        <v>22</v>
      </c>
      <c r="F2259" s="1">
        <v>43925</v>
      </c>
      <c r="G2259" s="1">
        <v>31403</v>
      </c>
      <c r="H2259">
        <v>67368</v>
      </c>
      <c r="I2259">
        <v>27708</v>
      </c>
      <c r="J2259">
        <v>85</v>
      </c>
      <c r="K2259">
        <v>83</v>
      </c>
      <c r="L2259" t="s">
        <v>37</v>
      </c>
      <c r="M2259">
        <v>113</v>
      </c>
      <c r="N2259">
        <f>Table1[[#This Row],[Basic Salary]]+Table1[[#This Row],[Bonus]]</f>
        <v>95076</v>
      </c>
      <c r="O2259" s="2">
        <f>Table1[[#This Row],[Bonus]]/Table1[[#This Row],[Basic Salary]]</f>
        <v>0.4112931955824724</v>
      </c>
      <c r="P2259">
        <f ca="1">DATEDIF(Table1[[#This Row],[Date of Birth]],TODAY(),"Y")</f>
        <v>40</v>
      </c>
      <c r="Q2259">
        <f ca="1">DATEDIF(Table1[[#This Row],[Joining Date]],TODAY(),"Y")</f>
        <v>6</v>
      </c>
      <c r="R2259" t="str">
        <f ca="1">IF(YEAR(Table1[[#This Row],[Joining Date]])=YEAR(TODAY()),"Yes","No")</f>
        <v>No</v>
      </c>
      <c r="S2259" t="str">
        <f ca="1">IF(Table1[[#This Row],[Experience]]&gt;5,"Yes","No")</f>
        <v>Yes</v>
      </c>
      <c r="T2259" t="str">
        <f>TEXT(Table1[[#This Row],[Joining Date]],"mmmm")</f>
        <v>April</v>
      </c>
      <c r="U2259" t="str">
        <f>TEXT(Table1[[#This Row],[Joining Date]],"yyyy")</f>
        <v>2020</v>
      </c>
      <c r="V2259" s="5">
        <f ca="1">TODAY()-Table1[[#This Row],[Joining Date]]</f>
        <v>2314</v>
      </c>
      <c r="W2259" t="str">
        <f>LEFT(Table1[[#This Row],[Employee Name]],FIND(" ",Table1[[#This Row],[Employee Name]])-1)</f>
        <v>Gayathri</v>
      </c>
      <c r="X2259" t="str">
        <f>RIGHT(Table1[[#This Row],[Employee Name]],LEN(Table1[[#This Row],[Employee Name]])-FIND(" ",Table1[[#This Row],[Employee Name]]))</f>
        <v>Iyer</v>
      </c>
      <c r="Y2259" t="str">
        <f>Table1[[#This Row],[Department]]&amp;"-"&amp;Table1[[#This Row],[Employee ID]]</f>
        <v>HR-E00800</v>
      </c>
      <c r="Z2259" t="str">
        <f>LEFT(Table1[[#This Row],[Department]],3)</f>
        <v>HR</v>
      </c>
      <c r="AA2259" t="str">
        <f>_xlfn.XLOOKUP(Table1[[#This Row],[Manager ID]],MANAGERS!A:A,MANAGERS!B:B)</f>
        <v>Manager_13</v>
      </c>
      <c r="AB2259" t="str" cm="1">
        <f t="array" ref="AB2259">_xlfn.XLOOKUP(Table1[[#This Row],[Manager ID]],Table2[[#All],[Manager ID]],Table2[[#All],[Department Head]])</f>
        <v>HR</v>
      </c>
      <c r="AC2259" s="2">
        <f>_xlfn.XLOOKUP(Table1[[#This Row],[City]],L:L,O:O)</f>
        <v>0.24036902712549932</v>
      </c>
      <c r="AD2259" t="str" cm="1">
        <f t="array" ref="AD2259">_xlfn.IFS(Table1[[#This Row],[Performance Score]]&gt;=90,"Excellent",Table1[[#This Row],[Performance Score]]&gt;=75,"Good",Table1[[#This Row],[Performance Score]]&gt;=60,"Average",Table1[[#This Row],[Performance Score]]&lt;=60,"Need Improvement")</f>
        <v>Good</v>
      </c>
      <c r="AE2259" t="str">
        <f>IF(AND(Table1[[#This Row],[Attendance %]]&gt;=80,(Table1[[#This Row],[Performance Score]]&gt;=80)),"Eligible","Not Eligible")</f>
        <v>Eligible</v>
      </c>
      <c r="AF2259" t="str">
        <f>IF(Table1[[#This Row],[Performance Score]]&gt;=80,"High Performer","Low Performer")</f>
        <v>High Performer</v>
      </c>
      <c r="AG2259" t="str" cm="1">
        <f t="array" aca="1" ref="AG2259" ca="1">_xlfn.IFS(Table1[[#This Row],[Experience]]&lt;=3,"Junior",Table1[[#This Row],[Experience]]&lt;=7,"Mid Level",Table1[[#This Row],[Experience]]&gt;=7,"Senior")</f>
        <v>Mid Level</v>
      </c>
      <c r="AH2259" t="str">
        <f>IF(Table1[[#This Row],[Attendance %]]&gt;75,"OK","Below 75")</f>
        <v>OK</v>
      </c>
      <c r="AI2259" t="b">
        <f>ISBLANK(Table1[[#This Row],[Employee ID]])</f>
        <v>0</v>
      </c>
      <c r="AJ2259" t="b">
        <f>ISNUMBER(Table1[[#This Row],[Total Salary  ]])</f>
        <v>1</v>
      </c>
      <c r="AK2259" t="str">
        <f>IFERROR(_xlfn.XLOOKUP(Table1[[#This Row],[Manager ID]],MANAGERS!A:A,MANAGERS!B:B),"Not Found")</f>
        <v>Manager_13</v>
      </c>
    </row>
    <row r="2260" spans="1:37" x14ac:dyDescent="0.2">
      <c r="A2260" t="s">
        <v>1563</v>
      </c>
      <c r="B2260" t="s">
        <v>85</v>
      </c>
      <c r="C2260" t="s">
        <v>21</v>
      </c>
      <c r="D2260" t="s">
        <v>40</v>
      </c>
      <c r="E2260" t="s">
        <v>26</v>
      </c>
      <c r="F2260" s="1">
        <v>43549</v>
      </c>
      <c r="G2260" s="1">
        <v>30570</v>
      </c>
      <c r="H2260">
        <v>89286</v>
      </c>
      <c r="I2260">
        <v>5780</v>
      </c>
      <c r="J2260">
        <v>91</v>
      </c>
      <c r="K2260">
        <v>46</v>
      </c>
      <c r="L2260" t="s">
        <v>31</v>
      </c>
      <c r="M2260">
        <v>118</v>
      </c>
      <c r="N2260">
        <f>Table1[[#This Row],[Basic Salary]]+Table1[[#This Row],[Bonus]]</f>
        <v>95066</v>
      </c>
      <c r="O2260" s="2">
        <f>Table1[[#This Row],[Bonus]]/Table1[[#This Row],[Basic Salary]]</f>
        <v>6.4735792845462894E-2</v>
      </c>
      <c r="P2260">
        <f ca="1">DATEDIF(Table1[[#This Row],[Date of Birth]],TODAY(),"Y")</f>
        <v>42</v>
      </c>
      <c r="Q2260">
        <f ca="1">DATEDIF(Table1[[#This Row],[Joining Date]],TODAY(),"Y")</f>
        <v>7</v>
      </c>
      <c r="R2260" t="str">
        <f ca="1">IF(YEAR(Table1[[#This Row],[Joining Date]])=YEAR(TODAY()),"Yes","No")</f>
        <v>No</v>
      </c>
      <c r="S2260" t="str">
        <f ca="1">IF(Table1[[#This Row],[Experience]]&gt;5,"Yes","No")</f>
        <v>Yes</v>
      </c>
      <c r="T2260" t="str">
        <f>TEXT(Table1[[#This Row],[Joining Date]],"mmmm")</f>
        <v>March</v>
      </c>
      <c r="U2260" t="str">
        <f>TEXT(Table1[[#This Row],[Joining Date]],"yyyy")</f>
        <v>2019</v>
      </c>
      <c r="V2260" s="5">
        <f ca="1">TODAY()-Table1[[#This Row],[Joining Date]]</f>
        <v>2690</v>
      </c>
      <c r="W2260" t="str">
        <f>LEFT(Table1[[#This Row],[Employee Name]],FIND(" ",Table1[[#This Row],[Employee Name]])-1)</f>
        <v>Pooja</v>
      </c>
      <c r="X2260" t="str">
        <f>RIGHT(Table1[[#This Row],[Employee Name]],LEN(Table1[[#This Row],[Employee Name]])-FIND(" ",Table1[[#This Row],[Employee Name]]))</f>
        <v>Das</v>
      </c>
      <c r="Y2260" t="str">
        <f>Table1[[#This Row],[Department]]&amp;"-"&amp;Table1[[#This Row],[Employee ID]]</f>
        <v>IT-E01507</v>
      </c>
      <c r="Z2260" t="str">
        <f>LEFT(Table1[[#This Row],[Department]],3)</f>
        <v>IT</v>
      </c>
      <c r="AA2260" t="str">
        <f>_xlfn.XLOOKUP(Table1[[#This Row],[Manager ID]],MANAGERS!A:A,MANAGERS!B:B)</f>
        <v>Manager_18</v>
      </c>
      <c r="AB2260" t="str" cm="1">
        <f t="array" ref="AB2260">_xlfn.XLOOKUP(Table1[[#This Row],[Manager ID]],Table2[[#All],[Manager ID]],Table2[[#All],[Department Head]])</f>
        <v>Support</v>
      </c>
      <c r="AC2260" s="2">
        <f>_xlfn.XLOOKUP(Table1[[#This Row],[City]],L:L,O:O)</f>
        <v>0.241864189087755</v>
      </c>
      <c r="AD2260" t="str" cm="1">
        <f t="array" ref="AD2260">_xlfn.IFS(Table1[[#This Row],[Performance Score]]&gt;=90,"Excellent",Table1[[#This Row],[Performance Score]]&gt;=75,"Good",Table1[[#This Row],[Performance Score]]&gt;=60,"Average",Table1[[#This Row],[Performance Score]]&lt;=60,"Need Improvement")</f>
        <v>Need Improvement</v>
      </c>
      <c r="AE2260" t="str">
        <f>IF(AND(Table1[[#This Row],[Attendance %]]&gt;=80,(Table1[[#This Row],[Performance Score]]&gt;=80)),"Eligible","Not Eligible")</f>
        <v>Not Eligible</v>
      </c>
      <c r="AF2260" t="str">
        <f>IF(Table1[[#This Row],[Performance Score]]&gt;=80,"High Performer","Low Performer")</f>
        <v>Low Performer</v>
      </c>
      <c r="AG2260" t="str" cm="1">
        <f t="array" aca="1" ref="AG2260" ca="1">_xlfn.IFS(Table1[[#This Row],[Experience]]&lt;=3,"Junior",Table1[[#This Row],[Experience]]&lt;=7,"Mid Level",Table1[[#This Row],[Experience]]&gt;=7,"Senior")</f>
        <v>Mid Level</v>
      </c>
      <c r="AH2260" t="str">
        <f>IF(Table1[[#This Row],[Attendance %]]&gt;75,"OK","Below 75")</f>
        <v>OK</v>
      </c>
      <c r="AI2260" t="b">
        <f>ISBLANK(Table1[[#This Row],[Employee ID]])</f>
        <v>0</v>
      </c>
      <c r="AJ2260" t="b">
        <f>ISNUMBER(Table1[[#This Row],[Total Salary  ]])</f>
        <v>1</v>
      </c>
      <c r="AK2260" t="str">
        <f>IFERROR(_xlfn.XLOOKUP(Table1[[#This Row],[Manager ID]],MANAGERS!A:A,MANAGERS!B:B),"Not Found")</f>
        <v>Manager_18</v>
      </c>
    </row>
    <row r="2261" spans="1:37" x14ac:dyDescent="0.2">
      <c r="A2261" t="s">
        <v>1025</v>
      </c>
      <c r="B2261" t="s">
        <v>85</v>
      </c>
      <c r="C2261" t="s">
        <v>15</v>
      </c>
      <c r="D2261" t="s">
        <v>43</v>
      </c>
      <c r="E2261" t="s">
        <v>17</v>
      </c>
      <c r="F2261" s="1">
        <v>42724</v>
      </c>
      <c r="G2261" s="1">
        <v>33436</v>
      </c>
      <c r="H2261">
        <v>74866</v>
      </c>
      <c r="I2261">
        <v>20192</v>
      </c>
      <c r="J2261">
        <v>79</v>
      </c>
      <c r="K2261">
        <v>69</v>
      </c>
      <c r="L2261" t="s">
        <v>31</v>
      </c>
      <c r="M2261">
        <v>113</v>
      </c>
      <c r="N2261">
        <f>Table1[[#This Row],[Basic Salary]]+Table1[[#This Row],[Bonus]]</f>
        <v>95058</v>
      </c>
      <c r="O2261" s="2">
        <f>Table1[[#This Row],[Bonus]]/Table1[[#This Row],[Basic Salary]]</f>
        <v>0.26970854593540461</v>
      </c>
      <c r="P2261">
        <f ca="1">DATEDIF(Table1[[#This Row],[Date of Birth]],TODAY(),"Y")</f>
        <v>35</v>
      </c>
      <c r="Q2261">
        <f ca="1">DATEDIF(Table1[[#This Row],[Joining Date]],TODAY(),"Y")</f>
        <v>9</v>
      </c>
      <c r="R2261" t="str">
        <f ca="1">IF(YEAR(Table1[[#This Row],[Joining Date]])=YEAR(TODAY()),"Yes","No")</f>
        <v>No</v>
      </c>
      <c r="S2261" t="str">
        <f ca="1">IF(Table1[[#This Row],[Experience]]&gt;5,"Yes","No")</f>
        <v>Yes</v>
      </c>
      <c r="T2261" t="str">
        <f>TEXT(Table1[[#This Row],[Joining Date]],"mmmm")</f>
        <v>December</v>
      </c>
      <c r="U2261" t="str">
        <f>TEXT(Table1[[#This Row],[Joining Date]],"yyyy")</f>
        <v>2016</v>
      </c>
      <c r="V2261" s="5">
        <f ca="1">TODAY()-Table1[[#This Row],[Joining Date]]</f>
        <v>3515</v>
      </c>
      <c r="W2261" t="str">
        <f>LEFT(Table1[[#This Row],[Employee Name]],FIND(" ",Table1[[#This Row],[Employee Name]])-1)</f>
        <v>Pooja</v>
      </c>
      <c r="X2261" t="str">
        <f>RIGHT(Table1[[#This Row],[Employee Name]],LEN(Table1[[#This Row],[Employee Name]])-FIND(" ",Table1[[#This Row],[Employee Name]]))</f>
        <v>Das</v>
      </c>
      <c r="Y2261" t="str">
        <f>Table1[[#This Row],[Department]]&amp;"-"&amp;Table1[[#This Row],[Employee ID]]</f>
        <v>Operations-E00969</v>
      </c>
      <c r="Z2261" t="str">
        <f>LEFT(Table1[[#This Row],[Department]],3)</f>
        <v>Ope</v>
      </c>
      <c r="AA2261" t="str">
        <f>_xlfn.XLOOKUP(Table1[[#This Row],[Manager ID]],MANAGERS!A:A,MANAGERS!B:B)</f>
        <v>Manager_13</v>
      </c>
      <c r="AB2261" t="str" cm="1">
        <f t="array" ref="AB2261">_xlfn.XLOOKUP(Table1[[#This Row],[Manager ID]],Table2[[#All],[Manager ID]],Table2[[#All],[Department Head]])</f>
        <v>HR</v>
      </c>
      <c r="AC2261" s="2">
        <f>_xlfn.XLOOKUP(Table1[[#This Row],[City]],L:L,O:O)</f>
        <v>0.241864189087755</v>
      </c>
      <c r="AD2261" t="str" cm="1">
        <f t="array" ref="AD2261">_xlfn.IFS(Table1[[#This Row],[Performance Score]]&gt;=90,"Excellent",Table1[[#This Row],[Performance Score]]&gt;=75,"Good",Table1[[#This Row],[Performance Score]]&gt;=60,"Average",Table1[[#This Row],[Performance Score]]&lt;=60,"Need Improvement")</f>
        <v>Average</v>
      </c>
      <c r="AE2261" t="str">
        <f>IF(AND(Table1[[#This Row],[Attendance %]]&gt;=80,(Table1[[#This Row],[Performance Score]]&gt;=80)),"Eligible","Not Eligible")</f>
        <v>Not Eligible</v>
      </c>
      <c r="AF2261" t="str">
        <f>IF(Table1[[#This Row],[Performance Score]]&gt;=80,"High Performer","Low Performer")</f>
        <v>Low Performer</v>
      </c>
      <c r="AG2261" t="str" cm="1">
        <f t="array" aca="1" ref="AG2261" ca="1">_xlfn.IFS(Table1[[#This Row],[Experience]]&lt;=3,"Junior",Table1[[#This Row],[Experience]]&lt;=7,"Mid Level",Table1[[#This Row],[Experience]]&gt;=7,"Senior")</f>
        <v>Senior</v>
      </c>
      <c r="AH2261" t="str">
        <f>IF(Table1[[#This Row],[Attendance %]]&gt;75,"OK","Below 75")</f>
        <v>OK</v>
      </c>
      <c r="AI2261" t="b">
        <f>ISBLANK(Table1[[#This Row],[Employee ID]])</f>
        <v>0</v>
      </c>
      <c r="AJ2261" t="b">
        <f>ISNUMBER(Table1[[#This Row],[Total Salary  ]])</f>
        <v>1</v>
      </c>
      <c r="AK2261" t="str">
        <f>IFERROR(_xlfn.XLOOKUP(Table1[[#This Row],[Manager ID]],MANAGERS!A:A,MANAGERS!B:B),"Not Found")</f>
        <v>Manager_13</v>
      </c>
    </row>
    <row r="2262" spans="1:37" x14ac:dyDescent="0.2">
      <c r="A2262" t="s">
        <v>1922</v>
      </c>
      <c r="B2262" t="s">
        <v>42</v>
      </c>
      <c r="C2262" t="s">
        <v>15</v>
      </c>
      <c r="D2262" t="s">
        <v>25</v>
      </c>
      <c r="E2262" t="s">
        <v>65</v>
      </c>
      <c r="F2262" s="1">
        <v>44582</v>
      </c>
      <c r="G2262" s="1">
        <v>34943</v>
      </c>
      <c r="H2262">
        <v>67977</v>
      </c>
      <c r="I2262">
        <v>27081</v>
      </c>
      <c r="J2262">
        <v>70</v>
      </c>
      <c r="K2262">
        <v>45</v>
      </c>
      <c r="L2262" t="s">
        <v>27</v>
      </c>
      <c r="M2262">
        <v>112</v>
      </c>
      <c r="N2262">
        <f>Table1[[#This Row],[Basic Salary]]+Table1[[#This Row],[Bonus]]</f>
        <v>95058</v>
      </c>
      <c r="O2262" s="2">
        <f>Table1[[#This Row],[Bonus]]/Table1[[#This Row],[Basic Salary]]</f>
        <v>0.39838474778233812</v>
      </c>
      <c r="P2262">
        <f ca="1">DATEDIF(Table1[[#This Row],[Date of Birth]],TODAY(),"Y")</f>
        <v>30</v>
      </c>
      <c r="Q2262">
        <f ca="1">DATEDIF(Table1[[#This Row],[Joining Date]],TODAY(),"Y")</f>
        <v>4</v>
      </c>
      <c r="R2262" t="str">
        <f ca="1">IF(YEAR(Table1[[#This Row],[Joining Date]])=YEAR(TODAY()),"Yes","No")</f>
        <v>No</v>
      </c>
      <c r="S2262" t="str">
        <f ca="1">IF(Table1[[#This Row],[Experience]]&gt;5,"Yes","No")</f>
        <v>No</v>
      </c>
      <c r="T2262" t="str">
        <f>TEXT(Table1[[#This Row],[Joining Date]],"mmmm")</f>
        <v>January</v>
      </c>
      <c r="U2262" t="str">
        <f>TEXT(Table1[[#This Row],[Joining Date]],"yyyy")</f>
        <v>2022</v>
      </c>
      <c r="V2262" s="5">
        <f ca="1">TODAY()-Table1[[#This Row],[Joining Date]]</f>
        <v>1657</v>
      </c>
      <c r="W2262" t="str">
        <f>LEFT(Table1[[#This Row],[Employee Name]],FIND(" ",Table1[[#This Row],[Employee Name]])-1)</f>
        <v>Krishna</v>
      </c>
      <c r="X2262" t="str">
        <f>RIGHT(Table1[[#This Row],[Employee Name]],LEN(Table1[[#This Row],[Employee Name]])-FIND(" ",Table1[[#This Row],[Employee Name]]))</f>
        <v>Chaitanya</v>
      </c>
      <c r="Y2262" t="str">
        <f>Table1[[#This Row],[Department]]&amp;"-"&amp;Table1[[#This Row],[Employee ID]]</f>
        <v>Finance-E01866</v>
      </c>
      <c r="Z2262" t="str">
        <f>LEFT(Table1[[#This Row],[Department]],3)</f>
        <v>Fin</v>
      </c>
      <c r="AA2262" t="str">
        <f>_xlfn.XLOOKUP(Table1[[#This Row],[Manager ID]],MANAGERS!A:A,MANAGERS!B:B)</f>
        <v>Manager_12</v>
      </c>
      <c r="AB2262" t="str" cm="1">
        <f t="array" ref="AB2262">_xlfn.XLOOKUP(Table1[[#This Row],[Manager ID]],Table2[[#All],[Manager ID]],Table2[[#All],[Department Head]])</f>
        <v>Marketing</v>
      </c>
      <c r="AC2262" s="2">
        <f>_xlfn.XLOOKUP(Table1[[#This Row],[City]],L:L,O:O)</f>
        <v>0.23674293405114402</v>
      </c>
      <c r="AD2262" t="str" cm="1">
        <f t="array" ref="AD2262">_xlfn.IFS(Table1[[#This Row],[Performance Score]]&gt;=90,"Excellent",Table1[[#This Row],[Performance Score]]&gt;=75,"Good",Table1[[#This Row],[Performance Score]]&gt;=60,"Average",Table1[[#This Row],[Performance Score]]&lt;=60,"Need Improvement")</f>
        <v>Need Improvement</v>
      </c>
      <c r="AE2262" t="str">
        <f>IF(AND(Table1[[#This Row],[Attendance %]]&gt;=80,(Table1[[#This Row],[Performance Score]]&gt;=80)),"Eligible","Not Eligible")</f>
        <v>Not Eligible</v>
      </c>
      <c r="AF2262" t="str">
        <f>IF(Table1[[#This Row],[Performance Score]]&gt;=80,"High Performer","Low Performer")</f>
        <v>Low Performer</v>
      </c>
      <c r="AG2262" t="str" cm="1">
        <f t="array" aca="1" ref="AG2262" ca="1">_xlfn.IFS(Table1[[#This Row],[Experience]]&lt;=3,"Junior",Table1[[#This Row],[Experience]]&lt;=7,"Mid Level",Table1[[#This Row],[Experience]]&gt;=7,"Senior")</f>
        <v>Mid Level</v>
      </c>
      <c r="AH2262" t="str">
        <f>IF(Table1[[#This Row],[Attendance %]]&gt;75,"OK","Below 75")</f>
        <v>Below 75</v>
      </c>
      <c r="AI2262" t="b">
        <f>ISBLANK(Table1[[#This Row],[Employee ID]])</f>
        <v>0</v>
      </c>
      <c r="AJ2262" t="b">
        <f>ISNUMBER(Table1[[#This Row],[Total Salary  ]])</f>
        <v>1</v>
      </c>
      <c r="AK2262" t="str">
        <f>IFERROR(_xlfn.XLOOKUP(Table1[[#This Row],[Manager ID]],MANAGERS!A:A,MANAGERS!B:B),"Not Found")</f>
        <v>Manager_12</v>
      </c>
    </row>
    <row r="2263" spans="1:37" x14ac:dyDescent="0.2">
      <c r="A2263" t="s">
        <v>3781</v>
      </c>
      <c r="B2263" t="s">
        <v>57</v>
      </c>
      <c r="C2263" t="s">
        <v>15</v>
      </c>
      <c r="D2263" t="s">
        <v>40</v>
      </c>
      <c r="E2263" t="s">
        <v>26</v>
      </c>
      <c r="F2263" s="1">
        <v>44516</v>
      </c>
      <c r="G2263" s="1">
        <v>38597</v>
      </c>
      <c r="H2263">
        <v>74924</v>
      </c>
      <c r="I2263">
        <v>20131</v>
      </c>
      <c r="J2263">
        <v>74</v>
      </c>
      <c r="K2263">
        <v>64</v>
      </c>
      <c r="L2263" t="s">
        <v>27</v>
      </c>
      <c r="M2263">
        <v>106</v>
      </c>
      <c r="N2263">
        <f>Table1[[#This Row],[Basic Salary]]+Table1[[#This Row],[Bonus]]</f>
        <v>95055</v>
      </c>
      <c r="O2263" s="2">
        <f>Table1[[#This Row],[Bonus]]/Table1[[#This Row],[Basic Salary]]</f>
        <v>0.26868560140942821</v>
      </c>
      <c r="P2263">
        <f ca="1">DATEDIF(Table1[[#This Row],[Date of Birth]],TODAY(),"Y")</f>
        <v>20</v>
      </c>
      <c r="Q2263">
        <f ca="1">DATEDIF(Table1[[#This Row],[Joining Date]],TODAY(),"Y")</f>
        <v>4</v>
      </c>
      <c r="R2263" t="str">
        <f ca="1">IF(YEAR(Table1[[#This Row],[Joining Date]])=YEAR(TODAY()),"Yes","No")</f>
        <v>No</v>
      </c>
      <c r="S2263" t="str">
        <f ca="1">IF(Table1[[#This Row],[Experience]]&gt;5,"Yes","No")</f>
        <v>No</v>
      </c>
      <c r="T2263" t="str">
        <f>TEXT(Table1[[#This Row],[Joining Date]],"mmmm")</f>
        <v>November</v>
      </c>
      <c r="U2263" t="str">
        <f>TEXT(Table1[[#This Row],[Joining Date]],"yyyy")</f>
        <v>2021</v>
      </c>
      <c r="V2263" s="5">
        <f ca="1">TODAY()-Table1[[#This Row],[Joining Date]]</f>
        <v>1723</v>
      </c>
      <c r="W2263" t="str">
        <f>LEFT(Table1[[#This Row],[Employee Name]],FIND(" ",Table1[[#This Row],[Employee Name]])-1)</f>
        <v>Swathi</v>
      </c>
      <c r="X2263" t="str">
        <f>RIGHT(Table1[[#This Row],[Employee Name]],LEN(Table1[[#This Row],[Employee Name]])-FIND(" ",Table1[[#This Row],[Employee Name]]))</f>
        <v>Ramesh</v>
      </c>
      <c r="Y2263" t="str">
        <f>Table1[[#This Row],[Department]]&amp;"-"&amp;Table1[[#This Row],[Employee ID]]</f>
        <v>IT-E03725</v>
      </c>
      <c r="Z2263" t="str">
        <f>LEFT(Table1[[#This Row],[Department]],3)</f>
        <v>IT</v>
      </c>
      <c r="AA2263" t="str">
        <f>_xlfn.XLOOKUP(Table1[[#This Row],[Manager ID]],MANAGERS!A:A,MANAGERS!B:B)</f>
        <v>Manager_6</v>
      </c>
      <c r="AB2263" t="str" cm="1">
        <f t="array" ref="AB2263">_xlfn.XLOOKUP(Table1[[#This Row],[Manager ID]],Table2[[#All],[Manager ID]],Table2[[#All],[Department Head]])</f>
        <v>HR</v>
      </c>
      <c r="AC2263" s="2">
        <f>_xlfn.XLOOKUP(Table1[[#This Row],[City]],L:L,O:O)</f>
        <v>0.23674293405114402</v>
      </c>
      <c r="AD2263" t="str" cm="1">
        <f t="array" ref="AD2263">_xlfn.IFS(Table1[[#This Row],[Performance Score]]&gt;=90,"Excellent",Table1[[#This Row],[Performance Score]]&gt;=75,"Good",Table1[[#This Row],[Performance Score]]&gt;=60,"Average",Table1[[#This Row],[Performance Score]]&lt;=60,"Need Improvement")</f>
        <v>Average</v>
      </c>
      <c r="AE2263" t="str">
        <f>IF(AND(Table1[[#This Row],[Attendance %]]&gt;=80,(Table1[[#This Row],[Performance Score]]&gt;=80)),"Eligible","Not Eligible")</f>
        <v>Not Eligible</v>
      </c>
      <c r="AF2263" t="str">
        <f>IF(Table1[[#This Row],[Performance Score]]&gt;=80,"High Performer","Low Performer")</f>
        <v>Low Performer</v>
      </c>
      <c r="AG2263" t="str" cm="1">
        <f t="array" aca="1" ref="AG2263" ca="1">_xlfn.IFS(Table1[[#This Row],[Experience]]&lt;=3,"Junior",Table1[[#This Row],[Experience]]&lt;=7,"Mid Level",Table1[[#This Row],[Experience]]&gt;=7,"Senior")</f>
        <v>Mid Level</v>
      </c>
      <c r="AH2263" t="str">
        <f>IF(Table1[[#This Row],[Attendance %]]&gt;75,"OK","Below 75")</f>
        <v>Below 75</v>
      </c>
      <c r="AI2263" t="b">
        <f>ISBLANK(Table1[[#This Row],[Employee ID]])</f>
        <v>0</v>
      </c>
      <c r="AJ2263" t="b">
        <f>ISNUMBER(Table1[[#This Row],[Total Salary  ]])</f>
        <v>1</v>
      </c>
      <c r="AK2263" t="str">
        <f>IFERROR(_xlfn.XLOOKUP(Table1[[#This Row],[Manager ID]],MANAGERS!A:A,MANAGERS!B:B),"Not Found")</f>
        <v>Manager_6</v>
      </c>
    </row>
    <row r="2264" spans="1:37" x14ac:dyDescent="0.2">
      <c r="A2264" t="s">
        <v>2219</v>
      </c>
      <c r="B2264" t="s">
        <v>20</v>
      </c>
      <c r="C2264" t="s">
        <v>15</v>
      </c>
      <c r="D2264" t="s">
        <v>43</v>
      </c>
      <c r="E2264" t="s">
        <v>17</v>
      </c>
      <c r="F2264" s="1">
        <v>43406</v>
      </c>
      <c r="G2264" s="1">
        <v>34626</v>
      </c>
      <c r="H2264">
        <v>81133</v>
      </c>
      <c r="I2264">
        <v>13900</v>
      </c>
      <c r="J2264">
        <v>61</v>
      </c>
      <c r="K2264">
        <v>76</v>
      </c>
      <c r="L2264" t="s">
        <v>18</v>
      </c>
      <c r="M2264">
        <v>103</v>
      </c>
      <c r="N2264">
        <f>Table1[[#This Row],[Basic Salary]]+Table1[[#This Row],[Bonus]]</f>
        <v>95033</v>
      </c>
      <c r="O2264" s="2">
        <f>Table1[[#This Row],[Bonus]]/Table1[[#This Row],[Basic Salary]]</f>
        <v>0.17132362910283117</v>
      </c>
      <c r="P2264">
        <f ca="1">DATEDIF(Table1[[#This Row],[Date of Birth]],TODAY(),"Y")</f>
        <v>31</v>
      </c>
      <c r="Q2264">
        <f ca="1">DATEDIF(Table1[[#This Row],[Joining Date]],TODAY(),"Y")</f>
        <v>7</v>
      </c>
      <c r="R2264" t="str">
        <f ca="1">IF(YEAR(Table1[[#This Row],[Joining Date]])=YEAR(TODAY()),"Yes","No")</f>
        <v>No</v>
      </c>
      <c r="S2264" t="str">
        <f ca="1">IF(Table1[[#This Row],[Experience]]&gt;5,"Yes","No")</f>
        <v>Yes</v>
      </c>
      <c r="T2264" t="str">
        <f>TEXT(Table1[[#This Row],[Joining Date]],"mmmm")</f>
        <v>November</v>
      </c>
      <c r="U2264" t="str">
        <f>TEXT(Table1[[#This Row],[Joining Date]],"yyyy")</f>
        <v>2018</v>
      </c>
      <c r="V2264" s="5">
        <f ca="1">TODAY()-Table1[[#This Row],[Joining Date]]</f>
        <v>2833</v>
      </c>
      <c r="W2264" t="str">
        <f>LEFT(Table1[[#This Row],[Employee Name]],FIND(" ",Table1[[#This Row],[Employee Name]])-1)</f>
        <v>Rahul</v>
      </c>
      <c r="X2264" t="str">
        <f>RIGHT(Table1[[#This Row],[Employee Name]],LEN(Table1[[#This Row],[Employee Name]])-FIND(" ",Table1[[#This Row],[Employee Name]]))</f>
        <v>Verma</v>
      </c>
      <c r="Y2264" t="str">
        <f>Table1[[#This Row],[Department]]&amp;"-"&amp;Table1[[#This Row],[Employee ID]]</f>
        <v>Operations-E02163</v>
      </c>
      <c r="Z2264" t="str">
        <f>LEFT(Table1[[#This Row],[Department]],3)</f>
        <v>Ope</v>
      </c>
      <c r="AA2264" t="str">
        <f>_xlfn.XLOOKUP(Table1[[#This Row],[Manager ID]],MANAGERS!A:A,MANAGERS!B:B)</f>
        <v>Manager_3</v>
      </c>
      <c r="AB2264" t="str" cm="1">
        <f t="array" ref="AB2264">_xlfn.XLOOKUP(Table1[[#This Row],[Manager ID]],Table2[[#All],[Manager ID]],Table2[[#All],[Department Head]])</f>
        <v>IT</v>
      </c>
      <c r="AC2264" s="2">
        <f>_xlfn.XLOOKUP(Table1[[#This Row],[City]],L:L,O:O)</f>
        <v>0.21356479274849693</v>
      </c>
      <c r="AD2264" t="str" cm="1">
        <f t="array" ref="AD2264">_xlfn.IFS(Table1[[#This Row],[Performance Score]]&gt;=90,"Excellent",Table1[[#This Row],[Performance Score]]&gt;=75,"Good",Table1[[#This Row],[Performance Score]]&gt;=60,"Average",Table1[[#This Row],[Performance Score]]&lt;=60,"Need Improvement")</f>
        <v>Good</v>
      </c>
      <c r="AE2264" t="str">
        <f>IF(AND(Table1[[#This Row],[Attendance %]]&gt;=80,(Table1[[#This Row],[Performance Score]]&gt;=80)),"Eligible","Not Eligible")</f>
        <v>Not Eligible</v>
      </c>
      <c r="AF2264" t="str">
        <f>IF(Table1[[#This Row],[Performance Score]]&gt;=80,"High Performer","Low Performer")</f>
        <v>Low Performer</v>
      </c>
      <c r="AG2264" t="str" cm="1">
        <f t="array" aca="1" ref="AG2264" ca="1">_xlfn.IFS(Table1[[#This Row],[Experience]]&lt;=3,"Junior",Table1[[#This Row],[Experience]]&lt;=7,"Mid Level",Table1[[#This Row],[Experience]]&gt;=7,"Senior")</f>
        <v>Mid Level</v>
      </c>
      <c r="AH2264" t="str">
        <f>IF(Table1[[#This Row],[Attendance %]]&gt;75,"OK","Below 75")</f>
        <v>Below 75</v>
      </c>
      <c r="AI2264" t="b">
        <f>ISBLANK(Table1[[#This Row],[Employee ID]])</f>
        <v>0</v>
      </c>
      <c r="AJ2264" t="b">
        <f>ISNUMBER(Table1[[#This Row],[Total Salary  ]])</f>
        <v>1</v>
      </c>
      <c r="AK2264" t="str">
        <f>IFERROR(_xlfn.XLOOKUP(Table1[[#This Row],[Manager ID]],MANAGERS!A:A,MANAGERS!B:B),"Not Found")</f>
        <v>Manager_3</v>
      </c>
    </row>
    <row r="2265" spans="1:37" x14ac:dyDescent="0.2">
      <c r="A2265" t="s">
        <v>3570</v>
      </c>
      <c r="B2265" t="s">
        <v>42</v>
      </c>
      <c r="C2265" t="s">
        <v>21</v>
      </c>
      <c r="D2265" t="s">
        <v>81</v>
      </c>
      <c r="E2265" t="s">
        <v>26</v>
      </c>
      <c r="F2265" s="1">
        <v>43400</v>
      </c>
      <c r="G2265" s="1">
        <v>38532</v>
      </c>
      <c r="H2265">
        <v>69991</v>
      </c>
      <c r="I2265">
        <v>25041</v>
      </c>
      <c r="J2265">
        <v>96</v>
      </c>
      <c r="K2265">
        <v>63</v>
      </c>
      <c r="L2265" t="s">
        <v>31</v>
      </c>
      <c r="M2265">
        <v>101</v>
      </c>
      <c r="N2265">
        <f>Table1[[#This Row],[Basic Salary]]+Table1[[#This Row],[Bonus]]</f>
        <v>95032</v>
      </c>
      <c r="O2265" s="2">
        <f>Table1[[#This Row],[Bonus]]/Table1[[#This Row],[Basic Salary]]</f>
        <v>0.35777457101627352</v>
      </c>
      <c r="P2265">
        <f ca="1">DATEDIF(Table1[[#This Row],[Date of Birth]],TODAY(),"Y")</f>
        <v>21</v>
      </c>
      <c r="Q2265">
        <f ca="1">DATEDIF(Table1[[#This Row],[Joining Date]],TODAY(),"Y")</f>
        <v>7</v>
      </c>
      <c r="R2265" t="str">
        <f ca="1">IF(YEAR(Table1[[#This Row],[Joining Date]])=YEAR(TODAY()),"Yes","No")</f>
        <v>No</v>
      </c>
      <c r="S2265" t="str">
        <f ca="1">IF(Table1[[#This Row],[Experience]]&gt;5,"Yes","No")</f>
        <v>Yes</v>
      </c>
      <c r="T2265" t="str">
        <f>TEXT(Table1[[#This Row],[Joining Date]],"mmmm")</f>
        <v>October</v>
      </c>
      <c r="U2265" t="str">
        <f>TEXT(Table1[[#This Row],[Joining Date]],"yyyy")</f>
        <v>2018</v>
      </c>
      <c r="V2265" s="5">
        <f ca="1">TODAY()-Table1[[#This Row],[Joining Date]]</f>
        <v>2839</v>
      </c>
      <c r="W2265" t="str">
        <f>LEFT(Table1[[#This Row],[Employee Name]],FIND(" ",Table1[[#This Row],[Employee Name]])-1)</f>
        <v>Krishna</v>
      </c>
      <c r="X2265" t="str">
        <f>RIGHT(Table1[[#This Row],[Employee Name]],LEN(Table1[[#This Row],[Employee Name]])-FIND(" ",Table1[[#This Row],[Employee Name]]))</f>
        <v>Chaitanya</v>
      </c>
      <c r="Y2265" t="str">
        <f>Table1[[#This Row],[Department]]&amp;"-"&amp;Table1[[#This Row],[Employee ID]]</f>
        <v>Sales-E03514</v>
      </c>
      <c r="Z2265" t="str">
        <f>LEFT(Table1[[#This Row],[Department]],3)</f>
        <v>Sal</v>
      </c>
      <c r="AA2265" t="str">
        <f>_xlfn.XLOOKUP(Table1[[#This Row],[Manager ID]],MANAGERS!A:A,MANAGERS!B:B)</f>
        <v>Manager_1</v>
      </c>
      <c r="AB2265" t="str" cm="1">
        <f t="array" ref="AB2265">_xlfn.XLOOKUP(Table1[[#This Row],[Manager ID]],Table2[[#All],[Manager ID]],Table2[[#All],[Department Head]])</f>
        <v>Support</v>
      </c>
      <c r="AC2265" s="2">
        <f>_xlfn.XLOOKUP(Table1[[#This Row],[City]],L:L,O:O)</f>
        <v>0.241864189087755</v>
      </c>
      <c r="AD2265" t="str" cm="1">
        <f t="array" ref="AD2265">_xlfn.IFS(Table1[[#This Row],[Performance Score]]&gt;=90,"Excellent",Table1[[#This Row],[Performance Score]]&gt;=75,"Good",Table1[[#This Row],[Performance Score]]&gt;=60,"Average",Table1[[#This Row],[Performance Score]]&lt;=60,"Need Improvement")</f>
        <v>Average</v>
      </c>
      <c r="AE2265" t="str">
        <f>IF(AND(Table1[[#This Row],[Attendance %]]&gt;=80,(Table1[[#This Row],[Performance Score]]&gt;=80)),"Eligible","Not Eligible")</f>
        <v>Not Eligible</v>
      </c>
      <c r="AF2265" t="str">
        <f>IF(Table1[[#This Row],[Performance Score]]&gt;=80,"High Performer","Low Performer")</f>
        <v>Low Performer</v>
      </c>
      <c r="AG2265" t="str" cm="1">
        <f t="array" aca="1" ref="AG2265" ca="1">_xlfn.IFS(Table1[[#This Row],[Experience]]&lt;=3,"Junior",Table1[[#This Row],[Experience]]&lt;=7,"Mid Level",Table1[[#This Row],[Experience]]&gt;=7,"Senior")</f>
        <v>Mid Level</v>
      </c>
      <c r="AH2265" t="str">
        <f>IF(Table1[[#This Row],[Attendance %]]&gt;75,"OK","Below 75")</f>
        <v>OK</v>
      </c>
      <c r="AI2265" t="b">
        <f>ISBLANK(Table1[[#This Row],[Employee ID]])</f>
        <v>0</v>
      </c>
      <c r="AJ2265" t="b">
        <f>ISNUMBER(Table1[[#This Row],[Total Salary  ]])</f>
        <v>1</v>
      </c>
      <c r="AK2265" t="str">
        <f>IFERROR(_xlfn.XLOOKUP(Table1[[#This Row],[Manager ID]],MANAGERS!A:A,MANAGERS!B:B),"Not Found")</f>
        <v>Manager_1</v>
      </c>
    </row>
    <row r="2266" spans="1:37" x14ac:dyDescent="0.2">
      <c r="A2266" t="s">
        <v>4877</v>
      </c>
      <c r="B2266" t="s">
        <v>93</v>
      </c>
      <c r="C2266" t="s">
        <v>21</v>
      </c>
      <c r="D2266" t="s">
        <v>43</v>
      </c>
      <c r="E2266" t="s">
        <v>65</v>
      </c>
      <c r="F2266" s="1">
        <v>42793</v>
      </c>
      <c r="G2266" s="1">
        <v>33398</v>
      </c>
      <c r="H2266">
        <v>79588</v>
      </c>
      <c r="I2266">
        <v>15430</v>
      </c>
      <c r="J2266">
        <v>94</v>
      </c>
      <c r="K2266">
        <v>64</v>
      </c>
      <c r="L2266" t="s">
        <v>18</v>
      </c>
      <c r="M2266">
        <v>115</v>
      </c>
      <c r="N2266">
        <f>Table1[[#This Row],[Basic Salary]]+Table1[[#This Row],[Bonus]]</f>
        <v>95018</v>
      </c>
      <c r="O2266" s="2">
        <f>Table1[[#This Row],[Bonus]]/Table1[[#This Row],[Basic Salary]]</f>
        <v>0.19387344825853145</v>
      </c>
      <c r="P2266">
        <f ca="1">DATEDIF(Table1[[#This Row],[Date of Birth]],TODAY(),"Y")</f>
        <v>35</v>
      </c>
      <c r="Q2266">
        <f ca="1">DATEDIF(Table1[[#This Row],[Joining Date]],TODAY(),"Y")</f>
        <v>9</v>
      </c>
      <c r="R2266" t="str">
        <f ca="1">IF(YEAR(Table1[[#This Row],[Joining Date]])=YEAR(TODAY()),"Yes","No")</f>
        <v>No</v>
      </c>
      <c r="S2266" t="str">
        <f ca="1">IF(Table1[[#This Row],[Experience]]&gt;5,"Yes","No")</f>
        <v>Yes</v>
      </c>
      <c r="T2266" t="str">
        <f>TEXT(Table1[[#This Row],[Joining Date]],"mmmm")</f>
        <v>February</v>
      </c>
      <c r="U2266" t="str">
        <f>TEXT(Table1[[#This Row],[Joining Date]],"yyyy")</f>
        <v>2017</v>
      </c>
      <c r="V2266" s="5">
        <f ca="1">TODAY()-Table1[[#This Row],[Joining Date]]</f>
        <v>3446</v>
      </c>
      <c r="W2266" t="str">
        <f>LEFT(Table1[[#This Row],[Employee Name]],FIND(" ",Table1[[#This Row],[Employee Name]])-1)</f>
        <v>Priya</v>
      </c>
      <c r="X2266" t="str">
        <f>RIGHT(Table1[[#This Row],[Employee Name]],LEN(Table1[[#This Row],[Employee Name]])-FIND(" ",Table1[[#This Row],[Employee Name]]))</f>
        <v>Reddy</v>
      </c>
      <c r="Y2266" t="str">
        <f>Table1[[#This Row],[Department]]&amp;"-"&amp;Table1[[#This Row],[Employee ID]]</f>
        <v>Operations-E04821</v>
      </c>
      <c r="Z2266" t="str">
        <f>LEFT(Table1[[#This Row],[Department]],3)</f>
        <v>Ope</v>
      </c>
      <c r="AA2266" t="str">
        <f>_xlfn.XLOOKUP(Table1[[#This Row],[Manager ID]],MANAGERS!A:A,MANAGERS!B:B)</f>
        <v>Manager_15</v>
      </c>
      <c r="AB2266" t="str" cm="1">
        <f t="array" ref="AB2266">_xlfn.XLOOKUP(Table1[[#This Row],[Manager ID]],Table2[[#All],[Manager ID]],Table2[[#All],[Department Head]])</f>
        <v>Support</v>
      </c>
      <c r="AC2266" s="2">
        <f>_xlfn.XLOOKUP(Table1[[#This Row],[City]],L:L,O:O)</f>
        <v>0.21356479274849693</v>
      </c>
      <c r="AD2266" t="str" cm="1">
        <f t="array" ref="AD2266">_xlfn.IFS(Table1[[#This Row],[Performance Score]]&gt;=90,"Excellent",Table1[[#This Row],[Performance Score]]&gt;=75,"Good",Table1[[#This Row],[Performance Score]]&gt;=60,"Average",Table1[[#This Row],[Performance Score]]&lt;=60,"Need Improvement")</f>
        <v>Average</v>
      </c>
      <c r="AE2266" t="str">
        <f>IF(AND(Table1[[#This Row],[Attendance %]]&gt;=80,(Table1[[#This Row],[Performance Score]]&gt;=80)),"Eligible","Not Eligible")</f>
        <v>Not Eligible</v>
      </c>
      <c r="AF2266" t="str">
        <f>IF(Table1[[#This Row],[Performance Score]]&gt;=80,"High Performer","Low Performer")</f>
        <v>Low Performer</v>
      </c>
      <c r="AG2266" t="str" cm="1">
        <f t="array" aca="1" ref="AG2266" ca="1">_xlfn.IFS(Table1[[#This Row],[Experience]]&lt;=3,"Junior",Table1[[#This Row],[Experience]]&lt;=7,"Mid Level",Table1[[#This Row],[Experience]]&gt;=7,"Senior")</f>
        <v>Senior</v>
      </c>
      <c r="AH2266" t="str">
        <f>IF(Table1[[#This Row],[Attendance %]]&gt;75,"OK","Below 75")</f>
        <v>OK</v>
      </c>
      <c r="AI2266" t="b">
        <f>ISBLANK(Table1[[#This Row],[Employee ID]])</f>
        <v>0</v>
      </c>
      <c r="AJ2266" t="b">
        <f>ISNUMBER(Table1[[#This Row],[Total Salary  ]])</f>
        <v>1</v>
      </c>
      <c r="AK2266" t="str">
        <f>IFERROR(_xlfn.XLOOKUP(Table1[[#This Row],[Manager ID]],MANAGERS!A:A,MANAGERS!B:B),"Not Found")</f>
        <v>Manager_15</v>
      </c>
    </row>
    <row r="2267" spans="1:37" x14ac:dyDescent="0.2">
      <c r="A2267" t="s">
        <v>1345</v>
      </c>
      <c r="B2267" t="s">
        <v>36</v>
      </c>
      <c r="C2267" t="s">
        <v>15</v>
      </c>
      <c r="D2267" t="s">
        <v>33</v>
      </c>
      <c r="E2267" t="s">
        <v>22</v>
      </c>
      <c r="F2267" s="1">
        <v>44129</v>
      </c>
      <c r="G2267" s="1">
        <v>32669</v>
      </c>
      <c r="H2267">
        <v>72460</v>
      </c>
      <c r="I2267">
        <v>22546</v>
      </c>
      <c r="J2267">
        <v>72</v>
      </c>
      <c r="K2267">
        <v>50</v>
      </c>
      <c r="L2267" t="s">
        <v>34</v>
      </c>
      <c r="M2267">
        <v>118</v>
      </c>
      <c r="N2267">
        <f>Table1[[#This Row],[Basic Salary]]+Table1[[#This Row],[Bonus]]</f>
        <v>95006</v>
      </c>
      <c r="O2267" s="2">
        <f>Table1[[#This Row],[Bonus]]/Table1[[#This Row],[Basic Salary]]</f>
        <v>0.31115097985095225</v>
      </c>
      <c r="P2267">
        <f ca="1">DATEDIF(Table1[[#This Row],[Date of Birth]],TODAY(),"Y")</f>
        <v>37</v>
      </c>
      <c r="Q2267">
        <f ca="1">DATEDIF(Table1[[#This Row],[Joining Date]],TODAY(),"Y")</f>
        <v>5</v>
      </c>
      <c r="R2267" t="str">
        <f ca="1">IF(YEAR(Table1[[#This Row],[Joining Date]])=YEAR(TODAY()),"Yes","No")</f>
        <v>No</v>
      </c>
      <c r="S2267" t="str">
        <f ca="1">IF(Table1[[#This Row],[Experience]]&gt;5,"Yes","No")</f>
        <v>No</v>
      </c>
      <c r="T2267" t="str">
        <f>TEXT(Table1[[#This Row],[Joining Date]],"mmmm")</f>
        <v>October</v>
      </c>
      <c r="U2267" t="str">
        <f>TEXT(Table1[[#This Row],[Joining Date]],"yyyy")</f>
        <v>2020</v>
      </c>
      <c r="V2267" s="5">
        <f ca="1">TODAY()-Table1[[#This Row],[Joining Date]]</f>
        <v>2110</v>
      </c>
      <c r="W2267" t="str">
        <f>LEFT(Table1[[#This Row],[Employee Name]],FIND(" ",Table1[[#This Row],[Employee Name]])-1)</f>
        <v>Meera</v>
      </c>
      <c r="X2267" t="str">
        <f>RIGHT(Table1[[#This Row],[Employee Name]],LEN(Table1[[#This Row],[Employee Name]])-FIND(" ",Table1[[#This Row],[Employee Name]]))</f>
        <v>Joshi</v>
      </c>
      <c r="Y2267" t="str">
        <f>Table1[[#This Row],[Department]]&amp;"-"&amp;Table1[[#This Row],[Employee ID]]</f>
        <v>Marketing-E01289</v>
      </c>
      <c r="Z2267" t="str">
        <f>LEFT(Table1[[#This Row],[Department]],3)</f>
        <v>Mar</v>
      </c>
      <c r="AA2267" t="str">
        <f>_xlfn.XLOOKUP(Table1[[#This Row],[Manager ID]],MANAGERS!A:A,MANAGERS!B:B)</f>
        <v>Manager_18</v>
      </c>
      <c r="AB2267" t="str" cm="1">
        <f t="array" ref="AB2267">_xlfn.XLOOKUP(Table1[[#This Row],[Manager ID]],Table2[[#All],[Manager ID]],Table2[[#All],[Department Head]])</f>
        <v>Support</v>
      </c>
      <c r="AC2267" s="2">
        <f>_xlfn.XLOOKUP(Table1[[#This Row],[City]],L:L,O:O)</f>
        <v>0.24030340748661314</v>
      </c>
      <c r="AD2267" t="str" cm="1">
        <f t="array" ref="AD2267">_xlfn.IFS(Table1[[#This Row],[Performance Score]]&gt;=90,"Excellent",Table1[[#This Row],[Performance Score]]&gt;=75,"Good",Table1[[#This Row],[Performance Score]]&gt;=60,"Average",Table1[[#This Row],[Performance Score]]&lt;=60,"Need Improvement")</f>
        <v>Need Improvement</v>
      </c>
      <c r="AE2267" t="str">
        <f>IF(AND(Table1[[#This Row],[Attendance %]]&gt;=80,(Table1[[#This Row],[Performance Score]]&gt;=80)),"Eligible","Not Eligible")</f>
        <v>Not Eligible</v>
      </c>
      <c r="AF2267" t="str">
        <f>IF(Table1[[#This Row],[Performance Score]]&gt;=80,"High Performer","Low Performer")</f>
        <v>Low Performer</v>
      </c>
      <c r="AG2267" t="str" cm="1">
        <f t="array" aca="1" ref="AG2267" ca="1">_xlfn.IFS(Table1[[#This Row],[Experience]]&lt;=3,"Junior",Table1[[#This Row],[Experience]]&lt;=7,"Mid Level",Table1[[#This Row],[Experience]]&gt;=7,"Senior")</f>
        <v>Mid Level</v>
      </c>
      <c r="AH2267" t="str">
        <f>IF(Table1[[#This Row],[Attendance %]]&gt;75,"OK","Below 75")</f>
        <v>Below 75</v>
      </c>
      <c r="AI2267" t="b">
        <f>ISBLANK(Table1[[#This Row],[Employee ID]])</f>
        <v>0</v>
      </c>
      <c r="AJ2267" t="b">
        <f>ISNUMBER(Table1[[#This Row],[Total Salary  ]])</f>
        <v>1</v>
      </c>
      <c r="AK2267" t="str">
        <f>IFERROR(_xlfn.XLOOKUP(Table1[[#This Row],[Manager ID]],MANAGERS!A:A,MANAGERS!B:B),"Not Found")</f>
        <v>Manager_18</v>
      </c>
    </row>
    <row r="2268" spans="1:37" x14ac:dyDescent="0.2">
      <c r="A2268" t="s">
        <v>277</v>
      </c>
      <c r="B2268" t="s">
        <v>42</v>
      </c>
      <c r="C2268" t="s">
        <v>15</v>
      </c>
      <c r="D2268" t="s">
        <v>33</v>
      </c>
      <c r="E2268" t="s">
        <v>65</v>
      </c>
      <c r="F2268" s="1">
        <v>42220</v>
      </c>
      <c r="G2268" s="1">
        <v>30862</v>
      </c>
      <c r="H2268">
        <v>79172</v>
      </c>
      <c r="I2268">
        <v>15823</v>
      </c>
      <c r="J2268">
        <v>90</v>
      </c>
      <c r="K2268">
        <v>46</v>
      </c>
      <c r="L2268" t="s">
        <v>18</v>
      </c>
      <c r="M2268">
        <v>105</v>
      </c>
      <c r="N2268">
        <f>Table1[[#This Row],[Basic Salary]]+Table1[[#This Row],[Bonus]]</f>
        <v>94995</v>
      </c>
      <c r="O2268" s="2">
        <f>Table1[[#This Row],[Bonus]]/Table1[[#This Row],[Basic Salary]]</f>
        <v>0.19985600970039913</v>
      </c>
      <c r="P2268">
        <f ca="1">DATEDIF(Table1[[#This Row],[Date of Birth]],TODAY(),"Y")</f>
        <v>42</v>
      </c>
      <c r="Q2268">
        <f ca="1">DATEDIF(Table1[[#This Row],[Joining Date]],TODAY(),"Y")</f>
        <v>11</v>
      </c>
      <c r="R2268" t="str">
        <f ca="1">IF(YEAR(Table1[[#This Row],[Joining Date]])=YEAR(TODAY()),"Yes","No")</f>
        <v>No</v>
      </c>
      <c r="S2268" t="str">
        <f ca="1">IF(Table1[[#This Row],[Experience]]&gt;5,"Yes","No")</f>
        <v>Yes</v>
      </c>
      <c r="T2268" t="str">
        <f>TEXT(Table1[[#This Row],[Joining Date]],"mmmm")</f>
        <v>August</v>
      </c>
      <c r="U2268" t="str">
        <f>TEXT(Table1[[#This Row],[Joining Date]],"yyyy")</f>
        <v>2015</v>
      </c>
      <c r="V2268" s="5">
        <f ca="1">TODAY()-Table1[[#This Row],[Joining Date]]</f>
        <v>4019</v>
      </c>
      <c r="W2268" t="str">
        <f>LEFT(Table1[[#This Row],[Employee Name]],FIND(" ",Table1[[#This Row],[Employee Name]])-1)</f>
        <v>Krishna</v>
      </c>
      <c r="X2268" t="str">
        <f>RIGHT(Table1[[#This Row],[Employee Name]],LEN(Table1[[#This Row],[Employee Name]])-FIND(" ",Table1[[#This Row],[Employee Name]]))</f>
        <v>Chaitanya</v>
      </c>
      <c r="Y2268" t="str">
        <f>Table1[[#This Row],[Department]]&amp;"-"&amp;Table1[[#This Row],[Employee ID]]</f>
        <v>Marketing-E00221</v>
      </c>
      <c r="Z2268" t="str">
        <f>LEFT(Table1[[#This Row],[Department]],3)</f>
        <v>Mar</v>
      </c>
      <c r="AA2268" t="str">
        <f>_xlfn.XLOOKUP(Table1[[#This Row],[Manager ID]],MANAGERS!A:A,MANAGERS!B:B)</f>
        <v>Manager_5</v>
      </c>
      <c r="AB2268" t="str" cm="1">
        <f t="array" ref="AB2268">_xlfn.XLOOKUP(Table1[[#This Row],[Manager ID]],Table2[[#All],[Manager ID]],Table2[[#All],[Department Head]])</f>
        <v>Sales</v>
      </c>
      <c r="AC2268" s="2">
        <f>_xlfn.XLOOKUP(Table1[[#This Row],[City]],L:L,O:O)</f>
        <v>0.21356479274849693</v>
      </c>
      <c r="AD2268" t="str" cm="1">
        <f t="array" ref="AD2268">_xlfn.IFS(Table1[[#This Row],[Performance Score]]&gt;=90,"Excellent",Table1[[#This Row],[Performance Score]]&gt;=75,"Good",Table1[[#This Row],[Performance Score]]&gt;=60,"Average",Table1[[#This Row],[Performance Score]]&lt;=60,"Need Improvement")</f>
        <v>Need Improvement</v>
      </c>
      <c r="AE2268" t="str">
        <f>IF(AND(Table1[[#This Row],[Attendance %]]&gt;=80,(Table1[[#This Row],[Performance Score]]&gt;=80)),"Eligible","Not Eligible")</f>
        <v>Not Eligible</v>
      </c>
      <c r="AF2268" t="str">
        <f>IF(Table1[[#This Row],[Performance Score]]&gt;=80,"High Performer","Low Performer")</f>
        <v>Low Performer</v>
      </c>
      <c r="AG2268" t="str" cm="1">
        <f t="array" aca="1" ref="AG2268" ca="1">_xlfn.IFS(Table1[[#This Row],[Experience]]&lt;=3,"Junior",Table1[[#This Row],[Experience]]&lt;=7,"Mid Level",Table1[[#This Row],[Experience]]&gt;=7,"Senior")</f>
        <v>Senior</v>
      </c>
      <c r="AH2268" t="str">
        <f>IF(Table1[[#This Row],[Attendance %]]&gt;75,"OK","Below 75")</f>
        <v>OK</v>
      </c>
      <c r="AI2268" t="b">
        <f>ISBLANK(Table1[[#This Row],[Employee ID]])</f>
        <v>0</v>
      </c>
      <c r="AJ2268" t="b">
        <f>ISNUMBER(Table1[[#This Row],[Total Salary  ]])</f>
        <v>1</v>
      </c>
      <c r="AK2268" t="str">
        <f>IFERROR(_xlfn.XLOOKUP(Table1[[#This Row],[Manager ID]],MANAGERS!A:A,MANAGERS!B:B),"Not Found")</f>
        <v>Manager_5</v>
      </c>
    </row>
    <row r="2269" spans="1:37" x14ac:dyDescent="0.2">
      <c r="A2269" t="s">
        <v>3451</v>
      </c>
      <c r="B2269" t="s">
        <v>48</v>
      </c>
      <c r="C2269" t="s">
        <v>21</v>
      </c>
      <c r="D2269" t="s">
        <v>40</v>
      </c>
      <c r="E2269" t="s">
        <v>65</v>
      </c>
      <c r="F2269" s="1">
        <v>43816</v>
      </c>
      <c r="G2269" s="1">
        <v>33318</v>
      </c>
      <c r="H2269">
        <v>67616</v>
      </c>
      <c r="I2269">
        <v>27374</v>
      </c>
      <c r="J2269">
        <v>66</v>
      </c>
      <c r="K2269">
        <v>45</v>
      </c>
      <c r="L2269" t="s">
        <v>27</v>
      </c>
      <c r="M2269">
        <v>101</v>
      </c>
      <c r="N2269">
        <f>Table1[[#This Row],[Basic Salary]]+Table1[[#This Row],[Bonus]]</f>
        <v>94990</v>
      </c>
      <c r="O2269" s="2">
        <f>Table1[[#This Row],[Bonus]]/Table1[[#This Row],[Basic Salary]]</f>
        <v>0.40484500709891152</v>
      </c>
      <c r="P2269">
        <f ca="1">DATEDIF(Table1[[#This Row],[Date of Birth]],TODAY(),"Y")</f>
        <v>35</v>
      </c>
      <c r="Q2269">
        <f ca="1">DATEDIF(Table1[[#This Row],[Joining Date]],TODAY(),"Y")</f>
        <v>6</v>
      </c>
      <c r="R2269" t="str">
        <f ca="1">IF(YEAR(Table1[[#This Row],[Joining Date]])=YEAR(TODAY()),"Yes","No")</f>
        <v>No</v>
      </c>
      <c r="S2269" t="str">
        <f ca="1">IF(Table1[[#This Row],[Experience]]&gt;5,"Yes","No")</f>
        <v>Yes</v>
      </c>
      <c r="T2269" t="str">
        <f>TEXT(Table1[[#This Row],[Joining Date]],"mmmm")</f>
        <v>December</v>
      </c>
      <c r="U2269" t="str">
        <f>TEXT(Table1[[#This Row],[Joining Date]],"yyyy")</f>
        <v>2019</v>
      </c>
      <c r="V2269" s="5">
        <f ca="1">TODAY()-Table1[[#This Row],[Joining Date]]</f>
        <v>2423</v>
      </c>
      <c r="W2269" t="str">
        <f>LEFT(Table1[[#This Row],[Employee Name]],FIND(" ",Table1[[#This Row],[Employee Name]])-1)</f>
        <v>Aditya</v>
      </c>
      <c r="X2269" t="str">
        <f>RIGHT(Table1[[#This Row],[Employee Name]],LEN(Table1[[#This Row],[Employee Name]])-FIND(" ",Table1[[#This Row],[Employee Name]]))</f>
        <v>Kapoor</v>
      </c>
      <c r="Y2269" t="str">
        <f>Table1[[#This Row],[Department]]&amp;"-"&amp;Table1[[#This Row],[Employee ID]]</f>
        <v>IT-E03395</v>
      </c>
      <c r="Z2269" t="str">
        <f>LEFT(Table1[[#This Row],[Department]],3)</f>
        <v>IT</v>
      </c>
      <c r="AA2269" t="str">
        <f>_xlfn.XLOOKUP(Table1[[#This Row],[Manager ID]],MANAGERS!A:A,MANAGERS!B:B)</f>
        <v>Manager_1</v>
      </c>
      <c r="AB2269" t="str" cm="1">
        <f t="array" ref="AB2269">_xlfn.XLOOKUP(Table1[[#This Row],[Manager ID]],Table2[[#All],[Manager ID]],Table2[[#All],[Department Head]])</f>
        <v>Support</v>
      </c>
      <c r="AC2269" s="2">
        <f>_xlfn.XLOOKUP(Table1[[#This Row],[City]],L:L,O:O)</f>
        <v>0.23674293405114402</v>
      </c>
      <c r="AD2269" t="str" cm="1">
        <f t="array" ref="AD2269">_xlfn.IFS(Table1[[#This Row],[Performance Score]]&gt;=90,"Excellent",Table1[[#This Row],[Performance Score]]&gt;=75,"Good",Table1[[#This Row],[Performance Score]]&gt;=60,"Average",Table1[[#This Row],[Performance Score]]&lt;=60,"Need Improvement")</f>
        <v>Need Improvement</v>
      </c>
      <c r="AE2269" t="str">
        <f>IF(AND(Table1[[#This Row],[Attendance %]]&gt;=80,(Table1[[#This Row],[Performance Score]]&gt;=80)),"Eligible","Not Eligible")</f>
        <v>Not Eligible</v>
      </c>
      <c r="AF2269" t="str">
        <f>IF(Table1[[#This Row],[Performance Score]]&gt;=80,"High Performer","Low Performer")</f>
        <v>Low Performer</v>
      </c>
      <c r="AG2269" t="str" cm="1">
        <f t="array" aca="1" ref="AG2269" ca="1">_xlfn.IFS(Table1[[#This Row],[Experience]]&lt;=3,"Junior",Table1[[#This Row],[Experience]]&lt;=7,"Mid Level",Table1[[#This Row],[Experience]]&gt;=7,"Senior")</f>
        <v>Mid Level</v>
      </c>
      <c r="AH2269" t="str">
        <f>IF(Table1[[#This Row],[Attendance %]]&gt;75,"OK","Below 75")</f>
        <v>Below 75</v>
      </c>
      <c r="AI2269" t="b">
        <f>ISBLANK(Table1[[#This Row],[Employee ID]])</f>
        <v>0</v>
      </c>
      <c r="AJ2269" t="b">
        <f>ISNUMBER(Table1[[#This Row],[Total Salary  ]])</f>
        <v>1</v>
      </c>
      <c r="AK2269" t="str">
        <f>IFERROR(_xlfn.XLOOKUP(Table1[[#This Row],[Manager ID]],MANAGERS!A:A,MANAGERS!B:B),"Not Found")</f>
        <v>Manager_1</v>
      </c>
    </row>
    <row r="2270" spans="1:37" x14ac:dyDescent="0.2">
      <c r="A2270" t="s">
        <v>4568</v>
      </c>
      <c r="B2270" t="s">
        <v>60</v>
      </c>
      <c r="C2270" t="s">
        <v>15</v>
      </c>
      <c r="D2270" t="s">
        <v>81</v>
      </c>
      <c r="E2270" t="s">
        <v>30</v>
      </c>
      <c r="F2270" s="1">
        <v>43441</v>
      </c>
      <c r="G2270" s="1">
        <v>31077</v>
      </c>
      <c r="H2270">
        <v>82429</v>
      </c>
      <c r="I2270">
        <v>12540</v>
      </c>
      <c r="J2270">
        <v>84</v>
      </c>
      <c r="K2270">
        <v>60</v>
      </c>
      <c r="L2270" t="s">
        <v>23</v>
      </c>
      <c r="M2270">
        <v>112</v>
      </c>
      <c r="N2270">
        <f>Table1[[#This Row],[Basic Salary]]+Table1[[#This Row],[Bonus]]</f>
        <v>94969</v>
      </c>
      <c r="O2270" s="2">
        <f>Table1[[#This Row],[Bonus]]/Table1[[#This Row],[Basic Salary]]</f>
        <v>0.15213092479588494</v>
      </c>
      <c r="P2270">
        <f ca="1">DATEDIF(Table1[[#This Row],[Date of Birth]],TODAY(),"Y")</f>
        <v>41</v>
      </c>
      <c r="Q2270">
        <f ca="1">DATEDIF(Table1[[#This Row],[Joining Date]],TODAY(),"Y")</f>
        <v>7</v>
      </c>
      <c r="R2270" t="str">
        <f ca="1">IF(YEAR(Table1[[#This Row],[Joining Date]])=YEAR(TODAY()),"Yes","No")</f>
        <v>No</v>
      </c>
      <c r="S2270" t="str">
        <f ca="1">IF(Table1[[#This Row],[Experience]]&gt;5,"Yes","No")</f>
        <v>Yes</v>
      </c>
      <c r="T2270" t="str">
        <f>TEXT(Table1[[#This Row],[Joining Date]],"mmmm")</f>
        <v>December</v>
      </c>
      <c r="U2270" t="str">
        <f>TEXT(Table1[[#This Row],[Joining Date]],"yyyy")</f>
        <v>2018</v>
      </c>
      <c r="V2270" s="5">
        <f ca="1">TODAY()-Table1[[#This Row],[Joining Date]]</f>
        <v>2798</v>
      </c>
      <c r="W2270" t="str">
        <f>LEFT(Table1[[#This Row],[Employee Name]],FIND(" ",Table1[[#This Row],[Employee Name]])-1)</f>
        <v>Gayathri</v>
      </c>
      <c r="X2270" t="str">
        <f>RIGHT(Table1[[#This Row],[Employee Name]],LEN(Table1[[#This Row],[Employee Name]])-FIND(" ",Table1[[#This Row],[Employee Name]]))</f>
        <v>Iyer</v>
      </c>
      <c r="Y2270" t="str">
        <f>Table1[[#This Row],[Department]]&amp;"-"&amp;Table1[[#This Row],[Employee ID]]</f>
        <v>Sales-E04512</v>
      </c>
      <c r="Z2270" t="str">
        <f>LEFT(Table1[[#This Row],[Department]],3)</f>
        <v>Sal</v>
      </c>
      <c r="AA2270" t="str">
        <f>_xlfn.XLOOKUP(Table1[[#This Row],[Manager ID]],MANAGERS!A:A,MANAGERS!B:B)</f>
        <v>Manager_12</v>
      </c>
      <c r="AB2270" t="str" cm="1">
        <f t="array" ref="AB2270">_xlfn.XLOOKUP(Table1[[#This Row],[Manager ID]],Table2[[#All],[Manager ID]],Table2[[#All],[Department Head]])</f>
        <v>Marketing</v>
      </c>
      <c r="AC2270" s="2">
        <f>_xlfn.XLOOKUP(Table1[[#This Row],[City]],L:L,O:O)</f>
        <v>0.23486488519629886</v>
      </c>
      <c r="AD2270" t="str" cm="1">
        <f t="array" ref="AD2270">_xlfn.IFS(Table1[[#This Row],[Performance Score]]&gt;=90,"Excellent",Table1[[#This Row],[Performance Score]]&gt;=75,"Good",Table1[[#This Row],[Performance Score]]&gt;=60,"Average",Table1[[#This Row],[Performance Score]]&lt;=60,"Need Improvement")</f>
        <v>Average</v>
      </c>
      <c r="AE2270" t="str">
        <f>IF(AND(Table1[[#This Row],[Attendance %]]&gt;=80,(Table1[[#This Row],[Performance Score]]&gt;=80)),"Eligible","Not Eligible")</f>
        <v>Not Eligible</v>
      </c>
      <c r="AF2270" t="str">
        <f>IF(Table1[[#This Row],[Performance Score]]&gt;=80,"High Performer","Low Performer")</f>
        <v>Low Performer</v>
      </c>
      <c r="AG2270" t="str" cm="1">
        <f t="array" aca="1" ref="AG2270" ca="1">_xlfn.IFS(Table1[[#This Row],[Experience]]&lt;=3,"Junior",Table1[[#This Row],[Experience]]&lt;=7,"Mid Level",Table1[[#This Row],[Experience]]&gt;=7,"Senior")</f>
        <v>Mid Level</v>
      </c>
      <c r="AH2270" t="str">
        <f>IF(Table1[[#This Row],[Attendance %]]&gt;75,"OK","Below 75")</f>
        <v>OK</v>
      </c>
      <c r="AI2270" t="b">
        <f>ISBLANK(Table1[[#This Row],[Employee ID]])</f>
        <v>0</v>
      </c>
      <c r="AJ2270" t="b">
        <f>ISNUMBER(Table1[[#This Row],[Total Salary  ]])</f>
        <v>1</v>
      </c>
      <c r="AK2270" t="str">
        <f>IFERROR(_xlfn.XLOOKUP(Table1[[#This Row],[Manager ID]],MANAGERS!A:A,MANAGERS!B:B),"Not Found")</f>
        <v>Manager_12</v>
      </c>
    </row>
    <row r="2271" spans="1:37" x14ac:dyDescent="0.2">
      <c r="A2271" t="s">
        <v>3418</v>
      </c>
      <c r="B2271" t="s">
        <v>62</v>
      </c>
      <c r="C2271" t="s">
        <v>15</v>
      </c>
      <c r="D2271" t="s">
        <v>40</v>
      </c>
      <c r="E2271" t="s">
        <v>65</v>
      </c>
      <c r="F2271" s="1">
        <v>45635</v>
      </c>
      <c r="G2271" s="1">
        <v>41090</v>
      </c>
      <c r="H2271">
        <v>77014</v>
      </c>
      <c r="I2271">
        <v>17952</v>
      </c>
      <c r="J2271">
        <v>61</v>
      </c>
      <c r="K2271">
        <v>53</v>
      </c>
      <c r="L2271" t="s">
        <v>37</v>
      </c>
      <c r="M2271">
        <v>107</v>
      </c>
      <c r="N2271">
        <f>Table1[[#This Row],[Basic Salary]]+Table1[[#This Row],[Bonus]]</f>
        <v>94966</v>
      </c>
      <c r="O2271" s="2">
        <f>Table1[[#This Row],[Bonus]]/Table1[[#This Row],[Basic Salary]]</f>
        <v>0.23310047523826838</v>
      </c>
      <c r="P2271">
        <f ca="1">DATEDIF(Table1[[#This Row],[Date of Birth]],TODAY(),"Y")</f>
        <v>14</v>
      </c>
      <c r="Q2271">
        <f ca="1">DATEDIF(Table1[[#This Row],[Joining Date]],TODAY(),"Y")</f>
        <v>1</v>
      </c>
      <c r="R2271" t="str">
        <f ca="1">IF(YEAR(Table1[[#This Row],[Joining Date]])=YEAR(TODAY()),"Yes","No")</f>
        <v>No</v>
      </c>
      <c r="S2271" t="str">
        <f ca="1">IF(Table1[[#This Row],[Experience]]&gt;5,"Yes","No")</f>
        <v>No</v>
      </c>
      <c r="T2271" t="str">
        <f>TEXT(Table1[[#This Row],[Joining Date]],"mmmm")</f>
        <v>December</v>
      </c>
      <c r="U2271" t="str">
        <f>TEXT(Table1[[#This Row],[Joining Date]],"yyyy")</f>
        <v>2024</v>
      </c>
      <c r="V2271" s="5">
        <f ca="1">TODAY()-Table1[[#This Row],[Joining Date]]</f>
        <v>604</v>
      </c>
      <c r="W2271" t="str">
        <f>LEFT(Table1[[#This Row],[Employee Name]],FIND(" ",Table1[[#This Row],[Employee Name]])-1)</f>
        <v>Kavya</v>
      </c>
      <c r="X2271" t="str">
        <f>RIGHT(Table1[[#This Row],[Employee Name]],LEN(Table1[[#This Row],[Employee Name]])-FIND(" ",Table1[[#This Row],[Employee Name]]))</f>
        <v>Nair</v>
      </c>
      <c r="Y2271" t="str">
        <f>Table1[[#This Row],[Department]]&amp;"-"&amp;Table1[[#This Row],[Employee ID]]</f>
        <v>IT-E03362</v>
      </c>
      <c r="Z2271" t="str">
        <f>LEFT(Table1[[#This Row],[Department]],3)</f>
        <v>IT</v>
      </c>
      <c r="AA2271" t="str">
        <f>_xlfn.XLOOKUP(Table1[[#This Row],[Manager ID]],MANAGERS!A:A,MANAGERS!B:B)</f>
        <v>Manager_7</v>
      </c>
      <c r="AB2271" t="str" cm="1">
        <f t="array" ref="AB2271">_xlfn.XLOOKUP(Table1[[#This Row],[Manager ID]],Table2[[#All],[Manager ID]],Table2[[#All],[Department Head]])</f>
        <v>Operations</v>
      </c>
      <c r="AC2271" s="2">
        <f>_xlfn.XLOOKUP(Table1[[#This Row],[City]],L:L,O:O)</f>
        <v>0.24036902712549932</v>
      </c>
      <c r="AD2271" t="str" cm="1">
        <f t="array" ref="AD2271">_xlfn.IFS(Table1[[#This Row],[Performance Score]]&gt;=90,"Excellent",Table1[[#This Row],[Performance Score]]&gt;=75,"Good",Table1[[#This Row],[Performance Score]]&gt;=60,"Average",Table1[[#This Row],[Performance Score]]&lt;=60,"Need Improvement")</f>
        <v>Need Improvement</v>
      </c>
      <c r="AE2271" t="str">
        <f>IF(AND(Table1[[#This Row],[Attendance %]]&gt;=80,(Table1[[#This Row],[Performance Score]]&gt;=80)),"Eligible","Not Eligible")</f>
        <v>Not Eligible</v>
      </c>
      <c r="AF2271" t="str">
        <f>IF(Table1[[#This Row],[Performance Score]]&gt;=80,"High Performer","Low Performer")</f>
        <v>Low Performer</v>
      </c>
      <c r="AG2271" t="str" cm="1">
        <f t="array" aca="1" ref="AG2271" ca="1">_xlfn.IFS(Table1[[#This Row],[Experience]]&lt;=3,"Junior",Table1[[#This Row],[Experience]]&lt;=7,"Mid Level",Table1[[#This Row],[Experience]]&gt;=7,"Senior")</f>
        <v>Junior</v>
      </c>
      <c r="AH2271" t="str">
        <f>IF(Table1[[#This Row],[Attendance %]]&gt;75,"OK","Below 75")</f>
        <v>Below 75</v>
      </c>
      <c r="AI2271" t="b">
        <f>ISBLANK(Table1[[#This Row],[Employee ID]])</f>
        <v>0</v>
      </c>
      <c r="AJ2271" t="b">
        <f>ISNUMBER(Table1[[#This Row],[Total Salary  ]])</f>
        <v>1</v>
      </c>
      <c r="AK2271" t="str">
        <f>IFERROR(_xlfn.XLOOKUP(Table1[[#This Row],[Manager ID]],MANAGERS!A:A,MANAGERS!B:B),"Not Found")</f>
        <v>Manager_7</v>
      </c>
    </row>
    <row r="2272" spans="1:37" x14ac:dyDescent="0.2">
      <c r="A2272" t="s">
        <v>1662</v>
      </c>
      <c r="B2272" t="s">
        <v>50</v>
      </c>
      <c r="C2272" t="s">
        <v>21</v>
      </c>
      <c r="D2272" t="s">
        <v>81</v>
      </c>
      <c r="E2272" t="s">
        <v>22</v>
      </c>
      <c r="F2272" s="1">
        <v>44883</v>
      </c>
      <c r="G2272" s="1">
        <v>38448</v>
      </c>
      <c r="H2272">
        <v>87878</v>
      </c>
      <c r="I2272">
        <v>7073</v>
      </c>
      <c r="J2272">
        <v>69</v>
      </c>
      <c r="K2272">
        <v>53</v>
      </c>
      <c r="L2272" t="s">
        <v>53</v>
      </c>
      <c r="M2272">
        <v>113</v>
      </c>
      <c r="N2272">
        <f>Table1[[#This Row],[Basic Salary]]+Table1[[#This Row],[Bonus]]</f>
        <v>94951</v>
      </c>
      <c r="O2272" s="2">
        <f>Table1[[#This Row],[Bonus]]/Table1[[#This Row],[Basic Salary]]</f>
        <v>8.0486583672819134E-2</v>
      </c>
      <c r="P2272">
        <f ca="1">DATEDIF(Table1[[#This Row],[Date of Birth]],TODAY(),"Y")</f>
        <v>21</v>
      </c>
      <c r="Q2272">
        <f ca="1">DATEDIF(Table1[[#This Row],[Joining Date]],TODAY(),"Y")</f>
        <v>3</v>
      </c>
      <c r="R2272" t="str">
        <f ca="1">IF(YEAR(Table1[[#This Row],[Joining Date]])=YEAR(TODAY()),"Yes","No")</f>
        <v>No</v>
      </c>
      <c r="S2272" t="str">
        <f ca="1">IF(Table1[[#This Row],[Experience]]&gt;5,"Yes","No")</f>
        <v>No</v>
      </c>
      <c r="T2272" t="str">
        <f>TEXT(Table1[[#This Row],[Joining Date]],"mmmm")</f>
        <v>November</v>
      </c>
      <c r="U2272" t="str">
        <f>TEXT(Table1[[#This Row],[Joining Date]],"yyyy")</f>
        <v>2022</v>
      </c>
      <c r="V2272" s="5">
        <f ca="1">TODAY()-Table1[[#This Row],[Joining Date]]</f>
        <v>1356</v>
      </c>
      <c r="W2272" t="str">
        <f>LEFT(Table1[[#This Row],[Employee Name]],FIND(" ",Table1[[#This Row],[Employee Name]])-1)</f>
        <v>Ravi</v>
      </c>
      <c r="X2272" t="str">
        <f>RIGHT(Table1[[#This Row],[Employee Name]],LEN(Table1[[#This Row],[Employee Name]])-FIND(" ",Table1[[#This Row],[Employee Name]]))</f>
        <v>Teja</v>
      </c>
      <c r="Y2272" t="str">
        <f>Table1[[#This Row],[Department]]&amp;"-"&amp;Table1[[#This Row],[Employee ID]]</f>
        <v>Sales-E01606</v>
      </c>
      <c r="Z2272" t="str">
        <f>LEFT(Table1[[#This Row],[Department]],3)</f>
        <v>Sal</v>
      </c>
      <c r="AA2272" t="str">
        <f>_xlfn.XLOOKUP(Table1[[#This Row],[Manager ID]],MANAGERS!A:A,MANAGERS!B:B)</f>
        <v>Manager_13</v>
      </c>
      <c r="AB2272" t="str" cm="1">
        <f t="array" ref="AB2272">_xlfn.XLOOKUP(Table1[[#This Row],[Manager ID]],Table2[[#All],[Manager ID]],Table2[[#All],[Department Head]])</f>
        <v>HR</v>
      </c>
      <c r="AC2272" s="2">
        <f>_xlfn.XLOOKUP(Table1[[#This Row],[City]],L:L,O:O)</f>
        <v>0.23685887225230964</v>
      </c>
      <c r="AD2272" t="str" cm="1">
        <f t="array" ref="AD2272">_xlfn.IFS(Table1[[#This Row],[Performance Score]]&gt;=90,"Excellent",Table1[[#This Row],[Performance Score]]&gt;=75,"Good",Table1[[#This Row],[Performance Score]]&gt;=60,"Average",Table1[[#This Row],[Performance Score]]&lt;=60,"Need Improvement")</f>
        <v>Need Improvement</v>
      </c>
      <c r="AE2272" t="str">
        <f>IF(AND(Table1[[#This Row],[Attendance %]]&gt;=80,(Table1[[#This Row],[Performance Score]]&gt;=80)),"Eligible","Not Eligible")</f>
        <v>Not Eligible</v>
      </c>
      <c r="AF2272" t="str">
        <f>IF(Table1[[#This Row],[Performance Score]]&gt;=80,"High Performer","Low Performer")</f>
        <v>Low Performer</v>
      </c>
      <c r="AG2272" t="str" cm="1">
        <f t="array" aca="1" ref="AG2272" ca="1">_xlfn.IFS(Table1[[#This Row],[Experience]]&lt;=3,"Junior",Table1[[#This Row],[Experience]]&lt;=7,"Mid Level",Table1[[#This Row],[Experience]]&gt;=7,"Senior")</f>
        <v>Junior</v>
      </c>
      <c r="AH2272" t="str">
        <f>IF(Table1[[#This Row],[Attendance %]]&gt;75,"OK","Below 75")</f>
        <v>Below 75</v>
      </c>
      <c r="AI2272" t="b">
        <f>ISBLANK(Table1[[#This Row],[Employee ID]])</f>
        <v>0</v>
      </c>
      <c r="AJ2272" t="b">
        <f>ISNUMBER(Table1[[#This Row],[Total Salary  ]])</f>
        <v>1</v>
      </c>
      <c r="AK2272" t="str">
        <f>IFERROR(_xlfn.XLOOKUP(Table1[[#This Row],[Manager ID]],MANAGERS!A:A,MANAGERS!B:B),"Not Found")</f>
        <v>Manager_13</v>
      </c>
    </row>
    <row r="2273" spans="1:37" x14ac:dyDescent="0.2">
      <c r="A2273" t="s">
        <v>2538</v>
      </c>
      <c r="B2273" t="s">
        <v>57</v>
      </c>
      <c r="C2273" t="s">
        <v>15</v>
      </c>
      <c r="D2273" t="s">
        <v>46</v>
      </c>
      <c r="E2273" t="s">
        <v>17</v>
      </c>
      <c r="F2273" s="1">
        <v>44222</v>
      </c>
      <c r="G2273" s="1">
        <v>32035</v>
      </c>
      <c r="H2273">
        <v>67026</v>
      </c>
      <c r="I2273">
        <v>27920</v>
      </c>
      <c r="J2273">
        <v>87</v>
      </c>
      <c r="K2273">
        <v>85</v>
      </c>
      <c r="L2273" t="s">
        <v>34</v>
      </c>
      <c r="M2273">
        <v>116</v>
      </c>
      <c r="N2273">
        <f>Table1[[#This Row],[Basic Salary]]+Table1[[#This Row],[Bonus]]</f>
        <v>94946</v>
      </c>
      <c r="O2273" s="2">
        <f>Table1[[#This Row],[Bonus]]/Table1[[#This Row],[Basic Salary]]</f>
        <v>0.41655476979082745</v>
      </c>
      <c r="P2273">
        <f ca="1">DATEDIF(Table1[[#This Row],[Date of Birth]],TODAY(),"Y")</f>
        <v>38</v>
      </c>
      <c r="Q2273">
        <f ca="1">DATEDIF(Table1[[#This Row],[Joining Date]],TODAY(),"Y")</f>
        <v>5</v>
      </c>
      <c r="R2273" t="str">
        <f ca="1">IF(YEAR(Table1[[#This Row],[Joining Date]])=YEAR(TODAY()),"Yes","No")</f>
        <v>No</v>
      </c>
      <c r="S2273" t="str">
        <f ca="1">IF(Table1[[#This Row],[Experience]]&gt;5,"Yes","No")</f>
        <v>No</v>
      </c>
      <c r="T2273" t="str">
        <f>TEXT(Table1[[#This Row],[Joining Date]],"mmmm")</f>
        <v>January</v>
      </c>
      <c r="U2273" t="str">
        <f>TEXT(Table1[[#This Row],[Joining Date]],"yyyy")</f>
        <v>2021</v>
      </c>
      <c r="V2273" s="5">
        <f ca="1">TODAY()-Table1[[#This Row],[Joining Date]]</f>
        <v>2017</v>
      </c>
      <c r="W2273" t="str">
        <f>LEFT(Table1[[#This Row],[Employee Name]],FIND(" ",Table1[[#This Row],[Employee Name]])-1)</f>
        <v>Swathi</v>
      </c>
      <c r="X2273" t="str">
        <f>RIGHT(Table1[[#This Row],[Employee Name]],LEN(Table1[[#This Row],[Employee Name]])-FIND(" ",Table1[[#This Row],[Employee Name]]))</f>
        <v>Ramesh</v>
      </c>
      <c r="Y2273" t="str">
        <f>Table1[[#This Row],[Department]]&amp;"-"&amp;Table1[[#This Row],[Employee ID]]</f>
        <v>Support-E02482</v>
      </c>
      <c r="Z2273" t="str">
        <f>LEFT(Table1[[#This Row],[Department]],3)</f>
        <v>Sup</v>
      </c>
      <c r="AA2273" t="str">
        <f>_xlfn.XLOOKUP(Table1[[#This Row],[Manager ID]],MANAGERS!A:A,MANAGERS!B:B)</f>
        <v>Manager_16</v>
      </c>
      <c r="AB2273" t="str" cm="1">
        <f t="array" ref="AB2273">_xlfn.XLOOKUP(Table1[[#This Row],[Manager ID]],Table2[[#All],[Manager ID]],Table2[[#All],[Department Head]])</f>
        <v>Sales</v>
      </c>
      <c r="AC2273" s="2">
        <f>_xlfn.XLOOKUP(Table1[[#This Row],[City]],L:L,O:O)</f>
        <v>0.24030340748661314</v>
      </c>
      <c r="AD2273" t="str" cm="1">
        <f t="array" ref="AD2273">_xlfn.IFS(Table1[[#This Row],[Performance Score]]&gt;=90,"Excellent",Table1[[#This Row],[Performance Score]]&gt;=75,"Good",Table1[[#This Row],[Performance Score]]&gt;=60,"Average",Table1[[#This Row],[Performance Score]]&lt;=60,"Need Improvement")</f>
        <v>Good</v>
      </c>
      <c r="AE2273" t="str">
        <f>IF(AND(Table1[[#This Row],[Attendance %]]&gt;=80,(Table1[[#This Row],[Performance Score]]&gt;=80)),"Eligible","Not Eligible")</f>
        <v>Eligible</v>
      </c>
      <c r="AF2273" t="str">
        <f>IF(Table1[[#This Row],[Performance Score]]&gt;=80,"High Performer","Low Performer")</f>
        <v>High Performer</v>
      </c>
      <c r="AG2273" t="str" cm="1">
        <f t="array" aca="1" ref="AG2273" ca="1">_xlfn.IFS(Table1[[#This Row],[Experience]]&lt;=3,"Junior",Table1[[#This Row],[Experience]]&lt;=7,"Mid Level",Table1[[#This Row],[Experience]]&gt;=7,"Senior")</f>
        <v>Mid Level</v>
      </c>
      <c r="AH2273" t="str">
        <f>IF(Table1[[#This Row],[Attendance %]]&gt;75,"OK","Below 75")</f>
        <v>OK</v>
      </c>
      <c r="AI2273" t="b">
        <f>ISBLANK(Table1[[#This Row],[Employee ID]])</f>
        <v>0</v>
      </c>
      <c r="AJ2273" t="b">
        <f>ISNUMBER(Table1[[#This Row],[Total Salary  ]])</f>
        <v>1</v>
      </c>
      <c r="AK2273" t="str">
        <f>IFERROR(_xlfn.XLOOKUP(Table1[[#This Row],[Manager ID]],MANAGERS!A:A,MANAGERS!B:B),"Not Found")</f>
        <v>Manager_16</v>
      </c>
    </row>
    <row r="2274" spans="1:37" x14ac:dyDescent="0.2">
      <c r="A2274" t="s">
        <v>1620</v>
      </c>
      <c r="B2274" t="s">
        <v>29</v>
      </c>
      <c r="C2274" t="s">
        <v>21</v>
      </c>
      <c r="D2274" t="s">
        <v>40</v>
      </c>
      <c r="E2274" t="s">
        <v>30</v>
      </c>
      <c r="F2274" s="1">
        <v>45045</v>
      </c>
      <c r="G2274" s="1">
        <v>37092</v>
      </c>
      <c r="H2274">
        <v>73554</v>
      </c>
      <c r="I2274">
        <v>21374</v>
      </c>
      <c r="J2274">
        <v>79</v>
      </c>
      <c r="K2274">
        <v>88</v>
      </c>
      <c r="L2274" t="s">
        <v>27</v>
      </c>
      <c r="M2274">
        <v>111</v>
      </c>
      <c r="N2274">
        <f>Table1[[#This Row],[Basic Salary]]+Table1[[#This Row],[Bonus]]</f>
        <v>94928</v>
      </c>
      <c r="O2274" s="2">
        <f>Table1[[#This Row],[Bonus]]/Table1[[#This Row],[Basic Salary]]</f>
        <v>0.29058922696250372</v>
      </c>
      <c r="P2274">
        <f ca="1">DATEDIF(Table1[[#This Row],[Date of Birth]],TODAY(),"Y")</f>
        <v>25</v>
      </c>
      <c r="Q2274">
        <f ca="1">DATEDIF(Table1[[#This Row],[Joining Date]],TODAY(),"Y")</f>
        <v>3</v>
      </c>
      <c r="R2274" t="str">
        <f ca="1">IF(YEAR(Table1[[#This Row],[Joining Date]])=YEAR(TODAY()),"Yes","No")</f>
        <v>No</v>
      </c>
      <c r="S2274" t="str">
        <f ca="1">IF(Table1[[#This Row],[Experience]]&gt;5,"Yes","No")</f>
        <v>No</v>
      </c>
      <c r="T2274" t="str">
        <f>TEXT(Table1[[#This Row],[Joining Date]],"mmmm")</f>
        <v>April</v>
      </c>
      <c r="U2274" t="str">
        <f>TEXT(Table1[[#This Row],[Joining Date]],"yyyy")</f>
        <v>2023</v>
      </c>
      <c r="V2274" s="5">
        <f ca="1">TODAY()-Table1[[#This Row],[Joining Date]]</f>
        <v>1194</v>
      </c>
      <c r="W2274" t="str">
        <f>LEFT(Table1[[#This Row],[Employee Name]],FIND(" ",Table1[[#This Row],[Employee Name]])-1)</f>
        <v>Vikram</v>
      </c>
      <c r="X2274" t="str">
        <f>RIGHT(Table1[[#This Row],[Employee Name]],LEN(Table1[[#This Row],[Employee Name]])-FIND(" ",Table1[[#This Row],[Employee Name]]))</f>
        <v>Singh</v>
      </c>
      <c r="Y2274" t="str">
        <f>Table1[[#This Row],[Department]]&amp;"-"&amp;Table1[[#This Row],[Employee ID]]</f>
        <v>IT-E01564</v>
      </c>
      <c r="Z2274" t="str">
        <f>LEFT(Table1[[#This Row],[Department]],3)</f>
        <v>IT</v>
      </c>
      <c r="AA2274" t="str">
        <f>_xlfn.XLOOKUP(Table1[[#This Row],[Manager ID]],MANAGERS!A:A,MANAGERS!B:B)</f>
        <v>Manager_11</v>
      </c>
      <c r="AB2274" t="str" cm="1">
        <f t="array" ref="AB2274">_xlfn.XLOOKUP(Table1[[#This Row],[Manager ID]],Table2[[#All],[Manager ID]],Table2[[#All],[Department Head]])</f>
        <v>Marketing</v>
      </c>
      <c r="AC2274" s="2">
        <f>_xlfn.XLOOKUP(Table1[[#This Row],[City]],L:L,O:O)</f>
        <v>0.23674293405114402</v>
      </c>
      <c r="AD2274" t="str" cm="1">
        <f t="array" ref="AD2274">_xlfn.IFS(Table1[[#This Row],[Performance Score]]&gt;=90,"Excellent",Table1[[#This Row],[Performance Score]]&gt;=75,"Good",Table1[[#This Row],[Performance Score]]&gt;=60,"Average",Table1[[#This Row],[Performance Score]]&lt;=60,"Need Improvement")</f>
        <v>Good</v>
      </c>
      <c r="AE2274" t="str">
        <f>IF(AND(Table1[[#This Row],[Attendance %]]&gt;=80,(Table1[[#This Row],[Performance Score]]&gt;=80)),"Eligible","Not Eligible")</f>
        <v>Not Eligible</v>
      </c>
      <c r="AF2274" t="str">
        <f>IF(Table1[[#This Row],[Performance Score]]&gt;=80,"High Performer","Low Performer")</f>
        <v>High Performer</v>
      </c>
      <c r="AG2274" t="str" cm="1">
        <f t="array" aca="1" ref="AG2274" ca="1">_xlfn.IFS(Table1[[#This Row],[Experience]]&lt;=3,"Junior",Table1[[#This Row],[Experience]]&lt;=7,"Mid Level",Table1[[#This Row],[Experience]]&gt;=7,"Senior")</f>
        <v>Junior</v>
      </c>
      <c r="AH2274" t="str">
        <f>IF(Table1[[#This Row],[Attendance %]]&gt;75,"OK","Below 75")</f>
        <v>OK</v>
      </c>
      <c r="AI2274" t="b">
        <f>ISBLANK(Table1[[#This Row],[Employee ID]])</f>
        <v>0</v>
      </c>
      <c r="AJ2274" t="b">
        <f>ISNUMBER(Table1[[#This Row],[Total Salary  ]])</f>
        <v>1</v>
      </c>
      <c r="AK2274" t="str">
        <f>IFERROR(_xlfn.XLOOKUP(Table1[[#This Row],[Manager ID]],MANAGERS!A:A,MANAGERS!B:B),"Not Found")</f>
        <v>Manager_11</v>
      </c>
    </row>
    <row r="2275" spans="1:37" x14ac:dyDescent="0.2">
      <c r="A2275" t="s">
        <v>2392</v>
      </c>
      <c r="B2275" t="s">
        <v>20</v>
      </c>
      <c r="C2275" t="s">
        <v>15</v>
      </c>
      <c r="D2275" t="s">
        <v>33</v>
      </c>
      <c r="E2275" t="s">
        <v>17</v>
      </c>
      <c r="F2275" s="1">
        <v>43463</v>
      </c>
      <c r="G2275" s="1">
        <v>36597</v>
      </c>
      <c r="H2275">
        <v>85532</v>
      </c>
      <c r="I2275">
        <v>9389</v>
      </c>
      <c r="J2275">
        <v>60</v>
      </c>
      <c r="K2275">
        <v>57</v>
      </c>
      <c r="L2275" t="s">
        <v>34</v>
      </c>
      <c r="M2275">
        <v>109</v>
      </c>
      <c r="N2275">
        <f>Table1[[#This Row],[Basic Salary]]+Table1[[#This Row],[Bonus]]</f>
        <v>94921</v>
      </c>
      <c r="O2275" s="2">
        <f>Table1[[#This Row],[Bonus]]/Table1[[#This Row],[Basic Salary]]</f>
        <v>0.10977178132161063</v>
      </c>
      <c r="P2275">
        <f ca="1">DATEDIF(Table1[[#This Row],[Date of Birth]],TODAY(),"Y")</f>
        <v>26</v>
      </c>
      <c r="Q2275">
        <f ca="1">DATEDIF(Table1[[#This Row],[Joining Date]],TODAY(),"Y")</f>
        <v>7</v>
      </c>
      <c r="R2275" t="str">
        <f ca="1">IF(YEAR(Table1[[#This Row],[Joining Date]])=YEAR(TODAY()),"Yes","No")</f>
        <v>No</v>
      </c>
      <c r="S2275" t="str">
        <f ca="1">IF(Table1[[#This Row],[Experience]]&gt;5,"Yes","No")</f>
        <v>Yes</v>
      </c>
      <c r="T2275" t="str">
        <f>TEXT(Table1[[#This Row],[Joining Date]],"mmmm")</f>
        <v>December</v>
      </c>
      <c r="U2275" t="str">
        <f>TEXT(Table1[[#This Row],[Joining Date]],"yyyy")</f>
        <v>2018</v>
      </c>
      <c r="V2275" s="5">
        <f ca="1">TODAY()-Table1[[#This Row],[Joining Date]]</f>
        <v>2776</v>
      </c>
      <c r="W2275" t="str">
        <f>LEFT(Table1[[#This Row],[Employee Name]],FIND(" ",Table1[[#This Row],[Employee Name]])-1)</f>
        <v>Rahul</v>
      </c>
      <c r="X2275" t="str">
        <f>RIGHT(Table1[[#This Row],[Employee Name]],LEN(Table1[[#This Row],[Employee Name]])-FIND(" ",Table1[[#This Row],[Employee Name]]))</f>
        <v>Verma</v>
      </c>
      <c r="Y2275" t="str">
        <f>Table1[[#This Row],[Department]]&amp;"-"&amp;Table1[[#This Row],[Employee ID]]</f>
        <v>Marketing-E02336</v>
      </c>
      <c r="Z2275" t="str">
        <f>LEFT(Table1[[#This Row],[Department]],3)</f>
        <v>Mar</v>
      </c>
      <c r="AA2275" t="str">
        <f>_xlfn.XLOOKUP(Table1[[#This Row],[Manager ID]],MANAGERS!A:A,MANAGERS!B:B)</f>
        <v>Manager_9</v>
      </c>
      <c r="AB2275" t="str" cm="1">
        <f t="array" ref="AB2275">_xlfn.XLOOKUP(Table1[[#This Row],[Manager ID]],Table2[[#All],[Manager ID]],Table2[[#All],[Department Head]])</f>
        <v>Sales</v>
      </c>
      <c r="AC2275" s="2">
        <f>_xlfn.XLOOKUP(Table1[[#This Row],[City]],L:L,O:O)</f>
        <v>0.24030340748661314</v>
      </c>
      <c r="AD2275" t="str" cm="1">
        <f t="array" ref="AD2275">_xlfn.IFS(Table1[[#This Row],[Performance Score]]&gt;=90,"Excellent",Table1[[#This Row],[Performance Score]]&gt;=75,"Good",Table1[[#This Row],[Performance Score]]&gt;=60,"Average",Table1[[#This Row],[Performance Score]]&lt;=60,"Need Improvement")</f>
        <v>Need Improvement</v>
      </c>
      <c r="AE2275" t="str">
        <f>IF(AND(Table1[[#This Row],[Attendance %]]&gt;=80,(Table1[[#This Row],[Performance Score]]&gt;=80)),"Eligible","Not Eligible")</f>
        <v>Not Eligible</v>
      </c>
      <c r="AF2275" t="str">
        <f>IF(Table1[[#This Row],[Performance Score]]&gt;=80,"High Performer","Low Performer")</f>
        <v>Low Performer</v>
      </c>
      <c r="AG2275" t="str" cm="1">
        <f t="array" aca="1" ref="AG2275" ca="1">_xlfn.IFS(Table1[[#This Row],[Experience]]&lt;=3,"Junior",Table1[[#This Row],[Experience]]&lt;=7,"Mid Level",Table1[[#This Row],[Experience]]&gt;=7,"Senior")</f>
        <v>Mid Level</v>
      </c>
      <c r="AH2275" t="str">
        <f>IF(Table1[[#This Row],[Attendance %]]&gt;75,"OK","Below 75")</f>
        <v>Below 75</v>
      </c>
      <c r="AI2275" t="b">
        <f>ISBLANK(Table1[[#This Row],[Employee ID]])</f>
        <v>0</v>
      </c>
      <c r="AJ2275" t="b">
        <f>ISNUMBER(Table1[[#This Row],[Total Salary  ]])</f>
        <v>1</v>
      </c>
      <c r="AK2275" t="str">
        <f>IFERROR(_xlfn.XLOOKUP(Table1[[#This Row],[Manager ID]],MANAGERS!A:A,MANAGERS!B:B),"Not Found")</f>
        <v>Manager_9</v>
      </c>
    </row>
    <row r="2276" spans="1:37" x14ac:dyDescent="0.2">
      <c r="A2276" t="s">
        <v>1959</v>
      </c>
      <c r="B2276" t="s">
        <v>14</v>
      </c>
      <c r="C2276" t="s">
        <v>21</v>
      </c>
      <c r="D2276" t="s">
        <v>25</v>
      </c>
      <c r="E2276" t="s">
        <v>17</v>
      </c>
      <c r="F2276" s="1">
        <v>42031</v>
      </c>
      <c r="G2276" s="1">
        <v>31346</v>
      </c>
      <c r="H2276">
        <v>73010</v>
      </c>
      <c r="I2276">
        <v>21885</v>
      </c>
      <c r="J2276">
        <v>70</v>
      </c>
      <c r="K2276">
        <v>98</v>
      </c>
      <c r="L2276" t="s">
        <v>31</v>
      </c>
      <c r="M2276">
        <v>110</v>
      </c>
      <c r="N2276">
        <f>Table1[[#This Row],[Basic Salary]]+Table1[[#This Row],[Bonus]]</f>
        <v>94895</v>
      </c>
      <c r="O2276" s="2">
        <f>Table1[[#This Row],[Bonus]]/Table1[[#This Row],[Basic Salary]]</f>
        <v>0.299753458430352</v>
      </c>
      <c r="P2276">
        <f ca="1">DATEDIF(Table1[[#This Row],[Date of Birth]],TODAY(),"Y")</f>
        <v>40</v>
      </c>
      <c r="Q2276">
        <f ca="1">DATEDIF(Table1[[#This Row],[Joining Date]],TODAY(),"Y")</f>
        <v>11</v>
      </c>
      <c r="R2276" t="str">
        <f ca="1">IF(YEAR(Table1[[#This Row],[Joining Date]])=YEAR(TODAY()),"Yes","No")</f>
        <v>No</v>
      </c>
      <c r="S2276" t="str">
        <f ca="1">IF(Table1[[#This Row],[Experience]]&gt;5,"Yes","No")</f>
        <v>Yes</v>
      </c>
      <c r="T2276" t="str">
        <f>TEXT(Table1[[#This Row],[Joining Date]],"mmmm")</f>
        <v>January</v>
      </c>
      <c r="U2276" t="str">
        <f>TEXT(Table1[[#This Row],[Joining Date]],"yyyy")</f>
        <v>2015</v>
      </c>
      <c r="V2276" s="5">
        <f ca="1">TODAY()-Table1[[#This Row],[Joining Date]]</f>
        <v>4208</v>
      </c>
      <c r="W2276" t="str">
        <f>LEFT(Table1[[#This Row],[Employee Name]],FIND(" ",Table1[[#This Row],[Employee Name]])-1)</f>
        <v>Nisha</v>
      </c>
      <c r="X2276" t="str">
        <f>RIGHT(Table1[[#This Row],[Employee Name]],LEN(Table1[[#This Row],[Employee Name]])-FIND(" ",Table1[[#This Row],[Employee Name]]))</f>
        <v>Kapoor</v>
      </c>
      <c r="Y2276" t="str">
        <f>Table1[[#This Row],[Department]]&amp;"-"&amp;Table1[[#This Row],[Employee ID]]</f>
        <v>Finance-E01903</v>
      </c>
      <c r="Z2276" t="str">
        <f>LEFT(Table1[[#This Row],[Department]],3)</f>
        <v>Fin</v>
      </c>
      <c r="AA2276" t="str">
        <f>_xlfn.XLOOKUP(Table1[[#This Row],[Manager ID]],MANAGERS!A:A,MANAGERS!B:B)</f>
        <v>Manager_10</v>
      </c>
      <c r="AB2276" t="str" cm="1">
        <f t="array" ref="AB2276">_xlfn.XLOOKUP(Table1[[#This Row],[Manager ID]],Table2[[#All],[Manager ID]],Table2[[#All],[Department Head]])</f>
        <v>HR</v>
      </c>
      <c r="AC2276" s="2">
        <f>_xlfn.XLOOKUP(Table1[[#This Row],[City]],L:L,O:O)</f>
        <v>0.241864189087755</v>
      </c>
      <c r="AD2276" t="str" cm="1">
        <f t="array" ref="AD2276">_xlfn.IFS(Table1[[#This Row],[Performance Score]]&gt;=90,"Excellent",Table1[[#This Row],[Performance Score]]&gt;=75,"Good",Table1[[#This Row],[Performance Score]]&gt;=60,"Average",Table1[[#This Row],[Performance Score]]&lt;=60,"Need Improvement")</f>
        <v>Excellent</v>
      </c>
      <c r="AE2276" t="str">
        <f>IF(AND(Table1[[#This Row],[Attendance %]]&gt;=80,(Table1[[#This Row],[Performance Score]]&gt;=80)),"Eligible","Not Eligible")</f>
        <v>Not Eligible</v>
      </c>
      <c r="AF2276" t="str">
        <f>IF(Table1[[#This Row],[Performance Score]]&gt;=80,"High Performer","Low Performer")</f>
        <v>High Performer</v>
      </c>
      <c r="AG2276" t="str" cm="1">
        <f t="array" aca="1" ref="AG2276" ca="1">_xlfn.IFS(Table1[[#This Row],[Experience]]&lt;=3,"Junior",Table1[[#This Row],[Experience]]&lt;=7,"Mid Level",Table1[[#This Row],[Experience]]&gt;=7,"Senior")</f>
        <v>Senior</v>
      </c>
      <c r="AH2276" t="str">
        <f>IF(Table1[[#This Row],[Attendance %]]&gt;75,"OK","Below 75")</f>
        <v>Below 75</v>
      </c>
      <c r="AI2276" t="b">
        <f>ISBLANK(Table1[[#This Row],[Employee ID]])</f>
        <v>0</v>
      </c>
      <c r="AJ2276" t="b">
        <f>ISNUMBER(Table1[[#This Row],[Total Salary  ]])</f>
        <v>1</v>
      </c>
      <c r="AK2276" t="str">
        <f>IFERROR(_xlfn.XLOOKUP(Table1[[#This Row],[Manager ID]],MANAGERS!A:A,MANAGERS!B:B),"Not Found")</f>
        <v>Manager_10</v>
      </c>
    </row>
    <row r="2277" spans="1:37" x14ac:dyDescent="0.2">
      <c r="A2277" t="s">
        <v>2304</v>
      </c>
      <c r="B2277" t="s">
        <v>77</v>
      </c>
      <c r="C2277" t="s">
        <v>21</v>
      </c>
      <c r="D2277" t="s">
        <v>40</v>
      </c>
      <c r="E2277" t="s">
        <v>17</v>
      </c>
      <c r="F2277" s="1">
        <v>42346</v>
      </c>
      <c r="G2277" s="1">
        <v>37505</v>
      </c>
      <c r="H2277">
        <v>69069</v>
      </c>
      <c r="I2277">
        <v>25807</v>
      </c>
      <c r="J2277">
        <v>67</v>
      </c>
      <c r="K2277">
        <v>96</v>
      </c>
      <c r="L2277" t="s">
        <v>18</v>
      </c>
      <c r="M2277">
        <v>118</v>
      </c>
      <c r="N2277">
        <f>Table1[[#This Row],[Basic Salary]]+Table1[[#This Row],[Bonus]]</f>
        <v>94876</v>
      </c>
      <c r="O2277" s="2">
        <f>Table1[[#This Row],[Bonus]]/Table1[[#This Row],[Basic Salary]]</f>
        <v>0.37364085190172147</v>
      </c>
      <c r="P2277">
        <f ca="1">DATEDIF(Table1[[#This Row],[Date of Birth]],TODAY(),"Y")</f>
        <v>23</v>
      </c>
      <c r="Q2277">
        <f ca="1">DATEDIF(Table1[[#This Row],[Joining Date]],TODAY(),"Y")</f>
        <v>10</v>
      </c>
      <c r="R2277" t="str">
        <f ca="1">IF(YEAR(Table1[[#This Row],[Joining Date]])=YEAR(TODAY()),"Yes","No")</f>
        <v>No</v>
      </c>
      <c r="S2277" t="str">
        <f ca="1">IF(Table1[[#This Row],[Experience]]&gt;5,"Yes","No")</f>
        <v>Yes</v>
      </c>
      <c r="T2277" t="str">
        <f>TEXT(Table1[[#This Row],[Joining Date]],"mmmm")</f>
        <v>December</v>
      </c>
      <c r="U2277" t="str">
        <f>TEXT(Table1[[#This Row],[Joining Date]],"yyyy")</f>
        <v>2015</v>
      </c>
      <c r="V2277" s="5">
        <f ca="1">TODAY()-Table1[[#This Row],[Joining Date]]</f>
        <v>3893</v>
      </c>
      <c r="W2277" t="str">
        <f>LEFT(Table1[[#This Row],[Employee Name]],FIND(" ",Table1[[#This Row],[Employee Name]])-1)</f>
        <v>Rohan</v>
      </c>
      <c r="X2277" t="str">
        <f>RIGHT(Table1[[#This Row],[Employee Name]],LEN(Table1[[#This Row],[Employee Name]])-FIND(" ",Table1[[#This Row],[Employee Name]]))</f>
        <v>Gupta</v>
      </c>
      <c r="Y2277" t="str">
        <f>Table1[[#This Row],[Department]]&amp;"-"&amp;Table1[[#This Row],[Employee ID]]</f>
        <v>IT-E02248</v>
      </c>
      <c r="Z2277" t="str">
        <f>LEFT(Table1[[#This Row],[Department]],3)</f>
        <v>IT</v>
      </c>
      <c r="AA2277" t="str">
        <f>_xlfn.XLOOKUP(Table1[[#This Row],[Manager ID]],MANAGERS!A:A,MANAGERS!B:B)</f>
        <v>Manager_18</v>
      </c>
      <c r="AB2277" t="str" cm="1">
        <f t="array" ref="AB2277">_xlfn.XLOOKUP(Table1[[#This Row],[Manager ID]],Table2[[#All],[Manager ID]],Table2[[#All],[Department Head]])</f>
        <v>Support</v>
      </c>
      <c r="AC2277" s="2">
        <f>_xlfn.XLOOKUP(Table1[[#This Row],[City]],L:L,O:O)</f>
        <v>0.21356479274849693</v>
      </c>
      <c r="AD2277" t="str" cm="1">
        <f t="array" ref="AD2277">_xlfn.IFS(Table1[[#This Row],[Performance Score]]&gt;=90,"Excellent",Table1[[#This Row],[Performance Score]]&gt;=75,"Good",Table1[[#This Row],[Performance Score]]&gt;=60,"Average",Table1[[#This Row],[Performance Score]]&lt;=60,"Need Improvement")</f>
        <v>Excellent</v>
      </c>
      <c r="AE2277" t="str">
        <f>IF(AND(Table1[[#This Row],[Attendance %]]&gt;=80,(Table1[[#This Row],[Performance Score]]&gt;=80)),"Eligible","Not Eligible")</f>
        <v>Not Eligible</v>
      </c>
      <c r="AF2277" t="str">
        <f>IF(Table1[[#This Row],[Performance Score]]&gt;=80,"High Performer","Low Performer")</f>
        <v>High Performer</v>
      </c>
      <c r="AG2277" t="str" cm="1">
        <f t="array" aca="1" ref="AG2277" ca="1">_xlfn.IFS(Table1[[#This Row],[Experience]]&lt;=3,"Junior",Table1[[#This Row],[Experience]]&lt;=7,"Mid Level",Table1[[#This Row],[Experience]]&gt;=7,"Senior")</f>
        <v>Senior</v>
      </c>
      <c r="AH2277" t="str">
        <f>IF(Table1[[#This Row],[Attendance %]]&gt;75,"OK","Below 75")</f>
        <v>Below 75</v>
      </c>
      <c r="AI2277" t="b">
        <f>ISBLANK(Table1[[#This Row],[Employee ID]])</f>
        <v>0</v>
      </c>
      <c r="AJ2277" t="b">
        <f>ISNUMBER(Table1[[#This Row],[Total Salary  ]])</f>
        <v>1</v>
      </c>
      <c r="AK2277" t="str">
        <f>IFERROR(_xlfn.XLOOKUP(Table1[[#This Row],[Manager ID]],MANAGERS!A:A,MANAGERS!B:B),"Not Found")</f>
        <v>Manager_18</v>
      </c>
    </row>
    <row r="2278" spans="1:37" x14ac:dyDescent="0.2">
      <c r="A2278" t="s">
        <v>4778</v>
      </c>
      <c r="B2278" t="s">
        <v>60</v>
      </c>
      <c r="C2278" t="s">
        <v>21</v>
      </c>
      <c r="D2278" t="s">
        <v>16</v>
      </c>
      <c r="E2278" t="s">
        <v>17</v>
      </c>
      <c r="F2278" s="1">
        <v>43933</v>
      </c>
      <c r="G2278" s="1">
        <v>32065</v>
      </c>
      <c r="H2278">
        <v>69971</v>
      </c>
      <c r="I2278">
        <v>24902</v>
      </c>
      <c r="J2278">
        <v>71</v>
      </c>
      <c r="K2278">
        <v>62</v>
      </c>
      <c r="L2278" t="s">
        <v>53</v>
      </c>
      <c r="M2278">
        <v>104</v>
      </c>
      <c r="N2278">
        <f>Table1[[#This Row],[Basic Salary]]+Table1[[#This Row],[Bonus]]</f>
        <v>94873</v>
      </c>
      <c r="O2278" s="2">
        <f>Table1[[#This Row],[Bonus]]/Table1[[#This Row],[Basic Salary]]</f>
        <v>0.35589029740892658</v>
      </c>
      <c r="P2278">
        <f ca="1">DATEDIF(Table1[[#This Row],[Date of Birth]],TODAY(),"Y")</f>
        <v>38</v>
      </c>
      <c r="Q2278">
        <f ca="1">DATEDIF(Table1[[#This Row],[Joining Date]],TODAY(),"Y")</f>
        <v>6</v>
      </c>
      <c r="R2278" t="str">
        <f ca="1">IF(YEAR(Table1[[#This Row],[Joining Date]])=YEAR(TODAY()),"Yes","No")</f>
        <v>No</v>
      </c>
      <c r="S2278" t="str">
        <f ca="1">IF(Table1[[#This Row],[Experience]]&gt;5,"Yes","No")</f>
        <v>Yes</v>
      </c>
      <c r="T2278" t="str">
        <f>TEXT(Table1[[#This Row],[Joining Date]],"mmmm")</f>
        <v>April</v>
      </c>
      <c r="U2278" t="str">
        <f>TEXT(Table1[[#This Row],[Joining Date]],"yyyy")</f>
        <v>2020</v>
      </c>
      <c r="V2278" s="5">
        <f ca="1">TODAY()-Table1[[#This Row],[Joining Date]]</f>
        <v>2306</v>
      </c>
      <c r="W2278" t="str">
        <f>LEFT(Table1[[#This Row],[Employee Name]],FIND(" ",Table1[[#This Row],[Employee Name]])-1)</f>
        <v>Gayathri</v>
      </c>
      <c r="X2278" t="str">
        <f>RIGHT(Table1[[#This Row],[Employee Name]],LEN(Table1[[#This Row],[Employee Name]])-FIND(" ",Table1[[#This Row],[Employee Name]]))</f>
        <v>Iyer</v>
      </c>
      <c r="Y2278" t="str">
        <f>Table1[[#This Row],[Department]]&amp;"-"&amp;Table1[[#This Row],[Employee ID]]</f>
        <v>HR-E04722</v>
      </c>
      <c r="Z2278" t="str">
        <f>LEFT(Table1[[#This Row],[Department]],3)</f>
        <v>HR</v>
      </c>
      <c r="AA2278" t="str">
        <f>_xlfn.XLOOKUP(Table1[[#This Row],[Manager ID]],MANAGERS!A:A,MANAGERS!B:B)</f>
        <v>Manager_4</v>
      </c>
      <c r="AB2278" t="str" cm="1">
        <f t="array" ref="AB2278">_xlfn.XLOOKUP(Table1[[#This Row],[Manager ID]],Table2[[#All],[Manager ID]],Table2[[#All],[Department Head]])</f>
        <v>Finance</v>
      </c>
      <c r="AC2278" s="2">
        <f>_xlfn.XLOOKUP(Table1[[#This Row],[City]],L:L,O:O)</f>
        <v>0.23685887225230964</v>
      </c>
      <c r="AD2278" t="str" cm="1">
        <f t="array" ref="AD2278">_xlfn.IFS(Table1[[#This Row],[Performance Score]]&gt;=90,"Excellent",Table1[[#This Row],[Performance Score]]&gt;=75,"Good",Table1[[#This Row],[Performance Score]]&gt;=60,"Average",Table1[[#This Row],[Performance Score]]&lt;=60,"Need Improvement")</f>
        <v>Average</v>
      </c>
      <c r="AE2278" t="str">
        <f>IF(AND(Table1[[#This Row],[Attendance %]]&gt;=80,(Table1[[#This Row],[Performance Score]]&gt;=80)),"Eligible","Not Eligible")</f>
        <v>Not Eligible</v>
      </c>
      <c r="AF2278" t="str">
        <f>IF(Table1[[#This Row],[Performance Score]]&gt;=80,"High Performer","Low Performer")</f>
        <v>Low Performer</v>
      </c>
      <c r="AG2278" t="str" cm="1">
        <f t="array" aca="1" ref="AG2278" ca="1">_xlfn.IFS(Table1[[#This Row],[Experience]]&lt;=3,"Junior",Table1[[#This Row],[Experience]]&lt;=7,"Mid Level",Table1[[#This Row],[Experience]]&gt;=7,"Senior")</f>
        <v>Mid Level</v>
      </c>
      <c r="AH2278" t="str">
        <f>IF(Table1[[#This Row],[Attendance %]]&gt;75,"OK","Below 75")</f>
        <v>Below 75</v>
      </c>
      <c r="AI2278" t="b">
        <f>ISBLANK(Table1[[#This Row],[Employee ID]])</f>
        <v>0</v>
      </c>
      <c r="AJ2278" t="b">
        <f>ISNUMBER(Table1[[#This Row],[Total Salary  ]])</f>
        <v>1</v>
      </c>
      <c r="AK2278" t="str">
        <f>IFERROR(_xlfn.XLOOKUP(Table1[[#This Row],[Manager ID]],MANAGERS!A:A,MANAGERS!B:B),"Not Found")</f>
        <v>Manager_4</v>
      </c>
    </row>
    <row r="2279" spans="1:37" x14ac:dyDescent="0.2">
      <c r="A2279" t="s">
        <v>261</v>
      </c>
      <c r="B2279" t="s">
        <v>71</v>
      </c>
      <c r="C2279" t="s">
        <v>21</v>
      </c>
      <c r="D2279" t="s">
        <v>25</v>
      </c>
      <c r="E2279" t="s">
        <v>30</v>
      </c>
      <c r="F2279" s="1">
        <v>44984</v>
      </c>
      <c r="G2279" s="1">
        <v>35213</v>
      </c>
      <c r="H2279">
        <v>77855</v>
      </c>
      <c r="I2279">
        <v>16991</v>
      </c>
      <c r="J2279">
        <v>62</v>
      </c>
      <c r="K2279">
        <v>65</v>
      </c>
      <c r="L2279" t="s">
        <v>53</v>
      </c>
      <c r="M2279">
        <v>119</v>
      </c>
      <c r="N2279">
        <f>Table1[[#This Row],[Basic Salary]]+Table1[[#This Row],[Bonus]]</f>
        <v>94846</v>
      </c>
      <c r="O2279" s="2">
        <f>Table1[[#This Row],[Bonus]]/Table1[[#This Row],[Basic Salary]]</f>
        <v>0.21823903410185602</v>
      </c>
      <c r="P2279">
        <f ca="1">DATEDIF(Table1[[#This Row],[Date of Birth]],TODAY(),"Y")</f>
        <v>30</v>
      </c>
      <c r="Q2279">
        <f ca="1">DATEDIF(Table1[[#This Row],[Joining Date]],TODAY(),"Y")</f>
        <v>3</v>
      </c>
      <c r="R2279" t="str">
        <f ca="1">IF(YEAR(Table1[[#This Row],[Joining Date]])=YEAR(TODAY()),"Yes","No")</f>
        <v>No</v>
      </c>
      <c r="S2279" t="str">
        <f ca="1">IF(Table1[[#This Row],[Experience]]&gt;5,"Yes","No")</f>
        <v>No</v>
      </c>
      <c r="T2279" t="str">
        <f>TEXT(Table1[[#This Row],[Joining Date]],"mmmm")</f>
        <v>February</v>
      </c>
      <c r="U2279" t="str">
        <f>TEXT(Table1[[#This Row],[Joining Date]],"yyyy")</f>
        <v>2023</v>
      </c>
      <c r="V2279" s="5">
        <f ca="1">TODAY()-Table1[[#This Row],[Joining Date]]</f>
        <v>1255</v>
      </c>
      <c r="W2279" t="str">
        <f>LEFT(Table1[[#This Row],[Employee Name]],FIND(" ",Table1[[#This Row],[Employee Name]])-1)</f>
        <v>Sneha</v>
      </c>
      <c r="X2279" t="str">
        <f>RIGHT(Table1[[#This Row],[Employee Name]],LEN(Table1[[#This Row],[Employee Name]])-FIND(" ",Table1[[#This Row],[Employee Name]]))</f>
        <v>Iyer</v>
      </c>
      <c r="Y2279" t="str">
        <f>Table1[[#This Row],[Department]]&amp;"-"&amp;Table1[[#This Row],[Employee ID]]</f>
        <v>Finance-E00205</v>
      </c>
      <c r="Z2279" t="str">
        <f>LEFT(Table1[[#This Row],[Department]],3)</f>
        <v>Fin</v>
      </c>
      <c r="AA2279" t="str">
        <f>_xlfn.XLOOKUP(Table1[[#This Row],[Manager ID]],MANAGERS!A:A,MANAGERS!B:B)</f>
        <v>Manager_19</v>
      </c>
      <c r="AB2279" t="str" cm="1">
        <f t="array" ref="AB2279">_xlfn.XLOOKUP(Table1[[#This Row],[Manager ID]],Table2[[#All],[Manager ID]],Table2[[#All],[Department Head]])</f>
        <v>Support</v>
      </c>
      <c r="AC2279" s="2">
        <f>_xlfn.XLOOKUP(Table1[[#This Row],[City]],L:L,O:O)</f>
        <v>0.23685887225230964</v>
      </c>
      <c r="AD2279" t="str" cm="1">
        <f t="array" ref="AD2279">_xlfn.IFS(Table1[[#This Row],[Performance Score]]&gt;=90,"Excellent",Table1[[#This Row],[Performance Score]]&gt;=75,"Good",Table1[[#This Row],[Performance Score]]&gt;=60,"Average",Table1[[#This Row],[Performance Score]]&lt;=60,"Need Improvement")</f>
        <v>Average</v>
      </c>
      <c r="AE2279" t="str">
        <f>IF(AND(Table1[[#This Row],[Attendance %]]&gt;=80,(Table1[[#This Row],[Performance Score]]&gt;=80)),"Eligible","Not Eligible")</f>
        <v>Not Eligible</v>
      </c>
      <c r="AF2279" t="str">
        <f>IF(Table1[[#This Row],[Performance Score]]&gt;=80,"High Performer","Low Performer")</f>
        <v>Low Performer</v>
      </c>
      <c r="AG2279" t="str" cm="1">
        <f t="array" aca="1" ref="AG2279" ca="1">_xlfn.IFS(Table1[[#This Row],[Experience]]&lt;=3,"Junior",Table1[[#This Row],[Experience]]&lt;=7,"Mid Level",Table1[[#This Row],[Experience]]&gt;=7,"Senior")</f>
        <v>Junior</v>
      </c>
      <c r="AH2279" t="str">
        <f>IF(Table1[[#This Row],[Attendance %]]&gt;75,"OK","Below 75")</f>
        <v>Below 75</v>
      </c>
      <c r="AI2279" t="b">
        <f>ISBLANK(Table1[[#This Row],[Employee ID]])</f>
        <v>0</v>
      </c>
      <c r="AJ2279" t="b">
        <f>ISNUMBER(Table1[[#This Row],[Total Salary  ]])</f>
        <v>1</v>
      </c>
      <c r="AK2279" t="str">
        <f>IFERROR(_xlfn.XLOOKUP(Table1[[#This Row],[Manager ID]],MANAGERS!A:A,MANAGERS!B:B),"Not Found")</f>
        <v>Manager_19</v>
      </c>
    </row>
    <row r="2280" spans="1:37" x14ac:dyDescent="0.2">
      <c r="A2280" t="s">
        <v>47</v>
      </c>
      <c r="B2280" t="s">
        <v>48</v>
      </c>
      <c r="C2280" t="s">
        <v>15</v>
      </c>
      <c r="D2280" t="s">
        <v>33</v>
      </c>
      <c r="E2280" t="s">
        <v>26</v>
      </c>
      <c r="F2280" s="1">
        <v>43625</v>
      </c>
      <c r="G2280" s="1">
        <v>39753</v>
      </c>
      <c r="H2280">
        <v>85142</v>
      </c>
      <c r="I2280">
        <v>9681</v>
      </c>
      <c r="J2280">
        <v>76</v>
      </c>
      <c r="K2280">
        <v>48</v>
      </c>
      <c r="L2280" t="s">
        <v>37</v>
      </c>
      <c r="M2280">
        <v>118</v>
      </c>
      <c r="N2280">
        <f>Table1[[#This Row],[Basic Salary]]+Table1[[#This Row],[Bonus]]</f>
        <v>94823</v>
      </c>
      <c r="O2280" s="2">
        <f>Table1[[#This Row],[Bonus]]/Table1[[#This Row],[Basic Salary]]</f>
        <v>0.11370416480702826</v>
      </c>
      <c r="P2280">
        <f ca="1">DATEDIF(Table1[[#This Row],[Date of Birth]],TODAY(),"Y")</f>
        <v>17</v>
      </c>
      <c r="Q2280">
        <f ca="1">DATEDIF(Table1[[#This Row],[Joining Date]],TODAY(),"Y")</f>
        <v>7</v>
      </c>
      <c r="R2280" t="str">
        <f ca="1">IF(YEAR(Table1[[#This Row],[Joining Date]])=YEAR(TODAY()),"Yes","No")</f>
        <v>No</v>
      </c>
      <c r="S2280" t="str">
        <f ca="1">IF(Table1[[#This Row],[Experience]]&gt;5,"Yes","No")</f>
        <v>Yes</v>
      </c>
      <c r="T2280" t="str">
        <f>TEXT(Table1[[#This Row],[Joining Date]],"mmmm")</f>
        <v>June</v>
      </c>
      <c r="U2280" t="str">
        <f>TEXT(Table1[[#This Row],[Joining Date]],"yyyy")</f>
        <v>2019</v>
      </c>
      <c r="V2280" s="5">
        <f ca="1">TODAY()-Table1[[#This Row],[Joining Date]]</f>
        <v>2614</v>
      </c>
      <c r="W2280" t="str">
        <f>LEFT(Table1[[#This Row],[Employee Name]],FIND(" ",Table1[[#This Row],[Employee Name]])-1)</f>
        <v>Aditya</v>
      </c>
      <c r="X2280" t="str">
        <f>RIGHT(Table1[[#This Row],[Employee Name]],LEN(Table1[[#This Row],[Employee Name]])-FIND(" ",Table1[[#This Row],[Employee Name]]))</f>
        <v>Kapoor</v>
      </c>
      <c r="Y2280" t="str">
        <f>Table1[[#This Row],[Department]]&amp;"-"&amp;Table1[[#This Row],[Employee ID]]</f>
        <v>Marketing-E00010</v>
      </c>
      <c r="Z2280" t="str">
        <f>LEFT(Table1[[#This Row],[Department]],3)</f>
        <v>Mar</v>
      </c>
      <c r="AA2280" t="str">
        <f>_xlfn.XLOOKUP(Table1[[#This Row],[Manager ID]],MANAGERS!A:A,MANAGERS!B:B)</f>
        <v>Manager_18</v>
      </c>
      <c r="AB2280" t="str" cm="1">
        <f t="array" ref="AB2280">_xlfn.XLOOKUP(Table1[[#This Row],[Manager ID]],Table2[[#All],[Manager ID]],Table2[[#All],[Department Head]])</f>
        <v>Support</v>
      </c>
      <c r="AC2280" s="2">
        <f>_xlfn.XLOOKUP(Table1[[#This Row],[City]],L:L,O:O)</f>
        <v>0.24036902712549932</v>
      </c>
      <c r="AD2280" t="str" cm="1">
        <f t="array" ref="AD2280">_xlfn.IFS(Table1[[#This Row],[Performance Score]]&gt;=90,"Excellent",Table1[[#This Row],[Performance Score]]&gt;=75,"Good",Table1[[#This Row],[Performance Score]]&gt;=60,"Average",Table1[[#This Row],[Performance Score]]&lt;=60,"Need Improvement")</f>
        <v>Need Improvement</v>
      </c>
      <c r="AE2280" t="str">
        <f>IF(AND(Table1[[#This Row],[Attendance %]]&gt;=80,(Table1[[#This Row],[Performance Score]]&gt;=80)),"Eligible","Not Eligible")</f>
        <v>Not Eligible</v>
      </c>
      <c r="AF2280" t="str">
        <f>IF(Table1[[#This Row],[Performance Score]]&gt;=80,"High Performer","Low Performer")</f>
        <v>Low Performer</v>
      </c>
      <c r="AG2280" t="str" cm="1">
        <f t="array" aca="1" ref="AG2280" ca="1">_xlfn.IFS(Table1[[#This Row],[Experience]]&lt;=3,"Junior",Table1[[#This Row],[Experience]]&lt;=7,"Mid Level",Table1[[#This Row],[Experience]]&gt;=7,"Senior")</f>
        <v>Mid Level</v>
      </c>
      <c r="AH2280" t="str">
        <f>IF(Table1[[#This Row],[Attendance %]]&gt;75,"OK","Below 75")</f>
        <v>OK</v>
      </c>
      <c r="AI2280" t="b">
        <f>ISBLANK(Table1[[#This Row],[Employee ID]])</f>
        <v>0</v>
      </c>
      <c r="AJ2280" t="b">
        <f>ISNUMBER(Table1[[#This Row],[Total Salary  ]])</f>
        <v>1</v>
      </c>
      <c r="AK2280" t="str">
        <f>IFERROR(_xlfn.XLOOKUP(Table1[[#This Row],[Manager ID]],MANAGERS!A:A,MANAGERS!B:B),"Not Found")</f>
        <v>Manager_18</v>
      </c>
    </row>
    <row r="2281" spans="1:37" x14ac:dyDescent="0.2">
      <c r="A2281" t="s">
        <v>2890</v>
      </c>
      <c r="B2281" t="s">
        <v>45</v>
      </c>
      <c r="C2281" t="s">
        <v>15</v>
      </c>
      <c r="D2281" t="s">
        <v>25</v>
      </c>
      <c r="E2281" t="s">
        <v>65</v>
      </c>
      <c r="F2281" s="1">
        <v>43068</v>
      </c>
      <c r="G2281" s="1">
        <v>36386</v>
      </c>
      <c r="H2281">
        <v>70164</v>
      </c>
      <c r="I2281">
        <v>24642</v>
      </c>
      <c r="J2281">
        <v>100</v>
      </c>
      <c r="K2281">
        <v>72</v>
      </c>
      <c r="L2281" t="s">
        <v>34</v>
      </c>
      <c r="M2281">
        <v>113</v>
      </c>
      <c r="N2281">
        <f>Table1[[#This Row],[Basic Salary]]+Table1[[#This Row],[Bonus]]</f>
        <v>94806</v>
      </c>
      <c r="O2281" s="2">
        <f>Table1[[#This Row],[Bonus]]/Table1[[#This Row],[Basic Salary]]</f>
        <v>0.35120574653668546</v>
      </c>
      <c r="P2281">
        <f ca="1">DATEDIF(Table1[[#This Row],[Date of Birth]],TODAY(),"Y")</f>
        <v>26</v>
      </c>
      <c r="Q2281">
        <f ca="1">DATEDIF(Table1[[#This Row],[Joining Date]],TODAY(),"Y")</f>
        <v>8</v>
      </c>
      <c r="R2281" t="str">
        <f ca="1">IF(YEAR(Table1[[#This Row],[Joining Date]])=YEAR(TODAY()),"Yes","No")</f>
        <v>No</v>
      </c>
      <c r="S2281" t="str">
        <f ca="1">IF(Table1[[#This Row],[Experience]]&gt;5,"Yes","No")</f>
        <v>Yes</v>
      </c>
      <c r="T2281" t="str">
        <f>TEXT(Table1[[#This Row],[Joining Date]],"mmmm")</f>
        <v>November</v>
      </c>
      <c r="U2281" t="str">
        <f>TEXT(Table1[[#This Row],[Joining Date]],"yyyy")</f>
        <v>2017</v>
      </c>
      <c r="V2281" s="5">
        <f ca="1">TODAY()-Table1[[#This Row],[Joining Date]]</f>
        <v>3171</v>
      </c>
      <c r="W2281" t="str">
        <f>LEFT(Table1[[#This Row],[Employee Name]],FIND(" ",Table1[[#This Row],[Employee Name]])-1)</f>
        <v>Ananya</v>
      </c>
      <c r="X2281" t="str">
        <f>RIGHT(Table1[[#This Row],[Employee Name]],LEN(Table1[[#This Row],[Employee Name]])-FIND(" ",Table1[[#This Row],[Employee Name]]))</f>
        <v>Rao</v>
      </c>
      <c r="Y2281" t="str">
        <f>Table1[[#This Row],[Department]]&amp;"-"&amp;Table1[[#This Row],[Employee ID]]</f>
        <v>Finance-E02834</v>
      </c>
      <c r="Z2281" t="str">
        <f>LEFT(Table1[[#This Row],[Department]],3)</f>
        <v>Fin</v>
      </c>
      <c r="AA2281" t="str">
        <f>_xlfn.XLOOKUP(Table1[[#This Row],[Manager ID]],MANAGERS!A:A,MANAGERS!B:B)</f>
        <v>Manager_13</v>
      </c>
      <c r="AB2281" t="str" cm="1">
        <f t="array" ref="AB2281">_xlfn.XLOOKUP(Table1[[#This Row],[Manager ID]],Table2[[#All],[Manager ID]],Table2[[#All],[Department Head]])</f>
        <v>HR</v>
      </c>
      <c r="AC2281" s="2">
        <f>_xlfn.XLOOKUP(Table1[[#This Row],[City]],L:L,O:O)</f>
        <v>0.24030340748661314</v>
      </c>
      <c r="AD2281" t="str" cm="1">
        <f t="array" ref="AD2281">_xlfn.IFS(Table1[[#This Row],[Performance Score]]&gt;=90,"Excellent",Table1[[#This Row],[Performance Score]]&gt;=75,"Good",Table1[[#This Row],[Performance Score]]&gt;=60,"Average",Table1[[#This Row],[Performance Score]]&lt;=60,"Need Improvement")</f>
        <v>Average</v>
      </c>
      <c r="AE2281" t="str">
        <f>IF(AND(Table1[[#This Row],[Attendance %]]&gt;=80,(Table1[[#This Row],[Performance Score]]&gt;=80)),"Eligible","Not Eligible")</f>
        <v>Not Eligible</v>
      </c>
      <c r="AF2281" t="str">
        <f>IF(Table1[[#This Row],[Performance Score]]&gt;=80,"High Performer","Low Performer")</f>
        <v>Low Performer</v>
      </c>
      <c r="AG2281" t="str" cm="1">
        <f t="array" aca="1" ref="AG2281" ca="1">_xlfn.IFS(Table1[[#This Row],[Experience]]&lt;=3,"Junior",Table1[[#This Row],[Experience]]&lt;=7,"Mid Level",Table1[[#This Row],[Experience]]&gt;=7,"Senior")</f>
        <v>Senior</v>
      </c>
      <c r="AH2281" t="str">
        <f>IF(Table1[[#This Row],[Attendance %]]&gt;75,"OK","Below 75")</f>
        <v>OK</v>
      </c>
      <c r="AI2281" t="b">
        <f>ISBLANK(Table1[[#This Row],[Employee ID]])</f>
        <v>0</v>
      </c>
      <c r="AJ2281" t="b">
        <f>ISNUMBER(Table1[[#This Row],[Total Salary  ]])</f>
        <v>1</v>
      </c>
      <c r="AK2281" t="str">
        <f>IFERROR(_xlfn.XLOOKUP(Table1[[#This Row],[Manager ID]],MANAGERS!A:A,MANAGERS!B:B),"Not Found")</f>
        <v>Manager_13</v>
      </c>
    </row>
    <row r="2282" spans="1:37" x14ac:dyDescent="0.2">
      <c r="A2282" t="s">
        <v>3672</v>
      </c>
      <c r="B2282" t="s">
        <v>39</v>
      </c>
      <c r="C2282" t="s">
        <v>21</v>
      </c>
      <c r="D2282" t="s">
        <v>25</v>
      </c>
      <c r="E2282" t="s">
        <v>30</v>
      </c>
      <c r="F2282" s="1">
        <v>44029</v>
      </c>
      <c r="G2282" s="1">
        <v>36062</v>
      </c>
      <c r="H2282">
        <v>86739</v>
      </c>
      <c r="I2282">
        <v>8067</v>
      </c>
      <c r="J2282">
        <v>79</v>
      </c>
      <c r="K2282">
        <v>93</v>
      </c>
      <c r="L2282" t="s">
        <v>23</v>
      </c>
      <c r="M2282">
        <v>119</v>
      </c>
      <c r="N2282">
        <f>Table1[[#This Row],[Basic Salary]]+Table1[[#This Row],[Bonus]]</f>
        <v>94806</v>
      </c>
      <c r="O2282" s="2">
        <f>Table1[[#This Row],[Bonus]]/Table1[[#This Row],[Basic Salary]]</f>
        <v>9.3003147373153947E-2</v>
      </c>
      <c r="P2282">
        <f ca="1">DATEDIF(Table1[[#This Row],[Date of Birth]],TODAY(),"Y")</f>
        <v>27</v>
      </c>
      <c r="Q2282">
        <f ca="1">DATEDIF(Table1[[#This Row],[Joining Date]],TODAY(),"Y")</f>
        <v>6</v>
      </c>
      <c r="R2282" t="str">
        <f ca="1">IF(YEAR(Table1[[#This Row],[Joining Date]])=YEAR(TODAY()),"Yes","No")</f>
        <v>No</v>
      </c>
      <c r="S2282" t="str">
        <f ca="1">IF(Table1[[#This Row],[Experience]]&gt;5,"Yes","No")</f>
        <v>Yes</v>
      </c>
      <c r="T2282" t="str">
        <f>TEXT(Table1[[#This Row],[Joining Date]],"mmmm")</f>
        <v>July</v>
      </c>
      <c r="U2282" t="str">
        <f>TEXT(Table1[[#This Row],[Joining Date]],"yyyy")</f>
        <v>2020</v>
      </c>
      <c r="V2282" s="5">
        <f ca="1">TODAY()-Table1[[#This Row],[Joining Date]]</f>
        <v>2210</v>
      </c>
      <c r="W2282" t="str">
        <f>LEFT(Table1[[#This Row],[Employee Name]],FIND(" ",Table1[[#This Row],[Employee Name]])-1)</f>
        <v>Karan</v>
      </c>
      <c r="X2282" t="str">
        <f>RIGHT(Table1[[#This Row],[Employee Name]],LEN(Table1[[#This Row],[Employee Name]])-FIND(" ",Table1[[#This Row],[Employee Name]]))</f>
        <v>Malhotra</v>
      </c>
      <c r="Y2282" t="str">
        <f>Table1[[#This Row],[Department]]&amp;"-"&amp;Table1[[#This Row],[Employee ID]]</f>
        <v>Finance-E03616</v>
      </c>
      <c r="Z2282" t="str">
        <f>LEFT(Table1[[#This Row],[Department]],3)</f>
        <v>Fin</v>
      </c>
      <c r="AA2282" t="str">
        <f>_xlfn.XLOOKUP(Table1[[#This Row],[Manager ID]],MANAGERS!A:A,MANAGERS!B:B)</f>
        <v>Manager_19</v>
      </c>
      <c r="AB2282" t="str" cm="1">
        <f t="array" ref="AB2282">_xlfn.XLOOKUP(Table1[[#This Row],[Manager ID]],Table2[[#All],[Manager ID]],Table2[[#All],[Department Head]])</f>
        <v>Support</v>
      </c>
      <c r="AC2282" s="2">
        <f>_xlfn.XLOOKUP(Table1[[#This Row],[City]],L:L,O:O)</f>
        <v>0.23486488519629886</v>
      </c>
      <c r="AD2282" t="str" cm="1">
        <f t="array" ref="AD2282">_xlfn.IFS(Table1[[#This Row],[Performance Score]]&gt;=90,"Excellent",Table1[[#This Row],[Performance Score]]&gt;=75,"Good",Table1[[#This Row],[Performance Score]]&gt;=60,"Average",Table1[[#This Row],[Performance Score]]&lt;=60,"Need Improvement")</f>
        <v>Excellent</v>
      </c>
      <c r="AE2282" t="str">
        <f>IF(AND(Table1[[#This Row],[Attendance %]]&gt;=80,(Table1[[#This Row],[Performance Score]]&gt;=80)),"Eligible","Not Eligible")</f>
        <v>Not Eligible</v>
      </c>
      <c r="AF2282" t="str">
        <f>IF(Table1[[#This Row],[Performance Score]]&gt;=80,"High Performer","Low Performer")</f>
        <v>High Performer</v>
      </c>
      <c r="AG2282" t="str" cm="1">
        <f t="array" aca="1" ref="AG2282" ca="1">_xlfn.IFS(Table1[[#This Row],[Experience]]&lt;=3,"Junior",Table1[[#This Row],[Experience]]&lt;=7,"Mid Level",Table1[[#This Row],[Experience]]&gt;=7,"Senior")</f>
        <v>Mid Level</v>
      </c>
      <c r="AH2282" t="str">
        <f>IF(Table1[[#This Row],[Attendance %]]&gt;75,"OK","Below 75")</f>
        <v>OK</v>
      </c>
      <c r="AI2282" t="b">
        <f>ISBLANK(Table1[[#This Row],[Employee ID]])</f>
        <v>0</v>
      </c>
      <c r="AJ2282" t="b">
        <f>ISNUMBER(Table1[[#This Row],[Total Salary  ]])</f>
        <v>1</v>
      </c>
      <c r="AK2282" t="str">
        <f>IFERROR(_xlfn.XLOOKUP(Table1[[#This Row],[Manager ID]],MANAGERS!A:A,MANAGERS!B:B),"Not Found")</f>
        <v>Manager_19</v>
      </c>
    </row>
    <row r="2283" spans="1:37" x14ac:dyDescent="0.2">
      <c r="A2283" t="s">
        <v>159</v>
      </c>
      <c r="B2283" t="s">
        <v>69</v>
      </c>
      <c r="C2283" t="s">
        <v>15</v>
      </c>
      <c r="D2283" t="s">
        <v>16</v>
      </c>
      <c r="E2283" t="s">
        <v>26</v>
      </c>
      <c r="F2283" s="1">
        <v>45206</v>
      </c>
      <c r="G2283" s="1">
        <v>33563</v>
      </c>
      <c r="H2283">
        <v>69375</v>
      </c>
      <c r="I2283">
        <v>25422</v>
      </c>
      <c r="J2283">
        <v>85</v>
      </c>
      <c r="K2283">
        <v>81</v>
      </c>
      <c r="L2283" t="s">
        <v>53</v>
      </c>
      <c r="M2283">
        <v>111</v>
      </c>
      <c r="N2283">
        <f>Table1[[#This Row],[Basic Salary]]+Table1[[#This Row],[Bonus]]</f>
        <v>94797</v>
      </c>
      <c r="O2283" s="2">
        <f>Table1[[#This Row],[Bonus]]/Table1[[#This Row],[Basic Salary]]</f>
        <v>0.36644324324324323</v>
      </c>
      <c r="P2283">
        <f ca="1">DATEDIF(Table1[[#This Row],[Date of Birth]],TODAY(),"Y")</f>
        <v>34</v>
      </c>
      <c r="Q2283">
        <f ca="1">DATEDIF(Table1[[#This Row],[Joining Date]],TODAY(),"Y")</f>
        <v>2</v>
      </c>
      <c r="R2283" t="str">
        <f ca="1">IF(YEAR(Table1[[#This Row],[Joining Date]])=YEAR(TODAY()),"Yes","No")</f>
        <v>No</v>
      </c>
      <c r="S2283" t="str">
        <f ca="1">IF(Table1[[#This Row],[Experience]]&gt;5,"Yes","No")</f>
        <v>No</v>
      </c>
      <c r="T2283" t="str">
        <f>TEXT(Table1[[#This Row],[Joining Date]],"mmmm")</f>
        <v>October</v>
      </c>
      <c r="U2283" t="str">
        <f>TEXT(Table1[[#This Row],[Joining Date]],"yyyy")</f>
        <v>2023</v>
      </c>
      <c r="V2283" s="5">
        <f ca="1">TODAY()-Table1[[#This Row],[Joining Date]]</f>
        <v>1033</v>
      </c>
      <c r="W2283" t="str">
        <f>LEFT(Table1[[#This Row],[Employee Name]],FIND(" ",Table1[[#This Row],[Employee Name]])-1)</f>
        <v>Neha</v>
      </c>
      <c r="X2283" t="str">
        <f>RIGHT(Table1[[#This Row],[Employee Name]],LEN(Table1[[#This Row],[Employee Name]])-FIND(" ",Table1[[#This Row],[Employee Name]]))</f>
        <v>Kulkarni</v>
      </c>
      <c r="Y2283" t="str">
        <f>Table1[[#This Row],[Department]]&amp;"-"&amp;Table1[[#This Row],[Employee ID]]</f>
        <v>HR-E00103</v>
      </c>
      <c r="Z2283" t="str">
        <f>LEFT(Table1[[#This Row],[Department]],3)</f>
        <v>HR</v>
      </c>
      <c r="AA2283" t="str">
        <f>_xlfn.XLOOKUP(Table1[[#This Row],[Manager ID]],MANAGERS!A:A,MANAGERS!B:B)</f>
        <v>Manager_11</v>
      </c>
      <c r="AB2283" t="str" cm="1">
        <f t="array" ref="AB2283">_xlfn.XLOOKUP(Table1[[#This Row],[Manager ID]],Table2[[#All],[Manager ID]],Table2[[#All],[Department Head]])</f>
        <v>Marketing</v>
      </c>
      <c r="AC2283" s="2">
        <f>_xlfn.XLOOKUP(Table1[[#This Row],[City]],L:L,O:O)</f>
        <v>0.23685887225230964</v>
      </c>
      <c r="AD2283" t="str" cm="1">
        <f t="array" ref="AD2283">_xlfn.IFS(Table1[[#This Row],[Performance Score]]&gt;=90,"Excellent",Table1[[#This Row],[Performance Score]]&gt;=75,"Good",Table1[[#This Row],[Performance Score]]&gt;=60,"Average",Table1[[#This Row],[Performance Score]]&lt;=60,"Need Improvement")</f>
        <v>Good</v>
      </c>
      <c r="AE2283" t="str">
        <f>IF(AND(Table1[[#This Row],[Attendance %]]&gt;=80,(Table1[[#This Row],[Performance Score]]&gt;=80)),"Eligible","Not Eligible")</f>
        <v>Eligible</v>
      </c>
      <c r="AF2283" t="str">
        <f>IF(Table1[[#This Row],[Performance Score]]&gt;=80,"High Performer","Low Performer")</f>
        <v>High Performer</v>
      </c>
      <c r="AG2283" t="str" cm="1">
        <f t="array" aca="1" ref="AG2283" ca="1">_xlfn.IFS(Table1[[#This Row],[Experience]]&lt;=3,"Junior",Table1[[#This Row],[Experience]]&lt;=7,"Mid Level",Table1[[#This Row],[Experience]]&gt;=7,"Senior")</f>
        <v>Junior</v>
      </c>
      <c r="AH2283" t="str">
        <f>IF(Table1[[#This Row],[Attendance %]]&gt;75,"OK","Below 75")</f>
        <v>OK</v>
      </c>
      <c r="AI2283" t="b">
        <f>ISBLANK(Table1[[#This Row],[Employee ID]])</f>
        <v>0</v>
      </c>
      <c r="AJ2283" t="b">
        <f>ISNUMBER(Table1[[#This Row],[Total Salary  ]])</f>
        <v>1</v>
      </c>
      <c r="AK2283" t="str">
        <f>IFERROR(_xlfn.XLOOKUP(Table1[[#This Row],[Manager ID]],MANAGERS!A:A,MANAGERS!B:B),"Not Found")</f>
        <v>Manager_11</v>
      </c>
    </row>
    <row r="2284" spans="1:37" x14ac:dyDescent="0.2">
      <c r="A2284" t="s">
        <v>4822</v>
      </c>
      <c r="B2284" t="s">
        <v>42</v>
      </c>
      <c r="C2284" t="s">
        <v>15</v>
      </c>
      <c r="D2284" t="s">
        <v>43</v>
      </c>
      <c r="E2284" t="s">
        <v>17</v>
      </c>
      <c r="F2284" s="1">
        <v>44669</v>
      </c>
      <c r="G2284" s="1">
        <v>36880</v>
      </c>
      <c r="H2284">
        <v>76306</v>
      </c>
      <c r="I2284">
        <v>18471</v>
      </c>
      <c r="J2284">
        <v>66</v>
      </c>
      <c r="K2284">
        <v>83</v>
      </c>
      <c r="L2284" t="s">
        <v>53</v>
      </c>
      <c r="M2284">
        <v>111</v>
      </c>
      <c r="N2284">
        <f>Table1[[#This Row],[Basic Salary]]+Table1[[#This Row],[Bonus]]</f>
        <v>94777</v>
      </c>
      <c r="O2284" s="2">
        <f>Table1[[#This Row],[Bonus]]/Table1[[#This Row],[Basic Salary]]</f>
        <v>0.24206484418001206</v>
      </c>
      <c r="P2284">
        <f ca="1">DATEDIF(Table1[[#This Row],[Date of Birth]],TODAY(),"Y")</f>
        <v>25</v>
      </c>
      <c r="Q2284">
        <f ca="1">DATEDIF(Table1[[#This Row],[Joining Date]],TODAY(),"Y")</f>
        <v>4</v>
      </c>
      <c r="R2284" t="str">
        <f ca="1">IF(YEAR(Table1[[#This Row],[Joining Date]])=YEAR(TODAY()),"Yes","No")</f>
        <v>No</v>
      </c>
      <c r="S2284" t="str">
        <f ca="1">IF(Table1[[#This Row],[Experience]]&gt;5,"Yes","No")</f>
        <v>No</v>
      </c>
      <c r="T2284" t="str">
        <f>TEXT(Table1[[#This Row],[Joining Date]],"mmmm")</f>
        <v>April</v>
      </c>
      <c r="U2284" t="str">
        <f>TEXT(Table1[[#This Row],[Joining Date]],"yyyy")</f>
        <v>2022</v>
      </c>
      <c r="V2284" s="5">
        <f ca="1">TODAY()-Table1[[#This Row],[Joining Date]]</f>
        <v>1570</v>
      </c>
      <c r="W2284" t="str">
        <f>LEFT(Table1[[#This Row],[Employee Name]],FIND(" ",Table1[[#This Row],[Employee Name]])-1)</f>
        <v>Krishna</v>
      </c>
      <c r="X2284" t="str">
        <f>RIGHT(Table1[[#This Row],[Employee Name]],LEN(Table1[[#This Row],[Employee Name]])-FIND(" ",Table1[[#This Row],[Employee Name]]))</f>
        <v>Chaitanya</v>
      </c>
      <c r="Y2284" t="str">
        <f>Table1[[#This Row],[Department]]&amp;"-"&amp;Table1[[#This Row],[Employee ID]]</f>
        <v>Operations-E04766</v>
      </c>
      <c r="Z2284" t="str">
        <f>LEFT(Table1[[#This Row],[Department]],3)</f>
        <v>Ope</v>
      </c>
      <c r="AA2284" t="str">
        <f>_xlfn.XLOOKUP(Table1[[#This Row],[Manager ID]],MANAGERS!A:A,MANAGERS!B:B)</f>
        <v>Manager_11</v>
      </c>
      <c r="AB2284" t="str" cm="1">
        <f t="array" ref="AB2284">_xlfn.XLOOKUP(Table1[[#This Row],[Manager ID]],Table2[[#All],[Manager ID]],Table2[[#All],[Department Head]])</f>
        <v>Marketing</v>
      </c>
      <c r="AC2284" s="2">
        <f>_xlfn.XLOOKUP(Table1[[#This Row],[City]],L:L,O:O)</f>
        <v>0.23685887225230964</v>
      </c>
      <c r="AD2284" t="str" cm="1">
        <f t="array" ref="AD2284">_xlfn.IFS(Table1[[#This Row],[Performance Score]]&gt;=90,"Excellent",Table1[[#This Row],[Performance Score]]&gt;=75,"Good",Table1[[#This Row],[Performance Score]]&gt;=60,"Average",Table1[[#This Row],[Performance Score]]&lt;=60,"Need Improvement")</f>
        <v>Good</v>
      </c>
      <c r="AE2284" t="str">
        <f>IF(AND(Table1[[#This Row],[Attendance %]]&gt;=80,(Table1[[#This Row],[Performance Score]]&gt;=80)),"Eligible","Not Eligible")</f>
        <v>Not Eligible</v>
      </c>
      <c r="AF2284" t="str">
        <f>IF(Table1[[#This Row],[Performance Score]]&gt;=80,"High Performer","Low Performer")</f>
        <v>High Performer</v>
      </c>
      <c r="AG2284" t="str" cm="1">
        <f t="array" aca="1" ref="AG2284" ca="1">_xlfn.IFS(Table1[[#This Row],[Experience]]&lt;=3,"Junior",Table1[[#This Row],[Experience]]&lt;=7,"Mid Level",Table1[[#This Row],[Experience]]&gt;=7,"Senior")</f>
        <v>Mid Level</v>
      </c>
      <c r="AH2284" t="str">
        <f>IF(Table1[[#This Row],[Attendance %]]&gt;75,"OK","Below 75")</f>
        <v>Below 75</v>
      </c>
      <c r="AI2284" t="b">
        <f>ISBLANK(Table1[[#This Row],[Employee ID]])</f>
        <v>0</v>
      </c>
      <c r="AJ2284" t="b">
        <f>ISNUMBER(Table1[[#This Row],[Total Salary  ]])</f>
        <v>1</v>
      </c>
      <c r="AK2284" t="str">
        <f>IFERROR(_xlfn.XLOOKUP(Table1[[#This Row],[Manager ID]],MANAGERS!A:A,MANAGERS!B:B),"Not Found")</f>
        <v>Manager_11</v>
      </c>
    </row>
    <row r="2285" spans="1:37" x14ac:dyDescent="0.2">
      <c r="A2285" t="s">
        <v>4603</v>
      </c>
      <c r="B2285" t="s">
        <v>36</v>
      </c>
      <c r="C2285" t="s">
        <v>21</v>
      </c>
      <c r="D2285" t="s">
        <v>46</v>
      </c>
      <c r="E2285" t="s">
        <v>51</v>
      </c>
      <c r="F2285" s="1">
        <v>45758</v>
      </c>
      <c r="G2285" s="1">
        <v>30814</v>
      </c>
      <c r="H2285">
        <v>88506</v>
      </c>
      <c r="I2285">
        <v>6257</v>
      </c>
      <c r="J2285">
        <v>93</v>
      </c>
      <c r="K2285">
        <v>86</v>
      </c>
      <c r="L2285" t="s">
        <v>37</v>
      </c>
      <c r="M2285">
        <v>108</v>
      </c>
      <c r="N2285">
        <f>Table1[[#This Row],[Basic Salary]]+Table1[[#This Row],[Bonus]]</f>
        <v>94763</v>
      </c>
      <c r="O2285" s="2">
        <f>Table1[[#This Row],[Bonus]]/Table1[[#This Row],[Basic Salary]]</f>
        <v>7.0695772038053911E-2</v>
      </c>
      <c r="P2285">
        <f ca="1">DATEDIF(Table1[[#This Row],[Date of Birth]],TODAY(),"Y")</f>
        <v>42</v>
      </c>
      <c r="Q2285">
        <f ca="1">DATEDIF(Table1[[#This Row],[Joining Date]],TODAY(),"Y")</f>
        <v>1</v>
      </c>
      <c r="R2285" t="str">
        <f ca="1">IF(YEAR(Table1[[#This Row],[Joining Date]])=YEAR(TODAY()),"Yes","No")</f>
        <v>No</v>
      </c>
      <c r="S2285" t="str">
        <f ca="1">IF(Table1[[#This Row],[Experience]]&gt;5,"Yes","No")</f>
        <v>No</v>
      </c>
      <c r="T2285" t="str">
        <f>TEXT(Table1[[#This Row],[Joining Date]],"mmmm")</f>
        <v>April</v>
      </c>
      <c r="U2285" t="str">
        <f>TEXT(Table1[[#This Row],[Joining Date]],"yyyy")</f>
        <v>2025</v>
      </c>
      <c r="V2285" s="5">
        <f ca="1">TODAY()-Table1[[#This Row],[Joining Date]]</f>
        <v>481</v>
      </c>
      <c r="W2285" t="str">
        <f>LEFT(Table1[[#This Row],[Employee Name]],FIND(" ",Table1[[#This Row],[Employee Name]])-1)</f>
        <v>Meera</v>
      </c>
      <c r="X2285" t="str">
        <f>RIGHT(Table1[[#This Row],[Employee Name]],LEN(Table1[[#This Row],[Employee Name]])-FIND(" ",Table1[[#This Row],[Employee Name]]))</f>
        <v>Joshi</v>
      </c>
      <c r="Y2285" t="str">
        <f>Table1[[#This Row],[Department]]&amp;"-"&amp;Table1[[#This Row],[Employee ID]]</f>
        <v>Support-E04547</v>
      </c>
      <c r="Z2285" t="str">
        <f>LEFT(Table1[[#This Row],[Department]],3)</f>
        <v>Sup</v>
      </c>
      <c r="AA2285" t="str">
        <f>_xlfn.XLOOKUP(Table1[[#This Row],[Manager ID]],MANAGERS!A:A,MANAGERS!B:B)</f>
        <v>Manager_8</v>
      </c>
      <c r="AB2285" t="str" cm="1">
        <f t="array" ref="AB2285">_xlfn.XLOOKUP(Table1[[#This Row],[Manager ID]],Table2[[#All],[Manager ID]],Table2[[#All],[Department Head]])</f>
        <v>Sales</v>
      </c>
      <c r="AC2285" s="2">
        <f>_xlfn.XLOOKUP(Table1[[#This Row],[City]],L:L,O:O)</f>
        <v>0.24036902712549932</v>
      </c>
      <c r="AD2285" t="str" cm="1">
        <f t="array" ref="AD2285">_xlfn.IFS(Table1[[#This Row],[Performance Score]]&gt;=90,"Excellent",Table1[[#This Row],[Performance Score]]&gt;=75,"Good",Table1[[#This Row],[Performance Score]]&gt;=60,"Average",Table1[[#This Row],[Performance Score]]&lt;=60,"Need Improvement")</f>
        <v>Good</v>
      </c>
      <c r="AE2285" t="str">
        <f>IF(AND(Table1[[#This Row],[Attendance %]]&gt;=80,(Table1[[#This Row],[Performance Score]]&gt;=80)),"Eligible","Not Eligible")</f>
        <v>Eligible</v>
      </c>
      <c r="AF2285" t="str">
        <f>IF(Table1[[#This Row],[Performance Score]]&gt;=80,"High Performer","Low Performer")</f>
        <v>High Performer</v>
      </c>
      <c r="AG2285" t="str" cm="1">
        <f t="array" aca="1" ref="AG2285" ca="1">_xlfn.IFS(Table1[[#This Row],[Experience]]&lt;=3,"Junior",Table1[[#This Row],[Experience]]&lt;=7,"Mid Level",Table1[[#This Row],[Experience]]&gt;=7,"Senior")</f>
        <v>Junior</v>
      </c>
      <c r="AH2285" t="str">
        <f>IF(Table1[[#This Row],[Attendance %]]&gt;75,"OK","Below 75")</f>
        <v>OK</v>
      </c>
      <c r="AI2285" t="b">
        <f>ISBLANK(Table1[[#This Row],[Employee ID]])</f>
        <v>0</v>
      </c>
      <c r="AJ2285" t="b">
        <f>ISNUMBER(Table1[[#This Row],[Total Salary  ]])</f>
        <v>1</v>
      </c>
      <c r="AK2285" t="str">
        <f>IFERROR(_xlfn.XLOOKUP(Table1[[#This Row],[Manager ID]],MANAGERS!A:A,MANAGERS!B:B),"Not Found")</f>
        <v>Manager_8</v>
      </c>
    </row>
    <row r="2286" spans="1:37" x14ac:dyDescent="0.2">
      <c r="A2286" t="s">
        <v>2591</v>
      </c>
      <c r="B2286" t="s">
        <v>129</v>
      </c>
      <c r="C2286" t="s">
        <v>15</v>
      </c>
      <c r="D2286" t="s">
        <v>43</v>
      </c>
      <c r="E2286" t="s">
        <v>17</v>
      </c>
      <c r="F2286" s="1">
        <v>45684</v>
      </c>
      <c r="G2286" s="1">
        <v>30295</v>
      </c>
      <c r="H2286">
        <v>84540</v>
      </c>
      <c r="I2286">
        <v>10221</v>
      </c>
      <c r="J2286">
        <v>85</v>
      </c>
      <c r="K2286">
        <v>49</v>
      </c>
      <c r="L2286" t="s">
        <v>23</v>
      </c>
      <c r="M2286">
        <v>106</v>
      </c>
      <c r="N2286">
        <f>Table1[[#This Row],[Basic Salary]]+Table1[[#This Row],[Bonus]]</f>
        <v>94761</v>
      </c>
      <c r="O2286" s="2">
        <f>Table1[[#This Row],[Bonus]]/Table1[[#This Row],[Basic Salary]]</f>
        <v>0.1209013484740951</v>
      </c>
      <c r="P2286">
        <f ca="1">DATEDIF(Table1[[#This Row],[Date of Birth]],TODAY(),"Y")</f>
        <v>43</v>
      </c>
      <c r="Q2286">
        <f ca="1">DATEDIF(Table1[[#This Row],[Joining Date]],TODAY(),"Y")</f>
        <v>1</v>
      </c>
      <c r="R2286" t="str">
        <f ca="1">IF(YEAR(Table1[[#This Row],[Joining Date]])=YEAR(TODAY()),"Yes","No")</f>
        <v>No</v>
      </c>
      <c r="S2286" t="str">
        <f ca="1">IF(Table1[[#This Row],[Experience]]&gt;5,"Yes","No")</f>
        <v>No</v>
      </c>
      <c r="T2286" t="str">
        <f>TEXT(Table1[[#This Row],[Joining Date]],"mmmm")</f>
        <v>January</v>
      </c>
      <c r="U2286" t="str">
        <f>TEXT(Table1[[#This Row],[Joining Date]],"yyyy")</f>
        <v>2025</v>
      </c>
      <c r="V2286" s="5">
        <f ca="1">TODAY()-Table1[[#This Row],[Joining Date]]</f>
        <v>555</v>
      </c>
      <c r="W2286" t="str">
        <f>LEFT(Table1[[#This Row],[Employee Name]],FIND(" ",Table1[[#This Row],[Employee Name]])-1)</f>
        <v>Aarav</v>
      </c>
      <c r="X2286" t="str">
        <f>RIGHT(Table1[[#This Row],[Employee Name]],LEN(Table1[[#This Row],[Employee Name]])-FIND(" ",Table1[[#This Row],[Employee Name]]))</f>
        <v>Sharma</v>
      </c>
      <c r="Y2286" t="str">
        <f>Table1[[#This Row],[Department]]&amp;"-"&amp;Table1[[#This Row],[Employee ID]]</f>
        <v>Operations-E02535</v>
      </c>
      <c r="Z2286" t="str">
        <f>LEFT(Table1[[#This Row],[Department]],3)</f>
        <v>Ope</v>
      </c>
      <c r="AA2286" t="str">
        <f>_xlfn.XLOOKUP(Table1[[#This Row],[Manager ID]],MANAGERS!A:A,MANAGERS!B:B)</f>
        <v>Manager_6</v>
      </c>
      <c r="AB2286" t="str" cm="1">
        <f t="array" ref="AB2286">_xlfn.XLOOKUP(Table1[[#This Row],[Manager ID]],Table2[[#All],[Manager ID]],Table2[[#All],[Department Head]])</f>
        <v>HR</v>
      </c>
      <c r="AC2286" s="2">
        <f>_xlfn.XLOOKUP(Table1[[#This Row],[City]],L:L,O:O)</f>
        <v>0.23486488519629886</v>
      </c>
      <c r="AD2286" t="str" cm="1">
        <f t="array" ref="AD2286">_xlfn.IFS(Table1[[#This Row],[Performance Score]]&gt;=90,"Excellent",Table1[[#This Row],[Performance Score]]&gt;=75,"Good",Table1[[#This Row],[Performance Score]]&gt;=60,"Average",Table1[[#This Row],[Performance Score]]&lt;=60,"Need Improvement")</f>
        <v>Need Improvement</v>
      </c>
      <c r="AE2286" t="str">
        <f>IF(AND(Table1[[#This Row],[Attendance %]]&gt;=80,(Table1[[#This Row],[Performance Score]]&gt;=80)),"Eligible","Not Eligible")</f>
        <v>Not Eligible</v>
      </c>
      <c r="AF2286" t="str">
        <f>IF(Table1[[#This Row],[Performance Score]]&gt;=80,"High Performer","Low Performer")</f>
        <v>Low Performer</v>
      </c>
      <c r="AG2286" t="str" cm="1">
        <f t="array" aca="1" ref="AG2286" ca="1">_xlfn.IFS(Table1[[#This Row],[Experience]]&lt;=3,"Junior",Table1[[#This Row],[Experience]]&lt;=7,"Mid Level",Table1[[#This Row],[Experience]]&gt;=7,"Senior")</f>
        <v>Junior</v>
      </c>
      <c r="AH2286" t="str">
        <f>IF(Table1[[#This Row],[Attendance %]]&gt;75,"OK","Below 75")</f>
        <v>OK</v>
      </c>
      <c r="AI2286" t="b">
        <f>ISBLANK(Table1[[#This Row],[Employee ID]])</f>
        <v>0</v>
      </c>
      <c r="AJ2286" t="b">
        <f>ISNUMBER(Table1[[#This Row],[Total Salary  ]])</f>
        <v>1</v>
      </c>
      <c r="AK2286" t="str">
        <f>IFERROR(_xlfn.XLOOKUP(Table1[[#This Row],[Manager ID]],MANAGERS!A:A,MANAGERS!B:B),"Not Found")</f>
        <v>Manager_6</v>
      </c>
    </row>
    <row r="2287" spans="1:37" x14ac:dyDescent="0.2">
      <c r="A2287" t="s">
        <v>400</v>
      </c>
      <c r="B2287" t="s">
        <v>71</v>
      </c>
      <c r="C2287" t="s">
        <v>15</v>
      </c>
      <c r="D2287" t="s">
        <v>16</v>
      </c>
      <c r="E2287" t="s">
        <v>65</v>
      </c>
      <c r="F2287" s="1">
        <v>42540</v>
      </c>
      <c r="G2287" s="1">
        <v>32467</v>
      </c>
      <c r="H2287">
        <v>77505</v>
      </c>
      <c r="I2287">
        <v>17197</v>
      </c>
      <c r="J2287">
        <v>100</v>
      </c>
      <c r="K2287">
        <v>100</v>
      </c>
      <c r="L2287" t="s">
        <v>18</v>
      </c>
      <c r="M2287">
        <v>103</v>
      </c>
      <c r="N2287">
        <f>Table1[[#This Row],[Basic Salary]]+Table1[[#This Row],[Bonus]]</f>
        <v>94702</v>
      </c>
      <c r="O2287" s="2">
        <f>Table1[[#This Row],[Bonus]]/Table1[[#This Row],[Basic Salary]]</f>
        <v>0.22188245919618088</v>
      </c>
      <c r="P2287">
        <f ca="1">DATEDIF(Table1[[#This Row],[Date of Birth]],TODAY(),"Y")</f>
        <v>37</v>
      </c>
      <c r="Q2287">
        <f ca="1">DATEDIF(Table1[[#This Row],[Joining Date]],TODAY(),"Y")</f>
        <v>10</v>
      </c>
      <c r="R2287" t="str">
        <f ca="1">IF(YEAR(Table1[[#This Row],[Joining Date]])=YEAR(TODAY()),"Yes","No")</f>
        <v>No</v>
      </c>
      <c r="S2287" t="str">
        <f ca="1">IF(Table1[[#This Row],[Experience]]&gt;5,"Yes","No")</f>
        <v>Yes</v>
      </c>
      <c r="T2287" t="str">
        <f>TEXT(Table1[[#This Row],[Joining Date]],"mmmm")</f>
        <v>June</v>
      </c>
      <c r="U2287" t="str">
        <f>TEXT(Table1[[#This Row],[Joining Date]],"yyyy")</f>
        <v>2016</v>
      </c>
      <c r="V2287" s="5">
        <f ca="1">TODAY()-Table1[[#This Row],[Joining Date]]</f>
        <v>3699</v>
      </c>
      <c r="W2287" t="str">
        <f>LEFT(Table1[[#This Row],[Employee Name]],FIND(" ",Table1[[#This Row],[Employee Name]])-1)</f>
        <v>Sneha</v>
      </c>
      <c r="X2287" t="str">
        <f>RIGHT(Table1[[#This Row],[Employee Name]],LEN(Table1[[#This Row],[Employee Name]])-FIND(" ",Table1[[#This Row],[Employee Name]]))</f>
        <v>Iyer</v>
      </c>
      <c r="Y2287" t="str">
        <f>Table1[[#This Row],[Department]]&amp;"-"&amp;Table1[[#This Row],[Employee ID]]</f>
        <v>HR-E00344</v>
      </c>
      <c r="Z2287" t="str">
        <f>LEFT(Table1[[#This Row],[Department]],3)</f>
        <v>HR</v>
      </c>
      <c r="AA2287" t="str">
        <f>_xlfn.XLOOKUP(Table1[[#This Row],[Manager ID]],MANAGERS!A:A,MANAGERS!B:B)</f>
        <v>Manager_3</v>
      </c>
      <c r="AB2287" t="str" cm="1">
        <f t="array" ref="AB2287">_xlfn.XLOOKUP(Table1[[#This Row],[Manager ID]],Table2[[#All],[Manager ID]],Table2[[#All],[Department Head]])</f>
        <v>IT</v>
      </c>
      <c r="AC2287" s="2">
        <f>_xlfn.XLOOKUP(Table1[[#This Row],[City]],L:L,O:O)</f>
        <v>0.21356479274849693</v>
      </c>
      <c r="AD2287" t="str" cm="1">
        <f t="array" ref="AD2287">_xlfn.IFS(Table1[[#This Row],[Performance Score]]&gt;=90,"Excellent",Table1[[#This Row],[Performance Score]]&gt;=75,"Good",Table1[[#This Row],[Performance Score]]&gt;=60,"Average",Table1[[#This Row],[Performance Score]]&lt;=60,"Need Improvement")</f>
        <v>Excellent</v>
      </c>
      <c r="AE2287" t="str">
        <f>IF(AND(Table1[[#This Row],[Attendance %]]&gt;=80,(Table1[[#This Row],[Performance Score]]&gt;=80)),"Eligible","Not Eligible")</f>
        <v>Eligible</v>
      </c>
      <c r="AF2287" t="str">
        <f>IF(Table1[[#This Row],[Performance Score]]&gt;=80,"High Performer","Low Performer")</f>
        <v>High Performer</v>
      </c>
      <c r="AG2287" t="str" cm="1">
        <f t="array" aca="1" ref="AG2287" ca="1">_xlfn.IFS(Table1[[#This Row],[Experience]]&lt;=3,"Junior",Table1[[#This Row],[Experience]]&lt;=7,"Mid Level",Table1[[#This Row],[Experience]]&gt;=7,"Senior")</f>
        <v>Senior</v>
      </c>
      <c r="AH2287" t="str">
        <f>IF(Table1[[#This Row],[Attendance %]]&gt;75,"OK","Below 75")</f>
        <v>OK</v>
      </c>
      <c r="AI2287" t="b">
        <f>ISBLANK(Table1[[#This Row],[Employee ID]])</f>
        <v>0</v>
      </c>
      <c r="AJ2287" t="b">
        <f>ISNUMBER(Table1[[#This Row],[Total Salary  ]])</f>
        <v>1</v>
      </c>
      <c r="AK2287" t="str">
        <f>IFERROR(_xlfn.XLOOKUP(Table1[[#This Row],[Manager ID]],MANAGERS!A:A,MANAGERS!B:B),"Not Found")</f>
        <v>Manager_3</v>
      </c>
    </row>
    <row r="2288" spans="1:37" x14ac:dyDescent="0.2">
      <c r="A2288" t="s">
        <v>3449</v>
      </c>
      <c r="B2288" t="s">
        <v>85</v>
      </c>
      <c r="C2288" t="s">
        <v>21</v>
      </c>
      <c r="D2288" t="s">
        <v>43</v>
      </c>
      <c r="E2288" t="s">
        <v>65</v>
      </c>
      <c r="F2288" s="1">
        <v>42190</v>
      </c>
      <c r="G2288" s="1">
        <v>34561</v>
      </c>
      <c r="H2288">
        <v>71219</v>
      </c>
      <c r="I2288">
        <v>23465</v>
      </c>
      <c r="J2288">
        <v>86</v>
      </c>
      <c r="K2288">
        <v>68</v>
      </c>
      <c r="L2288" t="s">
        <v>31</v>
      </c>
      <c r="M2288">
        <v>115</v>
      </c>
      <c r="N2288">
        <f>Table1[[#This Row],[Basic Salary]]+Table1[[#This Row],[Bonus]]</f>
        <v>94684</v>
      </c>
      <c r="O2288" s="2">
        <f>Table1[[#This Row],[Bonus]]/Table1[[#This Row],[Basic Salary]]</f>
        <v>0.32947668459259466</v>
      </c>
      <c r="P2288">
        <f ca="1">DATEDIF(Table1[[#This Row],[Date of Birth]],TODAY(),"Y")</f>
        <v>31</v>
      </c>
      <c r="Q2288">
        <f ca="1">DATEDIF(Table1[[#This Row],[Joining Date]],TODAY(),"Y")</f>
        <v>11</v>
      </c>
      <c r="R2288" t="str">
        <f ca="1">IF(YEAR(Table1[[#This Row],[Joining Date]])=YEAR(TODAY()),"Yes","No")</f>
        <v>No</v>
      </c>
      <c r="S2288" t="str">
        <f ca="1">IF(Table1[[#This Row],[Experience]]&gt;5,"Yes","No")</f>
        <v>Yes</v>
      </c>
      <c r="T2288" t="str">
        <f>TEXT(Table1[[#This Row],[Joining Date]],"mmmm")</f>
        <v>July</v>
      </c>
      <c r="U2288" t="str">
        <f>TEXT(Table1[[#This Row],[Joining Date]],"yyyy")</f>
        <v>2015</v>
      </c>
      <c r="V2288" s="5">
        <f ca="1">TODAY()-Table1[[#This Row],[Joining Date]]</f>
        <v>4049</v>
      </c>
      <c r="W2288" t="str">
        <f>LEFT(Table1[[#This Row],[Employee Name]],FIND(" ",Table1[[#This Row],[Employee Name]])-1)</f>
        <v>Pooja</v>
      </c>
      <c r="X2288" t="str">
        <f>RIGHT(Table1[[#This Row],[Employee Name]],LEN(Table1[[#This Row],[Employee Name]])-FIND(" ",Table1[[#This Row],[Employee Name]]))</f>
        <v>Das</v>
      </c>
      <c r="Y2288" t="str">
        <f>Table1[[#This Row],[Department]]&amp;"-"&amp;Table1[[#This Row],[Employee ID]]</f>
        <v>Operations-E03393</v>
      </c>
      <c r="Z2288" t="str">
        <f>LEFT(Table1[[#This Row],[Department]],3)</f>
        <v>Ope</v>
      </c>
      <c r="AA2288" t="str">
        <f>_xlfn.XLOOKUP(Table1[[#This Row],[Manager ID]],MANAGERS!A:A,MANAGERS!B:B)</f>
        <v>Manager_15</v>
      </c>
      <c r="AB2288" t="str" cm="1">
        <f t="array" ref="AB2288">_xlfn.XLOOKUP(Table1[[#This Row],[Manager ID]],Table2[[#All],[Manager ID]],Table2[[#All],[Department Head]])</f>
        <v>Support</v>
      </c>
      <c r="AC2288" s="2">
        <f>_xlfn.XLOOKUP(Table1[[#This Row],[City]],L:L,O:O)</f>
        <v>0.241864189087755</v>
      </c>
      <c r="AD2288" t="str" cm="1">
        <f t="array" ref="AD2288">_xlfn.IFS(Table1[[#This Row],[Performance Score]]&gt;=90,"Excellent",Table1[[#This Row],[Performance Score]]&gt;=75,"Good",Table1[[#This Row],[Performance Score]]&gt;=60,"Average",Table1[[#This Row],[Performance Score]]&lt;=60,"Need Improvement")</f>
        <v>Average</v>
      </c>
      <c r="AE2288" t="str">
        <f>IF(AND(Table1[[#This Row],[Attendance %]]&gt;=80,(Table1[[#This Row],[Performance Score]]&gt;=80)),"Eligible","Not Eligible")</f>
        <v>Not Eligible</v>
      </c>
      <c r="AF2288" t="str">
        <f>IF(Table1[[#This Row],[Performance Score]]&gt;=80,"High Performer","Low Performer")</f>
        <v>Low Performer</v>
      </c>
      <c r="AG2288" t="str" cm="1">
        <f t="array" aca="1" ref="AG2288" ca="1">_xlfn.IFS(Table1[[#This Row],[Experience]]&lt;=3,"Junior",Table1[[#This Row],[Experience]]&lt;=7,"Mid Level",Table1[[#This Row],[Experience]]&gt;=7,"Senior")</f>
        <v>Senior</v>
      </c>
      <c r="AH2288" t="str">
        <f>IF(Table1[[#This Row],[Attendance %]]&gt;75,"OK","Below 75")</f>
        <v>OK</v>
      </c>
      <c r="AI2288" t="b">
        <f>ISBLANK(Table1[[#This Row],[Employee ID]])</f>
        <v>0</v>
      </c>
      <c r="AJ2288" t="b">
        <f>ISNUMBER(Table1[[#This Row],[Total Salary  ]])</f>
        <v>1</v>
      </c>
      <c r="AK2288" t="str">
        <f>IFERROR(_xlfn.XLOOKUP(Table1[[#This Row],[Manager ID]],MANAGERS!A:A,MANAGERS!B:B),"Not Found")</f>
        <v>Manager_15</v>
      </c>
    </row>
    <row r="2289" spans="1:37" x14ac:dyDescent="0.2">
      <c r="A2289" t="s">
        <v>4532</v>
      </c>
      <c r="B2289" t="s">
        <v>60</v>
      </c>
      <c r="C2289" t="s">
        <v>21</v>
      </c>
      <c r="D2289" t="s">
        <v>16</v>
      </c>
      <c r="E2289" t="s">
        <v>17</v>
      </c>
      <c r="F2289" s="1">
        <v>44483</v>
      </c>
      <c r="G2289" s="1">
        <v>34740</v>
      </c>
      <c r="H2289">
        <v>76543</v>
      </c>
      <c r="I2289">
        <v>18136</v>
      </c>
      <c r="J2289">
        <v>73</v>
      </c>
      <c r="K2289">
        <v>41</v>
      </c>
      <c r="L2289" t="s">
        <v>53</v>
      </c>
      <c r="M2289">
        <v>113</v>
      </c>
      <c r="N2289">
        <f>Table1[[#This Row],[Basic Salary]]+Table1[[#This Row],[Bonus]]</f>
        <v>94679</v>
      </c>
      <c r="O2289" s="2">
        <f>Table1[[#This Row],[Bonus]]/Table1[[#This Row],[Basic Salary]]</f>
        <v>0.23693871418679696</v>
      </c>
      <c r="P2289">
        <f ca="1">DATEDIF(Table1[[#This Row],[Date of Birth]],TODAY(),"Y")</f>
        <v>31</v>
      </c>
      <c r="Q2289">
        <f ca="1">DATEDIF(Table1[[#This Row],[Joining Date]],TODAY(),"Y")</f>
        <v>4</v>
      </c>
      <c r="R2289" t="str">
        <f ca="1">IF(YEAR(Table1[[#This Row],[Joining Date]])=YEAR(TODAY()),"Yes","No")</f>
        <v>No</v>
      </c>
      <c r="S2289" t="str">
        <f ca="1">IF(Table1[[#This Row],[Experience]]&gt;5,"Yes","No")</f>
        <v>No</v>
      </c>
      <c r="T2289" t="str">
        <f>TEXT(Table1[[#This Row],[Joining Date]],"mmmm")</f>
        <v>October</v>
      </c>
      <c r="U2289" t="str">
        <f>TEXT(Table1[[#This Row],[Joining Date]],"yyyy")</f>
        <v>2021</v>
      </c>
      <c r="V2289" s="5">
        <f ca="1">TODAY()-Table1[[#This Row],[Joining Date]]</f>
        <v>1756</v>
      </c>
      <c r="W2289" t="str">
        <f>LEFT(Table1[[#This Row],[Employee Name]],FIND(" ",Table1[[#This Row],[Employee Name]])-1)</f>
        <v>Gayathri</v>
      </c>
      <c r="X2289" t="str">
        <f>RIGHT(Table1[[#This Row],[Employee Name]],LEN(Table1[[#This Row],[Employee Name]])-FIND(" ",Table1[[#This Row],[Employee Name]]))</f>
        <v>Iyer</v>
      </c>
      <c r="Y2289" t="str">
        <f>Table1[[#This Row],[Department]]&amp;"-"&amp;Table1[[#This Row],[Employee ID]]</f>
        <v>HR-E04476</v>
      </c>
      <c r="Z2289" t="str">
        <f>LEFT(Table1[[#This Row],[Department]],3)</f>
        <v>HR</v>
      </c>
      <c r="AA2289" t="str">
        <f>_xlfn.XLOOKUP(Table1[[#This Row],[Manager ID]],MANAGERS!A:A,MANAGERS!B:B)</f>
        <v>Manager_13</v>
      </c>
      <c r="AB2289" t="str" cm="1">
        <f t="array" ref="AB2289">_xlfn.XLOOKUP(Table1[[#This Row],[Manager ID]],Table2[[#All],[Manager ID]],Table2[[#All],[Department Head]])</f>
        <v>HR</v>
      </c>
      <c r="AC2289" s="2">
        <f>_xlfn.XLOOKUP(Table1[[#This Row],[City]],L:L,O:O)</f>
        <v>0.23685887225230964</v>
      </c>
      <c r="AD2289" t="str" cm="1">
        <f t="array" ref="AD2289">_xlfn.IFS(Table1[[#This Row],[Performance Score]]&gt;=90,"Excellent",Table1[[#This Row],[Performance Score]]&gt;=75,"Good",Table1[[#This Row],[Performance Score]]&gt;=60,"Average",Table1[[#This Row],[Performance Score]]&lt;=60,"Need Improvement")</f>
        <v>Need Improvement</v>
      </c>
      <c r="AE2289" t="str">
        <f>IF(AND(Table1[[#This Row],[Attendance %]]&gt;=80,(Table1[[#This Row],[Performance Score]]&gt;=80)),"Eligible","Not Eligible")</f>
        <v>Not Eligible</v>
      </c>
      <c r="AF2289" t="str">
        <f>IF(Table1[[#This Row],[Performance Score]]&gt;=80,"High Performer","Low Performer")</f>
        <v>Low Performer</v>
      </c>
      <c r="AG2289" t="str" cm="1">
        <f t="array" aca="1" ref="AG2289" ca="1">_xlfn.IFS(Table1[[#This Row],[Experience]]&lt;=3,"Junior",Table1[[#This Row],[Experience]]&lt;=7,"Mid Level",Table1[[#This Row],[Experience]]&gt;=7,"Senior")</f>
        <v>Mid Level</v>
      </c>
      <c r="AH2289" t="str">
        <f>IF(Table1[[#This Row],[Attendance %]]&gt;75,"OK","Below 75")</f>
        <v>Below 75</v>
      </c>
      <c r="AI2289" t="b">
        <f>ISBLANK(Table1[[#This Row],[Employee ID]])</f>
        <v>0</v>
      </c>
      <c r="AJ2289" t="b">
        <f>ISNUMBER(Table1[[#This Row],[Total Salary  ]])</f>
        <v>1</v>
      </c>
      <c r="AK2289" t="str">
        <f>IFERROR(_xlfn.XLOOKUP(Table1[[#This Row],[Manager ID]],MANAGERS!A:A,MANAGERS!B:B),"Not Found")</f>
        <v>Manager_13</v>
      </c>
    </row>
    <row r="2290" spans="1:37" x14ac:dyDescent="0.2">
      <c r="A2290" t="s">
        <v>4078</v>
      </c>
      <c r="B2290" t="s">
        <v>42</v>
      </c>
      <c r="C2290" t="s">
        <v>21</v>
      </c>
      <c r="D2290" t="s">
        <v>43</v>
      </c>
      <c r="E2290" t="s">
        <v>51</v>
      </c>
      <c r="F2290" s="1">
        <v>45018</v>
      </c>
      <c r="G2290" s="1">
        <v>40632</v>
      </c>
      <c r="H2290">
        <v>72173</v>
      </c>
      <c r="I2290">
        <v>22462</v>
      </c>
      <c r="J2290">
        <v>80</v>
      </c>
      <c r="K2290">
        <v>68</v>
      </c>
      <c r="L2290" t="s">
        <v>31</v>
      </c>
      <c r="M2290">
        <v>120</v>
      </c>
      <c r="N2290">
        <f>Table1[[#This Row],[Basic Salary]]+Table1[[#This Row],[Bonus]]</f>
        <v>94635</v>
      </c>
      <c r="O2290" s="2">
        <f>Table1[[#This Row],[Bonus]]/Table1[[#This Row],[Basic Salary]]</f>
        <v>0.31122441910409709</v>
      </c>
      <c r="P2290">
        <f ca="1">DATEDIF(Table1[[#This Row],[Date of Birth]],TODAY(),"Y")</f>
        <v>15</v>
      </c>
      <c r="Q2290">
        <f ca="1">DATEDIF(Table1[[#This Row],[Joining Date]],TODAY(),"Y")</f>
        <v>3</v>
      </c>
      <c r="R2290" t="str">
        <f ca="1">IF(YEAR(Table1[[#This Row],[Joining Date]])=YEAR(TODAY()),"Yes","No")</f>
        <v>No</v>
      </c>
      <c r="S2290" t="str">
        <f ca="1">IF(Table1[[#This Row],[Experience]]&gt;5,"Yes","No")</f>
        <v>No</v>
      </c>
      <c r="T2290" t="str">
        <f>TEXT(Table1[[#This Row],[Joining Date]],"mmmm")</f>
        <v>April</v>
      </c>
      <c r="U2290" t="str">
        <f>TEXT(Table1[[#This Row],[Joining Date]],"yyyy")</f>
        <v>2023</v>
      </c>
      <c r="V2290" s="5">
        <f ca="1">TODAY()-Table1[[#This Row],[Joining Date]]</f>
        <v>1221</v>
      </c>
      <c r="W2290" t="str">
        <f>LEFT(Table1[[#This Row],[Employee Name]],FIND(" ",Table1[[#This Row],[Employee Name]])-1)</f>
        <v>Krishna</v>
      </c>
      <c r="X2290" t="str">
        <f>RIGHT(Table1[[#This Row],[Employee Name]],LEN(Table1[[#This Row],[Employee Name]])-FIND(" ",Table1[[#This Row],[Employee Name]]))</f>
        <v>Chaitanya</v>
      </c>
      <c r="Y2290" t="str">
        <f>Table1[[#This Row],[Department]]&amp;"-"&amp;Table1[[#This Row],[Employee ID]]</f>
        <v>Operations-E04022</v>
      </c>
      <c r="Z2290" t="str">
        <f>LEFT(Table1[[#This Row],[Department]],3)</f>
        <v>Ope</v>
      </c>
      <c r="AA2290" t="str">
        <f>_xlfn.XLOOKUP(Table1[[#This Row],[Manager ID]],MANAGERS!A:A,MANAGERS!B:B)</f>
        <v>Manager_20</v>
      </c>
      <c r="AB2290" t="str" cm="1">
        <f t="array" ref="AB2290">_xlfn.XLOOKUP(Table1[[#This Row],[Manager ID]],Table2[[#All],[Manager ID]],Table2[[#All],[Department Head]])</f>
        <v>Operations</v>
      </c>
      <c r="AC2290" s="2">
        <f>_xlfn.XLOOKUP(Table1[[#This Row],[City]],L:L,O:O)</f>
        <v>0.241864189087755</v>
      </c>
      <c r="AD2290" t="str" cm="1">
        <f t="array" ref="AD2290">_xlfn.IFS(Table1[[#This Row],[Performance Score]]&gt;=90,"Excellent",Table1[[#This Row],[Performance Score]]&gt;=75,"Good",Table1[[#This Row],[Performance Score]]&gt;=60,"Average",Table1[[#This Row],[Performance Score]]&lt;=60,"Need Improvement")</f>
        <v>Average</v>
      </c>
      <c r="AE2290" t="str">
        <f>IF(AND(Table1[[#This Row],[Attendance %]]&gt;=80,(Table1[[#This Row],[Performance Score]]&gt;=80)),"Eligible","Not Eligible")</f>
        <v>Not Eligible</v>
      </c>
      <c r="AF2290" t="str">
        <f>IF(Table1[[#This Row],[Performance Score]]&gt;=80,"High Performer","Low Performer")</f>
        <v>Low Performer</v>
      </c>
      <c r="AG2290" t="str" cm="1">
        <f t="array" aca="1" ref="AG2290" ca="1">_xlfn.IFS(Table1[[#This Row],[Experience]]&lt;=3,"Junior",Table1[[#This Row],[Experience]]&lt;=7,"Mid Level",Table1[[#This Row],[Experience]]&gt;=7,"Senior")</f>
        <v>Junior</v>
      </c>
      <c r="AH2290" t="str">
        <f>IF(Table1[[#This Row],[Attendance %]]&gt;75,"OK","Below 75")</f>
        <v>OK</v>
      </c>
      <c r="AI2290" t="b">
        <f>ISBLANK(Table1[[#This Row],[Employee ID]])</f>
        <v>0</v>
      </c>
      <c r="AJ2290" t="b">
        <f>ISNUMBER(Table1[[#This Row],[Total Salary  ]])</f>
        <v>1</v>
      </c>
      <c r="AK2290" t="str">
        <f>IFERROR(_xlfn.XLOOKUP(Table1[[#This Row],[Manager ID]],MANAGERS!A:A,MANAGERS!B:B),"Not Found")</f>
        <v>Manager_20</v>
      </c>
    </row>
    <row r="2291" spans="1:37" x14ac:dyDescent="0.2">
      <c r="A2291" t="s">
        <v>1520</v>
      </c>
      <c r="B2291" t="s">
        <v>42</v>
      </c>
      <c r="C2291" t="s">
        <v>21</v>
      </c>
      <c r="D2291" t="s">
        <v>81</v>
      </c>
      <c r="E2291" t="s">
        <v>22</v>
      </c>
      <c r="F2291" s="1">
        <v>44221</v>
      </c>
      <c r="G2291" s="1">
        <v>39215</v>
      </c>
      <c r="H2291">
        <v>84554</v>
      </c>
      <c r="I2291">
        <v>10035</v>
      </c>
      <c r="J2291">
        <v>64</v>
      </c>
      <c r="K2291">
        <v>96</v>
      </c>
      <c r="L2291" t="s">
        <v>34</v>
      </c>
      <c r="M2291">
        <v>111</v>
      </c>
      <c r="N2291">
        <f>Table1[[#This Row],[Basic Salary]]+Table1[[#This Row],[Bonus]]</f>
        <v>94589</v>
      </c>
      <c r="O2291" s="2">
        <f>Table1[[#This Row],[Bonus]]/Table1[[#This Row],[Basic Salary]]</f>
        <v>0.11868155261726235</v>
      </c>
      <c r="P2291">
        <f ca="1">DATEDIF(Table1[[#This Row],[Date of Birth]],TODAY(),"Y")</f>
        <v>19</v>
      </c>
      <c r="Q2291">
        <f ca="1">DATEDIF(Table1[[#This Row],[Joining Date]],TODAY(),"Y")</f>
        <v>5</v>
      </c>
      <c r="R2291" t="str">
        <f ca="1">IF(YEAR(Table1[[#This Row],[Joining Date]])=YEAR(TODAY()),"Yes","No")</f>
        <v>No</v>
      </c>
      <c r="S2291" t="str">
        <f ca="1">IF(Table1[[#This Row],[Experience]]&gt;5,"Yes","No")</f>
        <v>No</v>
      </c>
      <c r="T2291" t="str">
        <f>TEXT(Table1[[#This Row],[Joining Date]],"mmmm")</f>
        <v>January</v>
      </c>
      <c r="U2291" t="str">
        <f>TEXT(Table1[[#This Row],[Joining Date]],"yyyy")</f>
        <v>2021</v>
      </c>
      <c r="V2291" s="5">
        <f ca="1">TODAY()-Table1[[#This Row],[Joining Date]]</f>
        <v>2018</v>
      </c>
      <c r="W2291" t="str">
        <f>LEFT(Table1[[#This Row],[Employee Name]],FIND(" ",Table1[[#This Row],[Employee Name]])-1)</f>
        <v>Krishna</v>
      </c>
      <c r="X2291" t="str">
        <f>RIGHT(Table1[[#This Row],[Employee Name]],LEN(Table1[[#This Row],[Employee Name]])-FIND(" ",Table1[[#This Row],[Employee Name]]))</f>
        <v>Chaitanya</v>
      </c>
      <c r="Y2291" t="str">
        <f>Table1[[#This Row],[Department]]&amp;"-"&amp;Table1[[#This Row],[Employee ID]]</f>
        <v>Sales-E01464</v>
      </c>
      <c r="Z2291" t="str">
        <f>LEFT(Table1[[#This Row],[Department]],3)</f>
        <v>Sal</v>
      </c>
      <c r="AA2291" t="str">
        <f>_xlfn.XLOOKUP(Table1[[#This Row],[Manager ID]],MANAGERS!A:A,MANAGERS!B:B)</f>
        <v>Manager_11</v>
      </c>
      <c r="AB2291" t="str" cm="1">
        <f t="array" ref="AB2291">_xlfn.XLOOKUP(Table1[[#This Row],[Manager ID]],Table2[[#All],[Manager ID]],Table2[[#All],[Department Head]])</f>
        <v>Marketing</v>
      </c>
      <c r="AC2291" s="2">
        <f>_xlfn.XLOOKUP(Table1[[#This Row],[City]],L:L,O:O)</f>
        <v>0.24030340748661314</v>
      </c>
      <c r="AD2291" t="str" cm="1">
        <f t="array" ref="AD2291">_xlfn.IFS(Table1[[#This Row],[Performance Score]]&gt;=90,"Excellent",Table1[[#This Row],[Performance Score]]&gt;=75,"Good",Table1[[#This Row],[Performance Score]]&gt;=60,"Average",Table1[[#This Row],[Performance Score]]&lt;=60,"Need Improvement")</f>
        <v>Excellent</v>
      </c>
      <c r="AE2291" t="str">
        <f>IF(AND(Table1[[#This Row],[Attendance %]]&gt;=80,(Table1[[#This Row],[Performance Score]]&gt;=80)),"Eligible","Not Eligible")</f>
        <v>Not Eligible</v>
      </c>
      <c r="AF2291" t="str">
        <f>IF(Table1[[#This Row],[Performance Score]]&gt;=80,"High Performer","Low Performer")</f>
        <v>High Performer</v>
      </c>
      <c r="AG2291" t="str" cm="1">
        <f t="array" aca="1" ref="AG2291" ca="1">_xlfn.IFS(Table1[[#This Row],[Experience]]&lt;=3,"Junior",Table1[[#This Row],[Experience]]&lt;=7,"Mid Level",Table1[[#This Row],[Experience]]&gt;=7,"Senior")</f>
        <v>Mid Level</v>
      </c>
      <c r="AH2291" t="str">
        <f>IF(Table1[[#This Row],[Attendance %]]&gt;75,"OK","Below 75")</f>
        <v>Below 75</v>
      </c>
      <c r="AI2291" t="b">
        <f>ISBLANK(Table1[[#This Row],[Employee ID]])</f>
        <v>0</v>
      </c>
      <c r="AJ2291" t="b">
        <f>ISNUMBER(Table1[[#This Row],[Total Salary  ]])</f>
        <v>1</v>
      </c>
      <c r="AK2291" t="str">
        <f>IFERROR(_xlfn.XLOOKUP(Table1[[#This Row],[Manager ID]],MANAGERS!A:A,MANAGERS!B:B),"Not Found")</f>
        <v>Manager_11</v>
      </c>
    </row>
    <row r="2292" spans="1:37" x14ac:dyDescent="0.2">
      <c r="A2292" t="s">
        <v>88</v>
      </c>
      <c r="B2292" t="s">
        <v>89</v>
      </c>
      <c r="C2292" t="s">
        <v>21</v>
      </c>
      <c r="D2292" t="s">
        <v>46</v>
      </c>
      <c r="E2292" t="s">
        <v>22</v>
      </c>
      <c r="F2292" s="1">
        <v>42383</v>
      </c>
      <c r="G2292" s="1">
        <v>39613</v>
      </c>
      <c r="H2292">
        <v>80518</v>
      </c>
      <c r="I2292">
        <v>14066</v>
      </c>
      <c r="J2292">
        <v>62</v>
      </c>
      <c r="K2292">
        <v>40</v>
      </c>
      <c r="L2292" t="s">
        <v>31</v>
      </c>
      <c r="M2292">
        <v>105</v>
      </c>
      <c r="N2292">
        <f>Table1[[#This Row],[Basic Salary]]+Table1[[#This Row],[Bonus]]</f>
        <v>94584</v>
      </c>
      <c r="O2292" s="2">
        <f>Table1[[#This Row],[Bonus]]/Table1[[#This Row],[Basic Salary]]</f>
        <v>0.17469385727414988</v>
      </c>
      <c r="P2292">
        <f ca="1">DATEDIF(Table1[[#This Row],[Date of Birth]],TODAY(),"Y")</f>
        <v>18</v>
      </c>
      <c r="Q2292">
        <f ca="1">DATEDIF(Table1[[#This Row],[Joining Date]],TODAY(),"Y")</f>
        <v>10</v>
      </c>
      <c r="R2292" t="str">
        <f ca="1">IF(YEAR(Table1[[#This Row],[Joining Date]])=YEAR(TODAY()),"Yes","No")</f>
        <v>No</v>
      </c>
      <c r="S2292" t="str">
        <f ca="1">IF(Table1[[#This Row],[Experience]]&gt;5,"Yes","No")</f>
        <v>Yes</v>
      </c>
      <c r="T2292" t="str">
        <f>TEXT(Table1[[#This Row],[Joining Date]],"mmmm")</f>
        <v>January</v>
      </c>
      <c r="U2292" t="str">
        <f>TEXT(Table1[[#This Row],[Joining Date]],"yyyy")</f>
        <v>2016</v>
      </c>
      <c r="V2292" s="5">
        <f ca="1">TODAY()-Table1[[#This Row],[Joining Date]]</f>
        <v>3856</v>
      </c>
      <c r="W2292" t="str">
        <f>LEFT(Table1[[#This Row],[Employee Name]],FIND(" ",Table1[[#This Row],[Employee Name]])-1)</f>
        <v>Tarun</v>
      </c>
      <c r="X2292" t="str">
        <f>RIGHT(Table1[[#This Row],[Employee Name]],LEN(Table1[[#This Row],[Employee Name]])-FIND(" ",Table1[[#This Row],[Employee Name]]))</f>
        <v>Verma</v>
      </c>
      <c r="Y2292" t="str">
        <f>Table1[[#This Row],[Department]]&amp;"-"&amp;Table1[[#This Row],[Employee ID]]</f>
        <v>Support-E00036</v>
      </c>
      <c r="Z2292" t="str">
        <f>LEFT(Table1[[#This Row],[Department]],3)</f>
        <v>Sup</v>
      </c>
      <c r="AA2292" t="str">
        <f>_xlfn.XLOOKUP(Table1[[#This Row],[Manager ID]],MANAGERS!A:A,MANAGERS!B:B)</f>
        <v>Manager_5</v>
      </c>
      <c r="AB2292" t="str" cm="1">
        <f t="array" ref="AB2292">_xlfn.XLOOKUP(Table1[[#This Row],[Manager ID]],Table2[[#All],[Manager ID]],Table2[[#All],[Department Head]])</f>
        <v>Sales</v>
      </c>
      <c r="AC2292" s="2">
        <f>_xlfn.XLOOKUP(Table1[[#This Row],[City]],L:L,O:O)</f>
        <v>0.241864189087755</v>
      </c>
      <c r="AD2292" t="str" cm="1">
        <f t="array" ref="AD2292">_xlfn.IFS(Table1[[#This Row],[Performance Score]]&gt;=90,"Excellent",Table1[[#This Row],[Performance Score]]&gt;=75,"Good",Table1[[#This Row],[Performance Score]]&gt;=60,"Average",Table1[[#This Row],[Performance Score]]&lt;=60,"Need Improvement")</f>
        <v>Need Improvement</v>
      </c>
      <c r="AE2292" t="str">
        <f>IF(AND(Table1[[#This Row],[Attendance %]]&gt;=80,(Table1[[#This Row],[Performance Score]]&gt;=80)),"Eligible","Not Eligible")</f>
        <v>Not Eligible</v>
      </c>
      <c r="AF2292" t="str">
        <f>IF(Table1[[#This Row],[Performance Score]]&gt;=80,"High Performer","Low Performer")</f>
        <v>Low Performer</v>
      </c>
      <c r="AG2292" t="str" cm="1">
        <f t="array" aca="1" ref="AG2292" ca="1">_xlfn.IFS(Table1[[#This Row],[Experience]]&lt;=3,"Junior",Table1[[#This Row],[Experience]]&lt;=7,"Mid Level",Table1[[#This Row],[Experience]]&gt;=7,"Senior")</f>
        <v>Senior</v>
      </c>
      <c r="AH2292" t="str">
        <f>IF(Table1[[#This Row],[Attendance %]]&gt;75,"OK","Below 75")</f>
        <v>Below 75</v>
      </c>
      <c r="AI2292" t="b">
        <f>ISBLANK(Table1[[#This Row],[Employee ID]])</f>
        <v>0</v>
      </c>
      <c r="AJ2292" t="b">
        <f>ISNUMBER(Table1[[#This Row],[Total Salary  ]])</f>
        <v>1</v>
      </c>
      <c r="AK2292" t="str">
        <f>IFERROR(_xlfn.XLOOKUP(Table1[[#This Row],[Manager ID]],MANAGERS!A:A,MANAGERS!B:B),"Not Found")</f>
        <v>Manager_5</v>
      </c>
    </row>
    <row r="2293" spans="1:37" x14ac:dyDescent="0.2">
      <c r="A2293" t="s">
        <v>2537</v>
      </c>
      <c r="B2293" t="s">
        <v>42</v>
      </c>
      <c r="C2293" t="s">
        <v>21</v>
      </c>
      <c r="D2293" t="s">
        <v>40</v>
      </c>
      <c r="E2293" t="s">
        <v>30</v>
      </c>
      <c r="F2293" s="1">
        <v>42239</v>
      </c>
      <c r="G2293" s="1">
        <v>37736</v>
      </c>
      <c r="H2293">
        <v>68718</v>
      </c>
      <c r="I2293">
        <v>25858</v>
      </c>
      <c r="J2293">
        <v>92</v>
      </c>
      <c r="K2293">
        <v>90</v>
      </c>
      <c r="L2293" t="s">
        <v>34</v>
      </c>
      <c r="M2293">
        <v>112</v>
      </c>
      <c r="N2293">
        <f>Table1[[#This Row],[Basic Salary]]+Table1[[#This Row],[Bonus]]</f>
        <v>94576</v>
      </c>
      <c r="O2293" s="2">
        <f>Table1[[#This Row],[Bonus]]/Table1[[#This Row],[Basic Salary]]</f>
        <v>0.37629151023021623</v>
      </c>
      <c r="P2293">
        <f ca="1">DATEDIF(Table1[[#This Row],[Date of Birth]],TODAY(),"Y")</f>
        <v>23</v>
      </c>
      <c r="Q2293">
        <f ca="1">DATEDIF(Table1[[#This Row],[Joining Date]],TODAY(),"Y")</f>
        <v>10</v>
      </c>
      <c r="R2293" t="str">
        <f ca="1">IF(YEAR(Table1[[#This Row],[Joining Date]])=YEAR(TODAY()),"Yes","No")</f>
        <v>No</v>
      </c>
      <c r="S2293" t="str">
        <f ca="1">IF(Table1[[#This Row],[Experience]]&gt;5,"Yes","No")</f>
        <v>Yes</v>
      </c>
      <c r="T2293" t="str">
        <f>TEXT(Table1[[#This Row],[Joining Date]],"mmmm")</f>
        <v>August</v>
      </c>
      <c r="U2293" t="str">
        <f>TEXT(Table1[[#This Row],[Joining Date]],"yyyy")</f>
        <v>2015</v>
      </c>
      <c r="V2293" s="5">
        <f ca="1">TODAY()-Table1[[#This Row],[Joining Date]]</f>
        <v>4000</v>
      </c>
      <c r="W2293" t="str">
        <f>LEFT(Table1[[#This Row],[Employee Name]],FIND(" ",Table1[[#This Row],[Employee Name]])-1)</f>
        <v>Krishna</v>
      </c>
      <c r="X2293" t="str">
        <f>RIGHT(Table1[[#This Row],[Employee Name]],LEN(Table1[[#This Row],[Employee Name]])-FIND(" ",Table1[[#This Row],[Employee Name]]))</f>
        <v>Chaitanya</v>
      </c>
      <c r="Y2293" t="str">
        <f>Table1[[#This Row],[Department]]&amp;"-"&amp;Table1[[#This Row],[Employee ID]]</f>
        <v>IT-E02481</v>
      </c>
      <c r="Z2293" t="str">
        <f>LEFT(Table1[[#This Row],[Department]],3)</f>
        <v>IT</v>
      </c>
      <c r="AA2293" t="str">
        <f>_xlfn.XLOOKUP(Table1[[#This Row],[Manager ID]],MANAGERS!A:A,MANAGERS!B:B)</f>
        <v>Manager_12</v>
      </c>
      <c r="AB2293" t="str" cm="1">
        <f t="array" ref="AB2293">_xlfn.XLOOKUP(Table1[[#This Row],[Manager ID]],Table2[[#All],[Manager ID]],Table2[[#All],[Department Head]])</f>
        <v>Marketing</v>
      </c>
      <c r="AC2293" s="2">
        <f>_xlfn.XLOOKUP(Table1[[#This Row],[City]],L:L,O:O)</f>
        <v>0.24030340748661314</v>
      </c>
      <c r="AD2293" t="str" cm="1">
        <f t="array" ref="AD2293">_xlfn.IFS(Table1[[#This Row],[Performance Score]]&gt;=90,"Excellent",Table1[[#This Row],[Performance Score]]&gt;=75,"Good",Table1[[#This Row],[Performance Score]]&gt;=60,"Average",Table1[[#This Row],[Performance Score]]&lt;=60,"Need Improvement")</f>
        <v>Excellent</v>
      </c>
      <c r="AE2293" t="str">
        <f>IF(AND(Table1[[#This Row],[Attendance %]]&gt;=80,(Table1[[#This Row],[Performance Score]]&gt;=80)),"Eligible","Not Eligible")</f>
        <v>Eligible</v>
      </c>
      <c r="AF2293" t="str">
        <f>IF(Table1[[#This Row],[Performance Score]]&gt;=80,"High Performer","Low Performer")</f>
        <v>High Performer</v>
      </c>
      <c r="AG2293" t="str" cm="1">
        <f t="array" aca="1" ref="AG2293" ca="1">_xlfn.IFS(Table1[[#This Row],[Experience]]&lt;=3,"Junior",Table1[[#This Row],[Experience]]&lt;=7,"Mid Level",Table1[[#This Row],[Experience]]&gt;=7,"Senior")</f>
        <v>Senior</v>
      </c>
      <c r="AH2293" t="str">
        <f>IF(Table1[[#This Row],[Attendance %]]&gt;75,"OK","Below 75")</f>
        <v>OK</v>
      </c>
      <c r="AI2293" t="b">
        <f>ISBLANK(Table1[[#This Row],[Employee ID]])</f>
        <v>0</v>
      </c>
      <c r="AJ2293" t="b">
        <f>ISNUMBER(Table1[[#This Row],[Total Salary  ]])</f>
        <v>1</v>
      </c>
      <c r="AK2293" t="str">
        <f>IFERROR(_xlfn.XLOOKUP(Table1[[#This Row],[Manager ID]],MANAGERS!A:A,MANAGERS!B:B),"Not Found")</f>
        <v>Manager_12</v>
      </c>
    </row>
    <row r="2294" spans="1:37" x14ac:dyDescent="0.2">
      <c r="A2294" t="s">
        <v>1023</v>
      </c>
      <c r="B2294" t="s">
        <v>75</v>
      </c>
      <c r="C2294" t="s">
        <v>15</v>
      </c>
      <c r="D2294" t="s">
        <v>81</v>
      </c>
      <c r="E2294" t="s">
        <v>26</v>
      </c>
      <c r="F2294" s="1">
        <v>42332</v>
      </c>
      <c r="G2294" s="1">
        <v>35112</v>
      </c>
      <c r="H2294">
        <v>77198</v>
      </c>
      <c r="I2294">
        <v>17377</v>
      </c>
      <c r="J2294">
        <v>70</v>
      </c>
      <c r="K2294">
        <v>70</v>
      </c>
      <c r="L2294" t="s">
        <v>27</v>
      </c>
      <c r="M2294">
        <v>114</v>
      </c>
      <c r="N2294">
        <f>Table1[[#This Row],[Basic Salary]]+Table1[[#This Row],[Bonus]]</f>
        <v>94575</v>
      </c>
      <c r="O2294" s="2">
        <f>Table1[[#This Row],[Bonus]]/Table1[[#This Row],[Basic Salary]]</f>
        <v>0.22509650509080545</v>
      </c>
      <c r="P2294">
        <f ca="1">DATEDIF(Table1[[#This Row],[Date of Birth]],TODAY(),"Y")</f>
        <v>30</v>
      </c>
      <c r="Q2294">
        <f ca="1">DATEDIF(Table1[[#This Row],[Joining Date]],TODAY(),"Y")</f>
        <v>10</v>
      </c>
      <c r="R2294" t="str">
        <f ca="1">IF(YEAR(Table1[[#This Row],[Joining Date]])=YEAR(TODAY()),"Yes","No")</f>
        <v>No</v>
      </c>
      <c r="S2294" t="str">
        <f ca="1">IF(Table1[[#This Row],[Experience]]&gt;5,"Yes","No")</f>
        <v>Yes</v>
      </c>
      <c r="T2294" t="str">
        <f>TEXT(Table1[[#This Row],[Joining Date]],"mmmm")</f>
        <v>November</v>
      </c>
      <c r="U2294" t="str">
        <f>TEXT(Table1[[#This Row],[Joining Date]],"yyyy")</f>
        <v>2015</v>
      </c>
      <c r="V2294" s="5">
        <f ca="1">TODAY()-Table1[[#This Row],[Joining Date]]</f>
        <v>3907</v>
      </c>
      <c r="W2294" t="str">
        <f>LEFT(Table1[[#This Row],[Employee Name]],FIND(" ",Table1[[#This Row],[Employee Name]])-1)</f>
        <v>Ishita</v>
      </c>
      <c r="X2294" t="str">
        <f>RIGHT(Table1[[#This Row],[Employee Name]],LEN(Table1[[#This Row],[Employee Name]])-FIND(" ",Table1[[#This Row],[Employee Name]]))</f>
        <v>Roy</v>
      </c>
      <c r="Y2294" t="str">
        <f>Table1[[#This Row],[Department]]&amp;"-"&amp;Table1[[#This Row],[Employee ID]]</f>
        <v>Sales-E00967</v>
      </c>
      <c r="Z2294" t="str">
        <f>LEFT(Table1[[#This Row],[Department]],3)</f>
        <v>Sal</v>
      </c>
      <c r="AA2294" t="str">
        <f>_xlfn.XLOOKUP(Table1[[#This Row],[Manager ID]],MANAGERS!A:A,MANAGERS!B:B)</f>
        <v>Manager_14</v>
      </c>
      <c r="AB2294" t="str" cm="1">
        <f t="array" ref="AB2294">_xlfn.XLOOKUP(Table1[[#This Row],[Manager ID]],Table2[[#All],[Manager ID]],Table2[[#All],[Department Head]])</f>
        <v>Marketing</v>
      </c>
      <c r="AC2294" s="2">
        <f>_xlfn.XLOOKUP(Table1[[#This Row],[City]],L:L,O:O)</f>
        <v>0.23674293405114402</v>
      </c>
      <c r="AD2294" t="str" cm="1">
        <f t="array" ref="AD2294">_xlfn.IFS(Table1[[#This Row],[Performance Score]]&gt;=90,"Excellent",Table1[[#This Row],[Performance Score]]&gt;=75,"Good",Table1[[#This Row],[Performance Score]]&gt;=60,"Average",Table1[[#This Row],[Performance Score]]&lt;=60,"Need Improvement")</f>
        <v>Average</v>
      </c>
      <c r="AE2294" t="str">
        <f>IF(AND(Table1[[#This Row],[Attendance %]]&gt;=80,(Table1[[#This Row],[Performance Score]]&gt;=80)),"Eligible","Not Eligible")</f>
        <v>Not Eligible</v>
      </c>
      <c r="AF2294" t="str">
        <f>IF(Table1[[#This Row],[Performance Score]]&gt;=80,"High Performer","Low Performer")</f>
        <v>Low Performer</v>
      </c>
      <c r="AG2294" t="str" cm="1">
        <f t="array" aca="1" ref="AG2294" ca="1">_xlfn.IFS(Table1[[#This Row],[Experience]]&lt;=3,"Junior",Table1[[#This Row],[Experience]]&lt;=7,"Mid Level",Table1[[#This Row],[Experience]]&gt;=7,"Senior")</f>
        <v>Senior</v>
      </c>
      <c r="AH2294" t="str">
        <f>IF(Table1[[#This Row],[Attendance %]]&gt;75,"OK","Below 75")</f>
        <v>Below 75</v>
      </c>
      <c r="AI2294" t="b">
        <f>ISBLANK(Table1[[#This Row],[Employee ID]])</f>
        <v>0</v>
      </c>
      <c r="AJ2294" t="b">
        <f>ISNUMBER(Table1[[#This Row],[Total Salary  ]])</f>
        <v>1</v>
      </c>
      <c r="AK2294" t="str">
        <f>IFERROR(_xlfn.XLOOKUP(Table1[[#This Row],[Manager ID]],MANAGERS!A:A,MANAGERS!B:B),"Not Found")</f>
        <v>Manager_14</v>
      </c>
    </row>
    <row r="2295" spans="1:37" x14ac:dyDescent="0.2">
      <c r="A2295" t="s">
        <v>3144</v>
      </c>
      <c r="B2295" t="s">
        <v>85</v>
      </c>
      <c r="C2295" t="s">
        <v>21</v>
      </c>
      <c r="D2295" t="s">
        <v>16</v>
      </c>
      <c r="E2295" t="s">
        <v>65</v>
      </c>
      <c r="F2295" s="1">
        <v>43026</v>
      </c>
      <c r="G2295" s="1">
        <v>30594</v>
      </c>
      <c r="H2295">
        <v>68560</v>
      </c>
      <c r="I2295">
        <v>26008</v>
      </c>
      <c r="J2295">
        <v>82</v>
      </c>
      <c r="K2295">
        <v>63</v>
      </c>
      <c r="L2295" t="s">
        <v>37</v>
      </c>
      <c r="M2295">
        <v>102</v>
      </c>
      <c r="N2295">
        <f>Table1[[#This Row],[Basic Salary]]+Table1[[#This Row],[Bonus]]</f>
        <v>94568</v>
      </c>
      <c r="O2295" s="2">
        <f>Table1[[#This Row],[Bonus]]/Table1[[#This Row],[Basic Salary]]</f>
        <v>0.37934655775962661</v>
      </c>
      <c r="P2295">
        <f ca="1">DATEDIF(Table1[[#This Row],[Date of Birth]],TODAY(),"Y")</f>
        <v>42</v>
      </c>
      <c r="Q2295">
        <f ca="1">DATEDIF(Table1[[#This Row],[Joining Date]],TODAY(),"Y")</f>
        <v>8</v>
      </c>
      <c r="R2295" t="str">
        <f ca="1">IF(YEAR(Table1[[#This Row],[Joining Date]])=YEAR(TODAY()),"Yes","No")</f>
        <v>No</v>
      </c>
      <c r="S2295" t="str">
        <f ca="1">IF(Table1[[#This Row],[Experience]]&gt;5,"Yes","No")</f>
        <v>Yes</v>
      </c>
      <c r="T2295" t="str">
        <f>TEXT(Table1[[#This Row],[Joining Date]],"mmmm")</f>
        <v>October</v>
      </c>
      <c r="U2295" t="str">
        <f>TEXT(Table1[[#This Row],[Joining Date]],"yyyy")</f>
        <v>2017</v>
      </c>
      <c r="V2295" s="5">
        <f ca="1">TODAY()-Table1[[#This Row],[Joining Date]]</f>
        <v>3213</v>
      </c>
      <c r="W2295" t="str">
        <f>LEFT(Table1[[#This Row],[Employee Name]],FIND(" ",Table1[[#This Row],[Employee Name]])-1)</f>
        <v>Pooja</v>
      </c>
      <c r="X2295" t="str">
        <f>RIGHT(Table1[[#This Row],[Employee Name]],LEN(Table1[[#This Row],[Employee Name]])-FIND(" ",Table1[[#This Row],[Employee Name]]))</f>
        <v>Das</v>
      </c>
      <c r="Y2295" t="str">
        <f>Table1[[#This Row],[Department]]&amp;"-"&amp;Table1[[#This Row],[Employee ID]]</f>
        <v>HR-E03088</v>
      </c>
      <c r="Z2295" t="str">
        <f>LEFT(Table1[[#This Row],[Department]],3)</f>
        <v>HR</v>
      </c>
      <c r="AA2295" t="str">
        <f>_xlfn.XLOOKUP(Table1[[#This Row],[Manager ID]],MANAGERS!A:A,MANAGERS!B:B)</f>
        <v>Manager_2</v>
      </c>
      <c r="AB2295" t="str" cm="1">
        <f t="array" ref="AB2295">_xlfn.XLOOKUP(Table1[[#This Row],[Manager ID]],Table2[[#All],[Manager ID]],Table2[[#All],[Department Head]])</f>
        <v>Sales</v>
      </c>
      <c r="AC2295" s="2">
        <f>_xlfn.XLOOKUP(Table1[[#This Row],[City]],L:L,O:O)</f>
        <v>0.24036902712549932</v>
      </c>
      <c r="AD2295" t="str" cm="1">
        <f t="array" ref="AD2295">_xlfn.IFS(Table1[[#This Row],[Performance Score]]&gt;=90,"Excellent",Table1[[#This Row],[Performance Score]]&gt;=75,"Good",Table1[[#This Row],[Performance Score]]&gt;=60,"Average",Table1[[#This Row],[Performance Score]]&lt;=60,"Need Improvement")</f>
        <v>Average</v>
      </c>
      <c r="AE2295" t="str">
        <f>IF(AND(Table1[[#This Row],[Attendance %]]&gt;=80,(Table1[[#This Row],[Performance Score]]&gt;=80)),"Eligible","Not Eligible")</f>
        <v>Not Eligible</v>
      </c>
      <c r="AF2295" t="str">
        <f>IF(Table1[[#This Row],[Performance Score]]&gt;=80,"High Performer","Low Performer")</f>
        <v>Low Performer</v>
      </c>
      <c r="AG2295" t="str" cm="1">
        <f t="array" aca="1" ref="AG2295" ca="1">_xlfn.IFS(Table1[[#This Row],[Experience]]&lt;=3,"Junior",Table1[[#This Row],[Experience]]&lt;=7,"Mid Level",Table1[[#This Row],[Experience]]&gt;=7,"Senior")</f>
        <v>Senior</v>
      </c>
      <c r="AH2295" t="str">
        <f>IF(Table1[[#This Row],[Attendance %]]&gt;75,"OK","Below 75")</f>
        <v>OK</v>
      </c>
      <c r="AI2295" t="b">
        <f>ISBLANK(Table1[[#This Row],[Employee ID]])</f>
        <v>0</v>
      </c>
      <c r="AJ2295" t="b">
        <f>ISNUMBER(Table1[[#This Row],[Total Salary  ]])</f>
        <v>1</v>
      </c>
      <c r="AK2295" t="str">
        <f>IFERROR(_xlfn.XLOOKUP(Table1[[#This Row],[Manager ID]],MANAGERS!A:A,MANAGERS!B:B),"Not Found")</f>
        <v>Manager_2</v>
      </c>
    </row>
    <row r="2296" spans="1:37" x14ac:dyDescent="0.2">
      <c r="A2296" t="s">
        <v>3957</v>
      </c>
      <c r="B2296" t="s">
        <v>60</v>
      </c>
      <c r="C2296" t="s">
        <v>15</v>
      </c>
      <c r="D2296" t="s">
        <v>43</v>
      </c>
      <c r="E2296" t="s">
        <v>22</v>
      </c>
      <c r="F2296" s="1">
        <v>43170</v>
      </c>
      <c r="G2296" s="1">
        <v>31980</v>
      </c>
      <c r="H2296">
        <v>79026</v>
      </c>
      <c r="I2296">
        <v>15533</v>
      </c>
      <c r="J2296">
        <v>69</v>
      </c>
      <c r="K2296">
        <v>40</v>
      </c>
      <c r="L2296" t="s">
        <v>53</v>
      </c>
      <c r="M2296">
        <v>106</v>
      </c>
      <c r="N2296">
        <f>Table1[[#This Row],[Basic Salary]]+Table1[[#This Row],[Bonus]]</f>
        <v>94559</v>
      </c>
      <c r="O2296" s="2">
        <f>Table1[[#This Row],[Bonus]]/Table1[[#This Row],[Basic Salary]]</f>
        <v>0.19655556399159771</v>
      </c>
      <c r="P2296">
        <f ca="1">DATEDIF(Table1[[#This Row],[Date of Birth]],TODAY(),"Y")</f>
        <v>39</v>
      </c>
      <c r="Q2296">
        <f ca="1">DATEDIF(Table1[[#This Row],[Joining Date]],TODAY(),"Y")</f>
        <v>8</v>
      </c>
      <c r="R2296" t="str">
        <f ca="1">IF(YEAR(Table1[[#This Row],[Joining Date]])=YEAR(TODAY()),"Yes","No")</f>
        <v>No</v>
      </c>
      <c r="S2296" t="str">
        <f ca="1">IF(Table1[[#This Row],[Experience]]&gt;5,"Yes","No")</f>
        <v>Yes</v>
      </c>
      <c r="T2296" t="str">
        <f>TEXT(Table1[[#This Row],[Joining Date]],"mmmm")</f>
        <v>March</v>
      </c>
      <c r="U2296" t="str">
        <f>TEXT(Table1[[#This Row],[Joining Date]],"yyyy")</f>
        <v>2018</v>
      </c>
      <c r="V2296" s="5">
        <f ca="1">TODAY()-Table1[[#This Row],[Joining Date]]</f>
        <v>3069</v>
      </c>
      <c r="W2296" t="str">
        <f>LEFT(Table1[[#This Row],[Employee Name]],FIND(" ",Table1[[#This Row],[Employee Name]])-1)</f>
        <v>Gayathri</v>
      </c>
      <c r="X2296" t="str">
        <f>RIGHT(Table1[[#This Row],[Employee Name]],LEN(Table1[[#This Row],[Employee Name]])-FIND(" ",Table1[[#This Row],[Employee Name]]))</f>
        <v>Iyer</v>
      </c>
      <c r="Y2296" t="str">
        <f>Table1[[#This Row],[Department]]&amp;"-"&amp;Table1[[#This Row],[Employee ID]]</f>
        <v>Operations-E03901</v>
      </c>
      <c r="Z2296" t="str">
        <f>LEFT(Table1[[#This Row],[Department]],3)</f>
        <v>Ope</v>
      </c>
      <c r="AA2296" t="str">
        <f>_xlfn.XLOOKUP(Table1[[#This Row],[Manager ID]],MANAGERS!A:A,MANAGERS!B:B)</f>
        <v>Manager_6</v>
      </c>
      <c r="AB2296" t="str" cm="1">
        <f t="array" ref="AB2296">_xlfn.XLOOKUP(Table1[[#This Row],[Manager ID]],Table2[[#All],[Manager ID]],Table2[[#All],[Department Head]])</f>
        <v>HR</v>
      </c>
      <c r="AC2296" s="2">
        <f>_xlfn.XLOOKUP(Table1[[#This Row],[City]],L:L,O:O)</f>
        <v>0.23685887225230964</v>
      </c>
      <c r="AD2296" t="str" cm="1">
        <f t="array" ref="AD2296">_xlfn.IFS(Table1[[#This Row],[Performance Score]]&gt;=90,"Excellent",Table1[[#This Row],[Performance Score]]&gt;=75,"Good",Table1[[#This Row],[Performance Score]]&gt;=60,"Average",Table1[[#This Row],[Performance Score]]&lt;=60,"Need Improvement")</f>
        <v>Need Improvement</v>
      </c>
      <c r="AE2296" t="str">
        <f>IF(AND(Table1[[#This Row],[Attendance %]]&gt;=80,(Table1[[#This Row],[Performance Score]]&gt;=80)),"Eligible","Not Eligible")</f>
        <v>Not Eligible</v>
      </c>
      <c r="AF2296" t="str">
        <f>IF(Table1[[#This Row],[Performance Score]]&gt;=80,"High Performer","Low Performer")</f>
        <v>Low Performer</v>
      </c>
      <c r="AG2296" t="str" cm="1">
        <f t="array" aca="1" ref="AG2296" ca="1">_xlfn.IFS(Table1[[#This Row],[Experience]]&lt;=3,"Junior",Table1[[#This Row],[Experience]]&lt;=7,"Mid Level",Table1[[#This Row],[Experience]]&gt;=7,"Senior")</f>
        <v>Senior</v>
      </c>
      <c r="AH2296" t="str">
        <f>IF(Table1[[#This Row],[Attendance %]]&gt;75,"OK","Below 75")</f>
        <v>Below 75</v>
      </c>
      <c r="AI2296" t="b">
        <f>ISBLANK(Table1[[#This Row],[Employee ID]])</f>
        <v>0</v>
      </c>
      <c r="AJ2296" t="b">
        <f>ISNUMBER(Table1[[#This Row],[Total Salary  ]])</f>
        <v>1</v>
      </c>
      <c r="AK2296" t="str">
        <f>IFERROR(_xlfn.XLOOKUP(Table1[[#This Row],[Manager ID]],MANAGERS!A:A,MANAGERS!B:B),"Not Found")</f>
        <v>Manager_6</v>
      </c>
    </row>
    <row r="2297" spans="1:37" x14ac:dyDescent="0.2">
      <c r="A2297" t="s">
        <v>763</v>
      </c>
      <c r="B2297" t="s">
        <v>45</v>
      </c>
      <c r="C2297" t="s">
        <v>21</v>
      </c>
      <c r="D2297" t="s">
        <v>81</v>
      </c>
      <c r="E2297" t="s">
        <v>30</v>
      </c>
      <c r="F2297" s="1">
        <v>44067</v>
      </c>
      <c r="G2297" s="1">
        <v>40365</v>
      </c>
      <c r="H2297">
        <v>80434</v>
      </c>
      <c r="I2297">
        <v>14081</v>
      </c>
      <c r="J2297">
        <v>63</v>
      </c>
      <c r="K2297">
        <v>44</v>
      </c>
      <c r="L2297" t="s">
        <v>31</v>
      </c>
      <c r="M2297">
        <v>112</v>
      </c>
      <c r="N2297">
        <f>Table1[[#This Row],[Basic Salary]]+Table1[[#This Row],[Bonus]]</f>
        <v>94515</v>
      </c>
      <c r="O2297" s="2">
        <f>Table1[[#This Row],[Bonus]]/Table1[[#This Row],[Basic Salary]]</f>
        <v>0.17506278439465897</v>
      </c>
      <c r="P2297">
        <f ca="1">DATEDIF(Table1[[#This Row],[Date of Birth]],TODAY(),"Y")</f>
        <v>16</v>
      </c>
      <c r="Q2297">
        <f ca="1">DATEDIF(Table1[[#This Row],[Joining Date]],TODAY(),"Y")</f>
        <v>5</v>
      </c>
      <c r="R2297" t="str">
        <f ca="1">IF(YEAR(Table1[[#This Row],[Joining Date]])=YEAR(TODAY()),"Yes","No")</f>
        <v>No</v>
      </c>
      <c r="S2297" t="str">
        <f ca="1">IF(Table1[[#This Row],[Experience]]&gt;5,"Yes","No")</f>
        <v>No</v>
      </c>
      <c r="T2297" t="str">
        <f>TEXT(Table1[[#This Row],[Joining Date]],"mmmm")</f>
        <v>August</v>
      </c>
      <c r="U2297" t="str">
        <f>TEXT(Table1[[#This Row],[Joining Date]],"yyyy")</f>
        <v>2020</v>
      </c>
      <c r="V2297" s="5">
        <f ca="1">TODAY()-Table1[[#This Row],[Joining Date]]</f>
        <v>2172</v>
      </c>
      <c r="W2297" t="str">
        <f>LEFT(Table1[[#This Row],[Employee Name]],FIND(" ",Table1[[#This Row],[Employee Name]])-1)</f>
        <v>Ananya</v>
      </c>
      <c r="X2297" t="str">
        <f>RIGHT(Table1[[#This Row],[Employee Name]],LEN(Table1[[#This Row],[Employee Name]])-FIND(" ",Table1[[#This Row],[Employee Name]]))</f>
        <v>Rao</v>
      </c>
      <c r="Y2297" t="str">
        <f>Table1[[#This Row],[Department]]&amp;"-"&amp;Table1[[#This Row],[Employee ID]]</f>
        <v>Sales-E00707</v>
      </c>
      <c r="Z2297" t="str">
        <f>LEFT(Table1[[#This Row],[Department]],3)</f>
        <v>Sal</v>
      </c>
      <c r="AA2297" t="str">
        <f>_xlfn.XLOOKUP(Table1[[#This Row],[Manager ID]],MANAGERS!A:A,MANAGERS!B:B)</f>
        <v>Manager_12</v>
      </c>
      <c r="AB2297" t="str" cm="1">
        <f t="array" ref="AB2297">_xlfn.XLOOKUP(Table1[[#This Row],[Manager ID]],Table2[[#All],[Manager ID]],Table2[[#All],[Department Head]])</f>
        <v>Marketing</v>
      </c>
      <c r="AC2297" s="2">
        <f>_xlfn.XLOOKUP(Table1[[#This Row],[City]],L:L,O:O)</f>
        <v>0.241864189087755</v>
      </c>
      <c r="AD2297" t="str" cm="1">
        <f t="array" ref="AD2297">_xlfn.IFS(Table1[[#This Row],[Performance Score]]&gt;=90,"Excellent",Table1[[#This Row],[Performance Score]]&gt;=75,"Good",Table1[[#This Row],[Performance Score]]&gt;=60,"Average",Table1[[#This Row],[Performance Score]]&lt;=60,"Need Improvement")</f>
        <v>Need Improvement</v>
      </c>
      <c r="AE2297" t="str">
        <f>IF(AND(Table1[[#This Row],[Attendance %]]&gt;=80,(Table1[[#This Row],[Performance Score]]&gt;=80)),"Eligible","Not Eligible")</f>
        <v>Not Eligible</v>
      </c>
      <c r="AF2297" t="str">
        <f>IF(Table1[[#This Row],[Performance Score]]&gt;=80,"High Performer","Low Performer")</f>
        <v>Low Performer</v>
      </c>
      <c r="AG2297" t="str" cm="1">
        <f t="array" aca="1" ref="AG2297" ca="1">_xlfn.IFS(Table1[[#This Row],[Experience]]&lt;=3,"Junior",Table1[[#This Row],[Experience]]&lt;=7,"Mid Level",Table1[[#This Row],[Experience]]&gt;=7,"Senior")</f>
        <v>Mid Level</v>
      </c>
      <c r="AH2297" t="str">
        <f>IF(Table1[[#This Row],[Attendance %]]&gt;75,"OK","Below 75")</f>
        <v>Below 75</v>
      </c>
      <c r="AI2297" t="b">
        <f>ISBLANK(Table1[[#This Row],[Employee ID]])</f>
        <v>0</v>
      </c>
      <c r="AJ2297" t="b">
        <f>ISNUMBER(Table1[[#This Row],[Total Salary  ]])</f>
        <v>1</v>
      </c>
      <c r="AK2297" t="str">
        <f>IFERROR(_xlfn.XLOOKUP(Table1[[#This Row],[Manager ID]],MANAGERS!A:A,MANAGERS!B:B),"Not Found")</f>
        <v>Manager_12</v>
      </c>
    </row>
    <row r="2298" spans="1:37" x14ac:dyDescent="0.2">
      <c r="A2298" t="s">
        <v>2113</v>
      </c>
      <c r="B2298" t="s">
        <v>50</v>
      </c>
      <c r="C2298" t="s">
        <v>21</v>
      </c>
      <c r="D2298" t="s">
        <v>16</v>
      </c>
      <c r="E2298" t="s">
        <v>26</v>
      </c>
      <c r="F2298" s="1">
        <v>42274</v>
      </c>
      <c r="G2298" s="1">
        <v>30186</v>
      </c>
      <c r="H2298">
        <v>71062</v>
      </c>
      <c r="I2298">
        <v>23430</v>
      </c>
      <c r="J2298">
        <v>63</v>
      </c>
      <c r="K2298">
        <v>45</v>
      </c>
      <c r="L2298" t="s">
        <v>53</v>
      </c>
      <c r="M2298">
        <v>119</v>
      </c>
      <c r="N2298">
        <f>Table1[[#This Row],[Basic Salary]]+Table1[[#This Row],[Bonus]]</f>
        <v>94492</v>
      </c>
      <c r="O2298" s="2">
        <f>Table1[[#This Row],[Bonus]]/Table1[[#This Row],[Basic Salary]]</f>
        <v>0.3297120824069123</v>
      </c>
      <c r="P2298">
        <f ca="1">DATEDIF(Table1[[#This Row],[Date of Birth]],TODAY(),"Y")</f>
        <v>43</v>
      </c>
      <c r="Q2298">
        <f ca="1">DATEDIF(Table1[[#This Row],[Joining Date]],TODAY(),"Y")</f>
        <v>10</v>
      </c>
      <c r="R2298" t="str">
        <f ca="1">IF(YEAR(Table1[[#This Row],[Joining Date]])=YEAR(TODAY()),"Yes","No")</f>
        <v>No</v>
      </c>
      <c r="S2298" t="str">
        <f ca="1">IF(Table1[[#This Row],[Experience]]&gt;5,"Yes","No")</f>
        <v>Yes</v>
      </c>
      <c r="T2298" t="str">
        <f>TEXT(Table1[[#This Row],[Joining Date]],"mmmm")</f>
        <v>September</v>
      </c>
      <c r="U2298" t="str">
        <f>TEXT(Table1[[#This Row],[Joining Date]],"yyyy")</f>
        <v>2015</v>
      </c>
      <c r="V2298" s="5">
        <f ca="1">TODAY()-Table1[[#This Row],[Joining Date]]</f>
        <v>3965</v>
      </c>
      <c r="W2298" t="str">
        <f>LEFT(Table1[[#This Row],[Employee Name]],FIND(" ",Table1[[#This Row],[Employee Name]])-1)</f>
        <v>Ravi</v>
      </c>
      <c r="X2298" t="str">
        <f>RIGHT(Table1[[#This Row],[Employee Name]],LEN(Table1[[#This Row],[Employee Name]])-FIND(" ",Table1[[#This Row],[Employee Name]]))</f>
        <v>Teja</v>
      </c>
      <c r="Y2298" t="str">
        <f>Table1[[#This Row],[Department]]&amp;"-"&amp;Table1[[#This Row],[Employee ID]]</f>
        <v>HR-E02057</v>
      </c>
      <c r="Z2298" t="str">
        <f>LEFT(Table1[[#This Row],[Department]],3)</f>
        <v>HR</v>
      </c>
      <c r="AA2298" t="str">
        <f>_xlfn.XLOOKUP(Table1[[#This Row],[Manager ID]],MANAGERS!A:A,MANAGERS!B:B)</f>
        <v>Manager_19</v>
      </c>
      <c r="AB2298" t="str" cm="1">
        <f t="array" ref="AB2298">_xlfn.XLOOKUP(Table1[[#This Row],[Manager ID]],Table2[[#All],[Manager ID]],Table2[[#All],[Department Head]])</f>
        <v>Support</v>
      </c>
      <c r="AC2298" s="2">
        <f>_xlfn.XLOOKUP(Table1[[#This Row],[City]],L:L,O:O)</f>
        <v>0.23685887225230964</v>
      </c>
      <c r="AD2298" t="str" cm="1">
        <f t="array" ref="AD2298">_xlfn.IFS(Table1[[#This Row],[Performance Score]]&gt;=90,"Excellent",Table1[[#This Row],[Performance Score]]&gt;=75,"Good",Table1[[#This Row],[Performance Score]]&gt;=60,"Average",Table1[[#This Row],[Performance Score]]&lt;=60,"Need Improvement")</f>
        <v>Need Improvement</v>
      </c>
      <c r="AE2298" t="str">
        <f>IF(AND(Table1[[#This Row],[Attendance %]]&gt;=80,(Table1[[#This Row],[Performance Score]]&gt;=80)),"Eligible","Not Eligible")</f>
        <v>Not Eligible</v>
      </c>
      <c r="AF2298" t="str">
        <f>IF(Table1[[#This Row],[Performance Score]]&gt;=80,"High Performer","Low Performer")</f>
        <v>Low Performer</v>
      </c>
      <c r="AG2298" t="str" cm="1">
        <f t="array" aca="1" ref="AG2298" ca="1">_xlfn.IFS(Table1[[#This Row],[Experience]]&lt;=3,"Junior",Table1[[#This Row],[Experience]]&lt;=7,"Mid Level",Table1[[#This Row],[Experience]]&gt;=7,"Senior")</f>
        <v>Senior</v>
      </c>
      <c r="AH2298" t="str">
        <f>IF(Table1[[#This Row],[Attendance %]]&gt;75,"OK","Below 75")</f>
        <v>Below 75</v>
      </c>
      <c r="AI2298" t="b">
        <f>ISBLANK(Table1[[#This Row],[Employee ID]])</f>
        <v>0</v>
      </c>
      <c r="AJ2298" t="b">
        <f>ISNUMBER(Table1[[#This Row],[Total Salary  ]])</f>
        <v>1</v>
      </c>
      <c r="AK2298" t="str">
        <f>IFERROR(_xlfn.XLOOKUP(Table1[[#This Row],[Manager ID]],MANAGERS!A:A,MANAGERS!B:B),"Not Found")</f>
        <v>Manager_19</v>
      </c>
    </row>
    <row r="2299" spans="1:37" x14ac:dyDescent="0.2">
      <c r="A2299" t="s">
        <v>3139</v>
      </c>
      <c r="B2299" t="s">
        <v>39</v>
      </c>
      <c r="C2299" t="s">
        <v>21</v>
      </c>
      <c r="D2299" t="s">
        <v>81</v>
      </c>
      <c r="E2299" t="s">
        <v>51</v>
      </c>
      <c r="F2299" s="1">
        <v>45443</v>
      </c>
      <c r="G2299" s="1">
        <v>31033</v>
      </c>
      <c r="H2299">
        <v>74386</v>
      </c>
      <c r="I2299">
        <v>20096</v>
      </c>
      <c r="J2299">
        <v>82</v>
      </c>
      <c r="K2299">
        <v>88</v>
      </c>
      <c r="L2299" t="s">
        <v>23</v>
      </c>
      <c r="M2299">
        <v>106</v>
      </c>
      <c r="N2299">
        <f>Table1[[#This Row],[Basic Salary]]+Table1[[#This Row],[Bonus]]</f>
        <v>94482</v>
      </c>
      <c r="O2299" s="2">
        <f>Table1[[#This Row],[Bonus]]/Table1[[#This Row],[Basic Salary]]</f>
        <v>0.27015836313284758</v>
      </c>
      <c r="P2299">
        <f ca="1">DATEDIF(Table1[[#This Row],[Date of Birth]],TODAY(),"Y")</f>
        <v>41</v>
      </c>
      <c r="Q2299">
        <f ca="1">DATEDIF(Table1[[#This Row],[Joining Date]],TODAY(),"Y")</f>
        <v>2</v>
      </c>
      <c r="R2299" t="str">
        <f ca="1">IF(YEAR(Table1[[#This Row],[Joining Date]])=YEAR(TODAY()),"Yes","No")</f>
        <v>No</v>
      </c>
      <c r="S2299" t="str">
        <f ca="1">IF(Table1[[#This Row],[Experience]]&gt;5,"Yes","No")</f>
        <v>No</v>
      </c>
      <c r="T2299" t="str">
        <f>TEXT(Table1[[#This Row],[Joining Date]],"mmmm")</f>
        <v>May</v>
      </c>
      <c r="U2299" t="str">
        <f>TEXT(Table1[[#This Row],[Joining Date]],"yyyy")</f>
        <v>2024</v>
      </c>
      <c r="V2299" s="5">
        <f ca="1">TODAY()-Table1[[#This Row],[Joining Date]]</f>
        <v>796</v>
      </c>
      <c r="W2299" t="str">
        <f>LEFT(Table1[[#This Row],[Employee Name]],FIND(" ",Table1[[#This Row],[Employee Name]])-1)</f>
        <v>Karan</v>
      </c>
      <c r="X2299" t="str">
        <f>RIGHT(Table1[[#This Row],[Employee Name]],LEN(Table1[[#This Row],[Employee Name]])-FIND(" ",Table1[[#This Row],[Employee Name]]))</f>
        <v>Malhotra</v>
      </c>
      <c r="Y2299" t="str">
        <f>Table1[[#This Row],[Department]]&amp;"-"&amp;Table1[[#This Row],[Employee ID]]</f>
        <v>Sales-E03083</v>
      </c>
      <c r="Z2299" t="str">
        <f>LEFT(Table1[[#This Row],[Department]],3)</f>
        <v>Sal</v>
      </c>
      <c r="AA2299" t="str">
        <f>_xlfn.XLOOKUP(Table1[[#This Row],[Manager ID]],MANAGERS!A:A,MANAGERS!B:B)</f>
        <v>Manager_6</v>
      </c>
      <c r="AB2299" t="str" cm="1">
        <f t="array" ref="AB2299">_xlfn.XLOOKUP(Table1[[#This Row],[Manager ID]],Table2[[#All],[Manager ID]],Table2[[#All],[Department Head]])</f>
        <v>HR</v>
      </c>
      <c r="AC2299" s="2">
        <f>_xlfn.XLOOKUP(Table1[[#This Row],[City]],L:L,O:O)</f>
        <v>0.23486488519629886</v>
      </c>
      <c r="AD2299" t="str" cm="1">
        <f t="array" ref="AD2299">_xlfn.IFS(Table1[[#This Row],[Performance Score]]&gt;=90,"Excellent",Table1[[#This Row],[Performance Score]]&gt;=75,"Good",Table1[[#This Row],[Performance Score]]&gt;=60,"Average",Table1[[#This Row],[Performance Score]]&lt;=60,"Need Improvement")</f>
        <v>Good</v>
      </c>
      <c r="AE2299" t="str">
        <f>IF(AND(Table1[[#This Row],[Attendance %]]&gt;=80,(Table1[[#This Row],[Performance Score]]&gt;=80)),"Eligible","Not Eligible")</f>
        <v>Eligible</v>
      </c>
      <c r="AF2299" t="str">
        <f>IF(Table1[[#This Row],[Performance Score]]&gt;=80,"High Performer","Low Performer")</f>
        <v>High Performer</v>
      </c>
      <c r="AG2299" t="str" cm="1">
        <f t="array" aca="1" ref="AG2299" ca="1">_xlfn.IFS(Table1[[#This Row],[Experience]]&lt;=3,"Junior",Table1[[#This Row],[Experience]]&lt;=7,"Mid Level",Table1[[#This Row],[Experience]]&gt;=7,"Senior")</f>
        <v>Junior</v>
      </c>
      <c r="AH2299" t="str">
        <f>IF(Table1[[#This Row],[Attendance %]]&gt;75,"OK","Below 75")</f>
        <v>OK</v>
      </c>
      <c r="AI2299" t="b">
        <f>ISBLANK(Table1[[#This Row],[Employee ID]])</f>
        <v>0</v>
      </c>
      <c r="AJ2299" t="b">
        <f>ISNUMBER(Table1[[#This Row],[Total Salary  ]])</f>
        <v>1</v>
      </c>
      <c r="AK2299" t="str">
        <f>IFERROR(_xlfn.XLOOKUP(Table1[[#This Row],[Manager ID]],MANAGERS!A:A,MANAGERS!B:B),"Not Found")</f>
        <v>Manager_6</v>
      </c>
    </row>
    <row r="2300" spans="1:37" x14ac:dyDescent="0.2">
      <c r="A2300" t="s">
        <v>3959</v>
      </c>
      <c r="B2300" t="s">
        <v>85</v>
      </c>
      <c r="C2300" t="s">
        <v>21</v>
      </c>
      <c r="D2300" t="s">
        <v>43</v>
      </c>
      <c r="E2300" t="s">
        <v>51</v>
      </c>
      <c r="F2300" s="1">
        <v>44108</v>
      </c>
      <c r="G2300" s="1">
        <v>37750</v>
      </c>
      <c r="H2300">
        <v>76249</v>
      </c>
      <c r="I2300">
        <v>18213</v>
      </c>
      <c r="J2300">
        <v>83</v>
      </c>
      <c r="K2300">
        <v>79</v>
      </c>
      <c r="L2300" t="s">
        <v>31</v>
      </c>
      <c r="M2300">
        <v>118</v>
      </c>
      <c r="N2300">
        <f>Table1[[#This Row],[Basic Salary]]+Table1[[#This Row],[Bonus]]</f>
        <v>94462</v>
      </c>
      <c r="O2300" s="2">
        <f>Table1[[#This Row],[Bonus]]/Table1[[#This Row],[Basic Salary]]</f>
        <v>0.23886214901179031</v>
      </c>
      <c r="P2300">
        <f ca="1">DATEDIF(Table1[[#This Row],[Date of Birth]],TODAY(),"Y")</f>
        <v>23</v>
      </c>
      <c r="Q2300">
        <f ca="1">DATEDIF(Table1[[#This Row],[Joining Date]],TODAY(),"Y")</f>
        <v>5</v>
      </c>
      <c r="R2300" t="str">
        <f ca="1">IF(YEAR(Table1[[#This Row],[Joining Date]])=YEAR(TODAY()),"Yes","No")</f>
        <v>No</v>
      </c>
      <c r="S2300" t="str">
        <f ca="1">IF(Table1[[#This Row],[Experience]]&gt;5,"Yes","No")</f>
        <v>No</v>
      </c>
      <c r="T2300" t="str">
        <f>TEXT(Table1[[#This Row],[Joining Date]],"mmmm")</f>
        <v>October</v>
      </c>
      <c r="U2300" t="str">
        <f>TEXT(Table1[[#This Row],[Joining Date]],"yyyy")</f>
        <v>2020</v>
      </c>
      <c r="V2300" s="5">
        <f ca="1">TODAY()-Table1[[#This Row],[Joining Date]]</f>
        <v>2131</v>
      </c>
      <c r="W2300" t="str">
        <f>LEFT(Table1[[#This Row],[Employee Name]],FIND(" ",Table1[[#This Row],[Employee Name]])-1)</f>
        <v>Pooja</v>
      </c>
      <c r="X2300" t="str">
        <f>RIGHT(Table1[[#This Row],[Employee Name]],LEN(Table1[[#This Row],[Employee Name]])-FIND(" ",Table1[[#This Row],[Employee Name]]))</f>
        <v>Das</v>
      </c>
      <c r="Y2300" t="str">
        <f>Table1[[#This Row],[Department]]&amp;"-"&amp;Table1[[#This Row],[Employee ID]]</f>
        <v>Operations-E03903</v>
      </c>
      <c r="Z2300" t="str">
        <f>LEFT(Table1[[#This Row],[Department]],3)</f>
        <v>Ope</v>
      </c>
      <c r="AA2300" t="str">
        <f>_xlfn.XLOOKUP(Table1[[#This Row],[Manager ID]],MANAGERS!A:A,MANAGERS!B:B)</f>
        <v>Manager_18</v>
      </c>
      <c r="AB2300" t="str" cm="1">
        <f t="array" ref="AB2300">_xlfn.XLOOKUP(Table1[[#This Row],[Manager ID]],Table2[[#All],[Manager ID]],Table2[[#All],[Department Head]])</f>
        <v>Support</v>
      </c>
      <c r="AC2300" s="2">
        <f>_xlfn.XLOOKUP(Table1[[#This Row],[City]],L:L,O:O)</f>
        <v>0.241864189087755</v>
      </c>
      <c r="AD2300" t="str" cm="1">
        <f t="array" ref="AD2300">_xlfn.IFS(Table1[[#This Row],[Performance Score]]&gt;=90,"Excellent",Table1[[#This Row],[Performance Score]]&gt;=75,"Good",Table1[[#This Row],[Performance Score]]&gt;=60,"Average",Table1[[#This Row],[Performance Score]]&lt;=60,"Need Improvement")</f>
        <v>Good</v>
      </c>
      <c r="AE2300" t="str">
        <f>IF(AND(Table1[[#This Row],[Attendance %]]&gt;=80,(Table1[[#This Row],[Performance Score]]&gt;=80)),"Eligible","Not Eligible")</f>
        <v>Not Eligible</v>
      </c>
      <c r="AF2300" t="str">
        <f>IF(Table1[[#This Row],[Performance Score]]&gt;=80,"High Performer","Low Performer")</f>
        <v>Low Performer</v>
      </c>
      <c r="AG2300" t="str" cm="1">
        <f t="array" aca="1" ref="AG2300" ca="1">_xlfn.IFS(Table1[[#This Row],[Experience]]&lt;=3,"Junior",Table1[[#This Row],[Experience]]&lt;=7,"Mid Level",Table1[[#This Row],[Experience]]&gt;=7,"Senior")</f>
        <v>Mid Level</v>
      </c>
      <c r="AH2300" t="str">
        <f>IF(Table1[[#This Row],[Attendance %]]&gt;75,"OK","Below 75")</f>
        <v>OK</v>
      </c>
      <c r="AI2300" t="b">
        <f>ISBLANK(Table1[[#This Row],[Employee ID]])</f>
        <v>0</v>
      </c>
      <c r="AJ2300" t="b">
        <f>ISNUMBER(Table1[[#This Row],[Total Salary  ]])</f>
        <v>1</v>
      </c>
      <c r="AK2300" t="str">
        <f>IFERROR(_xlfn.XLOOKUP(Table1[[#This Row],[Manager ID]],MANAGERS!A:A,MANAGERS!B:B),"Not Found")</f>
        <v>Manager_18</v>
      </c>
    </row>
    <row r="2301" spans="1:37" x14ac:dyDescent="0.2">
      <c r="A2301" t="s">
        <v>4834</v>
      </c>
      <c r="B2301" t="s">
        <v>45</v>
      </c>
      <c r="C2301" t="s">
        <v>21</v>
      </c>
      <c r="D2301" t="s">
        <v>16</v>
      </c>
      <c r="E2301" t="s">
        <v>65</v>
      </c>
      <c r="F2301" s="1">
        <v>45697</v>
      </c>
      <c r="G2301" s="1">
        <v>35310</v>
      </c>
      <c r="H2301">
        <v>69177</v>
      </c>
      <c r="I2301">
        <v>25285</v>
      </c>
      <c r="J2301">
        <v>82</v>
      </c>
      <c r="K2301">
        <v>96</v>
      </c>
      <c r="L2301" t="s">
        <v>23</v>
      </c>
      <c r="M2301">
        <v>104</v>
      </c>
      <c r="N2301">
        <f>Table1[[#This Row],[Basic Salary]]+Table1[[#This Row],[Bonus]]</f>
        <v>94462</v>
      </c>
      <c r="O2301" s="2">
        <f>Table1[[#This Row],[Bonus]]/Table1[[#This Row],[Basic Salary]]</f>
        <v>0.36551165849921219</v>
      </c>
      <c r="P2301">
        <f ca="1">DATEDIF(Table1[[#This Row],[Date of Birth]],TODAY(),"Y")</f>
        <v>29</v>
      </c>
      <c r="Q2301">
        <f ca="1">DATEDIF(Table1[[#This Row],[Joining Date]],TODAY(),"Y")</f>
        <v>1</v>
      </c>
      <c r="R2301" t="str">
        <f ca="1">IF(YEAR(Table1[[#This Row],[Joining Date]])=YEAR(TODAY()),"Yes","No")</f>
        <v>No</v>
      </c>
      <c r="S2301" t="str">
        <f ca="1">IF(Table1[[#This Row],[Experience]]&gt;5,"Yes","No")</f>
        <v>No</v>
      </c>
      <c r="T2301" t="str">
        <f>TEXT(Table1[[#This Row],[Joining Date]],"mmmm")</f>
        <v>February</v>
      </c>
      <c r="U2301" t="str">
        <f>TEXT(Table1[[#This Row],[Joining Date]],"yyyy")</f>
        <v>2025</v>
      </c>
      <c r="V2301" s="5">
        <f ca="1">TODAY()-Table1[[#This Row],[Joining Date]]</f>
        <v>542</v>
      </c>
      <c r="W2301" t="str">
        <f>LEFT(Table1[[#This Row],[Employee Name]],FIND(" ",Table1[[#This Row],[Employee Name]])-1)</f>
        <v>Ananya</v>
      </c>
      <c r="X2301" t="str">
        <f>RIGHT(Table1[[#This Row],[Employee Name]],LEN(Table1[[#This Row],[Employee Name]])-FIND(" ",Table1[[#This Row],[Employee Name]]))</f>
        <v>Rao</v>
      </c>
      <c r="Y2301" t="str">
        <f>Table1[[#This Row],[Department]]&amp;"-"&amp;Table1[[#This Row],[Employee ID]]</f>
        <v>HR-E04778</v>
      </c>
      <c r="Z2301" t="str">
        <f>LEFT(Table1[[#This Row],[Department]],3)</f>
        <v>HR</v>
      </c>
      <c r="AA2301" t="str">
        <f>_xlfn.XLOOKUP(Table1[[#This Row],[Manager ID]],MANAGERS!A:A,MANAGERS!B:B)</f>
        <v>Manager_4</v>
      </c>
      <c r="AB2301" t="str" cm="1">
        <f t="array" ref="AB2301">_xlfn.XLOOKUP(Table1[[#This Row],[Manager ID]],Table2[[#All],[Manager ID]],Table2[[#All],[Department Head]])</f>
        <v>Finance</v>
      </c>
      <c r="AC2301" s="2">
        <f>_xlfn.XLOOKUP(Table1[[#This Row],[City]],L:L,O:O)</f>
        <v>0.23486488519629886</v>
      </c>
      <c r="AD2301" t="str" cm="1">
        <f t="array" ref="AD2301">_xlfn.IFS(Table1[[#This Row],[Performance Score]]&gt;=90,"Excellent",Table1[[#This Row],[Performance Score]]&gt;=75,"Good",Table1[[#This Row],[Performance Score]]&gt;=60,"Average",Table1[[#This Row],[Performance Score]]&lt;=60,"Need Improvement")</f>
        <v>Excellent</v>
      </c>
      <c r="AE2301" t="str">
        <f>IF(AND(Table1[[#This Row],[Attendance %]]&gt;=80,(Table1[[#This Row],[Performance Score]]&gt;=80)),"Eligible","Not Eligible")</f>
        <v>Eligible</v>
      </c>
      <c r="AF2301" t="str">
        <f>IF(Table1[[#This Row],[Performance Score]]&gt;=80,"High Performer","Low Performer")</f>
        <v>High Performer</v>
      </c>
      <c r="AG2301" t="str" cm="1">
        <f t="array" aca="1" ref="AG2301" ca="1">_xlfn.IFS(Table1[[#This Row],[Experience]]&lt;=3,"Junior",Table1[[#This Row],[Experience]]&lt;=7,"Mid Level",Table1[[#This Row],[Experience]]&gt;=7,"Senior")</f>
        <v>Junior</v>
      </c>
      <c r="AH2301" t="str">
        <f>IF(Table1[[#This Row],[Attendance %]]&gt;75,"OK","Below 75")</f>
        <v>OK</v>
      </c>
      <c r="AI2301" t="b">
        <f>ISBLANK(Table1[[#This Row],[Employee ID]])</f>
        <v>0</v>
      </c>
      <c r="AJ2301" t="b">
        <f>ISNUMBER(Table1[[#This Row],[Total Salary  ]])</f>
        <v>1</v>
      </c>
      <c r="AK2301" t="str">
        <f>IFERROR(_xlfn.XLOOKUP(Table1[[#This Row],[Manager ID]],MANAGERS!A:A,MANAGERS!B:B),"Not Found")</f>
        <v>Manager_4</v>
      </c>
    </row>
    <row r="2302" spans="1:37" x14ac:dyDescent="0.2">
      <c r="A2302" t="s">
        <v>3006</v>
      </c>
      <c r="B2302" t="s">
        <v>93</v>
      </c>
      <c r="C2302" t="s">
        <v>21</v>
      </c>
      <c r="D2302" t="s">
        <v>43</v>
      </c>
      <c r="E2302" t="s">
        <v>65</v>
      </c>
      <c r="F2302" s="1">
        <v>42348</v>
      </c>
      <c r="G2302" s="1">
        <v>39108</v>
      </c>
      <c r="H2302">
        <v>81555</v>
      </c>
      <c r="I2302">
        <v>12880</v>
      </c>
      <c r="J2302">
        <v>61</v>
      </c>
      <c r="K2302">
        <v>90</v>
      </c>
      <c r="L2302" t="s">
        <v>34</v>
      </c>
      <c r="M2302">
        <v>108</v>
      </c>
      <c r="N2302">
        <f>Table1[[#This Row],[Basic Salary]]+Table1[[#This Row],[Bonus]]</f>
        <v>94435</v>
      </c>
      <c r="O2302" s="2">
        <f>Table1[[#This Row],[Bonus]]/Table1[[#This Row],[Basic Salary]]</f>
        <v>0.15793023113236465</v>
      </c>
      <c r="P2302">
        <f ca="1">DATEDIF(Table1[[#This Row],[Date of Birth]],TODAY(),"Y")</f>
        <v>19</v>
      </c>
      <c r="Q2302">
        <f ca="1">DATEDIF(Table1[[#This Row],[Joining Date]],TODAY(),"Y")</f>
        <v>10</v>
      </c>
      <c r="R2302" t="str">
        <f ca="1">IF(YEAR(Table1[[#This Row],[Joining Date]])=YEAR(TODAY()),"Yes","No")</f>
        <v>No</v>
      </c>
      <c r="S2302" t="str">
        <f ca="1">IF(Table1[[#This Row],[Experience]]&gt;5,"Yes","No")</f>
        <v>Yes</v>
      </c>
      <c r="T2302" t="str">
        <f>TEXT(Table1[[#This Row],[Joining Date]],"mmmm")</f>
        <v>December</v>
      </c>
      <c r="U2302" t="str">
        <f>TEXT(Table1[[#This Row],[Joining Date]],"yyyy")</f>
        <v>2015</v>
      </c>
      <c r="V2302" s="5">
        <f ca="1">TODAY()-Table1[[#This Row],[Joining Date]]</f>
        <v>3891</v>
      </c>
      <c r="W2302" t="str">
        <f>LEFT(Table1[[#This Row],[Employee Name]],FIND(" ",Table1[[#This Row],[Employee Name]])-1)</f>
        <v>Priya</v>
      </c>
      <c r="X2302" t="str">
        <f>RIGHT(Table1[[#This Row],[Employee Name]],LEN(Table1[[#This Row],[Employee Name]])-FIND(" ",Table1[[#This Row],[Employee Name]]))</f>
        <v>Reddy</v>
      </c>
      <c r="Y2302" t="str">
        <f>Table1[[#This Row],[Department]]&amp;"-"&amp;Table1[[#This Row],[Employee ID]]</f>
        <v>Operations-E02950</v>
      </c>
      <c r="Z2302" t="str">
        <f>LEFT(Table1[[#This Row],[Department]],3)</f>
        <v>Ope</v>
      </c>
      <c r="AA2302" t="str">
        <f>_xlfn.XLOOKUP(Table1[[#This Row],[Manager ID]],MANAGERS!A:A,MANAGERS!B:B)</f>
        <v>Manager_8</v>
      </c>
      <c r="AB2302" t="str" cm="1">
        <f t="array" ref="AB2302">_xlfn.XLOOKUP(Table1[[#This Row],[Manager ID]],Table2[[#All],[Manager ID]],Table2[[#All],[Department Head]])</f>
        <v>Sales</v>
      </c>
      <c r="AC2302" s="2">
        <f>_xlfn.XLOOKUP(Table1[[#This Row],[City]],L:L,O:O)</f>
        <v>0.24030340748661314</v>
      </c>
      <c r="AD2302" t="str" cm="1">
        <f t="array" ref="AD2302">_xlfn.IFS(Table1[[#This Row],[Performance Score]]&gt;=90,"Excellent",Table1[[#This Row],[Performance Score]]&gt;=75,"Good",Table1[[#This Row],[Performance Score]]&gt;=60,"Average",Table1[[#This Row],[Performance Score]]&lt;=60,"Need Improvement")</f>
        <v>Excellent</v>
      </c>
      <c r="AE2302" t="str">
        <f>IF(AND(Table1[[#This Row],[Attendance %]]&gt;=80,(Table1[[#This Row],[Performance Score]]&gt;=80)),"Eligible","Not Eligible")</f>
        <v>Not Eligible</v>
      </c>
      <c r="AF2302" t="str">
        <f>IF(Table1[[#This Row],[Performance Score]]&gt;=80,"High Performer","Low Performer")</f>
        <v>High Performer</v>
      </c>
      <c r="AG2302" t="str" cm="1">
        <f t="array" aca="1" ref="AG2302" ca="1">_xlfn.IFS(Table1[[#This Row],[Experience]]&lt;=3,"Junior",Table1[[#This Row],[Experience]]&lt;=7,"Mid Level",Table1[[#This Row],[Experience]]&gt;=7,"Senior")</f>
        <v>Senior</v>
      </c>
      <c r="AH2302" t="str">
        <f>IF(Table1[[#This Row],[Attendance %]]&gt;75,"OK","Below 75")</f>
        <v>Below 75</v>
      </c>
      <c r="AI2302" t="b">
        <f>ISBLANK(Table1[[#This Row],[Employee ID]])</f>
        <v>0</v>
      </c>
      <c r="AJ2302" t="b">
        <f>ISNUMBER(Table1[[#This Row],[Total Salary  ]])</f>
        <v>1</v>
      </c>
      <c r="AK2302" t="str">
        <f>IFERROR(_xlfn.XLOOKUP(Table1[[#This Row],[Manager ID]],MANAGERS!A:A,MANAGERS!B:B),"Not Found")</f>
        <v>Manager_8</v>
      </c>
    </row>
    <row r="2303" spans="1:37" x14ac:dyDescent="0.2">
      <c r="A2303" t="s">
        <v>3147</v>
      </c>
      <c r="B2303" t="s">
        <v>48</v>
      </c>
      <c r="C2303" t="s">
        <v>21</v>
      </c>
      <c r="D2303" t="s">
        <v>40</v>
      </c>
      <c r="E2303" t="s">
        <v>17</v>
      </c>
      <c r="F2303" s="1">
        <v>45443</v>
      </c>
      <c r="G2303" s="1">
        <v>40819</v>
      </c>
      <c r="H2303">
        <v>81643</v>
      </c>
      <c r="I2303">
        <v>12778</v>
      </c>
      <c r="J2303">
        <v>79</v>
      </c>
      <c r="K2303">
        <v>60</v>
      </c>
      <c r="L2303" t="s">
        <v>31</v>
      </c>
      <c r="M2303">
        <v>104</v>
      </c>
      <c r="N2303">
        <f>Table1[[#This Row],[Basic Salary]]+Table1[[#This Row],[Bonus]]</f>
        <v>94421</v>
      </c>
      <c r="O2303" s="2">
        <f>Table1[[#This Row],[Bonus]]/Table1[[#This Row],[Basic Salary]]</f>
        <v>0.15651066227355684</v>
      </c>
      <c r="P2303">
        <f ca="1">DATEDIF(Table1[[#This Row],[Date of Birth]],TODAY(),"Y")</f>
        <v>14</v>
      </c>
      <c r="Q2303">
        <f ca="1">DATEDIF(Table1[[#This Row],[Joining Date]],TODAY(),"Y")</f>
        <v>2</v>
      </c>
      <c r="R2303" t="str">
        <f ca="1">IF(YEAR(Table1[[#This Row],[Joining Date]])=YEAR(TODAY()),"Yes","No")</f>
        <v>No</v>
      </c>
      <c r="S2303" t="str">
        <f ca="1">IF(Table1[[#This Row],[Experience]]&gt;5,"Yes","No")</f>
        <v>No</v>
      </c>
      <c r="T2303" t="str">
        <f>TEXT(Table1[[#This Row],[Joining Date]],"mmmm")</f>
        <v>May</v>
      </c>
      <c r="U2303" t="str">
        <f>TEXT(Table1[[#This Row],[Joining Date]],"yyyy")</f>
        <v>2024</v>
      </c>
      <c r="V2303" s="5">
        <f ca="1">TODAY()-Table1[[#This Row],[Joining Date]]</f>
        <v>796</v>
      </c>
      <c r="W2303" t="str">
        <f>LEFT(Table1[[#This Row],[Employee Name]],FIND(" ",Table1[[#This Row],[Employee Name]])-1)</f>
        <v>Aditya</v>
      </c>
      <c r="X2303" t="str">
        <f>RIGHT(Table1[[#This Row],[Employee Name]],LEN(Table1[[#This Row],[Employee Name]])-FIND(" ",Table1[[#This Row],[Employee Name]]))</f>
        <v>Kapoor</v>
      </c>
      <c r="Y2303" t="str">
        <f>Table1[[#This Row],[Department]]&amp;"-"&amp;Table1[[#This Row],[Employee ID]]</f>
        <v>IT-E03091</v>
      </c>
      <c r="Z2303" t="str">
        <f>LEFT(Table1[[#This Row],[Department]],3)</f>
        <v>IT</v>
      </c>
      <c r="AA2303" t="str">
        <f>_xlfn.XLOOKUP(Table1[[#This Row],[Manager ID]],MANAGERS!A:A,MANAGERS!B:B)</f>
        <v>Manager_4</v>
      </c>
      <c r="AB2303" t="str" cm="1">
        <f t="array" ref="AB2303">_xlfn.XLOOKUP(Table1[[#This Row],[Manager ID]],Table2[[#All],[Manager ID]],Table2[[#All],[Department Head]])</f>
        <v>Finance</v>
      </c>
      <c r="AC2303" s="2">
        <f>_xlfn.XLOOKUP(Table1[[#This Row],[City]],L:L,O:O)</f>
        <v>0.241864189087755</v>
      </c>
      <c r="AD2303" t="str" cm="1">
        <f t="array" ref="AD2303">_xlfn.IFS(Table1[[#This Row],[Performance Score]]&gt;=90,"Excellent",Table1[[#This Row],[Performance Score]]&gt;=75,"Good",Table1[[#This Row],[Performance Score]]&gt;=60,"Average",Table1[[#This Row],[Performance Score]]&lt;=60,"Need Improvement")</f>
        <v>Average</v>
      </c>
      <c r="AE2303" t="str">
        <f>IF(AND(Table1[[#This Row],[Attendance %]]&gt;=80,(Table1[[#This Row],[Performance Score]]&gt;=80)),"Eligible","Not Eligible")</f>
        <v>Not Eligible</v>
      </c>
      <c r="AF2303" t="str">
        <f>IF(Table1[[#This Row],[Performance Score]]&gt;=80,"High Performer","Low Performer")</f>
        <v>Low Performer</v>
      </c>
      <c r="AG2303" t="str" cm="1">
        <f t="array" aca="1" ref="AG2303" ca="1">_xlfn.IFS(Table1[[#This Row],[Experience]]&lt;=3,"Junior",Table1[[#This Row],[Experience]]&lt;=7,"Mid Level",Table1[[#This Row],[Experience]]&gt;=7,"Senior")</f>
        <v>Junior</v>
      </c>
      <c r="AH2303" t="str">
        <f>IF(Table1[[#This Row],[Attendance %]]&gt;75,"OK","Below 75")</f>
        <v>OK</v>
      </c>
      <c r="AI2303" t="b">
        <f>ISBLANK(Table1[[#This Row],[Employee ID]])</f>
        <v>0</v>
      </c>
      <c r="AJ2303" t="b">
        <f>ISNUMBER(Table1[[#This Row],[Total Salary  ]])</f>
        <v>1</v>
      </c>
      <c r="AK2303" t="str">
        <f>IFERROR(_xlfn.XLOOKUP(Table1[[#This Row],[Manager ID]],MANAGERS!A:A,MANAGERS!B:B),"Not Found")</f>
        <v>Manager_4</v>
      </c>
    </row>
    <row r="2304" spans="1:37" x14ac:dyDescent="0.2">
      <c r="A2304" t="s">
        <v>3069</v>
      </c>
      <c r="B2304" t="s">
        <v>71</v>
      </c>
      <c r="C2304" t="s">
        <v>21</v>
      </c>
      <c r="D2304" t="s">
        <v>40</v>
      </c>
      <c r="E2304" t="s">
        <v>17</v>
      </c>
      <c r="F2304" s="1">
        <v>45185</v>
      </c>
      <c r="G2304" s="1">
        <v>32304</v>
      </c>
      <c r="H2304">
        <v>68073</v>
      </c>
      <c r="I2304">
        <v>26327</v>
      </c>
      <c r="J2304">
        <v>65</v>
      </c>
      <c r="K2304">
        <v>66</v>
      </c>
      <c r="L2304" t="s">
        <v>27</v>
      </c>
      <c r="M2304">
        <v>117</v>
      </c>
      <c r="N2304">
        <f>Table1[[#This Row],[Basic Salary]]+Table1[[#This Row],[Bonus]]</f>
        <v>94400</v>
      </c>
      <c r="O2304" s="2">
        <f>Table1[[#This Row],[Bonus]]/Table1[[#This Row],[Basic Salary]]</f>
        <v>0.38674658087641206</v>
      </c>
      <c r="P2304">
        <f ca="1">DATEDIF(Table1[[#This Row],[Date of Birth]],TODAY(),"Y")</f>
        <v>38</v>
      </c>
      <c r="Q2304">
        <f ca="1">DATEDIF(Table1[[#This Row],[Joining Date]],TODAY(),"Y")</f>
        <v>2</v>
      </c>
      <c r="R2304" t="str">
        <f ca="1">IF(YEAR(Table1[[#This Row],[Joining Date]])=YEAR(TODAY()),"Yes","No")</f>
        <v>No</v>
      </c>
      <c r="S2304" t="str">
        <f ca="1">IF(Table1[[#This Row],[Experience]]&gt;5,"Yes","No")</f>
        <v>No</v>
      </c>
      <c r="T2304" t="str">
        <f>TEXT(Table1[[#This Row],[Joining Date]],"mmmm")</f>
        <v>September</v>
      </c>
      <c r="U2304" t="str">
        <f>TEXT(Table1[[#This Row],[Joining Date]],"yyyy")</f>
        <v>2023</v>
      </c>
      <c r="V2304" s="5">
        <f ca="1">TODAY()-Table1[[#This Row],[Joining Date]]</f>
        <v>1054</v>
      </c>
      <c r="W2304" t="str">
        <f>LEFT(Table1[[#This Row],[Employee Name]],FIND(" ",Table1[[#This Row],[Employee Name]])-1)</f>
        <v>Sneha</v>
      </c>
      <c r="X2304" t="str">
        <f>RIGHT(Table1[[#This Row],[Employee Name]],LEN(Table1[[#This Row],[Employee Name]])-FIND(" ",Table1[[#This Row],[Employee Name]]))</f>
        <v>Iyer</v>
      </c>
      <c r="Y2304" t="str">
        <f>Table1[[#This Row],[Department]]&amp;"-"&amp;Table1[[#This Row],[Employee ID]]</f>
        <v>IT-E03013</v>
      </c>
      <c r="Z2304" t="str">
        <f>LEFT(Table1[[#This Row],[Department]],3)</f>
        <v>IT</v>
      </c>
      <c r="AA2304" t="str">
        <f>_xlfn.XLOOKUP(Table1[[#This Row],[Manager ID]],MANAGERS!A:A,MANAGERS!B:B)</f>
        <v>Manager_17</v>
      </c>
      <c r="AB2304" t="str" cm="1">
        <f t="array" ref="AB2304">_xlfn.XLOOKUP(Table1[[#This Row],[Manager ID]],Table2[[#All],[Manager ID]],Table2[[#All],[Department Head]])</f>
        <v>Finance</v>
      </c>
      <c r="AC2304" s="2">
        <f>_xlfn.XLOOKUP(Table1[[#This Row],[City]],L:L,O:O)</f>
        <v>0.23674293405114402</v>
      </c>
      <c r="AD2304" t="str" cm="1">
        <f t="array" ref="AD2304">_xlfn.IFS(Table1[[#This Row],[Performance Score]]&gt;=90,"Excellent",Table1[[#This Row],[Performance Score]]&gt;=75,"Good",Table1[[#This Row],[Performance Score]]&gt;=60,"Average",Table1[[#This Row],[Performance Score]]&lt;=60,"Need Improvement")</f>
        <v>Average</v>
      </c>
      <c r="AE2304" t="str">
        <f>IF(AND(Table1[[#This Row],[Attendance %]]&gt;=80,(Table1[[#This Row],[Performance Score]]&gt;=80)),"Eligible","Not Eligible")</f>
        <v>Not Eligible</v>
      </c>
      <c r="AF2304" t="str">
        <f>IF(Table1[[#This Row],[Performance Score]]&gt;=80,"High Performer","Low Performer")</f>
        <v>Low Performer</v>
      </c>
      <c r="AG2304" t="str" cm="1">
        <f t="array" aca="1" ref="AG2304" ca="1">_xlfn.IFS(Table1[[#This Row],[Experience]]&lt;=3,"Junior",Table1[[#This Row],[Experience]]&lt;=7,"Mid Level",Table1[[#This Row],[Experience]]&gt;=7,"Senior")</f>
        <v>Junior</v>
      </c>
      <c r="AH2304" t="str">
        <f>IF(Table1[[#This Row],[Attendance %]]&gt;75,"OK","Below 75")</f>
        <v>Below 75</v>
      </c>
      <c r="AI2304" t="b">
        <f>ISBLANK(Table1[[#This Row],[Employee ID]])</f>
        <v>0</v>
      </c>
      <c r="AJ2304" t="b">
        <f>ISNUMBER(Table1[[#This Row],[Total Salary  ]])</f>
        <v>1</v>
      </c>
      <c r="AK2304" t="str">
        <f>IFERROR(_xlfn.XLOOKUP(Table1[[#This Row],[Manager ID]],MANAGERS!A:A,MANAGERS!B:B),"Not Found")</f>
        <v>Manager_17</v>
      </c>
    </row>
    <row r="2305" spans="1:37" x14ac:dyDescent="0.2">
      <c r="A2305" t="s">
        <v>2829</v>
      </c>
      <c r="B2305" t="s">
        <v>20</v>
      </c>
      <c r="C2305" t="s">
        <v>15</v>
      </c>
      <c r="D2305" t="s">
        <v>40</v>
      </c>
      <c r="E2305" t="s">
        <v>26</v>
      </c>
      <c r="F2305" s="1">
        <v>45483</v>
      </c>
      <c r="G2305" s="1">
        <v>37578</v>
      </c>
      <c r="H2305">
        <v>73300</v>
      </c>
      <c r="I2305">
        <v>21084</v>
      </c>
      <c r="J2305">
        <v>84</v>
      </c>
      <c r="K2305">
        <v>58</v>
      </c>
      <c r="L2305" t="s">
        <v>34</v>
      </c>
      <c r="M2305">
        <v>114</v>
      </c>
      <c r="N2305">
        <f>Table1[[#This Row],[Basic Salary]]+Table1[[#This Row],[Bonus]]</f>
        <v>94384</v>
      </c>
      <c r="O2305" s="2">
        <f>Table1[[#This Row],[Bonus]]/Table1[[#This Row],[Basic Salary]]</f>
        <v>0.28763983628922235</v>
      </c>
      <c r="P2305">
        <f ca="1">DATEDIF(Table1[[#This Row],[Date of Birth]],TODAY(),"Y")</f>
        <v>23</v>
      </c>
      <c r="Q2305">
        <f ca="1">DATEDIF(Table1[[#This Row],[Joining Date]],TODAY(),"Y")</f>
        <v>2</v>
      </c>
      <c r="R2305" t="str">
        <f ca="1">IF(YEAR(Table1[[#This Row],[Joining Date]])=YEAR(TODAY()),"Yes","No")</f>
        <v>No</v>
      </c>
      <c r="S2305" t="str">
        <f ca="1">IF(Table1[[#This Row],[Experience]]&gt;5,"Yes","No")</f>
        <v>No</v>
      </c>
      <c r="T2305" t="str">
        <f>TEXT(Table1[[#This Row],[Joining Date]],"mmmm")</f>
        <v>July</v>
      </c>
      <c r="U2305" t="str">
        <f>TEXT(Table1[[#This Row],[Joining Date]],"yyyy")</f>
        <v>2024</v>
      </c>
      <c r="V2305" s="5">
        <f ca="1">TODAY()-Table1[[#This Row],[Joining Date]]</f>
        <v>756</v>
      </c>
      <c r="W2305" t="str">
        <f>LEFT(Table1[[#This Row],[Employee Name]],FIND(" ",Table1[[#This Row],[Employee Name]])-1)</f>
        <v>Rahul</v>
      </c>
      <c r="X2305" t="str">
        <f>RIGHT(Table1[[#This Row],[Employee Name]],LEN(Table1[[#This Row],[Employee Name]])-FIND(" ",Table1[[#This Row],[Employee Name]]))</f>
        <v>Verma</v>
      </c>
      <c r="Y2305" t="str">
        <f>Table1[[#This Row],[Department]]&amp;"-"&amp;Table1[[#This Row],[Employee ID]]</f>
        <v>IT-E02773</v>
      </c>
      <c r="Z2305" t="str">
        <f>LEFT(Table1[[#This Row],[Department]],3)</f>
        <v>IT</v>
      </c>
      <c r="AA2305" t="str">
        <f>_xlfn.XLOOKUP(Table1[[#This Row],[Manager ID]],MANAGERS!A:A,MANAGERS!B:B)</f>
        <v>Manager_14</v>
      </c>
      <c r="AB2305" t="str" cm="1">
        <f t="array" ref="AB2305">_xlfn.XLOOKUP(Table1[[#This Row],[Manager ID]],Table2[[#All],[Manager ID]],Table2[[#All],[Department Head]])</f>
        <v>Marketing</v>
      </c>
      <c r="AC2305" s="2">
        <f>_xlfn.XLOOKUP(Table1[[#This Row],[City]],L:L,O:O)</f>
        <v>0.24030340748661314</v>
      </c>
      <c r="AD2305" t="str" cm="1">
        <f t="array" ref="AD2305">_xlfn.IFS(Table1[[#This Row],[Performance Score]]&gt;=90,"Excellent",Table1[[#This Row],[Performance Score]]&gt;=75,"Good",Table1[[#This Row],[Performance Score]]&gt;=60,"Average",Table1[[#This Row],[Performance Score]]&lt;=60,"Need Improvement")</f>
        <v>Need Improvement</v>
      </c>
      <c r="AE2305" t="str">
        <f>IF(AND(Table1[[#This Row],[Attendance %]]&gt;=80,(Table1[[#This Row],[Performance Score]]&gt;=80)),"Eligible","Not Eligible")</f>
        <v>Not Eligible</v>
      </c>
      <c r="AF2305" t="str">
        <f>IF(Table1[[#This Row],[Performance Score]]&gt;=80,"High Performer","Low Performer")</f>
        <v>Low Performer</v>
      </c>
      <c r="AG2305" t="str" cm="1">
        <f t="array" aca="1" ref="AG2305" ca="1">_xlfn.IFS(Table1[[#This Row],[Experience]]&lt;=3,"Junior",Table1[[#This Row],[Experience]]&lt;=7,"Mid Level",Table1[[#This Row],[Experience]]&gt;=7,"Senior")</f>
        <v>Junior</v>
      </c>
      <c r="AH2305" t="str">
        <f>IF(Table1[[#This Row],[Attendance %]]&gt;75,"OK","Below 75")</f>
        <v>OK</v>
      </c>
      <c r="AI2305" t="b">
        <f>ISBLANK(Table1[[#This Row],[Employee ID]])</f>
        <v>0</v>
      </c>
      <c r="AJ2305" t="b">
        <f>ISNUMBER(Table1[[#This Row],[Total Salary  ]])</f>
        <v>1</v>
      </c>
      <c r="AK2305" t="str">
        <f>IFERROR(_xlfn.XLOOKUP(Table1[[#This Row],[Manager ID]],MANAGERS!A:A,MANAGERS!B:B),"Not Found")</f>
        <v>Manager_14</v>
      </c>
    </row>
    <row r="2306" spans="1:37" x14ac:dyDescent="0.2">
      <c r="A2306" t="s">
        <v>1104</v>
      </c>
      <c r="B2306" t="s">
        <v>69</v>
      </c>
      <c r="C2306" t="s">
        <v>21</v>
      </c>
      <c r="D2306" t="s">
        <v>81</v>
      </c>
      <c r="E2306" t="s">
        <v>30</v>
      </c>
      <c r="F2306" s="1">
        <v>43995</v>
      </c>
      <c r="G2306" s="1">
        <v>30574</v>
      </c>
      <c r="H2306">
        <v>81223</v>
      </c>
      <c r="I2306">
        <v>13118</v>
      </c>
      <c r="J2306">
        <v>99</v>
      </c>
      <c r="K2306">
        <v>49</v>
      </c>
      <c r="L2306" t="s">
        <v>18</v>
      </c>
      <c r="M2306">
        <v>117</v>
      </c>
      <c r="N2306">
        <f>Table1[[#This Row],[Basic Salary]]+Table1[[#This Row],[Bonus]]</f>
        <v>94341</v>
      </c>
      <c r="O2306" s="2">
        <f>Table1[[#This Row],[Bonus]]/Table1[[#This Row],[Basic Salary]]</f>
        <v>0.16150597737094172</v>
      </c>
      <c r="P2306">
        <f ca="1">DATEDIF(Table1[[#This Row],[Date of Birth]],TODAY(),"Y")</f>
        <v>42</v>
      </c>
      <c r="Q2306">
        <f ca="1">DATEDIF(Table1[[#This Row],[Joining Date]],TODAY(),"Y")</f>
        <v>6</v>
      </c>
      <c r="R2306" t="str">
        <f ca="1">IF(YEAR(Table1[[#This Row],[Joining Date]])=YEAR(TODAY()),"Yes","No")</f>
        <v>No</v>
      </c>
      <c r="S2306" t="str">
        <f ca="1">IF(Table1[[#This Row],[Experience]]&gt;5,"Yes","No")</f>
        <v>Yes</v>
      </c>
      <c r="T2306" t="str">
        <f>TEXT(Table1[[#This Row],[Joining Date]],"mmmm")</f>
        <v>June</v>
      </c>
      <c r="U2306" t="str">
        <f>TEXT(Table1[[#This Row],[Joining Date]],"yyyy")</f>
        <v>2020</v>
      </c>
      <c r="V2306" s="5">
        <f ca="1">TODAY()-Table1[[#This Row],[Joining Date]]</f>
        <v>2244</v>
      </c>
      <c r="W2306" t="str">
        <f>LEFT(Table1[[#This Row],[Employee Name]],FIND(" ",Table1[[#This Row],[Employee Name]])-1)</f>
        <v>Neha</v>
      </c>
      <c r="X2306" t="str">
        <f>RIGHT(Table1[[#This Row],[Employee Name]],LEN(Table1[[#This Row],[Employee Name]])-FIND(" ",Table1[[#This Row],[Employee Name]]))</f>
        <v>Kulkarni</v>
      </c>
      <c r="Y2306" t="str">
        <f>Table1[[#This Row],[Department]]&amp;"-"&amp;Table1[[#This Row],[Employee ID]]</f>
        <v>Sales-E01048</v>
      </c>
      <c r="Z2306" t="str">
        <f>LEFT(Table1[[#This Row],[Department]],3)</f>
        <v>Sal</v>
      </c>
      <c r="AA2306" t="str">
        <f>_xlfn.XLOOKUP(Table1[[#This Row],[Manager ID]],MANAGERS!A:A,MANAGERS!B:B)</f>
        <v>Manager_17</v>
      </c>
      <c r="AB2306" t="str" cm="1">
        <f t="array" ref="AB2306">_xlfn.XLOOKUP(Table1[[#This Row],[Manager ID]],Table2[[#All],[Manager ID]],Table2[[#All],[Department Head]])</f>
        <v>Finance</v>
      </c>
      <c r="AC2306" s="2">
        <f>_xlfn.XLOOKUP(Table1[[#This Row],[City]],L:L,O:O)</f>
        <v>0.21356479274849693</v>
      </c>
      <c r="AD2306" t="str" cm="1">
        <f t="array" ref="AD2306">_xlfn.IFS(Table1[[#This Row],[Performance Score]]&gt;=90,"Excellent",Table1[[#This Row],[Performance Score]]&gt;=75,"Good",Table1[[#This Row],[Performance Score]]&gt;=60,"Average",Table1[[#This Row],[Performance Score]]&lt;=60,"Need Improvement")</f>
        <v>Need Improvement</v>
      </c>
      <c r="AE2306" t="str">
        <f>IF(AND(Table1[[#This Row],[Attendance %]]&gt;=80,(Table1[[#This Row],[Performance Score]]&gt;=80)),"Eligible","Not Eligible")</f>
        <v>Not Eligible</v>
      </c>
      <c r="AF2306" t="str">
        <f>IF(Table1[[#This Row],[Performance Score]]&gt;=80,"High Performer","Low Performer")</f>
        <v>Low Performer</v>
      </c>
      <c r="AG2306" t="str" cm="1">
        <f t="array" aca="1" ref="AG2306" ca="1">_xlfn.IFS(Table1[[#This Row],[Experience]]&lt;=3,"Junior",Table1[[#This Row],[Experience]]&lt;=7,"Mid Level",Table1[[#This Row],[Experience]]&gt;=7,"Senior")</f>
        <v>Mid Level</v>
      </c>
      <c r="AH2306" t="str">
        <f>IF(Table1[[#This Row],[Attendance %]]&gt;75,"OK","Below 75")</f>
        <v>OK</v>
      </c>
      <c r="AI2306" t="b">
        <f>ISBLANK(Table1[[#This Row],[Employee ID]])</f>
        <v>0</v>
      </c>
      <c r="AJ2306" t="b">
        <f>ISNUMBER(Table1[[#This Row],[Total Salary  ]])</f>
        <v>1</v>
      </c>
      <c r="AK2306" t="str">
        <f>IFERROR(_xlfn.XLOOKUP(Table1[[#This Row],[Manager ID]],MANAGERS!A:A,MANAGERS!B:B),"Not Found")</f>
        <v>Manager_17</v>
      </c>
    </row>
    <row r="2307" spans="1:37" x14ac:dyDescent="0.2">
      <c r="A2307" t="s">
        <v>4251</v>
      </c>
      <c r="B2307" t="s">
        <v>71</v>
      </c>
      <c r="C2307" t="s">
        <v>15</v>
      </c>
      <c r="D2307" t="s">
        <v>46</v>
      </c>
      <c r="E2307" t="s">
        <v>65</v>
      </c>
      <c r="F2307" s="1">
        <v>45505</v>
      </c>
      <c r="G2307" s="1">
        <v>33766</v>
      </c>
      <c r="H2307">
        <v>70250</v>
      </c>
      <c r="I2307">
        <v>24084</v>
      </c>
      <c r="J2307">
        <v>78</v>
      </c>
      <c r="K2307">
        <v>43</v>
      </c>
      <c r="L2307" t="s">
        <v>23</v>
      </c>
      <c r="M2307">
        <v>112</v>
      </c>
      <c r="N2307">
        <f>Table1[[#This Row],[Basic Salary]]+Table1[[#This Row],[Bonus]]</f>
        <v>94334</v>
      </c>
      <c r="O2307" s="2">
        <f>Table1[[#This Row],[Bonus]]/Table1[[#This Row],[Basic Salary]]</f>
        <v>0.34283274021352311</v>
      </c>
      <c r="P2307">
        <f ca="1">DATEDIF(Table1[[#This Row],[Date of Birth]],TODAY(),"Y")</f>
        <v>34</v>
      </c>
      <c r="Q2307">
        <f ca="1">DATEDIF(Table1[[#This Row],[Joining Date]],TODAY(),"Y")</f>
        <v>2</v>
      </c>
      <c r="R2307" t="str">
        <f ca="1">IF(YEAR(Table1[[#This Row],[Joining Date]])=YEAR(TODAY()),"Yes","No")</f>
        <v>No</v>
      </c>
      <c r="S2307" t="str">
        <f ca="1">IF(Table1[[#This Row],[Experience]]&gt;5,"Yes","No")</f>
        <v>No</v>
      </c>
      <c r="T2307" t="str">
        <f>TEXT(Table1[[#This Row],[Joining Date]],"mmmm")</f>
        <v>August</v>
      </c>
      <c r="U2307" t="str">
        <f>TEXT(Table1[[#This Row],[Joining Date]],"yyyy")</f>
        <v>2024</v>
      </c>
      <c r="V2307" s="5">
        <f ca="1">TODAY()-Table1[[#This Row],[Joining Date]]</f>
        <v>734</v>
      </c>
      <c r="W2307" t="str">
        <f>LEFT(Table1[[#This Row],[Employee Name]],FIND(" ",Table1[[#This Row],[Employee Name]])-1)</f>
        <v>Sneha</v>
      </c>
      <c r="X2307" t="str">
        <f>RIGHT(Table1[[#This Row],[Employee Name]],LEN(Table1[[#This Row],[Employee Name]])-FIND(" ",Table1[[#This Row],[Employee Name]]))</f>
        <v>Iyer</v>
      </c>
      <c r="Y2307" t="str">
        <f>Table1[[#This Row],[Department]]&amp;"-"&amp;Table1[[#This Row],[Employee ID]]</f>
        <v>Support-E04195</v>
      </c>
      <c r="Z2307" t="str">
        <f>LEFT(Table1[[#This Row],[Department]],3)</f>
        <v>Sup</v>
      </c>
      <c r="AA2307" t="str">
        <f>_xlfn.XLOOKUP(Table1[[#This Row],[Manager ID]],MANAGERS!A:A,MANAGERS!B:B)</f>
        <v>Manager_12</v>
      </c>
      <c r="AB2307" t="str" cm="1">
        <f t="array" ref="AB2307">_xlfn.XLOOKUP(Table1[[#This Row],[Manager ID]],Table2[[#All],[Manager ID]],Table2[[#All],[Department Head]])</f>
        <v>Marketing</v>
      </c>
      <c r="AC2307" s="2">
        <f>_xlfn.XLOOKUP(Table1[[#This Row],[City]],L:L,O:O)</f>
        <v>0.23486488519629886</v>
      </c>
      <c r="AD2307" t="str" cm="1">
        <f t="array" ref="AD2307">_xlfn.IFS(Table1[[#This Row],[Performance Score]]&gt;=90,"Excellent",Table1[[#This Row],[Performance Score]]&gt;=75,"Good",Table1[[#This Row],[Performance Score]]&gt;=60,"Average",Table1[[#This Row],[Performance Score]]&lt;=60,"Need Improvement")</f>
        <v>Need Improvement</v>
      </c>
      <c r="AE2307" t="str">
        <f>IF(AND(Table1[[#This Row],[Attendance %]]&gt;=80,(Table1[[#This Row],[Performance Score]]&gt;=80)),"Eligible","Not Eligible")</f>
        <v>Not Eligible</v>
      </c>
      <c r="AF2307" t="str">
        <f>IF(Table1[[#This Row],[Performance Score]]&gt;=80,"High Performer","Low Performer")</f>
        <v>Low Performer</v>
      </c>
      <c r="AG2307" t="str" cm="1">
        <f t="array" aca="1" ref="AG2307" ca="1">_xlfn.IFS(Table1[[#This Row],[Experience]]&lt;=3,"Junior",Table1[[#This Row],[Experience]]&lt;=7,"Mid Level",Table1[[#This Row],[Experience]]&gt;=7,"Senior")</f>
        <v>Junior</v>
      </c>
      <c r="AH2307" t="str">
        <f>IF(Table1[[#This Row],[Attendance %]]&gt;75,"OK","Below 75")</f>
        <v>OK</v>
      </c>
      <c r="AI2307" t="b">
        <f>ISBLANK(Table1[[#This Row],[Employee ID]])</f>
        <v>0</v>
      </c>
      <c r="AJ2307" t="b">
        <f>ISNUMBER(Table1[[#This Row],[Total Salary  ]])</f>
        <v>1</v>
      </c>
      <c r="AK2307" t="str">
        <f>IFERROR(_xlfn.XLOOKUP(Table1[[#This Row],[Manager ID]],MANAGERS!A:A,MANAGERS!B:B),"Not Found")</f>
        <v>Manager_12</v>
      </c>
    </row>
    <row r="2308" spans="1:37" x14ac:dyDescent="0.2">
      <c r="A2308" t="s">
        <v>3600</v>
      </c>
      <c r="B2308" t="s">
        <v>45</v>
      </c>
      <c r="C2308" t="s">
        <v>15</v>
      </c>
      <c r="D2308" t="s">
        <v>25</v>
      </c>
      <c r="E2308" t="s">
        <v>30</v>
      </c>
      <c r="F2308" s="1">
        <v>42887</v>
      </c>
      <c r="G2308" s="1">
        <v>29722</v>
      </c>
      <c r="H2308">
        <v>78244</v>
      </c>
      <c r="I2308">
        <v>16063</v>
      </c>
      <c r="J2308">
        <v>94</v>
      </c>
      <c r="K2308">
        <v>89</v>
      </c>
      <c r="L2308" t="s">
        <v>27</v>
      </c>
      <c r="M2308">
        <v>110</v>
      </c>
      <c r="N2308">
        <f>Table1[[#This Row],[Basic Salary]]+Table1[[#This Row],[Bonus]]</f>
        <v>94307</v>
      </c>
      <c r="O2308" s="2">
        <f>Table1[[#This Row],[Bonus]]/Table1[[#This Row],[Basic Salary]]</f>
        <v>0.205293696641276</v>
      </c>
      <c r="P2308">
        <f ca="1">DATEDIF(Table1[[#This Row],[Date of Birth]],TODAY(),"Y")</f>
        <v>45</v>
      </c>
      <c r="Q2308">
        <f ca="1">DATEDIF(Table1[[#This Row],[Joining Date]],TODAY(),"Y")</f>
        <v>9</v>
      </c>
      <c r="R2308" t="str">
        <f ca="1">IF(YEAR(Table1[[#This Row],[Joining Date]])=YEAR(TODAY()),"Yes","No")</f>
        <v>No</v>
      </c>
      <c r="S2308" t="str">
        <f ca="1">IF(Table1[[#This Row],[Experience]]&gt;5,"Yes","No")</f>
        <v>Yes</v>
      </c>
      <c r="T2308" t="str">
        <f>TEXT(Table1[[#This Row],[Joining Date]],"mmmm")</f>
        <v>June</v>
      </c>
      <c r="U2308" t="str">
        <f>TEXT(Table1[[#This Row],[Joining Date]],"yyyy")</f>
        <v>2017</v>
      </c>
      <c r="V2308" s="5">
        <f ca="1">TODAY()-Table1[[#This Row],[Joining Date]]</f>
        <v>3352</v>
      </c>
      <c r="W2308" t="str">
        <f>LEFT(Table1[[#This Row],[Employee Name]],FIND(" ",Table1[[#This Row],[Employee Name]])-1)</f>
        <v>Ananya</v>
      </c>
      <c r="X2308" t="str">
        <f>RIGHT(Table1[[#This Row],[Employee Name]],LEN(Table1[[#This Row],[Employee Name]])-FIND(" ",Table1[[#This Row],[Employee Name]]))</f>
        <v>Rao</v>
      </c>
      <c r="Y2308" t="str">
        <f>Table1[[#This Row],[Department]]&amp;"-"&amp;Table1[[#This Row],[Employee ID]]</f>
        <v>Finance-E03544</v>
      </c>
      <c r="Z2308" t="str">
        <f>LEFT(Table1[[#This Row],[Department]],3)</f>
        <v>Fin</v>
      </c>
      <c r="AA2308" t="str">
        <f>_xlfn.XLOOKUP(Table1[[#This Row],[Manager ID]],MANAGERS!A:A,MANAGERS!B:B)</f>
        <v>Manager_10</v>
      </c>
      <c r="AB2308" t="str" cm="1">
        <f t="array" ref="AB2308">_xlfn.XLOOKUP(Table1[[#This Row],[Manager ID]],Table2[[#All],[Manager ID]],Table2[[#All],[Department Head]])</f>
        <v>HR</v>
      </c>
      <c r="AC2308" s="2">
        <f>_xlfn.XLOOKUP(Table1[[#This Row],[City]],L:L,O:O)</f>
        <v>0.23674293405114402</v>
      </c>
      <c r="AD2308" t="str" cm="1">
        <f t="array" ref="AD2308">_xlfn.IFS(Table1[[#This Row],[Performance Score]]&gt;=90,"Excellent",Table1[[#This Row],[Performance Score]]&gt;=75,"Good",Table1[[#This Row],[Performance Score]]&gt;=60,"Average",Table1[[#This Row],[Performance Score]]&lt;=60,"Need Improvement")</f>
        <v>Good</v>
      </c>
      <c r="AE2308" t="str">
        <f>IF(AND(Table1[[#This Row],[Attendance %]]&gt;=80,(Table1[[#This Row],[Performance Score]]&gt;=80)),"Eligible","Not Eligible")</f>
        <v>Eligible</v>
      </c>
      <c r="AF2308" t="str">
        <f>IF(Table1[[#This Row],[Performance Score]]&gt;=80,"High Performer","Low Performer")</f>
        <v>High Performer</v>
      </c>
      <c r="AG2308" t="str" cm="1">
        <f t="array" aca="1" ref="AG2308" ca="1">_xlfn.IFS(Table1[[#This Row],[Experience]]&lt;=3,"Junior",Table1[[#This Row],[Experience]]&lt;=7,"Mid Level",Table1[[#This Row],[Experience]]&gt;=7,"Senior")</f>
        <v>Senior</v>
      </c>
      <c r="AH2308" t="str">
        <f>IF(Table1[[#This Row],[Attendance %]]&gt;75,"OK","Below 75")</f>
        <v>OK</v>
      </c>
      <c r="AI2308" t="b">
        <f>ISBLANK(Table1[[#This Row],[Employee ID]])</f>
        <v>0</v>
      </c>
      <c r="AJ2308" t="b">
        <f>ISNUMBER(Table1[[#This Row],[Total Salary  ]])</f>
        <v>1</v>
      </c>
      <c r="AK2308" t="str">
        <f>IFERROR(_xlfn.XLOOKUP(Table1[[#This Row],[Manager ID]],MANAGERS!A:A,MANAGERS!B:B),"Not Found")</f>
        <v>Manager_10</v>
      </c>
    </row>
    <row r="2309" spans="1:37" x14ac:dyDescent="0.2">
      <c r="A2309" t="s">
        <v>1188</v>
      </c>
      <c r="B2309" t="s">
        <v>57</v>
      </c>
      <c r="C2309" t="s">
        <v>21</v>
      </c>
      <c r="D2309" t="s">
        <v>81</v>
      </c>
      <c r="E2309" t="s">
        <v>65</v>
      </c>
      <c r="F2309" s="1">
        <v>45933</v>
      </c>
      <c r="G2309" s="1">
        <v>38595</v>
      </c>
      <c r="H2309">
        <v>81363</v>
      </c>
      <c r="I2309">
        <v>12924</v>
      </c>
      <c r="J2309">
        <v>95</v>
      </c>
      <c r="K2309">
        <v>65</v>
      </c>
      <c r="L2309" t="s">
        <v>37</v>
      </c>
      <c r="M2309">
        <v>120</v>
      </c>
      <c r="N2309">
        <f>Table1[[#This Row],[Basic Salary]]+Table1[[#This Row],[Bonus]]</f>
        <v>94287</v>
      </c>
      <c r="O2309" s="2">
        <f>Table1[[#This Row],[Bonus]]/Table1[[#This Row],[Basic Salary]]</f>
        <v>0.15884370045352311</v>
      </c>
      <c r="P2309">
        <f ca="1">DATEDIF(Table1[[#This Row],[Date of Birth]],TODAY(),"Y")</f>
        <v>20</v>
      </c>
      <c r="Q2309">
        <f ca="1">DATEDIF(Table1[[#This Row],[Joining Date]],TODAY(),"Y")</f>
        <v>0</v>
      </c>
      <c r="R2309" t="str">
        <f ca="1">IF(YEAR(Table1[[#This Row],[Joining Date]])=YEAR(TODAY()),"Yes","No")</f>
        <v>No</v>
      </c>
      <c r="S2309" t="str">
        <f ca="1">IF(Table1[[#This Row],[Experience]]&gt;5,"Yes","No")</f>
        <v>No</v>
      </c>
      <c r="T2309" t="str">
        <f>TEXT(Table1[[#This Row],[Joining Date]],"mmmm")</f>
        <v>October</v>
      </c>
      <c r="U2309" t="str">
        <f>TEXT(Table1[[#This Row],[Joining Date]],"yyyy")</f>
        <v>2025</v>
      </c>
      <c r="V2309" s="5">
        <f ca="1">TODAY()-Table1[[#This Row],[Joining Date]]</f>
        <v>306</v>
      </c>
      <c r="W2309" t="str">
        <f>LEFT(Table1[[#This Row],[Employee Name]],FIND(" ",Table1[[#This Row],[Employee Name]])-1)</f>
        <v>Swathi</v>
      </c>
      <c r="X2309" t="str">
        <f>RIGHT(Table1[[#This Row],[Employee Name]],LEN(Table1[[#This Row],[Employee Name]])-FIND(" ",Table1[[#This Row],[Employee Name]]))</f>
        <v>Ramesh</v>
      </c>
      <c r="Y2309" t="str">
        <f>Table1[[#This Row],[Department]]&amp;"-"&amp;Table1[[#This Row],[Employee ID]]</f>
        <v>Sales-E01132</v>
      </c>
      <c r="Z2309" t="str">
        <f>LEFT(Table1[[#This Row],[Department]],3)</f>
        <v>Sal</v>
      </c>
      <c r="AA2309" t="str">
        <f>_xlfn.XLOOKUP(Table1[[#This Row],[Manager ID]],MANAGERS!A:A,MANAGERS!B:B)</f>
        <v>Manager_20</v>
      </c>
      <c r="AB2309" t="str" cm="1">
        <f t="array" ref="AB2309">_xlfn.XLOOKUP(Table1[[#This Row],[Manager ID]],Table2[[#All],[Manager ID]],Table2[[#All],[Department Head]])</f>
        <v>Operations</v>
      </c>
      <c r="AC2309" s="2">
        <f>_xlfn.XLOOKUP(Table1[[#This Row],[City]],L:L,O:O)</f>
        <v>0.24036902712549932</v>
      </c>
      <c r="AD2309" t="str" cm="1">
        <f t="array" ref="AD2309">_xlfn.IFS(Table1[[#This Row],[Performance Score]]&gt;=90,"Excellent",Table1[[#This Row],[Performance Score]]&gt;=75,"Good",Table1[[#This Row],[Performance Score]]&gt;=60,"Average",Table1[[#This Row],[Performance Score]]&lt;=60,"Need Improvement")</f>
        <v>Average</v>
      </c>
      <c r="AE2309" t="str">
        <f>IF(AND(Table1[[#This Row],[Attendance %]]&gt;=80,(Table1[[#This Row],[Performance Score]]&gt;=80)),"Eligible","Not Eligible")</f>
        <v>Not Eligible</v>
      </c>
      <c r="AF2309" t="str">
        <f>IF(Table1[[#This Row],[Performance Score]]&gt;=80,"High Performer","Low Performer")</f>
        <v>Low Performer</v>
      </c>
      <c r="AG2309" t="str" cm="1">
        <f t="array" aca="1" ref="AG2309" ca="1">_xlfn.IFS(Table1[[#This Row],[Experience]]&lt;=3,"Junior",Table1[[#This Row],[Experience]]&lt;=7,"Mid Level",Table1[[#This Row],[Experience]]&gt;=7,"Senior")</f>
        <v>Junior</v>
      </c>
      <c r="AH2309" t="str">
        <f>IF(Table1[[#This Row],[Attendance %]]&gt;75,"OK","Below 75")</f>
        <v>OK</v>
      </c>
      <c r="AI2309" t="b">
        <f>ISBLANK(Table1[[#This Row],[Employee ID]])</f>
        <v>0</v>
      </c>
      <c r="AJ2309" t="b">
        <f>ISNUMBER(Table1[[#This Row],[Total Salary  ]])</f>
        <v>1</v>
      </c>
      <c r="AK2309" t="str">
        <f>IFERROR(_xlfn.XLOOKUP(Table1[[#This Row],[Manager ID]],MANAGERS!A:A,MANAGERS!B:B),"Not Found")</f>
        <v>Manager_20</v>
      </c>
    </row>
    <row r="2310" spans="1:37" x14ac:dyDescent="0.2">
      <c r="A2310" t="s">
        <v>1727</v>
      </c>
      <c r="B2310" t="s">
        <v>20</v>
      </c>
      <c r="C2310" t="s">
        <v>15</v>
      </c>
      <c r="D2310" t="s">
        <v>81</v>
      </c>
      <c r="E2310" t="s">
        <v>22</v>
      </c>
      <c r="F2310" s="1">
        <v>44156</v>
      </c>
      <c r="G2310" s="1">
        <v>33401</v>
      </c>
      <c r="H2310">
        <v>84388</v>
      </c>
      <c r="I2310">
        <v>9883</v>
      </c>
      <c r="J2310">
        <v>78</v>
      </c>
      <c r="K2310">
        <v>49</v>
      </c>
      <c r="L2310" t="s">
        <v>34</v>
      </c>
      <c r="M2310">
        <v>114</v>
      </c>
      <c r="N2310">
        <f>Table1[[#This Row],[Basic Salary]]+Table1[[#This Row],[Bonus]]</f>
        <v>94271</v>
      </c>
      <c r="O2310" s="2">
        <f>Table1[[#This Row],[Bonus]]/Table1[[#This Row],[Basic Salary]]</f>
        <v>0.11711380765037684</v>
      </c>
      <c r="P2310">
        <f ca="1">DATEDIF(Table1[[#This Row],[Date of Birth]],TODAY(),"Y")</f>
        <v>35</v>
      </c>
      <c r="Q2310">
        <f ca="1">DATEDIF(Table1[[#This Row],[Joining Date]],TODAY(),"Y")</f>
        <v>5</v>
      </c>
      <c r="R2310" t="str">
        <f ca="1">IF(YEAR(Table1[[#This Row],[Joining Date]])=YEAR(TODAY()),"Yes","No")</f>
        <v>No</v>
      </c>
      <c r="S2310" t="str">
        <f ca="1">IF(Table1[[#This Row],[Experience]]&gt;5,"Yes","No")</f>
        <v>No</v>
      </c>
      <c r="T2310" t="str">
        <f>TEXT(Table1[[#This Row],[Joining Date]],"mmmm")</f>
        <v>November</v>
      </c>
      <c r="U2310" t="str">
        <f>TEXT(Table1[[#This Row],[Joining Date]],"yyyy")</f>
        <v>2020</v>
      </c>
      <c r="V2310" s="5">
        <f ca="1">TODAY()-Table1[[#This Row],[Joining Date]]</f>
        <v>2083</v>
      </c>
      <c r="W2310" t="str">
        <f>LEFT(Table1[[#This Row],[Employee Name]],FIND(" ",Table1[[#This Row],[Employee Name]])-1)</f>
        <v>Rahul</v>
      </c>
      <c r="X2310" t="str">
        <f>RIGHT(Table1[[#This Row],[Employee Name]],LEN(Table1[[#This Row],[Employee Name]])-FIND(" ",Table1[[#This Row],[Employee Name]]))</f>
        <v>Verma</v>
      </c>
      <c r="Y2310" t="str">
        <f>Table1[[#This Row],[Department]]&amp;"-"&amp;Table1[[#This Row],[Employee ID]]</f>
        <v>Sales-E01671</v>
      </c>
      <c r="Z2310" t="str">
        <f>LEFT(Table1[[#This Row],[Department]],3)</f>
        <v>Sal</v>
      </c>
      <c r="AA2310" t="str">
        <f>_xlfn.XLOOKUP(Table1[[#This Row],[Manager ID]],MANAGERS!A:A,MANAGERS!B:B)</f>
        <v>Manager_14</v>
      </c>
      <c r="AB2310" t="str" cm="1">
        <f t="array" ref="AB2310">_xlfn.XLOOKUP(Table1[[#This Row],[Manager ID]],Table2[[#All],[Manager ID]],Table2[[#All],[Department Head]])</f>
        <v>Marketing</v>
      </c>
      <c r="AC2310" s="2">
        <f>_xlfn.XLOOKUP(Table1[[#This Row],[City]],L:L,O:O)</f>
        <v>0.24030340748661314</v>
      </c>
      <c r="AD2310" t="str" cm="1">
        <f t="array" ref="AD2310">_xlfn.IFS(Table1[[#This Row],[Performance Score]]&gt;=90,"Excellent",Table1[[#This Row],[Performance Score]]&gt;=75,"Good",Table1[[#This Row],[Performance Score]]&gt;=60,"Average",Table1[[#This Row],[Performance Score]]&lt;=60,"Need Improvement")</f>
        <v>Need Improvement</v>
      </c>
      <c r="AE2310" t="str">
        <f>IF(AND(Table1[[#This Row],[Attendance %]]&gt;=80,(Table1[[#This Row],[Performance Score]]&gt;=80)),"Eligible","Not Eligible")</f>
        <v>Not Eligible</v>
      </c>
      <c r="AF2310" t="str">
        <f>IF(Table1[[#This Row],[Performance Score]]&gt;=80,"High Performer","Low Performer")</f>
        <v>Low Performer</v>
      </c>
      <c r="AG2310" t="str" cm="1">
        <f t="array" aca="1" ref="AG2310" ca="1">_xlfn.IFS(Table1[[#This Row],[Experience]]&lt;=3,"Junior",Table1[[#This Row],[Experience]]&lt;=7,"Mid Level",Table1[[#This Row],[Experience]]&gt;=7,"Senior")</f>
        <v>Mid Level</v>
      </c>
      <c r="AH2310" t="str">
        <f>IF(Table1[[#This Row],[Attendance %]]&gt;75,"OK","Below 75")</f>
        <v>OK</v>
      </c>
      <c r="AI2310" t="b">
        <f>ISBLANK(Table1[[#This Row],[Employee ID]])</f>
        <v>0</v>
      </c>
      <c r="AJ2310" t="b">
        <f>ISNUMBER(Table1[[#This Row],[Total Salary  ]])</f>
        <v>1</v>
      </c>
      <c r="AK2310" t="str">
        <f>IFERROR(_xlfn.XLOOKUP(Table1[[#This Row],[Manager ID]],MANAGERS!A:A,MANAGERS!B:B),"Not Found")</f>
        <v>Manager_14</v>
      </c>
    </row>
    <row r="2311" spans="1:37" x14ac:dyDescent="0.2">
      <c r="A2311" t="s">
        <v>183</v>
      </c>
      <c r="B2311" t="s">
        <v>57</v>
      </c>
      <c r="C2311" t="s">
        <v>15</v>
      </c>
      <c r="D2311" t="s">
        <v>33</v>
      </c>
      <c r="E2311" t="s">
        <v>22</v>
      </c>
      <c r="F2311" s="1">
        <v>43955</v>
      </c>
      <c r="G2311" s="1">
        <v>36565</v>
      </c>
      <c r="H2311">
        <v>72453</v>
      </c>
      <c r="I2311">
        <v>21817</v>
      </c>
      <c r="J2311">
        <v>97</v>
      </c>
      <c r="K2311">
        <v>46</v>
      </c>
      <c r="L2311" t="s">
        <v>27</v>
      </c>
      <c r="M2311">
        <v>117</v>
      </c>
      <c r="N2311">
        <f>Table1[[#This Row],[Basic Salary]]+Table1[[#This Row],[Bonus]]</f>
        <v>94270</v>
      </c>
      <c r="O2311" s="2">
        <f>Table1[[#This Row],[Bonus]]/Table1[[#This Row],[Basic Salary]]</f>
        <v>0.30111934633486537</v>
      </c>
      <c r="P2311">
        <f ca="1">DATEDIF(Table1[[#This Row],[Date of Birth]],TODAY(),"Y")</f>
        <v>26</v>
      </c>
      <c r="Q2311">
        <f ca="1">DATEDIF(Table1[[#This Row],[Joining Date]],TODAY(),"Y")</f>
        <v>6</v>
      </c>
      <c r="R2311" t="str">
        <f ca="1">IF(YEAR(Table1[[#This Row],[Joining Date]])=YEAR(TODAY()),"Yes","No")</f>
        <v>No</v>
      </c>
      <c r="S2311" t="str">
        <f ca="1">IF(Table1[[#This Row],[Experience]]&gt;5,"Yes","No")</f>
        <v>Yes</v>
      </c>
      <c r="T2311" t="str">
        <f>TEXT(Table1[[#This Row],[Joining Date]],"mmmm")</f>
        <v>May</v>
      </c>
      <c r="U2311" t="str">
        <f>TEXT(Table1[[#This Row],[Joining Date]],"yyyy")</f>
        <v>2020</v>
      </c>
      <c r="V2311" s="5">
        <f ca="1">TODAY()-Table1[[#This Row],[Joining Date]]</f>
        <v>2284</v>
      </c>
      <c r="W2311" t="str">
        <f>LEFT(Table1[[#This Row],[Employee Name]],FIND(" ",Table1[[#This Row],[Employee Name]])-1)</f>
        <v>Swathi</v>
      </c>
      <c r="X2311" t="str">
        <f>RIGHT(Table1[[#This Row],[Employee Name]],LEN(Table1[[#This Row],[Employee Name]])-FIND(" ",Table1[[#This Row],[Employee Name]]))</f>
        <v>Ramesh</v>
      </c>
      <c r="Y2311" t="str">
        <f>Table1[[#This Row],[Department]]&amp;"-"&amp;Table1[[#This Row],[Employee ID]]</f>
        <v>Marketing-E00127</v>
      </c>
      <c r="Z2311" t="str">
        <f>LEFT(Table1[[#This Row],[Department]],3)</f>
        <v>Mar</v>
      </c>
      <c r="AA2311" t="str">
        <f>_xlfn.XLOOKUP(Table1[[#This Row],[Manager ID]],MANAGERS!A:A,MANAGERS!B:B)</f>
        <v>Manager_17</v>
      </c>
      <c r="AB2311" t="str" cm="1">
        <f t="array" ref="AB2311">_xlfn.XLOOKUP(Table1[[#This Row],[Manager ID]],Table2[[#All],[Manager ID]],Table2[[#All],[Department Head]])</f>
        <v>Finance</v>
      </c>
      <c r="AC2311" s="2">
        <f>_xlfn.XLOOKUP(Table1[[#This Row],[City]],L:L,O:O)</f>
        <v>0.23674293405114402</v>
      </c>
      <c r="AD2311" t="str" cm="1">
        <f t="array" ref="AD2311">_xlfn.IFS(Table1[[#This Row],[Performance Score]]&gt;=90,"Excellent",Table1[[#This Row],[Performance Score]]&gt;=75,"Good",Table1[[#This Row],[Performance Score]]&gt;=60,"Average",Table1[[#This Row],[Performance Score]]&lt;=60,"Need Improvement")</f>
        <v>Need Improvement</v>
      </c>
      <c r="AE2311" t="str">
        <f>IF(AND(Table1[[#This Row],[Attendance %]]&gt;=80,(Table1[[#This Row],[Performance Score]]&gt;=80)),"Eligible","Not Eligible")</f>
        <v>Not Eligible</v>
      </c>
      <c r="AF2311" t="str">
        <f>IF(Table1[[#This Row],[Performance Score]]&gt;=80,"High Performer","Low Performer")</f>
        <v>Low Performer</v>
      </c>
      <c r="AG2311" t="str" cm="1">
        <f t="array" aca="1" ref="AG2311" ca="1">_xlfn.IFS(Table1[[#This Row],[Experience]]&lt;=3,"Junior",Table1[[#This Row],[Experience]]&lt;=7,"Mid Level",Table1[[#This Row],[Experience]]&gt;=7,"Senior")</f>
        <v>Mid Level</v>
      </c>
      <c r="AH2311" t="str">
        <f>IF(Table1[[#This Row],[Attendance %]]&gt;75,"OK","Below 75")</f>
        <v>OK</v>
      </c>
      <c r="AI2311" t="b">
        <f>ISBLANK(Table1[[#This Row],[Employee ID]])</f>
        <v>0</v>
      </c>
      <c r="AJ2311" t="b">
        <f>ISNUMBER(Table1[[#This Row],[Total Salary  ]])</f>
        <v>1</v>
      </c>
      <c r="AK2311" t="str">
        <f>IFERROR(_xlfn.XLOOKUP(Table1[[#This Row],[Manager ID]],MANAGERS!A:A,MANAGERS!B:B),"Not Found")</f>
        <v>Manager_17</v>
      </c>
    </row>
    <row r="2312" spans="1:37" x14ac:dyDescent="0.2">
      <c r="A2312" t="s">
        <v>4243</v>
      </c>
      <c r="B2312" t="s">
        <v>29</v>
      </c>
      <c r="C2312" t="s">
        <v>21</v>
      </c>
      <c r="D2312" t="s">
        <v>81</v>
      </c>
      <c r="E2312" t="s">
        <v>17</v>
      </c>
      <c r="F2312" s="1">
        <v>43932</v>
      </c>
      <c r="G2312" s="1">
        <v>40649</v>
      </c>
      <c r="H2312">
        <v>82254</v>
      </c>
      <c r="I2312">
        <v>11990</v>
      </c>
      <c r="J2312">
        <v>91</v>
      </c>
      <c r="K2312">
        <v>84</v>
      </c>
      <c r="L2312" t="s">
        <v>34</v>
      </c>
      <c r="M2312">
        <v>120</v>
      </c>
      <c r="N2312">
        <f>Table1[[#This Row],[Basic Salary]]+Table1[[#This Row],[Bonus]]</f>
        <v>94244</v>
      </c>
      <c r="O2312" s="2">
        <f>Table1[[#This Row],[Bonus]]/Table1[[#This Row],[Basic Salary]]</f>
        <v>0.14576798696719917</v>
      </c>
      <c r="P2312">
        <f ca="1">DATEDIF(Table1[[#This Row],[Date of Birth]],TODAY(),"Y")</f>
        <v>15</v>
      </c>
      <c r="Q2312">
        <f ca="1">DATEDIF(Table1[[#This Row],[Joining Date]],TODAY(),"Y")</f>
        <v>6</v>
      </c>
      <c r="R2312" t="str">
        <f ca="1">IF(YEAR(Table1[[#This Row],[Joining Date]])=YEAR(TODAY()),"Yes","No")</f>
        <v>No</v>
      </c>
      <c r="S2312" t="str">
        <f ca="1">IF(Table1[[#This Row],[Experience]]&gt;5,"Yes","No")</f>
        <v>Yes</v>
      </c>
      <c r="T2312" t="str">
        <f>TEXT(Table1[[#This Row],[Joining Date]],"mmmm")</f>
        <v>April</v>
      </c>
      <c r="U2312" t="str">
        <f>TEXT(Table1[[#This Row],[Joining Date]],"yyyy")</f>
        <v>2020</v>
      </c>
      <c r="V2312" s="5">
        <f ca="1">TODAY()-Table1[[#This Row],[Joining Date]]</f>
        <v>2307</v>
      </c>
      <c r="W2312" t="str">
        <f>LEFT(Table1[[#This Row],[Employee Name]],FIND(" ",Table1[[#This Row],[Employee Name]])-1)</f>
        <v>Vikram</v>
      </c>
      <c r="X2312" t="str">
        <f>RIGHT(Table1[[#This Row],[Employee Name]],LEN(Table1[[#This Row],[Employee Name]])-FIND(" ",Table1[[#This Row],[Employee Name]]))</f>
        <v>Singh</v>
      </c>
      <c r="Y2312" t="str">
        <f>Table1[[#This Row],[Department]]&amp;"-"&amp;Table1[[#This Row],[Employee ID]]</f>
        <v>Sales-E04187</v>
      </c>
      <c r="Z2312" t="str">
        <f>LEFT(Table1[[#This Row],[Department]],3)</f>
        <v>Sal</v>
      </c>
      <c r="AA2312" t="str">
        <f>_xlfn.XLOOKUP(Table1[[#This Row],[Manager ID]],MANAGERS!A:A,MANAGERS!B:B)</f>
        <v>Manager_20</v>
      </c>
      <c r="AB2312" t="str" cm="1">
        <f t="array" ref="AB2312">_xlfn.XLOOKUP(Table1[[#This Row],[Manager ID]],Table2[[#All],[Manager ID]],Table2[[#All],[Department Head]])</f>
        <v>Operations</v>
      </c>
      <c r="AC2312" s="2">
        <f>_xlfn.XLOOKUP(Table1[[#This Row],[City]],L:L,O:O)</f>
        <v>0.24030340748661314</v>
      </c>
      <c r="AD2312" t="str" cm="1">
        <f t="array" ref="AD2312">_xlfn.IFS(Table1[[#This Row],[Performance Score]]&gt;=90,"Excellent",Table1[[#This Row],[Performance Score]]&gt;=75,"Good",Table1[[#This Row],[Performance Score]]&gt;=60,"Average",Table1[[#This Row],[Performance Score]]&lt;=60,"Need Improvement")</f>
        <v>Good</v>
      </c>
      <c r="AE2312" t="str">
        <f>IF(AND(Table1[[#This Row],[Attendance %]]&gt;=80,(Table1[[#This Row],[Performance Score]]&gt;=80)),"Eligible","Not Eligible")</f>
        <v>Eligible</v>
      </c>
      <c r="AF2312" t="str">
        <f>IF(Table1[[#This Row],[Performance Score]]&gt;=80,"High Performer","Low Performer")</f>
        <v>High Performer</v>
      </c>
      <c r="AG2312" t="str" cm="1">
        <f t="array" aca="1" ref="AG2312" ca="1">_xlfn.IFS(Table1[[#This Row],[Experience]]&lt;=3,"Junior",Table1[[#This Row],[Experience]]&lt;=7,"Mid Level",Table1[[#This Row],[Experience]]&gt;=7,"Senior")</f>
        <v>Mid Level</v>
      </c>
      <c r="AH2312" t="str">
        <f>IF(Table1[[#This Row],[Attendance %]]&gt;75,"OK","Below 75")</f>
        <v>OK</v>
      </c>
      <c r="AI2312" t="b">
        <f>ISBLANK(Table1[[#This Row],[Employee ID]])</f>
        <v>0</v>
      </c>
      <c r="AJ2312" t="b">
        <f>ISNUMBER(Table1[[#This Row],[Total Salary  ]])</f>
        <v>1</v>
      </c>
      <c r="AK2312" t="str">
        <f>IFERROR(_xlfn.XLOOKUP(Table1[[#This Row],[Manager ID]],MANAGERS!A:A,MANAGERS!B:B),"Not Found")</f>
        <v>Manager_20</v>
      </c>
    </row>
    <row r="2313" spans="1:37" x14ac:dyDescent="0.2">
      <c r="A2313" t="s">
        <v>201</v>
      </c>
      <c r="B2313" t="s">
        <v>60</v>
      </c>
      <c r="C2313" t="s">
        <v>21</v>
      </c>
      <c r="D2313" t="s">
        <v>43</v>
      </c>
      <c r="E2313" t="s">
        <v>26</v>
      </c>
      <c r="F2313" s="1">
        <v>44911</v>
      </c>
      <c r="G2313" s="1">
        <v>39709</v>
      </c>
      <c r="H2313">
        <v>79747</v>
      </c>
      <c r="I2313">
        <v>14486</v>
      </c>
      <c r="J2313">
        <v>67</v>
      </c>
      <c r="K2313">
        <v>65</v>
      </c>
      <c r="L2313" t="s">
        <v>53</v>
      </c>
      <c r="M2313">
        <v>111</v>
      </c>
      <c r="N2313">
        <f>Table1[[#This Row],[Basic Salary]]+Table1[[#This Row],[Bonus]]</f>
        <v>94233</v>
      </c>
      <c r="O2313" s="2">
        <f>Table1[[#This Row],[Bonus]]/Table1[[#This Row],[Basic Salary]]</f>
        <v>0.18164946643760893</v>
      </c>
      <c r="P2313">
        <f ca="1">DATEDIF(Table1[[#This Row],[Date of Birth]],TODAY(),"Y")</f>
        <v>17</v>
      </c>
      <c r="Q2313">
        <f ca="1">DATEDIF(Table1[[#This Row],[Joining Date]],TODAY(),"Y")</f>
        <v>3</v>
      </c>
      <c r="R2313" t="str">
        <f ca="1">IF(YEAR(Table1[[#This Row],[Joining Date]])=YEAR(TODAY()),"Yes","No")</f>
        <v>No</v>
      </c>
      <c r="S2313" t="str">
        <f ca="1">IF(Table1[[#This Row],[Experience]]&gt;5,"Yes","No")</f>
        <v>No</v>
      </c>
      <c r="T2313" t="str">
        <f>TEXT(Table1[[#This Row],[Joining Date]],"mmmm")</f>
        <v>December</v>
      </c>
      <c r="U2313" t="str">
        <f>TEXT(Table1[[#This Row],[Joining Date]],"yyyy")</f>
        <v>2022</v>
      </c>
      <c r="V2313" s="5">
        <f ca="1">TODAY()-Table1[[#This Row],[Joining Date]]</f>
        <v>1328</v>
      </c>
      <c r="W2313" t="str">
        <f>LEFT(Table1[[#This Row],[Employee Name]],FIND(" ",Table1[[#This Row],[Employee Name]])-1)</f>
        <v>Gayathri</v>
      </c>
      <c r="X2313" t="str">
        <f>RIGHT(Table1[[#This Row],[Employee Name]],LEN(Table1[[#This Row],[Employee Name]])-FIND(" ",Table1[[#This Row],[Employee Name]]))</f>
        <v>Iyer</v>
      </c>
      <c r="Y2313" t="str">
        <f>Table1[[#This Row],[Department]]&amp;"-"&amp;Table1[[#This Row],[Employee ID]]</f>
        <v>Operations-E00145</v>
      </c>
      <c r="Z2313" t="str">
        <f>LEFT(Table1[[#This Row],[Department]],3)</f>
        <v>Ope</v>
      </c>
      <c r="AA2313" t="str">
        <f>_xlfn.XLOOKUP(Table1[[#This Row],[Manager ID]],MANAGERS!A:A,MANAGERS!B:B)</f>
        <v>Manager_11</v>
      </c>
      <c r="AB2313" t="str" cm="1">
        <f t="array" ref="AB2313">_xlfn.XLOOKUP(Table1[[#This Row],[Manager ID]],Table2[[#All],[Manager ID]],Table2[[#All],[Department Head]])</f>
        <v>Marketing</v>
      </c>
      <c r="AC2313" s="2">
        <f>_xlfn.XLOOKUP(Table1[[#This Row],[City]],L:L,O:O)</f>
        <v>0.23685887225230964</v>
      </c>
      <c r="AD2313" t="str" cm="1">
        <f t="array" ref="AD2313">_xlfn.IFS(Table1[[#This Row],[Performance Score]]&gt;=90,"Excellent",Table1[[#This Row],[Performance Score]]&gt;=75,"Good",Table1[[#This Row],[Performance Score]]&gt;=60,"Average",Table1[[#This Row],[Performance Score]]&lt;=60,"Need Improvement")</f>
        <v>Average</v>
      </c>
      <c r="AE2313" t="str">
        <f>IF(AND(Table1[[#This Row],[Attendance %]]&gt;=80,(Table1[[#This Row],[Performance Score]]&gt;=80)),"Eligible","Not Eligible")</f>
        <v>Not Eligible</v>
      </c>
      <c r="AF2313" t="str">
        <f>IF(Table1[[#This Row],[Performance Score]]&gt;=80,"High Performer","Low Performer")</f>
        <v>Low Performer</v>
      </c>
      <c r="AG2313" t="str" cm="1">
        <f t="array" aca="1" ref="AG2313" ca="1">_xlfn.IFS(Table1[[#This Row],[Experience]]&lt;=3,"Junior",Table1[[#This Row],[Experience]]&lt;=7,"Mid Level",Table1[[#This Row],[Experience]]&gt;=7,"Senior")</f>
        <v>Junior</v>
      </c>
      <c r="AH2313" t="str">
        <f>IF(Table1[[#This Row],[Attendance %]]&gt;75,"OK","Below 75")</f>
        <v>Below 75</v>
      </c>
      <c r="AI2313" t="b">
        <f>ISBLANK(Table1[[#This Row],[Employee ID]])</f>
        <v>0</v>
      </c>
      <c r="AJ2313" t="b">
        <f>ISNUMBER(Table1[[#This Row],[Total Salary  ]])</f>
        <v>1</v>
      </c>
      <c r="AK2313" t="str">
        <f>IFERROR(_xlfn.XLOOKUP(Table1[[#This Row],[Manager ID]],MANAGERS!A:A,MANAGERS!B:B),"Not Found")</f>
        <v>Manager_11</v>
      </c>
    </row>
    <row r="2314" spans="1:37" x14ac:dyDescent="0.2">
      <c r="A2314" t="s">
        <v>917</v>
      </c>
      <c r="B2314" t="s">
        <v>62</v>
      </c>
      <c r="C2314" t="s">
        <v>15</v>
      </c>
      <c r="D2314" t="s">
        <v>43</v>
      </c>
      <c r="E2314" t="s">
        <v>65</v>
      </c>
      <c r="F2314" s="1">
        <v>43990</v>
      </c>
      <c r="G2314" s="1">
        <v>40872</v>
      </c>
      <c r="H2314">
        <v>84993</v>
      </c>
      <c r="I2314">
        <v>9239</v>
      </c>
      <c r="J2314">
        <v>92</v>
      </c>
      <c r="K2314">
        <v>95</v>
      </c>
      <c r="L2314" t="s">
        <v>23</v>
      </c>
      <c r="M2314">
        <v>104</v>
      </c>
      <c r="N2314">
        <f>Table1[[#This Row],[Basic Salary]]+Table1[[#This Row],[Bonus]]</f>
        <v>94232</v>
      </c>
      <c r="O2314" s="2">
        <f>Table1[[#This Row],[Bonus]]/Table1[[#This Row],[Basic Salary]]</f>
        <v>0.10870306966456061</v>
      </c>
      <c r="P2314">
        <f ca="1">DATEDIF(Table1[[#This Row],[Date of Birth]],TODAY(),"Y")</f>
        <v>14</v>
      </c>
      <c r="Q2314">
        <f ca="1">DATEDIF(Table1[[#This Row],[Joining Date]],TODAY(),"Y")</f>
        <v>6</v>
      </c>
      <c r="R2314" t="str">
        <f ca="1">IF(YEAR(Table1[[#This Row],[Joining Date]])=YEAR(TODAY()),"Yes","No")</f>
        <v>No</v>
      </c>
      <c r="S2314" t="str">
        <f ca="1">IF(Table1[[#This Row],[Experience]]&gt;5,"Yes","No")</f>
        <v>Yes</v>
      </c>
      <c r="T2314" t="str">
        <f>TEXT(Table1[[#This Row],[Joining Date]],"mmmm")</f>
        <v>June</v>
      </c>
      <c r="U2314" t="str">
        <f>TEXT(Table1[[#This Row],[Joining Date]],"yyyy")</f>
        <v>2020</v>
      </c>
      <c r="V2314" s="5">
        <f ca="1">TODAY()-Table1[[#This Row],[Joining Date]]</f>
        <v>2249</v>
      </c>
      <c r="W2314" t="str">
        <f>LEFT(Table1[[#This Row],[Employee Name]],FIND(" ",Table1[[#This Row],[Employee Name]])-1)</f>
        <v>Kavya</v>
      </c>
      <c r="X2314" t="str">
        <f>RIGHT(Table1[[#This Row],[Employee Name]],LEN(Table1[[#This Row],[Employee Name]])-FIND(" ",Table1[[#This Row],[Employee Name]]))</f>
        <v>Nair</v>
      </c>
      <c r="Y2314" t="str">
        <f>Table1[[#This Row],[Department]]&amp;"-"&amp;Table1[[#This Row],[Employee ID]]</f>
        <v>Operations-E00861</v>
      </c>
      <c r="Z2314" t="str">
        <f>LEFT(Table1[[#This Row],[Department]],3)</f>
        <v>Ope</v>
      </c>
      <c r="AA2314" t="str">
        <f>_xlfn.XLOOKUP(Table1[[#This Row],[Manager ID]],MANAGERS!A:A,MANAGERS!B:B)</f>
        <v>Manager_4</v>
      </c>
      <c r="AB2314" t="str" cm="1">
        <f t="array" ref="AB2314">_xlfn.XLOOKUP(Table1[[#This Row],[Manager ID]],Table2[[#All],[Manager ID]],Table2[[#All],[Department Head]])</f>
        <v>Finance</v>
      </c>
      <c r="AC2314" s="2">
        <f>_xlfn.XLOOKUP(Table1[[#This Row],[City]],L:L,O:O)</f>
        <v>0.23486488519629886</v>
      </c>
      <c r="AD2314" t="str" cm="1">
        <f t="array" ref="AD2314">_xlfn.IFS(Table1[[#This Row],[Performance Score]]&gt;=90,"Excellent",Table1[[#This Row],[Performance Score]]&gt;=75,"Good",Table1[[#This Row],[Performance Score]]&gt;=60,"Average",Table1[[#This Row],[Performance Score]]&lt;=60,"Need Improvement")</f>
        <v>Excellent</v>
      </c>
      <c r="AE2314" t="str">
        <f>IF(AND(Table1[[#This Row],[Attendance %]]&gt;=80,(Table1[[#This Row],[Performance Score]]&gt;=80)),"Eligible","Not Eligible")</f>
        <v>Eligible</v>
      </c>
      <c r="AF2314" t="str">
        <f>IF(Table1[[#This Row],[Performance Score]]&gt;=80,"High Performer","Low Performer")</f>
        <v>High Performer</v>
      </c>
      <c r="AG2314" t="str" cm="1">
        <f t="array" aca="1" ref="AG2314" ca="1">_xlfn.IFS(Table1[[#This Row],[Experience]]&lt;=3,"Junior",Table1[[#This Row],[Experience]]&lt;=7,"Mid Level",Table1[[#This Row],[Experience]]&gt;=7,"Senior")</f>
        <v>Mid Level</v>
      </c>
      <c r="AH2314" t="str">
        <f>IF(Table1[[#This Row],[Attendance %]]&gt;75,"OK","Below 75")</f>
        <v>OK</v>
      </c>
      <c r="AI2314" t="b">
        <f>ISBLANK(Table1[[#This Row],[Employee ID]])</f>
        <v>0</v>
      </c>
      <c r="AJ2314" t="b">
        <f>ISNUMBER(Table1[[#This Row],[Total Salary  ]])</f>
        <v>1</v>
      </c>
      <c r="AK2314" t="str">
        <f>IFERROR(_xlfn.XLOOKUP(Table1[[#This Row],[Manager ID]],MANAGERS!A:A,MANAGERS!B:B),"Not Found")</f>
        <v>Manager_4</v>
      </c>
    </row>
    <row r="2315" spans="1:37" x14ac:dyDescent="0.2">
      <c r="A2315" t="s">
        <v>987</v>
      </c>
      <c r="B2315" t="s">
        <v>50</v>
      </c>
      <c r="C2315" t="s">
        <v>15</v>
      </c>
      <c r="D2315" t="s">
        <v>81</v>
      </c>
      <c r="E2315" t="s">
        <v>65</v>
      </c>
      <c r="F2315" s="1">
        <v>44370</v>
      </c>
      <c r="G2315" s="1">
        <v>31323</v>
      </c>
      <c r="H2315">
        <v>65051</v>
      </c>
      <c r="I2315">
        <v>29176</v>
      </c>
      <c r="J2315">
        <v>60</v>
      </c>
      <c r="K2315">
        <v>71</v>
      </c>
      <c r="L2315" t="s">
        <v>34</v>
      </c>
      <c r="M2315">
        <v>112</v>
      </c>
      <c r="N2315">
        <f>Table1[[#This Row],[Basic Salary]]+Table1[[#This Row],[Bonus]]</f>
        <v>94227</v>
      </c>
      <c r="O2315" s="2">
        <f>Table1[[#This Row],[Bonus]]/Table1[[#This Row],[Basic Salary]]</f>
        <v>0.44850963090498225</v>
      </c>
      <c r="P2315">
        <f ca="1">DATEDIF(Table1[[#This Row],[Date of Birth]],TODAY(),"Y")</f>
        <v>40</v>
      </c>
      <c r="Q2315">
        <f ca="1">DATEDIF(Table1[[#This Row],[Joining Date]],TODAY(),"Y")</f>
        <v>5</v>
      </c>
      <c r="R2315" t="str">
        <f ca="1">IF(YEAR(Table1[[#This Row],[Joining Date]])=YEAR(TODAY()),"Yes","No")</f>
        <v>No</v>
      </c>
      <c r="S2315" t="str">
        <f ca="1">IF(Table1[[#This Row],[Experience]]&gt;5,"Yes","No")</f>
        <v>No</v>
      </c>
      <c r="T2315" t="str">
        <f>TEXT(Table1[[#This Row],[Joining Date]],"mmmm")</f>
        <v>June</v>
      </c>
      <c r="U2315" t="str">
        <f>TEXT(Table1[[#This Row],[Joining Date]],"yyyy")</f>
        <v>2021</v>
      </c>
      <c r="V2315" s="5">
        <f ca="1">TODAY()-Table1[[#This Row],[Joining Date]]</f>
        <v>1869</v>
      </c>
      <c r="W2315" t="str">
        <f>LEFT(Table1[[#This Row],[Employee Name]],FIND(" ",Table1[[#This Row],[Employee Name]])-1)</f>
        <v>Ravi</v>
      </c>
      <c r="X2315" t="str">
        <f>RIGHT(Table1[[#This Row],[Employee Name]],LEN(Table1[[#This Row],[Employee Name]])-FIND(" ",Table1[[#This Row],[Employee Name]]))</f>
        <v>Teja</v>
      </c>
      <c r="Y2315" t="str">
        <f>Table1[[#This Row],[Department]]&amp;"-"&amp;Table1[[#This Row],[Employee ID]]</f>
        <v>Sales-E00931</v>
      </c>
      <c r="Z2315" t="str">
        <f>LEFT(Table1[[#This Row],[Department]],3)</f>
        <v>Sal</v>
      </c>
      <c r="AA2315" t="str">
        <f>_xlfn.XLOOKUP(Table1[[#This Row],[Manager ID]],MANAGERS!A:A,MANAGERS!B:B)</f>
        <v>Manager_12</v>
      </c>
      <c r="AB2315" t="str" cm="1">
        <f t="array" ref="AB2315">_xlfn.XLOOKUP(Table1[[#This Row],[Manager ID]],Table2[[#All],[Manager ID]],Table2[[#All],[Department Head]])</f>
        <v>Marketing</v>
      </c>
      <c r="AC2315" s="2">
        <f>_xlfn.XLOOKUP(Table1[[#This Row],[City]],L:L,O:O)</f>
        <v>0.24030340748661314</v>
      </c>
      <c r="AD2315" t="str" cm="1">
        <f t="array" ref="AD2315">_xlfn.IFS(Table1[[#This Row],[Performance Score]]&gt;=90,"Excellent",Table1[[#This Row],[Performance Score]]&gt;=75,"Good",Table1[[#This Row],[Performance Score]]&gt;=60,"Average",Table1[[#This Row],[Performance Score]]&lt;=60,"Need Improvement")</f>
        <v>Average</v>
      </c>
      <c r="AE2315" t="str">
        <f>IF(AND(Table1[[#This Row],[Attendance %]]&gt;=80,(Table1[[#This Row],[Performance Score]]&gt;=80)),"Eligible","Not Eligible")</f>
        <v>Not Eligible</v>
      </c>
      <c r="AF2315" t="str">
        <f>IF(Table1[[#This Row],[Performance Score]]&gt;=80,"High Performer","Low Performer")</f>
        <v>Low Performer</v>
      </c>
      <c r="AG2315" t="str" cm="1">
        <f t="array" aca="1" ref="AG2315" ca="1">_xlfn.IFS(Table1[[#This Row],[Experience]]&lt;=3,"Junior",Table1[[#This Row],[Experience]]&lt;=7,"Mid Level",Table1[[#This Row],[Experience]]&gt;=7,"Senior")</f>
        <v>Mid Level</v>
      </c>
      <c r="AH2315" t="str">
        <f>IF(Table1[[#This Row],[Attendance %]]&gt;75,"OK","Below 75")</f>
        <v>Below 75</v>
      </c>
      <c r="AI2315" t="b">
        <f>ISBLANK(Table1[[#This Row],[Employee ID]])</f>
        <v>0</v>
      </c>
      <c r="AJ2315" t="b">
        <f>ISNUMBER(Table1[[#This Row],[Total Salary  ]])</f>
        <v>1</v>
      </c>
      <c r="AK2315" t="str">
        <f>IFERROR(_xlfn.XLOOKUP(Table1[[#This Row],[Manager ID]],MANAGERS!A:A,MANAGERS!B:B),"Not Found")</f>
        <v>Manager_12</v>
      </c>
    </row>
    <row r="2316" spans="1:37" x14ac:dyDescent="0.2">
      <c r="A2316" t="s">
        <v>4077</v>
      </c>
      <c r="B2316" t="s">
        <v>77</v>
      </c>
      <c r="C2316" t="s">
        <v>21</v>
      </c>
      <c r="D2316" t="s">
        <v>16</v>
      </c>
      <c r="E2316" t="s">
        <v>26</v>
      </c>
      <c r="F2316" s="1">
        <v>45216</v>
      </c>
      <c r="G2316" s="1">
        <v>40933</v>
      </c>
      <c r="H2316">
        <v>74500</v>
      </c>
      <c r="I2316">
        <v>19717</v>
      </c>
      <c r="J2316">
        <v>76</v>
      </c>
      <c r="K2316">
        <v>42</v>
      </c>
      <c r="L2316" t="s">
        <v>27</v>
      </c>
      <c r="M2316">
        <v>118</v>
      </c>
      <c r="N2316">
        <f>Table1[[#This Row],[Basic Salary]]+Table1[[#This Row],[Bonus]]</f>
        <v>94217</v>
      </c>
      <c r="O2316" s="2">
        <f>Table1[[#This Row],[Bonus]]/Table1[[#This Row],[Basic Salary]]</f>
        <v>0.26465771812080535</v>
      </c>
      <c r="P2316">
        <f ca="1">DATEDIF(Table1[[#This Row],[Date of Birth]],TODAY(),"Y")</f>
        <v>14</v>
      </c>
      <c r="Q2316">
        <f ca="1">DATEDIF(Table1[[#This Row],[Joining Date]],TODAY(),"Y")</f>
        <v>2</v>
      </c>
      <c r="R2316" t="str">
        <f ca="1">IF(YEAR(Table1[[#This Row],[Joining Date]])=YEAR(TODAY()),"Yes","No")</f>
        <v>No</v>
      </c>
      <c r="S2316" t="str">
        <f ca="1">IF(Table1[[#This Row],[Experience]]&gt;5,"Yes","No")</f>
        <v>No</v>
      </c>
      <c r="T2316" t="str">
        <f>TEXT(Table1[[#This Row],[Joining Date]],"mmmm")</f>
        <v>October</v>
      </c>
      <c r="U2316" t="str">
        <f>TEXT(Table1[[#This Row],[Joining Date]],"yyyy")</f>
        <v>2023</v>
      </c>
      <c r="V2316" s="5">
        <f ca="1">TODAY()-Table1[[#This Row],[Joining Date]]</f>
        <v>1023</v>
      </c>
      <c r="W2316" t="str">
        <f>LEFT(Table1[[#This Row],[Employee Name]],FIND(" ",Table1[[#This Row],[Employee Name]])-1)</f>
        <v>Rohan</v>
      </c>
      <c r="X2316" t="str">
        <f>RIGHT(Table1[[#This Row],[Employee Name]],LEN(Table1[[#This Row],[Employee Name]])-FIND(" ",Table1[[#This Row],[Employee Name]]))</f>
        <v>Gupta</v>
      </c>
      <c r="Y2316" t="str">
        <f>Table1[[#This Row],[Department]]&amp;"-"&amp;Table1[[#This Row],[Employee ID]]</f>
        <v>HR-E04021</v>
      </c>
      <c r="Z2316" t="str">
        <f>LEFT(Table1[[#This Row],[Department]],3)</f>
        <v>HR</v>
      </c>
      <c r="AA2316" t="str">
        <f>_xlfn.XLOOKUP(Table1[[#This Row],[Manager ID]],MANAGERS!A:A,MANAGERS!B:B)</f>
        <v>Manager_18</v>
      </c>
      <c r="AB2316" t="str" cm="1">
        <f t="array" ref="AB2316">_xlfn.XLOOKUP(Table1[[#This Row],[Manager ID]],Table2[[#All],[Manager ID]],Table2[[#All],[Department Head]])</f>
        <v>Support</v>
      </c>
      <c r="AC2316" s="2">
        <f>_xlfn.XLOOKUP(Table1[[#This Row],[City]],L:L,O:O)</f>
        <v>0.23674293405114402</v>
      </c>
      <c r="AD2316" t="str" cm="1">
        <f t="array" ref="AD2316">_xlfn.IFS(Table1[[#This Row],[Performance Score]]&gt;=90,"Excellent",Table1[[#This Row],[Performance Score]]&gt;=75,"Good",Table1[[#This Row],[Performance Score]]&gt;=60,"Average",Table1[[#This Row],[Performance Score]]&lt;=60,"Need Improvement")</f>
        <v>Need Improvement</v>
      </c>
      <c r="AE2316" t="str">
        <f>IF(AND(Table1[[#This Row],[Attendance %]]&gt;=80,(Table1[[#This Row],[Performance Score]]&gt;=80)),"Eligible","Not Eligible")</f>
        <v>Not Eligible</v>
      </c>
      <c r="AF2316" t="str">
        <f>IF(Table1[[#This Row],[Performance Score]]&gt;=80,"High Performer","Low Performer")</f>
        <v>Low Performer</v>
      </c>
      <c r="AG2316" t="str" cm="1">
        <f t="array" aca="1" ref="AG2316" ca="1">_xlfn.IFS(Table1[[#This Row],[Experience]]&lt;=3,"Junior",Table1[[#This Row],[Experience]]&lt;=7,"Mid Level",Table1[[#This Row],[Experience]]&gt;=7,"Senior")</f>
        <v>Junior</v>
      </c>
      <c r="AH2316" t="str">
        <f>IF(Table1[[#This Row],[Attendance %]]&gt;75,"OK","Below 75")</f>
        <v>OK</v>
      </c>
      <c r="AI2316" t="b">
        <f>ISBLANK(Table1[[#This Row],[Employee ID]])</f>
        <v>0</v>
      </c>
      <c r="AJ2316" t="b">
        <f>ISNUMBER(Table1[[#This Row],[Total Salary  ]])</f>
        <v>1</v>
      </c>
      <c r="AK2316" t="str">
        <f>IFERROR(_xlfn.XLOOKUP(Table1[[#This Row],[Manager ID]],MANAGERS!A:A,MANAGERS!B:B),"Not Found")</f>
        <v>Manager_18</v>
      </c>
    </row>
    <row r="2317" spans="1:37" x14ac:dyDescent="0.2">
      <c r="A2317" t="s">
        <v>49</v>
      </c>
      <c r="B2317" t="s">
        <v>50</v>
      </c>
      <c r="C2317" t="s">
        <v>21</v>
      </c>
      <c r="D2317" t="s">
        <v>33</v>
      </c>
      <c r="E2317" t="s">
        <v>51</v>
      </c>
      <c r="F2317" s="1">
        <v>43759</v>
      </c>
      <c r="G2317" s="1">
        <v>38781</v>
      </c>
      <c r="H2317">
        <v>77350</v>
      </c>
      <c r="I2317">
        <v>16861</v>
      </c>
      <c r="J2317">
        <v>74</v>
      </c>
      <c r="K2317">
        <v>48</v>
      </c>
      <c r="L2317" t="s">
        <v>23</v>
      </c>
      <c r="M2317">
        <v>116</v>
      </c>
      <c r="N2317">
        <f>Table1[[#This Row],[Basic Salary]]+Table1[[#This Row],[Bonus]]</f>
        <v>94211</v>
      </c>
      <c r="O2317" s="2">
        <f>Table1[[#This Row],[Bonus]]/Table1[[#This Row],[Basic Salary]]</f>
        <v>0.21798319327731092</v>
      </c>
      <c r="P2317">
        <f ca="1">DATEDIF(Table1[[#This Row],[Date of Birth]],TODAY(),"Y")</f>
        <v>20</v>
      </c>
      <c r="Q2317">
        <f ca="1">DATEDIF(Table1[[#This Row],[Joining Date]],TODAY(),"Y")</f>
        <v>6</v>
      </c>
      <c r="R2317" t="str">
        <f ca="1">IF(YEAR(Table1[[#This Row],[Joining Date]])=YEAR(TODAY()),"Yes","No")</f>
        <v>No</v>
      </c>
      <c r="S2317" t="str">
        <f ca="1">IF(Table1[[#This Row],[Experience]]&gt;5,"Yes","No")</f>
        <v>Yes</v>
      </c>
      <c r="T2317" t="str">
        <f>TEXT(Table1[[#This Row],[Joining Date]],"mmmm")</f>
        <v>October</v>
      </c>
      <c r="U2317" t="str">
        <f>TEXT(Table1[[#This Row],[Joining Date]],"yyyy")</f>
        <v>2019</v>
      </c>
      <c r="V2317" s="5">
        <f ca="1">TODAY()-Table1[[#This Row],[Joining Date]]</f>
        <v>2480</v>
      </c>
      <c r="W2317" t="str">
        <f>LEFT(Table1[[#This Row],[Employee Name]],FIND(" ",Table1[[#This Row],[Employee Name]])-1)</f>
        <v>Ravi</v>
      </c>
      <c r="X2317" t="str">
        <f>RIGHT(Table1[[#This Row],[Employee Name]],LEN(Table1[[#This Row],[Employee Name]])-FIND(" ",Table1[[#This Row],[Employee Name]]))</f>
        <v>Teja</v>
      </c>
      <c r="Y2317" t="str">
        <f>Table1[[#This Row],[Department]]&amp;"-"&amp;Table1[[#This Row],[Employee ID]]</f>
        <v>Marketing-E00011</v>
      </c>
      <c r="Z2317" t="str">
        <f>LEFT(Table1[[#This Row],[Department]],3)</f>
        <v>Mar</v>
      </c>
      <c r="AA2317" t="str">
        <f>_xlfn.XLOOKUP(Table1[[#This Row],[Manager ID]],MANAGERS!A:A,MANAGERS!B:B)</f>
        <v>Manager_16</v>
      </c>
      <c r="AB2317" t="str" cm="1">
        <f t="array" ref="AB2317">_xlfn.XLOOKUP(Table1[[#This Row],[Manager ID]],Table2[[#All],[Manager ID]],Table2[[#All],[Department Head]])</f>
        <v>Sales</v>
      </c>
      <c r="AC2317" s="2">
        <f>_xlfn.XLOOKUP(Table1[[#This Row],[City]],L:L,O:O)</f>
        <v>0.23486488519629886</v>
      </c>
      <c r="AD2317" t="str" cm="1">
        <f t="array" ref="AD2317">_xlfn.IFS(Table1[[#This Row],[Performance Score]]&gt;=90,"Excellent",Table1[[#This Row],[Performance Score]]&gt;=75,"Good",Table1[[#This Row],[Performance Score]]&gt;=60,"Average",Table1[[#This Row],[Performance Score]]&lt;=60,"Need Improvement")</f>
        <v>Need Improvement</v>
      </c>
      <c r="AE2317" t="str">
        <f>IF(AND(Table1[[#This Row],[Attendance %]]&gt;=80,(Table1[[#This Row],[Performance Score]]&gt;=80)),"Eligible","Not Eligible")</f>
        <v>Not Eligible</v>
      </c>
      <c r="AF2317" t="str">
        <f>IF(Table1[[#This Row],[Performance Score]]&gt;=80,"High Performer","Low Performer")</f>
        <v>Low Performer</v>
      </c>
      <c r="AG2317" t="str" cm="1">
        <f t="array" aca="1" ref="AG2317" ca="1">_xlfn.IFS(Table1[[#This Row],[Experience]]&lt;=3,"Junior",Table1[[#This Row],[Experience]]&lt;=7,"Mid Level",Table1[[#This Row],[Experience]]&gt;=7,"Senior")</f>
        <v>Mid Level</v>
      </c>
      <c r="AH2317" t="str">
        <f>IF(Table1[[#This Row],[Attendance %]]&gt;75,"OK","Below 75")</f>
        <v>Below 75</v>
      </c>
      <c r="AI2317" t="b">
        <f>ISBLANK(Table1[[#This Row],[Employee ID]])</f>
        <v>0</v>
      </c>
      <c r="AJ2317" t="b">
        <f>ISNUMBER(Table1[[#This Row],[Total Salary  ]])</f>
        <v>1</v>
      </c>
      <c r="AK2317" t="str">
        <f>IFERROR(_xlfn.XLOOKUP(Table1[[#This Row],[Manager ID]],MANAGERS!A:A,MANAGERS!B:B),"Not Found")</f>
        <v>Manager_16</v>
      </c>
    </row>
    <row r="2318" spans="1:37" x14ac:dyDescent="0.2">
      <c r="A2318" t="s">
        <v>450</v>
      </c>
      <c r="B2318" t="s">
        <v>45</v>
      </c>
      <c r="C2318" t="s">
        <v>15</v>
      </c>
      <c r="D2318" t="s">
        <v>46</v>
      </c>
      <c r="E2318" t="s">
        <v>51</v>
      </c>
      <c r="F2318" s="1">
        <v>43660</v>
      </c>
      <c r="G2318" s="1">
        <v>40043</v>
      </c>
      <c r="H2318">
        <v>66888</v>
      </c>
      <c r="I2318">
        <v>27307</v>
      </c>
      <c r="J2318">
        <v>68</v>
      </c>
      <c r="K2318">
        <v>86</v>
      </c>
      <c r="L2318" t="s">
        <v>53</v>
      </c>
      <c r="M2318">
        <v>116</v>
      </c>
      <c r="N2318">
        <f>Table1[[#This Row],[Basic Salary]]+Table1[[#This Row],[Bonus]]</f>
        <v>94195</v>
      </c>
      <c r="O2318" s="2">
        <f>Table1[[#This Row],[Bonus]]/Table1[[#This Row],[Basic Salary]]</f>
        <v>0.40824961129051551</v>
      </c>
      <c r="P2318">
        <f ca="1">DATEDIF(Table1[[#This Row],[Date of Birth]],TODAY(),"Y")</f>
        <v>16</v>
      </c>
      <c r="Q2318">
        <f ca="1">DATEDIF(Table1[[#This Row],[Joining Date]],TODAY(),"Y")</f>
        <v>7</v>
      </c>
      <c r="R2318" t="str">
        <f ca="1">IF(YEAR(Table1[[#This Row],[Joining Date]])=YEAR(TODAY()),"Yes","No")</f>
        <v>No</v>
      </c>
      <c r="S2318" t="str">
        <f ca="1">IF(Table1[[#This Row],[Experience]]&gt;5,"Yes","No")</f>
        <v>Yes</v>
      </c>
      <c r="T2318" t="str">
        <f>TEXT(Table1[[#This Row],[Joining Date]],"mmmm")</f>
        <v>July</v>
      </c>
      <c r="U2318" t="str">
        <f>TEXT(Table1[[#This Row],[Joining Date]],"yyyy")</f>
        <v>2019</v>
      </c>
      <c r="V2318" s="5">
        <f ca="1">TODAY()-Table1[[#This Row],[Joining Date]]</f>
        <v>2579</v>
      </c>
      <c r="W2318" t="str">
        <f>LEFT(Table1[[#This Row],[Employee Name]],FIND(" ",Table1[[#This Row],[Employee Name]])-1)</f>
        <v>Ananya</v>
      </c>
      <c r="X2318" t="str">
        <f>RIGHT(Table1[[#This Row],[Employee Name]],LEN(Table1[[#This Row],[Employee Name]])-FIND(" ",Table1[[#This Row],[Employee Name]]))</f>
        <v>Rao</v>
      </c>
      <c r="Y2318" t="str">
        <f>Table1[[#This Row],[Department]]&amp;"-"&amp;Table1[[#This Row],[Employee ID]]</f>
        <v>Support-E00394</v>
      </c>
      <c r="Z2318" t="str">
        <f>LEFT(Table1[[#This Row],[Department]],3)</f>
        <v>Sup</v>
      </c>
      <c r="AA2318" t="str">
        <f>_xlfn.XLOOKUP(Table1[[#This Row],[Manager ID]],MANAGERS!A:A,MANAGERS!B:B)</f>
        <v>Manager_16</v>
      </c>
      <c r="AB2318" t="str" cm="1">
        <f t="array" ref="AB2318">_xlfn.XLOOKUP(Table1[[#This Row],[Manager ID]],Table2[[#All],[Manager ID]],Table2[[#All],[Department Head]])</f>
        <v>Sales</v>
      </c>
      <c r="AC2318" s="2">
        <f>_xlfn.XLOOKUP(Table1[[#This Row],[City]],L:L,O:O)</f>
        <v>0.23685887225230964</v>
      </c>
      <c r="AD2318" t="str" cm="1">
        <f t="array" ref="AD2318">_xlfn.IFS(Table1[[#This Row],[Performance Score]]&gt;=90,"Excellent",Table1[[#This Row],[Performance Score]]&gt;=75,"Good",Table1[[#This Row],[Performance Score]]&gt;=60,"Average",Table1[[#This Row],[Performance Score]]&lt;=60,"Need Improvement")</f>
        <v>Good</v>
      </c>
      <c r="AE2318" t="str">
        <f>IF(AND(Table1[[#This Row],[Attendance %]]&gt;=80,(Table1[[#This Row],[Performance Score]]&gt;=80)),"Eligible","Not Eligible")</f>
        <v>Not Eligible</v>
      </c>
      <c r="AF2318" t="str">
        <f>IF(Table1[[#This Row],[Performance Score]]&gt;=80,"High Performer","Low Performer")</f>
        <v>High Performer</v>
      </c>
      <c r="AG2318" t="str" cm="1">
        <f t="array" aca="1" ref="AG2318" ca="1">_xlfn.IFS(Table1[[#This Row],[Experience]]&lt;=3,"Junior",Table1[[#This Row],[Experience]]&lt;=7,"Mid Level",Table1[[#This Row],[Experience]]&gt;=7,"Senior")</f>
        <v>Mid Level</v>
      </c>
      <c r="AH2318" t="str">
        <f>IF(Table1[[#This Row],[Attendance %]]&gt;75,"OK","Below 75")</f>
        <v>Below 75</v>
      </c>
      <c r="AI2318" t="b">
        <f>ISBLANK(Table1[[#This Row],[Employee ID]])</f>
        <v>0</v>
      </c>
      <c r="AJ2318" t="b">
        <f>ISNUMBER(Table1[[#This Row],[Total Salary  ]])</f>
        <v>1</v>
      </c>
      <c r="AK2318" t="str">
        <f>IFERROR(_xlfn.XLOOKUP(Table1[[#This Row],[Manager ID]],MANAGERS!A:A,MANAGERS!B:B),"Not Found")</f>
        <v>Manager_16</v>
      </c>
    </row>
    <row r="2319" spans="1:37" x14ac:dyDescent="0.2">
      <c r="A2319" t="s">
        <v>3859</v>
      </c>
      <c r="B2319" t="s">
        <v>69</v>
      </c>
      <c r="C2319" t="s">
        <v>21</v>
      </c>
      <c r="D2319" t="s">
        <v>40</v>
      </c>
      <c r="E2319" t="s">
        <v>30</v>
      </c>
      <c r="F2319" s="1">
        <v>42614</v>
      </c>
      <c r="G2319" s="1">
        <v>41147</v>
      </c>
      <c r="H2319">
        <v>79136</v>
      </c>
      <c r="I2319">
        <v>15058</v>
      </c>
      <c r="J2319">
        <v>77</v>
      </c>
      <c r="K2319">
        <v>94</v>
      </c>
      <c r="L2319" t="s">
        <v>53</v>
      </c>
      <c r="M2319">
        <v>109</v>
      </c>
      <c r="N2319">
        <f>Table1[[#This Row],[Basic Salary]]+Table1[[#This Row],[Bonus]]</f>
        <v>94194</v>
      </c>
      <c r="O2319" s="2">
        <f>Table1[[#This Row],[Bonus]]/Table1[[#This Row],[Basic Salary]]</f>
        <v>0.19028002426202992</v>
      </c>
      <c r="P2319">
        <f ca="1">DATEDIF(Table1[[#This Row],[Date of Birth]],TODAY(),"Y")</f>
        <v>13</v>
      </c>
      <c r="Q2319">
        <f ca="1">DATEDIF(Table1[[#This Row],[Joining Date]],TODAY(),"Y")</f>
        <v>9</v>
      </c>
      <c r="R2319" t="str">
        <f ca="1">IF(YEAR(Table1[[#This Row],[Joining Date]])=YEAR(TODAY()),"Yes","No")</f>
        <v>No</v>
      </c>
      <c r="S2319" t="str">
        <f ca="1">IF(Table1[[#This Row],[Experience]]&gt;5,"Yes","No")</f>
        <v>Yes</v>
      </c>
      <c r="T2319" t="str">
        <f>TEXT(Table1[[#This Row],[Joining Date]],"mmmm")</f>
        <v>September</v>
      </c>
      <c r="U2319" t="str">
        <f>TEXT(Table1[[#This Row],[Joining Date]],"yyyy")</f>
        <v>2016</v>
      </c>
      <c r="V2319" s="5">
        <f ca="1">TODAY()-Table1[[#This Row],[Joining Date]]</f>
        <v>3625</v>
      </c>
      <c r="W2319" t="str">
        <f>LEFT(Table1[[#This Row],[Employee Name]],FIND(" ",Table1[[#This Row],[Employee Name]])-1)</f>
        <v>Neha</v>
      </c>
      <c r="X2319" t="str">
        <f>RIGHT(Table1[[#This Row],[Employee Name]],LEN(Table1[[#This Row],[Employee Name]])-FIND(" ",Table1[[#This Row],[Employee Name]]))</f>
        <v>Kulkarni</v>
      </c>
      <c r="Y2319" t="str">
        <f>Table1[[#This Row],[Department]]&amp;"-"&amp;Table1[[#This Row],[Employee ID]]</f>
        <v>IT-E03803</v>
      </c>
      <c r="Z2319" t="str">
        <f>LEFT(Table1[[#This Row],[Department]],3)</f>
        <v>IT</v>
      </c>
      <c r="AA2319" t="str">
        <f>_xlfn.XLOOKUP(Table1[[#This Row],[Manager ID]],MANAGERS!A:A,MANAGERS!B:B)</f>
        <v>Manager_9</v>
      </c>
      <c r="AB2319" t="str" cm="1">
        <f t="array" ref="AB2319">_xlfn.XLOOKUP(Table1[[#This Row],[Manager ID]],Table2[[#All],[Manager ID]],Table2[[#All],[Department Head]])</f>
        <v>Sales</v>
      </c>
      <c r="AC2319" s="2">
        <f>_xlfn.XLOOKUP(Table1[[#This Row],[City]],L:L,O:O)</f>
        <v>0.23685887225230964</v>
      </c>
      <c r="AD2319" t="str" cm="1">
        <f t="array" ref="AD2319">_xlfn.IFS(Table1[[#This Row],[Performance Score]]&gt;=90,"Excellent",Table1[[#This Row],[Performance Score]]&gt;=75,"Good",Table1[[#This Row],[Performance Score]]&gt;=60,"Average",Table1[[#This Row],[Performance Score]]&lt;=60,"Need Improvement")</f>
        <v>Excellent</v>
      </c>
      <c r="AE2319" t="str">
        <f>IF(AND(Table1[[#This Row],[Attendance %]]&gt;=80,(Table1[[#This Row],[Performance Score]]&gt;=80)),"Eligible","Not Eligible")</f>
        <v>Not Eligible</v>
      </c>
      <c r="AF2319" t="str">
        <f>IF(Table1[[#This Row],[Performance Score]]&gt;=80,"High Performer","Low Performer")</f>
        <v>High Performer</v>
      </c>
      <c r="AG2319" t="str" cm="1">
        <f t="array" aca="1" ref="AG2319" ca="1">_xlfn.IFS(Table1[[#This Row],[Experience]]&lt;=3,"Junior",Table1[[#This Row],[Experience]]&lt;=7,"Mid Level",Table1[[#This Row],[Experience]]&gt;=7,"Senior")</f>
        <v>Senior</v>
      </c>
      <c r="AH2319" t="str">
        <f>IF(Table1[[#This Row],[Attendance %]]&gt;75,"OK","Below 75")</f>
        <v>OK</v>
      </c>
      <c r="AI2319" t="b">
        <f>ISBLANK(Table1[[#This Row],[Employee ID]])</f>
        <v>0</v>
      </c>
      <c r="AJ2319" t="b">
        <f>ISNUMBER(Table1[[#This Row],[Total Salary  ]])</f>
        <v>1</v>
      </c>
      <c r="AK2319" t="str">
        <f>IFERROR(_xlfn.XLOOKUP(Table1[[#This Row],[Manager ID]],MANAGERS!A:A,MANAGERS!B:B),"Not Found")</f>
        <v>Manager_9</v>
      </c>
    </row>
    <row r="2320" spans="1:37" x14ac:dyDescent="0.2">
      <c r="A2320" t="s">
        <v>3004</v>
      </c>
      <c r="B2320" t="s">
        <v>89</v>
      </c>
      <c r="C2320" t="s">
        <v>21</v>
      </c>
      <c r="D2320" t="s">
        <v>40</v>
      </c>
      <c r="E2320" t="s">
        <v>17</v>
      </c>
      <c r="F2320" s="1">
        <v>44961</v>
      </c>
      <c r="G2320" s="1">
        <v>31953</v>
      </c>
      <c r="H2320">
        <v>80758</v>
      </c>
      <c r="I2320">
        <v>13432</v>
      </c>
      <c r="J2320">
        <v>66</v>
      </c>
      <c r="K2320">
        <v>51</v>
      </c>
      <c r="L2320" t="s">
        <v>34</v>
      </c>
      <c r="M2320">
        <v>114</v>
      </c>
      <c r="N2320">
        <f>Table1[[#This Row],[Basic Salary]]+Table1[[#This Row],[Bonus]]</f>
        <v>94190</v>
      </c>
      <c r="O2320" s="2">
        <f>Table1[[#This Row],[Bonus]]/Table1[[#This Row],[Basic Salary]]</f>
        <v>0.16632407934817603</v>
      </c>
      <c r="P2320">
        <f ca="1">DATEDIF(Table1[[#This Row],[Date of Birth]],TODAY(),"Y")</f>
        <v>39</v>
      </c>
      <c r="Q2320">
        <f ca="1">DATEDIF(Table1[[#This Row],[Joining Date]],TODAY(),"Y")</f>
        <v>3</v>
      </c>
      <c r="R2320" t="str">
        <f ca="1">IF(YEAR(Table1[[#This Row],[Joining Date]])=YEAR(TODAY()),"Yes","No")</f>
        <v>No</v>
      </c>
      <c r="S2320" t="str">
        <f ca="1">IF(Table1[[#This Row],[Experience]]&gt;5,"Yes","No")</f>
        <v>No</v>
      </c>
      <c r="T2320" t="str">
        <f>TEXT(Table1[[#This Row],[Joining Date]],"mmmm")</f>
        <v>February</v>
      </c>
      <c r="U2320" t="str">
        <f>TEXT(Table1[[#This Row],[Joining Date]],"yyyy")</f>
        <v>2023</v>
      </c>
      <c r="V2320" s="5">
        <f ca="1">TODAY()-Table1[[#This Row],[Joining Date]]</f>
        <v>1278</v>
      </c>
      <c r="W2320" t="str">
        <f>LEFT(Table1[[#This Row],[Employee Name]],FIND(" ",Table1[[#This Row],[Employee Name]])-1)</f>
        <v>Tarun</v>
      </c>
      <c r="X2320" t="str">
        <f>RIGHT(Table1[[#This Row],[Employee Name]],LEN(Table1[[#This Row],[Employee Name]])-FIND(" ",Table1[[#This Row],[Employee Name]]))</f>
        <v>Verma</v>
      </c>
      <c r="Y2320" t="str">
        <f>Table1[[#This Row],[Department]]&amp;"-"&amp;Table1[[#This Row],[Employee ID]]</f>
        <v>IT-E02948</v>
      </c>
      <c r="Z2320" t="str">
        <f>LEFT(Table1[[#This Row],[Department]],3)</f>
        <v>IT</v>
      </c>
      <c r="AA2320" t="str">
        <f>_xlfn.XLOOKUP(Table1[[#This Row],[Manager ID]],MANAGERS!A:A,MANAGERS!B:B)</f>
        <v>Manager_14</v>
      </c>
      <c r="AB2320" t="str" cm="1">
        <f t="array" ref="AB2320">_xlfn.XLOOKUP(Table1[[#This Row],[Manager ID]],Table2[[#All],[Manager ID]],Table2[[#All],[Department Head]])</f>
        <v>Marketing</v>
      </c>
      <c r="AC2320" s="2">
        <f>_xlfn.XLOOKUP(Table1[[#This Row],[City]],L:L,O:O)</f>
        <v>0.24030340748661314</v>
      </c>
      <c r="AD2320" t="str" cm="1">
        <f t="array" ref="AD2320">_xlfn.IFS(Table1[[#This Row],[Performance Score]]&gt;=90,"Excellent",Table1[[#This Row],[Performance Score]]&gt;=75,"Good",Table1[[#This Row],[Performance Score]]&gt;=60,"Average",Table1[[#This Row],[Performance Score]]&lt;=60,"Need Improvement")</f>
        <v>Need Improvement</v>
      </c>
      <c r="AE2320" t="str">
        <f>IF(AND(Table1[[#This Row],[Attendance %]]&gt;=80,(Table1[[#This Row],[Performance Score]]&gt;=80)),"Eligible","Not Eligible")</f>
        <v>Not Eligible</v>
      </c>
      <c r="AF2320" t="str">
        <f>IF(Table1[[#This Row],[Performance Score]]&gt;=80,"High Performer","Low Performer")</f>
        <v>Low Performer</v>
      </c>
      <c r="AG2320" t="str" cm="1">
        <f t="array" aca="1" ref="AG2320" ca="1">_xlfn.IFS(Table1[[#This Row],[Experience]]&lt;=3,"Junior",Table1[[#This Row],[Experience]]&lt;=7,"Mid Level",Table1[[#This Row],[Experience]]&gt;=7,"Senior")</f>
        <v>Junior</v>
      </c>
      <c r="AH2320" t="str">
        <f>IF(Table1[[#This Row],[Attendance %]]&gt;75,"OK","Below 75")</f>
        <v>Below 75</v>
      </c>
      <c r="AI2320" t="b">
        <f>ISBLANK(Table1[[#This Row],[Employee ID]])</f>
        <v>0</v>
      </c>
      <c r="AJ2320" t="b">
        <f>ISNUMBER(Table1[[#This Row],[Total Salary  ]])</f>
        <v>1</v>
      </c>
      <c r="AK2320" t="str">
        <f>IFERROR(_xlfn.XLOOKUP(Table1[[#This Row],[Manager ID]],MANAGERS!A:A,MANAGERS!B:B),"Not Found")</f>
        <v>Manager_14</v>
      </c>
    </row>
    <row r="2321" spans="1:37" x14ac:dyDescent="0.2">
      <c r="A2321" t="s">
        <v>2184</v>
      </c>
      <c r="B2321" t="s">
        <v>45</v>
      </c>
      <c r="C2321" t="s">
        <v>21</v>
      </c>
      <c r="D2321" t="s">
        <v>81</v>
      </c>
      <c r="E2321" t="s">
        <v>51</v>
      </c>
      <c r="F2321" s="1">
        <v>43939</v>
      </c>
      <c r="G2321" s="1">
        <v>33658</v>
      </c>
      <c r="H2321">
        <v>76514</v>
      </c>
      <c r="I2321">
        <v>17670</v>
      </c>
      <c r="J2321">
        <v>98</v>
      </c>
      <c r="K2321">
        <v>89</v>
      </c>
      <c r="L2321" t="s">
        <v>23</v>
      </c>
      <c r="M2321">
        <v>113</v>
      </c>
      <c r="N2321">
        <f>Table1[[#This Row],[Basic Salary]]+Table1[[#This Row],[Bonus]]</f>
        <v>94184</v>
      </c>
      <c r="O2321" s="2">
        <f>Table1[[#This Row],[Bonus]]/Table1[[#This Row],[Basic Salary]]</f>
        <v>0.23093812896986171</v>
      </c>
      <c r="P2321">
        <f ca="1">DATEDIF(Table1[[#This Row],[Date of Birth]],TODAY(),"Y")</f>
        <v>34</v>
      </c>
      <c r="Q2321">
        <f ca="1">DATEDIF(Table1[[#This Row],[Joining Date]],TODAY(),"Y")</f>
        <v>6</v>
      </c>
      <c r="R2321" t="str">
        <f ca="1">IF(YEAR(Table1[[#This Row],[Joining Date]])=YEAR(TODAY()),"Yes","No")</f>
        <v>No</v>
      </c>
      <c r="S2321" t="str">
        <f ca="1">IF(Table1[[#This Row],[Experience]]&gt;5,"Yes","No")</f>
        <v>Yes</v>
      </c>
      <c r="T2321" t="str">
        <f>TEXT(Table1[[#This Row],[Joining Date]],"mmmm")</f>
        <v>April</v>
      </c>
      <c r="U2321" t="str">
        <f>TEXT(Table1[[#This Row],[Joining Date]],"yyyy")</f>
        <v>2020</v>
      </c>
      <c r="V2321" s="5">
        <f ca="1">TODAY()-Table1[[#This Row],[Joining Date]]</f>
        <v>2300</v>
      </c>
      <c r="W2321" t="str">
        <f>LEFT(Table1[[#This Row],[Employee Name]],FIND(" ",Table1[[#This Row],[Employee Name]])-1)</f>
        <v>Ananya</v>
      </c>
      <c r="X2321" t="str">
        <f>RIGHT(Table1[[#This Row],[Employee Name]],LEN(Table1[[#This Row],[Employee Name]])-FIND(" ",Table1[[#This Row],[Employee Name]]))</f>
        <v>Rao</v>
      </c>
      <c r="Y2321" t="str">
        <f>Table1[[#This Row],[Department]]&amp;"-"&amp;Table1[[#This Row],[Employee ID]]</f>
        <v>Sales-E02128</v>
      </c>
      <c r="Z2321" t="str">
        <f>LEFT(Table1[[#This Row],[Department]],3)</f>
        <v>Sal</v>
      </c>
      <c r="AA2321" t="str">
        <f>_xlfn.XLOOKUP(Table1[[#This Row],[Manager ID]],MANAGERS!A:A,MANAGERS!B:B)</f>
        <v>Manager_13</v>
      </c>
      <c r="AB2321" t="str" cm="1">
        <f t="array" ref="AB2321">_xlfn.XLOOKUP(Table1[[#This Row],[Manager ID]],Table2[[#All],[Manager ID]],Table2[[#All],[Department Head]])</f>
        <v>HR</v>
      </c>
      <c r="AC2321" s="2">
        <f>_xlfn.XLOOKUP(Table1[[#This Row],[City]],L:L,O:O)</f>
        <v>0.23486488519629886</v>
      </c>
      <c r="AD2321" t="str" cm="1">
        <f t="array" ref="AD2321">_xlfn.IFS(Table1[[#This Row],[Performance Score]]&gt;=90,"Excellent",Table1[[#This Row],[Performance Score]]&gt;=75,"Good",Table1[[#This Row],[Performance Score]]&gt;=60,"Average",Table1[[#This Row],[Performance Score]]&lt;=60,"Need Improvement")</f>
        <v>Good</v>
      </c>
      <c r="AE2321" t="str">
        <f>IF(AND(Table1[[#This Row],[Attendance %]]&gt;=80,(Table1[[#This Row],[Performance Score]]&gt;=80)),"Eligible","Not Eligible")</f>
        <v>Eligible</v>
      </c>
      <c r="AF2321" t="str">
        <f>IF(Table1[[#This Row],[Performance Score]]&gt;=80,"High Performer","Low Performer")</f>
        <v>High Performer</v>
      </c>
      <c r="AG2321" t="str" cm="1">
        <f t="array" aca="1" ref="AG2321" ca="1">_xlfn.IFS(Table1[[#This Row],[Experience]]&lt;=3,"Junior",Table1[[#This Row],[Experience]]&lt;=7,"Mid Level",Table1[[#This Row],[Experience]]&gt;=7,"Senior")</f>
        <v>Mid Level</v>
      </c>
      <c r="AH2321" t="str">
        <f>IF(Table1[[#This Row],[Attendance %]]&gt;75,"OK","Below 75")</f>
        <v>OK</v>
      </c>
      <c r="AI2321" t="b">
        <f>ISBLANK(Table1[[#This Row],[Employee ID]])</f>
        <v>0</v>
      </c>
      <c r="AJ2321" t="b">
        <f>ISNUMBER(Table1[[#This Row],[Total Salary  ]])</f>
        <v>1</v>
      </c>
      <c r="AK2321" t="str">
        <f>IFERROR(_xlfn.XLOOKUP(Table1[[#This Row],[Manager ID]],MANAGERS!A:A,MANAGERS!B:B),"Not Found")</f>
        <v>Manager_13</v>
      </c>
    </row>
    <row r="2322" spans="1:37" x14ac:dyDescent="0.2">
      <c r="A2322" t="s">
        <v>4442</v>
      </c>
      <c r="B2322" t="s">
        <v>36</v>
      </c>
      <c r="C2322" t="s">
        <v>15</v>
      </c>
      <c r="D2322" t="s">
        <v>46</v>
      </c>
      <c r="E2322" t="s">
        <v>26</v>
      </c>
      <c r="F2322" s="1">
        <v>44844</v>
      </c>
      <c r="G2322" s="1">
        <v>37340</v>
      </c>
      <c r="H2322">
        <v>85239</v>
      </c>
      <c r="I2322">
        <v>8944</v>
      </c>
      <c r="J2322">
        <v>95</v>
      </c>
      <c r="K2322">
        <v>60</v>
      </c>
      <c r="L2322" t="s">
        <v>37</v>
      </c>
      <c r="M2322">
        <v>113</v>
      </c>
      <c r="N2322">
        <f>Table1[[#This Row],[Basic Salary]]+Table1[[#This Row],[Bonus]]</f>
        <v>94183</v>
      </c>
      <c r="O2322" s="2">
        <f>Table1[[#This Row],[Bonus]]/Table1[[#This Row],[Basic Salary]]</f>
        <v>0.10492849517239761</v>
      </c>
      <c r="P2322">
        <f ca="1">DATEDIF(Table1[[#This Row],[Date of Birth]],TODAY(),"Y")</f>
        <v>24</v>
      </c>
      <c r="Q2322">
        <f ca="1">DATEDIF(Table1[[#This Row],[Joining Date]],TODAY(),"Y")</f>
        <v>3</v>
      </c>
      <c r="R2322" t="str">
        <f ca="1">IF(YEAR(Table1[[#This Row],[Joining Date]])=YEAR(TODAY()),"Yes","No")</f>
        <v>No</v>
      </c>
      <c r="S2322" t="str">
        <f ca="1">IF(Table1[[#This Row],[Experience]]&gt;5,"Yes","No")</f>
        <v>No</v>
      </c>
      <c r="T2322" t="str">
        <f>TEXT(Table1[[#This Row],[Joining Date]],"mmmm")</f>
        <v>October</v>
      </c>
      <c r="U2322" t="str">
        <f>TEXT(Table1[[#This Row],[Joining Date]],"yyyy")</f>
        <v>2022</v>
      </c>
      <c r="V2322" s="5">
        <f ca="1">TODAY()-Table1[[#This Row],[Joining Date]]</f>
        <v>1395</v>
      </c>
      <c r="W2322" t="str">
        <f>LEFT(Table1[[#This Row],[Employee Name]],FIND(" ",Table1[[#This Row],[Employee Name]])-1)</f>
        <v>Meera</v>
      </c>
      <c r="X2322" t="str">
        <f>RIGHT(Table1[[#This Row],[Employee Name]],LEN(Table1[[#This Row],[Employee Name]])-FIND(" ",Table1[[#This Row],[Employee Name]]))</f>
        <v>Joshi</v>
      </c>
      <c r="Y2322" t="str">
        <f>Table1[[#This Row],[Department]]&amp;"-"&amp;Table1[[#This Row],[Employee ID]]</f>
        <v>Support-E04386</v>
      </c>
      <c r="Z2322" t="str">
        <f>LEFT(Table1[[#This Row],[Department]],3)</f>
        <v>Sup</v>
      </c>
      <c r="AA2322" t="str">
        <f>_xlfn.XLOOKUP(Table1[[#This Row],[Manager ID]],MANAGERS!A:A,MANAGERS!B:B)</f>
        <v>Manager_13</v>
      </c>
      <c r="AB2322" t="str" cm="1">
        <f t="array" ref="AB2322">_xlfn.XLOOKUP(Table1[[#This Row],[Manager ID]],Table2[[#All],[Manager ID]],Table2[[#All],[Department Head]])</f>
        <v>HR</v>
      </c>
      <c r="AC2322" s="2">
        <f>_xlfn.XLOOKUP(Table1[[#This Row],[City]],L:L,O:O)</f>
        <v>0.24036902712549932</v>
      </c>
      <c r="AD2322" t="str" cm="1">
        <f t="array" ref="AD2322">_xlfn.IFS(Table1[[#This Row],[Performance Score]]&gt;=90,"Excellent",Table1[[#This Row],[Performance Score]]&gt;=75,"Good",Table1[[#This Row],[Performance Score]]&gt;=60,"Average",Table1[[#This Row],[Performance Score]]&lt;=60,"Need Improvement")</f>
        <v>Average</v>
      </c>
      <c r="AE2322" t="str">
        <f>IF(AND(Table1[[#This Row],[Attendance %]]&gt;=80,(Table1[[#This Row],[Performance Score]]&gt;=80)),"Eligible","Not Eligible")</f>
        <v>Not Eligible</v>
      </c>
      <c r="AF2322" t="str">
        <f>IF(Table1[[#This Row],[Performance Score]]&gt;=80,"High Performer","Low Performer")</f>
        <v>Low Performer</v>
      </c>
      <c r="AG2322" t="str" cm="1">
        <f t="array" aca="1" ref="AG2322" ca="1">_xlfn.IFS(Table1[[#This Row],[Experience]]&lt;=3,"Junior",Table1[[#This Row],[Experience]]&lt;=7,"Mid Level",Table1[[#This Row],[Experience]]&gt;=7,"Senior")</f>
        <v>Junior</v>
      </c>
      <c r="AH2322" t="str">
        <f>IF(Table1[[#This Row],[Attendance %]]&gt;75,"OK","Below 75")</f>
        <v>OK</v>
      </c>
      <c r="AI2322" t="b">
        <f>ISBLANK(Table1[[#This Row],[Employee ID]])</f>
        <v>0</v>
      </c>
      <c r="AJ2322" t="b">
        <f>ISNUMBER(Table1[[#This Row],[Total Salary  ]])</f>
        <v>1</v>
      </c>
      <c r="AK2322" t="str">
        <f>IFERROR(_xlfn.XLOOKUP(Table1[[#This Row],[Manager ID]],MANAGERS!A:A,MANAGERS!B:B),"Not Found")</f>
        <v>Manager_13</v>
      </c>
    </row>
    <row r="2323" spans="1:37" x14ac:dyDescent="0.2">
      <c r="A2323" t="s">
        <v>3472</v>
      </c>
      <c r="B2323" t="s">
        <v>48</v>
      </c>
      <c r="C2323" t="s">
        <v>21</v>
      </c>
      <c r="D2323" t="s">
        <v>46</v>
      </c>
      <c r="E2323" t="s">
        <v>22</v>
      </c>
      <c r="F2323" s="1">
        <v>43171</v>
      </c>
      <c r="G2323" s="1">
        <v>39429</v>
      </c>
      <c r="H2323">
        <v>84046</v>
      </c>
      <c r="I2323">
        <v>10107</v>
      </c>
      <c r="J2323">
        <v>76</v>
      </c>
      <c r="K2323">
        <v>78</v>
      </c>
      <c r="L2323" t="s">
        <v>18</v>
      </c>
      <c r="M2323">
        <v>102</v>
      </c>
      <c r="N2323">
        <f>Table1[[#This Row],[Basic Salary]]+Table1[[#This Row],[Bonus]]</f>
        <v>94153</v>
      </c>
      <c r="O2323" s="2">
        <f>Table1[[#This Row],[Bonus]]/Table1[[#This Row],[Basic Salary]]</f>
        <v>0.12025557432834401</v>
      </c>
      <c r="P2323">
        <f ca="1">DATEDIF(Table1[[#This Row],[Date of Birth]],TODAY(),"Y")</f>
        <v>18</v>
      </c>
      <c r="Q2323">
        <f ca="1">DATEDIF(Table1[[#This Row],[Joining Date]],TODAY(),"Y")</f>
        <v>8</v>
      </c>
      <c r="R2323" t="str">
        <f ca="1">IF(YEAR(Table1[[#This Row],[Joining Date]])=YEAR(TODAY()),"Yes","No")</f>
        <v>No</v>
      </c>
      <c r="S2323" t="str">
        <f ca="1">IF(Table1[[#This Row],[Experience]]&gt;5,"Yes","No")</f>
        <v>Yes</v>
      </c>
      <c r="T2323" t="str">
        <f>TEXT(Table1[[#This Row],[Joining Date]],"mmmm")</f>
        <v>March</v>
      </c>
      <c r="U2323" t="str">
        <f>TEXT(Table1[[#This Row],[Joining Date]],"yyyy")</f>
        <v>2018</v>
      </c>
      <c r="V2323" s="5">
        <f ca="1">TODAY()-Table1[[#This Row],[Joining Date]]</f>
        <v>3068</v>
      </c>
      <c r="W2323" t="str">
        <f>LEFT(Table1[[#This Row],[Employee Name]],FIND(" ",Table1[[#This Row],[Employee Name]])-1)</f>
        <v>Aditya</v>
      </c>
      <c r="X2323" t="str">
        <f>RIGHT(Table1[[#This Row],[Employee Name]],LEN(Table1[[#This Row],[Employee Name]])-FIND(" ",Table1[[#This Row],[Employee Name]]))</f>
        <v>Kapoor</v>
      </c>
      <c r="Y2323" t="str">
        <f>Table1[[#This Row],[Department]]&amp;"-"&amp;Table1[[#This Row],[Employee ID]]</f>
        <v>Support-E03416</v>
      </c>
      <c r="Z2323" t="str">
        <f>LEFT(Table1[[#This Row],[Department]],3)</f>
        <v>Sup</v>
      </c>
      <c r="AA2323" t="str">
        <f>_xlfn.XLOOKUP(Table1[[#This Row],[Manager ID]],MANAGERS!A:A,MANAGERS!B:B)</f>
        <v>Manager_2</v>
      </c>
      <c r="AB2323" t="str" cm="1">
        <f t="array" ref="AB2323">_xlfn.XLOOKUP(Table1[[#This Row],[Manager ID]],Table2[[#All],[Manager ID]],Table2[[#All],[Department Head]])</f>
        <v>Sales</v>
      </c>
      <c r="AC2323" s="2">
        <f>_xlfn.XLOOKUP(Table1[[#This Row],[City]],L:L,O:O)</f>
        <v>0.21356479274849693</v>
      </c>
      <c r="AD2323" t="str" cm="1">
        <f t="array" ref="AD2323">_xlfn.IFS(Table1[[#This Row],[Performance Score]]&gt;=90,"Excellent",Table1[[#This Row],[Performance Score]]&gt;=75,"Good",Table1[[#This Row],[Performance Score]]&gt;=60,"Average",Table1[[#This Row],[Performance Score]]&lt;=60,"Need Improvement")</f>
        <v>Good</v>
      </c>
      <c r="AE2323" t="str">
        <f>IF(AND(Table1[[#This Row],[Attendance %]]&gt;=80,(Table1[[#This Row],[Performance Score]]&gt;=80)),"Eligible","Not Eligible")</f>
        <v>Not Eligible</v>
      </c>
      <c r="AF2323" t="str">
        <f>IF(Table1[[#This Row],[Performance Score]]&gt;=80,"High Performer","Low Performer")</f>
        <v>Low Performer</v>
      </c>
      <c r="AG2323" t="str" cm="1">
        <f t="array" aca="1" ref="AG2323" ca="1">_xlfn.IFS(Table1[[#This Row],[Experience]]&lt;=3,"Junior",Table1[[#This Row],[Experience]]&lt;=7,"Mid Level",Table1[[#This Row],[Experience]]&gt;=7,"Senior")</f>
        <v>Senior</v>
      </c>
      <c r="AH2323" t="str">
        <f>IF(Table1[[#This Row],[Attendance %]]&gt;75,"OK","Below 75")</f>
        <v>OK</v>
      </c>
      <c r="AI2323" t="b">
        <f>ISBLANK(Table1[[#This Row],[Employee ID]])</f>
        <v>0</v>
      </c>
      <c r="AJ2323" t="b">
        <f>ISNUMBER(Table1[[#This Row],[Total Salary  ]])</f>
        <v>1</v>
      </c>
      <c r="AK2323" t="str">
        <f>IFERROR(_xlfn.XLOOKUP(Table1[[#This Row],[Manager ID]],MANAGERS!A:A,MANAGERS!B:B),"Not Found")</f>
        <v>Manager_2</v>
      </c>
    </row>
    <row r="2324" spans="1:37" x14ac:dyDescent="0.2">
      <c r="A2324" t="s">
        <v>267</v>
      </c>
      <c r="B2324" t="s">
        <v>36</v>
      </c>
      <c r="C2324" t="s">
        <v>21</v>
      </c>
      <c r="D2324" t="s">
        <v>33</v>
      </c>
      <c r="E2324" t="s">
        <v>22</v>
      </c>
      <c r="F2324" s="1">
        <v>43711</v>
      </c>
      <c r="G2324" s="1">
        <v>38784</v>
      </c>
      <c r="H2324">
        <v>65327</v>
      </c>
      <c r="I2324">
        <v>28767</v>
      </c>
      <c r="J2324">
        <v>100</v>
      </c>
      <c r="K2324">
        <v>41</v>
      </c>
      <c r="L2324" t="s">
        <v>23</v>
      </c>
      <c r="M2324">
        <v>116</v>
      </c>
      <c r="N2324">
        <f>Table1[[#This Row],[Basic Salary]]+Table1[[#This Row],[Bonus]]</f>
        <v>94094</v>
      </c>
      <c r="O2324" s="2">
        <f>Table1[[#This Row],[Bonus]]/Table1[[#This Row],[Basic Salary]]</f>
        <v>0.44035391185880263</v>
      </c>
      <c r="P2324">
        <f ca="1">DATEDIF(Table1[[#This Row],[Date of Birth]],TODAY(),"Y")</f>
        <v>20</v>
      </c>
      <c r="Q2324">
        <f ca="1">DATEDIF(Table1[[#This Row],[Joining Date]],TODAY(),"Y")</f>
        <v>6</v>
      </c>
      <c r="R2324" t="str">
        <f ca="1">IF(YEAR(Table1[[#This Row],[Joining Date]])=YEAR(TODAY()),"Yes","No")</f>
        <v>No</v>
      </c>
      <c r="S2324" t="str">
        <f ca="1">IF(Table1[[#This Row],[Experience]]&gt;5,"Yes","No")</f>
        <v>Yes</v>
      </c>
      <c r="T2324" t="str">
        <f>TEXT(Table1[[#This Row],[Joining Date]],"mmmm")</f>
        <v>September</v>
      </c>
      <c r="U2324" t="str">
        <f>TEXT(Table1[[#This Row],[Joining Date]],"yyyy")</f>
        <v>2019</v>
      </c>
      <c r="V2324" s="5">
        <f ca="1">TODAY()-Table1[[#This Row],[Joining Date]]</f>
        <v>2528</v>
      </c>
      <c r="W2324" t="str">
        <f>LEFT(Table1[[#This Row],[Employee Name]],FIND(" ",Table1[[#This Row],[Employee Name]])-1)</f>
        <v>Meera</v>
      </c>
      <c r="X2324" t="str">
        <f>RIGHT(Table1[[#This Row],[Employee Name]],LEN(Table1[[#This Row],[Employee Name]])-FIND(" ",Table1[[#This Row],[Employee Name]]))</f>
        <v>Joshi</v>
      </c>
      <c r="Y2324" t="str">
        <f>Table1[[#This Row],[Department]]&amp;"-"&amp;Table1[[#This Row],[Employee ID]]</f>
        <v>Marketing-E00211</v>
      </c>
      <c r="Z2324" t="str">
        <f>LEFT(Table1[[#This Row],[Department]],3)</f>
        <v>Mar</v>
      </c>
      <c r="AA2324" t="str">
        <f>_xlfn.XLOOKUP(Table1[[#This Row],[Manager ID]],MANAGERS!A:A,MANAGERS!B:B)</f>
        <v>Manager_16</v>
      </c>
      <c r="AB2324" t="str" cm="1">
        <f t="array" ref="AB2324">_xlfn.XLOOKUP(Table1[[#This Row],[Manager ID]],Table2[[#All],[Manager ID]],Table2[[#All],[Department Head]])</f>
        <v>Sales</v>
      </c>
      <c r="AC2324" s="2">
        <f>_xlfn.XLOOKUP(Table1[[#This Row],[City]],L:L,O:O)</f>
        <v>0.23486488519629886</v>
      </c>
      <c r="AD2324" t="str" cm="1">
        <f t="array" ref="AD2324">_xlfn.IFS(Table1[[#This Row],[Performance Score]]&gt;=90,"Excellent",Table1[[#This Row],[Performance Score]]&gt;=75,"Good",Table1[[#This Row],[Performance Score]]&gt;=60,"Average",Table1[[#This Row],[Performance Score]]&lt;=60,"Need Improvement")</f>
        <v>Need Improvement</v>
      </c>
      <c r="AE2324" t="str">
        <f>IF(AND(Table1[[#This Row],[Attendance %]]&gt;=80,(Table1[[#This Row],[Performance Score]]&gt;=80)),"Eligible","Not Eligible")</f>
        <v>Not Eligible</v>
      </c>
      <c r="AF2324" t="str">
        <f>IF(Table1[[#This Row],[Performance Score]]&gt;=80,"High Performer","Low Performer")</f>
        <v>Low Performer</v>
      </c>
      <c r="AG2324" t="str" cm="1">
        <f t="array" aca="1" ref="AG2324" ca="1">_xlfn.IFS(Table1[[#This Row],[Experience]]&lt;=3,"Junior",Table1[[#This Row],[Experience]]&lt;=7,"Mid Level",Table1[[#This Row],[Experience]]&gt;=7,"Senior")</f>
        <v>Mid Level</v>
      </c>
      <c r="AH2324" t="str">
        <f>IF(Table1[[#This Row],[Attendance %]]&gt;75,"OK","Below 75")</f>
        <v>OK</v>
      </c>
      <c r="AI2324" t="b">
        <f>ISBLANK(Table1[[#This Row],[Employee ID]])</f>
        <v>0</v>
      </c>
      <c r="AJ2324" t="b">
        <f>ISNUMBER(Table1[[#This Row],[Total Salary  ]])</f>
        <v>1</v>
      </c>
      <c r="AK2324" t="str">
        <f>IFERROR(_xlfn.XLOOKUP(Table1[[#This Row],[Manager ID]],MANAGERS!A:A,MANAGERS!B:B),"Not Found")</f>
        <v>Manager_16</v>
      </c>
    </row>
    <row r="2325" spans="1:37" x14ac:dyDescent="0.2">
      <c r="A2325" t="s">
        <v>939</v>
      </c>
      <c r="B2325" t="s">
        <v>87</v>
      </c>
      <c r="C2325" t="s">
        <v>21</v>
      </c>
      <c r="D2325" t="s">
        <v>40</v>
      </c>
      <c r="E2325" t="s">
        <v>65</v>
      </c>
      <c r="F2325" s="1">
        <v>44505</v>
      </c>
      <c r="G2325" s="1">
        <v>37491</v>
      </c>
      <c r="H2325">
        <v>66720</v>
      </c>
      <c r="I2325">
        <v>27351</v>
      </c>
      <c r="J2325">
        <v>81</v>
      </c>
      <c r="K2325">
        <v>80</v>
      </c>
      <c r="L2325" t="s">
        <v>31</v>
      </c>
      <c r="M2325">
        <v>115</v>
      </c>
      <c r="N2325">
        <f>Table1[[#This Row],[Basic Salary]]+Table1[[#This Row],[Bonus]]</f>
        <v>94071</v>
      </c>
      <c r="O2325" s="2">
        <f>Table1[[#This Row],[Bonus]]/Table1[[#This Row],[Basic Salary]]</f>
        <v>0.40993705035971223</v>
      </c>
      <c r="P2325">
        <f ca="1">DATEDIF(Table1[[#This Row],[Date of Birth]],TODAY(),"Y")</f>
        <v>23</v>
      </c>
      <c r="Q2325">
        <f ca="1">DATEDIF(Table1[[#This Row],[Joining Date]],TODAY(),"Y")</f>
        <v>4</v>
      </c>
      <c r="R2325" t="str">
        <f ca="1">IF(YEAR(Table1[[#This Row],[Joining Date]])=YEAR(TODAY()),"Yes","No")</f>
        <v>No</v>
      </c>
      <c r="S2325" t="str">
        <f ca="1">IF(Table1[[#This Row],[Experience]]&gt;5,"Yes","No")</f>
        <v>No</v>
      </c>
      <c r="T2325" t="str">
        <f>TEXT(Table1[[#This Row],[Joining Date]],"mmmm")</f>
        <v>November</v>
      </c>
      <c r="U2325" t="str">
        <f>TEXT(Table1[[#This Row],[Joining Date]],"yyyy")</f>
        <v>2021</v>
      </c>
      <c r="V2325" s="5">
        <f ca="1">TODAY()-Table1[[#This Row],[Joining Date]]</f>
        <v>1734</v>
      </c>
      <c r="W2325" t="str">
        <f>LEFT(Table1[[#This Row],[Employee Name]],FIND(" ",Table1[[#This Row],[Employee Name]])-1)</f>
        <v>Arjun</v>
      </c>
      <c r="X2325" t="str">
        <f>RIGHT(Table1[[#This Row],[Employee Name]],LEN(Table1[[#This Row],[Employee Name]])-FIND(" ",Table1[[#This Row],[Employee Name]]))</f>
        <v>Mehta</v>
      </c>
      <c r="Y2325" t="str">
        <f>Table1[[#This Row],[Department]]&amp;"-"&amp;Table1[[#This Row],[Employee ID]]</f>
        <v>IT-E00883</v>
      </c>
      <c r="Z2325" t="str">
        <f>LEFT(Table1[[#This Row],[Department]],3)</f>
        <v>IT</v>
      </c>
      <c r="AA2325" t="str">
        <f>_xlfn.XLOOKUP(Table1[[#This Row],[Manager ID]],MANAGERS!A:A,MANAGERS!B:B)</f>
        <v>Manager_15</v>
      </c>
      <c r="AB2325" t="str" cm="1">
        <f t="array" ref="AB2325">_xlfn.XLOOKUP(Table1[[#This Row],[Manager ID]],Table2[[#All],[Manager ID]],Table2[[#All],[Department Head]])</f>
        <v>Support</v>
      </c>
      <c r="AC2325" s="2">
        <f>_xlfn.XLOOKUP(Table1[[#This Row],[City]],L:L,O:O)</f>
        <v>0.241864189087755</v>
      </c>
      <c r="AD2325" t="str" cm="1">
        <f t="array" ref="AD2325">_xlfn.IFS(Table1[[#This Row],[Performance Score]]&gt;=90,"Excellent",Table1[[#This Row],[Performance Score]]&gt;=75,"Good",Table1[[#This Row],[Performance Score]]&gt;=60,"Average",Table1[[#This Row],[Performance Score]]&lt;=60,"Need Improvement")</f>
        <v>Good</v>
      </c>
      <c r="AE2325" t="str">
        <f>IF(AND(Table1[[#This Row],[Attendance %]]&gt;=80,(Table1[[#This Row],[Performance Score]]&gt;=80)),"Eligible","Not Eligible")</f>
        <v>Eligible</v>
      </c>
      <c r="AF2325" t="str">
        <f>IF(Table1[[#This Row],[Performance Score]]&gt;=80,"High Performer","Low Performer")</f>
        <v>High Performer</v>
      </c>
      <c r="AG2325" t="str" cm="1">
        <f t="array" aca="1" ref="AG2325" ca="1">_xlfn.IFS(Table1[[#This Row],[Experience]]&lt;=3,"Junior",Table1[[#This Row],[Experience]]&lt;=7,"Mid Level",Table1[[#This Row],[Experience]]&gt;=7,"Senior")</f>
        <v>Mid Level</v>
      </c>
      <c r="AH2325" t="str">
        <f>IF(Table1[[#This Row],[Attendance %]]&gt;75,"OK","Below 75")</f>
        <v>OK</v>
      </c>
      <c r="AI2325" t="b">
        <f>ISBLANK(Table1[[#This Row],[Employee ID]])</f>
        <v>0</v>
      </c>
      <c r="AJ2325" t="b">
        <f>ISNUMBER(Table1[[#This Row],[Total Salary  ]])</f>
        <v>1</v>
      </c>
      <c r="AK2325" t="str">
        <f>IFERROR(_xlfn.XLOOKUP(Table1[[#This Row],[Manager ID]],MANAGERS!A:A,MANAGERS!B:B),"Not Found")</f>
        <v>Manager_15</v>
      </c>
    </row>
    <row r="2326" spans="1:37" x14ac:dyDescent="0.2">
      <c r="A2326" t="s">
        <v>1614</v>
      </c>
      <c r="B2326" t="s">
        <v>89</v>
      </c>
      <c r="C2326" t="s">
        <v>21</v>
      </c>
      <c r="D2326" t="s">
        <v>33</v>
      </c>
      <c r="E2326" t="s">
        <v>17</v>
      </c>
      <c r="F2326" s="1">
        <v>44429</v>
      </c>
      <c r="G2326" s="1">
        <v>30224</v>
      </c>
      <c r="H2326">
        <v>83001</v>
      </c>
      <c r="I2326">
        <v>11059</v>
      </c>
      <c r="J2326">
        <v>92</v>
      </c>
      <c r="K2326">
        <v>40</v>
      </c>
      <c r="L2326" t="s">
        <v>53</v>
      </c>
      <c r="M2326">
        <v>106</v>
      </c>
      <c r="N2326">
        <f>Table1[[#This Row],[Basic Salary]]+Table1[[#This Row],[Bonus]]</f>
        <v>94060</v>
      </c>
      <c r="O2326" s="2">
        <f>Table1[[#This Row],[Bonus]]/Table1[[#This Row],[Basic Salary]]</f>
        <v>0.13323935856194505</v>
      </c>
      <c r="P2326">
        <f ca="1">DATEDIF(Table1[[#This Row],[Date of Birth]],TODAY(),"Y")</f>
        <v>43</v>
      </c>
      <c r="Q2326">
        <f ca="1">DATEDIF(Table1[[#This Row],[Joining Date]],TODAY(),"Y")</f>
        <v>4</v>
      </c>
      <c r="R2326" t="str">
        <f ca="1">IF(YEAR(Table1[[#This Row],[Joining Date]])=YEAR(TODAY()),"Yes","No")</f>
        <v>No</v>
      </c>
      <c r="S2326" t="str">
        <f ca="1">IF(Table1[[#This Row],[Experience]]&gt;5,"Yes","No")</f>
        <v>No</v>
      </c>
      <c r="T2326" t="str">
        <f>TEXT(Table1[[#This Row],[Joining Date]],"mmmm")</f>
        <v>August</v>
      </c>
      <c r="U2326" t="str">
        <f>TEXT(Table1[[#This Row],[Joining Date]],"yyyy")</f>
        <v>2021</v>
      </c>
      <c r="V2326" s="5">
        <f ca="1">TODAY()-Table1[[#This Row],[Joining Date]]</f>
        <v>1810</v>
      </c>
      <c r="W2326" t="str">
        <f>LEFT(Table1[[#This Row],[Employee Name]],FIND(" ",Table1[[#This Row],[Employee Name]])-1)</f>
        <v>Tarun</v>
      </c>
      <c r="X2326" t="str">
        <f>RIGHT(Table1[[#This Row],[Employee Name]],LEN(Table1[[#This Row],[Employee Name]])-FIND(" ",Table1[[#This Row],[Employee Name]]))</f>
        <v>Verma</v>
      </c>
      <c r="Y2326" t="str">
        <f>Table1[[#This Row],[Department]]&amp;"-"&amp;Table1[[#This Row],[Employee ID]]</f>
        <v>Marketing-E01558</v>
      </c>
      <c r="Z2326" t="str">
        <f>LEFT(Table1[[#This Row],[Department]],3)</f>
        <v>Mar</v>
      </c>
      <c r="AA2326" t="str">
        <f>_xlfn.XLOOKUP(Table1[[#This Row],[Manager ID]],MANAGERS!A:A,MANAGERS!B:B)</f>
        <v>Manager_6</v>
      </c>
      <c r="AB2326" t="str" cm="1">
        <f t="array" ref="AB2326">_xlfn.XLOOKUP(Table1[[#This Row],[Manager ID]],Table2[[#All],[Manager ID]],Table2[[#All],[Department Head]])</f>
        <v>HR</v>
      </c>
      <c r="AC2326" s="2">
        <f>_xlfn.XLOOKUP(Table1[[#This Row],[City]],L:L,O:O)</f>
        <v>0.23685887225230964</v>
      </c>
      <c r="AD2326" t="str" cm="1">
        <f t="array" ref="AD2326">_xlfn.IFS(Table1[[#This Row],[Performance Score]]&gt;=90,"Excellent",Table1[[#This Row],[Performance Score]]&gt;=75,"Good",Table1[[#This Row],[Performance Score]]&gt;=60,"Average",Table1[[#This Row],[Performance Score]]&lt;=60,"Need Improvement")</f>
        <v>Need Improvement</v>
      </c>
      <c r="AE2326" t="str">
        <f>IF(AND(Table1[[#This Row],[Attendance %]]&gt;=80,(Table1[[#This Row],[Performance Score]]&gt;=80)),"Eligible","Not Eligible")</f>
        <v>Not Eligible</v>
      </c>
      <c r="AF2326" t="str">
        <f>IF(Table1[[#This Row],[Performance Score]]&gt;=80,"High Performer","Low Performer")</f>
        <v>Low Performer</v>
      </c>
      <c r="AG2326" t="str" cm="1">
        <f t="array" aca="1" ref="AG2326" ca="1">_xlfn.IFS(Table1[[#This Row],[Experience]]&lt;=3,"Junior",Table1[[#This Row],[Experience]]&lt;=7,"Mid Level",Table1[[#This Row],[Experience]]&gt;=7,"Senior")</f>
        <v>Mid Level</v>
      </c>
      <c r="AH2326" t="str">
        <f>IF(Table1[[#This Row],[Attendance %]]&gt;75,"OK","Below 75")</f>
        <v>OK</v>
      </c>
      <c r="AI2326" t="b">
        <f>ISBLANK(Table1[[#This Row],[Employee ID]])</f>
        <v>0</v>
      </c>
      <c r="AJ2326" t="b">
        <f>ISNUMBER(Table1[[#This Row],[Total Salary  ]])</f>
        <v>1</v>
      </c>
      <c r="AK2326" t="str">
        <f>IFERROR(_xlfn.XLOOKUP(Table1[[#This Row],[Manager ID]],MANAGERS!A:A,MANAGERS!B:B),"Not Found")</f>
        <v>Manager_6</v>
      </c>
    </row>
    <row r="2327" spans="1:37" x14ac:dyDescent="0.2">
      <c r="A2327" t="s">
        <v>2323</v>
      </c>
      <c r="B2327" t="s">
        <v>50</v>
      </c>
      <c r="C2327" t="s">
        <v>15</v>
      </c>
      <c r="D2327" t="s">
        <v>81</v>
      </c>
      <c r="E2327" t="s">
        <v>51</v>
      </c>
      <c r="F2327" s="1">
        <v>45419</v>
      </c>
      <c r="G2327" s="1">
        <v>33360</v>
      </c>
      <c r="H2327">
        <v>71998</v>
      </c>
      <c r="I2327">
        <v>22042</v>
      </c>
      <c r="J2327">
        <v>66</v>
      </c>
      <c r="K2327">
        <v>89</v>
      </c>
      <c r="L2327" t="s">
        <v>37</v>
      </c>
      <c r="M2327">
        <v>101</v>
      </c>
      <c r="N2327">
        <f>Table1[[#This Row],[Basic Salary]]+Table1[[#This Row],[Bonus]]</f>
        <v>94040</v>
      </c>
      <c r="O2327" s="2">
        <f>Table1[[#This Row],[Bonus]]/Table1[[#This Row],[Basic Salary]]</f>
        <v>0.30614739298313842</v>
      </c>
      <c r="P2327">
        <f ca="1">DATEDIF(Table1[[#This Row],[Date of Birth]],TODAY(),"Y")</f>
        <v>35</v>
      </c>
      <c r="Q2327">
        <f ca="1">DATEDIF(Table1[[#This Row],[Joining Date]],TODAY(),"Y")</f>
        <v>2</v>
      </c>
      <c r="R2327" t="str">
        <f ca="1">IF(YEAR(Table1[[#This Row],[Joining Date]])=YEAR(TODAY()),"Yes","No")</f>
        <v>No</v>
      </c>
      <c r="S2327" t="str">
        <f ca="1">IF(Table1[[#This Row],[Experience]]&gt;5,"Yes","No")</f>
        <v>No</v>
      </c>
      <c r="T2327" t="str">
        <f>TEXT(Table1[[#This Row],[Joining Date]],"mmmm")</f>
        <v>May</v>
      </c>
      <c r="U2327" t="str">
        <f>TEXT(Table1[[#This Row],[Joining Date]],"yyyy")</f>
        <v>2024</v>
      </c>
      <c r="V2327" s="5">
        <f ca="1">TODAY()-Table1[[#This Row],[Joining Date]]</f>
        <v>820</v>
      </c>
      <c r="W2327" t="str">
        <f>LEFT(Table1[[#This Row],[Employee Name]],FIND(" ",Table1[[#This Row],[Employee Name]])-1)</f>
        <v>Ravi</v>
      </c>
      <c r="X2327" t="str">
        <f>RIGHT(Table1[[#This Row],[Employee Name]],LEN(Table1[[#This Row],[Employee Name]])-FIND(" ",Table1[[#This Row],[Employee Name]]))</f>
        <v>Teja</v>
      </c>
      <c r="Y2327" t="str">
        <f>Table1[[#This Row],[Department]]&amp;"-"&amp;Table1[[#This Row],[Employee ID]]</f>
        <v>Sales-E02267</v>
      </c>
      <c r="Z2327" t="str">
        <f>LEFT(Table1[[#This Row],[Department]],3)</f>
        <v>Sal</v>
      </c>
      <c r="AA2327" t="str">
        <f>_xlfn.XLOOKUP(Table1[[#This Row],[Manager ID]],MANAGERS!A:A,MANAGERS!B:B)</f>
        <v>Manager_1</v>
      </c>
      <c r="AB2327" t="str" cm="1">
        <f t="array" ref="AB2327">_xlfn.XLOOKUP(Table1[[#This Row],[Manager ID]],Table2[[#All],[Manager ID]],Table2[[#All],[Department Head]])</f>
        <v>Support</v>
      </c>
      <c r="AC2327" s="2">
        <f>_xlfn.XLOOKUP(Table1[[#This Row],[City]],L:L,O:O)</f>
        <v>0.24036902712549932</v>
      </c>
      <c r="AD2327" t="str" cm="1">
        <f t="array" ref="AD2327">_xlfn.IFS(Table1[[#This Row],[Performance Score]]&gt;=90,"Excellent",Table1[[#This Row],[Performance Score]]&gt;=75,"Good",Table1[[#This Row],[Performance Score]]&gt;=60,"Average",Table1[[#This Row],[Performance Score]]&lt;=60,"Need Improvement")</f>
        <v>Good</v>
      </c>
      <c r="AE2327" t="str">
        <f>IF(AND(Table1[[#This Row],[Attendance %]]&gt;=80,(Table1[[#This Row],[Performance Score]]&gt;=80)),"Eligible","Not Eligible")</f>
        <v>Not Eligible</v>
      </c>
      <c r="AF2327" t="str">
        <f>IF(Table1[[#This Row],[Performance Score]]&gt;=80,"High Performer","Low Performer")</f>
        <v>High Performer</v>
      </c>
      <c r="AG2327" t="str" cm="1">
        <f t="array" aca="1" ref="AG2327" ca="1">_xlfn.IFS(Table1[[#This Row],[Experience]]&lt;=3,"Junior",Table1[[#This Row],[Experience]]&lt;=7,"Mid Level",Table1[[#This Row],[Experience]]&gt;=7,"Senior")</f>
        <v>Junior</v>
      </c>
      <c r="AH2327" t="str">
        <f>IF(Table1[[#This Row],[Attendance %]]&gt;75,"OK","Below 75")</f>
        <v>Below 75</v>
      </c>
      <c r="AI2327" t="b">
        <f>ISBLANK(Table1[[#This Row],[Employee ID]])</f>
        <v>0</v>
      </c>
      <c r="AJ2327" t="b">
        <f>ISNUMBER(Table1[[#This Row],[Total Salary  ]])</f>
        <v>1</v>
      </c>
      <c r="AK2327" t="str">
        <f>IFERROR(_xlfn.XLOOKUP(Table1[[#This Row],[Manager ID]],MANAGERS!A:A,MANAGERS!B:B),"Not Found")</f>
        <v>Manager_1</v>
      </c>
    </row>
    <row r="2328" spans="1:37" x14ac:dyDescent="0.2">
      <c r="A2328" t="s">
        <v>2943</v>
      </c>
      <c r="B2328" t="s">
        <v>69</v>
      </c>
      <c r="C2328" t="s">
        <v>15</v>
      </c>
      <c r="D2328" t="s">
        <v>16</v>
      </c>
      <c r="E2328" t="s">
        <v>51</v>
      </c>
      <c r="F2328" s="1">
        <v>42138</v>
      </c>
      <c r="G2328" s="1">
        <v>31425</v>
      </c>
      <c r="H2328">
        <v>77602</v>
      </c>
      <c r="I2328">
        <v>16424</v>
      </c>
      <c r="J2328">
        <v>95</v>
      </c>
      <c r="K2328">
        <v>76</v>
      </c>
      <c r="L2328" t="s">
        <v>18</v>
      </c>
      <c r="M2328">
        <v>107</v>
      </c>
      <c r="N2328">
        <f>Table1[[#This Row],[Basic Salary]]+Table1[[#This Row],[Bonus]]</f>
        <v>94026</v>
      </c>
      <c r="O2328" s="2">
        <f>Table1[[#This Row],[Bonus]]/Table1[[#This Row],[Basic Salary]]</f>
        <v>0.21164402979304658</v>
      </c>
      <c r="P2328">
        <f ca="1">DATEDIF(Table1[[#This Row],[Date of Birth]],TODAY(),"Y")</f>
        <v>40</v>
      </c>
      <c r="Q2328">
        <f ca="1">DATEDIF(Table1[[#This Row],[Joining Date]],TODAY(),"Y")</f>
        <v>11</v>
      </c>
      <c r="R2328" t="str">
        <f ca="1">IF(YEAR(Table1[[#This Row],[Joining Date]])=YEAR(TODAY()),"Yes","No")</f>
        <v>No</v>
      </c>
      <c r="S2328" t="str">
        <f ca="1">IF(Table1[[#This Row],[Experience]]&gt;5,"Yes","No")</f>
        <v>Yes</v>
      </c>
      <c r="T2328" t="str">
        <f>TEXT(Table1[[#This Row],[Joining Date]],"mmmm")</f>
        <v>May</v>
      </c>
      <c r="U2328" t="str">
        <f>TEXT(Table1[[#This Row],[Joining Date]],"yyyy")</f>
        <v>2015</v>
      </c>
      <c r="V2328" s="5">
        <f ca="1">TODAY()-Table1[[#This Row],[Joining Date]]</f>
        <v>4101</v>
      </c>
      <c r="W2328" t="str">
        <f>LEFT(Table1[[#This Row],[Employee Name]],FIND(" ",Table1[[#This Row],[Employee Name]])-1)</f>
        <v>Neha</v>
      </c>
      <c r="X2328" t="str">
        <f>RIGHT(Table1[[#This Row],[Employee Name]],LEN(Table1[[#This Row],[Employee Name]])-FIND(" ",Table1[[#This Row],[Employee Name]]))</f>
        <v>Kulkarni</v>
      </c>
      <c r="Y2328" t="str">
        <f>Table1[[#This Row],[Department]]&amp;"-"&amp;Table1[[#This Row],[Employee ID]]</f>
        <v>HR-E02887</v>
      </c>
      <c r="Z2328" t="str">
        <f>LEFT(Table1[[#This Row],[Department]],3)</f>
        <v>HR</v>
      </c>
      <c r="AA2328" t="str">
        <f>_xlfn.XLOOKUP(Table1[[#This Row],[Manager ID]],MANAGERS!A:A,MANAGERS!B:B)</f>
        <v>Manager_7</v>
      </c>
      <c r="AB2328" t="str" cm="1">
        <f t="array" ref="AB2328">_xlfn.XLOOKUP(Table1[[#This Row],[Manager ID]],Table2[[#All],[Manager ID]],Table2[[#All],[Department Head]])</f>
        <v>Operations</v>
      </c>
      <c r="AC2328" s="2">
        <f>_xlfn.XLOOKUP(Table1[[#This Row],[City]],L:L,O:O)</f>
        <v>0.21356479274849693</v>
      </c>
      <c r="AD2328" t="str" cm="1">
        <f t="array" ref="AD2328">_xlfn.IFS(Table1[[#This Row],[Performance Score]]&gt;=90,"Excellent",Table1[[#This Row],[Performance Score]]&gt;=75,"Good",Table1[[#This Row],[Performance Score]]&gt;=60,"Average",Table1[[#This Row],[Performance Score]]&lt;=60,"Need Improvement")</f>
        <v>Good</v>
      </c>
      <c r="AE2328" t="str">
        <f>IF(AND(Table1[[#This Row],[Attendance %]]&gt;=80,(Table1[[#This Row],[Performance Score]]&gt;=80)),"Eligible","Not Eligible")</f>
        <v>Not Eligible</v>
      </c>
      <c r="AF2328" t="str">
        <f>IF(Table1[[#This Row],[Performance Score]]&gt;=80,"High Performer","Low Performer")</f>
        <v>Low Performer</v>
      </c>
      <c r="AG2328" t="str" cm="1">
        <f t="array" aca="1" ref="AG2328" ca="1">_xlfn.IFS(Table1[[#This Row],[Experience]]&lt;=3,"Junior",Table1[[#This Row],[Experience]]&lt;=7,"Mid Level",Table1[[#This Row],[Experience]]&gt;=7,"Senior")</f>
        <v>Senior</v>
      </c>
      <c r="AH2328" t="str">
        <f>IF(Table1[[#This Row],[Attendance %]]&gt;75,"OK","Below 75")</f>
        <v>OK</v>
      </c>
      <c r="AI2328" t="b">
        <f>ISBLANK(Table1[[#This Row],[Employee ID]])</f>
        <v>0</v>
      </c>
      <c r="AJ2328" t="b">
        <f>ISNUMBER(Table1[[#This Row],[Total Salary  ]])</f>
        <v>1</v>
      </c>
      <c r="AK2328" t="str">
        <f>IFERROR(_xlfn.XLOOKUP(Table1[[#This Row],[Manager ID]],MANAGERS!A:A,MANAGERS!B:B),"Not Found")</f>
        <v>Manager_7</v>
      </c>
    </row>
    <row r="2329" spans="1:37" x14ac:dyDescent="0.2">
      <c r="A2329" t="s">
        <v>5047</v>
      </c>
      <c r="B2329" t="s">
        <v>69</v>
      </c>
      <c r="C2329" t="s">
        <v>21</v>
      </c>
      <c r="D2329" t="s">
        <v>81</v>
      </c>
      <c r="E2329" t="s">
        <v>26</v>
      </c>
      <c r="F2329" s="1">
        <v>42806</v>
      </c>
      <c r="G2329" s="1">
        <v>34384</v>
      </c>
      <c r="H2329">
        <v>80669</v>
      </c>
      <c r="I2329">
        <v>13332</v>
      </c>
      <c r="J2329">
        <v>68</v>
      </c>
      <c r="K2329">
        <v>91</v>
      </c>
      <c r="L2329" t="s">
        <v>27</v>
      </c>
      <c r="M2329">
        <v>105</v>
      </c>
      <c r="N2329">
        <f>Table1[[#This Row],[Basic Salary]]+Table1[[#This Row],[Bonus]]</f>
        <v>94001</v>
      </c>
      <c r="O2329" s="2">
        <f>Table1[[#This Row],[Bonus]]/Table1[[#This Row],[Basic Salary]]</f>
        <v>0.16526794679492743</v>
      </c>
      <c r="P2329">
        <f ca="1">DATEDIF(Table1[[#This Row],[Date of Birth]],TODAY(),"Y")</f>
        <v>32</v>
      </c>
      <c r="Q2329">
        <f ca="1">DATEDIF(Table1[[#This Row],[Joining Date]],TODAY(),"Y")</f>
        <v>9</v>
      </c>
      <c r="R2329" t="str">
        <f ca="1">IF(YEAR(Table1[[#This Row],[Joining Date]])=YEAR(TODAY()),"Yes","No")</f>
        <v>No</v>
      </c>
      <c r="S2329" t="str">
        <f ca="1">IF(Table1[[#This Row],[Experience]]&gt;5,"Yes","No")</f>
        <v>Yes</v>
      </c>
      <c r="T2329" t="str">
        <f>TEXT(Table1[[#This Row],[Joining Date]],"mmmm")</f>
        <v>March</v>
      </c>
      <c r="U2329" t="str">
        <f>TEXT(Table1[[#This Row],[Joining Date]],"yyyy")</f>
        <v>2017</v>
      </c>
      <c r="V2329" s="5">
        <f ca="1">TODAY()-Table1[[#This Row],[Joining Date]]</f>
        <v>3433</v>
      </c>
      <c r="W2329" t="str">
        <f>LEFT(Table1[[#This Row],[Employee Name]],FIND(" ",Table1[[#This Row],[Employee Name]])-1)</f>
        <v>Neha</v>
      </c>
      <c r="X2329" t="str">
        <f>RIGHT(Table1[[#This Row],[Employee Name]],LEN(Table1[[#This Row],[Employee Name]])-FIND(" ",Table1[[#This Row],[Employee Name]]))</f>
        <v>Kulkarni</v>
      </c>
      <c r="Y2329" t="str">
        <f>Table1[[#This Row],[Department]]&amp;"-"&amp;Table1[[#This Row],[Employee ID]]</f>
        <v>Sales-E04991</v>
      </c>
      <c r="Z2329" t="str">
        <f>LEFT(Table1[[#This Row],[Department]],3)</f>
        <v>Sal</v>
      </c>
      <c r="AA2329" t="str">
        <f>_xlfn.XLOOKUP(Table1[[#This Row],[Manager ID]],MANAGERS!A:A,MANAGERS!B:B)</f>
        <v>Manager_5</v>
      </c>
      <c r="AB2329" t="str" cm="1">
        <f t="array" ref="AB2329">_xlfn.XLOOKUP(Table1[[#This Row],[Manager ID]],Table2[[#All],[Manager ID]],Table2[[#All],[Department Head]])</f>
        <v>Sales</v>
      </c>
      <c r="AC2329" s="2">
        <f>_xlfn.XLOOKUP(Table1[[#This Row],[City]],L:L,O:O)</f>
        <v>0.23674293405114402</v>
      </c>
      <c r="AD2329" t="str" cm="1">
        <f t="array" ref="AD2329">_xlfn.IFS(Table1[[#This Row],[Performance Score]]&gt;=90,"Excellent",Table1[[#This Row],[Performance Score]]&gt;=75,"Good",Table1[[#This Row],[Performance Score]]&gt;=60,"Average",Table1[[#This Row],[Performance Score]]&lt;=60,"Need Improvement")</f>
        <v>Excellent</v>
      </c>
      <c r="AE2329" t="str">
        <f>IF(AND(Table1[[#This Row],[Attendance %]]&gt;=80,(Table1[[#This Row],[Performance Score]]&gt;=80)),"Eligible","Not Eligible")</f>
        <v>Not Eligible</v>
      </c>
      <c r="AF2329" t="str">
        <f>IF(Table1[[#This Row],[Performance Score]]&gt;=80,"High Performer","Low Performer")</f>
        <v>High Performer</v>
      </c>
      <c r="AG2329" t="str" cm="1">
        <f t="array" aca="1" ref="AG2329" ca="1">_xlfn.IFS(Table1[[#This Row],[Experience]]&lt;=3,"Junior",Table1[[#This Row],[Experience]]&lt;=7,"Mid Level",Table1[[#This Row],[Experience]]&gt;=7,"Senior")</f>
        <v>Senior</v>
      </c>
      <c r="AH2329" t="str">
        <f>IF(Table1[[#This Row],[Attendance %]]&gt;75,"OK","Below 75")</f>
        <v>Below 75</v>
      </c>
      <c r="AI2329" t="b">
        <f>ISBLANK(Table1[[#This Row],[Employee ID]])</f>
        <v>0</v>
      </c>
      <c r="AJ2329" t="b">
        <f>ISNUMBER(Table1[[#This Row],[Total Salary  ]])</f>
        <v>1</v>
      </c>
      <c r="AK2329" t="str">
        <f>IFERROR(_xlfn.XLOOKUP(Table1[[#This Row],[Manager ID]],MANAGERS!A:A,MANAGERS!B:B),"Not Found")</f>
        <v>Manager_5</v>
      </c>
    </row>
    <row r="2330" spans="1:37" x14ac:dyDescent="0.2">
      <c r="A2330" t="s">
        <v>3742</v>
      </c>
      <c r="B2330" t="s">
        <v>57</v>
      </c>
      <c r="C2330" t="s">
        <v>21</v>
      </c>
      <c r="D2330" t="s">
        <v>46</v>
      </c>
      <c r="E2330" t="s">
        <v>65</v>
      </c>
      <c r="F2330" s="1">
        <v>44787</v>
      </c>
      <c r="G2330" s="1">
        <v>34668</v>
      </c>
      <c r="H2330">
        <v>72398</v>
      </c>
      <c r="I2330">
        <v>21512</v>
      </c>
      <c r="J2330">
        <v>90</v>
      </c>
      <c r="K2330">
        <v>68</v>
      </c>
      <c r="L2330" t="s">
        <v>31</v>
      </c>
      <c r="M2330">
        <v>112</v>
      </c>
      <c r="N2330">
        <f>Table1[[#This Row],[Basic Salary]]+Table1[[#This Row],[Bonus]]</f>
        <v>93910</v>
      </c>
      <c r="O2330" s="2">
        <f>Table1[[#This Row],[Bonus]]/Table1[[#This Row],[Basic Salary]]</f>
        <v>0.29713527998010997</v>
      </c>
      <c r="P2330">
        <f ca="1">DATEDIF(Table1[[#This Row],[Date of Birth]],TODAY(),"Y")</f>
        <v>31</v>
      </c>
      <c r="Q2330">
        <f ca="1">DATEDIF(Table1[[#This Row],[Joining Date]],TODAY(),"Y")</f>
        <v>3</v>
      </c>
      <c r="R2330" t="str">
        <f ca="1">IF(YEAR(Table1[[#This Row],[Joining Date]])=YEAR(TODAY()),"Yes","No")</f>
        <v>No</v>
      </c>
      <c r="S2330" t="str">
        <f ca="1">IF(Table1[[#This Row],[Experience]]&gt;5,"Yes","No")</f>
        <v>No</v>
      </c>
      <c r="T2330" t="str">
        <f>TEXT(Table1[[#This Row],[Joining Date]],"mmmm")</f>
        <v>August</v>
      </c>
      <c r="U2330" t="str">
        <f>TEXT(Table1[[#This Row],[Joining Date]],"yyyy")</f>
        <v>2022</v>
      </c>
      <c r="V2330" s="5">
        <f ca="1">TODAY()-Table1[[#This Row],[Joining Date]]</f>
        <v>1452</v>
      </c>
      <c r="W2330" t="str">
        <f>LEFT(Table1[[#This Row],[Employee Name]],FIND(" ",Table1[[#This Row],[Employee Name]])-1)</f>
        <v>Swathi</v>
      </c>
      <c r="X2330" t="str">
        <f>RIGHT(Table1[[#This Row],[Employee Name]],LEN(Table1[[#This Row],[Employee Name]])-FIND(" ",Table1[[#This Row],[Employee Name]]))</f>
        <v>Ramesh</v>
      </c>
      <c r="Y2330" t="str">
        <f>Table1[[#This Row],[Department]]&amp;"-"&amp;Table1[[#This Row],[Employee ID]]</f>
        <v>Support-E03686</v>
      </c>
      <c r="Z2330" t="str">
        <f>LEFT(Table1[[#This Row],[Department]],3)</f>
        <v>Sup</v>
      </c>
      <c r="AA2330" t="str">
        <f>_xlfn.XLOOKUP(Table1[[#This Row],[Manager ID]],MANAGERS!A:A,MANAGERS!B:B)</f>
        <v>Manager_12</v>
      </c>
      <c r="AB2330" t="str" cm="1">
        <f t="array" ref="AB2330">_xlfn.XLOOKUP(Table1[[#This Row],[Manager ID]],Table2[[#All],[Manager ID]],Table2[[#All],[Department Head]])</f>
        <v>Marketing</v>
      </c>
      <c r="AC2330" s="2">
        <f>_xlfn.XLOOKUP(Table1[[#This Row],[City]],L:L,O:O)</f>
        <v>0.241864189087755</v>
      </c>
      <c r="AD2330" t="str" cm="1">
        <f t="array" ref="AD2330">_xlfn.IFS(Table1[[#This Row],[Performance Score]]&gt;=90,"Excellent",Table1[[#This Row],[Performance Score]]&gt;=75,"Good",Table1[[#This Row],[Performance Score]]&gt;=60,"Average",Table1[[#This Row],[Performance Score]]&lt;=60,"Need Improvement")</f>
        <v>Average</v>
      </c>
      <c r="AE2330" t="str">
        <f>IF(AND(Table1[[#This Row],[Attendance %]]&gt;=80,(Table1[[#This Row],[Performance Score]]&gt;=80)),"Eligible","Not Eligible")</f>
        <v>Not Eligible</v>
      </c>
      <c r="AF2330" t="str">
        <f>IF(Table1[[#This Row],[Performance Score]]&gt;=80,"High Performer","Low Performer")</f>
        <v>Low Performer</v>
      </c>
      <c r="AG2330" t="str" cm="1">
        <f t="array" aca="1" ref="AG2330" ca="1">_xlfn.IFS(Table1[[#This Row],[Experience]]&lt;=3,"Junior",Table1[[#This Row],[Experience]]&lt;=7,"Mid Level",Table1[[#This Row],[Experience]]&gt;=7,"Senior")</f>
        <v>Junior</v>
      </c>
      <c r="AH2330" t="str">
        <f>IF(Table1[[#This Row],[Attendance %]]&gt;75,"OK","Below 75")</f>
        <v>OK</v>
      </c>
      <c r="AI2330" t="b">
        <f>ISBLANK(Table1[[#This Row],[Employee ID]])</f>
        <v>0</v>
      </c>
      <c r="AJ2330" t="b">
        <f>ISNUMBER(Table1[[#This Row],[Total Salary  ]])</f>
        <v>1</v>
      </c>
      <c r="AK2330" t="str">
        <f>IFERROR(_xlfn.XLOOKUP(Table1[[#This Row],[Manager ID]],MANAGERS!A:A,MANAGERS!B:B),"Not Found")</f>
        <v>Manager_12</v>
      </c>
    </row>
    <row r="2331" spans="1:37" x14ac:dyDescent="0.2">
      <c r="A2331" t="s">
        <v>3848</v>
      </c>
      <c r="B2331" t="s">
        <v>69</v>
      </c>
      <c r="C2331" t="s">
        <v>15</v>
      </c>
      <c r="D2331" t="s">
        <v>43</v>
      </c>
      <c r="E2331" t="s">
        <v>51</v>
      </c>
      <c r="F2331" s="1">
        <v>43463</v>
      </c>
      <c r="G2331" s="1">
        <v>29348</v>
      </c>
      <c r="H2331">
        <v>64521</v>
      </c>
      <c r="I2331">
        <v>29373</v>
      </c>
      <c r="J2331">
        <v>97</v>
      </c>
      <c r="K2331">
        <v>45</v>
      </c>
      <c r="L2331" t="s">
        <v>53</v>
      </c>
      <c r="M2331">
        <v>117</v>
      </c>
      <c r="N2331">
        <f>Table1[[#This Row],[Basic Salary]]+Table1[[#This Row],[Bonus]]</f>
        <v>93894</v>
      </c>
      <c r="O2331" s="2">
        <f>Table1[[#This Row],[Bonus]]/Table1[[#This Row],[Basic Salary]]</f>
        <v>0.45524712884177243</v>
      </c>
      <c r="P2331">
        <f ca="1">DATEDIF(Table1[[#This Row],[Date of Birth]],TODAY(),"Y")</f>
        <v>46</v>
      </c>
      <c r="Q2331">
        <f ca="1">DATEDIF(Table1[[#This Row],[Joining Date]],TODAY(),"Y")</f>
        <v>7</v>
      </c>
      <c r="R2331" t="str">
        <f ca="1">IF(YEAR(Table1[[#This Row],[Joining Date]])=YEAR(TODAY()),"Yes","No")</f>
        <v>No</v>
      </c>
      <c r="S2331" t="str">
        <f ca="1">IF(Table1[[#This Row],[Experience]]&gt;5,"Yes","No")</f>
        <v>Yes</v>
      </c>
      <c r="T2331" t="str">
        <f>TEXT(Table1[[#This Row],[Joining Date]],"mmmm")</f>
        <v>December</v>
      </c>
      <c r="U2331" t="str">
        <f>TEXT(Table1[[#This Row],[Joining Date]],"yyyy")</f>
        <v>2018</v>
      </c>
      <c r="V2331" s="5">
        <f ca="1">TODAY()-Table1[[#This Row],[Joining Date]]</f>
        <v>2776</v>
      </c>
      <c r="W2331" t="str">
        <f>LEFT(Table1[[#This Row],[Employee Name]],FIND(" ",Table1[[#This Row],[Employee Name]])-1)</f>
        <v>Neha</v>
      </c>
      <c r="X2331" t="str">
        <f>RIGHT(Table1[[#This Row],[Employee Name]],LEN(Table1[[#This Row],[Employee Name]])-FIND(" ",Table1[[#This Row],[Employee Name]]))</f>
        <v>Kulkarni</v>
      </c>
      <c r="Y2331" t="str">
        <f>Table1[[#This Row],[Department]]&amp;"-"&amp;Table1[[#This Row],[Employee ID]]</f>
        <v>Operations-E03792</v>
      </c>
      <c r="Z2331" t="str">
        <f>LEFT(Table1[[#This Row],[Department]],3)</f>
        <v>Ope</v>
      </c>
      <c r="AA2331" t="str">
        <f>_xlfn.XLOOKUP(Table1[[#This Row],[Manager ID]],MANAGERS!A:A,MANAGERS!B:B)</f>
        <v>Manager_17</v>
      </c>
      <c r="AB2331" t="str" cm="1">
        <f t="array" ref="AB2331">_xlfn.XLOOKUP(Table1[[#This Row],[Manager ID]],Table2[[#All],[Manager ID]],Table2[[#All],[Department Head]])</f>
        <v>Finance</v>
      </c>
      <c r="AC2331" s="2">
        <f>_xlfn.XLOOKUP(Table1[[#This Row],[City]],L:L,O:O)</f>
        <v>0.23685887225230964</v>
      </c>
      <c r="AD2331" t="str" cm="1">
        <f t="array" ref="AD2331">_xlfn.IFS(Table1[[#This Row],[Performance Score]]&gt;=90,"Excellent",Table1[[#This Row],[Performance Score]]&gt;=75,"Good",Table1[[#This Row],[Performance Score]]&gt;=60,"Average",Table1[[#This Row],[Performance Score]]&lt;=60,"Need Improvement")</f>
        <v>Need Improvement</v>
      </c>
      <c r="AE2331" t="str">
        <f>IF(AND(Table1[[#This Row],[Attendance %]]&gt;=80,(Table1[[#This Row],[Performance Score]]&gt;=80)),"Eligible","Not Eligible")</f>
        <v>Not Eligible</v>
      </c>
      <c r="AF2331" t="str">
        <f>IF(Table1[[#This Row],[Performance Score]]&gt;=80,"High Performer","Low Performer")</f>
        <v>Low Performer</v>
      </c>
      <c r="AG2331" t="str" cm="1">
        <f t="array" aca="1" ref="AG2331" ca="1">_xlfn.IFS(Table1[[#This Row],[Experience]]&lt;=3,"Junior",Table1[[#This Row],[Experience]]&lt;=7,"Mid Level",Table1[[#This Row],[Experience]]&gt;=7,"Senior")</f>
        <v>Mid Level</v>
      </c>
      <c r="AH2331" t="str">
        <f>IF(Table1[[#This Row],[Attendance %]]&gt;75,"OK","Below 75")</f>
        <v>OK</v>
      </c>
      <c r="AI2331" t="b">
        <f>ISBLANK(Table1[[#This Row],[Employee ID]])</f>
        <v>0</v>
      </c>
      <c r="AJ2331" t="b">
        <f>ISNUMBER(Table1[[#This Row],[Total Salary  ]])</f>
        <v>1</v>
      </c>
      <c r="AK2331" t="str">
        <f>IFERROR(_xlfn.XLOOKUP(Table1[[#This Row],[Manager ID]],MANAGERS!A:A,MANAGERS!B:B),"Not Found")</f>
        <v>Manager_17</v>
      </c>
    </row>
    <row r="2332" spans="1:37" x14ac:dyDescent="0.2">
      <c r="A2332" t="s">
        <v>3884</v>
      </c>
      <c r="B2332" t="s">
        <v>39</v>
      </c>
      <c r="C2332" t="s">
        <v>21</v>
      </c>
      <c r="D2332" t="s">
        <v>81</v>
      </c>
      <c r="E2332" t="s">
        <v>30</v>
      </c>
      <c r="F2332" s="1">
        <v>45296</v>
      </c>
      <c r="G2332" s="1">
        <v>32516</v>
      </c>
      <c r="H2332">
        <v>85280</v>
      </c>
      <c r="I2332">
        <v>8612</v>
      </c>
      <c r="J2332">
        <v>78</v>
      </c>
      <c r="K2332">
        <v>68</v>
      </c>
      <c r="L2332" t="s">
        <v>37</v>
      </c>
      <c r="M2332">
        <v>105</v>
      </c>
      <c r="N2332">
        <f>Table1[[#This Row],[Basic Salary]]+Table1[[#This Row],[Bonus]]</f>
        <v>93892</v>
      </c>
      <c r="O2332" s="2">
        <f>Table1[[#This Row],[Bonus]]/Table1[[#This Row],[Basic Salary]]</f>
        <v>0.10098499061913696</v>
      </c>
      <c r="P2332">
        <f ca="1">DATEDIF(Table1[[#This Row],[Date of Birth]],TODAY(),"Y")</f>
        <v>37</v>
      </c>
      <c r="Q2332">
        <f ca="1">DATEDIF(Table1[[#This Row],[Joining Date]],TODAY(),"Y")</f>
        <v>2</v>
      </c>
      <c r="R2332" t="str">
        <f ca="1">IF(YEAR(Table1[[#This Row],[Joining Date]])=YEAR(TODAY()),"Yes","No")</f>
        <v>No</v>
      </c>
      <c r="S2332" t="str">
        <f ca="1">IF(Table1[[#This Row],[Experience]]&gt;5,"Yes","No")</f>
        <v>No</v>
      </c>
      <c r="T2332" t="str">
        <f>TEXT(Table1[[#This Row],[Joining Date]],"mmmm")</f>
        <v>January</v>
      </c>
      <c r="U2332" t="str">
        <f>TEXT(Table1[[#This Row],[Joining Date]],"yyyy")</f>
        <v>2024</v>
      </c>
      <c r="V2332" s="5">
        <f ca="1">TODAY()-Table1[[#This Row],[Joining Date]]</f>
        <v>943</v>
      </c>
      <c r="W2332" t="str">
        <f>LEFT(Table1[[#This Row],[Employee Name]],FIND(" ",Table1[[#This Row],[Employee Name]])-1)</f>
        <v>Karan</v>
      </c>
      <c r="X2332" t="str">
        <f>RIGHT(Table1[[#This Row],[Employee Name]],LEN(Table1[[#This Row],[Employee Name]])-FIND(" ",Table1[[#This Row],[Employee Name]]))</f>
        <v>Malhotra</v>
      </c>
      <c r="Y2332" t="str">
        <f>Table1[[#This Row],[Department]]&amp;"-"&amp;Table1[[#This Row],[Employee ID]]</f>
        <v>Sales-E03828</v>
      </c>
      <c r="Z2332" t="str">
        <f>LEFT(Table1[[#This Row],[Department]],3)</f>
        <v>Sal</v>
      </c>
      <c r="AA2332" t="str">
        <f>_xlfn.XLOOKUP(Table1[[#This Row],[Manager ID]],MANAGERS!A:A,MANAGERS!B:B)</f>
        <v>Manager_5</v>
      </c>
      <c r="AB2332" t="str" cm="1">
        <f t="array" ref="AB2332">_xlfn.XLOOKUP(Table1[[#This Row],[Manager ID]],Table2[[#All],[Manager ID]],Table2[[#All],[Department Head]])</f>
        <v>Sales</v>
      </c>
      <c r="AC2332" s="2">
        <f>_xlfn.XLOOKUP(Table1[[#This Row],[City]],L:L,O:O)</f>
        <v>0.24036902712549932</v>
      </c>
      <c r="AD2332" t="str" cm="1">
        <f t="array" ref="AD2332">_xlfn.IFS(Table1[[#This Row],[Performance Score]]&gt;=90,"Excellent",Table1[[#This Row],[Performance Score]]&gt;=75,"Good",Table1[[#This Row],[Performance Score]]&gt;=60,"Average",Table1[[#This Row],[Performance Score]]&lt;=60,"Need Improvement")</f>
        <v>Average</v>
      </c>
      <c r="AE2332" t="str">
        <f>IF(AND(Table1[[#This Row],[Attendance %]]&gt;=80,(Table1[[#This Row],[Performance Score]]&gt;=80)),"Eligible","Not Eligible")</f>
        <v>Not Eligible</v>
      </c>
      <c r="AF2332" t="str">
        <f>IF(Table1[[#This Row],[Performance Score]]&gt;=80,"High Performer","Low Performer")</f>
        <v>Low Performer</v>
      </c>
      <c r="AG2332" t="str" cm="1">
        <f t="array" aca="1" ref="AG2332" ca="1">_xlfn.IFS(Table1[[#This Row],[Experience]]&lt;=3,"Junior",Table1[[#This Row],[Experience]]&lt;=7,"Mid Level",Table1[[#This Row],[Experience]]&gt;=7,"Senior")</f>
        <v>Junior</v>
      </c>
      <c r="AH2332" t="str">
        <f>IF(Table1[[#This Row],[Attendance %]]&gt;75,"OK","Below 75")</f>
        <v>OK</v>
      </c>
      <c r="AI2332" t="b">
        <f>ISBLANK(Table1[[#This Row],[Employee ID]])</f>
        <v>0</v>
      </c>
      <c r="AJ2332" t="b">
        <f>ISNUMBER(Table1[[#This Row],[Total Salary  ]])</f>
        <v>1</v>
      </c>
      <c r="AK2332" t="str">
        <f>IFERROR(_xlfn.XLOOKUP(Table1[[#This Row],[Manager ID]],MANAGERS!A:A,MANAGERS!B:B),"Not Found")</f>
        <v>Manager_5</v>
      </c>
    </row>
    <row r="2333" spans="1:37" x14ac:dyDescent="0.2">
      <c r="A2333" t="s">
        <v>171</v>
      </c>
      <c r="B2333" t="s">
        <v>89</v>
      </c>
      <c r="C2333" t="s">
        <v>21</v>
      </c>
      <c r="D2333" t="s">
        <v>33</v>
      </c>
      <c r="E2333" t="s">
        <v>30</v>
      </c>
      <c r="F2333" s="1">
        <v>45299</v>
      </c>
      <c r="G2333" s="1">
        <v>31107</v>
      </c>
      <c r="H2333">
        <v>86385</v>
      </c>
      <c r="I2333">
        <v>7467</v>
      </c>
      <c r="J2333">
        <v>69</v>
      </c>
      <c r="K2333">
        <v>88</v>
      </c>
      <c r="L2333" t="s">
        <v>37</v>
      </c>
      <c r="M2333">
        <v>113</v>
      </c>
      <c r="N2333">
        <f>Table1[[#This Row],[Basic Salary]]+Table1[[#This Row],[Bonus]]</f>
        <v>93852</v>
      </c>
      <c r="O2333" s="2">
        <f>Table1[[#This Row],[Bonus]]/Table1[[#This Row],[Basic Salary]]</f>
        <v>8.6438617815592991E-2</v>
      </c>
      <c r="P2333">
        <f ca="1">DATEDIF(Table1[[#This Row],[Date of Birth]],TODAY(),"Y")</f>
        <v>41</v>
      </c>
      <c r="Q2333">
        <f ca="1">DATEDIF(Table1[[#This Row],[Joining Date]],TODAY(),"Y")</f>
        <v>2</v>
      </c>
      <c r="R2333" t="str">
        <f ca="1">IF(YEAR(Table1[[#This Row],[Joining Date]])=YEAR(TODAY()),"Yes","No")</f>
        <v>No</v>
      </c>
      <c r="S2333" t="str">
        <f ca="1">IF(Table1[[#This Row],[Experience]]&gt;5,"Yes","No")</f>
        <v>No</v>
      </c>
      <c r="T2333" t="str">
        <f>TEXT(Table1[[#This Row],[Joining Date]],"mmmm")</f>
        <v>January</v>
      </c>
      <c r="U2333" t="str">
        <f>TEXT(Table1[[#This Row],[Joining Date]],"yyyy")</f>
        <v>2024</v>
      </c>
      <c r="V2333" s="5">
        <f ca="1">TODAY()-Table1[[#This Row],[Joining Date]]</f>
        <v>940</v>
      </c>
      <c r="W2333" t="str">
        <f>LEFT(Table1[[#This Row],[Employee Name]],FIND(" ",Table1[[#This Row],[Employee Name]])-1)</f>
        <v>Tarun</v>
      </c>
      <c r="X2333" t="str">
        <f>RIGHT(Table1[[#This Row],[Employee Name]],LEN(Table1[[#This Row],[Employee Name]])-FIND(" ",Table1[[#This Row],[Employee Name]]))</f>
        <v>Verma</v>
      </c>
      <c r="Y2333" t="str">
        <f>Table1[[#This Row],[Department]]&amp;"-"&amp;Table1[[#This Row],[Employee ID]]</f>
        <v>Marketing-E00115</v>
      </c>
      <c r="Z2333" t="str">
        <f>LEFT(Table1[[#This Row],[Department]],3)</f>
        <v>Mar</v>
      </c>
      <c r="AA2333" t="str">
        <f>_xlfn.XLOOKUP(Table1[[#This Row],[Manager ID]],MANAGERS!A:A,MANAGERS!B:B)</f>
        <v>Manager_13</v>
      </c>
      <c r="AB2333" t="str" cm="1">
        <f t="array" ref="AB2333">_xlfn.XLOOKUP(Table1[[#This Row],[Manager ID]],Table2[[#All],[Manager ID]],Table2[[#All],[Department Head]])</f>
        <v>HR</v>
      </c>
      <c r="AC2333" s="2">
        <f>_xlfn.XLOOKUP(Table1[[#This Row],[City]],L:L,O:O)</f>
        <v>0.24036902712549932</v>
      </c>
      <c r="AD2333" t="str" cm="1">
        <f t="array" ref="AD2333">_xlfn.IFS(Table1[[#This Row],[Performance Score]]&gt;=90,"Excellent",Table1[[#This Row],[Performance Score]]&gt;=75,"Good",Table1[[#This Row],[Performance Score]]&gt;=60,"Average",Table1[[#This Row],[Performance Score]]&lt;=60,"Need Improvement")</f>
        <v>Good</v>
      </c>
      <c r="AE2333" t="str">
        <f>IF(AND(Table1[[#This Row],[Attendance %]]&gt;=80,(Table1[[#This Row],[Performance Score]]&gt;=80)),"Eligible","Not Eligible")</f>
        <v>Not Eligible</v>
      </c>
      <c r="AF2333" t="str">
        <f>IF(Table1[[#This Row],[Performance Score]]&gt;=80,"High Performer","Low Performer")</f>
        <v>High Performer</v>
      </c>
      <c r="AG2333" t="str" cm="1">
        <f t="array" aca="1" ref="AG2333" ca="1">_xlfn.IFS(Table1[[#This Row],[Experience]]&lt;=3,"Junior",Table1[[#This Row],[Experience]]&lt;=7,"Mid Level",Table1[[#This Row],[Experience]]&gt;=7,"Senior")</f>
        <v>Junior</v>
      </c>
      <c r="AH2333" t="str">
        <f>IF(Table1[[#This Row],[Attendance %]]&gt;75,"OK","Below 75")</f>
        <v>Below 75</v>
      </c>
      <c r="AI2333" t="b">
        <f>ISBLANK(Table1[[#This Row],[Employee ID]])</f>
        <v>0</v>
      </c>
      <c r="AJ2333" t="b">
        <f>ISNUMBER(Table1[[#This Row],[Total Salary  ]])</f>
        <v>1</v>
      </c>
      <c r="AK2333" t="str">
        <f>IFERROR(_xlfn.XLOOKUP(Table1[[#This Row],[Manager ID]],MANAGERS!A:A,MANAGERS!B:B),"Not Found")</f>
        <v>Manager_13</v>
      </c>
    </row>
    <row r="2334" spans="1:37" x14ac:dyDescent="0.2">
      <c r="A2334" t="s">
        <v>3870</v>
      </c>
      <c r="B2334" t="s">
        <v>42</v>
      </c>
      <c r="C2334" t="s">
        <v>21</v>
      </c>
      <c r="D2334" t="s">
        <v>33</v>
      </c>
      <c r="E2334" t="s">
        <v>26</v>
      </c>
      <c r="F2334" s="1">
        <v>44674</v>
      </c>
      <c r="G2334" s="1">
        <v>40134</v>
      </c>
      <c r="H2334">
        <v>73737</v>
      </c>
      <c r="I2334">
        <v>20085</v>
      </c>
      <c r="J2334">
        <v>92</v>
      </c>
      <c r="K2334">
        <v>64</v>
      </c>
      <c r="L2334" t="s">
        <v>23</v>
      </c>
      <c r="M2334">
        <v>101</v>
      </c>
      <c r="N2334">
        <f>Table1[[#This Row],[Basic Salary]]+Table1[[#This Row],[Bonus]]</f>
        <v>93822</v>
      </c>
      <c r="O2334" s="2">
        <f>Table1[[#This Row],[Bonus]]/Table1[[#This Row],[Basic Salary]]</f>
        <v>0.27238699702998492</v>
      </c>
      <c r="P2334">
        <f ca="1">DATEDIF(Table1[[#This Row],[Date of Birth]],TODAY(),"Y")</f>
        <v>16</v>
      </c>
      <c r="Q2334">
        <f ca="1">DATEDIF(Table1[[#This Row],[Joining Date]],TODAY(),"Y")</f>
        <v>4</v>
      </c>
      <c r="R2334" t="str">
        <f ca="1">IF(YEAR(Table1[[#This Row],[Joining Date]])=YEAR(TODAY()),"Yes","No")</f>
        <v>No</v>
      </c>
      <c r="S2334" t="str">
        <f ca="1">IF(Table1[[#This Row],[Experience]]&gt;5,"Yes","No")</f>
        <v>No</v>
      </c>
      <c r="T2334" t="str">
        <f>TEXT(Table1[[#This Row],[Joining Date]],"mmmm")</f>
        <v>April</v>
      </c>
      <c r="U2334" t="str">
        <f>TEXT(Table1[[#This Row],[Joining Date]],"yyyy")</f>
        <v>2022</v>
      </c>
      <c r="V2334" s="5">
        <f ca="1">TODAY()-Table1[[#This Row],[Joining Date]]</f>
        <v>1565</v>
      </c>
      <c r="W2334" t="str">
        <f>LEFT(Table1[[#This Row],[Employee Name]],FIND(" ",Table1[[#This Row],[Employee Name]])-1)</f>
        <v>Krishna</v>
      </c>
      <c r="X2334" t="str">
        <f>RIGHT(Table1[[#This Row],[Employee Name]],LEN(Table1[[#This Row],[Employee Name]])-FIND(" ",Table1[[#This Row],[Employee Name]]))</f>
        <v>Chaitanya</v>
      </c>
      <c r="Y2334" t="str">
        <f>Table1[[#This Row],[Department]]&amp;"-"&amp;Table1[[#This Row],[Employee ID]]</f>
        <v>Marketing-E03814</v>
      </c>
      <c r="Z2334" t="str">
        <f>LEFT(Table1[[#This Row],[Department]],3)</f>
        <v>Mar</v>
      </c>
      <c r="AA2334" t="str">
        <f>_xlfn.XLOOKUP(Table1[[#This Row],[Manager ID]],MANAGERS!A:A,MANAGERS!B:B)</f>
        <v>Manager_1</v>
      </c>
      <c r="AB2334" t="str" cm="1">
        <f t="array" ref="AB2334">_xlfn.XLOOKUP(Table1[[#This Row],[Manager ID]],Table2[[#All],[Manager ID]],Table2[[#All],[Department Head]])</f>
        <v>Support</v>
      </c>
      <c r="AC2334" s="2">
        <f>_xlfn.XLOOKUP(Table1[[#This Row],[City]],L:L,O:O)</f>
        <v>0.23486488519629886</v>
      </c>
      <c r="AD2334" t="str" cm="1">
        <f t="array" ref="AD2334">_xlfn.IFS(Table1[[#This Row],[Performance Score]]&gt;=90,"Excellent",Table1[[#This Row],[Performance Score]]&gt;=75,"Good",Table1[[#This Row],[Performance Score]]&gt;=60,"Average",Table1[[#This Row],[Performance Score]]&lt;=60,"Need Improvement")</f>
        <v>Average</v>
      </c>
      <c r="AE2334" t="str">
        <f>IF(AND(Table1[[#This Row],[Attendance %]]&gt;=80,(Table1[[#This Row],[Performance Score]]&gt;=80)),"Eligible","Not Eligible")</f>
        <v>Not Eligible</v>
      </c>
      <c r="AF2334" t="str">
        <f>IF(Table1[[#This Row],[Performance Score]]&gt;=80,"High Performer","Low Performer")</f>
        <v>Low Performer</v>
      </c>
      <c r="AG2334" t="str" cm="1">
        <f t="array" aca="1" ref="AG2334" ca="1">_xlfn.IFS(Table1[[#This Row],[Experience]]&lt;=3,"Junior",Table1[[#This Row],[Experience]]&lt;=7,"Mid Level",Table1[[#This Row],[Experience]]&gt;=7,"Senior")</f>
        <v>Mid Level</v>
      </c>
      <c r="AH2334" t="str">
        <f>IF(Table1[[#This Row],[Attendance %]]&gt;75,"OK","Below 75")</f>
        <v>OK</v>
      </c>
      <c r="AI2334" t="b">
        <f>ISBLANK(Table1[[#This Row],[Employee ID]])</f>
        <v>0</v>
      </c>
      <c r="AJ2334" t="b">
        <f>ISNUMBER(Table1[[#This Row],[Total Salary  ]])</f>
        <v>1</v>
      </c>
      <c r="AK2334" t="str">
        <f>IFERROR(_xlfn.XLOOKUP(Table1[[#This Row],[Manager ID]],MANAGERS!A:A,MANAGERS!B:B),"Not Found")</f>
        <v>Manager_1</v>
      </c>
    </row>
    <row r="2335" spans="1:37" x14ac:dyDescent="0.2">
      <c r="A2335" t="s">
        <v>1353</v>
      </c>
      <c r="B2335" t="s">
        <v>50</v>
      </c>
      <c r="C2335" t="s">
        <v>15</v>
      </c>
      <c r="D2335" t="s">
        <v>40</v>
      </c>
      <c r="E2335" t="s">
        <v>22</v>
      </c>
      <c r="F2335" s="1">
        <v>44040</v>
      </c>
      <c r="G2335" s="1">
        <v>41141</v>
      </c>
      <c r="H2335">
        <v>76595</v>
      </c>
      <c r="I2335">
        <v>17213</v>
      </c>
      <c r="J2335">
        <v>94</v>
      </c>
      <c r="K2335">
        <v>85</v>
      </c>
      <c r="L2335" t="s">
        <v>53</v>
      </c>
      <c r="M2335">
        <v>115</v>
      </c>
      <c r="N2335">
        <f>Table1[[#This Row],[Basic Salary]]+Table1[[#This Row],[Bonus]]</f>
        <v>93808</v>
      </c>
      <c r="O2335" s="2">
        <f>Table1[[#This Row],[Bonus]]/Table1[[#This Row],[Basic Salary]]</f>
        <v>0.22472746262810889</v>
      </c>
      <c r="P2335">
        <f ca="1">DATEDIF(Table1[[#This Row],[Date of Birth]],TODAY(),"Y")</f>
        <v>13</v>
      </c>
      <c r="Q2335">
        <f ca="1">DATEDIF(Table1[[#This Row],[Joining Date]],TODAY(),"Y")</f>
        <v>6</v>
      </c>
      <c r="R2335" t="str">
        <f ca="1">IF(YEAR(Table1[[#This Row],[Joining Date]])=YEAR(TODAY()),"Yes","No")</f>
        <v>No</v>
      </c>
      <c r="S2335" t="str">
        <f ca="1">IF(Table1[[#This Row],[Experience]]&gt;5,"Yes","No")</f>
        <v>Yes</v>
      </c>
      <c r="T2335" t="str">
        <f>TEXT(Table1[[#This Row],[Joining Date]],"mmmm")</f>
        <v>July</v>
      </c>
      <c r="U2335" t="str">
        <f>TEXT(Table1[[#This Row],[Joining Date]],"yyyy")</f>
        <v>2020</v>
      </c>
      <c r="V2335" s="5">
        <f ca="1">TODAY()-Table1[[#This Row],[Joining Date]]</f>
        <v>2199</v>
      </c>
      <c r="W2335" t="str">
        <f>LEFT(Table1[[#This Row],[Employee Name]],FIND(" ",Table1[[#This Row],[Employee Name]])-1)</f>
        <v>Ravi</v>
      </c>
      <c r="X2335" t="str">
        <f>RIGHT(Table1[[#This Row],[Employee Name]],LEN(Table1[[#This Row],[Employee Name]])-FIND(" ",Table1[[#This Row],[Employee Name]]))</f>
        <v>Teja</v>
      </c>
      <c r="Y2335" t="str">
        <f>Table1[[#This Row],[Department]]&amp;"-"&amp;Table1[[#This Row],[Employee ID]]</f>
        <v>IT-E01297</v>
      </c>
      <c r="Z2335" t="str">
        <f>LEFT(Table1[[#This Row],[Department]],3)</f>
        <v>IT</v>
      </c>
      <c r="AA2335" t="str">
        <f>_xlfn.XLOOKUP(Table1[[#This Row],[Manager ID]],MANAGERS!A:A,MANAGERS!B:B)</f>
        <v>Manager_15</v>
      </c>
      <c r="AB2335" t="str" cm="1">
        <f t="array" ref="AB2335">_xlfn.XLOOKUP(Table1[[#This Row],[Manager ID]],Table2[[#All],[Manager ID]],Table2[[#All],[Department Head]])</f>
        <v>Support</v>
      </c>
      <c r="AC2335" s="2">
        <f>_xlfn.XLOOKUP(Table1[[#This Row],[City]],L:L,O:O)</f>
        <v>0.23685887225230964</v>
      </c>
      <c r="AD2335" t="str" cm="1">
        <f t="array" ref="AD2335">_xlfn.IFS(Table1[[#This Row],[Performance Score]]&gt;=90,"Excellent",Table1[[#This Row],[Performance Score]]&gt;=75,"Good",Table1[[#This Row],[Performance Score]]&gt;=60,"Average",Table1[[#This Row],[Performance Score]]&lt;=60,"Need Improvement")</f>
        <v>Good</v>
      </c>
      <c r="AE2335" t="str">
        <f>IF(AND(Table1[[#This Row],[Attendance %]]&gt;=80,(Table1[[#This Row],[Performance Score]]&gt;=80)),"Eligible","Not Eligible")</f>
        <v>Eligible</v>
      </c>
      <c r="AF2335" t="str">
        <f>IF(Table1[[#This Row],[Performance Score]]&gt;=80,"High Performer","Low Performer")</f>
        <v>High Performer</v>
      </c>
      <c r="AG2335" t="str" cm="1">
        <f t="array" aca="1" ref="AG2335" ca="1">_xlfn.IFS(Table1[[#This Row],[Experience]]&lt;=3,"Junior",Table1[[#This Row],[Experience]]&lt;=7,"Mid Level",Table1[[#This Row],[Experience]]&gt;=7,"Senior")</f>
        <v>Mid Level</v>
      </c>
      <c r="AH2335" t="str">
        <f>IF(Table1[[#This Row],[Attendance %]]&gt;75,"OK","Below 75")</f>
        <v>OK</v>
      </c>
      <c r="AI2335" t="b">
        <f>ISBLANK(Table1[[#This Row],[Employee ID]])</f>
        <v>0</v>
      </c>
      <c r="AJ2335" t="b">
        <f>ISNUMBER(Table1[[#This Row],[Total Salary  ]])</f>
        <v>1</v>
      </c>
      <c r="AK2335" t="str">
        <f>IFERROR(_xlfn.XLOOKUP(Table1[[#This Row],[Manager ID]],MANAGERS!A:A,MANAGERS!B:B),"Not Found")</f>
        <v>Manager_15</v>
      </c>
    </row>
    <row r="2336" spans="1:37" x14ac:dyDescent="0.2">
      <c r="A2336" t="s">
        <v>3609</v>
      </c>
      <c r="B2336" t="s">
        <v>75</v>
      </c>
      <c r="C2336" t="s">
        <v>21</v>
      </c>
      <c r="D2336" t="s">
        <v>40</v>
      </c>
      <c r="E2336" t="s">
        <v>22</v>
      </c>
      <c r="F2336" s="1">
        <v>42504</v>
      </c>
      <c r="G2336" s="1">
        <v>33483</v>
      </c>
      <c r="H2336">
        <v>71969</v>
      </c>
      <c r="I2336">
        <v>21822</v>
      </c>
      <c r="J2336">
        <v>79</v>
      </c>
      <c r="K2336">
        <v>40</v>
      </c>
      <c r="L2336" t="s">
        <v>23</v>
      </c>
      <c r="M2336">
        <v>104</v>
      </c>
      <c r="N2336">
        <f>Table1[[#This Row],[Basic Salary]]+Table1[[#This Row],[Bonus]]</f>
        <v>93791</v>
      </c>
      <c r="O2336" s="2">
        <f>Table1[[#This Row],[Bonus]]/Table1[[#This Row],[Basic Salary]]</f>
        <v>0.30321388375550584</v>
      </c>
      <c r="P2336">
        <f ca="1">DATEDIF(Table1[[#This Row],[Date of Birth]],TODAY(),"Y")</f>
        <v>34</v>
      </c>
      <c r="Q2336">
        <f ca="1">DATEDIF(Table1[[#This Row],[Joining Date]],TODAY(),"Y")</f>
        <v>10</v>
      </c>
      <c r="R2336" t="str">
        <f ca="1">IF(YEAR(Table1[[#This Row],[Joining Date]])=YEAR(TODAY()),"Yes","No")</f>
        <v>No</v>
      </c>
      <c r="S2336" t="str">
        <f ca="1">IF(Table1[[#This Row],[Experience]]&gt;5,"Yes","No")</f>
        <v>Yes</v>
      </c>
      <c r="T2336" t="str">
        <f>TEXT(Table1[[#This Row],[Joining Date]],"mmmm")</f>
        <v>May</v>
      </c>
      <c r="U2336" t="str">
        <f>TEXT(Table1[[#This Row],[Joining Date]],"yyyy")</f>
        <v>2016</v>
      </c>
      <c r="V2336" s="5">
        <f ca="1">TODAY()-Table1[[#This Row],[Joining Date]]</f>
        <v>3735</v>
      </c>
      <c r="W2336" t="str">
        <f>LEFT(Table1[[#This Row],[Employee Name]],FIND(" ",Table1[[#This Row],[Employee Name]])-1)</f>
        <v>Ishita</v>
      </c>
      <c r="X2336" t="str">
        <f>RIGHT(Table1[[#This Row],[Employee Name]],LEN(Table1[[#This Row],[Employee Name]])-FIND(" ",Table1[[#This Row],[Employee Name]]))</f>
        <v>Roy</v>
      </c>
      <c r="Y2336" t="str">
        <f>Table1[[#This Row],[Department]]&amp;"-"&amp;Table1[[#This Row],[Employee ID]]</f>
        <v>IT-E03553</v>
      </c>
      <c r="Z2336" t="str">
        <f>LEFT(Table1[[#This Row],[Department]],3)</f>
        <v>IT</v>
      </c>
      <c r="AA2336" t="str">
        <f>_xlfn.XLOOKUP(Table1[[#This Row],[Manager ID]],MANAGERS!A:A,MANAGERS!B:B)</f>
        <v>Manager_4</v>
      </c>
      <c r="AB2336" t="str" cm="1">
        <f t="array" ref="AB2336">_xlfn.XLOOKUP(Table1[[#This Row],[Manager ID]],Table2[[#All],[Manager ID]],Table2[[#All],[Department Head]])</f>
        <v>Finance</v>
      </c>
      <c r="AC2336" s="2">
        <f>_xlfn.XLOOKUP(Table1[[#This Row],[City]],L:L,O:O)</f>
        <v>0.23486488519629886</v>
      </c>
      <c r="AD2336" t="str" cm="1">
        <f t="array" ref="AD2336">_xlfn.IFS(Table1[[#This Row],[Performance Score]]&gt;=90,"Excellent",Table1[[#This Row],[Performance Score]]&gt;=75,"Good",Table1[[#This Row],[Performance Score]]&gt;=60,"Average",Table1[[#This Row],[Performance Score]]&lt;=60,"Need Improvement")</f>
        <v>Need Improvement</v>
      </c>
      <c r="AE2336" t="str">
        <f>IF(AND(Table1[[#This Row],[Attendance %]]&gt;=80,(Table1[[#This Row],[Performance Score]]&gt;=80)),"Eligible","Not Eligible")</f>
        <v>Not Eligible</v>
      </c>
      <c r="AF2336" t="str">
        <f>IF(Table1[[#This Row],[Performance Score]]&gt;=80,"High Performer","Low Performer")</f>
        <v>Low Performer</v>
      </c>
      <c r="AG2336" t="str" cm="1">
        <f t="array" aca="1" ref="AG2336" ca="1">_xlfn.IFS(Table1[[#This Row],[Experience]]&lt;=3,"Junior",Table1[[#This Row],[Experience]]&lt;=7,"Mid Level",Table1[[#This Row],[Experience]]&gt;=7,"Senior")</f>
        <v>Senior</v>
      </c>
      <c r="AH2336" t="str">
        <f>IF(Table1[[#This Row],[Attendance %]]&gt;75,"OK","Below 75")</f>
        <v>OK</v>
      </c>
      <c r="AI2336" t="b">
        <f>ISBLANK(Table1[[#This Row],[Employee ID]])</f>
        <v>0</v>
      </c>
      <c r="AJ2336" t="b">
        <f>ISNUMBER(Table1[[#This Row],[Total Salary  ]])</f>
        <v>1</v>
      </c>
      <c r="AK2336" t="str">
        <f>IFERROR(_xlfn.XLOOKUP(Table1[[#This Row],[Manager ID]],MANAGERS!A:A,MANAGERS!B:B),"Not Found")</f>
        <v>Manager_4</v>
      </c>
    </row>
    <row r="2337" spans="1:37" x14ac:dyDescent="0.2">
      <c r="A2337" t="s">
        <v>3492</v>
      </c>
      <c r="B2337" t="s">
        <v>50</v>
      </c>
      <c r="C2337" t="s">
        <v>21</v>
      </c>
      <c r="D2337" t="s">
        <v>40</v>
      </c>
      <c r="E2337" t="s">
        <v>17</v>
      </c>
      <c r="F2337" s="1">
        <v>44222</v>
      </c>
      <c r="G2337" s="1">
        <v>37993</v>
      </c>
      <c r="H2337">
        <v>83314</v>
      </c>
      <c r="I2337">
        <v>10456</v>
      </c>
      <c r="J2337">
        <v>95</v>
      </c>
      <c r="K2337">
        <v>99</v>
      </c>
      <c r="L2337" t="s">
        <v>37</v>
      </c>
      <c r="M2337">
        <v>102</v>
      </c>
      <c r="N2337">
        <f>Table1[[#This Row],[Basic Salary]]+Table1[[#This Row],[Bonus]]</f>
        <v>93770</v>
      </c>
      <c r="O2337" s="2">
        <f>Table1[[#This Row],[Bonus]]/Table1[[#This Row],[Basic Salary]]</f>
        <v>0.12550111625897209</v>
      </c>
      <c r="P2337">
        <f ca="1">DATEDIF(Table1[[#This Row],[Date of Birth]],TODAY(),"Y")</f>
        <v>22</v>
      </c>
      <c r="Q2337">
        <f ca="1">DATEDIF(Table1[[#This Row],[Joining Date]],TODAY(),"Y")</f>
        <v>5</v>
      </c>
      <c r="R2337" t="str">
        <f ca="1">IF(YEAR(Table1[[#This Row],[Joining Date]])=YEAR(TODAY()),"Yes","No")</f>
        <v>No</v>
      </c>
      <c r="S2337" t="str">
        <f ca="1">IF(Table1[[#This Row],[Experience]]&gt;5,"Yes","No")</f>
        <v>No</v>
      </c>
      <c r="T2337" t="str">
        <f>TEXT(Table1[[#This Row],[Joining Date]],"mmmm")</f>
        <v>January</v>
      </c>
      <c r="U2337" t="str">
        <f>TEXT(Table1[[#This Row],[Joining Date]],"yyyy")</f>
        <v>2021</v>
      </c>
      <c r="V2337" s="5">
        <f ca="1">TODAY()-Table1[[#This Row],[Joining Date]]</f>
        <v>2017</v>
      </c>
      <c r="W2337" t="str">
        <f>LEFT(Table1[[#This Row],[Employee Name]],FIND(" ",Table1[[#This Row],[Employee Name]])-1)</f>
        <v>Ravi</v>
      </c>
      <c r="X2337" t="str">
        <f>RIGHT(Table1[[#This Row],[Employee Name]],LEN(Table1[[#This Row],[Employee Name]])-FIND(" ",Table1[[#This Row],[Employee Name]]))</f>
        <v>Teja</v>
      </c>
      <c r="Y2337" t="str">
        <f>Table1[[#This Row],[Department]]&amp;"-"&amp;Table1[[#This Row],[Employee ID]]</f>
        <v>IT-E03436</v>
      </c>
      <c r="Z2337" t="str">
        <f>LEFT(Table1[[#This Row],[Department]],3)</f>
        <v>IT</v>
      </c>
      <c r="AA2337" t="str">
        <f>_xlfn.XLOOKUP(Table1[[#This Row],[Manager ID]],MANAGERS!A:A,MANAGERS!B:B)</f>
        <v>Manager_2</v>
      </c>
      <c r="AB2337" t="str" cm="1">
        <f t="array" ref="AB2337">_xlfn.XLOOKUP(Table1[[#This Row],[Manager ID]],Table2[[#All],[Manager ID]],Table2[[#All],[Department Head]])</f>
        <v>Sales</v>
      </c>
      <c r="AC2337" s="2">
        <f>_xlfn.XLOOKUP(Table1[[#This Row],[City]],L:L,O:O)</f>
        <v>0.24036902712549932</v>
      </c>
      <c r="AD2337" t="str" cm="1">
        <f t="array" ref="AD2337">_xlfn.IFS(Table1[[#This Row],[Performance Score]]&gt;=90,"Excellent",Table1[[#This Row],[Performance Score]]&gt;=75,"Good",Table1[[#This Row],[Performance Score]]&gt;=60,"Average",Table1[[#This Row],[Performance Score]]&lt;=60,"Need Improvement")</f>
        <v>Excellent</v>
      </c>
      <c r="AE2337" t="str">
        <f>IF(AND(Table1[[#This Row],[Attendance %]]&gt;=80,(Table1[[#This Row],[Performance Score]]&gt;=80)),"Eligible","Not Eligible")</f>
        <v>Eligible</v>
      </c>
      <c r="AF2337" t="str">
        <f>IF(Table1[[#This Row],[Performance Score]]&gt;=80,"High Performer","Low Performer")</f>
        <v>High Performer</v>
      </c>
      <c r="AG2337" t="str" cm="1">
        <f t="array" aca="1" ref="AG2337" ca="1">_xlfn.IFS(Table1[[#This Row],[Experience]]&lt;=3,"Junior",Table1[[#This Row],[Experience]]&lt;=7,"Mid Level",Table1[[#This Row],[Experience]]&gt;=7,"Senior")</f>
        <v>Mid Level</v>
      </c>
      <c r="AH2337" t="str">
        <f>IF(Table1[[#This Row],[Attendance %]]&gt;75,"OK","Below 75")</f>
        <v>OK</v>
      </c>
      <c r="AI2337" t="b">
        <f>ISBLANK(Table1[[#This Row],[Employee ID]])</f>
        <v>0</v>
      </c>
      <c r="AJ2337" t="b">
        <f>ISNUMBER(Table1[[#This Row],[Total Salary  ]])</f>
        <v>1</v>
      </c>
      <c r="AK2337" t="str">
        <f>IFERROR(_xlfn.XLOOKUP(Table1[[#This Row],[Manager ID]],MANAGERS!A:A,MANAGERS!B:B),"Not Found")</f>
        <v>Manager_2</v>
      </c>
    </row>
    <row r="2338" spans="1:37" x14ac:dyDescent="0.2">
      <c r="A2338" t="s">
        <v>4163</v>
      </c>
      <c r="B2338" t="s">
        <v>57</v>
      </c>
      <c r="C2338" t="s">
        <v>15</v>
      </c>
      <c r="D2338" t="s">
        <v>81</v>
      </c>
      <c r="E2338" t="s">
        <v>30</v>
      </c>
      <c r="F2338" s="1">
        <v>43640</v>
      </c>
      <c r="G2338" s="1">
        <v>36281</v>
      </c>
      <c r="H2338">
        <v>76397</v>
      </c>
      <c r="I2338">
        <v>17362</v>
      </c>
      <c r="J2338">
        <v>98</v>
      </c>
      <c r="K2338">
        <v>59</v>
      </c>
      <c r="L2338" t="s">
        <v>18</v>
      </c>
      <c r="M2338">
        <v>118</v>
      </c>
      <c r="N2338">
        <f>Table1[[#This Row],[Basic Salary]]+Table1[[#This Row],[Bonus]]</f>
        <v>93759</v>
      </c>
      <c r="O2338" s="2">
        <f>Table1[[#This Row],[Bonus]]/Table1[[#This Row],[Basic Salary]]</f>
        <v>0.22726023273165177</v>
      </c>
      <c r="P2338">
        <f ca="1">DATEDIF(Table1[[#This Row],[Date of Birth]],TODAY(),"Y")</f>
        <v>27</v>
      </c>
      <c r="Q2338">
        <f ca="1">DATEDIF(Table1[[#This Row],[Joining Date]],TODAY(),"Y")</f>
        <v>7</v>
      </c>
      <c r="R2338" t="str">
        <f ca="1">IF(YEAR(Table1[[#This Row],[Joining Date]])=YEAR(TODAY()),"Yes","No")</f>
        <v>No</v>
      </c>
      <c r="S2338" t="str">
        <f ca="1">IF(Table1[[#This Row],[Experience]]&gt;5,"Yes","No")</f>
        <v>Yes</v>
      </c>
      <c r="T2338" t="str">
        <f>TEXT(Table1[[#This Row],[Joining Date]],"mmmm")</f>
        <v>June</v>
      </c>
      <c r="U2338" t="str">
        <f>TEXT(Table1[[#This Row],[Joining Date]],"yyyy")</f>
        <v>2019</v>
      </c>
      <c r="V2338" s="5">
        <f ca="1">TODAY()-Table1[[#This Row],[Joining Date]]</f>
        <v>2599</v>
      </c>
      <c r="W2338" t="str">
        <f>LEFT(Table1[[#This Row],[Employee Name]],FIND(" ",Table1[[#This Row],[Employee Name]])-1)</f>
        <v>Swathi</v>
      </c>
      <c r="X2338" t="str">
        <f>RIGHT(Table1[[#This Row],[Employee Name]],LEN(Table1[[#This Row],[Employee Name]])-FIND(" ",Table1[[#This Row],[Employee Name]]))</f>
        <v>Ramesh</v>
      </c>
      <c r="Y2338" t="str">
        <f>Table1[[#This Row],[Department]]&amp;"-"&amp;Table1[[#This Row],[Employee ID]]</f>
        <v>Sales-E04107</v>
      </c>
      <c r="Z2338" t="str">
        <f>LEFT(Table1[[#This Row],[Department]],3)</f>
        <v>Sal</v>
      </c>
      <c r="AA2338" t="str">
        <f>_xlfn.XLOOKUP(Table1[[#This Row],[Manager ID]],MANAGERS!A:A,MANAGERS!B:B)</f>
        <v>Manager_18</v>
      </c>
      <c r="AB2338" t="str" cm="1">
        <f t="array" ref="AB2338">_xlfn.XLOOKUP(Table1[[#This Row],[Manager ID]],Table2[[#All],[Manager ID]],Table2[[#All],[Department Head]])</f>
        <v>Support</v>
      </c>
      <c r="AC2338" s="2">
        <f>_xlfn.XLOOKUP(Table1[[#This Row],[City]],L:L,O:O)</f>
        <v>0.21356479274849693</v>
      </c>
      <c r="AD2338" t="str" cm="1">
        <f t="array" ref="AD2338">_xlfn.IFS(Table1[[#This Row],[Performance Score]]&gt;=90,"Excellent",Table1[[#This Row],[Performance Score]]&gt;=75,"Good",Table1[[#This Row],[Performance Score]]&gt;=60,"Average",Table1[[#This Row],[Performance Score]]&lt;=60,"Need Improvement")</f>
        <v>Need Improvement</v>
      </c>
      <c r="AE2338" t="str">
        <f>IF(AND(Table1[[#This Row],[Attendance %]]&gt;=80,(Table1[[#This Row],[Performance Score]]&gt;=80)),"Eligible","Not Eligible")</f>
        <v>Not Eligible</v>
      </c>
      <c r="AF2338" t="str">
        <f>IF(Table1[[#This Row],[Performance Score]]&gt;=80,"High Performer","Low Performer")</f>
        <v>Low Performer</v>
      </c>
      <c r="AG2338" t="str" cm="1">
        <f t="array" aca="1" ref="AG2338" ca="1">_xlfn.IFS(Table1[[#This Row],[Experience]]&lt;=3,"Junior",Table1[[#This Row],[Experience]]&lt;=7,"Mid Level",Table1[[#This Row],[Experience]]&gt;=7,"Senior")</f>
        <v>Mid Level</v>
      </c>
      <c r="AH2338" t="str">
        <f>IF(Table1[[#This Row],[Attendance %]]&gt;75,"OK","Below 75")</f>
        <v>OK</v>
      </c>
      <c r="AI2338" t="b">
        <f>ISBLANK(Table1[[#This Row],[Employee ID]])</f>
        <v>0</v>
      </c>
      <c r="AJ2338" t="b">
        <f>ISNUMBER(Table1[[#This Row],[Total Salary  ]])</f>
        <v>1</v>
      </c>
      <c r="AK2338" t="str">
        <f>IFERROR(_xlfn.XLOOKUP(Table1[[#This Row],[Manager ID]],MANAGERS!A:A,MANAGERS!B:B),"Not Found")</f>
        <v>Manager_18</v>
      </c>
    </row>
    <row r="2339" spans="1:37" x14ac:dyDescent="0.2">
      <c r="A2339" t="s">
        <v>543</v>
      </c>
      <c r="B2339" t="s">
        <v>57</v>
      </c>
      <c r="C2339" t="s">
        <v>21</v>
      </c>
      <c r="D2339" t="s">
        <v>81</v>
      </c>
      <c r="E2339" t="s">
        <v>22</v>
      </c>
      <c r="F2339" s="1">
        <v>44862</v>
      </c>
      <c r="G2339" s="1">
        <v>37901</v>
      </c>
      <c r="H2339">
        <v>81224</v>
      </c>
      <c r="I2339">
        <v>12519</v>
      </c>
      <c r="J2339">
        <v>90</v>
      </c>
      <c r="K2339">
        <v>90</v>
      </c>
      <c r="L2339" t="s">
        <v>34</v>
      </c>
      <c r="M2339">
        <v>113</v>
      </c>
      <c r="N2339">
        <f>Table1[[#This Row],[Basic Salary]]+Table1[[#This Row],[Bonus]]</f>
        <v>93743</v>
      </c>
      <c r="O2339" s="2">
        <f>Table1[[#This Row],[Bonus]]/Table1[[#This Row],[Basic Salary]]</f>
        <v>0.15412932138284252</v>
      </c>
      <c r="P2339">
        <f ca="1">DATEDIF(Table1[[#This Row],[Date of Birth]],TODAY(),"Y")</f>
        <v>22</v>
      </c>
      <c r="Q2339">
        <f ca="1">DATEDIF(Table1[[#This Row],[Joining Date]],TODAY(),"Y")</f>
        <v>3</v>
      </c>
      <c r="R2339" t="str">
        <f ca="1">IF(YEAR(Table1[[#This Row],[Joining Date]])=YEAR(TODAY()),"Yes","No")</f>
        <v>No</v>
      </c>
      <c r="S2339" t="str">
        <f ca="1">IF(Table1[[#This Row],[Experience]]&gt;5,"Yes","No")</f>
        <v>No</v>
      </c>
      <c r="T2339" t="str">
        <f>TEXT(Table1[[#This Row],[Joining Date]],"mmmm")</f>
        <v>October</v>
      </c>
      <c r="U2339" t="str">
        <f>TEXT(Table1[[#This Row],[Joining Date]],"yyyy")</f>
        <v>2022</v>
      </c>
      <c r="V2339" s="5">
        <f ca="1">TODAY()-Table1[[#This Row],[Joining Date]]</f>
        <v>1377</v>
      </c>
      <c r="W2339" t="str">
        <f>LEFT(Table1[[#This Row],[Employee Name]],FIND(" ",Table1[[#This Row],[Employee Name]])-1)</f>
        <v>Swathi</v>
      </c>
      <c r="X2339" t="str">
        <f>RIGHT(Table1[[#This Row],[Employee Name]],LEN(Table1[[#This Row],[Employee Name]])-FIND(" ",Table1[[#This Row],[Employee Name]]))</f>
        <v>Ramesh</v>
      </c>
      <c r="Y2339" t="str">
        <f>Table1[[#This Row],[Department]]&amp;"-"&amp;Table1[[#This Row],[Employee ID]]</f>
        <v>Sales-E00487</v>
      </c>
      <c r="Z2339" t="str">
        <f>LEFT(Table1[[#This Row],[Department]],3)</f>
        <v>Sal</v>
      </c>
      <c r="AA2339" t="str">
        <f>_xlfn.XLOOKUP(Table1[[#This Row],[Manager ID]],MANAGERS!A:A,MANAGERS!B:B)</f>
        <v>Manager_13</v>
      </c>
      <c r="AB2339" t="str" cm="1">
        <f t="array" ref="AB2339">_xlfn.XLOOKUP(Table1[[#This Row],[Manager ID]],Table2[[#All],[Manager ID]],Table2[[#All],[Department Head]])</f>
        <v>HR</v>
      </c>
      <c r="AC2339" s="2">
        <f>_xlfn.XLOOKUP(Table1[[#This Row],[City]],L:L,O:O)</f>
        <v>0.24030340748661314</v>
      </c>
      <c r="AD2339" t="str" cm="1">
        <f t="array" ref="AD2339">_xlfn.IFS(Table1[[#This Row],[Performance Score]]&gt;=90,"Excellent",Table1[[#This Row],[Performance Score]]&gt;=75,"Good",Table1[[#This Row],[Performance Score]]&gt;=60,"Average",Table1[[#This Row],[Performance Score]]&lt;=60,"Need Improvement")</f>
        <v>Excellent</v>
      </c>
      <c r="AE2339" t="str">
        <f>IF(AND(Table1[[#This Row],[Attendance %]]&gt;=80,(Table1[[#This Row],[Performance Score]]&gt;=80)),"Eligible","Not Eligible")</f>
        <v>Eligible</v>
      </c>
      <c r="AF2339" t="str">
        <f>IF(Table1[[#This Row],[Performance Score]]&gt;=80,"High Performer","Low Performer")</f>
        <v>High Performer</v>
      </c>
      <c r="AG2339" t="str" cm="1">
        <f t="array" aca="1" ref="AG2339" ca="1">_xlfn.IFS(Table1[[#This Row],[Experience]]&lt;=3,"Junior",Table1[[#This Row],[Experience]]&lt;=7,"Mid Level",Table1[[#This Row],[Experience]]&gt;=7,"Senior")</f>
        <v>Junior</v>
      </c>
      <c r="AH2339" t="str">
        <f>IF(Table1[[#This Row],[Attendance %]]&gt;75,"OK","Below 75")</f>
        <v>OK</v>
      </c>
      <c r="AI2339" t="b">
        <f>ISBLANK(Table1[[#This Row],[Employee ID]])</f>
        <v>0</v>
      </c>
      <c r="AJ2339" t="b">
        <f>ISNUMBER(Table1[[#This Row],[Total Salary  ]])</f>
        <v>1</v>
      </c>
      <c r="AK2339" t="str">
        <f>IFERROR(_xlfn.XLOOKUP(Table1[[#This Row],[Manager ID]],MANAGERS!A:A,MANAGERS!B:B),"Not Found")</f>
        <v>Manager_13</v>
      </c>
    </row>
    <row r="2340" spans="1:37" x14ac:dyDescent="0.2">
      <c r="A2340" t="s">
        <v>101</v>
      </c>
      <c r="B2340" t="s">
        <v>42</v>
      </c>
      <c r="C2340" t="s">
        <v>15</v>
      </c>
      <c r="D2340" t="s">
        <v>81</v>
      </c>
      <c r="E2340" t="s">
        <v>26</v>
      </c>
      <c r="F2340" s="1">
        <v>42291</v>
      </c>
      <c r="G2340" s="1">
        <v>40103</v>
      </c>
      <c r="H2340">
        <v>68279</v>
      </c>
      <c r="I2340">
        <v>25419</v>
      </c>
      <c r="J2340">
        <v>80</v>
      </c>
      <c r="K2340">
        <v>82</v>
      </c>
      <c r="L2340" t="s">
        <v>34</v>
      </c>
      <c r="M2340">
        <v>104</v>
      </c>
      <c r="N2340">
        <f>Table1[[#This Row],[Basic Salary]]+Table1[[#This Row],[Bonus]]</f>
        <v>93698</v>
      </c>
      <c r="O2340" s="2">
        <f>Table1[[#This Row],[Bonus]]/Table1[[#This Row],[Basic Salary]]</f>
        <v>0.37228137494690899</v>
      </c>
      <c r="P2340">
        <f ca="1">DATEDIF(Table1[[#This Row],[Date of Birth]],TODAY(),"Y")</f>
        <v>16</v>
      </c>
      <c r="Q2340">
        <f ca="1">DATEDIF(Table1[[#This Row],[Joining Date]],TODAY(),"Y")</f>
        <v>10</v>
      </c>
      <c r="R2340" t="str">
        <f ca="1">IF(YEAR(Table1[[#This Row],[Joining Date]])=YEAR(TODAY()),"Yes","No")</f>
        <v>No</v>
      </c>
      <c r="S2340" t="str">
        <f ca="1">IF(Table1[[#This Row],[Experience]]&gt;5,"Yes","No")</f>
        <v>Yes</v>
      </c>
      <c r="T2340" t="str">
        <f>TEXT(Table1[[#This Row],[Joining Date]],"mmmm")</f>
        <v>October</v>
      </c>
      <c r="U2340" t="str">
        <f>TEXT(Table1[[#This Row],[Joining Date]],"yyyy")</f>
        <v>2015</v>
      </c>
      <c r="V2340" s="5">
        <f ca="1">TODAY()-Table1[[#This Row],[Joining Date]]</f>
        <v>3948</v>
      </c>
      <c r="W2340" t="str">
        <f>LEFT(Table1[[#This Row],[Employee Name]],FIND(" ",Table1[[#This Row],[Employee Name]])-1)</f>
        <v>Krishna</v>
      </c>
      <c r="X2340" t="str">
        <f>RIGHT(Table1[[#This Row],[Employee Name]],LEN(Table1[[#This Row],[Employee Name]])-FIND(" ",Table1[[#This Row],[Employee Name]]))</f>
        <v>Chaitanya</v>
      </c>
      <c r="Y2340" t="str">
        <f>Table1[[#This Row],[Department]]&amp;"-"&amp;Table1[[#This Row],[Employee ID]]</f>
        <v>Sales-E00046</v>
      </c>
      <c r="Z2340" t="str">
        <f>LEFT(Table1[[#This Row],[Department]],3)</f>
        <v>Sal</v>
      </c>
      <c r="AA2340" t="str">
        <f>_xlfn.XLOOKUP(Table1[[#This Row],[Manager ID]],MANAGERS!A:A,MANAGERS!B:B)</f>
        <v>Manager_4</v>
      </c>
      <c r="AB2340" t="str" cm="1">
        <f t="array" ref="AB2340">_xlfn.XLOOKUP(Table1[[#This Row],[Manager ID]],Table2[[#All],[Manager ID]],Table2[[#All],[Department Head]])</f>
        <v>Finance</v>
      </c>
      <c r="AC2340" s="2">
        <f>_xlfn.XLOOKUP(Table1[[#This Row],[City]],L:L,O:O)</f>
        <v>0.24030340748661314</v>
      </c>
      <c r="AD2340" t="str" cm="1">
        <f t="array" ref="AD2340">_xlfn.IFS(Table1[[#This Row],[Performance Score]]&gt;=90,"Excellent",Table1[[#This Row],[Performance Score]]&gt;=75,"Good",Table1[[#This Row],[Performance Score]]&gt;=60,"Average",Table1[[#This Row],[Performance Score]]&lt;=60,"Need Improvement")</f>
        <v>Good</v>
      </c>
      <c r="AE2340" t="str">
        <f>IF(AND(Table1[[#This Row],[Attendance %]]&gt;=80,(Table1[[#This Row],[Performance Score]]&gt;=80)),"Eligible","Not Eligible")</f>
        <v>Eligible</v>
      </c>
      <c r="AF2340" t="str">
        <f>IF(Table1[[#This Row],[Performance Score]]&gt;=80,"High Performer","Low Performer")</f>
        <v>High Performer</v>
      </c>
      <c r="AG2340" t="str" cm="1">
        <f t="array" aca="1" ref="AG2340" ca="1">_xlfn.IFS(Table1[[#This Row],[Experience]]&lt;=3,"Junior",Table1[[#This Row],[Experience]]&lt;=7,"Mid Level",Table1[[#This Row],[Experience]]&gt;=7,"Senior")</f>
        <v>Senior</v>
      </c>
      <c r="AH2340" t="str">
        <f>IF(Table1[[#This Row],[Attendance %]]&gt;75,"OK","Below 75")</f>
        <v>OK</v>
      </c>
      <c r="AI2340" t="b">
        <f>ISBLANK(Table1[[#This Row],[Employee ID]])</f>
        <v>0</v>
      </c>
      <c r="AJ2340" t="b">
        <f>ISNUMBER(Table1[[#This Row],[Total Salary  ]])</f>
        <v>1</v>
      </c>
      <c r="AK2340" t="str">
        <f>IFERROR(_xlfn.XLOOKUP(Table1[[#This Row],[Manager ID]],MANAGERS!A:A,MANAGERS!B:B),"Not Found")</f>
        <v>Manager_4</v>
      </c>
    </row>
    <row r="2341" spans="1:37" x14ac:dyDescent="0.2">
      <c r="A2341" t="s">
        <v>4662</v>
      </c>
      <c r="B2341" t="s">
        <v>77</v>
      </c>
      <c r="C2341" t="s">
        <v>15</v>
      </c>
      <c r="D2341" t="s">
        <v>40</v>
      </c>
      <c r="E2341" t="s">
        <v>17</v>
      </c>
      <c r="F2341" s="1">
        <v>43136</v>
      </c>
      <c r="G2341" s="1">
        <v>31358</v>
      </c>
      <c r="H2341">
        <v>75636</v>
      </c>
      <c r="I2341">
        <v>18061</v>
      </c>
      <c r="J2341">
        <v>74</v>
      </c>
      <c r="K2341">
        <v>54</v>
      </c>
      <c r="L2341" t="s">
        <v>53</v>
      </c>
      <c r="M2341">
        <v>113</v>
      </c>
      <c r="N2341">
        <f>Table1[[#This Row],[Basic Salary]]+Table1[[#This Row],[Bonus]]</f>
        <v>93697</v>
      </c>
      <c r="O2341" s="2">
        <f>Table1[[#This Row],[Bonus]]/Table1[[#This Row],[Basic Salary]]</f>
        <v>0.23878840763657519</v>
      </c>
      <c r="P2341">
        <f ca="1">DATEDIF(Table1[[#This Row],[Date of Birth]],TODAY(),"Y")</f>
        <v>40</v>
      </c>
      <c r="Q2341">
        <f ca="1">DATEDIF(Table1[[#This Row],[Joining Date]],TODAY(),"Y")</f>
        <v>8</v>
      </c>
      <c r="R2341" t="str">
        <f ca="1">IF(YEAR(Table1[[#This Row],[Joining Date]])=YEAR(TODAY()),"Yes","No")</f>
        <v>No</v>
      </c>
      <c r="S2341" t="str">
        <f ca="1">IF(Table1[[#This Row],[Experience]]&gt;5,"Yes","No")</f>
        <v>Yes</v>
      </c>
      <c r="T2341" t="str">
        <f>TEXT(Table1[[#This Row],[Joining Date]],"mmmm")</f>
        <v>February</v>
      </c>
      <c r="U2341" t="str">
        <f>TEXT(Table1[[#This Row],[Joining Date]],"yyyy")</f>
        <v>2018</v>
      </c>
      <c r="V2341" s="5">
        <f ca="1">TODAY()-Table1[[#This Row],[Joining Date]]</f>
        <v>3103</v>
      </c>
      <c r="W2341" t="str">
        <f>LEFT(Table1[[#This Row],[Employee Name]],FIND(" ",Table1[[#This Row],[Employee Name]])-1)</f>
        <v>Rohan</v>
      </c>
      <c r="X2341" t="str">
        <f>RIGHT(Table1[[#This Row],[Employee Name]],LEN(Table1[[#This Row],[Employee Name]])-FIND(" ",Table1[[#This Row],[Employee Name]]))</f>
        <v>Gupta</v>
      </c>
      <c r="Y2341" t="str">
        <f>Table1[[#This Row],[Department]]&amp;"-"&amp;Table1[[#This Row],[Employee ID]]</f>
        <v>IT-E04606</v>
      </c>
      <c r="Z2341" t="str">
        <f>LEFT(Table1[[#This Row],[Department]],3)</f>
        <v>IT</v>
      </c>
      <c r="AA2341" t="str">
        <f>_xlfn.XLOOKUP(Table1[[#This Row],[Manager ID]],MANAGERS!A:A,MANAGERS!B:B)</f>
        <v>Manager_13</v>
      </c>
      <c r="AB2341" t="str" cm="1">
        <f t="array" ref="AB2341">_xlfn.XLOOKUP(Table1[[#This Row],[Manager ID]],Table2[[#All],[Manager ID]],Table2[[#All],[Department Head]])</f>
        <v>HR</v>
      </c>
      <c r="AC2341" s="2">
        <f>_xlfn.XLOOKUP(Table1[[#This Row],[City]],L:L,O:O)</f>
        <v>0.23685887225230964</v>
      </c>
      <c r="AD2341" t="str" cm="1">
        <f t="array" ref="AD2341">_xlfn.IFS(Table1[[#This Row],[Performance Score]]&gt;=90,"Excellent",Table1[[#This Row],[Performance Score]]&gt;=75,"Good",Table1[[#This Row],[Performance Score]]&gt;=60,"Average",Table1[[#This Row],[Performance Score]]&lt;=60,"Need Improvement")</f>
        <v>Need Improvement</v>
      </c>
      <c r="AE2341" t="str">
        <f>IF(AND(Table1[[#This Row],[Attendance %]]&gt;=80,(Table1[[#This Row],[Performance Score]]&gt;=80)),"Eligible","Not Eligible")</f>
        <v>Not Eligible</v>
      </c>
      <c r="AF2341" t="str">
        <f>IF(Table1[[#This Row],[Performance Score]]&gt;=80,"High Performer","Low Performer")</f>
        <v>Low Performer</v>
      </c>
      <c r="AG2341" t="str" cm="1">
        <f t="array" aca="1" ref="AG2341" ca="1">_xlfn.IFS(Table1[[#This Row],[Experience]]&lt;=3,"Junior",Table1[[#This Row],[Experience]]&lt;=7,"Mid Level",Table1[[#This Row],[Experience]]&gt;=7,"Senior")</f>
        <v>Senior</v>
      </c>
      <c r="AH2341" t="str">
        <f>IF(Table1[[#This Row],[Attendance %]]&gt;75,"OK","Below 75")</f>
        <v>Below 75</v>
      </c>
      <c r="AI2341" t="b">
        <f>ISBLANK(Table1[[#This Row],[Employee ID]])</f>
        <v>0</v>
      </c>
      <c r="AJ2341" t="b">
        <f>ISNUMBER(Table1[[#This Row],[Total Salary  ]])</f>
        <v>1</v>
      </c>
      <c r="AK2341" t="str">
        <f>IFERROR(_xlfn.XLOOKUP(Table1[[#This Row],[Manager ID]],MANAGERS!A:A,MANAGERS!B:B),"Not Found")</f>
        <v>Manager_13</v>
      </c>
    </row>
    <row r="2342" spans="1:37" x14ac:dyDescent="0.2">
      <c r="A2342" t="s">
        <v>4946</v>
      </c>
      <c r="B2342" t="s">
        <v>129</v>
      </c>
      <c r="C2342" t="s">
        <v>15</v>
      </c>
      <c r="D2342" t="s">
        <v>16</v>
      </c>
      <c r="E2342" t="s">
        <v>17</v>
      </c>
      <c r="F2342" s="1">
        <v>44181</v>
      </c>
      <c r="G2342" s="1">
        <v>36340</v>
      </c>
      <c r="H2342">
        <v>84366</v>
      </c>
      <c r="I2342">
        <v>9278</v>
      </c>
      <c r="J2342">
        <v>61</v>
      </c>
      <c r="K2342">
        <v>70</v>
      </c>
      <c r="L2342" t="s">
        <v>31</v>
      </c>
      <c r="M2342">
        <v>119</v>
      </c>
      <c r="N2342">
        <f>Table1[[#This Row],[Basic Salary]]+Table1[[#This Row],[Bonus]]</f>
        <v>93644</v>
      </c>
      <c r="O2342" s="2">
        <f>Table1[[#This Row],[Bonus]]/Table1[[#This Row],[Basic Salary]]</f>
        <v>0.1099732119574236</v>
      </c>
      <c r="P2342">
        <f ca="1">DATEDIF(Table1[[#This Row],[Date of Birth]],TODAY(),"Y")</f>
        <v>27</v>
      </c>
      <c r="Q2342">
        <f ca="1">DATEDIF(Table1[[#This Row],[Joining Date]],TODAY(),"Y")</f>
        <v>5</v>
      </c>
      <c r="R2342" t="str">
        <f ca="1">IF(YEAR(Table1[[#This Row],[Joining Date]])=YEAR(TODAY()),"Yes","No")</f>
        <v>No</v>
      </c>
      <c r="S2342" t="str">
        <f ca="1">IF(Table1[[#This Row],[Experience]]&gt;5,"Yes","No")</f>
        <v>No</v>
      </c>
      <c r="T2342" t="str">
        <f>TEXT(Table1[[#This Row],[Joining Date]],"mmmm")</f>
        <v>December</v>
      </c>
      <c r="U2342" t="str">
        <f>TEXT(Table1[[#This Row],[Joining Date]],"yyyy")</f>
        <v>2020</v>
      </c>
      <c r="V2342" s="5">
        <f ca="1">TODAY()-Table1[[#This Row],[Joining Date]]</f>
        <v>2058</v>
      </c>
      <c r="W2342" t="str">
        <f>LEFT(Table1[[#This Row],[Employee Name]],FIND(" ",Table1[[#This Row],[Employee Name]])-1)</f>
        <v>Aarav</v>
      </c>
      <c r="X2342" t="str">
        <f>RIGHT(Table1[[#This Row],[Employee Name]],LEN(Table1[[#This Row],[Employee Name]])-FIND(" ",Table1[[#This Row],[Employee Name]]))</f>
        <v>Sharma</v>
      </c>
      <c r="Y2342" t="str">
        <f>Table1[[#This Row],[Department]]&amp;"-"&amp;Table1[[#This Row],[Employee ID]]</f>
        <v>HR-E04890</v>
      </c>
      <c r="Z2342" t="str">
        <f>LEFT(Table1[[#This Row],[Department]],3)</f>
        <v>HR</v>
      </c>
      <c r="AA2342" t="str">
        <f>_xlfn.XLOOKUP(Table1[[#This Row],[Manager ID]],MANAGERS!A:A,MANAGERS!B:B)</f>
        <v>Manager_19</v>
      </c>
      <c r="AB2342" t="str" cm="1">
        <f t="array" ref="AB2342">_xlfn.XLOOKUP(Table1[[#This Row],[Manager ID]],Table2[[#All],[Manager ID]],Table2[[#All],[Department Head]])</f>
        <v>Support</v>
      </c>
      <c r="AC2342" s="2">
        <f>_xlfn.XLOOKUP(Table1[[#This Row],[City]],L:L,O:O)</f>
        <v>0.241864189087755</v>
      </c>
      <c r="AD2342" t="str" cm="1">
        <f t="array" ref="AD2342">_xlfn.IFS(Table1[[#This Row],[Performance Score]]&gt;=90,"Excellent",Table1[[#This Row],[Performance Score]]&gt;=75,"Good",Table1[[#This Row],[Performance Score]]&gt;=60,"Average",Table1[[#This Row],[Performance Score]]&lt;=60,"Need Improvement")</f>
        <v>Average</v>
      </c>
      <c r="AE2342" t="str">
        <f>IF(AND(Table1[[#This Row],[Attendance %]]&gt;=80,(Table1[[#This Row],[Performance Score]]&gt;=80)),"Eligible","Not Eligible")</f>
        <v>Not Eligible</v>
      </c>
      <c r="AF2342" t="str">
        <f>IF(Table1[[#This Row],[Performance Score]]&gt;=80,"High Performer","Low Performer")</f>
        <v>Low Performer</v>
      </c>
      <c r="AG2342" t="str" cm="1">
        <f t="array" aca="1" ref="AG2342" ca="1">_xlfn.IFS(Table1[[#This Row],[Experience]]&lt;=3,"Junior",Table1[[#This Row],[Experience]]&lt;=7,"Mid Level",Table1[[#This Row],[Experience]]&gt;=7,"Senior")</f>
        <v>Mid Level</v>
      </c>
      <c r="AH2342" t="str">
        <f>IF(Table1[[#This Row],[Attendance %]]&gt;75,"OK","Below 75")</f>
        <v>Below 75</v>
      </c>
      <c r="AI2342" t="b">
        <f>ISBLANK(Table1[[#This Row],[Employee ID]])</f>
        <v>0</v>
      </c>
      <c r="AJ2342" t="b">
        <f>ISNUMBER(Table1[[#This Row],[Total Salary  ]])</f>
        <v>1</v>
      </c>
      <c r="AK2342" t="str">
        <f>IFERROR(_xlfn.XLOOKUP(Table1[[#This Row],[Manager ID]],MANAGERS!A:A,MANAGERS!B:B),"Not Found")</f>
        <v>Manager_19</v>
      </c>
    </row>
    <row r="2343" spans="1:37" x14ac:dyDescent="0.2">
      <c r="A2343" t="s">
        <v>4226</v>
      </c>
      <c r="B2343" t="s">
        <v>85</v>
      </c>
      <c r="C2343" t="s">
        <v>15</v>
      </c>
      <c r="D2343" t="s">
        <v>43</v>
      </c>
      <c r="E2343" t="s">
        <v>51</v>
      </c>
      <c r="F2343" s="1">
        <v>45603</v>
      </c>
      <c r="G2343" s="1">
        <v>37431</v>
      </c>
      <c r="H2343">
        <v>82954</v>
      </c>
      <c r="I2343">
        <v>10686</v>
      </c>
      <c r="J2343">
        <v>76</v>
      </c>
      <c r="K2343">
        <v>68</v>
      </c>
      <c r="L2343" t="s">
        <v>18</v>
      </c>
      <c r="M2343">
        <v>107</v>
      </c>
      <c r="N2343">
        <f>Table1[[#This Row],[Basic Salary]]+Table1[[#This Row],[Bonus]]</f>
        <v>93640</v>
      </c>
      <c r="O2343" s="2">
        <f>Table1[[#This Row],[Bonus]]/Table1[[#This Row],[Basic Salary]]</f>
        <v>0.1288183812715481</v>
      </c>
      <c r="P2343">
        <f ca="1">DATEDIF(Table1[[#This Row],[Date of Birth]],TODAY(),"Y")</f>
        <v>24</v>
      </c>
      <c r="Q2343">
        <f ca="1">DATEDIF(Table1[[#This Row],[Joining Date]],TODAY(),"Y")</f>
        <v>1</v>
      </c>
      <c r="R2343" t="str">
        <f ca="1">IF(YEAR(Table1[[#This Row],[Joining Date]])=YEAR(TODAY()),"Yes","No")</f>
        <v>No</v>
      </c>
      <c r="S2343" t="str">
        <f ca="1">IF(Table1[[#This Row],[Experience]]&gt;5,"Yes","No")</f>
        <v>No</v>
      </c>
      <c r="T2343" t="str">
        <f>TEXT(Table1[[#This Row],[Joining Date]],"mmmm")</f>
        <v>November</v>
      </c>
      <c r="U2343" t="str">
        <f>TEXT(Table1[[#This Row],[Joining Date]],"yyyy")</f>
        <v>2024</v>
      </c>
      <c r="V2343" s="5">
        <f ca="1">TODAY()-Table1[[#This Row],[Joining Date]]</f>
        <v>636</v>
      </c>
      <c r="W2343" t="str">
        <f>LEFT(Table1[[#This Row],[Employee Name]],FIND(" ",Table1[[#This Row],[Employee Name]])-1)</f>
        <v>Pooja</v>
      </c>
      <c r="X2343" t="str">
        <f>RIGHT(Table1[[#This Row],[Employee Name]],LEN(Table1[[#This Row],[Employee Name]])-FIND(" ",Table1[[#This Row],[Employee Name]]))</f>
        <v>Das</v>
      </c>
      <c r="Y2343" t="str">
        <f>Table1[[#This Row],[Department]]&amp;"-"&amp;Table1[[#This Row],[Employee ID]]</f>
        <v>Operations-E04170</v>
      </c>
      <c r="Z2343" t="str">
        <f>LEFT(Table1[[#This Row],[Department]],3)</f>
        <v>Ope</v>
      </c>
      <c r="AA2343" t="str">
        <f>_xlfn.XLOOKUP(Table1[[#This Row],[Manager ID]],MANAGERS!A:A,MANAGERS!B:B)</f>
        <v>Manager_7</v>
      </c>
      <c r="AB2343" t="str" cm="1">
        <f t="array" ref="AB2343">_xlfn.XLOOKUP(Table1[[#This Row],[Manager ID]],Table2[[#All],[Manager ID]],Table2[[#All],[Department Head]])</f>
        <v>Operations</v>
      </c>
      <c r="AC2343" s="2">
        <f>_xlfn.XLOOKUP(Table1[[#This Row],[City]],L:L,O:O)</f>
        <v>0.21356479274849693</v>
      </c>
      <c r="AD2343" t="str" cm="1">
        <f t="array" ref="AD2343">_xlfn.IFS(Table1[[#This Row],[Performance Score]]&gt;=90,"Excellent",Table1[[#This Row],[Performance Score]]&gt;=75,"Good",Table1[[#This Row],[Performance Score]]&gt;=60,"Average",Table1[[#This Row],[Performance Score]]&lt;=60,"Need Improvement")</f>
        <v>Average</v>
      </c>
      <c r="AE2343" t="str">
        <f>IF(AND(Table1[[#This Row],[Attendance %]]&gt;=80,(Table1[[#This Row],[Performance Score]]&gt;=80)),"Eligible","Not Eligible")</f>
        <v>Not Eligible</v>
      </c>
      <c r="AF2343" t="str">
        <f>IF(Table1[[#This Row],[Performance Score]]&gt;=80,"High Performer","Low Performer")</f>
        <v>Low Performer</v>
      </c>
      <c r="AG2343" t="str" cm="1">
        <f t="array" aca="1" ref="AG2343" ca="1">_xlfn.IFS(Table1[[#This Row],[Experience]]&lt;=3,"Junior",Table1[[#This Row],[Experience]]&lt;=7,"Mid Level",Table1[[#This Row],[Experience]]&gt;=7,"Senior")</f>
        <v>Junior</v>
      </c>
      <c r="AH2343" t="str">
        <f>IF(Table1[[#This Row],[Attendance %]]&gt;75,"OK","Below 75")</f>
        <v>OK</v>
      </c>
      <c r="AI2343" t="b">
        <f>ISBLANK(Table1[[#This Row],[Employee ID]])</f>
        <v>0</v>
      </c>
      <c r="AJ2343" t="b">
        <f>ISNUMBER(Table1[[#This Row],[Total Salary  ]])</f>
        <v>1</v>
      </c>
      <c r="AK2343" t="str">
        <f>IFERROR(_xlfn.XLOOKUP(Table1[[#This Row],[Manager ID]],MANAGERS!A:A,MANAGERS!B:B),"Not Found")</f>
        <v>Manager_7</v>
      </c>
    </row>
    <row r="2344" spans="1:37" x14ac:dyDescent="0.2">
      <c r="A2344" t="s">
        <v>4950</v>
      </c>
      <c r="B2344" t="s">
        <v>85</v>
      </c>
      <c r="C2344" t="s">
        <v>21</v>
      </c>
      <c r="D2344" t="s">
        <v>81</v>
      </c>
      <c r="E2344" t="s">
        <v>26</v>
      </c>
      <c r="F2344" s="1">
        <v>45462</v>
      </c>
      <c r="G2344" s="1">
        <v>39746</v>
      </c>
      <c r="H2344">
        <v>76748</v>
      </c>
      <c r="I2344">
        <v>16886</v>
      </c>
      <c r="J2344">
        <v>89</v>
      </c>
      <c r="K2344">
        <v>96</v>
      </c>
      <c r="L2344" t="s">
        <v>37</v>
      </c>
      <c r="M2344">
        <v>105</v>
      </c>
      <c r="N2344">
        <f>Table1[[#This Row],[Basic Salary]]+Table1[[#This Row],[Bonus]]</f>
        <v>93634</v>
      </c>
      <c r="O2344" s="2">
        <f>Table1[[#This Row],[Bonus]]/Table1[[#This Row],[Basic Salary]]</f>
        <v>0.2200187627039141</v>
      </c>
      <c r="P2344">
        <f ca="1">DATEDIF(Table1[[#This Row],[Date of Birth]],TODAY(),"Y")</f>
        <v>17</v>
      </c>
      <c r="Q2344">
        <f ca="1">DATEDIF(Table1[[#This Row],[Joining Date]],TODAY(),"Y")</f>
        <v>2</v>
      </c>
      <c r="R2344" t="str">
        <f ca="1">IF(YEAR(Table1[[#This Row],[Joining Date]])=YEAR(TODAY()),"Yes","No")</f>
        <v>No</v>
      </c>
      <c r="S2344" t="str">
        <f ca="1">IF(Table1[[#This Row],[Experience]]&gt;5,"Yes","No")</f>
        <v>No</v>
      </c>
      <c r="T2344" t="str">
        <f>TEXT(Table1[[#This Row],[Joining Date]],"mmmm")</f>
        <v>June</v>
      </c>
      <c r="U2344" t="str">
        <f>TEXT(Table1[[#This Row],[Joining Date]],"yyyy")</f>
        <v>2024</v>
      </c>
      <c r="V2344" s="5">
        <f ca="1">TODAY()-Table1[[#This Row],[Joining Date]]</f>
        <v>777</v>
      </c>
      <c r="W2344" t="str">
        <f>LEFT(Table1[[#This Row],[Employee Name]],FIND(" ",Table1[[#This Row],[Employee Name]])-1)</f>
        <v>Pooja</v>
      </c>
      <c r="X2344" t="str">
        <f>RIGHT(Table1[[#This Row],[Employee Name]],LEN(Table1[[#This Row],[Employee Name]])-FIND(" ",Table1[[#This Row],[Employee Name]]))</f>
        <v>Das</v>
      </c>
      <c r="Y2344" t="str">
        <f>Table1[[#This Row],[Department]]&amp;"-"&amp;Table1[[#This Row],[Employee ID]]</f>
        <v>Sales-E04894</v>
      </c>
      <c r="Z2344" t="str">
        <f>LEFT(Table1[[#This Row],[Department]],3)</f>
        <v>Sal</v>
      </c>
      <c r="AA2344" t="str">
        <f>_xlfn.XLOOKUP(Table1[[#This Row],[Manager ID]],MANAGERS!A:A,MANAGERS!B:B)</f>
        <v>Manager_5</v>
      </c>
      <c r="AB2344" t="str" cm="1">
        <f t="array" ref="AB2344">_xlfn.XLOOKUP(Table1[[#This Row],[Manager ID]],Table2[[#All],[Manager ID]],Table2[[#All],[Department Head]])</f>
        <v>Sales</v>
      </c>
      <c r="AC2344" s="2">
        <f>_xlfn.XLOOKUP(Table1[[#This Row],[City]],L:L,O:O)</f>
        <v>0.24036902712549932</v>
      </c>
      <c r="AD2344" t="str" cm="1">
        <f t="array" ref="AD2344">_xlfn.IFS(Table1[[#This Row],[Performance Score]]&gt;=90,"Excellent",Table1[[#This Row],[Performance Score]]&gt;=75,"Good",Table1[[#This Row],[Performance Score]]&gt;=60,"Average",Table1[[#This Row],[Performance Score]]&lt;=60,"Need Improvement")</f>
        <v>Excellent</v>
      </c>
      <c r="AE2344" t="str">
        <f>IF(AND(Table1[[#This Row],[Attendance %]]&gt;=80,(Table1[[#This Row],[Performance Score]]&gt;=80)),"Eligible","Not Eligible")</f>
        <v>Eligible</v>
      </c>
      <c r="AF2344" t="str">
        <f>IF(Table1[[#This Row],[Performance Score]]&gt;=80,"High Performer","Low Performer")</f>
        <v>High Performer</v>
      </c>
      <c r="AG2344" t="str" cm="1">
        <f t="array" aca="1" ref="AG2344" ca="1">_xlfn.IFS(Table1[[#This Row],[Experience]]&lt;=3,"Junior",Table1[[#This Row],[Experience]]&lt;=7,"Mid Level",Table1[[#This Row],[Experience]]&gt;=7,"Senior")</f>
        <v>Junior</v>
      </c>
      <c r="AH2344" t="str">
        <f>IF(Table1[[#This Row],[Attendance %]]&gt;75,"OK","Below 75")</f>
        <v>OK</v>
      </c>
      <c r="AI2344" t="b">
        <f>ISBLANK(Table1[[#This Row],[Employee ID]])</f>
        <v>0</v>
      </c>
      <c r="AJ2344" t="b">
        <f>ISNUMBER(Table1[[#This Row],[Total Salary  ]])</f>
        <v>1</v>
      </c>
      <c r="AK2344" t="str">
        <f>IFERROR(_xlfn.XLOOKUP(Table1[[#This Row],[Manager ID]],MANAGERS!A:A,MANAGERS!B:B),"Not Found")</f>
        <v>Manager_5</v>
      </c>
    </row>
    <row r="2345" spans="1:37" x14ac:dyDescent="0.2">
      <c r="A2345" t="s">
        <v>1535</v>
      </c>
      <c r="B2345" t="s">
        <v>60</v>
      </c>
      <c r="C2345" t="s">
        <v>21</v>
      </c>
      <c r="D2345" t="s">
        <v>43</v>
      </c>
      <c r="E2345" t="s">
        <v>17</v>
      </c>
      <c r="F2345" s="1">
        <v>44635</v>
      </c>
      <c r="G2345" s="1">
        <v>38403</v>
      </c>
      <c r="H2345">
        <v>63824</v>
      </c>
      <c r="I2345">
        <v>29797</v>
      </c>
      <c r="J2345">
        <v>95</v>
      </c>
      <c r="K2345">
        <v>74</v>
      </c>
      <c r="L2345" t="s">
        <v>37</v>
      </c>
      <c r="M2345">
        <v>113</v>
      </c>
      <c r="N2345">
        <f>Table1[[#This Row],[Basic Salary]]+Table1[[#This Row],[Bonus]]</f>
        <v>93621</v>
      </c>
      <c r="O2345" s="2">
        <f>Table1[[#This Row],[Bonus]]/Table1[[#This Row],[Basic Salary]]</f>
        <v>0.46686199548759089</v>
      </c>
      <c r="P2345">
        <f ca="1">DATEDIF(Table1[[#This Row],[Date of Birth]],TODAY(),"Y")</f>
        <v>21</v>
      </c>
      <c r="Q2345">
        <f ca="1">DATEDIF(Table1[[#This Row],[Joining Date]],TODAY(),"Y")</f>
        <v>4</v>
      </c>
      <c r="R2345" t="str">
        <f ca="1">IF(YEAR(Table1[[#This Row],[Joining Date]])=YEAR(TODAY()),"Yes","No")</f>
        <v>No</v>
      </c>
      <c r="S2345" t="str">
        <f ca="1">IF(Table1[[#This Row],[Experience]]&gt;5,"Yes","No")</f>
        <v>No</v>
      </c>
      <c r="T2345" t="str">
        <f>TEXT(Table1[[#This Row],[Joining Date]],"mmmm")</f>
        <v>March</v>
      </c>
      <c r="U2345" t="str">
        <f>TEXT(Table1[[#This Row],[Joining Date]],"yyyy")</f>
        <v>2022</v>
      </c>
      <c r="V2345" s="5">
        <f ca="1">TODAY()-Table1[[#This Row],[Joining Date]]</f>
        <v>1604</v>
      </c>
      <c r="W2345" t="str">
        <f>LEFT(Table1[[#This Row],[Employee Name]],FIND(" ",Table1[[#This Row],[Employee Name]])-1)</f>
        <v>Gayathri</v>
      </c>
      <c r="X2345" t="str">
        <f>RIGHT(Table1[[#This Row],[Employee Name]],LEN(Table1[[#This Row],[Employee Name]])-FIND(" ",Table1[[#This Row],[Employee Name]]))</f>
        <v>Iyer</v>
      </c>
      <c r="Y2345" t="str">
        <f>Table1[[#This Row],[Department]]&amp;"-"&amp;Table1[[#This Row],[Employee ID]]</f>
        <v>Operations-E01479</v>
      </c>
      <c r="Z2345" t="str">
        <f>LEFT(Table1[[#This Row],[Department]],3)</f>
        <v>Ope</v>
      </c>
      <c r="AA2345" t="str">
        <f>_xlfn.XLOOKUP(Table1[[#This Row],[Manager ID]],MANAGERS!A:A,MANAGERS!B:B)</f>
        <v>Manager_13</v>
      </c>
      <c r="AB2345" t="str" cm="1">
        <f t="array" ref="AB2345">_xlfn.XLOOKUP(Table1[[#This Row],[Manager ID]],Table2[[#All],[Manager ID]],Table2[[#All],[Department Head]])</f>
        <v>HR</v>
      </c>
      <c r="AC2345" s="2">
        <f>_xlfn.XLOOKUP(Table1[[#This Row],[City]],L:L,O:O)</f>
        <v>0.24036902712549932</v>
      </c>
      <c r="AD2345" t="str" cm="1">
        <f t="array" ref="AD2345">_xlfn.IFS(Table1[[#This Row],[Performance Score]]&gt;=90,"Excellent",Table1[[#This Row],[Performance Score]]&gt;=75,"Good",Table1[[#This Row],[Performance Score]]&gt;=60,"Average",Table1[[#This Row],[Performance Score]]&lt;=60,"Need Improvement")</f>
        <v>Average</v>
      </c>
      <c r="AE2345" t="str">
        <f>IF(AND(Table1[[#This Row],[Attendance %]]&gt;=80,(Table1[[#This Row],[Performance Score]]&gt;=80)),"Eligible","Not Eligible")</f>
        <v>Not Eligible</v>
      </c>
      <c r="AF2345" t="str">
        <f>IF(Table1[[#This Row],[Performance Score]]&gt;=80,"High Performer","Low Performer")</f>
        <v>Low Performer</v>
      </c>
      <c r="AG2345" t="str" cm="1">
        <f t="array" aca="1" ref="AG2345" ca="1">_xlfn.IFS(Table1[[#This Row],[Experience]]&lt;=3,"Junior",Table1[[#This Row],[Experience]]&lt;=7,"Mid Level",Table1[[#This Row],[Experience]]&gt;=7,"Senior")</f>
        <v>Mid Level</v>
      </c>
      <c r="AH2345" t="str">
        <f>IF(Table1[[#This Row],[Attendance %]]&gt;75,"OK","Below 75")</f>
        <v>OK</v>
      </c>
      <c r="AI2345" t="b">
        <f>ISBLANK(Table1[[#This Row],[Employee ID]])</f>
        <v>0</v>
      </c>
      <c r="AJ2345" t="b">
        <f>ISNUMBER(Table1[[#This Row],[Total Salary  ]])</f>
        <v>1</v>
      </c>
      <c r="AK2345" t="str">
        <f>IFERROR(_xlfn.XLOOKUP(Table1[[#This Row],[Manager ID]],MANAGERS!A:A,MANAGERS!B:B),"Not Found")</f>
        <v>Manager_13</v>
      </c>
    </row>
    <row r="2346" spans="1:37" x14ac:dyDescent="0.2">
      <c r="A2346" t="s">
        <v>4104</v>
      </c>
      <c r="B2346" t="s">
        <v>39</v>
      </c>
      <c r="C2346" t="s">
        <v>21</v>
      </c>
      <c r="D2346" t="s">
        <v>46</v>
      </c>
      <c r="E2346" t="s">
        <v>26</v>
      </c>
      <c r="F2346" s="1">
        <v>44952</v>
      </c>
      <c r="G2346" s="1">
        <v>36315</v>
      </c>
      <c r="H2346">
        <v>75445</v>
      </c>
      <c r="I2346">
        <v>18135</v>
      </c>
      <c r="J2346">
        <v>76</v>
      </c>
      <c r="K2346">
        <v>70</v>
      </c>
      <c r="L2346" t="s">
        <v>27</v>
      </c>
      <c r="M2346">
        <v>102</v>
      </c>
      <c r="N2346">
        <f>Table1[[#This Row],[Basic Salary]]+Table1[[#This Row],[Bonus]]</f>
        <v>93580</v>
      </c>
      <c r="O2346" s="2">
        <f>Table1[[#This Row],[Bonus]]/Table1[[#This Row],[Basic Salary]]</f>
        <v>0.24037378222546227</v>
      </c>
      <c r="P2346">
        <f ca="1">DATEDIF(Table1[[#This Row],[Date of Birth]],TODAY(),"Y")</f>
        <v>27</v>
      </c>
      <c r="Q2346">
        <f ca="1">DATEDIF(Table1[[#This Row],[Joining Date]],TODAY(),"Y")</f>
        <v>3</v>
      </c>
      <c r="R2346" t="str">
        <f ca="1">IF(YEAR(Table1[[#This Row],[Joining Date]])=YEAR(TODAY()),"Yes","No")</f>
        <v>No</v>
      </c>
      <c r="S2346" t="str">
        <f ca="1">IF(Table1[[#This Row],[Experience]]&gt;5,"Yes","No")</f>
        <v>No</v>
      </c>
      <c r="T2346" t="str">
        <f>TEXT(Table1[[#This Row],[Joining Date]],"mmmm")</f>
        <v>January</v>
      </c>
      <c r="U2346" t="str">
        <f>TEXT(Table1[[#This Row],[Joining Date]],"yyyy")</f>
        <v>2023</v>
      </c>
      <c r="V2346" s="5">
        <f ca="1">TODAY()-Table1[[#This Row],[Joining Date]]</f>
        <v>1287</v>
      </c>
      <c r="W2346" t="str">
        <f>LEFT(Table1[[#This Row],[Employee Name]],FIND(" ",Table1[[#This Row],[Employee Name]])-1)</f>
        <v>Karan</v>
      </c>
      <c r="X2346" t="str">
        <f>RIGHT(Table1[[#This Row],[Employee Name]],LEN(Table1[[#This Row],[Employee Name]])-FIND(" ",Table1[[#This Row],[Employee Name]]))</f>
        <v>Malhotra</v>
      </c>
      <c r="Y2346" t="str">
        <f>Table1[[#This Row],[Department]]&amp;"-"&amp;Table1[[#This Row],[Employee ID]]</f>
        <v>Support-E04048</v>
      </c>
      <c r="Z2346" t="str">
        <f>LEFT(Table1[[#This Row],[Department]],3)</f>
        <v>Sup</v>
      </c>
      <c r="AA2346" t="str">
        <f>_xlfn.XLOOKUP(Table1[[#This Row],[Manager ID]],MANAGERS!A:A,MANAGERS!B:B)</f>
        <v>Manager_2</v>
      </c>
      <c r="AB2346" t="str" cm="1">
        <f t="array" ref="AB2346">_xlfn.XLOOKUP(Table1[[#This Row],[Manager ID]],Table2[[#All],[Manager ID]],Table2[[#All],[Department Head]])</f>
        <v>Sales</v>
      </c>
      <c r="AC2346" s="2">
        <f>_xlfn.XLOOKUP(Table1[[#This Row],[City]],L:L,O:O)</f>
        <v>0.23674293405114402</v>
      </c>
      <c r="AD2346" t="str" cm="1">
        <f t="array" ref="AD2346">_xlfn.IFS(Table1[[#This Row],[Performance Score]]&gt;=90,"Excellent",Table1[[#This Row],[Performance Score]]&gt;=75,"Good",Table1[[#This Row],[Performance Score]]&gt;=60,"Average",Table1[[#This Row],[Performance Score]]&lt;=60,"Need Improvement")</f>
        <v>Average</v>
      </c>
      <c r="AE2346" t="str">
        <f>IF(AND(Table1[[#This Row],[Attendance %]]&gt;=80,(Table1[[#This Row],[Performance Score]]&gt;=80)),"Eligible","Not Eligible")</f>
        <v>Not Eligible</v>
      </c>
      <c r="AF2346" t="str">
        <f>IF(Table1[[#This Row],[Performance Score]]&gt;=80,"High Performer","Low Performer")</f>
        <v>Low Performer</v>
      </c>
      <c r="AG2346" t="str" cm="1">
        <f t="array" aca="1" ref="AG2346" ca="1">_xlfn.IFS(Table1[[#This Row],[Experience]]&lt;=3,"Junior",Table1[[#This Row],[Experience]]&lt;=7,"Mid Level",Table1[[#This Row],[Experience]]&gt;=7,"Senior")</f>
        <v>Junior</v>
      </c>
      <c r="AH2346" t="str">
        <f>IF(Table1[[#This Row],[Attendance %]]&gt;75,"OK","Below 75")</f>
        <v>OK</v>
      </c>
      <c r="AI2346" t="b">
        <f>ISBLANK(Table1[[#This Row],[Employee ID]])</f>
        <v>0</v>
      </c>
      <c r="AJ2346" t="b">
        <f>ISNUMBER(Table1[[#This Row],[Total Salary  ]])</f>
        <v>1</v>
      </c>
      <c r="AK2346" t="str">
        <f>IFERROR(_xlfn.XLOOKUP(Table1[[#This Row],[Manager ID]],MANAGERS!A:A,MANAGERS!B:B),"Not Found")</f>
        <v>Manager_2</v>
      </c>
    </row>
    <row r="2347" spans="1:37" x14ac:dyDescent="0.2">
      <c r="A2347" t="s">
        <v>2312</v>
      </c>
      <c r="B2347" t="s">
        <v>62</v>
      </c>
      <c r="C2347" t="s">
        <v>15</v>
      </c>
      <c r="D2347" t="s">
        <v>33</v>
      </c>
      <c r="E2347" t="s">
        <v>17</v>
      </c>
      <c r="F2347" s="1">
        <v>42622</v>
      </c>
      <c r="G2347" s="1">
        <v>40714</v>
      </c>
      <c r="H2347">
        <v>76221</v>
      </c>
      <c r="I2347">
        <v>17349</v>
      </c>
      <c r="J2347">
        <v>83</v>
      </c>
      <c r="K2347">
        <v>84</v>
      </c>
      <c r="L2347" t="s">
        <v>34</v>
      </c>
      <c r="M2347">
        <v>113</v>
      </c>
      <c r="N2347">
        <f>Table1[[#This Row],[Basic Salary]]+Table1[[#This Row],[Bonus]]</f>
        <v>93570</v>
      </c>
      <c r="O2347" s="2">
        <f>Table1[[#This Row],[Bonus]]/Table1[[#This Row],[Basic Salary]]</f>
        <v>0.22761443696619041</v>
      </c>
      <c r="P2347">
        <f ca="1">DATEDIF(Table1[[#This Row],[Date of Birth]],TODAY(),"Y")</f>
        <v>15</v>
      </c>
      <c r="Q2347">
        <f ca="1">DATEDIF(Table1[[#This Row],[Joining Date]],TODAY(),"Y")</f>
        <v>9</v>
      </c>
      <c r="R2347" t="str">
        <f ca="1">IF(YEAR(Table1[[#This Row],[Joining Date]])=YEAR(TODAY()),"Yes","No")</f>
        <v>No</v>
      </c>
      <c r="S2347" t="str">
        <f ca="1">IF(Table1[[#This Row],[Experience]]&gt;5,"Yes","No")</f>
        <v>Yes</v>
      </c>
      <c r="T2347" t="str">
        <f>TEXT(Table1[[#This Row],[Joining Date]],"mmmm")</f>
        <v>September</v>
      </c>
      <c r="U2347" t="str">
        <f>TEXT(Table1[[#This Row],[Joining Date]],"yyyy")</f>
        <v>2016</v>
      </c>
      <c r="V2347" s="5">
        <f ca="1">TODAY()-Table1[[#This Row],[Joining Date]]</f>
        <v>3617</v>
      </c>
      <c r="W2347" t="str">
        <f>LEFT(Table1[[#This Row],[Employee Name]],FIND(" ",Table1[[#This Row],[Employee Name]])-1)</f>
        <v>Kavya</v>
      </c>
      <c r="X2347" t="str">
        <f>RIGHT(Table1[[#This Row],[Employee Name]],LEN(Table1[[#This Row],[Employee Name]])-FIND(" ",Table1[[#This Row],[Employee Name]]))</f>
        <v>Nair</v>
      </c>
      <c r="Y2347" t="str">
        <f>Table1[[#This Row],[Department]]&amp;"-"&amp;Table1[[#This Row],[Employee ID]]</f>
        <v>Marketing-E02256</v>
      </c>
      <c r="Z2347" t="str">
        <f>LEFT(Table1[[#This Row],[Department]],3)</f>
        <v>Mar</v>
      </c>
      <c r="AA2347" t="str">
        <f>_xlfn.XLOOKUP(Table1[[#This Row],[Manager ID]],MANAGERS!A:A,MANAGERS!B:B)</f>
        <v>Manager_13</v>
      </c>
      <c r="AB2347" t="str" cm="1">
        <f t="array" ref="AB2347">_xlfn.XLOOKUP(Table1[[#This Row],[Manager ID]],Table2[[#All],[Manager ID]],Table2[[#All],[Department Head]])</f>
        <v>HR</v>
      </c>
      <c r="AC2347" s="2">
        <f>_xlfn.XLOOKUP(Table1[[#This Row],[City]],L:L,O:O)</f>
        <v>0.24030340748661314</v>
      </c>
      <c r="AD2347" t="str" cm="1">
        <f t="array" ref="AD2347">_xlfn.IFS(Table1[[#This Row],[Performance Score]]&gt;=90,"Excellent",Table1[[#This Row],[Performance Score]]&gt;=75,"Good",Table1[[#This Row],[Performance Score]]&gt;=60,"Average",Table1[[#This Row],[Performance Score]]&lt;=60,"Need Improvement")</f>
        <v>Good</v>
      </c>
      <c r="AE2347" t="str">
        <f>IF(AND(Table1[[#This Row],[Attendance %]]&gt;=80,(Table1[[#This Row],[Performance Score]]&gt;=80)),"Eligible","Not Eligible")</f>
        <v>Eligible</v>
      </c>
      <c r="AF2347" t="str">
        <f>IF(Table1[[#This Row],[Performance Score]]&gt;=80,"High Performer","Low Performer")</f>
        <v>High Performer</v>
      </c>
      <c r="AG2347" t="str" cm="1">
        <f t="array" aca="1" ref="AG2347" ca="1">_xlfn.IFS(Table1[[#This Row],[Experience]]&lt;=3,"Junior",Table1[[#This Row],[Experience]]&lt;=7,"Mid Level",Table1[[#This Row],[Experience]]&gt;=7,"Senior")</f>
        <v>Senior</v>
      </c>
      <c r="AH2347" t="str">
        <f>IF(Table1[[#This Row],[Attendance %]]&gt;75,"OK","Below 75")</f>
        <v>OK</v>
      </c>
      <c r="AI2347" t="b">
        <f>ISBLANK(Table1[[#This Row],[Employee ID]])</f>
        <v>0</v>
      </c>
      <c r="AJ2347" t="b">
        <f>ISNUMBER(Table1[[#This Row],[Total Salary  ]])</f>
        <v>1</v>
      </c>
      <c r="AK2347" t="str">
        <f>IFERROR(_xlfn.XLOOKUP(Table1[[#This Row],[Manager ID]],MANAGERS!A:A,MANAGERS!B:B),"Not Found")</f>
        <v>Manager_13</v>
      </c>
    </row>
    <row r="2348" spans="1:37" x14ac:dyDescent="0.2">
      <c r="A2348" t="s">
        <v>4300</v>
      </c>
      <c r="B2348" t="s">
        <v>62</v>
      </c>
      <c r="C2348" t="s">
        <v>21</v>
      </c>
      <c r="D2348" t="s">
        <v>46</v>
      </c>
      <c r="E2348" t="s">
        <v>51</v>
      </c>
      <c r="F2348" s="1">
        <v>45002</v>
      </c>
      <c r="G2348" s="1">
        <v>30508</v>
      </c>
      <c r="H2348">
        <v>80306</v>
      </c>
      <c r="I2348">
        <v>13206</v>
      </c>
      <c r="J2348">
        <v>68</v>
      </c>
      <c r="K2348">
        <v>55</v>
      </c>
      <c r="L2348" t="s">
        <v>53</v>
      </c>
      <c r="M2348">
        <v>104</v>
      </c>
      <c r="N2348">
        <f>Table1[[#This Row],[Basic Salary]]+Table1[[#This Row],[Bonus]]</f>
        <v>93512</v>
      </c>
      <c r="O2348" s="2">
        <f>Table1[[#This Row],[Bonus]]/Table1[[#This Row],[Basic Salary]]</f>
        <v>0.16444599407267202</v>
      </c>
      <c r="P2348">
        <f ca="1">DATEDIF(Table1[[#This Row],[Date of Birth]],TODAY(),"Y")</f>
        <v>43</v>
      </c>
      <c r="Q2348">
        <f ca="1">DATEDIF(Table1[[#This Row],[Joining Date]],TODAY(),"Y")</f>
        <v>3</v>
      </c>
      <c r="R2348" t="str">
        <f ca="1">IF(YEAR(Table1[[#This Row],[Joining Date]])=YEAR(TODAY()),"Yes","No")</f>
        <v>No</v>
      </c>
      <c r="S2348" t="str">
        <f ca="1">IF(Table1[[#This Row],[Experience]]&gt;5,"Yes","No")</f>
        <v>No</v>
      </c>
      <c r="T2348" t="str">
        <f>TEXT(Table1[[#This Row],[Joining Date]],"mmmm")</f>
        <v>March</v>
      </c>
      <c r="U2348" t="str">
        <f>TEXT(Table1[[#This Row],[Joining Date]],"yyyy")</f>
        <v>2023</v>
      </c>
      <c r="V2348" s="5">
        <f ca="1">TODAY()-Table1[[#This Row],[Joining Date]]</f>
        <v>1237</v>
      </c>
      <c r="W2348" t="str">
        <f>LEFT(Table1[[#This Row],[Employee Name]],FIND(" ",Table1[[#This Row],[Employee Name]])-1)</f>
        <v>Kavya</v>
      </c>
      <c r="X2348" t="str">
        <f>RIGHT(Table1[[#This Row],[Employee Name]],LEN(Table1[[#This Row],[Employee Name]])-FIND(" ",Table1[[#This Row],[Employee Name]]))</f>
        <v>Nair</v>
      </c>
      <c r="Y2348" t="str">
        <f>Table1[[#This Row],[Department]]&amp;"-"&amp;Table1[[#This Row],[Employee ID]]</f>
        <v>Support-E04244</v>
      </c>
      <c r="Z2348" t="str">
        <f>LEFT(Table1[[#This Row],[Department]],3)</f>
        <v>Sup</v>
      </c>
      <c r="AA2348" t="str">
        <f>_xlfn.XLOOKUP(Table1[[#This Row],[Manager ID]],MANAGERS!A:A,MANAGERS!B:B)</f>
        <v>Manager_4</v>
      </c>
      <c r="AB2348" t="str" cm="1">
        <f t="array" ref="AB2348">_xlfn.XLOOKUP(Table1[[#This Row],[Manager ID]],Table2[[#All],[Manager ID]],Table2[[#All],[Department Head]])</f>
        <v>Finance</v>
      </c>
      <c r="AC2348" s="2">
        <f>_xlfn.XLOOKUP(Table1[[#This Row],[City]],L:L,O:O)</f>
        <v>0.23685887225230964</v>
      </c>
      <c r="AD2348" t="str" cm="1">
        <f t="array" ref="AD2348">_xlfn.IFS(Table1[[#This Row],[Performance Score]]&gt;=90,"Excellent",Table1[[#This Row],[Performance Score]]&gt;=75,"Good",Table1[[#This Row],[Performance Score]]&gt;=60,"Average",Table1[[#This Row],[Performance Score]]&lt;=60,"Need Improvement")</f>
        <v>Need Improvement</v>
      </c>
      <c r="AE2348" t="str">
        <f>IF(AND(Table1[[#This Row],[Attendance %]]&gt;=80,(Table1[[#This Row],[Performance Score]]&gt;=80)),"Eligible","Not Eligible")</f>
        <v>Not Eligible</v>
      </c>
      <c r="AF2348" t="str">
        <f>IF(Table1[[#This Row],[Performance Score]]&gt;=80,"High Performer","Low Performer")</f>
        <v>Low Performer</v>
      </c>
      <c r="AG2348" t="str" cm="1">
        <f t="array" aca="1" ref="AG2348" ca="1">_xlfn.IFS(Table1[[#This Row],[Experience]]&lt;=3,"Junior",Table1[[#This Row],[Experience]]&lt;=7,"Mid Level",Table1[[#This Row],[Experience]]&gt;=7,"Senior")</f>
        <v>Junior</v>
      </c>
      <c r="AH2348" t="str">
        <f>IF(Table1[[#This Row],[Attendance %]]&gt;75,"OK","Below 75")</f>
        <v>Below 75</v>
      </c>
      <c r="AI2348" t="b">
        <f>ISBLANK(Table1[[#This Row],[Employee ID]])</f>
        <v>0</v>
      </c>
      <c r="AJ2348" t="b">
        <f>ISNUMBER(Table1[[#This Row],[Total Salary  ]])</f>
        <v>1</v>
      </c>
      <c r="AK2348" t="str">
        <f>IFERROR(_xlfn.XLOOKUP(Table1[[#This Row],[Manager ID]],MANAGERS!A:A,MANAGERS!B:B),"Not Found")</f>
        <v>Manager_4</v>
      </c>
    </row>
    <row r="2349" spans="1:37" x14ac:dyDescent="0.2">
      <c r="A2349" t="s">
        <v>1014</v>
      </c>
      <c r="B2349" t="s">
        <v>42</v>
      </c>
      <c r="C2349" t="s">
        <v>15</v>
      </c>
      <c r="D2349" t="s">
        <v>81</v>
      </c>
      <c r="E2349" t="s">
        <v>65</v>
      </c>
      <c r="F2349" s="1">
        <v>44607</v>
      </c>
      <c r="G2349" s="1">
        <v>40487</v>
      </c>
      <c r="H2349">
        <v>66676</v>
      </c>
      <c r="I2349">
        <v>26835</v>
      </c>
      <c r="J2349">
        <v>90</v>
      </c>
      <c r="K2349">
        <v>44</v>
      </c>
      <c r="L2349" t="s">
        <v>31</v>
      </c>
      <c r="M2349">
        <v>101</v>
      </c>
      <c r="N2349">
        <f>Table1[[#This Row],[Basic Salary]]+Table1[[#This Row],[Bonus]]</f>
        <v>93511</v>
      </c>
      <c r="O2349" s="2">
        <f>Table1[[#This Row],[Bonus]]/Table1[[#This Row],[Basic Salary]]</f>
        <v>0.40246865438838564</v>
      </c>
      <c r="P2349">
        <f ca="1">DATEDIF(Table1[[#This Row],[Date of Birth]],TODAY(),"Y")</f>
        <v>15</v>
      </c>
      <c r="Q2349">
        <f ca="1">DATEDIF(Table1[[#This Row],[Joining Date]],TODAY(),"Y")</f>
        <v>4</v>
      </c>
      <c r="R2349" t="str">
        <f ca="1">IF(YEAR(Table1[[#This Row],[Joining Date]])=YEAR(TODAY()),"Yes","No")</f>
        <v>No</v>
      </c>
      <c r="S2349" t="str">
        <f ca="1">IF(Table1[[#This Row],[Experience]]&gt;5,"Yes","No")</f>
        <v>No</v>
      </c>
      <c r="T2349" t="str">
        <f>TEXT(Table1[[#This Row],[Joining Date]],"mmmm")</f>
        <v>February</v>
      </c>
      <c r="U2349" t="str">
        <f>TEXT(Table1[[#This Row],[Joining Date]],"yyyy")</f>
        <v>2022</v>
      </c>
      <c r="V2349" s="5">
        <f ca="1">TODAY()-Table1[[#This Row],[Joining Date]]</f>
        <v>1632</v>
      </c>
      <c r="W2349" t="str">
        <f>LEFT(Table1[[#This Row],[Employee Name]],FIND(" ",Table1[[#This Row],[Employee Name]])-1)</f>
        <v>Krishna</v>
      </c>
      <c r="X2349" t="str">
        <f>RIGHT(Table1[[#This Row],[Employee Name]],LEN(Table1[[#This Row],[Employee Name]])-FIND(" ",Table1[[#This Row],[Employee Name]]))</f>
        <v>Chaitanya</v>
      </c>
      <c r="Y2349" t="str">
        <f>Table1[[#This Row],[Department]]&amp;"-"&amp;Table1[[#This Row],[Employee ID]]</f>
        <v>Sales-E00958</v>
      </c>
      <c r="Z2349" t="str">
        <f>LEFT(Table1[[#This Row],[Department]],3)</f>
        <v>Sal</v>
      </c>
      <c r="AA2349" t="str">
        <f>_xlfn.XLOOKUP(Table1[[#This Row],[Manager ID]],MANAGERS!A:A,MANAGERS!B:B)</f>
        <v>Manager_1</v>
      </c>
      <c r="AB2349" t="str" cm="1">
        <f t="array" ref="AB2349">_xlfn.XLOOKUP(Table1[[#This Row],[Manager ID]],Table2[[#All],[Manager ID]],Table2[[#All],[Department Head]])</f>
        <v>Support</v>
      </c>
      <c r="AC2349" s="2">
        <f>_xlfn.XLOOKUP(Table1[[#This Row],[City]],L:L,O:O)</f>
        <v>0.241864189087755</v>
      </c>
      <c r="AD2349" t="str" cm="1">
        <f t="array" ref="AD2349">_xlfn.IFS(Table1[[#This Row],[Performance Score]]&gt;=90,"Excellent",Table1[[#This Row],[Performance Score]]&gt;=75,"Good",Table1[[#This Row],[Performance Score]]&gt;=60,"Average",Table1[[#This Row],[Performance Score]]&lt;=60,"Need Improvement")</f>
        <v>Need Improvement</v>
      </c>
      <c r="AE2349" t="str">
        <f>IF(AND(Table1[[#This Row],[Attendance %]]&gt;=80,(Table1[[#This Row],[Performance Score]]&gt;=80)),"Eligible","Not Eligible")</f>
        <v>Not Eligible</v>
      </c>
      <c r="AF2349" t="str">
        <f>IF(Table1[[#This Row],[Performance Score]]&gt;=80,"High Performer","Low Performer")</f>
        <v>Low Performer</v>
      </c>
      <c r="AG2349" t="str" cm="1">
        <f t="array" aca="1" ref="AG2349" ca="1">_xlfn.IFS(Table1[[#This Row],[Experience]]&lt;=3,"Junior",Table1[[#This Row],[Experience]]&lt;=7,"Mid Level",Table1[[#This Row],[Experience]]&gt;=7,"Senior")</f>
        <v>Mid Level</v>
      </c>
      <c r="AH2349" t="str">
        <f>IF(Table1[[#This Row],[Attendance %]]&gt;75,"OK","Below 75")</f>
        <v>OK</v>
      </c>
      <c r="AI2349" t="b">
        <f>ISBLANK(Table1[[#This Row],[Employee ID]])</f>
        <v>0</v>
      </c>
      <c r="AJ2349" t="b">
        <f>ISNUMBER(Table1[[#This Row],[Total Salary  ]])</f>
        <v>1</v>
      </c>
      <c r="AK2349" t="str">
        <f>IFERROR(_xlfn.XLOOKUP(Table1[[#This Row],[Manager ID]],MANAGERS!A:A,MANAGERS!B:B),"Not Found")</f>
        <v>Manager_1</v>
      </c>
    </row>
    <row r="2350" spans="1:37" x14ac:dyDescent="0.2">
      <c r="A2350" t="s">
        <v>2048</v>
      </c>
      <c r="B2350" t="s">
        <v>50</v>
      </c>
      <c r="C2350" t="s">
        <v>21</v>
      </c>
      <c r="D2350" t="s">
        <v>81</v>
      </c>
      <c r="E2350" t="s">
        <v>51</v>
      </c>
      <c r="F2350" s="1">
        <v>43566</v>
      </c>
      <c r="G2350" s="1">
        <v>38514</v>
      </c>
      <c r="H2350">
        <v>65940</v>
      </c>
      <c r="I2350">
        <v>27566</v>
      </c>
      <c r="J2350">
        <v>65</v>
      </c>
      <c r="K2350">
        <v>60</v>
      </c>
      <c r="L2350" t="s">
        <v>31</v>
      </c>
      <c r="M2350">
        <v>119</v>
      </c>
      <c r="N2350">
        <f>Table1[[#This Row],[Basic Salary]]+Table1[[#This Row],[Bonus]]</f>
        <v>93506</v>
      </c>
      <c r="O2350" s="2">
        <f>Table1[[#This Row],[Bonus]]/Table1[[#This Row],[Basic Salary]]</f>
        <v>0.4180467091295117</v>
      </c>
      <c r="P2350">
        <f ca="1">DATEDIF(Table1[[#This Row],[Date of Birth]],TODAY(),"Y")</f>
        <v>21</v>
      </c>
      <c r="Q2350">
        <f ca="1">DATEDIF(Table1[[#This Row],[Joining Date]],TODAY(),"Y")</f>
        <v>7</v>
      </c>
      <c r="R2350" t="str">
        <f ca="1">IF(YEAR(Table1[[#This Row],[Joining Date]])=YEAR(TODAY()),"Yes","No")</f>
        <v>No</v>
      </c>
      <c r="S2350" t="str">
        <f ca="1">IF(Table1[[#This Row],[Experience]]&gt;5,"Yes","No")</f>
        <v>Yes</v>
      </c>
      <c r="T2350" t="str">
        <f>TEXT(Table1[[#This Row],[Joining Date]],"mmmm")</f>
        <v>April</v>
      </c>
      <c r="U2350" t="str">
        <f>TEXT(Table1[[#This Row],[Joining Date]],"yyyy")</f>
        <v>2019</v>
      </c>
      <c r="V2350" s="5">
        <f ca="1">TODAY()-Table1[[#This Row],[Joining Date]]</f>
        <v>2673</v>
      </c>
      <c r="W2350" t="str">
        <f>LEFT(Table1[[#This Row],[Employee Name]],FIND(" ",Table1[[#This Row],[Employee Name]])-1)</f>
        <v>Ravi</v>
      </c>
      <c r="X2350" t="str">
        <f>RIGHT(Table1[[#This Row],[Employee Name]],LEN(Table1[[#This Row],[Employee Name]])-FIND(" ",Table1[[#This Row],[Employee Name]]))</f>
        <v>Teja</v>
      </c>
      <c r="Y2350" t="str">
        <f>Table1[[#This Row],[Department]]&amp;"-"&amp;Table1[[#This Row],[Employee ID]]</f>
        <v>Sales-E01992</v>
      </c>
      <c r="Z2350" t="str">
        <f>LEFT(Table1[[#This Row],[Department]],3)</f>
        <v>Sal</v>
      </c>
      <c r="AA2350" t="str">
        <f>_xlfn.XLOOKUP(Table1[[#This Row],[Manager ID]],MANAGERS!A:A,MANAGERS!B:B)</f>
        <v>Manager_19</v>
      </c>
      <c r="AB2350" t="str" cm="1">
        <f t="array" ref="AB2350">_xlfn.XLOOKUP(Table1[[#This Row],[Manager ID]],Table2[[#All],[Manager ID]],Table2[[#All],[Department Head]])</f>
        <v>Support</v>
      </c>
      <c r="AC2350" s="2">
        <f>_xlfn.XLOOKUP(Table1[[#This Row],[City]],L:L,O:O)</f>
        <v>0.241864189087755</v>
      </c>
      <c r="AD2350" t="str" cm="1">
        <f t="array" ref="AD2350">_xlfn.IFS(Table1[[#This Row],[Performance Score]]&gt;=90,"Excellent",Table1[[#This Row],[Performance Score]]&gt;=75,"Good",Table1[[#This Row],[Performance Score]]&gt;=60,"Average",Table1[[#This Row],[Performance Score]]&lt;=60,"Need Improvement")</f>
        <v>Average</v>
      </c>
      <c r="AE2350" t="str">
        <f>IF(AND(Table1[[#This Row],[Attendance %]]&gt;=80,(Table1[[#This Row],[Performance Score]]&gt;=80)),"Eligible","Not Eligible")</f>
        <v>Not Eligible</v>
      </c>
      <c r="AF2350" t="str">
        <f>IF(Table1[[#This Row],[Performance Score]]&gt;=80,"High Performer","Low Performer")</f>
        <v>Low Performer</v>
      </c>
      <c r="AG2350" t="str" cm="1">
        <f t="array" aca="1" ref="AG2350" ca="1">_xlfn.IFS(Table1[[#This Row],[Experience]]&lt;=3,"Junior",Table1[[#This Row],[Experience]]&lt;=7,"Mid Level",Table1[[#This Row],[Experience]]&gt;=7,"Senior")</f>
        <v>Mid Level</v>
      </c>
      <c r="AH2350" t="str">
        <f>IF(Table1[[#This Row],[Attendance %]]&gt;75,"OK","Below 75")</f>
        <v>Below 75</v>
      </c>
      <c r="AI2350" t="b">
        <f>ISBLANK(Table1[[#This Row],[Employee ID]])</f>
        <v>0</v>
      </c>
      <c r="AJ2350" t="b">
        <f>ISNUMBER(Table1[[#This Row],[Total Salary  ]])</f>
        <v>1</v>
      </c>
      <c r="AK2350" t="str">
        <f>IFERROR(_xlfn.XLOOKUP(Table1[[#This Row],[Manager ID]],MANAGERS!A:A,MANAGERS!B:B),"Not Found")</f>
        <v>Manager_19</v>
      </c>
    </row>
    <row r="2351" spans="1:37" x14ac:dyDescent="0.2">
      <c r="A2351" t="s">
        <v>2643</v>
      </c>
      <c r="B2351" t="s">
        <v>20</v>
      </c>
      <c r="C2351" t="s">
        <v>15</v>
      </c>
      <c r="D2351" t="s">
        <v>25</v>
      </c>
      <c r="E2351" t="s">
        <v>17</v>
      </c>
      <c r="F2351" s="1">
        <v>45511</v>
      </c>
      <c r="G2351" s="1">
        <v>31600</v>
      </c>
      <c r="H2351">
        <v>76091</v>
      </c>
      <c r="I2351">
        <v>17405</v>
      </c>
      <c r="J2351">
        <v>66</v>
      </c>
      <c r="K2351">
        <v>46</v>
      </c>
      <c r="L2351" t="s">
        <v>31</v>
      </c>
      <c r="M2351">
        <v>118</v>
      </c>
      <c r="N2351">
        <f>Table1[[#This Row],[Basic Salary]]+Table1[[#This Row],[Bonus]]</f>
        <v>93496</v>
      </c>
      <c r="O2351" s="2">
        <f>Table1[[#This Row],[Bonus]]/Table1[[#This Row],[Basic Salary]]</f>
        <v>0.22873927271293581</v>
      </c>
      <c r="P2351">
        <f ca="1">DATEDIF(Table1[[#This Row],[Date of Birth]],TODAY(),"Y")</f>
        <v>40</v>
      </c>
      <c r="Q2351">
        <f ca="1">DATEDIF(Table1[[#This Row],[Joining Date]],TODAY(),"Y")</f>
        <v>1</v>
      </c>
      <c r="R2351" t="str">
        <f ca="1">IF(YEAR(Table1[[#This Row],[Joining Date]])=YEAR(TODAY()),"Yes","No")</f>
        <v>No</v>
      </c>
      <c r="S2351" t="str">
        <f ca="1">IF(Table1[[#This Row],[Experience]]&gt;5,"Yes","No")</f>
        <v>No</v>
      </c>
      <c r="T2351" t="str">
        <f>TEXT(Table1[[#This Row],[Joining Date]],"mmmm")</f>
        <v>August</v>
      </c>
      <c r="U2351" t="str">
        <f>TEXT(Table1[[#This Row],[Joining Date]],"yyyy")</f>
        <v>2024</v>
      </c>
      <c r="V2351" s="5">
        <f ca="1">TODAY()-Table1[[#This Row],[Joining Date]]</f>
        <v>728</v>
      </c>
      <c r="W2351" t="str">
        <f>LEFT(Table1[[#This Row],[Employee Name]],FIND(" ",Table1[[#This Row],[Employee Name]])-1)</f>
        <v>Rahul</v>
      </c>
      <c r="X2351" t="str">
        <f>RIGHT(Table1[[#This Row],[Employee Name]],LEN(Table1[[#This Row],[Employee Name]])-FIND(" ",Table1[[#This Row],[Employee Name]]))</f>
        <v>Verma</v>
      </c>
      <c r="Y2351" t="str">
        <f>Table1[[#This Row],[Department]]&amp;"-"&amp;Table1[[#This Row],[Employee ID]]</f>
        <v>Finance-E02587</v>
      </c>
      <c r="Z2351" t="str">
        <f>LEFT(Table1[[#This Row],[Department]],3)</f>
        <v>Fin</v>
      </c>
      <c r="AA2351" t="str">
        <f>_xlfn.XLOOKUP(Table1[[#This Row],[Manager ID]],MANAGERS!A:A,MANAGERS!B:B)</f>
        <v>Manager_18</v>
      </c>
      <c r="AB2351" t="str" cm="1">
        <f t="array" ref="AB2351">_xlfn.XLOOKUP(Table1[[#This Row],[Manager ID]],Table2[[#All],[Manager ID]],Table2[[#All],[Department Head]])</f>
        <v>Support</v>
      </c>
      <c r="AC2351" s="2">
        <f>_xlfn.XLOOKUP(Table1[[#This Row],[City]],L:L,O:O)</f>
        <v>0.241864189087755</v>
      </c>
      <c r="AD2351" t="str" cm="1">
        <f t="array" ref="AD2351">_xlfn.IFS(Table1[[#This Row],[Performance Score]]&gt;=90,"Excellent",Table1[[#This Row],[Performance Score]]&gt;=75,"Good",Table1[[#This Row],[Performance Score]]&gt;=60,"Average",Table1[[#This Row],[Performance Score]]&lt;=60,"Need Improvement")</f>
        <v>Need Improvement</v>
      </c>
      <c r="AE2351" t="str">
        <f>IF(AND(Table1[[#This Row],[Attendance %]]&gt;=80,(Table1[[#This Row],[Performance Score]]&gt;=80)),"Eligible","Not Eligible")</f>
        <v>Not Eligible</v>
      </c>
      <c r="AF2351" t="str">
        <f>IF(Table1[[#This Row],[Performance Score]]&gt;=80,"High Performer","Low Performer")</f>
        <v>Low Performer</v>
      </c>
      <c r="AG2351" t="str" cm="1">
        <f t="array" aca="1" ref="AG2351" ca="1">_xlfn.IFS(Table1[[#This Row],[Experience]]&lt;=3,"Junior",Table1[[#This Row],[Experience]]&lt;=7,"Mid Level",Table1[[#This Row],[Experience]]&gt;=7,"Senior")</f>
        <v>Junior</v>
      </c>
      <c r="AH2351" t="str">
        <f>IF(Table1[[#This Row],[Attendance %]]&gt;75,"OK","Below 75")</f>
        <v>Below 75</v>
      </c>
      <c r="AI2351" t="b">
        <f>ISBLANK(Table1[[#This Row],[Employee ID]])</f>
        <v>0</v>
      </c>
      <c r="AJ2351" t="b">
        <f>ISNUMBER(Table1[[#This Row],[Total Salary  ]])</f>
        <v>1</v>
      </c>
      <c r="AK2351" t="str">
        <f>IFERROR(_xlfn.XLOOKUP(Table1[[#This Row],[Manager ID]],MANAGERS!A:A,MANAGERS!B:B),"Not Found")</f>
        <v>Manager_18</v>
      </c>
    </row>
    <row r="2352" spans="1:37" x14ac:dyDescent="0.2">
      <c r="A2352" t="s">
        <v>4722</v>
      </c>
      <c r="B2352" t="s">
        <v>129</v>
      </c>
      <c r="C2352" t="s">
        <v>15</v>
      </c>
      <c r="D2352" t="s">
        <v>81</v>
      </c>
      <c r="E2352" t="s">
        <v>65</v>
      </c>
      <c r="F2352" s="1">
        <v>45766</v>
      </c>
      <c r="G2352" s="1">
        <v>35054</v>
      </c>
      <c r="H2352">
        <v>67193</v>
      </c>
      <c r="I2352">
        <v>26299</v>
      </c>
      <c r="J2352">
        <v>92</v>
      </c>
      <c r="K2352">
        <v>73</v>
      </c>
      <c r="L2352" t="s">
        <v>37</v>
      </c>
      <c r="M2352">
        <v>107</v>
      </c>
      <c r="N2352">
        <f>Table1[[#This Row],[Basic Salary]]+Table1[[#This Row],[Bonus]]</f>
        <v>93492</v>
      </c>
      <c r="O2352" s="2">
        <f>Table1[[#This Row],[Bonus]]/Table1[[#This Row],[Basic Salary]]</f>
        <v>0.3913949369726013</v>
      </c>
      <c r="P2352">
        <f ca="1">DATEDIF(Table1[[#This Row],[Date of Birth]],TODAY(),"Y")</f>
        <v>30</v>
      </c>
      <c r="Q2352">
        <f ca="1">DATEDIF(Table1[[#This Row],[Joining Date]],TODAY(),"Y")</f>
        <v>1</v>
      </c>
      <c r="R2352" t="str">
        <f ca="1">IF(YEAR(Table1[[#This Row],[Joining Date]])=YEAR(TODAY()),"Yes","No")</f>
        <v>No</v>
      </c>
      <c r="S2352" t="str">
        <f ca="1">IF(Table1[[#This Row],[Experience]]&gt;5,"Yes","No")</f>
        <v>No</v>
      </c>
      <c r="T2352" t="str">
        <f>TEXT(Table1[[#This Row],[Joining Date]],"mmmm")</f>
        <v>April</v>
      </c>
      <c r="U2352" t="str">
        <f>TEXT(Table1[[#This Row],[Joining Date]],"yyyy")</f>
        <v>2025</v>
      </c>
      <c r="V2352" s="5">
        <f ca="1">TODAY()-Table1[[#This Row],[Joining Date]]</f>
        <v>473</v>
      </c>
      <c r="W2352" t="str">
        <f>LEFT(Table1[[#This Row],[Employee Name]],FIND(" ",Table1[[#This Row],[Employee Name]])-1)</f>
        <v>Aarav</v>
      </c>
      <c r="X2352" t="str">
        <f>RIGHT(Table1[[#This Row],[Employee Name]],LEN(Table1[[#This Row],[Employee Name]])-FIND(" ",Table1[[#This Row],[Employee Name]]))</f>
        <v>Sharma</v>
      </c>
      <c r="Y2352" t="str">
        <f>Table1[[#This Row],[Department]]&amp;"-"&amp;Table1[[#This Row],[Employee ID]]</f>
        <v>Sales-E04666</v>
      </c>
      <c r="Z2352" t="str">
        <f>LEFT(Table1[[#This Row],[Department]],3)</f>
        <v>Sal</v>
      </c>
      <c r="AA2352" t="str">
        <f>_xlfn.XLOOKUP(Table1[[#This Row],[Manager ID]],MANAGERS!A:A,MANAGERS!B:B)</f>
        <v>Manager_7</v>
      </c>
      <c r="AB2352" t="str" cm="1">
        <f t="array" ref="AB2352">_xlfn.XLOOKUP(Table1[[#This Row],[Manager ID]],Table2[[#All],[Manager ID]],Table2[[#All],[Department Head]])</f>
        <v>Operations</v>
      </c>
      <c r="AC2352" s="2">
        <f>_xlfn.XLOOKUP(Table1[[#This Row],[City]],L:L,O:O)</f>
        <v>0.24036902712549932</v>
      </c>
      <c r="AD2352" t="str" cm="1">
        <f t="array" ref="AD2352">_xlfn.IFS(Table1[[#This Row],[Performance Score]]&gt;=90,"Excellent",Table1[[#This Row],[Performance Score]]&gt;=75,"Good",Table1[[#This Row],[Performance Score]]&gt;=60,"Average",Table1[[#This Row],[Performance Score]]&lt;=60,"Need Improvement")</f>
        <v>Average</v>
      </c>
      <c r="AE2352" t="str">
        <f>IF(AND(Table1[[#This Row],[Attendance %]]&gt;=80,(Table1[[#This Row],[Performance Score]]&gt;=80)),"Eligible","Not Eligible")</f>
        <v>Not Eligible</v>
      </c>
      <c r="AF2352" t="str">
        <f>IF(Table1[[#This Row],[Performance Score]]&gt;=80,"High Performer","Low Performer")</f>
        <v>Low Performer</v>
      </c>
      <c r="AG2352" t="str" cm="1">
        <f t="array" aca="1" ref="AG2352" ca="1">_xlfn.IFS(Table1[[#This Row],[Experience]]&lt;=3,"Junior",Table1[[#This Row],[Experience]]&lt;=7,"Mid Level",Table1[[#This Row],[Experience]]&gt;=7,"Senior")</f>
        <v>Junior</v>
      </c>
      <c r="AH2352" t="str">
        <f>IF(Table1[[#This Row],[Attendance %]]&gt;75,"OK","Below 75")</f>
        <v>OK</v>
      </c>
      <c r="AI2352" t="b">
        <f>ISBLANK(Table1[[#This Row],[Employee ID]])</f>
        <v>0</v>
      </c>
      <c r="AJ2352" t="b">
        <f>ISNUMBER(Table1[[#This Row],[Total Salary  ]])</f>
        <v>1</v>
      </c>
      <c r="AK2352" t="str">
        <f>IFERROR(_xlfn.XLOOKUP(Table1[[#This Row],[Manager ID]],MANAGERS!A:A,MANAGERS!B:B),"Not Found")</f>
        <v>Manager_7</v>
      </c>
    </row>
    <row r="2353" spans="1:37" x14ac:dyDescent="0.2">
      <c r="A2353" t="s">
        <v>3989</v>
      </c>
      <c r="B2353" t="s">
        <v>20</v>
      </c>
      <c r="C2353" t="s">
        <v>15</v>
      </c>
      <c r="D2353" t="s">
        <v>40</v>
      </c>
      <c r="E2353" t="s">
        <v>17</v>
      </c>
      <c r="F2353" s="1">
        <v>43304</v>
      </c>
      <c r="G2353" s="1">
        <v>38745</v>
      </c>
      <c r="H2353">
        <v>80458</v>
      </c>
      <c r="I2353">
        <v>13000</v>
      </c>
      <c r="J2353">
        <v>91</v>
      </c>
      <c r="K2353">
        <v>97</v>
      </c>
      <c r="L2353" t="s">
        <v>34</v>
      </c>
      <c r="M2353">
        <v>107</v>
      </c>
      <c r="N2353">
        <f>Table1[[#This Row],[Basic Salary]]+Table1[[#This Row],[Bonus]]</f>
        <v>93458</v>
      </c>
      <c r="O2353" s="2">
        <f>Table1[[#This Row],[Bonus]]/Table1[[#This Row],[Basic Salary]]</f>
        <v>0.16157498322105943</v>
      </c>
      <c r="P2353">
        <f ca="1">DATEDIF(Table1[[#This Row],[Date of Birth]],TODAY(),"Y")</f>
        <v>20</v>
      </c>
      <c r="Q2353">
        <f ca="1">DATEDIF(Table1[[#This Row],[Joining Date]],TODAY(),"Y")</f>
        <v>8</v>
      </c>
      <c r="R2353" t="str">
        <f ca="1">IF(YEAR(Table1[[#This Row],[Joining Date]])=YEAR(TODAY()),"Yes","No")</f>
        <v>No</v>
      </c>
      <c r="S2353" t="str">
        <f ca="1">IF(Table1[[#This Row],[Experience]]&gt;5,"Yes","No")</f>
        <v>Yes</v>
      </c>
      <c r="T2353" t="str">
        <f>TEXT(Table1[[#This Row],[Joining Date]],"mmmm")</f>
        <v>July</v>
      </c>
      <c r="U2353" t="str">
        <f>TEXT(Table1[[#This Row],[Joining Date]],"yyyy")</f>
        <v>2018</v>
      </c>
      <c r="V2353" s="5">
        <f ca="1">TODAY()-Table1[[#This Row],[Joining Date]]</f>
        <v>2935</v>
      </c>
      <c r="W2353" t="str">
        <f>LEFT(Table1[[#This Row],[Employee Name]],FIND(" ",Table1[[#This Row],[Employee Name]])-1)</f>
        <v>Rahul</v>
      </c>
      <c r="X2353" t="str">
        <f>RIGHT(Table1[[#This Row],[Employee Name]],LEN(Table1[[#This Row],[Employee Name]])-FIND(" ",Table1[[#This Row],[Employee Name]]))</f>
        <v>Verma</v>
      </c>
      <c r="Y2353" t="str">
        <f>Table1[[#This Row],[Department]]&amp;"-"&amp;Table1[[#This Row],[Employee ID]]</f>
        <v>IT-E03933</v>
      </c>
      <c r="Z2353" t="str">
        <f>LEFT(Table1[[#This Row],[Department]],3)</f>
        <v>IT</v>
      </c>
      <c r="AA2353" t="str">
        <f>_xlfn.XLOOKUP(Table1[[#This Row],[Manager ID]],MANAGERS!A:A,MANAGERS!B:B)</f>
        <v>Manager_7</v>
      </c>
      <c r="AB2353" t="str" cm="1">
        <f t="array" ref="AB2353">_xlfn.XLOOKUP(Table1[[#This Row],[Manager ID]],Table2[[#All],[Manager ID]],Table2[[#All],[Department Head]])</f>
        <v>Operations</v>
      </c>
      <c r="AC2353" s="2">
        <f>_xlfn.XLOOKUP(Table1[[#This Row],[City]],L:L,O:O)</f>
        <v>0.24030340748661314</v>
      </c>
      <c r="AD2353" t="str" cm="1">
        <f t="array" ref="AD2353">_xlfn.IFS(Table1[[#This Row],[Performance Score]]&gt;=90,"Excellent",Table1[[#This Row],[Performance Score]]&gt;=75,"Good",Table1[[#This Row],[Performance Score]]&gt;=60,"Average",Table1[[#This Row],[Performance Score]]&lt;=60,"Need Improvement")</f>
        <v>Excellent</v>
      </c>
      <c r="AE2353" t="str">
        <f>IF(AND(Table1[[#This Row],[Attendance %]]&gt;=80,(Table1[[#This Row],[Performance Score]]&gt;=80)),"Eligible","Not Eligible")</f>
        <v>Eligible</v>
      </c>
      <c r="AF2353" t="str">
        <f>IF(Table1[[#This Row],[Performance Score]]&gt;=80,"High Performer","Low Performer")</f>
        <v>High Performer</v>
      </c>
      <c r="AG2353" t="str" cm="1">
        <f t="array" aca="1" ref="AG2353" ca="1">_xlfn.IFS(Table1[[#This Row],[Experience]]&lt;=3,"Junior",Table1[[#This Row],[Experience]]&lt;=7,"Mid Level",Table1[[#This Row],[Experience]]&gt;=7,"Senior")</f>
        <v>Senior</v>
      </c>
      <c r="AH2353" t="str">
        <f>IF(Table1[[#This Row],[Attendance %]]&gt;75,"OK","Below 75")</f>
        <v>OK</v>
      </c>
      <c r="AI2353" t="b">
        <f>ISBLANK(Table1[[#This Row],[Employee ID]])</f>
        <v>0</v>
      </c>
      <c r="AJ2353" t="b">
        <f>ISNUMBER(Table1[[#This Row],[Total Salary  ]])</f>
        <v>1</v>
      </c>
      <c r="AK2353" t="str">
        <f>IFERROR(_xlfn.XLOOKUP(Table1[[#This Row],[Manager ID]],MANAGERS!A:A,MANAGERS!B:B),"Not Found")</f>
        <v>Manager_7</v>
      </c>
    </row>
    <row r="2354" spans="1:37" x14ac:dyDescent="0.2">
      <c r="A2354" t="s">
        <v>4330</v>
      </c>
      <c r="B2354" t="s">
        <v>95</v>
      </c>
      <c r="C2354" t="s">
        <v>21</v>
      </c>
      <c r="D2354" t="s">
        <v>40</v>
      </c>
      <c r="E2354" t="s">
        <v>26</v>
      </c>
      <c r="F2354" s="1">
        <v>43760</v>
      </c>
      <c r="G2354" s="1">
        <v>32822</v>
      </c>
      <c r="H2354">
        <v>83048</v>
      </c>
      <c r="I2354">
        <v>10370</v>
      </c>
      <c r="J2354">
        <v>61</v>
      </c>
      <c r="K2354">
        <v>52</v>
      </c>
      <c r="L2354" t="s">
        <v>18</v>
      </c>
      <c r="M2354">
        <v>115</v>
      </c>
      <c r="N2354">
        <f>Table1[[#This Row],[Basic Salary]]+Table1[[#This Row],[Bonus]]</f>
        <v>93418</v>
      </c>
      <c r="O2354" s="2">
        <f>Table1[[#This Row],[Bonus]]/Table1[[#This Row],[Basic Salary]]</f>
        <v>0.12486754647914459</v>
      </c>
      <c r="P2354">
        <f ca="1">DATEDIF(Table1[[#This Row],[Date of Birth]],TODAY(),"Y")</f>
        <v>36</v>
      </c>
      <c r="Q2354">
        <f ca="1">DATEDIF(Table1[[#This Row],[Joining Date]],TODAY(),"Y")</f>
        <v>6</v>
      </c>
      <c r="R2354" t="str">
        <f ca="1">IF(YEAR(Table1[[#This Row],[Joining Date]])=YEAR(TODAY()),"Yes","No")</f>
        <v>No</v>
      </c>
      <c r="S2354" t="str">
        <f ca="1">IF(Table1[[#This Row],[Experience]]&gt;5,"Yes","No")</f>
        <v>Yes</v>
      </c>
      <c r="T2354" t="str">
        <f>TEXT(Table1[[#This Row],[Joining Date]],"mmmm")</f>
        <v>October</v>
      </c>
      <c r="U2354" t="str">
        <f>TEXT(Table1[[#This Row],[Joining Date]],"yyyy")</f>
        <v>2019</v>
      </c>
      <c r="V2354" s="5">
        <f ca="1">TODAY()-Table1[[#This Row],[Joining Date]]</f>
        <v>2479</v>
      </c>
      <c r="W2354" t="str">
        <f>LEFT(Table1[[#This Row],[Employee Name]],FIND(" ",Table1[[#This Row],[Employee Name]])-1)</f>
        <v>Ajay</v>
      </c>
      <c r="X2354" t="str">
        <f>RIGHT(Table1[[#This Row],[Employee Name]],LEN(Table1[[#This Row],[Employee Name]])-FIND(" ",Table1[[#This Row],[Employee Name]]))</f>
        <v>Singh</v>
      </c>
      <c r="Y2354" t="str">
        <f>Table1[[#This Row],[Department]]&amp;"-"&amp;Table1[[#This Row],[Employee ID]]</f>
        <v>IT-E04274</v>
      </c>
      <c r="Z2354" t="str">
        <f>LEFT(Table1[[#This Row],[Department]],3)</f>
        <v>IT</v>
      </c>
      <c r="AA2354" t="str">
        <f>_xlfn.XLOOKUP(Table1[[#This Row],[Manager ID]],MANAGERS!A:A,MANAGERS!B:B)</f>
        <v>Manager_15</v>
      </c>
      <c r="AB2354" t="str" cm="1">
        <f t="array" ref="AB2354">_xlfn.XLOOKUP(Table1[[#This Row],[Manager ID]],Table2[[#All],[Manager ID]],Table2[[#All],[Department Head]])</f>
        <v>Support</v>
      </c>
      <c r="AC2354" s="2">
        <f>_xlfn.XLOOKUP(Table1[[#This Row],[City]],L:L,O:O)</f>
        <v>0.21356479274849693</v>
      </c>
      <c r="AD2354" t="str" cm="1">
        <f t="array" ref="AD2354">_xlfn.IFS(Table1[[#This Row],[Performance Score]]&gt;=90,"Excellent",Table1[[#This Row],[Performance Score]]&gt;=75,"Good",Table1[[#This Row],[Performance Score]]&gt;=60,"Average",Table1[[#This Row],[Performance Score]]&lt;=60,"Need Improvement")</f>
        <v>Need Improvement</v>
      </c>
      <c r="AE2354" t="str">
        <f>IF(AND(Table1[[#This Row],[Attendance %]]&gt;=80,(Table1[[#This Row],[Performance Score]]&gt;=80)),"Eligible","Not Eligible")</f>
        <v>Not Eligible</v>
      </c>
      <c r="AF2354" t="str">
        <f>IF(Table1[[#This Row],[Performance Score]]&gt;=80,"High Performer","Low Performer")</f>
        <v>Low Performer</v>
      </c>
      <c r="AG2354" t="str" cm="1">
        <f t="array" aca="1" ref="AG2354" ca="1">_xlfn.IFS(Table1[[#This Row],[Experience]]&lt;=3,"Junior",Table1[[#This Row],[Experience]]&lt;=7,"Mid Level",Table1[[#This Row],[Experience]]&gt;=7,"Senior")</f>
        <v>Mid Level</v>
      </c>
      <c r="AH2354" t="str">
        <f>IF(Table1[[#This Row],[Attendance %]]&gt;75,"OK","Below 75")</f>
        <v>Below 75</v>
      </c>
      <c r="AI2354" t="b">
        <f>ISBLANK(Table1[[#This Row],[Employee ID]])</f>
        <v>0</v>
      </c>
      <c r="AJ2354" t="b">
        <f>ISNUMBER(Table1[[#This Row],[Total Salary  ]])</f>
        <v>1</v>
      </c>
      <c r="AK2354" t="str">
        <f>IFERROR(_xlfn.XLOOKUP(Table1[[#This Row],[Manager ID]],MANAGERS!A:A,MANAGERS!B:B),"Not Found")</f>
        <v>Manager_15</v>
      </c>
    </row>
    <row r="2355" spans="1:37" x14ac:dyDescent="0.2">
      <c r="A2355" t="s">
        <v>4294</v>
      </c>
      <c r="B2355" t="s">
        <v>45</v>
      </c>
      <c r="C2355" t="s">
        <v>21</v>
      </c>
      <c r="D2355" t="s">
        <v>81</v>
      </c>
      <c r="E2355" t="s">
        <v>26</v>
      </c>
      <c r="F2355" s="1">
        <v>44623</v>
      </c>
      <c r="G2355" s="1">
        <v>29452</v>
      </c>
      <c r="H2355">
        <v>69778</v>
      </c>
      <c r="I2355">
        <v>23634</v>
      </c>
      <c r="J2355">
        <v>83</v>
      </c>
      <c r="K2355">
        <v>60</v>
      </c>
      <c r="L2355" t="s">
        <v>53</v>
      </c>
      <c r="M2355">
        <v>114</v>
      </c>
      <c r="N2355">
        <f>Table1[[#This Row],[Basic Salary]]+Table1[[#This Row],[Bonus]]</f>
        <v>93412</v>
      </c>
      <c r="O2355" s="2">
        <f>Table1[[#This Row],[Bonus]]/Table1[[#This Row],[Basic Salary]]</f>
        <v>0.33870274298489494</v>
      </c>
      <c r="P2355">
        <f ca="1">DATEDIF(Table1[[#This Row],[Date of Birth]],TODAY(),"Y")</f>
        <v>45</v>
      </c>
      <c r="Q2355">
        <f ca="1">DATEDIF(Table1[[#This Row],[Joining Date]],TODAY(),"Y")</f>
        <v>4</v>
      </c>
      <c r="R2355" t="str">
        <f ca="1">IF(YEAR(Table1[[#This Row],[Joining Date]])=YEAR(TODAY()),"Yes","No")</f>
        <v>No</v>
      </c>
      <c r="S2355" t="str">
        <f ca="1">IF(Table1[[#This Row],[Experience]]&gt;5,"Yes","No")</f>
        <v>No</v>
      </c>
      <c r="T2355" t="str">
        <f>TEXT(Table1[[#This Row],[Joining Date]],"mmmm")</f>
        <v>March</v>
      </c>
      <c r="U2355" t="str">
        <f>TEXT(Table1[[#This Row],[Joining Date]],"yyyy")</f>
        <v>2022</v>
      </c>
      <c r="V2355" s="5">
        <f ca="1">TODAY()-Table1[[#This Row],[Joining Date]]</f>
        <v>1616</v>
      </c>
      <c r="W2355" t="str">
        <f>LEFT(Table1[[#This Row],[Employee Name]],FIND(" ",Table1[[#This Row],[Employee Name]])-1)</f>
        <v>Ananya</v>
      </c>
      <c r="X2355" t="str">
        <f>RIGHT(Table1[[#This Row],[Employee Name]],LEN(Table1[[#This Row],[Employee Name]])-FIND(" ",Table1[[#This Row],[Employee Name]]))</f>
        <v>Rao</v>
      </c>
      <c r="Y2355" t="str">
        <f>Table1[[#This Row],[Department]]&amp;"-"&amp;Table1[[#This Row],[Employee ID]]</f>
        <v>Sales-E04238</v>
      </c>
      <c r="Z2355" t="str">
        <f>LEFT(Table1[[#This Row],[Department]],3)</f>
        <v>Sal</v>
      </c>
      <c r="AA2355" t="str">
        <f>_xlfn.XLOOKUP(Table1[[#This Row],[Manager ID]],MANAGERS!A:A,MANAGERS!B:B)</f>
        <v>Manager_14</v>
      </c>
      <c r="AB2355" t="str" cm="1">
        <f t="array" ref="AB2355">_xlfn.XLOOKUP(Table1[[#This Row],[Manager ID]],Table2[[#All],[Manager ID]],Table2[[#All],[Department Head]])</f>
        <v>Marketing</v>
      </c>
      <c r="AC2355" s="2">
        <f>_xlfn.XLOOKUP(Table1[[#This Row],[City]],L:L,O:O)</f>
        <v>0.23685887225230964</v>
      </c>
      <c r="AD2355" t="str" cm="1">
        <f t="array" ref="AD2355">_xlfn.IFS(Table1[[#This Row],[Performance Score]]&gt;=90,"Excellent",Table1[[#This Row],[Performance Score]]&gt;=75,"Good",Table1[[#This Row],[Performance Score]]&gt;=60,"Average",Table1[[#This Row],[Performance Score]]&lt;=60,"Need Improvement")</f>
        <v>Average</v>
      </c>
      <c r="AE2355" t="str">
        <f>IF(AND(Table1[[#This Row],[Attendance %]]&gt;=80,(Table1[[#This Row],[Performance Score]]&gt;=80)),"Eligible","Not Eligible")</f>
        <v>Not Eligible</v>
      </c>
      <c r="AF2355" t="str">
        <f>IF(Table1[[#This Row],[Performance Score]]&gt;=80,"High Performer","Low Performer")</f>
        <v>Low Performer</v>
      </c>
      <c r="AG2355" t="str" cm="1">
        <f t="array" aca="1" ref="AG2355" ca="1">_xlfn.IFS(Table1[[#This Row],[Experience]]&lt;=3,"Junior",Table1[[#This Row],[Experience]]&lt;=7,"Mid Level",Table1[[#This Row],[Experience]]&gt;=7,"Senior")</f>
        <v>Mid Level</v>
      </c>
      <c r="AH2355" t="str">
        <f>IF(Table1[[#This Row],[Attendance %]]&gt;75,"OK","Below 75")</f>
        <v>OK</v>
      </c>
      <c r="AI2355" t="b">
        <f>ISBLANK(Table1[[#This Row],[Employee ID]])</f>
        <v>0</v>
      </c>
      <c r="AJ2355" t="b">
        <f>ISNUMBER(Table1[[#This Row],[Total Salary  ]])</f>
        <v>1</v>
      </c>
      <c r="AK2355" t="str">
        <f>IFERROR(_xlfn.XLOOKUP(Table1[[#This Row],[Manager ID]],MANAGERS!A:A,MANAGERS!B:B),"Not Found")</f>
        <v>Manager_14</v>
      </c>
    </row>
    <row r="2356" spans="1:37" x14ac:dyDescent="0.2">
      <c r="A2356" t="s">
        <v>4573</v>
      </c>
      <c r="B2356" t="s">
        <v>57</v>
      </c>
      <c r="C2356" t="s">
        <v>21</v>
      </c>
      <c r="D2356" t="s">
        <v>43</v>
      </c>
      <c r="E2356" t="s">
        <v>26</v>
      </c>
      <c r="F2356" s="1">
        <v>45133</v>
      </c>
      <c r="G2356" s="1">
        <v>39529</v>
      </c>
      <c r="H2356">
        <v>67626</v>
      </c>
      <c r="I2356">
        <v>25738</v>
      </c>
      <c r="J2356">
        <v>90</v>
      </c>
      <c r="K2356">
        <v>72</v>
      </c>
      <c r="L2356" t="s">
        <v>18</v>
      </c>
      <c r="M2356">
        <v>118</v>
      </c>
      <c r="N2356">
        <f>Table1[[#This Row],[Basic Salary]]+Table1[[#This Row],[Bonus]]</f>
        <v>93364</v>
      </c>
      <c r="O2356" s="2">
        <f>Table1[[#This Row],[Bonus]]/Table1[[#This Row],[Basic Salary]]</f>
        <v>0.3805932629462041</v>
      </c>
      <c r="P2356">
        <f ca="1">DATEDIF(Table1[[#This Row],[Date of Birth]],TODAY(),"Y")</f>
        <v>18</v>
      </c>
      <c r="Q2356">
        <f ca="1">DATEDIF(Table1[[#This Row],[Joining Date]],TODAY(),"Y")</f>
        <v>3</v>
      </c>
      <c r="R2356" t="str">
        <f ca="1">IF(YEAR(Table1[[#This Row],[Joining Date]])=YEAR(TODAY()),"Yes","No")</f>
        <v>No</v>
      </c>
      <c r="S2356" t="str">
        <f ca="1">IF(Table1[[#This Row],[Experience]]&gt;5,"Yes","No")</f>
        <v>No</v>
      </c>
      <c r="T2356" t="str">
        <f>TEXT(Table1[[#This Row],[Joining Date]],"mmmm")</f>
        <v>July</v>
      </c>
      <c r="U2356" t="str">
        <f>TEXT(Table1[[#This Row],[Joining Date]],"yyyy")</f>
        <v>2023</v>
      </c>
      <c r="V2356" s="5">
        <f ca="1">TODAY()-Table1[[#This Row],[Joining Date]]</f>
        <v>1106</v>
      </c>
      <c r="W2356" t="str">
        <f>LEFT(Table1[[#This Row],[Employee Name]],FIND(" ",Table1[[#This Row],[Employee Name]])-1)</f>
        <v>Swathi</v>
      </c>
      <c r="X2356" t="str">
        <f>RIGHT(Table1[[#This Row],[Employee Name]],LEN(Table1[[#This Row],[Employee Name]])-FIND(" ",Table1[[#This Row],[Employee Name]]))</f>
        <v>Ramesh</v>
      </c>
      <c r="Y2356" t="str">
        <f>Table1[[#This Row],[Department]]&amp;"-"&amp;Table1[[#This Row],[Employee ID]]</f>
        <v>Operations-E04517</v>
      </c>
      <c r="Z2356" t="str">
        <f>LEFT(Table1[[#This Row],[Department]],3)</f>
        <v>Ope</v>
      </c>
      <c r="AA2356" t="str">
        <f>_xlfn.XLOOKUP(Table1[[#This Row],[Manager ID]],MANAGERS!A:A,MANAGERS!B:B)</f>
        <v>Manager_18</v>
      </c>
      <c r="AB2356" t="str" cm="1">
        <f t="array" ref="AB2356">_xlfn.XLOOKUP(Table1[[#This Row],[Manager ID]],Table2[[#All],[Manager ID]],Table2[[#All],[Department Head]])</f>
        <v>Support</v>
      </c>
      <c r="AC2356" s="2">
        <f>_xlfn.XLOOKUP(Table1[[#This Row],[City]],L:L,O:O)</f>
        <v>0.21356479274849693</v>
      </c>
      <c r="AD2356" t="str" cm="1">
        <f t="array" ref="AD2356">_xlfn.IFS(Table1[[#This Row],[Performance Score]]&gt;=90,"Excellent",Table1[[#This Row],[Performance Score]]&gt;=75,"Good",Table1[[#This Row],[Performance Score]]&gt;=60,"Average",Table1[[#This Row],[Performance Score]]&lt;=60,"Need Improvement")</f>
        <v>Average</v>
      </c>
      <c r="AE2356" t="str">
        <f>IF(AND(Table1[[#This Row],[Attendance %]]&gt;=80,(Table1[[#This Row],[Performance Score]]&gt;=80)),"Eligible","Not Eligible")</f>
        <v>Not Eligible</v>
      </c>
      <c r="AF2356" t="str">
        <f>IF(Table1[[#This Row],[Performance Score]]&gt;=80,"High Performer","Low Performer")</f>
        <v>Low Performer</v>
      </c>
      <c r="AG2356" t="str" cm="1">
        <f t="array" aca="1" ref="AG2356" ca="1">_xlfn.IFS(Table1[[#This Row],[Experience]]&lt;=3,"Junior",Table1[[#This Row],[Experience]]&lt;=7,"Mid Level",Table1[[#This Row],[Experience]]&gt;=7,"Senior")</f>
        <v>Junior</v>
      </c>
      <c r="AH2356" t="str">
        <f>IF(Table1[[#This Row],[Attendance %]]&gt;75,"OK","Below 75")</f>
        <v>OK</v>
      </c>
      <c r="AI2356" t="b">
        <f>ISBLANK(Table1[[#This Row],[Employee ID]])</f>
        <v>0</v>
      </c>
      <c r="AJ2356" t="b">
        <f>ISNUMBER(Table1[[#This Row],[Total Salary  ]])</f>
        <v>1</v>
      </c>
      <c r="AK2356" t="str">
        <f>IFERROR(_xlfn.XLOOKUP(Table1[[#This Row],[Manager ID]],MANAGERS!A:A,MANAGERS!B:B),"Not Found")</f>
        <v>Manager_18</v>
      </c>
    </row>
    <row r="2357" spans="1:37" x14ac:dyDescent="0.2">
      <c r="A2357" t="s">
        <v>1205</v>
      </c>
      <c r="B2357" t="s">
        <v>75</v>
      </c>
      <c r="C2357" t="s">
        <v>15</v>
      </c>
      <c r="D2357" t="s">
        <v>16</v>
      </c>
      <c r="E2357" t="s">
        <v>51</v>
      </c>
      <c r="F2357" s="1">
        <v>43041</v>
      </c>
      <c r="G2357" s="1">
        <v>38836</v>
      </c>
      <c r="H2357">
        <v>78714</v>
      </c>
      <c r="I2357">
        <v>14616</v>
      </c>
      <c r="J2357">
        <v>98</v>
      </c>
      <c r="K2357">
        <v>92</v>
      </c>
      <c r="L2357" t="s">
        <v>18</v>
      </c>
      <c r="M2357">
        <v>117</v>
      </c>
      <c r="N2357">
        <f>Table1[[#This Row],[Basic Salary]]+Table1[[#This Row],[Bonus]]</f>
        <v>93330</v>
      </c>
      <c r="O2357" s="2">
        <f>Table1[[#This Row],[Bonus]]/Table1[[#This Row],[Basic Salary]]</f>
        <v>0.1856848845186371</v>
      </c>
      <c r="P2357">
        <f ca="1">DATEDIF(Table1[[#This Row],[Date of Birth]],TODAY(),"Y")</f>
        <v>20</v>
      </c>
      <c r="Q2357">
        <f ca="1">DATEDIF(Table1[[#This Row],[Joining Date]],TODAY(),"Y")</f>
        <v>8</v>
      </c>
      <c r="R2357" t="str">
        <f ca="1">IF(YEAR(Table1[[#This Row],[Joining Date]])=YEAR(TODAY()),"Yes","No")</f>
        <v>No</v>
      </c>
      <c r="S2357" t="str">
        <f ca="1">IF(Table1[[#This Row],[Experience]]&gt;5,"Yes","No")</f>
        <v>Yes</v>
      </c>
      <c r="T2357" t="str">
        <f>TEXT(Table1[[#This Row],[Joining Date]],"mmmm")</f>
        <v>November</v>
      </c>
      <c r="U2357" t="str">
        <f>TEXT(Table1[[#This Row],[Joining Date]],"yyyy")</f>
        <v>2017</v>
      </c>
      <c r="V2357" s="5">
        <f ca="1">TODAY()-Table1[[#This Row],[Joining Date]]</f>
        <v>3198</v>
      </c>
      <c r="W2357" t="str">
        <f>LEFT(Table1[[#This Row],[Employee Name]],FIND(" ",Table1[[#This Row],[Employee Name]])-1)</f>
        <v>Ishita</v>
      </c>
      <c r="X2357" t="str">
        <f>RIGHT(Table1[[#This Row],[Employee Name]],LEN(Table1[[#This Row],[Employee Name]])-FIND(" ",Table1[[#This Row],[Employee Name]]))</f>
        <v>Roy</v>
      </c>
      <c r="Y2357" t="str">
        <f>Table1[[#This Row],[Department]]&amp;"-"&amp;Table1[[#This Row],[Employee ID]]</f>
        <v>HR-E01149</v>
      </c>
      <c r="Z2357" t="str">
        <f>LEFT(Table1[[#This Row],[Department]],3)</f>
        <v>HR</v>
      </c>
      <c r="AA2357" t="str">
        <f>_xlfn.XLOOKUP(Table1[[#This Row],[Manager ID]],MANAGERS!A:A,MANAGERS!B:B)</f>
        <v>Manager_17</v>
      </c>
      <c r="AB2357" t="str" cm="1">
        <f t="array" ref="AB2357">_xlfn.XLOOKUP(Table1[[#This Row],[Manager ID]],Table2[[#All],[Manager ID]],Table2[[#All],[Department Head]])</f>
        <v>Finance</v>
      </c>
      <c r="AC2357" s="2">
        <f>_xlfn.XLOOKUP(Table1[[#This Row],[City]],L:L,O:O)</f>
        <v>0.21356479274849693</v>
      </c>
      <c r="AD2357" t="str" cm="1">
        <f t="array" ref="AD2357">_xlfn.IFS(Table1[[#This Row],[Performance Score]]&gt;=90,"Excellent",Table1[[#This Row],[Performance Score]]&gt;=75,"Good",Table1[[#This Row],[Performance Score]]&gt;=60,"Average",Table1[[#This Row],[Performance Score]]&lt;=60,"Need Improvement")</f>
        <v>Excellent</v>
      </c>
      <c r="AE2357" t="str">
        <f>IF(AND(Table1[[#This Row],[Attendance %]]&gt;=80,(Table1[[#This Row],[Performance Score]]&gt;=80)),"Eligible","Not Eligible")</f>
        <v>Eligible</v>
      </c>
      <c r="AF2357" t="str">
        <f>IF(Table1[[#This Row],[Performance Score]]&gt;=80,"High Performer","Low Performer")</f>
        <v>High Performer</v>
      </c>
      <c r="AG2357" t="str" cm="1">
        <f t="array" aca="1" ref="AG2357" ca="1">_xlfn.IFS(Table1[[#This Row],[Experience]]&lt;=3,"Junior",Table1[[#This Row],[Experience]]&lt;=7,"Mid Level",Table1[[#This Row],[Experience]]&gt;=7,"Senior")</f>
        <v>Senior</v>
      </c>
      <c r="AH2357" t="str">
        <f>IF(Table1[[#This Row],[Attendance %]]&gt;75,"OK","Below 75")</f>
        <v>OK</v>
      </c>
      <c r="AI2357" t="b">
        <f>ISBLANK(Table1[[#This Row],[Employee ID]])</f>
        <v>0</v>
      </c>
      <c r="AJ2357" t="b">
        <f>ISNUMBER(Table1[[#This Row],[Total Salary  ]])</f>
        <v>1</v>
      </c>
      <c r="AK2357" t="str">
        <f>IFERROR(_xlfn.XLOOKUP(Table1[[#This Row],[Manager ID]],MANAGERS!A:A,MANAGERS!B:B),"Not Found")</f>
        <v>Manager_17</v>
      </c>
    </row>
    <row r="2358" spans="1:37" x14ac:dyDescent="0.2">
      <c r="A2358" t="s">
        <v>241</v>
      </c>
      <c r="B2358" t="s">
        <v>95</v>
      </c>
      <c r="C2358" t="s">
        <v>15</v>
      </c>
      <c r="D2358" t="s">
        <v>33</v>
      </c>
      <c r="E2358" t="s">
        <v>26</v>
      </c>
      <c r="F2358" s="1">
        <v>45891</v>
      </c>
      <c r="G2358" s="1">
        <v>35298</v>
      </c>
      <c r="H2358">
        <v>73760</v>
      </c>
      <c r="I2358">
        <v>19547</v>
      </c>
      <c r="J2358">
        <v>64</v>
      </c>
      <c r="K2358">
        <v>76</v>
      </c>
      <c r="L2358" t="s">
        <v>37</v>
      </c>
      <c r="M2358">
        <v>117</v>
      </c>
      <c r="N2358">
        <f>Table1[[#This Row],[Basic Salary]]+Table1[[#This Row],[Bonus]]</f>
        <v>93307</v>
      </c>
      <c r="O2358" s="2">
        <f>Table1[[#This Row],[Bonus]]/Table1[[#This Row],[Basic Salary]]</f>
        <v>0.26500813449023863</v>
      </c>
      <c r="P2358">
        <f ca="1">DATEDIF(Table1[[#This Row],[Date of Birth]],TODAY(),"Y")</f>
        <v>29</v>
      </c>
      <c r="Q2358">
        <f ca="1">DATEDIF(Table1[[#This Row],[Joining Date]],TODAY(),"Y")</f>
        <v>0</v>
      </c>
      <c r="R2358" t="str">
        <f ca="1">IF(YEAR(Table1[[#This Row],[Joining Date]])=YEAR(TODAY()),"Yes","No")</f>
        <v>No</v>
      </c>
      <c r="S2358" t="str">
        <f ca="1">IF(Table1[[#This Row],[Experience]]&gt;5,"Yes","No")</f>
        <v>No</v>
      </c>
      <c r="T2358" t="str">
        <f>TEXT(Table1[[#This Row],[Joining Date]],"mmmm")</f>
        <v>August</v>
      </c>
      <c r="U2358" t="str">
        <f>TEXT(Table1[[#This Row],[Joining Date]],"yyyy")</f>
        <v>2025</v>
      </c>
      <c r="V2358" s="5">
        <f ca="1">TODAY()-Table1[[#This Row],[Joining Date]]</f>
        <v>348</v>
      </c>
      <c r="W2358" t="str">
        <f>LEFT(Table1[[#This Row],[Employee Name]],FIND(" ",Table1[[#This Row],[Employee Name]])-1)</f>
        <v>Ajay</v>
      </c>
      <c r="X2358" t="str">
        <f>RIGHT(Table1[[#This Row],[Employee Name]],LEN(Table1[[#This Row],[Employee Name]])-FIND(" ",Table1[[#This Row],[Employee Name]]))</f>
        <v>Singh</v>
      </c>
      <c r="Y2358" t="str">
        <f>Table1[[#This Row],[Department]]&amp;"-"&amp;Table1[[#This Row],[Employee ID]]</f>
        <v>Marketing-E00185</v>
      </c>
      <c r="Z2358" t="str">
        <f>LEFT(Table1[[#This Row],[Department]],3)</f>
        <v>Mar</v>
      </c>
      <c r="AA2358" t="str">
        <f>_xlfn.XLOOKUP(Table1[[#This Row],[Manager ID]],MANAGERS!A:A,MANAGERS!B:B)</f>
        <v>Manager_17</v>
      </c>
      <c r="AB2358" t="str" cm="1">
        <f t="array" ref="AB2358">_xlfn.XLOOKUP(Table1[[#This Row],[Manager ID]],Table2[[#All],[Manager ID]],Table2[[#All],[Department Head]])</f>
        <v>Finance</v>
      </c>
      <c r="AC2358" s="2">
        <f>_xlfn.XLOOKUP(Table1[[#This Row],[City]],L:L,O:O)</f>
        <v>0.24036902712549932</v>
      </c>
      <c r="AD2358" t="str" cm="1">
        <f t="array" ref="AD2358">_xlfn.IFS(Table1[[#This Row],[Performance Score]]&gt;=90,"Excellent",Table1[[#This Row],[Performance Score]]&gt;=75,"Good",Table1[[#This Row],[Performance Score]]&gt;=60,"Average",Table1[[#This Row],[Performance Score]]&lt;=60,"Need Improvement")</f>
        <v>Good</v>
      </c>
      <c r="AE2358" t="str">
        <f>IF(AND(Table1[[#This Row],[Attendance %]]&gt;=80,(Table1[[#This Row],[Performance Score]]&gt;=80)),"Eligible","Not Eligible")</f>
        <v>Not Eligible</v>
      </c>
      <c r="AF2358" t="str">
        <f>IF(Table1[[#This Row],[Performance Score]]&gt;=80,"High Performer","Low Performer")</f>
        <v>Low Performer</v>
      </c>
      <c r="AG2358" t="str" cm="1">
        <f t="array" aca="1" ref="AG2358" ca="1">_xlfn.IFS(Table1[[#This Row],[Experience]]&lt;=3,"Junior",Table1[[#This Row],[Experience]]&lt;=7,"Mid Level",Table1[[#This Row],[Experience]]&gt;=7,"Senior")</f>
        <v>Junior</v>
      </c>
      <c r="AH2358" t="str">
        <f>IF(Table1[[#This Row],[Attendance %]]&gt;75,"OK","Below 75")</f>
        <v>Below 75</v>
      </c>
      <c r="AI2358" t="b">
        <f>ISBLANK(Table1[[#This Row],[Employee ID]])</f>
        <v>0</v>
      </c>
      <c r="AJ2358" t="b">
        <f>ISNUMBER(Table1[[#This Row],[Total Salary  ]])</f>
        <v>1</v>
      </c>
      <c r="AK2358" t="str">
        <f>IFERROR(_xlfn.XLOOKUP(Table1[[#This Row],[Manager ID]],MANAGERS!A:A,MANAGERS!B:B),"Not Found")</f>
        <v>Manager_17</v>
      </c>
    </row>
    <row r="2359" spans="1:37" x14ac:dyDescent="0.2">
      <c r="A2359" t="s">
        <v>1169</v>
      </c>
      <c r="B2359" t="s">
        <v>71</v>
      </c>
      <c r="C2359" t="s">
        <v>15</v>
      </c>
      <c r="D2359" t="s">
        <v>25</v>
      </c>
      <c r="E2359" t="s">
        <v>17</v>
      </c>
      <c r="F2359" s="1">
        <v>42448</v>
      </c>
      <c r="G2359" s="1">
        <v>35724</v>
      </c>
      <c r="H2359">
        <v>81769</v>
      </c>
      <c r="I2359">
        <v>11536</v>
      </c>
      <c r="J2359">
        <v>85</v>
      </c>
      <c r="K2359">
        <v>61</v>
      </c>
      <c r="L2359" t="s">
        <v>53</v>
      </c>
      <c r="M2359">
        <v>111</v>
      </c>
      <c r="N2359">
        <f>Table1[[#This Row],[Basic Salary]]+Table1[[#This Row],[Bonus]]</f>
        <v>93305</v>
      </c>
      <c r="O2359" s="2">
        <f>Table1[[#This Row],[Bonus]]/Table1[[#This Row],[Basic Salary]]</f>
        <v>0.14108036052782841</v>
      </c>
      <c r="P2359">
        <f ca="1">DATEDIF(Table1[[#This Row],[Date of Birth]],TODAY(),"Y")</f>
        <v>28</v>
      </c>
      <c r="Q2359">
        <f ca="1">DATEDIF(Table1[[#This Row],[Joining Date]],TODAY(),"Y")</f>
        <v>10</v>
      </c>
      <c r="R2359" t="str">
        <f ca="1">IF(YEAR(Table1[[#This Row],[Joining Date]])=YEAR(TODAY()),"Yes","No")</f>
        <v>No</v>
      </c>
      <c r="S2359" t="str">
        <f ca="1">IF(Table1[[#This Row],[Experience]]&gt;5,"Yes","No")</f>
        <v>Yes</v>
      </c>
      <c r="T2359" t="str">
        <f>TEXT(Table1[[#This Row],[Joining Date]],"mmmm")</f>
        <v>March</v>
      </c>
      <c r="U2359" t="str">
        <f>TEXT(Table1[[#This Row],[Joining Date]],"yyyy")</f>
        <v>2016</v>
      </c>
      <c r="V2359" s="5">
        <f ca="1">TODAY()-Table1[[#This Row],[Joining Date]]</f>
        <v>3791</v>
      </c>
      <c r="W2359" t="str">
        <f>LEFT(Table1[[#This Row],[Employee Name]],FIND(" ",Table1[[#This Row],[Employee Name]])-1)</f>
        <v>Sneha</v>
      </c>
      <c r="X2359" t="str">
        <f>RIGHT(Table1[[#This Row],[Employee Name]],LEN(Table1[[#This Row],[Employee Name]])-FIND(" ",Table1[[#This Row],[Employee Name]]))</f>
        <v>Iyer</v>
      </c>
      <c r="Y2359" t="str">
        <f>Table1[[#This Row],[Department]]&amp;"-"&amp;Table1[[#This Row],[Employee ID]]</f>
        <v>Finance-E01113</v>
      </c>
      <c r="Z2359" t="str">
        <f>LEFT(Table1[[#This Row],[Department]],3)</f>
        <v>Fin</v>
      </c>
      <c r="AA2359" t="str">
        <f>_xlfn.XLOOKUP(Table1[[#This Row],[Manager ID]],MANAGERS!A:A,MANAGERS!B:B)</f>
        <v>Manager_11</v>
      </c>
      <c r="AB2359" t="str" cm="1">
        <f t="array" ref="AB2359">_xlfn.XLOOKUP(Table1[[#This Row],[Manager ID]],Table2[[#All],[Manager ID]],Table2[[#All],[Department Head]])</f>
        <v>Marketing</v>
      </c>
      <c r="AC2359" s="2">
        <f>_xlfn.XLOOKUP(Table1[[#This Row],[City]],L:L,O:O)</f>
        <v>0.23685887225230964</v>
      </c>
      <c r="AD2359" t="str" cm="1">
        <f t="array" ref="AD2359">_xlfn.IFS(Table1[[#This Row],[Performance Score]]&gt;=90,"Excellent",Table1[[#This Row],[Performance Score]]&gt;=75,"Good",Table1[[#This Row],[Performance Score]]&gt;=60,"Average",Table1[[#This Row],[Performance Score]]&lt;=60,"Need Improvement")</f>
        <v>Average</v>
      </c>
      <c r="AE2359" t="str">
        <f>IF(AND(Table1[[#This Row],[Attendance %]]&gt;=80,(Table1[[#This Row],[Performance Score]]&gt;=80)),"Eligible","Not Eligible")</f>
        <v>Not Eligible</v>
      </c>
      <c r="AF2359" t="str">
        <f>IF(Table1[[#This Row],[Performance Score]]&gt;=80,"High Performer","Low Performer")</f>
        <v>Low Performer</v>
      </c>
      <c r="AG2359" t="str" cm="1">
        <f t="array" aca="1" ref="AG2359" ca="1">_xlfn.IFS(Table1[[#This Row],[Experience]]&lt;=3,"Junior",Table1[[#This Row],[Experience]]&lt;=7,"Mid Level",Table1[[#This Row],[Experience]]&gt;=7,"Senior")</f>
        <v>Senior</v>
      </c>
      <c r="AH2359" t="str">
        <f>IF(Table1[[#This Row],[Attendance %]]&gt;75,"OK","Below 75")</f>
        <v>OK</v>
      </c>
      <c r="AI2359" t="b">
        <f>ISBLANK(Table1[[#This Row],[Employee ID]])</f>
        <v>0</v>
      </c>
      <c r="AJ2359" t="b">
        <f>ISNUMBER(Table1[[#This Row],[Total Salary  ]])</f>
        <v>1</v>
      </c>
      <c r="AK2359" t="str">
        <f>IFERROR(_xlfn.XLOOKUP(Table1[[#This Row],[Manager ID]],MANAGERS!A:A,MANAGERS!B:B),"Not Found")</f>
        <v>Manager_11</v>
      </c>
    </row>
    <row r="2360" spans="1:37" x14ac:dyDescent="0.2">
      <c r="A2360" t="s">
        <v>2717</v>
      </c>
      <c r="B2360" t="s">
        <v>89</v>
      </c>
      <c r="C2360" t="s">
        <v>15</v>
      </c>
      <c r="D2360" t="s">
        <v>43</v>
      </c>
      <c r="E2360" t="s">
        <v>30</v>
      </c>
      <c r="F2360" s="1">
        <v>44777</v>
      </c>
      <c r="G2360" s="1">
        <v>29529</v>
      </c>
      <c r="H2360">
        <v>69142</v>
      </c>
      <c r="I2360">
        <v>24152</v>
      </c>
      <c r="J2360">
        <v>100</v>
      </c>
      <c r="K2360">
        <v>88</v>
      </c>
      <c r="L2360" t="s">
        <v>23</v>
      </c>
      <c r="M2360">
        <v>102</v>
      </c>
      <c r="N2360">
        <f>Table1[[#This Row],[Basic Salary]]+Table1[[#This Row],[Bonus]]</f>
        <v>93294</v>
      </c>
      <c r="O2360" s="2">
        <f>Table1[[#This Row],[Bonus]]/Table1[[#This Row],[Basic Salary]]</f>
        <v>0.3493101154146539</v>
      </c>
      <c r="P2360">
        <f ca="1">DATEDIF(Table1[[#This Row],[Date of Birth]],TODAY(),"Y")</f>
        <v>45</v>
      </c>
      <c r="Q2360">
        <f ca="1">DATEDIF(Table1[[#This Row],[Joining Date]],TODAY(),"Y")</f>
        <v>4</v>
      </c>
      <c r="R2360" t="str">
        <f ca="1">IF(YEAR(Table1[[#This Row],[Joining Date]])=YEAR(TODAY()),"Yes","No")</f>
        <v>No</v>
      </c>
      <c r="S2360" t="str">
        <f ca="1">IF(Table1[[#This Row],[Experience]]&gt;5,"Yes","No")</f>
        <v>No</v>
      </c>
      <c r="T2360" t="str">
        <f>TEXT(Table1[[#This Row],[Joining Date]],"mmmm")</f>
        <v>August</v>
      </c>
      <c r="U2360" t="str">
        <f>TEXT(Table1[[#This Row],[Joining Date]],"yyyy")</f>
        <v>2022</v>
      </c>
      <c r="V2360" s="5">
        <f ca="1">TODAY()-Table1[[#This Row],[Joining Date]]</f>
        <v>1462</v>
      </c>
      <c r="W2360" t="str">
        <f>LEFT(Table1[[#This Row],[Employee Name]],FIND(" ",Table1[[#This Row],[Employee Name]])-1)</f>
        <v>Tarun</v>
      </c>
      <c r="X2360" t="str">
        <f>RIGHT(Table1[[#This Row],[Employee Name]],LEN(Table1[[#This Row],[Employee Name]])-FIND(" ",Table1[[#This Row],[Employee Name]]))</f>
        <v>Verma</v>
      </c>
      <c r="Y2360" t="str">
        <f>Table1[[#This Row],[Department]]&amp;"-"&amp;Table1[[#This Row],[Employee ID]]</f>
        <v>Operations-E02661</v>
      </c>
      <c r="Z2360" t="str">
        <f>LEFT(Table1[[#This Row],[Department]],3)</f>
        <v>Ope</v>
      </c>
      <c r="AA2360" t="str">
        <f>_xlfn.XLOOKUP(Table1[[#This Row],[Manager ID]],MANAGERS!A:A,MANAGERS!B:B)</f>
        <v>Manager_2</v>
      </c>
      <c r="AB2360" t="str" cm="1">
        <f t="array" ref="AB2360">_xlfn.XLOOKUP(Table1[[#This Row],[Manager ID]],Table2[[#All],[Manager ID]],Table2[[#All],[Department Head]])</f>
        <v>Sales</v>
      </c>
      <c r="AC2360" s="2">
        <f>_xlfn.XLOOKUP(Table1[[#This Row],[City]],L:L,O:O)</f>
        <v>0.23486488519629886</v>
      </c>
      <c r="AD2360" t="str" cm="1">
        <f t="array" ref="AD2360">_xlfn.IFS(Table1[[#This Row],[Performance Score]]&gt;=90,"Excellent",Table1[[#This Row],[Performance Score]]&gt;=75,"Good",Table1[[#This Row],[Performance Score]]&gt;=60,"Average",Table1[[#This Row],[Performance Score]]&lt;=60,"Need Improvement")</f>
        <v>Good</v>
      </c>
      <c r="AE2360" t="str">
        <f>IF(AND(Table1[[#This Row],[Attendance %]]&gt;=80,(Table1[[#This Row],[Performance Score]]&gt;=80)),"Eligible","Not Eligible")</f>
        <v>Eligible</v>
      </c>
      <c r="AF2360" t="str">
        <f>IF(Table1[[#This Row],[Performance Score]]&gt;=80,"High Performer","Low Performer")</f>
        <v>High Performer</v>
      </c>
      <c r="AG2360" t="str" cm="1">
        <f t="array" aca="1" ref="AG2360" ca="1">_xlfn.IFS(Table1[[#This Row],[Experience]]&lt;=3,"Junior",Table1[[#This Row],[Experience]]&lt;=7,"Mid Level",Table1[[#This Row],[Experience]]&gt;=7,"Senior")</f>
        <v>Mid Level</v>
      </c>
      <c r="AH2360" t="str">
        <f>IF(Table1[[#This Row],[Attendance %]]&gt;75,"OK","Below 75")</f>
        <v>OK</v>
      </c>
      <c r="AI2360" t="b">
        <f>ISBLANK(Table1[[#This Row],[Employee ID]])</f>
        <v>0</v>
      </c>
      <c r="AJ2360" t="b">
        <f>ISNUMBER(Table1[[#This Row],[Total Salary  ]])</f>
        <v>1</v>
      </c>
      <c r="AK2360" t="str">
        <f>IFERROR(_xlfn.XLOOKUP(Table1[[#This Row],[Manager ID]],MANAGERS!A:A,MANAGERS!B:B),"Not Found")</f>
        <v>Manager_2</v>
      </c>
    </row>
    <row r="2361" spans="1:37" x14ac:dyDescent="0.2">
      <c r="A2361" t="s">
        <v>162</v>
      </c>
      <c r="B2361" t="s">
        <v>129</v>
      </c>
      <c r="C2361" t="s">
        <v>15</v>
      </c>
      <c r="D2361" t="s">
        <v>81</v>
      </c>
      <c r="E2361" t="s">
        <v>22</v>
      </c>
      <c r="F2361" s="1">
        <v>43206</v>
      </c>
      <c r="G2361" s="1">
        <v>35094</v>
      </c>
      <c r="H2361">
        <v>74131</v>
      </c>
      <c r="I2361">
        <v>19112</v>
      </c>
      <c r="J2361">
        <v>69</v>
      </c>
      <c r="K2361">
        <v>55</v>
      </c>
      <c r="L2361" t="s">
        <v>23</v>
      </c>
      <c r="M2361">
        <v>114</v>
      </c>
      <c r="N2361">
        <f>Table1[[#This Row],[Basic Salary]]+Table1[[#This Row],[Bonus]]</f>
        <v>93243</v>
      </c>
      <c r="O2361" s="2">
        <f>Table1[[#This Row],[Bonus]]/Table1[[#This Row],[Basic Salary]]</f>
        <v>0.25781387004087358</v>
      </c>
      <c r="P2361">
        <f ca="1">DATEDIF(Table1[[#This Row],[Date of Birth]],TODAY(),"Y")</f>
        <v>30</v>
      </c>
      <c r="Q2361">
        <f ca="1">DATEDIF(Table1[[#This Row],[Joining Date]],TODAY(),"Y")</f>
        <v>8</v>
      </c>
      <c r="R2361" t="str">
        <f ca="1">IF(YEAR(Table1[[#This Row],[Joining Date]])=YEAR(TODAY()),"Yes","No")</f>
        <v>No</v>
      </c>
      <c r="S2361" t="str">
        <f ca="1">IF(Table1[[#This Row],[Experience]]&gt;5,"Yes","No")</f>
        <v>Yes</v>
      </c>
      <c r="T2361" t="str">
        <f>TEXT(Table1[[#This Row],[Joining Date]],"mmmm")</f>
        <v>April</v>
      </c>
      <c r="U2361" t="str">
        <f>TEXT(Table1[[#This Row],[Joining Date]],"yyyy")</f>
        <v>2018</v>
      </c>
      <c r="V2361" s="5">
        <f ca="1">TODAY()-Table1[[#This Row],[Joining Date]]</f>
        <v>3033</v>
      </c>
      <c r="W2361" t="str">
        <f>LEFT(Table1[[#This Row],[Employee Name]],FIND(" ",Table1[[#This Row],[Employee Name]])-1)</f>
        <v>Aarav</v>
      </c>
      <c r="X2361" t="str">
        <f>RIGHT(Table1[[#This Row],[Employee Name]],LEN(Table1[[#This Row],[Employee Name]])-FIND(" ",Table1[[#This Row],[Employee Name]]))</f>
        <v>Sharma</v>
      </c>
      <c r="Y2361" t="str">
        <f>Table1[[#This Row],[Department]]&amp;"-"&amp;Table1[[#This Row],[Employee ID]]</f>
        <v>Sales-E00106</v>
      </c>
      <c r="Z2361" t="str">
        <f>LEFT(Table1[[#This Row],[Department]],3)</f>
        <v>Sal</v>
      </c>
      <c r="AA2361" t="str">
        <f>_xlfn.XLOOKUP(Table1[[#This Row],[Manager ID]],MANAGERS!A:A,MANAGERS!B:B)</f>
        <v>Manager_14</v>
      </c>
      <c r="AB2361" t="str" cm="1">
        <f t="array" ref="AB2361">_xlfn.XLOOKUP(Table1[[#This Row],[Manager ID]],Table2[[#All],[Manager ID]],Table2[[#All],[Department Head]])</f>
        <v>Marketing</v>
      </c>
      <c r="AC2361" s="2">
        <f>_xlfn.XLOOKUP(Table1[[#This Row],[City]],L:L,O:O)</f>
        <v>0.23486488519629886</v>
      </c>
      <c r="AD2361" t="str" cm="1">
        <f t="array" ref="AD2361">_xlfn.IFS(Table1[[#This Row],[Performance Score]]&gt;=90,"Excellent",Table1[[#This Row],[Performance Score]]&gt;=75,"Good",Table1[[#This Row],[Performance Score]]&gt;=60,"Average",Table1[[#This Row],[Performance Score]]&lt;=60,"Need Improvement")</f>
        <v>Need Improvement</v>
      </c>
      <c r="AE2361" t="str">
        <f>IF(AND(Table1[[#This Row],[Attendance %]]&gt;=80,(Table1[[#This Row],[Performance Score]]&gt;=80)),"Eligible","Not Eligible")</f>
        <v>Not Eligible</v>
      </c>
      <c r="AF2361" t="str">
        <f>IF(Table1[[#This Row],[Performance Score]]&gt;=80,"High Performer","Low Performer")</f>
        <v>Low Performer</v>
      </c>
      <c r="AG2361" t="str" cm="1">
        <f t="array" aca="1" ref="AG2361" ca="1">_xlfn.IFS(Table1[[#This Row],[Experience]]&lt;=3,"Junior",Table1[[#This Row],[Experience]]&lt;=7,"Mid Level",Table1[[#This Row],[Experience]]&gt;=7,"Senior")</f>
        <v>Senior</v>
      </c>
      <c r="AH2361" t="str">
        <f>IF(Table1[[#This Row],[Attendance %]]&gt;75,"OK","Below 75")</f>
        <v>Below 75</v>
      </c>
      <c r="AI2361" t="b">
        <f>ISBLANK(Table1[[#This Row],[Employee ID]])</f>
        <v>0</v>
      </c>
      <c r="AJ2361" t="b">
        <f>ISNUMBER(Table1[[#This Row],[Total Salary  ]])</f>
        <v>1</v>
      </c>
      <c r="AK2361" t="str">
        <f>IFERROR(_xlfn.XLOOKUP(Table1[[#This Row],[Manager ID]],MANAGERS!A:A,MANAGERS!B:B),"Not Found")</f>
        <v>Manager_14</v>
      </c>
    </row>
    <row r="2362" spans="1:37" x14ac:dyDescent="0.2">
      <c r="A2362" t="s">
        <v>1804</v>
      </c>
      <c r="B2362" t="s">
        <v>29</v>
      </c>
      <c r="C2362" t="s">
        <v>15</v>
      </c>
      <c r="D2362" t="s">
        <v>40</v>
      </c>
      <c r="E2362" t="s">
        <v>51</v>
      </c>
      <c r="F2362" s="1">
        <v>42979</v>
      </c>
      <c r="G2362" s="1">
        <v>30193</v>
      </c>
      <c r="H2362">
        <v>81324</v>
      </c>
      <c r="I2362">
        <v>11914</v>
      </c>
      <c r="J2362">
        <v>99</v>
      </c>
      <c r="K2362">
        <v>82</v>
      </c>
      <c r="L2362" t="s">
        <v>27</v>
      </c>
      <c r="M2362">
        <v>107</v>
      </c>
      <c r="N2362">
        <f>Table1[[#This Row],[Basic Salary]]+Table1[[#This Row],[Bonus]]</f>
        <v>93238</v>
      </c>
      <c r="O2362" s="2">
        <f>Table1[[#This Row],[Bonus]]/Table1[[#This Row],[Basic Salary]]</f>
        <v>0.14650041808076336</v>
      </c>
      <c r="P2362">
        <f ca="1">DATEDIF(Table1[[#This Row],[Date of Birth]],TODAY(),"Y")</f>
        <v>43</v>
      </c>
      <c r="Q2362">
        <f ca="1">DATEDIF(Table1[[#This Row],[Joining Date]],TODAY(),"Y")</f>
        <v>8</v>
      </c>
      <c r="R2362" t="str">
        <f ca="1">IF(YEAR(Table1[[#This Row],[Joining Date]])=YEAR(TODAY()),"Yes","No")</f>
        <v>No</v>
      </c>
      <c r="S2362" t="str">
        <f ca="1">IF(Table1[[#This Row],[Experience]]&gt;5,"Yes","No")</f>
        <v>Yes</v>
      </c>
      <c r="T2362" t="str">
        <f>TEXT(Table1[[#This Row],[Joining Date]],"mmmm")</f>
        <v>September</v>
      </c>
      <c r="U2362" t="str">
        <f>TEXT(Table1[[#This Row],[Joining Date]],"yyyy")</f>
        <v>2017</v>
      </c>
      <c r="V2362" s="5">
        <f ca="1">TODAY()-Table1[[#This Row],[Joining Date]]</f>
        <v>3260</v>
      </c>
      <c r="W2362" t="str">
        <f>LEFT(Table1[[#This Row],[Employee Name]],FIND(" ",Table1[[#This Row],[Employee Name]])-1)</f>
        <v>Vikram</v>
      </c>
      <c r="X2362" t="str">
        <f>RIGHT(Table1[[#This Row],[Employee Name]],LEN(Table1[[#This Row],[Employee Name]])-FIND(" ",Table1[[#This Row],[Employee Name]]))</f>
        <v>Singh</v>
      </c>
      <c r="Y2362" t="str">
        <f>Table1[[#This Row],[Department]]&amp;"-"&amp;Table1[[#This Row],[Employee ID]]</f>
        <v>IT-E01748</v>
      </c>
      <c r="Z2362" t="str">
        <f>LEFT(Table1[[#This Row],[Department]],3)</f>
        <v>IT</v>
      </c>
      <c r="AA2362" t="str">
        <f>_xlfn.XLOOKUP(Table1[[#This Row],[Manager ID]],MANAGERS!A:A,MANAGERS!B:B)</f>
        <v>Manager_7</v>
      </c>
      <c r="AB2362" t="str" cm="1">
        <f t="array" ref="AB2362">_xlfn.XLOOKUP(Table1[[#This Row],[Manager ID]],Table2[[#All],[Manager ID]],Table2[[#All],[Department Head]])</f>
        <v>Operations</v>
      </c>
      <c r="AC2362" s="2">
        <f>_xlfn.XLOOKUP(Table1[[#This Row],[City]],L:L,O:O)</f>
        <v>0.23674293405114402</v>
      </c>
      <c r="AD2362" t="str" cm="1">
        <f t="array" ref="AD2362">_xlfn.IFS(Table1[[#This Row],[Performance Score]]&gt;=90,"Excellent",Table1[[#This Row],[Performance Score]]&gt;=75,"Good",Table1[[#This Row],[Performance Score]]&gt;=60,"Average",Table1[[#This Row],[Performance Score]]&lt;=60,"Need Improvement")</f>
        <v>Good</v>
      </c>
      <c r="AE2362" t="str">
        <f>IF(AND(Table1[[#This Row],[Attendance %]]&gt;=80,(Table1[[#This Row],[Performance Score]]&gt;=80)),"Eligible","Not Eligible")</f>
        <v>Eligible</v>
      </c>
      <c r="AF2362" t="str">
        <f>IF(Table1[[#This Row],[Performance Score]]&gt;=80,"High Performer","Low Performer")</f>
        <v>High Performer</v>
      </c>
      <c r="AG2362" t="str" cm="1">
        <f t="array" aca="1" ref="AG2362" ca="1">_xlfn.IFS(Table1[[#This Row],[Experience]]&lt;=3,"Junior",Table1[[#This Row],[Experience]]&lt;=7,"Mid Level",Table1[[#This Row],[Experience]]&gt;=7,"Senior")</f>
        <v>Senior</v>
      </c>
      <c r="AH2362" t="str">
        <f>IF(Table1[[#This Row],[Attendance %]]&gt;75,"OK","Below 75")</f>
        <v>OK</v>
      </c>
      <c r="AI2362" t="b">
        <f>ISBLANK(Table1[[#This Row],[Employee ID]])</f>
        <v>0</v>
      </c>
      <c r="AJ2362" t="b">
        <f>ISNUMBER(Table1[[#This Row],[Total Salary  ]])</f>
        <v>1</v>
      </c>
      <c r="AK2362" t="str">
        <f>IFERROR(_xlfn.XLOOKUP(Table1[[#This Row],[Manager ID]],MANAGERS!A:A,MANAGERS!B:B),"Not Found")</f>
        <v>Manager_7</v>
      </c>
    </row>
    <row r="2363" spans="1:37" x14ac:dyDescent="0.2">
      <c r="A2363" t="s">
        <v>1689</v>
      </c>
      <c r="B2363" t="s">
        <v>129</v>
      </c>
      <c r="C2363" t="s">
        <v>21</v>
      </c>
      <c r="D2363" t="s">
        <v>33</v>
      </c>
      <c r="E2363" t="s">
        <v>51</v>
      </c>
      <c r="F2363" s="1">
        <v>42440</v>
      </c>
      <c r="G2363" s="1">
        <v>36079</v>
      </c>
      <c r="H2363">
        <v>87083</v>
      </c>
      <c r="I2363">
        <v>6098</v>
      </c>
      <c r="J2363">
        <v>77</v>
      </c>
      <c r="K2363">
        <v>67</v>
      </c>
      <c r="L2363" t="s">
        <v>23</v>
      </c>
      <c r="M2363">
        <v>114</v>
      </c>
      <c r="N2363">
        <f>Table1[[#This Row],[Basic Salary]]+Table1[[#This Row],[Bonus]]</f>
        <v>93181</v>
      </c>
      <c r="O2363" s="2">
        <f>Table1[[#This Row],[Bonus]]/Table1[[#This Row],[Basic Salary]]</f>
        <v>7.0025148421620748E-2</v>
      </c>
      <c r="P2363">
        <f ca="1">DATEDIF(Table1[[#This Row],[Date of Birth]],TODAY(),"Y")</f>
        <v>27</v>
      </c>
      <c r="Q2363">
        <f ca="1">DATEDIF(Table1[[#This Row],[Joining Date]],TODAY(),"Y")</f>
        <v>10</v>
      </c>
      <c r="R2363" t="str">
        <f ca="1">IF(YEAR(Table1[[#This Row],[Joining Date]])=YEAR(TODAY()),"Yes","No")</f>
        <v>No</v>
      </c>
      <c r="S2363" t="str">
        <f ca="1">IF(Table1[[#This Row],[Experience]]&gt;5,"Yes","No")</f>
        <v>Yes</v>
      </c>
      <c r="T2363" t="str">
        <f>TEXT(Table1[[#This Row],[Joining Date]],"mmmm")</f>
        <v>March</v>
      </c>
      <c r="U2363" t="str">
        <f>TEXT(Table1[[#This Row],[Joining Date]],"yyyy")</f>
        <v>2016</v>
      </c>
      <c r="V2363" s="5">
        <f ca="1">TODAY()-Table1[[#This Row],[Joining Date]]</f>
        <v>3799</v>
      </c>
      <c r="W2363" t="str">
        <f>LEFT(Table1[[#This Row],[Employee Name]],FIND(" ",Table1[[#This Row],[Employee Name]])-1)</f>
        <v>Aarav</v>
      </c>
      <c r="X2363" t="str">
        <f>RIGHT(Table1[[#This Row],[Employee Name]],LEN(Table1[[#This Row],[Employee Name]])-FIND(" ",Table1[[#This Row],[Employee Name]]))</f>
        <v>Sharma</v>
      </c>
      <c r="Y2363" t="str">
        <f>Table1[[#This Row],[Department]]&amp;"-"&amp;Table1[[#This Row],[Employee ID]]</f>
        <v>Marketing-E01633</v>
      </c>
      <c r="Z2363" t="str">
        <f>LEFT(Table1[[#This Row],[Department]],3)</f>
        <v>Mar</v>
      </c>
      <c r="AA2363" t="str">
        <f>_xlfn.XLOOKUP(Table1[[#This Row],[Manager ID]],MANAGERS!A:A,MANAGERS!B:B)</f>
        <v>Manager_14</v>
      </c>
      <c r="AB2363" t="str" cm="1">
        <f t="array" ref="AB2363">_xlfn.XLOOKUP(Table1[[#This Row],[Manager ID]],Table2[[#All],[Manager ID]],Table2[[#All],[Department Head]])</f>
        <v>Marketing</v>
      </c>
      <c r="AC2363" s="2">
        <f>_xlfn.XLOOKUP(Table1[[#This Row],[City]],L:L,O:O)</f>
        <v>0.23486488519629886</v>
      </c>
      <c r="AD2363" t="str" cm="1">
        <f t="array" ref="AD2363">_xlfn.IFS(Table1[[#This Row],[Performance Score]]&gt;=90,"Excellent",Table1[[#This Row],[Performance Score]]&gt;=75,"Good",Table1[[#This Row],[Performance Score]]&gt;=60,"Average",Table1[[#This Row],[Performance Score]]&lt;=60,"Need Improvement")</f>
        <v>Average</v>
      </c>
      <c r="AE2363" t="str">
        <f>IF(AND(Table1[[#This Row],[Attendance %]]&gt;=80,(Table1[[#This Row],[Performance Score]]&gt;=80)),"Eligible","Not Eligible")</f>
        <v>Not Eligible</v>
      </c>
      <c r="AF2363" t="str">
        <f>IF(Table1[[#This Row],[Performance Score]]&gt;=80,"High Performer","Low Performer")</f>
        <v>Low Performer</v>
      </c>
      <c r="AG2363" t="str" cm="1">
        <f t="array" aca="1" ref="AG2363" ca="1">_xlfn.IFS(Table1[[#This Row],[Experience]]&lt;=3,"Junior",Table1[[#This Row],[Experience]]&lt;=7,"Mid Level",Table1[[#This Row],[Experience]]&gt;=7,"Senior")</f>
        <v>Senior</v>
      </c>
      <c r="AH2363" t="str">
        <f>IF(Table1[[#This Row],[Attendance %]]&gt;75,"OK","Below 75")</f>
        <v>OK</v>
      </c>
      <c r="AI2363" t="b">
        <f>ISBLANK(Table1[[#This Row],[Employee ID]])</f>
        <v>0</v>
      </c>
      <c r="AJ2363" t="b">
        <f>ISNUMBER(Table1[[#This Row],[Total Salary  ]])</f>
        <v>1</v>
      </c>
      <c r="AK2363" t="str">
        <f>IFERROR(_xlfn.XLOOKUP(Table1[[#This Row],[Manager ID]],MANAGERS!A:A,MANAGERS!B:B),"Not Found")</f>
        <v>Manager_14</v>
      </c>
    </row>
    <row r="2364" spans="1:37" x14ac:dyDescent="0.2">
      <c r="A2364" t="s">
        <v>2849</v>
      </c>
      <c r="B2364" t="s">
        <v>69</v>
      </c>
      <c r="C2364" t="s">
        <v>21</v>
      </c>
      <c r="D2364" t="s">
        <v>16</v>
      </c>
      <c r="E2364" t="s">
        <v>17</v>
      </c>
      <c r="F2364" s="1">
        <v>44873</v>
      </c>
      <c r="G2364" s="1">
        <v>40114</v>
      </c>
      <c r="H2364">
        <v>72105</v>
      </c>
      <c r="I2364">
        <v>21035</v>
      </c>
      <c r="J2364">
        <v>95</v>
      </c>
      <c r="K2364">
        <v>42</v>
      </c>
      <c r="L2364" t="s">
        <v>23</v>
      </c>
      <c r="M2364">
        <v>115</v>
      </c>
      <c r="N2364">
        <f>Table1[[#This Row],[Basic Salary]]+Table1[[#This Row],[Bonus]]</f>
        <v>93140</v>
      </c>
      <c r="O2364" s="2">
        <f>Table1[[#This Row],[Bonus]]/Table1[[#This Row],[Basic Salary]]</f>
        <v>0.29172734207059148</v>
      </c>
      <c r="P2364">
        <f ca="1">DATEDIF(Table1[[#This Row],[Date of Birth]],TODAY(),"Y")</f>
        <v>16</v>
      </c>
      <c r="Q2364">
        <f ca="1">DATEDIF(Table1[[#This Row],[Joining Date]],TODAY(),"Y")</f>
        <v>3</v>
      </c>
      <c r="R2364" t="str">
        <f ca="1">IF(YEAR(Table1[[#This Row],[Joining Date]])=YEAR(TODAY()),"Yes","No")</f>
        <v>No</v>
      </c>
      <c r="S2364" t="str">
        <f ca="1">IF(Table1[[#This Row],[Experience]]&gt;5,"Yes","No")</f>
        <v>No</v>
      </c>
      <c r="T2364" t="str">
        <f>TEXT(Table1[[#This Row],[Joining Date]],"mmmm")</f>
        <v>November</v>
      </c>
      <c r="U2364" t="str">
        <f>TEXT(Table1[[#This Row],[Joining Date]],"yyyy")</f>
        <v>2022</v>
      </c>
      <c r="V2364" s="5">
        <f ca="1">TODAY()-Table1[[#This Row],[Joining Date]]</f>
        <v>1366</v>
      </c>
      <c r="W2364" t="str">
        <f>LEFT(Table1[[#This Row],[Employee Name]],FIND(" ",Table1[[#This Row],[Employee Name]])-1)</f>
        <v>Neha</v>
      </c>
      <c r="X2364" t="str">
        <f>RIGHT(Table1[[#This Row],[Employee Name]],LEN(Table1[[#This Row],[Employee Name]])-FIND(" ",Table1[[#This Row],[Employee Name]]))</f>
        <v>Kulkarni</v>
      </c>
      <c r="Y2364" t="str">
        <f>Table1[[#This Row],[Department]]&amp;"-"&amp;Table1[[#This Row],[Employee ID]]</f>
        <v>HR-E02793</v>
      </c>
      <c r="Z2364" t="str">
        <f>LEFT(Table1[[#This Row],[Department]],3)</f>
        <v>HR</v>
      </c>
      <c r="AA2364" t="str">
        <f>_xlfn.XLOOKUP(Table1[[#This Row],[Manager ID]],MANAGERS!A:A,MANAGERS!B:B)</f>
        <v>Manager_15</v>
      </c>
      <c r="AB2364" t="str" cm="1">
        <f t="array" ref="AB2364">_xlfn.XLOOKUP(Table1[[#This Row],[Manager ID]],Table2[[#All],[Manager ID]],Table2[[#All],[Department Head]])</f>
        <v>Support</v>
      </c>
      <c r="AC2364" s="2">
        <f>_xlfn.XLOOKUP(Table1[[#This Row],[City]],L:L,O:O)</f>
        <v>0.23486488519629886</v>
      </c>
      <c r="AD2364" t="str" cm="1">
        <f t="array" ref="AD2364">_xlfn.IFS(Table1[[#This Row],[Performance Score]]&gt;=90,"Excellent",Table1[[#This Row],[Performance Score]]&gt;=75,"Good",Table1[[#This Row],[Performance Score]]&gt;=60,"Average",Table1[[#This Row],[Performance Score]]&lt;=60,"Need Improvement")</f>
        <v>Need Improvement</v>
      </c>
      <c r="AE2364" t="str">
        <f>IF(AND(Table1[[#This Row],[Attendance %]]&gt;=80,(Table1[[#This Row],[Performance Score]]&gt;=80)),"Eligible","Not Eligible")</f>
        <v>Not Eligible</v>
      </c>
      <c r="AF2364" t="str">
        <f>IF(Table1[[#This Row],[Performance Score]]&gt;=80,"High Performer","Low Performer")</f>
        <v>Low Performer</v>
      </c>
      <c r="AG2364" t="str" cm="1">
        <f t="array" aca="1" ref="AG2364" ca="1">_xlfn.IFS(Table1[[#This Row],[Experience]]&lt;=3,"Junior",Table1[[#This Row],[Experience]]&lt;=7,"Mid Level",Table1[[#This Row],[Experience]]&gt;=7,"Senior")</f>
        <v>Junior</v>
      </c>
      <c r="AH2364" t="str">
        <f>IF(Table1[[#This Row],[Attendance %]]&gt;75,"OK","Below 75")</f>
        <v>OK</v>
      </c>
      <c r="AI2364" t="b">
        <f>ISBLANK(Table1[[#This Row],[Employee ID]])</f>
        <v>0</v>
      </c>
      <c r="AJ2364" t="b">
        <f>ISNUMBER(Table1[[#This Row],[Total Salary  ]])</f>
        <v>1</v>
      </c>
      <c r="AK2364" t="str">
        <f>IFERROR(_xlfn.XLOOKUP(Table1[[#This Row],[Manager ID]],MANAGERS!A:A,MANAGERS!B:B),"Not Found")</f>
        <v>Manager_15</v>
      </c>
    </row>
    <row r="2365" spans="1:37" x14ac:dyDescent="0.2">
      <c r="A2365" t="s">
        <v>4758</v>
      </c>
      <c r="B2365" t="s">
        <v>89</v>
      </c>
      <c r="C2365" t="s">
        <v>21</v>
      </c>
      <c r="D2365" t="s">
        <v>33</v>
      </c>
      <c r="E2365" t="s">
        <v>17</v>
      </c>
      <c r="F2365" s="1">
        <v>44763</v>
      </c>
      <c r="G2365" s="1">
        <v>37041</v>
      </c>
      <c r="H2365">
        <v>79796</v>
      </c>
      <c r="I2365">
        <v>13344</v>
      </c>
      <c r="J2365">
        <v>96</v>
      </c>
      <c r="K2365">
        <v>70</v>
      </c>
      <c r="L2365" t="s">
        <v>37</v>
      </c>
      <c r="M2365">
        <v>115</v>
      </c>
      <c r="N2365">
        <f>Table1[[#This Row],[Basic Salary]]+Table1[[#This Row],[Bonus]]</f>
        <v>93140</v>
      </c>
      <c r="O2365" s="2">
        <f>Table1[[#This Row],[Bonus]]/Table1[[#This Row],[Basic Salary]]</f>
        <v>0.16722642738984411</v>
      </c>
      <c r="P2365">
        <f ca="1">DATEDIF(Table1[[#This Row],[Date of Birth]],TODAY(),"Y")</f>
        <v>25</v>
      </c>
      <c r="Q2365">
        <f ca="1">DATEDIF(Table1[[#This Row],[Joining Date]],TODAY(),"Y")</f>
        <v>4</v>
      </c>
      <c r="R2365" t="str">
        <f ca="1">IF(YEAR(Table1[[#This Row],[Joining Date]])=YEAR(TODAY()),"Yes","No")</f>
        <v>No</v>
      </c>
      <c r="S2365" t="str">
        <f ca="1">IF(Table1[[#This Row],[Experience]]&gt;5,"Yes","No")</f>
        <v>No</v>
      </c>
      <c r="T2365" t="str">
        <f>TEXT(Table1[[#This Row],[Joining Date]],"mmmm")</f>
        <v>July</v>
      </c>
      <c r="U2365" t="str">
        <f>TEXT(Table1[[#This Row],[Joining Date]],"yyyy")</f>
        <v>2022</v>
      </c>
      <c r="V2365" s="5">
        <f ca="1">TODAY()-Table1[[#This Row],[Joining Date]]</f>
        <v>1476</v>
      </c>
      <c r="W2365" t="str">
        <f>LEFT(Table1[[#This Row],[Employee Name]],FIND(" ",Table1[[#This Row],[Employee Name]])-1)</f>
        <v>Tarun</v>
      </c>
      <c r="X2365" t="str">
        <f>RIGHT(Table1[[#This Row],[Employee Name]],LEN(Table1[[#This Row],[Employee Name]])-FIND(" ",Table1[[#This Row],[Employee Name]]))</f>
        <v>Verma</v>
      </c>
      <c r="Y2365" t="str">
        <f>Table1[[#This Row],[Department]]&amp;"-"&amp;Table1[[#This Row],[Employee ID]]</f>
        <v>Marketing-E04702</v>
      </c>
      <c r="Z2365" t="str">
        <f>LEFT(Table1[[#This Row],[Department]],3)</f>
        <v>Mar</v>
      </c>
      <c r="AA2365" t="str">
        <f>_xlfn.XLOOKUP(Table1[[#This Row],[Manager ID]],MANAGERS!A:A,MANAGERS!B:B)</f>
        <v>Manager_15</v>
      </c>
      <c r="AB2365" t="str" cm="1">
        <f t="array" ref="AB2365">_xlfn.XLOOKUP(Table1[[#This Row],[Manager ID]],Table2[[#All],[Manager ID]],Table2[[#All],[Department Head]])</f>
        <v>Support</v>
      </c>
      <c r="AC2365" s="2">
        <f>_xlfn.XLOOKUP(Table1[[#This Row],[City]],L:L,O:O)</f>
        <v>0.24036902712549932</v>
      </c>
      <c r="AD2365" t="str" cm="1">
        <f t="array" ref="AD2365">_xlfn.IFS(Table1[[#This Row],[Performance Score]]&gt;=90,"Excellent",Table1[[#This Row],[Performance Score]]&gt;=75,"Good",Table1[[#This Row],[Performance Score]]&gt;=60,"Average",Table1[[#This Row],[Performance Score]]&lt;=60,"Need Improvement")</f>
        <v>Average</v>
      </c>
      <c r="AE2365" t="str">
        <f>IF(AND(Table1[[#This Row],[Attendance %]]&gt;=80,(Table1[[#This Row],[Performance Score]]&gt;=80)),"Eligible","Not Eligible")</f>
        <v>Not Eligible</v>
      </c>
      <c r="AF2365" t="str">
        <f>IF(Table1[[#This Row],[Performance Score]]&gt;=80,"High Performer","Low Performer")</f>
        <v>Low Performer</v>
      </c>
      <c r="AG2365" t="str" cm="1">
        <f t="array" aca="1" ref="AG2365" ca="1">_xlfn.IFS(Table1[[#This Row],[Experience]]&lt;=3,"Junior",Table1[[#This Row],[Experience]]&lt;=7,"Mid Level",Table1[[#This Row],[Experience]]&gt;=7,"Senior")</f>
        <v>Mid Level</v>
      </c>
      <c r="AH2365" t="str">
        <f>IF(Table1[[#This Row],[Attendance %]]&gt;75,"OK","Below 75")</f>
        <v>OK</v>
      </c>
      <c r="AI2365" t="b">
        <f>ISBLANK(Table1[[#This Row],[Employee ID]])</f>
        <v>0</v>
      </c>
      <c r="AJ2365" t="b">
        <f>ISNUMBER(Table1[[#This Row],[Total Salary  ]])</f>
        <v>1</v>
      </c>
      <c r="AK2365" t="str">
        <f>IFERROR(_xlfn.XLOOKUP(Table1[[#This Row],[Manager ID]],MANAGERS!A:A,MANAGERS!B:B),"Not Found")</f>
        <v>Manager_15</v>
      </c>
    </row>
    <row r="2366" spans="1:37" x14ac:dyDescent="0.2">
      <c r="A2366" t="s">
        <v>1145</v>
      </c>
      <c r="B2366" t="s">
        <v>87</v>
      </c>
      <c r="C2366" t="s">
        <v>21</v>
      </c>
      <c r="D2366" t="s">
        <v>40</v>
      </c>
      <c r="E2366" t="s">
        <v>65</v>
      </c>
      <c r="F2366" s="1">
        <v>45426</v>
      </c>
      <c r="G2366" s="1">
        <v>38256</v>
      </c>
      <c r="H2366">
        <v>80191</v>
      </c>
      <c r="I2366">
        <v>12946</v>
      </c>
      <c r="J2366">
        <v>73</v>
      </c>
      <c r="K2366">
        <v>92</v>
      </c>
      <c r="L2366" t="s">
        <v>37</v>
      </c>
      <c r="M2366">
        <v>102</v>
      </c>
      <c r="N2366">
        <f>Table1[[#This Row],[Basic Salary]]+Table1[[#This Row],[Bonus]]</f>
        <v>93137</v>
      </c>
      <c r="O2366" s="2">
        <f>Table1[[#This Row],[Bonus]]/Table1[[#This Row],[Basic Salary]]</f>
        <v>0.16143956304323429</v>
      </c>
      <c r="P2366">
        <f ca="1">DATEDIF(Table1[[#This Row],[Date of Birth]],TODAY(),"Y")</f>
        <v>21</v>
      </c>
      <c r="Q2366">
        <f ca="1">DATEDIF(Table1[[#This Row],[Joining Date]],TODAY(),"Y")</f>
        <v>2</v>
      </c>
      <c r="R2366" t="str">
        <f ca="1">IF(YEAR(Table1[[#This Row],[Joining Date]])=YEAR(TODAY()),"Yes","No")</f>
        <v>No</v>
      </c>
      <c r="S2366" t="str">
        <f ca="1">IF(Table1[[#This Row],[Experience]]&gt;5,"Yes","No")</f>
        <v>No</v>
      </c>
      <c r="T2366" t="str">
        <f>TEXT(Table1[[#This Row],[Joining Date]],"mmmm")</f>
        <v>May</v>
      </c>
      <c r="U2366" t="str">
        <f>TEXT(Table1[[#This Row],[Joining Date]],"yyyy")</f>
        <v>2024</v>
      </c>
      <c r="V2366" s="5">
        <f ca="1">TODAY()-Table1[[#This Row],[Joining Date]]</f>
        <v>813</v>
      </c>
      <c r="W2366" t="str">
        <f>LEFT(Table1[[#This Row],[Employee Name]],FIND(" ",Table1[[#This Row],[Employee Name]])-1)</f>
        <v>Arjun</v>
      </c>
      <c r="X2366" t="str">
        <f>RIGHT(Table1[[#This Row],[Employee Name]],LEN(Table1[[#This Row],[Employee Name]])-FIND(" ",Table1[[#This Row],[Employee Name]]))</f>
        <v>Mehta</v>
      </c>
      <c r="Y2366" t="str">
        <f>Table1[[#This Row],[Department]]&amp;"-"&amp;Table1[[#This Row],[Employee ID]]</f>
        <v>IT-E01089</v>
      </c>
      <c r="Z2366" t="str">
        <f>LEFT(Table1[[#This Row],[Department]],3)</f>
        <v>IT</v>
      </c>
      <c r="AA2366" t="str">
        <f>_xlfn.XLOOKUP(Table1[[#This Row],[Manager ID]],MANAGERS!A:A,MANAGERS!B:B)</f>
        <v>Manager_2</v>
      </c>
      <c r="AB2366" t="str" cm="1">
        <f t="array" ref="AB2366">_xlfn.XLOOKUP(Table1[[#This Row],[Manager ID]],Table2[[#All],[Manager ID]],Table2[[#All],[Department Head]])</f>
        <v>Sales</v>
      </c>
      <c r="AC2366" s="2">
        <f>_xlfn.XLOOKUP(Table1[[#This Row],[City]],L:L,O:O)</f>
        <v>0.24036902712549932</v>
      </c>
      <c r="AD2366" t="str" cm="1">
        <f t="array" ref="AD2366">_xlfn.IFS(Table1[[#This Row],[Performance Score]]&gt;=90,"Excellent",Table1[[#This Row],[Performance Score]]&gt;=75,"Good",Table1[[#This Row],[Performance Score]]&gt;=60,"Average",Table1[[#This Row],[Performance Score]]&lt;=60,"Need Improvement")</f>
        <v>Excellent</v>
      </c>
      <c r="AE2366" t="str">
        <f>IF(AND(Table1[[#This Row],[Attendance %]]&gt;=80,(Table1[[#This Row],[Performance Score]]&gt;=80)),"Eligible","Not Eligible")</f>
        <v>Not Eligible</v>
      </c>
      <c r="AF2366" t="str">
        <f>IF(Table1[[#This Row],[Performance Score]]&gt;=80,"High Performer","Low Performer")</f>
        <v>High Performer</v>
      </c>
      <c r="AG2366" t="str" cm="1">
        <f t="array" aca="1" ref="AG2366" ca="1">_xlfn.IFS(Table1[[#This Row],[Experience]]&lt;=3,"Junior",Table1[[#This Row],[Experience]]&lt;=7,"Mid Level",Table1[[#This Row],[Experience]]&gt;=7,"Senior")</f>
        <v>Junior</v>
      </c>
      <c r="AH2366" t="str">
        <f>IF(Table1[[#This Row],[Attendance %]]&gt;75,"OK","Below 75")</f>
        <v>Below 75</v>
      </c>
      <c r="AI2366" t="b">
        <f>ISBLANK(Table1[[#This Row],[Employee ID]])</f>
        <v>0</v>
      </c>
      <c r="AJ2366" t="b">
        <f>ISNUMBER(Table1[[#This Row],[Total Salary  ]])</f>
        <v>1</v>
      </c>
      <c r="AK2366" t="str">
        <f>IFERROR(_xlfn.XLOOKUP(Table1[[#This Row],[Manager ID]],MANAGERS!A:A,MANAGERS!B:B),"Not Found")</f>
        <v>Manager_2</v>
      </c>
    </row>
    <row r="2367" spans="1:37" x14ac:dyDescent="0.2">
      <c r="A2367" t="s">
        <v>872</v>
      </c>
      <c r="B2367" t="s">
        <v>14</v>
      </c>
      <c r="C2367" t="s">
        <v>15</v>
      </c>
      <c r="D2367" t="s">
        <v>16</v>
      </c>
      <c r="E2367" t="s">
        <v>30</v>
      </c>
      <c r="F2367" s="1">
        <v>44015</v>
      </c>
      <c r="G2367" s="1">
        <v>36304</v>
      </c>
      <c r="H2367">
        <v>65645</v>
      </c>
      <c r="I2367">
        <v>27444</v>
      </c>
      <c r="J2367">
        <v>98</v>
      </c>
      <c r="K2367">
        <v>48</v>
      </c>
      <c r="L2367" t="s">
        <v>31</v>
      </c>
      <c r="M2367">
        <v>104</v>
      </c>
      <c r="N2367">
        <f>Table1[[#This Row],[Basic Salary]]+Table1[[#This Row],[Bonus]]</f>
        <v>93089</v>
      </c>
      <c r="O2367" s="2">
        <f>Table1[[#This Row],[Bonus]]/Table1[[#This Row],[Basic Salary]]</f>
        <v>0.41806687485718635</v>
      </c>
      <c r="P2367">
        <f ca="1">DATEDIF(Table1[[#This Row],[Date of Birth]],TODAY(),"Y")</f>
        <v>27</v>
      </c>
      <c r="Q2367">
        <f ca="1">DATEDIF(Table1[[#This Row],[Joining Date]],TODAY(),"Y")</f>
        <v>6</v>
      </c>
      <c r="R2367" t="str">
        <f ca="1">IF(YEAR(Table1[[#This Row],[Joining Date]])=YEAR(TODAY()),"Yes","No")</f>
        <v>No</v>
      </c>
      <c r="S2367" t="str">
        <f ca="1">IF(Table1[[#This Row],[Experience]]&gt;5,"Yes","No")</f>
        <v>Yes</v>
      </c>
      <c r="T2367" t="str">
        <f>TEXT(Table1[[#This Row],[Joining Date]],"mmmm")</f>
        <v>July</v>
      </c>
      <c r="U2367" t="str">
        <f>TEXT(Table1[[#This Row],[Joining Date]],"yyyy")</f>
        <v>2020</v>
      </c>
      <c r="V2367" s="5">
        <f ca="1">TODAY()-Table1[[#This Row],[Joining Date]]</f>
        <v>2224</v>
      </c>
      <c r="W2367" t="str">
        <f>LEFT(Table1[[#This Row],[Employee Name]],FIND(" ",Table1[[#This Row],[Employee Name]])-1)</f>
        <v>Nisha</v>
      </c>
      <c r="X2367" t="str">
        <f>RIGHT(Table1[[#This Row],[Employee Name]],LEN(Table1[[#This Row],[Employee Name]])-FIND(" ",Table1[[#This Row],[Employee Name]]))</f>
        <v>Kapoor</v>
      </c>
      <c r="Y2367" t="str">
        <f>Table1[[#This Row],[Department]]&amp;"-"&amp;Table1[[#This Row],[Employee ID]]</f>
        <v>HR-E00816</v>
      </c>
      <c r="Z2367" t="str">
        <f>LEFT(Table1[[#This Row],[Department]],3)</f>
        <v>HR</v>
      </c>
      <c r="AA2367" t="str">
        <f>_xlfn.XLOOKUP(Table1[[#This Row],[Manager ID]],MANAGERS!A:A,MANAGERS!B:B)</f>
        <v>Manager_4</v>
      </c>
      <c r="AB2367" t="str" cm="1">
        <f t="array" ref="AB2367">_xlfn.XLOOKUP(Table1[[#This Row],[Manager ID]],Table2[[#All],[Manager ID]],Table2[[#All],[Department Head]])</f>
        <v>Finance</v>
      </c>
      <c r="AC2367" s="2">
        <f>_xlfn.XLOOKUP(Table1[[#This Row],[City]],L:L,O:O)</f>
        <v>0.241864189087755</v>
      </c>
      <c r="AD2367" t="str" cm="1">
        <f t="array" ref="AD2367">_xlfn.IFS(Table1[[#This Row],[Performance Score]]&gt;=90,"Excellent",Table1[[#This Row],[Performance Score]]&gt;=75,"Good",Table1[[#This Row],[Performance Score]]&gt;=60,"Average",Table1[[#This Row],[Performance Score]]&lt;=60,"Need Improvement")</f>
        <v>Need Improvement</v>
      </c>
      <c r="AE2367" t="str">
        <f>IF(AND(Table1[[#This Row],[Attendance %]]&gt;=80,(Table1[[#This Row],[Performance Score]]&gt;=80)),"Eligible","Not Eligible")</f>
        <v>Not Eligible</v>
      </c>
      <c r="AF2367" t="str">
        <f>IF(Table1[[#This Row],[Performance Score]]&gt;=80,"High Performer","Low Performer")</f>
        <v>Low Performer</v>
      </c>
      <c r="AG2367" t="str" cm="1">
        <f t="array" aca="1" ref="AG2367" ca="1">_xlfn.IFS(Table1[[#This Row],[Experience]]&lt;=3,"Junior",Table1[[#This Row],[Experience]]&lt;=7,"Mid Level",Table1[[#This Row],[Experience]]&gt;=7,"Senior")</f>
        <v>Mid Level</v>
      </c>
      <c r="AH2367" t="str">
        <f>IF(Table1[[#This Row],[Attendance %]]&gt;75,"OK","Below 75")</f>
        <v>OK</v>
      </c>
      <c r="AI2367" t="b">
        <f>ISBLANK(Table1[[#This Row],[Employee ID]])</f>
        <v>0</v>
      </c>
      <c r="AJ2367" t="b">
        <f>ISNUMBER(Table1[[#This Row],[Total Salary  ]])</f>
        <v>1</v>
      </c>
      <c r="AK2367" t="str">
        <f>IFERROR(_xlfn.XLOOKUP(Table1[[#This Row],[Manager ID]],MANAGERS!A:A,MANAGERS!B:B),"Not Found")</f>
        <v>Manager_4</v>
      </c>
    </row>
    <row r="2368" spans="1:37" x14ac:dyDescent="0.2">
      <c r="A2368" t="s">
        <v>485</v>
      </c>
      <c r="B2368" t="s">
        <v>95</v>
      </c>
      <c r="C2368" t="s">
        <v>21</v>
      </c>
      <c r="D2368" t="s">
        <v>33</v>
      </c>
      <c r="E2368" t="s">
        <v>17</v>
      </c>
      <c r="F2368" s="1">
        <v>43493</v>
      </c>
      <c r="G2368" s="1">
        <v>40950</v>
      </c>
      <c r="H2368">
        <v>84314</v>
      </c>
      <c r="I2368">
        <v>8736</v>
      </c>
      <c r="J2368">
        <v>66</v>
      </c>
      <c r="K2368">
        <v>88</v>
      </c>
      <c r="L2368" t="s">
        <v>18</v>
      </c>
      <c r="M2368">
        <v>108</v>
      </c>
      <c r="N2368">
        <f>Table1[[#This Row],[Basic Salary]]+Table1[[#This Row],[Bonus]]</f>
        <v>93050</v>
      </c>
      <c r="O2368" s="2">
        <f>Table1[[#This Row],[Bonus]]/Table1[[#This Row],[Basic Salary]]</f>
        <v>0.10361268591218541</v>
      </c>
      <c r="P2368">
        <f ca="1">DATEDIF(Table1[[#This Row],[Date of Birth]],TODAY(),"Y")</f>
        <v>14</v>
      </c>
      <c r="Q2368">
        <f ca="1">DATEDIF(Table1[[#This Row],[Joining Date]],TODAY(),"Y")</f>
        <v>7</v>
      </c>
      <c r="R2368" t="str">
        <f ca="1">IF(YEAR(Table1[[#This Row],[Joining Date]])=YEAR(TODAY()),"Yes","No")</f>
        <v>No</v>
      </c>
      <c r="S2368" t="str">
        <f ca="1">IF(Table1[[#This Row],[Experience]]&gt;5,"Yes","No")</f>
        <v>Yes</v>
      </c>
      <c r="T2368" t="str">
        <f>TEXT(Table1[[#This Row],[Joining Date]],"mmmm")</f>
        <v>January</v>
      </c>
      <c r="U2368" t="str">
        <f>TEXT(Table1[[#This Row],[Joining Date]],"yyyy")</f>
        <v>2019</v>
      </c>
      <c r="V2368" s="5">
        <f ca="1">TODAY()-Table1[[#This Row],[Joining Date]]</f>
        <v>2746</v>
      </c>
      <c r="W2368" t="str">
        <f>LEFT(Table1[[#This Row],[Employee Name]],FIND(" ",Table1[[#This Row],[Employee Name]])-1)</f>
        <v>Ajay</v>
      </c>
      <c r="X2368" t="str">
        <f>RIGHT(Table1[[#This Row],[Employee Name]],LEN(Table1[[#This Row],[Employee Name]])-FIND(" ",Table1[[#This Row],[Employee Name]]))</f>
        <v>Singh</v>
      </c>
      <c r="Y2368" t="str">
        <f>Table1[[#This Row],[Department]]&amp;"-"&amp;Table1[[#This Row],[Employee ID]]</f>
        <v>Marketing-E00429</v>
      </c>
      <c r="Z2368" t="str">
        <f>LEFT(Table1[[#This Row],[Department]],3)</f>
        <v>Mar</v>
      </c>
      <c r="AA2368" t="str">
        <f>_xlfn.XLOOKUP(Table1[[#This Row],[Manager ID]],MANAGERS!A:A,MANAGERS!B:B)</f>
        <v>Manager_8</v>
      </c>
      <c r="AB2368" t="str" cm="1">
        <f t="array" ref="AB2368">_xlfn.XLOOKUP(Table1[[#This Row],[Manager ID]],Table2[[#All],[Manager ID]],Table2[[#All],[Department Head]])</f>
        <v>Sales</v>
      </c>
      <c r="AC2368" s="2">
        <f>_xlfn.XLOOKUP(Table1[[#This Row],[City]],L:L,O:O)</f>
        <v>0.21356479274849693</v>
      </c>
      <c r="AD2368" t="str" cm="1">
        <f t="array" ref="AD2368">_xlfn.IFS(Table1[[#This Row],[Performance Score]]&gt;=90,"Excellent",Table1[[#This Row],[Performance Score]]&gt;=75,"Good",Table1[[#This Row],[Performance Score]]&gt;=60,"Average",Table1[[#This Row],[Performance Score]]&lt;=60,"Need Improvement")</f>
        <v>Good</v>
      </c>
      <c r="AE2368" t="str">
        <f>IF(AND(Table1[[#This Row],[Attendance %]]&gt;=80,(Table1[[#This Row],[Performance Score]]&gt;=80)),"Eligible","Not Eligible")</f>
        <v>Not Eligible</v>
      </c>
      <c r="AF2368" t="str">
        <f>IF(Table1[[#This Row],[Performance Score]]&gt;=80,"High Performer","Low Performer")</f>
        <v>High Performer</v>
      </c>
      <c r="AG2368" t="str" cm="1">
        <f t="array" aca="1" ref="AG2368" ca="1">_xlfn.IFS(Table1[[#This Row],[Experience]]&lt;=3,"Junior",Table1[[#This Row],[Experience]]&lt;=7,"Mid Level",Table1[[#This Row],[Experience]]&gt;=7,"Senior")</f>
        <v>Mid Level</v>
      </c>
      <c r="AH2368" t="str">
        <f>IF(Table1[[#This Row],[Attendance %]]&gt;75,"OK","Below 75")</f>
        <v>Below 75</v>
      </c>
      <c r="AI2368" t="b">
        <f>ISBLANK(Table1[[#This Row],[Employee ID]])</f>
        <v>0</v>
      </c>
      <c r="AJ2368" t="b">
        <f>ISNUMBER(Table1[[#This Row],[Total Salary  ]])</f>
        <v>1</v>
      </c>
      <c r="AK2368" t="str">
        <f>IFERROR(_xlfn.XLOOKUP(Table1[[#This Row],[Manager ID]],MANAGERS!A:A,MANAGERS!B:B),"Not Found")</f>
        <v>Manager_8</v>
      </c>
    </row>
    <row r="2369" spans="1:37" x14ac:dyDescent="0.2">
      <c r="A2369" t="s">
        <v>2671</v>
      </c>
      <c r="B2369" t="s">
        <v>75</v>
      </c>
      <c r="C2369" t="s">
        <v>21</v>
      </c>
      <c r="D2369" t="s">
        <v>43</v>
      </c>
      <c r="E2369" t="s">
        <v>22</v>
      </c>
      <c r="F2369" s="1">
        <v>43537</v>
      </c>
      <c r="G2369" s="1">
        <v>40471</v>
      </c>
      <c r="H2369">
        <v>86434</v>
      </c>
      <c r="I2369">
        <v>6611</v>
      </c>
      <c r="J2369">
        <v>71</v>
      </c>
      <c r="K2369">
        <v>55</v>
      </c>
      <c r="L2369" t="s">
        <v>18</v>
      </c>
      <c r="M2369">
        <v>116</v>
      </c>
      <c r="N2369">
        <f>Table1[[#This Row],[Basic Salary]]+Table1[[#This Row],[Bonus]]</f>
        <v>93045</v>
      </c>
      <c r="O2369" s="2">
        <f>Table1[[#This Row],[Bonus]]/Table1[[#This Row],[Basic Salary]]</f>
        <v>7.6486105004974894E-2</v>
      </c>
      <c r="P2369">
        <f ca="1">DATEDIF(Table1[[#This Row],[Date of Birth]],TODAY(),"Y")</f>
        <v>15</v>
      </c>
      <c r="Q2369">
        <f ca="1">DATEDIF(Table1[[#This Row],[Joining Date]],TODAY(),"Y")</f>
        <v>7</v>
      </c>
      <c r="R2369" t="str">
        <f ca="1">IF(YEAR(Table1[[#This Row],[Joining Date]])=YEAR(TODAY()),"Yes","No")</f>
        <v>No</v>
      </c>
      <c r="S2369" t="str">
        <f ca="1">IF(Table1[[#This Row],[Experience]]&gt;5,"Yes","No")</f>
        <v>Yes</v>
      </c>
      <c r="T2369" t="str">
        <f>TEXT(Table1[[#This Row],[Joining Date]],"mmmm")</f>
        <v>March</v>
      </c>
      <c r="U2369" t="str">
        <f>TEXT(Table1[[#This Row],[Joining Date]],"yyyy")</f>
        <v>2019</v>
      </c>
      <c r="V2369" s="5">
        <f ca="1">TODAY()-Table1[[#This Row],[Joining Date]]</f>
        <v>2702</v>
      </c>
      <c r="W2369" t="str">
        <f>LEFT(Table1[[#This Row],[Employee Name]],FIND(" ",Table1[[#This Row],[Employee Name]])-1)</f>
        <v>Ishita</v>
      </c>
      <c r="X2369" t="str">
        <f>RIGHT(Table1[[#This Row],[Employee Name]],LEN(Table1[[#This Row],[Employee Name]])-FIND(" ",Table1[[#This Row],[Employee Name]]))</f>
        <v>Roy</v>
      </c>
      <c r="Y2369" t="str">
        <f>Table1[[#This Row],[Department]]&amp;"-"&amp;Table1[[#This Row],[Employee ID]]</f>
        <v>Operations-E02615</v>
      </c>
      <c r="Z2369" t="str">
        <f>LEFT(Table1[[#This Row],[Department]],3)</f>
        <v>Ope</v>
      </c>
      <c r="AA2369" t="str">
        <f>_xlfn.XLOOKUP(Table1[[#This Row],[Manager ID]],MANAGERS!A:A,MANAGERS!B:B)</f>
        <v>Manager_16</v>
      </c>
      <c r="AB2369" t="str" cm="1">
        <f t="array" ref="AB2369">_xlfn.XLOOKUP(Table1[[#This Row],[Manager ID]],Table2[[#All],[Manager ID]],Table2[[#All],[Department Head]])</f>
        <v>Sales</v>
      </c>
      <c r="AC2369" s="2">
        <f>_xlfn.XLOOKUP(Table1[[#This Row],[City]],L:L,O:O)</f>
        <v>0.21356479274849693</v>
      </c>
      <c r="AD2369" t="str" cm="1">
        <f t="array" ref="AD2369">_xlfn.IFS(Table1[[#This Row],[Performance Score]]&gt;=90,"Excellent",Table1[[#This Row],[Performance Score]]&gt;=75,"Good",Table1[[#This Row],[Performance Score]]&gt;=60,"Average",Table1[[#This Row],[Performance Score]]&lt;=60,"Need Improvement")</f>
        <v>Need Improvement</v>
      </c>
      <c r="AE2369" t="str">
        <f>IF(AND(Table1[[#This Row],[Attendance %]]&gt;=80,(Table1[[#This Row],[Performance Score]]&gt;=80)),"Eligible","Not Eligible")</f>
        <v>Not Eligible</v>
      </c>
      <c r="AF2369" t="str">
        <f>IF(Table1[[#This Row],[Performance Score]]&gt;=80,"High Performer","Low Performer")</f>
        <v>Low Performer</v>
      </c>
      <c r="AG2369" t="str" cm="1">
        <f t="array" aca="1" ref="AG2369" ca="1">_xlfn.IFS(Table1[[#This Row],[Experience]]&lt;=3,"Junior",Table1[[#This Row],[Experience]]&lt;=7,"Mid Level",Table1[[#This Row],[Experience]]&gt;=7,"Senior")</f>
        <v>Mid Level</v>
      </c>
      <c r="AH2369" t="str">
        <f>IF(Table1[[#This Row],[Attendance %]]&gt;75,"OK","Below 75")</f>
        <v>Below 75</v>
      </c>
      <c r="AI2369" t="b">
        <f>ISBLANK(Table1[[#This Row],[Employee ID]])</f>
        <v>0</v>
      </c>
      <c r="AJ2369" t="b">
        <f>ISNUMBER(Table1[[#This Row],[Total Salary  ]])</f>
        <v>1</v>
      </c>
      <c r="AK2369" t="str">
        <f>IFERROR(_xlfn.XLOOKUP(Table1[[#This Row],[Manager ID]],MANAGERS!A:A,MANAGERS!B:B),"Not Found")</f>
        <v>Manager_16</v>
      </c>
    </row>
    <row r="2370" spans="1:37" x14ac:dyDescent="0.2">
      <c r="A2370" t="s">
        <v>2937</v>
      </c>
      <c r="B2370" t="s">
        <v>69</v>
      </c>
      <c r="C2370" t="s">
        <v>21</v>
      </c>
      <c r="D2370" t="s">
        <v>46</v>
      </c>
      <c r="E2370" t="s">
        <v>26</v>
      </c>
      <c r="F2370" s="1">
        <v>43654</v>
      </c>
      <c r="G2370" s="1">
        <v>36679</v>
      </c>
      <c r="H2370">
        <v>78309</v>
      </c>
      <c r="I2370">
        <v>14699</v>
      </c>
      <c r="J2370">
        <v>62</v>
      </c>
      <c r="K2370">
        <v>78</v>
      </c>
      <c r="L2370" t="s">
        <v>23</v>
      </c>
      <c r="M2370">
        <v>113</v>
      </c>
      <c r="N2370">
        <f>Table1[[#This Row],[Basic Salary]]+Table1[[#This Row],[Bonus]]</f>
        <v>93008</v>
      </c>
      <c r="O2370" s="2">
        <f>Table1[[#This Row],[Bonus]]/Table1[[#This Row],[Basic Salary]]</f>
        <v>0.18770511690865674</v>
      </c>
      <c r="P2370">
        <f ca="1">DATEDIF(Table1[[#This Row],[Date of Birth]],TODAY(),"Y")</f>
        <v>26</v>
      </c>
      <c r="Q2370">
        <f ca="1">DATEDIF(Table1[[#This Row],[Joining Date]],TODAY(),"Y")</f>
        <v>7</v>
      </c>
      <c r="R2370" t="str">
        <f ca="1">IF(YEAR(Table1[[#This Row],[Joining Date]])=YEAR(TODAY()),"Yes","No")</f>
        <v>No</v>
      </c>
      <c r="S2370" t="str">
        <f ca="1">IF(Table1[[#This Row],[Experience]]&gt;5,"Yes","No")</f>
        <v>Yes</v>
      </c>
      <c r="T2370" t="str">
        <f>TEXT(Table1[[#This Row],[Joining Date]],"mmmm")</f>
        <v>July</v>
      </c>
      <c r="U2370" t="str">
        <f>TEXT(Table1[[#This Row],[Joining Date]],"yyyy")</f>
        <v>2019</v>
      </c>
      <c r="V2370" s="5">
        <f ca="1">TODAY()-Table1[[#This Row],[Joining Date]]</f>
        <v>2585</v>
      </c>
      <c r="W2370" t="str">
        <f>LEFT(Table1[[#This Row],[Employee Name]],FIND(" ",Table1[[#This Row],[Employee Name]])-1)</f>
        <v>Neha</v>
      </c>
      <c r="X2370" t="str">
        <f>RIGHT(Table1[[#This Row],[Employee Name]],LEN(Table1[[#This Row],[Employee Name]])-FIND(" ",Table1[[#This Row],[Employee Name]]))</f>
        <v>Kulkarni</v>
      </c>
      <c r="Y2370" t="str">
        <f>Table1[[#This Row],[Department]]&amp;"-"&amp;Table1[[#This Row],[Employee ID]]</f>
        <v>Support-E02881</v>
      </c>
      <c r="Z2370" t="str">
        <f>LEFT(Table1[[#This Row],[Department]],3)</f>
        <v>Sup</v>
      </c>
      <c r="AA2370" t="str">
        <f>_xlfn.XLOOKUP(Table1[[#This Row],[Manager ID]],MANAGERS!A:A,MANAGERS!B:B)</f>
        <v>Manager_13</v>
      </c>
      <c r="AB2370" t="str" cm="1">
        <f t="array" ref="AB2370">_xlfn.XLOOKUP(Table1[[#This Row],[Manager ID]],Table2[[#All],[Manager ID]],Table2[[#All],[Department Head]])</f>
        <v>HR</v>
      </c>
      <c r="AC2370" s="2">
        <f>_xlfn.XLOOKUP(Table1[[#This Row],[City]],L:L,O:O)</f>
        <v>0.23486488519629886</v>
      </c>
      <c r="AD2370" t="str" cm="1">
        <f t="array" ref="AD2370">_xlfn.IFS(Table1[[#This Row],[Performance Score]]&gt;=90,"Excellent",Table1[[#This Row],[Performance Score]]&gt;=75,"Good",Table1[[#This Row],[Performance Score]]&gt;=60,"Average",Table1[[#This Row],[Performance Score]]&lt;=60,"Need Improvement")</f>
        <v>Good</v>
      </c>
      <c r="AE2370" t="str">
        <f>IF(AND(Table1[[#This Row],[Attendance %]]&gt;=80,(Table1[[#This Row],[Performance Score]]&gt;=80)),"Eligible","Not Eligible")</f>
        <v>Not Eligible</v>
      </c>
      <c r="AF2370" t="str">
        <f>IF(Table1[[#This Row],[Performance Score]]&gt;=80,"High Performer","Low Performer")</f>
        <v>Low Performer</v>
      </c>
      <c r="AG2370" t="str" cm="1">
        <f t="array" aca="1" ref="AG2370" ca="1">_xlfn.IFS(Table1[[#This Row],[Experience]]&lt;=3,"Junior",Table1[[#This Row],[Experience]]&lt;=7,"Mid Level",Table1[[#This Row],[Experience]]&gt;=7,"Senior")</f>
        <v>Mid Level</v>
      </c>
      <c r="AH2370" t="str">
        <f>IF(Table1[[#This Row],[Attendance %]]&gt;75,"OK","Below 75")</f>
        <v>Below 75</v>
      </c>
      <c r="AI2370" t="b">
        <f>ISBLANK(Table1[[#This Row],[Employee ID]])</f>
        <v>0</v>
      </c>
      <c r="AJ2370" t="b">
        <f>ISNUMBER(Table1[[#This Row],[Total Salary  ]])</f>
        <v>1</v>
      </c>
      <c r="AK2370" t="str">
        <f>IFERROR(_xlfn.XLOOKUP(Table1[[#This Row],[Manager ID]],MANAGERS!A:A,MANAGERS!B:B),"Not Found")</f>
        <v>Manager_13</v>
      </c>
    </row>
    <row r="2371" spans="1:37" x14ac:dyDescent="0.2">
      <c r="A2371" t="s">
        <v>2364</v>
      </c>
      <c r="B2371" t="s">
        <v>45</v>
      </c>
      <c r="C2371" t="s">
        <v>21</v>
      </c>
      <c r="D2371" t="s">
        <v>46</v>
      </c>
      <c r="E2371" t="s">
        <v>51</v>
      </c>
      <c r="F2371" s="1">
        <v>42331</v>
      </c>
      <c r="G2371" s="1">
        <v>33728</v>
      </c>
      <c r="H2371">
        <v>69113</v>
      </c>
      <c r="I2371">
        <v>23888</v>
      </c>
      <c r="J2371">
        <v>60</v>
      </c>
      <c r="K2371">
        <v>96</v>
      </c>
      <c r="L2371" t="s">
        <v>34</v>
      </c>
      <c r="M2371">
        <v>101</v>
      </c>
      <c r="N2371">
        <f>Table1[[#This Row],[Basic Salary]]+Table1[[#This Row],[Bonus]]</f>
        <v>93001</v>
      </c>
      <c r="O2371" s="2">
        <f>Table1[[#This Row],[Bonus]]/Table1[[#This Row],[Basic Salary]]</f>
        <v>0.34563685558433288</v>
      </c>
      <c r="P2371">
        <f ca="1">DATEDIF(Table1[[#This Row],[Date of Birth]],TODAY(),"Y")</f>
        <v>34</v>
      </c>
      <c r="Q2371">
        <f ca="1">DATEDIF(Table1[[#This Row],[Joining Date]],TODAY(),"Y")</f>
        <v>10</v>
      </c>
      <c r="R2371" t="str">
        <f ca="1">IF(YEAR(Table1[[#This Row],[Joining Date]])=YEAR(TODAY()),"Yes","No")</f>
        <v>No</v>
      </c>
      <c r="S2371" t="str">
        <f ca="1">IF(Table1[[#This Row],[Experience]]&gt;5,"Yes","No")</f>
        <v>Yes</v>
      </c>
      <c r="T2371" t="str">
        <f>TEXT(Table1[[#This Row],[Joining Date]],"mmmm")</f>
        <v>November</v>
      </c>
      <c r="U2371" t="str">
        <f>TEXT(Table1[[#This Row],[Joining Date]],"yyyy")</f>
        <v>2015</v>
      </c>
      <c r="V2371" s="5">
        <f ca="1">TODAY()-Table1[[#This Row],[Joining Date]]</f>
        <v>3908</v>
      </c>
      <c r="W2371" t="str">
        <f>LEFT(Table1[[#This Row],[Employee Name]],FIND(" ",Table1[[#This Row],[Employee Name]])-1)</f>
        <v>Ananya</v>
      </c>
      <c r="X2371" t="str">
        <f>RIGHT(Table1[[#This Row],[Employee Name]],LEN(Table1[[#This Row],[Employee Name]])-FIND(" ",Table1[[#This Row],[Employee Name]]))</f>
        <v>Rao</v>
      </c>
      <c r="Y2371" t="str">
        <f>Table1[[#This Row],[Department]]&amp;"-"&amp;Table1[[#This Row],[Employee ID]]</f>
        <v>Support-E02308</v>
      </c>
      <c r="Z2371" t="str">
        <f>LEFT(Table1[[#This Row],[Department]],3)</f>
        <v>Sup</v>
      </c>
      <c r="AA2371" t="str">
        <f>_xlfn.XLOOKUP(Table1[[#This Row],[Manager ID]],MANAGERS!A:A,MANAGERS!B:B)</f>
        <v>Manager_1</v>
      </c>
      <c r="AB2371" t="str" cm="1">
        <f t="array" ref="AB2371">_xlfn.XLOOKUP(Table1[[#This Row],[Manager ID]],Table2[[#All],[Manager ID]],Table2[[#All],[Department Head]])</f>
        <v>Support</v>
      </c>
      <c r="AC2371" s="2">
        <f>_xlfn.XLOOKUP(Table1[[#This Row],[City]],L:L,O:O)</f>
        <v>0.24030340748661314</v>
      </c>
      <c r="AD2371" t="str" cm="1">
        <f t="array" ref="AD2371">_xlfn.IFS(Table1[[#This Row],[Performance Score]]&gt;=90,"Excellent",Table1[[#This Row],[Performance Score]]&gt;=75,"Good",Table1[[#This Row],[Performance Score]]&gt;=60,"Average",Table1[[#This Row],[Performance Score]]&lt;=60,"Need Improvement")</f>
        <v>Excellent</v>
      </c>
      <c r="AE2371" t="str">
        <f>IF(AND(Table1[[#This Row],[Attendance %]]&gt;=80,(Table1[[#This Row],[Performance Score]]&gt;=80)),"Eligible","Not Eligible")</f>
        <v>Not Eligible</v>
      </c>
      <c r="AF2371" t="str">
        <f>IF(Table1[[#This Row],[Performance Score]]&gt;=80,"High Performer","Low Performer")</f>
        <v>High Performer</v>
      </c>
      <c r="AG2371" t="str" cm="1">
        <f t="array" aca="1" ref="AG2371" ca="1">_xlfn.IFS(Table1[[#This Row],[Experience]]&lt;=3,"Junior",Table1[[#This Row],[Experience]]&lt;=7,"Mid Level",Table1[[#This Row],[Experience]]&gt;=7,"Senior")</f>
        <v>Senior</v>
      </c>
      <c r="AH2371" t="str">
        <f>IF(Table1[[#This Row],[Attendance %]]&gt;75,"OK","Below 75")</f>
        <v>Below 75</v>
      </c>
      <c r="AI2371" t="b">
        <f>ISBLANK(Table1[[#This Row],[Employee ID]])</f>
        <v>0</v>
      </c>
      <c r="AJ2371" t="b">
        <f>ISNUMBER(Table1[[#This Row],[Total Salary  ]])</f>
        <v>1</v>
      </c>
      <c r="AK2371" t="str">
        <f>IFERROR(_xlfn.XLOOKUP(Table1[[#This Row],[Manager ID]],MANAGERS!A:A,MANAGERS!B:B),"Not Found")</f>
        <v>Manager_1</v>
      </c>
    </row>
    <row r="2372" spans="1:37" x14ac:dyDescent="0.2">
      <c r="A2372" t="s">
        <v>4103</v>
      </c>
      <c r="B2372" t="s">
        <v>45</v>
      </c>
      <c r="C2372" t="s">
        <v>15</v>
      </c>
      <c r="D2372" t="s">
        <v>16</v>
      </c>
      <c r="E2372" t="s">
        <v>26</v>
      </c>
      <c r="F2372" s="1">
        <v>44813</v>
      </c>
      <c r="G2372" s="1">
        <v>34301</v>
      </c>
      <c r="H2372">
        <v>73573</v>
      </c>
      <c r="I2372">
        <v>19423</v>
      </c>
      <c r="J2372">
        <v>85</v>
      </c>
      <c r="K2372">
        <v>71</v>
      </c>
      <c r="L2372" t="s">
        <v>34</v>
      </c>
      <c r="M2372">
        <v>115</v>
      </c>
      <c r="N2372">
        <f>Table1[[#This Row],[Basic Salary]]+Table1[[#This Row],[Bonus]]</f>
        <v>92996</v>
      </c>
      <c r="O2372" s="2">
        <f>Table1[[#This Row],[Bonus]]/Table1[[#This Row],[Basic Salary]]</f>
        <v>0.26399630299158661</v>
      </c>
      <c r="P2372">
        <f ca="1">DATEDIF(Table1[[#This Row],[Date of Birth]],TODAY(),"Y")</f>
        <v>32</v>
      </c>
      <c r="Q2372">
        <f ca="1">DATEDIF(Table1[[#This Row],[Joining Date]],TODAY(),"Y")</f>
        <v>3</v>
      </c>
      <c r="R2372" t="str">
        <f ca="1">IF(YEAR(Table1[[#This Row],[Joining Date]])=YEAR(TODAY()),"Yes","No")</f>
        <v>No</v>
      </c>
      <c r="S2372" t="str">
        <f ca="1">IF(Table1[[#This Row],[Experience]]&gt;5,"Yes","No")</f>
        <v>No</v>
      </c>
      <c r="T2372" t="str">
        <f>TEXT(Table1[[#This Row],[Joining Date]],"mmmm")</f>
        <v>September</v>
      </c>
      <c r="U2372" t="str">
        <f>TEXT(Table1[[#This Row],[Joining Date]],"yyyy")</f>
        <v>2022</v>
      </c>
      <c r="V2372" s="5">
        <f ca="1">TODAY()-Table1[[#This Row],[Joining Date]]</f>
        <v>1426</v>
      </c>
      <c r="W2372" t="str">
        <f>LEFT(Table1[[#This Row],[Employee Name]],FIND(" ",Table1[[#This Row],[Employee Name]])-1)</f>
        <v>Ananya</v>
      </c>
      <c r="X2372" t="str">
        <f>RIGHT(Table1[[#This Row],[Employee Name]],LEN(Table1[[#This Row],[Employee Name]])-FIND(" ",Table1[[#This Row],[Employee Name]]))</f>
        <v>Rao</v>
      </c>
      <c r="Y2372" t="str">
        <f>Table1[[#This Row],[Department]]&amp;"-"&amp;Table1[[#This Row],[Employee ID]]</f>
        <v>HR-E04047</v>
      </c>
      <c r="Z2372" t="str">
        <f>LEFT(Table1[[#This Row],[Department]],3)</f>
        <v>HR</v>
      </c>
      <c r="AA2372" t="str">
        <f>_xlfn.XLOOKUP(Table1[[#This Row],[Manager ID]],MANAGERS!A:A,MANAGERS!B:B)</f>
        <v>Manager_15</v>
      </c>
      <c r="AB2372" t="str" cm="1">
        <f t="array" ref="AB2372">_xlfn.XLOOKUP(Table1[[#This Row],[Manager ID]],Table2[[#All],[Manager ID]],Table2[[#All],[Department Head]])</f>
        <v>Support</v>
      </c>
      <c r="AC2372" s="2">
        <f>_xlfn.XLOOKUP(Table1[[#This Row],[City]],L:L,O:O)</f>
        <v>0.24030340748661314</v>
      </c>
      <c r="AD2372" t="str" cm="1">
        <f t="array" ref="AD2372">_xlfn.IFS(Table1[[#This Row],[Performance Score]]&gt;=90,"Excellent",Table1[[#This Row],[Performance Score]]&gt;=75,"Good",Table1[[#This Row],[Performance Score]]&gt;=60,"Average",Table1[[#This Row],[Performance Score]]&lt;=60,"Need Improvement")</f>
        <v>Average</v>
      </c>
      <c r="AE2372" t="str">
        <f>IF(AND(Table1[[#This Row],[Attendance %]]&gt;=80,(Table1[[#This Row],[Performance Score]]&gt;=80)),"Eligible","Not Eligible")</f>
        <v>Not Eligible</v>
      </c>
      <c r="AF2372" t="str">
        <f>IF(Table1[[#This Row],[Performance Score]]&gt;=80,"High Performer","Low Performer")</f>
        <v>Low Performer</v>
      </c>
      <c r="AG2372" t="str" cm="1">
        <f t="array" aca="1" ref="AG2372" ca="1">_xlfn.IFS(Table1[[#This Row],[Experience]]&lt;=3,"Junior",Table1[[#This Row],[Experience]]&lt;=7,"Mid Level",Table1[[#This Row],[Experience]]&gt;=7,"Senior")</f>
        <v>Junior</v>
      </c>
      <c r="AH2372" t="str">
        <f>IF(Table1[[#This Row],[Attendance %]]&gt;75,"OK","Below 75")</f>
        <v>OK</v>
      </c>
      <c r="AI2372" t="b">
        <f>ISBLANK(Table1[[#This Row],[Employee ID]])</f>
        <v>0</v>
      </c>
      <c r="AJ2372" t="b">
        <f>ISNUMBER(Table1[[#This Row],[Total Salary  ]])</f>
        <v>1</v>
      </c>
      <c r="AK2372" t="str">
        <f>IFERROR(_xlfn.XLOOKUP(Table1[[#This Row],[Manager ID]],MANAGERS!A:A,MANAGERS!B:B),"Not Found")</f>
        <v>Manager_15</v>
      </c>
    </row>
    <row r="2373" spans="1:37" x14ac:dyDescent="0.2">
      <c r="A2373" t="s">
        <v>1945</v>
      </c>
      <c r="B2373" t="s">
        <v>77</v>
      </c>
      <c r="C2373" t="s">
        <v>21</v>
      </c>
      <c r="D2373" t="s">
        <v>81</v>
      </c>
      <c r="E2373" t="s">
        <v>22</v>
      </c>
      <c r="F2373" s="1">
        <v>43337</v>
      </c>
      <c r="G2373" s="1">
        <v>34032</v>
      </c>
      <c r="H2373">
        <v>84464</v>
      </c>
      <c r="I2373">
        <v>8523</v>
      </c>
      <c r="J2373">
        <v>80</v>
      </c>
      <c r="K2373">
        <v>92</v>
      </c>
      <c r="L2373" t="s">
        <v>31</v>
      </c>
      <c r="M2373">
        <v>107</v>
      </c>
      <c r="N2373">
        <f>Table1[[#This Row],[Basic Salary]]+Table1[[#This Row],[Bonus]]</f>
        <v>92987</v>
      </c>
      <c r="O2373" s="2">
        <f>Table1[[#This Row],[Bonus]]/Table1[[#This Row],[Basic Salary]]</f>
        <v>0.10090689524531161</v>
      </c>
      <c r="P2373">
        <f ca="1">DATEDIF(Table1[[#This Row],[Date of Birth]],TODAY(),"Y")</f>
        <v>33</v>
      </c>
      <c r="Q2373">
        <f ca="1">DATEDIF(Table1[[#This Row],[Joining Date]],TODAY(),"Y")</f>
        <v>7</v>
      </c>
      <c r="R2373" t="str">
        <f ca="1">IF(YEAR(Table1[[#This Row],[Joining Date]])=YEAR(TODAY()),"Yes","No")</f>
        <v>No</v>
      </c>
      <c r="S2373" t="str">
        <f ca="1">IF(Table1[[#This Row],[Experience]]&gt;5,"Yes","No")</f>
        <v>Yes</v>
      </c>
      <c r="T2373" t="str">
        <f>TEXT(Table1[[#This Row],[Joining Date]],"mmmm")</f>
        <v>August</v>
      </c>
      <c r="U2373" t="str">
        <f>TEXT(Table1[[#This Row],[Joining Date]],"yyyy")</f>
        <v>2018</v>
      </c>
      <c r="V2373" s="5">
        <f ca="1">TODAY()-Table1[[#This Row],[Joining Date]]</f>
        <v>2902</v>
      </c>
      <c r="W2373" t="str">
        <f>LEFT(Table1[[#This Row],[Employee Name]],FIND(" ",Table1[[#This Row],[Employee Name]])-1)</f>
        <v>Rohan</v>
      </c>
      <c r="X2373" t="str">
        <f>RIGHT(Table1[[#This Row],[Employee Name]],LEN(Table1[[#This Row],[Employee Name]])-FIND(" ",Table1[[#This Row],[Employee Name]]))</f>
        <v>Gupta</v>
      </c>
      <c r="Y2373" t="str">
        <f>Table1[[#This Row],[Department]]&amp;"-"&amp;Table1[[#This Row],[Employee ID]]</f>
        <v>Sales-E01889</v>
      </c>
      <c r="Z2373" t="str">
        <f>LEFT(Table1[[#This Row],[Department]],3)</f>
        <v>Sal</v>
      </c>
      <c r="AA2373" t="str">
        <f>_xlfn.XLOOKUP(Table1[[#This Row],[Manager ID]],MANAGERS!A:A,MANAGERS!B:B)</f>
        <v>Manager_7</v>
      </c>
      <c r="AB2373" t="str" cm="1">
        <f t="array" ref="AB2373">_xlfn.XLOOKUP(Table1[[#This Row],[Manager ID]],Table2[[#All],[Manager ID]],Table2[[#All],[Department Head]])</f>
        <v>Operations</v>
      </c>
      <c r="AC2373" s="2">
        <f>_xlfn.XLOOKUP(Table1[[#This Row],[City]],L:L,O:O)</f>
        <v>0.241864189087755</v>
      </c>
      <c r="AD2373" t="str" cm="1">
        <f t="array" ref="AD2373">_xlfn.IFS(Table1[[#This Row],[Performance Score]]&gt;=90,"Excellent",Table1[[#This Row],[Performance Score]]&gt;=75,"Good",Table1[[#This Row],[Performance Score]]&gt;=60,"Average",Table1[[#This Row],[Performance Score]]&lt;=60,"Need Improvement")</f>
        <v>Excellent</v>
      </c>
      <c r="AE2373" t="str">
        <f>IF(AND(Table1[[#This Row],[Attendance %]]&gt;=80,(Table1[[#This Row],[Performance Score]]&gt;=80)),"Eligible","Not Eligible")</f>
        <v>Eligible</v>
      </c>
      <c r="AF2373" t="str">
        <f>IF(Table1[[#This Row],[Performance Score]]&gt;=80,"High Performer","Low Performer")</f>
        <v>High Performer</v>
      </c>
      <c r="AG2373" t="str" cm="1">
        <f t="array" aca="1" ref="AG2373" ca="1">_xlfn.IFS(Table1[[#This Row],[Experience]]&lt;=3,"Junior",Table1[[#This Row],[Experience]]&lt;=7,"Mid Level",Table1[[#This Row],[Experience]]&gt;=7,"Senior")</f>
        <v>Mid Level</v>
      </c>
      <c r="AH2373" t="str">
        <f>IF(Table1[[#This Row],[Attendance %]]&gt;75,"OK","Below 75")</f>
        <v>OK</v>
      </c>
      <c r="AI2373" t="b">
        <f>ISBLANK(Table1[[#This Row],[Employee ID]])</f>
        <v>0</v>
      </c>
      <c r="AJ2373" t="b">
        <f>ISNUMBER(Table1[[#This Row],[Total Salary  ]])</f>
        <v>1</v>
      </c>
      <c r="AK2373" t="str">
        <f>IFERROR(_xlfn.XLOOKUP(Table1[[#This Row],[Manager ID]],MANAGERS!A:A,MANAGERS!B:B),"Not Found")</f>
        <v>Manager_7</v>
      </c>
    </row>
    <row r="2374" spans="1:37" x14ac:dyDescent="0.2">
      <c r="A2374" t="s">
        <v>4165</v>
      </c>
      <c r="B2374" t="s">
        <v>62</v>
      </c>
      <c r="C2374" t="s">
        <v>21</v>
      </c>
      <c r="D2374" t="s">
        <v>33</v>
      </c>
      <c r="E2374" t="s">
        <v>22</v>
      </c>
      <c r="F2374" s="1">
        <v>44173</v>
      </c>
      <c r="G2374" s="1">
        <v>34578</v>
      </c>
      <c r="H2374">
        <v>68960</v>
      </c>
      <c r="I2374">
        <v>23981</v>
      </c>
      <c r="J2374">
        <v>71</v>
      </c>
      <c r="K2374">
        <v>61</v>
      </c>
      <c r="L2374" t="s">
        <v>34</v>
      </c>
      <c r="M2374">
        <v>114</v>
      </c>
      <c r="N2374">
        <f>Table1[[#This Row],[Basic Salary]]+Table1[[#This Row],[Bonus]]</f>
        <v>92941</v>
      </c>
      <c r="O2374" s="2">
        <f>Table1[[#This Row],[Bonus]]/Table1[[#This Row],[Basic Salary]]</f>
        <v>0.34775232018561486</v>
      </c>
      <c r="P2374">
        <f ca="1">DATEDIF(Table1[[#This Row],[Date of Birth]],TODAY(),"Y")</f>
        <v>31</v>
      </c>
      <c r="Q2374">
        <f ca="1">DATEDIF(Table1[[#This Row],[Joining Date]],TODAY(),"Y")</f>
        <v>5</v>
      </c>
      <c r="R2374" t="str">
        <f ca="1">IF(YEAR(Table1[[#This Row],[Joining Date]])=YEAR(TODAY()),"Yes","No")</f>
        <v>No</v>
      </c>
      <c r="S2374" t="str">
        <f ca="1">IF(Table1[[#This Row],[Experience]]&gt;5,"Yes","No")</f>
        <v>No</v>
      </c>
      <c r="T2374" t="str">
        <f>TEXT(Table1[[#This Row],[Joining Date]],"mmmm")</f>
        <v>December</v>
      </c>
      <c r="U2374" t="str">
        <f>TEXT(Table1[[#This Row],[Joining Date]],"yyyy")</f>
        <v>2020</v>
      </c>
      <c r="V2374" s="5">
        <f ca="1">TODAY()-Table1[[#This Row],[Joining Date]]</f>
        <v>2066</v>
      </c>
      <c r="W2374" t="str">
        <f>LEFT(Table1[[#This Row],[Employee Name]],FIND(" ",Table1[[#This Row],[Employee Name]])-1)</f>
        <v>Kavya</v>
      </c>
      <c r="X2374" t="str">
        <f>RIGHT(Table1[[#This Row],[Employee Name]],LEN(Table1[[#This Row],[Employee Name]])-FIND(" ",Table1[[#This Row],[Employee Name]]))</f>
        <v>Nair</v>
      </c>
      <c r="Y2374" t="str">
        <f>Table1[[#This Row],[Department]]&amp;"-"&amp;Table1[[#This Row],[Employee ID]]</f>
        <v>Marketing-E04109</v>
      </c>
      <c r="Z2374" t="str">
        <f>LEFT(Table1[[#This Row],[Department]],3)</f>
        <v>Mar</v>
      </c>
      <c r="AA2374" t="str">
        <f>_xlfn.XLOOKUP(Table1[[#This Row],[Manager ID]],MANAGERS!A:A,MANAGERS!B:B)</f>
        <v>Manager_14</v>
      </c>
      <c r="AB2374" t="str" cm="1">
        <f t="array" ref="AB2374">_xlfn.XLOOKUP(Table1[[#This Row],[Manager ID]],Table2[[#All],[Manager ID]],Table2[[#All],[Department Head]])</f>
        <v>Marketing</v>
      </c>
      <c r="AC2374" s="2">
        <f>_xlfn.XLOOKUP(Table1[[#This Row],[City]],L:L,O:O)</f>
        <v>0.24030340748661314</v>
      </c>
      <c r="AD2374" t="str" cm="1">
        <f t="array" ref="AD2374">_xlfn.IFS(Table1[[#This Row],[Performance Score]]&gt;=90,"Excellent",Table1[[#This Row],[Performance Score]]&gt;=75,"Good",Table1[[#This Row],[Performance Score]]&gt;=60,"Average",Table1[[#This Row],[Performance Score]]&lt;=60,"Need Improvement")</f>
        <v>Average</v>
      </c>
      <c r="AE2374" t="str">
        <f>IF(AND(Table1[[#This Row],[Attendance %]]&gt;=80,(Table1[[#This Row],[Performance Score]]&gt;=80)),"Eligible","Not Eligible")</f>
        <v>Not Eligible</v>
      </c>
      <c r="AF2374" t="str">
        <f>IF(Table1[[#This Row],[Performance Score]]&gt;=80,"High Performer","Low Performer")</f>
        <v>Low Performer</v>
      </c>
      <c r="AG2374" t="str" cm="1">
        <f t="array" aca="1" ref="AG2374" ca="1">_xlfn.IFS(Table1[[#This Row],[Experience]]&lt;=3,"Junior",Table1[[#This Row],[Experience]]&lt;=7,"Mid Level",Table1[[#This Row],[Experience]]&gt;=7,"Senior")</f>
        <v>Mid Level</v>
      </c>
      <c r="AH2374" t="str">
        <f>IF(Table1[[#This Row],[Attendance %]]&gt;75,"OK","Below 75")</f>
        <v>Below 75</v>
      </c>
      <c r="AI2374" t="b">
        <f>ISBLANK(Table1[[#This Row],[Employee ID]])</f>
        <v>0</v>
      </c>
      <c r="AJ2374" t="b">
        <f>ISNUMBER(Table1[[#This Row],[Total Salary  ]])</f>
        <v>1</v>
      </c>
      <c r="AK2374" t="str">
        <f>IFERROR(_xlfn.XLOOKUP(Table1[[#This Row],[Manager ID]],MANAGERS!A:A,MANAGERS!B:B),"Not Found")</f>
        <v>Manager_14</v>
      </c>
    </row>
    <row r="2375" spans="1:37" x14ac:dyDescent="0.2">
      <c r="A2375" t="s">
        <v>515</v>
      </c>
      <c r="B2375" t="s">
        <v>85</v>
      </c>
      <c r="C2375" t="s">
        <v>21</v>
      </c>
      <c r="D2375" t="s">
        <v>43</v>
      </c>
      <c r="E2375" t="s">
        <v>22</v>
      </c>
      <c r="F2375" s="1">
        <v>43158</v>
      </c>
      <c r="G2375" s="1">
        <v>36391</v>
      </c>
      <c r="H2375">
        <v>74992</v>
      </c>
      <c r="I2375">
        <v>17947</v>
      </c>
      <c r="J2375">
        <v>61</v>
      </c>
      <c r="K2375">
        <v>70</v>
      </c>
      <c r="L2375" t="s">
        <v>37</v>
      </c>
      <c r="M2375">
        <v>118</v>
      </c>
      <c r="N2375">
        <f>Table1[[#This Row],[Basic Salary]]+Table1[[#This Row],[Bonus]]</f>
        <v>92939</v>
      </c>
      <c r="O2375" s="2">
        <f>Table1[[#This Row],[Bonus]]/Table1[[#This Row],[Basic Salary]]</f>
        <v>0.23931886067847238</v>
      </c>
      <c r="P2375">
        <f ca="1">DATEDIF(Table1[[#This Row],[Date of Birth]],TODAY(),"Y")</f>
        <v>26</v>
      </c>
      <c r="Q2375">
        <f ca="1">DATEDIF(Table1[[#This Row],[Joining Date]],TODAY(),"Y")</f>
        <v>8</v>
      </c>
      <c r="R2375" t="str">
        <f ca="1">IF(YEAR(Table1[[#This Row],[Joining Date]])=YEAR(TODAY()),"Yes","No")</f>
        <v>No</v>
      </c>
      <c r="S2375" t="str">
        <f ca="1">IF(Table1[[#This Row],[Experience]]&gt;5,"Yes","No")</f>
        <v>Yes</v>
      </c>
      <c r="T2375" t="str">
        <f>TEXT(Table1[[#This Row],[Joining Date]],"mmmm")</f>
        <v>February</v>
      </c>
      <c r="U2375" t="str">
        <f>TEXT(Table1[[#This Row],[Joining Date]],"yyyy")</f>
        <v>2018</v>
      </c>
      <c r="V2375" s="5">
        <f ca="1">TODAY()-Table1[[#This Row],[Joining Date]]</f>
        <v>3081</v>
      </c>
      <c r="W2375" t="str">
        <f>LEFT(Table1[[#This Row],[Employee Name]],FIND(" ",Table1[[#This Row],[Employee Name]])-1)</f>
        <v>Pooja</v>
      </c>
      <c r="X2375" t="str">
        <f>RIGHT(Table1[[#This Row],[Employee Name]],LEN(Table1[[#This Row],[Employee Name]])-FIND(" ",Table1[[#This Row],[Employee Name]]))</f>
        <v>Das</v>
      </c>
      <c r="Y2375" t="str">
        <f>Table1[[#This Row],[Department]]&amp;"-"&amp;Table1[[#This Row],[Employee ID]]</f>
        <v>Operations-E00459</v>
      </c>
      <c r="Z2375" t="str">
        <f>LEFT(Table1[[#This Row],[Department]],3)</f>
        <v>Ope</v>
      </c>
      <c r="AA2375" t="str">
        <f>_xlfn.XLOOKUP(Table1[[#This Row],[Manager ID]],MANAGERS!A:A,MANAGERS!B:B)</f>
        <v>Manager_18</v>
      </c>
      <c r="AB2375" t="str" cm="1">
        <f t="array" ref="AB2375">_xlfn.XLOOKUP(Table1[[#This Row],[Manager ID]],Table2[[#All],[Manager ID]],Table2[[#All],[Department Head]])</f>
        <v>Support</v>
      </c>
      <c r="AC2375" s="2">
        <f>_xlfn.XLOOKUP(Table1[[#This Row],[City]],L:L,O:O)</f>
        <v>0.24036902712549932</v>
      </c>
      <c r="AD2375" t="str" cm="1">
        <f t="array" ref="AD2375">_xlfn.IFS(Table1[[#This Row],[Performance Score]]&gt;=90,"Excellent",Table1[[#This Row],[Performance Score]]&gt;=75,"Good",Table1[[#This Row],[Performance Score]]&gt;=60,"Average",Table1[[#This Row],[Performance Score]]&lt;=60,"Need Improvement")</f>
        <v>Average</v>
      </c>
      <c r="AE2375" t="str">
        <f>IF(AND(Table1[[#This Row],[Attendance %]]&gt;=80,(Table1[[#This Row],[Performance Score]]&gt;=80)),"Eligible","Not Eligible")</f>
        <v>Not Eligible</v>
      </c>
      <c r="AF2375" t="str">
        <f>IF(Table1[[#This Row],[Performance Score]]&gt;=80,"High Performer","Low Performer")</f>
        <v>Low Performer</v>
      </c>
      <c r="AG2375" t="str" cm="1">
        <f t="array" aca="1" ref="AG2375" ca="1">_xlfn.IFS(Table1[[#This Row],[Experience]]&lt;=3,"Junior",Table1[[#This Row],[Experience]]&lt;=7,"Mid Level",Table1[[#This Row],[Experience]]&gt;=7,"Senior")</f>
        <v>Senior</v>
      </c>
      <c r="AH2375" t="str">
        <f>IF(Table1[[#This Row],[Attendance %]]&gt;75,"OK","Below 75")</f>
        <v>Below 75</v>
      </c>
      <c r="AI2375" t="b">
        <f>ISBLANK(Table1[[#This Row],[Employee ID]])</f>
        <v>0</v>
      </c>
      <c r="AJ2375" t="b">
        <f>ISNUMBER(Table1[[#This Row],[Total Salary  ]])</f>
        <v>1</v>
      </c>
      <c r="AK2375" t="str">
        <f>IFERROR(_xlfn.XLOOKUP(Table1[[#This Row],[Manager ID]],MANAGERS!A:A,MANAGERS!B:B),"Not Found")</f>
        <v>Manager_18</v>
      </c>
    </row>
    <row r="2376" spans="1:37" x14ac:dyDescent="0.2">
      <c r="A2376" t="s">
        <v>2593</v>
      </c>
      <c r="B2376" t="s">
        <v>75</v>
      </c>
      <c r="C2376" t="s">
        <v>15</v>
      </c>
      <c r="D2376" t="s">
        <v>43</v>
      </c>
      <c r="E2376" t="s">
        <v>51</v>
      </c>
      <c r="F2376" s="1">
        <v>44707</v>
      </c>
      <c r="G2376" s="1">
        <v>38714</v>
      </c>
      <c r="H2376">
        <v>69417</v>
      </c>
      <c r="I2376">
        <v>23512</v>
      </c>
      <c r="J2376">
        <v>71</v>
      </c>
      <c r="K2376">
        <v>81</v>
      </c>
      <c r="L2376" t="s">
        <v>18</v>
      </c>
      <c r="M2376">
        <v>115</v>
      </c>
      <c r="N2376">
        <f>Table1[[#This Row],[Basic Salary]]+Table1[[#This Row],[Bonus]]</f>
        <v>92929</v>
      </c>
      <c r="O2376" s="2">
        <f>Table1[[#This Row],[Bonus]]/Table1[[#This Row],[Basic Salary]]</f>
        <v>0.33870665687079532</v>
      </c>
      <c r="P2376">
        <f ca="1">DATEDIF(Table1[[#This Row],[Date of Birth]],TODAY(),"Y")</f>
        <v>20</v>
      </c>
      <c r="Q2376">
        <f ca="1">DATEDIF(Table1[[#This Row],[Joining Date]],TODAY(),"Y")</f>
        <v>4</v>
      </c>
      <c r="R2376" t="str">
        <f ca="1">IF(YEAR(Table1[[#This Row],[Joining Date]])=YEAR(TODAY()),"Yes","No")</f>
        <v>No</v>
      </c>
      <c r="S2376" t="str">
        <f ca="1">IF(Table1[[#This Row],[Experience]]&gt;5,"Yes","No")</f>
        <v>No</v>
      </c>
      <c r="T2376" t="str">
        <f>TEXT(Table1[[#This Row],[Joining Date]],"mmmm")</f>
        <v>May</v>
      </c>
      <c r="U2376" t="str">
        <f>TEXT(Table1[[#This Row],[Joining Date]],"yyyy")</f>
        <v>2022</v>
      </c>
      <c r="V2376" s="5">
        <f ca="1">TODAY()-Table1[[#This Row],[Joining Date]]</f>
        <v>1532</v>
      </c>
      <c r="W2376" t="str">
        <f>LEFT(Table1[[#This Row],[Employee Name]],FIND(" ",Table1[[#This Row],[Employee Name]])-1)</f>
        <v>Ishita</v>
      </c>
      <c r="X2376" t="str">
        <f>RIGHT(Table1[[#This Row],[Employee Name]],LEN(Table1[[#This Row],[Employee Name]])-FIND(" ",Table1[[#This Row],[Employee Name]]))</f>
        <v>Roy</v>
      </c>
      <c r="Y2376" t="str">
        <f>Table1[[#This Row],[Department]]&amp;"-"&amp;Table1[[#This Row],[Employee ID]]</f>
        <v>Operations-E02537</v>
      </c>
      <c r="Z2376" t="str">
        <f>LEFT(Table1[[#This Row],[Department]],3)</f>
        <v>Ope</v>
      </c>
      <c r="AA2376" t="str">
        <f>_xlfn.XLOOKUP(Table1[[#This Row],[Manager ID]],MANAGERS!A:A,MANAGERS!B:B)</f>
        <v>Manager_15</v>
      </c>
      <c r="AB2376" t="str" cm="1">
        <f t="array" ref="AB2376">_xlfn.XLOOKUP(Table1[[#This Row],[Manager ID]],Table2[[#All],[Manager ID]],Table2[[#All],[Department Head]])</f>
        <v>Support</v>
      </c>
      <c r="AC2376" s="2">
        <f>_xlfn.XLOOKUP(Table1[[#This Row],[City]],L:L,O:O)</f>
        <v>0.21356479274849693</v>
      </c>
      <c r="AD2376" t="str" cm="1">
        <f t="array" ref="AD2376">_xlfn.IFS(Table1[[#This Row],[Performance Score]]&gt;=90,"Excellent",Table1[[#This Row],[Performance Score]]&gt;=75,"Good",Table1[[#This Row],[Performance Score]]&gt;=60,"Average",Table1[[#This Row],[Performance Score]]&lt;=60,"Need Improvement")</f>
        <v>Good</v>
      </c>
      <c r="AE2376" t="str">
        <f>IF(AND(Table1[[#This Row],[Attendance %]]&gt;=80,(Table1[[#This Row],[Performance Score]]&gt;=80)),"Eligible","Not Eligible")</f>
        <v>Not Eligible</v>
      </c>
      <c r="AF2376" t="str">
        <f>IF(Table1[[#This Row],[Performance Score]]&gt;=80,"High Performer","Low Performer")</f>
        <v>High Performer</v>
      </c>
      <c r="AG2376" t="str" cm="1">
        <f t="array" aca="1" ref="AG2376" ca="1">_xlfn.IFS(Table1[[#This Row],[Experience]]&lt;=3,"Junior",Table1[[#This Row],[Experience]]&lt;=7,"Mid Level",Table1[[#This Row],[Experience]]&gt;=7,"Senior")</f>
        <v>Mid Level</v>
      </c>
      <c r="AH2376" t="str">
        <f>IF(Table1[[#This Row],[Attendance %]]&gt;75,"OK","Below 75")</f>
        <v>Below 75</v>
      </c>
      <c r="AI2376" t="b">
        <f>ISBLANK(Table1[[#This Row],[Employee ID]])</f>
        <v>0</v>
      </c>
      <c r="AJ2376" t="b">
        <f>ISNUMBER(Table1[[#This Row],[Total Salary  ]])</f>
        <v>1</v>
      </c>
      <c r="AK2376" t="str">
        <f>IFERROR(_xlfn.XLOOKUP(Table1[[#This Row],[Manager ID]],MANAGERS!A:A,MANAGERS!B:B),"Not Found")</f>
        <v>Manager_15</v>
      </c>
    </row>
    <row r="2377" spans="1:37" x14ac:dyDescent="0.2">
      <c r="A2377" t="s">
        <v>4393</v>
      </c>
      <c r="B2377" t="s">
        <v>77</v>
      </c>
      <c r="C2377" t="s">
        <v>21</v>
      </c>
      <c r="D2377" t="s">
        <v>81</v>
      </c>
      <c r="E2377" t="s">
        <v>17</v>
      </c>
      <c r="F2377" s="1">
        <v>43046</v>
      </c>
      <c r="G2377" s="1">
        <v>29450</v>
      </c>
      <c r="H2377">
        <v>85413</v>
      </c>
      <c r="I2377">
        <v>7499</v>
      </c>
      <c r="J2377">
        <v>64</v>
      </c>
      <c r="K2377">
        <v>81</v>
      </c>
      <c r="L2377" t="s">
        <v>53</v>
      </c>
      <c r="M2377">
        <v>115</v>
      </c>
      <c r="N2377">
        <f>Table1[[#This Row],[Basic Salary]]+Table1[[#This Row],[Bonus]]</f>
        <v>92912</v>
      </c>
      <c r="O2377" s="2">
        <f>Table1[[#This Row],[Bonus]]/Table1[[#This Row],[Basic Salary]]</f>
        <v>8.779693957594277E-2</v>
      </c>
      <c r="P2377">
        <f ca="1">DATEDIF(Table1[[#This Row],[Date of Birth]],TODAY(),"Y")</f>
        <v>45</v>
      </c>
      <c r="Q2377">
        <f ca="1">DATEDIF(Table1[[#This Row],[Joining Date]],TODAY(),"Y")</f>
        <v>8</v>
      </c>
      <c r="R2377" t="str">
        <f ca="1">IF(YEAR(Table1[[#This Row],[Joining Date]])=YEAR(TODAY()),"Yes","No")</f>
        <v>No</v>
      </c>
      <c r="S2377" t="str">
        <f ca="1">IF(Table1[[#This Row],[Experience]]&gt;5,"Yes","No")</f>
        <v>Yes</v>
      </c>
      <c r="T2377" t="str">
        <f>TEXT(Table1[[#This Row],[Joining Date]],"mmmm")</f>
        <v>November</v>
      </c>
      <c r="U2377" t="str">
        <f>TEXT(Table1[[#This Row],[Joining Date]],"yyyy")</f>
        <v>2017</v>
      </c>
      <c r="V2377" s="5">
        <f ca="1">TODAY()-Table1[[#This Row],[Joining Date]]</f>
        <v>3193</v>
      </c>
      <c r="W2377" t="str">
        <f>LEFT(Table1[[#This Row],[Employee Name]],FIND(" ",Table1[[#This Row],[Employee Name]])-1)</f>
        <v>Rohan</v>
      </c>
      <c r="X2377" t="str">
        <f>RIGHT(Table1[[#This Row],[Employee Name]],LEN(Table1[[#This Row],[Employee Name]])-FIND(" ",Table1[[#This Row],[Employee Name]]))</f>
        <v>Gupta</v>
      </c>
      <c r="Y2377" t="str">
        <f>Table1[[#This Row],[Department]]&amp;"-"&amp;Table1[[#This Row],[Employee ID]]</f>
        <v>Sales-E04337</v>
      </c>
      <c r="Z2377" t="str">
        <f>LEFT(Table1[[#This Row],[Department]],3)</f>
        <v>Sal</v>
      </c>
      <c r="AA2377" t="str">
        <f>_xlfn.XLOOKUP(Table1[[#This Row],[Manager ID]],MANAGERS!A:A,MANAGERS!B:B)</f>
        <v>Manager_15</v>
      </c>
      <c r="AB2377" t="str" cm="1">
        <f t="array" ref="AB2377">_xlfn.XLOOKUP(Table1[[#This Row],[Manager ID]],Table2[[#All],[Manager ID]],Table2[[#All],[Department Head]])</f>
        <v>Support</v>
      </c>
      <c r="AC2377" s="2">
        <f>_xlfn.XLOOKUP(Table1[[#This Row],[City]],L:L,O:O)</f>
        <v>0.23685887225230964</v>
      </c>
      <c r="AD2377" t="str" cm="1">
        <f t="array" ref="AD2377">_xlfn.IFS(Table1[[#This Row],[Performance Score]]&gt;=90,"Excellent",Table1[[#This Row],[Performance Score]]&gt;=75,"Good",Table1[[#This Row],[Performance Score]]&gt;=60,"Average",Table1[[#This Row],[Performance Score]]&lt;=60,"Need Improvement")</f>
        <v>Good</v>
      </c>
      <c r="AE2377" t="str">
        <f>IF(AND(Table1[[#This Row],[Attendance %]]&gt;=80,(Table1[[#This Row],[Performance Score]]&gt;=80)),"Eligible","Not Eligible")</f>
        <v>Not Eligible</v>
      </c>
      <c r="AF2377" t="str">
        <f>IF(Table1[[#This Row],[Performance Score]]&gt;=80,"High Performer","Low Performer")</f>
        <v>High Performer</v>
      </c>
      <c r="AG2377" t="str" cm="1">
        <f t="array" aca="1" ref="AG2377" ca="1">_xlfn.IFS(Table1[[#This Row],[Experience]]&lt;=3,"Junior",Table1[[#This Row],[Experience]]&lt;=7,"Mid Level",Table1[[#This Row],[Experience]]&gt;=7,"Senior")</f>
        <v>Senior</v>
      </c>
      <c r="AH2377" t="str">
        <f>IF(Table1[[#This Row],[Attendance %]]&gt;75,"OK","Below 75")</f>
        <v>Below 75</v>
      </c>
      <c r="AI2377" t="b">
        <f>ISBLANK(Table1[[#This Row],[Employee ID]])</f>
        <v>0</v>
      </c>
      <c r="AJ2377" t="b">
        <f>ISNUMBER(Table1[[#This Row],[Total Salary  ]])</f>
        <v>1</v>
      </c>
      <c r="AK2377" t="str">
        <f>IFERROR(_xlfn.XLOOKUP(Table1[[#This Row],[Manager ID]],MANAGERS!A:A,MANAGERS!B:B),"Not Found")</f>
        <v>Manager_15</v>
      </c>
    </row>
    <row r="2378" spans="1:37" x14ac:dyDescent="0.2">
      <c r="A2378" t="s">
        <v>722</v>
      </c>
      <c r="B2378" t="s">
        <v>29</v>
      </c>
      <c r="C2378" t="s">
        <v>15</v>
      </c>
      <c r="D2378" t="s">
        <v>46</v>
      </c>
      <c r="E2378" t="s">
        <v>22</v>
      </c>
      <c r="F2378" s="1">
        <v>43140</v>
      </c>
      <c r="G2378" s="1">
        <v>30243</v>
      </c>
      <c r="H2378">
        <v>75174</v>
      </c>
      <c r="I2378">
        <v>17733</v>
      </c>
      <c r="J2378">
        <v>81</v>
      </c>
      <c r="K2378">
        <v>43</v>
      </c>
      <c r="L2378" t="s">
        <v>31</v>
      </c>
      <c r="M2378">
        <v>109</v>
      </c>
      <c r="N2378">
        <f>Table1[[#This Row],[Basic Salary]]+Table1[[#This Row],[Bonus]]</f>
        <v>92907</v>
      </c>
      <c r="O2378" s="2">
        <f>Table1[[#This Row],[Bonus]]/Table1[[#This Row],[Basic Salary]]</f>
        <v>0.23589272886902388</v>
      </c>
      <c r="P2378">
        <f ca="1">DATEDIF(Table1[[#This Row],[Date of Birth]],TODAY(),"Y")</f>
        <v>43</v>
      </c>
      <c r="Q2378">
        <f ca="1">DATEDIF(Table1[[#This Row],[Joining Date]],TODAY(),"Y")</f>
        <v>8</v>
      </c>
      <c r="R2378" t="str">
        <f ca="1">IF(YEAR(Table1[[#This Row],[Joining Date]])=YEAR(TODAY()),"Yes","No")</f>
        <v>No</v>
      </c>
      <c r="S2378" t="str">
        <f ca="1">IF(Table1[[#This Row],[Experience]]&gt;5,"Yes","No")</f>
        <v>Yes</v>
      </c>
      <c r="T2378" t="str">
        <f>TEXT(Table1[[#This Row],[Joining Date]],"mmmm")</f>
        <v>February</v>
      </c>
      <c r="U2378" t="str">
        <f>TEXT(Table1[[#This Row],[Joining Date]],"yyyy")</f>
        <v>2018</v>
      </c>
      <c r="V2378" s="5">
        <f ca="1">TODAY()-Table1[[#This Row],[Joining Date]]</f>
        <v>3099</v>
      </c>
      <c r="W2378" t="str">
        <f>LEFT(Table1[[#This Row],[Employee Name]],FIND(" ",Table1[[#This Row],[Employee Name]])-1)</f>
        <v>Vikram</v>
      </c>
      <c r="X2378" t="str">
        <f>RIGHT(Table1[[#This Row],[Employee Name]],LEN(Table1[[#This Row],[Employee Name]])-FIND(" ",Table1[[#This Row],[Employee Name]]))</f>
        <v>Singh</v>
      </c>
      <c r="Y2378" t="str">
        <f>Table1[[#This Row],[Department]]&amp;"-"&amp;Table1[[#This Row],[Employee ID]]</f>
        <v>Support-E00666</v>
      </c>
      <c r="Z2378" t="str">
        <f>LEFT(Table1[[#This Row],[Department]],3)</f>
        <v>Sup</v>
      </c>
      <c r="AA2378" t="str">
        <f>_xlfn.XLOOKUP(Table1[[#This Row],[Manager ID]],MANAGERS!A:A,MANAGERS!B:B)</f>
        <v>Manager_9</v>
      </c>
      <c r="AB2378" t="str" cm="1">
        <f t="array" ref="AB2378">_xlfn.XLOOKUP(Table1[[#This Row],[Manager ID]],Table2[[#All],[Manager ID]],Table2[[#All],[Department Head]])</f>
        <v>Sales</v>
      </c>
      <c r="AC2378" s="2">
        <f>_xlfn.XLOOKUP(Table1[[#This Row],[City]],L:L,O:O)</f>
        <v>0.241864189087755</v>
      </c>
      <c r="AD2378" t="str" cm="1">
        <f t="array" ref="AD2378">_xlfn.IFS(Table1[[#This Row],[Performance Score]]&gt;=90,"Excellent",Table1[[#This Row],[Performance Score]]&gt;=75,"Good",Table1[[#This Row],[Performance Score]]&gt;=60,"Average",Table1[[#This Row],[Performance Score]]&lt;=60,"Need Improvement")</f>
        <v>Need Improvement</v>
      </c>
      <c r="AE2378" t="str">
        <f>IF(AND(Table1[[#This Row],[Attendance %]]&gt;=80,(Table1[[#This Row],[Performance Score]]&gt;=80)),"Eligible","Not Eligible")</f>
        <v>Not Eligible</v>
      </c>
      <c r="AF2378" t="str">
        <f>IF(Table1[[#This Row],[Performance Score]]&gt;=80,"High Performer","Low Performer")</f>
        <v>Low Performer</v>
      </c>
      <c r="AG2378" t="str" cm="1">
        <f t="array" aca="1" ref="AG2378" ca="1">_xlfn.IFS(Table1[[#This Row],[Experience]]&lt;=3,"Junior",Table1[[#This Row],[Experience]]&lt;=7,"Mid Level",Table1[[#This Row],[Experience]]&gt;=7,"Senior")</f>
        <v>Senior</v>
      </c>
      <c r="AH2378" t="str">
        <f>IF(Table1[[#This Row],[Attendance %]]&gt;75,"OK","Below 75")</f>
        <v>OK</v>
      </c>
      <c r="AI2378" t="b">
        <f>ISBLANK(Table1[[#This Row],[Employee ID]])</f>
        <v>0</v>
      </c>
      <c r="AJ2378" t="b">
        <f>ISNUMBER(Table1[[#This Row],[Total Salary  ]])</f>
        <v>1</v>
      </c>
      <c r="AK2378" t="str">
        <f>IFERROR(_xlfn.XLOOKUP(Table1[[#This Row],[Manager ID]],MANAGERS!A:A,MANAGERS!B:B),"Not Found")</f>
        <v>Manager_9</v>
      </c>
    </row>
    <row r="2379" spans="1:37" x14ac:dyDescent="0.2">
      <c r="A2379" t="s">
        <v>3061</v>
      </c>
      <c r="B2379" t="s">
        <v>36</v>
      </c>
      <c r="C2379" t="s">
        <v>21</v>
      </c>
      <c r="D2379" t="s">
        <v>43</v>
      </c>
      <c r="E2379" t="s">
        <v>65</v>
      </c>
      <c r="F2379" s="1">
        <v>43404</v>
      </c>
      <c r="G2379" s="1">
        <v>40605</v>
      </c>
      <c r="H2379">
        <v>80194</v>
      </c>
      <c r="I2379">
        <v>12681</v>
      </c>
      <c r="J2379">
        <v>98</v>
      </c>
      <c r="K2379">
        <v>98</v>
      </c>
      <c r="L2379" t="s">
        <v>23</v>
      </c>
      <c r="M2379">
        <v>118</v>
      </c>
      <c r="N2379">
        <f>Table1[[#This Row],[Basic Salary]]+Table1[[#This Row],[Bonus]]</f>
        <v>92875</v>
      </c>
      <c r="O2379" s="2">
        <f>Table1[[#This Row],[Bonus]]/Table1[[#This Row],[Basic Salary]]</f>
        <v>0.1581290370850687</v>
      </c>
      <c r="P2379">
        <f ca="1">DATEDIF(Table1[[#This Row],[Date of Birth]],TODAY(),"Y")</f>
        <v>15</v>
      </c>
      <c r="Q2379">
        <f ca="1">DATEDIF(Table1[[#This Row],[Joining Date]],TODAY(),"Y")</f>
        <v>7</v>
      </c>
      <c r="R2379" t="str">
        <f ca="1">IF(YEAR(Table1[[#This Row],[Joining Date]])=YEAR(TODAY()),"Yes","No")</f>
        <v>No</v>
      </c>
      <c r="S2379" t="str">
        <f ca="1">IF(Table1[[#This Row],[Experience]]&gt;5,"Yes","No")</f>
        <v>Yes</v>
      </c>
      <c r="T2379" t="str">
        <f>TEXT(Table1[[#This Row],[Joining Date]],"mmmm")</f>
        <v>October</v>
      </c>
      <c r="U2379" t="str">
        <f>TEXT(Table1[[#This Row],[Joining Date]],"yyyy")</f>
        <v>2018</v>
      </c>
      <c r="V2379" s="5">
        <f ca="1">TODAY()-Table1[[#This Row],[Joining Date]]</f>
        <v>2835</v>
      </c>
      <c r="W2379" t="str">
        <f>LEFT(Table1[[#This Row],[Employee Name]],FIND(" ",Table1[[#This Row],[Employee Name]])-1)</f>
        <v>Meera</v>
      </c>
      <c r="X2379" t="str">
        <f>RIGHT(Table1[[#This Row],[Employee Name]],LEN(Table1[[#This Row],[Employee Name]])-FIND(" ",Table1[[#This Row],[Employee Name]]))</f>
        <v>Joshi</v>
      </c>
      <c r="Y2379" t="str">
        <f>Table1[[#This Row],[Department]]&amp;"-"&amp;Table1[[#This Row],[Employee ID]]</f>
        <v>Operations-E03005</v>
      </c>
      <c r="Z2379" t="str">
        <f>LEFT(Table1[[#This Row],[Department]],3)</f>
        <v>Ope</v>
      </c>
      <c r="AA2379" t="str">
        <f>_xlfn.XLOOKUP(Table1[[#This Row],[Manager ID]],MANAGERS!A:A,MANAGERS!B:B)</f>
        <v>Manager_18</v>
      </c>
      <c r="AB2379" t="str" cm="1">
        <f t="array" ref="AB2379">_xlfn.XLOOKUP(Table1[[#This Row],[Manager ID]],Table2[[#All],[Manager ID]],Table2[[#All],[Department Head]])</f>
        <v>Support</v>
      </c>
      <c r="AC2379" s="2">
        <f>_xlfn.XLOOKUP(Table1[[#This Row],[City]],L:L,O:O)</f>
        <v>0.23486488519629886</v>
      </c>
      <c r="AD2379" t="str" cm="1">
        <f t="array" ref="AD2379">_xlfn.IFS(Table1[[#This Row],[Performance Score]]&gt;=90,"Excellent",Table1[[#This Row],[Performance Score]]&gt;=75,"Good",Table1[[#This Row],[Performance Score]]&gt;=60,"Average",Table1[[#This Row],[Performance Score]]&lt;=60,"Need Improvement")</f>
        <v>Excellent</v>
      </c>
      <c r="AE2379" t="str">
        <f>IF(AND(Table1[[#This Row],[Attendance %]]&gt;=80,(Table1[[#This Row],[Performance Score]]&gt;=80)),"Eligible","Not Eligible")</f>
        <v>Eligible</v>
      </c>
      <c r="AF2379" t="str">
        <f>IF(Table1[[#This Row],[Performance Score]]&gt;=80,"High Performer","Low Performer")</f>
        <v>High Performer</v>
      </c>
      <c r="AG2379" t="str" cm="1">
        <f t="array" aca="1" ref="AG2379" ca="1">_xlfn.IFS(Table1[[#This Row],[Experience]]&lt;=3,"Junior",Table1[[#This Row],[Experience]]&lt;=7,"Mid Level",Table1[[#This Row],[Experience]]&gt;=7,"Senior")</f>
        <v>Mid Level</v>
      </c>
      <c r="AH2379" t="str">
        <f>IF(Table1[[#This Row],[Attendance %]]&gt;75,"OK","Below 75")</f>
        <v>OK</v>
      </c>
      <c r="AI2379" t="b">
        <f>ISBLANK(Table1[[#This Row],[Employee ID]])</f>
        <v>0</v>
      </c>
      <c r="AJ2379" t="b">
        <f>ISNUMBER(Table1[[#This Row],[Total Salary  ]])</f>
        <v>1</v>
      </c>
      <c r="AK2379" t="str">
        <f>IFERROR(_xlfn.XLOOKUP(Table1[[#This Row],[Manager ID]],MANAGERS!A:A,MANAGERS!B:B),"Not Found")</f>
        <v>Manager_18</v>
      </c>
    </row>
    <row r="2380" spans="1:37" x14ac:dyDescent="0.2">
      <c r="A2380" t="s">
        <v>1949</v>
      </c>
      <c r="B2380" t="s">
        <v>60</v>
      </c>
      <c r="C2380" t="s">
        <v>21</v>
      </c>
      <c r="D2380" t="s">
        <v>43</v>
      </c>
      <c r="E2380" t="s">
        <v>22</v>
      </c>
      <c r="F2380" s="1">
        <v>44483</v>
      </c>
      <c r="G2380" s="1">
        <v>31377</v>
      </c>
      <c r="H2380">
        <v>87654</v>
      </c>
      <c r="I2380">
        <v>5220</v>
      </c>
      <c r="J2380">
        <v>77</v>
      </c>
      <c r="K2380">
        <v>63</v>
      </c>
      <c r="L2380" t="s">
        <v>37</v>
      </c>
      <c r="M2380">
        <v>108</v>
      </c>
      <c r="N2380">
        <f>Table1[[#This Row],[Basic Salary]]+Table1[[#This Row],[Bonus]]</f>
        <v>92874</v>
      </c>
      <c r="O2380" s="2">
        <f>Table1[[#This Row],[Bonus]]/Table1[[#This Row],[Basic Salary]]</f>
        <v>5.9552330755014031E-2</v>
      </c>
      <c r="P2380">
        <f ca="1">DATEDIF(Table1[[#This Row],[Date of Birth]],TODAY(),"Y")</f>
        <v>40</v>
      </c>
      <c r="Q2380">
        <f ca="1">DATEDIF(Table1[[#This Row],[Joining Date]],TODAY(),"Y")</f>
        <v>4</v>
      </c>
      <c r="R2380" t="str">
        <f ca="1">IF(YEAR(Table1[[#This Row],[Joining Date]])=YEAR(TODAY()),"Yes","No")</f>
        <v>No</v>
      </c>
      <c r="S2380" t="str">
        <f ca="1">IF(Table1[[#This Row],[Experience]]&gt;5,"Yes","No")</f>
        <v>No</v>
      </c>
      <c r="T2380" t="str">
        <f>TEXT(Table1[[#This Row],[Joining Date]],"mmmm")</f>
        <v>October</v>
      </c>
      <c r="U2380" t="str">
        <f>TEXT(Table1[[#This Row],[Joining Date]],"yyyy")</f>
        <v>2021</v>
      </c>
      <c r="V2380" s="5">
        <f ca="1">TODAY()-Table1[[#This Row],[Joining Date]]</f>
        <v>1756</v>
      </c>
      <c r="W2380" t="str">
        <f>LEFT(Table1[[#This Row],[Employee Name]],FIND(" ",Table1[[#This Row],[Employee Name]])-1)</f>
        <v>Gayathri</v>
      </c>
      <c r="X2380" t="str">
        <f>RIGHT(Table1[[#This Row],[Employee Name]],LEN(Table1[[#This Row],[Employee Name]])-FIND(" ",Table1[[#This Row],[Employee Name]]))</f>
        <v>Iyer</v>
      </c>
      <c r="Y2380" t="str">
        <f>Table1[[#This Row],[Department]]&amp;"-"&amp;Table1[[#This Row],[Employee ID]]</f>
        <v>Operations-E01893</v>
      </c>
      <c r="Z2380" t="str">
        <f>LEFT(Table1[[#This Row],[Department]],3)</f>
        <v>Ope</v>
      </c>
      <c r="AA2380" t="str">
        <f>_xlfn.XLOOKUP(Table1[[#This Row],[Manager ID]],MANAGERS!A:A,MANAGERS!B:B)</f>
        <v>Manager_8</v>
      </c>
      <c r="AB2380" t="str" cm="1">
        <f t="array" ref="AB2380">_xlfn.XLOOKUP(Table1[[#This Row],[Manager ID]],Table2[[#All],[Manager ID]],Table2[[#All],[Department Head]])</f>
        <v>Sales</v>
      </c>
      <c r="AC2380" s="2">
        <f>_xlfn.XLOOKUP(Table1[[#This Row],[City]],L:L,O:O)</f>
        <v>0.24036902712549932</v>
      </c>
      <c r="AD2380" t="str" cm="1">
        <f t="array" ref="AD2380">_xlfn.IFS(Table1[[#This Row],[Performance Score]]&gt;=90,"Excellent",Table1[[#This Row],[Performance Score]]&gt;=75,"Good",Table1[[#This Row],[Performance Score]]&gt;=60,"Average",Table1[[#This Row],[Performance Score]]&lt;=60,"Need Improvement")</f>
        <v>Average</v>
      </c>
      <c r="AE2380" t="str">
        <f>IF(AND(Table1[[#This Row],[Attendance %]]&gt;=80,(Table1[[#This Row],[Performance Score]]&gt;=80)),"Eligible","Not Eligible")</f>
        <v>Not Eligible</v>
      </c>
      <c r="AF2380" t="str">
        <f>IF(Table1[[#This Row],[Performance Score]]&gt;=80,"High Performer","Low Performer")</f>
        <v>Low Performer</v>
      </c>
      <c r="AG2380" t="str" cm="1">
        <f t="array" aca="1" ref="AG2380" ca="1">_xlfn.IFS(Table1[[#This Row],[Experience]]&lt;=3,"Junior",Table1[[#This Row],[Experience]]&lt;=7,"Mid Level",Table1[[#This Row],[Experience]]&gt;=7,"Senior")</f>
        <v>Mid Level</v>
      </c>
      <c r="AH2380" t="str">
        <f>IF(Table1[[#This Row],[Attendance %]]&gt;75,"OK","Below 75")</f>
        <v>OK</v>
      </c>
      <c r="AI2380" t="b">
        <f>ISBLANK(Table1[[#This Row],[Employee ID]])</f>
        <v>0</v>
      </c>
      <c r="AJ2380" t="b">
        <f>ISNUMBER(Table1[[#This Row],[Total Salary  ]])</f>
        <v>1</v>
      </c>
      <c r="AK2380" t="str">
        <f>IFERROR(_xlfn.XLOOKUP(Table1[[#This Row],[Manager ID]],MANAGERS!A:A,MANAGERS!B:B),"Not Found")</f>
        <v>Manager_8</v>
      </c>
    </row>
    <row r="2381" spans="1:37" x14ac:dyDescent="0.2">
      <c r="A2381" t="s">
        <v>2686</v>
      </c>
      <c r="B2381" t="s">
        <v>20</v>
      </c>
      <c r="C2381" t="s">
        <v>15</v>
      </c>
      <c r="D2381" t="s">
        <v>33</v>
      </c>
      <c r="E2381" t="s">
        <v>26</v>
      </c>
      <c r="F2381" s="1">
        <v>45245</v>
      </c>
      <c r="G2381" s="1">
        <v>40821</v>
      </c>
      <c r="H2381">
        <v>63995</v>
      </c>
      <c r="I2381">
        <v>28852</v>
      </c>
      <c r="J2381">
        <v>63</v>
      </c>
      <c r="K2381">
        <v>48</v>
      </c>
      <c r="L2381" t="s">
        <v>27</v>
      </c>
      <c r="M2381">
        <v>109</v>
      </c>
      <c r="N2381">
        <f>Table1[[#This Row],[Basic Salary]]+Table1[[#This Row],[Bonus]]</f>
        <v>92847</v>
      </c>
      <c r="O2381" s="2">
        <f>Table1[[#This Row],[Bonus]]/Table1[[#This Row],[Basic Salary]]</f>
        <v>0.45084772247831861</v>
      </c>
      <c r="P2381">
        <f ca="1">DATEDIF(Table1[[#This Row],[Date of Birth]],TODAY(),"Y")</f>
        <v>14</v>
      </c>
      <c r="Q2381">
        <f ca="1">DATEDIF(Table1[[#This Row],[Joining Date]],TODAY(),"Y")</f>
        <v>2</v>
      </c>
      <c r="R2381" t="str">
        <f ca="1">IF(YEAR(Table1[[#This Row],[Joining Date]])=YEAR(TODAY()),"Yes","No")</f>
        <v>No</v>
      </c>
      <c r="S2381" t="str">
        <f ca="1">IF(Table1[[#This Row],[Experience]]&gt;5,"Yes","No")</f>
        <v>No</v>
      </c>
      <c r="T2381" t="str">
        <f>TEXT(Table1[[#This Row],[Joining Date]],"mmmm")</f>
        <v>November</v>
      </c>
      <c r="U2381" t="str">
        <f>TEXT(Table1[[#This Row],[Joining Date]],"yyyy")</f>
        <v>2023</v>
      </c>
      <c r="V2381" s="5">
        <f ca="1">TODAY()-Table1[[#This Row],[Joining Date]]</f>
        <v>994</v>
      </c>
      <c r="W2381" t="str">
        <f>LEFT(Table1[[#This Row],[Employee Name]],FIND(" ",Table1[[#This Row],[Employee Name]])-1)</f>
        <v>Rahul</v>
      </c>
      <c r="X2381" t="str">
        <f>RIGHT(Table1[[#This Row],[Employee Name]],LEN(Table1[[#This Row],[Employee Name]])-FIND(" ",Table1[[#This Row],[Employee Name]]))</f>
        <v>Verma</v>
      </c>
      <c r="Y2381" t="str">
        <f>Table1[[#This Row],[Department]]&amp;"-"&amp;Table1[[#This Row],[Employee ID]]</f>
        <v>Marketing-E02630</v>
      </c>
      <c r="Z2381" t="str">
        <f>LEFT(Table1[[#This Row],[Department]],3)</f>
        <v>Mar</v>
      </c>
      <c r="AA2381" t="str">
        <f>_xlfn.XLOOKUP(Table1[[#This Row],[Manager ID]],MANAGERS!A:A,MANAGERS!B:B)</f>
        <v>Manager_9</v>
      </c>
      <c r="AB2381" t="str" cm="1">
        <f t="array" ref="AB2381">_xlfn.XLOOKUP(Table1[[#This Row],[Manager ID]],Table2[[#All],[Manager ID]],Table2[[#All],[Department Head]])</f>
        <v>Sales</v>
      </c>
      <c r="AC2381" s="2">
        <f>_xlfn.XLOOKUP(Table1[[#This Row],[City]],L:L,O:O)</f>
        <v>0.23674293405114402</v>
      </c>
      <c r="AD2381" t="str" cm="1">
        <f t="array" ref="AD2381">_xlfn.IFS(Table1[[#This Row],[Performance Score]]&gt;=90,"Excellent",Table1[[#This Row],[Performance Score]]&gt;=75,"Good",Table1[[#This Row],[Performance Score]]&gt;=60,"Average",Table1[[#This Row],[Performance Score]]&lt;=60,"Need Improvement")</f>
        <v>Need Improvement</v>
      </c>
      <c r="AE2381" t="str">
        <f>IF(AND(Table1[[#This Row],[Attendance %]]&gt;=80,(Table1[[#This Row],[Performance Score]]&gt;=80)),"Eligible","Not Eligible")</f>
        <v>Not Eligible</v>
      </c>
      <c r="AF2381" t="str">
        <f>IF(Table1[[#This Row],[Performance Score]]&gt;=80,"High Performer","Low Performer")</f>
        <v>Low Performer</v>
      </c>
      <c r="AG2381" t="str" cm="1">
        <f t="array" aca="1" ref="AG2381" ca="1">_xlfn.IFS(Table1[[#This Row],[Experience]]&lt;=3,"Junior",Table1[[#This Row],[Experience]]&lt;=7,"Mid Level",Table1[[#This Row],[Experience]]&gt;=7,"Senior")</f>
        <v>Junior</v>
      </c>
      <c r="AH2381" t="str">
        <f>IF(Table1[[#This Row],[Attendance %]]&gt;75,"OK","Below 75")</f>
        <v>Below 75</v>
      </c>
      <c r="AI2381" t="b">
        <f>ISBLANK(Table1[[#This Row],[Employee ID]])</f>
        <v>0</v>
      </c>
      <c r="AJ2381" t="b">
        <f>ISNUMBER(Table1[[#This Row],[Total Salary  ]])</f>
        <v>1</v>
      </c>
      <c r="AK2381" t="str">
        <f>IFERROR(_xlfn.XLOOKUP(Table1[[#This Row],[Manager ID]],MANAGERS!A:A,MANAGERS!B:B),"Not Found")</f>
        <v>Manager_9</v>
      </c>
    </row>
    <row r="2382" spans="1:37" x14ac:dyDescent="0.2">
      <c r="A2382" t="s">
        <v>481</v>
      </c>
      <c r="B2382" t="s">
        <v>29</v>
      </c>
      <c r="C2382" t="s">
        <v>15</v>
      </c>
      <c r="D2382" t="s">
        <v>43</v>
      </c>
      <c r="E2382" t="s">
        <v>65</v>
      </c>
      <c r="F2382" s="1">
        <v>44259</v>
      </c>
      <c r="G2382" s="1">
        <v>39761</v>
      </c>
      <c r="H2382">
        <v>74628</v>
      </c>
      <c r="I2382">
        <v>18214</v>
      </c>
      <c r="J2382">
        <v>75</v>
      </c>
      <c r="K2382">
        <v>45</v>
      </c>
      <c r="L2382" t="s">
        <v>27</v>
      </c>
      <c r="M2382">
        <v>115</v>
      </c>
      <c r="N2382">
        <f>Table1[[#This Row],[Basic Salary]]+Table1[[#This Row],[Bonus]]</f>
        <v>92842</v>
      </c>
      <c r="O2382" s="2">
        <f>Table1[[#This Row],[Bonus]]/Table1[[#This Row],[Basic Salary]]</f>
        <v>0.24406389022886851</v>
      </c>
      <c r="P2382">
        <f ca="1">DATEDIF(Table1[[#This Row],[Date of Birth]],TODAY(),"Y")</f>
        <v>17</v>
      </c>
      <c r="Q2382">
        <f ca="1">DATEDIF(Table1[[#This Row],[Joining Date]],TODAY(),"Y")</f>
        <v>5</v>
      </c>
      <c r="R2382" t="str">
        <f ca="1">IF(YEAR(Table1[[#This Row],[Joining Date]])=YEAR(TODAY()),"Yes","No")</f>
        <v>No</v>
      </c>
      <c r="S2382" t="str">
        <f ca="1">IF(Table1[[#This Row],[Experience]]&gt;5,"Yes","No")</f>
        <v>No</v>
      </c>
      <c r="T2382" t="str">
        <f>TEXT(Table1[[#This Row],[Joining Date]],"mmmm")</f>
        <v>March</v>
      </c>
      <c r="U2382" t="str">
        <f>TEXT(Table1[[#This Row],[Joining Date]],"yyyy")</f>
        <v>2021</v>
      </c>
      <c r="V2382" s="5">
        <f ca="1">TODAY()-Table1[[#This Row],[Joining Date]]</f>
        <v>1980</v>
      </c>
      <c r="W2382" t="str">
        <f>LEFT(Table1[[#This Row],[Employee Name]],FIND(" ",Table1[[#This Row],[Employee Name]])-1)</f>
        <v>Vikram</v>
      </c>
      <c r="X2382" t="str">
        <f>RIGHT(Table1[[#This Row],[Employee Name]],LEN(Table1[[#This Row],[Employee Name]])-FIND(" ",Table1[[#This Row],[Employee Name]]))</f>
        <v>Singh</v>
      </c>
      <c r="Y2382" t="str">
        <f>Table1[[#This Row],[Department]]&amp;"-"&amp;Table1[[#This Row],[Employee ID]]</f>
        <v>Operations-E00425</v>
      </c>
      <c r="Z2382" t="str">
        <f>LEFT(Table1[[#This Row],[Department]],3)</f>
        <v>Ope</v>
      </c>
      <c r="AA2382" t="str">
        <f>_xlfn.XLOOKUP(Table1[[#This Row],[Manager ID]],MANAGERS!A:A,MANAGERS!B:B)</f>
        <v>Manager_15</v>
      </c>
      <c r="AB2382" t="str" cm="1">
        <f t="array" ref="AB2382">_xlfn.XLOOKUP(Table1[[#This Row],[Manager ID]],Table2[[#All],[Manager ID]],Table2[[#All],[Department Head]])</f>
        <v>Support</v>
      </c>
      <c r="AC2382" s="2">
        <f>_xlfn.XLOOKUP(Table1[[#This Row],[City]],L:L,O:O)</f>
        <v>0.23674293405114402</v>
      </c>
      <c r="AD2382" t="str" cm="1">
        <f t="array" ref="AD2382">_xlfn.IFS(Table1[[#This Row],[Performance Score]]&gt;=90,"Excellent",Table1[[#This Row],[Performance Score]]&gt;=75,"Good",Table1[[#This Row],[Performance Score]]&gt;=60,"Average",Table1[[#This Row],[Performance Score]]&lt;=60,"Need Improvement")</f>
        <v>Need Improvement</v>
      </c>
      <c r="AE2382" t="str">
        <f>IF(AND(Table1[[#This Row],[Attendance %]]&gt;=80,(Table1[[#This Row],[Performance Score]]&gt;=80)),"Eligible","Not Eligible")</f>
        <v>Not Eligible</v>
      </c>
      <c r="AF2382" t="str">
        <f>IF(Table1[[#This Row],[Performance Score]]&gt;=80,"High Performer","Low Performer")</f>
        <v>Low Performer</v>
      </c>
      <c r="AG2382" t="str" cm="1">
        <f t="array" aca="1" ref="AG2382" ca="1">_xlfn.IFS(Table1[[#This Row],[Experience]]&lt;=3,"Junior",Table1[[#This Row],[Experience]]&lt;=7,"Mid Level",Table1[[#This Row],[Experience]]&gt;=7,"Senior")</f>
        <v>Mid Level</v>
      </c>
      <c r="AH2382" t="str">
        <f>IF(Table1[[#This Row],[Attendance %]]&gt;75,"OK","Below 75")</f>
        <v>Below 75</v>
      </c>
      <c r="AI2382" t="b">
        <f>ISBLANK(Table1[[#This Row],[Employee ID]])</f>
        <v>0</v>
      </c>
      <c r="AJ2382" t="b">
        <f>ISNUMBER(Table1[[#This Row],[Total Salary  ]])</f>
        <v>1</v>
      </c>
      <c r="AK2382" t="str">
        <f>IFERROR(_xlfn.XLOOKUP(Table1[[#This Row],[Manager ID]],MANAGERS!A:A,MANAGERS!B:B),"Not Found")</f>
        <v>Manager_15</v>
      </c>
    </row>
    <row r="2383" spans="1:37" x14ac:dyDescent="0.2">
      <c r="A2383" t="s">
        <v>2267</v>
      </c>
      <c r="B2383" t="s">
        <v>39</v>
      </c>
      <c r="C2383" t="s">
        <v>21</v>
      </c>
      <c r="D2383" t="s">
        <v>33</v>
      </c>
      <c r="E2383" t="s">
        <v>51</v>
      </c>
      <c r="F2383" s="1">
        <v>42936</v>
      </c>
      <c r="G2383" s="1">
        <v>38016</v>
      </c>
      <c r="H2383">
        <v>82764</v>
      </c>
      <c r="I2383">
        <v>10049</v>
      </c>
      <c r="J2383">
        <v>90</v>
      </c>
      <c r="K2383">
        <v>80</v>
      </c>
      <c r="L2383" t="s">
        <v>37</v>
      </c>
      <c r="M2383">
        <v>111</v>
      </c>
      <c r="N2383">
        <f>Table1[[#This Row],[Basic Salary]]+Table1[[#This Row],[Bonus]]</f>
        <v>92813</v>
      </c>
      <c r="O2383" s="2">
        <f>Table1[[#This Row],[Bonus]]/Table1[[#This Row],[Basic Salary]]</f>
        <v>0.12141752452757237</v>
      </c>
      <c r="P2383">
        <f ca="1">DATEDIF(Table1[[#This Row],[Date of Birth]],TODAY(),"Y")</f>
        <v>22</v>
      </c>
      <c r="Q2383">
        <f ca="1">DATEDIF(Table1[[#This Row],[Joining Date]],TODAY(),"Y")</f>
        <v>9</v>
      </c>
      <c r="R2383" t="str">
        <f ca="1">IF(YEAR(Table1[[#This Row],[Joining Date]])=YEAR(TODAY()),"Yes","No")</f>
        <v>No</v>
      </c>
      <c r="S2383" t="str">
        <f ca="1">IF(Table1[[#This Row],[Experience]]&gt;5,"Yes","No")</f>
        <v>Yes</v>
      </c>
      <c r="T2383" t="str">
        <f>TEXT(Table1[[#This Row],[Joining Date]],"mmmm")</f>
        <v>July</v>
      </c>
      <c r="U2383" t="str">
        <f>TEXT(Table1[[#This Row],[Joining Date]],"yyyy")</f>
        <v>2017</v>
      </c>
      <c r="V2383" s="5">
        <f ca="1">TODAY()-Table1[[#This Row],[Joining Date]]</f>
        <v>3303</v>
      </c>
      <c r="W2383" t="str">
        <f>LEFT(Table1[[#This Row],[Employee Name]],FIND(" ",Table1[[#This Row],[Employee Name]])-1)</f>
        <v>Karan</v>
      </c>
      <c r="X2383" t="str">
        <f>RIGHT(Table1[[#This Row],[Employee Name]],LEN(Table1[[#This Row],[Employee Name]])-FIND(" ",Table1[[#This Row],[Employee Name]]))</f>
        <v>Malhotra</v>
      </c>
      <c r="Y2383" t="str">
        <f>Table1[[#This Row],[Department]]&amp;"-"&amp;Table1[[#This Row],[Employee ID]]</f>
        <v>Marketing-E02211</v>
      </c>
      <c r="Z2383" t="str">
        <f>LEFT(Table1[[#This Row],[Department]],3)</f>
        <v>Mar</v>
      </c>
      <c r="AA2383" t="str">
        <f>_xlfn.XLOOKUP(Table1[[#This Row],[Manager ID]],MANAGERS!A:A,MANAGERS!B:B)</f>
        <v>Manager_11</v>
      </c>
      <c r="AB2383" t="str" cm="1">
        <f t="array" ref="AB2383">_xlfn.XLOOKUP(Table1[[#This Row],[Manager ID]],Table2[[#All],[Manager ID]],Table2[[#All],[Department Head]])</f>
        <v>Marketing</v>
      </c>
      <c r="AC2383" s="2">
        <f>_xlfn.XLOOKUP(Table1[[#This Row],[City]],L:L,O:O)</f>
        <v>0.24036902712549932</v>
      </c>
      <c r="AD2383" t="str" cm="1">
        <f t="array" ref="AD2383">_xlfn.IFS(Table1[[#This Row],[Performance Score]]&gt;=90,"Excellent",Table1[[#This Row],[Performance Score]]&gt;=75,"Good",Table1[[#This Row],[Performance Score]]&gt;=60,"Average",Table1[[#This Row],[Performance Score]]&lt;=60,"Need Improvement")</f>
        <v>Good</v>
      </c>
      <c r="AE2383" t="str">
        <f>IF(AND(Table1[[#This Row],[Attendance %]]&gt;=80,(Table1[[#This Row],[Performance Score]]&gt;=80)),"Eligible","Not Eligible")</f>
        <v>Eligible</v>
      </c>
      <c r="AF2383" t="str">
        <f>IF(Table1[[#This Row],[Performance Score]]&gt;=80,"High Performer","Low Performer")</f>
        <v>High Performer</v>
      </c>
      <c r="AG2383" t="str" cm="1">
        <f t="array" aca="1" ref="AG2383" ca="1">_xlfn.IFS(Table1[[#This Row],[Experience]]&lt;=3,"Junior",Table1[[#This Row],[Experience]]&lt;=7,"Mid Level",Table1[[#This Row],[Experience]]&gt;=7,"Senior")</f>
        <v>Senior</v>
      </c>
      <c r="AH2383" t="str">
        <f>IF(Table1[[#This Row],[Attendance %]]&gt;75,"OK","Below 75")</f>
        <v>OK</v>
      </c>
      <c r="AI2383" t="b">
        <f>ISBLANK(Table1[[#This Row],[Employee ID]])</f>
        <v>0</v>
      </c>
      <c r="AJ2383" t="b">
        <f>ISNUMBER(Table1[[#This Row],[Total Salary  ]])</f>
        <v>1</v>
      </c>
      <c r="AK2383" t="str">
        <f>IFERROR(_xlfn.XLOOKUP(Table1[[#This Row],[Manager ID]],MANAGERS!A:A,MANAGERS!B:B),"Not Found")</f>
        <v>Manager_11</v>
      </c>
    </row>
    <row r="2384" spans="1:37" x14ac:dyDescent="0.2">
      <c r="A2384" t="s">
        <v>832</v>
      </c>
      <c r="B2384" t="s">
        <v>69</v>
      </c>
      <c r="C2384" t="s">
        <v>21</v>
      </c>
      <c r="D2384" t="s">
        <v>81</v>
      </c>
      <c r="E2384" t="s">
        <v>22</v>
      </c>
      <c r="F2384" s="1">
        <v>44601</v>
      </c>
      <c r="G2384" s="1">
        <v>32556</v>
      </c>
      <c r="H2384">
        <v>79059</v>
      </c>
      <c r="I2384">
        <v>13746</v>
      </c>
      <c r="J2384">
        <v>78</v>
      </c>
      <c r="K2384">
        <v>81</v>
      </c>
      <c r="L2384" t="s">
        <v>37</v>
      </c>
      <c r="M2384">
        <v>109</v>
      </c>
      <c r="N2384">
        <f>Table1[[#This Row],[Basic Salary]]+Table1[[#This Row],[Bonus]]</f>
        <v>92805</v>
      </c>
      <c r="O2384" s="2">
        <f>Table1[[#This Row],[Bonus]]/Table1[[#This Row],[Basic Salary]]</f>
        <v>0.17387014761127764</v>
      </c>
      <c r="P2384">
        <f ca="1">DATEDIF(Table1[[#This Row],[Date of Birth]],TODAY(),"Y")</f>
        <v>37</v>
      </c>
      <c r="Q2384">
        <f ca="1">DATEDIF(Table1[[#This Row],[Joining Date]],TODAY(),"Y")</f>
        <v>4</v>
      </c>
      <c r="R2384" t="str">
        <f ca="1">IF(YEAR(Table1[[#This Row],[Joining Date]])=YEAR(TODAY()),"Yes","No")</f>
        <v>No</v>
      </c>
      <c r="S2384" t="str">
        <f ca="1">IF(Table1[[#This Row],[Experience]]&gt;5,"Yes","No")</f>
        <v>No</v>
      </c>
      <c r="T2384" t="str">
        <f>TEXT(Table1[[#This Row],[Joining Date]],"mmmm")</f>
        <v>February</v>
      </c>
      <c r="U2384" t="str">
        <f>TEXT(Table1[[#This Row],[Joining Date]],"yyyy")</f>
        <v>2022</v>
      </c>
      <c r="V2384" s="5">
        <f ca="1">TODAY()-Table1[[#This Row],[Joining Date]]</f>
        <v>1638</v>
      </c>
      <c r="W2384" t="str">
        <f>LEFT(Table1[[#This Row],[Employee Name]],FIND(" ",Table1[[#This Row],[Employee Name]])-1)</f>
        <v>Neha</v>
      </c>
      <c r="X2384" t="str">
        <f>RIGHT(Table1[[#This Row],[Employee Name]],LEN(Table1[[#This Row],[Employee Name]])-FIND(" ",Table1[[#This Row],[Employee Name]]))</f>
        <v>Kulkarni</v>
      </c>
      <c r="Y2384" t="str">
        <f>Table1[[#This Row],[Department]]&amp;"-"&amp;Table1[[#This Row],[Employee ID]]</f>
        <v>Sales-E00776</v>
      </c>
      <c r="Z2384" t="str">
        <f>LEFT(Table1[[#This Row],[Department]],3)</f>
        <v>Sal</v>
      </c>
      <c r="AA2384" t="str">
        <f>_xlfn.XLOOKUP(Table1[[#This Row],[Manager ID]],MANAGERS!A:A,MANAGERS!B:B)</f>
        <v>Manager_9</v>
      </c>
      <c r="AB2384" t="str" cm="1">
        <f t="array" ref="AB2384">_xlfn.XLOOKUP(Table1[[#This Row],[Manager ID]],Table2[[#All],[Manager ID]],Table2[[#All],[Department Head]])</f>
        <v>Sales</v>
      </c>
      <c r="AC2384" s="2">
        <f>_xlfn.XLOOKUP(Table1[[#This Row],[City]],L:L,O:O)</f>
        <v>0.24036902712549932</v>
      </c>
      <c r="AD2384" t="str" cm="1">
        <f t="array" ref="AD2384">_xlfn.IFS(Table1[[#This Row],[Performance Score]]&gt;=90,"Excellent",Table1[[#This Row],[Performance Score]]&gt;=75,"Good",Table1[[#This Row],[Performance Score]]&gt;=60,"Average",Table1[[#This Row],[Performance Score]]&lt;=60,"Need Improvement")</f>
        <v>Good</v>
      </c>
      <c r="AE2384" t="str">
        <f>IF(AND(Table1[[#This Row],[Attendance %]]&gt;=80,(Table1[[#This Row],[Performance Score]]&gt;=80)),"Eligible","Not Eligible")</f>
        <v>Not Eligible</v>
      </c>
      <c r="AF2384" t="str">
        <f>IF(Table1[[#This Row],[Performance Score]]&gt;=80,"High Performer","Low Performer")</f>
        <v>High Performer</v>
      </c>
      <c r="AG2384" t="str" cm="1">
        <f t="array" aca="1" ref="AG2384" ca="1">_xlfn.IFS(Table1[[#This Row],[Experience]]&lt;=3,"Junior",Table1[[#This Row],[Experience]]&lt;=7,"Mid Level",Table1[[#This Row],[Experience]]&gt;=7,"Senior")</f>
        <v>Mid Level</v>
      </c>
      <c r="AH2384" t="str">
        <f>IF(Table1[[#This Row],[Attendance %]]&gt;75,"OK","Below 75")</f>
        <v>OK</v>
      </c>
      <c r="AI2384" t="b">
        <f>ISBLANK(Table1[[#This Row],[Employee ID]])</f>
        <v>0</v>
      </c>
      <c r="AJ2384" t="b">
        <f>ISNUMBER(Table1[[#This Row],[Total Salary  ]])</f>
        <v>1</v>
      </c>
      <c r="AK2384" t="str">
        <f>IFERROR(_xlfn.XLOOKUP(Table1[[#This Row],[Manager ID]],MANAGERS!A:A,MANAGERS!B:B),"Not Found")</f>
        <v>Manager_9</v>
      </c>
    </row>
    <row r="2385" spans="1:37" x14ac:dyDescent="0.2">
      <c r="A2385" t="s">
        <v>1497</v>
      </c>
      <c r="B2385" t="s">
        <v>29</v>
      </c>
      <c r="C2385" t="s">
        <v>21</v>
      </c>
      <c r="D2385" t="s">
        <v>16</v>
      </c>
      <c r="E2385" t="s">
        <v>22</v>
      </c>
      <c r="F2385" s="1">
        <v>43363</v>
      </c>
      <c r="G2385" s="1">
        <v>29687</v>
      </c>
      <c r="H2385">
        <v>86669</v>
      </c>
      <c r="I2385">
        <v>6121</v>
      </c>
      <c r="J2385">
        <v>69</v>
      </c>
      <c r="K2385">
        <v>98</v>
      </c>
      <c r="L2385" t="s">
        <v>27</v>
      </c>
      <c r="M2385">
        <v>102</v>
      </c>
      <c r="N2385">
        <f>Table1[[#This Row],[Basic Salary]]+Table1[[#This Row],[Bonus]]</f>
        <v>92790</v>
      </c>
      <c r="O2385" s="2">
        <f>Table1[[#This Row],[Bonus]]/Table1[[#This Row],[Basic Salary]]</f>
        <v>7.0625021634032933E-2</v>
      </c>
      <c r="P2385">
        <f ca="1">DATEDIF(Table1[[#This Row],[Date of Birth]],TODAY(),"Y")</f>
        <v>45</v>
      </c>
      <c r="Q2385">
        <f ca="1">DATEDIF(Table1[[#This Row],[Joining Date]],TODAY(),"Y")</f>
        <v>7</v>
      </c>
      <c r="R2385" t="str">
        <f ca="1">IF(YEAR(Table1[[#This Row],[Joining Date]])=YEAR(TODAY()),"Yes","No")</f>
        <v>No</v>
      </c>
      <c r="S2385" t="str">
        <f ca="1">IF(Table1[[#This Row],[Experience]]&gt;5,"Yes","No")</f>
        <v>Yes</v>
      </c>
      <c r="T2385" t="str">
        <f>TEXT(Table1[[#This Row],[Joining Date]],"mmmm")</f>
        <v>September</v>
      </c>
      <c r="U2385" t="str">
        <f>TEXT(Table1[[#This Row],[Joining Date]],"yyyy")</f>
        <v>2018</v>
      </c>
      <c r="V2385" s="5">
        <f ca="1">TODAY()-Table1[[#This Row],[Joining Date]]</f>
        <v>2876</v>
      </c>
      <c r="W2385" t="str">
        <f>LEFT(Table1[[#This Row],[Employee Name]],FIND(" ",Table1[[#This Row],[Employee Name]])-1)</f>
        <v>Vikram</v>
      </c>
      <c r="X2385" t="str">
        <f>RIGHT(Table1[[#This Row],[Employee Name]],LEN(Table1[[#This Row],[Employee Name]])-FIND(" ",Table1[[#This Row],[Employee Name]]))</f>
        <v>Singh</v>
      </c>
      <c r="Y2385" t="str">
        <f>Table1[[#This Row],[Department]]&amp;"-"&amp;Table1[[#This Row],[Employee ID]]</f>
        <v>HR-E01441</v>
      </c>
      <c r="Z2385" t="str">
        <f>LEFT(Table1[[#This Row],[Department]],3)</f>
        <v>HR</v>
      </c>
      <c r="AA2385" t="str">
        <f>_xlfn.XLOOKUP(Table1[[#This Row],[Manager ID]],MANAGERS!A:A,MANAGERS!B:B)</f>
        <v>Manager_2</v>
      </c>
      <c r="AB2385" t="str" cm="1">
        <f t="array" ref="AB2385">_xlfn.XLOOKUP(Table1[[#This Row],[Manager ID]],Table2[[#All],[Manager ID]],Table2[[#All],[Department Head]])</f>
        <v>Sales</v>
      </c>
      <c r="AC2385" s="2">
        <f>_xlfn.XLOOKUP(Table1[[#This Row],[City]],L:L,O:O)</f>
        <v>0.23674293405114402</v>
      </c>
      <c r="AD2385" t="str" cm="1">
        <f t="array" ref="AD2385">_xlfn.IFS(Table1[[#This Row],[Performance Score]]&gt;=90,"Excellent",Table1[[#This Row],[Performance Score]]&gt;=75,"Good",Table1[[#This Row],[Performance Score]]&gt;=60,"Average",Table1[[#This Row],[Performance Score]]&lt;=60,"Need Improvement")</f>
        <v>Excellent</v>
      </c>
      <c r="AE2385" t="str">
        <f>IF(AND(Table1[[#This Row],[Attendance %]]&gt;=80,(Table1[[#This Row],[Performance Score]]&gt;=80)),"Eligible","Not Eligible")</f>
        <v>Not Eligible</v>
      </c>
      <c r="AF2385" t="str">
        <f>IF(Table1[[#This Row],[Performance Score]]&gt;=80,"High Performer","Low Performer")</f>
        <v>High Performer</v>
      </c>
      <c r="AG2385" t="str" cm="1">
        <f t="array" aca="1" ref="AG2385" ca="1">_xlfn.IFS(Table1[[#This Row],[Experience]]&lt;=3,"Junior",Table1[[#This Row],[Experience]]&lt;=7,"Mid Level",Table1[[#This Row],[Experience]]&gt;=7,"Senior")</f>
        <v>Mid Level</v>
      </c>
      <c r="AH2385" t="str">
        <f>IF(Table1[[#This Row],[Attendance %]]&gt;75,"OK","Below 75")</f>
        <v>Below 75</v>
      </c>
      <c r="AI2385" t="b">
        <f>ISBLANK(Table1[[#This Row],[Employee ID]])</f>
        <v>0</v>
      </c>
      <c r="AJ2385" t="b">
        <f>ISNUMBER(Table1[[#This Row],[Total Salary  ]])</f>
        <v>1</v>
      </c>
      <c r="AK2385" t="str">
        <f>IFERROR(_xlfn.XLOOKUP(Table1[[#This Row],[Manager ID]],MANAGERS!A:A,MANAGERS!B:B),"Not Found")</f>
        <v>Manager_2</v>
      </c>
    </row>
    <row r="2386" spans="1:37" x14ac:dyDescent="0.2">
      <c r="A2386" t="s">
        <v>3251</v>
      </c>
      <c r="B2386" t="s">
        <v>89</v>
      </c>
      <c r="C2386" t="s">
        <v>15</v>
      </c>
      <c r="D2386" t="s">
        <v>25</v>
      </c>
      <c r="E2386" t="s">
        <v>30</v>
      </c>
      <c r="F2386" s="1">
        <v>45314</v>
      </c>
      <c r="G2386" s="1">
        <v>39098</v>
      </c>
      <c r="H2386">
        <v>84479</v>
      </c>
      <c r="I2386">
        <v>8275</v>
      </c>
      <c r="J2386">
        <v>91</v>
      </c>
      <c r="K2386">
        <v>99</v>
      </c>
      <c r="L2386" t="s">
        <v>27</v>
      </c>
      <c r="M2386">
        <v>103</v>
      </c>
      <c r="N2386">
        <f>Table1[[#This Row],[Basic Salary]]+Table1[[#This Row],[Bonus]]</f>
        <v>92754</v>
      </c>
      <c r="O2386" s="2">
        <f>Table1[[#This Row],[Bonus]]/Table1[[#This Row],[Basic Salary]]</f>
        <v>9.7953337515832337E-2</v>
      </c>
      <c r="P2386">
        <f ca="1">DATEDIF(Table1[[#This Row],[Date of Birth]],TODAY(),"Y")</f>
        <v>19</v>
      </c>
      <c r="Q2386">
        <f ca="1">DATEDIF(Table1[[#This Row],[Joining Date]],TODAY(),"Y")</f>
        <v>2</v>
      </c>
      <c r="R2386" t="str">
        <f ca="1">IF(YEAR(Table1[[#This Row],[Joining Date]])=YEAR(TODAY()),"Yes","No")</f>
        <v>No</v>
      </c>
      <c r="S2386" t="str">
        <f ca="1">IF(Table1[[#This Row],[Experience]]&gt;5,"Yes","No")</f>
        <v>No</v>
      </c>
      <c r="T2386" t="str">
        <f>TEXT(Table1[[#This Row],[Joining Date]],"mmmm")</f>
        <v>January</v>
      </c>
      <c r="U2386" t="str">
        <f>TEXT(Table1[[#This Row],[Joining Date]],"yyyy")</f>
        <v>2024</v>
      </c>
      <c r="V2386" s="5">
        <f ca="1">TODAY()-Table1[[#This Row],[Joining Date]]</f>
        <v>925</v>
      </c>
      <c r="W2386" t="str">
        <f>LEFT(Table1[[#This Row],[Employee Name]],FIND(" ",Table1[[#This Row],[Employee Name]])-1)</f>
        <v>Tarun</v>
      </c>
      <c r="X2386" t="str">
        <f>RIGHT(Table1[[#This Row],[Employee Name]],LEN(Table1[[#This Row],[Employee Name]])-FIND(" ",Table1[[#This Row],[Employee Name]]))</f>
        <v>Verma</v>
      </c>
      <c r="Y2386" t="str">
        <f>Table1[[#This Row],[Department]]&amp;"-"&amp;Table1[[#This Row],[Employee ID]]</f>
        <v>Finance-E03195</v>
      </c>
      <c r="Z2386" t="str">
        <f>LEFT(Table1[[#This Row],[Department]],3)</f>
        <v>Fin</v>
      </c>
      <c r="AA2386" t="str">
        <f>_xlfn.XLOOKUP(Table1[[#This Row],[Manager ID]],MANAGERS!A:A,MANAGERS!B:B)</f>
        <v>Manager_3</v>
      </c>
      <c r="AB2386" t="str" cm="1">
        <f t="array" ref="AB2386">_xlfn.XLOOKUP(Table1[[#This Row],[Manager ID]],Table2[[#All],[Manager ID]],Table2[[#All],[Department Head]])</f>
        <v>IT</v>
      </c>
      <c r="AC2386" s="2">
        <f>_xlfn.XLOOKUP(Table1[[#This Row],[City]],L:L,O:O)</f>
        <v>0.23674293405114402</v>
      </c>
      <c r="AD2386" t="str" cm="1">
        <f t="array" ref="AD2386">_xlfn.IFS(Table1[[#This Row],[Performance Score]]&gt;=90,"Excellent",Table1[[#This Row],[Performance Score]]&gt;=75,"Good",Table1[[#This Row],[Performance Score]]&gt;=60,"Average",Table1[[#This Row],[Performance Score]]&lt;=60,"Need Improvement")</f>
        <v>Excellent</v>
      </c>
      <c r="AE2386" t="str">
        <f>IF(AND(Table1[[#This Row],[Attendance %]]&gt;=80,(Table1[[#This Row],[Performance Score]]&gt;=80)),"Eligible","Not Eligible")</f>
        <v>Eligible</v>
      </c>
      <c r="AF2386" t="str">
        <f>IF(Table1[[#This Row],[Performance Score]]&gt;=80,"High Performer","Low Performer")</f>
        <v>High Performer</v>
      </c>
      <c r="AG2386" t="str" cm="1">
        <f t="array" aca="1" ref="AG2386" ca="1">_xlfn.IFS(Table1[[#This Row],[Experience]]&lt;=3,"Junior",Table1[[#This Row],[Experience]]&lt;=7,"Mid Level",Table1[[#This Row],[Experience]]&gt;=7,"Senior")</f>
        <v>Junior</v>
      </c>
      <c r="AH2386" t="str">
        <f>IF(Table1[[#This Row],[Attendance %]]&gt;75,"OK","Below 75")</f>
        <v>OK</v>
      </c>
      <c r="AI2386" t="b">
        <f>ISBLANK(Table1[[#This Row],[Employee ID]])</f>
        <v>0</v>
      </c>
      <c r="AJ2386" t="b">
        <f>ISNUMBER(Table1[[#This Row],[Total Salary  ]])</f>
        <v>1</v>
      </c>
      <c r="AK2386" t="str">
        <f>IFERROR(_xlfn.XLOOKUP(Table1[[#This Row],[Manager ID]],MANAGERS!A:A,MANAGERS!B:B),"Not Found")</f>
        <v>Manager_3</v>
      </c>
    </row>
    <row r="2387" spans="1:37" x14ac:dyDescent="0.2">
      <c r="A2387" t="s">
        <v>332</v>
      </c>
      <c r="B2387" t="s">
        <v>77</v>
      </c>
      <c r="C2387" t="s">
        <v>21</v>
      </c>
      <c r="D2387" t="s">
        <v>16</v>
      </c>
      <c r="E2387" t="s">
        <v>65</v>
      </c>
      <c r="F2387" s="1">
        <v>43252</v>
      </c>
      <c r="G2387" s="1">
        <v>29331</v>
      </c>
      <c r="H2387">
        <v>76864</v>
      </c>
      <c r="I2387">
        <v>15886</v>
      </c>
      <c r="J2387">
        <v>99</v>
      </c>
      <c r="K2387">
        <v>64</v>
      </c>
      <c r="L2387" t="s">
        <v>34</v>
      </c>
      <c r="M2387">
        <v>111</v>
      </c>
      <c r="N2387">
        <f>Table1[[#This Row],[Basic Salary]]+Table1[[#This Row],[Bonus]]</f>
        <v>92750</v>
      </c>
      <c r="O2387" s="2">
        <f>Table1[[#This Row],[Bonus]]/Table1[[#This Row],[Basic Salary]]</f>
        <v>0.20667672772689424</v>
      </c>
      <c r="P2387">
        <f ca="1">DATEDIF(Table1[[#This Row],[Date of Birth]],TODAY(),"Y")</f>
        <v>46</v>
      </c>
      <c r="Q2387">
        <f ca="1">DATEDIF(Table1[[#This Row],[Joining Date]],TODAY(),"Y")</f>
        <v>8</v>
      </c>
      <c r="R2387" t="str">
        <f ca="1">IF(YEAR(Table1[[#This Row],[Joining Date]])=YEAR(TODAY()),"Yes","No")</f>
        <v>No</v>
      </c>
      <c r="S2387" t="str">
        <f ca="1">IF(Table1[[#This Row],[Experience]]&gt;5,"Yes","No")</f>
        <v>Yes</v>
      </c>
      <c r="T2387" t="str">
        <f>TEXT(Table1[[#This Row],[Joining Date]],"mmmm")</f>
        <v>June</v>
      </c>
      <c r="U2387" t="str">
        <f>TEXT(Table1[[#This Row],[Joining Date]],"yyyy")</f>
        <v>2018</v>
      </c>
      <c r="V2387" s="5">
        <f ca="1">TODAY()-Table1[[#This Row],[Joining Date]]</f>
        <v>2987</v>
      </c>
      <c r="W2387" t="str">
        <f>LEFT(Table1[[#This Row],[Employee Name]],FIND(" ",Table1[[#This Row],[Employee Name]])-1)</f>
        <v>Rohan</v>
      </c>
      <c r="X2387" t="str">
        <f>RIGHT(Table1[[#This Row],[Employee Name]],LEN(Table1[[#This Row],[Employee Name]])-FIND(" ",Table1[[#This Row],[Employee Name]]))</f>
        <v>Gupta</v>
      </c>
      <c r="Y2387" t="str">
        <f>Table1[[#This Row],[Department]]&amp;"-"&amp;Table1[[#This Row],[Employee ID]]</f>
        <v>HR-E00276</v>
      </c>
      <c r="Z2387" t="str">
        <f>LEFT(Table1[[#This Row],[Department]],3)</f>
        <v>HR</v>
      </c>
      <c r="AA2387" t="str">
        <f>_xlfn.XLOOKUP(Table1[[#This Row],[Manager ID]],MANAGERS!A:A,MANAGERS!B:B)</f>
        <v>Manager_11</v>
      </c>
      <c r="AB2387" t="str" cm="1">
        <f t="array" ref="AB2387">_xlfn.XLOOKUP(Table1[[#This Row],[Manager ID]],Table2[[#All],[Manager ID]],Table2[[#All],[Department Head]])</f>
        <v>Marketing</v>
      </c>
      <c r="AC2387" s="2">
        <f>_xlfn.XLOOKUP(Table1[[#This Row],[City]],L:L,O:O)</f>
        <v>0.24030340748661314</v>
      </c>
      <c r="AD2387" t="str" cm="1">
        <f t="array" ref="AD2387">_xlfn.IFS(Table1[[#This Row],[Performance Score]]&gt;=90,"Excellent",Table1[[#This Row],[Performance Score]]&gt;=75,"Good",Table1[[#This Row],[Performance Score]]&gt;=60,"Average",Table1[[#This Row],[Performance Score]]&lt;=60,"Need Improvement")</f>
        <v>Average</v>
      </c>
      <c r="AE2387" t="str">
        <f>IF(AND(Table1[[#This Row],[Attendance %]]&gt;=80,(Table1[[#This Row],[Performance Score]]&gt;=80)),"Eligible","Not Eligible")</f>
        <v>Not Eligible</v>
      </c>
      <c r="AF2387" t="str">
        <f>IF(Table1[[#This Row],[Performance Score]]&gt;=80,"High Performer","Low Performer")</f>
        <v>Low Performer</v>
      </c>
      <c r="AG2387" t="str" cm="1">
        <f t="array" aca="1" ref="AG2387" ca="1">_xlfn.IFS(Table1[[#This Row],[Experience]]&lt;=3,"Junior",Table1[[#This Row],[Experience]]&lt;=7,"Mid Level",Table1[[#This Row],[Experience]]&gt;=7,"Senior")</f>
        <v>Senior</v>
      </c>
      <c r="AH2387" t="str">
        <f>IF(Table1[[#This Row],[Attendance %]]&gt;75,"OK","Below 75")</f>
        <v>OK</v>
      </c>
      <c r="AI2387" t="b">
        <f>ISBLANK(Table1[[#This Row],[Employee ID]])</f>
        <v>0</v>
      </c>
      <c r="AJ2387" t="b">
        <f>ISNUMBER(Table1[[#This Row],[Total Salary  ]])</f>
        <v>1</v>
      </c>
      <c r="AK2387" t="str">
        <f>IFERROR(_xlfn.XLOOKUP(Table1[[#This Row],[Manager ID]],MANAGERS!A:A,MANAGERS!B:B),"Not Found")</f>
        <v>Manager_11</v>
      </c>
    </row>
    <row r="2388" spans="1:37" x14ac:dyDescent="0.2">
      <c r="A2388" t="s">
        <v>263</v>
      </c>
      <c r="B2388" t="s">
        <v>95</v>
      </c>
      <c r="C2388" t="s">
        <v>15</v>
      </c>
      <c r="D2388" t="s">
        <v>25</v>
      </c>
      <c r="E2388" t="s">
        <v>22</v>
      </c>
      <c r="F2388" s="1">
        <v>43618</v>
      </c>
      <c r="G2388" s="1">
        <v>35335</v>
      </c>
      <c r="H2388">
        <v>69444</v>
      </c>
      <c r="I2388">
        <v>23279</v>
      </c>
      <c r="J2388">
        <v>83</v>
      </c>
      <c r="K2388">
        <v>88</v>
      </c>
      <c r="L2388" t="s">
        <v>37</v>
      </c>
      <c r="M2388">
        <v>107</v>
      </c>
      <c r="N2388">
        <f>Table1[[#This Row],[Basic Salary]]+Table1[[#This Row],[Bonus]]</f>
        <v>92723</v>
      </c>
      <c r="O2388" s="2">
        <f>Table1[[#This Row],[Bonus]]/Table1[[#This Row],[Basic Salary]]</f>
        <v>0.33521974540637062</v>
      </c>
      <c r="P2388">
        <f ca="1">DATEDIF(Table1[[#This Row],[Date of Birth]],TODAY(),"Y")</f>
        <v>29</v>
      </c>
      <c r="Q2388">
        <f ca="1">DATEDIF(Table1[[#This Row],[Joining Date]],TODAY(),"Y")</f>
        <v>7</v>
      </c>
      <c r="R2388" t="str">
        <f ca="1">IF(YEAR(Table1[[#This Row],[Joining Date]])=YEAR(TODAY()),"Yes","No")</f>
        <v>No</v>
      </c>
      <c r="S2388" t="str">
        <f ca="1">IF(Table1[[#This Row],[Experience]]&gt;5,"Yes","No")</f>
        <v>Yes</v>
      </c>
      <c r="T2388" t="str">
        <f>TEXT(Table1[[#This Row],[Joining Date]],"mmmm")</f>
        <v>June</v>
      </c>
      <c r="U2388" t="str">
        <f>TEXT(Table1[[#This Row],[Joining Date]],"yyyy")</f>
        <v>2019</v>
      </c>
      <c r="V2388" s="5">
        <f ca="1">TODAY()-Table1[[#This Row],[Joining Date]]</f>
        <v>2621</v>
      </c>
      <c r="W2388" t="str">
        <f>LEFT(Table1[[#This Row],[Employee Name]],FIND(" ",Table1[[#This Row],[Employee Name]])-1)</f>
        <v>Ajay</v>
      </c>
      <c r="X2388" t="str">
        <f>RIGHT(Table1[[#This Row],[Employee Name]],LEN(Table1[[#This Row],[Employee Name]])-FIND(" ",Table1[[#This Row],[Employee Name]]))</f>
        <v>Singh</v>
      </c>
      <c r="Y2388" t="str">
        <f>Table1[[#This Row],[Department]]&amp;"-"&amp;Table1[[#This Row],[Employee ID]]</f>
        <v>Finance-E00207</v>
      </c>
      <c r="Z2388" t="str">
        <f>LEFT(Table1[[#This Row],[Department]],3)</f>
        <v>Fin</v>
      </c>
      <c r="AA2388" t="str">
        <f>_xlfn.XLOOKUP(Table1[[#This Row],[Manager ID]],MANAGERS!A:A,MANAGERS!B:B)</f>
        <v>Manager_7</v>
      </c>
      <c r="AB2388" t="str" cm="1">
        <f t="array" ref="AB2388">_xlfn.XLOOKUP(Table1[[#This Row],[Manager ID]],Table2[[#All],[Manager ID]],Table2[[#All],[Department Head]])</f>
        <v>Operations</v>
      </c>
      <c r="AC2388" s="2">
        <f>_xlfn.XLOOKUP(Table1[[#This Row],[City]],L:L,O:O)</f>
        <v>0.24036902712549932</v>
      </c>
      <c r="AD2388" t="str" cm="1">
        <f t="array" ref="AD2388">_xlfn.IFS(Table1[[#This Row],[Performance Score]]&gt;=90,"Excellent",Table1[[#This Row],[Performance Score]]&gt;=75,"Good",Table1[[#This Row],[Performance Score]]&gt;=60,"Average",Table1[[#This Row],[Performance Score]]&lt;=60,"Need Improvement")</f>
        <v>Good</v>
      </c>
      <c r="AE2388" t="str">
        <f>IF(AND(Table1[[#This Row],[Attendance %]]&gt;=80,(Table1[[#This Row],[Performance Score]]&gt;=80)),"Eligible","Not Eligible")</f>
        <v>Eligible</v>
      </c>
      <c r="AF2388" t="str">
        <f>IF(Table1[[#This Row],[Performance Score]]&gt;=80,"High Performer","Low Performer")</f>
        <v>High Performer</v>
      </c>
      <c r="AG2388" t="str" cm="1">
        <f t="array" aca="1" ref="AG2388" ca="1">_xlfn.IFS(Table1[[#This Row],[Experience]]&lt;=3,"Junior",Table1[[#This Row],[Experience]]&lt;=7,"Mid Level",Table1[[#This Row],[Experience]]&gt;=7,"Senior")</f>
        <v>Mid Level</v>
      </c>
      <c r="AH2388" t="str">
        <f>IF(Table1[[#This Row],[Attendance %]]&gt;75,"OK","Below 75")</f>
        <v>OK</v>
      </c>
      <c r="AI2388" t="b">
        <f>ISBLANK(Table1[[#This Row],[Employee ID]])</f>
        <v>0</v>
      </c>
      <c r="AJ2388" t="b">
        <f>ISNUMBER(Table1[[#This Row],[Total Salary  ]])</f>
        <v>1</v>
      </c>
      <c r="AK2388" t="str">
        <f>IFERROR(_xlfn.XLOOKUP(Table1[[#This Row],[Manager ID]],MANAGERS!A:A,MANAGERS!B:B),"Not Found")</f>
        <v>Manager_7</v>
      </c>
    </row>
    <row r="2389" spans="1:37" x14ac:dyDescent="0.2">
      <c r="A2389" t="s">
        <v>969</v>
      </c>
      <c r="B2389" t="s">
        <v>85</v>
      </c>
      <c r="C2389" t="s">
        <v>15</v>
      </c>
      <c r="D2389" t="s">
        <v>25</v>
      </c>
      <c r="E2389" t="s">
        <v>30</v>
      </c>
      <c r="F2389" s="1">
        <v>44949</v>
      </c>
      <c r="G2389" s="1">
        <v>32076</v>
      </c>
      <c r="H2389">
        <v>69540</v>
      </c>
      <c r="I2389">
        <v>23170</v>
      </c>
      <c r="J2389">
        <v>75</v>
      </c>
      <c r="K2389">
        <v>51</v>
      </c>
      <c r="L2389" t="s">
        <v>37</v>
      </c>
      <c r="M2389">
        <v>101</v>
      </c>
      <c r="N2389">
        <f>Table1[[#This Row],[Basic Salary]]+Table1[[#This Row],[Bonus]]</f>
        <v>92710</v>
      </c>
      <c r="O2389" s="2">
        <f>Table1[[#This Row],[Bonus]]/Table1[[#This Row],[Basic Salary]]</f>
        <v>0.33318953120506184</v>
      </c>
      <c r="P2389">
        <f ca="1">DATEDIF(Table1[[#This Row],[Date of Birth]],TODAY(),"Y")</f>
        <v>38</v>
      </c>
      <c r="Q2389">
        <f ca="1">DATEDIF(Table1[[#This Row],[Joining Date]],TODAY(),"Y")</f>
        <v>3</v>
      </c>
      <c r="R2389" t="str">
        <f ca="1">IF(YEAR(Table1[[#This Row],[Joining Date]])=YEAR(TODAY()),"Yes","No")</f>
        <v>No</v>
      </c>
      <c r="S2389" t="str">
        <f ca="1">IF(Table1[[#This Row],[Experience]]&gt;5,"Yes","No")</f>
        <v>No</v>
      </c>
      <c r="T2389" t="str">
        <f>TEXT(Table1[[#This Row],[Joining Date]],"mmmm")</f>
        <v>January</v>
      </c>
      <c r="U2389" t="str">
        <f>TEXT(Table1[[#This Row],[Joining Date]],"yyyy")</f>
        <v>2023</v>
      </c>
      <c r="V2389" s="5">
        <f ca="1">TODAY()-Table1[[#This Row],[Joining Date]]</f>
        <v>1290</v>
      </c>
      <c r="W2389" t="str">
        <f>LEFT(Table1[[#This Row],[Employee Name]],FIND(" ",Table1[[#This Row],[Employee Name]])-1)</f>
        <v>Pooja</v>
      </c>
      <c r="X2389" t="str">
        <f>RIGHT(Table1[[#This Row],[Employee Name]],LEN(Table1[[#This Row],[Employee Name]])-FIND(" ",Table1[[#This Row],[Employee Name]]))</f>
        <v>Das</v>
      </c>
      <c r="Y2389" t="str">
        <f>Table1[[#This Row],[Department]]&amp;"-"&amp;Table1[[#This Row],[Employee ID]]</f>
        <v>Finance-E00913</v>
      </c>
      <c r="Z2389" t="str">
        <f>LEFT(Table1[[#This Row],[Department]],3)</f>
        <v>Fin</v>
      </c>
      <c r="AA2389" t="str">
        <f>_xlfn.XLOOKUP(Table1[[#This Row],[Manager ID]],MANAGERS!A:A,MANAGERS!B:B)</f>
        <v>Manager_1</v>
      </c>
      <c r="AB2389" t="str" cm="1">
        <f t="array" ref="AB2389">_xlfn.XLOOKUP(Table1[[#This Row],[Manager ID]],Table2[[#All],[Manager ID]],Table2[[#All],[Department Head]])</f>
        <v>Support</v>
      </c>
      <c r="AC2389" s="2">
        <f>_xlfn.XLOOKUP(Table1[[#This Row],[City]],L:L,O:O)</f>
        <v>0.24036902712549932</v>
      </c>
      <c r="AD2389" t="str" cm="1">
        <f t="array" ref="AD2389">_xlfn.IFS(Table1[[#This Row],[Performance Score]]&gt;=90,"Excellent",Table1[[#This Row],[Performance Score]]&gt;=75,"Good",Table1[[#This Row],[Performance Score]]&gt;=60,"Average",Table1[[#This Row],[Performance Score]]&lt;=60,"Need Improvement")</f>
        <v>Need Improvement</v>
      </c>
      <c r="AE2389" t="str">
        <f>IF(AND(Table1[[#This Row],[Attendance %]]&gt;=80,(Table1[[#This Row],[Performance Score]]&gt;=80)),"Eligible","Not Eligible")</f>
        <v>Not Eligible</v>
      </c>
      <c r="AF2389" t="str">
        <f>IF(Table1[[#This Row],[Performance Score]]&gt;=80,"High Performer","Low Performer")</f>
        <v>Low Performer</v>
      </c>
      <c r="AG2389" t="str" cm="1">
        <f t="array" aca="1" ref="AG2389" ca="1">_xlfn.IFS(Table1[[#This Row],[Experience]]&lt;=3,"Junior",Table1[[#This Row],[Experience]]&lt;=7,"Mid Level",Table1[[#This Row],[Experience]]&gt;=7,"Senior")</f>
        <v>Junior</v>
      </c>
      <c r="AH2389" t="str">
        <f>IF(Table1[[#This Row],[Attendance %]]&gt;75,"OK","Below 75")</f>
        <v>Below 75</v>
      </c>
      <c r="AI2389" t="b">
        <f>ISBLANK(Table1[[#This Row],[Employee ID]])</f>
        <v>0</v>
      </c>
      <c r="AJ2389" t="b">
        <f>ISNUMBER(Table1[[#This Row],[Total Salary  ]])</f>
        <v>1</v>
      </c>
      <c r="AK2389" t="str">
        <f>IFERROR(_xlfn.XLOOKUP(Table1[[#This Row],[Manager ID]],MANAGERS!A:A,MANAGERS!B:B),"Not Found")</f>
        <v>Manager_1</v>
      </c>
    </row>
    <row r="2390" spans="1:37" x14ac:dyDescent="0.2">
      <c r="A2390" t="s">
        <v>2005</v>
      </c>
      <c r="B2390" t="s">
        <v>75</v>
      </c>
      <c r="C2390" t="s">
        <v>15</v>
      </c>
      <c r="D2390" t="s">
        <v>25</v>
      </c>
      <c r="E2390" t="s">
        <v>51</v>
      </c>
      <c r="F2390" s="1">
        <v>42178</v>
      </c>
      <c r="G2390" s="1">
        <v>35915</v>
      </c>
      <c r="H2390">
        <v>84370</v>
      </c>
      <c r="I2390">
        <v>8331</v>
      </c>
      <c r="J2390">
        <v>75</v>
      </c>
      <c r="K2390">
        <v>43</v>
      </c>
      <c r="L2390" t="s">
        <v>27</v>
      </c>
      <c r="M2390">
        <v>108</v>
      </c>
      <c r="N2390">
        <f>Table1[[#This Row],[Basic Salary]]+Table1[[#This Row],[Bonus]]</f>
        <v>92701</v>
      </c>
      <c r="O2390" s="2">
        <f>Table1[[#This Row],[Bonus]]/Table1[[#This Row],[Basic Salary]]</f>
        <v>9.8743629252103823E-2</v>
      </c>
      <c r="P2390">
        <f ca="1">DATEDIF(Table1[[#This Row],[Date of Birth]],TODAY(),"Y")</f>
        <v>28</v>
      </c>
      <c r="Q2390">
        <f ca="1">DATEDIF(Table1[[#This Row],[Joining Date]],TODAY(),"Y")</f>
        <v>11</v>
      </c>
      <c r="R2390" t="str">
        <f ca="1">IF(YEAR(Table1[[#This Row],[Joining Date]])=YEAR(TODAY()),"Yes","No")</f>
        <v>No</v>
      </c>
      <c r="S2390" t="str">
        <f ca="1">IF(Table1[[#This Row],[Experience]]&gt;5,"Yes","No")</f>
        <v>Yes</v>
      </c>
      <c r="T2390" t="str">
        <f>TEXT(Table1[[#This Row],[Joining Date]],"mmmm")</f>
        <v>June</v>
      </c>
      <c r="U2390" t="str">
        <f>TEXT(Table1[[#This Row],[Joining Date]],"yyyy")</f>
        <v>2015</v>
      </c>
      <c r="V2390" s="5">
        <f ca="1">TODAY()-Table1[[#This Row],[Joining Date]]</f>
        <v>4061</v>
      </c>
      <c r="W2390" t="str">
        <f>LEFT(Table1[[#This Row],[Employee Name]],FIND(" ",Table1[[#This Row],[Employee Name]])-1)</f>
        <v>Ishita</v>
      </c>
      <c r="X2390" t="str">
        <f>RIGHT(Table1[[#This Row],[Employee Name]],LEN(Table1[[#This Row],[Employee Name]])-FIND(" ",Table1[[#This Row],[Employee Name]]))</f>
        <v>Roy</v>
      </c>
      <c r="Y2390" t="str">
        <f>Table1[[#This Row],[Department]]&amp;"-"&amp;Table1[[#This Row],[Employee ID]]</f>
        <v>Finance-E01949</v>
      </c>
      <c r="Z2390" t="str">
        <f>LEFT(Table1[[#This Row],[Department]],3)</f>
        <v>Fin</v>
      </c>
      <c r="AA2390" t="str">
        <f>_xlfn.XLOOKUP(Table1[[#This Row],[Manager ID]],MANAGERS!A:A,MANAGERS!B:B)</f>
        <v>Manager_8</v>
      </c>
      <c r="AB2390" t="str" cm="1">
        <f t="array" ref="AB2390">_xlfn.XLOOKUP(Table1[[#This Row],[Manager ID]],Table2[[#All],[Manager ID]],Table2[[#All],[Department Head]])</f>
        <v>Sales</v>
      </c>
      <c r="AC2390" s="2">
        <f>_xlfn.XLOOKUP(Table1[[#This Row],[City]],L:L,O:O)</f>
        <v>0.23674293405114402</v>
      </c>
      <c r="AD2390" t="str" cm="1">
        <f t="array" ref="AD2390">_xlfn.IFS(Table1[[#This Row],[Performance Score]]&gt;=90,"Excellent",Table1[[#This Row],[Performance Score]]&gt;=75,"Good",Table1[[#This Row],[Performance Score]]&gt;=60,"Average",Table1[[#This Row],[Performance Score]]&lt;=60,"Need Improvement")</f>
        <v>Need Improvement</v>
      </c>
      <c r="AE2390" t="str">
        <f>IF(AND(Table1[[#This Row],[Attendance %]]&gt;=80,(Table1[[#This Row],[Performance Score]]&gt;=80)),"Eligible","Not Eligible")</f>
        <v>Not Eligible</v>
      </c>
      <c r="AF2390" t="str">
        <f>IF(Table1[[#This Row],[Performance Score]]&gt;=80,"High Performer","Low Performer")</f>
        <v>Low Performer</v>
      </c>
      <c r="AG2390" t="str" cm="1">
        <f t="array" aca="1" ref="AG2390" ca="1">_xlfn.IFS(Table1[[#This Row],[Experience]]&lt;=3,"Junior",Table1[[#This Row],[Experience]]&lt;=7,"Mid Level",Table1[[#This Row],[Experience]]&gt;=7,"Senior")</f>
        <v>Senior</v>
      </c>
      <c r="AH2390" t="str">
        <f>IF(Table1[[#This Row],[Attendance %]]&gt;75,"OK","Below 75")</f>
        <v>Below 75</v>
      </c>
      <c r="AI2390" t="b">
        <f>ISBLANK(Table1[[#This Row],[Employee ID]])</f>
        <v>0</v>
      </c>
      <c r="AJ2390" t="b">
        <f>ISNUMBER(Table1[[#This Row],[Total Salary  ]])</f>
        <v>1</v>
      </c>
      <c r="AK2390" t="str">
        <f>IFERROR(_xlfn.XLOOKUP(Table1[[#This Row],[Manager ID]],MANAGERS!A:A,MANAGERS!B:B),"Not Found")</f>
        <v>Manager_8</v>
      </c>
    </row>
    <row r="2391" spans="1:37" x14ac:dyDescent="0.2">
      <c r="A2391" t="s">
        <v>2265</v>
      </c>
      <c r="B2391" t="s">
        <v>85</v>
      </c>
      <c r="C2391" t="s">
        <v>15</v>
      </c>
      <c r="D2391" t="s">
        <v>81</v>
      </c>
      <c r="E2391" t="s">
        <v>22</v>
      </c>
      <c r="F2391" s="1">
        <v>43804</v>
      </c>
      <c r="G2391" s="1">
        <v>41053</v>
      </c>
      <c r="H2391">
        <v>79209</v>
      </c>
      <c r="I2391">
        <v>13485</v>
      </c>
      <c r="J2391">
        <v>94</v>
      </c>
      <c r="K2391">
        <v>69</v>
      </c>
      <c r="L2391" t="s">
        <v>18</v>
      </c>
      <c r="M2391">
        <v>104</v>
      </c>
      <c r="N2391">
        <f>Table1[[#This Row],[Basic Salary]]+Table1[[#This Row],[Bonus]]</f>
        <v>92694</v>
      </c>
      <c r="O2391" s="2">
        <f>Table1[[#This Row],[Bonus]]/Table1[[#This Row],[Basic Salary]]</f>
        <v>0.17024580540090142</v>
      </c>
      <c r="P2391">
        <f ca="1">DATEDIF(Table1[[#This Row],[Date of Birth]],TODAY(),"Y")</f>
        <v>14</v>
      </c>
      <c r="Q2391">
        <f ca="1">DATEDIF(Table1[[#This Row],[Joining Date]],TODAY(),"Y")</f>
        <v>6</v>
      </c>
      <c r="R2391" t="str">
        <f ca="1">IF(YEAR(Table1[[#This Row],[Joining Date]])=YEAR(TODAY()),"Yes","No")</f>
        <v>No</v>
      </c>
      <c r="S2391" t="str">
        <f ca="1">IF(Table1[[#This Row],[Experience]]&gt;5,"Yes","No")</f>
        <v>Yes</v>
      </c>
      <c r="T2391" t="str">
        <f>TEXT(Table1[[#This Row],[Joining Date]],"mmmm")</f>
        <v>December</v>
      </c>
      <c r="U2391" t="str">
        <f>TEXT(Table1[[#This Row],[Joining Date]],"yyyy")</f>
        <v>2019</v>
      </c>
      <c r="V2391" s="5">
        <f ca="1">TODAY()-Table1[[#This Row],[Joining Date]]</f>
        <v>2435</v>
      </c>
      <c r="W2391" t="str">
        <f>LEFT(Table1[[#This Row],[Employee Name]],FIND(" ",Table1[[#This Row],[Employee Name]])-1)</f>
        <v>Pooja</v>
      </c>
      <c r="X2391" t="str">
        <f>RIGHT(Table1[[#This Row],[Employee Name]],LEN(Table1[[#This Row],[Employee Name]])-FIND(" ",Table1[[#This Row],[Employee Name]]))</f>
        <v>Das</v>
      </c>
      <c r="Y2391" t="str">
        <f>Table1[[#This Row],[Department]]&amp;"-"&amp;Table1[[#This Row],[Employee ID]]</f>
        <v>Sales-E02209</v>
      </c>
      <c r="Z2391" t="str">
        <f>LEFT(Table1[[#This Row],[Department]],3)</f>
        <v>Sal</v>
      </c>
      <c r="AA2391" t="str">
        <f>_xlfn.XLOOKUP(Table1[[#This Row],[Manager ID]],MANAGERS!A:A,MANAGERS!B:B)</f>
        <v>Manager_4</v>
      </c>
      <c r="AB2391" t="str" cm="1">
        <f t="array" ref="AB2391">_xlfn.XLOOKUP(Table1[[#This Row],[Manager ID]],Table2[[#All],[Manager ID]],Table2[[#All],[Department Head]])</f>
        <v>Finance</v>
      </c>
      <c r="AC2391" s="2">
        <f>_xlfn.XLOOKUP(Table1[[#This Row],[City]],L:L,O:O)</f>
        <v>0.21356479274849693</v>
      </c>
      <c r="AD2391" t="str" cm="1">
        <f t="array" ref="AD2391">_xlfn.IFS(Table1[[#This Row],[Performance Score]]&gt;=90,"Excellent",Table1[[#This Row],[Performance Score]]&gt;=75,"Good",Table1[[#This Row],[Performance Score]]&gt;=60,"Average",Table1[[#This Row],[Performance Score]]&lt;=60,"Need Improvement")</f>
        <v>Average</v>
      </c>
      <c r="AE2391" t="str">
        <f>IF(AND(Table1[[#This Row],[Attendance %]]&gt;=80,(Table1[[#This Row],[Performance Score]]&gt;=80)),"Eligible","Not Eligible")</f>
        <v>Not Eligible</v>
      </c>
      <c r="AF2391" t="str">
        <f>IF(Table1[[#This Row],[Performance Score]]&gt;=80,"High Performer","Low Performer")</f>
        <v>Low Performer</v>
      </c>
      <c r="AG2391" t="str" cm="1">
        <f t="array" aca="1" ref="AG2391" ca="1">_xlfn.IFS(Table1[[#This Row],[Experience]]&lt;=3,"Junior",Table1[[#This Row],[Experience]]&lt;=7,"Mid Level",Table1[[#This Row],[Experience]]&gt;=7,"Senior")</f>
        <v>Mid Level</v>
      </c>
      <c r="AH2391" t="str">
        <f>IF(Table1[[#This Row],[Attendance %]]&gt;75,"OK","Below 75")</f>
        <v>OK</v>
      </c>
      <c r="AI2391" t="b">
        <f>ISBLANK(Table1[[#This Row],[Employee ID]])</f>
        <v>0</v>
      </c>
      <c r="AJ2391" t="b">
        <f>ISNUMBER(Table1[[#This Row],[Total Salary  ]])</f>
        <v>1</v>
      </c>
      <c r="AK2391" t="str">
        <f>IFERROR(_xlfn.XLOOKUP(Table1[[#This Row],[Manager ID]],MANAGERS!A:A,MANAGERS!B:B),"Not Found")</f>
        <v>Manager_4</v>
      </c>
    </row>
    <row r="2392" spans="1:37" x14ac:dyDescent="0.2">
      <c r="A2392" t="s">
        <v>411</v>
      </c>
      <c r="B2392" t="s">
        <v>93</v>
      </c>
      <c r="C2392" t="s">
        <v>15</v>
      </c>
      <c r="D2392" t="s">
        <v>43</v>
      </c>
      <c r="E2392" t="s">
        <v>65</v>
      </c>
      <c r="F2392" s="1">
        <v>42086</v>
      </c>
      <c r="G2392" s="1">
        <v>37846</v>
      </c>
      <c r="H2392">
        <v>87650</v>
      </c>
      <c r="I2392">
        <v>5022</v>
      </c>
      <c r="J2392">
        <v>81</v>
      </c>
      <c r="K2392">
        <v>98</v>
      </c>
      <c r="L2392" t="s">
        <v>23</v>
      </c>
      <c r="M2392">
        <v>107</v>
      </c>
      <c r="N2392">
        <f>Table1[[#This Row],[Basic Salary]]+Table1[[#This Row],[Bonus]]</f>
        <v>92672</v>
      </c>
      <c r="O2392" s="2">
        <f>Table1[[#This Row],[Bonus]]/Table1[[#This Row],[Basic Salary]]</f>
        <v>5.7296063890473474E-2</v>
      </c>
      <c r="P2392">
        <f ca="1">DATEDIF(Table1[[#This Row],[Date of Birth]],TODAY(),"Y")</f>
        <v>22</v>
      </c>
      <c r="Q2392">
        <f ca="1">DATEDIF(Table1[[#This Row],[Joining Date]],TODAY(),"Y")</f>
        <v>11</v>
      </c>
      <c r="R2392" t="str">
        <f ca="1">IF(YEAR(Table1[[#This Row],[Joining Date]])=YEAR(TODAY()),"Yes","No")</f>
        <v>No</v>
      </c>
      <c r="S2392" t="str">
        <f ca="1">IF(Table1[[#This Row],[Experience]]&gt;5,"Yes","No")</f>
        <v>Yes</v>
      </c>
      <c r="T2392" t="str">
        <f>TEXT(Table1[[#This Row],[Joining Date]],"mmmm")</f>
        <v>March</v>
      </c>
      <c r="U2392" t="str">
        <f>TEXT(Table1[[#This Row],[Joining Date]],"yyyy")</f>
        <v>2015</v>
      </c>
      <c r="V2392" s="5">
        <f ca="1">TODAY()-Table1[[#This Row],[Joining Date]]</f>
        <v>4153</v>
      </c>
      <c r="W2392" t="str">
        <f>LEFT(Table1[[#This Row],[Employee Name]],FIND(" ",Table1[[#This Row],[Employee Name]])-1)</f>
        <v>Priya</v>
      </c>
      <c r="X2392" t="str">
        <f>RIGHT(Table1[[#This Row],[Employee Name]],LEN(Table1[[#This Row],[Employee Name]])-FIND(" ",Table1[[#This Row],[Employee Name]]))</f>
        <v>Reddy</v>
      </c>
      <c r="Y2392" t="str">
        <f>Table1[[#This Row],[Department]]&amp;"-"&amp;Table1[[#This Row],[Employee ID]]</f>
        <v>Operations-E00355</v>
      </c>
      <c r="Z2392" t="str">
        <f>LEFT(Table1[[#This Row],[Department]],3)</f>
        <v>Ope</v>
      </c>
      <c r="AA2392" t="str">
        <f>_xlfn.XLOOKUP(Table1[[#This Row],[Manager ID]],MANAGERS!A:A,MANAGERS!B:B)</f>
        <v>Manager_7</v>
      </c>
      <c r="AB2392" t="str" cm="1">
        <f t="array" ref="AB2392">_xlfn.XLOOKUP(Table1[[#This Row],[Manager ID]],Table2[[#All],[Manager ID]],Table2[[#All],[Department Head]])</f>
        <v>Operations</v>
      </c>
      <c r="AC2392" s="2">
        <f>_xlfn.XLOOKUP(Table1[[#This Row],[City]],L:L,O:O)</f>
        <v>0.23486488519629886</v>
      </c>
      <c r="AD2392" t="str" cm="1">
        <f t="array" ref="AD2392">_xlfn.IFS(Table1[[#This Row],[Performance Score]]&gt;=90,"Excellent",Table1[[#This Row],[Performance Score]]&gt;=75,"Good",Table1[[#This Row],[Performance Score]]&gt;=60,"Average",Table1[[#This Row],[Performance Score]]&lt;=60,"Need Improvement")</f>
        <v>Excellent</v>
      </c>
      <c r="AE2392" t="str">
        <f>IF(AND(Table1[[#This Row],[Attendance %]]&gt;=80,(Table1[[#This Row],[Performance Score]]&gt;=80)),"Eligible","Not Eligible")</f>
        <v>Eligible</v>
      </c>
      <c r="AF2392" t="str">
        <f>IF(Table1[[#This Row],[Performance Score]]&gt;=80,"High Performer","Low Performer")</f>
        <v>High Performer</v>
      </c>
      <c r="AG2392" t="str" cm="1">
        <f t="array" aca="1" ref="AG2392" ca="1">_xlfn.IFS(Table1[[#This Row],[Experience]]&lt;=3,"Junior",Table1[[#This Row],[Experience]]&lt;=7,"Mid Level",Table1[[#This Row],[Experience]]&gt;=7,"Senior")</f>
        <v>Senior</v>
      </c>
      <c r="AH2392" t="str">
        <f>IF(Table1[[#This Row],[Attendance %]]&gt;75,"OK","Below 75")</f>
        <v>OK</v>
      </c>
      <c r="AI2392" t="b">
        <f>ISBLANK(Table1[[#This Row],[Employee ID]])</f>
        <v>0</v>
      </c>
      <c r="AJ2392" t="b">
        <f>ISNUMBER(Table1[[#This Row],[Total Salary  ]])</f>
        <v>1</v>
      </c>
      <c r="AK2392" t="str">
        <f>IFERROR(_xlfn.XLOOKUP(Table1[[#This Row],[Manager ID]],MANAGERS!A:A,MANAGERS!B:B),"Not Found")</f>
        <v>Manager_7</v>
      </c>
    </row>
    <row r="2393" spans="1:37" x14ac:dyDescent="0.2">
      <c r="A2393" t="s">
        <v>3634</v>
      </c>
      <c r="B2393" t="s">
        <v>48</v>
      </c>
      <c r="C2393" t="s">
        <v>15</v>
      </c>
      <c r="D2393" t="s">
        <v>33</v>
      </c>
      <c r="E2393" t="s">
        <v>17</v>
      </c>
      <c r="F2393" s="1">
        <v>42270</v>
      </c>
      <c r="G2393" s="1">
        <v>37817</v>
      </c>
      <c r="H2393">
        <v>86439</v>
      </c>
      <c r="I2393">
        <v>6229</v>
      </c>
      <c r="J2393">
        <v>93</v>
      </c>
      <c r="K2393">
        <v>90</v>
      </c>
      <c r="L2393" t="s">
        <v>23</v>
      </c>
      <c r="M2393">
        <v>109</v>
      </c>
      <c r="N2393">
        <f>Table1[[#This Row],[Basic Salary]]+Table1[[#This Row],[Bonus]]</f>
        <v>92668</v>
      </c>
      <c r="O2393" s="2">
        <f>Table1[[#This Row],[Bonus]]/Table1[[#This Row],[Basic Salary]]</f>
        <v>7.2062379250107014E-2</v>
      </c>
      <c r="P2393">
        <f ca="1">DATEDIF(Table1[[#This Row],[Date of Birth]],TODAY(),"Y")</f>
        <v>23</v>
      </c>
      <c r="Q2393">
        <f ca="1">DATEDIF(Table1[[#This Row],[Joining Date]],TODAY(),"Y")</f>
        <v>10</v>
      </c>
      <c r="R2393" t="str">
        <f ca="1">IF(YEAR(Table1[[#This Row],[Joining Date]])=YEAR(TODAY()),"Yes","No")</f>
        <v>No</v>
      </c>
      <c r="S2393" t="str">
        <f ca="1">IF(Table1[[#This Row],[Experience]]&gt;5,"Yes","No")</f>
        <v>Yes</v>
      </c>
      <c r="T2393" t="str">
        <f>TEXT(Table1[[#This Row],[Joining Date]],"mmmm")</f>
        <v>September</v>
      </c>
      <c r="U2393" t="str">
        <f>TEXT(Table1[[#This Row],[Joining Date]],"yyyy")</f>
        <v>2015</v>
      </c>
      <c r="V2393" s="5">
        <f ca="1">TODAY()-Table1[[#This Row],[Joining Date]]</f>
        <v>3969</v>
      </c>
      <c r="W2393" t="str">
        <f>LEFT(Table1[[#This Row],[Employee Name]],FIND(" ",Table1[[#This Row],[Employee Name]])-1)</f>
        <v>Aditya</v>
      </c>
      <c r="X2393" t="str">
        <f>RIGHT(Table1[[#This Row],[Employee Name]],LEN(Table1[[#This Row],[Employee Name]])-FIND(" ",Table1[[#This Row],[Employee Name]]))</f>
        <v>Kapoor</v>
      </c>
      <c r="Y2393" t="str">
        <f>Table1[[#This Row],[Department]]&amp;"-"&amp;Table1[[#This Row],[Employee ID]]</f>
        <v>Marketing-E03578</v>
      </c>
      <c r="Z2393" t="str">
        <f>LEFT(Table1[[#This Row],[Department]],3)</f>
        <v>Mar</v>
      </c>
      <c r="AA2393" t="str">
        <f>_xlfn.XLOOKUP(Table1[[#This Row],[Manager ID]],MANAGERS!A:A,MANAGERS!B:B)</f>
        <v>Manager_9</v>
      </c>
      <c r="AB2393" t="str" cm="1">
        <f t="array" ref="AB2393">_xlfn.XLOOKUP(Table1[[#This Row],[Manager ID]],Table2[[#All],[Manager ID]],Table2[[#All],[Department Head]])</f>
        <v>Sales</v>
      </c>
      <c r="AC2393" s="2">
        <f>_xlfn.XLOOKUP(Table1[[#This Row],[City]],L:L,O:O)</f>
        <v>0.23486488519629886</v>
      </c>
      <c r="AD2393" t="str" cm="1">
        <f t="array" ref="AD2393">_xlfn.IFS(Table1[[#This Row],[Performance Score]]&gt;=90,"Excellent",Table1[[#This Row],[Performance Score]]&gt;=75,"Good",Table1[[#This Row],[Performance Score]]&gt;=60,"Average",Table1[[#This Row],[Performance Score]]&lt;=60,"Need Improvement")</f>
        <v>Excellent</v>
      </c>
      <c r="AE2393" t="str">
        <f>IF(AND(Table1[[#This Row],[Attendance %]]&gt;=80,(Table1[[#This Row],[Performance Score]]&gt;=80)),"Eligible","Not Eligible")</f>
        <v>Eligible</v>
      </c>
      <c r="AF2393" t="str">
        <f>IF(Table1[[#This Row],[Performance Score]]&gt;=80,"High Performer","Low Performer")</f>
        <v>High Performer</v>
      </c>
      <c r="AG2393" t="str" cm="1">
        <f t="array" aca="1" ref="AG2393" ca="1">_xlfn.IFS(Table1[[#This Row],[Experience]]&lt;=3,"Junior",Table1[[#This Row],[Experience]]&lt;=7,"Mid Level",Table1[[#This Row],[Experience]]&gt;=7,"Senior")</f>
        <v>Senior</v>
      </c>
      <c r="AH2393" t="str">
        <f>IF(Table1[[#This Row],[Attendance %]]&gt;75,"OK","Below 75")</f>
        <v>OK</v>
      </c>
      <c r="AI2393" t="b">
        <f>ISBLANK(Table1[[#This Row],[Employee ID]])</f>
        <v>0</v>
      </c>
      <c r="AJ2393" t="b">
        <f>ISNUMBER(Table1[[#This Row],[Total Salary  ]])</f>
        <v>1</v>
      </c>
      <c r="AK2393" t="str">
        <f>IFERROR(_xlfn.XLOOKUP(Table1[[#This Row],[Manager ID]],MANAGERS!A:A,MANAGERS!B:B),"Not Found")</f>
        <v>Manager_9</v>
      </c>
    </row>
    <row r="2394" spans="1:37" x14ac:dyDescent="0.2">
      <c r="A2394" t="s">
        <v>3915</v>
      </c>
      <c r="B2394" t="s">
        <v>71</v>
      </c>
      <c r="C2394" t="s">
        <v>21</v>
      </c>
      <c r="D2394" t="s">
        <v>40</v>
      </c>
      <c r="E2394" t="s">
        <v>17</v>
      </c>
      <c r="F2394" s="1">
        <v>44692</v>
      </c>
      <c r="G2394" s="1">
        <v>39049</v>
      </c>
      <c r="H2394">
        <v>77590</v>
      </c>
      <c r="I2394">
        <v>15024</v>
      </c>
      <c r="J2394">
        <v>87</v>
      </c>
      <c r="K2394">
        <v>41</v>
      </c>
      <c r="L2394" t="s">
        <v>27</v>
      </c>
      <c r="M2394">
        <v>115</v>
      </c>
      <c r="N2394">
        <f>Table1[[#This Row],[Basic Salary]]+Table1[[#This Row],[Bonus]]</f>
        <v>92614</v>
      </c>
      <c r="O2394" s="2">
        <f>Table1[[#This Row],[Bonus]]/Table1[[#This Row],[Basic Salary]]</f>
        <v>0.1936332001546591</v>
      </c>
      <c r="P2394">
        <f ca="1">DATEDIF(Table1[[#This Row],[Date of Birth]],TODAY(),"Y")</f>
        <v>19</v>
      </c>
      <c r="Q2394">
        <f ca="1">DATEDIF(Table1[[#This Row],[Joining Date]],TODAY(),"Y")</f>
        <v>4</v>
      </c>
      <c r="R2394" t="str">
        <f ca="1">IF(YEAR(Table1[[#This Row],[Joining Date]])=YEAR(TODAY()),"Yes","No")</f>
        <v>No</v>
      </c>
      <c r="S2394" t="str">
        <f ca="1">IF(Table1[[#This Row],[Experience]]&gt;5,"Yes","No")</f>
        <v>No</v>
      </c>
      <c r="T2394" t="str">
        <f>TEXT(Table1[[#This Row],[Joining Date]],"mmmm")</f>
        <v>May</v>
      </c>
      <c r="U2394" t="str">
        <f>TEXT(Table1[[#This Row],[Joining Date]],"yyyy")</f>
        <v>2022</v>
      </c>
      <c r="V2394" s="5">
        <f ca="1">TODAY()-Table1[[#This Row],[Joining Date]]</f>
        <v>1547</v>
      </c>
      <c r="W2394" t="str">
        <f>LEFT(Table1[[#This Row],[Employee Name]],FIND(" ",Table1[[#This Row],[Employee Name]])-1)</f>
        <v>Sneha</v>
      </c>
      <c r="X2394" t="str">
        <f>RIGHT(Table1[[#This Row],[Employee Name]],LEN(Table1[[#This Row],[Employee Name]])-FIND(" ",Table1[[#This Row],[Employee Name]]))</f>
        <v>Iyer</v>
      </c>
      <c r="Y2394" t="str">
        <f>Table1[[#This Row],[Department]]&amp;"-"&amp;Table1[[#This Row],[Employee ID]]</f>
        <v>IT-E03859</v>
      </c>
      <c r="Z2394" t="str">
        <f>LEFT(Table1[[#This Row],[Department]],3)</f>
        <v>IT</v>
      </c>
      <c r="AA2394" t="str">
        <f>_xlfn.XLOOKUP(Table1[[#This Row],[Manager ID]],MANAGERS!A:A,MANAGERS!B:B)</f>
        <v>Manager_15</v>
      </c>
      <c r="AB2394" t="str" cm="1">
        <f t="array" ref="AB2394">_xlfn.XLOOKUP(Table1[[#This Row],[Manager ID]],Table2[[#All],[Manager ID]],Table2[[#All],[Department Head]])</f>
        <v>Support</v>
      </c>
      <c r="AC2394" s="2">
        <f>_xlfn.XLOOKUP(Table1[[#This Row],[City]],L:L,O:O)</f>
        <v>0.23674293405114402</v>
      </c>
      <c r="AD2394" t="str" cm="1">
        <f t="array" ref="AD2394">_xlfn.IFS(Table1[[#This Row],[Performance Score]]&gt;=90,"Excellent",Table1[[#This Row],[Performance Score]]&gt;=75,"Good",Table1[[#This Row],[Performance Score]]&gt;=60,"Average",Table1[[#This Row],[Performance Score]]&lt;=60,"Need Improvement")</f>
        <v>Need Improvement</v>
      </c>
      <c r="AE2394" t="str">
        <f>IF(AND(Table1[[#This Row],[Attendance %]]&gt;=80,(Table1[[#This Row],[Performance Score]]&gt;=80)),"Eligible","Not Eligible")</f>
        <v>Not Eligible</v>
      </c>
      <c r="AF2394" t="str">
        <f>IF(Table1[[#This Row],[Performance Score]]&gt;=80,"High Performer","Low Performer")</f>
        <v>Low Performer</v>
      </c>
      <c r="AG2394" t="str" cm="1">
        <f t="array" aca="1" ref="AG2394" ca="1">_xlfn.IFS(Table1[[#This Row],[Experience]]&lt;=3,"Junior",Table1[[#This Row],[Experience]]&lt;=7,"Mid Level",Table1[[#This Row],[Experience]]&gt;=7,"Senior")</f>
        <v>Mid Level</v>
      </c>
      <c r="AH2394" t="str">
        <f>IF(Table1[[#This Row],[Attendance %]]&gt;75,"OK","Below 75")</f>
        <v>OK</v>
      </c>
      <c r="AI2394" t="b">
        <f>ISBLANK(Table1[[#This Row],[Employee ID]])</f>
        <v>0</v>
      </c>
      <c r="AJ2394" t="b">
        <f>ISNUMBER(Table1[[#This Row],[Total Salary  ]])</f>
        <v>1</v>
      </c>
      <c r="AK2394" t="str">
        <f>IFERROR(_xlfn.XLOOKUP(Table1[[#This Row],[Manager ID]],MANAGERS!A:A,MANAGERS!B:B),"Not Found")</f>
        <v>Manager_15</v>
      </c>
    </row>
    <row r="2395" spans="1:37" x14ac:dyDescent="0.2">
      <c r="A2395" t="s">
        <v>3996</v>
      </c>
      <c r="B2395" t="s">
        <v>77</v>
      </c>
      <c r="C2395" t="s">
        <v>15</v>
      </c>
      <c r="D2395" t="s">
        <v>16</v>
      </c>
      <c r="E2395" t="s">
        <v>30</v>
      </c>
      <c r="F2395" s="1">
        <v>42773</v>
      </c>
      <c r="G2395" s="1">
        <v>39776</v>
      </c>
      <c r="H2395">
        <v>65814</v>
      </c>
      <c r="I2395">
        <v>26767</v>
      </c>
      <c r="J2395">
        <v>91</v>
      </c>
      <c r="K2395">
        <v>56</v>
      </c>
      <c r="L2395" t="s">
        <v>37</v>
      </c>
      <c r="M2395">
        <v>107</v>
      </c>
      <c r="N2395">
        <f>Table1[[#This Row],[Basic Salary]]+Table1[[#This Row],[Bonus]]</f>
        <v>92581</v>
      </c>
      <c r="O2395" s="2">
        <f>Table1[[#This Row],[Bonus]]/Table1[[#This Row],[Basic Salary]]</f>
        <v>0.40670677971252317</v>
      </c>
      <c r="P2395">
        <f ca="1">DATEDIF(Table1[[#This Row],[Date of Birth]],TODAY(),"Y")</f>
        <v>17</v>
      </c>
      <c r="Q2395">
        <f ca="1">DATEDIF(Table1[[#This Row],[Joining Date]],TODAY(),"Y")</f>
        <v>9</v>
      </c>
      <c r="R2395" t="str">
        <f ca="1">IF(YEAR(Table1[[#This Row],[Joining Date]])=YEAR(TODAY()),"Yes","No")</f>
        <v>No</v>
      </c>
      <c r="S2395" t="str">
        <f ca="1">IF(Table1[[#This Row],[Experience]]&gt;5,"Yes","No")</f>
        <v>Yes</v>
      </c>
      <c r="T2395" t="str">
        <f>TEXT(Table1[[#This Row],[Joining Date]],"mmmm")</f>
        <v>February</v>
      </c>
      <c r="U2395" t="str">
        <f>TEXT(Table1[[#This Row],[Joining Date]],"yyyy")</f>
        <v>2017</v>
      </c>
      <c r="V2395" s="5">
        <f ca="1">TODAY()-Table1[[#This Row],[Joining Date]]</f>
        <v>3466</v>
      </c>
      <c r="W2395" t="str">
        <f>LEFT(Table1[[#This Row],[Employee Name]],FIND(" ",Table1[[#This Row],[Employee Name]])-1)</f>
        <v>Rohan</v>
      </c>
      <c r="X2395" t="str">
        <f>RIGHT(Table1[[#This Row],[Employee Name]],LEN(Table1[[#This Row],[Employee Name]])-FIND(" ",Table1[[#This Row],[Employee Name]]))</f>
        <v>Gupta</v>
      </c>
      <c r="Y2395" t="str">
        <f>Table1[[#This Row],[Department]]&amp;"-"&amp;Table1[[#This Row],[Employee ID]]</f>
        <v>HR-E03940</v>
      </c>
      <c r="Z2395" t="str">
        <f>LEFT(Table1[[#This Row],[Department]],3)</f>
        <v>HR</v>
      </c>
      <c r="AA2395" t="str">
        <f>_xlfn.XLOOKUP(Table1[[#This Row],[Manager ID]],MANAGERS!A:A,MANAGERS!B:B)</f>
        <v>Manager_7</v>
      </c>
      <c r="AB2395" t="str" cm="1">
        <f t="array" ref="AB2395">_xlfn.XLOOKUP(Table1[[#This Row],[Manager ID]],Table2[[#All],[Manager ID]],Table2[[#All],[Department Head]])</f>
        <v>Operations</v>
      </c>
      <c r="AC2395" s="2">
        <f>_xlfn.XLOOKUP(Table1[[#This Row],[City]],L:L,O:O)</f>
        <v>0.24036902712549932</v>
      </c>
      <c r="AD2395" t="str" cm="1">
        <f t="array" ref="AD2395">_xlfn.IFS(Table1[[#This Row],[Performance Score]]&gt;=90,"Excellent",Table1[[#This Row],[Performance Score]]&gt;=75,"Good",Table1[[#This Row],[Performance Score]]&gt;=60,"Average",Table1[[#This Row],[Performance Score]]&lt;=60,"Need Improvement")</f>
        <v>Need Improvement</v>
      </c>
      <c r="AE2395" t="str">
        <f>IF(AND(Table1[[#This Row],[Attendance %]]&gt;=80,(Table1[[#This Row],[Performance Score]]&gt;=80)),"Eligible","Not Eligible")</f>
        <v>Not Eligible</v>
      </c>
      <c r="AF2395" t="str">
        <f>IF(Table1[[#This Row],[Performance Score]]&gt;=80,"High Performer","Low Performer")</f>
        <v>Low Performer</v>
      </c>
      <c r="AG2395" t="str" cm="1">
        <f t="array" aca="1" ref="AG2395" ca="1">_xlfn.IFS(Table1[[#This Row],[Experience]]&lt;=3,"Junior",Table1[[#This Row],[Experience]]&lt;=7,"Mid Level",Table1[[#This Row],[Experience]]&gt;=7,"Senior")</f>
        <v>Senior</v>
      </c>
      <c r="AH2395" t="str">
        <f>IF(Table1[[#This Row],[Attendance %]]&gt;75,"OK","Below 75")</f>
        <v>OK</v>
      </c>
      <c r="AI2395" t="b">
        <f>ISBLANK(Table1[[#This Row],[Employee ID]])</f>
        <v>0</v>
      </c>
      <c r="AJ2395" t="b">
        <f>ISNUMBER(Table1[[#This Row],[Total Salary  ]])</f>
        <v>1</v>
      </c>
      <c r="AK2395" t="str">
        <f>IFERROR(_xlfn.XLOOKUP(Table1[[#This Row],[Manager ID]],MANAGERS!A:A,MANAGERS!B:B),"Not Found")</f>
        <v>Manager_7</v>
      </c>
    </row>
    <row r="2396" spans="1:37" x14ac:dyDescent="0.2">
      <c r="A2396" t="s">
        <v>1232</v>
      </c>
      <c r="B2396" t="s">
        <v>71</v>
      </c>
      <c r="C2396" t="s">
        <v>15</v>
      </c>
      <c r="D2396" t="s">
        <v>43</v>
      </c>
      <c r="E2396" t="s">
        <v>17</v>
      </c>
      <c r="F2396" s="1">
        <v>44553</v>
      </c>
      <c r="G2396" s="1">
        <v>37032</v>
      </c>
      <c r="H2396">
        <v>65019</v>
      </c>
      <c r="I2396">
        <v>27542</v>
      </c>
      <c r="J2396">
        <v>75</v>
      </c>
      <c r="K2396">
        <v>50</v>
      </c>
      <c r="L2396" t="s">
        <v>31</v>
      </c>
      <c r="M2396">
        <v>103</v>
      </c>
      <c r="N2396">
        <f>Table1[[#This Row],[Basic Salary]]+Table1[[#This Row],[Bonus]]</f>
        <v>92561</v>
      </c>
      <c r="O2396" s="2">
        <f>Table1[[#This Row],[Bonus]]/Table1[[#This Row],[Basic Salary]]</f>
        <v>0.42359925560220857</v>
      </c>
      <c r="P2396">
        <f ca="1">DATEDIF(Table1[[#This Row],[Date of Birth]],TODAY(),"Y")</f>
        <v>25</v>
      </c>
      <c r="Q2396">
        <f ca="1">DATEDIF(Table1[[#This Row],[Joining Date]],TODAY(),"Y")</f>
        <v>4</v>
      </c>
      <c r="R2396" t="str">
        <f ca="1">IF(YEAR(Table1[[#This Row],[Joining Date]])=YEAR(TODAY()),"Yes","No")</f>
        <v>No</v>
      </c>
      <c r="S2396" t="str">
        <f ca="1">IF(Table1[[#This Row],[Experience]]&gt;5,"Yes","No")</f>
        <v>No</v>
      </c>
      <c r="T2396" t="str">
        <f>TEXT(Table1[[#This Row],[Joining Date]],"mmmm")</f>
        <v>December</v>
      </c>
      <c r="U2396" t="str">
        <f>TEXT(Table1[[#This Row],[Joining Date]],"yyyy")</f>
        <v>2021</v>
      </c>
      <c r="V2396" s="5">
        <f ca="1">TODAY()-Table1[[#This Row],[Joining Date]]</f>
        <v>1686</v>
      </c>
      <c r="W2396" t="str">
        <f>LEFT(Table1[[#This Row],[Employee Name]],FIND(" ",Table1[[#This Row],[Employee Name]])-1)</f>
        <v>Sneha</v>
      </c>
      <c r="X2396" t="str">
        <f>RIGHT(Table1[[#This Row],[Employee Name]],LEN(Table1[[#This Row],[Employee Name]])-FIND(" ",Table1[[#This Row],[Employee Name]]))</f>
        <v>Iyer</v>
      </c>
      <c r="Y2396" t="str">
        <f>Table1[[#This Row],[Department]]&amp;"-"&amp;Table1[[#This Row],[Employee ID]]</f>
        <v>Operations-E01176</v>
      </c>
      <c r="Z2396" t="str">
        <f>LEFT(Table1[[#This Row],[Department]],3)</f>
        <v>Ope</v>
      </c>
      <c r="AA2396" t="str">
        <f>_xlfn.XLOOKUP(Table1[[#This Row],[Manager ID]],MANAGERS!A:A,MANAGERS!B:B)</f>
        <v>Manager_3</v>
      </c>
      <c r="AB2396" t="str" cm="1">
        <f t="array" ref="AB2396">_xlfn.XLOOKUP(Table1[[#This Row],[Manager ID]],Table2[[#All],[Manager ID]],Table2[[#All],[Department Head]])</f>
        <v>IT</v>
      </c>
      <c r="AC2396" s="2">
        <f>_xlfn.XLOOKUP(Table1[[#This Row],[City]],L:L,O:O)</f>
        <v>0.241864189087755</v>
      </c>
      <c r="AD2396" t="str" cm="1">
        <f t="array" ref="AD2396">_xlfn.IFS(Table1[[#This Row],[Performance Score]]&gt;=90,"Excellent",Table1[[#This Row],[Performance Score]]&gt;=75,"Good",Table1[[#This Row],[Performance Score]]&gt;=60,"Average",Table1[[#This Row],[Performance Score]]&lt;=60,"Need Improvement")</f>
        <v>Need Improvement</v>
      </c>
      <c r="AE2396" t="str">
        <f>IF(AND(Table1[[#This Row],[Attendance %]]&gt;=80,(Table1[[#This Row],[Performance Score]]&gt;=80)),"Eligible","Not Eligible")</f>
        <v>Not Eligible</v>
      </c>
      <c r="AF2396" t="str">
        <f>IF(Table1[[#This Row],[Performance Score]]&gt;=80,"High Performer","Low Performer")</f>
        <v>Low Performer</v>
      </c>
      <c r="AG2396" t="str" cm="1">
        <f t="array" aca="1" ref="AG2396" ca="1">_xlfn.IFS(Table1[[#This Row],[Experience]]&lt;=3,"Junior",Table1[[#This Row],[Experience]]&lt;=7,"Mid Level",Table1[[#This Row],[Experience]]&gt;=7,"Senior")</f>
        <v>Mid Level</v>
      </c>
      <c r="AH2396" t="str">
        <f>IF(Table1[[#This Row],[Attendance %]]&gt;75,"OK","Below 75")</f>
        <v>Below 75</v>
      </c>
      <c r="AI2396" t="b">
        <f>ISBLANK(Table1[[#This Row],[Employee ID]])</f>
        <v>0</v>
      </c>
      <c r="AJ2396" t="b">
        <f>ISNUMBER(Table1[[#This Row],[Total Salary  ]])</f>
        <v>1</v>
      </c>
      <c r="AK2396" t="str">
        <f>IFERROR(_xlfn.XLOOKUP(Table1[[#This Row],[Manager ID]],MANAGERS!A:A,MANAGERS!B:B),"Not Found")</f>
        <v>Manager_3</v>
      </c>
    </row>
    <row r="2397" spans="1:37" x14ac:dyDescent="0.2">
      <c r="A2397" t="s">
        <v>435</v>
      </c>
      <c r="B2397" t="s">
        <v>71</v>
      </c>
      <c r="C2397" t="s">
        <v>21</v>
      </c>
      <c r="D2397" t="s">
        <v>46</v>
      </c>
      <c r="E2397" t="s">
        <v>51</v>
      </c>
      <c r="F2397" s="1">
        <v>45610</v>
      </c>
      <c r="G2397" s="1">
        <v>34854</v>
      </c>
      <c r="H2397">
        <v>78856</v>
      </c>
      <c r="I2397">
        <v>13655</v>
      </c>
      <c r="J2397">
        <v>84</v>
      </c>
      <c r="K2397">
        <v>81</v>
      </c>
      <c r="L2397" t="s">
        <v>27</v>
      </c>
      <c r="M2397">
        <v>119</v>
      </c>
      <c r="N2397">
        <f>Table1[[#This Row],[Basic Salary]]+Table1[[#This Row],[Bonus]]</f>
        <v>92511</v>
      </c>
      <c r="O2397" s="2">
        <f>Table1[[#This Row],[Bonus]]/Table1[[#This Row],[Basic Salary]]</f>
        <v>0.17316374150350006</v>
      </c>
      <c r="P2397">
        <f ca="1">DATEDIF(Table1[[#This Row],[Date of Birth]],TODAY(),"Y")</f>
        <v>31</v>
      </c>
      <c r="Q2397">
        <f ca="1">DATEDIF(Table1[[#This Row],[Joining Date]],TODAY(),"Y")</f>
        <v>1</v>
      </c>
      <c r="R2397" t="str">
        <f ca="1">IF(YEAR(Table1[[#This Row],[Joining Date]])=YEAR(TODAY()),"Yes","No")</f>
        <v>No</v>
      </c>
      <c r="S2397" t="str">
        <f ca="1">IF(Table1[[#This Row],[Experience]]&gt;5,"Yes","No")</f>
        <v>No</v>
      </c>
      <c r="T2397" t="str">
        <f>TEXT(Table1[[#This Row],[Joining Date]],"mmmm")</f>
        <v>November</v>
      </c>
      <c r="U2397" t="str">
        <f>TEXT(Table1[[#This Row],[Joining Date]],"yyyy")</f>
        <v>2024</v>
      </c>
      <c r="V2397" s="5">
        <f ca="1">TODAY()-Table1[[#This Row],[Joining Date]]</f>
        <v>629</v>
      </c>
      <c r="W2397" t="str">
        <f>LEFT(Table1[[#This Row],[Employee Name]],FIND(" ",Table1[[#This Row],[Employee Name]])-1)</f>
        <v>Sneha</v>
      </c>
      <c r="X2397" t="str">
        <f>RIGHT(Table1[[#This Row],[Employee Name]],LEN(Table1[[#This Row],[Employee Name]])-FIND(" ",Table1[[#This Row],[Employee Name]]))</f>
        <v>Iyer</v>
      </c>
      <c r="Y2397" t="str">
        <f>Table1[[#This Row],[Department]]&amp;"-"&amp;Table1[[#This Row],[Employee ID]]</f>
        <v>Support-E00379</v>
      </c>
      <c r="Z2397" t="str">
        <f>LEFT(Table1[[#This Row],[Department]],3)</f>
        <v>Sup</v>
      </c>
      <c r="AA2397" t="str">
        <f>_xlfn.XLOOKUP(Table1[[#This Row],[Manager ID]],MANAGERS!A:A,MANAGERS!B:B)</f>
        <v>Manager_19</v>
      </c>
      <c r="AB2397" t="str" cm="1">
        <f t="array" ref="AB2397">_xlfn.XLOOKUP(Table1[[#This Row],[Manager ID]],Table2[[#All],[Manager ID]],Table2[[#All],[Department Head]])</f>
        <v>Support</v>
      </c>
      <c r="AC2397" s="2">
        <f>_xlfn.XLOOKUP(Table1[[#This Row],[City]],L:L,O:O)</f>
        <v>0.23674293405114402</v>
      </c>
      <c r="AD2397" t="str" cm="1">
        <f t="array" ref="AD2397">_xlfn.IFS(Table1[[#This Row],[Performance Score]]&gt;=90,"Excellent",Table1[[#This Row],[Performance Score]]&gt;=75,"Good",Table1[[#This Row],[Performance Score]]&gt;=60,"Average",Table1[[#This Row],[Performance Score]]&lt;=60,"Need Improvement")</f>
        <v>Good</v>
      </c>
      <c r="AE2397" t="str">
        <f>IF(AND(Table1[[#This Row],[Attendance %]]&gt;=80,(Table1[[#This Row],[Performance Score]]&gt;=80)),"Eligible","Not Eligible")</f>
        <v>Eligible</v>
      </c>
      <c r="AF2397" t="str">
        <f>IF(Table1[[#This Row],[Performance Score]]&gt;=80,"High Performer","Low Performer")</f>
        <v>High Performer</v>
      </c>
      <c r="AG2397" t="str" cm="1">
        <f t="array" aca="1" ref="AG2397" ca="1">_xlfn.IFS(Table1[[#This Row],[Experience]]&lt;=3,"Junior",Table1[[#This Row],[Experience]]&lt;=7,"Mid Level",Table1[[#This Row],[Experience]]&gt;=7,"Senior")</f>
        <v>Junior</v>
      </c>
      <c r="AH2397" t="str">
        <f>IF(Table1[[#This Row],[Attendance %]]&gt;75,"OK","Below 75")</f>
        <v>OK</v>
      </c>
      <c r="AI2397" t="b">
        <f>ISBLANK(Table1[[#This Row],[Employee ID]])</f>
        <v>0</v>
      </c>
      <c r="AJ2397" t="b">
        <f>ISNUMBER(Table1[[#This Row],[Total Salary  ]])</f>
        <v>1</v>
      </c>
      <c r="AK2397" t="str">
        <f>IFERROR(_xlfn.XLOOKUP(Table1[[#This Row],[Manager ID]],MANAGERS!A:A,MANAGERS!B:B),"Not Found")</f>
        <v>Manager_19</v>
      </c>
    </row>
    <row r="2398" spans="1:37" x14ac:dyDescent="0.2">
      <c r="A2398" t="s">
        <v>4522</v>
      </c>
      <c r="B2398" t="s">
        <v>48</v>
      </c>
      <c r="C2398" t="s">
        <v>15</v>
      </c>
      <c r="D2398" t="s">
        <v>25</v>
      </c>
      <c r="E2398" t="s">
        <v>17</v>
      </c>
      <c r="F2398" s="1">
        <v>42290</v>
      </c>
      <c r="G2398" s="1">
        <v>29369</v>
      </c>
      <c r="H2398">
        <v>64263</v>
      </c>
      <c r="I2398">
        <v>28227</v>
      </c>
      <c r="J2398">
        <v>97</v>
      </c>
      <c r="K2398">
        <v>68</v>
      </c>
      <c r="L2398" t="s">
        <v>23</v>
      </c>
      <c r="M2398">
        <v>103</v>
      </c>
      <c r="N2398">
        <f>Table1[[#This Row],[Basic Salary]]+Table1[[#This Row],[Bonus]]</f>
        <v>92490</v>
      </c>
      <c r="O2398" s="2">
        <f>Table1[[#This Row],[Bonus]]/Table1[[#This Row],[Basic Salary]]</f>
        <v>0.43924186545912891</v>
      </c>
      <c r="P2398">
        <f ca="1">DATEDIF(Table1[[#This Row],[Date of Birth]],TODAY(),"Y")</f>
        <v>46</v>
      </c>
      <c r="Q2398">
        <f ca="1">DATEDIF(Table1[[#This Row],[Joining Date]],TODAY(),"Y")</f>
        <v>10</v>
      </c>
      <c r="R2398" t="str">
        <f ca="1">IF(YEAR(Table1[[#This Row],[Joining Date]])=YEAR(TODAY()),"Yes","No")</f>
        <v>No</v>
      </c>
      <c r="S2398" t="str">
        <f ca="1">IF(Table1[[#This Row],[Experience]]&gt;5,"Yes","No")</f>
        <v>Yes</v>
      </c>
      <c r="T2398" t="str">
        <f>TEXT(Table1[[#This Row],[Joining Date]],"mmmm")</f>
        <v>October</v>
      </c>
      <c r="U2398" t="str">
        <f>TEXT(Table1[[#This Row],[Joining Date]],"yyyy")</f>
        <v>2015</v>
      </c>
      <c r="V2398" s="5">
        <f ca="1">TODAY()-Table1[[#This Row],[Joining Date]]</f>
        <v>3949</v>
      </c>
      <c r="W2398" t="str">
        <f>LEFT(Table1[[#This Row],[Employee Name]],FIND(" ",Table1[[#This Row],[Employee Name]])-1)</f>
        <v>Aditya</v>
      </c>
      <c r="X2398" t="str">
        <f>RIGHT(Table1[[#This Row],[Employee Name]],LEN(Table1[[#This Row],[Employee Name]])-FIND(" ",Table1[[#This Row],[Employee Name]]))</f>
        <v>Kapoor</v>
      </c>
      <c r="Y2398" t="str">
        <f>Table1[[#This Row],[Department]]&amp;"-"&amp;Table1[[#This Row],[Employee ID]]</f>
        <v>Finance-E04466</v>
      </c>
      <c r="Z2398" t="str">
        <f>LEFT(Table1[[#This Row],[Department]],3)</f>
        <v>Fin</v>
      </c>
      <c r="AA2398" t="str">
        <f>_xlfn.XLOOKUP(Table1[[#This Row],[Manager ID]],MANAGERS!A:A,MANAGERS!B:B)</f>
        <v>Manager_3</v>
      </c>
      <c r="AB2398" t="str" cm="1">
        <f t="array" ref="AB2398">_xlfn.XLOOKUP(Table1[[#This Row],[Manager ID]],Table2[[#All],[Manager ID]],Table2[[#All],[Department Head]])</f>
        <v>IT</v>
      </c>
      <c r="AC2398" s="2">
        <f>_xlfn.XLOOKUP(Table1[[#This Row],[City]],L:L,O:O)</f>
        <v>0.23486488519629886</v>
      </c>
      <c r="AD2398" t="str" cm="1">
        <f t="array" ref="AD2398">_xlfn.IFS(Table1[[#This Row],[Performance Score]]&gt;=90,"Excellent",Table1[[#This Row],[Performance Score]]&gt;=75,"Good",Table1[[#This Row],[Performance Score]]&gt;=60,"Average",Table1[[#This Row],[Performance Score]]&lt;=60,"Need Improvement")</f>
        <v>Average</v>
      </c>
      <c r="AE2398" t="str">
        <f>IF(AND(Table1[[#This Row],[Attendance %]]&gt;=80,(Table1[[#This Row],[Performance Score]]&gt;=80)),"Eligible","Not Eligible")</f>
        <v>Not Eligible</v>
      </c>
      <c r="AF2398" t="str">
        <f>IF(Table1[[#This Row],[Performance Score]]&gt;=80,"High Performer","Low Performer")</f>
        <v>Low Performer</v>
      </c>
      <c r="AG2398" t="str" cm="1">
        <f t="array" aca="1" ref="AG2398" ca="1">_xlfn.IFS(Table1[[#This Row],[Experience]]&lt;=3,"Junior",Table1[[#This Row],[Experience]]&lt;=7,"Mid Level",Table1[[#This Row],[Experience]]&gt;=7,"Senior")</f>
        <v>Senior</v>
      </c>
      <c r="AH2398" t="str">
        <f>IF(Table1[[#This Row],[Attendance %]]&gt;75,"OK","Below 75")</f>
        <v>OK</v>
      </c>
      <c r="AI2398" t="b">
        <f>ISBLANK(Table1[[#This Row],[Employee ID]])</f>
        <v>0</v>
      </c>
      <c r="AJ2398" t="b">
        <f>ISNUMBER(Table1[[#This Row],[Total Salary  ]])</f>
        <v>1</v>
      </c>
      <c r="AK2398" t="str">
        <f>IFERROR(_xlfn.XLOOKUP(Table1[[#This Row],[Manager ID]],MANAGERS!A:A,MANAGERS!B:B),"Not Found")</f>
        <v>Manager_3</v>
      </c>
    </row>
    <row r="2399" spans="1:37" x14ac:dyDescent="0.2">
      <c r="A2399" t="s">
        <v>1765</v>
      </c>
      <c r="B2399" t="s">
        <v>57</v>
      </c>
      <c r="C2399" t="s">
        <v>21</v>
      </c>
      <c r="D2399" t="s">
        <v>81</v>
      </c>
      <c r="E2399" t="s">
        <v>17</v>
      </c>
      <c r="F2399" s="1">
        <v>44895</v>
      </c>
      <c r="G2399" s="1">
        <v>35792</v>
      </c>
      <c r="H2399">
        <v>79784</v>
      </c>
      <c r="I2399">
        <v>12704</v>
      </c>
      <c r="J2399">
        <v>79</v>
      </c>
      <c r="K2399">
        <v>82</v>
      </c>
      <c r="L2399" t="s">
        <v>31</v>
      </c>
      <c r="M2399">
        <v>107</v>
      </c>
      <c r="N2399">
        <f>Table1[[#This Row],[Basic Salary]]+Table1[[#This Row],[Bonus]]</f>
        <v>92488</v>
      </c>
      <c r="O2399" s="2">
        <f>Table1[[#This Row],[Bonus]]/Table1[[#This Row],[Basic Salary]]</f>
        <v>0.15922992078612253</v>
      </c>
      <c r="P2399">
        <f ca="1">DATEDIF(Table1[[#This Row],[Date of Birth]],TODAY(),"Y")</f>
        <v>28</v>
      </c>
      <c r="Q2399">
        <f ca="1">DATEDIF(Table1[[#This Row],[Joining Date]],TODAY(),"Y")</f>
        <v>3</v>
      </c>
      <c r="R2399" t="str">
        <f ca="1">IF(YEAR(Table1[[#This Row],[Joining Date]])=YEAR(TODAY()),"Yes","No")</f>
        <v>No</v>
      </c>
      <c r="S2399" t="str">
        <f ca="1">IF(Table1[[#This Row],[Experience]]&gt;5,"Yes","No")</f>
        <v>No</v>
      </c>
      <c r="T2399" t="str">
        <f>TEXT(Table1[[#This Row],[Joining Date]],"mmmm")</f>
        <v>November</v>
      </c>
      <c r="U2399" t="str">
        <f>TEXT(Table1[[#This Row],[Joining Date]],"yyyy")</f>
        <v>2022</v>
      </c>
      <c r="V2399" s="5">
        <f ca="1">TODAY()-Table1[[#This Row],[Joining Date]]</f>
        <v>1344</v>
      </c>
      <c r="W2399" t="str">
        <f>LEFT(Table1[[#This Row],[Employee Name]],FIND(" ",Table1[[#This Row],[Employee Name]])-1)</f>
        <v>Swathi</v>
      </c>
      <c r="X2399" t="str">
        <f>RIGHT(Table1[[#This Row],[Employee Name]],LEN(Table1[[#This Row],[Employee Name]])-FIND(" ",Table1[[#This Row],[Employee Name]]))</f>
        <v>Ramesh</v>
      </c>
      <c r="Y2399" t="str">
        <f>Table1[[#This Row],[Department]]&amp;"-"&amp;Table1[[#This Row],[Employee ID]]</f>
        <v>Sales-E01709</v>
      </c>
      <c r="Z2399" t="str">
        <f>LEFT(Table1[[#This Row],[Department]],3)</f>
        <v>Sal</v>
      </c>
      <c r="AA2399" t="str">
        <f>_xlfn.XLOOKUP(Table1[[#This Row],[Manager ID]],MANAGERS!A:A,MANAGERS!B:B)</f>
        <v>Manager_7</v>
      </c>
      <c r="AB2399" t="str" cm="1">
        <f t="array" ref="AB2399">_xlfn.XLOOKUP(Table1[[#This Row],[Manager ID]],Table2[[#All],[Manager ID]],Table2[[#All],[Department Head]])</f>
        <v>Operations</v>
      </c>
      <c r="AC2399" s="2">
        <f>_xlfn.XLOOKUP(Table1[[#This Row],[City]],L:L,O:O)</f>
        <v>0.241864189087755</v>
      </c>
      <c r="AD2399" t="str" cm="1">
        <f t="array" ref="AD2399">_xlfn.IFS(Table1[[#This Row],[Performance Score]]&gt;=90,"Excellent",Table1[[#This Row],[Performance Score]]&gt;=75,"Good",Table1[[#This Row],[Performance Score]]&gt;=60,"Average",Table1[[#This Row],[Performance Score]]&lt;=60,"Need Improvement")</f>
        <v>Good</v>
      </c>
      <c r="AE2399" t="str">
        <f>IF(AND(Table1[[#This Row],[Attendance %]]&gt;=80,(Table1[[#This Row],[Performance Score]]&gt;=80)),"Eligible","Not Eligible")</f>
        <v>Not Eligible</v>
      </c>
      <c r="AF2399" t="str">
        <f>IF(Table1[[#This Row],[Performance Score]]&gt;=80,"High Performer","Low Performer")</f>
        <v>High Performer</v>
      </c>
      <c r="AG2399" t="str" cm="1">
        <f t="array" aca="1" ref="AG2399" ca="1">_xlfn.IFS(Table1[[#This Row],[Experience]]&lt;=3,"Junior",Table1[[#This Row],[Experience]]&lt;=7,"Mid Level",Table1[[#This Row],[Experience]]&gt;=7,"Senior")</f>
        <v>Junior</v>
      </c>
      <c r="AH2399" t="str">
        <f>IF(Table1[[#This Row],[Attendance %]]&gt;75,"OK","Below 75")</f>
        <v>OK</v>
      </c>
      <c r="AI2399" t="b">
        <f>ISBLANK(Table1[[#This Row],[Employee ID]])</f>
        <v>0</v>
      </c>
      <c r="AJ2399" t="b">
        <f>ISNUMBER(Table1[[#This Row],[Total Salary  ]])</f>
        <v>1</v>
      </c>
      <c r="AK2399" t="str">
        <f>IFERROR(_xlfn.XLOOKUP(Table1[[#This Row],[Manager ID]],MANAGERS!A:A,MANAGERS!B:B),"Not Found")</f>
        <v>Manager_7</v>
      </c>
    </row>
    <row r="2400" spans="1:37" x14ac:dyDescent="0.2">
      <c r="A2400" t="s">
        <v>3296</v>
      </c>
      <c r="B2400" t="s">
        <v>62</v>
      </c>
      <c r="C2400" t="s">
        <v>15</v>
      </c>
      <c r="D2400" t="s">
        <v>46</v>
      </c>
      <c r="E2400" t="s">
        <v>26</v>
      </c>
      <c r="F2400" s="1">
        <v>43374</v>
      </c>
      <c r="G2400" s="1">
        <v>36749</v>
      </c>
      <c r="H2400">
        <v>64676</v>
      </c>
      <c r="I2400">
        <v>27806</v>
      </c>
      <c r="J2400">
        <v>67</v>
      </c>
      <c r="K2400">
        <v>90</v>
      </c>
      <c r="L2400" t="s">
        <v>31</v>
      </c>
      <c r="M2400">
        <v>106</v>
      </c>
      <c r="N2400">
        <f>Table1[[#This Row],[Basic Salary]]+Table1[[#This Row],[Bonus]]</f>
        <v>92482</v>
      </c>
      <c r="O2400" s="2">
        <f>Table1[[#This Row],[Bonus]]/Table1[[#This Row],[Basic Salary]]</f>
        <v>0.42992763930979033</v>
      </c>
      <c r="P2400">
        <f ca="1">DATEDIF(Table1[[#This Row],[Date of Birth]],TODAY(),"Y")</f>
        <v>25</v>
      </c>
      <c r="Q2400">
        <f ca="1">DATEDIF(Table1[[#This Row],[Joining Date]],TODAY(),"Y")</f>
        <v>7</v>
      </c>
      <c r="R2400" t="str">
        <f ca="1">IF(YEAR(Table1[[#This Row],[Joining Date]])=YEAR(TODAY()),"Yes","No")</f>
        <v>No</v>
      </c>
      <c r="S2400" t="str">
        <f ca="1">IF(Table1[[#This Row],[Experience]]&gt;5,"Yes","No")</f>
        <v>Yes</v>
      </c>
      <c r="T2400" t="str">
        <f>TEXT(Table1[[#This Row],[Joining Date]],"mmmm")</f>
        <v>October</v>
      </c>
      <c r="U2400" t="str">
        <f>TEXT(Table1[[#This Row],[Joining Date]],"yyyy")</f>
        <v>2018</v>
      </c>
      <c r="V2400" s="5">
        <f ca="1">TODAY()-Table1[[#This Row],[Joining Date]]</f>
        <v>2865</v>
      </c>
      <c r="W2400" t="str">
        <f>LEFT(Table1[[#This Row],[Employee Name]],FIND(" ",Table1[[#This Row],[Employee Name]])-1)</f>
        <v>Kavya</v>
      </c>
      <c r="X2400" t="str">
        <f>RIGHT(Table1[[#This Row],[Employee Name]],LEN(Table1[[#This Row],[Employee Name]])-FIND(" ",Table1[[#This Row],[Employee Name]]))</f>
        <v>Nair</v>
      </c>
      <c r="Y2400" t="str">
        <f>Table1[[#This Row],[Department]]&amp;"-"&amp;Table1[[#This Row],[Employee ID]]</f>
        <v>Support-E03240</v>
      </c>
      <c r="Z2400" t="str">
        <f>LEFT(Table1[[#This Row],[Department]],3)</f>
        <v>Sup</v>
      </c>
      <c r="AA2400" t="str">
        <f>_xlfn.XLOOKUP(Table1[[#This Row],[Manager ID]],MANAGERS!A:A,MANAGERS!B:B)</f>
        <v>Manager_6</v>
      </c>
      <c r="AB2400" t="str" cm="1">
        <f t="array" ref="AB2400">_xlfn.XLOOKUP(Table1[[#This Row],[Manager ID]],Table2[[#All],[Manager ID]],Table2[[#All],[Department Head]])</f>
        <v>HR</v>
      </c>
      <c r="AC2400" s="2">
        <f>_xlfn.XLOOKUP(Table1[[#This Row],[City]],L:L,O:O)</f>
        <v>0.241864189087755</v>
      </c>
      <c r="AD2400" t="str" cm="1">
        <f t="array" ref="AD2400">_xlfn.IFS(Table1[[#This Row],[Performance Score]]&gt;=90,"Excellent",Table1[[#This Row],[Performance Score]]&gt;=75,"Good",Table1[[#This Row],[Performance Score]]&gt;=60,"Average",Table1[[#This Row],[Performance Score]]&lt;=60,"Need Improvement")</f>
        <v>Excellent</v>
      </c>
      <c r="AE2400" t="str">
        <f>IF(AND(Table1[[#This Row],[Attendance %]]&gt;=80,(Table1[[#This Row],[Performance Score]]&gt;=80)),"Eligible","Not Eligible")</f>
        <v>Not Eligible</v>
      </c>
      <c r="AF2400" t="str">
        <f>IF(Table1[[#This Row],[Performance Score]]&gt;=80,"High Performer","Low Performer")</f>
        <v>High Performer</v>
      </c>
      <c r="AG2400" t="str" cm="1">
        <f t="array" aca="1" ref="AG2400" ca="1">_xlfn.IFS(Table1[[#This Row],[Experience]]&lt;=3,"Junior",Table1[[#This Row],[Experience]]&lt;=7,"Mid Level",Table1[[#This Row],[Experience]]&gt;=7,"Senior")</f>
        <v>Mid Level</v>
      </c>
      <c r="AH2400" t="str">
        <f>IF(Table1[[#This Row],[Attendance %]]&gt;75,"OK","Below 75")</f>
        <v>Below 75</v>
      </c>
      <c r="AI2400" t="b">
        <f>ISBLANK(Table1[[#This Row],[Employee ID]])</f>
        <v>0</v>
      </c>
      <c r="AJ2400" t="b">
        <f>ISNUMBER(Table1[[#This Row],[Total Salary  ]])</f>
        <v>1</v>
      </c>
      <c r="AK2400" t="str">
        <f>IFERROR(_xlfn.XLOOKUP(Table1[[#This Row],[Manager ID]],MANAGERS!A:A,MANAGERS!B:B),"Not Found")</f>
        <v>Manager_6</v>
      </c>
    </row>
    <row r="2401" spans="1:37" x14ac:dyDescent="0.2">
      <c r="A2401" t="s">
        <v>2906</v>
      </c>
      <c r="B2401" t="s">
        <v>69</v>
      </c>
      <c r="C2401" t="s">
        <v>15</v>
      </c>
      <c r="D2401" t="s">
        <v>33</v>
      </c>
      <c r="E2401" t="s">
        <v>65</v>
      </c>
      <c r="F2401" s="1">
        <v>45481</v>
      </c>
      <c r="G2401" s="1">
        <v>37744</v>
      </c>
      <c r="H2401">
        <v>80881</v>
      </c>
      <c r="I2401">
        <v>11568</v>
      </c>
      <c r="J2401">
        <v>60</v>
      </c>
      <c r="K2401">
        <v>47</v>
      </c>
      <c r="L2401" t="s">
        <v>53</v>
      </c>
      <c r="M2401">
        <v>105</v>
      </c>
      <c r="N2401">
        <f>Table1[[#This Row],[Basic Salary]]+Table1[[#This Row],[Bonus]]</f>
        <v>92449</v>
      </c>
      <c r="O2401" s="2">
        <f>Table1[[#This Row],[Bonus]]/Table1[[#This Row],[Basic Salary]]</f>
        <v>0.14302493787168805</v>
      </c>
      <c r="P2401">
        <f ca="1">DATEDIF(Table1[[#This Row],[Date of Birth]],TODAY(),"Y")</f>
        <v>23</v>
      </c>
      <c r="Q2401">
        <f ca="1">DATEDIF(Table1[[#This Row],[Joining Date]],TODAY(),"Y")</f>
        <v>2</v>
      </c>
      <c r="R2401" t="str">
        <f ca="1">IF(YEAR(Table1[[#This Row],[Joining Date]])=YEAR(TODAY()),"Yes","No")</f>
        <v>No</v>
      </c>
      <c r="S2401" t="str">
        <f ca="1">IF(Table1[[#This Row],[Experience]]&gt;5,"Yes","No")</f>
        <v>No</v>
      </c>
      <c r="T2401" t="str">
        <f>TEXT(Table1[[#This Row],[Joining Date]],"mmmm")</f>
        <v>July</v>
      </c>
      <c r="U2401" t="str">
        <f>TEXT(Table1[[#This Row],[Joining Date]],"yyyy")</f>
        <v>2024</v>
      </c>
      <c r="V2401" s="5">
        <f ca="1">TODAY()-Table1[[#This Row],[Joining Date]]</f>
        <v>758</v>
      </c>
      <c r="W2401" t="str">
        <f>LEFT(Table1[[#This Row],[Employee Name]],FIND(" ",Table1[[#This Row],[Employee Name]])-1)</f>
        <v>Neha</v>
      </c>
      <c r="X2401" t="str">
        <f>RIGHT(Table1[[#This Row],[Employee Name]],LEN(Table1[[#This Row],[Employee Name]])-FIND(" ",Table1[[#This Row],[Employee Name]]))</f>
        <v>Kulkarni</v>
      </c>
      <c r="Y2401" t="str">
        <f>Table1[[#This Row],[Department]]&amp;"-"&amp;Table1[[#This Row],[Employee ID]]</f>
        <v>Marketing-E02850</v>
      </c>
      <c r="Z2401" t="str">
        <f>LEFT(Table1[[#This Row],[Department]],3)</f>
        <v>Mar</v>
      </c>
      <c r="AA2401" t="str">
        <f>_xlfn.XLOOKUP(Table1[[#This Row],[Manager ID]],MANAGERS!A:A,MANAGERS!B:B)</f>
        <v>Manager_5</v>
      </c>
      <c r="AB2401" t="str" cm="1">
        <f t="array" ref="AB2401">_xlfn.XLOOKUP(Table1[[#This Row],[Manager ID]],Table2[[#All],[Manager ID]],Table2[[#All],[Department Head]])</f>
        <v>Sales</v>
      </c>
      <c r="AC2401" s="2">
        <f>_xlfn.XLOOKUP(Table1[[#This Row],[City]],L:L,O:O)</f>
        <v>0.23685887225230964</v>
      </c>
      <c r="AD2401" t="str" cm="1">
        <f t="array" ref="AD2401">_xlfn.IFS(Table1[[#This Row],[Performance Score]]&gt;=90,"Excellent",Table1[[#This Row],[Performance Score]]&gt;=75,"Good",Table1[[#This Row],[Performance Score]]&gt;=60,"Average",Table1[[#This Row],[Performance Score]]&lt;=60,"Need Improvement")</f>
        <v>Need Improvement</v>
      </c>
      <c r="AE2401" t="str">
        <f>IF(AND(Table1[[#This Row],[Attendance %]]&gt;=80,(Table1[[#This Row],[Performance Score]]&gt;=80)),"Eligible","Not Eligible")</f>
        <v>Not Eligible</v>
      </c>
      <c r="AF2401" t="str">
        <f>IF(Table1[[#This Row],[Performance Score]]&gt;=80,"High Performer","Low Performer")</f>
        <v>Low Performer</v>
      </c>
      <c r="AG2401" t="str" cm="1">
        <f t="array" aca="1" ref="AG2401" ca="1">_xlfn.IFS(Table1[[#This Row],[Experience]]&lt;=3,"Junior",Table1[[#This Row],[Experience]]&lt;=7,"Mid Level",Table1[[#This Row],[Experience]]&gt;=7,"Senior")</f>
        <v>Junior</v>
      </c>
      <c r="AH2401" t="str">
        <f>IF(Table1[[#This Row],[Attendance %]]&gt;75,"OK","Below 75")</f>
        <v>Below 75</v>
      </c>
      <c r="AI2401" t="b">
        <f>ISBLANK(Table1[[#This Row],[Employee ID]])</f>
        <v>0</v>
      </c>
      <c r="AJ2401" t="b">
        <f>ISNUMBER(Table1[[#This Row],[Total Salary  ]])</f>
        <v>1</v>
      </c>
      <c r="AK2401" t="str">
        <f>IFERROR(_xlfn.XLOOKUP(Table1[[#This Row],[Manager ID]],MANAGERS!A:A,MANAGERS!B:B),"Not Found")</f>
        <v>Manager_5</v>
      </c>
    </row>
    <row r="2402" spans="1:37" x14ac:dyDescent="0.2">
      <c r="A2402" t="s">
        <v>1173</v>
      </c>
      <c r="B2402" t="s">
        <v>20</v>
      </c>
      <c r="C2402" t="s">
        <v>15</v>
      </c>
      <c r="D2402" t="s">
        <v>16</v>
      </c>
      <c r="E2402" t="s">
        <v>30</v>
      </c>
      <c r="F2402" s="1">
        <v>43664</v>
      </c>
      <c r="G2402" s="1">
        <v>30559</v>
      </c>
      <c r="H2402">
        <v>64103</v>
      </c>
      <c r="I2402">
        <v>28337</v>
      </c>
      <c r="J2402">
        <v>88</v>
      </c>
      <c r="K2402">
        <v>95</v>
      </c>
      <c r="L2402" t="s">
        <v>27</v>
      </c>
      <c r="M2402">
        <v>117</v>
      </c>
      <c r="N2402">
        <f>Table1[[#This Row],[Basic Salary]]+Table1[[#This Row],[Bonus]]</f>
        <v>92440</v>
      </c>
      <c r="O2402" s="2">
        <f>Table1[[#This Row],[Bonus]]/Table1[[#This Row],[Basic Salary]]</f>
        <v>0.44205419403148061</v>
      </c>
      <c r="P2402">
        <f ca="1">DATEDIF(Table1[[#This Row],[Date of Birth]],TODAY(),"Y")</f>
        <v>42</v>
      </c>
      <c r="Q2402">
        <f ca="1">DATEDIF(Table1[[#This Row],[Joining Date]],TODAY(),"Y")</f>
        <v>7</v>
      </c>
      <c r="R2402" t="str">
        <f ca="1">IF(YEAR(Table1[[#This Row],[Joining Date]])=YEAR(TODAY()),"Yes","No")</f>
        <v>No</v>
      </c>
      <c r="S2402" t="str">
        <f ca="1">IF(Table1[[#This Row],[Experience]]&gt;5,"Yes","No")</f>
        <v>Yes</v>
      </c>
      <c r="T2402" t="str">
        <f>TEXT(Table1[[#This Row],[Joining Date]],"mmmm")</f>
        <v>July</v>
      </c>
      <c r="U2402" t="str">
        <f>TEXT(Table1[[#This Row],[Joining Date]],"yyyy")</f>
        <v>2019</v>
      </c>
      <c r="V2402" s="5">
        <f ca="1">TODAY()-Table1[[#This Row],[Joining Date]]</f>
        <v>2575</v>
      </c>
      <c r="W2402" t="str">
        <f>LEFT(Table1[[#This Row],[Employee Name]],FIND(" ",Table1[[#This Row],[Employee Name]])-1)</f>
        <v>Rahul</v>
      </c>
      <c r="X2402" t="str">
        <f>RIGHT(Table1[[#This Row],[Employee Name]],LEN(Table1[[#This Row],[Employee Name]])-FIND(" ",Table1[[#This Row],[Employee Name]]))</f>
        <v>Verma</v>
      </c>
      <c r="Y2402" t="str">
        <f>Table1[[#This Row],[Department]]&amp;"-"&amp;Table1[[#This Row],[Employee ID]]</f>
        <v>HR-E01117</v>
      </c>
      <c r="Z2402" t="str">
        <f>LEFT(Table1[[#This Row],[Department]],3)</f>
        <v>HR</v>
      </c>
      <c r="AA2402" t="str">
        <f>_xlfn.XLOOKUP(Table1[[#This Row],[Manager ID]],MANAGERS!A:A,MANAGERS!B:B)</f>
        <v>Manager_17</v>
      </c>
      <c r="AB2402" t="str" cm="1">
        <f t="array" ref="AB2402">_xlfn.XLOOKUP(Table1[[#This Row],[Manager ID]],Table2[[#All],[Manager ID]],Table2[[#All],[Department Head]])</f>
        <v>Finance</v>
      </c>
      <c r="AC2402" s="2">
        <f>_xlfn.XLOOKUP(Table1[[#This Row],[City]],L:L,O:O)</f>
        <v>0.23674293405114402</v>
      </c>
      <c r="AD2402" t="str" cm="1">
        <f t="array" ref="AD2402">_xlfn.IFS(Table1[[#This Row],[Performance Score]]&gt;=90,"Excellent",Table1[[#This Row],[Performance Score]]&gt;=75,"Good",Table1[[#This Row],[Performance Score]]&gt;=60,"Average",Table1[[#This Row],[Performance Score]]&lt;=60,"Need Improvement")</f>
        <v>Excellent</v>
      </c>
      <c r="AE2402" t="str">
        <f>IF(AND(Table1[[#This Row],[Attendance %]]&gt;=80,(Table1[[#This Row],[Performance Score]]&gt;=80)),"Eligible","Not Eligible")</f>
        <v>Eligible</v>
      </c>
      <c r="AF2402" t="str">
        <f>IF(Table1[[#This Row],[Performance Score]]&gt;=80,"High Performer","Low Performer")</f>
        <v>High Performer</v>
      </c>
      <c r="AG2402" t="str" cm="1">
        <f t="array" aca="1" ref="AG2402" ca="1">_xlfn.IFS(Table1[[#This Row],[Experience]]&lt;=3,"Junior",Table1[[#This Row],[Experience]]&lt;=7,"Mid Level",Table1[[#This Row],[Experience]]&gt;=7,"Senior")</f>
        <v>Mid Level</v>
      </c>
      <c r="AH2402" t="str">
        <f>IF(Table1[[#This Row],[Attendance %]]&gt;75,"OK","Below 75")</f>
        <v>OK</v>
      </c>
      <c r="AI2402" t="b">
        <f>ISBLANK(Table1[[#This Row],[Employee ID]])</f>
        <v>0</v>
      </c>
      <c r="AJ2402" t="b">
        <f>ISNUMBER(Table1[[#This Row],[Total Salary  ]])</f>
        <v>1</v>
      </c>
      <c r="AK2402" t="str">
        <f>IFERROR(_xlfn.XLOOKUP(Table1[[#This Row],[Manager ID]],MANAGERS!A:A,MANAGERS!B:B),"Not Found")</f>
        <v>Manager_17</v>
      </c>
    </row>
    <row r="2403" spans="1:37" x14ac:dyDescent="0.2">
      <c r="A2403" t="s">
        <v>1690</v>
      </c>
      <c r="B2403" t="s">
        <v>20</v>
      </c>
      <c r="C2403" t="s">
        <v>15</v>
      </c>
      <c r="D2403" t="s">
        <v>16</v>
      </c>
      <c r="E2403" t="s">
        <v>30</v>
      </c>
      <c r="F2403" s="1">
        <v>45600</v>
      </c>
      <c r="G2403" s="1">
        <v>40111</v>
      </c>
      <c r="H2403">
        <v>71876</v>
      </c>
      <c r="I2403">
        <v>20552</v>
      </c>
      <c r="J2403">
        <v>85</v>
      </c>
      <c r="K2403">
        <v>72</v>
      </c>
      <c r="L2403" t="s">
        <v>37</v>
      </c>
      <c r="M2403">
        <v>105</v>
      </c>
      <c r="N2403">
        <f>Table1[[#This Row],[Basic Salary]]+Table1[[#This Row],[Bonus]]</f>
        <v>92428</v>
      </c>
      <c r="O2403" s="2">
        <f>Table1[[#This Row],[Bonus]]/Table1[[#This Row],[Basic Salary]]</f>
        <v>0.28593689131281652</v>
      </c>
      <c r="P2403">
        <f ca="1">DATEDIF(Table1[[#This Row],[Date of Birth]],TODAY(),"Y")</f>
        <v>16</v>
      </c>
      <c r="Q2403">
        <f ca="1">DATEDIF(Table1[[#This Row],[Joining Date]],TODAY(),"Y")</f>
        <v>1</v>
      </c>
      <c r="R2403" t="str">
        <f ca="1">IF(YEAR(Table1[[#This Row],[Joining Date]])=YEAR(TODAY()),"Yes","No")</f>
        <v>No</v>
      </c>
      <c r="S2403" t="str">
        <f ca="1">IF(Table1[[#This Row],[Experience]]&gt;5,"Yes","No")</f>
        <v>No</v>
      </c>
      <c r="T2403" t="str">
        <f>TEXT(Table1[[#This Row],[Joining Date]],"mmmm")</f>
        <v>November</v>
      </c>
      <c r="U2403" t="str">
        <f>TEXT(Table1[[#This Row],[Joining Date]],"yyyy")</f>
        <v>2024</v>
      </c>
      <c r="V2403" s="5">
        <f ca="1">TODAY()-Table1[[#This Row],[Joining Date]]</f>
        <v>639</v>
      </c>
      <c r="W2403" t="str">
        <f>LEFT(Table1[[#This Row],[Employee Name]],FIND(" ",Table1[[#This Row],[Employee Name]])-1)</f>
        <v>Rahul</v>
      </c>
      <c r="X2403" t="str">
        <f>RIGHT(Table1[[#This Row],[Employee Name]],LEN(Table1[[#This Row],[Employee Name]])-FIND(" ",Table1[[#This Row],[Employee Name]]))</f>
        <v>Verma</v>
      </c>
      <c r="Y2403" t="str">
        <f>Table1[[#This Row],[Department]]&amp;"-"&amp;Table1[[#This Row],[Employee ID]]</f>
        <v>HR-E01634</v>
      </c>
      <c r="Z2403" t="str">
        <f>LEFT(Table1[[#This Row],[Department]],3)</f>
        <v>HR</v>
      </c>
      <c r="AA2403" t="str">
        <f>_xlfn.XLOOKUP(Table1[[#This Row],[Manager ID]],MANAGERS!A:A,MANAGERS!B:B)</f>
        <v>Manager_5</v>
      </c>
      <c r="AB2403" t="str" cm="1">
        <f t="array" ref="AB2403">_xlfn.XLOOKUP(Table1[[#This Row],[Manager ID]],Table2[[#All],[Manager ID]],Table2[[#All],[Department Head]])</f>
        <v>Sales</v>
      </c>
      <c r="AC2403" s="2">
        <f>_xlfn.XLOOKUP(Table1[[#This Row],[City]],L:L,O:O)</f>
        <v>0.24036902712549932</v>
      </c>
      <c r="AD2403" t="str" cm="1">
        <f t="array" ref="AD2403">_xlfn.IFS(Table1[[#This Row],[Performance Score]]&gt;=90,"Excellent",Table1[[#This Row],[Performance Score]]&gt;=75,"Good",Table1[[#This Row],[Performance Score]]&gt;=60,"Average",Table1[[#This Row],[Performance Score]]&lt;=60,"Need Improvement")</f>
        <v>Average</v>
      </c>
      <c r="AE2403" t="str">
        <f>IF(AND(Table1[[#This Row],[Attendance %]]&gt;=80,(Table1[[#This Row],[Performance Score]]&gt;=80)),"Eligible","Not Eligible")</f>
        <v>Not Eligible</v>
      </c>
      <c r="AF2403" t="str">
        <f>IF(Table1[[#This Row],[Performance Score]]&gt;=80,"High Performer","Low Performer")</f>
        <v>Low Performer</v>
      </c>
      <c r="AG2403" t="str" cm="1">
        <f t="array" aca="1" ref="AG2403" ca="1">_xlfn.IFS(Table1[[#This Row],[Experience]]&lt;=3,"Junior",Table1[[#This Row],[Experience]]&lt;=7,"Mid Level",Table1[[#This Row],[Experience]]&gt;=7,"Senior")</f>
        <v>Junior</v>
      </c>
      <c r="AH2403" t="str">
        <f>IF(Table1[[#This Row],[Attendance %]]&gt;75,"OK","Below 75")</f>
        <v>OK</v>
      </c>
      <c r="AI2403" t="b">
        <f>ISBLANK(Table1[[#This Row],[Employee ID]])</f>
        <v>0</v>
      </c>
      <c r="AJ2403" t="b">
        <f>ISNUMBER(Table1[[#This Row],[Total Salary  ]])</f>
        <v>1</v>
      </c>
      <c r="AK2403" t="str">
        <f>IFERROR(_xlfn.XLOOKUP(Table1[[#This Row],[Manager ID]],MANAGERS!A:A,MANAGERS!B:B),"Not Found")</f>
        <v>Manager_5</v>
      </c>
    </row>
    <row r="2404" spans="1:37" x14ac:dyDescent="0.2">
      <c r="A2404" t="s">
        <v>4385</v>
      </c>
      <c r="B2404" t="s">
        <v>71</v>
      </c>
      <c r="C2404" t="s">
        <v>21</v>
      </c>
      <c r="D2404" t="s">
        <v>40</v>
      </c>
      <c r="E2404" t="s">
        <v>65</v>
      </c>
      <c r="F2404" s="1">
        <v>45153</v>
      </c>
      <c r="G2404" s="1">
        <v>35370</v>
      </c>
      <c r="H2404">
        <v>81561</v>
      </c>
      <c r="I2404">
        <v>10862</v>
      </c>
      <c r="J2404">
        <v>69</v>
      </c>
      <c r="K2404">
        <v>73</v>
      </c>
      <c r="L2404" t="s">
        <v>31</v>
      </c>
      <c r="M2404">
        <v>112</v>
      </c>
      <c r="N2404">
        <f>Table1[[#This Row],[Basic Salary]]+Table1[[#This Row],[Bonus]]</f>
        <v>92423</v>
      </c>
      <c r="O2404" s="2">
        <f>Table1[[#This Row],[Bonus]]/Table1[[#This Row],[Basic Salary]]</f>
        <v>0.13317639558122141</v>
      </c>
      <c r="P2404">
        <f ca="1">DATEDIF(Table1[[#This Row],[Date of Birth]],TODAY(),"Y")</f>
        <v>29</v>
      </c>
      <c r="Q2404">
        <f ca="1">DATEDIF(Table1[[#This Row],[Joining Date]],TODAY(),"Y")</f>
        <v>2</v>
      </c>
      <c r="R2404" t="str">
        <f ca="1">IF(YEAR(Table1[[#This Row],[Joining Date]])=YEAR(TODAY()),"Yes","No")</f>
        <v>No</v>
      </c>
      <c r="S2404" t="str">
        <f ca="1">IF(Table1[[#This Row],[Experience]]&gt;5,"Yes","No")</f>
        <v>No</v>
      </c>
      <c r="T2404" t="str">
        <f>TEXT(Table1[[#This Row],[Joining Date]],"mmmm")</f>
        <v>August</v>
      </c>
      <c r="U2404" t="str">
        <f>TEXT(Table1[[#This Row],[Joining Date]],"yyyy")</f>
        <v>2023</v>
      </c>
      <c r="V2404" s="5">
        <f ca="1">TODAY()-Table1[[#This Row],[Joining Date]]</f>
        <v>1086</v>
      </c>
      <c r="W2404" t="str">
        <f>LEFT(Table1[[#This Row],[Employee Name]],FIND(" ",Table1[[#This Row],[Employee Name]])-1)</f>
        <v>Sneha</v>
      </c>
      <c r="X2404" t="str">
        <f>RIGHT(Table1[[#This Row],[Employee Name]],LEN(Table1[[#This Row],[Employee Name]])-FIND(" ",Table1[[#This Row],[Employee Name]]))</f>
        <v>Iyer</v>
      </c>
      <c r="Y2404" t="str">
        <f>Table1[[#This Row],[Department]]&amp;"-"&amp;Table1[[#This Row],[Employee ID]]</f>
        <v>IT-E04329</v>
      </c>
      <c r="Z2404" t="str">
        <f>LEFT(Table1[[#This Row],[Department]],3)</f>
        <v>IT</v>
      </c>
      <c r="AA2404" t="str">
        <f>_xlfn.XLOOKUP(Table1[[#This Row],[Manager ID]],MANAGERS!A:A,MANAGERS!B:B)</f>
        <v>Manager_12</v>
      </c>
      <c r="AB2404" t="str" cm="1">
        <f t="array" ref="AB2404">_xlfn.XLOOKUP(Table1[[#This Row],[Manager ID]],Table2[[#All],[Manager ID]],Table2[[#All],[Department Head]])</f>
        <v>Marketing</v>
      </c>
      <c r="AC2404" s="2">
        <f>_xlfn.XLOOKUP(Table1[[#This Row],[City]],L:L,O:O)</f>
        <v>0.241864189087755</v>
      </c>
      <c r="AD2404" t="str" cm="1">
        <f t="array" ref="AD2404">_xlfn.IFS(Table1[[#This Row],[Performance Score]]&gt;=90,"Excellent",Table1[[#This Row],[Performance Score]]&gt;=75,"Good",Table1[[#This Row],[Performance Score]]&gt;=60,"Average",Table1[[#This Row],[Performance Score]]&lt;=60,"Need Improvement")</f>
        <v>Average</v>
      </c>
      <c r="AE2404" t="str">
        <f>IF(AND(Table1[[#This Row],[Attendance %]]&gt;=80,(Table1[[#This Row],[Performance Score]]&gt;=80)),"Eligible","Not Eligible")</f>
        <v>Not Eligible</v>
      </c>
      <c r="AF2404" t="str">
        <f>IF(Table1[[#This Row],[Performance Score]]&gt;=80,"High Performer","Low Performer")</f>
        <v>Low Performer</v>
      </c>
      <c r="AG2404" t="str" cm="1">
        <f t="array" aca="1" ref="AG2404" ca="1">_xlfn.IFS(Table1[[#This Row],[Experience]]&lt;=3,"Junior",Table1[[#This Row],[Experience]]&lt;=7,"Mid Level",Table1[[#This Row],[Experience]]&gt;=7,"Senior")</f>
        <v>Junior</v>
      </c>
      <c r="AH2404" t="str">
        <f>IF(Table1[[#This Row],[Attendance %]]&gt;75,"OK","Below 75")</f>
        <v>Below 75</v>
      </c>
      <c r="AI2404" t="b">
        <f>ISBLANK(Table1[[#This Row],[Employee ID]])</f>
        <v>0</v>
      </c>
      <c r="AJ2404" t="b">
        <f>ISNUMBER(Table1[[#This Row],[Total Salary  ]])</f>
        <v>1</v>
      </c>
      <c r="AK2404" t="str">
        <f>IFERROR(_xlfn.XLOOKUP(Table1[[#This Row],[Manager ID]],MANAGERS!A:A,MANAGERS!B:B),"Not Found")</f>
        <v>Manager_12</v>
      </c>
    </row>
    <row r="2405" spans="1:37" x14ac:dyDescent="0.2">
      <c r="A2405" t="s">
        <v>4411</v>
      </c>
      <c r="B2405" t="s">
        <v>95</v>
      </c>
      <c r="C2405" t="s">
        <v>21</v>
      </c>
      <c r="D2405" t="s">
        <v>40</v>
      </c>
      <c r="E2405" t="s">
        <v>26</v>
      </c>
      <c r="F2405" s="1">
        <v>45878</v>
      </c>
      <c r="G2405" s="1">
        <v>29301</v>
      </c>
      <c r="H2405">
        <v>82997</v>
      </c>
      <c r="I2405">
        <v>9426</v>
      </c>
      <c r="J2405">
        <v>74</v>
      </c>
      <c r="K2405">
        <v>65</v>
      </c>
      <c r="L2405" t="s">
        <v>27</v>
      </c>
      <c r="M2405">
        <v>102</v>
      </c>
      <c r="N2405">
        <f>Table1[[#This Row],[Basic Salary]]+Table1[[#This Row],[Bonus]]</f>
        <v>92423</v>
      </c>
      <c r="O2405" s="2">
        <f>Table1[[#This Row],[Bonus]]/Table1[[#This Row],[Basic Salary]]</f>
        <v>0.11357037001337397</v>
      </c>
      <c r="P2405">
        <f ca="1">DATEDIF(Table1[[#This Row],[Date of Birth]],TODAY(),"Y")</f>
        <v>46</v>
      </c>
      <c r="Q2405">
        <f ca="1">DATEDIF(Table1[[#This Row],[Joining Date]],TODAY(),"Y")</f>
        <v>0</v>
      </c>
      <c r="R2405" t="str">
        <f ca="1">IF(YEAR(Table1[[#This Row],[Joining Date]])=YEAR(TODAY()),"Yes","No")</f>
        <v>No</v>
      </c>
      <c r="S2405" t="str">
        <f ca="1">IF(Table1[[#This Row],[Experience]]&gt;5,"Yes","No")</f>
        <v>No</v>
      </c>
      <c r="T2405" t="str">
        <f>TEXT(Table1[[#This Row],[Joining Date]],"mmmm")</f>
        <v>August</v>
      </c>
      <c r="U2405" t="str">
        <f>TEXT(Table1[[#This Row],[Joining Date]],"yyyy")</f>
        <v>2025</v>
      </c>
      <c r="V2405" s="5">
        <f ca="1">TODAY()-Table1[[#This Row],[Joining Date]]</f>
        <v>361</v>
      </c>
      <c r="W2405" t="str">
        <f>LEFT(Table1[[#This Row],[Employee Name]],FIND(" ",Table1[[#This Row],[Employee Name]])-1)</f>
        <v>Ajay</v>
      </c>
      <c r="X2405" t="str">
        <f>RIGHT(Table1[[#This Row],[Employee Name]],LEN(Table1[[#This Row],[Employee Name]])-FIND(" ",Table1[[#This Row],[Employee Name]]))</f>
        <v>Singh</v>
      </c>
      <c r="Y2405" t="str">
        <f>Table1[[#This Row],[Department]]&amp;"-"&amp;Table1[[#This Row],[Employee ID]]</f>
        <v>IT-E04355</v>
      </c>
      <c r="Z2405" t="str">
        <f>LEFT(Table1[[#This Row],[Department]],3)</f>
        <v>IT</v>
      </c>
      <c r="AA2405" t="str">
        <f>_xlfn.XLOOKUP(Table1[[#This Row],[Manager ID]],MANAGERS!A:A,MANAGERS!B:B)</f>
        <v>Manager_2</v>
      </c>
      <c r="AB2405" t="str" cm="1">
        <f t="array" ref="AB2405">_xlfn.XLOOKUP(Table1[[#This Row],[Manager ID]],Table2[[#All],[Manager ID]],Table2[[#All],[Department Head]])</f>
        <v>Sales</v>
      </c>
      <c r="AC2405" s="2">
        <f>_xlfn.XLOOKUP(Table1[[#This Row],[City]],L:L,O:O)</f>
        <v>0.23674293405114402</v>
      </c>
      <c r="AD2405" t="str" cm="1">
        <f t="array" ref="AD2405">_xlfn.IFS(Table1[[#This Row],[Performance Score]]&gt;=90,"Excellent",Table1[[#This Row],[Performance Score]]&gt;=75,"Good",Table1[[#This Row],[Performance Score]]&gt;=60,"Average",Table1[[#This Row],[Performance Score]]&lt;=60,"Need Improvement")</f>
        <v>Average</v>
      </c>
      <c r="AE2405" t="str">
        <f>IF(AND(Table1[[#This Row],[Attendance %]]&gt;=80,(Table1[[#This Row],[Performance Score]]&gt;=80)),"Eligible","Not Eligible")</f>
        <v>Not Eligible</v>
      </c>
      <c r="AF2405" t="str">
        <f>IF(Table1[[#This Row],[Performance Score]]&gt;=80,"High Performer","Low Performer")</f>
        <v>Low Performer</v>
      </c>
      <c r="AG2405" t="str" cm="1">
        <f t="array" aca="1" ref="AG2405" ca="1">_xlfn.IFS(Table1[[#This Row],[Experience]]&lt;=3,"Junior",Table1[[#This Row],[Experience]]&lt;=7,"Mid Level",Table1[[#This Row],[Experience]]&gt;=7,"Senior")</f>
        <v>Junior</v>
      </c>
      <c r="AH2405" t="str">
        <f>IF(Table1[[#This Row],[Attendance %]]&gt;75,"OK","Below 75")</f>
        <v>Below 75</v>
      </c>
      <c r="AI2405" t="b">
        <f>ISBLANK(Table1[[#This Row],[Employee ID]])</f>
        <v>0</v>
      </c>
      <c r="AJ2405" t="b">
        <f>ISNUMBER(Table1[[#This Row],[Total Salary  ]])</f>
        <v>1</v>
      </c>
      <c r="AK2405" t="str">
        <f>IFERROR(_xlfn.XLOOKUP(Table1[[#This Row],[Manager ID]],MANAGERS!A:A,MANAGERS!B:B),"Not Found")</f>
        <v>Manager_2</v>
      </c>
    </row>
    <row r="2406" spans="1:37" x14ac:dyDescent="0.2">
      <c r="A2406" t="s">
        <v>3032</v>
      </c>
      <c r="B2406" t="s">
        <v>20</v>
      </c>
      <c r="C2406" t="s">
        <v>21</v>
      </c>
      <c r="D2406" t="s">
        <v>33</v>
      </c>
      <c r="E2406" t="s">
        <v>17</v>
      </c>
      <c r="F2406" s="1">
        <v>42413</v>
      </c>
      <c r="G2406" s="1">
        <v>30046</v>
      </c>
      <c r="H2406">
        <v>87113</v>
      </c>
      <c r="I2406">
        <v>5289</v>
      </c>
      <c r="J2406">
        <v>89</v>
      </c>
      <c r="K2406">
        <v>47</v>
      </c>
      <c r="L2406" t="s">
        <v>27</v>
      </c>
      <c r="M2406">
        <v>108</v>
      </c>
      <c r="N2406">
        <f>Table1[[#This Row],[Basic Salary]]+Table1[[#This Row],[Bonus]]</f>
        <v>92402</v>
      </c>
      <c r="O2406" s="2">
        <f>Table1[[#This Row],[Bonus]]/Table1[[#This Row],[Basic Salary]]</f>
        <v>6.0714244716632421E-2</v>
      </c>
      <c r="P2406">
        <f ca="1">DATEDIF(Table1[[#This Row],[Date of Birth]],TODAY(),"Y")</f>
        <v>44</v>
      </c>
      <c r="Q2406">
        <f ca="1">DATEDIF(Table1[[#This Row],[Joining Date]],TODAY(),"Y")</f>
        <v>10</v>
      </c>
      <c r="R2406" t="str">
        <f ca="1">IF(YEAR(Table1[[#This Row],[Joining Date]])=YEAR(TODAY()),"Yes","No")</f>
        <v>No</v>
      </c>
      <c r="S2406" t="str">
        <f ca="1">IF(Table1[[#This Row],[Experience]]&gt;5,"Yes","No")</f>
        <v>Yes</v>
      </c>
      <c r="T2406" t="str">
        <f>TEXT(Table1[[#This Row],[Joining Date]],"mmmm")</f>
        <v>February</v>
      </c>
      <c r="U2406" t="str">
        <f>TEXT(Table1[[#This Row],[Joining Date]],"yyyy")</f>
        <v>2016</v>
      </c>
      <c r="V2406" s="5">
        <f ca="1">TODAY()-Table1[[#This Row],[Joining Date]]</f>
        <v>3826</v>
      </c>
      <c r="W2406" t="str">
        <f>LEFT(Table1[[#This Row],[Employee Name]],FIND(" ",Table1[[#This Row],[Employee Name]])-1)</f>
        <v>Rahul</v>
      </c>
      <c r="X2406" t="str">
        <f>RIGHT(Table1[[#This Row],[Employee Name]],LEN(Table1[[#This Row],[Employee Name]])-FIND(" ",Table1[[#This Row],[Employee Name]]))</f>
        <v>Verma</v>
      </c>
      <c r="Y2406" t="str">
        <f>Table1[[#This Row],[Department]]&amp;"-"&amp;Table1[[#This Row],[Employee ID]]</f>
        <v>Marketing-E02976</v>
      </c>
      <c r="Z2406" t="str">
        <f>LEFT(Table1[[#This Row],[Department]],3)</f>
        <v>Mar</v>
      </c>
      <c r="AA2406" t="str">
        <f>_xlfn.XLOOKUP(Table1[[#This Row],[Manager ID]],MANAGERS!A:A,MANAGERS!B:B)</f>
        <v>Manager_8</v>
      </c>
      <c r="AB2406" t="str" cm="1">
        <f t="array" ref="AB2406">_xlfn.XLOOKUP(Table1[[#This Row],[Manager ID]],Table2[[#All],[Manager ID]],Table2[[#All],[Department Head]])</f>
        <v>Sales</v>
      </c>
      <c r="AC2406" s="2">
        <f>_xlfn.XLOOKUP(Table1[[#This Row],[City]],L:L,O:O)</f>
        <v>0.23674293405114402</v>
      </c>
      <c r="AD2406" t="str" cm="1">
        <f t="array" ref="AD2406">_xlfn.IFS(Table1[[#This Row],[Performance Score]]&gt;=90,"Excellent",Table1[[#This Row],[Performance Score]]&gt;=75,"Good",Table1[[#This Row],[Performance Score]]&gt;=60,"Average",Table1[[#This Row],[Performance Score]]&lt;=60,"Need Improvement")</f>
        <v>Need Improvement</v>
      </c>
      <c r="AE2406" t="str">
        <f>IF(AND(Table1[[#This Row],[Attendance %]]&gt;=80,(Table1[[#This Row],[Performance Score]]&gt;=80)),"Eligible","Not Eligible")</f>
        <v>Not Eligible</v>
      </c>
      <c r="AF2406" t="str">
        <f>IF(Table1[[#This Row],[Performance Score]]&gt;=80,"High Performer","Low Performer")</f>
        <v>Low Performer</v>
      </c>
      <c r="AG2406" t="str" cm="1">
        <f t="array" aca="1" ref="AG2406" ca="1">_xlfn.IFS(Table1[[#This Row],[Experience]]&lt;=3,"Junior",Table1[[#This Row],[Experience]]&lt;=7,"Mid Level",Table1[[#This Row],[Experience]]&gt;=7,"Senior")</f>
        <v>Senior</v>
      </c>
      <c r="AH2406" t="str">
        <f>IF(Table1[[#This Row],[Attendance %]]&gt;75,"OK","Below 75")</f>
        <v>OK</v>
      </c>
      <c r="AI2406" t="b">
        <f>ISBLANK(Table1[[#This Row],[Employee ID]])</f>
        <v>0</v>
      </c>
      <c r="AJ2406" t="b">
        <f>ISNUMBER(Table1[[#This Row],[Total Salary  ]])</f>
        <v>1</v>
      </c>
      <c r="AK2406" t="str">
        <f>IFERROR(_xlfn.XLOOKUP(Table1[[#This Row],[Manager ID]],MANAGERS!A:A,MANAGERS!B:B),"Not Found")</f>
        <v>Manager_8</v>
      </c>
    </row>
    <row r="2407" spans="1:37" x14ac:dyDescent="0.2">
      <c r="A2407" t="s">
        <v>3287</v>
      </c>
      <c r="B2407" t="s">
        <v>45</v>
      </c>
      <c r="C2407" t="s">
        <v>21</v>
      </c>
      <c r="D2407" t="s">
        <v>16</v>
      </c>
      <c r="E2407" t="s">
        <v>26</v>
      </c>
      <c r="F2407" s="1">
        <v>44194</v>
      </c>
      <c r="G2407" s="1">
        <v>34818</v>
      </c>
      <c r="H2407">
        <v>63319</v>
      </c>
      <c r="I2407">
        <v>29082</v>
      </c>
      <c r="J2407">
        <v>94</v>
      </c>
      <c r="K2407">
        <v>99</v>
      </c>
      <c r="L2407" t="s">
        <v>34</v>
      </c>
      <c r="M2407">
        <v>107</v>
      </c>
      <c r="N2407">
        <f>Table1[[#This Row],[Basic Salary]]+Table1[[#This Row],[Bonus]]</f>
        <v>92401</v>
      </c>
      <c r="O2407" s="2">
        <f>Table1[[#This Row],[Bonus]]/Table1[[#This Row],[Basic Salary]]</f>
        <v>0.45929341903693993</v>
      </c>
      <c r="P2407">
        <f ca="1">DATEDIF(Table1[[#This Row],[Date of Birth]],TODAY(),"Y")</f>
        <v>31</v>
      </c>
      <c r="Q2407">
        <f ca="1">DATEDIF(Table1[[#This Row],[Joining Date]],TODAY(),"Y")</f>
        <v>5</v>
      </c>
      <c r="R2407" t="str">
        <f ca="1">IF(YEAR(Table1[[#This Row],[Joining Date]])=YEAR(TODAY()),"Yes","No")</f>
        <v>No</v>
      </c>
      <c r="S2407" t="str">
        <f ca="1">IF(Table1[[#This Row],[Experience]]&gt;5,"Yes","No")</f>
        <v>No</v>
      </c>
      <c r="T2407" t="str">
        <f>TEXT(Table1[[#This Row],[Joining Date]],"mmmm")</f>
        <v>December</v>
      </c>
      <c r="U2407" t="str">
        <f>TEXT(Table1[[#This Row],[Joining Date]],"yyyy")</f>
        <v>2020</v>
      </c>
      <c r="V2407" s="5">
        <f ca="1">TODAY()-Table1[[#This Row],[Joining Date]]</f>
        <v>2045</v>
      </c>
      <c r="W2407" t="str">
        <f>LEFT(Table1[[#This Row],[Employee Name]],FIND(" ",Table1[[#This Row],[Employee Name]])-1)</f>
        <v>Ananya</v>
      </c>
      <c r="X2407" t="str">
        <f>RIGHT(Table1[[#This Row],[Employee Name]],LEN(Table1[[#This Row],[Employee Name]])-FIND(" ",Table1[[#This Row],[Employee Name]]))</f>
        <v>Rao</v>
      </c>
      <c r="Y2407" t="str">
        <f>Table1[[#This Row],[Department]]&amp;"-"&amp;Table1[[#This Row],[Employee ID]]</f>
        <v>HR-E03231</v>
      </c>
      <c r="Z2407" t="str">
        <f>LEFT(Table1[[#This Row],[Department]],3)</f>
        <v>HR</v>
      </c>
      <c r="AA2407" t="str">
        <f>_xlfn.XLOOKUP(Table1[[#This Row],[Manager ID]],MANAGERS!A:A,MANAGERS!B:B)</f>
        <v>Manager_7</v>
      </c>
      <c r="AB2407" t="str" cm="1">
        <f t="array" ref="AB2407">_xlfn.XLOOKUP(Table1[[#This Row],[Manager ID]],Table2[[#All],[Manager ID]],Table2[[#All],[Department Head]])</f>
        <v>Operations</v>
      </c>
      <c r="AC2407" s="2">
        <f>_xlfn.XLOOKUP(Table1[[#This Row],[City]],L:L,O:O)</f>
        <v>0.24030340748661314</v>
      </c>
      <c r="AD2407" t="str" cm="1">
        <f t="array" ref="AD2407">_xlfn.IFS(Table1[[#This Row],[Performance Score]]&gt;=90,"Excellent",Table1[[#This Row],[Performance Score]]&gt;=75,"Good",Table1[[#This Row],[Performance Score]]&gt;=60,"Average",Table1[[#This Row],[Performance Score]]&lt;=60,"Need Improvement")</f>
        <v>Excellent</v>
      </c>
      <c r="AE2407" t="str">
        <f>IF(AND(Table1[[#This Row],[Attendance %]]&gt;=80,(Table1[[#This Row],[Performance Score]]&gt;=80)),"Eligible","Not Eligible")</f>
        <v>Eligible</v>
      </c>
      <c r="AF2407" t="str">
        <f>IF(Table1[[#This Row],[Performance Score]]&gt;=80,"High Performer","Low Performer")</f>
        <v>High Performer</v>
      </c>
      <c r="AG2407" t="str" cm="1">
        <f t="array" aca="1" ref="AG2407" ca="1">_xlfn.IFS(Table1[[#This Row],[Experience]]&lt;=3,"Junior",Table1[[#This Row],[Experience]]&lt;=7,"Mid Level",Table1[[#This Row],[Experience]]&gt;=7,"Senior")</f>
        <v>Mid Level</v>
      </c>
      <c r="AH2407" t="str">
        <f>IF(Table1[[#This Row],[Attendance %]]&gt;75,"OK","Below 75")</f>
        <v>OK</v>
      </c>
      <c r="AI2407" t="b">
        <f>ISBLANK(Table1[[#This Row],[Employee ID]])</f>
        <v>0</v>
      </c>
      <c r="AJ2407" t="b">
        <f>ISNUMBER(Table1[[#This Row],[Total Salary  ]])</f>
        <v>1</v>
      </c>
      <c r="AK2407" t="str">
        <f>IFERROR(_xlfn.XLOOKUP(Table1[[#This Row],[Manager ID]],MANAGERS!A:A,MANAGERS!B:B),"Not Found")</f>
        <v>Manager_7</v>
      </c>
    </row>
    <row r="2408" spans="1:37" x14ac:dyDescent="0.2">
      <c r="A2408" t="s">
        <v>4201</v>
      </c>
      <c r="B2408" t="s">
        <v>20</v>
      </c>
      <c r="C2408" t="s">
        <v>15</v>
      </c>
      <c r="D2408" t="s">
        <v>16</v>
      </c>
      <c r="E2408" t="s">
        <v>65</v>
      </c>
      <c r="F2408" s="1">
        <v>43052</v>
      </c>
      <c r="G2408" s="1">
        <v>29674</v>
      </c>
      <c r="H2408">
        <v>80991</v>
      </c>
      <c r="I2408">
        <v>11404</v>
      </c>
      <c r="J2408">
        <v>84</v>
      </c>
      <c r="K2408">
        <v>74</v>
      </c>
      <c r="L2408" t="s">
        <v>53</v>
      </c>
      <c r="M2408">
        <v>103</v>
      </c>
      <c r="N2408">
        <f>Table1[[#This Row],[Basic Salary]]+Table1[[#This Row],[Bonus]]</f>
        <v>92395</v>
      </c>
      <c r="O2408" s="2">
        <f>Table1[[#This Row],[Bonus]]/Table1[[#This Row],[Basic Salary]]</f>
        <v>0.14080576854218371</v>
      </c>
      <c r="P2408">
        <f ca="1">DATEDIF(Table1[[#This Row],[Date of Birth]],TODAY(),"Y")</f>
        <v>45</v>
      </c>
      <c r="Q2408">
        <f ca="1">DATEDIF(Table1[[#This Row],[Joining Date]],TODAY(),"Y")</f>
        <v>8</v>
      </c>
      <c r="R2408" t="str">
        <f ca="1">IF(YEAR(Table1[[#This Row],[Joining Date]])=YEAR(TODAY()),"Yes","No")</f>
        <v>No</v>
      </c>
      <c r="S2408" t="str">
        <f ca="1">IF(Table1[[#This Row],[Experience]]&gt;5,"Yes","No")</f>
        <v>Yes</v>
      </c>
      <c r="T2408" t="str">
        <f>TEXT(Table1[[#This Row],[Joining Date]],"mmmm")</f>
        <v>November</v>
      </c>
      <c r="U2408" t="str">
        <f>TEXT(Table1[[#This Row],[Joining Date]],"yyyy")</f>
        <v>2017</v>
      </c>
      <c r="V2408" s="5">
        <f ca="1">TODAY()-Table1[[#This Row],[Joining Date]]</f>
        <v>3187</v>
      </c>
      <c r="W2408" t="str">
        <f>LEFT(Table1[[#This Row],[Employee Name]],FIND(" ",Table1[[#This Row],[Employee Name]])-1)</f>
        <v>Rahul</v>
      </c>
      <c r="X2408" t="str">
        <f>RIGHT(Table1[[#This Row],[Employee Name]],LEN(Table1[[#This Row],[Employee Name]])-FIND(" ",Table1[[#This Row],[Employee Name]]))</f>
        <v>Verma</v>
      </c>
      <c r="Y2408" t="str">
        <f>Table1[[#This Row],[Department]]&amp;"-"&amp;Table1[[#This Row],[Employee ID]]</f>
        <v>HR-E04145</v>
      </c>
      <c r="Z2408" t="str">
        <f>LEFT(Table1[[#This Row],[Department]],3)</f>
        <v>HR</v>
      </c>
      <c r="AA2408" t="str">
        <f>_xlfn.XLOOKUP(Table1[[#This Row],[Manager ID]],MANAGERS!A:A,MANAGERS!B:B)</f>
        <v>Manager_3</v>
      </c>
      <c r="AB2408" t="str" cm="1">
        <f t="array" ref="AB2408">_xlfn.XLOOKUP(Table1[[#This Row],[Manager ID]],Table2[[#All],[Manager ID]],Table2[[#All],[Department Head]])</f>
        <v>IT</v>
      </c>
      <c r="AC2408" s="2">
        <f>_xlfn.XLOOKUP(Table1[[#This Row],[City]],L:L,O:O)</f>
        <v>0.23685887225230964</v>
      </c>
      <c r="AD2408" t="str" cm="1">
        <f t="array" ref="AD2408">_xlfn.IFS(Table1[[#This Row],[Performance Score]]&gt;=90,"Excellent",Table1[[#This Row],[Performance Score]]&gt;=75,"Good",Table1[[#This Row],[Performance Score]]&gt;=60,"Average",Table1[[#This Row],[Performance Score]]&lt;=60,"Need Improvement")</f>
        <v>Average</v>
      </c>
      <c r="AE2408" t="str">
        <f>IF(AND(Table1[[#This Row],[Attendance %]]&gt;=80,(Table1[[#This Row],[Performance Score]]&gt;=80)),"Eligible","Not Eligible")</f>
        <v>Not Eligible</v>
      </c>
      <c r="AF2408" t="str">
        <f>IF(Table1[[#This Row],[Performance Score]]&gt;=80,"High Performer","Low Performer")</f>
        <v>Low Performer</v>
      </c>
      <c r="AG2408" t="str" cm="1">
        <f t="array" aca="1" ref="AG2408" ca="1">_xlfn.IFS(Table1[[#This Row],[Experience]]&lt;=3,"Junior",Table1[[#This Row],[Experience]]&lt;=7,"Mid Level",Table1[[#This Row],[Experience]]&gt;=7,"Senior")</f>
        <v>Senior</v>
      </c>
      <c r="AH2408" t="str">
        <f>IF(Table1[[#This Row],[Attendance %]]&gt;75,"OK","Below 75")</f>
        <v>OK</v>
      </c>
      <c r="AI2408" t="b">
        <f>ISBLANK(Table1[[#This Row],[Employee ID]])</f>
        <v>0</v>
      </c>
      <c r="AJ2408" t="b">
        <f>ISNUMBER(Table1[[#This Row],[Total Salary  ]])</f>
        <v>1</v>
      </c>
      <c r="AK2408" t="str">
        <f>IFERROR(_xlfn.XLOOKUP(Table1[[#This Row],[Manager ID]],MANAGERS!A:A,MANAGERS!B:B),"Not Found")</f>
        <v>Manager_3</v>
      </c>
    </row>
    <row r="2409" spans="1:37" x14ac:dyDescent="0.2">
      <c r="A2409" t="s">
        <v>3598</v>
      </c>
      <c r="B2409" t="s">
        <v>45</v>
      </c>
      <c r="C2409" t="s">
        <v>15</v>
      </c>
      <c r="D2409" t="s">
        <v>46</v>
      </c>
      <c r="E2409" t="s">
        <v>65</v>
      </c>
      <c r="F2409" s="1">
        <v>42898</v>
      </c>
      <c r="G2409" s="1">
        <v>40526</v>
      </c>
      <c r="H2409">
        <v>85452</v>
      </c>
      <c r="I2409">
        <v>6942</v>
      </c>
      <c r="J2409">
        <v>61</v>
      </c>
      <c r="K2409">
        <v>71</v>
      </c>
      <c r="L2409" t="s">
        <v>53</v>
      </c>
      <c r="M2409">
        <v>111</v>
      </c>
      <c r="N2409">
        <f>Table1[[#This Row],[Basic Salary]]+Table1[[#This Row],[Bonus]]</f>
        <v>92394</v>
      </c>
      <c r="O2409" s="2">
        <f>Table1[[#This Row],[Bonus]]/Table1[[#This Row],[Basic Salary]]</f>
        <v>8.123859008566213E-2</v>
      </c>
      <c r="P2409">
        <f ca="1">DATEDIF(Table1[[#This Row],[Date of Birth]],TODAY(),"Y")</f>
        <v>15</v>
      </c>
      <c r="Q2409">
        <f ca="1">DATEDIF(Table1[[#This Row],[Joining Date]],TODAY(),"Y")</f>
        <v>9</v>
      </c>
      <c r="R2409" t="str">
        <f ca="1">IF(YEAR(Table1[[#This Row],[Joining Date]])=YEAR(TODAY()),"Yes","No")</f>
        <v>No</v>
      </c>
      <c r="S2409" t="str">
        <f ca="1">IF(Table1[[#This Row],[Experience]]&gt;5,"Yes","No")</f>
        <v>Yes</v>
      </c>
      <c r="T2409" t="str">
        <f>TEXT(Table1[[#This Row],[Joining Date]],"mmmm")</f>
        <v>June</v>
      </c>
      <c r="U2409" t="str">
        <f>TEXT(Table1[[#This Row],[Joining Date]],"yyyy")</f>
        <v>2017</v>
      </c>
      <c r="V2409" s="5">
        <f ca="1">TODAY()-Table1[[#This Row],[Joining Date]]</f>
        <v>3341</v>
      </c>
      <c r="W2409" t="str">
        <f>LEFT(Table1[[#This Row],[Employee Name]],FIND(" ",Table1[[#This Row],[Employee Name]])-1)</f>
        <v>Ananya</v>
      </c>
      <c r="X2409" t="str">
        <f>RIGHT(Table1[[#This Row],[Employee Name]],LEN(Table1[[#This Row],[Employee Name]])-FIND(" ",Table1[[#This Row],[Employee Name]]))</f>
        <v>Rao</v>
      </c>
      <c r="Y2409" t="str">
        <f>Table1[[#This Row],[Department]]&amp;"-"&amp;Table1[[#This Row],[Employee ID]]</f>
        <v>Support-E03542</v>
      </c>
      <c r="Z2409" t="str">
        <f>LEFT(Table1[[#This Row],[Department]],3)</f>
        <v>Sup</v>
      </c>
      <c r="AA2409" t="str">
        <f>_xlfn.XLOOKUP(Table1[[#This Row],[Manager ID]],MANAGERS!A:A,MANAGERS!B:B)</f>
        <v>Manager_11</v>
      </c>
      <c r="AB2409" t="str" cm="1">
        <f t="array" ref="AB2409">_xlfn.XLOOKUP(Table1[[#This Row],[Manager ID]],Table2[[#All],[Manager ID]],Table2[[#All],[Department Head]])</f>
        <v>Marketing</v>
      </c>
      <c r="AC2409" s="2">
        <f>_xlfn.XLOOKUP(Table1[[#This Row],[City]],L:L,O:O)</f>
        <v>0.23685887225230964</v>
      </c>
      <c r="AD2409" t="str" cm="1">
        <f t="array" ref="AD2409">_xlfn.IFS(Table1[[#This Row],[Performance Score]]&gt;=90,"Excellent",Table1[[#This Row],[Performance Score]]&gt;=75,"Good",Table1[[#This Row],[Performance Score]]&gt;=60,"Average",Table1[[#This Row],[Performance Score]]&lt;=60,"Need Improvement")</f>
        <v>Average</v>
      </c>
      <c r="AE2409" t="str">
        <f>IF(AND(Table1[[#This Row],[Attendance %]]&gt;=80,(Table1[[#This Row],[Performance Score]]&gt;=80)),"Eligible","Not Eligible")</f>
        <v>Not Eligible</v>
      </c>
      <c r="AF2409" t="str">
        <f>IF(Table1[[#This Row],[Performance Score]]&gt;=80,"High Performer","Low Performer")</f>
        <v>Low Performer</v>
      </c>
      <c r="AG2409" t="str" cm="1">
        <f t="array" aca="1" ref="AG2409" ca="1">_xlfn.IFS(Table1[[#This Row],[Experience]]&lt;=3,"Junior",Table1[[#This Row],[Experience]]&lt;=7,"Mid Level",Table1[[#This Row],[Experience]]&gt;=7,"Senior")</f>
        <v>Senior</v>
      </c>
      <c r="AH2409" t="str">
        <f>IF(Table1[[#This Row],[Attendance %]]&gt;75,"OK","Below 75")</f>
        <v>Below 75</v>
      </c>
      <c r="AI2409" t="b">
        <f>ISBLANK(Table1[[#This Row],[Employee ID]])</f>
        <v>0</v>
      </c>
      <c r="AJ2409" t="b">
        <f>ISNUMBER(Table1[[#This Row],[Total Salary  ]])</f>
        <v>1</v>
      </c>
      <c r="AK2409" t="str">
        <f>IFERROR(_xlfn.XLOOKUP(Table1[[#This Row],[Manager ID]],MANAGERS!A:A,MANAGERS!B:B),"Not Found")</f>
        <v>Manager_11</v>
      </c>
    </row>
    <row r="2410" spans="1:37" x14ac:dyDescent="0.2">
      <c r="A2410" t="s">
        <v>1375</v>
      </c>
      <c r="B2410" t="s">
        <v>69</v>
      </c>
      <c r="C2410" t="s">
        <v>15</v>
      </c>
      <c r="D2410" t="s">
        <v>43</v>
      </c>
      <c r="E2410" t="s">
        <v>51</v>
      </c>
      <c r="F2410" s="1">
        <v>45594</v>
      </c>
      <c r="G2410" s="1">
        <v>32350</v>
      </c>
      <c r="H2410">
        <v>75129</v>
      </c>
      <c r="I2410">
        <v>17261</v>
      </c>
      <c r="J2410">
        <v>71</v>
      </c>
      <c r="K2410">
        <v>99</v>
      </c>
      <c r="L2410" t="s">
        <v>18</v>
      </c>
      <c r="M2410">
        <v>101</v>
      </c>
      <c r="N2410">
        <f>Table1[[#This Row],[Basic Salary]]+Table1[[#This Row],[Bonus]]</f>
        <v>92390</v>
      </c>
      <c r="O2410" s="2">
        <f>Table1[[#This Row],[Bonus]]/Table1[[#This Row],[Basic Salary]]</f>
        <v>0.22975149409682014</v>
      </c>
      <c r="P2410">
        <f ca="1">DATEDIF(Table1[[#This Row],[Date of Birth]],TODAY(),"Y")</f>
        <v>38</v>
      </c>
      <c r="Q2410">
        <f ca="1">DATEDIF(Table1[[#This Row],[Joining Date]],TODAY(),"Y")</f>
        <v>1</v>
      </c>
      <c r="R2410" t="str">
        <f ca="1">IF(YEAR(Table1[[#This Row],[Joining Date]])=YEAR(TODAY()),"Yes","No")</f>
        <v>No</v>
      </c>
      <c r="S2410" t="str">
        <f ca="1">IF(Table1[[#This Row],[Experience]]&gt;5,"Yes","No")</f>
        <v>No</v>
      </c>
      <c r="T2410" t="str">
        <f>TEXT(Table1[[#This Row],[Joining Date]],"mmmm")</f>
        <v>October</v>
      </c>
      <c r="U2410" t="str">
        <f>TEXT(Table1[[#This Row],[Joining Date]],"yyyy")</f>
        <v>2024</v>
      </c>
      <c r="V2410" s="5">
        <f ca="1">TODAY()-Table1[[#This Row],[Joining Date]]</f>
        <v>645</v>
      </c>
      <c r="W2410" t="str">
        <f>LEFT(Table1[[#This Row],[Employee Name]],FIND(" ",Table1[[#This Row],[Employee Name]])-1)</f>
        <v>Neha</v>
      </c>
      <c r="X2410" t="str">
        <f>RIGHT(Table1[[#This Row],[Employee Name]],LEN(Table1[[#This Row],[Employee Name]])-FIND(" ",Table1[[#This Row],[Employee Name]]))</f>
        <v>Kulkarni</v>
      </c>
      <c r="Y2410" t="str">
        <f>Table1[[#This Row],[Department]]&amp;"-"&amp;Table1[[#This Row],[Employee ID]]</f>
        <v>Operations-E01319</v>
      </c>
      <c r="Z2410" t="str">
        <f>LEFT(Table1[[#This Row],[Department]],3)</f>
        <v>Ope</v>
      </c>
      <c r="AA2410" t="str">
        <f>_xlfn.XLOOKUP(Table1[[#This Row],[Manager ID]],MANAGERS!A:A,MANAGERS!B:B)</f>
        <v>Manager_1</v>
      </c>
      <c r="AB2410" t="str" cm="1">
        <f t="array" ref="AB2410">_xlfn.XLOOKUP(Table1[[#This Row],[Manager ID]],Table2[[#All],[Manager ID]],Table2[[#All],[Department Head]])</f>
        <v>Support</v>
      </c>
      <c r="AC2410" s="2">
        <f>_xlfn.XLOOKUP(Table1[[#This Row],[City]],L:L,O:O)</f>
        <v>0.21356479274849693</v>
      </c>
      <c r="AD2410" t="str" cm="1">
        <f t="array" ref="AD2410">_xlfn.IFS(Table1[[#This Row],[Performance Score]]&gt;=90,"Excellent",Table1[[#This Row],[Performance Score]]&gt;=75,"Good",Table1[[#This Row],[Performance Score]]&gt;=60,"Average",Table1[[#This Row],[Performance Score]]&lt;=60,"Need Improvement")</f>
        <v>Excellent</v>
      </c>
      <c r="AE2410" t="str">
        <f>IF(AND(Table1[[#This Row],[Attendance %]]&gt;=80,(Table1[[#This Row],[Performance Score]]&gt;=80)),"Eligible","Not Eligible")</f>
        <v>Not Eligible</v>
      </c>
      <c r="AF2410" t="str">
        <f>IF(Table1[[#This Row],[Performance Score]]&gt;=80,"High Performer","Low Performer")</f>
        <v>High Performer</v>
      </c>
      <c r="AG2410" t="str" cm="1">
        <f t="array" aca="1" ref="AG2410" ca="1">_xlfn.IFS(Table1[[#This Row],[Experience]]&lt;=3,"Junior",Table1[[#This Row],[Experience]]&lt;=7,"Mid Level",Table1[[#This Row],[Experience]]&gt;=7,"Senior")</f>
        <v>Junior</v>
      </c>
      <c r="AH2410" t="str">
        <f>IF(Table1[[#This Row],[Attendance %]]&gt;75,"OK","Below 75")</f>
        <v>Below 75</v>
      </c>
      <c r="AI2410" t="b">
        <f>ISBLANK(Table1[[#This Row],[Employee ID]])</f>
        <v>0</v>
      </c>
      <c r="AJ2410" t="b">
        <f>ISNUMBER(Table1[[#This Row],[Total Salary  ]])</f>
        <v>1</v>
      </c>
      <c r="AK2410" t="str">
        <f>IFERROR(_xlfn.XLOOKUP(Table1[[#This Row],[Manager ID]],MANAGERS!A:A,MANAGERS!B:B),"Not Found")</f>
        <v>Manager_1</v>
      </c>
    </row>
    <row r="2411" spans="1:37" x14ac:dyDescent="0.2">
      <c r="A2411" t="s">
        <v>1206</v>
      </c>
      <c r="B2411" t="s">
        <v>36</v>
      </c>
      <c r="C2411" t="s">
        <v>21</v>
      </c>
      <c r="D2411" t="s">
        <v>16</v>
      </c>
      <c r="E2411" t="s">
        <v>22</v>
      </c>
      <c r="F2411" s="1">
        <v>42741</v>
      </c>
      <c r="G2411" s="1">
        <v>34507</v>
      </c>
      <c r="H2411">
        <v>81280</v>
      </c>
      <c r="I2411">
        <v>11092</v>
      </c>
      <c r="J2411">
        <v>82</v>
      </c>
      <c r="K2411">
        <v>55</v>
      </c>
      <c r="L2411" t="s">
        <v>53</v>
      </c>
      <c r="M2411">
        <v>107</v>
      </c>
      <c r="N2411">
        <f>Table1[[#This Row],[Basic Salary]]+Table1[[#This Row],[Bonus]]</f>
        <v>92372</v>
      </c>
      <c r="O2411" s="2">
        <f>Table1[[#This Row],[Bonus]]/Table1[[#This Row],[Basic Salary]]</f>
        <v>0.13646653543307086</v>
      </c>
      <c r="P2411">
        <f ca="1">DATEDIF(Table1[[#This Row],[Date of Birth]],TODAY(),"Y")</f>
        <v>32</v>
      </c>
      <c r="Q2411">
        <f ca="1">DATEDIF(Table1[[#This Row],[Joining Date]],TODAY(),"Y")</f>
        <v>9</v>
      </c>
      <c r="R2411" t="str">
        <f ca="1">IF(YEAR(Table1[[#This Row],[Joining Date]])=YEAR(TODAY()),"Yes","No")</f>
        <v>No</v>
      </c>
      <c r="S2411" t="str">
        <f ca="1">IF(Table1[[#This Row],[Experience]]&gt;5,"Yes","No")</f>
        <v>Yes</v>
      </c>
      <c r="T2411" t="str">
        <f>TEXT(Table1[[#This Row],[Joining Date]],"mmmm")</f>
        <v>January</v>
      </c>
      <c r="U2411" t="str">
        <f>TEXT(Table1[[#This Row],[Joining Date]],"yyyy")</f>
        <v>2017</v>
      </c>
      <c r="V2411" s="5">
        <f ca="1">TODAY()-Table1[[#This Row],[Joining Date]]</f>
        <v>3498</v>
      </c>
      <c r="W2411" t="str">
        <f>LEFT(Table1[[#This Row],[Employee Name]],FIND(" ",Table1[[#This Row],[Employee Name]])-1)</f>
        <v>Meera</v>
      </c>
      <c r="X2411" t="str">
        <f>RIGHT(Table1[[#This Row],[Employee Name]],LEN(Table1[[#This Row],[Employee Name]])-FIND(" ",Table1[[#This Row],[Employee Name]]))</f>
        <v>Joshi</v>
      </c>
      <c r="Y2411" t="str">
        <f>Table1[[#This Row],[Department]]&amp;"-"&amp;Table1[[#This Row],[Employee ID]]</f>
        <v>HR-E01150</v>
      </c>
      <c r="Z2411" t="str">
        <f>LEFT(Table1[[#This Row],[Department]],3)</f>
        <v>HR</v>
      </c>
      <c r="AA2411" t="str">
        <f>_xlfn.XLOOKUP(Table1[[#This Row],[Manager ID]],MANAGERS!A:A,MANAGERS!B:B)</f>
        <v>Manager_7</v>
      </c>
      <c r="AB2411" t="str" cm="1">
        <f t="array" ref="AB2411">_xlfn.XLOOKUP(Table1[[#This Row],[Manager ID]],Table2[[#All],[Manager ID]],Table2[[#All],[Department Head]])</f>
        <v>Operations</v>
      </c>
      <c r="AC2411" s="2">
        <f>_xlfn.XLOOKUP(Table1[[#This Row],[City]],L:L,O:O)</f>
        <v>0.23685887225230964</v>
      </c>
      <c r="AD2411" t="str" cm="1">
        <f t="array" ref="AD2411">_xlfn.IFS(Table1[[#This Row],[Performance Score]]&gt;=90,"Excellent",Table1[[#This Row],[Performance Score]]&gt;=75,"Good",Table1[[#This Row],[Performance Score]]&gt;=60,"Average",Table1[[#This Row],[Performance Score]]&lt;=60,"Need Improvement")</f>
        <v>Need Improvement</v>
      </c>
      <c r="AE2411" t="str">
        <f>IF(AND(Table1[[#This Row],[Attendance %]]&gt;=80,(Table1[[#This Row],[Performance Score]]&gt;=80)),"Eligible","Not Eligible")</f>
        <v>Not Eligible</v>
      </c>
      <c r="AF2411" t="str">
        <f>IF(Table1[[#This Row],[Performance Score]]&gt;=80,"High Performer","Low Performer")</f>
        <v>Low Performer</v>
      </c>
      <c r="AG2411" t="str" cm="1">
        <f t="array" aca="1" ref="AG2411" ca="1">_xlfn.IFS(Table1[[#This Row],[Experience]]&lt;=3,"Junior",Table1[[#This Row],[Experience]]&lt;=7,"Mid Level",Table1[[#This Row],[Experience]]&gt;=7,"Senior")</f>
        <v>Senior</v>
      </c>
      <c r="AH2411" t="str">
        <f>IF(Table1[[#This Row],[Attendance %]]&gt;75,"OK","Below 75")</f>
        <v>OK</v>
      </c>
      <c r="AI2411" t="b">
        <f>ISBLANK(Table1[[#This Row],[Employee ID]])</f>
        <v>0</v>
      </c>
      <c r="AJ2411" t="b">
        <f>ISNUMBER(Table1[[#This Row],[Total Salary  ]])</f>
        <v>1</v>
      </c>
      <c r="AK2411" t="str">
        <f>IFERROR(_xlfn.XLOOKUP(Table1[[#This Row],[Manager ID]],MANAGERS!A:A,MANAGERS!B:B),"Not Found")</f>
        <v>Manager_7</v>
      </c>
    </row>
    <row r="2412" spans="1:37" x14ac:dyDescent="0.2">
      <c r="A2412" t="s">
        <v>334</v>
      </c>
      <c r="B2412" t="s">
        <v>89</v>
      </c>
      <c r="C2412" t="s">
        <v>21</v>
      </c>
      <c r="D2412" t="s">
        <v>25</v>
      </c>
      <c r="E2412" t="s">
        <v>26</v>
      </c>
      <c r="F2412" s="1">
        <v>45972</v>
      </c>
      <c r="G2412" s="1">
        <v>34449</v>
      </c>
      <c r="H2412">
        <v>63200</v>
      </c>
      <c r="I2412">
        <v>29080</v>
      </c>
      <c r="J2412">
        <v>100</v>
      </c>
      <c r="K2412">
        <v>71</v>
      </c>
      <c r="L2412" t="s">
        <v>23</v>
      </c>
      <c r="M2412">
        <v>108</v>
      </c>
      <c r="N2412">
        <f>Table1[[#This Row],[Basic Salary]]+Table1[[#This Row],[Bonus]]</f>
        <v>92280</v>
      </c>
      <c r="O2412" s="2">
        <f>Table1[[#This Row],[Bonus]]/Table1[[#This Row],[Basic Salary]]</f>
        <v>0.46012658227848102</v>
      </c>
      <c r="P2412">
        <f ca="1">DATEDIF(Table1[[#This Row],[Date of Birth]],TODAY(),"Y")</f>
        <v>32</v>
      </c>
      <c r="Q2412">
        <f ca="1">DATEDIF(Table1[[#This Row],[Joining Date]],TODAY(),"Y")</f>
        <v>0</v>
      </c>
      <c r="R2412" t="str">
        <f ca="1">IF(YEAR(Table1[[#This Row],[Joining Date]])=YEAR(TODAY()),"Yes","No")</f>
        <v>No</v>
      </c>
      <c r="S2412" t="str">
        <f ca="1">IF(Table1[[#This Row],[Experience]]&gt;5,"Yes","No")</f>
        <v>No</v>
      </c>
      <c r="T2412" t="str">
        <f>TEXT(Table1[[#This Row],[Joining Date]],"mmmm")</f>
        <v>November</v>
      </c>
      <c r="U2412" t="str">
        <f>TEXT(Table1[[#This Row],[Joining Date]],"yyyy")</f>
        <v>2025</v>
      </c>
      <c r="V2412" s="5">
        <f ca="1">TODAY()-Table1[[#This Row],[Joining Date]]</f>
        <v>267</v>
      </c>
      <c r="W2412" t="str">
        <f>LEFT(Table1[[#This Row],[Employee Name]],FIND(" ",Table1[[#This Row],[Employee Name]])-1)</f>
        <v>Tarun</v>
      </c>
      <c r="X2412" t="str">
        <f>RIGHT(Table1[[#This Row],[Employee Name]],LEN(Table1[[#This Row],[Employee Name]])-FIND(" ",Table1[[#This Row],[Employee Name]]))</f>
        <v>Verma</v>
      </c>
      <c r="Y2412" t="str">
        <f>Table1[[#This Row],[Department]]&amp;"-"&amp;Table1[[#This Row],[Employee ID]]</f>
        <v>Finance-E00278</v>
      </c>
      <c r="Z2412" t="str">
        <f>LEFT(Table1[[#This Row],[Department]],3)</f>
        <v>Fin</v>
      </c>
      <c r="AA2412" t="str">
        <f>_xlfn.XLOOKUP(Table1[[#This Row],[Manager ID]],MANAGERS!A:A,MANAGERS!B:B)</f>
        <v>Manager_8</v>
      </c>
      <c r="AB2412" t="str" cm="1">
        <f t="array" ref="AB2412">_xlfn.XLOOKUP(Table1[[#This Row],[Manager ID]],Table2[[#All],[Manager ID]],Table2[[#All],[Department Head]])</f>
        <v>Sales</v>
      </c>
      <c r="AC2412" s="2">
        <f>_xlfn.XLOOKUP(Table1[[#This Row],[City]],L:L,O:O)</f>
        <v>0.23486488519629886</v>
      </c>
      <c r="AD2412" t="str" cm="1">
        <f t="array" ref="AD2412">_xlfn.IFS(Table1[[#This Row],[Performance Score]]&gt;=90,"Excellent",Table1[[#This Row],[Performance Score]]&gt;=75,"Good",Table1[[#This Row],[Performance Score]]&gt;=60,"Average",Table1[[#This Row],[Performance Score]]&lt;=60,"Need Improvement")</f>
        <v>Average</v>
      </c>
      <c r="AE2412" t="str">
        <f>IF(AND(Table1[[#This Row],[Attendance %]]&gt;=80,(Table1[[#This Row],[Performance Score]]&gt;=80)),"Eligible","Not Eligible")</f>
        <v>Not Eligible</v>
      </c>
      <c r="AF2412" t="str">
        <f>IF(Table1[[#This Row],[Performance Score]]&gt;=80,"High Performer","Low Performer")</f>
        <v>Low Performer</v>
      </c>
      <c r="AG2412" t="str" cm="1">
        <f t="array" aca="1" ref="AG2412" ca="1">_xlfn.IFS(Table1[[#This Row],[Experience]]&lt;=3,"Junior",Table1[[#This Row],[Experience]]&lt;=7,"Mid Level",Table1[[#This Row],[Experience]]&gt;=7,"Senior")</f>
        <v>Junior</v>
      </c>
      <c r="AH2412" t="str">
        <f>IF(Table1[[#This Row],[Attendance %]]&gt;75,"OK","Below 75")</f>
        <v>OK</v>
      </c>
      <c r="AI2412" t="b">
        <f>ISBLANK(Table1[[#This Row],[Employee ID]])</f>
        <v>0</v>
      </c>
      <c r="AJ2412" t="b">
        <f>ISNUMBER(Table1[[#This Row],[Total Salary  ]])</f>
        <v>1</v>
      </c>
      <c r="AK2412" t="str">
        <f>IFERROR(_xlfn.XLOOKUP(Table1[[#This Row],[Manager ID]],MANAGERS!A:A,MANAGERS!B:B),"Not Found")</f>
        <v>Manager_8</v>
      </c>
    </row>
    <row r="2413" spans="1:37" x14ac:dyDescent="0.2">
      <c r="A2413" t="s">
        <v>4273</v>
      </c>
      <c r="B2413" t="s">
        <v>77</v>
      </c>
      <c r="C2413" t="s">
        <v>15</v>
      </c>
      <c r="D2413" t="s">
        <v>25</v>
      </c>
      <c r="E2413" t="s">
        <v>30</v>
      </c>
      <c r="F2413" s="1">
        <v>44785</v>
      </c>
      <c r="G2413" s="1">
        <v>30365</v>
      </c>
      <c r="H2413">
        <v>65806</v>
      </c>
      <c r="I2413">
        <v>26457</v>
      </c>
      <c r="J2413">
        <v>93</v>
      </c>
      <c r="K2413">
        <v>60</v>
      </c>
      <c r="L2413" t="s">
        <v>31</v>
      </c>
      <c r="M2413">
        <v>101</v>
      </c>
      <c r="N2413">
        <f>Table1[[#This Row],[Basic Salary]]+Table1[[#This Row],[Bonus]]</f>
        <v>92263</v>
      </c>
      <c r="O2413" s="2">
        <f>Table1[[#This Row],[Bonus]]/Table1[[#This Row],[Basic Salary]]</f>
        <v>0.40204540619396406</v>
      </c>
      <c r="P2413">
        <f ca="1">DATEDIF(Table1[[#This Row],[Date of Birth]],TODAY(),"Y")</f>
        <v>43</v>
      </c>
      <c r="Q2413">
        <f ca="1">DATEDIF(Table1[[#This Row],[Joining Date]],TODAY(),"Y")</f>
        <v>3</v>
      </c>
      <c r="R2413" t="str">
        <f ca="1">IF(YEAR(Table1[[#This Row],[Joining Date]])=YEAR(TODAY()),"Yes","No")</f>
        <v>No</v>
      </c>
      <c r="S2413" t="str">
        <f ca="1">IF(Table1[[#This Row],[Experience]]&gt;5,"Yes","No")</f>
        <v>No</v>
      </c>
      <c r="T2413" t="str">
        <f>TEXT(Table1[[#This Row],[Joining Date]],"mmmm")</f>
        <v>August</v>
      </c>
      <c r="U2413" t="str">
        <f>TEXT(Table1[[#This Row],[Joining Date]],"yyyy")</f>
        <v>2022</v>
      </c>
      <c r="V2413" s="5">
        <f ca="1">TODAY()-Table1[[#This Row],[Joining Date]]</f>
        <v>1454</v>
      </c>
      <c r="W2413" t="str">
        <f>LEFT(Table1[[#This Row],[Employee Name]],FIND(" ",Table1[[#This Row],[Employee Name]])-1)</f>
        <v>Rohan</v>
      </c>
      <c r="X2413" t="str">
        <f>RIGHT(Table1[[#This Row],[Employee Name]],LEN(Table1[[#This Row],[Employee Name]])-FIND(" ",Table1[[#This Row],[Employee Name]]))</f>
        <v>Gupta</v>
      </c>
      <c r="Y2413" t="str">
        <f>Table1[[#This Row],[Department]]&amp;"-"&amp;Table1[[#This Row],[Employee ID]]</f>
        <v>Finance-E04217</v>
      </c>
      <c r="Z2413" t="str">
        <f>LEFT(Table1[[#This Row],[Department]],3)</f>
        <v>Fin</v>
      </c>
      <c r="AA2413" t="str">
        <f>_xlfn.XLOOKUP(Table1[[#This Row],[Manager ID]],MANAGERS!A:A,MANAGERS!B:B)</f>
        <v>Manager_1</v>
      </c>
      <c r="AB2413" t="str" cm="1">
        <f t="array" ref="AB2413">_xlfn.XLOOKUP(Table1[[#This Row],[Manager ID]],Table2[[#All],[Manager ID]],Table2[[#All],[Department Head]])</f>
        <v>Support</v>
      </c>
      <c r="AC2413" s="2">
        <f>_xlfn.XLOOKUP(Table1[[#This Row],[City]],L:L,O:O)</f>
        <v>0.241864189087755</v>
      </c>
      <c r="AD2413" t="str" cm="1">
        <f t="array" ref="AD2413">_xlfn.IFS(Table1[[#This Row],[Performance Score]]&gt;=90,"Excellent",Table1[[#This Row],[Performance Score]]&gt;=75,"Good",Table1[[#This Row],[Performance Score]]&gt;=60,"Average",Table1[[#This Row],[Performance Score]]&lt;=60,"Need Improvement")</f>
        <v>Average</v>
      </c>
      <c r="AE2413" t="str">
        <f>IF(AND(Table1[[#This Row],[Attendance %]]&gt;=80,(Table1[[#This Row],[Performance Score]]&gt;=80)),"Eligible","Not Eligible")</f>
        <v>Not Eligible</v>
      </c>
      <c r="AF2413" t="str">
        <f>IF(Table1[[#This Row],[Performance Score]]&gt;=80,"High Performer","Low Performer")</f>
        <v>Low Performer</v>
      </c>
      <c r="AG2413" t="str" cm="1">
        <f t="array" aca="1" ref="AG2413" ca="1">_xlfn.IFS(Table1[[#This Row],[Experience]]&lt;=3,"Junior",Table1[[#This Row],[Experience]]&lt;=7,"Mid Level",Table1[[#This Row],[Experience]]&gt;=7,"Senior")</f>
        <v>Junior</v>
      </c>
      <c r="AH2413" t="str">
        <f>IF(Table1[[#This Row],[Attendance %]]&gt;75,"OK","Below 75")</f>
        <v>OK</v>
      </c>
      <c r="AI2413" t="b">
        <f>ISBLANK(Table1[[#This Row],[Employee ID]])</f>
        <v>0</v>
      </c>
      <c r="AJ2413" t="b">
        <f>ISNUMBER(Table1[[#This Row],[Total Salary  ]])</f>
        <v>1</v>
      </c>
      <c r="AK2413" t="str">
        <f>IFERROR(_xlfn.XLOOKUP(Table1[[#This Row],[Manager ID]],MANAGERS!A:A,MANAGERS!B:B),"Not Found")</f>
        <v>Manager_1</v>
      </c>
    </row>
    <row r="2414" spans="1:37" x14ac:dyDescent="0.2">
      <c r="A2414" t="s">
        <v>1514</v>
      </c>
      <c r="B2414" t="s">
        <v>50</v>
      </c>
      <c r="C2414" t="s">
        <v>21</v>
      </c>
      <c r="D2414" t="s">
        <v>46</v>
      </c>
      <c r="E2414" t="s">
        <v>65</v>
      </c>
      <c r="F2414" s="1">
        <v>43145</v>
      </c>
      <c r="G2414" s="1">
        <v>30022</v>
      </c>
      <c r="H2414">
        <v>77543</v>
      </c>
      <c r="I2414">
        <v>14715</v>
      </c>
      <c r="J2414">
        <v>84</v>
      </c>
      <c r="K2414">
        <v>97</v>
      </c>
      <c r="L2414" t="s">
        <v>23</v>
      </c>
      <c r="M2414">
        <v>114</v>
      </c>
      <c r="N2414">
        <f>Table1[[#This Row],[Basic Salary]]+Table1[[#This Row],[Bonus]]</f>
        <v>92258</v>
      </c>
      <c r="O2414" s="2">
        <f>Table1[[#This Row],[Bonus]]/Table1[[#This Row],[Basic Salary]]</f>
        <v>0.18976567839779218</v>
      </c>
      <c r="P2414">
        <f ca="1">DATEDIF(Table1[[#This Row],[Date of Birth]],TODAY(),"Y")</f>
        <v>44</v>
      </c>
      <c r="Q2414">
        <f ca="1">DATEDIF(Table1[[#This Row],[Joining Date]],TODAY(),"Y")</f>
        <v>8</v>
      </c>
      <c r="R2414" t="str">
        <f ca="1">IF(YEAR(Table1[[#This Row],[Joining Date]])=YEAR(TODAY()),"Yes","No")</f>
        <v>No</v>
      </c>
      <c r="S2414" t="str">
        <f ca="1">IF(Table1[[#This Row],[Experience]]&gt;5,"Yes","No")</f>
        <v>Yes</v>
      </c>
      <c r="T2414" t="str">
        <f>TEXT(Table1[[#This Row],[Joining Date]],"mmmm")</f>
        <v>February</v>
      </c>
      <c r="U2414" t="str">
        <f>TEXT(Table1[[#This Row],[Joining Date]],"yyyy")</f>
        <v>2018</v>
      </c>
      <c r="V2414" s="5">
        <f ca="1">TODAY()-Table1[[#This Row],[Joining Date]]</f>
        <v>3094</v>
      </c>
      <c r="W2414" t="str">
        <f>LEFT(Table1[[#This Row],[Employee Name]],FIND(" ",Table1[[#This Row],[Employee Name]])-1)</f>
        <v>Ravi</v>
      </c>
      <c r="X2414" t="str">
        <f>RIGHT(Table1[[#This Row],[Employee Name]],LEN(Table1[[#This Row],[Employee Name]])-FIND(" ",Table1[[#This Row],[Employee Name]]))</f>
        <v>Teja</v>
      </c>
      <c r="Y2414" t="str">
        <f>Table1[[#This Row],[Department]]&amp;"-"&amp;Table1[[#This Row],[Employee ID]]</f>
        <v>Support-E01458</v>
      </c>
      <c r="Z2414" t="str">
        <f>LEFT(Table1[[#This Row],[Department]],3)</f>
        <v>Sup</v>
      </c>
      <c r="AA2414" t="str">
        <f>_xlfn.XLOOKUP(Table1[[#This Row],[Manager ID]],MANAGERS!A:A,MANAGERS!B:B)</f>
        <v>Manager_14</v>
      </c>
      <c r="AB2414" t="str" cm="1">
        <f t="array" ref="AB2414">_xlfn.XLOOKUP(Table1[[#This Row],[Manager ID]],Table2[[#All],[Manager ID]],Table2[[#All],[Department Head]])</f>
        <v>Marketing</v>
      </c>
      <c r="AC2414" s="2">
        <f>_xlfn.XLOOKUP(Table1[[#This Row],[City]],L:L,O:O)</f>
        <v>0.23486488519629886</v>
      </c>
      <c r="AD2414" t="str" cm="1">
        <f t="array" ref="AD2414">_xlfn.IFS(Table1[[#This Row],[Performance Score]]&gt;=90,"Excellent",Table1[[#This Row],[Performance Score]]&gt;=75,"Good",Table1[[#This Row],[Performance Score]]&gt;=60,"Average",Table1[[#This Row],[Performance Score]]&lt;=60,"Need Improvement")</f>
        <v>Excellent</v>
      </c>
      <c r="AE2414" t="str">
        <f>IF(AND(Table1[[#This Row],[Attendance %]]&gt;=80,(Table1[[#This Row],[Performance Score]]&gt;=80)),"Eligible","Not Eligible")</f>
        <v>Eligible</v>
      </c>
      <c r="AF2414" t="str">
        <f>IF(Table1[[#This Row],[Performance Score]]&gt;=80,"High Performer","Low Performer")</f>
        <v>High Performer</v>
      </c>
      <c r="AG2414" t="str" cm="1">
        <f t="array" aca="1" ref="AG2414" ca="1">_xlfn.IFS(Table1[[#This Row],[Experience]]&lt;=3,"Junior",Table1[[#This Row],[Experience]]&lt;=7,"Mid Level",Table1[[#This Row],[Experience]]&gt;=7,"Senior")</f>
        <v>Senior</v>
      </c>
      <c r="AH2414" t="str">
        <f>IF(Table1[[#This Row],[Attendance %]]&gt;75,"OK","Below 75")</f>
        <v>OK</v>
      </c>
      <c r="AI2414" t="b">
        <f>ISBLANK(Table1[[#This Row],[Employee ID]])</f>
        <v>0</v>
      </c>
      <c r="AJ2414" t="b">
        <f>ISNUMBER(Table1[[#This Row],[Total Salary  ]])</f>
        <v>1</v>
      </c>
      <c r="AK2414" t="str">
        <f>IFERROR(_xlfn.XLOOKUP(Table1[[#This Row],[Manager ID]],MANAGERS!A:A,MANAGERS!B:B),"Not Found")</f>
        <v>Manager_14</v>
      </c>
    </row>
    <row r="2415" spans="1:37" x14ac:dyDescent="0.2">
      <c r="A2415" t="s">
        <v>2918</v>
      </c>
      <c r="B2415" t="s">
        <v>71</v>
      </c>
      <c r="C2415" t="s">
        <v>21</v>
      </c>
      <c r="D2415" t="s">
        <v>43</v>
      </c>
      <c r="E2415" t="s">
        <v>30</v>
      </c>
      <c r="F2415" s="1">
        <v>43567</v>
      </c>
      <c r="G2415" s="1">
        <v>33838</v>
      </c>
      <c r="H2415">
        <v>83638</v>
      </c>
      <c r="I2415">
        <v>8604</v>
      </c>
      <c r="J2415">
        <v>91</v>
      </c>
      <c r="K2415">
        <v>93</v>
      </c>
      <c r="L2415" t="s">
        <v>34</v>
      </c>
      <c r="M2415">
        <v>115</v>
      </c>
      <c r="N2415">
        <f>Table1[[#This Row],[Basic Salary]]+Table1[[#This Row],[Bonus]]</f>
        <v>92242</v>
      </c>
      <c r="O2415" s="2">
        <f>Table1[[#This Row],[Bonus]]/Table1[[#This Row],[Basic Salary]]</f>
        <v>0.1028719003323848</v>
      </c>
      <c r="P2415">
        <f ca="1">DATEDIF(Table1[[#This Row],[Date of Birth]],TODAY(),"Y")</f>
        <v>33</v>
      </c>
      <c r="Q2415">
        <f ca="1">DATEDIF(Table1[[#This Row],[Joining Date]],TODAY(),"Y")</f>
        <v>7</v>
      </c>
      <c r="R2415" t="str">
        <f ca="1">IF(YEAR(Table1[[#This Row],[Joining Date]])=YEAR(TODAY()),"Yes","No")</f>
        <v>No</v>
      </c>
      <c r="S2415" t="str">
        <f ca="1">IF(Table1[[#This Row],[Experience]]&gt;5,"Yes","No")</f>
        <v>Yes</v>
      </c>
      <c r="T2415" t="str">
        <f>TEXT(Table1[[#This Row],[Joining Date]],"mmmm")</f>
        <v>April</v>
      </c>
      <c r="U2415" t="str">
        <f>TEXT(Table1[[#This Row],[Joining Date]],"yyyy")</f>
        <v>2019</v>
      </c>
      <c r="V2415" s="5">
        <f ca="1">TODAY()-Table1[[#This Row],[Joining Date]]</f>
        <v>2672</v>
      </c>
      <c r="W2415" t="str">
        <f>LEFT(Table1[[#This Row],[Employee Name]],FIND(" ",Table1[[#This Row],[Employee Name]])-1)</f>
        <v>Sneha</v>
      </c>
      <c r="X2415" t="str">
        <f>RIGHT(Table1[[#This Row],[Employee Name]],LEN(Table1[[#This Row],[Employee Name]])-FIND(" ",Table1[[#This Row],[Employee Name]]))</f>
        <v>Iyer</v>
      </c>
      <c r="Y2415" t="str">
        <f>Table1[[#This Row],[Department]]&amp;"-"&amp;Table1[[#This Row],[Employee ID]]</f>
        <v>Operations-E02862</v>
      </c>
      <c r="Z2415" t="str">
        <f>LEFT(Table1[[#This Row],[Department]],3)</f>
        <v>Ope</v>
      </c>
      <c r="AA2415" t="str">
        <f>_xlfn.XLOOKUP(Table1[[#This Row],[Manager ID]],MANAGERS!A:A,MANAGERS!B:B)</f>
        <v>Manager_15</v>
      </c>
      <c r="AB2415" t="str" cm="1">
        <f t="array" ref="AB2415">_xlfn.XLOOKUP(Table1[[#This Row],[Manager ID]],Table2[[#All],[Manager ID]],Table2[[#All],[Department Head]])</f>
        <v>Support</v>
      </c>
      <c r="AC2415" s="2">
        <f>_xlfn.XLOOKUP(Table1[[#This Row],[City]],L:L,O:O)</f>
        <v>0.24030340748661314</v>
      </c>
      <c r="AD2415" t="str" cm="1">
        <f t="array" ref="AD2415">_xlfn.IFS(Table1[[#This Row],[Performance Score]]&gt;=90,"Excellent",Table1[[#This Row],[Performance Score]]&gt;=75,"Good",Table1[[#This Row],[Performance Score]]&gt;=60,"Average",Table1[[#This Row],[Performance Score]]&lt;=60,"Need Improvement")</f>
        <v>Excellent</v>
      </c>
      <c r="AE2415" t="str">
        <f>IF(AND(Table1[[#This Row],[Attendance %]]&gt;=80,(Table1[[#This Row],[Performance Score]]&gt;=80)),"Eligible","Not Eligible")</f>
        <v>Eligible</v>
      </c>
      <c r="AF2415" t="str">
        <f>IF(Table1[[#This Row],[Performance Score]]&gt;=80,"High Performer","Low Performer")</f>
        <v>High Performer</v>
      </c>
      <c r="AG2415" t="str" cm="1">
        <f t="array" aca="1" ref="AG2415" ca="1">_xlfn.IFS(Table1[[#This Row],[Experience]]&lt;=3,"Junior",Table1[[#This Row],[Experience]]&lt;=7,"Mid Level",Table1[[#This Row],[Experience]]&gt;=7,"Senior")</f>
        <v>Mid Level</v>
      </c>
      <c r="AH2415" t="str">
        <f>IF(Table1[[#This Row],[Attendance %]]&gt;75,"OK","Below 75")</f>
        <v>OK</v>
      </c>
      <c r="AI2415" t="b">
        <f>ISBLANK(Table1[[#This Row],[Employee ID]])</f>
        <v>0</v>
      </c>
      <c r="AJ2415" t="b">
        <f>ISNUMBER(Table1[[#This Row],[Total Salary  ]])</f>
        <v>1</v>
      </c>
      <c r="AK2415" t="str">
        <f>IFERROR(_xlfn.XLOOKUP(Table1[[#This Row],[Manager ID]],MANAGERS!A:A,MANAGERS!B:B),"Not Found")</f>
        <v>Manager_15</v>
      </c>
    </row>
    <row r="2416" spans="1:37" x14ac:dyDescent="0.2">
      <c r="A2416" t="s">
        <v>914</v>
      </c>
      <c r="B2416" t="s">
        <v>45</v>
      </c>
      <c r="C2416" t="s">
        <v>15</v>
      </c>
      <c r="D2416" t="s">
        <v>81</v>
      </c>
      <c r="E2416" t="s">
        <v>51</v>
      </c>
      <c r="F2416" s="1">
        <v>44390</v>
      </c>
      <c r="G2416" s="1">
        <v>32375</v>
      </c>
      <c r="H2416">
        <v>72352</v>
      </c>
      <c r="I2416">
        <v>19886</v>
      </c>
      <c r="J2416">
        <v>66</v>
      </c>
      <c r="K2416">
        <v>49</v>
      </c>
      <c r="L2416" t="s">
        <v>18</v>
      </c>
      <c r="M2416">
        <v>114</v>
      </c>
      <c r="N2416">
        <f>Table1[[#This Row],[Basic Salary]]+Table1[[#This Row],[Bonus]]</f>
        <v>92238</v>
      </c>
      <c r="O2416" s="2">
        <f>Table1[[#This Row],[Bonus]]/Table1[[#This Row],[Basic Salary]]</f>
        <v>0.27485072976559044</v>
      </c>
      <c r="P2416">
        <f ca="1">DATEDIF(Table1[[#This Row],[Date of Birth]],TODAY(),"Y")</f>
        <v>37</v>
      </c>
      <c r="Q2416">
        <f ca="1">DATEDIF(Table1[[#This Row],[Joining Date]],TODAY(),"Y")</f>
        <v>5</v>
      </c>
      <c r="R2416" t="str">
        <f ca="1">IF(YEAR(Table1[[#This Row],[Joining Date]])=YEAR(TODAY()),"Yes","No")</f>
        <v>No</v>
      </c>
      <c r="S2416" t="str">
        <f ca="1">IF(Table1[[#This Row],[Experience]]&gt;5,"Yes","No")</f>
        <v>No</v>
      </c>
      <c r="T2416" t="str">
        <f>TEXT(Table1[[#This Row],[Joining Date]],"mmmm")</f>
        <v>July</v>
      </c>
      <c r="U2416" t="str">
        <f>TEXT(Table1[[#This Row],[Joining Date]],"yyyy")</f>
        <v>2021</v>
      </c>
      <c r="V2416" s="5">
        <f ca="1">TODAY()-Table1[[#This Row],[Joining Date]]</f>
        <v>1849</v>
      </c>
      <c r="W2416" t="str">
        <f>LEFT(Table1[[#This Row],[Employee Name]],FIND(" ",Table1[[#This Row],[Employee Name]])-1)</f>
        <v>Ananya</v>
      </c>
      <c r="X2416" t="str">
        <f>RIGHT(Table1[[#This Row],[Employee Name]],LEN(Table1[[#This Row],[Employee Name]])-FIND(" ",Table1[[#This Row],[Employee Name]]))</f>
        <v>Rao</v>
      </c>
      <c r="Y2416" t="str">
        <f>Table1[[#This Row],[Department]]&amp;"-"&amp;Table1[[#This Row],[Employee ID]]</f>
        <v>Sales-E00858</v>
      </c>
      <c r="Z2416" t="str">
        <f>LEFT(Table1[[#This Row],[Department]],3)</f>
        <v>Sal</v>
      </c>
      <c r="AA2416" t="str">
        <f>_xlfn.XLOOKUP(Table1[[#This Row],[Manager ID]],MANAGERS!A:A,MANAGERS!B:B)</f>
        <v>Manager_14</v>
      </c>
      <c r="AB2416" t="str" cm="1">
        <f t="array" ref="AB2416">_xlfn.XLOOKUP(Table1[[#This Row],[Manager ID]],Table2[[#All],[Manager ID]],Table2[[#All],[Department Head]])</f>
        <v>Marketing</v>
      </c>
      <c r="AC2416" s="2">
        <f>_xlfn.XLOOKUP(Table1[[#This Row],[City]],L:L,O:O)</f>
        <v>0.21356479274849693</v>
      </c>
      <c r="AD2416" t="str" cm="1">
        <f t="array" ref="AD2416">_xlfn.IFS(Table1[[#This Row],[Performance Score]]&gt;=90,"Excellent",Table1[[#This Row],[Performance Score]]&gt;=75,"Good",Table1[[#This Row],[Performance Score]]&gt;=60,"Average",Table1[[#This Row],[Performance Score]]&lt;=60,"Need Improvement")</f>
        <v>Need Improvement</v>
      </c>
      <c r="AE2416" t="str">
        <f>IF(AND(Table1[[#This Row],[Attendance %]]&gt;=80,(Table1[[#This Row],[Performance Score]]&gt;=80)),"Eligible","Not Eligible")</f>
        <v>Not Eligible</v>
      </c>
      <c r="AF2416" t="str">
        <f>IF(Table1[[#This Row],[Performance Score]]&gt;=80,"High Performer","Low Performer")</f>
        <v>Low Performer</v>
      </c>
      <c r="AG2416" t="str" cm="1">
        <f t="array" aca="1" ref="AG2416" ca="1">_xlfn.IFS(Table1[[#This Row],[Experience]]&lt;=3,"Junior",Table1[[#This Row],[Experience]]&lt;=7,"Mid Level",Table1[[#This Row],[Experience]]&gt;=7,"Senior")</f>
        <v>Mid Level</v>
      </c>
      <c r="AH2416" t="str">
        <f>IF(Table1[[#This Row],[Attendance %]]&gt;75,"OK","Below 75")</f>
        <v>Below 75</v>
      </c>
      <c r="AI2416" t="b">
        <f>ISBLANK(Table1[[#This Row],[Employee ID]])</f>
        <v>0</v>
      </c>
      <c r="AJ2416" t="b">
        <f>ISNUMBER(Table1[[#This Row],[Total Salary  ]])</f>
        <v>1</v>
      </c>
      <c r="AK2416" t="str">
        <f>IFERROR(_xlfn.XLOOKUP(Table1[[#This Row],[Manager ID]],MANAGERS!A:A,MANAGERS!B:B),"Not Found")</f>
        <v>Manager_14</v>
      </c>
    </row>
    <row r="2417" spans="1:37" x14ac:dyDescent="0.2">
      <c r="A2417" t="s">
        <v>199</v>
      </c>
      <c r="B2417" t="s">
        <v>29</v>
      </c>
      <c r="C2417" t="s">
        <v>21</v>
      </c>
      <c r="D2417" t="s">
        <v>81</v>
      </c>
      <c r="E2417" t="s">
        <v>22</v>
      </c>
      <c r="F2417" s="1">
        <v>42036</v>
      </c>
      <c r="G2417" s="1">
        <v>37370</v>
      </c>
      <c r="H2417">
        <v>81446</v>
      </c>
      <c r="I2417">
        <v>10757</v>
      </c>
      <c r="J2417">
        <v>68</v>
      </c>
      <c r="K2417">
        <v>64</v>
      </c>
      <c r="L2417" t="s">
        <v>23</v>
      </c>
      <c r="M2417">
        <v>108</v>
      </c>
      <c r="N2417">
        <f>Table1[[#This Row],[Basic Salary]]+Table1[[#This Row],[Bonus]]</f>
        <v>92203</v>
      </c>
      <c r="O2417" s="2">
        <f>Table1[[#This Row],[Bonus]]/Table1[[#This Row],[Basic Salary]]</f>
        <v>0.13207524003634311</v>
      </c>
      <c r="P2417">
        <f ca="1">DATEDIF(Table1[[#This Row],[Date of Birth]],TODAY(),"Y")</f>
        <v>24</v>
      </c>
      <c r="Q2417">
        <f ca="1">DATEDIF(Table1[[#This Row],[Joining Date]],TODAY(),"Y")</f>
        <v>11</v>
      </c>
      <c r="R2417" t="str">
        <f ca="1">IF(YEAR(Table1[[#This Row],[Joining Date]])=YEAR(TODAY()),"Yes","No")</f>
        <v>No</v>
      </c>
      <c r="S2417" t="str">
        <f ca="1">IF(Table1[[#This Row],[Experience]]&gt;5,"Yes","No")</f>
        <v>Yes</v>
      </c>
      <c r="T2417" t="str">
        <f>TEXT(Table1[[#This Row],[Joining Date]],"mmmm")</f>
        <v>February</v>
      </c>
      <c r="U2417" t="str">
        <f>TEXT(Table1[[#This Row],[Joining Date]],"yyyy")</f>
        <v>2015</v>
      </c>
      <c r="V2417" s="5">
        <f ca="1">TODAY()-Table1[[#This Row],[Joining Date]]</f>
        <v>4203</v>
      </c>
      <c r="W2417" t="str">
        <f>LEFT(Table1[[#This Row],[Employee Name]],FIND(" ",Table1[[#This Row],[Employee Name]])-1)</f>
        <v>Vikram</v>
      </c>
      <c r="X2417" t="str">
        <f>RIGHT(Table1[[#This Row],[Employee Name]],LEN(Table1[[#This Row],[Employee Name]])-FIND(" ",Table1[[#This Row],[Employee Name]]))</f>
        <v>Singh</v>
      </c>
      <c r="Y2417" t="str">
        <f>Table1[[#This Row],[Department]]&amp;"-"&amp;Table1[[#This Row],[Employee ID]]</f>
        <v>Sales-E00143</v>
      </c>
      <c r="Z2417" t="str">
        <f>LEFT(Table1[[#This Row],[Department]],3)</f>
        <v>Sal</v>
      </c>
      <c r="AA2417" t="str">
        <f>_xlfn.XLOOKUP(Table1[[#This Row],[Manager ID]],MANAGERS!A:A,MANAGERS!B:B)</f>
        <v>Manager_8</v>
      </c>
      <c r="AB2417" t="str" cm="1">
        <f t="array" ref="AB2417">_xlfn.XLOOKUP(Table1[[#This Row],[Manager ID]],Table2[[#All],[Manager ID]],Table2[[#All],[Department Head]])</f>
        <v>Sales</v>
      </c>
      <c r="AC2417" s="2">
        <f>_xlfn.XLOOKUP(Table1[[#This Row],[City]],L:L,O:O)</f>
        <v>0.23486488519629886</v>
      </c>
      <c r="AD2417" t="str" cm="1">
        <f t="array" ref="AD2417">_xlfn.IFS(Table1[[#This Row],[Performance Score]]&gt;=90,"Excellent",Table1[[#This Row],[Performance Score]]&gt;=75,"Good",Table1[[#This Row],[Performance Score]]&gt;=60,"Average",Table1[[#This Row],[Performance Score]]&lt;=60,"Need Improvement")</f>
        <v>Average</v>
      </c>
      <c r="AE2417" t="str">
        <f>IF(AND(Table1[[#This Row],[Attendance %]]&gt;=80,(Table1[[#This Row],[Performance Score]]&gt;=80)),"Eligible","Not Eligible")</f>
        <v>Not Eligible</v>
      </c>
      <c r="AF2417" t="str">
        <f>IF(Table1[[#This Row],[Performance Score]]&gt;=80,"High Performer","Low Performer")</f>
        <v>Low Performer</v>
      </c>
      <c r="AG2417" t="str" cm="1">
        <f t="array" aca="1" ref="AG2417" ca="1">_xlfn.IFS(Table1[[#This Row],[Experience]]&lt;=3,"Junior",Table1[[#This Row],[Experience]]&lt;=7,"Mid Level",Table1[[#This Row],[Experience]]&gt;=7,"Senior")</f>
        <v>Senior</v>
      </c>
      <c r="AH2417" t="str">
        <f>IF(Table1[[#This Row],[Attendance %]]&gt;75,"OK","Below 75")</f>
        <v>Below 75</v>
      </c>
      <c r="AI2417" t="b">
        <f>ISBLANK(Table1[[#This Row],[Employee ID]])</f>
        <v>0</v>
      </c>
      <c r="AJ2417" t="b">
        <f>ISNUMBER(Table1[[#This Row],[Total Salary  ]])</f>
        <v>1</v>
      </c>
      <c r="AK2417" t="str">
        <f>IFERROR(_xlfn.XLOOKUP(Table1[[#This Row],[Manager ID]],MANAGERS!A:A,MANAGERS!B:B),"Not Found")</f>
        <v>Manager_8</v>
      </c>
    </row>
    <row r="2418" spans="1:37" x14ac:dyDescent="0.2">
      <c r="A2418" t="s">
        <v>3907</v>
      </c>
      <c r="B2418" t="s">
        <v>77</v>
      </c>
      <c r="C2418" t="s">
        <v>21</v>
      </c>
      <c r="D2418" t="s">
        <v>40</v>
      </c>
      <c r="E2418" t="s">
        <v>22</v>
      </c>
      <c r="F2418" s="1">
        <v>44724</v>
      </c>
      <c r="G2418" s="1">
        <v>37371</v>
      </c>
      <c r="H2418">
        <v>75095</v>
      </c>
      <c r="I2418">
        <v>17080</v>
      </c>
      <c r="J2418">
        <v>60</v>
      </c>
      <c r="K2418">
        <v>76</v>
      </c>
      <c r="L2418" t="s">
        <v>31</v>
      </c>
      <c r="M2418">
        <v>113</v>
      </c>
      <c r="N2418">
        <f>Table1[[#This Row],[Basic Salary]]+Table1[[#This Row],[Bonus]]</f>
        <v>92175</v>
      </c>
      <c r="O2418" s="2">
        <f>Table1[[#This Row],[Bonus]]/Table1[[#This Row],[Basic Salary]]</f>
        <v>0.22744523603435648</v>
      </c>
      <c r="P2418">
        <f ca="1">DATEDIF(Table1[[#This Row],[Date of Birth]],TODAY(),"Y")</f>
        <v>24</v>
      </c>
      <c r="Q2418">
        <f ca="1">DATEDIF(Table1[[#This Row],[Joining Date]],TODAY(),"Y")</f>
        <v>4</v>
      </c>
      <c r="R2418" t="str">
        <f ca="1">IF(YEAR(Table1[[#This Row],[Joining Date]])=YEAR(TODAY()),"Yes","No")</f>
        <v>No</v>
      </c>
      <c r="S2418" t="str">
        <f ca="1">IF(Table1[[#This Row],[Experience]]&gt;5,"Yes","No")</f>
        <v>No</v>
      </c>
      <c r="T2418" t="str">
        <f>TEXT(Table1[[#This Row],[Joining Date]],"mmmm")</f>
        <v>June</v>
      </c>
      <c r="U2418" t="str">
        <f>TEXT(Table1[[#This Row],[Joining Date]],"yyyy")</f>
        <v>2022</v>
      </c>
      <c r="V2418" s="5">
        <f ca="1">TODAY()-Table1[[#This Row],[Joining Date]]</f>
        <v>1515</v>
      </c>
      <c r="W2418" t="str">
        <f>LEFT(Table1[[#This Row],[Employee Name]],FIND(" ",Table1[[#This Row],[Employee Name]])-1)</f>
        <v>Rohan</v>
      </c>
      <c r="X2418" t="str">
        <f>RIGHT(Table1[[#This Row],[Employee Name]],LEN(Table1[[#This Row],[Employee Name]])-FIND(" ",Table1[[#This Row],[Employee Name]]))</f>
        <v>Gupta</v>
      </c>
      <c r="Y2418" t="str">
        <f>Table1[[#This Row],[Department]]&amp;"-"&amp;Table1[[#This Row],[Employee ID]]</f>
        <v>IT-E03851</v>
      </c>
      <c r="Z2418" t="str">
        <f>LEFT(Table1[[#This Row],[Department]],3)</f>
        <v>IT</v>
      </c>
      <c r="AA2418" t="str">
        <f>_xlfn.XLOOKUP(Table1[[#This Row],[Manager ID]],MANAGERS!A:A,MANAGERS!B:B)</f>
        <v>Manager_13</v>
      </c>
      <c r="AB2418" t="str" cm="1">
        <f t="array" ref="AB2418">_xlfn.XLOOKUP(Table1[[#This Row],[Manager ID]],Table2[[#All],[Manager ID]],Table2[[#All],[Department Head]])</f>
        <v>HR</v>
      </c>
      <c r="AC2418" s="2">
        <f>_xlfn.XLOOKUP(Table1[[#This Row],[City]],L:L,O:O)</f>
        <v>0.241864189087755</v>
      </c>
      <c r="AD2418" t="str" cm="1">
        <f t="array" ref="AD2418">_xlfn.IFS(Table1[[#This Row],[Performance Score]]&gt;=90,"Excellent",Table1[[#This Row],[Performance Score]]&gt;=75,"Good",Table1[[#This Row],[Performance Score]]&gt;=60,"Average",Table1[[#This Row],[Performance Score]]&lt;=60,"Need Improvement")</f>
        <v>Good</v>
      </c>
      <c r="AE2418" t="str">
        <f>IF(AND(Table1[[#This Row],[Attendance %]]&gt;=80,(Table1[[#This Row],[Performance Score]]&gt;=80)),"Eligible","Not Eligible")</f>
        <v>Not Eligible</v>
      </c>
      <c r="AF2418" t="str">
        <f>IF(Table1[[#This Row],[Performance Score]]&gt;=80,"High Performer","Low Performer")</f>
        <v>Low Performer</v>
      </c>
      <c r="AG2418" t="str" cm="1">
        <f t="array" aca="1" ref="AG2418" ca="1">_xlfn.IFS(Table1[[#This Row],[Experience]]&lt;=3,"Junior",Table1[[#This Row],[Experience]]&lt;=7,"Mid Level",Table1[[#This Row],[Experience]]&gt;=7,"Senior")</f>
        <v>Mid Level</v>
      </c>
      <c r="AH2418" t="str">
        <f>IF(Table1[[#This Row],[Attendance %]]&gt;75,"OK","Below 75")</f>
        <v>Below 75</v>
      </c>
      <c r="AI2418" t="b">
        <f>ISBLANK(Table1[[#This Row],[Employee ID]])</f>
        <v>0</v>
      </c>
      <c r="AJ2418" t="b">
        <f>ISNUMBER(Table1[[#This Row],[Total Salary  ]])</f>
        <v>1</v>
      </c>
      <c r="AK2418" t="str">
        <f>IFERROR(_xlfn.XLOOKUP(Table1[[#This Row],[Manager ID]],MANAGERS!A:A,MANAGERS!B:B),"Not Found")</f>
        <v>Manager_13</v>
      </c>
    </row>
    <row r="2419" spans="1:37" x14ac:dyDescent="0.2">
      <c r="A2419" t="s">
        <v>924</v>
      </c>
      <c r="B2419" t="s">
        <v>20</v>
      </c>
      <c r="C2419" t="s">
        <v>21</v>
      </c>
      <c r="D2419" t="s">
        <v>40</v>
      </c>
      <c r="E2419" t="s">
        <v>65</v>
      </c>
      <c r="F2419" s="1">
        <v>45692</v>
      </c>
      <c r="G2419" s="1">
        <v>35699</v>
      </c>
      <c r="H2419">
        <v>69433</v>
      </c>
      <c r="I2419">
        <v>22727</v>
      </c>
      <c r="J2419">
        <v>62</v>
      </c>
      <c r="K2419">
        <v>82</v>
      </c>
      <c r="L2419" t="s">
        <v>27</v>
      </c>
      <c r="M2419">
        <v>109</v>
      </c>
      <c r="N2419">
        <f>Table1[[#This Row],[Basic Salary]]+Table1[[#This Row],[Bonus]]</f>
        <v>92160</v>
      </c>
      <c r="O2419" s="2">
        <f>Table1[[#This Row],[Bonus]]/Table1[[#This Row],[Basic Salary]]</f>
        <v>0.32732274278801149</v>
      </c>
      <c r="P2419">
        <f ca="1">DATEDIF(Table1[[#This Row],[Date of Birth]],TODAY(),"Y")</f>
        <v>28</v>
      </c>
      <c r="Q2419">
        <f ca="1">DATEDIF(Table1[[#This Row],[Joining Date]],TODAY(),"Y")</f>
        <v>1</v>
      </c>
      <c r="R2419" t="str">
        <f ca="1">IF(YEAR(Table1[[#This Row],[Joining Date]])=YEAR(TODAY()),"Yes","No")</f>
        <v>No</v>
      </c>
      <c r="S2419" t="str">
        <f ca="1">IF(Table1[[#This Row],[Experience]]&gt;5,"Yes","No")</f>
        <v>No</v>
      </c>
      <c r="T2419" t="str">
        <f>TEXT(Table1[[#This Row],[Joining Date]],"mmmm")</f>
        <v>February</v>
      </c>
      <c r="U2419" t="str">
        <f>TEXT(Table1[[#This Row],[Joining Date]],"yyyy")</f>
        <v>2025</v>
      </c>
      <c r="V2419" s="5">
        <f ca="1">TODAY()-Table1[[#This Row],[Joining Date]]</f>
        <v>547</v>
      </c>
      <c r="W2419" t="str">
        <f>LEFT(Table1[[#This Row],[Employee Name]],FIND(" ",Table1[[#This Row],[Employee Name]])-1)</f>
        <v>Rahul</v>
      </c>
      <c r="X2419" t="str">
        <f>RIGHT(Table1[[#This Row],[Employee Name]],LEN(Table1[[#This Row],[Employee Name]])-FIND(" ",Table1[[#This Row],[Employee Name]]))</f>
        <v>Verma</v>
      </c>
      <c r="Y2419" t="str">
        <f>Table1[[#This Row],[Department]]&amp;"-"&amp;Table1[[#This Row],[Employee ID]]</f>
        <v>IT-E00868</v>
      </c>
      <c r="Z2419" t="str">
        <f>LEFT(Table1[[#This Row],[Department]],3)</f>
        <v>IT</v>
      </c>
      <c r="AA2419" t="str">
        <f>_xlfn.XLOOKUP(Table1[[#This Row],[Manager ID]],MANAGERS!A:A,MANAGERS!B:B)</f>
        <v>Manager_9</v>
      </c>
      <c r="AB2419" t="str" cm="1">
        <f t="array" ref="AB2419">_xlfn.XLOOKUP(Table1[[#This Row],[Manager ID]],Table2[[#All],[Manager ID]],Table2[[#All],[Department Head]])</f>
        <v>Sales</v>
      </c>
      <c r="AC2419" s="2">
        <f>_xlfn.XLOOKUP(Table1[[#This Row],[City]],L:L,O:O)</f>
        <v>0.23674293405114402</v>
      </c>
      <c r="AD2419" t="str" cm="1">
        <f t="array" ref="AD2419">_xlfn.IFS(Table1[[#This Row],[Performance Score]]&gt;=90,"Excellent",Table1[[#This Row],[Performance Score]]&gt;=75,"Good",Table1[[#This Row],[Performance Score]]&gt;=60,"Average",Table1[[#This Row],[Performance Score]]&lt;=60,"Need Improvement")</f>
        <v>Good</v>
      </c>
      <c r="AE2419" t="str">
        <f>IF(AND(Table1[[#This Row],[Attendance %]]&gt;=80,(Table1[[#This Row],[Performance Score]]&gt;=80)),"Eligible","Not Eligible")</f>
        <v>Not Eligible</v>
      </c>
      <c r="AF2419" t="str">
        <f>IF(Table1[[#This Row],[Performance Score]]&gt;=80,"High Performer","Low Performer")</f>
        <v>High Performer</v>
      </c>
      <c r="AG2419" t="str" cm="1">
        <f t="array" aca="1" ref="AG2419" ca="1">_xlfn.IFS(Table1[[#This Row],[Experience]]&lt;=3,"Junior",Table1[[#This Row],[Experience]]&lt;=7,"Mid Level",Table1[[#This Row],[Experience]]&gt;=7,"Senior")</f>
        <v>Junior</v>
      </c>
      <c r="AH2419" t="str">
        <f>IF(Table1[[#This Row],[Attendance %]]&gt;75,"OK","Below 75")</f>
        <v>Below 75</v>
      </c>
      <c r="AI2419" t="b">
        <f>ISBLANK(Table1[[#This Row],[Employee ID]])</f>
        <v>0</v>
      </c>
      <c r="AJ2419" t="b">
        <f>ISNUMBER(Table1[[#This Row],[Total Salary  ]])</f>
        <v>1</v>
      </c>
      <c r="AK2419" t="str">
        <f>IFERROR(_xlfn.XLOOKUP(Table1[[#This Row],[Manager ID]],MANAGERS!A:A,MANAGERS!B:B),"Not Found")</f>
        <v>Manager_9</v>
      </c>
    </row>
    <row r="2420" spans="1:37" x14ac:dyDescent="0.2">
      <c r="A2420" t="s">
        <v>4479</v>
      </c>
      <c r="B2420" t="s">
        <v>45</v>
      </c>
      <c r="C2420" t="s">
        <v>15</v>
      </c>
      <c r="D2420" t="s">
        <v>33</v>
      </c>
      <c r="E2420" t="s">
        <v>30</v>
      </c>
      <c r="F2420" s="1">
        <v>45056</v>
      </c>
      <c r="G2420" s="1">
        <v>36310</v>
      </c>
      <c r="H2420">
        <v>73423</v>
      </c>
      <c r="I2420">
        <v>18672</v>
      </c>
      <c r="J2420">
        <v>82</v>
      </c>
      <c r="K2420">
        <v>71</v>
      </c>
      <c r="L2420" t="s">
        <v>18</v>
      </c>
      <c r="M2420">
        <v>104</v>
      </c>
      <c r="N2420">
        <f>Table1[[#This Row],[Basic Salary]]+Table1[[#This Row],[Bonus]]</f>
        <v>92095</v>
      </c>
      <c r="O2420" s="2">
        <f>Table1[[#This Row],[Bonus]]/Table1[[#This Row],[Basic Salary]]</f>
        <v>0.25430723342821732</v>
      </c>
      <c r="P2420">
        <f ca="1">DATEDIF(Table1[[#This Row],[Date of Birth]],TODAY(),"Y")</f>
        <v>27</v>
      </c>
      <c r="Q2420">
        <f ca="1">DATEDIF(Table1[[#This Row],[Joining Date]],TODAY(),"Y")</f>
        <v>3</v>
      </c>
      <c r="R2420" t="str">
        <f ca="1">IF(YEAR(Table1[[#This Row],[Joining Date]])=YEAR(TODAY()),"Yes","No")</f>
        <v>No</v>
      </c>
      <c r="S2420" t="str">
        <f ca="1">IF(Table1[[#This Row],[Experience]]&gt;5,"Yes","No")</f>
        <v>No</v>
      </c>
      <c r="T2420" t="str">
        <f>TEXT(Table1[[#This Row],[Joining Date]],"mmmm")</f>
        <v>May</v>
      </c>
      <c r="U2420" t="str">
        <f>TEXT(Table1[[#This Row],[Joining Date]],"yyyy")</f>
        <v>2023</v>
      </c>
      <c r="V2420" s="5">
        <f ca="1">TODAY()-Table1[[#This Row],[Joining Date]]</f>
        <v>1183</v>
      </c>
      <c r="W2420" t="str">
        <f>LEFT(Table1[[#This Row],[Employee Name]],FIND(" ",Table1[[#This Row],[Employee Name]])-1)</f>
        <v>Ananya</v>
      </c>
      <c r="X2420" t="str">
        <f>RIGHT(Table1[[#This Row],[Employee Name]],LEN(Table1[[#This Row],[Employee Name]])-FIND(" ",Table1[[#This Row],[Employee Name]]))</f>
        <v>Rao</v>
      </c>
      <c r="Y2420" t="str">
        <f>Table1[[#This Row],[Department]]&amp;"-"&amp;Table1[[#This Row],[Employee ID]]</f>
        <v>Marketing-E04423</v>
      </c>
      <c r="Z2420" t="str">
        <f>LEFT(Table1[[#This Row],[Department]],3)</f>
        <v>Mar</v>
      </c>
      <c r="AA2420" t="str">
        <f>_xlfn.XLOOKUP(Table1[[#This Row],[Manager ID]],MANAGERS!A:A,MANAGERS!B:B)</f>
        <v>Manager_4</v>
      </c>
      <c r="AB2420" t="str" cm="1">
        <f t="array" ref="AB2420">_xlfn.XLOOKUP(Table1[[#This Row],[Manager ID]],Table2[[#All],[Manager ID]],Table2[[#All],[Department Head]])</f>
        <v>Finance</v>
      </c>
      <c r="AC2420" s="2">
        <f>_xlfn.XLOOKUP(Table1[[#This Row],[City]],L:L,O:O)</f>
        <v>0.21356479274849693</v>
      </c>
      <c r="AD2420" t="str" cm="1">
        <f t="array" ref="AD2420">_xlfn.IFS(Table1[[#This Row],[Performance Score]]&gt;=90,"Excellent",Table1[[#This Row],[Performance Score]]&gt;=75,"Good",Table1[[#This Row],[Performance Score]]&gt;=60,"Average",Table1[[#This Row],[Performance Score]]&lt;=60,"Need Improvement")</f>
        <v>Average</v>
      </c>
      <c r="AE2420" t="str">
        <f>IF(AND(Table1[[#This Row],[Attendance %]]&gt;=80,(Table1[[#This Row],[Performance Score]]&gt;=80)),"Eligible","Not Eligible")</f>
        <v>Not Eligible</v>
      </c>
      <c r="AF2420" t="str">
        <f>IF(Table1[[#This Row],[Performance Score]]&gt;=80,"High Performer","Low Performer")</f>
        <v>Low Performer</v>
      </c>
      <c r="AG2420" t="str" cm="1">
        <f t="array" aca="1" ref="AG2420" ca="1">_xlfn.IFS(Table1[[#This Row],[Experience]]&lt;=3,"Junior",Table1[[#This Row],[Experience]]&lt;=7,"Mid Level",Table1[[#This Row],[Experience]]&gt;=7,"Senior")</f>
        <v>Junior</v>
      </c>
      <c r="AH2420" t="str">
        <f>IF(Table1[[#This Row],[Attendance %]]&gt;75,"OK","Below 75")</f>
        <v>OK</v>
      </c>
      <c r="AI2420" t="b">
        <f>ISBLANK(Table1[[#This Row],[Employee ID]])</f>
        <v>0</v>
      </c>
      <c r="AJ2420" t="b">
        <f>ISNUMBER(Table1[[#This Row],[Total Salary  ]])</f>
        <v>1</v>
      </c>
      <c r="AK2420" t="str">
        <f>IFERROR(_xlfn.XLOOKUP(Table1[[#This Row],[Manager ID]],MANAGERS!A:A,MANAGERS!B:B),"Not Found")</f>
        <v>Manager_4</v>
      </c>
    </row>
    <row r="2421" spans="1:37" x14ac:dyDescent="0.2">
      <c r="A2421" t="s">
        <v>3438</v>
      </c>
      <c r="B2421" t="s">
        <v>75</v>
      </c>
      <c r="C2421" t="s">
        <v>15</v>
      </c>
      <c r="D2421" t="s">
        <v>16</v>
      </c>
      <c r="E2421" t="s">
        <v>17</v>
      </c>
      <c r="F2421" s="1">
        <v>44243</v>
      </c>
      <c r="G2421" s="1">
        <v>33929</v>
      </c>
      <c r="H2421">
        <v>63030</v>
      </c>
      <c r="I2421">
        <v>29064</v>
      </c>
      <c r="J2421">
        <v>81</v>
      </c>
      <c r="K2421">
        <v>75</v>
      </c>
      <c r="L2421" t="s">
        <v>53</v>
      </c>
      <c r="M2421">
        <v>104</v>
      </c>
      <c r="N2421">
        <f>Table1[[#This Row],[Basic Salary]]+Table1[[#This Row],[Bonus]]</f>
        <v>92094</v>
      </c>
      <c r="O2421" s="2">
        <f>Table1[[#This Row],[Bonus]]/Table1[[#This Row],[Basic Salary]]</f>
        <v>0.46111375535459304</v>
      </c>
      <c r="P2421">
        <f ca="1">DATEDIF(Table1[[#This Row],[Date of Birth]],TODAY(),"Y")</f>
        <v>33</v>
      </c>
      <c r="Q2421">
        <f ca="1">DATEDIF(Table1[[#This Row],[Joining Date]],TODAY(),"Y")</f>
        <v>5</v>
      </c>
      <c r="R2421" t="str">
        <f ca="1">IF(YEAR(Table1[[#This Row],[Joining Date]])=YEAR(TODAY()),"Yes","No")</f>
        <v>No</v>
      </c>
      <c r="S2421" t="str">
        <f ca="1">IF(Table1[[#This Row],[Experience]]&gt;5,"Yes","No")</f>
        <v>No</v>
      </c>
      <c r="T2421" t="str">
        <f>TEXT(Table1[[#This Row],[Joining Date]],"mmmm")</f>
        <v>February</v>
      </c>
      <c r="U2421" t="str">
        <f>TEXT(Table1[[#This Row],[Joining Date]],"yyyy")</f>
        <v>2021</v>
      </c>
      <c r="V2421" s="5">
        <f ca="1">TODAY()-Table1[[#This Row],[Joining Date]]</f>
        <v>1996</v>
      </c>
      <c r="W2421" t="str">
        <f>LEFT(Table1[[#This Row],[Employee Name]],FIND(" ",Table1[[#This Row],[Employee Name]])-1)</f>
        <v>Ishita</v>
      </c>
      <c r="X2421" t="str">
        <f>RIGHT(Table1[[#This Row],[Employee Name]],LEN(Table1[[#This Row],[Employee Name]])-FIND(" ",Table1[[#This Row],[Employee Name]]))</f>
        <v>Roy</v>
      </c>
      <c r="Y2421" t="str">
        <f>Table1[[#This Row],[Department]]&amp;"-"&amp;Table1[[#This Row],[Employee ID]]</f>
        <v>HR-E03382</v>
      </c>
      <c r="Z2421" t="str">
        <f>LEFT(Table1[[#This Row],[Department]],3)</f>
        <v>HR</v>
      </c>
      <c r="AA2421" t="str">
        <f>_xlfn.XLOOKUP(Table1[[#This Row],[Manager ID]],MANAGERS!A:A,MANAGERS!B:B)</f>
        <v>Manager_4</v>
      </c>
      <c r="AB2421" t="str" cm="1">
        <f t="array" ref="AB2421">_xlfn.XLOOKUP(Table1[[#This Row],[Manager ID]],Table2[[#All],[Manager ID]],Table2[[#All],[Department Head]])</f>
        <v>Finance</v>
      </c>
      <c r="AC2421" s="2">
        <f>_xlfn.XLOOKUP(Table1[[#This Row],[City]],L:L,O:O)</f>
        <v>0.23685887225230964</v>
      </c>
      <c r="AD2421" t="str" cm="1">
        <f t="array" ref="AD2421">_xlfn.IFS(Table1[[#This Row],[Performance Score]]&gt;=90,"Excellent",Table1[[#This Row],[Performance Score]]&gt;=75,"Good",Table1[[#This Row],[Performance Score]]&gt;=60,"Average",Table1[[#This Row],[Performance Score]]&lt;=60,"Need Improvement")</f>
        <v>Good</v>
      </c>
      <c r="AE2421" t="str">
        <f>IF(AND(Table1[[#This Row],[Attendance %]]&gt;=80,(Table1[[#This Row],[Performance Score]]&gt;=80)),"Eligible","Not Eligible")</f>
        <v>Not Eligible</v>
      </c>
      <c r="AF2421" t="str">
        <f>IF(Table1[[#This Row],[Performance Score]]&gt;=80,"High Performer","Low Performer")</f>
        <v>Low Performer</v>
      </c>
      <c r="AG2421" t="str" cm="1">
        <f t="array" aca="1" ref="AG2421" ca="1">_xlfn.IFS(Table1[[#This Row],[Experience]]&lt;=3,"Junior",Table1[[#This Row],[Experience]]&lt;=7,"Mid Level",Table1[[#This Row],[Experience]]&gt;=7,"Senior")</f>
        <v>Mid Level</v>
      </c>
      <c r="AH2421" t="str">
        <f>IF(Table1[[#This Row],[Attendance %]]&gt;75,"OK","Below 75")</f>
        <v>OK</v>
      </c>
      <c r="AI2421" t="b">
        <f>ISBLANK(Table1[[#This Row],[Employee ID]])</f>
        <v>0</v>
      </c>
      <c r="AJ2421" t="b">
        <f>ISNUMBER(Table1[[#This Row],[Total Salary  ]])</f>
        <v>1</v>
      </c>
      <c r="AK2421" t="str">
        <f>IFERROR(_xlfn.XLOOKUP(Table1[[#This Row],[Manager ID]],MANAGERS!A:A,MANAGERS!B:B),"Not Found")</f>
        <v>Manager_4</v>
      </c>
    </row>
    <row r="2422" spans="1:37" x14ac:dyDescent="0.2">
      <c r="A2422" t="s">
        <v>3307</v>
      </c>
      <c r="B2422" t="s">
        <v>71</v>
      </c>
      <c r="C2422" t="s">
        <v>15</v>
      </c>
      <c r="D2422" t="s">
        <v>46</v>
      </c>
      <c r="E2422" t="s">
        <v>26</v>
      </c>
      <c r="F2422" s="1">
        <v>42760</v>
      </c>
      <c r="G2422" s="1">
        <v>32207</v>
      </c>
      <c r="H2422">
        <v>76904</v>
      </c>
      <c r="I2422">
        <v>15182</v>
      </c>
      <c r="J2422">
        <v>64</v>
      </c>
      <c r="K2422">
        <v>56</v>
      </c>
      <c r="L2422" t="s">
        <v>27</v>
      </c>
      <c r="M2422">
        <v>111</v>
      </c>
      <c r="N2422">
        <f>Table1[[#This Row],[Basic Salary]]+Table1[[#This Row],[Bonus]]</f>
        <v>92086</v>
      </c>
      <c r="O2422" s="2">
        <f>Table1[[#This Row],[Bonus]]/Table1[[#This Row],[Basic Salary]]</f>
        <v>0.19741495890980965</v>
      </c>
      <c r="P2422">
        <f ca="1">DATEDIF(Table1[[#This Row],[Date of Birth]],TODAY(),"Y")</f>
        <v>38</v>
      </c>
      <c r="Q2422">
        <f ca="1">DATEDIF(Table1[[#This Row],[Joining Date]],TODAY(),"Y")</f>
        <v>9</v>
      </c>
      <c r="R2422" t="str">
        <f ca="1">IF(YEAR(Table1[[#This Row],[Joining Date]])=YEAR(TODAY()),"Yes","No")</f>
        <v>No</v>
      </c>
      <c r="S2422" t="str">
        <f ca="1">IF(Table1[[#This Row],[Experience]]&gt;5,"Yes","No")</f>
        <v>Yes</v>
      </c>
      <c r="T2422" t="str">
        <f>TEXT(Table1[[#This Row],[Joining Date]],"mmmm")</f>
        <v>January</v>
      </c>
      <c r="U2422" t="str">
        <f>TEXT(Table1[[#This Row],[Joining Date]],"yyyy")</f>
        <v>2017</v>
      </c>
      <c r="V2422" s="5">
        <f ca="1">TODAY()-Table1[[#This Row],[Joining Date]]</f>
        <v>3479</v>
      </c>
      <c r="W2422" t="str">
        <f>LEFT(Table1[[#This Row],[Employee Name]],FIND(" ",Table1[[#This Row],[Employee Name]])-1)</f>
        <v>Sneha</v>
      </c>
      <c r="X2422" t="str">
        <f>RIGHT(Table1[[#This Row],[Employee Name]],LEN(Table1[[#This Row],[Employee Name]])-FIND(" ",Table1[[#This Row],[Employee Name]]))</f>
        <v>Iyer</v>
      </c>
      <c r="Y2422" t="str">
        <f>Table1[[#This Row],[Department]]&amp;"-"&amp;Table1[[#This Row],[Employee ID]]</f>
        <v>Support-E03251</v>
      </c>
      <c r="Z2422" t="str">
        <f>LEFT(Table1[[#This Row],[Department]],3)</f>
        <v>Sup</v>
      </c>
      <c r="AA2422" t="str">
        <f>_xlfn.XLOOKUP(Table1[[#This Row],[Manager ID]],MANAGERS!A:A,MANAGERS!B:B)</f>
        <v>Manager_11</v>
      </c>
      <c r="AB2422" t="str" cm="1">
        <f t="array" ref="AB2422">_xlfn.XLOOKUP(Table1[[#This Row],[Manager ID]],Table2[[#All],[Manager ID]],Table2[[#All],[Department Head]])</f>
        <v>Marketing</v>
      </c>
      <c r="AC2422" s="2">
        <f>_xlfn.XLOOKUP(Table1[[#This Row],[City]],L:L,O:O)</f>
        <v>0.23674293405114402</v>
      </c>
      <c r="AD2422" t="str" cm="1">
        <f t="array" ref="AD2422">_xlfn.IFS(Table1[[#This Row],[Performance Score]]&gt;=90,"Excellent",Table1[[#This Row],[Performance Score]]&gt;=75,"Good",Table1[[#This Row],[Performance Score]]&gt;=60,"Average",Table1[[#This Row],[Performance Score]]&lt;=60,"Need Improvement")</f>
        <v>Need Improvement</v>
      </c>
      <c r="AE2422" t="str">
        <f>IF(AND(Table1[[#This Row],[Attendance %]]&gt;=80,(Table1[[#This Row],[Performance Score]]&gt;=80)),"Eligible","Not Eligible")</f>
        <v>Not Eligible</v>
      </c>
      <c r="AF2422" t="str">
        <f>IF(Table1[[#This Row],[Performance Score]]&gt;=80,"High Performer","Low Performer")</f>
        <v>Low Performer</v>
      </c>
      <c r="AG2422" t="str" cm="1">
        <f t="array" aca="1" ref="AG2422" ca="1">_xlfn.IFS(Table1[[#This Row],[Experience]]&lt;=3,"Junior",Table1[[#This Row],[Experience]]&lt;=7,"Mid Level",Table1[[#This Row],[Experience]]&gt;=7,"Senior")</f>
        <v>Senior</v>
      </c>
      <c r="AH2422" t="str">
        <f>IF(Table1[[#This Row],[Attendance %]]&gt;75,"OK","Below 75")</f>
        <v>Below 75</v>
      </c>
      <c r="AI2422" t="b">
        <f>ISBLANK(Table1[[#This Row],[Employee ID]])</f>
        <v>0</v>
      </c>
      <c r="AJ2422" t="b">
        <f>ISNUMBER(Table1[[#This Row],[Total Salary  ]])</f>
        <v>1</v>
      </c>
      <c r="AK2422" t="str">
        <f>IFERROR(_xlfn.XLOOKUP(Table1[[#This Row],[Manager ID]],MANAGERS!A:A,MANAGERS!B:B),"Not Found")</f>
        <v>Manager_11</v>
      </c>
    </row>
    <row r="2423" spans="1:37" x14ac:dyDescent="0.2">
      <c r="A2423" t="s">
        <v>702</v>
      </c>
      <c r="B2423" t="s">
        <v>62</v>
      </c>
      <c r="C2423" t="s">
        <v>21</v>
      </c>
      <c r="D2423" t="s">
        <v>43</v>
      </c>
      <c r="E2423" t="s">
        <v>26</v>
      </c>
      <c r="F2423" s="1">
        <v>44266</v>
      </c>
      <c r="G2423" s="1">
        <v>36594</v>
      </c>
      <c r="H2423">
        <v>75425</v>
      </c>
      <c r="I2423">
        <v>16642</v>
      </c>
      <c r="J2423">
        <v>74</v>
      </c>
      <c r="K2423">
        <v>51</v>
      </c>
      <c r="L2423" t="s">
        <v>27</v>
      </c>
      <c r="M2423">
        <v>120</v>
      </c>
      <c r="N2423">
        <f>Table1[[#This Row],[Basic Salary]]+Table1[[#This Row],[Bonus]]</f>
        <v>92067</v>
      </c>
      <c r="O2423" s="2">
        <f>Table1[[#This Row],[Bonus]]/Table1[[#This Row],[Basic Salary]]</f>
        <v>0.22064302287040105</v>
      </c>
      <c r="P2423">
        <f ca="1">DATEDIF(Table1[[#This Row],[Date of Birth]],TODAY(),"Y")</f>
        <v>26</v>
      </c>
      <c r="Q2423">
        <f ca="1">DATEDIF(Table1[[#This Row],[Joining Date]],TODAY(),"Y")</f>
        <v>5</v>
      </c>
      <c r="R2423" t="str">
        <f ca="1">IF(YEAR(Table1[[#This Row],[Joining Date]])=YEAR(TODAY()),"Yes","No")</f>
        <v>No</v>
      </c>
      <c r="S2423" t="str">
        <f ca="1">IF(Table1[[#This Row],[Experience]]&gt;5,"Yes","No")</f>
        <v>No</v>
      </c>
      <c r="T2423" t="str">
        <f>TEXT(Table1[[#This Row],[Joining Date]],"mmmm")</f>
        <v>March</v>
      </c>
      <c r="U2423" t="str">
        <f>TEXT(Table1[[#This Row],[Joining Date]],"yyyy")</f>
        <v>2021</v>
      </c>
      <c r="V2423" s="5">
        <f ca="1">TODAY()-Table1[[#This Row],[Joining Date]]</f>
        <v>1973</v>
      </c>
      <c r="W2423" t="str">
        <f>LEFT(Table1[[#This Row],[Employee Name]],FIND(" ",Table1[[#This Row],[Employee Name]])-1)</f>
        <v>Kavya</v>
      </c>
      <c r="X2423" t="str">
        <f>RIGHT(Table1[[#This Row],[Employee Name]],LEN(Table1[[#This Row],[Employee Name]])-FIND(" ",Table1[[#This Row],[Employee Name]]))</f>
        <v>Nair</v>
      </c>
      <c r="Y2423" t="str">
        <f>Table1[[#This Row],[Department]]&amp;"-"&amp;Table1[[#This Row],[Employee ID]]</f>
        <v>Operations-E00646</v>
      </c>
      <c r="Z2423" t="str">
        <f>LEFT(Table1[[#This Row],[Department]],3)</f>
        <v>Ope</v>
      </c>
      <c r="AA2423" t="str">
        <f>_xlfn.XLOOKUP(Table1[[#This Row],[Manager ID]],MANAGERS!A:A,MANAGERS!B:B)</f>
        <v>Manager_20</v>
      </c>
      <c r="AB2423" t="str" cm="1">
        <f t="array" ref="AB2423">_xlfn.XLOOKUP(Table1[[#This Row],[Manager ID]],Table2[[#All],[Manager ID]],Table2[[#All],[Department Head]])</f>
        <v>Operations</v>
      </c>
      <c r="AC2423" s="2">
        <f>_xlfn.XLOOKUP(Table1[[#This Row],[City]],L:L,O:O)</f>
        <v>0.23674293405114402</v>
      </c>
      <c r="AD2423" t="str" cm="1">
        <f t="array" ref="AD2423">_xlfn.IFS(Table1[[#This Row],[Performance Score]]&gt;=90,"Excellent",Table1[[#This Row],[Performance Score]]&gt;=75,"Good",Table1[[#This Row],[Performance Score]]&gt;=60,"Average",Table1[[#This Row],[Performance Score]]&lt;=60,"Need Improvement")</f>
        <v>Need Improvement</v>
      </c>
      <c r="AE2423" t="str">
        <f>IF(AND(Table1[[#This Row],[Attendance %]]&gt;=80,(Table1[[#This Row],[Performance Score]]&gt;=80)),"Eligible","Not Eligible")</f>
        <v>Not Eligible</v>
      </c>
      <c r="AF2423" t="str">
        <f>IF(Table1[[#This Row],[Performance Score]]&gt;=80,"High Performer","Low Performer")</f>
        <v>Low Performer</v>
      </c>
      <c r="AG2423" t="str" cm="1">
        <f t="array" aca="1" ref="AG2423" ca="1">_xlfn.IFS(Table1[[#This Row],[Experience]]&lt;=3,"Junior",Table1[[#This Row],[Experience]]&lt;=7,"Mid Level",Table1[[#This Row],[Experience]]&gt;=7,"Senior")</f>
        <v>Mid Level</v>
      </c>
      <c r="AH2423" t="str">
        <f>IF(Table1[[#This Row],[Attendance %]]&gt;75,"OK","Below 75")</f>
        <v>Below 75</v>
      </c>
      <c r="AI2423" t="b">
        <f>ISBLANK(Table1[[#This Row],[Employee ID]])</f>
        <v>0</v>
      </c>
      <c r="AJ2423" t="b">
        <f>ISNUMBER(Table1[[#This Row],[Total Salary  ]])</f>
        <v>1</v>
      </c>
      <c r="AK2423" t="str">
        <f>IFERROR(_xlfn.XLOOKUP(Table1[[#This Row],[Manager ID]],MANAGERS!A:A,MANAGERS!B:B),"Not Found")</f>
        <v>Manager_20</v>
      </c>
    </row>
    <row r="2424" spans="1:37" x14ac:dyDescent="0.2">
      <c r="A2424" t="s">
        <v>144</v>
      </c>
      <c r="B2424" t="s">
        <v>75</v>
      </c>
      <c r="C2424" t="s">
        <v>15</v>
      </c>
      <c r="D2424" t="s">
        <v>43</v>
      </c>
      <c r="E2424" t="s">
        <v>22</v>
      </c>
      <c r="F2424" s="1">
        <v>45648</v>
      </c>
      <c r="G2424" s="1">
        <v>36299</v>
      </c>
      <c r="H2424">
        <v>67247</v>
      </c>
      <c r="I2424">
        <v>24782</v>
      </c>
      <c r="J2424">
        <v>76</v>
      </c>
      <c r="K2424">
        <v>41</v>
      </c>
      <c r="L2424" t="s">
        <v>53</v>
      </c>
      <c r="M2424">
        <v>108</v>
      </c>
      <c r="N2424">
        <f>Table1[[#This Row],[Basic Salary]]+Table1[[#This Row],[Bonus]]</f>
        <v>92029</v>
      </c>
      <c r="O2424" s="2">
        <f>Table1[[#This Row],[Bonus]]/Table1[[#This Row],[Basic Salary]]</f>
        <v>0.36852201585200828</v>
      </c>
      <c r="P2424">
        <f ca="1">DATEDIF(Table1[[#This Row],[Date of Birth]],TODAY(),"Y")</f>
        <v>27</v>
      </c>
      <c r="Q2424">
        <f ca="1">DATEDIF(Table1[[#This Row],[Joining Date]],TODAY(),"Y")</f>
        <v>1</v>
      </c>
      <c r="R2424" t="str">
        <f ca="1">IF(YEAR(Table1[[#This Row],[Joining Date]])=YEAR(TODAY()),"Yes","No")</f>
        <v>No</v>
      </c>
      <c r="S2424" t="str">
        <f ca="1">IF(Table1[[#This Row],[Experience]]&gt;5,"Yes","No")</f>
        <v>No</v>
      </c>
      <c r="T2424" t="str">
        <f>TEXT(Table1[[#This Row],[Joining Date]],"mmmm")</f>
        <v>December</v>
      </c>
      <c r="U2424" t="str">
        <f>TEXT(Table1[[#This Row],[Joining Date]],"yyyy")</f>
        <v>2024</v>
      </c>
      <c r="V2424" s="5">
        <f ca="1">TODAY()-Table1[[#This Row],[Joining Date]]</f>
        <v>591</v>
      </c>
      <c r="W2424" t="str">
        <f>LEFT(Table1[[#This Row],[Employee Name]],FIND(" ",Table1[[#This Row],[Employee Name]])-1)</f>
        <v>Ishita</v>
      </c>
      <c r="X2424" t="str">
        <f>RIGHT(Table1[[#This Row],[Employee Name]],LEN(Table1[[#This Row],[Employee Name]])-FIND(" ",Table1[[#This Row],[Employee Name]]))</f>
        <v>Roy</v>
      </c>
      <c r="Y2424" t="str">
        <f>Table1[[#This Row],[Department]]&amp;"-"&amp;Table1[[#This Row],[Employee ID]]</f>
        <v>Operations-E00088</v>
      </c>
      <c r="Z2424" t="str">
        <f>LEFT(Table1[[#This Row],[Department]],3)</f>
        <v>Ope</v>
      </c>
      <c r="AA2424" t="str">
        <f>_xlfn.XLOOKUP(Table1[[#This Row],[Manager ID]],MANAGERS!A:A,MANAGERS!B:B)</f>
        <v>Manager_8</v>
      </c>
      <c r="AB2424" t="str" cm="1">
        <f t="array" ref="AB2424">_xlfn.XLOOKUP(Table1[[#This Row],[Manager ID]],Table2[[#All],[Manager ID]],Table2[[#All],[Department Head]])</f>
        <v>Sales</v>
      </c>
      <c r="AC2424" s="2">
        <f>_xlfn.XLOOKUP(Table1[[#This Row],[City]],L:L,O:O)</f>
        <v>0.23685887225230964</v>
      </c>
      <c r="AD2424" t="str" cm="1">
        <f t="array" ref="AD2424">_xlfn.IFS(Table1[[#This Row],[Performance Score]]&gt;=90,"Excellent",Table1[[#This Row],[Performance Score]]&gt;=75,"Good",Table1[[#This Row],[Performance Score]]&gt;=60,"Average",Table1[[#This Row],[Performance Score]]&lt;=60,"Need Improvement")</f>
        <v>Need Improvement</v>
      </c>
      <c r="AE2424" t="str">
        <f>IF(AND(Table1[[#This Row],[Attendance %]]&gt;=80,(Table1[[#This Row],[Performance Score]]&gt;=80)),"Eligible","Not Eligible")</f>
        <v>Not Eligible</v>
      </c>
      <c r="AF2424" t="str">
        <f>IF(Table1[[#This Row],[Performance Score]]&gt;=80,"High Performer","Low Performer")</f>
        <v>Low Performer</v>
      </c>
      <c r="AG2424" t="str" cm="1">
        <f t="array" aca="1" ref="AG2424" ca="1">_xlfn.IFS(Table1[[#This Row],[Experience]]&lt;=3,"Junior",Table1[[#This Row],[Experience]]&lt;=7,"Mid Level",Table1[[#This Row],[Experience]]&gt;=7,"Senior")</f>
        <v>Junior</v>
      </c>
      <c r="AH2424" t="str">
        <f>IF(Table1[[#This Row],[Attendance %]]&gt;75,"OK","Below 75")</f>
        <v>OK</v>
      </c>
      <c r="AI2424" t="b">
        <f>ISBLANK(Table1[[#This Row],[Employee ID]])</f>
        <v>0</v>
      </c>
      <c r="AJ2424" t="b">
        <f>ISNUMBER(Table1[[#This Row],[Total Salary  ]])</f>
        <v>1</v>
      </c>
      <c r="AK2424" t="str">
        <f>IFERROR(_xlfn.XLOOKUP(Table1[[#This Row],[Manager ID]],MANAGERS!A:A,MANAGERS!B:B),"Not Found")</f>
        <v>Manager_8</v>
      </c>
    </row>
    <row r="2425" spans="1:37" x14ac:dyDescent="0.2">
      <c r="A2425" t="s">
        <v>115</v>
      </c>
      <c r="B2425" t="s">
        <v>89</v>
      </c>
      <c r="C2425" t="s">
        <v>15</v>
      </c>
      <c r="D2425" t="s">
        <v>81</v>
      </c>
      <c r="E2425" t="s">
        <v>26</v>
      </c>
      <c r="F2425" s="1">
        <v>43994</v>
      </c>
      <c r="G2425" s="1">
        <v>29696</v>
      </c>
      <c r="H2425">
        <v>75968</v>
      </c>
      <c r="I2425">
        <v>16014</v>
      </c>
      <c r="J2425">
        <v>85</v>
      </c>
      <c r="K2425">
        <v>86</v>
      </c>
      <c r="L2425" t="s">
        <v>37</v>
      </c>
      <c r="M2425">
        <v>115</v>
      </c>
      <c r="N2425">
        <f>Table1[[#This Row],[Basic Salary]]+Table1[[#This Row],[Bonus]]</f>
        <v>91982</v>
      </c>
      <c r="O2425" s="2">
        <f>Table1[[#This Row],[Bonus]]/Table1[[#This Row],[Basic Salary]]</f>
        <v>0.21079928390901431</v>
      </c>
      <c r="P2425">
        <f ca="1">DATEDIF(Table1[[#This Row],[Date of Birth]],TODAY(),"Y")</f>
        <v>45</v>
      </c>
      <c r="Q2425">
        <f ca="1">DATEDIF(Table1[[#This Row],[Joining Date]],TODAY(),"Y")</f>
        <v>6</v>
      </c>
      <c r="R2425" t="str">
        <f ca="1">IF(YEAR(Table1[[#This Row],[Joining Date]])=YEAR(TODAY()),"Yes","No")</f>
        <v>No</v>
      </c>
      <c r="S2425" t="str">
        <f ca="1">IF(Table1[[#This Row],[Experience]]&gt;5,"Yes","No")</f>
        <v>Yes</v>
      </c>
      <c r="T2425" t="str">
        <f>TEXT(Table1[[#This Row],[Joining Date]],"mmmm")</f>
        <v>June</v>
      </c>
      <c r="U2425" t="str">
        <f>TEXT(Table1[[#This Row],[Joining Date]],"yyyy")</f>
        <v>2020</v>
      </c>
      <c r="V2425" s="5">
        <f ca="1">TODAY()-Table1[[#This Row],[Joining Date]]</f>
        <v>2245</v>
      </c>
      <c r="W2425" t="str">
        <f>LEFT(Table1[[#This Row],[Employee Name]],FIND(" ",Table1[[#This Row],[Employee Name]])-1)</f>
        <v>Tarun</v>
      </c>
      <c r="X2425" t="str">
        <f>RIGHT(Table1[[#This Row],[Employee Name]],LEN(Table1[[#This Row],[Employee Name]])-FIND(" ",Table1[[#This Row],[Employee Name]]))</f>
        <v>Verma</v>
      </c>
      <c r="Y2425" t="str">
        <f>Table1[[#This Row],[Department]]&amp;"-"&amp;Table1[[#This Row],[Employee ID]]</f>
        <v>Sales-E00060</v>
      </c>
      <c r="Z2425" t="str">
        <f>LEFT(Table1[[#This Row],[Department]],3)</f>
        <v>Sal</v>
      </c>
      <c r="AA2425" t="str">
        <f>_xlfn.XLOOKUP(Table1[[#This Row],[Manager ID]],MANAGERS!A:A,MANAGERS!B:B)</f>
        <v>Manager_15</v>
      </c>
      <c r="AB2425" t="str" cm="1">
        <f t="array" ref="AB2425">_xlfn.XLOOKUP(Table1[[#This Row],[Manager ID]],Table2[[#All],[Manager ID]],Table2[[#All],[Department Head]])</f>
        <v>Support</v>
      </c>
      <c r="AC2425" s="2">
        <f>_xlfn.XLOOKUP(Table1[[#This Row],[City]],L:L,O:O)</f>
        <v>0.24036902712549932</v>
      </c>
      <c r="AD2425" t="str" cm="1">
        <f t="array" ref="AD2425">_xlfn.IFS(Table1[[#This Row],[Performance Score]]&gt;=90,"Excellent",Table1[[#This Row],[Performance Score]]&gt;=75,"Good",Table1[[#This Row],[Performance Score]]&gt;=60,"Average",Table1[[#This Row],[Performance Score]]&lt;=60,"Need Improvement")</f>
        <v>Good</v>
      </c>
      <c r="AE2425" t="str">
        <f>IF(AND(Table1[[#This Row],[Attendance %]]&gt;=80,(Table1[[#This Row],[Performance Score]]&gt;=80)),"Eligible","Not Eligible")</f>
        <v>Eligible</v>
      </c>
      <c r="AF2425" t="str">
        <f>IF(Table1[[#This Row],[Performance Score]]&gt;=80,"High Performer","Low Performer")</f>
        <v>High Performer</v>
      </c>
      <c r="AG2425" t="str" cm="1">
        <f t="array" aca="1" ref="AG2425" ca="1">_xlfn.IFS(Table1[[#This Row],[Experience]]&lt;=3,"Junior",Table1[[#This Row],[Experience]]&lt;=7,"Mid Level",Table1[[#This Row],[Experience]]&gt;=7,"Senior")</f>
        <v>Mid Level</v>
      </c>
      <c r="AH2425" t="str">
        <f>IF(Table1[[#This Row],[Attendance %]]&gt;75,"OK","Below 75")</f>
        <v>OK</v>
      </c>
      <c r="AI2425" t="b">
        <f>ISBLANK(Table1[[#This Row],[Employee ID]])</f>
        <v>0</v>
      </c>
      <c r="AJ2425" t="b">
        <f>ISNUMBER(Table1[[#This Row],[Total Salary  ]])</f>
        <v>1</v>
      </c>
      <c r="AK2425" t="str">
        <f>IFERROR(_xlfn.XLOOKUP(Table1[[#This Row],[Manager ID]],MANAGERS!A:A,MANAGERS!B:B),"Not Found")</f>
        <v>Manager_15</v>
      </c>
    </row>
    <row r="2426" spans="1:37" x14ac:dyDescent="0.2">
      <c r="A2426" t="s">
        <v>2322</v>
      </c>
      <c r="B2426" t="s">
        <v>62</v>
      </c>
      <c r="C2426" t="s">
        <v>21</v>
      </c>
      <c r="D2426" t="s">
        <v>25</v>
      </c>
      <c r="E2426" t="s">
        <v>26</v>
      </c>
      <c r="F2426" s="1">
        <v>42165</v>
      </c>
      <c r="G2426" s="1">
        <v>35720</v>
      </c>
      <c r="H2426">
        <v>77456</v>
      </c>
      <c r="I2426">
        <v>14498</v>
      </c>
      <c r="J2426">
        <v>95</v>
      </c>
      <c r="K2426">
        <v>78</v>
      </c>
      <c r="L2426" t="s">
        <v>53</v>
      </c>
      <c r="M2426">
        <v>101</v>
      </c>
      <c r="N2426">
        <f>Table1[[#This Row],[Basic Salary]]+Table1[[#This Row],[Bonus]]</f>
        <v>91954</v>
      </c>
      <c r="O2426" s="2">
        <f>Table1[[#This Row],[Bonus]]/Table1[[#This Row],[Basic Salary]]</f>
        <v>0.18717723610824211</v>
      </c>
      <c r="P2426">
        <f ca="1">DATEDIF(Table1[[#This Row],[Date of Birth]],TODAY(),"Y")</f>
        <v>28</v>
      </c>
      <c r="Q2426">
        <f ca="1">DATEDIF(Table1[[#This Row],[Joining Date]],TODAY(),"Y")</f>
        <v>11</v>
      </c>
      <c r="R2426" t="str">
        <f ca="1">IF(YEAR(Table1[[#This Row],[Joining Date]])=YEAR(TODAY()),"Yes","No")</f>
        <v>No</v>
      </c>
      <c r="S2426" t="str">
        <f ca="1">IF(Table1[[#This Row],[Experience]]&gt;5,"Yes","No")</f>
        <v>Yes</v>
      </c>
      <c r="T2426" t="str">
        <f>TEXT(Table1[[#This Row],[Joining Date]],"mmmm")</f>
        <v>June</v>
      </c>
      <c r="U2426" t="str">
        <f>TEXT(Table1[[#This Row],[Joining Date]],"yyyy")</f>
        <v>2015</v>
      </c>
      <c r="V2426" s="5">
        <f ca="1">TODAY()-Table1[[#This Row],[Joining Date]]</f>
        <v>4074</v>
      </c>
      <c r="W2426" t="str">
        <f>LEFT(Table1[[#This Row],[Employee Name]],FIND(" ",Table1[[#This Row],[Employee Name]])-1)</f>
        <v>Kavya</v>
      </c>
      <c r="X2426" t="str">
        <f>RIGHT(Table1[[#This Row],[Employee Name]],LEN(Table1[[#This Row],[Employee Name]])-FIND(" ",Table1[[#This Row],[Employee Name]]))</f>
        <v>Nair</v>
      </c>
      <c r="Y2426" t="str">
        <f>Table1[[#This Row],[Department]]&amp;"-"&amp;Table1[[#This Row],[Employee ID]]</f>
        <v>Finance-E02266</v>
      </c>
      <c r="Z2426" t="str">
        <f>LEFT(Table1[[#This Row],[Department]],3)</f>
        <v>Fin</v>
      </c>
      <c r="AA2426" t="str">
        <f>_xlfn.XLOOKUP(Table1[[#This Row],[Manager ID]],MANAGERS!A:A,MANAGERS!B:B)</f>
        <v>Manager_1</v>
      </c>
      <c r="AB2426" t="str" cm="1">
        <f t="array" ref="AB2426">_xlfn.XLOOKUP(Table1[[#This Row],[Manager ID]],Table2[[#All],[Manager ID]],Table2[[#All],[Department Head]])</f>
        <v>Support</v>
      </c>
      <c r="AC2426" s="2">
        <f>_xlfn.XLOOKUP(Table1[[#This Row],[City]],L:L,O:O)</f>
        <v>0.23685887225230964</v>
      </c>
      <c r="AD2426" t="str" cm="1">
        <f t="array" ref="AD2426">_xlfn.IFS(Table1[[#This Row],[Performance Score]]&gt;=90,"Excellent",Table1[[#This Row],[Performance Score]]&gt;=75,"Good",Table1[[#This Row],[Performance Score]]&gt;=60,"Average",Table1[[#This Row],[Performance Score]]&lt;=60,"Need Improvement")</f>
        <v>Good</v>
      </c>
      <c r="AE2426" t="str">
        <f>IF(AND(Table1[[#This Row],[Attendance %]]&gt;=80,(Table1[[#This Row],[Performance Score]]&gt;=80)),"Eligible","Not Eligible")</f>
        <v>Not Eligible</v>
      </c>
      <c r="AF2426" t="str">
        <f>IF(Table1[[#This Row],[Performance Score]]&gt;=80,"High Performer","Low Performer")</f>
        <v>Low Performer</v>
      </c>
      <c r="AG2426" t="str" cm="1">
        <f t="array" aca="1" ref="AG2426" ca="1">_xlfn.IFS(Table1[[#This Row],[Experience]]&lt;=3,"Junior",Table1[[#This Row],[Experience]]&lt;=7,"Mid Level",Table1[[#This Row],[Experience]]&gt;=7,"Senior")</f>
        <v>Senior</v>
      </c>
      <c r="AH2426" t="str">
        <f>IF(Table1[[#This Row],[Attendance %]]&gt;75,"OK","Below 75")</f>
        <v>OK</v>
      </c>
      <c r="AI2426" t="b">
        <f>ISBLANK(Table1[[#This Row],[Employee ID]])</f>
        <v>0</v>
      </c>
      <c r="AJ2426" t="b">
        <f>ISNUMBER(Table1[[#This Row],[Total Salary  ]])</f>
        <v>1</v>
      </c>
      <c r="AK2426" t="str">
        <f>IFERROR(_xlfn.XLOOKUP(Table1[[#This Row],[Manager ID]],MANAGERS!A:A,MANAGERS!B:B),"Not Found")</f>
        <v>Manager_1</v>
      </c>
    </row>
    <row r="2427" spans="1:37" x14ac:dyDescent="0.2">
      <c r="A2427" t="s">
        <v>2187</v>
      </c>
      <c r="B2427" t="s">
        <v>95</v>
      </c>
      <c r="C2427" t="s">
        <v>15</v>
      </c>
      <c r="D2427" t="s">
        <v>81</v>
      </c>
      <c r="E2427" t="s">
        <v>30</v>
      </c>
      <c r="F2427" s="1">
        <v>44363</v>
      </c>
      <c r="G2427" s="1">
        <v>35468</v>
      </c>
      <c r="H2427">
        <v>77045</v>
      </c>
      <c r="I2427">
        <v>14898</v>
      </c>
      <c r="J2427">
        <v>88</v>
      </c>
      <c r="K2427">
        <v>51</v>
      </c>
      <c r="L2427" t="s">
        <v>53</v>
      </c>
      <c r="M2427">
        <v>108</v>
      </c>
      <c r="N2427">
        <f>Table1[[#This Row],[Basic Salary]]+Table1[[#This Row],[Bonus]]</f>
        <v>91943</v>
      </c>
      <c r="O2427" s="2">
        <f>Table1[[#This Row],[Bonus]]/Table1[[#This Row],[Basic Salary]]</f>
        <v>0.19336751249269907</v>
      </c>
      <c r="P2427">
        <f ca="1">DATEDIF(Table1[[#This Row],[Date of Birth]],TODAY(),"Y")</f>
        <v>29</v>
      </c>
      <c r="Q2427">
        <f ca="1">DATEDIF(Table1[[#This Row],[Joining Date]],TODAY(),"Y")</f>
        <v>5</v>
      </c>
      <c r="R2427" t="str">
        <f ca="1">IF(YEAR(Table1[[#This Row],[Joining Date]])=YEAR(TODAY()),"Yes","No")</f>
        <v>No</v>
      </c>
      <c r="S2427" t="str">
        <f ca="1">IF(Table1[[#This Row],[Experience]]&gt;5,"Yes","No")</f>
        <v>No</v>
      </c>
      <c r="T2427" t="str">
        <f>TEXT(Table1[[#This Row],[Joining Date]],"mmmm")</f>
        <v>June</v>
      </c>
      <c r="U2427" t="str">
        <f>TEXT(Table1[[#This Row],[Joining Date]],"yyyy")</f>
        <v>2021</v>
      </c>
      <c r="V2427" s="5">
        <f ca="1">TODAY()-Table1[[#This Row],[Joining Date]]</f>
        <v>1876</v>
      </c>
      <c r="W2427" t="str">
        <f>LEFT(Table1[[#This Row],[Employee Name]],FIND(" ",Table1[[#This Row],[Employee Name]])-1)</f>
        <v>Ajay</v>
      </c>
      <c r="X2427" t="str">
        <f>RIGHT(Table1[[#This Row],[Employee Name]],LEN(Table1[[#This Row],[Employee Name]])-FIND(" ",Table1[[#This Row],[Employee Name]]))</f>
        <v>Singh</v>
      </c>
      <c r="Y2427" t="str">
        <f>Table1[[#This Row],[Department]]&amp;"-"&amp;Table1[[#This Row],[Employee ID]]</f>
        <v>Sales-E02131</v>
      </c>
      <c r="Z2427" t="str">
        <f>LEFT(Table1[[#This Row],[Department]],3)</f>
        <v>Sal</v>
      </c>
      <c r="AA2427" t="str">
        <f>_xlfn.XLOOKUP(Table1[[#This Row],[Manager ID]],MANAGERS!A:A,MANAGERS!B:B)</f>
        <v>Manager_8</v>
      </c>
      <c r="AB2427" t="str" cm="1">
        <f t="array" ref="AB2427">_xlfn.XLOOKUP(Table1[[#This Row],[Manager ID]],Table2[[#All],[Manager ID]],Table2[[#All],[Department Head]])</f>
        <v>Sales</v>
      </c>
      <c r="AC2427" s="2">
        <f>_xlfn.XLOOKUP(Table1[[#This Row],[City]],L:L,O:O)</f>
        <v>0.23685887225230964</v>
      </c>
      <c r="AD2427" t="str" cm="1">
        <f t="array" ref="AD2427">_xlfn.IFS(Table1[[#This Row],[Performance Score]]&gt;=90,"Excellent",Table1[[#This Row],[Performance Score]]&gt;=75,"Good",Table1[[#This Row],[Performance Score]]&gt;=60,"Average",Table1[[#This Row],[Performance Score]]&lt;=60,"Need Improvement")</f>
        <v>Need Improvement</v>
      </c>
      <c r="AE2427" t="str">
        <f>IF(AND(Table1[[#This Row],[Attendance %]]&gt;=80,(Table1[[#This Row],[Performance Score]]&gt;=80)),"Eligible","Not Eligible")</f>
        <v>Not Eligible</v>
      </c>
      <c r="AF2427" t="str">
        <f>IF(Table1[[#This Row],[Performance Score]]&gt;=80,"High Performer","Low Performer")</f>
        <v>Low Performer</v>
      </c>
      <c r="AG2427" t="str" cm="1">
        <f t="array" aca="1" ref="AG2427" ca="1">_xlfn.IFS(Table1[[#This Row],[Experience]]&lt;=3,"Junior",Table1[[#This Row],[Experience]]&lt;=7,"Mid Level",Table1[[#This Row],[Experience]]&gt;=7,"Senior")</f>
        <v>Mid Level</v>
      </c>
      <c r="AH2427" t="str">
        <f>IF(Table1[[#This Row],[Attendance %]]&gt;75,"OK","Below 75")</f>
        <v>OK</v>
      </c>
      <c r="AI2427" t="b">
        <f>ISBLANK(Table1[[#This Row],[Employee ID]])</f>
        <v>0</v>
      </c>
      <c r="AJ2427" t="b">
        <f>ISNUMBER(Table1[[#This Row],[Total Salary  ]])</f>
        <v>1</v>
      </c>
      <c r="AK2427" t="str">
        <f>IFERROR(_xlfn.XLOOKUP(Table1[[#This Row],[Manager ID]],MANAGERS!A:A,MANAGERS!B:B),"Not Found")</f>
        <v>Manager_8</v>
      </c>
    </row>
    <row r="2428" spans="1:37" x14ac:dyDescent="0.2">
      <c r="A2428" t="s">
        <v>3272</v>
      </c>
      <c r="B2428" t="s">
        <v>14</v>
      </c>
      <c r="C2428" t="s">
        <v>15</v>
      </c>
      <c r="D2428" t="s">
        <v>25</v>
      </c>
      <c r="E2428" t="s">
        <v>30</v>
      </c>
      <c r="F2428" s="1">
        <v>43797</v>
      </c>
      <c r="G2428" s="1">
        <v>38030</v>
      </c>
      <c r="H2428">
        <v>76352</v>
      </c>
      <c r="I2428">
        <v>15587</v>
      </c>
      <c r="J2428">
        <v>68</v>
      </c>
      <c r="K2428">
        <v>78</v>
      </c>
      <c r="L2428" t="s">
        <v>31</v>
      </c>
      <c r="M2428">
        <v>103</v>
      </c>
      <c r="N2428">
        <f>Table1[[#This Row],[Basic Salary]]+Table1[[#This Row],[Bonus]]</f>
        <v>91939</v>
      </c>
      <c r="O2428" s="2">
        <f>Table1[[#This Row],[Bonus]]/Table1[[#This Row],[Basic Salary]]</f>
        <v>0.20414658424140822</v>
      </c>
      <c r="P2428">
        <f ca="1">DATEDIF(Table1[[#This Row],[Date of Birth]],TODAY(),"Y")</f>
        <v>22</v>
      </c>
      <c r="Q2428">
        <f ca="1">DATEDIF(Table1[[#This Row],[Joining Date]],TODAY(),"Y")</f>
        <v>6</v>
      </c>
      <c r="R2428" t="str">
        <f ca="1">IF(YEAR(Table1[[#This Row],[Joining Date]])=YEAR(TODAY()),"Yes","No")</f>
        <v>No</v>
      </c>
      <c r="S2428" t="str">
        <f ca="1">IF(Table1[[#This Row],[Experience]]&gt;5,"Yes","No")</f>
        <v>Yes</v>
      </c>
      <c r="T2428" t="str">
        <f>TEXT(Table1[[#This Row],[Joining Date]],"mmmm")</f>
        <v>November</v>
      </c>
      <c r="U2428" t="str">
        <f>TEXT(Table1[[#This Row],[Joining Date]],"yyyy")</f>
        <v>2019</v>
      </c>
      <c r="V2428" s="5">
        <f ca="1">TODAY()-Table1[[#This Row],[Joining Date]]</f>
        <v>2442</v>
      </c>
      <c r="W2428" t="str">
        <f>LEFT(Table1[[#This Row],[Employee Name]],FIND(" ",Table1[[#This Row],[Employee Name]])-1)</f>
        <v>Nisha</v>
      </c>
      <c r="X2428" t="str">
        <f>RIGHT(Table1[[#This Row],[Employee Name]],LEN(Table1[[#This Row],[Employee Name]])-FIND(" ",Table1[[#This Row],[Employee Name]]))</f>
        <v>Kapoor</v>
      </c>
      <c r="Y2428" t="str">
        <f>Table1[[#This Row],[Department]]&amp;"-"&amp;Table1[[#This Row],[Employee ID]]</f>
        <v>Finance-E03216</v>
      </c>
      <c r="Z2428" t="str">
        <f>LEFT(Table1[[#This Row],[Department]],3)</f>
        <v>Fin</v>
      </c>
      <c r="AA2428" t="str">
        <f>_xlfn.XLOOKUP(Table1[[#This Row],[Manager ID]],MANAGERS!A:A,MANAGERS!B:B)</f>
        <v>Manager_3</v>
      </c>
      <c r="AB2428" t="str" cm="1">
        <f t="array" ref="AB2428">_xlfn.XLOOKUP(Table1[[#This Row],[Manager ID]],Table2[[#All],[Manager ID]],Table2[[#All],[Department Head]])</f>
        <v>IT</v>
      </c>
      <c r="AC2428" s="2">
        <f>_xlfn.XLOOKUP(Table1[[#This Row],[City]],L:L,O:O)</f>
        <v>0.241864189087755</v>
      </c>
      <c r="AD2428" t="str" cm="1">
        <f t="array" ref="AD2428">_xlfn.IFS(Table1[[#This Row],[Performance Score]]&gt;=90,"Excellent",Table1[[#This Row],[Performance Score]]&gt;=75,"Good",Table1[[#This Row],[Performance Score]]&gt;=60,"Average",Table1[[#This Row],[Performance Score]]&lt;=60,"Need Improvement")</f>
        <v>Good</v>
      </c>
      <c r="AE2428" t="str">
        <f>IF(AND(Table1[[#This Row],[Attendance %]]&gt;=80,(Table1[[#This Row],[Performance Score]]&gt;=80)),"Eligible","Not Eligible")</f>
        <v>Not Eligible</v>
      </c>
      <c r="AF2428" t="str">
        <f>IF(Table1[[#This Row],[Performance Score]]&gt;=80,"High Performer","Low Performer")</f>
        <v>Low Performer</v>
      </c>
      <c r="AG2428" t="str" cm="1">
        <f t="array" aca="1" ref="AG2428" ca="1">_xlfn.IFS(Table1[[#This Row],[Experience]]&lt;=3,"Junior",Table1[[#This Row],[Experience]]&lt;=7,"Mid Level",Table1[[#This Row],[Experience]]&gt;=7,"Senior")</f>
        <v>Mid Level</v>
      </c>
      <c r="AH2428" t="str">
        <f>IF(Table1[[#This Row],[Attendance %]]&gt;75,"OK","Below 75")</f>
        <v>Below 75</v>
      </c>
      <c r="AI2428" t="b">
        <f>ISBLANK(Table1[[#This Row],[Employee ID]])</f>
        <v>0</v>
      </c>
      <c r="AJ2428" t="b">
        <f>ISNUMBER(Table1[[#This Row],[Total Salary  ]])</f>
        <v>1</v>
      </c>
      <c r="AK2428" t="str">
        <f>IFERROR(_xlfn.XLOOKUP(Table1[[#This Row],[Manager ID]],MANAGERS!A:A,MANAGERS!B:B),"Not Found")</f>
        <v>Manager_3</v>
      </c>
    </row>
    <row r="2429" spans="1:37" x14ac:dyDescent="0.2">
      <c r="A2429" t="s">
        <v>4214</v>
      </c>
      <c r="B2429" t="s">
        <v>129</v>
      </c>
      <c r="C2429" t="s">
        <v>15</v>
      </c>
      <c r="D2429" t="s">
        <v>43</v>
      </c>
      <c r="E2429" t="s">
        <v>51</v>
      </c>
      <c r="F2429" s="1">
        <v>43647</v>
      </c>
      <c r="G2429" s="1">
        <v>40132</v>
      </c>
      <c r="H2429">
        <v>80533</v>
      </c>
      <c r="I2429">
        <v>11404</v>
      </c>
      <c r="J2429">
        <v>98</v>
      </c>
      <c r="K2429">
        <v>91</v>
      </c>
      <c r="L2429" t="s">
        <v>23</v>
      </c>
      <c r="M2429">
        <v>110</v>
      </c>
      <c r="N2429">
        <f>Table1[[#This Row],[Basic Salary]]+Table1[[#This Row],[Bonus]]</f>
        <v>91937</v>
      </c>
      <c r="O2429" s="2">
        <f>Table1[[#This Row],[Bonus]]/Table1[[#This Row],[Basic Salary]]</f>
        <v>0.14160654638471185</v>
      </c>
      <c r="P2429">
        <f ca="1">DATEDIF(Table1[[#This Row],[Date of Birth]],TODAY(),"Y")</f>
        <v>16</v>
      </c>
      <c r="Q2429">
        <f ca="1">DATEDIF(Table1[[#This Row],[Joining Date]],TODAY(),"Y")</f>
        <v>7</v>
      </c>
      <c r="R2429" t="str">
        <f ca="1">IF(YEAR(Table1[[#This Row],[Joining Date]])=YEAR(TODAY()),"Yes","No")</f>
        <v>No</v>
      </c>
      <c r="S2429" t="str">
        <f ca="1">IF(Table1[[#This Row],[Experience]]&gt;5,"Yes","No")</f>
        <v>Yes</v>
      </c>
      <c r="T2429" t="str">
        <f>TEXT(Table1[[#This Row],[Joining Date]],"mmmm")</f>
        <v>July</v>
      </c>
      <c r="U2429" t="str">
        <f>TEXT(Table1[[#This Row],[Joining Date]],"yyyy")</f>
        <v>2019</v>
      </c>
      <c r="V2429" s="5">
        <f ca="1">TODAY()-Table1[[#This Row],[Joining Date]]</f>
        <v>2592</v>
      </c>
      <c r="W2429" t="str">
        <f>LEFT(Table1[[#This Row],[Employee Name]],FIND(" ",Table1[[#This Row],[Employee Name]])-1)</f>
        <v>Aarav</v>
      </c>
      <c r="X2429" t="str">
        <f>RIGHT(Table1[[#This Row],[Employee Name]],LEN(Table1[[#This Row],[Employee Name]])-FIND(" ",Table1[[#This Row],[Employee Name]]))</f>
        <v>Sharma</v>
      </c>
      <c r="Y2429" t="str">
        <f>Table1[[#This Row],[Department]]&amp;"-"&amp;Table1[[#This Row],[Employee ID]]</f>
        <v>Operations-E04158</v>
      </c>
      <c r="Z2429" t="str">
        <f>LEFT(Table1[[#This Row],[Department]],3)</f>
        <v>Ope</v>
      </c>
      <c r="AA2429" t="str">
        <f>_xlfn.XLOOKUP(Table1[[#This Row],[Manager ID]],MANAGERS!A:A,MANAGERS!B:B)</f>
        <v>Manager_10</v>
      </c>
      <c r="AB2429" t="str" cm="1">
        <f t="array" ref="AB2429">_xlfn.XLOOKUP(Table1[[#This Row],[Manager ID]],Table2[[#All],[Manager ID]],Table2[[#All],[Department Head]])</f>
        <v>HR</v>
      </c>
      <c r="AC2429" s="2">
        <f>_xlfn.XLOOKUP(Table1[[#This Row],[City]],L:L,O:O)</f>
        <v>0.23486488519629886</v>
      </c>
      <c r="AD2429" t="str" cm="1">
        <f t="array" ref="AD2429">_xlfn.IFS(Table1[[#This Row],[Performance Score]]&gt;=90,"Excellent",Table1[[#This Row],[Performance Score]]&gt;=75,"Good",Table1[[#This Row],[Performance Score]]&gt;=60,"Average",Table1[[#This Row],[Performance Score]]&lt;=60,"Need Improvement")</f>
        <v>Excellent</v>
      </c>
      <c r="AE2429" t="str">
        <f>IF(AND(Table1[[#This Row],[Attendance %]]&gt;=80,(Table1[[#This Row],[Performance Score]]&gt;=80)),"Eligible","Not Eligible")</f>
        <v>Eligible</v>
      </c>
      <c r="AF2429" t="str">
        <f>IF(Table1[[#This Row],[Performance Score]]&gt;=80,"High Performer","Low Performer")</f>
        <v>High Performer</v>
      </c>
      <c r="AG2429" t="str" cm="1">
        <f t="array" aca="1" ref="AG2429" ca="1">_xlfn.IFS(Table1[[#This Row],[Experience]]&lt;=3,"Junior",Table1[[#This Row],[Experience]]&lt;=7,"Mid Level",Table1[[#This Row],[Experience]]&gt;=7,"Senior")</f>
        <v>Mid Level</v>
      </c>
      <c r="AH2429" t="str">
        <f>IF(Table1[[#This Row],[Attendance %]]&gt;75,"OK","Below 75")</f>
        <v>OK</v>
      </c>
      <c r="AI2429" t="b">
        <f>ISBLANK(Table1[[#This Row],[Employee ID]])</f>
        <v>0</v>
      </c>
      <c r="AJ2429" t="b">
        <f>ISNUMBER(Table1[[#This Row],[Total Salary  ]])</f>
        <v>1</v>
      </c>
      <c r="AK2429" t="str">
        <f>IFERROR(_xlfn.XLOOKUP(Table1[[#This Row],[Manager ID]],MANAGERS!A:A,MANAGERS!B:B),"Not Found")</f>
        <v>Manager_10</v>
      </c>
    </row>
    <row r="2430" spans="1:37" x14ac:dyDescent="0.2">
      <c r="A2430" t="s">
        <v>2294</v>
      </c>
      <c r="B2430" t="s">
        <v>85</v>
      </c>
      <c r="C2430" t="s">
        <v>15</v>
      </c>
      <c r="D2430" t="s">
        <v>16</v>
      </c>
      <c r="E2430" t="s">
        <v>51</v>
      </c>
      <c r="F2430" s="1">
        <v>42582</v>
      </c>
      <c r="G2430" s="1">
        <v>40933</v>
      </c>
      <c r="H2430">
        <v>82162</v>
      </c>
      <c r="I2430">
        <v>9745</v>
      </c>
      <c r="J2430">
        <v>71</v>
      </c>
      <c r="K2430">
        <v>44</v>
      </c>
      <c r="L2430" t="s">
        <v>37</v>
      </c>
      <c r="M2430">
        <v>106</v>
      </c>
      <c r="N2430">
        <f>Table1[[#This Row],[Basic Salary]]+Table1[[#This Row],[Bonus]]</f>
        <v>91907</v>
      </c>
      <c r="O2430" s="2">
        <f>Table1[[#This Row],[Bonus]]/Table1[[#This Row],[Basic Salary]]</f>
        <v>0.11860714198778025</v>
      </c>
      <c r="P2430">
        <f ca="1">DATEDIF(Table1[[#This Row],[Date of Birth]],TODAY(),"Y")</f>
        <v>14</v>
      </c>
      <c r="Q2430">
        <f ca="1">DATEDIF(Table1[[#This Row],[Joining Date]],TODAY(),"Y")</f>
        <v>10</v>
      </c>
      <c r="R2430" t="str">
        <f ca="1">IF(YEAR(Table1[[#This Row],[Joining Date]])=YEAR(TODAY()),"Yes","No")</f>
        <v>No</v>
      </c>
      <c r="S2430" t="str">
        <f ca="1">IF(Table1[[#This Row],[Experience]]&gt;5,"Yes","No")</f>
        <v>Yes</v>
      </c>
      <c r="T2430" t="str">
        <f>TEXT(Table1[[#This Row],[Joining Date]],"mmmm")</f>
        <v>July</v>
      </c>
      <c r="U2430" t="str">
        <f>TEXT(Table1[[#This Row],[Joining Date]],"yyyy")</f>
        <v>2016</v>
      </c>
      <c r="V2430" s="5">
        <f ca="1">TODAY()-Table1[[#This Row],[Joining Date]]</f>
        <v>3657</v>
      </c>
      <c r="W2430" t="str">
        <f>LEFT(Table1[[#This Row],[Employee Name]],FIND(" ",Table1[[#This Row],[Employee Name]])-1)</f>
        <v>Pooja</v>
      </c>
      <c r="X2430" t="str">
        <f>RIGHT(Table1[[#This Row],[Employee Name]],LEN(Table1[[#This Row],[Employee Name]])-FIND(" ",Table1[[#This Row],[Employee Name]]))</f>
        <v>Das</v>
      </c>
      <c r="Y2430" t="str">
        <f>Table1[[#This Row],[Department]]&amp;"-"&amp;Table1[[#This Row],[Employee ID]]</f>
        <v>HR-E02238</v>
      </c>
      <c r="Z2430" t="str">
        <f>LEFT(Table1[[#This Row],[Department]],3)</f>
        <v>HR</v>
      </c>
      <c r="AA2430" t="str">
        <f>_xlfn.XLOOKUP(Table1[[#This Row],[Manager ID]],MANAGERS!A:A,MANAGERS!B:B)</f>
        <v>Manager_6</v>
      </c>
      <c r="AB2430" t="str" cm="1">
        <f t="array" ref="AB2430">_xlfn.XLOOKUP(Table1[[#This Row],[Manager ID]],Table2[[#All],[Manager ID]],Table2[[#All],[Department Head]])</f>
        <v>HR</v>
      </c>
      <c r="AC2430" s="2">
        <f>_xlfn.XLOOKUP(Table1[[#This Row],[City]],L:L,O:O)</f>
        <v>0.24036902712549932</v>
      </c>
      <c r="AD2430" t="str" cm="1">
        <f t="array" ref="AD2430">_xlfn.IFS(Table1[[#This Row],[Performance Score]]&gt;=90,"Excellent",Table1[[#This Row],[Performance Score]]&gt;=75,"Good",Table1[[#This Row],[Performance Score]]&gt;=60,"Average",Table1[[#This Row],[Performance Score]]&lt;=60,"Need Improvement")</f>
        <v>Need Improvement</v>
      </c>
      <c r="AE2430" t="str">
        <f>IF(AND(Table1[[#This Row],[Attendance %]]&gt;=80,(Table1[[#This Row],[Performance Score]]&gt;=80)),"Eligible","Not Eligible")</f>
        <v>Not Eligible</v>
      </c>
      <c r="AF2430" t="str">
        <f>IF(Table1[[#This Row],[Performance Score]]&gt;=80,"High Performer","Low Performer")</f>
        <v>Low Performer</v>
      </c>
      <c r="AG2430" t="str" cm="1">
        <f t="array" aca="1" ref="AG2430" ca="1">_xlfn.IFS(Table1[[#This Row],[Experience]]&lt;=3,"Junior",Table1[[#This Row],[Experience]]&lt;=7,"Mid Level",Table1[[#This Row],[Experience]]&gt;=7,"Senior")</f>
        <v>Senior</v>
      </c>
      <c r="AH2430" t="str">
        <f>IF(Table1[[#This Row],[Attendance %]]&gt;75,"OK","Below 75")</f>
        <v>Below 75</v>
      </c>
      <c r="AI2430" t="b">
        <f>ISBLANK(Table1[[#This Row],[Employee ID]])</f>
        <v>0</v>
      </c>
      <c r="AJ2430" t="b">
        <f>ISNUMBER(Table1[[#This Row],[Total Salary  ]])</f>
        <v>1</v>
      </c>
      <c r="AK2430" t="str">
        <f>IFERROR(_xlfn.XLOOKUP(Table1[[#This Row],[Manager ID]],MANAGERS!A:A,MANAGERS!B:B),"Not Found")</f>
        <v>Manager_6</v>
      </c>
    </row>
    <row r="2431" spans="1:37" x14ac:dyDescent="0.2">
      <c r="A2431" t="s">
        <v>2033</v>
      </c>
      <c r="B2431" t="s">
        <v>95</v>
      </c>
      <c r="C2431" t="s">
        <v>21</v>
      </c>
      <c r="D2431" t="s">
        <v>33</v>
      </c>
      <c r="E2431" t="s">
        <v>17</v>
      </c>
      <c r="F2431" s="1">
        <v>43164</v>
      </c>
      <c r="G2431" s="1">
        <v>39212</v>
      </c>
      <c r="H2431">
        <v>74324</v>
      </c>
      <c r="I2431">
        <v>17574</v>
      </c>
      <c r="J2431">
        <v>94</v>
      </c>
      <c r="K2431">
        <v>55</v>
      </c>
      <c r="L2431" t="s">
        <v>18</v>
      </c>
      <c r="M2431">
        <v>109</v>
      </c>
      <c r="N2431">
        <f>Table1[[#This Row],[Basic Salary]]+Table1[[#This Row],[Bonus]]</f>
        <v>91898</v>
      </c>
      <c r="O2431" s="2">
        <f>Table1[[#This Row],[Bonus]]/Table1[[#This Row],[Basic Salary]]</f>
        <v>0.23645121360529572</v>
      </c>
      <c r="P2431">
        <f ca="1">DATEDIF(Table1[[#This Row],[Date of Birth]],TODAY(),"Y")</f>
        <v>19</v>
      </c>
      <c r="Q2431">
        <f ca="1">DATEDIF(Table1[[#This Row],[Joining Date]],TODAY(),"Y")</f>
        <v>8</v>
      </c>
      <c r="R2431" t="str">
        <f ca="1">IF(YEAR(Table1[[#This Row],[Joining Date]])=YEAR(TODAY()),"Yes","No")</f>
        <v>No</v>
      </c>
      <c r="S2431" t="str">
        <f ca="1">IF(Table1[[#This Row],[Experience]]&gt;5,"Yes","No")</f>
        <v>Yes</v>
      </c>
      <c r="T2431" t="str">
        <f>TEXT(Table1[[#This Row],[Joining Date]],"mmmm")</f>
        <v>March</v>
      </c>
      <c r="U2431" t="str">
        <f>TEXT(Table1[[#This Row],[Joining Date]],"yyyy")</f>
        <v>2018</v>
      </c>
      <c r="V2431" s="5">
        <f ca="1">TODAY()-Table1[[#This Row],[Joining Date]]</f>
        <v>3075</v>
      </c>
      <c r="W2431" t="str">
        <f>LEFT(Table1[[#This Row],[Employee Name]],FIND(" ",Table1[[#This Row],[Employee Name]])-1)</f>
        <v>Ajay</v>
      </c>
      <c r="X2431" t="str">
        <f>RIGHT(Table1[[#This Row],[Employee Name]],LEN(Table1[[#This Row],[Employee Name]])-FIND(" ",Table1[[#This Row],[Employee Name]]))</f>
        <v>Singh</v>
      </c>
      <c r="Y2431" t="str">
        <f>Table1[[#This Row],[Department]]&amp;"-"&amp;Table1[[#This Row],[Employee ID]]</f>
        <v>Marketing-E01977</v>
      </c>
      <c r="Z2431" t="str">
        <f>LEFT(Table1[[#This Row],[Department]],3)</f>
        <v>Mar</v>
      </c>
      <c r="AA2431" t="str">
        <f>_xlfn.XLOOKUP(Table1[[#This Row],[Manager ID]],MANAGERS!A:A,MANAGERS!B:B)</f>
        <v>Manager_9</v>
      </c>
      <c r="AB2431" t="str" cm="1">
        <f t="array" ref="AB2431">_xlfn.XLOOKUP(Table1[[#This Row],[Manager ID]],Table2[[#All],[Manager ID]],Table2[[#All],[Department Head]])</f>
        <v>Sales</v>
      </c>
      <c r="AC2431" s="2">
        <f>_xlfn.XLOOKUP(Table1[[#This Row],[City]],L:L,O:O)</f>
        <v>0.21356479274849693</v>
      </c>
      <c r="AD2431" t="str" cm="1">
        <f t="array" ref="AD2431">_xlfn.IFS(Table1[[#This Row],[Performance Score]]&gt;=90,"Excellent",Table1[[#This Row],[Performance Score]]&gt;=75,"Good",Table1[[#This Row],[Performance Score]]&gt;=60,"Average",Table1[[#This Row],[Performance Score]]&lt;=60,"Need Improvement")</f>
        <v>Need Improvement</v>
      </c>
      <c r="AE2431" t="str">
        <f>IF(AND(Table1[[#This Row],[Attendance %]]&gt;=80,(Table1[[#This Row],[Performance Score]]&gt;=80)),"Eligible","Not Eligible")</f>
        <v>Not Eligible</v>
      </c>
      <c r="AF2431" t="str">
        <f>IF(Table1[[#This Row],[Performance Score]]&gt;=80,"High Performer","Low Performer")</f>
        <v>Low Performer</v>
      </c>
      <c r="AG2431" t="str" cm="1">
        <f t="array" aca="1" ref="AG2431" ca="1">_xlfn.IFS(Table1[[#This Row],[Experience]]&lt;=3,"Junior",Table1[[#This Row],[Experience]]&lt;=7,"Mid Level",Table1[[#This Row],[Experience]]&gt;=7,"Senior")</f>
        <v>Senior</v>
      </c>
      <c r="AH2431" t="str">
        <f>IF(Table1[[#This Row],[Attendance %]]&gt;75,"OK","Below 75")</f>
        <v>OK</v>
      </c>
      <c r="AI2431" t="b">
        <f>ISBLANK(Table1[[#This Row],[Employee ID]])</f>
        <v>0</v>
      </c>
      <c r="AJ2431" t="b">
        <f>ISNUMBER(Table1[[#This Row],[Total Salary  ]])</f>
        <v>1</v>
      </c>
      <c r="AK2431" t="str">
        <f>IFERROR(_xlfn.XLOOKUP(Table1[[#This Row],[Manager ID]],MANAGERS!A:A,MANAGERS!B:B),"Not Found")</f>
        <v>Manager_9</v>
      </c>
    </row>
    <row r="2432" spans="1:37" x14ac:dyDescent="0.2">
      <c r="A2432" t="s">
        <v>4399</v>
      </c>
      <c r="B2432" t="s">
        <v>50</v>
      </c>
      <c r="C2432" t="s">
        <v>15</v>
      </c>
      <c r="D2432" t="s">
        <v>16</v>
      </c>
      <c r="E2432" t="s">
        <v>65</v>
      </c>
      <c r="F2432" s="1">
        <v>43713</v>
      </c>
      <c r="G2432" s="1">
        <v>39170</v>
      </c>
      <c r="H2432">
        <v>81375</v>
      </c>
      <c r="I2432">
        <v>10447</v>
      </c>
      <c r="J2432">
        <v>81</v>
      </c>
      <c r="K2432">
        <v>42</v>
      </c>
      <c r="L2432" t="s">
        <v>34</v>
      </c>
      <c r="M2432">
        <v>111</v>
      </c>
      <c r="N2432">
        <f>Table1[[#This Row],[Basic Salary]]+Table1[[#This Row],[Bonus]]</f>
        <v>91822</v>
      </c>
      <c r="O2432" s="2">
        <f>Table1[[#This Row],[Bonus]]/Table1[[#This Row],[Basic Salary]]</f>
        <v>0.12838095238095237</v>
      </c>
      <c r="P2432">
        <f ca="1">DATEDIF(Table1[[#This Row],[Date of Birth]],TODAY(),"Y")</f>
        <v>19</v>
      </c>
      <c r="Q2432">
        <f ca="1">DATEDIF(Table1[[#This Row],[Joining Date]],TODAY(),"Y")</f>
        <v>6</v>
      </c>
      <c r="R2432" t="str">
        <f ca="1">IF(YEAR(Table1[[#This Row],[Joining Date]])=YEAR(TODAY()),"Yes","No")</f>
        <v>No</v>
      </c>
      <c r="S2432" t="str">
        <f ca="1">IF(Table1[[#This Row],[Experience]]&gt;5,"Yes","No")</f>
        <v>Yes</v>
      </c>
      <c r="T2432" t="str">
        <f>TEXT(Table1[[#This Row],[Joining Date]],"mmmm")</f>
        <v>September</v>
      </c>
      <c r="U2432" t="str">
        <f>TEXT(Table1[[#This Row],[Joining Date]],"yyyy")</f>
        <v>2019</v>
      </c>
      <c r="V2432" s="5">
        <f ca="1">TODAY()-Table1[[#This Row],[Joining Date]]</f>
        <v>2526</v>
      </c>
      <c r="W2432" t="str">
        <f>LEFT(Table1[[#This Row],[Employee Name]],FIND(" ",Table1[[#This Row],[Employee Name]])-1)</f>
        <v>Ravi</v>
      </c>
      <c r="X2432" t="str">
        <f>RIGHT(Table1[[#This Row],[Employee Name]],LEN(Table1[[#This Row],[Employee Name]])-FIND(" ",Table1[[#This Row],[Employee Name]]))</f>
        <v>Teja</v>
      </c>
      <c r="Y2432" t="str">
        <f>Table1[[#This Row],[Department]]&amp;"-"&amp;Table1[[#This Row],[Employee ID]]</f>
        <v>HR-E04343</v>
      </c>
      <c r="Z2432" t="str">
        <f>LEFT(Table1[[#This Row],[Department]],3)</f>
        <v>HR</v>
      </c>
      <c r="AA2432" t="str">
        <f>_xlfn.XLOOKUP(Table1[[#This Row],[Manager ID]],MANAGERS!A:A,MANAGERS!B:B)</f>
        <v>Manager_11</v>
      </c>
      <c r="AB2432" t="str" cm="1">
        <f t="array" ref="AB2432">_xlfn.XLOOKUP(Table1[[#This Row],[Manager ID]],Table2[[#All],[Manager ID]],Table2[[#All],[Department Head]])</f>
        <v>Marketing</v>
      </c>
      <c r="AC2432" s="2">
        <f>_xlfn.XLOOKUP(Table1[[#This Row],[City]],L:L,O:O)</f>
        <v>0.24030340748661314</v>
      </c>
      <c r="AD2432" t="str" cm="1">
        <f t="array" ref="AD2432">_xlfn.IFS(Table1[[#This Row],[Performance Score]]&gt;=90,"Excellent",Table1[[#This Row],[Performance Score]]&gt;=75,"Good",Table1[[#This Row],[Performance Score]]&gt;=60,"Average",Table1[[#This Row],[Performance Score]]&lt;=60,"Need Improvement")</f>
        <v>Need Improvement</v>
      </c>
      <c r="AE2432" t="str">
        <f>IF(AND(Table1[[#This Row],[Attendance %]]&gt;=80,(Table1[[#This Row],[Performance Score]]&gt;=80)),"Eligible","Not Eligible")</f>
        <v>Not Eligible</v>
      </c>
      <c r="AF2432" t="str">
        <f>IF(Table1[[#This Row],[Performance Score]]&gt;=80,"High Performer","Low Performer")</f>
        <v>Low Performer</v>
      </c>
      <c r="AG2432" t="str" cm="1">
        <f t="array" aca="1" ref="AG2432" ca="1">_xlfn.IFS(Table1[[#This Row],[Experience]]&lt;=3,"Junior",Table1[[#This Row],[Experience]]&lt;=7,"Mid Level",Table1[[#This Row],[Experience]]&gt;=7,"Senior")</f>
        <v>Mid Level</v>
      </c>
      <c r="AH2432" t="str">
        <f>IF(Table1[[#This Row],[Attendance %]]&gt;75,"OK","Below 75")</f>
        <v>OK</v>
      </c>
      <c r="AI2432" t="b">
        <f>ISBLANK(Table1[[#This Row],[Employee ID]])</f>
        <v>0</v>
      </c>
      <c r="AJ2432" t="b">
        <f>ISNUMBER(Table1[[#This Row],[Total Salary  ]])</f>
        <v>1</v>
      </c>
      <c r="AK2432" t="str">
        <f>IFERROR(_xlfn.XLOOKUP(Table1[[#This Row],[Manager ID]],MANAGERS!A:A,MANAGERS!B:B),"Not Found")</f>
        <v>Manager_11</v>
      </c>
    </row>
    <row r="2433" spans="1:37" x14ac:dyDescent="0.2">
      <c r="A2433" t="s">
        <v>1815</v>
      </c>
      <c r="B2433" t="s">
        <v>89</v>
      </c>
      <c r="C2433" t="s">
        <v>21</v>
      </c>
      <c r="D2433" t="s">
        <v>81</v>
      </c>
      <c r="E2433" t="s">
        <v>65</v>
      </c>
      <c r="F2433" s="1">
        <v>43972</v>
      </c>
      <c r="G2433" s="1">
        <v>32834</v>
      </c>
      <c r="H2433">
        <v>82426</v>
      </c>
      <c r="I2433">
        <v>9374</v>
      </c>
      <c r="J2433">
        <v>61</v>
      </c>
      <c r="K2433">
        <v>89</v>
      </c>
      <c r="L2433" t="s">
        <v>37</v>
      </c>
      <c r="M2433">
        <v>116</v>
      </c>
      <c r="N2433">
        <f>Table1[[#This Row],[Basic Salary]]+Table1[[#This Row],[Bonus]]</f>
        <v>91800</v>
      </c>
      <c r="O2433" s="2">
        <f>Table1[[#This Row],[Bonus]]/Table1[[#This Row],[Basic Salary]]</f>
        <v>0.11372625142552108</v>
      </c>
      <c r="P2433">
        <f ca="1">DATEDIF(Table1[[#This Row],[Date of Birth]],TODAY(),"Y")</f>
        <v>36</v>
      </c>
      <c r="Q2433">
        <f ca="1">DATEDIF(Table1[[#This Row],[Joining Date]],TODAY(),"Y")</f>
        <v>6</v>
      </c>
      <c r="R2433" t="str">
        <f ca="1">IF(YEAR(Table1[[#This Row],[Joining Date]])=YEAR(TODAY()),"Yes","No")</f>
        <v>No</v>
      </c>
      <c r="S2433" t="str">
        <f ca="1">IF(Table1[[#This Row],[Experience]]&gt;5,"Yes","No")</f>
        <v>Yes</v>
      </c>
      <c r="T2433" t="str">
        <f>TEXT(Table1[[#This Row],[Joining Date]],"mmmm")</f>
        <v>May</v>
      </c>
      <c r="U2433" t="str">
        <f>TEXT(Table1[[#This Row],[Joining Date]],"yyyy")</f>
        <v>2020</v>
      </c>
      <c r="V2433" s="5">
        <f ca="1">TODAY()-Table1[[#This Row],[Joining Date]]</f>
        <v>2267</v>
      </c>
      <c r="W2433" t="str">
        <f>LEFT(Table1[[#This Row],[Employee Name]],FIND(" ",Table1[[#This Row],[Employee Name]])-1)</f>
        <v>Tarun</v>
      </c>
      <c r="X2433" t="str">
        <f>RIGHT(Table1[[#This Row],[Employee Name]],LEN(Table1[[#This Row],[Employee Name]])-FIND(" ",Table1[[#This Row],[Employee Name]]))</f>
        <v>Verma</v>
      </c>
      <c r="Y2433" t="str">
        <f>Table1[[#This Row],[Department]]&amp;"-"&amp;Table1[[#This Row],[Employee ID]]</f>
        <v>Sales-E01759</v>
      </c>
      <c r="Z2433" t="str">
        <f>LEFT(Table1[[#This Row],[Department]],3)</f>
        <v>Sal</v>
      </c>
      <c r="AA2433" t="str">
        <f>_xlfn.XLOOKUP(Table1[[#This Row],[Manager ID]],MANAGERS!A:A,MANAGERS!B:B)</f>
        <v>Manager_16</v>
      </c>
      <c r="AB2433" t="str" cm="1">
        <f t="array" ref="AB2433">_xlfn.XLOOKUP(Table1[[#This Row],[Manager ID]],Table2[[#All],[Manager ID]],Table2[[#All],[Department Head]])</f>
        <v>Sales</v>
      </c>
      <c r="AC2433" s="2">
        <f>_xlfn.XLOOKUP(Table1[[#This Row],[City]],L:L,O:O)</f>
        <v>0.24036902712549932</v>
      </c>
      <c r="AD2433" t="str" cm="1">
        <f t="array" ref="AD2433">_xlfn.IFS(Table1[[#This Row],[Performance Score]]&gt;=90,"Excellent",Table1[[#This Row],[Performance Score]]&gt;=75,"Good",Table1[[#This Row],[Performance Score]]&gt;=60,"Average",Table1[[#This Row],[Performance Score]]&lt;=60,"Need Improvement")</f>
        <v>Good</v>
      </c>
      <c r="AE2433" t="str">
        <f>IF(AND(Table1[[#This Row],[Attendance %]]&gt;=80,(Table1[[#This Row],[Performance Score]]&gt;=80)),"Eligible","Not Eligible")</f>
        <v>Not Eligible</v>
      </c>
      <c r="AF2433" t="str">
        <f>IF(Table1[[#This Row],[Performance Score]]&gt;=80,"High Performer","Low Performer")</f>
        <v>High Performer</v>
      </c>
      <c r="AG2433" t="str" cm="1">
        <f t="array" aca="1" ref="AG2433" ca="1">_xlfn.IFS(Table1[[#This Row],[Experience]]&lt;=3,"Junior",Table1[[#This Row],[Experience]]&lt;=7,"Mid Level",Table1[[#This Row],[Experience]]&gt;=7,"Senior")</f>
        <v>Mid Level</v>
      </c>
      <c r="AH2433" t="str">
        <f>IF(Table1[[#This Row],[Attendance %]]&gt;75,"OK","Below 75")</f>
        <v>Below 75</v>
      </c>
      <c r="AI2433" t="b">
        <f>ISBLANK(Table1[[#This Row],[Employee ID]])</f>
        <v>0</v>
      </c>
      <c r="AJ2433" t="b">
        <f>ISNUMBER(Table1[[#This Row],[Total Salary  ]])</f>
        <v>1</v>
      </c>
      <c r="AK2433" t="str">
        <f>IFERROR(_xlfn.XLOOKUP(Table1[[#This Row],[Manager ID]],MANAGERS!A:A,MANAGERS!B:B),"Not Found")</f>
        <v>Manager_16</v>
      </c>
    </row>
    <row r="2434" spans="1:37" x14ac:dyDescent="0.2">
      <c r="A2434" t="s">
        <v>3471</v>
      </c>
      <c r="B2434" t="s">
        <v>62</v>
      </c>
      <c r="C2434" t="s">
        <v>15</v>
      </c>
      <c r="D2434" t="s">
        <v>16</v>
      </c>
      <c r="E2434" t="s">
        <v>65</v>
      </c>
      <c r="F2434" s="1">
        <v>45813</v>
      </c>
      <c r="G2434" s="1">
        <v>40417</v>
      </c>
      <c r="H2434">
        <v>76457</v>
      </c>
      <c r="I2434">
        <v>15323</v>
      </c>
      <c r="J2434">
        <v>72</v>
      </c>
      <c r="K2434">
        <v>50</v>
      </c>
      <c r="L2434" t="s">
        <v>27</v>
      </c>
      <c r="M2434">
        <v>108</v>
      </c>
      <c r="N2434">
        <f>Table1[[#This Row],[Basic Salary]]+Table1[[#This Row],[Bonus]]</f>
        <v>91780</v>
      </c>
      <c r="O2434" s="2">
        <f>Table1[[#This Row],[Bonus]]/Table1[[#This Row],[Basic Salary]]</f>
        <v>0.20041330421020967</v>
      </c>
      <c r="P2434">
        <f ca="1">DATEDIF(Table1[[#This Row],[Date of Birth]],TODAY(),"Y")</f>
        <v>15</v>
      </c>
      <c r="Q2434">
        <f ca="1">DATEDIF(Table1[[#This Row],[Joining Date]],TODAY(),"Y")</f>
        <v>1</v>
      </c>
      <c r="R2434" t="str">
        <f ca="1">IF(YEAR(Table1[[#This Row],[Joining Date]])=YEAR(TODAY()),"Yes","No")</f>
        <v>No</v>
      </c>
      <c r="S2434" t="str">
        <f ca="1">IF(Table1[[#This Row],[Experience]]&gt;5,"Yes","No")</f>
        <v>No</v>
      </c>
      <c r="T2434" t="str">
        <f>TEXT(Table1[[#This Row],[Joining Date]],"mmmm")</f>
        <v>June</v>
      </c>
      <c r="U2434" t="str">
        <f>TEXT(Table1[[#This Row],[Joining Date]],"yyyy")</f>
        <v>2025</v>
      </c>
      <c r="V2434" s="5">
        <f ca="1">TODAY()-Table1[[#This Row],[Joining Date]]</f>
        <v>426</v>
      </c>
      <c r="W2434" t="str">
        <f>LEFT(Table1[[#This Row],[Employee Name]],FIND(" ",Table1[[#This Row],[Employee Name]])-1)</f>
        <v>Kavya</v>
      </c>
      <c r="X2434" t="str">
        <f>RIGHT(Table1[[#This Row],[Employee Name]],LEN(Table1[[#This Row],[Employee Name]])-FIND(" ",Table1[[#This Row],[Employee Name]]))</f>
        <v>Nair</v>
      </c>
      <c r="Y2434" t="str">
        <f>Table1[[#This Row],[Department]]&amp;"-"&amp;Table1[[#This Row],[Employee ID]]</f>
        <v>HR-E03415</v>
      </c>
      <c r="Z2434" t="str">
        <f>LEFT(Table1[[#This Row],[Department]],3)</f>
        <v>HR</v>
      </c>
      <c r="AA2434" t="str">
        <f>_xlfn.XLOOKUP(Table1[[#This Row],[Manager ID]],MANAGERS!A:A,MANAGERS!B:B)</f>
        <v>Manager_8</v>
      </c>
      <c r="AB2434" t="str" cm="1">
        <f t="array" ref="AB2434">_xlfn.XLOOKUP(Table1[[#This Row],[Manager ID]],Table2[[#All],[Manager ID]],Table2[[#All],[Department Head]])</f>
        <v>Sales</v>
      </c>
      <c r="AC2434" s="2">
        <f>_xlfn.XLOOKUP(Table1[[#This Row],[City]],L:L,O:O)</f>
        <v>0.23674293405114402</v>
      </c>
      <c r="AD2434" t="str" cm="1">
        <f t="array" ref="AD2434">_xlfn.IFS(Table1[[#This Row],[Performance Score]]&gt;=90,"Excellent",Table1[[#This Row],[Performance Score]]&gt;=75,"Good",Table1[[#This Row],[Performance Score]]&gt;=60,"Average",Table1[[#This Row],[Performance Score]]&lt;=60,"Need Improvement")</f>
        <v>Need Improvement</v>
      </c>
      <c r="AE2434" t="str">
        <f>IF(AND(Table1[[#This Row],[Attendance %]]&gt;=80,(Table1[[#This Row],[Performance Score]]&gt;=80)),"Eligible","Not Eligible")</f>
        <v>Not Eligible</v>
      </c>
      <c r="AF2434" t="str">
        <f>IF(Table1[[#This Row],[Performance Score]]&gt;=80,"High Performer","Low Performer")</f>
        <v>Low Performer</v>
      </c>
      <c r="AG2434" t="str" cm="1">
        <f t="array" aca="1" ref="AG2434" ca="1">_xlfn.IFS(Table1[[#This Row],[Experience]]&lt;=3,"Junior",Table1[[#This Row],[Experience]]&lt;=7,"Mid Level",Table1[[#This Row],[Experience]]&gt;=7,"Senior")</f>
        <v>Junior</v>
      </c>
      <c r="AH2434" t="str">
        <f>IF(Table1[[#This Row],[Attendance %]]&gt;75,"OK","Below 75")</f>
        <v>Below 75</v>
      </c>
      <c r="AI2434" t="b">
        <f>ISBLANK(Table1[[#This Row],[Employee ID]])</f>
        <v>0</v>
      </c>
      <c r="AJ2434" t="b">
        <f>ISNUMBER(Table1[[#This Row],[Total Salary  ]])</f>
        <v>1</v>
      </c>
      <c r="AK2434" t="str">
        <f>IFERROR(_xlfn.XLOOKUP(Table1[[#This Row],[Manager ID]],MANAGERS!A:A,MANAGERS!B:B),"Not Found")</f>
        <v>Manager_8</v>
      </c>
    </row>
    <row r="2435" spans="1:37" x14ac:dyDescent="0.2">
      <c r="A2435" t="s">
        <v>290</v>
      </c>
      <c r="B2435" t="s">
        <v>77</v>
      </c>
      <c r="C2435" t="s">
        <v>15</v>
      </c>
      <c r="D2435" t="s">
        <v>25</v>
      </c>
      <c r="E2435" t="s">
        <v>30</v>
      </c>
      <c r="F2435" s="1">
        <v>45504</v>
      </c>
      <c r="G2435" s="1">
        <v>37746</v>
      </c>
      <c r="H2435">
        <v>82912</v>
      </c>
      <c r="I2435">
        <v>8808</v>
      </c>
      <c r="J2435">
        <v>73</v>
      </c>
      <c r="K2435">
        <v>85</v>
      </c>
      <c r="L2435" t="s">
        <v>23</v>
      </c>
      <c r="M2435">
        <v>116</v>
      </c>
      <c r="N2435">
        <f>Table1[[#This Row],[Basic Salary]]+Table1[[#This Row],[Bonus]]</f>
        <v>91720</v>
      </c>
      <c r="O2435" s="2">
        <f>Table1[[#This Row],[Bonus]]/Table1[[#This Row],[Basic Salary]]</f>
        <v>0.10623311462755693</v>
      </c>
      <c r="P2435">
        <f ca="1">DATEDIF(Table1[[#This Row],[Date of Birth]],TODAY(),"Y")</f>
        <v>23</v>
      </c>
      <c r="Q2435">
        <f ca="1">DATEDIF(Table1[[#This Row],[Joining Date]],TODAY(),"Y")</f>
        <v>2</v>
      </c>
      <c r="R2435" t="str">
        <f ca="1">IF(YEAR(Table1[[#This Row],[Joining Date]])=YEAR(TODAY()),"Yes","No")</f>
        <v>No</v>
      </c>
      <c r="S2435" t="str">
        <f ca="1">IF(Table1[[#This Row],[Experience]]&gt;5,"Yes","No")</f>
        <v>No</v>
      </c>
      <c r="T2435" t="str">
        <f>TEXT(Table1[[#This Row],[Joining Date]],"mmmm")</f>
        <v>July</v>
      </c>
      <c r="U2435" t="str">
        <f>TEXT(Table1[[#This Row],[Joining Date]],"yyyy")</f>
        <v>2024</v>
      </c>
      <c r="V2435" s="5">
        <f ca="1">TODAY()-Table1[[#This Row],[Joining Date]]</f>
        <v>735</v>
      </c>
      <c r="W2435" t="str">
        <f>LEFT(Table1[[#This Row],[Employee Name]],FIND(" ",Table1[[#This Row],[Employee Name]])-1)</f>
        <v>Rohan</v>
      </c>
      <c r="X2435" t="str">
        <f>RIGHT(Table1[[#This Row],[Employee Name]],LEN(Table1[[#This Row],[Employee Name]])-FIND(" ",Table1[[#This Row],[Employee Name]]))</f>
        <v>Gupta</v>
      </c>
      <c r="Y2435" t="str">
        <f>Table1[[#This Row],[Department]]&amp;"-"&amp;Table1[[#This Row],[Employee ID]]</f>
        <v>Finance-E00234</v>
      </c>
      <c r="Z2435" t="str">
        <f>LEFT(Table1[[#This Row],[Department]],3)</f>
        <v>Fin</v>
      </c>
      <c r="AA2435" t="str">
        <f>_xlfn.XLOOKUP(Table1[[#This Row],[Manager ID]],MANAGERS!A:A,MANAGERS!B:B)</f>
        <v>Manager_16</v>
      </c>
      <c r="AB2435" t="str" cm="1">
        <f t="array" ref="AB2435">_xlfn.XLOOKUP(Table1[[#This Row],[Manager ID]],Table2[[#All],[Manager ID]],Table2[[#All],[Department Head]])</f>
        <v>Sales</v>
      </c>
      <c r="AC2435" s="2">
        <f>_xlfn.XLOOKUP(Table1[[#This Row],[City]],L:L,O:O)</f>
        <v>0.23486488519629886</v>
      </c>
      <c r="AD2435" t="str" cm="1">
        <f t="array" ref="AD2435">_xlfn.IFS(Table1[[#This Row],[Performance Score]]&gt;=90,"Excellent",Table1[[#This Row],[Performance Score]]&gt;=75,"Good",Table1[[#This Row],[Performance Score]]&gt;=60,"Average",Table1[[#This Row],[Performance Score]]&lt;=60,"Need Improvement")</f>
        <v>Good</v>
      </c>
      <c r="AE2435" t="str">
        <f>IF(AND(Table1[[#This Row],[Attendance %]]&gt;=80,(Table1[[#This Row],[Performance Score]]&gt;=80)),"Eligible","Not Eligible")</f>
        <v>Not Eligible</v>
      </c>
      <c r="AF2435" t="str">
        <f>IF(Table1[[#This Row],[Performance Score]]&gt;=80,"High Performer","Low Performer")</f>
        <v>High Performer</v>
      </c>
      <c r="AG2435" t="str" cm="1">
        <f t="array" aca="1" ref="AG2435" ca="1">_xlfn.IFS(Table1[[#This Row],[Experience]]&lt;=3,"Junior",Table1[[#This Row],[Experience]]&lt;=7,"Mid Level",Table1[[#This Row],[Experience]]&gt;=7,"Senior")</f>
        <v>Junior</v>
      </c>
      <c r="AH2435" t="str">
        <f>IF(Table1[[#This Row],[Attendance %]]&gt;75,"OK","Below 75")</f>
        <v>Below 75</v>
      </c>
      <c r="AI2435" t="b">
        <f>ISBLANK(Table1[[#This Row],[Employee ID]])</f>
        <v>0</v>
      </c>
      <c r="AJ2435" t="b">
        <f>ISNUMBER(Table1[[#This Row],[Total Salary  ]])</f>
        <v>1</v>
      </c>
      <c r="AK2435" t="str">
        <f>IFERROR(_xlfn.XLOOKUP(Table1[[#This Row],[Manager ID]],MANAGERS!A:A,MANAGERS!B:B),"Not Found")</f>
        <v>Manager_16</v>
      </c>
    </row>
    <row r="2436" spans="1:37" x14ac:dyDescent="0.2">
      <c r="A2436" t="s">
        <v>1950</v>
      </c>
      <c r="B2436" t="s">
        <v>57</v>
      </c>
      <c r="C2436" t="s">
        <v>21</v>
      </c>
      <c r="D2436" t="s">
        <v>40</v>
      </c>
      <c r="E2436" t="s">
        <v>65</v>
      </c>
      <c r="F2436" s="1">
        <v>45651</v>
      </c>
      <c r="G2436" s="1">
        <v>31463</v>
      </c>
      <c r="H2436">
        <v>68370</v>
      </c>
      <c r="I2436">
        <v>23265</v>
      </c>
      <c r="J2436">
        <v>87</v>
      </c>
      <c r="K2436">
        <v>66</v>
      </c>
      <c r="L2436" t="s">
        <v>53</v>
      </c>
      <c r="M2436">
        <v>111</v>
      </c>
      <c r="N2436">
        <f>Table1[[#This Row],[Basic Salary]]+Table1[[#This Row],[Bonus]]</f>
        <v>91635</v>
      </c>
      <c r="O2436" s="2">
        <f>Table1[[#This Row],[Bonus]]/Table1[[#This Row],[Basic Salary]]</f>
        <v>0.34028082492321193</v>
      </c>
      <c r="P2436">
        <f ca="1">DATEDIF(Table1[[#This Row],[Date of Birth]],TODAY(),"Y")</f>
        <v>40</v>
      </c>
      <c r="Q2436">
        <f ca="1">DATEDIF(Table1[[#This Row],[Joining Date]],TODAY(),"Y")</f>
        <v>1</v>
      </c>
      <c r="R2436" t="str">
        <f ca="1">IF(YEAR(Table1[[#This Row],[Joining Date]])=YEAR(TODAY()),"Yes","No")</f>
        <v>No</v>
      </c>
      <c r="S2436" t="str">
        <f ca="1">IF(Table1[[#This Row],[Experience]]&gt;5,"Yes","No")</f>
        <v>No</v>
      </c>
      <c r="T2436" t="str">
        <f>TEXT(Table1[[#This Row],[Joining Date]],"mmmm")</f>
        <v>December</v>
      </c>
      <c r="U2436" t="str">
        <f>TEXT(Table1[[#This Row],[Joining Date]],"yyyy")</f>
        <v>2024</v>
      </c>
      <c r="V2436" s="5">
        <f ca="1">TODAY()-Table1[[#This Row],[Joining Date]]</f>
        <v>588</v>
      </c>
      <c r="W2436" t="str">
        <f>LEFT(Table1[[#This Row],[Employee Name]],FIND(" ",Table1[[#This Row],[Employee Name]])-1)</f>
        <v>Swathi</v>
      </c>
      <c r="X2436" t="str">
        <f>RIGHT(Table1[[#This Row],[Employee Name]],LEN(Table1[[#This Row],[Employee Name]])-FIND(" ",Table1[[#This Row],[Employee Name]]))</f>
        <v>Ramesh</v>
      </c>
      <c r="Y2436" t="str">
        <f>Table1[[#This Row],[Department]]&amp;"-"&amp;Table1[[#This Row],[Employee ID]]</f>
        <v>IT-E01894</v>
      </c>
      <c r="Z2436" t="str">
        <f>LEFT(Table1[[#This Row],[Department]],3)</f>
        <v>IT</v>
      </c>
      <c r="AA2436" t="str">
        <f>_xlfn.XLOOKUP(Table1[[#This Row],[Manager ID]],MANAGERS!A:A,MANAGERS!B:B)</f>
        <v>Manager_11</v>
      </c>
      <c r="AB2436" t="str" cm="1">
        <f t="array" ref="AB2436">_xlfn.XLOOKUP(Table1[[#This Row],[Manager ID]],Table2[[#All],[Manager ID]],Table2[[#All],[Department Head]])</f>
        <v>Marketing</v>
      </c>
      <c r="AC2436" s="2">
        <f>_xlfn.XLOOKUP(Table1[[#This Row],[City]],L:L,O:O)</f>
        <v>0.23685887225230964</v>
      </c>
      <c r="AD2436" t="str" cm="1">
        <f t="array" ref="AD2436">_xlfn.IFS(Table1[[#This Row],[Performance Score]]&gt;=90,"Excellent",Table1[[#This Row],[Performance Score]]&gt;=75,"Good",Table1[[#This Row],[Performance Score]]&gt;=60,"Average",Table1[[#This Row],[Performance Score]]&lt;=60,"Need Improvement")</f>
        <v>Average</v>
      </c>
      <c r="AE2436" t="str">
        <f>IF(AND(Table1[[#This Row],[Attendance %]]&gt;=80,(Table1[[#This Row],[Performance Score]]&gt;=80)),"Eligible","Not Eligible")</f>
        <v>Not Eligible</v>
      </c>
      <c r="AF2436" t="str">
        <f>IF(Table1[[#This Row],[Performance Score]]&gt;=80,"High Performer","Low Performer")</f>
        <v>Low Performer</v>
      </c>
      <c r="AG2436" t="str" cm="1">
        <f t="array" aca="1" ref="AG2436" ca="1">_xlfn.IFS(Table1[[#This Row],[Experience]]&lt;=3,"Junior",Table1[[#This Row],[Experience]]&lt;=7,"Mid Level",Table1[[#This Row],[Experience]]&gt;=7,"Senior")</f>
        <v>Junior</v>
      </c>
      <c r="AH2436" t="str">
        <f>IF(Table1[[#This Row],[Attendance %]]&gt;75,"OK","Below 75")</f>
        <v>OK</v>
      </c>
      <c r="AI2436" t="b">
        <f>ISBLANK(Table1[[#This Row],[Employee ID]])</f>
        <v>0</v>
      </c>
      <c r="AJ2436" t="b">
        <f>ISNUMBER(Table1[[#This Row],[Total Salary  ]])</f>
        <v>1</v>
      </c>
      <c r="AK2436" t="str">
        <f>IFERROR(_xlfn.XLOOKUP(Table1[[#This Row],[Manager ID]],MANAGERS!A:A,MANAGERS!B:B),"Not Found")</f>
        <v>Manager_11</v>
      </c>
    </row>
    <row r="2437" spans="1:37" x14ac:dyDescent="0.2">
      <c r="A2437" t="s">
        <v>2549</v>
      </c>
      <c r="B2437" t="s">
        <v>87</v>
      </c>
      <c r="C2437" t="s">
        <v>21</v>
      </c>
      <c r="D2437" t="s">
        <v>40</v>
      </c>
      <c r="E2437" t="s">
        <v>17</v>
      </c>
      <c r="F2437" s="1">
        <v>42157</v>
      </c>
      <c r="G2437" s="1">
        <v>34469</v>
      </c>
      <c r="H2437">
        <v>77425</v>
      </c>
      <c r="I2437">
        <v>14207</v>
      </c>
      <c r="J2437">
        <v>85</v>
      </c>
      <c r="K2437">
        <v>47</v>
      </c>
      <c r="L2437" t="s">
        <v>18</v>
      </c>
      <c r="M2437">
        <v>114</v>
      </c>
      <c r="N2437">
        <f>Table1[[#This Row],[Basic Salary]]+Table1[[#This Row],[Bonus]]</f>
        <v>91632</v>
      </c>
      <c r="O2437" s="2">
        <f>Table1[[#This Row],[Bonus]]/Table1[[#This Row],[Basic Salary]]</f>
        <v>0.18349370358411365</v>
      </c>
      <c r="P2437">
        <f ca="1">DATEDIF(Table1[[#This Row],[Date of Birth]],TODAY(),"Y")</f>
        <v>32</v>
      </c>
      <c r="Q2437">
        <f ca="1">DATEDIF(Table1[[#This Row],[Joining Date]],TODAY(),"Y")</f>
        <v>11</v>
      </c>
      <c r="R2437" t="str">
        <f ca="1">IF(YEAR(Table1[[#This Row],[Joining Date]])=YEAR(TODAY()),"Yes","No")</f>
        <v>No</v>
      </c>
      <c r="S2437" t="str">
        <f ca="1">IF(Table1[[#This Row],[Experience]]&gt;5,"Yes","No")</f>
        <v>Yes</v>
      </c>
      <c r="T2437" t="str">
        <f>TEXT(Table1[[#This Row],[Joining Date]],"mmmm")</f>
        <v>June</v>
      </c>
      <c r="U2437" t="str">
        <f>TEXT(Table1[[#This Row],[Joining Date]],"yyyy")</f>
        <v>2015</v>
      </c>
      <c r="V2437" s="5">
        <f ca="1">TODAY()-Table1[[#This Row],[Joining Date]]</f>
        <v>4082</v>
      </c>
      <c r="W2437" t="str">
        <f>LEFT(Table1[[#This Row],[Employee Name]],FIND(" ",Table1[[#This Row],[Employee Name]])-1)</f>
        <v>Arjun</v>
      </c>
      <c r="X2437" t="str">
        <f>RIGHT(Table1[[#This Row],[Employee Name]],LEN(Table1[[#This Row],[Employee Name]])-FIND(" ",Table1[[#This Row],[Employee Name]]))</f>
        <v>Mehta</v>
      </c>
      <c r="Y2437" t="str">
        <f>Table1[[#This Row],[Department]]&amp;"-"&amp;Table1[[#This Row],[Employee ID]]</f>
        <v>IT-E02493</v>
      </c>
      <c r="Z2437" t="str">
        <f>LEFT(Table1[[#This Row],[Department]],3)</f>
        <v>IT</v>
      </c>
      <c r="AA2437" t="str">
        <f>_xlfn.XLOOKUP(Table1[[#This Row],[Manager ID]],MANAGERS!A:A,MANAGERS!B:B)</f>
        <v>Manager_14</v>
      </c>
      <c r="AB2437" t="str" cm="1">
        <f t="array" ref="AB2437">_xlfn.XLOOKUP(Table1[[#This Row],[Manager ID]],Table2[[#All],[Manager ID]],Table2[[#All],[Department Head]])</f>
        <v>Marketing</v>
      </c>
      <c r="AC2437" s="2">
        <f>_xlfn.XLOOKUP(Table1[[#This Row],[City]],L:L,O:O)</f>
        <v>0.21356479274849693</v>
      </c>
      <c r="AD2437" t="str" cm="1">
        <f t="array" ref="AD2437">_xlfn.IFS(Table1[[#This Row],[Performance Score]]&gt;=90,"Excellent",Table1[[#This Row],[Performance Score]]&gt;=75,"Good",Table1[[#This Row],[Performance Score]]&gt;=60,"Average",Table1[[#This Row],[Performance Score]]&lt;=60,"Need Improvement")</f>
        <v>Need Improvement</v>
      </c>
      <c r="AE2437" t="str">
        <f>IF(AND(Table1[[#This Row],[Attendance %]]&gt;=80,(Table1[[#This Row],[Performance Score]]&gt;=80)),"Eligible","Not Eligible")</f>
        <v>Not Eligible</v>
      </c>
      <c r="AF2437" t="str">
        <f>IF(Table1[[#This Row],[Performance Score]]&gt;=80,"High Performer","Low Performer")</f>
        <v>Low Performer</v>
      </c>
      <c r="AG2437" t="str" cm="1">
        <f t="array" aca="1" ref="AG2437" ca="1">_xlfn.IFS(Table1[[#This Row],[Experience]]&lt;=3,"Junior",Table1[[#This Row],[Experience]]&lt;=7,"Mid Level",Table1[[#This Row],[Experience]]&gt;=7,"Senior")</f>
        <v>Senior</v>
      </c>
      <c r="AH2437" t="str">
        <f>IF(Table1[[#This Row],[Attendance %]]&gt;75,"OK","Below 75")</f>
        <v>OK</v>
      </c>
      <c r="AI2437" t="b">
        <f>ISBLANK(Table1[[#This Row],[Employee ID]])</f>
        <v>0</v>
      </c>
      <c r="AJ2437" t="b">
        <f>ISNUMBER(Table1[[#This Row],[Total Salary  ]])</f>
        <v>1</v>
      </c>
      <c r="AK2437" t="str">
        <f>IFERROR(_xlfn.XLOOKUP(Table1[[#This Row],[Manager ID]],MANAGERS!A:A,MANAGERS!B:B),"Not Found")</f>
        <v>Manager_14</v>
      </c>
    </row>
    <row r="2438" spans="1:37" x14ac:dyDescent="0.2">
      <c r="A2438" t="s">
        <v>3193</v>
      </c>
      <c r="B2438" t="s">
        <v>62</v>
      </c>
      <c r="C2438" t="s">
        <v>21</v>
      </c>
      <c r="D2438" t="s">
        <v>81</v>
      </c>
      <c r="E2438" t="s">
        <v>65</v>
      </c>
      <c r="F2438" s="1">
        <v>45865</v>
      </c>
      <c r="G2438" s="1">
        <v>39171</v>
      </c>
      <c r="H2438">
        <v>73598</v>
      </c>
      <c r="I2438">
        <v>18030</v>
      </c>
      <c r="J2438">
        <v>90</v>
      </c>
      <c r="K2438">
        <v>81</v>
      </c>
      <c r="L2438" t="s">
        <v>23</v>
      </c>
      <c r="M2438">
        <v>109</v>
      </c>
      <c r="N2438">
        <f>Table1[[#This Row],[Basic Salary]]+Table1[[#This Row],[Bonus]]</f>
        <v>91628</v>
      </c>
      <c r="O2438" s="2">
        <f>Table1[[#This Row],[Bonus]]/Table1[[#This Row],[Basic Salary]]</f>
        <v>0.24497948313812876</v>
      </c>
      <c r="P2438">
        <f ca="1">DATEDIF(Table1[[#This Row],[Date of Birth]],TODAY(),"Y")</f>
        <v>19</v>
      </c>
      <c r="Q2438">
        <f ca="1">DATEDIF(Table1[[#This Row],[Joining Date]],TODAY(),"Y")</f>
        <v>1</v>
      </c>
      <c r="R2438" t="str">
        <f ca="1">IF(YEAR(Table1[[#This Row],[Joining Date]])=YEAR(TODAY()),"Yes","No")</f>
        <v>No</v>
      </c>
      <c r="S2438" t="str">
        <f ca="1">IF(Table1[[#This Row],[Experience]]&gt;5,"Yes","No")</f>
        <v>No</v>
      </c>
      <c r="T2438" t="str">
        <f>TEXT(Table1[[#This Row],[Joining Date]],"mmmm")</f>
        <v>July</v>
      </c>
      <c r="U2438" t="str">
        <f>TEXT(Table1[[#This Row],[Joining Date]],"yyyy")</f>
        <v>2025</v>
      </c>
      <c r="V2438" s="5">
        <f ca="1">TODAY()-Table1[[#This Row],[Joining Date]]</f>
        <v>374</v>
      </c>
      <c r="W2438" t="str">
        <f>LEFT(Table1[[#This Row],[Employee Name]],FIND(" ",Table1[[#This Row],[Employee Name]])-1)</f>
        <v>Kavya</v>
      </c>
      <c r="X2438" t="str">
        <f>RIGHT(Table1[[#This Row],[Employee Name]],LEN(Table1[[#This Row],[Employee Name]])-FIND(" ",Table1[[#This Row],[Employee Name]]))</f>
        <v>Nair</v>
      </c>
      <c r="Y2438" t="str">
        <f>Table1[[#This Row],[Department]]&amp;"-"&amp;Table1[[#This Row],[Employee ID]]</f>
        <v>Sales-E03137</v>
      </c>
      <c r="Z2438" t="str">
        <f>LEFT(Table1[[#This Row],[Department]],3)</f>
        <v>Sal</v>
      </c>
      <c r="AA2438" t="str">
        <f>_xlfn.XLOOKUP(Table1[[#This Row],[Manager ID]],MANAGERS!A:A,MANAGERS!B:B)</f>
        <v>Manager_9</v>
      </c>
      <c r="AB2438" t="str" cm="1">
        <f t="array" ref="AB2438">_xlfn.XLOOKUP(Table1[[#This Row],[Manager ID]],Table2[[#All],[Manager ID]],Table2[[#All],[Department Head]])</f>
        <v>Sales</v>
      </c>
      <c r="AC2438" s="2">
        <f>_xlfn.XLOOKUP(Table1[[#This Row],[City]],L:L,O:O)</f>
        <v>0.23486488519629886</v>
      </c>
      <c r="AD2438" t="str" cm="1">
        <f t="array" ref="AD2438">_xlfn.IFS(Table1[[#This Row],[Performance Score]]&gt;=90,"Excellent",Table1[[#This Row],[Performance Score]]&gt;=75,"Good",Table1[[#This Row],[Performance Score]]&gt;=60,"Average",Table1[[#This Row],[Performance Score]]&lt;=60,"Need Improvement")</f>
        <v>Good</v>
      </c>
      <c r="AE2438" t="str">
        <f>IF(AND(Table1[[#This Row],[Attendance %]]&gt;=80,(Table1[[#This Row],[Performance Score]]&gt;=80)),"Eligible","Not Eligible")</f>
        <v>Eligible</v>
      </c>
      <c r="AF2438" t="str">
        <f>IF(Table1[[#This Row],[Performance Score]]&gt;=80,"High Performer","Low Performer")</f>
        <v>High Performer</v>
      </c>
      <c r="AG2438" t="str" cm="1">
        <f t="array" aca="1" ref="AG2438" ca="1">_xlfn.IFS(Table1[[#This Row],[Experience]]&lt;=3,"Junior",Table1[[#This Row],[Experience]]&lt;=7,"Mid Level",Table1[[#This Row],[Experience]]&gt;=7,"Senior")</f>
        <v>Junior</v>
      </c>
      <c r="AH2438" t="str">
        <f>IF(Table1[[#This Row],[Attendance %]]&gt;75,"OK","Below 75")</f>
        <v>OK</v>
      </c>
      <c r="AI2438" t="b">
        <f>ISBLANK(Table1[[#This Row],[Employee ID]])</f>
        <v>0</v>
      </c>
      <c r="AJ2438" t="b">
        <f>ISNUMBER(Table1[[#This Row],[Total Salary  ]])</f>
        <v>1</v>
      </c>
      <c r="AK2438" t="str">
        <f>IFERROR(_xlfn.XLOOKUP(Table1[[#This Row],[Manager ID]],MANAGERS!A:A,MANAGERS!B:B),"Not Found")</f>
        <v>Manager_9</v>
      </c>
    </row>
    <row r="2439" spans="1:37" x14ac:dyDescent="0.2">
      <c r="A2439" t="s">
        <v>4856</v>
      </c>
      <c r="B2439" t="s">
        <v>62</v>
      </c>
      <c r="C2439" t="s">
        <v>15</v>
      </c>
      <c r="D2439" t="s">
        <v>43</v>
      </c>
      <c r="E2439" t="s">
        <v>22</v>
      </c>
      <c r="F2439" s="1">
        <v>43542</v>
      </c>
      <c r="G2439" s="1">
        <v>30060</v>
      </c>
      <c r="H2439">
        <v>73099</v>
      </c>
      <c r="I2439">
        <v>18525</v>
      </c>
      <c r="J2439">
        <v>72</v>
      </c>
      <c r="K2439">
        <v>66</v>
      </c>
      <c r="L2439" t="s">
        <v>34</v>
      </c>
      <c r="M2439">
        <v>102</v>
      </c>
      <c r="N2439">
        <f>Table1[[#This Row],[Basic Salary]]+Table1[[#This Row],[Bonus]]</f>
        <v>91624</v>
      </c>
      <c r="O2439" s="2">
        <f>Table1[[#This Row],[Bonus]]/Table1[[#This Row],[Basic Salary]]</f>
        <v>0.25342343944513607</v>
      </c>
      <c r="P2439">
        <f ca="1">DATEDIF(Table1[[#This Row],[Date of Birth]],TODAY(),"Y")</f>
        <v>44</v>
      </c>
      <c r="Q2439">
        <f ca="1">DATEDIF(Table1[[#This Row],[Joining Date]],TODAY(),"Y")</f>
        <v>7</v>
      </c>
      <c r="R2439" t="str">
        <f ca="1">IF(YEAR(Table1[[#This Row],[Joining Date]])=YEAR(TODAY()),"Yes","No")</f>
        <v>No</v>
      </c>
      <c r="S2439" t="str">
        <f ca="1">IF(Table1[[#This Row],[Experience]]&gt;5,"Yes","No")</f>
        <v>Yes</v>
      </c>
      <c r="T2439" t="str">
        <f>TEXT(Table1[[#This Row],[Joining Date]],"mmmm")</f>
        <v>March</v>
      </c>
      <c r="U2439" t="str">
        <f>TEXT(Table1[[#This Row],[Joining Date]],"yyyy")</f>
        <v>2019</v>
      </c>
      <c r="V2439" s="5">
        <f ca="1">TODAY()-Table1[[#This Row],[Joining Date]]</f>
        <v>2697</v>
      </c>
      <c r="W2439" t="str">
        <f>LEFT(Table1[[#This Row],[Employee Name]],FIND(" ",Table1[[#This Row],[Employee Name]])-1)</f>
        <v>Kavya</v>
      </c>
      <c r="X2439" t="str">
        <f>RIGHT(Table1[[#This Row],[Employee Name]],LEN(Table1[[#This Row],[Employee Name]])-FIND(" ",Table1[[#This Row],[Employee Name]]))</f>
        <v>Nair</v>
      </c>
      <c r="Y2439" t="str">
        <f>Table1[[#This Row],[Department]]&amp;"-"&amp;Table1[[#This Row],[Employee ID]]</f>
        <v>Operations-E04800</v>
      </c>
      <c r="Z2439" t="str">
        <f>LEFT(Table1[[#This Row],[Department]],3)</f>
        <v>Ope</v>
      </c>
      <c r="AA2439" t="str">
        <f>_xlfn.XLOOKUP(Table1[[#This Row],[Manager ID]],MANAGERS!A:A,MANAGERS!B:B)</f>
        <v>Manager_2</v>
      </c>
      <c r="AB2439" t="str" cm="1">
        <f t="array" ref="AB2439">_xlfn.XLOOKUP(Table1[[#This Row],[Manager ID]],Table2[[#All],[Manager ID]],Table2[[#All],[Department Head]])</f>
        <v>Sales</v>
      </c>
      <c r="AC2439" s="2">
        <f>_xlfn.XLOOKUP(Table1[[#This Row],[City]],L:L,O:O)</f>
        <v>0.24030340748661314</v>
      </c>
      <c r="AD2439" t="str" cm="1">
        <f t="array" ref="AD2439">_xlfn.IFS(Table1[[#This Row],[Performance Score]]&gt;=90,"Excellent",Table1[[#This Row],[Performance Score]]&gt;=75,"Good",Table1[[#This Row],[Performance Score]]&gt;=60,"Average",Table1[[#This Row],[Performance Score]]&lt;=60,"Need Improvement")</f>
        <v>Average</v>
      </c>
      <c r="AE2439" t="str">
        <f>IF(AND(Table1[[#This Row],[Attendance %]]&gt;=80,(Table1[[#This Row],[Performance Score]]&gt;=80)),"Eligible","Not Eligible")</f>
        <v>Not Eligible</v>
      </c>
      <c r="AF2439" t="str">
        <f>IF(Table1[[#This Row],[Performance Score]]&gt;=80,"High Performer","Low Performer")</f>
        <v>Low Performer</v>
      </c>
      <c r="AG2439" t="str" cm="1">
        <f t="array" aca="1" ref="AG2439" ca="1">_xlfn.IFS(Table1[[#This Row],[Experience]]&lt;=3,"Junior",Table1[[#This Row],[Experience]]&lt;=7,"Mid Level",Table1[[#This Row],[Experience]]&gt;=7,"Senior")</f>
        <v>Mid Level</v>
      </c>
      <c r="AH2439" t="str">
        <f>IF(Table1[[#This Row],[Attendance %]]&gt;75,"OK","Below 75")</f>
        <v>Below 75</v>
      </c>
      <c r="AI2439" t="b">
        <f>ISBLANK(Table1[[#This Row],[Employee ID]])</f>
        <v>0</v>
      </c>
      <c r="AJ2439" t="b">
        <f>ISNUMBER(Table1[[#This Row],[Total Salary  ]])</f>
        <v>1</v>
      </c>
      <c r="AK2439" t="str">
        <f>IFERROR(_xlfn.XLOOKUP(Table1[[#This Row],[Manager ID]],MANAGERS!A:A,MANAGERS!B:B),"Not Found")</f>
        <v>Manager_2</v>
      </c>
    </row>
    <row r="2440" spans="1:37" x14ac:dyDescent="0.2">
      <c r="A2440" t="s">
        <v>4937</v>
      </c>
      <c r="B2440" t="s">
        <v>48</v>
      </c>
      <c r="C2440" t="s">
        <v>15</v>
      </c>
      <c r="D2440" t="s">
        <v>43</v>
      </c>
      <c r="E2440" t="s">
        <v>17</v>
      </c>
      <c r="F2440" s="1">
        <v>42223</v>
      </c>
      <c r="G2440" s="1">
        <v>39865</v>
      </c>
      <c r="H2440">
        <v>80286</v>
      </c>
      <c r="I2440">
        <v>11333</v>
      </c>
      <c r="J2440">
        <v>66</v>
      </c>
      <c r="K2440">
        <v>79</v>
      </c>
      <c r="L2440" t="s">
        <v>18</v>
      </c>
      <c r="M2440">
        <v>101</v>
      </c>
      <c r="N2440">
        <f>Table1[[#This Row],[Basic Salary]]+Table1[[#This Row],[Bonus]]</f>
        <v>91619</v>
      </c>
      <c r="O2440" s="2">
        <f>Table1[[#This Row],[Bonus]]/Table1[[#This Row],[Basic Salary]]</f>
        <v>0.14115786064818275</v>
      </c>
      <c r="P2440">
        <f ca="1">DATEDIF(Table1[[#This Row],[Date of Birth]],TODAY(),"Y")</f>
        <v>17</v>
      </c>
      <c r="Q2440">
        <f ca="1">DATEDIF(Table1[[#This Row],[Joining Date]],TODAY(),"Y")</f>
        <v>10</v>
      </c>
      <c r="R2440" t="str">
        <f ca="1">IF(YEAR(Table1[[#This Row],[Joining Date]])=YEAR(TODAY()),"Yes","No")</f>
        <v>No</v>
      </c>
      <c r="S2440" t="str">
        <f ca="1">IF(Table1[[#This Row],[Experience]]&gt;5,"Yes","No")</f>
        <v>Yes</v>
      </c>
      <c r="T2440" t="str">
        <f>TEXT(Table1[[#This Row],[Joining Date]],"mmmm")</f>
        <v>August</v>
      </c>
      <c r="U2440" t="str">
        <f>TEXT(Table1[[#This Row],[Joining Date]],"yyyy")</f>
        <v>2015</v>
      </c>
      <c r="V2440" s="5">
        <f ca="1">TODAY()-Table1[[#This Row],[Joining Date]]</f>
        <v>4016</v>
      </c>
      <c r="W2440" t="str">
        <f>LEFT(Table1[[#This Row],[Employee Name]],FIND(" ",Table1[[#This Row],[Employee Name]])-1)</f>
        <v>Aditya</v>
      </c>
      <c r="X2440" t="str">
        <f>RIGHT(Table1[[#This Row],[Employee Name]],LEN(Table1[[#This Row],[Employee Name]])-FIND(" ",Table1[[#This Row],[Employee Name]]))</f>
        <v>Kapoor</v>
      </c>
      <c r="Y2440" t="str">
        <f>Table1[[#This Row],[Department]]&amp;"-"&amp;Table1[[#This Row],[Employee ID]]</f>
        <v>Operations-E04881</v>
      </c>
      <c r="Z2440" t="str">
        <f>LEFT(Table1[[#This Row],[Department]],3)</f>
        <v>Ope</v>
      </c>
      <c r="AA2440" t="str">
        <f>_xlfn.XLOOKUP(Table1[[#This Row],[Manager ID]],MANAGERS!A:A,MANAGERS!B:B)</f>
        <v>Manager_1</v>
      </c>
      <c r="AB2440" t="str" cm="1">
        <f t="array" ref="AB2440">_xlfn.XLOOKUP(Table1[[#This Row],[Manager ID]],Table2[[#All],[Manager ID]],Table2[[#All],[Department Head]])</f>
        <v>Support</v>
      </c>
      <c r="AC2440" s="2">
        <f>_xlfn.XLOOKUP(Table1[[#This Row],[City]],L:L,O:O)</f>
        <v>0.21356479274849693</v>
      </c>
      <c r="AD2440" t="str" cm="1">
        <f t="array" ref="AD2440">_xlfn.IFS(Table1[[#This Row],[Performance Score]]&gt;=90,"Excellent",Table1[[#This Row],[Performance Score]]&gt;=75,"Good",Table1[[#This Row],[Performance Score]]&gt;=60,"Average",Table1[[#This Row],[Performance Score]]&lt;=60,"Need Improvement")</f>
        <v>Good</v>
      </c>
      <c r="AE2440" t="str">
        <f>IF(AND(Table1[[#This Row],[Attendance %]]&gt;=80,(Table1[[#This Row],[Performance Score]]&gt;=80)),"Eligible","Not Eligible")</f>
        <v>Not Eligible</v>
      </c>
      <c r="AF2440" t="str">
        <f>IF(Table1[[#This Row],[Performance Score]]&gt;=80,"High Performer","Low Performer")</f>
        <v>Low Performer</v>
      </c>
      <c r="AG2440" t="str" cm="1">
        <f t="array" aca="1" ref="AG2440" ca="1">_xlfn.IFS(Table1[[#This Row],[Experience]]&lt;=3,"Junior",Table1[[#This Row],[Experience]]&lt;=7,"Mid Level",Table1[[#This Row],[Experience]]&gt;=7,"Senior")</f>
        <v>Senior</v>
      </c>
      <c r="AH2440" t="str">
        <f>IF(Table1[[#This Row],[Attendance %]]&gt;75,"OK","Below 75")</f>
        <v>Below 75</v>
      </c>
      <c r="AI2440" t="b">
        <f>ISBLANK(Table1[[#This Row],[Employee ID]])</f>
        <v>0</v>
      </c>
      <c r="AJ2440" t="b">
        <f>ISNUMBER(Table1[[#This Row],[Total Salary  ]])</f>
        <v>1</v>
      </c>
      <c r="AK2440" t="str">
        <f>IFERROR(_xlfn.XLOOKUP(Table1[[#This Row],[Manager ID]],MANAGERS!A:A,MANAGERS!B:B),"Not Found")</f>
        <v>Manager_1</v>
      </c>
    </row>
    <row r="2441" spans="1:37" x14ac:dyDescent="0.2">
      <c r="A2441" t="s">
        <v>4316</v>
      </c>
      <c r="B2441" t="s">
        <v>14</v>
      </c>
      <c r="C2441" t="s">
        <v>21</v>
      </c>
      <c r="D2441" t="s">
        <v>16</v>
      </c>
      <c r="E2441" t="s">
        <v>17</v>
      </c>
      <c r="F2441" s="1">
        <v>43027</v>
      </c>
      <c r="G2441" s="1">
        <v>30114</v>
      </c>
      <c r="H2441">
        <v>73385</v>
      </c>
      <c r="I2441">
        <v>18199</v>
      </c>
      <c r="J2441">
        <v>92</v>
      </c>
      <c r="K2441">
        <v>69</v>
      </c>
      <c r="L2441" t="s">
        <v>23</v>
      </c>
      <c r="M2441">
        <v>102</v>
      </c>
      <c r="N2441">
        <f>Table1[[#This Row],[Basic Salary]]+Table1[[#This Row],[Bonus]]</f>
        <v>91584</v>
      </c>
      <c r="O2441" s="2">
        <f>Table1[[#This Row],[Bonus]]/Table1[[#This Row],[Basic Salary]]</f>
        <v>0.24799345915377802</v>
      </c>
      <c r="P2441">
        <f ca="1">DATEDIF(Table1[[#This Row],[Date of Birth]],TODAY(),"Y")</f>
        <v>44</v>
      </c>
      <c r="Q2441">
        <f ca="1">DATEDIF(Table1[[#This Row],[Joining Date]],TODAY(),"Y")</f>
        <v>8</v>
      </c>
      <c r="R2441" t="str">
        <f ca="1">IF(YEAR(Table1[[#This Row],[Joining Date]])=YEAR(TODAY()),"Yes","No")</f>
        <v>No</v>
      </c>
      <c r="S2441" t="str">
        <f ca="1">IF(Table1[[#This Row],[Experience]]&gt;5,"Yes","No")</f>
        <v>Yes</v>
      </c>
      <c r="T2441" t="str">
        <f>TEXT(Table1[[#This Row],[Joining Date]],"mmmm")</f>
        <v>October</v>
      </c>
      <c r="U2441" t="str">
        <f>TEXT(Table1[[#This Row],[Joining Date]],"yyyy")</f>
        <v>2017</v>
      </c>
      <c r="V2441" s="5">
        <f ca="1">TODAY()-Table1[[#This Row],[Joining Date]]</f>
        <v>3212</v>
      </c>
      <c r="W2441" t="str">
        <f>LEFT(Table1[[#This Row],[Employee Name]],FIND(" ",Table1[[#This Row],[Employee Name]])-1)</f>
        <v>Nisha</v>
      </c>
      <c r="X2441" t="str">
        <f>RIGHT(Table1[[#This Row],[Employee Name]],LEN(Table1[[#This Row],[Employee Name]])-FIND(" ",Table1[[#This Row],[Employee Name]]))</f>
        <v>Kapoor</v>
      </c>
      <c r="Y2441" t="str">
        <f>Table1[[#This Row],[Department]]&amp;"-"&amp;Table1[[#This Row],[Employee ID]]</f>
        <v>HR-E04260</v>
      </c>
      <c r="Z2441" t="str">
        <f>LEFT(Table1[[#This Row],[Department]],3)</f>
        <v>HR</v>
      </c>
      <c r="AA2441" t="str">
        <f>_xlfn.XLOOKUP(Table1[[#This Row],[Manager ID]],MANAGERS!A:A,MANAGERS!B:B)</f>
        <v>Manager_2</v>
      </c>
      <c r="AB2441" t="str" cm="1">
        <f t="array" ref="AB2441">_xlfn.XLOOKUP(Table1[[#This Row],[Manager ID]],Table2[[#All],[Manager ID]],Table2[[#All],[Department Head]])</f>
        <v>Sales</v>
      </c>
      <c r="AC2441" s="2">
        <f>_xlfn.XLOOKUP(Table1[[#This Row],[City]],L:L,O:O)</f>
        <v>0.23486488519629886</v>
      </c>
      <c r="AD2441" t="str" cm="1">
        <f t="array" ref="AD2441">_xlfn.IFS(Table1[[#This Row],[Performance Score]]&gt;=90,"Excellent",Table1[[#This Row],[Performance Score]]&gt;=75,"Good",Table1[[#This Row],[Performance Score]]&gt;=60,"Average",Table1[[#This Row],[Performance Score]]&lt;=60,"Need Improvement")</f>
        <v>Average</v>
      </c>
      <c r="AE2441" t="str">
        <f>IF(AND(Table1[[#This Row],[Attendance %]]&gt;=80,(Table1[[#This Row],[Performance Score]]&gt;=80)),"Eligible","Not Eligible")</f>
        <v>Not Eligible</v>
      </c>
      <c r="AF2441" t="str">
        <f>IF(Table1[[#This Row],[Performance Score]]&gt;=80,"High Performer","Low Performer")</f>
        <v>Low Performer</v>
      </c>
      <c r="AG2441" t="str" cm="1">
        <f t="array" aca="1" ref="AG2441" ca="1">_xlfn.IFS(Table1[[#This Row],[Experience]]&lt;=3,"Junior",Table1[[#This Row],[Experience]]&lt;=7,"Mid Level",Table1[[#This Row],[Experience]]&gt;=7,"Senior")</f>
        <v>Senior</v>
      </c>
      <c r="AH2441" t="str">
        <f>IF(Table1[[#This Row],[Attendance %]]&gt;75,"OK","Below 75")</f>
        <v>OK</v>
      </c>
      <c r="AI2441" t="b">
        <f>ISBLANK(Table1[[#This Row],[Employee ID]])</f>
        <v>0</v>
      </c>
      <c r="AJ2441" t="b">
        <f>ISNUMBER(Table1[[#This Row],[Total Salary  ]])</f>
        <v>1</v>
      </c>
      <c r="AK2441" t="str">
        <f>IFERROR(_xlfn.XLOOKUP(Table1[[#This Row],[Manager ID]],MANAGERS!A:A,MANAGERS!B:B),"Not Found")</f>
        <v>Manager_2</v>
      </c>
    </row>
    <row r="2442" spans="1:37" x14ac:dyDescent="0.2">
      <c r="A2442" t="s">
        <v>3531</v>
      </c>
      <c r="B2442" t="s">
        <v>29</v>
      </c>
      <c r="C2442" t="s">
        <v>21</v>
      </c>
      <c r="D2442" t="s">
        <v>16</v>
      </c>
      <c r="E2442" t="s">
        <v>26</v>
      </c>
      <c r="F2442" s="1">
        <v>42755</v>
      </c>
      <c r="G2442" s="1">
        <v>37397</v>
      </c>
      <c r="H2442">
        <v>69033</v>
      </c>
      <c r="I2442">
        <v>22541</v>
      </c>
      <c r="J2442">
        <v>63</v>
      </c>
      <c r="K2442">
        <v>91</v>
      </c>
      <c r="L2442" t="s">
        <v>31</v>
      </c>
      <c r="M2442">
        <v>112</v>
      </c>
      <c r="N2442">
        <f>Table1[[#This Row],[Basic Salary]]+Table1[[#This Row],[Bonus]]</f>
        <v>91574</v>
      </c>
      <c r="O2442" s="2">
        <f>Table1[[#This Row],[Bonus]]/Table1[[#This Row],[Basic Salary]]</f>
        <v>0.32652499529210666</v>
      </c>
      <c r="P2442">
        <f ca="1">DATEDIF(Table1[[#This Row],[Date of Birth]],TODAY(),"Y")</f>
        <v>24</v>
      </c>
      <c r="Q2442">
        <f ca="1">DATEDIF(Table1[[#This Row],[Joining Date]],TODAY(),"Y")</f>
        <v>9</v>
      </c>
      <c r="R2442" t="str">
        <f ca="1">IF(YEAR(Table1[[#This Row],[Joining Date]])=YEAR(TODAY()),"Yes","No")</f>
        <v>No</v>
      </c>
      <c r="S2442" t="str">
        <f ca="1">IF(Table1[[#This Row],[Experience]]&gt;5,"Yes","No")</f>
        <v>Yes</v>
      </c>
      <c r="T2442" t="str">
        <f>TEXT(Table1[[#This Row],[Joining Date]],"mmmm")</f>
        <v>January</v>
      </c>
      <c r="U2442" t="str">
        <f>TEXT(Table1[[#This Row],[Joining Date]],"yyyy")</f>
        <v>2017</v>
      </c>
      <c r="V2442" s="5">
        <f ca="1">TODAY()-Table1[[#This Row],[Joining Date]]</f>
        <v>3484</v>
      </c>
      <c r="W2442" t="str">
        <f>LEFT(Table1[[#This Row],[Employee Name]],FIND(" ",Table1[[#This Row],[Employee Name]])-1)</f>
        <v>Vikram</v>
      </c>
      <c r="X2442" t="str">
        <f>RIGHT(Table1[[#This Row],[Employee Name]],LEN(Table1[[#This Row],[Employee Name]])-FIND(" ",Table1[[#This Row],[Employee Name]]))</f>
        <v>Singh</v>
      </c>
      <c r="Y2442" t="str">
        <f>Table1[[#This Row],[Department]]&amp;"-"&amp;Table1[[#This Row],[Employee ID]]</f>
        <v>HR-E03475</v>
      </c>
      <c r="Z2442" t="str">
        <f>LEFT(Table1[[#This Row],[Department]],3)</f>
        <v>HR</v>
      </c>
      <c r="AA2442" t="str">
        <f>_xlfn.XLOOKUP(Table1[[#This Row],[Manager ID]],MANAGERS!A:A,MANAGERS!B:B)</f>
        <v>Manager_12</v>
      </c>
      <c r="AB2442" t="str" cm="1">
        <f t="array" ref="AB2442">_xlfn.XLOOKUP(Table1[[#This Row],[Manager ID]],Table2[[#All],[Manager ID]],Table2[[#All],[Department Head]])</f>
        <v>Marketing</v>
      </c>
      <c r="AC2442" s="2">
        <f>_xlfn.XLOOKUP(Table1[[#This Row],[City]],L:L,O:O)</f>
        <v>0.241864189087755</v>
      </c>
      <c r="AD2442" t="str" cm="1">
        <f t="array" ref="AD2442">_xlfn.IFS(Table1[[#This Row],[Performance Score]]&gt;=90,"Excellent",Table1[[#This Row],[Performance Score]]&gt;=75,"Good",Table1[[#This Row],[Performance Score]]&gt;=60,"Average",Table1[[#This Row],[Performance Score]]&lt;=60,"Need Improvement")</f>
        <v>Excellent</v>
      </c>
      <c r="AE2442" t="str">
        <f>IF(AND(Table1[[#This Row],[Attendance %]]&gt;=80,(Table1[[#This Row],[Performance Score]]&gt;=80)),"Eligible","Not Eligible")</f>
        <v>Not Eligible</v>
      </c>
      <c r="AF2442" t="str">
        <f>IF(Table1[[#This Row],[Performance Score]]&gt;=80,"High Performer","Low Performer")</f>
        <v>High Performer</v>
      </c>
      <c r="AG2442" t="str" cm="1">
        <f t="array" aca="1" ref="AG2442" ca="1">_xlfn.IFS(Table1[[#This Row],[Experience]]&lt;=3,"Junior",Table1[[#This Row],[Experience]]&lt;=7,"Mid Level",Table1[[#This Row],[Experience]]&gt;=7,"Senior")</f>
        <v>Senior</v>
      </c>
      <c r="AH2442" t="str">
        <f>IF(Table1[[#This Row],[Attendance %]]&gt;75,"OK","Below 75")</f>
        <v>Below 75</v>
      </c>
      <c r="AI2442" t="b">
        <f>ISBLANK(Table1[[#This Row],[Employee ID]])</f>
        <v>0</v>
      </c>
      <c r="AJ2442" t="b">
        <f>ISNUMBER(Table1[[#This Row],[Total Salary  ]])</f>
        <v>1</v>
      </c>
      <c r="AK2442" t="str">
        <f>IFERROR(_xlfn.XLOOKUP(Table1[[#This Row],[Manager ID]],MANAGERS!A:A,MANAGERS!B:B),"Not Found")</f>
        <v>Manager_12</v>
      </c>
    </row>
    <row r="2443" spans="1:37" x14ac:dyDescent="0.2">
      <c r="A2443" t="s">
        <v>1337</v>
      </c>
      <c r="B2443" t="s">
        <v>95</v>
      </c>
      <c r="C2443" t="s">
        <v>21</v>
      </c>
      <c r="D2443" t="s">
        <v>33</v>
      </c>
      <c r="E2443" t="s">
        <v>51</v>
      </c>
      <c r="F2443" s="1">
        <v>42966</v>
      </c>
      <c r="G2443" s="1">
        <v>39669</v>
      </c>
      <c r="H2443">
        <v>70705</v>
      </c>
      <c r="I2443">
        <v>20867</v>
      </c>
      <c r="J2443">
        <v>93</v>
      </c>
      <c r="K2443">
        <v>82</v>
      </c>
      <c r="L2443" t="s">
        <v>37</v>
      </c>
      <c r="M2443">
        <v>110</v>
      </c>
      <c r="N2443">
        <f>Table1[[#This Row],[Basic Salary]]+Table1[[#This Row],[Bonus]]</f>
        <v>91572</v>
      </c>
      <c r="O2443" s="2">
        <f>Table1[[#This Row],[Bonus]]/Table1[[#This Row],[Basic Salary]]</f>
        <v>0.29512764302383143</v>
      </c>
      <c r="P2443">
        <f ca="1">DATEDIF(Table1[[#This Row],[Date of Birth]],TODAY(),"Y")</f>
        <v>17</v>
      </c>
      <c r="Q2443">
        <f ca="1">DATEDIF(Table1[[#This Row],[Joining Date]],TODAY(),"Y")</f>
        <v>8</v>
      </c>
      <c r="R2443" t="str">
        <f ca="1">IF(YEAR(Table1[[#This Row],[Joining Date]])=YEAR(TODAY()),"Yes","No")</f>
        <v>No</v>
      </c>
      <c r="S2443" t="str">
        <f ca="1">IF(Table1[[#This Row],[Experience]]&gt;5,"Yes","No")</f>
        <v>Yes</v>
      </c>
      <c r="T2443" t="str">
        <f>TEXT(Table1[[#This Row],[Joining Date]],"mmmm")</f>
        <v>August</v>
      </c>
      <c r="U2443" t="str">
        <f>TEXT(Table1[[#This Row],[Joining Date]],"yyyy")</f>
        <v>2017</v>
      </c>
      <c r="V2443" s="5">
        <f ca="1">TODAY()-Table1[[#This Row],[Joining Date]]</f>
        <v>3273</v>
      </c>
      <c r="W2443" t="str">
        <f>LEFT(Table1[[#This Row],[Employee Name]],FIND(" ",Table1[[#This Row],[Employee Name]])-1)</f>
        <v>Ajay</v>
      </c>
      <c r="X2443" t="str">
        <f>RIGHT(Table1[[#This Row],[Employee Name]],LEN(Table1[[#This Row],[Employee Name]])-FIND(" ",Table1[[#This Row],[Employee Name]]))</f>
        <v>Singh</v>
      </c>
      <c r="Y2443" t="str">
        <f>Table1[[#This Row],[Department]]&amp;"-"&amp;Table1[[#This Row],[Employee ID]]</f>
        <v>Marketing-E01281</v>
      </c>
      <c r="Z2443" t="str">
        <f>LEFT(Table1[[#This Row],[Department]],3)</f>
        <v>Mar</v>
      </c>
      <c r="AA2443" t="str">
        <f>_xlfn.XLOOKUP(Table1[[#This Row],[Manager ID]],MANAGERS!A:A,MANAGERS!B:B)</f>
        <v>Manager_10</v>
      </c>
      <c r="AB2443" t="str" cm="1">
        <f t="array" ref="AB2443">_xlfn.XLOOKUP(Table1[[#This Row],[Manager ID]],Table2[[#All],[Manager ID]],Table2[[#All],[Department Head]])</f>
        <v>HR</v>
      </c>
      <c r="AC2443" s="2">
        <f>_xlfn.XLOOKUP(Table1[[#This Row],[City]],L:L,O:O)</f>
        <v>0.24036902712549932</v>
      </c>
      <c r="AD2443" t="str" cm="1">
        <f t="array" ref="AD2443">_xlfn.IFS(Table1[[#This Row],[Performance Score]]&gt;=90,"Excellent",Table1[[#This Row],[Performance Score]]&gt;=75,"Good",Table1[[#This Row],[Performance Score]]&gt;=60,"Average",Table1[[#This Row],[Performance Score]]&lt;=60,"Need Improvement")</f>
        <v>Good</v>
      </c>
      <c r="AE2443" t="str">
        <f>IF(AND(Table1[[#This Row],[Attendance %]]&gt;=80,(Table1[[#This Row],[Performance Score]]&gt;=80)),"Eligible","Not Eligible")</f>
        <v>Eligible</v>
      </c>
      <c r="AF2443" t="str">
        <f>IF(Table1[[#This Row],[Performance Score]]&gt;=80,"High Performer","Low Performer")</f>
        <v>High Performer</v>
      </c>
      <c r="AG2443" t="str" cm="1">
        <f t="array" aca="1" ref="AG2443" ca="1">_xlfn.IFS(Table1[[#This Row],[Experience]]&lt;=3,"Junior",Table1[[#This Row],[Experience]]&lt;=7,"Mid Level",Table1[[#This Row],[Experience]]&gt;=7,"Senior")</f>
        <v>Senior</v>
      </c>
      <c r="AH2443" t="str">
        <f>IF(Table1[[#This Row],[Attendance %]]&gt;75,"OK","Below 75")</f>
        <v>OK</v>
      </c>
      <c r="AI2443" t="b">
        <f>ISBLANK(Table1[[#This Row],[Employee ID]])</f>
        <v>0</v>
      </c>
      <c r="AJ2443" t="b">
        <f>ISNUMBER(Table1[[#This Row],[Total Salary  ]])</f>
        <v>1</v>
      </c>
      <c r="AK2443" t="str">
        <f>IFERROR(_xlfn.XLOOKUP(Table1[[#This Row],[Manager ID]],MANAGERS!A:A,MANAGERS!B:B),"Not Found")</f>
        <v>Manager_10</v>
      </c>
    </row>
    <row r="2444" spans="1:37" x14ac:dyDescent="0.2">
      <c r="A2444" t="s">
        <v>2626</v>
      </c>
      <c r="B2444" t="s">
        <v>60</v>
      </c>
      <c r="C2444" t="s">
        <v>15</v>
      </c>
      <c r="D2444" t="s">
        <v>43</v>
      </c>
      <c r="E2444" t="s">
        <v>26</v>
      </c>
      <c r="F2444" s="1">
        <v>42797</v>
      </c>
      <c r="G2444" s="1">
        <v>32661</v>
      </c>
      <c r="H2444">
        <v>85243</v>
      </c>
      <c r="I2444">
        <v>6321</v>
      </c>
      <c r="J2444">
        <v>72</v>
      </c>
      <c r="K2444">
        <v>59</v>
      </c>
      <c r="L2444" t="s">
        <v>18</v>
      </c>
      <c r="M2444">
        <v>106</v>
      </c>
      <c r="N2444">
        <f>Table1[[#This Row],[Basic Salary]]+Table1[[#This Row],[Bonus]]</f>
        <v>91564</v>
      </c>
      <c r="O2444" s="2">
        <f>Table1[[#This Row],[Bonus]]/Table1[[#This Row],[Basic Salary]]</f>
        <v>7.4152716352075834E-2</v>
      </c>
      <c r="P2444">
        <f ca="1">DATEDIF(Table1[[#This Row],[Date of Birth]],TODAY(),"Y")</f>
        <v>37</v>
      </c>
      <c r="Q2444">
        <f ca="1">DATEDIF(Table1[[#This Row],[Joining Date]],TODAY(),"Y")</f>
        <v>9</v>
      </c>
      <c r="R2444" t="str">
        <f ca="1">IF(YEAR(Table1[[#This Row],[Joining Date]])=YEAR(TODAY()),"Yes","No")</f>
        <v>No</v>
      </c>
      <c r="S2444" t="str">
        <f ca="1">IF(Table1[[#This Row],[Experience]]&gt;5,"Yes","No")</f>
        <v>Yes</v>
      </c>
      <c r="T2444" t="str">
        <f>TEXT(Table1[[#This Row],[Joining Date]],"mmmm")</f>
        <v>March</v>
      </c>
      <c r="U2444" t="str">
        <f>TEXT(Table1[[#This Row],[Joining Date]],"yyyy")</f>
        <v>2017</v>
      </c>
      <c r="V2444" s="5">
        <f ca="1">TODAY()-Table1[[#This Row],[Joining Date]]</f>
        <v>3442</v>
      </c>
      <c r="W2444" t="str">
        <f>LEFT(Table1[[#This Row],[Employee Name]],FIND(" ",Table1[[#This Row],[Employee Name]])-1)</f>
        <v>Gayathri</v>
      </c>
      <c r="X2444" t="str">
        <f>RIGHT(Table1[[#This Row],[Employee Name]],LEN(Table1[[#This Row],[Employee Name]])-FIND(" ",Table1[[#This Row],[Employee Name]]))</f>
        <v>Iyer</v>
      </c>
      <c r="Y2444" t="str">
        <f>Table1[[#This Row],[Department]]&amp;"-"&amp;Table1[[#This Row],[Employee ID]]</f>
        <v>Operations-E02570</v>
      </c>
      <c r="Z2444" t="str">
        <f>LEFT(Table1[[#This Row],[Department]],3)</f>
        <v>Ope</v>
      </c>
      <c r="AA2444" t="str">
        <f>_xlfn.XLOOKUP(Table1[[#This Row],[Manager ID]],MANAGERS!A:A,MANAGERS!B:B)</f>
        <v>Manager_6</v>
      </c>
      <c r="AB2444" t="str" cm="1">
        <f t="array" ref="AB2444">_xlfn.XLOOKUP(Table1[[#This Row],[Manager ID]],Table2[[#All],[Manager ID]],Table2[[#All],[Department Head]])</f>
        <v>HR</v>
      </c>
      <c r="AC2444" s="2">
        <f>_xlfn.XLOOKUP(Table1[[#This Row],[City]],L:L,O:O)</f>
        <v>0.21356479274849693</v>
      </c>
      <c r="AD2444" t="str" cm="1">
        <f t="array" ref="AD2444">_xlfn.IFS(Table1[[#This Row],[Performance Score]]&gt;=90,"Excellent",Table1[[#This Row],[Performance Score]]&gt;=75,"Good",Table1[[#This Row],[Performance Score]]&gt;=60,"Average",Table1[[#This Row],[Performance Score]]&lt;=60,"Need Improvement")</f>
        <v>Need Improvement</v>
      </c>
      <c r="AE2444" t="str">
        <f>IF(AND(Table1[[#This Row],[Attendance %]]&gt;=80,(Table1[[#This Row],[Performance Score]]&gt;=80)),"Eligible","Not Eligible")</f>
        <v>Not Eligible</v>
      </c>
      <c r="AF2444" t="str">
        <f>IF(Table1[[#This Row],[Performance Score]]&gt;=80,"High Performer","Low Performer")</f>
        <v>Low Performer</v>
      </c>
      <c r="AG2444" t="str" cm="1">
        <f t="array" aca="1" ref="AG2444" ca="1">_xlfn.IFS(Table1[[#This Row],[Experience]]&lt;=3,"Junior",Table1[[#This Row],[Experience]]&lt;=7,"Mid Level",Table1[[#This Row],[Experience]]&gt;=7,"Senior")</f>
        <v>Senior</v>
      </c>
      <c r="AH2444" t="str">
        <f>IF(Table1[[#This Row],[Attendance %]]&gt;75,"OK","Below 75")</f>
        <v>Below 75</v>
      </c>
      <c r="AI2444" t="b">
        <f>ISBLANK(Table1[[#This Row],[Employee ID]])</f>
        <v>0</v>
      </c>
      <c r="AJ2444" t="b">
        <f>ISNUMBER(Table1[[#This Row],[Total Salary  ]])</f>
        <v>1</v>
      </c>
      <c r="AK2444" t="str">
        <f>IFERROR(_xlfn.XLOOKUP(Table1[[#This Row],[Manager ID]],MANAGERS!A:A,MANAGERS!B:B),"Not Found")</f>
        <v>Manager_6</v>
      </c>
    </row>
    <row r="2445" spans="1:37" x14ac:dyDescent="0.2">
      <c r="A2445" t="s">
        <v>1047</v>
      </c>
      <c r="B2445" t="s">
        <v>57</v>
      </c>
      <c r="C2445" t="s">
        <v>15</v>
      </c>
      <c r="D2445" t="s">
        <v>25</v>
      </c>
      <c r="E2445" t="s">
        <v>26</v>
      </c>
      <c r="F2445" s="1">
        <v>45268</v>
      </c>
      <c r="G2445" s="1">
        <v>30647</v>
      </c>
      <c r="H2445">
        <v>64498</v>
      </c>
      <c r="I2445">
        <v>27054</v>
      </c>
      <c r="J2445">
        <v>95</v>
      </c>
      <c r="K2445">
        <v>95</v>
      </c>
      <c r="L2445" t="s">
        <v>27</v>
      </c>
      <c r="M2445">
        <v>106</v>
      </c>
      <c r="N2445">
        <f>Table1[[#This Row],[Basic Salary]]+Table1[[#This Row],[Bonus]]</f>
        <v>91552</v>
      </c>
      <c r="O2445" s="2">
        <f>Table1[[#This Row],[Bonus]]/Table1[[#This Row],[Basic Salary]]</f>
        <v>0.41945486681757571</v>
      </c>
      <c r="P2445">
        <f ca="1">DATEDIF(Table1[[#This Row],[Date of Birth]],TODAY(),"Y")</f>
        <v>42</v>
      </c>
      <c r="Q2445">
        <f ca="1">DATEDIF(Table1[[#This Row],[Joining Date]],TODAY(),"Y")</f>
        <v>2</v>
      </c>
      <c r="R2445" t="str">
        <f ca="1">IF(YEAR(Table1[[#This Row],[Joining Date]])=YEAR(TODAY()),"Yes","No")</f>
        <v>No</v>
      </c>
      <c r="S2445" t="str">
        <f ca="1">IF(Table1[[#This Row],[Experience]]&gt;5,"Yes","No")</f>
        <v>No</v>
      </c>
      <c r="T2445" t="str">
        <f>TEXT(Table1[[#This Row],[Joining Date]],"mmmm")</f>
        <v>December</v>
      </c>
      <c r="U2445" t="str">
        <f>TEXT(Table1[[#This Row],[Joining Date]],"yyyy")</f>
        <v>2023</v>
      </c>
      <c r="V2445" s="5">
        <f ca="1">TODAY()-Table1[[#This Row],[Joining Date]]</f>
        <v>971</v>
      </c>
      <c r="W2445" t="str">
        <f>LEFT(Table1[[#This Row],[Employee Name]],FIND(" ",Table1[[#This Row],[Employee Name]])-1)</f>
        <v>Swathi</v>
      </c>
      <c r="X2445" t="str">
        <f>RIGHT(Table1[[#This Row],[Employee Name]],LEN(Table1[[#This Row],[Employee Name]])-FIND(" ",Table1[[#This Row],[Employee Name]]))</f>
        <v>Ramesh</v>
      </c>
      <c r="Y2445" t="str">
        <f>Table1[[#This Row],[Department]]&amp;"-"&amp;Table1[[#This Row],[Employee ID]]</f>
        <v>Finance-E00991</v>
      </c>
      <c r="Z2445" t="str">
        <f>LEFT(Table1[[#This Row],[Department]],3)</f>
        <v>Fin</v>
      </c>
      <c r="AA2445" t="str">
        <f>_xlfn.XLOOKUP(Table1[[#This Row],[Manager ID]],MANAGERS!A:A,MANAGERS!B:B)</f>
        <v>Manager_6</v>
      </c>
      <c r="AB2445" t="str" cm="1">
        <f t="array" ref="AB2445">_xlfn.XLOOKUP(Table1[[#This Row],[Manager ID]],Table2[[#All],[Manager ID]],Table2[[#All],[Department Head]])</f>
        <v>HR</v>
      </c>
      <c r="AC2445" s="2">
        <f>_xlfn.XLOOKUP(Table1[[#This Row],[City]],L:L,O:O)</f>
        <v>0.23674293405114402</v>
      </c>
      <c r="AD2445" t="str" cm="1">
        <f t="array" ref="AD2445">_xlfn.IFS(Table1[[#This Row],[Performance Score]]&gt;=90,"Excellent",Table1[[#This Row],[Performance Score]]&gt;=75,"Good",Table1[[#This Row],[Performance Score]]&gt;=60,"Average",Table1[[#This Row],[Performance Score]]&lt;=60,"Need Improvement")</f>
        <v>Excellent</v>
      </c>
      <c r="AE2445" t="str">
        <f>IF(AND(Table1[[#This Row],[Attendance %]]&gt;=80,(Table1[[#This Row],[Performance Score]]&gt;=80)),"Eligible","Not Eligible")</f>
        <v>Eligible</v>
      </c>
      <c r="AF2445" t="str">
        <f>IF(Table1[[#This Row],[Performance Score]]&gt;=80,"High Performer","Low Performer")</f>
        <v>High Performer</v>
      </c>
      <c r="AG2445" t="str" cm="1">
        <f t="array" aca="1" ref="AG2445" ca="1">_xlfn.IFS(Table1[[#This Row],[Experience]]&lt;=3,"Junior",Table1[[#This Row],[Experience]]&lt;=7,"Mid Level",Table1[[#This Row],[Experience]]&gt;=7,"Senior")</f>
        <v>Junior</v>
      </c>
      <c r="AH2445" t="str">
        <f>IF(Table1[[#This Row],[Attendance %]]&gt;75,"OK","Below 75")</f>
        <v>OK</v>
      </c>
      <c r="AI2445" t="b">
        <f>ISBLANK(Table1[[#This Row],[Employee ID]])</f>
        <v>0</v>
      </c>
      <c r="AJ2445" t="b">
        <f>ISNUMBER(Table1[[#This Row],[Total Salary  ]])</f>
        <v>1</v>
      </c>
      <c r="AK2445" t="str">
        <f>IFERROR(_xlfn.XLOOKUP(Table1[[#This Row],[Manager ID]],MANAGERS!A:A,MANAGERS!B:B),"Not Found")</f>
        <v>Manager_6</v>
      </c>
    </row>
    <row r="2446" spans="1:37" x14ac:dyDescent="0.2">
      <c r="A2446" t="s">
        <v>351</v>
      </c>
      <c r="B2446" t="s">
        <v>39</v>
      </c>
      <c r="C2446" t="s">
        <v>21</v>
      </c>
      <c r="D2446" t="s">
        <v>43</v>
      </c>
      <c r="E2446" t="s">
        <v>65</v>
      </c>
      <c r="F2446" s="1">
        <v>44359</v>
      </c>
      <c r="G2446" s="1">
        <v>35507</v>
      </c>
      <c r="H2446">
        <v>80448</v>
      </c>
      <c r="I2446">
        <v>11086</v>
      </c>
      <c r="J2446">
        <v>91</v>
      </c>
      <c r="K2446">
        <v>80</v>
      </c>
      <c r="L2446" t="s">
        <v>23</v>
      </c>
      <c r="M2446">
        <v>106</v>
      </c>
      <c r="N2446">
        <f>Table1[[#This Row],[Basic Salary]]+Table1[[#This Row],[Bonus]]</f>
        <v>91534</v>
      </c>
      <c r="O2446" s="2">
        <f>Table1[[#This Row],[Bonus]]/Table1[[#This Row],[Basic Salary]]</f>
        <v>0.13780330151153541</v>
      </c>
      <c r="P2446">
        <f ca="1">DATEDIF(Table1[[#This Row],[Date of Birth]],TODAY(),"Y")</f>
        <v>29</v>
      </c>
      <c r="Q2446">
        <f ca="1">DATEDIF(Table1[[#This Row],[Joining Date]],TODAY(),"Y")</f>
        <v>5</v>
      </c>
      <c r="R2446" t="str">
        <f ca="1">IF(YEAR(Table1[[#This Row],[Joining Date]])=YEAR(TODAY()),"Yes","No")</f>
        <v>No</v>
      </c>
      <c r="S2446" t="str">
        <f ca="1">IF(Table1[[#This Row],[Experience]]&gt;5,"Yes","No")</f>
        <v>No</v>
      </c>
      <c r="T2446" t="str">
        <f>TEXT(Table1[[#This Row],[Joining Date]],"mmmm")</f>
        <v>June</v>
      </c>
      <c r="U2446" t="str">
        <f>TEXT(Table1[[#This Row],[Joining Date]],"yyyy")</f>
        <v>2021</v>
      </c>
      <c r="V2446" s="5">
        <f ca="1">TODAY()-Table1[[#This Row],[Joining Date]]</f>
        <v>1880</v>
      </c>
      <c r="W2446" t="str">
        <f>LEFT(Table1[[#This Row],[Employee Name]],FIND(" ",Table1[[#This Row],[Employee Name]])-1)</f>
        <v>Karan</v>
      </c>
      <c r="X2446" t="str">
        <f>RIGHT(Table1[[#This Row],[Employee Name]],LEN(Table1[[#This Row],[Employee Name]])-FIND(" ",Table1[[#This Row],[Employee Name]]))</f>
        <v>Malhotra</v>
      </c>
      <c r="Y2446" t="str">
        <f>Table1[[#This Row],[Department]]&amp;"-"&amp;Table1[[#This Row],[Employee ID]]</f>
        <v>Operations-E00295</v>
      </c>
      <c r="Z2446" t="str">
        <f>LEFT(Table1[[#This Row],[Department]],3)</f>
        <v>Ope</v>
      </c>
      <c r="AA2446" t="str">
        <f>_xlfn.XLOOKUP(Table1[[#This Row],[Manager ID]],MANAGERS!A:A,MANAGERS!B:B)</f>
        <v>Manager_6</v>
      </c>
      <c r="AB2446" t="str" cm="1">
        <f t="array" ref="AB2446">_xlfn.XLOOKUP(Table1[[#This Row],[Manager ID]],Table2[[#All],[Manager ID]],Table2[[#All],[Department Head]])</f>
        <v>HR</v>
      </c>
      <c r="AC2446" s="2">
        <f>_xlfn.XLOOKUP(Table1[[#This Row],[City]],L:L,O:O)</f>
        <v>0.23486488519629886</v>
      </c>
      <c r="AD2446" t="str" cm="1">
        <f t="array" ref="AD2446">_xlfn.IFS(Table1[[#This Row],[Performance Score]]&gt;=90,"Excellent",Table1[[#This Row],[Performance Score]]&gt;=75,"Good",Table1[[#This Row],[Performance Score]]&gt;=60,"Average",Table1[[#This Row],[Performance Score]]&lt;=60,"Need Improvement")</f>
        <v>Good</v>
      </c>
      <c r="AE2446" t="str">
        <f>IF(AND(Table1[[#This Row],[Attendance %]]&gt;=80,(Table1[[#This Row],[Performance Score]]&gt;=80)),"Eligible","Not Eligible")</f>
        <v>Eligible</v>
      </c>
      <c r="AF2446" t="str">
        <f>IF(Table1[[#This Row],[Performance Score]]&gt;=80,"High Performer","Low Performer")</f>
        <v>High Performer</v>
      </c>
      <c r="AG2446" t="str" cm="1">
        <f t="array" aca="1" ref="AG2446" ca="1">_xlfn.IFS(Table1[[#This Row],[Experience]]&lt;=3,"Junior",Table1[[#This Row],[Experience]]&lt;=7,"Mid Level",Table1[[#This Row],[Experience]]&gt;=7,"Senior")</f>
        <v>Mid Level</v>
      </c>
      <c r="AH2446" t="str">
        <f>IF(Table1[[#This Row],[Attendance %]]&gt;75,"OK","Below 75")</f>
        <v>OK</v>
      </c>
      <c r="AI2446" t="b">
        <f>ISBLANK(Table1[[#This Row],[Employee ID]])</f>
        <v>0</v>
      </c>
      <c r="AJ2446" t="b">
        <f>ISNUMBER(Table1[[#This Row],[Total Salary  ]])</f>
        <v>1</v>
      </c>
      <c r="AK2446" t="str">
        <f>IFERROR(_xlfn.XLOOKUP(Table1[[#This Row],[Manager ID]],MANAGERS!A:A,MANAGERS!B:B),"Not Found")</f>
        <v>Manager_6</v>
      </c>
    </row>
    <row r="2447" spans="1:37" x14ac:dyDescent="0.2">
      <c r="A2447" t="s">
        <v>3901</v>
      </c>
      <c r="B2447" t="s">
        <v>77</v>
      </c>
      <c r="C2447" t="s">
        <v>21</v>
      </c>
      <c r="D2447" t="s">
        <v>16</v>
      </c>
      <c r="E2447" t="s">
        <v>26</v>
      </c>
      <c r="F2447" s="1">
        <v>44634</v>
      </c>
      <c r="G2447" s="1">
        <v>38053</v>
      </c>
      <c r="H2447">
        <v>74035</v>
      </c>
      <c r="I2447">
        <v>17474</v>
      </c>
      <c r="J2447">
        <v>93</v>
      </c>
      <c r="K2447">
        <v>46</v>
      </c>
      <c r="L2447" t="s">
        <v>27</v>
      </c>
      <c r="M2447">
        <v>113</v>
      </c>
      <c r="N2447">
        <f>Table1[[#This Row],[Basic Salary]]+Table1[[#This Row],[Bonus]]</f>
        <v>91509</v>
      </c>
      <c r="O2447" s="2">
        <f>Table1[[#This Row],[Bonus]]/Table1[[#This Row],[Basic Salary]]</f>
        <v>0.23602350239751468</v>
      </c>
      <c r="P2447">
        <f ca="1">DATEDIF(Table1[[#This Row],[Date of Birth]],TODAY(),"Y")</f>
        <v>22</v>
      </c>
      <c r="Q2447">
        <f ca="1">DATEDIF(Table1[[#This Row],[Joining Date]],TODAY(),"Y")</f>
        <v>4</v>
      </c>
      <c r="R2447" t="str">
        <f ca="1">IF(YEAR(Table1[[#This Row],[Joining Date]])=YEAR(TODAY()),"Yes","No")</f>
        <v>No</v>
      </c>
      <c r="S2447" t="str">
        <f ca="1">IF(Table1[[#This Row],[Experience]]&gt;5,"Yes","No")</f>
        <v>No</v>
      </c>
      <c r="T2447" t="str">
        <f>TEXT(Table1[[#This Row],[Joining Date]],"mmmm")</f>
        <v>March</v>
      </c>
      <c r="U2447" t="str">
        <f>TEXT(Table1[[#This Row],[Joining Date]],"yyyy")</f>
        <v>2022</v>
      </c>
      <c r="V2447" s="5">
        <f ca="1">TODAY()-Table1[[#This Row],[Joining Date]]</f>
        <v>1605</v>
      </c>
      <c r="W2447" t="str">
        <f>LEFT(Table1[[#This Row],[Employee Name]],FIND(" ",Table1[[#This Row],[Employee Name]])-1)</f>
        <v>Rohan</v>
      </c>
      <c r="X2447" t="str">
        <f>RIGHT(Table1[[#This Row],[Employee Name]],LEN(Table1[[#This Row],[Employee Name]])-FIND(" ",Table1[[#This Row],[Employee Name]]))</f>
        <v>Gupta</v>
      </c>
      <c r="Y2447" t="str">
        <f>Table1[[#This Row],[Department]]&amp;"-"&amp;Table1[[#This Row],[Employee ID]]</f>
        <v>HR-E03845</v>
      </c>
      <c r="Z2447" t="str">
        <f>LEFT(Table1[[#This Row],[Department]],3)</f>
        <v>HR</v>
      </c>
      <c r="AA2447" t="str">
        <f>_xlfn.XLOOKUP(Table1[[#This Row],[Manager ID]],MANAGERS!A:A,MANAGERS!B:B)</f>
        <v>Manager_13</v>
      </c>
      <c r="AB2447" t="str" cm="1">
        <f t="array" ref="AB2447">_xlfn.XLOOKUP(Table1[[#This Row],[Manager ID]],Table2[[#All],[Manager ID]],Table2[[#All],[Department Head]])</f>
        <v>HR</v>
      </c>
      <c r="AC2447" s="2">
        <f>_xlfn.XLOOKUP(Table1[[#This Row],[City]],L:L,O:O)</f>
        <v>0.23674293405114402</v>
      </c>
      <c r="AD2447" t="str" cm="1">
        <f t="array" ref="AD2447">_xlfn.IFS(Table1[[#This Row],[Performance Score]]&gt;=90,"Excellent",Table1[[#This Row],[Performance Score]]&gt;=75,"Good",Table1[[#This Row],[Performance Score]]&gt;=60,"Average",Table1[[#This Row],[Performance Score]]&lt;=60,"Need Improvement")</f>
        <v>Need Improvement</v>
      </c>
      <c r="AE2447" t="str">
        <f>IF(AND(Table1[[#This Row],[Attendance %]]&gt;=80,(Table1[[#This Row],[Performance Score]]&gt;=80)),"Eligible","Not Eligible")</f>
        <v>Not Eligible</v>
      </c>
      <c r="AF2447" t="str">
        <f>IF(Table1[[#This Row],[Performance Score]]&gt;=80,"High Performer","Low Performer")</f>
        <v>Low Performer</v>
      </c>
      <c r="AG2447" t="str" cm="1">
        <f t="array" aca="1" ref="AG2447" ca="1">_xlfn.IFS(Table1[[#This Row],[Experience]]&lt;=3,"Junior",Table1[[#This Row],[Experience]]&lt;=7,"Mid Level",Table1[[#This Row],[Experience]]&gt;=7,"Senior")</f>
        <v>Mid Level</v>
      </c>
      <c r="AH2447" t="str">
        <f>IF(Table1[[#This Row],[Attendance %]]&gt;75,"OK","Below 75")</f>
        <v>OK</v>
      </c>
      <c r="AI2447" t="b">
        <f>ISBLANK(Table1[[#This Row],[Employee ID]])</f>
        <v>0</v>
      </c>
      <c r="AJ2447" t="b">
        <f>ISNUMBER(Table1[[#This Row],[Total Salary  ]])</f>
        <v>1</v>
      </c>
      <c r="AK2447" t="str">
        <f>IFERROR(_xlfn.XLOOKUP(Table1[[#This Row],[Manager ID]],MANAGERS!A:A,MANAGERS!B:B),"Not Found")</f>
        <v>Manager_13</v>
      </c>
    </row>
    <row r="2448" spans="1:37" x14ac:dyDescent="0.2">
      <c r="A2448" t="s">
        <v>2442</v>
      </c>
      <c r="B2448" t="s">
        <v>45</v>
      </c>
      <c r="C2448" t="s">
        <v>21</v>
      </c>
      <c r="D2448" t="s">
        <v>81</v>
      </c>
      <c r="E2448" t="s">
        <v>26</v>
      </c>
      <c r="F2448" s="1">
        <v>44976</v>
      </c>
      <c r="G2448" s="1">
        <v>29974</v>
      </c>
      <c r="H2448">
        <v>65037</v>
      </c>
      <c r="I2448">
        <v>26466</v>
      </c>
      <c r="J2448">
        <v>71</v>
      </c>
      <c r="K2448">
        <v>97</v>
      </c>
      <c r="L2448" t="s">
        <v>37</v>
      </c>
      <c r="M2448">
        <v>115</v>
      </c>
      <c r="N2448">
        <f>Table1[[#This Row],[Basic Salary]]+Table1[[#This Row],[Bonus]]</f>
        <v>91503</v>
      </c>
      <c r="O2448" s="2">
        <f>Table1[[#This Row],[Bonus]]/Table1[[#This Row],[Basic Salary]]</f>
        <v>0.40693758937220353</v>
      </c>
      <c r="P2448">
        <f ca="1">DATEDIF(Table1[[#This Row],[Date of Birth]],TODAY(),"Y")</f>
        <v>44</v>
      </c>
      <c r="Q2448">
        <f ca="1">DATEDIF(Table1[[#This Row],[Joining Date]],TODAY(),"Y")</f>
        <v>3</v>
      </c>
      <c r="R2448" t="str">
        <f ca="1">IF(YEAR(Table1[[#This Row],[Joining Date]])=YEAR(TODAY()),"Yes","No")</f>
        <v>No</v>
      </c>
      <c r="S2448" t="str">
        <f ca="1">IF(Table1[[#This Row],[Experience]]&gt;5,"Yes","No")</f>
        <v>No</v>
      </c>
      <c r="T2448" t="str">
        <f>TEXT(Table1[[#This Row],[Joining Date]],"mmmm")</f>
        <v>February</v>
      </c>
      <c r="U2448" t="str">
        <f>TEXT(Table1[[#This Row],[Joining Date]],"yyyy")</f>
        <v>2023</v>
      </c>
      <c r="V2448" s="5">
        <f ca="1">TODAY()-Table1[[#This Row],[Joining Date]]</f>
        <v>1263</v>
      </c>
      <c r="W2448" t="str">
        <f>LEFT(Table1[[#This Row],[Employee Name]],FIND(" ",Table1[[#This Row],[Employee Name]])-1)</f>
        <v>Ananya</v>
      </c>
      <c r="X2448" t="str">
        <f>RIGHT(Table1[[#This Row],[Employee Name]],LEN(Table1[[#This Row],[Employee Name]])-FIND(" ",Table1[[#This Row],[Employee Name]]))</f>
        <v>Rao</v>
      </c>
      <c r="Y2448" t="str">
        <f>Table1[[#This Row],[Department]]&amp;"-"&amp;Table1[[#This Row],[Employee ID]]</f>
        <v>Sales-E02386</v>
      </c>
      <c r="Z2448" t="str">
        <f>LEFT(Table1[[#This Row],[Department]],3)</f>
        <v>Sal</v>
      </c>
      <c r="AA2448" t="str">
        <f>_xlfn.XLOOKUP(Table1[[#This Row],[Manager ID]],MANAGERS!A:A,MANAGERS!B:B)</f>
        <v>Manager_15</v>
      </c>
      <c r="AB2448" t="str" cm="1">
        <f t="array" ref="AB2448">_xlfn.XLOOKUP(Table1[[#This Row],[Manager ID]],Table2[[#All],[Manager ID]],Table2[[#All],[Department Head]])</f>
        <v>Support</v>
      </c>
      <c r="AC2448" s="2">
        <f>_xlfn.XLOOKUP(Table1[[#This Row],[City]],L:L,O:O)</f>
        <v>0.24036902712549932</v>
      </c>
      <c r="AD2448" t="str" cm="1">
        <f t="array" ref="AD2448">_xlfn.IFS(Table1[[#This Row],[Performance Score]]&gt;=90,"Excellent",Table1[[#This Row],[Performance Score]]&gt;=75,"Good",Table1[[#This Row],[Performance Score]]&gt;=60,"Average",Table1[[#This Row],[Performance Score]]&lt;=60,"Need Improvement")</f>
        <v>Excellent</v>
      </c>
      <c r="AE2448" t="str">
        <f>IF(AND(Table1[[#This Row],[Attendance %]]&gt;=80,(Table1[[#This Row],[Performance Score]]&gt;=80)),"Eligible","Not Eligible")</f>
        <v>Not Eligible</v>
      </c>
      <c r="AF2448" t="str">
        <f>IF(Table1[[#This Row],[Performance Score]]&gt;=80,"High Performer","Low Performer")</f>
        <v>High Performer</v>
      </c>
      <c r="AG2448" t="str" cm="1">
        <f t="array" aca="1" ref="AG2448" ca="1">_xlfn.IFS(Table1[[#This Row],[Experience]]&lt;=3,"Junior",Table1[[#This Row],[Experience]]&lt;=7,"Mid Level",Table1[[#This Row],[Experience]]&gt;=7,"Senior")</f>
        <v>Junior</v>
      </c>
      <c r="AH2448" t="str">
        <f>IF(Table1[[#This Row],[Attendance %]]&gt;75,"OK","Below 75")</f>
        <v>Below 75</v>
      </c>
      <c r="AI2448" t="b">
        <f>ISBLANK(Table1[[#This Row],[Employee ID]])</f>
        <v>0</v>
      </c>
      <c r="AJ2448" t="b">
        <f>ISNUMBER(Table1[[#This Row],[Total Salary  ]])</f>
        <v>1</v>
      </c>
      <c r="AK2448" t="str">
        <f>IFERROR(_xlfn.XLOOKUP(Table1[[#This Row],[Manager ID]],MANAGERS!A:A,MANAGERS!B:B),"Not Found")</f>
        <v>Manager_15</v>
      </c>
    </row>
    <row r="2449" spans="1:37" x14ac:dyDescent="0.2">
      <c r="A2449" t="s">
        <v>4709</v>
      </c>
      <c r="B2449" t="s">
        <v>89</v>
      </c>
      <c r="C2449" t="s">
        <v>21</v>
      </c>
      <c r="D2449" t="s">
        <v>43</v>
      </c>
      <c r="E2449" t="s">
        <v>17</v>
      </c>
      <c r="F2449" s="1">
        <v>44490</v>
      </c>
      <c r="G2449" s="1">
        <v>32886</v>
      </c>
      <c r="H2449">
        <v>76823</v>
      </c>
      <c r="I2449">
        <v>14679</v>
      </c>
      <c r="J2449">
        <v>71</v>
      </c>
      <c r="K2449">
        <v>71</v>
      </c>
      <c r="L2449" t="s">
        <v>37</v>
      </c>
      <c r="M2449">
        <v>115</v>
      </c>
      <c r="N2449">
        <f>Table1[[#This Row],[Basic Salary]]+Table1[[#This Row],[Bonus]]</f>
        <v>91502</v>
      </c>
      <c r="O2449" s="2">
        <f>Table1[[#This Row],[Bonus]]/Table1[[#This Row],[Basic Salary]]</f>
        <v>0.1910755893417336</v>
      </c>
      <c r="P2449">
        <f ca="1">DATEDIF(Table1[[#This Row],[Date of Birth]],TODAY(),"Y")</f>
        <v>36</v>
      </c>
      <c r="Q2449">
        <f ca="1">DATEDIF(Table1[[#This Row],[Joining Date]],TODAY(),"Y")</f>
        <v>4</v>
      </c>
      <c r="R2449" t="str">
        <f ca="1">IF(YEAR(Table1[[#This Row],[Joining Date]])=YEAR(TODAY()),"Yes","No")</f>
        <v>No</v>
      </c>
      <c r="S2449" t="str">
        <f ca="1">IF(Table1[[#This Row],[Experience]]&gt;5,"Yes","No")</f>
        <v>No</v>
      </c>
      <c r="T2449" t="str">
        <f>TEXT(Table1[[#This Row],[Joining Date]],"mmmm")</f>
        <v>October</v>
      </c>
      <c r="U2449" t="str">
        <f>TEXT(Table1[[#This Row],[Joining Date]],"yyyy")</f>
        <v>2021</v>
      </c>
      <c r="V2449" s="5">
        <f ca="1">TODAY()-Table1[[#This Row],[Joining Date]]</f>
        <v>1749</v>
      </c>
      <c r="W2449" t="str">
        <f>LEFT(Table1[[#This Row],[Employee Name]],FIND(" ",Table1[[#This Row],[Employee Name]])-1)</f>
        <v>Tarun</v>
      </c>
      <c r="X2449" t="str">
        <f>RIGHT(Table1[[#This Row],[Employee Name]],LEN(Table1[[#This Row],[Employee Name]])-FIND(" ",Table1[[#This Row],[Employee Name]]))</f>
        <v>Verma</v>
      </c>
      <c r="Y2449" t="str">
        <f>Table1[[#This Row],[Department]]&amp;"-"&amp;Table1[[#This Row],[Employee ID]]</f>
        <v>Operations-E04653</v>
      </c>
      <c r="Z2449" t="str">
        <f>LEFT(Table1[[#This Row],[Department]],3)</f>
        <v>Ope</v>
      </c>
      <c r="AA2449" t="str">
        <f>_xlfn.XLOOKUP(Table1[[#This Row],[Manager ID]],MANAGERS!A:A,MANAGERS!B:B)</f>
        <v>Manager_15</v>
      </c>
      <c r="AB2449" t="str" cm="1">
        <f t="array" ref="AB2449">_xlfn.XLOOKUP(Table1[[#This Row],[Manager ID]],Table2[[#All],[Manager ID]],Table2[[#All],[Department Head]])</f>
        <v>Support</v>
      </c>
      <c r="AC2449" s="2">
        <f>_xlfn.XLOOKUP(Table1[[#This Row],[City]],L:L,O:O)</f>
        <v>0.24036902712549932</v>
      </c>
      <c r="AD2449" t="str" cm="1">
        <f t="array" ref="AD2449">_xlfn.IFS(Table1[[#This Row],[Performance Score]]&gt;=90,"Excellent",Table1[[#This Row],[Performance Score]]&gt;=75,"Good",Table1[[#This Row],[Performance Score]]&gt;=60,"Average",Table1[[#This Row],[Performance Score]]&lt;=60,"Need Improvement")</f>
        <v>Average</v>
      </c>
      <c r="AE2449" t="str">
        <f>IF(AND(Table1[[#This Row],[Attendance %]]&gt;=80,(Table1[[#This Row],[Performance Score]]&gt;=80)),"Eligible","Not Eligible")</f>
        <v>Not Eligible</v>
      </c>
      <c r="AF2449" t="str">
        <f>IF(Table1[[#This Row],[Performance Score]]&gt;=80,"High Performer","Low Performer")</f>
        <v>Low Performer</v>
      </c>
      <c r="AG2449" t="str" cm="1">
        <f t="array" aca="1" ref="AG2449" ca="1">_xlfn.IFS(Table1[[#This Row],[Experience]]&lt;=3,"Junior",Table1[[#This Row],[Experience]]&lt;=7,"Mid Level",Table1[[#This Row],[Experience]]&gt;=7,"Senior")</f>
        <v>Mid Level</v>
      </c>
      <c r="AH2449" t="str">
        <f>IF(Table1[[#This Row],[Attendance %]]&gt;75,"OK","Below 75")</f>
        <v>Below 75</v>
      </c>
      <c r="AI2449" t="b">
        <f>ISBLANK(Table1[[#This Row],[Employee ID]])</f>
        <v>0</v>
      </c>
      <c r="AJ2449" t="b">
        <f>ISNUMBER(Table1[[#This Row],[Total Salary  ]])</f>
        <v>1</v>
      </c>
      <c r="AK2449" t="str">
        <f>IFERROR(_xlfn.XLOOKUP(Table1[[#This Row],[Manager ID]],MANAGERS!A:A,MANAGERS!B:B),"Not Found")</f>
        <v>Manager_15</v>
      </c>
    </row>
    <row r="2450" spans="1:37" x14ac:dyDescent="0.2">
      <c r="A2450" t="s">
        <v>3175</v>
      </c>
      <c r="B2450" t="s">
        <v>45</v>
      </c>
      <c r="C2450" t="s">
        <v>21</v>
      </c>
      <c r="D2450" t="s">
        <v>81</v>
      </c>
      <c r="E2450" t="s">
        <v>17</v>
      </c>
      <c r="F2450" s="1">
        <v>43154</v>
      </c>
      <c r="G2450" s="1">
        <v>38634</v>
      </c>
      <c r="H2450">
        <v>67657</v>
      </c>
      <c r="I2450">
        <v>23836</v>
      </c>
      <c r="J2450">
        <v>90</v>
      </c>
      <c r="K2450">
        <v>61</v>
      </c>
      <c r="L2450" t="s">
        <v>37</v>
      </c>
      <c r="M2450">
        <v>103</v>
      </c>
      <c r="N2450">
        <f>Table1[[#This Row],[Basic Salary]]+Table1[[#This Row],[Bonus]]</f>
        <v>91493</v>
      </c>
      <c r="O2450" s="2">
        <f>Table1[[#This Row],[Bonus]]/Table1[[#This Row],[Basic Salary]]</f>
        <v>0.35230648713362994</v>
      </c>
      <c r="P2450">
        <f ca="1">DATEDIF(Table1[[#This Row],[Date of Birth]],TODAY(),"Y")</f>
        <v>20</v>
      </c>
      <c r="Q2450">
        <f ca="1">DATEDIF(Table1[[#This Row],[Joining Date]],TODAY(),"Y")</f>
        <v>8</v>
      </c>
      <c r="R2450" t="str">
        <f ca="1">IF(YEAR(Table1[[#This Row],[Joining Date]])=YEAR(TODAY()),"Yes","No")</f>
        <v>No</v>
      </c>
      <c r="S2450" t="str">
        <f ca="1">IF(Table1[[#This Row],[Experience]]&gt;5,"Yes","No")</f>
        <v>Yes</v>
      </c>
      <c r="T2450" t="str">
        <f>TEXT(Table1[[#This Row],[Joining Date]],"mmmm")</f>
        <v>February</v>
      </c>
      <c r="U2450" t="str">
        <f>TEXT(Table1[[#This Row],[Joining Date]],"yyyy")</f>
        <v>2018</v>
      </c>
      <c r="V2450" s="5">
        <f ca="1">TODAY()-Table1[[#This Row],[Joining Date]]</f>
        <v>3085</v>
      </c>
      <c r="W2450" t="str">
        <f>LEFT(Table1[[#This Row],[Employee Name]],FIND(" ",Table1[[#This Row],[Employee Name]])-1)</f>
        <v>Ananya</v>
      </c>
      <c r="X2450" t="str">
        <f>RIGHT(Table1[[#This Row],[Employee Name]],LEN(Table1[[#This Row],[Employee Name]])-FIND(" ",Table1[[#This Row],[Employee Name]]))</f>
        <v>Rao</v>
      </c>
      <c r="Y2450" t="str">
        <f>Table1[[#This Row],[Department]]&amp;"-"&amp;Table1[[#This Row],[Employee ID]]</f>
        <v>Sales-E03119</v>
      </c>
      <c r="Z2450" t="str">
        <f>LEFT(Table1[[#This Row],[Department]],3)</f>
        <v>Sal</v>
      </c>
      <c r="AA2450" t="str">
        <f>_xlfn.XLOOKUP(Table1[[#This Row],[Manager ID]],MANAGERS!A:A,MANAGERS!B:B)</f>
        <v>Manager_3</v>
      </c>
      <c r="AB2450" t="str" cm="1">
        <f t="array" ref="AB2450">_xlfn.XLOOKUP(Table1[[#This Row],[Manager ID]],Table2[[#All],[Manager ID]],Table2[[#All],[Department Head]])</f>
        <v>IT</v>
      </c>
      <c r="AC2450" s="2">
        <f>_xlfn.XLOOKUP(Table1[[#This Row],[City]],L:L,O:O)</f>
        <v>0.24036902712549932</v>
      </c>
      <c r="AD2450" t="str" cm="1">
        <f t="array" ref="AD2450">_xlfn.IFS(Table1[[#This Row],[Performance Score]]&gt;=90,"Excellent",Table1[[#This Row],[Performance Score]]&gt;=75,"Good",Table1[[#This Row],[Performance Score]]&gt;=60,"Average",Table1[[#This Row],[Performance Score]]&lt;=60,"Need Improvement")</f>
        <v>Average</v>
      </c>
      <c r="AE2450" t="str">
        <f>IF(AND(Table1[[#This Row],[Attendance %]]&gt;=80,(Table1[[#This Row],[Performance Score]]&gt;=80)),"Eligible","Not Eligible")</f>
        <v>Not Eligible</v>
      </c>
      <c r="AF2450" t="str">
        <f>IF(Table1[[#This Row],[Performance Score]]&gt;=80,"High Performer","Low Performer")</f>
        <v>Low Performer</v>
      </c>
      <c r="AG2450" t="str" cm="1">
        <f t="array" aca="1" ref="AG2450" ca="1">_xlfn.IFS(Table1[[#This Row],[Experience]]&lt;=3,"Junior",Table1[[#This Row],[Experience]]&lt;=7,"Mid Level",Table1[[#This Row],[Experience]]&gt;=7,"Senior")</f>
        <v>Senior</v>
      </c>
      <c r="AH2450" t="str">
        <f>IF(Table1[[#This Row],[Attendance %]]&gt;75,"OK","Below 75")</f>
        <v>OK</v>
      </c>
      <c r="AI2450" t="b">
        <f>ISBLANK(Table1[[#This Row],[Employee ID]])</f>
        <v>0</v>
      </c>
      <c r="AJ2450" t="b">
        <f>ISNUMBER(Table1[[#This Row],[Total Salary  ]])</f>
        <v>1</v>
      </c>
      <c r="AK2450" t="str">
        <f>IFERROR(_xlfn.XLOOKUP(Table1[[#This Row],[Manager ID]],MANAGERS!A:A,MANAGERS!B:B),"Not Found")</f>
        <v>Manager_3</v>
      </c>
    </row>
    <row r="2451" spans="1:37" x14ac:dyDescent="0.2">
      <c r="A2451" t="s">
        <v>1260</v>
      </c>
      <c r="B2451" t="s">
        <v>42</v>
      </c>
      <c r="C2451" t="s">
        <v>21</v>
      </c>
      <c r="D2451" t="s">
        <v>46</v>
      </c>
      <c r="E2451" t="s">
        <v>17</v>
      </c>
      <c r="F2451" s="1">
        <v>44532</v>
      </c>
      <c r="G2451" s="1">
        <v>31239</v>
      </c>
      <c r="H2451">
        <v>81669</v>
      </c>
      <c r="I2451">
        <v>9792</v>
      </c>
      <c r="J2451">
        <v>100</v>
      </c>
      <c r="K2451">
        <v>41</v>
      </c>
      <c r="L2451" t="s">
        <v>37</v>
      </c>
      <c r="M2451">
        <v>105</v>
      </c>
      <c r="N2451">
        <f>Table1[[#This Row],[Basic Salary]]+Table1[[#This Row],[Bonus]]</f>
        <v>91461</v>
      </c>
      <c r="O2451" s="2">
        <f>Table1[[#This Row],[Bonus]]/Table1[[#This Row],[Basic Salary]]</f>
        <v>0.1198986151416082</v>
      </c>
      <c r="P2451">
        <f ca="1">DATEDIF(Table1[[#This Row],[Date of Birth]],TODAY(),"Y")</f>
        <v>41</v>
      </c>
      <c r="Q2451">
        <f ca="1">DATEDIF(Table1[[#This Row],[Joining Date]],TODAY(),"Y")</f>
        <v>4</v>
      </c>
      <c r="R2451" t="str">
        <f ca="1">IF(YEAR(Table1[[#This Row],[Joining Date]])=YEAR(TODAY()),"Yes","No")</f>
        <v>No</v>
      </c>
      <c r="S2451" t="str">
        <f ca="1">IF(Table1[[#This Row],[Experience]]&gt;5,"Yes","No")</f>
        <v>No</v>
      </c>
      <c r="T2451" t="str">
        <f>TEXT(Table1[[#This Row],[Joining Date]],"mmmm")</f>
        <v>December</v>
      </c>
      <c r="U2451" t="str">
        <f>TEXT(Table1[[#This Row],[Joining Date]],"yyyy")</f>
        <v>2021</v>
      </c>
      <c r="V2451" s="5">
        <f ca="1">TODAY()-Table1[[#This Row],[Joining Date]]</f>
        <v>1707</v>
      </c>
      <c r="W2451" t="str">
        <f>LEFT(Table1[[#This Row],[Employee Name]],FIND(" ",Table1[[#This Row],[Employee Name]])-1)</f>
        <v>Krishna</v>
      </c>
      <c r="X2451" t="str">
        <f>RIGHT(Table1[[#This Row],[Employee Name]],LEN(Table1[[#This Row],[Employee Name]])-FIND(" ",Table1[[#This Row],[Employee Name]]))</f>
        <v>Chaitanya</v>
      </c>
      <c r="Y2451" t="str">
        <f>Table1[[#This Row],[Department]]&amp;"-"&amp;Table1[[#This Row],[Employee ID]]</f>
        <v>Support-E01204</v>
      </c>
      <c r="Z2451" t="str">
        <f>LEFT(Table1[[#This Row],[Department]],3)</f>
        <v>Sup</v>
      </c>
      <c r="AA2451" t="str">
        <f>_xlfn.XLOOKUP(Table1[[#This Row],[Manager ID]],MANAGERS!A:A,MANAGERS!B:B)</f>
        <v>Manager_5</v>
      </c>
      <c r="AB2451" t="str" cm="1">
        <f t="array" ref="AB2451">_xlfn.XLOOKUP(Table1[[#This Row],[Manager ID]],Table2[[#All],[Manager ID]],Table2[[#All],[Department Head]])</f>
        <v>Sales</v>
      </c>
      <c r="AC2451" s="2">
        <f>_xlfn.XLOOKUP(Table1[[#This Row],[City]],L:L,O:O)</f>
        <v>0.24036902712549932</v>
      </c>
      <c r="AD2451" t="str" cm="1">
        <f t="array" ref="AD2451">_xlfn.IFS(Table1[[#This Row],[Performance Score]]&gt;=90,"Excellent",Table1[[#This Row],[Performance Score]]&gt;=75,"Good",Table1[[#This Row],[Performance Score]]&gt;=60,"Average",Table1[[#This Row],[Performance Score]]&lt;=60,"Need Improvement")</f>
        <v>Need Improvement</v>
      </c>
      <c r="AE2451" t="str">
        <f>IF(AND(Table1[[#This Row],[Attendance %]]&gt;=80,(Table1[[#This Row],[Performance Score]]&gt;=80)),"Eligible","Not Eligible")</f>
        <v>Not Eligible</v>
      </c>
      <c r="AF2451" t="str">
        <f>IF(Table1[[#This Row],[Performance Score]]&gt;=80,"High Performer","Low Performer")</f>
        <v>Low Performer</v>
      </c>
      <c r="AG2451" t="str" cm="1">
        <f t="array" aca="1" ref="AG2451" ca="1">_xlfn.IFS(Table1[[#This Row],[Experience]]&lt;=3,"Junior",Table1[[#This Row],[Experience]]&lt;=7,"Mid Level",Table1[[#This Row],[Experience]]&gt;=7,"Senior")</f>
        <v>Mid Level</v>
      </c>
      <c r="AH2451" t="str">
        <f>IF(Table1[[#This Row],[Attendance %]]&gt;75,"OK","Below 75")</f>
        <v>OK</v>
      </c>
      <c r="AI2451" t="b">
        <f>ISBLANK(Table1[[#This Row],[Employee ID]])</f>
        <v>0</v>
      </c>
      <c r="AJ2451" t="b">
        <f>ISNUMBER(Table1[[#This Row],[Total Salary  ]])</f>
        <v>1</v>
      </c>
      <c r="AK2451" t="str">
        <f>IFERROR(_xlfn.XLOOKUP(Table1[[#This Row],[Manager ID]],MANAGERS!A:A,MANAGERS!B:B),"Not Found")</f>
        <v>Manager_5</v>
      </c>
    </row>
    <row r="2452" spans="1:37" x14ac:dyDescent="0.2">
      <c r="A2452" t="s">
        <v>3917</v>
      </c>
      <c r="B2452" t="s">
        <v>87</v>
      </c>
      <c r="C2452" t="s">
        <v>15</v>
      </c>
      <c r="D2452" t="s">
        <v>81</v>
      </c>
      <c r="E2452" t="s">
        <v>22</v>
      </c>
      <c r="F2452" s="1">
        <v>45981</v>
      </c>
      <c r="G2452" s="1">
        <v>32574</v>
      </c>
      <c r="H2452">
        <v>73286</v>
      </c>
      <c r="I2452">
        <v>18148</v>
      </c>
      <c r="J2452">
        <v>75</v>
      </c>
      <c r="K2452">
        <v>94</v>
      </c>
      <c r="L2452" t="s">
        <v>18</v>
      </c>
      <c r="M2452">
        <v>119</v>
      </c>
      <c r="N2452">
        <f>Table1[[#This Row],[Basic Salary]]+Table1[[#This Row],[Bonus]]</f>
        <v>91434</v>
      </c>
      <c r="O2452" s="2">
        <f>Table1[[#This Row],[Bonus]]/Table1[[#This Row],[Basic Salary]]</f>
        <v>0.24763256283601234</v>
      </c>
      <c r="P2452">
        <f ca="1">DATEDIF(Table1[[#This Row],[Date of Birth]],TODAY(),"Y")</f>
        <v>37</v>
      </c>
      <c r="Q2452">
        <f ca="1">DATEDIF(Table1[[#This Row],[Joining Date]],TODAY(),"Y")</f>
        <v>0</v>
      </c>
      <c r="R2452" t="str">
        <f ca="1">IF(YEAR(Table1[[#This Row],[Joining Date]])=YEAR(TODAY()),"Yes","No")</f>
        <v>No</v>
      </c>
      <c r="S2452" t="str">
        <f ca="1">IF(Table1[[#This Row],[Experience]]&gt;5,"Yes","No")</f>
        <v>No</v>
      </c>
      <c r="T2452" t="str">
        <f>TEXT(Table1[[#This Row],[Joining Date]],"mmmm")</f>
        <v>November</v>
      </c>
      <c r="U2452" t="str">
        <f>TEXT(Table1[[#This Row],[Joining Date]],"yyyy")</f>
        <v>2025</v>
      </c>
      <c r="V2452" s="5">
        <f ca="1">TODAY()-Table1[[#This Row],[Joining Date]]</f>
        <v>258</v>
      </c>
      <c r="W2452" t="str">
        <f>LEFT(Table1[[#This Row],[Employee Name]],FIND(" ",Table1[[#This Row],[Employee Name]])-1)</f>
        <v>Arjun</v>
      </c>
      <c r="X2452" t="str">
        <f>RIGHT(Table1[[#This Row],[Employee Name]],LEN(Table1[[#This Row],[Employee Name]])-FIND(" ",Table1[[#This Row],[Employee Name]]))</f>
        <v>Mehta</v>
      </c>
      <c r="Y2452" t="str">
        <f>Table1[[#This Row],[Department]]&amp;"-"&amp;Table1[[#This Row],[Employee ID]]</f>
        <v>Sales-E03861</v>
      </c>
      <c r="Z2452" t="str">
        <f>LEFT(Table1[[#This Row],[Department]],3)</f>
        <v>Sal</v>
      </c>
      <c r="AA2452" t="str">
        <f>_xlfn.XLOOKUP(Table1[[#This Row],[Manager ID]],MANAGERS!A:A,MANAGERS!B:B)</f>
        <v>Manager_19</v>
      </c>
      <c r="AB2452" t="str" cm="1">
        <f t="array" ref="AB2452">_xlfn.XLOOKUP(Table1[[#This Row],[Manager ID]],Table2[[#All],[Manager ID]],Table2[[#All],[Department Head]])</f>
        <v>Support</v>
      </c>
      <c r="AC2452" s="2">
        <f>_xlfn.XLOOKUP(Table1[[#This Row],[City]],L:L,O:O)</f>
        <v>0.21356479274849693</v>
      </c>
      <c r="AD2452" t="str" cm="1">
        <f t="array" ref="AD2452">_xlfn.IFS(Table1[[#This Row],[Performance Score]]&gt;=90,"Excellent",Table1[[#This Row],[Performance Score]]&gt;=75,"Good",Table1[[#This Row],[Performance Score]]&gt;=60,"Average",Table1[[#This Row],[Performance Score]]&lt;=60,"Need Improvement")</f>
        <v>Excellent</v>
      </c>
      <c r="AE2452" t="str">
        <f>IF(AND(Table1[[#This Row],[Attendance %]]&gt;=80,(Table1[[#This Row],[Performance Score]]&gt;=80)),"Eligible","Not Eligible")</f>
        <v>Not Eligible</v>
      </c>
      <c r="AF2452" t="str">
        <f>IF(Table1[[#This Row],[Performance Score]]&gt;=80,"High Performer","Low Performer")</f>
        <v>High Performer</v>
      </c>
      <c r="AG2452" t="str" cm="1">
        <f t="array" aca="1" ref="AG2452" ca="1">_xlfn.IFS(Table1[[#This Row],[Experience]]&lt;=3,"Junior",Table1[[#This Row],[Experience]]&lt;=7,"Mid Level",Table1[[#This Row],[Experience]]&gt;=7,"Senior")</f>
        <v>Junior</v>
      </c>
      <c r="AH2452" t="str">
        <f>IF(Table1[[#This Row],[Attendance %]]&gt;75,"OK","Below 75")</f>
        <v>Below 75</v>
      </c>
      <c r="AI2452" t="b">
        <f>ISBLANK(Table1[[#This Row],[Employee ID]])</f>
        <v>0</v>
      </c>
      <c r="AJ2452" t="b">
        <f>ISNUMBER(Table1[[#This Row],[Total Salary  ]])</f>
        <v>1</v>
      </c>
      <c r="AK2452" t="str">
        <f>IFERROR(_xlfn.XLOOKUP(Table1[[#This Row],[Manager ID]],MANAGERS!A:A,MANAGERS!B:B),"Not Found")</f>
        <v>Manager_19</v>
      </c>
    </row>
    <row r="2453" spans="1:37" x14ac:dyDescent="0.2">
      <c r="A2453" t="s">
        <v>4885</v>
      </c>
      <c r="B2453" t="s">
        <v>93</v>
      </c>
      <c r="C2453" t="s">
        <v>21</v>
      </c>
      <c r="D2453" t="s">
        <v>33</v>
      </c>
      <c r="E2453" t="s">
        <v>51</v>
      </c>
      <c r="F2453" s="1">
        <v>43961</v>
      </c>
      <c r="G2453" s="1">
        <v>35913</v>
      </c>
      <c r="H2453">
        <v>81977</v>
      </c>
      <c r="I2453">
        <v>9419</v>
      </c>
      <c r="J2453">
        <v>62</v>
      </c>
      <c r="K2453">
        <v>73</v>
      </c>
      <c r="L2453" t="s">
        <v>31</v>
      </c>
      <c r="M2453">
        <v>101</v>
      </c>
      <c r="N2453">
        <f>Table1[[#This Row],[Basic Salary]]+Table1[[#This Row],[Bonus]]</f>
        <v>91396</v>
      </c>
      <c r="O2453" s="2">
        <f>Table1[[#This Row],[Bonus]]/Table1[[#This Row],[Basic Salary]]</f>
        <v>0.11489808116910841</v>
      </c>
      <c r="P2453">
        <f ca="1">DATEDIF(Table1[[#This Row],[Date of Birth]],TODAY(),"Y")</f>
        <v>28</v>
      </c>
      <c r="Q2453">
        <f ca="1">DATEDIF(Table1[[#This Row],[Joining Date]],TODAY(),"Y")</f>
        <v>6</v>
      </c>
      <c r="R2453" t="str">
        <f ca="1">IF(YEAR(Table1[[#This Row],[Joining Date]])=YEAR(TODAY()),"Yes","No")</f>
        <v>No</v>
      </c>
      <c r="S2453" t="str">
        <f ca="1">IF(Table1[[#This Row],[Experience]]&gt;5,"Yes","No")</f>
        <v>Yes</v>
      </c>
      <c r="T2453" t="str">
        <f>TEXT(Table1[[#This Row],[Joining Date]],"mmmm")</f>
        <v>May</v>
      </c>
      <c r="U2453" t="str">
        <f>TEXT(Table1[[#This Row],[Joining Date]],"yyyy")</f>
        <v>2020</v>
      </c>
      <c r="V2453" s="5">
        <f ca="1">TODAY()-Table1[[#This Row],[Joining Date]]</f>
        <v>2278</v>
      </c>
      <c r="W2453" t="str">
        <f>LEFT(Table1[[#This Row],[Employee Name]],FIND(" ",Table1[[#This Row],[Employee Name]])-1)</f>
        <v>Priya</v>
      </c>
      <c r="X2453" t="str">
        <f>RIGHT(Table1[[#This Row],[Employee Name]],LEN(Table1[[#This Row],[Employee Name]])-FIND(" ",Table1[[#This Row],[Employee Name]]))</f>
        <v>Reddy</v>
      </c>
      <c r="Y2453" t="str">
        <f>Table1[[#This Row],[Department]]&amp;"-"&amp;Table1[[#This Row],[Employee ID]]</f>
        <v>Marketing-E04829</v>
      </c>
      <c r="Z2453" t="str">
        <f>LEFT(Table1[[#This Row],[Department]],3)</f>
        <v>Mar</v>
      </c>
      <c r="AA2453" t="str">
        <f>_xlfn.XLOOKUP(Table1[[#This Row],[Manager ID]],MANAGERS!A:A,MANAGERS!B:B)</f>
        <v>Manager_1</v>
      </c>
      <c r="AB2453" t="str" cm="1">
        <f t="array" ref="AB2453">_xlfn.XLOOKUP(Table1[[#This Row],[Manager ID]],Table2[[#All],[Manager ID]],Table2[[#All],[Department Head]])</f>
        <v>Support</v>
      </c>
      <c r="AC2453" s="2">
        <f>_xlfn.XLOOKUP(Table1[[#This Row],[City]],L:L,O:O)</f>
        <v>0.241864189087755</v>
      </c>
      <c r="AD2453" t="str" cm="1">
        <f t="array" ref="AD2453">_xlfn.IFS(Table1[[#This Row],[Performance Score]]&gt;=90,"Excellent",Table1[[#This Row],[Performance Score]]&gt;=75,"Good",Table1[[#This Row],[Performance Score]]&gt;=60,"Average",Table1[[#This Row],[Performance Score]]&lt;=60,"Need Improvement")</f>
        <v>Average</v>
      </c>
      <c r="AE2453" t="str">
        <f>IF(AND(Table1[[#This Row],[Attendance %]]&gt;=80,(Table1[[#This Row],[Performance Score]]&gt;=80)),"Eligible","Not Eligible")</f>
        <v>Not Eligible</v>
      </c>
      <c r="AF2453" t="str">
        <f>IF(Table1[[#This Row],[Performance Score]]&gt;=80,"High Performer","Low Performer")</f>
        <v>Low Performer</v>
      </c>
      <c r="AG2453" t="str" cm="1">
        <f t="array" aca="1" ref="AG2453" ca="1">_xlfn.IFS(Table1[[#This Row],[Experience]]&lt;=3,"Junior",Table1[[#This Row],[Experience]]&lt;=7,"Mid Level",Table1[[#This Row],[Experience]]&gt;=7,"Senior")</f>
        <v>Mid Level</v>
      </c>
      <c r="AH2453" t="str">
        <f>IF(Table1[[#This Row],[Attendance %]]&gt;75,"OK","Below 75")</f>
        <v>Below 75</v>
      </c>
      <c r="AI2453" t="b">
        <f>ISBLANK(Table1[[#This Row],[Employee ID]])</f>
        <v>0</v>
      </c>
      <c r="AJ2453" t="b">
        <f>ISNUMBER(Table1[[#This Row],[Total Salary  ]])</f>
        <v>1</v>
      </c>
      <c r="AK2453" t="str">
        <f>IFERROR(_xlfn.XLOOKUP(Table1[[#This Row],[Manager ID]],MANAGERS!A:A,MANAGERS!B:B),"Not Found")</f>
        <v>Manager_1</v>
      </c>
    </row>
    <row r="2454" spans="1:37" x14ac:dyDescent="0.2">
      <c r="A2454" t="s">
        <v>357</v>
      </c>
      <c r="B2454" t="s">
        <v>85</v>
      </c>
      <c r="C2454" t="s">
        <v>15</v>
      </c>
      <c r="D2454" t="s">
        <v>40</v>
      </c>
      <c r="E2454" t="s">
        <v>30</v>
      </c>
      <c r="F2454" s="1">
        <v>43432</v>
      </c>
      <c r="G2454" s="1">
        <v>30646</v>
      </c>
      <c r="H2454">
        <v>82549</v>
      </c>
      <c r="I2454">
        <v>8846</v>
      </c>
      <c r="J2454">
        <v>75</v>
      </c>
      <c r="K2454">
        <v>53</v>
      </c>
      <c r="L2454" t="s">
        <v>34</v>
      </c>
      <c r="M2454">
        <v>119</v>
      </c>
      <c r="N2454">
        <f>Table1[[#This Row],[Basic Salary]]+Table1[[#This Row],[Bonus]]</f>
        <v>91395</v>
      </c>
      <c r="O2454" s="2">
        <f>Table1[[#This Row],[Bonus]]/Table1[[#This Row],[Basic Salary]]</f>
        <v>0.10716059552508207</v>
      </c>
      <c r="P2454">
        <f ca="1">DATEDIF(Table1[[#This Row],[Date of Birth]],TODAY(),"Y")</f>
        <v>42</v>
      </c>
      <c r="Q2454">
        <f ca="1">DATEDIF(Table1[[#This Row],[Joining Date]],TODAY(),"Y")</f>
        <v>7</v>
      </c>
      <c r="R2454" t="str">
        <f ca="1">IF(YEAR(Table1[[#This Row],[Joining Date]])=YEAR(TODAY()),"Yes","No")</f>
        <v>No</v>
      </c>
      <c r="S2454" t="str">
        <f ca="1">IF(Table1[[#This Row],[Experience]]&gt;5,"Yes","No")</f>
        <v>Yes</v>
      </c>
      <c r="T2454" t="str">
        <f>TEXT(Table1[[#This Row],[Joining Date]],"mmmm")</f>
        <v>November</v>
      </c>
      <c r="U2454" t="str">
        <f>TEXT(Table1[[#This Row],[Joining Date]],"yyyy")</f>
        <v>2018</v>
      </c>
      <c r="V2454" s="5">
        <f ca="1">TODAY()-Table1[[#This Row],[Joining Date]]</f>
        <v>2807</v>
      </c>
      <c r="W2454" t="str">
        <f>LEFT(Table1[[#This Row],[Employee Name]],FIND(" ",Table1[[#This Row],[Employee Name]])-1)</f>
        <v>Pooja</v>
      </c>
      <c r="X2454" t="str">
        <f>RIGHT(Table1[[#This Row],[Employee Name]],LEN(Table1[[#This Row],[Employee Name]])-FIND(" ",Table1[[#This Row],[Employee Name]]))</f>
        <v>Das</v>
      </c>
      <c r="Y2454" t="str">
        <f>Table1[[#This Row],[Department]]&amp;"-"&amp;Table1[[#This Row],[Employee ID]]</f>
        <v>IT-E00301</v>
      </c>
      <c r="Z2454" t="str">
        <f>LEFT(Table1[[#This Row],[Department]],3)</f>
        <v>IT</v>
      </c>
      <c r="AA2454" t="str">
        <f>_xlfn.XLOOKUP(Table1[[#This Row],[Manager ID]],MANAGERS!A:A,MANAGERS!B:B)</f>
        <v>Manager_19</v>
      </c>
      <c r="AB2454" t="str" cm="1">
        <f t="array" ref="AB2454">_xlfn.XLOOKUP(Table1[[#This Row],[Manager ID]],Table2[[#All],[Manager ID]],Table2[[#All],[Department Head]])</f>
        <v>Support</v>
      </c>
      <c r="AC2454" s="2">
        <f>_xlfn.XLOOKUP(Table1[[#This Row],[City]],L:L,O:O)</f>
        <v>0.24030340748661314</v>
      </c>
      <c r="AD2454" t="str" cm="1">
        <f t="array" ref="AD2454">_xlfn.IFS(Table1[[#This Row],[Performance Score]]&gt;=90,"Excellent",Table1[[#This Row],[Performance Score]]&gt;=75,"Good",Table1[[#This Row],[Performance Score]]&gt;=60,"Average",Table1[[#This Row],[Performance Score]]&lt;=60,"Need Improvement")</f>
        <v>Need Improvement</v>
      </c>
      <c r="AE2454" t="str">
        <f>IF(AND(Table1[[#This Row],[Attendance %]]&gt;=80,(Table1[[#This Row],[Performance Score]]&gt;=80)),"Eligible","Not Eligible")</f>
        <v>Not Eligible</v>
      </c>
      <c r="AF2454" t="str">
        <f>IF(Table1[[#This Row],[Performance Score]]&gt;=80,"High Performer","Low Performer")</f>
        <v>Low Performer</v>
      </c>
      <c r="AG2454" t="str" cm="1">
        <f t="array" aca="1" ref="AG2454" ca="1">_xlfn.IFS(Table1[[#This Row],[Experience]]&lt;=3,"Junior",Table1[[#This Row],[Experience]]&lt;=7,"Mid Level",Table1[[#This Row],[Experience]]&gt;=7,"Senior")</f>
        <v>Mid Level</v>
      </c>
      <c r="AH2454" t="str">
        <f>IF(Table1[[#This Row],[Attendance %]]&gt;75,"OK","Below 75")</f>
        <v>Below 75</v>
      </c>
      <c r="AI2454" t="b">
        <f>ISBLANK(Table1[[#This Row],[Employee ID]])</f>
        <v>0</v>
      </c>
      <c r="AJ2454" t="b">
        <f>ISNUMBER(Table1[[#This Row],[Total Salary  ]])</f>
        <v>1</v>
      </c>
      <c r="AK2454" t="str">
        <f>IFERROR(_xlfn.XLOOKUP(Table1[[#This Row],[Manager ID]],MANAGERS!A:A,MANAGERS!B:B),"Not Found")</f>
        <v>Manager_19</v>
      </c>
    </row>
    <row r="2455" spans="1:37" x14ac:dyDescent="0.2">
      <c r="A2455" t="s">
        <v>4009</v>
      </c>
      <c r="B2455" t="s">
        <v>95</v>
      </c>
      <c r="C2455" t="s">
        <v>15</v>
      </c>
      <c r="D2455" t="s">
        <v>46</v>
      </c>
      <c r="E2455" t="s">
        <v>65</v>
      </c>
      <c r="F2455" s="1">
        <v>44395</v>
      </c>
      <c r="G2455" s="1">
        <v>32214</v>
      </c>
      <c r="H2455">
        <v>83727</v>
      </c>
      <c r="I2455">
        <v>7659</v>
      </c>
      <c r="J2455">
        <v>96</v>
      </c>
      <c r="K2455">
        <v>60</v>
      </c>
      <c r="L2455" t="s">
        <v>31</v>
      </c>
      <c r="M2455">
        <v>101</v>
      </c>
      <c r="N2455">
        <f>Table1[[#This Row],[Basic Salary]]+Table1[[#This Row],[Bonus]]</f>
        <v>91386</v>
      </c>
      <c r="O2455" s="2">
        <f>Table1[[#This Row],[Bonus]]/Table1[[#This Row],[Basic Salary]]</f>
        <v>9.1475867999570026E-2</v>
      </c>
      <c r="P2455">
        <f ca="1">DATEDIF(Table1[[#This Row],[Date of Birth]],TODAY(),"Y")</f>
        <v>38</v>
      </c>
      <c r="Q2455">
        <f ca="1">DATEDIF(Table1[[#This Row],[Joining Date]],TODAY(),"Y")</f>
        <v>5</v>
      </c>
      <c r="R2455" t="str">
        <f ca="1">IF(YEAR(Table1[[#This Row],[Joining Date]])=YEAR(TODAY()),"Yes","No")</f>
        <v>No</v>
      </c>
      <c r="S2455" t="str">
        <f ca="1">IF(Table1[[#This Row],[Experience]]&gt;5,"Yes","No")</f>
        <v>No</v>
      </c>
      <c r="T2455" t="str">
        <f>TEXT(Table1[[#This Row],[Joining Date]],"mmmm")</f>
        <v>July</v>
      </c>
      <c r="U2455" t="str">
        <f>TEXT(Table1[[#This Row],[Joining Date]],"yyyy")</f>
        <v>2021</v>
      </c>
      <c r="V2455" s="5">
        <f ca="1">TODAY()-Table1[[#This Row],[Joining Date]]</f>
        <v>1844</v>
      </c>
      <c r="W2455" t="str">
        <f>LEFT(Table1[[#This Row],[Employee Name]],FIND(" ",Table1[[#This Row],[Employee Name]])-1)</f>
        <v>Ajay</v>
      </c>
      <c r="X2455" t="str">
        <f>RIGHT(Table1[[#This Row],[Employee Name]],LEN(Table1[[#This Row],[Employee Name]])-FIND(" ",Table1[[#This Row],[Employee Name]]))</f>
        <v>Singh</v>
      </c>
      <c r="Y2455" t="str">
        <f>Table1[[#This Row],[Department]]&amp;"-"&amp;Table1[[#This Row],[Employee ID]]</f>
        <v>Support-E03953</v>
      </c>
      <c r="Z2455" t="str">
        <f>LEFT(Table1[[#This Row],[Department]],3)</f>
        <v>Sup</v>
      </c>
      <c r="AA2455" t="str">
        <f>_xlfn.XLOOKUP(Table1[[#This Row],[Manager ID]],MANAGERS!A:A,MANAGERS!B:B)</f>
        <v>Manager_1</v>
      </c>
      <c r="AB2455" t="str" cm="1">
        <f t="array" ref="AB2455">_xlfn.XLOOKUP(Table1[[#This Row],[Manager ID]],Table2[[#All],[Manager ID]],Table2[[#All],[Department Head]])</f>
        <v>Support</v>
      </c>
      <c r="AC2455" s="2">
        <f>_xlfn.XLOOKUP(Table1[[#This Row],[City]],L:L,O:O)</f>
        <v>0.241864189087755</v>
      </c>
      <c r="AD2455" t="str" cm="1">
        <f t="array" ref="AD2455">_xlfn.IFS(Table1[[#This Row],[Performance Score]]&gt;=90,"Excellent",Table1[[#This Row],[Performance Score]]&gt;=75,"Good",Table1[[#This Row],[Performance Score]]&gt;=60,"Average",Table1[[#This Row],[Performance Score]]&lt;=60,"Need Improvement")</f>
        <v>Average</v>
      </c>
      <c r="AE2455" t="str">
        <f>IF(AND(Table1[[#This Row],[Attendance %]]&gt;=80,(Table1[[#This Row],[Performance Score]]&gt;=80)),"Eligible","Not Eligible")</f>
        <v>Not Eligible</v>
      </c>
      <c r="AF2455" t="str">
        <f>IF(Table1[[#This Row],[Performance Score]]&gt;=80,"High Performer","Low Performer")</f>
        <v>Low Performer</v>
      </c>
      <c r="AG2455" t="str" cm="1">
        <f t="array" aca="1" ref="AG2455" ca="1">_xlfn.IFS(Table1[[#This Row],[Experience]]&lt;=3,"Junior",Table1[[#This Row],[Experience]]&lt;=7,"Mid Level",Table1[[#This Row],[Experience]]&gt;=7,"Senior")</f>
        <v>Mid Level</v>
      </c>
      <c r="AH2455" t="str">
        <f>IF(Table1[[#This Row],[Attendance %]]&gt;75,"OK","Below 75")</f>
        <v>OK</v>
      </c>
      <c r="AI2455" t="b">
        <f>ISBLANK(Table1[[#This Row],[Employee ID]])</f>
        <v>0</v>
      </c>
      <c r="AJ2455" t="b">
        <f>ISNUMBER(Table1[[#This Row],[Total Salary  ]])</f>
        <v>1</v>
      </c>
      <c r="AK2455" t="str">
        <f>IFERROR(_xlfn.XLOOKUP(Table1[[#This Row],[Manager ID]],MANAGERS!A:A,MANAGERS!B:B),"Not Found")</f>
        <v>Manager_1</v>
      </c>
    </row>
    <row r="2456" spans="1:37" x14ac:dyDescent="0.2">
      <c r="A2456" t="s">
        <v>3155</v>
      </c>
      <c r="B2456" t="s">
        <v>89</v>
      </c>
      <c r="C2456" t="s">
        <v>15</v>
      </c>
      <c r="D2456" t="s">
        <v>46</v>
      </c>
      <c r="E2456" t="s">
        <v>65</v>
      </c>
      <c r="F2456" s="1">
        <v>44262</v>
      </c>
      <c r="G2456" s="1">
        <v>39498</v>
      </c>
      <c r="H2456">
        <v>84751</v>
      </c>
      <c r="I2456">
        <v>6610</v>
      </c>
      <c r="J2456">
        <v>72</v>
      </c>
      <c r="K2456">
        <v>50</v>
      </c>
      <c r="L2456" t="s">
        <v>37</v>
      </c>
      <c r="M2456">
        <v>101</v>
      </c>
      <c r="N2456">
        <f>Table1[[#This Row],[Basic Salary]]+Table1[[#This Row],[Bonus]]</f>
        <v>91361</v>
      </c>
      <c r="O2456" s="2">
        <f>Table1[[#This Row],[Bonus]]/Table1[[#This Row],[Basic Salary]]</f>
        <v>7.7993180021474678E-2</v>
      </c>
      <c r="P2456">
        <f ca="1">DATEDIF(Table1[[#This Row],[Date of Birth]],TODAY(),"Y")</f>
        <v>18</v>
      </c>
      <c r="Q2456">
        <f ca="1">DATEDIF(Table1[[#This Row],[Joining Date]],TODAY(),"Y")</f>
        <v>5</v>
      </c>
      <c r="R2456" t="str">
        <f ca="1">IF(YEAR(Table1[[#This Row],[Joining Date]])=YEAR(TODAY()),"Yes","No")</f>
        <v>No</v>
      </c>
      <c r="S2456" t="str">
        <f ca="1">IF(Table1[[#This Row],[Experience]]&gt;5,"Yes","No")</f>
        <v>No</v>
      </c>
      <c r="T2456" t="str">
        <f>TEXT(Table1[[#This Row],[Joining Date]],"mmmm")</f>
        <v>March</v>
      </c>
      <c r="U2456" t="str">
        <f>TEXT(Table1[[#This Row],[Joining Date]],"yyyy")</f>
        <v>2021</v>
      </c>
      <c r="V2456" s="5">
        <f ca="1">TODAY()-Table1[[#This Row],[Joining Date]]</f>
        <v>1977</v>
      </c>
      <c r="W2456" t="str">
        <f>LEFT(Table1[[#This Row],[Employee Name]],FIND(" ",Table1[[#This Row],[Employee Name]])-1)</f>
        <v>Tarun</v>
      </c>
      <c r="X2456" t="str">
        <f>RIGHT(Table1[[#This Row],[Employee Name]],LEN(Table1[[#This Row],[Employee Name]])-FIND(" ",Table1[[#This Row],[Employee Name]]))</f>
        <v>Verma</v>
      </c>
      <c r="Y2456" t="str">
        <f>Table1[[#This Row],[Department]]&amp;"-"&amp;Table1[[#This Row],[Employee ID]]</f>
        <v>Support-E03099</v>
      </c>
      <c r="Z2456" t="str">
        <f>LEFT(Table1[[#This Row],[Department]],3)</f>
        <v>Sup</v>
      </c>
      <c r="AA2456" t="str">
        <f>_xlfn.XLOOKUP(Table1[[#This Row],[Manager ID]],MANAGERS!A:A,MANAGERS!B:B)</f>
        <v>Manager_1</v>
      </c>
      <c r="AB2456" t="str" cm="1">
        <f t="array" ref="AB2456">_xlfn.XLOOKUP(Table1[[#This Row],[Manager ID]],Table2[[#All],[Manager ID]],Table2[[#All],[Department Head]])</f>
        <v>Support</v>
      </c>
      <c r="AC2456" s="2">
        <f>_xlfn.XLOOKUP(Table1[[#This Row],[City]],L:L,O:O)</f>
        <v>0.24036902712549932</v>
      </c>
      <c r="AD2456" t="str" cm="1">
        <f t="array" ref="AD2456">_xlfn.IFS(Table1[[#This Row],[Performance Score]]&gt;=90,"Excellent",Table1[[#This Row],[Performance Score]]&gt;=75,"Good",Table1[[#This Row],[Performance Score]]&gt;=60,"Average",Table1[[#This Row],[Performance Score]]&lt;=60,"Need Improvement")</f>
        <v>Need Improvement</v>
      </c>
      <c r="AE2456" t="str">
        <f>IF(AND(Table1[[#This Row],[Attendance %]]&gt;=80,(Table1[[#This Row],[Performance Score]]&gt;=80)),"Eligible","Not Eligible")</f>
        <v>Not Eligible</v>
      </c>
      <c r="AF2456" t="str">
        <f>IF(Table1[[#This Row],[Performance Score]]&gt;=80,"High Performer","Low Performer")</f>
        <v>Low Performer</v>
      </c>
      <c r="AG2456" t="str" cm="1">
        <f t="array" aca="1" ref="AG2456" ca="1">_xlfn.IFS(Table1[[#This Row],[Experience]]&lt;=3,"Junior",Table1[[#This Row],[Experience]]&lt;=7,"Mid Level",Table1[[#This Row],[Experience]]&gt;=7,"Senior")</f>
        <v>Mid Level</v>
      </c>
      <c r="AH2456" t="str">
        <f>IF(Table1[[#This Row],[Attendance %]]&gt;75,"OK","Below 75")</f>
        <v>Below 75</v>
      </c>
      <c r="AI2456" t="b">
        <f>ISBLANK(Table1[[#This Row],[Employee ID]])</f>
        <v>0</v>
      </c>
      <c r="AJ2456" t="b">
        <f>ISNUMBER(Table1[[#This Row],[Total Salary  ]])</f>
        <v>1</v>
      </c>
      <c r="AK2456" t="str">
        <f>IFERROR(_xlfn.XLOOKUP(Table1[[#This Row],[Manager ID]],MANAGERS!A:A,MANAGERS!B:B),"Not Found")</f>
        <v>Manager_1</v>
      </c>
    </row>
    <row r="2457" spans="1:37" x14ac:dyDescent="0.2">
      <c r="A2457" t="s">
        <v>937</v>
      </c>
      <c r="B2457" t="s">
        <v>93</v>
      </c>
      <c r="C2457" t="s">
        <v>21</v>
      </c>
      <c r="D2457" t="s">
        <v>81</v>
      </c>
      <c r="E2457" t="s">
        <v>51</v>
      </c>
      <c r="F2457" s="1">
        <v>43032</v>
      </c>
      <c r="G2457" s="1">
        <v>40362</v>
      </c>
      <c r="H2457">
        <v>74827</v>
      </c>
      <c r="I2457">
        <v>16515</v>
      </c>
      <c r="J2457">
        <v>100</v>
      </c>
      <c r="K2457">
        <v>53</v>
      </c>
      <c r="L2457" t="s">
        <v>23</v>
      </c>
      <c r="M2457">
        <v>117</v>
      </c>
      <c r="N2457">
        <f>Table1[[#This Row],[Basic Salary]]+Table1[[#This Row],[Bonus]]</f>
        <v>91342</v>
      </c>
      <c r="O2457" s="2">
        <f>Table1[[#This Row],[Bonus]]/Table1[[#This Row],[Basic Salary]]</f>
        <v>0.22070910232937307</v>
      </c>
      <c r="P2457">
        <f ca="1">DATEDIF(Table1[[#This Row],[Date of Birth]],TODAY(),"Y")</f>
        <v>16</v>
      </c>
      <c r="Q2457">
        <f ca="1">DATEDIF(Table1[[#This Row],[Joining Date]],TODAY(),"Y")</f>
        <v>8</v>
      </c>
      <c r="R2457" t="str">
        <f ca="1">IF(YEAR(Table1[[#This Row],[Joining Date]])=YEAR(TODAY()),"Yes","No")</f>
        <v>No</v>
      </c>
      <c r="S2457" t="str">
        <f ca="1">IF(Table1[[#This Row],[Experience]]&gt;5,"Yes","No")</f>
        <v>Yes</v>
      </c>
      <c r="T2457" t="str">
        <f>TEXT(Table1[[#This Row],[Joining Date]],"mmmm")</f>
        <v>October</v>
      </c>
      <c r="U2457" t="str">
        <f>TEXT(Table1[[#This Row],[Joining Date]],"yyyy")</f>
        <v>2017</v>
      </c>
      <c r="V2457" s="5">
        <f ca="1">TODAY()-Table1[[#This Row],[Joining Date]]</f>
        <v>3207</v>
      </c>
      <c r="W2457" t="str">
        <f>LEFT(Table1[[#This Row],[Employee Name]],FIND(" ",Table1[[#This Row],[Employee Name]])-1)</f>
        <v>Priya</v>
      </c>
      <c r="X2457" t="str">
        <f>RIGHT(Table1[[#This Row],[Employee Name]],LEN(Table1[[#This Row],[Employee Name]])-FIND(" ",Table1[[#This Row],[Employee Name]]))</f>
        <v>Reddy</v>
      </c>
      <c r="Y2457" t="str">
        <f>Table1[[#This Row],[Department]]&amp;"-"&amp;Table1[[#This Row],[Employee ID]]</f>
        <v>Sales-E00881</v>
      </c>
      <c r="Z2457" t="str">
        <f>LEFT(Table1[[#This Row],[Department]],3)</f>
        <v>Sal</v>
      </c>
      <c r="AA2457" t="str">
        <f>_xlfn.XLOOKUP(Table1[[#This Row],[Manager ID]],MANAGERS!A:A,MANAGERS!B:B)</f>
        <v>Manager_17</v>
      </c>
      <c r="AB2457" t="str" cm="1">
        <f t="array" ref="AB2457">_xlfn.XLOOKUP(Table1[[#This Row],[Manager ID]],Table2[[#All],[Manager ID]],Table2[[#All],[Department Head]])</f>
        <v>Finance</v>
      </c>
      <c r="AC2457" s="2">
        <f>_xlfn.XLOOKUP(Table1[[#This Row],[City]],L:L,O:O)</f>
        <v>0.23486488519629886</v>
      </c>
      <c r="AD2457" t="str" cm="1">
        <f t="array" ref="AD2457">_xlfn.IFS(Table1[[#This Row],[Performance Score]]&gt;=90,"Excellent",Table1[[#This Row],[Performance Score]]&gt;=75,"Good",Table1[[#This Row],[Performance Score]]&gt;=60,"Average",Table1[[#This Row],[Performance Score]]&lt;=60,"Need Improvement")</f>
        <v>Need Improvement</v>
      </c>
      <c r="AE2457" t="str">
        <f>IF(AND(Table1[[#This Row],[Attendance %]]&gt;=80,(Table1[[#This Row],[Performance Score]]&gt;=80)),"Eligible","Not Eligible")</f>
        <v>Not Eligible</v>
      </c>
      <c r="AF2457" t="str">
        <f>IF(Table1[[#This Row],[Performance Score]]&gt;=80,"High Performer","Low Performer")</f>
        <v>Low Performer</v>
      </c>
      <c r="AG2457" t="str" cm="1">
        <f t="array" aca="1" ref="AG2457" ca="1">_xlfn.IFS(Table1[[#This Row],[Experience]]&lt;=3,"Junior",Table1[[#This Row],[Experience]]&lt;=7,"Mid Level",Table1[[#This Row],[Experience]]&gt;=7,"Senior")</f>
        <v>Senior</v>
      </c>
      <c r="AH2457" t="str">
        <f>IF(Table1[[#This Row],[Attendance %]]&gt;75,"OK","Below 75")</f>
        <v>OK</v>
      </c>
      <c r="AI2457" t="b">
        <f>ISBLANK(Table1[[#This Row],[Employee ID]])</f>
        <v>0</v>
      </c>
      <c r="AJ2457" t="b">
        <f>ISNUMBER(Table1[[#This Row],[Total Salary  ]])</f>
        <v>1</v>
      </c>
      <c r="AK2457" t="str">
        <f>IFERROR(_xlfn.XLOOKUP(Table1[[#This Row],[Manager ID]],MANAGERS!A:A,MANAGERS!B:B),"Not Found")</f>
        <v>Manager_17</v>
      </c>
    </row>
    <row r="2458" spans="1:37" x14ac:dyDescent="0.2">
      <c r="A2458" t="s">
        <v>4862</v>
      </c>
      <c r="B2458" t="s">
        <v>50</v>
      </c>
      <c r="C2458" t="s">
        <v>21</v>
      </c>
      <c r="D2458" t="s">
        <v>43</v>
      </c>
      <c r="E2458" t="s">
        <v>51</v>
      </c>
      <c r="F2458" s="1">
        <v>44376</v>
      </c>
      <c r="G2458" s="1">
        <v>37067</v>
      </c>
      <c r="H2458">
        <v>78851</v>
      </c>
      <c r="I2458">
        <v>12479</v>
      </c>
      <c r="J2458">
        <v>75</v>
      </c>
      <c r="K2458">
        <v>83</v>
      </c>
      <c r="L2458" t="s">
        <v>34</v>
      </c>
      <c r="M2458">
        <v>102</v>
      </c>
      <c r="N2458">
        <f>Table1[[#This Row],[Basic Salary]]+Table1[[#This Row],[Bonus]]</f>
        <v>91330</v>
      </c>
      <c r="O2458" s="2">
        <f>Table1[[#This Row],[Bonus]]/Table1[[#This Row],[Basic Salary]]</f>
        <v>0.15826051667068269</v>
      </c>
      <c r="P2458">
        <f ca="1">DATEDIF(Table1[[#This Row],[Date of Birth]],TODAY(),"Y")</f>
        <v>25</v>
      </c>
      <c r="Q2458">
        <f ca="1">DATEDIF(Table1[[#This Row],[Joining Date]],TODAY(),"Y")</f>
        <v>5</v>
      </c>
      <c r="R2458" t="str">
        <f ca="1">IF(YEAR(Table1[[#This Row],[Joining Date]])=YEAR(TODAY()),"Yes","No")</f>
        <v>No</v>
      </c>
      <c r="S2458" t="str">
        <f ca="1">IF(Table1[[#This Row],[Experience]]&gt;5,"Yes","No")</f>
        <v>No</v>
      </c>
      <c r="T2458" t="str">
        <f>TEXT(Table1[[#This Row],[Joining Date]],"mmmm")</f>
        <v>June</v>
      </c>
      <c r="U2458" t="str">
        <f>TEXT(Table1[[#This Row],[Joining Date]],"yyyy")</f>
        <v>2021</v>
      </c>
      <c r="V2458" s="5">
        <f ca="1">TODAY()-Table1[[#This Row],[Joining Date]]</f>
        <v>1863</v>
      </c>
      <c r="W2458" t="str">
        <f>LEFT(Table1[[#This Row],[Employee Name]],FIND(" ",Table1[[#This Row],[Employee Name]])-1)</f>
        <v>Ravi</v>
      </c>
      <c r="X2458" t="str">
        <f>RIGHT(Table1[[#This Row],[Employee Name]],LEN(Table1[[#This Row],[Employee Name]])-FIND(" ",Table1[[#This Row],[Employee Name]]))</f>
        <v>Teja</v>
      </c>
      <c r="Y2458" t="str">
        <f>Table1[[#This Row],[Department]]&amp;"-"&amp;Table1[[#This Row],[Employee ID]]</f>
        <v>Operations-E04806</v>
      </c>
      <c r="Z2458" t="str">
        <f>LEFT(Table1[[#This Row],[Department]],3)</f>
        <v>Ope</v>
      </c>
      <c r="AA2458" t="str">
        <f>_xlfn.XLOOKUP(Table1[[#This Row],[Manager ID]],MANAGERS!A:A,MANAGERS!B:B)</f>
        <v>Manager_2</v>
      </c>
      <c r="AB2458" t="str" cm="1">
        <f t="array" ref="AB2458">_xlfn.XLOOKUP(Table1[[#This Row],[Manager ID]],Table2[[#All],[Manager ID]],Table2[[#All],[Department Head]])</f>
        <v>Sales</v>
      </c>
      <c r="AC2458" s="2">
        <f>_xlfn.XLOOKUP(Table1[[#This Row],[City]],L:L,O:O)</f>
        <v>0.24030340748661314</v>
      </c>
      <c r="AD2458" t="str" cm="1">
        <f t="array" ref="AD2458">_xlfn.IFS(Table1[[#This Row],[Performance Score]]&gt;=90,"Excellent",Table1[[#This Row],[Performance Score]]&gt;=75,"Good",Table1[[#This Row],[Performance Score]]&gt;=60,"Average",Table1[[#This Row],[Performance Score]]&lt;=60,"Need Improvement")</f>
        <v>Good</v>
      </c>
      <c r="AE2458" t="str">
        <f>IF(AND(Table1[[#This Row],[Attendance %]]&gt;=80,(Table1[[#This Row],[Performance Score]]&gt;=80)),"Eligible","Not Eligible")</f>
        <v>Not Eligible</v>
      </c>
      <c r="AF2458" t="str">
        <f>IF(Table1[[#This Row],[Performance Score]]&gt;=80,"High Performer","Low Performer")</f>
        <v>High Performer</v>
      </c>
      <c r="AG2458" t="str" cm="1">
        <f t="array" aca="1" ref="AG2458" ca="1">_xlfn.IFS(Table1[[#This Row],[Experience]]&lt;=3,"Junior",Table1[[#This Row],[Experience]]&lt;=7,"Mid Level",Table1[[#This Row],[Experience]]&gt;=7,"Senior")</f>
        <v>Mid Level</v>
      </c>
      <c r="AH2458" t="str">
        <f>IF(Table1[[#This Row],[Attendance %]]&gt;75,"OK","Below 75")</f>
        <v>Below 75</v>
      </c>
      <c r="AI2458" t="b">
        <f>ISBLANK(Table1[[#This Row],[Employee ID]])</f>
        <v>0</v>
      </c>
      <c r="AJ2458" t="b">
        <f>ISNUMBER(Table1[[#This Row],[Total Salary  ]])</f>
        <v>1</v>
      </c>
      <c r="AK2458" t="str">
        <f>IFERROR(_xlfn.XLOOKUP(Table1[[#This Row],[Manager ID]],MANAGERS!A:A,MANAGERS!B:B),"Not Found")</f>
        <v>Manager_2</v>
      </c>
    </row>
    <row r="2459" spans="1:37" x14ac:dyDescent="0.2">
      <c r="A2459" t="s">
        <v>4922</v>
      </c>
      <c r="B2459" t="s">
        <v>20</v>
      </c>
      <c r="C2459" t="s">
        <v>15</v>
      </c>
      <c r="D2459" t="s">
        <v>46</v>
      </c>
      <c r="E2459" t="s">
        <v>22</v>
      </c>
      <c r="F2459" s="1">
        <v>42752</v>
      </c>
      <c r="G2459" s="1">
        <v>35667</v>
      </c>
      <c r="H2459">
        <v>65444</v>
      </c>
      <c r="I2459">
        <v>25885</v>
      </c>
      <c r="J2459">
        <v>69</v>
      </c>
      <c r="K2459">
        <v>46</v>
      </c>
      <c r="L2459" t="s">
        <v>18</v>
      </c>
      <c r="M2459">
        <v>117</v>
      </c>
      <c r="N2459">
        <f>Table1[[#This Row],[Basic Salary]]+Table1[[#This Row],[Bonus]]</f>
        <v>91329</v>
      </c>
      <c r="O2459" s="2">
        <f>Table1[[#This Row],[Bonus]]/Table1[[#This Row],[Basic Salary]]</f>
        <v>0.39552900189474971</v>
      </c>
      <c r="P2459">
        <f ca="1">DATEDIF(Table1[[#This Row],[Date of Birth]],TODAY(),"Y")</f>
        <v>28</v>
      </c>
      <c r="Q2459">
        <f ca="1">DATEDIF(Table1[[#This Row],[Joining Date]],TODAY(),"Y")</f>
        <v>9</v>
      </c>
      <c r="R2459" t="str">
        <f ca="1">IF(YEAR(Table1[[#This Row],[Joining Date]])=YEAR(TODAY()),"Yes","No")</f>
        <v>No</v>
      </c>
      <c r="S2459" t="str">
        <f ca="1">IF(Table1[[#This Row],[Experience]]&gt;5,"Yes","No")</f>
        <v>Yes</v>
      </c>
      <c r="T2459" t="str">
        <f>TEXT(Table1[[#This Row],[Joining Date]],"mmmm")</f>
        <v>January</v>
      </c>
      <c r="U2459" t="str">
        <f>TEXT(Table1[[#This Row],[Joining Date]],"yyyy")</f>
        <v>2017</v>
      </c>
      <c r="V2459" s="5">
        <f ca="1">TODAY()-Table1[[#This Row],[Joining Date]]</f>
        <v>3487</v>
      </c>
      <c r="W2459" t="str">
        <f>LEFT(Table1[[#This Row],[Employee Name]],FIND(" ",Table1[[#This Row],[Employee Name]])-1)</f>
        <v>Rahul</v>
      </c>
      <c r="X2459" t="str">
        <f>RIGHT(Table1[[#This Row],[Employee Name]],LEN(Table1[[#This Row],[Employee Name]])-FIND(" ",Table1[[#This Row],[Employee Name]]))</f>
        <v>Verma</v>
      </c>
      <c r="Y2459" t="str">
        <f>Table1[[#This Row],[Department]]&amp;"-"&amp;Table1[[#This Row],[Employee ID]]</f>
        <v>Support-E04866</v>
      </c>
      <c r="Z2459" t="str">
        <f>LEFT(Table1[[#This Row],[Department]],3)</f>
        <v>Sup</v>
      </c>
      <c r="AA2459" t="str">
        <f>_xlfn.XLOOKUP(Table1[[#This Row],[Manager ID]],MANAGERS!A:A,MANAGERS!B:B)</f>
        <v>Manager_17</v>
      </c>
      <c r="AB2459" t="str" cm="1">
        <f t="array" ref="AB2459">_xlfn.XLOOKUP(Table1[[#This Row],[Manager ID]],Table2[[#All],[Manager ID]],Table2[[#All],[Department Head]])</f>
        <v>Finance</v>
      </c>
      <c r="AC2459" s="2">
        <f>_xlfn.XLOOKUP(Table1[[#This Row],[City]],L:L,O:O)</f>
        <v>0.21356479274849693</v>
      </c>
      <c r="AD2459" t="str" cm="1">
        <f t="array" ref="AD2459">_xlfn.IFS(Table1[[#This Row],[Performance Score]]&gt;=90,"Excellent",Table1[[#This Row],[Performance Score]]&gt;=75,"Good",Table1[[#This Row],[Performance Score]]&gt;=60,"Average",Table1[[#This Row],[Performance Score]]&lt;=60,"Need Improvement")</f>
        <v>Need Improvement</v>
      </c>
      <c r="AE2459" t="str">
        <f>IF(AND(Table1[[#This Row],[Attendance %]]&gt;=80,(Table1[[#This Row],[Performance Score]]&gt;=80)),"Eligible","Not Eligible")</f>
        <v>Not Eligible</v>
      </c>
      <c r="AF2459" t="str">
        <f>IF(Table1[[#This Row],[Performance Score]]&gt;=80,"High Performer","Low Performer")</f>
        <v>Low Performer</v>
      </c>
      <c r="AG2459" t="str" cm="1">
        <f t="array" aca="1" ref="AG2459" ca="1">_xlfn.IFS(Table1[[#This Row],[Experience]]&lt;=3,"Junior",Table1[[#This Row],[Experience]]&lt;=7,"Mid Level",Table1[[#This Row],[Experience]]&gt;=7,"Senior")</f>
        <v>Senior</v>
      </c>
      <c r="AH2459" t="str">
        <f>IF(Table1[[#This Row],[Attendance %]]&gt;75,"OK","Below 75")</f>
        <v>Below 75</v>
      </c>
      <c r="AI2459" t="b">
        <f>ISBLANK(Table1[[#This Row],[Employee ID]])</f>
        <v>0</v>
      </c>
      <c r="AJ2459" t="b">
        <f>ISNUMBER(Table1[[#This Row],[Total Salary  ]])</f>
        <v>1</v>
      </c>
      <c r="AK2459" t="str">
        <f>IFERROR(_xlfn.XLOOKUP(Table1[[#This Row],[Manager ID]],MANAGERS!A:A,MANAGERS!B:B),"Not Found")</f>
        <v>Manager_17</v>
      </c>
    </row>
    <row r="2460" spans="1:37" x14ac:dyDescent="0.2">
      <c r="A2460" t="s">
        <v>4909</v>
      </c>
      <c r="B2460" t="s">
        <v>62</v>
      </c>
      <c r="C2460" t="s">
        <v>15</v>
      </c>
      <c r="D2460" t="s">
        <v>46</v>
      </c>
      <c r="E2460" t="s">
        <v>65</v>
      </c>
      <c r="F2460" s="1">
        <v>42208</v>
      </c>
      <c r="G2460" s="1">
        <v>30842</v>
      </c>
      <c r="H2460">
        <v>77345</v>
      </c>
      <c r="I2460">
        <v>13971</v>
      </c>
      <c r="J2460">
        <v>74</v>
      </c>
      <c r="K2460">
        <v>41</v>
      </c>
      <c r="L2460" t="s">
        <v>18</v>
      </c>
      <c r="M2460">
        <v>108</v>
      </c>
      <c r="N2460">
        <f>Table1[[#This Row],[Basic Salary]]+Table1[[#This Row],[Bonus]]</f>
        <v>91316</v>
      </c>
      <c r="O2460" s="2">
        <f>Table1[[#This Row],[Bonus]]/Table1[[#This Row],[Basic Salary]]</f>
        <v>0.18063223220634819</v>
      </c>
      <c r="P2460">
        <f ca="1">DATEDIF(Table1[[#This Row],[Date of Birth]],TODAY(),"Y")</f>
        <v>42</v>
      </c>
      <c r="Q2460">
        <f ca="1">DATEDIF(Table1[[#This Row],[Joining Date]],TODAY(),"Y")</f>
        <v>11</v>
      </c>
      <c r="R2460" t="str">
        <f ca="1">IF(YEAR(Table1[[#This Row],[Joining Date]])=YEAR(TODAY()),"Yes","No")</f>
        <v>No</v>
      </c>
      <c r="S2460" t="str">
        <f ca="1">IF(Table1[[#This Row],[Experience]]&gt;5,"Yes","No")</f>
        <v>Yes</v>
      </c>
      <c r="T2460" t="str">
        <f>TEXT(Table1[[#This Row],[Joining Date]],"mmmm")</f>
        <v>July</v>
      </c>
      <c r="U2460" t="str">
        <f>TEXT(Table1[[#This Row],[Joining Date]],"yyyy")</f>
        <v>2015</v>
      </c>
      <c r="V2460" s="5">
        <f ca="1">TODAY()-Table1[[#This Row],[Joining Date]]</f>
        <v>4031</v>
      </c>
      <c r="W2460" t="str">
        <f>LEFT(Table1[[#This Row],[Employee Name]],FIND(" ",Table1[[#This Row],[Employee Name]])-1)</f>
        <v>Kavya</v>
      </c>
      <c r="X2460" t="str">
        <f>RIGHT(Table1[[#This Row],[Employee Name]],LEN(Table1[[#This Row],[Employee Name]])-FIND(" ",Table1[[#This Row],[Employee Name]]))</f>
        <v>Nair</v>
      </c>
      <c r="Y2460" t="str">
        <f>Table1[[#This Row],[Department]]&amp;"-"&amp;Table1[[#This Row],[Employee ID]]</f>
        <v>Support-E04853</v>
      </c>
      <c r="Z2460" t="str">
        <f>LEFT(Table1[[#This Row],[Department]],3)</f>
        <v>Sup</v>
      </c>
      <c r="AA2460" t="str">
        <f>_xlfn.XLOOKUP(Table1[[#This Row],[Manager ID]],MANAGERS!A:A,MANAGERS!B:B)</f>
        <v>Manager_8</v>
      </c>
      <c r="AB2460" t="str" cm="1">
        <f t="array" ref="AB2460">_xlfn.XLOOKUP(Table1[[#This Row],[Manager ID]],Table2[[#All],[Manager ID]],Table2[[#All],[Department Head]])</f>
        <v>Sales</v>
      </c>
      <c r="AC2460" s="2">
        <f>_xlfn.XLOOKUP(Table1[[#This Row],[City]],L:L,O:O)</f>
        <v>0.21356479274849693</v>
      </c>
      <c r="AD2460" t="str" cm="1">
        <f t="array" ref="AD2460">_xlfn.IFS(Table1[[#This Row],[Performance Score]]&gt;=90,"Excellent",Table1[[#This Row],[Performance Score]]&gt;=75,"Good",Table1[[#This Row],[Performance Score]]&gt;=60,"Average",Table1[[#This Row],[Performance Score]]&lt;=60,"Need Improvement")</f>
        <v>Need Improvement</v>
      </c>
      <c r="AE2460" t="str">
        <f>IF(AND(Table1[[#This Row],[Attendance %]]&gt;=80,(Table1[[#This Row],[Performance Score]]&gt;=80)),"Eligible","Not Eligible")</f>
        <v>Not Eligible</v>
      </c>
      <c r="AF2460" t="str">
        <f>IF(Table1[[#This Row],[Performance Score]]&gt;=80,"High Performer","Low Performer")</f>
        <v>Low Performer</v>
      </c>
      <c r="AG2460" t="str" cm="1">
        <f t="array" aca="1" ref="AG2460" ca="1">_xlfn.IFS(Table1[[#This Row],[Experience]]&lt;=3,"Junior",Table1[[#This Row],[Experience]]&lt;=7,"Mid Level",Table1[[#This Row],[Experience]]&gt;=7,"Senior")</f>
        <v>Senior</v>
      </c>
      <c r="AH2460" t="str">
        <f>IF(Table1[[#This Row],[Attendance %]]&gt;75,"OK","Below 75")</f>
        <v>Below 75</v>
      </c>
      <c r="AI2460" t="b">
        <f>ISBLANK(Table1[[#This Row],[Employee ID]])</f>
        <v>0</v>
      </c>
      <c r="AJ2460" t="b">
        <f>ISNUMBER(Table1[[#This Row],[Total Salary  ]])</f>
        <v>1</v>
      </c>
      <c r="AK2460" t="str">
        <f>IFERROR(_xlfn.XLOOKUP(Table1[[#This Row],[Manager ID]],MANAGERS!A:A,MANAGERS!B:B),"Not Found")</f>
        <v>Manager_8</v>
      </c>
    </row>
    <row r="2461" spans="1:37" x14ac:dyDescent="0.2">
      <c r="A2461" t="s">
        <v>2856</v>
      </c>
      <c r="B2461" t="s">
        <v>95</v>
      </c>
      <c r="C2461" t="s">
        <v>15</v>
      </c>
      <c r="D2461" t="s">
        <v>81</v>
      </c>
      <c r="E2461" t="s">
        <v>30</v>
      </c>
      <c r="F2461" s="1">
        <v>44268</v>
      </c>
      <c r="G2461" s="1">
        <v>34515</v>
      </c>
      <c r="H2461">
        <v>70151</v>
      </c>
      <c r="I2461">
        <v>21154</v>
      </c>
      <c r="J2461">
        <v>83</v>
      </c>
      <c r="K2461">
        <v>77</v>
      </c>
      <c r="L2461" t="s">
        <v>23</v>
      </c>
      <c r="M2461">
        <v>110</v>
      </c>
      <c r="N2461">
        <f>Table1[[#This Row],[Basic Salary]]+Table1[[#This Row],[Bonus]]</f>
        <v>91305</v>
      </c>
      <c r="O2461" s="2">
        <f>Table1[[#This Row],[Bonus]]/Table1[[#This Row],[Basic Salary]]</f>
        <v>0.30154951461846591</v>
      </c>
      <c r="P2461">
        <f ca="1">DATEDIF(Table1[[#This Row],[Date of Birth]],TODAY(),"Y")</f>
        <v>32</v>
      </c>
      <c r="Q2461">
        <f ca="1">DATEDIF(Table1[[#This Row],[Joining Date]],TODAY(),"Y")</f>
        <v>5</v>
      </c>
      <c r="R2461" t="str">
        <f ca="1">IF(YEAR(Table1[[#This Row],[Joining Date]])=YEAR(TODAY()),"Yes","No")</f>
        <v>No</v>
      </c>
      <c r="S2461" t="str">
        <f ca="1">IF(Table1[[#This Row],[Experience]]&gt;5,"Yes","No")</f>
        <v>No</v>
      </c>
      <c r="T2461" t="str">
        <f>TEXT(Table1[[#This Row],[Joining Date]],"mmmm")</f>
        <v>March</v>
      </c>
      <c r="U2461" t="str">
        <f>TEXT(Table1[[#This Row],[Joining Date]],"yyyy")</f>
        <v>2021</v>
      </c>
      <c r="V2461" s="5">
        <f ca="1">TODAY()-Table1[[#This Row],[Joining Date]]</f>
        <v>1971</v>
      </c>
      <c r="W2461" t="str">
        <f>LEFT(Table1[[#This Row],[Employee Name]],FIND(" ",Table1[[#This Row],[Employee Name]])-1)</f>
        <v>Ajay</v>
      </c>
      <c r="X2461" t="str">
        <f>RIGHT(Table1[[#This Row],[Employee Name]],LEN(Table1[[#This Row],[Employee Name]])-FIND(" ",Table1[[#This Row],[Employee Name]]))</f>
        <v>Singh</v>
      </c>
      <c r="Y2461" t="str">
        <f>Table1[[#This Row],[Department]]&amp;"-"&amp;Table1[[#This Row],[Employee ID]]</f>
        <v>Sales-E02800</v>
      </c>
      <c r="Z2461" t="str">
        <f>LEFT(Table1[[#This Row],[Department]],3)</f>
        <v>Sal</v>
      </c>
      <c r="AA2461" t="str">
        <f>_xlfn.XLOOKUP(Table1[[#This Row],[Manager ID]],MANAGERS!A:A,MANAGERS!B:B)</f>
        <v>Manager_10</v>
      </c>
      <c r="AB2461" t="str" cm="1">
        <f t="array" ref="AB2461">_xlfn.XLOOKUP(Table1[[#This Row],[Manager ID]],Table2[[#All],[Manager ID]],Table2[[#All],[Department Head]])</f>
        <v>HR</v>
      </c>
      <c r="AC2461" s="2">
        <f>_xlfn.XLOOKUP(Table1[[#This Row],[City]],L:L,O:O)</f>
        <v>0.23486488519629886</v>
      </c>
      <c r="AD2461" t="str" cm="1">
        <f t="array" ref="AD2461">_xlfn.IFS(Table1[[#This Row],[Performance Score]]&gt;=90,"Excellent",Table1[[#This Row],[Performance Score]]&gt;=75,"Good",Table1[[#This Row],[Performance Score]]&gt;=60,"Average",Table1[[#This Row],[Performance Score]]&lt;=60,"Need Improvement")</f>
        <v>Good</v>
      </c>
      <c r="AE2461" t="str">
        <f>IF(AND(Table1[[#This Row],[Attendance %]]&gt;=80,(Table1[[#This Row],[Performance Score]]&gt;=80)),"Eligible","Not Eligible")</f>
        <v>Not Eligible</v>
      </c>
      <c r="AF2461" t="str">
        <f>IF(Table1[[#This Row],[Performance Score]]&gt;=80,"High Performer","Low Performer")</f>
        <v>Low Performer</v>
      </c>
      <c r="AG2461" t="str" cm="1">
        <f t="array" aca="1" ref="AG2461" ca="1">_xlfn.IFS(Table1[[#This Row],[Experience]]&lt;=3,"Junior",Table1[[#This Row],[Experience]]&lt;=7,"Mid Level",Table1[[#This Row],[Experience]]&gt;=7,"Senior")</f>
        <v>Mid Level</v>
      </c>
      <c r="AH2461" t="str">
        <f>IF(Table1[[#This Row],[Attendance %]]&gt;75,"OK","Below 75")</f>
        <v>OK</v>
      </c>
      <c r="AI2461" t="b">
        <f>ISBLANK(Table1[[#This Row],[Employee ID]])</f>
        <v>0</v>
      </c>
      <c r="AJ2461" t="b">
        <f>ISNUMBER(Table1[[#This Row],[Total Salary  ]])</f>
        <v>1</v>
      </c>
      <c r="AK2461" t="str">
        <f>IFERROR(_xlfn.XLOOKUP(Table1[[#This Row],[Manager ID]],MANAGERS!A:A,MANAGERS!B:B),"Not Found")</f>
        <v>Manager_10</v>
      </c>
    </row>
    <row r="2462" spans="1:37" x14ac:dyDescent="0.2">
      <c r="A2462" t="s">
        <v>3165</v>
      </c>
      <c r="B2462" t="s">
        <v>29</v>
      </c>
      <c r="C2462" t="s">
        <v>21</v>
      </c>
      <c r="D2462" t="s">
        <v>46</v>
      </c>
      <c r="E2462" t="s">
        <v>51</v>
      </c>
      <c r="F2462" s="1">
        <v>43139</v>
      </c>
      <c r="G2462" s="1">
        <v>40123</v>
      </c>
      <c r="H2462">
        <v>83617</v>
      </c>
      <c r="I2462">
        <v>7609</v>
      </c>
      <c r="J2462">
        <v>96</v>
      </c>
      <c r="K2462">
        <v>79</v>
      </c>
      <c r="L2462" t="s">
        <v>53</v>
      </c>
      <c r="M2462">
        <v>107</v>
      </c>
      <c r="N2462">
        <f>Table1[[#This Row],[Basic Salary]]+Table1[[#This Row],[Bonus]]</f>
        <v>91226</v>
      </c>
      <c r="O2462" s="2">
        <f>Table1[[#This Row],[Bonus]]/Table1[[#This Row],[Basic Salary]]</f>
        <v>9.0998241984285494E-2</v>
      </c>
      <c r="P2462">
        <f ca="1">DATEDIF(Table1[[#This Row],[Date of Birth]],TODAY(),"Y")</f>
        <v>16</v>
      </c>
      <c r="Q2462">
        <f ca="1">DATEDIF(Table1[[#This Row],[Joining Date]],TODAY(),"Y")</f>
        <v>8</v>
      </c>
      <c r="R2462" t="str">
        <f ca="1">IF(YEAR(Table1[[#This Row],[Joining Date]])=YEAR(TODAY()),"Yes","No")</f>
        <v>No</v>
      </c>
      <c r="S2462" t="str">
        <f ca="1">IF(Table1[[#This Row],[Experience]]&gt;5,"Yes","No")</f>
        <v>Yes</v>
      </c>
      <c r="T2462" t="str">
        <f>TEXT(Table1[[#This Row],[Joining Date]],"mmmm")</f>
        <v>February</v>
      </c>
      <c r="U2462" t="str">
        <f>TEXT(Table1[[#This Row],[Joining Date]],"yyyy")</f>
        <v>2018</v>
      </c>
      <c r="V2462" s="5">
        <f ca="1">TODAY()-Table1[[#This Row],[Joining Date]]</f>
        <v>3100</v>
      </c>
      <c r="W2462" t="str">
        <f>LEFT(Table1[[#This Row],[Employee Name]],FIND(" ",Table1[[#This Row],[Employee Name]])-1)</f>
        <v>Vikram</v>
      </c>
      <c r="X2462" t="str">
        <f>RIGHT(Table1[[#This Row],[Employee Name]],LEN(Table1[[#This Row],[Employee Name]])-FIND(" ",Table1[[#This Row],[Employee Name]]))</f>
        <v>Singh</v>
      </c>
      <c r="Y2462" t="str">
        <f>Table1[[#This Row],[Department]]&amp;"-"&amp;Table1[[#This Row],[Employee ID]]</f>
        <v>Support-E03109</v>
      </c>
      <c r="Z2462" t="str">
        <f>LEFT(Table1[[#This Row],[Department]],3)</f>
        <v>Sup</v>
      </c>
      <c r="AA2462" t="str">
        <f>_xlfn.XLOOKUP(Table1[[#This Row],[Manager ID]],MANAGERS!A:A,MANAGERS!B:B)</f>
        <v>Manager_7</v>
      </c>
      <c r="AB2462" t="str" cm="1">
        <f t="array" ref="AB2462">_xlfn.XLOOKUP(Table1[[#This Row],[Manager ID]],Table2[[#All],[Manager ID]],Table2[[#All],[Department Head]])</f>
        <v>Operations</v>
      </c>
      <c r="AC2462" s="2">
        <f>_xlfn.XLOOKUP(Table1[[#This Row],[City]],L:L,O:O)</f>
        <v>0.23685887225230964</v>
      </c>
      <c r="AD2462" t="str" cm="1">
        <f t="array" ref="AD2462">_xlfn.IFS(Table1[[#This Row],[Performance Score]]&gt;=90,"Excellent",Table1[[#This Row],[Performance Score]]&gt;=75,"Good",Table1[[#This Row],[Performance Score]]&gt;=60,"Average",Table1[[#This Row],[Performance Score]]&lt;=60,"Need Improvement")</f>
        <v>Good</v>
      </c>
      <c r="AE2462" t="str">
        <f>IF(AND(Table1[[#This Row],[Attendance %]]&gt;=80,(Table1[[#This Row],[Performance Score]]&gt;=80)),"Eligible","Not Eligible")</f>
        <v>Not Eligible</v>
      </c>
      <c r="AF2462" t="str">
        <f>IF(Table1[[#This Row],[Performance Score]]&gt;=80,"High Performer","Low Performer")</f>
        <v>Low Performer</v>
      </c>
      <c r="AG2462" t="str" cm="1">
        <f t="array" aca="1" ref="AG2462" ca="1">_xlfn.IFS(Table1[[#This Row],[Experience]]&lt;=3,"Junior",Table1[[#This Row],[Experience]]&lt;=7,"Mid Level",Table1[[#This Row],[Experience]]&gt;=7,"Senior")</f>
        <v>Senior</v>
      </c>
      <c r="AH2462" t="str">
        <f>IF(Table1[[#This Row],[Attendance %]]&gt;75,"OK","Below 75")</f>
        <v>OK</v>
      </c>
      <c r="AI2462" t="b">
        <f>ISBLANK(Table1[[#This Row],[Employee ID]])</f>
        <v>0</v>
      </c>
      <c r="AJ2462" t="b">
        <f>ISNUMBER(Table1[[#This Row],[Total Salary  ]])</f>
        <v>1</v>
      </c>
      <c r="AK2462" t="str">
        <f>IFERROR(_xlfn.XLOOKUP(Table1[[#This Row],[Manager ID]],MANAGERS!A:A,MANAGERS!B:B),"Not Found")</f>
        <v>Manager_7</v>
      </c>
    </row>
    <row r="2463" spans="1:37" x14ac:dyDescent="0.2">
      <c r="A2463" t="s">
        <v>178</v>
      </c>
      <c r="B2463" t="s">
        <v>42</v>
      </c>
      <c r="C2463" t="s">
        <v>21</v>
      </c>
      <c r="D2463" t="s">
        <v>43</v>
      </c>
      <c r="E2463" t="s">
        <v>17</v>
      </c>
      <c r="F2463" s="1">
        <v>43474</v>
      </c>
      <c r="G2463" s="1">
        <v>30213</v>
      </c>
      <c r="H2463">
        <v>77184</v>
      </c>
      <c r="I2463">
        <v>14040</v>
      </c>
      <c r="J2463">
        <v>72</v>
      </c>
      <c r="K2463">
        <v>47</v>
      </c>
      <c r="L2463" t="s">
        <v>34</v>
      </c>
      <c r="M2463">
        <v>115</v>
      </c>
      <c r="N2463">
        <f>Table1[[#This Row],[Basic Salary]]+Table1[[#This Row],[Bonus]]</f>
        <v>91224</v>
      </c>
      <c r="O2463" s="2">
        <f>Table1[[#This Row],[Bonus]]/Table1[[#This Row],[Basic Salary]]</f>
        <v>0.18190298507462688</v>
      </c>
      <c r="P2463">
        <f ca="1">DATEDIF(Table1[[#This Row],[Date of Birth]],TODAY(),"Y")</f>
        <v>43</v>
      </c>
      <c r="Q2463">
        <f ca="1">DATEDIF(Table1[[#This Row],[Joining Date]],TODAY(),"Y")</f>
        <v>7</v>
      </c>
      <c r="R2463" t="str">
        <f ca="1">IF(YEAR(Table1[[#This Row],[Joining Date]])=YEAR(TODAY()),"Yes","No")</f>
        <v>No</v>
      </c>
      <c r="S2463" t="str">
        <f ca="1">IF(Table1[[#This Row],[Experience]]&gt;5,"Yes","No")</f>
        <v>Yes</v>
      </c>
      <c r="T2463" t="str">
        <f>TEXT(Table1[[#This Row],[Joining Date]],"mmmm")</f>
        <v>January</v>
      </c>
      <c r="U2463" t="str">
        <f>TEXT(Table1[[#This Row],[Joining Date]],"yyyy")</f>
        <v>2019</v>
      </c>
      <c r="V2463" s="5">
        <f ca="1">TODAY()-Table1[[#This Row],[Joining Date]]</f>
        <v>2765</v>
      </c>
      <c r="W2463" t="str">
        <f>LEFT(Table1[[#This Row],[Employee Name]],FIND(" ",Table1[[#This Row],[Employee Name]])-1)</f>
        <v>Krishna</v>
      </c>
      <c r="X2463" t="str">
        <f>RIGHT(Table1[[#This Row],[Employee Name]],LEN(Table1[[#This Row],[Employee Name]])-FIND(" ",Table1[[#This Row],[Employee Name]]))</f>
        <v>Chaitanya</v>
      </c>
      <c r="Y2463" t="str">
        <f>Table1[[#This Row],[Department]]&amp;"-"&amp;Table1[[#This Row],[Employee ID]]</f>
        <v>Operations-E00122</v>
      </c>
      <c r="Z2463" t="str">
        <f>LEFT(Table1[[#This Row],[Department]],3)</f>
        <v>Ope</v>
      </c>
      <c r="AA2463" t="str">
        <f>_xlfn.XLOOKUP(Table1[[#This Row],[Manager ID]],MANAGERS!A:A,MANAGERS!B:B)</f>
        <v>Manager_15</v>
      </c>
      <c r="AB2463" t="str" cm="1">
        <f t="array" ref="AB2463">_xlfn.XLOOKUP(Table1[[#This Row],[Manager ID]],Table2[[#All],[Manager ID]],Table2[[#All],[Department Head]])</f>
        <v>Support</v>
      </c>
      <c r="AC2463" s="2">
        <f>_xlfn.XLOOKUP(Table1[[#This Row],[City]],L:L,O:O)</f>
        <v>0.24030340748661314</v>
      </c>
      <c r="AD2463" t="str" cm="1">
        <f t="array" ref="AD2463">_xlfn.IFS(Table1[[#This Row],[Performance Score]]&gt;=90,"Excellent",Table1[[#This Row],[Performance Score]]&gt;=75,"Good",Table1[[#This Row],[Performance Score]]&gt;=60,"Average",Table1[[#This Row],[Performance Score]]&lt;=60,"Need Improvement")</f>
        <v>Need Improvement</v>
      </c>
      <c r="AE2463" t="str">
        <f>IF(AND(Table1[[#This Row],[Attendance %]]&gt;=80,(Table1[[#This Row],[Performance Score]]&gt;=80)),"Eligible","Not Eligible")</f>
        <v>Not Eligible</v>
      </c>
      <c r="AF2463" t="str">
        <f>IF(Table1[[#This Row],[Performance Score]]&gt;=80,"High Performer","Low Performer")</f>
        <v>Low Performer</v>
      </c>
      <c r="AG2463" t="str" cm="1">
        <f t="array" aca="1" ref="AG2463" ca="1">_xlfn.IFS(Table1[[#This Row],[Experience]]&lt;=3,"Junior",Table1[[#This Row],[Experience]]&lt;=7,"Mid Level",Table1[[#This Row],[Experience]]&gt;=7,"Senior")</f>
        <v>Mid Level</v>
      </c>
      <c r="AH2463" t="str">
        <f>IF(Table1[[#This Row],[Attendance %]]&gt;75,"OK","Below 75")</f>
        <v>Below 75</v>
      </c>
      <c r="AI2463" t="b">
        <f>ISBLANK(Table1[[#This Row],[Employee ID]])</f>
        <v>0</v>
      </c>
      <c r="AJ2463" t="b">
        <f>ISNUMBER(Table1[[#This Row],[Total Salary  ]])</f>
        <v>1</v>
      </c>
      <c r="AK2463" t="str">
        <f>IFERROR(_xlfn.XLOOKUP(Table1[[#This Row],[Manager ID]],MANAGERS!A:A,MANAGERS!B:B),"Not Found")</f>
        <v>Manager_15</v>
      </c>
    </row>
    <row r="2464" spans="1:37" x14ac:dyDescent="0.2">
      <c r="A2464" t="s">
        <v>4150</v>
      </c>
      <c r="B2464" t="s">
        <v>69</v>
      </c>
      <c r="C2464" t="s">
        <v>15</v>
      </c>
      <c r="D2464" t="s">
        <v>25</v>
      </c>
      <c r="E2464" t="s">
        <v>65</v>
      </c>
      <c r="F2464" s="1">
        <v>44920</v>
      </c>
      <c r="G2464" s="1">
        <v>33923</v>
      </c>
      <c r="H2464">
        <v>74616</v>
      </c>
      <c r="I2464">
        <v>16590</v>
      </c>
      <c r="J2464">
        <v>86</v>
      </c>
      <c r="K2464">
        <v>94</v>
      </c>
      <c r="L2464" t="s">
        <v>34</v>
      </c>
      <c r="M2464">
        <v>117</v>
      </c>
      <c r="N2464">
        <f>Table1[[#This Row],[Basic Salary]]+Table1[[#This Row],[Bonus]]</f>
        <v>91206</v>
      </c>
      <c r="O2464" s="2">
        <f>Table1[[#This Row],[Bonus]]/Table1[[#This Row],[Basic Salary]]</f>
        <v>0.2223383724670312</v>
      </c>
      <c r="P2464">
        <f ca="1">DATEDIF(Table1[[#This Row],[Date of Birth]],TODAY(),"Y")</f>
        <v>33</v>
      </c>
      <c r="Q2464">
        <f ca="1">DATEDIF(Table1[[#This Row],[Joining Date]],TODAY(),"Y")</f>
        <v>3</v>
      </c>
      <c r="R2464" t="str">
        <f ca="1">IF(YEAR(Table1[[#This Row],[Joining Date]])=YEAR(TODAY()),"Yes","No")</f>
        <v>No</v>
      </c>
      <c r="S2464" t="str">
        <f ca="1">IF(Table1[[#This Row],[Experience]]&gt;5,"Yes","No")</f>
        <v>No</v>
      </c>
      <c r="T2464" t="str">
        <f>TEXT(Table1[[#This Row],[Joining Date]],"mmmm")</f>
        <v>December</v>
      </c>
      <c r="U2464" t="str">
        <f>TEXT(Table1[[#This Row],[Joining Date]],"yyyy")</f>
        <v>2022</v>
      </c>
      <c r="V2464" s="5">
        <f ca="1">TODAY()-Table1[[#This Row],[Joining Date]]</f>
        <v>1319</v>
      </c>
      <c r="W2464" t="str">
        <f>LEFT(Table1[[#This Row],[Employee Name]],FIND(" ",Table1[[#This Row],[Employee Name]])-1)</f>
        <v>Neha</v>
      </c>
      <c r="X2464" t="str">
        <f>RIGHT(Table1[[#This Row],[Employee Name]],LEN(Table1[[#This Row],[Employee Name]])-FIND(" ",Table1[[#This Row],[Employee Name]]))</f>
        <v>Kulkarni</v>
      </c>
      <c r="Y2464" t="str">
        <f>Table1[[#This Row],[Department]]&amp;"-"&amp;Table1[[#This Row],[Employee ID]]</f>
        <v>Finance-E04094</v>
      </c>
      <c r="Z2464" t="str">
        <f>LEFT(Table1[[#This Row],[Department]],3)</f>
        <v>Fin</v>
      </c>
      <c r="AA2464" t="str">
        <f>_xlfn.XLOOKUP(Table1[[#This Row],[Manager ID]],MANAGERS!A:A,MANAGERS!B:B)</f>
        <v>Manager_17</v>
      </c>
      <c r="AB2464" t="str" cm="1">
        <f t="array" ref="AB2464">_xlfn.XLOOKUP(Table1[[#This Row],[Manager ID]],Table2[[#All],[Manager ID]],Table2[[#All],[Department Head]])</f>
        <v>Finance</v>
      </c>
      <c r="AC2464" s="2">
        <f>_xlfn.XLOOKUP(Table1[[#This Row],[City]],L:L,O:O)</f>
        <v>0.24030340748661314</v>
      </c>
      <c r="AD2464" t="str" cm="1">
        <f t="array" ref="AD2464">_xlfn.IFS(Table1[[#This Row],[Performance Score]]&gt;=90,"Excellent",Table1[[#This Row],[Performance Score]]&gt;=75,"Good",Table1[[#This Row],[Performance Score]]&gt;=60,"Average",Table1[[#This Row],[Performance Score]]&lt;=60,"Need Improvement")</f>
        <v>Excellent</v>
      </c>
      <c r="AE2464" t="str">
        <f>IF(AND(Table1[[#This Row],[Attendance %]]&gt;=80,(Table1[[#This Row],[Performance Score]]&gt;=80)),"Eligible","Not Eligible")</f>
        <v>Eligible</v>
      </c>
      <c r="AF2464" t="str">
        <f>IF(Table1[[#This Row],[Performance Score]]&gt;=80,"High Performer","Low Performer")</f>
        <v>High Performer</v>
      </c>
      <c r="AG2464" t="str" cm="1">
        <f t="array" aca="1" ref="AG2464" ca="1">_xlfn.IFS(Table1[[#This Row],[Experience]]&lt;=3,"Junior",Table1[[#This Row],[Experience]]&lt;=7,"Mid Level",Table1[[#This Row],[Experience]]&gt;=7,"Senior")</f>
        <v>Junior</v>
      </c>
      <c r="AH2464" t="str">
        <f>IF(Table1[[#This Row],[Attendance %]]&gt;75,"OK","Below 75")</f>
        <v>OK</v>
      </c>
      <c r="AI2464" t="b">
        <f>ISBLANK(Table1[[#This Row],[Employee ID]])</f>
        <v>0</v>
      </c>
      <c r="AJ2464" t="b">
        <f>ISNUMBER(Table1[[#This Row],[Total Salary  ]])</f>
        <v>1</v>
      </c>
      <c r="AK2464" t="str">
        <f>IFERROR(_xlfn.XLOOKUP(Table1[[#This Row],[Manager ID]],MANAGERS!A:A,MANAGERS!B:B),"Not Found")</f>
        <v>Manager_17</v>
      </c>
    </row>
    <row r="2465" spans="1:37" x14ac:dyDescent="0.2">
      <c r="A2465" t="s">
        <v>232</v>
      </c>
      <c r="B2465" t="s">
        <v>89</v>
      </c>
      <c r="C2465" t="s">
        <v>15</v>
      </c>
      <c r="D2465" t="s">
        <v>46</v>
      </c>
      <c r="E2465" t="s">
        <v>65</v>
      </c>
      <c r="F2465" s="1">
        <v>42263</v>
      </c>
      <c r="G2465" s="1">
        <v>40952</v>
      </c>
      <c r="H2465">
        <v>84988</v>
      </c>
      <c r="I2465">
        <v>6211</v>
      </c>
      <c r="J2465">
        <v>78</v>
      </c>
      <c r="K2465">
        <v>52</v>
      </c>
      <c r="L2465" t="s">
        <v>53</v>
      </c>
      <c r="M2465">
        <v>107</v>
      </c>
      <c r="N2465">
        <f>Table1[[#This Row],[Basic Salary]]+Table1[[#This Row],[Bonus]]</f>
        <v>91199</v>
      </c>
      <c r="O2465" s="2">
        <f>Table1[[#This Row],[Bonus]]/Table1[[#This Row],[Basic Salary]]</f>
        <v>7.3080905539605598E-2</v>
      </c>
      <c r="P2465">
        <f ca="1">DATEDIF(Table1[[#This Row],[Date of Birth]],TODAY(),"Y")</f>
        <v>14</v>
      </c>
      <c r="Q2465">
        <f ca="1">DATEDIF(Table1[[#This Row],[Joining Date]],TODAY(),"Y")</f>
        <v>10</v>
      </c>
      <c r="R2465" t="str">
        <f ca="1">IF(YEAR(Table1[[#This Row],[Joining Date]])=YEAR(TODAY()),"Yes","No")</f>
        <v>No</v>
      </c>
      <c r="S2465" t="str">
        <f ca="1">IF(Table1[[#This Row],[Experience]]&gt;5,"Yes","No")</f>
        <v>Yes</v>
      </c>
      <c r="T2465" t="str">
        <f>TEXT(Table1[[#This Row],[Joining Date]],"mmmm")</f>
        <v>September</v>
      </c>
      <c r="U2465" t="str">
        <f>TEXT(Table1[[#This Row],[Joining Date]],"yyyy")</f>
        <v>2015</v>
      </c>
      <c r="V2465" s="5">
        <f ca="1">TODAY()-Table1[[#This Row],[Joining Date]]</f>
        <v>3976</v>
      </c>
      <c r="W2465" t="str">
        <f>LEFT(Table1[[#This Row],[Employee Name]],FIND(" ",Table1[[#This Row],[Employee Name]])-1)</f>
        <v>Tarun</v>
      </c>
      <c r="X2465" t="str">
        <f>RIGHT(Table1[[#This Row],[Employee Name]],LEN(Table1[[#This Row],[Employee Name]])-FIND(" ",Table1[[#This Row],[Employee Name]]))</f>
        <v>Verma</v>
      </c>
      <c r="Y2465" t="str">
        <f>Table1[[#This Row],[Department]]&amp;"-"&amp;Table1[[#This Row],[Employee ID]]</f>
        <v>Support-E00176</v>
      </c>
      <c r="Z2465" t="str">
        <f>LEFT(Table1[[#This Row],[Department]],3)</f>
        <v>Sup</v>
      </c>
      <c r="AA2465" t="str">
        <f>_xlfn.XLOOKUP(Table1[[#This Row],[Manager ID]],MANAGERS!A:A,MANAGERS!B:B)</f>
        <v>Manager_7</v>
      </c>
      <c r="AB2465" t="str" cm="1">
        <f t="array" ref="AB2465">_xlfn.XLOOKUP(Table1[[#This Row],[Manager ID]],Table2[[#All],[Manager ID]],Table2[[#All],[Department Head]])</f>
        <v>Operations</v>
      </c>
      <c r="AC2465" s="2">
        <f>_xlfn.XLOOKUP(Table1[[#This Row],[City]],L:L,O:O)</f>
        <v>0.23685887225230964</v>
      </c>
      <c r="AD2465" t="str" cm="1">
        <f t="array" ref="AD2465">_xlfn.IFS(Table1[[#This Row],[Performance Score]]&gt;=90,"Excellent",Table1[[#This Row],[Performance Score]]&gt;=75,"Good",Table1[[#This Row],[Performance Score]]&gt;=60,"Average",Table1[[#This Row],[Performance Score]]&lt;=60,"Need Improvement")</f>
        <v>Need Improvement</v>
      </c>
      <c r="AE2465" t="str">
        <f>IF(AND(Table1[[#This Row],[Attendance %]]&gt;=80,(Table1[[#This Row],[Performance Score]]&gt;=80)),"Eligible","Not Eligible")</f>
        <v>Not Eligible</v>
      </c>
      <c r="AF2465" t="str">
        <f>IF(Table1[[#This Row],[Performance Score]]&gt;=80,"High Performer","Low Performer")</f>
        <v>Low Performer</v>
      </c>
      <c r="AG2465" t="str" cm="1">
        <f t="array" aca="1" ref="AG2465" ca="1">_xlfn.IFS(Table1[[#This Row],[Experience]]&lt;=3,"Junior",Table1[[#This Row],[Experience]]&lt;=7,"Mid Level",Table1[[#This Row],[Experience]]&gt;=7,"Senior")</f>
        <v>Senior</v>
      </c>
      <c r="AH2465" t="str">
        <f>IF(Table1[[#This Row],[Attendance %]]&gt;75,"OK","Below 75")</f>
        <v>OK</v>
      </c>
      <c r="AI2465" t="b">
        <f>ISBLANK(Table1[[#This Row],[Employee ID]])</f>
        <v>0</v>
      </c>
      <c r="AJ2465" t="b">
        <f>ISNUMBER(Table1[[#This Row],[Total Salary  ]])</f>
        <v>1</v>
      </c>
      <c r="AK2465" t="str">
        <f>IFERROR(_xlfn.XLOOKUP(Table1[[#This Row],[Manager ID]],MANAGERS!A:A,MANAGERS!B:B),"Not Found")</f>
        <v>Manager_7</v>
      </c>
    </row>
    <row r="2466" spans="1:37" x14ac:dyDescent="0.2">
      <c r="A2466" t="s">
        <v>4274</v>
      </c>
      <c r="B2466" t="s">
        <v>75</v>
      </c>
      <c r="C2466" t="s">
        <v>15</v>
      </c>
      <c r="D2466" t="s">
        <v>25</v>
      </c>
      <c r="E2466" t="s">
        <v>26</v>
      </c>
      <c r="F2466" s="1">
        <v>43030</v>
      </c>
      <c r="G2466" s="1">
        <v>29505</v>
      </c>
      <c r="H2466">
        <v>81644</v>
      </c>
      <c r="I2466">
        <v>9542</v>
      </c>
      <c r="J2466">
        <v>87</v>
      </c>
      <c r="K2466">
        <v>40</v>
      </c>
      <c r="L2466" t="s">
        <v>27</v>
      </c>
      <c r="M2466">
        <v>115</v>
      </c>
      <c r="N2466">
        <f>Table1[[#This Row],[Basic Salary]]+Table1[[#This Row],[Bonus]]</f>
        <v>91186</v>
      </c>
      <c r="O2466" s="2">
        <f>Table1[[#This Row],[Bonus]]/Table1[[#This Row],[Basic Salary]]</f>
        <v>0.11687325461760815</v>
      </c>
      <c r="P2466">
        <f ca="1">DATEDIF(Table1[[#This Row],[Date of Birth]],TODAY(),"Y")</f>
        <v>45</v>
      </c>
      <c r="Q2466">
        <f ca="1">DATEDIF(Table1[[#This Row],[Joining Date]],TODAY(),"Y")</f>
        <v>8</v>
      </c>
      <c r="R2466" t="str">
        <f ca="1">IF(YEAR(Table1[[#This Row],[Joining Date]])=YEAR(TODAY()),"Yes","No")</f>
        <v>No</v>
      </c>
      <c r="S2466" t="str">
        <f ca="1">IF(Table1[[#This Row],[Experience]]&gt;5,"Yes","No")</f>
        <v>Yes</v>
      </c>
      <c r="T2466" t="str">
        <f>TEXT(Table1[[#This Row],[Joining Date]],"mmmm")</f>
        <v>October</v>
      </c>
      <c r="U2466" t="str">
        <f>TEXT(Table1[[#This Row],[Joining Date]],"yyyy")</f>
        <v>2017</v>
      </c>
      <c r="V2466" s="5">
        <f ca="1">TODAY()-Table1[[#This Row],[Joining Date]]</f>
        <v>3209</v>
      </c>
      <c r="W2466" t="str">
        <f>LEFT(Table1[[#This Row],[Employee Name]],FIND(" ",Table1[[#This Row],[Employee Name]])-1)</f>
        <v>Ishita</v>
      </c>
      <c r="X2466" t="str">
        <f>RIGHT(Table1[[#This Row],[Employee Name]],LEN(Table1[[#This Row],[Employee Name]])-FIND(" ",Table1[[#This Row],[Employee Name]]))</f>
        <v>Roy</v>
      </c>
      <c r="Y2466" t="str">
        <f>Table1[[#This Row],[Department]]&amp;"-"&amp;Table1[[#This Row],[Employee ID]]</f>
        <v>Finance-E04218</v>
      </c>
      <c r="Z2466" t="str">
        <f>LEFT(Table1[[#This Row],[Department]],3)</f>
        <v>Fin</v>
      </c>
      <c r="AA2466" t="str">
        <f>_xlfn.XLOOKUP(Table1[[#This Row],[Manager ID]],MANAGERS!A:A,MANAGERS!B:B)</f>
        <v>Manager_15</v>
      </c>
      <c r="AB2466" t="str" cm="1">
        <f t="array" ref="AB2466">_xlfn.XLOOKUP(Table1[[#This Row],[Manager ID]],Table2[[#All],[Manager ID]],Table2[[#All],[Department Head]])</f>
        <v>Support</v>
      </c>
      <c r="AC2466" s="2">
        <f>_xlfn.XLOOKUP(Table1[[#This Row],[City]],L:L,O:O)</f>
        <v>0.23674293405114402</v>
      </c>
      <c r="AD2466" t="str" cm="1">
        <f t="array" ref="AD2466">_xlfn.IFS(Table1[[#This Row],[Performance Score]]&gt;=90,"Excellent",Table1[[#This Row],[Performance Score]]&gt;=75,"Good",Table1[[#This Row],[Performance Score]]&gt;=60,"Average",Table1[[#This Row],[Performance Score]]&lt;=60,"Need Improvement")</f>
        <v>Need Improvement</v>
      </c>
      <c r="AE2466" t="str">
        <f>IF(AND(Table1[[#This Row],[Attendance %]]&gt;=80,(Table1[[#This Row],[Performance Score]]&gt;=80)),"Eligible","Not Eligible")</f>
        <v>Not Eligible</v>
      </c>
      <c r="AF2466" t="str">
        <f>IF(Table1[[#This Row],[Performance Score]]&gt;=80,"High Performer","Low Performer")</f>
        <v>Low Performer</v>
      </c>
      <c r="AG2466" t="str" cm="1">
        <f t="array" aca="1" ref="AG2466" ca="1">_xlfn.IFS(Table1[[#This Row],[Experience]]&lt;=3,"Junior",Table1[[#This Row],[Experience]]&lt;=7,"Mid Level",Table1[[#This Row],[Experience]]&gt;=7,"Senior")</f>
        <v>Senior</v>
      </c>
      <c r="AH2466" t="str">
        <f>IF(Table1[[#This Row],[Attendance %]]&gt;75,"OK","Below 75")</f>
        <v>OK</v>
      </c>
      <c r="AI2466" t="b">
        <f>ISBLANK(Table1[[#This Row],[Employee ID]])</f>
        <v>0</v>
      </c>
      <c r="AJ2466" t="b">
        <f>ISNUMBER(Table1[[#This Row],[Total Salary  ]])</f>
        <v>1</v>
      </c>
      <c r="AK2466" t="str">
        <f>IFERROR(_xlfn.XLOOKUP(Table1[[#This Row],[Manager ID]],MANAGERS!A:A,MANAGERS!B:B),"Not Found")</f>
        <v>Manager_15</v>
      </c>
    </row>
    <row r="2467" spans="1:37" x14ac:dyDescent="0.2">
      <c r="A2467" t="s">
        <v>3029</v>
      </c>
      <c r="B2467" t="s">
        <v>42</v>
      </c>
      <c r="C2467" t="s">
        <v>21</v>
      </c>
      <c r="D2467" t="s">
        <v>43</v>
      </c>
      <c r="E2467" t="s">
        <v>22</v>
      </c>
      <c r="F2467" s="1">
        <v>44969</v>
      </c>
      <c r="G2467" s="1">
        <v>39660</v>
      </c>
      <c r="H2467">
        <v>78880</v>
      </c>
      <c r="I2467">
        <v>12283</v>
      </c>
      <c r="J2467">
        <v>86</v>
      </c>
      <c r="K2467">
        <v>93</v>
      </c>
      <c r="L2467" t="s">
        <v>53</v>
      </c>
      <c r="M2467">
        <v>108</v>
      </c>
      <c r="N2467">
        <f>Table1[[#This Row],[Basic Salary]]+Table1[[#This Row],[Bonus]]</f>
        <v>91163</v>
      </c>
      <c r="O2467" s="2">
        <f>Table1[[#This Row],[Bonus]]/Table1[[#This Row],[Basic Salary]]</f>
        <v>0.15571754563894524</v>
      </c>
      <c r="P2467">
        <f ca="1">DATEDIF(Table1[[#This Row],[Date of Birth]],TODAY(),"Y")</f>
        <v>18</v>
      </c>
      <c r="Q2467">
        <f ca="1">DATEDIF(Table1[[#This Row],[Joining Date]],TODAY(),"Y")</f>
        <v>3</v>
      </c>
      <c r="R2467" t="str">
        <f ca="1">IF(YEAR(Table1[[#This Row],[Joining Date]])=YEAR(TODAY()),"Yes","No")</f>
        <v>No</v>
      </c>
      <c r="S2467" t="str">
        <f ca="1">IF(Table1[[#This Row],[Experience]]&gt;5,"Yes","No")</f>
        <v>No</v>
      </c>
      <c r="T2467" t="str">
        <f>TEXT(Table1[[#This Row],[Joining Date]],"mmmm")</f>
        <v>February</v>
      </c>
      <c r="U2467" t="str">
        <f>TEXT(Table1[[#This Row],[Joining Date]],"yyyy")</f>
        <v>2023</v>
      </c>
      <c r="V2467" s="5">
        <f ca="1">TODAY()-Table1[[#This Row],[Joining Date]]</f>
        <v>1270</v>
      </c>
      <c r="W2467" t="str">
        <f>LEFT(Table1[[#This Row],[Employee Name]],FIND(" ",Table1[[#This Row],[Employee Name]])-1)</f>
        <v>Krishna</v>
      </c>
      <c r="X2467" t="str">
        <f>RIGHT(Table1[[#This Row],[Employee Name]],LEN(Table1[[#This Row],[Employee Name]])-FIND(" ",Table1[[#This Row],[Employee Name]]))</f>
        <v>Chaitanya</v>
      </c>
      <c r="Y2467" t="str">
        <f>Table1[[#This Row],[Department]]&amp;"-"&amp;Table1[[#This Row],[Employee ID]]</f>
        <v>Operations-E02973</v>
      </c>
      <c r="Z2467" t="str">
        <f>LEFT(Table1[[#This Row],[Department]],3)</f>
        <v>Ope</v>
      </c>
      <c r="AA2467" t="str">
        <f>_xlfn.XLOOKUP(Table1[[#This Row],[Manager ID]],MANAGERS!A:A,MANAGERS!B:B)</f>
        <v>Manager_8</v>
      </c>
      <c r="AB2467" t="str" cm="1">
        <f t="array" ref="AB2467">_xlfn.XLOOKUP(Table1[[#This Row],[Manager ID]],Table2[[#All],[Manager ID]],Table2[[#All],[Department Head]])</f>
        <v>Sales</v>
      </c>
      <c r="AC2467" s="2">
        <f>_xlfn.XLOOKUP(Table1[[#This Row],[City]],L:L,O:O)</f>
        <v>0.23685887225230964</v>
      </c>
      <c r="AD2467" t="str" cm="1">
        <f t="array" ref="AD2467">_xlfn.IFS(Table1[[#This Row],[Performance Score]]&gt;=90,"Excellent",Table1[[#This Row],[Performance Score]]&gt;=75,"Good",Table1[[#This Row],[Performance Score]]&gt;=60,"Average",Table1[[#This Row],[Performance Score]]&lt;=60,"Need Improvement")</f>
        <v>Excellent</v>
      </c>
      <c r="AE2467" t="str">
        <f>IF(AND(Table1[[#This Row],[Attendance %]]&gt;=80,(Table1[[#This Row],[Performance Score]]&gt;=80)),"Eligible","Not Eligible")</f>
        <v>Eligible</v>
      </c>
      <c r="AF2467" t="str">
        <f>IF(Table1[[#This Row],[Performance Score]]&gt;=80,"High Performer","Low Performer")</f>
        <v>High Performer</v>
      </c>
      <c r="AG2467" t="str" cm="1">
        <f t="array" aca="1" ref="AG2467" ca="1">_xlfn.IFS(Table1[[#This Row],[Experience]]&lt;=3,"Junior",Table1[[#This Row],[Experience]]&lt;=7,"Mid Level",Table1[[#This Row],[Experience]]&gt;=7,"Senior")</f>
        <v>Junior</v>
      </c>
      <c r="AH2467" t="str">
        <f>IF(Table1[[#This Row],[Attendance %]]&gt;75,"OK","Below 75")</f>
        <v>OK</v>
      </c>
      <c r="AI2467" t="b">
        <f>ISBLANK(Table1[[#This Row],[Employee ID]])</f>
        <v>0</v>
      </c>
      <c r="AJ2467" t="b">
        <f>ISNUMBER(Table1[[#This Row],[Total Salary  ]])</f>
        <v>1</v>
      </c>
      <c r="AK2467" t="str">
        <f>IFERROR(_xlfn.XLOOKUP(Table1[[#This Row],[Manager ID]],MANAGERS!A:A,MANAGERS!B:B),"Not Found")</f>
        <v>Manager_8</v>
      </c>
    </row>
    <row r="2468" spans="1:37" x14ac:dyDescent="0.2">
      <c r="A2468" t="s">
        <v>3043</v>
      </c>
      <c r="B2468" t="s">
        <v>69</v>
      </c>
      <c r="C2468" t="s">
        <v>21</v>
      </c>
      <c r="D2468" t="s">
        <v>40</v>
      </c>
      <c r="E2468" t="s">
        <v>22</v>
      </c>
      <c r="F2468" s="1">
        <v>45452</v>
      </c>
      <c r="G2468" s="1">
        <v>33321</v>
      </c>
      <c r="H2468">
        <v>75895</v>
      </c>
      <c r="I2468">
        <v>15262</v>
      </c>
      <c r="J2468">
        <v>84</v>
      </c>
      <c r="K2468">
        <v>74</v>
      </c>
      <c r="L2468" t="s">
        <v>23</v>
      </c>
      <c r="M2468">
        <v>113</v>
      </c>
      <c r="N2468">
        <f>Table1[[#This Row],[Basic Salary]]+Table1[[#This Row],[Bonus]]</f>
        <v>91157</v>
      </c>
      <c r="O2468" s="2">
        <f>Table1[[#This Row],[Bonus]]/Table1[[#This Row],[Basic Salary]]</f>
        <v>0.20109361618024904</v>
      </c>
      <c r="P2468">
        <f ca="1">DATEDIF(Table1[[#This Row],[Date of Birth]],TODAY(),"Y")</f>
        <v>35</v>
      </c>
      <c r="Q2468">
        <f ca="1">DATEDIF(Table1[[#This Row],[Joining Date]],TODAY(),"Y")</f>
        <v>2</v>
      </c>
      <c r="R2468" t="str">
        <f ca="1">IF(YEAR(Table1[[#This Row],[Joining Date]])=YEAR(TODAY()),"Yes","No")</f>
        <v>No</v>
      </c>
      <c r="S2468" t="str">
        <f ca="1">IF(Table1[[#This Row],[Experience]]&gt;5,"Yes","No")</f>
        <v>No</v>
      </c>
      <c r="T2468" t="str">
        <f>TEXT(Table1[[#This Row],[Joining Date]],"mmmm")</f>
        <v>June</v>
      </c>
      <c r="U2468" t="str">
        <f>TEXT(Table1[[#This Row],[Joining Date]],"yyyy")</f>
        <v>2024</v>
      </c>
      <c r="V2468" s="5">
        <f ca="1">TODAY()-Table1[[#This Row],[Joining Date]]</f>
        <v>787</v>
      </c>
      <c r="W2468" t="str">
        <f>LEFT(Table1[[#This Row],[Employee Name]],FIND(" ",Table1[[#This Row],[Employee Name]])-1)</f>
        <v>Neha</v>
      </c>
      <c r="X2468" t="str">
        <f>RIGHT(Table1[[#This Row],[Employee Name]],LEN(Table1[[#This Row],[Employee Name]])-FIND(" ",Table1[[#This Row],[Employee Name]]))</f>
        <v>Kulkarni</v>
      </c>
      <c r="Y2468" t="str">
        <f>Table1[[#This Row],[Department]]&amp;"-"&amp;Table1[[#This Row],[Employee ID]]</f>
        <v>IT-E02987</v>
      </c>
      <c r="Z2468" t="str">
        <f>LEFT(Table1[[#This Row],[Department]],3)</f>
        <v>IT</v>
      </c>
      <c r="AA2468" t="str">
        <f>_xlfn.XLOOKUP(Table1[[#This Row],[Manager ID]],MANAGERS!A:A,MANAGERS!B:B)</f>
        <v>Manager_13</v>
      </c>
      <c r="AB2468" t="str" cm="1">
        <f t="array" ref="AB2468">_xlfn.XLOOKUP(Table1[[#This Row],[Manager ID]],Table2[[#All],[Manager ID]],Table2[[#All],[Department Head]])</f>
        <v>HR</v>
      </c>
      <c r="AC2468" s="2">
        <f>_xlfn.XLOOKUP(Table1[[#This Row],[City]],L:L,O:O)</f>
        <v>0.23486488519629886</v>
      </c>
      <c r="AD2468" t="str" cm="1">
        <f t="array" ref="AD2468">_xlfn.IFS(Table1[[#This Row],[Performance Score]]&gt;=90,"Excellent",Table1[[#This Row],[Performance Score]]&gt;=75,"Good",Table1[[#This Row],[Performance Score]]&gt;=60,"Average",Table1[[#This Row],[Performance Score]]&lt;=60,"Need Improvement")</f>
        <v>Average</v>
      </c>
      <c r="AE2468" t="str">
        <f>IF(AND(Table1[[#This Row],[Attendance %]]&gt;=80,(Table1[[#This Row],[Performance Score]]&gt;=80)),"Eligible","Not Eligible")</f>
        <v>Not Eligible</v>
      </c>
      <c r="AF2468" t="str">
        <f>IF(Table1[[#This Row],[Performance Score]]&gt;=80,"High Performer","Low Performer")</f>
        <v>Low Performer</v>
      </c>
      <c r="AG2468" t="str" cm="1">
        <f t="array" aca="1" ref="AG2468" ca="1">_xlfn.IFS(Table1[[#This Row],[Experience]]&lt;=3,"Junior",Table1[[#This Row],[Experience]]&lt;=7,"Mid Level",Table1[[#This Row],[Experience]]&gt;=7,"Senior")</f>
        <v>Junior</v>
      </c>
      <c r="AH2468" t="str">
        <f>IF(Table1[[#This Row],[Attendance %]]&gt;75,"OK","Below 75")</f>
        <v>OK</v>
      </c>
      <c r="AI2468" t="b">
        <f>ISBLANK(Table1[[#This Row],[Employee ID]])</f>
        <v>0</v>
      </c>
      <c r="AJ2468" t="b">
        <f>ISNUMBER(Table1[[#This Row],[Total Salary  ]])</f>
        <v>1</v>
      </c>
      <c r="AK2468" t="str">
        <f>IFERROR(_xlfn.XLOOKUP(Table1[[#This Row],[Manager ID]],MANAGERS!A:A,MANAGERS!B:B),"Not Found")</f>
        <v>Manager_13</v>
      </c>
    </row>
    <row r="2469" spans="1:37" x14ac:dyDescent="0.2">
      <c r="A2469" t="s">
        <v>3748</v>
      </c>
      <c r="B2469" t="s">
        <v>89</v>
      </c>
      <c r="C2469" t="s">
        <v>21</v>
      </c>
      <c r="D2469" t="s">
        <v>81</v>
      </c>
      <c r="E2469" t="s">
        <v>17</v>
      </c>
      <c r="F2469" s="1">
        <v>44857</v>
      </c>
      <c r="G2469" s="1">
        <v>37422</v>
      </c>
      <c r="H2469">
        <v>83555</v>
      </c>
      <c r="I2469">
        <v>7589</v>
      </c>
      <c r="J2469">
        <v>68</v>
      </c>
      <c r="K2469">
        <v>43</v>
      </c>
      <c r="L2469" t="s">
        <v>18</v>
      </c>
      <c r="M2469">
        <v>116</v>
      </c>
      <c r="N2469">
        <f>Table1[[#This Row],[Basic Salary]]+Table1[[#This Row],[Bonus]]</f>
        <v>91144</v>
      </c>
      <c r="O2469" s="2">
        <f>Table1[[#This Row],[Bonus]]/Table1[[#This Row],[Basic Salary]]</f>
        <v>9.0826401771288368E-2</v>
      </c>
      <c r="P2469">
        <f ca="1">DATEDIF(Table1[[#This Row],[Date of Birth]],TODAY(),"Y")</f>
        <v>24</v>
      </c>
      <c r="Q2469">
        <f ca="1">DATEDIF(Table1[[#This Row],[Joining Date]],TODAY(),"Y")</f>
        <v>3</v>
      </c>
      <c r="R2469" t="str">
        <f ca="1">IF(YEAR(Table1[[#This Row],[Joining Date]])=YEAR(TODAY()),"Yes","No")</f>
        <v>No</v>
      </c>
      <c r="S2469" t="str">
        <f ca="1">IF(Table1[[#This Row],[Experience]]&gt;5,"Yes","No")</f>
        <v>No</v>
      </c>
      <c r="T2469" t="str">
        <f>TEXT(Table1[[#This Row],[Joining Date]],"mmmm")</f>
        <v>October</v>
      </c>
      <c r="U2469" t="str">
        <f>TEXT(Table1[[#This Row],[Joining Date]],"yyyy")</f>
        <v>2022</v>
      </c>
      <c r="V2469" s="5">
        <f ca="1">TODAY()-Table1[[#This Row],[Joining Date]]</f>
        <v>1382</v>
      </c>
      <c r="W2469" t="str">
        <f>LEFT(Table1[[#This Row],[Employee Name]],FIND(" ",Table1[[#This Row],[Employee Name]])-1)</f>
        <v>Tarun</v>
      </c>
      <c r="X2469" t="str">
        <f>RIGHT(Table1[[#This Row],[Employee Name]],LEN(Table1[[#This Row],[Employee Name]])-FIND(" ",Table1[[#This Row],[Employee Name]]))</f>
        <v>Verma</v>
      </c>
      <c r="Y2469" t="str">
        <f>Table1[[#This Row],[Department]]&amp;"-"&amp;Table1[[#This Row],[Employee ID]]</f>
        <v>Sales-E03692</v>
      </c>
      <c r="Z2469" t="str">
        <f>LEFT(Table1[[#This Row],[Department]],3)</f>
        <v>Sal</v>
      </c>
      <c r="AA2469" t="str">
        <f>_xlfn.XLOOKUP(Table1[[#This Row],[Manager ID]],MANAGERS!A:A,MANAGERS!B:B)</f>
        <v>Manager_16</v>
      </c>
      <c r="AB2469" t="str" cm="1">
        <f t="array" ref="AB2469">_xlfn.XLOOKUP(Table1[[#This Row],[Manager ID]],Table2[[#All],[Manager ID]],Table2[[#All],[Department Head]])</f>
        <v>Sales</v>
      </c>
      <c r="AC2469" s="2">
        <f>_xlfn.XLOOKUP(Table1[[#This Row],[City]],L:L,O:O)</f>
        <v>0.21356479274849693</v>
      </c>
      <c r="AD2469" t="str" cm="1">
        <f t="array" ref="AD2469">_xlfn.IFS(Table1[[#This Row],[Performance Score]]&gt;=90,"Excellent",Table1[[#This Row],[Performance Score]]&gt;=75,"Good",Table1[[#This Row],[Performance Score]]&gt;=60,"Average",Table1[[#This Row],[Performance Score]]&lt;=60,"Need Improvement")</f>
        <v>Need Improvement</v>
      </c>
      <c r="AE2469" t="str">
        <f>IF(AND(Table1[[#This Row],[Attendance %]]&gt;=80,(Table1[[#This Row],[Performance Score]]&gt;=80)),"Eligible","Not Eligible")</f>
        <v>Not Eligible</v>
      </c>
      <c r="AF2469" t="str">
        <f>IF(Table1[[#This Row],[Performance Score]]&gt;=80,"High Performer","Low Performer")</f>
        <v>Low Performer</v>
      </c>
      <c r="AG2469" t="str" cm="1">
        <f t="array" aca="1" ref="AG2469" ca="1">_xlfn.IFS(Table1[[#This Row],[Experience]]&lt;=3,"Junior",Table1[[#This Row],[Experience]]&lt;=7,"Mid Level",Table1[[#This Row],[Experience]]&gt;=7,"Senior")</f>
        <v>Junior</v>
      </c>
      <c r="AH2469" t="str">
        <f>IF(Table1[[#This Row],[Attendance %]]&gt;75,"OK","Below 75")</f>
        <v>Below 75</v>
      </c>
      <c r="AI2469" t="b">
        <f>ISBLANK(Table1[[#This Row],[Employee ID]])</f>
        <v>0</v>
      </c>
      <c r="AJ2469" t="b">
        <f>ISNUMBER(Table1[[#This Row],[Total Salary  ]])</f>
        <v>1</v>
      </c>
      <c r="AK2469" t="str">
        <f>IFERROR(_xlfn.XLOOKUP(Table1[[#This Row],[Manager ID]],MANAGERS!A:A,MANAGERS!B:B),"Not Found")</f>
        <v>Manager_16</v>
      </c>
    </row>
    <row r="2470" spans="1:37" x14ac:dyDescent="0.2">
      <c r="A2470" t="s">
        <v>2570</v>
      </c>
      <c r="B2470" t="s">
        <v>75</v>
      </c>
      <c r="C2470" t="s">
        <v>21</v>
      </c>
      <c r="D2470" t="s">
        <v>16</v>
      </c>
      <c r="E2470" t="s">
        <v>30</v>
      </c>
      <c r="F2470" s="1">
        <v>46003</v>
      </c>
      <c r="G2470" s="1">
        <v>33090</v>
      </c>
      <c r="H2470">
        <v>72623</v>
      </c>
      <c r="I2470">
        <v>18497</v>
      </c>
      <c r="J2470">
        <v>87</v>
      </c>
      <c r="K2470">
        <v>42</v>
      </c>
      <c r="L2470" t="s">
        <v>31</v>
      </c>
      <c r="M2470">
        <v>102</v>
      </c>
      <c r="N2470">
        <f>Table1[[#This Row],[Basic Salary]]+Table1[[#This Row],[Bonus]]</f>
        <v>91120</v>
      </c>
      <c r="O2470" s="2">
        <f>Table1[[#This Row],[Bonus]]/Table1[[#This Row],[Basic Salary]]</f>
        <v>0.25469892458312104</v>
      </c>
      <c r="P2470">
        <f ca="1">DATEDIF(Table1[[#This Row],[Date of Birth]],TODAY(),"Y")</f>
        <v>36</v>
      </c>
      <c r="Q2470">
        <f ca="1">DATEDIF(Table1[[#This Row],[Joining Date]],TODAY(),"Y")</f>
        <v>0</v>
      </c>
      <c r="R2470" t="str">
        <f ca="1">IF(YEAR(Table1[[#This Row],[Joining Date]])=YEAR(TODAY()),"Yes","No")</f>
        <v>No</v>
      </c>
      <c r="S2470" t="str">
        <f ca="1">IF(Table1[[#This Row],[Experience]]&gt;5,"Yes","No")</f>
        <v>No</v>
      </c>
      <c r="T2470" t="str">
        <f>TEXT(Table1[[#This Row],[Joining Date]],"mmmm")</f>
        <v>December</v>
      </c>
      <c r="U2470" t="str">
        <f>TEXT(Table1[[#This Row],[Joining Date]],"yyyy")</f>
        <v>2025</v>
      </c>
      <c r="V2470" s="5">
        <f ca="1">TODAY()-Table1[[#This Row],[Joining Date]]</f>
        <v>236</v>
      </c>
      <c r="W2470" t="str">
        <f>LEFT(Table1[[#This Row],[Employee Name]],FIND(" ",Table1[[#This Row],[Employee Name]])-1)</f>
        <v>Ishita</v>
      </c>
      <c r="X2470" t="str">
        <f>RIGHT(Table1[[#This Row],[Employee Name]],LEN(Table1[[#This Row],[Employee Name]])-FIND(" ",Table1[[#This Row],[Employee Name]]))</f>
        <v>Roy</v>
      </c>
      <c r="Y2470" t="str">
        <f>Table1[[#This Row],[Department]]&amp;"-"&amp;Table1[[#This Row],[Employee ID]]</f>
        <v>HR-E02514</v>
      </c>
      <c r="Z2470" t="str">
        <f>LEFT(Table1[[#This Row],[Department]],3)</f>
        <v>HR</v>
      </c>
      <c r="AA2470" t="str">
        <f>_xlfn.XLOOKUP(Table1[[#This Row],[Manager ID]],MANAGERS!A:A,MANAGERS!B:B)</f>
        <v>Manager_2</v>
      </c>
      <c r="AB2470" t="str" cm="1">
        <f t="array" ref="AB2470">_xlfn.XLOOKUP(Table1[[#This Row],[Manager ID]],Table2[[#All],[Manager ID]],Table2[[#All],[Department Head]])</f>
        <v>Sales</v>
      </c>
      <c r="AC2470" s="2">
        <f>_xlfn.XLOOKUP(Table1[[#This Row],[City]],L:L,O:O)</f>
        <v>0.241864189087755</v>
      </c>
      <c r="AD2470" t="str" cm="1">
        <f t="array" ref="AD2470">_xlfn.IFS(Table1[[#This Row],[Performance Score]]&gt;=90,"Excellent",Table1[[#This Row],[Performance Score]]&gt;=75,"Good",Table1[[#This Row],[Performance Score]]&gt;=60,"Average",Table1[[#This Row],[Performance Score]]&lt;=60,"Need Improvement")</f>
        <v>Need Improvement</v>
      </c>
      <c r="AE2470" t="str">
        <f>IF(AND(Table1[[#This Row],[Attendance %]]&gt;=80,(Table1[[#This Row],[Performance Score]]&gt;=80)),"Eligible","Not Eligible")</f>
        <v>Not Eligible</v>
      </c>
      <c r="AF2470" t="str">
        <f>IF(Table1[[#This Row],[Performance Score]]&gt;=80,"High Performer","Low Performer")</f>
        <v>Low Performer</v>
      </c>
      <c r="AG2470" t="str" cm="1">
        <f t="array" aca="1" ref="AG2470" ca="1">_xlfn.IFS(Table1[[#This Row],[Experience]]&lt;=3,"Junior",Table1[[#This Row],[Experience]]&lt;=7,"Mid Level",Table1[[#This Row],[Experience]]&gt;=7,"Senior")</f>
        <v>Junior</v>
      </c>
      <c r="AH2470" t="str">
        <f>IF(Table1[[#This Row],[Attendance %]]&gt;75,"OK","Below 75")</f>
        <v>OK</v>
      </c>
      <c r="AI2470" t="b">
        <f>ISBLANK(Table1[[#This Row],[Employee ID]])</f>
        <v>0</v>
      </c>
      <c r="AJ2470" t="b">
        <f>ISNUMBER(Table1[[#This Row],[Total Salary  ]])</f>
        <v>1</v>
      </c>
      <c r="AK2470" t="str">
        <f>IFERROR(_xlfn.XLOOKUP(Table1[[#This Row],[Manager ID]],MANAGERS!A:A,MANAGERS!B:B),"Not Found")</f>
        <v>Manager_2</v>
      </c>
    </row>
    <row r="2471" spans="1:37" x14ac:dyDescent="0.2">
      <c r="A2471" t="s">
        <v>1912</v>
      </c>
      <c r="B2471" t="s">
        <v>60</v>
      </c>
      <c r="C2471" t="s">
        <v>21</v>
      </c>
      <c r="D2471" t="s">
        <v>40</v>
      </c>
      <c r="E2471" t="s">
        <v>22</v>
      </c>
      <c r="F2471" s="1">
        <v>42784</v>
      </c>
      <c r="G2471" s="1">
        <v>32796</v>
      </c>
      <c r="H2471">
        <v>83653</v>
      </c>
      <c r="I2471">
        <v>7435</v>
      </c>
      <c r="J2471">
        <v>94</v>
      </c>
      <c r="K2471">
        <v>58</v>
      </c>
      <c r="L2471" t="s">
        <v>31</v>
      </c>
      <c r="M2471">
        <v>109</v>
      </c>
      <c r="N2471">
        <f>Table1[[#This Row],[Basic Salary]]+Table1[[#This Row],[Bonus]]</f>
        <v>91088</v>
      </c>
      <c r="O2471" s="2">
        <f>Table1[[#This Row],[Bonus]]/Table1[[#This Row],[Basic Salary]]</f>
        <v>8.8879059926123397E-2</v>
      </c>
      <c r="P2471">
        <f ca="1">DATEDIF(Table1[[#This Row],[Date of Birth]],TODAY(),"Y")</f>
        <v>36</v>
      </c>
      <c r="Q2471">
        <f ca="1">DATEDIF(Table1[[#This Row],[Joining Date]],TODAY(),"Y")</f>
        <v>9</v>
      </c>
      <c r="R2471" t="str">
        <f ca="1">IF(YEAR(Table1[[#This Row],[Joining Date]])=YEAR(TODAY()),"Yes","No")</f>
        <v>No</v>
      </c>
      <c r="S2471" t="str">
        <f ca="1">IF(Table1[[#This Row],[Experience]]&gt;5,"Yes","No")</f>
        <v>Yes</v>
      </c>
      <c r="T2471" t="str">
        <f>TEXT(Table1[[#This Row],[Joining Date]],"mmmm")</f>
        <v>February</v>
      </c>
      <c r="U2471" t="str">
        <f>TEXT(Table1[[#This Row],[Joining Date]],"yyyy")</f>
        <v>2017</v>
      </c>
      <c r="V2471" s="5">
        <f ca="1">TODAY()-Table1[[#This Row],[Joining Date]]</f>
        <v>3455</v>
      </c>
      <c r="W2471" t="str">
        <f>LEFT(Table1[[#This Row],[Employee Name]],FIND(" ",Table1[[#This Row],[Employee Name]])-1)</f>
        <v>Gayathri</v>
      </c>
      <c r="X2471" t="str">
        <f>RIGHT(Table1[[#This Row],[Employee Name]],LEN(Table1[[#This Row],[Employee Name]])-FIND(" ",Table1[[#This Row],[Employee Name]]))</f>
        <v>Iyer</v>
      </c>
      <c r="Y2471" t="str">
        <f>Table1[[#This Row],[Department]]&amp;"-"&amp;Table1[[#This Row],[Employee ID]]</f>
        <v>IT-E01856</v>
      </c>
      <c r="Z2471" t="str">
        <f>LEFT(Table1[[#This Row],[Department]],3)</f>
        <v>IT</v>
      </c>
      <c r="AA2471" t="str">
        <f>_xlfn.XLOOKUP(Table1[[#This Row],[Manager ID]],MANAGERS!A:A,MANAGERS!B:B)</f>
        <v>Manager_9</v>
      </c>
      <c r="AB2471" t="str" cm="1">
        <f t="array" ref="AB2471">_xlfn.XLOOKUP(Table1[[#This Row],[Manager ID]],Table2[[#All],[Manager ID]],Table2[[#All],[Department Head]])</f>
        <v>Sales</v>
      </c>
      <c r="AC2471" s="2">
        <f>_xlfn.XLOOKUP(Table1[[#This Row],[City]],L:L,O:O)</f>
        <v>0.241864189087755</v>
      </c>
      <c r="AD2471" t="str" cm="1">
        <f t="array" ref="AD2471">_xlfn.IFS(Table1[[#This Row],[Performance Score]]&gt;=90,"Excellent",Table1[[#This Row],[Performance Score]]&gt;=75,"Good",Table1[[#This Row],[Performance Score]]&gt;=60,"Average",Table1[[#This Row],[Performance Score]]&lt;=60,"Need Improvement")</f>
        <v>Need Improvement</v>
      </c>
      <c r="AE2471" t="str">
        <f>IF(AND(Table1[[#This Row],[Attendance %]]&gt;=80,(Table1[[#This Row],[Performance Score]]&gt;=80)),"Eligible","Not Eligible")</f>
        <v>Not Eligible</v>
      </c>
      <c r="AF2471" t="str">
        <f>IF(Table1[[#This Row],[Performance Score]]&gt;=80,"High Performer","Low Performer")</f>
        <v>Low Performer</v>
      </c>
      <c r="AG2471" t="str" cm="1">
        <f t="array" aca="1" ref="AG2471" ca="1">_xlfn.IFS(Table1[[#This Row],[Experience]]&lt;=3,"Junior",Table1[[#This Row],[Experience]]&lt;=7,"Mid Level",Table1[[#This Row],[Experience]]&gt;=7,"Senior")</f>
        <v>Senior</v>
      </c>
      <c r="AH2471" t="str">
        <f>IF(Table1[[#This Row],[Attendance %]]&gt;75,"OK","Below 75")</f>
        <v>OK</v>
      </c>
      <c r="AI2471" t="b">
        <f>ISBLANK(Table1[[#This Row],[Employee ID]])</f>
        <v>0</v>
      </c>
      <c r="AJ2471" t="b">
        <f>ISNUMBER(Table1[[#This Row],[Total Salary  ]])</f>
        <v>1</v>
      </c>
      <c r="AK2471" t="str">
        <f>IFERROR(_xlfn.XLOOKUP(Table1[[#This Row],[Manager ID]],MANAGERS!A:A,MANAGERS!B:B),"Not Found")</f>
        <v>Manager_9</v>
      </c>
    </row>
    <row r="2472" spans="1:37" x14ac:dyDescent="0.2">
      <c r="A2472" t="s">
        <v>790</v>
      </c>
      <c r="B2472" t="s">
        <v>75</v>
      </c>
      <c r="C2472" t="s">
        <v>15</v>
      </c>
      <c r="D2472" t="s">
        <v>81</v>
      </c>
      <c r="E2472" t="s">
        <v>65</v>
      </c>
      <c r="F2472" s="1">
        <v>42221</v>
      </c>
      <c r="G2472" s="1">
        <v>33688</v>
      </c>
      <c r="H2472">
        <v>72338</v>
      </c>
      <c r="I2472">
        <v>18746</v>
      </c>
      <c r="J2472">
        <v>100</v>
      </c>
      <c r="K2472">
        <v>98</v>
      </c>
      <c r="L2472" t="s">
        <v>31</v>
      </c>
      <c r="M2472">
        <v>102</v>
      </c>
      <c r="N2472">
        <f>Table1[[#This Row],[Basic Salary]]+Table1[[#This Row],[Bonus]]</f>
        <v>91084</v>
      </c>
      <c r="O2472" s="2">
        <f>Table1[[#This Row],[Bonus]]/Table1[[#This Row],[Basic Salary]]</f>
        <v>0.25914457131797947</v>
      </c>
      <c r="P2472">
        <f ca="1">DATEDIF(Table1[[#This Row],[Date of Birth]],TODAY(),"Y")</f>
        <v>34</v>
      </c>
      <c r="Q2472">
        <f ca="1">DATEDIF(Table1[[#This Row],[Joining Date]],TODAY(),"Y")</f>
        <v>11</v>
      </c>
      <c r="R2472" t="str">
        <f ca="1">IF(YEAR(Table1[[#This Row],[Joining Date]])=YEAR(TODAY()),"Yes","No")</f>
        <v>No</v>
      </c>
      <c r="S2472" t="str">
        <f ca="1">IF(Table1[[#This Row],[Experience]]&gt;5,"Yes","No")</f>
        <v>Yes</v>
      </c>
      <c r="T2472" t="str">
        <f>TEXT(Table1[[#This Row],[Joining Date]],"mmmm")</f>
        <v>August</v>
      </c>
      <c r="U2472" t="str">
        <f>TEXT(Table1[[#This Row],[Joining Date]],"yyyy")</f>
        <v>2015</v>
      </c>
      <c r="V2472" s="5">
        <f ca="1">TODAY()-Table1[[#This Row],[Joining Date]]</f>
        <v>4018</v>
      </c>
      <c r="W2472" t="str">
        <f>LEFT(Table1[[#This Row],[Employee Name]],FIND(" ",Table1[[#This Row],[Employee Name]])-1)</f>
        <v>Ishita</v>
      </c>
      <c r="X2472" t="str">
        <f>RIGHT(Table1[[#This Row],[Employee Name]],LEN(Table1[[#This Row],[Employee Name]])-FIND(" ",Table1[[#This Row],[Employee Name]]))</f>
        <v>Roy</v>
      </c>
      <c r="Y2472" t="str">
        <f>Table1[[#This Row],[Department]]&amp;"-"&amp;Table1[[#This Row],[Employee ID]]</f>
        <v>Sales-E00734</v>
      </c>
      <c r="Z2472" t="str">
        <f>LEFT(Table1[[#This Row],[Department]],3)</f>
        <v>Sal</v>
      </c>
      <c r="AA2472" t="str">
        <f>_xlfn.XLOOKUP(Table1[[#This Row],[Manager ID]],MANAGERS!A:A,MANAGERS!B:B)</f>
        <v>Manager_2</v>
      </c>
      <c r="AB2472" t="str" cm="1">
        <f t="array" ref="AB2472">_xlfn.XLOOKUP(Table1[[#This Row],[Manager ID]],Table2[[#All],[Manager ID]],Table2[[#All],[Department Head]])</f>
        <v>Sales</v>
      </c>
      <c r="AC2472" s="2">
        <f>_xlfn.XLOOKUP(Table1[[#This Row],[City]],L:L,O:O)</f>
        <v>0.241864189087755</v>
      </c>
      <c r="AD2472" t="str" cm="1">
        <f t="array" ref="AD2472">_xlfn.IFS(Table1[[#This Row],[Performance Score]]&gt;=90,"Excellent",Table1[[#This Row],[Performance Score]]&gt;=75,"Good",Table1[[#This Row],[Performance Score]]&gt;=60,"Average",Table1[[#This Row],[Performance Score]]&lt;=60,"Need Improvement")</f>
        <v>Excellent</v>
      </c>
      <c r="AE2472" t="str">
        <f>IF(AND(Table1[[#This Row],[Attendance %]]&gt;=80,(Table1[[#This Row],[Performance Score]]&gt;=80)),"Eligible","Not Eligible")</f>
        <v>Eligible</v>
      </c>
      <c r="AF2472" t="str">
        <f>IF(Table1[[#This Row],[Performance Score]]&gt;=80,"High Performer","Low Performer")</f>
        <v>High Performer</v>
      </c>
      <c r="AG2472" t="str" cm="1">
        <f t="array" aca="1" ref="AG2472" ca="1">_xlfn.IFS(Table1[[#This Row],[Experience]]&lt;=3,"Junior",Table1[[#This Row],[Experience]]&lt;=7,"Mid Level",Table1[[#This Row],[Experience]]&gt;=7,"Senior")</f>
        <v>Senior</v>
      </c>
      <c r="AH2472" t="str">
        <f>IF(Table1[[#This Row],[Attendance %]]&gt;75,"OK","Below 75")</f>
        <v>OK</v>
      </c>
      <c r="AI2472" t="b">
        <f>ISBLANK(Table1[[#This Row],[Employee ID]])</f>
        <v>0</v>
      </c>
      <c r="AJ2472" t="b">
        <f>ISNUMBER(Table1[[#This Row],[Total Salary  ]])</f>
        <v>1</v>
      </c>
      <c r="AK2472" t="str">
        <f>IFERROR(_xlfn.XLOOKUP(Table1[[#This Row],[Manager ID]],MANAGERS!A:A,MANAGERS!B:B),"Not Found")</f>
        <v>Manager_2</v>
      </c>
    </row>
    <row r="2473" spans="1:37" x14ac:dyDescent="0.2">
      <c r="A2473" t="s">
        <v>4400</v>
      </c>
      <c r="B2473" t="s">
        <v>93</v>
      </c>
      <c r="C2473" t="s">
        <v>21</v>
      </c>
      <c r="D2473" t="s">
        <v>33</v>
      </c>
      <c r="E2473" t="s">
        <v>65</v>
      </c>
      <c r="F2473" s="1">
        <v>44923</v>
      </c>
      <c r="G2473" s="1">
        <v>31447</v>
      </c>
      <c r="H2473">
        <v>61511</v>
      </c>
      <c r="I2473">
        <v>29570</v>
      </c>
      <c r="J2473">
        <v>98</v>
      </c>
      <c r="K2473">
        <v>44</v>
      </c>
      <c r="L2473" t="s">
        <v>37</v>
      </c>
      <c r="M2473">
        <v>120</v>
      </c>
      <c r="N2473">
        <f>Table1[[#This Row],[Basic Salary]]+Table1[[#This Row],[Bonus]]</f>
        <v>91081</v>
      </c>
      <c r="O2473" s="2">
        <f>Table1[[#This Row],[Bonus]]/Table1[[#This Row],[Basic Salary]]</f>
        <v>0.48072702443465398</v>
      </c>
      <c r="P2473">
        <f ca="1">DATEDIF(Table1[[#This Row],[Date of Birth]],TODAY(),"Y")</f>
        <v>40</v>
      </c>
      <c r="Q2473">
        <f ca="1">DATEDIF(Table1[[#This Row],[Joining Date]],TODAY(),"Y")</f>
        <v>3</v>
      </c>
      <c r="R2473" t="str">
        <f ca="1">IF(YEAR(Table1[[#This Row],[Joining Date]])=YEAR(TODAY()),"Yes","No")</f>
        <v>No</v>
      </c>
      <c r="S2473" t="str">
        <f ca="1">IF(Table1[[#This Row],[Experience]]&gt;5,"Yes","No")</f>
        <v>No</v>
      </c>
      <c r="T2473" t="str">
        <f>TEXT(Table1[[#This Row],[Joining Date]],"mmmm")</f>
        <v>December</v>
      </c>
      <c r="U2473" t="str">
        <f>TEXT(Table1[[#This Row],[Joining Date]],"yyyy")</f>
        <v>2022</v>
      </c>
      <c r="V2473" s="5">
        <f ca="1">TODAY()-Table1[[#This Row],[Joining Date]]</f>
        <v>1316</v>
      </c>
      <c r="W2473" t="str">
        <f>LEFT(Table1[[#This Row],[Employee Name]],FIND(" ",Table1[[#This Row],[Employee Name]])-1)</f>
        <v>Priya</v>
      </c>
      <c r="X2473" t="str">
        <f>RIGHT(Table1[[#This Row],[Employee Name]],LEN(Table1[[#This Row],[Employee Name]])-FIND(" ",Table1[[#This Row],[Employee Name]]))</f>
        <v>Reddy</v>
      </c>
      <c r="Y2473" t="str">
        <f>Table1[[#This Row],[Department]]&amp;"-"&amp;Table1[[#This Row],[Employee ID]]</f>
        <v>Marketing-E04344</v>
      </c>
      <c r="Z2473" t="str">
        <f>LEFT(Table1[[#This Row],[Department]],3)</f>
        <v>Mar</v>
      </c>
      <c r="AA2473" t="str">
        <f>_xlfn.XLOOKUP(Table1[[#This Row],[Manager ID]],MANAGERS!A:A,MANAGERS!B:B)</f>
        <v>Manager_20</v>
      </c>
      <c r="AB2473" t="str" cm="1">
        <f t="array" ref="AB2473">_xlfn.XLOOKUP(Table1[[#This Row],[Manager ID]],Table2[[#All],[Manager ID]],Table2[[#All],[Department Head]])</f>
        <v>Operations</v>
      </c>
      <c r="AC2473" s="2">
        <f>_xlfn.XLOOKUP(Table1[[#This Row],[City]],L:L,O:O)</f>
        <v>0.24036902712549932</v>
      </c>
      <c r="AD2473" t="str" cm="1">
        <f t="array" ref="AD2473">_xlfn.IFS(Table1[[#This Row],[Performance Score]]&gt;=90,"Excellent",Table1[[#This Row],[Performance Score]]&gt;=75,"Good",Table1[[#This Row],[Performance Score]]&gt;=60,"Average",Table1[[#This Row],[Performance Score]]&lt;=60,"Need Improvement")</f>
        <v>Need Improvement</v>
      </c>
      <c r="AE2473" t="str">
        <f>IF(AND(Table1[[#This Row],[Attendance %]]&gt;=80,(Table1[[#This Row],[Performance Score]]&gt;=80)),"Eligible","Not Eligible")</f>
        <v>Not Eligible</v>
      </c>
      <c r="AF2473" t="str">
        <f>IF(Table1[[#This Row],[Performance Score]]&gt;=80,"High Performer","Low Performer")</f>
        <v>Low Performer</v>
      </c>
      <c r="AG2473" t="str" cm="1">
        <f t="array" aca="1" ref="AG2473" ca="1">_xlfn.IFS(Table1[[#This Row],[Experience]]&lt;=3,"Junior",Table1[[#This Row],[Experience]]&lt;=7,"Mid Level",Table1[[#This Row],[Experience]]&gt;=7,"Senior")</f>
        <v>Junior</v>
      </c>
      <c r="AH2473" t="str">
        <f>IF(Table1[[#This Row],[Attendance %]]&gt;75,"OK","Below 75")</f>
        <v>OK</v>
      </c>
      <c r="AI2473" t="b">
        <f>ISBLANK(Table1[[#This Row],[Employee ID]])</f>
        <v>0</v>
      </c>
      <c r="AJ2473" t="b">
        <f>ISNUMBER(Table1[[#This Row],[Total Salary  ]])</f>
        <v>1</v>
      </c>
      <c r="AK2473" t="str">
        <f>IFERROR(_xlfn.XLOOKUP(Table1[[#This Row],[Manager ID]],MANAGERS!A:A,MANAGERS!B:B),"Not Found")</f>
        <v>Manager_20</v>
      </c>
    </row>
    <row r="2474" spans="1:37" x14ac:dyDescent="0.2">
      <c r="A2474" t="s">
        <v>4331</v>
      </c>
      <c r="B2474" t="s">
        <v>45</v>
      </c>
      <c r="C2474" t="s">
        <v>21</v>
      </c>
      <c r="D2474" t="s">
        <v>46</v>
      </c>
      <c r="E2474" t="s">
        <v>30</v>
      </c>
      <c r="F2474" s="1">
        <v>44066</v>
      </c>
      <c r="G2474" s="1">
        <v>32887</v>
      </c>
      <c r="H2474">
        <v>74195</v>
      </c>
      <c r="I2474">
        <v>16848</v>
      </c>
      <c r="J2474">
        <v>86</v>
      </c>
      <c r="K2474">
        <v>70</v>
      </c>
      <c r="L2474" t="s">
        <v>53</v>
      </c>
      <c r="M2474">
        <v>115</v>
      </c>
      <c r="N2474">
        <f>Table1[[#This Row],[Basic Salary]]+Table1[[#This Row],[Bonus]]</f>
        <v>91043</v>
      </c>
      <c r="O2474" s="2">
        <f>Table1[[#This Row],[Bonus]]/Table1[[#This Row],[Basic Salary]]</f>
        <v>0.22707729631376777</v>
      </c>
      <c r="P2474">
        <f ca="1">DATEDIF(Table1[[#This Row],[Date of Birth]],TODAY(),"Y")</f>
        <v>36</v>
      </c>
      <c r="Q2474">
        <f ca="1">DATEDIF(Table1[[#This Row],[Joining Date]],TODAY(),"Y")</f>
        <v>5</v>
      </c>
      <c r="R2474" t="str">
        <f ca="1">IF(YEAR(Table1[[#This Row],[Joining Date]])=YEAR(TODAY()),"Yes","No")</f>
        <v>No</v>
      </c>
      <c r="S2474" t="str">
        <f ca="1">IF(Table1[[#This Row],[Experience]]&gt;5,"Yes","No")</f>
        <v>No</v>
      </c>
      <c r="T2474" t="str">
        <f>TEXT(Table1[[#This Row],[Joining Date]],"mmmm")</f>
        <v>August</v>
      </c>
      <c r="U2474" t="str">
        <f>TEXT(Table1[[#This Row],[Joining Date]],"yyyy")</f>
        <v>2020</v>
      </c>
      <c r="V2474" s="5">
        <f ca="1">TODAY()-Table1[[#This Row],[Joining Date]]</f>
        <v>2173</v>
      </c>
      <c r="W2474" t="str">
        <f>LEFT(Table1[[#This Row],[Employee Name]],FIND(" ",Table1[[#This Row],[Employee Name]])-1)</f>
        <v>Ananya</v>
      </c>
      <c r="X2474" t="str">
        <f>RIGHT(Table1[[#This Row],[Employee Name]],LEN(Table1[[#This Row],[Employee Name]])-FIND(" ",Table1[[#This Row],[Employee Name]]))</f>
        <v>Rao</v>
      </c>
      <c r="Y2474" t="str">
        <f>Table1[[#This Row],[Department]]&amp;"-"&amp;Table1[[#This Row],[Employee ID]]</f>
        <v>Support-E04275</v>
      </c>
      <c r="Z2474" t="str">
        <f>LEFT(Table1[[#This Row],[Department]],3)</f>
        <v>Sup</v>
      </c>
      <c r="AA2474" t="str">
        <f>_xlfn.XLOOKUP(Table1[[#This Row],[Manager ID]],MANAGERS!A:A,MANAGERS!B:B)</f>
        <v>Manager_15</v>
      </c>
      <c r="AB2474" t="str" cm="1">
        <f t="array" ref="AB2474">_xlfn.XLOOKUP(Table1[[#This Row],[Manager ID]],Table2[[#All],[Manager ID]],Table2[[#All],[Department Head]])</f>
        <v>Support</v>
      </c>
      <c r="AC2474" s="2">
        <f>_xlfn.XLOOKUP(Table1[[#This Row],[City]],L:L,O:O)</f>
        <v>0.23685887225230964</v>
      </c>
      <c r="AD2474" t="str" cm="1">
        <f t="array" ref="AD2474">_xlfn.IFS(Table1[[#This Row],[Performance Score]]&gt;=90,"Excellent",Table1[[#This Row],[Performance Score]]&gt;=75,"Good",Table1[[#This Row],[Performance Score]]&gt;=60,"Average",Table1[[#This Row],[Performance Score]]&lt;=60,"Need Improvement")</f>
        <v>Average</v>
      </c>
      <c r="AE2474" t="str">
        <f>IF(AND(Table1[[#This Row],[Attendance %]]&gt;=80,(Table1[[#This Row],[Performance Score]]&gt;=80)),"Eligible","Not Eligible")</f>
        <v>Not Eligible</v>
      </c>
      <c r="AF2474" t="str">
        <f>IF(Table1[[#This Row],[Performance Score]]&gt;=80,"High Performer","Low Performer")</f>
        <v>Low Performer</v>
      </c>
      <c r="AG2474" t="str" cm="1">
        <f t="array" aca="1" ref="AG2474" ca="1">_xlfn.IFS(Table1[[#This Row],[Experience]]&lt;=3,"Junior",Table1[[#This Row],[Experience]]&lt;=7,"Mid Level",Table1[[#This Row],[Experience]]&gt;=7,"Senior")</f>
        <v>Mid Level</v>
      </c>
      <c r="AH2474" t="str">
        <f>IF(Table1[[#This Row],[Attendance %]]&gt;75,"OK","Below 75")</f>
        <v>OK</v>
      </c>
      <c r="AI2474" t="b">
        <f>ISBLANK(Table1[[#This Row],[Employee ID]])</f>
        <v>0</v>
      </c>
      <c r="AJ2474" t="b">
        <f>ISNUMBER(Table1[[#This Row],[Total Salary  ]])</f>
        <v>1</v>
      </c>
      <c r="AK2474" t="str">
        <f>IFERROR(_xlfn.XLOOKUP(Table1[[#This Row],[Manager ID]],MANAGERS!A:A,MANAGERS!B:B),"Not Found")</f>
        <v>Manager_15</v>
      </c>
    </row>
    <row r="2475" spans="1:37" x14ac:dyDescent="0.2">
      <c r="A2475" t="s">
        <v>4554</v>
      </c>
      <c r="B2475" t="s">
        <v>85</v>
      </c>
      <c r="C2475" t="s">
        <v>21</v>
      </c>
      <c r="D2475" t="s">
        <v>40</v>
      </c>
      <c r="E2475" t="s">
        <v>30</v>
      </c>
      <c r="F2475" s="1">
        <v>45051</v>
      </c>
      <c r="G2475" s="1">
        <v>38626</v>
      </c>
      <c r="H2475">
        <v>78532</v>
      </c>
      <c r="I2475">
        <v>12499</v>
      </c>
      <c r="J2475">
        <v>72</v>
      </c>
      <c r="K2475">
        <v>100</v>
      </c>
      <c r="L2475" t="s">
        <v>27</v>
      </c>
      <c r="M2475">
        <v>119</v>
      </c>
      <c r="N2475">
        <f>Table1[[#This Row],[Basic Salary]]+Table1[[#This Row],[Bonus]]</f>
        <v>91031</v>
      </c>
      <c r="O2475" s="2">
        <f>Table1[[#This Row],[Bonus]]/Table1[[#This Row],[Basic Salary]]</f>
        <v>0.15915805022156573</v>
      </c>
      <c r="P2475">
        <f ca="1">DATEDIF(Table1[[#This Row],[Date of Birth]],TODAY(),"Y")</f>
        <v>20</v>
      </c>
      <c r="Q2475">
        <f ca="1">DATEDIF(Table1[[#This Row],[Joining Date]],TODAY(),"Y")</f>
        <v>3</v>
      </c>
      <c r="R2475" t="str">
        <f ca="1">IF(YEAR(Table1[[#This Row],[Joining Date]])=YEAR(TODAY()),"Yes","No")</f>
        <v>No</v>
      </c>
      <c r="S2475" t="str">
        <f ca="1">IF(Table1[[#This Row],[Experience]]&gt;5,"Yes","No")</f>
        <v>No</v>
      </c>
      <c r="T2475" t="str">
        <f>TEXT(Table1[[#This Row],[Joining Date]],"mmmm")</f>
        <v>May</v>
      </c>
      <c r="U2475" t="str">
        <f>TEXT(Table1[[#This Row],[Joining Date]],"yyyy")</f>
        <v>2023</v>
      </c>
      <c r="V2475" s="5">
        <f ca="1">TODAY()-Table1[[#This Row],[Joining Date]]</f>
        <v>1188</v>
      </c>
      <c r="W2475" t="str">
        <f>LEFT(Table1[[#This Row],[Employee Name]],FIND(" ",Table1[[#This Row],[Employee Name]])-1)</f>
        <v>Pooja</v>
      </c>
      <c r="X2475" t="str">
        <f>RIGHT(Table1[[#This Row],[Employee Name]],LEN(Table1[[#This Row],[Employee Name]])-FIND(" ",Table1[[#This Row],[Employee Name]]))</f>
        <v>Das</v>
      </c>
      <c r="Y2475" t="str">
        <f>Table1[[#This Row],[Department]]&amp;"-"&amp;Table1[[#This Row],[Employee ID]]</f>
        <v>IT-E04498</v>
      </c>
      <c r="Z2475" t="str">
        <f>LEFT(Table1[[#This Row],[Department]],3)</f>
        <v>IT</v>
      </c>
      <c r="AA2475" t="str">
        <f>_xlfn.XLOOKUP(Table1[[#This Row],[Manager ID]],MANAGERS!A:A,MANAGERS!B:B)</f>
        <v>Manager_19</v>
      </c>
      <c r="AB2475" t="str" cm="1">
        <f t="array" ref="AB2475">_xlfn.XLOOKUP(Table1[[#This Row],[Manager ID]],Table2[[#All],[Manager ID]],Table2[[#All],[Department Head]])</f>
        <v>Support</v>
      </c>
      <c r="AC2475" s="2">
        <f>_xlfn.XLOOKUP(Table1[[#This Row],[City]],L:L,O:O)</f>
        <v>0.23674293405114402</v>
      </c>
      <c r="AD2475" t="str" cm="1">
        <f t="array" ref="AD2475">_xlfn.IFS(Table1[[#This Row],[Performance Score]]&gt;=90,"Excellent",Table1[[#This Row],[Performance Score]]&gt;=75,"Good",Table1[[#This Row],[Performance Score]]&gt;=60,"Average",Table1[[#This Row],[Performance Score]]&lt;=60,"Need Improvement")</f>
        <v>Excellent</v>
      </c>
      <c r="AE2475" t="str">
        <f>IF(AND(Table1[[#This Row],[Attendance %]]&gt;=80,(Table1[[#This Row],[Performance Score]]&gt;=80)),"Eligible","Not Eligible")</f>
        <v>Not Eligible</v>
      </c>
      <c r="AF2475" t="str">
        <f>IF(Table1[[#This Row],[Performance Score]]&gt;=80,"High Performer","Low Performer")</f>
        <v>High Performer</v>
      </c>
      <c r="AG2475" t="str" cm="1">
        <f t="array" aca="1" ref="AG2475" ca="1">_xlfn.IFS(Table1[[#This Row],[Experience]]&lt;=3,"Junior",Table1[[#This Row],[Experience]]&lt;=7,"Mid Level",Table1[[#This Row],[Experience]]&gt;=7,"Senior")</f>
        <v>Junior</v>
      </c>
      <c r="AH2475" t="str">
        <f>IF(Table1[[#This Row],[Attendance %]]&gt;75,"OK","Below 75")</f>
        <v>Below 75</v>
      </c>
      <c r="AI2475" t="b">
        <f>ISBLANK(Table1[[#This Row],[Employee ID]])</f>
        <v>0</v>
      </c>
      <c r="AJ2475" t="b">
        <f>ISNUMBER(Table1[[#This Row],[Total Salary  ]])</f>
        <v>1</v>
      </c>
      <c r="AK2475" t="str">
        <f>IFERROR(_xlfn.XLOOKUP(Table1[[#This Row],[Manager ID]],MANAGERS!A:A,MANAGERS!B:B),"Not Found")</f>
        <v>Manager_19</v>
      </c>
    </row>
    <row r="2476" spans="1:37" x14ac:dyDescent="0.2">
      <c r="A2476" t="s">
        <v>2060</v>
      </c>
      <c r="B2476" t="s">
        <v>45</v>
      </c>
      <c r="C2476" t="s">
        <v>15</v>
      </c>
      <c r="D2476" t="s">
        <v>16</v>
      </c>
      <c r="E2476" t="s">
        <v>17</v>
      </c>
      <c r="F2476" s="1">
        <v>45822</v>
      </c>
      <c r="G2476" s="1">
        <v>40284</v>
      </c>
      <c r="H2476">
        <v>80770</v>
      </c>
      <c r="I2476">
        <v>10251</v>
      </c>
      <c r="J2476">
        <v>71</v>
      </c>
      <c r="K2476">
        <v>47</v>
      </c>
      <c r="L2476" t="s">
        <v>37</v>
      </c>
      <c r="M2476">
        <v>105</v>
      </c>
      <c r="N2476">
        <f>Table1[[#This Row],[Basic Salary]]+Table1[[#This Row],[Bonus]]</f>
        <v>91021</v>
      </c>
      <c r="O2476" s="2">
        <f>Table1[[#This Row],[Bonus]]/Table1[[#This Row],[Basic Salary]]</f>
        <v>0.12691593413396063</v>
      </c>
      <c r="P2476">
        <f ca="1">DATEDIF(Table1[[#This Row],[Date of Birth]],TODAY(),"Y")</f>
        <v>16</v>
      </c>
      <c r="Q2476">
        <f ca="1">DATEDIF(Table1[[#This Row],[Joining Date]],TODAY(),"Y")</f>
        <v>1</v>
      </c>
      <c r="R2476" t="str">
        <f ca="1">IF(YEAR(Table1[[#This Row],[Joining Date]])=YEAR(TODAY()),"Yes","No")</f>
        <v>No</v>
      </c>
      <c r="S2476" t="str">
        <f ca="1">IF(Table1[[#This Row],[Experience]]&gt;5,"Yes","No")</f>
        <v>No</v>
      </c>
      <c r="T2476" t="str">
        <f>TEXT(Table1[[#This Row],[Joining Date]],"mmmm")</f>
        <v>June</v>
      </c>
      <c r="U2476" t="str">
        <f>TEXT(Table1[[#This Row],[Joining Date]],"yyyy")</f>
        <v>2025</v>
      </c>
      <c r="V2476" s="5">
        <f ca="1">TODAY()-Table1[[#This Row],[Joining Date]]</f>
        <v>417</v>
      </c>
      <c r="W2476" t="str">
        <f>LEFT(Table1[[#This Row],[Employee Name]],FIND(" ",Table1[[#This Row],[Employee Name]])-1)</f>
        <v>Ananya</v>
      </c>
      <c r="X2476" t="str">
        <f>RIGHT(Table1[[#This Row],[Employee Name]],LEN(Table1[[#This Row],[Employee Name]])-FIND(" ",Table1[[#This Row],[Employee Name]]))</f>
        <v>Rao</v>
      </c>
      <c r="Y2476" t="str">
        <f>Table1[[#This Row],[Department]]&amp;"-"&amp;Table1[[#This Row],[Employee ID]]</f>
        <v>HR-E02004</v>
      </c>
      <c r="Z2476" t="str">
        <f>LEFT(Table1[[#This Row],[Department]],3)</f>
        <v>HR</v>
      </c>
      <c r="AA2476" t="str">
        <f>_xlfn.XLOOKUP(Table1[[#This Row],[Manager ID]],MANAGERS!A:A,MANAGERS!B:B)</f>
        <v>Manager_5</v>
      </c>
      <c r="AB2476" t="str" cm="1">
        <f t="array" ref="AB2476">_xlfn.XLOOKUP(Table1[[#This Row],[Manager ID]],Table2[[#All],[Manager ID]],Table2[[#All],[Department Head]])</f>
        <v>Sales</v>
      </c>
      <c r="AC2476" s="2">
        <f>_xlfn.XLOOKUP(Table1[[#This Row],[City]],L:L,O:O)</f>
        <v>0.24036902712549932</v>
      </c>
      <c r="AD2476" t="str" cm="1">
        <f t="array" ref="AD2476">_xlfn.IFS(Table1[[#This Row],[Performance Score]]&gt;=90,"Excellent",Table1[[#This Row],[Performance Score]]&gt;=75,"Good",Table1[[#This Row],[Performance Score]]&gt;=60,"Average",Table1[[#This Row],[Performance Score]]&lt;=60,"Need Improvement")</f>
        <v>Need Improvement</v>
      </c>
      <c r="AE2476" t="str">
        <f>IF(AND(Table1[[#This Row],[Attendance %]]&gt;=80,(Table1[[#This Row],[Performance Score]]&gt;=80)),"Eligible","Not Eligible")</f>
        <v>Not Eligible</v>
      </c>
      <c r="AF2476" t="str">
        <f>IF(Table1[[#This Row],[Performance Score]]&gt;=80,"High Performer","Low Performer")</f>
        <v>Low Performer</v>
      </c>
      <c r="AG2476" t="str" cm="1">
        <f t="array" aca="1" ref="AG2476" ca="1">_xlfn.IFS(Table1[[#This Row],[Experience]]&lt;=3,"Junior",Table1[[#This Row],[Experience]]&lt;=7,"Mid Level",Table1[[#This Row],[Experience]]&gt;=7,"Senior")</f>
        <v>Junior</v>
      </c>
      <c r="AH2476" t="str">
        <f>IF(Table1[[#This Row],[Attendance %]]&gt;75,"OK","Below 75")</f>
        <v>Below 75</v>
      </c>
      <c r="AI2476" t="b">
        <f>ISBLANK(Table1[[#This Row],[Employee ID]])</f>
        <v>0</v>
      </c>
      <c r="AJ2476" t="b">
        <f>ISNUMBER(Table1[[#This Row],[Total Salary  ]])</f>
        <v>1</v>
      </c>
      <c r="AK2476" t="str">
        <f>IFERROR(_xlfn.XLOOKUP(Table1[[#This Row],[Manager ID]],MANAGERS!A:A,MANAGERS!B:B),"Not Found")</f>
        <v>Manager_5</v>
      </c>
    </row>
    <row r="2477" spans="1:37" x14ac:dyDescent="0.2">
      <c r="A2477" t="s">
        <v>2526</v>
      </c>
      <c r="B2477" t="s">
        <v>48</v>
      </c>
      <c r="C2477" t="s">
        <v>15</v>
      </c>
      <c r="D2477" t="s">
        <v>43</v>
      </c>
      <c r="E2477" t="s">
        <v>65</v>
      </c>
      <c r="F2477" s="1">
        <v>42745</v>
      </c>
      <c r="G2477" s="1">
        <v>35701</v>
      </c>
      <c r="H2477">
        <v>83502</v>
      </c>
      <c r="I2477">
        <v>7490</v>
      </c>
      <c r="J2477">
        <v>74</v>
      </c>
      <c r="K2477">
        <v>46</v>
      </c>
      <c r="L2477" t="s">
        <v>27</v>
      </c>
      <c r="M2477">
        <v>112</v>
      </c>
      <c r="N2477">
        <f>Table1[[#This Row],[Basic Salary]]+Table1[[#This Row],[Bonus]]</f>
        <v>90992</v>
      </c>
      <c r="O2477" s="2">
        <f>Table1[[#This Row],[Bonus]]/Table1[[#This Row],[Basic Salary]]</f>
        <v>8.9698450336518881E-2</v>
      </c>
      <c r="P2477">
        <f ca="1">DATEDIF(Table1[[#This Row],[Date of Birth]],TODAY(),"Y")</f>
        <v>28</v>
      </c>
      <c r="Q2477">
        <f ca="1">DATEDIF(Table1[[#This Row],[Joining Date]],TODAY(),"Y")</f>
        <v>9</v>
      </c>
      <c r="R2477" t="str">
        <f ca="1">IF(YEAR(Table1[[#This Row],[Joining Date]])=YEAR(TODAY()),"Yes","No")</f>
        <v>No</v>
      </c>
      <c r="S2477" t="str">
        <f ca="1">IF(Table1[[#This Row],[Experience]]&gt;5,"Yes","No")</f>
        <v>Yes</v>
      </c>
      <c r="T2477" t="str">
        <f>TEXT(Table1[[#This Row],[Joining Date]],"mmmm")</f>
        <v>January</v>
      </c>
      <c r="U2477" t="str">
        <f>TEXT(Table1[[#This Row],[Joining Date]],"yyyy")</f>
        <v>2017</v>
      </c>
      <c r="V2477" s="5">
        <f ca="1">TODAY()-Table1[[#This Row],[Joining Date]]</f>
        <v>3494</v>
      </c>
      <c r="W2477" t="str">
        <f>LEFT(Table1[[#This Row],[Employee Name]],FIND(" ",Table1[[#This Row],[Employee Name]])-1)</f>
        <v>Aditya</v>
      </c>
      <c r="X2477" t="str">
        <f>RIGHT(Table1[[#This Row],[Employee Name]],LEN(Table1[[#This Row],[Employee Name]])-FIND(" ",Table1[[#This Row],[Employee Name]]))</f>
        <v>Kapoor</v>
      </c>
      <c r="Y2477" t="str">
        <f>Table1[[#This Row],[Department]]&amp;"-"&amp;Table1[[#This Row],[Employee ID]]</f>
        <v>Operations-E02470</v>
      </c>
      <c r="Z2477" t="str">
        <f>LEFT(Table1[[#This Row],[Department]],3)</f>
        <v>Ope</v>
      </c>
      <c r="AA2477" t="str">
        <f>_xlfn.XLOOKUP(Table1[[#This Row],[Manager ID]],MANAGERS!A:A,MANAGERS!B:B)</f>
        <v>Manager_12</v>
      </c>
      <c r="AB2477" t="str" cm="1">
        <f t="array" ref="AB2477">_xlfn.XLOOKUP(Table1[[#This Row],[Manager ID]],Table2[[#All],[Manager ID]],Table2[[#All],[Department Head]])</f>
        <v>Marketing</v>
      </c>
      <c r="AC2477" s="2">
        <f>_xlfn.XLOOKUP(Table1[[#This Row],[City]],L:L,O:O)</f>
        <v>0.23674293405114402</v>
      </c>
      <c r="AD2477" t="str" cm="1">
        <f t="array" ref="AD2477">_xlfn.IFS(Table1[[#This Row],[Performance Score]]&gt;=90,"Excellent",Table1[[#This Row],[Performance Score]]&gt;=75,"Good",Table1[[#This Row],[Performance Score]]&gt;=60,"Average",Table1[[#This Row],[Performance Score]]&lt;=60,"Need Improvement")</f>
        <v>Need Improvement</v>
      </c>
      <c r="AE2477" t="str">
        <f>IF(AND(Table1[[#This Row],[Attendance %]]&gt;=80,(Table1[[#This Row],[Performance Score]]&gt;=80)),"Eligible","Not Eligible")</f>
        <v>Not Eligible</v>
      </c>
      <c r="AF2477" t="str">
        <f>IF(Table1[[#This Row],[Performance Score]]&gt;=80,"High Performer","Low Performer")</f>
        <v>Low Performer</v>
      </c>
      <c r="AG2477" t="str" cm="1">
        <f t="array" aca="1" ref="AG2477" ca="1">_xlfn.IFS(Table1[[#This Row],[Experience]]&lt;=3,"Junior",Table1[[#This Row],[Experience]]&lt;=7,"Mid Level",Table1[[#This Row],[Experience]]&gt;=7,"Senior")</f>
        <v>Senior</v>
      </c>
      <c r="AH2477" t="str">
        <f>IF(Table1[[#This Row],[Attendance %]]&gt;75,"OK","Below 75")</f>
        <v>Below 75</v>
      </c>
      <c r="AI2477" t="b">
        <f>ISBLANK(Table1[[#This Row],[Employee ID]])</f>
        <v>0</v>
      </c>
      <c r="AJ2477" t="b">
        <f>ISNUMBER(Table1[[#This Row],[Total Salary  ]])</f>
        <v>1</v>
      </c>
      <c r="AK2477" t="str">
        <f>IFERROR(_xlfn.XLOOKUP(Table1[[#This Row],[Manager ID]],MANAGERS!A:A,MANAGERS!B:B),"Not Found")</f>
        <v>Manager_12</v>
      </c>
    </row>
    <row r="2478" spans="1:37" x14ac:dyDescent="0.2">
      <c r="A2478" t="s">
        <v>1462</v>
      </c>
      <c r="B2478" t="s">
        <v>45</v>
      </c>
      <c r="C2478" t="s">
        <v>21</v>
      </c>
      <c r="D2478" t="s">
        <v>81</v>
      </c>
      <c r="E2478" t="s">
        <v>17</v>
      </c>
      <c r="F2478" s="1">
        <v>44303</v>
      </c>
      <c r="G2478" s="1">
        <v>37463</v>
      </c>
      <c r="H2478">
        <v>65475</v>
      </c>
      <c r="I2478">
        <v>25510</v>
      </c>
      <c r="J2478">
        <v>88</v>
      </c>
      <c r="K2478">
        <v>47</v>
      </c>
      <c r="L2478" t="s">
        <v>34</v>
      </c>
      <c r="M2478">
        <v>106</v>
      </c>
      <c r="N2478">
        <f>Table1[[#This Row],[Basic Salary]]+Table1[[#This Row],[Bonus]]</f>
        <v>90985</v>
      </c>
      <c r="O2478" s="2">
        <f>Table1[[#This Row],[Bonus]]/Table1[[#This Row],[Basic Salary]]</f>
        <v>0.38961435662466593</v>
      </c>
      <c r="P2478">
        <f ca="1">DATEDIF(Table1[[#This Row],[Date of Birth]],TODAY(),"Y")</f>
        <v>24</v>
      </c>
      <c r="Q2478">
        <f ca="1">DATEDIF(Table1[[#This Row],[Joining Date]],TODAY(),"Y")</f>
        <v>5</v>
      </c>
      <c r="R2478" t="str">
        <f ca="1">IF(YEAR(Table1[[#This Row],[Joining Date]])=YEAR(TODAY()),"Yes","No")</f>
        <v>No</v>
      </c>
      <c r="S2478" t="str">
        <f ca="1">IF(Table1[[#This Row],[Experience]]&gt;5,"Yes","No")</f>
        <v>No</v>
      </c>
      <c r="T2478" t="str">
        <f>TEXT(Table1[[#This Row],[Joining Date]],"mmmm")</f>
        <v>April</v>
      </c>
      <c r="U2478" t="str">
        <f>TEXT(Table1[[#This Row],[Joining Date]],"yyyy")</f>
        <v>2021</v>
      </c>
      <c r="V2478" s="5">
        <f ca="1">TODAY()-Table1[[#This Row],[Joining Date]]</f>
        <v>1936</v>
      </c>
      <c r="W2478" t="str">
        <f>LEFT(Table1[[#This Row],[Employee Name]],FIND(" ",Table1[[#This Row],[Employee Name]])-1)</f>
        <v>Ananya</v>
      </c>
      <c r="X2478" t="str">
        <f>RIGHT(Table1[[#This Row],[Employee Name]],LEN(Table1[[#This Row],[Employee Name]])-FIND(" ",Table1[[#This Row],[Employee Name]]))</f>
        <v>Rao</v>
      </c>
      <c r="Y2478" t="str">
        <f>Table1[[#This Row],[Department]]&amp;"-"&amp;Table1[[#This Row],[Employee ID]]</f>
        <v>Sales-E01406</v>
      </c>
      <c r="Z2478" t="str">
        <f>LEFT(Table1[[#This Row],[Department]],3)</f>
        <v>Sal</v>
      </c>
      <c r="AA2478" t="str">
        <f>_xlfn.XLOOKUP(Table1[[#This Row],[Manager ID]],MANAGERS!A:A,MANAGERS!B:B)</f>
        <v>Manager_6</v>
      </c>
      <c r="AB2478" t="str" cm="1">
        <f t="array" ref="AB2478">_xlfn.XLOOKUP(Table1[[#This Row],[Manager ID]],Table2[[#All],[Manager ID]],Table2[[#All],[Department Head]])</f>
        <v>HR</v>
      </c>
      <c r="AC2478" s="2">
        <f>_xlfn.XLOOKUP(Table1[[#This Row],[City]],L:L,O:O)</f>
        <v>0.24030340748661314</v>
      </c>
      <c r="AD2478" t="str" cm="1">
        <f t="array" ref="AD2478">_xlfn.IFS(Table1[[#This Row],[Performance Score]]&gt;=90,"Excellent",Table1[[#This Row],[Performance Score]]&gt;=75,"Good",Table1[[#This Row],[Performance Score]]&gt;=60,"Average",Table1[[#This Row],[Performance Score]]&lt;=60,"Need Improvement")</f>
        <v>Need Improvement</v>
      </c>
      <c r="AE2478" t="str">
        <f>IF(AND(Table1[[#This Row],[Attendance %]]&gt;=80,(Table1[[#This Row],[Performance Score]]&gt;=80)),"Eligible","Not Eligible")</f>
        <v>Not Eligible</v>
      </c>
      <c r="AF2478" t="str">
        <f>IF(Table1[[#This Row],[Performance Score]]&gt;=80,"High Performer","Low Performer")</f>
        <v>Low Performer</v>
      </c>
      <c r="AG2478" t="str" cm="1">
        <f t="array" aca="1" ref="AG2478" ca="1">_xlfn.IFS(Table1[[#This Row],[Experience]]&lt;=3,"Junior",Table1[[#This Row],[Experience]]&lt;=7,"Mid Level",Table1[[#This Row],[Experience]]&gt;=7,"Senior")</f>
        <v>Mid Level</v>
      </c>
      <c r="AH2478" t="str">
        <f>IF(Table1[[#This Row],[Attendance %]]&gt;75,"OK","Below 75")</f>
        <v>OK</v>
      </c>
      <c r="AI2478" t="b">
        <f>ISBLANK(Table1[[#This Row],[Employee ID]])</f>
        <v>0</v>
      </c>
      <c r="AJ2478" t="b">
        <f>ISNUMBER(Table1[[#This Row],[Total Salary  ]])</f>
        <v>1</v>
      </c>
      <c r="AK2478" t="str">
        <f>IFERROR(_xlfn.XLOOKUP(Table1[[#This Row],[Manager ID]],MANAGERS!A:A,MANAGERS!B:B),"Not Found")</f>
        <v>Manager_6</v>
      </c>
    </row>
    <row r="2479" spans="1:37" x14ac:dyDescent="0.2">
      <c r="A2479" t="s">
        <v>2342</v>
      </c>
      <c r="B2479" t="s">
        <v>57</v>
      </c>
      <c r="C2479" t="s">
        <v>21</v>
      </c>
      <c r="D2479" t="s">
        <v>40</v>
      </c>
      <c r="E2479" t="s">
        <v>30</v>
      </c>
      <c r="F2479" s="1">
        <v>44523</v>
      </c>
      <c r="G2479" s="1">
        <v>30597</v>
      </c>
      <c r="H2479">
        <v>83802</v>
      </c>
      <c r="I2479">
        <v>7181</v>
      </c>
      <c r="J2479">
        <v>63</v>
      </c>
      <c r="K2479">
        <v>61</v>
      </c>
      <c r="L2479" t="s">
        <v>53</v>
      </c>
      <c r="M2479">
        <v>117</v>
      </c>
      <c r="N2479">
        <f>Table1[[#This Row],[Basic Salary]]+Table1[[#This Row],[Bonus]]</f>
        <v>90983</v>
      </c>
      <c r="O2479" s="2">
        <f>Table1[[#This Row],[Bonus]]/Table1[[#This Row],[Basic Salary]]</f>
        <v>8.5690078995728031E-2</v>
      </c>
      <c r="P2479">
        <f ca="1">DATEDIF(Table1[[#This Row],[Date of Birth]],TODAY(),"Y")</f>
        <v>42</v>
      </c>
      <c r="Q2479">
        <f ca="1">DATEDIF(Table1[[#This Row],[Joining Date]],TODAY(),"Y")</f>
        <v>4</v>
      </c>
      <c r="R2479" t="str">
        <f ca="1">IF(YEAR(Table1[[#This Row],[Joining Date]])=YEAR(TODAY()),"Yes","No")</f>
        <v>No</v>
      </c>
      <c r="S2479" t="str">
        <f ca="1">IF(Table1[[#This Row],[Experience]]&gt;5,"Yes","No")</f>
        <v>No</v>
      </c>
      <c r="T2479" t="str">
        <f>TEXT(Table1[[#This Row],[Joining Date]],"mmmm")</f>
        <v>November</v>
      </c>
      <c r="U2479" t="str">
        <f>TEXT(Table1[[#This Row],[Joining Date]],"yyyy")</f>
        <v>2021</v>
      </c>
      <c r="V2479" s="5">
        <f ca="1">TODAY()-Table1[[#This Row],[Joining Date]]</f>
        <v>1716</v>
      </c>
      <c r="W2479" t="str">
        <f>LEFT(Table1[[#This Row],[Employee Name]],FIND(" ",Table1[[#This Row],[Employee Name]])-1)</f>
        <v>Swathi</v>
      </c>
      <c r="X2479" t="str">
        <f>RIGHT(Table1[[#This Row],[Employee Name]],LEN(Table1[[#This Row],[Employee Name]])-FIND(" ",Table1[[#This Row],[Employee Name]]))</f>
        <v>Ramesh</v>
      </c>
      <c r="Y2479" t="str">
        <f>Table1[[#This Row],[Department]]&amp;"-"&amp;Table1[[#This Row],[Employee ID]]</f>
        <v>IT-E02286</v>
      </c>
      <c r="Z2479" t="str">
        <f>LEFT(Table1[[#This Row],[Department]],3)</f>
        <v>IT</v>
      </c>
      <c r="AA2479" t="str">
        <f>_xlfn.XLOOKUP(Table1[[#This Row],[Manager ID]],MANAGERS!A:A,MANAGERS!B:B)</f>
        <v>Manager_17</v>
      </c>
      <c r="AB2479" t="str" cm="1">
        <f t="array" ref="AB2479">_xlfn.XLOOKUP(Table1[[#This Row],[Manager ID]],Table2[[#All],[Manager ID]],Table2[[#All],[Department Head]])</f>
        <v>Finance</v>
      </c>
      <c r="AC2479" s="2">
        <f>_xlfn.XLOOKUP(Table1[[#This Row],[City]],L:L,O:O)</f>
        <v>0.23685887225230964</v>
      </c>
      <c r="AD2479" t="str" cm="1">
        <f t="array" ref="AD2479">_xlfn.IFS(Table1[[#This Row],[Performance Score]]&gt;=90,"Excellent",Table1[[#This Row],[Performance Score]]&gt;=75,"Good",Table1[[#This Row],[Performance Score]]&gt;=60,"Average",Table1[[#This Row],[Performance Score]]&lt;=60,"Need Improvement")</f>
        <v>Average</v>
      </c>
      <c r="AE2479" t="str">
        <f>IF(AND(Table1[[#This Row],[Attendance %]]&gt;=80,(Table1[[#This Row],[Performance Score]]&gt;=80)),"Eligible","Not Eligible")</f>
        <v>Not Eligible</v>
      </c>
      <c r="AF2479" t="str">
        <f>IF(Table1[[#This Row],[Performance Score]]&gt;=80,"High Performer","Low Performer")</f>
        <v>Low Performer</v>
      </c>
      <c r="AG2479" t="str" cm="1">
        <f t="array" aca="1" ref="AG2479" ca="1">_xlfn.IFS(Table1[[#This Row],[Experience]]&lt;=3,"Junior",Table1[[#This Row],[Experience]]&lt;=7,"Mid Level",Table1[[#This Row],[Experience]]&gt;=7,"Senior")</f>
        <v>Mid Level</v>
      </c>
      <c r="AH2479" t="str">
        <f>IF(Table1[[#This Row],[Attendance %]]&gt;75,"OK","Below 75")</f>
        <v>Below 75</v>
      </c>
      <c r="AI2479" t="b">
        <f>ISBLANK(Table1[[#This Row],[Employee ID]])</f>
        <v>0</v>
      </c>
      <c r="AJ2479" t="b">
        <f>ISNUMBER(Table1[[#This Row],[Total Salary  ]])</f>
        <v>1</v>
      </c>
      <c r="AK2479" t="str">
        <f>IFERROR(_xlfn.XLOOKUP(Table1[[#This Row],[Manager ID]],MANAGERS!A:A,MANAGERS!B:B),"Not Found")</f>
        <v>Manager_17</v>
      </c>
    </row>
    <row r="2480" spans="1:37" x14ac:dyDescent="0.2">
      <c r="A2480" t="s">
        <v>569</v>
      </c>
      <c r="B2480" t="s">
        <v>89</v>
      </c>
      <c r="C2480" t="s">
        <v>21</v>
      </c>
      <c r="D2480" t="s">
        <v>25</v>
      </c>
      <c r="E2480" t="s">
        <v>26</v>
      </c>
      <c r="F2480" s="1">
        <v>44875</v>
      </c>
      <c r="G2480" s="1">
        <v>35320</v>
      </c>
      <c r="H2480">
        <v>72851</v>
      </c>
      <c r="I2480">
        <v>18126</v>
      </c>
      <c r="J2480">
        <v>77</v>
      </c>
      <c r="K2480">
        <v>68</v>
      </c>
      <c r="L2480" t="s">
        <v>37</v>
      </c>
      <c r="M2480">
        <v>119</v>
      </c>
      <c r="N2480">
        <f>Table1[[#This Row],[Basic Salary]]+Table1[[#This Row],[Bonus]]</f>
        <v>90977</v>
      </c>
      <c r="O2480" s="2">
        <f>Table1[[#This Row],[Bonus]]/Table1[[#This Row],[Basic Salary]]</f>
        <v>0.24880921332582942</v>
      </c>
      <c r="P2480">
        <f ca="1">DATEDIF(Table1[[#This Row],[Date of Birth]],TODAY(),"Y")</f>
        <v>29</v>
      </c>
      <c r="Q2480">
        <f ca="1">DATEDIF(Table1[[#This Row],[Joining Date]],TODAY(),"Y")</f>
        <v>3</v>
      </c>
      <c r="R2480" t="str">
        <f ca="1">IF(YEAR(Table1[[#This Row],[Joining Date]])=YEAR(TODAY()),"Yes","No")</f>
        <v>No</v>
      </c>
      <c r="S2480" t="str">
        <f ca="1">IF(Table1[[#This Row],[Experience]]&gt;5,"Yes","No")</f>
        <v>No</v>
      </c>
      <c r="T2480" t="str">
        <f>TEXT(Table1[[#This Row],[Joining Date]],"mmmm")</f>
        <v>November</v>
      </c>
      <c r="U2480" t="str">
        <f>TEXT(Table1[[#This Row],[Joining Date]],"yyyy")</f>
        <v>2022</v>
      </c>
      <c r="V2480" s="5">
        <f ca="1">TODAY()-Table1[[#This Row],[Joining Date]]</f>
        <v>1364</v>
      </c>
      <c r="W2480" t="str">
        <f>LEFT(Table1[[#This Row],[Employee Name]],FIND(" ",Table1[[#This Row],[Employee Name]])-1)</f>
        <v>Tarun</v>
      </c>
      <c r="X2480" t="str">
        <f>RIGHT(Table1[[#This Row],[Employee Name]],LEN(Table1[[#This Row],[Employee Name]])-FIND(" ",Table1[[#This Row],[Employee Name]]))</f>
        <v>Verma</v>
      </c>
      <c r="Y2480" t="str">
        <f>Table1[[#This Row],[Department]]&amp;"-"&amp;Table1[[#This Row],[Employee ID]]</f>
        <v>Finance-E00513</v>
      </c>
      <c r="Z2480" t="str">
        <f>LEFT(Table1[[#This Row],[Department]],3)</f>
        <v>Fin</v>
      </c>
      <c r="AA2480" t="str">
        <f>_xlfn.XLOOKUP(Table1[[#This Row],[Manager ID]],MANAGERS!A:A,MANAGERS!B:B)</f>
        <v>Manager_19</v>
      </c>
      <c r="AB2480" t="str" cm="1">
        <f t="array" ref="AB2480">_xlfn.XLOOKUP(Table1[[#This Row],[Manager ID]],Table2[[#All],[Manager ID]],Table2[[#All],[Department Head]])</f>
        <v>Support</v>
      </c>
      <c r="AC2480" s="2">
        <f>_xlfn.XLOOKUP(Table1[[#This Row],[City]],L:L,O:O)</f>
        <v>0.24036902712549932</v>
      </c>
      <c r="AD2480" t="str" cm="1">
        <f t="array" ref="AD2480">_xlfn.IFS(Table1[[#This Row],[Performance Score]]&gt;=90,"Excellent",Table1[[#This Row],[Performance Score]]&gt;=75,"Good",Table1[[#This Row],[Performance Score]]&gt;=60,"Average",Table1[[#This Row],[Performance Score]]&lt;=60,"Need Improvement")</f>
        <v>Average</v>
      </c>
      <c r="AE2480" t="str">
        <f>IF(AND(Table1[[#This Row],[Attendance %]]&gt;=80,(Table1[[#This Row],[Performance Score]]&gt;=80)),"Eligible","Not Eligible")</f>
        <v>Not Eligible</v>
      </c>
      <c r="AF2480" t="str">
        <f>IF(Table1[[#This Row],[Performance Score]]&gt;=80,"High Performer","Low Performer")</f>
        <v>Low Performer</v>
      </c>
      <c r="AG2480" t="str" cm="1">
        <f t="array" aca="1" ref="AG2480" ca="1">_xlfn.IFS(Table1[[#This Row],[Experience]]&lt;=3,"Junior",Table1[[#This Row],[Experience]]&lt;=7,"Mid Level",Table1[[#This Row],[Experience]]&gt;=7,"Senior")</f>
        <v>Junior</v>
      </c>
      <c r="AH2480" t="str">
        <f>IF(Table1[[#This Row],[Attendance %]]&gt;75,"OK","Below 75")</f>
        <v>OK</v>
      </c>
      <c r="AI2480" t="b">
        <f>ISBLANK(Table1[[#This Row],[Employee ID]])</f>
        <v>0</v>
      </c>
      <c r="AJ2480" t="b">
        <f>ISNUMBER(Table1[[#This Row],[Total Salary  ]])</f>
        <v>1</v>
      </c>
      <c r="AK2480" t="str">
        <f>IFERROR(_xlfn.XLOOKUP(Table1[[#This Row],[Manager ID]],MANAGERS!A:A,MANAGERS!B:B),"Not Found")</f>
        <v>Manager_19</v>
      </c>
    </row>
    <row r="2481" spans="1:37" x14ac:dyDescent="0.2">
      <c r="A2481" t="s">
        <v>3055</v>
      </c>
      <c r="B2481" t="s">
        <v>69</v>
      </c>
      <c r="C2481" t="s">
        <v>15</v>
      </c>
      <c r="D2481" t="s">
        <v>40</v>
      </c>
      <c r="E2481" t="s">
        <v>51</v>
      </c>
      <c r="F2481" s="1">
        <v>43254</v>
      </c>
      <c r="G2481" s="1">
        <v>39195</v>
      </c>
      <c r="H2481">
        <v>78807</v>
      </c>
      <c r="I2481">
        <v>12140</v>
      </c>
      <c r="J2481">
        <v>91</v>
      </c>
      <c r="K2481">
        <v>98</v>
      </c>
      <c r="L2481" t="s">
        <v>23</v>
      </c>
      <c r="M2481">
        <v>117</v>
      </c>
      <c r="N2481">
        <f>Table1[[#This Row],[Basic Salary]]+Table1[[#This Row],[Bonus]]</f>
        <v>90947</v>
      </c>
      <c r="O2481" s="2">
        <f>Table1[[#This Row],[Bonus]]/Table1[[#This Row],[Basic Salary]]</f>
        <v>0.15404722930704126</v>
      </c>
      <c r="P2481">
        <f ca="1">DATEDIF(Table1[[#This Row],[Date of Birth]],TODAY(),"Y")</f>
        <v>19</v>
      </c>
      <c r="Q2481">
        <f ca="1">DATEDIF(Table1[[#This Row],[Joining Date]],TODAY(),"Y")</f>
        <v>8</v>
      </c>
      <c r="R2481" t="str">
        <f ca="1">IF(YEAR(Table1[[#This Row],[Joining Date]])=YEAR(TODAY()),"Yes","No")</f>
        <v>No</v>
      </c>
      <c r="S2481" t="str">
        <f ca="1">IF(Table1[[#This Row],[Experience]]&gt;5,"Yes","No")</f>
        <v>Yes</v>
      </c>
      <c r="T2481" t="str">
        <f>TEXT(Table1[[#This Row],[Joining Date]],"mmmm")</f>
        <v>June</v>
      </c>
      <c r="U2481" t="str">
        <f>TEXT(Table1[[#This Row],[Joining Date]],"yyyy")</f>
        <v>2018</v>
      </c>
      <c r="V2481" s="5">
        <f ca="1">TODAY()-Table1[[#This Row],[Joining Date]]</f>
        <v>2985</v>
      </c>
      <c r="W2481" t="str">
        <f>LEFT(Table1[[#This Row],[Employee Name]],FIND(" ",Table1[[#This Row],[Employee Name]])-1)</f>
        <v>Neha</v>
      </c>
      <c r="X2481" t="str">
        <f>RIGHT(Table1[[#This Row],[Employee Name]],LEN(Table1[[#This Row],[Employee Name]])-FIND(" ",Table1[[#This Row],[Employee Name]]))</f>
        <v>Kulkarni</v>
      </c>
      <c r="Y2481" t="str">
        <f>Table1[[#This Row],[Department]]&amp;"-"&amp;Table1[[#This Row],[Employee ID]]</f>
        <v>IT-E02999</v>
      </c>
      <c r="Z2481" t="str">
        <f>LEFT(Table1[[#This Row],[Department]],3)</f>
        <v>IT</v>
      </c>
      <c r="AA2481" t="str">
        <f>_xlfn.XLOOKUP(Table1[[#This Row],[Manager ID]],MANAGERS!A:A,MANAGERS!B:B)</f>
        <v>Manager_17</v>
      </c>
      <c r="AB2481" t="str" cm="1">
        <f t="array" ref="AB2481">_xlfn.XLOOKUP(Table1[[#This Row],[Manager ID]],Table2[[#All],[Manager ID]],Table2[[#All],[Department Head]])</f>
        <v>Finance</v>
      </c>
      <c r="AC2481" s="2">
        <f>_xlfn.XLOOKUP(Table1[[#This Row],[City]],L:L,O:O)</f>
        <v>0.23486488519629886</v>
      </c>
      <c r="AD2481" t="str" cm="1">
        <f t="array" ref="AD2481">_xlfn.IFS(Table1[[#This Row],[Performance Score]]&gt;=90,"Excellent",Table1[[#This Row],[Performance Score]]&gt;=75,"Good",Table1[[#This Row],[Performance Score]]&gt;=60,"Average",Table1[[#This Row],[Performance Score]]&lt;=60,"Need Improvement")</f>
        <v>Excellent</v>
      </c>
      <c r="AE2481" t="str">
        <f>IF(AND(Table1[[#This Row],[Attendance %]]&gt;=80,(Table1[[#This Row],[Performance Score]]&gt;=80)),"Eligible","Not Eligible")</f>
        <v>Eligible</v>
      </c>
      <c r="AF2481" t="str">
        <f>IF(Table1[[#This Row],[Performance Score]]&gt;=80,"High Performer","Low Performer")</f>
        <v>High Performer</v>
      </c>
      <c r="AG2481" t="str" cm="1">
        <f t="array" aca="1" ref="AG2481" ca="1">_xlfn.IFS(Table1[[#This Row],[Experience]]&lt;=3,"Junior",Table1[[#This Row],[Experience]]&lt;=7,"Mid Level",Table1[[#This Row],[Experience]]&gt;=7,"Senior")</f>
        <v>Senior</v>
      </c>
      <c r="AH2481" t="str">
        <f>IF(Table1[[#This Row],[Attendance %]]&gt;75,"OK","Below 75")</f>
        <v>OK</v>
      </c>
      <c r="AI2481" t="b">
        <f>ISBLANK(Table1[[#This Row],[Employee ID]])</f>
        <v>0</v>
      </c>
      <c r="AJ2481" t="b">
        <f>ISNUMBER(Table1[[#This Row],[Total Salary  ]])</f>
        <v>1</v>
      </c>
      <c r="AK2481" t="str">
        <f>IFERROR(_xlfn.XLOOKUP(Table1[[#This Row],[Manager ID]],MANAGERS!A:A,MANAGERS!B:B),"Not Found")</f>
        <v>Manager_17</v>
      </c>
    </row>
    <row r="2482" spans="1:37" x14ac:dyDescent="0.2">
      <c r="A2482" t="s">
        <v>689</v>
      </c>
      <c r="B2482" t="s">
        <v>57</v>
      </c>
      <c r="C2482" t="s">
        <v>15</v>
      </c>
      <c r="D2482" t="s">
        <v>40</v>
      </c>
      <c r="E2482" t="s">
        <v>17</v>
      </c>
      <c r="F2482" s="1">
        <v>45268</v>
      </c>
      <c r="G2482" s="1">
        <v>30973</v>
      </c>
      <c r="H2482">
        <v>67712</v>
      </c>
      <c r="I2482">
        <v>23223</v>
      </c>
      <c r="J2482">
        <v>64</v>
      </c>
      <c r="K2482">
        <v>90</v>
      </c>
      <c r="L2482" t="s">
        <v>31</v>
      </c>
      <c r="M2482">
        <v>118</v>
      </c>
      <c r="N2482">
        <f>Table1[[#This Row],[Basic Salary]]+Table1[[#This Row],[Bonus]]</f>
        <v>90935</v>
      </c>
      <c r="O2482" s="2">
        <f>Table1[[#This Row],[Bonus]]/Table1[[#This Row],[Basic Salary]]</f>
        <v>0.34296727315689979</v>
      </c>
      <c r="P2482">
        <f ca="1">DATEDIF(Table1[[#This Row],[Date of Birth]],TODAY(),"Y")</f>
        <v>41</v>
      </c>
      <c r="Q2482">
        <f ca="1">DATEDIF(Table1[[#This Row],[Joining Date]],TODAY(),"Y")</f>
        <v>2</v>
      </c>
      <c r="R2482" t="str">
        <f ca="1">IF(YEAR(Table1[[#This Row],[Joining Date]])=YEAR(TODAY()),"Yes","No")</f>
        <v>No</v>
      </c>
      <c r="S2482" t="str">
        <f ca="1">IF(Table1[[#This Row],[Experience]]&gt;5,"Yes","No")</f>
        <v>No</v>
      </c>
      <c r="T2482" t="str">
        <f>TEXT(Table1[[#This Row],[Joining Date]],"mmmm")</f>
        <v>December</v>
      </c>
      <c r="U2482" t="str">
        <f>TEXT(Table1[[#This Row],[Joining Date]],"yyyy")</f>
        <v>2023</v>
      </c>
      <c r="V2482" s="5">
        <f ca="1">TODAY()-Table1[[#This Row],[Joining Date]]</f>
        <v>971</v>
      </c>
      <c r="W2482" t="str">
        <f>LEFT(Table1[[#This Row],[Employee Name]],FIND(" ",Table1[[#This Row],[Employee Name]])-1)</f>
        <v>Swathi</v>
      </c>
      <c r="X2482" t="str">
        <f>RIGHT(Table1[[#This Row],[Employee Name]],LEN(Table1[[#This Row],[Employee Name]])-FIND(" ",Table1[[#This Row],[Employee Name]]))</f>
        <v>Ramesh</v>
      </c>
      <c r="Y2482" t="str">
        <f>Table1[[#This Row],[Department]]&amp;"-"&amp;Table1[[#This Row],[Employee ID]]</f>
        <v>IT-E00633</v>
      </c>
      <c r="Z2482" t="str">
        <f>LEFT(Table1[[#This Row],[Department]],3)</f>
        <v>IT</v>
      </c>
      <c r="AA2482" t="str">
        <f>_xlfn.XLOOKUP(Table1[[#This Row],[Manager ID]],MANAGERS!A:A,MANAGERS!B:B)</f>
        <v>Manager_18</v>
      </c>
      <c r="AB2482" t="str" cm="1">
        <f t="array" ref="AB2482">_xlfn.XLOOKUP(Table1[[#This Row],[Manager ID]],Table2[[#All],[Manager ID]],Table2[[#All],[Department Head]])</f>
        <v>Support</v>
      </c>
      <c r="AC2482" s="2">
        <f>_xlfn.XLOOKUP(Table1[[#This Row],[City]],L:L,O:O)</f>
        <v>0.241864189087755</v>
      </c>
      <c r="AD2482" t="str" cm="1">
        <f t="array" ref="AD2482">_xlfn.IFS(Table1[[#This Row],[Performance Score]]&gt;=90,"Excellent",Table1[[#This Row],[Performance Score]]&gt;=75,"Good",Table1[[#This Row],[Performance Score]]&gt;=60,"Average",Table1[[#This Row],[Performance Score]]&lt;=60,"Need Improvement")</f>
        <v>Excellent</v>
      </c>
      <c r="AE2482" t="str">
        <f>IF(AND(Table1[[#This Row],[Attendance %]]&gt;=80,(Table1[[#This Row],[Performance Score]]&gt;=80)),"Eligible","Not Eligible")</f>
        <v>Not Eligible</v>
      </c>
      <c r="AF2482" t="str">
        <f>IF(Table1[[#This Row],[Performance Score]]&gt;=80,"High Performer","Low Performer")</f>
        <v>High Performer</v>
      </c>
      <c r="AG2482" t="str" cm="1">
        <f t="array" aca="1" ref="AG2482" ca="1">_xlfn.IFS(Table1[[#This Row],[Experience]]&lt;=3,"Junior",Table1[[#This Row],[Experience]]&lt;=7,"Mid Level",Table1[[#This Row],[Experience]]&gt;=7,"Senior")</f>
        <v>Junior</v>
      </c>
      <c r="AH2482" t="str">
        <f>IF(Table1[[#This Row],[Attendance %]]&gt;75,"OK","Below 75")</f>
        <v>Below 75</v>
      </c>
      <c r="AI2482" t="b">
        <f>ISBLANK(Table1[[#This Row],[Employee ID]])</f>
        <v>0</v>
      </c>
      <c r="AJ2482" t="b">
        <f>ISNUMBER(Table1[[#This Row],[Total Salary  ]])</f>
        <v>1</v>
      </c>
      <c r="AK2482" t="str">
        <f>IFERROR(_xlfn.XLOOKUP(Table1[[#This Row],[Manager ID]],MANAGERS!A:A,MANAGERS!B:B),"Not Found")</f>
        <v>Manager_18</v>
      </c>
    </row>
    <row r="2483" spans="1:37" x14ac:dyDescent="0.2">
      <c r="A2483" t="s">
        <v>2335</v>
      </c>
      <c r="B2483" t="s">
        <v>75</v>
      </c>
      <c r="C2483" t="s">
        <v>15</v>
      </c>
      <c r="D2483" t="s">
        <v>81</v>
      </c>
      <c r="E2483" t="s">
        <v>26</v>
      </c>
      <c r="F2483" s="1">
        <v>43263</v>
      </c>
      <c r="G2483" s="1">
        <v>37091</v>
      </c>
      <c r="H2483">
        <v>75960</v>
      </c>
      <c r="I2483">
        <v>14947</v>
      </c>
      <c r="J2483">
        <v>94</v>
      </c>
      <c r="K2483">
        <v>58</v>
      </c>
      <c r="L2483" t="s">
        <v>18</v>
      </c>
      <c r="M2483">
        <v>111</v>
      </c>
      <c r="N2483">
        <f>Table1[[#This Row],[Basic Salary]]+Table1[[#This Row],[Bonus]]</f>
        <v>90907</v>
      </c>
      <c r="O2483" s="2">
        <f>Table1[[#This Row],[Bonus]]/Table1[[#This Row],[Basic Salary]]</f>
        <v>0.19677461822011585</v>
      </c>
      <c r="P2483">
        <f ca="1">DATEDIF(Table1[[#This Row],[Date of Birth]],TODAY(),"Y")</f>
        <v>25</v>
      </c>
      <c r="Q2483">
        <f ca="1">DATEDIF(Table1[[#This Row],[Joining Date]],TODAY(),"Y")</f>
        <v>8</v>
      </c>
      <c r="R2483" t="str">
        <f ca="1">IF(YEAR(Table1[[#This Row],[Joining Date]])=YEAR(TODAY()),"Yes","No")</f>
        <v>No</v>
      </c>
      <c r="S2483" t="str">
        <f ca="1">IF(Table1[[#This Row],[Experience]]&gt;5,"Yes","No")</f>
        <v>Yes</v>
      </c>
      <c r="T2483" t="str">
        <f>TEXT(Table1[[#This Row],[Joining Date]],"mmmm")</f>
        <v>June</v>
      </c>
      <c r="U2483" t="str">
        <f>TEXT(Table1[[#This Row],[Joining Date]],"yyyy")</f>
        <v>2018</v>
      </c>
      <c r="V2483" s="5">
        <f ca="1">TODAY()-Table1[[#This Row],[Joining Date]]</f>
        <v>2976</v>
      </c>
      <c r="W2483" t="str">
        <f>LEFT(Table1[[#This Row],[Employee Name]],FIND(" ",Table1[[#This Row],[Employee Name]])-1)</f>
        <v>Ishita</v>
      </c>
      <c r="X2483" t="str">
        <f>RIGHT(Table1[[#This Row],[Employee Name]],LEN(Table1[[#This Row],[Employee Name]])-FIND(" ",Table1[[#This Row],[Employee Name]]))</f>
        <v>Roy</v>
      </c>
      <c r="Y2483" t="str">
        <f>Table1[[#This Row],[Department]]&amp;"-"&amp;Table1[[#This Row],[Employee ID]]</f>
        <v>Sales-E02279</v>
      </c>
      <c r="Z2483" t="str">
        <f>LEFT(Table1[[#This Row],[Department]],3)</f>
        <v>Sal</v>
      </c>
      <c r="AA2483" t="str">
        <f>_xlfn.XLOOKUP(Table1[[#This Row],[Manager ID]],MANAGERS!A:A,MANAGERS!B:B)</f>
        <v>Manager_11</v>
      </c>
      <c r="AB2483" t="str" cm="1">
        <f t="array" ref="AB2483">_xlfn.XLOOKUP(Table1[[#This Row],[Manager ID]],Table2[[#All],[Manager ID]],Table2[[#All],[Department Head]])</f>
        <v>Marketing</v>
      </c>
      <c r="AC2483" s="2">
        <f>_xlfn.XLOOKUP(Table1[[#This Row],[City]],L:L,O:O)</f>
        <v>0.21356479274849693</v>
      </c>
      <c r="AD2483" t="str" cm="1">
        <f t="array" ref="AD2483">_xlfn.IFS(Table1[[#This Row],[Performance Score]]&gt;=90,"Excellent",Table1[[#This Row],[Performance Score]]&gt;=75,"Good",Table1[[#This Row],[Performance Score]]&gt;=60,"Average",Table1[[#This Row],[Performance Score]]&lt;=60,"Need Improvement")</f>
        <v>Need Improvement</v>
      </c>
      <c r="AE2483" t="str">
        <f>IF(AND(Table1[[#This Row],[Attendance %]]&gt;=80,(Table1[[#This Row],[Performance Score]]&gt;=80)),"Eligible","Not Eligible")</f>
        <v>Not Eligible</v>
      </c>
      <c r="AF2483" t="str">
        <f>IF(Table1[[#This Row],[Performance Score]]&gt;=80,"High Performer","Low Performer")</f>
        <v>Low Performer</v>
      </c>
      <c r="AG2483" t="str" cm="1">
        <f t="array" aca="1" ref="AG2483" ca="1">_xlfn.IFS(Table1[[#This Row],[Experience]]&lt;=3,"Junior",Table1[[#This Row],[Experience]]&lt;=7,"Mid Level",Table1[[#This Row],[Experience]]&gt;=7,"Senior")</f>
        <v>Senior</v>
      </c>
      <c r="AH2483" t="str">
        <f>IF(Table1[[#This Row],[Attendance %]]&gt;75,"OK","Below 75")</f>
        <v>OK</v>
      </c>
      <c r="AI2483" t="b">
        <f>ISBLANK(Table1[[#This Row],[Employee ID]])</f>
        <v>0</v>
      </c>
      <c r="AJ2483" t="b">
        <f>ISNUMBER(Table1[[#This Row],[Total Salary  ]])</f>
        <v>1</v>
      </c>
      <c r="AK2483" t="str">
        <f>IFERROR(_xlfn.XLOOKUP(Table1[[#This Row],[Manager ID]],MANAGERS!A:A,MANAGERS!B:B),"Not Found")</f>
        <v>Manager_11</v>
      </c>
    </row>
    <row r="2484" spans="1:37" x14ac:dyDescent="0.2">
      <c r="A2484" t="s">
        <v>1231</v>
      </c>
      <c r="B2484" t="s">
        <v>89</v>
      </c>
      <c r="C2484" t="s">
        <v>15</v>
      </c>
      <c r="D2484" t="s">
        <v>25</v>
      </c>
      <c r="E2484" t="s">
        <v>65</v>
      </c>
      <c r="F2484" s="1">
        <v>43428</v>
      </c>
      <c r="G2484" s="1">
        <v>39655</v>
      </c>
      <c r="H2484">
        <v>62747</v>
      </c>
      <c r="I2484">
        <v>28129</v>
      </c>
      <c r="J2484">
        <v>98</v>
      </c>
      <c r="K2484">
        <v>58</v>
      </c>
      <c r="L2484" t="s">
        <v>18</v>
      </c>
      <c r="M2484">
        <v>101</v>
      </c>
      <c r="N2484">
        <f>Table1[[#This Row],[Basic Salary]]+Table1[[#This Row],[Bonus]]</f>
        <v>90876</v>
      </c>
      <c r="O2484" s="2">
        <f>Table1[[#This Row],[Bonus]]/Table1[[#This Row],[Basic Salary]]</f>
        <v>0.4482923486381819</v>
      </c>
      <c r="P2484">
        <f ca="1">DATEDIF(Table1[[#This Row],[Date of Birth]],TODAY(),"Y")</f>
        <v>18</v>
      </c>
      <c r="Q2484">
        <f ca="1">DATEDIF(Table1[[#This Row],[Joining Date]],TODAY(),"Y")</f>
        <v>7</v>
      </c>
      <c r="R2484" t="str">
        <f ca="1">IF(YEAR(Table1[[#This Row],[Joining Date]])=YEAR(TODAY()),"Yes","No")</f>
        <v>No</v>
      </c>
      <c r="S2484" t="str">
        <f ca="1">IF(Table1[[#This Row],[Experience]]&gt;5,"Yes","No")</f>
        <v>Yes</v>
      </c>
      <c r="T2484" t="str">
        <f>TEXT(Table1[[#This Row],[Joining Date]],"mmmm")</f>
        <v>November</v>
      </c>
      <c r="U2484" t="str">
        <f>TEXT(Table1[[#This Row],[Joining Date]],"yyyy")</f>
        <v>2018</v>
      </c>
      <c r="V2484" s="5">
        <f ca="1">TODAY()-Table1[[#This Row],[Joining Date]]</f>
        <v>2811</v>
      </c>
      <c r="W2484" t="str">
        <f>LEFT(Table1[[#This Row],[Employee Name]],FIND(" ",Table1[[#This Row],[Employee Name]])-1)</f>
        <v>Tarun</v>
      </c>
      <c r="X2484" t="str">
        <f>RIGHT(Table1[[#This Row],[Employee Name]],LEN(Table1[[#This Row],[Employee Name]])-FIND(" ",Table1[[#This Row],[Employee Name]]))</f>
        <v>Verma</v>
      </c>
      <c r="Y2484" t="str">
        <f>Table1[[#This Row],[Department]]&amp;"-"&amp;Table1[[#This Row],[Employee ID]]</f>
        <v>Finance-E01175</v>
      </c>
      <c r="Z2484" t="str">
        <f>LEFT(Table1[[#This Row],[Department]],3)</f>
        <v>Fin</v>
      </c>
      <c r="AA2484" t="str">
        <f>_xlfn.XLOOKUP(Table1[[#This Row],[Manager ID]],MANAGERS!A:A,MANAGERS!B:B)</f>
        <v>Manager_1</v>
      </c>
      <c r="AB2484" t="str" cm="1">
        <f t="array" ref="AB2484">_xlfn.XLOOKUP(Table1[[#This Row],[Manager ID]],Table2[[#All],[Manager ID]],Table2[[#All],[Department Head]])</f>
        <v>Support</v>
      </c>
      <c r="AC2484" s="2">
        <f>_xlfn.XLOOKUP(Table1[[#This Row],[City]],L:L,O:O)</f>
        <v>0.21356479274849693</v>
      </c>
      <c r="AD2484" t="str" cm="1">
        <f t="array" ref="AD2484">_xlfn.IFS(Table1[[#This Row],[Performance Score]]&gt;=90,"Excellent",Table1[[#This Row],[Performance Score]]&gt;=75,"Good",Table1[[#This Row],[Performance Score]]&gt;=60,"Average",Table1[[#This Row],[Performance Score]]&lt;=60,"Need Improvement")</f>
        <v>Need Improvement</v>
      </c>
      <c r="AE2484" t="str">
        <f>IF(AND(Table1[[#This Row],[Attendance %]]&gt;=80,(Table1[[#This Row],[Performance Score]]&gt;=80)),"Eligible","Not Eligible")</f>
        <v>Not Eligible</v>
      </c>
      <c r="AF2484" t="str">
        <f>IF(Table1[[#This Row],[Performance Score]]&gt;=80,"High Performer","Low Performer")</f>
        <v>Low Performer</v>
      </c>
      <c r="AG2484" t="str" cm="1">
        <f t="array" aca="1" ref="AG2484" ca="1">_xlfn.IFS(Table1[[#This Row],[Experience]]&lt;=3,"Junior",Table1[[#This Row],[Experience]]&lt;=7,"Mid Level",Table1[[#This Row],[Experience]]&gt;=7,"Senior")</f>
        <v>Mid Level</v>
      </c>
      <c r="AH2484" t="str">
        <f>IF(Table1[[#This Row],[Attendance %]]&gt;75,"OK","Below 75")</f>
        <v>OK</v>
      </c>
      <c r="AI2484" t="b">
        <f>ISBLANK(Table1[[#This Row],[Employee ID]])</f>
        <v>0</v>
      </c>
      <c r="AJ2484" t="b">
        <f>ISNUMBER(Table1[[#This Row],[Total Salary  ]])</f>
        <v>1</v>
      </c>
      <c r="AK2484" t="str">
        <f>IFERROR(_xlfn.XLOOKUP(Table1[[#This Row],[Manager ID]],MANAGERS!A:A,MANAGERS!B:B),"Not Found")</f>
        <v>Manager_1</v>
      </c>
    </row>
    <row r="2485" spans="1:37" x14ac:dyDescent="0.2">
      <c r="A2485" t="s">
        <v>2227</v>
      </c>
      <c r="B2485" t="s">
        <v>85</v>
      </c>
      <c r="C2485" t="s">
        <v>15</v>
      </c>
      <c r="D2485" t="s">
        <v>16</v>
      </c>
      <c r="E2485" t="s">
        <v>51</v>
      </c>
      <c r="F2485" s="1">
        <v>42380</v>
      </c>
      <c r="G2485" s="1">
        <v>39542</v>
      </c>
      <c r="H2485">
        <v>75099</v>
      </c>
      <c r="I2485">
        <v>15774</v>
      </c>
      <c r="J2485">
        <v>79</v>
      </c>
      <c r="K2485">
        <v>52</v>
      </c>
      <c r="L2485" t="s">
        <v>53</v>
      </c>
      <c r="M2485">
        <v>117</v>
      </c>
      <c r="N2485">
        <f>Table1[[#This Row],[Basic Salary]]+Table1[[#This Row],[Bonus]]</f>
        <v>90873</v>
      </c>
      <c r="O2485" s="2">
        <f>Table1[[#This Row],[Bonus]]/Table1[[#This Row],[Basic Salary]]</f>
        <v>0.21004274357847641</v>
      </c>
      <c r="P2485">
        <f ca="1">DATEDIF(Table1[[#This Row],[Date of Birth]],TODAY(),"Y")</f>
        <v>18</v>
      </c>
      <c r="Q2485">
        <f ca="1">DATEDIF(Table1[[#This Row],[Joining Date]],TODAY(),"Y")</f>
        <v>10</v>
      </c>
      <c r="R2485" t="str">
        <f ca="1">IF(YEAR(Table1[[#This Row],[Joining Date]])=YEAR(TODAY()),"Yes","No")</f>
        <v>No</v>
      </c>
      <c r="S2485" t="str">
        <f ca="1">IF(Table1[[#This Row],[Experience]]&gt;5,"Yes","No")</f>
        <v>Yes</v>
      </c>
      <c r="T2485" t="str">
        <f>TEXT(Table1[[#This Row],[Joining Date]],"mmmm")</f>
        <v>January</v>
      </c>
      <c r="U2485" t="str">
        <f>TEXT(Table1[[#This Row],[Joining Date]],"yyyy")</f>
        <v>2016</v>
      </c>
      <c r="V2485" s="5">
        <f ca="1">TODAY()-Table1[[#This Row],[Joining Date]]</f>
        <v>3859</v>
      </c>
      <c r="W2485" t="str">
        <f>LEFT(Table1[[#This Row],[Employee Name]],FIND(" ",Table1[[#This Row],[Employee Name]])-1)</f>
        <v>Pooja</v>
      </c>
      <c r="X2485" t="str">
        <f>RIGHT(Table1[[#This Row],[Employee Name]],LEN(Table1[[#This Row],[Employee Name]])-FIND(" ",Table1[[#This Row],[Employee Name]]))</f>
        <v>Das</v>
      </c>
      <c r="Y2485" t="str">
        <f>Table1[[#This Row],[Department]]&amp;"-"&amp;Table1[[#This Row],[Employee ID]]</f>
        <v>HR-E02171</v>
      </c>
      <c r="Z2485" t="str">
        <f>LEFT(Table1[[#This Row],[Department]],3)</f>
        <v>HR</v>
      </c>
      <c r="AA2485" t="str">
        <f>_xlfn.XLOOKUP(Table1[[#This Row],[Manager ID]],MANAGERS!A:A,MANAGERS!B:B)</f>
        <v>Manager_17</v>
      </c>
      <c r="AB2485" t="str" cm="1">
        <f t="array" ref="AB2485">_xlfn.XLOOKUP(Table1[[#This Row],[Manager ID]],Table2[[#All],[Manager ID]],Table2[[#All],[Department Head]])</f>
        <v>Finance</v>
      </c>
      <c r="AC2485" s="2">
        <f>_xlfn.XLOOKUP(Table1[[#This Row],[City]],L:L,O:O)</f>
        <v>0.23685887225230964</v>
      </c>
      <c r="AD2485" t="str" cm="1">
        <f t="array" ref="AD2485">_xlfn.IFS(Table1[[#This Row],[Performance Score]]&gt;=90,"Excellent",Table1[[#This Row],[Performance Score]]&gt;=75,"Good",Table1[[#This Row],[Performance Score]]&gt;=60,"Average",Table1[[#This Row],[Performance Score]]&lt;=60,"Need Improvement")</f>
        <v>Need Improvement</v>
      </c>
      <c r="AE2485" t="str">
        <f>IF(AND(Table1[[#This Row],[Attendance %]]&gt;=80,(Table1[[#This Row],[Performance Score]]&gt;=80)),"Eligible","Not Eligible")</f>
        <v>Not Eligible</v>
      </c>
      <c r="AF2485" t="str">
        <f>IF(Table1[[#This Row],[Performance Score]]&gt;=80,"High Performer","Low Performer")</f>
        <v>Low Performer</v>
      </c>
      <c r="AG2485" t="str" cm="1">
        <f t="array" aca="1" ref="AG2485" ca="1">_xlfn.IFS(Table1[[#This Row],[Experience]]&lt;=3,"Junior",Table1[[#This Row],[Experience]]&lt;=7,"Mid Level",Table1[[#This Row],[Experience]]&gt;=7,"Senior")</f>
        <v>Senior</v>
      </c>
      <c r="AH2485" t="str">
        <f>IF(Table1[[#This Row],[Attendance %]]&gt;75,"OK","Below 75")</f>
        <v>OK</v>
      </c>
      <c r="AI2485" t="b">
        <f>ISBLANK(Table1[[#This Row],[Employee ID]])</f>
        <v>0</v>
      </c>
      <c r="AJ2485" t="b">
        <f>ISNUMBER(Table1[[#This Row],[Total Salary  ]])</f>
        <v>1</v>
      </c>
      <c r="AK2485" t="str">
        <f>IFERROR(_xlfn.XLOOKUP(Table1[[#This Row],[Manager ID]],MANAGERS!A:A,MANAGERS!B:B),"Not Found")</f>
        <v>Manager_17</v>
      </c>
    </row>
    <row r="2486" spans="1:37" x14ac:dyDescent="0.2">
      <c r="A2486" t="s">
        <v>154</v>
      </c>
      <c r="B2486" t="s">
        <v>69</v>
      </c>
      <c r="C2486" t="s">
        <v>21</v>
      </c>
      <c r="D2486" t="s">
        <v>46</v>
      </c>
      <c r="E2486" t="s">
        <v>51</v>
      </c>
      <c r="F2486" s="1">
        <v>43099</v>
      </c>
      <c r="G2486" s="1">
        <v>29263</v>
      </c>
      <c r="H2486">
        <v>62072</v>
      </c>
      <c r="I2486">
        <v>28791</v>
      </c>
      <c r="J2486">
        <v>79</v>
      </c>
      <c r="K2486">
        <v>93</v>
      </c>
      <c r="L2486" t="s">
        <v>23</v>
      </c>
      <c r="M2486">
        <v>119</v>
      </c>
      <c r="N2486">
        <f>Table1[[#This Row],[Basic Salary]]+Table1[[#This Row],[Bonus]]</f>
        <v>90863</v>
      </c>
      <c r="O2486" s="2">
        <f>Table1[[#This Row],[Bonus]]/Table1[[#This Row],[Basic Salary]]</f>
        <v>0.46383232375306094</v>
      </c>
      <c r="P2486">
        <f ca="1">DATEDIF(Table1[[#This Row],[Date of Birth]],TODAY(),"Y")</f>
        <v>46</v>
      </c>
      <c r="Q2486">
        <f ca="1">DATEDIF(Table1[[#This Row],[Joining Date]],TODAY(),"Y")</f>
        <v>8</v>
      </c>
      <c r="R2486" t="str">
        <f ca="1">IF(YEAR(Table1[[#This Row],[Joining Date]])=YEAR(TODAY()),"Yes","No")</f>
        <v>No</v>
      </c>
      <c r="S2486" t="str">
        <f ca="1">IF(Table1[[#This Row],[Experience]]&gt;5,"Yes","No")</f>
        <v>Yes</v>
      </c>
      <c r="T2486" t="str">
        <f>TEXT(Table1[[#This Row],[Joining Date]],"mmmm")</f>
        <v>December</v>
      </c>
      <c r="U2486" t="str">
        <f>TEXT(Table1[[#This Row],[Joining Date]],"yyyy")</f>
        <v>2017</v>
      </c>
      <c r="V2486" s="5">
        <f ca="1">TODAY()-Table1[[#This Row],[Joining Date]]</f>
        <v>3140</v>
      </c>
      <c r="W2486" t="str">
        <f>LEFT(Table1[[#This Row],[Employee Name]],FIND(" ",Table1[[#This Row],[Employee Name]])-1)</f>
        <v>Neha</v>
      </c>
      <c r="X2486" t="str">
        <f>RIGHT(Table1[[#This Row],[Employee Name]],LEN(Table1[[#This Row],[Employee Name]])-FIND(" ",Table1[[#This Row],[Employee Name]]))</f>
        <v>Kulkarni</v>
      </c>
      <c r="Y2486" t="str">
        <f>Table1[[#This Row],[Department]]&amp;"-"&amp;Table1[[#This Row],[Employee ID]]</f>
        <v>Support-E00098</v>
      </c>
      <c r="Z2486" t="str">
        <f>LEFT(Table1[[#This Row],[Department]],3)</f>
        <v>Sup</v>
      </c>
      <c r="AA2486" t="str">
        <f>_xlfn.XLOOKUP(Table1[[#This Row],[Manager ID]],MANAGERS!A:A,MANAGERS!B:B)</f>
        <v>Manager_19</v>
      </c>
      <c r="AB2486" t="str" cm="1">
        <f t="array" ref="AB2486">_xlfn.XLOOKUP(Table1[[#This Row],[Manager ID]],Table2[[#All],[Manager ID]],Table2[[#All],[Department Head]])</f>
        <v>Support</v>
      </c>
      <c r="AC2486" s="2">
        <f>_xlfn.XLOOKUP(Table1[[#This Row],[City]],L:L,O:O)</f>
        <v>0.23486488519629886</v>
      </c>
      <c r="AD2486" t="str" cm="1">
        <f t="array" ref="AD2486">_xlfn.IFS(Table1[[#This Row],[Performance Score]]&gt;=90,"Excellent",Table1[[#This Row],[Performance Score]]&gt;=75,"Good",Table1[[#This Row],[Performance Score]]&gt;=60,"Average",Table1[[#This Row],[Performance Score]]&lt;=60,"Need Improvement")</f>
        <v>Excellent</v>
      </c>
      <c r="AE2486" t="str">
        <f>IF(AND(Table1[[#This Row],[Attendance %]]&gt;=80,(Table1[[#This Row],[Performance Score]]&gt;=80)),"Eligible","Not Eligible")</f>
        <v>Not Eligible</v>
      </c>
      <c r="AF2486" t="str">
        <f>IF(Table1[[#This Row],[Performance Score]]&gt;=80,"High Performer","Low Performer")</f>
        <v>High Performer</v>
      </c>
      <c r="AG2486" t="str" cm="1">
        <f t="array" aca="1" ref="AG2486" ca="1">_xlfn.IFS(Table1[[#This Row],[Experience]]&lt;=3,"Junior",Table1[[#This Row],[Experience]]&lt;=7,"Mid Level",Table1[[#This Row],[Experience]]&gt;=7,"Senior")</f>
        <v>Senior</v>
      </c>
      <c r="AH2486" t="str">
        <f>IF(Table1[[#This Row],[Attendance %]]&gt;75,"OK","Below 75")</f>
        <v>OK</v>
      </c>
      <c r="AI2486" t="b">
        <f>ISBLANK(Table1[[#This Row],[Employee ID]])</f>
        <v>0</v>
      </c>
      <c r="AJ2486" t="b">
        <f>ISNUMBER(Table1[[#This Row],[Total Salary  ]])</f>
        <v>1</v>
      </c>
      <c r="AK2486" t="str">
        <f>IFERROR(_xlfn.XLOOKUP(Table1[[#This Row],[Manager ID]],MANAGERS!A:A,MANAGERS!B:B),"Not Found")</f>
        <v>Manager_19</v>
      </c>
    </row>
    <row r="2487" spans="1:37" x14ac:dyDescent="0.2">
      <c r="A2487" t="s">
        <v>2193</v>
      </c>
      <c r="B2487" t="s">
        <v>29</v>
      </c>
      <c r="C2487" t="s">
        <v>21</v>
      </c>
      <c r="D2487" t="s">
        <v>25</v>
      </c>
      <c r="E2487" t="s">
        <v>65</v>
      </c>
      <c r="F2487" s="1">
        <v>43490</v>
      </c>
      <c r="G2487" s="1">
        <v>40000</v>
      </c>
      <c r="H2487">
        <v>61616</v>
      </c>
      <c r="I2487">
        <v>29219</v>
      </c>
      <c r="J2487">
        <v>71</v>
      </c>
      <c r="K2487">
        <v>67</v>
      </c>
      <c r="L2487" t="s">
        <v>23</v>
      </c>
      <c r="M2487">
        <v>115</v>
      </c>
      <c r="N2487">
        <f>Table1[[#This Row],[Basic Salary]]+Table1[[#This Row],[Bonus]]</f>
        <v>90835</v>
      </c>
      <c r="O2487" s="2">
        <f>Table1[[#This Row],[Bonus]]/Table1[[#This Row],[Basic Salary]]</f>
        <v>0.47421124383277069</v>
      </c>
      <c r="P2487">
        <f ca="1">DATEDIF(Table1[[#This Row],[Date of Birth]],TODAY(),"Y")</f>
        <v>17</v>
      </c>
      <c r="Q2487">
        <f ca="1">DATEDIF(Table1[[#This Row],[Joining Date]],TODAY(),"Y")</f>
        <v>7</v>
      </c>
      <c r="R2487" t="str">
        <f ca="1">IF(YEAR(Table1[[#This Row],[Joining Date]])=YEAR(TODAY()),"Yes","No")</f>
        <v>No</v>
      </c>
      <c r="S2487" t="str">
        <f ca="1">IF(Table1[[#This Row],[Experience]]&gt;5,"Yes","No")</f>
        <v>Yes</v>
      </c>
      <c r="T2487" t="str">
        <f>TEXT(Table1[[#This Row],[Joining Date]],"mmmm")</f>
        <v>January</v>
      </c>
      <c r="U2487" t="str">
        <f>TEXT(Table1[[#This Row],[Joining Date]],"yyyy")</f>
        <v>2019</v>
      </c>
      <c r="V2487" s="5">
        <f ca="1">TODAY()-Table1[[#This Row],[Joining Date]]</f>
        <v>2749</v>
      </c>
      <c r="W2487" t="str">
        <f>LEFT(Table1[[#This Row],[Employee Name]],FIND(" ",Table1[[#This Row],[Employee Name]])-1)</f>
        <v>Vikram</v>
      </c>
      <c r="X2487" t="str">
        <f>RIGHT(Table1[[#This Row],[Employee Name]],LEN(Table1[[#This Row],[Employee Name]])-FIND(" ",Table1[[#This Row],[Employee Name]]))</f>
        <v>Singh</v>
      </c>
      <c r="Y2487" t="str">
        <f>Table1[[#This Row],[Department]]&amp;"-"&amp;Table1[[#This Row],[Employee ID]]</f>
        <v>Finance-E02137</v>
      </c>
      <c r="Z2487" t="str">
        <f>LEFT(Table1[[#This Row],[Department]],3)</f>
        <v>Fin</v>
      </c>
      <c r="AA2487" t="str">
        <f>_xlfn.XLOOKUP(Table1[[#This Row],[Manager ID]],MANAGERS!A:A,MANAGERS!B:B)</f>
        <v>Manager_15</v>
      </c>
      <c r="AB2487" t="str" cm="1">
        <f t="array" ref="AB2487">_xlfn.XLOOKUP(Table1[[#This Row],[Manager ID]],Table2[[#All],[Manager ID]],Table2[[#All],[Department Head]])</f>
        <v>Support</v>
      </c>
      <c r="AC2487" s="2">
        <f>_xlfn.XLOOKUP(Table1[[#This Row],[City]],L:L,O:O)</f>
        <v>0.23486488519629886</v>
      </c>
      <c r="AD2487" t="str" cm="1">
        <f t="array" ref="AD2487">_xlfn.IFS(Table1[[#This Row],[Performance Score]]&gt;=90,"Excellent",Table1[[#This Row],[Performance Score]]&gt;=75,"Good",Table1[[#This Row],[Performance Score]]&gt;=60,"Average",Table1[[#This Row],[Performance Score]]&lt;=60,"Need Improvement")</f>
        <v>Average</v>
      </c>
      <c r="AE2487" t="str">
        <f>IF(AND(Table1[[#This Row],[Attendance %]]&gt;=80,(Table1[[#This Row],[Performance Score]]&gt;=80)),"Eligible","Not Eligible")</f>
        <v>Not Eligible</v>
      </c>
      <c r="AF2487" t="str">
        <f>IF(Table1[[#This Row],[Performance Score]]&gt;=80,"High Performer","Low Performer")</f>
        <v>Low Performer</v>
      </c>
      <c r="AG2487" t="str" cm="1">
        <f t="array" aca="1" ref="AG2487" ca="1">_xlfn.IFS(Table1[[#This Row],[Experience]]&lt;=3,"Junior",Table1[[#This Row],[Experience]]&lt;=7,"Mid Level",Table1[[#This Row],[Experience]]&gt;=7,"Senior")</f>
        <v>Mid Level</v>
      </c>
      <c r="AH2487" t="str">
        <f>IF(Table1[[#This Row],[Attendance %]]&gt;75,"OK","Below 75")</f>
        <v>Below 75</v>
      </c>
      <c r="AI2487" t="b">
        <f>ISBLANK(Table1[[#This Row],[Employee ID]])</f>
        <v>0</v>
      </c>
      <c r="AJ2487" t="b">
        <f>ISNUMBER(Table1[[#This Row],[Total Salary  ]])</f>
        <v>1</v>
      </c>
      <c r="AK2487" t="str">
        <f>IFERROR(_xlfn.XLOOKUP(Table1[[#This Row],[Manager ID]],MANAGERS!A:A,MANAGERS!B:B),"Not Found")</f>
        <v>Manager_15</v>
      </c>
    </row>
    <row r="2488" spans="1:37" x14ac:dyDescent="0.2">
      <c r="A2488" t="s">
        <v>2024</v>
      </c>
      <c r="B2488" t="s">
        <v>85</v>
      </c>
      <c r="C2488" t="s">
        <v>15</v>
      </c>
      <c r="D2488" t="s">
        <v>46</v>
      </c>
      <c r="E2488" t="s">
        <v>22</v>
      </c>
      <c r="F2488" s="1">
        <v>45980</v>
      </c>
      <c r="G2488" s="1">
        <v>38176</v>
      </c>
      <c r="H2488">
        <v>77297</v>
      </c>
      <c r="I2488">
        <v>13520</v>
      </c>
      <c r="J2488">
        <v>79</v>
      </c>
      <c r="K2488">
        <v>74</v>
      </c>
      <c r="L2488" t="s">
        <v>37</v>
      </c>
      <c r="M2488">
        <v>106</v>
      </c>
      <c r="N2488">
        <f>Table1[[#This Row],[Basic Salary]]+Table1[[#This Row],[Bonus]]</f>
        <v>90817</v>
      </c>
      <c r="O2488" s="2">
        <f>Table1[[#This Row],[Bonus]]/Table1[[#This Row],[Basic Salary]]</f>
        <v>0.17490976363895105</v>
      </c>
      <c r="P2488">
        <f ca="1">DATEDIF(Table1[[#This Row],[Date of Birth]],TODAY(),"Y")</f>
        <v>22</v>
      </c>
      <c r="Q2488">
        <f ca="1">DATEDIF(Table1[[#This Row],[Joining Date]],TODAY(),"Y")</f>
        <v>0</v>
      </c>
      <c r="R2488" t="str">
        <f ca="1">IF(YEAR(Table1[[#This Row],[Joining Date]])=YEAR(TODAY()),"Yes","No")</f>
        <v>No</v>
      </c>
      <c r="S2488" t="str">
        <f ca="1">IF(Table1[[#This Row],[Experience]]&gt;5,"Yes","No")</f>
        <v>No</v>
      </c>
      <c r="T2488" t="str">
        <f>TEXT(Table1[[#This Row],[Joining Date]],"mmmm")</f>
        <v>November</v>
      </c>
      <c r="U2488" t="str">
        <f>TEXT(Table1[[#This Row],[Joining Date]],"yyyy")</f>
        <v>2025</v>
      </c>
      <c r="V2488" s="5">
        <f ca="1">TODAY()-Table1[[#This Row],[Joining Date]]</f>
        <v>259</v>
      </c>
      <c r="W2488" t="str">
        <f>LEFT(Table1[[#This Row],[Employee Name]],FIND(" ",Table1[[#This Row],[Employee Name]])-1)</f>
        <v>Pooja</v>
      </c>
      <c r="X2488" t="str">
        <f>RIGHT(Table1[[#This Row],[Employee Name]],LEN(Table1[[#This Row],[Employee Name]])-FIND(" ",Table1[[#This Row],[Employee Name]]))</f>
        <v>Das</v>
      </c>
      <c r="Y2488" t="str">
        <f>Table1[[#This Row],[Department]]&amp;"-"&amp;Table1[[#This Row],[Employee ID]]</f>
        <v>Support-E01968</v>
      </c>
      <c r="Z2488" t="str">
        <f>LEFT(Table1[[#This Row],[Department]],3)</f>
        <v>Sup</v>
      </c>
      <c r="AA2488" t="str">
        <f>_xlfn.XLOOKUP(Table1[[#This Row],[Manager ID]],MANAGERS!A:A,MANAGERS!B:B)</f>
        <v>Manager_6</v>
      </c>
      <c r="AB2488" t="str" cm="1">
        <f t="array" ref="AB2488">_xlfn.XLOOKUP(Table1[[#This Row],[Manager ID]],Table2[[#All],[Manager ID]],Table2[[#All],[Department Head]])</f>
        <v>HR</v>
      </c>
      <c r="AC2488" s="2">
        <f>_xlfn.XLOOKUP(Table1[[#This Row],[City]],L:L,O:O)</f>
        <v>0.24036902712549932</v>
      </c>
      <c r="AD2488" t="str" cm="1">
        <f t="array" ref="AD2488">_xlfn.IFS(Table1[[#This Row],[Performance Score]]&gt;=90,"Excellent",Table1[[#This Row],[Performance Score]]&gt;=75,"Good",Table1[[#This Row],[Performance Score]]&gt;=60,"Average",Table1[[#This Row],[Performance Score]]&lt;=60,"Need Improvement")</f>
        <v>Average</v>
      </c>
      <c r="AE2488" t="str">
        <f>IF(AND(Table1[[#This Row],[Attendance %]]&gt;=80,(Table1[[#This Row],[Performance Score]]&gt;=80)),"Eligible","Not Eligible")</f>
        <v>Not Eligible</v>
      </c>
      <c r="AF2488" t="str">
        <f>IF(Table1[[#This Row],[Performance Score]]&gt;=80,"High Performer","Low Performer")</f>
        <v>Low Performer</v>
      </c>
      <c r="AG2488" t="str" cm="1">
        <f t="array" aca="1" ref="AG2488" ca="1">_xlfn.IFS(Table1[[#This Row],[Experience]]&lt;=3,"Junior",Table1[[#This Row],[Experience]]&lt;=7,"Mid Level",Table1[[#This Row],[Experience]]&gt;=7,"Senior")</f>
        <v>Junior</v>
      </c>
      <c r="AH2488" t="str">
        <f>IF(Table1[[#This Row],[Attendance %]]&gt;75,"OK","Below 75")</f>
        <v>OK</v>
      </c>
      <c r="AI2488" t="b">
        <f>ISBLANK(Table1[[#This Row],[Employee ID]])</f>
        <v>0</v>
      </c>
      <c r="AJ2488" t="b">
        <f>ISNUMBER(Table1[[#This Row],[Total Salary  ]])</f>
        <v>1</v>
      </c>
      <c r="AK2488" t="str">
        <f>IFERROR(_xlfn.XLOOKUP(Table1[[#This Row],[Manager ID]],MANAGERS!A:A,MANAGERS!B:B),"Not Found")</f>
        <v>Manager_6</v>
      </c>
    </row>
    <row r="2489" spans="1:37" x14ac:dyDescent="0.2">
      <c r="A2489" t="s">
        <v>3706</v>
      </c>
      <c r="B2489" t="s">
        <v>20</v>
      </c>
      <c r="C2489" t="s">
        <v>21</v>
      </c>
      <c r="D2489" t="s">
        <v>16</v>
      </c>
      <c r="E2489" t="s">
        <v>51</v>
      </c>
      <c r="F2489" s="1">
        <v>42051</v>
      </c>
      <c r="G2489" s="1">
        <v>39739</v>
      </c>
      <c r="H2489">
        <v>65788</v>
      </c>
      <c r="I2489">
        <v>24998</v>
      </c>
      <c r="J2489">
        <v>69</v>
      </c>
      <c r="K2489">
        <v>78</v>
      </c>
      <c r="L2489" t="s">
        <v>34</v>
      </c>
      <c r="M2489">
        <v>107</v>
      </c>
      <c r="N2489">
        <f>Table1[[#This Row],[Basic Salary]]+Table1[[#This Row],[Bonus]]</f>
        <v>90786</v>
      </c>
      <c r="O2489" s="2">
        <f>Table1[[#This Row],[Bonus]]/Table1[[#This Row],[Basic Salary]]</f>
        <v>0.37997811150969779</v>
      </c>
      <c r="P2489">
        <f ca="1">DATEDIF(Table1[[#This Row],[Date of Birth]],TODAY(),"Y")</f>
        <v>17</v>
      </c>
      <c r="Q2489">
        <f ca="1">DATEDIF(Table1[[#This Row],[Joining Date]],TODAY(),"Y")</f>
        <v>11</v>
      </c>
      <c r="R2489" t="str">
        <f ca="1">IF(YEAR(Table1[[#This Row],[Joining Date]])=YEAR(TODAY()),"Yes","No")</f>
        <v>No</v>
      </c>
      <c r="S2489" t="str">
        <f ca="1">IF(Table1[[#This Row],[Experience]]&gt;5,"Yes","No")</f>
        <v>Yes</v>
      </c>
      <c r="T2489" t="str">
        <f>TEXT(Table1[[#This Row],[Joining Date]],"mmmm")</f>
        <v>February</v>
      </c>
      <c r="U2489" t="str">
        <f>TEXT(Table1[[#This Row],[Joining Date]],"yyyy")</f>
        <v>2015</v>
      </c>
      <c r="V2489" s="5">
        <f ca="1">TODAY()-Table1[[#This Row],[Joining Date]]</f>
        <v>4188</v>
      </c>
      <c r="W2489" t="str">
        <f>LEFT(Table1[[#This Row],[Employee Name]],FIND(" ",Table1[[#This Row],[Employee Name]])-1)</f>
        <v>Rahul</v>
      </c>
      <c r="X2489" t="str">
        <f>RIGHT(Table1[[#This Row],[Employee Name]],LEN(Table1[[#This Row],[Employee Name]])-FIND(" ",Table1[[#This Row],[Employee Name]]))</f>
        <v>Verma</v>
      </c>
      <c r="Y2489" t="str">
        <f>Table1[[#This Row],[Department]]&amp;"-"&amp;Table1[[#This Row],[Employee ID]]</f>
        <v>HR-E03650</v>
      </c>
      <c r="Z2489" t="str">
        <f>LEFT(Table1[[#This Row],[Department]],3)</f>
        <v>HR</v>
      </c>
      <c r="AA2489" t="str">
        <f>_xlfn.XLOOKUP(Table1[[#This Row],[Manager ID]],MANAGERS!A:A,MANAGERS!B:B)</f>
        <v>Manager_7</v>
      </c>
      <c r="AB2489" t="str" cm="1">
        <f t="array" ref="AB2489">_xlfn.XLOOKUP(Table1[[#This Row],[Manager ID]],Table2[[#All],[Manager ID]],Table2[[#All],[Department Head]])</f>
        <v>Operations</v>
      </c>
      <c r="AC2489" s="2">
        <f>_xlfn.XLOOKUP(Table1[[#This Row],[City]],L:L,O:O)</f>
        <v>0.24030340748661314</v>
      </c>
      <c r="AD2489" t="str" cm="1">
        <f t="array" ref="AD2489">_xlfn.IFS(Table1[[#This Row],[Performance Score]]&gt;=90,"Excellent",Table1[[#This Row],[Performance Score]]&gt;=75,"Good",Table1[[#This Row],[Performance Score]]&gt;=60,"Average",Table1[[#This Row],[Performance Score]]&lt;=60,"Need Improvement")</f>
        <v>Good</v>
      </c>
      <c r="AE2489" t="str">
        <f>IF(AND(Table1[[#This Row],[Attendance %]]&gt;=80,(Table1[[#This Row],[Performance Score]]&gt;=80)),"Eligible","Not Eligible")</f>
        <v>Not Eligible</v>
      </c>
      <c r="AF2489" t="str">
        <f>IF(Table1[[#This Row],[Performance Score]]&gt;=80,"High Performer","Low Performer")</f>
        <v>Low Performer</v>
      </c>
      <c r="AG2489" t="str" cm="1">
        <f t="array" aca="1" ref="AG2489" ca="1">_xlfn.IFS(Table1[[#This Row],[Experience]]&lt;=3,"Junior",Table1[[#This Row],[Experience]]&lt;=7,"Mid Level",Table1[[#This Row],[Experience]]&gt;=7,"Senior")</f>
        <v>Senior</v>
      </c>
      <c r="AH2489" t="str">
        <f>IF(Table1[[#This Row],[Attendance %]]&gt;75,"OK","Below 75")</f>
        <v>Below 75</v>
      </c>
      <c r="AI2489" t="b">
        <f>ISBLANK(Table1[[#This Row],[Employee ID]])</f>
        <v>0</v>
      </c>
      <c r="AJ2489" t="b">
        <f>ISNUMBER(Table1[[#This Row],[Total Salary  ]])</f>
        <v>1</v>
      </c>
      <c r="AK2489" t="str">
        <f>IFERROR(_xlfn.XLOOKUP(Table1[[#This Row],[Manager ID]],MANAGERS!A:A,MANAGERS!B:B),"Not Found")</f>
        <v>Manager_7</v>
      </c>
    </row>
    <row r="2490" spans="1:37" x14ac:dyDescent="0.2">
      <c r="A2490" t="s">
        <v>3096</v>
      </c>
      <c r="B2490" t="s">
        <v>29</v>
      </c>
      <c r="C2490" t="s">
        <v>21</v>
      </c>
      <c r="D2490" t="s">
        <v>16</v>
      </c>
      <c r="E2490" t="s">
        <v>30</v>
      </c>
      <c r="F2490" s="1">
        <v>43611</v>
      </c>
      <c r="G2490" s="1">
        <v>37092</v>
      </c>
      <c r="H2490">
        <v>71988</v>
      </c>
      <c r="I2490">
        <v>18724</v>
      </c>
      <c r="J2490">
        <v>87</v>
      </c>
      <c r="K2490">
        <v>86</v>
      </c>
      <c r="L2490" t="s">
        <v>31</v>
      </c>
      <c r="M2490">
        <v>101</v>
      </c>
      <c r="N2490">
        <f>Table1[[#This Row],[Basic Salary]]+Table1[[#This Row],[Bonus]]</f>
        <v>90712</v>
      </c>
      <c r="O2490" s="2">
        <f>Table1[[#This Row],[Bonus]]/Table1[[#This Row],[Basic Salary]]</f>
        <v>0.26009890537311775</v>
      </c>
      <c r="P2490">
        <f ca="1">DATEDIF(Table1[[#This Row],[Date of Birth]],TODAY(),"Y")</f>
        <v>25</v>
      </c>
      <c r="Q2490">
        <f ca="1">DATEDIF(Table1[[#This Row],[Joining Date]],TODAY(),"Y")</f>
        <v>7</v>
      </c>
      <c r="R2490" t="str">
        <f ca="1">IF(YEAR(Table1[[#This Row],[Joining Date]])=YEAR(TODAY()),"Yes","No")</f>
        <v>No</v>
      </c>
      <c r="S2490" t="str">
        <f ca="1">IF(Table1[[#This Row],[Experience]]&gt;5,"Yes","No")</f>
        <v>Yes</v>
      </c>
      <c r="T2490" t="str">
        <f>TEXT(Table1[[#This Row],[Joining Date]],"mmmm")</f>
        <v>May</v>
      </c>
      <c r="U2490" t="str">
        <f>TEXT(Table1[[#This Row],[Joining Date]],"yyyy")</f>
        <v>2019</v>
      </c>
      <c r="V2490" s="5">
        <f ca="1">TODAY()-Table1[[#This Row],[Joining Date]]</f>
        <v>2628</v>
      </c>
      <c r="W2490" t="str">
        <f>LEFT(Table1[[#This Row],[Employee Name]],FIND(" ",Table1[[#This Row],[Employee Name]])-1)</f>
        <v>Vikram</v>
      </c>
      <c r="X2490" t="str">
        <f>RIGHT(Table1[[#This Row],[Employee Name]],LEN(Table1[[#This Row],[Employee Name]])-FIND(" ",Table1[[#This Row],[Employee Name]]))</f>
        <v>Singh</v>
      </c>
      <c r="Y2490" t="str">
        <f>Table1[[#This Row],[Department]]&amp;"-"&amp;Table1[[#This Row],[Employee ID]]</f>
        <v>HR-E03040</v>
      </c>
      <c r="Z2490" t="str">
        <f>LEFT(Table1[[#This Row],[Department]],3)</f>
        <v>HR</v>
      </c>
      <c r="AA2490" t="str">
        <f>_xlfn.XLOOKUP(Table1[[#This Row],[Manager ID]],MANAGERS!A:A,MANAGERS!B:B)</f>
        <v>Manager_1</v>
      </c>
      <c r="AB2490" t="str" cm="1">
        <f t="array" ref="AB2490">_xlfn.XLOOKUP(Table1[[#This Row],[Manager ID]],Table2[[#All],[Manager ID]],Table2[[#All],[Department Head]])</f>
        <v>Support</v>
      </c>
      <c r="AC2490" s="2">
        <f>_xlfn.XLOOKUP(Table1[[#This Row],[City]],L:L,O:O)</f>
        <v>0.241864189087755</v>
      </c>
      <c r="AD2490" t="str" cm="1">
        <f t="array" ref="AD2490">_xlfn.IFS(Table1[[#This Row],[Performance Score]]&gt;=90,"Excellent",Table1[[#This Row],[Performance Score]]&gt;=75,"Good",Table1[[#This Row],[Performance Score]]&gt;=60,"Average",Table1[[#This Row],[Performance Score]]&lt;=60,"Need Improvement")</f>
        <v>Good</v>
      </c>
      <c r="AE2490" t="str">
        <f>IF(AND(Table1[[#This Row],[Attendance %]]&gt;=80,(Table1[[#This Row],[Performance Score]]&gt;=80)),"Eligible","Not Eligible")</f>
        <v>Eligible</v>
      </c>
      <c r="AF2490" t="str">
        <f>IF(Table1[[#This Row],[Performance Score]]&gt;=80,"High Performer","Low Performer")</f>
        <v>High Performer</v>
      </c>
      <c r="AG2490" t="str" cm="1">
        <f t="array" aca="1" ref="AG2490" ca="1">_xlfn.IFS(Table1[[#This Row],[Experience]]&lt;=3,"Junior",Table1[[#This Row],[Experience]]&lt;=7,"Mid Level",Table1[[#This Row],[Experience]]&gt;=7,"Senior")</f>
        <v>Mid Level</v>
      </c>
      <c r="AH2490" t="str">
        <f>IF(Table1[[#This Row],[Attendance %]]&gt;75,"OK","Below 75")</f>
        <v>OK</v>
      </c>
      <c r="AI2490" t="b">
        <f>ISBLANK(Table1[[#This Row],[Employee ID]])</f>
        <v>0</v>
      </c>
      <c r="AJ2490" t="b">
        <f>ISNUMBER(Table1[[#This Row],[Total Salary  ]])</f>
        <v>1</v>
      </c>
      <c r="AK2490" t="str">
        <f>IFERROR(_xlfn.XLOOKUP(Table1[[#This Row],[Manager ID]],MANAGERS!A:A,MANAGERS!B:B),"Not Found")</f>
        <v>Manager_1</v>
      </c>
    </row>
    <row r="2491" spans="1:37" x14ac:dyDescent="0.2">
      <c r="A2491" t="s">
        <v>1859</v>
      </c>
      <c r="B2491" t="s">
        <v>85</v>
      </c>
      <c r="C2491" t="s">
        <v>21</v>
      </c>
      <c r="D2491" t="s">
        <v>16</v>
      </c>
      <c r="E2491" t="s">
        <v>26</v>
      </c>
      <c r="F2491" s="1">
        <v>45582</v>
      </c>
      <c r="G2491" s="1">
        <v>29889</v>
      </c>
      <c r="H2491">
        <v>76142</v>
      </c>
      <c r="I2491">
        <v>14555</v>
      </c>
      <c r="J2491">
        <v>100</v>
      </c>
      <c r="K2491">
        <v>64</v>
      </c>
      <c r="L2491" t="s">
        <v>37</v>
      </c>
      <c r="M2491">
        <v>112</v>
      </c>
      <c r="N2491">
        <f>Table1[[#This Row],[Basic Salary]]+Table1[[#This Row],[Bonus]]</f>
        <v>90697</v>
      </c>
      <c r="O2491" s="2">
        <f>Table1[[#This Row],[Bonus]]/Table1[[#This Row],[Basic Salary]]</f>
        <v>0.19115599800372987</v>
      </c>
      <c r="P2491">
        <f ca="1">DATEDIF(Table1[[#This Row],[Date of Birth]],TODAY(),"Y")</f>
        <v>44</v>
      </c>
      <c r="Q2491">
        <f ca="1">DATEDIF(Table1[[#This Row],[Joining Date]],TODAY(),"Y")</f>
        <v>1</v>
      </c>
      <c r="R2491" t="str">
        <f ca="1">IF(YEAR(Table1[[#This Row],[Joining Date]])=YEAR(TODAY()),"Yes","No")</f>
        <v>No</v>
      </c>
      <c r="S2491" t="str">
        <f ca="1">IF(Table1[[#This Row],[Experience]]&gt;5,"Yes","No")</f>
        <v>No</v>
      </c>
      <c r="T2491" t="str">
        <f>TEXT(Table1[[#This Row],[Joining Date]],"mmmm")</f>
        <v>October</v>
      </c>
      <c r="U2491" t="str">
        <f>TEXT(Table1[[#This Row],[Joining Date]],"yyyy")</f>
        <v>2024</v>
      </c>
      <c r="V2491" s="5">
        <f ca="1">TODAY()-Table1[[#This Row],[Joining Date]]</f>
        <v>657</v>
      </c>
      <c r="W2491" t="str">
        <f>LEFT(Table1[[#This Row],[Employee Name]],FIND(" ",Table1[[#This Row],[Employee Name]])-1)</f>
        <v>Pooja</v>
      </c>
      <c r="X2491" t="str">
        <f>RIGHT(Table1[[#This Row],[Employee Name]],LEN(Table1[[#This Row],[Employee Name]])-FIND(" ",Table1[[#This Row],[Employee Name]]))</f>
        <v>Das</v>
      </c>
      <c r="Y2491" t="str">
        <f>Table1[[#This Row],[Department]]&amp;"-"&amp;Table1[[#This Row],[Employee ID]]</f>
        <v>HR-E01803</v>
      </c>
      <c r="Z2491" t="str">
        <f>LEFT(Table1[[#This Row],[Department]],3)</f>
        <v>HR</v>
      </c>
      <c r="AA2491" t="str">
        <f>_xlfn.XLOOKUP(Table1[[#This Row],[Manager ID]],MANAGERS!A:A,MANAGERS!B:B)</f>
        <v>Manager_12</v>
      </c>
      <c r="AB2491" t="str" cm="1">
        <f t="array" ref="AB2491">_xlfn.XLOOKUP(Table1[[#This Row],[Manager ID]],Table2[[#All],[Manager ID]],Table2[[#All],[Department Head]])</f>
        <v>Marketing</v>
      </c>
      <c r="AC2491" s="2">
        <f>_xlfn.XLOOKUP(Table1[[#This Row],[City]],L:L,O:O)</f>
        <v>0.24036902712549932</v>
      </c>
      <c r="AD2491" t="str" cm="1">
        <f t="array" ref="AD2491">_xlfn.IFS(Table1[[#This Row],[Performance Score]]&gt;=90,"Excellent",Table1[[#This Row],[Performance Score]]&gt;=75,"Good",Table1[[#This Row],[Performance Score]]&gt;=60,"Average",Table1[[#This Row],[Performance Score]]&lt;=60,"Need Improvement")</f>
        <v>Average</v>
      </c>
      <c r="AE2491" t="str">
        <f>IF(AND(Table1[[#This Row],[Attendance %]]&gt;=80,(Table1[[#This Row],[Performance Score]]&gt;=80)),"Eligible","Not Eligible")</f>
        <v>Not Eligible</v>
      </c>
      <c r="AF2491" t="str">
        <f>IF(Table1[[#This Row],[Performance Score]]&gt;=80,"High Performer","Low Performer")</f>
        <v>Low Performer</v>
      </c>
      <c r="AG2491" t="str" cm="1">
        <f t="array" aca="1" ref="AG2491" ca="1">_xlfn.IFS(Table1[[#This Row],[Experience]]&lt;=3,"Junior",Table1[[#This Row],[Experience]]&lt;=7,"Mid Level",Table1[[#This Row],[Experience]]&gt;=7,"Senior")</f>
        <v>Junior</v>
      </c>
      <c r="AH2491" t="str">
        <f>IF(Table1[[#This Row],[Attendance %]]&gt;75,"OK","Below 75")</f>
        <v>OK</v>
      </c>
      <c r="AI2491" t="b">
        <f>ISBLANK(Table1[[#This Row],[Employee ID]])</f>
        <v>0</v>
      </c>
      <c r="AJ2491" t="b">
        <f>ISNUMBER(Table1[[#This Row],[Total Salary  ]])</f>
        <v>1</v>
      </c>
      <c r="AK2491" t="str">
        <f>IFERROR(_xlfn.XLOOKUP(Table1[[#This Row],[Manager ID]],MANAGERS!A:A,MANAGERS!B:B),"Not Found")</f>
        <v>Manager_12</v>
      </c>
    </row>
    <row r="2492" spans="1:37" x14ac:dyDescent="0.2">
      <c r="A2492" t="s">
        <v>1490</v>
      </c>
      <c r="B2492" t="s">
        <v>71</v>
      </c>
      <c r="C2492" t="s">
        <v>21</v>
      </c>
      <c r="D2492" t="s">
        <v>33</v>
      </c>
      <c r="E2492" t="s">
        <v>51</v>
      </c>
      <c r="F2492" s="1">
        <v>43472</v>
      </c>
      <c r="G2492" s="1">
        <v>34412</v>
      </c>
      <c r="H2492">
        <v>79411</v>
      </c>
      <c r="I2492">
        <v>11258</v>
      </c>
      <c r="J2492">
        <v>73</v>
      </c>
      <c r="K2492">
        <v>45</v>
      </c>
      <c r="L2492" t="s">
        <v>34</v>
      </c>
      <c r="M2492">
        <v>117</v>
      </c>
      <c r="N2492">
        <f>Table1[[#This Row],[Basic Salary]]+Table1[[#This Row],[Bonus]]</f>
        <v>90669</v>
      </c>
      <c r="O2492" s="2">
        <f>Table1[[#This Row],[Bonus]]/Table1[[#This Row],[Basic Salary]]</f>
        <v>0.14176877258818049</v>
      </c>
      <c r="P2492">
        <f ca="1">DATEDIF(Table1[[#This Row],[Date of Birth]],TODAY(),"Y")</f>
        <v>32</v>
      </c>
      <c r="Q2492">
        <f ca="1">DATEDIF(Table1[[#This Row],[Joining Date]],TODAY(),"Y")</f>
        <v>7</v>
      </c>
      <c r="R2492" t="str">
        <f ca="1">IF(YEAR(Table1[[#This Row],[Joining Date]])=YEAR(TODAY()),"Yes","No")</f>
        <v>No</v>
      </c>
      <c r="S2492" t="str">
        <f ca="1">IF(Table1[[#This Row],[Experience]]&gt;5,"Yes","No")</f>
        <v>Yes</v>
      </c>
      <c r="T2492" t="str">
        <f>TEXT(Table1[[#This Row],[Joining Date]],"mmmm")</f>
        <v>January</v>
      </c>
      <c r="U2492" t="str">
        <f>TEXT(Table1[[#This Row],[Joining Date]],"yyyy")</f>
        <v>2019</v>
      </c>
      <c r="V2492" s="5">
        <f ca="1">TODAY()-Table1[[#This Row],[Joining Date]]</f>
        <v>2767</v>
      </c>
      <c r="W2492" t="str">
        <f>LEFT(Table1[[#This Row],[Employee Name]],FIND(" ",Table1[[#This Row],[Employee Name]])-1)</f>
        <v>Sneha</v>
      </c>
      <c r="X2492" t="str">
        <f>RIGHT(Table1[[#This Row],[Employee Name]],LEN(Table1[[#This Row],[Employee Name]])-FIND(" ",Table1[[#This Row],[Employee Name]]))</f>
        <v>Iyer</v>
      </c>
      <c r="Y2492" t="str">
        <f>Table1[[#This Row],[Department]]&amp;"-"&amp;Table1[[#This Row],[Employee ID]]</f>
        <v>Marketing-E01434</v>
      </c>
      <c r="Z2492" t="str">
        <f>LEFT(Table1[[#This Row],[Department]],3)</f>
        <v>Mar</v>
      </c>
      <c r="AA2492" t="str">
        <f>_xlfn.XLOOKUP(Table1[[#This Row],[Manager ID]],MANAGERS!A:A,MANAGERS!B:B)</f>
        <v>Manager_17</v>
      </c>
      <c r="AB2492" t="str" cm="1">
        <f t="array" ref="AB2492">_xlfn.XLOOKUP(Table1[[#This Row],[Manager ID]],Table2[[#All],[Manager ID]],Table2[[#All],[Department Head]])</f>
        <v>Finance</v>
      </c>
      <c r="AC2492" s="2">
        <f>_xlfn.XLOOKUP(Table1[[#This Row],[City]],L:L,O:O)</f>
        <v>0.24030340748661314</v>
      </c>
      <c r="AD2492" t="str" cm="1">
        <f t="array" ref="AD2492">_xlfn.IFS(Table1[[#This Row],[Performance Score]]&gt;=90,"Excellent",Table1[[#This Row],[Performance Score]]&gt;=75,"Good",Table1[[#This Row],[Performance Score]]&gt;=60,"Average",Table1[[#This Row],[Performance Score]]&lt;=60,"Need Improvement")</f>
        <v>Need Improvement</v>
      </c>
      <c r="AE2492" t="str">
        <f>IF(AND(Table1[[#This Row],[Attendance %]]&gt;=80,(Table1[[#This Row],[Performance Score]]&gt;=80)),"Eligible","Not Eligible")</f>
        <v>Not Eligible</v>
      </c>
      <c r="AF2492" t="str">
        <f>IF(Table1[[#This Row],[Performance Score]]&gt;=80,"High Performer","Low Performer")</f>
        <v>Low Performer</v>
      </c>
      <c r="AG2492" t="str" cm="1">
        <f t="array" aca="1" ref="AG2492" ca="1">_xlfn.IFS(Table1[[#This Row],[Experience]]&lt;=3,"Junior",Table1[[#This Row],[Experience]]&lt;=7,"Mid Level",Table1[[#This Row],[Experience]]&gt;=7,"Senior")</f>
        <v>Mid Level</v>
      </c>
      <c r="AH2492" t="str">
        <f>IF(Table1[[#This Row],[Attendance %]]&gt;75,"OK","Below 75")</f>
        <v>Below 75</v>
      </c>
      <c r="AI2492" t="b">
        <f>ISBLANK(Table1[[#This Row],[Employee ID]])</f>
        <v>0</v>
      </c>
      <c r="AJ2492" t="b">
        <f>ISNUMBER(Table1[[#This Row],[Total Salary  ]])</f>
        <v>1</v>
      </c>
      <c r="AK2492" t="str">
        <f>IFERROR(_xlfn.XLOOKUP(Table1[[#This Row],[Manager ID]],MANAGERS!A:A,MANAGERS!B:B),"Not Found")</f>
        <v>Manager_17</v>
      </c>
    </row>
    <row r="2493" spans="1:37" x14ac:dyDescent="0.2">
      <c r="A2493" t="s">
        <v>2106</v>
      </c>
      <c r="B2493" t="s">
        <v>87</v>
      </c>
      <c r="C2493" t="s">
        <v>21</v>
      </c>
      <c r="D2493" t="s">
        <v>81</v>
      </c>
      <c r="E2493" t="s">
        <v>51</v>
      </c>
      <c r="F2493" s="1">
        <v>44411</v>
      </c>
      <c r="G2493" s="1">
        <v>30440</v>
      </c>
      <c r="H2493">
        <v>83887</v>
      </c>
      <c r="I2493">
        <v>6749</v>
      </c>
      <c r="J2493">
        <v>76</v>
      </c>
      <c r="K2493">
        <v>86</v>
      </c>
      <c r="L2493" t="s">
        <v>18</v>
      </c>
      <c r="M2493">
        <v>112</v>
      </c>
      <c r="N2493">
        <f>Table1[[#This Row],[Basic Salary]]+Table1[[#This Row],[Bonus]]</f>
        <v>90636</v>
      </c>
      <c r="O2493" s="2">
        <f>Table1[[#This Row],[Bonus]]/Table1[[#This Row],[Basic Salary]]</f>
        <v>8.045346716416131E-2</v>
      </c>
      <c r="P2493">
        <f ca="1">DATEDIF(Table1[[#This Row],[Date of Birth]],TODAY(),"Y")</f>
        <v>43</v>
      </c>
      <c r="Q2493">
        <f ca="1">DATEDIF(Table1[[#This Row],[Joining Date]],TODAY(),"Y")</f>
        <v>5</v>
      </c>
      <c r="R2493" t="str">
        <f ca="1">IF(YEAR(Table1[[#This Row],[Joining Date]])=YEAR(TODAY()),"Yes","No")</f>
        <v>No</v>
      </c>
      <c r="S2493" t="str">
        <f ca="1">IF(Table1[[#This Row],[Experience]]&gt;5,"Yes","No")</f>
        <v>No</v>
      </c>
      <c r="T2493" t="str">
        <f>TEXT(Table1[[#This Row],[Joining Date]],"mmmm")</f>
        <v>August</v>
      </c>
      <c r="U2493" t="str">
        <f>TEXT(Table1[[#This Row],[Joining Date]],"yyyy")</f>
        <v>2021</v>
      </c>
      <c r="V2493" s="5">
        <f ca="1">TODAY()-Table1[[#This Row],[Joining Date]]</f>
        <v>1828</v>
      </c>
      <c r="W2493" t="str">
        <f>LEFT(Table1[[#This Row],[Employee Name]],FIND(" ",Table1[[#This Row],[Employee Name]])-1)</f>
        <v>Arjun</v>
      </c>
      <c r="X2493" t="str">
        <f>RIGHT(Table1[[#This Row],[Employee Name]],LEN(Table1[[#This Row],[Employee Name]])-FIND(" ",Table1[[#This Row],[Employee Name]]))</f>
        <v>Mehta</v>
      </c>
      <c r="Y2493" t="str">
        <f>Table1[[#This Row],[Department]]&amp;"-"&amp;Table1[[#This Row],[Employee ID]]</f>
        <v>Sales-E02050</v>
      </c>
      <c r="Z2493" t="str">
        <f>LEFT(Table1[[#This Row],[Department]],3)</f>
        <v>Sal</v>
      </c>
      <c r="AA2493" t="str">
        <f>_xlfn.XLOOKUP(Table1[[#This Row],[Manager ID]],MANAGERS!A:A,MANAGERS!B:B)</f>
        <v>Manager_12</v>
      </c>
      <c r="AB2493" t="str" cm="1">
        <f t="array" ref="AB2493">_xlfn.XLOOKUP(Table1[[#This Row],[Manager ID]],Table2[[#All],[Manager ID]],Table2[[#All],[Department Head]])</f>
        <v>Marketing</v>
      </c>
      <c r="AC2493" s="2">
        <f>_xlfn.XLOOKUP(Table1[[#This Row],[City]],L:L,O:O)</f>
        <v>0.21356479274849693</v>
      </c>
      <c r="AD2493" t="str" cm="1">
        <f t="array" ref="AD2493">_xlfn.IFS(Table1[[#This Row],[Performance Score]]&gt;=90,"Excellent",Table1[[#This Row],[Performance Score]]&gt;=75,"Good",Table1[[#This Row],[Performance Score]]&gt;=60,"Average",Table1[[#This Row],[Performance Score]]&lt;=60,"Need Improvement")</f>
        <v>Good</v>
      </c>
      <c r="AE2493" t="str">
        <f>IF(AND(Table1[[#This Row],[Attendance %]]&gt;=80,(Table1[[#This Row],[Performance Score]]&gt;=80)),"Eligible","Not Eligible")</f>
        <v>Not Eligible</v>
      </c>
      <c r="AF2493" t="str">
        <f>IF(Table1[[#This Row],[Performance Score]]&gt;=80,"High Performer","Low Performer")</f>
        <v>High Performer</v>
      </c>
      <c r="AG2493" t="str" cm="1">
        <f t="array" aca="1" ref="AG2493" ca="1">_xlfn.IFS(Table1[[#This Row],[Experience]]&lt;=3,"Junior",Table1[[#This Row],[Experience]]&lt;=7,"Mid Level",Table1[[#This Row],[Experience]]&gt;=7,"Senior")</f>
        <v>Mid Level</v>
      </c>
      <c r="AH2493" t="str">
        <f>IF(Table1[[#This Row],[Attendance %]]&gt;75,"OK","Below 75")</f>
        <v>OK</v>
      </c>
      <c r="AI2493" t="b">
        <f>ISBLANK(Table1[[#This Row],[Employee ID]])</f>
        <v>0</v>
      </c>
      <c r="AJ2493" t="b">
        <f>ISNUMBER(Table1[[#This Row],[Total Salary  ]])</f>
        <v>1</v>
      </c>
      <c r="AK2493" t="str">
        <f>IFERROR(_xlfn.XLOOKUP(Table1[[#This Row],[Manager ID]],MANAGERS!A:A,MANAGERS!B:B),"Not Found")</f>
        <v>Manager_12</v>
      </c>
    </row>
    <row r="2494" spans="1:37" x14ac:dyDescent="0.2">
      <c r="A2494" t="s">
        <v>3235</v>
      </c>
      <c r="B2494" t="s">
        <v>60</v>
      </c>
      <c r="C2494" t="s">
        <v>15</v>
      </c>
      <c r="D2494" t="s">
        <v>40</v>
      </c>
      <c r="E2494" t="s">
        <v>17</v>
      </c>
      <c r="F2494" s="1">
        <v>44728</v>
      </c>
      <c r="G2494" s="1">
        <v>37137</v>
      </c>
      <c r="H2494">
        <v>82080</v>
      </c>
      <c r="I2494">
        <v>8552</v>
      </c>
      <c r="J2494">
        <v>94</v>
      </c>
      <c r="K2494">
        <v>55</v>
      </c>
      <c r="L2494" t="s">
        <v>34</v>
      </c>
      <c r="M2494">
        <v>115</v>
      </c>
      <c r="N2494">
        <f>Table1[[#This Row],[Basic Salary]]+Table1[[#This Row],[Bonus]]</f>
        <v>90632</v>
      </c>
      <c r="O2494" s="2">
        <f>Table1[[#This Row],[Bonus]]/Table1[[#This Row],[Basic Salary]]</f>
        <v>0.10419103313840156</v>
      </c>
      <c r="P2494">
        <f ca="1">DATEDIF(Table1[[#This Row],[Date of Birth]],TODAY(),"Y")</f>
        <v>24</v>
      </c>
      <c r="Q2494">
        <f ca="1">DATEDIF(Table1[[#This Row],[Joining Date]],TODAY(),"Y")</f>
        <v>4</v>
      </c>
      <c r="R2494" t="str">
        <f ca="1">IF(YEAR(Table1[[#This Row],[Joining Date]])=YEAR(TODAY()),"Yes","No")</f>
        <v>No</v>
      </c>
      <c r="S2494" t="str">
        <f ca="1">IF(Table1[[#This Row],[Experience]]&gt;5,"Yes","No")</f>
        <v>No</v>
      </c>
      <c r="T2494" t="str">
        <f>TEXT(Table1[[#This Row],[Joining Date]],"mmmm")</f>
        <v>June</v>
      </c>
      <c r="U2494" t="str">
        <f>TEXT(Table1[[#This Row],[Joining Date]],"yyyy")</f>
        <v>2022</v>
      </c>
      <c r="V2494" s="5">
        <f ca="1">TODAY()-Table1[[#This Row],[Joining Date]]</f>
        <v>1511</v>
      </c>
      <c r="W2494" t="str">
        <f>LEFT(Table1[[#This Row],[Employee Name]],FIND(" ",Table1[[#This Row],[Employee Name]])-1)</f>
        <v>Gayathri</v>
      </c>
      <c r="X2494" t="str">
        <f>RIGHT(Table1[[#This Row],[Employee Name]],LEN(Table1[[#This Row],[Employee Name]])-FIND(" ",Table1[[#This Row],[Employee Name]]))</f>
        <v>Iyer</v>
      </c>
      <c r="Y2494" t="str">
        <f>Table1[[#This Row],[Department]]&amp;"-"&amp;Table1[[#This Row],[Employee ID]]</f>
        <v>IT-E03179</v>
      </c>
      <c r="Z2494" t="str">
        <f>LEFT(Table1[[#This Row],[Department]],3)</f>
        <v>IT</v>
      </c>
      <c r="AA2494" t="str">
        <f>_xlfn.XLOOKUP(Table1[[#This Row],[Manager ID]],MANAGERS!A:A,MANAGERS!B:B)</f>
        <v>Manager_15</v>
      </c>
      <c r="AB2494" t="str" cm="1">
        <f t="array" ref="AB2494">_xlfn.XLOOKUP(Table1[[#This Row],[Manager ID]],Table2[[#All],[Manager ID]],Table2[[#All],[Department Head]])</f>
        <v>Support</v>
      </c>
      <c r="AC2494" s="2">
        <f>_xlfn.XLOOKUP(Table1[[#This Row],[City]],L:L,O:O)</f>
        <v>0.24030340748661314</v>
      </c>
      <c r="AD2494" t="str" cm="1">
        <f t="array" ref="AD2494">_xlfn.IFS(Table1[[#This Row],[Performance Score]]&gt;=90,"Excellent",Table1[[#This Row],[Performance Score]]&gt;=75,"Good",Table1[[#This Row],[Performance Score]]&gt;=60,"Average",Table1[[#This Row],[Performance Score]]&lt;=60,"Need Improvement")</f>
        <v>Need Improvement</v>
      </c>
      <c r="AE2494" t="str">
        <f>IF(AND(Table1[[#This Row],[Attendance %]]&gt;=80,(Table1[[#This Row],[Performance Score]]&gt;=80)),"Eligible","Not Eligible")</f>
        <v>Not Eligible</v>
      </c>
      <c r="AF2494" t="str">
        <f>IF(Table1[[#This Row],[Performance Score]]&gt;=80,"High Performer","Low Performer")</f>
        <v>Low Performer</v>
      </c>
      <c r="AG2494" t="str" cm="1">
        <f t="array" aca="1" ref="AG2494" ca="1">_xlfn.IFS(Table1[[#This Row],[Experience]]&lt;=3,"Junior",Table1[[#This Row],[Experience]]&lt;=7,"Mid Level",Table1[[#This Row],[Experience]]&gt;=7,"Senior")</f>
        <v>Mid Level</v>
      </c>
      <c r="AH2494" t="str">
        <f>IF(Table1[[#This Row],[Attendance %]]&gt;75,"OK","Below 75")</f>
        <v>OK</v>
      </c>
      <c r="AI2494" t="b">
        <f>ISBLANK(Table1[[#This Row],[Employee ID]])</f>
        <v>0</v>
      </c>
      <c r="AJ2494" t="b">
        <f>ISNUMBER(Table1[[#This Row],[Total Salary  ]])</f>
        <v>1</v>
      </c>
      <c r="AK2494" t="str">
        <f>IFERROR(_xlfn.XLOOKUP(Table1[[#This Row],[Manager ID]],MANAGERS!A:A,MANAGERS!B:B),"Not Found")</f>
        <v>Manager_15</v>
      </c>
    </row>
    <row r="2495" spans="1:37" x14ac:dyDescent="0.2">
      <c r="A2495" t="s">
        <v>748</v>
      </c>
      <c r="B2495" t="s">
        <v>45</v>
      </c>
      <c r="C2495" t="s">
        <v>15</v>
      </c>
      <c r="D2495" t="s">
        <v>81</v>
      </c>
      <c r="E2495" t="s">
        <v>65</v>
      </c>
      <c r="F2495" s="1">
        <v>42406</v>
      </c>
      <c r="G2495" s="1">
        <v>33105</v>
      </c>
      <c r="H2495">
        <v>79079</v>
      </c>
      <c r="I2495">
        <v>11552</v>
      </c>
      <c r="J2495">
        <v>84</v>
      </c>
      <c r="K2495">
        <v>97</v>
      </c>
      <c r="L2495" t="s">
        <v>37</v>
      </c>
      <c r="M2495">
        <v>103</v>
      </c>
      <c r="N2495">
        <f>Table1[[#This Row],[Basic Salary]]+Table1[[#This Row],[Bonus]]</f>
        <v>90631</v>
      </c>
      <c r="O2495" s="2">
        <f>Table1[[#This Row],[Bonus]]/Table1[[#This Row],[Basic Salary]]</f>
        <v>0.14608176633493089</v>
      </c>
      <c r="P2495">
        <f ca="1">DATEDIF(Table1[[#This Row],[Date of Birth]],TODAY(),"Y")</f>
        <v>35</v>
      </c>
      <c r="Q2495">
        <f ca="1">DATEDIF(Table1[[#This Row],[Joining Date]],TODAY(),"Y")</f>
        <v>10</v>
      </c>
      <c r="R2495" t="str">
        <f ca="1">IF(YEAR(Table1[[#This Row],[Joining Date]])=YEAR(TODAY()),"Yes","No")</f>
        <v>No</v>
      </c>
      <c r="S2495" t="str">
        <f ca="1">IF(Table1[[#This Row],[Experience]]&gt;5,"Yes","No")</f>
        <v>Yes</v>
      </c>
      <c r="T2495" t="str">
        <f>TEXT(Table1[[#This Row],[Joining Date]],"mmmm")</f>
        <v>February</v>
      </c>
      <c r="U2495" t="str">
        <f>TEXT(Table1[[#This Row],[Joining Date]],"yyyy")</f>
        <v>2016</v>
      </c>
      <c r="V2495" s="5">
        <f ca="1">TODAY()-Table1[[#This Row],[Joining Date]]</f>
        <v>3833</v>
      </c>
      <c r="W2495" t="str">
        <f>LEFT(Table1[[#This Row],[Employee Name]],FIND(" ",Table1[[#This Row],[Employee Name]])-1)</f>
        <v>Ananya</v>
      </c>
      <c r="X2495" t="str">
        <f>RIGHT(Table1[[#This Row],[Employee Name]],LEN(Table1[[#This Row],[Employee Name]])-FIND(" ",Table1[[#This Row],[Employee Name]]))</f>
        <v>Rao</v>
      </c>
      <c r="Y2495" t="str">
        <f>Table1[[#This Row],[Department]]&amp;"-"&amp;Table1[[#This Row],[Employee ID]]</f>
        <v>Sales-E00692</v>
      </c>
      <c r="Z2495" t="str">
        <f>LEFT(Table1[[#This Row],[Department]],3)</f>
        <v>Sal</v>
      </c>
      <c r="AA2495" t="str">
        <f>_xlfn.XLOOKUP(Table1[[#This Row],[Manager ID]],MANAGERS!A:A,MANAGERS!B:B)</f>
        <v>Manager_3</v>
      </c>
      <c r="AB2495" t="str" cm="1">
        <f t="array" ref="AB2495">_xlfn.XLOOKUP(Table1[[#This Row],[Manager ID]],Table2[[#All],[Manager ID]],Table2[[#All],[Department Head]])</f>
        <v>IT</v>
      </c>
      <c r="AC2495" s="2">
        <f>_xlfn.XLOOKUP(Table1[[#This Row],[City]],L:L,O:O)</f>
        <v>0.24036902712549932</v>
      </c>
      <c r="AD2495" t="str" cm="1">
        <f t="array" ref="AD2495">_xlfn.IFS(Table1[[#This Row],[Performance Score]]&gt;=90,"Excellent",Table1[[#This Row],[Performance Score]]&gt;=75,"Good",Table1[[#This Row],[Performance Score]]&gt;=60,"Average",Table1[[#This Row],[Performance Score]]&lt;=60,"Need Improvement")</f>
        <v>Excellent</v>
      </c>
      <c r="AE2495" t="str">
        <f>IF(AND(Table1[[#This Row],[Attendance %]]&gt;=80,(Table1[[#This Row],[Performance Score]]&gt;=80)),"Eligible","Not Eligible")</f>
        <v>Eligible</v>
      </c>
      <c r="AF2495" t="str">
        <f>IF(Table1[[#This Row],[Performance Score]]&gt;=80,"High Performer","Low Performer")</f>
        <v>High Performer</v>
      </c>
      <c r="AG2495" t="str" cm="1">
        <f t="array" aca="1" ref="AG2495" ca="1">_xlfn.IFS(Table1[[#This Row],[Experience]]&lt;=3,"Junior",Table1[[#This Row],[Experience]]&lt;=7,"Mid Level",Table1[[#This Row],[Experience]]&gt;=7,"Senior")</f>
        <v>Senior</v>
      </c>
      <c r="AH2495" t="str">
        <f>IF(Table1[[#This Row],[Attendance %]]&gt;75,"OK","Below 75")</f>
        <v>OK</v>
      </c>
      <c r="AI2495" t="b">
        <f>ISBLANK(Table1[[#This Row],[Employee ID]])</f>
        <v>0</v>
      </c>
      <c r="AJ2495" t="b">
        <f>ISNUMBER(Table1[[#This Row],[Total Salary  ]])</f>
        <v>1</v>
      </c>
      <c r="AK2495" t="str">
        <f>IFERROR(_xlfn.XLOOKUP(Table1[[#This Row],[Manager ID]],MANAGERS!A:A,MANAGERS!B:B),"Not Found")</f>
        <v>Manager_3</v>
      </c>
    </row>
    <row r="2496" spans="1:37" x14ac:dyDescent="0.2">
      <c r="A2496" t="s">
        <v>4639</v>
      </c>
      <c r="B2496" t="s">
        <v>71</v>
      </c>
      <c r="C2496" t="s">
        <v>21</v>
      </c>
      <c r="D2496" t="s">
        <v>40</v>
      </c>
      <c r="E2496" t="s">
        <v>65</v>
      </c>
      <c r="F2496" s="1">
        <v>43070</v>
      </c>
      <c r="G2496" s="1">
        <v>30639</v>
      </c>
      <c r="H2496">
        <v>66618</v>
      </c>
      <c r="I2496">
        <v>23998</v>
      </c>
      <c r="J2496">
        <v>65</v>
      </c>
      <c r="K2496">
        <v>41</v>
      </c>
      <c r="L2496" t="s">
        <v>18</v>
      </c>
      <c r="M2496">
        <v>113</v>
      </c>
      <c r="N2496">
        <f>Table1[[#This Row],[Basic Salary]]+Table1[[#This Row],[Bonus]]</f>
        <v>90616</v>
      </c>
      <c r="O2496" s="2">
        <f>Table1[[#This Row],[Bonus]]/Table1[[#This Row],[Basic Salary]]</f>
        <v>0.36023297006814975</v>
      </c>
      <c r="P2496">
        <f ca="1">DATEDIF(Table1[[#This Row],[Date of Birth]],TODAY(),"Y")</f>
        <v>42</v>
      </c>
      <c r="Q2496">
        <f ca="1">DATEDIF(Table1[[#This Row],[Joining Date]],TODAY(),"Y")</f>
        <v>8</v>
      </c>
      <c r="R2496" t="str">
        <f ca="1">IF(YEAR(Table1[[#This Row],[Joining Date]])=YEAR(TODAY()),"Yes","No")</f>
        <v>No</v>
      </c>
      <c r="S2496" t="str">
        <f ca="1">IF(Table1[[#This Row],[Experience]]&gt;5,"Yes","No")</f>
        <v>Yes</v>
      </c>
      <c r="T2496" t="str">
        <f>TEXT(Table1[[#This Row],[Joining Date]],"mmmm")</f>
        <v>December</v>
      </c>
      <c r="U2496" t="str">
        <f>TEXT(Table1[[#This Row],[Joining Date]],"yyyy")</f>
        <v>2017</v>
      </c>
      <c r="V2496" s="5">
        <f ca="1">TODAY()-Table1[[#This Row],[Joining Date]]</f>
        <v>3169</v>
      </c>
      <c r="W2496" t="str">
        <f>LEFT(Table1[[#This Row],[Employee Name]],FIND(" ",Table1[[#This Row],[Employee Name]])-1)</f>
        <v>Sneha</v>
      </c>
      <c r="X2496" t="str">
        <f>RIGHT(Table1[[#This Row],[Employee Name]],LEN(Table1[[#This Row],[Employee Name]])-FIND(" ",Table1[[#This Row],[Employee Name]]))</f>
        <v>Iyer</v>
      </c>
      <c r="Y2496" t="str">
        <f>Table1[[#This Row],[Department]]&amp;"-"&amp;Table1[[#This Row],[Employee ID]]</f>
        <v>IT-E04583</v>
      </c>
      <c r="Z2496" t="str">
        <f>LEFT(Table1[[#This Row],[Department]],3)</f>
        <v>IT</v>
      </c>
      <c r="AA2496" t="str">
        <f>_xlfn.XLOOKUP(Table1[[#This Row],[Manager ID]],MANAGERS!A:A,MANAGERS!B:B)</f>
        <v>Manager_13</v>
      </c>
      <c r="AB2496" t="str" cm="1">
        <f t="array" ref="AB2496">_xlfn.XLOOKUP(Table1[[#This Row],[Manager ID]],Table2[[#All],[Manager ID]],Table2[[#All],[Department Head]])</f>
        <v>HR</v>
      </c>
      <c r="AC2496" s="2">
        <f>_xlfn.XLOOKUP(Table1[[#This Row],[City]],L:L,O:O)</f>
        <v>0.21356479274849693</v>
      </c>
      <c r="AD2496" t="str" cm="1">
        <f t="array" ref="AD2496">_xlfn.IFS(Table1[[#This Row],[Performance Score]]&gt;=90,"Excellent",Table1[[#This Row],[Performance Score]]&gt;=75,"Good",Table1[[#This Row],[Performance Score]]&gt;=60,"Average",Table1[[#This Row],[Performance Score]]&lt;=60,"Need Improvement")</f>
        <v>Need Improvement</v>
      </c>
      <c r="AE2496" t="str">
        <f>IF(AND(Table1[[#This Row],[Attendance %]]&gt;=80,(Table1[[#This Row],[Performance Score]]&gt;=80)),"Eligible","Not Eligible")</f>
        <v>Not Eligible</v>
      </c>
      <c r="AF2496" t="str">
        <f>IF(Table1[[#This Row],[Performance Score]]&gt;=80,"High Performer","Low Performer")</f>
        <v>Low Performer</v>
      </c>
      <c r="AG2496" t="str" cm="1">
        <f t="array" aca="1" ref="AG2496" ca="1">_xlfn.IFS(Table1[[#This Row],[Experience]]&lt;=3,"Junior",Table1[[#This Row],[Experience]]&lt;=7,"Mid Level",Table1[[#This Row],[Experience]]&gt;=7,"Senior")</f>
        <v>Senior</v>
      </c>
      <c r="AH2496" t="str">
        <f>IF(Table1[[#This Row],[Attendance %]]&gt;75,"OK","Below 75")</f>
        <v>Below 75</v>
      </c>
      <c r="AI2496" t="b">
        <f>ISBLANK(Table1[[#This Row],[Employee ID]])</f>
        <v>0</v>
      </c>
      <c r="AJ2496" t="b">
        <f>ISNUMBER(Table1[[#This Row],[Total Salary  ]])</f>
        <v>1</v>
      </c>
      <c r="AK2496" t="str">
        <f>IFERROR(_xlfn.XLOOKUP(Table1[[#This Row],[Manager ID]],MANAGERS!A:A,MANAGERS!B:B),"Not Found")</f>
        <v>Manager_13</v>
      </c>
    </row>
    <row r="2497" spans="1:37" x14ac:dyDescent="0.2">
      <c r="A2497" t="s">
        <v>1495</v>
      </c>
      <c r="B2497" t="s">
        <v>42</v>
      </c>
      <c r="C2497" t="s">
        <v>21</v>
      </c>
      <c r="D2497" t="s">
        <v>81</v>
      </c>
      <c r="E2497" t="s">
        <v>51</v>
      </c>
      <c r="F2497" s="1">
        <v>43704</v>
      </c>
      <c r="G2497" s="1">
        <v>31801</v>
      </c>
      <c r="H2497">
        <v>79950</v>
      </c>
      <c r="I2497">
        <v>10649</v>
      </c>
      <c r="J2497">
        <v>71</v>
      </c>
      <c r="K2497">
        <v>99</v>
      </c>
      <c r="L2497" t="s">
        <v>23</v>
      </c>
      <c r="M2497">
        <v>105</v>
      </c>
      <c r="N2497">
        <f>Table1[[#This Row],[Basic Salary]]+Table1[[#This Row],[Bonus]]</f>
        <v>90599</v>
      </c>
      <c r="O2497" s="2">
        <f>Table1[[#This Row],[Bonus]]/Table1[[#This Row],[Basic Salary]]</f>
        <v>0.1331957473420888</v>
      </c>
      <c r="P2497">
        <f ca="1">DATEDIF(Table1[[#This Row],[Date of Birth]],TODAY(),"Y")</f>
        <v>39</v>
      </c>
      <c r="Q2497">
        <f ca="1">DATEDIF(Table1[[#This Row],[Joining Date]],TODAY(),"Y")</f>
        <v>6</v>
      </c>
      <c r="R2497" t="str">
        <f ca="1">IF(YEAR(Table1[[#This Row],[Joining Date]])=YEAR(TODAY()),"Yes","No")</f>
        <v>No</v>
      </c>
      <c r="S2497" t="str">
        <f ca="1">IF(Table1[[#This Row],[Experience]]&gt;5,"Yes","No")</f>
        <v>Yes</v>
      </c>
      <c r="T2497" t="str">
        <f>TEXT(Table1[[#This Row],[Joining Date]],"mmmm")</f>
        <v>August</v>
      </c>
      <c r="U2497" t="str">
        <f>TEXT(Table1[[#This Row],[Joining Date]],"yyyy")</f>
        <v>2019</v>
      </c>
      <c r="V2497" s="5">
        <f ca="1">TODAY()-Table1[[#This Row],[Joining Date]]</f>
        <v>2535</v>
      </c>
      <c r="W2497" t="str">
        <f>LEFT(Table1[[#This Row],[Employee Name]],FIND(" ",Table1[[#This Row],[Employee Name]])-1)</f>
        <v>Krishna</v>
      </c>
      <c r="X2497" t="str">
        <f>RIGHT(Table1[[#This Row],[Employee Name]],LEN(Table1[[#This Row],[Employee Name]])-FIND(" ",Table1[[#This Row],[Employee Name]]))</f>
        <v>Chaitanya</v>
      </c>
      <c r="Y2497" t="str">
        <f>Table1[[#This Row],[Department]]&amp;"-"&amp;Table1[[#This Row],[Employee ID]]</f>
        <v>Sales-E01439</v>
      </c>
      <c r="Z2497" t="str">
        <f>LEFT(Table1[[#This Row],[Department]],3)</f>
        <v>Sal</v>
      </c>
      <c r="AA2497" t="str">
        <f>_xlfn.XLOOKUP(Table1[[#This Row],[Manager ID]],MANAGERS!A:A,MANAGERS!B:B)</f>
        <v>Manager_5</v>
      </c>
      <c r="AB2497" t="str" cm="1">
        <f t="array" ref="AB2497">_xlfn.XLOOKUP(Table1[[#This Row],[Manager ID]],Table2[[#All],[Manager ID]],Table2[[#All],[Department Head]])</f>
        <v>Sales</v>
      </c>
      <c r="AC2497" s="2">
        <f>_xlfn.XLOOKUP(Table1[[#This Row],[City]],L:L,O:O)</f>
        <v>0.23486488519629886</v>
      </c>
      <c r="AD2497" t="str" cm="1">
        <f t="array" ref="AD2497">_xlfn.IFS(Table1[[#This Row],[Performance Score]]&gt;=90,"Excellent",Table1[[#This Row],[Performance Score]]&gt;=75,"Good",Table1[[#This Row],[Performance Score]]&gt;=60,"Average",Table1[[#This Row],[Performance Score]]&lt;=60,"Need Improvement")</f>
        <v>Excellent</v>
      </c>
      <c r="AE2497" t="str">
        <f>IF(AND(Table1[[#This Row],[Attendance %]]&gt;=80,(Table1[[#This Row],[Performance Score]]&gt;=80)),"Eligible","Not Eligible")</f>
        <v>Not Eligible</v>
      </c>
      <c r="AF2497" t="str">
        <f>IF(Table1[[#This Row],[Performance Score]]&gt;=80,"High Performer","Low Performer")</f>
        <v>High Performer</v>
      </c>
      <c r="AG2497" t="str" cm="1">
        <f t="array" aca="1" ref="AG2497" ca="1">_xlfn.IFS(Table1[[#This Row],[Experience]]&lt;=3,"Junior",Table1[[#This Row],[Experience]]&lt;=7,"Mid Level",Table1[[#This Row],[Experience]]&gt;=7,"Senior")</f>
        <v>Mid Level</v>
      </c>
      <c r="AH2497" t="str">
        <f>IF(Table1[[#This Row],[Attendance %]]&gt;75,"OK","Below 75")</f>
        <v>Below 75</v>
      </c>
      <c r="AI2497" t="b">
        <f>ISBLANK(Table1[[#This Row],[Employee ID]])</f>
        <v>0</v>
      </c>
      <c r="AJ2497" t="b">
        <f>ISNUMBER(Table1[[#This Row],[Total Salary  ]])</f>
        <v>1</v>
      </c>
      <c r="AK2497" t="str">
        <f>IFERROR(_xlfn.XLOOKUP(Table1[[#This Row],[Manager ID]],MANAGERS!A:A,MANAGERS!B:B),"Not Found")</f>
        <v>Manager_5</v>
      </c>
    </row>
    <row r="2498" spans="1:37" x14ac:dyDescent="0.2">
      <c r="A2498" t="s">
        <v>4295</v>
      </c>
      <c r="B2498" t="s">
        <v>71</v>
      </c>
      <c r="C2498" t="s">
        <v>15</v>
      </c>
      <c r="D2498" t="s">
        <v>25</v>
      </c>
      <c r="E2498" t="s">
        <v>65</v>
      </c>
      <c r="F2498" s="1">
        <v>44409</v>
      </c>
      <c r="G2498" s="1">
        <v>34696</v>
      </c>
      <c r="H2498">
        <v>79437</v>
      </c>
      <c r="I2498">
        <v>11156</v>
      </c>
      <c r="J2498">
        <v>71</v>
      </c>
      <c r="K2498">
        <v>48</v>
      </c>
      <c r="L2498" t="s">
        <v>31</v>
      </c>
      <c r="M2498">
        <v>112</v>
      </c>
      <c r="N2498">
        <f>Table1[[#This Row],[Basic Salary]]+Table1[[#This Row],[Bonus]]</f>
        <v>90593</v>
      </c>
      <c r="O2498" s="2">
        <f>Table1[[#This Row],[Bonus]]/Table1[[#This Row],[Basic Salary]]</f>
        <v>0.14043833478102144</v>
      </c>
      <c r="P2498">
        <f ca="1">DATEDIF(Table1[[#This Row],[Date of Birth]],TODAY(),"Y")</f>
        <v>31</v>
      </c>
      <c r="Q2498">
        <f ca="1">DATEDIF(Table1[[#This Row],[Joining Date]],TODAY(),"Y")</f>
        <v>5</v>
      </c>
      <c r="R2498" t="str">
        <f ca="1">IF(YEAR(Table1[[#This Row],[Joining Date]])=YEAR(TODAY()),"Yes","No")</f>
        <v>No</v>
      </c>
      <c r="S2498" t="str">
        <f ca="1">IF(Table1[[#This Row],[Experience]]&gt;5,"Yes","No")</f>
        <v>No</v>
      </c>
      <c r="T2498" t="str">
        <f>TEXT(Table1[[#This Row],[Joining Date]],"mmmm")</f>
        <v>August</v>
      </c>
      <c r="U2498" t="str">
        <f>TEXT(Table1[[#This Row],[Joining Date]],"yyyy")</f>
        <v>2021</v>
      </c>
      <c r="V2498" s="5">
        <f ca="1">TODAY()-Table1[[#This Row],[Joining Date]]</f>
        <v>1830</v>
      </c>
      <c r="W2498" t="str">
        <f>LEFT(Table1[[#This Row],[Employee Name]],FIND(" ",Table1[[#This Row],[Employee Name]])-1)</f>
        <v>Sneha</v>
      </c>
      <c r="X2498" t="str">
        <f>RIGHT(Table1[[#This Row],[Employee Name]],LEN(Table1[[#This Row],[Employee Name]])-FIND(" ",Table1[[#This Row],[Employee Name]]))</f>
        <v>Iyer</v>
      </c>
      <c r="Y2498" t="str">
        <f>Table1[[#This Row],[Department]]&amp;"-"&amp;Table1[[#This Row],[Employee ID]]</f>
        <v>Finance-E04239</v>
      </c>
      <c r="Z2498" t="str">
        <f>LEFT(Table1[[#This Row],[Department]],3)</f>
        <v>Fin</v>
      </c>
      <c r="AA2498" t="str">
        <f>_xlfn.XLOOKUP(Table1[[#This Row],[Manager ID]],MANAGERS!A:A,MANAGERS!B:B)</f>
        <v>Manager_12</v>
      </c>
      <c r="AB2498" t="str" cm="1">
        <f t="array" ref="AB2498">_xlfn.XLOOKUP(Table1[[#This Row],[Manager ID]],Table2[[#All],[Manager ID]],Table2[[#All],[Department Head]])</f>
        <v>Marketing</v>
      </c>
      <c r="AC2498" s="2">
        <f>_xlfn.XLOOKUP(Table1[[#This Row],[City]],L:L,O:O)</f>
        <v>0.241864189087755</v>
      </c>
      <c r="AD2498" t="str" cm="1">
        <f t="array" ref="AD2498">_xlfn.IFS(Table1[[#This Row],[Performance Score]]&gt;=90,"Excellent",Table1[[#This Row],[Performance Score]]&gt;=75,"Good",Table1[[#This Row],[Performance Score]]&gt;=60,"Average",Table1[[#This Row],[Performance Score]]&lt;=60,"Need Improvement")</f>
        <v>Need Improvement</v>
      </c>
      <c r="AE2498" t="str">
        <f>IF(AND(Table1[[#This Row],[Attendance %]]&gt;=80,(Table1[[#This Row],[Performance Score]]&gt;=80)),"Eligible","Not Eligible")</f>
        <v>Not Eligible</v>
      </c>
      <c r="AF2498" t="str">
        <f>IF(Table1[[#This Row],[Performance Score]]&gt;=80,"High Performer","Low Performer")</f>
        <v>Low Performer</v>
      </c>
      <c r="AG2498" t="str" cm="1">
        <f t="array" aca="1" ref="AG2498" ca="1">_xlfn.IFS(Table1[[#This Row],[Experience]]&lt;=3,"Junior",Table1[[#This Row],[Experience]]&lt;=7,"Mid Level",Table1[[#This Row],[Experience]]&gt;=7,"Senior")</f>
        <v>Mid Level</v>
      </c>
      <c r="AH2498" t="str">
        <f>IF(Table1[[#This Row],[Attendance %]]&gt;75,"OK","Below 75")</f>
        <v>Below 75</v>
      </c>
      <c r="AI2498" t="b">
        <f>ISBLANK(Table1[[#This Row],[Employee ID]])</f>
        <v>0</v>
      </c>
      <c r="AJ2498" t="b">
        <f>ISNUMBER(Table1[[#This Row],[Total Salary  ]])</f>
        <v>1</v>
      </c>
      <c r="AK2498" t="str">
        <f>IFERROR(_xlfn.XLOOKUP(Table1[[#This Row],[Manager ID]],MANAGERS!A:A,MANAGERS!B:B),"Not Found")</f>
        <v>Manager_12</v>
      </c>
    </row>
    <row r="2499" spans="1:37" x14ac:dyDescent="0.2">
      <c r="A2499" t="s">
        <v>2719</v>
      </c>
      <c r="B2499" t="s">
        <v>45</v>
      </c>
      <c r="C2499" t="s">
        <v>15</v>
      </c>
      <c r="D2499" t="s">
        <v>81</v>
      </c>
      <c r="E2499" t="s">
        <v>51</v>
      </c>
      <c r="F2499" s="1">
        <v>44464</v>
      </c>
      <c r="G2499" s="1">
        <v>31513</v>
      </c>
      <c r="H2499">
        <v>68532</v>
      </c>
      <c r="I2499">
        <v>22058</v>
      </c>
      <c r="J2499">
        <v>77</v>
      </c>
      <c r="K2499">
        <v>79</v>
      </c>
      <c r="L2499" t="s">
        <v>34</v>
      </c>
      <c r="M2499">
        <v>101</v>
      </c>
      <c r="N2499">
        <f>Table1[[#This Row],[Basic Salary]]+Table1[[#This Row],[Bonus]]</f>
        <v>90590</v>
      </c>
      <c r="O2499" s="2">
        <f>Table1[[#This Row],[Bonus]]/Table1[[#This Row],[Basic Salary]]</f>
        <v>0.32186423860386387</v>
      </c>
      <c r="P2499">
        <f ca="1">DATEDIF(Table1[[#This Row],[Date of Birth]],TODAY(),"Y")</f>
        <v>40</v>
      </c>
      <c r="Q2499">
        <f ca="1">DATEDIF(Table1[[#This Row],[Joining Date]],TODAY(),"Y")</f>
        <v>4</v>
      </c>
      <c r="R2499" t="str">
        <f ca="1">IF(YEAR(Table1[[#This Row],[Joining Date]])=YEAR(TODAY()),"Yes","No")</f>
        <v>No</v>
      </c>
      <c r="S2499" t="str">
        <f ca="1">IF(Table1[[#This Row],[Experience]]&gt;5,"Yes","No")</f>
        <v>No</v>
      </c>
      <c r="T2499" t="str">
        <f>TEXT(Table1[[#This Row],[Joining Date]],"mmmm")</f>
        <v>September</v>
      </c>
      <c r="U2499" t="str">
        <f>TEXT(Table1[[#This Row],[Joining Date]],"yyyy")</f>
        <v>2021</v>
      </c>
      <c r="V2499" s="5">
        <f ca="1">TODAY()-Table1[[#This Row],[Joining Date]]</f>
        <v>1775</v>
      </c>
      <c r="W2499" t="str">
        <f>LEFT(Table1[[#This Row],[Employee Name]],FIND(" ",Table1[[#This Row],[Employee Name]])-1)</f>
        <v>Ananya</v>
      </c>
      <c r="X2499" t="str">
        <f>RIGHT(Table1[[#This Row],[Employee Name]],LEN(Table1[[#This Row],[Employee Name]])-FIND(" ",Table1[[#This Row],[Employee Name]]))</f>
        <v>Rao</v>
      </c>
      <c r="Y2499" t="str">
        <f>Table1[[#This Row],[Department]]&amp;"-"&amp;Table1[[#This Row],[Employee ID]]</f>
        <v>Sales-E02663</v>
      </c>
      <c r="Z2499" t="str">
        <f>LEFT(Table1[[#This Row],[Department]],3)</f>
        <v>Sal</v>
      </c>
      <c r="AA2499" t="str">
        <f>_xlfn.XLOOKUP(Table1[[#This Row],[Manager ID]],MANAGERS!A:A,MANAGERS!B:B)</f>
        <v>Manager_1</v>
      </c>
      <c r="AB2499" t="str" cm="1">
        <f t="array" ref="AB2499">_xlfn.XLOOKUP(Table1[[#This Row],[Manager ID]],Table2[[#All],[Manager ID]],Table2[[#All],[Department Head]])</f>
        <v>Support</v>
      </c>
      <c r="AC2499" s="2">
        <f>_xlfn.XLOOKUP(Table1[[#This Row],[City]],L:L,O:O)</f>
        <v>0.24030340748661314</v>
      </c>
      <c r="AD2499" t="str" cm="1">
        <f t="array" ref="AD2499">_xlfn.IFS(Table1[[#This Row],[Performance Score]]&gt;=90,"Excellent",Table1[[#This Row],[Performance Score]]&gt;=75,"Good",Table1[[#This Row],[Performance Score]]&gt;=60,"Average",Table1[[#This Row],[Performance Score]]&lt;=60,"Need Improvement")</f>
        <v>Good</v>
      </c>
      <c r="AE2499" t="str">
        <f>IF(AND(Table1[[#This Row],[Attendance %]]&gt;=80,(Table1[[#This Row],[Performance Score]]&gt;=80)),"Eligible","Not Eligible")</f>
        <v>Not Eligible</v>
      </c>
      <c r="AF2499" t="str">
        <f>IF(Table1[[#This Row],[Performance Score]]&gt;=80,"High Performer","Low Performer")</f>
        <v>Low Performer</v>
      </c>
      <c r="AG2499" t="str" cm="1">
        <f t="array" aca="1" ref="AG2499" ca="1">_xlfn.IFS(Table1[[#This Row],[Experience]]&lt;=3,"Junior",Table1[[#This Row],[Experience]]&lt;=7,"Mid Level",Table1[[#This Row],[Experience]]&gt;=7,"Senior")</f>
        <v>Mid Level</v>
      </c>
      <c r="AH2499" t="str">
        <f>IF(Table1[[#This Row],[Attendance %]]&gt;75,"OK","Below 75")</f>
        <v>OK</v>
      </c>
      <c r="AI2499" t="b">
        <f>ISBLANK(Table1[[#This Row],[Employee ID]])</f>
        <v>0</v>
      </c>
      <c r="AJ2499" t="b">
        <f>ISNUMBER(Table1[[#This Row],[Total Salary  ]])</f>
        <v>1</v>
      </c>
      <c r="AK2499" t="str">
        <f>IFERROR(_xlfn.XLOOKUP(Table1[[#This Row],[Manager ID]],MANAGERS!A:A,MANAGERS!B:B),"Not Found")</f>
        <v>Manager_1</v>
      </c>
    </row>
    <row r="2500" spans="1:37" x14ac:dyDescent="0.2">
      <c r="A2500" t="s">
        <v>4320</v>
      </c>
      <c r="B2500" t="s">
        <v>20</v>
      </c>
      <c r="C2500" t="s">
        <v>15</v>
      </c>
      <c r="D2500" t="s">
        <v>40</v>
      </c>
      <c r="E2500" t="s">
        <v>17</v>
      </c>
      <c r="F2500" s="1">
        <v>42352</v>
      </c>
      <c r="G2500" s="1">
        <v>35909</v>
      </c>
      <c r="H2500">
        <v>71143</v>
      </c>
      <c r="I2500">
        <v>19433</v>
      </c>
      <c r="J2500">
        <v>86</v>
      </c>
      <c r="K2500">
        <v>93</v>
      </c>
      <c r="L2500" t="s">
        <v>31</v>
      </c>
      <c r="M2500">
        <v>105</v>
      </c>
      <c r="N2500">
        <f>Table1[[#This Row],[Basic Salary]]+Table1[[#This Row],[Bonus]]</f>
        <v>90576</v>
      </c>
      <c r="O2500" s="2">
        <f>Table1[[#This Row],[Bonus]]/Table1[[#This Row],[Basic Salary]]</f>
        <v>0.27315406997174707</v>
      </c>
      <c r="P2500">
        <f ca="1">DATEDIF(Table1[[#This Row],[Date of Birth]],TODAY(),"Y")</f>
        <v>28</v>
      </c>
      <c r="Q2500">
        <f ca="1">DATEDIF(Table1[[#This Row],[Joining Date]],TODAY(),"Y")</f>
        <v>10</v>
      </c>
      <c r="R2500" t="str">
        <f ca="1">IF(YEAR(Table1[[#This Row],[Joining Date]])=YEAR(TODAY()),"Yes","No")</f>
        <v>No</v>
      </c>
      <c r="S2500" t="str">
        <f ca="1">IF(Table1[[#This Row],[Experience]]&gt;5,"Yes","No")</f>
        <v>Yes</v>
      </c>
      <c r="T2500" t="str">
        <f>TEXT(Table1[[#This Row],[Joining Date]],"mmmm")</f>
        <v>December</v>
      </c>
      <c r="U2500" t="str">
        <f>TEXT(Table1[[#This Row],[Joining Date]],"yyyy")</f>
        <v>2015</v>
      </c>
      <c r="V2500" s="5">
        <f ca="1">TODAY()-Table1[[#This Row],[Joining Date]]</f>
        <v>3887</v>
      </c>
      <c r="W2500" t="str">
        <f>LEFT(Table1[[#This Row],[Employee Name]],FIND(" ",Table1[[#This Row],[Employee Name]])-1)</f>
        <v>Rahul</v>
      </c>
      <c r="X2500" t="str">
        <f>RIGHT(Table1[[#This Row],[Employee Name]],LEN(Table1[[#This Row],[Employee Name]])-FIND(" ",Table1[[#This Row],[Employee Name]]))</f>
        <v>Verma</v>
      </c>
      <c r="Y2500" t="str">
        <f>Table1[[#This Row],[Department]]&amp;"-"&amp;Table1[[#This Row],[Employee ID]]</f>
        <v>IT-E04264</v>
      </c>
      <c r="Z2500" t="str">
        <f>LEFT(Table1[[#This Row],[Department]],3)</f>
        <v>IT</v>
      </c>
      <c r="AA2500" t="str">
        <f>_xlfn.XLOOKUP(Table1[[#This Row],[Manager ID]],MANAGERS!A:A,MANAGERS!B:B)</f>
        <v>Manager_5</v>
      </c>
      <c r="AB2500" t="str" cm="1">
        <f t="array" ref="AB2500">_xlfn.XLOOKUP(Table1[[#This Row],[Manager ID]],Table2[[#All],[Manager ID]],Table2[[#All],[Department Head]])</f>
        <v>Sales</v>
      </c>
      <c r="AC2500" s="2">
        <f>_xlfn.XLOOKUP(Table1[[#This Row],[City]],L:L,O:O)</f>
        <v>0.241864189087755</v>
      </c>
      <c r="AD2500" t="str" cm="1">
        <f t="array" ref="AD2500">_xlfn.IFS(Table1[[#This Row],[Performance Score]]&gt;=90,"Excellent",Table1[[#This Row],[Performance Score]]&gt;=75,"Good",Table1[[#This Row],[Performance Score]]&gt;=60,"Average",Table1[[#This Row],[Performance Score]]&lt;=60,"Need Improvement")</f>
        <v>Excellent</v>
      </c>
      <c r="AE2500" t="str">
        <f>IF(AND(Table1[[#This Row],[Attendance %]]&gt;=80,(Table1[[#This Row],[Performance Score]]&gt;=80)),"Eligible","Not Eligible")</f>
        <v>Eligible</v>
      </c>
      <c r="AF2500" t="str">
        <f>IF(Table1[[#This Row],[Performance Score]]&gt;=80,"High Performer","Low Performer")</f>
        <v>High Performer</v>
      </c>
      <c r="AG2500" t="str" cm="1">
        <f t="array" aca="1" ref="AG2500" ca="1">_xlfn.IFS(Table1[[#This Row],[Experience]]&lt;=3,"Junior",Table1[[#This Row],[Experience]]&lt;=7,"Mid Level",Table1[[#This Row],[Experience]]&gt;=7,"Senior")</f>
        <v>Senior</v>
      </c>
      <c r="AH2500" t="str">
        <f>IF(Table1[[#This Row],[Attendance %]]&gt;75,"OK","Below 75")</f>
        <v>OK</v>
      </c>
      <c r="AI2500" t="b">
        <f>ISBLANK(Table1[[#This Row],[Employee ID]])</f>
        <v>0</v>
      </c>
      <c r="AJ2500" t="b">
        <f>ISNUMBER(Table1[[#This Row],[Total Salary  ]])</f>
        <v>1</v>
      </c>
      <c r="AK2500" t="str">
        <f>IFERROR(_xlfn.XLOOKUP(Table1[[#This Row],[Manager ID]],MANAGERS!A:A,MANAGERS!B:B),"Not Found")</f>
        <v>Manager_5</v>
      </c>
    </row>
    <row r="2501" spans="1:37" x14ac:dyDescent="0.2">
      <c r="A2501" t="s">
        <v>1237</v>
      </c>
      <c r="B2501" t="s">
        <v>50</v>
      </c>
      <c r="C2501" t="s">
        <v>21</v>
      </c>
      <c r="D2501" t="s">
        <v>33</v>
      </c>
      <c r="E2501" t="s">
        <v>26</v>
      </c>
      <c r="F2501" s="1">
        <v>43043</v>
      </c>
      <c r="G2501" s="1">
        <v>35189</v>
      </c>
      <c r="H2501">
        <v>85129</v>
      </c>
      <c r="I2501">
        <v>5444</v>
      </c>
      <c r="J2501">
        <v>82</v>
      </c>
      <c r="K2501">
        <v>59</v>
      </c>
      <c r="L2501" t="s">
        <v>18</v>
      </c>
      <c r="M2501">
        <v>111</v>
      </c>
      <c r="N2501">
        <f>Table1[[#This Row],[Basic Salary]]+Table1[[#This Row],[Bonus]]</f>
        <v>90573</v>
      </c>
      <c r="O2501" s="2">
        <f>Table1[[#This Row],[Bonus]]/Table1[[#This Row],[Basic Salary]]</f>
        <v>6.3950005286095221E-2</v>
      </c>
      <c r="P2501">
        <f ca="1">DATEDIF(Table1[[#This Row],[Date of Birth]],TODAY(),"Y")</f>
        <v>30</v>
      </c>
      <c r="Q2501">
        <f ca="1">DATEDIF(Table1[[#This Row],[Joining Date]],TODAY(),"Y")</f>
        <v>8</v>
      </c>
      <c r="R2501" t="str">
        <f ca="1">IF(YEAR(Table1[[#This Row],[Joining Date]])=YEAR(TODAY()),"Yes","No")</f>
        <v>No</v>
      </c>
      <c r="S2501" t="str">
        <f ca="1">IF(Table1[[#This Row],[Experience]]&gt;5,"Yes","No")</f>
        <v>Yes</v>
      </c>
      <c r="T2501" t="str">
        <f>TEXT(Table1[[#This Row],[Joining Date]],"mmmm")</f>
        <v>November</v>
      </c>
      <c r="U2501" t="str">
        <f>TEXT(Table1[[#This Row],[Joining Date]],"yyyy")</f>
        <v>2017</v>
      </c>
      <c r="V2501" s="5">
        <f ca="1">TODAY()-Table1[[#This Row],[Joining Date]]</f>
        <v>3196</v>
      </c>
      <c r="W2501" t="str">
        <f>LEFT(Table1[[#This Row],[Employee Name]],FIND(" ",Table1[[#This Row],[Employee Name]])-1)</f>
        <v>Ravi</v>
      </c>
      <c r="X2501" t="str">
        <f>RIGHT(Table1[[#This Row],[Employee Name]],LEN(Table1[[#This Row],[Employee Name]])-FIND(" ",Table1[[#This Row],[Employee Name]]))</f>
        <v>Teja</v>
      </c>
      <c r="Y2501" t="str">
        <f>Table1[[#This Row],[Department]]&amp;"-"&amp;Table1[[#This Row],[Employee ID]]</f>
        <v>Marketing-E01181</v>
      </c>
      <c r="Z2501" t="str">
        <f>LEFT(Table1[[#This Row],[Department]],3)</f>
        <v>Mar</v>
      </c>
      <c r="AA2501" t="str">
        <f>_xlfn.XLOOKUP(Table1[[#This Row],[Manager ID]],MANAGERS!A:A,MANAGERS!B:B)</f>
        <v>Manager_11</v>
      </c>
      <c r="AB2501" t="str" cm="1">
        <f t="array" ref="AB2501">_xlfn.XLOOKUP(Table1[[#This Row],[Manager ID]],Table2[[#All],[Manager ID]],Table2[[#All],[Department Head]])</f>
        <v>Marketing</v>
      </c>
      <c r="AC2501" s="2">
        <f>_xlfn.XLOOKUP(Table1[[#This Row],[City]],L:L,O:O)</f>
        <v>0.21356479274849693</v>
      </c>
      <c r="AD2501" t="str" cm="1">
        <f t="array" ref="AD2501">_xlfn.IFS(Table1[[#This Row],[Performance Score]]&gt;=90,"Excellent",Table1[[#This Row],[Performance Score]]&gt;=75,"Good",Table1[[#This Row],[Performance Score]]&gt;=60,"Average",Table1[[#This Row],[Performance Score]]&lt;=60,"Need Improvement")</f>
        <v>Need Improvement</v>
      </c>
      <c r="AE2501" t="str">
        <f>IF(AND(Table1[[#This Row],[Attendance %]]&gt;=80,(Table1[[#This Row],[Performance Score]]&gt;=80)),"Eligible","Not Eligible")</f>
        <v>Not Eligible</v>
      </c>
      <c r="AF2501" t="str">
        <f>IF(Table1[[#This Row],[Performance Score]]&gt;=80,"High Performer","Low Performer")</f>
        <v>Low Performer</v>
      </c>
      <c r="AG2501" t="str" cm="1">
        <f t="array" aca="1" ref="AG2501" ca="1">_xlfn.IFS(Table1[[#This Row],[Experience]]&lt;=3,"Junior",Table1[[#This Row],[Experience]]&lt;=7,"Mid Level",Table1[[#This Row],[Experience]]&gt;=7,"Senior")</f>
        <v>Senior</v>
      </c>
      <c r="AH2501" t="str">
        <f>IF(Table1[[#This Row],[Attendance %]]&gt;75,"OK","Below 75")</f>
        <v>OK</v>
      </c>
      <c r="AI2501" t="b">
        <f>ISBLANK(Table1[[#This Row],[Employee ID]])</f>
        <v>0</v>
      </c>
      <c r="AJ2501" t="b">
        <f>ISNUMBER(Table1[[#This Row],[Total Salary  ]])</f>
        <v>1</v>
      </c>
      <c r="AK2501" t="str">
        <f>IFERROR(_xlfn.XLOOKUP(Table1[[#This Row],[Manager ID]],MANAGERS!A:A,MANAGERS!B:B),"Not Found")</f>
        <v>Manager_11</v>
      </c>
    </row>
    <row r="2502" spans="1:37" x14ac:dyDescent="0.2">
      <c r="A2502" t="s">
        <v>3544</v>
      </c>
      <c r="B2502" t="s">
        <v>95</v>
      </c>
      <c r="C2502" t="s">
        <v>21</v>
      </c>
      <c r="D2502" t="s">
        <v>43</v>
      </c>
      <c r="E2502" t="s">
        <v>26</v>
      </c>
      <c r="F2502" s="1">
        <v>43547</v>
      </c>
      <c r="G2502" s="1">
        <v>33016</v>
      </c>
      <c r="H2502">
        <v>71352</v>
      </c>
      <c r="I2502">
        <v>19188</v>
      </c>
      <c r="J2502">
        <v>80</v>
      </c>
      <c r="K2502">
        <v>85</v>
      </c>
      <c r="L2502" t="s">
        <v>34</v>
      </c>
      <c r="M2502">
        <v>110</v>
      </c>
      <c r="N2502">
        <f>Table1[[#This Row],[Basic Salary]]+Table1[[#This Row],[Bonus]]</f>
        <v>90540</v>
      </c>
      <c r="O2502" s="2">
        <f>Table1[[#This Row],[Bonus]]/Table1[[#This Row],[Basic Salary]]</f>
        <v>0.26892028254288597</v>
      </c>
      <c r="P2502">
        <f ca="1">DATEDIF(Table1[[#This Row],[Date of Birth]],TODAY(),"Y")</f>
        <v>36</v>
      </c>
      <c r="Q2502">
        <f ca="1">DATEDIF(Table1[[#This Row],[Joining Date]],TODAY(),"Y")</f>
        <v>7</v>
      </c>
      <c r="R2502" t="str">
        <f ca="1">IF(YEAR(Table1[[#This Row],[Joining Date]])=YEAR(TODAY()),"Yes","No")</f>
        <v>No</v>
      </c>
      <c r="S2502" t="str">
        <f ca="1">IF(Table1[[#This Row],[Experience]]&gt;5,"Yes","No")</f>
        <v>Yes</v>
      </c>
      <c r="T2502" t="str">
        <f>TEXT(Table1[[#This Row],[Joining Date]],"mmmm")</f>
        <v>March</v>
      </c>
      <c r="U2502" t="str">
        <f>TEXT(Table1[[#This Row],[Joining Date]],"yyyy")</f>
        <v>2019</v>
      </c>
      <c r="V2502" s="5">
        <f ca="1">TODAY()-Table1[[#This Row],[Joining Date]]</f>
        <v>2692</v>
      </c>
      <c r="W2502" t="str">
        <f>LEFT(Table1[[#This Row],[Employee Name]],FIND(" ",Table1[[#This Row],[Employee Name]])-1)</f>
        <v>Ajay</v>
      </c>
      <c r="X2502" t="str">
        <f>RIGHT(Table1[[#This Row],[Employee Name]],LEN(Table1[[#This Row],[Employee Name]])-FIND(" ",Table1[[#This Row],[Employee Name]]))</f>
        <v>Singh</v>
      </c>
      <c r="Y2502" t="str">
        <f>Table1[[#This Row],[Department]]&amp;"-"&amp;Table1[[#This Row],[Employee ID]]</f>
        <v>Operations-E03488</v>
      </c>
      <c r="Z2502" t="str">
        <f>LEFT(Table1[[#This Row],[Department]],3)</f>
        <v>Ope</v>
      </c>
      <c r="AA2502" t="str">
        <f>_xlfn.XLOOKUP(Table1[[#This Row],[Manager ID]],MANAGERS!A:A,MANAGERS!B:B)</f>
        <v>Manager_10</v>
      </c>
      <c r="AB2502" t="str" cm="1">
        <f t="array" ref="AB2502">_xlfn.XLOOKUP(Table1[[#This Row],[Manager ID]],Table2[[#All],[Manager ID]],Table2[[#All],[Department Head]])</f>
        <v>HR</v>
      </c>
      <c r="AC2502" s="2">
        <f>_xlfn.XLOOKUP(Table1[[#This Row],[City]],L:L,O:O)</f>
        <v>0.24030340748661314</v>
      </c>
      <c r="AD2502" t="str" cm="1">
        <f t="array" ref="AD2502">_xlfn.IFS(Table1[[#This Row],[Performance Score]]&gt;=90,"Excellent",Table1[[#This Row],[Performance Score]]&gt;=75,"Good",Table1[[#This Row],[Performance Score]]&gt;=60,"Average",Table1[[#This Row],[Performance Score]]&lt;=60,"Need Improvement")</f>
        <v>Good</v>
      </c>
      <c r="AE2502" t="str">
        <f>IF(AND(Table1[[#This Row],[Attendance %]]&gt;=80,(Table1[[#This Row],[Performance Score]]&gt;=80)),"Eligible","Not Eligible")</f>
        <v>Eligible</v>
      </c>
      <c r="AF2502" t="str">
        <f>IF(Table1[[#This Row],[Performance Score]]&gt;=80,"High Performer","Low Performer")</f>
        <v>High Performer</v>
      </c>
      <c r="AG2502" t="str" cm="1">
        <f t="array" aca="1" ref="AG2502" ca="1">_xlfn.IFS(Table1[[#This Row],[Experience]]&lt;=3,"Junior",Table1[[#This Row],[Experience]]&lt;=7,"Mid Level",Table1[[#This Row],[Experience]]&gt;=7,"Senior")</f>
        <v>Mid Level</v>
      </c>
      <c r="AH2502" t="str">
        <f>IF(Table1[[#This Row],[Attendance %]]&gt;75,"OK","Below 75")</f>
        <v>OK</v>
      </c>
      <c r="AI2502" t="b">
        <f>ISBLANK(Table1[[#This Row],[Employee ID]])</f>
        <v>0</v>
      </c>
      <c r="AJ2502" t="b">
        <f>ISNUMBER(Table1[[#This Row],[Total Salary  ]])</f>
        <v>1</v>
      </c>
      <c r="AK2502" t="str">
        <f>IFERROR(_xlfn.XLOOKUP(Table1[[#This Row],[Manager ID]],MANAGERS!A:A,MANAGERS!B:B),"Not Found")</f>
        <v>Manager_10</v>
      </c>
    </row>
    <row r="2503" spans="1:37" x14ac:dyDescent="0.2">
      <c r="A2503" t="s">
        <v>4056</v>
      </c>
      <c r="B2503" t="s">
        <v>50</v>
      </c>
      <c r="C2503" t="s">
        <v>15</v>
      </c>
      <c r="D2503" t="s">
        <v>16</v>
      </c>
      <c r="E2503" t="s">
        <v>26</v>
      </c>
      <c r="F2503" s="1">
        <v>45179</v>
      </c>
      <c r="G2503" s="1">
        <v>39868</v>
      </c>
      <c r="H2503">
        <v>63266</v>
      </c>
      <c r="I2503">
        <v>27255</v>
      </c>
      <c r="J2503">
        <v>100</v>
      </c>
      <c r="K2503">
        <v>61</v>
      </c>
      <c r="L2503" t="s">
        <v>23</v>
      </c>
      <c r="M2503">
        <v>112</v>
      </c>
      <c r="N2503">
        <f>Table1[[#This Row],[Basic Salary]]+Table1[[#This Row],[Bonus]]</f>
        <v>90521</v>
      </c>
      <c r="O2503" s="2">
        <f>Table1[[#This Row],[Bonus]]/Table1[[#This Row],[Basic Salary]]</f>
        <v>0.43080011380520344</v>
      </c>
      <c r="P2503">
        <f ca="1">DATEDIF(Table1[[#This Row],[Date of Birth]],TODAY(),"Y")</f>
        <v>17</v>
      </c>
      <c r="Q2503">
        <f ca="1">DATEDIF(Table1[[#This Row],[Joining Date]],TODAY(),"Y")</f>
        <v>2</v>
      </c>
      <c r="R2503" t="str">
        <f ca="1">IF(YEAR(Table1[[#This Row],[Joining Date]])=YEAR(TODAY()),"Yes","No")</f>
        <v>No</v>
      </c>
      <c r="S2503" t="str">
        <f ca="1">IF(Table1[[#This Row],[Experience]]&gt;5,"Yes","No")</f>
        <v>No</v>
      </c>
      <c r="T2503" t="str">
        <f>TEXT(Table1[[#This Row],[Joining Date]],"mmmm")</f>
        <v>September</v>
      </c>
      <c r="U2503" t="str">
        <f>TEXT(Table1[[#This Row],[Joining Date]],"yyyy")</f>
        <v>2023</v>
      </c>
      <c r="V2503" s="5">
        <f ca="1">TODAY()-Table1[[#This Row],[Joining Date]]</f>
        <v>1060</v>
      </c>
      <c r="W2503" t="str">
        <f>LEFT(Table1[[#This Row],[Employee Name]],FIND(" ",Table1[[#This Row],[Employee Name]])-1)</f>
        <v>Ravi</v>
      </c>
      <c r="X2503" t="str">
        <f>RIGHT(Table1[[#This Row],[Employee Name]],LEN(Table1[[#This Row],[Employee Name]])-FIND(" ",Table1[[#This Row],[Employee Name]]))</f>
        <v>Teja</v>
      </c>
      <c r="Y2503" t="str">
        <f>Table1[[#This Row],[Department]]&amp;"-"&amp;Table1[[#This Row],[Employee ID]]</f>
        <v>HR-E04000</v>
      </c>
      <c r="Z2503" t="str">
        <f>LEFT(Table1[[#This Row],[Department]],3)</f>
        <v>HR</v>
      </c>
      <c r="AA2503" t="str">
        <f>_xlfn.XLOOKUP(Table1[[#This Row],[Manager ID]],MANAGERS!A:A,MANAGERS!B:B)</f>
        <v>Manager_12</v>
      </c>
      <c r="AB2503" t="str" cm="1">
        <f t="array" ref="AB2503">_xlfn.XLOOKUP(Table1[[#This Row],[Manager ID]],Table2[[#All],[Manager ID]],Table2[[#All],[Department Head]])</f>
        <v>Marketing</v>
      </c>
      <c r="AC2503" s="2">
        <f>_xlfn.XLOOKUP(Table1[[#This Row],[City]],L:L,O:O)</f>
        <v>0.23486488519629886</v>
      </c>
      <c r="AD2503" t="str" cm="1">
        <f t="array" ref="AD2503">_xlfn.IFS(Table1[[#This Row],[Performance Score]]&gt;=90,"Excellent",Table1[[#This Row],[Performance Score]]&gt;=75,"Good",Table1[[#This Row],[Performance Score]]&gt;=60,"Average",Table1[[#This Row],[Performance Score]]&lt;=60,"Need Improvement")</f>
        <v>Average</v>
      </c>
      <c r="AE2503" t="str">
        <f>IF(AND(Table1[[#This Row],[Attendance %]]&gt;=80,(Table1[[#This Row],[Performance Score]]&gt;=80)),"Eligible","Not Eligible")</f>
        <v>Not Eligible</v>
      </c>
      <c r="AF2503" t="str">
        <f>IF(Table1[[#This Row],[Performance Score]]&gt;=80,"High Performer","Low Performer")</f>
        <v>Low Performer</v>
      </c>
      <c r="AG2503" t="str" cm="1">
        <f t="array" aca="1" ref="AG2503" ca="1">_xlfn.IFS(Table1[[#This Row],[Experience]]&lt;=3,"Junior",Table1[[#This Row],[Experience]]&lt;=7,"Mid Level",Table1[[#This Row],[Experience]]&gt;=7,"Senior")</f>
        <v>Junior</v>
      </c>
      <c r="AH2503" t="str">
        <f>IF(Table1[[#This Row],[Attendance %]]&gt;75,"OK","Below 75")</f>
        <v>OK</v>
      </c>
      <c r="AI2503" t="b">
        <f>ISBLANK(Table1[[#This Row],[Employee ID]])</f>
        <v>0</v>
      </c>
      <c r="AJ2503" t="b">
        <f>ISNUMBER(Table1[[#This Row],[Total Salary  ]])</f>
        <v>1</v>
      </c>
      <c r="AK2503" t="str">
        <f>IFERROR(_xlfn.XLOOKUP(Table1[[#This Row],[Manager ID]],MANAGERS!A:A,MANAGERS!B:B),"Not Found")</f>
        <v>Manager_12</v>
      </c>
    </row>
    <row r="2504" spans="1:37" x14ac:dyDescent="0.2">
      <c r="A2504" t="s">
        <v>2973</v>
      </c>
      <c r="B2504" t="s">
        <v>36</v>
      </c>
      <c r="C2504" t="s">
        <v>21</v>
      </c>
      <c r="D2504" t="s">
        <v>81</v>
      </c>
      <c r="E2504" t="s">
        <v>22</v>
      </c>
      <c r="F2504" s="1">
        <v>44193</v>
      </c>
      <c r="G2504" s="1">
        <v>37951</v>
      </c>
      <c r="H2504">
        <v>82855</v>
      </c>
      <c r="I2504">
        <v>7630</v>
      </c>
      <c r="J2504">
        <v>67</v>
      </c>
      <c r="K2504">
        <v>93</v>
      </c>
      <c r="L2504" t="s">
        <v>31</v>
      </c>
      <c r="M2504">
        <v>117</v>
      </c>
      <c r="N2504">
        <f>Table1[[#This Row],[Basic Salary]]+Table1[[#This Row],[Bonus]]</f>
        <v>90485</v>
      </c>
      <c r="O2504" s="2">
        <f>Table1[[#This Row],[Bonus]]/Table1[[#This Row],[Basic Salary]]</f>
        <v>9.2088588497978394E-2</v>
      </c>
      <c r="P2504">
        <f ca="1">DATEDIF(Table1[[#This Row],[Date of Birth]],TODAY(),"Y")</f>
        <v>22</v>
      </c>
      <c r="Q2504">
        <f ca="1">DATEDIF(Table1[[#This Row],[Joining Date]],TODAY(),"Y")</f>
        <v>5</v>
      </c>
      <c r="R2504" t="str">
        <f ca="1">IF(YEAR(Table1[[#This Row],[Joining Date]])=YEAR(TODAY()),"Yes","No")</f>
        <v>No</v>
      </c>
      <c r="S2504" t="str">
        <f ca="1">IF(Table1[[#This Row],[Experience]]&gt;5,"Yes","No")</f>
        <v>No</v>
      </c>
      <c r="T2504" t="str">
        <f>TEXT(Table1[[#This Row],[Joining Date]],"mmmm")</f>
        <v>December</v>
      </c>
      <c r="U2504" t="str">
        <f>TEXT(Table1[[#This Row],[Joining Date]],"yyyy")</f>
        <v>2020</v>
      </c>
      <c r="V2504" s="5">
        <f ca="1">TODAY()-Table1[[#This Row],[Joining Date]]</f>
        <v>2046</v>
      </c>
      <c r="W2504" t="str">
        <f>LEFT(Table1[[#This Row],[Employee Name]],FIND(" ",Table1[[#This Row],[Employee Name]])-1)</f>
        <v>Meera</v>
      </c>
      <c r="X2504" t="str">
        <f>RIGHT(Table1[[#This Row],[Employee Name]],LEN(Table1[[#This Row],[Employee Name]])-FIND(" ",Table1[[#This Row],[Employee Name]]))</f>
        <v>Joshi</v>
      </c>
      <c r="Y2504" t="str">
        <f>Table1[[#This Row],[Department]]&amp;"-"&amp;Table1[[#This Row],[Employee ID]]</f>
        <v>Sales-E02917</v>
      </c>
      <c r="Z2504" t="str">
        <f>LEFT(Table1[[#This Row],[Department]],3)</f>
        <v>Sal</v>
      </c>
      <c r="AA2504" t="str">
        <f>_xlfn.XLOOKUP(Table1[[#This Row],[Manager ID]],MANAGERS!A:A,MANAGERS!B:B)</f>
        <v>Manager_17</v>
      </c>
      <c r="AB2504" t="str" cm="1">
        <f t="array" ref="AB2504">_xlfn.XLOOKUP(Table1[[#This Row],[Manager ID]],Table2[[#All],[Manager ID]],Table2[[#All],[Department Head]])</f>
        <v>Finance</v>
      </c>
      <c r="AC2504" s="2">
        <f>_xlfn.XLOOKUP(Table1[[#This Row],[City]],L:L,O:O)</f>
        <v>0.241864189087755</v>
      </c>
      <c r="AD2504" t="str" cm="1">
        <f t="array" ref="AD2504">_xlfn.IFS(Table1[[#This Row],[Performance Score]]&gt;=90,"Excellent",Table1[[#This Row],[Performance Score]]&gt;=75,"Good",Table1[[#This Row],[Performance Score]]&gt;=60,"Average",Table1[[#This Row],[Performance Score]]&lt;=60,"Need Improvement")</f>
        <v>Excellent</v>
      </c>
      <c r="AE2504" t="str">
        <f>IF(AND(Table1[[#This Row],[Attendance %]]&gt;=80,(Table1[[#This Row],[Performance Score]]&gt;=80)),"Eligible","Not Eligible")</f>
        <v>Not Eligible</v>
      </c>
      <c r="AF2504" t="str">
        <f>IF(Table1[[#This Row],[Performance Score]]&gt;=80,"High Performer","Low Performer")</f>
        <v>High Performer</v>
      </c>
      <c r="AG2504" t="str" cm="1">
        <f t="array" aca="1" ref="AG2504" ca="1">_xlfn.IFS(Table1[[#This Row],[Experience]]&lt;=3,"Junior",Table1[[#This Row],[Experience]]&lt;=7,"Mid Level",Table1[[#This Row],[Experience]]&gt;=7,"Senior")</f>
        <v>Mid Level</v>
      </c>
      <c r="AH2504" t="str">
        <f>IF(Table1[[#This Row],[Attendance %]]&gt;75,"OK","Below 75")</f>
        <v>Below 75</v>
      </c>
      <c r="AI2504" t="b">
        <f>ISBLANK(Table1[[#This Row],[Employee ID]])</f>
        <v>0</v>
      </c>
      <c r="AJ2504" t="b">
        <f>ISNUMBER(Table1[[#This Row],[Total Salary  ]])</f>
        <v>1</v>
      </c>
      <c r="AK2504" t="str">
        <f>IFERROR(_xlfn.XLOOKUP(Table1[[#This Row],[Manager ID]],MANAGERS!A:A,MANAGERS!B:B),"Not Found")</f>
        <v>Manager_17</v>
      </c>
    </row>
    <row r="2505" spans="1:37" x14ac:dyDescent="0.2">
      <c r="A2505" t="s">
        <v>1189</v>
      </c>
      <c r="B2505" t="s">
        <v>14</v>
      </c>
      <c r="C2505" t="s">
        <v>21</v>
      </c>
      <c r="D2505" t="s">
        <v>46</v>
      </c>
      <c r="E2505" t="s">
        <v>22</v>
      </c>
      <c r="F2505" s="1">
        <v>45287</v>
      </c>
      <c r="G2505" s="1">
        <v>38688</v>
      </c>
      <c r="H2505">
        <v>81243</v>
      </c>
      <c r="I2505">
        <v>9222</v>
      </c>
      <c r="J2505">
        <v>100</v>
      </c>
      <c r="K2505">
        <v>64</v>
      </c>
      <c r="L2505" t="s">
        <v>18</v>
      </c>
      <c r="M2505">
        <v>106</v>
      </c>
      <c r="N2505">
        <f>Table1[[#This Row],[Basic Salary]]+Table1[[#This Row],[Bonus]]</f>
        <v>90465</v>
      </c>
      <c r="O2505" s="2">
        <f>Table1[[#This Row],[Bonus]]/Table1[[#This Row],[Basic Salary]]</f>
        <v>0.11351131789815738</v>
      </c>
      <c r="P2505">
        <f ca="1">DATEDIF(Table1[[#This Row],[Date of Birth]],TODAY(),"Y")</f>
        <v>20</v>
      </c>
      <c r="Q2505">
        <f ca="1">DATEDIF(Table1[[#This Row],[Joining Date]],TODAY(),"Y")</f>
        <v>2</v>
      </c>
      <c r="R2505" t="str">
        <f ca="1">IF(YEAR(Table1[[#This Row],[Joining Date]])=YEAR(TODAY()),"Yes","No")</f>
        <v>No</v>
      </c>
      <c r="S2505" t="str">
        <f ca="1">IF(Table1[[#This Row],[Experience]]&gt;5,"Yes","No")</f>
        <v>No</v>
      </c>
      <c r="T2505" t="str">
        <f>TEXT(Table1[[#This Row],[Joining Date]],"mmmm")</f>
        <v>December</v>
      </c>
      <c r="U2505" t="str">
        <f>TEXT(Table1[[#This Row],[Joining Date]],"yyyy")</f>
        <v>2023</v>
      </c>
      <c r="V2505" s="5">
        <f ca="1">TODAY()-Table1[[#This Row],[Joining Date]]</f>
        <v>952</v>
      </c>
      <c r="W2505" t="str">
        <f>LEFT(Table1[[#This Row],[Employee Name]],FIND(" ",Table1[[#This Row],[Employee Name]])-1)</f>
        <v>Nisha</v>
      </c>
      <c r="X2505" t="str">
        <f>RIGHT(Table1[[#This Row],[Employee Name]],LEN(Table1[[#This Row],[Employee Name]])-FIND(" ",Table1[[#This Row],[Employee Name]]))</f>
        <v>Kapoor</v>
      </c>
      <c r="Y2505" t="str">
        <f>Table1[[#This Row],[Department]]&amp;"-"&amp;Table1[[#This Row],[Employee ID]]</f>
        <v>Support-E01133</v>
      </c>
      <c r="Z2505" t="str">
        <f>LEFT(Table1[[#This Row],[Department]],3)</f>
        <v>Sup</v>
      </c>
      <c r="AA2505" t="str">
        <f>_xlfn.XLOOKUP(Table1[[#This Row],[Manager ID]],MANAGERS!A:A,MANAGERS!B:B)</f>
        <v>Manager_6</v>
      </c>
      <c r="AB2505" t="str" cm="1">
        <f t="array" ref="AB2505">_xlfn.XLOOKUP(Table1[[#This Row],[Manager ID]],Table2[[#All],[Manager ID]],Table2[[#All],[Department Head]])</f>
        <v>HR</v>
      </c>
      <c r="AC2505" s="2">
        <f>_xlfn.XLOOKUP(Table1[[#This Row],[City]],L:L,O:O)</f>
        <v>0.21356479274849693</v>
      </c>
      <c r="AD2505" t="str" cm="1">
        <f t="array" ref="AD2505">_xlfn.IFS(Table1[[#This Row],[Performance Score]]&gt;=90,"Excellent",Table1[[#This Row],[Performance Score]]&gt;=75,"Good",Table1[[#This Row],[Performance Score]]&gt;=60,"Average",Table1[[#This Row],[Performance Score]]&lt;=60,"Need Improvement")</f>
        <v>Average</v>
      </c>
      <c r="AE2505" t="str">
        <f>IF(AND(Table1[[#This Row],[Attendance %]]&gt;=80,(Table1[[#This Row],[Performance Score]]&gt;=80)),"Eligible","Not Eligible")</f>
        <v>Not Eligible</v>
      </c>
      <c r="AF2505" t="str">
        <f>IF(Table1[[#This Row],[Performance Score]]&gt;=80,"High Performer","Low Performer")</f>
        <v>Low Performer</v>
      </c>
      <c r="AG2505" t="str" cm="1">
        <f t="array" aca="1" ref="AG2505" ca="1">_xlfn.IFS(Table1[[#This Row],[Experience]]&lt;=3,"Junior",Table1[[#This Row],[Experience]]&lt;=7,"Mid Level",Table1[[#This Row],[Experience]]&gt;=7,"Senior")</f>
        <v>Junior</v>
      </c>
      <c r="AH2505" t="str">
        <f>IF(Table1[[#This Row],[Attendance %]]&gt;75,"OK","Below 75")</f>
        <v>OK</v>
      </c>
      <c r="AI2505" t="b">
        <f>ISBLANK(Table1[[#This Row],[Employee ID]])</f>
        <v>0</v>
      </c>
      <c r="AJ2505" t="b">
        <f>ISNUMBER(Table1[[#This Row],[Total Salary  ]])</f>
        <v>1</v>
      </c>
      <c r="AK2505" t="str">
        <f>IFERROR(_xlfn.XLOOKUP(Table1[[#This Row],[Manager ID]],MANAGERS!A:A,MANAGERS!B:B),"Not Found")</f>
        <v>Manager_6</v>
      </c>
    </row>
    <row r="2506" spans="1:37" x14ac:dyDescent="0.2">
      <c r="A2506" t="s">
        <v>3125</v>
      </c>
      <c r="B2506" t="s">
        <v>14</v>
      </c>
      <c r="C2506" t="s">
        <v>21</v>
      </c>
      <c r="D2506" t="s">
        <v>43</v>
      </c>
      <c r="E2506" t="s">
        <v>26</v>
      </c>
      <c r="F2506" s="1">
        <v>44744</v>
      </c>
      <c r="G2506" s="1">
        <v>29221</v>
      </c>
      <c r="H2506">
        <v>61787</v>
      </c>
      <c r="I2506">
        <v>28610</v>
      </c>
      <c r="J2506">
        <v>89</v>
      </c>
      <c r="K2506">
        <v>86</v>
      </c>
      <c r="L2506" t="s">
        <v>23</v>
      </c>
      <c r="M2506">
        <v>114</v>
      </c>
      <c r="N2506">
        <f>Table1[[#This Row],[Basic Salary]]+Table1[[#This Row],[Bonus]]</f>
        <v>90397</v>
      </c>
      <c r="O2506" s="2">
        <f>Table1[[#This Row],[Bonus]]/Table1[[#This Row],[Basic Salary]]</f>
        <v>0.46304238755725313</v>
      </c>
      <c r="P2506">
        <f ca="1">DATEDIF(Table1[[#This Row],[Date of Birth]],TODAY(),"Y")</f>
        <v>46</v>
      </c>
      <c r="Q2506">
        <f ca="1">DATEDIF(Table1[[#This Row],[Joining Date]],TODAY(),"Y")</f>
        <v>4</v>
      </c>
      <c r="R2506" t="str">
        <f ca="1">IF(YEAR(Table1[[#This Row],[Joining Date]])=YEAR(TODAY()),"Yes","No")</f>
        <v>No</v>
      </c>
      <c r="S2506" t="str">
        <f ca="1">IF(Table1[[#This Row],[Experience]]&gt;5,"Yes","No")</f>
        <v>No</v>
      </c>
      <c r="T2506" t="str">
        <f>TEXT(Table1[[#This Row],[Joining Date]],"mmmm")</f>
        <v>July</v>
      </c>
      <c r="U2506" t="str">
        <f>TEXT(Table1[[#This Row],[Joining Date]],"yyyy")</f>
        <v>2022</v>
      </c>
      <c r="V2506" s="5">
        <f ca="1">TODAY()-Table1[[#This Row],[Joining Date]]</f>
        <v>1495</v>
      </c>
      <c r="W2506" t="str">
        <f>LEFT(Table1[[#This Row],[Employee Name]],FIND(" ",Table1[[#This Row],[Employee Name]])-1)</f>
        <v>Nisha</v>
      </c>
      <c r="X2506" t="str">
        <f>RIGHT(Table1[[#This Row],[Employee Name]],LEN(Table1[[#This Row],[Employee Name]])-FIND(" ",Table1[[#This Row],[Employee Name]]))</f>
        <v>Kapoor</v>
      </c>
      <c r="Y2506" t="str">
        <f>Table1[[#This Row],[Department]]&amp;"-"&amp;Table1[[#This Row],[Employee ID]]</f>
        <v>Operations-E03069</v>
      </c>
      <c r="Z2506" t="str">
        <f>LEFT(Table1[[#This Row],[Department]],3)</f>
        <v>Ope</v>
      </c>
      <c r="AA2506" t="str">
        <f>_xlfn.XLOOKUP(Table1[[#This Row],[Manager ID]],MANAGERS!A:A,MANAGERS!B:B)</f>
        <v>Manager_14</v>
      </c>
      <c r="AB2506" t="str" cm="1">
        <f t="array" ref="AB2506">_xlfn.XLOOKUP(Table1[[#This Row],[Manager ID]],Table2[[#All],[Manager ID]],Table2[[#All],[Department Head]])</f>
        <v>Marketing</v>
      </c>
      <c r="AC2506" s="2">
        <f>_xlfn.XLOOKUP(Table1[[#This Row],[City]],L:L,O:O)</f>
        <v>0.23486488519629886</v>
      </c>
      <c r="AD2506" t="str" cm="1">
        <f t="array" ref="AD2506">_xlfn.IFS(Table1[[#This Row],[Performance Score]]&gt;=90,"Excellent",Table1[[#This Row],[Performance Score]]&gt;=75,"Good",Table1[[#This Row],[Performance Score]]&gt;=60,"Average",Table1[[#This Row],[Performance Score]]&lt;=60,"Need Improvement")</f>
        <v>Good</v>
      </c>
      <c r="AE2506" t="str">
        <f>IF(AND(Table1[[#This Row],[Attendance %]]&gt;=80,(Table1[[#This Row],[Performance Score]]&gt;=80)),"Eligible","Not Eligible")</f>
        <v>Eligible</v>
      </c>
      <c r="AF2506" t="str">
        <f>IF(Table1[[#This Row],[Performance Score]]&gt;=80,"High Performer","Low Performer")</f>
        <v>High Performer</v>
      </c>
      <c r="AG2506" t="str" cm="1">
        <f t="array" aca="1" ref="AG2506" ca="1">_xlfn.IFS(Table1[[#This Row],[Experience]]&lt;=3,"Junior",Table1[[#This Row],[Experience]]&lt;=7,"Mid Level",Table1[[#This Row],[Experience]]&gt;=7,"Senior")</f>
        <v>Mid Level</v>
      </c>
      <c r="AH2506" t="str">
        <f>IF(Table1[[#This Row],[Attendance %]]&gt;75,"OK","Below 75")</f>
        <v>OK</v>
      </c>
      <c r="AI2506" t="b">
        <f>ISBLANK(Table1[[#This Row],[Employee ID]])</f>
        <v>0</v>
      </c>
      <c r="AJ2506" t="b">
        <f>ISNUMBER(Table1[[#This Row],[Total Salary  ]])</f>
        <v>1</v>
      </c>
      <c r="AK2506" t="str">
        <f>IFERROR(_xlfn.XLOOKUP(Table1[[#This Row],[Manager ID]],MANAGERS!A:A,MANAGERS!B:B),"Not Found")</f>
        <v>Manager_14</v>
      </c>
    </row>
    <row r="2507" spans="1:37" x14ac:dyDescent="0.2">
      <c r="A2507" t="s">
        <v>2598</v>
      </c>
      <c r="B2507" t="s">
        <v>48</v>
      </c>
      <c r="C2507" t="s">
        <v>21</v>
      </c>
      <c r="D2507" t="s">
        <v>16</v>
      </c>
      <c r="E2507" t="s">
        <v>22</v>
      </c>
      <c r="F2507" s="1">
        <v>42736</v>
      </c>
      <c r="G2507" s="1">
        <v>29400</v>
      </c>
      <c r="H2507">
        <v>63697</v>
      </c>
      <c r="I2507">
        <v>26689</v>
      </c>
      <c r="J2507">
        <v>69</v>
      </c>
      <c r="K2507">
        <v>59</v>
      </c>
      <c r="L2507" t="s">
        <v>37</v>
      </c>
      <c r="M2507">
        <v>112</v>
      </c>
      <c r="N2507">
        <f>Table1[[#This Row],[Basic Salary]]+Table1[[#This Row],[Bonus]]</f>
        <v>90386</v>
      </c>
      <c r="O2507" s="2">
        <f>Table1[[#This Row],[Bonus]]/Table1[[#This Row],[Basic Salary]]</f>
        <v>0.41899932492896053</v>
      </c>
      <c r="P2507">
        <f ca="1">DATEDIF(Table1[[#This Row],[Date of Birth]],TODAY(),"Y")</f>
        <v>46</v>
      </c>
      <c r="Q2507">
        <f ca="1">DATEDIF(Table1[[#This Row],[Joining Date]],TODAY(),"Y")</f>
        <v>9</v>
      </c>
      <c r="R2507" t="str">
        <f ca="1">IF(YEAR(Table1[[#This Row],[Joining Date]])=YEAR(TODAY()),"Yes","No")</f>
        <v>No</v>
      </c>
      <c r="S2507" t="str">
        <f ca="1">IF(Table1[[#This Row],[Experience]]&gt;5,"Yes","No")</f>
        <v>Yes</v>
      </c>
      <c r="T2507" t="str">
        <f>TEXT(Table1[[#This Row],[Joining Date]],"mmmm")</f>
        <v>January</v>
      </c>
      <c r="U2507" t="str">
        <f>TEXT(Table1[[#This Row],[Joining Date]],"yyyy")</f>
        <v>2017</v>
      </c>
      <c r="V2507" s="5">
        <f ca="1">TODAY()-Table1[[#This Row],[Joining Date]]</f>
        <v>3503</v>
      </c>
      <c r="W2507" t="str">
        <f>LEFT(Table1[[#This Row],[Employee Name]],FIND(" ",Table1[[#This Row],[Employee Name]])-1)</f>
        <v>Aditya</v>
      </c>
      <c r="X2507" t="str">
        <f>RIGHT(Table1[[#This Row],[Employee Name]],LEN(Table1[[#This Row],[Employee Name]])-FIND(" ",Table1[[#This Row],[Employee Name]]))</f>
        <v>Kapoor</v>
      </c>
      <c r="Y2507" t="str">
        <f>Table1[[#This Row],[Department]]&amp;"-"&amp;Table1[[#This Row],[Employee ID]]</f>
        <v>HR-E02542</v>
      </c>
      <c r="Z2507" t="str">
        <f>LEFT(Table1[[#This Row],[Department]],3)</f>
        <v>HR</v>
      </c>
      <c r="AA2507" t="str">
        <f>_xlfn.XLOOKUP(Table1[[#This Row],[Manager ID]],MANAGERS!A:A,MANAGERS!B:B)</f>
        <v>Manager_12</v>
      </c>
      <c r="AB2507" t="str" cm="1">
        <f t="array" ref="AB2507">_xlfn.XLOOKUP(Table1[[#This Row],[Manager ID]],Table2[[#All],[Manager ID]],Table2[[#All],[Department Head]])</f>
        <v>Marketing</v>
      </c>
      <c r="AC2507" s="2">
        <f>_xlfn.XLOOKUP(Table1[[#This Row],[City]],L:L,O:O)</f>
        <v>0.24036902712549932</v>
      </c>
      <c r="AD2507" t="str" cm="1">
        <f t="array" ref="AD2507">_xlfn.IFS(Table1[[#This Row],[Performance Score]]&gt;=90,"Excellent",Table1[[#This Row],[Performance Score]]&gt;=75,"Good",Table1[[#This Row],[Performance Score]]&gt;=60,"Average",Table1[[#This Row],[Performance Score]]&lt;=60,"Need Improvement")</f>
        <v>Need Improvement</v>
      </c>
      <c r="AE2507" t="str">
        <f>IF(AND(Table1[[#This Row],[Attendance %]]&gt;=80,(Table1[[#This Row],[Performance Score]]&gt;=80)),"Eligible","Not Eligible")</f>
        <v>Not Eligible</v>
      </c>
      <c r="AF2507" t="str">
        <f>IF(Table1[[#This Row],[Performance Score]]&gt;=80,"High Performer","Low Performer")</f>
        <v>Low Performer</v>
      </c>
      <c r="AG2507" t="str" cm="1">
        <f t="array" aca="1" ref="AG2507" ca="1">_xlfn.IFS(Table1[[#This Row],[Experience]]&lt;=3,"Junior",Table1[[#This Row],[Experience]]&lt;=7,"Mid Level",Table1[[#This Row],[Experience]]&gt;=7,"Senior")</f>
        <v>Senior</v>
      </c>
      <c r="AH2507" t="str">
        <f>IF(Table1[[#This Row],[Attendance %]]&gt;75,"OK","Below 75")</f>
        <v>Below 75</v>
      </c>
      <c r="AI2507" t="b">
        <f>ISBLANK(Table1[[#This Row],[Employee ID]])</f>
        <v>0</v>
      </c>
      <c r="AJ2507" t="b">
        <f>ISNUMBER(Table1[[#This Row],[Total Salary  ]])</f>
        <v>1</v>
      </c>
      <c r="AK2507" t="str">
        <f>IFERROR(_xlfn.XLOOKUP(Table1[[#This Row],[Manager ID]],MANAGERS!A:A,MANAGERS!B:B),"Not Found")</f>
        <v>Manager_12</v>
      </c>
    </row>
    <row r="2508" spans="1:37" x14ac:dyDescent="0.2">
      <c r="A2508" t="s">
        <v>2657</v>
      </c>
      <c r="B2508" t="s">
        <v>69</v>
      </c>
      <c r="C2508" t="s">
        <v>15</v>
      </c>
      <c r="D2508" t="s">
        <v>25</v>
      </c>
      <c r="E2508" t="s">
        <v>26</v>
      </c>
      <c r="F2508" s="1">
        <v>43433</v>
      </c>
      <c r="G2508" s="1">
        <v>37298</v>
      </c>
      <c r="H2508">
        <v>63702</v>
      </c>
      <c r="I2508">
        <v>26678</v>
      </c>
      <c r="J2508">
        <v>80</v>
      </c>
      <c r="K2508">
        <v>56</v>
      </c>
      <c r="L2508" t="s">
        <v>34</v>
      </c>
      <c r="M2508">
        <v>109</v>
      </c>
      <c r="N2508">
        <f>Table1[[#This Row],[Basic Salary]]+Table1[[#This Row],[Bonus]]</f>
        <v>90380</v>
      </c>
      <c r="O2508" s="2">
        <f>Table1[[#This Row],[Bonus]]/Table1[[#This Row],[Basic Salary]]</f>
        <v>0.41879375843772565</v>
      </c>
      <c r="P2508">
        <f ca="1">DATEDIF(Table1[[#This Row],[Date of Birth]],TODAY(),"Y")</f>
        <v>24</v>
      </c>
      <c r="Q2508">
        <f ca="1">DATEDIF(Table1[[#This Row],[Joining Date]],TODAY(),"Y")</f>
        <v>7</v>
      </c>
      <c r="R2508" t="str">
        <f ca="1">IF(YEAR(Table1[[#This Row],[Joining Date]])=YEAR(TODAY()),"Yes","No")</f>
        <v>No</v>
      </c>
      <c r="S2508" t="str">
        <f ca="1">IF(Table1[[#This Row],[Experience]]&gt;5,"Yes","No")</f>
        <v>Yes</v>
      </c>
      <c r="T2508" t="str">
        <f>TEXT(Table1[[#This Row],[Joining Date]],"mmmm")</f>
        <v>November</v>
      </c>
      <c r="U2508" t="str">
        <f>TEXT(Table1[[#This Row],[Joining Date]],"yyyy")</f>
        <v>2018</v>
      </c>
      <c r="V2508" s="5">
        <f ca="1">TODAY()-Table1[[#This Row],[Joining Date]]</f>
        <v>2806</v>
      </c>
      <c r="W2508" t="str">
        <f>LEFT(Table1[[#This Row],[Employee Name]],FIND(" ",Table1[[#This Row],[Employee Name]])-1)</f>
        <v>Neha</v>
      </c>
      <c r="X2508" t="str">
        <f>RIGHT(Table1[[#This Row],[Employee Name]],LEN(Table1[[#This Row],[Employee Name]])-FIND(" ",Table1[[#This Row],[Employee Name]]))</f>
        <v>Kulkarni</v>
      </c>
      <c r="Y2508" t="str">
        <f>Table1[[#This Row],[Department]]&amp;"-"&amp;Table1[[#This Row],[Employee ID]]</f>
        <v>Finance-E02601</v>
      </c>
      <c r="Z2508" t="str">
        <f>LEFT(Table1[[#This Row],[Department]],3)</f>
        <v>Fin</v>
      </c>
      <c r="AA2508" t="str">
        <f>_xlfn.XLOOKUP(Table1[[#This Row],[Manager ID]],MANAGERS!A:A,MANAGERS!B:B)</f>
        <v>Manager_9</v>
      </c>
      <c r="AB2508" t="str" cm="1">
        <f t="array" ref="AB2508">_xlfn.XLOOKUP(Table1[[#This Row],[Manager ID]],Table2[[#All],[Manager ID]],Table2[[#All],[Department Head]])</f>
        <v>Sales</v>
      </c>
      <c r="AC2508" s="2">
        <f>_xlfn.XLOOKUP(Table1[[#This Row],[City]],L:L,O:O)</f>
        <v>0.24030340748661314</v>
      </c>
      <c r="AD2508" t="str" cm="1">
        <f t="array" ref="AD2508">_xlfn.IFS(Table1[[#This Row],[Performance Score]]&gt;=90,"Excellent",Table1[[#This Row],[Performance Score]]&gt;=75,"Good",Table1[[#This Row],[Performance Score]]&gt;=60,"Average",Table1[[#This Row],[Performance Score]]&lt;=60,"Need Improvement")</f>
        <v>Need Improvement</v>
      </c>
      <c r="AE2508" t="str">
        <f>IF(AND(Table1[[#This Row],[Attendance %]]&gt;=80,(Table1[[#This Row],[Performance Score]]&gt;=80)),"Eligible","Not Eligible")</f>
        <v>Not Eligible</v>
      </c>
      <c r="AF2508" t="str">
        <f>IF(Table1[[#This Row],[Performance Score]]&gt;=80,"High Performer","Low Performer")</f>
        <v>Low Performer</v>
      </c>
      <c r="AG2508" t="str" cm="1">
        <f t="array" aca="1" ref="AG2508" ca="1">_xlfn.IFS(Table1[[#This Row],[Experience]]&lt;=3,"Junior",Table1[[#This Row],[Experience]]&lt;=7,"Mid Level",Table1[[#This Row],[Experience]]&gt;=7,"Senior")</f>
        <v>Mid Level</v>
      </c>
      <c r="AH2508" t="str">
        <f>IF(Table1[[#This Row],[Attendance %]]&gt;75,"OK","Below 75")</f>
        <v>OK</v>
      </c>
      <c r="AI2508" t="b">
        <f>ISBLANK(Table1[[#This Row],[Employee ID]])</f>
        <v>0</v>
      </c>
      <c r="AJ2508" t="b">
        <f>ISNUMBER(Table1[[#This Row],[Total Salary  ]])</f>
        <v>1</v>
      </c>
      <c r="AK2508" t="str">
        <f>IFERROR(_xlfn.XLOOKUP(Table1[[#This Row],[Manager ID]],MANAGERS!A:A,MANAGERS!B:B),"Not Found")</f>
        <v>Manager_9</v>
      </c>
    </row>
    <row r="2509" spans="1:37" x14ac:dyDescent="0.2">
      <c r="A2509" t="s">
        <v>2284</v>
      </c>
      <c r="B2509" t="s">
        <v>48</v>
      </c>
      <c r="C2509" t="s">
        <v>21</v>
      </c>
      <c r="D2509" t="s">
        <v>46</v>
      </c>
      <c r="E2509" t="s">
        <v>17</v>
      </c>
      <c r="F2509" s="1">
        <v>44876</v>
      </c>
      <c r="G2509" s="1">
        <v>38749</v>
      </c>
      <c r="H2509">
        <v>77720</v>
      </c>
      <c r="I2509">
        <v>12621</v>
      </c>
      <c r="J2509">
        <v>87</v>
      </c>
      <c r="K2509">
        <v>55</v>
      </c>
      <c r="L2509" t="s">
        <v>27</v>
      </c>
      <c r="M2509">
        <v>105</v>
      </c>
      <c r="N2509">
        <f>Table1[[#This Row],[Basic Salary]]+Table1[[#This Row],[Bonus]]</f>
        <v>90341</v>
      </c>
      <c r="O2509" s="2">
        <f>Table1[[#This Row],[Bonus]]/Table1[[#This Row],[Basic Salary]]</f>
        <v>0.1623906330416881</v>
      </c>
      <c r="P2509">
        <f ca="1">DATEDIF(Table1[[#This Row],[Date of Birth]],TODAY(),"Y")</f>
        <v>20</v>
      </c>
      <c r="Q2509">
        <f ca="1">DATEDIF(Table1[[#This Row],[Joining Date]],TODAY(),"Y")</f>
        <v>3</v>
      </c>
      <c r="R2509" t="str">
        <f ca="1">IF(YEAR(Table1[[#This Row],[Joining Date]])=YEAR(TODAY()),"Yes","No")</f>
        <v>No</v>
      </c>
      <c r="S2509" t="str">
        <f ca="1">IF(Table1[[#This Row],[Experience]]&gt;5,"Yes","No")</f>
        <v>No</v>
      </c>
      <c r="T2509" t="str">
        <f>TEXT(Table1[[#This Row],[Joining Date]],"mmmm")</f>
        <v>November</v>
      </c>
      <c r="U2509" t="str">
        <f>TEXT(Table1[[#This Row],[Joining Date]],"yyyy")</f>
        <v>2022</v>
      </c>
      <c r="V2509" s="5">
        <f ca="1">TODAY()-Table1[[#This Row],[Joining Date]]</f>
        <v>1363</v>
      </c>
      <c r="W2509" t="str">
        <f>LEFT(Table1[[#This Row],[Employee Name]],FIND(" ",Table1[[#This Row],[Employee Name]])-1)</f>
        <v>Aditya</v>
      </c>
      <c r="X2509" t="str">
        <f>RIGHT(Table1[[#This Row],[Employee Name]],LEN(Table1[[#This Row],[Employee Name]])-FIND(" ",Table1[[#This Row],[Employee Name]]))</f>
        <v>Kapoor</v>
      </c>
      <c r="Y2509" t="str">
        <f>Table1[[#This Row],[Department]]&amp;"-"&amp;Table1[[#This Row],[Employee ID]]</f>
        <v>Support-E02228</v>
      </c>
      <c r="Z2509" t="str">
        <f>LEFT(Table1[[#This Row],[Department]],3)</f>
        <v>Sup</v>
      </c>
      <c r="AA2509" t="str">
        <f>_xlfn.XLOOKUP(Table1[[#This Row],[Manager ID]],MANAGERS!A:A,MANAGERS!B:B)</f>
        <v>Manager_5</v>
      </c>
      <c r="AB2509" t="str" cm="1">
        <f t="array" ref="AB2509">_xlfn.XLOOKUP(Table1[[#This Row],[Manager ID]],Table2[[#All],[Manager ID]],Table2[[#All],[Department Head]])</f>
        <v>Sales</v>
      </c>
      <c r="AC2509" s="2">
        <f>_xlfn.XLOOKUP(Table1[[#This Row],[City]],L:L,O:O)</f>
        <v>0.23674293405114402</v>
      </c>
      <c r="AD2509" t="str" cm="1">
        <f t="array" ref="AD2509">_xlfn.IFS(Table1[[#This Row],[Performance Score]]&gt;=90,"Excellent",Table1[[#This Row],[Performance Score]]&gt;=75,"Good",Table1[[#This Row],[Performance Score]]&gt;=60,"Average",Table1[[#This Row],[Performance Score]]&lt;=60,"Need Improvement")</f>
        <v>Need Improvement</v>
      </c>
      <c r="AE2509" t="str">
        <f>IF(AND(Table1[[#This Row],[Attendance %]]&gt;=80,(Table1[[#This Row],[Performance Score]]&gt;=80)),"Eligible","Not Eligible")</f>
        <v>Not Eligible</v>
      </c>
      <c r="AF2509" t="str">
        <f>IF(Table1[[#This Row],[Performance Score]]&gt;=80,"High Performer","Low Performer")</f>
        <v>Low Performer</v>
      </c>
      <c r="AG2509" t="str" cm="1">
        <f t="array" aca="1" ref="AG2509" ca="1">_xlfn.IFS(Table1[[#This Row],[Experience]]&lt;=3,"Junior",Table1[[#This Row],[Experience]]&lt;=7,"Mid Level",Table1[[#This Row],[Experience]]&gt;=7,"Senior")</f>
        <v>Junior</v>
      </c>
      <c r="AH2509" t="str">
        <f>IF(Table1[[#This Row],[Attendance %]]&gt;75,"OK","Below 75")</f>
        <v>OK</v>
      </c>
      <c r="AI2509" t="b">
        <f>ISBLANK(Table1[[#This Row],[Employee ID]])</f>
        <v>0</v>
      </c>
      <c r="AJ2509" t="b">
        <f>ISNUMBER(Table1[[#This Row],[Total Salary  ]])</f>
        <v>1</v>
      </c>
      <c r="AK2509" t="str">
        <f>IFERROR(_xlfn.XLOOKUP(Table1[[#This Row],[Manager ID]],MANAGERS!A:A,MANAGERS!B:B),"Not Found")</f>
        <v>Manager_5</v>
      </c>
    </row>
    <row r="2510" spans="1:37" x14ac:dyDescent="0.2">
      <c r="A2510" t="s">
        <v>824</v>
      </c>
      <c r="B2510" t="s">
        <v>71</v>
      </c>
      <c r="C2510" t="s">
        <v>21</v>
      </c>
      <c r="D2510" t="s">
        <v>16</v>
      </c>
      <c r="E2510" t="s">
        <v>17</v>
      </c>
      <c r="F2510" s="1">
        <v>44770</v>
      </c>
      <c r="G2510" s="1">
        <v>32594</v>
      </c>
      <c r="H2510">
        <v>69035</v>
      </c>
      <c r="I2510">
        <v>21276</v>
      </c>
      <c r="J2510">
        <v>92</v>
      </c>
      <c r="K2510">
        <v>91</v>
      </c>
      <c r="L2510" t="s">
        <v>34</v>
      </c>
      <c r="M2510">
        <v>111</v>
      </c>
      <c r="N2510">
        <f>Table1[[#This Row],[Basic Salary]]+Table1[[#This Row],[Bonus]]</f>
        <v>90311</v>
      </c>
      <c r="O2510" s="2">
        <f>Table1[[#This Row],[Bonus]]/Table1[[#This Row],[Basic Salary]]</f>
        <v>0.30819149706670529</v>
      </c>
      <c r="P2510">
        <f ca="1">DATEDIF(Table1[[#This Row],[Date of Birth]],TODAY(),"Y")</f>
        <v>37</v>
      </c>
      <c r="Q2510">
        <f ca="1">DATEDIF(Table1[[#This Row],[Joining Date]],TODAY(),"Y")</f>
        <v>4</v>
      </c>
      <c r="R2510" t="str">
        <f ca="1">IF(YEAR(Table1[[#This Row],[Joining Date]])=YEAR(TODAY()),"Yes","No")</f>
        <v>No</v>
      </c>
      <c r="S2510" t="str">
        <f ca="1">IF(Table1[[#This Row],[Experience]]&gt;5,"Yes","No")</f>
        <v>No</v>
      </c>
      <c r="T2510" t="str">
        <f>TEXT(Table1[[#This Row],[Joining Date]],"mmmm")</f>
        <v>July</v>
      </c>
      <c r="U2510" t="str">
        <f>TEXT(Table1[[#This Row],[Joining Date]],"yyyy")</f>
        <v>2022</v>
      </c>
      <c r="V2510" s="5">
        <f ca="1">TODAY()-Table1[[#This Row],[Joining Date]]</f>
        <v>1469</v>
      </c>
      <c r="W2510" t="str">
        <f>LEFT(Table1[[#This Row],[Employee Name]],FIND(" ",Table1[[#This Row],[Employee Name]])-1)</f>
        <v>Sneha</v>
      </c>
      <c r="X2510" t="str">
        <f>RIGHT(Table1[[#This Row],[Employee Name]],LEN(Table1[[#This Row],[Employee Name]])-FIND(" ",Table1[[#This Row],[Employee Name]]))</f>
        <v>Iyer</v>
      </c>
      <c r="Y2510" t="str">
        <f>Table1[[#This Row],[Department]]&amp;"-"&amp;Table1[[#This Row],[Employee ID]]</f>
        <v>HR-E00768</v>
      </c>
      <c r="Z2510" t="str">
        <f>LEFT(Table1[[#This Row],[Department]],3)</f>
        <v>HR</v>
      </c>
      <c r="AA2510" t="str">
        <f>_xlfn.XLOOKUP(Table1[[#This Row],[Manager ID]],MANAGERS!A:A,MANAGERS!B:B)</f>
        <v>Manager_11</v>
      </c>
      <c r="AB2510" t="str" cm="1">
        <f t="array" ref="AB2510">_xlfn.XLOOKUP(Table1[[#This Row],[Manager ID]],Table2[[#All],[Manager ID]],Table2[[#All],[Department Head]])</f>
        <v>Marketing</v>
      </c>
      <c r="AC2510" s="2">
        <f>_xlfn.XLOOKUP(Table1[[#This Row],[City]],L:L,O:O)</f>
        <v>0.24030340748661314</v>
      </c>
      <c r="AD2510" t="str" cm="1">
        <f t="array" ref="AD2510">_xlfn.IFS(Table1[[#This Row],[Performance Score]]&gt;=90,"Excellent",Table1[[#This Row],[Performance Score]]&gt;=75,"Good",Table1[[#This Row],[Performance Score]]&gt;=60,"Average",Table1[[#This Row],[Performance Score]]&lt;=60,"Need Improvement")</f>
        <v>Excellent</v>
      </c>
      <c r="AE2510" t="str">
        <f>IF(AND(Table1[[#This Row],[Attendance %]]&gt;=80,(Table1[[#This Row],[Performance Score]]&gt;=80)),"Eligible","Not Eligible")</f>
        <v>Eligible</v>
      </c>
      <c r="AF2510" t="str">
        <f>IF(Table1[[#This Row],[Performance Score]]&gt;=80,"High Performer","Low Performer")</f>
        <v>High Performer</v>
      </c>
      <c r="AG2510" t="str" cm="1">
        <f t="array" aca="1" ref="AG2510" ca="1">_xlfn.IFS(Table1[[#This Row],[Experience]]&lt;=3,"Junior",Table1[[#This Row],[Experience]]&lt;=7,"Mid Level",Table1[[#This Row],[Experience]]&gt;=7,"Senior")</f>
        <v>Mid Level</v>
      </c>
      <c r="AH2510" t="str">
        <f>IF(Table1[[#This Row],[Attendance %]]&gt;75,"OK","Below 75")</f>
        <v>OK</v>
      </c>
      <c r="AI2510" t="b">
        <f>ISBLANK(Table1[[#This Row],[Employee ID]])</f>
        <v>0</v>
      </c>
      <c r="AJ2510" t="b">
        <f>ISNUMBER(Table1[[#This Row],[Total Salary  ]])</f>
        <v>1</v>
      </c>
      <c r="AK2510" t="str">
        <f>IFERROR(_xlfn.XLOOKUP(Table1[[#This Row],[Manager ID]],MANAGERS!A:A,MANAGERS!B:B),"Not Found")</f>
        <v>Manager_11</v>
      </c>
    </row>
    <row r="2511" spans="1:37" x14ac:dyDescent="0.2">
      <c r="A2511" t="s">
        <v>1416</v>
      </c>
      <c r="B2511" t="s">
        <v>87</v>
      </c>
      <c r="C2511" t="s">
        <v>15</v>
      </c>
      <c r="D2511" t="s">
        <v>33</v>
      </c>
      <c r="E2511" t="s">
        <v>26</v>
      </c>
      <c r="F2511" s="1">
        <v>43770</v>
      </c>
      <c r="G2511" s="1">
        <v>33721</v>
      </c>
      <c r="H2511">
        <v>70270</v>
      </c>
      <c r="I2511">
        <v>20008</v>
      </c>
      <c r="J2511">
        <v>99</v>
      </c>
      <c r="K2511">
        <v>55</v>
      </c>
      <c r="L2511" t="s">
        <v>34</v>
      </c>
      <c r="M2511">
        <v>117</v>
      </c>
      <c r="N2511">
        <f>Table1[[#This Row],[Basic Salary]]+Table1[[#This Row],[Bonus]]</f>
        <v>90278</v>
      </c>
      <c r="O2511" s="2">
        <f>Table1[[#This Row],[Bonus]]/Table1[[#This Row],[Basic Salary]]</f>
        <v>0.28473032588586877</v>
      </c>
      <c r="P2511">
        <f ca="1">DATEDIF(Table1[[#This Row],[Date of Birth]],TODAY(),"Y")</f>
        <v>34</v>
      </c>
      <c r="Q2511">
        <f ca="1">DATEDIF(Table1[[#This Row],[Joining Date]],TODAY(),"Y")</f>
        <v>6</v>
      </c>
      <c r="R2511" t="str">
        <f ca="1">IF(YEAR(Table1[[#This Row],[Joining Date]])=YEAR(TODAY()),"Yes","No")</f>
        <v>No</v>
      </c>
      <c r="S2511" t="str">
        <f ca="1">IF(Table1[[#This Row],[Experience]]&gt;5,"Yes","No")</f>
        <v>Yes</v>
      </c>
      <c r="T2511" t="str">
        <f>TEXT(Table1[[#This Row],[Joining Date]],"mmmm")</f>
        <v>November</v>
      </c>
      <c r="U2511" t="str">
        <f>TEXT(Table1[[#This Row],[Joining Date]],"yyyy")</f>
        <v>2019</v>
      </c>
      <c r="V2511" s="5">
        <f ca="1">TODAY()-Table1[[#This Row],[Joining Date]]</f>
        <v>2469</v>
      </c>
      <c r="W2511" t="str">
        <f>LEFT(Table1[[#This Row],[Employee Name]],FIND(" ",Table1[[#This Row],[Employee Name]])-1)</f>
        <v>Arjun</v>
      </c>
      <c r="X2511" t="str">
        <f>RIGHT(Table1[[#This Row],[Employee Name]],LEN(Table1[[#This Row],[Employee Name]])-FIND(" ",Table1[[#This Row],[Employee Name]]))</f>
        <v>Mehta</v>
      </c>
      <c r="Y2511" t="str">
        <f>Table1[[#This Row],[Department]]&amp;"-"&amp;Table1[[#This Row],[Employee ID]]</f>
        <v>Marketing-E01360</v>
      </c>
      <c r="Z2511" t="str">
        <f>LEFT(Table1[[#This Row],[Department]],3)</f>
        <v>Mar</v>
      </c>
      <c r="AA2511" t="str">
        <f>_xlfn.XLOOKUP(Table1[[#This Row],[Manager ID]],MANAGERS!A:A,MANAGERS!B:B)</f>
        <v>Manager_17</v>
      </c>
      <c r="AB2511" t="str" cm="1">
        <f t="array" ref="AB2511">_xlfn.XLOOKUP(Table1[[#This Row],[Manager ID]],Table2[[#All],[Manager ID]],Table2[[#All],[Department Head]])</f>
        <v>Finance</v>
      </c>
      <c r="AC2511" s="2">
        <f>_xlfn.XLOOKUP(Table1[[#This Row],[City]],L:L,O:O)</f>
        <v>0.24030340748661314</v>
      </c>
      <c r="AD2511" t="str" cm="1">
        <f t="array" ref="AD2511">_xlfn.IFS(Table1[[#This Row],[Performance Score]]&gt;=90,"Excellent",Table1[[#This Row],[Performance Score]]&gt;=75,"Good",Table1[[#This Row],[Performance Score]]&gt;=60,"Average",Table1[[#This Row],[Performance Score]]&lt;=60,"Need Improvement")</f>
        <v>Need Improvement</v>
      </c>
      <c r="AE2511" t="str">
        <f>IF(AND(Table1[[#This Row],[Attendance %]]&gt;=80,(Table1[[#This Row],[Performance Score]]&gt;=80)),"Eligible","Not Eligible")</f>
        <v>Not Eligible</v>
      </c>
      <c r="AF2511" t="str">
        <f>IF(Table1[[#This Row],[Performance Score]]&gt;=80,"High Performer","Low Performer")</f>
        <v>Low Performer</v>
      </c>
      <c r="AG2511" t="str" cm="1">
        <f t="array" aca="1" ref="AG2511" ca="1">_xlfn.IFS(Table1[[#This Row],[Experience]]&lt;=3,"Junior",Table1[[#This Row],[Experience]]&lt;=7,"Mid Level",Table1[[#This Row],[Experience]]&gt;=7,"Senior")</f>
        <v>Mid Level</v>
      </c>
      <c r="AH2511" t="str">
        <f>IF(Table1[[#This Row],[Attendance %]]&gt;75,"OK","Below 75")</f>
        <v>OK</v>
      </c>
      <c r="AI2511" t="b">
        <f>ISBLANK(Table1[[#This Row],[Employee ID]])</f>
        <v>0</v>
      </c>
      <c r="AJ2511" t="b">
        <f>ISNUMBER(Table1[[#This Row],[Total Salary  ]])</f>
        <v>1</v>
      </c>
      <c r="AK2511" t="str">
        <f>IFERROR(_xlfn.XLOOKUP(Table1[[#This Row],[Manager ID]],MANAGERS!A:A,MANAGERS!B:B),"Not Found")</f>
        <v>Manager_17</v>
      </c>
    </row>
    <row r="2512" spans="1:37" x14ac:dyDescent="0.2">
      <c r="A2512" t="s">
        <v>1484</v>
      </c>
      <c r="B2512" t="s">
        <v>87</v>
      </c>
      <c r="C2512" t="s">
        <v>21</v>
      </c>
      <c r="D2512" t="s">
        <v>46</v>
      </c>
      <c r="E2512" t="s">
        <v>65</v>
      </c>
      <c r="F2512" s="1">
        <v>44398</v>
      </c>
      <c r="G2512" s="1">
        <v>40272</v>
      </c>
      <c r="H2512">
        <v>67810</v>
      </c>
      <c r="I2512">
        <v>22444</v>
      </c>
      <c r="J2512">
        <v>89</v>
      </c>
      <c r="K2512">
        <v>81</v>
      </c>
      <c r="L2512" t="s">
        <v>18</v>
      </c>
      <c r="M2512">
        <v>107</v>
      </c>
      <c r="N2512">
        <f>Table1[[#This Row],[Basic Salary]]+Table1[[#This Row],[Bonus]]</f>
        <v>90254</v>
      </c>
      <c r="O2512" s="2">
        <f>Table1[[#This Row],[Bonus]]/Table1[[#This Row],[Basic Salary]]</f>
        <v>0.33098363073293025</v>
      </c>
      <c r="P2512">
        <f ca="1">DATEDIF(Table1[[#This Row],[Date of Birth]],TODAY(),"Y")</f>
        <v>16</v>
      </c>
      <c r="Q2512">
        <f ca="1">DATEDIF(Table1[[#This Row],[Joining Date]],TODAY(),"Y")</f>
        <v>5</v>
      </c>
      <c r="R2512" t="str">
        <f ca="1">IF(YEAR(Table1[[#This Row],[Joining Date]])=YEAR(TODAY()),"Yes","No")</f>
        <v>No</v>
      </c>
      <c r="S2512" t="str">
        <f ca="1">IF(Table1[[#This Row],[Experience]]&gt;5,"Yes","No")</f>
        <v>No</v>
      </c>
      <c r="T2512" t="str">
        <f>TEXT(Table1[[#This Row],[Joining Date]],"mmmm")</f>
        <v>July</v>
      </c>
      <c r="U2512" t="str">
        <f>TEXT(Table1[[#This Row],[Joining Date]],"yyyy")</f>
        <v>2021</v>
      </c>
      <c r="V2512" s="5">
        <f ca="1">TODAY()-Table1[[#This Row],[Joining Date]]</f>
        <v>1841</v>
      </c>
      <c r="W2512" t="str">
        <f>LEFT(Table1[[#This Row],[Employee Name]],FIND(" ",Table1[[#This Row],[Employee Name]])-1)</f>
        <v>Arjun</v>
      </c>
      <c r="X2512" t="str">
        <f>RIGHT(Table1[[#This Row],[Employee Name]],LEN(Table1[[#This Row],[Employee Name]])-FIND(" ",Table1[[#This Row],[Employee Name]]))</f>
        <v>Mehta</v>
      </c>
      <c r="Y2512" t="str">
        <f>Table1[[#This Row],[Department]]&amp;"-"&amp;Table1[[#This Row],[Employee ID]]</f>
        <v>Support-E01428</v>
      </c>
      <c r="Z2512" t="str">
        <f>LEFT(Table1[[#This Row],[Department]],3)</f>
        <v>Sup</v>
      </c>
      <c r="AA2512" t="str">
        <f>_xlfn.XLOOKUP(Table1[[#This Row],[Manager ID]],MANAGERS!A:A,MANAGERS!B:B)</f>
        <v>Manager_7</v>
      </c>
      <c r="AB2512" t="str" cm="1">
        <f t="array" ref="AB2512">_xlfn.XLOOKUP(Table1[[#This Row],[Manager ID]],Table2[[#All],[Manager ID]],Table2[[#All],[Department Head]])</f>
        <v>Operations</v>
      </c>
      <c r="AC2512" s="2">
        <f>_xlfn.XLOOKUP(Table1[[#This Row],[City]],L:L,O:O)</f>
        <v>0.21356479274849693</v>
      </c>
      <c r="AD2512" t="str" cm="1">
        <f t="array" ref="AD2512">_xlfn.IFS(Table1[[#This Row],[Performance Score]]&gt;=90,"Excellent",Table1[[#This Row],[Performance Score]]&gt;=75,"Good",Table1[[#This Row],[Performance Score]]&gt;=60,"Average",Table1[[#This Row],[Performance Score]]&lt;=60,"Need Improvement")</f>
        <v>Good</v>
      </c>
      <c r="AE2512" t="str">
        <f>IF(AND(Table1[[#This Row],[Attendance %]]&gt;=80,(Table1[[#This Row],[Performance Score]]&gt;=80)),"Eligible","Not Eligible")</f>
        <v>Eligible</v>
      </c>
      <c r="AF2512" t="str">
        <f>IF(Table1[[#This Row],[Performance Score]]&gt;=80,"High Performer","Low Performer")</f>
        <v>High Performer</v>
      </c>
      <c r="AG2512" t="str" cm="1">
        <f t="array" aca="1" ref="AG2512" ca="1">_xlfn.IFS(Table1[[#This Row],[Experience]]&lt;=3,"Junior",Table1[[#This Row],[Experience]]&lt;=7,"Mid Level",Table1[[#This Row],[Experience]]&gt;=7,"Senior")</f>
        <v>Mid Level</v>
      </c>
      <c r="AH2512" t="str">
        <f>IF(Table1[[#This Row],[Attendance %]]&gt;75,"OK","Below 75")</f>
        <v>OK</v>
      </c>
      <c r="AI2512" t="b">
        <f>ISBLANK(Table1[[#This Row],[Employee ID]])</f>
        <v>0</v>
      </c>
      <c r="AJ2512" t="b">
        <f>ISNUMBER(Table1[[#This Row],[Total Salary  ]])</f>
        <v>1</v>
      </c>
      <c r="AK2512" t="str">
        <f>IFERROR(_xlfn.XLOOKUP(Table1[[#This Row],[Manager ID]],MANAGERS!A:A,MANAGERS!B:B),"Not Found")</f>
        <v>Manager_7</v>
      </c>
    </row>
    <row r="2513" spans="1:37" x14ac:dyDescent="0.2">
      <c r="A2513" t="s">
        <v>1404</v>
      </c>
      <c r="B2513" t="s">
        <v>42</v>
      </c>
      <c r="C2513" t="s">
        <v>15</v>
      </c>
      <c r="D2513" t="s">
        <v>25</v>
      </c>
      <c r="E2513" t="s">
        <v>51</v>
      </c>
      <c r="F2513" s="1">
        <v>42734</v>
      </c>
      <c r="G2513" s="1">
        <v>33073</v>
      </c>
      <c r="H2513">
        <v>73382</v>
      </c>
      <c r="I2513">
        <v>16871</v>
      </c>
      <c r="J2513">
        <v>81</v>
      </c>
      <c r="K2513">
        <v>72</v>
      </c>
      <c r="L2513" t="s">
        <v>34</v>
      </c>
      <c r="M2513">
        <v>101</v>
      </c>
      <c r="N2513">
        <f>Table1[[#This Row],[Basic Salary]]+Table1[[#This Row],[Bonus]]</f>
        <v>90253</v>
      </c>
      <c r="O2513" s="2">
        <f>Table1[[#This Row],[Bonus]]/Table1[[#This Row],[Basic Salary]]</f>
        <v>0.22990651658444849</v>
      </c>
      <c r="P2513">
        <f ca="1">DATEDIF(Table1[[#This Row],[Date of Birth]],TODAY(),"Y")</f>
        <v>36</v>
      </c>
      <c r="Q2513">
        <f ca="1">DATEDIF(Table1[[#This Row],[Joining Date]],TODAY(),"Y")</f>
        <v>9</v>
      </c>
      <c r="R2513" t="str">
        <f ca="1">IF(YEAR(Table1[[#This Row],[Joining Date]])=YEAR(TODAY()),"Yes","No")</f>
        <v>No</v>
      </c>
      <c r="S2513" t="str">
        <f ca="1">IF(Table1[[#This Row],[Experience]]&gt;5,"Yes","No")</f>
        <v>Yes</v>
      </c>
      <c r="T2513" t="str">
        <f>TEXT(Table1[[#This Row],[Joining Date]],"mmmm")</f>
        <v>December</v>
      </c>
      <c r="U2513" t="str">
        <f>TEXT(Table1[[#This Row],[Joining Date]],"yyyy")</f>
        <v>2016</v>
      </c>
      <c r="V2513" s="5">
        <f ca="1">TODAY()-Table1[[#This Row],[Joining Date]]</f>
        <v>3505</v>
      </c>
      <c r="W2513" t="str">
        <f>LEFT(Table1[[#This Row],[Employee Name]],FIND(" ",Table1[[#This Row],[Employee Name]])-1)</f>
        <v>Krishna</v>
      </c>
      <c r="X2513" t="str">
        <f>RIGHT(Table1[[#This Row],[Employee Name]],LEN(Table1[[#This Row],[Employee Name]])-FIND(" ",Table1[[#This Row],[Employee Name]]))</f>
        <v>Chaitanya</v>
      </c>
      <c r="Y2513" t="str">
        <f>Table1[[#This Row],[Department]]&amp;"-"&amp;Table1[[#This Row],[Employee ID]]</f>
        <v>Finance-E01348</v>
      </c>
      <c r="Z2513" t="str">
        <f>LEFT(Table1[[#This Row],[Department]],3)</f>
        <v>Fin</v>
      </c>
      <c r="AA2513" t="str">
        <f>_xlfn.XLOOKUP(Table1[[#This Row],[Manager ID]],MANAGERS!A:A,MANAGERS!B:B)</f>
        <v>Manager_1</v>
      </c>
      <c r="AB2513" t="str" cm="1">
        <f t="array" ref="AB2513">_xlfn.XLOOKUP(Table1[[#This Row],[Manager ID]],Table2[[#All],[Manager ID]],Table2[[#All],[Department Head]])</f>
        <v>Support</v>
      </c>
      <c r="AC2513" s="2">
        <f>_xlfn.XLOOKUP(Table1[[#This Row],[City]],L:L,O:O)</f>
        <v>0.24030340748661314</v>
      </c>
      <c r="AD2513" t="str" cm="1">
        <f t="array" ref="AD2513">_xlfn.IFS(Table1[[#This Row],[Performance Score]]&gt;=90,"Excellent",Table1[[#This Row],[Performance Score]]&gt;=75,"Good",Table1[[#This Row],[Performance Score]]&gt;=60,"Average",Table1[[#This Row],[Performance Score]]&lt;=60,"Need Improvement")</f>
        <v>Average</v>
      </c>
      <c r="AE2513" t="str">
        <f>IF(AND(Table1[[#This Row],[Attendance %]]&gt;=80,(Table1[[#This Row],[Performance Score]]&gt;=80)),"Eligible","Not Eligible")</f>
        <v>Not Eligible</v>
      </c>
      <c r="AF2513" t="str">
        <f>IF(Table1[[#This Row],[Performance Score]]&gt;=80,"High Performer","Low Performer")</f>
        <v>Low Performer</v>
      </c>
      <c r="AG2513" t="str" cm="1">
        <f t="array" aca="1" ref="AG2513" ca="1">_xlfn.IFS(Table1[[#This Row],[Experience]]&lt;=3,"Junior",Table1[[#This Row],[Experience]]&lt;=7,"Mid Level",Table1[[#This Row],[Experience]]&gt;=7,"Senior")</f>
        <v>Senior</v>
      </c>
      <c r="AH2513" t="str">
        <f>IF(Table1[[#This Row],[Attendance %]]&gt;75,"OK","Below 75")</f>
        <v>OK</v>
      </c>
      <c r="AI2513" t="b">
        <f>ISBLANK(Table1[[#This Row],[Employee ID]])</f>
        <v>0</v>
      </c>
      <c r="AJ2513" t="b">
        <f>ISNUMBER(Table1[[#This Row],[Total Salary  ]])</f>
        <v>1</v>
      </c>
      <c r="AK2513" t="str">
        <f>IFERROR(_xlfn.XLOOKUP(Table1[[#This Row],[Manager ID]],MANAGERS!A:A,MANAGERS!B:B),"Not Found")</f>
        <v>Manager_1</v>
      </c>
    </row>
    <row r="2514" spans="1:37" x14ac:dyDescent="0.2">
      <c r="A2514" t="s">
        <v>2644</v>
      </c>
      <c r="B2514" t="s">
        <v>29</v>
      </c>
      <c r="C2514" t="s">
        <v>21</v>
      </c>
      <c r="D2514" t="s">
        <v>43</v>
      </c>
      <c r="E2514" t="s">
        <v>22</v>
      </c>
      <c r="F2514" s="1">
        <v>43409</v>
      </c>
      <c r="G2514" s="1">
        <v>31891</v>
      </c>
      <c r="H2514">
        <v>77342</v>
      </c>
      <c r="I2514">
        <v>12896</v>
      </c>
      <c r="J2514">
        <v>71</v>
      </c>
      <c r="K2514">
        <v>82</v>
      </c>
      <c r="L2514" t="s">
        <v>53</v>
      </c>
      <c r="M2514">
        <v>104</v>
      </c>
      <c r="N2514">
        <f>Table1[[#This Row],[Basic Salary]]+Table1[[#This Row],[Bonus]]</f>
        <v>90238</v>
      </c>
      <c r="O2514" s="2">
        <f>Table1[[#This Row],[Bonus]]/Table1[[#This Row],[Basic Salary]]</f>
        <v>0.16673993431770578</v>
      </c>
      <c r="P2514">
        <f ca="1">DATEDIF(Table1[[#This Row],[Date of Birth]],TODAY(),"Y")</f>
        <v>39</v>
      </c>
      <c r="Q2514">
        <f ca="1">DATEDIF(Table1[[#This Row],[Joining Date]],TODAY(),"Y")</f>
        <v>7</v>
      </c>
      <c r="R2514" t="str">
        <f ca="1">IF(YEAR(Table1[[#This Row],[Joining Date]])=YEAR(TODAY()),"Yes","No")</f>
        <v>No</v>
      </c>
      <c r="S2514" t="str">
        <f ca="1">IF(Table1[[#This Row],[Experience]]&gt;5,"Yes","No")</f>
        <v>Yes</v>
      </c>
      <c r="T2514" t="str">
        <f>TEXT(Table1[[#This Row],[Joining Date]],"mmmm")</f>
        <v>November</v>
      </c>
      <c r="U2514" t="str">
        <f>TEXT(Table1[[#This Row],[Joining Date]],"yyyy")</f>
        <v>2018</v>
      </c>
      <c r="V2514" s="5">
        <f ca="1">TODAY()-Table1[[#This Row],[Joining Date]]</f>
        <v>2830</v>
      </c>
      <c r="W2514" t="str">
        <f>LEFT(Table1[[#This Row],[Employee Name]],FIND(" ",Table1[[#This Row],[Employee Name]])-1)</f>
        <v>Vikram</v>
      </c>
      <c r="X2514" t="str">
        <f>RIGHT(Table1[[#This Row],[Employee Name]],LEN(Table1[[#This Row],[Employee Name]])-FIND(" ",Table1[[#This Row],[Employee Name]]))</f>
        <v>Singh</v>
      </c>
      <c r="Y2514" t="str">
        <f>Table1[[#This Row],[Department]]&amp;"-"&amp;Table1[[#This Row],[Employee ID]]</f>
        <v>Operations-E02588</v>
      </c>
      <c r="Z2514" t="str">
        <f>LEFT(Table1[[#This Row],[Department]],3)</f>
        <v>Ope</v>
      </c>
      <c r="AA2514" t="str">
        <f>_xlfn.XLOOKUP(Table1[[#This Row],[Manager ID]],MANAGERS!A:A,MANAGERS!B:B)</f>
        <v>Manager_4</v>
      </c>
      <c r="AB2514" t="str" cm="1">
        <f t="array" ref="AB2514">_xlfn.XLOOKUP(Table1[[#This Row],[Manager ID]],Table2[[#All],[Manager ID]],Table2[[#All],[Department Head]])</f>
        <v>Finance</v>
      </c>
      <c r="AC2514" s="2">
        <f>_xlfn.XLOOKUP(Table1[[#This Row],[City]],L:L,O:O)</f>
        <v>0.23685887225230964</v>
      </c>
      <c r="AD2514" t="str" cm="1">
        <f t="array" ref="AD2514">_xlfn.IFS(Table1[[#This Row],[Performance Score]]&gt;=90,"Excellent",Table1[[#This Row],[Performance Score]]&gt;=75,"Good",Table1[[#This Row],[Performance Score]]&gt;=60,"Average",Table1[[#This Row],[Performance Score]]&lt;=60,"Need Improvement")</f>
        <v>Good</v>
      </c>
      <c r="AE2514" t="str">
        <f>IF(AND(Table1[[#This Row],[Attendance %]]&gt;=80,(Table1[[#This Row],[Performance Score]]&gt;=80)),"Eligible","Not Eligible")</f>
        <v>Not Eligible</v>
      </c>
      <c r="AF2514" t="str">
        <f>IF(Table1[[#This Row],[Performance Score]]&gt;=80,"High Performer","Low Performer")</f>
        <v>High Performer</v>
      </c>
      <c r="AG2514" t="str" cm="1">
        <f t="array" aca="1" ref="AG2514" ca="1">_xlfn.IFS(Table1[[#This Row],[Experience]]&lt;=3,"Junior",Table1[[#This Row],[Experience]]&lt;=7,"Mid Level",Table1[[#This Row],[Experience]]&gt;=7,"Senior")</f>
        <v>Mid Level</v>
      </c>
      <c r="AH2514" t="str">
        <f>IF(Table1[[#This Row],[Attendance %]]&gt;75,"OK","Below 75")</f>
        <v>Below 75</v>
      </c>
      <c r="AI2514" t="b">
        <f>ISBLANK(Table1[[#This Row],[Employee ID]])</f>
        <v>0</v>
      </c>
      <c r="AJ2514" t="b">
        <f>ISNUMBER(Table1[[#This Row],[Total Salary  ]])</f>
        <v>1</v>
      </c>
      <c r="AK2514" t="str">
        <f>IFERROR(_xlfn.XLOOKUP(Table1[[#This Row],[Manager ID]],MANAGERS!A:A,MANAGERS!B:B),"Not Found")</f>
        <v>Manager_4</v>
      </c>
    </row>
    <row r="2515" spans="1:37" x14ac:dyDescent="0.2">
      <c r="A2515" t="s">
        <v>2774</v>
      </c>
      <c r="B2515" t="s">
        <v>48</v>
      </c>
      <c r="C2515" t="s">
        <v>15</v>
      </c>
      <c r="D2515" t="s">
        <v>33</v>
      </c>
      <c r="E2515" t="s">
        <v>17</v>
      </c>
      <c r="F2515" s="1">
        <v>42858</v>
      </c>
      <c r="G2515" s="1">
        <v>33662</v>
      </c>
      <c r="H2515">
        <v>62820</v>
      </c>
      <c r="I2515">
        <v>27391</v>
      </c>
      <c r="J2515">
        <v>76</v>
      </c>
      <c r="K2515">
        <v>96</v>
      </c>
      <c r="L2515" t="s">
        <v>23</v>
      </c>
      <c r="M2515">
        <v>113</v>
      </c>
      <c r="N2515">
        <f>Table1[[#This Row],[Basic Salary]]+Table1[[#This Row],[Bonus]]</f>
        <v>90211</v>
      </c>
      <c r="O2515" s="2">
        <f>Table1[[#This Row],[Bonus]]/Table1[[#This Row],[Basic Salary]]</f>
        <v>0.43602355937599491</v>
      </c>
      <c r="P2515">
        <f ca="1">DATEDIF(Table1[[#This Row],[Date of Birth]],TODAY(),"Y")</f>
        <v>34</v>
      </c>
      <c r="Q2515">
        <f ca="1">DATEDIF(Table1[[#This Row],[Joining Date]],TODAY(),"Y")</f>
        <v>9</v>
      </c>
      <c r="R2515" t="str">
        <f ca="1">IF(YEAR(Table1[[#This Row],[Joining Date]])=YEAR(TODAY()),"Yes","No")</f>
        <v>No</v>
      </c>
      <c r="S2515" t="str">
        <f ca="1">IF(Table1[[#This Row],[Experience]]&gt;5,"Yes","No")</f>
        <v>Yes</v>
      </c>
      <c r="T2515" t="str">
        <f>TEXT(Table1[[#This Row],[Joining Date]],"mmmm")</f>
        <v>May</v>
      </c>
      <c r="U2515" t="str">
        <f>TEXT(Table1[[#This Row],[Joining Date]],"yyyy")</f>
        <v>2017</v>
      </c>
      <c r="V2515" s="5">
        <f ca="1">TODAY()-Table1[[#This Row],[Joining Date]]</f>
        <v>3381</v>
      </c>
      <c r="W2515" t="str">
        <f>LEFT(Table1[[#This Row],[Employee Name]],FIND(" ",Table1[[#This Row],[Employee Name]])-1)</f>
        <v>Aditya</v>
      </c>
      <c r="X2515" t="str">
        <f>RIGHT(Table1[[#This Row],[Employee Name]],LEN(Table1[[#This Row],[Employee Name]])-FIND(" ",Table1[[#This Row],[Employee Name]]))</f>
        <v>Kapoor</v>
      </c>
      <c r="Y2515" t="str">
        <f>Table1[[#This Row],[Department]]&amp;"-"&amp;Table1[[#This Row],[Employee ID]]</f>
        <v>Marketing-E02718</v>
      </c>
      <c r="Z2515" t="str">
        <f>LEFT(Table1[[#This Row],[Department]],3)</f>
        <v>Mar</v>
      </c>
      <c r="AA2515" t="str">
        <f>_xlfn.XLOOKUP(Table1[[#This Row],[Manager ID]],MANAGERS!A:A,MANAGERS!B:B)</f>
        <v>Manager_13</v>
      </c>
      <c r="AB2515" t="str" cm="1">
        <f t="array" ref="AB2515">_xlfn.XLOOKUP(Table1[[#This Row],[Manager ID]],Table2[[#All],[Manager ID]],Table2[[#All],[Department Head]])</f>
        <v>HR</v>
      </c>
      <c r="AC2515" s="2">
        <f>_xlfn.XLOOKUP(Table1[[#This Row],[City]],L:L,O:O)</f>
        <v>0.23486488519629886</v>
      </c>
      <c r="AD2515" t="str" cm="1">
        <f t="array" ref="AD2515">_xlfn.IFS(Table1[[#This Row],[Performance Score]]&gt;=90,"Excellent",Table1[[#This Row],[Performance Score]]&gt;=75,"Good",Table1[[#This Row],[Performance Score]]&gt;=60,"Average",Table1[[#This Row],[Performance Score]]&lt;=60,"Need Improvement")</f>
        <v>Excellent</v>
      </c>
      <c r="AE2515" t="str">
        <f>IF(AND(Table1[[#This Row],[Attendance %]]&gt;=80,(Table1[[#This Row],[Performance Score]]&gt;=80)),"Eligible","Not Eligible")</f>
        <v>Not Eligible</v>
      </c>
      <c r="AF2515" t="str">
        <f>IF(Table1[[#This Row],[Performance Score]]&gt;=80,"High Performer","Low Performer")</f>
        <v>High Performer</v>
      </c>
      <c r="AG2515" t="str" cm="1">
        <f t="array" aca="1" ref="AG2515" ca="1">_xlfn.IFS(Table1[[#This Row],[Experience]]&lt;=3,"Junior",Table1[[#This Row],[Experience]]&lt;=7,"Mid Level",Table1[[#This Row],[Experience]]&gt;=7,"Senior")</f>
        <v>Senior</v>
      </c>
      <c r="AH2515" t="str">
        <f>IF(Table1[[#This Row],[Attendance %]]&gt;75,"OK","Below 75")</f>
        <v>OK</v>
      </c>
      <c r="AI2515" t="b">
        <f>ISBLANK(Table1[[#This Row],[Employee ID]])</f>
        <v>0</v>
      </c>
      <c r="AJ2515" t="b">
        <f>ISNUMBER(Table1[[#This Row],[Total Salary  ]])</f>
        <v>1</v>
      </c>
      <c r="AK2515" t="str">
        <f>IFERROR(_xlfn.XLOOKUP(Table1[[#This Row],[Manager ID]],MANAGERS!A:A,MANAGERS!B:B),"Not Found")</f>
        <v>Manager_13</v>
      </c>
    </row>
    <row r="2516" spans="1:37" x14ac:dyDescent="0.2">
      <c r="A2516" t="s">
        <v>890</v>
      </c>
      <c r="B2516" t="s">
        <v>89</v>
      </c>
      <c r="C2516" t="s">
        <v>15</v>
      </c>
      <c r="D2516" t="s">
        <v>40</v>
      </c>
      <c r="E2516" t="s">
        <v>51</v>
      </c>
      <c r="F2516" s="1">
        <v>45850</v>
      </c>
      <c r="G2516" s="1">
        <v>39808</v>
      </c>
      <c r="H2516">
        <v>70451</v>
      </c>
      <c r="I2516">
        <v>19690</v>
      </c>
      <c r="J2516">
        <v>87</v>
      </c>
      <c r="K2516">
        <v>41</v>
      </c>
      <c r="L2516" t="s">
        <v>37</v>
      </c>
      <c r="M2516">
        <v>110</v>
      </c>
      <c r="N2516">
        <f>Table1[[#This Row],[Basic Salary]]+Table1[[#This Row],[Bonus]]</f>
        <v>90141</v>
      </c>
      <c r="O2516" s="2">
        <f>Table1[[#This Row],[Bonus]]/Table1[[#This Row],[Basic Salary]]</f>
        <v>0.27948503215000498</v>
      </c>
      <c r="P2516">
        <f ca="1">DATEDIF(Table1[[#This Row],[Date of Birth]],TODAY(),"Y")</f>
        <v>17</v>
      </c>
      <c r="Q2516">
        <f ca="1">DATEDIF(Table1[[#This Row],[Joining Date]],TODAY(),"Y")</f>
        <v>1</v>
      </c>
      <c r="R2516" t="str">
        <f ca="1">IF(YEAR(Table1[[#This Row],[Joining Date]])=YEAR(TODAY()),"Yes","No")</f>
        <v>No</v>
      </c>
      <c r="S2516" t="str">
        <f ca="1">IF(Table1[[#This Row],[Experience]]&gt;5,"Yes","No")</f>
        <v>No</v>
      </c>
      <c r="T2516" t="str">
        <f>TEXT(Table1[[#This Row],[Joining Date]],"mmmm")</f>
        <v>July</v>
      </c>
      <c r="U2516" t="str">
        <f>TEXT(Table1[[#This Row],[Joining Date]],"yyyy")</f>
        <v>2025</v>
      </c>
      <c r="V2516" s="5">
        <f ca="1">TODAY()-Table1[[#This Row],[Joining Date]]</f>
        <v>389</v>
      </c>
      <c r="W2516" t="str">
        <f>LEFT(Table1[[#This Row],[Employee Name]],FIND(" ",Table1[[#This Row],[Employee Name]])-1)</f>
        <v>Tarun</v>
      </c>
      <c r="X2516" t="str">
        <f>RIGHT(Table1[[#This Row],[Employee Name]],LEN(Table1[[#This Row],[Employee Name]])-FIND(" ",Table1[[#This Row],[Employee Name]]))</f>
        <v>Verma</v>
      </c>
      <c r="Y2516" t="str">
        <f>Table1[[#This Row],[Department]]&amp;"-"&amp;Table1[[#This Row],[Employee ID]]</f>
        <v>IT-E00834</v>
      </c>
      <c r="Z2516" t="str">
        <f>LEFT(Table1[[#This Row],[Department]],3)</f>
        <v>IT</v>
      </c>
      <c r="AA2516" t="str">
        <f>_xlfn.XLOOKUP(Table1[[#This Row],[Manager ID]],MANAGERS!A:A,MANAGERS!B:B)</f>
        <v>Manager_10</v>
      </c>
      <c r="AB2516" t="str" cm="1">
        <f t="array" ref="AB2516">_xlfn.XLOOKUP(Table1[[#This Row],[Manager ID]],Table2[[#All],[Manager ID]],Table2[[#All],[Department Head]])</f>
        <v>HR</v>
      </c>
      <c r="AC2516" s="2">
        <f>_xlfn.XLOOKUP(Table1[[#This Row],[City]],L:L,O:O)</f>
        <v>0.24036902712549932</v>
      </c>
      <c r="AD2516" t="str" cm="1">
        <f t="array" ref="AD2516">_xlfn.IFS(Table1[[#This Row],[Performance Score]]&gt;=90,"Excellent",Table1[[#This Row],[Performance Score]]&gt;=75,"Good",Table1[[#This Row],[Performance Score]]&gt;=60,"Average",Table1[[#This Row],[Performance Score]]&lt;=60,"Need Improvement")</f>
        <v>Need Improvement</v>
      </c>
      <c r="AE2516" t="str">
        <f>IF(AND(Table1[[#This Row],[Attendance %]]&gt;=80,(Table1[[#This Row],[Performance Score]]&gt;=80)),"Eligible","Not Eligible")</f>
        <v>Not Eligible</v>
      </c>
      <c r="AF2516" t="str">
        <f>IF(Table1[[#This Row],[Performance Score]]&gt;=80,"High Performer","Low Performer")</f>
        <v>Low Performer</v>
      </c>
      <c r="AG2516" t="str" cm="1">
        <f t="array" aca="1" ref="AG2516" ca="1">_xlfn.IFS(Table1[[#This Row],[Experience]]&lt;=3,"Junior",Table1[[#This Row],[Experience]]&lt;=7,"Mid Level",Table1[[#This Row],[Experience]]&gt;=7,"Senior")</f>
        <v>Junior</v>
      </c>
      <c r="AH2516" t="str">
        <f>IF(Table1[[#This Row],[Attendance %]]&gt;75,"OK","Below 75")</f>
        <v>OK</v>
      </c>
      <c r="AI2516" t="b">
        <f>ISBLANK(Table1[[#This Row],[Employee ID]])</f>
        <v>0</v>
      </c>
      <c r="AJ2516" t="b">
        <f>ISNUMBER(Table1[[#This Row],[Total Salary  ]])</f>
        <v>1</v>
      </c>
      <c r="AK2516" t="str">
        <f>IFERROR(_xlfn.XLOOKUP(Table1[[#This Row],[Manager ID]],MANAGERS!A:A,MANAGERS!B:B),"Not Found")</f>
        <v>Manager_10</v>
      </c>
    </row>
    <row r="2517" spans="1:37" x14ac:dyDescent="0.2">
      <c r="A2517" t="s">
        <v>4953</v>
      </c>
      <c r="B2517" t="s">
        <v>14</v>
      </c>
      <c r="C2517" t="s">
        <v>15</v>
      </c>
      <c r="D2517" t="s">
        <v>46</v>
      </c>
      <c r="E2517" t="s">
        <v>26</v>
      </c>
      <c r="F2517" s="1">
        <v>45436</v>
      </c>
      <c r="G2517" s="1">
        <v>30821</v>
      </c>
      <c r="H2517">
        <v>74179</v>
      </c>
      <c r="I2517">
        <v>15958</v>
      </c>
      <c r="J2517">
        <v>74</v>
      </c>
      <c r="K2517">
        <v>94</v>
      </c>
      <c r="L2517" t="s">
        <v>34</v>
      </c>
      <c r="M2517">
        <v>115</v>
      </c>
      <c r="N2517">
        <f>Table1[[#This Row],[Basic Salary]]+Table1[[#This Row],[Bonus]]</f>
        <v>90137</v>
      </c>
      <c r="O2517" s="2">
        <f>Table1[[#This Row],[Bonus]]/Table1[[#This Row],[Basic Salary]]</f>
        <v>0.21512827080440555</v>
      </c>
      <c r="P2517">
        <f ca="1">DATEDIF(Table1[[#This Row],[Date of Birth]],TODAY(),"Y")</f>
        <v>42</v>
      </c>
      <c r="Q2517">
        <f ca="1">DATEDIF(Table1[[#This Row],[Joining Date]],TODAY(),"Y")</f>
        <v>2</v>
      </c>
      <c r="R2517" t="str">
        <f ca="1">IF(YEAR(Table1[[#This Row],[Joining Date]])=YEAR(TODAY()),"Yes","No")</f>
        <v>No</v>
      </c>
      <c r="S2517" t="str">
        <f ca="1">IF(Table1[[#This Row],[Experience]]&gt;5,"Yes","No")</f>
        <v>No</v>
      </c>
      <c r="T2517" t="str">
        <f>TEXT(Table1[[#This Row],[Joining Date]],"mmmm")</f>
        <v>May</v>
      </c>
      <c r="U2517" t="str">
        <f>TEXT(Table1[[#This Row],[Joining Date]],"yyyy")</f>
        <v>2024</v>
      </c>
      <c r="V2517" s="5">
        <f ca="1">TODAY()-Table1[[#This Row],[Joining Date]]</f>
        <v>803</v>
      </c>
      <c r="W2517" t="str">
        <f>LEFT(Table1[[#This Row],[Employee Name]],FIND(" ",Table1[[#This Row],[Employee Name]])-1)</f>
        <v>Nisha</v>
      </c>
      <c r="X2517" t="str">
        <f>RIGHT(Table1[[#This Row],[Employee Name]],LEN(Table1[[#This Row],[Employee Name]])-FIND(" ",Table1[[#This Row],[Employee Name]]))</f>
        <v>Kapoor</v>
      </c>
      <c r="Y2517" t="str">
        <f>Table1[[#This Row],[Department]]&amp;"-"&amp;Table1[[#This Row],[Employee ID]]</f>
        <v>Support-E04897</v>
      </c>
      <c r="Z2517" t="str">
        <f>LEFT(Table1[[#This Row],[Department]],3)</f>
        <v>Sup</v>
      </c>
      <c r="AA2517" t="str">
        <f>_xlfn.XLOOKUP(Table1[[#This Row],[Manager ID]],MANAGERS!A:A,MANAGERS!B:B)</f>
        <v>Manager_15</v>
      </c>
      <c r="AB2517" t="str" cm="1">
        <f t="array" ref="AB2517">_xlfn.XLOOKUP(Table1[[#This Row],[Manager ID]],Table2[[#All],[Manager ID]],Table2[[#All],[Department Head]])</f>
        <v>Support</v>
      </c>
      <c r="AC2517" s="2">
        <f>_xlfn.XLOOKUP(Table1[[#This Row],[City]],L:L,O:O)</f>
        <v>0.24030340748661314</v>
      </c>
      <c r="AD2517" t="str" cm="1">
        <f t="array" ref="AD2517">_xlfn.IFS(Table1[[#This Row],[Performance Score]]&gt;=90,"Excellent",Table1[[#This Row],[Performance Score]]&gt;=75,"Good",Table1[[#This Row],[Performance Score]]&gt;=60,"Average",Table1[[#This Row],[Performance Score]]&lt;=60,"Need Improvement")</f>
        <v>Excellent</v>
      </c>
      <c r="AE2517" t="str">
        <f>IF(AND(Table1[[#This Row],[Attendance %]]&gt;=80,(Table1[[#This Row],[Performance Score]]&gt;=80)),"Eligible","Not Eligible")</f>
        <v>Not Eligible</v>
      </c>
      <c r="AF2517" t="str">
        <f>IF(Table1[[#This Row],[Performance Score]]&gt;=80,"High Performer","Low Performer")</f>
        <v>High Performer</v>
      </c>
      <c r="AG2517" t="str" cm="1">
        <f t="array" aca="1" ref="AG2517" ca="1">_xlfn.IFS(Table1[[#This Row],[Experience]]&lt;=3,"Junior",Table1[[#This Row],[Experience]]&lt;=7,"Mid Level",Table1[[#This Row],[Experience]]&gt;=7,"Senior")</f>
        <v>Junior</v>
      </c>
      <c r="AH2517" t="str">
        <f>IF(Table1[[#This Row],[Attendance %]]&gt;75,"OK","Below 75")</f>
        <v>Below 75</v>
      </c>
      <c r="AI2517" t="b">
        <f>ISBLANK(Table1[[#This Row],[Employee ID]])</f>
        <v>0</v>
      </c>
      <c r="AJ2517" t="b">
        <f>ISNUMBER(Table1[[#This Row],[Total Salary  ]])</f>
        <v>1</v>
      </c>
      <c r="AK2517" t="str">
        <f>IFERROR(_xlfn.XLOOKUP(Table1[[#This Row],[Manager ID]],MANAGERS!A:A,MANAGERS!B:B),"Not Found")</f>
        <v>Manager_15</v>
      </c>
    </row>
    <row r="2518" spans="1:37" x14ac:dyDescent="0.2">
      <c r="A2518" t="s">
        <v>4235</v>
      </c>
      <c r="B2518" t="s">
        <v>39</v>
      </c>
      <c r="C2518" t="s">
        <v>21</v>
      </c>
      <c r="D2518" t="s">
        <v>16</v>
      </c>
      <c r="E2518" t="s">
        <v>26</v>
      </c>
      <c r="F2518" s="1">
        <v>42322</v>
      </c>
      <c r="G2518" s="1">
        <v>33583</v>
      </c>
      <c r="H2518">
        <v>82379</v>
      </c>
      <c r="I2518">
        <v>7736</v>
      </c>
      <c r="J2518">
        <v>82</v>
      </c>
      <c r="K2518">
        <v>77</v>
      </c>
      <c r="L2518" t="s">
        <v>53</v>
      </c>
      <c r="M2518">
        <v>104</v>
      </c>
      <c r="N2518">
        <f>Table1[[#This Row],[Basic Salary]]+Table1[[#This Row],[Bonus]]</f>
        <v>90115</v>
      </c>
      <c r="O2518" s="2">
        <f>Table1[[#This Row],[Bonus]]/Table1[[#This Row],[Basic Salary]]</f>
        <v>9.3907427863897358E-2</v>
      </c>
      <c r="P2518">
        <f ca="1">DATEDIF(Table1[[#This Row],[Date of Birth]],TODAY(),"Y")</f>
        <v>34</v>
      </c>
      <c r="Q2518">
        <f ca="1">DATEDIF(Table1[[#This Row],[Joining Date]],TODAY(),"Y")</f>
        <v>10</v>
      </c>
      <c r="R2518" t="str">
        <f ca="1">IF(YEAR(Table1[[#This Row],[Joining Date]])=YEAR(TODAY()),"Yes","No")</f>
        <v>No</v>
      </c>
      <c r="S2518" t="str">
        <f ca="1">IF(Table1[[#This Row],[Experience]]&gt;5,"Yes","No")</f>
        <v>Yes</v>
      </c>
      <c r="T2518" t="str">
        <f>TEXT(Table1[[#This Row],[Joining Date]],"mmmm")</f>
        <v>November</v>
      </c>
      <c r="U2518" t="str">
        <f>TEXT(Table1[[#This Row],[Joining Date]],"yyyy")</f>
        <v>2015</v>
      </c>
      <c r="V2518" s="5">
        <f ca="1">TODAY()-Table1[[#This Row],[Joining Date]]</f>
        <v>3917</v>
      </c>
      <c r="W2518" t="str">
        <f>LEFT(Table1[[#This Row],[Employee Name]],FIND(" ",Table1[[#This Row],[Employee Name]])-1)</f>
        <v>Karan</v>
      </c>
      <c r="X2518" t="str">
        <f>RIGHT(Table1[[#This Row],[Employee Name]],LEN(Table1[[#This Row],[Employee Name]])-FIND(" ",Table1[[#This Row],[Employee Name]]))</f>
        <v>Malhotra</v>
      </c>
      <c r="Y2518" t="str">
        <f>Table1[[#This Row],[Department]]&amp;"-"&amp;Table1[[#This Row],[Employee ID]]</f>
        <v>HR-E04179</v>
      </c>
      <c r="Z2518" t="str">
        <f>LEFT(Table1[[#This Row],[Department]],3)</f>
        <v>HR</v>
      </c>
      <c r="AA2518" t="str">
        <f>_xlfn.XLOOKUP(Table1[[#This Row],[Manager ID]],MANAGERS!A:A,MANAGERS!B:B)</f>
        <v>Manager_4</v>
      </c>
      <c r="AB2518" t="str" cm="1">
        <f t="array" ref="AB2518">_xlfn.XLOOKUP(Table1[[#This Row],[Manager ID]],Table2[[#All],[Manager ID]],Table2[[#All],[Department Head]])</f>
        <v>Finance</v>
      </c>
      <c r="AC2518" s="2">
        <f>_xlfn.XLOOKUP(Table1[[#This Row],[City]],L:L,O:O)</f>
        <v>0.23685887225230964</v>
      </c>
      <c r="AD2518" t="str" cm="1">
        <f t="array" ref="AD2518">_xlfn.IFS(Table1[[#This Row],[Performance Score]]&gt;=90,"Excellent",Table1[[#This Row],[Performance Score]]&gt;=75,"Good",Table1[[#This Row],[Performance Score]]&gt;=60,"Average",Table1[[#This Row],[Performance Score]]&lt;=60,"Need Improvement")</f>
        <v>Good</v>
      </c>
      <c r="AE2518" t="str">
        <f>IF(AND(Table1[[#This Row],[Attendance %]]&gt;=80,(Table1[[#This Row],[Performance Score]]&gt;=80)),"Eligible","Not Eligible")</f>
        <v>Not Eligible</v>
      </c>
      <c r="AF2518" t="str">
        <f>IF(Table1[[#This Row],[Performance Score]]&gt;=80,"High Performer","Low Performer")</f>
        <v>Low Performer</v>
      </c>
      <c r="AG2518" t="str" cm="1">
        <f t="array" aca="1" ref="AG2518" ca="1">_xlfn.IFS(Table1[[#This Row],[Experience]]&lt;=3,"Junior",Table1[[#This Row],[Experience]]&lt;=7,"Mid Level",Table1[[#This Row],[Experience]]&gt;=7,"Senior")</f>
        <v>Senior</v>
      </c>
      <c r="AH2518" t="str">
        <f>IF(Table1[[#This Row],[Attendance %]]&gt;75,"OK","Below 75")</f>
        <v>OK</v>
      </c>
      <c r="AI2518" t="b">
        <f>ISBLANK(Table1[[#This Row],[Employee ID]])</f>
        <v>0</v>
      </c>
      <c r="AJ2518" t="b">
        <f>ISNUMBER(Table1[[#This Row],[Total Salary  ]])</f>
        <v>1</v>
      </c>
      <c r="AK2518" t="str">
        <f>IFERROR(_xlfn.XLOOKUP(Table1[[#This Row],[Manager ID]],MANAGERS!A:A,MANAGERS!B:B),"Not Found")</f>
        <v>Manager_4</v>
      </c>
    </row>
    <row r="2519" spans="1:37" x14ac:dyDescent="0.2">
      <c r="A2519" t="s">
        <v>4830</v>
      </c>
      <c r="B2519" t="s">
        <v>62</v>
      </c>
      <c r="C2519" t="s">
        <v>15</v>
      </c>
      <c r="D2519" t="s">
        <v>81</v>
      </c>
      <c r="E2519" t="s">
        <v>51</v>
      </c>
      <c r="F2519" s="1">
        <v>44397</v>
      </c>
      <c r="G2519" s="1">
        <v>33605</v>
      </c>
      <c r="H2519">
        <v>62561</v>
      </c>
      <c r="I2519">
        <v>27546</v>
      </c>
      <c r="J2519">
        <v>89</v>
      </c>
      <c r="K2519">
        <v>80</v>
      </c>
      <c r="L2519" t="s">
        <v>34</v>
      </c>
      <c r="M2519">
        <v>113</v>
      </c>
      <c r="N2519">
        <f>Table1[[#This Row],[Basic Salary]]+Table1[[#This Row],[Bonus]]</f>
        <v>90107</v>
      </c>
      <c r="O2519" s="2">
        <f>Table1[[#This Row],[Bonus]]/Table1[[#This Row],[Basic Salary]]</f>
        <v>0.44030626108917698</v>
      </c>
      <c r="P2519">
        <f ca="1">DATEDIF(Table1[[#This Row],[Date of Birth]],TODAY(),"Y")</f>
        <v>34</v>
      </c>
      <c r="Q2519">
        <f ca="1">DATEDIF(Table1[[#This Row],[Joining Date]],TODAY(),"Y")</f>
        <v>5</v>
      </c>
      <c r="R2519" t="str">
        <f ca="1">IF(YEAR(Table1[[#This Row],[Joining Date]])=YEAR(TODAY()),"Yes","No")</f>
        <v>No</v>
      </c>
      <c r="S2519" t="str">
        <f ca="1">IF(Table1[[#This Row],[Experience]]&gt;5,"Yes","No")</f>
        <v>No</v>
      </c>
      <c r="T2519" t="str">
        <f>TEXT(Table1[[#This Row],[Joining Date]],"mmmm")</f>
        <v>July</v>
      </c>
      <c r="U2519" t="str">
        <f>TEXT(Table1[[#This Row],[Joining Date]],"yyyy")</f>
        <v>2021</v>
      </c>
      <c r="V2519" s="5">
        <f ca="1">TODAY()-Table1[[#This Row],[Joining Date]]</f>
        <v>1842</v>
      </c>
      <c r="W2519" t="str">
        <f>LEFT(Table1[[#This Row],[Employee Name]],FIND(" ",Table1[[#This Row],[Employee Name]])-1)</f>
        <v>Kavya</v>
      </c>
      <c r="X2519" t="str">
        <f>RIGHT(Table1[[#This Row],[Employee Name]],LEN(Table1[[#This Row],[Employee Name]])-FIND(" ",Table1[[#This Row],[Employee Name]]))</f>
        <v>Nair</v>
      </c>
      <c r="Y2519" t="str">
        <f>Table1[[#This Row],[Department]]&amp;"-"&amp;Table1[[#This Row],[Employee ID]]</f>
        <v>Sales-E04774</v>
      </c>
      <c r="Z2519" t="str">
        <f>LEFT(Table1[[#This Row],[Department]],3)</f>
        <v>Sal</v>
      </c>
      <c r="AA2519" t="str">
        <f>_xlfn.XLOOKUP(Table1[[#This Row],[Manager ID]],MANAGERS!A:A,MANAGERS!B:B)</f>
        <v>Manager_13</v>
      </c>
      <c r="AB2519" t="str" cm="1">
        <f t="array" ref="AB2519">_xlfn.XLOOKUP(Table1[[#This Row],[Manager ID]],Table2[[#All],[Manager ID]],Table2[[#All],[Department Head]])</f>
        <v>HR</v>
      </c>
      <c r="AC2519" s="2">
        <f>_xlfn.XLOOKUP(Table1[[#This Row],[City]],L:L,O:O)</f>
        <v>0.24030340748661314</v>
      </c>
      <c r="AD2519" t="str" cm="1">
        <f t="array" ref="AD2519">_xlfn.IFS(Table1[[#This Row],[Performance Score]]&gt;=90,"Excellent",Table1[[#This Row],[Performance Score]]&gt;=75,"Good",Table1[[#This Row],[Performance Score]]&gt;=60,"Average",Table1[[#This Row],[Performance Score]]&lt;=60,"Need Improvement")</f>
        <v>Good</v>
      </c>
      <c r="AE2519" t="str">
        <f>IF(AND(Table1[[#This Row],[Attendance %]]&gt;=80,(Table1[[#This Row],[Performance Score]]&gt;=80)),"Eligible","Not Eligible")</f>
        <v>Eligible</v>
      </c>
      <c r="AF2519" t="str">
        <f>IF(Table1[[#This Row],[Performance Score]]&gt;=80,"High Performer","Low Performer")</f>
        <v>High Performer</v>
      </c>
      <c r="AG2519" t="str" cm="1">
        <f t="array" aca="1" ref="AG2519" ca="1">_xlfn.IFS(Table1[[#This Row],[Experience]]&lt;=3,"Junior",Table1[[#This Row],[Experience]]&lt;=7,"Mid Level",Table1[[#This Row],[Experience]]&gt;=7,"Senior")</f>
        <v>Mid Level</v>
      </c>
      <c r="AH2519" t="str">
        <f>IF(Table1[[#This Row],[Attendance %]]&gt;75,"OK","Below 75")</f>
        <v>OK</v>
      </c>
      <c r="AI2519" t="b">
        <f>ISBLANK(Table1[[#This Row],[Employee ID]])</f>
        <v>0</v>
      </c>
      <c r="AJ2519" t="b">
        <f>ISNUMBER(Table1[[#This Row],[Total Salary  ]])</f>
        <v>1</v>
      </c>
      <c r="AK2519" t="str">
        <f>IFERROR(_xlfn.XLOOKUP(Table1[[#This Row],[Manager ID]],MANAGERS!A:A,MANAGERS!B:B),"Not Found")</f>
        <v>Manager_13</v>
      </c>
    </row>
    <row r="2520" spans="1:37" x14ac:dyDescent="0.2">
      <c r="A2520" t="s">
        <v>1396</v>
      </c>
      <c r="B2520" t="s">
        <v>89</v>
      </c>
      <c r="C2520" t="s">
        <v>15</v>
      </c>
      <c r="D2520" t="s">
        <v>81</v>
      </c>
      <c r="E2520" t="s">
        <v>17</v>
      </c>
      <c r="F2520" s="1">
        <v>43533</v>
      </c>
      <c r="G2520" s="1">
        <v>39066</v>
      </c>
      <c r="H2520">
        <v>69286</v>
      </c>
      <c r="I2520">
        <v>20812</v>
      </c>
      <c r="J2520">
        <v>85</v>
      </c>
      <c r="K2520">
        <v>59</v>
      </c>
      <c r="L2520" t="s">
        <v>53</v>
      </c>
      <c r="M2520">
        <v>108</v>
      </c>
      <c r="N2520">
        <f>Table1[[#This Row],[Basic Salary]]+Table1[[#This Row],[Bonus]]</f>
        <v>90098</v>
      </c>
      <c r="O2520" s="2">
        <f>Table1[[#This Row],[Bonus]]/Table1[[#This Row],[Basic Salary]]</f>
        <v>0.30037814277054525</v>
      </c>
      <c r="P2520">
        <f ca="1">DATEDIF(Table1[[#This Row],[Date of Birth]],TODAY(),"Y")</f>
        <v>19</v>
      </c>
      <c r="Q2520">
        <f ca="1">DATEDIF(Table1[[#This Row],[Joining Date]],TODAY(),"Y")</f>
        <v>7</v>
      </c>
      <c r="R2520" t="str">
        <f ca="1">IF(YEAR(Table1[[#This Row],[Joining Date]])=YEAR(TODAY()),"Yes","No")</f>
        <v>No</v>
      </c>
      <c r="S2520" t="str">
        <f ca="1">IF(Table1[[#This Row],[Experience]]&gt;5,"Yes","No")</f>
        <v>Yes</v>
      </c>
      <c r="T2520" t="str">
        <f>TEXT(Table1[[#This Row],[Joining Date]],"mmmm")</f>
        <v>March</v>
      </c>
      <c r="U2520" t="str">
        <f>TEXT(Table1[[#This Row],[Joining Date]],"yyyy")</f>
        <v>2019</v>
      </c>
      <c r="V2520" s="5">
        <f ca="1">TODAY()-Table1[[#This Row],[Joining Date]]</f>
        <v>2706</v>
      </c>
      <c r="W2520" t="str">
        <f>LEFT(Table1[[#This Row],[Employee Name]],FIND(" ",Table1[[#This Row],[Employee Name]])-1)</f>
        <v>Tarun</v>
      </c>
      <c r="X2520" t="str">
        <f>RIGHT(Table1[[#This Row],[Employee Name]],LEN(Table1[[#This Row],[Employee Name]])-FIND(" ",Table1[[#This Row],[Employee Name]]))</f>
        <v>Verma</v>
      </c>
      <c r="Y2520" t="str">
        <f>Table1[[#This Row],[Department]]&amp;"-"&amp;Table1[[#This Row],[Employee ID]]</f>
        <v>Sales-E01340</v>
      </c>
      <c r="Z2520" t="str">
        <f>LEFT(Table1[[#This Row],[Department]],3)</f>
        <v>Sal</v>
      </c>
      <c r="AA2520" t="str">
        <f>_xlfn.XLOOKUP(Table1[[#This Row],[Manager ID]],MANAGERS!A:A,MANAGERS!B:B)</f>
        <v>Manager_8</v>
      </c>
      <c r="AB2520" t="str" cm="1">
        <f t="array" ref="AB2520">_xlfn.XLOOKUP(Table1[[#This Row],[Manager ID]],Table2[[#All],[Manager ID]],Table2[[#All],[Department Head]])</f>
        <v>Sales</v>
      </c>
      <c r="AC2520" s="2">
        <f>_xlfn.XLOOKUP(Table1[[#This Row],[City]],L:L,O:O)</f>
        <v>0.23685887225230964</v>
      </c>
      <c r="AD2520" t="str" cm="1">
        <f t="array" ref="AD2520">_xlfn.IFS(Table1[[#This Row],[Performance Score]]&gt;=90,"Excellent",Table1[[#This Row],[Performance Score]]&gt;=75,"Good",Table1[[#This Row],[Performance Score]]&gt;=60,"Average",Table1[[#This Row],[Performance Score]]&lt;=60,"Need Improvement")</f>
        <v>Need Improvement</v>
      </c>
      <c r="AE2520" t="str">
        <f>IF(AND(Table1[[#This Row],[Attendance %]]&gt;=80,(Table1[[#This Row],[Performance Score]]&gt;=80)),"Eligible","Not Eligible")</f>
        <v>Not Eligible</v>
      </c>
      <c r="AF2520" t="str">
        <f>IF(Table1[[#This Row],[Performance Score]]&gt;=80,"High Performer","Low Performer")</f>
        <v>Low Performer</v>
      </c>
      <c r="AG2520" t="str" cm="1">
        <f t="array" aca="1" ref="AG2520" ca="1">_xlfn.IFS(Table1[[#This Row],[Experience]]&lt;=3,"Junior",Table1[[#This Row],[Experience]]&lt;=7,"Mid Level",Table1[[#This Row],[Experience]]&gt;=7,"Senior")</f>
        <v>Mid Level</v>
      </c>
      <c r="AH2520" t="str">
        <f>IF(Table1[[#This Row],[Attendance %]]&gt;75,"OK","Below 75")</f>
        <v>OK</v>
      </c>
      <c r="AI2520" t="b">
        <f>ISBLANK(Table1[[#This Row],[Employee ID]])</f>
        <v>0</v>
      </c>
      <c r="AJ2520" t="b">
        <f>ISNUMBER(Table1[[#This Row],[Total Salary  ]])</f>
        <v>1</v>
      </c>
      <c r="AK2520" t="str">
        <f>IFERROR(_xlfn.XLOOKUP(Table1[[#This Row],[Manager ID]],MANAGERS!A:A,MANAGERS!B:B),"Not Found")</f>
        <v>Manager_8</v>
      </c>
    </row>
    <row r="2521" spans="1:37" x14ac:dyDescent="0.2">
      <c r="A2521" t="s">
        <v>3752</v>
      </c>
      <c r="B2521" t="s">
        <v>29</v>
      </c>
      <c r="C2521" t="s">
        <v>21</v>
      </c>
      <c r="D2521" t="s">
        <v>81</v>
      </c>
      <c r="E2521" t="s">
        <v>65</v>
      </c>
      <c r="F2521" s="1">
        <v>44425</v>
      </c>
      <c r="G2521" s="1">
        <v>39010</v>
      </c>
      <c r="H2521">
        <v>75063</v>
      </c>
      <c r="I2521">
        <v>15023</v>
      </c>
      <c r="J2521">
        <v>82</v>
      </c>
      <c r="K2521">
        <v>85</v>
      </c>
      <c r="L2521" t="s">
        <v>27</v>
      </c>
      <c r="M2521">
        <v>110</v>
      </c>
      <c r="N2521">
        <f>Table1[[#This Row],[Basic Salary]]+Table1[[#This Row],[Bonus]]</f>
        <v>90086</v>
      </c>
      <c r="O2521" s="2">
        <f>Table1[[#This Row],[Bonus]]/Table1[[#This Row],[Basic Salary]]</f>
        <v>0.20013855028442776</v>
      </c>
      <c r="P2521">
        <f ca="1">DATEDIF(Table1[[#This Row],[Date of Birth]],TODAY(),"Y")</f>
        <v>19</v>
      </c>
      <c r="Q2521">
        <f ca="1">DATEDIF(Table1[[#This Row],[Joining Date]],TODAY(),"Y")</f>
        <v>4</v>
      </c>
      <c r="R2521" t="str">
        <f ca="1">IF(YEAR(Table1[[#This Row],[Joining Date]])=YEAR(TODAY()),"Yes","No")</f>
        <v>No</v>
      </c>
      <c r="S2521" t="str">
        <f ca="1">IF(Table1[[#This Row],[Experience]]&gt;5,"Yes","No")</f>
        <v>No</v>
      </c>
      <c r="T2521" t="str">
        <f>TEXT(Table1[[#This Row],[Joining Date]],"mmmm")</f>
        <v>August</v>
      </c>
      <c r="U2521" t="str">
        <f>TEXT(Table1[[#This Row],[Joining Date]],"yyyy")</f>
        <v>2021</v>
      </c>
      <c r="V2521" s="5">
        <f ca="1">TODAY()-Table1[[#This Row],[Joining Date]]</f>
        <v>1814</v>
      </c>
      <c r="W2521" t="str">
        <f>LEFT(Table1[[#This Row],[Employee Name]],FIND(" ",Table1[[#This Row],[Employee Name]])-1)</f>
        <v>Vikram</v>
      </c>
      <c r="X2521" t="str">
        <f>RIGHT(Table1[[#This Row],[Employee Name]],LEN(Table1[[#This Row],[Employee Name]])-FIND(" ",Table1[[#This Row],[Employee Name]]))</f>
        <v>Singh</v>
      </c>
      <c r="Y2521" t="str">
        <f>Table1[[#This Row],[Department]]&amp;"-"&amp;Table1[[#This Row],[Employee ID]]</f>
        <v>Sales-E03696</v>
      </c>
      <c r="Z2521" t="str">
        <f>LEFT(Table1[[#This Row],[Department]],3)</f>
        <v>Sal</v>
      </c>
      <c r="AA2521" t="str">
        <f>_xlfn.XLOOKUP(Table1[[#This Row],[Manager ID]],MANAGERS!A:A,MANAGERS!B:B)</f>
        <v>Manager_10</v>
      </c>
      <c r="AB2521" t="str" cm="1">
        <f t="array" ref="AB2521">_xlfn.XLOOKUP(Table1[[#This Row],[Manager ID]],Table2[[#All],[Manager ID]],Table2[[#All],[Department Head]])</f>
        <v>HR</v>
      </c>
      <c r="AC2521" s="2">
        <f>_xlfn.XLOOKUP(Table1[[#This Row],[City]],L:L,O:O)</f>
        <v>0.23674293405114402</v>
      </c>
      <c r="AD2521" t="str" cm="1">
        <f t="array" ref="AD2521">_xlfn.IFS(Table1[[#This Row],[Performance Score]]&gt;=90,"Excellent",Table1[[#This Row],[Performance Score]]&gt;=75,"Good",Table1[[#This Row],[Performance Score]]&gt;=60,"Average",Table1[[#This Row],[Performance Score]]&lt;=60,"Need Improvement")</f>
        <v>Good</v>
      </c>
      <c r="AE2521" t="str">
        <f>IF(AND(Table1[[#This Row],[Attendance %]]&gt;=80,(Table1[[#This Row],[Performance Score]]&gt;=80)),"Eligible","Not Eligible")</f>
        <v>Eligible</v>
      </c>
      <c r="AF2521" t="str">
        <f>IF(Table1[[#This Row],[Performance Score]]&gt;=80,"High Performer","Low Performer")</f>
        <v>High Performer</v>
      </c>
      <c r="AG2521" t="str" cm="1">
        <f t="array" aca="1" ref="AG2521" ca="1">_xlfn.IFS(Table1[[#This Row],[Experience]]&lt;=3,"Junior",Table1[[#This Row],[Experience]]&lt;=7,"Mid Level",Table1[[#This Row],[Experience]]&gt;=7,"Senior")</f>
        <v>Mid Level</v>
      </c>
      <c r="AH2521" t="str">
        <f>IF(Table1[[#This Row],[Attendance %]]&gt;75,"OK","Below 75")</f>
        <v>OK</v>
      </c>
      <c r="AI2521" t="b">
        <f>ISBLANK(Table1[[#This Row],[Employee ID]])</f>
        <v>0</v>
      </c>
      <c r="AJ2521" t="b">
        <f>ISNUMBER(Table1[[#This Row],[Total Salary  ]])</f>
        <v>1</v>
      </c>
      <c r="AK2521" t="str">
        <f>IFERROR(_xlfn.XLOOKUP(Table1[[#This Row],[Manager ID]],MANAGERS!A:A,MANAGERS!B:B),"Not Found")</f>
        <v>Manager_10</v>
      </c>
    </row>
    <row r="2522" spans="1:37" x14ac:dyDescent="0.2">
      <c r="A2522" t="s">
        <v>4435</v>
      </c>
      <c r="B2522" t="s">
        <v>29</v>
      </c>
      <c r="C2522" t="s">
        <v>21</v>
      </c>
      <c r="D2522" t="s">
        <v>43</v>
      </c>
      <c r="E2522" t="s">
        <v>17</v>
      </c>
      <c r="F2522" s="1">
        <v>45781</v>
      </c>
      <c r="G2522" s="1">
        <v>30785</v>
      </c>
      <c r="H2522">
        <v>60518</v>
      </c>
      <c r="I2522">
        <v>29567</v>
      </c>
      <c r="J2522">
        <v>79</v>
      </c>
      <c r="K2522">
        <v>40</v>
      </c>
      <c r="L2522" t="s">
        <v>53</v>
      </c>
      <c r="M2522">
        <v>102</v>
      </c>
      <c r="N2522">
        <f>Table1[[#This Row],[Basic Salary]]+Table1[[#This Row],[Bonus]]</f>
        <v>90085</v>
      </c>
      <c r="O2522" s="2">
        <f>Table1[[#This Row],[Bonus]]/Table1[[#This Row],[Basic Salary]]</f>
        <v>0.48856538550513895</v>
      </c>
      <c r="P2522">
        <f ca="1">DATEDIF(Table1[[#This Row],[Date of Birth]],TODAY(),"Y")</f>
        <v>42</v>
      </c>
      <c r="Q2522">
        <f ca="1">DATEDIF(Table1[[#This Row],[Joining Date]],TODAY(),"Y")</f>
        <v>1</v>
      </c>
      <c r="R2522" t="str">
        <f ca="1">IF(YEAR(Table1[[#This Row],[Joining Date]])=YEAR(TODAY()),"Yes","No")</f>
        <v>No</v>
      </c>
      <c r="S2522" t="str">
        <f ca="1">IF(Table1[[#This Row],[Experience]]&gt;5,"Yes","No")</f>
        <v>No</v>
      </c>
      <c r="T2522" t="str">
        <f>TEXT(Table1[[#This Row],[Joining Date]],"mmmm")</f>
        <v>May</v>
      </c>
      <c r="U2522" t="str">
        <f>TEXT(Table1[[#This Row],[Joining Date]],"yyyy")</f>
        <v>2025</v>
      </c>
      <c r="V2522" s="5">
        <f ca="1">TODAY()-Table1[[#This Row],[Joining Date]]</f>
        <v>458</v>
      </c>
      <c r="W2522" t="str">
        <f>LEFT(Table1[[#This Row],[Employee Name]],FIND(" ",Table1[[#This Row],[Employee Name]])-1)</f>
        <v>Vikram</v>
      </c>
      <c r="X2522" t="str">
        <f>RIGHT(Table1[[#This Row],[Employee Name]],LEN(Table1[[#This Row],[Employee Name]])-FIND(" ",Table1[[#This Row],[Employee Name]]))</f>
        <v>Singh</v>
      </c>
      <c r="Y2522" t="str">
        <f>Table1[[#This Row],[Department]]&amp;"-"&amp;Table1[[#This Row],[Employee ID]]</f>
        <v>Operations-E04379</v>
      </c>
      <c r="Z2522" t="str">
        <f>LEFT(Table1[[#This Row],[Department]],3)</f>
        <v>Ope</v>
      </c>
      <c r="AA2522" t="str">
        <f>_xlfn.XLOOKUP(Table1[[#This Row],[Manager ID]],MANAGERS!A:A,MANAGERS!B:B)</f>
        <v>Manager_2</v>
      </c>
      <c r="AB2522" t="str" cm="1">
        <f t="array" ref="AB2522">_xlfn.XLOOKUP(Table1[[#This Row],[Manager ID]],Table2[[#All],[Manager ID]],Table2[[#All],[Department Head]])</f>
        <v>Sales</v>
      </c>
      <c r="AC2522" s="2">
        <f>_xlfn.XLOOKUP(Table1[[#This Row],[City]],L:L,O:O)</f>
        <v>0.23685887225230964</v>
      </c>
      <c r="AD2522" t="str" cm="1">
        <f t="array" ref="AD2522">_xlfn.IFS(Table1[[#This Row],[Performance Score]]&gt;=90,"Excellent",Table1[[#This Row],[Performance Score]]&gt;=75,"Good",Table1[[#This Row],[Performance Score]]&gt;=60,"Average",Table1[[#This Row],[Performance Score]]&lt;=60,"Need Improvement")</f>
        <v>Need Improvement</v>
      </c>
      <c r="AE2522" t="str">
        <f>IF(AND(Table1[[#This Row],[Attendance %]]&gt;=80,(Table1[[#This Row],[Performance Score]]&gt;=80)),"Eligible","Not Eligible")</f>
        <v>Not Eligible</v>
      </c>
      <c r="AF2522" t="str">
        <f>IF(Table1[[#This Row],[Performance Score]]&gt;=80,"High Performer","Low Performer")</f>
        <v>Low Performer</v>
      </c>
      <c r="AG2522" t="str" cm="1">
        <f t="array" aca="1" ref="AG2522" ca="1">_xlfn.IFS(Table1[[#This Row],[Experience]]&lt;=3,"Junior",Table1[[#This Row],[Experience]]&lt;=7,"Mid Level",Table1[[#This Row],[Experience]]&gt;=7,"Senior")</f>
        <v>Junior</v>
      </c>
      <c r="AH2522" t="str">
        <f>IF(Table1[[#This Row],[Attendance %]]&gt;75,"OK","Below 75")</f>
        <v>OK</v>
      </c>
      <c r="AI2522" t="b">
        <f>ISBLANK(Table1[[#This Row],[Employee ID]])</f>
        <v>0</v>
      </c>
      <c r="AJ2522" t="b">
        <f>ISNUMBER(Table1[[#This Row],[Total Salary  ]])</f>
        <v>1</v>
      </c>
      <c r="AK2522" t="str">
        <f>IFERROR(_xlfn.XLOOKUP(Table1[[#This Row],[Manager ID]],MANAGERS!A:A,MANAGERS!B:B),"Not Found")</f>
        <v>Manager_2</v>
      </c>
    </row>
    <row r="2523" spans="1:37" x14ac:dyDescent="0.2">
      <c r="A2523" t="s">
        <v>3705</v>
      </c>
      <c r="B2523" t="s">
        <v>71</v>
      </c>
      <c r="C2523" t="s">
        <v>15</v>
      </c>
      <c r="D2523" t="s">
        <v>46</v>
      </c>
      <c r="E2523" t="s">
        <v>51</v>
      </c>
      <c r="F2523" s="1">
        <v>43691</v>
      </c>
      <c r="G2523" s="1">
        <v>37941</v>
      </c>
      <c r="H2523">
        <v>82412</v>
      </c>
      <c r="I2523">
        <v>7670</v>
      </c>
      <c r="J2523">
        <v>92</v>
      </c>
      <c r="K2523">
        <v>67</v>
      </c>
      <c r="L2523" t="s">
        <v>34</v>
      </c>
      <c r="M2523">
        <v>116</v>
      </c>
      <c r="N2523">
        <f>Table1[[#This Row],[Basic Salary]]+Table1[[#This Row],[Bonus]]</f>
        <v>90082</v>
      </c>
      <c r="O2523" s="2">
        <f>Table1[[#This Row],[Bonus]]/Table1[[#This Row],[Basic Salary]]</f>
        <v>9.3068970538271123E-2</v>
      </c>
      <c r="P2523">
        <f ca="1">DATEDIF(Table1[[#This Row],[Date of Birth]],TODAY(),"Y")</f>
        <v>22</v>
      </c>
      <c r="Q2523">
        <f ca="1">DATEDIF(Table1[[#This Row],[Joining Date]],TODAY(),"Y")</f>
        <v>6</v>
      </c>
      <c r="R2523" t="str">
        <f ca="1">IF(YEAR(Table1[[#This Row],[Joining Date]])=YEAR(TODAY()),"Yes","No")</f>
        <v>No</v>
      </c>
      <c r="S2523" t="str">
        <f ca="1">IF(Table1[[#This Row],[Experience]]&gt;5,"Yes","No")</f>
        <v>Yes</v>
      </c>
      <c r="T2523" t="str">
        <f>TEXT(Table1[[#This Row],[Joining Date]],"mmmm")</f>
        <v>August</v>
      </c>
      <c r="U2523" t="str">
        <f>TEXT(Table1[[#This Row],[Joining Date]],"yyyy")</f>
        <v>2019</v>
      </c>
      <c r="V2523" s="5">
        <f ca="1">TODAY()-Table1[[#This Row],[Joining Date]]</f>
        <v>2548</v>
      </c>
      <c r="W2523" t="str">
        <f>LEFT(Table1[[#This Row],[Employee Name]],FIND(" ",Table1[[#This Row],[Employee Name]])-1)</f>
        <v>Sneha</v>
      </c>
      <c r="X2523" t="str">
        <f>RIGHT(Table1[[#This Row],[Employee Name]],LEN(Table1[[#This Row],[Employee Name]])-FIND(" ",Table1[[#This Row],[Employee Name]]))</f>
        <v>Iyer</v>
      </c>
      <c r="Y2523" t="str">
        <f>Table1[[#This Row],[Department]]&amp;"-"&amp;Table1[[#This Row],[Employee ID]]</f>
        <v>Support-E03649</v>
      </c>
      <c r="Z2523" t="str">
        <f>LEFT(Table1[[#This Row],[Department]],3)</f>
        <v>Sup</v>
      </c>
      <c r="AA2523" t="str">
        <f>_xlfn.XLOOKUP(Table1[[#This Row],[Manager ID]],MANAGERS!A:A,MANAGERS!B:B)</f>
        <v>Manager_16</v>
      </c>
      <c r="AB2523" t="str" cm="1">
        <f t="array" ref="AB2523">_xlfn.XLOOKUP(Table1[[#This Row],[Manager ID]],Table2[[#All],[Manager ID]],Table2[[#All],[Department Head]])</f>
        <v>Sales</v>
      </c>
      <c r="AC2523" s="2">
        <f>_xlfn.XLOOKUP(Table1[[#This Row],[City]],L:L,O:O)</f>
        <v>0.24030340748661314</v>
      </c>
      <c r="AD2523" t="str" cm="1">
        <f t="array" ref="AD2523">_xlfn.IFS(Table1[[#This Row],[Performance Score]]&gt;=90,"Excellent",Table1[[#This Row],[Performance Score]]&gt;=75,"Good",Table1[[#This Row],[Performance Score]]&gt;=60,"Average",Table1[[#This Row],[Performance Score]]&lt;=60,"Need Improvement")</f>
        <v>Average</v>
      </c>
      <c r="AE2523" t="str">
        <f>IF(AND(Table1[[#This Row],[Attendance %]]&gt;=80,(Table1[[#This Row],[Performance Score]]&gt;=80)),"Eligible","Not Eligible")</f>
        <v>Not Eligible</v>
      </c>
      <c r="AF2523" t="str">
        <f>IF(Table1[[#This Row],[Performance Score]]&gt;=80,"High Performer","Low Performer")</f>
        <v>Low Performer</v>
      </c>
      <c r="AG2523" t="str" cm="1">
        <f t="array" aca="1" ref="AG2523" ca="1">_xlfn.IFS(Table1[[#This Row],[Experience]]&lt;=3,"Junior",Table1[[#This Row],[Experience]]&lt;=7,"Mid Level",Table1[[#This Row],[Experience]]&gt;=7,"Senior")</f>
        <v>Mid Level</v>
      </c>
      <c r="AH2523" t="str">
        <f>IF(Table1[[#This Row],[Attendance %]]&gt;75,"OK","Below 75")</f>
        <v>OK</v>
      </c>
      <c r="AI2523" t="b">
        <f>ISBLANK(Table1[[#This Row],[Employee ID]])</f>
        <v>0</v>
      </c>
      <c r="AJ2523" t="b">
        <f>ISNUMBER(Table1[[#This Row],[Total Salary  ]])</f>
        <v>1</v>
      </c>
      <c r="AK2523" t="str">
        <f>IFERROR(_xlfn.XLOOKUP(Table1[[#This Row],[Manager ID]],MANAGERS!A:A,MANAGERS!B:B),"Not Found")</f>
        <v>Manager_16</v>
      </c>
    </row>
    <row r="2524" spans="1:37" x14ac:dyDescent="0.2">
      <c r="A2524" t="s">
        <v>1415</v>
      </c>
      <c r="B2524" t="s">
        <v>95</v>
      </c>
      <c r="C2524" t="s">
        <v>15</v>
      </c>
      <c r="D2524" t="s">
        <v>81</v>
      </c>
      <c r="E2524" t="s">
        <v>17</v>
      </c>
      <c r="F2524" s="1">
        <v>42154</v>
      </c>
      <c r="G2524" s="1">
        <v>37925</v>
      </c>
      <c r="H2524">
        <v>76932</v>
      </c>
      <c r="I2524">
        <v>13147</v>
      </c>
      <c r="J2524">
        <v>71</v>
      </c>
      <c r="K2524">
        <v>45</v>
      </c>
      <c r="L2524" t="s">
        <v>23</v>
      </c>
      <c r="M2524">
        <v>104</v>
      </c>
      <c r="N2524">
        <f>Table1[[#This Row],[Basic Salary]]+Table1[[#This Row],[Bonus]]</f>
        <v>90079</v>
      </c>
      <c r="O2524" s="2">
        <f>Table1[[#This Row],[Bonus]]/Table1[[#This Row],[Basic Salary]]</f>
        <v>0.17089117662351166</v>
      </c>
      <c r="P2524">
        <f ca="1">DATEDIF(Table1[[#This Row],[Date of Birth]],TODAY(),"Y")</f>
        <v>22</v>
      </c>
      <c r="Q2524">
        <f ca="1">DATEDIF(Table1[[#This Row],[Joining Date]],TODAY(),"Y")</f>
        <v>11</v>
      </c>
      <c r="R2524" t="str">
        <f ca="1">IF(YEAR(Table1[[#This Row],[Joining Date]])=YEAR(TODAY()),"Yes","No")</f>
        <v>No</v>
      </c>
      <c r="S2524" t="str">
        <f ca="1">IF(Table1[[#This Row],[Experience]]&gt;5,"Yes","No")</f>
        <v>Yes</v>
      </c>
      <c r="T2524" t="str">
        <f>TEXT(Table1[[#This Row],[Joining Date]],"mmmm")</f>
        <v>May</v>
      </c>
      <c r="U2524" t="str">
        <f>TEXT(Table1[[#This Row],[Joining Date]],"yyyy")</f>
        <v>2015</v>
      </c>
      <c r="V2524" s="5">
        <f ca="1">TODAY()-Table1[[#This Row],[Joining Date]]</f>
        <v>4085</v>
      </c>
      <c r="W2524" t="str">
        <f>LEFT(Table1[[#This Row],[Employee Name]],FIND(" ",Table1[[#This Row],[Employee Name]])-1)</f>
        <v>Ajay</v>
      </c>
      <c r="X2524" t="str">
        <f>RIGHT(Table1[[#This Row],[Employee Name]],LEN(Table1[[#This Row],[Employee Name]])-FIND(" ",Table1[[#This Row],[Employee Name]]))</f>
        <v>Singh</v>
      </c>
      <c r="Y2524" t="str">
        <f>Table1[[#This Row],[Department]]&amp;"-"&amp;Table1[[#This Row],[Employee ID]]</f>
        <v>Sales-E01359</v>
      </c>
      <c r="Z2524" t="str">
        <f>LEFT(Table1[[#This Row],[Department]],3)</f>
        <v>Sal</v>
      </c>
      <c r="AA2524" t="str">
        <f>_xlfn.XLOOKUP(Table1[[#This Row],[Manager ID]],MANAGERS!A:A,MANAGERS!B:B)</f>
        <v>Manager_4</v>
      </c>
      <c r="AB2524" t="str" cm="1">
        <f t="array" ref="AB2524">_xlfn.XLOOKUP(Table1[[#This Row],[Manager ID]],Table2[[#All],[Manager ID]],Table2[[#All],[Department Head]])</f>
        <v>Finance</v>
      </c>
      <c r="AC2524" s="2">
        <f>_xlfn.XLOOKUP(Table1[[#This Row],[City]],L:L,O:O)</f>
        <v>0.23486488519629886</v>
      </c>
      <c r="AD2524" t="str" cm="1">
        <f t="array" ref="AD2524">_xlfn.IFS(Table1[[#This Row],[Performance Score]]&gt;=90,"Excellent",Table1[[#This Row],[Performance Score]]&gt;=75,"Good",Table1[[#This Row],[Performance Score]]&gt;=60,"Average",Table1[[#This Row],[Performance Score]]&lt;=60,"Need Improvement")</f>
        <v>Need Improvement</v>
      </c>
      <c r="AE2524" t="str">
        <f>IF(AND(Table1[[#This Row],[Attendance %]]&gt;=80,(Table1[[#This Row],[Performance Score]]&gt;=80)),"Eligible","Not Eligible")</f>
        <v>Not Eligible</v>
      </c>
      <c r="AF2524" t="str">
        <f>IF(Table1[[#This Row],[Performance Score]]&gt;=80,"High Performer","Low Performer")</f>
        <v>Low Performer</v>
      </c>
      <c r="AG2524" t="str" cm="1">
        <f t="array" aca="1" ref="AG2524" ca="1">_xlfn.IFS(Table1[[#This Row],[Experience]]&lt;=3,"Junior",Table1[[#This Row],[Experience]]&lt;=7,"Mid Level",Table1[[#This Row],[Experience]]&gt;=7,"Senior")</f>
        <v>Senior</v>
      </c>
      <c r="AH2524" t="str">
        <f>IF(Table1[[#This Row],[Attendance %]]&gt;75,"OK","Below 75")</f>
        <v>Below 75</v>
      </c>
      <c r="AI2524" t="b">
        <f>ISBLANK(Table1[[#This Row],[Employee ID]])</f>
        <v>0</v>
      </c>
      <c r="AJ2524" t="b">
        <f>ISNUMBER(Table1[[#This Row],[Total Salary  ]])</f>
        <v>1</v>
      </c>
      <c r="AK2524" t="str">
        <f>IFERROR(_xlfn.XLOOKUP(Table1[[#This Row],[Manager ID]],MANAGERS!A:A,MANAGERS!B:B),"Not Found")</f>
        <v>Manager_4</v>
      </c>
    </row>
    <row r="2525" spans="1:37" x14ac:dyDescent="0.2">
      <c r="A2525" t="s">
        <v>3336</v>
      </c>
      <c r="B2525" t="s">
        <v>50</v>
      </c>
      <c r="C2525" t="s">
        <v>21</v>
      </c>
      <c r="D2525" t="s">
        <v>16</v>
      </c>
      <c r="E2525" t="s">
        <v>51</v>
      </c>
      <c r="F2525" s="1">
        <v>45352</v>
      </c>
      <c r="G2525" s="1">
        <v>40444</v>
      </c>
      <c r="H2525">
        <v>71297</v>
      </c>
      <c r="I2525">
        <v>18777</v>
      </c>
      <c r="J2525">
        <v>98</v>
      </c>
      <c r="K2525">
        <v>42</v>
      </c>
      <c r="L2525" t="s">
        <v>31</v>
      </c>
      <c r="M2525">
        <v>102</v>
      </c>
      <c r="N2525">
        <f>Table1[[#This Row],[Basic Salary]]+Table1[[#This Row],[Bonus]]</f>
        <v>90074</v>
      </c>
      <c r="O2525" s="2">
        <f>Table1[[#This Row],[Bonus]]/Table1[[#This Row],[Basic Salary]]</f>
        <v>0.26336311485756764</v>
      </c>
      <c r="P2525">
        <f ca="1">DATEDIF(Table1[[#This Row],[Date of Birth]],TODAY(),"Y")</f>
        <v>15</v>
      </c>
      <c r="Q2525">
        <f ca="1">DATEDIF(Table1[[#This Row],[Joining Date]],TODAY(),"Y")</f>
        <v>2</v>
      </c>
      <c r="R2525" t="str">
        <f ca="1">IF(YEAR(Table1[[#This Row],[Joining Date]])=YEAR(TODAY()),"Yes","No")</f>
        <v>No</v>
      </c>
      <c r="S2525" t="str">
        <f ca="1">IF(Table1[[#This Row],[Experience]]&gt;5,"Yes","No")</f>
        <v>No</v>
      </c>
      <c r="T2525" t="str">
        <f>TEXT(Table1[[#This Row],[Joining Date]],"mmmm")</f>
        <v>March</v>
      </c>
      <c r="U2525" t="str">
        <f>TEXT(Table1[[#This Row],[Joining Date]],"yyyy")</f>
        <v>2024</v>
      </c>
      <c r="V2525" s="5">
        <f ca="1">TODAY()-Table1[[#This Row],[Joining Date]]</f>
        <v>887</v>
      </c>
      <c r="W2525" t="str">
        <f>LEFT(Table1[[#This Row],[Employee Name]],FIND(" ",Table1[[#This Row],[Employee Name]])-1)</f>
        <v>Ravi</v>
      </c>
      <c r="X2525" t="str">
        <f>RIGHT(Table1[[#This Row],[Employee Name]],LEN(Table1[[#This Row],[Employee Name]])-FIND(" ",Table1[[#This Row],[Employee Name]]))</f>
        <v>Teja</v>
      </c>
      <c r="Y2525" t="str">
        <f>Table1[[#This Row],[Department]]&amp;"-"&amp;Table1[[#This Row],[Employee ID]]</f>
        <v>HR-E03280</v>
      </c>
      <c r="Z2525" t="str">
        <f>LEFT(Table1[[#This Row],[Department]],3)</f>
        <v>HR</v>
      </c>
      <c r="AA2525" t="str">
        <f>_xlfn.XLOOKUP(Table1[[#This Row],[Manager ID]],MANAGERS!A:A,MANAGERS!B:B)</f>
        <v>Manager_2</v>
      </c>
      <c r="AB2525" t="str" cm="1">
        <f t="array" ref="AB2525">_xlfn.XLOOKUP(Table1[[#This Row],[Manager ID]],Table2[[#All],[Manager ID]],Table2[[#All],[Department Head]])</f>
        <v>Sales</v>
      </c>
      <c r="AC2525" s="2">
        <f>_xlfn.XLOOKUP(Table1[[#This Row],[City]],L:L,O:O)</f>
        <v>0.241864189087755</v>
      </c>
      <c r="AD2525" t="str" cm="1">
        <f t="array" ref="AD2525">_xlfn.IFS(Table1[[#This Row],[Performance Score]]&gt;=90,"Excellent",Table1[[#This Row],[Performance Score]]&gt;=75,"Good",Table1[[#This Row],[Performance Score]]&gt;=60,"Average",Table1[[#This Row],[Performance Score]]&lt;=60,"Need Improvement")</f>
        <v>Need Improvement</v>
      </c>
      <c r="AE2525" t="str">
        <f>IF(AND(Table1[[#This Row],[Attendance %]]&gt;=80,(Table1[[#This Row],[Performance Score]]&gt;=80)),"Eligible","Not Eligible")</f>
        <v>Not Eligible</v>
      </c>
      <c r="AF2525" t="str">
        <f>IF(Table1[[#This Row],[Performance Score]]&gt;=80,"High Performer","Low Performer")</f>
        <v>Low Performer</v>
      </c>
      <c r="AG2525" t="str" cm="1">
        <f t="array" aca="1" ref="AG2525" ca="1">_xlfn.IFS(Table1[[#This Row],[Experience]]&lt;=3,"Junior",Table1[[#This Row],[Experience]]&lt;=7,"Mid Level",Table1[[#This Row],[Experience]]&gt;=7,"Senior")</f>
        <v>Junior</v>
      </c>
      <c r="AH2525" t="str">
        <f>IF(Table1[[#This Row],[Attendance %]]&gt;75,"OK","Below 75")</f>
        <v>OK</v>
      </c>
      <c r="AI2525" t="b">
        <f>ISBLANK(Table1[[#This Row],[Employee ID]])</f>
        <v>0</v>
      </c>
      <c r="AJ2525" t="b">
        <f>ISNUMBER(Table1[[#This Row],[Total Salary  ]])</f>
        <v>1</v>
      </c>
      <c r="AK2525" t="str">
        <f>IFERROR(_xlfn.XLOOKUP(Table1[[#This Row],[Manager ID]],MANAGERS!A:A,MANAGERS!B:B),"Not Found")</f>
        <v>Manager_2</v>
      </c>
    </row>
    <row r="2526" spans="1:37" x14ac:dyDescent="0.2">
      <c r="A2526" t="s">
        <v>1046</v>
      </c>
      <c r="B2526" t="s">
        <v>69</v>
      </c>
      <c r="C2526" t="s">
        <v>21</v>
      </c>
      <c r="D2526" t="s">
        <v>33</v>
      </c>
      <c r="E2526" t="s">
        <v>17</v>
      </c>
      <c r="F2526" s="1">
        <v>45712</v>
      </c>
      <c r="G2526" s="1">
        <v>30866</v>
      </c>
      <c r="H2526">
        <v>75444</v>
      </c>
      <c r="I2526">
        <v>14629</v>
      </c>
      <c r="J2526">
        <v>98</v>
      </c>
      <c r="K2526">
        <v>52</v>
      </c>
      <c r="L2526" t="s">
        <v>18</v>
      </c>
      <c r="M2526">
        <v>105</v>
      </c>
      <c r="N2526">
        <f>Table1[[#This Row],[Basic Salary]]+Table1[[#This Row],[Bonus]]</f>
        <v>90073</v>
      </c>
      <c r="O2526" s="2">
        <f>Table1[[#This Row],[Bonus]]/Table1[[#This Row],[Basic Salary]]</f>
        <v>0.19390541328667621</v>
      </c>
      <c r="P2526">
        <f ca="1">DATEDIF(Table1[[#This Row],[Date of Birth]],TODAY(),"Y")</f>
        <v>42</v>
      </c>
      <c r="Q2526">
        <f ca="1">DATEDIF(Table1[[#This Row],[Joining Date]],TODAY(),"Y")</f>
        <v>1</v>
      </c>
      <c r="R2526" t="str">
        <f ca="1">IF(YEAR(Table1[[#This Row],[Joining Date]])=YEAR(TODAY()),"Yes","No")</f>
        <v>No</v>
      </c>
      <c r="S2526" t="str">
        <f ca="1">IF(Table1[[#This Row],[Experience]]&gt;5,"Yes","No")</f>
        <v>No</v>
      </c>
      <c r="T2526" t="str">
        <f>TEXT(Table1[[#This Row],[Joining Date]],"mmmm")</f>
        <v>February</v>
      </c>
      <c r="U2526" t="str">
        <f>TEXT(Table1[[#This Row],[Joining Date]],"yyyy")</f>
        <v>2025</v>
      </c>
      <c r="V2526" s="5">
        <f ca="1">TODAY()-Table1[[#This Row],[Joining Date]]</f>
        <v>527</v>
      </c>
      <c r="W2526" t="str">
        <f>LEFT(Table1[[#This Row],[Employee Name]],FIND(" ",Table1[[#This Row],[Employee Name]])-1)</f>
        <v>Neha</v>
      </c>
      <c r="X2526" t="str">
        <f>RIGHT(Table1[[#This Row],[Employee Name]],LEN(Table1[[#This Row],[Employee Name]])-FIND(" ",Table1[[#This Row],[Employee Name]]))</f>
        <v>Kulkarni</v>
      </c>
      <c r="Y2526" t="str">
        <f>Table1[[#This Row],[Department]]&amp;"-"&amp;Table1[[#This Row],[Employee ID]]</f>
        <v>Marketing-E00990</v>
      </c>
      <c r="Z2526" t="str">
        <f>LEFT(Table1[[#This Row],[Department]],3)</f>
        <v>Mar</v>
      </c>
      <c r="AA2526" t="str">
        <f>_xlfn.XLOOKUP(Table1[[#This Row],[Manager ID]],MANAGERS!A:A,MANAGERS!B:B)</f>
        <v>Manager_5</v>
      </c>
      <c r="AB2526" t="str" cm="1">
        <f t="array" ref="AB2526">_xlfn.XLOOKUP(Table1[[#This Row],[Manager ID]],Table2[[#All],[Manager ID]],Table2[[#All],[Department Head]])</f>
        <v>Sales</v>
      </c>
      <c r="AC2526" s="2">
        <f>_xlfn.XLOOKUP(Table1[[#This Row],[City]],L:L,O:O)</f>
        <v>0.21356479274849693</v>
      </c>
      <c r="AD2526" t="str" cm="1">
        <f t="array" ref="AD2526">_xlfn.IFS(Table1[[#This Row],[Performance Score]]&gt;=90,"Excellent",Table1[[#This Row],[Performance Score]]&gt;=75,"Good",Table1[[#This Row],[Performance Score]]&gt;=60,"Average",Table1[[#This Row],[Performance Score]]&lt;=60,"Need Improvement")</f>
        <v>Need Improvement</v>
      </c>
      <c r="AE2526" t="str">
        <f>IF(AND(Table1[[#This Row],[Attendance %]]&gt;=80,(Table1[[#This Row],[Performance Score]]&gt;=80)),"Eligible","Not Eligible")</f>
        <v>Not Eligible</v>
      </c>
      <c r="AF2526" t="str">
        <f>IF(Table1[[#This Row],[Performance Score]]&gt;=80,"High Performer","Low Performer")</f>
        <v>Low Performer</v>
      </c>
      <c r="AG2526" t="str" cm="1">
        <f t="array" aca="1" ref="AG2526" ca="1">_xlfn.IFS(Table1[[#This Row],[Experience]]&lt;=3,"Junior",Table1[[#This Row],[Experience]]&lt;=7,"Mid Level",Table1[[#This Row],[Experience]]&gt;=7,"Senior")</f>
        <v>Junior</v>
      </c>
      <c r="AH2526" t="str">
        <f>IF(Table1[[#This Row],[Attendance %]]&gt;75,"OK","Below 75")</f>
        <v>OK</v>
      </c>
      <c r="AI2526" t="b">
        <f>ISBLANK(Table1[[#This Row],[Employee ID]])</f>
        <v>0</v>
      </c>
      <c r="AJ2526" t="b">
        <f>ISNUMBER(Table1[[#This Row],[Total Salary  ]])</f>
        <v>1</v>
      </c>
      <c r="AK2526" t="str">
        <f>IFERROR(_xlfn.XLOOKUP(Table1[[#This Row],[Manager ID]],MANAGERS!A:A,MANAGERS!B:B),"Not Found")</f>
        <v>Manager_5</v>
      </c>
    </row>
    <row r="2527" spans="1:37" x14ac:dyDescent="0.2">
      <c r="A2527" t="s">
        <v>784</v>
      </c>
      <c r="B2527" t="s">
        <v>20</v>
      </c>
      <c r="C2527" t="s">
        <v>15</v>
      </c>
      <c r="D2527" t="s">
        <v>40</v>
      </c>
      <c r="E2527" t="s">
        <v>17</v>
      </c>
      <c r="F2527" s="1">
        <v>45750</v>
      </c>
      <c r="G2527" s="1">
        <v>33699</v>
      </c>
      <c r="H2527">
        <v>79331</v>
      </c>
      <c r="I2527">
        <v>10730</v>
      </c>
      <c r="J2527">
        <v>95</v>
      </c>
      <c r="K2527">
        <v>69</v>
      </c>
      <c r="L2527" t="s">
        <v>18</v>
      </c>
      <c r="M2527">
        <v>119</v>
      </c>
      <c r="N2527">
        <f>Table1[[#This Row],[Basic Salary]]+Table1[[#This Row],[Bonus]]</f>
        <v>90061</v>
      </c>
      <c r="O2527" s="2">
        <f>Table1[[#This Row],[Bonus]]/Table1[[#This Row],[Basic Salary]]</f>
        <v>0.13525607896030556</v>
      </c>
      <c r="P2527">
        <f ca="1">DATEDIF(Table1[[#This Row],[Date of Birth]],TODAY(),"Y")</f>
        <v>34</v>
      </c>
      <c r="Q2527">
        <f ca="1">DATEDIF(Table1[[#This Row],[Joining Date]],TODAY(),"Y")</f>
        <v>1</v>
      </c>
      <c r="R2527" t="str">
        <f ca="1">IF(YEAR(Table1[[#This Row],[Joining Date]])=YEAR(TODAY()),"Yes","No")</f>
        <v>No</v>
      </c>
      <c r="S2527" t="str">
        <f ca="1">IF(Table1[[#This Row],[Experience]]&gt;5,"Yes","No")</f>
        <v>No</v>
      </c>
      <c r="T2527" t="str">
        <f>TEXT(Table1[[#This Row],[Joining Date]],"mmmm")</f>
        <v>April</v>
      </c>
      <c r="U2527" t="str">
        <f>TEXT(Table1[[#This Row],[Joining Date]],"yyyy")</f>
        <v>2025</v>
      </c>
      <c r="V2527" s="5">
        <f ca="1">TODAY()-Table1[[#This Row],[Joining Date]]</f>
        <v>489</v>
      </c>
      <c r="W2527" t="str">
        <f>LEFT(Table1[[#This Row],[Employee Name]],FIND(" ",Table1[[#This Row],[Employee Name]])-1)</f>
        <v>Rahul</v>
      </c>
      <c r="X2527" t="str">
        <f>RIGHT(Table1[[#This Row],[Employee Name]],LEN(Table1[[#This Row],[Employee Name]])-FIND(" ",Table1[[#This Row],[Employee Name]]))</f>
        <v>Verma</v>
      </c>
      <c r="Y2527" t="str">
        <f>Table1[[#This Row],[Department]]&amp;"-"&amp;Table1[[#This Row],[Employee ID]]</f>
        <v>IT-E00728</v>
      </c>
      <c r="Z2527" t="str">
        <f>LEFT(Table1[[#This Row],[Department]],3)</f>
        <v>IT</v>
      </c>
      <c r="AA2527" t="str">
        <f>_xlfn.XLOOKUP(Table1[[#This Row],[Manager ID]],MANAGERS!A:A,MANAGERS!B:B)</f>
        <v>Manager_19</v>
      </c>
      <c r="AB2527" t="str" cm="1">
        <f t="array" ref="AB2527">_xlfn.XLOOKUP(Table1[[#This Row],[Manager ID]],Table2[[#All],[Manager ID]],Table2[[#All],[Department Head]])</f>
        <v>Support</v>
      </c>
      <c r="AC2527" s="2">
        <f>_xlfn.XLOOKUP(Table1[[#This Row],[City]],L:L,O:O)</f>
        <v>0.21356479274849693</v>
      </c>
      <c r="AD2527" t="str" cm="1">
        <f t="array" ref="AD2527">_xlfn.IFS(Table1[[#This Row],[Performance Score]]&gt;=90,"Excellent",Table1[[#This Row],[Performance Score]]&gt;=75,"Good",Table1[[#This Row],[Performance Score]]&gt;=60,"Average",Table1[[#This Row],[Performance Score]]&lt;=60,"Need Improvement")</f>
        <v>Average</v>
      </c>
      <c r="AE2527" t="str">
        <f>IF(AND(Table1[[#This Row],[Attendance %]]&gt;=80,(Table1[[#This Row],[Performance Score]]&gt;=80)),"Eligible","Not Eligible")</f>
        <v>Not Eligible</v>
      </c>
      <c r="AF2527" t="str">
        <f>IF(Table1[[#This Row],[Performance Score]]&gt;=80,"High Performer","Low Performer")</f>
        <v>Low Performer</v>
      </c>
      <c r="AG2527" t="str" cm="1">
        <f t="array" aca="1" ref="AG2527" ca="1">_xlfn.IFS(Table1[[#This Row],[Experience]]&lt;=3,"Junior",Table1[[#This Row],[Experience]]&lt;=7,"Mid Level",Table1[[#This Row],[Experience]]&gt;=7,"Senior")</f>
        <v>Junior</v>
      </c>
      <c r="AH2527" t="str">
        <f>IF(Table1[[#This Row],[Attendance %]]&gt;75,"OK","Below 75")</f>
        <v>OK</v>
      </c>
      <c r="AI2527" t="b">
        <f>ISBLANK(Table1[[#This Row],[Employee ID]])</f>
        <v>0</v>
      </c>
      <c r="AJ2527" t="b">
        <f>ISNUMBER(Table1[[#This Row],[Total Salary  ]])</f>
        <v>1</v>
      </c>
      <c r="AK2527" t="str">
        <f>IFERROR(_xlfn.XLOOKUP(Table1[[#This Row],[Manager ID]],MANAGERS!A:A,MANAGERS!B:B),"Not Found")</f>
        <v>Manager_19</v>
      </c>
    </row>
    <row r="2528" spans="1:37" x14ac:dyDescent="0.2">
      <c r="A2528" t="s">
        <v>4010</v>
      </c>
      <c r="B2528" t="s">
        <v>69</v>
      </c>
      <c r="C2528" t="s">
        <v>15</v>
      </c>
      <c r="D2528" t="s">
        <v>43</v>
      </c>
      <c r="E2528" t="s">
        <v>30</v>
      </c>
      <c r="F2528" s="1">
        <v>45476</v>
      </c>
      <c r="G2528" s="1">
        <v>36110</v>
      </c>
      <c r="H2528">
        <v>84780</v>
      </c>
      <c r="I2528">
        <v>5276</v>
      </c>
      <c r="J2528">
        <v>68</v>
      </c>
      <c r="K2528">
        <v>43</v>
      </c>
      <c r="L2528" t="s">
        <v>18</v>
      </c>
      <c r="M2528">
        <v>115</v>
      </c>
      <c r="N2528">
        <f>Table1[[#This Row],[Basic Salary]]+Table1[[#This Row],[Bonus]]</f>
        <v>90056</v>
      </c>
      <c r="O2528" s="2">
        <f>Table1[[#This Row],[Bonus]]/Table1[[#This Row],[Basic Salary]]</f>
        <v>6.2231658410002361E-2</v>
      </c>
      <c r="P2528">
        <f ca="1">DATEDIF(Table1[[#This Row],[Date of Birth]],TODAY(),"Y")</f>
        <v>27</v>
      </c>
      <c r="Q2528">
        <f ca="1">DATEDIF(Table1[[#This Row],[Joining Date]],TODAY(),"Y")</f>
        <v>2</v>
      </c>
      <c r="R2528" t="str">
        <f ca="1">IF(YEAR(Table1[[#This Row],[Joining Date]])=YEAR(TODAY()),"Yes","No")</f>
        <v>No</v>
      </c>
      <c r="S2528" t="str">
        <f ca="1">IF(Table1[[#This Row],[Experience]]&gt;5,"Yes","No")</f>
        <v>No</v>
      </c>
      <c r="T2528" t="str">
        <f>TEXT(Table1[[#This Row],[Joining Date]],"mmmm")</f>
        <v>July</v>
      </c>
      <c r="U2528" t="str">
        <f>TEXT(Table1[[#This Row],[Joining Date]],"yyyy")</f>
        <v>2024</v>
      </c>
      <c r="V2528" s="5">
        <f ca="1">TODAY()-Table1[[#This Row],[Joining Date]]</f>
        <v>763</v>
      </c>
      <c r="W2528" t="str">
        <f>LEFT(Table1[[#This Row],[Employee Name]],FIND(" ",Table1[[#This Row],[Employee Name]])-1)</f>
        <v>Neha</v>
      </c>
      <c r="X2528" t="str">
        <f>RIGHT(Table1[[#This Row],[Employee Name]],LEN(Table1[[#This Row],[Employee Name]])-FIND(" ",Table1[[#This Row],[Employee Name]]))</f>
        <v>Kulkarni</v>
      </c>
      <c r="Y2528" t="str">
        <f>Table1[[#This Row],[Department]]&amp;"-"&amp;Table1[[#This Row],[Employee ID]]</f>
        <v>Operations-E03954</v>
      </c>
      <c r="Z2528" t="str">
        <f>LEFT(Table1[[#This Row],[Department]],3)</f>
        <v>Ope</v>
      </c>
      <c r="AA2528" t="str">
        <f>_xlfn.XLOOKUP(Table1[[#This Row],[Manager ID]],MANAGERS!A:A,MANAGERS!B:B)</f>
        <v>Manager_15</v>
      </c>
      <c r="AB2528" t="str" cm="1">
        <f t="array" ref="AB2528">_xlfn.XLOOKUP(Table1[[#This Row],[Manager ID]],Table2[[#All],[Manager ID]],Table2[[#All],[Department Head]])</f>
        <v>Support</v>
      </c>
      <c r="AC2528" s="2">
        <f>_xlfn.XLOOKUP(Table1[[#This Row],[City]],L:L,O:O)</f>
        <v>0.21356479274849693</v>
      </c>
      <c r="AD2528" t="str" cm="1">
        <f t="array" ref="AD2528">_xlfn.IFS(Table1[[#This Row],[Performance Score]]&gt;=90,"Excellent",Table1[[#This Row],[Performance Score]]&gt;=75,"Good",Table1[[#This Row],[Performance Score]]&gt;=60,"Average",Table1[[#This Row],[Performance Score]]&lt;=60,"Need Improvement")</f>
        <v>Need Improvement</v>
      </c>
      <c r="AE2528" t="str">
        <f>IF(AND(Table1[[#This Row],[Attendance %]]&gt;=80,(Table1[[#This Row],[Performance Score]]&gt;=80)),"Eligible","Not Eligible")</f>
        <v>Not Eligible</v>
      </c>
      <c r="AF2528" t="str">
        <f>IF(Table1[[#This Row],[Performance Score]]&gt;=80,"High Performer","Low Performer")</f>
        <v>Low Performer</v>
      </c>
      <c r="AG2528" t="str" cm="1">
        <f t="array" aca="1" ref="AG2528" ca="1">_xlfn.IFS(Table1[[#This Row],[Experience]]&lt;=3,"Junior",Table1[[#This Row],[Experience]]&lt;=7,"Mid Level",Table1[[#This Row],[Experience]]&gt;=7,"Senior")</f>
        <v>Junior</v>
      </c>
      <c r="AH2528" t="str">
        <f>IF(Table1[[#This Row],[Attendance %]]&gt;75,"OK","Below 75")</f>
        <v>Below 75</v>
      </c>
      <c r="AI2528" t="b">
        <f>ISBLANK(Table1[[#This Row],[Employee ID]])</f>
        <v>0</v>
      </c>
      <c r="AJ2528" t="b">
        <f>ISNUMBER(Table1[[#This Row],[Total Salary  ]])</f>
        <v>1</v>
      </c>
      <c r="AK2528" t="str">
        <f>IFERROR(_xlfn.XLOOKUP(Table1[[#This Row],[Manager ID]],MANAGERS!A:A,MANAGERS!B:B),"Not Found")</f>
        <v>Manager_15</v>
      </c>
    </row>
    <row r="2529" spans="1:37" x14ac:dyDescent="0.2">
      <c r="A2529" t="s">
        <v>1074</v>
      </c>
      <c r="B2529" t="s">
        <v>42</v>
      </c>
      <c r="C2529" t="s">
        <v>15</v>
      </c>
      <c r="D2529" t="s">
        <v>25</v>
      </c>
      <c r="E2529" t="s">
        <v>30</v>
      </c>
      <c r="F2529" s="1">
        <v>42194</v>
      </c>
      <c r="G2529" s="1">
        <v>37731</v>
      </c>
      <c r="H2529">
        <v>63456</v>
      </c>
      <c r="I2529">
        <v>26599</v>
      </c>
      <c r="J2529">
        <v>94</v>
      </c>
      <c r="K2529">
        <v>68</v>
      </c>
      <c r="L2529" t="s">
        <v>37</v>
      </c>
      <c r="M2529">
        <v>119</v>
      </c>
      <c r="N2529">
        <f>Table1[[#This Row],[Basic Salary]]+Table1[[#This Row],[Bonus]]</f>
        <v>90055</v>
      </c>
      <c r="O2529" s="2">
        <f>Table1[[#This Row],[Bonus]]/Table1[[#This Row],[Basic Salary]]</f>
        <v>0.419172339889057</v>
      </c>
      <c r="P2529">
        <f ca="1">DATEDIF(Table1[[#This Row],[Date of Birth]],TODAY(),"Y")</f>
        <v>23</v>
      </c>
      <c r="Q2529">
        <f ca="1">DATEDIF(Table1[[#This Row],[Joining Date]],TODAY(),"Y")</f>
        <v>11</v>
      </c>
      <c r="R2529" t="str">
        <f ca="1">IF(YEAR(Table1[[#This Row],[Joining Date]])=YEAR(TODAY()),"Yes","No")</f>
        <v>No</v>
      </c>
      <c r="S2529" t="str">
        <f ca="1">IF(Table1[[#This Row],[Experience]]&gt;5,"Yes","No")</f>
        <v>Yes</v>
      </c>
      <c r="T2529" t="str">
        <f>TEXT(Table1[[#This Row],[Joining Date]],"mmmm")</f>
        <v>July</v>
      </c>
      <c r="U2529" t="str">
        <f>TEXT(Table1[[#This Row],[Joining Date]],"yyyy")</f>
        <v>2015</v>
      </c>
      <c r="V2529" s="5">
        <f ca="1">TODAY()-Table1[[#This Row],[Joining Date]]</f>
        <v>4045</v>
      </c>
      <c r="W2529" t="str">
        <f>LEFT(Table1[[#This Row],[Employee Name]],FIND(" ",Table1[[#This Row],[Employee Name]])-1)</f>
        <v>Krishna</v>
      </c>
      <c r="X2529" t="str">
        <f>RIGHT(Table1[[#This Row],[Employee Name]],LEN(Table1[[#This Row],[Employee Name]])-FIND(" ",Table1[[#This Row],[Employee Name]]))</f>
        <v>Chaitanya</v>
      </c>
      <c r="Y2529" t="str">
        <f>Table1[[#This Row],[Department]]&amp;"-"&amp;Table1[[#This Row],[Employee ID]]</f>
        <v>Finance-E01018</v>
      </c>
      <c r="Z2529" t="str">
        <f>LEFT(Table1[[#This Row],[Department]],3)</f>
        <v>Fin</v>
      </c>
      <c r="AA2529" t="str">
        <f>_xlfn.XLOOKUP(Table1[[#This Row],[Manager ID]],MANAGERS!A:A,MANAGERS!B:B)</f>
        <v>Manager_19</v>
      </c>
      <c r="AB2529" t="str" cm="1">
        <f t="array" ref="AB2529">_xlfn.XLOOKUP(Table1[[#This Row],[Manager ID]],Table2[[#All],[Manager ID]],Table2[[#All],[Department Head]])</f>
        <v>Support</v>
      </c>
      <c r="AC2529" s="2">
        <f>_xlfn.XLOOKUP(Table1[[#This Row],[City]],L:L,O:O)</f>
        <v>0.24036902712549932</v>
      </c>
      <c r="AD2529" t="str" cm="1">
        <f t="array" ref="AD2529">_xlfn.IFS(Table1[[#This Row],[Performance Score]]&gt;=90,"Excellent",Table1[[#This Row],[Performance Score]]&gt;=75,"Good",Table1[[#This Row],[Performance Score]]&gt;=60,"Average",Table1[[#This Row],[Performance Score]]&lt;=60,"Need Improvement")</f>
        <v>Average</v>
      </c>
      <c r="AE2529" t="str">
        <f>IF(AND(Table1[[#This Row],[Attendance %]]&gt;=80,(Table1[[#This Row],[Performance Score]]&gt;=80)),"Eligible","Not Eligible")</f>
        <v>Not Eligible</v>
      </c>
      <c r="AF2529" t="str">
        <f>IF(Table1[[#This Row],[Performance Score]]&gt;=80,"High Performer","Low Performer")</f>
        <v>Low Performer</v>
      </c>
      <c r="AG2529" t="str" cm="1">
        <f t="array" aca="1" ref="AG2529" ca="1">_xlfn.IFS(Table1[[#This Row],[Experience]]&lt;=3,"Junior",Table1[[#This Row],[Experience]]&lt;=7,"Mid Level",Table1[[#This Row],[Experience]]&gt;=7,"Senior")</f>
        <v>Senior</v>
      </c>
      <c r="AH2529" t="str">
        <f>IF(Table1[[#This Row],[Attendance %]]&gt;75,"OK","Below 75")</f>
        <v>OK</v>
      </c>
      <c r="AI2529" t="b">
        <f>ISBLANK(Table1[[#This Row],[Employee ID]])</f>
        <v>0</v>
      </c>
      <c r="AJ2529" t="b">
        <f>ISNUMBER(Table1[[#This Row],[Total Salary  ]])</f>
        <v>1</v>
      </c>
      <c r="AK2529" t="str">
        <f>IFERROR(_xlfn.XLOOKUP(Table1[[#This Row],[Manager ID]],MANAGERS!A:A,MANAGERS!B:B),"Not Found")</f>
        <v>Manager_19</v>
      </c>
    </row>
    <row r="2530" spans="1:37" x14ac:dyDescent="0.2">
      <c r="A2530" t="s">
        <v>4873</v>
      </c>
      <c r="B2530" t="s">
        <v>62</v>
      </c>
      <c r="C2530" t="s">
        <v>21</v>
      </c>
      <c r="D2530" t="s">
        <v>25</v>
      </c>
      <c r="E2530" t="s">
        <v>51</v>
      </c>
      <c r="F2530" s="1">
        <v>44757</v>
      </c>
      <c r="G2530" s="1">
        <v>33583</v>
      </c>
      <c r="H2530">
        <v>74470</v>
      </c>
      <c r="I2530">
        <v>15568</v>
      </c>
      <c r="J2530">
        <v>92</v>
      </c>
      <c r="K2530">
        <v>99</v>
      </c>
      <c r="L2530" t="s">
        <v>53</v>
      </c>
      <c r="M2530">
        <v>114</v>
      </c>
      <c r="N2530">
        <f>Table1[[#This Row],[Basic Salary]]+Table1[[#This Row],[Bonus]]</f>
        <v>90038</v>
      </c>
      <c r="O2530" s="2">
        <f>Table1[[#This Row],[Bonus]]/Table1[[#This Row],[Basic Salary]]</f>
        <v>0.2090506244125151</v>
      </c>
      <c r="P2530">
        <f ca="1">DATEDIF(Table1[[#This Row],[Date of Birth]],TODAY(),"Y")</f>
        <v>34</v>
      </c>
      <c r="Q2530">
        <f ca="1">DATEDIF(Table1[[#This Row],[Joining Date]],TODAY(),"Y")</f>
        <v>4</v>
      </c>
      <c r="R2530" t="str">
        <f ca="1">IF(YEAR(Table1[[#This Row],[Joining Date]])=YEAR(TODAY()),"Yes","No")</f>
        <v>No</v>
      </c>
      <c r="S2530" t="str">
        <f ca="1">IF(Table1[[#This Row],[Experience]]&gt;5,"Yes","No")</f>
        <v>No</v>
      </c>
      <c r="T2530" t="str">
        <f>TEXT(Table1[[#This Row],[Joining Date]],"mmmm")</f>
        <v>July</v>
      </c>
      <c r="U2530" t="str">
        <f>TEXT(Table1[[#This Row],[Joining Date]],"yyyy")</f>
        <v>2022</v>
      </c>
      <c r="V2530" s="5">
        <f ca="1">TODAY()-Table1[[#This Row],[Joining Date]]</f>
        <v>1482</v>
      </c>
      <c r="W2530" t="str">
        <f>LEFT(Table1[[#This Row],[Employee Name]],FIND(" ",Table1[[#This Row],[Employee Name]])-1)</f>
        <v>Kavya</v>
      </c>
      <c r="X2530" t="str">
        <f>RIGHT(Table1[[#This Row],[Employee Name]],LEN(Table1[[#This Row],[Employee Name]])-FIND(" ",Table1[[#This Row],[Employee Name]]))</f>
        <v>Nair</v>
      </c>
      <c r="Y2530" t="str">
        <f>Table1[[#This Row],[Department]]&amp;"-"&amp;Table1[[#This Row],[Employee ID]]</f>
        <v>Finance-E04817</v>
      </c>
      <c r="Z2530" t="str">
        <f>LEFT(Table1[[#This Row],[Department]],3)</f>
        <v>Fin</v>
      </c>
      <c r="AA2530" t="str">
        <f>_xlfn.XLOOKUP(Table1[[#This Row],[Manager ID]],MANAGERS!A:A,MANAGERS!B:B)</f>
        <v>Manager_14</v>
      </c>
      <c r="AB2530" t="str" cm="1">
        <f t="array" ref="AB2530">_xlfn.XLOOKUP(Table1[[#This Row],[Manager ID]],Table2[[#All],[Manager ID]],Table2[[#All],[Department Head]])</f>
        <v>Marketing</v>
      </c>
      <c r="AC2530" s="2">
        <f>_xlfn.XLOOKUP(Table1[[#This Row],[City]],L:L,O:O)</f>
        <v>0.23685887225230964</v>
      </c>
      <c r="AD2530" t="str" cm="1">
        <f t="array" ref="AD2530">_xlfn.IFS(Table1[[#This Row],[Performance Score]]&gt;=90,"Excellent",Table1[[#This Row],[Performance Score]]&gt;=75,"Good",Table1[[#This Row],[Performance Score]]&gt;=60,"Average",Table1[[#This Row],[Performance Score]]&lt;=60,"Need Improvement")</f>
        <v>Excellent</v>
      </c>
      <c r="AE2530" t="str">
        <f>IF(AND(Table1[[#This Row],[Attendance %]]&gt;=80,(Table1[[#This Row],[Performance Score]]&gt;=80)),"Eligible","Not Eligible")</f>
        <v>Eligible</v>
      </c>
      <c r="AF2530" t="str">
        <f>IF(Table1[[#This Row],[Performance Score]]&gt;=80,"High Performer","Low Performer")</f>
        <v>High Performer</v>
      </c>
      <c r="AG2530" t="str" cm="1">
        <f t="array" aca="1" ref="AG2530" ca="1">_xlfn.IFS(Table1[[#This Row],[Experience]]&lt;=3,"Junior",Table1[[#This Row],[Experience]]&lt;=7,"Mid Level",Table1[[#This Row],[Experience]]&gt;=7,"Senior")</f>
        <v>Mid Level</v>
      </c>
      <c r="AH2530" t="str">
        <f>IF(Table1[[#This Row],[Attendance %]]&gt;75,"OK","Below 75")</f>
        <v>OK</v>
      </c>
      <c r="AI2530" t="b">
        <f>ISBLANK(Table1[[#This Row],[Employee ID]])</f>
        <v>0</v>
      </c>
      <c r="AJ2530" t="b">
        <f>ISNUMBER(Table1[[#This Row],[Total Salary  ]])</f>
        <v>1</v>
      </c>
      <c r="AK2530" t="str">
        <f>IFERROR(_xlfn.XLOOKUP(Table1[[#This Row],[Manager ID]],MANAGERS!A:A,MANAGERS!B:B),"Not Found")</f>
        <v>Manager_14</v>
      </c>
    </row>
    <row r="2531" spans="1:37" x14ac:dyDescent="0.2">
      <c r="A2531" t="s">
        <v>2396</v>
      </c>
      <c r="B2531" t="s">
        <v>89</v>
      </c>
      <c r="C2531" t="s">
        <v>15</v>
      </c>
      <c r="D2531" t="s">
        <v>33</v>
      </c>
      <c r="E2531" t="s">
        <v>26</v>
      </c>
      <c r="F2531" s="1">
        <v>43052</v>
      </c>
      <c r="G2531" s="1">
        <v>38630</v>
      </c>
      <c r="H2531">
        <v>78329</v>
      </c>
      <c r="I2531">
        <v>11707</v>
      </c>
      <c r="J2531">
        <v>71</v>
      </c>
      <c r="K2531">
        <v>51</v>
      </c>
      <c r="L2531" t="s">
        <v>31</v>
      </c>
      <c r="M2531">
        <v>103</v>
      </c>
      <c r="N2531">
        <f>Table1[[#This Row],[Basic Salary]]+Table1[[#This Row],[Bonus]]</f>
        <v>90036</v>
      </c>
      <c r="O2531" s="2">
        <f>Table1[[#This Row],[Bonus]]/Table1[[#This Row],[Basic Salary]]</f>
        <v>0.14945933179282259</v>
      </c>
      <c r="P2531">
        <f ca="1">DATEDIF(Table1[[#This Row],[Date of Birth]],TODAY(),"Y")</f>
        <v>20</v>
      </c>
      <c r="Q2531">
        <f ca="1">DATEDIF(Table1[[#This Row],[Joining Date]],TODAY(),"Y")</f>
        <v>8</v>
      </c>
      <c r="R2531" t="str">
        <f ca="1">IF(YEAR(Table1[[#This Row],[Joining Date]])=YEAR(TODAY()),"Yes","No")</f>
        <v>No</v>
      </c>
      <c r="S2531" t="str">
        <f ca="1">IF(Table1[[#This Row],[Experience]]&gt;5,"Yes","No")</f>
        <v>Yes</v>
      </c>
      <c r="T2531" t="str">
        <f>TEXT(Table1[[#This Row],[Joining Date]],"mmmm")</f>
        <v>November</v>
      </c>
      <c r="U2531" t="str">
        <f>TEXT(Table1[[#This Row],[Joining Date]],"yyyy")</f>
        <v>2017</v>
      </c>
      <c r="V2531" s="5">
        <f ca="1">TODAY()-Table1[[#This Row],[Joining Date]]</f>
        <v>3187</v>
      </c>
      <c r="W2531" t="str">
        <f>LEFT(Table1[[#This Row],[Employee Name]],FIND(" ",Table1[[#This Row],[Employee Name]])-1)</f>
        <v>Tarun</v>
      </c>
      <c r="X2531" t="str">
        <f>RIGHT(Table1[[#This Row],[Employee Name]],LEN(Table1[[#This Row],[Employee Name]])-FIND(" ",Table1[[#This Row],[Employee Name]]))</f>
        <v>Verma</v>
      </c>
      <c r="Y2531" t="str">
        <f>Table1[[#This Row],[Department]]&amp;"-"&amp;Table1[[#This Row],[Employee ID]]</f>
        <v>Marketing-E02340</v>
      </c>
      <c r="Z2531" t="str">
        <f>LEFT(Table1[[#This Row],[Department]],3)</f>
        <v>Mar</v>
      </c>
      <c r="AA2531" t="str">
        <f>_xlfn.XLOOKUP(Table1[[#This Row],[Manager ID]],MANAGERS!A:A,MANAGERS!B:B)</f>
        <v>Manager_3</v>
      </c>
      <c r="AB2531" t="str" cm="1">
        <f t="array" ref="AB2531">_xlfn.XLOOKUP(Table1[[#This Row],[Manager ID]],Table2[[#All],[Manager ID]],Table2[[#All],[Department Head]])</f>
        <v>IT</v>
      </c>
      <c r="AC2531" s="2">
        <f>_xlfn.XLOOKUP(Table1[[#This Row],[City]],L:L,O:O)</f>
        <v>0.241864189087755</v>
      </c>
      <c r="AD2531" t="str" cm="1">
        <f t="array" ref="AD2531">_xlfn.IFS(Table1[[#This Row],[Performance Score]]&gt;=90,"Excellent",Table1[[#This Row],[Performance Score]]&gt;=75,"Good",Table1[[#This Row],[Performance Score]]&gt;=60,"Average",Table1[[#This Row],[Performance Score]]&lt;=60,"Need Improvement")</f>
        <v>Need Improvement</v>
      </c>
      <c r="AE2531" t="str">
        <f>IF(AND(Table1[[#This Row],[Attendance %]]&gt;=80,(Table1[[#This Row],[Performance Score]]&gt;=80)),"Eligible","Not Eligible")</f>
        <v>Not Eligible</v>
      </c>
      <c r="AF2531" t="str">
        <f>IF(Table1[[#This Row],[Performance Score]]&gt;=80,"High Performer","Low Performer")</f>
        <v>Low Performer</v>
      </c>
      <c r="AG2531" t="str" cm="1">
        <f t="array" aca="1" ref="AG2531" ca="1">_xlfn.IFS(Table1[[#This Row],[Experience]]&lt;=3,"Junior",Table1[[#This Row],[Experience]]&lt;=7,"Mid Level",Table1[[#This Row],[Experience]]&gt;=7,"Senior")</f>
        <v>Senior</v>
      </c>
      <c r="AH2531" t="str">
        <f>IF(Table1[[#This Row],[Attendance %]]&gt;75,"OK","Below 75")</f>
        <v>Below 75</v>
      </c>
      <c r="AI2531" t="b">
        <f>ISBLANK(Table1[[#This Row],[Employee ID]])</f>
        <v>0</v>
      </c>
      <c r="AJ2531" t="b">
        <f>ISNUMBER(Table1[[#This Row],[Total Salary  ]])</f>
        <v>1</v>
      </c>
      <c r="AK2531" t="str">
        <f>IFERROR(_xlfn.XLOOKUP(Table1[[#This Row],[Manager ID]],MANAGERS!A:A,MANAGERS!B:B),"Not Found")</f>
        <v>Manager_3</v>
      </c>
    </row>
    <row r="2532" spans="1:37" x14ac:dyDescent="0.2">
      <c r="A2532" t="s">
        <v>2616</v>
      </c>
      <c r="B2532" t="s">
        <v>50</v>
      </c>
      <c r="C2532" t="s">
        <v>21</v>
      </c>
      <c r="D2532" t="s">
        <v>33</v>
      </c>
      <c r="E2532" t="s">
        <v>30</v>
      </c>
      <c r="F2532" s="1">
        <v>45416</v>
      </c>
      <c r="G2532" s="1">
        <v>40220</v>
      </c>
      <c r="H2532">
        <v>75298</v>
      </c>
      <c r="I2532">
        <v>14736</v>
      </c>
      <c r="J2532">
        <v>70</v>
      </c>
      <c r="K2532">
        <v>87</v>
      </c>
      <c r="L2532" t="s">
        <v>34</v>
      </c>
      <c r="M2532">
        <v>105</v>
      </c>
      <c r="N2532">
        <f>Table1[[#This Row],[Basic Salary]]+Table1[[#This Row],[Bonus]]</f>
        <v>90034</v>
      </c>
      <c r="O2532" s="2">
        <f>Table1[[#This Row],[Bonus]]/Table1[[#This Row],[Basic Salary]]</f>
        <v>0.19570240909453107</v>
      </c>
      <c r="P2532">
        <f ca="1">DATEDIF(Table1[[#This Row],[Date of Birth]],TODAY(),"Y")</f>
        <v>16</v>
      </c>
      <c r="Q2532">
        <f ca="1">DATEDIF(Table1[[#This Row],[Joining Date]],TODAY(),"Y")</f>
        <v>2</v>
      </c>
      <c r="R2532" t="str">
        <f ca="1">IF(YEAR(Table1[[#This Row],[Joining Date]])=YEAR(TODAY()),"Yes","No")</f>
        <v>No</v>
      </c>
      <c r="S2532" t="str">
        <f ca="1">IF(Table1[[#This Row],[Experience]]&gt;5,"Yes","No")</f>
        <v>No</v>
      </c>
      <c r="T2532" t="str">
        <f>TEXT(Table1[[#This Row],[Joining Date]],"mmmm")</f>
        <v>May</v>
      </c>
      <c r="U2532" t="str">
        <f>TEXT(Table1[[#This Row],[Joining Date]],"yyyy")</f>
        <v>2024</v>
      </c>
      <c r="V2532" s="5">
        <f ca="1">TODAY()-Table1[[#This Row],[Joining Date]]</f>
        <v>823</v>
      </c>
      <c r="W2532" t="str">
        <f>LEFT(Table1[[#This Row],[Employee Name]],FIND(" ",Table1[[#This Row],[Employee Name]])-1)</f>
        <v>Ravi</v>
      </c>
      <c r="X2532" t="str">
        <f>RIGHT(Table1[[#This Row],[Employee Name]],LEN(Table1[[#This Row],[Employee Name]])-FIND(" ",Table1[[#This Row],[Employee Name]]))</f>
        <v>Teja</v>
      </c>
      <c r="Y2532" t="str">
        <f>Table1[[#This Row],[Department]]&amp;"-"&amp;Table1[[#This Row],[Employee ID]]</f>
        <v>Marketing-E02560</v>
      </c>
      <c r="Z2532" t="str">
        <f>LEFT(Table1[[#This Row],[Department]],3)</f>
        <v>Mar</v>
      </c>
      <c r="AA2532" t="str">
        <f>_xlfn.XLOOKUP(Table1[[#This Row],[Manager ID]],MANAGERS!A:A,MANAGERS!B:B)</f>
        <v>Manager_5</v>
      </c>
      <c r="AB2532" t="str" cm="1">
        <f t="array" ref="AB2532">_xlfn.XLOOKUP(Table1[[#This Row],[Manager ID]],Table2[[#All],[Manager ID]],Table2[[#All],[Department Head]])</f>
        <v>Sales</v>
      </c>
      <c r="AC2532" s="2">
        <f>_xlfn.XLOOKUP(Table1[[#This Row],[City]],L:L,O:O)</f>
        <v>0.24030340748661314</v>
      </c>
      <c r="AD2532" t="str" cm="1">
        <f t="array" ref="AD2532">_xlfn.IFS(Table1[[#This Row],[Performance Score]]&gt;=90,"Excellent",Table1[[#This Row],[Performance Score]]&gt;=75,"Good",Table1[[#This Row],[Performance Score]]&gt;=60,"Average",Table1[[#This Row],[Performance Score]]&lt;=60,"Need Improvement")</f>
        <v>Good</v>
      </c>
      <c r="AE2532" t="str">
        <f>IF(AND(Table1[[#This Row],[Attendance %]]&gt;=80,(Table1[[#This Row],[Performance Score]]&gt;=80)),"Eligible","Not Eligible")</f>
        <v>Not Eligible</v>
      </c>
      <c r="AF2532" t="str">
        <f>IF(Table1[[#This Row],[Performance Score]]&gt;=80,"High Performer","Low Performer")</f>
        <v>High Performer</v>
      </c>
      <c r="AG2532" t="str" cm="1">
        <f t="array" aca="1" ref="AG2532" ca="1">_xlfn.IFS(Table1[[#This Row],[Experience]]&lt;=3,"Junior",Table1[[#This Row],[Experience]]&lt;=7,"Mid Level",Table1[[#This Row],[Experience]]&gt;=7,"Senior")</f>
        <v>Junior</v>
      </c>
      <c r="AH2532" t="str">
        <f>IF(Table1[[#This Row],[Attendance %]]&gt;75,"OK","Below 75")</f>
        <v>Below 75</v>
      </c>
      <c r="AI2532" t="b">
        <f>ISBLANK(Table1[[#This Row],[Employee ID]])</f>
        <v>0</v>
      </c>
      <c r="AJ2532" t="b">
        <f>ISNUMBER(Table1[[#This Row],[Total Salary  ]])</f>
        <v>1</v>
      </c>
      <c r="AK2532" t="str">
        <f>IFERROR(_xlfn.XLOOKUP(Table1[[#This Row],[Manager ID]],MANAGERS!A:A,MANAGERS!B:B),"Not Found")</f>
        <v>Manager_5</v>
      </c>
    </row>
    <row r="2533" spans="1:37" x14ac:dyDescent="0.2">
      <c r="A2533" t="s">
        <v>2486</v>
      </c>
      <c r="B2533" t="s">
        <v>75</v>
      </c>
      <c r="C2533" t="s">
        <v>15</v>
      </c>
      <c r="D2533" t="s">
        <v>16</v>
      </c>
      <c r="E2533" t="s">
        <v>51</v>
      </c>
      <c r="F2533" s="1">
        <v>43904</v>
      </c>
      <c r="G2533" s="1">
        <v>31228</v>
      </c>
      <c r="H2533">
        <v>72402</v>
      </c>
      <c r="I2533">
        <v>17591</v>
      </c>
      <c r="J2533">
        <v>76</v>
      </c>
      <c r="K2533">
        <v>88</v>
      </c>
      <c r="L2533" t="s">
        <v>18</v>
      </c>
      <c r="M2533">
        <v>116</v>
      </c>
      <c r="N2533">
        <f>Table1[[#This Row],[Basic Salary]]+Table1[[#This Row],[Bonus]]</f>
        <v>89993</v>
      </c>
      <c r="O2533" s="2">
        <f>Table1[[#This Row],[Bonus]]/Table1[[#This Row],[Basic Salary]]</f>
        <v>0.24296290157730449</v>
      </c>
      <c r="P2533">
        <f ca="1">DATEDIF(Table1[[#This Row],[Date of Birth]],TODAY(),"Y")</f>
        <v>41</v>
      </c>
      <c r="Q2533">
        <f ca="1">DATEDIF(Table1[[#This Row],[Joining Date]],TODAY(),"Y")</f>
        <v>6</v>
      </c>
      <c r="R2533" t="str">
        <f ca="1">IF(YEAR(Table1[[#This Row],[Joining Date]])=YEAR(TODAY()),"Yes","No")</f>
        <v>No</v>
      </c>
      <c r="S2533" t="str">
        <f ca="1">IF(Table1[[#This Row],[Experience]]&gt;5,"Yes","No")</f>
        <v>Yes</v>
      </c>
      <c r="T2533" t="str">
        <f>TEXT(Table1[[#This Row],[Joining Date]],"mmmm")</f>
        <v>March</v>
      </c>
      <c r="U2533" t="str">
        <f>TEXT(Table1[[#This Row],[Joining Date]],"yyyy")</f>
        <v>2020</v>
      </c>
      <c r="V2533" s="5">
        <f ca="1">TODAY()-Table1[[#This Row],[Joining Date]]</f>
        <v>2335</v>
      </c>
      <c r="W2533" t="str">
        <f>LEFT(Table1[[#This Row],[Employee Name]],FIND(" ",Table1[[#This Row],[Employee Name]])-1)</f>
        <v>Ishita</v>
      </c>
      <c r="X2533" t="str">
        <f>RIGHT(Table1[[#This Row],[Employee Name]],LEN(Table1[[#This Row],[Employee Name]])-FIND(" ",Table1[[#This Row],[Employee Name]]))</f>
        <v>Roy</v>
      </c>
      <c r="Y2533" t="str">
        <f>Table1[[#This Row],[Department]]&amp;"-"&amp;Table1[[#This Row],[Employee ID]]</f>
        <v>HR-E02430</v>
      </c>
      <c r="Z2533" t="str">
        <f>LEFT(Table1[[#This Row],[Department]],3)</f>
        <v>HR</v>
      </c>
      <c r="AA2533" t="str">
        <f>_xlfn.XLOOKUP(Table1[[#This Row],[Manager ID]],MANAGERS!A:A,MANAGERS!B:B)</f>
        <v>Manager_16</v>
      </c>
      <c r="AB2533" t="str" cm="1">
        <f t="array" ref="AB2533">_xlfn.XLOOKUP(Table1[[#This Row],[Manager ID]],Table2[[#All],[Manager ID]],Table2[[#All],[Department Head]])</f>
        <v>Sales</v>
      </c>
      <c r="AC2533" s="2">
        <f>_xlfn.XLOOKUP(Table1[[#This Row],[City]],L:L,O:O)</f>
        <v>0.21356479274849693</v>
      </c>
      <c r="AD2533" t="str" cm="1">
        <f t="array" ref="AD2533">_xlfn.IFS(Table1[[#This Row],[Performance Score]]&gt;=90,"Excellent",Table1[[#This Row],[Performance Score]]&gt;=75,"Good",Table1[[#This Row],[Performance Score]]&gt;=60,"Average",Table1[[#This Row],[Performance Score]]&lt;=60,"Need Improvement")</f>
        <v>Good</v>
      </c>
      <c r="AE2533" t="str">
        <f>IF(AND(Table1[[#This Row],[Attendance %]]&gt;=80,(Table1[[#This Row],[Performance Score]]&gt;=80)),"Eligible","Not Eligible")</f>
        <v>Not Eligible</v>
      </c>
      <c r="AF2533" t="str">
        <f>IF(Table1[[#This Row],[Performance Score]]&gt;=80,"High Performer","Low Performer")</f>
        <v>High Performer</v>
      </c>
      <c r="AG2533" t="str" cm="1">
        <f t="array" aca="1" ref="AG2533" ca="1">_xlfn.IFS(Table1[[#This Row],[Experience]]&lt;=3,"Junior",Table1[[#This Row],[Experience]]&lt;=7,"Mid Level",Table1[[#This Row],[Experience]]&gt;=7,"Senior")</f>
        <v>Mid Level</v>
      </c>
      <c r="AH2533" t="str">
        <f>IF(Table1[[#This Row],[Attendance %]]&gt;75,"OK","Below 75")</f>
        <v>OK</v>
      </c>
      <c r="AI2533" t="b">
        <f>ISBLANK(Table1[[#This Row],[Employee ID]])</f>
        <v>0</v>
      </c>
      <c r="AJ2533" t="b">
        <f>ISNUMBER(Table1[[#This Row],[Total Salary  ]])</f>
        <v>1</v>
      </c>
      <c r="AK2533" t="str">
        <f>IFERROR(_xlfn.XLOOKUP(Table1[[#This Row],[Manager ID]],MANAGERS!A:A,MANAGERS!B:B),"Not Found")</f>
        <v>Manager_16</v>
      </c>
    </row>
    <row r="2534" spans="1:37" x14ac:dyDescent="0.2">
      <c r="A2534" t="s">
        <v>3552</v>
      </c>
      <c r="B2534" t="s">
        <v>89</v>
      </c>
      <c r="C2534" t="s">
        <v>21</v>
      </c>
      <c r="D2534" t="s">
        <v>43</v>
      </c>
      <c r="E2534" t="s">
        <v>65</v>
      </c>
      <c r="F2534" s="1">
        <v>45409</v>
      </c>
      <c r="G2534" s="1">
        <v>33622</v>
      </c>
      <c r="H2534">
        <v>82361</v>
      </c>
      <c r="I2534">
        <v>7621</v>
      </c>
      <c r="J2534">
        <v>60</v>
      </c>
      <c r="K2534">
        <v>66</v>
      </c>
      <c r="L2534" t="s">
        <v>37</v>
      </c>
      <c r="M2534">
        <v>118</v>
      </c>
      <c r="N2534">
        <f>Table1[[#This Row],[Basic Salary]]+Table1[[#This Row],[Bonus]]</f>
        <v>89982</v>
      </c>
      <c r="O2534" s="2">
        <f>Table1[[#This Row],[Bonus]]/Table1[[#This Row],[Basic Salary]]</f>
        <v>9.2531659401901389E-2</v>
      </c>
      <c r="P2534">
        <f ca="1">DATEDIF(Table1[[#This Row],[Date of Birth]],TODAY(),"Y")</f>
        <v>34</v>
      </c>
      <c r="Q2534">
        <f ca="1">DATEDIF(Table1[[#This Row],[Joining Date]],TODAY(),"Y")</f>
        <v>2</v>
      </c>
      <c r="R2534" t="str">
        <f ca="1">IF(YEAR(Table1[[#This Row],[Joining Date]])=YEAR(TODAY()),"Yes","No")</f>
        <v>No</v>
      </c>
      <c r="S2534" t="str">
        <f ca="1">IF(Table1[[#This Row],[Experience]]&gt;5,"Yes","No")</f>
        <v>No</v>
      </c>
      <c r="T2534" t="str">
        <f>TEXT(Table1[[#This Row],[Joining Date]],"mmmm")</f>
        <v>April</v>
      </c>
      <c r="U2534" t="str">
        <f>TEXT(Table1[[#This Row],[Joining Date]],"yyyy")</f>
        <v>2024</v>
      </c>
      <c r="V2534" s="5">
        <f ca="1">TODAY()-Table1[[#This Row],[Joining Date]]</f>
        <v>830</v>
      </c>
      <c r="W2534" t="str">
        <f>LEFT(Table1[[#This Row],[Employee Name]],FIND(" ",Table1[[#This Row],[Employee Name]])-1)</f>
        <v>Tarun</v>
      </c>
      <c r="X2534" t="str">
        <f>RIGHT(Table1[[#This Row],[Employee Name]],LEN(Table1[[#This Row],[Employee Name]])-FIND(" ",Table1[[#This Row],[Employee Name]]))</f>
        <v>Verma</v>
      </c>
      <c r="Y2534" t="str">
        <f>Table1[[#This Row],[Department]]&amp;"-"&amp;Table1[[#This Row],[Employee ID]]</f>
        <v>Operations-E03496</v>
      </c>
      <c r="Z2534" t="str">
        <f>LEFT(Table1[[#This Row],[Department]],3)</f>
        <v>Ope</v>
      </c>
      <c r="AA2534" t="str">
        <f>_xlfn.XLOOKUP(Table1[[#This Row],[Manager ID]],MANAGERS!A:A,MANAGERS!B:B)</f>
        <v>Manager_18</v>
      </c>
      <c r="AB2534" t="str" cm="1">
        <f t="array" ref="AB2534">_xlfn.XLOOKUP(Table1[[#This Row],[Manager ID]],Table2[[#All],[Manager ID]],Table2[[#All],[Department Head]])</f>
        <v>Support</v>
      </c>
      <c r="AC2534" s="2">
        <f>_xlfn.XLOOKUP(Table1[[#This Row],[City]],L:L,O:O)</f>
        <v>0.24036902712549932</v>
      </c>
      <c r="AD2534" t="str" cm="1">
        <f t="array" ref="AD2534">_xlfn.IFS(Table1[[#This Row],[Performance Score]]&gt;=90,"Excellent",Table1[[#This Row],[Performance Score]]&gt;=75,"Good",Table1[[#This Row],[Performance Score]]&gt;=60,"Average",Table1[[#This Row],[Performance Score]]&lt;=60,"Need Improvement")</f>
        <v>Average</v>
      </c>
      <c r="AE2534" t="str">
        <f>IF(AND(Table1[[#This Row],[Attendance %]]&gt;=80,(Table1[[#This Row],[Performance Score]]&gt;=80)),"Eligible","Not Eligible")</f>
        <v>Not Eligible</v>
      </c>
      <c r="AF2534" t="str">
        <f>IF(Table1[[#This Row],[Performance Score]]&gt;=80,"High Performer","Low Performer")</f>
        <v>Low Performer</v>
      </c>
      <c r="AG2534" t="str" cm="1">
        <f t="array" aca="1" ref="AG2534" ca="1">_xlfn.IFS(Table1[[#This Row],[Experience]]&lt;=3,"Junior",Table1[[#This Row],[Experience]]&lt;=7,"Mid Level",Table1[[#This Row],[Experience]]&gt;=7,"Senior")</f>
        <v>Junior</v>
      </c>
      <c r="AH2534" t="str">
        <f>IF(Table1[[#This Row],[Attendance %]]&gt;75,"OK","Below 75")</f>
        <v>Below 75</v>
      </c>
      <c r="AI2534" t="b">
        <f>ISBLANK(Table1[[#This Row],[Employee ID]])</f>
        <v>0</v>
      </c>
      <c r="AJ2534" t="b">
        <f>ISNUMBER(Table1[[#This Row],[Total Salary  ]])</f>
        <v>1</v>
      </c>
      <c r="AK2534" t="str">
        <f>IFERROR(_xlfn.XLOOKUP(Table1[[#This Row],[Manager ID]],MANAGERS!A:A,MANAGERS!B:B),"Not Found")</f>
        <v>Manager_18</v>
      </c>
    </row>
    <row r="2535" spans="1:37" x14ac:dyDescent="0.2">
      <c r="A2535" t="s">
        <v>4992</v>
      </c>
      <c r="B2535" t="s">
        <v>36</v>
      </c>
      <c r="C2535" t="s">
        <v>21</v>
      </c>
      <c r="D2535" t="s">
        <v>33</v>
      </c>
      <c r="E2535" t="s">
        <v>65</v>
      </c>
      <c r="F2535" s="1">
        <v>44366</v>
      </c>
      <c r="G2535" s="1">
        <v>32322</v>
      </c>
      <c r="H2535">
        <v>84219</v>
      </c>
      <c r="I2535">
        <v>5763</v>
      </c>
      <c r="J2535">
        <v>87</v>
      </c>
      <c r="K2535">
        <v>96</v>
      </c>
      <c r="L2535" t="s">
        <v>34</v>
      </c>
      <c r="M2535">
        <v>106</v>
      </c>
      <c r="N2535">
        <f>Table1[[#This Row],[Basic Salary]]+Table1[[#This Row],[Bonus]]</f>
        <v>89982</v>
      </c>
      <c r="O2535" s="2">
        <f>Table1[[#This Row],[Bonus]]/Table1[[#This Row],[Basic Salary]]</f>
        <v>6.8428739358102092E-2</v>
      </c>
      <c r="P2535">
        <f ca="1">DATEDIF(Table1[[#This Row],[Date of Birth]],TODAY(),"Y")</f>
        <v>38</v>
      </c>
      <c r="Q2535">
        <f ca="1">DATEDIF(Table1[[#This Row],[Joining Date]],TODAY(),"Y")</f>
        <v>5</v>
      </c>
      <c r="R2535" t="str">
        <f ca="1">IF(YEAR(Table1[[#This Row],[Joining Date]])=YEAR(TODAY()),"Yes","No")</f>
        <v>No</v>
      </c>
      <c r="S2535" t="str">
        <f ca="1">IF(Table1[[#This Row],[Experience]]&gt;5,"Yes","No")</f>
        <v>No</v>
      </c>
      <c r="T2535" t="str">
        <f>TEXT(Table1[[#This Row],[Joining Date]],"mmmm")</f>
        <v>June</v>
      </c>
      <c r="U2535" t="str">
        <f>TEXT(Table1[[#This Row],[Joining Date]],"yyyy")</f>
        <v>2021</v>
      </c>
      <c r="V2535" s="5">
        <f ca="1">TODAY()-Table1[[#This Row],[Joining Date]]</f>
        <v>1873</v>
      </c>
      <c r="W2535" t="str">
        <f>LEFT(Table1[[#This Row],[Employee Name]],FIND(" ",Table1[[#This Row],[Employee Name]])-1)</f>
        <v>Meera</v>
      </c>
      <c r="X2535" t="str">
        <f>RIGHT(Table1[[#This Row],[Employee Name]],LEN(Table1[[#This Row],[Employee Name]])-FIND(" ",Table1[[#This Row],[Employee Name]]))</f>
        <v>Joshi</v>
      </c>
      <c r="Y2535" t="str">
        <f>Table1[[#This Row],[Department]]&amp;"-"&amp;Table1[[#This Row],[Employee ID]]</f>
        <v>Marketing-E04936</v>
      </c>
      <c r="Z2535" t="str">
        <f>LEFT(Table1[[#This Row],[Department]],3)</f>
        <v>Mar</v>
      </c>
      <c r="AA2535" t="str">
        <f>_xlfn.XLOOKUP(Table1[[#This Row],[Manager ID]],MANAGERS!A:A,MANAGERS!B:B)</f>
        <v>Manager_6</v>
      </c>
      <c r="AB2535" t="str" cm="1">
        <f t="array" ref="AB2535">_xlfn.XLOOKUP(Table1[[#This Row],[Manager ID]],Table2[[#All],[Manager ID]],Table2[[#All],[Department Head]])</f>
        <v>HR</v>
      </c>
      <c r="AC2535" s="2">
        <f>_xlfn.XLOOKUP(Table1[[#This Row],[City]],L:L,O:O)</f>
        <v>0.24030340748661314</v>
      </c>
      <c r="AD2535" t="str" cm="1">
        <f t="array" ref="AD2535">_xlfn.IFS(Table1[[#This Row],[Performance Score]]&gt;=90,"Excellent",Table1[[#This Row],[Performance Score]]&gt;=75,"Good",Table1[[#This Row],[Performance Score]]&gt;=60,"Average",Table1[[#This Row],[Performance Score]]&lt;=60,"Need Improvement")</f>
        <v>Excellent</v>
      </c>
      <c r="AE2535" t="str">
        <f>IF(AND(Table1[[#This Row],[Attendance %]]&gt;=80,(Table1[[#This Row],[Performance Score]]&gt;=80)),"Eligible","Not Eligible")</f>
        <v>Eligible</v>
      </c>
      <c r="AF2535" t="str">
        <f>IF(Table1[[#This Row],[Performance Score]]&gt;=80,"High Performer","Low Performer")</f>
        <v>High Performer</v>
      </c>
      <c r="AG2535" t="str" cm="1">
        <f t="array" aca="1" ref="AG2535" ca="1">_xlfn.IFS(Table1[[#This Row],[Experience]]&lt;=3,"Junior",Table1[[#This Row],[Experience]]&lt;=7,"Mid Level",Table1[[#This Row],[Experience]]&gt;=7,"Senior")</f>
        <v>Mid Level</v>
      </c>
      <c r="AH2535" t="str">
        <f>IF(Table1[[#This Row],[Attendance %]]&gt;75,"OK","Below 75")</f>
        <v>OK</v>
      </c>
      <c r="AI2535" t="b">
        <f>ISBLANK(Table1[[#This Row],[Employee ID]])</f>
        <v>0</v>
      </c>
      <c r="AJ2535" t="b">
        <f>ISNUMBER(Table1[[#This Row],[Total Salary  ]])</f>
        <v>1</v>
      </c>
      <c r="AK2535" t="str">
        <f>IFERROR(_xlfn.XLOOKUP(Table1[[#This Row],[Manager ID]],MANAGERS!A:A,MANAGERS!B:B),"Not Found")</f>
        <v>Manager_6</v>
      </c>
    </row>
    <row r="2536" spans="1:37" x14ac:dyDescent="0.2">
      <c r="A2536" t="s">
        <v>2710</v>
      </c>
      <c r="B2536" t="s">
        <v>48</v>
      </c>
      <c r="C2536" t="s">
        <v>21</v>
      </c>
      <c r="D2536" t="s">
        <v>46</v>
      </c>
      <c r="E2536" t="s">
        <v>22</v>
      </c>
      <c r="F2536" s="1">
        <v>44995</v>
      </c>
      <c r="G2536" s="1">
        <v>30261</v>
      </c>
      <c r="H2536">
        <v>84327</v>
      </c>
      <c r="I2536">
        <v>5651</v>
      </c>
      <c r="J2536">
        <v>75</v>
      </c>
      <c r="K2536">
        <v>66</v>
      </c>
      <c r="L2536" t="s">
        <v>37</v>
      </c>
      <c r="M2536">
        <v>102</v>
      </c>
      <c r="N2536">
        <f>Table1[[#This Row],[Basic Salary]]+Table1[[#This Row],[Bonus]]</f>
        <v>89978</v>
      </c>
      <c r="O2536" s="2">
        <f>Table1[[#This Row],[Bonus]]/Table1[[#This Row],[Basic Salary]]</f>
        <v>6.7012937730501501E-2</v>
      </c>
      <c r="P2536">
        <f ca="1">DATEDIF(Table1[[#This Row],[Date of Birth]],TODAY(),"Y")</f>
        <v>43</v>
      </c>
      <c r="Q2536">
        <f ca="1">DATEDIF(Table1[[#This Row],[Joining Date]],TODAY(),"Y")</f>
        <v>3</v>
      </c>
      <c r="R2536" t="str">
        <f ca="1">IF(YEAR(Table1[[#This Row],[Joining Date]])=YEAR(TODAY()),"Yes","No")</f>
        <v>No</v>
      </c>
      <c r="S2536" t="str">
        <f ca="1">IF(Table1[[#This Row],[Experience]]&gt;5,"Yes","No")</f>
        <v>No</v>
      </c>
      <c r="T2536" t="str">
        <f>TEXT(Table1[[#This Row],[Joining Date]],"mmmm")</f>
        <v>March</v>
      </c>
      <c r="U2536" t="str">
        <f>TEXT(Table1[[#This Row],[Joining Date]],"yyyy")</f>
        <v>2023</v>
      </c>
      <c r="V2536" s="5">
        <f ca="1">TODAY()-Table1[[#This Row],[Joining Date]]</f>
        <v>1244</v>
      </c>
      <c r="W2536" t="str">
        <f>LEFT(Table1[[#This Row],[Employee Name]],FIND(" ",Table1[[#This Row],[Employee Name]])-1)</f>
        <v>Aditya</v>
      </c>
      <c r="X2536" t="str">
        <f>RIGHT(Table1[[#This Row],[Employee Name]],LEN(Table1[[#This Row],[Employee Name]])-FIND(" ",Table1[[#This Row],[Employee Name]]))</f>
        <v>Kapoor</v>
      </c>
      <c r="Y2536" t="str">
        <f>Table1[[#This Row],[Department]]&amp;"-"&amp;Table1[[#This Row],[Employee ID]]</f>
        <v>Support-E02654</v>
      </c>
      <c r="Z2536" t="str">
        <f>LEFT(Table1[[#This Row],[Department]],3)</f>
        <v>Sup</v>
      </c>
      <c r="AA2536" t="str">
        <f>_xlfn.XLOOKUP(Table1[[#This Row],[Manager ID]],MANAGERS!A:A,MANAGERS!B:B)</f>
        <v>Manager_2</v>
      </c>
      <c r="AB2536" t="str" cm="1">
        <f t="array" ref="AB2536">_xlfn.XLOOKUP(Table1[[#This Row],[Manager ID]],Table2[[#All],[Manager ID]],Table2[[#All],[Department Head]])</f>
        <v>Sales</v>
      </c>
      <c r="AC2536" s="2">
        <f>_xlfn.XLOOKUP(Table1[[#This Row],[City]],L:L,O:O)</f>
        <v>0.24036902712549932</v>
      </c>
      <c r="AD2536" t="str" cm="1">
        <f t="array" ref="AD2536">_xlfn.IFS(Table1[[#This Row],[Performance Score]]&gt;=90,"Excellent",Table1[[#This Row],[Performance Score]]&gt;=75,"Good",Table1[[#This Row],[Performance Score]]&gt;=60,"Average",Table1[[#This Row],[Performance Score]]&lt;=60,"Need Improvement")</f>
        <v>Average</v>
      </c>
      <c r="AE2536" t="str">
        <f>IF(AND(Table1[[#This Row],[Attendance %]]&gt;=80,(Table1[[#This Row],[Performance Score]]&gt;=80)),"Eligible","Not Eligible")</f>
        <v>Not Eligible</v>
      </c>
      <c r="AF2536" t="str">
        <f>IF(Table1[[#This Row],[Performance Score]]&gt;=80,"High Performer","Low Performer")</f>
        <v>Low Performer</v>
      </c>
      <c r="AG2536" t="str" cm="1">
        <f t="array" aca="1" ref="AG2536" ca="1">_xlfn.IFS(Table1[[#This Row],[Experience]]&lt;=3,"Junior",Table1[[#This Row],[Experience]]&lt;=7,"Mid Level",Table1[[#This Row],[Experience]]&gt;=7,"Senior")</f>
        <v>Junior</v>
      </c>
      <c r="AH2536" t="str">
        <f>IF(Table1[[#This Row],[Attendance %]]&gt;75,"OK","Below 75")</f>
        <v>Below 75</v>
      </c>
      <c r="AI2536" t="b">
        <f>ISBLANK(Table1[[#This Row],[Employee ID]])</f>
        <v>0</v>
      </c>
      <c r="AJ2536" t="b">
        <f>ISNUMBER(Table1[[#This Row],[Total Salary  ]])</f>
        <v>1</v>
      </c>
      <c r="AK2536" t="str">
        <f>IFERROR(_xlfn.XLOOKUP(Table1[[#This Row],[Manager ID]],MANAGERS!A:A,MANAGERS!B:B),"Not Found")</f>
        <v>Manager_2</v>
      </c>
    </row>
    <row r="2537" spans="1:37" x14ac:dyDescent="0.2">
      <c r="A2537" t="s">
        <v>3533</v>
      </c>
      <c r="B2537" t="s">
        <v>60</v>
      </c>
      <c r="C2537" t="s">
        <v>21</v>
      </c>
      <c r="D2537" t="s">
        <v>40</v>
      </c>
      <c r="E2537" t="s">
        <v>30</v>
      </c>
      <c r="F2537" s="1">
        <v>43205</v>
      </c>
      <c r="G2537" s="1">
        <v>33788</v>
      </c>
      <c r="H2537">
        <v>68173</v>
      </c>
      <c r="I2537">
        <v>21800</v>
      </c>
      <c r="J2537">
        <v>76</v>
      </c>
      <c r="K2537">
        <v>96</v>
      </c>
      <c r="L2537" t="s">
        <v>27</v>
      </c>
      <c r="M2537">
        <v>110</v>
      </c>
      <c r="N2537">
        <f>Table1[[#This Row],[Basic Salary]]+Table1[[#This Row],[Bonus]]</f>
        <v>89973</v>
      </c>
      <c r="O2537" s="2">
        <f>Table1[[#This Row],[Bonus]]/Table1[[#This Row],[Basic Salary]]</f>
        <v>0.31977469086001792</v>
      </c>
      <c r="P2537">
        <f ca="1">DATEDIF(Table1[[#This Row],[Date of Birth]],TODAY(),"Y")</f>
        <v>34</v>
      </c>
      <c r="Q2537">
        <f ca="1">DATEDIF(Table1[[#This Row],[Joining Date]],TODAY(),"Y")</f>
        <v>8</v>
      </c>
      <c r="R2537" t="str">
        <f ca="1">IF(YEAR(Table1[[#This Row],[Joining Date]])=YEAR(TODAY()),"Yes","No")</f>
        <v>No</v>
      </c>
      <c r="S2537" t="str">
        <f ca="1">IF(Table1[[#This Row],[Experience]]&gt;5,"Yes","No")</f>
        <v>Yes</v>
      </c>
      <c r="T2537" t="str">
        <f>TEXT(Table1[[#This Row],[Joining Date]],"mmmm")</f>
        <v>April</v>
      </c>
      <c r="U2537" t="str">
        <f>TEXT(Table1[[#This Row],[Joining Date]],"yyyy")</f>
        <v>2018</v>
      </c>
      <c r="V2537" s="5">
        <f ca="1">TODAY()-Table1[[#This Row],[Joining Date]]</f>
        <v>3034</v>
      </c>
      <c r="W2537" t="str">
        <f>LEFT(Table1[[#This Row],[Employee Name]],FIND(" ",Table1[[#This Row],[Employee Name]])-1)</f>
        <v>Gayathri</v>
      </c>
      <c r="X2537" t="str">
        <f>RIGHT(Table1[[#This Row],[Employee Name]],LEN(Table1[[#This Row],[Employee Name]])-FIND(" ",Table1[[#This Row],[Employee Name]]))</f>
        <v>Iyer</v>
      </c>
      <c r="Y2537" t="str">
        <f>Table1[[#This Row],[Department]]&amp;"-"&amp;Table1[[#This Row],[Employee ID]]</f>
        <v>IT-E03477</v>
      </c>
      <c r="Z2537" t="str">
        <f>LEFT(Table1[[#This Row],[Department]],3)</f>
        <v>IT</v>
      </c>
      <c r="AA2537" t="str">
        <f>_xlfn.XLOOKUP(Table1[[#This Row],[Manager ID]],MANAGERS!A:A,MANAGERS!B:B)</f>
        <v>Manager_10</v>
      </c>
      <c r="AB2537" t="str" cm="1">
        <f t="array" ref="AB2537">_xlfn.XLOOKUP(Table1[[#This Row],[Manager ID]],Table2[[#All],[Manager ID]],Table2[[#All],[Department Head]])</f>
        <v>HR</v>
      </c>
      <c r="AC2537" s="2">
        <f>_xlfn.XLOOKUP(Table1[[#This Row],[City]],L:L,O:O)</f>
        <v>0.23674293405114402</v>
      </c>
      <c r="AD2537" t="str" cm="1">
        <f t="array" ref="AD2537">_xlfn.IFS(Table1[[#This Row],[Performance Score]]&gt;=90,"Excellent",Table1[[#This Row],[Performance Score]]&gt;=75,"Good",Table1[[#This Row],[Performance Score]]&gt;=60,"Average",Table1[[#This Row],[Performance Score]]&lt;=60,"Need Improvement")</f>
        <v>Excellent</v>
      </c>
      <c r="AE2537" t="str">
        <f>IF(AND(Table1[[#This Row],[Attendance %]]&gt;=80,(Table1[[#This Row],[Performance Score]]&gt;=80)),"Eligible","Not Eligible")</f>
        <v>Not Eligible</v>
      </c>
      <c r="AF2537" t="str">
        <f>IF(Table1[[#This Row],[Performance Score]]&gt;=80,"High Performer","Low Performer")</f>
        <v>High Performer</v>
      </c>
      <c r="AG2537" t="str" cm="1">
        <f t="array" aca="1" ref="AG2537" ca="1">_xlfn.IFS(Table1[[#This Row],[Experience]]&lt;=3,"Junior",Table1[[#This Row],[Experience]]&lt;=7,"Mid Level",Table1[[#This Row],[Experience]]&gt;=7,"Senior")</f>
        <v>Senior</v>
      </c>
      <c r="AH2537" t="str">
        <f>IF(Table1[[#This Row],[Attendance %]]&gt;75,"OK","Below 75")</f>
        <v>OK</v>
      </c>
      <c r="AI2537" t="b">
        <f>ISBLANK(Table1[[#This Row],[Employee ID]])</f>
        <v>0</v>
      </c>
      <c r="AJ2537" t="b">
        <f>ISNUMBER(Table1[[#This Row],[Total Salary  ]])</f>
        <v>1</v>
      </c>
      <c r="AK2537" t="str">
        <f>IFERROR(_xlfn.XLOOKUP(Table1[[#This Row],[Manager ID]],MANAGERS!A:A,MANAGERS!B:B),"Not Found")</f>
        <v>Manager_10</v>
      </c>
    </row>
    <row r="2538" spans="1:37" x14ac:dyDescent="0.2">
      <c r="A2538" t="s">
        <v>4594</v>
      </c>
      <c r="B2538" t="s">
        <v>50</v>
      </c>
      <c r="C2538" t="s">
        <v>15</v>
      </c>
      <c r="D2538" t="s">
        <v>16</v>
      </c>
      <c r="E2538" t="s">
        <v>17</v>
      </c>
      <c r="F2538" s="1">
        <v>44219</v>
      </c>
      <c r="G2538" s="1">
        <v>34466</v>
      </c>
      <c r="H2538">
        <v>67642</v>
      </c>
      <c r="I2538">
        <v>22321</v>
      </c>
      <c r="J2538">
        <v>88</v>
      </c>
      <c r="K2538">
        <v>49</v>
      </c>
      <c r="L2538" t="s">
        <v>37</v>
      </c>
      <c r="M2538">
        <v>111</v>
      </c>
      <c r="N2538">
        <f>Table1[[#This Row],[Basic Salary]]+Table1[[#This Row],[Bonus]]</f>
        <v>89963</v>
      </c>
      <c r="O2538" s="2">
        <f>Table1[[#This Row],[Bonus]]/Table1[[#This Row],[Basic Salary]]</f>
        <v>0.32998728600573607</v>
      </c>
      <c r="P2538">
        <f ca="1">DATEDIF(Table1[[#This Row],[Date of Birth]],TODAY(),"Y")</f>
        <v>32</v>
      </c>
      <c r="Q2538">
        <f ca="1">DATEDIF(Table1[[#This Row],[Joining Date]],TODAY(),"Y")</f>
        <v>5</v>
      </c>
      <c r="R2538" t="str">
        <f ca="1">IF(YEAR(Table1[[#This Row],[Joining Date]])=YEAR(TODAY()),"Yes","No")</f>
        <v>No</v>
      </c>
      <c r="S2538" t="str">
        <f ca="1">IF(Table1[[#This Row],[Experience]]&gt;5,"Yes","No")</f>
        <v>No</v>
      </c>
      <c r="T2538" t="str">
        <f>TEXT(Table1[[#This Row],[Joining Date]],"mmmm")</f>
        <v>January</v>
      </c>
      <c r="U2538" t="str">
        <f>TEXT(Table1[[#This Row],[Joining Date]],"yyyy")</f>
        <v>2021</v>
      </c>
      <c r="V2538" s="5">
        <f ca="1">TODAY()-Table1[[#This Row],[Joining Date]]</f>
        <v>2020</v>
      </c>
      <c r="W2538" t="str">
        <f>LEFT(Table1[[#This Row],[Employee Name]],FIND(" ",Table1[[#This Row],[Employee Name]])-1)</f>
        <v>Ravi</v>
      </c>
      <c r="X2538" t="str">
        <f>RIGHT(Table1[[#This Row],[Employee Name]],LEN(Table1[[#This Row],[Employee Name]])-FIND(" ",Table1[[#This Row],[Employee Name]]))</f>
        <v>Teja</v>
      </c>
      <c r="Y2538" t="str">
        <f>Table1[[#This Row],[Department]]&amp;"-"&amp;Table1[[#This Row],[Employee ID]]</f>
        <v>HR-E04538</v>
      </c>
      <c r="Z2538" t="str">
        <f>LEFT(Table1[[#This Row],[Department]],3)</f>
        <v>HR</v>
      </c>
      <c r="AA2538" t="str">
        <f>_xlfn.XLOOKUP(Table1[[#This Row],[Manager ID]],MANAGERS!A:A,MANAGERS!B:B)</f>
        <v>Manager_11</v>
      </c>
      <c r="AB2538" t="str" cm="1">
        <f t="array" ref="AB2538">_xlfn.XLOOKUP(Table1[[#This Row],[Manager ID]],Table2[[#All],[Manager ID]],Table2[[#All],[Department Head]])</f>
        <v>Marketing</v>
      </c>
      <c r="AC2538" s="2">
        <f>_xlfn.XLOOKUP(Table1[[#This Row],[City]],L:L,O:O)</f>
        <v>0.24036902712549932</v>
      </c>
      <c r="AD2538" t="str" cm="1">
        <f t="array" ref="AD2538">_xlfn.IFS(Table1[[#This Row],[Performance Score]]&gt;=90,"Excellent",Table1[[#This Row],[Performance Score]]&gt;=75,"Good",Table1[[#This Row],[Performance Score]]&gt;=60,"Average",Table1[[#This Row],[Performance Score]]&lt;=60,"Need Improvement")</f>
        <v>Need Improvement</v>
      </c>
      <c r="AE2538" t="str">
        <f>IF(AND(Table1[[#This Row],[Attendance %]]&gt;=80,(Table1[[#This Row],[Performance Score]]&gt;=80)),"Eligible","Not Eligible")</f>
        <v>Not Eligible</v>
      </c>
      <c r="AF2538" t="str">
        <f>IF(Table1[[#This Row],[Performance Score]]&gt;=80,"High Performer","Low Performer")</f>
        <v>Low Performer</v>
      </c>
      <c r="AG2538" t="str" cm="1">
        <f t="array" aca="1" ref="AG2538" ca="1">_xlfn.IFS(Table1[[#This Row],[Experience]]&lt;=3,"Junior",Table1[[#This Row],[Experience]]&lt;=7,"Mid Level",Table1[[#This Row],[Experience]]&gt;=7,"Senior")</f>
        <v>Mid Level</v>
      </c>
      <c r="AH2538" t="str">
        <f>IF(Table1[[#This Row],[Attendance %]]&gt;75,"OK","Below 75")</f>
        <v>OK</v>
      </c>
      <c r="AI2538" t="b">
        <f>ISBLANK(Table1[[#This Row],[Employee ID]])</f>
        <v>0</v>
      </c>
      <c r="AJ2538" t="b">
        <f>ISNUMBER(Table1[[#This Row],[Total Salary  ]])</f>
        <v>1</v>
      </c>
      <c r="AK2538" t="str">
        <f>IFERROR(_xlfn.XLOOKUP(Table1[[#This Row],[Manager ID]],MANAGERS!A:A,MANAGERS!B:B),"Not Found")</f>
        <v>Manager_11</v>
      </c>
    </row>
    <row r="2539" spans="1:37" x14ac:dyDescent="0.2">
      <c r="A2539" t="s">
        <v>2803</v>
      </c>
      <c r="B2539" t="s">
        <v>39</v>
      </c>
      <c r="C2539" t="s">
        <v>21</v>
      </c>
      <c r="D2539" t="s">
        <v>43</v>
      </c>
      <c r="E2539" t="s">
        <v>65</v>
      </c>
      <c r="F2539" s="1">
        <v>43224</v>
      </c>
      <c r="G2539" s="1">
        <v>30912</v>
      </c>
      <c r="H2539">
        <v>69401</v>
      </c>
      <c r="I2539">
        <v>20558</v>
      </c>
      <c r="J2539">
        <v>65</v>
      </c>
      <c r="K2539">
        <v>50</v>
      </c>
      <c r="L2539" t="s">
        <v>18</v>
      </c>
      <c r="M2539">
        <v>115</v>
      </c>
      <c r="N2539">
        <f>Table1[[#This Row],[Basic Salary]]+Table1[[#This Row],[Bonus]]</f>
        <v>89959</v>
      </c>
      <c r="O2539" s="2">
        <f>Table1[[#This Row],[Bonus]]/Table1[[#This Row],[Basic Salary]]</f>
        <v>0.29622051555453094</v>
      </c>
      <c r="P2539">
        <f ca="1">DATEDIF(Table1[[#This Row],[Date of Birth]],TODAY(),"Y")</f>
        <v>41</v>
      </c>
      <c r="Q2539">
        <f ca="1">DATEDIF(Table1[[#This Row],[Joining Date]],TODAY(),"Y")</f>
        <v>8</v>
      </c>
      <c r="R2539" t="str">
        <f ca="1">IF(YEAR(Table1[[#This Row],[Joining Date]])=YEAR(TODAY()),"Yes","No")</f>
        <v>No</v>
      </c>
      <c r="S2539" t="str">
        <f ca="1">IF(Table1[[#This Row],[Experience]]&gt;5,"Yes","No")</f>
        <v>Yes</v>
      </c>
      <c r="T2539" t="str">
        <f>TEXT(Table1[[#This Row],[Joining Date]],"mmmm")</f>
        <v>May</v>
      </c>
      <c r="U2539" t="str">
        <f>TEXT(Table1[[#This Row],[Joining Date]],"yyyy")</f>
        <v>2018</v>
      </c>
      <c r="V2539" s="5">
        <f ca="1">TODAY()-Table1[[#This Row],[Joining Date]]</f>
        <v>3015</v>
      </c>
      <c r="W2539" t="str">
        <f>LEFT(Table1[[#This Row],[Employee Name]],FIND(" ",Table1[[#This Row],[Employee Name]])-1)</f>
        <v>Karan</v>
      </c>
      <c r="X2539" t="str">
        <f>RIGHT(Table1[[#This Row],[Employee Name]],LEN(Table1[[#This Row],[Employee Name]])-FIND(" ",Table1[[#This Row],[Employee Name]]))</f>
        <v>Malhotra</v>
      </c>
      <c r="Y2539" t="str">
        <f>Table1[[#This Row],[Department]]&amp;"-"&amp;Table1[[#This Row],[Employee ID]]</f>
        <v>Operations-E02747</v>
      </c>
      <c r="Z2539" t="str">
        <f>LEFT(Table1[[#This Row],[Department]],3)</f>
        <v>Ope</v>
      </c>
      <c r="AA2539" t="str">
        <f>_xlfn.XLOOKUP(Table1[[#This Row],[Manager ID]],MANAGERS!A:A,MANAGERS!B:B)</f>
        <v>Manager_15</v>
      </c>
      <c r="AB2539" t="str" cm="1">
        <f t="array" ref="AB2539">_xlfn.XLOOKUP(Table1[[#This Row],[Manager ID]],Table2[[#All],[Manager ID]],Table2[[#All],[Department Head]])</f>
        <v>Support</v>
      </c>
      <c r="AC2539" s="2">
        <f>_xlfn.XLOOKUP(Table1[[#This Row],[City]],L:L,O:O)</f>
        <v>0.21356479274849693</v>
      </c>
      <c r="AD2539" t="str" cm="1">
        <f t="array" ref="AD2539">_xlfn.IFS(Table1[[#This Row],[Performance Score]]&gt;=90,"Excellent",Table1[[#This Row],[Performance Score]]&gt;=75,"Good",Table1[[#This Row],[Performance Score]]&gt;=60,"Average",Table1[[#This Row],[Performance Score]]&lt;=60,"Need Improvement")</f>
        <v>Need Improvement</v>
      </c>
      <c r="AE2539" t="str">
        <f>IF(AND(Table1[[#This Row],[Attendance %]]&gt;=80,(Table1[[#This Row],[Performance Score]]&gt;=80)),"Eligible","Not Eligible")</f>
        <v>Not Eligible</v>
      </c>
      <c r="AF2539" t="str">
        <f>IF(Table1[[#This Row],[Performance Score]]&gt;=80,"High Performer","Low Performer")</f>
        <v>Low Performer</v>
      </c>
      <c r="AG2539" t="str" cm="1">
        <f t="array" aca="1" ref="AG2539" ca="1">_xlfn.IFS(Table1[[#This Row],[Experience]]&lt;=3,"Junior",Table1[[#This Row],[Experience]]&lt;=7,"Mid Level",Table1[[#This Row],[Experience]]&gt;=7,"Senior")</f>
        <v>Senior</v>
      </c>
      <c r="AH2539" t="str">
        <f>IF(Table1[[#This Row],[Attendance %]]&gt;75,"OK","Below 75")</f>
        <v>Below 75</v>
      </c>
      <c r="AI2539" t="b">
        <f>ISBLANK(Table1[[#This Row],[Employee ID]])</f>
        <v>0</v>
      </c>
      <c r="AJ2539" t="b">
        <f>ISNUMBER(Table1[[#This Row],[Total Salary  ]])</f>
        <v>1</v>
      </c>
      <c r="AK2539" t="str">
        <f>IFERROR(_xlfn.XLOOKUP(Table1[[#This Row],[Manager ID]],MANAGERS!A:A,MANAGERS!B:B),"Not Found")</f>
        <v>Manager_15</v>
      </c>
    </row>
    <row r="2540" spans="1:37" x14ac:dyDescent="0.2">
      <c r="A2540" t="s">
        <v>3116</v>
      </c>
      <c r="B2540" t="s">
        <v>129</v>
      </c>
      <c r="C2540" t="s">
        <v>21</v>
      </c>
      <c r="D2540" t="s">
        <v>40</v>
      </c>
      <c r="E2540" t="s">
        <v>26</v>
      </c>
      <c r="F2540" s="1">
        <v>43457</v>
      </c>
      <c r="G2540" s="1">
        <v>30540</v>
      </c>
      <c r="H2540">
        <v>65386</v>
      </c>
      <c r="I2540">
        <v>24555</v>
      </c>
      <c r="J2540">
        <v>88</v>
      </c>
      <c r="K2540">
        <v>62</v>
      </c>
      <c r="L2540" t="s">
        <v>37</v>
      </c>
      <c r="M2540">
        <v>110</v>
      </c>
      <c r="N2540">
        <f>Table1[[#This Row],[Basic Salary]]+Table1[[#This Row],[Bonus]]</f>
        <v>89941</v>
      </c>
      <c r="O2540" s="2">
        <f>Table1[[#This Row],[Bonus]]/Table1[[#This Row],[Basic Salary]]</f>
        <v>0.37553910623069159</v>
      </c>
      <c r="P2540">
        <f ca="1">DATEDIF(Table1[[#This Row],[Date of Birth]],TODAY(),"Y")</f>
        <v>42</v>
      </c>
      <c r="Q2540">
        <f ca="1">DATEDIF(Table1[[#This Row],[Joining Date]],TODAY(),"Y")</f>
        <v>7</v>
      </c>
      <c r="R2540" t="str">
        <f ca="1">IF(YEAR(Table1[[#This Row],[Joining Date]])=YEAR(TODAY()),"Yes","No")</f>
        <v>No</v>
      </c>
      <c r="S2540" t="str">
        <f ca="1">IF(Table1[[#This Row],[Experience]]&gt;5,"Yes","No")</f>
        <v>Yes</v>
      </c>
      <c r="T2540" t="str">
        <f>TEXT(Table1[[#This Row],[Joining Date]],"mmmm")</f>
        <v>December</v>
      </c>
      <c r="U2540" t="str">
        <f>TEXT(Table1[[#This Row],[Joining Date]],"yyyy")</f>
        <v>2018</v>
      </c>
      <c r="V2540" s="5">
        <f ca="1">TODAY()-Table1[[#This Row],[Joining Date]]</f>
        <v>2782</v>
      </c>
      <c r="W2540" t="str">
        <f>LEFT(Table1[[#This Row],[Employee Name]],FIND(" ",Table1[[#This Row],[Employee Name]])-1)</f>
        <v>Aarav</v>
      </c>
      <c r="X2540" t="str">
        <f>RIGHT(Table1[[#This Row],[Employee Name]],LEN(Table1[[#This Row],[Employee Name]])-FIND(" ",Table1[[#This Row],[Employee Name]]))</f>
        <v>Sharma</v>
      </c>
      <c r="Y2540" t="str">
        <f>Table1[[#This Row],[Department]]&amp;"-"&amp;Table1[[#This Row],[Employee ID]]</f>
        <v>IT-E03060</v>
      </c>
      <c r="Z2540" t="str">
        <f>LEFT(Table1[[#This Row],[Department]],3)</f>
        <v>IT</v>
      </c>
      <c r="AA2540" t="str">
        <f>_xlfn.XLOOKUP(Table1[[#This Row],[Manager ID]],MANAGERS!A:A,MANAGERS!B:B)</f>
        <v>Manager_10</v>
      </c>
      <c r="AB2540" t="str" cm="1">
        <f t="array" ref="AB2540">_xlfn.XLOOKUP(Table1[[#This Row],[Manager ID]],Table2[[#All],[Manager ID]],Table2[[#All],[Department Head]])</f>
        <v>HR</v>
      </c>
      <c r="AC2540" s="2">
        <f>_xlfn.XLOOKUP(Table1[[#This Row],[City]],L:L,O:O)</f>
        <v>0.24036902712549932</v>
      </c>
      <c r="AD2540" t="str" cm="1">
        <f t="array" ref="AD2540">_xlfn.IFS(Table1[[#This Row],[Performance Score]]&gt;=90,"Excellent",Table1[[#This Row],[Performance Score]]&gt;=75,"Good",Table1[[#This Row],[Performance Score]]&gt;=60,"Average",Table1[[#This Row],[Performance Score]]&lt;=60,"Need Improvement")</f>
        <v>Average</v>
      </c>
      <c r="AE2540" t="str">
        <f>IF(AND(Table1[[#This Row],[Attendance %]]&gt;=80,(Table1[[#This Row],[Performance Score]]&gt;=80)),"Eligible","Not Eligible")</f>
        <v>Not Eligible</v>
      </c>
      <c r="AF2540" t="str">
        <f>IF(Table1[[#This Row],[Performance Score]]&gt;=80,"High Performer","Low Performer")</f>
        <v>Low Performer</v>
      </c>
      <c r="AG2540" t="str" cm="1">
        <f t="array" aca="1" ref="AG2540" ca="1">_xlfn.IFS(Table1[[#This Row],[Experience]]&lt;=3,"Junior",Table1[[#This Row],[Experience]]&lt;=7,"Mid Level",Table1[[#This Row],[Experience]]&gt;=7,"Senior")</f>
        <v>Mid Level</v>
      </c>
      <c r="AH2540" t="str">
        <f>IF(Table1[[#This Row],[Attendance %]]&gt;75,"OK","Below 75")</f>
        <v>OK</v>
      </c>
      <c r="AI2540" t="b">
        <f>ISBLANK(Table1[[#This Row],[Employee ID]])</f>
        <v>0</v>
      </c>
      <c r="AJ2540" t="b">
        <f>ISNUMBER(Table1[[#This Row],[Total Salary  ]])</f>
        <v>1</v>
      </c>
      <c r="AK2540" t="str">
        <f>IFERROR(_xlfn.XLOOKUP(Table1[[#This Row],[Manager ID]],MANAGERS!A:A,MANAGERS!B:B),"Not Found")</f>
        <v>Manager_10</v>
      </c>
    </row>
    <row r="2541" spans="1:37" x14ac:dyDescent="0.2">
      <c r="A2541" t="s">
        <v>810</v>
      </c>
      <c r="B2541" t="s">
        <v>71</v>
      </c>
      <c r="C2541" t="s">
        <v>15</v>
      </c>
      <c r="D2541" t="s">
        <v>46</v>
      </c>
      <c r="E2541" t="s">
        <v>26</v>
      </c>
      <c r="F2541" s="1">
        <v>44975</v>
      </c>
      <c r="G2541" s="1">
        <v>37398</v>
      </c>
      <c r="H2541">
        <v>61505</v>
      </c>
      <c r="I2541">
        <v>28379</v>
      </c>
      <c r="J2541">
        <v>97</v>
      </c>
      <c r="K2541">
        <v>77</v>
      </c>
      <c r="L2541" t="s">
        <v>31</v>
      </c>
      <c r="M2541">
        <v>113</v>
      </c>
      <c r="N2541">
        <f>Table1[[#This Row],[Basic Salary]]+Table1[[#This Row],[Bonus]]</f>
        <v>89884</v>
      </c>
      <c r="O2541" s="2">
        <f>Table1[[#This Row],[Bonus]]/Table1[[#This Row],[Basic Salary]]</f>
        <v>0.46140964149256158</v>
      </c>
      <c r="P2541">
        <f ca="1">DATEDIF(Table1[[#This Row],[Date of Birth]],TODAY(),"Y")</f>
        <v>24</v>
      </c>
      <c r="Q2541">
        <f ca="1">DATEDIF(Table1[[#This Row],[Joining Date]],TODAY(),"Y")</f>
        <v>3</v>
      </c>
      <c r="R2541" t="str">
        <f ca="1">IF(YEAR(Table1[[#This Row],[Joining Date]])=YEAR(TODAY()),"Yes","No")</f>
        <v>No</v>
      </c>
      <c r="S2541" t="str">
        <f ca="1">IF(Table1[[#This Row],[Experience]]&gt;5,"Yes","No")</f>
        <v>No</v>
      </c>
      <c r="T2541" t="str">
        <f>TEXT(Table1[[#This Row],[Joining Date]],"mmmm")</f>
        <v>February</v>
      </c>
      <c r="U2541" t="str">
        <f>TEXT(Table1[[#This Row],[Joining Date]],"yyyy")</f>
        <v>2023</v>
      </c>
      <c r="V2541" s="5">
        <f ca="1">TODAY()-Table1[[#This Row],[Joining Date]]</f>
        <v>1264</v>
      </c>
      <c r="W2541" t="str">
        <f>LEFT(Table1[[#This Row],[Employee Name]],FIND(" ",Table1[[#This Row],[Employee Name]])-1)</f>
        <v>Sneha</v>
      </c>
      <c r="X2541" t="str">
        <f>RIGHT(Table1[[#This Row],[Employee Name]],LEN(Table1[[#This Row],[Employee Name]])-FIND(" ",Table1[[#This Row],[Employee Name]]))</f>
        <v>Iyer</v>
      </c>
      <c r="Y2541" t="str">
        <f>Table1[[#This Row],[Department]]&amp;"-"&amp;Table1[[#This Row],[Employee ID]]</f>
        <v>Support-E00754</v>
      </c>
      <c r="Z2541" t="str">
        <f>LEFT(Table1[[#This Row],[Department]],3)</f>
        <v>Sup</v>
      </c>
      <c r="AA2541" t="str">
        <f>_xlfn.XLOOKUP(Table1[[#This Row],[Manager ID]],MANAGERS!A:A,MANAGERS!B:B)</f>
        <v>Manager_13</v>
      </c>
      <c r="AB2541" t="str" cm="1">
        <f t="array" ref="AB2541">_xlfn.XLOOKUP(Table1[[#This Row],[Manager ID]],Table2[[#All],[Manager ID]],Table2[[#All],[Department Head]])</f>
        <v>HR</v>
      </c>
      <c r="AC2541" s="2">
        <f>_xlfn.XLOOKUP(Table1[[#This Row],[City]],L:L,O:O)</f>
        <v>0.241864189087755</v>
      </c>
      <c r="AD2541" t="str" cm="1">
        <f t="array" ref="AD2541">_xlfn.IFS(Table1[[#This Row],[Performance Score]]&gt;=90,"Excellent",Table1[[#This Row],[Performance Score]]&gt;=75,"Good",Table1[[#This Row],[Performance Score]]&gt;=60,"Average",Table1[[#This Row],[Performance Score]]&lt;=60,"Need Improvement")</f>
        <v>Good</v>
      </c>
      <c r="AE2541" t="str">
        <f>IF(AND(Table1[[#This Row],[Attendance %]]&gt;=80,(Table1[[#This Row],[Performance Score]]&gt;=80)),"Eligible","Not Eligible")</f>
        <v>Not Eligible</v>
      </c>
      <c r="AF2541" t="str">
        <f>IF(Table1[[#This Row],[Performance Score]]&gt;=80,"High Performer","Low Performer")</f>
        <v>Low Performer</v>
      </c>
      <c r="AG2541" t="str" cm="1">
        <f t="array" aca="1" ref="AG2541" ca="1">_xlfn.IFS(Table1[[#This Row],[Experience]]&lt;=3,"Junior",Table1[[#This Row],[Experience]]&lt;=7,"Mid Level",Table1[[#This Row],[Experience]]&gt;=7,"Senior")</f>
        <v>Junior</v>
      </c>
      <c r="AH2541" t="str">
        <f>IF(Table1[[#This Row],[Attendance %]]&gt;75,"OK","Below 75")</f>
        <v>OK</v>
      </c>
      <c r="AI2541" t="b">
        <f>ISBLANK(Table1[[#This Row],[Employee ID]])</f>
        <v>0</v>
      </c>
      <c r="AJ2541" t="b">
        <f>ISNUMBER(Table1[[#This Row],[Total Salary  ]])</f>
        <v>1</v>
      </c>
      <c r="AK2541" t="str">
        <f>IFERROR(_xlfn.XLOOKUP(Table1[[#This Row],[Manager ID]],MANAGERS!A:A,MANAGERS!B:B),"Not Found")</f>
        <v>Manager_13</v>
      </c>
    </row>
    <row r="2542" spans="1:37" x14ac:dyDescent="0.2">
      <c r="A2542" t="s">
        <v>240</v>
      </c>
      <c r="B2542" t="s">
        <v>93</v>
      </c>
      <c r="C2542" t="s">
        <v>15</v>
      </c>
      <c r="D2542" t="s">
        <v>16</v>
      </c>
      <c r="E2542" t="s">
        <v>65</v>
      </c>
      <c r="F2542" s="1">
        <v>45193</v>
      </c>
      <c r="G2542" s="1">
        <v>39791</v>
      </c>
      <c r="H2542">
        <v>73015</v>
      </c>
      <c r="I2542">
        <v>16866</v>
      </c>
      <c r="J2542">
        <v>84</v>
      </c>
      <c r="K2542">
        <v>100</v>
      </c>
      <c r="L2542" t="s">
        <v>23</v>
      </c>
      <c r="M2542">
        <v>102</v>
      </c>
      <c r="N2542">
        <f>Table1[[#This Row],[Basic Salary]]+Table1[[#This Row],[Bonus]]</f>
        <v>89881</v>
      </c>
      <c r="O2542" s="2">
        <f>Table1[[#This Row],[Bonus]]/Table1[[#This Row],[Basic Salary]]</f>
        <v>0.23099363144559337</v>
      </c>
      <c r="P2542">
        <f ca="1">DATEDIF(Table1[[#This Row],[Date of Birth]],TODAY(),"Y")</f>
        <v>17</v>
      </c>
      <c r="Q2542">
        <f ca="1">DATEDIF(Table1[[#This Row],[Joining Date]],TODAY(),"Y")</f>
        <v>2</v>
      </c>
      <c r="R2542" t="str">
        <f ca="1">IF(YEAR(Table1[[#This Row],[Joining Date]])=YEAR(TODAY()),"Yes","No")</f>
        <v>No</v>
      </c>
      <c r="S2542" t="str">
        <f ca="1">IF(Table1[[#This Row],[Experience]]&gt;5,"Yes","No")</f>
        <v>No</v>
      </c>
      <c r="T2542" t="str">
        <f>TEXT(Table1[[#This Row],[Joining Date]],"mmmm")</f>
        <v>September</v>
      </c>
      <c r="U2542" t="str">
        <f>TEXT(Table1[[#This Row],[Joining Date]],"yyyy")</f>
        <v>2023</v>
      </c>
      <c r="V2542" s="5">
        <f ca="1">TODAY()-Table1[[#This Row],[Joining Date]]</f>
        <v>1046</v>
      </c>
      <c r="W2542" t="str">
        <f>LEFT(Table1[[#This Row],[Employee Name]],FIND(" ",Table1[[#This Row],[Employee Name]])-1)</f>
        <v>Priya</v>
      </c>
      <c r="X2542" t="str">
        <f>RIGHT(Table1[[#This Row],[Employee Name]],LEN(Table1[[#This Row],[Employee Name]])-FIND(" ",Table1[[#This Row],[Employee Name]]))</f>
        <v>Reddy</v>
      </c>
      <c r="Y2542" t="str">
        <f>Table1[[#This Row],[Department]]&amp;"-"&amp;Table1[[#This Row],[Employee ID]]</f>
        <v>HR-E00184</v>
      </c>
      <c r="Z2542" t="str">
        <f>LEFT(Table1[[#This Row],[Department]],3)</f>
        <v>HR</v>
      </c>
      <c r="AA2542" t="str">
        <f>_xlfn.XLOOKUP(Table1[[#This Row],[Manager ID]],MANAGERS!A:A,MANAGERS!B:B)</f>
        <v>Manager_2</v>
      </c>
      <c r="AB2542" t="str" cm="1">
        <f t="array" ref="AB2542">_xlfn.XLOOKUP(Table1[[#This Row],[Manager ID]],Table2[[#All],[Manager ID]],Table2[[#All],[Department Head]])</f>
        <v>Sales</v>
      </c>
      <c r="AC2542" s="2">
        <f>_xlfn.XLOOKUP(Table1[[#This Row],[City]],L:L,O:O)</f>
        <v>0.23486488519629886</v>
      </c>
      <c r="AD2542" t="str" cm="1">
        <f t="array" ref="AD2542">_xlfn.IFS(Table1[[#This Row],[Performance Score]]&gt;=90,"Excellent",Table1[[#This Row],[Performance Score]]&gt;=75,"Good",Table1[[#This Row],[Performance Score]]&gt;=60,"Average",Table1[[#This Row],[Performance Score]]&lt;=60,"Need Improvement")</f>
        <v>Excellent</v>
      </c>
      <c r="AE2542" t="str">
        <f>IF(AND(Table1[[#This Row],[Attendance %]]&gt;=80,(Table1[[#This Row],[Performance Score]]&gt;=80)),"Eligible","Not Eligible")</f>
        <v>Eligible</v>
      </c>
      <c r="AF2542" t="str">
        <f>IF(Table1[[#This Row],[Performance Score]]&gt;=80,"High Performer","Low Performer")</f>
        <v>High Performer</v>
      </c>
      <c r="AG2542" t="str" cm="1">
        <f t="array" aca="1" ref="AG2542" ca="1">_xlfn.IFS(Table1[[#This Row],[Experience]]&lt;=3,"Junior",Table1[[#This Row],[Experience]]&lt;=7,"Mid Level",Table1[[#This Row],[Experience]]&gt;=7,"Senior")</f>
        <v>Junior</v>
      </c>
      <c r="AH2542" t="str">
        <f>IF(Table1[[#This Row],[Attendance %]]&gt;75,"OK","Below 75")</f>
        <v>OK</v>
      </c>
      <c r="AI2542" t="b">
        <f>ISBLANK(Table1[[#This Row],[Employee ID]])</f>
        <v>0</v>
      </c>
      <c r="AJ2542" t="b">
        <f>ISNUMBER(Table1[[#This Row],[Total Salary  ]])</f>
        <v>1</v>
      </c>
      <c r="AK2542" t="str">
        <f>IFERROR(_xlfn.XLOOKUP(Table1[[#This Row],[Manager ID]],MANAGERS!A:A,MANAGERS!B:B),"Not Found")</f>
        <v>Manager_2</v>
      </c>
    </row>
    <row r="2543" spans="1:37" x14ac:dyDescent="0.2">
      <c r="A2543" t="s">
        <v>843</v>
      </c>
      <c r="B2543" t="s">
        <v>50</v>
      </c>
      <c r="C2543" t="s">
        <v>15</v>
      </c>
      <c r="D2543" t="s">
        <v>46</v>
      </c>
      <c r="E2543" t="s">
        <v>26</v>
      </c>
      <c r="F2543" s="1">
        <v>43596</v>
      </c>
      <c r="G2543" s="1">
        <v>29349</v>
      </c>
      <c r="H2543">
        <v>76508</v>
      </c>
      <c r="I2543">
        <v>13373</v>
      </c>
      <c r="J2543">
        <v>79</v>
      </c>
      <c r="K2543">
        <v>45</v>
      </c>
      <c r="L2543" t="s">
        <v>34</v>
      </c>
      <c r="M2543">
        <v>108</v>
      </c>
      <c r="N2543">
        <f>Table1[[#This Row],[Basic Salary]]+Table1[[#This Row],[Bonus]]</f>
        <v>89881</v>
      </c>
      <c r="O2543" s="2">
        <f>Table1[[#This Row],[Bonus]]/Table1[[#This Row],[Basic Salary]]</f>
        <v>0.1747921785957024</v>
      </c>
      <c r="P2543">
        <f ca="1">DATEDIF(Table1[[#This Row],[Date of Birth]],TODAY(),"Y")</f>
        <v>46</v>
      </c>
      <c r="Q2543">
        <f ca="1">DATEDIF(Table1[[#This Row],[Joining Date]],TODAY(),"Y")</f>
        <v>7</v>
      </c>
      <c r="R2543" t="str">
        <f ca="1">IF(YEAR(Table1[[#This Row],[Joining Date]])=YEAR(TODAY()),"Yes","No")</f>
        <v>No</v>
      </c>
      <c r="S2543" t="str">
        <f ca="1">IF(Table1[[#This Row],[Experience]]&gt;5,"Yes","No")</f>
        <v>Yes</v>
      </c>
      <c r="T2543" t="str">
        <f>TEXT(Table1[[#This Row],[Joining Date]],"mmmm")</f>
        <v>May</v>
      </c>
      <c r="U2543" t="str">
        <f>TEXT(Table1[[#This Row],[Joining Date]],"yyyy")</f>
        <v>2019</v>
      </c>
      <c r="V2543" s="5">
        <f ca="1">TODAY()-Table1[[#This Row],[Joining Date]]</f>
        <v>2643</v>
      </c>
      <c r="W2543" t="str">
        <f>LEFT(Table1[[#This Row],[Employee Name]],FIND(" ",Table1[[#This Row],[Employee Name]])-1)</f>
        <v>Ravi</v>
      </c>
      <c r="X2543" t="str">
        <f>RIGHT(Table1[[#This Row],[Employee Name]],LEN(Table1[[#This Row],[Employee Name]])-FIND(" ",Table1[[#This Row],[Employee Name]]))</f>
        <v>Teja</v>
      </c>
      <c r="Y2543" t="str">
        <f>Table1[[#This Row],[Department]]&amp;"-"&amp;Table1[[#This Row],[Employee ID]]</f>
        <v>Support-E00787</v>
      </c>
      <c r="Z2543" t="str">
        <f>LEFT(Table1[[#This Row],[Department]],3)</f>
        <v>Sup</v>
      </c>
      <c r="AA2543" t="str">
        <f>_xlfn.XLOOKUP(Table1[[#This Row],[Manager ID]],MANAGERS!A:A,MANAGERS!B:B)</f>
        <v>Manager_8</v>
      </c>
      <c r="AB2543" t="str" cm="1">
        <f t="array" ref="AB2543">_xlfn.XLOOKUP(Table1[[#This Row],[Manager ID]],Table2[[#All],[Manager ID]],Table2[[#All],[Department Head]])</f>
        <v>Sales</v>
      </c>
      <c r="AC2543" s="2">
        <f>_xlfn.XLOOKUP(Table1[[#This Row],[City]],L:L,O:O)</f>
        <v>0.24030340748661314</v>
      </c>
      <c r="AD2543" t="str" cm="1">
        <f t="array" ref="AD2543">_xlfn.IFS(Table1[[#This Row],[Performance Score]]&gt;=90,"Excellent",Table1[[#This Row],[Performance Score]]&gt;=75,"Good",Table1[[#This Row],[Performance Score]]&gt;=60,"Average",Table1[[#This Row],[Performance Score]]&lt;=60,"Need Improvement")</f>
        <v>Need Improvement</v>
      </c>
      <c r="AE2543" t="str">
        <f>IF(AND(Table1[[#This Row],[Attendance %]]&gt;=80,(Table1[[#This Row],[Performance Score]]&gt;=80)),"Eligible","Not Eligible")</f>
        <v>Not Eligible</v>
      </c>
      <c r="AF2543" t="str">
        <f>IF(Table1[[#This Row],[Performance Score]]&gt;=80,"High Performer","Low Performer")</f>
        <v>Low Performer</v>
      </c>
      <c r="AG2543" t="str" cm="1">
        <f t="array" aca="1" ref="AG2543" ca="1">_xlfn.IFS(Table1[[#This Row],[Experience]]&lt;=3,"Junior",Table1[[#This Row],[Experience]]&lt;=7,"Mid Level",Table1[[#This Row],[Experience]]&gt;=7,"Senior")</f>
        <v>Mid Level</v>
      </c>
      <c r="AH2543" t="str">
        <f>IF(Table1[[#This Row],[Attendance %]]&gt;75,"OK","Below 75")</f>
        <v>OK</v>
      </c>
      <c r="AI2543" t="b">
        <f>ISBLANK(Table1[[#This Row],[Employee ID]])</f>
        <v>0</v>
      </c>
      <c r="AJ2543" t="b">
        <f>ISNUMBER(Table1[[#This Row],[Total Salary  ]])</f>
        <v>1</v>
      </c>
      <c r="AK2543" t="str">
        <f>IFERROR(_xlfn.XLOOKUP(Table1[[#This Row],[Manager ID]],MANAGERS!A:A,MANAGERS!B:B),"Not Found")</f>
        <v>Manager_8</v>
      </c>
    </row>
    <row r="2544" spans="1:37" x14ac:dyDescent="0.2">
      <c r="A2544" t="s">
        <v>2812</v>
      </c>
      <c r="B2544" t="s">
        <v>87</v>
      </c>
      <c r="C2544" t="s">
        <v>15</v>
      </c>
      <c r="D2544" t="s">
        <v>40</v>
      </c>
      <c r="E2544" t="s">
        <v>17</v>
      </c>
      <c r="F2544" s="1">
        <v>43219</v>
      </c>
      <c r="G2544" s="1">
        <v>34864</v>
      </c>
      <c r="H2544">
        <v>78144</v>
      </c>
      <c r="I2544">
        <v>11721</v>
      </c>
      <c r="J2544">
        <v>72</v>
      </c>
      <c r="K2544">
        <v>78</v>
      </c>
      <c r="L2544" t="s">
        <v>53</v>
      </c>
      <c r="M2544">
        <v>115</v>
      </c>
      <c r="N2544">
        <f>Table1[[#This Row],[Basic Salary]]+Table1[[#This Row],[Bonus]]</f>
        <v>89865</v>
      </c>
      <c r="O2544" s="2">
        <f>Table1[[#This Row],[Bonus]]/Table1[[#This Row],[Basic Salary]]</f>
        <v>0.14999232186732187</v>
      </c>
      <c r="P2544">
        <f ca="1">DATEDIF(Table1[[#This Row],[Date of Birth]],TODAY(),"Y")</f>
        <v>31</v>
      </c>
      <c r="Q2544">
        <f ca="1">DATEDIF(Table1[[#This Row],[Joining Date]],TODAY(),"Y")</f>
        <v>8</v>
      </c>
      <c r="R2544" t="str">
        <f ca="1">IF(YEAR(Table1[[#This Row],[Joining Date]])=YEAR(TODAY()),"Yes","No")</f>
        <v>No</v>
      </c>
      <c r="S2544" t="str">
        <f ca="1">IF(Table1[[#This Row],[Experience]]&gt;5,"Yes","No")</f>
        <v>Yes</v>
      </c>
      <c r="T2544" t="str">
        <f>TEXT(Table1[[#This Row],[Joining Date]],"mmmm")</f>
        <v>April</v>
      </c>
      <c r="U2544" t="str">
        <f>TEXT(Table1[[#This Row],[Joining Date]],"yyyy")</f>
        <v>2018</v>
      </c>
      <c r="V2544" s="5">
        <f ca="1">TODAY()-Table1[[#This Row],[Joining Date]]</f>
        <v>3020</v>
      </c>
      <c r="W2544" t="str">
        <f>LEFT(Table1[[#This Row],[Employee Name]],FIND(" ",Table1[[#This Row],[Employee Name]])-1)</f>
        <v>Arjun</v>
      </c>
      <c r="X2544" t="str">
        <f>RIGHT(Table1[[#This Row],[Employee Name]],LEN(Table1[[#This Row],[Employee Name]])-FIND(" ",Table1[[#This Row],[Employee Name]]))</f>
        <v>Mehta</v>
      </c>
      <c r="Y2544" t="str">
        <f>Table1[[#This Row],[Department]]&amp;"-"&amp;Table1[[#This Row],[Employee ID]]</f>
        <v>IT-E02756</v>
      </c>
      <c r="Z2544" t="str">
        <f>LEFT(Table1[[#This Row],[Department]],3)</f>
        <v>IT</v>
      </c>
      <c r="AA2544" t="str">
        <f>_xlfn.XLOOKUP(Table1[[#This Row],[Manager ID]],MANAGERS!A:A,MANAGERS!B:B)</f>
        <v>Manager_15</v>
      </c>
      <c r="AB2544" t="str" cm="1">
        <f t="array" ref="AB2544">_xlfn.XLOOKUP(Table1[[#This Row],[Manager ID]],Table2[[#All],[Manager ID]],Table2[[#All],[Department Head]])</f>
        <v>Support</v>
      </c>
      <c r="AC2544" s="2">
        <f>_xlfn.XLOOKUP(Table1[[#This Row],[City]],L:L,O:O)</f>
        <v>0.23685887225230964</v>
      </c>
      <c r="AD2544" t="str" cm="1">
        <f t="array" ref="AD2544">_xlfn.IFS(Table1[[#This Row],[Performance Score]]&gt;=90,"Excellent",Table1[[#This Row],[Performance Score]]&gt;=75,"Good",Table1[[#This Row],[Performance Score]]&gt;=60,"Average",Table1[[#This Row],[Performance Score]]&lt;=60,"Need Improvement")</f>
        <v>Good</v>
      </c>
      <c r="AE2544" t="str">
        <f>IF(AND(Table1[[#This Row],[Attendance %]]&gt;=80,(Table1[[#This Row],[Performance Score]]&gt;=80)),"Eligible","Not Eligible")</f>
        <v>Not Eligible</v>
      </c>
      <c r="AF2544" t="str">
        <f>IF(Table1[[#This Row],[Performance Score]]&gt;=80,"High Performer","Low Performer")</f>
        <v>Low Performer</v>
      </c>
      <c r="AG2544" t="str" cm="1">
        <f t="array" aca="1" ref="AG2544" ca="1">_xlfn.IFS(Table1[[#This Row],[Experience]]&lt;=3,"Junior",Table1[[#This Row],[Experience]]&lt;=7,"Mid Level",Table1[[#This Row],[Experience]]&gt;=7,"Senior")</f>
        <v>Senior</v>
      </c>
      <c r="AH2544" t="str">
        <f>IF(Table1[[#This Row],[Attendance %]]&gt;75,"OK","Below 75")</f>
        <v>Below 75</v>
      </c>
      <c r="AI2544" t="b">
        <f>ISBLANK(Table1[[#This Row],[Employee ID]])</f>
        <v>0</v>
      </c>
      <c r="AJ2544" t="b">
        <f>ISNUMBER(Table1[[#This Row],[Total Salary  ]])</f>
        <v>1</v>
      </c>
      <c r="AK2544" t="str">
        <f>IFERROR(_xlfn.XLOOKUP(Table1[[#This Row],[Manager ID]],MANAGERS!A:A,MANAGERS!B:B),"Not Found")</f>
        <v>Manager_15</v>
      </c>
    </row>
    <row r="2545" spans="1:37" x14ac:dyDescent="0.2">
      <c r="A2545" t="s">
        <v>858</v>
      </c>
      <c r="B2545" t="s">
        <v>42</v>
      </c>
      <c r="C2545" t="s">
        <v>15</v>
      </c>
      <c r="D2545" t="s">
        <v>16</v>
      </c>
      <c r="E2545" t="s">
        <v>30</v>
      </c>
      <c r="F2545" s="1">
        <v>44071</v>
      </c>
      <c r="G2545" s="1">
        <v>39373</v>
      </c>
      <c r="H2545">
        <v>74930</v>
      </c>
      <c r="I2545">
        <v>14912</v>
      </c>
      <c r="J2545">
        <v>85</v>
      </c>
      <c r="K2545">
        <v>82</v>
      </c>
      <c r="L2545" t="s">
        <v>31</v>
      </c>
      <c r="M2545">
        <v>105</v>
      </c>
      <c r="N2545">
        <f>Table1[[#This Row],[Basic Salary]]+Table1[[#This Row],[Bonus]]</f>
        <v>89842</v>
      </c>
      <c r="O2545" s="2">
        <f>Table1[[#This Row],[Bonus]]/Table1[[#This Row],[Basic Salary]]</f>
        <v>0.1990124115841452</v>
      </c>
      <c r="P2545">
        <f ca="1">DATEDIF(Table1[[#This Row],[Date of Birth]],TODAY(),"Y")</f>
        <v>18</v>
      </c>
      <c r="Q2545">
        <f ca="1">DATEDIF(Table1[[#This Row],[Joining Date]],TODAY(),"Y")</f>
        <v>5</v>
      </c>
      <c r="R2545" t="str">
        <f ca="1">IF(YEAR(Table1[[#This Row],[Joining Date]])=YEAR(TODAY()),"Yes","No")</f>
        <v>No</v>
      </c>
      <c r="S2545" t="str">
        <f ca="1">IF(Table1[[#This Row],[Experience]]&gt;5,"Yes","No")</f>
        <v>No</v>
      </c>
      <c r="T2545" t="str">
        <f>TEXT(Table1[[#This Row],[Joining Date]],"mmmm")</f>
        <v>August</v>
      </c>
      <c r="U2545" t="str">
        <f>TEXT(Table1[[#This Row],[Joining Date]],"yyyy")</f>
        <v>2020</v>
      </c>
      <c r="V2545" s="5">
        <f ca="1">TODAY()-Table1[[#This Row],[Joining Date]]</f>
        <v>2168</v>
      </c>
      <c r="W2545" t="str">
        <f>LEFT(Table1[[#This Row],[Employee Name]],FIND(" ",Table1[[#This Row],[Employee Name]])-1)</f>
        <v>Krishna</v>
      </c>
      <c r="X2545" t="str">
        <f>RIGHT(Table1[[#This Row],[Employee Name]],LEN(Table1[[#This Row],[Employee Name]])-FIND(" ",Table1[[#This Row],[Employee Name]]))</f>
        <v>Chaitanya</v>
      </c>
      <c r="Y2545" t="str">
        <f>Table1[[#This Row],[Department]]&amp;"-"&amp;Table1[[#This Row],[Employee ID]]</f>
        <v>HR-E00802</v>
      </c>
      <c r="Z2545" t="str">
        <f>LEFT(Table1[[#This Row],[Department]],3)</f>
        <v>HR</v>
      </c>
      <c r="AA2545" t="str">
        <f>_xlfn.XLOOKUP(Table1[[#This Row],[Manager ID]],MANAGERS!A:A,MANAGERS!B:B)</f>
        <v>Manager_5</v>
      </c>
      <c r="AB2545" t="str" cm="1">
        <f t="array" ref="AB2545">_xlfn.XLOOKUP(Table1[[#This Row],[Manager ID]],Table2[[#All],[Manager ID]],Table2[[#All],[Department Head]])</f>
        <v>Sales</v>
      </c>
      <c r="AC2545" s="2">
        <f>_xlfn.XLOOKUP(Table1[[#This Row],[City]],L:L,O:O)</f>
        <v>0.241864189087755</v>
      </c>
      <c r="AD2545" t="str" cm="1">
        <f t="array" ref="AD2545">_xlfn.IFS(Table1[[#This Row],[Performance Score]]&gt;=90,"Excellent",Table1[[#This Row],[Performance Score]]&gt;=75,"Good",Table1[[#This Row],[Performance Score]]&gt;=60,"Average",Table1[[#This Row],[Performance Score]]&lt;=60,"Need Improvement")</f>
        <v>Good</v>
      </c>
      <c r="AE2545" t="str">
        <f>IF(AND(Table1[[#This Row],[Attendance %]]&gt;=80,(Table1[[#This Row],[Performance Score]]&gt;=80)),"Eligible","Not Eligible")</f>
        <v>Eligible</v>
      </c>
      <c r="AF2545" t="str">
        <f>IF(Table1[[#This Row],[Performance Score]]&gt;=80,"High Performer","Low Performer")</f>
        <v>High Performer</v>
      </c>
      <c r="AG2545" t="str" cm="1">
        <f t="array" aca="1" ref="AG2545" ca="1">_xlfn.IFS(Table1[[#This Row],[Experience]]&lt;=3,"Junior",Table1[[#This Row],[Experience]]&lt;=7,"Mid Level",Table1[[#This Row],[Experience]]&gt;=7,"Senior")</f>
        <v>Mid Level</v>
      </c>
      <c r="AH2545" t="str">
        <f>IF(Table1[[#This Row],[Attendance %]]&gt;75,"OK","Below 75")</f>
        <v>OK</v>
      </c>
      <c r="AI2545" t="b">
        <f>ISBLANK(Table1[[#This Row],[Employee ID]])</f>
        <v>0</v>
      </c>
      <c r="AJ2545" t="b">
        <f>ISNUMBER(Table1[[#This Row],[Total Salary  ]])</f>
        <v>1</v>
      </c>
      <c r="AK2545" t="str">
        <f>IFERROR(_xlfn.XLOOKUP(Table1[[#This Row],[Manager ID]],MANAGERS!A:A,MANAGERS!B:B),"Not Found")</f>
        <v>Manager_5</v>
      </c>
    </row>
    <row r="2546" spans="1:37" x14ac:dyDescent="0.2">
      <c r="A2546" t="s">
        <v>621</v>
      </c>
      <c r="B2546" t="s">
        <v>39</v>
      </c>
      <c r="C2546" t="s">
        <v>15</v>
      </c>
      <c r="D2546" t="s">
        <v>46</v>
      </c>
      <c r="E2546" t="s">
        <v>22</v>
      </c>
      <c r="F2546" s="1">
        <v>45780</v>
      </c>
      <c r="G2546" s="1">
        <v>34699</v>
      </c>
      <c r="H2546">
        <v>70603</v>
      </c>
      <c r="I2546">
        <v>19231</v>
      </c>
      <c r="J2546">
        <v>86</v>
      </c>
      <c r="K2546">
        <v>99</v>
      </c>
      <c r="L2546" t="s">
        <v>34</v>
      </c>
      <c r="M2546">
        <v>104</v>
      </c>
      <c r="N2546">
        <f>Table1[[#This Row],[Basic Salary]]+Table1[[#This Row],[Bonus]]</f>
        <v>89834</v>
      </c>
      <c r="O2546" s="2">
        <f>Table1[[#This Row],[Bonus]]/Table1[[#This Row],[Basic Salary]]</f>
        <v>0.27238219339121567</v>
      </c>
      <c r="P2546">
        <f ca="1">DATEDIF(Table1[[#This Row],[Date of Birth]],TODAY(),"Y")</f>
        <v>31</v>
      </c>
      <c r="Q2546">
        <f ca="1">DATEDIF(Table1[[#This Row],[Joining Date]],TODAY(),"Y")</f>
        <v>1</v>
      </c>
      <c r="R2546" t="str">
        <f ca="1">IF(YEAR(Table1[[#This Row],[Joining Date]])=YEAR(TODAY()),"Yes","No")</f>
        <v>No</v>
      </c>
      <c r="S2546" t="str">
        <f ca="1">IF(Table1[[#This Row],[Experience]]&gt;5,"Yes","No")</f>
        <v>No</v>
      </c>
      <c r="T2546" t="str">
        <f>TEXT(Table1[[#This Row],[Joining Date]],"mmmm")</f>
        <v>May</v>
      </c>
      <c r="U2546" t="str">
        <f>TEXT(Table1[[#This Row],[Joining Date]],"yyyy")</f>
        <v>2025</v>
      </c>
      <c r="V2546" s="5">
        <f ca="1">TODAY()-Table1[[#This Row],[Joining Date]]</f>
        <v>459</v>
      </c>
      <c r="W2546" t="str">
        <f>LEFT(Table1[[#This Row],[Employee Name]],FIND(" ",Table1[[#This Row],[Employee Name]])-1)</f>
        <v>Karan</v>
      </c>
      <c r="X2546" t="str">
        <f>RIGHT(Table1[[#This Row],[Employee Name]],LEN(Table1[[#This Row],[Employee Name]])-FIND(" ",Table1[[#This Row],[Employee Name]]))</f>
        <v>Malhotra</v>
      </c>
      <c r="Y2546" t="str">
        <f>Table1[[#This Row],[Department]]&amp;"-"&amp;Table1[[#This Row],[Employee ID]]</f>
        <v>Support-E00565</v>
      </c>
      <c r="Z2546" t="str">
        <f>LEFT(Table1[[#This Row],[Department]],3)</f>
        <v>Sup</v>
      </c>
      <c r="AA2546" t="str">
        <f>_xlfn.XLOOKUP(Table1[[#This Row],[Manager ID]],MANAGERS!A:A,MANAGERS!B:B)</f>
        <v>Manager_4</v>
      </c>
      <c r="AB2546" t="str" cm="1">
        <f t="array" ref="AB2546">_xlfn.XLOOKUP(Table1[[#This Row],[Manager ID]],Table2[[#All],[Manager ID]],Table2[[#All],[Department Head]])</f>
        <v>Finance</v>
      </c>
      <c r="AC2546" s="2">
        <f>_xlfn.XLOOKUP(Table1[[#This Row],[City]],L:L,O:O)</f>
        <v>0.24030340748661314</v>
      </c>
      <c r="AD2546" t="str" cm="1">
        <f t="array" ref="AD2546">_xlfn.IFS(Table1[[#This Row],[Performance Score]]&gt;=90,"Excellent",Table1[[#This Row],[Performance Score]]&gt;=75,"Good",Table1[[#This Row],[Performance Score]]&gt;=60,"Average",Table1[[#This Row],[Performance Score]]&lt;=60,"Need Improvement")</f>
        <v>Excellent</v>
      </c>
      <c r="AE2546" t="str">
        <f>IF(AND(Table1[[#This Row],[Attendance %]]&gt;=80,(Table1[[#This Row],[Performance Score]]&gt;=80)),"Eligible","Not Eligible")</f>
        <v>Eligible</v>
      </c>
      <c r="AF2546" t="str">
        <f>IF(Table1[[#This Row],[Performance Score]]&gt;=80,"High Performer","Low Performer")</f>
        <v>High Performer</v>
      </c>
      <c r="AG2546" t="str" cm="1">
        <f t="array" aca="1" ref="AG2546" ca="1">_xlfn.IFS(Table1[[#This Row],[Experience]]&lt;=3,"Junior",Table1[[#This Row],[Experience]]&lt;=7,"Mid Level",Table1[[#This Row],[Experience]]&gt;=7,"Senior")</f>
        <v>Junior</v>
      </c>
      <c r="AH2546" t="str">
        <f>IF(Table1[[#This Row],[Attendance %]]&gt;75,"OK","Below 75")</f>
        <v>OK</v>
      </c>
      <c r="AI2546" t="b">
        <f>ISBLANK(Table1[[#This Row],[Employee ID]])</f>
        <v>0</v>
      </c>
      <c r="AJ2546" t="b">
        <f>ISNUMBER(Table1[[#This Row],[Total Salary  ]])</f>
        <v>1</v>
      </c>
      <c r="AK2546" t="str">
        <f>IFERROR(_xlfn.XLOOKUP(Table1[[#This Row],[Manager ID]],MANAGERS!A:A,MANAGERS!B:B),"Not Found")</f>
        <v>Manager_4</v>
      </c>
    </row>
    <row r="2547" spans="1:37" x14ac:dyDescent="0.2">
      <c r="A2547" t="s">
        <v>307</v>
      </c>
      <c r="B2547" t="s">
        <v>89</v>
      </c>
      <c r="C2547" t="s">
        <v>15</v>
      </c>
      <c r="D2547" t="s">
        <v>33</v>
      </c>
      <c r="E2547" t="s">
        <v>51</v>
      </c>
      <c r="F2547" s="1">
        <v>44887</v>
      </c>
      <c r="G2547" s="1">
        <v>32571</v>
      </c>
      <c r="H2547">
        <v>76987</v>
      </c>
      <c r="I2547">
        <v>12842</v>
      </c>
      <c r="J2547">
        <v>95</v>
      </c>
      <c r="K2547">
        <v>60</v>
      </c>
      <c r="L2547" t="s">
        <v>34</v>
      </c>
      <c r="M2547">
        <v>110</v>
      </c>
      <c r="N2547">
        <f>Table1[[#This Row],[Basic Salary]]+Table1[[#This Row],[Bonus]]</f>
        <v>89829</v>
      </c>
      <c r="O2547" s="2">
        <f>Table1[[#This Row],[Bonus]]/Table1[[#This Row],[Basic Salary]]</f>
        <v>0.16680738306467327</v>
      </c>
      <c r="P2547">
        <f ca="1">DATEDIF(Table1[[#This Row],[Date of Birth]],TODAY(),"Y")</f>
        <v>37</v>
      </c>
      <c r="Q2547">
        <f ca="1">DATEDIF(Table1[[#This Row],[Joining Date]],TODAY(),"Y")</f>
        <v>3</v>
      </c>
      <c r="R2547" t="str">
        <f ca="1">IF(YEAR(Table1[[#This Row],[Joining Date]])=YEAR(TODAY()),"Yes","No")</f>
        <v>No</v>
      </c>
      <c r="S2547" t="str">
        <f ca="1">IF(Table1[[#This Row],[Experience]]&gt;5,"Yes","No")</f>
        <v>No</v>
      </c>
      <c r="T2547" t="str">
        <f>TEXT(Table1[[#This Row],[Joining Date]],"mmmm")</f>
        <v>November</v>
      </c>
      <c r="U2547" t="str">
        <f>TEXT(Table1[[#This Row],[Joining Date]],"yyyy")</f>
        <v>2022</v>
      </c>
      <c r="V2547" s="5">
        <f ca="1">TODAY()-Table1[[#This Row],[Joining Date]]</f>
        <v>1352</v>
      </c>
      <c r="W2547" t="str">
        <f>LEFT(Table1[[#This Row],[Employee Name]],FIND(" ",Table1[[#This Row],[Employee Name]])-1)</f>
        <v>Tarun</v>
      </c>
      <c r="X2547" t="str">
        <f>RIGHT(Table1[[#This Row],[Employee Name]],LEN(Table1[[#This Row],[Employee Name]])-FIND(" ",Table1[[#This Row],[Employee Name]]))</f>
        <v>Verma</v>
      </c>
      <c r="Y2547" t="str">
        <f>Table1[[#This Row],[Department]]&amp;"-"&amp;Table1[[#This Row],[Employee ID]]</f>
        <v>Marketing-E00251</v>
      </c>
      <c r="Z2547" t="str">
        <f>LEFT(Table1[[#This Row],[Department]],3)</f>
        <v>Mar</v>
      </c>
      <c r="AA2547" t="str">
        <f>_xlfn.XLOOKUP(Table1[[#This Row],[Manager ID]],MANAGERS!A:A,MANAGERS!B:B)</f>
        <v>Manager_10</v>
      </c>
      <c r="AB2547" t="str" cm="1">
        <f t="array" ref="AB2547">_xlfn.XLOOKUP(Table1[[#This Row],[Manager ID]],Table2[[#All],[Manager ID]],Table2[[#All],[Department Head]])</f>
        <v>HR</v>
      </c>
      <c r="AC2547" s="2">
        <f>_xlfn.XLOOKUP(Table1[[#This Row],[City]],L:L,O:O)</f>
        <v>0.24030340748661314</v>
      </c>
      <c r="AD2547" t="str" cm="1">
        <f t="array" ref="AD2547">_xlfn.IFS(Table1[[#This Row],[Performance Score]]&gt;=90,"Excellent",Table1[[#This Row],[Performance Score]]&gt;=75,"Good",Table1[[#This Row],[Performance Score]]&gt;=60,"Average",Table1[[#This Row],[Performance Score]]&lt;=60,"Need Improvement")</f>
        <v>Average</v>
      </c>
      <c r="AE2547" t="str">
        <f>IF(AND(Table1[[#This Row],[Attendance %]]&gt;=80,(Table1[[#This Row],[Performance Score]]&gt;=80)),"Eligible","Not Eligible")</f>
        <v>Not Eligible</v>
      </c>
      <c r="AF2547" t="str">
        <f>IF(Table1[[#This Row],[Performance Score]]&gt;=80,"High Performer","Low Performer")</f>
        <v>Low Performer</v>
      </c>
      <c r="AG2547" t="str" cm="1">
        <f t="array" aca="1" ref="AG2547" ca="1">_xlfn.IFS(Table1[[#This Row],[Experience]]&lt;=3,"Junior",Table1[[#This Row],[Experience]]&lt;=7,"Mid Level",Table1[[#This Row],[Experience]]&gt;=7,"Senior")</f>
        <v>Junior</v>
      </c>
      <c r="AH2547" t="str">
        <f>IF(Table1[[#This Row],[Attendance %]]&gt;75,"OK","Below 75")</f>
        <v>OK</v>
      </c>
      <c r="AI2547" t="b">
        <f>ISBLANK(Table1[[#This Row],[Employee ID]])</f>
        <v>0</v>
      </c>
      <c r="AJ2547" t="b">
        <f>ISNUMBER(Table1[[#This Row],[Total Salary  ]])</f>
        <v>1</v>
      </c>
      <c r="AK2547" t="str">
        <f>IFERROR(_xlfn.XLOOKUP(Table1[[#This Row],[Manager ID]],MANAGERS!A:A,MANAGERS!B:B),"Not Found")</f>
        <v>Manager_10</v>
      </c>
    </row>
    <row r="2548" spans="1:37" x14ac:dyDescent="0.2">
      <c r="A2548" t="s">
        <v>2584</v>
      </c>
      <c r="B2548" t="s">
        <v>71</v>
      </c>
      <c r="C2548" t="s">
        <v>21</v>
      </c>
      <c r="D2548" t="s">
        <v>81</v>
      </c>
      <c r="E2548" t="s">
        <v>51</v>
      </c>
      <c r="F2548" s="1">
        <v>44505</v>
      </c>
      <c r="G2548" s="1">
        <v>36078</v>
      </c>
      <c r="H2548">
        <v>83935</v>
      </c>
      <c r="I2548">
        <v>5877</v>
      </c>
      <c r="J2548">
        <v>84</v>
      </c>
      <c r="K2548">
        <v>78</v>
      </c>
      <c r="L2548" t="s">
        <v>37</v>
      </c>
      <c r="M2548">
        <v>103</v>
      </c>
      <c r="N2548">
        <f>Table1[[#This Row],[Basic Salary]]+Table1[[#This Row],[Bonus]]</f>
        <v>89812</v>
      </c>
      <c r="O2548" s="2">
        <f>Table1[[#This Row],[Bonus]]/Table1[[#This Row],[Basic Salary]]</f>
        <v>7.0018466670637991E-2</v>
      </c>
      <c r="P2548">
        <f ca="1">DATEDIF(Table1[[#This Row],[Date of Birth]],TODAY(),"Y")</f>
        <v>27</v>
      </c>
      <c r="Q2548">
        <f ca="1">DATEDIF(Table1[[#This Row],[Joining Date]],TODAY(),"Y")</f>
        <v>4</v>
      </c>
      <c r="R2548" t="str">
        <f ca="1">IF(YEAR(Table1[[#This Row],[Joining Date]])=YEAR(TODAY()),"Yes","No")</f>
        <v>No</v>
      </c>
      <c r="S2548" t="str">
        <f ca="1">IF(Table1[[#This Row],[Experience]]&gt;5,"Yes","No")</f>
        <v>No</v>
      </c>
      <c r="T2548" t="str">
        <f>TEXT(Table1[[#This Row],[Joining Date]],"mmmm")</f>
        <v>November</v>
      </c>
      <c r="U2548" t="str">
        <f>TEXT(Table1[[#This Row],[Joining Date]],"yyyy")</f>
        <v>2021</v>
      </c>
      <c r="V2548" s="5">
        <f ca="1">TODAY()-Table1[[#This Row],[Joining Date]]</f>
        <v>1734</v>
      </c>
      <c r="W2548" t="str">
        <f>LEFT(Table1[[#This Row],[Employee Name]],FIND(" ",Table1[[#This Row],[Employee Name]])-1)</f>
        <v>Sneha</v>
      </c>
      <c r="X2548" t="str">
        <f>RIGHT(Table1[[#This Row],[Employee Name]],LEN(Table1[[#This Row],[Employee Name]])-FIND(" ",Table1[[#This Row],[Employee Name]]))</f>
        <v>Iyer</v>
      </c>
      <c r="Y2548" t="str">
        <f>Table1[[#This Row],[Department]]&amp;"-"&amp;Table1[[#This Row],[Employee ID]]</f>
        <v>Sales-E02528</v>
      </c>
      <c r="Z2548" t="str">
        <f>LEFT(Table1[[#This Row],[Department]],3)</f>
        <v>Sal</v>
      </c>
      <c r="AA2548" t="str">
        <f>_xlfn.XLOOKUP(Table1[[#This Row],[Manager ID]],MANAGERS!A:A,MANAGERS!B:B)</f>
        <v>Manager_3</v>
      </c>
      <c r="AB2548" t="str" cm="1">
        <f t="array" ref="AB2548">_xlfn.XLOOKUP(Table1[[#This Row],[Manager ID]],Table2[[#All],[Manager ID]],Table2[[#All],[Department Head]])</f>
        <v>IT</v>
      </c>
      <c r="AC2548" s="2">
        <f>_xlfn.XLOOKUP(Table1[[#This Row],[City]],L:L,O:O)</f>
        <v>0.24036902712549932</v>
      </c>
      <c r="AD2548" t="str" cm="1">
        <f t="array" ref="AD2548">_xlfn.IFS(Table1[[#This Row],[Performance Score]]&gt;=90,"Excellent",Table1[[#This Row],[Performance Score]]&gt;=75,"Good",Table1[[#This Row],[Performance Score]]&gt;=60,"Average",Table1[[#This Row],[Performance Score]]&lt;=60,"Need Improvement")</f>
        <v>Good</v>
      </c>
      <c r="AE2548" t="str">
        <f>IF(AND(Table1[[#This Row],[Attendance %]]&gt;=80,(Table1[[#This Row],[Performance Score]]&gt;=80)),"Eligible","Not Eligible")</f>
        <v>Not Eligible</v>
      </c>
      <c r="AF2548" t="str">
        <f>IF(Table1[[#This Row],[Performance Score]]&gt;=80,"High Performer","Low Performer")</f>
        <v>Low Performer</v>
      </c>
      <c r="AG2548" t="str" cm="1">
        <f t="array" aca="1" ref="AG2548" ca="1">_xlfn.IFS(Table1[[#This Row],[Experience]]&lt;=3,"Junior",Table1[[#This Row],[Experience]]&lt;=7,"Mid Level",Table1[[#This Row],[Experience]]&gt;=7,"Senior")</f>
        <v>Mid Level</v>
      </c>
      <c r="AH2548" t="str">
        <f>IF(Table1[[#This Row],[Attendance %]]&gt;75,"OK","Below 75")</f>
        <v>OK</v>
      </c>
      <c r="AI2548" t="b">
        <f>ISBLANK(Table1[[#This Row],[Employee ID]])</f>
        <v>0</v>
      </c>
      <c r="AJ2548" t="b">
        <f>ISNUMBER(Table1[[#This Row],[Total Salary  ]])</f>
        <v>1</v>
      </c>
      <c r="AK2548" t="str">
        <f>IFERROR(_xlfn.XLOOKUP(Table1[[#This Row],[Manager ID]],MANAGERS!A:A,MANAGERS!B:B),"Not Found")</f>
        <v>Manager_3</v>
      </c>
    </row>
    <row r="2549" spans="1:37" x14ac:dyDescent="0.2">
      <c r="A2549" t="s">
        <v>955</v>
      </c>
      <c r="B2549" t="s">
        <v>60</v>
      </c>
      <c r="C2549" t="s">
        <v>15</v>
      </c>
      <c r="D2549" t="s">
        <v>16</v>
      </c>
      <c r="E2549" t="s">
        <v>22</v>
      </c>
      <c r="F2549" s="1">
        <v>45759</v>
      </c>
      <c r="G2549" s="1">
        <v>29767</v>
      </c>
      <c r="H2549">
        <v>74465</v>
      </c>
      <c r="I2549">
        <v>15265</v>
      </c>
      <c r="J2549">
        <v>64</v>
      </c>
      <c r="K2549">
        <v>90</v>
      </c>
      <c r="L2549" t="s">
        <v>37</v>
      </c>
      <c r="M2549">
        <v>102</v>
      </c>
      <c r="N2549">
        <f>Table1[[#This Row],[Basic Salary]]+Table1[[#This Row],[Bonus]]</f>
        <v>89730</v>
      </c>
      <c r="O2549" s="2">
        <f>Table1[[#This Row],[Bonus]]/Table1[[#This Row],[Basic Salary]]</f>
        <v>0.20499563553347211</v>
      </c>
      <c r="P2549">
        <f ca="1">DATEDIF(Table1[[#This Row],[Date of Birth]],TODAY(),"Y")</f>
        <v>45</v>
      </c>
      <c r="Q2549">
        <f ca="1">DATEDIF(Table1[[#This Row],[Joining Date]],TODAY(),"Y")</f>
        <v>1</v>
      </c>
      <c r="R2549" t="str">
        <f ca="1">IF(YEAR(Table1[[#This Row],[Joining Date]])=YEAR(TODAY()),"Yes","No")</f>
        <v>No</v>
      </c>
      <c r="S2549" t="str">
        <f ca="1">IF(Table1[[#This Row],[Experience]]&gt;5,"Yes","No")</f>
        <v>No</v>
      </c>
      <c r="T2549" t="str">
        <f>TEXT(Table1[[#This Row],[Joining Date]],"mmmm")</f>
        <v>April</v>
      </c>
      <c r="U2549" t="str">
        <f>TEXT(Table1[[#This Row],[Joining Date]],"yyyy")</f>
        <v>2025</v>
      </c>
      <c r="V2549" s="5">
        <f ca="1">TODAY()-Table1[[#This Row],[Joining Date]]</f>
        <v>480</v>
      </c>
      <c r="W2549" t="str">
        <f>LEFT(Table1[[#This Row],[Employee Name]],FIND(" ",Table1[[#This Row],[Employee Name]])-1)</f>
        <v>Gayathri</v>
      </c>
      <c r="X2549" t="str">
        <f>RIGHT(Table1[[#This Row],[Employee Name]],LEN(Table1[[#This Row],[Employee Name]])-FIND(" ",Table1[[#This Row],[Employee Name]]))</f>
        <v>Iyer</v>
      </c>
      <c r="Y2549" t="str">
        <f>Table1[[#This Row],[Department]]&amp;"-"&amp;Table1[[#This Row],[Employee ID]]</f>
        <v>HR-E00899</v>
      </c>
      <c r="Z2549" t="str">
        <f>LEFT(Table1[[#This Row],[Department]],3)</f>
        <v>HR</v>
      </c>
      <c r="AA2549" t="str">
        <f>_xlfn.XLOOKUP(Table1[[#This Row],[Manager ID]],MANAGERS!A:A,MANAGERS!B:B)</f>
        <v>Manager_2</v>
      </c>
      <c r="AB2549" t="str" cm="1">
        <f t="array" ref="AB2549">_xlfn.XLOOKUP(Table1[[#This Row],[Manager ID]],Table2[[#All],[Manager ID]],Table2[[#All],[Department Head]])</f>
        <v>Sales</v>
      </c>
      <c r="AC2549" s="2">
        <f>_xlfn.XLOOKUP(Table1[[#This Row],[City]],L:L,O:O)</f>
        <v>0.24036902712549932</v>
      </c>
      <c r="AD2549" t="str" cm="1">
        <f t="array" ref="AD2549">_xlfn.IFS(Table1[[#This Row],[Performance Score]]&gt;=90,"Excellent",Table1[[#This Row],[Performance Score]]&gt;=75,"Good",Table1[[#This Row],[Performance Score]]&gt;=60,"Average",Table1[[#This Row],[Performance Score]]&lt;=60,"Need Improvement")</f>
        <v>Excellent</v>
      </c>
      <c r="AE2549" t="str">
        <f>IF(AND(Table1[[#This Row],[Attendance %]]&gt;=80,(Table1[[#This Row],[Performance Score]]&gt;=80)),"Eligible","Not Eligible")</f>
        <v>Not Eligible</v>
      </c>
      <c r="AF2549" t="str">
        <f>IF(Table1[[#This Row],[Performance Score]]&gt;=80,"High Performer","Low Performer")</f>
        <v>High Performer</v>
      </c>
      <c r="AG2549" t="str" cm="1">
        <f t="array" aca="1" ref="AG2549" ca="1">_xlfn.IFS(Table1[[#This Row],[Experience]]&lt;=3,"Junior",Table1[[#This Row],[Experience]]&lt;=7,"Mid Level",Table1[[#This Row],[Experience]]&gt;=7,"Senior")</f>
        <v>Junior</v>
      </c>
      <c r="AH2549" t="str">
        <f>IF(Table1[[#This Row],[Attendance %]]&gt;75,"OK","Below 75")</f>
        <v>Below 75</v>
      </c>
      <c r="AI2549" t="b">
        <f>ISBLANK(Table1[[#This Row],[Employee ID]])</f>
        <v>0</v>
      </c>
      <c r="AJ2549" t="b">
        <f>ISNUMBER(Table1[[#This Row],[Total Salary  ]])</f>
        <v>1</v>
      </c>
      <c r="AK2549" t="str">
        <f>IFERROR(_xlfn.XLOOKUP(Table1[[#This Row],[Manager ID]],MANAGERS!A:A,MANAGERS!B:B),"Not Found")</f>
        <v>Manager_2</v>
      </c>
    </row>
    <row r="2550" spans="1:37" x14ac:dyDescent="0.2">
      <c r="A2550" t="s">
        <v>1977</v>
      </c>
      <c r="B2550" t="s">
        <v>50</v>
      </c>
      <c r="C2550" t="s">
        <v>15</v>
      </c>
      <c r="D2550" t="s">
        <v>25</v>
      </c>
      <c r="E2550" t="s">
        <v>22</v>
      </c>
      <c r="F2550" s="1">
        <v>45623</v>
      </c>
      <c r="G2550" s="1">
        <v>29949</v>
      </c>
      <c r="H2550">
        <v>59774</v>
      </c>
      <c r="I2550">
        <v>29936</v>
      </c>
      <c r="J2550">
        <v>95</v>
      </c>
      <c r="K2550">
        <v>71</v>
      </c>
      <c r="L2550" t="s">
        <v>23</v>
      </c>
      <c r="M2550">
        <v>115</v>
      </c>
      <c r="N2550">
        <f>Table1[[#This Row],[Basic Salary]]+Table1[[#This Row],[Bonus]]</f>
        <v>89710</v>
      </c>
      <c r="O2550" s="2">
        <f>Table1[[#This Row],[Bonus]]/Table1[[#This Row],[Basic Salary]]</f>
        <v>0.5008197544082712</v>
      </c>
      <c r="P2550">
        <f ca="1">DATEDIF(Table1[[#This Row],[Date of Birth]],TODAY(),"Y")</f>
        <v>44</v>
      </c>
      <c r="Q2550">
        <f ca="1">DATEDIF(Table1[[#This Row],[Joining Date]],TODAY(),"Y")</f>
        <v>1</v>
      </c>
      <c r="R2550" t="str">
        <f ca="1">IF(YEAR(Table1[[#This Row],[Joining Date]])=YEAR(TODAY()),"Yes","No")</f>
        <v>No</v>
      </c>
      <c r="S2550" t="str">
        <f ca="1">IF(Table1[[#This Row],[Experience]]&gt;5,"Yes","No")</f>
        <v>No</v>
      </c>
      <c r="T2550" t="str">
        <f>TEXT(Table1[[#This Row],[Joining Date]],"mmmm")</f>
        <v>November</v>
      </c>
      <c r="U2550" t="str">
        <f>TEXT(Table1[[#This Row],[Joining Date]],"yyyy")</f>
        <v>2024</v>
      </c>
      <c r="V2550" s="5">
        <f ca="1">TODAY()-Table1[[#This Row],[Joining Date]]</f>
        <v>616</v>
      </c>
      <c r="W2550" t="str">
        <f>LEFT(Table1[[#This Row],[Employee Name]],FIND(" ",Table1[[#This Row],[Employee Name]])-1)</f>
        <v>Ravi</v>
      </c>
      <c r="X2550" t="str">
        <f>RIGHT(Table1[[#This Row],[Employee Name]],LEN(Table1[[#This Row],[Employee Name]])-FIND(" ",Table1[[#This Row],[Employee Name]]))</f>
        <v>Teja</v>
      </c>
      <c r="Y2550" t="str">
        <f>Table1[[#This Row],[Department]]&amp;"-"&amp;Table1[[#This Row],[Employee ID]]</f>
        <v>Finance-E01921</v>
      </c>
      <c r="Z2550" t="str">
        <f>LEFT(Table1[[#This Row],[Department]],3)</f>
        <v>Fin</v>
      </c>
      <c r="AA2550" t="str">
        <f>_xlfn.XLOOKUP(Table1[[#This Row],[Manager ID]],MANAGERS!A:A,MANAGERS!B:B)</f>
        <v>Manager_15</v>
      </c>
      <c r="AB2550" t="str" cm="1">
        <f t="array" ref="AB2550">_xlfn.XLOOKUP(Table1[[#This Row],[Manager ID]],Table2[[#All],[Manager ID]],Table2[[#All],[Department Head]])</f>
        <v>Support</v>
      </c>
      <c r="AC2550" s="2">
        <f>_xlfn.XLOOKUP(Table1[[#This Row],[City]],L:L,O:O)</f>
        <v>0.23486488519629886</v>
      </c>
      <c r="AD2550" t="str" cm="1">
        <f t="array" ref="AD2550">_xlfn.IFS(Table1[[#This Row],[Performance Score]]&gt;=90,"Excellent",Table1[[#This Row],[Performance Score]]&gt;=75,"Good",Table1[[#This Row],[Performance Score]]&gt;=60,"Average",Table1[[#This Row],[Performance Score]]&lt;=60,"Need Improvement")</f>
        <v>Average</v>
      </c>
      <c r="AE2550" t="str">
        <f>IF(AND(Table1[[#This Row],[Attendance %]]&gt;=80,(Table1[[#This Row],[Performance Score]]&gt;=80)),"Eligible","Not Eligible")</f>
        <v>Not Eligible</v>
      </c>
      <c r="AF2550" t="str">
        <f>IF(Table1[[#This Row],[Performance Score]]&gt;=80,"High Performer","Low Performer")</f>
        <v>Low Performer</v>
      </c>
      <c r="AG2550" t="str" cm="1">
        <f t="array" aca="1" ref="AG2550" ca="1">_xlfn.IFS(Table1[[#This Row],[Experience]]&lt;=3,"Junior",Table1[[#This Row],[Experience]]&lt;=7,"Mid Level",Table1[[#This Row],[Experience]]&gt;=7,"Senior")</f>
        <v>Junior</v>
      </c>
      <c r="AH2550" t="str">
        <f>IF(Table1[[#This Row],[Attendance %]]&gt;75,"OK","Below 75")</f>
        <v>OK</v>
      </c>
      <c r="AI2550" t="b">
        <f>ISBLANK(Table1[[#This Row],[Employee ID]])</f>
        <v>0</v>
      </c>
      <c r="AJ2550" t="b">
        <f>ISNUMBER(Table1[[#This Row],[Total Salary  ]])</f>
        <v>1</v>
      </c>
      <c r="AK2550" t="str">
        <f>IFERROR(_xlfn.XLOOKUP(Table1[[#This Row],[Manager ID]],MANAGERS!A:A,MANAGERS!B:B),"Not Found")</f>
        <v>Manager_15</v>
      </c>
    </row>
    <row r="2551" spans="1:37" x14ac:dyDescent="0.2">
      <c r="A2551" t="s">
        <v>2131</v>
      </c>
      <c r="B2551" t="s">
        <v>129</v>
      </c>
      <c r="C2551" t="s">
        <v>15</v>
      </c>
      <c r="D2551" t="s">
        <v>33</v>
      </c>
      <c r="E2551" t="s">
        <v>65</v>
      </c>
      <c r="F2551" s="1">
        <v>42751</v>
      </c>
      <c r="G2551" s="1">
        <v>36392</v>
      </c>
      <c r="H2551">
        <v>66123</v>
      </c>
      <c r="I2551">
        <v>23543</v>
      </c>
      <c r="J2551">
        <v>82</v>
      </c>
      <c r="K2551">
        <v>95</v>
      </c>
      <c r="L2551" t="s">
        <v>53</v>
      </c>
      <c r="M2551">
        <v>101</v>
      </c>
      <c r="N2551">
        <f>Table1[[#This Row],[Basic Salary]]+Table1[[#This Row],[Bonus]]</f>
        <v>89666</v>
      </c>
      <c r="O2551" s="2">
        <f>Table1[[#This Row],[Bonus]]/Table1[[#This Row],[Basic Salary]]</f>
        <v>0.35604857613840873</v>
      </c>
      <c r="P2551">
        <f ca="1">DATEDIF(Table1[[#This Row],[Date of Birth]],TODAY(),"Y")</f>
        <v>26</v>
      </c>
      <c r="Q2551">
        <f ca="1">DATEDIF(Table1[[#This Row],[Joining Date]],TODAY(),"Y")</f>
        <v>9</v>
      </c>
      <c r="R2551" t="str">
        <f ca="1">IF(YEAR(Table1[[#This Row],[Joining Date]])=YEAR(TODAY()),"Yes","No")</f>
        <v>No</v>
      </c>
      <c r="S2551" t="str">
        <f ca="1">IF(Table1[[#This Row],[Experience]]&gt;5,"Yes","No")</f>
        <v>Yes</v>
      </c>
      <c r="T2551" t="str">
        <f>TEXT(Table1[[#This Row],[Joining Date]],"mmmm")</f>
        <v>January</v>
      </c>
      <c r="U2551" t="str">
        <f>TEXT(Table1[[#This Row],[Joining Date]],"yyyy")</f>
        <v>2017</v>
      </c>
      <c r="V2551" s="5">
        <f ca="1">TODAY()-Table1[[#This Row],[Joining Date]]</f>
        <v>3488</v>
      </c>
      <c r="W2551" t="str">
        <f>LEFT(Table1[[#This Row],[Employee Name]],FIND(" ",Table1[[#This Row],[Employee Name]])-1)</f>
        <v>Aarav</v>
      </c>
      <c r="X2551" t="str">
        <f>RIGHT(Table1[[#This Row],[Employee Name]],LEN(Table1[[#This Row],[Employee Name]])-FIND(" ",Table1[[#This Row],[Employee Name]]))</f>
        <v>Sharma</v>
      </c>
      <c r="Y2551" t="str">
        <f>Table1[[#This Row],[Department]]&amp;"-"&amp;Table1[[#This Row],[Employee ID]]</f>
        <v>Marketing-E02075</v>
      </c>
      <c r="Z2551" t="str">
        <f>LEFT(Table1[[#This Row],[Department]],3)</f>
        <v>Mar</v>
      </c>
      <c r="AA2551" t="str">
        <f>_xlfn.XLOOKUP(Table1[[#This Row],[Manager ID]],MANAGERS!A:A,MANAGERS!B:B)</f>
        <v>Manager_1</v>
      </c>
      <c r="AB2551" t="str" cm="1">
        <f t="array" ref="AB2551">_xlfn.XLOOKUP(Table1[[#This Row],[Manager ID]],Table2[[#All],[Manager ID]],Table2[[#All],[Department Head]])</f>
        <v>Support</v>
      </c>
      <c r="AC2551" s="2">
        <f>_xlfn.XLOOKUP(Table1[[#This Row],[City]],L:L,O:O)</f>
        <v>0.23685887225230964</v>
      </c>
      <c r="AD2551" t="str" cm="1">
        <f t="array" ref="AD2551">_xlfn.IFS(Table1[[#This Row],[Performance Score]]&gt;=90,"Excellent",Table1[[#This Row],[Performance Score]]&gt;=75,"Good",Table1[[#This Row],[Performance Score]]&gt;=60,"Average",Table1[[#This Row],[Performance Score]]&lt;=60,"Need Improvement")</f>
        <v>Excellent</v>
      </c>
      <c r="AE2551" t="str">
        <f>IF(AND(Table1[[#This Row],[Attendance %]]&gt;=80,(Table1[[#This Row],[Performance Score]]&gt;=80)),"Eligible","Not Eligible")</f>
        <v>Eligible</v>
      </c>
      <c r="AF2551" t="str">
        <f>IF(Table1[[#This Row],[Performance Score]]&gt;=80,"High Performer","Low Performer")</f>
        <v>High Performer</v>
      </c>
      <c r="AG2551" t="str" cm="1">
        <f t="array" aca="1" ref="AG2551" ca="1">_xlfn.IFS(Table1[[#This Row],[Experience]]&lt;=3,"Junior",Table1[[#This Row],[Experience]]&lt;=7,"Mid Level",Table1[[#This Row],[Experience]]&gt;=7,"Senior")</f>
        <v>Senior</v>
      </c>
      <c r="AH2551" t="str">
        <f>IF(Table1[[#This Row],[Attendance %]]&gt;75,"OK","Below 75")</f>
        <v>OK</v>
      </c>
      <c r="AI2551" t="b">
        <f>ISBLANK(Table1[[#This Row],[Employee ID]])</f>
        <v>0</v>
      </c>
      <c r="AJ2551" t="b">
        <f>ISNUMBER(Table1[[#This Row],[Total Salary  ]])</f>
        <v>1</v>
      </c>
      <c r="AK2551" t="str">
        <f>IFERROR(_xlfn.XLOOKUP(Table1[[#This Row],[Manager ID]],MANAGERS!A:A,MANAGERS!B:B),"Not Found")</f>
        <v>Manager_1</v>
      </c>
    </row>
    <row r="2552" spans="1:37" x14ac:dyDescent="0.2">
      <c r="A2552" t="s">
        <v>415</v>
      </c>
      <c r="B2552" t="s">
        <v>95</v>
      </c>
      <c r="C2552" t="s">
        <v>21</v>
      </c>
      <c r="D2552" t="s">
        <v>25</v>
      </c>
      <c r="E2552" t="s">
        <v>17</v>
      </c>
      <c r="F2552" s="1">
        <v>44417</v>
      </c>
      <c r="G2552" s="1">
        <v>32093</v>
      </c>
      <c r="H2552">
        <v>74595</v>
      </c>
      <c r="I2552">
        <v>15053</v>
      </c>
      <c r="J2552">
        <v>78</v>
      </c>
      <c r="K2552">
        <v>48</v>
      </c>
      <c r="L2552" t="s">
        <v>37</v>
      </c>
      <c r="M2552">
        <v>101</v>
      </c>
      <c r="N2552">
        <f>Table1[[#This Row],[Basic Salary]]+Table1[[#This Row],[Bonus]]</f>
        <v>89648</v>
      </c>
      <c r="O2552" s="2">
        <f>Table1[[#This Row],[Bonus]]/Table1[[#This Row],[Basic Salary]]</f>
        <v>0.2017963670487298</v>
      </c>
      <c r="P2552">
        <f ca="1">DATEDIF(Table1[[#This Row],[Date of Birth]],TODAY(),"Y")</f>
        <v>38</v>
      </c>
      <c r="Q2552">
        <f ca="1">DATEDIF(Table1[[#This Row],[Joining Date]],TODAY(),"Y")</f>
        <v>4</v>
      </c>
      <c r="R2552" t="str">
        <f ca="1">IF(YEAR(Table1[[#This Row],[Joining Date]])=YEAR(TODAY()),"Yes","No")</f>
        <v>No</v>
      </c>
      <c r="S2552" t="str">
        <f ca="1">IF(Table1[[#This Row],[Experience]]&gt;5,"Yes","No")</f>
        <v>No</v>
      </c>
      <c r="T2552" t="str">
        <f>TEXT(Table1[[#This Row],[Joining Date]],"mmmm")</f>
        <v>August</v>
      </c>
      <c r="U2552" t="str">
        <f>TEXT(Table1[[#This Row],[Joining Date]],"yyyy")</f>
        <v>2021</v>
      </c>
      <c r="V2552" s="5">
        <f ca="1">TODAY()-Table1[[#This Row],[Joining Date]]</f>
        <v>1822</v>
      </c>
      <c r="W2552" t="str">
        <f>LEFT(Table1[[#This Row],[Employee Name]],FIND(" ",Table1[[#This Row],[Employee Name]])-1)</f>
        <v>Ajay</v>
      </c>
      <c r="X2552" t="str">
        <f>RIGHT(Table1[[#This Row],[Employee Name]],LEN(Table1[[#This Row],[Employee Name]])-FIND(" ",Table1[[#This Row],[Employee Name]]))</f>
        <v>Singh</v>
      </c>
      <c r="Y2552" t="str">
        <f>Table1[[#This Row],[Department]]&amp;"-"&amp;Table1[[#This Row],[Employee ID]]</f>
        <v>Finance-E00359</v>
      </c>
      <c r="Z2552" t="str">
        <f>LEFT(Table1[[#This Row],[Department]],3)</f>
        <v>Fin</v>
      </c>
      <c r="AA2552" t="str">
        <f>_xlfn.XLOOKUP(Table1[[#This Row],[Manager ID]],MANAGERS!A:A,MANAGERS!B:B)</f>
        <v>Manager_1</v>
      </c>
      <c r="AB2552" t="str" cm="1">
        <f t="array" ref="AB2552">_xlfn.XLOOKUP(Table1[[#This Row],[Manager ID]],Table2[[#All],[Manager ID]],Table2[[#All],[Department Head]])</f>
        <v>Support</v>
      </c>
      <c r="AC2552" s="2">
        <f>_xlfn.XLOOKUP(Table1[[#This Row],[City]],L:L,O:O)</f>
        <v>0.24036902712549932</v>
      </c>
      <c r="AD2552" t="str" cm="1">
        <f t="array" ref="AD2552">_xlfn.IFS(Table1[[#This Row],[Performance Score]]&gt;=90,"Excellent",Table1[[#This Row],[Performance Score]]&gt;=75,"Good",Table1[[#This Row],[Performance Score]]&gt;=60,"Average",Table1[[#This Row],[Performance Score]]&lt;=60,"Need Improvement")</f>
        <v>Need Improvement</v>
      </c>
      <c r="AE2552" t="str">
        <f>IF(AND(Table1[[#This Row],[Attendance %]]&gt;=80,(Table1[[#This Row],[Performance Score]]&gt;=80)),"Eligible","Not Eligible")</f>
        <v>Not Eligible</v>
      </c>
      <c r="AF2552" t="str">
        <f>IF(Table1[[#This Row],[Performance Score]]&gt;=80,"High Performer","Low Performer")</f>
        <v>Low Performer</v>
      </c>
      <c r="AG2552" t="str" cm="1">
        <f t="array" aca="1" ref="AG2552" ca="1">_xlfn.IFS(Table1[[#This Row],[Experience]]&lt;=3,"Junior",Table1[[#This Row],[Experience]]&lt;=7,"Mid Level",Table1[[#This Row],[Experience]]&gt;=7,"Senior")</f>
        <v>Mid Level</v>
      </c>
      <c r="AH2552" t="str">
        <f>IF(Table1[[#This Row],[Attendance %]]&gt;75,"OK","Below 75")</f>
        <v>OK</v>
      </c>
      <c r="AI2552" t="b">
        <f>ISBLANK(Table1[[#This Row],[Employee ID]])</f>
        <v>0</v>
      </c>
      <c r="AJ2552" t="b">
        <f>ISNUMBER(Table1[[#This Row],[Total Salary  ]])</f>
        <v>1</v>
      </c>
      <c r="AK2552" t="str">
        <f>IFERROR(_xlfn.XLOOKUP(Table1[[#This Row],[Manager ID]],MANAGERS!A:A,MANAGERS!B:B),"Not Found")</f>
        <v>Manager_1</v>
      </c>
    </row>
    <row r="2553" spans="1:37" x14ac:dyDescent="0.2">
      <c r="A2553" t="s">
        <v>2244</v>
      </c>
      <c r="B2553" t="s">
        <v>36</v>
      </c>
      <c r="C2553" t="s">
        <v>15</v>
      </c>
      <c r="D2553" t="s">
        <v>81</v>
      </c>
      <c r="E2553" t="s">
        <v>17</v>
      </c>
      <c r="F2553" s="1">
        <v>44912</v>
      </c>
      <c r="G2553" s="1">
        <v>35984</v>
      </c>
      <c r="H2553">
        <v>73567</v>
      </c>
      <c r="I2553">
        <v>16032</v>
      </c>
      <c r="J2553">
        <v>90</v>
      </c>
      <c r="K2553">
        <v>91</v>
      </c>
      <c r="L2553" t="s">
        <v>23</v>
      </c>
      <c r="M2553">
        <v>105</v>
      </c>
      <c r="N2553">
        <f>Table1[[#This Row],[Basic Salary]]+Table1[[#This Row],[Bonus]]</f>
        <v>89599</v>
      </c>
      <c r="O2553" s="2">
        <f>Table1[[#This Row],[Bonus]]/Table1[[#This Row],[Basic Salary]]</f>
        <v>0.21792379735479223</v>
      </c>
      <c r="P2553">
        <f ca="1">DATEDIF(Table1[[#This Row],[Date of Birth]],TODAY(),"Y")</f>
        <v>28</v>
      </c>
      <c r="Q2553">
        <f ca="1">DATEDIF(Table1[[#This Row],[Joining Date]],TODAY(),"Y")</f>
        <v>3</v>
      </c>
      <c r="R2553" t="str">
        <f ca="1">IF(YEAR(Table1[[#This Row],[Joining Date]])=YEAR(TODAY()),"Yes","No")</f>
        <v>No</v>
      </c>
      <c r="S2553" t="str">
        <f ca="1">IF(Table1[[#This Row],[Experience]]&gt;5,"Yes","No")</f>
        <v>No</v>
      </c>
      <c r="T2553" t="str">
        <f>TEXT(Table1[[#This Row],[Joining Date]],"mmmm")</f>
        <v>December</v>
      </c>
      <c r="U2553" t="str">
        <f>TEXT(Table1[[#This Row],[Joining Date]],"yyyy")</f>
        <v>2022</v>
      </c>
      <c r="V2553" s="5">
        <f ca="1">TODAY()-Table1[[#This Row],[Joining Date]]</f>
        <v>1327</v>
      </c>
      <c r="W2553" t="str">
        <f>LEFT(Table1[[#This Row],[Employee Name]],FIND(" ",Table1[[#This Row],[Employee Name]])-1)</f>
        <v>Meera</v>
      </c>
      <c r="X2553" t="str">
        <f>RIGHT(Table1[[#This Row],[Employee Name]],LEN(Table1[[#This Row],[Employee Name]])-FIND(" ",Table1[[#This Row],[Employee Name]]))</f>
        <v>Joshi</v>
      </c>
      <c r="Y2553" t="str">
        <f>Table1[[#This Row],[Department]]&amp;"-"&amp;Table1[[#This Row],[Employee ID]]</f>
        <v>Sales-E02188</v>
      </c>
      <c r="Z2553" t="str">
        <f>LEFT(Table1[[#This Row],[Department]],3)</f>
        <v>Sal</v>
      </c>
      <c r="AA2553" t="str">
        <f>_xlfn.XLOOKUP(Table1[[#This Row],[Manager ID]],MANAGERS!A:A,MANAGERS!B:B)</f>
        <v>Manager_5</v>
      </c>
      <c r="AB2553" t="str" cm="1">
        <f t="array" ref="AB2553">_xlfn.XLOOKUP(Table1[[#This Row],[Manager ID]],Table2[[#All],[Manager ID]],Table2[[#All],[Department Head]])</f>
        <v>Sales</v>
      </c>
      <c r="AC2553" s="2">
        <f>_xlfn.XLOOKUP(Table1[[#This Row],[City]],L:L,O:O)</f>
        <v>0.23486488519629886</v>
      </c>
      <c r="AD2553" t="str" cm="1">
        <f t="array" ref="AD2553">_xlfn.IFS(Table1[[#This Row],[Performance Score]]&gt;=90,"Excellent",Table1[[#This Row],[Performance Score]]&gt;=75,"Good",Table1[[#This Row],[Performance Score]]&gt;=60,"Average",Table1[[#This Row],[Performance Score]]&lt;=60,"Need Improvement")</f>
        <v>Excellent</v>
      </c>
      <c r="AE2553" t="str">
        <f>IF(AND(Table1[[#This Row],[Attendance %]]&gt;=80,(Table1[[#This Row],[Performance Score]]&gt;=80)),"Eligible","Not Eligible")</f>
        <v>Eligible</v>
      </c>
      <c r="AF2553" t="str">
        <f>IF(Table1[[#This Row],[Performance Score]]&gt;=80,"High Performer","Low Performer")</f>
        <v>High Performer</v>
      </c>
      <c r="AG2553" t="str" cm="1">
        <f t="array" aca="1" ref="AG2553" ca="1">_xlfn.IFS(Table1[[#This Row],[Experience]]&lt;=3,"Junior",Table1[[#This Row],[Experience]]&lt;=7,"Mid Level",Table1[[#This Row],[Experience]]&gt;=7,"Senior")</f>
        <v>Junior</v>
      </c>
      <c r="AH2553" t="str">
        <f>IF(Table1[[#This Row],[Attendance %]]&gt;75,"OK","Below 75")</f>
        <v>OK</v>
      </c>
      <c r="AI2553" t="b">
        <f>ISBLANK(Table1[[#This Row],[Employee ID]])</f>
        <v>0</v>
      </c>
      <c r="AJ2553" t="b">
        <f>ISNUMBER(Table1[[#This Row],[Total Salary  ]])</f>
        <v>1</v>
      </c>
      <c r="AK2553" t="str">
        <f>IFERROR(_xlfn.XLOOKUP(Table1[[#This Row],[Manager ID]],MANAGERS!A:A,MANAGERS!B:B),"Not Found")</f>
        <v>Manager_5</v>
      </c>
    </row>
    <row r="2554" spans="1:37" x14ac:dyDescent="0.2">
      <c r="A2554" t="s">
        <v>55</v>
      </c>
      <c r="B2554" t="s">
        <v>14</v>
      </c>
      <c r="C2554" t="s">
        <v>21</v>
      </c>
      <c r="D2554" t="s">
        <v>16</v>
      </c>
      <c r="E2554" t="s">
        <v>30</v>
      </c>
      <c r="F2554" s="1">
        <v>43785</v>
      </c>
      <c r="G2554" s="1">
        <v>31812</v>
      </c>
      <c r="H2554">
        <v>84470</v>
      </c>
      <c r="I2554">
        <v>5106</v>
      </c>
      <c r="J2554">
        <v>76</v>
      </c>
      <c r="K2554">
        <v>72</v>
      </c>
      <c r="L2554" t="s">
        <v>34</v>
      </c>
      <c r="M2554">
        <v>106</v>
      </c>
      <c r="N2554">
        <f>Table1[[#This Row],[Basic Salary]]+Table1[[#This Row],[Bonus]]</f>
        <v>89576</v>
      </c>
      <c r="O2554" s="2">
        <f>Table1[[#This Row],[Bonus]]/Table1[[#This Row],[Basic Salary]]</f>
        <v>6.0447496152480171E-2</v>
      </c>
      <c r="P2554">
        <f ca="1">DATEDIF(Table1[[#This Row],[Date of Birth]],TODAY(),"Y")</f>
        <v>39</v>
      </c>
      <c r="Q2554">
        <f ca="1">DATEDIF(Table1[[#This Row],[Joining Date]],TODAY(),"Y")</f>
        <v>6</v>
      </c>
      <c r="R2554" t="str">
        <f ca="1">IF(YEAR(Table1[[#This Row],[Joining Date]])=YEAR(TODAY()),"Yes","No")</f>
        <v>No</v>
      </c>
      <c r="S2554" t="str">
        <f ca="1">IF(Table1[[#This Row],[Experience]]&gt;5,"Yes","No")</f>
        <v>Yes</v>
      </c>
      <c r="T2554" t="str">
        <f>TEXT(Table1[[#This Row],[Joining Date]],"mmmm")</f>
        <v>November</v>
      </c>
      <c r="U2554" t="str">
        <f>TEXT(Table1[[#This Row],[Joining Date]],"yyyy")</f>
        <v>2019</v>
      </c>
      <c r="V2554" s="5">
        <f ca="1">TODAY()-Table1[[#This Row],[Joining Date]]</f>
        <v>2454</v>
      </c>
      <c r="W2554" t="str">
        <f>LEFT(Table1[[#This Row],[Employee Name]],FIND(" ",Table1[[#This Row],[Employee Name]])-1)</f>
        <v>Nisha</v>
      </c>
      <c r="X2554" t="str">
        <f>RIGHT(Table1[[#This Row],[Employee Name]],LEN(Table1[[#This Row],[Employee Name]])-FIND(" ",Table1[[#This Row],[Employee Name]]))</f>
        <v>Kapoor</v>
      </c>
      <c r="Y2554" t="str">
        <f>Table1[[#This Row],[Department]]&amp;"-"&amp;Table1[[#This Row],[Employee ID]]</f>
        <v>HR-E00014</v>
      </c>
      <c r="Z2554" t="str">
        <f>LEFT(Table1[[#This Row],[Department]],3)</f>
        <v>HR</v>
      </c>
      <c r="AA2554" t="str">
        <f>_xlfn.XLOOKUP(Table1[[#This Row],[Manager ID]],MANAGERS!A:A,MANAGERS!B:B)</f>
        <v>Manager_6</v>
      </c>
      <c r="AB2554" t="str" cm="1">
        <f t="array" ref="AB2554">_xlfn.XLOOKUP(Table1[[#This Row],[Manager ID]],Table2[[#All],[Manager ID]],Table2[[#All],[Department Head]])</f>
        <v>HR</v>
      </c>
      <c r="AC2554" s="2">
        <f>_xlfn.XLOOKUP(Table1[[#This Row],[City]],L:L,O:O)</f>
        <v>0.24030340748661314</v>
      </c>
      <c r="AD2554" t="str" cm="1">
        <f t="array" ref="AD2554">_xlfn.IFS(Table1[[#This Row],[Performance Score]]&gt;=90,"Excellent",Table1[[#This Row],[Performance Score]]&gt;=75,"Good",Table1[[#This Row],[Performance Score]]&gt;=60,"Average",Table1[[#This Row],[Performance Score]]&lt;=60,"Need Improvement")</f>
        <v>Average</v>
      </c>
      <c r="AE2554" t="str">
        <f>IF(AND(Table1[[#This Row],[Attendance %]]&gt;=80,(Table1[[#This Row],[Performance Score]]&gt;=80)),"Eligible","Not Eligible")</f>
        <v>Not Eligible</v>
      </c>
      <c r="AF2554" t="str">
        <f>IF(Table1[[#This Row],[Performance Score]]&gt;=80,"High Performer","Low Performer")</f>
        <v>Low Performer</v>
      </c>
      <c r="AG2554" t="str" cm="1">
        <f t="array" aca="1" ref="AG2554" ca="1">_xlfn.IFS(Table1[[#This Row],[Experience]]&lt;=3,"Junior",Table1[[#This Row],[Experience]]&lt;=7,"Mid Level",Table1[[#This Row],[Experience]]&gt;=7,"Senior")</f>
        <v>Mid Level</v>
      </c>
      <c r="AH2554" t="str">
        <f>IF(Table1[[#This Row],[Attendance %]]&gt;75,"OK","Below 75")</f>
        <v>OK</v>
      </c>
      <c r="AI2554" t="b">
        <f>ISBLANK(Table1[[#This Row],[Employee ID]])</f>
        <v>0</v>
      </c>
      <c r="AJ2554" t="b">
        <f>ISNUMBER(Table1[[#This Row],[Total Salary  ]])</f>
        <v>1</v>
      </c>
      <c r="AK2554" t="str">
        <f>IFERROR(_xlfn.XLOOKUP(Table1[[#This Row],[Manager ID]],MANAGERS!A:A,MANAGERS!B:B),"Not Found")</f>
        <v>Manager_6</v>
      </c>
    </row>
    <row r="2555" spans="1:37" x14ac:dyDescent="0.2">
      <c r="A2555" t="s">
        <v>2604</v>
      </c>
      <c r="B2555" t="s">
        <v>60</v>
      </c>
      <c r="C2555" t="s">
        <v>21</v>
      </c>
      <c r="D2555" t="s">
        <v>40</v>
      </c>
      <c r="E2555" t="s">
        <v>65</v>
      </c>
      <c r="F2555" s="1">
        <v>44125</v>
      </c>
      <c r="G2555" s="1">
        <v>35273</v>
      </c>
      <c r="H2555">
        <v>61234</v>
      </c>
      <c r="I2555">
        <v>28340</v>
      </c>
      <c r="J2555">
        <v>85</v>
      </c>
      <c r="K2555">
        <v>66</v>
      </c>
      <c r="L2555" t="s">
        <v>37</v>
      </c>
      <c r="M2555">
        <v>107</v>
      </c>
      <c r="N2555">
        <f>Table1[[#This Row],[Basic Salary]]+Table1[[#This Row],[Bonus]]</f>
        <v>89574</v>
      </c>
      <c r="O2555" s="2">
        <f>Table1[[#This Row],[Bonus]]/Table1[[#This Row],[Basic Salary]]</f>
        <v>0.46281477610477839</v>
      </c>
      <c r="P2555">
        <f ca="1">DATEDIF(Table1[[#This Row],[Date of Birth]],TODAY(),"Y")</f>
        <v>30</v>
      </c>
      <c r="Q2555">
        <f ca="1">DATEDIF(Table1[[#This Row],[Joining Date]],TODAY(),"Y")</f>
        <v>5</v>
      </c>
      <c r="R2555" t="str">
        <f ca="1">IF(YEAR(Table1[[#This Row],[Joining Date]])=YEAR(TODAY()),"Yes","No")</f>
        <v>No</v>
      </c>
      <c r="S2555" t="str">
        <f ca="1">IF(Table1[[#This Row],[Experience]]&gt;5,"Yes","No")</f>
        <v>No</v>
      </c>
      <c r="T2555" t="str">
        <f>TEXT(Table1[[#This Row],[Joining Date]],"mmmm")</f>
        <v>October</v>
      </c>
      <c r="U2555" t="str">
        <f>TEXT(Table1[[#This Row],[Joining Date]],"yyyy")</f>
        <v>2020</v>
      </c>
      <c r="V2555" s="5">
        <f ca="1">TODAY()-Table1[[#This Row],[Joining Date]]</f>
        <v>2114</v>
      </c>
      <c r="W2555" t="str">
        <f>LEFT(Table1[[#This Row],[Employee Name]],FIND(" ",Table1[[#This Row],[Employee Name]])-1)</f>
        <v>Gayathri</v>
      </c>
      <c r="X2555" t="str">
        <f>RIGHT(Table1[[#This Row],[Employee Name]],LEN(Table1[[#This Row],[Employee Name]])-FIND(" ",Table1[[#This Row],[Employee Name]]))</f>
        <v>Iyer</v>
      </c>
      <c r="Y2555" t="str">
        <f>Table1[[#This Row],[Department]]&amp;"-"&amp;Table1[[#This Row],[Employee ID]]</f>
        <v>IT-E02548</v>
      </c>
      <c r="Z2555" t="str">
        <f>LEFT(Table1[[#This Row],[Department]],3)</f>
        <v>IT</v>
      </c>
      <c r="AA2555" t="str">
        <f>_xlfn.XLOOKUP(Table1[[#This Row],[Manager ID]],MANAGERS!A:A,MANAGERS!B:B)</f>
        <v>Manager_7</v>
      </c>
      <c r="AB2555" t="str" cm="1">
        <f t="array" ref="AB2555">_xlfn.XLOOKUP(Table1[[#This Row],[Manager ID]],Table2[[#All],[Manager ID]],Table2[[#All],[Department Head]])</f>
        <v>Operations</v>
      </c>
      <c r="AC2555" s="2">
        <f>_xlfn.XLOOKUP(Table1[[#This Row],[City]],L:L,O:O)</f>
        <v>0.24036902712549932</v>
      </c>
      <c r="AD2555" t="str" cm="1">
        <f t="array" ref="AD2555">_xlfn.IFS(Table1[[#This Row],[Performance Score]]&gt;=90,"Excellent",Table1[[#This Row],[Performance Score]]&gt;=75,"Good",Table1[[#This Row],[Performance Score]]&gt;=60,"Average",Table1[[#This Row],[Performance Score]]&lt;=60,"Need Improvement")</f>
        <v>Average</v>
      </c>
      <c r="AE2555" t="str">
        <f>IF(AND(Table1[[#This Row],[Attendance %]]&gt;=80,(Table1[[#This Row],[Performance Score]]&gt;=80)),"Eligible","Not Eligible")</f>
        <v>Not Eligible</v>
      </c>
      <c r="AF2555" t="str">
        <f>IF(Table1[[#This Row],[Performance Score]]&gt;=80,"High Performer","Low Performer")</f>
        <v>Low Performer</v>
      </c>
      <c r="AG2555" t="str" cm="1">
        <f t="array" aca="1" ref="AG2555" ca="1">_xlfn.IFS(Table1[[#This Row],[Experience]]&lt;=3,"Junior",Table1[[#This Row],[Experience]]&lt;=7,"Mid Level",Table1[[#This Row],[Experience]]&gt;=7,"Senior")</f>
        <v>Mid Level</v>
      </c>
      <c r="AH2555" t="str">
        <f>IF(Table1[[#This Row],[Attendance %]]&gt;75,"OK","Below 75")</f>
        <v>OK</v>
      </c>
      <c r="AI2555" t="b">
        <f>ISBLANK(Table1[[#This Row],[Employee ID]])</f>
        <v>0</v>
      </c>
      <c r="AJ2555" t="b">
        <f>ISNUMBER(Table1[[#This Row],[Total Salary  ]])</f>
        <v>1</v>
      </c>
      <c r="AK2555" t="str">
        <f>IFERROR(_xlfn.XLOOKUP(Table1[[#This Row],[Manager ID]],MANAGERS!A:A,MANAGERS!B:B),"Not Found")</f>
        <v>Manager_7</v>
      </c>
    </row>
    <row r="2556" spans="1:37" x14ac:dyDescent="0.2">
      <c r="A2556" t="s">
        <v>3784</v>
      </c>
      <c r="B2556" t="s">
        <v>95</v>
      </c>
      <c r="C2556" t="s">
        <v>21</v>
      </c>
      <c r="D2556" t="s">
        <v>16</v>
      </c>
      <c r="E2556" t="s">
        <v>17</v>
      </c>
      <c r="F2556" s="1">
        <v>45463</v>
      </c>
      <c r="G2556" s="1">
        <v>39798</v>
      </c>
      <c r="H2556">
        <v>72714</v>
      </c>
      <c r="I2556">
        <v>16859</v>
      </c>
      <c r="J2556">
        <v>88</v>
      </c>
      <c r="K2556">
        <v>79</v>
      </c>
      <c r="L2556" t="s">
        <v>37</v>
      </c>
      <c r="M2556">
        <v>106</v>
      </c>
      <c r="N2556">
        <f>Table1[[#This Row],[Basic Salary]]+Table1[[#This Row],[Bonus]]</f>
        <v>89573</v>
      </c>
      <c r="O2556" s="2">
        <f>Table1[[#This Row],[Bonus]]/Table1[[#This Row],[Basic Salary]]</f>
        <v>0.23185356327529774</v>
      </c>
      <c r="P2556">
        <f ca="1">DATEDIF(Table1[[#This Row],[Date of Birth]],TODAY(),"Y")</f>
        <v>17</v>
      </c>
      <c r="Q2556">
        <f ca="1">DATEDIF(Table1[[#This Row],[Joining Date]],TODAY(),"Y")</f>
        <v>2</v>
      </c>
      <c r="R2556" t="str">
        <f ca="1">IF(YEAR(Table1[[#This Row],[Joining Date]])=YEAR(TODAY()),"Yes","No")</f>
        <v>No</v>
      </c>
      <c r="S2556" t="str">
        <f ca="1">IF(Table1[[#This Row],[Experience]]&gt;5,"Yes","No")</f>
        <v>No</v>
      </c>
      <c r="T2556" t="str">
        <f>TEXT(Table1[[#This Row],[Joining Date]],"mmmm")</f>
        <v>June</v>
      </c>
      <c r="U2556" t="str">
        <f>TEXT(Table1[[#This Row],[Joining Date]],"yyyy")</f>
        <v>2024</v>
      </c>
      <c r="V2556" s="5">
        <f ca="1">TODAY()-Table1[[#This Row],[Joining Date]]</f>
        <v>776</v>
      </c>
      <c r="W2556" t="str">
        <f>LEFT(Table1[[#This Row],[Employee Name]],FIND(" ",Table1[[#This Row],[Employee Name]])-1)</f>
        <v>Ajay</v>
      </c>
      <c r="X2556" t="str">
        <f>RIGHT(Table1[[#This Row],[Employee Name]],LEN(Table1[[#This Row],[Employee Name]])-FIND(" ",Table1[[#This Row],[Employee Name]]))</f>
        <v>Singh</v>
      </c>
      <c r="Y2556" t="str">
        <f>Table1[[#This Row],[Department]]&amp;"-"&amp;Table1[[#This Row],[Employee ID]]</f>
        <v>HR-E03728</v>
      </c>
      <c r="Z2556" t="str">
        <f>LEFT(Table1[[#This Row],[Department]],3)</f>
        <v>HR</v>
      </c>
      <c r="AA2556" t="str">
        <f>_xlfn.XLOOKUP(Table1[[#This Row],[Manager ID]],MANAGERS!A:A,MANAGERS!B:B)</f>
        <v>Manager_6</v>
      </c>
      <c r="AB2556" t="str" cm="1">
        <f t="array" ref="AB2556">_xlfn.XLOOKUP(Table1[[#This Row],[Manager ID]],Table2[[#All],[Manager ID]],Table2[[#All],[Department Head]])</f>
        <v>HR</v>
      </c>
      <c r="AC2556" s="2">
        <f>_xlfn.XLOOKUP(Table1[[#This Row],[City]],L:L,O:O)</f>
        <v>0.24036902712549932</v>
      </c>
      <c r="AD2556" t="str" cm="1">
        <f t="array" ref="AD2556">_xlfn.IFS(Table1[[#This Row],[Performance Score]]&gt;=90,"Excellent",Table1[[#This Row],[Performance Score]]&gt;=75,"Good",Table1[[#This Row],[Performance Score]]&gt;=60,"Average",Table1[[#This Row],[Performance Score]]&lt;=60,"Need Improvement")</f>
        <v>Good</v>
      </c>
      <c r="AE2556" t="str">
        <f>IF(AND(Table1[[#This Row],[Attendance %]]&gt;=80,(Table1[[#This Row],[Performance Score]]&gt;=80)),"Eligible","Not Eligible")</f>
        <v>Not Eligible</v>
      </c>
      <c r="AF2556" t="str">
        <f>IF(Table1[[#This Row],[Performance Score]]&gt;=80,"High Performer","Low Performer")</f>
        <v>Low Performer</v>
      </c>
      <c r="AG2556" t="str" cm="1">
        <f t="array" aca="1" ref="AG2556" ca="1">_xlfn.IFS(Table1[[#This Row],[Experience]]&lt;=3,"Junior",Table1[[#This Row],[Experience]]&lt;=7,"Mid Level",Table1[[#This Row],[Experience]]&gt;=7,"Senior")</f>
        <v>Junior</v>
      </c>
      <c r="AH2556" t="str">
        <f>IF(Table1[[#This Row],[Attendance %]]&gt;75,"OK","Below 75")</f>
        <v>OK</v>
      </c>
      <c r="AI2556" t="b">
        <f>ISBLANK(Table1[[#This Row],[Employee ID]])</f>
        <v>0</v>
      </c>
      <c r="AJ2556" t="b">
        <f>ISNUMBER(Table1[[#This Row],[Total Salary  ]])</f>
        <v>1</v>
      </c>
      <c r="AK2556" t="str">
        <f>IFERROR(_xlfn.XLOOKUP(Table1[[#This Row],[Manager ID]],MANAGERS!A:A,MANAGERS!B:B),"Not Found")</f>
        <v>Manager_6</v>
      </c>
    </row>
    <row r="2557" spans="1:37" x14ac:dyDescent="0.2">
      <c r="A2557" t="s">
        <v>1043</v>
      </c>
      <c r="B2557" t="s">
        <v>87</v>
      </c>
      <c r="C2557" t="s">
        <v>15</v>
      </c>
      <c r="D2557" t="s">
        <v>43</v>
      </c>
      <c r="E2557" t="s">
        <v>22</v>
      </c>
      <c r="F2557" s="1">
        <v>45564</v>
      </c>
      <c r="G2557" s="1">
        <v>37914</v>
      </c>
      <c r="H2557">
        <v>61630</v>
      </c>
      <c r="I2557">
        <v>27913</v>
      </c>
      <c r="J2557">
        <v>75</v>
      </c>
      <c r="K2557">
        <v>63</v>
      </c>
      <c r="L2557" t="s">
        <v>27</v>
      </c>
      <c r="M2557">
        <v>120</v>
      </c>
      <c r="N2557">
        <f>Table1[[#This Row],[Basic Salary]]+Table1[[#This Row],[Bonus]]</f>
        <v>89543</v>
      </c>
      <c r="O2557" s="2">
        <f>Table1[[#This Row],[Bonus]]/Table1[[#This Row],[Basic Salary]]</f>
        <v>0.4529125425928931</v>
      </c>
      <c r="P2557">
        <f ca="1">DATEDIF(Table1[[#This Row],[Date of Birth]],TODAY(),"Y")</f>
        <v>22</v>
      </c>
      <c r="Q2557">
        <f ca="1">DATEDIF(Table1[[#This Row],[Joining Date]],TODAY(),"Y")</f>
        <v>1</v>
      </c>
      <c r="R2557" t="str">
        <f ca="1">IF(YEAR(Table1[[#This Row],[Joining Date]])=YEAR(TODAY()),"Yes","No")</f>
        <v>No</v>
      </c>
      <c r="S2557" t="str">
        <f ca="1">IF(Table1[[#This Row],[Experience]]&gt;5,"Yes","No")</f>
        <v>No</v>
      </c>
      <c r="T2557" t="str">
        <f>TEXT(Table1[[#This Row],[Joining Date]],"mmmm")</f>
        <v>September</v>
      </c>
      <c r="U2557" t="str">
        <f>TEXT(Table1[[#This Row],[Joining Date]],"yyyy")</f>
        <v>2024</v>
      </c>
      <c r="V2557" s="5">
        <f ca="1">TODAY()-Table1[[#This Row],[Joining Date]]</f>
        <v>675</v>
      </c>
      <c r="W2557" t="str">
        <f>LEFT(Table1[[#This Row],[Employee Name]],FIND(" ",Table1[[#This Row],[Employee Name]])-1)</f>
        <v>Arjun</v>
      </c>
      <c r="X2557" t="str">
        <f>RIGHT(Table1[[#This Row],[Employee Name]],LEN(Table1[[#This Row],[Employee Name]])-FIND(" ",Table1[[#This Row],[Employee Name]]))</f>
        <v>Mehta</v>
      </c>
      <c r="Y2557" t="str">
        <f>Table1[[#This Row],[Department]]&amp;"-"&amp;Table1[[#This Row],[Employee ID]]</f>
        <v>Operations-E00987</v>
      </c>
      <c r="Z2557" t="str">
        <f>LEFT(Table1[[#This Row],[Department]],3)</f>
        <v>Ope</v>
      </c>
      <c r="AA2557" t="str">
        <f>_xlfn.XLOOKUP(Table1[[#This Row],[Manager ID]],MANAGERS!A:A,MANAGERS!B:B)</f>
        <v>Manager_20</v>
      </c>
      <c r="AB2557" t="str" cm="1">
        <f t="array" ref="AB2557">_xlfn.XLOOKUP(Table1[[#This Row],[Manager ID]],Table2[[#All],[Manager ID]],Table2[[#All],[Department Head]])</f>
        <v>Operations</v>
      </c>
      <c r="AC2557" s="2">
        <f>_xlfn.XLOOKUP(Table1[[#This Row],[City]],L:L,O:O)</f>
        <v>0.23674293405114402</v>
      </c>
      <c r="AD2557" t="str" cm="1">
        <f t="array" ref="AD2557">_xlfn.IFS(Table1[[#This Row],[Performance Score]]&gt;=90,"Excellent",Table1[[#This Row],[Performance Score]]&gt;=75,"Good",Table1[[#This Row],[Performance Score]]&gt;=60,"Average",Table1[[#This Row],[Performance Score]]&lt;=60,"Need Improvement")</f>
        <v>Average</v>
      </c>
      <c r="AE2557" t="str">
        <f>IF(AND(Table1[[#This Row],[Attendance %]]&gt;=80,(Table1[[#This Row],[Performance Score]]&gt;=80)),"Eligible","Not Eligible")</f>
        <v>Not Eligible</v>
      </c>
      <c r="AF2557" t="str">
        <f>IF(Table1[[#This Row],[Performance Score]]&gt;=80,"High Performer","Low Performer")</f>
        <v>Low Performer</v>
      </c>
      <c r="AG2557" t="str" cm="1">
        <f t="array" aca="1" ref="AG2557" ca="1">_xlfn.IFS(Table1[[#This Row],[Experience]]&lt;=3,"Junior",Table1[[#This Row],[Experience]]&lt;=7,"Mid Level",Table1[[#This Row],[Experience]]&gt;=7,"Senior")</f>
        <v>Junior</v>
      </c>
      <c r="AH2557" t="str">
        <f>IF(Table1[[#This Row],[Attendance %]]&gt;75,"OK","Below 75")</f>
        <v>Below 75</v>
      </c>
      <c r="AI2557" t="b">
        <f>ISBLANK(Table1[[#This Row],[Employee ID]])</f>
        <v>0</v>
      </c>
      <c r="AJ2557" t="b">
        <f>ISNUMBER(Table1[[#This Row],[Total Salary  ]])</f>
        <v>1</v>
      </c>
      <c r="AK2557" t="str">
        <f>IFERROR(_xlfn.XLOOKUP(Table1[[#This Row],[Manager ID]],MANAGERS!A:A,MANAGERS!B:B),"Not Found")</f>
        <v>Manager_20</v>
      </c>
    </row>
    <row r="2558" spans="1:37" x14ac:dyDescent="0.2">
      <c r="A2558" t="s">
        <v>2233</v>
      </c>
      <c r="B2558" t="s">
        <v>48</v>
      </c>
      <c r="C2558" t="s">
        <v>15</v>
      </c>
      <c r="D2558" t="s">
        <v>40</v>
      </c>
      <c r="E2558" t="s">
        <v>65</v>
      </c>
      <c r="F2558" s="1">
        <v>42159</v>
      </c>
      <c r="G2558" s="1">
        <v>38868</v>
      </c>
      <c r="H2558">
        <v>75609</v>
      </c>
      <c r="I2558">
        <v>13925</v>
      </c>
      <c r="J2558">
        <v>96</v>
      </c>
      <c r="K2558">
        <v>67</v>
      </c>
      <c r="L2558" t="s">
        <v>23</v>
      </c>
      <c r="M2558">
        <v>106</v>
      </c>
      <c r="N2558">
        <f>Table1[[#This Row],[Basic Salary]]+Table1[[#This Row],[Bonus]]</f>
        <v>89534</v>
      </c>
      <c r="O2558" s="2">
        <f>Table1[[#This Row],[Bonus]]/Table1[[#This Row],[Basic Salary]]</f>
        <v>0.18417119655067518</v>
      </c>
      <c r="P2558">
        <f ca="1">DATEDIF(Table1[[#This Row],[Date of Birth]],TODAY(),"Y")</f>
        <v>20</v>
      </c>
      <c r="Q2558">
        <f ca="1">DATEDIF(Table1[[#This Row],[Joining Date]],TODAY(),"Y")</f>
        <v>11</v>
      </c>
      <c r="R2558" t="str">
        <f ca="1">IF(YEAR(Table1[[#This Row],[Joining Date]])=YEAR(TODAY()),"Yes","No")</f>
        <v>No</v>
      </c>
      <c r="S2558" t="str">
        <f ca="1">IF(Table1[[#This Row],[Experience]]&gt;5,"Yes","No")</f>
        <v>Yes</v>
      </c>
      <c r="T2558" t="str">
        <f>TEXT(Table1[[#This Row],[Joining Date]],"mmmm")</f>
        <v>June</v>
      </c>
      <c r="U2558" t="str">
        <f>TEXT(Table1[[#This Row],[Joining Date]],"yyyy")</f>
        <v>2015</v>
      </c>
      <c r="V2558" s="5">
        <f ca="1">TODAY()-Table1[[#This Row],[Joining Date]]</f>
        <v>4080</v>
      </c>
      <c r="W2558" t="str">
        <f>LEFT(Table1[[#This Row],[Employee Name]],FIND(" ",Table1[[#This Row],[Employee Name]])-1)</f>
        <v>Aditya</v>
      </c>
      <c r="X2558" t="str">
        <f>RIGHT(Table1[[#This Row],[Employee Name]],LEN(Table1[[#This Row],[Employee Name]])-FIND(" ",Table1[[#This Row],[Employee Name]]))</f>
        <v>Kapoor</v>
      </c>
      <c r="Y2558" t="str">
        <f>Table1[[#This Row],[Department]]&amp;"-"&amp;Table1[[#This Row],[Employee ID]]</f>
        <v>IT-E02177</v>
      </c>
      <c r="Z2558" t="str">
        <f>LEFT(Table1[[#This Row],[Department]],3)</f>
        <v>IT</v>
      </c>
      <c r="AA2558" t="str">
        <f>_xlfn.XLOOKUP(Table1[[#This Row],[Manager ID]],MANAGERS!A:A,MANAGERS!B:B)</f>
        <v>Manager_6</v>
      </c>
      <c r="AB2558" t="str" cm="1">
        <f t="array" ref="AB2558">_xlfn.XLOOKUP(Table1[[#This Row],[Manager ID]],Table2[[#All],[Manager ID]],Table2[[#All],[Department Head]])</f>
        <v>HR</v>
      </c>
      <c r="AC2558" s="2">
        <f>_xlfn.XLOOKUP(Table1[[#This Row],[City]],L:L,O:O)</f>
        <v>0.23486488519629886</v>
      </c>
      <c r="AD2558" t="str" cm="1">
        <f t="array" ref="AD2558">_xlfn.IFS(Table1[[#This Row],[Performance Score]]&gt;=90,"Excellent",Table1[[#This Row],[Performance Score]]&gt;=75,"Good",Table1[[#This Row],[Performance Score]]&gt;=60,"Average",Table1[[#This Row],[Performance Score]]&lt;=60,"Need Improvement")</f>
        <v>Average</v>
      </c>
      <c r="AE2558" t="str">
        <f>IF(AND(Table1[[#This Row],[Attendance %]]&gt;=80,(Table1[[#This Row],[Performance Score]]&gt;=80)),"Eligible","Not Eligible")</f>
        <v>Not Eligible</v>
      </c>
      <c r="AF2558" t="str">
        <f>IF(Table1[[#This Row],[Performance Score]]&gt;=80,"High Performer","Low Performer")</f>
        <v>Low Performer</v>
      </c>
      <c r="AG2558" t="str" cm="1">
        <f t="array" aca="1" ref="AG2558" ca="1">_xlfn.IFS(Table1[[#This Row],[Experience]]&lt;=3,"Junior",Table1[[#This Row],[Experience]]&lt;=7,"Mid Level",Table1[[#This Row],[Experience]]&gt;=7,"Senior")</f>
        <v>Senior</v>
      </c>
      <c r="AH2558" t="str">
        <f>IF(Table1[[#This Row],[Attendance %]]&gt;75,"OK","Below 75")</f>
        <v>OK</v>
      </c>
      <c r="AI2558" t="b">
        <f>ISBLANK(Table1[[#This Row],[Employee ID]])</f>
        <v>0</v>
      </c>
      <c r="AJ2558" t="b">
        <f>ISNUMBER(Table1[[#This Row],[Total Salary  ]])</f>
        <v>1</v>
      </c>
      <c r="AK2558" t="str">
        <f>IFERROR(_xlfn.XLOOKUP(Table1[[#This Row],[Manager ID]],MANAGERS!A:A,MANAGERS!B:B),"Not Found")</f>
        <v>Manager_6</v>
      </c>
    </row>
    <row r="2559" spans="1:37" x14ac:dyDescent="0.2">
      <c r="A2559" t="s">
        <v>889</v>
      </c>
      <c r="B2559" t="s">
        <v>45</v>
      </c>
      <c r="C2559" t="s">
        <v>15</v>
      </c>
      <c r="D2559" t="s">
        <v>43</v>
      </c>
      <c r="E2559" t="s">
        <v>22</v>
      </c>
      <c r="F2559" s="1">
        <v>43733</v>
      </c>
      <c r="G2559" s="1">
        <v>38664</v>
      </c>
      <c r="H2559">
        <v>66399</v>
      </c>
      <c r="I2559">
        <v>23129</v>
      </c>
      <c r="J2559">
        <v>64</v>
      </c>
      <c r="K2559">
        <v>57</v>
      </c>
      <c r="L2559" t="s">
        <v>18</v>
      </c>
      <c r="M2559">
        <v>114</v>
      </c>
      <c r="N2559">
        <f>Table1[[#This Row],[Basic Salary]]+Table1[[#This Row],[Bonus]]</f>
        <v>89528</v>
      </c>
      <c r="O2559" s="2">
        <f>Table1[[#This Row],[Bonus]]/Table1[[#This Row],[Basic Salary]]</f>
        <v>0.34833355924035003</v>
      </c>
      <c r="P2559">
        <f ca="1">DATEDIF(Table1[[#This Row],[Date of Birth]],TODAY(),"Y")</f>
        <v>20</v>
      </c>
      <c r="Q2559">
        <f ca="1">DATEDIF(Table1[[#This Row],[Joining Date]],TODAY(),"Y")</f>
        <v>6</v>
      </c>
      <c r="R2559" t="str">
        <f ca="1">IF(YEAR(Table1[[#This Row],[Joining Date]])=YEAR(TODAY()),"Yes","No")</f>
        <v>No</v>
      </c>
      <c r="S2559" t="str">
        <f ca="1">IF(Table1[[#This Row],[Experience]]&gt;5,"Yes","No")</f>
        <v>Yes</v>
      </c>
      <c r="T2559" t="str">
        <f>TEXT(Table1[[#This Row],[Joining Date]],"mmmm")</f>
        <v>September</v>
      </c>
      <c r="U2559" t="str">
        <f>TEXT(Table1[[#This Row],[Joining Date]],"yyyy")</f>
        <v>2019</v>
      </c>
      <c r="V2559" s="5">
        <f ca="1">TODAY()-Table1[[#This Row],[Joining Date]]</f>
        <v>2506</v>
      </c>
      <c r="W2559" t="str">
        <f>LEFT(Table1[[#This Row],[Employee Name]],FIND(" ",Table1[[#This Row],[Employee Name]])-1)</f>
        <v>Ananya</v>
      </c>
      <c r="X2559" t="str">
        <f>RIGHT(Table1[[#This Row],[Employee Name]],LEN(Table1[[#This Row],[Employee Name]])-FIND(" ",Table1[[#This Row],[Employee Name]]))</f>
        <v>Rao</v>
      </c>
      <c r="Y2559" t="str">
        <f>Table1[[#This Row],[Department]]&amp;"-"&amp;Table1[[#This Row],[Employee ID]]</f>
        <v>Operations-E00833</v>
      </c>
      <c r="Z2559" t="str">
        <f>LEFT(Table1[[#This Row],[Department]],3)</f>
        <v>Ope</v>
      </c>
      <c r="AA2559" t="str">
        <f>_xlfn.XLOOKUP(Table1[[#This Row],[Manager ID]],MANAGERS!A:A,MANAGERS!B:B)</f>
        <v>Manager_14</v>
      </c>
      <c r="AB2559" t="str" cm="1">
        <f t="array" ref="AB2559">_xlfn.XLOOKUP(Table1[[#This Row],[Manager ID]],Table2[[#All],[Manager ID]],Table2[[#All],[Department Head]])</f>
        <v>Marketing</v>
      </c>
      <c r="AC2559" s="2">
        <f>_xlfn.XLOOKUP(Table1[[#This Row],[City]],L:L,O:O)</f>
        <v>0.21356479274849693</v>
      </c>
      <c r="AD2559" t="str" cm="1">
        <f t="array" ref="AD2559">_xlfn.IFS(Table1[[#This Row],[Performance Score]]&gt;=90,"Excellent",Table1[[#This Row],[Performance Score]]&gt;=75,"Good",Table1[[#This Row],[Performance Score]]&gt;=60,"Average",Table1[[#This Row],[Performance Score]]&lt;=60,"Need Improvement")</f>
        <v>Need Improvement</v>
      </c>
      <c r="AE2559" t="str">
        <f>IF(AND(Table1[[#This Row],[Attendance %]]&gt;=80,(Table1[[#This Row],[Performance Score]]&gt;=80)),"Eligible","Not Eligible")</f>
        <v>Not Eligible</v>
      </c>
      <c r="AF2559" t="str">
        <f>IF(Table1[[#This Row],[Performance Score]]&gt;=80,"High Performer","Low Performer")</f>
        <v>Low Performer</v>
      </c>
      <c r="AG2559" t="str" cm="1">
        <f t="array" aca="1" ref="AG2559" ca="1">_xlfn.IFS(Table1[[#This Row],[Experience]]&lt;=3,"Junior",Table1[[#This Row],[Experience]]&lt;=7,"Mid Level",Table1[[#This Row],[Experience]]&gt;=7,"Senior")</f>
        <v>Mid Level</v>
      </c>
      <c r="AH2559" t="str">
        <f>IF(Table1[[#This Row],[Attendance %]]&gt;75,"OK","Below 75")</f>
        <v>Below 75</v>
      </c>
      <c r="AI2559" t="b">
        <f>ISBLANK(Table1[[#This Row],[Employee ID]])</f>
        <v>0</v>
      </c>
      <c r="AJ2559" t="b">
        <f>ISNUMBER(Table1[[#This Row],[Total Salary  ]])</f>
        <v>1</v>
      </c>
      <c r="AK2559" t="str">
        <f>IFERROR(_xlfn.XLOOKUP(Table1[[#This Row],[Manager ID]],MANAGERS!A:A,MANAGERS!B:B),"Not Found")</f>
        <v>Manager_14</v>
      </c>
    </row>
    <row r="2560" spans="1:37" x14ac:dyDescent="0.2">
      <c r="A2560" t="s">
        <v>3344</v>
      </c>
      <c r="B2560" t="s">
        <v>93</v>
      </c>
      <c r="C2560" t="s">
        <v>21</v>
      </c>
      <c r="D2560" t="s">
        <v>33</v>
      </c>
      <c r="E2560" t="s">
        <v>51</v>
      </c>
      <c r="F2560" s="1">
        <v>45263</v>
      </c>
      <c r="G2560" s="1">
        <v>35208</v>
      </c>
      <c r="H2560">
        <v>77713</v>
      </c>
      <c r="I2560">
        <v>11790</v>
      </c>
      <c r="J2560">
        <v>79</v>
      </c>
      <c r="K2560">
        <v>55</v>
      </c>
      <c r="L2560" t="s">
        <v>34</v>
      </c>
      <c r="M2560">
        <v>103</v>
      </c>
      <c r="N2560">
        <f>Table1[[#This Row],[Basic Salary]]+Table1[[#This Row],[Bonus]]</f>
        <v>89503</v>
      </c>
      <c r="O2560" s="2">
        <f>Table1[[#This Row],[Bonus]]/Table1[[#This Row],[Basic Salary]]</f>
        <v>0.15171206876584356</v>
      </c>
      <c r="P2560">
        <f ca="1">DATEDIF(Table1[[#This Row],[Date of Birth]],TODAY(),"Y")</f>
        <v>30</v>
      </c>
      <c r="Q2560">
        <f ca="1">DATEDIF(Table1[[#This Row],[Joining Date]],TODAY(),"Y")</f>
        <v>2</v>
      </c>
      <c r="R2560" t="str">
        <f ca="1">IF(YEAR(Table1[[#This Row],[Joining Date]])=YEAR(TODAY()),"Yes","No")</f>
        <v>No</v>
      </c>
      <c r="S2560" t="str">
        <f ca="1">IF(Table1[[#This Row],[Experience]]&gt;5,"Yes","No")</f>
        <v>No</v>
      </c>
      <c r="T2560" t="str">
        <f>TEXT(Table1[[#This Row],[Joining Date]],"mmmm")</f>
        <v>December</v>
      </c>
      <c r="U2560" t="str">
        <f>TEXT(Table1[[#This Row],[Joining Date]],"yyyy")</f>
        <v>2023</v>
      </c>
      <c r="V2560" s="5">
        <f ca="1">TODAY()-Table1[[#This Row],[Joining Date]]</f>
        <v>976</v>
      </c>
      <c r="W2560" t="str">
        <f>LEFT(Table1[[#This Row],[Employee Name]],FIND(" ",Table1[[#This Row],[Employee Name]])-1)</f>
        <v>Priya</v>
      </c>
      <c r="X2560" t="str">
        <f>RIGHT(Table1[[#This Row],[Employee Name]],LEN(Table1[[#This Row],[Employee Name]])-FIND(" ",Table1[[#This Row],[Employee Name]]))</f>
        <v>Reddy</v>
      </c>
      <c r="Y2560" t="str">
        <f>Table1[[#This Row],[Department]]&amp;"-"&amp;Table1[[#This Row],[Employee ID]]</f>
        <v>Marketing-E03288</v>
      </c>
      <c r="Z2560" t="str">
        <f>LEFT(Table1[[#This Row],[Department]],3)</f>
        <v>Mar</v>
      </c>
      <c r="AA2560" t="str">
        <f>_xlfn.XLOOKUP(Table1[[#This Row],[Manager ID]],MANAGERS!A:A,MANAGERS!B:B)</f>
        <v>Manager_3</v>
      </c>
      <c r="AB2560" t="str" cm="1">
        <f t="array" ref="AB2560">_xlfn.XLOOKUP(Table1[[#This Row],[Manager ID]],Table2[[#All],[Manager ID]],Table2[[#All],[Department Head]])</f>
        <v>IT</v>
      </c>
      <c r="AC2560" s="2">
        <f>_xlfn.XLOOKUP(Table1[[#This Row],[City]],L:L,O:O)</f>
        <v>0.24030340748661314</v>
      </c>
      <c r="AD2560" t="str" cm="1">
        <f t="array" ref="AD2560">_xlfn.IFS(Table1[[#This Row],[Performance Score]]&gt;=90,"Excellent",Table1[[#This Row],[Performance Score]]&gt;=75,"Good",Table1[[#This Row],[Performance Score]]&gt;=60,"Average",Table1[[#This Row],[Performance Score]]&lt;=60,"Need Improvement")</f>
        <v>Need Improvement</v>
      </c>
      <c r="AE2560" t="str">
        <f>IF(AND(Table1[[#This Row],[Attendance %]]&gt;=80,(Table1[[#This Row],[Performance Score]]&gt;=80)),"Eligible","Not Eligible")</f>
        <v>Not Eligible</v>
      </c>
      <c r="AF2560" t="str">
        <f>IF(Table1[[#This Row],[Performance Score]]&gt;=80,"High Performer","Low Performer")</f>
        <v>Low Performer</v>
      </c>
      <c r="AG2560" t="str" cm="1">
        <f t="array" aca="1" ref="AG2560" ca="1">_xlfn.IFS(Table1[[#This Row],[Experience]]&lt;=3,"Junior",Table1[[#This Row],[Experience]]&lt;=7,"Mid Level",Table1[[#This Row],[Experience]]&gt;=7,"Senior")</f>
        <v>Junior</v>
      </c>
      <c r="AH2560" t="str">
        <f>IF(Table1[[#This Row],[Attendance %]]&gt;75,"OK","Below 75")</f>
        <v>OK</v>
      </c>
      <c r="AI2560" t="b">
        <f>ISBLANK(Table1[[#This Row],[Employee ID]])</f>
        <v>0</v>
      </c>
      <c r="AJ2560" t="b">
        <f>ISNUMBER(Table1[[#This Row],[Total Salary  ]])</f>
        <v>1</v>
      </c>
      <c r="AK2560" t="str">
        <f>IFERROR(_xlfn.XLOOKUP(Table1[[#This Row],[Manager ID]],MANAGERS!A:A,MANAGERS!B:B),"Not Found")</f>
        <v>Manager_3</v>
      </c>
    </row>
    <row r="2561" spans="1:37" x14ac:dyDescent="0.2">
      <c r="A2561" t="s">
        <v>2837</v>
      </c>
      <c r="B2561" t="s">
        <v>14</v>
      </c>
      <c r="C2561" t="s">
        <v>21</v>
      </c>
      <c r="D2561" t="s">
        <v>40</v>
      </c>
      <c r="E2561" t="s">
        <v>26</v>
      </c>
      <c r="F2561" s="1">
        <v>43429</v>
      </c>
      <c r="G2561" s="1">
        <v>40090</v>
      </c>
      <c r="H2561">
        <v>77676</v>
      </c>
      <c r="I2561">
        <v>11822</v>
      </c>
      <c r="J2561">
        <v>83</v>
      </c>
      <c r="K2561">
        <v>63</v>
      </c>
      <c r="L2561" t="s">
        <v>34</v>
      </c>
      <c r="M2561">
        <v>117</v>
      </c>
      <c r="N2561">
        <f>Table1[[#This Row],[Basic Salary]]+Table1[[#This Row],[Bonus]]</f>
        <v>89498</v>
      </c>
      <c r="O2561" s="2">
        <f>Table1[[#This Row],[Bonus]]/Table1[[#This Row],[Basic Salary]]</f>
        <v>0.15219630259024666</v>
      </c>
      <c r="P2561">
        <f ca="1">DATEDIF(Table1[[#This Row],[Date of Birth]],TODAY(),"Y")</f>
        <v>16</v>
      </c>
      <c r="Q2561">
        <f ca="1">DATEDIF(Table1[[#This Row],[Joining Date]],TODAY(),"Y")</f>
        <v>7</v>
      </c>
      <c r="R2561" t="str">
        <f ca="1">IF(YEAR(Table1[[#This Row],[Joining Date]])=YEAR(TODAY()),"Yes","No")</f>
        <v>No</v>
      </c>
      <c r="S2561" t="str">
        <f ca="1">IF(Table1[[#This Row],[Experience]]&gt;5,"Yes","No")</f>
        <v>Yes</v>
      </c>
      <c r="T2561" t="str">
        <f>TEXT(Table1[[#This Row],[Joining Date]],"mmmm")</f>
        <v>November</v>
      </c>
      <c r="U2561" t="str">
        <f>TEXT(Table1[[#This Row],[Joining Date]],"yyyy")</f>
        <v>2018</v>
      </c>
      <c r="V2561" s="5">
        <f ca="1">TODAY()-Table1[[#This Row],[Joining Date]]</f>
        <v>2810</v>
      </c>
      <c r="W2561" t="str">
        <f>LEFT(Table1[[#This Row],[Employee Name]],FIND(" ",Table1[[#This Row],[Employee Name]])-1)</f>
        <v>Nisha</v>
      </c>
      <c r="X2561" t="str">
        <f>RIGHT(Table1[[#This Row],[Employee Name]],LEN(Table1[[#This Row],[Employee Name]])-FIND(" ",Table1[[#This Row],[Employee Name]]))</f>
        <v>Kapoor</v>
      </c>
      <c r="Y2561" t="str">
        <f>Table1[[#This Row],[Department]]&amp;"-"&amp;Table1[[#This Row],[Employee ID]]</f>
        <v>IT-E02781</v>
      </c>
      <c r="Z2561" t="str">
        <f>LEFT(Table1[[#This Row],[Department]],3)</f>
        <v>IT</v>
      </c>
      <c r="AA2561" t="str">
        <f>_xlfn.XLOOKUP(Table1[[#This Row],[Manager ID]],MANAGERS!A:A,MANAGERS!B:B)</f>
        <v>Manager_17</v>
      </c>
      <c r="AB2561" t="str" cm="1">
        <f t="array" ref="AB2561">_xlfn.XLOOKUP(Table1[[#This Row],[Manager ID]],Table2[[#All],[Manager ID]],Table2[[#All],[Department Head]])</f>
        <v>Finance</v>
      </c>
      <c r="AC2561" s="2">
        <f>_xlfn.XLOOKUP(Table1[[#This Row],[City]],L:L,O:O)</f>
        <v>0.24030340748661314</v>
      </c>
      <c r="AD2561" t="str" cm="1">
        <f t="array" ref="AD2561">_xlfn.IFS(Table1[[#This Row],[Performance Score]]&gt;=90,"Excellent",Table1[[#This Row],[Performance Score]]&gt;=75,"Good",Table1[[#This Row],[Performance Score]]&gt;=60,"Average",Table1[[#This Row],[Performance Score]]&lt;=60,"Need Improvement")</f>
        <v>Average</v>
      </c>
      <c r="AE2561" t="str">
        <f>IF(AND(Table1[[#This Row],[Attendance %]]&gt;=80,(Table1[[#This Row],[Performance Score]]&gt;=80)),"Eligible","Not Eligible")</f>
        <v>Not Eligible</v>
      </c>
      <c r="AF2561" t="str">
        <f>IF(Table1[[#This Row],[Performance Score]]&gt;=80,"High Performer","Low Performer")</f>
        <v>Low Performer</v>
      </c>
      <c r="AG2561" t="str" cm="1">
        <f t="array" aca="1" ref="AG2561" ca="1">_xlfn.IFS(Table1[[#This Row],[Experience]]&lt;=3,"Junior",Table1[[#This Row],[Experience]]&lt;=7,"Mid Level",Table1[[#This Row],[Experience]]&gt;=7,"Senior")</f>
        <v>Mid Level</v>
      </c>
      <c r="AH2561" t="str">
        <f>IF(Table1[[#This Row],[Attendance %]]&gt;75,"OK","Below 75")</f>
        <v>OK</v>
      </c>
      <c r="AI2561" t="b">
        <f>ISBLANK(Table1[[#This Row],[Employee ID]])</f>
        <v>0</v>
      </c>
      <c r="AJ2561" t="b">
        <f>ISNUMBER(Table1[[#This Row],[Total Salary  ]])</f>
        <v>1</v>
      </c>
      <c r="AK2561" t="str">
        <f>IFERROR(_xlfn.XLOOKUP(Table1[[#This Row],[Manager ID]],MANAGERS!A:A,MANAGERS!B:B),"Not Found")</f>
        <v>Manager_17</v>
      </c>
    </row>
    <row r="2562" spans="1:37" x14ac:dyDescent="0.2">
      <c r="A2562" t="s">
        <v>907</v>
      </c>
      <c r="B2562" t="s">
        <v>50</v>
      </c>
      <c r="C2562" t="s">
        <v>21</v>
      </c>
      <c r="D2562" t="s">
        <v>33</v>
      </c>
      <c r="E2562" t="s">
        <v>30</v>
      </c>
      <c r="F2562" s="1">
        <v>45640</v>
      </c>
      <c r="G2562" s="1">
        <v>39850</v>
      </c>
      <c r="H2562">
        <v>78019</v>
      </c>
      <c r="I2562">
        <v>11464</v>
      </c>
      <c r="J2562">
        <v>79</v>
      </c>
      <c r="K2562">
        <v>45</v>
      </c>
      <c r="L2562" t="s">
        <v>53</v>
      </c>
      <c r="M2562">
        <v>118</v>
      </c>
      <c r="N2562">
        <f>Table1[[#This Row],[Basic Salary]]+Table1[[#This Row],[Bonus]]</f>
        <v>89483</v>
      </c>
      <c r="O2562" s="2">
        <f>Table1[[#This Row],[Bonus]]/Table1[[#This Row],[Basic Salary]]</f>
        <v>0.1469385662466835</v>
      </c>
      <c r="P2562">
        <f ca="1">DATEDIF(Table1[[#This Row],[Date of Birth]],TODAY(),"Y")</f>
        <v>17</v>
      </c>
      <c r="Q2562">
        <f ca="1">DATEDIF(Table1[[#This Row],[Joining Date]],TODAY(),"Y")</f>
        <v>1</v>
      </c>
      <c r="R2562" t="str">
        <f ca="1">IF(YEAR(Table1[[#This Row],[Joining Date]])=YEAR(TODAY()),"Yes","No")</f>
        <v>No</v>
      </c>
      <c r="S2562" t="str">
        <f ca="1">IF(Table1[[#This Row],[Experience]]&gt;5,"Yes","No")</f>
        <v>No</v>
      </c>
      <c r="T2562" t="str">
        <f>TEXT(Table1[[#This Row],[Joining Date]],"mmmm")</f>
        <v>December</v>
      </c>
      <c r="U2562" t="str">
        <f>TEXT(Table1[[#This Row],[Joining Date]],"yyyy")</f>
        <v>2024</v>
      </c>
      <c r="V2562" s="5">
        <f ca="1">TODAY()-Table1[[#This Row],[Joining Date]]</f>
        <v>599</v>
      </c>
      <c r="W2562" t="str">
        <f>LEFT(Table1[[#This Row],[Employee Name]],FIND(" ",Table1[[#This Row],[Employee Name]])-1)</f>
        <v>Ravi</v>
      </c>
      <c r="X2562" t="str">
        <f>RIGHT(Table1[[#This Row],[Employee Name]],LEN(Table1[[#This Row],[Employee Name]])-FIND(" ",Table1[[#This Row],[Employee Name]]))</f>
        <v>Teja</v>
      </c>
      <c r="Y2562" t="str">
        <f>Table1[[#This Row],[Department]]&amp;"-"&amp;Table1[[#This Row],[Employee ID]]</f>
        <v>Marketing-E00851</v>
      </c>
      <c r="Z2562" t="str">
        <f>LEFT(Table1[[#This Row],[Department]],3)</f>
        <v>Mar</v>
      </c>
      <c r="AA2562" t="str">
        <f>_xlfn.XLOOKUP(Table1[[#This Row],[Manager ID]],MANAGERS!A:A,MANAGERS!B:B)</f>
        <v>Manager_18</v>
      </c>
      <c r="AB2562" t="str" cm="1">
        <f t="array" ref="AB2562">_xlfn.XLOOKUP(Table1[[#This Row],[Manager ID]],Table2[[#All],[Manager ID]],Table2[[#All],[Department Head]])</f>
        <v>Support</v>
      </c>
      <c r="AC2562" s="2">
        <f>_xlfn.XLOOKUP(Table1[[#This Row],[City]],L:L,O:O)</f>
        <v>0.23685887225230964</v>
      </c>
      <c r="AD2562" t="str" cm="1">
        <f t="array" ref="AD2562">_xlfn.IFS(Table1[[#This Row],[Performance Score]]&gt;=90,"Excellent",Table1[[#This Row],[Performance Score]]&gt;=75,"Good",Table1[[#This Row],[Performance Score]]&gt;=60,"Average",Table1[[#This Row],[Performance Score]]&lt;=60,"Need Improvement")</f>
        <v>Need Improvement</v>
      </c>
      <c r="AE2562" t="str">
        <f>IF(AND(Table1[[#This Row],[Attendance %]]&gt;=80,(Table1[[#This Row],[Performance Score]]&gt;=80)),"Eligible","Not Eligible")</f>
        <v>Not Eligible</v>
      </c>
      <c r="AF2562" t="str">
        <f>IF(Table1[[#This Row],[Performance Score]]&gt;=80,"High Performer","Low Performer")</f>
        <v>Low Performer</v>
      </c>
      <c r="AG2562" t="str" cm="1">
        <f t="array" aca="1" ref="AG2562" ca="1">_xlfn.IFS(Table1[[#This Row],[Experience]]&lt;=3,"Junior",Table1[[#This Row],[Experience]]&lt;=7,"Mid Level",Table1[[#This Row],[Experience]]&gt;=7,"Senior")</f>
        <v>Junior</v>
      </c>
      <c r="AH2562" t="str">
        <f>IF(Table1[[#This Row],[Attendance %]]&gt;75,"OK","Below 75")</f>
        <v>OK</v>
      </c>
      <c r="AI2562" t="b">
        <f>ISBLANK(Table1[[#This Row],[Employee ID]])</f>
        <v>0</v>
      </c>
      <c r="AJ2562" t="b">
        <f>ISNUMBER(Table1[[#This Row],[Total Salary  ]])</f>
        <v>1</v>
      </c>
      <c r="AK2562" t="str">
        <f>IFERROR(_xlfn.XLOOKUP(Table1[[#This Row],[Manager ID]],MANAGERS!A:A,MANAGERS!B:B),"Not Found")</f>
        <v>Manager_18</v>
      </c>
    </row>
    <row r="2563" spans="1:37" x14ac:dyDescent="0.2">
      <c r="A2563" t="s">
        <v>1049</v>
      </c>
      <c r="B2563" t="s">
        <v>71</v>
      </c>
      <c r="C2563" t="s">
        <v>21</v>
      </c>
      <c r="D2563" t="s">
        <v>33</v>
      </c>
      <c r="E2563" t="s">
        <v>22</v>
      </c>
      <c r="F2563" s="1">
        <v>42661</v>
      </c>
      <c r="G2563" s="1">
        <v>34570</v>
      </c>
      <c r="H2563">
        <v>75264</v>
      </c>
      <c r="I2563">
        <v>14186</v>
      </c>
      <c r="J2563">
        <v>74</v>
      </c>
      <c r="K2563">
        <v>86</v>
      </c>
      <c r="L2563" t="s">
        <v>31</v>
      </c>
      <c r="M2563">
        <v>116</v>
      </c>
      <c r="N2563">
        <f>Table1[[#This Row],[Basic Salary]]+Table1[[#This Row],[Bonus]]</f>
        <v>89450</v>
      </c>
      <c r="O2563" s="2">
        <f>Table1[[#This Row],[Bonus]]/Table1[[#This Row],[Basic Salary]]</f>
        <v>0.18848320578231292</v>
      </c>
      <c r="P2563">
        <f ca="1">DATEDIF(Table1[[#This Row],[Date of Birth]],TODAY(),"Y")</f>
        <v>31</v>
      </c>
      <c r="Q2563">
        <f ca="1">DATEDIF(Table1[[#This Row],[Joining Date]],TODAY(),"Y")</f>
        <v>9</v>
      </c>
      <c r="R2563" t="str">
        <f ca="1">IF(YEAR(Table1[[#This Row],[Joining Date]])=YEAR(TODAY()),"Yes","No")</f>
        <v>No</v>
      </c>
      <c r="S2563" t="str">
        <f ca="1">IF(Table1[[#This Row],[Experience]]&gt;5,"Yes","No")</f>
        <v>Yes</v>
      </c>
      <c r="T2563" t="str">
        <f>TEXT(Table1[[#This Row],[Joining Date]],"mmmm")</f>
        <v>October</v>
      </c>
      <c r="U2563" t="str">
        <f>TEXT(Table1[[#This Row],[Joining Date]],"yyyy")</f>
        <v>2016</v>
      </c>
      <c r="V2563" s="5">
        <f ca="1">TODAY()-Table1[[#This Row],[Joining Date]]</f>
        <v>3578</v>
      </c>
      <c r="W2563" t="str">
        <f>LEFT(Table1[[#This Row],[Employee Name]],FIND(" ",Table1[[#This Row],[Employee Name]])-1)</f>
        <v>Sneha</v>
      </c>
      <c r="X2563" t="str">
        <f>RIGHT(Table1[[#This Row],[Employee Name]],LEN(Table1[[#This Row],[Employee Name]])-FIND(" ",Table1[[#This Row],[Employee Name]]))</f>
        <v>Iyer</v>
      </c>
      <c r="Y2563" t="str">
        <f>Table1[[#This Row],[Department]]&amp;"-"&amp;Table1[[#This Row],[Employee ID]]</f>
        <v>Marketing-E00993</v>
      </c>
      <c r="Z2563" t="str">
        <f>LEFT(Table1[[#This Row],[Department]],3)</f>
        <v>Mar</v>
      </c>
      <c r="AA2563" t="str">
        <f>_xlfn.XLOOKUP(Table1[[#This Row],[Manager ID]],MANAGERS!A:A,MANAGERS!B:B)</f>
        <v>Manager_16</v>
      </c>
      <c r="AB2563" t="str" cm="1">
        <f t="array" ref="AB2563">_xlfn.XLOOKUP(Table1[[#This Row],[Manager ID]],Table2[[#All],[Manager ID]],Table2[[#All],[Department Head]])</f>
        <v>Sales</v>
      </c>
      <c r="AC2563" s="2">
        <f>_xlfn.XLOOKUP(Table1[[#This Row],[City]],L:L,O:O)</f>
        <v>0.241864189087755</v>
      </c>
      <c r="AD2563" t="str" cm="1">
        <f t="array" ref="AD2563">_xlfn.IFS(Table1[[#This Row],[Performance Score]]&gt;=90,"Excellent",Table1[[#This Row],[Performance Score]]&gt;=75,"Good",Table1[[#This Row],[Performance Score]]&gt;=60,"Average",Table1[[#This Row],[Performance Score]]&lt;=60,"Need Improvement")</f>
        <v>Good</v>
      </c>
      <c r="AE2563" t="str">
        <f>IF(AND(Table1[[#This Row],[Attendance %]]&gt;=80,(Table1[[#This Row],[Performance Score]]&gt;=80)),"Eligible","Not Eligible")</f>
        <v>Not Eligible</v>
      </c>
      <c r="AF2563" t="str">
        <f>IF(Table1[[#This Row],[Performance Score]]&gt;=80,"High Performer","Low Performer")</f>
        <v>High Performer</v>
      </c>
      <c r="AG2563" t="str" cm="1">
        <f t="array" aca="1" ref="AG2563" ca="1">_xlfn.IFS(Table1[[#This Row],[Experience]]&lt;=3,"Junior",Table1[[#This Row],[Experience]]&lt;=7,"Mid Level",Table1[[#This Row],[Experience]]&gt;=7,"Senior")</f>
        <v>Senior</v>
      </c>
      <c r="AH2563" t="str">
        <f>IF(Table1[[#This Row],[Attendance %]]&gt;75,"OK","Below 75")</f>
        <v>Below 75</v>
      </c>
      <c r="AI2563" t="b">
        <f>ISBLANK(Table1[[#This Row],[Employee ID]])</f>
        <v>0</v>
      </c>
      <c r="AJ2563" t="b">
        <f>ISNUMBER(Table1[[#This Row],[Total Salary  ]])</f>
        <v>1</v>
      </c>
      <c r="AK2563" t="str">
        <f>IFERROR(_xlfn.XLOOKUP(Table1[[#This Row],[Manager ID]],MANAGERS!A:A,MANAGERS!B:B),"Not Found")</f>
        <v>Manager_16</v>
      </c>
    </row>
    <row r="2564" spans="1:37" x14ac:dyDescent="0.2">
      <c r="A2564" t="s">
        <v>516</v>
      </c>
      <c r="B2564" t="s">
        <v>45</v>
      </c>
      <c r="C2564" t="s">
        <v>15</v>
      </c>
      <c r="D2564" t="s">
        <v>33</v>
      </c>
      <c r="E2564" t="s">
        <v>26</v>
      </c>
      <c r="F2564" s="1">
        <v>45268</v>
      </c>
      <c r="G2564" s="1">
        <v>38162</v>
      </c>
      <c r="H2564">
        <v>63663</v>
      </c>
      <c r="I2564">
        <v>25776</v>
      </c>
      <c r="J2564">
        <v>69</v>
      </c>
      <c r="K2564">
        <v>59</v>
      </c>
      <c r="L2564" t="s">
        <v>18</v>
      </c>
      <c r="M2564">
        <v>112</v>
      </c>
      <c r="N2564">
        <f>Table1[[#This Row],[Basic Salary]]+Table1[[#This Row],[Bonus]]</f>
        <v>89439</v>
      </c>
      <c r="O2564" s="2">
        <f>Table1[[#This Row],[Bonus]]/Table1[[#This Row],[Basic Salary]]</f>
        <v>0.40488195655247161</v>
      </c>
      <c r="P2564">
        <f ca="1">DATEDIF(Table1[[#This Row],[Date of Birth]],TODAY(),"Y")</f>
        <v>22</v>
      </c>
      <c r="Q2564">
        <f ca="1">DATEDIF(Table1[[#This Row],[Joining Date]],TODAY(),"Y")</f>
        <v>2</v>
      </c>
      <c r="R2564" t="str">
        <f ca="1">IF(YEAR(Table1[[#This Row],[Joining Date]])=YEAR(TODAY()),"Yes","No")</f>
        <v>No</v>
      </c>
      <c r="S2564" t="str">
        <f ca="1">IF(Table1[[#This Row],[Experience]]&gt;5,"Yes","No")</f>
        <v>No</v>
      </c>
      <c r="T2564" t="str">
        <f>TEXT(Table1[[#This Row],[Joining Date]],"mmmm")</f>
        <v>December</v>
      </c>
      <c r="U2564" t="str">
        <f>TEXT(Table1[[#This Row],[Joining Date]],"yyyy")</f>
        <v>2023</v>
      </c>
      <c r="V2564" s="5">
        <f ca="1">TODAY()-Table1[[#This Row],[Joining Date]]</f>
        <v>971</v>
      </c>
      <c r="W2564" t="str">
        <f>LEFT(Table1[[#This Row],[Employee Name]],FIND(" ",Table1[[#This Row],[Employee Name]])-1)</f>
        <v>Ananya</v>
      </c>
      <c r="X2564" t="str">
        <f>RIGHT(Table1[[#This Row],[Employee Name]],LEN(Table1[[#This Row],[Employee Name]])-FIND(" ",Table1[[#This Row],[Employee Name]]))</f>
        <v>Rao</v>
      </c>
      <c r="Y2564" t="str">
        <f>Table1[[#This Row],[Department]]&amp;"-"&amp;Table1[[#This Row],[Employee ID]]</f>
        <v>Marketing-E00460</v>
      </c>
      <c r="Z2564" t="str">
        <f>LEFT(Table1[[#This Row],[Department]],3)</f>
        <v>Mar</v>
      </c>
      <c r="AA2564" t="str">
        <f>_xlfn.XLOOKUP(Table1[[#This Row],[Manager ID]],MANAGERS!A:A,MANAGERS!B:B)</f>
        <v>Manager_12</v>
      </c>
      <c r="AB2564" t="str" cm="1">
        <f t="array" ref="AB2564">_xlfn.XLOOKUP(Table1[[#This Row],[Manager ID]],Table2[[#All],[Manager ID]],Table2[[#All],[Department Head]])</f>
        <v>Marketing</v>
      </c>
      <c r="AC2564" s="2">
        <f>_xlfn.XLOOKUP(Table1[[#This Row],[City]],L:L,O:O)</f>
        <v>0.21356479274849693</v>
      </c>
      <c r="AD2564" t="str" cm="1">
        <f t="array" ref="AD2564">_xlfn.IFS(Table1[[#This Row],[Performance Score]]&gt;=90,"Excellent",Table1[[#This Row],[Performance Score]]&gt;=75,"Good",Table1[[#This Row],[Performance Score]]&gt;=60,"Average",Table1[[#This Row],[Performance Score]]&lt;=60,"Need Improvement")</f>
        <v>Need Improvement</v>
      </c>
      <c r="AE2564" t="str">
        <f>IF(AND(Table1[[#This Row],[Attendance %]]&gt;=80,(Table1[[#This Row],[Performance Score]]&gt;=80)),"Eligible","Not Eligible")</f>
        <v>Not Eligible</v>
      </c>
      <c r="AF2564" t="str">
        <f>IF(Table1[[#This Row],[Performance Score]]&gt;=80,"High Performer","Low Performer")</f>
        <v>Low Performer</v>
      </c>
      <c r="AG2564" t="str" cm="1">
        <f t="array" aca="1" ref="AG2564" ca="1">_xlfn.IFS(Table1[[#This Row],[Experience]]&lt;=3,"Junior",Table1[[#This Row],[Experience]]&lt;=7,"Mid Level",Table1[[#This Row],[Experience]]&gt;=7,"Senior")</f>
        <v>Junior</v>
      </c>
      <c r="AH2564" t="str">
        <f>IF(Table1[[#This Row],[Attendance %]]&gt;75,"OK","Below 75")</f>
        <v>Below 75</v>
      </c>
      <c r="AI2564" t="b">
        <f>ISBLANK(Table1[[#This Row],[Employee ID]])</f>
        <v>0</v>
      </c>
      <c r="AJ2564" t="b">
        <f>ISNUMBER(Table1[[#This Row],[Total Salary  ]])</f>
        <v>1</v>
      </c>
      <c r="AK2564" t="str">
        <f>IFERROR(_xlfn.XLOOKUP(Table1[[#This Row],[Manager ID]],MANAGERS!A:A,MANAGERS!B:B),"Not Found")</f>
        <v>Manager_12</v>
      </c>
    </row>
    <row r="2565" spans="1:37" x14ac:dyDescent="0.2">
      <c r="A2565" t="s">
        <v>2701</v>
      </c>
      <c r="B2565" t="s">
        <v>95</v>
      </c>
      <c r="C2565" t="s">
        <v>21</v>
      </c>
      <c r="D2565" t="s">
        <v>40</v>
      </c>
      <c r="E2565" t="s">
        <v>22</v>
      </c>
      <c r="F2565" s="1">
        <v>45089</v>
      </c>
      <c r="G2565" s="1">
        <v>40353</v>
      </c>
      <c r="H2565">
        <v>67541</v>
      </c>
      <c r="I2565">
        <v>21885</v>
      </c>
      <c r="J2565">
        <v>87</v>
      </c>
      <c r="K2565">
        <v>83</v>
      </c>
      <c r="L2565" t="s">
        <v>27</v>
      </c>
      <c r="M2565">
        <v>120</v>
      </c>
      <c r="N2565">
        <f>Table1[[#This Row],[Basic Salary]]+Table1[[#This Row],[Bonus]]</f>
        <v>89426</v>
      </c>
      <c r="O2565" s="2">
        <f>Table1[[#This Row],[Bonus]]/Table1[[#This Row],[Basic Salary]]</f>
        <v>0.32402540678994979</v>
      </c>
      <c r="P2565">
        <f ca="1">DATEDIF(Table1[[#This Row],[Date of Birth]],TODAY(),"Y")</f>
        <v>16</v>
      </c>
      <c r="Q2565">
        <f ca="1">DATEDIF(Table1[[#This Row],[Joining Date]],TODAY(),"Y")</f>
        <v>3</v>
      </c>
      <c r="R2565" t="str">
        <f ca="1">IF(YEAR(Table1[[#This Row],[Joining Date]])=YEAR(TODAY()),"Yes","No")</f>
        <v>No</v>
      </c>
      <c r="S2565" t="str">
        <f ca="1">IF(Table1[[#This Row],[Experience]]&gt;5,"Yes","No")</f>
        <v>No</v>
      </c>
      <c r="T2565" t="str">
        <f>TEXT(Table1[[#This Row],[Joining Date]],"mmmm")</f>
        <v>June</v>
      </c>
      <c r="U2565" t="str">
        <f>TEXT(Table1[[#This Row],[Joining Date]],"yyyy")</f>
        <v>2023</v>
      </c>
      <c r="V2565" s="5">
        <f ca="1">TODAY()-Table1[[#This Row],[Joining Date]]</f>
        <v>1150</v>
      </c>
      <c r="W2565" t="str">
        <f>LEFT(Table1[[#This Row],[Employee Name]],FIND(" ",Table1[[#This Row],[Employee Name]])-1)</f>
        <v>Ajay</v>
      </c>
      <c r="X2565" t="str">
        <f>RIGHT(Table1[[#This Row],[Employee Name]],LEN(Table1[[#This Row],[Employee Name]])-FIND(" ",Table1[[#This Row],[Employee Name]]))</f>
        <v>Singh</v>
      </c>
      <c r="Y2565" t="str">
        <f>Table1[[#This Row],[Department]]&amp;"-"&amp;Table1[[#This Row],[Employee ID]]</f>
        <v>IT-E02645</v>
      </c>
      <c r="Z2565" t="str">
        <f>LEFT(Table1[[#This Row],[Department]],3)</f>
        <v>IT</v>
      </c>
      <c r="AA2565" t="str">
        <f>_xlfn.XLOOKUP(Table1[[#This Row],[Manager ID]],MANAGERS!A:A,MANAGERS!B:B)</f>
        <v>Manager_20</v>
      </c>
      <c r="AB2565" t="str" cm="1">
        <f t="array" ref="AB2565">_xlfn.XLOOKUP(Table1[[#This Row],[Manager ID]],Table2[[#All],[Manager ID]],Table2[[#All],[Department Head]])</f>
        <v>Operations</v>
      </c>
      <c r="AC2565" s="2">
        <f>_xlfn.XLOOKUP(Table1[[#This Row],[City]],L:L,O:O)</f>
        <v>0.23674293405114402</v>
      </c>
      <c r="AD2565" t="str" cm="1">
        <f t="array" ref="AD2565">_xlfn.IFS(Table1[[#This Row],[Performance Score]]&gt;=90,"Excellent",Table1[[#This Row],[Performance Score]]&gt;=75,"Good",Table1[[#This Row],[Performance Score]]&gt;=60,"Average",Table1[[#This Row],[Performance Score]]&lt;=60,"Need Improvement")</f>
        <v>Good</v>
      </c>
      <c r="AE2565" t="str">
        <f>IF(AND(Table1[[#This Row],[Attendance %]]&gt;=80,(Table1[[#This Row],[Performance Score]]&gt;=80)),"Eligible","Not Eligible")</f>
        <v>Eligible</v>
      </c>
      <c r="AF2565" t="str">
        <f>IF(Table1[[#This Row],[Performance Score]]&gt;=80,"High Performer","Low Performer")</f>
        <v>High Performer</v>
      </c>
      <c r="AG2565" t="str" cm="1">
        <f t="array" aca="1" ref="AG2565" ca="1">_xlfn.IFS(Table1[[#This Row],[Experience]]&lt;=3,"Junior",Table1[[#This Row],[Experience]]&lt;=7,"Mid Level",Table1[[#This Row],[Experience]]&gt;=7,"Senior")</f>
        <v>Junior</v>
      </c>
      <c r="AH2565" t="str">
        <f>IF(Table1[[#This Row],[Attendance %]]&gt;75,"OK","Below 75")</f>
        <v>OK</v>
      </c>
      <c r="AI2565" t="b">
        <f>ISBLANK(Table1[[#This Row],[Employee ID]])</f>
        <v>0</v>
      </c>
      <c r="AJ2565" t="b">
        <f>ISNUMBER(Table1[[#This Row],[Total Salary  ]])</f>
        <v>1</v>
      </c>
      <c r="AK2565" t="str">
        <f>IFERROR(_xlfn.XLOOKUP(Table1[[#This Row],[Manager ID]],MANAGERS!A:A,MANAGERS!B:B),"Not Found")</f>
        <v>Manager_20</v>
      </c>
    </row>
    <row r="2566" spans="1:37" x14ac:dyDescent="0.2">
      <c r="A2566" t="s">
        <v>1482</v>
      </c>
      <c r="B2566" t="s">
        <v>14</v>
      </c>
      <c r="C2566" t="s">
        <v>21</v>
      </c>
      <c r="D2566" t="s">
        <v>16</v>
      </c>
      <c r="E2566" t="s">
        <v>65</v>
      </c>
      <c r="F2566" s="1">
        <v>44658</v>
      </c>
      <c r="G2566" s="1">
        <v>38645</v>
      </c>
      <c r="H2566">
        <v>69539</v>
      </c>
      <c r="I2566">
        <v>19878</v>
      </c>
      <c r="J2566">
        <v>93</v>
      </c>
      <c r="K2566">
        <v>89</v>
      </c>
      <c r="L2566" t="s">
        <v>18</v>
      </c>
      <c r="M2566">
        <v>114</v>
      </c>
      <c r="N2566">
        <f>Table1[[#This Row],[Basic Salary]]+Table1[[#This Row],[Bonus]]</f>
        <v>89417</v>
      </c>
      <c r="O2566" s="2">
        <f>Table1[[#This Row],[Bonus]]/Table1[[#This Row],[Basic Salary]]</f>
        <v>0.28585398121917199</v>
      </c>
      <c r="P2566">
        <f ca="1">DATEDIF(Table1[[#This Row],[Date of Birth]],TODAY(),"Y")</f>
        <v>20</v>
      </c>
      <c r="Q2566">
        <f ca="1">DATEDIF(Table1[[#This Row],[Joining Date]],TODAY(),"Y")</f>
        <v>4</v>
      </c>
      <c r="R2566" t="str">
        <f ca="1">IF(YEAR(Table1[[#This Row],[Joining Date]])=YEAR(TODAY()),"Yes","No")</f>
        <v>No</v>
      </c>
      <c r="S2566" t="str">
        <f ca="1">IF(Table1[[#This Row],[Experience]]&gt;5,"Yes","No")</f>
        <v>No</v>
      </c>
      <c r="T2566" t="str">
        <f>TEXT(Table1[[#This Row],[Joining Date]],"mmmm")</f>
        <v>April</v>
      </c>
      <c r="U2566" t="str">
        <f>TEXT(Table1[[#This Row],[Joining Date]],"yyyy")</f>
        <v>2022</v>
      </c>
      <c r="V2566" s="5">
        <f ca="1">TODAY()-Table1[[#This Row],[Joining Date]]</f>
        <v>1581</v>
      </c>
      <c r="W2566" t="str">
        <f>LEFT(Table1[[#This Row],[Employee Name]],FIND(" ",Table1[[#This Row],[Employee Name]])-1)</f>
        <v>Nisha</v>
      </c>
      <c r="X2566" t="str">
        <f>RIGHT(Table1[[#This Row],[Employee Name]],LEN(Table1[[#This Row],[Employee Name]])-FIND(" ",Table1[[#This Row],[Employee Name]]))</f>
        <v>Kapoor</v>
      </c>
      <c r="Y2566" t="str">
        <f>Table1[[#This Row],[Department]]&amp;"-"&amp;Table1[[#This Row],[Employee ID]]</f>
        <v>HR-E01426</v>
      </c>
      <c r="Z2566" t="str">
        <f>LEFT(Table1[[#This Row],[Department]],3)</f>
        <v>HR</v>
      </c>
      <c r="AA2566" t="str">
        <f>_xlfn.XLOOKUP(Table1[[#This Row],[Manager ID]],MANAGERS!A:A,MANAGERS!B:B)</f>
        <v>Manager_14</v>
      </c>
      <c r="AB2566" t="str" cm="1">
        <f t="array" ref="AB2566">_xlfn.XLOOKUP(Table1[[#This Row],[Manager ID]],Table2[[#All],[Manager ID]],Table2[[#All],[Department Head]])</f>
        <v>Marketing</v>
      </c>
      <c r="AC2566" s="2">
        <f>_xlfn.XLOOKUP(Table1[[#This Row],[City]],L:L,O:O)</f>
        <v>0.21356479274849693</v>
      </c>
      <c r="AD2566" t="str" cm="1">
        <f t="array" ref="AD2566">_xlfn.IFS(Table1[[#This Row],[Performance Score]]&gt;=90,"Excellent",Table1[[#This Row],[Performance Score]]&gt;=75,"Good",Table1[[#This Row],[Performance Score]]&gt;=60,"Average",Table1[[#This Row],[Performance Score]]&lt;=60,"Need Improvement")</f>
        <v>Good</v>
      </c>
      <c r="AE2566" t="str">
        <f>IF(AND(Table1[[#This Row],[Attendance %]]&gt;=80,(Table1[[#This Row],[Performance Score]]&gt;=80)),"Eligible","Not Eligible")</f>
        <v>Eligible</v>
      </c>
      <c r="AF2566" t="str">
        <f>IF(Table1[[#This Row],[Performance Score]]&gt;=80,"High Performer","Low Performer")</f>
        <v>High Performer</v>
      </c>
      <c r="AG2566" t="str" cm="1">
        <f t="array" aca="1" ref="AG2566" ca="1">_xlfn.IFS(Table1[[#This Row],[Experience]]&lt;=3,"Junior",Table1[[#This Row],[Experience]]&lt;=7,"Mid Level",Table1[[#This Row],[Experience]]&gt;=7,"Senior")</f>
        <v>Mid Level</v>
      </c>
      <c r="AH2566" t="str">
        <f>IF(Table1[[#This Row],[Attendance %]]&gt;75,"OK","Below 75")</f>
        <v>OK</v>
      </c>
      <c r="AI2566" t="b">
        <f>ISBLANK(Table1[[#This Row],[Employee ID]])</f>
        <v>0</v>
      </c>
      <c r="AJ2566" t="b">
        <f>ISNUMBER(Table1[[#This Row],[Total Salary  ]])</f>
        <v>1</v>
      </c>
      <c r="AK2566" t="str">
        <f>IFERROR(_xlfn.XLOOKUP(Table1[[#This Row],[Manager ID]],MANAGERS!A:A,MANAGERS!B:B),"Not Found")</f>
        <v>Manager_14</v>
      </c>
    </row>
    <row r="2567" spans="1:37" x14ac:dyDescent="0.2">
      <c r="A2567" t="s">
        <v>2241</v>
      </c>
      <c r="B2567" t="s">
        <v>42</v>
      </c>
      <c r="C2567" t="s">
        <v>15</v>
      </c>
      <c r="D2567" t="s">
        <v>25</v>
      </c>
      <c r="E2567" t="s">
        <v>65</v>
      </c>
      <c r="F2567" s="1">
        <v>42200</v>
      </c>
      <c r="G2567" s="1">
        <v>38941</v>
      </c>
      <c r="H2567">
        <v>68016</v>
      </c>
      <c r="I2567">
        <v>21400</v>
      </c>
      <c r="J2567">
        <v>86</v>
      </c>
      <c r="K2567">
        <v>48</v>
      </c>
      <c r="L2567" t="s">
        <v>23</v>
      </c>
      <c r="M2567">
        <v>116</v>
      </c>
      <c r="N2567">
        <f>Table1[[#This Row],[Basic Salary]]+Table1[[#This Row],[Bonus]]</f>
        <v>89416</v>
      </c>
      <c r="O2567" s="2">
        <f>Table1[[#This Row],[Bonus]]/Table1[[#This Row],[Basic Salary]]</f>
        <v>0.31463185132909904</v>
      </c>
      <c r="P2567">
        <f ca="1">DATEDIF(Table1[[#This Row],[Date of Birth]],TODAY(),"Y")</f>
        <v>19</v>
      </c>
      <c r="Q2567">
        <f ca="1">DATEDIF(Table1[[#This Row],[Joining Date]],TODAY(),"Y")</f>
        <v>11</v>
      </c>
      <c r="R2567" t="str">
        <f ca="1">IF(YEAR(Table1[[#This Row],[Joining Date]])=YEAR(TODAY()),"Yes","No")</f>
        <v>No</v>
      </c>
      <c r="S2567" t="str">
        <f ca="1">IF(Table1[[#This Row],[Experience]]&gt;5,"Yes","No")</f>
        <v>Yes</v>
      </c>
      <c r="T2567" t="str">
        <f>TEXT(Table1[[#This Row],[Joining Date]],"mmmm")</f>
        <v>July</v>
      </c>
      <c r="U2567" t="str">
        <f>TEXT(Table1[[#This Row],[Joining Date]],"yyyy")</f>
        <v>2015</v>
      </c>
      <c r="V2567" s="5">
        <f ca="1">TODAY()-Table1[[#This Row],[Joining Date]]</f>
        <v>4039</v>
      </c>
      <c r="W2567" t="str">
        <f>LEFT(Table1[[#This Row],[Employee Name]],FIND(" ",Table1[[#This Row],[Employee Name]])-1)</f>
        <v>Krishna</v>
      </c>
      <c r="X2567" t="str">
        <f>RIGHT(Table1[[#This Row],[Employee Name]],LEN(Table1[[#This Row],[Employee Name]])-FIND(" ",Table1[[#This Row],[Employee Name]]))</f>
        <v>Chaitanya</v>
      </c>
      <c r="Y2567" t="str">
        <f>Table1[[#This Row],[Department]]&amp;"-"&amp;Table1[[#This Row],[Employee ID]]</f>
        <v>Finance-E02185</v>
      </c>
      <c r="Z2567" t="str">
        <f>LEFT(Table1[[#This Row],[Department]],3)</f>
        <v>Fin</v>
      </c>
      <c r="AA2567" t="str">
        <f>_xlfn.XLOOKUP(Table1[[#This Row],[Manager ID]],MANAGERS!A:A,MANAGERS!B:B)</f>
        <v>Manager_16</v>
      </c>
      <c r="AB2567" t="str" cm="1">
        <f t="array" ref="AB2567">_xlfn.XLOOKUP(Table1[[#This Row],[Manager ID]],Table2[[#All],[Manager ID]],Table2[[#All],[Department Head]])</f>
        <v>Sales</v>
      </c>
      <c r="AC2567" s="2">
        <f>_xlfn.XLOOKUP(Table1[[#This Row],[City]],L:L,O:O)</f>
        <v>0.23486488519629886</v>
      </c>
      <c r="AD2567" t="str" cm="1">
        <f t="array" ref="AD2567">_xlfn.IFS(Table1[[#This Row],[Performance Score]]&gt;=90,"Excellent",Table1[[#This Row],[Performance Score]]&gt;=75,"Good",Table1[[#This Row],[Performance Score]]&gt;=60,"Average",Table1[[#This Row],[Performance Score]]&lt;=60,"Need Improvement")</f>
        <v>Need Improvement</v>
      </c>
      <c r="AE2567" t="str">
        <f>IF(AND(Table1[[#This Row],[Attendance %]]&gt;=80,(Table1[[#This Row],[Performance Score]]&gt;=80)),"Eligible","Not Eligible")</f>
        <v>Not Eligible</v>
      </c>
      <c r="AF2567" t="str">
        <f>IF(Table1[[#This Row],[Performance Score]]&gt;=80,"High Performer","Low Performer")</f>
        <v>Low Performer</v>
      </c>
      <c r="AG2567" t="str" cm="1">
        <f t="array" aca="1" ref="AG2567" ca="1">_xlfn.IFS(Table1[[#This Row],[Experience]]&lt;=3,"Junior",Table1[[#This Row],[Experience]]&lt;=7,"Mid Level",Table1[[#This Row],[Experience]]&gt;=7,"Senior")</f>
        <v>Senior</v>
      </c>
      <c r="AH2567" t="str">
        <f>IF(Table1[[#This Row],[Attendance %]]&gt;75,"OK","Below 75")</f>
        <v>OK</v>
      </c>
      <c r="AI2567" t="b">
        <f>ISBLANK(Table1[[#This Row],[Employee ID]])</f>
        <v>0</v>
      </c>
      <c r="AJ2567" t="b">
        <f>ISNUMBER(Table1[[#This Row],[Total Salary  ]])</f>
        <v>1</v>
      </c>
      <c r="AK2567" t="str">
        <f>IFERROR(_xlfn.XLOOKUP(Table1[[#This Row],[Manager ID]],MANAGERS!A:A,MANAGERS!B:B),"Not Found")</f>
        <v>Manager_16</v>
      </c>
    </row>
    <row r="2568" spans="1:37" x14ac:dyDescent="0.2">
      <c r="A2568" t="s">
        <v>1116</v>
      </c>
      <c r="B2568" t="s">
        <v>36</v>
      </c>
      <c r="C2568" t="s">
        <v>21</v>
      </c>
      <c r="D2568" t="s">
        <v>40</v>
      </c>
      <c r="E2568" t="s">
        <v>17</v>
      </c>
      <c r="F2568" s="1">
        <v>44943</v>
      </c>
      <c r="G2568" s="1">
        <v>31144</v>
      </c>
      <c r="H2568">
        <v>82163</v>
      </c>
      <c r="I2568">
        <v>7218</v>
      </c>
      <c r="J2568">
        <v>90</v>
      </c>
      <c r="K2568">
        <v>66</v>
      </c>
      <c r="L2568" t="s">
        <v>23</v>
      </c>
      <c r="M2568">
        <v>117</v>
      </c>
      <c r="N2568">
        <f>Table1[[#This Row],[Basic Salary]]+Table1[[#This Row],[Bonus]]</f>
        <v>89381</v>
      </c>
      <c r="O2568" s="2">
        <f>Table1[[#This Row],[Bonus]]/Table1[[#This Row],[Basic Salary]]</f>
        <v>8.7849762058347436E-2</v>
      </c>
      <c r="P2568">
        <f ca="1">DATEDIF(Table1[[#This Row],[Date of Birth]],TODAY(),"Y")</f>
        <v>41</v>
      </c>
      <c r="Q2568">
        <f ca="1">DATEDIF(Table1[[#This Row],[Joining Date]],TODAY(),"Y")</f>
        <v>3</v>
      </c>
      <c r="R2568" t="str">
        <f ca="1">IF(YEAR(Table1[[#This Row],[Joining Date]])=YEAR(TODAY()),"Yes","No")</f>
        <v>No</v>
      </c>
      <c r="S2568" t="str">
        <f ca="1">IF(Table1[[#This Row],[Experience]]&gt;5,"Yes","No")</f>
        <v>No</v>
      </c>
      <c r="T2568" t="str">
        <f>TEXT(Table1[[#This Row],[Joining Date]],"mmmm")</f>
        <v>January</v>
      </c>
      <c r="U2568" t="str">
        <f>TEXT(Table1[[#This Row],[Joining Date]],"yyyy")</f>
        <v>2023</v>
      </c>
      <c r="V2568" s="5">
        <f ca="1">TODAY()-Table1[[#This Row],[Joining Date]]</f>
        <v>1296</v>
      </c>
      <c r="W2568" t="str">
        <f>LEFT(Table1[[#This Row],[Employee Name]],FIND(" ",Table1[[#This Row],[Employee Name]])-1)</f>
        <v>Meera</v>
      </c>
      <c r="X2568" t="str">
        <f>RIGHT(Table1[[#This Row],[Employee Name]],LEN(Table1[[#This Row],[Employee Name]])-FIND(" ",Table1[[#This Row],[Employee Name]]))</f>
        <v>Joshi</v>
      </c>
      <c r="Y2568" t="str">
        <f>Table1[[#This Row],[Department]]&amp;"-"&amp;Table1[[#This Row],[Employee ID]]</f>
        <v>IT-E01060</v>
      </c>
      <c r="Z2568" t="str">
        <f>LEFT(Table1[[#This Row],[Department]],3)</f>
        <v>IT</v>
      </c>
      <c r="AA2568" t="str">
        <f>_xlfn.XLOOKUP(Table1[[#This Row],[Manager ID]],MANAGERS!A:A,MANAGERS!B:B)</f>
        <v>Manager_17</v>
      </c>
      <c r="AB2568" t="str" cm="1">
        <f t="array" ref="AB2568">_xlfn.XLOOKUP(Table1[[#This Row],[Manager ID]],Table2[[#All],[Manager ID]],Table2[[#All],[Department Head]])</f>
        <v>Finance</v>
      </c>
      <c r="AC2568" s="2">
        <f>_xlfn.XLOOKUP(Table1[[#This Row],[City]],L:L,O:O)</f>
        <v>0.23486488519629886</v>
      </c>
      <c r="AD2568" t="str" cm="1">
        <f t="array" ref="AD2568">_xlfn.IFS(Table1[[#This Row],[Performance Score]]&gt;=90,"Excellent",Table1[[#This Row],[Performance Score]]&gt;=75,"Good",Table1[[#This Row],[Performance Score]]&gt;=60,"Average",Table1[[#This Row],[Performance Score]]&lt;=60,"Need Improvement")</f>
        <v>Average</v>
      </c>
      <c r="AE2568" t="str">
        <f>IF(AND(Table1[[#This Row],[Attendance %]]&gt;=80,(Table1[[#This Row],[Performance Score]]&gt;=80)),"Eligible","Not Eligible")</f>
        <v>Not Eligible</v>
      </c>
      <c r="AF2568" t="str">
        <f>IF(Table1[[#This Row],[Performance Score]]&gt;=80,"High Performer","Low Performer")</f>
        <v>Low Performer</v>
      </c>
      <c r="AG2568" t="str" cm="1">
        <f t="array" aca="1" ref="AG2568" ca="1">_xlfn.IFS(Table1[[#This Row],[Experience]]&lt;=3,"Junior",Table1[[#This Row],[Experience]]&lt;=7,"Mid Level",Table1[[#This Row],[Experience]]&gt;=7,"Senior")</f>
        <v>Junior</v>
      </c>
      <c r="AH2568" t="str">
        <f>IF(Table1[[#This Row],[Attendance %]]&gt;75,"OK","Below 75")</f>
        <v>OK</v>
      </c>
      <c r="AI2568" t="b">
        <f>ISBLANK(Table1[[#This Row],[Employee ID]])</f>
        <v>0</v>
      </c>
      <c r="AJ2568" t="b">
        <f>ISNUMBER(Table1[[#This Row],[Total Salary  ]])</f>
        <v>1</v>
      </c>
      <c r="AK2568" t="str">
        <f>IFERROR(_xlfn.XLOOKUP(Table1[[#This Row],[Manager ID]],MANAGERS!A:A,MANAGERS!B:B),"Not Found")</f>
        <v>Manager_17</v>
      </c>
    </row>
    <row r="2569" spans="1:37" x14ac:dyDescent="0.2">
      <c r="A2569" t="s">
        <v>4529</v>
      </c>
      <c r="B2569" t="s">
        <v>62</v>
      </c>
      <c r="C2569" t="s">
        <v>15</v>
      </c>
      <c r="D2569" t="s">
        <v>33</v>
      </c>
      <c r="E2569" t="s">
        <v>51</v>
      </c>
      <c r="F2569" s="1">
        <v>43223</v>
      </c>
      <c r="G2569" s="1">
        <v>36778</v>
      </c>
      <c r="H2569">
        <v>75594</v>
      </c>
      <c r="I2569">
        <v>13782</v>
      </c>
      <c r="J2569">
        <v>86</v>
      </c>
      <c r="K2569">
        <v>87</v>
      </c>
      <c r="L2569" t="s">
        <v>18</v>
      </c>
      <c r="M2569">
        <v>103</v>
      </c>
      <c r="N2569">
        <f>Table1[[#This Row],[Basic Salary]]+Table1[[#This Row],[Bonus]]</f>
        <v>89376</v>
      </c>
      <c r="O2569" s="2">
        <f>Table1[[#This Row],[Bonus]]/Table1[[#This Row],[Basic Salary]]</f>
        <v>0.18231605682990715</v>
      </c>
      <c r="P2569">
        <f ca="1">DATEDIF(Table1[[#This Row],[Date of Birth]],TODAY(),"Y")</f>
        <v>25</v>
      </c>
      <c r="Q2569">
        <f ca="1">DATEDIF(Table1[[#This Row],[Joining Date]],TODAY(),"Y")</f>
        <v>8</v>
      </c>
      <c r="R2569" t="str">
        <f ca="1">IF(YEAR(Table1[[#This Row],[Joining Date]])=YEAR(TODAY()),"Yes","No")</f>
        <v>No</v>
      </c>
      <c r="S2569" t="str">
        <f ca="1">IF(Table1[[#This Row],[Experience]]&gt;5,"Yes","No")</f>
        <v>Yes</v>
      </c>
      <c r="T2569" t="str">
        <f>TEXT(Table1[[#This Row],[Joining Date]],"mmmm")</f>
        <v>May</v>
      </c>
      <c r="U2569" t="str">
        <f>TEXT(Table1[[#This Row],[Joining Date]],"yyyy")</f>
        <v>2018</v>
      </c>
      <c r="V2569" s="5">
        <f ca="1">TODAY()-Table1[[#This Row],[Joining Date]]</f>
        <v>3016</v>
      </c>
      <c r="W2569" t="str">
        <f>LEFT(Table1[[#This Row],[Employee Name]],FIND(" ",Table1[[#This Row],[Employee Name]])-1)</f>
        <v>Kavya</v>
      </c>
      <c r="X2569" t="str">
        <f>RIGHT(Table1[[#This Row],[Employee Name]],LEN(Table1[[#This Row],[Employee Name]])-FIND(" ",Table1[[#This Row],[Employee Name]]))</f>
        <v>Nair</v>
      </c>
      <c r="Y2569" t="str">
        <f>Table1[[#This Row],[Department]]&amp;"-"&amp;Table1[[#This Row],[Employee ID]]</f>
        <v>Marketing-E04473</v>
      </c>
      <c r="Z2569" t="str">
        <f>LEFT(Table1[[#This Row],[Department]],3)</f>
        <v>Mar</v>
      </c>
      <c r="AA2569" t="str">
        <f>_xlfn.XLOOKUP(Table1[[#This Row],[Manager ID]],MANAGERS!A:A,MANAGERS!B:B)</f>
        <v>Manager_3</v>
      </c>
      <c r="AB2569" t="str" cm="1">
        <f t="array" ref="AB2569">_xlfn.XLOOKUP(Table1[[#This Row],[Manager ID]],Table2[[#All],[Manager ID]],Table2[[#All],[Department Head]])</f>
        <v>IT</v>
      </c>
      <c r="AC2569" s="2">
        <f>_xlfn.XLOOKUP(Table1[[#This Row],[City]],L:L,O:O)</f>
        <v>0.21356479274849693</v>
      </c>
      <c r="AD2569" t="str" cm="1">
        <f t="array" ref="AD2569">_xlfn.IFS(Table1[[#This Row],[Performance Score]]&gt;=90,"Excellent",Table1[[#This Row],[Performance Score]]&gt;=75,"Good",Table1[[#This Row],[Performance Score]]&gt;=60,"Average",Table1[[#This Row],[Performance Score]]&lt;=60,"Need Improvement")</f>
        <v>Good</v>
      </c>
      <c r="AE2569" t="str">
        <f>IF(AND(Table1[[#This Row],[Attendance %]]&gt;=80,(Table1[[#This Row],[Performance Score]]&gt;=80)),"Eligible","Not Eligible")</f>
        <v>Eligible</v>
      </c>
      <c r="AF2569" t="str">
        <f>IF(Table1[[#This Row],[Performance Score]]&gt;=80,"High Performer","Low Performer")</f>
        <v>High Performer</v>
      </c>
      <c r="AG2569" t="str" cm="1">
        <f t="array" aca="1" ref="AG2569" ca="1">_xlfn.IFS(Table1[[#This Row],[Experience]]&lt;=3,"Junior",Table1[[#This Row],[Experience]]&lt;=7,"Mid Level",Table1[[#This Row],[Experience]]&gt;=7,"Senior")</f>
        <v>Senior</v>
      </c>
      <c r="AH2569" t="str">
        <f>IF(Table1[[#This Row],[Attendance %]]&gt;75,"OK","Below 75")</f>
        <v>OK</v>
      </c>
      <c r="AI2569" t="b">
        <f>ISBLANK(Table1[[#This Row],[Employee ID]])</f>
        <v>0</v>
      </c>
      <c r="AJ2569" t="b">
        <f>ISNUMBER(Table1[[#This Row],[Total Salary  ]])</f>
        <v>1</v>
      </c>
      <c r="AK2569" t="str">
        <f>IFERROR(_xlfn.XLOOKUP(Table1[[#This Row],[Manager ID]],MANAGERS!A:A,MANAGERS!B:B),"Not Found")</f>
        <v>Manager_3</v>
      </c>
    </row>
    <row r="2570" spans="1:37" x14ac:dyDescent="0.2">
      <c r="A2570" t="s">
        <v>840</v>
      </c>
      <c r="B2570" t="s">
        <v>93</v>
      </c>
      <c r="C2570" t="s">
        <v>21</v>
      </c>
      <c r="D2570" t="s">
        <v>43</v>
      </c>
      <c r="E2570" t="s">
        <v>30</v>
      </c>
      <c r="F2570" s="1">
        <v>44870</v>
      </c>
      <c r="G2570" s="1">
        <v>31071</v>
      </c>
      <c r="H2570">
        <v>66482</v>
      </c>
      <c r="I2570">
        <v>22882</v>
      </c>
      <c r="J2570">
        <v>87</v>
      </c>
      <c r="K2570">
        <v>70</v>
      </c>
      <c r="L2570" t="s">
        <v>18</v>
      </c>
      <c r="M2570">
        <v>108</v>
      </c>
      <c r="N2570">
        <f>Table1[[#This Row],[Basic Salary]]+Table1[[#This Row],[Bonus]]</f>
        <v>89364</v>
      </c>
      <c r="O2570" s="2">
        <f>Table1[[#This Row],[Bonus]]/Table1[[#This Row],[Basic Salary]]</f>
        <v>0.34418338798471765</v>
      </c>
      <c r="P2570">
        <f ca="1">DATEDIF(Table1[[#This Row],[Date of Birth]],TODAY(),"Y")</f>
        <v>41</v>
      </c>
      <c r="Q2570">
        <f ca="1">DATEDIF(Table1[[#This Row],[Joining Date]],TODAY(),"Y")</f>
        <v>3</v>
      </c>
      <c r="R2570" t="str">
        <f ca="1">IF(YEAR(Table1[[#This Row],[Joining Date]])=YEAR(TODAY()),"Yes","No")</f>
        <v>No</v>
      </c>
      <c r="S2570" t="str">
        <f ca="1">IF(Table1[[#This Row],[Experience]]&gt;5,"Yes","No")</f>
        <v>No</v>
      </c>
      <c r="T2570" t="str">
        <f>TEXT(Table1[[#This Row],[Joining Date]],"mmmm")</f>
        <v>November</v>
      </c>
      <c r="U2570" t="str">
        <f>TEXT(Table1[[#This Row],[Joining Date]],"yyyy")</f>
        <v>2022</v>
      </c>
      <c r="V2570" s="5">
        <f ca="1">TODAY()-Table1[[#This Row],[Joining Date]]</f>
        <v>1369</v>
      </c>
      <c r="W2570" t="str">
        <f>LEFT(Table1[[#This Row],[Employee Name]],FIND(" ",Table1[[#This Row],[Employee Name]])-1)</f>
        <v>Priya</v>
      </c>
      <c r="X2570" t="str">
        <f>RIGHT(Table1[[#This Row],[Employee Name]],LEN(Table1[[#This Row],[Employee Name]])-FIND(" ",Table1[[#This Row],[Employee Name]]))</f>
        <v>Reddy</v>
      </c>
      <c r="Y2570" t="str">
        <f>Table1[[#This Row],[Department]]&amp;"-"&amp;Table1[[#This Row],[Employee ID]]</f>
        <v>Operations-E00784</v>
      </c>
      <c r="Z2570" t="str">
        <f>LEFT(Table1[[#This Row],[Department]],3)</f>
        <v>Ope</v>
      </c>
      <c r="AA2570" t="str">
        <f>_xlfn.XLOOKUP(Table1[[#This Row],[Manager ID]],MANAGERS!A:A,MANAGERS!B:B)</f>
        <v>Manager_8</v>
      </c>
      <c r="AB2570" t="str" cm="1">
        <f t="array" ref="AB2570">_xlfn.XLOOKUP(Table1[[#This Row],[Manager ID]],Table2[[#All],[Manager ID]],Table2[[#All],[Department Head]])</f>
        <v>Sales</v>
      </c>
      <c r="AC2570" s="2">
        <f>_xlfn.XLOOKUP(Table1[[#This Row],[City]],L:L,O:O)</f>
        <v>0.21356479274849693</v>
      </c>
      <c r="AD2570" t="str" cm="1">
        <f t="array" ref="AD2570">_xlfn.IFS(Table1[[#This Row],[Performance Score]]&gt;=90,"Excellent",Table1[[#This Row],[Performance Score]]&gt;=75,"Good",Table1[[#This Row],[Performance Score]]&gt;=60,"Average",Table1[[#This Row],[Performance Score]]&lt;=60,"Need Improvement")</f>
        <v>Average</v>
      </c>
      <c r="AE2570" t="str">
        <f>IF(AND(Table1[[#This Row],[Attendance %]]&gt;=80,(Table1[[#This Row],[Performance Score]]&gt;=80)),"Eligible","Not Eligible")</f>
        <v>Not Eligible</v>
      </c>
      <c r="AF2570" t="str">
        <f>IF(Table1[[#This Row],[Performance Score]]&gt;=80,"High Performer","Low Performer")</f>
        <v>Low Performer</v>
      </c>
      <c r="AG2570" t="str" cm="1">
        <f t="array" aca="1" ref="AG2570" ca="1">_xlfn.IFS(Table1[[#This Row],[Experience]]&lt;=3,"Junior",Table1[[#This Row],[Experience]]&lt;=7,"Mid Level",Table1[[#This Row],[Experience]]&gt;=7,"Senior")</f>
        <v>Junior</v>
      </c>
      <c r="AH2570" t="str">
        <f>IF(Table1[[#This Row],[Attendance %]]&gt;75,"OK","Below 75")</f>
        <v>OK</v>
      </c>
      <c r="AI2570" t="b">
        <f>ISBLANK(Table1[[#This Row],[Employee ID]])</f>
        <v>0</v>
      </c>
      <c r="AJ2570" t="b">
        <f>ISNUMBER(Table1[[#This Row],[Total Salary  ]])</f>
        <v>1</v>
      </c>
      <c r="AK2570" t="str">
        <f>IFERROR(_xlfn.XLOOKUP(Table1[[#This Row],[Manager ID]],MANAGERS!A:A,MANAGERS!B:B),"Not Found")</f>
        <v>Manager_8</v>
      </c>
    </row>
    <row r="2571" spans="1:37" x14ac:dyDescent="0.2">
      <c r="A2571" t="s">
        <v>3396</v>
      </c>
      <c r="B2571" t="s">
        <v>50</v>
      </c>
      <c r="C2571" t="s">
        <v>15</v>
      </c>
      <c r="D2571" t="s">
        <v>81</v>
      </c>
      <c r="E2571" t="s">
        <v>30</v>
      </c>
      <c r="F2571" s="1">
        <v>43615</v>
      </c>
      <c r="G2571" s="1">
        <v>34173</v>
      </c>
      <c r="H2571">
        <v>77513</v>
      </c>
      <c r="I2571">
        <v>11836</v>
      </c>
      <c r="J2571">
        <v>97</v>
      </c>
      <c r="K2571">
        <v>74</v>
      </c>
      <c r="L2571" t="s">
        <v>18</v>
      </c>
      <c r="M2571">
        <v>120</v>
      </c>
      <c r="N2571">
        <f>Table1[[#This Row],[Basic Salary]]+Table1[[#This Row],[Bonus]]</f>
        <v>89349</v>
      </c>
      <c r="O2571" s="2">
        <f>Table1[[#This Row],[Bonus]]/Table1[[#This Row],[Basic Salary]]</f>
        <v>0.15269696696038085</v>
      </c>
      <c r="P2571">
        <f ca="1">DATEDIF(Table1[[#This Row],[Date of Birth]],TODAY(),"Y")</f>
        <v>33</v>
      </c>
      <c r="Q2571">
        <f ca="1">DATEDIF(Table1[[#This Row],[Joining Date]],TODAY(),"Y")</f>
        <v>7</v>
      </c>
      <c r="R2571" t="str">
        <f ca="1">IF(YEAR(Table1[[#This Row],[Joining Date]])=YEAR(TODAY()),"Yes","No")</f>
        <v>No</v>
      </c>
      <c r="S2571" t="str">
        <f ca="1">IF(Table1[[#This Row],[Experience]]&gt;5,"Yes","No")</f>
        <v>Yes</v>
      </c>
      <c r="T2571" t="str">
        <f>TEXT(Table1[[#This Row],[Joining Date]],"mmmm")</f>
        <v>May</v>
      </c>
      <c r="U2571" t="str">
        <f>TEXT(Table1[[#This Row],[Joining Date]],"yyyy")</f>
        <v>2019</v>
      </c>
      <c r="V2571" s="5">
        <f ca="1">TODAY()-Table1[[#This Row],[Joining Date]]</f>
        <v>2624</v>
      </c>
      <c r="W2571" t="str">
        <f>LEFT(Table1[[#This Row],[Employee Name]],FIND(" ",Table1[[#This Row],[Employee Name]])-1)</f>
        <v>Ravi</v>
      </c>
      <c r="X2571" t="str">
        <f>RIGHT(Table1[[#This Row],[Employee Name]],LEN(Table1[[#This Row],[Employee Name]])-FIND(" ",Table1[[#This Row],[Employee Name]]))</f>
        <v>Teja</v>
      </c>
      <c r="Y2571" t="str">
        <f>Table1[[#This Row],[Department]]&amp;"-"&amp;Table1[[#This Row],[Employee ID]]</f>
        <v>Sales-E03340</v>
      </c>
      <c r="Z2571" t="str">
        <f>LEFT(Table1[[#This Row],[Department]],3)</f>
        <v>Sal</v>
      </c>
      <c r="AA2571" t="str">
        <f>_xlfn.XLOOKUP(Table1[[#This Row],[Manager ID]],MANAGERS!A:A,MANAGERS!B:B)</f>
        <v>Manager_20</v>
      </c>
      <c r="AB2571" t="str" cm="1">
        <f t="array" ref="AB2571">_xlfn.XLOOKUP(Table1[[#This Row],[Manager ID]],Table2[[#All],[Manager ID]],Table2[[#All],[Department Head]])</f>
        <v>Operations</v>
      </c>
      <c r="AC2571" s="2">
        <f>_xlfn.XLOOKUP(Table1[[#This Row],[City]],L:L,O:O)</f>
        <v>0.21356479274849693</v>
      </c>
      <c r="AD2571" t="str" cm="1">
        <f t="array" ref="AD2571">_xlfn.IFS(Table1[[#This Row],[Performance Score]]&gt;=90,"Excellent",Table1[[#This Row],[Performance Score]]&gt;=75,"Good",Table1[[#This Row],[Performance Score]]&gt;=60,"Average",Table1[[#This Row],[Performance Score]]&lt;=60,"Need Improvement")</f>
        <v>Average</v>
      </c>
      <c r="AE2571" t="str">
        <f>IF(AND(Table1[[#This Row],[Attendance %]]&gt;=80,(Table1[[#This Row],[Performance Score]]&gt;=80)),"Eligible","Not Eligible")</f>
        <v>Not Eligible</v>
      </c>
      <c r="AF2571" t="str">
        <f>IF(Table1[[#This Row],[Performance Score]]&gt;=80,"High Performer","Low Performer")</f>
        <v>Low Performer</v>
      </c>
      <c r="AG2571" t="str" cm="1">
        <f t="array" aca="1" ref="AG2571" ca="1">_xlfn.IFS(Table1[[#This Row],[Experience]]&lt;=3,"Junior",Table1[[#This Row],[Experience]]&lt;=7,"Mid Level",Table1[[#This Row],[Experience]]&gt;=7,"Senior")</f>
        <v>Mid Level</v>
      </c>
      <c r="AH2571" t="str">
        <f>IF(Table1[[#This Row],[Attendance %]]&gt;75,"OK","Below 75")</f>
        <v>OK</v>
      </c>
      <c r="AI2571" t="b">
        <f>ISBLANK(Table1[[#This Row],[Employee ID]])</f>
        <v>0</v>
      </c>
      <c r="AJ2571" t="b">
        <f>ISNUMBER(Table1[[#This Row],[Total Salary  ]])</f>
        <v>1</v>
      </c>
      <c r="AK2571" t="str">
        <f>IFERROR(_xlfn.XLOOKUP(Table1[[#This Row],[Manager ID]],MANAGERS!A:A,MANAGERS!B:B),"Not Found")</f>
        <v>Manager_20</v>
      </c>
    </row>
    <row r="2572" spans="1:37" x14ac:dyDescent="0.2">
      <c r="A2572" t="s">
        <v>1557</v>
      </c>
      <c r="B2572" t="s">
        <v>62</v>
      </c>
      <c r="C2572" t="s">
        <v>21</v>
      </c>
      <c r="D2572" t="s">
        <v>33</v>
      </c>
      <c r="E2572" t="s">
        <v>65</v>
      </c>
      <c r="F2572" s="1">
        <v>44083</v>
      </c>
      <c r="G2572" s="1">
        <v>31659</v>
      </c>
      <c r="H2572">
        <v>83340</v>
      </c>
      <c r="I2572">
        <v>5994</v>
      </c>
      <c r="J2572">
        <v>99</v>
      </c>
      <c r="K2572">
        <v>42</v>
      </c>
      <c r="L2572" t="s">
        <v>23</v>
      </c>
      <c r="M2572">
        <v>104</v>
      </c>
      <c r="N2572">
        <f>Table1[[#This Row],[Basic Salary]]+Table1[[#This Row],[Bonus]]</f>
        <v>89334</v>
      </c>
      <c r="O2572" s="2">
        <f>Table1[[#This Row],[Bonus]]/Table1[[#This Row],[Basic Salary]]</f>
        <v>7.1922246220302383E-2</v>
      </c>
      <c r="P2572">
        <f ca="1">DATEDIF(Table1[[#This Row],[Date of Birth]],TODAY(),"Y")</f>
        <v>39</v>
      </c>
      <c r="Q2572">
        <f ca="1">DATEDIF(Table1[[#This Row],[Joining Date]],TODAY(),"Y")</f>
        <v>5</v>
      </c>
      <c r="R2572" t="str">
        <f ca="1">IF(YEAR(Table1[[#This Row],[Joining Date]])=YEAR(TODAY()),"Yes","No")</f>
        <v>No</v>
      </c>
      <c r="S2572" t="str">
        <f ca="1">IF(Table1[[#This Row],[Experience]]&gt;5,"Yes","No")</f>
        <v>No</v>
      </c>
      <c r="T2572" t="str">
        <f>TEXT(Table1[[#This Row],[Joining Date]],"mmmm")</f>
        <v>September</v>
      </c>
      <c r="U2572" t="str">
        <f>TEXT(Table1[[#This Row],[Joining Date]],"yyyy")</f>
        <v>2020</v>
      </c>
      <c r="V2572" s="5">
        <f ca="1">TODAY()-Table1[[#This Row],[Joining Date]]</f>
        <v>2156</v>
      </c>
      <c r="W2572" t="str">
        <f>LEFT(Table1[[#This Row],[Employee Name]],FIND(" ",Table1[[#This Row],[Employee Name]])-1)</f>
        <v>Kavya</v>
      </c>
      <c r="X2572" t="str">
        <f>RIGHT(Table1[[#This Row],[Employee Name]],LEN(Table1[[#This Row],[Employee Name]])-FIND(" ",Table1[[#This Row],[Employee Name]]))</f>
        <v>Nair</v>
      </c>
      <c r="Y2572" t="str">
        <f>Table1[[#This Row],[Department]]&amp;"-"&amp;Table1[[#This Row],[Employee ID]]</f>
        <v>Marketing-E01501</v>
      </c>
      <c r="Z2572" t="str">
        <f>LEFT(Table1[[#This Row],[Department]],3)</f>
        <v>Mar</v>
      </c>
      <c r="AA2572" t="str">
        <f>_xlfn.XLOOKUP(Table1[[#This Row],[Manager ID]],MANAGERS!A:A,MANAGERS!B:B)</f>
        <v>Manager_4</v>
      </c>
      <c r="AB2572" t="str" cm="1">
        <f t="array" ref="AB2572">_xlfn.XLOOKUP(Table1[[#This Row],[Manager ID]],Table2[[#All],[Manager ID]],Table2[[#All],[Department Head]])</f>
        <v>Finance</v>
      </c>
      <c r="AC2572" s="2">
        <f>_xlfn.XLOOKUP(Table1[[#This Row],[City]],L:L,O:O)</f>
        <v>0.23486488519629886</v>
      </c>
      <c r="AD2572" t="str" cm="1">
        <f t="array" ref="AD2572">_xlfn.IFS(Table1[[#This Row],[Performance Score]]&gt;=90,"Excellent",Table1[[#This Row],[Performance Score]]&gt;=75,"Good",Table1[[#This Row],[Performance Score]]&gt;=60,"Average",Table1[[#This Row],[Performance Score]]&lt;=60,"Need Improvement")</f>
        <v>Need Improvement</v>
      </c>
      <c r="AE2572" t="str">
        <f>IF(AND(Table1[[#This Row],[Attendance %]]&gt;=80,(Table1[[#This Row],[Performance Score]]&gt;=80)),"Eligible","Not Eligible")</f>
        <v>Not Eligible</v>
      </c>
      <c r="AF2572" t="str">
        <f>IF(Table1[[#This Row],[Performance Score]]&gt;=80,"High Performer","Low Performer")</f>
        <v>Low Performer</v>
      </c>
      <c r="AG2572" t="str" cm="1">
        <f t="array" aca="1" ref="AG2572" ca="1">_xlfn.IFS(Table1[[#This Row],[Experience]]&lt;=3,"Junior",Table1[[#This Row],[Experience]]&lt;=7,"Mid Level",Table1[[#This Row],[Experience]]&gt;=7,"Senior")</f>
        <v>Mid Level</v>
      </c>
      <c r="AH2572" t="str">
        <f>IF(Table1[[#This Row],[Attendance %]]&gt;75,"OK","Below 75")</f>
        <v>OK</v>
      </c>
      <c r="AI2572" t="b">
        <f>ISBLANK(Table1[[#This Row],[Employee ID]])</f>
        <v>0</v>
      </c>
      <c r="AJ2572" t="b">
        <f>ISNUMBER(Table1[[#This Row],[Total Salary  ]])</f>
        <v>1</v>
      </c>
      <c r="AK2572" t="str">
        <f>IFERROR(_xlfn.XLOOKUP(Table1[[#This Row],[Manager ID]],MANAGERS!A:A,MANAGERS!B:B),"Not Found")</f>
        <v>Manager_4</v>
      </c>
    </row>
    <row r="2573" spans="1:37" x14ac:dyDescent="0.2">
      <c r="A2573" t="s">
        <v>2172</v>
      </c>
      <c r="B2573" t="s">
        <v>87</v>
      </c>
      <c r="C2573" t="s">
        <v>15</v>
      </c>
      <c r="D2573" t="s">
        <v>43</v>
      </c>
      <c r="E2573" t="s">
        <v>51</v>
      </c>
      <c r="F2573" s="1">
        <v>45298</v>
      </c>
      <c r="G2573" s="1">
        <v>35671</v>
      </c>
      <c r="H2573">
        <v>72454</v>
      </c>
      <c r="I2573">
        <v>16851</v>
      </c>
      <c r="J2573">
        <v>63</v>
      </c>
      <c r="K2573">
        <v>59</v>
      </c>
      <c r="L2573" t="s">
        <v>23</v>
      </c>
      <c r="M2573">
        <v>110</v>
      </c>
      <c r="N2573">
        <f>Table1[[#This Row],[Basic Salary]]+Table1[[#This Row],[Bonus]]</f>
        <v>89305</v>
      </c>
      <c r="O2573" s="2">
        <f>Table1[[#This Row],[Bonus]]/Table1[[#This Row],[Basic Salary]]</f>
        <v>0.23257515113037239</v>
      </c>
      <c r="P2573">
        <f ca="1">DATEDIF(Table1[[#This Row],[Date of Birth]],TODAY(),"Y")</f>
        <v>28</v>
      </c>
      <c r="Q2573">
        <f ca="1">DATEDIF(Table1[[#This Row],[Joining Date]],TODAY(),"Y")</f>
        <v>2</v>
      </c>
      <c r="R2573" t="str">
        <f ca="1">IF(YEAR(Table1[[#This Row],[Joining Date]])=YEAR(TODAY()),"Yes","No")</f>
        <v>No</v>
      </c>
      <c r="S2573" t="str">
        <f ca="1">IF(Table1[[#This Row],[Experience]]&gt;5,"Yes","No")</f>
        <v>No</v>
      </c>
      <c r="T2573" t="str">
        <f>TEXT(Table1[[#This Row],[Joining Date]],"mmmm")</f>
        <v>January</v>
      </c>
      <c r="U2573" t="str">
        <f>TEXT(Table1[[#This Row],[Joining Date]],"yyyy")</f>
        <v>2024</v>
      </c>
      <c r="V2573" s="5">
        <f ca="1">TODAY()-Table1[[#This Row],[Joining Date]]</f>
        <v>941</v>
      </c>
      <c r="W2573" t="str">
        <f>LEFT(Table1[[#This Row],[Employee Name]],FIND(" ",Table1[[#This Row],[Employee Name]])-1)</f>
        <v>Arjun</v>
      </c>
      <c r="X2573" t="str">
        <f>RIGHT(Table1[[#This Row],[Employee Name]],LEN(Table1[[#This Row],[Employee Name]])-FIND(" ",Table1[[#This Row],[Employee Name]]))</f>
        <v>Mehta</v>
      </c>
      <c r="Y2573" t="str">
        <f>Table1[[#This Row],[Department]]&amp;"-"&amp;Table1[[#This Row],[Employee ID]]</f>
        <v>Operations-E02116</v>
      </c>
      <c r="Z2573" t="str">
        <f>LEFT(Table1[[#This Row],[Department]],3)</f>
        <v>Ope</v>
      </c>
      <c r="AA2573" t="str">
        <f>_xlfn.XLOOKUP(Table1[[#This Row],[Manager ID]],MANAGERS!A:A,MANAGERS!B:B)</f>
        <v>Manager_10</v>
      </c>
      <c r="AB2573" t="str" cm="1">
        <f t="array" ref="AB2573">_xlfn.XLOOKUP(Table1[[#This Row],[Manager ID]],Table2[[#All],[Manager ID]],Table2[[#All],[Department Head]])</f>
        <v>HR</v>
      </c>
      <c r="AC2573" s="2">
        <f>_xlfn.XLOOKUP(Table1[[#This Row],[City]],L:L,O:O)</f>
        <v>0.23486488519629886</v>
      </c>
      <c r="AD2573" t="str" cm="1">
        <f t="array" ref="AD2573">_xlfn.IFS(Table1[[#This Row],[Performance Score]]&gt;=90,"Excellent",Table1[[#This Row],[Performance Score]]&gt;=75,"Good",Table1[[#This Row],[Performance Score]]&gt;=60,"Average",Table1[[#This Row],[Performance Score]]&lt;=60,"Need Improvement")</f>
        <v>Need Improvement</v>
      </c>
      <c r="AE2573" t="str">
        <f>IF(AND(Table1[[#This Row],[Attendance %]]&gt;=80,(Table1[[#This Row],[Performance Score]]&gt;=80)),"Eligible","Not Eligible")</f>
        <v>Not Eligible</v>
      </c>
      <c r="AF2573" t="str">
        <f>IF(Table1[[#This Row],[Performance Score]]&gt;=80,"High Performer","Low Performer")</f>
        <v>Low Performer</v>
      </c>
      <c r="AG2573" t="str" cm="1">
        <f t="array" aca="1" ref="AG2573" ca="1">_xlfn.IFS(Table1[[#This Row],[Experience]]&lt;=3,"Junior",Table1[[#This Row],[Experience]]&lt;=7,"Mid Level",Table1[[#This Row],[Experience]]&gt;=7,"Senior")</f>
        <v>Junior</v>
      </c>
      <c r="AH2573" t="str">
        <f>IF(Table1[[#This Row],[Attendance %]]&gt;75,"OK","Below 75")</f>
        <v>Below 75</v>
      </c>
      <c r="AI2573" t="b">
        <f>ISBLANK(Table1[[#This Row],[Employee ID]])</f>
        <v>0</v>
      </c>
      <c r="AJ2573" t="b">
        <f>ISNUMBER(Table1[[#This Row],[Total Salary  ]])</f>
        <v>1</v>
      </c>
      <c r="AK2573" t="str">
        <f>IFERROR(_xlfn.XLOOKUP(Table1[[#This Row],[Manager ID]],MANAGERS!A:A,MANAGERS!B:B),"Not Found")</f>
        <v>Manager_10</v>
      </c>
    </row>
    <row r="2574" spans="1:37" x14ac:dyDescent="0.2">
      <c r="A2574" t="s">
        <v>3209</v>
      </c>
      <c r="B2574" t="s">
        <v>57</v>
      </c>
      <c r="C2574" t="s">
        <v>21</v>
      </c>
      <c r="D2574" t="s">
        <v>33</v>
      </c>
      <c r="E2574" t="s">
        <v>17</v>
      </c>
      <c r="F2574" s="1">
        <v>42486</v>
      </c>
      <c r="G2574" s="1">
        <v>32389</v>
      </c>
      <c r="H2574">
        <v>78810</v>
      </c>
      <c r="I2574">
        <v>10493</v>
      </c>
      <c r="J2574">
        <v>75</v>
      </c>
      <c r="K2574">
        <v>53</v>
      </c>
      <c r="L2574" t="s">
        <v>18</v>
      </c>
      <c r="M2574">
        <v>110</v>
      </c>
      <c r="N2574">
        <f>Table1[[#This Row],[Basic Salary]]+Table1[[#This Row],[Bonus]]</f>
        <v>89303</v>
      </c>
      <c r="O2574" s="2">
        <f>Table1[[#This Row],[Bonus]]/Table1[[#This Row],[Basic Salary]]</f>
        <v>0.13314300215708666</v>
      </c>
      <c r="P2574">
        <f ca="1">DATEDIF(Table1[[#This Row],[Date of Birth]],TODAY(),"Y")</f>
        <v>37</v>
      </c>
      <c r="Q2574">
        <f ca="1">DATEDIF(Table1[[#This Row],[Joining Date]],TODAY(),"Y")</f>
        <v>10</v>
      </c>
      <c r="R2574" t="str">
        <f ca="1">IF(YEAR(Table1[[#This Row],[Joining Date]])=YEAR(TODAY()),"Yes","No")</f>
        <v>No</v>
      </c>
      <c r="S2574" t="str">
        <f ca="1">IF(Table1[[#This Row],[Experience]]&gt;5,"Yes","No")</f>
        <v>Yes</v>
      </c>
      <c r="T2574" t="str">
        <f>TEXT(Table1[[#This Row],[Joining Date]],"mmmm")</f>
        <v>April</v>
      </c>
      <c r="U2574" t="str">
        <f>TEXT(Table1[[#This Row],[Joining Date]],"yyyy")</f>
        <v>2016</v>
      </c>
      <c r="V2574" s="5">
        <f ca="1">TODAY()-Table1[[#This Row],[Joining Date]]</f>
        <v>3753</v>
      </c>
      <c r="W2574" t="str">
        <f>LEFT(Table1[[#This Row],[Employee Name]],FIND(" ",Table1[[#This Row],[Employee Name]])-1)</f>
        <v>Swathi</v>
      </c>
      <c r="X2574" t="str">
        <f>RIGHT(Table1[[#This Row],[Employee Name]],LEN(Table1[[#This Row],[Employee Name]])-FIND(" ",Table1[[#This Row],[Employee Name]]))</f>
        <v>Ramesh</v>
      </c>
      <c r="Y2574" t="str">
        <f>Table1[[#This Row],[Department]]&amp;"-"&amp;Table1[[#This Row],[Employee ID]]</f>
        <v>Marketing-E03153</v>
      </c>
      <c r="Z2574" t="str">
        <f>LEFT(Table1[[#This Row],[Department]],3)</f>
        <v>Mar</v>
      </c>
      <c r="AA2574" t="str">
        <f>_xlfn.XLOOKUP(Table1[[#This Row],[Manager ID]],MANAGERS!A:A,MANAGERS!B:B)</f>
        <v>Manager_10</v>
      </c>
      <c r="AB2574" t="str" cm="1">
        <f t="array" ref="AB2574">_xlfn.XLOOKUP(Table1[[#This Row],[Manager ID]],Table2[[#All],[Manager ID]],Table2[[#All],[Department Head]])</f>
        <v>HR</v>
      </c>
      <c r="AC2574" s="2">
        <f>_xlfn.XLOOKUP(Table1[[#This Row],[City]],L:L,O:O)</f>
        <v>0.21356479274849693</v>
      </c>
      <c r="AD2574" t="str" cm="1">
        <f t="array" ref="AD2574">_xlfn.IFS(Table1[[#This Row],[Performance Score]]&gt;=90,"Excellent",Table1[[#This Row],[Performance Score]]&gt;=75,"Good",Table1[[#This Row],[Performance Score]]&gt;=60,"Average",Table1[[#This Row],[Performance Score]]&lt;=60,"Need Improvement")</f>
        <v>Need Improvement</v>
      </c>
      <c r="AE2574" t="str">
        <f>IF(AND(Table1[[#This Row],[Attendance %]]&gt;=80,(Table1[[#This Row],[Performance Score]]&gt;=80)),"Eligible","Not Eligible")</f>
        <v>Not Eligible</v>
      </c>
      <c r="AF2574" t="str">
        <f>IF(Table1[[#This Row],[Performance Score]]&gt;=80,"High Performer","Low Performer")</f>
        <v>Low Performer</v>
      </c>
      <c r="AG2574" t="str" cm="1">
        <f t="array" aca="1" ref="AG2574" ca="1">_xlfn.IFS(Table1[[#This Row],[Experience]]&lt;=3,"Junior",Table1[[#This Row],[Experience]]&lt;=7,"Mid Level",Table1[[#This Row],[Experience]]&gt;=7,"Senior")</f>
        <v>Senior</v>
      </c>
      <c r="AH2574" t="str">
        <f>IF(Table1[[#This Row],[Attendance %]]&gt;75,"OK","Below 75")</f>
        <v>Below 75</v>
      </c>
      <c r="AI2574" t="b">
        <f>ISBLANK(Table1[[#This Row],[Employee ID]])</f>
        <v>0</v>
      </c>
      <c r="AJ2574" t="b">
        <f>ISNUMBER(Table1[[#This Row],[Total Salary  ]])</f>
        <v>1</v>
      </c>
      <c r="AK2574" t="str">
        <f>IFERROR(_xlfn.XLOOKUP(Table1[[#This Row],[Manager ID]],MANAGERS!A:A,MANAGERS!B:B),"Not Found")</f>
        <v>Manager_10</v>
      </c>
    </row>
    <row r="2575" spans="1:37" x14ac:dyDescent="0.2">
      <c r="A2575" t="s">
        <v>4289</v>
      </c>
      <c r="B2575" t="s">
        <v>60</v>
      </c>
      <c r="C2575" t="s">
        <v>15</v>
      </c>
      <c r="D2575" t="s">
        <v>46</v>
      </c>
      <c r="E2575" t="s">
        <v>17</v>
      </c>
      <c r="F2575" s="1">
        <v>45059</v>
      </c>
      <c r="G2575" s="1">
        <v>30659</v>
      </c>
      <c r="H2575">
        <v>75507</v>
      </c>
      <c r="I2575">
        <v>13788</v>
      </c>
      <c r="J2575">
        <v>82</v>
      </c>
      <c r="K2575">
        <v>70</v>
      </c>
      <c r="L2575" t="s">
        <v>31</v>
      </c>
      <c r="M2575">
        <v>106</v>
      </c>
      <c r="N2575">
        <f>Table1[[#This Row],[Basic Salary]]+Table1[[#This Row],[Bonus]]</f>
        <v>89295</v>
      </c>
      <c r="O2575" s="2">
        <f>Table1[[#This Row],[Bonus]]/Table1[[#This Row],[Basic Salary]]</f>
        <v>0.18260558623703763</v>
      </c>
      <c r="P2575">
        <f ca="1">DATEDIF(Table1[[#This Row],[Date of Birth]],TODAY(),"Y")</f>
        <v>42</v>
      </c>
      <c r="Q2575">
        <f ca="1">DATEDIF(Table1[[#This Row],[Joining Date]],TODAY(),"Y")</f>
        <v>3</v>
      </c>
      <c r="R2575" t="str">
        <f ca="1">IF(YEAR(Table1[[#This Row],[Joining Date]])=YEAR(TODAY()),"Yes","No")</f>
        <v>No</v>
      </c>
      <c r="S2575" t="str">
        <f ca="1">IF(Table1[[#This Row],[Experience]]&gt;5,"Yes","No")</f>
        <v>No</v>
      </c>
      <c r="T2575" t="str">
        <f>TEXT(Table1[[#This Row],[Joining Date]],"mmmm")</f>
        <v>May</v>
      </c>
      <c r="U2575" t="str">
        <f>TEXT(Table1[[#This Row],[Joining Date]],"yyyy")</f>
        <v>2023</v>
      </c>
      <c r="V2575" s="5">
        <f ca="1">TODAY()-Table1[[#This Row],[Joining Date]]</f>
        <v>1180</v>
      </c>
      <c r="W2575" t="str">
        <f>LEFT(Table1[[#This Row],[Employee Name]],FIND(" ",Table1[[#This Row],[Employee Name]])-1)</f>
        <v>Gayathri</v>
      </c>
      <c r="X2575" t="str">
        <f>RIGHT(Table1[[#This Row],[Employee Name]],LEN(Table1[[#This Row],[Employee Name]])-FIND(" ",Table1[[#This Row],[Employee Name]]))</f>
        <v>Iyer</v>
      </c>
      <c r="Y2575" t="str">
        <f>Table1[[#This Row],[Department]]&amp;"-"&amp;Table1[[#This Row],[Employee ID]]</f>
        <v>Support-E04233</v>
      </c>
      <c r="Z2575" t="str">
        <f>LEFT(Table1[[#This Row],[Department]],3)</f>
        <v>Sup</v>
      </c>
      <c r="AA2575" t="str">
        <f>_xlfn.XLOOKUP(Table1[[#This Row],[Manager ID]],MANAGERS!A:A,MANAGERS!B:B)</f>
        <v>Manager_6</v>
      </c>
      <c r="AB2575" t="str" cm="1">
        <f t="array" ref="AB2575">_xlfn.XLOOKUP(Table1[[#This Row],[Manager ID]],Table2[[#All],[Manager ID]],Table2[[#All],[Department Head]])</f>
        <v>HR</v>
      </c>
      <c r="AC2575" s="2">
        <f>_xlfn.XLOOKUP(Table1[[#This Row],[City]],L:L,O:O)</f>
        <v>0.241864189087755</v>
      </c>
      <c r="AD2575" t="str" cm="1">
        <f t="array" ref="AD2575">_xlfn.IFS(Table1[[#This Row],[Performance Score]]&gt;=90,"Excellent",Table1[[#This Row],[Performance Score]]&gt;=75,"Good",Table1[[#This Row],[Performance Score]]&gt;=60,"Average",Table1[[#This Row],[Performance Score]]&lt;=60,"Need Improvement")</f>
        <v>Average</v>
      </c>
      <c r="AE2575" t="str">
        <f>IF(AND(Table1[[#This Row],[Attendance %]]&gt;=80,(Table1[[#This Row],[Performance Score]]&gt;=80)),"Eligible","Not Eligible")</f>
        <v>Not Eligible</v>
      </c>
      <c r="AF2575" t="str">
        <f>IF(Table1[[#This Row],[Performance Score]]&gt;=80,"High Performer","Low Performer")</f>
        <v>Low Performer</v>
      </c>
      <c r="AG2575" t="str" cm="1">
        <f t="array" aca="1" ref="AG2575" ca="1">_xlfn.IFS(Table1[[#This Row],[Experience]]&lt;=3,"Junior",Table1[[#This Row],[Experience]]&lt;=7,"Mid Level",Table1[[#This Row],[Experience]]&gt;=7,"Senior")</f>
        <v>Junior</v>
      </c>
      <c r="AH2575" t="str">
        <f>IF(Table1[[#This Row],[Attendance %]]&gt;75,"OK","Below 75")</f>
        <v>OK</v>
      </c>
      <c r="AI2575" t="b">
        <f>ISBLANK(Table1[[#This Row],[Employee ID]])</f>
        <v>0</v>
      </c>
      <c r="AJ2575" t="b">
        <f>ISNUMBER(Table1[[#This Row],[Total Salary  ]])</f>
        <v>1</v>
      </c>
      <c r="AK2575" t="str">
        <f>IFERROR(_xlfn.XLOOKUP(Table1[[#This Row],[Manager ID]],MANAGERS!A:A,MANAGERS!B:B),"Not Found")</f>
        <v>Manager_6</v>
      </c>
    </row>
    <row r="2576" spans="1:37" x14ac:dyDescent="0.2">
      <c r="A2576" t="s">
        <v>4417</v>
      </c>
      <c r="B2576" t="s">
        <v>14</v>
      </c>
      <c r="C2576" t="s">
        <v>15</v>
      </c>
      <c r="D2576" t="s">
        <v>25</v>
      </c>
      <c r="E2576" t="s">
        <v>30</v>
      </c>
      <c r="F2576" s="1">
        <v>43004</v>
      </c>
      <c r="G2576" s="1">
        <v>37207</v>
      </c>
      <c r="H2576">
        <v>75524</v>
      </c>
      <c r="I2576">
        <v>13769</v>
      </c>
      <c r="J2576">
        <v>70</v>
      </c>
      <c r="K2576">
        <v>79</v>
      </c>
      <c r="L2576" t="s">
        <v>34</v>
      </c>
      <c r="M2576">
        <v>117</v>
      </c>
      <c r="N2576">
        <f>Table1[[#This Row],[Basic Salary]]+Table1[[#This Row],[Bonus]]</f>
        <v>89293</v>
      </c>
      <c r="O2576" s="2">
        <f>Table1[[#This Row],[Bonus]]/Table1[[#This Row],[Basic Salary]]</f>
        <v>0.18231290715534135</v>
      </c>
      <c r="P2576">
        <f ca="1">DATEDIF(Table1[[#This Row],[Date of Birth]],TODAY(),"Y")</f>
        <v>24</v>
      </c>
      <c r="Q2576">
        <f ca="1">DATEDIF(Table1[[#This Row],[Joining Date]],TODAY(),"Y")</f>
        <v>8</v>
      </c>
      <c r="R2576" t="str">
        <f ca="1">IF(YEAR(Table1[[#This Row],[Joining Date]])=YEAR(TODAY()),"Yes","No")</f>
        <v>No</v>
      </c>
      <c r="S2576" t="str">
        <f ca="1">IF(Table1[[#This Row],[Experience]]&gt;5,"Yes","No")</f>
        <v>Yes</v>
      </c>
      <c r="T2576" t="str">
        <f>TEXT(Table1[[#This Row],[Joining Date]],"mmmm")</f>
        <v>September</v>
      </c>
      <c r="U2576" t="str">
        <f>TEXT(Table1[[#This Row],[Joining Date]],"yyyy")</f>
        <v>2017</v>
      </c>
      <c r="V2576" s="5">
        <f ca="1">TODAY()-Table1[[#This Row],[Joining Date]]</f>
        <v>3235</v>
      </c>
      <c r="W2576" t="str">
        <f>LEFT(Table1[[#This Row],[Employee Name]],FIND(" ",Table1[[#This Row],[Employee Name]])-1)</f>
        <v>Nisha</v>
      </c>
      <c r="X2576" t="str">
        <f>RIGHT(Table1[[#This Row],[Employee Name]],LEN(Table1[[#This Row],[Employee Name]])-FIND(" ",Table1[[#This Row],[Employee Name]]))</f>
        <v>Kapoor</v>
      </c>
      <c r="Y2576" t="str">
        <f>Table1[[#This Row],[Department]]&amp;"-"&amp;Table1[[#This Row],[Employee ID]]</f>
        <v>Finance-E04361</v>
      </c>
      <c r="Z2576" t="str">
        <f>LEFT(Table1[[#This Row],[Department]],3)</f>
        <v>Fin</v>
      </c>
      <c r="AA2576" t="str">
        <f>_xlfn.XLOOKUP(Table1[[#This Row],[Manager ID]],MANAGERS!A:A,MANAGERS!B:B)</f>
        <v>Manager_17</v>
      </c>
      <c r="AB2576" t="str" cm="1">
        <f t="array" ref="AB2576">_xlfn.XLOOKUP(Table1[[#This Row],[Manager ID]],Table2[[#All],[Manager ID]],Table2[[#All],[Department Head]])</f>
        <v>Finance</v>
      </c>
      <c r="AC2576" s="2">
        <f>_xlfn.XLOOKUP(Table1[[#This Row],[City]],L:L,O:O)</f>
        <v>0.24030340748661314</v>
      </c>
      <c r="AD2576" t="str" cm="1">
        <f t="array" ref="AD2576">_xlfn.IFS(Table1[[#This Row],[Performance Score]]&gt;=90,"Excellent",Table1[[#This Row],[Performance Score]]&gt;=75,"Good",Table1[[#This Row],[Performance Score]]&gt;=60,"Average",Table1[[#This Row],[Performance Score]]&lt;=60,"Need Improvement")</f>
        <v>Good</v>
      </c>
      <c r="AE2576" t="str">
        <f>IF(AND(Table1[[#This Row],[Attendance %]]&gt;=80,(Table1[[#This Row],[Performance Score]]&gt;=80)),"Eligible","Not Eligible")</f>
        <v>Not Eligible</v>
      </c>
      <c r="AF2576" t="str">
        <f>IF(Table1[[#This Row],[Performance Score]]&gt;=80,"High Performer","Low Performer")</f>
        <v>Low Performer</v>
      </c>
      <c r="AG2576" t="str" cm="1">
        <f t="array" aca="1" ref="AG2576" ca="1">_xlfn.IFS(Table1[[#This Row],[Experience]]&lt;=3,"Junior",Table1[[#This Row],[Experience]]&lt;=7,"Mid Level",Table1[[#This Row],[Experience]]&gt;=7,"Senior")</f>
        <v>Senior</v>
      </c>
      <c r="AH2576" t="str">
        <f>IF(Table1[[#This Row],[Attendance %]]&gt;75,"OK","Below 75")</f>
        <v>Below 75</v>
      </c>
      <c r="AI2576" t="b">
        <f>ISBLANK(Table1[[#This Row],[Employee ID]])</f>
        <v>0</v>
      </c>
      <c r="AJ2576" t="b">
        <f>ISNUMBER(Table1[[#This Row],[Total Salary  ]])</f>
        <v>1</v>
      </c>
      <c r="AK2576" t="str">
        <f>IFERROR(_xlfn.XLOOKUP(Table1[[#This Row],[Manager ID]],MANAGERS!A:A,MANAGERS!B:B),"Not Found")</f>
        <v>Manager_17</v>
      </c>
    </row>
    <row r="2577" spans="1:37" x14ac:dyDescent="0.2">
      <c r="A2577" t="s">
        <v>3280</v>
      </c>
      <c r="B2577" t="s">
        <v>29</v>
      </c>
      <c r="C2577" t="s">
        <v>15</v>
      </c>
      <c r="D2577" t="s">
        <v>46</v>
      </c>
      <c r="E2577" t="s">
        <v>30</v>
      </c>
      <c r="F2577" s="1">
        <v>44329</v>
      </c>
      <c r="G2577" s="1">
        <v>35156</v>
      </c>
      <c r="H2577">
        <v>78568</v>
      </c>
      <c r="I2577">
        <v>10691</v>
      </c>
      <c r="J2577">
        <v>96</v>
      </c>
      <c r="K2577">
        <v>92</v>
      </c>
      <c r="L2577" t="s">
        <v>53</v>
      </c>
      <c r="M2577">
        <v>116</v>
      </c>
      <c r="N2577">
        <f>Table1[[#This Row],[Basic Salary]]+Table1[[#This Row],[Bonus]]</f>
        <v>89259</v>
      </c>
      <c r="O2577" s="2">
        <f>Table1[[#This Row],[Bonus]]/Table1[[#This Row],[Basic Salary]]</f>
        <v>0.13607321046736584</v>
      </c>
      <c r="P2577">
        <f ca="1">DATEDIF(Table1[[#This Row],[Date of Birth]],TODAY(),"Y")</f>
        <v>30</v>
      </c>
      <c r="Q2577">
        <f ca="1">DATEDIF(Table1[[#This Row],[Joining Date]],TODAY(),"Y")</f>
        <v>5</v>
      </c>
      <c r="R2577" t="str">
        <f ca="1">IF(YEAR(Table1[[#This Row],[Joining Date]])=YEAR(TODAY()),"Yes","No")</f>
        <v>No</v>
      </c>
      <c r="S2577" t="str">
        <f ca="1">IF(Table1[[#This Row],[Experience]]&gt;5,"Yes","No")</f>
        <v>No</v>
      </c>
      <c r="T2577" t="str">
        <f>TEXT(Table1[[#This Row],[Joining Date]],"mmmm")</f>
        <v>May</v>
      </c>
      <c r="U2577" t="str">
        <f>TEXT(Table1[[#This Row],[Joining Date]],"yyyy")</f>
        <v>2021</v>
      </c>
      <c r="V2577" s="5">
        <f ca="1">TODAY()-Table1[[#This Row],[Joining Date]]</f>
        <v>1910</v>
      </c>
      <c r="W2577" t="str">
        <f>LEFT(Table1[[#This Row],[Employee Name]],FIND(" ",Table1[[#This Row],[Employee Name]])-1)</f>
        <v>Vikram</v>
      </c>
      <c r="X2577" t="str">
        <f>RIGHT(Table1[[#This Row],[Employee Name]],LEN(Table1[[#This Row],[Employee Name]])-FIND(" ",Table1[[#This Row],[Employee Name]]))</f>
        <v>Singh</v>
      </c>
      <c r="Y2577" t="str">
        <f>Table1[[#This Row],[Department]]&amp;"-"&amp;Table1[[#This Row],[Employee ID]]</f>
        <v>Support-E03224</v>
      </c>
      <c r="Z2577" t="str">
        <f>LEFT(Table1[[#This Row],[Department]],3)</f>
        <v>Sup</v>
      </c>
      <c r="AA2577" t="str">
        <f>_xlfn.XLOOKUP(Table1[[#This Row],[Manager ID]],MANAGERS!A:A,MANAGERS!B:B)</f>
        <v>Manager_16</v>
      </c>
      <c r="AB2577" t="str" cm="1">
        <f t="array" ref="AB2577">_xlfn.XLOOKUP(Table1[[#This Row],[Manager ID]],Table2[[#All],[Manager ID]],Table2[[#All],[Department Head]])</f>
        <v>Sales</v>
      </c>
      <c r="AC2577" s="2">
        <f>_xlfn.XLOOKUP(Table1[[#This Row],[City]],L:L,O:O)</f>
        <v>0.23685887225230964</v>
      </c>
      <c r="AD2577" t="str" cm="1">
        <f t="array" ref="AD2577">_xlfn.IFS(Table1[[#This Row],[Performance Score]]&gt;=90,"Excellent",Table1[[#This Row],[Performance Score]]&gt;=75,"Good",Table1[[#This Row],[Performance Score]]&gt;=60,"Average",Table1[[#This Row],[Performance Score]]&lt;=60,"Need Improvement")</f>
        <v>Excellent</v>
      </c>
      <c r="AE2577" t="str">
        <f>IF(AND(Table1[[#This Row],[Attendance %]]&gt;=80,(Table1[[#This Row],[Performance Score]]&gt;=80)),"Eligible","Not Eligible")</f>
        <v>Eligible</v>
      </c>
      <c r="AF2577" t="str">
        <f>IF(Table1[[#This Row],[Performance Score]]&gt;=80,"High Performer","Low Performer")</f>
        <v>High Performer</v>
      </c>
      <c r="AG2577" t="str" cm="1">
        <f t="array" aca="1" ref="AG2577" ca="1">_xlfn.IFS(Table1[[#This Row],[Experience]]&lt;=3,"Junior",Table1[[#This Row],[Experience]]&lt;=7,"Mid Level",Table1[[#This Row],[Experience]]&gt;=7,"Senior")</f>
        <v>Mid Level</v>
      </c>
      <c r="AH2577" t="str">
        <f>IF(Table1[[#This Row],[Attendance %]]&gt;75,"OK","Below 75")</f>
        <v>OK</v>
      </c>
      <c r="AI2577" t="b">
        <f>ISBLANK(Table1[[#This Row],[Employee ID]])</f>
        <v>0</v>
      </c>
      <c r="AJ2577" t="b">
        <f>ISNUMBER(Table1[[#This Row],[Total Salary  ]])</f>
        <v>1</v>
      </c>
      <c r="AK2577" t="str">
        <f>IFERROR(_xlfn.XLOOKUP(Table1[[#This Row],[Manager ID]],MANAGERS!A:A,MANAGERS!B:B),"Not Found")</f>
        <v>Manager_16</v>
      </c>
    </row>
    <row r="2578" spans="1:37" x14ac:dyDescent="0.2">
      <c r="A2578" t="s">
        <v>3002</v>
      </c>
      <c r="B2578" t="s">
        <v>48</v>
      </c>
      <c r="C2578" t="s">
        <v>15</v>
      </c>
      <c r="D2578" t="s">
        <v>33</v>
      </c>
      <c r="E2578" t="s">
        <v>26</v>
      </c>
      <c r="F2578" s="1">
        <v>44866</v>
      </c>
      <c r="G2578" s="1">
        <v>29733</v>
      </c>
      <c r="H2578">
        <v>79772</v>
      </c>
      <c r="I2578">
        <v>9447</v>
      </c>
      <c r="J2578">
        <v>90</v>
      </c>
      <c r="K2578">
        <v>51</v>
      </c>
      <c r="L2578" t="s">
        <v>23</v>
      </c>
      <c r="M2578">
        <v>104</v>
      </c>
      <c r="N2578">
        <f>Table1[[#This Row],[Basic Salary]]+Table1[[#This Row],[Bonus]]</f>
        <v>89219</v>
      </c>
      <c r="O2578" s="2">
        <f>Table1[[#This Row],[Bonus]]/Table1[[#This Row],[Basic Salary]]</f>
        <v>0.11842501128215414</v>
      </c>
      <c r="P2578">
        <f ca="1">DATEDIF(Table1[[#This Row],[Date of Birth]],TODAY(),"Y")</f>
        <v>45</v>
      </c>
      <c r="Q2578">
        <f ca="1">DATEDIF(Table1[[#This Row],[Joining Date]],TODAY(),"Y")</f>
        <v>3</v>
      </c>
      <c r="R2578" t="str">
        <f ca="1">IF(YEAR(Table1[[#This Row],[Joining Date]])=YEAR(TODAY()),"Yes","No")</f>
        <v>No</v>
      </c>
      <c r="S2578" t="str">
        <f ca="1">IF(Table1[[#This Row],[Experience]]&gt;5,"Yes","No")</f>
        <v>No</v>
      </c>
      <c r="T2578" t="str">
        <f>TEXT(Table1[[#This Row],[Joining Date]],"mmmm")</f>
        <v>November</v>
      </c>
      <c r="U2578" t="str">
        <f>TEXT(Table1[[#This Row],[Joining Date]],"yyyy")</f>
        <v>2022</v>
      </c>
      <c r="V2578" s="5">
        <f ca="1">TODAY()-Table1[[#This Row],[Joining Date]]</f>
        <v>1373</v>
      </c>
      <c r="W2578" t="str">
        <f>LEFT(Table1[[#This Row],[Employee Name]],FIND(" ",Table1[[#This Row],[Employee Name]])-1)</f>
        <v>Aditya</v>
      </c>
      <c r="X2578" t="str">
        <f>RIGHT(Table1[[#This Row],[Employee Name]],LEN(Table1[[#This Row],[Employee Name]])-FIND(" ",Table1[[#This Row],[Employee Name]]))</f>
        <v>Kapoor</v>
      </c>
      <c r="Y2578" t="str">
        <f>Table1[[#This Row],[Department]]&amp;"-"&amp;Table1[[#This Row],[Employee ID]]</f>
        <v>Marketing-E02946</v>
      </c>
      <c r="Z2578" t="str">
        <f>LEFT(Table1[[#This Row],[Department]],3)</f>
        <v>Mar</v>
      </c>
      <c r="AA2578" t="str">
        <f>_xlfn.XLOOKUP(Table1[[#This Row],[Manager ID]],MANAGERS!A:A,MANAGERS!B:B)</f>
        <v>Manager_4</v>
      </c>
      <c r="AB2578" t="str" cm="1">
        <f t="array" ref="AB2578">_xlfn.XLOOKUP(Table1[[#This Row],[Manager ID]],Table2[[#All],[Manager ID]],Table2[[#All],[Department Head]])</f>
        <v>Finance</v>
      </c>
      <c r="AC2578" s="2">
        <f>_xlfn.XLOOKUP(Table1[[#This Row],[City]],L:L,O:O)</f>
        <v>0.23486488519629886</v>
      </c>
      <c r="AD2578" t="str" cm="1">
        <f t="array" ref="AD2578">_xlfn.IFS(Table1[[#This Row],[Performance Score]]&gt;=90,"Excellent",Table1[[#This Row],[Performance Score]]&gt;=75,"Good",Table1[[#This Row],[Performance Score]]&gt;=60,"Average",Table1[[#This Row],[Performance Score]]&lt;=60,"Need Improvement")</f>
        <v>Need Improvement</v>
      </c>
      <c r="AE2578" t="str">
        <f>IF(AND(Table1[[#This Row],[Attendance %]]&gt;=80,(Table1[[#This Row],[Performance Score]]&gt;=80)),"Eligible","Not Eligible")</f>
        <v>Not Eligible</v>
      </c>
      <c r="AF2578" t="str">
        <f>IF(Table1[[#This Row],[Performance Score]]&gt;=80,"High Performer","Low Performer")</f>
        <v>Low Performer</v>
      </c>
      <c r="AG2578" t="str" cm="1">
        <f t="array" aca="1" ref="AG2578" ca="1">_xlfn.IFS(Table1[[#This Row],[Experience]]&lt;=3,"Junior",Table1[[#This Row],[Experience]]&lt;=7,"Mid Level",Table1[[#This Row],[Experience]]&gt;=7,"Senior")</f>
        <v>Junior</v>
      </c>
      <c r="AH2578" t="str">
        <f>IF(Table1[[#This Row],[Attendance %]]&gt;75,"OK","Below 75")</f>
        <v>OK</v>
      </c>
      <c r="AI2578" t="b">
        <f>ISBLANK(Table1[[#This Row],[Employee ID]])</f>
        <v>0</v>
      </c>
      <c r="AJ2578" t="b">
        <f>ISNUMBER(Table1[[#This Row],[Total Salary  ]])</f>
        <v>1</v>
      </c>
      <c r="AK2578" t="str">
        <f>IFERROR(_xlfn.XLOOKUP(Table1[[#This Row],[Manager ID]],MANAGERS!A:A,MANAGERS!B:B),"Not Found")</f>
        <v>Manager_4</v>
      </c>
    </row>
    <row r="2579" spans="1:37" x14ac:dyDescent="0.2">
      <c r="A2579" t="s">
        <v>3737</v>
      </c>
      <c r="B2579" t="s">
        <v>29</v>
      </c>
      <c r="C2579" t="s">
        <v>21</v>
      </c>
      <c r="D2579" t="s">
        <v>33</v>
      </c>
      <c r="E2579" t="s">
        <v>65</v>
      </c>
      <c r="F2579" s="1">
        <v>44976</v>
      </c>
      <c r="G2579" s="1">
        <v>31006</v>
      </c>
      <c r="H2579">
        <v>61328</v>
      </c>
      <c r="I2579">
        <v>27883</v>
      </c>
      <c r="J2579">
        <v>64</v>
      </c>
      <c r="K2579">
        <v>57</v>
      </c>
      <c r="L2579" t="s">
        <v>34</v>
      </c>
      <c r="M2579">
        <v>101</v>
      </c>
      <c r="N2579">
        <f>Table1[[#This Row],[Basic Salary]]+Table1[[#This Row],[Bonus]]</f>
        <v>89211</v>
      </c>
      <c r="O2579" s="2">
        <f>Table1[[#This Row],[Bonus]]/Table1[[#This Row],[Basic Salary]]</f>
        <v>0.45465366553613357</v>
      </c>
      <c r="P2579">
        <f ca="1">DATEDIF(Table1[[#This Row],[Date of Birth]],TODAY(),"Y")</f>
        <v>41</v>
      </c>
      <c r="Q2579">
        <f ca="1">DATEDIF(Table1[[#This Row],[Joining Date]],TODAY(),"Y")</f>
        <v>3</v>
      </c>
      <c r="R2579" t="str">
        <f ca="1">IF(YEAR(Table1[[#This Row],[Joining Date]])=YEAR(TODAY()),"Yes","No")</f>
        <v>No</v>
      </c>
      <c r="S2579" t="str">
        <f ca="1">IF(Table1[[#This Row],[Experience]]&gt;5,"Yes","No")</f>
        <v>No</v>
      </c>
      <c r="T2579" t="str">
        <f>TEXT(Table1[[#This Row],[Joining Date]],"mmmm")</f>
        <v>February</v>
      </c>
      <c r="U2579" t="str">
        <f>TEXT(Table1[[#This Row],[Joining Date]],"yyyy")</f>
        <v>2023</v>
      </c>
      <c r="V2579" s="5">
        <f ca="1">TODAY()-Table1[[#This Row],[Joining Date]]</f>
        <v>1263</v>
      </c>
      <c r="W2579" t="str">
        <f>LEFT(Table1[[#This Row],[Employee Name]],FIND(" ",Table1[[#This Row],[Employee Name]])-1)</f>
        <v>Vikram</v>
      </c>
      <c r="X2579" t="str">
        <f>RIGHT(Table1[[#This Row],[Employee Name]],LEN(Table1[[#This Row],[Employee Name]])-FIND(" ",Table1[[#This Row],[Employee Name]]))</f>
        <v>Singh</v>
      </c>
      <c r="Y2579" t="str">
        <f>Table1[[#This Row],[Department]]&amp;"-"&amp;Table1[[#This Row],[Employee ID]]</f>
        <v>Marketing-E03681</v>
      </c>
      <c r="Z2579" t="str">
        <f>LEFT(Table1[[#This Row],[Department]],3)</f>
        <v>Mar</v>
      </c>
      <c r="AA2579" t="str">
        <f>_xlfn.XLOOKUP(Table1[[#This Row],[Manager ID]],MANAGERS!A:A,MANAGERS!B:B)</f>
        <v>Manager_1</v>
      </c>
      <c r="AB2579" t="str" cm="1">
        <f t="array" ref="AB2579">_xlfn.XLOOKUP(Table1[[#This Row],[Manager ID]],Table2[[#All],[Manager ID]],Table2[[#All],[Department Head]])</f>
        <v>Support</v>
      </c>
      <c r="AC2579" s="2">
        <f>_xlfn.XLOOKUP(Table1[[#This Row],[City]],L:L,O:O)</f>
        <v>0.24030340748661314</v>
      </c>
      <c r="AD2579" t="str" cm="1">
        <f t="array" ref="AD2579">_xlfn.IFS(Table1[[#This Row],[Performance Score]]&gt;=90,"Excellent",Table1[[#This Row],[Performance Score]]&gt;=75,"Good",Table1[[#This Row],[Performance Score]]&gt;=60,"Average",Table1[[#This Row],[Performance Score]]&lt;=60,"Need Improvement")</f>
        <v>Need Improvement</v>
      </c>
      <c r="AE2579" t="str">
        <f>IF(AND(Table1[[#This Row],[Attendance %]]&gt;=80,(Table1[[#This Row],[Performance Score]]&gt;=80)),"Eligible","Not Eligible")</f>
        <v>Not Eligible</v>
      </c>
      <c r="AF2579" t="str">
        <f>IF(Table1[[#This Row],[Performance Score]]&gt;=80,"High Performer","Low Performer")</f>
        <v>Low Performer</v>
      </c>
      <c r="AG2579" t="str" cm="1">
        <f t="array" aca="1" ref="AG2579" ca="1">_xlfn.IFS(Table1[[#This Row],[Experience]]&lt;=3,"Junior",Table1[[#This Row],[Experience]]&lt;=7,"Mid Level",Table1[[#This Row],[Experience]]&gt;=7,"Senior")</f>
        <v>Junior</v>
      </c>
      <c r="AH2579" t="str">
        <f>IF(Table1[[#This Row],[Attendance %]]&gt;75,"OK","Below 75")</f>
        <v>Below 75</v>
      </c>
      <c r="AI2579" t="b">
        <f>ISBLANK(Table1[[#This Row],[Employee ID]])</f>
        <v>0</v>
      </c>
      <c r="AJ2579" t="b">
        <f>ISNUMBER(Table1[[#This Row],[Total Salary  ]])</f>
        <v>1</v>
      </c>
      <c r="AK2579" t="str">
        <f>IFERROR(_xlfn.XLOOKUP(Table1[[#This Row],[Manager ID]],MANAGERS!A:A,MANAGERS!B:B),"Not Found")</f>
        <v>Manager_1</v>
      </c>
    </row>
    <row r="2580" spans="1:37" x14ac:dyDescent="0.2">
      <c r="A2580" t="s">
        <v>1474</v>
      </c>
      <c r="B2580" t="s">
        <v>89</v>
      </c>
      <c r="C2580" t="s">
        <v>15</v>
      </c>
      <c r="D2580" t="s">
        <v>33</v>
      </c>
      <c r="E2580" t="s">
        <v>22</v>
      </c>
      <c r="F2580" s="1">
        <v>43334</v>
      </c>
      <c r="G2580" s="1">
        <v>41221</v>
      </c>
      <c r="H2580">
        <v>79234</v>
      </c>
      <c r="I2580">
        <v>9973</v>
      </c>
      <c r="J2580">
        <v>69</v>
      </c>
      <c r="K2580">
        <v>77</v>
      </c>
      <c r="L2580" t="s">
        <v>31</v>
      </c>
      <c r="M2580">
        <v>119</v>
      </c>
      <c r="N2580">
        <f>Table1[[#This Row],[Basic Salary]]+Table1[[#This Row],[Bonus]]</f>
        <v>89207</v>
      </c>
      <c r="O2580" s="2">
        <f>Table1[[#This Row],[Bonus]]/Table1[[#This Row],[Basic Salary]]</f>
        <v>0.12586768306535073</v>
      </c>
      <c r="P2580">
        <f ca="1">DATEDIF(Table1[[#This Row],[Date of Birth]],TODAY(),"Y")</f>
        <v>13</v>
      </c>
      <c r="Q2580">
        <f ca="1">DATEDIF(Table1[[#This Row],[Joining Date]],TODAY(),"Y")</f>
        <v>7</v>
      </c>
      <c r="R2580" t="str">
        <f ca="1">IF(YEAR(Table1[[#This Row],[Joining Date]])=YEAR(TODAY()),"Yes","No")</f>
        <v>No</v>
      </c>
      <c r="S2580" t="str">
        <f ca="1">IF(Table1[[#This Row],[Experience]]&gt;5,"Yes","No")</f>
        <v>Yes</v>
      </c>
      <c r="T2580" t="str">
        <f>TEXT(Table1[[#This Row],[Joining Date]],"mmmm")</f>
        <v>August</v>
      </c>
      <c r="U2580" t="str">
        <f>TEXT(Table1[[#This Row],[Joining Date]],"yyyy")</f>
        <v>2018</v>
      </c>
      <c r="V2580" s="5">
        <f ca="1">TODAY()-Table1[[#This Row],[Joining Date]]</f>
        <v>2905</v>
      </c>
      <c r="W2580" t="str">
        <f>LEFT(Table1[[#This Row],[Employee Name]],FIND(" ",Table1[[#This Row],[Employee Name]])-1)</f>
        <v>Tarun</v>
      </c>
      <c r="X2580" t="str">
        <f>RIGHT(Table1[[#This Row],[Employee Name]],LEN(Table1[[#This Row],[Employee Name]])-FIND(" ",Table1[[#This Row],[Employee Name]]))</f>
        <v>Verma</v>
      </c>
      <c r="Y2580" t="str">
        <f>Table1[[#This Row],[Department]]&amp;"-"&amp;Table1[[#This Row],[Employee ID]]</f>
        <v>Marketing-E01418</v>
      </c>
      <c r="Z2580" t="str">
        <f>LEFT(Table1[[#This Row],[Department]],3)</f>
        <v>Mar</v>
      </c>
      <c r="AA2580" t="str">
        <f>_xlfn.XLOOKUP(Table1[[#This Row],[Manager ID]],MANAGERS!A:A,MANAGERS!B:B)</f>
        <v>Manager_19</v>
      </c>
      <c r="AB2580" t="str" cm="1">
        <f t="array" ref="AB2580">_xlfn.XLOOKUP(Table1[[#This Row],[Manager ID]],Table2[[#All],[Manager ID]],Table2[[#All],[Department Head]])</f>
        <v>Support</v>
      </c>
      <c r="AC2580" s="2">
        <f>_xlfn.XLOOKUP(Table1[[#This Row],[City]],L:L,O:O)</f>
        <v>0.241864189087755</v>
      </c>
      <c r="AD2580" t="str" cm="1">
        <f t="array" ref="AD2580">_xlfn.IFS(Table1[[#This Row],[Performance Score]]&gt;=90,"Excellent",Table1[[#This Row],[Performance Score]]&gt;=75,"Good",Table1[[#This Row],[Performance Score]]&gt;=60,"Average",Table1[[#This Row],[Performance Score]]&lt;=60,"Need Improvement")</f>
        <v>Good</v>
      </c>
      <c r="AE2580" t="str">
        <f>IF(AND(Table1[[#This Row],[Attendance %]]&gt;=80,(Table1[[#This Row],[Performance Score]]&gt;=80)),"Eligible","Not Eligible")</f>
        <v>Not Eligible</v>
      </c>
      <c r="AF2580" t="str">
        <f>IF(Table1[[#This Row],[Performance Score]]&gt;=80,"High Performer","Low Performer")</f>
        <v>Low Performer</v>
      </c>
      <c r="AG2580" t="str" cm="1">
        <f t="array" aca="1" ref="AG2580" ca="1">_xlfn.IFS(Table1[[#This Row],[Experience]]&lt;=3,"Junior",Table1[[#This Row],[Experience]]&lt;=7,"Mid Level",Table1[[#This Row],[Experience]]&gt;=7,"Senior")</f>
        <v>Mid Level</v>
      </c>
      <c r="AH2580" t="str">
        <f>IF(Table1[[#This Row],[Attendance %]]&gt;75,"OK","Below 75")</f>
        <v>Below 75</v>
      </c>
      <c r="AI2580" t="b">
        <f>ISBLANK(Table1[[#This Row],[Employee ID]])</f>
        <v>0</v>
      </c>
      <c r="AJ2580" t="b">
        <f>ISNUMBER(Table1[[#This Row],[Total Salary  ]])</f>
        <v>1</v>
      </c>
      <c r="AK2580" t="str">
        <f>IFERROR(_xlfn.XLOOKUP(Table1[[#This Row],[Manager ID]],MANAGERS!A:A,MANAGERS!B:B),"Not Found")</f>
        <v>Manager_19</v>
      </c>
    </row>
    <row r="2581" spans="1:37" x14ac:dyDescent="0.2">
      <c r="A2581" t="s">
        <v>3107</v>
      </c>
      <c r="B2581" t="s">
        <v>39</v>
      </c>
      <c r="C2581" t="s">
        <v>21</v>
      </c>
      <c r="D2581" t="s">
        <v>16</v>
      </c>
      <c r="E2581" t="s">
        <v>65</v>
      </c>
      <c r="F2581" s="1">
        <v>43591</v>
      </c>
      <c r="G2581" s="1">
        <v>34587</v>
      </c>
      <c r="H2581">
        <v>79388</v>
      </c>
      <c r="I2581">
        <v>9806</v>
      </c>
      <c r="J2581">
        <v>63</v>
      </c>
      <c r="K2581">
        <v>100</v>
      </c>
      <c r="L2581" t="s">
        <v>37</v>
      </c>
      <c r="M2581">
        <v>114</v>
      </c>
      <c r="N2581">
        <f>Table1[[#This Row],[Basic Salary]]+Table1[[#This Row],[Bonus]]</f>
        <v>89194</v>
      </c>
      <c r="O2581" s="2">
        <f>Table1[[#This Row],[Bonus]]/Table1[[#This Row],[Basic Salary]]</f>
        <v>0.12351992744495389</v>
      </c>
      <c r="P2581">
        <f ca="1">DATEDIF(Table1[[#This Row],[Date of Birth]],TODAY(),"Y")</f>
        <v>31</v>
      </c>
      <c r="Q2581">
        <f ca="1">DATEDIF(Table1[[#This Row],[Joining Date]],TODAY(),"Y")</f>
        <v>7</v>
      </c>
      <c r="R2581" t="str">
        <f ca="1">IF(YEAR(Table1[[#This Row],[Joining Date]])=YEAR(TODAY()),"Yes","No")</f>
        <v>No</v>
      </c>
      <c r="S2581" t="str">
        <f ca="1">IF(Table1[[#This Row],[Experience]]&gt;5,"Yes","No")</f>
        <v>Yes</v>
      </c>
      <c r="T2581" t="str">
        <f>TEXT(Table1[[#This Row],[Joining Date]],"mmmm")</f>
        <v>May</v>
      </c>
      <c r="U2581" t="str">
        <f>TEXT(Table1[[#This Row],[Joining Date]],"yyyy")</f>
        <v>2019</v>
      </c>
      <c r="V2581" s="5">
        <f ca="1">TODAY()-Table1[[#This Row],[Joining Date]]</f>
        <v>2648</v>
      </c>
      <c r="W2581" t="str">
        <f>LEFT(Table1[[#This Row],[Employee Name]],FIND(" ",Table1[[#This Row],[Employee Name]])-1)</f>
        <v>Karan</v>
      </c>
      <c r="X2581" t="str">
        <f>RIGHT(Table1[[#This Row],[Employee Name]],LEN(Table1[[#This Row],[Employee Name]])-FIND(" ",Table1[[#This Row],[Employee Name]]))</f>
        <v>Malhotra</v>
      </c>
      <c r="Y2581" t="str">
        <f>Table1[[#This Row],[Department]]&amp;"-"&amp;Table1[[#This Row],[Employee ID]]</f>
        <v>HR-E03051</v>
      </c>
      <c r="Z2581" t="str">
        <f>LEFT(Table1[[#This Row],[Department]],3)</f>
        <v>HR</v>
      </c>
      <c r="AA2581" t="str">
        <f>_xlfn.XLOOKUP(Table1[[#This Row],[Manager ID]],MANAGERS!A:A,MANAGERS!B:B)</f>
        <v>Manager_14</v>
      </c>
      <c r="AB2581" t="str" cm="1">
        <f t="array" ref="AB2581">_xlfn.XLOOKUP(Table1[[#This Row],[Manager ID]],Table2[[#All],[Manager ID]],Table2[[#All],[Department Head]])</f>
        <v>Marketing</v>
      </c>
      <c r="AC2581" s="2">
        <f>_xlfn.XLOOKUP(Table1[[#This Row],[City]],L:L,O:O)</f>
        <v>0.24036902712549932</v>
      </c>
      <c r="AD2581" t="str" cm="1">
        <f t="array" ref="AD2581">_xlfn.IFS(Table1[[#This Row],[Performance Score]]&gt;=90,"Excellent",Table1[[#This Row],[Performance Score]]&gt;=75,"Good",Table1[[#This Row],[Performance Score]]&gt;=60,"Average",Table1[[#This Row],[Performance Score]]&lt;=60,"Need Improvement")</f>
        <v>Excellent</v>
      </c>
      <c r="AE2581" t="str">
        <f>IF(AND(Table1[[#This Row],[Attendance %]]&gt;=80,(Table1[[#This Row],[Performance Score]]&gt;=80)),"Eligible","Not Eligible")</f>
        <v>Not Eligible</v>
      </c>
      <c r="AF2581" t="str">
        <f>IF(Table1[[#This Row],[Performance Score]]&gt;=80,"High Performer","Low Performer")</f>
        <v>High Performer</v>
      </c>
      <c r="AG2581" t="str" cm="1">
        <f t="array" aca="1" ref="AG2581" ca="1">_xlfn.IFS(Table1[[#This Row],[Experience]]&lt;=3,"Junior",Table1[[#This Row],[Experience]]&lt;=7,"Mid Level",Table1[[#This Row],[Experience]]&gt;=7,"Senior")</f>
        <v>Mid Level</v>
      </c>
      <c r="AH2581" t="str">
        <f>IF(Table1[[#This Row],[Attendance %]]&gt;75,"OK","Below 75")</f>
        <v>Below 75</v>
      </c>
      <c r="AI2581" t="b">
        <f>ISBLANK(Table1[[#This Row],[Employee ID]])</f>
        <v>0</v>
      </c>
      <c r="AJ2581" t="b">
        <f>ISNUMBER(Table1[[#This Row],[Total Salary  ]])</f>
        <v>1</v>
      </c>
      <c r="AK2581" t="str">
        <f>IFERROR(_xlfn.XLOOKUP(Table1[[#This Row],[Manager ID]],MANAGERS!A:A,MANAGERS!B:B),"Not Found")</f>
        <v>Manager_14</v>
      </c>
    </row>
    <row r="2582" spans="1:37" x14ac:dyDescent="0.2">
      <c r="A2582" t="s">
        <v>1283</v>
      </c>
      <c r="B2582" t="s">
        <v>95</v>
      </c>
      <c r="C2582" t="s">
        <v>15</v>
      </c>
      <c r="D2582" t="s">
        <v>43</v>
      </c>
      <c r="E2582" t="s">
        <v>26</v>
      </c>
      <c r="F2582" s="1">
        <v>45882</v>
      </c>
      <c r="G2582" s="1">
        <v>31342</v>
      </c>
      <c r="H2582">
        <v>60456</v>
      </c>
      <c r="I2582">
        <v>28702</v>
      </c>
      <c r="J2582">
        <v>62</v>
      </c>
      <c r="K2582">
        <v>46</v>
      </c>
      <c r="L2582" t="s">
        <v>53</v>
      </c>
      <c r="M2582">
        <v>116</v>
      </c>
      <c r="N2582">
        <f>Table1[[#This Row],[Basic Salary]]+Table1[[#This Row],[Bonus]]</f>
        <v>89158</v>
      </c>
      <c r="O2582" s="2">
        <f>Table1[[#This Row],[Bonus]]/Table1[[#This Row],[Basic Salary]]</f>
        <v>0.47475850205107845</v>
      </c>
      <c r="P2582">
        <f ca="1">DATEDIF(Table1[[#This Row],[Date of Birth]],TODAY(),"Y")</f>
        <v>40</v>
      </c>
      <c r="Q2582">
        <f ca="1">DATEDIF(Table1[[#This Row],[Joining Date]],TODAY(),"Y")</f>
        <v>0</v>
      </c>
      <c r="R2582" t="str">
        <f ca="1">IF(YEAR(Table1[[#This Row],[Joining Date]])=YEAR(TODAY()),"Yes","No")</f>
        <v>No</v>
      </c>
      <c r="S2582" t="str">
        <f ca="1">IF(Table1[[#This Row],[Experience]]&gt;5,"Yes","No")</f>
        <v>No</v>
      </c>
      <c r="T2582" t="str">
        <f>TEXT(Table1[[#This Row],[Joining Date]],"mmmm")</f>
        <v>August</v>
      </c>
      <c r="U2582" t="str">
        <f>TEXT(Table1[[#This Row],[Joining Date]],"yyyy")</f>
        <v>2025</v>
      </c>
      <c r="V2582" s="5">
        <f ca="1">TODAY()-Table1[[#This Row],[Joining Date]]</f>
        <v>357</v>
      </c>
      <c r="W2582" t="str">
        <f>LEFT(Table1[[#This Row],[Employee Name]],FIND(" ",Table1[[#This Row],[Employee Name]])-1)</f>
        <v>Ajay</v>
      </c>
      <c r="X2582" t="str">
        <f>RIGHT(Table1[[#This Row],[Employee Name]],LEN(Table1[[#This Row],[Employee Name]])-FIND(" ",Table1[[#This Row],[Employee Name]]))</f>
        <v>Singh</v>
      </c>
      <c r="Y2582" t="str">
        <f>Table1[[#This Row],[Department]]&amp;"-"&amp;Table1[[#This Row],[Employee ID]]</f>
        <v>Operations-E01227</v>
      </c>
      <c r="Z2582" t="str">
        <f>LEFT(Table1[[#This Row],[Department]],3)</f>
        <v>Ope</v>
      </c>
      <c r="AA2582" t="str">
        <f>_xlfn.XLOOKUP(Table1[[#This Row],[Manager ID]],MANAGERS!A:A,MANAGERS!B:B)</f>
        <v>Manager_16</v>
      </c>
      <c r="AB2582" t="str" cm="1">
        <f t="array" ref="AB2582">_xlfn.XLOOKUP(Table1[[#This Row],[Manager ID]],Table2[[#All],[Manager ID]],Table2[[#All],[Department Head]])</f>
        <v>Sales</v>
      </c>
      <c r="AC2582" s="2">
        <f>_xlfn.XLOOKUP(Table1[[#This Row],[City]],L:L,O:O)</f>
        <v>0.23685887225230964</v>
      </c>
      <c r="AD2582" t="str" cm="1">
        <f t="array" ref="AD2582">_xlfn.IFS(Table1[[#This Row],[Performance Score]]&gt;=90,"Excellent",Table1[[#This Row],[Performance Score]]&gt;=75,"Good",Table1[[#This Row],[Performance Score]]&gt;=60,"Average",Table1[[#This Row],[Performance Score]]&lt;=60,"Need Improvement")</f>
        <v>Need Improvement</v>
      </c>
      <c r="AE2582" t="str">
        <f>IF(AND(Table1[[#This Row],[Attendance %]]&gt;=80,(Table1[[#This Row],[Performance Score]]&gt;=80)),"Eligible","Not Eligible")</f>
        <v>Not Eligible</v>
      </c>
      <c r="AF2582" t="str">
        <f>IF(Table1[[#This Row],[Performance Score]]&gt;=80,"High Performer","Low Performer")</f>
        <v>Low Performer</v>
      </c>
      <c r="AG2582" t="str" cm="1">
        <f t="array" aca="1" ref="AG2582" ca="1">_xlfn.IFS(Table1[[#This Row],[Experience]]&lt;=3,"Junior",Table1[[#This Row],[Experience]]&lt;=7,"Mid Level",Table1[[#This Row],[Experience]]&gt;=7,"Senior")</f>
        <v>Junior</v>
      </c>
      <c r="AH2582" t="str">
        <f>IF(Table1[[#This Row],[Attendance %]]&gt;75,"OK","Below 75")</f>
        <v>Below 75</v>
      </c>
      <c r="AI2582" t="b">
        <f>ISBLANK(Table1[[#This Row],[Employee ID]])</f>
        <v>0</v>
      </c>
      <c r="AJ2582" t="b">
        <f>ISNUMBER(Table1[[#This Row],[Total Salary  ]])</f>
        <v>1</v>
      </c>
      <c r="AK2582" t="str">
        <f>IFERROR(_xlfn.XLOOKUP(Table1[[#This Row],[Manager ID]],MANAGERS!A:A,MANAGERS!B:B),"Not Found")</f>
        <v>Manager_16</v>
      </c>
    </row>
    <row r="2583" spans="1:37" x14ac:dyDescent="0.2">
      <c r="A2583" t="s">
        <v>4076</v>
      </c>
      <c r="B2583" t="s">
        <v>93</v>
      </c>
      <c r="C2583" t="s">
        <v>21</v>
      </c>
      <c r="D2583" t="s">
        <v>40</v>
      </c>
      <c r="E2583" t="s">
        <v>65</v>
      </c>
      <c r="F2583" s="1">
        <v>42439</v>
      </c>
      <c r="G2583" s="1">
        <v>37199</v>
      </c>
      <c r="H2583">
        <v>75602</v>
      </c>
      <c r="I2583">
        <v>13545</v>
      </c>
      <c r="J2583">
        <v>72</v>
      </c>
      <c r="K2583">
        <v>99</v>
      </c>
      <c r="L2583" t="s">
        <v>31</v>
      </c>
      <c r="M2583">
        <v>120</v>
      </c>
      <c r="N2583">
        <f>Table1[[#This Row],[Basic Salary]]+Table1[[#This Row],[Bonus]]</f>
        <v>89147</v>
      </c>
      <c r="O2583" s="2">
        <f>Table1[[#This Row],[Bonus]]/Table1[[#This Row],[Basic Salary]]</f>
        <v>0.17916192693314992</v>
      </c>
      <c r="P2583">
        <f ca="1">DATEDIF(Table1[[#This Row],[Date of Birth]],TODAY(),"Y")</f>
        <v>24</v>
      </c>
      <c r="Q2583">
        <f ca="1">DATEDIF(Table1[[#This Row],[Joining Date]],TODAY(),"Y")</f>
        <v>10</v>
      </c>
      <c r="R2583" t="str">
        <f ca="1">IF(YEAR(Table1[[#This Row],[Joining Date]])=YEAR(TODAY()),"Yes","No")</f>
        <v>No</v>
      </c>
      <c r="S2583" t="str">
        <f ca="1">IF(Table1[[#This Row],[Experience]]&gt;5,"Yes","No")</f>
        <v>Yes</v>
      </c>
      <c r="T2583" t="str">
        <f>TEXT(Table1[[#This Row],[Joining Date]],"mmmm")</f>
        <v>March</v>
      </c>
      <c r="U2583" t="str">
        <f>TEXT(Table1[[#This Row],[Joining Date]],"yyyy")</f>
        <v>2016</v>
      </c>
      <c r="V2583" s="5">
        <f ca="1">TODAY()-Table1[[#This Row],[Joining Date]]</f>
        <v>3800</v>
      </c>
      <c r="W2583" t="str">
        <f>LEFT(Table1[[#This Row],[Employee Name]],FIND(" ",Table1[[#This Row],[Employee Name]])-1)</f>
        <v>Priya</v>
      </c>
      <c r="X2583" t="str">
        <f>RIGHT(Table1[[#This Row],[Employee Name]],LEN(Table1[[#This Row],[Employee Name]])-FIND(" ",Table1[[#This Row],[Employee Name]]))</f>
        <v>Reddy</v>
      </c>
      <c r="Y2583" t="str">
        <f>Table1[[#This Row],[Department]]&amp;"-"&amp;Table1[[#This Row],[Employee ID]]</f>
        <v>IT-E04020</v>
      </c>
      <c r="Z2583" t="str">
        <f>LEFT(Table1[[#This Row],[Department]],3)</f>
        <v>IT</v>
      </c>
      <c r="AA2583" t="str">
        <f>_xlfn.XLOOKUP(Table1[[#This Row],[Manager ID]],MANAGERS!A:A,MANAGERS!B:B)</f>
        <v>Manager_20</v>
      </c>
      <c r="AB2583" t="str" cm="1">
        <f t="array" ref="AB2583">_xlfn.XLOOKUP(Table1[[#This Row],[Manager ID]],Table2[[#All],[Manager ID]],Table2[[#All],[Department Head]])</f>
        <v>Operations</v>
      </c>
      <c r="AC2583" s="2">
        <f>_xlfn.XLOOKUP(Table1[[#This Row],[City]],L:L,O:O)</f>
        <v>0.241864189087755</v>
      </c>
      <c r="AD2583" t="str" cm="1">
        <f t="array" ref="AD2583">_xlfn.IFS(Table1[[#This Row],[Performance Score]]&gt;=90,"Excellent",Table1[[#This Row],[Performance Score]]&gt;=75,"Good",Table1[[#This Row],[Performance Score]]&gt;=60,"Average",Table1[[#This Row],[Performance Score]]&lt;=60,"Need Improvement")</f>
        <v>Excellent</v>
      </c>
      <c r="AE2583" t="str">
        <f>IF(AND(Table1[[#This Row],[Attendance %]]&gt;=80,(Table1[[#This Row],[Performance Score]]&gt;=80)),"Eligible","Not Eligible")</f>
        <v>Not Eligible</v>
      </c>
      <c r="AF2583" t="str">
        <f>IF(Table1[[#This Row],[Performance Score]]&gt;=80,"High Performer","Low Performer")</f>
        <v>High Performer</v>
      </c>
      <c r="AG2583" t="str" cm="1">
        <f t="array" aca="1" ref="AG2583" ca="1">_xlfn.IFS(Table1[[#This Row],[Experience]]&lt;=3,"Junior",Table1[[#This Row],[Experience]]&lt;=7,"Mid Level",Table1[[#This Row],[Experience]]&gt;=7,"Senior")</f>
        <v>Senior</v>
      </c>
      <c r="AH2583" t="str">
        <f>IF(Table1[[#This Row],[Attendance %]]&gt;75,"OK","Below 75")</f>
        <v>Below 75</v>
      </c>
      <c r="AI2583" t="b">
        <f>ISBLANK(Table1[[#This Row],[Employee ID]])</f>
        <v>0</v>
      </c>
      <c r="AJ2583" t="b">
        <f>ISNUMBER(Table1[[#This Row],[Total Salary  ]])</f>
        <v>1</v>
      </c>
      <c r="AK2583" t="str">
        <f>IFERROR(_xlfn.XLOOKUP(Table1[[#This Row],[Manager ID]],MANAGERS!A:A,MANAGERS!B:B),"Not Found")</f>
        <v>Manager_20</v>
      </c>
    </row>
    <row r="2584" spans="1:37" x14ac:dyDescent="0.2">
      <c r="A2584" t="s">
        <v>2387</v>
      </c>
      <c r="B2584" t="s">
        <v>50</v>
      </c>
      <c r="C2584" t="s">
        <v>15</v>
      </c>
      <c r="D2584" t="s">
        <v>46</v>
      </c>
      <c r="E2584" t="s">
        <v>22</v>
      </c>
      <c r="F2584" s="1">
        <v>45107</v>
      </c>
      <c r="G2584" s="1">
        <v>35508</v>
      </c>
      <c r="H2584">
        <v>60519</v>
      </c>
      <c r="I2584">
        <v>28620</v>
      </c>
      <c r="J2584">
        <v>62</v>
      </c>
      <c r="K2584">
        <v>52</v>
      </c>
      <c r="L2584" t="s">
        <v>31</v>
      </c>
      <c r="M2584">
        <v>107</v>
      </c>
      <c r="N2584">
        <f>Table1[[#This Row],[Basic Salary]]+Table1[[#This Row],[Bonus]]</f>
        <v>89139</v>
      </c>
      <c r="O2584" s="2">
        <f>Table1[[#This Row],[Bonus]]/Table1[[#This Row],[Basic Salary]]</f>
        <v>0.47290933425866255</v>
      </c>
      <c r="P2584">
        <f ca="1">DATEDIF(Table1[[#This Row],[Date of Birth]],TODAY(),"Y")</f>
        <v>29</v>
      </c>
      <c r="Q2584">
        <f ca="1">DATEDIF(Table1[[#This Row],[Joining Date]],TODAY(),"Y")</f>
        <v>3</v>
      </c>
      <c r="R2584" t="str">
        <f ca="1">IF(YEAR(Table1[[#This Row],[Joining Date]])=YEAR(TODAY()),"Yes","No")</f>
        <v>No</v>
      </c>
      <c r="S2584" t="str">
        <f ca="1">IF(Table1[[#This Row],[Experience]]&gt;5,"Yes","No")</f>
        <v>No</v>
      </c>
      <c r="T2584" t="str">
        <f>TEXT(Table1[[#This Row],[Joining Date]],"mmmm")</f>
        <v>June</v>
      </c>
      <c r="U2584" t="str">
        <f>TEXT(Table1[[#This Row],[Joining Date]],"yyyy")</f>
        <v>2023</v>
      </c>
      <c r="V2584" s="5">
        <f ca="1">TODAY()-Table1[[#This Row],[Joining Date]]</f>
        <v>1132</v>
      </c>
      <c r="W2584" t="str">
        <f>LEFT(Table1[[#This Row],[Employee Name]],FIND(" ",Table1[[#This Row],[Employee Name]])-1)</f>
        <v>Ravi</v>
      </c>
      <c r="X2584" t="str">
        <f>RIGHT(Table1[[#This Row],[Employee Name]],LEN(Table1[[#This Row],[Employee Name]])-FIND(" ",Table1[[#This Row],[Employee Name]]))</f>
        <v>Teja</v>
      </c>
      <c r="Y2584" t="str">
        <f>Table1[[#This Row],[Department]]&amp;"-"&amp;Table1[[#This Row],[Employee ID]]</f>
        <v>Support-E02331</v>
      </c>
      <c r="Z2584" t="str">
        <f>LEFT(Table1[[#This Row],[Department]],3)</f>
        <v>Sup</v>
      </c>
      <c r="AA2584" t="str">
        <f>_xlfn.XLOOKUP(Table1[[#This Row],[Manager ID]],MANAGERS!A:A,MANAGERS!B:B)</f>
        <v>Manager_7</v>
      </c>
      <c r="AB2584" t="str" cm="1">
        <f t="array" ref="AB2584">_xlfn.XLOOKUP(Table1[[#This Row],[Manager ID]],Table2[[#All],[Manager ID]],Table2[[#All],[Department Head]])</f>
        <v>Operations</v>
      </c>
      <c r="AC2584" s="2">
        <f>_xlfn.XLOOKUP(Table1[[#This Row],[City]],L:L,O:O)</f>
        <v>0.241864189087755</v>
      </c>
      <c r="AD2584" t="str" cm="1">
        <f t="array" ref="AD2584">_xlfn.IFS(Table1[[#This Row],[Performance Score]]&gt;=90,"Excellent",Table1[[#This Row],[Performance Score]]&gt;=75,"Good",Table1[[#This Row],[Performance Score]]&gt;=60,"Average",Table1[[#This Row],[Performance Score]]&lt;=60,"Need Improvement")</f>
        <v>Need Improvement</v>
      </c>
      <c r="AE2584" t="str">
        <f>IF(AND(Table1[[#This Row],[Attendance %]]&gt;=80,(Table1[[#This Row],[Performance Score]]&gt;=80)),"Eligible","Not Eligible")</f>
        <v>Not Eligible</v>
      </c>
      <c r="AF2584" t="str">
        <f>IF(Table1[[#This Row],[Performance Score]]&gt;=80,"High Performer","Low Performer")</f>
        <v>Low Performer</v>
      </c>
      <c r="AG2584" t="str" cm="1">
        <f t="array" aca="1" ref="AG2584" ca="1">_xlfn.IFS(Table1[[#This Row],[Experience]]&lt;=3,"Junior",Table1[[#This Row],[Experience]]&lt;=7,"Mid Level",Table1[[#This Row],[Experience]]&gt;=7,"Senior")</f>
        <v>Junior</v>
      </c>
      <c r="AH2584" t="str">
        <f>IF(Table1[[#This Row],[Attendance %]]&gt;75,"OK","Below 75")</f>
        <v>Below 75</v>
      </c>
      <c r="AI2584" t="b">
        <f>ISBLANK(Table1[[#This Row],[Employee ID]])</f>
        <v>0</v>
      </c>
      <c r="AJ2584" t="b">
        <f>ISNUMBER(Table1[[#This Row],[Total Salary  ]])</f>
        <v>1</v>
      </c>
      <c r="AK2584" t="str">
        <f>IFERROR(_xlfn.XLOOKUP(Table1[[#This Row],[Manager ID]],MANAGERS!A:A,MANAGERS!B:B),"Not Found")</f>
        <v>Manager_7</v>
      </c>
    </row>
    <row r="2585" spans="1:37" x14ac:dyDescent="0.2">
      <c r="A2585" t="s">
        <v>4238</v>
      </c>
      <c r="B2585" t="s">
        <v>71</v>
      </c>
      <c r="C2585" t="s">
        <v>15</v>
      </c>
      <c r="D2585" t="s">
        <v>16</v>
      </c>
      <c r="E2585" t="s">
        <v>51</v>
      </c>
      <c r="F2585" s="1">
        <v>43606</v>
      </c>
      <c r="G2585" s="1">
        <v>30530</v>
      </c>
      <c r="H2585">
        <v>59638</v>
      </c>
      <c r="I2585">
        <v>29495</v>
      </c>
      <c r="J2585">
        <v>99</v>
      </c>
      <c r="K2585">
        <v>75</v>
      </c>
      <c r="L2585" t="s">
        <v>31</v>
      </c>
      <c r="M2585">
        <v>105</v>
      </c>
      <c r="N2585">
        <f>Table1[[#This Row],[Basic Salary]]+Table1[[#This Row],[Bonus]]</f>
        <v>89133</v>
      </c>
      <c r="O2585" s="2">
        <f>Table1[[#This Row],[Bonus]]/Table1[[#This Row],[Basic Salary]]</f>
        <v>0.49456722224085314</v>
      </c>
      <c r="P2585">
        <f ca="1">DATEDIF(Table1[[#This Row],[Date of Birth]],TODAY(),"Y")</f>
        <v>43</v>
      </c>
      <c r="Q2585">
        <f ca="1">DATEDIF(Table1[[#This Row],[Joining Date]],TODAY(),"Y")</f>
        <v>7</v>
      </c>
      <c r="R2585" t="str">
        <f ca="1">IF(YEAR(Table1[[#This Row],[Joining Date]])=YEAR(TODAY()),"Yes","No")</f>
        <v>No</v>
      </c>
      <c r="S2585" t="str">
        <f ca="1">IF(Table1[[#This Row],[Experience]]&gt;5,"Yes","No")</f>
        <v>Yes</v>
      </c>
      <c r="T2585" t="str">
        <f>TEXT(Table1[[#This Row],[Joining Date]],"mmmm")</f>
        <v>May</v>
      </c>
      <c r="U2585" t="str">
        <f>TEXT(Table1[[#This Row],[Joining Date]],"yyyy")</f>
        <v>2019</v>
      </c>
      <c r="V2585" s="5">
        <f ca="1">TODAY()-Table1[[#This Row],[Joining Date]]</f>
        <v>2633</v>
      </c>
      <c r="W2585" t="str">
        <f>LEFT(Table1[[#This Row],[Employee Name]],FIND(" ",Table1[[#This Row],[Employee Name]])-1)</f>
        <v>Sneha</v>
      </c>
      <c r="X2585" t="str">
        <f>RIGHT(Table1[[#This Row],[Employee Name]],LEN(Table1[[#This Row],[Employee Name]])-FIND(" ",Table1[[#This Row],[Employee Name]]))</f>
        <v>Iyer</v>
      </c>
      <c r="Y2585" t="str">
        <f>Table1[[#This Row],[Department]]&amp;"-"&amp;Table1[[#This Row],[Employee ID]]</f>
        <v>HR-E04182</v>
      </c>
      <c r="Z2585" t="str">
        <f>LEFT(Table1[[#This Row],[Department]],3)</f>
        <v>HR</v>
      </c>
      <c r="AA2585" t="str">
        <f>_xlfn.XLOOKUP(Table1[[#This Row],[Manager ID]],MANAGERS!A:A,MANAGERS!B:B)</f>
        <v>Manager_5</v>
      </c>
      <c r="AB2585" t="str" cm="1">
        <f t="array" ref="AB2585">_xlfn.XLOOKUP(Table1[[#This Row],[Manager ID]],Table2[[#All],[Manager ID]],Table2[[#All],[Department Head]])</f>
        <v>Sales</v>
      </c>
      <c r="AC2585" s="2">
        <f>_xlfn.XLOOKUP(Table1[[#This Row],[City]],L:L,O:O)</f>
        <v>0.241864189087755</v>
      </c>
      <c r="AD2585" t="str" cm="1">
        <f t="array" ref="AD2585">_xlfn.IFS(Table1[[#This Row],[Performance Score]]&gt;=90,"Excellent",Table1[[#This Row],[Performance Score]]&gt;=75,"Good",Table1[[#This Row],[Performance Score]]&gt;=60,"Average",Table1[[#This Row],[Performance Score]]&lt;=60,"Need Improvement")</f>
        <v>Good</v>
      </c>
      <c r="AE2585" t="str">
        <f>IF(AND(Table1[[#This Row],[Attendance %]]&gt;=80,(Table1[[#This Row],[Performance Score]]&gt;=80)),"Eligible","Not Eligible")</f>
        <v>Not Eligible</v>
      </c>
      <c r="AF2585" t="str">
        <f>IF(Table1[[#This Row],[Performance Score]]&gt;=80,"High Performer","Low Performer")</f>
        <v>Low Performer</v>
      </c>
      <c r="AG2585" t="str" cm="1">
        <f t="array" aca="1" ref="AG2585" ca="1">_xlfn.IFS(Table1[[#This Row],[Experience]]&lt;=3,"Junior",Table1[[#This Row],[Experience]]&lt;=7,"Mid Level",Table1[[#This Row],[Experience]]&gt;=7,"Senior")</f>
        <v>Mid Level</v>
      </c>
      <c r="AH2585" t="str">
        <f>IF(Table1[[#This Row],[Attendance %]]&gt;75,"OK","Below 75")</f>
        <v>OK</v>
      </c>
      <c r="AI2585" t="b">
        <f>ISBLANK(Table1[[#This Row],[Employee ID]])</f>
        <v>0</v>
      </c>
      <c r="AJ2585" t="b">
        <f>ISNUMBER(Table1[[#This Row],[Total Salary  ]])</f>
        <v>1</v>
      </c>
      <c r="AK2585" t="str">
        <f>IFERROR(_xlfn.XLOOKUP(Table1[[#This Row],[Manager ID]],MANAGERS!A:A,MANAGERS!B:B),"Not Found")</f>
        <v>Manager_5</v>
      </c>
    </row>
    <row r="2586" spans="1:37" x14ac:dyDescent="0.2">
      <c r="A2586" t="s">
        <v>3560</v>
      </c>
      <c r="B2586" t="s">
        <v>39</v>
      </c>
      <c r="C2586" t="s">
        <v>15</v>
      </c>
      <c r="D2586" t="s">
        <v>81</v>
      </c>
      <c r="E2586" t="s">
        <v>30</v>
      </c>
      <c r="F2586" s="1">
        <v>44114</v>
      </c>
      <c r="G2586" s="1">
        <v>40217</v>
      </c>
      <c r="H2586">
        <v>59675</v>
      </c>
      <c r="I2586">
        <v>29449</v>
      </c>
      <c r="J2586">
        <v>87</v>
      </c>
      <c r="K2586">
        <v>71</v>
      </c>
      <c r="L2586" t="s">
        <v>18</v>
      </c>
      <c r="M2586">
        <v>108</v>
      </c>
      <c r="N2586">
        <f>Table1[[#This Row],[Basic Salary]]+Table1[[#This Row],[Bonus]]</f>
        <v>89124</v>
      </c>
      <c r="O2586" s="2">
        <f>Table1[[#This Row],[Bonus]]/Table1[[#This Row],[Basic Salary]]</f>
        <v>0.49348973607038121</v>
      </c>
      <c r="P2586">
        <f ca="1">DATEDIF(Table1[[#This Row],[Date of Birth]],TODAY(),"Y")</f>
        <v>16</v>
      </c>
      <c r="Q2586">
        <f ca="1">DATEDIF(Table1[[#This Row],[Joining Date]],TODAY(),"Y")</f>
        <v>5</v>
      </c>
      <c r="R2586" t="str">
        <f ca="1">IF(YEAR(Table1[[#This Row],[Joining Date]])=YEAR(TODAY()),"Yes","No")</f>
        <v>No</v>
      </c>
      <c r="S2586" t="str">
        <f ca="1">IF(Table1[[#This Row],[Experience]]&gt;5,"Yes","No")</f>
        <v>No</v>
      </c>
      <c r="T2586" t="str">
        <f>TEXT(Table1[[#This Row],[Joining Date]],"mmmm")</f>
        <v>October</v>
      </c>
      <c r="U2586" t="str">
        <f>TEXT(Table1[[#This Row],[Joining Date]],"yyyy")</f>
        <v>2020</v>
      </c>
      <c r="V2586" s="5">
        <f ca="1">TODAY()-Table1[[#This Row],[Joining Date]]</f>
        <v>2125</v>
      </c>
      <c r="W2586" t="str">
        <f>LEFT(Table1[[#This Row],[Employee Name]],FIND(" ",Table1[[#This Row],[Employee Name]])-1)</f>
        <v>Karan</v>
      </c>
      <c r="X2586" t="str">
        <f>RIGHT(Table1[[#This Row],[Employee Name]],LEN(Table1[[#This Row],[Employee Name]])-FIND(" ",Table1[[#This Row],[Employee Name]]))</f>
        <v>Malhotra</v>
      </c>
      <c r="Y2586" t="str">
        <f>Table1[[#This Row],[Department]]&amp;"-"&amp;Table1[[#This Row],[Employee ID]]</f>
        <v>Sales-E03504</v>
      </c>
      <c r="Z2586" t="str">
        <f>LEFT(Table1[[#This Row],[Department]],3)</f>
        <v>Sal</v>
      </c>
      <c r="AA2586" t="str">
        <f>_xlfn.XLOOKUP(Table1[[#This Row],[Manager ID]],MANAGERS!A:A,MANAGERS!B:B)</f>
        <v>Manager_8</v>
      </c>
      <c r="AB2586" t="str" cm="1">
        <f t="array" ref="AB2586">_xlfn.XLOOKUP(Table1[[#This Row],[Manager ID]],Table2[[#All],[Manager ID]],Table2[[#All],[Department Head]])</f>
        <v>Sales</v>
      </c>
      <c r="AC2586" s="2">
        <f>_xlfn.XLOOKUP(Table1[[#This Row],[City]],L:L,O:O)</f>
        <v>0.21356479274849693</v>
      </c>
      <c r="AD2586" t="str" cm="1">
        <f t="array" ref="AD2586">_xlfn.IFS(Table1[[#This Row],[Performance Score]]&gt;=90,"Excellent",Table1[[#This Row],[Performance Score]]&gt;=75,"Good",Table1[[#This Row],[Performance Score]]&gt;=60,"Average",Table1[[#This Row],[Performance Score]]&lt;=60,"Need Improvement")</f>
        <v>Average</v>
      </c>
      <c r="AE2586" t="str">
        <f>IF(AND(Table1[[#This Row],[Attendance %]]&gt;=80,(Table1[[#This Row],[Performance Score]]&gt;=80)),"Eligible","Not Eligible")</f>
        <v>Not Eligible</v>
      </c>
      <c r="AF2586" t="str">
        <f>IF(Table1[[#This Row],[Performance Score]]&gt;=80,"High Performer","Low Performer")</f>
        <v>Low Performer</v>
      </c>
      <c r="AG2586" t="str" cm="1">
        <f t="array" aca="1" ref="AG2586" ca="1">_xlfn.IFS(Table1[[#This Row],[Experience]]&lt;=3,"Junior",Table1[[#This Row],[Experience]]&lt;=7,"Mid Level",Table1[[#This Row],[Experience]]&gt;=7,"Senior")</f>
        <v>Mid Level</v>
      </c>
      <c r="AH2586" t="str">
        <f>IF(Table1[[#This Row],[Attendance %]]&gt;75,"OK","Below 75")</f>
        <v>OK</v>
      </c>
      <c r="AI2586" t="b">
        <f>ISBLANK(Table1[[#This Row],[Employee ID]])</f>
        <v>0</v>
      </c>
      <c r="AJ2586" t="b">
        <f>ISNUMBER(Table1[[#This Row],[Total Salary  ]])</f>
        <v>1</v>
      </c>
      <c r="AK2586" t="str">
        <f>IFERROR(_xlfn.XLOOKUP(Table1[[#This Row],[Manager ID]],MANAGERS!A:A,MANAGERS!B:B),"Not Found")</f>
        <v>Manager_8</v>
      </c>
    </row>
    <row r="2587" spans="1:37" x14ac:dyDescent="0.2">
      <c r="A2587" t="s">
        <v>2324</v>
      </c>
      <c r="B2587" t="s">
        <v>50</v>
      </c>
      <c r="C2587" t="s">
        <v>15</v>
      </c>
      <c r="D2587" t="s">
        <v>46</v>
      </c>
      <c r="E2587" t="s">
        <v>17</v>
      </c>
      <c r="F2587" s="1">
        <v>45300</v>
      </c>
      <c r="G2587" s="1">
        <v>29895</v>
      </c>
      <c r="H2587">
        <v>68238</v>
      </c>
      <c r="I2587">
        <v>20809</v>
      </c>
      <c r="J2587">
        <v>79</v>
      </c>
      <c r="K2587">
        <v>82</v>
      </c>
      <c r="L2587" t="s">
        <v>34</v>
      </c>
      <c r="M2587">
        <v>118</v>
      </c>
      <c r="N2587">
        <f>Table1[[#This Row],[Basic Salary]]+Table1[[#This Row],[Bonus]]</f>
        <v>89047</v>
      </c>
      <c r="O2587" s="2">
        <f>Table1[[#This Row],[Bonus]]/Table1[[#This Row],[Basic Salary]]</f>
        <v>0.30494739001729243</v>
      </c>
      <c r="P2587">
        <f ca="1">DATEDIF(Table1[[#This Row],[Date of Birth]],TODAY(),"Y")</f>
        <v>44</v>
      </c>
      <c r="Q2587">
        <f ca="1">DATEDIF(Table1[[#This Row],[Joining Date]],TODAY(),"Y")</f>
        <v>2</v>
      </c>
      <c r="R2587" t="str">
        <f ca="1">IF(YEAR(Table1[[#This Row],[Joining Date]])=YEAR(TODAY()),"Yes","No")</f>
        <v>No</v>
      </c>
      <c r="S2587" t="str">
        <f ca="1">IF(Table1[[#This Row],[Experience]]&gt;5,"Yes","No")</f>
        <v>No</v>
      </c>
      <c r="T2587" t="str">
        <f>TEXT(Table1[[#This Row],[Joining Date]],"mmmm")</f>
        <v>January</v>
      </c>
      <c r="U2587" t="str">
        <f>TEXT(Table1[[#This Row],[Joining Date]],"yyyy")</f>
        <v>2024</v>
      </c>
      <c r="V2587" s="5">
        <f ca="1">TODAY()-Table1[[#This Row],[Joining Date]]</f>
        <v>939</v>
      </c>
      <c r="W2587" t="str">
        <f>LEFT(Table1[[#This Row],[Employee Name]],FIND(" ",Table1[[#This Row],[Employee Name]])-1)</f>
        <v>Ravi</v>
      </c>
      <c r="X2587" t="str">
        <f>RIGHT(Table1[[#This Row],[Employee Name]],LEN(Table1[[#This Row],[Employee Name]])-FIND(" ",Table1[[#This Row],[Employee Name]]))</f>
        <v>Teja</v>
      </c>
      <c r="Y2587" t="str">
        <f>Table1[[#This Row],[Department]]&amp;"-"&amp;Table1[[#This Row],[Employee ID]]</f>
        <v>Support-E02268</v>
      </c>
      <c r="Z2587" t="str">
        <f>LEFT(Table1[[#This Row],[Department]],3)</f>
        <v>Sup</v>
      </c>
      <c r="AA2587" t="str">
        <f>_xlfn.XLOOKUP(Table1[[#This Row],[Manager ID]],MANAGERS!A:A,MANAGERS!B:B)</f>
        <v>Manager_18</v>
      </c>
      <c r="AB2587" t="str" cm="1">
        <f t="array" ref="AB2587">_xlfn.XLOOKUP(Table1[[#This Row],[Manager ID]],Table2[[#All],[Manager ID]],Table2[[#All],[Department Head]])</f>
        <v>Support</v>
      </c>
      <c r="AC2587" s="2">
        <f>_xlfn.XLOOKUP(Table1[[#This Row],[City]],L:L,O:O)</f>
        <v>0.24030340748661314</v>
      </c>
      <c r="AD2587" t="str" cm="1">
        <f t="array" ref="AD2587">_xlfn.IFS(Table1[[#This Row],[Performance Score]]&gt;=90,"Excellent",Table1[[#This Row],[Performance Score]]&gt;=75,"Good",Table1[[#This Row],[Performance Score]]&gt;=60,"Average",Table1[[#This Row],[Performance Score]]&lt;=60,"Need Improvement")</f>
        <v>Good</v>
      </c>
      <c r="AE2587" t="str">
        <f>IF(AND(Table1[[#This Row],[Attendance %]]&gt;=80,(Table1[[#This Row],[Performance Score]]&gt;=80)),"Eligible","Not Eligible")</f>
        <v>Not Eligible</v>
      </c>
      <c r="AF2587" t="str">
        <f>IF(Table1[[#This Row],[Performance Score]]&gt;=80,"High Performer","Low Performer")</f>
        <v>High Performer</v>
      </c>
      <c r="AG2587" t="str" cm="1">
        <f t="array" aca="1" ref="AG2587" ca="1">_xlfn.IFS(Table1[[#This Row],[Experience]]&lt;=3,"Junior",Table1[[#This Row],[Experience]]&lt;=7,"Mid Level",Table1[[#This Row],[Experience]]&gt;=7,"Senior")</f>
        <v>Junior</v>
      </c>
      <c r="AH2587" t="str">
        <f>IF(Table1[[#This Row],[Attendance %]]&gt;75,"OK","Below 75")</f>
        <v>OK</v>
      </c>
      <c r="AI2587" t="b">
        <f>ISBLANK(Table1[[#This Row],[Employee ID]])</f>
        <v>0</v>
      </c>
      <c r="AJ2587" t="b">
        <f>ISNUMBER(Table1[[#This Row],[Total Salary  ]])</f>
        <v>1</v>
      </c>
      <c r="AK2587" t="str">
        <f>IFERROR(_xlfn.XLOOKUP(Table1[[#This Row],[Manager ID]],MANAGERS!A:A,MANAGERS!B:B),"Not Found")</f>
        <v>Manager_18</v>
      </c>
    </row>
    <row r="2588" spans="1:37" x14ac:dyDescent="0.2">
      <c r="A2588" t="s">
        <v>4726</v>
      </c>
      <c r="B2588" t="s">
        <v>71</v>
      </c>
      <c r="C2588" t="s">
        <v>21</v>
      </c>
      <c r="D2588" t="s">
        <v>46</v>
      </c>
      <c r="E2588" t="s">
        <v>65</v>
      </c>
      <c r="F2588" s="1">
        <v>42891</v>
      </c>
      <c r="G2588" s="1">
        <v>29766</v>
      </c>
      <c r="H2588">
        <v>83490</v>
      </c>
      <c r="I2588">
        <v>5528</v>
      </c>
      <c r="J2588">
        <v>84</v>
      </c>
      <c r="K2588">
        <v>66</v>
      </c>
      <c r="L2588" t="s">
        <v>27</v>
      </c>
      <c r="M2588">
        <v>116</v>
      </c>
      <c r="N2588">
        <f>Table1[[#This Row],[Basic Salary]]+Table1[[#This Row],[Bonus]]</f>
        <v>89018</v>
      </c>
      <c r="O2588" s="2">
        <f>Table1[[#This Row],[Bonus]]/Table1[[#This Row],[Basic Salary]]</f>
        <v>6.621152233800455E-2</v>
      </c>
      <c r="P2588">
        <f ca="1">DATEDIF(Table1[[#This Row],[Date of Birth]],TODAY(),"Y")</f>
        <v>45</v>
      </c>
      <c r="Q2588">
        <f ca="1">DATEDIF(Table1[[#This Row],[Joining Date]],TODAY(),"Y")</f>
        <v>9</v>
      </c>
      <c r="R2588" t="str">
        <f ca="1">IF(YEAR(Table1[[#This Row],[Joining Date]])=YEAR(TODAY()),"Yes","No")</f>
        <v>No</v>
      </c>
      <c r="S2588" t="str">
        <f ca="1">IF(Table1[[#This Row],[Experience]]&gt;5,"Yes","No")</f>
        <v>Yes</v>
      </c>
      <c r="T2588" t="str">
        <f>TEXT(Table1[[#This Row],[Joining Date]],"mmmm")</f>
        <v>June</v>
      </c>
      <c r="U2588" t="str">
        <f>TEXT(Table1[[#This Row],[Joining Date]],"yyyy")</f>
        <v>2017</v>
      </c>
      <c r="V2588" s="5">
        <f ca="1">TODAY()-Table1[[#This Row],[Joining Date]]</f>
        <v>3348</v>
      </c>
      <c r="W2588" t="str">
        <f>LEFT(Table1[[#This Row],[Employee Name]],FIND(" ",Table1[[#This Row],[Employee Name]])-1)</f>
        <v>Sneha</v>
      </c>
      <c r="X2588" t="str">
        <f>RIGHT(Table1[[#This Row],[Employee Name]],LEN(Table1[[#This Row],[Employee Name]])-FIND(" ",Table1[[#This Row],[Employee Name]]))</f>
        <v>Iyer</v>
      </c>
      <c r="Y2588" t="str">
        <f>Table1[[#This Row],[Department]]&amp;"-"&amp;Table1[[#This Row],[Employee ID]]</f>
        <v>Support-E04670</v>
      </c>
      <c r="Z2588" t="str">
        <f>LEFT(Table1[[#This Row],[Department]],3)</f>
        <v>Sup</v>
      </c>
      <c r="AA2588" t="str">
        <f>_xlfn.XLOOKUP(Table1[[#This Row],[Manager ID]],MANAGERS!A:A,MANAGERS!B:B)</f>
        <v>Manager_16</v>
      </c>
      <c r="AB2588" t="str" cm="1">
        <f t="array" ref="AB2588">_xlfn.XLOOKUP(Table1[[#This Row],[Manager ID]],Table2[[#All],[Manager ID]],Table2[[#All],[Department Head]])</f>
        <v>Sales</v>
      </c>
      <c r="AC2588" s="2">
        <f>_xlfn.XLOOKUP(Table1[[#This Row],[City]],L:L,O:O)</f>
        <v>0.23674293405114402</v>
      </c>
      <c r="AD2588" t="str" cm="1">
        <f t="array" ref="AD2588">_xlfn.IFS(Table1[[#This Row],[Performance Score]]&gt;=90,"Excellent",Table1[[#This Row],[Performance Score]]&gt;=75,"Good",Table1[[#This Row],[Performance Score]]&gt;=60,"Average",Table1[[#This Row],[Performance Score]]&lt;=60,"Need Improvement")</f>
        <v>Average</v>
      </c>
      <c r="AE2588" t="str">
        <f>IF(AND(Table1[[#This Row],[Attendance %]]&gt;=80,(Table1[[#This Row],[Performance Score]]&gt;=80)),"Eligible","Not Eligible")</f>
        <v>Not Eligible</v>
      </c>
      <c r="AF2588" t="str">
        <f>IF(Table1[[#This Row],[Performance Score]]&gt;=80,"High Performer","Low Performer")</f>
        <v>Low Performer</v>
      </c>
      <c r="AG2588" t="str" cm="1">
        <f t="array" aca="1" ref="AG2588" ca="1">_xlfn.IFS(Table1[[#This Row],[Experience]]&lt;=3,"Junior",Table1[[#This Row],[Experience]]&lt;=7,"Mid Level",Table1[[#This Row],[Experience]]&gt;=7,"Senior")</f>
        <v>Senior</v>
      </c>
      <c r="AH2588" t="str">
        <f>IF(Table1[[#This Row],[Attendance %]]&gt;75,"OK","Below 75")</f>
        <v>OK</v>
      </c>
      <c r="AI2588" t="b">
        <f>ISBLANK(Table1[[#This Row],[Employee ID]])</f>
        <v>0</v>
      </c>
      <c r="AJ2588" t="b">
        <f>ISNUMBER(Table1[[#This Row],[Total Salary  ]])</f>
        <v>1</v>
      </c>
      <c r="AK2588" t="str">
        <f>IFERROR(_xlfn.XLOOKUP(Table1[[#This Row],[Manager ID]],MANAGERS!A:A,MANAGERS!B:B),"Not Found")</f>
        <v>Manager_16</v>
      </c>
    </row>
    <row r="2589" spans="1:37" x14ac:dyDescent="0.2">
      <c r="A2589" t="s">
        <v>3715</v>
      </c>
      <c r="B2589" t="s">
        <v>87</v>
      </c>
      <c r="C2589" t="s">
        <v>15</v>
      </c>
      <c r="D2589" t="s">
        <v>40</v>
      </c>
      <c r="E2589" t="s">
        <v>65</v>
      </c>
      <c r="F2589" s="1">
        <v>42910</v>
      </c>
      <c r="G2589" s="1">
        <v>31105</v>
      </c>
      <c r="H2589">
        <v>62288</v>
      </c>
      <c r="I2589">
        <v>26716</v>
      </c>
      <c r="J2589">
        <v>81</v>
      </c>
      <c r="K2589">
        <v>78</v>
      </c>
      <c r="L2589" t="s">
        <v>27</v>
      </c>
      <c r="M2589">
        <v>118</v>
      </c>
      <c r="N2589">
        <f>Table1[[#This Row],[Basic Salary]]+Table1[[#This Row],[Bonus]]</f>
        <v>89004</v>
      </c>
      <c r="O2589" s="2">
        <f>Table1[[#This Row],[Bonus]]/Table1[[#This Row],[Basic Salary]]</f>
        <v>0.42891086565630621</v>
      </c>
      <c r="P2589">
        <f ca="1">DATEDIF(Table1[[#This Row],[Date of Birth]],TODAY(),"Y")</f>
        <v>41</v>
      </c>
      <c r="Q2589">
        <f ca="1">DATEDIF(Table1[[#This Row],[Joining Date]],TODAY(),"Y")</f>
        <v>9</v>
      </c>
      <c r="R2589" t="str">
        <f ca="1">IF(YEAR(Table1[[#This Row],[Joining Date]])=YEAR(TODAY()),"Yes","No")</f>
        <v>No</v>
      </c>
      <c r="S2589" t="str">
        <f ca="1">IF(Table1[[#This Row],[Experience]]&gt;5,"Yes","No")</f>
        <v>Yes</v>
      </c>
      <c r="T2589" t="str">
        <f>TEXT(Table1[[#This Row],[Joining Date]],"mmmm")</f>
        <v>June</v>
      </c>
      <c r="U2589" t="str">
        <f>TEXT(Table1[[#This Row],[Joining Date]],"yyyy")</f>
        <v>2017</v>
      </c>
      <c r="V2589" s="5">
        <f ca="1">TODAY()-Table1[[#This Row],[Joining Date]]</f>
        <v>3329</v>
      </c>
      <c r="W2589" t="str">
        <f>LEFT(Table1[[#This Row],[Employee Name]],FIND(" ",Table1[[#This Row],[Employee Name]])-1)</f>
        <v>Arjun</v>
      </c>
      <c r="X2589" t="str">
        <f>RIGHT(Table1[[#This Row],[Employee Name]],LEN(Table1[[#This Row],[Employee Name]])-FIND(" ",Table1[[#This Row],[Employee Name]]))</f>
        <v>Mehta</v>
      </c>
      <c r="Y2589" t="str">
        <f>Table1[[#This Row],[Department]]&amp;"-"&amp;Table1[[#This Row],[Employee ID]]</f>
        <v>IT-E03659</v>
      </c>
      <c r="Z2589" t="str">
        <f>LEFT(Table1[[#This Row],[Department]],3)</f>
        <v>IT</v>
      </c>
      <c r="AA2589" t="str">
        <f>_xlfn.XLOOKUP(Table1[[#This Row],[Manager ID]],MANAGERS!A:A,MANAGERS!B:B)</f>
        <v>Manager_18</v>
      </c>
      <c r="AB2589" t="str" cm="1">
        <f t="array" ref="AB2589">_xlfn.XLOOKUP(Table1[[#This Row],[Manager ID]],Table2[[#All],[Manager ID]],Table2[[#All],[Department Head]])</f>
        <v>Support</v>
      </c>
      <c r="AC2589" s="2">
        <f>_xlfn.XLOOKUP(Table1[[#This Row],[City]],L:L,O:O)</f>
        <v>0.23674293405114402</v>
      </c>
      <c r="AD2589" t="str" cm="1">
        <f t="array" ref="AD2589">_xlfn.IFS(Table1[[#This Row],[Performance Score]]&gt;=90,"Excellent",Table1[[#This Row],[Performance Score]]&gt;=75,"Good",Table1[[#This Row],[Performance Score]]&gt;=60,"Average",Table1[[#This Row],[Performance Score]]&lt;=60,"Need Improvement")</f>
        <v>Good</v>
      </c>
      <c r="AE2589" t="str">
        <f>IF(AND(Table1[[#This Row],[Attendance %]]&gt;=80,(Table1[[#This Row],[Performance Score]]&gt;=80)),"Eligible","Not Eligible")</f>
        <v>Not Eligible</v>
      </c>
      <c r="AF2589" t="str">
        <f>IF(Table1[[#This Row],[Performance Score]]&gt;=80,"High Performer","Low Performer")</f>
        <v>Low Performer</v>
      </c>
      <c r="AG2589" t="str" cm="1">
        <f t="array" aca="1" ref="AG2589" ca="1">_xlfn.IFS(Table1[[#This Row],[Experience]]&lt;=3,"Junior",Table1[[#This Row],[Experience]]&lt;=7,"Mid Level",Table1[[#This Row],[Experience]]&gt;=7,"Senior")</f>
        <v>Senior</v>
      </c>
      <c r="AH2589" t="str">
        <f>IF(Table1[[#This Row],[Attendance %]]&gt;75,"OK","Below 75")</f>
        <v>OK</v>
      </c>
      <c r="AI2589" t="b">
        <f>ISBLANK(Table1[[#This Row],[Employee ID]])</f>
        <v>0</v>
      </c>
      <c r="AJ2589" t="b">
        <f>ISNUMBER(Table1[[#This Row],[Total Salary  ]])</f>
        <v>1</v>
      </c>
      <c r="AK2589" t="str">
        <f>IFERROR(_xlfn.XLOOKUP(Table1[[#This Row],[Manager ID]],MANAGERS!A:A,MANAGERS!B:B),"Not Found")</f>
        <v>Manager_18</v>
      </c>
    </row>
    <row r="2590" spans="1:37" x14ac:dyDescent="0.2">
      <c r="A2590" t="s">
        <v>4049</v>
      </c>
      <c r="B2590" t="s">
        <v>75</v>
      </c>
      <c r="C2590" t="s">
        <v>21</v>
      </c>
      <c r="D2590" t="s">
        <v>25</v>
      </c>
      <c r="E2590" t="s">
        <v>17</v>
      </c>
      <c r="F2590" s="1">
        <v>45792</v>
      </c>
      <c r="G2590" s="1">
        <v>33198</v>
      </c>
      <c r="H2590">
        <v>81017</v>
      </c>
      <c r="I2590">
        <v>7975</v>
      </c>
      <c r="J2590">
        <v>91</v>
      </c>
      <c r="K2590">
        <v>77</v>
      </c>
      <c r="L2590" t="s">
        <v>31</v>
      </c>
      <c r="M2590">
        <v>119</v>
      </c>
      <c r="N2590">
        <f>Table1[[#This Row],[Basic Salary]]+Table1[[#This Row],[Bonus]]</f>
        <v>88992</v>
      </c>
      <c r="O2590" s="2">
        <f>Table1[[#This Row],[Bonus]]/Table1[[#This Row],[Basic Salary]]</f>
        <v>9.8436130688620907E-2</v>
      </c>
      <c r="P2590">
        <f ca="1">DATEDIF(Table1[[#This Row],[Date of Birth]],TODAY(),"Y")</f>
        <v>35</v>
      </c>
      <c r="Q2590">
        <f ca="1">DATEDIF(Table1[[#This Row],[Joining Date]],TODAY(),"Y")</f>
        <v>1</v>
      </c>
      <c r="R2590" t="str">
        <f ca="1">IF(YEAR(Table1[[#This Row],[Joining Date]])=YEAR(TODAY()),"Yes","No")</f>
        <v>No</v>
      </c>
      <c r="S2590" t="str">
        <f ca="1">IF(Table1[[#This Row],[Experience]]&gt;5,"Yes","No")</f>
        <v>No</v>
      </c>
      <c r="T2590" t="str">
        <f>TEXT(Table1[[#This Row],[Joining Date]],"mmmm")</f>
        <v>May</v>
      </c>
      <c r="U2590" t="str">
        <f>TEXT(Table1[[#This Row],[Joining Date]],"yyyy")</f>
        <v>2025</v>
      </c>
      <c r="V2590" s="5">
        <f ca="1">TODAY()-Table1[[#This Row],[Joining Date]]</f>
        <v>447</v>
      </c>
      <c r="W2590" t="str">
        <f>LEFT(Table1[[#This Row],[Employee Name]],FIND(" ",Table1[[#This Row],[Employee Name]])-1)</f>
        <v>Ishita</v>
      </c>
      <c r="X2590" t="str">
        <f>RIGHT(Table1[[#This Row],[Employee Name]],LEN(Table1[[#This Row],[Employee Name]])-FIND(" ",Table1[[#This Row],[Employee Name]]))</f>
        <v>Roy</v>
      </c>
      <c r="Y2590" t="str">
        <f>Table1[[#This Row],[Department]]&amp;"-"&amp;Table1[[#This Row],[Employee ID]]</f>
        <v>Finance-E03993</v>
      </c>
      <c r="Z2590" t="str">
        <f>LEFT(Table1[[#This Row],[Department]],3)</f>
        <v>Fin</v>
      </c>
      <c r="AA2590" t="str">
        <f>_xlfn.XLOOKUP(Table1[[#This Row],[Manager ID]],MANAGERS!A:A,MANAGERS!B:B)</f>
        <v>Manager_19</v>
      </c>
      <c r="AB2590" t="str" cm="1">
        <f t="array" ref="AB2590">_xlfn.XLOOKUP(Table1[[#This Row],[Manager ID]],Table2[[#All],[Manager ID]],Table2[[#All],[Department Head]])</f>
        <v>Support</v>
      </c>
      <c r="AC2590" s="2">
        <f>_xlfn.XLOOKUP(Table1[[#This Row],[City]],L:L,O:O)</f>
        <v>0.241864189087755</v>
      </c>
      <c r="AD2590" t="str" cm="1">
        <f t="array" ref="AD2590">_xlfn.IFS(Table1[[#This Row],[Performance Score]]&gt;=90,"Excellent",Table1[[#This Row],[Performance Score]]&gt;=75,"Good",Table1[[#This Row],[Performance Score]]&gt;=60,"Average",Table1[[#This Row],[Performance Score]]&lt;=60,"Need Improvement")</f>
        <v>Good</v>
      </c>
      <c r="AE2590" t="str">
        <f>IF(AND(Table1[[#This Row],[Attendance %]]&gt;=80,(Table1[[#This Row],[Performance Score]]&gt;=80)),"Eligible","Not Eligible")</f>
        <v>Not Eligible</v>
      </c>
      <c r="AF2590" t="str">
        <f>IF(Table1[[#This Row],[Performance Score]]&gt;=80,"High Performer","Low Performer")</f>
        <v>Low Performer</v>
      </c>
      <c r="AG2590" t="str" cm="1">
        <f t="array" aca="1" ref="AG2590" ca="1">_xlfn.IFS(Table1[[#This Row],[Experience]]&lt;=3,"Junior",Table1[[#This Row],[Experience]]&lt;=7,"Mid Level",Table1[[#This Row],[Experience]]&gt;=7,"Senior")</f>
        <v>Junior</v>
      </c>
      <c r="AH2590" t="str">
        <f>IF(Table1[[#This Row],[Attendance %]]&gt;75,"OK","Below 75")</f>
        <v>OK</v>
      </c>
      <c r="AI2590" t="b">
        <f>ISBLANK(Table1[[#This Row],[Employee ID]])</f>
        <v>0</v>
      </c>
      <c r="AJ2590" t="b">
        <f>ISNUMBER(Table1[[#This Row],[Total Salary  ]])</f>
        <v>1</v>
      </c>
      <c r="AK2590" t="str">
        <f>IFERROR(_xlfn.XLOOKUP(Table1[[#This Row],[Manager ID]],MANAGERS!A:A,MANAGERS!B:B),"Not Found")</f>
        <v>Manager_19</v>
      </c>
    </row>
    <row r="2591" spans="1:37" x14ac:dyDescent="0.2">
      <c r="A2591" t="s">
        <v>2263</v>
      </c>
      <c r="B2591" t="s">
        <v>29</v>
      </c>
      <c r="C2591" t="s">
        <v>21</v>
      </c>
      <c r="D2591" t="s">
        <v>25</v>
      </c>
      <c r="E2591" t="s">
        <v>65</v>
      </c>
      <c r="F2591" s="1">
        <v>42123</v>
      </c>
      <c r="G2591" s="1">
        <v>32772</v>
      </c>
      <c r="H2591">
        <v>60501</v>
      </c>
      <c r="I2591">
        <v>28486</v>
      </c>
      <c r="J2591">
        <v>68</v>
      </c>
      <c r="K2591">
        <v>42</v>
      </c>
      <c r="L2591" t="s">
        <v>37</v>
      </c>
      <c r="M2591">
        <v>118</v>
      </c>
      <c r="N2591">
        <f>Table1[[#This Row],[Basic Salary]]+Table1[[#This Row],[Bonus]]</f>
        <v>88987</v>
      </c>
      <c r="O2591" s="2">
        <f>Table1[[#This Row],[Bonus]]/Table1[[#This Row],[Basic Salary]]</f>
        <v>0.47083519280673047</v>
      </c>
      <c r="P2591">
        <f ca="1">DATEDIF(Table1[[#This Row],[Date of Birth]],TODAY(),"Y")</f>
        <v>36</v>
      </c>
      <c r="Q2591">
        <f ca="1">DATEDIF(Table1[[#This Row],[Joining Date]],TODAY(),"Y")</f>
        <v>11</v>
      </c>
      <c r="R2591" t="str">
        <f ca="1">IF(YEAR(Table1[[#This Row],[Joining Date]])=YEAR(TODAY()),"Yes","No")</f>
        <v>No</v>
      </c>
      <c r="S2591" t="str">
        <f ca="1">IF(Table1[[#This Row],[Experience]]&gt;5,"Yes","No")</f>
        <v>Yes</v>
      </c>
      <c r="T2591" t="str">
        <f>TEXT(Table1[[#This Row],[Joining Date]],"mmmm")</f>
        <v>April</v>
      </c>
      <c r="U2591" t="str">
        <f>TEXT(Table1[[#This Row],[Joining Date]],"yyyy")</f>
        <v>2015</v>
      </c>
      <c r="V2591" s="5">
        <f ca="1">TODAY()-Table1[[#This Row],[Joining Date]]</f>
        <v>4116</v>
      </c>
      <c r="W2591" t="str">
        <f>LEFT(Table1[[#This Row],[Employee Name]],FIND(" ",Table1[[#This Row],[Employee Name]])-1)</f>
        <v>Vikram</v>
      </c>
      <c r="X2591" t="str">
        <f>RIGHT(Table1[[#This Row],[Employee Name]],LEN(Table1[[#This Row],[Employee Name]])-FIND(" ",Table1[[#This Row],[Employee Name]]))</f>
        <v>Singh</v>
      </c>
      <c r="Y2591" t="str">
        <f>Table1[[#This Row],[Department]]&amp;"-"&amp;Table1[[#This Row],[Employee ID]]</f>
        <v>Finance-E02207</v>
      </c>
      <c r="Z2591" t="str">
        <f>LEFT(Table1[[#This Row],[Department]],3)</f>
        <v>Fin</v>
      </c>
      <c r="AA2591" t="str">
        <f>_xlfn.XLOOKUP(Table1[[#This Row],[Manager ID]],MANAGERS!A:A,MANAGERS!B:B)</f>
        <v>Manager_18</v>
      </c>
      <c r="AB2591" t="str" cm="1">
        <f t="array" ref="AB2591">_xlfn.XLOOKUP(Table1[[#This Row],[Manager ID]],Table2[[#All],[Manager ID]],Table2[[#All],[Department Head]])</f>
        <v>Support</v>
      </c>
      <c r="AC2591" s="2">
        <f>_xlfn.XLOOKUP(Table1[[#This Row],[City]],L:L,O:O)</f>
        <v>0.24036902712549932</v>
      </c>
      <c r="AD2591" t="str" cm="1">
        <f t="array" ref="AD2591">_xlfn.IFS(Table1[[#This Row],[Performance Score]]&gt;=90,"Excellent",Table1[[#This Row],[Performance Score]]&gt;=75,"Good",Table1[[#This Row],[Performance Score]]&gt;=60,"Average",Table1[[#This Row],[Performance Score]]&lt;=60,"Need Improvement")</f>
        <v>Need Improvement</v>
      </c>
      <c r="AE2591" t="str">
        <f>IF(AND(Table1[[#This Row],[Attendance %]]&gt;=80,(Table1[[#This Row],[Performance Score]]&gt;=80)),"Eligible","Not Eligible")</f>
        <v>Not Eligible</v>
      </c>
      <c r="AF2591" t="str">
        <f>IF(Table1[[#This Row],[Performance Score]]&gt;=80,"High Performer","Low Performer")</f>
        <v>Low Performer</v>
      </c>
      <c r="AG2591" t="str" cm="1">
        <f t="array" aca="1" ref="AG2591" ca="1">_xlfn.IFS(Table1[[#This Row],[Experience]]&lt;=3,"Junior",Table1[[#This Row],[Experience]]&lt;=7,"Mid Level",Table1[[#This Row],[Experience]]&gt;=7,"Senior")</f>
        <v>Senior</v>
      </c>
      <c r="AH2591" t="str">
        <f>IF(Table1[[#This Row],[Attendance %]]&gt;75,"OK","Below 75")</f>
        <v>Below 75</v>
      </c>
      <c r="AI2591" t="b">
        <f>ISBLANK(Table1[[#This Row],[Employee ID]])</f>
        <v>0</v>
      </c>
      <c r="AJ2591" t="b">
        <f>ISNUMBER(Table1[[#This Row],[Total Salary  ]])</f>
        <v>1</v>
      </c>
      <c r="AK2591" t="str">
        <f>IFERROR(_xlfn.XLOOKUP(Table1[[#This Row],[Manager ID]],MANAGERS!A:A,MANAGERS!B:B),"Not Found")</f>
        <v>Manager_18</v>
      </c>
    </row>
    <row r="2592" spans="1:37" x14ac:dyDescent="0.2">
      <c r="A2592" t="s">
        <v>1810</v>
      </c>
      <c r="B2592" t="s">
        <v>87</v>
      </c>
      <c r="C2592" t="s">
        <v>15</v>
      </c>
      <c r="D2592" t="s">
        <v>33</v>
      </c>
      <c r="E2592" t="s">
        <v>17</v>
      </c>
      <c r="F2592" s="1">
        <v>45222</v>
      </c>
      <c r="G2592" s="1">
        <v>31240</v>
      </c>
      <c r="H2592">
        <v>73333</v>
      </c>
      <c r="I2592">
        <v>15653</v>
      </c>
      <c r="J2592">
        <v>86</v>
      </c>
      <c r="K2592">
        <v>64</v>
      </c>
      <c r="L2592" t="s">
        <v>18</v>
      </c>
      <c r="M2592">
        <v>117</v>
      </c>
      <c r="N2592">
        <f>Table1[[#This Row],[Basic Salary]]+Table1[[#This Row],[Bonus]]</f>
        <v>88986</v>
      </c>
      <c r="O2592" s="2">
        <f>Table1[[#This Row],[Bonus]]/Table1[[#This Row],[Basic Salary]]</f>
        <v>0.21345097023168288</v>
      </c>
      <c r="P2592">
        <f ca="1">DATEDIF(Table1[[#This Row],[Date of Birth]],TODAY(),"Y")</f>
        <v>41</v>
      </c>
      <c r="Q2592">
        <f ca="1">DATEDIF(Table1[[#This Row],[Joining Date]],TODAY(),"Y")</f>
        <v>2</v>
      </c>
      <c r="R2592" t="str">
        <f ca="1">IF(YEAR(Table1[[#This Row],[Joining Date]])=YEAR(TODAY()),"Yes","No")</f>
        <v>No</v>
      </c>
      <c r="S2592" t="str">
        <f ca="1">IF(Table1[[#This Row],[Experience]]&gt;5,"Yes","No")</f>
        <v>No</v>
      </c>
      <c r="T2592" t="str">
        <f>TEXT(Table1[[#This Row],[Joining Date]],"mmmm")</f>
        <v>October</v>
      </c>
      <c r="U2592" t="str">
        <f>TEXT(Table1[[#This Row],[Joining Date]],"yyyy")</f>
        <v>2023</v>
      </c>
      <c r="V2592" s="5">
        <f ca="1">TODAY()-Table1[[#This Row],[Joining Date]]</f>
        <v>1017</v>
      </c>
      <c r="W2592" t="str">
        <f>LEFT(Table1[[#This Row],[Employee Name]],FIND(" ",Table1[[#This Row],[Employee Name]])-1)</f>
        <v>Arjun</v>
      </c>
      <c r="X2592" t="str">
        <f>RIGHT(Table1[[#This Row],[Employee Name]],LEN(Table1[[#This Row],[Employee Name]])-FIND(" ",Table1[[#This Row],[Employee Name]]))</f>
        <v>Mehta</v>
      </c>
      <c r="Y2592" t="str">
        <f>Table1[[#This Row],[Department]]&amp;"-"&amp;Table1[[#This Row],[Employee ID]]</f>
        <v>Marketing-E01754</v>
      </c>
      <c r="Z2592" t="str">
        <f>LEFT(Table1[[#This Row],[Department]],3)</f>
        <v>Mar</v>
      </c>
      <c r="AA2592" t="str">
        <f>_xlfn.XLOOKUP(Table1[[#This Row],[Manager ID]],MANAGERS!A:A,MANAGERS!B:B)</f>
        <v>Manager_17</v>
      </c>
      <c r="AB2592" t="str" cm="1">
        <f t="array" ref="AB2592">_xlfn.XLOOKUP(Table1[[#This Row],[Manager ID]],Table2[[#All],[Manager ID]],Table2[[#All],[Department Head]])</f>
        <v>Finance</v>
      </c>
      <c r="AC2592" s="2">
        <f>_xlfn.XLOOKUP(Table1[[#This Row],[City]],L:L,O:O)</f>
        <v>0.21356479274849693</v>
      </c>
      <c r="AD2592" t="str" cm="1">
        <f t="array" ref="AD2592">_xlfn.IFS(Table1[[#This Row],[Performance Score]]&gt;=90,"Excellent",Table1[[#This Row],[Performance Score]]&gt;=75,"Good",Table1[[#This Row],[Performance Score]]&gt;=60,"Average",Table1[[#This Row],[Performance Score]]&lt;=60,"Need Improvement")</f>
        <v>Average</v>
      </c>
      <c r="AE2592" t="str">
        <f>IF(AND(Table1[[#This Row],[Attendance %]]&gt;=80,(Table1[[#This Row],[Performance Score]]&gt;=80)),"Eligible","Not Eligible")</f>
        <v>Not Eligible</v>
      </c>
      <c r="AF2592" t="str">
        <f>IF(Table1[[#This Row],[Performance Score]]&gt;=80,"High Performer","Low Performer")</f>
        <v>Low Performer</v>
      </c>
      <c r="AG2592" t="str" cm="1">
        <f t="array" aca="1" ref="AG2592" ca="1">_xlfn.IFS(Table1[[#This Row],[Experience]]&lt;=3,"Junior",Table1[[#This Row],[Experience]]&lt;=7,"Mid Level",Table1[[#This Row],[Experience]]&gt;=7,"Senior")</f>
        <v>Junior</v>
      </c>
      <c r="AH2592" t="str">
        <f>IF(Table1[[#This Row],[Attendance %]]&gt;75,"OK","Below 75")</f>
        <v>OK</v>
      </c>
      <c r="AI2592" t="b">
        <f>ISBLANK(Table1[[#This Row],[Employee ID]])</f>
        <v>0</v>
      </c>
      <c r="AJ2592" t="b">
        <f>ISNUMBER(Table1[[#This Row],[Total Salary  ]])</f>
        <v>1</v>
      </c>
      <c r="AK2592" t="str">
        <f>IFERROR(_xlfn.XLOOKUP(Table1[[#This Row],[Manager ID]],MANAGERS!A:A,MANAGERS!B:B),"Not Found")</f>
        <v>Manager_17</v>
      </c>
    </row>
    <row r="2593" spans="1:37" x14ac:dyDescent="0.2">
      <c r="A2593" t="s">
        <v>2915</v>
      </c>
      <c r="B2593" t="s">
        <v>93</v>
      </c>
      <c r="C2593" t="s">
        <v>21</v>
      </c>
      <c r="D2593" t="s">
        <v>16</v>
      </c>
      <c r="E2593" t="s">
        <v>30</v>
      </c>
      <c r="F2593" s="1">
        <v>42996</v>
      </c>
      <c r="G2593" s="1">
        <v>30267</v>
      </c>
      <c r="H2593">
        <v>70687</v>
      </c>
      <c r="I2593">
        <v>18292</v>
      </c>
      <c r="J2593">
        <v>84</v>
      </c>
      <c r="K2593">
        <v>97</v>
      </c>
      <c r="L2593" t="s">
        <v>23</v>
      </c>
      <c r="M2593">
        <v>111</v>
      </c>
      <c r="N2593">
        <f>Table1[[#This Row],[Basic Salary]]+Table1[[#This Row],[Bonus]]</f>
        <v>88979</v>
      </c>
      <c r="O2593" s="2">
        <f>Table1[[#This Row],[Bonus]]/Table1[[#This Row],[Basic Salary]]</f>
        <v>0.25877459787513968</v>
      </c>
      <c r="P2593">
        <f ca="1">DATEDIF(Table1[[#This Row],[Date of Birth]],TODAY(),"Y")</f>
        <v>43</v>
      </c>
      <c r="Q2593">
        <f ca="1">DATEDIF(Table1[[#This Row],[Joining Date]],TODAY(),"Y")</f>
        <v>8</v>
      </c>
      <c r="R2593" t="str">
        <f ca="1">IF(YEAR(Table1[[#This Row],[Joining Date]])=YEAR(TODAY()),"Yes","No")</f>
        <v>No</v>
      </c>
      <c r="S2593" t="str">
        <f ca="1">IF(Table1[[#This Row],[Experience]]&gt;5,"Yes","No")</f>
        <v>Yes</v>
      </c>
      <c r="T2593" t="str">
        <f>TEXT(Table1[[#This Row],[Joining Date]],"mmmm")</f>
        <v>September</v>
      </c>
      <c r="U2593" t="str">
        <f>TEXT(Table1[[#This Row],[Joining Date]],"yyyy")</f>
        <v>2017</v>
      </c>
      <c r="V2593" s="5">
        <f ca="1">TODAY()-Table1[[#This Row],[Joining Date]]</f>
        <v>3243</v>
      </c>
      <c r="W2593" t="str">
        <f>LEFT(Table1[[#This Row],[Employee Name]],FIND(" ",Table1[[#This Row],[Employee Name]])-1)</f>
        <v>Priya</v>
      </c>
      <c r="X2593" t="str">
        <f>RIGHT(Table1[[#This Row],[Employee Name]],LEN(Table1[[#This Row],[Employee Name]])-FIND(" ",Table1[[#This Row],[Employee Name]]))</f>
        <v>Reddy</v>
      </c>
      <c r="Y2593" t="str">
        <f>Table1[[#This Row],[Department]]&amp;"-"&amp;Table1[[#This Row],[Employee ID]]</f>
        <v>HR-E02859</v>
      </c>
      <c r="Z2593" t="str">
        <f>LEFT(Table1[[#This Row],[Department]],3)</f>
        <v>HR</v>
      </c>
      <c r="AA2593" t="str">
        <f>_xlfn.XLOOKUP(Table1[[#This Row],[Manager ID]],MANAGERS!A:A,MANAGERS!B:B)</f>
        <v>Manager_11</v>
      </c>
      <c r="AB2593" t="str" cm="1">
        <f t="array" ref="AB2593">_xlfn.XLOOKUP(Table1[[#This Row],[Manager ID]],Table2[[#All],[Manager ID]],Table2[[#All],[Department Head]])</f>
        <v>Marketing</v>
      </c>
      <c r="AC2593" s="2">
        <f>_xlfn.XLOOKUP(Table1[[#This Row],[City]],L:L,O:O)</f>
        <v>0.23486488519629886</v>
      </c>
      <c r="AD2593" t="str" cm="1">
        <f t="array" ref="AD2593">_xlfn.IFS(Table1[[#This Row],[Performance Score]]&gt;=90,"Excellent",Table1[[#This Row],[Performance Score]]&gt;=75,"Good",Table1[[#This Row],[Performance Score]]&gt;=60,"Average",Table1[[#This Row],[Performance Score]]&lt;=60,"Need Improvement")</f>
        <v>Excellent</v>
      </c>
      <c r="AE2593" t="str">
        <f>IF(AND(Table1[[#This Row],[Attendance %]]&gt;=80,(Table1[[#This Row],[Performance Score]]&gt;=80)),"Eligible","Not Eligible")</f>
        <v>Eligible</v>
      </c>
      <c r="AF2593" t="str">
        <f>IF(Table1[[#This Row],[Performance Score]]&gt;=80,"High Performer","Low Performer")</f>
        <v>High Performer</v>
      </c>
      <c r="AG2593" t="str" cm="1">
        <f t="array" aca="1" ref="AG2593" ca="1">_xlfn.IFS(Table1[[#This Row],[Experience]]&lt;=3,"Junior",Table1[[#This Row],[Experience]]&lt;=7,"Mid Level",Table1[[#This Row],[Experience]]&gt;=7,"Senior")</f>
        <v>Senior</v>
      </c>
      <c r="AH2593" t="str">
        <f>IF(Table1[[#This Row],[Attendance %]]&gt;75,"OK","Below 75")</f>
        <v>OK</v>
      </c>
      <c r="AI2593" t="b">
        <f>ISBLANK(Table1[[#This Row],[Employee ID]])</f>
        <v>0</v>
      </c>
      <c r="AJ2593" t="b">
        <f>ISNUMBER(Table1[[#This Row],[Total Salary  ]])</f>
        <v>1</v>
      </c>
      <c r="AK2593" t="str">
        <f>IFERROR(_xlfn.XLOOKUP(Table1[[#This Row],[Manager ID]],MANAGERS!A:A,MANAGERS!B:B),"Not Found")</f>
        <v>Manager_11</v>
      </c>
    </row>
    <row r="2594" spans="1:37" x14ac:dyDescent="0.2">
      <c r="A2594" t="s">
        <v>1893</v>
      </c>
      <c r="B2594" t="s">
        <v>69</v>
      </c>
      <c r="C2594" t="s">
        <v>15</v>
      </c>
      <c r="D2594" t="s">
        <v>33</v>
      </c>
      <c r="E2594" t="s">
        <v>26</v>
      </c>
      <c r="F2594" s="1">
        <v>42717</v>
      </c>
      <c r="G2594" s="1">
        <v>32758</v>
      </c>
      <c r="H2594">
        <v>65567</v>
      </c>
      <c r="I2594">
        <v>23404</v>
      </c>
      <c r="J2594">
        <v>74</v>
      </c>
      <c r="K2594">
        <v>73</v>
      </c>
      <c r="L2594" t="s">
        <v>23</v>
      </c>
      <c r="M2594">
        <v>108</v>
      </c>
      <c r="N2594">
        <f>Table1[[#This Row],[Basic Salary]]+Table1[[#This Row],[Bonus]]</f>
        <v>88971</v>
      </c>
      <c r="O2594" s="2">
        <f>Table1[[#This Row],[Bonus]]/Table1[[#This Row],[Basic Salary]]</f>
        <v>0.35694785486601494</v>
      </c>
      <c r="P2594">
        <f ca="1">DATEDIF(Table1[[#This Row],[Date of Birth]],TODAY(),"Y")</f>
        <v>36</v>
      </c>
      <c r="Q2594">
        <f ca="1">DATEDIF(Table1[[#This Row],[Joining Date]],TODAY(),"Y")</f>
        <v>9</v>
      </c>
      <c r="R2594" t="str">
        <f ca="1">IF(YEAR(Table1[[#This Row],[Joining Date]])=YEAR(TODAY()),"Yes","No")</f>
        <v>No</v>
      </c>
      <c r="S2594" t="str">
        <f ca="1">IF(Table1[[#This Row],[Experience]]&gt;5,"Yes","No")</f>
        <v>Yes</v>
      </c>
      <c r="T2594" t="str">
        <f>TEXT(Table1[[#This Row],[Joining Date]],"mmmm")</f>
        <v>December</v>
      </c>
      <c r="U2594" t="str">
        <f>TEXT(Table1[[#This Row],[Joining Date]],"yyyy")</f>
        <v>2016</v>
      </c>
      <c r="V2594" s="5">
        <f ca="1">TODAY()-Table1[[#This Row],[Joining Date]]</f>
        <v>3522</v>
      </c>
      <c r="W2594" t="str">
        <f>LEFT(Table1[[#This Row],[Employee Name]],FIND(" ",Table1[[#This Row],[Employee Name]])-1)</f>
        <v>Neha</v>
      </c>
      <c r="X2594" t="str">
        <f>RIGHT(Table1[[#This Row],[Employee Name]],LEN(Table1[[#This Row],[Employee Name]])-FIND(" ",Table1[[#This Row],[Employee Name]]))</f>
        <v>Kulkarni</v>
      </c>
      <c r="Y2594" t="str">
        <f>Table1[[#This Row],[Department]]&amp;"-"&amp;Table1[[#This Row],[Employee ID]]</f>
        <v>Marketing-E01837</v>
      </c>
      <c r="Z2594" t="str">
        <f>LEFT(Table1[[#This Row],[Department]],3)</f>
        <v>Mar</v>
      </c>
      <c r="AA2594" t="str">
        <f>_xlfn.XLOOKUP(Table1[[#This Row],[Manager ID]],MANAGERS!A:A,MANAGERS!B:B)</f>
        <v>Manager_8</v>
      </c>
      <c r="AB2594" t="str" cm="1">
        <f t="array" ref="AB2594">_xlfn.XLOOKUP(Table1[[#This Row],[Manager ID]],Table2[[#All],[Manager ID]],Table2[[#All],[Department Head]])</f>
        <v>Sales</v>
      </c>
      <c r="AC2594" s="2">
        <f>_xlfn.XLOOKUP(Table1[[#This Row],[City]],L:L,O:O)</f>
        <v>0.23486488519629886</v>
      </c>
      <c r="AD2594" t="str" cm="1">
        <f t="array" ref="AD2594">_xlfn.IFS(Table1[[#This Row],[Performance Score]]&gt;=90,"Excellent",Table1[[#This Row],[Performance Score]]&gt;=75,"Good",Table1[[#This Row],[Performance Score]]&gt;=60,"Average",Table1[[#This Row],[Performance Score]]&lt;=60,"Need Improvement")</f>
        <v>Average</v>
      </c>
      <c r="AE2594" t="str">
        <f>IF(AND(Table1[[#This Row],[Attendance %]]&gt;=80,(Table1[[#This Row],[Performance Score]]&gt;=80)),"Eligible","Not Eligible")</f>
        <v>Not Eligible</v>
      </c>
      <c r="AF2594" t="str">
        <f>IF(Table1[[#This Row],[Performance Score]]&gt;=80,"High Performer","Low Performer")</f>
        <v>Low Performer</v>
      </c>
      <c r="AG2594" t="str" cm="1">
        <f t="array" aca="1" ref="AG2594" ca="1">_xlfn.IFS(Table1[[#This Row],[Experience]]&lt;=3,"Junior",Table1[[#This Row],[Experience]]&lt;=7,"Mid Level",Table1[[#This Row],[Experience]]&gt;=7,"Senior")</f>
        <v>Senior</v>
      </c>
      <c r="AH2594" t="str">
        <f>IF(Table1[[#This Row],[Attendance %]]&gt;75,"OK","Below 75")</f>
        <v>Below 75</v>
      </c>
      <c r="AI2594" t="b">
        <f>ISBLANK(Table1[[#This Row],[Employee ID]])</f>
        <v>0</v>
      </c>
      <c r="AJ2594" t="b">
        <f>ISNUMBER(Table1[[#This Row],[Total Salary  ]])</f>
        <v>1</v>
      </c>
      <c r="AK2594" t="str">
        <f>IFERROR(_xlfn.XLOOKUP(Table1[[#This Row],[Manager ID]],MANAGERS!A:A,MANAGERS!B:B),"Not Found")</f>
        <v>Manager_8</v>
      </c>
    </row>
    <row r="2595" spans="1:37" x14ac:dyDescent="0.2">
      <c r="A2595" t="s">
        <v>2843</v>
      </c>
      <c r="B2595" t="s">
        <v>89</v>
      </c>
      <c r="C2595" t="s">
        <v>15</v>
      </c>
      <c r="D2595" t="s">
        <v>43</v>
      </c>
      <c r="E2595" t="s">
        <v>65</v>
      </c>
      <c r="F2595" s="1">
        <v>42036</v>
      </c>
      <c r="G2595" s="1">
        <v>36949</v>
      </c>
      <c r="H2595">
        <v>78430</v>
      </c>
      <c r="I2595">
        <v>10521</v>
      </c>
      <c r="J2595">
        <v>72</v>
      </c>
      <c r="K2595">
        <v>72</v>
      </c>
      <c r="L2595" t="s">
        <v>18</v>
      </c>
      <c r="M2595">
        <v>104</v>
      </c>
      <c r="N2595">
        <f>Table1[[#This Row],[Basic Salary]]+Table1[[#This Row],[Bonus]]</f>
        <v>88951</v>
      </c>
      <c r="O2595" s="2">
        <f>Table1[[#This Row],[Bonus]]/Table1[[#This Row],[Basic Salary]]</f>
        <v>0.13414509753920695</v>
      </c>
      <c r="P2595">
        <f ca="1">DATEDIF(Table1[[#This Row],[Date of Birth]],TODAY(),"Y")</f>
        <v>25</v>
      </c>
      <c r="Q2595">
        <f ca="1">DATEDIF(Table1[[#This Row],[Joining Date]],TODAY(),"Y")</f>
        <v>11</v>
      </c>
      <c r="R2595" t="str">
        <f ca="1">IF(YEAR(Table1[[#This Row],[Joining Date]])=YEAR(TODAY()),"Yes","No")</f>
        <v>No</v>
      </c>
      <c r="S2595" t="str">
        <f ca="1">IF(Table1[[#This Row],[Experience]]&gt;5,"Yes","No")</f>
        <v>Yes</v>
      </c>
      <c r="T2595" t="str">
        <f>TEXT(Table1[[#This Row],[Joining Date]],"mmmm")</f>
        <v>February</v>
      </c>
      <c r="U2595" t="str">
        <f>TEXT(Table1[[#This Row],[Joining Date]],"yyyy")</f>
        <v>2015</v>
      </c>
      <c r="V2595" s="5">
        <f ca="1">TODAY()-Table1[[#This Row],[Joining Date]]</f>
        <v>4203</v>
      </c>
      <c r="W2595" t="str">
        <f>LEFT(Table1[[#This Row],[Employee Name]],FIND(" ",Table1[[#This Row],[Employee Name]])-1)</f>
        <v>Tarun</v>
      </c>
      <c r="X2595" t="str">
        <f>RIGHT(Table1[[#This Row],[Employee Name]],LEN(Table1[[#This Row],[Employee Name]])-FIND(" ",Table1[[#This Row],[Employee Name]]))</f>
        <v>Verma</v>
      </c>
      <c r="Y2595" t="str">
        <f>Table1[[#This Row],[Department]]&amp;"-"&amp;Table1[[#This Row],[Employee ID]]</f>
        <v>Operations-E02787</v>
      </c>
      <c r="Z2595" t="str">
        <f>LEFT(Table1[[#This Row],[Department]],3)</f>
        <v>Ope</v>
      </c>
      <c r="AA2595" t="str">
        <f>_xlfn.XLOOKUP(Table1[[#This Row],[Manager ID]],MANAGERS!A:A,MANAGERS!B:B)</f>
        <v>Manager_4</v>
      </c>
      <c r="AB2595" t="str" cm="1">
        <f t="array" ref="AB2595">_xlfn.XLOOKUP(Table1[[#This Row],[Manager ID]],Table2[[#All],[Manager ID]],Table2[[#All],[Department Head]])</f>
        <v>Finance</v>
      </c>
      <c r="AC2595" s="2">
        <f>_xlfn.XLOOKUP(Table1[[#This Row],[City]],L:L,O:O)</f>
        <v>0.21356479274849693</v>
      </c>
      <c r="AD2595" t="str" cm="1">
        <f t="array" ref="AD2595">_xlfn.IFS(Table1[[#This Row],[Performance Score]]&gt;=90,"Excellent",Table1[[#This Row],[Performance Score]]&gt;=75,"Good",Table1[[#This Row],[Performance Score]]&gt;=60,"Average",Table1[[#This Row],[Performance Score]]&lt;=60,"Need Improvement")</f>
        <v>Average</v>
      </c>
      <c r="AE2595" t="str">
        <f>IF(AND(Table1[[#This Row],[Attendance %]]&gt;=80,(Table1[[#This Row],[Performance Score]]&gt;=80)),"Eligible","Not Eligible")</f>
        <v>Not Eligible</v>
      </c>
      <c r="AF2595" t="str">
        <f>IF(Table1[[#This Row],[Performance Score]]&gt;=80,"High Performer","Low Performer")</f>
        <v>Low Performer</v>
      </c>
      <c r="AG2595" t="str" cm="1">
        <f t="array" aca="1" ref="AG2595" ca="1">_xlfn.IFS(Table1[[#This Row],[Experience]]&lt;=3,"Junior",Table1[[#This Row],[Experience]]&lt;=7,"Mid Level",Table1[[#This Row],[Experience]]&gt;=7,"Senior")</f>
        <v>Senior</v>
      </c>
      <c r="AH2595" t="str">
        <f>IF(Table1[[#This Row],[Attendance %]]&gt;75,"OK","Below 75")</f>
        <v>Below 75</v>
      </c>
      <c r="AI2595" t="b">
        <f>ISBLANK(Table1[[#This Row],[Employee ID]])</f>
        <v>0</v>
      </c>
      <c r="AJ2595" t="b">
        <f>ISNUMBER(Table1[[#This Row],[Total Salary  ]])</f>
        <v>1</v>
      </c>
      <c r="AK2595" t="str">
        <f>IFERROR(_xlfn.XLOOKUP(Table1[[#This Row],[Manager ID]],MANAGERS!A:A,MANAGERS!B:B),"Not Found")</f>
        <v>Manager_4</v>
      </c>
    </row>
    <row r="2596" spans="1:37" x14ac:dyDescent="0.2">
      <c r="A2596" t="s">
        <v>1927</v>
      </c>
      <c r="B2596" t="s">
        <v>69</v>
      </c>
      <c r="C2596" t="s">
        <v>21</v>
      </c>
      <c r="D2596" t="s">
        <v>43</v>
      </c>
      <c r="E2596" t="s">
        <v>30</v>
      </c>
      <c r="F2596" s="1">
        <v>44660</v>
      </c>
      <c r="G2596" s="1">
        <v>31350</v>
      </c>
      <c r="H2596">
        <v>64077</v>
      </c>
      <c r="I2596">
        <v>24844</v>
      </c>
      <c r="J2596">
        <v>81</v>
      </c>
      <c r="K2596">
        <v>94</v>
      </c>
      <c r="L2596" t="s">
        <v>18</v>
      </c>
      <c r="M2596">
        <v>120</v>
      </c>
      <c r="N2596">
        <f>Table1[[#This Row],[Basic Salary]]+Table1[[#This Row],[Bonus]]</f>
        <v>88921</v>
      </c>
      <c r="O2596" s="2">
        <f>Table1[[#This Row],[Bonus]]/Table1[[#This Row],[Basic Salary]]</f>
        <v>0.38772102314402984</v>
      </c>
      <c r="P2596">
        <f ca="1">DATEDIF(Table1[[#This Row],[Date of Birth]],TODAY(),"Y")</f>
        <v>40</v>
      </c>
      <c r="Q2596">
        <f ca="1">DATEDIF(Table1[[#This Row],[Joining Date]],TODAY(),"Y")</f>
        <v>4</v>
      </c>
      <c r="R2596" t="str">
        <f ca="1">IF(YEAR(Table1[[#This Row],[Joining Date]])=YEAR(TODAY()),"Yes","No")</f>
        <v>No</v>
      </c>
      <c r="S2596" t="str">
        <f ca="1">IF(Table1[[#This Row],[Experience]]&gt;5,"Yes","No")</f>
        <v>No</v>
      </c>
      <c r="T2596" t="str">
        <f>TEXT(Table1[[#This Row],[Joining Date]],"mmmm")</f>
        <v>April</v>
      </c>
      <c r="U2596" t="str">
        <f>TEXT(Table1[[#This Row],[Joining Date]],"yyyy")</f>
        <v>2022</v>
      </c>
      <c r="V2596" s="5">
        <f ca="1">TODAY()-Table1[[#This Row],[Joining Date]]</f>
        <v>1579</v>
      </c>
      <c r="W2596" t="str">
        <f>LEFT(Table1[[#This Row],[Employee Name]],FIND(" ",Table1[[#This Row],[Employee Name]])-1)</f>
        <v>Neha</v>
      </c>
      <c r="X2596" t="str">
        <f>RIGHT(Table1[[#This Row],[Employee Name]],LEN(Table1[[#This Row],[Employee Name]])-FIND(" ",Table1[[#This Row],[Employee Name]]))</f>
        <v>Kulkarni</v>
      </c>
      <c r="Y2596" t="str">
        <f>Table1[[#This Row],[Department]]&amp;"-"&amp;Table1[[#This Row],[Employee ID]]</f>
        <v>Operations-E01871</v>
      </c>
      <c r="Z2596" t="str">
        <f>LEFT(Table1[[#This Row],[Department]],3)</f>
        <v>Ope</v>
      </c>
      <c r="AA2596" t="str">
        <f>_xlfn.XLOOKUP(Table1[[#This Row],[Manager ID]],MANAGERS!A:A,MANAGERS!B:B)</f>
        <v>Manager_20</v>
      </c>
      <c r="AB2596" t="str" cm="1">
        <f t="array" ref="AB2596">_xlfn.XLOOKUP(Table1[[#This Row],[Manager ID]],Table2[[#All],[Manager ID]],Table2[[#All],[Department Head]])</f>
        <v>Operations</v>
      </c>
      <c r="AC2596" s="2">
        <f>_xlfn.XLOOKUP(Table1[[#This Row],[City]],L:L,O:O)</f>
        <v>0.21356479274849693</v>
      </c>
      <c r="AD2596" t="str" cm="1">
        <f t="array" ref="AD2596">_xlfn.IFS(Table1[[#This Row],[Performance Score]]&gt;=90,"Excellent",Table1[[#This Row],[Performance Score]]&gt;=75,"Good",Table1[[#This Row],[Performance Score]]&gt;=60,"Average",Table1[[#This Row],[Performance Score]]&lt;=60,"Need Improvement")</f>
        <v>Excellent</v>
      </c>
      <c r="AE2596" t="str">
        <f>IF(AND(Table1[[#This Row],[Attendance %]]&gt;=80,(Table1[[#This Row],[Performance Score]]&gt;=80)),"Eligible","Not Eligible")</f>
        <v>Eligible</v>
      </c>
      <c r="AF2596" t="str">
        <f>IF(Table1[[#This Row],[Performance Score]]&gt;=80,"High Performer","Low Performer")</f>
        <v>High Performer</v>
      </c>
      <c r="AG2596" t="str" cm="1">
        <f t="array" aca="1" ref="AG2596" ca="1">_xlfn.IFS(Table1[[#This Row],[Experience]]&lt;=3,"Junior",Table1[[#This Row],[Experience]]&lt;=7,"Mid Level",Table1[[#This Row],[Experience]]&gt;=7,"Senior")</f>
        <v>Mid Level</v>
      </c>
      <c r="AH2596" t="str">
        <f>IF(Table1[[#This Row],[Attendance %]]&gt;75,"OK","Below 75")</f>
        <v>OK</v>
      </c>
      <c r="AI2596" t="b">
        <f>ISBLANK(Table1[[#This Row],[Employee ID]])</f>
        <v>0</v>
      </c>
      <c r="AJ2596" t="b">
        <f>ISNUMBER(Table1[[#This Row],[Total Salary  ]])</f>
        <v>1</v>
      </c>
      <c r="AK2596" t="str">
        <f>IFERROR(_xlfn.XLOOKUP(Table1[[#This Row],[Manager ID]],MANAGERS!A:A,MANAGERS!B:B),"Not Found")</f>
        <v>Manager_20</v>
      </c>
    </row>
    <row r="2597" spans="1:37" x14ac:dyDescent="0.2">
      <c r="A2597" t="s">
        <v>2743</v>
      </c>
      <c r="B2597" t="s">
        <v>69</v>
      </c>
      <c r="C2597" t="s">
        <v>15</v>
      </c>
      <c r="D2597" t="s">
        <v>25</v>
      </c>
      <c r="E2597" t="s">
        <v>30</v>
      </c>
      <c r="F2597" s="1">
        <v>43456</v>
      </c>
      <c r="G2597" s="1">
        <v>40534</v>
      </c>
      <c r="H2597">
        <v>83470</v>
      </c>
      <c r="I2597">
        <v>5434</v>
      </c>
      <c r="J2597">
        <v>91</v>
      </c>
      <c r="K2597">
        <v>68</v>
      </c>
      <c r="L2597" t="s">
        <v>37</v>
      </c>
      <c r="M2597">
        <v>104</v>
      </c>
      <c r="N2597">
        <f>Table1[[#This Row],[Basic Salary]]+Table1[[#This Row],[Bonus]]</f>
        <v>88904</v>
      </c>
      <c r="O2597" s="2">
        <f>Table1[[#This Row],[Bonus]]/Table1[[#This Row],[Basic Salary]]</f>
        <v>6.5101233976278899E-2</v>
      </c>
      <c r="P2597">
        <f ca="1">DATEDIF(Table1[[#This Row],[Date of Birth]],TODAY(),"Y")</f>
        <v>15</v>
      </c>
      <c r="Q2597">
        <f ca="1">DATEDIF(Table1[[#This Row],[Joining Date]],TODAY(),"Y")</f>
        <v>7</v>
      </c>
      <c r="R2597" t="str">
        <f ca="1">IF(YEAR(Table1[[#This Row],[Joining Date]])=YEAR(TODAY()),"Yes","No")</f>
        <v>No</v>
      </c>
      <c r="S2597" t="str">
        <f ca="1">IF(Table1[[#This Row],[Experience]]&gt;5,"Yes","No")</f>
        <v>Yes</v>
      </c>
      <c r="T2597" t="str">
        <f>TEXT(Table1[[#This Row],[Joining Date]],"mmmm")</f>
        <v>December</v>
      </c>
      <c r="U2597" t="str">
        <f>TEXT(Table1[[#This Row],[Joining Date]],"yyyy")</f>
        <v>2018</v>
      </c>
      <c r="V2597" s="5">
        <f ca="1">TODAY()-Table1[[#This Row],[Joining Date]]</f>
        <v>2783</v>
      </c>
      <c r="W2597" t="str">
        <f>LEFT(Table1[[#This Row],[Employee Name]],FIND(" ",Table1[[#This Row],[Employee Name]])-1)</f>
        <v>Neha</v>
      </c>
      <c r="X2597" t="str">
        <f>RIGHT(Table1[[#This Row],[Employee Name]],LEN(Table1[[#This Row],[Employee Name]])-FIND(" ",Table1[[#This Row],[Employee Name]]))</f>
        <v>Kulkarni</v>
      </c>
      <c r="Y2597" t="str">
        <f>Table1[[#This Row],[Department]]&amp;"-"&amp;Table1[[#This Row],[Employee ID]]</f>
        <v>Finance-E02687</v>
      </c>
      <c r="Z2597" t="str">
        <f>LEFT(Table1[[#This Row],[Department]],3)</f>
        <v>Fin</v>
      </c>
      <c r="AA2597" t="str">
        <f>_xlfn.XLOOKUP(Table1[[#This Row],[Manager ID]],MANAGERS!A:A,MANAGERS!B:B)</f>
        <v>Manager_4</v>
      </c>
      <c r="AB2597" t="str" cm="1">
        <f t="array" ref="AB2597">_xlfn.XLOOKUP(Table1[[#This Row],[Manager ID]],Table2[[#All],[Manager ID]],Table2[[#All],[Department Head]])</f>
        <v>Finance</v>
      </c>
      <c r="AC2597" s="2">
        <f>_xlfn.XLOOKUP(Table1[[#This Row],[City]],L:L,O:O)</f>
        <v>0.24036902712549932</v>
      </c>
      <c r="AD2597" t="str" cm="1">
        <f t="array" ref="AD2597">_xlfn.IFS(Table1[[#This Row],[Performance Score]]&gt;=90,"Excellent",Table1[[#This Row],[Performance Score]]&gt;=75,"Good",Table1[[#This Row],[Performance Score]]&gt;=60,"Average",Table1[[#This Row],[Performance Score]]&lt;=60,"Need Improvement")</f>
        <v>Average</v>
      </c>
      <c r="AE2597" t="str">
        <f>IF(AND(Table1[[#This Row],[Attendance %]]&gt;=80,(Table1[[#This Row],[Performance Score]]&gt;=80)),"Eligible","Not Eligible")</f>
        <v>Not Eligible</v>
      </c>
      <c r="AF2597" t="str">
        <f>IF(Table1[[#This Row],[Performance Score]]&gt;=80,"High Performer","Low Performer")</f>
        <v>Low Performer</v>
      </c>
      <c r="AG2597" t="str" cm="1">
        <f t="array" aca="1" ref="AG2597" ca="1">_xlfn.IFS(Table1[[#This Row],[Experience]]&lt;=3,"Junior",Table1[[#This Row],[Experience]]&lt;=7,"Mid Level",Table1[[#This Row],[Experience]]&gt;=7,"Senior")</f>
        <v>Mid Level</v>
      </c>
      <c r="AH2597" t="str">
        <f>IF(Table1[[#This Row],[Attendance %]]&gt;75,"OK","Below 75")</f>
        <v>OK</v>
      </c>
      <c r="AI2597" t="b">
        <f>ISBLANK(Table1[[#This Row],[Employee ID]])</f>
        <v>0</v>
      </c>
      <c r="AJ2597" t="b">
        <f>ISNUMBER(Table1[[#This Row],[Total Salary  ]])</f>
        <v>1</v>
      </c>
      <c r="AK2597" t="str">
        <f>IFERROR(_xlfn.XLOOKUP(Table1[[#This Row],[Manager ID]],MANAGERS!A:A,MANAGERS!B:B),"Not Found")</f>
        <v>Manager_4</v>
      </c>
    </row>
    <row r="2598" spans="1:37" x14ac:dyDescent="0.2">
      <c r="A2598" t="s">
        <v>4134</v>
      </c>
      <c r="B2598" t="s">
        <v>75</v>
      </c>
      <c r="C2598" t="s">
        <v>21</v>
      </c>
      <c r="D2598" t="s">
        <v>40</v>
      </c>
      <c r="E2598" t="s">
        <v>65</v>
      </c>
      <c r="F2598" s="1">
        <v>43387</v>
      </c>
      <c r="G2598" s="1">
        <v>34471</v>
      </c>
      <c r="H2598">
        <v>65630</v>
      </c>
      <c r="I2598">
        <v>23265</v>
      </c>
      <c r="J2598">
        <v>66</v>
      </c>
      <c r="K2598">
        <v>58</v>
      </c>
      <c r="L2598" t="s">
        <v>27</v>
      </c>
      <c r="M2598">
        <v>104</v>
      </c>
      <c r="N2598">
        <f>Table1[[#This Row],[Basic Salary]]+Table1[[#This Row],[Bonus]]</f>
        <v>88895</v>
      </c>
      <c r="O2598" s="2">
        <f>Table1[[#This Row],[Bonus]]/Table1[[#This Row],[Basic Salary]]</f>
        <v>0.35448727715983547</v>
      </c>
      <c r="P2598">
        <f ca="1">DATEDIF(Table1[[#This Row],[Date of Birth]],TODAY(),"Y")</f>
        <v>32</v>
      </c>
      <c r="Q2598">
        <f ca="1">DATEDIF(Table1[[#This Row],[Joining Date]],TODAY(),"Y")</f>
        <v>7</v>
      </c>
      <c r="R2598" t="str">
        <f ca="1">IF(YEAR(Table1[[#This Row],[Joining Date]])=YEAR(TODAY()),"Yes","No")</f>
        <v>No</v>
      </c>
      <c r="S2598" t="str">
        <f ca="1">IF(Table1[[#This Row],[Experience]]&gt;5,"Yes","No")</f>
        <v>Yes</v>
      </c>
      <c r="T2598" t="str">
        <f>TEXT(Table1[[#This Row],[Joining Date]],"mmmm")</f>
        <v>October</v>
      </c>
      <c r="U2598" t="str">
        <f>TEXT(Table1[[#This Row],[Joining Date]],"yyyy")</f>
        <v>2018</v>
      </c>
      <c r="V2598" s="5">
        <f ca="1">TODAY()-Table1[[#This Row],[Joining Date]]</f>
        <v>2852</v>
      </c>
      <c r="W2598" t="str">
        <f>LEFT(Table1[[#This Row],[Employee Name]],FIND(" ",Table1[[#This Row],[Employee Name]])-1)</f>
        <v>Ishita</v>
      </c>
      <c r="X2598" t="str">
        <f>RIGHT(Table1[[#This Row],[Employee Name]],LEN(Table1[[#This Row],[Employee Name]])-FIND(" ",Table1[[#This Row],[Employee Name]]))</f>
        <v>Roy</v>
      </c>
      <c r="Y2598" t="str">
        <f>Table1[[#This Row],[Department]]&amp;"-"&amp;Table1[[#This Row],[Employee ID]]</f>
        <v>IT-E04078</v>
      </c>
      <c r="Z2598" t="str">
        <f>LEFT(Table1[[#This Row],[Department]],3)</f>
        <v>IT</v>
      </c>
      <c r="AA2598" t="str">
        <f>_xlfn.XLOOKUP(Table1[[#This Row],[Manager ID]],MANAGERS!A:A,MANAGERS!B:B)</f>
        <v>Manager_4</v>
      </c>
      <c r="AB2598" t="str" cm="1">
        <f t="array" ref="AB2598">_xlfn.XLOOKUP(Table1[[#This Row],[Manager ID]],Table2[[#All],[Manager ID]],Table2[[#All],[Department Head]])</f>
        <v>Finance</v>
      </c>
      <c r="AC2598" s="2">
        <f>_xlfn.XLOOKUP(Table1[[#This Row],[City]],L:L,O:O)</f>
        <v>0.23674293405114402</v>
      </c>
      <c r="AD2598" t="str" cm="1">
        <f t="array" ref="AD2598">_xlfn.IFS(Table1[[#This Row],[Performance Score]]&gt;=90,"Excellent",Table1[[#This Row],[Performance Score]]&gt;=75,"Good",Table1[[#This Row],[Performance Score]]&gt;=60,"Average",Table1[[#This Row],[Performance Score]]&lt;=60,"Need Improvement")</f>
        <v>Need Improvement</v>
      </c>
      <c r="AE2598" t="str">
        <f>IF(AND(Table1[[#This Row],[Attendance %]]&gt;=80,(Table1[[#This Row],[Performance Score]]&gt;=80)),"Eligible","Not Eligible")</f>
        <v>Not Eligible</v>
      </c>
      <c r="AF2598" t="str">
        <f>IF(Table1[[#This Row],[Performance Score]]&gt;=80,"High Performer","Low Performer")</f>
        <v>Low Performer</v>
      </c>
      <c r="AG2598" t="str" cm="1">
        <f t="array" aca="1" ref="AG2598" ca="1">_xlfn.IFS(Table1[[#This Row],[Experience]]&lt;=3,"Junior",Table1[[#This Row],[Experience]]&lt;=7,"Mid Level",Table1[[#This Row],[Experience]]&gt;=7,"Senior")</f>
        <v>Mid Level</v>
      </c>
      <c r="AH2598" t="str">
        <f>IF(Table1[[#This Row],[Attendance %]]&gt;75,"OK","Below 75")</f>
        <v>Below 75</v>
      </c>
      <c r="AI2598" t="b">
        <f>ISBLANK(Table1[[#This Row],[Employee ID]])</f>
        <v>0</v>
      </c>
      <c r="AJ2598" t="b">
        <f>ISNUMBER(Table1[[#This Row],[Total Salary  ]])</f>
        <v>1</v>
      </c>
      <c r="AK2598" t="str">
        <f>IFERROR(_xlfn.XLOOKUP(Table1[[#This Row],[Manager ID]],MANAGERS!A:A,MANAGERS!B:B),"Not Found")</f>
        <v>Manager_4</v>
      </c>
    </row>
    <row r="2599" spans="1:37" x14ac:dyDescent="0.2">
      <c r="A2599" t="s">
        <v>874</v>
      </c>
      <c r="B2599" t="s">
        <v>69</v>
      </c>
      <c r="C2599" t="s">
        <v>21</v>
      </c>
      <c r="D2599" t="s">
        <v>43</v>
      </c>
      <c r="E2599" t="s">
        <v>65</v>
      </c>
      <c r="F2599" s="1">
        <v>43783</v>
      </c>
      <c r="G2599" s="1">
        <v>39554</v>
      </c>
      <c r="H2599">
        <v>80838</v>
      </c>
      <c r="I2599">
        <v>8045</v>
      </c>
      <c r="J2599">
        <v>62</v>
      </c>
      <c r="K2599">
        <v>72</v>
      </c>
      <c r="L2599" t="s">
        <v>31</v>
      </c>
      <c r="M2599">
        <v>115</v>
      </c>
      <c r="N2599">
        <f>Table1[[#This Row],[Basic Salary]]+Table1[[#This Row],[Bonus]]</f>
        <v>88883</v>
      </c>
      <c r="O2599" s="2">
        <f>Table1[[#This Row],[Bonus]]/Table1[[#This Row],[Basic Salary]]</f>
        <v>9.9520027709740472E-2</v>
      </c>
      <c r="P2599">
        <f ca="1">DATEDIF(Table1[[#This Row],[Date of Birth]],TODAY(),"Y")</f>
        <v>18</v>
      </c>
      <c r="Q2599">
        <f ca="1">DATEDIF(Table1[[#This Row],[Joining Date]],TODAY(),"Y")</f>
        <v>6</v>
      </c>
      <c r="R2599" t="str">
        <f ca="1">IF(YEAR(Table1[[#This Row],[Joining Date]])=YEAR(TODAY()),"Yes","No")</f>
        <v>No</v>
      </c>
      <c r="S2599" t="str">
        <f ca="1">IF(Table1[[#This Row],[Experience]]&gt;5,"Yes","No")</f>
        <v>Yes</v>
      </c>
      <c r="T2599" t="str">
        <f>TEXT(Table1[[#This Row],[Joining Date]],"mmmm")</f>
        <v>November</v>
      </c>
      <c r="U2599" t="str">
        <f>TEXT(Table1[[#This Row],[Joining Date]],"yyyy")</f>
        <v>2019</v>
      </c>
      <c r="V2599" s="5">
        <f ca="1">TODAY()-Table1[[#This Row],[Joining Date]]</f>
        <v>2456</v>
      </c>
      <c r="W2599" t="str">
        <f>LEFT(Table1[[#This Row],[Employee Name]],FIND(" ",Table1[[#This Row],[Employee Name]])-1)</f>
        <v>Neha</v>
      </c>
      <c r="X2599" t="str">
        <f>RIGHT(Table1[[#This Row],[Employee Name]],LEN(Table1[[#This Row],[Employee Name]])-FIND(" ",Table1[[#This Row],[Employee Name]]))</f>
        <v>Kulkarni</v>
      </c>
      <c r="Y2599" t="str">
        <f>Table1[[#This Row],[Department]]&amp;"-"&amp;Table1[[#This Row],[Employee ID]]</f>
        <v>Operations-E00818</v>
      </c>
      <c r="Z2599" t="str">
        <f>LEFT(Table1[[#This Row],[Department]],3)</f>
        <v>Ope</v>
      </c>
      <c r="AA2599" t="str">
        <f>_xlfn.XLOOKUP(Table1[[#This Row],[Manager ID]],MANAGERS!A:A,MANAGERS!B:B)</f>
        <v>Manager_15</v>
      </c>
      <c r="AB2599" t="str" cm="1">
        <f t="array" ref="AB2599">_xlfn.XLOOKUP(Table1[[#This Row],[Manager ID]],Table2[[#All],[Manager ID]],Table2[[#All],[Department Head]])</f>
        <v>Support</v>
      </c>
      <c r="AC2599" s="2">
        <f>_xlfn.XLOOKUP(Table1[[#This Row],[City]],L:L,O:O)</f>
        <v>0.241864189087755</v>
      </c>
      <c r="AD2599" t="str" cm="1">
        <f t="array" ref="AD2599">_xlfn.IFS(Table1[[#This Row],[Performance Score]]&gt;=90,"Excellent",Table1[[#This Row],[Performance Score]]&gt;=75,"Good",Table1[[#This Row],[Performance Score]]&gt;=60,"Average",Table1[[#This Row],[Performance Score]]&lt;=60,"Need Improvement")</f>
        <v>Average</v>
      </c>
      <c r="AE2599" t="str">
        <f>IF(AND(Table1[[#This Row],[Attendance %]]&gt;=80,(Table1[[#This Row],[Performance Score]]&gt;=80)),"Eligible","Not Eligible")</f>
        <v>Not Eligible</v>
      </c>
      <c r="AF2599" t="str">
        <f>IF(Table1[[#This Row],[Performance Score]]&gt;=80,"High Performer","Low Performer")</f>
        <v>Low Performer</v>
      </c>
      <c r="AG2599" t="str" cm="1">
        <f t="array" aca="1" ref="AG2599" ca="1">_xlfn.IFS(Table1[[#This Row],[Experience]]&lt;=3,"Junior",Table1[[#This Row],[Experience]]&lt;=7,"Mid Level",Table1[[#This Row],[Experience]]&gt;=7,"Senior")</f>
        <v>Mid Level</v>
      </c>
      <c r="AH2599" t="str">
        <f>IF(Table1[[#This Row],[Attendance %]]&gt;75,"OK","Below 75")</f>
        <v>Below 75</v>
      </c>
      <c r="AI2599" t="b">
        <f>ISBLANK(Table1[[#This Row],[Employee ID]])</f>
        <v>0</v>
      </c>
      <c r="AJ2599" t="b">
        <f>ISNUMBER(Table1[[#This Row],[Total Salary  ]])</f>
        <v>1</v>
      </c>
      <c r="AK2599" t="str">
        <f>IFERROR(_xlfn.XLOOKUP(Table1[[#This Row],[Manager ID]],MANAGERS!A:A,MANAGERS!B:B),"Not Found")</f>
        <v>Manager_15</v>
      </c>
    </row>
    <row r="2600" spans="1:37" x14ac:dyDescent="0.2">
      <c r="A2600" t="s">
        <v>4045</v>
      </c>
      <c r="B2600" t="s">
        <v>36</v>
      </c>
      <c r="C2600" t="s">
        <v>15</v>
      </c>
      <c r="D2600" t="s">
        <v>43</v>
      </c>
      <c r="E2600" t="s">
        <v>26</v>
      </c>
      <c r="F2600" s="1">
        <v>42183</v>
      </c>
      <c r="G2600" s="1">
        <v>30737</v>
      </c>
      <c r="H2600">
        <v>81903</v>
      </c>
      <c r="I2600">
        <v>6980</v>
      </c>
      <c r="J2600">
        <v>96</v>
      </c>
      <c r="K2600">
        <v>93</v>
      </c>
      <c r="L2600" t="s">
        <v>23</v>
      </c>
      <c r="M2600">
        <v>108</v>
      </c>
      <c r="N2600">
        <f>Table1[[#This Row],[Basic Salary]]+Table1[[#This Row],[Bonus]]</f>
        <v>88883</v>
      </c>
      <c r="O2600" s="2">
        <f>Table1[[#This Row],[Bonus]]/Table1[[#This Row],[Basic Salary]]</f>
        <v>8.5222763512936034E-2</v>
      </c>
      <c r="P2600">
        <f ca="1">DATEDIF(Table1[[#This Row],[Date of Birth]],TODAY(),"Y")</f>
        <v>42</v>
      </c>
      <c r="Q2600">
        <f ca="1">DATEDIF(Table1[[#This Row],[Joining Date]],TODAY(),"Y")</f>
        <v>11</v>
      </c>
      <c r="R2600" t="str">
        <f ca="1">IF(YEAR(Table1[[#This Row],[Joining Date]])=YEAR(TODAY()),"Yes","No")</f>
        <v>No</v>
      </c>
      <c r="S2600" t="str">
        <f ca="1">IF(Table1[[#This Row],[Experience]]&gt;5,"Yes","No")</f>
        <v>Yes</v>
      </c>
      <c r="T2600" t="str">
        <f>TEXT(Table1[[#This Row],[Joining Date]],"mmmm")</f>
        <v>June</v>
      </c>
      <c r="U2600" t="str">
        <f>TEXT(Table1[[#This Row],[Joining Date]],"yyyy")</f>
        <v>2015</v>
      </c>
      <c r="V2600" s="5">
        <f ca="1">TODAY()-Table1[[#This Row],[Joining Date]]</f>
        <v>4056</v>
      </c>
      <c r="W2600" t="str">
        <f>LEFT(Table1[[#This Row],[Employee Name]],FIND(" ",Table1[[#This Row],[Employee Name]])-1)</f>
        <v>Meera</v>
      </c>
      <c r="X2600" t="str">
        <f>RIGHT(Table1[[#This Row],[Employee Name]],LEN(Table1[[#This Row],[Employee Name]])-FIND(" ",Table1[[#This Row],[Employee Name]]))</f>
        <v>Joshi</v>
      </c>
      <c r="Y2600" t="str">
        <f>Table1[[#This Row],[Department]]&amp;"-"&amp;Table1[[#This Row],[Employee ID]]</f>
        <v>Operations-E03989</v>
      </c>
      <c r="Z2600" t="str">
        <f>LEFT(Table1[[#This Row],[Department]],3)</f>
        <v>Ope</v>
      </c>
      <c r="AA2600" t="str">
        <f>_xlfn.XLOOKUP(Table1[[#This Row],[Manager ID]],MANAGERS!A:A,MANAGERS!B:B)</f>
        <v>Manager_8</v>
      </c>
      <c r="AB2600" t="str" cm="1">
        <f t="array" ref="AB2600">_xlfn.XLOOKUP(Table1[[#This Row],[Manager ID]],Table2[[#All],[Manager ID]],Table2[[#All],[Department Head]])</f>
        <v>Sales</v>
      </c>
      <c r="AC2600" s="2">
        <f>_xlfn.XLOOKUP(Table1[[#This Row],[City]],L:L,O:O)</f>
        <v>0.23486488519629886</v>
      </c>
      <c r="AD2600" t="str" cm="1">
        <f t="array" ref="AD2600">_xlfn.IFS(Table1[[#This Row],[Performance Score]]&gt;=90,"Excellent",Table1[[#This Row],[Performance Score]]&gt;=75,"Good",Table1[[#This Row],[Performance Score]]&gt;=60,"Average",Table1[[#This Row],[Performance Score]]&lt;=60,"Need Improvement")</f>
        <v>Excellent</v>
      </c>
      <c r="AE2600" t="str">
        <f>IF(AND(Table1[[#This Row],[Attendance %]]&gt;=80,(Table1[[#This Row],[Performance Score]]&gt;=80)),"Eligible","Not Eligible")</f>
        <v>Eligible</v>
      </c>
      <c r="AF2600" t="str">
        <f>IF(Table1[[#This Row],[Performance Score]]&gt;=80,"High Performer","Low Performer")</f>
        <v>High Performer</v>
      </c>
      <c r="AG2600" t="str" cm="1">
        <f t="array" aca="1" ref="AG2600" ca="1">_xlfn.IFS(Table1[[#This Row],[Experience]]&lt;=3,"Junior",Table1[[#This Row],[Experience]]&lt;=7,"Mid Level",Table1[[#This Row],[Experience]]&gt;=7,"Senior")</f>
        <v>Senior</v>
      </c>
      <c r="AH2600" t="str">
        <f>IF(Table1[[#This Row],[Attendance %]]&gt;75,"OK","Below 75")</f>
        <v>OK</v>
      </c>
      <c r="AI2600" t="b">
        <f>ISBLANK(Table1[[#This Row],[Employee ID]])</f>
        <v>0</v>
      </c>
      <c r="AJ2600" t="b">
        <f>ISNUMBER(Table1[[#This Row],[Total Salary  ]])</f>
        <v>1</v>
      </c>
      <c r="AK2600" t="str">
        <f>IFERROR(_xlfn.XLOOKUP(Table1[[#This Row],[Manager ID]],MANAGERS!A:A,MANAGERS!B:B),"Not Found")</f>
        <v>Manager_8</v>
      </c>
    </row>
    <row r="2601" spans="1:37" x14ac:dyDescent="0.2">
      <c r="A2601" t="s">
        <v>3979</v>
      </c>
      <c r="B2601" t="s">
        <v>60</v>
      </c>
      <c r="C2601" t="s">
        <v>21</v>
      </c>
      <c r="D2601" t="s">
        <v>33</v>
      </c>
      <c r="E2601" t="s">
        <v>51</v>
      </c>
      <c r="F2601" s="1">
        <v>44501</v>
      </c>
      <c r="G2601" s="1">
        <v>39247</v>
      </c>
      <c r="H2601">
        <v>77363</v>
      </c>
      <c r="I2601">
        <v>11482</v>
      </c>
      <c r="J2601">
        <v>82</v>
      </c>
      <c r="K2601">
        <v>69</v>
      </c>
      <c r="L2601" t="s">
        <v>27</v>
      </c>
      <c r="M2601">
        <v>117</v>
      </c>
      <c r="N2601">
        <f>Table1[[#This Row],[Basic Salary]]+Table1[[#This Row],[Bonus]]</f>
        <v>88845</v>
      </c>
      <c r="O2601" s="2">
        <f>Table1[[#This Row],[Bonus]]/Table1[[#This Row],[Basic Salary]]</f>
        <v>0.14841720202163824</v>
      </c>
      <c r="P2601">
        <f ca="1">DATEDIF(Table1[[#This Row],[Date of Birth]],TODAY(),"Y")</f>
        <v>19</v>
      </c>
      <c r="Q2601">
        <f ca="1">DATEDIF(Table1[[#This Row],[Joining Date]],TODAY(),"Y")</f>
        <v>4</v>
      </c>
      <c r="R2601" t="str">
        <f ca="1">IF(YEAR(Table1[[#This Row],[Joining Date]])=YEAR(TODAY()),"Yes","No")</f>
        <v>No</v>
      </c>
      <c r="S2601" t="str">
        <f ca="1">IF(Table1[[#This Row],[Experience]]&gt;5,"Yes","No")</f>
        <v>No</v>
      </c>
      <c r="T2601" t="str">
        <f>TEXT(Table1[[#This Row],[Joining Date]],"mmmm")</f>
        <v>November</v>
      </c>
      <c r="U2601" t="str">
        <f>TEXT(Table1[[#This Row],[Joining Date]],"yyyy")</f>
        <v>2021</v>
      </c>
      <c r="V2601" s="5">
        <f ca="1">TODAY()-Table1[[#This Row],[Joining Date]]</f>
        <v>1738</v>
      </c>
      <c r="W2601" t="str">
        <f>LEFT(Table1[[#This Row],[Employee Name]],FIND(" ",Table1[[#This Row],[Employee Name]])-1)</f>
        <v>Gayathri</v>
      </c>
      <c r="X2601" t="str">
        <f>RIGHT(Table1[[#This Row],[Employee Name]],LEN(Table1[[#This Row],[Employee Name]])-FIND(" ",Table1[[#This Row],[Employee Name]]))</f>
        <v>Iyer</v>
      </c>
      <c r="Y2601" t="str">
        <f>Table1[[#This Row],[Department]]&amp;"-"&amp;Table1[[#This Row],[Employee ID]]</f>
        <v>Marketing-E03923</v>
      </c>
      <c r="Z2601" t="str">
        <f>LEFT(Table1[[#This Row],[Department]],3)</f>
        <v>Mar</v>
      </c>
      <c r="AA2601" t="str">
        <f>_xlfn.XLOOKUP(Table1[[#This Row],[Manager ID]],MANAGERS!A:A,MANAGERS!B:B)</f>
        <v>Manager_17</v>
      </c>
      <c r="AB2601" t="str" cm="1">
        <f t="array" ref="AB2601">_xlfn.XLOOKUP(Table1[[#This Row],[Manager ID]],Table2[[#All],[Manager ID]],Table2[[#All],[Department Head]])</f>
        <v>Finance</v>
      </c>
      <c r="AC2601" s="2">
        <f>_xlfn.XLOOKUP(Table1[[#This Row],[City]],L:L,O:O)</f>
        <v>0.23674293405114402</v>
      </c>
      <c r="AD2601" t="str" cm="1">
        <f t="array" ref="AD2601">_xlfn.IFS(Table1[[#This Row],[Performance Score]]&gt;=90,"Excellent",Table1[[#This Row],[Performance Score]]&gt;=75,"Good",Table1[[#This Row],[Performance Score]]&gt;=60,"Average",Table1[[#This Row],[Performance Score]]&lt;=60,"Need Improvement")</f>
        <v>Average</v>
      </c>
      <c r="AE2601" t="str">
        <f>IF(AND(Table1[[#This Row],[Attendance %]]&gt;=80,(Table1[[#This Row],[Performance Score]]&gt;=80)),"Eligible","Not Eligible")</f>
        <v>Not Eligible</v>
      </c>
      <c r="AF2601" t="str">
        <f>IF(Table1[[#This Row],[Performance Score]]&gt;=80,"High Performer","Low Performer")</f>
        <v>Low Performer</v>
      </c>
      <c r="AG2601" t="str" cm="1">
        <f t="array" aca="1" ref="AG2601" ca="1">_xlfn.IFS(Table1[[#This Row],[Experience]]&lt;=3,"Junior",Table1[[#This Row],[Experience]]&lt;=7,"Mid Level",Table1[[#This Row],[Experience]]&gt;=7,"Senior")</f>
        <v>Mid Level</v>
      </c>
      <c r="AH2601" t="str">
        <f>IF(Table1[[#This Row],[Attendance %]]&gt;75,"OK","Below 75")</f>
        <v>OK</v>
      </c>
      <c r="AI2601" t="b">
        <f>ISBLANK(Table1[[#This Row],[Employee ID]])</f>
        <v>0</v>
      </c>
      <c r="AJ2601" t="b">
        <f>ISNUMBER(Table1[[#This Row],[Total Salary  ]])</f>
        <v>1</v>
      </c>
      <c r="AK2601" t="str">
        <f>IFERROR(_xlfn.XLOOKUP(Table1[[#This Row],[Manager ID]],MANAGERS!A:A,MANAGERS!B:B),"Not Found")</f>
        <v>Manager_17</v>
      </c>
    </row>
    <row r="2602" spans="1:37" x14ac:dyDescent="0.2">
      <c r="A2602" t="s">
        <v>309</v>
      </c>
      <c r="B2602" t="s">
        <v>71</v>
      </c>
      <c r="C2602" t="s">
        <v>21</v>
      </c>
      <c r="D2602" t="s">
        <v>46</v>
      </c>
      <c r="E2602" t="s">
        <v>30</v>
      </c>
      <c r="F2602" s="1">
        <v>45750</v>
      </c>
      <c r="G2602" s="1">
        <v>32549</v>
      </c>
      <c r="H2602">
        <v>73589</v>
      </c>
      <c r="I2602">
        <v>15253</v>
      </c>
      <c r="J2602">
        <v>86</v>
      </c>
      <c r="K2602">
        <v>42</v>
      </c>
      <c r="L2602" t="s">
        <v>23</v>
      </c>
      <c r="M2602">
        <v>108</v>
      </c>
      <c r="N2602">
        <f>Table1[[#This Row],[Basic Salary]]+Table1[[#This Row],[Bonus]]</f>
        <v>88842</v>
      </c>
      <c r="O2602" s="2">
        <f>Table1[[#This Row],[Bonus]]/Table1[[#This Row],[Basic Salary]]</f>
        <v>0.20727282610172715</v>
      </c>
      <c r="P2602">
        <f ca="1">DATEDIF(Table1[[#This Row],[Date of Birth]],TODAY(),"Y")</f>
        <v>37</v>
      </c>
      <c r="Q2602">
        <f ca="1">DATEDIF(Table1[[#This Row],[Joining Date]],TODAY(),"Y")</f>
        <v>1</v>
      </c>
      <c r="R2602" t="str">
        <f ca="1">IF(YEAR(Table1[[#This Row],[Joining Date]])=YEAR(TODAY()),"Yes","No")</f>
        <v>No</v>
      </c>
      <c r="S2602" t="str">
        <f ca="1">IF(Table1[[#This Row],[Experience]]&gt;5,"Yes","No")</f>
        <v>No</v>
      </c>
      <c r="T2602" t="str">
        <f>TEXT(Table1[[#This Row],[Joining Date]],"mmmm")</f>
        <v>April</v>
      </c>
      <c r="U2602" t="str">
        <f>TEXT(Table1[[#This Row],[Joining Date]],"yyyy")</f>
        <v>2025</v>
      </c>
      <c r="V2602" s="5">
        <f ca="1">TODAY()-Table1[[#This Row],[Joining Date]]</f>
        <v>489</v>
      </c>
      <c r="W2602" t="str">
        <f>LEFT(Table1[[#This Row],[Employee Name]],FIND(" ",Table1[[#This Row],[Employee Name]])-1)</f>
        <v>Sneha</v>
      </c>
      <c r="X2602" t="str">
        <f>RIGHT(Table1[[#This Row],[Employee Name]],LEN(Table1[[#This Row],[Employee Name]])-FIND(" ",Table1[[#This Row],[Employee Name]]))</f>
        <v>Iyer</v>
      </c>
      <c r="Y2602" t="str">
        <f>Table1[[#This Row],[Department]]&amp;"-"&amp;Table1[[#This Row],[Employee ID]]</f>
        <v>Support-E00253</v>
      </c>
      <c r="Z2602" t="str">
        <f>LEFT(Table1[[#This Row],[Department]],3)</f>
        <v>Sup</v>
      </c>
      <c r="AA2602" t="str">
        <f>_xlfn.XLOOKUP(Table1[[#This Row],[Manager ID]],MANAGERS!A:A,MANAGERS!B:B)</f>
        <v>Manager_8</v>
      </c>
      <c r="AB2602" t="str" cm="1">
        <f t="array" ref="AB2602">_xlfn.XLOOKUP(Table1[[#This Row],[Manager ID]],Table2[[#All],[Manager ID]],Table2[[#All],[Department Head]])</f>
        <v>Sales</v>
      </c>
      <c r="AC2602" s="2">
        <f>_xlfn.XLOOKUP(Table1[[#This Row],[City]],L:L,O:O)</f>
        <v>0.23486488519629886</v>
      </c>
      <c r="AD2602" t="str" cm="1">
        <f t="array" ref="AD2602">_xlfn.IFS(Table1[[#This Row],[Performance Score]]&gt;=90,"Excellent",Table1[[#This Row],[Performance Score]]&gt;=75,"Good",Table1[[#This Row],[Performance Score]]&gt;=60,"Average",Table1[[#This Row],[Performance Score]]&lt;=60,"Need Improvement")</f>
        <v>Need Improvement</v>
      </c>
      <c r="AE2602" t="str">
        <f>IF(AND(Table1[[#This Row],[Attendance %]]&gt;=80,(Table1[[#This Row],[Performance Score]]&gt;=80)),"Eligible","Not Eligible")</f>
        <v>Not Eligible</v>
      </c>
      <c r="AF2602" t="str">
        <f>IF(Table1[[#This Row],[Performance Score]]&gt;=80,"High Performer","Low Performer")</f>
        <v>Low Performer</v>
      </c>
      <c r="AG2602" t="str" cm="1">
        <f t="array" aca="1" ref="AG2602" ca="1">_xlfn.IFS(Table1[[#This Row],[Experience]]&lt;=3,"Junior",Table1[[#This Row],[Experience]]&lt;=7,"Mid Level",Table1[[#This Row],[Experience]]&gt;=7,"Senior")</f>
        <v>Junior</v>
      </c>
      <c r="AH2602" t="str">
        <f>IF(Table1[[#This Row],[Attendance %]]&gt;75,"OK","Below 75")</f>
        <v>OK</v>
      </c>
      <c r="AI2602" t="b">
        <f>ISBLANK(Table1[[#This Row],[Employee ID]])</f>
        <v>0</v>
      </c>
      <c r="AJ2602" t="b">
        <f>ISNUMBER(Table1[[#This Row],[Total Salary  ]])</f>
        <v>1</v>
      </c>
      <c r="AK2602" t="str">
        <f>IFERROR(_xlfn.XLOOKUP(Table1[[#This Row],[Manager ID]],MANAGERS!A:A,MANAGERS!B:B),"Not Found")</f>
        <v>Manager_8</v>
      </c>
    </row>
    <row r="2603" spans="1:37" x14ac:dyDescent="0.2">
      <c r="A2603" t="s">
        <v>4947</v>
      </c>
      <c r="B2603" t="s">
        <v>71</v>
      </c>
      <c r="C2603" t="s">
        <v>21</v>
      </c>
      <c r="D2603" t="s">
        <v>81</v>
      </c>
      <c r="E2603" t="s">
        <v>17</v>
      </c>
      <c r="F2603" s="1">
        <v>43533</v>
      </c>
      <c r="G2603" s="1">
        <v>36008</v>
      </c>
      <c r="H2603">
        <v>81313</v>
      </c>
      <c r="I2603">
        <v>7528</v>
      </c>
      <c r="J2603">
        <v>99</v>
      </c>
      <c r="K2603">
        <v>66</v>
      </c>
      <c r="L2603" t="s">
        <v>34</v>
      </c>
      <c r="M2603">
        <v>113</v>
      </c>
      <c r="N2603">
        <f>Table1[[#This Row],[Basic Salary]]+Table1[[#This Row],[Bonus]]</f>
        <v>88841</v>
      </c>
      <c r="O2603" s="2">
        <f>Table1[[#This Row],[Bonus]]/Table1[[#This Row],[Basic Salary]]</f>
        <v>9.2580522179725261E-2</v>
      </c>
      <c r="P2603">
        <f ca="1">DATEDIF(Table1[[#This Row],[Date of Birth]],TODAY(),"Y")</f>
        <v>28</v>
      </c>
      <c r="Q2603">
        <f ca="1">DATEDIF(Table1[[#This Row],[Joining Date]],TODAY(),"Y")</f>
        <v>7</v>
      </c>
      <c r="R2603" t="str">
        <f ca="1">IF(YEAR(Table1[[#This Row],[Joining Date]])=YEAR(TODAY()),"Yes","No")</f>
        <v>No</v>
      </c>
      <c r="S2603" t="str">
        <f ca="1">IF(Table1[[#This Row],[Experience]]&gt;5,"Yes","No")</f>
        <v>Yes</v>
      </c>
      <c r="T2603" t="str">
        <f>TEXT(Table1[[#This Row],[Joining Date]],"mmmm")</f>
        <v>March</v>
      </c>
      <c r="U2603" t="str">
        <f>TEXT(Table1[[#This Row],[Joining Date]],"yyyy")</f>
        <v>2019</v>
      </c>
      <c r="V2603" s="5">
        <f ca="1">TODAY()-Table1[[#This Row],[Joining Date]]</f>
        <v>2706</v>
      </c>
      <c r="W2603" t="str">
        <f>LEFT(Table1[[#This Row],[Employee Name]],FIND(" ",Table1[[#This Row],[Employee Name]])-1)</f>
        <v>Sneha</v>
      </c>
      <c r="X2603" t="str">
        <f>RIGHT(Table1[[#This Row],[Employee Name]],LEN(Table1[[#This Row],[Employee Name]])-FIND(" ",Table1[[#This Row],[Employee Name]]))</f>
        <v>Iyer</v>
      </c>
      <c r="Y2603" t="str">
        <f>Table1[[#This Row],[Department]]&amp;"-"&amp;Table1[[#This Row],[Employee ID]]</f>
        <v>Sales-E04891</v>
      </c>
      <c r="Z2603" t="str">
        <f>LEFT(Table1[[#This Row],[Department]],3)</f>
        <v>Sal</v>
      </c>
      <c r="AA2603" t="str">
        <f>_xlfn.XLOOKUP(Table1[[#This Row],[Manager ID]],MANAGERS!A:A,MANAGERS!B:B)</f>
        <v>Manager_13</v>
      </c>
      <c r="AB2603" t="str" cm="1">
        <f t="array" ref="AB2603">_xlfn.XLOOKUP(Table1[[#This Row],[Manager ID]],Table2[[#All],[Manager ID]],Table2[[#All],[Department Head]])</f>
        <v>HR</v>
      </c>
      <c r="AC2603" s="2">
        <f>_xlfn.XLOOKUP(Table1[[#This Row],[City]],L:L,O:O)</f>
        <v>0.24030340748661314</v>
      </c>
      <c r="AD2603" t="str" cm="1">
        <f t="array" ref="AD2603">_xlfn.IFS(Table1[[#This Row],[Performance Score]]&gt;=90,"Excellent",Table1[[#This Row],[Performance Score]]&gt;=75,"Good",Table1[[#This Row],[Performance Score]]&gt;=60,"Average",Table1[[#This Row],[Performance Score]]&lt;=60,"Need Improvement")</f>
        <v>Average</v>
      </c>
      <c r="AE2603" t="str">
        <f>IF(AND(Table1[[#This Row],[Attendance %]]&gt;=80,(Table1[[#This Row],[Performance Score]]&gt;=80)),"Eligible","Not Eligible")</f>
        <v>Not Eligible</v>
      </c>
      <c r="AF2603" t="str">
        <f>IF(Table1[[#This Row],[Performance Score]]&gt;=80,"High Performer","Low Performer")</f>
        <v>Low Performer</v>
      </c>
      <c r="AG2603" t="str" cm="1">
        <f t="array" aca="1" ref="AG2603" ca="1">_xlfn.IFS(Table1[[#This Row],[Experience]]&lt;=3,"Junior",Table1[[#This Row],[Experience]]&lt;=7,"Mid Level",Table1[[#This Row],[Experience]]&gt;=7,"Senior")</f>
        <v>Mid Level</v>
      </c>
      <c r="AH2603" t="str">
        <f>IF(Table1[[#This Row],[Attendance %]]&gt;75,"OK","Below 75")</f>
        <v>OK</v>
      </c>
      <c r="AI2603" t="b">
        <f>ISBLANK(Table1[[#This Row],[Employee ID]])</f>
        <v>0</v>
      </c>
      <c r="AJ2603" t="b">
        <f>ISNUMBER(Table1[[#This Row],[Total Salary  ]])</f>
        <v>1</v>
      </c>
      <c r="AK2603" t="str">
        <f>IFERROR(_xlfn.XLOOKUP(Table1[[#This Row],[Manager ID]],MANAGERS!A:A,MANAGERS!B:B),"Not Found")</f>
        <v>Manager_13</v>
      </c>
    </row>
    <row r="2604" spans="1:37" x14ac:dyDescent="0.2">
      <c r="A2604" t="s">
        <v>4332</v>
      </c>
      <c r="B2604" t="s">
        <v>14</v>
      </c>
      <c r="C2604" t="s">
        <v>15</v>
      </c>
      <c r="D2604" t="s">
        <v>43</v>
      </c>
      <c r="E2604" t="s">
        <v>17</v>
      </c>
      <c r="F2604" s="1">
        <v>44857</v>
      </c>
      <c r="G2604" s="1">
        <v>29262</v>
      </c>
      <c r="H2604">
        <v>70548</v>
      </c>
      <c r="I2604">
        <v>18291</v>
      </c>
      <c r="J2604">
        <v>80</v>
      </c>
      <c r="K2604">
        <v>71</v>
      </c>
      <c r="L2604" t="s">
        <v>34</v>
      </c>
      <c r="M2604">
        <v>110</v>
      </c>
      <c r="N2604">
        <f>Table1[[#This Row],[Basic Salary]]+Table1[[#This Row],[Bonus]]</f>
        <v>88839</v>
      </c>
      <c r="O2604" s="2">
        <f>Table1[[#This Row],[Bonus]]/Table1[[#This Row],[Basic Salary]]</f>
        <v>0.25927028406191527</v>
      </c>
      <c r="P2604">
        <f ca="1">DATEDIF(Table1[[#This Row],[Date of Birth]],TODAY(),"Y")</f>
        <v>46</v>
      </c>
      <c r="Q2604">
        <f ca="1">DATEDIF(Table1[[#This Row],[Joining Date]],TODAY(),"Y")</f>
        <v>3</v>
      </c>
      <c r="R2604" t="str">
        <f ca="1">IF(YEAR(Table1[[#This Row],[Joining Date]])=YEAR(TODAY()),"Yes","No")</f>
        <v>No</v>
      </c>
      <c r="S2604" t="str">
        <f ca="1">IF(Table1[[#This Row],[Experience]]&gt;5,"Yes","No")</f>
        <v>No</v>
      </c>
      <c r="T2604" t="str">
        <f>TEXT(Table1[[#This Row],[Joining Date]],"mmmm")</f>
        <v>October</v>
      </c>
      <c r="U2604" t="str">
        <f>TEXT(Table1[[#This Row],[Joining Date]],"yyyy")</f>
        <v>2022</v>
      </c>
      <c r="V2604" s="5">
        <f ca="1">TODAY()-Table1[[#This Row],[Joining Date]]</f>
        <v>1382</v>
      </c>
      <c r="W2604" t="str">
        <f>LEFT(Table1[[#This Row],[Employee Name]],FIND(" ",Table1[[#This Row],[Employee Name]])-1)</f>
        <v>Nisha</v>
      </c>
      <c r="X2604" t="str">
        <f>RIGHT(Table1[[#This Row],[Employee Name]],LEN(Table1[[#This Row],[Employee Name]])-FIND(" ",Table1[[#This Row],[Employee Name]]))</f>
        <v>Kapoor</v>
      </c>
      <c r="Y2604" t="str">
        <f>Table1[[#This Row],[Department]]&amp;"-"&amp;Table1[[#This Row],[Employee ID]]</f>
        <v>Operations-E04276</v>
      </c>
      <c r="Z2604" t="str">
        <f>LEFT(Table1[[#This Row],[Department]],3)</f>
        <v>Ope</v>
      </c>
      <c r="AA2604" t="str">
        <f>_xlfn.XLOOKUP(Table1[[#This Row],[Manager ID]],MANAGERS!A:A,MANAGERS!B:B)</f>
        <v>Manager_10</v>
      </c>
      <c r="AB2604" t="str" cm="1">
        <f t="array" ref="AB2604">_xlfn.XLOOKUP(Table1[[#This Row],[Manager ID]],Table2[[#All],[Manager ID]],Table2[[#All],[Department Head]])</f>
        <v>HR</v>
      </c>
      <c r="AC2604" s="2">
        <f>_xlfn.XLOOKUP(Table1[[#This Row],[City]],L:L,O:O)</f>
        <v>0.24030340748661314</v>
      </c>
      <c r="AD2604" t="str" cm="1">
        <f t="array" ref="AD2604">_xlfn.IFS(Table1[[#This Row],[Performance Score]]&gt;=90,"Excellent",Table1[[#This Row],[Performance Score]]&gt;=75,"Good",Table1[[#This Row],[Performance Score]]&gt;=60,"Average",Table1[[#This Row],[Performance Score]]&lt;=60,"Need Improvement")</f>
        <v>Average</v>
      </c>
      <c r="AE2604" t="str">
        <f>IF(AND(Table1[[#This Row],[Attendance %]]&gt;=80,(Table1[[#This Row],[Performance Score]]&gt;=80)),"Eligible","Not Eligible")</f>
        <v>Not Eligible</v>
      </c>
      <c r="AF2604" t="str">
        <f>IF(Table1[[#This Row],[Performance Score]]&gt;=80,"High Performer","Low Performer")</f>
        <v>Low Performer</v>
      </c>
      <c r="AG2604" t="str" cm="1">
        <f t="array" aca="1" ref="AG2604" ca="1">_xlfn.IFS(Table1[[#This Row],[Experience]]&lt;=3,"Junior",Table1[[#This Row],[Experience]]&lt;=7,"Mid Level",Table1[[#This Row],[Experience]]&gt;=7,"Senior")</f>
        <v>Junior</v>
      </c>
      <c r="AH2604" t="str">
        <f>IF(Table1[[#This Row],[Attendance %]]&gt;75,"OK","Below 75")</f>
        <v>OK</v>
      </c>
      <c r="AI2604" t="b">
        <f>ISBLANK(Table1[[#This Row],[Employee ID]])</f>
        <v>0</v>
      </c>
      <c r="AJ2604" t="b">
        <f>ISNUMBER(Table1[[#This Row],[Total Salary  ]])</f>
        <v>1</v>
      </c>
      <c r="AK2604" t="str">
        <f>IFERROR(_xlfn.XLOOKUP(Table1[[#This Row],[Manager ID]],MANAGERS!A:A,MANAGERS!B:B),"Not Found")</f>
        <v>Manager_10</v>
      </c>
    </row>
    <row r="2605" spans="1:37" x14ac:dyDescent="0.2">
      <c r="A2605" t="s">
        <v>2183</v>
      </c>
      <c r="B2605" t="s">
        <v>48</v>
      </c>
      <c r="C2605" t="s">
        <v>21</v>
      </c>
      <c r="D2605" t="s">
        <v>40</v>
      </c>
      <c r="E2605" t="s">
        <v>51</v>
      </c>
      <c r="F2605" s="1">
        <v>44921</v>
      </c>
      <c r="G2605" s="1">
        <v>41026</v>
      </c>
      <c r="H2605">
        <v>60160</v>
      </c>
      <c r="I2605">
        <v>28650</v>
      </c>
      <c r="J2605">
        <v>100</v>
      </c>
      <c r="K2605">
        <v>61</v>
      </c>
      <c r="L2605" t="s">
        <v>37</v>
      </c>
      <c r="M2605">
        <v>112</v>
      </c>
      <c r="N2605">
        <f>Table1[[#This Row],[Basic Salary]]+Table1[[#This Row],[Bonus]]</f>
        <v>88810</v>
      </c>
      <c r="O2605" s="2">
        <f>Table1[[#This Row],[Bonus]]/Table1[[#This Row],[Basic Salary]]</f>
        <v>0.47623005319148937</v>
      </c>
      <c r="P2605">
        <f ca="1">DATEDIF(Table1[[#This Row],[Date of Birth]],TODAY(),"Y")</f>
        <v>14</v>
      </c>
      <c r="Q2605">
        <f ca="1">DATEDIF(Table1[[#This Row],[Joining Date]],TODAY(),"Y")</f>
        <v>3</v>
      </c>
      <c r="R2605" t="str">
        <f ca="1">IF(YEAR(Table1[[#This Row],[Joining Date]])=YEAR(TODAY()),"Yes","No")</f>
        <v>No</v>
      </c>
      <c r="S2605" t="str">
        <f ca="1">IF(Table1[[#This Row],[Experience]]&gt;5,"Yes","No")</f>
        <v>No</v>
      </c>
      <c r="T2605" t="str">
        <f>TEXT(Table1[[#This Row],[Joining Date]],"mmmm")</f>
        <v>December</v>
      </c>
      <c r="U2605" t="str">
        <f>TEXT(Table1[[#This Row],[Joining Date]],"yyyy")</f>
        <v>2022</v>
      </c>
      <c r="V2605" s="5">
        <f ca="1">TODAY()-Table1[[#This Row],[Joining Date]]</f>
        <v>1318</v>
      </c>
      <c r="W2605" t="str">
        <f>LEFT(Table1[[#This Row],[Employee Name]],FIND(" ",Table1[[#This Row],[Employee Name]])-1)</f>
        <v>Aditya</v>
      </c>
      <c r="X2605" t="str">
        <f>RIGHT(Table1[[#This Row],[Employee Name]],LEN(Table1[[#This Row],[Employee Name]])-FIND(" ",Table1[[#This Row],[Employee Name]]))</f>
        <v>Kapoor</v>
      </c>
      <c r="Y2605" t="str">
        <f>Table1[[#This Row],[Department]]&amp;"-"&amp;Table1[[#This Row],[Employee ID]]</f>
        <v>IT-E02127</v>
      </c>
      <c r="Z2605" t="str">
        <f>LEFT(Table1[[#This Row],[Department]],3)</f>
        <v>IT</v>
      </c>
      <c r="AA2605" t="str">
        <f>_xlfn.XLOOKUP(Table1[[#This Row],[Manager ID]],MANAGERS!A:A,MANAGERS!B:B)</f>
        <v>Manager_12</v>
      </c>
      <c r="AB2605" t="str" cm="1">
        <f t="array" ref="AB2605">_xlfn.XLOOKUP(Table1[[#This Row],[Manager ID]],Table2[[#All],[Manager ID]],Table2[[#All],[Department Head]])</f>
        <v>Marketing</v>
      </c>
      <c r="AC2605" s="2">
        <f>_xlfn.XLOOKUP(Table1[[#This Row],[City]],L:L,O:O)</f>
        <v>0.24036902712549932</v>
      </c>
      <c r="AD2605" t="str" cm="1">
        <f t="array" ref="AD2605">_xlfn.IFS(Table1[[#This Row],[Performance Score]]&gt;=90,"Excellent",Table1[[#This Row],[Performance Score]]&gt;=75,"Good",Table1[[#This Row],[Performance Score]]&gt;=60,"Average",Table1[[#This Row],[Performance Score]]&lt;=60,"Need Improvement")</f>
        <v>Average</v>
      </c>
      <c r="AE2605" t="str">
        <f>IF(AND(Table1[[#This Row],[Attendance %]]&gt;=80,(Table1[[#This Row],[Performance Score]]&gt;=80)),"Eligible","Not Eligible")</f>
        <v>Not Eligible</v>
      </c>
      <c r="AF2605" t="str">
        <f>IF(Table1[[#This Row],[Performance Score]]&gt;=80,"High Performer","Low Performer")</f>
        <v>Low Performer</v>
      </c>
      <c r="AG2605" t="str" cm="1">
        <f t="array" aca="1" ref="AG2605" ca="1">_xlfn.IFS(Table1[[#This Row],[Experience]]&lt;=3,"Junior",Table1[[#This Row],[Experience]]&lt;=7,"Mid Level",Table1[[#This Row],[Experience]]&gt;=7,"Senior")</f>
        <v>Junior</v>
      </c>
      <c r="AH2605" t="str">
        <f>IF(Table1[[#This Row],[Attendance %]]&gt;75,"OK","Below 75")</f>
        <v>OK</v>
      </c>
      <c r="AI2605" t="b">
        <f>ISBLANK(Table1[[#This Row],[Employee ID]])</f>
        <v>0</v>
      </c>
      <c r="AJ2605" t="b">
        <f>ISNUMBER(Table1[[#This Row],[Total Salary  ]])</f>
        <v>1</v>
      </c>
      <c r="AK2605" t="str">
        <f>IFERROR(_xlfn.XLOOKUP(Table1[[#This Row],[Manager ID]],MANAGERS!A:A,MANAGERS!B:B),"Not Found")</f>
        <v>Manager_12</v>
      </c>
    </row>
    <row r="2606" spans="1:37" x14ac:dyDescent="0.2">
      <c r="A2606" t="s">
        <v>4606</v>
      </c>
      <c r="B2606" t="s">
        <v>36</v>
      </c>
      <c r="C2606" t="s">
        <v>15</v>
      </c>
      <c r="D2606" t="s">
        <v>43</v>
      </c>
      <c r="E2606" t="s">
        <v>17</v>
      </c>
      <c r="F2606" s="1">
        <v>44252</v>
      </c>
      <c r="G2606" s="1">
        <v>29518</v>
      </c>
      <c r="H2606">
        <v>60812</v>
      </c>
      <c r="I2606">
        <v>27985</v>
      </c>
      <c r="J2606">
        <v>95</v>
      </c>
      <c r="K2606">
        <v>95</v>
      </c>
      <c r="L2606" t="s">
        <v>34</v>
      </c>
      <c r="M2606">
        <v>118</v>
      </c>
      <c r="N2606">
        <f>Table1[[#This Row],[Basic Salary]]+Table1[[#This Row],[Bonus]]</f>
        <v>88797</v>
      </c>
      <c r="O2606" s="2">
        <f>Table1[[#This Row],[Bonus]]/Table1[[#This Row],[Basic Salary]]</f>
        <v>0.46018877853055318</v>
      </c>
      <c r="P2606">
        <f ca="1">DATEDIF(Table1[[#This Row],[Date of Birth]],TODAY(),"Y")</f>
        <v>45</v>
      </c>
      <c r="Q2606">
        <f ca="1">DATEDIF(Table1[[#This Row],[Joining Date]],TODAY(),"Y")</f>
        <v>5</v>
      </c>
      <c r="R2606" t="str">
        <f ca="1">IF(YEAR(Table1[[#This Row],[Joining Date]])=YEAR(TODAY()),"Yes","No")</f>
        <v>No</v>
      </c>
      <c r="S2606" t="str">
        <f ca="1">IF(Table1[[#This Row],[Experience]]&gt;5,"Yes","No")</f>
        <v>No</v>
      </c>
      <c r="T2606" t="str">
        <f>TEXT(Table1[[#This Row],[Joining Date]],"mmmm")</f>
        <v>February</v>
      </c>
      <c r="U2606" t="str">
        <f>TEXT(Table1[[#This Row],[Joining Date]],"yyyy")</f>
        <v>2021</v>
      </c>
      <c r="V2606" s="5">
        <f ca="1">TODAY()-Table1[[#This Row],[Joining Date]]</f>
        <v>1987</v>
      </c>
      <c r="W2606" t="str">
        <f>LEFT(Table1[[#This Row],[Employee Name]],FIND(" ",Table1[[#This Row],[Employee Name]])-1)</f>
        <v>Meera</v>
      </c>
      <c r="X2606" t="str">
        <f>RIGHT(Table1[[#This Row],[Employee Name]],LEN(Table1[[#This Row],[Employee Name]])-FIND(" ",Table1[[#This Row],[Employee Name]]))</f>
        <v>Joshi</v>
      </c>
      <c r="Y2606" t="str">
        <f>Table1[[#This Row],[Department]]&amp;"-"&amp;Table1[[#This Row],[Employee ID]]</f>
        <v>Operations-E04550</v>
      </c>
      <c r="Z2606" t="str">
        <f>LEFT(Table1[[#This Row],[Department]],3)</f>
        <v>Ope</v>
      </c>
      <c r="AA2606" t="str">
        <f>_xlfn.XLOOKUP(Table1[[#This Row],[Manager ID]],MANAGERS!A:A,MANAGERS!B:B)</f>
        <v>Manager_18</v>
      </c>
      <c r="AB2606" t="str" cm="1">
        <f t="array" ref="AB2606">_xlfn.XLOOKUP(Table1[[#This Row],[Manager ID]],Table2[[#All],[Manager ID]],Table2[[#All],[Department Head]])</f>
        <v>Support</v>
      </c>
      <c r="AC2606" s="2">
        <f>_xlfn.XLOOKUP(Table1[[#This Row],[City]],L:L,O:O)</f>
        <v>0.24030340748661314</v>
      </c>
      <c r="AD2606" t="str" cm="1">
        <f t="array" ref="AD2606">_xlfn.IFS(Table1[[#This Row],[Performance Score]]&gt;=90,"Excellent",Table1[[#This Row],[Performance Score]]&gt;=75,"Good",Table1[[#This Row],[Performance Score]]&gt;=60,"Average",Table1[[#This Row],[Performance Score]]&lt;=60,"Need Improvement")</f>
        <v>Excellent</v>
      </c>
      <c r="AE2606" t="str">
        <f>IF(AND(Table1[[#This Row],[Attendance %]]&gt;=80,(Table1[[#This Row],[Performance Score]]&gt;=80)),"Eligible","Not Eligible")</f>
        <v>Eligible</v>
      </c>
      <c r="AF2606" t="str">
        <f>IF(Table1[[#This Row],[Performance Score]]&gt;=80,"High Performer","Low Performer")</f>
        <v>High Performer</v>
      </c>
      <c r="AG2606" t="str" cm="1">
        <f t="array" aca="1" ref="AG2606" ca="1">_xlfn.IFS(Table1[[#This Row],[Experience]]&lt;=3,"Junior",Table1[[#This Row],[Experience]]&lt;=7,"Mid Level",Table1[[#This Row],[Experience]]&gt;=7,"Senior")</f>
        <v>Mid Level</v>
      </c>
      <c r="AH2606" t="str">
        <f>IF(Table1[[#This Row],[Attendance %]]&gt;75,"OK","Below 75")</f>
        <v>OK</v>
      </c>
      <c r="AI2606" t="b">
        <f>ISBLANK(Table1[[#This Row],[Employee ID]])</f>
        <v>0</v>
      </c>
      <c r="AJ2606" t="b">
        <f>ISNUMBER(Table1[[#This Row],[Total Salary  ]])</f>
        <v>1</v>
      </c>
      <c r="AK2606" t="str">
        <f>IFERROR(_xlfn.XLOOKUP(Table1[[#This Row],[Manager ID]],MANAGERS!A:A,MANAGERS!B:B),"Not Found")</f>
        <v>Manager_18</v>
      </c>
    </row>
    <row r="2607" spans="1:37" x14ac:dyDescent="0.2">
      <c r="A2607" t="s">
        <v>1665</v>
      </c>
      <c r="B2607" t="s">
        <v>42</v>
      </c>
      <c r="C2607" t="s">
        <v>21</v>
      </c>
      <c r="D2607" t="s">
        <v>46</v>
      </c>
      <c r="E2607" t="s">
        <v>65</v>
      </c>
      <c r="F2607" s="1">
        <v>42966</v>
      </c>
      <c r="G2607" s="1">
        <v>40520</v>
      </c>
      <c r="H2607">
        <v>83718</v>
      </c>
      <c r="I2607">
        <v>5063</v>
      </c>
      <c r="J2607">
        <v>62</v>
      </c>
      <c r="K2607">
        <v>95</v>
      </c>
      <c r="L2607" t="s">
        <v>23</v>
      </c>
      <c r="M2607">
        <v>114</v>
      </c>
      <c r="N2607">
        <f>Table1[[#This Row],[Basic Salary]]+Table1[[#This Row],[Bonus]]</f>
        <v>88781</v>
      </c>
      <c r="O2607" s="2">
        <f>Table1[[#This Row],[Bonus]]/Table1[[#This Row],[Basic Salary]]</f>
        <v>6.0476838911584126E-2</v>
      </c>
      <c r="P2607">
        <f ca="1">DATEDIF(Table1[[#This Row],[Date of Birth]],TODAY(),"Y")</f>
        <v>15</v>
      </c>
      <c r="Q2607">
        <f ca="1">DATEDIF(Table1[[#This Row],[Joining Date]],TODAY(),"Y")</f>
        <v>8</v>
      </c>
      <c r="R2607" t="str">
        <f ca="1">IF(YEAR(Table1[[#This Row],[Joining Date]])=YEAR(TODAY()),"Yes","No")</f>
        <v>No</v>
      </c>
      <c r="S2607" t="str">
        <f ca="1">IF(Table1[[#This Row],[Experience]]&gt;5,"Yes","No")</f>
        <v>Yes</v>
      </c>
      <c r="T2607" t="str">
        <f>TEXT(Table1[[#This Row],[Joining Date]],"mmmm")</f>
        <v>August</v>
      </c>
      <c r="U2607" t="str">
        <f>TEXT(Table1[[#This Row],[Joining Date]],"yyyy")</f>
        <v>2017</v>
      </c>
      <c r="V2607" s="5">
        <f ca="1">TODAY()-Table1[[#This Row],[Joining Date]]</f>
        <v>3273</v>
      </c>
      <c r="W2607" t="str">
        <f>LEFT(Table1[[#This Row],[Employee Name]],FIND(" ",Table1[[#This Row],[Employee Name]])-1)</f>
        <v>Krishna</v>
      </c>
      <c r="X2607" t="str">
        <f>RIGHT(Table1[[#This Row],[Employee Name]],LEN(Table1[[#This Row],[Employee Name]])-FIND(" ",Table1[[#This Row],[Employee Name]]))</f>
        <v>Chaitanya</v>
      </c>
      <c r="Y2607" t="str">
        <f>Table1[[#This Row],[Department]]&amp;"-"&amp;Table1[[#This Row],[Employee ID]]</f>
        <v>Support-E01609</v>
      </c>
      <c r="Z2607" t="str">
        <f>LEFT(Table1[[#This Row],[Department]],3)</f>
        <v>Sup</v>
      </c>
      <c r="AA2607" t="str">
        <f>_xlfn.XLOOKUP(Table1[[#This Row],[Manager ID]],MANAGERS!A:A,MANAGERS!B:B)</f>
        <v>Manager_14</v>
      </c>
      <c r="AB2607" t="str" cm="1">
        <f t="array" ref="AB2607">_xlfn.XLOOKUP(Table1[[#This Row],[Manager ID]],Table2[[#All],[Manager ID]],Table2[[#All],[Department Head]])</f>
        <v>Marketing</v>
      </c>
      <c r="AC2607" s="2">
        <f>_xlfn.XLOOKUP(Table1[[#This Row],[City]],L:L,O:O)</f>
        <v>0.23486488519629886</v>
      </c>
      <c r="AD2607" t="str" cm="1">
        <f t="array" ref="AD2607">_xlfn.IFS(Table1[[#This Row],[Performance Score]]&gt;=90,"Excellent",Table1[[#This Row],[Performance Score]]&gt;=75,"Good",Table1[[#This Row],[Performance Score]]&gt;=60,"Average",Table1[[#This Row],[Performance Score]]&lt;=60,"Need Improvement")</f>
        <v>Excellent</v>
      </c>
      <c r="AE2607" t="str">
        <f>IF(AND(Table1[[#This Row],[Attendance %]]&gt;=80,(Table1[[#This Row],[Performance Score]]&gt;=80)),"Eligible","Not Eligible")</f>
        <v>Not Eligible</v>
      </c>
      <c r="AF2607" t="str">
        <f>IF(Table1[[#This Row],[Performance Score]]&gt;=80,"High Performer","Low Performer")</f>
        <v>High Performer</v>
      </c>
      <c r="AG2607" t="str" cm="1">
        <f t="array" aca="1" ref="AG2607" ca="1">_xlfn.IFS(Table1[[#This Row],[Experience]]&lt;=3,"Junior",Table1[[#This Row],[Experience]]&lt;=7,"Mid Level",Table1[[#This Row],[Experience]]&gt;=7,"Senior")</f>
        <v>Senior</v>
      </c>
      <c r="AH2607" t="str">
        <f>IF(Table1[[#This Row],[Attendance %]]&gt;75,"OK","Below 75")</f>
        <v>Below 75</v>
      </c>
      <c r="AI2607" t="b">
        <f>ISBLANK(Table1[[#This Row],[Employee ID]])</f>
        <v>0</v>
      </c>
      <c r="AJ2607" t="b">
        <f>ISNUMBER(Table1[[#This Row],[Total Salary  ]])</f>
        <v>1</v>
      </c>
      <c r="AK2607" t="str">
        <f>IFERROR(_xlfn.XLOOKUP(Table1[[#This Row],[Manager ID]],MANAGERS!A:A,MANAGERS!B:B),"Not Found")</f>
        <v>Manager_14</v>
      </c>
    </row>
    <row r="2608" spans="1:37" x14ac:dyDescent="0.2">
      <c r="A2608" t="s">
        <v>715</v>
      </c>
      <c r="B2608" t="s">
        <v>129</v>
      </c>
      <c r="C2608" t="s">
        <v>21</v>
      </c>
      <c r="D2608" t="s">
        <v>46</v>
      </c>
      <c r="E2608" t="s">
        <v>26</v>
      </c>
      <c r="F2608" s="1">
        <v>43569</v>
      </c>
      <c r="G2608" s="1">
        <v>40337</v>
      </c>
      <c r="H2608">
        <v>66377</v>
      </c>
      <c r="I2608">
        <v>22375</v>
      </c>
      <c r="J2608">
        <v>62</v>
      </c>
      <c r="K2608">
        <v>46</v>
      </c>
      <c r="L2608" t="s">
        <v>23</v>
      </c>
      <c r="M2608">
        <v>112</v>
      </c>
      <c r="N2608">
        <f>Table1[[#This Row],[Basic Salary]]+Table1[[#This Row],[Bonus]]</f>
        <v>88752</v>
      </c>
      <c r="O2608" s="2">
        <f>Table1[[#This Row],[Bonus]]/Table1[[#This Row],[Basic Salary]]</f>
        <v>0.33708965454901546</v>
      </c>
      <c r="P2608">
        <f ca="1">DATEDIF(Table1[[#This Row],[Date of Birth]],TODAY(),"Y")</f>
        <v>16</v>
      </c>
      <c r="Q2608">
        <f ca="1">DATEDIF(Table1[[#This Row],[Joining Date]],TODAY(),"Y")</f>
        <v>7</v>
      </c>
      <c r="R2608" t="str">
        <f ca="1">IF(YEAR(Table1[[#This Row],[Joining Date]])=YEAR(TODAY()),"Yes","No")</f>
        <v>No</v>
      </c>
      <c r="S2608" t="str">
        <f ca="1">IF(Table1[[#This Row],[Experience]]&gt;5,"Yes","No")</f>
        <v>Yes</v>
      </c>
      <c r="T2608" t="str">
        <f>TEXT(Table1[[#This Row],[Joining Date]],"mmmm")</f>
        <v>April</v>
      </c>
      <c r="U2608" t="str">
        <f>TEXT(Table1[[#This Row],[Joining Date]],"yyyy")</f>
        <v>2019</v>
      </c>
      <c r="V2608" s="5">
        <f ca="1">TODAY()-Table1[[#This Row],[Joining Date]]</f>
        <v>2670</v>
      </c>
      <c r="W2608" t="str">
        <f>LEFT(Table1[[#This Row],[Employee Name]],FIND(" ",Table1[[#This Row],[Employee Name]])-1)</f>
        <v>Aarav</v>
      </c>
      <c r="X2608" t="str">
        <f>RIGHT(Table1[[#This Row],[Employee Name]],LEN(Table1[[#This Row],[Employee Name]])-FIND(" ",Table1[[#This Row],[Employee Name]]))</f>
        <v>Sharma</v>
      </c>
      <c r="Y2608" t="str">
        <f>Table1[[#This Row],[Department]]&amp;"-"&amp;Table1[[#This Row],[Employee ID]]</f>
        <v>Support-E00659</v>
      </c>
      <c r="Z2608" t="str">
        <f>LEFT(Table1[[#This Row],[Department]],3)</f>
        <v>Sup</v>
      </c>
      <c r="AA2608" t="str">
        <f>_xlfn.XLOOKUP(Table1[[#This Row],[Manager ID]],MANAGERS!A:A,MANAGERS!B:B)</f>
        <v>Manager_12</v>
      </c>
      <c r="AB2608" t="str" cm="1">
        <f t="array" ref="AB2608">_xlfn.XLOOKUP(Table1[[#This Row],[Manager ID]],Table2[[#All],[Manager ID]],Table2[[#All],[Department Head]])</f>
        <v>Marketing</v>
      </c>
      <c r="AC2608" s="2">
        <f>_xlfn.XLOOKUP(Table1[[#This Row],[City]],L:L,O:O)</f>
        <v>0.23486488519629886</v>
      </c>
      <c r="AD2608" t="str" cm="1">
        <f t="array" ref="AD2608">_xlfn.IFS(Table1[[#This Row],[Performance Score]]&gt;=90,"Excellent",Table1[[#This Row],[Performance Score]]&gt;=75,"Good",Table1[[#This Row],[Performance Score]]&gt;=60,"Average",Table1[[#This Row],[Performance Score]]&lt;=60,"Need Improvement")</f>
        <v>Need Improvement</v>
      </c>
      <c r="AE2608" t="str">
        <f>IF(AND(Table1[[#This Row],[Attendance %]]&gt;=80,(Table1[[#This Row],[Performance Score]]&gt;=80)),"Eligible","Not Eligible")</f>
        <v>Not Eligible</v>
      </c>
      <c r="AF2608" t="str">
        <f>IF(Table1[[#This Row],[Performance Score]]&gt;=80,"High Performer","Low Performer")</f>
        <v>Low Performer</v>
      </c>
      <c r="AG2608" t="str" cm="1">
        <f t="array" aca="1" ref="AG2608" ca="1">_xlfn.IFS(Table1[[#This Row],[Experience]]&lt;=3,"Junior",Table1[[#This Row],[Experience]]&lt;=7,"Mid Level",Table1[[#This Row],[Experience]]&gt;=7,"Senior")</f>
        <v>Mid Level</v>
      </c>
      <c r="AH2608" t="str">
        <f>IF(Table1[[#This Row],[Attendance %]]&gt;75,"OK","Below 75")</f>
        <v>Below 75</v>
      </c>
      <c r="AI2608" t="b">
        <f>ISBLANK(Table1[[#This Row],[Employee ID]])</f>
        <v>0</v>
      </c>
      <c r="AJ2608" t="b">
        <f>ISNUMBER(Table1[[#This Row],[Total Salary  ]])</f>
        <v>1</v>
      </c>
      <c r="AK2608" t="str">
        <f>IFERROR(_xlfn.XLOOKUP(Table1[[#This Row],[Manager ID]],MANAGERS!A:A,MANAGERS!B:B),"Not Found")</f>
        <v>Manager_12</v>
      </c>
    </row>
    <row r="2609" spans="1:37" x14ac:dyDescent="0.2">
      <c r="A2609" t="s">
        <v>2325</v>
      </c>
      <c r="B2609" t="s">
        <v>50</v>
      </c>
      <c r="C2609" t="s">
        <v>15</v>
      </c>
      <c r="D2609" t="s">
        <v>43</v>
      </c>
      <c r="E2609" t="s">
        <v>51</v>
      </c>
      <c r="F2609" s="1">
        <v>45023</v>
      </c>
      <c r="G2609" s="1">
        <v>36982</v>
      </c>
      <c r="H2609">
        <v>59329</v>
      </c>
      <c r="I2609">
        <v>29363</v>
      </c>
      <c r="J2609">
        <v>66</v>
      </c>
      <c r="K2609">
        <v>75</v>
      </c>
      <c r="L2609" t="s">
        <v>31</v>
      </c>
      <c r="M2609">
        <v>114</v>
      </c>
      <c r="N2609">
        <f>Table1[[#This Row],[Basic Salary]]+Table1[[#This Row],[Bonus]]</f>
        <v>88692</v>
      </c>
      <c r="O2609" s="2">
        <f>Table1[[#This Row],[Bonus]]/Table1[[#This Row],[Basic Salary]]</f>
        <v>0.49491816818082218</v>
      </c>
      <c r="P2609">
        <f ca="1">DATEDIF(Table1[[#This Row],[Date of Birth]],TODAY(),"Y")</f>
        <v>25</v>
      </c>
      <c r="Q2609">
        <f ca="1">DATEDIF(Table1[[#This Row],[Joining Date]],TODAY(),"Y")</f>
        <v>3</v>
      </c>
      <c r="R2609" t="str">
        <f ca="1">IF(YEAR(Table1[[#This Row],[Joining Date]])=YEAR(TODAY()),"Yes","No")</f>
        <v>No</v>
      </c>
      <c r="S2609" t="str">
        <f ca="1">IF(Table1[[#This Row],[Experience]]&gt;5,"Yes","No")</f>
        <v>No</v>
      </c>
      <c r="T2609" t="str">
        <f>TEXT(Table1[[#This Row],[Joining Date]],"mmmm")</f>
        <v>April</v>
      </c>
      <c r="U2609" t="str">
        <f>TEXT(Table1[[#This Row],[Joining Date]],"yyyy")</f>
        <v>2023</v>
      </c>
      <c r="V2609" s="5">
        <f ca="1">TODAY()-Table1[[#This Row],[Joining Date]]</f>
        <v>1216</v>
      </c>
      <c r="W2609" t="str">
        <f>LEFT(Table1[[#This Row],[Employee Name]],FIND(" ",Table1[[#This Row],[Employee Name]])-1)</f>
        <v>Ravi</v>
      </c>
      <c r="X2609" t="str">
        <f>RIGHT(Table1[[#This Row],[Employee Name]],LEN(Table1[[#This Row],[Employee Name]])-FIND(" ",Table1[[#This Row],[Employee Name]]))</f>
        <v>Teja</v>
      </c>
      <c r="Y2609" t="str">
        <f>Table1[[#This Row],[Department]]&amp;"-"&amp;Table1[[#This Row],[Employee ID]]</f>
        <v>Operations-E02269</v>
      </c>
      <c r="Z2609" t="str">
        <f>LEFT(Table1[[#This Row],[Department]],3)</f>
        <v>Ope</v>
      </c>
      <c r="AA2609" t="str">
        <f>_xlfn.XLOOKUP(Table1[[#This Row],[Manager ID]],MANAGERS!A:A,MANAGERS!B:B)</f>
        <v>Manager_14</v>
      </c>
      <c r="AB2609" t="str" cm="1">
        <f t="array" ref="AB2609">_xlfn.XLOOKUP(Table1[[#This Row],[Manager ID]],Table2[[#All],[Manager ID]],Table2[[#All],[Department Head]])</f>
        <v>Marketing</v>
      </c>
      <c r="AC2609" s="2">
        <f>_xlfn.XLOOKUP(Table1[[#This Row],[City]],L:L,O:O)</f>
        <v>0.241864189087755</v>
      </c>
      <c r="AD2609" t="str" cm="1">
        <f t="array" ref="AD2609">_xlfn.IFS(Table1[[#This Row],[Performance Score]]&gt;=90,"Excellent",Table1[[#This Row],[Performance Score]]&gt;=75,"Good",Table1[[#This Row],[Performance Score]]&gt;=60,"Average",Table1[[#This Row],[Performance Score]]&lt;=60,"Need Improvement")</f>
        <v>Good</v>
      </c>
      <c r="AE2609" t="str">
        <f>IF(AND(Table1[[#This Row],[Attendance %]]&gt;=80,(Table1[[#This Row],[Performance Score]]&gt;=80)),"Eligible","Not Eligible")</f>
        <v>Not Eligible</v>
      </c>
      <c r="AF2609" t="str">
        <f>IF(Table1[[#This Row],[Performance Score]]&gt;=80,"High Performer","Low Performer")</f>
        <v>Low Performer</v>
      </c>
      <c r="AG2609" t="str" cm="1">
        <f t="array" aca="1" ref="AG2609" ca="1">_xlfn.IFS(Table1[[#This Row],[Experience]]&lt;=3,"Junior",Table1[[#This Row],[Experience]]&lt;=7,"Mid Level",Table1[[#This Row],[Experience]]&gt;=7,"Senior")</f>
        <v>Junior</v>
      </c>
      <c r="AH2609" t="str">
        <f>IF(Table1[[#This Row],[Attendance %]]&gt;75,"OK","Below 75")</f>
        <v>Below 75</v>
      </c>
      <c r="AI2609" t="b">
        <f>ISBLANK(Table1[[#This Row],[Employee ID]])</f>
        <v>0</v>
      </c>
      <c r="AJ2609" t="b">
        <f>ISNUMBER(Table1[[#This Row],[Total Salary  ]])</f>
        <v>1</v>
      </c>
      <c r="AK2609" t="str">
        <f>IFERROR(_xlfn.XLOOKUP(Table1[[#This Row],[Manager ID]],MANAGERS!A:A,MANAGERS!B:B),"Not Found")</f>
        <v>Manager_14</v>
      </c>
    </row>
    <row r="2610" spans="1:37" x14ac:dyDescent="0.2">
      <c r="A2610" t="s">
        <v>3803</v>
      </c>
      <c r="B2610" t="s">
        <v>93</v>
      </c>
      <c r="C2610" t="s">
        <v>15</v>
      </c>
      <c r="D2610" t="s">
        <v>16</v>
      </c>
      <c r="E2610" t="s">
        <v>65</v>
      </c>
      <c r="F2610" s="1">
        <v>44578</v>
      </c>
      <c r="G2610" s="1">
        <v>37236</v>
      </c>
      <c r="H2610">
        <v>82175</v>
      </c>
      <c r="I2610">
        <v>6471</v>
      </c>
      <c r="J2610">
        <v>90</v>
      </c>
      <c r="K2610">
        <v>91</v>
      </c>
      <c r="L2610" t="s">
        <v>23</v>
      </c>
      <c r="M2610">
        <v>104</v>
      </c>
      <c r="N2610">
        <f>Table1[[#This Row],[Basic Salary]]+Table1[[#This Row],[Bonus]]</f>
        <v>88646</v>
      </c>
      <c r="O2610" s="2">
        <f>Table1[[#This Row],[Bonus]]/Table1[[#This Row],[Basic Salary]]</f>
        <v>7.8746577426224526E-2</v>
      </c>
      <c r="P2610">
        <f ca="1">DATEDIF(Table1[[#This Row],[Date of Birth]],TODAY(),"Y")</f>
        <v>24</v>
      </c>
      <c r="Q2610">
        <f ca="1">DATEDIF(Table1[[#This Row],[Joining Date]],TODAY(),"Y")</f>
        <v>4</v>
      </c>
      <c r="R2610" t="str">
        <f ca="1">IF(YEAR(Table1[[#This Row],[Joining Date]])=YEAR(TODAY()),"Yes","No")</f>
        <v>No</v>
      </c>
      <c r="S2610" t="str">
        <f ca="1">IF(Table1[[#This Row],[Experience]]&gt;5,"Yes","No")</f>
        <v>No</v>
      </c>
      <c r="T2610" t="str">
        <f>TEXT(Table1[[#This Row],[Joining Date]],"mmmm")</f>
        <v>January</v>
      </c>
      <c r="U2610" t="str">
        <f>TEXT(Table1[[#This Row],[Joining Date]],"yyyy")</f>
        <v>2022</v>
      </c>
      <c r="V2610" s="5">
        <f ca="1">TODAY()-Table1[[#This Row],[Joining Date]]</f>
        <v>1661</v>
      </c>
      <c r="W2610" t="str">
        <f>LEFT(Table1[[#This Row],[Employee Name]],FIND(" ",Table1[[#This Row],[Employee Name]])-1)</f>
        <v>Priya</v>
      </c>
      <c r="X2610" t="str">
        <f>RIGHT(Table1[[#This Row],[Employee Name]],LEN(Table1[[#This Row],[Employee Name]])-FIND(" ",Table1[[#This Row],[Employee Name]]))</f>
        <v>Reddy</v>
      </c>
      <c r="Y2610" t="str">
        <f>Table1[[#This Row],[Department]]&amp;"-"&amp;Table1[[#This Row],[Employee ID]]</f>
        <v>HR-E03747</v>
      </c>
      <c r="Z2610" t="str">
        <f>LEFT(Table1[[#This Row],[Department]],3)</f>
        <v>HR</v>
      </c>
      <c r="AA2610" t="str">
        <f>_xlfn.XLOOKUP(Table1[[#This Row],[Manager ID]],MANAGERS!A:A,MANAGERS!B:B)</f>
        <v>Manager_4</v>
      </c>
      <c r="AB2610" t="str" cm="1">
        <f t="array" ref="AB2610">_xlfn.XLOOKUP(Table1[[#This Row],[Manager ID]],Table2[[#All],[Manager ID]],Table2[[#All],[Department Head]])</f>
        <v>Finance</v>
      </c>
      <c r="AC2610" s="2">
        <f>_xlfn.XLOOKUP(Table1[[#This Row],[City]],L:L,O:O)</f>
        <v>0.23486488519629886</v>
      </c>
      <c r="AD2610" t="str" cm="1">
        <f t="array" ref="AD2610">_xlfn.IFS(Table1[[#This Row],[Performance Score]]&gt;=90,"Excellent",Table1[[#This Row],[Performance Score]]&gt;=75,"Good",Table1[[#This Row],[Performance Score]]&gt;=60,"Average",Table1[[#This Row],[Performance Score]]&lt;=60,"Need Improvement")</f>
        <v>Excellent</v>
      </c>
      <c r="AE2610" t="str">
        <f>IF(AND(Table1[[#This Row],[Attendance %]]&gt;=80,(Table1[[#This Row],[Performance Score]]&gt;=80)),"Eligible","Not Eligible")</f>
        <v>Eligible</v>
      </c>
      <c r="AF2610" t="str">
        <f>IF(Table1[[#This Row],[Performance Score]]&gt;=80,"High Performer","Low Performer")</f>
        <v>High Performer</v>
      </c>
      <c r="AG2610" t="str" cm="1">
        <f t="array" aca="1" ref="AG2610" ca="1">_xlfn.IFS(Table1[[#This Row],[Experience]]&lt;=3,"Junior",Table1[[#This Row],[Experience]]&lt;=7,"Mid Level",Table1[[#This Row],[Experience]]&gt;=7,"Senior")</f>
        <v>Mid Level</v>
      </c>
      <c r="AH2610" t="str">
        <f>IF(Table1[[#This Row],[Attendance %]]&gt;75,"OK","Below 75")</f>
        <v>OK</v>
      </c>
      <c r="AI2610" t="b">
        <f>ISBLANK(Table1[[#This Row],[Employee ID]])</f>
        <v>0</v>
      </c>
      <c r="AJ2610" t="b">
        <f>ISNUMBER(Table1[[#This Row],[Total Salary  ]])</f>
        <v>1</v>
      </c>
      <c r="AK2610" t="str">
        <f>IFERROR(_xlfn.XLOOKUP(Table1[[#This Row],[Manager ID]],MANAGERS!A:A,MANAGERS!B:B),"Not Found")</f>
        <v>Manager_4</v>
      </c>
    </row>
    <row r="2611" spans="1:37" x14ac:dyDescent="0.2">
      <c r="A2611" t="s">
        <v>1223</v>
      </c>
      <c r="B2611" t="s">
        <v>36</v>
      </c>
      <c r="C2611" t="s">
        <v>21</v>
      </c>
      <c r="D2611" t="s">
        <v>40</v>
      </c>
      <c r="E2611" t="s">
        <v>51</v>
      </c>
      <c r="F2611" s="1">
        <v>44108</v>
      </c>
      <c r="G2611" s="1">
        <v>32547</v>
      </c>
      <c r="H2611">
        <v>77455</v>
      </c>
      <c r="I2611">
        <v>11158</v>
      </c>
      <c r="J2611">
        <v>64</v>
      </c>
      <c r="K2611">
        <v>57</v>
      </c>
      <c r="L2611" t="s">
        <v>27</v>
      </c>
      <c r="M2611">
        <v>106</v>
      </c>
      <c r="N2611">
        <f>Table1[[#This Row],[Basic Salary]]+Table1[[#This Row],[Bonus]]</f>
        <v>88613</v>
      </c>
      <c r="O2611" s="2">
        <f>Table1[[#This Row],[Bonus]]/Table1[[#This Row],[Basic Salary]]</f>
        <v>0.14405784003615002</v>
      </c>
      <c r="P2611">
        <f ca="1">DATEDIF(Table1[[#This Row],[Date of Birth]],TODAY(),"Y")</f>
        <v>37</v>
      </c>
      <c r="Q2611">
        <f ca="1">DATEDIF(Table1[[#This Row],[Joining Date]],TODAY(),"Y")</f>
        <v>5</v>
      </c>
      <c r="R2611" t="str">
        <f ca="1">IF(YEAR(Table1[[#This Row],[Joining Date]])=YEAR(TODAY()),"Yes","No")</f>
        <v>No</v>
      </c>
      <c r="S2611" t="str">
        <f ca="1">IF(Table1[[#This Row],[Experience]]&gt;5,"Yes","No")</f>
        <v>No</v>
      </c>
      <c r="T2611" t="str">
        <f>TEXT(Table1[[#This Row],[Joining Date]],"mmmm")</f>
        <v>October</v>
      </c>
      <c r="U2611" t="str">
        <f>TEXT(Table1[[#This Row],[Joining Date]],"yyyy")</f>
        <v>2020</v>
      </c>
      <c r="V2611" s="5">
        <f ca="1">TODAY()-Table1[[#This Row],[Joining Date]]</f>
        <v>2131</v>
      </c>
      <c r="W2611" t="str">
        <f>LEFT(Table1[[#This Row],[Employee Name]],FIND(" ",Table1[[#This Row],[Employee Name]])-1)</f>
        <v>Meera</v>
      </c>
      <c r="X2611" t="str">
        <f>RIGHT(Table1[[#This Row],[Employee Name]],LEN(Table1[[#This Row],[Employee Name]])-FIND(" ",Table1[[#This Row],[Employee Name]]))</f>
        <v>Joshi</v>
      </c>
      <c r="Y2611" t="str">
        <f>Table1[[#This Row],[Department]]&amp;"-"&amp;Table1[[#This Row],[Employee ID]]</f>
        <v>IT-E01167</v>
      </c>
      <c r="Z2611" t="str">
        <f>LEFT(Table1[[#This Row],[Department]],3)</f>
        <v>IT</v>
      </c>
      <c r="AA2611" t="str">
        <f>_xlfn.XLOOKUP(Table1[[#This Row],[Manager ID]],MANAGERS!A:A,MANAGERS!B:B)</f>
        <v>Manager_6</v>
      </c>
      <c r="AB2611" t="str" cm="1">
        <f t="array" ref="AB2611">_xlfn.XLOOKUP(Table1[[#This Row],[Manager ID]],Table2[[#All],[Manager ID]],Table2[[#All],[Department Head]])</f>
        <v>HR</v>
      </c>
      <c r="AC2611" s="2">
        <f>_xlfn.XLOOKUP(Table1[[#This Row],[City]],L:L,O:O)</f>
        <v>0.23674293405114402</v>
      </c>
      <c r="AD2611" t="str" cm="1">
        <f t="array" ref="AD2611">_xlfn.IFS(Table1[[#This Row],[Performance Score]]&gt;=90,"Excellent",Table1[[#This Row],[Performance Score]]&gt;=75,"Good",Table1[[#This Row],[Performance Score]]&gt;=60,"Average",Table1[[#This Row],[Performance Score]]&lt;=60,"Need Improvement")</f>
        <v>Need Improvement</v>
      </c>
      <c r="AE2611" t="str">
        <f>IF(AND(Table1[[#This Row],[Attendance %]]&gt;=80,(Table1[[#This Row],[Performance Score]]&gt;=80)),"Eligible","Not Eligible")</f>
        <v>Not Eligible</v>
      </c>
      <c r="AF2611" t="str">
        <f>IF(Table1[[#This Row],[Performance Score]]&gt;=80,"High Performer","Low Performer")</f>
        <v>Low Performer</v>
      </c>
      <c r="AG2611" t="str" cm="1">
        <f t="array" aca="1" ref="AG2611" ca="1">_xlfn.IFS(Table1[[#This Row],[Experience]]&lt;=3,"Junior",Table1[[#This Row],[Experience]]&lt;=7,"Mid Level",Table1[[#This Row],[Experience]]&gt;=7,"Senior")</f>
        <v>Mid Level</v>
      </c>
      <c r="AH2611" t="str">
        <f>IF(Table1[[#This Row],[Attendance %]]&gt;75,"OK","Below 75")</f>
        <v>Below 75</v>
      </c>
      <c r="AI2611" t="b">
        <f>ISBLANK(Table1[[#This Row],[Employee ID]])</f>
        <v>0</v>
      </c>
      <c r="AJ2611" t="b">
        <f>ISNUMBER(Table1[[#This Row],[Total Salary  ]])</f>
        <v>1</v>
      </c>
      <c r="AK2611" t="str">
        <f>IFERROR(_xlfn.XLOOKUP(Table1[[#This Row],[Manager ID]],MANAGERS!A:A,MANAGERS!B:B),"Not Found")</f>
        <v>Manager_6</v>
      </c>
    </row>
    <row r="2612" spans="1:37" x14ac:dyDescent="0.2">
      <c r="A2612" t="s">
        <v>1068</v>
      </c>
      <c r="B2612" t="s">
        <v>45</v>
      </c>
      <c r="C2612" t="s">
        <v>15</v>
      </c>
      <c r="D2612" t="s">
        <v>43</v>
      </c>
      <c r="E2612" t="s">
        <v>51</v>
      </c>
      <c r="F2612" s="1">
        <v>44350</v>
      </c>
      <c r="G2612" s="1">
        <v>37077</v>
      </c>
      <c r="H2612">
        <v>60877</v>
      </c>
      <c r="I2612">
        <v>27732</v>
      </c>
      <c r="J2612">
        <v>66</v>
      </c>
      <c r="K2612">
        <v>90</v>
      </c>
      <c r="L2612" t="s">
        <v>23</v>
      </c>
      <c r="M2612">
        <v>106</v>
      </c>
      <c r="N2612">
        <f>Table1[[#This Row],[Basic Salary]]+Table1[[#This Row],[Bonus]]</f>
        <v>88609</v>
      </c>
      <c r="O2612" s="2">
        <f>Table1[[#This Row],[Bonus]]/Table1[[#This Row],[Basic Salary]]</f>
        <v>0.45554150171657604</v>
      </c>
      <c r="P2612">
        <f ca="1">DATEDIF(Table1[[#This Row],[Date of Birth]],TODAY(),"Y")</f>
        <v>25</v>
      </c>
      <c r="Q2612">
        <f ca="1">DATEDIF(Table1[[#This Row],[Joining Date]],TODAY(),"Y")</f>
        <v>5</v>
      </c>
      <c r="R2612" t="str">
        <f ca="1">IF(YEAR(Table1[[#This Row],[Joining Date]])=YEAR(TODAY()),"Yes","No")</f>
        <v>No</v>
      </c>
      <c r="S2612" t="str">
        <f ca="1">IF(Table1[[#This Row],[Experience]]&gt;5,"Yes","No")</f>
        <v>No</v>
      </c>
      <c r="T2612" t="str">
        <f>TEXT(Table1[[#This Row],[Joining Date]],"mmmm")</f>
        <v>June</v>
      </c>
      <c r="U2612" t="str">
        <f>TEXT(Table1[[#This Row],[Joining Date]],"yyyy")</f>
        <v>2021</v>
      </c>
      <c r="V2612" s="5">
        <f ca="1">TODAY()-Table1[[#This Row],[Joining Date]]</f>
        <v>1889</v>
      </c>
      <c r="W2612" t="str">
        <f>LEFT(Table1[[#This Row],[Employee Name]],FIND(" ",Table1[[#This Row],[Employee Name]])-1)</f>
        <v>Ananya</v>
      </c>
      <c r="X2612" t="str">
        <f>RIGHT(Table1[[#This Row],[Employee Name]],LEN(Table1[[#This Row],[Employee Name]])-FIND(" ",Table1[[#This Row],[Employee Name]]))</f>
        <v>Rao</v>
      </c>
      <c r="Y2612" t="str">
        <f>Table1[[#This Row],[Department]]&amp;"-"&amp;Table1[[#This Row],[Employee ID]]</f>
        <v>Operations-E01012</v>
      </c>
      <c r="Z2612" t="str">
        <f>LEFT(Table1[[#This Row],[Department]],3)</f>
        <v>Ope</v>
      </c>
      <c r="AA2612" t="str">
        <f>_xlfn.XLOOKUP(Table1[[#This Row],[Manager ID]],MANAGERS!A:A,MANAGERS!B:B)</f>
        <v>Manager_6</v>
      </c>
      <c r="AB2612" t="str" cm="1">
        <f t="array" ref="AB2612">_xlfn.XLOOKUP(Table1[[#This Row],[Manager ID]],Table2[[#All],[Manager ID]],Table2[[#All],[Department Head]])</f>
        <v>HR</v>
      </c>
      <c r="AC2612" s="2">
        <f>_xlfn.XLOOKUP(Table1[[#This Row],[City]],L:L,O:O)</f>
        <v>0.23486488519629886</v>
      </c>
      <c r="AD2612" t="str" cm="1">
        <f t="array" ref="AD2612">_xlfn.IFS(Table1[[#This Row],[Performance Score]]&gt;=90,"Excellent",Table1[[#This Row],[Performance Score]]&gt;=75,"Good",Table1[[#This Row],[Performance Score]]&gt;=60,"Average",Table1[[#This Row],[Performance Score]]&lt;=60,"Need Improvement")</f>
        <v>Excellent</v>
      </c>
      <c r="AE2612" t="str">
        <f>IF(AND(Table1[[#This Row],[Attendance %]]&gt;=80,(Table1[[#This Row],[Performance Score]]&gt;=80)),"Eligible","Not Eligible")</f>
        <v>Not Eligible</v>
      </c>
      <c r="AF2612" t="str">
        <f>IF(Table1[[#This Row],[Performance Score]]&gt;=80,"High Performer","Low Performer")</f>
        <v>High Performer</v>
      </c>
      <c r="AG2612" t="str" cm="1">
        <f t="array" aca="1" ref="AG2612" ca="1">_xlfn.IFS(Table1[[#This Row],[Experience]]&lt;=3,"Junior",Table1[[#This Row],[Experience]]&lt;=7,"Mid Level",Table1[[#This Row],[Experience]]&gt;=7,"Senior")</f>
        <v>Mid Level</v>
      </c>
      <c r="AH2612" t="str">
        <f>IF(Table1[[#This Row],[Attendance %]]&gt;75,"OK","Below 75")</f>
        <v>Below 75</v>
      </c>
      <c r="AI2612" t="b">
        <f>ISBLANK(Table1[[#This Row],[Employee ID]])</f>
        <v>0</v>
      </c>
      <c r="AJ2612" t="b">
        <f>ISNUMBER(Table1[[#This Row],[Total Salary  ]])</f>
        <v>1</v>
      </c>
      <c r="AK2612" t="str">
        <f>IFERROR(_xlfn.XLOOKUP(Table1[[#This Row],[Manager ID]],MANAGERS!A:A,MANAGERS!B:B),"Not Found")</f>
        <v>Manager_6</v>
      </c>
    </row>
    <row r="2613" spans="1:37" x14ac:dyDescent="0.2">
      <c r="A2613" t="s">
        <v>1616</v>
      </c>
      <c r="B2613" t="s">
        <v>45</v>
      </c>
      <c r="C2613" t="s">
        <v>15</v>
      </c>
      <c r="D2613" t="s">
        <v>40</v>
      </c>
      <c r="E2613" t="s">
        <v>17</v>
      </c>
      <c r="F2613" s="1">
        <v>45429</v>
      </c>
      <c r="G2613" s="1">
        <v>38925</v>
      </c>
      <c r="H2613">
        <v>63891</v>
      </c>
      <c r="I2613">
        <v>24711</v>
      </c>
      <c r="J2613">
        <v>86</v>
      </c>
      <c r="K2613">
        <v>72</v>
      </c>
      <c r="L2613" t="s">
        <v>18</v>
      </c>
      <c r="M2613">
        <v>110</v>
      </c>
      <c r="N2613">
        <f>Table1[[#This Row],[Basic Salary]]+Table1[[#This Row],[Bonus]]</f>
        <v>88602</v>
      </c>
      <c r="O2613" s="2">
        <f>Table1[[#This Row],[Bonus]]/Table1[[#This Row],[Basic Salary]]</f>
        <v>0.3867680894022632</v>
      </c>
      <c r="P2613">
        <f ca="1">DATEDIF(Table1[[#This Row],[Date of Birth]],TODAY(),"Y")</f>
        <v>20</v>
      </c>
      <c r="Q2613">
        <f ca="1">DATEDIF(Table1[[#This Row],[Joining Date]],TODAY(),"Y")</f>
        <v>2</v>
      </c>
      <c r="R2613" t="str">
        <f ca="1">IF(YEAR(Table1[[#This Row],[Joining Date]])=YEAR(TODAY()),"Yes","No")</f>
        <v>No</v>
      </c>
      <c r="S2613" t="str">
        <f ca="1">IF(Table1[[#This Row],[Experience]]&gt;5,"Yes","No")</f>
        <v>No</v>
      </c>
      <c r="T2613" t="str">
        <f>TEXT(Table1[[#This Row],[Joining Date]],"mmmm")</f>
        <v>May</v>
      </c>
      <c r="U2613" t="str">
        <f>TEXT(Table1[[#This Row],[Joining Date]],"yyyy")</f>
        <v>2024</v>
      </c>
      <c r="V2613" s="5">
        <f ca="1">TODAY()-Table1[[#This Row],[Joining Date]]</f>
        <v>810</v>
      </c>
      <c r="W2613" t="str">
        <f>LEFT(Table1[[#This Row],[Employee Name]],FIND(" ",Table1[[#This Row],[Employee Name]])-1)</f>
        <v>Ananya</v>
      </c>
      <c r="X2613" t="str">
        <f>RIGHT(Table1[[#This Row],[Employee Name]],LEN(Table1[[#This Row],[Employee Name]])-FIND(" ",Table1[[#This Row],[Employee Name]]))</f>
        <v>Rao</v>
      </c>
      <c r="Y2613" t="str">
        <f>Table1[[#This Row],[Department]]&amp;"-"&amp;Table1[[#This Row],[Employee ID]]</f>
        <v>IT-E01560</v>
      </c>
      <c r="Z2613" t="str">
        <f>LEFT(Table1[[#This Row],[Department]],3)</f>
        <v>IT</v>
      </c>
      <c r="AA2613" t="str">
        <f>_xlfn.XLOOKUP(Table1[[#This Row],[Manager ID]],MANAGERS!A:A,MANAGERS!B:B)</f>
        <v>Manager_10</v>
      </c>
      <c r="AB2613" t="str" cm="1">
        <f t="array" ref="AB2613">_xlfn.XLOOKUP(Table1[[#This Row],[Manager ID]],Table2[[#All],[Manager ID]],Table2[[#All],[Department Head]])</f>
        <v>HR</v>
      </c>
      <c r="AC2613" s="2">
        <f>_xlfn.XLOOKUP(Table1[[#This Row],[City]],L:L,O:O)</f>
        <v>0.21356479274849693</v>
      </c>
      <c r="AD2613" t="str" cm="1">
        <f t="array" ref="AD2613">_xlfn.IFS(Table1[[#This Row],[Performance Score]]&gt;=90,"Excellent",Table1[[#This Row],[Performance Score]]&gt;=75,"Good",Table1[[#This Row],[Performance Score]]&gt;=60,"Average",Table1[[#This Row],[Performance Score]]&lt;=60,"Need Improvement")</f>
        <v>Average</v>
      </c>
      <c r="AE2613" t="str">
        <f>IF(AND(Table1[[#This Row],[Attendance %]]&gt;=80,(Table1[[#This Row],[Performance Score]]&gt;=80)),"Eligible","Not Eligible")</f>
        <v>Not Eligible</v>
      </c>
      <c r="AF2613" t="str">
        <f>IF(Table1[[#This Row],[Performance Score]]&gt;=80,"High Performer","Low Performer")</f>
        <v>Low Performer</v>
      </c>
      <c r="AG2613" t="str" cm="1">
        <f t="array" aca="1" ref="AG2613" ca="1">_xlfn.IFS(Table1[[#This Row],[Experience]]&lt;=3,"Junior",Table1[[#This Row],[Experience]]&lt;=7,"Mid Level",Table1[[#This Row],[Experience]]&gt;=7,"Senior")</f>
        <v>Junior</v>
      </c>
      <c r="AH2613" t="str">
        <f>IF(Table1[[#This Row],[Attendance %]]&gt;75,"OK","Below 75")</f>
        <v>OK</v>
      </c>
      <c r="AI2613" t="b">
        <f>ISBLANK(Table1[[#This Row],[Employee ID]])</f>
        <v>0</v>
      </c>
      <c r="AJ2613" t="b">
        <f>ISNUMBER(Table1[[#This Row],[Total Salary  ]])</f>
        <v>1</v>
      </c>
      <c r="AK2613" t="str">
        <f>IFERROR(_xlfn.XLOOKUP(Table1[[#This Row],[Manager ID]],MANAGERS!A:A,MANAGERS!B:B),"Not Found")</f>
        <v>Manager_10</v>
      </c>
    </row>
    <row r="2614" spans="1:37" x14ac:dyDescent="0.2">
      <c r="A2614" t="s">
        <v>1412</v>
      </c>
      <c r="B2614" t="s">
        <v>29</v>
      </c>
      <c r="C2614" t="s">
        <v>15</v>
      </c>
      <c r="D2614" t="s">
        <v>43</v>
      </c>
      <c r="E2614" t="s">
        <v>51</v>
      </c>
      <c r="F2614" s="1">
        <v>44985</v>
      </c>
      <c r="G2614" s="1">
        <v>36675</v>
      </c>
      <c r="H2614">
        <v>82001</v>
      </c>
      <c r="I2614">
        <v>6590</v>
      </c>
      <c r="J2614">
        <v>89</v>
      </c>
      <c r="K2614">
        <v>58</v>
      </c>
      <c r="L2614" t="s">
        <v>53</v>
      </c>
      <c r="M2614">
        <v>104</v>
      </c>
      <c r="N2614">
        <f>Table1[[#This Row],[Basic Salary]]+Table1[[#This Row],[Bonus]]</f>
        <v>88591</v>
      </c>
      <c r="O2614" s="2">
        <f>Table1[[#This Row],[Bonus]]/Table1[[#This Row],[Basic Salary]]</f>
        <v>8.0364873599102452E-2</v>
      </c>
      <c r="P2614">
        <f ca="1">DATEDIF(Table1[[#This Row],[Date of Birth]],TODAY(),"Y")</f>
        <v>26</v>
      </c>
      <c r="Q2614">
        <f ca="1">DATEDIF(Table1[[#This Row],[Joining Date]],TODAY(),"Y")</f>
        <v>3</v>
      </c>
      <c r="R2614" t="str">
        <f ca="1">IF(YEAR(Table1[[#This Row],[Joining Date]])=YEAR(TODAY()),"Yes","No")</f>
        <v>No</v>
      </c>
      <c r="S2614" t="str">
        <f ca="1">IF(Table1[[#This Row],[Experience]]&gt;5,"Yes","No")</f>
        <v>No</v>
      </c>
      <c r="T2614" t="str">
        <f>TEXT(Table1[[#This Row],[Joining Date]],"mmmm")</f>
        <v>February</v>
      </c>
      <c r="U2614" t="str">
        <f>TEXT(Table1[[#This Row],[Joining Date]],"yyyy")</f>
        <v>2023</v>
      </c>
      <c r="V2614" s="5">
        <f ca="1">TODAY()-Table1[[#This Row],[Joining Date]]</f>
        <v>1254</v>
      </c>
      <c r="W2614" t="str">
        <f>LEFT(Table1[[#This Row],[Employee Name]],FIND(" ",Table1[[#This Row],[Employee Name]])-1)</f>
        <v>Vikram</v>
      </c>
      <c r="X2614" t="str">
        <f>RIGHT(Table1[[#This Row],[Employee Name]],LEN(Table1[[#This Row],[Employee Name]])-FIND(" ",Table1[[#This Row],[Employee Name]]))</f>
        <v>Singh</v>
      </c>
      <c r="Y2614" t="str">
        <f>Table1[[#This Row],[Department]]&amp;"-"&amp;Table1[[#This Row],[Employee ID]]</f>
        <v>Operations-E01356</v>
      </c>
      <c r="Z2614" t="str">
        <f>LEFT(Table1[[#This Row],[Department]],3)</f>
        <v>Ope</v>
      </c>
      <c r="AA2614" t="str">
        <f>_xlfn.XLOOKUP(Table1[[#This Row],[Manager ID]],MANAGERS!A:A,MANAGERS!B:B)</f>
        <v>Manager_4</v>
      </c>
      <c r="AB2614" t="str" cm="1">
        <f t="array" ref="AB2614">_xlfn.XLOOKUP(Table1[[#This Row],[Manager ID]],Table2[[#All],[Manager ID]],Table2[[#All],[Department Head]])</f>
        <v>Finance</v>
      </c>
      <c r="AC2614" s="2">
        <f>_xlfn.XLOOKUP(Table1[[#This Row],[City]],L:L,O:O)</f>
        <v>0.23685887225230964</v>
      </c>
      <c r="AD2614" t="str" cm="1">
        <f t="array" ref="AD2614">_xlfn.IFS(Table1[[#This Row],[Performance Score]]&gt;=90,"Excellent",Table1[[#This Row],[Performance Score]]&gt;=75,"Good",Table1[[#This Row],[Performance Score]]&gt;=60,"Average",Table1[[#This Row],[Performance Score]]&lt;=60,"Need Improvement")</f>
        <v>Need Improvement</v>
      </c>
      <c r="AE2614" t="str">
        <f>IF(AND(Table1[[#This Row],[Attendance %]]&gt;=80,(Table1[[#This Row],[Performance Score]]&gt;=80)),"Eligible","Not Eligible")</f>
        <v>Not Eligible</v>
      </c>
      <c r="AF2614" t="str">
        <f>IF(Table1[[#This Row],[Performance Score]]&gt;=80,"High Performer","Low Performer")</f>
        <v>Low Performer</v>
      </c>
      <c r="AG2614" t="str" cm="1">
        <f t="array" aca="1" ref="AG2614" ca="1">_xlfn.IFS(Table1[[#This Row],[Experience]]&lt;=3,"Junior",Table1[[#This Row],[Experience]]&lt;=7,"Mid Level",Table1[[#This Row],[Experience]]&gt;=7,"Senior")</f>
        <v>Junior</v>
      </c>
      <c r="AH2614" t="str">
        <f>IF(Table1[[#This Row],[Attendance %]]&gt;75,"OK","Below 75")</f>
        <v>OK</v>
      </c>
      <c r="AI2614" t="b">
        <f>ISBLANK(Table1[[#This Row],[Employee ID]])</f>
        <v>0</v>
      </c>
      <c r="AJ2614" t="b">
        <f>ISNUMBER(Table1[[#This Row],[Total Salary  ]])</f>
        <v>1</v>
      </c>
      <c r="AK2614" t="str">
        <f>IFERROR(_xlfn.XLOOKUP(Table1[[#This Row],[Manager ID]],MANAGERS!A:A,MANAGERS!B:B),"Not Found")</f>
        <v>Manager_4</v>
      </c>
    </row>
    <row r="2615" spans="1:37" x14ac:dyDescent="0.2">
      <c r="A2615" t="s">
        <v>2516</v>
      </c>
      <c r="B2615" t="s">
        <v>95</v>
      </c>
      <c r="C2615" t="s">
        <v>15</v>
      </c>
      <c r="D2615" t="s">
        <v>25</v>
      </c>
      <c r="E2615" t="s">
        <v>65</v>
      </c>
      <c r="F2615" s="1">
        <v>45165</v>
      </c>
      <c r="G2615" s="1">
        <v>30494</v>
      </c>
      <c r="H2615">
        <v>73680</v>
      </c>
      <c r="I2615">
        <v>14807</v>
      </c>
      <c r="J2615">
        <v>75</v>
      </c>
      <c r="K2615">
        <v>79</v>
      </c>
      <c r="L2615" t="s">
        <v>53</v>
      </c>
      <c r="M2615">
        <v>109</v>
      </c>
      <c r="N2615">
        <f>Table1[[#This Row],[Basic Salary]]+Table1[[#This Row],[Bonus]]</f>
        <v>88487</v>
      </c>
      <c r="O2615" s="2">
        <f>Table1[[#This Row],[Bonus]]/Table1[[#This Row],[Basic Salary]]</f>
        <v>0.20096362649294244</v>
      </c>
      <c r="P2615">
        <f ca="1">DATEDIF(Table1[[#This Row],[Date of Birth]],TODAY(),"Y")</f>
        <v>43</v>
      </c>
      <c r="Q2615">
        <f ca="1">DATEDIF(Table1[[#This Row],[Joining Date]],TODAY(),"Y")</f>
        <v>2</v>
      </c>
      <c r="R2615" t="str">
        <f ca="1">IF(YEAR(Table1[[#This Row],[Joining Date]])=YEAR(TODAY()),"Yes","No")</f>
        <v>No</v>
      </c>
      <c r="S2615" t="str">
        <f ca="1">IF(Table1[[#This Row],[Experience]]&gt;5,"Yes","No")</f>
        <v>No</v>
      </c>
      <c r="T2615" t="str">
        <f>TEXT(Table1[[#This Row],[Joining Date]],"mmmm")</f>
        <v>August</v>
      </c>
      <c r="U2615" t="str">
        <f>TEXT(Table1[[#This Row],[Joining Date]],"yyyy")</f>
        <v>2023</v>
      </c>
      <c r="V2615" s="5">
        <f ca="1">TODAY()-Table1[[#This Row],[Joining Date]]</f>
        <v>1074</v>
      </c>
      <c r="W2615" t="str">
        <f>LEFT(Table1[[#This Row],[Employee Name]],FIND(" ",Table1[[#This Row],[Employee Name]])-1)</f>
        <v>Ajay</v>
      </c>
      <c r="X2615" t="str">
        <f>RIGHT(Table1[[#This Row],[Employee Name]],LEN(Table1[[#This Row],[Employee Name]])-FIND(" ",Table1[[#This Row],[Employee Name]]))</f>
        <v>Singh</v>
      </c>
      <c r="Y2615" t="str">
        <f>Table1[[#This Row],[Department]]&amp;"-"&amp;Table1[[#This Row],[Employee ID]]</f>
        <v>Finance-E02460</v>
      </c>
      <c r="Z2615" t="str">
        <f>LEFT(Table1[[#This Row],[Department]],3)</f>
        <v>Fin</v>
      </c>
      <c r="AA2615" t="str">
        <f>_xlfn.XLOOKUP(Table1[[#This Row],[Manager ID]],MANAGERS!A:A,MANAGERS!B:B)</f>
        <v>Manager_9</v>
      </c>
      <c r="AB2615" t="str" cm="1">
        <f t="array" ref="AB2615">_xlfn.XLOOKUP(Table1[[#This Row],[Manager ID]],Table2[[#All],[Manager ID]],Table2[[#All],[Department Head]])</f>
        <v>Sales</v>
      </c>
      <c r="AC2615" s="2">
        <f>_xlfn.XLOOKUP(Table1[[#This Row],[City]],L:L,O:O)</f>
        <v>0.23685887225230964</v>
      </c>
      <c r="AD2615" t="str" cm="1">
        <f t="array" ref="AD2615">_xlfn.IFS(Table1[[#This Row],[Performance Score]]&gt;=90,"Excellent",Table1[[#This Row],[Performance Score]]&gt;=75,"Good",Table1[[#This Row],[Performance Score]]&gt;=60,"Average",Table1[[#This Row],[Performance Score]]&lt;=60,"Need Improvement")</f>
        <v>Good</v>
      </c>
      <c r="AE2615" t="str">
        <f>IF(AND(Table1[[#This Row],[Attendance %]]&gt;=80,(Table1[[#This Row],[Performance Score]]&gt;=80)),"Eligible","Not Eligible")</f>
        <v>Not Eligible</v>
      </c>
      <c r="AF2615" t="str">
        <f>IF(Table1[[#This Row],[Performance Score]]&gt;=80,"High Performer","Low Performer")</f>
        <v>Low Performer</v>
      </c>
      <c r="AG2615" t="str" cm="1">
        <f t="array" aca="1" ref="AG2615" ca="1">_xlfn.IFS(Table1[[#This Row],[Experience]]&lt;=3,"Junior",Table1[[#This Row],[Experience]]&lt;=7,"Mid Level",Table1[[#This Row],[Experience]]&gt;=7,"Senior")</f>
        <v>Junior</v>
      </c>
      <c r="AH2615" t="str">
        <f>IF(Table1[[#This Row],[Attendance %]]&gt;75,"OK","Below 75")</f>
        <v>Below 75</v>
      </c>
      <c r="AI2615" t="b">
        <f>ISBLANK(Table1[[#This Row],[Employee ID]])</f>
        <v>0</v>
      </c>
      <c r="AJ2615" t="b">
        <f>ISNUMBER(Table1[[#This Row],[Total Salary  ]])</f>
        <v>1</v>
      </c>
      <c r="AK2615" t="str">
        <f>IFERROR(_xlfn.XLOOKUP(Table1[[#This Row],[Manager ID]],MANAGERS!A:A,MANAGERS!B:B),"Not Found")</f>
        <v>Manager_9</v>
      </c>
    </row>
    <row r="2616" spans="1:37" x14ac:dyDescent="0.2">
      <c r="A2616" t="s">
        <v>1081</v>
      </c>
      <c r="B2616" t="s">
        <v>42</v>
      </c>
      <c r="C2616" t="s">
        <v>21</v>
      </c>
      <c r="D2616" t="s">
        <v>16</v>
      </c>
      <c r="E2616" t="s">
        <v>30</v>
      </c>
      <c r="F2616" s="1">
        <v>44627</v>
      </c>
      <c r="G2616" s="1">
        <v>30678</v>
      </c>
      <c r="H2616">
        <v>72555</v>
      </c>
      <c r="I2616">
        <v>15928</v>
      </c>
      <c r="J2616">
        <v>77</v>
      </c>
      <c r="K2616">
        <v>49</v>
      </c>
      <c r="L2616" t="s">
        <v>34</v>
      </c>
      <c r="M2616">
        <v>108</v>
      </c>
      <c r="N2616">
        <f>Table1[[#This Row],[Basic Salary]]+Table1[[#This Row],[Bonus]]</f>
        <v>88483</v>
      </c>
      <c r="O2616" s="2">
        <f>Table1[[#This Row],[Bonus]]/Table1[[#This Row],[Basic Salary]]</f>
        <v>0.21953001171525049</v>
      </c>
      <c r="P2616">
        <f ca="1">DATEDIF(Table1[[#This Row],[Date of Birth]],TODAY(),"Y")</f>
        <v>42</v>
      </c>
      <c r="Q2616">
        <f ca="1">DATEDIF(Table1[[#This Row],[Joining Date]],TODAY(),"Y")</f>
        <v>4</v>
      </c>
      <c r="R2616" t="str">
        <f ca="1">IF(YEAR(Table1[[#This Row],[Joining Date]])=YEAR(TODAY()),"Yes","No")</f>
        <v>No</v>
      </c>
      <c r="S2616" t="str">
        <f ca="1">IF(Table1[[#This Row],[Experience]]&gt;5,"Yes","No")</f>
        <v>No</v>
      </c>
      <c r="T2616" t="str">
        <f>TEXT(Table1[[#This Row],[Joining Date]],"mmmm")</f>
        <v>March</v>
      </c>
      <c r="U2616" t="str">
        <f>TEXT(Table1[[#This Row],[Joining Date]],"yyyy")</f>
        <v>2022</v>
      </c>
      <c r="V2616" s="5">
        <f ca="1">TODAY()-Table1[[#This Row],[Joining Date]]</f>
        <v>1612</v>
      </c>
      <c r="W2616" t="str">
        <f>LEFT(Table1[[#This Row],[Employee Name]],FIND(" ",Table1[[#This Row],[Employee Name]])-1)</f>
        <v>Krishna</v>
      </c>
      <c r="X2616" t="str">
        <f>RIGHT(Table1[[#This Row],[Employee Name]],LEN(Table1[[#This Row],[Employee Name]])-FIND(" ",Table1[[#This Row],[Employee Name]]))</f>
        <v>Chaitanya</v>
      </c>
      <c r="Y2616" t="str">
        <f>Table1[[#This Row],[Department]]&amp;"-"&amp;Table1[[#This Row],[Employee ID]]</f>
        <v>HR-E01025</v>
      </c>
      <c r="Z2616" t="str">
        <f>LEFT(Table1[[#This Row],[Department]],3)</f>
        <v>HR</v>
      </c>
      <c r="AA2616" t="str">
        <f>_xlfn.XLOOKUP(Table1[[#This Row],[Manager ID]],MANAGERS!A:A,MANAGERS!B:B)</f>
        <v>Manager_8</v>
      </c>
      <c r="AB2616" t="str" cm="1">
        <f t="array" ref="AB2616">_xlfn.XLOOKUP(Table1[[#This Row],[Manager ID]],Table2[[#All],[Manager ID]],Table2[[#All],[Department Head]])</f>
        <v>Sales</v>
      </c>
      <c r="AC2616" s="2">
        <f>_xlfn.XLOOKUP(Table1[[#This Row],[City]],L:L,O:O)</f>
        <v>0.24030340748661314</v>
      </c>
      <c r="AD2616" t="str" cm="1">
        <f t="array" ref="AD2616">_xlfn.IFS(Table1[[#This Row],[Performance Score]]&gt;=90,"Excellent",Table1[[#This Row],[Performance Score]]&gt;=75,"Good",Table1[[#This Row],[Performance Score]]&gt;=60,"Average",Table1[[#This Row],[Performance Score]]&lt;=60,"Need Improvement")</f>
        <v>Need Improvement</v>
      </c>
      <c r="AE2616" t="str">
        <f>IF(AND(Table1[[#This Row],[Attendance %]]&gt;=80,(Table1[[#This Row],[Performance Score]]&gt;=80)),"Eligible","Not Eligible")</f>
        <v>Not Eligible</v>
      </c>
      <c r="AF2616" t="str">
        <f>IF(Table1[[#This Row],[Performance Score]]&gt;=80,"High Performer","Low Performer")</f>
        <v>Low Performer</v>
      </c>
      <c r="AG2616" t="str" cm="1">
        <f t="array" aca="1" ref="AG2616" ca="1">_xlfn.IFS(Table1[[#This Row],[Experience]]&lt;=3,"Junior",Table1[[#This Row],[Experience]]&lt;=7,"Mid Level",Table1[[#This Row],[Experience]]&gt;=7,"Senior")</f>
        <v>Mid Level</v>
      </c>
      <c r="AH2616" t="str">
        <f>IF(Table1[[#This Row],[Attendance %]]&gt;75,"OK","Below 75")</f>
        <v>OK</v>
      </c>
      <c r="AI2616" t="b">
        <f>ISBLANK(Table1[[#This Row],[Employee ID]])</f>
        <v>0</v>
      </c>
      <c r="AJ2616" t="b">
        <f>ISNUMBER(Table1[[#This Row],[Total Salary  ]])</f>
        <v>1</v>
      </c>
      <c r="AK2616" t="str">
        <f>IFERROR(_xlfn.XLOOKUP(Table1[[#This Row],[Manager ID]],MANAGERS!A:A,MANAGERS!B:B),"Not Found")</f>
        <v>Manager_8</v>
      </c>
    </row>
    <row r="2617" spans="1:37" x14ac:dyDescent="0.2">
      <c r="A2617" t="s">
        <v>3445</v>
      </c>
      <c r="B2617" t="s">
        <v>20</v>
      </c>
      <c r="C2617" t="s">
        <v>15</v>
      </c>
      <c r="D2617" t="s">
        <v>81</v>
      </c>
      <c r="E2617" t="s">
        <v>65</v>
      </c>
      <c r="F2617" s="1">
        <v>45351</v>
      </c>
      <c r="G2617" s="1">
        <v>34539</v>
      </c>
      <c r="H2617">
        <v>66856</v>
      </c>
      <c r="I2617">
        <v>21598</v>
      </c>
      <c r="J2617">
        <v>87</v>
      </c>
      <c r="K2617">
        <v>93</v>
      </c>
      <c r="L2617" t="s">
        <v>37</v>
      </c>
      <c r="M2617">
        <v>115</v>
      </c>
      <c r="N2617">
        <f>Table1[[#This Row],[Basic Salary]]+Table1[[#This Row],[Bonus]]</f>
        <v>88454</v>
      </c>
      <c r="O2617" s="2">
        <f>Table1[[#This Row],[Bonus]]/Table1[[#This Row],[Basic Salary]]</f>
        <v>0.32305253081249252</v>
      </c>
      <c r="P2617">
        <f ca="1">DATEDIF(Table1[[#This Row],[Date of Birth]],TODAY(),"Y")</f>
        <v>32</v>
      </c>
      <c r="Q2617">
        <f ca="1">DATEDIF(Table1[[#This Row],[Joining Date]],TODAY(),"Y")</f>
        <v>2</v>
      </c>
      <c r="R2617" t="str">
        <f ca="1">IF(YEAR(Table1[[#This Row],[Joining Date]])=YEAR(TODAY()),"Yes","No")</f>
        <v>No</v>
      </c>
      <c r="S2617" t="str">
        <f ca="1">IF(Table1[[#This Row],[Experience]]&gt;5,"Yes","No")</f>
        <v>No</v>
      </c>
      <c r="T2617" t="str">
        <f>TEXT(Table1[[#This Row],[Joining Date]],"mmmm")</f>
        <v>February</v>
      </c>
      <c r="U2617" t="str">
        <f>TEXT(Table1[[#This Row],[Joining Date]],"yyyy")</f>
        <v>2024</v>
      </c>
      <c r="V2617" s="5">
        <f ca="1">TODAY()-Table1[[#This Row],[Joining Date]]</f>
        <v>888</v>
      </c>
      <c r="W2617" t="str">
        <f>LEFT(Table1[[#This Row],[Employee Name]],FIND(" ",Table1[[#This Row],[Employee Name]])-1)</f>
        <v>Rahul</v>
      </c>
      <c r="X2617" t="str">
        <f>RIGHT(Table1[[#This Row],[Employee Name]],LEN(Table1[[#This Row],[Employee Name]])-FIND(" ",Table1[[#This Row],[Employee Name]]))</f>
        <v>Verma</v>
      </c>
      <c r="Y2617" t="str">
        <f>Table1[[#This Row],[Department]]&amp;"-"&amp;Table1[[#This Row],[Employee ID]]</f>
        <v>Sales-E03389</v>
      </c>
      <c r="Z2617" t="str">
        <f>LEFT(Table1[[#This Row],[Department]],3)</f>
        <v>Sal</v>
      </c>
      <c r="AA2617" t="str">
        <f>_xlfn.XLOOKUP(Table1[[#This Row],[Manager ID]],MANAGERS!A:A,MANAGERS!B:B)</f>
        <v>Manager_15</v>
      </c>
      <c r="AB2617" t="str" cm="1">
        <f t="array" ref="AB2617">_xlfn.XLOOKUP(Table1[[#This Row],[Manager ID]],Table2[[#All],[Manager ID]],Table2[[#All],[Department Head]])</f>
        <v>Support</v>
      </c>
      <c r="AC2617" s="2">
        <f>_xlfn.XLOOKUP(Table1[[#This Row],[City]],L:L,O:O)</f>
        <v>0.24036902712549932</v>
      </c>
      <c r="AD2617" t="str" cm="1">
        <f t="array" ref="AD2617">_xlfn.IFS(Table1[[#This Row],[Performance Score]]&gt;=90,"Excellent",Table1[[#This Row],[Performance Score]]&gt;=75,"Good",Table1[[#This Row],[Performance Score]]&gt;=60,"Average",Table1[[#This Row],[Performance Score]]&lt;=60,"Need Improvement")</f>
        <v>Excellent</v>
      </c>
      <c r="AE2617" t="str">
        <f>IF(AND(Table1[[#This Row],[Attendance %]]&gt;=80,(Table1[[#This Row],[Performance Score]]&gt;=80)),"Eligible","Not Eligible")</f>
        <v>Eligible</v>
      </c>
      <c r="AF2617" t="str">
        <f>IF(Table1[[#This Row],[Performance Score]]&gt;=80,"High Performer","Low Performer")</f>
        <v>High Performer</v>
      </c>
      <c r="AG2617" t="str" cm="1">
        <f t="array" aca="1" ref="AG2617" ca="1">_xlfn.IFS(Table1[[#This Row],[Experience]]&lt;=3,"Junior",Table1[[#This Row],[Experience]]&lt;=7,"Mid Level",Table1[[#This Row],[Experience]]&gt;=7,"Senior")</f>
        <v>Junior</v>
      </c>
      <c r="AH2617" t="str">
        <f>IF(Table1[[#This Row],[Attendance %]]&gt;75,"OK","Below 75")</f>
        <v>OK</v>
      </c>
      <c r="AI2617" t="b">
        <f>ISBLANK(Table1[[#This Row],[Employee ID]])</f>
        <v>0</v>
      </c>
      <c r="AJ2617" t="b">
        <f>ISNUMBER(Table1[[#This Row],[Total Salary  ]])</f>
        <v>1</v>
      </c>
      <c r="AK2617" t="str">
        <f>IFERROR(_xlfn.XLOOKUP(Table1[[#This Row],[Manager ID]],MANAGERS!A:A,MANAGERS!B:B),"Not Found")</f>
        <v>Manager_15</v>
      </c>
    </row>
    <row r="2618" spans="1:37" x14ac:dyDescent="0.2">
      <c r="A2618" t="s">
        <v>4827</v>
      </c>
      <c r="B2618" t="s">
        <v>95</v>
      </c>
      <c r="C2618" t="s">
        <v>15</v>
      </c>
      <c r="D2618" t="s">
        <v>46</v>
      </c>
      <c r="E2618" t="s">
        <v>65</v>
      </c>
      <c r="F2618" s="1">
        <v>44271</v>
      </c>
      <c r="G2618" s="1">
        <v>33031</v>
      </c>
      <c r="H2618">
        <v>64242</v>
      </c>
      <c r="I2618">
        <v>24208</v>
      </c>
      <c r="J2618">
        <v>67</v>
      </c>
      <c r="K2618">
        <v>56</v>
      </c>
      <c r="L2618" t="s">
        <v>37</v>
      </c>
      <c r="M2618">
        <v>101</v>
      </c>
      <c r="N2618">
        <f>Table1[[#This Row],[Basic Salary]]+Table1[[#This Row],[Bonus]]</f>
        <v>88450</v>
      </c>
      <c r="O2618" s="2">
        <f>Table1[[#This Row],[Bonus]]/Table1[[#This Row],[Basic Salary]]</f>
        <v>0.37682512997727341</v>
      </c>
      <c r="P2618">
        <f ca="1">DATEDIF(Table1[[#This Row],[Date of Birth]],TODAY(),"Y")</f>
        <v>36</v>
      </c>
      <c r="Q2618">
        <f ca="1">DATEDIF(Table1[[#This Row],[Joining Date]],TODAY(),"Y")</f>
        <v>5</v>
      </c>
      <c r="R2618" t="str">
        <f ca="1">IF(YEAR(Table1[[#This Row],[Joining Date]])=YEAR(TODAY()),"Yes","No")</f>
        <v>No</v>
      </c>
      <c r="S2618" t="str">
        <f ca="1">IF(Table1[[#This Row],[Experience]]&gt;5,"Yes","No")</f>
        <v>No</v>
      </c>
      <c r="T2618" t="str">
        <f>TEXT(Table1[[#This Row],[Joining Date]],"mmmm")</f>
        <v>March</v>
      </c>
      <c r="U2618" t="str">
        <f>TEXT(Table1[[#This Row],[Joining Date]],"yyyy")</f>
        <v>2021</v>
      </c>
      <c r="V2618" s="5">
        <f ca="1">TODAY()-Table1[[#This Row],[Joining Date]]</f>
        <v>1968</v>
      </c>
      <c r="W2618" t="str">
        <f>LEFT(Table1[[#This Row],[Employee Name]],FIND(" ",Table1[[#This Row],[Employee Name]])-1)</f>
        <v>Ajay</v>
      </c>
      <c r="X2618" t="str">
        <f>RIGHT(Table1[[#This Row],[Employee Name]],LEN(Table1[[#This Row],[Employee Name]])-FIND(" ",Table1[[#This Row],[Employee Name]]))</f>
        <v>Singh</v>
      </c>
      <c r="Y2618" t="str">
        <f>Table1[[#This Row],[Department]]&amp;"-"&amp;Table1[[#This Row],[Employee ID]]</f>
        <v>Support-E04771</v>
      </c>
      <c r="Z2618" t="str">
        <f>LEFT(Table1[[#This Row],[Department]],3)</f>
        <v>Sup</v>
      </c>
      <c r="AA2618" t="str">
        <f>_xlfn.XLOOKUP(Table1[[#This Row],[Manager ID]],MANAGERS!A:A,MANAGERS!B:B)</f>
        <v>Manager_1</v>
      </c>
      <c r="AB2618" t="str" cm="1">
        <f t="array" ref="AB2618">_xlfn.XLOOKUP(Table1[[#This Row],[Manager ID]],Table2[[#All],[Manager ID]],Table2[[#All],[Department Head]])</f>
        <v>Support</v>
      </c>
      <c r="AC2618" s="2">
        <f>_xlfn.XLOOKUP(Table1[[#This Row],[City]],L:L,O:O)</f>
        <v>0.24036902712549932</v>
      </c>
      <c r="AD2618" t="str" cm="1">
        <f t="array" ref="AD2618">_xlfn.IFS(Table1[[#This Row],[Performance Score]]&gt;=90,"Excellent",Table1[[#This Row],[Performance Score]]&gt;=75,"Good",Table1[[#This Row],[Performance Score]]&gt;=60,"Average",Table1[[#This Row],[Performance Score]]&lt;=60,"Need Improvement")</f>
        <v>Need Improvement</v>
      </c>
      <c r="AE2618" t="str">
        <f>IF(AND(Table1[[#This Row],[Attendance %]]&gt;=80,(Table1[[#This Row],[Performance Score]]&gt;=80)),"Eligible","Not Eligible")</f>
        <v>Not Eligible</v>
      </c>
      <c r="AF2618" t="str">
        <f>IF(Table1[[#This Row],[Performance Score]]&gt;=80,"High Performer","Low Performer")</f>
        <v>Low Performer</v>
      </c>
      <c r="AG2618" t="str" cm="1">
        <f t="array" aca="1" ref="AG2618" ca="1">_xlfn.IFS(Table1[[#This Row],[Experience]]&lt;=3,"Junior",Table1[[#This Row],[Experience]]&lt;=7,"Mid Level",Table1[[#This Row],[Experience]]&gt;=7,"Senior")</f>
        <v>Mid Level</v>
      </c>
      <c r="AH2618" t="str">
        <f>IF(Table1[[#This Row],[Attendance %]]&gt;75,"OK","Below 75")</f>
        <v>Below 75</v>
      </c>
      <c r="AI2618" t="b">
        <f>ISBLANK(Table1[[#This Row],[Employee ID]])</f>
        <v>0</v>
      </c>
      <c r="AJ2618" t="b">
        <f>ISNUMBER(Table1[[#This Row],[Total Salary  ]])</f>
        <v>1</v>
      </c>
      <c r="AK2618" t="str">
        <f>IFERROR(_xlfn.XLOOKUP(Table1[[#This Row],[Manager ID]],MANAGERS!A:A,MANAGERS!B:B),"Not Found")</f>
        <v>Manager_1</v>
      </c>
    </row>
    <row r="2619" spans="1:37" x14ac:dyDescent="0.2">
      <c r="A2619" t="s">
        <v>2556</v>
      </c>
      <c r="B2619" t="s">
        <v>85</v>
      </c>
      <c r="C2619" t="s">
        <v>15</v>
      </c>
      <c r="D2619" t="s">
        <v>43</v>
      </c>
      <c r="E2619" t="s">
        <v>22</v>
      </c>
      <c r="F2619" s="1">
        <v>45358</v>
      </c>
      <c r="G2619" s="1">
        <v>33766</v>
      </c>
      <c r="H2619">
        <v>81173</v>
      </c>
      <c r="I2619">
        <v>7276</v>
      </c>
      <c r="J2619">
        <v>90</v>
      </c>
      <c r="K2619">
        <v>60</v>
      </c>
      <c r="L2619" t="s">
        <v>34</v>
      </c>
      <c r="M2619">
        <v>111</v>
      </c>
      <c r="N2619">
        <f>Table1[[#This Row],[Basic Salary]]+Table1[[#This Row],[Bonus]]</f>
        <v>88449</v>
      </c>
      <c r="O2619" s="2">
        <f>Table1[[#This Row],[Bonus]]/Table1[[#This Row],[Basic Salary]]</f>
        <v>8.9635716309610342E-2</v>
      </c>
      <c r="P2619">
        <f ca="1">DATEDIF(Table1[[#This Row],[Date of Birth]],TODAY(),"Y")</f>
        <v>34</v>
      </c>
      <c r="Q2619">
        <f ca="1">DATEDIF(Table1[[#This Row],[Joining Date]],TODAY(),"Y")</f>
        <v>2</v>
      </c>
      <c r="R2619" t="str">
        <f ca="1">IF(YEAR(Table1[[#This Row],[Joining Date]])=YEAR(TODAY()),"Yes","No")</f>
        <v>No</v>
      </c>
      <c r="S2619" t="str">
        <f ca="1">IF(Table1[[#This Row],[Experience]]&gt;5,"Yes","No")</f>
        <v>No</v>
      </c>
      <c r="T2619" t="str">
        <f>TEXT(Table1[[#This Row],[Joining Date]],"mmmm")</f>
        <v>March</v>
      </c>
      <c r="U2619" t="str">
        <f>TEXT(Table1[[#This Row],[Joining Date]],"yyyy")</f>
        <v>2024</v>
      </c>
      <c r="V2619" s="5">
        <f ca="1">TODAY()-Table1[[#This Row],[Joining Date]]</f>
        <v>881</v>
      </c>
      <c r="W2619" t="str">
        <f>LEFT(Table1[[#This Row],[Employee Name]],FIND(" ",Table1[[#This Row],[Employee Name]])-1)</f>
        <v>Pooja</v>
      </c>
      <c r="X2619" t="str">
        <f>RIGHT(Table1[[#This Row],[Employee Name]],LEN(Table1[[#This Row],[Employee Name]])-FIND(" ",Table1[[#This Row],[Employee Name]]))</f>
        <v>Das</v>
      </c>
      <c r="Y2619" t="str">
        <f>Table1[[#This Row],[Department]]&amp;"-"&amp;Table1[[#This Row],[Employee ID]]</f>
        <v>Operations-E02500</v>
      </c>
      <c r="Z2619" t="str">
        <f>LEFT(Table1[[#This Row],[Department]],3)</f>
        <v>Ope</v>
      </c>
      <c r="AA2619" t="str">
        <f>_xlfn.XLOOKUP(Table1[[#This Row],[Manager ID]],MANAGERS!A:A,MANAGERS!B:B)</f>
        <v>Manager_11</v>
      </c>
      <c r="AB2619" t="str" cm="1">
        <f t="array" ref="AB2619">_xlfn.XLOOKUP(Table1[[#This Row],[Manager ID]],Table2[[#All],[Manager ID]],Table2[[#All],[Department Head]])</f>
        <v>Marketing</v>
      </c>
      <c r="AC2619" s="2">
        <f>_xlfn.XLOOKUP(Table1[[#This Row],[City]],L:L,O:O)</f>
        <v>0.24030340748661314</v>
      </c>
      <c r="AD2619" t="str" cm="1">
        <f t="array" ref="AD2619">_xlfn.IFS(Table1[[#This Row],[Performance Score]]&gt;=90,"Excellent",Table1[[#This Row],[Performance Score]]&gt;=75,"Good",Table1[[#This Row],[Performance Score]]&gt;=60,"Average",Table1[[#This Row],[Performance Score]]&lt;=60,"Need Improvement")</f>
        <v>Average</v>
      </c>
      <c r="AE2619" t="str">
        <f>IF(AND(Table1[[#This Row],[Attendance %]]&gt;=80,(Table1[[#This Row],[Performance Score]]&gt;=80)),"Eligible","Not Eligible")</f>
        <v>Not Eligible</v>
      </c>
      <c r="AF2619" t="str">
        <f>IF(Table1[[#This Row],[Performance Score]]&gt;=80,"High Performer","Low Performer")</f>
        <v>Low Performer</v>
      </c>
      <c r="AG2619" t="str" cm="1">
        <f t="array" aca="1" ref="AG2619" ca="1">_xlfn.IFS(Table1[[#This Row],[Experience]]&lt;=3,"Junior",Table1[[#This Row],[Experience]]&lt;=7,"Mid Level",Table1[[#This Row],[Experience]]&gt;=7,"Senior")</f>
        <v>Junior</v>
      </c>
      <c r="AH2619" t="str">
        <f>IF(Table1[[#This Row],[Attendance %]]&gt;75,"OK","Below 75")</f>
        <v>OK</v>
      </c>
      <c r="AI2619" t="b">
        <f>ISBLANK(Table1[[#This Row],[Employee ID]])</f>
        <v>0</v>
      </c>
      <c r="AJ2619" t="b">
        <f>ISNUMBER(Table1[[#This Row],[Total Salary  ]])</f>
        <v>1</v>
      </c>
      <c r="AK2619" t="str">
        <f>IFERROR(_xlfn.XLOOKUP(Table1[[#This Row],[Manager ID]],MANAGERS!A:A,MANAGERS!B:B),"Not Found")</f>
        <v>Manager_11</v>
      </c>
    </row>
    <row r="2620" spans="1:37" x14ac:dyDescent="0.2">
      <c r="A2620" t="s">
        <v>1608</v>
      </c>
      <c r="B2620" t="s">
        <v>29</v>
      </c>
      <c r="C2620" t="s">
        <v>15</v>
      </c>
      <c r="D2620" t="s">
        <v>40</v>
      </c>
      <c r="E2620" t="s">
        <v>17</v>
      </c>
      <c r="F2620" s="1">
        <v>42352</v>
      </c>
      <c r="G2620" s="1">
        <v>40136</v>
      </c>
      <c r="H2620">
        <v>66761</v>
      </c>
      <c r="I2620">
        <v>21672</v>
      </c>
      <c r="J2620">
        <v>67</v>
      </c>
      <c r="K2620">
        <v>41</v>
      </c>
      <c r="L2620" t="s">
        <v>34</v>
      </c>
      <c r="M2620">
        <v>105</v>
      </c>
      <c r="N2620">
        <f>Table1[[#This Row],[Basic Salary]]+Table1[[#This Row],[Bonus]]</f>
        <v>88433</v>
      </c>
      <c r="O2620" s="2">
        <f>Table1[[#This Row],[Bonus]]/Table1[[#This Row],[Basic Salary]]</f>
        <v>0.32462066176360449</v>
      </c>
      <c r="P2620">
        <f ca="1">DATEDIF(Table1[[#This Row],[Date of Birth]],TODAY(),"Y")</f>
        <v>16</v>
      </c>
      <c r="Q2620">
        <f ca="1">DATEDIF(Table1[[#This Row],[Joining Date]],TODAY(),"Y")</f>
        <v>10</v>
      </c>
      <c r="R2620" t="str">
        <f ca="1">IF(YEAR(Table1[[#This Row],[Joining Date]])=YEAR(TODAY()),"Yes","No")</f>
        <v>No</v>
      </c>
      <c r="S2620" t="str">
        <f ca="1">IF(Table1[[#This Row],[Experience]]&gt;5,"Yes","No")</f>
        <v>Yes</v>
      </c>
      <c r="T2620" t="str">
        <f>TEXT(Table1[[#This Row],[Joining Date]],"mmmm")</f>
        <v>December</v>
      </c>
      <c r="U2620" t="str">
        <f>TEXT(Table1[[#This Row],[Joining Date]],"yyyy")</f>
        <v>2015</v>
      </c>
      <c r="V2620" s="5">
        <f ca="1">TODAY()-Table1[[#This Row],[Joining Date]]</f>
        <v>3887</v>
      </c>
      <c r="W2620" t="str">
        <f>LEFT(Table1[[#This Row],[Employee Name]],FIND(" ",Table1[[#This Row],[Employee Name]])-1)</f>
        <v>Vikram</v>
      </c>
      <c r="X2620" t="str">
        <f>RIGHT(Table1[[#This Row],[Employee Name]],LEN(Table1[[#This Row],[Employee Name]])-FIND(" ",Table1[[#This Row],[Employee Name]]))</f>
        <v>Singh</v>
      </c>
      <c r="Y2620" t="str">
        <f>Table1[[#This Row],[Department]]&amp;"-"&amp;Table1[[#This Row],[Employee ID]]</f>
        <v>IT-E01552</v>
      </c>
      <c r="Z2620" t="str">
        <f>LEFT(Table1[[#This Row],[Department]],3)</f>
        <v>IT</v>
      </c>
      <c r="AA2620" t="str">
        <f>_xlfn.XLOOKUP(Table1[[#This Row],[Manager ID]],MANAGERS!A:A,MANAGERS!B:B)</f>
        <v>Manager_5</v>
      </c>
      <c r="AB2620" t="str" cm="1">
        <f t="array" ref="AB2620">_xlfn.XLOOKUP(Table1[[#This Row],[Manager ID]],Table2[[#All],[Manager ID]],Table2[[#All],[Department Head]])</f>
        <v>Sales</v>
      </c>
      <c r="AC2620" s="2">
        <f>_xlfn.XLOOKUP(Table1[[#This Row],[City]],L:L,O:O)</f>
        <v>0.24030340748661314</v>
      </c>
      <c r="AD2620" t="str" cm="1">
        <f t="array" ref="AD2620">_xlfn.IFS(Table1[[#This Row],[Performance Score]]&gt;=90,"Excellent",Table1[[#This Row],[Performance Score]]&gt;=75,"Good",Table1[[#This Row],[Performance Score]]&gt;=60,"Average",Table1[[#This Row],[Performance Score]]&lt;=60,"Need Improvement")</f>
        <v>Need Improvement</v>
      </c>
      <c r="AE2620" t="str">
        <f>IF(AND(Table1[[#This Row],[Attendance %]]&gt;=80,(Table1[[#This Row],[Performance Score]]&gt;=80)),"Eligible","Not Eligible")</f>
        <v>Not Eligible</v>
      </c>
      <c r="AF2620" t="str">
        <f>IF(Table1[[#This Row],[Performance Score]]&gt;=80,"High Performer","Low Performer")</f>
        <v>Low Performer</v>
      </c>
      <c r="AG2620" t="str" cm="1">
        <f t="array" aca="1" ref="AG2620" ca="1">_xlfn.IFS(Table1[[#This Row],[Experience]]&lt;=3,"Junior",Table1[[#This Row],[Experience]]&lt;=7,"Mid Level",Table1[[#This Row],[Experience]]&gt;=7,"Senior")</f>
        <v>Senior</v>
      </c>
      <c r="AH2620" t="str">
        <f>IF(Table1[[#This Row],[Attendance %]]&gt;75,"OK","Below 75")</f>
        <v>Below 75</v>
      </c>
      <c r="AI2620" t="b">
        <f>ISBLANK(Table1[[#This Row],[Employee ID]])</f>
        <v>0</v>
      </c>
      <c r="AJ2620" t="b">
        <f>ISNUMBER(Table1[[#This Row],[Total Salary  ]])</f>
        <v>1</v>
      </c>
      <c r="AK2620" t="str">
        <f>IFERROR(_xlfn.XLOOKUP(Table1[[#This Row],[Manager ID]],MANAGERS!A:A,MANAGERS!B:B),"Not Found")</f>
        <v>Manager_5</v>
      </c>
    </row>
    <row r="2621" spans="1:37" x14ac:dyDescent="0.2">
      <c r="A2621" t="s">
        <v>566</v>
      </c>
      <c r="B2621" t="s">
        <v>93</v>
      </c>
      <c r="C2621" t="s">
        <v>21</v>
      </c>
      <c r="D2621" t="s">
        <v>40</v>
      </c>
      <c r="E2621" t="s">
        <v>51</v>
      </c>
      <c r="F2621" s="1">
        <v>42138</v>
      </c>
      <c r="G2621" s="1">
        <v>37453</v>
      </c>
      <c r="H2621">
        <v>70519</v>
      </c>
      <c r="I2621">
        <v>17901</v>
      </c>
      <c r="J2621">
        <v>71</v>
      </c>
      <c r="K2621">
        <v>69</v>
      </c>
      <c r="L2621" t="s">
        <v>53</v>
      </c>
      <c r="M2621">
        <v>117</v>
      </c>
      <c r="N2621">
        <f>Table1[[#This Row],[Basic Salary]]+Table1[[#This Row],[Bonus]]</f>
        <v>88420</v>
      </c>
      <c r="O2621" s="2">
        <f>Table1[[#This Row],[Bonus]]/Table1[[#This Row],[Basic Salary]]</f>
        <v>0.25384648109020264</v>
      </c>
      <c r="P2621">
        <f ca="1">DATEDIF(Table1[[#This Row],[Date of Birth]],TODAY(),"Y")</f>
        <v>24</v>
      </c>
      <c r="Q2621">
        <f ca="1">DATEDIF(Table1[[#This Row],[Joining Date]],TODAY(),"Y")</f>
        <v>11</v>
      </c>
      <c r="R2621" t="str">
        <f ca="1">IF(YEAR(Table1[[#This Row],[Joining Date]])=YEAR(TODAY()),"Yes","No")</f>
        <v>No</v>
      </c>
      <c r="S2621" t="str">
        <f ca="1">IF(Table1[[#This Row],[Experience]]&gt;5,"Yes","No")</f>
        <v>Yes</v>
      </c>
      <c r="T2621" t="str">
        <f>TEXT(Table1[[#This Row],[Joining Date]],"mmmm")</f>
        <v>May</v>
      </c>
      <c r="U2621" t="str">
        <f>TEXT(Table1[[#This Row],[Joining Date]],"yyyy")</f>
        <v>2015</v>
      </c>
      <c r="V2621" s="5">
        <f ca="1">TODAY()-Table1[[#This Row],[Joining Date]]</f>
        <v>4101</v>
      </c>
      <c r="W2621" t="str">
        <f>LEFT(Table1[[#This Row],[Employee Name]],FIND(" ",Table1[[#This Row],[Employee Name]])-1)</f>
        <v>Priya</v>
      </c>
      <c r="X2621" t="str">
        <f>RIGHT(Table1[[#This Row],[Employee Name]],LEN(Table1[[#This Row],[Employee Name]])-FIND(" ",Table1[[#This Row],[Employee Name]]))</f>
        <v>Reddy</v>
      </c>
      <c r="Y2621" t="str">
        <f>Table1[[#This Row],[Department]]&amp;"-"&amp;Table1[[#This Row],[Employee ID]]</f>
        <v>IT-E00510</v>
      </c>
      <c r="Z2621" t="str">
        <f>LEFT(Table1[[#This Row],[Department]],3)</f>
        <v>IT</v>
      </c>
      <c r="AA2621" t="str">
        <f>_xlfn.XLOOKUP(Table1[[#This Row],[Manager ID]],MANAGERS!A:A,MANAGERS!B:B)</f>
        <v>Manager_17</v>
      </c>
      <c r="AB2621" t="str" cm="1">
        <f t="array" ref="AB2621">_xlfn.XLOOKUP(Table1[[#This Row],[Manager ID]],Table2[[#All],[Manager ID]],Table2[[#All],[Department Head]])</f>
        <v>Finance</v>
      </c>
      <c r="AC2621" s="2">
        <f>_xlfn.XLOOKUP(Table1[[#This Row],[City]],L:L,O:O)</f>
        <v>0.23685887225230964</v>
      </c>
      <c r="AD2621" t="str" cm="1">
        <f t="array" ref="AD2621">_xlfn.IFS(Table1[[#This Row],[Performance Score]]&gt;=90,"Excellent",Table1[[#This Row],[Performance Score]]&gt;=75,"Good",Table1[[#This Row],[Performance Score]]&gt;=60,"Average",Table1[[#This Row],[Performance Score]]&lt;=60,"Need Improvement")</f>
        <v>Average</v>
      </c>
      <c r="AE2621" t="str">
        <f>IF(AND(Table1[[#This Row],[Attendance %]]&gt;=80,(Table1[[#This Row],[Performance Score]]&gt;=80)),"Eligible","Not Eligible")</f>
        <v>Not Eligible</v>
      </c>
      <c r="AF2621" t="str">
        <f>IF(Table1[[#This Row],[Performance Score]]&gt;=80,"High Performer","Low Performer")</f>
        <v>Low Performer</v>
      </c>
      <c r="AG2621" t="str" cm="1">
        <f t="array" aca="1" ref="AG2621" ca="1">_xlfn.IFS(Table1[[#This Row],[Experience]]&lt;=3,"Junior",Table1[[#This Row],[Experience]]&lt;=7,"Mid Level",Table1[[#This Row],[Experience]]&gt;=7,"Senior")</f>
        <v>Senior</v>
      </c>
      <c r="AH2621" t="str">
        <f>IF(Table1[[#This Row],[Attendance %]]&gt;75,"OK","Below 75")</f>
        <v>Below 75</v>
      </c>
      <c r="AI2621" t="b">
        <f>ISBLANK(Table1[[#This Row],[Employee ID]])</f>
        <v>0</v>
      </c>
      <c r="AJ2621" t="b">
        <f>ISNUMBER(Table1[[#This Row],[Total Salary  ]])</f>
        <v>1</v>
      </c>
      <c r="AK2621" t="str">
        <f>IFERROR(_xlfn.XLOOKUP(Table1[[#This Row],[Manager ID]],MANAGERS!A:A,MANAGERS!B:B),"Not Found")</f>
        <v>Manager_17</v>
      </c>
    </row>
    <row r="2622" spans="1:37" x14ac:dyDescent="0.2">
      <c r="A2622" t="s">
        <v>1477</v>
      </c>
      <c r="B2622" t="s">
        <v>77</v>
      </c>
      <c r="C2622" t="s">
        <v>15</v>
      </c>
      <c r="D2622" t="s">
        <v>81</v>
      </c>
      <c r="E2622" t="s">
        <v>26</v>
      </c>
      <c r="F2622" s="1">
        <v>42937</v>
      </c>
      <c r="G2622" s="1">
        <v>36770</v>
      </c>
      <c r="H2622">
        <v>72474</v>
      </c>
      <c r="I2622">
        <v>15912</v>
      </c>
      <c r="J2622">
        <v>72</v>
      </c>
      <c r="K2622">
        <v>83</v>
      </c>
      <c r="L2622" t="s">
        <v>18</v>
      </c>
      <c r="M2622">
        <v>109</v>
      </c>
      <c r="N2622">
        <f>Table1[[#This Row],[Basic Salary]]+Table1[[#This Row],[Bonus]]</f>
        <v>88386</v>
      </c>
      <c r="O2622" s="2">
        <f>Table1[[#This Row],[Bonus]]/Table1[[#This Row],[Basic Salary]]</f>
        <v>0.21955459889063664</v>
      </c>
      <c r="P2622">
        <f ca="1">DATEDIF(Table1[[#This Row],[Date of Birth]],TODAY(),"Y")</f>
        <v>25</v>
      </c>
      <c r="Q2622">
        <f ca="1">DATEDIF(Table1[[#This Row],[Joining Date]],TODAY(),"Y")</f>
        <v>9</v>
      </c>
      <c r="R2622" t="str">
        <f ca="1">IF(YEAR(Table1[[#This Row],[Joining Date]])=YEAR(TODAY()),"Yes","No")</f>
        <v>No</v>
      </c>
      <c r="S2622" t="str">
        <f ca="1">IF(Table1[[#This Row],[Experience]]&gt;5,"Yes","No")</f>
        <v>Yes</v>
      </c>
      <c r="T2622" t="str">
        <f>TEXT(Table1[[#This Row],[Joining Date]],"mmmm")</f>
        <v>July</v>
      </c>
      <c r="U2622" t="str">
        <f>TEXT(Table1[[#This Row],[Joining Date]],"yyyy")</f>
        <v>2017</v>
      </c>
      <c r="V2622" s="5">
        <f ca="1">TODAY()-Table1[[#This Row],[Joining Date]]</f>
        <v>3302</v>
      </c>
      <c r="W2622" t="str">
        <f>LEFT(Table1[[#This Row],[Employee Name]],FIND(" ",Table1[[#This Row],[Employee Name]])-1)</f>
        <v>Rohan</v>
      </c>
      <c r="X2622" t="str">
        <f>RIGHT(Table1[[#This Row],[Employee Name]],LEN(Table1[[#This Row],[Employee Name]])-FIND(" ",Table1[[#This Row],[Employee Name]]))</f>
        <v>Gupta</v>
      </c>
      <c r="Y2622" t="str">
        <f>Table1[[#This Row],[Department]]&amp;"-"&amp;Table1[[#This Row],[Employee ID]]</f>
        <v>Sales-E01421</v>
      </c>
      <c r="Z2622" t="str">
        <f>LEFT(Table1[[#This Row],[Department]],3)</f>
        <v>Sal</v>
      </c>
      <c r="AA2622" t="str">
        <f>_xlfn.XLOOKUP(Table1[[#This Row],[Manager ID]],MANAGERS!A:A,MANAGERS!B:B)</f>
        <v>Manager_9</v>
      </c>
      <c r="AB2622" t="str" cm="1">
        <f t="array" ref="AB2622">_xlfn.XLOOKUP(Table1[[#This Row],[Manager ID]],Table2[[#All],[Manager ID]],Table2[[#All],[Department Head]])</f>
        <v>Sales</v>
      </c>
      <c r="AC2622" s="2">
        <f>_xlfn.XLOOKUP(Table1[[#This Row],[City]],L:L,O:O)</f>
        <v>0.21356479274849693</v>
      </c>
      <c r="AD2622" t="str" cm="1">
        <f t="array" ref="AD2622">_xlfn.IFS(Table1[[#This Row],[Performance Score]]&gt;=90,"Excellent",Table1[[#This Row],[Performance Score]]&gt;=75,"Good",Table1[[#This Row],[Performance Score]]&gt;=60,"Average",Table1[[#This Row],[Performance Score]]&lt;=60,"Need Improvement")</f>
        <v>Good</v>
      </c>
      <c r="AE2622" t="str">
        <f>IF(AND(Table1[[#This Row],[Attendance %]]&gt;=80,(Table1[[#This Row],[Performance Score]]&gt;=80)),"Eligible","Not Eligible")</f>
        <v>Not Eligible</v>
      </c>
      <c r="AF2622" t="str">
        <f>IF(Table1[[#This Row],[Performance Score]]&gt;=80,"High Performer","Low Performer")</f>
        <v>High Performer</v>
      </c>
      <c r="AG2622" t="str" cm="1">
        <f t="array" aca="1" ref="AG2622" ca="1">_xlfn.IFS(Table1[[#This Row],[Experience]]&lt;=3,"Junior",Table1[[#This Row],[Experience]]&lt;=7,"Mid Level",Table1[[#This Row],[Experience]]&gt;=7,"Senior")</f>
        <v>Senior</v>
      </c>
      <c r="AH2622" t="str">
        <f>IF(Table1[[#This Row],[Attendance %]]&gt;75,"OK","Below 75")</f>
        <v>Below 75</v>
      </c>
      <c r="AI2622" t="b">
        <f>ISBLANK(Table1[[#This Row],[Employee ID]])</f>
        <v>0</v>
      </c>
      <c r="AJ2622" t="b">
        <f>ISNUMBER(Table1[[#This Row],[Total Salary  ]])</f>
        <v>1</v>
      </c>
      <c r="AK2622" t="str">
        <f>IFERROR(_xlfn.XLOOKUP(Table1[[#This Row],[Manager ID]],MANAGERS!A:A,MANAGERS!B:B),"Not Found")</f>
        <v>Manager_9</v>
      </c>
    </row>
    <row r="2623" spans="1:37" x14ac:dyDescent="0.2">
      <c r="A2623" t="s">
        <v>3198</v>
      </c>
      <c r="B2623" t="s">
        <v>42</v>
      </c>
      <c r="C2623" t="s">
        <v>21</v>
      </c>
      <c r="D2623" t="s">
        <v>81</v>
      </c>
      <c r="E2623" t="s">
        <v>26</v>
      </c>
      <c r="F2623" s="1">
        <v>43827</v>
      </c>
      <c r="G2623" s="1">
        <v>36337</v>
      </c>
      <c r="H2623">
        <v>70941</v>
      </c>
      <c r="I2623">
        <v>17426</v>
      </c>
      <c r="J2623">
        <v>80</v>
      </c>
      <c r="K2623">
        <v>77</v>
      </c>
      <c r="L2623" t="s">
        <v>53</v>
      </c>
      <c r="M2623">
        <v>116</v>
      </c>
      <c r="N2623">
        <f>Table1[[#This Row],[Basic Salary]]+Table1[[#This Row],[Bonus]]</f>
        <v>88367</v>
      </c>
      <c r="O2623" s="2">
        <f>Table1[[#This Row],[Bonus]]/Table1[[#This Row],[Basic Salary]]</f>
        <v>0.24564074371660957</v>
      </c>
      <c r="P2623">
        <f ca="1">DATEDIF(Table1[[#This Row],[Date of Birth]],TODAY(),"Y")</f>
        <v>27</v>
      </c>
      <c r="Q2623">
        <f ca="1">DATEDIF(Table1[[#This Row],[Joining Date]],TODAY(),"Y")</f>
        <v>6</v>
      </c>
      <c r="R2623" t="str">
        <f ca="1">IF(YEAR(Table1[[#This Row],[Joining Date]])=YEAR(TODAY()),"Yes","No")</f>
        <v>No</v>
      </c>
      <c r="S2623" t="str">
        <f ca="1">IF(Table1[[#This Row],[Experience]]&gt;5,"Yes","No")</f>
        <v>Yes</v>
      </c>
      <c r="T2623" t="str">
        <f>TEXT(Table1[[#This Row],[Joining Date]],"mmmm")</f>
        <v>December</v>
      </c>
      <c r="U2623" t="str">
        <f>TEXT(Table1[[#This Row],[Joining Date]],"yyyy")</f>
        <v>2019</v>
      </c>
      <c r="V2623" s="5">
        <f ca="1">TODAY()-Table1[[#This Row],[Joining Date]]</f>
        <v>2412</v>
      </c>
      <c r="W2623" t="str">
        <f>LEFT(Table1[[#This Row],[Employee Name]],FIND(" ",Table1[[#This Row],[Employee Name]])-1)</f>
        <v>Krishna</v>
      </c>
      <c r="X2623" t="str">
        <f>RIGHT(Table1[[#This Row],[Employee Name]],LEN(Table1[[#This Row],[Employee Name]])-FIND(" ",Table1[[#This Row],[Employee Name]]))</f>
        <v>Chaitanya</v>
      </c>
      <c r="Y2623" t="str">
        <f>Table1[[#This Row],[Department]]&amp;"-"&amp;Table1[[#This Row],[Employee ID]]</f>
        <v>Sales-E03142</v>
      </c>
      <c r="Z2623" t="str">
        <f>LEFT(Table1[[#This Row],[Department]],3)</f>
        <v>Sal</v>
      </c>
      <c r="AA2623" t="str">
        <f>_xlfn.XLOOKUP(Table1[[#This Row],[Manager ID]],MANAGERS!A:A,MANAGERS!B:B)</f>
        <v>Manager_16</v>
      </c>
      <c r="AB2623" t="str" cm="1">
        <f t="array" ref="AB2623">_xlfn.XLOOKUP(Table1[[#This Row],[Manager ID]],Table2[[#All],[Manager ID]],Table2[[#All],[Department Head]])</f>
        <v>Sales</v>
      </c>
      <c r="AC2623" s="2">
        <f>_xlfn.XLOOKUP(Table1[[#This Row],[City]],L:L,O:O)</f>
        <v>0.23685887225230964</v>
      </c>
      <c r="AD2623" t="str" cm="1">
        <f t="array" ref="AD2623">_xlfn.IFS(Table1[[#This Row],[Performance Score]]&gt;=90,"Excellent",Table1[[#This Row],[Performance Score]]&gt;=75,"Good",Table1[[#This Row],[Performance Score]]&gt;=60,"Average",Table1[[#This Row],[Performance Score]]&lt;=60,"Need Improvement")</f>
        <v>Good</v>
      </c>
      <c r="AE2623" t="str">
        <f>IF(AND(Table1[[#This Row],[Attendance %]]&gt;=80,(Table1[[#This Row],[Performance Score]]&gt;=80)),"Eligible","Not Eligible")</f>
        <v>Not Eligible</v>
      </c>
      <c r="AF2623" t="str">
        <f>IF(Table1[[#This Row],[Performance Score]]&gt;=80,"High Performer","Low Performer")</f>
        <v>Low Performer</v>
      </c>
      <c r="AG2623" t="str" cm="1">
        <f t="array" aca="1" ref="AG2623" ca="1">_xlfn.IFS(Table1[[#This Row],[Experience]]&lt;=3,"Junior",Table1[[#This Row],[Experience]]&lt;=7,"Mid Level",Table1[[#This Row],[Experience]]&gt;=7,"Senior")</f>
        <v>Mid Level</v>
      </c>
      <c r="AH2623" t="str">
        <f>IF(Table1[[#This Row],[Attendance %]]&gt;75,"OK","Below 75")</f>
        <v>OK</v>
      </c>
      <c r="AI2623" t="b">
        <f>ISBLANK(Table1[[#This Row],[Employee ID]])</f>
        <v>0</v>
      </c>
      <c r="AJ2623" t="b">
        <f>ISNUMBER(Table1[[#This Row],[Total Salary  ]])</f>
        <v>1</v>
      </c>
      <c r="AK2623" t="str">
        <f>IFERROR(_xlfn.XLOOKUP(Table1[[#This Row],[Manager ID]],MANAGERS!A:A,MANAGERS!B:B),"Not Found")</f>
        <v>Manager_16</v>
      </c>
    </row>
    <row r="2624" spans="1:37" x14ac:dyDescent="0.2">
      <c r="A2624" t="s">
        <v>3684</v>
      </c>
      <c r="B2624" t="s">
        <v>36</v>
      </c>
      <c r="C2624" t="s">
        <v>21</v>
      </c>
      <c r="D2624" t="s">
        <v>33</v>
      </c>
      <c r="E2624" t="s">
        <v>30</v>
      </c>
      <c r="F2624" s="1">
        <v>42379</v>
      </c>
      <c r="G2624" s="1">
        <v>37156</v>
      </c>
      <c r="H2624">
        <v>81458</v>
      </c>
      <c r="I2624">
        <v>6909</v>
      </c>
      <c r="J2624">
        <v>99</v>
      </c>
      <c r="K2624">
        <v>82</v>
      </c>
      <c r="L2624" t="s">
        <v>53</v>
      </c>
      <c r="M2624">
        <v>120</v>
      </c>
      <c r="N2624">
        <f>Table1[[#This Row],[Basic Salary]]+Table1[[#This Row],[Bonus]]</f>
        <v>88367</v>
      </c>
      <c r="O2624" s="2">
        <f>Table1[[#This Row],[Bonus]]/Table1[[#This Row],[Basic Salary]]</f>
        <v>8.4816715362518114E-2</v>
      </c>
      <c r="P2624">
        <f ca="1">DATEDIF(Table1[[#This Row],[Date of Birth]],TODAY(),"Y")</f>
        <v>24</v>
      </c>
      <c r="Q2624">
        <f ca="1">DATEDIF(Table1[[#This Row],[Joining Date]],TODAY(),"Y")</f>
        <v>10</v>
      </c>
      <c r="R2624" t="str">
        <f ca="1">IF(YEAR(Table1[[#This Row],[Joining Date]])=YEAR(TODAY()),"Yes","No")</f>
        <v>No</v>
      </c>
      <c r="S2624" t="str">
        <f ca="1">IF(Table1[[#This Row],[Experience]]&gt;5,"Yes","No")</f>
        <v>Yes</v>
      </c>
      <c r="T2624" t="str">
        <f>TEXT(Table1[[#This Row],[Joining Date]],"mmmm")</f>
        <v>January</v>
      </c>
      <c r="U2624" t="str">
        <f>TEXT(Table1[[#This Row],[Joining Date]],"yyyy")</f>
        <v>2016</v>
      </c>
      <c r="V2624" s="5">
        <f ca="1">TODAY()-Table1[[#This Row],[Joining Date]]</f>
        <v>3860</v>
      </c>
      <c r="W2624" t="str">
        <f>LEFT(Table1[[#This Row],[Employee Name]],FIND(" ",Table1[[#This Row],[Employee Name]])-1)</f>
        <v>Meera</v>
      </c>
      <c r="X2624" t="str">
        <f>RIGHT(Table1[[#This Row],[Employee Name]],LEN(Table1[[#This Row],[Employee Name]])-FIND(" ",Table1[[#This Row],[Employee Name]]))</f>
        <v>Joshi</v>
      </c>
      <c r="Y2624" t="str">
        <f>Table1[[#This Row],[Department]]&amp;"-"&amp;Table1[[#This Row],[Employee ID]]</f>
        <v>Marketing-E03628</v>
      </c>
      <c r="Z2624" t="str">
        <f>LEFT(Table1[[#This Row],[Department]],3)</f>
        <v>Mar</v>
      </c>
      <c r="AA2624" t="str">
        <f>_xlfn.XLOOKUP(Table1[[#This Row],[Manager ID]],MANAGERS!A:A,MANAGERS!B:B)</f>
        <v>Manager_20</v>
      </c>
      <c r="AB2624" t="str" cm="1">
        <f t="array" ref="AB2624">_xlfn.XLOOKUP(Table1[[#This Row],[Manager ID]],Table2[[#All],[Manager ID]],Table2[[#All],[Department Head]])</f>
        <v>Operations</v>
      </c>
      <c r="AC2624" s="2">
        <f>_xlfn.XLOOKUP(Table1[[#This Row],[City]],L:L,O:O)</f>
        <v>0.23685887225230964</v>
      </c>
      <c r="AD2624" t="str" cm="1">
        <f t="array" ref="AD2624">_xlfn.IFS(Table1[[#This Row],[Performance Score]]&gt;=90,"Excellent",Table1[[#This Row],[Performance Score]]&gt;=75,"Good",Table1[[#This Row],[Performance Score]]&gt;=60,"Average",Table1[[#This Row],[Performance Score]]&lt;=60,"Need Improvement")</f>
        <v>Good</v>
      </c>
      <c r="AE2624" t="str">
        <f>IF(AND(Table1[[#This Row],[Attendance %]]&gt;=80,(Table1[[#This Row],[Performance Score]]&gt;=80)),"Eligible","Not Eligible")</f>
        <v>Eligible</v>
      </c>
      <c r="AF2624" t="str">
        <f>IF(Table1[[#This Row],[Performance Score]]&gt;=80,"High Performer","Low Performer")</f>
        <v>High Performer</v>
      </c>
      <c r="AG2624" t="str" cm="1">
        <f t="array" aca="1" ref="AG2624" ca="1">_xlfn.IFS(Table1[[#This Row],[Experience]]&lt;=3,"Junior",Table1[[#This Row],[Experience]]&lt;=7,"Mid Level",Table1[[#This Row],[Experience]]&gt;=7,"Senior")</f>
        <v>Senior</v>
      </c>
      <c r="AH2624" t="str">
        <f>IF(Table1[[#This Row],[Attendance %]]&gt;75,"OK","Below 75")</f>
        <v>OK</v>
      </c>
      <c r="AI2624" t="b">
        <f>ISBLANK(Table1[[#This Row],[Employee ID]])</f>
        <v>0</v>
      </c>
      <c r="AJ2624" t="b">
        <f>ISNUMBER(Table1[[#This Row],[Total Salary  ]])</f>
        <v>1</v>
      </c>
      <c r="AK2624" t="str">
        <f>IFERROR(_xlfn.XLOOKUP(Table1[[#This Row],[Manager ID]],MANAGERS!A:A,MANAGERS!B:B),"Not Found")</f>
        <v>Manager_20</v>
      </c>
    </row>
    <row r="2625" spans="1:37" x14ac:dyDescent="0.2">
      <c r="A2625" t="s">
        <v>1461</v>
      </c>
      <c r="B2625" t="s">
        <v>14</v>
      </c>
      <c r="C2625" t="s">
        <v>15</v>
      </c>
      <c r="D2625" t="s">
        <v>81</v>
      </c>
      <c r="E2625" t="s">
        <v>51</v>
      </c>
      <c r="F2625" s="1">
        <v>43984</v>
      </c>
      <c r="G2625" s="1">
        <v>37645</v>
      </c>
      <c r="H2625">
        <v>62192</v>
      </c>
      <c r="I2625">
        <v>26144</v>
      </c>
      <c r="J2625">
        <v>79</v>
      </c>
      <c r="K2625">
        <v>56</v>
      </c>
      <c r="L2625" t="s">
        <v>34</v>
      </c>
      <c r="M2625">
        <v>118</v>
      </c>
      <c r="N2625">
        <f>Table1[[#This Row],[Basic Salary]]+Table1[[#This Row],[Bonus]]</f>
        <v>88336</v>
      </c>
      <c r="O2625" s="2">
        <f>Table1[[#This Row],[Bonus]]/Table1[[#This Row],[Basic Salary]]</f>
        <v>0.42037561101106252</v>
      </c>
      <c r="P2625">
        <f ca="1">DATEDIF(Table1[[#This Row],[Date of Birth]],TODAY(),"Y")</f>
        <v>23</v>
      </c>
      <c r="Q2625">
        <f ca="1">DATEDIF(Table1[[#This Row],[Joining Date]],TODAY(),"Y")</f>
        <v>6</v>
      </c>
      <c r="R2625" t="str">
        <f ca="1">IF(YEAR(Table1[[#This Row],[Joining Date]])=YEAR(TODAY()),"Yes","No")</f>
        <v>No</v>
      </c>
      <c r="S2625" t="str">
        <f ca="1">IF(Table1[[#This Row],[Experience]]&gt;5,"Yes","No")</f>
        <v>Yes</v>
      </c>
      <c r="T2625" t="str">
        <f>TEXT(Table1[[#This Row],[Joining Date]],"mmmm")</f>
        <v>June</v>
      </c>
      <c r="U2625" t="str">
        <f>TEXT(Table1[[#This Row],[Joining Date]],"yyyy")</f>
        <v>2020</v>
      </c>
      <c r="V2625" s="5">
        <f ca="1">TODAY()-Table1[[#This Row],[Joining Date]]</f>
        <v>2255</v>
      </c>
      <c r="W2625" t="str">
        <f>LEFT(Table1[[#This Row],[Employee Name]],FIND(" ",Table1[[#This Row],[Employee Name]])-1)</f>
        <v>Nisha</v>
      </c>
      <c r="X2625" t="str">
        <f>RIGHT(Table1[[#This Row],[Employee Name]],LEN(Table1[[#This Row],[Employee Name]])-FIND(" ",Table1[[#This Row],[Employee Name]]))</f>
        <v>Kapoor</v>
      </c>
      <c r="Y2625" t="str">
        <f>Table1[[#This Row],[Department]]&amp;"-"&amp;Table1[[#This Row],[Employee ID]]</f>
        <v>Sales-E01405</v>
      </c>
      <c r="Z2625" t="str">
        <f>LEFT(Table1[[#This Row],[Department]],3)</f>
        <v>Sal</v>
      </c>
      <c r="AA2625" t="str">
        <f>_xlfn.XLOOKUP(Table1[[#This Row],[Manager ID]],MANAGERS!A:A,MANAGERS!B:B)</f>
        <v>Manager_18</v>
      </c>
      <c r="AB2625" t="str" cm="1">
        <f t="array" ref="AB2625">_xlfn.XLOOKUP(Table1[[#This Row],[Manager ID]],Table2[[#All],[Manager ID]],Table2[[#All],[Department Head]])</f>
        <v>Support</v>
      </c>
      <c r="AC2625" s="2">
        <f>_xlfn.XLOOKUP(Table1[[#This Row],[City]],L:L,O:O)</f>
        <v>0.24030340748661314</v>
      </c>
      <c r="AD2625" t="str" cm="1">
        <f t="array" ref="AD2625">_xlfn.IFS(Table1[[#This Row],[Performance Score]]&gt;=90,"Excellent",Table1[[#This Row],[Performance Score]]&gt;=75,"Good",Table1[[#This Row],[Performance Score]]&gt;=60,"Average",Table1[[#This Row],[Performance Score]]&lt;=60,"Need Improvement")</f>
        <v>Need Improvement</v>
      </c>
      <c r="AE2625" t="str">
        <f>IF(AND(Table1[[#This Row],[Attendance %]]&gt;=80,(Table1[[#This Row],[Performance Score]]&gt;=80)),"Eligible","Not Eligible")</f>
        <v>Not Eligible</v>
      </c>
      <c r="AF2625" t="str">
        <f>IF(Table1[[#This Row],[Performance Score]]&gt;=80,"High Performer","Low Performer")</f>
        <v>Low Performer</v>
      </c>
      <c r="AG2625" t="str" cm="1">
        <f t="array" aca="1" ref="AG2625" ca="1">_xlfn.IFS(Table1[[#This Row],[Experience]]&lt;=3,"Junior",Table1[[#This Row],[Experience]]&lt;=7,"Mid Level",Table1[[#This Row],[Experience]]&gt;=7,"Senior")</f>
        <v>Mid Level</v>
      </c>
      <c r="AH2625" t="str">
        <f>IF(Table1[[#This Row],[Attendance %]]&gt;75,"OK","Below 75")</f>
        <v>OK</v>
      </c>
      <c r="AI2625" t="b">
        <f>ISBLANK(Table1[[#This Row],[Employee ID]])</f>
        <v>0</v>
      </c>
      <c r="AJ2625" t="b">
        <f>ISNUMBER(Table1[[#This Row],[Total Salary  ]])</f>
        <v>1</v>
      </c>
      <c r="AK2625" t="str">
        <f>IFERROR(_xlfn.XLOOKUP(Table1[[#This Row],[Manager ID]],MANAGERS!A:A,MANAGERS!B:B),"Not Found")</f>
        <v>Manager_18</v>
      </c>
    </row>
    <row r="2626" spans="1:37" x14ac:dyDescent="0.2">
      <c r="A2626" t="s">
        <v>3152</v>
      </c>
      <c r="B2626" t="s">
        <v>87</v>
      </c>
      <c r="C2626" t="s">
        <v>15</v>
      </c>
      <c r="D2626" t="s">
        <v>33</v>
      </c>
      <c r="E2626" t="s">
        <v>26</v>
      </c>
      <c r="F2626" s="1">
        <v>43462</v>
      </c>
      <c r="G2626" s="1">
        <v>39674</v>
      </c>
      <c r="H2626">
        <v>77705</v>
      </c>
      <c r="I2626">
        <v>10586</v>
      </c>
      <c r="J2626">
        <v>84</v>
      </c>
      <c r="K2626">
        <v>93</v>
      </c>
      <c r="L2626" t="s">
        <v>23</v>
      </c>
      <c r="M2626">
        <v>119</v>
      </c>
      <c r="N2626">
        <f>Table1[[#This Row],[Basic Salary]]+Table1[[#This Row],[Bonus]]</f>
        <v>88291</v>
      </c>
      <c r="O2626" s="2">
        <f>Table1[[#This Row],[Bonus]]/Table1[[#This Row],[Basic Salary]]</f>
        <v>0.13623318962743711</v>
      </c>
      <c r="P2626">
        <f ca="1">DATEDIF(Table1[[#This Row],[Date of Birth]],TODAY(),"Y")</f>
        <v>17</v>
      </c>
      <c r="Q2626">
        <f ca="1">DATEDIF(Table1[[#This Row],[Joining Date]],TODAY(),"Y")</f>
        <v>7</v>
      </c>
      <c r="R2626" t="str">
        <f ca="1">IF(YEAR(Table1[[#This Row],[Joining Date]])=YEAR(TODAY()),"Yes","No")</f>
        <v>No</v>
      </c>
      <c r="S2626" t="str">
        <f ca="1">IF(Table1[[#This Row],[Experience]]&gt;5,"Yes","No")</f>
        <v>Yes</v>
      </c>
      <c r="T2626" t="str">
        <f>TEXT(Table1[[#This Row],[Joining Date]],"mmmm")</f>
        <v>December</v>
      </c>
      <c r="U2626" t="str">
        <f>TEXT(Table1[[#This Row],[Joining Date]],"yyyy")</f>
        <v>2018</v>
      </c>
      <c r="V2626" s="5">
        <f ca="1">TODAY()-Table1[[#This Row],[Joining Date]]</f>
        <v>2777</v>
      </c>
      <c r="W2626" t="str">
        <f>LEFT(Table1[[#This Row],[Employee Name]],FIND(" ",Table1[[#This Row],[Employee Name]])-1)</f>
        <v>Arjun</v>
      </c>
      <c r="X2626" t="str">
        <f>RIGHT(Table1[[#This Row],[Employee Name]],LEN(Table1[[#This Row],[Employee Name]])-FIND(" ",Table1[[#This Row],[Employee Name]]))</f>
        <v>Mehta</v>
      </c>
      <c r="Y2626" t="str">
        <f>Table1[[#This Row],[Department]]&amp;"-"&amp;Table1[[#This Row],[Employee ID]]</f>
        <v>Marketing-E03096</v>
      </c>
      <c r="Z2626" t="str">
        <f>LEFT(Table1[[#This Row],[Department]],3)</f>
        <v>Mar</v>
      </c>
      <c r="AA2626" t="str">
        <f>_xlfn.XLOOKUP(Table1[[#This Row],[Manager ID]],MANAGERS!A:A,MANAGERS!B:B)</f>
        <v>Manager_19</v>
      </c>
      <c r="AB2626" t="str" cm="1">
        <f t="array" ref="AB2626">_xlfn.XLOOKUP(Table1[[#This Row],[Manager ID]],Table2[[#All],[Manager ID]],Table2[[#All],[Department Head]])</f>
        <v>Support</v>
      </c>
      <c r="AC2626" s="2">
        <f>_xlfn.XLOOKUP(Table1[[#This Row],[City]],L:L,O:O)</f>
        <v>0.23486488519629886</v>
      </c>
      <c r="AD2626" t="str" cm="1">
        <f t="array" ref="AD2626">_xlfn.IFS(Table1[[#This Row],[Performance Score]]&gt;=90,"Excellent",Table1[[#This Row],[Performance Score]]&gt;=75,"Good",Table1[[#This Row],[Performance Score]]&gt;=60,"Average",Table1[[#This Row],[Performance Score]]&lt;=60,"Need Improvement")</f>
        <v>Excellent</v>
      </c>
      <c r="AE2626" t="str">
        <f>IF(AND(Table1[[#This Row],[Attendance %]]&gt;=80,(Table1[[#This Row],[Performance Score]]&gt;=80)),"Eligible","Not Eligible")</f>
        <v>Eligible</v>
      </c>
      <c r="AF2626" t="str">
        <f>IF(Table1[[#This Row],[Performance Score]]&gt;=80,"High Performer","Low Performer")</f>
        <v>High Performer</v>
      </c>
      <c r="AG2626" t="str" cm="1">
        <f t="array" aca="1" ref="AG2626" ca="1">_xlfn.IFS(Table1[[#This Row],[Experience]]&lt;=3,"Junior",Table1[[#This Row],[Experience]]&lt;=7,"Mid Level",Table1[[#This Row],[Experience]]&gt;=7,"Senior")</f>
        <v>Mid Level</v>
      </c>
      <c r="AH2626" t="str">
        <f>IF(Table1[[#This Row],[Attendance %]]&gt;75,"OK","Below 75")</f>
        <v>OK</v>
      </c>
      <c r="AI2626" t="b">
        <f>ISBLANK(Table1[[#This Row],[Employee ID]])</f>
        <v>0</v>
      </c>
      <c r="AJ2626" t="b">
        <f>ISNUMBER(Table1[[#This Row],[Total Salary  ]])</f>
        <v>1</v>
      </c>
      <c r="AK2626" t="str">
        <f>IFERROR(_xlfn.XLOOKUP(Table1[[#This Row],[Manager ID]],MANAGERS!A:A,MANAGERS!B:B),"Not Found")</f>
        <v>Manager_19</v>
      </c>
    </row>
    <row r="2627" spans="1:37" x14ac:dyDescent="0.2">
      <c r="A2627" t="s">
        <v>1547</v>
      </c>
      <c r="B2627" t="s">
        <v>69</v>
      </c>
      <c r="C2627" t="s">
        <v>15</v>
      </c>
      <c r="D2627" t="s">
        <v>40</v>
      </c>
      <c r="E2627" t="s">
        <v>65</v>
      </c>
      <c r="F2627" s="1">
        <v>44715</v>
      </c>
      <c r="G2627" s="1">
        <v>36628</v>
      </c>
      <c r="H2627">
        <v>65609</v>
      </c>
      <c r="I2627">
        <v>22642</v>
      </c>
      <c r="J2627">
        <v>79</v>
      </c>
      <c r="K2627">
        <v>61</v>
      </c>
      <c r="L2627" t="s">
        <v>37</v>
      </c>
      <c r="M2627">
        <v>119</v>
      </c>
      <c r="N2627">
        <f>Table1[[#This Row],[Basic Salary]]+Table1[[#This Row],[Bonus]]</f>
        <v>88251</v>
      </c>
      <c r="O2627" s="2">
        <f>Table1[[#This Row],[Bonus]]/Table1[[#This Row],[Basic Salary]]</f>
        <v>0.34510509228916764</v>
      </c>
      <c r="P2627">
        <f ca="1">DATEDIF(Table1[[#This Row],[Date of Birth]],TODAY(),"Y")</f>
        <v>26</v>
      </c>
      <c r="Q2627">
        <f ca="1">DATEDIF(Table1[[#This Row],[Joining Date]],TODAY(),"Y")</f>
        <v>4</v>
      </c>
      <c r="R2627" t="str">
        <f ca="1">IF(YEAR(Table1[[#This Row],[Joining Date]])=YEAR(TODAY()),"Yes","No")</f>
        <v>No</v>
      </c>
      <c r="S2627" t="str">
        <f ca="1">IF(Table1[[#This Row],[Experience]]&gt;5,"Yes","No")</f>
        <v>No</v>
      </c>
      <c r="T2627" t="str">
        <f>TEXT(Table1[[#This Row],[Joining Date]],"mmmm")</f>
        <v>June</v>
      </c>
      <c r="U2627" t="str">
        <f>TEXT(Table1[[#This Row],[Joining Date]],"yyyy")</f>
        <v>2022</v>
      </c>
      <c r="V2627" s="5">
        <f ca="1">TODAY()-Table1[[#This Row],[Joining Date]]</f>
        <v>1524</v>
      </c>
      <c r="W2627" t="str">
        <f>LEFT(Table1[[#This Row],[Employee Name]],FIND(" ",Table1[[#This Row],[Employee Name]])-1)</f>
        <v>Neha</v>
      </c>
      <c r="X2627" t="str">
        <f>RIGHT(Table1[[#This Row],[Employee Name]],LEN(Table1[[#This Row],[Employee Name]])-FIND(" ",Table1[[#This Row],[Employee Name]]))</f>
        <v>Kulkarni</v>
      </c>
      <c r="Y2627" t="str">
        <f>Table1[[#This Row],[Department]]&amp;"-"&amp;Table1[[#This Row],[Employee ID]]</f>
        <v>IT-E01491</v>
      </c>
      <c r="Z2627" t="str">
        <f>LEFT(Table1[[#This Row],[Department]],3)</f>
        <v>IT</v>
      </c>
      <c r="AA2627" t="str">
        <f>_xlfn.XLOOKUP(Table1[[#This Row],[Manager ID]],MANAGERS!A:A,MANAGERS!B:B)</f>
        <v>Manager_19</v>
      </c>
      <c r="AB2627" t="str" cm="1">
        <f t="array" ref="AB2627">_xlfn.XLOOKUP(Table1[[#This Row],[Manager ID]],Table2[[#All],[Manager ID]],Table2[[#All],[Department Head]])</f>
        <v>Support</v>
      </c>
      <c r="AC2627" s="2">
        <f>_xlfn.XLOOKUP(Table1[[#This Row],[City]],L:L,O:O)</f>
        <v>0.24036902712549932</v>
      </c>
      <c r="AD2627" t="str" cm="1">
        <f t="array" ref="AD2627">_xlfn.IFS(Table1[[#This Row],[Performance Score]]&gt;=90,"Excellent",Table1[[#This Row],[Performance Score]]&gt;=75,"Good",Table1[[#This Row],[Performance Score]]&gt;=60,"Average",Table1[[#This Row],[Performance Score]]&lt;=60,"Need Improvement")</f>
        <v>Average</v>
      </c>
      <c r="AE2627" t="str">
        <f>IF(AND(Table1[[#This Row],[Attendance %]]&gt;=80,(Table1[[#This Row],[Performance Score]]&gt;=80)),"Eligible","Not Eligible")</f>
        <v>Not Eligible</v>
      </c>
      <c r="AF2627" t="str">
        <f>IF(Table1[[#This Row],[Performance Score]]&gt;=80,"High Performer","Low Performer")</f>
        <v>Low Performer</v>
      </c>
      <c r="AG2627" t="str" cm="1">
        <f t="array" aca="1" ref="AG2627" ca="1">_xlfn.IFS(Table1[[#This Row],[Experience]]&lt;=3,"Junior",Table1[[#This Row],[Experience]]&lt;=7,"Mid Level",Table1[[#This Row],[Experience]]&gt;=7,"Senior")</f>
        <v>Mid Level</v>
      </c>
      <c r="AH2627" t="str">
        <f>IF(Table1[[#This Row],[Attendance %]]&gt;75,"OK","Below 75")</f>
        <v>OK</v>
      </c>
      <c r="AI2627" t="b">
        <f>ISBLANK(Table1[[#This Row],[Employee ID]])</f>
        <v>0</v>
      </c>
      <c r="AJ2627" t="b">
        <f>ISNUMBER(Table1[[#This Row],[Total Salary  ]])</f>
        <v>1</v>
      </c>
      <c r="AK2627" t="str">
        <f>IFERROR(_xlfn.XLOOKUP(Table1[[#This Row],[Manager ID]],MANAGERS!A:A,MANAGERS!B:B),"Not Found")</f>
        <v>Manager_19</v>
      </c>
    </row>
    <row r="2628" spans="1:37" x14ac:dyDescent="0.2">
      <c r="A2628" t="s">
        <v>3514</v>
      </c>
      <c r="B2628" t="s">
        <v>69</v>
      </c>
      <c r="C2628" t="s">
        <v>21</v>
      </c>
      <c r="D2628" t="s">
        <v>43</v>
      </c>
      <c r="E2628" t="s">
        <v>17</v>
      </c>
      <c r="F2628" s="1">
        <v>43853</v>
      </c>
      <c r="G2628" s="1">
        <v>34287</v>
      </c>
      <c r="H2628">
        <v>58345</v>
      </c>
      <c r="I2628">
        <v>29906</v>
      </c>
      <c r="J2628">
        <v>70</v>
      </c>
      <c r="K2628">
        <v>62</v>
      </c>
      <c r="L2628" t="s">
        <v>37</v>
      </c>
      <c r="M2628">
        <v>113</v>
      </c>
      <c r="N2628">
        <f>Table1[[#This Row],[Basic Salary]]+Table1[[#This Row],[Bonus]]</f>
        <v>88251</v>
      </c>
      <c r="O2628" s="2">
        <f>Table1[[#This Row],[Bonus]]/Table1[[#This Row],[Basic Salary]]</f>
        <v>0.51257177136001375</v>
      </c>
      <c r="P2628">
        <f ca="1">DATEDIF(Table1[[#This Row],[Date of Birth]],TODAY(),"Y")</f>
        <v>32</v>
      </c>
      <c r="Q2628">
        <f ca="1">DATEDIF(Table1[[#This Row],[Joining Date]],TODAY(),"Y")</f>
        <v>6</v>
      </c>
      <c r="R2628" t="str">
        <f ca="1">IF(YEAR(Table1[[#This Row],[Joining Date]])=YEAR(TODAY()),"Yes","No")</f>
        <v>No</v>
      </c>
      <c r="S2628" t="str">
        <f ca="1">IF(Table1[[#This Row],[Experience]]&gt;5,"Yes","No")</f>
        <v>Yes</v>
      </c>
      <c r="T2628" t="str">
        <f>TEXT(Table1[[#This Row],[Joining Date]],"mmmm")</f>
        <v>January</v>
      </c>
      <c r="U2628" t="str">
        <f>TEXT(Table1[[#This Row],[Joining Date]],"yyyy")</f>
        <v>2020</v>
      </c>
      <c r="V2628" s="5">
        <f ca="1">TODAY()-Table1[[#This Row],[Joining Date]]</f>
        <v>2386</v>
      </c>
      <c r="W2628" t="str">
        <f>LEFT(Table1[[#This Row],[Employee Name]],FIND(" ",Table1[[#This Row],[Employee Name]])-1)</f>
        <v>Neha</v>
      </c>
      <c r="X2628" t="str">
        <f>RIGHT(Table1[[#This Row],[Employee Name]],LEN(Table1[[#This Row],[Employee Name]])-FIND(" ",Table1[[#This Row],[Employee Name]]))</f>
        <v>Kulkarni</v>
      </c>
      <c r="Y2628" t="str">
        <f>Table1[[#This Row],[Department]]&amp;"-"&amp;Table1[[#This Row],[Employee ID]]</f>
        <v>Operations-E03458</v>
      </c>
      <c r="Z2628" t="str">
        <f>LEFT(Table1[[#This Row],[Department]],3)</f>
        <v>Ope</v>
      </c>
      <c r="AA2628" t="str">
        <f>_xlfn.XLOOKUP(Table1[[#This Row],[Manager ID]],MANAGERS!A:A,MANAGERS!B:B)</f>
        <v>Manager_13</v>
      </c>
      <c r="AB2628" t="str" cm="1">
        <f t="array" ref="AB2628">_xlfn.XLOOKUP(Table1[[#This Row],[Manager ID]],Table2[[#All],[Manager ID]],Table2[[#All],[Department Head]])</f>
        <v>HR</v>
      </c>
      <c r="AC2628" s="2">
        <f>_xlfn.XLOOKUP(Table1[[#This Row],[City]],L:L,O:O)</f>
        <v>0.24036902712549932</v>
      </c>
      <c r="AD2628" t="str" cm="1">
        <f t="array" ref="AD2628">_xlfn.IFS(Table1[[#This Row],[Performance Score]]&gt;=90,"Excellent",Table1[[#This Row],[Performance Score]]&gt;=75,"Good",Table1[[#This Row],[Performance Score]]&gt;=60,"Average",Table1[[#This Row],[Performance Score]]&lt;=60,"Need Improvement")</f>
        <v>Average</v>
      </c>
      <c r="AE2628" t="str">
        <f>IF(AND(Table1[[#This Row],[Attendance %]]&gt;=80,(Table1[[#This Row],[Performance Score]]&gt;=80)),"Eligible","Not Eligible")</f>
        <v>Not Eligible</v>
      </c>
      <c r="AF2628" t="str">
        <f>IF(Table1[[#This Row],[Performance Score]]&gt;=80,"High Performer","Low Performer")</f>
        <v>Low Performer</v>
      </c>
      <c r="AG2628" t="str" cm="1">
        <f t="array" aca="1" ref="AG2628" ca="1">_xlfn.IFS(Table1[[#This Row],[Experience]]&lt;=3,"Junior",Table1[[#This Row],[Experience]]&lt;=7,"Mid Level",Table1[[#This Row],[Experience]]&gt;=7,"Senior")</f>
        <v>Mid Level</v>
      </c>
      <c r="AH2628" t="str">
        <f>IF(Table1[[#This Row],[Attendance %]]&gt;75,"OK","Below 75")</f>
        <v>Below 75</v>
      </c>
      <c r="AI2628" t="b">
        <f>ISBLANK(Table1[[#This Row],[Employee ID]])</f>
        <v>0</v>
      </c>
      <c r="AJ2628" t="b">
        <f>ISNUMBER(Table1[[#This Row],[Total Salary  ]])</f>
        <v>1</v>
      </c>
      <c r="AK2628" t="str">
        <f>IFERROR(_xlfn.XLOOKUP(Table1[[#This Row],[Manager ID]],MANAGERS!A:A,MANAGERS!B:B),"Not Found")</f>
        <v>Manager_13</v>
      </c>
    </row>
    <row r="2629" spans="1:37" x14ac:dyDescent="0.2">
      <c r="A2629" t="s">
        <v>2440</v>
      </c>
      <c r="B2629" t="s">
        <v>77</v>
      </c>
      <c r="C2629" t="s">
        <v>15</v>
      </c>
      <c r="D2629" t="s">
        <v>43</v>
      </c>
      <c r="E2629" t="s">
        <v>17</v>
      </c>
      <c r="F2629" s="1">
        <v>45794</v>
      </c>
      <c r="G2629" s="1">
        <v>39496</v>
      </c>
      <c r="H2629">
        <v>80996</v>
      </c>
      <c r="I2629">
        <v>7249</v>
      </c>
      <c r="J2629">
        <v>82</v>
      </c>
      <c r="K2629">
        <v>45</v>
      </c>
      <c r="L2629" t="s">
        <v>37</v>
      </c>
      <c r="M2629">
        <v>101</v>
      </c>
      <c r="N2629">
        <f>Table1[[#This Row],[Basic Salary]]+Table1[[#This Row],[Bonus]]</f>
        <v>88245</v>
      </c>
      <c r="O2629" s="2">
        <f>Table1[[#This Row],[Bonus]]/Table1[[#This Row],[Basic Salary]]</f>
        <v>8.9498246827003802E-2</v>
      </c>
      <c r="P2629">
        <f ca="1">DATEDIF(Table1[[#This Row],[Date of Birth]],TODAY(),"Y")</f>
        <v>18</v>
      </c>
      <c r="Q2629">
        <f ca="1">DATEDIF(Table1[[#This Row],[Joining Date]],TODAY(),"Y")</f>
        <v>1</v>
      </c>
      <c r="R2629" t="str">
        <f ca="1">IF(YEAR(Table1[[#This Row],[Joining Date]])=YEAR(TODAY()),"Yes","No")</f>
        <v>No</v>
      </c>
      <c r="S2629" t="str">
        <f ca="1">IF(Table1[[#This Row],[Experience]]&gt;5,"Yes","No")</f>
        <v>No</v>
      </c>
      <c r="T2629" t="str">
        <f>TEXT(Table1[[#This Row],[Joining Date]],"mmmm")</f>
        <v>May</v>
      </c>
      <c r="U2629" t="str">
        <f>TEXT(Table1[[#This Row],[Joining Date]],"yyyy")</f>
        <v>2025</v>
      </c>
      <c r="V2629" s="5">
        <f ca="1">TODAY()-Table1[[#This Row],[Joining Date]]</f>
        <v>445</v>
      </c>
      <c r="W2629" t="str">
        <f>LEFT(Table1[[#This Row],[Employee Name]],FIND(" ",Table1[[#This Row],[Employee Name]])-1)</f>
        <v>Rohan</v>
      </c>
      <c r="X2629" t="str">
        <f>RIGHT(Table1[[#This Row],[Employee Name]],LEN(Table1[[#This Row],[Employee Name]])-FIND(" ",Table1[[#This Row],[Employee Name]]))</f>
        <v>Gupta</v>
      </c>
      <c r="Y2629" t="str">
        <f>Table1[[#This Row],[Department]]&amp;"-"&amp;Table1[[#This Row],[Employee ID]]</f>
        <v>Operations-E02384</v>
      </c>
      <c r="Z2629" t="str">
        <f>LEFT(Table1[[#This Row],[Department]],3)</f>
        <v>Ope</v>
      </c>
      <c r="AA2629" t="str">
        <f>_xlfn.XLOOKUP(Table1[[#This Row],[Manager ID]],MANAGERS!A:A,MANAGERS!B:B)</f>
        <v>Manager_1</v>
      </c>
      <c r="AB2629" t="str" cm="1">
        <f t="array" ref="AB2629">_xlfn.XLOOKUP(Table1[[#This Row],[Manager ID]],Table2[[#All],[Manager ID]],Table2[[#All],[Department Head]])</f>
        <v>Support</v>
      </c>
      <c r="AC2629" s="2">
        <f>_xlfn.XLOOKUP(Table1[[#This Row],[City]],L:L,O:O)</f>
        <v>0.24036902712549932</v>
      </c>
      <c r="AD2629" t="str" cm="1">
        <f t="array" ref="AD2629">_xlfn.IFS(Table1[[#This Row],[Performance Score]]&gt;=90,"Excellent",Table1[[#This Row],[Performance Score]]&gt;=75,"Good",Table1[[#This Row],[Performance Score]]&gt;=60,"Average",Table1[[#This Row],[Performance Score]]&lt;=60,"Need Improvement")</f>
        <v>Need Improvement</v>
      </c>
      <c r="AE2629" t="str">
        <f>IF(AND(Table1[[#This Row],[Attendance %]]&gt;=80,(Table1[[#This Row],[Performance Score]]&gt;=80)),"Eligible","Not Eligible")</f>
        <v>Not Eligible</v>
      </c>
      <c r="AF2629" t="str">
        <f>IF(Table1[[#This Row],[Performance Score]]&gt;=80,"High Performer","Low Performer")</f>
        <v>Low Performer</v>
      </c>
      <c r="AG2629" t="str" cm="1">
        <f t="array" aca="1" ref="AG2629" ca="1">_xlfn.IFS(Table1[[#This Row],[Experience]]&lt;=3,"Junior",Table1[[#This Row],[Experience]]&lt;=7,"Mid Level",Table1[[#This Row],[Experience]]&gt;=7,"Senior")</f>
        <v>Junior</v>
      </c>
      <c r="AH2629" t="str">
        <f>IF(Table1[[#This Row],[Attendance %]]&gt;75,"OK","Below 75")</f>
        <v>OK</v>
      </c>
      <c r="AI2629" t="b">
        <f>ISBLANK(Table1[[#This Row],[Employee ID]])</f>
        <v>0</v>
      </c>
      <c r="AJ2629" t="b">
        <f>ISNUMBER(Table1[[#This Row],[Total Salary  ]])</f>
        <v>1</v>
      </c>
      <c r="AK2629" t="str">
        <f>IFERROR(_xlfn.XLOOKUP(Table1[[#This Row],[Manager ID]],MANAGERS!A:A,MANAGERS!B:B),"Not Found")</f>
        <v>Manager_1</v>
      </c>
    </row>
    <row r="2630" spans="1:37" x14ac:dyDescent="0.2">
      <c r="A2630" t="s">
        <v>759</v>
      </c>
      <c r="B2630" t="s">
        <v>39</v>
      </c>
      <c r="C2630" t="s">
        <v>21</v>
      </c>
      <c r="D2630" t="s">
        <v>43</v>
      </c>
      <c r="E2630" t="s">
        <v>22</v>
      </c>
      <c r="F2630" s="1">
        <v>43219</v>
      </c>
      <c r="G2630" s="1">
        <v>36198</v>
      </c>
      <c r="H2630">
        <v>60361</v>
      </c>
      <c r="I2630">
        <v>27873</v>
      </c>
      <c r="J2630">
        <v>99</v>
      </c>
      <c r="K2630">
        <v>74</v>
      </c>
      <c r="L2630" t="s">
        <v>23</v>
      </c>
      <c r="M2630">
        <v>107</v>
      </c>
      <c r="N2630">
        <f>Table1[[#This Row],[Basic Salary]]+Table1[[#This Row],[Bonus]]</f>
        <v>88234</v>
      </c>
      <c r="O2630" s="2">
        <f>Table1[[#This Row],[Bonus]]/Table1[[#This Row],[Basic Salary]]</f>
        <v>0.4617716737628601</v>
      </c>
      <c r="P2630">
        <f ca="1">DATEDIF(Table1[[#This Row],[Date of Birth]],TODAY(),"Y")</f>
        <v>27</v>
      </c>
      <c r="Q2630">
        <f ca="1">DATEDIF(Table1[[#This Row],[Joining Date]],TODAY(),"Y")</f>
        <v>8</v>
      </c>
      <c r="R2630" t="str">
        <f ca="1">IF(YEAR(Table1[[#This Row],[Joining Date]])=YEAR(TODAY()),"Yes","No")</f>
        <v>No</v>
      </c>
      <c r="S2630" t="str">
        <f ca="1">IF(Table1[[#This Row],[Experience]]&gt;5,"Yes","No")</f>
        <v>Yes</v>
      </c>
      <c r="T2630" t="str">
        <f>TEXT(Table1[[#This Row],[Joining Date]],"mmmm")</f>
        <v>April</v>
      </c>
      <c r="U2630" t="str">
        <f>TEXT(Table1[[#This Row],[Joining Date]],"yyyy")</f>
        <v>2018</v>
      </c>
      <c r="V2630" s="5">
        <f ca="1">TODAY()-Table1[[#This Row],[Joining Date]]</f>
        <v>3020</v>
      </c>
      <c r="W2630" t="str">
        <f>LEFT(Table1[[#This Row],[Employee Name]],FIND(" ",Table1[[#This Row],[Employee Name]])-1)</f>
        <v>Karan</v>
      </c>
      <c r="X2630" t="str">
        <f>RIGHT(Table1[[#This Row],[Employee Name]],LEN(Table1[[#This Row],[Employee Name]])-FIND(" ",Table1[[#This Row],[Employee Name]]))</f>
        <v>Malhotra</v>
      </c>
      <c r="Y2630" t="str">
        <f>Table1[[#This Row],[Department]]&amp;"-"&amp;Table1[[#This Row],[Employee ID]]</f>
        <v>Operations-E00703</v>
      </c>
      <c r="Z2630" t="str">
        <f>LEFT(Table1[[#This Row],[Department]],3)</f>
        <v>Ope</v>
      </c>
      <c r="AA2630" t="str">
        <f>_xlfn.XLOOKUP(Table1[[#This Row],[Manager ID]],MANAGERS!A:A,MANAGERS!B:B)</f>
        <v>Manager_7</v>
      </c>
      <c r="AB2630" t="str" cm="1">
        <f t="array" ref="AB2630">_xlfn.XLOOKUP(Table1[[#This Row],[Manager ID]],Table2[[#All],[Manager ID]],Table2[[#All],[Department Head]])</f>
        <v>Operations</v>
      </c>
      <c r="AC2630" s="2">
        <f>_xlfn.XLOOKUP(Table1[[#This Row],[City]],L:L,O:O)</f>
        <v>0.23486488519629886</v>
      </c>
      <c r="AD2630" t="str" cm="1">
        <f t="array" ref="AD2630">_xlfn.IFS(Table1[[#This Row],[Performance Score]]&gt;=90,"Excellent",Table1[[#This Row],[Performance Score]]&gt;=75,"Good",Table1[[#This Row],[Performance Score]]&gt;=60,"Average",Table1[[#This Row],[Performance Score]]&lt;=60,"Need Improvement")</f>
        <v>Average</v>
      </c>
      <c r="AE2630" t="str">
        <f>IF(AND(Table1[[#This Row],[Attendance %]]&gt;=80,(Table1[[#This Row],[Performance Score]]&gt;=80)),"Eligible","Not Eligible")</f>
        <v>Not Eligible</v>
      </c>
      <c r="AF2630" t="str">
        <f>IF(Table1[[#This Row],[Performance Score]]&gt;=80,"High Performer","Low Performer")</f>
        <v>Low Performer</v>
      </c>
      <c r="AG2630" t="str" cm="1">
        <f t="array" aca="1" ref="AG2630" ca="1">_xlfn.IFS(Table1[[#This Row],[Experience]]&lt;=3,"Junior",Table1[[#This Row],[Experience]]&lt;=7,"Mid Level",Table1[[#This Row],[Experience]]&gt;=7,"Senior")</f>
        <v>Senior</v>
      </c>
      <c r="AH2630" t="str">
        <f>IF(Table1[[#This Row],[Attendance %]]&gt;75,"OK","Below 75")</f>
        <v>OK</v>
      </c>
      <c r="AI2630" t="b">
        <f>ISBLANK(Table1[[#This Row],[Employee ID]])</f>
        <v>0</v>
      </c>
      <c r="AJ2630" t="b">
        <f>ISNUMBER(Table1[[#This Row],[Total Salary  ]])</f>
        <v>1</v>
      </c>
      <c r="AK2630" t="str">
        <f>IFERROR(_xlfn.XLOOKUP(Table1[[#This Row],[Manager ID]],MANAGERS!A:A,MANAGERS!B:B),"Not Found")</f>
        <v>Manager_7</v>
      </c>
    </row>
    <row r="2631" spans="1:37" x14ac:dyDescent="0.2">
      <c r="A2631" t="s">
        <v>3140</v>
      </c>
      <c r="B2631" t="s">
        <v>77</v>
      </c>
      <c r="C2631" t="s">
        <v>15</v>
      </c>
      <c r="D2631" t="s">
        <v>46</v>
      </c>
      <c r="E2631" t="s">
        <v>22</v>
      </c>
      <c r="F2631" s="1">
        <v>44411</v>
      </c>
      <c r="G2631" s="1">
        <v>32831</v>
      </c>
      <c r="H2631">
        <v>65769</v>
      </c>
      <c r="I2631">
        <v>22448</v>
      </c>
      <c r="J2631">
        <v>96</v>
      </c>
      <c r="K2631">
        <v>45</v>
      </c>
      <c r="L2631" t="s">
        <v>23</v>
      </c>
      <c r="M2631">
        <v>102</v>
      </c>
      <c r="N2631">
        <f>Table1[[#This Row],[Basic Salary]]+Table1[[#This Row],[Bonus]]</f>
        <v>88217</v>
      </c>
      <c r="O2631" s="2">
        <f>Table1[[#This Row],[Bonus]]/Table1[[#This Row],[Basic Salary]]</f>
        <v>0.34131581748240053</v>
      </c>
      <c r="P2631">
        <f ca="1">DATEDIF(Table1[[#This Row],[Date of Birth]],TODAY(),"Y")</f>
        <v>36</v>
      </c>
      <c r="Q2631">
        <f ca="1">DATEDIF(Table1[[#This Row],[Joining Date]],TODAY(),"Y")</f>
        <v>5</v>
      </c>
      <c r="R2631" t="str">
        <f ca="1">IF(YEAR(Table1[[#This Row],[Joining Date]])=YEAR(TODAY()),"Yes","No")</f>
        <v>No</v>
      </c>
      <c r="S2631" t="str">
        <f ca="1">IF(Table1[[#This Row],[Experience]]&gt;5,"Yes","No")</f>
        <v>No</v>
      </c>
      <c r="T2631" t="str">
        <f>TEXT(Table1[[#This Row],[Joining Date]],"mmmm")</f>
        <v>August</v>
      </c>
      <c r="U2631" t="str">
        <f>TEXT(Table1[[#This Row],[Joining Date]],"yyyy")</f>
        <v>2021</v>
      </c>
      <c r="V2631" s="5">
        <f ca="1">TODAY()-Table1[[#This Row],[Joining Date]]</f>
        <v>1828</v>
      </c>
      <c r="W2631" t="str">
        <f>LEFT(Table1[[#This Row],[Employee Name]],FIND(" ",Table1[[#This Row],[Employee Name]])-1)</f>
        <v>Rohan</v>
      </c>
      <c r="X2631" t="str">
        <f>RIGHT(Table1[[#This Row],[Employee Name]],LEN(Table1[[#This Row],[Employee Name]])-FIND(" ",Table1[[#This Row],[Employee Name]]))</f>
        <v>Gupta</v>
      </c>
      <c r="Y2631" t="str">
        <f>Table1[[#This Row],[Department]]&amp;"-"&amp;Table1[[#This Row],[Employee ID]]</f>
        <v>Support-E03084</v>
      </c>
      <c r="Z2631" t="str">
        <f>LEFT(Table1[[#This Row],[Department]],3)</f>
        <v>Sup</v>
      </c>
      <c r="AA2631" t="str">
        <f>_xlfn.XLOOKUP(Table1[[#This Row],[Manager ID]],MANAGERS!A:A,MANAGERS!B:B)</f>
        <v>Manager_2</v>
      </c>
      <c r="AB2631" t="str" cm="1">
        <f t="array" ref="AB2631">_xlfn.XLOOKUP(Table1[[#This Row],[Manager ID]],Table2[[#All],[Manager ID]],Table2[[#All],[Department Head]])</f>
        <v>Sales</v>
      </c>
      <c r="AC2631" s="2">
        <f>_xlfn.XLOOKUP(Table1[[#This Row],[City]],L:L,O:O)</f>
        <v>0.23486488519629886</v>
      </c>
      <c r="AD2631" t="str" cm="1">
        <f t="array" ref="AD2631">_xlfn.IFS(Table1[[#This Row],[Performance Score]]&gt;=90,"Excellent",Table1[[#This Row],[Performance Score]]&gt;=75,"Good",Table1[[#This Row],[Performance Score]]&gt;=60,"Average",Table1[[#This Row],[Performance Score]]&lt;=60,"Need Improvement")</f>
        <v>Need Improvement</v>
      </c>
      <c r="AE2631" t="str">
        <f>IF(AND(Table1[[#This Row],[Attendance %]]&gt;=80,(Table1[[#This Row],[Performance Score]]&gt;=80)),"Eligible","Not Eligible")</f>
        <v>Not Eligible</v>
      </c>
      <c r="AF2631" t="str">
        <f>IF(Table1[[#This Row],[Performance Score]]&gt;=80,"High Performer","Low Performer")</f>
        <v>Low Performer</v>
      </c>
      <c r="AG2631" t="str" cm="1">
        <f t="array" aca="1" ref="AG2631" ca="1">_xlfn.IFS(Table1[[#This Row],[Experience]]&lt;=3,"Junior",Table1[[#This Row],[Experience]]&lt;=7,"Mid Level",Table1[[#This Row],[Experience]]&gt;=7,"Senior")</f>
        <v>Mid Level</v>
      </c>
      <c r="AH2631" t="str">
        <f>IF(Table1[[#This Row],[Attendance %]]&gt;75,"OK","Below 75")</f>
        <v>OK</v>
      </c>
      <c r="AI2631" t="b">
        <f>ISBLANK(Table1[[#This Row],[Employee ID]])</f>
        <v>0</v>
      </c>
      <c r="AJ2631" t="b">
        <f>ISNUMBER(Table1[[#This Row],[Total Salary  ]])</f>
        <v>1</v>
      </c>
      <c r="AK2631" t="str">
        <f>IFERROR(_xlfn.XLOOKUP(Table1[[#This Row],[Manager ID]],MANAGERS!A:A,MANAGERS!B:B),"Not Found")</f>
        <v>Manager_2</v>
      </c>
    </row>
    <row r="2632" spans="1:37" x14ac:dyDescent="0.2">
      <c r="A2632" t="s">
        <v>3066</v>
      </c>
      <c r="B2632" t="s">
        <v>77</v>
      </c>
      <c r="C2632" t="s">
        <v>21</v>
      </c>
      <c r="D2632" t="s">
        <v>81</v>
      </c>
      <c r="E2632" t="s">
        <v>65</v>
      </c>
      <c r="F2632" s="1">
        <v>42389</v>
      </c>
      <c r="G2632" s="1">
        <v>34364</v>
      </c>
      <c r="H2632">
        <v>76067</v>
      </c>
      <c r="I2632">
        <v>12131</v>
      </c>
      <c r="J2632">
        <v>63</v>
      </c>
      <c r="K2632">
        <v>78</v>
      </c>
      <c r="L2632" t="s">
        <v>37</v>
      </c>
      <c r="M2632">
        <v>101</v>
      </c>
      <c r="N2632">
        <f>Table1[[#This Row],[Basic Salary]]+Table1[[#This Row],[Bonus]]</f>
        <v>88198</v>
      </c>
      <c r="O2632" s="2">
        <f>Table1[[#This Row],[Bonus]]/Table1[[#This Row],[Basic Salary]]</f>
        <v>0.15947782875622807</v>
      </c>
      <c r="P2632">
        <f ca="1">DATEDIF(Table1[[#This Row],[Date of Birth]],TODAY(),"Y")</f>
        <v>32</v>
      </c>
      <c r="Q2632">
        <f ca="1">DATEDIF(Table1[[#This Row],[Joining Date]],TODAY(),"Y")</f>
        <v>10</v>
      </c>
      <c r="R2632" t="str">
        <f ca="1">IF(YEAR(Table1[[#This Row],[Joining Date]])=YEAR(TODAY()),"Yes","No")</f>
        <v>No</v>
      </c>
      <c r="S2632" t="str">
        <f ca="1">IF(Table1[[#This Row],[Experience]]&gt;5,"Yes","No")</f>
        <v>Yes</v>
      </c>
      <c r="T2632" t="str">
        <f>TEXT(Table1[[#This Row],[Joining Date]],"mmmm")</f>
        <v>January</v>
      </c>
      <c r="U2632" t="str">
        <f>TEXT(Table1[[#This Row],[Joining Date]],"yyyy")</f>
        <v>2016</v>
      </c>
      <c r="V2632" s="5">
        <f ca="1">TODAY()-Table1[[#This Row],[Joining Date]]</f>
        <v>3850</v>
      </c>
      <c r="W2632" t="str">
        <f>LEFT(Table1[[#This Row],[Employee Name]],FIND(" ",Table1[[#This Row],[Employee Name]])-1)</f>
        <v>Rohan</v>
      </c>
      <c r="X2632" t="str">
        <f>RIGHT(Table1[[#This Row],[Employee Name]],LEN(Table1[[#This Row],[Employee Name]])-FIND(" ",Table1[[#This Row],[Employee Name]]))</f>
        <v>Gupta</v>
      </c>
      <c r="Y2632" t="str">
        <f>Table1[[#This Row],[Department]]&amp;"-"&amp;Table1[[#This Row],[Employee ID]]</f>
        <v>Sales-E03010</v>
      </c>
      <c r="Z2632" t="str">
        <f>LEFT(Table1[[#This Row],[Department]],3)</f>
        <v>Sal</v>
      </c>
      <c r="AA2632" t="str">
        <f>_xlfn.XLOOKUP(Table1[[#This Row],[Manager ID]],MANAGERS!A:A,MANAGERS!B:B)</f>
        <v>Manager_1</v>
      </c>
      <c r="AB2632" t="str" cm="1">
        <f t="array" ref="AB2632">_xlfn.XLOOKUP(Table1[[#This Row],[Manager ID]],Table2[[#All],[Manager ID]],Table2[[#All],[Department Head]])</f>
        <v>Support</v>
      </c>
      <c r="AC2632" s="2">
        <f>_xlfn.XLOOKUP(Table1[[#This Row],[City]],L:L,O:O)</f>
        <v>0.24036902712549932</v>
      </c>
      <c r="AD2632" t="str" cm="1">
        <f t="array" ref="AD2632">_xlfn.IFS(Table1[[#This Row],[Performance Score]]&gt;=90,"Excellent",Table1[[#This Row],[Performance Score]]&gt;=75,"Good",Table1[[#This Row],[Performance Score]]&gt;=60,"Average",Table1[[#This Row],[Performance Score]]&lt;=60,"Need Improvement")</f>
        <v>Good</v>
      </c>
      <c r="AE2632" t="str">
        <f>IF(AND(Table1[[#This Row],[Attendance %]]&gt;=80,(Table1[[#This Row],[Performance Score]]&gt;=80)),"Eligible","Not Eligible")</f>
        <v>Not Eligible</v>
      </c>
      <c r="AF2632" t="str">
        <f>IF(Table1[[#This Row],[Performance Score]]&gt;=80,"High Performer","Low Performer")</f>
        <v>Low Performer</v>
      </c>
      <c r="AG2632" t="str" cm="1">
        <f t="array" aca="1" ref="AG2632" ca="1">_xlfn.IFS(Table1[[#This Row],[Experience]]&lt;=3,"Junior",Table1[[#This Row],[Experience]]&lt;=7,"Mid Level",Table1[[#This Row],[Experience]]&gt;=7,"Senior")</f>
        <v>Senior</v>
      </c>
      <c r="AH2632" t="str">
        <f>IF(Table1[[#This Row],[Attendance %]]&gt;75,"OK","Below 75")</f>
        <v>Below 75</v>
      </c>
      <c r="AI2632" t="b">
        <f>ISBLANK(Table1[[#This Row],[Employee ID]])</f>
        <v>0</v>
      </c>
      <c r="AJ2632" t="b">
        <f>ISNUMBER(Table1[[#This Row],[Total Salary  ]])</f>
        <v>1</v>
      </c>
      <c r="AK2632" t="str">
        <f>IFERROR(_xlfn.XLOOKUP(Table1[[#This Row],[Manager ID]],MANAGERS!A:A,MANAGERS!B:B),"Not Found")</f>
        <v>Manager_1</v>
      </c>
    </row>
    <row r="2633" spans="1:37" x14ac:dyDescent="0.2">
      <c r="A2633" t="s">
        <v>2292</v>
      </c>
      <c r="B2633" t="s">
        <v>89</v>
      </c>
      <c r="C2633" t="s">
        <v>21</v>
      </c>
      <c r="D2633" t="s">
        <v>33</v>
      </c>
      <c r="E2633" t="s">
        <v>51</v>
      </c>
      <c r="F2633" s="1">
        <v>43972</v>
      </c>
      <c r="G2633" s="1">
        <v>33227</v>
      </c>
      <c r="H2633">
        <v>66114</v>
      </c>
      <c r="I2633">
        <v>22064</v>
      </c>
      <c r="J2633">
        <v>80</v>
      </c>
      <c r="K2633">
        <v>89</v>
      </c>
      <c r="L2633" t="s">
        <v>18</v>
      </c>
      <c r="M2633">
        <v>113</v>
      </c>
      <c r="N2633">
        <f>Table1[[#This Row],[Basic Salary]]+Table1[[#This Row],[Bonus]]</f>
        <v>88178</v>
      </c>
      <c r="O2633" s="2">
        <f>Table1[[#This Row],[Bonus]]/Table1[[#This Row],[Basic Salary]]</f>
        <v>0.33372659345978156</v>
      </c>
      <c r="P2633">
        <f ca="1">DATEDIF(Table1[[#This Row],[Date of Birth]],TODAY(),"Y")</f>
        <v>35</v>
      </c>
      <c r="Q2633">
        <f ca="1">DATEDIF(Table1[[#This Row],[Joining Date]],TODAY(),"Y")</f>
        <v>6</v>
      </c>
      <c r="R2633" t="str">
        <f ca="1">IF(YEAR(Table1[[#This Row],[Joining Date]])=YEAR(TODAY()),"Yes","No")</f>
        <v>No</v>
      </c>
      <c r="S2633" t="str">
        <f ca="1">IF(Table1[[#This Row],[Experience]]&gt;5,"Yes","No")</f>
        <v>Yes</v>
      </c>
      <c r="T2633" t="str">
        <f>TEXT(Table1[[#This Row],[Joining Date]],"mmmm")</f>
        <v>May</v>
      </c>
      <c r="U2633" t="str">
        <f>TEXT(Table1[[#This Row],[Joining Date]],"yyyy")</f>
        <v>2020</v>
      </c>
      <c r="V2633" s="5">
        <f ca="1">TODAY()-Table1[[#This Row],[Joining Date]]</f>
        <v>2267</v>
      </c>
      <c r="W2633" t="str">
        <f>LEFT(Table1[[#This Row],[Employee Name]],FIND(" ",Table1[[#This Row],[Employee Name]])-1)</f>
        <v>Tarun</v>
      </c>
      <c r="X2633" t="str">
        <f>RIGHT(Table1[[#This Row],[Employee Name]],LEN(Table1[[#This Row],[Employee Name]])-FIND(" ",Table1[[#This Row],[Employee Name]]))</f>
        <v>Verma</v>
      </c>
      <c r="Y2633" t="str">
        <f>Table1[[#This Row],[Department]]&amp;"-"&amp;Table1[[#This Row],[Employee ID]]</f>
        <v>Marketing-E02236</v>
      </c>
      <c r="Z2633" t="str">
        <f>LEFT(Table1[[#This Row],[Department]],3)</f>
        <v>Mar</v>
      </c>
      <c r="AA2633" t="str">
        <f>_xlfn.XLOOKUP(Table1[[#This Row],[Manager ID]],MANAGERS!A:A,MANAGERS!B:B)</f>
        <v>Manager_13</v>
      </c>
      <c r="AB2633" t="str" cm="1">
        <f t="array" ref="AB2633">_xlfn.XLOOKUP(Table1[[#This Row],[Manager ID]],Table2[[#All],[Manager ID]],Table2[[#All],[Department Head]])</f>
        <v>HR</v>
      </c>
      <c r="AC2633" s="2">
        <f>_xlfn.XLOOKUP(Table1[[#This Row],[City]],L:L,O:O)</f>
        <v>0.21356479274849693</v>
      </c>
      <c r="AD2633" t="str" cm="1">
        <f t="array" ref="AD2633">_xlfn.IFS(Table1[[#This Row],[Performance Score]]&gt;=90,"Excellent",Table1[[#This Row],[Performance Score]]&gt;=75,"Good",Table1[[#This Row],[Performance Score]]&gt;=60,"Average",Table1[[#This Row],[Performance Score]]&lt;=60,"Need Improvement")</f>
        <v>Good</v>
      </c>
      <c r="AE2633" t="str">
        <f>IF(AND(Table1[[#This Row],[Attendance %]]&gt;=80,(Table1[[#This Row],[Performance Score]]&gt;=80)),"Eligible","Not Eligible")</f>
        <v>Eligible</v>
      </c>
      <c r="AF2633" t="str">
        <f>IF(Table1[[#This Row],[Performance Score]]&gt;=80,"High Performer","Low Performer")</f>
        <v>High Performer</v>
      </c>
      <c r="AG2633" t="str" cm="1">
        <f t="array" aca="1" ref="AG2633" ca="1">_xlfn.IFS(Table1[[#This Row],[Experience]]&lt;=3,"Junior",Table1[[#This Row],[Experience]]&lt;=7,"Mid Level",Table1[[#This Row],[Experience]]&gt;=7,"Senior")</f>
        <v>Mid Level</v>
      </c>
      <c r="AH2633" t="str">
        <f>IF(Table1[[#This Row],[Attendance %]]&gt;75,"OK","Below 75")</f>
        <v>OK</v>
      </c>
      <c r="AI2633" t="b">
        <f>ISBLANK(Table1[[#This Row],[Employee ID]])</f>
        <v>0</v>
      </c>
      <c r="AJ2633" t="b">
        <f>ISNUMBER(Table1[[#This Row],[Total Salary  ]])</f>
        <v>1</v>
      </c>
      <c r="AK2633" t="str">
        <f>IFERROR(_xlfn.XLOOKUP(Table1[[#This Row],[Manager ID]],MANAGERS!A:A,MANAGERS!B:B),"Not Found")</f>
        <v>Manager_13</v>
      </c>
    </row>
    <row r="2634" spans="1:37" x14ac:dyDescent="0.2">
      <c r="A2634" t="s">
        <v>3923</v>
      </c>
      <c r="B2634" t="s">
        <v>93</v>
      </c>
      <c r="C2634" t="s">
        <v>15</v>
      </c>
      <c r="D2634" t="s">
        <v>43</v>
      </c>
      <c r="E2634" t="s">
        <v>65</v>
      </c>
      <c r="F2634" s="1">
        <v>42257</v>
      </c>
      <c r="G2634" s="1">
        <v>40641</v>
      </c>
      <c r="H2634">
        <v>74802</v>
      </c>
      <c r="I2634">
        <v>13328</v>
      </c>
      <c r="J2634">
        <v>87</v>
      </c>
      <c r="K2634">
        <v>80</v>
      </c>
      <c r="L2634" t="s">
        <v>23</v>
      </c>
      <c r="M2634">
        <v>104</v>
      </c>
      <c r="N2634">
        <f>Table1[[#This Row],[Basic Salary]]+Table1[[#This Row],[Bonus]]</f>
        <v>88130</v>
      </c>
      <c r="O2634" s="2">
        <f>Table1[[#This Row],[Bonus]]/Table1[[#This Row],[Basic Salary]]</f>
        <v>0.17817705408946286</v>
      </c>
      <c r="P2634">
        <f ca="1">DATEDIF(Table1[[#This Row],[Date of Birth]],TODAY(),"Y")</f>
        <v>15</v>
      </c>
      <c r="Q2634">
        <f ca="1">DATEDIF(Table1[[#This Row],[Joining Date]],TODAY(),"Y")</f>
        <v>10</v>
      </c>
      <c r="R2634" t="str">
        <f ca="1">IF(YEAR(Table1[[#This Row],[Joining Date]])=YEAR(TODAY()),"Yes","No")</f>
        <v>No</v>
      </c>
      <c r="S2634" t="str">
        <f ca="1">IF(Table1[[#This Row],[Experience]]&gt;5,"Yes","No")</f>
        <v>Yes</v>
      </c>
      <c r="T2634" t="str">
        <f>TEXT(Table1[[#This Row],[Joining Date]],"mmmm")</f>
        <v>September</v>
      </c>
      <c r="U2634" t="str">
        <f>TEXT(Table1[[#This Row],[Joining Date]],"yyyy")</f>
        <v>2015</v>
      </c>
      <c r="V2634" s="5">
        <f ca="1">TODAY()-Table1[[#This Row],[Joining Date]]</f>
        <v>3982</v>
      </c>
      <c r="W2634" t="str">
        <f>LEFT(Table1[[#This Row],[Employee Name]],FIND(" ",Table1[[#This Row],[Employee Name]])-1)</f>
        <v>Priya</v>
      </c>
      <c r="X2634" t="str">
        <f>RIGHT(Table1[[#This Row],[Employee Name]],LEN(Table1[[#This Row],[Employee Name]])-FIND(" ",Table1[[#This Row],[Employee Name]]))</f>
        <v>Reddy</v>
      </c>
      <c r="Y2634" t="str">
        <f>Table1[[#This Row],[Department]]&amp;"-"&amp;Table1[[#This Row],[Employee ID]]</f>
        <v>Operations-E03867</v>
      </c>
      <c r="Z2634" t="str">
        <f>LEFT(Table1[[#This Row],[Department]],3)</f>
        <v>Ope</v>
      </c>
      <c r="AA2634" t="str">
        <f>_xlfn.XLOOKUP(Table1[[#This Row],[Manager ID]],MANAGERS!A:A,MANAGERS!B:B)</f>
        <v>Manager_4</v>
      </c>
      <c r="AB2634" t="str" cm="1">
        <f t="array" ref="AB2634">_xlfn.XLOOKUP(Table1[[#This Row],[Manager ID]],Table2[[#All],[Manager ID]],Table2[[#All],[Department Head]])</f>
        <v>Finance</v>
      </c>
      <c r="AC2634" s="2">
        <f>_xlfn.XLOOKUP(Table1[[#This Row],[City]],L:L,O:O)</f>
        <v>0.23486488519629886</v>
      </c>
      <c r="AD2634" t="str" cm="1">
        <f t="array" ref="AD2634">_xlfn.IFS(Table1[[#This Row],[Performance Score]]&gt;=90,"Excellent",Table1[[#This Row],[Performance Score]]&gt;=75,"Good",Table1[[#This Row],[Performance Score]]&gt;=60,"Average",Table1[[#This Row],[Performance Score]]&lt;=60,"Need Improvement")</f>
        <v>Good</v>
      </c>
      <c r="AE2634" t="str">
        <f>IF(AND(Table1[[#This Row],[Attendance %]]&gt;=80,(Table1[[#This Row],[Performance Score]]&gt;=80)),"Eligible","Not Eligible")</f>
        <v>Eligible</v>
      </c>
      <c r="AF2634" t="str">
        <f>IF(Table1[[#This Row],[Performance Score]]&gt;=80,"High Performer","Low Performer")</f>
        <v>High Performer</v>
      </c>
      <c r="AG2634" t="str" cm="1">
        <f t="array" aca="1" ref="AG2634" ca="1">_xlfn.IFS(Table1[[#This Row],[Experience]]&lt;=3,"Junior",Table1[[#This Row],[Experience]]&lt;=7,"Mid Level",Table1[[#This Row],[Experience]]&gt;=7,"Senior")</f>
        <v>Senior</v>
      </c>
      <c r="AH2634" t="str">
        <f>IF(Table1[[#This Row],[Attendance %]]&gt;75,"OK","Below 75")</f>
        <v>OK</v>
      </c>
      <c r="AI2634" t="b">
        <f>ISBLANK(Table1[[#This Row],[Employee ID]])</f>
        <v>0</v>
      </c>
      <c r="AJ2634" t="b">
        <f>ISNUMBER(Table1[[#This Row],[Total Salary  ]])</f>
        <v>1</v>
      </c>
      <c r="AK2634" t="str">
        <f>IFERROR(_xlfn.XLOOKUP(Table1[[#This Row],[Manager ID]],MANAGERS!A:A,MANAGERS!B:B),"Not Found")</f>
        <v>Manager_4</v>
      </c>
    </row>
    <row r="2635" spans="1:37" x14ac:dyDescent="0.2">
      <c r="A2635" t="s">
        <v>1936</v>
      </c>
      <c r="B2635" t="s">
        <v>29</v>
      </c>
      <c r="C2635" t="s">
        <v>15</v>
      </c>
      <c r="D2635" t="s">
        <v>43</v>
      </c>
      <c r="E2635" t="s">
        <v>26</v>
      </c>
      <c r="F2635" s="1">
        <v>43891</v>
      </c>
      <c r="G2635" s="1">
        <v>38946</v>
      </c>
      <c r="H2635">
        <v>76651</v>
      </c>
      <c r="I2635">
        <v>11426</v>
      </c>
      <c r="J2635">
        <v>68</v>
      </c>
      <c r="K2635">
        <v>62</v>
      </c>
      <c r="L2635" t="s">
        <v>34</v>
      </c>
      <c r="M2635">
        <v>120</v>
      </c>
      <c r="N2635">
        <f>Table1[[#This Row],[Basic Salary]]+Table1[[#This Row],[Bonus]]</f>
        <v>88077</v>
      </c>
      <c r="O2635" s="2">
        <f>Table1[[#This Row],[Bonus]]/Table1[[#This Row],[Basic Salary]]</f>
        <v>0.14906524376720459</v>
      </c>
      <c r="P2635">
        <f ca="1">DATEDIF(Table1[[#This Row],[Date of Birth]],TODAY(),"Y")</f>
        <v>19</v>
      </c>
      <c r="Q2635">
        <f ca="1">DATEDIF(Table1[[#This Row],[Joining Date]],TODAY(),"Y")</f>
        <v>6</v>
      </c>
      <c r="R2635" t="str">
        <f ca="1">IF(YEAR(Table1[[#This Row],[Joining Date]])=YEAR(TODAY()),"Yes","No")</f>
        <v>No</v>
      </c>
      <c r="S2635" t="str">
        <f ca="1">IF(Table1[[#This Row],[Experience]]&gt;5,"Yes","No")</f>
        <v>Yes</v>
      </c>
      <c r="T2635" t="str">
        <f>TEXT(Table1[[#This Row],[Joining Date]],"mmmm")</f>
        <v>March</v>
      </c>
      <c r="U2635" t="str">
        <f>TEXT(Table1[[#This Row],[Joining Date]],"yyyy")</f>
        <v>2020</v>
      </c>
      <c r="V2635" s="5">
        <f ca="1">TODAY()-Table1[[#This Row],[Joining Date]]</f>
        <v>2348</v>
      </c>
      <c r="W2635" t="str">
        <f>LEFT(Table1[[#This Row],[Employee Name]],FIND(" ",Table1[[#This Row],[Employee Name]])-1)</f>
        <v>Vikram</v>
      </c>
      <c r="X2635" t="str">
        <f>RIGHT(Table1[[#This Row],[Employee Name]],LEN(Table1[[#This Row],[Employee Name]])-FIND(" ",Table1[[#This Row],[Employee Name]]))</f>
        <v>Singh</v>
      </c>
      <c r="Y2635" t="str">
        <f>Table1[[#This Row],[Department]]&amp;"-"&amp;Table1[[#This Row],[Employee ID]]</f>
        <v>Operations-E01880</v>
      </c>
      <c r="Z2635" t="str">
        <f>LEFT(Table1[[#This Row],[Department]],3)</f>
        <v>Ope</v>
      </c>
      <c r="AA2635" t="str">
        <f>_xlfn.XLOOKUP(Table1[[#This Row],[Manager ID]],MANAGERS!A:A,MANAGERS!B:B)</f>
        <v>Manager_20</v>
      </c>
      <c r="AB2635" t="str" cm="1">
        <f t="array" ref="AB2635">_xlfn.XLOOKUP(Table1[[#This Row],[Manager ID]],Table2[[#All],[Manager ID]],Table2[[#All],[Department Head]])</f>
        <v>Operations</v>
      </c>
      <c r="AC2635" s="2">
        <f>_xlfn.XLOOKUP(Table1[[#This Row],[City]],L:L,O:O)</f>
        <v>0.24030340748661314</v>
      </c>
      <c r="AD2635" t="str" cm="1">
        <f t="array" ref="AD2635">_xlfn.IFS(Table1[[#This Row],[Performance Score]]&gt;=90,"Excellent",Table1[[#This Row],[Performance Score]]&gt;=75,"Good",Table1[[#This Row],[Performance Score]]&gt;=60,"Average",Table1[[#This Row],[Performance Score]]&lt;=60,"Need Improvement")</f>
        <v>Average</v>
      </c>
      <c r="AE2635" t="str">
        <f>IF(AND(Table1[[#This Row],[Attendance %]]&gt;=80,(Table1[[#This Row],[Performance Score]]&gt;=80)),"Eligible","Not Eligible")</f>
        <v>Not Eligible</v>
      </c>
      <c r="AF2635" t="str">
        <f>IF(Table1[[#This Row],[Performance Score]]&gt;=80,"High Performer","Low Performer")</f>
        <v>Low Performer</v>
      </c>
      <c r="AG2635" t="str" cm="1">
        <f t="array" aca="1" ref="AG2635" ca="1">_xlfn.IFS(Table1[[#This Row],[Experience]]&lt;=3,"Junior",Table1[[#This Row],[Experience]]&lt;=7,"Mid Level",Table1[[#This Row],[Experience]]&gt;=7,"Senior")</f>
        <v>Mid Level</v>
      </c>
      <c r="AH2635" t="str">
        <f>IF(Table1[[#This Row],[Attendance %]]&gt;75,"OK","Below 75")</f>
        <v>Below 75</v>
      </c>
      <c r="AI2635" t="b">
        <f>ISBLANK(Table1[[#This Row],[Employee ID]])</f>
        <v>0</v>
      </c>
      <c r="AJ2635" t="b">
        <f>ISNUMBER(Table1[[#This Row],[Total Salary  ]])</f>
        <v>1</v>
      </c>
      <c r="AK2635" t="str">
        <f>IFERROR(_xlfn.XLOOKUP(Table1[[#This Row],[Manager ID]],MANAGERS!A:A,MANAGERS!B:B),"Not Found")</f>
        <v>Manager_20</v>
      </c>
    </row>
    <row r="2636" spans="1:37" x14ac:dyDescent="0.2">
      <c r="A2636" t="s">
        <v>4638</v>
      </c>
      <c r="B2636" t="s">
        <v>57</v>
      </c>
      <c r="C2636" t="s">
        <v>21</v>
      </c>
      <c r="D2636" t="s">
        <v>25</v>
      </c>
      <c r="E2636" t="s">
        <v>22</v>
      </c>
      <c r="F2636" s="1">
        <v>42456</v>
      </c>
      <c r="G2636" s="1">
        <v>35014</v>
      </c>
      <c r="H2636">
        <v>61179</v>
      </c>
      <c r="I2636">
        <v>26893</v>
      </c>
      <c r="J2636">
        <v>75</v>
      </c>
      <c r="K2636">
        <v>76</v>
      </c>
      <c r="L2636" t="s">
        <v>27</v>
      </c>
      <c r="M2636">
        <v>118</v>
      </c>
      <c r="N2636">
        <f>Table1[[#This Row],[Basic Salary]]+Table1[[#This Row],[Bonus]]</f>
        <v>88072</v>
      </c>
      <c r="O2636" s="2">
        <f>Table1[[#This Row],[Bonus]]/Table1[[#This Row],[Basic Salary]]</f>
        <v>0.43957894048611451</v>
      </c>
      <c r="P2636">
        <f ca="1">DATEDIF(Table1[[#This Row],[Date of Birth]],TODAY(),"Y")</f>
        <v>30</v>
      </c>
      <c r="Q2636">
        <f ca="1">DATEDIF(Table1[[#This Row],[Joining Date]],TODAY(),"Y")</f>
        <v>10</v>
      </c>
      <c r="R2636" t="str">
        <f ca="1">IF(YEAR(Table1[[#This Row],[Joining Date]])=YEAR(TODAY()),"Yes","No")</f>
        <v>No</v>
      </c>
      <c r="S2636" t="str">
        <f ca="1">IF(Table1[[#This Row],[Experience]]&gt;5,"Yes","No")</f>
        <v>Yes</v>
      </c>
      <c r="T2636" t="str">
        <f>TEXT(Table1[[#This Row],[Joining Date]],"mmmm")</f>
        <v>March</v>
      </c>
      <c r="U2636" t="str">
        <f>TEXT(Table1[[#This Row],[Joining Date]],"yyyy")</f>
        <v>2016</v>
      </c>
      <c r="V2636" s="5">
        <f ca="1">TODAY()-Table1[[#This Row],[Joining Date]]</f>
        <v>3783</v>
      </c>
      <c r="W2636" t="str">
        <f>LEFT(Table1[[#This Row],[Employee Name]],FIND(" ",Table1[[#This Row],[Employee Name]])-1)</f>
        <v>Swathi</v>
      </c>
      <c r="X2636" t="str">
        <f>RIGHT(Table1[[#This Row],[Employee Name]],LEN(Table1[[#This Row],[Employee Name]])-FIND(" ",Table1[[#This Row],[Employee Name]]))</f>
        <v>Ramesh</v>
      </c>
      <c r="Y2636" t="str">
        <f>Table1[[#This Row],[Department]]&amp;"-"&amp;Table1[[#This Row],[Employee ID]]</f>
        <v>Finance-E04582</v>
      </c>
      <c r="Z2636" t="str">
        <f>LEFT(Table1[[#This Row],[Department]],3)</f>
        <v>Fin</v>
      </c>
      <c r="AA2636" t="str">
        <f>_xlfn.XLOOKUP(Table1[[#This Row],[Manager ID]],MANAGERS!A:A,MANAGERS!B:B)</f>
        <v>Manager_18</v>
      </c>
      <c r="AB2636" t="str" cm="1">
        <f t="array" ref="AB2636">_xlfn.XLOOKUP(Table1[[#This Row],[Manager ID]],Table2[[#All],[Manager ID]],Table2[[#All],[Department Head]])</f>
        <v>Support</v>
      </c>
      <c r="AC2636" s="2">
        <f>_xlfn.XLOOKUP(Table1[[#This Row],[City]],L:L,O:O)</f>
        <v>0.23674293405114402</v>
      </c>
      <c r="AD2636" t="str" cm="1">
        <f t="array" ref="AD2636">_xlfn.IFS(Table1[[#This Row],[Performance Score]]&gt;=90,"Excellent",Table1[[#This Row],[Performance Score]]&gt;=75,"Good",Table1[[#This Row],[Performance Score]]&gt;=60,"Average",Table1[[#This Row],[Performance Score]]&lt;=60,"Need Improvement")</f>
        <v>Good</v>
      </c>
      <c r="AE2636" t="str">
        <f>IF(AND(Table1[[#This Row],[Attendance %]]&gt;=80,(Table1[[#This Row],[Performance Score]]&gt;=80)),"Eligible","Not Eligible")</f>
        <v>Not Eligible</v>
      </c>
      <c r="AF2636" t="str">
        <f>IF(Table1[[#This Row],[Performance Score]]&gt;=80,"High Performer","Low Performer")</f>
        <v>Low Performer</v>
      </c>
      <c r="AG2636" t="str" cm="1">
        <f t="array" aca="1" ref="AG2636" ca="1">_xlfn.IFS(Table1[[#This Row],[Experience]]&lt;=3,"Junior",Table1[[#This Row],[Experience]]&lt;=7,"Mid Level",Table1[[#This Row],[Experience]]&gt;=7,"Senior")</f>
        <v>Senior</v>
      </c>
      <c r="AH2636" t="str">
        <f>IF(Table1[[#This Row],[Attendance %]]&gt;75,"OK","Below 75")</f>
        <v>Below 75</v>
      </c>
      <c r="AI2636" t="b">
        <f>ISBLANK(Table1[[#This Row],[Employee ID]])</f>
        <v>0</v>
      </c>
      <c r="AJ2636" t="b">
        <f>ISNUMBER(Table1[[#This Row],[Total Salary  ]])</f>
        <v>1</v>
      </c>
      <c r="AK2636" t="str">
        <f>IFERROR(_xlfn.XLOOKUP(Table1[[#This Row],[Manager ID]],MANAGERS!A:A,MANAGERS!B:B),"Not Found")</f>
        <v>Manager_18</v>
      </c>
    </row>
    <row r="2637" spans="1:37" x14ac:dyDescent="0.2">
      <c r="A2637" t="s">
        <v>3629</v>
      </c>
      <c r="B2637" t="s">
        <v>50</v>
      </c>
      <c r="C2637" t="s">
        <v>15</v>
      </c>
      <c r="D2637" t="s">
        <v>25</v>
      </c>
      <c r="E2637" t="s">
        <v>17</v>
      </c>
      <c r="F2637" s="1">
        <v>44921</v>
      </c>
      <c r="G2637" s="1">
        <v>39427</v>
      </c>
      <c r="H2637">
        <v>62207</v>
      </c>
      <c r="I2637">
        <v>25848</v>
      </c>
      <c r="J2637">
        <v>81</v>
      </c>
      <c r="K2637">
        <v>68</v>
      </c>
      <c r="L2637" t="s">
        <v>27</v>
      </c>
      <c r="M2637">
        <v>103</v>
      </c>
      <c r="N2637">
        <f>Table1[[#This Row],[Basic Salary]]+Table1[[#This Row],[Bonus]]</f>
        <v>88055</v>
      </c>
      <c r="O2637" s="2">
        <f>Table1[[#This Row],[Bonus]]/Table1[[#This Row],[Basic Salary]]</f>
        <v>0.41551593872072273</v>
      </c>
      <c r="P2637">
        <f ca="1">DATEDIF(Table1[[#This Row],[Date of Birth]],TODAY(),"Y")</f>
        <v>18</v>
      </c>
      <c r="Q2637">
        <f ca="1">DATEDIF(Table1[[#This Row],[Joining Date]],TODAY(),"Y")</f>
        <v>3</v>
      </c>
      <c r="R2637" t="str">
        <f ca="1">IF(YEAR(Table1[[#This Row],[Joining Date]])=YEAR(TODAY()),"Yes","No")</f>
        <v>No</v>
      </c>
      <c r="S2637" t="str">
        <f ca="1">IF(Table1[[#This Row],[Experience]]&gt;5,"Yes","No")</f>
        <v>No</v>
      </c>
      <c r="T2637" t="str">
        <f>TEXT(Table1[[#This Row],[Joining Date]],"mmmm")</f>
        <v>December</v>
      </c>
      <c r="U2637" t="str">
        <f>TEXT(Table1[[#This Row],[Joining Date]],"yyyy")</f>
        <v>2022</v>
      </c>
      <c r="V2637" s="5">
        <f ca="1">TODAY()-Table1[[#This Row],[Joining Date]]</f>
        <v>1318</v>
      </c>
      <c r="W2637" t="str">
        <f>LEFT(Table1[[#This Row],[Employee Name]],FIND(" ",Table1[[#This Row],[Employee Name]])-1)</f>
        <v>Ravi</v>
      </c>
      <c r="X2637" t="str">
        <f>RIGHT(Table1[[#This Row],[Employee Name]],LEN(Table1[[#This Row],[Employee Name]])-FIND(" ",Table1[[#This Row],[Employee Name]]))</f>
        <v>Teja</v>
      </c>
      <c r="Y2637" t="str">
        <f>Table1[[#This Row],[Department]]&amp;"-"&amp;Table1[[#This Row],[Employee ID]]</f>
        <v>Finance-E03573</v>
      </c>
      <c r="Z2637" t="str">
        <f>LEFT(Table1[[#This Row],[Department]],3)</f>
        <v>Fin</v>
      </c>
      <c r="AA2637" t="str">
        <f>_xlfn.XLOOKUP(Table1[[#This Row],[Manager ID]],MANAGERS!A:A,MANAGERS!B:B)</f>
        <v>Manager_3</v>
      </c>
      <c r="AB2637" t="str" cm="1">
        <f t="array" ref="AB2637">_xlfn.XLOOKUP(Table1[[#This Row],[Manager ID]],Table2[[#All],[Manager ID]],Table2[[#All],[Department Head]])</f>
        <v>IT</v>
      </c>
      <c r="AC2637" s="2">
        <f>_xlfn.XLOOKUP(Table1[[#This Row],[City]],L:L,O:O)</f>
        <v>0.23674293405114402</v>
      </c>
      <c r="AD2637" t="str" cm="1">
        <f t="array" ref="AD2637">_xlfn.IFS(Table1[[#This Row],[Performance Score]]&gt;=90,"Excellent",Table1[[#This Row],[Performance Score]]&gt;=75,"Good",Table1[[#This Row],[Performance Score]]&gt;=60,"Average",Table1[[#This Row],[Performance Score]]&lt;=60,"Need Improvement")</f>
        <v>Average</v>
      </c>
      <c r="AE2637" t="str">
        <f>IF(AND(Table1[[#This Row],[Attendance %]]&gt;=80,(Table1[[#This Row],[Performance Score]]&gt;=80)),"Eligible","Not Eligible")</f>
        <v>Not Eligible</v>
      </c>
      <c r="AF2637" t="str">
        <f>IF(Table1[[#This Row],[Performance Score]]&gt;=80,"High Performer","Low Performer")</f>
        <v>Low Performer</v>
      </c>
      <c r="AG2637" t="str" cm="1">
        <f t="array" aca="1" ref="AG2637" ca="1">_xlfn.IFS(Table1[[#This Row],[Experience]]&lt;=3,"Junior",Table1[[#This Row],[Experience]]&lt;=7,"Mid Level",Table1[[#This Row],[Experience]]&gt;=7,"Senior")</f>
        <v>Junior</v>
      </c>
      <c r="AH2637" t="str">
        <f>IF(Table1[[#This Row],[Attendance %]]&gt;75,"OK","Below 75")</f>
        <v>OK</v>
      </c>
      <c r="AI2637" t="b">
        <f>ISBLANK(Table1[[#This Row],[Employee ID]])</f>
        <v>0</v>
      </c>
      <c r="AJ2637" t="b">
        <f>ISNUMBER(Table1[[#This Row],[Total Salary  ]])</f>
        <v>1</v>
      </c>
      <c r="AK2637" t="str">
        <f>IFERROR(_xlfn.XLOOKUP(Table1[[#This Row],[Manager ID]],MANAGERS!A:A,MANAGERS!B:B),"Not Found")</f>
        <v>Manager_3</v>
      </c>
    </row>
    <row r="2638" spans="1:37" x14ac:dyDescent="0.2">
      <c r="A2638" t="s">
        <v>712</v>
      </c>
      <c r="B2638" t="s">
        <v>95</v>
      </c>
      <c r="C2638" t="s">
        <v>15</v>
      </c>
      <c r="D2638" t="s">
        <v>46</v>
      </c>
      <c r="E2638" t="s">
        <v>26</v>
      </c>
      <c r="F2638" s="1">
        <v>45088</v>
      </c>
      <c r="G2638" s="1">
        <v>35986</v>
      </c>
      <c r="H2638">
        <v>75222</v>
      </c>
      <c r="I2638">
        <v>12797</v>
      </c>
      <c r="J2638">
        <v>88</v>
      </c>
      <c r="K2638">
        <v>86</v>
      </c>
      <c r="L2638" t="s">
        <v>18</v>
      </c>
      <c r="M2638">
        <v>106</v>
      </c>
      <c r="N2638">
        <f>Table1[[#This Row],[Basic Salary]]+Table1[[#This Row],[Bonus]]</f>
        <v>88019</v>
      </c>
      <c r="O2638" s="2">
        <f>Table1[[#This Row],[Bonus]]/Table1[[#This Row],[Basic Salary]]</f>
        <v>0.17012310228390631</v>
      </c>
      <c r="P2638">
        <f ca="1">DATEDIF(Table1[[#This Row],[Date of Birth]],TODAY(),"Y")</f>
        <v>28</v>
      </c>
      <c r="Q2638">
        <f ca="1">DATEDIF(Table1[[#This Row],[Joining Date]],TODAY(),"Y")</f>
        <v>3</v>
      </c>
      <c r="R2638" t="str">
        <f ca="1">IF(YEAR(Table1[[#This Row],[Joining Date]])=YEAR(TODAY()),"Yes","No")</f>
        <v>No</v>
      </c>
      <c r="S2638" t="str">
        <f ca="1">IF(Table1[[#This Row],[Experience]]&gt;5,"Yes","No")</f>
        <v>No</v>
      </c>
      <c r="T2638" t="str">
        <f>TEXT(Table1[[#This Row],[Joining Date]],"mmmm")</f>
        <v>June</v>
      </c>
      <c r="U2638" t="str">
        <f>TEXT(Table1[[#This Row],[Joining Date]],"yyyy")</f>
        <v>2023</v>
      </c>
      <c r="V2638" s="5">
        <f ca="1">TODAY()-Table1[[#This Row],[Joining Date]]</f>
        <v>1151</v>
      </c>
      <c r="W2638" t="str">
        <f>LEFT(Table1[[#This Row],[Employee Name]],FIND(" ",Table1[[#This Row],[Employee Name]])-1)</f>
        <v>Ajay</v>
      </c>
      <c r="X2638" t="str">
        <f>RIGHT(Table1[[#This Row],[Employee Name]],LEN(Table1[[#This Row],[Employee Name]])-FIND(" ",Table1[[#This Row],[Employee Name]]))</f>
        <v>Singh</v>
      </c>
      <c r="Y2638" t="str">
        <f>Table1[[#This Row],[Department]]&amp;"-"&amp;Table1[[#This Row],[Employee ID]]</f>
        <v>Support-E00656</v>
      </c>
      <c r="Z2638" t="str">
        <f>LEFT(Table1[[#This Row],[Department]],3)</f>
        <v>Sup</v>
      </c>
      <c r="AA2638" t="str">
        <f>_xlfn.XLOOKUP(Table1[[#This Row],[Manager ID]],MANAGERS!A:A,MANAGERS!B:B)</f>
        <v>Manager_6</v>
      </c>
      <c r="AB2638" t="str" cm="1">
        <f t="array" ref="AB2638">_xlfn.XLOOKUP(Table1[[#This Row],[Manager ID]],Table2[[#All],[Manager ID]],Table2[[#All],[Department Head]])</f>
        <v>HR</v>
      </c>
      <c r="AC2638" s="2">
        <f>_xlfn.XLOOKUP(Table1[[#This Row],[City]],L:L,O:O)</f>
        <v>0.21356479274849693</v>
      </c>
      <c r="AD2638" t="str" cm="1">
        <f t="array" ref="AD2638">_xlfn.IFS(Table1[[#This Row],[Performance Score]]&gt;=90,"Excellent",Table1[[#This Row],[Performance Score]]&gt;=75,"Good",Table1[[#This Row],[Performance Score]]&gt;=60,"Average",Table1[[#This Row],[Performance Score]]&lt;=60,"Need Improvement")</f>
        <v>Good</v>
      </c>
      <c r="AE2638" t="str">
        <f>IF(AND(Table1[[#This Row],[Attendance %]]&gt;=80,(Table1[[#This Row],[Performance Score]]&gt;=80)),"Eligible","Not Eligible")</f>
        <v>Eligible</v>
      </c>
      <c r="AF2638" t="str">
        <f>IF(Table1[[#This Row],[Performance Score]]&gt;=80,"High Performer","Low Performer")</f>
        <v>High Performer</v>
      </c>
      <c r="AG2638" t="str" cm="1">
        <f t="array" aca="1" ref="AG2638" ca="1">_xlfn.IFS(Table1[[#This Row],[Experience]]&lt;=3,"Junior",Table1[[#This Row],[Experience]]&lt;=7,"Mid Level",Table1[[#This Row],[Experience]]&gt;=7,"Senior")</f>
        <v>Junior</v>
      </c>
      <c r="AH2638" t="str">
        <f>IF(Table1[[#This Row],[Attendance %]]&gt;75,"OK","Below 75")</f>
        <v>OK</v>
      </c>
      <c r="AI2638" t="b">
        <f>ISBLANK(Table1[[#This Row],[Employee ID]])</f>
        <v>0</v>
      </c>
      <c r="AJ2638" t="b">
        <f>ISNUMBER(Table1[[#This Row],[Total Salary  ]])</f>
        <v>1</v>
      </c>
      <c r="AK2638" t="str">
        <f>IFERROR(_xlfn.XLOOKUP(Table1[[#This Row],[Manager ID]],MANAGERS!A:A,MANAGERS!B:B),"Not Found")</f>
        <v>Manager_6</v>
      </c>
    </row>
    <row r="2639" spans="1:37" x14ac:dyDescent="0.2">
      <c r="A2639" t="s">
        <v>370</v>
      </c>
      <c r="B2639" t="s">
        <v>39</v>
      </c>
      <c r="C2639" t="s">
        <v>15</v>
      </c>
      <c r="D2639" t="s">
        <v>33</v>
      </c>
      <c r="E2639" t="s">
        <v>22</v>
      </c>
      <c r="F2639" s="1">
        <v>42427</v>
      </c>
      <c r="G2639" s="1">
        <v>34354</v>
      </c>
      <c r="H2639">
        <v>73177</v>
      </c>
      <c r="I2639">
        <v>14805</v>
      </c>
      <c r="J2639">
        <v>68</v>
      </c>
      <c r="K2639">
        <v>64</v>
      </c>
      <c r="L2639" t="s">
        <v>34</v>
      </c>
      <c r="M2639">
        <v>105</v>
      </c>
      <c r="N2639">
        <f>Table1[[#This Row],[Basic Salary]]+Table1[[#This Row],[Bonus]]</f>
        <v>87982</v>
      </c>
      <c r="O2639" s="2">
        <f>Table1[[#This Row],[Bonus]]/Table1[[#This Row],[Basic Salary]]</f>
        <v>0.2023176681197644</v>
      </c>
      <c r="P2639">
        <f ca="1">DATEDIF(Table1[[#This Row],[Date of Birth]],TODAY(),"Y")</f>
        <v>32</v>
      </c>
      <c r="Q2639">
        <f ca="1">DATEDIF(Table1[[#This Row],[Joining Date]],TODAY(),"Y")</f>
        <v>10</v>
      </c>
      <c r="R2639" t="str">
        <f ca="1">IF(YEAR(Table1[[#This Row],[Joining Date]])=YEAR(TODAY()),"Yes","No")</f>
        <v>No</v>
      </c>
      <c r="S2639" t="str">
        <f ca="1">IF(Table1[[#This Row],[Experience]]&gt;5,"Yes","No")</f>
        <v>Yes</v>
      </c>
      <c r="T2639" t="str">
        <f>TEXT(Table1[[#This Row],[Joining Date]],"mmmm")</f>
        <v>February</v>
      </c>
      <c r="U2639" t="str">
        <f>TEXT(Table1[[#This Row],[Joining Date]],"yyyy")</f>
        <v>2016</v>
      </c>
      <c r="V2639" s="5">
        <f ca="1">TODAY()-Table1[[#This Row],[Joining Date]]</f>
        <v>3812</v>
      </c>
      <c r="W2639" t="str">
        <f>LEFT(Table1[[#This Row],[Employee Name]],FIND(" ",Table1[[#This Row],[Employee Name]])-1)</f>
        <v>Karan</v>
      </c>
      <c r="X2639" t="str">
        <f>RIGHT(Table1[[#This Row],[Employee Name]],LEN(Table1[[#This Row],[Employee Name]])-FIND(" ",Table1[[#This Row],[Employee Name]]))</f>
        <v>Malhotra</v>
      </c>
      <c r="Y2639" t="str">
        <f>Table1[[#This Row],[Department]]&amp;"-"&amp;Table1[[#This Row],[Employee ID]]</f>
        <v>Marketing-E00314</v>
      </c>
      <c r="Z2639" t="str">
        <f>LEFT(Table1[[#This Row],[Department]],3)</f>
        <v>Mar</v>
      </c>
      <c r="AA2639" t="str">
        <f>_xlfn.XLOOKUP(Table1[[#This Row],[Manager ID]],MANAGERS!A:A,MANAGERS!B:B)</f>
        <v>Manager_5</v>
      </c>
      <c r="AB2639" t="str" cm="1">
        <f t="array" ref="AB2639">_xlfn.XLOOKUP(Table1[[#This Row],[Manager ID]],Table2[[#All],[Manager ID]],Table2[[#All],[Department Head]])</f>
        <v>Sales</v>
      </c>
      <c r="AC2639" s="2">
        <f>_xlfn.XLOOKUP(Table1[[#This Row],[City]],L:L,O:O)</f>
        <v>0.24030340748661314</v>
      </c>
      <c r="AD2639" t="str" cm="1">
        <f t="array" ref="AD2639">_xlfn.IFS(Table1[[#This Row],[Performance Score]]&gt;=90,"Excellent",Table1[[#This Row],[Performance Score]]&gt;=75,"Good",Table1[[#This Row],[Performance Score]]&gt;=60,"Average",Table1[[#This Row],[Performance Score]]&lt;=60,"Need Improvement")</f>
        <v>Average</v>
      </c>
      <c r="AE2639" t="str">
        <f>IF(AND(Table1[[#This Row],[Attendance %]]&gt;=80,(Table1[[#This Row],[Performance Score]]&gt;=80)),"Eligible","Not Eligible")</f>
        <v>Not Eligible</v>
      </c>
      <c r="AF2639" t="str">
        <f>IF(Table1[[#This Row],[Performance Score]]&gt;=80,"High Performer","Low Performer")</f>
        <v>Low Performer</v>
      </c>
      <c r="AG2639" t="str" cm="1">
        <f t="array" aca="1" ref="AG2639" ca="1">_xlfn.IFS(Table1[[#This Row],[Experience]]&lt;=3,"Junior",Table1[[#This Row],[Experience]]&lt;=7,"Mid Level",Table1[[#This Row],[Experience]]&gt;=7,"Senior")</f>
        <v>Senior</v>
      </c>
      <c r="AH2639" t="str">
        <f>IF(Table1[[#This Row],[Attendance %]]&gt;75,"OK","Below 75")</f>
        <v>Below 75</v>
      </c>
      <c r="AI2639" t="b">
        <f>ISBLANK(Table1[[#This Row],[Employee ID]])</f>
        <v>0</v>
      </c>
      <c r="AJ2639" t="b">
        <f>ISNUMBER(Table1[[#This Row],[Total Salary  ]])</f>
        <v>1</v>
      </c>
      <c r="AK2639" t="str">
        <f>IFERROR(_xlfn.XLOOKUP(Table1[[#This Row],[Manager ID]],MANAGERS!A:A,MANAGERS!B:B),"Not Found")</f>
        <v>Manager_5</v>
      </c>
    </row>
    <row r="2640" spans="1:37" x14ac:dyDescent="0.2">
      <c r="A2640" t="s">
        <v>1876</v>
      </c>
      <c r="B2640" t="s">
        <v>87</v>
      </c>
      <c r="C2640" t="s">
        <v>15</v>
      </c>
      <c r="D2640" t="s">
        <v>25</v>
      </c>
      <c r="E2640" t="s">
        <v>26</v>
      </c>
      <c r="F2640" s="1">
        <v>43131</v>
      </c>
      <c r="G2640" s="1">
        <v>34712</v>
      </c>
      <c r="H2640">
        <v>69262</v>
      </c>
      <c r="I2640">
        <v>18705</v>
      </c>
      <c r="J2640">
        <v>64</v>
      </c>
      <c r="K2640">
        <v>45</v>
      </c>
      <c r="L2640" t="s">
        <v>31</v>
      </c>
      <c r="M2640">
        <v>102</v>
      </c>
      <c r="N2640">
        <f>Table1[[#This Row],[Basic Salary]]+Table1[[#This Row],[Bonus]]</f>
        <v>87967</v>
      </c>
      <c r="O2640" s="2">
        <f>Table1[[#This Row],[Bonus]]/Table1[[#This Row],[Basic Salary]]</f>
        <v>0.27006150558747943</v>
      </c>
      <c r="P2640">
        <f ca="1">DATEDIF(Table1[[#This Row],[Date of Birth]],TODAY(),"Y")</f>
        <v>31</v>
      </c>
      <c r="Q2640">
        <f ca="1">DATEDIF(Table1[[#This Row],[Joining Date]],TODAY(),"Y")</f>
        <v>8</v>
      </c>
      <c r="R2640" t="str">
        <f ca="1">IF(YEAR(Table1[[#This Row],[Joining Date]])=YEAR(TODAY()),"Yes","No")</f>
        <v>No</v>
      </c>
      <c r="S2640" t="str">
        <f ca="1">IF(Table1[[#This Row],[Experience]]&gt;5,"Yes","No")</f>
        <v>Yes</v>
      </c>
      <c r="T2640" t="str">
        <f>TEXT(Table1[[#This Row],[Joining Date]],"mmmm")</f>
        <v>January</v>
      </c>
      <c r="U2640" t="str">
        <f>TEXT(Table1[[#This Row],[Joining Date]],"yyyy")</f>
        <v>2018</v>
      </c>
      <c r="V2640" s="5">
        <f ca="1">TODAY()-Table1[[#This Row],[Joining Date]]</f>
        <v>3108</v>
      </c>
      <c r="W2640" t="str">
        <f>LEFT(Table1[[#This Row],[Employee Name]],FIND(" ",Table1[[#This Row],[Employee Name]])-1)</f>
        <v>Arjun</v>
      </c>
      <c r="X2640" t="str">
        <f>RIGHT(Table1[[#This Row],[Employee Name]],LEN(Table1[[#This Row],[Employee Name]])-FIND(" ",Table1[[#This Row],[Employee Name]]))</f>
        <v>Mehta</v>
      </c>
      <c r="Y2640" t="str">
        <f>Table1[[#This Row],[Department]]&amp;"-"&amp;Table1[[#This Row],[Employee ID]]</f>
        <v>Finance-E01820</v>
      </c>
      <c r="Z2640" t="str">
        <f>LEFT(Table1[[#This Row],[Department]],3)</f>
        <v>Fin</v>
      </c>
      <c r="AA2640" t="str">
        <f>_xlfn.XLOOKUP(Table1[[#This Row],[Manager ID]],MANAGERS!A:A,MANAGERS!B:B)</f>
        <v>Manager_2</v>
      </c>
      <c r="AB2640" t="str" cm="1">
        <f t="array" ref="AB2640">_xlfn.XLOOKUP(Table1[[#This Row],[Manager ID]],Table2[[#All],[Manager ID]],Table2[[#All],[Department Head]])</f>
        <v>Sales</v>
      </c>
      <c r="AC2640" s="2">
        <f>_xlfn.XLOOKUP(Table1[[#This Row],[City]],L:L,O:O)</f>
        <v>0.241864189087755</v>
      </c>
      <c r="AD2640" t="str" cm="1">
        <f t="array" ref="AD2640">_xlfn.IFS(Table1[[#This Row],[Performance Score]]&gt;=90,"Excellent",Table1[[#This Row],[Performance Score]]&gt;=75,"Good",Table1[[#This Row],[Performance Score]]&gt;=60,"Average",Table1[[#This Row],[Performance Score]]&lt;=60,"Need Improvement")</f>
        <v>Need Improvement</v>
      </c>
      <c r="AE2640" t="str">
        <f>IF(AND(Table1[[#This Row],[Attendance %]]&gt;=80,(Table1[[#This Row],[Performance Score]]&gt;=80)),"Eligible","Not Eligible")</f>
        <v>Not Eligible</v>
      </c>
      <c r="AF2640" t="str">
        <f>IF(Table1[[#This Row],[Performance Score]]&gt;=80,"High Performer","Low Performer")</f>
        <v>Low Performer</v>
      </c>
      <c r="AG2640" t="str" cm="1">
        <f t="array" aca="1" ref="AG2640" ca="1">_xlfn.IFS(Table1[[#This Row],[Experience]]&lt;=3,"Junior",Table1[[#This Row],[Experience]]&lt;=7,"Mid Level",Table1[[#This Row],[Experience]]&gt;=7,"Senior")</f>
        <v>Senior</v>
      </c>
      <c r="AH2640" t="str">
        <f>IF(Table1[[#This Row],[Attendance %]]&gt;75,"OK","Below 75")</f>
        <v>Below 75</v>
      </c>
      <c r="AI2640" t="b">
        <f>ISBLANK(Table1[[#This Row],[Employee ID]])</f>
        <v>0</v>
      </c>
      <c r="AJ2640" t="b">
        <f>ISNUMBER(Table1[[#This Row],[Total Salary  ]])</f>
        <v>1</v>
      </c>
      <c r="AK2640" t="str">
        <f>IFERROR(_xlfn.XLOOKUP(Table1[[#This Row],[Manager ID]],MANAGERS!A:A,MANAGERS!B:B),"Not Found")</f>
        <v>Manager_2</v>
      </c>
    </row>
    <row r="2641" spans="1:37" x14ac:dyDescent="0.2">
      <c r="A2641" t="s">
        <v>3865</v>
      </c>
      <c r="B2641" t="s">
        <v>60</v>
      </c>
      <c r="C2641" t="s">
        <v>15</v>
      </c>
      <c r="D2641" t="s">
        <v>46</v>
      </c>
      <c r="E2641" t="s">
        <v>51</v>
      </c>
      <c r="F2641" s="1">
        <v>45850</v>
      </c>
      <c r="G2641" s="1">
        <v>38483</v>
      </c>
      <c r="H2641">
        <v>74156</v>
      </c>
      <c r="I2641">
        <v>13790</v>
      </c>
      <c r="J2641">
        <v>97</v>
      </c>
      <c r="K2641">
        <v>64</v>
      </c>
      <c r="L2641" t="s">
        <v>27</v>
      </c>
      <c r="M2641">
        <v>114</v>
      </c>
      <c r="N2641">
        <f>Table1[[#This Row],[Basic Salary]]+Table1[[#This Row],[Bonus]]</f>
        <v>87946</v>
      </c>
      <c r="O2641" s="2">
        <f>Table1[[#This Row],[Bonus]]/Table1[[#This Row],[Basic Salary]]</f>
        <v>0.18595932898214576</v>
      </c>
      <c r="P2641">
        <f ca="1">DATEDIF(Table1[[#This Row],[Date of Birth]],TODAY(),"Y")</f>
        <v>21</v>
      </c>
      <c r="Q2641">
        <f ca="1">DATEDIF(Table1[[#This Row],[Joining Date]],TODAY(),"Y")</f>
        <v>1</v>
      </c>
      <c r="R2641" t="str">
        <f ca="1">IF(YEAR(Table1[[#This Row],[Joining Date]])=YEAR(TODAY()),"Yes","No")</f>
        <v>No</v>
      </c>
      <c r="S2641" t="str">
        <f ca="1">IF(Table1[[#This Row],[Experience]]&gt;5,"Yes","No")</f>
        <v>No</v>
      </c>
      <c r="T2641" t="str">
        <f>TEXT(Table1[[#This Row],[Joining Date]],"mmmm")</f>
        <v>July</v>
      </c>
      <c r="U2641" t="str">
        <f>TEXT(Table1[[#This Row],[Joining Date]],"yyyy")</f>
        <v>2025</v>
      </c>
      <c r="V2641" s="5">
        <f ca="1">TODAY()-Table1[[#This Row],[Joining Date]]</f>
        <v>389</v>
      </c>
      <c r="W2641" t="str">
        <f>LEFT(Table1[[#This Row],[Employee Name]],FIND(" ",Table1[[#This Row],[Employee Name]])-1)</f>
        <v>Gayathri</v>
      </c>
      <c r="X2641" t="str">
        <f>RIGHT(Table1[[#This Row],[Employee Name]],LEN(Table1[[#This Row],[Employee Name]])-FIND(" ",Table1[[#This Row],[Employee Name]]))</f>
        <v>Iyer</v>
      </c>
      <c r="Y2641" t="str">
        <f>Table1[[#This Row],[Department]]&amp;"-"&amp;Table1[[#This Row],[Employee ID]]</f>
        <v>Support-E03809</v>
      </c>
      <c r="Z2641" t="str">
        <f>LEFT(Table1[[#This Row],[Department]],3)</f>
        <v>Sup</v>
      </c>
      <c r="AA2641" t="str">
        <f>_xlfn.XLOOKUP(Table1[[#This Row],[Manager ID]],MANAGERS!A:A,MANAGERS!B:B)</f>
        <v>Manager_14</v>
      </c>
      <c r="AB2641" t="str" cm="1">
        <f t="array" ref="AB2641">_xlfn.XLOOKUP(Table1[[#This Row],[Manager ID]],Table2[[#All],[Manager ID]],Table2[[#All],[Department Head]])</f>
        <v>Marketing</v>
      </c>
      <c r="AC2641" s="2">
        <f>_xlfn.XLOOKUP(Table1[[#This Row],[City]],L:L,O:O)</f>
        <v>0.23674293405114402</v>
      </c>
      <c r="AD2641" t="str" cm="1">
        <f t="array" ref="AD2641">_xlfn.IFS(Table1[[#This Row],[Performance Score]]&gt;=90,"Excellent",Table1[[#This Row],[Performance Score]]&gt;=75,"Good",Table1[[#This Row],[Performance Score]]&gt;=60,"Average",Table1[[#This Row],[Performance Score]]&lt;=60,"Need Improvement")</f>
        <v>Average</v>
      </c>
      <c r="AE2641" t="str">
        <f>IF(AND(Table1[[#This Row],[Attendance %]]&gt;=80,(Table1[[#This Row],[Performance Score]]&gt;=80)),"Eligible","Not Eligible")</f>
        <v>Not Eligible</v>
      </c>
      <c r="AF2641" t="str">
        <f>IF(Table1[[#This Row],[Performance Score]]&gt;=80,"High Performer","Low Performer")</f>
        <v>Low Performer</v>
      </c>
      <c r="AG2641" t="str" cm="1">
        <f t="array" aca="1" ref="AG2641" ca="1">_xlfn.IFS(Table1[[#This Row],[Experience]]&lt;=3,"Junior",Table1[[#This Row],[Experience]]&lt;=7,"Mid Level",Table1[[#This Row],[Experience]]&gt;=7,"Senior")</f>
        <v>Junior</v>
      </c>
      <c r="AH2641" t="str">
        <f>IF(Table1[[#This Row],[Attendance %]]&gt;75,"OK","Below 75")</f>
        <v>OK</v>
      </c>
      <c r="AI2641" t="b">
        <f>ISBLANK(Table1[[#This Row],[Employee ID]])</f>
        <v>0</v>
      </c>
      <c r="AJ2641" t="b">
        <f>ISNUMBER(Table1[[#This Row],[Total Salary  ]])</f>
        <v>1</v>
      </c>
      <c r="AK2641" t="str">
        <f>IFERROR(_xlfn.XLOOKUP(Table1[[#This Row],[Manager ID]],MANAGERS!A:A,MANAGERS!B:B),"Not Found")</f>
        <v>Manager_14</v>
      </c>
    </row>
    <row r="2642" spans="1:37" x14ac:dyDescent="0.2">
      <c r="A2642" t="s">
        <v>3405</v>
      </c>
      <c r="B2642" t="s">
        <v>42</v>
      </c>
      <c r="C2642" t="s">
        <v>21</v>
      </c>
      <c r="D2642" t="s">
        <v>33</v>
      </c>
      <c r="E2642" t="s">
        <v>65</v>
      </c>
      <c r="F2642" s="1">
        <v>44577</v>
      </c>
      <c r="G2642" s="1">
        <v>35982</v>
      </c>
      <c r="H2642">
        <v>72553</v>
      </c>
      <c r="I2642">
        <v>15387</v>
      </c>
      <c r="J2642">
        <v>86</v>
      </c>
      <c r="K2642">
        <v>44</v>
      </c>
      <c r="L2642" t="s">
        <v>23</v>
      </c>
      <c r="M2642">
        <v>105</v>
      </c>
      <c r="N2642">
        <f>Table1[[#This Row],[Basic Salary]]+Table1[[#This Row],[Bonus]]</f>
        <v>87940</v>
      </c>
      <c r="O2642" s="2">
        <f>Table1[[#This Row],[Bonus]]/Table1[[#This Row],[Basic Salary]]</f>
        <v>0.21207944537097018</v>
      </c>
      <c r="P2642">
        <f ca="1">DATEDIF(Table1[[#This Row],[Date of Birth]],TODAY(),"Y")</f>
        <v>28</v>
      </c>
      <c r="Q2642">
        <f ca="1">DATEDIF(Table1[[#This Row],[Joining Date]],TODAY(),"Y")</f>
        <v>4</v>
      </c>
      <c r="R2642" t="str">
        <f ca="1">IF(YEAR(Table1[[#This Row],[Joining Date]])=YEAR(TODAY()),"Yes","No")</f>
        <v>No</v>
      </c>
      <c r="S2642" t="str">
        <f ca="1">IF(Table1[[#This Row],[Experience]]&gt;5,"Yes","No")</f>
        <v>No</v>
      </c>
      <c r="T2642" t="str">
        <f>TEXT(Table1[[#This Row],[Joining Date]],"mmmm")</f>
        <v>January</v>
      </c>
      <c r="U2642" t="str">
        <f>TEXT(Table1[[#This Row],[Joining Date]],"yyyy")</f>
        <v>2022</v>
      </c>
      <c r="V2642" s="5">
        <f ca="1">TODAY()-Table1[[#This Row],[Joining Date]]</f>
        <v>1662</v>
      </c>
      <c r="W2642" t="str">
        <f>LEFT(Table1[[#This Row],[Employee Name]],FIND(" ",Table1[[#This Row],[Employee Name]])-1)</f>
        <v>Krishna</v>
      </c>
      <c r="X2642" t="str">
        <f>RIGHT(Table1[[#This Row],[Employee Name]],LEN(Table1[[#This Row],[Employee Name]])-FIND(" ",Table1[[#This Row],[Employee Name]]))</f>
        <v>Chaitanya</v>
      </c>
      <c r="Y2642" t="str">
        <f>Table1[[#This Row],[Department]]&amp;"-"&amp;Table1[[#This Row],[Employee ID]]</f>
        <v>Marketing-E03349</v>
      </c>
      <c r="Z2642" t="str">
        <f>LEFT(Table1[[#This Row],[Department]],3)</f>
        <v>Mar</v>
      </c>
      <c r="AA2642" t="str">
        <f>_xlfn.XLOOKUP(Table1[[#This Row],[Manager ID]],MANAGERS!A:A,MANAGERS!B:B)</f>
        <v>Manager_5</v>
      </c>
      <c r="AB2642" t="str" cm="1">
        <f t="array" ref="AB2642">_xlfn.XLOOKUP(Table1[[#This Row],[Manager ID]],Table2[[#All],[Manager ID]],Table2[[#All],[Department Head]])</f>
        <v>Sales</v>
      </c>
      <c r="AC2642" s="2">
        <f>_xlfn.XLOOKUP(Table1[[#This Row],[City]],L:L,O:O)</f>
        <v>0.23486488519629886</v>
      </c>
      <c r="AD2642" t="str" cm="1">
        <f t="array" ref="AD2642">_xlfn.IFS(Table1[[#This Row],[Performance Score]]&gt;=90,"Excellent",Table1[[#This Row],[Performance Score]]&gt;=75,"Good",Table1[[#This Row],[Performance Score]]&gt;=60,"Average",Table1[[#This Row],[Performance Score]]&lt;=60,"Need Improvement")</f>
        <v>Need Improvement</v>
      </c>
      <c r="AE2642" t="str">
        <f>IF(AND(Table1[[#This Row],[Attendance %]]&gt;=80,(Table1[[#This Row],[Performance Score]]&gt;=80)),"Eligible","Not Eligible")</f>
        <v>Not Eligible</v>
      </c>
      <c r="AF2642" t="str">
        <f>IF(Table1[[#This Row],[Performance Score]]&gt;=80,"High Performer","Low Performer")</f>
        <v>Low Performer</v>
      </c>
      <c r="AG2642" t="str" cm="1">
        <f t="array" aca="1" ref="AG2642" ca="1">_xlfn.IFS(Table1[[#This Row],[Experience]]&lt;=3,"Junior",Table1[[#This Row],[Experience]]&lt;=7,"Mid Level",Table1[[#This Row],[Experience]]&gt;=7,"Senior")</f>
        <v>Mid Level</v>
      </c>
      <c r="AH2642" t="str">
        <f>IF(Table1[[#This Row],[Attendance %]]&gt;75,"OK","Below 75")</f>
        <v>OK</v>
      </c>
      <c r="AI2642" t="b">
        <f>ISBLANK(Table1[[#This Row],[Employee ID]])</f>
        <v>0</v>
      </c>
      <c r="AJ2642" t="b">
        <f>ISNUMBER(Table1[[#This Row],[Total Salary  ]])</f>
        <v>1</v>
      </c>
      <c r="AK2642" t="str">
        <f>IFERROR(_xlfn.XLOOKUP(Table1[[#This Row],[Manager ID]],MANAGERS!A:A,MANAGERS!B:B),"Not Found")</f>
        <v>Manager_5</v>
      </c>
    </row>
    <row r="2643" spans="1:37" x14ac:dyDescent="0.2">
      <c r="A2643" t="s">
        <v>798</v>
      </c>
      <c r="B2643" t="s">
        <v>69</v>
      </c>
      <c r="C2643" t="s">
        <v>15</v>
      </c>
      <c r="D2643" t="s">
        <v>16</v>
      </c>
      <c r="E2643" t="s">
        <v>22</v>
      </c>
      <c r="F2643" s="1">
        <v>45178</v>
      </c>
      <c r="G2643" s="1">
        <v>37155</v>
      </c>
      <c r="H2643">
        <v>81524</v>
      </c>
      <c r="I2643">
        <v>6393</v>
      </c>
      <c r="J2643">
        <v>72</v>
      </c>
      <c r="K2643">
        <v>46</v>
      </c>
      <c r="L2643" t="s">
        <v>53</v>
      </c>
      <c r="M2643">
        <v>117</v>
      </c>
      <c r="N2643">
        <f>Table1[[#This Row],[Basic Salary]]+Table1[[#This Row],[Bonus]]</f>
        <v>87917</v>
      </c>
      <c r="O2643" s="2">
        <f>Table1[[#This Row],[Bonus]]/Table1[[#This Row],[Basic Salary]]</f>
        <v>7.8418625190128058E-2</v>
      </c>
      <c r="P2643">
        <f ca="1">DATEDIF(Table1[[#This Row],[Date of Birth]],TODAY(),"Y")</f>
        <v>24</v>
      </c>
      <c r="Q2643">
        <f ca="1">DATEDIF(Table1[[#This Row],[Joining Date]],TODAY(),"Y")</f>
        <v>2</v>
      </c>
      <c r="R2643" t="str">
        <f ca="1">IF(YEAR(Table1[[#This Row],[Joining Date]])=YEAR(TODAY()),"Yes","No")</f>
        <v>No</v>
      </c>
      <c r="S2643" t="str">
        <f ca="1">IF(Table1[[#This Row],[Experience]]&gt;5,"Yes","No")</f>
        <v>No</v>
      </c>
      <c r="T2643" t="str">
        <f>TEXT(Table1[[#This Row],[Joining Date]],"mmmm")</f>
        <v>September</v>
      </c>
      <c r="U2643" t="str">
        <f>TEXT(Table1[[#This Row],[Joining Date]],"yyyy")</f>
        <v>2023</v>
      </c>
      <c r="V2643" s="5">
        <f ca="1">TODAY()-Table1[[#This Row],[Joining Date]]</f>
        <v>1061</v>
      </c>
      <c r="W2643" t="str">
        <f>LEFT(Table1[[#This Row],[Employee Name]],FIND(" ",Table1[[#This Row],[Employee Name]])-1)</f>
        <v>Neha</v>
      </c>
      <c r="X2643" t="str">
        <f>RIGHT(Table1[[#This Row],[Employee Name]],LEN(Table1[[#This Row],[Employee Name]])-FIND(" ",Table1[[#This Row],[Employee Name]]))</f>
        <v>Kulkarni</v>
      </c>
      <c r="Y2643" t="str">
        <f>Table1[[#This Row],[Department]]&amp;"-"&amp;Table1[[#This Row],[Employee ID]]</f>
        <v>HR-E00742</v>
      </c>
      <c r="Z2643" t="str">
        <f>LEFT(Table1[[#This Row],[Department]],3)</f>
        <v>HR</v>
      </c>
      <c r="AA2643" t="str">
        <f>_xlfn.XLOOKUP(Table1[[#This Row],[Manager ID]],MANAGERS!A:A,MANAGERS!B:B)</f>
        <v>Manager_17</v>
      </c>
      <c r="AB2643" t="str" cm="1">
        <f t="array" ref="AB2643">_xlfn.XLOOKUP(Table1[[#This Row],[Manager ID]],Table2[[#All],[Manager ID]],Table2[[#All],[Department Head]])</f>
        <v>Finance</v>
      </c>
      <c r="AC2643" s="2">
        <f>_xlfn.XLOOKUP(Table1[[#This Row],[City]],L:L,O:O)</f>
        <v>0.23685887225230964</v>
      </c>
      <c r="AD2643" t="str" cm="1">
        <f t="array" ref="AD2643">_xlfn.IFS(Table1[[#This Row],[Performance Score]]&gt;=90,"Excellent",Table1[[#This Row],[Performance Score]]&gt;=75,"Good",Table1[[#This Row],[Performance Score]]&gt;=60,"Average",Table1[[#This Row],[Performance Score]]&lt;=60,"Need Improvement")</f>
        <v>Need Improvement</v>
      </c>
      <c r="AE2643" t="str">
        <f>IF(AND(Table1[[#This Row],[Attendance %]]&gt;=80,(Table1[[#This Row],[Performance Score]]&gt;=80)),"Eligible","Not Eligible")</f>
        <v>Not Eligible</v>
      </c>
      <c r="AF2643" t="str">
        <f>IF(Table1[[#This Row],[Performance Score]]&gt;=80,"High Performer","Low Performer")</f>
        <v>Low Performer</v>
      </c>
      <c r="AG2643" t="str" cm="1">
        <f t="array" aca="1" ref="AG2643" ca="1">_xlfn.IFS(Table1[[#This Row],[Experience]]&lt;=3,"Junior",Table1[[#This Row],[Experience]]&lt;=7,"Mid Level",Table1[[#This Row],[Experience]]&gt;=7,"Senior")</f>
        <v>Junior</v>
      </c>
      <c r="AH2643" t="str">
        <f>IF(Table1[[#This Row],[Attendance %]]&gt;75,"OK","Below 75")</f>
        <v>Below 75</v>
      </c>
      <c r="AI2643" t="b">
        <f>ISBLANK(Table1[[#This Row],[Employee ID]])</f>
        <v>0</v>
      </c>
      <c r="AJ2643" t="b">
        <f>ISNUMBER(Table1[[#This Row],[Total Salary  ]])</f>
        <v>1</v>
      </c>
      <c r="AK2643" t="str">
        <f>IFERROR(_xlfn.XLOOKUP(Table1[[#This Row],[Manager ID]],MANAGERS!A:A,MANAGERS!B:B),"Not Found")</f>
        <v>Manager_17</v>
      </c>
    </row>
    <row r="2644" spans="1:37" x14ac:dyDescent="0.2">
      <c r="A2644" t="s">
        <v>1644</v>
      </c>
      <c r="B2644" t="s">
        <v>57</v>
      </c>
      <c r="C2644" t="s">
        <v>15</v>
      </c>
      <c r="D2644" t="s">
        <v>33</v>
      </c>
      <c r="E2644" t="s">
        <v>65</v>
      </c>
      <c r="F2644" s="1">
        <v>42381</v>
      </c>
      <c r="G2644" s="1">
        <v>35124</v>
      </c>
      <c r="H2644">
        <v>71803</v>
      </c>
      <c r="I2644">
        <v>16080</v>
      </c>
      <c r="J2644">
        <v>65</v>
      </c>
      <c r="K2644">
        <v>66</v>
      </c>
      <c r="L2644" t="s">
        <v>31</v>
      </c>
      <c r="M2644">
        <v>103</v>
      </c>
      <c r="N2644">
        <f>Table1[[#This Row],[Basic Salary]]+Table1[[#This Row],[Bonus]]</f>
        <v>87883</v>
      </c>
      <c r="O2644" s="2">
        <f>Table1[[#This Row],[Bonus]]/Table1[[#This Row],[Basic Salary]]</f>
        <v>0.22394607467654554</v>
      </c>
      <c r="P2644">
        <f ca="1">DATEDIF(Table1[[#This Row],[Date of Birth]],TODAY(),"Y")</f>
        <v>30</v>
      </c>
      <c r="Q2644">
        <f ca="1">DATEDIF(Table1[[#This Row],[Joining Date]],TODAY(),"Y")</f>
        <v>10</v>
      </c>
      <c r="R2644" t="str">
        <f ca="1">IF(YEAR(Table1[[#This Row],[Joining Date]])=YEAR(TODAY()),"Yes","No")</f>
        <v>No</v>
      </c>
      <c r="S2644" t="str">
        <f ca="1">IF(Table1[[#This Row],[Experience]]&gt;5,"Yes","No")</f>
        <v>Yes</v>
      </c>
      <c r="T2644" t="str">
        <f>TEXT(Table1[[#This Row],[Joining Date]],"mmmm")</f>
        <v>January</v>
      </c>
      <c r="U2644" t="str">
        <f>TEXT(Table1[[#This Row],[Joining Date]],"yyyy")</f>
        <v>2016</v>
      </c>
      <c r="V2644" s="5">
        <f ca="1">TODAY()-Table1[[#This Row],[Joining Date]]</f>
        <v>3858</v>
      </c>
      <c r="W2644" t="str">
        <f>LEFT(Table1[[#This Row],[Employee Name]],FIND(" ",Table1[[#This Row],[Employee Name]])-1)</f>
        <v>Swathi</v>
      </c>
      <c r="X2644" t="str">
        <f>RIGHT(Table1[[#This Row],[Employee Name]],LEN(Table1[[#This Row],[Employee Name]])-FIND(" ",Table1[[#This Row],[Employee Name]]))</f>
        <v>Ramesh</v>
      </c>
      <c r="Y2644" t="str">
        <f>Table1[[#This Row],[Department]]&amp;"-"&amp;Table1[[#This Row],[Employee ID]]</f>
        <v>Marketing-E01588</v>
      </c>
      <c r="Z2644" t="str">
        <f>LEFT(Table1[[#This Row],[Department]],3)</f>
        <v>Mar</v>
      </c>
      <c r="AA2644" t="str">
        <f>_xlfn.XLOOKUP(Table1[[#This Row],[Manager ID]],MANAGERS!A:A,MANAGERS!B:B)</f>
        <v>Manager_3</v>
      </c>
      <c r="AB2644" t="str" cm="1">
        <f t="array" ref="AB2644">_xlfn.XLOOKUP(Table1[[#This Row],[Manager ID]],Table2[[#All],[Manager ID]],Table2[[#All],[Department Head]])</f>
        <v>IT</v>
      </c>
      <c r="AC2644" s="2">
        <f>_xlfn.XLOOKUP(Table1[[#This Row],[City]],L:L,O:O)</f>
        <v>0.241864189087755</v>
      </c>
      <c r="AD2644" t="str" cm="1">
        <f t="array" ref="AD2644">_xlfn.IFS(Table1[[#This Row],[Performance Score]]&gt;=90,"Excellent",Table1[[#This Row],[Performance Score]]&gt;=75,"Good",Table1[[#This Row],[Performance Score]]&gt;=60,"Average",Table1[[#This Row],[Performance Score]]&lt;=60,"Need Improvement")</f>
        <v>Average</v>
      </c>
      <c r="AE2644" t="str">
        <f>IF(AND(Table1[[#This Row],[Attendance %]]&gt;=80,(Table1[[#This Row],[Performance Score]]&gt;=80)),"Eligible","Not Eligible")</f>
        <v>Not Eligible</v>
      </c>
      <c r="AF2644" t="str">
        <f>IF(Table1[[#This Row],[Performance Score]]&gt;=80,"High Performer","Low Performer")</f>
        <v>Low Performer</v>
      </c>
      <c r="AG2644" t="str" cm="1">
        <f t="array" aca="1" ref="AG2644" ca="1">_xlfn.IFS(Table1[[#This Row],[Experience]]&lt;=3,"Junior",Table1[[#This Row],[Experience]]&lt;=7,"Mid Level",Table1[[#This Row],[Experience]]&gt;=7,"Senior")</f>
        <v>Senior</v>
      </c>
      <c r="AH2644" t="str">
        <f>IF(Table1[[#This Row],[Attendance %]]&gt;75,"OK","Below 75")</f>
        <v>Below 75</v>
      </c>
      <c r="AI2644" t="b">
        <f>ISBLANK(Table1[[#This Row],[Employee ID]])</f>
        <v>0</v>
      </c>
      <c r="AJ2644" t="b">
        <f>ISNUMBER(Table1[[#This Row],[Total Salary  ]])</f>
        <v>1</v>
      </c>
      <c r="AK2644" t="str">
        <f>IFERROR(_xlfn.XLOOKUP(Table1[[#This Row],[Manager ID]],MANAGERS!A:A,MANAGERS!B:B),"Not Found")</f>
        <v>Manager_3</v>
      </c>
    </row>
    <row r="2645" spans="1:37" x14ac:dyDescent="0.2">
      <c r="A2645" t="s">
        <v>3630</v>
      </c>
      <c r="B2645" t="s">
        <v>45</v>
      </c>
      <c r="C2645" t="s">
        <v>15</v>
      </c>
      <c r="D2645" t="s">
        <v>46</v>
      </c>
      <c r="E2645" t="s">
        <v>30</v>
      </c>
      <c r="F2645" s="1">
        <v>45584</v>
      </c>
      <c r="G2645" s="1">
        <v>38498</v>
      </c>
      <c r="H2645">
        <v>64549</v>
      </c>
      <c r="I2645">
        <v>23331</v>
      </c>
      <c r="J2645">
        <v>78</v>
      </c>
      <c r="K2645">
        <v>45</v>
      </c>
      <c r="L2645" t="s">
        <v>18</v>
      </c>
      <c r="M2645">
        <v>110</v>
      </c>
      <c r="N2645">
        <f>Table1[[#This Row],[Basic Salary]]+Table1[[#This Row],[Bonus]]</f>
        <v>87880</v>
      </c>
      <c r="O2645" s="2">
        <f>Table1[[#This Row],[Bonus]]/Table1[[#This Row],[Basic Salary]]</f>
        <v>0.36144634308819656</v>
      </c>
      <c r="P2645">
        <f ca="1">DATEDIF(Table1[[#This Row],[Date of Birth]],TODAY(),"Y")</f>
        <v>21</v>
      </c>
      <c r="Q2645">
        <f ca="1">DATEDIF(Table1[[#This Row],[Joining Date]],TODAY(),"Y")</f>
        <v>1</v>
      </c>
      <c r="R2645" t="str">
        <f ca="1">IF(YEAR(Table1[[#This Row],[Joining Date]])=YEAR(TODAY()),"Yes","No")</f>
        <v>No</v>
      </c>
      <c r="S2645" t="str">
        <f ca="1">IF(Table1[[#This Row],[Experience]]&gt;5,"Yes","No")</f>
        <v>No</v>
      </c>
      <c r="T2645" t="str">
        <f>TEXT(Table1[[#This Row],[Joining Date]],"mmmm")</f>
        <v>October</v>
      </c>
      <c r="U2645" t="str">
        <f>TEXT(Table1[[#This Row],[Joining Date]],"yyyy")</f>
        <v>2024</v>
      </c>
      <c r="V2645" s="5">
        <f ca="1">TODAY()-Table1[[#This Row],[Joining Date]]</f>
        <v>655</v>
      </c>
      <c r="W2645" t="str">
        <f>LEFT(Table1[[#This Row],[Employee Name]],FIND(" ",Table1[[#This Row],[Employee Name]])-1)</f>
        <v>Ananya</v>
      </c>
      <c r="X2645" t="str">
        <f>RIGHT(Table1[[#This Row],[Employee Name]],LEN(Table1[[#This Row],[Employee Name]])-FIND(" ",Table1[[#This Row],[Employee Name]]))</f>
        <v>Rao</v>
      </c>
      <c r="Y2645" t="str">
        <f>Table1[[#This Row],[Department]]&amp;"-"&amp;Table1[[#This Row],[Employee ID]]</f>
        <v>Support-E03574</v>
      </c>
      <c r="Z2645" t="str">
        <f>LEFT(Table1[[#This Row],[Department]],3)</f>
        <v>Sup</v>
      </c>
      <c r="AA2645" t="str">
        <f>_xlfn.XLOOKUP(Table1[[#This Row],[Manager ID]],MANAGERS!A:A,MANAGERS!B:B)</f>
        <v>Manager_10</v>
      </c>
      <c r="AB2645" t="str" cm="1">
        <f t="array" ref="AB2645">_xlfn.XLOOKUP(Table1[[#This Row],[Manager ID]],Table2[[#All],[Manager ID]],Table2[[#All],[Department Head]])</f>
        <v>HR</v>
      </c>
      <c r="AC2645" s="2">
        <f>_xlfn.XLOOKUP(Table1[[#This Row],[City]],L:L,O:O)</f>
        <v>0.21356479274849693</v>
      </c>
      <c r="AD2645" t="str" cm="1">
        <f t="array" ref="AD2645">_xlfn.IFS(Table1[[#This Row],[Performance Score]]&gt;=90,"Excellent",Table1[[#This Row],[Performance Score]]&gt;=75,"Good",Table1[[#This Row],[Performance Score]]&gt;=60,"Average",Table1[[#This Row],[Performance Score]]&lt;=60,"Need Improvement")</f>
        <v>Need Improvement</v>
      </c>
      <c r="AE2645" t="str">
        <f>IF(AND(Table1[[#This Row],[Attendance %]]&gt;=80,(Table1[[#This Row],[Performance Score]]&gt;=80)),"Eligible","Not Eligible")</f>
        <v>Not Eligible</v>
      </c>
      <c r="AF2645" t="str">
        <f>IF(Table1[[#This Row],[Performance Score]]&gt;=80,"High Performer","Low Performer")</f>
        <v>Low Performer</v>
      </c>
      <c r="AG2645" t="str" cm="1">
        <f t="array" aca="1" ref="AG2645" ca="1">_xlfn.IFS(Table1[[#This Row],[Experience]]&lt;=3,"Junior",Table1[[#This Row],[Experience]]&lt;=7,"Mid Level",Table1[[#This Row],[Experience]]&gt;=7,"Senior")</f>
        <v>Junior</v>
      </c>
      <c r="AH2645" t="str">
        <f>IF(Table1[[#This Row],[Attendance %]]&gt;75,"OK","Below 75")</f>
        <v>OK</v>
      </c>
      <c r="AI2645" t="b">
        <f>ISBLANK(Table1[[#This Row],[Employee ID]])</f>
        <v>0</v>
      </c>
      <c r="AJ2645" t="b">
        <f>ISNUMBER(Table1[[#This Row],[Total Salary  ]])</f>
        <v>1</v>
      </c>
      <c r="AK2645" t="str">
        <f>IFERROR(_xlfn.XLOOKUP(Table1[[#This Row],[Manager ID]],MANAGERS!A:A,MANAGERS!B:B),"Not Found")</f>
        <v>Manager_10</v>
      </c>
    </row>
    <row r="2646" spans="1:37" x14ac:dyDescent="0.2">
      <c r="A2646" t="s">
        <v>5049</v>
      </c>
      <c r="B2646" t="s">
        <v>29</v>
      </c>
      <c r="C2646" t="s">
        <v>21</v>
      </c>
      <c r="D2646" t="s">
        <v>16</v>
      </c>
      <c r="E2646" t="s">
        <v>17</v>
      </c>
      <c r="F2646" s="1">
        <v>44141</v>
      </c>
      <c r="G2646" s="1">
        <v>31128</v>
      </c>
      <c r="H2646">
        <v>59618</v>
      </c>
      <c r="I2646">
        <v>28257</v>
      </c>
      <c r="J2646">
        <v>87</v>
      </c>
      <c r="K2646">
        <v>82</v>
      </c>
      <c r="L2646" t="s">
        <v>31</v>
      </c>
      <c r="M2646">
        <v>115</v>
      </c>
      <c r="N2646">
        <f>Table1[[#This Row],[Basic Salary]]+Table1[[#This Row],[Bonus]]</f>
        <v>87875</v>
      </c>
      <c r="O2646" s="2">
        <f>Table1[[#This Row],[Bonus]]/Table1[[#This Row],[Basic Salary]]</f>
        <v>0.47396759367976116</v>
      </c>
      <c r="P2646">
        <f ca="1">DATEDIF(Table1[[#This Row],[Date of Birth]],TODAY(),"Y")</f>
        <v>41</v>
      </c>
      <c r="Q2646">
        <f ca="1">DATEDIF(Table1[[#This Row],[Joining Date]],TODAY(),"Y")</f>
        <v>5</v>
      </c>
      <c r="R2646" t="str">
        <f ca="1">IF(YEAR(Table1[[#This Row],[Joining Date]])=YEAR(TODAY()),"Yes","No")</f>
        <v>No</v>
      </c>
      <c r="S2646" t="str">
        <f ca="1">IF(Table1[[#This Row],[Experience]]&gt;5,"Yes","No")</f>
        <v>No</v>
      </c>
      <c r="T2646" t="str">
        <f>TEXT(Table1[[#This Row],[Joining Date]],"mmmm")</f>
        <v>November</v>
      </c>
      <c r="U2646" t="str">
        <f>TEXT(Table1[[#This Row],[Joining Date]],"yyyy")</f>
        <v>2020</v>
      </c>
      <c r="V2646" s="5">
        <f ca="1">TODAY()-Table1[[#This Row],[Joining Date]]</f>
        <v>2098</v>
      </c>
      <c r="W2646" t="str">
        <f>LEFT(Table1[[#This Row],[Employee Name]],FIND(" ",Table1[[#This Row],[Employee Name]])-1)</f>
        <v>Vikram</v>
      </c>
      <c r="X2646" t="str">
        <f>RIGHT(Table1[[#This Row],[Employee Name]],LEN(Table1[[#This Row],[Employee Name]])-FIND(" ",Table1[[#This Row],[Employee Name]]))</f>
        <v>Singh</v>
      </c>
      <c r="Y2646" t="str">
        <f>Table1[[#This Row],[Department]]&amp;"-"&amp;Table1[[#This Row],[Employee ID]]</f>
        <v>HR-E04993</v>
      </c>
      <c r="Z2646" t="str">
        <f>LEFT(Table1[[#This Row],[Department]],3)</f>
        <v>HR</v>
      </c>
      <c r="AA2646" t="str">
        <f>_xlfn.XLOOKUP(Table1[[#This Row],[Manager ID]],MANAGERS!A:A,MANAGERS!B:B)</f>
        <v>Manager_15</v>
      </c>
      <c r="AB2646" t="str" cm="1">
        <f t="array" ref="AB2646">_xlfn.XLOOKUP(Table1[[#This Row],[Manager ID]],Table2[[#All],[Manager ID]],Table2[[#All],[Department Head]])</f>
        <v>Support</v>
      </c>
      <c r="AC2646" s="2">
        <f>_xlfn.XLOOKUP(Table1[[#This Row],[City]],L:L,O:O)</f>
        <v>0.241864189087755</v>
      </c>
      <c r="AD2646" t="str" cm="1">
        <f t="array" ref="AD2646">_xlfn.IFS(Table1[[#This Row],[Performance Score]]&gt;=90,"Excellent",Table1[[#This Row],[Performance Score]]&gt;=75,"Good",Table1[[#This Row],[Performance Score]]&gt;=60,"Average",Table1[[#This Row],[Performance Score]]&lt;=60,"Need Improvement")</f>
        <v>Good</v>
      </c>
      <c r="AE2646" t="str">
        <f>IF(AND(Table1[[#This Row],[Attendance %]]&gt;=80,(Table1[[#This Row],[Performance Score]]&gt;=80)),"Eligible","Not Eligible")</f>
        <v>Eligible</v>
      </c>
      <c r="AF2646" t="str">
        <f>IF(Table1[[#This Row],[Performance Score]]&gt;=80,"High Performer","Low Performer")</f>
        <v>High Performer</v>
      </c>
      <c r="AG2646" t="str" cm="1">
        <f t="array" aca="1" ref="AG2646" ca="1">_xlfn.IFS(Table1[[#This Row],[Experience]]&lt;=3,"Junior",Table1[[#This Row],[Experience]]&lt;=7,"Mid Level",Table1[[#This Row],[Experience]]&gt;=7,"Senior")</f>
        <v>Mid Level</v>
      </c>
      <c r="AH2646" t="str">
        <f>IF(Table1[[#This Row],[Attendance %]]&gt;75,"OK","Below 75")</f>
        <v>OK</v>
      </c>
      <c r="AI2646" t="b">
        <f>ISBLANK(Table1[[#This Row],[Employee ID]])</f>
        <v>0</v>
      </c>
      <c r="AJ2646" t="b">
        <f>ISNUMBER(Table1[[#This Row],[Total Salary  ]])</f>
        <v>1</v>
      </c>
      <c r="AK2646" t="str">
        <f>IFERROR(_xlfn.XLOOKUP(Table1[[#This Row],[Manager ID]],MANAGERS!A:A,MANAGERS!B:B),"Not Found")</f>
        <v>Manager_15</v>
      </c>
    </row>
    <row r="2647" spans="1:37" x14ac:dyDescent="0.2">
      <c r="A2647" t="s">
        <v>1938</v>
      </c>
      <c r="B2647" t="s">
        <v>45</v>
      </c>
      <c r="C2647" t="s">
        <v>15</v>
      </c>
      <c r="D2647" t="s">
        <v>43</v>
      </c>
      <c r="E2647" t="s">
        <v>51</v>
      </c>
      <c r="F2647" s="1">
        <v>45832</v>
      </c>
      <c r="G2647" s="1">
        <v>30910</v>
      </c>
      <c r="H2647">
        <v>69588</v>
      </c>
      <c r="I2647">
        <v>18267</v>
      </c>
      <c r="J2647">
        <v>70</v>
      </c>
      <c r="K2647">
        <v>56</v>
      </c>
      <c r="L2647" t="s">
        <v>53</v>
      </c>
      <c r="M2647">
        <v>111</v>
      </c>
      <c r="N2647">
        <f>Table1[[#This Row],[Basic Salary]]+Table1[[#This Row],[Bonus]]</f>
        <v>87855</v>
      </c>
      <c r="O2647" s="2">
        <f>Table1[[#This Row],[Bonus]]/Table1[[#This Row],[Basic Salary]]</f>
        <v>0.26250215554405931</v>
      </c>
      <c r="P2647">
        <f ca="1">DATEDIF(Table1[[#This Row],[Date of Birth]],TODAY(),"Y")</f>
        <v>41</v>
      </c>
      <c r="Q2647">
        <f ca="1">DATEDIF(Table1[[#This Row],[Joining Date]],TODAY(),"Y")</f>
        <v>1</v>
      </c>
      <c r="R2647" t="str">
        <f ca="1">IF(YEAR(Table1[[#This Row],[Joining Date]])=YEAR(TODAY()),"Yes","No")</f>
        <v>No</v>
      </c>
      <c r="S2647" t="str">
        <f ca="1">IF(Table1[[#This Row],[Experience]]&gt;5,"Yes","No")</f>
        <v>No</v>
      </c>
      <c r="T2647" t="str">
        <f>TEXT(Table1[[#This Row],[Joining Date]],"mmmm")</f>
        <v>June</v>
      </c>
      <c r="U2647" t="str">
        <f>TEXT(Table1[[#This Row],[Joining Date]],"yyyy")</f>
        <v>2025</v>
      </c>
      <c r="V2647" s="5">
        <f ca="1">TODAY()-Table1[[#This Row],[Joining Date]]</f>
        <v>407</v>
      </c>
      <c r="W2647" t="str">
        <f>LEFT(Table1[[#This Row],[Employee Name]],FIND(" ",Table1[[#This Row],[Employee Name]])-1)</f>
        <v>Ananya</v>
      </c>
      <c r="X2647" t="str">
        <f>RIGHT(Table1[[#This Row],[Employee Name]],LEN(Table1[[#This Row],[Employee Name]])-FIND(" ",Table1[[#This Row],[Employee Name]]))</f>
        <v>Rao</v>
      </c>
      <c r="Y2647" t="str">
        <f>Table1[[#This Row],[Department]]&amp;"-"&amp;Table1[[#This Row],[Employee ID]]</f>
        <v>Operations-E01882</v>
      </c>
      <c r="Z2647" t="str">
        <f>LEFT(Table1[[#This Row],[Department]],3)</f>
        <v>Ope</v>
      </c>
      <c r="AA2647" t="str">
        <f>_xlfn.XLOOKUP(Table1[[#This Row],[Manager ID]],MANAGERS!A:A,MANAGERS!B:B)</f>
        <v>Manager_11</v>
      </c>
      <c r="AB2647" t="str" cm="1">
        <f t="array" ref="AB2647">_xlfn.XLOOKUP(Table1[[#This Row],[Manager ID]],Table2[[#All],[Manager ID]],Table2[[#All],[Department Head]])</f>
        <v>Marketing</v>
      </c>
      <c r="AC2647" s="2">
        <f>_xlfn.XLOOKUP(Table1[[#This Row],[City]],L:L,O:O)</f>
        <v>0.23685887225230964</v>
      </c>
      <c r="AD2647" t="str" cm="1">
        <f t="array" ref="AD2647">_xlfn.IFS(Table1[[#This Row],[Performance Score]]&gt;=90,"Excellent",Table1[[#This Row],[Performance Score]]&gt;=75,"Good",Table1[[#This Row],[Performance Score]]&gt;=60,"Average",Table1[[#This Row],[Performance Score]]&lt;=60,"Need Improvement")</f>
        <v>Need Improvement</v>
      </c>
      <c r="AE2647" t="str">
        <f>IF(AND(Table1[[#This Row],[Attendance %]]&gt;=80,(Table1[[#This Row],[Performance Score]]&gt;=80)),"Eligible","Not Eligible")</f>
        <v>Not Eligible</v>
      </c>
      <c r="AF2647" t="str">
        <f>IF(Table1[[#This Row],[Performance Score]]&gt;=80,"High Performer","Low Performer")</f>
        <v>Low Performer</v>
      </c>
      <c r="AG2647" t="str" cm="1">
        <f t="array" aca="1" ref="AG2647" ca="1">_xlfn.IFS(Table1[[#This Row],[Experience]]&lt;=3,"Junior",Table1[[#This Row],[Experience]]&lt;=7,"Mid Level",Table1[[#This Row],[Experience]]&gt;=7,"Senior")</f>
        <v>Junior</v>
      </c>
      <c r="AH2647" t="str">
        <f>IF(Table1[[#This Row],[Attendance %]]&gt;75,"OK","Below 75")</f>
        <v>Below 75</v>
      </c>
      <c r="AI2647" t="b">
        <f>ISBLANK(Table1[[#This Row],[Employee ID]])</f>
        <v>0</v>
      </c>
      <c r="AJ2647" t="b">
        <f>ISNUMBER(Table1[[#This Row],[Total Salary  ]])</f>
        <v>1</v>
      </c>
      <c r="AK2647" t="str">
        <f>IFERROR(_xlfn.XLOOKUP(Table1[[#This Row],[Manager ID]],MANAGERS!A:A,MANAGERS!B:B),"Not Found")</f>
        <v>Manager_11</v>
      </c>
    </row>
    <row r="2648" spans="1:37" x14ac:dyDescent="0.2">
      <c r="A2648" t="s">
        <v>3224</v>
      </c>
      <c r="B2648" t="s">
        <v>62</v>
      </c>
      <c r="C2648" t="s">
        <v>21</v>
      </c>
      <c r="D2648" t="s">
        <v>25</v>
      </c>
      <c r="E2648" t="s">
        <v>17</v>
      </c>
      <c r="F2648" s="1">
        <v>43933</v>
      </c>
      <c r="G2648" s="1">
        <v>38908</v>
      </c>
      <c r="H2648">
        <v>59657</v>
      </c>
      <c r="I2648">
        <v>28184</v>
      </c>
      <c r="J2648">
        <v>64</v>
      </c>
      <c r="K2648">
        <v>49</v>
      </c>
      <c r="L2648" t="s">
        <v>23</v>
      </c>
      <c r="M2648">
        <v>117</v>
      </c>
      <c r="N2648">
        <f>Table1[[#This Row],[Basic Salary]]+Table1[[#This Row],[Bonus]]</f>
        <v>87841</v>
      </c>
      <c r="O2648" s="2">
        <f>Table1[[#This Row],[Bonus]]/Table1[[#This Row],[Basic Salary]]</f>
        <v>0.47243408149923732</v>
      </c>
      <c r="P2648">
        <f ca="1">DATEDIF(Table1[[#This Row],[Date of Birth]],TODAY(),"Y")</f>
        <v>20</v>
      </c>
      <c r="Q2648">
        <f ca="1">DATEDIF(Table1[[#This Row],[Joining Date]],TODAY(),"Y")</f>
        <v>6</v>
      </c>
      <c r="R2648" t="str">
        <f ca="1">IF(YEAR(Table1[[#This Row],[Joining Date]])=YEAR(TODAY()),"Yes","No")</f>
        <v>No</v>
      </c>
      <c r="S2648" t="str">
        <f ca="1">IF(Table1[[#This Row],[Experience]]&gt;5,"Yes","No")</f>
        <v>Yes</v>
      </c>
      <c r="T2648" t="str">
        <f>TEXT(Table1[[#This Row],[Joining Date]],"mmmm")</f>
        <v>April</v>
      </c>
      <c r="U2648" t="str">
        <f>TEXT(Table1[[#This Row],[Joining Date]],"yyyy")</f>
        <v>2020</v>
      </c>
      <c r="V2648" s="5">
        <f ca="1">TODAY()-Table1[[#This Row],[Joining Date]]</f>
        <v>2306</v>
      </c>
      <c r="W2648" t="str">
        <f>LEFT(Table1[[#This Row],[Employee Name]],FIND(" ",Table1[[#This Row],[Employee Name]])-1)</f>
        <v>Kavya</v>
      </c>
      <c r="X2648" t="str">
        <f>RIGHT(Table1[[#This Row],[Employee Name]],LEN(Table1[[#This Row],[Employee Name]])-FIND(" ",Table1[[#This Row],[Employee Name]]))</f>
        <v>Nair</v>
      </c>
      <c r="Y2648" t="str">
        <f>Table1[[#This Row],[Department]]&amp;"-"&amp;Table1[[#This Row],[Employee ID]]</f>
        <v>Finance-E03168</v>
      </c>
      <c r="Z2648" t="str">
        <f>LEFT(Table1[[#This Row],[Department]],3)</f>
        <v>Fin</v>
      </c>
      <c r="AA2648" t="str">
        <f>_xlfn.XLOOKUP(Table1[[#This Row],[Manager ID]],MANAGERS!A:A,MANAGERS!B:B)</f>
        <v>Manager_17</v>
      </c>
      <c r="AB2648" t="str" cm="1">
        <f t="array" ref="AB2648">_xlfn.XLOOKUP(Table1[[#This Row],[Manager ID]],Table2[[#All],[Manager ID]],Table2[[#All],[Department Head]])</f>
        <v>Finance</v>
      </c>
      <c r="AC2648" s="2">
        <f>_xlfn.XLOOKUP(Table1[[#This Row],[City]],L:L,O:O)</f>
        <v>0.23486488519629886</v>
      </c>
      <c r="AD2648" t="str" cm="1">
        <f t="array" ref="AD2648">_xlfn.IFS(Table1[[#This Row],[Performance Score]]&gt;=90,"Excellent",Table1[[#This Row],[Performance Score]]&gt;=75,"Good",Table1[[#This Row],[Performance Score]]&gt;=60,"Average",Table1[[#This Row],[Performance Score]]&lt;=60,"Need Improvement")</f>
        <v>Need Improvement</v>
      </c>
      <c r="AE2648" t="str">
        <f>IF(AND(Table1[[#This Row],[Attendance %]]&gt;=80,(Table1[[#This Row],[Performance Score]]&gt;=80)),"Eligible","Not Eligible")</f>
        <v>Not Eligible</v>
      </c>
      <c r="AF2648" t="str">
        <f>IF(Table1[[#This Row],[Performance Score]]&gt;=80,"High Performer","Low Performer")</f>
        <v>Low Performer</v>
      </c>
      <c r="AG2648" t="str" cm="1">
        <f t="array" aca="1" ref="AG2648" ca="1">_xlfn.IFS(Table1[[#This Row],[Experience]]&lt;=3,"Junior",Table1[[#This Row],[Experience]]&lt;=7,"Mid Level",Table1[[#This Row],[Experience]]&gt;=7,"Senior")</f>
        <v>Mid Level</v>
      </c>
      <c r="AH2648" t="str">
        <f>IF(Table1[[#This Row],[Attendance %]]&gt;75,"OK","Below 75")</f>
        <v>Below 75</v>
      </c>
      <c r="AI2648" t="b">
        <f>ISBLANK(Table1[[#This Row],[Employee ID]])</f>
        <v>0</v>
      </c>
      <c r="AJ2648" t="b">
        <f>ISNUMBER(Table1[[#This Row],[Total Salary  ]])</f>
        <v>1</v>
      </c>
      <c r="AK2648" t="str">
        <f>IFERROR(_xlfn.XLOOKUP(Table1[[#This Row],[Manager ID]],MANAGERS!A:A,MANAGERS!B:B),"Not Found")</f>
        <v>Manager_17</v>
      </c>
    </row>
    <row r="2649" spans="1:37" x14ac:dyDescent="0.2">
      <c r="A2649" t="s">
        <v>2000</v>
      </c>
      <c r="B2649" t="s">
        <v>95</v>
      </c>
      <c r="C2649" t="s">
        <v>15</v>
      </c>
      <c r="D2649" t="s">
        <v>81</v>
      </c>
      <c r="E2649" t="s">
        <v>26</v>
      </c>
      <c r="F2649" s="1">
        <v>44422</v>
      </c>
      <c r="G2649" s="1">
        <v>40314</v>
      </c>
      <c r="H2649">
        <v>70617</v>
      </c>
      <c r="I2649">
        <v>17188</v>
      </c>
      <c r="J2649">
        <v>78</v>
      </c>
      <c r="K2649">
        <v>67</v>
      </c>
      <c r="L2649" t="s">
        <v>34</v>
      </c>
      <c r="M2649">
        <v>106</v>
      </c>
      <c r="N2649">
        <f>Table1[[#This Row],[Basic Salary]]+Table1[[#This Row],[Bonus]]</f>
        <v>87805</v>
      </c>
      <c r="O2649" s="2">
        <f>Table1[[#This Row],[Bonus]]/Table1[[#This Row],[Basic Salary]]</f>
        <v>0.24339748219267315</v>
      </c>
      <c r="P2649">
        <f ca="1">DATEDIF(Table1[[#This Row],[Date of Birth]],TODAY(),"Y")</f>
        <v>16</v>
      </c>
      <c r="Q2649">
        <f ca="1">DATEDIF(Table1[[#This Row],[Joining Date]],TODAY(),"Y")</f>
        <v>4</v>
      </c>
      <c r="R2649" t="str">
        <f ca="1">IF(YEAR(Table1[[#This Row],[Joining Date]])=YEAR(TODAY()),"Yes","No")</f>
        <v>No</v>
      </c>
      <c r="S2649" t="str">
        <f ca="1">IF(Table1[[#This Row],[Experience]]&gt;5,"Yes","No")</f>
        <v>No</v>
      </c>
      <c r="T2649" t="str">
        <f>TEXT(Table1[[#This Row],[Joining Date]],"mmmm")</f>
        <v>August</v>
      </c>
      <c r="U2649" t="str">
        <f>TEXT(Table1[[#This Row],[Joining Date]],"yyyy")</f>
        <v>2021</v>
      </c>
      <c r="V2649" s="5">
        <f ca="1">TODAY()-Table1[[#This Row],[Joining Date]]</f>
        <v>1817</v>
      </c>
      <c r="W2649" t="str">
        <f>LEFT(Table1[[#This Row],[Employee Name]],FIND(" ",Table1[[#This Row],[Employee Name]])-1)</f>
        <v>Ajay</v>
      </c>
      <c r="X2649" t="str">
        <f>RIGHT(Table1[[#This Row],[Employee Name]],LEN(Table1[[#This Row],[Employee Name]])-FIND(" ",Table1[[#This Row],[Employee Name]]))</f>
        <v>Singh</v>
      </c>
      <c r="Y2649" t="str">
        <f>Table1[[#This Row],[Department]]&amp;"-"&amp;Table1[[#This Row],[Employee ID]]</f>
        <v>Sales-E01944</v>
      </c>
      <c r="Z2649" t="str">
        <f>LEFT(Table1[[#This Row],[Department]],3)</f>
        <v>Sal</v>
      </c>
      <c r="AA2649" t="str">
        <f>_xlfn.XLOOKUP(Table1[[#This Row],[Manager ID]],MANAGERS!A:A,MANAGERS!B:B)</f>
        <v>Manager_6</v>
      </c>
      <c r="AB2649" t="str" cm="1">
        <f t="array" ref="AB2649">_xlfn.XLOOKUP(Table1[[#This Row],[Manager ID]],Table2[[#All],[Manager ID]],Table2[[#All],[Department Head]])</f>
        <v>HR</v>
      </c>
      <c r="AC2649" s="2">
        <f>_xlfn.XLOOKUP(Table1[[#This Row],[City]],L:L,O:O)</f>
        <v>0.24030340748661314</v>
      </c>
      <c r="AD2649" t="str" cm="1">
        <f t="array" ref="AD2649">_xlfn.IFS(Table1[[#This Row],[Performance Score]]&gt;=90,"Excellent",Table1[[#This Row],[Performance Score]]&gt;=75,"Good",Table1[[#This Row],[Performance Score]]&gt;=60,"Average",Table1[[#This Row],[Performance Score]]&lt;=60,"Need Improvement")</f>
        <v>Average</v>
      </c>
      <c r="AE2649" t="str">
        <f>IF(AND(Table1[[#This Row],[Attendance %]]&gt;=80,(Table1[[#This Row],[Performance Score]]&gt;=80)),"Eligible","Not Eligible")</f>
        <v>Not Eligible</v>
      </c>
      <c r="AF2649" t="str">
        <f>IF(Table1[[#This Row],[Performance Score]]&gt;=80,"High Performer","Low Performer")</f>
        <v>Low Performer</v>
      </c>
      <c r="AG2649" t="str" cm="1">
        <f t="array" aca="1" ref="AG2649" ca="1">_xlfn.IFS(Table1[[#This Row],[Experience]]&lt;=3,"Junior",Table1[[#This Row],[Experience]]&lt;=7,"Mid Level",Table1[[#This Row],[Experience]]&gt;=7,"Senior")</f>
        <v>Mid Level</v>
      </c>
      <c r="AH2649" t="str">
        <f>IF(Table1[[#This Row],[Attendance %]]&gt;75,"OK","Below 75")</f>
        <v>OK</v>
      </c>
      <c r="AI2649" t="b">
        <f>ISBLANK(Table1[[#This Row],[Employee ID]])</f>
        <v>0</v>
      </c>
      <c r="AJ2649" t="b">
        <f>ISNUMBER(Table1[[#This Row],[Total Salary  ]])</f>
        <v>1</v>
      </c>
      <c r="AK2649" t="str">
        <f>IFERROR(_xlfn.XLOOKUP(Table1[[#This Row],[Manager ID]],MANAGERS!A:A,MANAGERS!B:B),"Not Found")</f>
        <v>Manager_6</v>
      </c>
    </row>
    <row r="2650" spans="1:37" x14ac:dyDescent="0.2">
      <c r="A2650" t="s">
        <v>200</v>
      </c>
      <c r="B2650" t="s">
        <v>57</v>
      </c>
      <c r="C2650" t="s">
        <v>21</v>
      </c>
      <c r="D2650" t="s">
        <v>16</v>
      </c>
      <c r="E2650" t="s">
        <v>26</v>
      </c>
      <c r="F2650" s="1">
        <v>45534</v>
      </c>
      <c r="G2650" s="1">
        <v>29914</v>
      </c>
      <c r="H2650">
        <v>82176</v>
      </c>
      <c r="I2650">
        <v>5614</v>
      </c>
      <c r="J2650">
        <v>89</v>
      </c>
      <c r="K2650">
        <v>98</v>
      </c>
      <c r="L2650" t="s">
        <v>53</v>
      </c>
      <c r="M2650">
        <v>111</v>
      </c>
      <c r="N2650">
        <f>Table1[[#This Row],[Basic Salary]]+Table1[[#This Row],[Bonus]]</f>
        <v>87790</v>
      </c>
      <c r="O2650" s="2">
        <f>Table1[[#This Row],[Bonus]]/Table1[[#This Row],[Basic Salary]]</f>
        <v>6.8316783489096575E-2</v>
      </c>
      <c r="P2650">
        <f ca="1">DATEDIF(Table1[[#This Row],[Date of Birth]],TODAY(),"Y")</f>
        <v>44</v>
      </c>
      <c r="Q2650">
        <f ca="1">DATEDIF(Table1[[#This Row],[Joining Date]],TODAY(),"Y")</f>
        <v>1</v>
      </c>
      <c r="R2650" t="str">
        <f ca="1">IF(YEAR(Table1[[#This Row],[Joining Date]])=YEAR(TODAY()),"Yes","No")</f>
        <v>No</v>
      </c>
      <c r="S2650" t="str">
        <f ca="1">IF(Table1[[#This Row],[Experience]]&gt;5,"Yes","No")</f>
        <v>No</v>
      </c>
      <c r="T2650" t="str">
        <f>TEXT(Table1[[#This Row],[Joining Date]],"mmmm")</f>
        <v>August</v>
      </c>
      <c r="U2650" t="str">
        <f>TEXT(Table1[[#This Row],[Joining Date]],"yyyy")</f>
        <v>2024</v>
      </c>
      <c r="V2650" s="5">
        <f ca="1">TODAY()-Table1[[#This Row],[Joining Date]]</f>
        <v>705</v>
      </c>
      <c r="W2650" t="str">
        <f>LEFT(Table1[[#This Row],[Employee Name]],FIND(" ",Table1[[#This Row],[Employee Name]])-1)</f>
        <v>Swathi</v>
      </c>
      <c r="X2650" t="str">
        <f>RIGHT(Table1[[#This Row],[Employee Name]],LEN(Table1[[#This Row],[Employee Name]])-FIND(" ",Table1[[#This Row],[Employee Name]]))</f>
        <v>Ramesh</v>
      </c>
      <c r="Y2650" t="str">
        <f>Table1[[#This Row],[Department]]&amp;"-"&amp;Table1[[#This Row],[Employee ID]]</f>
        <v>HR-E00144</v>
      </c>
      <c r="Z2650" t="str">
        <f>LEFT(Table1[[#This Row],[Department]],3)</f>
        <v>HR</v>
      </c>
      <c r="AA2650" t="str">
        <f>_xlfn.XLOOKUP(Table1[[#This Row],[Manager ID]],MANAGERS!A:A,MANAGERS!B:B)</f>
        <v>Manager_11</v>
      </c>
      <c r="AB2650" t="str" cm="1">
        <f t="array" ref="AB2650">_xlfn.XLOOKUP(Table1[[#This Row],[Manager ID]],Table2[[#All],[Manager ID]],Table2[[#All],[Department Head]])</f>
        <v>Marketing</v>
      </c>
      <c r="AC2650" s="2">
        <f>_xlfn.XLOOKUP(Table1[[#This Row],[City]],L:L,O:O)</f>
        <v>0.23685887225230964</v>
      </c>
      <c r="AD2650" t="str" cm="1">
        <f t="array" ref="AD2650">_xlfn.IFS(Table1[[#This Row],[Performance Score]]&gt;=90,"Excellent",Table1[[#This Row],[Performance Score]]&gt;=75,"Good",Table1[[#This Row],[Performance Score]]&gt;=60,"Average",Table1[[#This Row],[Performance Score]]&lt;=60,"Need Improvement")</f>
        <v>Excellent</v>
      </c>
      <c r="AE2650" t="str">
        <f>IF(AND(Table1[[#This Row],[Attendance %]]&gt;=80,(Table1[[#This Row],[Performance Score]]&gt;=80)),"Eligible","Not Eligible")</f>
        <v>Eligible</v>
      </c>
      <c r="AF2650" t="str">
        <f>IF(Table1[[#This Row],[Performance Score]]&gt;=80,"High Performer","Low Performer")</f>
        <v>High Performer</v>
      </c>
      <c r="AG2650" t="str" cm="1">
        <f t="array" aca="1" ref="AG2650" ca="1">_xlfn.IFS(Table1[[#This Row],[Experience]]&lt;=3,"Junior",Table1[[#This Row],[Experience]]&lt;=7,"Mid Level",Table1[[#This Row],[Experience]]&gt;=7,"Senior")</f>
        <v>Junior</v>
      </c>
      <c r="AH2650" t="str">
        <f>IF(Table1[[#This Row],[Attendance %]]&gt;75,"OK","Below 75")</f>
        <v>OK</v>
      </c>
      <c r="AI2650" t="b">
        <f>ISBLANK(Table1[[#This Row],[Employee ID]])</f>
        <v>0</v>
      </c>
      <c r="AJ2650" t="b">
        <f>ISNUMBER(Table1[[#This Row],[Total Salary  ]])</f>
        <v>1</v>
      </c>
      <c r="AK2650" t="str">
        <f>IFERROR(_xlfn.XLOOKUP(Table1[[#This Row],[Manager ID]],MANAGERS!A:A,MANAGERS!B:B),"Not Found")</f>
        <v>Manager_11</v>
      </c>
    </row>
    <row r="2651" spans="1:37" x14ac:dyDescent="0.2">
      <c r="A2651" t="s">
        <v>2823</v>
      </c>
      <c r="B2651" t="s">
        <v>71</v>
      </c>
      <c r="C2651" t="s">
        <v>15</v>
      </c>
      <c r="D2651" t="s">
        <v>81</v>
      </c>
      <c r="E2651" t="s">
        <v>51</v>
      </c>
      <c r="F2651" s="1">
        <v>45672</v>
      </c>
      <c r="G2651" s="1">
        <v>34613</v>
      </c>
      <c r="H2651">
        <v>64631</v>
      </c>
      <c r="I2651">
        <v>23137</v>
      </c>
      <c r="J2651">
        <v>76</v>
      </c>
      <c r="K2651">
        <v>96</v>
      </c>
      <c r="L2651" t="s">
        <v>37</v>
      </c>
      <c r="M2651">
        <v>102</v>
      </c>
      <c r="N2651">
        <f>Table1[[#This Row],[Basic Salary]]+Table1[[#This Row],[Bonus]]</f>
        <v>87768</v>
      </c>
      <c r="O2651" s="2">
        <f>Table1[[#This Row],[Bonus]]/Table1[[#This Row],[Basic Salary]]</f>
        <v>0.35798610573873219</v>
      </c>
      <c r="P2651">
        <f ca="1">DATEDIF(Table1[[#This Row],[Date of Birth]],TODAY(),"Y")</f>
        <v>31</v>
      </c>
      <c r="Q2651">
        <f ca="1">DATEDIF(Table1[[#This Row],[Joining Date]],TODAY(),"Y")</f>
        <v>1</v>
      </c>
      <c r="R2651" t="str">
        <f ca="1">IF(YEAR(Table1[[#This Row],[Joining Date]])=YEAR(TODAY()),"Yes","No")</f>
        <v>No</v>
      </c>
      <c r="S2651" t="str">
        <f ca="1">IF(Table1[[#This Row],[Experience]]&gt;5,"Yes","No")</f>
        <v>No</v>
      </c>
      <c r="T2651" t="str">
        <f>TEXT(Table1[[#This Row],[Joining Date]],"mmmm")</f>
        <v>January</v>
      </c>
      <c r="U2651" t="str">
        <f>TEXT(Table1[[#This Row],[Joining Date]],"yyyy")</f>
        <v>2025</v>
      </c>
      <c r="V2651" s="5">
        <f ca="1">TODAY()-Table1[[#This Row],[Joining Date]]</f>
        <v>567</v>
      </c>
      <c r="W2651" t="str">
        <f>LEFT(Table1[[#This Row],[Employee Name]],FIND(" ",Table1[[#This Row],[Employee Name]])-1)</f>
        <v>Sneha</v>
      </c>
      <c r="X2651" t="str">
        <f>RIGHT(Table1[[#This Row],[Employee Name]],LEN(Table1[[#This Row],[Employee Name]])-FIND(" ",Table1[[#This Row],[Employee Name]]))</f>
        <v>Iyer</v>
      </c>
      <c r="Y2651" t="str">
        <f>Table1[[#This Row],[Department]]&amp;"-"&amp;Table1[[#This Row],[Employee ID]]</f>
        <v>Sales-E02767</v>
      </c>
      <c r="Z2651" t="str">
        <f>LEFT(Table1[[#This Row],[Department]],3)</f>
        <v>Sal</v>
      </c>
      <c r="AA2651" t="str">
        <f>_xlfn.XLOOKUP(Table1[[#This Row],[Manager ID]],MANAGERS!A:A,MANAGERS!B:B)</f>
        <v>Manager_2</v>
      </c>
      <c r="AB2651" t="str" cm="1">
        <f t="array" ref="AB2651">_xlfn.XLOOKUP(Table1[[#This Row],[Manager ID]],Table2[[#All],[Manager ID]],Table2[[#All],[Department Head]])</f>
        <v>Sales</v>
      </c>
      <c r="AC2651" s="2">
        <f>_xlfn.XLOOKUP(Table1[[#This Row],[City]],L:L,O:O)</f>
        <v>0.24036902712549932</v>
      </c>
      <c r="AD2651" t="str" cm="1">
        <f t="array" ref="AD2651">_xlfn.IFS(Table1[[#This Row],[Performance Score]]&gt;=90,"Excellent",Table1[[#This Row],[Performance Score]]&gt;=75,"Good",Table1[[#This Row],[Performance Score]]&gt;=60,"Average",Table1[[#This Row],[Performance Score]]&lt;=60,"Need Improvement")</f>
        <v>Excellent</v>
      </c>
      <c r="AE2651" t="str">
        <f>IF(AND(Table1[[#This Row],[Attendance %]]&gt;=80,(Table1[[#This Row],[Performance Score]]&gt;=80)),"Eligible","Not Eligible")</f>
        <v>Not Eligible</v>
      </c>
      <c r="AF2651" t="str">
        <f>IF(Table1[[#This Row],[Performance Score]]&gt;=80,"High Performer","Low Performer")</f>
        <v>High Performer</v>
      </c>
      <c r="AG2651" t="str" cm="1">
        <f t="array" aca="1" ref="AG2651" ca="1">_xlfn.IFS(Table1[[#This Row],[Experience]]&lt;=3,"Junior",Table1[[#This Row],[Experience]]&lt;=7,"Mid Level",Table1[[#This Row],[Experience]]&gt;=7,"Senior")</f>
        <v>Junior</v>
      </c>
      <c r="AH2651" t="str">
        <f>IF(Table1[[#This Row],[Attendance %]]&gt;75,"OK","Below 75")</f>
        <v>OK</v>
      </c>
      <c r="AI2651" t="b">
        <f>ISBLANK(Table1[[#This Row],[Employee ID]])</f>
        <v>0</v>
      </c>
      <c r="AJ2651" t="b">
        <f>ISNUMBER(Table1[[#This Row],[Total Salary  ]])</f>
        <v>1</v>
      </c>
      <c r="AK2651" t="str">
        <f>IFERROR(_xlfn.XLOOKUP(Table1[[#This Row],[Manager ID]],MANAGERS!A:A,MANAGERS!B:B),"Not Found")</f>
        <v>Manager_2</v>
      </c>
    </row>
    <row r="2652" spans="1:37" x14ac:dyDescent="0.2">
      <c r="A2652" t="s">
        <v>2314</v>
      </c>
      <c r="B2652" t="s">
        <v>85</v>
      </c>
      <c r="C2652" t="s">
        <v>15</v>
      </c>
      <c r="D2652" t="s">
        <v>81</v>
      </c>
      <c r="E2652" t="s">
        <v>30</v>
      </c>
      <c r="F2652" s="1">
        <v>42920</v>
      </c>
      <c r="G2652" s="1">
        <v>39089</v>
      </c>
      <c r="H2652">
        <v>60760</v>
      </c>
      <c r="I2652">
        <v>26992</v>
      </c>
      <c r="J2652">
        <v>87</v>
      </c>
      <c r="K2652">
        <v>80</v>
      </c>
      <c r="L2652" t="s">
        <v>18</v>
      </c>
      <c r="M2652">
        <v>101</v>
      </c>
      <c r="N2652">
        <f>Table1[[#This Row],[Basic Salary]]+Table1[[#This Row],[Bonus]]</f>
        <v>87752</v>
      </c>
      <c r="O2652" s="2">
        <f>Table1[[#This Row],[Bonus]]/Table1[[#This Row],[Basic Salary]]</f>
        <v>0.44423963133640554</v>
      </c>
      <c r="P2652">
        <f ca="1">DATEDIF(Table1[[#This Row],[Date of Birth]],TODAY(),"Y")</f>
        <v>19</v>
      </c>
      <c r="Q2652">
        <f ca="1">DATEDIF(Table1[[#This Row],[Joining Date]],TODAY(),"Y")</f>
        <v>9</v>
      </c>
      <c r="R2652" t="str">
        <f ca="1">IF(YEAR(Table1[[#This Row],[Joining Date]])=YEAR(TODAY()),"Yes","No")</f>
        <v>No</v>
      </c>
      <c r="S2652" t="str">
        <f ca="1">IF(Table1[[#This Row],[Experience]]&gt;5,"Yes","No")</f>
        <v>Yes</v>
      </c>
      <c r="T2652" t="str">
        <f>TEXT(Table1[[#This Row],[Joining Date]],"mmmm")</f>
        <v>July</v>
      </c>
      <c r="U2652" t="str">
        <f>TEXT(Table1[[#This Row],[Joining Date]],"yyyy")</f>
        <v>2017</v>
      </c>
      <c r="V2652" s="5">
        <f ca="1">TODAY()-Table1[[#This Row],[Joining Date]]</f>
        <v>3319</v>
      </c>
      <c r="W2652" t="str">
        <f>LEFT(Table1[[#This Row],[Employee Name]],FIND(" ",Table1[[#This Row],[Employee Name]])-1)</f>
        <v>Pooja</v>
      </c>
      <c r="X2652" t="str">
        <f>RIGHT(Table1[[#This Row],[Employee Name]],LEN(Table1[[#This Row],[Employee Name]])-FIND(" ",Table1[[#This Row],[Employee Name]]))</f>
        <v>Das</v>
      </c>
      <c r="Y2652" t="str">
        <f>Table1[[#This Row],[Department]]&amp;"-"&amp;Table1[[#This Row],[Employee ID]]</f>
        <v>Sales-E02258</v>
      </c>
      <c r="Z2652" t="str">
        <f>LEFT(Table1[[#This Row],[Department]],3)</f>
        <v>Sal</v>
      </c>
      <c r="AA2652" t="str">
        <f>_xlfn.XLOOKUP(Table1[[#This Row],[Manager ID]],MANAGERS!A:A,MANAGERS!B:B)</f>
        <v>Manager_1</v>
      </c>
      <c r="AB2652" t="str" cm="1">
        <f t="array" ref="AB2652">_xlfn.XLOOKUP(Table1[[#This Row],[Manager ID]],Table2[[#All],[Manager ID]],Table2[[#All],[Department Head]])</f>
        <v>Support</v>
      </c>
      <c r="AC2652" s="2">
        <f>_xlfn.XLOOKUP(Table1[[#This Row],[City]],L:L,O:O)</f>
        <v>0.21356479274849693</v>
      </c>
      <c r="AD2652" t="str" cm="1">
        <f t="array" ref="AD2652">_xlfn.IFS(Table1[[#This Row],[Performance Score]]&gt;=90,"Excellent",Table1[[#This Row],[Performance Score]]&gt;=75,"Good",Table1[[#This Row],[Performance Score]]&gt;=60,"Average",Table1[[#This Row],[Performance Score]]&lt;=60,"Need Improvement")</f>
        <v>Good</v>
      </c>
      <c r="AE2652" t="str">
        <f>IF(AND(Table1[[#This Row],[Attendance %]]&gt;=80,(Table1[[#This Row],[Performance Score]]&gt;=80)),"Eligible","Not Eligible")</f>
        <v>Eligible</v>
      </c>
      <c r="AF2652" t="str">
        <f>IF(Table1[[#This Row],[Performance Score]]&gt;=80,"High Performer","Low Performer")</f>
        <v>High Performer</v>
      </c>
      <c r="AG2652" t="str" cm="1">
        <f t="array" aca="1" ref="AG2652" ca="1">_xlfn.IFS(Table1[[#This Row],[Experience]]&lt;=3,"Junior",Table1[[#This Row],[Experience]]&lt;=7,"Mid Level",Table1[[#This Row],[Experience]]&gt;=7,"Senior")</f>
        <v>Senior</v>
      </c>
      <c r="AH2652" t="str">
        <f>IF(Table1[[#This Row],[Attendance %]]&gt;75,"OK","Below 75")</f>
        <v>OK</v>
      </c>
      <c r="AI2652" t="b">
        <f>ISBLANK(Table1[[#This Row],[Employee ID]])</f>
        <v>0</v>
      </c>
      <c r="AJ2652" t="b">
        <f>ISNUMBER(Table1[[#This Row],[Total Salary  ]])</f>
        <v>1</v>
      </c>
      <c r="AK2652" t="str">
        <f>IFERROR(_xlfn.XLOOKUP(Table1[[#This Row],[Manager ID]],MANAGERS!A:A,MANAGERS!B:B),"Not Found")</f>
        <v>Manager_1</v>
      </c>
    </row>
    <row r="2653" spans="1:37" x14ac:dyDescent="0.2">
      <c r="A2653" t="s">
        <v>2173</v>
      </c>
      <c r="B2653" t="s">
        <v>29</v>
      </c>
      <c r="C2653" t="s">
        <v>21</v>
      </c>
      <c r="D2653" t="s">
        <v>33</v>
      </c>
      <c r="E2653" t="s">
        <v>22</v>
      </c>
      <c r="F2653" s="1">
        <v>43811</v>
      </c>
      <c r="G2653" s="1">
        <v>36290</v>
      </c>
      <c r="H2653">
        <v>76316</v>
      </c>
      <c r="I2653">
        <v>11433</v>
      </c>
      <c r="J2653">
        <v>79</v>
      </c>
      <c r="K2653">
        <v>78</v>
      </c>
      <c r="L2653" t="s">
        <v>34</v>
      </c>
      <c r="M2653">
        <v>107</v>
      </c>
      <c r="N2653">
        <f>Table1[[#This Row],[Basic Salary]]+Table1[[#This Row],[Bonus]]</f>
        <v>87749</v>
      </c>
      <c r="O2653" s="2">
        <f>Table1[[#This Row],[Bonus]]/Table1[[#This Row],[Basic Salary]]</f>
        <v>0.14981131086534935</v>
      </c>
      <c r="P2653">
        <f ca="1">DATEDIF(Table1[[#This Row],[Date of Birth]],TODAY(),"Y")</f>
        <v>27</v>
      </c>
      <c r="Q2653">
        <f ca="1">DATEDIF(Table1[[#This Row],[Joining Date]],TODAY(),"Y")</f>
        <v>6</v>
      </c>
      <c r="R2653" t="str">
        <f ca="1">IF(YEAR(Table1[[#This Row],[Joining Date]])=YEAR(TODAY()),"Yes","No")</f>
        <v>No</v>
      </c>
      <c r="S2653" t="str">
        <f ca="1">IF(Table1[[#This Row],[Experience]]&gt;5,"Yes","No")</f>
        <v>Yes</v>
      </c>
      <c r="T2653" t="str">
        <f>TEXT(Table1[[#This Row],[Joining Date]],"mmmm")</f>
        <v>December</v>
      </c>
      <c r="U2653" t="str">
        <f>TEXT(Table1[[#This Row],[Joining Date]],"yyyy")</f>
        <v>2019</v>
      </c>
      <c r="V2653" s="5">
        <f ca="1">TODAY()-Table1[[#This Row],[Joining Date]]</f>
        <v>2428</v>
      </c>
      <c r="W2653" t="str">
        <f>LEFT(Table1[[#This Row],[Employee Name]],FIND(" ",Table1[[#This Row],[Employee Name]])-1)</f>
        <v>Vikram</v>
      </c>
      <c r="X2653" t="str">
        <f>RIGHT(Table1[[#This Row],[Employee Name]],LEN(Table1[[#This Row],[Employee Name]])-FIND(" ",Table1[[#This Row],[Employee Name]]))</f>
        <v>Singh</v>
      </c>
      <c r="Y2653" t="str">
        <f>Table1[[#This Row],[Department]]&amp;"-"&amp;Table1[[#This Row],[Employee ID]]</f>
        <v>Marketing-E02117</v>
      </c>
      <c r="Z2653" t="str">
        <f>LEFT(Table1[[#This Row],[Department]],3)</f>
        <v>Mar</v>
      </c>
      <c r="AA2653" t="str">
        <f>_xlfn.XLOOKUP(Table1[[#This Row],[Manager ID]],MANAGERS!A:A,MANAGERS!B:B)</f>
        <v>Manager_7</v>
      </c>
      <c r="AB2653" t="str" cm="1">
        <f t="array" ref="AB2653">_xlfn.XLOOKUP(Table1[[#This Row],[Manager ID]],Table2[[#All],[Manager ID]],Table2[[#All],[Department Head]])</f>
        <v>Operations</v>
      </c>
      <c r="AC2653" s="2">
        <f>_xlfn.XLOOKUP(Table1[[#This Row],[City]],L:L,O:O)</f>
        <v>0.24030340748661314</v>
      </c>
      <c r="AD2653" t="str" cm="1">
        <f t="array" ref="AD2653">_xlfn.IFS(Table1[[#This Row],[Performance Score]]&gt;=90,"Excellent",Table1[[#This Row],[Performance Score]]&gt;=75,"Good",Table1[[#This Row],[Performance Score]]&gt;=60,"Average",Table1[[#This Row],[Performance Score]]&lt;=60,"Need Improvement")</f>
        <v>Good</v>
      </c>
      <c r="AE2653" t="str">
        <f>IF(AND(Table1[[#This Row],[Attendance %]]&gt;=80,(Table1[[#This Row],[Performance Score]]&gt;=80)),"Eligible","Not Eligible")</f>
        <v>Not Eligible</v>
      </c>
      <c r="AF2653" t="str">
        <f>IF(Table1[[#This Row],[Performance Score]]&gt;=80,"High Performer","Low Performer")</f>
        <v>Low Performer</v>
      </c>
      <c r="AG2653" t="str" cm="1">
        <f t="array" aca="1" ref="AG2653" ca="1">_xlfn.IFS(Table1[[#This Row],[Experience]]&lt;=3,"Junior",Table1[[#This Row],[Experience]]&lt;=7,"Mid Level",Table1[[#This Row],[Experience]]&gt;=7,"Senior")</f>
        <v>Mid Level</v>
      </c>
      <c r="AH2653" t="str">
        <f>IF(Table1[[#This Row],[Attendance %]]&gt;75,"OK","Below 75")</f>
        <v>OK</v>
      </c>
      <c r="AI2653" t="b">
        <f>ISBLANK(Table1[[#This Row],[Employee ID]])</f>
        <v>0</v>
      </c>
      <c r="AJ2653" t="b">
        <f>ISNUMBER(Table1[[#This Row],[Total Salary  ]])</f>
        <v>1</v>
      </c>
      <c r="AK2653" t="str">
        <f>IFERROR(_xlfn.XLOOKUP(Table1[[#This Row],[Manager ID]],MANAGERS!A:A,MANAGERS!B:B),"Not Found")</f>
        <v>Manager_7</v>
      </c>
    </row>
    <row r="2654" spans="1:37" x14ac:dyDescent="0.2">
      <c r="A2654" t="s">
        <v>3041</v>
      </c>
      <c r="B2654" t="s">
        <v>129</v>
      </c>
      <c r="C2654" t="s">
        <v>21</v>
      </c>
      <c r="D2654" t="s">
        <v>33</v>
      </c>
      <c r="E2654" t="s">
        <v>22</v>
      </c>
      <c r="F2654" s="1">
        <v>42298</v>
      </c>
      <c r="G2654" s="1">
        <v>36709</v>
      </c>
      <c r="H2654">
        <v>79538</v>
      </c>
      <c r="I2654">
        <v>8170</v>
      </c>
      <c r="J2654">
        <v>79</v>
      </c>
      <c r="K2654">
        <v>51</v>
      </c>
      <c r="L2654" t="s">
        <v>18</v>
      </c>
      <c r="M2654">
        <v>104</v>
      </c>
      <c r="N2654">
        <f>Table1[[#This Row],[Basic Salary]]+Table1[[#This Row],[Bonus]]</f>
        <v>87708</v>
      </c>
      <c r="O2654" s="2">
        <f>Table1[[#This Row],[Bonus]]/Table1[[#This Row],[Basic Salary]]</f>
        <v>0.10271819759108854</v>
      </c>
      <c r="P2654">
        <f ca="1">DATEDIF(Table1[[#This Row],[Date of Birth]],TODAY(),"Y")</f>
        <v>26</v>
      </c>
      <c r="Q2654">
        <f ca="1">DATEDIF(Table1[[#This Row],[Joining Date]],TODAY(),"Y")</f>
        <v>10</v>
      </c>
      <c r="R2654" t="str">
        <f ca="1">IF(YEAR(Table1[[#This Row],[Joining Date]])=YEAR(TODAY()),"Yes","No")</f>
        <v>No</v>
      </c>
      <c r="S2654" t="str">
        <f ca="1">IF(Table1[[#This Row],[Experience]]&gt;5,"Yes","No")</f>
        <v>Yes</v>
      </c>
      <c r="T2654" t="str">
        <f>TEXT(Table1[[#This Row],[Joining Date]],"mmmm")</f>
        <v>October</v>
      </c>
      <c r="U2654" t="str">
        <f>TEXT(Table1[[#This Row],[Joining Date]],"yyyy")</f>
        <v>2015</v>
      </c>
      <c r="V2654" s="5">
        <f ca="1">TODAY()-Table1[[#This Row],[Joining Date]]</f>
        <v>3941</v>
      </c>
      <c r="W2654" t="str">
        <f>LEFT(Table1[[#This Row],[Employee Name]],FIND(" ",Table1[[#This Row],[Employee Name]])-1)</f>
        <v>Aarav</v>
      </c>
      <c r="X2654" t="str">
        <f>RIGHT(Table1[[#This Row],[Employee Name]],LEN(Table1[[#This Row],[Employee Name]])-FIND(" ",Table1[[#This Row],[Employee Name]]))</f>
        <v>Sharma</v>
      </c>
      <c r="Y2654" t="str">
        <f>Table1[[#This Row],[Department]]&amp;"-"&amp;Table1[[#This Row],[Employee ID]]</f>
        <v>Marketing-E02985</v>
      </c>
      <c r="Z2654" t="str">
        <f>LEFT(Table1[[#This Row],[Department]],3)</f>
        <v>Mar</v>
      </c>
      <c r="AA2654" t="str">
        <f>_xlfn.XLOOKUP(Table1[[#This Row],[Manager ID]],MANAGERS!A:A,MANAGERS!B:B)</f>
        <v>Manager_4</v>
      </c>
      <c r="AB2654" t="str" cm="1">
        <f t="array" ref="AB2654">_xlfn.XLOOKUP(Table1[[#This Row],[Manager ID]],Table2[[#All],[Manager ID]],Table2[[#All],[Department Head]])</f>
        <v>Finance</v>
      </c>
      <c r="AC2654" s="2">
        <f>_xlfn.XLOOKUP(Table1[[#This Row],[City]],L:L,O:O)</f>
        <v>0.21356479274849693</v>
      </c>
      <c r="AD2654" t="str" cm="1">
        <f t="array" ref="AD2654">_xlfn.IFS(Table1[[#This Row],[Performance Score]]&gt;=90,"Excellent",Table1[[#This Row],[Performance Score]]&gt;=75,"Good",Table1[[#This Row],[Performance Score]]&gt;=60,"Average",Table1[[#This Row],[Performance Score]]&lt;=60,"Need Improvement")</f>
        <v>Need Improvement</v>
      </c>
      <c r="AE2654" t="str">
        <f>IF(AND(Table1[[#This Row],[Attendance %]]&gt;=80,(Table1[[#This Row],[Performance Score]]&gt;=80)),"Eligible","Not Eligible")</f>
        <v>Not Eligible</v>
      </c>
      <c r="AF2654" t="str">
        <f>IF(Table1[[#This Row],[Performance Score]]&gt;=80,"High Performer","Low Performer")</f>
        <v>Low Performer</v>
      </c>
      <c r="AG2654" t="str" cm="1">
        <f t="array" aca="1" ref="AG2654" ca="1">_xlfn.IFS(Table1[[#This Row],[Experience]]&lt;=3,"Junior",Table1[[#This Row],[Experience]]&lt;=7,"Mid Level",Table1[[#This Row],[Experience]]&gt;=7,"Senior")</f>
        <v>Senior</v>
      </c>
      <c r="AH2654" t="str">
        <f>IF(Table1[[#This Row],[Attendance %]]&gt;75,"OK","Below 75")</f>
        <v>OK</v>
      </c>
      <c r="AI2654" t="b">
        <f>ISBLANK(Table1[[#This Row],[Employee ID]])</f>
        <v>0</v>
      </c>
      <c r="AJ2654" t="b">
        <f>ISNUMBER(Table1[[#This Row],[Total Salary  ]])</f>
        <v>1</v>
      </c>
      <c r="AK2654" t="str">
        <f>IFERROR(_xlfn.XLOOKUP(Table1[[#This Row],[Manager ID]],MANAGERS!A:A,MANAGERS!B:B),"Not Found")</f>
        <v>Manager_4</v>
      </c>
    </row>
    <row r="2655" spans="1:37" x14ac:dyDescent="0.2">
      <c r="A2655" t="s">
        <v>4306</v>
      </c>
      <c r="B2655" t="s">
        <v>89</v>
      </c>
      <c r="C2655" t="s">
        <v>15</v>
      </c>
      <c r="D2655" t="s">
        <v>16</v>
      </c>
      <c r="E2655" t="s">
        <v>65</v>
      </c>
      <c r="F2655" s="1">
        <v>45086</v>
      </c>
      <c r="G2655" s="1">
        <v>31309</v>
      </c>
      <c r="H2655">
        <v>65440</v>
      </c>
      <c r="I2655">
        <v>22162</v>
      </c>
      <c r="J2655">
        <v>71</v>
      </c>
      <c r="K2655">
        <v>85</v>
      </c>
      <c r="L2655" t="s">
        <v>27</v>
      </c>
      <c r="M2655">
        <v>110</v>
      </c>
      <c r="N2655">
        <f>Table1[[#This Row],[Basic Salary]]+Table1[[#This Row],[Bonus]]</f>
        <v>87602</v>
      </c>
      <c r="O2655" s="2">
        <f>Table1[[#This Row],[Bonus]]/Table1[[#This Row],[Basic Salary]]</f>
        <v>0.33866136919315404</v>
      </c>
      <c r="P2655">
        <f ca="1">DATEDIF(Table1[[#This Row],[Date of Birth]],TODAY(),"Y")</f>
        <v>40</v>
      </c>
      <c r="Q2655">
        <f ca="1">DATEDIF(Table1[[#This Row],[Joining Date]],TODAY(),"Y")</f>
        <v>3</v>
      </c>
      <c r="R2655" t="str">
        <f ca="1">IF(YEAR(Table1[[#This Row],[Joining Date]])=YEAR(TODAY()),"Yes","No")</f>
        <v>No</v>
      </c>
      <c r="S2655" t="str">
        <f ca="1">IF(Table1[[#This Row],[Experience]]&gt;5,"Yes","No")</f>
        <v>No</v>
      </c>
      <c r="T2655" t="str">
        <f>TEXT(Table1[[#This Row],[Joining Date]],"mmmm")</f>
        <v>June</v>
      </c>
      <c r="U2655" t="str">
        <f>TEXT(Table1[[#This Row],[Joining Date]],"yyyy")</f>
        <v>2023</v>
      </c>
      <c r="V2655" s="5">
        <f ca="1">TODAY()-Table1[[#This Row],[Joining Date]]</f>
        <v>1153</v>
      </c>
      <c r="W2655" t="str">
        <f>LEFT(Table1[[#This Row],[Employee Name]],FIND(" ",Table1[[#This Row],[Employee Name]])-1)</f>
        <v>Tarun</v>
      </c>
      <c r="X2655" t="str">
        <f>RIGHT(Table1[[#This Row],[Employee Name]],LEN(Table1[[#This Row],[Employee Name]])-FIND(" ",Table1[[#This Row],[Employee Name]]))</f>
        <v>Verma</v>
      </c>
      <c r="Y2655" t="str">
        <f>Table1[[#This Row],[Department]]&amp;"-"&amp;Table1[[#This Row],[Employee ID]]</f>
        <v>HR-E04250</v>
      </c>
      <c r="Z2655" t="str">
        <f>LEFT(Table1[[#This Row],[Department]],3)</f>
        <v>HR</v>
      </c>
      <c r="AA2655" t="str">
        <f>_xlfn.XLOOKUP(Table1[[#This Row],[Manager ID]],MANAGERS!A:A,MANAGERS!B:B)</f>
        <v>Manager_10</v>
      </c>
      <c r="AB2655" t="str" cm="1">
        <f t="array" ref="AB2655">_xlfn.XLOOKUP(Table1[[#This Row],[Manager ID]],Table2[[#All],[Manager ID]],Table2[[#All],[Department Head]])</f>
        <v>HR</v>
      </c>
      <c r="AC2655" s="2">
        <f>_xlfn.XLOOKUP(Table1[[#This Row],[City]],L:L,O:O)</f>
        <v>0.23674293405114402</v>
      </c>
      <c r="AD2655" t="str" cm="1">
        <f t="array" ref="AD2655">_xlfn.IFS(Table1[[#This Row],[Performance Score]]&gt;=90,"Excellent",Table1[[#This Row],[Performance Score]]&gt;=75,"Good",Table1[[#This Row],[Performance Score]]&gt;=60,"Average",Table1[[#This Row],[Performance Score]]&lt;=60,"Need Improvement")</f>
        <v>Good</v>
      </c>
      <c r="AE2655" t="str">
        <f>IF(AND(Table1[[#This Row],[Attendance %]]&gt;=80,(Table1[[#This Row],[Performance Score]]&gt;=80)),"Eligible","Not Eligible")</f>
        <v>Not Eligible</v>
      </c>
      <c r="AF2655" t="str">
        <f>IF(Table1[[#This Row],[Performance Score]]&gt;=80,"High Performer","Low Performer")</f>
        <v>High Performer</v>
      </c>
      <c r="AG2655" t="str" cm="1">
        <f t="array" aca="1" ref="AG2655" ca="1">_xlfn.IFS(Table1[[#This Row],[Experience]]&lt;=3,"Junior",Table1[[#This Row],[Experience]]&lt;=7,"Mid Level",Table1[[#This Row],[Experience]]&gt;=7,"Senior")</f>
        <v>Junior</v>
      </c>
      <c r="AH2655" t="str">
        <f>IF(Table1[[#This Row],[Attendance %]]&gt;75,"OK","Below 75")</f>
        <v>Below 75</v>
      </c>
      <c r="AI2655" t="b">
        <f>ISBLANK(Table1[[#This Row],[Employee ID]])</f>
        <v>0</v>
      </c>
      <c r="AJ2655" t="b">
        <f>ISNUMBER(Table1[[#This Row],[Total Salary  ]])</f>
        <v>1</v>
      </c>
      <c r="AK2655" t="str">
        <f>IFERROR(_xlfn.XLOOKUP(Table1[[#This Row],[Manager ID]],MANAGERS!A:A,MANAGERS!B:B),"Not Found")</f>
        <v>Manager_10</v>
      </c>
    </row>
    <row r="2656" spans="1:37" x14ac:dyDescent="0.2">
      <c r="A2656" t="s">
        <v>4347</v>
      </c>
      <c r="B2656" t="s">
        <v>45</v>
      </c>
      <c r="C2656" t="s">
        <v>21</v>
      </c>
      <c r="D2656" t="s">
        <v>33</v>
      </c>
      <c r="E2656" t="s">
        <v>26</v>
      </c>
      <c r="F2656" s="1">
        <v>43922</v>
      </c>
      <c r="G2656" s="1">
        <v>35597</v>
      </c>
      <c r="H2656">
        <v>81387</v>
      </c>
      <c r="I2656">
        <v>6188</v>
      </c>
      <c r="J2656">
        <v>100</v>
      </c>
      <c r="K2656">
        <v>64</v>
      </c>
      <c r="L2656" t="s">
        <v>34</v>
      </c>
      <c r="M2656">
        <v>106</v>
      </c>
      <c r="N2656">
        <f>Table1[[#This Row],[Basic Salary]]+Table1[[#This Row],[Bonus]]</f>
        <v>87575</v>
      </c>
      <c r="O2656" s="2">
        <f>Table1[[#This Row],[Bonus]]/Table1[[#This Row],[Basic Salary]]</f>
        <v>7.6031798690208513E-2</v>
      </c>
      <c r="P2656">
        <f ca="1">DATEDIF(Table1[[#This Row],[Date of Birth]],TODAY(),"Y")</f>
        <v>29</v>
      </c>
      <c r="Q2656">
        <f ca="1">DATEDIF(Table1[[#This Row],[Joining Date]],TODAY(),"Y")</f>
        <v>6</v>
      </c>
      <c r="R2656" t="str">
        <f ca="1">IF(YEAR(Table1[[#This Row],[Joining Date]])=YEAR(TODAY()),"Yes","No")</f>
        <v>No</v>
      </c>
      <c r="S2656" t="str">
        <f ca="1">IF(Table1[[#This Row],[Experience]]&gt;5,"Yes","No")</f>
        <v>Yes</v>
      </c>
      <c r="T2656" t="str">
        <f>TEXT(Table1[[#This Row],[Joining Date]],"mmmm")</f>
        <v>April</v>
      </c>
      <c r="U2656" t="str">
        <f>TEXT(Table1[[#This Row],[Joining Date]],"yyyy")</f>
        <v>2020</v>
      </c>
      <c r="V2656" s="5">
        <f ca="1">TODAY()-Table1[[#This Row],[Joining Date]]</f>
        <v>2317</v>
      </c>
      <c r="W2656" t="str">
        <f>LEFT(Table1[[#This Row],[Employee Name]],FIND(" ",Table1[[#This Row],[Employee Name]])-1)</f>
        <v>Ananya</v>
      </c>
      <c r="X2656" t="str">
        <f>RIGHT(Table1[[#This Row],[Employee Name]],LEN(Table1[[#This Row],[Employee Name]])-FIND(" ",Table1[[#This Row],[Employee Name]]))</f>
        <v>Rao</v>
      </c>
      <c r="Y2656" t="str">
        <f>Table1[[#This Row],[Department]]&amp;"-"&amp;Table1[[#This Row],[Employee ID]]</f>
        <v>Marketing-E04291</v>
      </c>
      <c r="Z2656" t="str">
        <f>LEFT(Table1[[#This Row],[Department]],3)</f>
        <v>Mar</v>
      </c>
      <c r="AA2656" t="str">
        <f>_xlfn.XLOOKUP(Table1[[#This Row],[Manager ID]],MANAGERS!A:A,MANAGERS!B:B)</f>
        <v>Manager_6</v>
      </c>
      <c r="AB2656" t="str" cm="1">
        <f t="array" ref="AB2656">_xlfn.XLOOKUP(Table1[[#This Row],[Manager ID]],Table2[[#All],[Manager ID]],Table2[[#All],[Department Head]])</f>
        <v>HR</v>
      </c>
      <c r="AC2656" s="2">
        <f>_xlfn.XLOOKUP(Table1[[#This Row],[City]],L:L,O:O)</f>
        <v>0.24030340748661314</v>
      </c>
      <c r="AD2656" t="str" cm="1">
        <f t="array" ref="AD2656">_xlfn.IFS(Table1[[#This Row],[Performance Score]]&gt;=90,"Excellent",Table1[[#This Row],[Performance Score]]&gt;=75,"Good",Table1[[#This Row],[Performance Score]]&gt;=60,"Average",Table1[[#This Row],[Performance Score]]&lt;=60,"Need Improvement")</f>
        <v>Average</v>
      </c>
      <c r="AE2656" t="str">
        <f>IF(AND(Table1[[#This Row],[Attendance %]]&gt;=80,(Table1[[#This Row],[Performance Score]]&gt;=80)),"Eligible","Not Eligible")</f>
        <v>Not Eligible</v>
      </c>
      <c r="AF2656" t="str">
        <f>IF(Table1[[#This Row],[Performance Score]]&gt;=80,"High Performer","Low Performer")</f>
        <v>Low Performer</v>
      </c>
      <c r="AG2656" t="str" cm="1">
        <f t="array" aca="1" ref="AG2656" ca="1">_xlfn.IFS(Table1[[#This Row],[Experience]]&lt;=3,"Junior",Table1[[#This Row],[Experience]]&lt;=7,"Mid Level",Table1[[#This Row],[Experience]]&gt;=7,"Senior")</f>
        <v>Mid Level</v>
      </c>
      <c r="AH2656" t="str">
        <f>IF(Table1[[#This Row],[Attendance %]]&gt;75,"OK","Below 75")</f>
        <v>OK</v>
      </c>
      <c r="AI2656" t="b">
        <f>ISBLANK(Table1[[#This Row],[Employee ID]])</f>
        <v>0</v>
      </c>
      <c r="AJ2656" t="b">
        <f>ISNUMBER(Table1[[#This Row],[Total Salary  ]])</f>
        <v>1</v>
      </c>
      <c r="AK2656" t="str">
        <f>IFERROR(_xlfn.XLOOKUP(Table1[[#This Row],[Manager ID]],MANAGERS!A:A,MANAGERS!B:B),"Not Found")</f>
        <v>Manager_6</v>
      </c>
    </row>
    <row r="2657" spans="1:37" x14ac:dyDescent="0.2">
      <c r="A2657" t="s">
        <v>4244</v>
      </c>
      <c r="B2657" t="s">
        <v>57</v>
      </c>
      <c r="C2657" t="s">
        <v>15</v>
      </c>
      <c r="D2657" t="s">
        <v>43</v>
      </c>
      <c r="E2657" t="s">
        <v>65</v>
      </c>
      <c r="F2657" s="1">
        <v>42122</v>
      </c>
      <c r="G2657" s="1">
        <v>34791</v>
      </c>
      <c r="H2657">
        <v>66207</v>
      </c>
      <c r="I2657">
        <v>21348</v>
      </c>
      <c r="J2657">
        <v>90</v>
      </c>
      <c r="K2657">
        <v>76</v>
      </c>
      <c r="L2657" t="s">
        <v>27</v>
      </c>
      <c r="M2657">
        <v>120</v>
      </c>
      <c r="N2657">
        <f>Table1[[#This Row],[Basic Salary]]+Table1[[#This Row],[Bonus]]</f>
        <v>87555</v>
      </c>
      <c r="O2657" s="2">
        <f>Table1[[#This Row],[Bonus]]/Table1[[#This Row],[Basic Salary]]</f>
        <v>0.32244324618242787</v>
      </c>
      <c r="P2657">
        <f ca="1">DATEDIF(Table1[[#This Row],[Date of Birth]],TODAY(),"Y")</f>
        <v>31</v>
      </c>
      <c r="Q2657">
        <f ca="1">DATEDIF(Table1[[#This Row],[Joining Date]],TODAY(),"Y")</f>
        <v>11</v>
      </c>
      <c r="R2657" t="str">
        <f ca="1">IF(YEAR(Table1[[#This Row],[Joining Date]])=YEAR(TODAY()),"Yes","No")</f>
        <v>No</v>
      </c>
      <c r="S2657" t="str">
        <f ca="1">IF(Table1[[#This Row],[Experience]]&gt;5,"Yes","No")</f>
        <v>Yes</v>
      </c>
      <c r="T2657" t="str">
        <f>TEXT(Table1[[#This Row],[Joining Date]],"mmmm")</f>
        <v>April</v>
      </c>
      <c r="U2657" t="str">
        <f>TEXT(Table1[[#This Row],[Joining Date]],"yyyy")</f>
        <v>2015</v>
      </c>
      <c r="V2657" s="5">
        <f ca="1">TODAY()-Table1[[#This Row],[Joining Date]]</f>
        <v>4117</v>
      </c>
      <c r="W2657" t="str">
        <f>LEFT(Table1[[#This Row],[Employee Name]],FIND(" ",Table1[[#This Row],[Employee Name]])-1)</f>
        <v>Swathi</v>
      </c>
      <c r="X2657" t="str">
        <f>RIGHT(Table1[[#This Row],[Employee Name]],LEN(Table1[[#This Row],[Employee Name]])-FIND(" ",Table1[[#This Row],[Employee Name]]))</f>
        <v>Ramesh</v>
      </c>
      <c r="Y2657" t="str">
        <f>Table1[[#This Row],[Department]]&amp;"-"&amp;Table1[[#This Row],[Employee ID]]</f>
        <v>Operations-E04188</v>
      </c>
      <c r="Z2657" t="str">
        <f>LEFT(Table1[[#This Row],[Department]],3)</f>
        <v>Ope</v>
      </c>
      <c r="AA2657" t="str">
        <f>_xlfn.XLOOKUP(Table1[[#This Row],[Manager ID]],MANAGERS!A:A,MANAGERS!B:B)</f>
        <v>Manager_20</v>
      </c>
      <c r="AB2657" t="str" cm="1">
        <f t="array" ref="AB2657">_xlfn.XLOOKUP(Table1[[#This Row],[Manager ID]],Table2[[#All],[Manager ID]],Table2[[#All],[Department Head]])</f>
        <v>Operations</v>
      </c>
      <c r="AC2657" s="2">
        <f>_xlfn.XLOOKUP(Table1[[#This Row],[City]],L:L,O:O)</f>
        <v>0.23674293405114402</v>
      </c>
      <c r="AD2657" t="str" cm="1">
        <f t="array" ref="AD2657">_xlfn.IFS(Table1[[#This Row],[Performance Score]]&gt;=90,"Excellent",Table1[[#This Row],[Performance Score]]&gt;=75,"Good",Table1[[#This Row],[Performance Score]]&gt;=60,"Average",Table1[[#This Row],[Performance Score]]&lt;=60,"Need Improvement")</f>
        <v>Good</v>
      </c>
      <c r="AE2657" t="str">
        <f>IF(AND(Table1[[#This Row],[Attendance %]]&gt;=80,(Table1[[#This Row],[Performance Score]]&gt;=80)),"Eligible","Not Eligible")</f>
        <v>Not Eligible</v>
      </c>
      <c r="AF2657" t="str">
        <f>IF(Table1[[#This Row],[Performance Score]]&gt;=80,"High Performer","Low Performer")</f>
        <v>Low Performer</v>
      </c>
      <c r="AG2657" t="str" cm="1">
        <f t="array" aca="1" ref="AG2657" ca="1">_xlfn.IFS(Table1[[#This Row],[Experience]]&lt;=3,"Junior",Table1[[#This Row],[Experience]]&lt;=7,"Mid Level",Table1[[#This Row],[Experience]]&gt;=7,"Senior")</f>
        <v>Senior</v>
      </c>
      <c r="AH2657" t="str">
        <f>IF(Table1[[#This Row],[Attendance %]]&gt;75,"OK","Below 75")</f>
        <v>OK</v>
      </c>
      <c r="AI2657" t="b">
        <f>ISBLANK(Table1[[#This Row],[Employee ID]])</f>
        <v>0</v>
      </c>
      <c r="AJ2657" t="b">
        <f>ISNUMBER(Table1[[#This Row],[Total Salary  ]])</f>
        <v>1</v>
      </c>
      <c r="AK2657" t="str">
        <f>IFERROR(_xlfn.XLOOKUP(Table1[[#This Row],[Manager ID]],MANAGERS!A:A,MANAGERS!B:B),"Not Found")</f>
        <v>Manager_20</v>
      </c>
    </row>
    <row r="2658" spans="1:37" x14ac:dyDescent="0.2">
      <c r="A2658" t="s">
        <v>2956</v>
      </c>
      <c r="B2658" t="s">
        <v>95</v>
      </c>
      <c r="C2658" t="s">
        <v>15</v>
      </c>
      <c r="D2658" t="s">
        <v>43</v>
      </c>
      <c r="E2658" t="s">
        <v>17</v>
      </c>
      <c r="F2658" s="1">
        <v>42947</v>
      </c>
      <c r="G2658" s="1">
        <v>30029</v>
      </c>
      <c r="H2658">
        <v>59407</v>
      </c>
      <c r="I2658">
        <v>28143</v>
      </c>
      <c r="J2658">
        <v>74</v>
      </c>
      <c r="K2658">
        <v>80</v>
      </c>
      <c r="L2658" t="s">
        <v>27</v>
      </c>
      <c r="M2658">
        <v>114</v>
      </c>
      <c r="N2658">
        <f>Table1[[#This Row],[Basic Salary]]+Table1[[#This Row],[Bonus]]</f>
        <v>87550</v>
      </c>
      <c r="O2658" s="2">
        <f>Table1[[#This Row],[Bonus]]/Table1[[#This Row],[Basic Salary]]</f>
        <v>0.47373205177840993</v>
      </c>
      <c r="P2658">
        <f ca="1">DATEDIF(Table1[[#This Row],[Date of Birth]],TODAY(),"Y")</f>
        <v>44</v>
      </c>
      <c r="Q2658">
        <f ca="1">DATEDIF(Table1[[#This Row],[Joining Date]],TODAY(),"Y")</f>
        <v>9</v>
      </c>
      <c r="R2658" t="str">
        <f ca="1">IF(YEAR(Table1[[#This Row],[Joining Date]])=YEAR(TODAY()),"Yes","No")</f>
        <v>No</v>
      </c>
      <c r="S2658" t="str">
        <f ca="1">IF(Table1[[#This Row],[Experience]]&gt;5,"Yes","No")</f>
        <v>Yes</v>
      </c>
      <c r="T2658" t="str">
        <f>TEXT(Table1[[#This Row],[Joining Date]],"mmmm")</f>
        <v>July</v>
      </c>
      <c r="U2658" t="str">
        <f>TEXT(Table1[[#This Row],[Joining Date]],"yyyy")</f>
        <v>2017</v>
      </c>
      <c r="V2658" s="5">
        <f ca="1">TODAY()-Table1[[#This Row],[Joining Date]]</f>
        <v>3292</v>
      </c>
      <c r="W2658" t="str">
        <f>LEFT(Table1[[#This Row],[Employee Name]],FIND(" ",Table1[[#This Row],[Employee Name]])-1)</f>
        <v>Ajay</v>
      </c>
      <c r="X2658" t="str">
        <f>RIGHT(Table1[[#This Row],[Employee Name]],LEN(Table1[[#This Row],[Employee Name]])-FIND(" ",Table1[[#This Row],[Employee Name]]))</f>
        <v>Singh</v>
      </c>
      <c r="Y2658" t="str">
        <f>Table1[[#This Row],[Department]]&amp;"-"&amp;Table1[[#This Row],[Employee ID]]</f>
        <v>Operations-E02900</v>
      </c>
      <c r="Z2658" t="str">
        <f>LEFT(Table1[[#This Row],[Department]],3)</f>
        <v>Ope</v>
      </c>
      <c r="AA2658" t="str">
        <f>_xlfn.XLOOKUP(Table1[[#This Row],[Manager ID]],MANAGERS!A:A,MANAGERS!B:B)</f>
        <v>Manager_14</v>
      </c>
      <c r="AB2658" t="str" cm="1">
        <f t="array" ref="AB2658">_xlfn.XLOOKUP(Table1[[#This Row],[Manager ID]],Table2[[#All],[Manager ID]],Table2[[#All],[Department Head]])</f>
        <v>Marketing</v>
      </c>
      <c r="AC2658" s="2">
        <f>_xlfn.XLOOKUP(Table1[[#This Row],[City]],L:L,O:O)</f>
        <v>0.23674293405114402</v>
      </c>
      <c r="AD2658" t="str" cm="1">
        <f t="array" ref="AD2658">_xlfn.IFS(Table1[[#This Row],[Performance Score]]&gt;=90,"Excellent",Table1[[#This Row],[Performance Score]]&gt;=75,"Good",Table1[[#This Row],[Performance Score]]&gt;=60,"Average",Table1[[#This Row],[Performance Score]]&lt;=60,"Need Improvement")</f>
        <v>Good</v>
      </c>
      <c r="AE2658" t="str">
        <f>IF(AND(Table1[[#This Row],[Attendance %]]&gt;=80,(Table1[[#This Row],[Performance Score]]&gt;=80)),"Eligible","Not Eligible")</f>
        <v>Not Eligible</v>
      </c>
      <c r="AF2658" t="str">
        <f>IF(Table1[[#This Row],[Performance Score]]&gt;=80,"High Performer","Low Performer")</f>
        <v>High Performer</v>
      </c>
      <c r="AG2658" t="str" cm="1">
        <f t="array" aca="1" ref="AG2658" ca="1">_xlfn.IFS(Table1[[#This Row],[Experience]]&lt;=3,"Junior",Table1[[#This Row],[Experience]]&lt;=7,"Mid Level",Table1[[#This Row],[Experience]]&gt;=7,"Senior")</f>
        <v>Senior</v>
      </c>
      <c r="AH2658" t="str">
        <f>IF(Table1[[#This Row],[Attendance %]]&gt;75,"OK","Below 75")</f>
        <v>Below 75</v>
      </c>
      <c r="AI2658" t="b">
        <f>ISBLANK(Table1[[#This Row],[Employee ID]])</f>
        <v>0</v>
      </c>
      <c r="AJ2658" t="b">
        <f>ISNUMBER(Table1[[#This Row],[Total Salary  ]])</f>
        <v>1</v>
      </c>
      <c r="AK2658" t="str">
        <f>IFERROR(_xlfn.XLOOKUP(Table1[[#This Row],[Manager ID]],MANAGERS!A:A,MANAGERS!B:B),"Not Found")</f>
        <v>Manager_14</v>
      </c>
    </row>
    <row r="2659" spans="1:37" x14ac:dyDescent="0.2">
      <c r="A2659" t="s">
        <v>1441</v>
      </c>
      <c r="B2659" t="s">
        <v>57</v>
      </c>
      <c r="C2659" t="s">
        <v>21</v>
      </c>
      <c r="D2659" t="s">
        <v>46</v>
      </c>
      <c r="E2659" t="s">
        <v>26</v>
      </c>
      <c r="F2659" s="1">
        <v>42293</v>
      </c>
      <c r="G2659" s="1">
        <v>36054</v>
      </c>
      <c r="H2659">
        <v>59082</v>
      </c>
      <c r="I2659">
        <v>28461</v>
      </c>
      <c r="J2659">
        <v>94</v>
      </c>
      <c r="K2659">
        <v>47</v>
      </c>
      <c r="L2659" t="s">
        <v>18</v>
      </c>
      <c r="M2659">
        <v>120</v>
      </c>
      <c r="N2659">
        <f>Table1[[#This Row],[Basic Salary]]+Table1[[#This Row],[Bonus]]</f>
        <v>87543</v>
      </c>
      <c r="O2659" s="2">
        <f>Table1[[#This Row],[Bonus]]/Table1[[#This Row],[Basic Salary]]</f>
        <v>0.48172032090992178</v>
      </c>
      <c r="P2659">
        <f ca="1">DATEDIF(Table1[[#This Row],[Date of Birth]],TODAY(),"Y")</f>
        <v>27</v>
      </c>
      <c r="Q2659">
        <f ca="1">DATEDIF(Table1[[#This Row],[Joining Date]],TODAY(),"Y")</f>
        <v>10</v>
      </c>
      <c r="R2659" t="str">
        <f ca="1">IF(YEAR(Table1[[#This Row],[Joining Date]])=YEAR(TODAY()),"Yes","No")</f>
        <v>No</v>
      </c>
      <c r="S2659" t="str">
        <f ca="1">IF(Table1[[#This Row],[Experience]]&gt;5,"Yes","No")</f>
        <v>Yes</v>
      </c>
      <c r="T2659" t="str">
        <f>TEXT(Table1[[#This Row],[Joining Date]],"mmmm")</f>
        <v>October</v>
      </c>
      <c r="U2659" t="str">
        <f>TEXT(Table1[[#This Row],[Joining Date]],"yyyy")</f>
        <v>2015</v>
      </c>
      <c r="V2659" s="5">
        <f ca="1">TODAY()-Table1[[#This Row],[Joining Date]]</f>
        <v>3946</v>
      </c>
      <c r="W2659" t="str">
        <f>LEFT(Table1[[#This Row],[Employee Name]],FIND(" ",Table1[[#This Row],[Employee Name]])-1)</f>
        <v>Swathi</v>
      </c>
      <c r="X2659" t="str">
        <f>RIGHT(Table1[[#This Row],[Employee Name]],LEN(Table1[[#This Row],[Employee Name]])-FIND(" ",Table1[[#This Row],[Employee Name]]))</f>
        <v>Ramesh</v>
      </c>
      <c r="Y2659" t="str">
        <f>Table1[[#This Row],[Department]]&amp;"-"&amp;Table1[[#This Row],[Employee ID]]</f>
        <v>Support-E01385</v>
      </c>
      <c r="Z2659" t="str">
        <f>LEFT(Table1[[#This Row],[Department]],3)</f>
        <v>Sup</v>
      </c>
      <c r="AA2659" t="str">
        <f>_xlfn.XLOOKUP(Table1[[#This Row],[Manager ID]],MANAGERS!A:A,MANAGERS!B:B)</f>
        <v>Manager_20</v>
      </c>
      <c r="AB2659" t="str" cm="1">
        <f t="array" ref="AB2659">_xlfn.XLOOKUP(Table1[[#This Row],[Manager ID]],Table2[[#All],[Manager ID]],Table2[[#All],[Department Head]])</f>
        <v>Operations</v>
      </c>
      <c r="AC2659" s="2">
        <f>_xlfn.XLOOKUP(Table1[[#This Row],[City]],L:L,O:O)</f>
        <v>0.21356479274849693</v>
      </c>
      <c r="AD2659" t="str" cm="1">
        <f t="array" ref="AD2659">_xlfn.IFS(Table1[[#This Row],[Performance Score]]&gt;=90,"Excellent",Table1[[#This Row],[Performance Score]]&gt;=75,"Good",Table1[[#This Row],[Performance Score]]&gt;=60,"Average",Table1[[#This Row],[Performance Score]]&lt;=60,"Need Improvement")</f>
        <v>Need Improvement</v>
      </c>
      <c r="AE2659" t="str">
        <f>IF(AND(Table1[[#This Row],[Attendance %]]&gt;=80,(Table1[[#This Row],[Performance Score]]&gt;=80)),"Eligible","Not Eligible")</f>
        <v>Not Eligible</v>
      </c>
      <c r="AF2659" t="str">
        <f>IF(Table1[[#This Row],[Performance Score]]&gt;=80,"High Performer","Low Performer")</f>
        <v>Low Performer</v>
      </c>
      <c r="AG2659" t="str" cm="1">
        <f t="array" aca="1" ref="AG2659" ca="1">_xlfn.IFS(Table1[[#This Row],[Experience]]&lt;=3,"Junior",Table1[[#This Row],[Experience]]&lt;=7,"Mid Level",Table1[[#This Row],[Experience]]&gt;=7,"Senior")</f>
        <v>Senior</v>
      </c>
      <c r="AH2659" t="str">
        <f>IF(Table1[[#This Row],[Attendance %]]&gt;75,"OK","Below 75")</f>
        <v>OK</v>
      </c>
      <c r="AI2659" t="b">
        <f>ISBLANK(Table1[[#This Row],[Employee ID]])</f>
        <v>0</v>
      </c>
      <c r="AJ2659" t="b">
        <f>ISNUMBER(Table1[[#This Row],[Total Salary  ]])</f>
        <v>1</v>
      </c>
      <c r="AK2659" t="str">
        <f>IFERROR(_xlfn.XLOOKUP(Table1[[#This Row],[Manager ID]],MANAGERS!A:A,MANAGERS!B:B),"Not Found")</f>
        <v>Manager_20</v>
      </c>
    </row>
    <row r="2660" spans="1:37" x14ac:dyDescent="0.2">
      <c r="A2660" t="s">
        <v>3460</v>
      </c>
      <c r="B2660" t="s">
        <v>129</v>
      </c>
      <c r="C2660" t="s">
        <v>15</v>
      </c>
      <c r="D2660" t="s">
        <v>40</v>
      </c>
      <c r="E2660" t="s">
        <v>65</v>
      </c>
      <c r="F2660" s="1">
        <v>44038</v>
      </c>
      <c r="G2660" s="1">
        <v>38844</v>
      </c>
      <c r="H2660">
        <v>62298</v>
      </c>
      <c r="I2660">
        <v>25167</v>
      </c>
      <c r="J2660">
        <v>97</v>
      </c>
      <c r="K2660">
        <v>79</v>
      </c>
      <c r="L2660" t="s">
        <v>34</v>
      </c>
      <c r="M2660">
        <v>110</v>
      </c>
      <c r="N2660">
        <f>Table1[[#This Row],[Basic Salary]]+Table1[[#This Row],[Bonus]]</f>
        <v>87465</v>
      </c>
      <c r="O2660" s="2">
        <f>Table1[[#This Row],[Bonus]]/Table1[[#This Row],[Basic Salary]]</f>
        <v>0.40397765578349226</v>
      </c>
      <c r="P2660">
        <f ca="1">DATEDIF(Table1[[#This Row],[Date of Birth]],TODAY(),"Y")</f>
        <v>20</v>
      </c>
      <c r="Q2660">
        <f ca="1">DATEDIF(Table1[[#This Row],[Joining Date]],TODAY(),"Y")</f>
        <v>6</v>
      </c>
      <c r="R2660" t="str">
        <f ca="1">IF(YEAR(Table1[[#This Row],[Joining Date]])=YEAR(TODAY()),"Yes","No")</f>
        <v>No</v>
      </c>
      <c r="S2660" t="str">
        <f ca="1">IF(Table1[[#This Row],[Experience]]&gt;5,"Yes","No")</f>
        <v>Yes</v>
      </c>
      <c r="T2660" t="str">
        <f>TEXT(Table1[[#This Row],[Joining Date]],"mmmm")</f>
        <v>July</v>
      </c>
      <c r="U2660" t="str">
        <f>TEXT(Table1[[#This Row],[Joining Date]],"yyyy")</f>
        <v>2020</v>
      </c>
      <c r="V2660" s="5">
        <f ca="1">TODAY()-Table1[[#This Row],[Joining Date]]</f>
        <v>2201</v>
      </c>
      <c r="W2660" t="str">
        <f>LEFT(Table1[[#This Row],[Employee Name]],FIND(" ",Table1[[#This Row],[Employee Name]])-1)</f>
        <v>Aarav</v>
      </c>
      <c r="X2660" t="str">
        <f>RIGHT(Table1[[#This Row],[Employee Name]],LEN(Table1[[#This Row],[Employee Name]])-FIND(" ",Table1[[#This Row],[Employee Name]]))</f>
        <v>Sharma</v>
      </c>
      <c r="Y2660" t="str">
        <f>Table1[[#This Row],[Department]]&amp;"-"&amp;Table1[[#This Row],[Employee ID]]</f>
        <v>IT-E03404</v>
      </c>
      <c r="Z2660" t="str">
        <f>LEFT(Table1[[#This Row],[Department]],3)</f>
        <v>IT</v>
      </c>
      <c r="AA2660" t="str">
        <f>_xlfn.XLOOKUP(Table1[[#This Row],[Manager ID]],MANAGERS!A:A,MANAGERS!B:B)</f>
        <v>Manager_10</v>
      </c>
      <c r="AB2660" t="str" cm="1">
        <f t="array" ref="AB2660">_xlfn.XLOOKUP(Table1[[#This Row],[Manager ID]],Table2[[#All],[Manager ID]],Table2[[#All],[Department Head]])</f>
        <v>HR</v>
      </c>
      <c r="AC2660" s="2">
        <f>_xlfn.XLOOKUP(Table1[[#This Row],[City]],L:L,O:O)</f>
        <v>0.24030340748661314</v>
      </c>
      <c r="AD2660" t="str" cm="1">
        <f t="array" ref="AD2660">_xlfn.IFS(Table1[[#This Row],[Performance Score]]&gt;=90,"Excellent",Table1[[#This Row],[Performance Score]]&gt;=75,"Good",Table1[[#This Row],[Performance Score]]&gt;=60,"Average",Table1[[#This Row],[Performance Score]]&lt;=60,"Need Improvement")</f>
        <v>Good</v>
      </c>
      <c r="AE2660" t="str">
        <f>IF(AND(Table1[[#This Row],[Attendance %]]&gt;=80,(Table1[[#This Row],[Performance Score]]&gt;=80)),"Eligible","Not Eligible")</f>
        <v>Not Eligible</v>
      </c>
      <c r="AF2660" t="str">
        <f>IF(Table1[[#This Row],[Performance Score]]&gt;=80,"High Performer","Low Performer")</f>
        <v>Low Performer</v>
      </c>
      <c r="AG2660" t="str" cm="1">
        <f t="array" aca="1" ref="AG2660" ca="1">_xlfn.IFS(Table1[[#This Row],[Experience]]&lt;=3,"Junior",Table1[[#This Row],[Experience]]&lt;=7,"Mid Level",Table1[[#This Row],[Experience]]&gt;=7,"Senior")</f>
        <v>Mid Level</v>
      </c>
      <c r="AH2660" t="str">
        <f>IF(Table1[[#This Row],[Attendance %]]&gt;75,"OK","Below 75")</f>
        <v>OK</v>
      </c>
      <c r="AI2660" t="b">
        <f>ISBLANK(Table1[[#This Row],[Employee ID]])</f>
        <v>0</v>
      </c>
      <c r="AJ2660" t="b">
        <f>ISNUMBER(Table1[[#This Row],[Total Salary  ]])</f>
        <v>1</v>
      </c>
      <c r="AK2660" t="str">
        <f>IFERROR(_xlfn.XLOOKUP(Table1[[#This Row],[Manager ID]],MANAGERS!A:A,MANAGERS!B:B),"Not Found")</f>
        <v>Manager_10</v>
      </c>
    </row>
    <row r="2661" spans="1:37" x14ac:dyDescent="0.2">
      <c r="A2661" t="s">
        <v>3964</v>
      </c>
      <c r="B2661" t="s">
        <v>129</v>
      </c>
      <c r="C2661" t="s">
        <v>15</v>
      </c>
      <c r="D2661" t="s">
        <v>25</v>
      </c>
      <c r="E2661" t="s">
        <v>17</v>
      </c>
      <c r="F2661" s="1">
        <v>45596</v>
      </c>
      <c r="G2661" s="1">
        <v>33346</v>
      </c>
      <c r="H2661">
        <v>76712</v>
      </c>
      <c r="I2661">
        <v>10706</v>
      </c>
      <c r="J2661">
        <v>85</v>
      </c>
      <c r="K2661">
        <v>70</v>
      </c>
      <c r="L2661" t="s">
        <v>34</v>
      </c>
      <c r="M2661">
        <v>103</v>
      </c>
      <c r="N2661">
        <f>Table1[[#This Row],[Basic Salary]]+Table1[[#This Row],[Bonus]]</f>
        <v>87418</v>
      </c>
      <c r="O2661" s="2">
        <f>Table1[[#This Row],[Bonus]]/Table1[[#This Row],[Basic Salary]]</f>
        <v>0.13956095526123682</v>
      </c>
      <c r="P2661">
        <f ca="1">DATEDIF(Table1[[#This Row],[Date of Birth]],TODAY(),"Y")</f>
        <v>35</v>
      </c>
      <c r="Q2661">
        <f ca="1">DATEDIF(Table1[[#This Row],[Joining Date]],TODAY(),"Y")</f>
        <v>1</v>
      </c>
      <c r="R2661" t="str">
        <f ca="1">IF(YEAR(Table1[[#This Row],[Joining Date]])=YEAR(TODAY()),"Yes","No")</f>
        <v>No</v>
      </c>
      <c r="S2661" t="str">
        <f ca="1">IF(Table1[[#This Row],[Experience]]&gt;5,"Yes","No")</f>
        <v>No</v>
      </c>
      <c r="T2661" t="str">
        <f>TEXT(Table1[[#This Row],[Joining Date]],"mmmm")</f>
        <v>October</v>
      </c>
      <c r="U2661" t="str">
        <f>TEXT(Table1[[#This Row],[Joining Date]],"yyyy")</f>
        <v>2024</v>
      </c>
      <c r="V2661" s="5">
        <f ca="1">TODAY()-Table1[[#This Row],[Joining Date]]</f>
        <v>643</v>
      </c>
      <c r="W2661" t="str">
        <f>LEFT(Table1[[#This Row],[Employee Name]],FIND(" ",Table1[[#This Row],[Employee Name]])-1)</f>
        <v>Aarav</v>
      </c>
      <c r="X2661" t="str">
        <f>RIGHT(Table1[[#This Row],[Employee Name]],LEN(Table1[[#This Row],[Employee Name]])-FIND(" ",Table1[[#This Row],[Employee Name]]))</f>
        <v>Sharma</v>
      </c>
      <c r="Y2661" t="str">
        <f>Table1[[#This Row],[Department]]&amp;"-"&amp;Table1[[#This Row],[Employee ID]]</f>
        <v>Finance-E03908</v>
      </c>
      <c r="Z2661" t="str">
        <f>LEFT(Table1[[#This Row],[Department]],3)</f>
        <v>Fin</v>
      </c>
      <c r="AA2661" t="str">
        <f>_xlfn.XLOOKUP(Table1[[#This Row],[Manager ID]],MANAGERS!A:A,MANAGERS!B:B)</f>
        <v>Manager_3</v>
      </c>
      <c r="AB2661" t="str" cm="1">
        <f t="array" ref="AB2661">_xlfn.XLOOKUP(Table1[[#This Row],[Manager ID]],Table2[[#All],[Manager ID]],Table2[[#All],[Department Head]])</f>
        <v>IT</v>
      </c>
      <c r="AC2661" s="2">
        <f>_xlfn.XLOOKUP(Table1[[#This Row],[City]],L:L,O:O)</f>
        <v>0.24030340748661314</v>
      </c>
      <c r="AD2661" t="str" cm="1">
        <f t="array" ref="AD2661">_xlfn.IFS(Table1[[#This Row],[Performance Score]]&gt;=90,"Excellent",Table1[[#This Row],[Performance Score]]&gt;=75,"Good",Table1[[#This Row],[Performance Score]]&gt;=60,"Average",Table1[[#This Row],[Performance Score]]&lt;=60,"Need Improvement")</f>
        <v>Average</v>
      </c>
      <c r="AE2661" t="str">
        <f>IF(AND(Table1[[#This Row],[Attendance %]]&gt;=80,(Table1[[#This Row],[Performance Score]]&gt;=80)),"Eligible","Not Eligible")</f>
        <v>Not Eligible</v>
      </c>
      <c r="AF2661" t="str">
        <f>IF(Table1[[#This Row],[Performance Score]]&gt;=80,"High Performer","Low Performer")</f>
        <v>Low Performer</v>
      </c>
      <c r="AG2661" t="str" cm="1">
        <f t="array" aca="1" ref="AG2661" ca="1">_xlfn.IFS(Table1[[#This Row],[Experience]]&lt;=3,"Junior",Table1[[#This Row],[Experience]]&lt;=7,"Mid Level",Table1[[#This Row],[Experience]]&gt;=7,"Senior")</f>
        <v>Junior</v>
      </c>
      <c r="AH2661" t="str">
        <f>IF(Table1[[#This Row],[Attendance %]]&gt;75,"OK","Below 75")</f>
        <v>OK</v>
      </c>
      <c r="AI2661" t="b">
        <f>ISBLANK(Table1[[#This Row],[Employee ID]])</f>
        <v>0</v>
      </c>
      <c r="AJ2661" t="b">
        <f>ISNUMBER(Table1[[#This Row],[Total Salary  ]])</f>
        <v>1</v>
      </c>
      <c r="AK2661" t="str">
        <f>IFERROR(_xlfn.XLOOKUP(Table1[[#This Row],[Manager ID]],MANAGERS!A:A,MANAGERS!B:B),"Not Found")</f>
        <v>Manager_3</v>
      </c>
    </row>
    <row r="2662" spans="1:37" x14ac:dyDescent="0.2">
      <c r="A2662" t="s">
        <v>4170</v>
      </c>
      <c r="B2662" t="s">
        <v>39</v>
      </c>
      <c r="C2662" t="s">
        <v>15</v>
      </c>
      <c r="D2662" t="s">
        <v>43</v>
      </c>
      <c r="E2662" t="s">
        <v>22</v>
      </c>
      <c r="F2662" s="1">
        <v>43555</v>
      </c>
      <c r="G2662" s="1">
        <v>37629</v>
      </c>
      <c r="H2662">
        <v>76885</v>
      </c>
      <c r="I2662">
        <v>10531</v>
      </c>
      <c r="J2662">
        <v>92</v>
      </c>
      <c r="K2662">
        <v>92</v>
      </c>
      <c r="L2662" t="s">
        <v>23</v>
      </c>
      <c r="M2662">
        <v>113</v>
      </c>
      <c r="N2662">
        <f>Table1[[#This Row],[Basic Salary]]+Table1[[#This Row],[Bonus]]</f>
        <v>87416</v>
      </c>
      <c r="O2662" s="2">
        <f>Table1[[#This Row],[Bonus]]/Table1[[#This Row],[Basic Salary]]</f>
        <v>0.13697080054627039</v>
      </c>
      <c r="P2662">
        <f ca="1">DATEDIF(Table1[[#This Row],[Date of Birth]],TODAY(),"Y")</f>
        <v>23</v>
      </c>
      <c r="Q2662">
        <f ca="1">DATEDIF(Table1[[#This Row],[Joining Date]],TODAY(),"Y")</f>
        <v>7</v>
      </c>
      <c r="R2662" t="str">
        <f ca="1">IF(YEAR(Table1[[#This Row],[Joining Date]])=YEAR(TODAY()),"Yes","No")</f>
        <v>No</v>
      </c>
      <c r="S2662" t="str">
        <f ca="1">IF(Table1[[#This Row],[Experience]]&gt;5,"Yes","No")</f>
        <v>Yes</v>
      </c>
      <c r="T2662" t="str">
        <f>TEXT(Table1[[#This Row],[Joining Date]],"mmmm")</f>
        <v>March</v>
      </c>
      <c r="U2662" t="str">
        <f>TEXT(Table1[[#This Row],[Joining Date]],"yyyy")</f>
        <v>2019</v>
      </c>
      <c r="V2662" s="5">
        <f ca="1">TODAY()-Table1[[#This Row],[Joining Date]]</f>
        <v>2684</v>
      </c>
      <c r="W2662" t="str">
        <f>LEFT(Table1[[#This Row],[Employee Name]],FIND(" ",Table1[[#This Row],[Employee Name]])-1)</f>
        <v>Karan</v>
      </c>
      <c r="X2662" t="str">
        <f>RIGHT(Table1[[#This Row],[Employee Name]],LEN(Table1[[#This Row],[Employee Name]])-FIND(" ",Table1[[#This Row],[Employee Name]]))</f>
        <v>Malhotra</v>
      </c>
      <c r="Y2662" t="str">
        <f>Table1[[#This Row],[Department]]&amp;"-"&amp;Table1[[#This Row],[Employee ID]]</f>
        <v>Operations-E04114</v>
      </c>
      <c r="Z2662" t="str">
        <f>LEFT(Table1[[#This Row],[Department]],3)</f>
        <v>Ope</v>
      </c>
      <c r="AA2662" t="str">
        <f>_xlfn.XLOOKUP(Table1[[#This Row],[Manager ID]],MANAGERS!A:A,MANAGERS!B:B)</f>
        <v>Manager_13</v>
      </c>
      <c r="AB2662" t="str" cm="1">
        <f t="array" ref="AB2662">_xlfn.XLOOKUP(Table1[[#This Row],[Manager ID]],Table2[[#All],[Manager ID]],Table2[[#All],[Department Head]])</f>
        <v>HR</v>
      </c>
      <c r="AC2662" s="2">
        <f>_xlfn.XLOOKUP(Table1[[#This Row],[City]],L:L,O:O)</f>
        <v>0.23486488519629886</v>
      </c>
      <c r="AD2662" t="str" cm="1">
        <f t="array" ref="AD2662">_xlfn.IFS(Table1[[#This Row],[Performance Score]]&gt;=90,"Excellent",Table1[[#This Row],[Performance Score]]&gt;=75,"Good",Table1[[#This Row],[Performance Score]]&gt;=60,"Average",Table1[[#This Row],[Performance Score]]&lt;=60,"Need Improvement")</f>
        <v>Excellent</v>
      </c>
      <c r="AE2662" t="str">
        <f>IF(AND(Table1[[#This Row],[Attendance %]]&gt;=80,(Table1[[#This Row],[Performance Score]]&gt;=80)),"Eligible","Not Eligible")</f>
        <v>Eligible</v>
      </c>
      <c r="AF2662" t="str">
        <f>IF(Table1[[#This Row],[Performance Score]]&gt;=80,"High Performer","Low Performer")</f>
        <v>High Performer</v>
      </c>
      <c r="AG2662" t="str" cm="1">
        <f t="array" aca="1" ref="AG2662" ca="1">_xlfn.IFS(Table1[[#This Row],[Experience]]&lt;=3,"Junior",Table1[[#This Row],[Experience]]&lt;=7,"Mid Level",Table1[[#This Row],[Experience]]&gt;=7,"Senior")</f>
        <v>Mid Level</v>
      </c>
      <c r="AH2662" t="str">
        <f>IF(Table1[[#This Row],[Attendance %]]&gt;75,"OK","Below 75")</f>
        <v>OK</v>
      </c>
      <c r="AI2662" t="b">
        <f>ISBLANK(Table1[[#This Row],[Employee ID]])</f>
        <v>0</v>
      </c>
      <c r="AJ2662" t="b">
        <f>ISNUMBER(Table1[[#This Row],[Total Salary  ]])</f>
        <v>1</v>
      </c>
      <c r="AK2662" t="str">
        <f>IFERROR(_xlfn.XLOOKUP(Table1[[#This Row],[Manager ID]],MANAGERS!A:A,MANAGERS!B:B),"Not Found")</f>
        <v>Manager_13</v>
      </c>
    </row>
    <row r="2663" spans="1:37" x14ac:dyDescent="0.2">
      <c r="A2663" t="s">
        <v>4224</v>
      </c>
      <c r="B2663" t="s">
        <v>14</v>
      </c>
      <c r="C2663" t="s">
        <v>21</v>
      </c>
      <c r="D2663" t="s">
        <v>25</v>
      </c>
      <c r="E2663" t="s">
        <v>17</v>
      </c>
      <c r="F2663" s="1">
        <v>45151</v>
      </c>
      <c r="G2663" s="1">
        <v>34140</v>
      </c>
      <c r="H2663">
        <v>74619</v>
      </c>
      <c r="I2663">
        <v>12786</v>
      </c>
      <c r="J2663">
        <v>92</v>
      </c>
      <c r="K2663">
        <v>47</v>
      </c>
      <c r="L2663" t="s">
        <v>31</v>
      </c>
      <c r="M2663">
        <v>103</v>
      </c>
      <c r="N2663">
        <f>Table1[[#This Row],[Basic Salary]]+Table1[[#This Row],[Bonus]]</f>
        <v>87405</v>
      </c>
      <c r="O2663" s="2">
        <f>Table1[[#This Row],[Bonus]]/Table1[[#This Row],[Basic Salary]]</f>
        <v>0.17135046033851967</v>
      </c>
      <c r="P2663">
        <f ca="1">DATEDIF(Table1[[#This Row],[Date of Birth]],TODAY(),"Y")</f>
        <v>33</v>
      </c>
      <c r="Q2663">
        <f ca="1">DATEDIF(Table1[[#This Row],[Joining Date]],TODAY(),"Y")</f>
        <v>2</v>
      </c>
      <c r="R2663" t="str">
        <f ca="1">IF(YEAR(Table1[[#This Row],[Joining Date]])=YEAR(TODAY()),"Yes","No")</f>
        <v>No</v>
      </c>
      <c r="S2663" t="str">
        <f ca="1">IF(Table1[[#This Row],[Experience]]&gt;5,"Yes","No")</f>
        <v>No</v>
      </c>
      <c r="T2663" t="str">
        <f>TEXT(Table1[[#This Row],[Joining Date]],"mmmm")</f>
        <v>August</v>
      </c>
      <c r="U2663" t="str">
        <f>TEXT(Table1[[#This Row],[Joining Date]],"yyyy")</f>
        <v>2023</v>
      </c>
      <c r="V2663" s="5">
        <f ca="1">TODAY()-Table1[[#This Row],[Joining Date]]</f>
        <v>1088</v>
      </c>
      <c r="W2663" t="str">
        <f>LEFT(Table1[[#This Row],[Employee Name]],FIND(" ",Table1[[#This Row],[Employee Name]])-1)</f>
        <v>Nisha</v>
      </c>
      <c r="X2663" t="str">
        <f>RIGHT(Table1[[#This Row],[Employee Name]],LEN(Table1[[#This Row],[Employee Name]])-FIND(" ",Table1[[#This Row],[Employee Name]]))</f>
        <v>Kapoor</v>
      </c>
      <c r="Y2663" t="str">
        <f>Table1[[#This Row],[Department]]&amp;"-"&amp;Table1[[#This Row],[Employee ID]]</f>
        <v>Finance-E04168</v>
      </c>
      <c r="Z2663" t="str">
        <f>LEFT(Table1[[#This Row],[Department]],3)</f>
        <v>Fin</v>
      </c>
      <c r="AA2663" t="str">
        <f>_xlfn.XLOOKUP(Table1[[#This Row],[Manager ID]],MANAGERS!A:A,MANAGERS!B:B)</f>
        <v>Manager_3</v>
      </c>
      <c r="AB2663" t="str" cm="1">
        <f t="array" ref="AB2663">_xlfn.XLOOKUP(Table1[[#This Row],[Manager ID]],Table2[[#All],[Manager ID]],Table2[[#All],[Department Head]])</f>
        <v>IT</v>
      </c>
      <c r="AC2663" s="2">
        <f>_xlfn.XLOOKUP(Table1[[#This Row],[City]],L:L,O:O)</f>
        <v>0.241864189087755</v>
      </c>
      <c r="AD2663" t="str" cm="1">
        <f t="array" ref="AD2663">_xlfn.IFS(Table1[[#This Row],[Performance Score]]&gt;=90,"Excellent",Table1[[#This Row],[Performance Score]]&gt;=75,"Good",Table1[[#This Row],[Performance Score]]&gt;=60,"Average",Table1[[#This Row],[Performance Score]]&lt;=60,"Need Improvement")</f>
        <v>Need Improvement</v>
      </c>
      <c r="AE2663" t="str">
        <f>IF(AND(Table1[[#This Row],[Attendance %]]&gt;=80,(Table1[[#This Row],[Performance Score]]&gt;=80)),"Eligible","Not Eligible")</f>
        <v>Not Eligible</v>
      </c>
      <c r="AF2663" t="str">
        <f>IF(Table1[[#This Row],[Performance Score]]&gt;=80,"High Performer","Low Performer")</f>
        <v>Low Performer</v>
      </c>
      <c r="AG2663" t="str" cm="1">
        <f t="array" aca="1" ref="AG2663" ca="1">_xlfn.IFS(Table1[[#This Row],[Experience]]&lt;=3,"Junior",Table1[[#This Row],[Experience]]&lt;=7,"Mid Level",Table1[[#This Row],[Experience]]&gt;=7,"Senior")</f>
        <v>Junior</v>
      </c>
      <c r="AH2663" t="str">
        <f>IF(Table1[[#This Row],[Attendance %]]&gt;75,"OK","Below 75")</f>
        <v>OK</v>
      </c>
      <c r="AI2663" t="b">
        <f>ISBLANK(Table1[[#This Row],[Employee ID]])</f>
        <v>0</v>
      </c>
      <c r="AJ2663" t="b">
        <f>ISNUMBER(Table1[[#This Row],[Total Salary  ]])</f>
        <v>1</v>
      </c>
      <c r="AK2663" t="str">
        <f>IFERROR(_xlfn.XLOOKUP(Table1[[#This Row],[Manager ID]],MANAGERS!A:A,MANAGERS!B:B),"Not Found")</f>
        <v>Manager_3</v>
      </c>
    </row>
    <row r="2664" spans="1:37" x14ac:dyDescent="0.2">
      <c r="A2664" t="s">
        <v>3950</v>
      </c>
      <c r="B2664" t="s">
        <v>62</v>
      </c>
      <c r="C2664" t="s">
        <v>15</v>
      </c>
      <c r="D2664" t="s">
        <v>81</v>
      </c>
      <c r="E2664" t="s">
        <v>17</v>
      </c>
      <c r="F2664" s="1">
        <v>42442</v>
      </c>
      <c r="G2664" s="1">
        <v>37209</v>
      </c>
      <c r="H2664">
        <v>69296</v>
      </c>
      <c r="I2664">
        <v>18086</v>
      </c>
      <c r="J2664">
        <v>64</v>
      </c>
      <c r="K2664">
        <v>64</v>
      </c>
      <c r="L2664" t="s">
        <v>23</v>
      </c>
      <c r="M2664">
        <v>102</v>
      </c>
      <c r="N2664">
        <f>Table1[[#This Row],[Basic Salary]]+Table1[[#This Row],[Bonus]]</f>
        <v>87382</v>
      </c>
      <c r="O2664" s="2">
        <f>Table1[[#This Row],[Bonus]]/Table1[[#This Row],[Basic Salary]]</f>
        <v>0.26099630570307086</v>
      </c>
      <c r="P2664">
        <f ca="1">DATEDIF(Table1[[#This Row],[Date of Birth]],TODAY(),"Y")</f>
        <v>24</v>
      </c>
      <c r="Q2664">
        <f ca="1">DATEDIF(Table1[[#This Row],[Joining Date]],TODAY(),"Y")</f>
        <v>10</v>
      </c>
      <c r="R2664" t="str">
        <f ca="1">IF(YEAR(Table1[[#This Row],[Joining Date]])=YEAR(TODAY()),"Yes","No")</f>
        <v>No</v>
      </c>
      <c r="S2664" t="str">
        <f ca="1">IF(Table1[[#This Row],[Experience]]&gt;5,"Yes","No")</f>
        <v>Yes</v>
      </c>
      <c r="T2664" t="str">
        <f>TEXT(Table1[[#This Row],[Joining Date]],"mmmm")</f>
        <v>March</v>
      </c>
      <c r="U2664" t="str">
        <f>TEXT(Table1[[#This Row],[Joining Date]],"yyyy")</f>
        <v>2016</v>
      </c>
      <c r="V2664" s="5">
        <f ca="1">TODAY()-Table1[[#This Row],[Joining Date]]</f>
        <v>3797</v>
      </c>
      <c r="W2664" t="str">
        <f>LEFT(Table1[[#This Row],[Employee Name]],FIND(" ",Table1[[#This Row],[Employee Name]])-1)</f>
        <v>Kavya</v>
      </c>
      <c r="X2664" t="str">
        <f>RIGHT(Table1[[#This Row],[Employee Name]],LEN(Table1[[#This Row],[Employee Name]])-FIND(" ",Table1[[#This Row],[Employee Name]]))</f>
        <v>Nair</v>
      </c>
      <c r="Y2664" t="str">
        <f>Table1[[#This Row],[Department]]&amp;"-"&amp;Table1[[#This Row],[Employee ID]]</f>
        <v>Sales-E03894</v>
      </c>
      <c r="Z2664" t="str">
        <f>LEFT(Table1[[#This Row],[Department]],3)</f>
        <v>Sal</v>
      </c>
      <c r="AA2664" t="str">
        <f>_xlfn.XLOOKUP(Table1[[#This Row],[Manager ID]],MANAGERS!A:A,MANAGERS!B:B)</f>
        <v>Manager_2</v>
      </c>
      <c r="AB2664" t="str" cm="1">
        <f t="array" ref="AB2664">_xlfn.XLOOKUP(Table1[[#This Row],[Manager ID]],Table2[[#All],[Manager ID]],Table2[[#All],[Department Head]])</f>
        <v>Sales</v>
      </c>
      <c r="AC2664" s="2">
        <f>_xlfn.XLOOKUP(Table1[[#This Row],[City]],L:L,O:O)</f>
        <v>0.23486488519629886</v>
      </c>
      <c r="AD2664" t="str" cm="1">
        <f t="array" ref="AD2664">_xlfn.IFS(Table1[[#This Row],[Performance Score]]&gt;=90,"Excellent",Table1[[#This Row],[Performance Score]]&gt;=75,"Good",Table1[[#This Row],[Performance Score]]&gt;=60,"Average",Table1[[#This Row],[Performance Score]]&lt;=60,"Need Improvement")</f>
        <v>Average</v>
      </c>
      <c r="AE2664" t="str">
        <f>IF(AND(Table1[[#This Row],[Attendance %]]&gt;=80,(Table1[[#This Row],[Performance Score]]&gt;=80)),"Eligible","Not Eligible")</f>
        <v>Not Eligible</v>
      </c>
      <c r="AF2664" t="str">
        <f>IF(Table1[[#This Row],[Performance Score]]&gt;=80,"High Performer","Low Performer")</f>
        <v>Low Performer</v>
      </c>
      <c r="AG2664" t="str" cm="1">
        <f t="array" aca="1" ref="AG2664" ca="1">_xlfn.IFS(Table1[[#This Row],[Experience]]&lt;=3,"Junior",Table1[[#This Row],[Experience]]&lt;=7,"Mid Level",Table1[[#This Row],[Experience]]&gt;=7,"Senior")</f>
        <v>Senior</v>
      </c>
      <c r="AH2664" t="str">
        <f>IF(Table1[[#This Row],[Attendance %]]&gt;75,"OK","Below 75")</f>
        <v>Below 75</v>
      </c>
      <c r="AI2664" t="b">
        <f>ISBLANK(Table1[[#This Row],[Employee ID]])</f>
        <v>0</v>
      </c>
      <c r="AJ2664" t="b">
        <f>ISNUMBER(Table1[[#This Row],[Total Salary  ]])</f>
        <v>1</v>
      </c>
      <c r="AK2664" t="str">
        <f>IFERROR(_xlfn.XLOOKUP(Table1[[#This Row],[Manager ID]],MANAGERS!A:A,MANAGERS!B:B),"Not Found")</f>
        <v>Manager_2</v>
      </c>
    </row>
    <row r="2665" spans="1:37" x14ac:dyDescent="0.2">
      <c r="A2665" t="s">
        <v>3191</v>
      </c>
      <c r="B2665" t="s">
        <v>57</v>
      </c>
      <c r="C2665" t="s">
        <v>21</v>
      </c>
      <c r="D2665" t="s">
        <v>33</v>
      </c>
      <c r="E2665" t="s">
        <v>22</v>
      </c>
      <c r="F2665" s="1">
        <v>42704</v>
      </c>
      <c r="G2665" s="1">
        <v>30621</v>
      </c>
      <c r="H2665">
        <v>71847</v>
      </c>
      <c r="I2665">
        <v>15517</v>
      </c>
      <c r="J2665">
        <v>73</v>
      </c>
      <c r="K2665">
        <v>75</v>
      </c>
      <c r="L2665" t="s">
        <v>37</v>
      </c>
      <c r="M2665">
        <v>101</v>
      </c>
      <c r="N2665">
        <f>Table1[[#This Row],[Basic Salary]]+Table1[[#This Row],[Bonus]]</f>
        <v>87364</v>
      </c>
      <c r="O2665" s="2">
        <f>Table1[[#This Row],[Bonus]]/Table1[[#This Row],[Basic Salary]]</f>
        <v>0.21597283115509347</v>
      </c>
      <c r="P2665">
        <f ca="1">DATEDIF(Table1[[#This Row],[Date of Birth]],TODAY(),"Y")</f>
        <v>42</v>
      </c>
      <c r="Q2665">
        <f ca="1">DATEDIF(Table1[[#This Row],[Joining Date]],TODAY(),"Y")</f>
        <v>9</v>
      </c>
      <c r="R2665" t="str">
        <f ca="1">IF(YEAR(Table1[[#This Row],[Joining Date]])=YEAR(TODAY()),"Yes","No")</f>
        <v>No</v>
      </c>
      <c r="S2665" t="str">
        <f ca="1">IF(Table1[[#This Row],[Experience]]&gt;5,"Yes","No")</f>
        <v>Yes</v>
      </c>
      <c r="T2665" t="str">
        <f>TEXT(Table1[[#This Row],[Joining Date]],"mmmm")</f>
        <v>November</v>
      </c>
      <c r="U2665" t="str">
        <f>TEXT(Table1[[#This Row],[Joining Date]],"yyyy")</f>
        <v>2016</v>
      </c>
      <c r="V2665" s="5">
        <f ca="1">TODAY()-Table1[[#This Row],[Joining Date]]</f>
        <v>3535</v>
      </c>
      <c r="W2665" t="str">
        <f>LEFT(Table1[[#This Row],[Employee Name]],FIND(" ",Table1[[#This Row],[Employee Name]])-1)</f>
        <v>Swathi</v>
      </c>
      <c r="X2665" t="str">
        <f>RIGHT(Table1[[#This Row],[Employee Name]],LEN(Table1[[#This Row],[Employee Name]])-FIND(" ",Table1[[#This Row],[Employee Name]]))</f>
        <v>Ramesh</v>
      </c>
      <c r="Y2665" t="str">
        <f>Table1[[#This Row],[Department]]&amp;"-"&amp;Table1[[#This Row],[Employee ID]]</f>
        <v>Marketing-E03135</v>
      </c>
      <c r="Z2665" t="str">
        <f>LEFT(Table1[[#This Row],[Department]],3)</f>
        <v>Mar</v>
      </c>
      <c r="AA2665" t="str">
        <f>_xlfn.XLOOKUP(Table1[[#This Row],[Manager ID]],MANAGERS!A:A,MANAGERS!B:B)</f>
        <v>Manager_1</v>
      </c>
      <c r="AB2665" t="str" cm="1">
        <f t="array" ref="AB2665">_xlfn.XLOOKUP(Table1[[#This Row],[Manager ID]],Table2[[#All],[Manager ID]],Table2[[#All],[Department Head]])</f>
        <v>Support</v>
      </c>
      <c r="AC2665" s="2">
        <f>_xlfn.XLOOKUP(Table1[[#This Row],[City]],L:L,O:O)</f>
        <v>0.24036902712549932</v>
      </c>
      <c r="AD2665" t="str" cm="1">
        <f t="array" ref="AD2665">_xlfn.IFS(Table1[[#This Row],[Performance Score]]&gt;=90,"Excellent",Table1[[#This Row],[Performance Score]]&gt;=75,"Good",Table1[[#This Row],[Performance Score]]&gt;=60,"Average",Table1[[#This Row],[Performance Score]]&lt;=60,"Need Improvement")</f>
        <v>Good</v>
      </c>
      <c r="AE2665" t="str">
        <f>IF(AND(Table1[[#This Row],[Attendance %]]&gt;=80,(Table1[[#This Row],[Performance Score]]&gt;=80)),"Eligible","Not Eligible")</f>
        <v>Not Eligible</v>
      </c>
      <c r="AF2665" t="str">
        <f>IF(Table1[[#This Row],[Performance Score]]&gt;=80,"High Performer","Low Performer")</f>
        <v>Low Performer</v>
      </c>
      <c r="AG2665" t="str" cm="1">
        <f t="array" aca="1" ref="AG2665" ca="1">_xlfn.IFS(Table1[[#This Row],[Experience]]&lt;=3,"Junior",Table1[[#This Row],[Experience]]&lt;=7,"Mid Level",Table1[[#This Row],[Experience]]&gt;=7,"Senior")</f>
        <v>Senior</v>
      </c>
      <c r="AH2665" t="str">
        <f>IF(Table1[[#This Row],[Attendance %]]&gt;75,"OK","Below 75")</f>
        <v>Below 75</v>
      </c>
      <c r="AI2665" t="b">
        <f>ISBLANK(Table1[[#This Row],[Employee ID]])</f>
        <v>0</v>
      </c>
      <c r="AJ2665" t="b">
        <f>ISNUMBER(Table1[[#This Row],[Total Salary  ]])</f>
        <v>1</v>
      </c>
      <c r="AK2665" t="str">
        <f>IFERROR(_xlfn.XLOOKUP(Table1[[#This Row],[Manager ID]],MANAGERS!A:A,MANAGERS!B:B),"Not Found")</f>
        <v>Manager_1</v>
      </c>
    </row>
    <row r="2666" spans="1:37" x14ac:dyDescent="0.2">
      <c r="A2666" t="s">
        <v>1788</v>
      </c>
      <c r="B2666" t="s">
        <v>77</v>
      </c>
      <c r="C2666" t="s">
        <v>21</v>
      </c>
      <c r="D2666" t="s">
        <v>46</v>
      </c>
      <c r="E2666" t="s">
        <v>17</v>
      </c>
      <c r="F2666" s="1">
        <v>43444</v>
      </c>
      <c r="G2666" s="1">
        <v>29709</v>
      </c>
      <c r="H2666">
        <v>69588</v>
      </c>
      <c r="I2666">
        <v>17755</v>
      </c>
      <c r="J2666">
        <v>87</v>
      </c>
      <c r="K2666">
        <v>46</v>
      </c>
      <c r="L2666" t="s">
        <v>34</v>
      </c>
      <c r="M2666">
        <v>117</v>
      </c>
      <c r="N2666">
        <f>Table1[[#This Row],[Basic Salary]]+Table1[[#This Row],[Bonus]]</f>
        <v>87343</v>
      </c>
      <c r="O2666" s="2">
        <f>Table1[[#This Row],[Bonus]]/Table1[[#This Row],[Basic Salary]]</f>
        <v>0.25514456515491174</v>
      </c>
      <c r="P2666">
        <f ca="1">DATEDIF(Table1[[#This Row],[Date of Birth]],TODAY(),"Y")</f>
        <v>45</v>
      </c>
      <c r="Q2666">
        <f ca="1">DATEDIF(Table1[[#This Row],[Joining Date]],TODAY(),"Y")</f>
        <v>7</v>
      </c>
      <c r="R2666" t="str">
        <f ca="1">IF(YEAR(Table1[[#This Row],[Joining Date]])=YEAR(TODAY()),"Yes","No")</f>
        <v>No</v>
      </c>
      <c r="S2666" t="str">
        <f ca="1">IF(Table1[[#This Row],[Experience]]&gt;5,"Yes","No")</f>
        <v>Yes</v>
      </c>
      <c r="T2666" t="str">
        <f>TEXT(Table1[[#This Row],[Joining Date]],"mmmm")</f>
        <v>December</v>
      </c>
      <c r="U2666" t="str">
        <f>TEXT(Table1[[#This Row],[Joining Date]],"yyyy")</f>
        <v>2018</v>
      </c>
      <c r="V2666" s="5">
        <f ca="1">TODAY()-Table1[[#This Row],[Joining Date]]</f>
        <v>2795</v>
      </c>
      <c r="W2666" t="str">
        <f>LEFT(Table1[[#This Row],[Employee Name]],FIND(" ",Table1[[#This Row],[Employee Name]])-1)</f>
        <v>Rohan</v>
      </c>
      <c r="X2666" t="str">
        <f>RIGHT(Table1[[#This Row],[Employee Name]],LEN(Table1[[#This Row],[Employee Name]])-FIND(" ",Table1[[#This Row],[Employee Name]]))</f>
        <v>Gupta</v>
      </c>
      <c r="Y2666" t="str">
        <f>Table1[[#This Row],[Department]]&amp;"-"&amp;Table1[[#This Row],[Employee ID]]</f>
        <v>Support-E01732</v>
      </c>
      <c r="Z2666" t="str">
        <f>LEFT(Table1[[#This Row],[Department]],3)</f>
        <v>Sup</v>
      </c>
      <c r="AA2666" t="str">
        <f>_xlfn.XLOOKUP(Table1[[#This Row],[Manager ID]],MANAGERS!A:A,MANAGERS!B:B)</f>
        <v>Manager_17</v>
      </c>
      <c r="AB2666" t="str" cm="1">
        <f t="array" ref="AB2666">_xlfn.XLOOKUP(Table1[[#This Row],[Manager ID]],Table2[[#All],[Manager ID]],Table2[[#All],[Department Head]])</f>
        <v>Finance</v>
      </c>
      <c r="AC2666" s="2">
        <f>_xlfn.XLOOKUP(Table1[[#This Row],[City]],L:L,O:O)</f>
        <v>0.24030340748661314</v>
      </c>
      <c r="AD2666" t="str" cm="1">
        <f t="array" ref="AD2666">_xlfn.IFS(Table1[[#This Row],[Performance Score]]&gt;=90,"Excellent",Table1[[#This Row],[Performance Score]]&gt;=75,"Good",Table1[[#This Row],[Performance Score]]&gt;=60,"Average",Table1[[#This Row],[Performance Score]]&lt;=60,"Need Improvement")</f>
        <v>Need Improvement</v>
      </c>
      <c r="AE2666" t="str">
        <f>IF(AND(Table1[[#This Row],[Attendance %]]&gt;=80,(Table1[[#This Row],[Performance Score]]&gt;=80)),"Eligible","Not Eligible")</f>
        <v>Not Eligible</v>
      </c>
      <c r="AF2666" t="str">
        <f>IF(Table1[[#This Row],[Performance Score]]&gt;=80,"High Performer","Low Performer")</f>
        <v>Low Performer</v>
      </c>
      <c r="AG2666" t="str" cm="1">
        <f t="array" aca="1" ref="AG2666" ca="1">_xlfn.IFS(Table1[[#This Row],[Experience]]&lt;=3,"Junior",Table1[[#This Row],[Experience]]&lt;=7,"Mid Level",Table1[[#This Row],[Experience]]&gt;=7,"Senior")</f>
        <v>Mid Level</v>
      </c>
      <c r="AH2666" t="str">
        <f>IF(Table1[[#This Row],[Attendance %]]&gt;75,"OK","Below 75")</f>
        <v>OK</v>
      </c>
      <c r="AI2666" t="b">
        <f>ISBLANK(Table1[[#This Row],[Employee ID]])</f>
        <v>0</v>
      </c>
      <c r="AJ2666" t="b">
        <f>ISNUMBER(Table1[[#This Row],[Total Salary  ]])</f>
        <v>1</v>
      </c>
      <c r="AK2666" t="str">
        <f>IFERROR(_xlfn.XLOOKUP(Table1[[#This Row],[Manager ID]],MANAGERS!A:A,MANAGERS!B:B),"Not Found")</f>
        <v>Manager_17</v>
      </c>
    </row>
    <row r="2667" spans="1:37" x14ac:dyDescent="0.2">
      <c r="A2667" t="s">
        <v>1319</v>
      </c>
      <c r="B2667" t="s">
        <v>29</v>
      </c>
      <c r="C2667" t="s">
        <v>21</v>
      </c>
      <c r="D2667" t="s">
        <v>33</v>
      </c>
      <c r="E2667" t="s">
        <v>22</v>
      </c>
      <c r="F2667" s="1">
        <v>42522</v>
      </c>
      <c r="G2667" s="1">
        <v>29779</v>
      </c>
      <c r="H2667">
        <v>81547</v>
      </c>
      <c r="I2667">
        <v>5784</v>
      </c>
      <c r="J2667">
        <v>70</v>
      </c>
      <c r="K2667">
        <v>44</v>
      </c>
      <c r="L2667" t="s">
        <v>37</v>
      </c>
      <c r="M2667">
        <v>117</v>
      </c>
      <c r="N2667">
        <f>Table1[[#This Row],[Basic Salary]]+Table1[[#This Row],[Bonus]]</f>
        <v>87331</v>
      </c>
      <c r="O2667" s="2">
        <f>Table1[[#This Row],[Bonus]]/Table1[[#This Row],[Basic Salary]]</f>
        <v>7.0928421646412498E-2</v>
      </c>
      <c r="P2667">
        <f ca="1">DATEDIF(Table1[[#This Row],[Date of Birth]],TODAY(),"Y")</f>
        <v>45</v>
      </c>
      <c r="Q2667">
        <f ca="1">DATEDIF(Table1[[#This Row],[Joining Date]],TODAY(),"Y")</f>
        <v>10</v>
      </c>
      <c r="R2667" t="str">
        <f ca="1">IF(YEAR(Table1[[#This Row],[Joining Date]])=YEAR(TODAY()),"Yes","No")</f>
        <v>No</v>
      </c>
      <c r="S2667" t="str">
        <f ca="1">IF(Table1[[#This Row],[Experience]]&gt;5,"Yes","No")</f>
        <v>Yes</v>
      </c>
      <c r="T2667" t="str">
        <f>TEXT(Table1[[#This Row],[Joining Date]],"mmmm")</f>
        <v>June</v>
      </c>
      <c r="U2667" t="str">
        <f>TEXT(Table1[[#This Row],[Joining Date]],"yyyy")</f>
        <v>2016</v>
      </c>
      <c r="V2667" s="5">
        <f ca="1">TODAY()-Table1[[#This Row],[Joining Date]]</f>
        <v>3717</v>
      </c>
      <c r="W2667" t="str">
        <f>LEFT(Table1[[#This Row],[Employee Name]],FIND(" ",Table1[[#This Row],[Employee Name]])-1)</f>
        <v>Vikram</v>
      </c>
      <c r="X2667" t="str">
        <f>RIGHT(Table1[[#This Row],[Employee Name]],LEN(Table1[[#This Row],[Employee Name]])-FIND(" ",Table1[[#This Row],[Employee Name]]))</f>
        <v>Singh</v>
      </c>
      <c r="Y2667" t="str">
        <f>Table1[[#This Row],[Department]]&amp;"-"&amp;Table1[[#This Row],[Employee ID]]</f>
        <v>Marketing-E01263</v>
      </c>
      <c r="Z2667" t="str">
        <f>LEFT(Table1[[#This Row],[Department]],3)</f>
        <v>Mar</v>
      </c>
      <c r="AA2667" t="str">
        <f>_xlfn.XLOOKUP(Table1[[#This Row],[Manager ID]],MANAGERS!A:A,MANAGERS!B:B)</f>
        <v>Manager_17</v>
      </c>
      <c r="AB2667" t="str" cm="1">
        <f t="array" ref="AB2667">_xlfn.XLOOKUP(Table1[[#This Row],[Manager ID]],Table2[[#All],[Manager ID]],Table2[[#All],[Department Head]])</f>
        <v>Finance</v>
      </c>
      <c r="AC2667" s="2">
        <f>_xlfn.XLOOKUP(Table1[[#This Row],[City]],L:L,O:O)</f>
        <v>0.24036902712549932</v>
      </c>
      <c r="AD2667" t="str" cm="1">
        <f t="array" ref="AD2667">_xlfn.IFS(Table1[[#This Row],[Performance Score]]&gt;=90,"Excellent",Table1[[#This Row],[Performance Score]]&gt;=75,"Good",Table1[[#This Row],[Performance Score]]&gt;=60,"Average",Table1[[#This Row],[Performance Score]]&lt;=60,"Need Improvement")</f>
        <v>Need Improvement</v>
      </c>
      <c r="AE2667" t="str">
        <f>IF(AND(Table1[[#This Row],[Attendance %]]&gt;=80,(Table1[[#This Row],[Performance Score]]&gt;=80)),"Eligible","Not Eligible")</f>
        <v>Not Eligible</v>
      </c>
      <c r="AF2667" t="str">
        <f>IF(Table1[[#This Row],[Performance Score]]&gt;=80,"High Performer","Low Performer")</f>
        <v>Low Performer</v>
      </c>
      <c r="AG2667" t="str" cm="1">
        <f t="array" aca="1" ref="AG2667" ca="1">_xlfn.IFS(Table1[[#This Row],[Experience]]&lt;=3,"Junior",Table1[[#This Row],[Experience]]&lt;=7,"Mid Level",Table1[[#This Row],[Experience]]&gt;=7,"Senior")</f>
        <v>Senior</v>
      </c>
      <c r="AH2667" t="str">
        <f>IF(Table1[[#This Row],[Attendance %]]&gt;75,"OK","Below 75")</f>
        <v>Below 75</v>
      </c>
      <c r="AI2667" t="b">
        <f>ISBLANK(Table1[[#This Row],[Employee ID]])</f>
        <v>0</v>
      </c>
      <c r="AJ2667" t="b">
        <f>ISNUMBER(Table1[[#This Row],[Total Salary  ]])</f>
        <v>1</v>
      </c>
      <c r="AK2667" t="str">
        <f>IFERROR(_xlfn.XLOOKUP(Table1[[#This Row],[Manager ID]],MANAGERS!A:A,MANAGERS!B:B),"Not Found")</f>
        <v>Manager_17</v>
      </c>
    </row>
    <row r="2668" spans="1:37" x14ac:dyDescent="0.2">
      <c r="A2668" t="s">
        <v>2105</v>
      </c>
      <c r="B2668" t="s">
        <v>87</v>
      </c>
      <c r="C2668" t="s">
        <v>21</v>
      </c>
      <c r="D2668" t="s">
        <v>16</v>
      </c>
      <c r="E2668" t="s">
        <v>51</v>
      </c>
      <c r="F2668" s="1">
        <v>44924</v>
      </c>
      <c r="G2668" s="1">
        <v>38923</v>
      </c>
      <c r="H2668">
        <v>77797</v>
      </c>
      <c r="I2668">
        <v>9514</v>
      </c>
      <c r="J2668">
        <v>87</v>
      </c>
      <c r="K2668">
        <v>57</v>
      </c>
      <c r="L2668" t="s">
        <v>37</v>
      </c>
      <c r="M2668">
        <v>106</v>
      </c>
      <c r="N2668">
        <f>Table1[[#This Row],[Basic Salary]]+Table1[[#This Row],[Bonus]]</f>
        <v>87311</v>
      </c>
      <c r="O2668" s="2">
        <f>Table1[[#This Row],[Bonus]]/Table1[[#This Row],[Basic Salary]]</f>
        <v>0.12229263339203311</v>
      </c>
      <c r="P2668">
        <f ca="1">DATEDIF(Table1[[#This Row],[Date of Birth]],TODAY(),"Y")</f>
        <v>20</v>
      </c>
      <c r="Q2668">
        <f ca="1">DATEDIF(Table1[[#This Row],[Joining Date]],TODAY(),"Y")</f>
        <v>3</v>
      </c>
      <c r="R2668" t="str">
        <f ca="1">IF(YEAR(Table1[[#This Row],[Joining Date]])=YEAR(TODAY()),"Yes","No")</f>
        <v>No</v>
      </c>
      <c r="S2668" t="str">
        <f ca="1">IF(Table1[[#This Row],[Experience]]&gt;5,"Yes","No")</f>
        <v>No</v>
      </c>
      <c r="T2668" t="str">
        <f>TEXT(Table1[[#This Row],[Joining Date]],"mmmm")</f>
        <v>December</v>
      </c>
      <c r="U2668" t="str">
        <f>TEXT(Table1[[#This Row],[Joining Date]],"yyyy")</f>
        <v>2022</v>
      </c>
      <c r="V2668" s="5">
        <f ca="1">TODAY()-Table1[[#This Row],[Joining Date]]</f>
        <v>1315</v>
      </c>
      <c r="W2668" t="str">
        <f>LEFT(Table1[[#This Row],[Employee Name]],FIND(" ",Table1[[#This Row],[Employee Name]])-1)</f>
        <v>Arjun</v>
      </c>
      <c r="X2668" t="str">
        <f>RIGHT(Table1[[#This Row],[Employee Name]],LEN(Table1[[#This Row],[Employee Name]])-FIND(" ",Table1[[#This Row],[Employee Name]]))</f>
        <v>Mehta</v>
      </c>
      <c r="Y2668" t="str">
        <f>Table1[[#This Row],[Department]]&amp;"-"&amp;Table1[[#This Row],[Employee ID]]</f>
        <v>HR-E02049</v>
      </c>
      <c r="Z2668" t="str">
        <f>LEFT(Table1[[#This Row],[Department]],3)</f>
        <v>HR</v>
      </c>
      <c r="AA2668" t="str">
        <f>_xlfn.XLOOKUP(Table1[[#This Row],[Manager ID]],MANAGERS!A:A,MANAGERS!B:B)</f>
        <v>Manager_6</v>
      </c>
      <c r="AB2668" t="str" cm="1">
        <f t="array" ref="AB2668">_xlfn.XLOOKUP(Table1[[#This Row],[Manager ID]],Table2[[#All],[Manager ID]],Table2[[#All],[Department Head]])</f>
        <v>HR</v>
      </c>
      <c r="AC2668" s="2">
        <f>_xlfn.XLOOKUP(Table1[[#This Row],[City]],L:L,O:O)</f>
        <v>0.24036902712549932</v>
      </c>
      <c r="AD2668" t="str" cm="1">
        <f t="array" ref="AD2668">_xlfn.IFS(Table1[[#This Row],[Performance Score]]&gt;=90,"Excellent",Table1[[#This Row],[Performance Score]]&gt;=75,"Good",Table1[[#This Row],[Performance Score]]&gt;=60,"Average",Table1[[#This Row],[Performance Score]]&lt;=60,"Need Improvement")</f>
        <v>Need Improvement</v>
      </c>
      <c r="AE2668" t="str">
        <f>IF(AND(Table1[[#This Row],[Attendance %]]&gt;=80,(Table1[[#This Row],[Performance Score]]&gt;=80)),"Eligible","Not Eligible")</f>
        <v>Not Eligible</v>
      </c>
      <c r="AF2668" t="str">
        <f>IF(Table1[[#This Row],[Performance Score]]&gt;=80,"High Performer","Low Performer")</f>
        <v>Low Performer</v>
      </c>
      <c r="AG2668" t="str" cm="1">
        <f t="array" aca="1" ref="AG2668" ca="1">_xlfn.IFS(Table1[[#This Row],[Experience]]&lt;=3,"Junior",Table1[[#This Row],[Experience]]&lt;=7,"Mid Level",Table1[[#This Row],[Experience]]&gt;=7,"Senior")</f>
        <v>Junior</v>
      </c>
      <c r="AH2668" t="str">
        <f>IF(Table1[[#This Row],[Attendance %]]&gt;75,"OK","Below 75")</f>
        <v>OK</v>
      </c>
      <c r="AI2668" t="b">
        <f>ISBLANK(Table1[[#This Row],[Employee ID]])</f>
        <v>0</v>
      </c>
      <c r="AJ2668" t="b">
        <f>ISNUMBER(Table1[[#This Row],[Total Salary  ]])</f>
        <v>1</v>
      </c>
      <c r="AK2668" t="str">
        <f>IFERROR(_xlfn.XLOOKUP(Table1[[#This Row],[Manager ID]],MANAGERS!A:A,MANAGERS!B:B),"Not Found")</f>
        <v>Manager_6</v>
      </c>
    </row>
    <row r="2669" spans="1:37" x14ac:dyDescent="0.2">
      <c r="A2669" t="s">
        <v>4745</v>
      </c>
      <c r="B2669" t="s">
        <v>85</v>
      </c>
      <c r="C2669" t="s">
        <v>21</v>
      </c>
      <c r="D2669" t="s">
        <v>40</v>
      </c>
      <c r="E2669" t="s">
        <v>65</v>
      </c>
      <c r="F2669" s="1">
        <v>43300</v>
      </c>
      <c r="G2669" s="1">
        <v>36487</v>
      </c>
      <c r="H2669">
        <v>80319</v>
      </c>
      <c r="I2669">
        <v>6983</v>
      </c>
      <c r="J2669">
        <v>65</v>
      </c>
      <c r="K2669">
        <v>52</v>
      </c>
      <c r="L2669" t="s">
        <v>23</v>
      </c>
      <c r="M2669">
        <v>102</v>
      </c>
      <c r="N2669">
        <f>Table1[[#This Row],[Basic Salary]]+Table1[[#This Row],[Bonus]]</f>
        <v>87302</v>
      </c>
      <c r="O2669" s="2">
        <f>Table1[[#This Row],[Bonus]]/Table1[[#This Row],[Basic Salary]]</f>
        <v>8.6940823466427619E-2</v>
      </c>
      <c r="P2669">
        <f ca="1">DATEDIF(Table1[[#This Row],[Date of Birth]],TODAY(),"Y")</f>
        <v>26</v>
      </c>
      <c r="Q2669">
        <f ca="1">DATEDIF(Table1[[#This Row],[Joining Date]],TODAY(),"Y")</f>
        <v>8</v>
      </c>
      <c r="R2669" t="str">
        <f ca="1">IF(YEAR(Table1[[#This Row],[Joining Date]])=YEAR(TODAY()),"Yes","No")</f>
        <v>No</v>
      </c>
      <c r="S2669" t="str">
        <f ca="1">IF(Table1[[#This Row],[Experience]]&gt;5,"Yes","No")</f>
        <v>Yes</v>
      </c>
      <c r="T2669" t="str">
        <f>TEXT(Table1[[#This Row],[Joining Date]],"mmmm")</f>
        <v>July</v>
      </c>
      <c r="U2669" t="str">
        <f>TEXT(Table1[[#This Row],[Joining Date]],"yyyy")</f>
        <v>2018</v>
      </c>
      <c r="V2669" s="5">
        <f ca="1">TODAY()-Table1[[#This Row],[Joining Date]]</f>
        <v>2939</v>
      </c>
      <c r="W2669" t="str">
        <f>LEFT(Table1[[#This Row],[Employee Name]],FIND(" ",Table1[[#This Row],[Employee Name]])-1)</f>
        <v>Pooja</v>
      </c>
      <c r="X2669" t="str">
        <f>RIGHT(Table1[[#This Row],[Employee Name]],LEN(Table1[[#This Row],[Employee Name]])-FIND(" ",Table1[[#This Row],[Employee Name]]))</f>
        <v>Das</v>
      </c>
      <c r="Y2669" t="str">
        <f>Table1[[#This Row],[Department]]&amp;"-"&amp;Table1[[#This Row],[Employee ID]]</f>
        <v>IT-E04689</v>
      </c>
      <c r="Z2669" t="str">
        <f>LEFT(Table1[[#This Row],[Department]],3)</f>
        <v>IT</v>
      </c>
      <c r="AA2669" t="str">
        <f>_xlfn.XLOOKUP(Table1[[#This Row],[Manager ID]],MANAGERS!A:A,MANAGERS!B:B)</f>
        <v>Manager_2</v>
      </c>
      <c r="AB2669" t="str" cm="1">
        <f t="array" ref="AB2669">_xlfn.XLOOKUP(Table1[[#This Row],[Manager ID]],Table2[[#All],[Manager ID]],Table2[[#All],[Department Head]])</f>
        <v>Sales</v>
      </c>
      <c r="AC2669" s="2">
        <f>_xlfn.XLOOKUP(Table1[[#This Row],[City]],L:L,O:O)</f>
        <v>0.23486488519629886</v>
      </c>
      <c r="AD2669" t="str" cm="1">
        <f t="array" ref="AD2669">_xlfn.IFS(Table1[[#This Row],[Performance Score]]&gt;=90,"Excellent",Table1[[#This Row],[Performance Score]]&gt;=75,"Good",Table1[[#This Row],[Performance Score]]&gt;=60,"Average",Table1[[#This Row],[Performance Score]]&lt;=60,"Need Improvement")</f>
        <v>Need Improvement</v>
      </c>
      <c r="AE2669" t="str">
        <f>IF(AND(Table1[[#This Row],[Attendance %]]&gt;=80,(Table1[[#This Row],[Performance Score]]&gt;=80)),"Eligible","Not Eligible")</f>
        <v>Not Eligible</v>
      </c>
      <c r="AF2669" t="str">
        <f>IF(Table1[[#This Row],[Performance Score]]&gt;=80,"High Performer","Low Performer")</f>
        <v>Low Performer</v>
      </c>
      <c r="AG2669" t="str" cm="1">
        <f t="array" aca="1" ref="AG2669" ca="1">_xlfn.IFS(Table1[[#This Row],[Experience]]&lt;=3,"Junior",Table1[[#This Row],[Experience]]&lt;=7,"Mid Level",Table1[[#This Row],[Experience]]&gt;=7,"Senior")</f>
        <v>Senior</v>
      </c>
      <c r="AH2669" t="str">
        <f>IF(Table1[[#This Row],[Attendance %]]&gt;75,"OK","Below 75")</f>
        <v>Below 75</v>
      </c>
      <c r="AI2669" t="b">
        <f>ISBLANK(Table1[[#This Row],[Employee ID]])</f>
        <v>0</v>
      </c>
      <c r="AJ2669" t="b">
        <f>ISNUMBER(Table1[[#This Row],[Total Salary  ]])</f>
        <v>1</v>
      </c>
      <c r="AK2669" t="str">
        <f>IFERROR(_xlfn.XLOOKUP(Table1[[#This Row],[Manager ID]],MANAGERS!A:A,MANAGERS!B:B),"Not Found")</f>
        <v>Manager_2</v>
      </c>
    </row>
    <row r="2670" spans="1:37" x14ac:dyDescent="0.2">
      <c r="A2670" t="s">
        <v>661</v>
      </c>
      <c r="B2670" t="s">
        <v>93</v>
      </c>
      <c r="C2670" t="s">
        <v>15</v>
      </c>
      <c r="D2670" t="s">
        <v>40</v>
      </c>
      <c r="E2670" t="s">
        <v>65</v>
      </c>
      <c r="F2670" s="1">
        <v>42665</v>
      </c>
      <c r="G2670" s="1">
        <v>40232</v>
      </c>
      <c r="H2670">
        <v>62274</v>
      </c>
      <c r="I2670">
        <v>25024</v>
      </c>
      <c r="J2670">
        <v>98</v>
      </c>
      <c r="K2670">
        <v>76</v>
      </c>
      <c r="L2670" t="s">
        <v>34</v>
      </c>
      <c r="M2670">
        <v>118</v>
      </c>
      <c r="N2670">
        <f>Table1[[#This Row],[Basic Salary]]+Table1[[#This Row],[Bonus]]</f>
        <v>87298</v>
      </c>
      <c r="O2670" s="2">
        <f>Table1[[#This Row],[Bonus]]/Table1[[#This Row],[Basic Salary]]</f>
        <v>0.40183704274657162</v>
      </c>
      <c r="P2670">
        <f ca="1">DATEDIF(Table1[[#This Row],[Date of Birth]],TODAY(),"Y")</f>
        <v>16</v>
      </c>
      <c r="Q2670">
        <f ca="1">DATEDIF(Table1[[#This Row],[Joining Date]],TODAY(),"Y")</f>
        <v>9</v>
      </c>
      <c r="R2670" t="str">
        <f ca="1">IF(YEAR(Table1[[#This Row],[Joining Date]])=YEAR(TODAY()),"Yes","No")</f>
        <v>No</v>
      </c>
      <c r="S2670" t="str">
        <f ca="1">IF(Table1[[#This Row],[Experience]]&gt;5,"Yes","No")</f>
        <v>Yes</v>
      </c>
      <c r="T2670" t="str">
        <f>TEXT(Table1[[#This Row],[Joining Date]],"mmmm")</f>
        <v>October</v>
      </c>
      <c r="U2670" t="str">
        <f>TEXT(Table1[[#This Row],[Joining Date]],"yyyy")</f>
        <v>2016</v>
      </c>
      <c r="V2670" s="5">
        <f ca="1">TODAY()-Table1[[#This Row],[Joining Date]]</f>
        <v>3574</v>
      </c>
      <c r="W2670" t="str">
        <f>LEFT(Table1[[#This Row],[Employee Name]],FIND(" ",Table1[[#This Row],[Employee Name]])-1)</f>
        <v>Priya</v>
      </c>
      <c r="X2670" t="str">
        <f>RIGHT(Table1[[#This Row],[Employee Name]],LEN(Table1[[#This Row],[Employee Name]])-FIND(" ",Table1[[#This Row],[Employee Name]]))</f>
        <v>Reddy</v>
      </c>
      <c r="Y2670" t="str">
        <f>Table1[[#This Row],[Department]]&amp;"-"&amp;Table1[[#This Row],[Employee ID]]</f>
        <v>IT-E00605</v>
      </c>
      <c r="Z2670" t="str">
        <f>LEFT(Table1[[#This Row],[Department]],3)</f>
        <v>IT</v>
      </c>
      <c r="AA2670" t="str">
        <f>_xlfn.XLOOKUP(Table1[[#This Row],[Manager ID]],MANAGERS!A:A,MANAGERS!B:B)</f>
        <v>Manager_18</v>
      </c>
      <c r="AB2670" t="str" cm="1">
        <f t="array" ref="AB2670">_xlfn.XLOOKUP(Table1[[#This Row],[Manager ID]],Table2[[#All],[Manager ID]],Table2[[#All],[Department Head]])</f>
        <v>Support</v>
      </c>
      <c r="AC2670" s="2">
        <f>_xlfn.XLOOKUP(Table1[[#This Row],[City]],L:L,O:O)</f>
        <v>0.24030340748661314</v>
      </c>
      <c r="AD2670" t="str" cm="1">
        <f t="array" ref="AD2670">_xlfn.IFS(Table1[[#This Row],[Performance Score]]&gt;=90,"Excellent",Table1[[#This Row],[Performance Score]]&gt;=75,"Good",Table1[[#This Row],[Performance Score]]&gt;=60,"Average",Table1[[#This Row],[Performance Score]]&lt;=60,"Need Improvement")</f>
        <v>Good</v>
      </c>
      <c r="AE2670" t="str">
        <f>IF(AND(Table1[[#This Row],[Attendance %]]&gt;=80,(Table1[[#This Row],[Performance Score]]&gt;=80)),"Eligible","Not Eligible")</f>
        <v>Not Eligible</v>
      </c>
      <c r="AF2670" t="str">
        <f>IF(Table1[[#This Row],[Performance Score]]&gt;=80,"High Performer","Low Performer")</f>
        <v>Low Performer</v>
      </c>
      <c r="AG2670" t="str" cm="1">
        <f t="array" aca="1" ref="AG2670" ca="1">_xlfn.IFS(Table1[[#This Row],[Experience]]&lt;=3,"Junior",Table1[[#This Row],[Experience]]&lt;=7,"Mid Level",Table1[[#This Row],[Experience]]&gt;=7,"Senior")</f>
        <v>Senior</v>
      </c>
      <c r="AH2670" t="str">
        <f>IF(Table1[[#This Row],[Attendance %]]&gt;75,"OK","Below 75")</f>
        <v>OK</v>
      </c>
      <c r="AI2670" t="b">
        <f>ISBLANK(Table1[[#This Row],[Employee ID]])</f>
        <v>0</v>
      </c>
      <c r="AJ2670" t="b">
        <f>ISNUMBER(Table1[[#This Row],[Total Salary  ]])</f>
        <v>1</v>
      </c>
      <c r="AK2670" t="str">
        <f>IFERROR(_xlfn.XLOOKUP(Table1[[#This Row],[Manager ID]],MANAGERS!A:A,MANAGERS!B:B),"Not Found")</f>
        <v>Manager_18</v>
      </c>
    </row>
    <row r="2671" spans="1:37" x14ac:dyDescent="0.2">
      <c r="A2671" t="s">
        <v>2506</v>
      </c>
      <c r="B2671" t="s">
        <v>93</v>
      </c>
      <c r="C2671" t="s">
        <v>21</v>
      </c>
      <c r="D2671" t="s">
        <v>33</v>
      </c>
      <c r="E2671" t="s">
        <v>22</v>
      </c>
      <c r="F2671" s="1">
        <v>45860</v>
      </c>
      <c r="G2671" s="1">
        <v>29760</v>
      </c>
      <c r="H2671">
        <v>63168</v>
      </c>
      <c r="I2671">
        <v>24113</v>
      </c>
      <c r="J2671">
        <v>72</v>
      </c>
      <c r="K2671">
        <v>53</v>
      </c>
      <c r="L2671" t="s">
        <v>37</v>
      </c>
      <c r="M2671">
        <v>114</v>
      </c>
      <c r="N2671">
        <f>Table1[[#This Row],[Basic Salary]]+Table1[[#This Row],[Bonus]]</f>
        <v>87281</v>
      </c>
      <c r="O2671" s="2">
        <f>Table1[[#This Row],[Bonus]]/Table1[[#This Row],[Basic Salary]]</f>
        <v>0.38172809017223913</v>
      </c>
      <c r="P2671">
        <f ca="1">DATEDIF(Table1[[#This Row],[Date of Birth]],TODAY(),"Y")</f>
        <v>45</v>
      </c>
      <c r="Q2671">
        <f ca="1">DATEDIF(Table1[[#This Row],[Joining Date]],TODAY(),"Y")</f>
        <v>1</v>
      </c>
      <c r="R2671" t="str">
        <f ca="1">IF(YEAR(Table1[[#This Row],[Joining Date]])=YEAR(TODAY()),"Yes","No")</f>
        <v>No</v>
      </c>
      <c r="S2671" t="str">
        <f ca="1">IF(Table1[[#This Row],[Experience]]&gt;5,"Yes","No")</f>
        <v>No</v>
      </c>
      <c r="T2671" t="str">
        <f>TEXT(Table1[[#This Row],[Joining Date]],"mmmm")</f>
        <v>July</v>
      </c>
      <c r="U2671" t="str">
        <f>TEXT(Table1[[#This Row],[Joining Date]],"yyyy")</f>
        <v>2025</v>
      </c>
      <c r="V2671" s="5">
        <f ca="1">TODAY()-Table1[[#This Row],[Joining Date]]</f>
        <v>379</v>
      </c>
      <c r="W2671" t="str">
        <f>LEFT(Table1[[#This Row],[Employee Name]],FIND(" ",Table1[[#This Row],[Employee Name]])-1)</f>
        <v>Priya</v>
      </c>
      <c r="X2671" t="str">
        <f>RIGHT(Table1[[#This Row],[Employee Name]],LEN(Table1[[#This Row],[Employee Name]])-FIND(" ",Table1[[#This Row],[Employee Name]]))</f>
        <v>Reddy</v>
      </c>
      <c r="Y2671" t="str">
        <f>Table1[[#This Row],[Department]]&amp;"-"&amp;Table1[[#This Row],[Employee ID]]</f>
        <v>Marketing-E02450</v>
      </c>
      <c r="Z2671" t="str">
        <f>LEFT(Table1[[#This Row],[Department]],3)</f>
        <v>Mar</v>
      </c>
      <c r="AA2671" t="str">
        <f>_xlfn.XLOOKUP(Table1[[#This Row],[Manager ID]],MANAGERS!A:A,MANAGERS!B:B)</f>
        <v>Manager_14</v>
      </c>
      <c r="AB2671" t="str" cm="1">
        <f t="array" ref="AB2671">_xlfn.XLOOKUP(Table1[[#This Row],[Manager ID]],Table2[[#All],[Manager ID]],Table2[[#All],[Department Head]])</f>
        <v>Marketing</v>
      </c>
      <c r="AC2671" s="2">
        <f>_xlfn.XLOOKUP(Table1[[#This Row],[City]],L:L,O:O)</f>
        <v>0.24036902712549932</v>
      </c>
      <c r="AD2671" t="str" cm="1">
        <f t="array" ref="AD2671">_xlfn.IFS(Table1[[#This Row],[Performance Score]]&gt;=90,"Excellent",Table1[[#This Row],[Performance Score]]&gt;=75,"Good",Table1[[#This Row],[Performance Score]]&gt;=60,"Average",Table1[[#This Row],[Performance Score]]&lt;=60,"Need Improvement")</f>
        <v>Need Improvement</v>
      </c>
      <c r="AE2671" t="str">
        <f>IF(AND(Table1[[#This Row],[Attendance %]]&gt;=80,(Table1[[#This Row],[Performance Score]]&gt;=80)),"Eligible","Not Eligible")</f>
        <v>Not Eligible</v>
      </c>
      <c r="AF2671" t="str">
        <f>IF(Table1[[#This Row],[Performance Score]]&gt;=80,"High Performer","Low Performer")</f>
        <v>Low Performer</v>
      </c>
      <c r="AG2671" t="str" cm="1">
        <f t="array" aca="1" ref="AG2671" ca="1">_xlfn.IFS(Table1[[#This Row],[Experience]]&lt;=3,"Junior",Table1[[#This Row],[Experience]]&lt;=7,"Mid Level",Table1[[#This Row],[Experience]]&gt;=7,"Senior")</f>
        <v>Junior</v>
      </c>
      <c r="AH2671" t="str">
        <f>IF(Table1[[#This Row],[Attendance %]]&gt;75,"OK","Below 75")</f>
        <v>Below 75</v>
      </c>
      <c r="AI2671" t="b">
        <f>ISBLANK(Table1[[#This Row],[Employee ID]])</f>
        <v>0</v>
      </c>
      <c r="AJ2671" t="b">
        <f>ISNUMBER(Table1[[#This Row],[Total Salary  ]])</f>
        <v>1</v>
      </c>
      <c r="AK2671" t="str">
        <f>IFERROR(_xlfn.XLOOKUP(Table1[[#This Row],[Manager ID]],MANAGERS!A:A,MANAGERS!B:B),"Not Found")</f>
        <v>Manager_14</v>
      </c>
    </row>
    <row r="2672" spans="1:37" x14ac:dyDescent="0.2">
      <c r="A2672" t="s">
        <v>3361</v>
      </c>
      <c r="B2672" t="s">
        <v>89</v>
      </c>
      <c r="C2672" t="s">
        <v>15</v>
      </c>
      <c r="D2672" t="s">
        <v>43</v>
      </c>
      <c r="E2672" t="s">
        <v>51</v>
      </c>
      <c r="F2672" s="1">
        <v>43568</v>
      </c>
      <c r="G2672" s="1">
        <v>32394</v>
      </c>
      <c r="H2672">
        <v>79563</v>
      </c>
      <c r="I2672">
        <v>7716</v>
      </c>
      <c r="J2672">
        <v>80</v>
      </c>
      <c r="K2672">
        <v>48</v>
      </c>
      <c r="L2672" t="s">
        <v>27</v>
      </c>
      <c r="M2672">
        <v>113</v>
      </c>
      <c r="N2672">
        <f>Table1[[#This Row],[Basic Salary]]+Table1[[#This Row],[Bonus]]</f>
        <v>87279</v>
      </c>
      <c r="O2672" s="2">
        <f>Table1[[#This Row],[Bonus]]/Table1[[#This Row],[Basic Salary]]</f>
        <v>9.6979751894724936E-2</v>
      </c>
      <c r="P2672">
        <f ca="1">DATEDIF(Table1[[#This Row],[Date of Birth]],TODAY(),"Y")</f>
        <v>37</v>
      </c>
      <c r="Q2672">
        <f ca="1">DATEDIF(Table1[[#This Row],[Joining Date]],TODAY(),"Y")</f>
        <v>7</v>
      </c>
      <c r="R2672" t="str">
        <f ca="1">IF(YEAR(Table1[[#This Row],[Joining Date]])=YEAR(TODAY()),"Yes","No")</f>
        <v>No</v>
      </c>
      <c r="S2672" t="str">
        <f ca="1">IF(Table1[[#This Row],[Experience]]&gt;5,"Yes","No")</f>
        <v>Yes</v>
      </c>
      <c r="T2672" t="str">
        <f>TEXT(Table1[[#This Row],[Joining Date]],"mmmm")</f>
        <v>April</v>
      </c>
      <c r="U2672" t="str">
        <f>TEXT(Table1[[#This Row],[Joining Date]],"yyyy")</f>
        <v>2019</v>
      </c>
      <c r="V2672" s="5">
        <f ca="1">TODAY()-Table1[[#This Row],[Joining Date]]</f>
        <v>2671</v>
      </c>
      <c r="W2672" t="str">
        <f>LEFT(Table1[[#This Row],[Employee Name]],FIND(" ",Table1[[#This Row],[Employee Name]])-1)</f>
        <v>Tarun</v>
      </c>
      <c r="X2672" t="str">
        <f>RIGHT(Table1[[#This Row],[Employee Name]],LEN(Table1[[#This Row],[Employee Name]])-FIND(" ",Table1[[#This Row],[Employee Name]]))</f>
        <v>Verma</v>
      </c>
      <c r="Y2672" t="str">
        <f>Table1[[#This Row],[Department]]&amp;"-"&amp;Table1[[#This Row],[Employee ID]]</f>
        <v>Operations-E03305</v>
      </c>
      <c r="Z2672" t="str">
        <f>LEFT(Table1[[#This Row],[Department]],3)</f>
        <v>Ope</v>
      </c>
      <c r="AA2672" t="str">
        <f>_xlfn.XLOOKUP(Table1[[#This Row],[Manager ID]],MANAGERS!A:A,MANAGERS!B:B)</f>
        <v>Manager_13</v>
      </c>
      <c r="AB2672" t="str" cm="1">
        <f t="array" ref="AB2672">_xlfn.XLOOKUP(Table1[[#This Row],[Manager ID]],Table2[[#All],[Manager ID]],Table2[[#All],[Department Head]])</f>
        <v>HR</v>
      </c>
      <c r="AC2672" s="2">
        <f>_xlfn.XLOOKUP(Table1[[#This Row],[City]],L:L,O:O)</f>
        <v>0.23674293405114402</v>
      </c>
      <c r="AD2672" t="str" cm="1">
        <f t="array" ref="AD2672">_xlfn.IFS(Table1[[#This Row],[Performance Score]]&gt;=90,"Excellent",Table1[[#This Row],[Performance Score]]&gt;=75,"Good",Table1[[#This Row],[Performance Score]]&gt;=60,"Average",Table1[[#This Row],[Performance Score]]&lt;=60,"Need Improvement")</f>
        <v>Need Improvement</v>
      </c>
      <c r="AE2672" t="str">
        <f>IF(AND(Table1[[#This Row],[Attendance %]]&gt;=80,(Table1[[#This Row],[Performance Score]]&gt;=80)),"Eligible","Not Eligible")</f>
        <v>Not Eligible</v>
      </c>
      <c r="AF2672" t="str">
        <f>IF(Table1[[#This Row],[Performance Score]]&gt;=80,"High Performer","Low Performer")</f>
        <v>Low Performer</v>
      </c>
      <c r="AG2672" t="str" cm="1">
        <f t="array" aca="1" ref="AG2672" ca="1">_xlfn.IFS(Table1[[#This Row],[Experience]]&lt;=3,"Junior",Table1[[#This Row],[Experience]]&lt;=7,"Mid Level",Table1[[#This Row],[Experience]]&gt;=7,"Senior")</f>
        <v>Mid Level</v>
      </c>
      <c r="AH2672" t="str">
        <f>IF(Table1[[#This Row],[Attendance %]]&gt;75,"OK","Below 75")</f>
        <v>OK</v>
      </c>
      <c r="AI2672" t="b">
        <f>ISBLANK(Table1[[#This Row],[Employee ID]])</f>
        <v>0</v>
      </c>
      <c r="AJ2672" t="b">
        <f>ISNUMBER(Table1[[#This Row],[Total Salary  ]])</f>
        <v>1</v>
      </c>
      <c r="AK2672" t="str">
        <f>IFERROR(_xlfn.XLOOKUP(Table1[[#This Row],[Manager ID]],MANAGERS!A:A,MANAGERS!B:B),"Not Found")</f>
        <v>Manager_13</v>
      </c>
    </row>
    <row r="2673" spans="1:37" x14ac:dyDescent="0.2">
      <c r="A2673" t="s">
        <v>454</v>
      </c>
      <c r="B2673" t="s">
        <v>36</v>
      </c>
      <c r="C2673" t="s">
        <v>15</v>
      </c>
      <c r="D2673" t="s">
        <v>33</v>
      </c>
      <c r="E2673" t="s">
        <v>30</v>
      </c>
      <c r="F2673" s="1">
        <v>43727</v>
      </c>
      <c r="G2673" s="1">
        <v>34649</v>
      </c>
      <c r="H2673">
        <v>73717</v>
      </c>
      <c r="I2673">
        <v>13538</v>
      </c>
      <c r="J2673">
        <v>97</v>
      </c>
      <c r="K2673">
        <v>58</v>
      </c>
      <c r="L2673" t="s">
        <v>27</v>
      </c>
      <c r="M2673">
        <v>104</v>
      </c>
      <c r="N2673">
        <f>Table1[[#This Row],[Basic Salary]]+Table1[[#This Row],[Bonus]]</f>
        <v>87255</v>
      </c>
      <c r="O2673" s="2">
        <f>Table1[[#This Row],[Bonus]]/Table1[[#This Row],[Basic Salary]]</f>
        <v>0.18364827651694995</v>
      </c>
      <c r="P2673">
        <f ca="1">DATEDIF(Table1[[#This Row],[Date of Birth]],TODAY(),"Y")</f>
        <v>31</v>
      </c>
      <c r="Q2673">
        <f ca="1">DATEDIF(Table1[[#This Row],[Joining Date]],TODAY(),"Y")</f>
        <v>6</v>
      </c>
      <c r="R2673" t="str">
        <f ca="1">IF(YEAR(Table1[[#This Row],[Joining Date]])=YEAR(TODAY()),"Yes","No")</f>
        <v>No</v>
      </c>
      <c r="S2673" t="str">
        <f ca="1">IF(Table1[[#This Row],[Experience]]&gt;5,"Yes","No")</f>
        <v>Yes</v>
      </c>
      <c r="T2673" t="str">
        <f>TEXT(Table1[[#This Row],[Joining Date]],"mmmm")</f>
        <v>September</v>
      </c>
      <c r="U2673" t="str">
        <f>TEXT(Table1[[#This Row],[Joining Date]],"yyyy")</f>
        <v>2019</v>
      </c>
      <c r="V2673" s="5">
        <f ca="1">TODAY()-Table1[[#This Row],[Joining Date]]</f>
        <v>2512</v>
      </c>
      <c r="W2673" t="str">
        <f>LEFT(Table1[[#This Row],[Employee Name]],FIND(" ",Table1[[#This Row],[Employee Name]])-1)</f>
        <v>Meera</v>
      </c>
      <c r="X2673" t="str">
        <f>RIGHT(Table1[[#This Row],[Employee Name]],LEN(Table1[[#This Row],[Employee Name]])-FIND(" ",Table1[[#This Row],[Employee Name]]))</f>
        <v>Joshi</v>
      </c>
      <c r="Y2673" t="str">
        <f>Table1[[#This Row],[Department]]&amp;"-"&amp;Table1[[#This Row],[Employee ID]]</f>
        <v>Marketing-E00398</v>
      </c>
      <c r="Z2673" t="str">
        <f>LEFT(Table1[[#This Row],[Department]],3)</f>
        <v>Mar</v>
      </c>
      <c r="AA2673" t="str">
        <f>_xlfn.XLOOKUP(Table1[[#This Row],[Manager ID]],MANAGERS!A:A,MANAGERS!B:B)</f>
        <v>Manager_4</v>
      </c>
      <c r="AB2673" t="str" cm="1">
        <f t="array" ref="AB2673">_xlfn.XLOOKUP(Table1[[#This Row],[Manager ID]],Table2[[#All],[Manager ID]],Table2[[#All],[Department Head]])</f>
        <v>Finance</v>
      </c>
      <c r="AC2673" s="2">
        <f>_xlfn.XLOOKUP(Table1[[#This Row],[City]],L:L,O:O)</f>
        <v>0.23674293405114402</v>
      </c>
      <c r="AD2673" t="str" cm="1">
        <f t="array" ref="AD2673">_xlfn.IFS(Table1[[#This Row],[Performance Score]]&gt;=90,"Excellent",Table1[[#This Row],[Performance Score]]&gt;=75,"Good",Table1[[#This Row],[Performance Score]]&gt;=60,"Average",Table1[[#This Row],[Performance Score]]&lt;=60,"Need Improvement")</f>
        <v>Need Improvement</v>
      </c>
      <c r="AE2673" t="str">
        <f>IF(AND(Table1[[#This Row],[Attendance %]]&gt;=80,(Table1[[#This Row],[Performance Score]]&gt;=80)),"Eligible","Not Eligible")</f>
        <v>Not Eligible</v>
      </c>
      <c r="AF2673" t="str">
        <f>IF(Table1[[#This Row],[Performance Score]]&gt;=80,"High Performer","Low Performer")</f>
        <v>Low Performer</v>
      </c>
      <c r="AG2673" t="str" cm="1">
        <f t="array" aca="1" ref="AG2673" ca="1">_xlfn.IFS(Table1[[#This Row],[Experience]]&lt;=3,"Junior",Table1[[#This Row],[Experience]]&lt;=7,"Mid Level",Table1[[#This Row],[Experience]]&gt;=7,"Senior")</f>
        <v>Mid Level</v>
      </c>
      <c r="AH2673" t="str">
        <f>IF(Table1[[#This Row],[Attendance %]]&gt;75,"OK","Below 75")</f>
        <v>OK</v>
      </c>
      <c r="AI2673" t="b">
        <f>ISBLANK(Table1[[#This Row],[Employee ID]])</f>
        <v>0</v>
      </c>
      <c r="AJ2673" t="b">
        <f>ISNUMBER(Table1[[#This Row],[Total Salary  ]])</f>
        <v>1</v>
      </c>
      <c r="AK2673" t="str">
        <f>IFERROR(_xlfn.XLOOKUP(Table1[[#This Row],[Manager ID]],MANAGERS!A:A,MANAGERS!B:B),"Not Found")</f>
        <v>Manager_4</v>
      </c>
    </row>
    <row r="2674" spans="1:37" x14ac:dyDescent="0.2">
      <c r="A2674" t="s">
        <v>3592</v>
      </c>
      <c r="B2674" t="s">
        <v>45</v>
      </c>
      <c r="C2674" t="s">
        <v>21</v>
      </c>
      <c r="D2674" t="s">
        <v>46</v>
      </c>
      <c r="E2674" t="s">
        <v>30</v>
      </c>
      <c r="F2674" s="1">
        <v>44431</v>
      </c>
      <c r="G2674" s="1">
        <v>35248</v>
      </c>
      <c r="H2674">
        <v>81342</v>
      </c>
      <c r="I2674">
        <v>5911</v>
      </c>
      <c r="J2674">
        <v>91</v>
      </c>
      <c r="K2674">
        <v>44</v>
      </c>
      <c r="L2674" t="s">
        <v>31</v>
      </c>
      <c r="M2674">
        <v>117</v>
      </c>
      <c r="N2674">
        <f>Table1[[#This Row],[Basic Salary]]+Table1[[#This Row],[Bonus]]</f>
        <v>87253</v>
      </c>
      <c r="O2674" s="2">
        <f>Table1[[#This Row],[Bonus]]/Table1[[#This Row],[Basic Salary]]</f>
        <v>7.2668486144918984E-2</v>
      </c>
      <c r="P2674">
        <f ca="1">DATEDIF(Table1[[#This Row],[Date of Birth]],TODAY(),"Y")</f>
        <v>30</v>
      </c>
      <c r="Q2674">
        <f ca="1">DATEDIF(Table1[[#This Row],[Joining Date]],TODAY(),"Y")</f>
        <v>4</v>
      </c>
      <c r="R2674" t="str">
        <f ca="1">IF(YEAR(Table1[[#This Row],[Joining Date]])=YEAR(TODAY()),"Yes","No")</f>
        <v>No</v>
      </c>
      <c r="S2674" t="str">
        <f ca="1">IF(Table1[[#This Row],[Experience]]&gt;5,"Yes","No")</f>
        <v>No</v>
      </c>
      <c r="T2674" t="str">
        <f>TEXT(Table1[[#This Row],[Joining Date]],"mmmm")</f>
        <v>August</v>
      </c>
      <c r="U2674" t="str">
        <f>TEXT(Table1[[#This Row],[Joining Date]],"yyyy")</f>
        <v>2021</v>
      </c>
      <c r="V2674" s="5">
        <f ca="1">TODAY()-Table1[[#This Row],[Joining Date]]</f>
        <v>1808</v>
      </c>
      <c r="W2674" t="str">
        <f>LEFT(Table1[[#This Row],[Employee Name]],FIND(" ",Table1[[#This Row],[Employee Name]])-1)</f>
        <v>Ananya</v>
      </c>
      <c r="X2674" t="str">
        <f>RIGHT(Table1[[#This Row],[Employee Name]],LEN(Table1[[#This Row],[Employee Name]])-FIND(" ",Table1[[#This Row],[Employee Name]]))</f>
        <v>Rao</v>
      </c>
      <c r="Y2674" t="str">
        <f>Table1[[#This Row],[Department]]&amp;"-"&amp;Table1[[#This Row],[Employee ID]]</f>
        <v>Support-E03536</v>
      </c>
      <c r="Z2674" t="str">
        <f>LEFT(Table1[[#This Row],[Department]],3)</f>
        <v>Sup</v>
      </c>
      <c r="AA2674" t="str">
        <f>_xlfn.XLOOKUP(Table1[[#This Row],[Manager ID]],MANAGERS!A:A,MANAGERS!B:B)</f>
        <v>Manager_17</v>
      </c>
      <c r="AB2674" t="str" cm="1">
        <f t="array" ref="AB2674">_xlfn.XLOOKUP(Table1[[#This Row],[Manager ID]],Table2[[#All],[Manager ID]],Table2[[#All],[Department Head]])</f>
        <v>Finance</v>
      </c>
      <c r="AC2674" s="2">
        <f>_xlfn.XLOOKUP(Table1[[#This Row],[City]],L:L,O:O)</f>
        <v>0.241864189087755</v>
      </c>
      <c r="AD2674" t="str" cm="1">
        <f t="array" ref="AD2674">_xlfn.IFS(Table1[[#This Row],[Performance Score]]&gt;=90,"Excellent",Table1[[#This Row],[Performance Score]]&gt;=75,"Good",Table1[[#This Row],[Performance Score]]&gt;=60,"Average",Table1[[#This Row],[Performance Score]]&lt;=60,"Need Improvement")</f>
        <v>Need Improvement</v>
      </c>
      <c r="AE2674" t="str">
        <f>IF(AND(Table1[[#This Row],[Attendance %]]&gt;=80,(Table1[[#This Row],[Performance Score]]&gt;=80)),"Eligible","Not Eligible")</f>
        <v>Not Eligible</v>
      </c>
      <c r="AF2674" t="str">
        <f>IF(Table1[[#This Row],[Performance Score]]&gt;=80,"High Performer","Low Performer")</f>
        <v>Low Performer</v>
      </c>
      <c r="AG2674" t="str" cm="1">
        <f t="array" aca="1" ref="AG2674" ca="1">_xlfn.IFS(Table1[[#This Row],[Experience]]&lt;=3,"Junior",Table1[[#This Row],[Experience]]&lt;=7,"Mid Level",Table1[[#This Row],[Experience]]&gt;=7,"Senior")</f>
        <v>Mid Level</v>
      </c>
      <c r="AH2674" t="str">
        <f>IF(Table1[[#This Row],[Attendance %]]&gt;75,"OK","Below 75")</f>
        <v>OK</v>
      </c>
      <c r="AI2674" t="b">
        <f>ISBLANK(Table1[[#This Row],[Employee ID]])</f>
        <v>0</v>
      </c>
      <c r="AJ2674" t="b">
        <f>ISNUMBER(Table1[[#This Row],[Total Salary  ]])</f>
        <v>1</v>
      </c>
      <c r="AK2674" t="str">
        <f>IFERROR(_xlfn.XLOOKUP(Table1[[#This Row],[Manager ID]],MANAGERS!A:A,MANAGERS!B:B),"Not Found")</f>
        <v>Manager_17</v>
      </c>
    </row>
    <row r="2675" spans="1:37" x14ac:dyDescent="0.2">
      <c r="A2675" t="s">
        <v>4486</v>
      </c>
      <c r="B2675" t="s">
        <v>77</v>
      </c>
      <c r="C2675" t="s">
        <v>15</v>
      </c>
      <c r="D2675" t="s">
        <v>81</v>
      </c>
      <c r="E2675" t="s">
        <v>22</v>
      </c>
      <c r="F2675" s="1">
        <v>44127</v>
      </c>
      <c r="G2675" s="1">
        <v>32813</v>
      </c>
      <c r="H2675">
        <v>73364</v>
      </c>
      <c r="I2675">
        <v>13889</v>
      </c>
      <c r="J2675">
        <v>100</v>
      </c>
      <c r="K2675">
        <v>92</v>
      </c>
      <c r="L2675" t="s">
        <v>31</v>
      </c>
      <c r="M2675">
        <v>105</v>
      </c>
      <c r="N2675">
        <f>Table1[[#This Row],[Basic Salary]]+Table1[[#This Row],[Bonus]]</f>
        <v>87253</v>
      </c>
      <c r="O2675" s="2">
        <f>Table1[[#This Row],[Bonus]]/Table1[[#This Row],[Basic Salary]]</f>
        <v>0.18931628591679844</v>
      </c>
      <c r="P2675">
        <f ca="1">DATEDIF(Table1[[#This Row],[Date of Birth]],TODAY(),"Y")</f>
        <v>36</v>
      </c>
      <c r="Q2675">
        <f ca="1">DATEDIF(Table1[[#This Row],[Joining Date]],TODAY(),"Y")</f>
        <v>5</v>
      </c>
      <c r="R2675" t="str">
        <f ca="1">IF(YEAR(Table1[[#This Row],[Joining Date]])=YEAR(TODAY()),"Yes","No")</f>
        <v>No</v>
      </c>
      <c r="S2675" t="str">
        <f ca="1">IF(Table1[[#This Row],[Experience]]&gt;5,"Yes","No")</f>
        <v>No</v>
      </c>
      <c r="T2675" t="str">
        <f>TEXT(Table1[[#This Row],[Joining Date]],"mmmm")</f>
        <v>October</v>
      </c>
      <c r="U2675" t="str">
        <f>TEXT(Table1[[#This Row],[Joining Date]],"yyyy")</f>
        <v>2020</v>
      </c>
      <c r="V2675" s="5">
        <f ca="1">TODAY()-Table1[[#This Row],[Joining Date]]</f>
        <v>2112</v>
      </c>
      <c r="W2675" t="str">
        <f>LEFT(Table1[[#This Row],[Employee Name]],FIND(" ",Table1[[#This Row],[Employee Name]])-1)</f>
        <v>Rohan</v>
      </c>
      <c r="X2675" t="str">
        <f>RIGHT(Table1[[#This Row],[Employee Name]],LEN(Table1[[#This Row],[Employee Name]])-FIND(" ",Table1[[#This Row],[Employee Name]]))</f>
        <v>Gupta</v>
      </c>
      <c r="Y2675" t="str">
        <f>Table1[[#This Row],[Department]]&amp;"-"&amp;Table1[[#This Row],[Employee ID]]</f>
        <v>Sales-E04430</v>
      </c>
      <c r="Z2675" t="str">
        <f>LEFT(Table1[[#This Row],[Department]],3)</f>
        <v>Sal</v>
      </c>
      <c r="AA2675" t="str">
        <f>_xlfn.XLOOKUP(Table1[[#This Row],[Manager ID]],MANAGERS!A:A,MANAGERS!B:B)</f>
        <v>Manager_5</v>
      </c>
      <c r="AB2675" t="str" cm="1">
        <f t="array" ref="AB2675">_xlfn.XLOOKUP(Table1[[#This Row],[Manager ID]],Table2[[#All],[Manager ID]],Table2[[#All],[Department Head]])</f>
        <v>Sales</v>
      </c>
      <c r="AC2675" s="2">
        <f>_xlfn.XLOOKUP(Table1[[#This Row],[City]],L:L,O:O)</f>
        <v>0.241864189087755</v>
      </c>
      <c r="AD2675" t="str" cm="1">
        <f t="array" ref="AD2675">_xlfn.IFS(Table1[[#This Row],[Performance Score]]&gt;=90,"Excellent",Table1[[#This Row],[Performance Score]]&gt;=75,"Good",Table1[[#This Row],[Performance Score]]&gt;=60,"Average",Table1[[#This Row],[Performance Score]]&lt;=60,"Need Improvement")</f>
        <v>Excellent</v>
      </c>
      <c r="AE2675" t="str">
        <f>IF(AND(Table1[[#This Row],[Attendance %]]&gt;=80,(Table1[[#This Row],[Performance Score]]&gt;=80)),"Eligible","Not Eligible")</f>
        <v>Eligible</v>
      </c>
      <c r="AF2675" t="str">
        <f>IF(Table1[[#This Row],[Performance Score]]&gt;=80,"High Performer","Low Performer")</f>
        <v>High Performer</v>
      </c>
      <c r="AG2675" t="str" cm="1">
        <f t="array" aca="1" ref="AG2675" ca="1">_xlfn.IFS(Table1[[#This Row],[Experience]]&lt;=3,"Junior",Table1[[#This Row],[Experience]]&lt;=7,"Mid Level",Table1[[#This Row],[Experience]]&gt;=7,"Senior")</f>
        <v>Mid Level</v>
      </c>
      <c r="AH2675" t="str">
        <f>IF(Table1[[#This Row],[Attendance %]]&gt;75,"OK","Below 75")</f>
        <v>OK</v>
      </c>
      <c r="AI2675" t="b">
        <f>ISBLANK(Table1[[#This Row],[Employee ID]])</f>
        <v>0</v>
      </c>
      <c r="AJ2675" t="b">
        <f>ISNUMBER(Table1[[#This Row],[Total Salary  ]])</f>
        <v>1</v>
      </c>
      <c r="AK2675" t="str">
        <f>IFERROR(_xlfn.XLOOKUP(Table1[[#This Row],[Manager ID]],MANAGERS!A:A,MANAGERS!B:B),"Not Found")</f>
        <v>Manager_5</v>
      </c>
    </row>
    <row r="2676" spans="1:37" x14ac:dyDescent="0.2">
      <c r="A2676" t="s">
        <v>4731</v>
      </c>
      <c r="B2676" t="s">
        <v>36</v>
      </c>
      <c r="C2676" t="s">
        <v>15</v>
      </c>
      <c r="D2676" t="s">
        <v>16</v>
      </c>
      <c r="E2676" t="s">
        <v>26</v>
      </c>
      <c r="F2676" s="1">
        <v>42594</v>
      </c>
      <c r="G2676" s="1">
        <v>30802</v>
      </c>
      <c r="H2676">
        <v>76269</v>
      </c>
      <c r="I2676">
        <v>10980</v>
      </c>
      <c r="J2676">
        <v>77</v>
      </c>
      <c r="K2676">
        <v>68</v>
      </c>
      <c r="L2676" t="s">
        <v>18</v>
      </c>
      <c r="M2676">
        <v>110</v>
      </c>
      <c r="N2676">
        <f>Table1[[#This Row],[Basic Salary]]+Table1[[#This Row],[Bonus]]</f>
        <v>87249</v>
      </c>
      <c r="O2676" s="2">
        <f>Table1[[#This Row],[Bonus]]/Table1[[#This Row],[Basic Salary]]</f>
        <v>0.14396412697163985</v>
      </c>
      <c r="P2676">
        <f ca="1">DATEDIF(Table1[[#This Row],[Date of Birth]],TODAY(),"Y")</f>
        <v>42</v>
      </c>
      <c r="Q2676">
        <f ca="1">DATEDIF(Table1[[#This Row],[Joining Date]],TODAY(),"Y")</f>
        <v>9</v>
      </c>
      <c r="R2676" t="str">
        <f ca="1">IF(YEAR(Table1[[#This Row],[Joining Date]])=YEAR(TODAY()),"Yes","No")</f>
        <v>No</v>
      </c>
      <c r="S2676" t="str">
        <f ca="1">IF(Table1[[#This Row],[Experience]]&gt;5,"Yes","No")</f>
        <v>Yes</v>
      </c>
      <c r="T2676" t="str">
        <f>TEXT(Table1[[#This Row],[Joining Date]],"mmmm")</f>
        <v>August</v>
      </c>
      <c r="U2676" t="str">
        <f>TEXT(Table1[[#This Row],[Joining Date]],"yyyy")</f>
        <v>2016</v>
      </c>
      <c r="V2676" s="5">
        <f ca="1">TODAY()-Table1[[#This Row],[Joining Date]]</f>
        <v>3645</v>
      </c>
      <c r="W2676" t="str">
        <f>LEFT(Table1[[#This Row],[Employee Name]],FIND(" ",Table1[[#This Row],[Employee Name]])-1)</f>
        <v>Meera</v>
      </c>
      <c r="X2676" t="str">
        <f>RIGHT(Table1[[#This Row],[Employee Name]],LEN(Table1[[#This Row],[Employee Name]])-FIND(" ",Table1[[#This Row],[Employee Name]]))</f>
        <v>Joshi</v>
      </c>
      <c r="Y2676" t="str">
        <f>Table1[[#This Row],[Department]]&amp;"-"&amp;Table1[[#This Row],[Employee ID]]</f>
        <v>HR-E04675</v>
      </c>
      <c r="Z2676" t="str">
        <f>LEFT(Table1[[#This Row],[Department]],3)</f>
        <v>HR</v>
      </c>
      <c r="AA2676" t="str">
        <f>_xlfn.XLOOKUP(Table1[[#This Row],[Manager ID]],MANAGERS!A:A,MANAGERS!B:B)</f>
        <v>Manager_10</v>
      </c>
      <c r="AB2676" t="str" cm="1">
        <f t="array" ref="AB2676">_xlfn.XLOOKUP(Table1[[#This Row],[Manager ID]],Table2[[#All],[Manager ID]],Table2[[#All],[Department Head]])</f>
        <v>HR</v>
      </c>
      <c r="AC2676" s="2">
        <f>_xlfn.XLOOKUP(Table1[[#This Row],[City]],L:L,O:O)</f>
        <v>0.21356479274849693</v>
      </c>
      <c r="AD2676" t="str" cm="1">
        <f t="array" ref="AD2676">_xlfn.IFS(Table1[[#This Row],[Performance Score]]&gt;=90,"Excellent",Table1[[#This Row],[Performance Score]]&gt;=75,"Good",Table1[[#This Row],[Performance Score]]&gt;=60,"Average",Table1[[#This Row],[Performance Score]]&lt;=60,"Need Improvement")</f>
        <v>Average</v>
      </c>
      <c r="AE2676" t="str">
        <f>IF(AND(Table1[[#This Row],[Attendance %]]&gt;=80,(Table1[[#This Row],[Performance Score]]&gt;=80)),"Eligible","Not Eligible")</f>
        <v>Not Eligible</v>
      </c>
      <c r="AF2676" t="str">
        <f>IF(Table1[[#This Row],[Performance Score]]&gt;=80,"High Performer","Low Performer")</f>
        <v>Low Performer</v>
      </c>
      <c r="AG2676" t="str" cm="1">
        <f t="array" aca="1" ref="AG2676" ca="1">_xlfn.IFS(Table1[[#This Row],[Experience]]&lt;=3,"Junior",Table1[[#This Row],[Experience]]&lt;=7,"Mid Level",Table1[[#This Row],[Experience]]&gt;=7,"Senior")</f>
        <v>Senior</v>
      </c>
      <c r="AH2676" t="str">
        <f>IF(Table1[[#This Row],[Attendance %]]&gt;75,"OK","Below 75")</f>
        <v>OK</v>
      </c>
      <c r="AI2676" t="b">
        <f>ISBLANK(Table1[[#This Row],[Employee ID]])</f>
        <v>0</v>
      </c>
      <c r="AJ2676" t="b">
        <f>ISNUMBER(Table1[[#This Row],[Total Salary  ]])</f>
        <v>1</v>
      </c>
      <c r="AK2676" t="str">
        <f>IFERROR(_xlfn.XLOOKUP(Table1[[#This Row],[Manager ID]],MANAGERS!A:A,MANAGERS!B:B),"Not Found")</f>
        <v>Manager_10</v>
      </c>
    </row>
    <row r="2677" spans="1:37" x14ac:dyDescent="0.2">
      <c r="A2677" t="s">
        <v>4983</v>
      </c>
      <c r="B2677" t="s">
        <v>69</v>
      </c>
      <c r="C2677" t="s">
        <v>15</v>
      </c>
      <c r="D2677" t="s">
        <v>25</v>
      </c>
      <c r="E2677" t="s">
        <v>51</v>
      </c>
      <c r="F2677" s="1">
        <v>44703</v>
      </c>
      <c r="G2677" s="1">
        <v>35125</v>
      </c>
      <c r="H2677">
        <v>73592</v>
      </c>
      <c r="I2677">
        <v>13648</v>
      </c>
      <c r="J2677">
        <v>72</v>
      </c>
      <c r="K2677">
        <v>84</v>
      </c>
      <c r="L2677" t="s">
        <v>31</v>
      </c>
      <c r="M2677">
        <v>109</v>
      </c>
      <c r="N2677">
        <f>Table1[[#This Row],[Basic Salary]]+Table1[[#This Row],[Bonus]]</f>
        <v>87240</v>
      </c>
      <c r="O2677" s="2">
        <f>Table1[[#This Row],[Bonus]]/Table1[[#This Row],[Basic Salary]]</f>
        <v>0.18545494075442984</v>
      </c>
      <c r="P2677">
        <f ca="1">DATEDIF(Table1[[#This Row],[Date of Birth]],TODAY(),"Y")</f>
        <v>30</v>
      </c>
      <c r="Q2677">
        <f ca="1">DATEDIF(Table1[[#This Row],[Joining Date]],TODAY(),"Y")</f>
        <v>4</v>
      </c>
      <c r="R2677" t="str">
        <f ca="1">IF(YEAR(Table1[[#This Row],[Joining Date]])=YEAR(TODAY()),"Yes","No")</f>
        <v>No</v>
      </c>
      <c r="S2677" t="str">
        <f ca="1">IF(Table1[[#This Row],[Experience]]&gt;5,"Yes","No")</f>
        <v>No</v>
      </c>
      <c r="T2677" t="str">
        <f>TEXT(Table1[[#This Row],[Joining Date]],"mmmm")</f>
        <v>May</v>
      </c>
      <c r="U2677" t="str">
        <f>TEXT(Table1[[#This Row],[Joining Date]],"yyyy")</f>
        <v>2022</v>
      </c>
      <c r="V2677" s="5">
        <f ca="1">TODAY()-Table1[[#This Row],[Joining Date]]</f>
        <v>1536</v>
      </c>
      <c r="W2677" t="str">
        <f>LEFT(Table1[[#This Row],[Employee Name]],FIND(" ",Table1[[#This Row],[Employee Name]])-1)</f>
        <v>Neha</v>
      </c>
      <c r="X2677" t="str">
        <f>RIGHT(Table1[[#This Row],[Employee Name]],LEN(Table1[[#This Row],[Employee Name]])-FIND(" ",Table1[[#This Row],[Employee Name]]))</f>
        <v>Kulkarni</v>
      </c>
      <c r="Y2677" t="str">
        <f>Table1[[#This Row],[Department]]&amp;"-"&amp;Table1[[#This Row],[Employee ID]]</f>
        <v>Finance-E04927</v>
      </c>
      <c r="Z2677" t="str">
        <f>LEFT(Table1[[#This Row],[Department]],3)</f>
        <v>Fin</v>
      </c>
      <c r="AA2677" t="str">
        <f>_xlfn.XLOOKUP(Table1[[#This Row],[Manager ID]],MANAGERS!A:A,MANAGERS!B:B)</f>
        <v>Manager_9</v>
      </c>
      <c r="AB2677" t="str" cm="1">
        <f t="array" ref="AB2677">_xlfn.XLOOKUP(Table1[[#This Row],[Manager ID]],Table2[[#All],[Manager ID]],Table2[[#All],[Department Head]])</f>
        <v>Sales</v>
      </c>
      <c r="AC2677" s="2">
        <f>_xlfn.XLOOKUP(Table1[[#This Row],[City]],L:L,O:O)</f>
        <v>0.241864189087755</v>
      </c>
      <c r="AD2677" t="str" cm="1">
        <f t="array" ref="AD2677">_xlfn.IFS(Table1[[#This Row],[Performance Score]]&gt;=90,"Excellent",Table1[[#This Row],[Performance Score]]&gt;=75,"Good",Table1[[#This Row],[Performance Score]]&gt;=60,"Average",Table1[[#This Row],[Performance Score]]&lt;=60,"Need Improvement")</f>
        <v>Good</v>
      </c>
      <c r="AE2677" t="str">
        <f>IF(AND(Table1[[#This Row],[Attendance %]]&gt;=80,(Table1[[#This Row],[Performance Score]]&gt;=80)),"Eligible","Not Eligible")</f>
        <v>Not Eligible</v>
      </c>
      <c r="AF2677" t="str">
        <f>IF(Table1[[#This Row],[Performance Score]]&gt;=80,"High Performer","Low Performer")</f>
        <v>High Performer</v>
      </c>
      <c r="AG2677" t="str" cm="1">
        <f t="array" aca="1" ref="AG2677" ca="1">_xlfn.IFS(Table1[[#This Row],[Experience]]&lt;=3,"Junior",Table1[[#This Row],[Experience]]&lt;=7,"Mid Level",Table1[[#This Row],[Experience]]&gt;=7,"Senior")</f>
        <v>Mid Level</v>
      </c>
      <c r="AH2677" t="str">
        <f>IF(Table1[[#This Row],[Attendance %]]&gt;75,"OK","Below 75")</f>
        <v>Below 75</v>
      </c>
      <c r="AI2677" t="b">
        <f>ISBLANK(Table1[[#This Row],[Employee ID]])</f>
        <v>0</v>
      </c>
      <c r="AJ2677" t="b">
        <f>ISNUMBER(Table1[[#This Row],[Total Salary  ]])</f>
        <v>1</v>
      </c>
      <c r="AK2677" t="str">
        <f>IFERROR(_xlfn.XLOOKUP(Table1[[#This Row],[Manager ID]],MANAGERS!A:A,MANAGERS!B:B),"Not Found")</f>
        <v>Manager_9</v>
      </c>
    </row>
    <row r="2678" spans="1:37" x14ac:dyDescent="0.2">
      <c r="A2678" t="s">
        <v>4941</v>
      </c>
      <c r="B2678" t="s">
        <v>50</v>
      </c>
      <c r="C2678" t="s">
        <v>21</v>
      </c>
      <c r="D2678" t="s">
        <v>25</v>
      </c>
      <c r="E2678" t="s">
        <v>17</v>
      </c>
      <c r="F2678" s="1">
        <v>42112</v>
      </c>
      <c r="G2678" s="1">
        <v>36503</v>
      </c>
      <c r="H2678">
        <v>67620</v>
      </c>
      <c r="I2678">
        <v>19616</v>
      </c>
      <c r="J2678">
        <v>98</v>
      </c>
      <c r="K2678">
        <v>52</v>
      </c>
      <c r="L2678" t="s">
        <v>18</v>
      </c>
      <c r="M2678">
        <v>104</v>
      </c>
      <c r="N2678">
        <f>Table1[[#This Row],[Basic Salary]]+Table1[[#This Row],[Bonus]]</f>
        <v>87236</v>
      </c>
      <c r="O2678" s="2">
        <f>Table1[[#This Row],[Bonus]]/Table1[[#This Row],[Basic Salary]]</f>
        <v>0.2900916888494528</v>
      </c>
      <c r="P2678">
        <f ca="1">DATEDIF(Table1[[#This Row],[Date of Birth]],TODAY(),"Y")</f>
        <v>26</v>
      </c>
      <c r="Q2678">
        <f ca="1">DATEDIF(Table1[[#This Row],[Joining Date]],TODAY(),"Y")</f>
        <v>11</v>
      </c>
      <c r="R2678" t="str">
        <f ca="1">IF(YEAR(Table1[[#This Row],[Joining Date]])=YEAR(TODAY()),"Yes","No")</f>
        <v>No</v>
      </c>
      <c r="S2678" t="str">
        <f ca="1">IF(Table1[[#This Row],[Experience]]&gt;5,"Yes","No")</f>
        <v>Yes</v>
      </c>
      <c r="T2678" t="str">
        <f>TEXT(Table1[[#This Row],[Joining Date]],"mmmm")</f>
        <v>April</v>
      </c>
      <c r="U2678" t="str">
        <f>TEXT(Table1[[#This Row],[Joining Date]],"yyyy")</f>
        <v>2015</v>
      </c>
      <c r="V2678" s="5">
        <f ca="1">TODAY()-Table1[[#This Row],[Joining Date]]</f>
        <v>4127</v>
      </c>
      <c r="W2678" t="str">
        <f>LEFT(Table1[[#This Row],[Employee Name]],FIND(" ",Table1[[#This Row],[Employee Name]])-1)</f>
        <v>Ravi</v>
      </c>
      <c r="X2678" t="str">
        <f>RIGHT(Table1[[#This Row],[Employee Name]],LEN(Table1[[#This Row],[Employee Name]])-FIND(" ",Table1[[#This Row],[Employee Name]]))</f>
        <v>Teja</v>
      </c>
      <c r="Y2678" t="str">
        <f>Table1[[#This Row],[Department]]&amp;"-"&amp;Table1[[#This Row],[Employee ID]]</f>
        <v>Finance-E04885</v>
      </c>
      <c r="Z2678" t="str">
        <f>LEFT(Table1[[#This Row],[Department]],3)</f>
        <v>Fin</v>
      </c>
      <c r="AA2678" t="str">
        <f>_xlfn.XLOOKUP(Table1[[#This Row],[Manager ID]],MANAGERS!A:A,MANAGERS!B:B)</f>
        <v>Manager_4</v>
      </c>
      <c r="AB2678" t="str" cm="1">
        <f t="array" ref="AB2678">_xlfn.XLOOKUP(Table1[[#This Row],[Manager ID]],Table2[[#All],[Manager ID]],Table2[[#All],[Department Head]])</f>
        <v>Finance</v>
      </c>
      <c r="AC2678" s="2">
        <f>_xlfn.XLOOKUP(Table1[[#This Row],[City]],L:L,O:O)</f>
        <v>0.21356479274849693</v>
      </c>
      <c r="AD2678" t="str" cm="1">
        <f t="array" ref="AD2678">_xlfn.IFS(Table1[[#This Row],[Performance Score]]&gt;=90,"Excellent",Table1[[#This Row],[Performance Score]]&gt;=75,"Good",Table1[[#This Row],[Performance Score]]&gt;=60,"Average",Table1[[#This Row],[Performance Score]]&lt;=60,"Need Improvement")</f>
        <v>Need Improvement</v>
      </c>
      <c r="AE2678" t="str">
        <f>IF(AND(Table1[[#This Row],[Attendance %]]&gt;=80,(Table1[[#This Row],[Performance Score]]&gt;=80)),"Eligible","Not Eligible")</f>
        <v>Not Eligible</v>
      </c>
      <c r="AF2678" t="str">
        <f>IF(Table1[[#This Row],[Performance Score]]&gt;=80,"High Performer","Low Performer")</f>
        <v>Low Performer</v>
      </c>
      <c r="AG2678" t="str" cm="1">
        <f t="array" aca="1" ref="AG2678" ca="1">_xlfn.IFS(Table1[[#This Row],[Experience]]&lt;=3,"Junior",Table1[[#This Row],[Experience]]&lt;=7,"Mid Level",Table1[[#This Row],[Experience]]&gt;=7,"Senior")</f>
        <v>Senior</v>
      </c>
      <c r="AH2678" t="str">
        <f>IF(Table1[[#This Row],[Attendance %]]&gt;75,"OK","Below 75")</f>
        <v>OK</v>
      </c>
      <c r="AI2678" t="b">
        <f>ISBLANK(Table1[[#This Row],[Employee ID]])</f>
        <v>0</v>
      </c>
      <c r="AJ2678" t="b">
        <f>ISNUMBER(Table1[[#This Row],[Total Salary  ]])</f>
        <v>1</v>
      </c>
      <c r="AK2678" t="str">
        <f>IFERROR(_xlfn.XLOOKUP(Table1[[#This Row],[Manager ID]],MANAGERS!A:A,MANAGERS!B:B),"Not Found")</f>
        <v>Manager_4</v>
      </c>
    </row>
    <row r="2679" spans="1:37" x14ac:dyDescent="0.2">
      <c r="A2679" t="s">
        <v>1708</v>
      </c>
      <c r="B2679" t="s">
        <v>95</v>
      </c>
      <c r="C2679" t="s">
        <v>21</v>
      </c>
      <c r="D2679" t="s">
        <v>25</v>
      </c>
      <c r="E2679" t="s">
        <v>17</v>
      </c>
      <c r="F2679" s="1">
        <v>45321</v>
      </c>
      <c r="G2679" s="1">
        <v>37363</v>
      </c>
      <c r="H2679">
        <v>74151</v>
      </c>
      <c r="I2679">
        <v>13048</v>
      </c>
      <c r="J2679">
        <v>85</v>
      </c>
      <c r="K2679">
        <v>70</v>
      </c>
      <c r="L2679" t="s">
        <v>18</v>
      </c>
      <c r="M2679">
        <v>109</v>
      </c>
      <c r="N2679">
        <f>Table1[[#This Row],[Basic Salary]]+Table1[[#This Row],[Bonus]]</f>
        <v>87199</v>
      </c>
      <c r="O2679" s="2">
        <f>Table1[[#This Row],[Bonus]]/Table1[[#This Row],[Basic Salary]]</f>
        <v>0.17596526007740962</v>
      </c>
      <c r="P2679">
        <f ca="1">DATEDIF(Table1[[#This Row],[Date of Birth]],TODAY(),"Y")</f>
        <v>24</v>
      </c>
      <c r="Q2679">
        <f ca="1">DATEDIF(Table1[[#This Row],[Joining Date]],TODAY(),"Y")</f>
        <v>2</v>
      </c>
      <c r="R2679" t="str">
        <f ca="1">IF(YEAR(Table1[[#This Row],[Joining Date]])=YEAR(TODAY()),"Yes","No")</f>
        <v>No</v>
      </c>
      <c r="S2679" t="str">
        <f ca="1">IF(Table1[[#This Row],[Experience]]&gt;5,"Yes","No")</f>
        <v>No</v>
      </c>
      <c r="T2679" t="str">
        <f>TEXT(Table1[[#This Row],[Joining Date]],"mmmm")</f>
        <v>January</v>
      </c>
      <c r="U2679" t="str">
        <f>TEXT(Table1[[#This Row],[Joining Date]],"yyyy")</f>
        <v>2024</v>
      </c>
      <c r="V2679" s="5">
        <f ca="1">TODAY()-Table1[[#This Row],[Joining Date]]</f>
        <v>918</v>
      </c>
      <c r="W2679" t="str">
        <f>LEFT(Table1[[#This Row],[Employee Name]],FIND(" ",Table1[[#This Row],[Employee Name]])-1)</f>
        <v>Ajay</v>
      </c>
      <c r="X2679" t="str">
        <f>RIGHT(Table1[[#This Row],[Employee Name]],LEN(Table1[[#This Row],[Employee Name]])-FIND(" ",Table1[[#This Row],[Employee Name]]))</f>
        <v>Singh</v>
      </c>
      <c r="Y2679" t="str">
        <f>Table1[[#This Row],[Department]]&amp;"-"&amp;Table1[[#This Row],[Employee ID]]</f>
        <v>Finance-E01652</v>
      </c>
      <c r="Z2679" t="str">
        <f>LEFT(Table1[[#This Row],[Department]],3)</f>
        <v>Fin</v>
      </c>
      <c r="AA2679" t="str">
        <f>_xlfn.XLOOKUP(Table1[[#This Row],[Manager ID]],MANAGERS!A:A,MANAGERS!B:B)</f>
        <v>Manager_9</v>
      </c>
      <c r="AB2679" t="str" cm="1">
        <f t="array" ref="AB2679">_xlfn.XLOOKUP(Table1[[#This Row],[Manager ID]],Table2[[#All],[Manager ID]],Table2[[#All],[Department Head]])</f>
        <v>Sales</v>
      </c>
      <c r="AC2679" s="2">
        <f>_xlfn.XLOOKUP(Table1[[#This Row],[City]],L:L,O:O)</f>
        <v>0.21356479274849693</v>
      </c>
      <c r="AD2679" t="str" cm="1">
        <f t="array" ref="AD2679">_xlfn.IFS(Table1[[#This Row],[Performance Score]]&gt;=90,"Excellent",Table1[[#This Row],[Performance Score]]&gt;=75,"Good",Table1[[#This Row],[Performance Score]]&gt;=60,"Average",Table1[[#This Row],[Performance Score]]&lt;=60,"Need Improvement")</f>
        <v>Average</v>
      </c>
      <c r="AE2679" t="str">
        <f>IF(AND(Table1[[#This Row],[Attendance %]]&gt;=80,(Table1[[#This Row],[Performance Score]]&gt;=80)),"Eligible","Not Eligible")</f>
        <v>Not Eligible</v>
      </c>
      <c r="AF2679" t="str">
        <f>IF(Table1[[#This Row],[Performance Score]]&gt;=80,"High Performer","Low Performer")</f>
        <v>Low Performer</v>
      </c>
      <c r="AG2679" t="str" cm="1">
        <f t="array" aca="1" ref="AG2679" ca="1">_xlfn.IFS(Table1[[#This Row],[Experience]]&lt;=3,"Junior",Table1[[#This Row],[Experience]]&lt;=7,"Mid Level",Table1[[#This Row],[Experience]]&gt;=7,"Senior")</f>
        <v>Junior</v>
      </c>
      <c r="AH2679" t="str">
        <f>IF(Table1[[#This Row],[Attendance %]]&gt;75,"OK","Below 75")</f>
        <v>OK</v>
      </c>
      <c r="AI2679" t="b">
        <f>ISBLANK(Table1[[#This Row],[Employee ID]])</f>
        <v>0</v>
      </c>
      <c r="AJ2679" t="b">
        <f>ISNUMBER(Table1[[#This Row],[Total Salary  ]])</f>
        <v>1</v>
      </c>
      <c r="AK2679" t="str">
        <f>IFERROR(_xlfn.XLOOKUP(Table1[[#This Row],[Manager ID]],MANAGERS!A:A,MANAGERS!B:B),"Not Found")</f>
        <v>Manager_9</v>
      </c>
    </row>
    <row r="2680" spans="1:37" x14ac:dyDescent="0.2">
      <c r="A2680" t="s">
        <v>1502</v>
      </c>
      <c r="B2680" t="s">
        <v>42</v>
      </c>
      <c r="C2680" t="s">
        <v>15</v>
      </c>
      <c r="D2680" t="s">
        <v>33</v>
      </c>
      <c r="E2680" t="s">
        <v>22</v>
      </c>
      <c r="F2680" s="1">
        <v>44942</v>
      </c>
      <c r="G2680" s="1">
        <v>35837</v>
      </c>
      <c r="H2680">
        <v>62001</v>
      </c>
      <c r="I2680">
        <v>25152</v>
      </c>
      <c r="J2680">
        <v>66</v>
      </c>
      <c r="K2680">
        <v>55</v>
      </c>
      <c r="L2680" t="s">
        <v>37</v>
      </c>
      <c r="M2680">
        <v>109</v>
      </c>
      <c r="N2680">
        <f>Table1[[#This Row],[Basic Salary]]+Table1[[#This Row],[Bonus]]</f>
        <v>87153</v>
      </c>
      <c r="O2680" s="2">
        <f>Table1[[#This Row],[Bonus]]/Table1[[#This Row],[Basic Salary]]</f>
        <v>0.40567087627618909</v>
      </c>
      <c r="P2680">
        <f ca="1">DATEDIF(Table1[[#This Row],[Date of Birth]],TODAY(),"Y")</f>
        <v>28</v>
      </c>
      <c r="Q2680">
        <f ca="1">DATEDIF(Table1[[#This Row],[Joining Date]],TODAY(),"Y")</f>
        <v>3</v>
      </c>
      <c r="R2680" t="str">
        <f ca="1">IF(YEAR(Table1[[#This Row],[Joining Date]])=YEAR(TODAY()),"Yes","No")</f>
        <v>No</v>
      </c>
      <c r="S2680" t="str">
        <f ca="1">IF(Table1[[#This Row],[Experience]]&gt;5,"Yes","No")</f>
        <v>No</v>
      </c>
      <c r="T2680" t="str">
        <f>TEXT(Table1[[#This Row],[Joining Date]],"mmmm")</f>
        <v>January</v>
      </c>
      <c r="U2680" t="str">
        <f>TEXT(Table1[[#This Row],[Joining Date]],"yyyy")</f>
        <v>2023</v>
      </c>
      <c r="V2680" s="5">
        <f ca="1">TODAY()-Table1[[#This Row],[Joining Date]]</f>
        <v>1297</v>
      </c>
      <c r="W2680" t="str">
        <f>LEFT(Table1[[#This Row],[Employee Name]],FIND(" ",Table1[[#This Row],[Employee Name]])-1)</f>
        <v>Krishna</v>
      </c>
      <c r="X2680" t="str">
        <f>RIGHT(Table1[[#This Row],[Employee Name]],LEN(Table1[[#This Row],[Employee Name]])-FIND(" ",Table1[[#This Row],[Employee Name]]))</f>
        <v>Chaitanya</v>
      </c>
      <c r="Y2680" t="str">
        <f>Table1[[#This Row],[Department]]&amp;"-"&amp;Table1[[#This Row],[Employee ID]]</f>
        <v>Marketing-E01446</v>
      </c>
      <c r="Z2680" t="str">
        <f>LEFT(Table1[[#This Row],[Department]],3)</f>
        <v>Mar</v>
      </c>
      <c r="AA2680" t="str">
        <f>_xlfn.XLOOKUP(Table1[[#This Row],[Manager ID]],MANAGERS!A:A,MANAGERS!B:B)</f>
        <v>Manager_9</v>
      </c>
      <c r="AB2680" t="str" cm="1">
        <f t="array" ref="AB2680">_xlfn.XLOOKUP(Table1[[#This Row],[Manager ID]],Table2[[#All],[Manager ID]],Table2[[#All],[Department Head]])</f>
        <v>Sales</v>
      </c>
      <c r="AC2680" s="2">
        <f>_xlfn.XLOOKUP(Table1[[#This Row],[City]],L:L,O:O)</f>
        <v>0.24036902712549932</v>
      </c>
      <c r="AD2680" t="str" cm="1">
        <f t="array" ref="AD2680">_xlfn.IFS(Table1[[#This Row],[Performance Score]]&gt;=90,"Excellent",Table1[[#This Row],[Performance Score]]&gt;=75,"Good",Table1[[#This Row],[Performance Score]]&gt;=60,"Average",Table1[[#This Row],[Performance Score]]&lt;=60,"Need Improvement")</f>
        <v>Need Improvement</v>
      </c>
      <c r="AE2680" t="str">
        <f>IF(AND(Table1[[#This Row],[Attendance %]]&gt;=80,(Table1[[#This Row],[Performance Score]]&gt;=80)),"Eligible","Not Eligible")</f>
        <v>Not Eligible</v>
      </c>
      <c r="AF2680" t="str">
        <f>IF(Table1[[#This Row],[Performance Score]]&gt;=80,"High Performer","Low Performer")</f>
        <v>Low Performer</v>
      </c>
      <c r="AG2680" t="str" cm="1">
        <f t="array" aca="1" ref="AG2680" ca="1">_xlfn.IFS(Table1[[#This Row],[Experience]]&lt;=3,"Junior",Table1[[#This Row],[Experience]]&lt;=7,"Mid Level",Table1[[#This Row],[Experience]]&gt;=7,"Senior")</f>
        <v>Junior</v>
      </c>
      <c r="AH2680" t="str">
        <f>IF(Table1[[#This Row],[Attendance %]]&gt;75,"OK","Below 75")</f>
        <v>Below 75</v>
      </c>
      <c r="AI2680" t="b">
        <f>ISBLANK(Table1[[#This Row],[Employee ID]])</f>
        <v>0</v>
      </c>
      <c r="AJ2680" t="b">
        <f>ISNUMBER(Table1[[#This Row],[Total Salary  ]])</f>
        <v>1</v>
      </c>
      <c r="AK2680" t="str">
        <f>IFERROR(_xlfn.XLOOKUP(Table1[[#This Row],[Manager ID]],MANAGERS!A:A,MANAGERS!B:B),"Not Found")</f>
        <v>Manager_9</v>
      </c>
    </row>
    <row r="2681" spans="1:37" x14ac:dyDescent="0.2">
      <c r="A2681" t="s">
        <v>487</v>
      </c>
      <c r="B2681" t="s">
        <v>62</v>
      </c>
      <c r="C2681" t="s">
        <v>21</v>
      </c>
      <c r="D2681" t="s">
        <v>25</v>
      </c>
      <c r="E2681" t="s">
        <v>17</v>
      </c>
      <c r="F2681" s="1">
        <v>45046</v>
      </c>
      <c r="G2681" s="1">
        <v>41043</v>
      </c>
      <c r="H2681">
        <v>78636</v>
      </c>
      <c r="I2681">
        <v>8504</v>
      </c>
      <c r="J2681">
        <v>76</v>
      </c>
      <c r="K2681">
        <v>79</v>
      </c>
      <c r="L2681" t="s">
        <v>37</v>
      </c>
      <c r="M2681">
        <v>107</v>
      </c>
      <c r="N2681">
        <f>Table1[[#This Row],[Basic Salary]]+Table1[[#This Row],[Bonus]]</f>
        <v>87140</v>
      </c>
      <c r="O2681" s="2">
        <f>Table1[[#This Row],[Bonus]]/Table1[[#This Row],[Basic Salary]]</f>
        <v>0.10814385268833614</v>
      </c>
      <c r="P2681">
        <f ca="1">DATEDIF(Table1[[#This Row],[Date of Birth]],TODAY(),"Y")</f>
        <v>14</v>
      </c>
      <c r="Q2681">
        <f ca="1">DATEDIF(Table1[[#This Row],[Joining Date]],TODAY(),"Y")</f>
        <v>3</v>
      </c>
      <c r="R2681" t="str">
        <f ca="1">IF(YEAR(Table1[[#This Row],[Joining Date]])=YEAR(TODAY()),"Yes","No")</f>
        <v>No</v>
      </c>
      <c r="S2681" t="str">
        <f ca="1">IF(Table1[[#This Row],[Experience]]&gt;5,"Yes","No")</f>
        <v>No</v>
      </c>
      <c r="T2681" t="str">
        <f>TEXT(Table1[[#This Row],[Joining Date]],"mmmm")</f>
        <v>April</v>
      </c>
      <c r="U2681" t="str">
        <f>TEXT(Table1[[#This Row],[Joining Date]],"yyyy")</f>
        <v>2023</v>
      </c>
      <c r="V2681" s="5">
        <f ca="1">TODAY()-Table1[[#This Row],[Joining Date]]</f>
        <v>1193</v>
      </c>
      <c r="W2681" t="str">
        <f>LEFT(Table1[[#This Row],[Employee Name]],FIND(" ",Table1[[#This Row],[Employee Name]])-1)</f>
        <v>Kavya</v>
      </c>
      <c r="X2681" t="str">
        <f>RIGHT(Table1[[#This Row],[Employee Name]],LEN(Table1[[#This Row],[Employee Name]])-FIND(" ",Table1[[#This Row],[Employee Name]]))</f>
        <v>Nair</v>
      </c>
      <c r="Y2681" t="str">
        <f>Table1[[#This Row],[Department]]&amp;"-"&amp;Table1[[#This Row],[Employee ID]]</f>
        <v>Finance-E00431</v>
      </c>
      <c r="Z2681" t="str">
        <f>LEFT(Table1[[#This Row],[Department]],3)</f>
        <v>Fin</v>
      </c>
      <c r="AA2681" t="str">
        <f>_xlfn.XLOOKUP(Table1[[#This Row],[Manager ID]],MANAGERS!A:A,MANAGERS!B:B)</f>
        <v>Manager_7</v>
      </c>
      <c r="AB2681" t="str" cm="1">
        <f t="array" ref="AB2681">_xlfn.XLOOKUP(Table1[[#This Row],[Manager ID]],Table2[[#All],[Manager ID]],Table2[[#All],[Department Head]])</f>
        <v>Operations</v>
      </c>
      <c r="AC2681" s="2">
        <f>_xlfn.XLOOKUP(Table1[[#This Row],[City]],L:L,O:O)</f>
        <v>0.24036902712549932</v>
      </c>
      <c r="AD2681" t="str" cm="1">
        <f t="array" ref="AD2681">_xlfn.IFS(Table1[[#This Row],[Performance Score]]&gt;=90,"Excellent",Table1[[#This Row],[Performance Score]]&gt;=75,"Good",Table1[[#This Row],[Performance Score]]&gt;=60,"Average",Table1[[#This Row],[Performance Score]]&lt;=60,"Need Improvement")</f>
        <v>Good</v>
      </c>
      <c r="AE2681" t="str">
        <f>IF(AND(Table1[[#This Row],[Attendance %]]&gt;=80,(Table1[[#This Row],[Performance Score]]&gt;=80)),"Eligible","Not Eligible")</f>
        <v>Not Eligible</v>
      </c>
      <c r="AF2681" t="str">
        <f>IF(Table1[[#This Row],[Performance Score]]&gt;=80,"High Performer","Low Performer")</f>
        <v>Low Performer</v>
      </c>
      <c r="AG2681" t="str" cm="1">
        <f t="array" aca="1" ref="AG2681" ca="1">_xlfn.IFS(Table1[[#This Row],[Experience]]&lt;=3,"Junior",Table1[[#This Row],[Experience]]&lt;=7,"Mid Level",Table1[[#This Row],[Experience]]&gt;=7,"Senior")</f>
        <v>Junior</v>
      </c>
      <c r="AH2681" t="str">
        <f>IF(Table1[[#This Row],[Attendance %]]&gt;75,"OK","Below 75")</f>
        <v>OK</v>
      </c>
      <c r="AI2681" t="b">
        <f>ISBLANK(Table1[[#This Row],[Employee ID]])</f>
        <v>0</v>
      </c>
      <c r="AJ2681" t="b">
        <f>ISNUMBER(Table1[[#This Row],[Total Salary  ]])</f>
        <v>1</v>
      </c>
      <c r="AK2681" t="str">
        <f>IFERROR(_xlfn.XLOOKUP(Table1[[#This Row],[Manager ID]],MANAGERS!A:A,MANAGERS!B:B),"Not Found")</f>
        <v>Manager_7</v>
      </c>
    </row>
    <row r="2682" spans="1:37" x14ac:dyDescent="0.2">
      <c r="A2682" t="s">
        <v>3341</v>
      </c>
      <c r="B2682" t="s">
        <v>75</v>
      </c>
      <c r="C2682" t="s">
        <v>21</v>
      </c>
      <c r="D2682" t="s">
        <v>16</v>
      </c>
      <c r="E2682" t="s">
        <v>17</v>
      </c>
      <c r="F2682" s="1">
        <v>43050</v>
      </c>
      <c r="G2682" s="1">
        <v>34900</v>
      </c>
      <c r="H2682">
        <v>62231</v>
      </c>
      <c r="I2682">
        <v>24908</v>
      </c>
      <c r="J2682">
        <v>95</v>
      </c>
      <c r="K2682">
        <v>53</v>
      </c>
      <c r="L2682" t="s">
        <v>27</v>
      </c>
      <c r="M2682">
        <v>115</v>
      </c>
      <c r="N2682">
        <f>Table1[[#This Row],[Basic Salary]]+Table1[[#This Row],[Bonus]]</f>
        <v>87139</v>
      </c>
      <c r="O2682" s="2">
        <f>Table1[[#This Row],[Bonus]]/Table1[[#This Row],[Basic Salary]]</f>
        <v>0.40025067892208066</v>
      </c>
      <c r="P2682">
        <f ca="1">DATEDIF(Table1[[#This Row],[Date of Birth]],TODAY(),"Y")</f>
        <v>31</v>
      </c>
      <c r="Q2682">
        <f ca="1">DATEDIF(Table1[[#This Row],[Joining Date]],TODAY(),"Y")</f>
        <v>8</v>
      </c>
      <c r="R2682" t="str">
        <f ca="1">IF(YEAR(Table1[[#This Row],[Joining Date]])=YEAR(TODAY()),"Yes","No")</f>
        <v>No</v>
      </c>
      <c r="S2682" t="str">
        <f ca="1">IF(Table1[[#This Row],[Experience]]&gt;5,"Yes","No")</f>
        <v>Yes</v>
      </c>
      <c r="T2682" t="str">
        <f>TEXT(Table1[[#This Row],[Joining Date]],"mmmm")</f>
        <v>November</v>
      </c>
      <c r="U2682" t="str">
        <f>TEXT(Table1[[#This Row],[Joining Date]],"yyyy")</f>
        <v>2017</v>
      </c>
      <c r="V2682" s="5">
        <f ca="1">TODAY()-Table1[[#This Row],[Joining Date]]</f>
        <v>3189</v>
      </c>
      <c r="W2682" t="str">
        <f>LEFT(Table1[[#This Row],[Employee Name]],FIND(" ",Table1[[#This Row],[Employee Name]])-1)</f>
        <v>Ishita</v>
      </c>
      <c r="X2682" t="str">
        <f>RIGHT(Table1[[#This Row],[Employee Name]],LEN(Table1[[#This Row],[Employee Name]])-FIND(" ",Table1[[#This Row],[Employee Name]]))</f>
        <v>Roy</v>
      </c>
      <c r="Y2682" t="str">
        <f>Table1[[#This Row],[Department]]&amp;"-"&amp;Table1[[#This Row],[Employee ID]]</f>
        <v>HR-E03285</v>
      </c>
      <c r="Z2682" t="str">
        <f>LEFT(Table1[[#This Row],[Department]],3)</f>
        <v>HR</v>
      </c>
      <c r="AA2682" t="str">
        <f>_xlfn.XLOOKUP(Table1[[#This Row],[Manager ID]],MANAGERS!A:A,MANAGERS!B:B)</f>
        <v>Manager_15</v>
      </c>
      <c r="AB2682" t="str" cm="1">
        <f t="array" ref="AB2682">_xlfn.XLOOKUP(Table1[[#This Row],[Manager ID]],Table2[[#All],[Manager ID]],Table2[[#All],[Department Head]])</f>
        <v>Support</v>
      </c>
      <c r="AC2682" s="2">
        <f>_xlfn.XLOOKUP(Table1[[#This Row],[City]],L:L,O:O)</f>
        <v>0.23674293405114402</v>
      </c>
      <c r="AD2682" t="str" cm="1">
        <f t="array" ref="AD2682">_xlfn.IFS(Table1[[#This Row],[Performance Score]]&gt;=90,"Excellent",Table1[[#This Row],[Performance Score]]&gt;=75,"Good",Table1[[#This Row],[Performance Score]]&gt;=60,"Average",Table1[[#This Row],[Performance Score]]&lt;=60,"Need Improvement")</f>
        <v>Need Improvement</v>
      </c>
      <c r="AE2682" t="str">
        <f>IF(AND(Table1[[#This Row],[Attendance %]]&gt;=80,(Table1[[#This Row],[Performance Score]]&gt;=80)),"Eligible","Not Eligible")</f>
        <v>Not Eligible</v>
      </c>
      <c r="AF2682" t="str">
        <f>IF(Table1[[#This Row],[Performance Score]]&gt;=80,"High Performer","Low Performer")</f>
        <v>Low Performer</v>
      </c>
      <c r="AG2682" t="str" cm="1">
        <f t="array" aca="1" ref="AG2682" ca="1">_xlfn.IFS(Table1[[#This Row],[Experience]]&lt;=3,"Junior",Table1[[#This Row],[Experience]]&lt;=7,"Mid Level",Table1[[#This Row],[Experience]]&gt;=7,"Senior")</f>
        <v>Senior</v>
      </c>
      <c r="AH2682" t="str">
        <f>IF(Table1[[#This Row],[Attendance %]]&gt;75,"OK","Below 75")</f>
        <v>OK</v>
      </c>
      <c r="AI2682" t="b">
        <f>ISBLANK(Table1[[#This Row],[Employee ID]])</f>
        <v>0</v>
      </c>
      <c r="AJ2682" t="b">
        <f>ISNUMBER(Table1[[#This Row],[Total Salary  ]])</f>
        <v>1</v>
      </c>
      <c r="AK2682" t="str">
        <f>IFERROR(_xlfn.XLOOKUP(Table1[[#This Row],[Manager ID]],MANAGERS!A:A,MANAGERS!B:B),"Not Found")</f>
        <v>Manager_15</v>
      </c>
    </row>
    <row r="2683" spans="1:37" x14ac:dyDescent="0.2">
      <c r="A2683" t="s">
        <v>622</v>
      </c>
      <c r="B2683" t="s">
        <v>45</v>
      </c>
      <c r="C2683" t="s">
        <v>15</v>
      </c>
      <c r="D2683" t="s">
        <v>33</v>
      </c>
      <c r="E2683" t="s">
        <v>17</v>
      </c>
      <c r="F2683" s="1">
        <v>43571</v>
      </c>
      <c r="G2683" s="1">
        <v>30107</v>
      </c>
      <c r="H2683">
        <v>64948</v>
      </c>
      <c r="I2683">
        <v>22182</v>
      </c>
      <c r="J2683">
        <v>62</v>
      </c>
      <c r="K2683">
        <v>60</v>
      </c>
      <c r="L2683" t="s">
        <v>23</v>
      </c>
      <c r="M2683">
        <v>119</v>
      </c>
      <c r="N2683">
        <f>Table1[[#This Row],[Basic Salary]]+Table1[[#This Row],[Bonus]]</f>
        <v>87130</v>
      </c>
      <c r="O2683" s="2">
        <f>Table1[[#This Row],[Bonus]]/Table1[[#This Row],[Basic Salary]]</f>
        <v>0.34153476627455809</v>
      </c>
      <c r="P2683">
        <f ca="1">DATEDIF(Table1[[#This Row],[Date of Birth]],TODAY(),"Y")</f>
        <v>44</v>
      </c>
      <c r="Q2683">
        <f ca="1">DATEDIF(Table1[[#This Row],[Joining Date]],TODAY(),"Y")</f>
        <v>7</v>
      </c>
      <c r="R2683" t="str">
        <f ca="1">IF(YEAR(Table1[[#This Row],[Joining Date]])=YEAR(TODAY()),"Yes","No")</f>
        <v>No</v>
      </c>
      <c r="S2683" t="str">
        <f ca="1">IF(Table1[[#This Row],[Experience]]&gt;5,"Yes","No")</f>
        <v>Yes</v>
      </c>
      <c r="T2683" t="str">
        <f>TEXT(Table1[[#This Row],[Joining Date]],"mmmm")</f>
        <v>April</v>
      </c>
      <c r="U2683" t="str">
        <f>TEXT(Table1[[#This Row],[Joining Date]],"yyyy")</f>
        <v>2019</v>
      </c>
      <c r="V2683" s="5">
        <f ca="1">TODAY()-Table1[[#This Row],[Joining Date]]</f>
        <v>2668</v>
      </c>
      <c r="W2683" t="str">
        <f>LEFT(Table1[[#This Row],[Employee Name]],FIND(" ",Table1[[#This Row],[Employee Name]])-1)</f>
        <v>Ananya</v>
      </c>
      <c r="X2683" t="str">
        <f>RIGHT(Table1[[#This Row],[Employee Name]],LEN(Table1[[#This Row],[Employee Name]])-FIND(" ",Table1[[#This Row],[Employee Name]]))</f>
        <v>Rao</v>
      </c>
      <c r="Y2683" t="str">
        <f>Table1[[#This Row],[Department]]&amp;"-"&amp;Table1[[#This Row],[Employee ID]]</f>
        <v>Marketing-E00566</v>
      </c>
      <c r="Z2683" t="str">
        <f>LEFT(Table1[[#This Row],[Department]],3)</f>
        <v>Mar</v>
      </c>
      <c r="AA2683" t="str">
        <f>_xlfn.XLOOKUP(Table1[[#This Row],[Manager ID]],MANAGERS!A:A,MANAGERS!B:B)</f>
        <v>Manager_19</v>
      </c>
      <c r="AB2683" t="str" cm="1">
        <f t="array" ref="AB2683">_xlfn.XLOOKUP(Table1[[#This Row],[Manager ID]],Table2[[#All],[Manager ID]],Table2[[#All],[Department Head]])</f>
        <v>Support</v>
      </c>
      <c r="AC2683" s="2">
        <f>_xlfn.XLOOKUP(Table1[[#This Row],[City]],L:L,O:O)</f>
        <v>0.23486488519629886</v>
      </c>
      <c r="AD2683" t="str" cm="1">
        <f t="array" ref="AD2683">_xlfn.IFS(Table1[[#This Row],[Performance Score]]&gt;=90,"Excellent",Table1[[#This Row],[Performance Score]]&gt;=75,"Good",Table1[[#This Row],[Performance Score]]&gt;=60,"Average",Table1[[#This Row],[Performance Score]]&lt;=60,"Need Improvement")</f>
        <v>Average</v>
      </c>
      <c r="AE2683" t="str">
        <f>IF(AND(Table1[[#This Row],[Attendance %]]&gt;=80,(Table1[[#This Row],[Performance Score]]&gt;=80)),"Eligible","Not Eligible")</f>
        <v>Not Eligible</v>
      </c>
      <c r="AF2683" t="str">
        <f>IF(Table1[[#This Row],[Performance Score]]&gt;=80,"High Performer","Low Performer")</f>
        <v>Low Performer</v>
      </c>
      <c r="AG2683" t="str" cm="1">
        <f t="array" aca="1" ref="AG2683" ca="1">_xlfn.IFS(Table1[[#This Row],[Experience]]&lt;=3,"Junior",Table1[[#This Row],[Experience]]&lt;=7,"Mid Level",Table1[[#This Row],[Experience]]&gt;=7,"Senior")</f>
        <v>Mid Level</v>
      </c>
      <c r="AH2683" t="str">
        <f>IF(Table1[[#This Row],[Attendance %]]&gt;75,"OK","Below 75")</f>
        <v>Below 75</v>
      </c>
      <c r="AI2683" t="b">
        <f>ISBLANK(Table1[[#This Row],[Employee ID]])</f>
        <v>0</v>
      </c>
      <c r="AJ2683" t="b">
        <f>ISNUMBER(Table1[[#This Row],[Total Salary  ]])</f>
        <v>1</v>
      </c>
      <c r="AK2683" t="str">
        <f>IFERROR(_xlfn.XLOOKUP(Table1[[#This Row],[Manager ID]],MANAGERS!A:A,MANAGERS!B:B),"Not Found")</f>
        <v>Manager_19</v>
      </c>
    </row>
    <row r="2684" spans="1:37" x14ac:dyDescent="0.2">
      <c r="A2684" t="s">
        <v>443</v>
      </c>
      <c r="B2684" t="s">
        <v>95</v>
      </c>
      <c r="C2684" t="s">
        <v>21</v>
      </c>
      <c r="D2684" t="s">
        <v>25</v>
      </c>
      <c r="E2684" t="s">
        <v>26</v>
      </c>
      <c r="F2684" s="1">
        <v>44408</v>
      </c>
      <c r="G2684" s="1">
        <v>38254</v>
      </c>
      <c r="H2684">
        <v>70843</v>
      </c>
      <c r="I2684">
        <v>16280</v>
      </c>
      <c r="J2684">
        <v>70</v>
      </c>
      <c r="K2684">
        <v>93</v>
      </c>
      <c r="L2684" t="s">
        <v>31</v>
      </c>
      <c r="M2684">
        <v>103</v>
      </c>
      <c r="N2684">
        <f>Table1[[#This Row],[Basic Salary]]+Table1[[#This Row],[Bonus]]</f>
        <v>87123</v>
      </c>
      <c r="O2684" s="2">
        <f>Table1[[#This Row],[Bonus]]/Table1[[#This Row],[Basic Salary]]</f>
        <v>0.22980393263978091</v>
      </c>
      <c r="P2684">
        <f ca="1">DATEDIF(Table1[[#This Row],[Date of Birth]],TODAY(),"Y")</f>
        <v>21</v>
      </c>
      <c r="Q2684">
        <f ca="1">DATEDIF(Table1[[#This Row],[Joining Date]],TODAY(),"Y")</f>
        <v>5</v>
      </c>
      <c r="R2684" t="str">
        <f ca="1">IF(YEAR(Table1[[#This Row],[Joining Date]])=YEAR(TODAY()),"Yes","No")</f>
        <v>No</v>
      </c>
      <c r="S2684" t="str">
        <f ca="1">IF(Table1[[#This Row],[Experience]]&gt;5,"Yes","No")</f>
        <v>No</v>
      </c>
      <c r="T2684" t="str">
        <f>TEXT(Table1[[#This Row],[Joining Date]],"mmmm")</f>
        <v>July</v>
      </c>
      <c r="U2684" t="str">
        <f>TEXT(Table1[[#This Row],[Joining Date]],"yyyy")</f>
        <v>2021</v>
      </c>
      <c r="V2684" s="5">
        <f ca="1">TODAY()-Table1[[#This Row],[Joining Date]]</f>
        <v>1831</v>
      </c>
      <c r="W2684" t="str">
        <f>LEFT(Table1[[#This Row],[Employee Name]],FIND(" ",Table1[[#This Row],[Employee Name]])-1)</f>
        <v>Ajay</v>
      </c>
      <c r="X2684" t="str">
        <f>RIGHT(Table1[[#This Row],[Employee Name]],LEN(Table1[[#This Row],[Employee Name]])-FIND(" ",Table1[[#This Row],[Employee Name]]))</f>
        <v>Singh</v>
      </c>
      <c r="Y2684" t="str">
        <f>Table1[[#This Row],[Department]]&amp;"-"&amp;Table1[[#This Row],[Employee ID]]</f>
        <v>Finance-E00387</v>
      </c>
      <c r="Z2684" t="str">
        <f>LEFT(Table1[[#This Row],[Department]],3)</f>
        <v>Fin</v>
      </c>
      <c r="AA2684" t="str">
        <f>_xlfn.XLOOKUP(Table1[[#This Row],[Manager ID]],MANAGERS!A:A,MANAGERS!B:B)</f>
        <v>Manager_3</v>
      </c>
      <c r="AB2684" t="str" cm="1">
        <f t="array" ref="AB2684">_xlfn.XLOOKUP(Table1[[#This Row],[Manager ID]],Table2[[#All],[Manager ID]],Table2[[#All],[Department Head]])</f>
        <v>IT</v>
      </c>
      <c r="AC2684" s="2">
        <f>_xlfn.XLOOKUP(Table1[[#This Row],[City]],L:L,O:O)</f>
        <v>0.241864189087755</v>
      </c>
      <c r="AD2684" t="str" cm="1">
        <f t="array" ref="AD2684">_xlfn.IFS(Table1[[#This Row],[Performance Score]]&gt;=90,"Excellent",Table1[[#This Row],[Performance Score]]&gt;=75,"Good",Table1[[#This Row],[Performance Score]]&gt;=60,"Average",Table1[[#This Row],[Performance Score]]&lt;=60,"Need Improvement")</f>
        <v>Excellent</v>
      </c>
      <c r="AE2684" t="str">
        <f>IF(AND(Table1[[#This Row],[Attendance %]]&gt;=80,(Table1[[#This Row],[Performance Score]]&gt;=80)),"Eligible","Not Eligible")</f>
        <v>Not Eligible</v>
      </c>
      <c r="AF2684" t="str">
        <f>IF(Table1[[#This Row],[Performance Score]]&gt;=80,"High Performer","Low Performer")</f>
        <v>High Performer</v>
      </c>
      <c r="AG2684" t="str" cm="1">
        <f t="array" aca="1" ref="AG2684" ca="1">_xlfn.IFS(Table1[[#This Row],[Experience]]&lt;=3,"Junior",Table1[[#This Row],[Experience]]&lt;=7,"Mid Level",Table1[[#This Row],[Experience]]&gt;=7,"Senior")</f>
        <v>Mid Level</v>
      </c>
      <c r="AH2684" t="str">
        <f>IF(Table1[[#This Row],[Attendance %]]&gt;75,"OK","Below 75")</f>
        <v>Below 75</v>
      </c>
      <c r="AI2684" t="b">
        <f>ISBLANK(Table1[[#This Row],[Employee ID]])</f>
        <v>0</v>
      </c>
      <c r="AJ2684" t="b">
        <f>ISNUMBER(Table1[[#This Row],[Total Salary  ]])</f>
        <v>1</v>
      </c>
      <c r="AK2684" t="str">
        <f>IFERROR(_xlfn.XLOOKUP(Table1[[#This Row],[Manager ID]],MANAGERS!A:A,MANAGERS!B:B),"Not Found")</f>
        <v>Manager_3</v>
      </c>
    </row>
    <row r="2685" spans="1:37" x14ac:dyDescent="0.2">
      <c r="A2685" t="s">
        <v>3543</v>
      </c>
      <c r="B2685" t="s">
        <v>50</v>
      </c>
      <c r="C2685" t="s">
        <v>21</v>
      </c>
      <c r="D2685" t="s">
        <v>43</v>
      </c>
      <c r="E2685" t="s">
        <v>22</v>
      </c>
      <c r="F2685" s="1">
        <v>45716</v>
      </c>
      <c r="G2685" s="1">
        <v>35694</v>
      </c>
      <c r="H2685">
        <v>79551</v>
      </c>
      <c r="I2685">
        <v>7541</v>
      </c>
      <c r="J2685">
        <v>80</v>
      </c>
      <c r="K2685">
        <v>84</v>
      </c>
      <c r="L2685" t="s">
        <v>31</v>
      </c>
      <c r="M2685">
        <v>112</v>
      </c>
      <c r="N2685">
        <f>Table1[[#This Row],[Basic Salary]]+Table1[[#This Row],[Bonus]]</f>
        <v>87092</v>
      </c>
      <c r="O2685" s="2">
        <f>Table1[[#This Row],[Bonus]]/Table1[[#This Row],[Basic Salary]]</f>
        <v>9.4794534323892843E-2</v>
      </c>
      <c r="P2685">
        <f ca="1">DATEDIF(Table1[[#This Row],[Date of Birth]],TODAY(),"Y")</f>
        <v>28</v>
      </c>
      <c r="Q2685">
        <f ca="1">DATEDIF(Table1[[#This Row],[Joining Date]],TODAY(),"Y")</f>
        <v>1</v>
      </c>
      <c r="R2685" t="str">
        <f ca="1">IF(YEAR(Table1[[#This Row],[Joining Date]])=YEAR(TODAY()),"Yes","No")</f>
        <v>No</v>
      </c>
      <c r="S2685" t="str">
        <f ca="1">IF(Table1[[#This Row],[Experience]]&gt;5,"Yes","No")</f>
        <v>No</v>
      </c>
      <c r="T2685" t="str">
        <f>TEXT(Table1[[#This Row],[Joining Date]],"mmmm")</f>
        <v>February</v>
      </c>
      <c r="U2685" t="str">
        <f>TEXT(Table1[[#This Row],[Joining Date]],"yyyy")</f>
        <v>2025</v>
      </c>
      <c r="V2685" s="5">
        <f ca="1">TODAY()-Table1[[#This Row],[Joining Date]]</f>
        <v>523</v>
      </c>
      <c r="W2685" t="str">
        <f>LEFT(Table1[[#This Row],[Employee Name]],FIND(" ",Table1[[#This Row],[Employee Name]])-1)</f>
        <v>Ravi</v>
      </c>
      <c r="X2685" t="str">
        <f>RIGHT(Table1[[#This Row],[Employee Name]],LEN(Table1[[#This Row],[Employee Name]])-FIND(" ",Table1[[#This Row],[Employee Name]]))</f>
        <v>Teja</v>
      </c>
      <c r="Y2685" t="str">
        <f>Table1[[#This Row],[Department]]&amp;"-"&amp;Table1[[#This Row],[Employee ID]]</f>
        <v>Operations-E03487</v>
      </c>
      <c r="Z2685" t="str">
        <f>LEFT(Table1[[#This Row],[Department]],3)</f>
        <v>Ope</v>
      </c>
      <c r="AA2685" t="str">
        <f>_xlfn.XLOOKUP(Table1[[#This Row],[Manager ID]],MANAGERS!A:A,MANAGERS!B:B)</f>
        <v>Manager_12</v>
      </c>
      <c r="AB2685" t="str" cm="1">
        <f t="array" ref="AB2685">_xlfn.XLOOKUP(Table1[[#This Row],[Manager ID]],Table2[[#All],[Manager ID]],Table2[[#All],[Department Head]])</f>
        <v>Marketing</v>
      </c>
      <c r="AC2685" s="2">
        <f>_xlfn.XLOOKUP(Table1[[#This Row],[City]],L:L,O:O)</f>
        <v>0.241864189087755</v>
      </c>
      <c r="AD2685" t="str" cm="1">
        <f t="array" ref="AD2685">_xlfn.IFS(Table1[[#This Row],[Performance Score]]&gt;=90,"Excellent",Table1[[#This Row],[Performance Score]]&gt;=75,"Good",Table1[[#This Row],[Performance Score]]&gt;=60,"Average",Table1[[#This Row],[Performance Score]]&lt;=60,"Need Improvement")</f>
        <v>Good</v>
      </c>
      <c r="AE2685" t="str">
        <f>IF(AND(Table1[[#This Row],[Attendance %]]&gt;=80,(Table1[[#This Row],[Performance Score]]&gt;=80)),"Eligible","Not Eligible")</f>
        <v>Eligible</v>
      </c>
      <c r="AF2685" t="str">
        <f>IF(Table1[[#This Row],[Performance Score]]&gt;=80,"High Performer","Low Performer")</f>
        <v>High Performer</v>
      </c>
      <c r="AG2685" t="str" cm="1">
        <f t="array" aca="1" ref="AG2685" ca="1">_xlfn.IFS(Table1[[#This Row],[Experience]]&lt;=3,"Junior",Table1[[#This Row],[Experience]]&lt;=7,"Mid Level",Table1[[#This Row],[Experience]]&gt;=7,"Senior")</f>
        <v>Junior</v>
      </c>
      <c r="AH2685" t="str">
        <f>IF(Table1[[#This Row],[Attendance %]]&gt;75,"OK","Below 75")</f>
        <v>OK</v>
      </c>
      <c r="AI2685" t="b">
        <f>ISBLANK(Table1[[#This Row],[Employee ID]])</f>
        <v>0</v>
      </c>
      <c r="AJ2685" t="b">
        <f>ISNUMBER(Table1[[#This Row],[Total Salary  ]])</f>
        <v>1</v>
      </c>
      <c r="AK2685" t="str">
        <f>IFERROR(_xlfn.XLOOKUP(Table1[[#This Row],[Manager ID]],MANAGERS!A:A,MANAGERS!B:B),"Not Found")</f>
        <v>Manager_12</v>
      </c>
    </row>
    <row r="2686" spans="1:37" x14ac:dyDescent="0.2">
      <c r="A2686" t="s">
        <v>2405</v>
      </c>
      <c r="B2686" t="s">
        <v>129</v>
      </c>
      <c r="C2686" t="s">
        <v>21</v>
      </c>
      <c r="D2686" t="s">
        <v>81</v>
      </c>
      <c r="E2686" t="s">
        <v>17</v>
      </c>
      <c r="F2686" s="1">
        <v>45173</v>
      </c>
      <c r="G2686" s="1">
        <v>33797</v>
      </c>
      <c r="H2686">
        <v>78413</v>
      </c>
      <c r="I2686">
        <v>8665</v>
      </c>
      <c r="J2686">
        <v>91</v>
      </c>
      <c r="K2686">
        <v>47</v>
      </c>
      <c r="L2686" t="s">
        <v>23</v>
      </c>
      <c r="M2686">
        <v>106</v>
      </c>
      <c r="N2686">
        <f>Table1[[#This Row],[Basic Salary]]+Table1[[#This Row],[Bonus]]</f>
        <v>87078</v>
      </c>
      <c r="O2686" s="2">
        <f>Table1[[#This Row],[Bonus]]/Table1[[#This Row],[Basic Salary]]</f>
        <v>0.11050463571091529</v>
      </c>
      <c r="P2686">
        <f ca="1">DATEDIF(Table1[[#This Row],[Date of Birth]],TODAY(),"Y")</f>
        <v>34</v>
      </c>
      <c r="Q2686">
        <f ca="1">DATEDIF(Table1[[#This Row],[Joining Date]],TODAY(),"Y")</f>
        <v>2</v>
      </c>
      <c r="R2686" t="str">
        <f ca="1">IF(YEAR(Table1[[#This Row],[Joining Date]])=YEAR(TODAY()),"Yes","No")</f>
        <v>No</v>
      </c>
      <c r="S2686" t="str">
        <f ca="1">IF(Table1[[#This Row],[Experience]]&gt;5,"Yes","No")</f>
        <v>No</v>
      </c>
      <c r="T2686" t="str">
        <f>TEXT(Table1[[#This Row],[Joining Date]],"mmmm")</f>
        <v>September</v>
      </c>
      <c r="U2686" t="str">
        <f>TEXT(Table1[[#This Row],[Joining Date]],"yyyy")</f>
        <v>2023</v>
      </c>
      <c r="V2686" s="5">
        <f ca="1">TODAY()-Table1[[#This Row],[Joining Date]]</f>
        <v>1066</v>
      </c>
      <c r="W2686" t="str">
        <f>LEFT(Table1[[#This Row],[Employee Name]],FIND(" ",Table1[[#This Row],[Employee Name]])-1)</f>
        <v>Aarav</v>
      </c>
      <c r="X2686" t="str">
        <f>RIGHT(Table1[[#This Row],[Employee Name]],LEN(Table1[[#This Row],[Employee Name]])-FIND(" ",Table1[[#This Row],[Employee Name]]))</f>
        <v>Sharma</v>
      </c>
      <c r="Y2686" t="str">
        <f>Table1[[#This Row],[Department]]&amp;"-"&amp;Table1[[#This Row],[Employee ID]]</f>
        <v>Sales-E02349</v>
      </c>
      <c r="Z2686" t="str">
        <f>LEFT(Table1[[#This Row],[Department]],3)</f>
        <v>Sal</v>
      </c>
      <c r="AA2686" t="str">
        <f>_xlfn.XLOOKUP(Table1[[#This Row],[Manager ID]],MANAGERS!A:A,MANAGERS!B:B)</f>
        <v>Manager_6</v>
      </c>
      <c r="AB2686" t="str" cm="1">
        <f t="array" ref="AB2686">_xlfn.XLOOKUP(Table1[[#This Row],[Manager ID]],Table2[[#All],[Manager ID]],Table2[[#All],[Department Head]])</f>
        <v>HR</v>
      </c>
      <c r="AC2686" s="2">
        <f>_xlfn.XLOOKUP(Table1[[#This Row],[City]],L:L,O:O)</f>
        <v>0.23486488519629886</v>
      </c>
      <c r="AD2686" t="str" cm="1">
        <f t="array" ref="AD2686">_xlfn.IFS(Table1[[#This Row],[Performance Score]]&gt;=90,"Excellent",Table1[[#This Row],[Performance Score]]&gt;=75,"Good",Table1[[#This Row],[Performance Score]]&gt;=60,"Average",Table1[[#This Row],[Performance Score]]&lt;=60,"Need Improvement")</f>
        <v>Need Improvement</v>
      </c>
      <c r="AE2686" t="str">
        <f>IF(AND(Table1[[#This Row],[Attendance %]]&gt;=80,(Table1[[#This Row],[Performance Score]]&gt;=80)),"Eligible","Not Eligible")</f>
        <v>Not Eligible</v>
      </c>
      <c r="AF2686" t="str">
        <f>IF(Table1[[#This Row],[Performance Score]]&gt;=80,"High Performer","Low Performer")</f>
        <v>Low Performer</v>
      </c>
      <c r="AG2686" t="str" cm="1">
        <f t="array" aca="1" ref="AG2686" ca="1">_xlfn.IFS(Table1[[#This Row],[Experience]]&lt;=3,"Junior",Table1[[#This Row],[Experience]]&lt;=7,"Mid Level",Table1[[#This Row],[Experience]]&gt;=7,"Senior")</f>
        <v>Junior</v>
      </c>
      <c r="AH2686" t="str">
        <f>IF(Table1[[#This Row],[Attendance %]]&gt;75,"OK","Below 75")</f>
        <v>OK</v>
      </c>
      <c r="AI2686" t="b">
        <f>ISBLANK(Table1[[#This Row],[Employee ID]])</f>
        <v>0</v>
      </c>
      <c r="AJ2686" t="b">
        <f>ISNUMBER(Table1[[#This Row],[Total Salary  ]])</f>
        <v>1</v>
      </c>
      <c r="AK2686" t="str">
        <f>IFERROR(_xlfn.XLOOKUP(Table1[[#This Row],[Manager ID]],MANAGERS!A:A,MANAGERS!B:B),"Not Found")</f>
        <v>Manager_6</v>
      </c>
    </row>
    <row r="2687" spans="1:37" x14ac:dyDescent="0.2">
      <c r="A2687" t="s">
        <v>3857</v>
      </c>
      <c r="B2687" t="s">
        <v>71</v>
      </c>
      <c r="C2687" t="s">
        <v>21</v>
      </c>
      <c r="D2687" t="s">
        <v>46</v>
      </c>
      <c r="E2687" t="s">
        <v>26</v>
      </c>
      <c r="F2687" s="1">
        <v>43775</v>
      </c>
      <c r="G2687" s="1">
        <v>35843</v>
      </c>
      <c r="H2687">
        <v>57566</v>
      </c>
      <c r="I2687">
        <v>29501</v>
      </c>
      <c r="J2687">
        <v>77</v>
      </c>
      <c r="K2687">
        <v>96</v>
      </c>
      <c r="L2687" t="s">
        <v>34</v>
      </c>
      <c r="M2687">
        <v>105</v>
      </c>
      <c r="N2687">
        <f>Table1[[#This Row],[Basic Salary]]+Table1[[#This Row],[Bonus]]</f>
        <v>87067</v>
      </c>
      <c r="O2687" s="2">
        <f>Table1[[#This Row],[Bonus]]/Table1[[#This Row],[Basic Salary]]</f>
        <v>0.51247264010005911</v>
      </c>
      <c r="P2687">
        <f ca="1">DATEDIF(Table1[[#This Row],[Date of Birth]],TODAY(),"Y")</f>
        <v>28</v>
      </c>
      <c r="Q2687">
        <f ca="1">DATEDIF(Table1[[#This Row],[Joining Date]],TODAY(),"Y")</f>
        <v>6</v>
      </c>
      <c r="R2687" t="str">
        <f ca="1">IF(YEAR(Table1[[#This Row],[Joining Date]])=YEAR(TODAY()),"Yes","No")</f>
        <v>No</v>
      </c>
      <c r="S2687" t="str">
        <f ca="1">IF(Table1[[#This Row],[Experience]]&gt;5,"Yes","No")</f>
        <v>Yes</v>
      </c>
      <c r="T2687" t="str">
        <f>TEXT(Table1[[#This Row],[Joining Date]],"mmmm")</f>
        <v>November</v>
      </c>
      <c r="U2687" t="str">
        <f>TEXT(Table1[[#This Row],[Joining Date]],"yyyy")</f>
        <v>2019</v>
      </c>
      <c r="V2687" s="5">
        <f ca="1">TODAY()-Table1[[#This Row],[Joining Date]]</f>
        <v>2464</v>
      </c>
      <c r="W2687" t="str">
        <f>LEFT(Table1[[#This Row],[Employee Name]],FIND(" ",Table1[[#This Row],[Employee Name]])-1)</f>
        <v>Sneha</v>
      </c>
      <c r="X2687" t="str">
        <f>RIGHT(Table1[[#This Row],[Employee Name]],LEN(Table1[[#This Row],[Employee Name]])-FIND(" ",Table1[[#This Row],[Employee Name]]))</f>
        <v>Iyer</v>
      </c>
      <c r="Y2687" t="str">
        <f>Table1[[#This Row],[Department]]&amp;"-"&amp;Table1[[#This Row],[Employee ID]]</f>
        <v>Support-E03801</v>
      </c>
      <c r="Z2687" t="str">
        <f>LEFT(Table1[[#This Row],[Department]],3)</f>
        <v>Sup</v>
      </c>
      <c r="AA2687" t="str">
        <f>_xlfn.XLOOKUP(Table1[[#This Row],[Manager ID]],MANAGERS!A:A,MANAGERS!B:B)</f>
        <v>Manager_5</v>
      </c>
      <c r="AB2687" t="str" cm="1">
        <f t="array" ref="AB2687">_xlfn.XLOOKUP(Table1[[#This Row],[Manager ID]],Table2[[#All],[Manager ID]],Table2[[#All],[Department Head]])</f>
        <v>Sales</v>
      </c>
      <c r="AC2687" s="2">
        <f>_xlfn.XLOOKUP(Table1[[#This Row],[City]],L:L,O:O)</f>
        <v>0.24030340748661314</v>
      </c>
      <c r="AD2687" t="str" cm="1">
        <f t="array" ref="AD2687">_xlfn.IFS(Table1[[#This Row],[Performance Score]]&gt;=90,"Excellent",Table1[[#This Row],[Performance Score]]&gt;=75,"Good",Table1[[#This Row],[Performance Score]]&gt;=60,"Average",Table1[[#This Row],[Performance Score]]&lt;=60,"Need Improvement")</f>
        <v>Excellent</v>
      </c>
      <c r="AE2687" t="str">
        <f>IF(AND(Table1[[#This Row],[Attendance %]]&gt;=80,(Table1[[#This Row],[Performance Score]]&gt;=80)),"Eligible","Not Eligible")</f>
        <v>Not Eligible</v>
      </c>
      <c r="AF2687" t="str">
        <f>IF(Table1[[#This Row],[Performance Score]]&gt;=80,"High Performer","Low Performer")</f>
        <v>High Performer</v>
      </c>
      <c r="AG2687" t="str" cm="1">
        <f t="array" aca="1" ref="AG2687" ca="1">_xlfn.IFS(Table1[[#This Row],[Experience]]&lt;=3,"Junior",Table1[[#This Row],[Experience]]&lt;=7,"Mid Level",Table1[[#This Row],[Experience]]&gt;=7,"Senior")</f>
        <v>Mid Level</v>
      </c>
      <c r="AH2687" t="str">
        <f>IF(Table1[[#This Row],[Attendance %]]&gt;75,"OK","Below 75")</f>
        <v>OK</v>
      </c>
      <c r="AI2687" t="b">
        <f>ISBLANK(Table1[[#This Row],[Employee ID]])</f>
        <v>0</v>
      </c>
      <c r="AJ2687" t="b">
        <f>ISNUMBER(Table1[[#This Row],[Total Salary  ]])</f>
        <v>1</v>
      </c>
      <c r="AK2687" t="str">
        <f>IFERROR(_xlfn.XLOOKUP(Table1[[#This Row],[Manager ID]],MANAGERS!A:A,MANAGERS!B:B),"Not Found")</f>
        <v>Manager_5</v>
      </c>
    </row>
    <row r="2688" spans="1:37" x14ac:dyDescent="0.2">
      <c r="A2688" t="s">
        <v>1377</v>
      </c>
      <c r="B2688" t="s">
        <v>57</v>
      </c>
      <c r="C2688" t="s">
        <v>15</v>
      </c>
      <c r="D2688" t="s">
        <v>43</v>
      </c>
      <c r="E2688" t="s">
        <v>30</v>
      </c>
      <c r="F2688" s="1">
        <v>42142</v>
      </c>
      <c r="G2688" s="1">
        <v>39825</v>
      </c>
      <c r="H2688">
        <v>61038</v>
      </c>
      <c r="I2688">
        <v>26026</v>
      </c>
      <c r="J2688">
        <v>90</v>
      </c>
      <c r="K2688">
        <v>65</v>
      </c>
      <c r="L2688" t="s">
        <v>53</v>
      </c>
      <c r="M2688">
        <v>109</v>
      </c>
      <c r="N2688">
        <f>Table1[[#This Row],[Basic Salary]]+Table1[[#This Row],[Bonus]]</f>
        <v>87064</v>
      </c>
      <c r="O2688" s="2">
        <f>Table1[[#This Row],[Bonus]]/Table1[[#This Row],[Basic Salary]]</f>
        <v>0.42639011763163931</v>
      </c>
      <c r="P2688">
        <f ca="1">DATEDIF(Table1[[#This Row],[Date of Birth]],TODAY(),"Y")</f>
        <v>17</v>
      </c>
      <c r="Q2688">
        <f ca="1">DATEDIF(Table1[[#This Row],[Joining Date]],TODAY(),"Y")</f>
        <v>11</v>
      </c>
      <c r="R2688" t="str">
        <f ca="1">IF(YEAR(Table1[[#This Row],[Joining Date]])=YEAR(TODAY()),"Yes","No")</f>
        <v>No</v>
      </c>
      <c r="S2688" t="str">
        <f ca="1">IF(Table1[[#This Row],[Experience]]&gt;5,"Yes","No")</f>
        <v>Yes</v>
      </c>
      <c r="T2688" t="str">
        <f>TEXT(Table1[[#This Row],[Joining Date]],"mmmm")</f>
        <v>May</v>
      </c>
      <c r="U2688" t="str">
        <f>TEXT(Table1[[#This Row],[Joining Date]],"yyyy")</f>
        <v>2015</v>
      </c>
      <c r="V2688" s="5">
        <f ca="1">TODAY()-Table1[[#This Row],[Joining Date]]</f>
        <v>4097</v>
      </c>
      <c r="W2688" t="str">
        <f>LEFT(Table1[[#This Row],[Employee Name]],FIND(" ",Table1[[#This Row],[Employee Name]])-1)</f>
        <v>Swathi</v>
      </c>
      <c r="X2688" t="str">
        <f>RIGHT(Table1[[#This Row],[Employee Name]],LEN(Table1[[#This Row],[Employee Name]])-FIND(" ",Table1[[#This Row],[Employee Name]]))</f>
        <v>Ramesh</v>
      </c>
      <c r="Y2688" t="str">
        <f>Table1[[#This Row],[Department]]&amp;"-"&amp;Table1[[#This Row],[Employee ID]]</f>
        <v>Operations-E01321</v>
      </c>
      <c r="Z2688" t="str">
        <f>LEFT(Table1[[#This Row],[Department]],3)</f>
        <v>Ope</v>
      </c>
      <c r="AA2688" t="str">
        <f>_xlfn.XLOOKUP(Table1[[#This Row],[Manager ID]],MANAGERS!A:A,MANAGERS!B:B)</f>
        <v>Manager_9</v>
      </c>
      <c r="AB2688" t="str" cm="1">
        <f t="array" ref="AB2688">_xlfn.XLOOKUP(Table1[[#This Row],[Manager ID]],Table2[[#All],[Manager ID]],Table2[[#All],[Department Head]])</f>
        <v>Sales</v>
      </c>
      <c r="AC2688" s="2">
        <f>_xlfn.XLOOKUP(Table1[[#This Row],[City]],L:L,O:O)</f>
        <v>0.23685887225230964</v>
      </c>
      <c r="AD2688" t="str" cm="1">
        <f t="array" ref="AD2688">_xlfn.IFS(Table1[[#This Row],[Performance Score]]&gt;=90,"Excellent",Table1[[#This Row],[Performance Score]]&gt;=75,"Good",Table1[[#This Row],[Performance Score]]&gt;=60,"Average",Table1[[#This Row],[Performance Score]]&lt;=60,"Need Improvement")</f>
        <v>Average</v>
      </c>
      <c r="AE2688" t="str">
        <f>IF(AND(Table1[[#This Row],[Attendance %]]&gt;=80,(Table1[[#This Row],[Performance Score]]&gt;=80)),"Eligible","Not Eligible")</f>
        <v>Not Eligible</v>
      </c>
      <c r="AF2688" t="str">
        <f>IF(Table1[[#This Row],[Performance Score]]&gt;=80,"High Performer","Low Performer")</f>
        <v>Low Performer</v>
      </c>
      <c r="AG2688" t="str" cm="1">
        <f t="array" aca="1" ref="AG2688" ca="1">_xlfn.IFS(Table1[[#This Row],[Experience]]&lt;=3,"Junior",Table1[[#This Row],[Experience]]&lt;=7,"Mid Level",Table1[[#This Row],[Experience]]&gt;=7,"Senior")</f>
        <v>Senior</v>
      </c>
      <c r="AH2688" t="str">
        <f>IF(Table1[[#This Row],[Attendance %]]&gt;75,"OK","Below 75")</f>
        <v>OK</v>
      </c>
      <c r="AI2688" t="b">
        <f>ISBLANK(Table1[[#This Row],[Employee ID]])</f>
        <v>0</v>
      </c>
      <c r="AJ2688" t="b">
        <f>ISNUMBER(Table1[[#This Row],[Total Salary  ]])</f>
        <v>1</v>
      </c>
      <c r="AK2688" t="str">
        <f>IFERROR(_xlfn.XLOOKUP(Table1[[#This Row],[Manager ID]],MANAGERS!A:A,MANAGERS!B:B),"Not Found")</f>
        <v>Manager_9</v>
      </c>
    </row>
    <row r="2689" spans="1:37" x14ac:dyDescent="0.2">
      <c r="A2689" t="s">
        <v>1164</v>
      </c>
      <c r="B2689" t="s">
        <v>75</v>
      </c>
      <c r="C2689" t="s">
        <v>15</v>
      </c>
      <c r="D2689" t="s">
        <v>16</v>
      </c>
      <c r="E2689" t="s">
        <v>51</v>
      </c>
      <c r="F2689" s="1">
        <v>44004</v>
      </c>
      <c r="G2689" s="1">
        <v>29869</v>
      </c>
      <c r="H2689">
        <v>72641</v>
      </c>
      <c r="I2689">
        <v>14392</v>
      </c>
      <c r="J2689">
        <v>85</v>
      </c>
      <c r="K2689">
        <v>66</v>
      </c>
      <c r="L2689" t="s">
        <v>34</v>
      </c>
      <c r="M2689">
        <v>120</v>
      </c>
      <c r="N2689">
        <f>Table1[[#This Row],[Basic Salary]]+Table1[[#This Row],[Bonus]]</f>
        <v>87033</v>
      </c>
      <c r="O2689" s="2">
        <f>Table1[[#This Row],[Bonus]]/Table1[[#This Row],[Basic Salary]]</f>
        <v>0.19812502581186933</v>
      </c>
      <c r="P2689">
        <f ca="1">DATEDIF(Table1[[#This Row],[Date of Birth]],TODAY(),"Y")</f>
        <v>44</v>
      </c>
      <c r="Q2689">
        <f ca="1">DATEDIF(Table1[[#This Row],[Joining Date]],TODAY(),"Y")</f>
        <v>6</v>
      </c>
      <c r="R2689" t="str">
        <f ca="1">IF(YEAR(Table1[[#This Row],[Joining Date]])=YEAR(TODAY()),"Yes","No")</f>
        <v>No</v>
      </c>
      <c r="S2689" t="str">
        <f ca="1">IF(Table1[[#This Row],[Experience]]&gt;5,"Yes","No")</f>
        <v>Yes</v>
      </c>
      <c r="T2689" t="str">
        <f>TEXT(Table1[[#This Row],[Joining Date]],"mmmm")</f>
        <v>June</v>
      </c>
      <c r="U2689" t="str">
        <f>TEXT(Table1[[#This Row],[Joining Date]],"yyyy")</f>
        <v>2020</v>
      </c>
      <c r="V2689" s="5">
        <f ca="1">TODAY()-Table1[[#This Row],[Joining Date]]</f>
        <v>2235</v>
      </c>
      <c r="W2689" t="str">
        <f>LEFT(Table1[[#This Row],[Employee Name]],FIND(" ",Table1[[#This Row],[Employee Name]])-1)</f>
        <v>Ishita</v>
      </c>
      <c r="X2689" t="str">
        <f>RIGHT(Table1[[#This Row],[Employee Name]],LEN(Table1[[#This Row],[Employee Name]])-FIND(" ",Table1[[#This Row],[Employee Name]]))</f>
        <v>Roy</v>
      </c>
      <c r="Y2689" t="str">
        <f>Table1[[#This Row],[Department]]&amp;"-"&amp;Table1[[#This Row],[Employee ID]]</f>
        <v>HR-E01108</v>
      </c>
      <c r="Z2689" t="str">
        <f>LEFT(Table1[[#This Row],[Department]],3)</f>
        <v>HR</v>
      </c>
      <c r="AA2689" t="str">
        <f>_xlfn.XLOOKUP(Table1[[#This Row],[Manager ID]],MANAGERS!A:A,MANAGERS!B:B)</f>
        <v>Manager_20</v>
      </c>
      <c r="AB2689" t="str" cm="1">
        <f t="array" ref="AB2689">_xlfn.XLOOKUP(Table1[[#This Row],[Manager ID]],Table2[[#All],[Manager ID]],Table2[[#All],[Department Head]])</f>
        <v>Operations</v>
      </c>
      <c r="AC2689" s="2">
        <f>_xlfn.XLOOKUP(Table1[[#This Row],[City]],L:L,O:O)</f>
        <v>0.24030340748661314</v>
      </c>
      <c r="AD2689" t="str" cm="1">
        <f t="array" ref="AD2689">_xlfn.IFS(Table1[[#This Row],[Performance Score]]&gt;=90,"Excellent",Table1[[#This Row],[Performance Score]]&gt;=75,"Good",Table1[[#This Row],[Performance Score]]&gt;=60,"Average",Table1[[#This Row],[Performance Score]]&lt;=60,"Need Improvement")</f>
        <v>Average</v>
      </c>
      <c r="AE2689" t="str">
        <f>IF(AND(Table1[[#This Row],[Attendance %]]&gt;=80,(Table1[[#This Row],[Performance Score]]&gt;=80)),"Eligible","Not Eligible")</f>
        <v>Not Eligible</v>
      </c>
      <c r="AF2689" t="str">
        <f>IF(Table1[[#This Row],[Performance Score]]&gt;=80,"High Performer","Low Performer")</f>
        <v>Low Performer</v>
      </c>
      <c r="AG2689" t="str" cm="1">
        <f t="array" aca="1" ref="AG2689" ca="1">_xlfn.IFS(Table1[[#This Row],[Experience]]&lt;=3,"Junior",Table1[[#This Row],[Experience]]&lt;=7,"Mid Level",Table1[[#This Row],[Experience]]&gt;=7,"Senior")</f>
        <v>Mid Level</v>
      </c>
      <c r="AH2689" t="str">
        <f>IF(Table1[[#This Row],[Attendance %]]&gt;75,"OK","Below 75")</f>
        <v>OK</v>
      </c>
      <c r="AI2689" t="b">
        <f>ISBLANK(Table1[[#This Row],[Employee ID]])</f>
        <v>0</v>
      </c>
      <c r="AJ2689" t="b">
        <f>ISNUMBER(Table1[[#This Row],[Total Salary  ]])</f>
        <v>1</v>
      </c>
      <c r="AK2689" t="str">
        <f>IFERROR(_xlfn.XLOOKUP(Table1[[#This Row],[Manager ID]],MANAGERS!A:A,MANAGERS!B:B),"Not Found")</f>
        <v>Manager_20</v>
      </c>
    </row>
    <row r="2690" spans="1:37" x14ac:dyDescent="0.2">
      <c r="A2690" t="s">
        <v>3413</v>
      </c>
      <c r="B2690" t="s">
        <v>29</v>
      </c>
      <c r="C2690" t="s">
        <v>21</v>
      </c>
      <c r="D2690" t="s">
        <v>81</v>
      </c>
      <c r="E2690" t="s">
        <v>17</v>
      </c>
      <c r="F2690" s="1">
        <v>44135</v>
      </c>
      <c r="G2690" s="1">
        <v>33782</v>
      </c>
      <c r="H2690">
        <v>57546</v>
      </c>
      <c r="I2690">
        <v>29477</v>
      </c>
      <c r="J2690">
        <v>100</v>
      </c>
      <c r="K2690">
        <v>67</v>
      </c>
      <c r="L2690" t="s">
        <v>34</v>
      </c>
      <c r="M2690">
        <v>118</v>
      </c>
      <c r="N2690">
        <f>Table1[[#This Row],[Basic Salary]]+Table1[[#This Row],[Bonus]]</f>
        <v>87023</v>
      </c>
      <c r="O2690" s="2">
        <f>Table1[[#This Row],[Bonus]]/Table1[[#This Row],[Basic Salary]]</f>
        <v>0.51223369130782326</v>
      </c>
      <c r="P2690">
        <f ca="1">DATEDIF(Table1[[#This Row],[Date of Birth]],TODAY(),"Y")</f>
        <v>34</v>
      </c>
      <c r="Q2690">
        <f ca="1">DATEDIF(Table1[[#This Row],[Joining Date]],TODAY(),"Y")</f>
        <v>5</v>
      </c>
      <c r="R2690" t="str">
        <f ca="1">IF(YEAR(Table1[[#This Row],[Joining Date]])=YEAR(TODAY()),"Yes","No")</f>
        <v>No</v>
      </c>
      <c r="S2690" t="str">
        <f ca="1">IF(Table1[[#This Row],[Experience]]&gt;5,"Yes","No")</f>
        <v>No</v>
      </c>
      <c r="T2690" t="str">
        <f>TEXT(Table1[[#This Row],[Joining Date]],"mmmm")</f>
        <v>October</v>
      </c>
      <c r="U2690" t="str">
        <f>TEXT(Table1[[#This Row],[Joining Date]],"yyyy")</f>
        <v>2020</v>
      </c>
      <c r="V2690" s="5">
        <f ca="1">TODAY()-Table1[[#This Row],[Joining Date]]</f>
        <v>2104</v>
      </c>
      <c r="W2690" t="str">
        <f>LEFT(Table1[[#This Row],[Employee Name]],FIND(" ",Table1[[#This Row],[Employee Name]])-1)</f>
        <v>Vikram</v>
      </c>
      <c r="X2690" t="str">
        <f>RIGHT(Table1[[#This Row],[Employee Name]],LEN(Table1[[#This Row],[Employee Name]])-FIND(" ",Table1[[#This Row],[Employee Name]]))</f>
        <v>Singh</v>
      </c>
      <c r="Y2690" t="str">
        <f>Table1[[#This Row],[Department]]&amp;"-"&amp;Table1[[#This Row],[Employee ID]]</f>
        <v>Sales-E03357</v>
      </c>
      <c r="Z2690" t="str">
        <f>LEFT(Table1[[#This Row],[Department]],3)</f>
        <v>Sal</v>
      </c>
      <c r="AA2690" t="str">
        <f>_xlfn.XLOOKUP(Table1[[#This Row],[Manager ID]],MANAGERS!A:A,MANAGERS!B:B)</f>
        <v>Manager_18</v>
      </c>
      <c r="AB2690" t="str" cm="1">
        <f t="array" ref="AB2690">_xlfn.XLOOKUP(Table1[[#This Row],[Manager ID]],Table2[[#All],[Manager ID]],Table2[[#All],[Department Head]])</f>
        <v>Support</v>
      </c>
      <c r="AC2690" s="2">
        <f>_xlfn.XLOOKUP(Table1[[#This Row],[City]],L:L,O:O)</f>
        <v>0.24030340748661314</v>
      </c>
      <c r="AD2690" t="str" cm="1">
        <f t="array" ref="AD2690">_xlfn.IFS(Table1[[#This Row],[Performance Score]]&gt;=90,"Excellent",Table1[[#This Row],[Performance Score]]&gt;=75,"Good",Table1[[#This Row],[Performance Score]]&gt;=60,"Average",Table1[[#This Row],[Performance Score]]&lt;=60,"Need Improvement")</f>
        <v>Average</v>
      </c>
      <c r="AE2690" t="str">
        <f>IF(AND(Table1[[#This Row],[Attendance %]]&gt;=80,(Table1[[#This Row],[Performance Score]]&gt;=80)),"Eligible","Not Eligible")</f>
        <v>Not Eligible</v>
      </c>
      <c r="AF2690" t="str">
        <f>IF(Table1[[#This Row],[Performance Score]]&gt;=80,"High Performer","Low Performer")</f>
        <v>Low Performer</v>
      </c>
      <c r="AG2690" t="str" cm="1">
        <f t="array" aca="1" ref="AG2690" ca="1">_xlfn.IFS(Table1[[#This Row],[Experience]]&lt;=3,"Junior",Table1[[#This Row],[Experience]]&lt;=7,"Mid Level",Table1[[#This Row],[Experience]]&gt;=7,"Senior")</f>
        <v>Mid Level</v>
      </c>
      <c r="AH2690" t="str">
        <f>IF(Table1[[#This Row],[Attendance %]]&gt;75,"OK","Below 75")</f>
        <v>OK</v>
      </c>
      <c r="AI2690" t="b">
        <f>ISBLANK(Table1[[#This Row],[Employee ID]])</f>
        <v>0</v>
      </c>
      <c r="AJ2690" t="b">
        <f>ISNUMBER(Table1[[#This Row],[Total Salary  ]])</f>
        <v>1</v>
      </c>
      <c r="AK2690" t="str">
        <f>IFERROR(_xlfn.XLOOKUP(Table1[[#This Row],[Manager ID]],MANAGERS!A:A,MANAGERS!B:B),"Not Found")</f>
        <v>Manager_18</v>
      </c>
    </row>
    <row r="2691" spans="1:37" x14ac:dyDescent="0.2">
      <c r="A2691" t="s">
        <v>2777</v>
      </c>
      <c r="B2691" t="s">
        <v>60</v>
      </c>
      <c r="C2691" t="s">
        <v>15</v>
      </c>
      <c r="D2691" t="s">
        <v>25</v>
      </c>
      <c r="E2691" t="s">
        <v>30</v>
      </c>
      <c r="F2691" s="1">
        <v>42385</v>
      </c>
      <c r="G2691" s="1">
        <v>31096</v>
      </c>
      <c r="H2691">
        <v>59172</v>
      </c>
      <c r="I2691">
        <v>27828</v>
      </c>
      <c r="J2691">
        <v>97</v>
      </c>
      <c r="K2691">
        <v>69</v>
      </c>
      <c r="L2691" t="s">
        <v>23</v>
      </c>
      <c r="M2691">
        <v>117</v>
      </c>
      <c r="N2691">
        <f>Table1[[#This Row],[Basic Salary]]+Table1[[#This Row],[Bonus]]</f>
        <v>87000</v>
      </c>
      <c r="O2691" s="2">
        <f>Table1[[#This Row],[Bonus]]/Table1[[#This Row],[Basic Salary]]</f>
        <v>0.47029000202798621</v>
      </c>
      <c r="P2691">
        <f ca="1">DATEDIF(Table1[[#This Row],[Date of Birth]],TODAY(),"Y")</f>
        <v>41</v>
      </c>
      <c r="Q2691">
        <f ca="1">DATEDIF(Table1[[#This Row],[Joining Date]],TODAY(),"Y")</f>
        <v>10</v>
      </c>
      <c r="R2691" t="str">
        <f ca="1">IF(YEAR(Table1[[#This Row],[Joining Date]])=YEAR(TODAY()),"Yes","No")</f>
        <v>No</v>
      </c>
      <c r="S2691" t="str">
        <f ca="1">IF(Table1[[#This Row],[Experience]]&gt;5,"Yes","No")</f>
        <v>Yes</v>
      </c>
      <c r="T2691" t="str">
        <f>TEXT(Table1[[#This Row],[Joining Date]],"mmmm")</f>
        <v>January</v>
      </c>
      <c r="U2691" t="str">
        <f>TEXT(Table1[[#This Row],[Joining Date]],"yyyy")</f>
        <v>2016</v>
      </c>
      <c r="V2691" s="5">
        <f ca="1">TODAY()-Table1[[#This Row],[Joining Date]]</f>
        <v>3854</v>
      </c>
      <c r="W2691" t="str">
        <f>LEFT(Table1[[#This Row],[Employee Name]],FIND(" ",Table1[[#This Row],[Employee Name]])-1)</f>
        <v>Gayathri</v>
      </c>
      <c r="X2691" t="str">
        <f>RIGHT(Table1[[#This Row],[Employee Name]],LEN(Table1[[#This Row],[Employee Name]])-FIND(" ",Table1[[#This Row],[Employee Name]]))</f>
        <v>Iyer</v>
      </c>
      <c r="Y2691" t="str">
        <f>Table1[[#This Row],[Department]]&amp;"-"&amp;Table1[[#This Row],[Employee ID]]</f>
        <v>Finance-E02721</v>
      </c>
      <c r="Z2691" t="str">
        <f>LEFT(Table1[[#This Row],[Department]],3)</f>
        <v>Fin</v>
      </c>
      <c r="AA2691" t="str">
        <f>_xlfn.XLOOKUP(Table1[[#This Row],[Manager ID]],MANAGERS!A:A,MANAGERS!B:B)</f>
        <v>Manager_17</v>
      </c>
      <c r="AB2691" t="str" cm="1">
        <f t="array" ref="AB2691">_xlfn.XLOOKUP(Table1[[#This Row],[Manager ID]],Table2[[#All],[Manager ID]],Table2[[#All],[Department Head]])</f>
        <v>Finance</v>
      </c>
      <c r="AC2691" s="2">
        <f>_xlfn.XLOOKUP(Table1[[#This Row],[City]],L:L,O:O)</f>
        <v>0.23486488519629886</v>
      </c>
      <c r="AD2691" t="str" cm="1">
        <f t="array" ref="AD2691">_xlfn.IFS(Table1[[#This Row],[Performance Score]]&gt;=90,"Excellent",Table1[[#This Row],[Performance Score]]&gt;=75,"Good",Table1[[#This Row],[Performance Score]]&gt;=60,"Average",Table1[[#This Row],[Performance Score]]&lt;=60,"Need Improvement")</f>
        <v>Average</v>
      </c>
      <c r="AE2691" t="str">
        <f>IF(AND(Table1[[#This Row],[Attendance %]]&gt;=80,(Table1[[#This Row],[Performance Score]]&gt;=80)),"Eligible","Not Eligible")</f>
        <v>Not Eligible</v>
      </c>
      <c r="AF2691" t="str">
        <f>IF(Table1[[#This Row],[Performance Score]]&gt;=80,"High Performer","Low Performer")</f>
        <v>Low Performer</v>
      </c>
      <c r="AG2691" t="str" cm="1">
        <f t="array" aca="1" ref="AG2691" ca="1">_xlfn.IFS(Table1[[#This Row],[Experience]]&lt;=3,"Junior",Table1[[#This Row],[Experience]]&lt;=7,"Mid Level",Table1[[#This Row],[Experience]]&gt;=7,"Senior")</f>
        <v>Senior</v>
      </c>
      <c r="AH2691" t="str">
        <f>IF(Table1[[#This Row],[Attendance %]]&gt;75,"OK","Below 75")</f>
        <v>OK</v>
      </c>
      <c r="AI2691" t="b">
        <f>ISBLANK(Table1[[#This Row],[Employee ID]])</f>
        <v>0</v>
      </c>
      <c r="AJ2691" t="b">
        <f>ISNUMBER(Table1[[#This Row],[Total Salary  ]])</f>
        <v>1</v>
      </c>
      <c r="AK2691" t="str">
        <f>IFERROR(_xlfn.XLOOKUP(Table1[[#This Row],[Manager ID]],MANAGERS!A:A,MANAGERS!B:B),"Not Found")</f>
        <v>Manager_17</v>
      </c>
    </row>
    <row r="2692" spans="1:37" x14ac:dyDescent="0.2">
      <c r="A2692" t="s">
        <v>1346</v>
      </c>
      <c r="B2692" t="s">
        <v>39</v>
      </c>
      <c r="C2692" t="s">
        <v>15</v>
      </c>
      <c r="D2692" t="s">
        <v>81</v>
      </c>
      <c r="E2692" t="s">
        <v>65</v>
      </c>
      <c r="F2692" s="1">
        <v>45735</v>
      </c>
      <c r="G2692" s="1">
        <v>35346</v>
      </c>
      <c r="H2692">
        <v>68450</v>
      </c>
      <c r="I2692">
        <v>18546</v>
      </c>
      <c r="J2692">
        <v>73</v>
      </c>
      <c r="K2692">
        <v>75</v>
      </c>
      <c r="L2692" t="s">
        <v>18</v>
      </c>
      <c r="M2692">
        <v>108</v>
      </c>
      <c r="N2692">
        <f>Table1[[#This Row],[Basic Salary]]+Table1[[#This Row],[Bonus]]</f>
        <v>86996</v>
      </c>
      <c r="O2692" s="2">
        <f>Table1[[#This Row],[Bonus]]/Table1[[#This Row],[Basic Salary]]</f>
        <v>0.27094229364499633</v>
      </c>
      <c r="P2692">
        <f ca="1">DATEDIF(Table1[[#This Row],[Date of Birth]],TODAY(),"Y")</f>
        <v>29</v>
      </c>
      <c r="Q2692">
        <f ca="1">DATEDIF(Table1[[#This Row],[Joining Date]],TODAY(),"Y")</f>
        <v>1</v>
      </c>
      <c r="R2692" t="str">
        <f ca="1">IF(YEAR(Table1[[#This Row],[Joining Date]])=YEAR(TODAY()),"Yes","No")</f>
        <v>No</v>
      </c>
      <c r="S2692" t="str">
        <f ca="1">IF(Table1[[#This Row],[Experience]]&gt;5,"Yes","No")</f>
        <v>No</v>
      </c>
      <c r="T2692" t="str">
        <f>TEXT(Table1[[#This Row],[Joining Date]],"mmmm")</f>
        <v>March</v>
      </c>
      <c r="U2692" t="str">
        <f>TEXT(Table1[[#This Row],[Joining Date]],"yyyy")</f>
        <v>2025</v>
      </c>
      <c r="V2692" s="5">
        <f ca="1">TODAY()-Table1[[#This Row],[Joining Date]]</f>
        <v>504</v>
      </c>
      <c r="W2692" t="str">
        <f>LEFT(Table1[[#This Row],[Employee Name]],FIND(" ",Table1[[#This Row],[Employee Name]])-1)</f>
        <v>Karan</v>
      </c>
      <c r="X2692" t="str">
        <f>RIGHT(Table1[[#This Row],[Employee Name]],LEN(Table1[[#This Row],[Employee Name]])-FIND(" ",Table1[[#This Row],[Employee Name]]))</f>
        <v>Malhotra</v>
      </c>
      <c r="Y2692" t="str">
        <f>Table1[[#This Row],[Department]]&amp;"-"&amp;Table1[[#This Row],[Employee ID]]</f>
        <v>Sales-E01290</v>
      </c>
      <c r="Z2692" t="str">
        <f>LEFT(Table1[[#This Row],[Department]],3)</f>
        <v>Sal</v>
      </c>
      <c r="AA2692" t="str">
        <f>_xlfn.XLOOKUP(Table1[[#This Row],[Manager ID]],MANAGERS!A:A,MANAGERS!B:B)</f>
        <v>Manager_8</v>
      </c>
      <c r="AB2692" t="str" cm="1">
        <f t="array" ref="AB2692">_xlfn.XLOOKUP(Table1[[#This Row],[Manager ID]],Table2[[#All],[Manager ID]],Table2[[#All],[Department Head]])</f>
        <v>Sales</v>
      </c>
      <c r="AC2692" s="2">
        <f>_xlfn.XLOOKUP(Table1[[#This Row],[City]],L:L,O:O)</f>
        <v>0.21356479274849693</v>
      </c>
      <c r="AD2692" t="str" cm="1">
        <f t="array" ref="AD2692">_xlfn.IFS(Table1[[#This Row],[Performance Score]]&gt;=90,"Excellent",Table1[[#This Row],[Performance Score]]&gt;=75,"Good",Table1[[#This Row],[Performance Score]]&gt;=60,"Average",Table1[[#This Row],[Performance Score]]&lt;=60,"Need Improvement")</f>
        <v>Good</v>
      </c>
      <c r="AE2692" t="str">
        <f>IF(AND(Table1[[#This Row],[Attendance %]]&gt;=80,(Table1[[#This Row],[Performance Score]]&gt;=80)),"Eligible","Not Eligible")</f>
        <v>Not Eligible</v>
      </c>
      <c r="AF2692" t="str">
        <f>IF(Table1[[#This Row],[Performance Score]]&gt;=80,"High Performer","Low Performer")</f>
        <v>Low Performer</v>
      </c>
      <c r="AG2692" t="str" cm="1">
        <f t="array" aca="1" ref="AG2692" ca="1">_xlfn.IFS(Table1[[#This Row],[Experience]]&lt;=3,"Junior",Table1[[#This Row],[Experience]]&lt;=7,"Mid Level",Table1[[#This Row],[Experience]]&gt;=7,"Senior")</f>
        <v>Junior</v>
      </c>
      <c r="AH2692" t="str">
        <f>IF(Table1[[#This Row],[Attendance %]]&gt;75,"OK","Below 75")</f>
        <v>Below 75</v>
      </c>
      <c r="AI2692" t="b">
        <f>ISBLANK(Table1[[#This Row],[Employee ID]])</f>
        <v>0</v>
      </c>
      <c r="AJ2692" t="b">
        <f>ISNUMBER(Table1[[#This Row],[Total Salary  ]])</f>
        <v>1</v>
      </c>
      <c r="AK2692" t="str">
        <f>IFERROR(_xlfn.XLOOKUP(Table1[[#This Row],[Manager ID]],MANAGERS!A:A,MANAGERS!B:B),"Not Found")</f>
        <v>Manager_8</v>
      </c>
    </row>
    <row r="2693" spans="1:37" x14ac:dyDescent="0.2">
      <c r="A2693" t="s">
        <v>3261</v>
      </c>
      <c r="B2693" t="s">
        <v>89</v>
      </c>
      <c r="C2693" t="s">
        <v>21</v>
      </c>
      <c r="D2693" t="s">
        <v>40</v>
      </c>
      <c r="E2693" t="s">
        <v>30</v>
      </c>
      <c r="F2693" s="1">
        <v>45614</v>
      </c>
      <c r="G2693" s="1">
        <v>36586</v>
      </c>
      <c r="H2693">
        <v>72455</v>
      </c>
      <c r="I2693">
        <v>14500</v>
      </c>
      <c r="J2693">
        <v>82</v>
      </c>
      <c r="K2693">
        <v>66</v>
      </c>
      <c r="L2693" t="s">
        <v>31</v>
      </c>
      <c r="M2693">
        <v>115</v>
      </c>
      <c r="N2693">
        <f>Table1[[#This Row],[Basic Salary]]+Table1[[#This Row],[Bonus]]</f>
        <v>86955</v>
      </c>
      <c r="O2693" s="2">
        <f>Table1[[#This Row],[Bonus]]/Table1[[#This Row],[Basic Salary]]</f>
        <v>0.20012421503001862</v>
      </c>
      <c r="P2693">
        <f ca="1">DATEDIF(Table1[[#This Row],[Date of Birth]],TODAY(),"Y")</f>
        <v>26</v>
      </c>
      <c r="Q2693">
        <f ca="1">DATEDIF(Table1[[#This Row],[Joining Date]],TODAY(),"Y")</f>
        <v>1</v>
      </c>
      <c r="R2693" t="str">
        <f ca="1">IF(YEAR(Table1[[#This Row],[Joining Date]])=YEAR(TODAY()),"Yes","No")</f>
        <v>No</v>
      </c>
      <c r="S2693" t="str">
        <f ca="1">IF(Table1[[#This Row],[Experience]]&gt;5,"Yes","No")</f>
        <v>No</v>
      </c>
      <c r="T2693" t="str">
        <f>TEXT(Table1[[#This Row],[Joining Date]],"mmmm")</f>
        <v>November</v>
      </c>
      <c r="U2693" t="str">
        <f>TEXT(Table1[[#This Row],[Joining Date]],"yyyy")</f>
        <v>2024</v>
      </c>
      <c r="V2693" s="5">
        <f ca="1">TODAY()-Table1[[#This Row],[Joining Date]]</f>
        <v>625</v>
      </c>
      <c r="W2693" t="str">
        <f>LEFT(Table1[[#This Row],[Employee Name]],FIND(" ",Table1[[#This Row],[Employee Name]])-1)</f>
        <v>Tarun</v>
      </c>
      <c r="X2693" t="str">
        <f>RIGHT(Table1[[#This Row],[Employee Name]],LEN(Table1[[#This Row],[Employee Name]])-FIND(" ",Table1[[#This Row],[Employee Name]]))</f>
        <v>Verma</v>
      </c>
      <c r="Y2693" t="str">
        <f>Table1[[#This Row],[Department]]&amp;"-"&amp;Table1[[#This Row],[Employee ID]]</f>
        <v>IT-E03205</v>
      </c>
      <c r="Z2693" t="str">
        <f>LEFT(Table1[[#This Row],[Department]],3)</f>
        <v>IT</v>
      </c>
      <c r="AA2693" t="str">
        <f>_xlfn.XLOOKUP(Table1[[#This Row],[Manager ID]],MANAGERS!A:A,MANAGERS!B:B)</f>
        <v>Manager_15</v>
      </c>
      <c r="AB2693" t="str" cm="1">
        <f t="array" ref="AB2693">_xlfn.XLOOKUP(Table1[[#This Row],[Manager ID]],Table2[[#All],[Manager ID]],Table2[[#All],[Department Head]])</f>
        <v>Support</v>
      </c>
      <c r="AC2693" s="2">
        <f>_xlfn.XLOOKUP(Table1[[#This Row],[City]],L:L,O:O)</f>
        <v>0.241864189087755</v>
      </c>
      <c r="AD2693" t="str" cm="1">
        <f t="array" ref="AD2693">_xlfn.IFS(Table1[[#This Row],[Performance Score]]&gt;=90,"Excellent",Table1[[#This Row],[Performance Score]]&gt;=75,"Good",Table1[[#This Row],[Performance Score]]&gt;=60,"Average",Table1[[#This Row],[Performance Score]]&lt;=60,"Need Improvement")</f>
        <v>Average</v>
      </c>
      <c r="AE2693" t="str">
        <f>IF(AND(Table1[[#This Row],[Attendance %]]&gt;=80,(Table1[[#This Row],[Performance Score]]&gt;=80)),"Eligible","Not Eligible")</f>
        <v>Not Eligible</v>
      </c>
      <c r="AF2693" t="str">
        <f>IF(Table1[[#This Row],[Performance Score]]&gt;=80,"High Performer","Low Performer")</f>
        <v>Low Performer</v>
      </c>
      <c r="AG2693" t="str" cm="1">
        <f t="array" aca="1" ref="AG2693" ca="1">_xlfn.IFS(Table1[[#This Row],[Experience]]&lt;=3,"Junior",Table1[[#This Row],[Experience]]&lt;=7,"Mid Level",Table1[[#This Row],[Experience]]&gt;=7,"Senior")</f>
        <v>Junior</v>
      </c>
      <c r="AH2693" t="str">
        <f>IF(Table1[[#This Row],[Attendance %]]&gt;75,"OK","Below 75")</f>
        <v>OK</v>
      </c>
      <c r="AI2693" t="b">
        <f>ISBLANK(Table1[[#This Row],[Employee ID]])</f>
        <v>0</v>
      </c>
      <c r="AJ2693" t="b">
        <f>ISNUMBER(Table1[[#This Row],[Total Salary  ]])</f>
        <v>1</v>
      </c>
      <c r="AK2693" t="str">
        <f>IFERROR(_xlfn.XLOOKUP(Table1[[#This Row],[Manager ID]],MANAGERS!A:A,MANAGERS!B:B),"Not Found")</f>
        <v>Manager_15</v>
      </c>
    </row>
    <row r="2694" spans="1:37" x14ac:dyDescent="0.2">
      <c r="A2694" t="s">
        <v>1546</v>
      </c>
      <c r="B2694" t="s">
        <v>20</v>
      </c>
      <c r="C2694" t="s">
        <v>21</v>
      </c>
      <c r="D2694" t="s">
        <v>16</v>
      </c>
      <c r="E2694" t="s">
        <v>17</v>
      </c>
      <c r="F2694" s="1">
        <v>43135</v>
      </c>
      <c r="G2694" s="1">
        <v>38555</v>
      </c>
      <c r="H2694">
        <v>58031</v>
      </c>
      <c r="I2694">
        <v>28847</v>
      </c>
      <c r="J2694">
        <v>61</v>
      </c>
      <c r="K2694">
        <v>85</v>
      </c>
      <c r="L2694" t="s">
        <v>23</v>
      </c>
      <c r="M2694">
        <v>116</v>
      </c>
      <c r="N2694">
        <f>Table1[[#This Row],[Basic Salary]]+Table1[[#This Row],[Bonus]]</f>
        <v>86878</v>
      </c>
      <c r="O2694" s="2">
        <f>Table1[[#This Row],[Bonus]]/Table1[[#This Row],[Basic Salary]]</f>
        <v>0.49709637952129032</v>
      </c>
      <c r="P2694">
        <f ca="1">DATEDIF(Table1[[#This Row],[Date of Birth]],TODAY(),"Y")</f>
        <v>21</v>
      </c>
      <c r="Q2694">
        <f ca="1">DATEDIF(Table1[[#This Row],[Joining Date]],TODAY(),"Y")</f>
        <v>8</v>
      </c>
      <c r="R2694" t="str">
        <f ca="1">IF(YEAR(Table1[[#This Row],[Joining Date]])=YEAR(TODAY()),"Yes","No")</f>
        <v>No</v>
      </c>
      <c r="S2694" t="str">
        <f ca="1">IF(Table1[[#This Row],[Experience]]&gt;5,"Yes","No")</f>
        <v>Yes</v>
      </c>
      <c r="T2694" t="str">
        <f>TEXT(Table1[[#This Row],[Joining Date]],"mmmm")</f>
        <v>February</v>
      </c>
      <c r="U2694" t="str">
        <f>TEXT(Table1[[#This Row],[Joining Date]],"yyyy")</f>
        <v>2018</v>
      </c>
      <c r="V2694" s="5">
        <f ca="1">TODAY()-Table1[[#This Row],[Joining Date]]</f>
        <v>3104</v>
      </c>
      <c r="W2694" t="str">
        <f>LEFT(Table1[[#This Row],[Employee Name]],FIND(" ",Table1[[#This Row],[Employee Name]])-1)</f>
        <v>Rahul</v>
      </c>
      <c r="X2694" t="str">
        <f>RIGHT(Table1[[#This Row],[Employee Name]],LEN(Table1[[#This Row],[Employee Name]])-FIND(" ",Table1[[#This Row],[Employee Name]]))</f>
        <v>Verma</v>
      </c>
      <c r="Y2694" t="str">
        <f>Table1[[#This Row],[Department]]&amp;"-"&amp;Table1[[#This Row],[Employee ID]]</f>
        <v>HR-E01490</v>
      </c>
      <c r="Z2694" t="str">
        <f>LEFT(Table1[[#This Row],[Department]],3)</f>
        <v>HR</v>
      </c>
      <c r="AA2694" t="str">
        <f>_xlfn.XLOOKUP(Table1[[#This Row],[Manager ID]],MANAGERS!A:A,MANAGERS!B:B)</f>
        <v>Manager_16</v>
      </c>
      <c r="AB2694" t="str" cm="1">
        <f t="array" ref="AB2694">_xlfn.XLOOKUP(Table1[[#This Row],[Manager ID]],Table2[[#All],[Manager ID]],Table2[[#All],[Department Head]])</f>
        <v>Sales</v>
      </c>
      <c r="AC2694" s="2">
        <f>_xlfn.XLOOKUP(Table1[[#This Row],[City]],L:L,O:O)</f>
        <v>0.23486488519629886</v>
      </c>
      <c r="AD2694" t="str" cm="1">
        <f t="array" ref="AD2694">_xlfn.IFS(Table1[[#This Row],[Performance Score]]&gt;=90,"Excellent",Table1[[#This Row],[Performance Score]]&gt;=75,"Good",Table1[[#This Row],[Performance Score]]&gt;=60,"Average",Table1[[#This Row],[Performance Score]]&lt;=60,"Need Improvement")</f>
        <v>Good</v>
      </c>
      <c r="AE2694" t="str">
        <f>IF(AND(Table1[[#This Row],[Attendance %]]&gt;=80,(Table1[[#This Row],[Performance Score]]&gt;=80)),"Eligible","Not Eligible")</f>
        <v>Not Eligible</v>
      </c>
      <c r="AF2694" t="str">
        <f>IF(Table1[[#This Row],[Performance Score]]&gt;=80,"High Performer","Low Performer")</f>
        <v>High Performer</v>
      </c>
      <c r="AG2694" t="str" cm="1">
        <f t="array" aca="1" ref="AG2694" ca="1">_xlfn.IFS(Table1[[#This Row],[Experience]]&lt;=3,"Junior",Table1[[#This Row],[Experience]]&lt;=7,"Mid Level",Table1[[#This Row],[Experience]]&gt;=7,"Senior")</f>
        <v>Senior</v>
      </c>
      <c r="AH2694" t="str">
        <f>IF(Table1[[#This Row],[Attendance %]]&gt;75,"OK","Below 75")</f>
        <v>Below 75</v>
      </c>
      <c r="AI2694" t="b">
        <f>ISBLANK(Table1[[#This Row],[Employee ID]])</f>
        <v>0</v>
      </c>
      <c r="AJ2694" t="b">
        <f>ISNUMBER(Table1[[#This Row],[Total Salary  ]])</f>
        <v>1</v>
      </c>
      <c r="AK2694" t="str">
        <f>IFERROR(_xlfn.XLOOKUP(Table1[[#This Row],[Manager ID]],MANAGERS!A:A,MANAGERS!B:B),"Not Found")</f>
        <v>Manager_16</v>
      </c>
    </row>
    <row r="2695" spans="1:37" x14ac:dyDescent="0.2">
      <c r="A2695" t="s">
        <v>2632</v>
      </c>
      <c r="B2695" t="s">
        <v>36</v>
      </c>
      <c r="C2695" t="s">
        <v>15</v>
      </c>
      <c r="D2695" t="s">
        <v>33</v>
      </c>
      <c r="E2695" t="s">
        <v>17</v>
      </c>
      <c r="F2695" s="1">
        <v>45313</v>
      </c>
      <c r="G2695" s="1">
        <v>30784</v>
      </c>
      <c r="H2695">
        <v>67068</v>
      </c>
      <c r="I2695">
        <v>19807</v>
      </c>
      <c r="J2695">
        <v>76</v>
      </c>
      <c r="K2695">
        <v>57</v>
      </c>
      <c r="L2695" t="s">
        <v>18</v>
      </c>
      <c r="M2695">
        <v>120</v>
      </c>
      <c r="N2695">
        <f>Table1[[#This Row],[Basic Salary]]+Table1[[#This Row],[Bonus]]</f>
        <v>86875</v>
      </c>
      <c r="O2695" s="2">
        <f>Table1[[#This Row],[Bonus]]/Table1[[#This Row],[Basic Salary]]</f>
        <v>0.29532713067334643</v>
      </c>
      <c r="P2695">
        <f ca="1">DATEDIF(Table1[[#This Row],[Date of Birth]],TODAY(),"Y")</f>
        <v>42</v>
      </c>
      <c r="Q2695">
        <f ca="1">DATEDIF(Table1[[#This Row],[Joining Date]],TODAY(),"Y")</f>
        <v>2</v>
      </c>
      <c r="R2695" t="str">
        <f ca="1">IF(YEAR(Table1[[#This Row],[Joining Date]])=YEAR(TODAY()),"Yes","No")</f>
        <v>No</v>
      </c>
      <c r="S2695" t="str">
        <f ca="1">IF(Table1[[#This Row],[Experience]]&gt;5,"Yes","No")</f>
        <v>No</v>
      </c>
      <c r="T2695" t="str">
        <f>TEXT(Table1[[#This Row],[Joining Date]],"mmmm")</f>
        <v>January</v>
      </c>
      <c r="U2695" t="str">
        <f>TEXT(Table1[[#This Row],[Joining Date]],"yyyy")</f>
        <v>2024</v>
      </c>
      <c r="V2695" s="5">
        <f ca="1">TODAY()-Table1[[#This Row],[Joining Date]]</f>
        <v>926</v>
      </c>
      <c r="W2695" t="str">
        <f>LEFT(Table1[[#This Row],[Employee Name]],FIND(" ",Table1[[#This Row],[Employee Name]])-1)</f>
        <v>Meera</v>
      </c>
      <c r="X2695" t="str">
        <f>RIGHT(Table1[[#This Row],[Employee Name]],LEN(Table1[[#This Row],[Employee Name]])-FIND(" ",Table1[[#This Row],[Employee Name]]))</f>
        <v>Joshi</v>
      </c>
      <c r="Y2695" t="str">
        <f>Table1[[#This Row],[Department]]&amp;"-"&amp;Table1[[#This Row],[Employee ID]]</f>
        <v>Marketing-E02576</v>
      </c>
      <c r="Z2695" t="str">
        <f>LEFT(Table1[[#This Row],[Department]],3)</f>
        <v>Mar</v>
      </c>
      <c r="AA2695" t="str">
        <f>_xlfn.XLOOKUP(Table1[[#This Row],[Manager ID]],MANAGERS!A:A,MANAGERS!B:B)</f>
        <v>Manager_20</v>
      </c>
      <c r="AB2695" t="str" cm="1">
        <f t="array" ref="AB2695">_xlfn.XLOOKUP(Table1[[#This Row],[Manager ID]],Table2[[#All],[Manager ID]],Table2[[#All],[Department Head]])</f>
        <v>Operations</v>
      </c>
      <c r="AC2695" s="2">
        <f>_xlfn.XLOOKUP(Table1[[#This Row],[City]],L:L,O:O)</f>
        <v>0.21356479274849693</v>
      </c>
      <c r="AD2695" t="str" cm="1">
        <f t="array" ref="AD2695">_xlfn.IFS(Table1[[#This Row],[Performance Score]]&gt;=90,"Excellent",Table1[[#This Row],[Performance Score]]&gt;=75,"Good",Table1[[#This Row],[Performance Score]]&gt;=60,"Average",Table1[[#This Row],[Performance Score]]&lt;=60,"Need Improvement")</f>
        <v>Need Improvement</v>
      </c>
      <c r="AE2695" t="str">
        <f>IF(AND(Table1[[#This Row],[Attendance %]]&gt;=80,(Table1[[#This Row],[Performance Score]]&gt;=80)),"Eligible","Not Eligible")</f>
        <v>Not Eligible</v>
      </c>
      <c r="AF2695" t="str">
        <f>IF(Table1[[#This Row],[Performance Score]]&gt;=80,"High Performer","Low Performer")</f>
        <v>Low Performer</v>
      </c>
      <c r="AG2695" t="str" cm="1">
        <f t="array" aca="1" ref="AG2695" ca="1">_xlfn.IFS(Table1[[#This Row],[Experience]]&lt;=3,"Junior",Table1[[#This Row],[Experience]]&lt;=7,"Mid Level",Table1[[#This Row],[Experience]]&gt;=7,"Senior")</f>
        <v>Junior</v>
      </c>
      <c r="AH2695" t="str">
        <f>IF(Table1[[#This Row],[Attendance %]]&gt;75,"OK","Below 75")</f>
        <v>OK</v>
      </c>
      <c r="AI2695" t="b">
        <f>ISBLANK(Table1[[#This Row],[Employee ID]])</f>
        <v>0</v>
      </c>
      <c r="AJ2695" t="b">
        <f>ISNUMBER(Table1[[#This Row],[Total Salary  ]])</f>
        <v>1</v>
      </c>
      <c r="AK2695" t="str">
        <f>IFERROR(_xlfn.XLOOKUP(Table1[[#This Row],[Manager ID]],MANAGERS!A:A,MANAGERS!B:B),"Not Found")</f>
        <v>Manager_20</v>
      </c>
    </row>
    <row r="2696" spans="1:37" x14ac:dyDescent="0.2">
      <c r="A2696" t="s">
        <v>1308</v>
      </c>
      <c r="B2696" t="s">
        <v>45</v>
      </c>
      <c r="C2696" t="s">
        <v>15</v>
      </c>
      <c r="D2696" t="s">
        <v>81</v>
      </c>
      <c r="E2696" t="s">
        <v>51</v>
      </c>
      <c r="F2696" s="1">
        <v>43526</v>
      </c>
      <c r="G2696" s="1">
        <v>40378</v>
      </c>
      <c r="H2696">
        <v>79521</v>
      </c>
      <c r="I2696">
        <v>7339</v>
      </c>
      <c r="J2696">
        <v>87</v>
      </c>
      <c r="K2696">
        <v>96</v>
      </c>
      <c r="L2696" t="s">
        <v>31</v>
      </c>
      <c r="M2696">
        <v>105</v>
      </c>
      <c r="N2696">
        <f>Table1[[#This Row],[Basic Salary]]+Table1[[#This Row],[Bonus]]</f>
        <v>86860</v>
      </c>
      <c r="O2696" s="2">
        <f>Table1[[#This Row],[Bonus]]/Table1[[#This Row],[Basic Salary]]</f>
        <v>9.229008689528552E-2</v>
      </c>
      <c r="P2696">
        <f ca="1">DATEDIF(Table1[[#This Row],[Date of Birth]],TODAY(),"Y")</f>
        <v>16</v>
      </c>
      <c r="Q2696">
        <f ca="1">DATEDIF(Table1[[#This Row],[Joining Date]],TODAY(),"Y")</f>
        <v>7</v>
      </c>
      <c r="R2696" t="str">
        <f ca="1">IF(YEAR(Table1[[#This Row],[Joining Date]])=YEAR(TODAY()),"Yes","No")</f>
        <v>No</v>
      </c>
      <c r="S2696" t="str">
        <f ca="1">IF(Table1[[#This Row],[Experience]]&gt;5,"Yes","No")</f>
        <v>Yes</v>
      </c>
      <c r="T2696" t="str">
        <f>TEXT(Table1[[#This Row],[Joining Date]],"mmmm")</f>
        <v>March</v>
      </c>
      <c r="U2696" t="str">
        <f>TEXT(Table1[[#This Row],[Joining Date]],"yyyy")</f>
        <v>2019</v>
      </c>
      <c r="V2696" s="5">
        <f ca="1">TODAY()-Table1[[#This Row],[Joining Date]]</f>
        <v>2713</v>
      </c>
      <c r="W2696" t="str">
        <f>LEFT(Table1[[#This Row],[Employee Name]],FIND(" ",Table1[[#This Row],[Employee Name]])-1)</f>
        <v>Ananya</v>
      </c>
      <c r="X2696" t="str">
        <f>RIGHT(Table1[[#This Row],[Employee Name]],LEN(Table1[[#This Row],[Employee Name]])-FIND(" ",Table1[[#This Row],[Employee Name]]))</f>
        <v>Rao</v>
      </c>
      <c r="Y2696" t="str">
        <f>Table1[[#This Row],[Department]]&amp;"-"&amp;Table1[[#This Row],[Employee ID]]</f>
        <v>Sales-E01252</v>
      </c>
      <c r="Z2696" t="str">
        <f>LEFT(Table1[[#This Row],[Department]],3)</f>
        <v>Sal</v>
      </c>
      <c r="AA2696" t="str">
        <f>_xlfn.XLOOKUP(Table1[[#This Row],[Manager ID]],MANAGERS!A:A,MANAGERS!B:B)</f>
        <v>Manager_5</v>
      </c>
      <c r="AB2696" t="str" cm="1">
        <f t="array" ref="AB2696">_xlfn.XLOOKUP(Table1[[#This Row],[Manager ID]],Table2[[#All],[Manager ID]],Table2[[#All],[Department Head]])</f>
        <v>Sales</v>
      </c>
      <c r="AC2696" s="2">
        <f>_xlfn.XLOOKUP(Table1[[#This Row],[City]],L:L,O:O)</f>
        <v>0.241864189087755</v>
      </c>
      <c r="AD2696" t="str" cm="1">
        <f t="array" ref="AD2696">_xlfn.IFS(Table1[[#This Row],[Performance Score]]&gt;=90,"Excellent",Table1[[#This Row],[Performance Score]]&gt;=75,"Good",Table1[[#This Row],[Performance Score]]&gt;=60,"Average",Table1[[#This Row],[Performance Score]]&lt;=60,"Need Improvement")</f>
        <v>Excellent</v>
      </c>
      <c r="AE2696" t="str">
        <f>IF(AND(Table1[[#This Row],[Attendance %]]&gt;=80,(Table1[[#This Row],[Performance Score]]&gt;=80)),"Eligible","Not Eligible")</f>
        <v>Eligible</v>
      </c>
      <c r="AF2696" t="str">
        <f>IF(Table1[[#This Row],[Performance Score]]&gt;=80,"High Performer","Low Performer")</f>
        <v>High Performer</v>
      </c>
      <c r="AG2696" t="str" cm="1">
        <f t="array" aca="1" ref="AG2696" ca="1">_xlfn.IFS(Table1[[#This Row],[Experience]]&lt;=3,"Junior",Table1[[#This Row],[Experience]]&lt;=7,"Mid Level",Table1[[#This Row],[Experience]]&gt;=7,"Senior")</f>
        <v>Mid Level</v>
      </c>
      <c r="AH2696" t="str">
        <f>IF(Table1[[#This Row],[Attendance %]]&gt;75,"OK","Below 75")</f>
        <v>OK</v>
      </c>
      <c r="AI2696" t="b">
        <f>ISBLANK(Table1[[#This Row],[Employee ID]])</f>
        <v>0</v>
      </c>
      <c r="AJ2696" t="b">
        <f>ISNUMBER(Table1[[#This Row],[Total Salary  ]])</f>
        <v>1</v>
      </c>
      <c r="AK2696" t="str">
        <f>IFERROR(_xlfn.XLOOKUP(Table1[[#This Row],[Manager ID]],MANAGERS!A:A,MANAGERS!B:B),"Not Found")</f>
        <v>Manager_5</v>
      </c>
    </row>
    <row r="2697" spans="1:37" x14ac:dyDescent="0.2">
      <c r="A2697" t="s">
        <v>4315</v>
      </c>
      <c r="B2697" t="s">
        <v>29</v>
      </c>
      <c r="C2697" t="s">
        <v>21</v>
      </c>
      <c r="D2697" t="s">
        <v>25</v>
      </c>
      <c r="E2697" t="s">
        <v>17</v>
      </c>
      <c r="F2697" s="1">
        <v>43840</v>
      </c>
      <c r="G2697" s="1">
        <v>40504</v>
      </c>
      <c r="H2697">
        <v>68256</v>
      </c>
      <c r="I2697">
        <v>18584</v>
      </c>
      <c r="J2697">
        <v>88</v>
      </c>
      <c r="K2697">
        <v>93</v>
      </c>
      <c r="L2697" t="s">
        <v>53</v>
      </c>
      <c r="M2697">
        <v>119</v>
      </c>
      <c r="N2697">
        <f>Table1[[#This Row],[Basic Salary]]+Table1[[#This Row],[Bonus]]</f>
        <v>86840</v>
      </c>
      <c r="O2697" s="2">
        <f>Table1[[#This Row],[Bonus]]/Table1[[#This Row],[Basic Salary]]</f>
        <v>0.27226910454758557</v>
      </c>
      <c r="P2697">
        <f ca="1">DATEDIF(Table1[[#This Row],[Date of Birth]],TODAY(),"Y")</f>
        <v>15</v>
      </c>
      <c r="Q2697">
        <f ca="1">DATEDIF(Table1[[#This Row],[Joining Date]],TODAY(),"Y")</f>
        <v>6</v>
      </c>
      <c r="R2697" t="str">
        <f ca="1">IF(YEAR(Table1[[#This Row],[Joining Date]])=YEAR(TODAY()),"Yes","No")</f>
        <v>No</v>
      </c>
      <c r="S2697" t="str">
        <f ca="1">IF(Table1[[#This Row],[Experience]]&gt;5,"Yes","No")</f>
        <v>Yes</v>
      </c>
      <c r="T2697" t="str">
        <f>TEXT(Table1[[#This Row],[Joining Date]],"mmmm")</f>
        <v>January</v>
      </c>
      <c r="U2697" t="str">
        <f>TEXT(Table1[[#This Row],[Joining Date]],"yyyy")</f>
        <v>2020</v>
      </c>
      <c r="V2697" s="5">
        <f ca="1">TODAY()-Table1[[#This Row],[Joining Date]]</f>
        <v>2399</v>
      </c>
      <c r="W2697" t="str">
        <f>LEFT(Table1[[#This Row],[Employee Name]],FIND(" ",Table1[[#This Row],[Employee Name]])-1)</f>
        <v>Vikram</v>
      </c>
      <c r="X2697" t="str">
        <f>RIGHT(Table1[[#This Row],[Employee Name]],LEN(Table1[[#This Row],[Employee Name]])-FIND(" ",Table1[[#This Row],[Employee Name]]))</f>
        <v>Singh</v>
      </c>
      <c r="Y2697" t="str">
        <f>Table1[[#This Row],[Department]]&amp;"-"&amp;Table1[[#This Row],[Employee ID]]</f>
        <v>Finance-E04259</v>
      </c>
      <c r="Z2697" t="str">
        <f>LEFT(Table1[[#This Row],[Department]],3)</f>
        <v>Fin</v>
      </c>
      <c r="AA2697" t="str">
        <f>_xlfn.XLOOKUP(Table1[[#This Row],[Manager ID]],MANAGERS!A:A,MANAGERS!B:B)</f>
        <v>Manager_19</v>
      </c>
      <c r="AB2697" t="str" cm="1">
        <f t="array" ref="AB2697">_xlfn.XLOOKUP(Table1[[#This Row],[Manager ID]],Table2[[#All],[Manager ID]],Table2[[#All],[Department Head]])</f>
        <v>Support</v>
      </c>
      <c r="AC2697" s="2">
        <f>_xlfn.XLOOKUP(Table1[[#This Row],[City]],L:L,O:O)</f>
        <v>0.23685887225230964</v>
      </c>
      <c r="AD2697" t="str" cm="1">
        <f t="array" ref="AD2697">_xlfn.IFS(Table1[[#This Row],[Performance Score]]&gt;=90,"Excellent",Table1[[#This Row],[Performance Score]]&gt;=75,"Good",Table1[[#This Row],[Performance Score]]&gt;=60,"Average",Table1[[#This Row],[Performance Score]]&lt;=60,"Need Improvement")</f>
        <v>Excellent</v>
      </c>
      <c r="AE2697" t="str">
        <f>IF(AND(Table1[[#This Row],[Attendance %]]&gt;=80,(Table1[[#This Row],[Performance Score]]&gt;=80)),"Eligible","Not Eligible")</f>
        <v>Eligible</v>
      </c>
      <c r="AF2697" t="str">
        <f>IF(Table1[[#This Row],[Performance Score]]&gt;=80,"High Performer","Low Performer")</f>
        <v>High Performer</v>
      </c>
      <c r="AG2697" t="str" cm="1">
        <f t="array" aca="1" ref="AG2697" ca="1">_xlfn.IFS(Table1[[#This Row],[Experience]]&lt;=3,"Junior",Table1[[#This Row],[Experience]]&lt;=7,"Mid Level",Table1[[#This Row],[Experience]]&gt;=7,"Senior")</f>
        <v>Mid Level</v>
      </c>
      <c r="AH2697" t="str">
        <f>IF(Table1[[#This Row],[Attendance %]]&gt;75,"OK","Below 75")</f>
        <v>OK</v>
      </c>
      <c r="AI2697" t="b">
        <f>ISBLANK(Table1[[#This Row],[Employee ID]])</f>
        <v>0</v>
      </c>
      <c r="AJ2697" t="b">
        <f>ISNUMBER(Table1[[#This Row],[Total Salary  ]])</f>
        <v>1</v>
      </c>
      <c r="AK2697" t="str">
        <f>IFERROR(_xlfn.XLOOKUP(Table1[[#This Row],[Manager ID]],MANAGERS!A:A,MANAGERS!B:B),"Not Found")</f>
        <v>Manager_19</v>
      </c>
    </row>
    <row r="2698" spans="1:37" x14ac:dyDescent="0.2">
      <c r="A2698" t="s">
        <v>990</v>
      </c>
      <c r="B2698" t="s">
        <v>39</v>
      </c>
      <c r="C2698" t="s">
        <v>21</v>
      </c>
      <c r="D2698" t="s">
        <v>25</v>
      </c>
      <c r="E2698" t="s">
        <v>26</v>
      </c>
      <c r="F2698" s="1">
        <v>42265</v>
      </c>
      <c r="G2698" s="1">
        <v>37978</v>
      </c>
      <c r="H2698">
        <v>75650</v>
      </c>
      <c r="I2698">
        <v>11171</v>
      </c>
      <c r="J2698">
        <v>90</v>
      </c>
      <c r="K2698">
        <v>46</v>
      </c>
      <c r="L2698" t="s">
        <v>31</v>
      </c>
      <c r="M2698">
        <v>119</v>
      </c>
      <c r="N2698">
        <f>Table1[[#This Row],[Basic Salary]]+Table1[[#This Row],[Bonus]]</f>
        <v>86821</v>
      </c>
      <c r="O2698" s="2">
        <f>Table1[[#This Row],[Bonus]]/Table1[[#This Row],[Basic Salary]]</f>
        <v>0.14766688697951091</v>
      </c>
      <c r="P2698">
        <f ca="1">DATEDIF(Table1[[#This Row],[Date of Birth]],TODAY(),"Y")</f>
        <v>22</v>
      </c>
      <c r="Q2698">
        <f ca="1">DATEDIF(Table1[[#This Row],[Joining Date]],TODAY(),"Y")</f>
        <v>10</v>
      </c>
      <c r="R2698" t="str">
        <f ca="1">IF(YEAR(Table1[[#This Row],[Joining Date]])=YEAR(TODAY()),"Yes","No")</f>
        <v>No</v>
      </c>
      <c r="S2698" t="str">
        <f ca="1">IF(Table1[[#This Row],[Experience]]&gt;5,"Yes","No")</f>
        <v>Yes</v>
      </c>
      <c r="T2698" t="str">
        <f>TEXT(Table1[[#This Row],[Joining Date]],"mmmm")</f>
        <v>September</v>
      </c>
      <c r="U2698" t="str">
        <f>TEXT(Table1[[#This Row],[Joining Date]],"yyyy")</f>
        <v>2015</v>
      </c>
      <c r="V2698" s="5">
        <f ca="1">TODAY()-Table1[[#This Row],[Joining Date]]</f>
        <v>3974</v>
      </c>
      <c r="W2698" t="str">
        <f>LEFT(Table1[[#This Row],[Employee Name]],FIND(" ",Table1[[#This Row],[Employee Name]])-1)</f>
        <v>Karan</v>
      </c>
      <c r="X2698" t="str">
        <f>RIGHT(Table1[[#This Row],[Employee Name]],LEN(Table1[[#This Row],[Employee Name]])-FIND(" ",Table1[[#This Row],[Employee Name]]))</f>
        <v>Malhotra</v>
      </c>
      <c r="Y2698" t="str">
        <f>Table1[[#This Row],[Department]]&amp;"-"&amp;Table1[[#This Row],[Employee ID]]</f>
        <v>Finance-E00934</v>
      </c>
      <c r="Z2698" t="str">
        <f>LEFT(Table1[[#This Row],[Department]],3)</f>
        <v>Fin</v>
      </c>
      <c r="AA2698" t="str">
        <f>_xlfn.XLOOKUP(Table1[[#This Row],[Manager ID]],MANAGERS!A:A,MANAGERS!B:B)</f>
        <v>Manager_19</v>
      </c>
      <c r="AB2698" t="str" cm="1">
        <f t="array" ref="AB2698">_xlfn.XLOOKUP(Table1[[#This Row],[Manager ID]],Table2[[#All],[Manager ID]],Table2[[#All],[Department Head]])</f>
        <v>Support</v>
      </c>
      <c r="AC2698" s="2">
        <f>_xlfn.XLOOKUP(Table1[[#This Row],[City]],L:L,O:O)</f>
        <v>0.241864189087755</v>
      </c>
      <c r="AD2698" t="str" cm="1">
        <f t="array" ref="AD2698">_xlfn.IFS(Table1[[#This Row],[Performance Score]]&gt;=90,"Excellent",Table1[[#This Row],[Performance Score]]&gt;=75,"Good",Table1[[#This Row],[Performance Score]]&gt;=60,"Average",Table1[[#This Row],[Performance Score]]&lt;=60,"Need Improvement")</f>
        <v>Need Improvement</v>
      </c>
      <c r="AE2698" t="str">
        <f>IF(AND(Table1[[#This Row],[Attendance %]]&gt;=80,(Table1[[#This Row],[Performance Score]]&gt;=80)),"Eligible","Not Eligible")</f>
        <v>Not Eligible</v>
      </c>
      <c r="AF2698" t="str">
        <f>IF(Table1[[#This Row],[Performance Score]]&gt;=80,"High Performer","Low Performer")</f>
        <v>Low Performer</v>
      </c>
      <c r="AG2698" t="str" cm="1">
        <f t="array" aca="1" ref="AG2698" ca="1">_xlfn.IFS(Table1[[#This Row],[Experience]]&lt;=3,"Junior",Table1[[#This Row],[Experience]]&lt;=7,"Mid Level",Table1[[#This Row],[Experience]]&gt;=7,"Senior")</f>
        <v>Senior</v>
      </c>
      <c r="AH2698" t="str">
        <f>IF(Table1[[#This Row],[Attendance %]]&gt;75,"OK","Below 75")</f>
        <v>OK</v>
      </c>
      <c r="AI2698" t="b">
        <f>ISBLANK(Table1[[#This Row],[Employee ID]])</f>
        <v>0</v>
      </c>
      <c r="AJ2698" t="b">
        <f>ISNUMBER(Table1[[#This Row],[Total Salary  ]])</f>
        <v>1</v>
      </c>
      <c r="AK2698" t="str">
        <f>IFERROR(_xlfn.XLOOKUP(Table1[[#This Row],[Manager ID]],MANAGERS!A:A,MANAGERS!B:B),"Not Found")</f>
        <v>Manager_19</v>
      </c>
    </row>
    <row r="2699" spans="1:37" x14ac:dyDescent="0.2">
      <c r="A2699" t="s">
        <v>4618</v>
      </c>
      <c r="B2699" t="s">
        <v>95</v>
      </c>
      <c r="C2699" t="s">
        <v>21</v>
      </c>
      <c r="D2699" t="s">
        <v>33</v>
      </c>
      <c r="E2699" t="s">
        <v>51</v>
      </c>
      <c r="F2699" s="1">
        <v>43175</v>
      </c>
      <c r="G2699" s="1">
        <v>41155</v>
      </c>
      <c r="H2699">
        <v>73380</v>
      </c>
      <c r="I2699">
        <v>13419</v>
      </c>
      <c r="J2699">
        <v>65</v>
      </c>
      <c r="K2699">
        <v>82</v>
      </c>
      <c r="L2699" t="s">
        <v>18</v>
      </c>
      <c r="M2699">
        <v>119</v>
      </c>
      <c r="N2699">
        <f>Table1[[#This Row],[Basic Salary]]+Table1[[#This Row],[Bonus]]</f>
        <v>86799</v>
      </c>
      <c r="O2699" s="2">
        <f>Table1[[#This Row],[Bonus]]/Table1[[#This Row],[Basic Salary]]</f>
        <v>0.18286999182338512</v>
      </c>
      <c r="P2699">
        <f ca="1">DATEDIF(Table1[[#This Row],[Date of Birth]],TODAY(),"Y")</f>
        <v>13</v>
      </c>
      <c r="Q2699">
        <f ca="1">DATEDIF(Table1[[#This Row],[Joining Date]],TODAY(),"Y")</f>
        <v>8</v>
      </c>
      <c r="R2699" t="str">
        <f ca="1">IF(YEAR(Table1[[#This Row],[Joining Date]])=YEAR(TODAY()),"Yes","No")</f>
        <v>No</v>
      </c>
      <c r="S2699" t="str">
        <f ca="1">IF(Table1[[#This Row],[Experience]]&gt;5,"Yes","No")</f>
        <v>Yes</v>
      </c>
      <c r="T2699" t="str">
        <f>TEXT(Table1[[#This Row],[Joining Date]],"mmmm")</f>
        <v>March</v>
      </c>
      <c r="U2699" t="str">
        <f>TEXT(Table1[[#This Row],[Joining Date]],"yyyy")</f>
        <v>2018</v>
      </c>
      <c r="V2699" s="5">
        <f ca="1">TODAY()-Table1[[#This Row],[Joining Date]]</f>
        <v>3064</v>
      </c>
      <c r="W2699" t="str">
        <f>LEFT(Table1[[#This Row],[Employee Name]],FIND(" ",Table1[[#This Row],[Employee Name]])-1)</f>
        <v>Ajay</v>
      </c>
      <c r="X2699" t="str">
        <f>RIGHT(Table1[[#This Row],[Employee Name]],LEN(Table1[[#This Row],[Employee Name]])-FIND(" ",Table1[[#This Row],[Employee Name]]))</f>
        <v>Singh</v>
      </c>
      <c r="Y2699" t="str">
        <f>Table1[[#This Row],[Department]]&amp;"-"&amp;Table1[[#This Row],[Employee ID]]</f>
        <v>Marketing-E04562</v>
      </c>
      <c r="Z2699" t="str">
        <f>LEFT(Table1[[#This Row],[Department]],3)</f>
        <v>Mar</v>
      </c>
      <c r="AA2699" t="str">
        <f>_xlfn.XLOOKUP(Table1[[#This Row],[Manager ID]],MANAGERS!A:A,MANAGERS!B:B)</f>
        <v>Manager_19</v>
      </c>
      <c r="AB2699" t="str" cm="1">
        <f t="array" ref="AB2699">_xlfn.XLOOKUP(Table1[[#This Row],[Manager ID]],Table2[[#All],[Manager ID]],Table2[[#All],[Department Head]])</f>
        <v>Support</v>
      </c>
      <c r="AC2699" s="2">
        <f>_xlfn.XLOOKUP(Table1[[#This Row],[City]],L:L,O:O)</f>
        <v>0.21356479274849693</v>
      </c>
      <c r="AD2699" t="str" cm="1">
        <f t="array" ref="AD2699">_xlfn.IFS(Table1[[#This Row],[Performance Score]]&gt;=90,"Excellent",Table1[[#This Row],[Performance Score]]&gt;=75,"Good",Table1[[#This Row],[Performance Score]]&gt;=60,"Average",Table1[[#This Row],[Performance Score]]&lt;=60,"Need Improvement")</f>
        <v>Good</v>
      </c>
      <c r="AE2699" t="str">
        <f>IF(AND(Table1[[#This Row],[Attendance %]]&gt;=80,(Table1[[#This Row],[Performance Score]]&gt;=80)),"Eligible","Not Eligible")</f>
        <v>Not Eligible</v>
      </c>
      <c r="AF2699" t="str">
        <f>IF(Table1[[#This Row],[Performance Score]]&gt;=80,"High Performer","Low Performer")</f>
        <v>High Performer</v>
      </c>
      <c r="AG2699" t="str" cm="1">
        <f t="array" aca="1" ref="AG2699" ca="1">_xlfn.IFS(Table1[[#This Row],[Experience]]&lt;=3,"Junior",Table1[[#This Row],[Experience]]&lt;=7,"Mid Level",Table1[[#This Row],[Experience]]&gt;=7,"Senior")</f>
        <v>Senior</v>
      </c>
      <c r="AH2699" t="str">
        <f>IF(Table1[[#This Row],[Attendance %]]&gt;75,"OK","Below 75")</f>
        <v>Below 75</v>
      </c>
      <c r="AI2699" t="b">
        <f>ISBLANK(Table1[[#This Row],[Employee ID]])</f>
        <v>0</v>
      </c>
      <c r="AJ2699" t="b">
        <f>ISNUMBER(Table1[[#This Row],[Total Salary  ]])</f>
        <v>1</v>
      </c>
      <c r="AK2699" t="str">
        <f>IFERROR(_xlfn.XLOOKUP(Table1[[#This Row],[Manager ID]],MANAGERS!A:A,MANAGERS!B:B),"Not Found")</f>
        <v>Manager_19</v>
      </c>
    </row>
    <row r="2700" spans="1:37" x14ac:dyDescent="0.2">
      <c r="A2700" t="s">
        <v>3509</v>
      </c>
      <c r="B2700" t="s">
        <v>39</v>
      </c>
      <c r="C2700" t="s">
        <v>21</v>
      </c>
      <c r="D2700" t="s">
        <v>33</v>
      </c>
      <c r="E2700" t="s">
        <v>65</v>
      </c>
      <c r="F2700" s="1">
        <v>44659</v>
      </c>
      <c r="G2700" s="1">
        <v>34032</v>
      </c>
      <c r="H2700">
        <v>79038</v>
      </c>
      <c r="I2700">
        <v>7727</v>
      </c>
      <c r="J2700">
        <v>63</v>
      </c>
      <c r="K2700">
        <v>60</v>
      </c>
      <c r="L2700" t="s">
        <v>53</v>
      </c>
      <c r="M2700">
        <v>103</v>
      </c>
      <c r="N2700">
        <f>Table1[[#This Row],[Basic Salary]]+Table1[[#This Row],[Bonus]]</f>
        <v>86765</v>
      </c>
      <c r="O2700" s="2">
        <f>Table1[[#This Row],[Bonus]]/Table1[[#This Row],[Basic Salary]]</f>
        <v>9.776310129304891E-2</v>
      </c>
      <c r="P2700">
        <f ca="1">DATEDIF(Table1[[#This Row],[Date of Birth]],TODAY(),"Y")</f>
        <v>33</v>
      </c>
      <c r="Q2700">
        <f ca="1">DATEDIF(Table1[[#This Row],[Joining Date]],TODAY(),"Y")</f>
        <v>4</v>
      </c>
      <c r="R2700" t="str">
        <f ca="1">IF(YEAR(Table1[[#This Row],[Joining Date]])=YEAR(TODAY()),"Yes","No")</f>
        <v>No</v>
      </c>
      <c r="S2700" t="str">
        <f ca="1">IF(Table1[[#This Row],[Experience]]&gt;5,"Yes","No")</f>
        <v>No</v>
      </c>
      <c r="T2700" t="str">
        <f>TEXT(Table1[[#This Row],[Joining Date]],"mmmm")</f>
        <v>April</v>
      </c>
      <c r="U2700" t="str">
        <f>TEXT(Table1[[#This Row],[Joining Date]],"yyyy")</f>
        <v>2022</v>
      </c>
      <c r="V2700" s="5">
        <f ca="1">TODAY()-Table1[[#This Row],[Joining Date]]</f>
        <v>1580</v>
      </c>
      <c r="W2700" t="str">
        <f>LEFT(Table1[[#This Row],[Employee Name]],FIND(" ",Table1[[#This Row],[Employee Name]])-1)</f>
        <v>Karan</v>
      </c>
      <c r="X2700" t="str">
        <f>RIGHT(Table1[[#This Row],[Employee Name]],LEN(Table1[[#This Row],[Employee Name]])-FIND(" ",Table1[[#This Row],[Employee Name]]))</f>
        <v>Malhotra</v>
      </c>
      <c r="Y2700" t="str">
        <f>Table1[[#This Row],[Department]]&amp;"-"&amp;Table1[[#This Row],[Employee ID]]</f>
        <v>Marketing-E03453</v>
      </c>
      <c r="Z2700" t="str">
        <f>LEFT(Table1[[#This Row],[Department]],3)</f>
        <v>Mar</v>
      </c>
      <c r="AA2700" t="str">
        <f>_xlfn.XLOOKUP(Table1[[#This Row],[Manager ID]],MANAGERS!A:A,MANAGERS!B:B)</f>
        <v>Manager_3</v>
      </c>
      <c r="AB2700" t="str" cm="1">
        <f t="array" ref="AB2700">_xlfn.XLOOKUP(Table1[[#This Row],[Manager ID]],Table2[[#All],[Manager ID]],Table2[[#All],[Department Head]])</f>
        <v>IT</v>
      </c>
      <c r="AC2700" s="2">
        <f>_xlfn.XLOOKUP(Table1[[#This Row],[City]],L:L,O:O)</f>
        <v>0.23685887225230964</v>
      </c>
      <c r="AD2700" t="str" cm="1">
        <f t="array" ref="AD2700">_xlfn.IFS(Table1[[#This Row],[Performance Score]]&gt;=90,"Excellent",Table1[[#This Row],[Performance Score]]&gt;=75,"Good",Table1[[#This Row],[Performance Score]]&gt;=60,"Average",Table1[[#This Row],[Performance Score]]&lt;=60,"Need Improvement")</f>
        <v>Average</v>
      </c>
      <c r="AE2700" t="str">
        <f>IF(AND(Table1[[#This Row],[Attendance %]]&gt;=80,(Table1[[#This Row],[Performance Score]]&gt;=80)),"Eligible","Not Eligible")</f>
        <v>Not Eligible</v>
      </c>
      <c r="AF2700" t="str">
        <f>IF(Table1[[#This Row],[Performance Score]]&gt;=80,"High Performer","Low Performer")</f>
        <v>Low Performer</v>
      </c>
      <c r="AG2700" t="str" cm="1">
        <f t="array" aca="1" ref="AG2700" ca="1">_xlfn.IFS(Table1[[#This Row],[Experience]]&lt;=3,"Junior",Table1[[#This Row],[Experience]]&lt;=7,"Mid Level",Table1[[#This Row],[Experience]]&gt;=7,"Senior")</f>
        <v>Mid Level</v>
      </c>
      <c r="AH2700" t="str">
        <f>IF(Table1[[#This Row],[Attendance %]]&gt;75,"OK","Below 75")</f>
        <v>Below 75</v>
      </c>
      <c r="AI2700" t="b">
        <f>ISBLANK(Table1[[#This Row],[Employee ID]])</f>
        <v>0</v>
      </c>
      <c r="AJ2700" t="b">
        <f>ISNUMBER(Table1[[#This Row],[Total Salary  ]])</f>
        <v>1</v>
      </c>
      <c r="AK2700" t="str">
        <f>IFERROR(_xlfn.XLOOKUP(Table1[[#This Row],[Manager ID]],MANAGERS!A:A,MANAGERS!B:B),"Not Found")</f>
        <v>Manager_3</v>
      </c>
    </row>
    <row r="2701" spans="1:37" x14ac:dyDescent="0.2">
      <c r="A2701" t="s">
        <v>673</v>
      </c>
      <c r="B2701" t="s">
        <v>36</v>
      </c>
      <c r="C2701" t="s">
        <v>15</v>
      </c>
      <c r="D2701" t="s">
        <v>25</v>
      </c>
      <c r="E2701" t="s">
        <v>30</v>
      </c>
      <c r="F2701" s="1">
        <v>45448</v>
      </c>
      <c r="G2701" s="1">
        <v>29731</v>
      </c>
      <c r="H2701">
        <v>69453</v>
      </c>
      <c r="I2701">
        <v>17295</v>
      </c>
      <c r="J2701">
        <v>100</v>
      </c>
      <c r="K2701">
        <v>74</v>
      </c>
      <c r="L2701" t="s">
        <v>34</v>
      </c>
      <c r="M2701">
        <v>106</v>
      </c>
      <c r="N2701">
        <f>Table1[[#This Row],[Basic Salary]]+Table1[[#This Row],[Bonus]]</f>
        <v>86748</v>
      </c>
      <c r="O2701" s="2">
        <f>Table1[[#This Row],[Bonus]]/Table1[[#This Row],[Basic Salary]]</f>
        <v>0.24901732106604466</v>
      </c>
      <c r="P2701">
        <f ca="1">DATEDIF(Table1[[#This Row],[Date of Birth]],TODAY(),"Y")</f>
        <v>45</v>
      </c>
      <c r="Q2701">
        <f ca="1">DATEDIF(Table1[[#This Row],[Joining Date]],TODAY(),"Y")</f>
        <v>2</v>
      </c>
      <c r="R2701" t="str">
        <f ca="1">IF(YEAR(Table1[[#This Row],[Joining Date]])=YEAR(TODAY()),"Yes","No")</f>
        <v>No</v>
      </c>
      <c r="S2701" t="str">
        <f ca="1">IF(Table1[[#This Row],[Experience]]&gt;5,"Yes","No")</f>
        <v>No</v>
      </c>
      <c r="T2701" t="str">
        <f>TEXT(Table1[[#This Row],[Joining Date]],"mmmm")</f>
        <v>June</v>
      </c>
      <c r="U2701" t="str">
        <f>TEXT(Table1[[#This Row],[Joining Date]],"yyyy")</f>
        <v>2024</v>
      </c>
      <c r="V2701" s="5">
        <f ca="1">TODAY()-Table1[[#This Row],[Joining Date]]</f>
        <v>791</v>
      </c>
      <c r="W2701" t="str">
        <f>LEFT(Table1[[#This Row],[Employee Name]],FIND(" ",Table1[[#This Row],[Employee Name]])-1)</f>
        <v>Meera</v>
      </c>
      <c r="X2701" t="str">
        <f>RIGHT(Table1[[#This Row],[Employee Name]],LEN(Table1[[#This Row],[Employee Name]])-FIND(" ",Table1[[#This Row],[Employee Name]]))</f>
        <v>Joshi</v>
      </c>
      <c r="Y2701" t="str">
        <f>Table1[[#This Row],[Department]]&amp;"-"&amp;Table1[[#This Row],[Employee ID]]</f>
        <v>Finance-E00617</v>
      </c>
      <c r="Z2701" t="str">
        <f>LEFT(Table1[[#This Row],[Department]],3)</f>
        <v>Fin</v>
      </c>
      <c r="AA2701" t="str">
        <f>_xlfn.XLOOKUP(Table1[[#This Row],[Manager ID]],MANAGERS!A:A,MANAGERS!B:B)</f>
        <v>Manager_6</v>
      </c>
      <c r="AB2701" t="str" cm="1">
        <f t="array" ref="AB2701">_xlfn.XLOOKUP(Table1[[#This Row],[Manager ID]],Table2[[#All],[Manager ID]],Table2[[#All],[Department Head]])</f>
        <v>HR</v>
      </c>
      <c r="AC2701" s="2">
        <f>_xlfn.XLOOKUP(Table1[[#This Row],[City]],L:L,O:O)</f>
        <v>0.24030340748661314</v>
      </c>
      <c r="AD2701" t="str" cm="1">
        <f t="array" ref="AD2701">_xlfn.IFS(Table1[[#This Row],[Performance Score]]&gt;=90,"Excellent",Table1[[#This Row],[Performance Score]]&gt;=75,"Good",Table1[[#This Row],[Performance Score]]&gt;=60,"Average",Table1[[#This Row],[Performance Score]]&lt;=60,"Need Improvement")</f>
        <v>Average</v>
      </c>
      <c r="AE2701" t="str">
        <f>IF(AND(Table1[[#This Row],[Attendance %]]&gt;=80,(Table1[[#This Row],[Performance Score]]&gt;=80)),"Eligible","Not Eligible")</f>
        <v>Not Eligible</v>
      </c>
      <c r="AF2701" t="str">
        <f>IF(Table1[[#This Row],[Performance Score]]&gt;=80,"High Performer","Low Performer")</f>
        <v>Low Performer</v>
      </c>
      <c r="AG2701" t="str" cm="1">
        <f t="array" aca="1" ref="AG2701" ca="1">_xlfn.IFS(Table1[[#This Row],[Experience]]&lt;=3,"Junior",Table1[[#This Row],[Experience]]&lt;=7,"Mid Level",Table1[[#This Row],[Experience]]&gt;=7,"Senior")</f>
        <v>Junior</v>
      </c>
      <c r="AH2701" t="str">
        <f>IF(Table1[[#This Row],[Attendance %]]&gt;75,"OK","Below 75")</f>
        <v>OK</v>
      </c>
      <c r="AI2701" t="b">
        <f>ISBLANK(Table1[[#This Row],[Employee ID]])</f>
        <v>0</v>
      </c>
      <c r="AJ2701" t="b">
        <f>ISNUMBER(Table1[[#This Row],[Total Salary  ]])</f>
        <v>1</v>
      </c>
      <c r="AK2701" t="str">
        <f>IFERROR(_xlfn.XLOOKUP(Table1[[#This Row],[Manager ID]],MANAGERS!A:A,MANAGERS!B:B),"Not Found")</f>
        <v>Manager_6</v>
      </c>
    </row>
    <row r="2702" spans="1:37" x14ac:dyDescent="0.2">
      <c r="A2702" t="s">
        <v>223</v>
      </c>
      <c r="B2702" t="s">
        <v>36</v>
      </c>
      <c r="C2702" t="s">
        <v>15</v>
      </c>
      <c r="D2702" t="s">
        <v>40</v>
      </c>
      <c r="E2702" t="s">
        <v>22</v>
      </c>
      <c r="F2702" s="1">
        <v>43628</v>
      </c>
      <c r="G2702" s="1">
        <v>37445</v>
      </c>
      <c r="H2702">
        <v>74015</v>
      </c>
      <c r="I2702">
        <v>12725</v>
      </c>
      <c r="J2702">
        <v>84</v>
      </c>
      <c r="K2702">
        <v>45</v>
      </c>
      <c r="L2702" t="s">
        <v>31</v>
      </c>
      <c r="M2702">
        <v>108</v>
      </c>
      <c r="N2702">
        <f>Table1[[#This Row],[Basic Salary]]+Table1[[#This Row],[Bonus]]</f>
        <v>86740</v>
      </c>
      <c r="O2702" s="2">
        <f>Table1[[#This Row],[Bonus]]/Table1[[#This Row],[Basic Salary]]</f>
        <v>0.17192460987637642</v>
      </c>
      <c r="P2702">
        <f ca="1">DATEDIF(Table1[[#This Row],[Date of Birth]],TODAY(),"Y")</f>
        <v>24</v>
      </c>
      <c r="Q2702">
        <f ca="1">DATEDIF(Table1[[#This Row],[Joining Date]],TODAY(),"Y")</f>
        <v>7</v>
      </c>
      <c r="R2702" t="str">
        <f ca="1">IF(YEAR(Table1[[#This Row],[Joining Date]])=YEAR(TODAY()),"Yes","No")</f>
        <v>No</v>
      </c>
      <c r="S2702" t="str">
        <f ca="1">IF(Table1[[#This Row],[Experience]]&gt;5,"Yes","No")</f>
        <v>Yes</v>
      </c>
      <c r="T2702" t="str">
        <f>TEXT(Table1[[#This Row],[Joining Date]],"mmmm")</f>
        <v>June</v>
      </c>
      <c r="U2702" t="str">
        <f>TEXT(Table1[[#This Row],[Joining Date]],"yyyy")</f>
        <v>2019</v>
      </c>
      <c r="V2702" s="5">
        <f ca="1">TODAY()-Table1[[#This Row],[Joining Date]]</f>
        <v>2611</v>
      </c>
      <c r="W2702" t="str">
        <f>LEFT(Table1[[#This Row],[Employee Name]],FIND(" ",Table1[[#This Row],[Employee Name]])-1)</f>
        <v>Meera</v>
      </c>
      <c r="X2702" t="str">
        <f>RIGHT(Table1[[#This Row],[Employee Name]],LEN(Table1[[#This Row],[Employee Name]])-FIND(" ",Table1[[#This Row],[Employee Name]]))</f>
        <v>Joshi</v>
      </c>
      <c r="Y2702" t="str">
        <f>Table1[[#This Row],[Department]]&amp;"-"&amp;Table1[[#This Row],[Employee ID]]</f>
        <v>IT-E00167</v>
      </c>
      <c r="Z2702" t="str">
        <f>LEFT(Table1[[#This Row],[Department]],3)</f>
        <v>IT</v>
      </c>
      <c r="AA2702" t="str">
        <f>_xlfn.XLOOKUP(Table1[[#This Row],[Manager ID]],MANAGERS!A:A,MANAGERS!B:B)</f>
        <v>Manager_8</v>
      </c>
      <c r="AB2702" t="str" cm="1">
        <f t="array" ref="AB2702">_xlfn.XLOOKUP(Table1[[#This Row],[Manager ID]],Table2[[#All],[Manager ID]],Table2[[#All],[Department Head]])</f>
        <v>Sales</v>
      </c>
      <c r="AC2702" s="2">
        <f>_xlfn.XLOOKUP(Table1[[#This Row],[City]],L:L,O:O)</f>
        <v>0.241864189087755</v>
      </c>
      <c r="AD2702" t="str" cm="1">
        <f t="array" ref="AD2702">_xlfn.IFS(Table1[[#This Row],[Performance Score]]&gt;=90,"Excellent",Table1[[#This Row],[Performance Score]]&gt;=75,"Good",Table1[[#This Row],[Performance Score]]&gt;=60,"Average",Table1[[#This Row],[Performance Score]]&lt;=60,"Need Improvement")</f>
        <v>Need Improvement</v>
      </c>
      <c r="AE2702" t="str">
        <f>IF(AND(Table1[[#This Row],[Attendance %]]&gt;=80,(Table1[[#This Row],[Performance Score]]&gt;=80)),"Eligible","Not Eligible")</f>
        <v>Not Eligible</v>
      </c>
      <c r="AF2702" t="str">
        <f>IF(Table1[[#This Row],[Performance Score]]&gt;=80,"High Performer","Low Performer")</f>
        <v>Low Performer</v>
      </c>
      <c r="AG2702" t="str" cm="1">
        <f t="array" aca="1" ref="AG2702" ca="1">_xlfn.IFS(Table1[[#This Row],[Experience]]&lt;=3,"Junior",Table1[[#This Row],[Experience]]&lt;=7,"Mid Level",Table1[[#This Row],[Experience]]&gt;=7,"Senior")</f>
        <v>Mid Level</v>
      </c>
      <c r="AH2702" t="str">
        <f>IF(Table1[[#This Row],[Attendance %]]&gt;75,"OK","Below 75")</f>
        <v>OK</v>
      </c>
      <c r="AI2702" t="b">
        <f>ISBLANK(Table1[[#This Row],[Employee ID]])</f>
        <v>0</v>
      </c>
      <c r="AJ2702" t="b">
        <f>ISNUMBER(Table1[[#This Row],[Total Salary  ]])</f>
        <v>1</v>
      </c>
      <c r="AK2702" t="str">
        <f>IFERROR(_xlfn.XLOOKUP(Table1[[#This Row],[Manager ID]],MANAGERS!A:A,MANAGERS!B:B),"Not Found")</f>
        <v>Manager_8</v>
      </c>
    </row>
    <row r="2703" spans="1:37" x14ac:dyDescent="0.2">
      <c r="A2703" t="s">
        <v>2858</v>
      </c>
      <c r="B2703" t="s">
        <v>85</v>
      </c>
      <c r="C2703" t="s">
        <v>21</v>
      </c>
      <c r="D2703" t="s">
        <v>25</v>
      </c>
      <c r="E2703" t="s">
        <v>51</v>
      </c>
      <c r="F2703" s="1">
        <v>44494</v>
      </c>
      <c r="G2703" s="1">
        <v>38121</v>
      </c>
      <c r="H2703">
        <v>81249</v>
      </c>
      <c r="I2703">
        <v>5484</v>
      </c>
      <c r="J2703">
        <v>84</v>
      </c>
      <c r="K2703">
        <v>44</v>
      </c>
      <c r="L2703" t="s">
        <v>18</v>
      </c>
      <c r="M2703">
        <v>102</v>
      </c>
      <c r="N2703">
        <f>Table1[[#This Row],[Basic Salary]]+Table1[[#This Row],[Bonus]]</f>
        <v>86733</v>
      </c>
      <c r="O2703" s="2">
        <f>Table1[[#This Row],[Bonus]]/Table1[[#This Row],[Basic Salary]]</f>
        <v>6.7496215338034932E-2</v>
      </c>
      <c r="P2703">
        <f ca="1">DATEDIF(Table1[[#This Row],[Date of Birth]],TODAY(),"Y")</f>
        <v>22</v>
      </c>
      <c r="Q2703">
        <f ca="1">DATEDIF(Table1[[#This Row],[Joining Date]],TODAY(),"Y")</f>
        <v>4</v>
      </c>
      <c r="R2703" t="str">
        <f ca="1">IF(YEAR(Table1[[#This Row],[Joining Date]])=YEAR(TODAY()),"Yes","No")</f>
        <v>No</v>
      </c>
      <c r="S2703" t="str">
        <f ca="1">IF(Table1[[#This Row],[Experience]]&gt;5,"Yes","No")</f>
        <v>No</v>
      </c>
      <c r="T2703" t="str">
        <f>TEXT(Table1[[#This Row],[Joining Date]],"mmmm")</f>
        <v>October</v>
      </c>
      <c r="U2703" t="str">
        <f>TEXT(Table1[[#This Row],[Joining Date]],"yyyy")</f>
        <v>2021</v>
      </c>
      <c r="V2703" s="5">
        <f ca="1">TODAY()-Table1[[#This Row],[Joining Date]]</f>
        <v>1745</v>
      </c>
      <c r="W2703" t="str">
        <f>LEFT(Table1[[#This Row],[Employee Name]],FIND(" ",Table1[[#This Row],[Employee Name]])-1)</f>
        <v>Pooja</v>
      </c>
      <c r="X2703" t="str">
        <f>RIGHT(Table1[[#This Row],[Employee Name]],LEN(Table1[[#This Row],[Employee Name]])-FIND(" ",Table1[[#This Row],[Employee Name]]))</f>
        <v>Das</v>
      </c>
      <c r="Y2703" t="str">
        <f>Table1[[#This Row],[Department]]&amp;"-"&amp;Table1[[#This Row],[Employee ID]]</f>
        <v>Finance-E02802</v>
      </c>
      <c r="Z2703" t="str">
        <f>LEFT(Table1[[#This Row],[Department]],3)</f>
        <v>Fin</v>
      </c>
      <c r="AA2703" t="str">
        <f>_xlfn.XLOOKUP(Table1[[#This Row],[Manager ID]],MANAGERS!A:A,MANAGERS!B:B)</f>
        <v>Manager_2</v>
      </c>
      <c r="AB2703" t="str" cm="1">
        <f t="array" ref="AB2703">_xlfn.XLOOKUP(Table1[[#This Row],[Manager ID]],Table2[[#All],[Manager ID]],Table2[[#All],[Department Head]])</f>
        <v>Sales</v>
      </c>
      <c r="AC2703" s="2">
        <f>_xlfn.XLOOKUP(Table1[[#This Row],[City]],L:L,O:O)</f>
        <v>0.21356479274849693</v>
      </c>
      <c r="AD2703" t="str" cm="1">
        <f t="array" ref="AD2703">_xlfn.IFS(Table1[[#This Row],[Performance Score]]&gt;=90,"Excellent",Table1[[#This Row],[Performance Score]]&gt;=75,"Good",Table1[[#This Row],[Performance Score]]&gt;=60,"Average",Table1[[#This Row],[Performance Score]]&lt;=60,"Need Improvement")</f>
        <v>Need Improvement</v>
      </c>
      <c r="AE2703" t="str">
        <f>IF(AND(Table1[[#This Row],[Attendance %]]&gt;=80,(Table1[[#This Row],[Performance Score]]&gt;=80)),"Eligible","Not Eligible")</f>
        <v>Not Eligible</v>
      </c>
      <c r="AF2703" t="str">
        <f>IF(Table1[[#This Row],[Performance Score]]&gt;=80,"High Performer","Low Performer")</f>
        <v>Low Performer</v>
      </c>
      <c r="AG2703" t="str" cm="1">
        <f t="array" aca="1" ref="AG2703" ca="1">_xlfn.IFS(Table1[[#This Row],[Experience]]&lt;=3,"Junior",Table1[[#This Row],[Experience]]&lt;=7,"Mid Level",Table1[[#This Row],[Experience]]&gt;=7,"Senior")</f>
        <v>Mid Level</v>
      </c>
      <c r="AH2703" t="str">
        <f>IF(Table1[[#This Row],[Attendance %]]&gt;75,"OK","Below 75")</f>
        <v>OK</v>
      </c>
      <c r="AI2703" t="b">
        <f>ISBLANK(Table1[[#This Row],[Employee ID]])</f>
        <v>0</v>
      </c>
      <c r="AJ2703" t="b">
        <f>ISNUMBER(Table1[[#This Row],[Total Salary  ]])</f>
        <v>1</v>
      </c>
      <c r="AK2703" t="str">
        <f>IFERROR(_xlfn.XLOOKUP(Table1[[#This Row],[Manager ID]],MANAGERS!A:A,MANAGERS!B:B),"Not Found")</f>
        <v>Manager_2</v>
      </c>
    </row>
    <row r="2704" spans="1:37" x14ac:dyDescent="0.2">
      <c r="A2704" t="s">
        <v>4275</v>
      </c>
      <c r="B2704" t="s">
        <v>85</v>
      </c>
      <c r="C2704" t="s">
        <v>15</v>
      </c>
      <c r="D2704" t="s">
        <v>81</v>
      </c>
      <c r="E2704" t="s">
        <v>17</v>
      </c>
      <c r="F2704" s="1">
        <v>42510</v>
      </c>
      <c r="G2704" s="1">
        <v>34086</v>
      </c>
      <c r="H2704">
        <v>65069</v>
      </c>
      <c r="I2704">
        <v>21614</v>
      </c>
      <c r="J2704">
        <v>90</v>
      </c>
      <c r="K2704">
        <v>67</v>
      </c>
      <c r="L2704" t="s">
        <v>37</v>
      </c>
      <c r="M2704">
        <v>104</v>
      </c>
      <c r="N2704">
        <f>Table1[[#This Row],[Basic Salary]]+Table1[[#This Row],[Bonus]]</f>
        <v>86683</v>
      </c>
      <c r="O2704" s="2">
        <f>Table1[[#This Row],[Bonus]]/Table1[[#This Row],[Basic Salary]]</f>
        <v>0.33217046519848159</v>
      </c>
      <c r="P2704">
        <f ca="1">DATEDIF(Table1[[#This Row],[Date of Birth]],TODAY(),"Y")</f>
        <v>33</v>
      </c>
      <c r="Q2704">
        <f ca="1">DATEDIF(Table1[[#This Row],[Joining Date]],TODAY(),"Y")</f>
        <v>10</v>
      </c>
      <c r="R2704" t="str">
        <f ca="1">IF(YEAR(Table1[[#This Row],[Joining Date]])=YEAR(TODAY()),"Yes","No")</f>
        <v>No</v>
      </c>
      <c r="S2704" t="str">
        <f ca="1">IF(Table1[[#This Row],[Experience]]&gt;5,"Yes","No")</f>
        <v>Yes</v>
      </c>
      <c r="T2704" t="str">
        <f>TEXT(Table1[[#This Row],[Joining Date]],"mmmm")</f>
        <v>May</v>
      </c>
      <c r="U2704" t="str">
        <f>TEXT(Table1[[#This Row],[Joining Date]],"yyyy")</f>
        <v>2016</v>
      </c>
      <c r="V2704" s="5">
        <f ca="1">TODAY()-Table1[[#This Row],[Joining Date]]</f>
        <v>3729</v>
      </c>
      <c r="W2704" t="str">
        <f>LEFT(Table1[[#This Row],[Employee Name]],FIND(" ",Table1[[#This Row],[Employee Name]])-1)</f>
        <v>Pooja</v>
      </c>
      <c r="X2704" t="str">
        <f>RIGHT(Table1[[#This Row],[Employee Name]],LEN(Table1[[#This Row],[Employee Name]])-FIND(" ",Table1[[#This Row],[Employee Name]]))</f>
        <v>Das</v>
      </c>
      <c r="Y2704" t="str">
        <f>Table1[[#This Row],[Department]]&amp;"-"&amp;Table1[[#This Row],[Employee ID]]</f>
        <v>Sales-E04219</v>
      </c>
      <c r="Z2704" t="str">
        <f>LEFT(Table1[[#This Row],[Department]],3)</f>
        <v>Sal</v>
      </c>
      <c r="AA2704" t="str">
        <f>_xlfn.XLOOKUP(Table1[[#This Row],[Manager ID]],MANAGERS!A:A,MANAGERS!B:B)</f>
        <v>Manager_4</v>
      </c>
      <c r="AB2704" t="str" cm="1">
        <f t="array" ref="AB2704">_xlfn.XLOOKUP(Table1[[#This Row],[Manager ID]],Table2[[#All],[Manager ID]],Table2[[#All],[Department Head]])</f>
        <v>Finance</v>
      </c>
      <c r="AC2704" s="2">
        <f>_xlfn.XLOOKUP(Table1[[#This Row],[City]],L:L,O:O)</f>
        <v>0.24036902712549932</v>
      </c>
      <c r="AD2704" t="str" cm="1">
        <f t="array" ref="AD2704">_xlfn.IFS(Table1[[#This Row],[Performance Score]]&gt;=90,"Excellent",Table1[[#This Row],[Performance Score]]&gt;=75,"Good",Table1[[#This Row],[Performance Score]]&gt;=60,"Average",Table1[[#This Row],[Performance Score]]&lt;=60,"Need Improvement")</f>
        <v>Average</v>
      </c>
      <c r="AE2704" t="str">
        <f>IF(AND(Table1[[#This Row],[Attendance %]]&gt;=80,(Table1[[#This Row],[Performance Score]]&gt;=80)),"Eligible","Not Eligible")</f>
        <v>Not Eligible</v>
      </c>
      <c r="AF2704" t="str">
        <f>IF(Table1[[#This Row],[Performance Score]]&gt;=80,"High Performer","Low Performer")</f>
        <v>Low Performer</v>
      </c>
      <c r="AG2704" t="str" cm="1">
        <f t="array" aca="1" ref="AG2704" ca="1">_xlfn.IFS(Table1[[#This Row],[Experience]]&lt;=3,"Junior",Table1[[#This Row],[Experience]]&lt;=7,"Mid Level",Table1[[#This Row],[Experience]]&gt;=7,"Senior")</f>
        <v>Senior</v>
      </c>
      <c r="AH2704" t="str">
        <f>IF(Table1[[#This Row],[Attendance %]]&gt;75,"OK","Below 75")</f>
        <v>OK</v>
      </c>
      <c r="AI2704" t="b">
        <f>ISBLANK(Table1[[#This Row],[Employee ID]])</f>
        <v>0</v>
      </c>
      <c r="AJ2704" t="b">
        <f>ISNUMBER(Table1[[#This Row],[Total Salary  ]])</f>
        <v>1</v>
      </c>
      <c r="AK2704" t="str">
        <f>IFERROR(_xlfn.XLOOKUP(Table1[[#This Row],[Manager ID]],MANAGERS!A:A,MANAGERS!B:B),"Not Found")</f>
        <v>Manager_4</v>
      </c>
    </row>
    <row r="2705" spans="1:37" x14ac:dyDescent="0.2">
      <c r="A2705" t="s">
        <v>3141</v>
      </c>
      <c r="B2705" t="s">
        <v>93</v>
      </c>
      <c r="C2705" t="s">
        <v>15</v>
      </c>
      <c r="D2705" t="s">
        <v>43</v>
      </c>
      <c r="E2705" t="s">
        <v>22</v>
      </c>
      <c r="F2705" s="1">
        <v>45360</v>
      </c>
      <c r="G2705" s="1">
        <v>33451</v>
      </c>
      <c r="H2705">
        <v>75486</v>
      </c>
      <c r="I2705">
        <v>11195</v>
      </c>
      <c r="J2705">
        <v>76</v>
      </c>
      <c r="K2705">
        <v>48</v>
      </c>
      <c r="L2705" t="s">
        <v>18</v>
      </c>
      <c r="M2705">
        <v>120</v>
      </c>
      <c r="N2705">
        <f>Table1[[#This Row],[Basic Salary]]+Table1[[#This Row],[Bonus]]</f>
        <v>86681</v>
      </c>
      <c r="O2705" s="2">
        <f>Table1[[#This Row],[Bonus]]/Table1[[#This Row],[Basic Salary]]</f>
        <v>0.14830564608006783</v>
      </c>
      <c r="P2705">
        <f ca="1">DATEDIF(Table1[[#This Row],[Date of Birth]],TODAY(),"Y")</f>
        <v>35</v>
      </c>
      <c r="Q2705">
        <f ca="1">DATEDIF(Table1[[#This Row],[Joining Date]],TODAY(),"Y")</f>
        <v>2</v>
      </c>
      <c r="R2705" t="str">
        <f ca="1">IF(YEAR(Table1[[#This Row],[Joining Date]])=YEAR(TODAY()),"Yes","No")</f>
        <v>No</v>
      </c>
      <c r="S2705" t="str">
        <f ca="1">IF(Table1[[#This Row],[Experience]]&gt;5,"Yes","No")</f>
        <v>No</v>
      </c>
      <c r="T2705" t="str">
        <f>TEXT(Table1[[#This Row],[Joining Date]],"mmmm")</f>
        <v>March</v>
      </c>
      <c r="U2705" t="str">
        <f>TEXT(Table1[[#This Row],[Joining Date]],"yyyy")</f>
        <v>2024</v>
      </c>
      <c r="V2705" s="5">
        <f ca="1">TODAY()-Table1[[#This Row],[Joining Date]]</f>
        <v>879</v>
      </c>
      <c r="W2705" t="str">
        <f>LEFT(Table1[[#This Row],[Employee Name]],FIND(" ",Table1[[#This Row],[Employee Name]])-1)</f>
        <v>Priya</v>
      </c>
      <c r="X2705" t="str">
        <f>RIGHT(Table1[[#This Row],[Employee Name]],LEN(Table1[[#This Row],[Employee Name]])-FIND(" ",Table1[[#This Row],[Employee Name]]))</f>
        <v>Reddy</v>
      </c>
      <c r="Y2705" t="str">
        <f>Table1[[#This Row],[Department]]&amp;"-"&amp;Table1[[#This Row],[Employee ID]]</f>
        <v>Operations-E03085</v>
      </c>
      <c r="Z2705" t="str">
        <f>LEFT(Table1[[#This Row],[Department]],3)</f>
        <v>Ope</v>
      </c>
      <c r="AA2705" t="str">
        <f>_xlfn.XLOOKUP(Table1[[#This Row],[Manager ID]],MANAGERS!A:A,MANAGERS!B:B)</f>
        <v>Manager_20</v>
      </c>
      <c r="AB2705" t="str" cm="1">
        <f t="array" ref="AB2705">_xlfn.XLOOKUP(Table1[[#This Row],[Manager ID]],Table2[[#All],[Manager ID]],Table2[[#All],[Department Head]])</f>
        <v>Operations</v>
      </c>
      <c r="AC2705" s="2">
        <f>_xlfn.XLOOKUP(Table1[[#This Row],[City]],L:L,O:O)</f>
        <v>0.21356479274849693</v>
      </c>
      <c r="AD2705" t="str" cm="1">
        <f t="array" ref="AD2705">_xlfn.IFS(Table1[[#This Row],[Performance Score]]&gt;=90,"Excellent",Table1[[#This Row],[Performance Score]]&gt;=75,"Good",Table1[[#This Row],[Performance Score]]&gt;=60,"Average",Table1[[#This Row],[Performance Score]]&lt;=60,"Need Improvement")</f>
        <v>Need Improvement</v>
      </c>
      <c r="AE2705" t="str">
        <f>IF(AND(Table1[[#This Row],[Attendance %]]&gt;=80,(Table1[[#This Row],[Performance Score]]&gt;=80)),"Eligible","Not Eligible")</f>
        <v>Not Eligible</v>
      </c>
      <c r="AF2705" t="str">
        <f>IF(Table1[[#This Row],[Performance Score]]&gt;=80,"High Performer","Low Performer")</f>
        <v>Low Performer</v>
      </c>
      <c r="AG2705" t="str" cm="1">
        <f t="array" aca="1" ref="AG2705" ca="1">_xlfn.IFS(Table1[[#This Row],[Experience]]&lt;=3,"Junior",Table1[[#This Row],[Experience]]&lt;=7,"Mid Level",Table1[[#This Row],[Experience]]&gt;=7,"Senior")</f>
        <v>Junior</v>
      </c>
      <c r="AH2705" t="str">
        <f>IF(Table1[[#This Row],[Attendance %]]&gt;75,"OK","Below 75")</f>
        <v>OK</v>
      </c>
      <c r="AI2705" t="b">
        <f>ISBLANK(Table1[[#This Row],[Employee ID]])</f>
        <v>0</v>
      </c>
      <c r="AJ2705" t="b">
        <f>ISNUMBER(Table1[[#This Row],[Total Salary  ]])</f>
        <v>1</v>
      </c>
      <c r="AK2705" t="str">
        <f>IFERROR(_xlfn.XLOOKUP(Table1[[#This Row],[Manager ID]],MANAGERS!A:A,MANAGERS!B:B),"Not Found")</f>
        <v>Manager_20</v>
      </c>
    </row>
    <row r="2706" spans="1:37" x14ac:dyDescent="0.2">
      <c r="A2706" t="s">
        <v>4497</v>
      </c>
      <c r="B2706" t="s">
        <v>85</v>
      </c>
      <c r="C2706" t="s">
        <v>15</v>
      </c>
      <c r="D2706" t="s">
        <v>43</v>
      </c>
      <c r="E2706" t="s">
        <v>65</v>
      </c>
      <c r="F2706" s="1">
        <v>44091</v>
      </c>
      <c r="G2706" s="1">
        <v>33322</v>
      </c>
      <c r="H2706">
        <v>57361</v>
      </c>
      <c r="I2706">
        <v>29303</v>
      </c>
      <c r="J2706">
        <v>89</v>
      </c>
      <c r="K2706">
        <v>94</v>
      </c>
      <c r="L2706" t="s">
        <v>23</v>
      </c>
      <c r="M2706">
        <v>106</v>
      </c>
      <c r="N2706">
        <f>Table1[[#This Row],[Basic Salary]]+Table1[[#This Row],[Bonus]]</f>
        <v>86664</v>
      </c>
      <c r="O2706" s="2">
        <f>Table1[[#This Row],[Bonus]]/Table1[[#This Row],[Basic Salary]]</f>
        <v>0.51085232126357627</v>
      </c>
      <c r="P2706">
        <f ca="1">DATEDIF(Table1[[#This Row],[Date of Birth]],TODAY(),"Y")</f>
        <v>35</v>
      </c>
      <c r="Q2706">
        <f ca="1">DATEDIF(Table1[[#This Row],[Joining Date]],TODAY(),"Y")</f>
        <v>5</v>
      </c>
      <c r="R2706" t="str">
        <f ca="1">IF(YEAR(Table1[[#This Row],[Joining Date]])=YEAR(TODAY()),"Yes","No")</f>
        <v>No</v>
      </c>
      <c r="S2706" t="str">
        <f ca="1">IF(Table1[[#This Row],[Experience]]&gt;5,"Yes","No")</f>
        <v>No</v>
      </c>
      <c r="T2706" t="str">
        <f>TEXT(Table1[[#This Row],[Joining Date]],"mmmm")</f>
        <v>September</v>
      </c>
      <c r="U2706" t="str">
        <f>TEXT(Table1[[#This Row],[Joining Date]],"yyyy")</f>
        <v>2020</v>
      </c>
      <c r="V2706" s="5">
        <f ca="1">TODAY()-Table1[[#This Row],[Joining Date]]</f>
        <v>2148</v>
      </c>
      <c r="W2706" t="str">
        <f>LEFT(Table1[[#This Row],[Employee Name]],FIND(" ",Table1[[#This Row],[Employee Name]])-1)</f>
        <v>Pooja</v>
      </c>
      <c r="X2706" t="str">
        <f>RIGHT(Table1[[#This Row],[Employee Name]],LEN(Table1[[#This Row],[Employee Name]])-FIND(" ",Table1[[#This Row],[Employee Name]]))</f>
        <v>Das</v>
      </c>
      <c r="Y2706" t="str">
        <f>Table1[[#This Row],[Department]]&amp;"-"&amp;Table1[[#This Row],[Employee ID]]</f>
        <v>Operations-E04441</v>
      </c>
      <c r="Z2706" t="str">
        <f>LEFT(Table1[[#This Row],[Department]],3)</f>
        <v>Ope</v>
      </c>
      <c r="AA2706" t="str">
        <f>_xlfn.XLOOKUP(Table1[[#This Row],[Manager ID]],MANAGERS!A:A,MANAGERS!B:B)</f>
        <v>Manager_6</v>
      </c>
      <c r="AB2706" t="str" cm="1">
        <f t="array" ref="AB2706">_xlfn.XLOOKUP(Table1[[#This Row],[Manager ID]],Table2[[#All],[Manager ID]],Table2[[#All],[Department Head]])</f>
        <v>HR</v>
      </c>
      <c r="AC2706" s="2">
        <f>_xlfn.XLOOKUP(Table1[[#This Row],[City]],L:L,O:O)</f>
        <v>0.23486488519629886</v>
      </c>
      <c r="AD2706" t="str" cm="1">
        <f t="array" ref="AD2706">_xlfn.IFS(Table1[[#This Row],[Performance Score]]&gt;=90,"Excellent",Table1[[#This Row],[Performance Score]]&gt;=75,"Good",Table1[[#This Row],[Performance Score]]&gt;=60,"Average",Table1[[#This Row],[Performance Score]]&lt;=60,"Need Improvement")</f>
        <v>Excellent</v>
      </c>
      <c r="AE2706" t="str">
        <f>IF(AND(Table1[[#This Row],[Attendance %]]&gt;=80,(Table1[[#This Row],[Performance Score]]&gt;=80)),"Eligible","Not Eligible")</f>
        <v>Eligible</v>
      </c>
      <c r="AF2706" t="str">
        <f>IF(Table1[[#This Row],[Performance Score]]&gt;=80,"High Performer","Low Performer")</f>
        <v>High Performer</v>
      </c>
      <c r="AG2706" t="str" cm="1">
        <f t="array" aca="1" ref="AG2706" ca="1">_xlfn.IFS(Table1[[#This Row],[Experience]]&lt;=3,"Junior",Table1[[#This Row],[Experience]]&lt;=7,"Mid Level",Table1[[#This Row],[Experience]]&gt;=7,"Senior")</f>
        <v>Mid Level</v>
      </c>
      <c r="AH2706" t="str">
        <f>IF(Table1[[#This Row],[Attendance %]]&gt;75,"OK","Below 75")</f>
        <v>OK</v>
      </c>
      <c r="AI2706" t="b">
        <f>ISBLANK(Table1[[#This Row],[Employee ID]])</f>
        <v>0</v>
      </c>
      <c r="AJ2706" t="b">
        <f>ISNUMBER(Table1[[#This Row],[Total Salary  ]])</f>
        <v>1</v>
      </c>
      <c r="AK2706" t="str">
        <f>IFERROR(_xlfn.XLOOKUP(Table1[[#This Row],[Manager ID]],MANAGERS!A:A,MANAGERS!B:B),"Not Found")</f>
        <v>Manager_6</v>
      </c>
    </row>
    <row r="2707" spans="1:37" x14ac:dyDescent="0.2">
      <c r="A2707" t="s">
        <v>922</v>
      </c>
      <c r="B2707" t="s">
        <v>69</v>
      </c>
      <c r="C2707" t="s">
        <v>21</v>
      </c>
      <c r="D2707" t="s">
        <v>43</v>
      </c>
      <c r="E2707" t="s">
        <v>30</v>
      </c>
      <c r="F2707" s="1">
        <v>44322</v>
      </c>
      <c r="G2707" s="1">
        <v>36632</v>
      </c>
      <c r="H2707">
        <v>69279</v>
      </c>
      <c r="I2707">
        <v>17363</v>
      </c>
      <c r="J2707">
        <v>90</v>
      </c>
      <c r="K2707">
        <v>93</v>
      </c>
      <c r="L2707" t="s">
        <v>18</v>
      </c>
      <c r="M2707">
        <v>120</v>
      </c>
      <c r="N2707">
        <f>Table1[[#This Row],[Basic Salary]]+Table1[[#This Row],[Bonus]]</f>
        <v>86642</v>
      </c>
      <c r="O2707" s="2">
        <f>Table1[[#This Row],[Bonus]]/Table1[[#This Row],[Basic Salary]]</f>
        <v>0.25062428730206843</v>
      </c>
      <c r="P2707">
        <f ca="1">DATEDIF(Table1[[#This Row],[Date of Birth]],TODAY(),"Y")</f>
        <v>26</v>
      </c>
      <c r="Q2707">
        <f ca="1">DATEDIF(Table1[[#This Row],[Joining Date]],TODAY(),"Y")</f>
        <v>5</v>
      </c>
      <c r="R2707" t="str">
        <f ca="1">IF(YEAR(Table1[[#This Row],[Joining Date]])=YEAR(TODAY()),"Yes","No")</f>
        <v>No</v>
      </c>
      <c r="S2707" t="str">
        <f ca="1">IF(Table1[[#This Row],[Experience]]&gt;5,"Yes","No")</f>
        <v>No</v>
      </c>
      <c r="T2707" t="str">
        <f>TEXT(Table1[[#This Row],[Joining Date]],"mmmm")</f>
        <v>May</v>
      </c>
      <c r="U2707" t="str">
        <f>TEXT(Table1[[#This Row],[Joining Date]],"yyyy")</f>
        <v>2021</v>
      </c>
      <c r="V2707" s="5">
        <f ca="1">TODAY()-Table1[[#This Row],[Joining Date]]</f>
        <v>1917</v>
      </c>
      <c r="W2707" t="str">
        <f>LEFT(Table1[[#This Row],[Employee Name]],FIND(" ",Table1[[#This Row],[Employee Name]])-1)</f>
        <v>Neha</v>
      </c>
      <c r="X2707" t="str">
        <f>RIGHT(Table1[[#This Row],[Employee Name]],LEN(Table1[[#This Row],[Employee Name]])-FIND(" ",Table1[[#This Row],[Employee Name]]))</f>
        <v>Kulkarni</v>
      </c>
      <c r="Y2707" t="str">
        <f>Table1[[#This Row],[Department]]&amp;"-"&amp;Table1[[#This Row],[Employee ID]]</f>
        <v>Operations-E00866</v>
      </c>
      <c r="Z2707" t="str">
        <f>LEFT(Table1[[#This Row],[Department]],3)</f>
        <v>Ope</v>
      </c>
      <c r="AA2707" t="str">
        <f>_xlfn.XLOOKUP(Table1[[#This Row],[Manager ID]],MANAGERS!A:A,MANAGERS!B:B)</f>
        <v>Manager_20</v>
      </c>
      <c r="AB2707" t="str" cm="1">
        <f t="array" ref="AB2707">_xlfn.XLOOKUP(Table1[[#This Row],[Manager ID]],Table2[[#All],[Manager ID]],Table2[[#All],[Department Head]])</f>
        <v>Operations</v>
      </c>
      <c r="AC2707" s="2">
        <f>_xlfn.XLOOKUP(Table1[[#This Row],[City]],L:L,O:O)</f>
        <v>0.21356479274849693</v>
      </c>
      <c r="AD2707" t="str" cm="1">
        <f t="array" ref="AD2707">_xlfn.IFS(Table1[[#This Row],[Performance Score]]&gt;=90,"Excellent",Table1[[#This Row],[Performance Score]]&gt;=75,"Good",Table1[[#This Row],[Performance Score]]&gt;=60,"Average",Table1[[#This Row],[Performance Score]]&lt;=60,"Need Improvement")</f>
        <v>Excellent</v>
      </c>
      <c r="AE2707" t="str">
        <f>IF(AND(Table1[[#This Row],[Attendance %]]&gt;=80,(Table1[[#This Row],[Performance Score]]&gt;=80)),"Eligible","Not Eligible")</f>
        <v>Eligible</v>
      </c>
      <c r="AF2707" t="str">
        <f>IF(Table1[[#This Row],[Performance Score]]&gt;=80,"High Performer","Low Performer")</f>
        <v>High Performer</v>
      </c>
      <c r="AG2707" t="str" cm="1">
        <f t="array" aca="1" ref="AG2707" ca="1">_xlfn.IFS(Table1[[#This Row],[Experience]]&lt;=3,"Junior",Table1[[#This Row],[Experience]]&lt;=7,"Mid Level",Table1[[#This Row],[Experience]]&gt;=7,"Senior")</f>
        <v>Mid Level</v>
      </c>
      <c r="AH2707" t="str">
        <f>IF(Table1[[#This Row],[Attendance %]]&gt;75,"OK","Below 75")</f>
        <v>OK</v>
      </c>
      <c r="AI2707" t="b">
        <f>ISBLANK(Table1[[#This Row],[Employee ID]])</f>
        <v>0</v>
      </c>
      <c r="AJ2707" t="b">
        <f>ISNUMBER(Table1[[#This Row],[Total Salary  ]])</f>
        <v>1</v>
      </c>
      <c r="AK2707" t="str">
        <f>IFERROR(_xlfn.XLOOKUP(Table1[[#This Row],[Manager ID]],MANAGERS!A:A,MANAGERS!B:B),"Not Found")</f>
        <v>Manager_20</v>
      </c>
    </row>
    <row r="2708" spans="1:37" x14ac:dyDescent="0.2">
      <c r="A2708" t="s">
        <v>1196</v>
      </c>
      <c r="B2708" t="s">
        <v>36</v>
      </c>
      <c r="C2708" t="s">
        <v>15</v>
      </c>
      <c r="D2708" t="s">
        <v>40</v>
      </c>
      <c r="E2708" t="s">
        <v>22</v>
      </c>
      <c r="F2708" s="1">
        <v>44016</v>
      </c>
      <c r="G2708" s="1">
        <v>29580</v>
      </c>
      <c r="H2708">
        <v>79230</v>
      </c>
      <c r="I2708">
        <v>7410</v>
      </c>
      <c r="J2708">
        <v>91</v>
      </c>
      <c r="K2708">
        <v>80</v>
      </c>
      <c r="L2708" t="s">
        <v>53</v>
      </c>
      <c r="M2708">
        <v>107</v>
      </c>
      <c r="N2708">
        <f>Table1[[#This Row],[Basic Salary]]+Table1[[#This Row],[Bonus]]</f>
        <v>86640</v>
      </c>
      <c r="O2708" s="2">
        <f>Table1[[#This Row],[Bonus]]/Table1[[#This Row],[Basic Salary]]</f>
        <v>9.3525179856115109E-2</v>
      </c>
      <c r="P2708">
        <f ca="1">DATEDIF(Table1[[#This Row],[Date of Birth]],TODAY(),"Y")</f>
        <v>45</v>
      </c>
      <c r="Q2708">
        <f ca="1">DATEDIF(Table1[[#This Row],[Joining Date]],TODAY(),"Y")</f>
        <v>6</v>
      </c>
      <c r="R2708" t="str">
        <f ca="1">IF(YEAR(Table1[[#This Row],[Joining Date]])=YEAR(TODAY()),"Yes","No")</f>
        <v>No</v>
      </c>
      <c r="S2708" t="str">
        <f ca="1">IF(Table1[[#This Row],[Experience]]&gt;5,"Yes","No")</f>
        <v>Yes</v>
      </c>
      <c r="T2708" t="str">
        <f>TEXT(Table1[[#This Row],[Joining Date]],"mmmm")</f>
        <v>July</v>
      </c>
      <c r="U2708" t="str">
        <f>TEXT(Table1[[#This Row],[Joining Date]],"yyyy")</f>
        <v>2020</v>
      </c>
      <c r="V2708" s="5">
        <f ca="1">TODAY()-Table1[[#This Row],[Joining Date]]</f>
        <v>2223</v>
      </c>
      <c r="W2708" t="str">
        <f>LEFT(Table1[[#This Row],[Employee Name]],FIND(" ",Table1[[#This Row],[Employee Name]])-1)</f>
        <v>Meera</v>
      </c>
      <c r="X2708" t="str">
        <f>RIGHT(Table1[[#This Row],[Employee Name]],LEN(Table1[[#This Row],[Employee Name]])-FIND(" ",Table1[[#This Row],[Employee Name]]))</f>
        <v>Joshi</v>
      </c>
      <c r="Y2708" t="str">
        <f>Table1[[#This Row],[Department]]&amp;"-"&amp;Table1[[#This Row],[Employee ID]]</f>
        <v>IT-E01140</v>
      </c>
      <c r="Z2708" t="str">
        <f>LEFT(Table1[[#This Row],[Department]],3)</f>
        <v>IT</v>
      </c>
      <c r="AA2708" t="str">
        <f>_xlfn.XLOOKUP(Table1[[#This Row],[Manager ID]],MANAGERS!A:A,MANAGERS!B:B)</f>
        <v>Manager_7</v>
      </c>
      <c r="AB2708" t="str" cm="1">
        <f t="array" ref="AB2708">_xlfn.XLOOKUP(Table1[[#This Row],[Manager ID]],Table2[[#All],[Manager ID]],Table2[[#All],[Department Head]])</f>
        <v>Operations</v>
      </c>
      <c r="AC2708" s="2">
        <f>_xlfn.XLOOKUP(Table1[[#This Row],[City]],L:L,O:O)</f>
        <v>0.23685887225230964</v>
      </c>
      <c r="AD2708" t="str" cm="1">
        <f t="array" ref="AD2708">_xlfn.IFS(Table1[[#This Row],[Performance Score]]&gt;=90,"Excellent",Table1[[#This Row],[Performance Score]]&gt;=75,"Good",Table1[[#This Row],[Performance Score]]&gt;=60,"Average",Table1[[#This Row],[Performance Score]]&lt;=60,"Need Improvement")</f>
        <v>Good</v>
      </c>
      <c r="AE2708" t="str">
        <f>IF(AND(Table1[[#This Row],[Attendance %]]&gt;=80,(Table1[[#This Row],[Performance Score]]&gt;=80)),"Eligible","Not Eligible")</f>
        <v>Eligible</v>
      </c>
      <c r="AF2708" t="str">
        <f>IF(Table1[[#This Row],[Performance Score]]&gt;=80,"High Performer","Low Performer")</f>
        <v>High Performer</v>
      </c>
      <c r="AG2708" t="str" cm="1">
        <f t="array" aca="1" ref="AG2708" ca="1">_xlfn.IFS(Table1[[#This Row],[Experience]]&lt;=3,"Junior",Table1[[#This Row],[Experience]]&lt;=7,"Mid Level",Table1[[#This Row],[Experience]]&gt;=7,"Senior")</f>
        <v>Mid Level</v>
      </c>
      <c r="AH2708" t="str">
        <f>IF(Table1[[#This Row],[Attendance %]]&gt;75,"OK","Below 75")</f>
        <v>OK</v>
      </c>
      <c r="AI2708" t="b">
        <f>ISBLANK(Table1[[#This Row],[Employee ID]])</f>
        <v>0</v>
      </c>
      <c r="AJ2708" t="b">
        <f>ISNUMBER(Table1[[#This Row],[Total Salary  ]])</f>
        <v>1</v>
      </c>
      <c r="AK2708" t="str">
        <f>IFERROR(_xlfn.XLOOKUP(Table1[[#This Row],[Manager ID]],MANAGERS!A:A,MANAGERS!B:B),"Not Found")</f>
        <v>Manager_7</v>
      </c>
    </row>
    <row r="2709" spans="1:37" x14ac:dyDescent="0.2">
      <c r="A2709" t="s">
        <v>3795</v>
      </c>
      <c r="B2709" t="s">
        <v>29</v>
      </c>
      <c r="C2709" t="s">
        <v>15</v>
      </c>
      <c r="D2709" t="s">
        <v>46</v>
      </c>
      <c r="E2709" t="s">
        <v>26</v>
      </c>
      <c r="F2709" s="1">
        <v>44155</v>
      </c>
      <c r="G2709" s="1">
        <v>29340</v>
      </c>
      <c r="H2709">
        <v>74099</v>
      </c>
      <c r="I2709">
        <v>12522</v>
      </c>
      <c r="J2709">
        <v>94</v>
      </c>
      <c r="K2709">
        <v>53</v>
      </c>
      <c r="L2709" t="s">
        <v>37</v>
      </c>
      <c r="M2709">
        <v>118</v>
      </c>
      <c r="N2709">
        <f>Table1[[#This Row],[Basic Salary]]+Table1[[#This Row],[Bonus]]</f>
        <v>86621</v>
      </c>
      <c r="O2709" s="2">
        <f>Table1[[#This Row],[Bonus]]/Table1[[#This Row],[Basic Salary]]</f>
        <v>0.16899013481963318</v>
      </c>
      <c r="P2709">
        <f ca="1">DATEDIF(Table1[[#This Row],[Date of Birth]],TODAY(),"Y")</f>
        <v>46</v>
      </c>
      <c r="Q2709">
        <f ca="1">DATEDIF(Table1[[#This Row],[Joining Date]],TODAY(),"Y")</f>
        <v>5</v>
      </c>
      <c r="R2709" t="str">
        <f ca="1">IF(YEAR(Table1[[#This Row],[Joining Date]])=YEAR(TODAY()),"Yes","No")</f>
        <v>No</v>
      </c>
      <c r="S2709" t="str">
        <f ca="1">IF(Table1[[#This Row],[Experience]]&gt;5,"Yes","No")</f>
        <v>No</v>
      </c>
      <c r="T2709" t="str">
        <f>TEXT(Table1[[#This Row],[Joining Date]],"mmmm")</f>
        <v>November</v>
      </c>
      <c r="U2709" t="str">
        <f>TEXT(Table1[[#This Row],[Joining Date]],"yyyy")</f>
        <v>2020</v>
      </c>
      <c r="V2709" s="5">
        <f ca="1">TODAY()-Table1[[#This Row],[Joining Date]]</f>
        <v>2084</v>
      </c>
      <c r="W2709" t="str">
        <f>LEFT(Table1[[#This Row],[Employee Name]],FIND(" ",Table1[[#This Row],[Employee Name]])-1)</f>
        <v>Vikram</v>
      </c>
      <c r="X2709" t="str">
        <f>RIGHT(Table1[[#This Row],[Employee Name]],LEN(Table1[[#This Row],[Employee Name]])-FIND(" ",Table1[[#This Row],[Employee Name]]))</f>
        <v>Singh</v>
      </c>
      <c r="Y2709" t="str">
        <f>Table1[[#This Row],[Department]]&amp;"-"&amp;Table1[[#This Row],[Employee ID]]</f>
        <v>Support-E03739</v>
      </c>
      <c r="Z2709" t="str">
        <f>LEFT(Table1[[#This Row],[Department]],3)</f>
        <v>Sup</v>
      </c>
      <c r="AA2709" t="str">
        <f>_xlfn.XLOOKUP(Table1[[#This Row],[Manager ID]],MANAGERS!A:A,MANAGERS!B:B)</f>
        <v>Manager_18</v>
      </c>
      <c r="AB2709" t="str" cm="1">
        <f t="array" ref="AB2709">_xlfn.XLOOKUP(Table1[[#This Row],[Manager ID]],Table2[[#All],[Manager ID]],Table2[[#All],[Department Head]])</f>
        <v>Support</v>
      </c>
      <c r="AC2709" s="2">
        <f>_xlfn.XLOOKUP(Table1[[#This Row],[City]],L:L,O:O)</f>
        <v>0.24036902712549932</v>
      </c>
      <c r="AD2709" t="str" cm="1">
        <f t="array" ref="AD2709">_xlfn.IFS(Table1[[#This Row],[Performance Score]]&gt;=90,"Excellent",Table1[[#This Row],[Performance Score]]&gt;=75,"Good",Table1[[#This Row],[Performance Score]]&gt;=60,"Average",Table1[[#This Row],[Performance Score]]&lt;=60,"Need Improvement")</f>
        <v>Need Improvement</v>
      </c>
      <c r="AE2709" t="str">
        <f>IF(AND(Table1[[#This Row],[Attendance %]]&gt;=80,(Table1[[#This Row],[Performance Score]]&gt;=80)),"Eligible","Not Eligible")</f>
        <v>Not Eligible</v>
      </c>
      <c r="AF2709" t="str">
        <f>IF(Table1[[#This Row],[Performance Score]]&gt;=80,"High Performer","Low Performer")</f>
        <v>Low Performer</v>
      </c>
      <c r="AG2709" t="str" cm="1">
        <f t="array" aca="1" ref="AG2709" ca="1">_xlfn.IFS(Table1[[#This Row],[Experience]]&lt;=3,"Junior",Table1[[#This Row],[Experience]]&lt;=7,"Mid Level",Table1[[#This Row],[Experience]]&gt;=7,"Senior")</f>
        <v>Mid Level</v>
      </c>
      <c r="AH2709" t="str">
        <f>IF(Table1[[#This Row],[Attendance %]]&gt;75,"OK","Below 75")</f>
        <v>OK</v>
      </c>
      <c r="AI2709" t="b">
        <f>ISBLANK(Table1[[#This Row],[Employee ID]])</f>
        <v>0</v>
      </c>
      <c r="AJ2709" t="b">
        <f>ISNUMBER(Table1[[#This Row],[Total Salary  ]])</f>
        <v>1</v>
      </c>
      <c r="AK2709" t="str">
        <f>IFERROR(_xlfn.XLOOKUP(Table1[[#This Row],[Manager ID]],MANAGERS!A:A,MANAGERS!B:B),"Not Found")</f>
        <v>Manager_18</v>
      </c>
    </row>
    <row r="2710" spans="1:37" x14ac:dyDescent="0.2">
      <c r="A2710" t="s">
        <v>2247</v>
      </c>
      <c r="B2710" t="s">
        <v>71</v>
      </c>
      <c r="C2710" t="s">
        <v>15</v>
      </c>
      <c r="D2710" t="s">
        <v>46</v>
      </c>
      <c r="E2710" t="s">
        <v>22</v>
      </c>
      <c r="F2710" s="1">
        <v>42840</v>
      </c>
      <c r="G2710" s="1">
        <v>36781</v>
      </c>
      <c r="H2710">
        <v>68688</v>
      </c>
      <c r="I2710">
        <v>17893</v>
      </c>
      <c r="J2710">
        <v>82</v>
      </c>
      <c r="K2710">
        <v>73</v>
      </c>
      <c r="L2710" t="s">
        <v>18</v>
      </c>
      <c r="M2710">
        <v>120</v>
      </c>
      <c r="N2710">
        <f>Table1[[#This Row],[Basic Salary]]+Table1[[#This Row],[Bonus]]</f>
        <v>86581</v>
      </c>
      <c r="O2710" s="2">
        <f>Table1[[#This Row],[Bonus]]/Table1[[#This Row],[Basic Salary]]</f>
        <v>0.26049673887724201</v>
      </c>
      <c r="P2710">
        <f ca="1">DATEDIF(Table1[[#This Row],[Date of Birth]],TODAY(),"Y")</f>
        <v>25</v>
      </c>
      <c r="Q2710">
        <f ca="1">DATEDIF(Table1[[#This Row],[Joining Date]],TODAY(),"Y")</f>
        <v>9</v>
      </c>
      <c r="R2710" t="str">
        <f ca="1">IF(YEAR(Table1[[#This Row],[Joining Date]])=YEAR(TODAY()),"Yes","No")</f>
        <v>No</v>
      </c>
      <c r="S2710" t="str">
        <f ca="1">IF(Table1[[#This Row],[Experience]]&gt;5,"Yes","No")</f>
        <v>Yes</v>
      </c>
      <c r="T2710" t="str">
        <f>TEXT(Table1[[#This Row],[Joining Date]],"mmmm")</f>
        <v>April</v>
      </c>
      <c r="U2710" t="str">
        <f>TEXT(Table1[[#This Row],[Joining Date]],"yyyy")</f>
        <v>2017</v>
      </c>
      <c r="V2710" s="5">
        <f ca="1">TODAY()-Table1[[#This Row],[Joining Date]]</f>
        <v>3399</v>
      </c>
      <c r="W2710" t="str">
        <f>LEFT(Table1[[#This Row],[Employee Name]],FIND(" ",Table1[[#This Row],[Employee Name]])-1)</f>
        <v>Sneha</v>
      </c>
      <c r="X2710" t="str">
        <f>RIGHT(Table1[[#This Row],[Employee Name]],LEN(Table1[[#This Row],[Employee Name]])-FIND(" ",Table1[[#This Row],[Employee Name]]))</f>
        <v>Iyer</v>
      </c>
      <c r="Y2710" t="str">
        <f>Table1[[#This Row],[Department]]&amp;"-"&amp;Table1[[#This Row],[Employee ID]]</f>
        <v>Support-E02191</v>
      </c>
      <c r="Z2710" t="str">
        <f>LEFT(Table1[[#This Row],[Department]],3)</f>
        <v>Sup</v>
      </c>
      <c r="AA2710" t="str">
        <f>_xlfn.XLOOKUP(Table1[[#This Row],[Manager ID]],MANAGERS!A:A,MANAGERS!B:B)</f>
        <v>Manager_20</v>
      </c>
      <c r="AB2710" t="str" cm="1">
        <f t="array" ref="AB2710">_xlfn.XLOOKUP(Table1[[#This Row],[Manager ID]],Table2[[#All],[Manager ID]],Table2[[#All],[Department Head]])</f>
        <v>Operations</v>
      </c>
      <c r="AC2710" s="2">
        <f>_xlfn.XLOOKUP(Table1[[#This Row],[City]],L:L,O:O)</f>
        <v>0.21356479274849693</v>
      </c>
      <c r="AD2710" t="str" cm="1">
        <f t="array" ref="AD2710">_xlfn.IFS(Table1[[#This Row],[Performance Score]]&gt;=90,"Excellent",Table1[[#This Row],[Performance Score]]&gt;=75,"Good",Table1[[#This Row],[Performance Score]]&gt;=60,"Average",Table1[[#This Row],[Performance Score]]&lt;=60,"Need Improvement")</f>
        <v>Average</v>
      </c>
      <c r="AE2710" t="str">
        <f>IF(AND(Table1[[#This Row],[Attendance %]]&gt;=80,(Table1[[#This Row],[Performance Score]]&gt;=80)),"Eligible","Not Eligible")</f>
        <v>Not Eligible</v>
      </c>
      <c r="AF2710" t="str">
        <f>IF(Table1[[#This Row],[Performance Score]]&gt;=80,"High Performer","Low Performer")</f>
        <v>Low Performer</v>
      </c>
      <c r="AG2710" t="str" cm="1">
        <f t="array" aca="1" ref="AG2710" ca="1">_xlfn.IFS(Table1[[#This Row],[Experience]]&lt;=3,"Junior",Table1[[#This Row],[Experience]]&lt;=7,"Mid Level",Table1[[#This Row],[Experience]]&gt;=7,"Senior")</f>
        <v>Senior</v>
      </c>
      <c r="AH2710" t="str">
        <f>IF(Table1[[#This Row],[Attendance %]]&gt;75,"OK","Below 75")</f>
        <v>OK</v>
      </c>
      <c r="AI2710" t="b">
        <f>ISBLANK(Table1[[#This Row],[Employee ID]])</f>
        <v>0</v>
      </c>
      <c r="AJ2710" t="b">
        <f>ISNUMBER(Table1[[#This Row],[Total Salary  ]])</f>
        <v>1</v>
      </c>
      <c r="AK2710" t="str">
        <f>IFERROR(_xlfn.XLOOKUP(Table1[[#This Row],[Manager ID]],MANAGERS!A:A,MANAGERS!B:B),"Not Found")</f>
        <v>Manager_20</v>
      </c>
    </row>
    <row r="2711" spans="1:37" x14ac:dyDescent="0.2">
      <c r="A2711" t="s">
        <v>4939</v>
      </c>
      <c r="B2711" t="s">
        <v>42</v>
      </c>
      <c r="C2711" t="s">
        <v>15</v>
      </c>
      <c r="D2711" t="s">
        <v>33</v>
      </c>
      <c r="E2711" t="s">
        <v>26</v>
      </c>
      <c r="F2711" s="1">
        <v>43180</v>
      </c>
      <c r="G2711" s="1">
        <v>40288</v>
      </c>
      <c r="H2711">
        <v>75436</v>
      </c>
      <c r="I2711">
        <v>11137</v>
      </c>
      <c r="J2711">
        <v>71</v>
      </c>
      <c r="K2711">
        <v>65</v>
      </c>
      <c r="L2711" t="s">
        <v>23</v>
      </c>
      <c r="M2711">
        <v>120</v>
      </c>
      <c r="N2711">
        <f>Table1[[#This Row],[Basic Salary]]+Table1[[#This Row],[Bonus]]</f>
        <v>86573</v>
      </c>
      <c r="O2711" s="2">
        <f>Table1[[#This Row],[Bonus]]/Table1[[#This Row],[Basic Salary]]</f>
        <v>0.14763508139349912</v>
      </c>
      <c r="P2711">
        <f ca="1">DATEDIF(Table1[[#This Row],[Date of Birth]],TODAY(),"Y")</f>
        <v>16</v>
      </c>
      <c r="Q2711">
        <f ca="1">DATEDIF(Table1[[#This Row],[Joining Date]],TODAY(),"Y")</f>
        <v>8</v>
      </c>
      <c r="R2711" t="str">
        <f ca="1">IF(YEAR(Table1[[#This Row],[Joining Date]])=YEAR(TODAY()),"Yes","No")</f>
        <v>No</v>
      </c>
      <c r="S2711" t="str">
        <f ca="1">IF(Table1[[#This Row],[Experience]]&gt;5,"Yes","No")</f>
        <v>Yes</v>
      </c>
      <c r="T2711" t="str">
        <f>TEXT(Table1[[#This Row],[Joining Date]],"mmmm")</f>
        <v>March</v>
      </c>
      <c r="U2711" t="str">
        <f>TEXT(Table1[[#This Row],[Joining Date]],"yyyy")</f>
        <v>2018</v>
      </c>
      <c r="V2711" s="5">
        <f ca="1">TODAY()-Table1[[#This Row],[Joining Date]]</f>
        <v>3059</v>
      </c>
      <c r="W2711" t="str">
        <f>LEFT(Table1[[#This Row],[Employee Name]],FIND(" ",Table1[[#This Row],[Employee Name]])-1)</f>
        <v>Krishna</v>
      </c>
      <c r="X2711" t="str">
        <f>RIGHT(Table1[[#This Row],[Employee Name]],LEN(Table1[[#This Row],[Employee Name]])-FIND(" ",Table1[[#This Row],[Employee Name]]))</f>
        <v>Chaitanya</v>
      </c>
      <c r="Y2711" t="str">
        <f>Table1[[#This Row],[Department]]&amp;"-"&amp;Table1[[#This Row],[Employee ID]]</f>
        <v>Marketing-E04883</v>
      </c>
      <c r="Z2711" t="str">
        <f>LEFT(Table1[[#This Row],[Department]],3)</f>
        <v>Mar</v>
      </c>
      <c r="AA2711" t="str">
        <f>_xlfn.XLOOKUP(Table1[[#This Row],[Manager ID]],MANAGERS!A:A,MANAGERS!B:B)</f>
        <v>Manager_20</v>
      </c>
      <c r="AB2711" t="str" cm="1">
        <f t="array" ref="AB2711">_xlfn.XLOOKUP(Table1[[#This Row],[Manager ID]],Table2[[#All],[Manager ID]],Table2[[#All],[Department Head]])</f>
        <v>Operations</v>
      </c>
      <c r="AC2711" s="2">
        <f>_xlfn.XLOOKUP(Table1[[#This Row],[City]],L:L,O:O)</f>
        <v>0.23486488519629886</v>
      </c>
      <c r="AD2711" t="str" cm="1">
        <f t="array" ref="AD2711">_xlfn.IFS(Table1[[#This Row],[Performance Score]]&gt;=90,"Excellent",Table1[[#This Row],[Performance Score]]&gt;=75,"Good",Table1[[#This Row],[Performance Score]]&gt;=60,"Average",Table1[[#This Row],[Performance Score]]&lt;=60,"Need Improvement")</f>
        <v>Average</v>
      </c>
      <c r="AE2711" t="str">
        <f>IF(AND(Table1[[#This Row],[Attendance %]]&gt;=80,(Table1[[#This Row],[Performance Score]]&gt;=80)),"Eligible","Not Eligible")</f>
        <v>Not Eligible</v>
      </c>
      <c r="AF2711" t="str">
        <f>IF(Table1[[#This Row],[Performance Score]]&gt;=80,"High Performer","Low Performer")</f>
        <v>Low Performer</v>
      </c>
      <c r="AG2711" t="str" cm="1">
        <f t="array" aca="1" ref="AG2711" ca="1">_xlfn.IFS(Table1[[#This Row],[Experience]]&lt;=3,"Junior",Table1[[#This Row],[Experience]]&lt;=7,"Mid Level",Table1[[#This Row],[Experience]]&gt;=7,"Senior")</f>
        <v>Senior</v>
      </c>
      <c r="AH2711" t="str">
        <f>IF(Table1[[#This Row],[Attendance %]]&gt;75,"OK","Below 75")</f>
        <v>Below 75</v>
      </c>
      <c r="AI2711" t="b">
        <f>ISBLANK(Table1[[#This Row],[Employee ID]])</f>
        <v>0</v>
      </c>
      <c r="AJ2711" t="b">
        <f>ISNUMBER(Table1[[#This Row],[Total Salary  ]])</f>
        <v>1</v>
      </c>
      <c r="AK2711" t="str">
        <f>IFERROR(_xlfn.XLOOKUP(Table1[[#This Row],[Manager ID]],MANAGERS!A:A,MANAGERS!B:B),"Not Found")</f>
        <v>Manager_20</v>
      </c>
    </row>
    <row r="2712" spans="1:37" x14ac:dyDescent="0.2">
      <c r="A2712" t="s">
        <v>256</v>
      </c>
      <c r="B2712" t="s">
        <v>95</v>
      </c>
      <c r="C2712" t="s">
        <v>15</v>
      </c>
      <c r="D2712" t="s">
        <v>81</v>
      </c>
      <c r="E2712" t="s">
        <v>17</v>
      </c>
      <c r="F2712" s="1">
        <v>43312</v>
      </c>
      <c r="G2712" s="1">
        <v>34879</v>
      </c>
      <c r="H2712">
        <v>77260</v>
      </c>
      <c r="I2712">
        <v>9284</v>
      </c>
      <c r="J2712">
        <v>83</v>
      </c>
      <c r="K2712">
        <v>72</v>
      </c>
      <c r="L2712" t="s">
        <v>23</v>
      </c>
      <c r="M2712">
        <v>104</v>
      </c>
      <c r="N2712">
        <f>Table1[[#This Row],[Basic Salary]]+Table1[[#This Row],[Bonus]]</f>
        <v>86544</v>
      </c>
      <c r="O2712" s="2">
        <f>Table1[[#This Row],[Bonus]]/Table1[[#This Row],[Basic Salary]]</f>
        <v>0.12016567434636292</v>
      </c>
      <c r="P2712">
        <f ca="1">DATEDIF(Table1[[#This Row],[Date of Birth]],TODAY(),"Y")</f>
        <v>31</v>
      </c>
      <c r="Q2712">
        <f ca="1">DATEDIF(Table1[[#This Row],[Joining Date]],TODAY(),"Y")</f>
        <v>8</v>
      </c>
      <c r="R2712" t="str">
        <f ca="1">IF(YEAR(Table1[[#This Row],[Joining Date]])=YEAR(TODAY()),"Yes","No")</f>
        <v>No</v>
      </c>
      <c r="S2712" t="str">
        <f ca="1">IF(Table1[[#This Row],[Experience]]&gt;5,"Yes","No")</f>
        <v>Yes</v>
      </c>
      <c r="T2712" t="str">
        <f>TEXT(Table1[[#This Row],[Joining Date]],"mmmm")</f>
        <v>July</v>
      </c>
      <c r="U2712" t="str">
        <f>TEXT(Table1[[#This Row],[Joining Date]],"yyyy")</f>
        <v>2018</v>
      </c>
      <c r="V2712" s="5">
        <f ca="1">TODAY()-Table1[[#This Row],[Joining Date]]</f>
        <v>2927</v>
      </c>
      <c r="W2712" t="str">
        <f>LEFT(Table1[[#This Row],[Employee Name]],FIND(" ",Table1[[#This Row],[Employee Name]])-1)</f>
        <v>Ajay</v>
      </c>
      <c r="X2712" t="str">
        <f>RIGHT(Table1[[#This Row],[Employee Name]],LEN(Table1[[#This Row],[Employee Name]])-FIND(" ",Table1[[#This Row],[Employee Name]]))</f>
        <v>Singh</v>
      </c>
      <c r="Y2712" t="str">
        <f>Table1[[#This Row],[Department]]&amp;"-"&amp;Table1[[#This Row],[Employee ID]]</f>
        <v>Sales-E00200</v>
      </c>
      <c r="Z2712" t="str">
        <f>LEFT(Table1[[#This Row],[Department]],3)</f>
        <v>Sal</v>
      </c>
      <c r="AA2712" t="str">
        <f>_xlfn.XLOOKUP(Table1[[#This Row],[Manager ID]],MANAGERS!A:A,MANAGERS!B:B)</f>
        <v>Manager_4</v>
      </c>
      <c r="AB2712" t="str" cm="1">
        <f t="array" ref="AB2712">_xlfn.XLOOKUP(Table1[[#This Row],[Manager ID]],Table2[[#All],[Manager ID]],Table2[[#All],[Department Head]])</f>
        <v>Finance</v>
      </c>
      <c r="AC2712" s="2">
        <f>_xlfn.XLOOKUP(Table1[[#This Row],[City]],L:L,O:O)</f>
        <v>0.23486488519629886</v>
      </c>
      <c r="AD2712" t="str" cm="1">
        <f t="array" ref="AD2712">_xlfn.IFS(Table1[[#This Row],[Performance Score]]&gt;=90,"Excellent",Table1[[#This Row],[Performance Score]]&gt;=75,"Good",Table1[[#This Row],[Performance Score]]&gt;=60,"Average",Table1[[#This Row],[Performance Score]]&lt;=60,"Need Improvement")</f>
        <v>Average</v>
      </c>
      <c r="AE2712" t="str">
        <f>IF(AND(Table1[[#This Row],[Attendance %]]&gt;=80,(Table1[[#This Row],[Performance Score]]&gt;=80)),"Eligible","Not Eligible")</f>
        <v>Not Eligible</v>
      </c>
      <c r="AF2712" t="str">
        <f>IF(Table1[[#This Row],[Performance Score]]&gt;=80,"High Performer","Low Performer")</f>
        <v>Low Performer</v>
      </c>
      <c r="AG2712" t="str" cm="1">
        <f t="array" aca="1" ref="AG2712" ca="1">_xlfn.IFS(Table1[[#This Row],[Experience]]&lt;=3,"Junior",Table1[[#This Row],[Experience]]&lt;=7,"Mid Level",Table1[[#This Row],[Experience]]&gt;=7,"Senior")</f>
        <v>Senior</v>
      </c>
      <c r="AH2712" t="str">
        <f>IF(Table1[[#This Row],[Attendance %]]&gt;75,"OK","Below 75")</f>
        <v>OK</v>
      </c>
      <c r="AI2712" t="b">
        <f>ISBLANK(Table1[[#This Row],[Employee ID]])</f>
        <v>0</v>
      </c>
      <c r="AJ2712" t="b">
        <f>ISNUMBER(Table1[[#This Row],[Total Salary  ]])</f>
        <v>1</v>
      </c>
      <c r="AK2712" t="str">
        <f>IFERROR(_xlfn.XLOOKUP(Table1[[#This Row],[Manager ID]],MANAGERS!A:A,MANAGERS!B:B),"Not Found")</f>
        <v>Manager_4</v>
      </c>
    </row>
    <row r="2713" spans="1:37" x14ac:dyDescent="0.2">
      <c r="A2713" t="s">
        <v>151</v>
      </c>
      <c r="B2713" t="s">
        <v>45</v>
      </c>
      <c r="C2713" t="s">
        <v>15</v>
      </c>
      <c r="D2713" t="s">
        <v>81</v>
      </c>
      <c r="E2713" t="s">
        <v>51</v>
      </c>
      <c r="F2713" s="1">
        <v>42061</v>
      </c>
      <c r="G2713" s="1">
        <v>38269</v>
      </c>
      <c r="H2713">
        <v>78476</v>
      </c>
      <c r="I2713">
        <v>8054</v>
      </c>
      <c r="J2713">
        <v>74</v>
      </c>
      <c r="K2713">
        <v>93</v>
      </c>
      <c r="L2713" t="s">
        <v>53</v>
      </c>
      <c r="M2713">
        <v>115</v>
      </c>
      <c r="N2713">
        <f>Table1[[#This Row],[Basic Salary]]+Table1[[#This Row],[Bonus]]</f>
        <v>86530</v>
      </c>
      <c r="O2713" s="2">
        <f>Table1[[#This Row],[Bonus]]/Table1[[#This Row],[Basic Salary]]</f>
        <v>0.10263010347112493</v>
      </c>
      <c r="P2713">
        <f ca="1">DATEDIF(Table1[[#This Row],[Date of Birth]],TODAY(),"Y")</f>
        <v>21</v>
      </c>
      <c r="Q2713">
        <f ca="1">DATEDIF(Table1[[#This Row],[Joining Date]],TODAY(),"Y")</f>
        <v>11</v>
      </c>
      <c r="R2713" t="str">
        <f ca="1">IF(YEAR(Table1[[#This Row],[Joining Date]])=YEAR(TODAY()),"Yes","No")</f>
        <v>No</v>
      </c>
      <c r="S2713" t="str">
        <f ca="1">IF(Table1[[#This Row],[Experience]]&gt;5,"Yes","No")</f>
        <v>Yes</v>
      </c>
      <c r="T2713" t="str">
        <f>TEXT(Table1[[#This Row],[Joining Date]],"mmmm")</f>
        <v>February</v>
      </c>
      <c r="U2713" t="str">
        <f>TEXT(Table1[[#This Row],[Joining Date]],"yyyy")</f>
        <v>2015</v>
      </c>
      <c r="V2713" s="5">
        <f ca="1">TODAY()-Table1[[#This Row],[Joining Date]]</f>
        <v>4178</v>
      </c>
      <c r="W2713" t="str">
        <f>LEFT(Table1[[#This Row],[Employee Name]],FIND(" ",Table1[[#This Row],[Employee Name]])-1)</f>
        <v>Ananya</v>
      </c>
      <c r="X2713" t="str">
        <f>RIGHT(Table1[[#This Row],[Employee Name]],LEN(Table1[[#This Row],[Employee Name]])-FIND(" ",Table1[[#This Row],[Employee Name]]))</f>
        <v>Rao</v>
      </c>
      <c r="Y2713" t="str">
        <f>Table1[[#This Row],[Department]]&amp;"-"&amp;Table1[[#This Row],[Employee ID]]</f>
        <v>Sales-E00095</v>
      </c>
      <c r="Z2713" t="str">
        <f>LEFT(Table1[[#This Row],[Department]],3)</f>
        <v>Sal</v>
      </c>
      <c r="AA2713" t="str">
        <f>_xlfn.XLOOKUP(Table1[[#This Row],[Manager ID]],MANAGERS!A:A,MANAGERS!B:B)</f>
        <v>Manager_15</v>
      </c>
      <c r="AB2713" t="str" cm="1">
        <f t="array" ref="AB2713">_xlfn.XLOOKUP(Table1[[#This Row],[Manager ID]],Table2[[#All],[Manager ID]],Table2[[#All],[Department Head]])</f>
        <v>Support</v>
      </c>
      <c r="AC2713" s="2">
        <f>_xlfn.XLOOKUP(Table1[[#This Row],[City]],L:L,O:O)</f>
        <v>0.23685887225230964</v>
      </c>
      <c r="AD2713" t="str" cm="1">
        <f t="array" ref="AD2713">_xlfn.IFS(Table1[[#This Row],[Performance Score]]&gt;=90,"Excellent",Table1[[#This Row],[Performance Score]]&gt;=75,"Good",Table1[[#This Row],[Performance Score]]&gt;=60,"Average",Table1[[#This Row],[Performance Score]]&lt;=60,"Need Improvement")</f>
        <v>Excellent</v>
      </c>
      <c r="AE2713" t="str">
        <f>IF(AND(Table1[[#This Row],[Attendance %]]&gt;=80,(Table1[[#This Row],[Performance Score]]&gt;=80)),"Eligible","Not Eligible")</f>
        <v>Not Eligible</v>
      </c>
      <c r="AF2713" t="str">
        <f>IF(Table1[[#This Row],[Performance Score]]&gt;=80,"High Performer","Low Performer")</f>
        <v>High Performer</v>
      </c>
      <c r="AG2713" t="str" cm="1">
        <f t="array" aca="1" ref="AG2713" ca="1">_xlfn.IFS(Table1[[#This Row],[Experience]]&lt;=3,"Junior",Table1[[#This Row],[Experience]]&lt;=7,"Mid Level",Table1[[#This Row],[Experience]]&gt;=7,"Senior")</f>
        <v>Senior</v>
      </c>
      <c r="AH2713" t="str">
        <f>IF(Table1[[#This Row],[Attendance %]]&gt;75,"OK","Below 75")</f>
        <v>Below 75</v>
      </c>
      <c r="AI2713" t="b">
        <f>ISBLANK(Table1[[#This Row],[Employee ID]])</f>
        <v>0</v>
      </c>
      <c r="AJ2713" t="b">
        <f>ISNUMBER(Table1[[#This Row],[Total Salary  ]])</f>
        <v>1</v>
      </c>
      <c r="AK2713" t="str">
        <f>IFERROR(_xlfn.XLOOKUP(Table1[[#This Row],[Manager ID]],MANAGERS!A:A,MANAGERS!B:B),"Not Found")</f>
        <v>Manager_15</v>
      </c>
    </row>
    <row r="2714" spans="1:37" x14ac:dyDescent="0.2">
      <c r="A2714" t="s">
        <v>1939</v>
      </c>
      <c r="B2714" t="s">
        <v>62</v>
      </c>
      <c r="C2714" t="s">
        <v>21</v>
      </c>
      <c r="D2714" t="s">
        <v>33</v>
      </c>
      <c r="E2714" t="s">
        <v>26</v>
      </c>
      <c r="F2714" s="1">
        <v>42733</v>
      </c>
      <c r="G2714" s="1">
        <v>34846</v>
      </c>
      <c r="H2714">
        <v>75997</v>
      </c>
      <c r="I2714">
        <v>10494</v>
      </c>
      <c r="J2714">
        <v>96</v>
      </c>
      <c r="K2714">
        <v>50</v>
      </c>
      <c r="L2714" t="s">
        <v>27</v>
      </c>
      <c r="M2714">
        <v>119</v>
      </c>
      <c r="N2714">
        <f>Table1[[#This Row],[Basic Salary]]+Table1[[#This Row],[Bonus]]</f>
        <v>86491</v>
      </c>
      <c r="O2714" s="2">
        <f>Table1[[#This Row],[Bonus]]/Table1[[#This Row],[Basic Salary]]</f>
        <v>0.1380843980683448</v>
      </c>
      <c r="P2714">
        <f ca="1">DATEDIF(Table1[[#This Row],[Date of Birth]],TODAY(),"Y")</f>
        <v>31</v>
      </c>
      <c r="Q2714">
        <f ca="1">DATEDIF(Table1[[#This Row],[Joining Date]],TODAY(),"Y")</f>
        <v>9</v>
      </c>
      <c r="R2714" t="str">
        <f ca="1">IF(YEAR(Table1[[#This Row],[Joining Date]])=YEAR(TODAY()),"Yes","No")</f>
        <v>No</v>
      </c>
      <c r="S2714" t="str">
        <f ca="1">IF(Table1[[#This Row],[Experience]]&gt;5,"Yes","No")</f>
        <v>Yes</v>
      </c>
      <c r="T2714" t="str">
        <f>TEXT(Table1[[#This Row],[Joining Date]],"mmmm")</f>
        <v>December</v>
      </c>
      <c r="U2714" t="str">
        <f>TEXT(Table1[[#This Row],[Joining Date]],"yyyy")</f>
        <v>2016</v>
      </c>
      <c r="V2714" s="5">
        <f ca="1">TODAY()-Table1[[#This Row],[Joining Date]]</f>
        <v>3506</v>
      </c>
      <c r="W2714" t="str">
        <f>LEFT(Table1[[#This Row],[Employee Name]],FIND(" ",Table1[[#This Row],[Employee Name]])-1)</f>
        <v>Kavya</v>
      </c>
      <c r="X2714" t="str">
        <f>RIGHT(Table1[[#This Row],[Employee Name]],LEN(Table1[[#This Row],[Employee Name]])-FIND(" ",Table1[[#This Row],[Employee Name]]))</f>
        <v>Nair</v>
      </c>
      <c r="Y2714" t="str">
        <f>Table1[[#This Row],[Department]]&amp;"-"&amp;Table1[[#This Row],[Employee ID]]</f>
        <v>Marketing-E01883</v>
      </c>
      <c r="Z2714" t="str">
        <f>LEFT(Table1[[#This Row],[Department]],3)</f>
        <v>Mar</v>
      </c>
      <c r="AA2714" t="str">
        <f>_xlfn.XLOOKUP(Table1[[#This Row],[Manager ID]],MANAGERS!A:A,MANAGERS!B:B)</f>
        <v>Manager_19</v>
      </c>
      <c r="AB2714" t="str" cm="1">
        <f t="array" ref="AB2714">_xlfn.XLOOKUP(Table1[[#This Row],[Manager ID]],Table2[[#All],[Manager ID]],Table2[[#All],[Department Head]])</f>
        <v>Support</v>
      </c>
      <c r="AC2714" s="2">
        <f>_xlfn.XLOOKUP(Table1[[#This Row],[City]],L:L,O:O)</f>
        <v>0.23674293405114402</v>
      </c>
      <c r="AD2714" t="str" cm="1">
        <f t="array" ref="AD2714">_xlfn.IFS(Table1[[#This Row],[Performance Score]]&gt;=90,"Excellent",Table1[[#This Row],[Performance Score]]&gt;=75,"Good",Table1[[#This Row],[Performance Score]]&gt;=60,"Average",Table1[[#This Row],[Performance Score]]&lt;=60,"Need Improvement")</f>
        <v>Need Improvement</v>
      </c>
      <c r="AE2714" t="str">
        <f>IF(AND(Table1[[#This Row],[Attendance %]]&gt;=80,(Table1[[#This Row],[Performance Score]]&gt;=80)),"Eligible","Not Eligible")</f>
        <v>Not Eligible</v>
      </c>
      <c r="AF2714" t="str">
        <f>IF(Table1[[#This Row],[Performance Score]]&gt;=80,"High Performer","Low Performer")</f>
        <v>Low Performer</v>
      </c>
      <c r="AG2714" t="str" cm="1">
        <f t="array" aca="1" ref="AG2714" ca="1">_xlfn.IFS(Table1[[#This Row],[Experience]]&lt;=3,"Junior",Table1[[#This Row],[Experience]]&lt;=7,"Mid Level",Table1[[#This Row],[Experience]]&gt;=7,"Senior")</f>
        <v>Senior</v>
      </c>
      <c r="AH2714" t="str">
        <f>IF(Table1[[#This Row],[Attendance %]]&gt;75,"OK","Below 75")</f>
        <v>OK</v>
      </c>
      <c r="AI2714" t="b">
        <f>ISBLANK(Table1[[#This Row],[Employee ID]])</f>
        <v>0</v>
      </c>
      <c r="AJ2714" t="b">
        <f>ISNUMBER(Table1[[#This Row],[Total Salary  ]])</f>
        <v>1</v>
      </c>
      <c r="AK2714" t="str">
        <f>IFERROR(_xlfn.XLOOKUP(Table1[[#This Row],[Manager ID]],MANAGERS!A:A,MANAGERS!B:B),"Not Found")</f>
        <v>Manager_19</v>
      </c>
    </row>
    <row r="2715" spans="1:37" x14ac:dyDescent="0.2">
      <c r="A2715" t="s">
        <v>2592</v>
      </c>
      <c r="B2715" t="s">
        <v>95</v>
      </c>
      <c r="C2715" t="s">
        <v>21</v>
      </c>
      <c r="D2715" t="s">
        <v>43</v>
      </c>
      <c r="E2715" t="s">
        <v>65</v>
      </c>
      <c r="F2715" s="1">
        <v>44672</v>
      </c>
      <c r="G2715" s="1">
        <v>34070</v>
      </c>
      <c r="H2715">
        <v>64209</v>
      </c>
      <c r="I2715">
        <v>22254</v>
      </c>
      <c r="J2715">
        <v>80</v>
      </c>
      <c r="K2715">
        <v>88</v>
      </c>
      <c r="L2715" t="s">
        <v>53</v>
      </c>
      <c r="M2715">
        <v>101</v>
      </c>
      <c r="N2715">
        <f>Table1[[#This Row],[Basic Salary]]+Table1[[#This Row],[Bonus]]</f>
        <v>86463</v>
      </c>
      <c r="O2715" s="2">
        <f>Table1[[#This Row],[Bonus]]/Table1[[#This Row],[Basic Salary]]</f>
        <v>0.34658692706629912</v>
      </c>
      <c r="P2715">
        <f ca="1">DATEDIF(Table1[[#This Row],[Date of Birth]],TODAY(),"Y")</f>
        <v>33</v>
      </c>
      <c r="Q2715">
        <f ca="1">DATEDIF(Table1[[#This Row],[Joining Date]],TODAY(),"Y")</f>
        <v>4</v>
      </c>
      <c r="R2715" t="str">
        <f ca="1">IF(YEAR(Table1[[#This Row],[Joining Date]])=YEAR(TODAY()),"Yes","No")</f>
        <v>No</v>
      </c>
      <c r="S2715" t="str">
        <f ca="1">IF(Table1[[#This Row],[Experience]]&gt;5,"Yes","No")</f>
        <v>No</v>
      </c>
      <c r="T2715" t="str">
        <f>TEXT(Table1[[#This Row],[Joining Date]],"mmmm")</f>
        <v>April</v>
      </c>
      <c r="U2715" t="str">
        <f>TEXT(Table1[[#This Row],[Joining Date]],"yyyy")</f>
        <v>2022</v>
      </c>
      <c r="V2715" s="5">
        <f ca="1">TODAY()-Table1[[#This Row],[Joining Date]]</f>
        <v>1567</v>
      </c>
      <c r="W2715" t="str">
        <f>LEFT(Table1[[#This Row],[Employee Name]],FIND(" ",Table1[[#This Row],[Employee Name]])-1)</f>
        <v>Ajay</v>
      </c>
      <c r="X2715" t="str">
        <f>RIGHT(Table1[[#This Row],[Employee Name]],LEN(Table1[[#This Row],[Employee Name]])-FIND(" ",Table1[[#This Row],[Employee Name]]))</f>
        <v>Singh</v>
      </c>
      <c r="Y2715" t="str">
        <f>Table1[[#This Row],[Department]]&amp;"-"&amp;Table1[[#This Row],[Employee ID]]</f>
        <v>Operations-E02536</v>
      </c>
      <c r="Z2715" t="str">
        <f>LEFT(Table1[[#This Row],[Department]],3)</f>
        <v>Ope</v>
      </c>
      <c r="AA2715" t="str">
        <f>_xlfn.XLOOKUP(Table1[[#This Row],[Manager ID]],MANAGERS!A:A,MANAGERS!B:B)</f>
        <v>Manager_1</v>
      </c>
      <c r="AB2715" t="str" cm="1">
        <f t="array" ref="AB2715">_xlfn.XLOOKUP(Table1[[#This Row],[Manager ID]],Table2[[#All],[Manager ID]],Table2[[#All],[Department Head]])</f>
        <v>Support</v>
      </c>
      <c r="AC2715" s="2">
        <f>_xlfn.XLOOKUP(Table1[[#This Row],[City]],L:L,O:O)</f>
        <v>0.23685887225230964</v>
      </c>
      <c r="AD2715" t="str" cm="1">
        <f t="array" ref="AD2715">_xlfn.IFS(Table1[[#This Row],[Performance Score]]&gt;=90,"Excellent",Table1[[#This Row],[Performance Score]]&gt;=75,"Good",Table1[[#This Row],[Performance Score]]&gt;=60,"Average",Table1[[#This Row],[Performance Score]]&lt;=60,"Need Improvement")</f>
        <v>Good</v>
      </c>
      <c r="AE2715" t="str">
        <f>IF(AND(Table1[[#This Row],[Attendance %]]&gt;=80,(Table1[[#This Row],[Performance Score]]&gt;=80)),"Eligible","Not Eligible")</f>
        <v>Eligible</v>
      </c>
      <c r="AF2715" t="str">
        <f>IF(Table1[[#This Row],[Performance Score]]&gt;=80,"High Performer","Low Performer")</f>
        <v>High Performer</v>
      </c>
      <c r="AG2715" t="str" cm="1">
        <f t="array" aca="1" ref="AG2715" ca="1">_xlfn.IFS(Table1[[#This Row],[Experience]]&lt;=3,"Junior",Table1[[#This Row],[Experience]]&lt;=7,"Mid Level",Table1[[#This Row],[Experience]]&gt;=7,"Senior")</f>
        <v>Mid Level</v>
      </c>
      <c r="AH2715" t="str">
        <f>IF(Table1[[#This Row],[Attendance %]]&gt;75,"OK","Below 75")</f>
        <v>OK</v>
      </c>
      <c r="AI2715" t="b">
        <f>ISBLANK(Table1[[#This Row],[Employee ID]])</f>
        <v>0</v>
      </c>
      <c r="AJ2715" t="b">
        <f>ISNUMBER(Table1[[#This Row],[Total Salary  ]])</f>
        <v>1</v>
      </c>
      <c r="AK2715" t="str">
        <f>IFERROR(_xlfn.XLOOKUP(Table1[[#This Row],[Manager ID]],MANAGERS!A:A,MANAGERS!B:B),"Not Found")</f>
        <v>Manager_1</v>
      </c>
    </row>
    <row r="2716" spans="1:37" x14ac:dyDescent="0.2">
      <c r="A2716" t="s">
        <v>747</v>
      </c>
      <c r="B2716" t="s">
        <v>20</v>
      </c>
      <c r="C2716" t="s">
        <v>15</v>
      </c>
      <c r="D2716" t="s">
        <v>33</v>
      </c>
      <c r="E2716" t="s">
        <v>26</v>
      </c>
      <c r="F2716" s="1">
        <v>44432</v>
      </c>
      <c r="G2716" s="1">
        <v>38719</v>
      </c>
      <c r="H2716">
        <v>67725</v>
      </c>
      <c r="I2716">
        <v>18731</v>
      </c>
      <c r="J2716">
        <v>72</v>
      </c>
      <c r="K2716">
        <v>87</v>
      </c>
      <c r="L2716" t="s">
        <v>18</v>
      </c>
      <c r="M2716">
        <v>111</v>
      </c>
      <c r="N2716">
        <f>Table1[[#This Row],[Basic Salary]]+Table1[[#This Row],[Bonus]]</f>
        <v>86456</v>
      </c>
      <c r="O2716" s="2">
        <f>Table1[[#This Row],[Bonus]]/Table1[[#This Row],[Basic Salary]]</f>
        <v>0.27657438169066079</v>
      </c>
      <c r="P2716">
        <f ca="1">DATEDIF(Table1[[#This Row],[Date of Birth]],TODAY(),"Y")</f>
        <v>20</v>
      </c>
      <c r="Q2716">
        <f ca="1">DATEDIF(Table1[[#This Row],[Joining Date]],TODAY(),"Y")</f>
        <v>4</v>
      </c>
      <c r="R2716" t="str">
        <f ca="1">IF(YEAR(Table1[[#This Row],[Joining Date]])=YEAR(TODAY()),"Yes","No")</f>
        <v>No</v>
      </c>
      <c r="S2716" t="str">
        <f ca="1">IF(Table1[[#This Row],[Experience]]&gt;5,"Yes","No")</f>
        <v>No</v>
      </c>
      <c r="T2716" t="str">
        <f>TEXT(Table1[[#This Row],[Joining Date]],"mmmm")</f>
        <v>August</v>
      </c>
      <c r="U2716" t="str">
        <f>TEXT(Table1[[#This Row],[Joining Date]],"yyyy")</f>
        <v>2021</v>
      </c>
      <c r="V2716" s="5">
        <f ca="1">TODAY()-Table1[[#This Row],[Joining Date]]</f>
        <v>1807</v>
      </c>
      <c r="W2716" t="str">
        <f>LEFT(Table1[[#This Row],[Employee Name]],FIND(" ",Table1[[#This Row],[Employee Name]])-1)</f>
        <v>Rahul</v>
      </c>
      <c r="X2716" t="str">
        <f>RIGHT(Table1[[#This Row],[Employee Name]],LEN(Table1[[#This Row],[Employee Name]])-FIND(" ",Table1[[#This Row],[Employee Name]]))</f>
        <v>Verma</v>
      </c>
      <c r="Y2716" t="str">
        <f>Table1[[#This Row],[Department]]&amp;"-"&amp;Table1[[#This Row],[Employee ID]]</f>
        <v>Marketing-E00691</v>
      </c>
      <c r="Z2716" t="str">
        <f>LEFT(Table1[[#This Row],[Department]],3)</f>
        <v>Mar</v>
      </c>
      <c r="AA2716" t="str">
        <f>_xlfn.XLOOKUP(Table1[[#This Row],[Manager ID]],MANAGERS!A:A,MANAGERS!B:B)</f>
        <v>Manager_11</v>
      </c>
      <c r="AB2716" t="str" cm="1">
        <f t="array" ref="AB2716">_xlfn.XLOOKUP(Table1[[#This Row],[Manager ID]],Table2[[#All],[Manager ID]],Table2[[#All],[Department Head]])</f>
        <v>Marketing</v>
      </c>
      <c r="AC2716" s="2">
        <f>_xlfn.XLOOKUP(Table1[[#This Row],[City]],L:L,O:O)</f>
        <v>0.21356479274849693</v>
      </c>
      <c r="AD2716" t="str" cm="1">
        <f t="array" ref="AD2716">_xlfn.IFS(Table1[[#This Row],[Performance Score]]&gt;=90,"Excellent",Table1[[#This Row],[Performance Score]]&gt;=75,"Good",Table1[[#This Row],[Performance Score]]&gt;=60,"Average",Table1[[#This Row],[Performance Score]]&lt;=60,"Need Improvement")</f>
        <v>Good</v>
      </c>
      <c r="AE2716" t="str">
        <f>IF(AND(Table1[[#This Row],[Attendance %]]&gt;=80,(Table1[[#This Row],[Performance Score]]&gt;=80)),"Eligible","Not Eligible")</f>
        <v>Not Eligible</v>
      </c>
      <c r="AF2716" t="str">
        <f>IF(Table1[[#This Row],[Performance Score]]&gt;=80,"High Performer","Low Performer")</f>
        <v>High Performer</v>
      </c>
      <c r="AG2716" t="str" cm="1">
        <f t="array" aca="1" ref="AG2716" ca="1">_xlfn.IFS(Table1[[#This Row],[Experience]]&lt;=3,"Junior",Table1[[#This Row],[Experience]]&lt;=7,"Mid Level",Table1[[#This Row],[Experience]]&gt;=7,"Senior")</f>
        <v>Mid Level</v>
      </c>
      <c r="AH2716" t="str">
        <f>IF(Table1[[#This Row],[Attendance %]]&gt;75,"OK","Below 75")</f>
        <v>Below 75</v>
      </c>
      <c r="AI2716" t="b">
        <f>ISBLANK(Table1[[#This Row],[Employee ID]])</f>
        <v>0</v>
      </c>
      <c r="AJ2716" t="b">
        <f>ISNUMBER(Table1[[#This Row],[Total Salary  ]])</f>
        <v>1</v>
      </c>
      <c r="AK2716" t="str">
        <f>IFERROR(_xlfn.XLOOKUP(Table1[[#This Row],[Manager ID]],MANAGERS!A:A,MANAGERS!B:B),"Not Found")</f>
        <v>Manager_11</v>
      </c>
    </row>
    <row r="2717" spans="1:37" x14ac:dyDescent="0.2">
      <c r="A2717" t="s">
        <v>4250</v>
      </c>
      <c r="B2717" t="s">
        <v>20</v>
      </c>
      <c r="C2717" t="s">
        <v>15</v>
      </c>
      <c r="D2717" t="s">
        <v>16</v>
      </c>
      <c r="E2717" t="s">
        <v>51</v>
      </c>
      <c r="F2717" s="1">
        <v>43196</v>
      </c>
      <c r="G2717" s="1">
        <v>31343</v>
      </c>
      <c r="H2717">
        <v>76042</v>
      </c>
      <c r="I2717">
        <v>10413</v>
      </c>
      <c r="J2717">
        <v>68</v>
      </c>
      <c r="K2717">
        <v>64</v>
      </c>
      <c r="L2717" t="s">
        <v>31</v>
      </c>
      <c r="M2717">
        <v>110</v>
      </c>
      <c r="N2717">
        <f>Table1[[#This Row],[Basic Salary]]+Table1[[#This Row],[Bonus]]</f>
        <v>86455</v>
      </c>
      <c r="O2717" s="2">
        <f>Table1[[#This Row],[Bonus]]/Table1[[#This Row],[Basic Salary]]</f>
        <v>0.13693748191788749</v>
      </c>
      <c r="P2717">
        <f ca="1">DATEDIF(Table1[[#This Row],[Date of Birth]],TODAY(),"Y")</f>
        <v>40</v>
      </c>
      <c r="Q2717">
        <f ca="1">DATEDIF(Table1[[#This Row],[Joining Date]],TODAY(),"Y")</f>
        <v>8</v>
      </c>
      <c r="R2717" t="str">
        <f ca="1">IF(YEAR(Table1[[#This Row],[Joining Date]])=YEAR(TODAY()),"Yes","No")</f>
        <v>No</v>
      </c>
      <c r="S2717" t="str">
        <f ca="1">IF(Table1[[#This Row],[Experience]]&gt;5,"Yes","No")</f>
        <v>Yes</v>
      </c>
      <c r="T2717" t="str">
        <f>TEXT(Table1[[#This Row],[Joining Date]],"mmmm")</f>
        <v>April</v>
      </c>
      <c r="U2717" t="str">
        <f>TEXT(Table1[[#This Row],[Joining Date]],"yyyy")</f>
        <v>2018</v>
      </c>
      <c r="V2717" s="5">
        <f ca="1">TODAY()-Table1[[#This Row],[Joining Date]]</f>
        <v>3043</v>
      </c>
      <c r="W2717" t="str">
        <f>LEFT(Table1[[#This Row],[Employee Name]],FIND(" ",Table1[[#This Row],[Employee Name]])-1)</f>
        <v>Rahul</v>
      </c>
      <c r="X2717" t="str">
        <f>RIGHT(Table1[[#This Row],[Employee Name]],LEN(Table1[[#This Row],[Employee Name]])-FIND(" ",Table1[[#This Row],[Employee Name]]))</f>
        <v>Verma</v>
      </c>
      <c r="Y2717" t="str">
        <f>Table1[[#This Row],[Department]]&amp;"-"&amp;Table1[[#This Row],[Employee ID]]</f>
        <v>HR-E04194</v>
      </c>
      <c r="Z2717" t="str">
        <f>LEFT(Table1[[#This Row],[Department]],3)</f>
        <v>HR</v>
      </c>
      <c r="AA2717" t="str">
        <f>_xlfn.XLOOKUP(Table1[[#This Row],[Manager ID]],MANAGERS!A:A,MANAGERS!B:B)</f>
        <v>Manager_10</v>
      </c>
      <c r="AB2717" t="str" cm="1">
        <f t="array" ref="AB2717">_xlfn.XLOOKUP(Table1[[#This Row],[Manager ID]],Table2[[#All],[Manager ID]],Table2[[#All],[Department Head]])</f>
        <v>HR</v>
      </c>
      <c r="AC2717" s="2">
        <f>_xlfn.XLOOKUP(Table1[[#This Row],[City]],L:L,O:O)</f>
        <v>0.241864189087755</v>
      </c>
      <c r="AD2717" t="str" cm="1">
        <f t="array" ref="AD2717">_xlfn.IFS(Table1[[#This Row],[Performance Score]]&gt;=90,"Excellent",Table1[[#This Row],[Performance Score]]&gt;=75,"Good",Table1[[#This Row],[Performance Score]]&gt;=60,"Average",Table1[[#This Row],[Performance Score]]&lt;=60,"Need Improvement")</f>
        <v>Average</v>
      </c>
      <c r="AE2717" t="str">
        <f>IF(AND(Table1[[#This Row],[Attendance %]]&gt;=80,(Table1[[#This Row],[Performance Score]]&gt;=80)),"Eligible","Not Eligible")</f>
        <v>Not Eligible</v>
      </c>
      <c r="AF2717" t="str">
        <f>IF(Table1[[#This Row],[Performance Score]]&gt;=80,"High Performer","Low Performer")</f>
        <v>Low Performer</v>
      </c>
      <c r="AG2717" t="str" cm="1">
        <f t="array" aca="1" ref="AG2717" ca="1">_xlfn.IFS(Table1[[#This Row],[Experience]]&lt;=3,"Junior",Table1[[#This Row],[Experience]]&lt;=7,"Mid Level",Table1[[#This Row],[Experience]]&gt;=7,"Senior")</f>
        <v>Senior</v>
      </c>
      <c r="AH2717" t="str">
        <f>IF(Table1[[#This Row],[Attendance %]]&gt;75,"OK","Below 75")</f>
        <v>Below 75</v>
      </c>
      <c r="AI2717" t="b">
        <f>ISBLANK(Table1[[#This Row],[Employee ID]])</f>
        <v>0</v>
      </c>
      <c r="AJ2717" t="b">
        <f>ISNUMBER(Table1[[#This Row],[Total Salary  ]])</f>
        <v>1</v>
      </c>
      <c r="AK2717" t="str">
        <f>IFERROR(_xlfn.XLOOKUP(Table1[[#This Row],[Manager ID]],MANAGERS!A:A,MANAGERS!B:B),"Not Found")</f>
        <v>Manager_10</v>
      </c>
    </row>
    <row r="2718" spans="1:37" x14ac:dyDescent="0.2">
      <c r="A2718" t="s">
        <v>4736</v>
      </c>
      <c r="B2718" t="s">
        <v>60</v>
      </c>
      <c r="C2718" t="s">
        <v>21</v>
      </c>
      <c r="D2718" t="s">
        <v>43</v>
      </c>
      <c r="E2718" t="s">
        <v>17</v>
      </c>
      <c r="F2718" s="1">
        <v>43082</v>
      </c>
      <c r="G2718" s="1">
        <v>33770</v>
      </c>
      <c r="H2718">
        <v>67183</v>
      </c>
      <c r="I2718">
        <v>19268</v>
      </c>
      <c r="J2718">
        <v>80</v>
      </c>
      <c r="K2718">
        <v>100</v>
      </c>
      <c r="L2718" t="s">
        <v>18</v>
      </c>
      <c r="M2718">
        <v>115</v>
      </c>
      <c r="N2718">
        <f>Table1[[#This Row],[Basic Salary]]+Table1[[#This Row],[Bonus]]</f>
        <v>86451</v>
      </c>
      <c r="O2718" s="2">
        <f>Table1[[#This Row],[Bonus]]/Table1[[#This Row],[Basic Salary]]</f>
        <v>0.28679874372981262</v>
      </c>
      <c r="P2718">
        <f ca="1">DATEDIF(Table1[[#This Row],[Date of Birth]],TODAY(),"Y")</f>
        <v>34</v>
      </c>
      <c r="Q2718">
        <f ca="1">DATEDIF(Table1[[#This Row],[Joining Date]],TODAY(),"Y")</f>
        <v>8</v>
      </c>
      <c r="R2718" t="str">
        <f ca="1">IF(YEAR(Table1[[#This Row],[Joining Date]])=YEAR(TODAY()),"Yes","No")</f>
        <v>No</v>
      </c>
      <c r="S2718" t="str">
        <f ca="1">IF(Table1[[#This Row],[Experience]]&gt;5,"Yes","No")</f>
        <v>Yes</v>
      </c>
      <c r="T2718" t="str">
        <f>TEXT(Table1[[#This Row],[Joining Date]],"mmmm")</f>
        <v>December</v>
      </c>
      <c r="U2718" t="str">
        <f>TEXT(Table1[[#This Row],[Joining Date]],"yyyy")</f>
        <v>2017</v>
      </c>
      <c r="V2718" s="5">
        <f ca="1">TODAY()-Table1[[#This Row],[Joining Date]]</f>
        <v>3157</v>
      </c>
      <c r="W2718" t="str">
        <f>LEFT(Table1[[#This Row],[Employee Name]],FIND(" ",Table1[[#This Row],[Employee Name]])-1)</f>
        <v>Gayathri</v>
      </c>
      <c r="X2718" t="str">
        <f>RIGHT(Table1[[#This Row],[Employee Name]],LEN(Table1[[#This Row],[Employee Name]])-FIND(" ",Table1[[#This Row],[Employee Name]]))</f>
        <v>Iyer</v>
      </c>
      <c r="Y2718" t="str">
        <f>Table1[[#This Row],[Department]]&amp;"-"&amp;Table1[[#This Row],[Employee ID]]</f>
        <v>Operations-E04680</v>
      </c>
      <c r="Z2718" t="str">
        <f>LEFT(Table1[[#This Row],[Department]],3)</f>
        <v>Ope</v>
      </c>
      <c r="AA2718" t="str">
        <f>_xlfn.XLOOKUP(Table1[[#This Row],[Manager ID]],MANAGERS!A:A,MANAGERS!B:B)</f>
        <v>Manager_15</v>
      </c>
      <c r="AB2718" t="str" cm="1">
        <f t="array" ref="AB2718">_xlfn.XLOOKUP(Table1[[#This Row],[Manager ID]],Table2[[#All],[Manager ID]],Table2[[#All],[Department Head]])</f>
        <v>Support</v>
      </c>
      <c r="AC2718" s="2">
        <f>_xlfn.XLOOKUP(Table1[[#This Row],[City]],L:L,O:O)</f>
        <v>0.21356479274849693</v>
      </c>
      <c r="AD2718" t="str" cm="1">
        <f t="array" ref="AD2718">_xlfn.IFS(Table1[[#This Row],[Performance Score]]&gt;=90,"Excellent",Table1[[#This Row],[Performance Score]]&gt;=75,"Good",Table1[[#This Row],[Performance Score]]&gt;=60,"Average",Table1[[#This Row],[Performance Score]]&lt;=60,"Need Improvement")</f>
        <v>Excellent</v>
      </c>
      <c r="AE2718" t="str">
        <f>IF(AND(Table1[[#This Row],[Attendance %]]&gt;=80,(Table1[[#This Row],[Performance Score]]&gt;=80)),"Eligible","Not Eligible")</f>
        <v>Eligible</v>
      </c>
      <c r="AF2718" t="str">
        <f>IF(Table1[[#This Row],[Performance Score]]&gt;=80,"High Performer","Low Performer")</f>
        <v>High Performer</v>
      </c>
      <c r="AG2718" t="str" cm="1">
        <f t="array" aca="1" ref="AG2718" ca="1">_xlfn.IFS(Table1[[#This Row],[Experience]]&lt;=3,"Junior",Table1[[#This Row],[Experience]]&lt;=7,"Mid Level",Table1[[#This Row],[Experience]]&gt;=7,"Senior")</f>
        <v>Senior</v>
      </c>
      <c r="AH2718" t="str">
        <f>IF(Table1[[#This Row],[Attendance %]]&gt;75,"OK","Below 75")</f>
        <v>OK</v>
      </c>
      <c r="AI2718" t="b">
        <f>ISBLANK(Table1[[#This Row],[Employee ID]])</f>
        <v>0</v>
      </c>
      <c r="AJ2718" t="b">
        <f>ISNUMBER(Table1[[#This Row],[Total Salary  ]])</f>
        <v>1</v>
      </c>
      <c r="AK2718" t="str">
        <f>IFERROR(_xlfn.XLOOKUP(Table1[[#This Row],[Manager ID]],MANAGERS!A:A,MANAGERS!B:B),"Not Found")</f>
        <v>Manager_15</v>
      </c>
    </row>
    <row r="2719" spans="1:37" x14ac:dyDescent="0.2">
      <c r="A2719" t="s">
        <v>2277</v>
      </c>
      <c r="B2719" t="s">
        <v>77</v>
      </c>
      <c r="C2719" t="s">
        <v>21</v>
      </c>
      <c r="D2719" t="s">
        <v>81</v>
      </c>
      <c r="E2719" t="s">
        <v>30</v>
      </c>
      <c r="F2719" s="1">
        <v>43818</v>
      </c>
      <c r="G2719" s="1">
        <v>29524</v>
      </c>
      <c r="H2719">
        <v>64941</v>
      </c>
      <c r="I2719">
        <v>21456</v>
      </c>
      <c r="J2719">
        <v>93</v>
      </c>
      <c r="K2719">
        <v>71</v>
      </c>
      <c r="L2719" t="s">
        <v>23</v>
      </c>
      <c r="M2719">
        <v>120</v>
      </c>
      <c r="N2719">
        <f>Table1[[#This Row],[Basic Salary]]+Table1[[#This Row],[Bonus]]</f>
        <v>86397</v>
      </c>
      <c r="O2719" s="2">
        <f>Table1[[#This Row],[Bonus]]/Table1[[#This Row],[Basic Salary]]</f>
        <v>0.33039220215272325</v>
      </c>
      <c r="P2719">
        <f ca="1">DATEDIF(Table1[[#This Row],[Date of Birth]],TODAY(),"Y")</f>
        <v>45</v>
      </c>
      <c r="Q2719">
        <f ca="1">DATEDIF(Table1[[#This Row],[Joining Date]],TODAY(),"Y")</f>
        <v>6</v>
      </c>
      <c r="R2719" t="str">
        <f ca="1">IF(YEAR(Table1[[#This Row],[Joining Date]])=YEAR(TODAY()),"Yes","No")</f>
        <v>No</v>
      </c>
      <c r="S2719" t="str">
        <f ca="1">IF(Table1[[#This Row],[Experience]]&gt;5,"Yes","No")</f>
        <v>Yes</v>
      </c>
      <c r="T2719" t="str">
        <f>TEXT(Table1[[#This Row],[Joining Date]],"mmmm")</f>
        <v>December</v>
      </c>
      <c r="U2719" t="str">
        <f>TEXT(Table1[[#This Row],[Joining Date]],"yyyy")</f>
        <v>2019</v>
      </c>
      <c r="V2719" s="5">
        <f ca="1">TODAY()-Table1[[#This Row],[Joining Date]]</f>
        <v>2421</v>
      </c>
      <c r="W2719" t="str">
        <f>LEFT(Table1[[#This Row],[Employee Name]],FIND(" ",Table1[[#This Row],[Employee Name]])-1)</f>
        <v>Rohan</v>
      </c>
      <c r="X2719" t="str">
        <f>RIGHT(Table1[[#This Row],[Employee Name]],LEN(Table1[[#This Row],[Employee Name]])-FIND(" ",Table1[[#This Row],[Employee Name]]))</f>
        <v>Gupta</v>
      </c>
      <c r="Y2719" t="str">
        <f>Table1[[#This Row],[Department]]&amp;"-"&amp;Table1[[#This Row],[Employee ID]]</f>
        <v>Sales-E02221</v>
      </c>
      <c r="Z2719" t="str">
        <f>LEFT(Table1[[#This Row],[Department]],3)</f>
        <v>Sal</v>
      </c>
      <c r="AA2719" t="str">
        <f>_xlfn.XLOOKUP(Table1[[#This Row],[Manager ID]],MANAGERS!A:A,MANAGERS!B:B)</f>
        <v>Manager_20</v>
      </c>
      <c r="AB2719" t="str" cm="1">
        <f t="array" ref="AB2719">_xlfn.XLOOKUP(Table1[[#This Row],[Manager ID]],Table2[[#All],[Manager ID]],Table2[[#All],[Department Head]])</f>
        <v>Operations</v>
      </c>
      <c r="AC2719" s="2">
        <f>_xlfn.XLOOKUP(Table1[[#This Row],[City]],L:L,O:O)</f>
        <v>0.23486488519629886</v>
      </c>
      <c r="AD2719" t="str" cm="1">
        <f t="array" ref="AD2719">_xlfn.IFS(Table1[[#This Row],[Performance Score]]&gt;=90,"Excellent",Table1[[#This Row],[Performance Score]]&gt;=75,"Good",Table1[[#This Row],[Performance Score]]&gt;=60,"Average",Table1[[#This Row],[Performance Score]]&lt;=60,"Need Improvement")</f>
        <v>Average</v>
      </c>
      <c r="AE2719" t="str">
        <f>IF(AND(Table1[[#This Row],[Attendance %]]&gt;=80,(Table1[[#This Row],[Performance Score]]&gt;=80)),"Eligible","Not Eligible")</f>
        <v>Not Eligible</v>
      </c>
      <c r="AF2719" t="str">
        <f>IF(Table1[[#This Row],[Performance Score]]&gt;=80,"High Performer","Low Performer")</f>
        <v>Low Performer</v>
      </c>
      <c r="AG2719" t="str" cm="1">
        <f t="array" aca="1" ref="AG2719" ca="1">_xlfn.IFS(Table1[[#This Row],[Experience]]&lt;=3,"Junior",Table1[[#This Row],[Experience]]&lt;=7,"Mid Level",Table1[[#This Row],[Experience]]&gt;=7,"Senior")</f>
        <v>Mid Level</v>
      </c>
      <c r="AH2719" t="str">
        <f>IF(Table1[[#This Row],[Attendance %]]&gt;75,"OK","Below 75")</f>
        <v>OK</v>
      </c>
      <c r="AI2719" t="b">
        <f>ISBLANK(Table1[[#This Row],[Employee ID]])</f>
        <v>0</v>
      </c>
      <c r="AJ2719" t="b">
        <f>ISNUMBER(Table1[[#This Row],[Total Salary  ]])</f>
        <v>1</v>
      </c>
      <c r="AK2719" t="str">
        <f>IFERROR(_xlfn.XLOOKUP(Table1[[#This Row],[Manager ID]],MANAGERS!A:A,MANAGERS!B:B),"Not Found")</f>
        <v>Manager_20</v>
      </c>
    </row>
    <row r="2720" spans="1:37" x14ac:dyDescent="0.2">
      <c r="A2720" t="s">
        <v>3404</v>
      </c>
      <c r="B2720" t="s">
        <v>87</v>
      </c>
      <c r="C2720" t="s">
        <v>15</v>
      </c>
      <c r="D2720" t="s">
        <v>33</v>
      </c>
      <c r="E2720" t="s">
        <v>65</v>
      </c>
      <c r="F2720" s="1">
        <v>42306</v>
      </c>
      <c r="G2720" s="1">
        <v>30226</v>
      </c>
      <c r="H2720">
        <v>59563</v>
      </c>
      <c r="I2720">
        <v>26800</v>
      </c>
      <c r="J2720">
        <v>76</v>
      </c>
      <c r="K2720">
        <v>73</v>
      </c>
      <c r="L2720" t="s">
        <v>53</v>
      </c>
      <c r="M2720">
        <v>116</v>
      </c>
      <c r="N2720">
        <f>Table1[[#This Row],[Basic Salary]]+Table1[[#This Row],[Bonus]]</f>
        <v>86363</v>
      </c>
      <c r="O2720" s="2">
        <f>Table1[[#This Row],[Bonus]]/Table1[[#This Row],[Basic Salary]]</f>
        <v>0.44994375703037121</v>
      </c>
      <c r="P2720">
        <f ca="1">DATEDIF(Table1[[#This Row],[Date of Birth]],TODAY(),"Y")</f>
        <v>43</v>
      </c>
      <c r="Q2720">
        <f ca="1">DATEDIF(Table1[[#This Row],[Joining Date]],TODAY(),"Y")</f>
        <v>10</v>
      </c>
      <c r="R2720" t="str">
        <f ca="1">IF(YEAR(Table1[[#This Row],[Joining Date]])=YEAR(TODAY()),"Yes","No")</f>
        <v>No</v>
      </c>
      <c r="S2720" t="str">
        <f ca="1">IF(Table1[[#This Row],[Experience]]&gt;5,"Yes","No")</f>
        <v>Yes</v>
      </c>
      <c r="T2720" t="str">
        <f>TEXT(Table1[[#This Row],[Joining Date]],"mmmm")</f>
        <v>October</v>
      </c>
      <c r="U2720" t="str">
        <f>TEXT(Table1[[#This Row],[Joining Date]],"yyyy")</f>
        <v>2015</v>
      </c>
      <c r="V2720" s="5">
        <f ca="1">TODAY()-Table1[[#This Row],[Joining Date]]</f>
        <v>3933</v>
      </c>
      <c r="W2720" t="str">
        <f>LEFT(Table1[[#This Row],[Employee Name]],FIND(" ",Table1[[#This Row],[Employee Name]])-1)</f>
        <v>Arjun</v>
      </c>
      <c r="X2720" t="str">
        <f>RIGHT(Table1[[#This Row],[Employee Name]],LEN(Table1[[#This Row],[Employee Name]])-FIND(" ",Table1[[#This Row],[Employee Name]]))</f>
        <v>Mehta</v>
      </c>
      <c r="Y2720" t="str">
        <f>Table1[[#This Row],[Department]]&amp;"-"&amp;Table1[[#This Row],[Employee ID]]</f>
        <v>Marketing-E03348</v>
      </c>
      <c r="Z2720" t="str">
        <f>LEFT(Table1[[#This Row],[Department]],3)</f>
        <v>Mar</v>
      </c>
      <c r="AA2720" t="str">
        <f>_xlfn.XLOOKUP(Table1[[#This Row],[Manager ID]],MANAGERS!A:A,MANAGERS!B:B)</f>
        <v>Manager_16</v>
      </c>
      <c r="AB2720" t="str" cm="1">
        <f t="array" ref="AB2720">_xlfn.XLOOKUP(Table1[[#This Row],[Manager ID]],Table2[[#All],[Manager ID]],Table2[[#All],[Department Head]])</f>
        <v>Sales</v>
      </c>
      <c r="AC2720" s="2">
        <f>_xlfn.XLOOKUP(Table1[[#This Row],[City]],L:L,O:O)</f>
        <v>0.23685887225230964</v>
      </c>
      <c r="AD2720" t="str" cm="1">
        <f t="array" ref="AD2720">_xlfn.IFS(Table1[[#This Row],[Performance Score]]&gt;=90,"Excellent",Table1[[#This Row],[Performance Score]]&gt;=75,"Good",Table1[[#This Row],[Performance Score]]&gt;=60,"Average",Table1[[#This Row],[Performance Score]]&lt;=60,"Need Improvement")</f>
        <v>Average</v>
      </c>
      <c r="AE2720" t="str">
        <f>IF(AND(Table1[[#This Row],[Attendance %]]&gt;=80,(Table1[[#This Row],[Performance Score]]&gt;=80)),"Eligible","Not Eligible")</f>
        <v>Not Eligible</v>
      </c>
      <c r="AF2720" t="str">
        <f>IF(Table1[[#This Row],[Performance Score]]&gt;=80,"High Performer","Low Performer")</f>
        <v>Low Performer</v>
      </c>
      <c r="AG2720" t="str" cm="1">
        <f t="array" aca="1" ref="AG2720" ca="1">_xlfn.IFS(Table1[[#This Row],[Experience]]&lt;=3,"Junior",Table1[[#This Row],[Experience]]&lt;=7,"Mid Level",Table1[[#This Row],[Experience]]&gt;=7,"Senior")</f>
        <v>Senior</v>
      </c>
      <c r="AH2720" t="str">
        <f>IF(Table1[[#This Row],[Attendance %]]&gt;75,"OK","Below 75")</f>
        <v>OK</v>
      </c>
      <c r="AI2720" t="b">
        <f>ISBLANK(Table1[[#This Row],[Employee ID]])</f>
        <v>0</v>
      </c>
      <c r="AJ2720" t="b">
        <f>ISNUMBER(Table1[[#This Row],[Total Salary  ]])</f>
        <v>1</v>
      </c>
      <c r="AK2720" t="str">
        <f>IFERROR(_xlfn.XLOOKUP(Table1[[#This Row],[Manager ID]],MANAGERS!A:A,MANAGERS!B:B),"Not Found")</f>
        <v>Manager_16</v>
      </c>
    </row>
    <row r="2721" spans="1:37" x14ac:dyDescent="0.2">
      <c r="A2721" t="s">
        <v>2660</v>
      </c>
      <c r="B2721" t="s">
        <v>14</v>
      </c>
      <c r="C2721" t="s">
        <v>21</v>
      </c>
      <c r="D2721" t="s">
        <v>43</v>
      </c>
      <c r="E2721" t="s">
        <v>65</v>
      </c>
      <c r="F2721" s="1">
        <v>43165</v>
      </c>
      <c r="G2721" s="1">
        <v>33857</v>
      </c>
      <c r="H2721">
        <v>68276</v>
      </c>
      <c r="I2721">
        <v>18046</v>
      </c>
      <c r="J2721">
        <v>85</v>
      </c>
      <c r="K2721">
        <v>50</v>
      </c>
      <c r="L2721" t="s">
        <v>34</v>
      </c>
      <c r="M2721">
        <v>106</v>
      </c>
      <c r="N2721">
        <f>Table1[[#This Row],[Basic Salary]]+Table1[[#This Row],[Bonus]]</f>
        <v>86322</v>
      </c>
      <c r="O2721" s="2">
        <f>Table1[[#This Row],[Bonus]]/Table1[[#This Row],[Basic Salary]]</f>
        <v>0.2643095670513797</v>
      </c>
      <c r="P2721">
        <f ca="1">DATEDIF(Table1[[#This Row],[Date of Birth]],TODAY(),"Y")</f>
        <v>33</v>
      </c>
      <c r="Q2721">
        <f ca="1">DATEDIF(Table1[[#This Row],[Joining Date]],TODAY(),"Y")</f>
        <v>8</v>
      </c>
      <c r="R2721" t="str">
        <f ca="1">IF(YEAR(Table1[[#This Row],[Joining Date]])=YEAR(TODAY()),"Yes","No")</f>
        <v>No</v>
      </c>
      <c r="S2721" t="str">
        <f ca="1">IF(Table1[[#This Row],[Experience]]&gt;5,"Yes","No")</f>
        <v>Yes</v>
      </c>
      <c r="T2721" t="str">
        <f>TEXT(Table1[[#This Row],[Joining Date]],"mmmm")</f>
        <v>March</v>
      </c>
      <c r="U2721" t="str">
        <f>TEXT(Table1[[#This Row],[Joining Date]],"yyyy")</f>
        <v>2018</v>
      </c>
      <c r="V2721" s="5">
        <f ca="1">TODAY()-Table1[[#This Row],[Joining Date]]</f>
        <v>3074</v>
      </c>
      <c r="W2721" t="str">
        <f>LEFT(Table1[[#This Row],[Employee Name]],FIND(" ",Table1[[#This Row],[Employee Name]])-1)</f>
        <v>Nisha</v>
      </c>
      <c r="X2721" t="str">
        <f>RIGHT(Table1[[#This Row],[Employee Name]],LEN(Table1[[#This Row],[Employee Name]])-FIND(" ",Table1[[#This Row],[Employee Name]]))</f>
        <v>Kapoor</v>
      </c>
      <c r="Y2721" t="str">
        <f>Table1[[#This Row],[Department]]&amp;"-"&amp;Table1[[#This Row],[Employee ID]]</f>
        <v>Operations-E02604</v>
      </c>
      <c r="Z2721" t="str">
        <f>LEFT(Table1[[#This Row],[Department]],3)</f>
        <v>Ope</v>
      </c>
      <c r="AA2721" t="str">
        <f>_xlfn.XLOOKUP(Table1[[#This Row],[Manager ID]],MANAGERS!A:A,MANAGERS!B:B)</f>
        <v>Manager_6</v>
      </c>
      <c r="AB2721" t="str" cm="1">
        <f t="array" ref="AB2721">_xlfn.XLOOKUP(Table1[[#This Row],[Manager ID]],Table2[[#All],[Manager ID]],Table2[[#All],[Department Head]])</f>
        <v>HR</v>
      </c>
      <c r="AC2721" s="2">
        <f>_xlfn.XLOOKUP(Table1[[#This Row],[City]],L:L,O:O)</f>
        <v>0.24030340748661314</v>
      </c>
      <c r="AD2721" t="str" cm="1">
        <f t="array" ref="AD2721">_xlfn.IFS(Table1[[#This Row],[Performance Score]]&gt;=90,"Excellent",Table1[[#This Row],[Performance Score]]&gt;=75,"Good",Table1[[#This Row],[Performance Score]]&gt;=60,"Average",Table1[[#This Row],[Performance Score]]&lt;=60,"Need Improvement")</f>
        <v>Need Improvement</v>
      </c>
      <c r="AE2721" t="str">
        <f>IF(AND(Table1[[#This Row],[Attendance %]]&gt;=80,(Table1[[#This Row],[Performance Score]]&gt;=80)),"Eligible","Not Eligible")</f>
        <v>Not Eligible</v>
      </c>
      <c r="AF2721" t="str">
        <f>IF(Table1[[#This Row],[Performance Score]]&gt;=80,"High Performer","Low Performer")</f>
        <v>Low Performer</v>
      </c>
      <c r="AG2721" t="str" cm="1">
        <f t="array" aca="1" ref="AG2721" ca="1">_xlfn.IFS(Table1[[#This Row],[Experience]]&lt;=3,"Junior",Table1[[#This Row],[Experience]]&lt;=7,"Mid Level",Table1[[#This Row],[Experience]]&gt;=7,"Senior")</f>
        <v>Senior</v>
      </c>
      <c r="AH2721" t="str">
        <f>IF(Table1[[#This Row],[Attendance %]]&gt;75,"OK","Below 75")</f>
        <v>OK</v>
      </c>
      <c r="AI2721" t="b">
        <f>ISBLANK(Table1[[#This Row],[Employee ID]])</f>
        <v>0</v>
      </c>
      <c r="AJ2721" t="b">
        <f>ISNUMBER(Table1[[#This Row],[Total Salary  ]])</f>
        <v>1</v>
      </c>
      <c r="AK2721" t="str">
        <f>IFERROR(_xlfn.XLOOKUP(Table1[[#This Row],[Manager ID]],MANAGERS!A:A,MANAGERS!B:B),"Not Found")</f>
        <v>Manager_6</v>
      </c>
    </row>
    <row r="2722" spans="1:37" x14ac:dyDescent="0.2">
      <c r="A2722" t="s">
        <v>680</v>
      </c>
      <c r="B2722" t="s">
        <v>48</v>
      </c>
      <c r="C2722" t="s">
        <v>15</v>
      </c>
      <c r="D2722" t="s">
        <v>25</v>
      </c>
      <c r="E2722" t="s">
        <v>30</v>
      </c>
      <c r="F2722" s="1">
        <v>43138</v>
      </c>
      <c r="G2722" s="1">
        <v>37941</v>
      </c>
      <c r="H2722">
        <v>66831</v>
      </c>
      <c r="I2722">
        <v>19454</v>
      </c>
      <c r="J2722">
        <v>67</v>
      </c>
      <c r="K2722">
        <v>57</v>
      </c>
      <c r="L2722" t="s">
        <v>37</v>
      </c>
      <c r="M2722">
        <v>106</v>
      </c>
      <c r="N2722">
        <f>Table1[[#This Row],[Basic Salary]]+Table1[[#This Row],[Bonus]]</f>
        <v>86285</v>
      </c>
      <c r="O2722" s="2">
        <f>Table1[[#This Row],[Bonus]]/Table1[[#This Row],[Basic Salary]]</f>
        <v>0.29109245709326509</v>
      </c>
      <c r="P2722">
        <f ca="1">DATEDIF(Table1[[#This Row],[Date of Birth]],TODAY(),"Y")</f>
        <v>22</v>
      </c>
      <c r="Q2722">
        <f ca="1">DATEDIF(Table1[[#This Row],[Joining Date]],TODAY(),"Y")</f>
        <v>8</v>
      </c>
      <c r="R2722" t="str">
        <f ca="1">IF(YEAR(Table1[[#This Row],[Joining Date]])=YEAR(TODAY()),"Yes","No")</f>
        <v>No</v>
      </c>
      <c r="S2722" t="str">
        <f ca="1">IF(Table1[[#This Row],[Experience]]&gt;5,"Yes","No")</f>
        <v>Yes</v>
      </c>
      <c r="T2722" t="str">
        <f>TEXT(Table1[[#This Row],[Joining Date]],"mmmm")</f>
        <v>February</v>
      </c>
      <c r="U2722" t="str">
        <f>TEXT(Table1[[#This Row],[Joining Date]],"yyyy")</f>
        <v>2018</v>
      </c>
      <c r="V2722" s="5">
        <f ca="1">TODAY()-Table1[[#This Row],[Joining Date]]</f>
        <v>3101</v>
      </c>
      <c r="W2722" t="str">
        <f>LEFT(Table1[[#This Row],[Employee Name]],FIND(" ",Table1[[#This Row],[Employee Name]])-1)</f>
        <v>Aditya</v>
      </c>
      <c r="X2722" t="str">
        <f>RIGHT(Table1[[#This Row],[Employee Name]],LEN(Table1[[#This Row],[Employee Name]])-FIND(" ",Table1[[#This Row],[Employee Name]]))</f>
        <v>Kapoor</v>
      </c>
      <c r="Y2722" t="str">
        <f>Table1[[#This Row],[Department]]&amp;"-"&amp;Table1[[#This Row],[Employee ID]]</f>
        <v>Finance-E00624</v>
      </c>
      <c r="Z2722" t="str">
        <f>LEFT(Table1[[#This Row],[Department]],3)</f>
        <v>Fin</v>
      </c>
      <c r="AA2722" t="str">
        <f>_xlfn.XLOOKUP(Table1[[#This Row],[Manager ID]],MANAGERS!A:A,MANAGERS!B:B)</f>
        <v>Manager_6</v>
      </c>
      <c r="AB2722" t="str" cm="1">
        <f t="array" ref="AB2722">_xlfn.XLOOKUP(Table1[[#This Row],[Manager ID]],Table2[[#All],[Manager ID]],Table2[[#All],[Department Head]])</f>
        <v>HR</v>
      </c>
      <c r="AC2722" s="2">
        <f>_xlfn.XLOOKUP(Table1[[#This Row],[City]],L:L,O:O)</f>
        <v>0.24036902712549932</v>
      </c>
      <c r="AD2722" t="str" cm="1">
        <f t="array" ref="AD2722">_xlfn.IFS(Table1[[#This Row],[Performance Score]]&gt;=90,"Excellent",Table1[[#This Row],[Performance Score]]&gt;=75,"Good",Table1[[#This Row],[Performance Score]]&gt;=60,"Average",Table1[[#This Row],[Performance Score]]&lt;=60,"Need Improvement")</f>
        <v>Need Improvement</v>
      </c>
      <c r="AE2722" t="str">
        <f>IF(AND(Table1[[#This Row],[Attendance %]]&gt;=80,(Table1[[#This Row],[Performance Score]]&gt;=80)),"Eligible","Not Eligible")</f>
        <v>Not Eligible</v>
      </c>
      <c r="AF2722" t="str">
        <f>IF(Table1[[#This Row],[Performance Score]]&gt;=80,"High Performer","Low Performer")</f>
        <v>Low Performer</v>
      </c>
      <c r="AG2722" t="str" cm="1">
        <f t="array" aca="1" ref="AG2722" ca="1">_xlfn.IFS(Table1[[#This Row],[Experience]]&lt;=3,"Junior",Table1[[#This Row],[Experience]]&lt;=7,"Mid Level",Table1[[#This Row],[Experience]]&gt;=7,"Senior")</f>
        <v>Senior</v>
      </c>
      <c r="AH2722" t="str">
        <f>IF(Table1[[#This Row],[Attendance %]]&gt;75,"OK","Below 75")</f>
        <v>Below 75</v>
      </c>
      <c r="AI2722" t="b">
        <f>ISBLANK(Table1[[#This Row],[Employee ID]])</f>
        <v>0</v>
      </c>
      <c r="AJ2722" t="b">
        <f>ISNUMBER(Table1[[#This Row],[Total Salary  ]])</f>
        <v>1</v>
      </c>
      <c r="AK2722" t="str">
        <f>IFERROR(_xlfn.XLOOKUP(Table1[[#This Row],[Manager ID]],MANAGERS!A:A,MANAGERS!B:B),"Not Found")</f>
        <v>Manager_6</v>
      </c>
    </row>
    <row r="2723" spans="1:37" x14ac:dyDescent="0.2">
      <c r="A2723" t="s">
        <v>4373</v>
      </c>
      <c r="B2723" t="s">
        <v>42</v>
      </c>
      <c r="C2723" t="s">
        <v>21</v>
      </c>
      <c r="D2723" t="s">
        <v>46</v>
      </c>
      <c r="E2723" t="s">
        <v>17</v>
      </c>
      <c r="F2723" s="1">
        <v>42393</v>
      </c>
      <c r="G2723" s="1">
        <v>37442</v>
      </c>
      <c r="H2723">
        <v>72255</v>
      </c>
      <c r="I2723">
        <v>13997</v>
      </c>
      <c r="J2723">
        <v>81</v>
      </c>
      <c r="K2723">
        <v>63</v>
      </c>
      <c r="L2723" t="s">
        <v>31</v>
      </c>
      <c r="M2723">
        <v>103</v>
      </c>
      <c r="N2723">
        <f>Table1[[#This Row],[Basic Salary]]+Table1[[#This Row],[Bonus]]</f>
        <v>86252</v>
      </c>
      <c r="O2723" s="2">
        <f>Table1[[#This Row],[Bonus]]/Table1[[#This Row],[Basic Salary]]</f>
        <v>0.19371669780638018</v>
      </c>
      <c r="P2723">
        <f ca="1">DATEDIF(Table1[[#This Row],[Date of Birth]],TODAY(),"Y")</f>
        <v>24</v>
      </c>
      <c r="Q2723">
        <f ca="1">DATEDIF(Table1[[#This Row],[Joining Date]],TODAY(),"Y")</f>
        <v>10</v>
      </c>
      <c r="R2723" t="str">
        <f ca="1">IF(YEAR(Table1[[#This Row],[Joining Date]])=YEAR(TODAY()),"Yes","No")</f>
        <v>No</v>
      </c>
      <c r="S2723" t="str">
        <f ca="1">IF(Table1[[#This Row],[Experience]]&gt;5,"Yes","No")</f>
        <v>Yes</v>
      </c>
      <c r="T2723" t="str">
        <f>TEXT(Table1[[#This Row],[Joining Date]],"mmmm")</f>
        <v>January</v>
      </c>
      <c r="U2723" t="str">
        <f>TEXT(Table1[[#This Row],[Joining Date]],"yyyy")</f>
        <v>2016</v>
      </c>
      <c r="V2723" s="5">
        <f ca="1">TODAY()-Table1[[#This Row],[Joining Date]]</f>
        <v>3846</v>
      </c>
      <c r="W2723" t="str">
        <f>LEFT(Table1[[#This Row],[Employee Name]],FIND(" ",Table1[[#This Row],[Employee Name]])-1)</f>
        <v>Krishna</v>
      </c>
      <c r="X2723" t="str">
        <f>RIGHT(Table1[[#This Row],[Employee Name]],LEN(Table1[[#This Row],[Employee Name]])-FIND(" ",Table1[[#This Row],[Employee Name]]))</f>
        <v>Chaitanya</v>
      </c>
      <c r="Y2723" t="str">
        <f>Table1[[#This Row],[Department]]&amp;"-"&amp;Table1[[#This Row],[Employee ID]]</f>
        <v>Support-E04317</v>
      </c>
      <c r="Z2723" t="str">
        <f>LEFT(Table1[[#This Row],[Department]],3)</f>
        <v>Sup</v>
      </c>
      <c r="AA2723" t="str">
        <f>_xlfn.XLOOKUP(Table1[[#This Row],[Manager ID]],MANAGERS!A:A,MANAGERS!B:B)</f>
        <v>Manager_3</v>
      </c>
      <c r="AB2723" t="str" cm="1">
        <f t="array" ref="AB2723">_xlfn.XLOOKUP(Table1[[#This Row],[Manager ID]],Table2[[#All],[Manager ID]],Table2[[#All],[Department Head]])</f>
        <v>IT</v>
      </c>
      <c r="AC2723" s="2">
        <f>_xlfn.XLOOKUP(Table1[[#This Row],[City]],L:L,O:O)</f>
        <v>0.241864189087755</v>
      </c>
      <c r="AD2723" t="str" cm="1">
        <f t="array" ref="AD2723">_xlfn.IFS(Table1[[#This Row],[Performance Score]]&gt;=90,"Excellent",Table1[[#This Row],[Performance Score]]&gt;=75,"Good",Table1[[#This Row],[Performance Score]]&gt;=60,"Average",Table1[[#This Row],[Performance Score]]&lt;=60,"Need Improvement")</f>
        <v>Average</v>
      </c>
      <c r="AE2723" t="str">
        <f>IF(AND(Table1[[#This Row],[Attendance %]]&gt;=80,(Table1[[#This Row],[Performance Score]]&gt;=80)),"Eligible","Not Eligible")</f>
        <v>Not Eligible</v>
      </c>
      <c r="AF2723" t="str">
        <f>IF(Table1[[#This Row],[Performance Score]]&gt;=80,"High Performer","Low Performer")</f>
        <v>Low Performer</v>
      </c>
      <c r="AG2723" t="str" cm="1">
        <f t="array" aca="1" ref="AG2723" ca="1">_xlfn.IFS(Table1[[#This Row],[Experience]]&lt;=3,"Junior",Table1[[#This Row],[Experience]]&lt;=7,"Mid Level",Table1[[#This Row],[Experience]]&gt;=7,"Senior")</f>
        <v>Senior</v>
      </c>
      <c r="AH2723" t="str">
        <f>IF(Table1[[#This Row],[Attendance %]]&gt;75,"OK","Below 75")</f>
        <v>OK</v>
      </c>
      <c r="AI2723" t="b">
        <f>ISBLANK(Table1[[#This Row],[Employee ID]])</f>
        <v>0</v>
      </c>
      <c r="AJ2723" t="b">
        <f>ISNUMBER(Table1[[#This Row],[Total Salary  ]])</f>
        <v>1</v>
      </c>
      <c r="AK2723" t="str">
        <f>IFERROR(_xlfn.XLOOKUP(Table1[[#This Row],[Manager ID]],MANAGERS!A:A,MANAGERS!B:B),"Not Found")</f>
        <v>Manager_3</v>
      </c>
    </row>
    <row r="2724" spans="1:37" x14ac:dyDescent="0.2">
      <c r="A2724" t="s">
        <v>2623</v>
      </c>
      <c r="B2724" t="s">
        <v>42</v>
      </c>
      <c r="C2724" t="s">
        <v>15</v>
      </c>
      <c r="D2724" t="s">
        <v>40</v>
      </c>
      <c r="E2724" t="s">
        <v>17</v>
      </c>
      <c r="F2724" s="1">
        <v>44539</v>
      </c>
      <c r="G2724" s="1">
        <v>34394</v>
      </c>
      <c r="H2724">
        <v>78045</v>
      </c>
      <c r="I2724">
        <v>8176</v>
      </c>
      <c r="J2724">
        <v>60</v>
      </c>
      <c r="K2724">
        <v>43</v>
      </c>
      <c r="L2724" t="s">
        <v>27</v>
      </c>
      <c r="M2724">
        <v>116</v>
      </c>
      <c r="N2724">
        <f>Table1[[#This Row],[Basic Salary]]+Table1[[#This Row],[Bonus]]</f>
        <v>86221</v>
      </c>
      <c r="O2724" s="2">
        <f>Table1[[#This Row],[Bonus]]/Table1[[#This Row],[Basic Salary]]</f>
        <v>0.10476007431609968</v>
      </c>
      <c r="P2724">
        <f ca="1">DATEDIF(Table1[[#This Row],[Date of Birth]],TODAY(),"Y")</f>
        <v>32</v>
      </c>
      <c r="Q2724">
        <f ca="1">DATEDIF(Table1[[#This Row],[Joining Date]],TODAY(),"Y")</f>
        <v>4</v>
      </c>
      <c r="R2724" t="str">
        <f ca="1">IF(YEAR(Table1[[#This Row],[Joining Date]])=YEAR(TODAY()),"Yes","No")</f>
        <v>No</v>
      </c>
      <c r="S2724" t="str">
        <f ca="1">IF(Table1[[#This Row],[Experience]]&gt;5,"Yes","No")</f>
        <v>No</v>
      </c>
      <c r="T2724" t="str">
        <f>TEXT(Table1[[#This Row],[Joining Date]],"mmmm")</f>
        <v>December</v>
      </c>
      <c r="U2724" t="str">
        <f>TEXT(Table1[[#This Row],[Joining Date]],"yyyy")</f>
        <v>2021</v>
      </c>
      <c r="V2724" s="5">
        <f ca="1">TODAY()-Table1[[#This Row],[Joining Date]]</f>
        <v>1700</v>
      </c>
      <c r="W2724" t="str">
        <f>LEFT(Table1[[#This Row],[Employee Name]],FIND(" ",Table1[[#This Row],[Employee Name]])-1)</f>
        <v>Krishna</v>
      </c>
      <c r="X2724" t="str">
        <f>RIGHT(Table1[[#This Row],[Employee Name]],LEN(Table1[[#This Row],[Employee Name]])-FIND(" ",Table1[[#This Row],[Employee Name]]))</f>
        <v>Chaitanya</v>
      </c>
      <c r="Y2724" t="str">
        <f>Table1[[#This Row],[Department]]&amp;"-"&amp;Table1[[#This Row],[Employee ID]]</f>
        <v>IT-E02567</v>
      </c>
      <c r="Z2724" t="str">
        <f>LEFT(Table1[[#This Row],[Department]],3)</f>
        <v>IT</v>
      </c>
      <c r="AA2724" t="str">
        <f>_xlfn.XLOOKUP(Table1[[#This Row],[Manager ID]],MANAGERS!A:A,MANAGERS!B:B)</f>
        <v>Manager_16</v>
      </c>
      <c r="AB2724" t="str" cm="1">
        <f t="array" ref="AB2724">_xlfn.XLOOKUP(Table1[[#This Row],[Manager ID]],Table2[[#All],[Manager ID]],Table2[[#All],[Department Head]])</f>
        <v>Sales</v>
      </c>
      <c r="AC2724" s="2">
        <f>_xlfn.XLOOKUP(Table1[[#This Row],[City]],L:L,O:O)</f>
        <v>0.23674293405114402</v>
      </c>
      <c r="AD2724" t="str" cm="1">
        <f t="array" ref="AD2724">_xlfn.IFS(Table1[[#This Row],[Performance Score]]&gt;=90,"Excellent",Table1[[#This Row],[Performance Score]]&gt;=75,"Good",Table1[[#This Row],[Performance Score]]&gt;=60,"Average",Table1[[#This Row],[Performance Score]]&lt;=60,"Need Improvement")</f>
        <v>Need Improvement</v>
      </c>
      <c r="AE2724" t="str">
        <f>IF(AND(Table1[[#This Row],[Attendance %]]&gt;=80,(Table1[[#This Row],[Performance Score]]&gt;=80)),"Eligible","Not Eligible")</f>
        <v>Not Eligible</v>
      </c>
      <c r="AF2724" t="str">
        <f>IF(Table1[[#This Row],[Performance Score]]&gt;=80,"High Performer","Low Performer")</f>
        <v>Low Performer</v>
      </c>
      <c r="AG2724" t="str" cm="1">
        <f t="array" aca="1" ref="AG2724" ca="1">_xlfn.IFS(Table1[[#This Row],[Experience]]&lt;=3,"Junior",Table1[[#This Row],[Experience]]&lt;=7,"Mid Level",Table1[[#This Row],[Experience]]&gt;=7,"Senior")</f>
        <v>Mid Level</v>
      </c>
      <c r="AH2724" t="str">
        <f>IF(Table1[[#This Row],[Attendance %]]&gt;75,"OK","Below 75")</f>
        <v>Below 75</v>
      </c>
      <c r="AI2724" t="b">
        <f>ISBLANK(Table1[[#This Row],[Employee ID]])</f>
        <v>0</v>
      </c>
      <c r="AJ2724" t="b">
        <f>ISNUMBER(Table1[[#This Row],[Total Salary  ]])</f>
        <v>1</v>
      </c>
      <c r="AK2724" t="str">
        <f>IFERROR(_xlfn.XLOOKUP(Table1[[#This Row],[Manager ID]],MANAGERS!A:A,MANAGERS!B:B),"Not Found")</f>
        <v>Manager_16</v>
      </c>
    </row>
    <row r="2725" spans="1:37" x14ac:dyDescent="0.2">
      <c r="A2725" t="s">
        <v>2695</v>
      </c>
      <c r="B2725" t="s">
        <v>14</v>
      </c>
      <c r="C2725" t="s">
        <v>15</v>
      </c>
      <c r="D2725" t="s">
        <v>33</v>
      </c>
      <c r="E2725" t="s">
        <v>22</v>
      </c>
      <c r="F2725" s="1">
        <v>43354</v>
      </c>
      <c r="G2725" s="1">
        <v>39312</v>
      </c>
      <c r="H2725">
        <v>62790</v>
      </c>
      <c r="I2725">
        <v>23428</v>
      </c>
      <c r="J2725">
        <v>81</v>
      </c>
      <c r="K2725">
        <v>54</v>
      </c>
      <c r="L2725" t="s">
        <v>31</v>
      </c>
      <c r="M2725">
        <v>101</v>
      </c>
      <c r="N2725">
        <f>Table1[[#This Row],[Basic Salary]]+Table1[[#This Row],[Bonus]]</f>
        <v>86218</v>
      </c>
      <c r="O2725" s="2">
        <f>Table1[[#This Row],[Bonus]]/Table1[[#This Row],[Basic Salary]]</f>
        <v>0.37311673833412962</v>
      </c>
      <c r="P2725">
        <f ca="1">DATEDIF(Table1[[#This Row],[Date of Birth]],TODAY(),"Y")</f>
        <v>18</v>
      </c>
      <c r="Q2725">
        <f ca="1">DATEDIF(Table1[[#This Row],[Joining Date]],TODAY(),"Y")</f>
        <v>7</v>
      </c>
      <c r="R2725" t="str">
        <f ca="1">IF(YEAR(Table1[[#This Row],[Joining Date]])=YEAR(TODAY()),"Yes","No")</f>
        <v>No</v>
      </c>
      <c r="S2725" t="str">
        <f ca="1">IF(Table1[[#This Row],[Experience]]&gt;5,"Yes","No")</f>
        <v>Yes</v>
      </c>
      <c r="T2725" t="str">
        <f>TEXT(Table1[[#This Row],[Joining Date]],"mmmm")</f>
        <v>September</v>
      </c>
      <c r="U2725" t="str">
        <f>TEXT(Table1[[#This Row],[Joining Date]],"yyyy")</f>
        <v>2018</v>
      </c>
      <c r="V2725" s="5">
        <f ca="1">TODAY()-Table1[[#This Row],[Joining Date]]</f>
        <v>2885</v>
      </c>
      <c r="W2725" t="str">
        <f>LEFT(Table1[[#This Row],[Employee Name]],FIND(" ",Table1[[#This Row],[Employee Name]])-1)</f>
        <v>Nisha</v>
      </c>
      <c r="X2725" t="str">
        <f>RIGHT(Table1[[#This Row],[Employee Name]],LEN(Table1[[#This Row],[Employee Name]])-FIND(" ",Table1[[#This Row],[Employee Name]]))</f>
        <v>Kapoor</v>
      </c>
      <c r="Y2725" t="str">
        <f>Table1[[#This Row],[Department]]&amp;"-"&amp;Table1[[#This Row],[Employee ID]]</f>
        <v>Marketing-E02639</v>
      </c>
      <c r="Z2725" t="str">
        <f>LEFT(Table1[[#This Row],[Department]],3)</f>
        <v>Mar</v>
      </c>
      <c r="AA2725" t="str">
        <f>_xlfn.XLOOKUP(Table1[[#This Row],[Manager ID]],MANAGERS!A:A,MANAGERS!B:B)</f>
        <v>Manager_1</v>
      </c>
      <c r="AB2725" t="str" cm="1">
        <f t="array" ref="AB2725">_xlfn.XLOOKUP(Table1[[#This Row],[Manager ID]],Table2[[#All],[Manager ID]],Table2[[#All],[Department Head]])</f>
        <v>Support</v>
      </c>
      <c r="AC2725" s="2">
        <f>_xlfn.XLOOKUP(Table1[[#This Row],[City]],L:L,O:O)</f>
        <v>0.241864189087755</v>
      </c>
      <c r="AD2725" t="str" cm="1">
        <f t="array" ref="AD2725">_xlfn.IFS(Table1[[#This Row],[Performance Score]]&gt;=90,"Excellent",Table1[[#This Row],[Performance Score]]&gt;=75,"Good",Table1[[#This Row],[Performance Score]]&gt;=60,"Average",Table1[[#This Row],[Performance Score]]&lt;=60,"Need Improvement")</f>
        <v>Need Improvement</v>
      </c>
      <c r="AE2725" t="str">
        <f>IF(AND(Table1[[#This Row],[Attendance %]]&gt;=80,(Table1[[#This Row],[Performance Score]]&gt;=80)),"Eligible","Not Eligible")</f>
        <v>Not Eligible</v>
      </c>
      <c r="AF2725" t="str">
        <f>IF(Table1[[#This Row],[Performance Score]]&gt;=80,"High Performer","Low Performer")</f>
        <v>Low Performer</v>
      </c>
      <c r="AG2725" t="str" cm="1">
        <f t="array" aca="1" ref="AG2725" ca="1">_xlfn.IFS(Table1[[#This Row],[Experience]]&lt;=3,"Junior",Table1[[#This Row],[Experience]]&lt;=7,"Mid Level",Table1[[#This Row],[Experience]]&gt;=7,"Senior")</f>
        <v>Mid Level</v>
      </c>
      <c r="AH2725" t="str">
        <f>IF(Table1[[#This Row],[Attendance %]]&gt;75,"OK","Below 75")</f>
        <v>OK</v>
      </c>
      <c r="AI2725" t="b">
        <f>ISBLANK(Table1[[#This Row],[Employee ID]])</f>
        <v>0</v>
      </c>
      <c r="AJ2725" t="b">
        <f>ISNUMBER(Table1[[#This Row],[Total Salary  ]])</f>
        <v>1</v>
      </c>
      <c r="AK2725" t="str">
        <f>IFERROR(_xlfn.XLOOKUP(Table1[[#This Row],[Manager ID]],MANAGERS!A:A,MANAGERS!B:B),"Not Found")</f>
        <v>Manager_1</v>
      </c>
    </row>
    <row r="2726" spans="1:37" x14ac:dyDescent="0.2">
      <c r="A2726" t="s">
        <v>3014</v>
      </c>
      <c r="B2726" t="s">
        <v>14</v>
      </c>
      <c r="C2726" t="s">
        <v>21</v>
      </c>
      <c r="D2726" t="s">
        <v>25</v>
      </c>
      <c r="E2726" t="s">
        <v>26</v>
      </c>
      <c r="F2726" s="1">
        <v>45621</v>
      </c>
      <c r="G2726" s="1">
        <v>39297</v>
      </c>
      <c r="H2726">
        <v>73825</v>
      </c>
      <c r="I2726">
        <v>12373</v>
      </c>
      <c r="J2726">
        <v>65</v>
      </c>
      <c r="K2726">
        <v>96</v>
      </c>
      <c r="L2726" t="s">
        <v>53</v>
      </c>
      <c r="M2726">
        <v>106</v>
      </c>
      <c r="N2726">
        <f>Table1[[#This Row],[Basic Salary]]+Table1[[#This Row],[Bonus]]</f>
        <v>86198</v>
      </c>
      <c r="O2726" s="2">
        <f>Table1[[#This Row],[Bonus]]/Table1[[#This Row],[Basic Salary]]</f>
        <v>0.16759905181171689</v>
      </c>
      <c r="P2726">
        <f ca="1">DATEDIF(Table1[[#This Row],[Date of Birth]],TODAY(),"Y")</f>
        <v>19</v>
      </c>
      <c r="Q2726">
        <f ca="1">DATEDIF(Table1[[#This Row],[Joining Date]],TODAY(),"Y")</f>
        <v>1</v>
      </c>
      <c r="R2726" t="str">
        <f ca="1">IF(YEAR(Table1[[#This Row],[Joining Date]])=YEAR(TODAY()),"Yes","No")</f>
        <v>No</v>
      </c>
      <c r="S2726" t="str">
        <f ca="1">IF(Table1[[#This Row],[Experience]]&gt;5,"Yes","No")</f>
        <v>No</v>
      </c>
      <c r="T2726" t="str">
        <f>TEXT(Table1[[#This Row],[Joining Date]],"mmmm")</f>
        <v>November</v>
      </c>
      <c r="U2726" t="str">
        <f>TEXT(Table1[[#This Row],[Joining Date]],"yyyy")</f>
        <v>2024</v>
      </c>
      <c r="V2726" s="5">
        <f ca="1">TODAY()-Table1[[#This Row],[Joining Date]]</f>
        <v>618</v>
      </c>
      <c r="W2726" t="str">
        <f>LEFT(Table1[[#This Row],[Employee Name]],FIND(" ",Table1[[#This Row],[Employee Name]])-1)</f>
        <v>Nisha</v>
      </c>
      <c r="X2726" t="str">
        <f>RIGHT(Table1[[#This Row],[Employee Name]],LEN(Table1[[#This Row],[Employee Name]])-FIND(" ",Table1[[#This Row],[Employee Name]]))</f>
        <v>Kapoor</v>
      </c>
      <c r="Y2726" t="str">
        <f>Table1[[#This Row],[Department]]&amp;"-"&amp;Table1[[#This Row],[Employee ID]]</f>
        <v>Finance-E02958</v>
      </c>
      <c r="Z2726" t="str">
        <f>LEFT(Table1[[#This Row],[Department]],3)</f>
        <v>Fin</v>
      </c>
      <c r="AA2726" t="str">
        <f>_xlfn.XLOOKUP(Table1[[#This Row],[Manager ID]],MANAGERS!A:A,MANAGERS!B:B)</f>
        <v>Manager_6</v>
      </c>
      <c r="AB2726" t="str" cm="1">
        <f t="array" ref="AB2726">_xlfn.XLOOKUP(Table1[[#This Row],[Manager ID]],Table2[[#All],[Manager ID]],Table2[[#All],[Department Head]])</f>
        <v>HR</v>
      </c>
      <c r="AC2726" s="2">
        <f>_xlfn.XLOOKUP(Table1[[#This Row],[City]],L:L,O:O)</f>
        <v>0.23685887225230964</v>
      </c>
      <c r="AD2726" t="str" cm="1">
        <f t="array" ref="AD2726">_xlfn.IFS(Table1[[#This Row],[Performance Score]]&gt;=90,"Excellent",Table1[[#This Row],[Performance Score]]&gt;=75,"Good",Table1[[#This Row],[Performance Score]]&gt;=60,"Average",Table1[[#This Row],[Performance Score]]&lt;=60,"Need Improvement")</f>
        <v>Excellent</v>
      </c>
      <c r="AE2726" t="str">
        <f>IF(AND(Table1[[#This Row],[Attendance %]]&gt;=80,(Table1[[#This Row],[Performance Score]]&gt;=80)),"Eligible","Not Eligible")</f>
        <v>Not Eligible</v>
      </c>
      <c r="AF2726" t="str">
        <f>IF(Table1[[#This Row],[Performance Score]]&gt;=80,"High Performer","Low Performer")</f>
        <v>High Performer</v>
      </c>
      <c r="AG2726" t="str" cm="1">
        <f t="array" aca="1" ref="AG2726" ca="1">_xlfn.IFS(Table1[[#This Row],[Experience]]&lt;=3,"Junior",Table1[[#This Row],[Experience]]&lt;=7,"Mid Level",Table1[[#This Row],[Experience]]&gt;=7,"Senior")</f>
        <v>Junior</v>
      </c>
      <c r="AH2726" t="str">
        <f>IF(Table1[[#This Row],[Attendance %]]&gt;75,"OK","Below 75")</f>
        <v>Below 75</v>
      </c>
      <c r="AI2726" t="b">
        <f>ISBLANK(Table1[[#This Row],[Employee ID]])</f>
        <v>0</v>
      </c>
      <c r="AJ2726" t="b">
        <f>ISNUMBER(Table1[[#This Row],[Total Salary  ]])</f>
        <v>1</v>
      </c>
      <c r="AK2726" t="str">
        <f>IFERROR(_xlfn.XLOOKUP(Table1[[#This Row],[Manager ID]],MANAGERS!A:A,MANAGERS!B:B),"Not Found")</f>
        <v>Manager_6</v>
      </c>
    </row>
    <row r="2727" spans="1:37" x14ac:dyDescent="0.2">
      <c r="A2727" t="s">
        <v>1862</v>
      </c>
      <c r="B2727" t="s">
        <v>85</v>
      </c>
      <c r="C2727" t="s">
        <v>15</v>
      </c>
      <c r="D2727" t="s">
        <v>46</v>
      </c>
      <c r="E2727" t="s">
        <v>65</v>
      </c>
      <c r="F2727" s="1">
        <v>44998</v>
      </c>
      <c r="G2727" s="1">
        <v>31006</v>
      </c>
      <c r="H2727">
        <v>73283</v>
      </c>
      <c r="I2727">
        <v>12911</v>
      </c>
      <c r="J2727">
        <v>95</v>
      </c>
      <c r="K2727">
        <v>84</v>
      </c>
      <c r="L2727" t="s">
        <v>23</v>
      </c>
      <c r="M2727">
        <v>117</v>
      </c>
      <c r="N2727">
        <f>Table1[[#This Row],[Basic Salary]]+Table1[[#This Row],[Bonus]]</f>
        <v>86194</v>
      </c>
      <c r="O2727" s="2">
        <f>Table1[[#This Row],[Bonus]]/Table1[[#This Row],[Basic Salary]]</f>
        <v>0.17618001446447334</v>
      </c>
      <c r="P2727">
        <f ca="1">DATEDIF(Table1[[#This Row],[Date of Birth]],TODAY(),"Y")</f>
        <v>41</v>
      </c>
      <c r="Q2727">
        <f ca="1">DATEDIF(Table1[[#This Row],[Joining Date]],TODAY(),"Y")</f>
        <v>3</v>
      </c>
      <c r="R2727" t="str">
        <f ca="1">IF(YEAR(Table1[[#This Row],[Joining Date]])=YEAR(TODAY()),"Yes","No")</f>
        <v>No</v>
      </c>
      <c r="S2727" t="str">
        <f ca="1">IF(Table1[[#This Row],[Experience]]&gt;5,"Yes","No")</f>
        <v>No</v>
      </c>
      <c r="T2727" t="str">
        <f>TEXT(Table1[[#This Row],[Joining Date]],"mmmm")</f>
        <v>March</v>
      </c>
      <c r="U2727" t="str">
        <f>TEXT(Table1[[#This Row],[Joining Date]],"yyyy")</f>
        <v>2023</v>
      </c>
      <c r="V2727" s="5">
        <f ca="1">TODAY()-Table1[[#This Row],[Joining Date]]</f>
        <v>1241</v>
      </c>
      <c r="W2727" t="str">
        <f>LEFT(Table1[[#This Row],[Employee Name]],FIND(" ",Table1[[#This Row],[Employee Name]])-1)</f>
        <v>Pooja</v>
      </c>
      <c r="X2727" t="str">
        <f>RIGHT(Table1[[#This Row],[Employee Name]],LEN(Table1[[#This Row],[Employee Name]])-FIND(" ",Table1[[#This Row],[Employee Name]]))</f>
        <v>Das</v>
      </c>
      <c r="Y2727" t="str">
        <f>Table1[[#This Row],[Department]]&amp;"-"&amp;Table1[[#This Row],[Employee ID]]</f>
        <v>Support-E01806</v>
      </c>
      <c r="Z2727" t="str">
        <f>LEFT(Table1[[#This Row],[Department]],3)</f>
        <v>Sup</v>
      </c>
      <c r="AA2727" t="str">
        <f>_xlfn.XLOOKUP(Table1[[#This Row],[Manager ID]],MANAGERS!A:A,MANAGERS!B:B)</f>
        <v>Manager_17</v>
      </c>
      <c r="AB2727" t="str" cm="1">
        <f t="array" ref="AB2727">_xlfn.XLOOKUP(Table1[[#This Row],[Manager ID]],Table2[[#All],[Manager ID]],Table2[[#All],[Department Head]])</f>
        <v>Finance</v>
      </c>
      <c r="AC2727" s="2">
        <f>_xlfn.XLOOKUP(Table1[[#This Row],[City]],L:L,O:O)</f>
        <v>0.23486488519629886</v>
      </c>
      <c r="AD2727" t="str" cm="1">
        <f t="array" ref="AD2727">_xlfn.IFS(Table1[[#This Row],[Performance Score]]&gt;=90,"Excellent",Table1[[#This Row],[Performance Score]]&gt;=75,"Good",Table1[[#This Row],[Performance Score]]&gt;=60,"Average",Table1[[#This Row],[Performance Score]]&lt;=60,"Need Improvement")</f>
        <v>Good</v>
      </c>
      <c r="AE2727" t="str">
        <f>IF(AND(Table1[[#This Row],[Attendance %]]&gt;=80,(Table1[[#This Row],[Performance Score]]&gt;=80)),"Eligible","Not Eligible")</f>
        <v>Eligible</v>
      </c>
      <c r="AF2727" t="str">
        <f>IF(Table1[[#This Row],[Performance Score]]&gt;=80,"High Performer","Low Performer")</f>
        <v>High Performer</v>
      </c>
      <c r="AG2727" t="str" cm="1">
        <f t="array" aca="1" ref="AG2727" ca="1">_xlfn.IFS(Table1[[#This Row],[Experience]]&lt;=3,"Junior",Table1[[#This Row],[Experience]]&lt;=7,"Mid Level",Table1[[#This Row],[Experience]]&gt;=7,"Senior")</f>
        <v>Junior</v>
      </c>
      <c r="AH2727" t="str">
        <f>IF(Table1[[#This Row],[Attendance %]]&gt;75,"OK","Below 75")</f>
        <v>OK</v>
      </c>
      <c r="AI2727" t="b">
        <f>ISBLANK(Table1[[#This Row],[Employee ID]])</f>
        <v>0</v>
      </c>
      <c r="AJ2727" t="b">
        <f>ISNUMBER(Table1[[#This Row],[Total Salary  ]])</f>
        <v>1</v>
      </c>
      <c r="AK2727" t="str">
        <f>IFERROR(_xlfn.XLOOKUP(Table1[[#This Row],[Manager ID]],MANAGERS!A:A,MANAGERS!B:B),"Not Found")</f>
        <v>Manager_17</v>
      </c>
    </row>
    <row r="2728" spans="1:37" x14ac:dyDescent="0.2">
      <c r="A2728" t="s">
        <v>2900</v>
      </c>
      <c r="B2728" t="s">
        <v>48</v>
      </c>
      <c r="C2728" t="s">
        <v>15</v>
      </c>
      <c r="D2728" t="s">
        <v>43</v>
      </c>
      <c r="E2728" t="s">
        <v>26</v>
      </c>
      <c r="F2728" s="1">
        <v>44398</v>
      </c>
      <c r="G2728" s="1">
        <v>32751</v>
      </c>
      <c r="H2728">
        <v>58738</v>
      </c>
      <c r="I2728">
        <v>27440</v>
      </c>
      <c r="J2728">
        <v>77</v>
      </c>
      <c r="K2728">
        <v>95</v>
      </c>
      <c r="L2728" t="s">
        <v>37</v>
      </c>
      <c r="M2728">
        <v>103</v>
      </c>
      <c r="N2728">
        <f>Table1[[#This Row],[Basic Salary]]+Table1[[#This Row],[Bonus]]</f>
        <v>86178</v>
      </c>
      <c r="O2728" s="2">
        <f>Table1[[#This Row],[Bonus]]/Table1[[#This Row],[Basic Salary]]</f>
        <v>0.46715924954884402</v>
      </c>
      <c r="P2728">
        <f ca="1">DATEDIF(Table1[[#This Row],[Date of Birth]],TODAY(),"Y")</f>
        <v>36</v>
      </c>
      <c r="Q2728">
        <f ca="1">DATEDIF(Table1[[#This Row],[Joining Date]],TODAY(),"Y")</f>
        <v>5</v>
      </c>
      <c r="R2728" t="str">
        <f ca="1">IF(YEAR(Table1[[#This Row],[Joining Date]])=YEAR(TODAY()),"Yes","No")</f>
        <v>No</v>
      </c>
      <c r="S2728" t="str">
        <f ca="1">IF(Table1[[#This Row],[Experience]]&gt;5,"Yes","No")</f>
        <v>No</v>
      </c>
      <c r="T2728" t="str">
        <f>TEXT(Table1[[#This Row],[Joining Date]],"mmmm")</f>
        <v>July</v>
      </c>
      <c r="U2728" t="str">
        <f>TEXT(Table1[[#This Row],[Joining Date]],"yyyy")</f>
        <v>2021</v>
      </c>
      <c r="V2728" s="5">
        <f ca="1">TODAY()-Table1[[#This Row],[Joining Date]]</f>
        <v>1841</v>
      </c>
      <c r="W2728" t="str">
        <f>LEFT(Table1[[#This Row],[Employee Name]],FIND(" ",Table1[[#This Row],[Employee Name]])-1)</f>
        <v>Aditya</v>
      </c>
      <c r="X2728" t="str">
        <f>RIGHT(Table1[[#This Row],[Employee Name]],LEN(Table1[[#This Row],[Employee Name]])-FIND(" ",Table1[[#This Row],[Employee Name]]))</f>
        <v>Kapoor</v>
      </c>
      <c r="Y2728" t="str">
        <f>Table1[[#This Row],[Department]]&amp;"-"&amp;Table1[[#This Row],[Employee ID]]</f>
        <v>Operations-E02844</v>
      </c>
      <c r="Z2728" t="str">
        <f>LEFT(Table1[[#This Row],[Department]],3)</f>
        <v>Ope</v>
      </c>
      <c r="AA2728" t="str">
        <f>_xlfn.XLOOKUP(Table1[[#This Row],[Manager ID]],MANAGERS!A:A,MANAGERS!B:B)</f>
        <v>Manager_3</v>
      </c>
      <c r="AB2728" t="str" cm="1">
        <f t="array" ref="AB2728">_xlfn.XLOOKUP(Table1[[#This Row],[Manager ID]],Table2[[#All],[Manager ID]],Table2[[#All],[Department Head]])</f>
        <v>IT</v>
      </c>
      <c r="AC2728" s="2">
        <f>_xlfn.XLOOKUP(Table1[[#This Row],[City]],L:L,O:O)</f>
        <v>0.24036902712549932</v>
      </c>
      <c r="AD2728" t="str" cm="1">
        <f t="array" ref="AD2728">_xlfn.IFS(Table1[[#This Row],[Performance Score]]&gt;=90,"Excellent",Table1[[#This Row],[Performance Score]]&gt;=75,"Good",Table1[[#This Row],[Performance Score]]&gt;=60,"Average",Table1[[#This Row],[Performance Score]]&lt;=60,"Need Improvement")</f>
        <v>Excellent</v>
      </c>
      <c r="AE2728" t="str">
        <f>IF(AND(Table1[[#This Row],[Attendance %]]&gt;=80,(Table1[[#This Row],[Performance Score]]&gt;=80)),"Eligible","Not Eligible")</f>
        <v>Not Eligible</v>
      </c>
      <c r="AF2728" t="str">
        <f>IF(Table1[[#This Row],[Performance Score]]&gt;=80,"High Performer","Low Performer")</f>
        <v>High Performer</v>
      </c>
      <c r="AG2728" t="str" cm="1">
        <f t="array" aca="1" ref="AG2728" ca="1">_xlfn.IFS(Table1[[#This Row],[Experience]]&lt;=3,"Junior",Table1[[#This Row],[Experience]]&lt;=7,"Mid Level",Table1[[#This Row],[Experience]]&gt;=7,"Senior")</f>
        <v>Mid Level</v>
      </c>
      <c r="AH2728" t="str">
        <f>IF(Table1[[#This Row],[Attendance %]]&gt;75,"OK","Below 75")</f>
        <v>OK</v>
      </c>
      <c r="AI2728" t="b">
        <f>ISBLANK(Table1[[#This Row],[Employee ID]])</f>
        <v>0</v>
      </c>
      <c r="AJ2728" t="b">
        <f>ISNUMBER(Table1[[#This Row],[Total Salary  ]])</f>
        <v>1</v>
      </c>
      <c r="AK2728" t="str">
        <f>IFERROR(_xlfn.XLOOKUP(Table1[[#This Row],[Manager ID]],MANAGERS!A:A,MANAGERS!B:B),"Not Found")</f>
        <v>Manager_3</v>
      </c>
    </row>
    <row r="2729" spans="1:37" x14ac:dyDescent="0.2">
      <c r="A2729" t="s">
        <v>3490</v>
      </c>
      <c r="B2729" t="s">
        <v>45</v>
      </c>
      <c r="C2729" t="s">
        <v>15</v>
      </c>
      <c r="D2729" t="s">
        <v>40</v>
      </c>
      <c r="E2729" t="s">
        <v>22</v>
      </c>
      <c r="F2729" s="1">
        <v>42658</v>
      </c>
      <c r="G2729" s="1">
        <v>32060</v>
      </c>
      <c r="H2729">
        <v>79775</v>
      </c>
      <c r="I2729">
        <v>6380</v>
      </c>
      <c r="J2729">
        <v>63</v>
      </c>
      <c r="K2729">
        <v>97</v>
      </c>
      <c r="L2729" t="s">
        <v>23</v>
      </c>
      <c r="M2729">
        <v>105</v>
      </c>
      <c r="N2729">
        <f>Table1[[#This Row],[Basic Salary]]+Table1[[#This Row],[Bonus]]</f>
        <v>86155</v>
      </c>
      <c r="O2729" s="2">
        <f>Table1[[#This Row],[Bonus]]/Table1[[#This Row],[Basic Salary]]</f>
        <v>7.9974929489188343E-2</v>
      </c>
      <c r="P2729">
        <f ca="1">DATEDIF(Table1[[#This Row],[Date of Birth]],TODAY(),"Y")</f>
        <v>38</v>
      </c>
      <c r="Q2729">
        <f ca="1">DATEDIF(Table1[[#This Row],[Joining Date]],TODAY(),"Y")</f>
        <v>9</v>
      </c>
      <c r="R2729" t="str">
        <f ca="1">IF(YEAR(Table1[[#This Row],[Joining Date]])=YEAR(TODAY()),"Yes","No")</f>
        <v>No</v>
      </c>
      <c r="S2729" t="str">
        <f ca="1">IF(Table1[[#This Row],[Experience]]&gt;5,"Yes","No")</f>
        <v>Yes</v>
      </c>
      <c r="T2729" t="str">
        <f>TEXT(Table1[[#This Row],[Joining Date]],"mmmm")</f>
        <v>October</v>
      </c>
      <c r="U2729" t="str">
        <f>TEXT(Table1[[#This Row],[Joining Date]],"yyyy")</f>
        <v>2016</v>
      </c>
      <c r="V2729" s="5">
        <f ca="1">TODAY()-Table1[[#This Row],[Joining Date]]</f>
        <v>3581</v>
      </c>
      <c r="W2729" t="str">
        <f>LEFT(Table1[[#This Row],[Employee Name]],FIND(" ",Table1[[#This Row],[Employee Name]])-1)</f>
        <v>Ananya</v>
      </c>
      <c r="X2729" t="str">
        <f>RIGHT(Table1[[#This Row],[Employee Name]],LEN(Table1[[#This Row],[Employee Name]])-FIND(" ",Table1[[#This Row],[Employee Name]]))</f>
        <v>Rao</v>
      </c>
      <c r="Y2729" t="str">
        <f>Table1[[#This Row],[Department]]&amp;"-"&amp;Table1[[#This Row],[Employee ID]]</f>
        <v>IT-E03434</v>
      </c>
      <c r="Z2729" t="str">
        <f>LEFT(Table1[[#This Row],[Department]],3)</f>
        <v>IT</v>
      </c>
      <c r="AA2729" t="str">
        <f>_xlfn.XLOOKUP(Table1[[#This Row],[Manager ID]],MANAGERS!A:A,MANAGERS!B:B)</f>
        <v>Manager_5</v>
      </c>
      <c r="AB2729" t="str" cm="1">
        <f t="array" ref="AB2729">_xlfn.XLOOKUP(Table1[[#This Row],[Manager ID]],Table2[[#All],[Manager ID]],Table2[[#All],[Department Head]])</f>
        <v>Sales</v>
      </c>
      <c r="AC2729" s="2">
        <f>_xlfn.XLOOKUP(Table1[[#This Row],[City]],L:L,O:O)</f>
        <v>0.23486488519629886</v>
      </c>
      <c r="AD2729" t="str" cm="1">
        <f t="array" ref="AD2729">_xlfn.IFS(Table1[[#This Row],[Performance Score]]&gt;=90,"Excellent",Table1[[#This Row],[Performance Score]]&gt;=75,"Good",Table1[[#This Row],[Performance Score]]&gt;=60,"Average",Table1[[#This Row],[Performance Score]]&lt;=60,"Need Improvement")</f>
        <v>Excellent</v>
      </c>
      <c r="AE2729" t="str">
        <f>IF(AND(Table1[[#This Row],[Attendance %]]&gt;=80,(Table1[[#This Row],[Performance Score]]&gt;=80)),"Eligible","Not Eligible")</f>
        <v>Not Eligible</v>
      </c>
      <c r="AF2729" t="str">
        <f>IF(Table1[[#This Row],[Performance Score]]&gt;=80,"High Performer","Low Performer")</f>
        <v>High Performer</v>
      </c>
      <c r="AG2729" t="str" cm="1">
        <f t="array" aca="1" ref="AG2729" ca="1">_xlfn.IFS(Table1[[#This Row],[Experience]]&lt;=3,"Junior",Table1[[#This Row],[Experience]]&lt;=7,"Mid Level",Table1[[#This Row],[Experience]]&gt;=7,"Senior")</f>
        <v>Senior</v>
      </c>
      <c r="AH2729" t="str">
        <f>IF(Table1[[#This Row],[Attendance %]]&gt;75,"OK","Below 75")</f>
        <v>Below 75</v>
      </c>
      <c r="AI2729" t="b">
        <f>ISBLANK(Table1[[#This Row],[Employee ID]])</f>
        <v>0</v>
      </c>
      <c r="AJ2729" t="b">
        <f>ISNUMBER(Table1[[#This Row],[Total Salary  ]])</f>
        <v>1</v>
      </c>
      <c r="AK2729" t="str">
        <f>IFERROR(_xlfn.XLOOKUP(Table1[[#This Row],[Manager ID]],MANAGERS!A:A,MANAGERS!B:B),"Not Found")</f>
        <v>Manager_5</v>
      </c>
    </row>
    <row r="2730" spans="1:37" x14ac:dyDescent="0.2">
      <c r="A2730" t="s">
        <v>2525</v>
      </c>
      <c r="B2730" t="s">
        <v>62</v>
      </c>
      <c r="C2730" t="s">
        <v>15</v>
      </c>
      <c r="D2730" t="s">
        <v>16</v>
      </c>
      <c r="E2730" t="s">
        <v>26</v>
      </c>
      <c r="F2730" s="1">
        <v>42751</v>
      </c>
      <c r="G2730" s="1">
        <v>38974</v>
      </c>
      <c r="H2730">
        <v>60153</v>
      </c>
      <c r="I2730">
        <v>26001</v>
      </c>
      <c r="J2730">
        <v>65</v>
      </c>
      <c r="K2730">
        <v>76</v>
      </c>
      <c r="L2730" t="s">
        <v>37</v>
      </c>
      <c r="M2730">
        <v>115</v>
      </c>
      <c r="N2730">
        <f>Table1[[#This Row],[Basic Salary]]+Table1[[#This Row],[Bonus]]</f>
        <v>86154</v>
      </c>
      <c r="O2730" s="2">
        <f>Table1[[#This Row],[Bonus]]/Table1[[#This Row],[Basic Salary]]</f>
        <v>0.43224776819111266</v>
      </c>
      <c r="P2730">
        <f ca="1">DATEDIF(Table1[[#This Row],[Date of Birth]],TODAY(),"Y")</f>
        <v>19</v>
      </c>
      <c r="Q2730">
        <f ca="1">DATEDIF(Table1[[#This Row],[Joining Date]],TODAY(),"Y")</f>
        <v>9</v>
      </c>
      <c r="R2730" t="str">
        <f ca="1">IF(YEAR(Table1[[#This Row],[Joining Date]])=YEAR(TODAY()),"Yes","No")</f>
        <v>No</v>
      </c>
      <c r="S2730" t="str">
        <f ca="1">IF(Table1[[#This Row],[Experience]]&gt;5,"Yes","No")</f>
        <v>Yes</v>
      </c>
      <c r="T2730" t="str">
        <f>TEXT(Table1[[#This Row],[Joining Date]],"mmmm")</f>
        <v>January</v>
      </c>
      <c r="U2730" t="str">
        <f>TEXT(Table1[[#This Row],[Joining Date]],"yyyy")</f>
        <v>2017</v>
      </c>
      <c r="V2730" s="5">
        <f ca="1">TODAY()-Table1[[#This Row],[Joining Date]]</f>
        <v>3488</v>
      </c>
      <c r="W2730" t="str">
        <f>LEFT(Table1[[#This Row],[Employee Name]],FIND(" ",Table1[[#This Row],[Employee Name]])-1)</f>
        <v>Kavya</v>
      </c>
      <c r="X2730" t="str">
        <f>RIGHT(Table1[[#This Row],[Employee Name]],LEN(Table1[[#This Row],[Employee Name]])-FIND(" ",Table1[[#This Row],[Employee Name]]))</f>
        <v>Nair</v>
      </c>
      <c r="Y2730" t="str">
        <f>Table1[[#This Row],[Department]]&amp;"-"&amp;Table1[[#This Row],[Employee ID]]</f>
        <v>HR-E02469</v>
      </c>
      <c r="Z2730" t="str">
        <f>LEFT(Table1[[#This Row],[Department]],3)</f>
        <v>HR</v>
      </c>
      <c r="AA2730" t="str">
        <f>_xlfn.XLOOKUP(Table1[[#This Row],[Manager ID]],MANAGERS!A:A,MANAGERS!B:B)</f>
        <v>Manager_15</v>
      </c>
      <c r="AB2730" t="str" cm="1">
        <f t="array" ref="AB2730">_xlfn.XLOOKUP(Table1[[#This Row],[Manager ID]],Table2[[#All],[Manager ID]],Table2[[#All],[Department Head]])</f>
        <v>Support</v>
      </c>
      <c r="AC2730" s="2">
        <f>_xlfn.XLOOKUP(Table1[[#This Row],[City]],L:L,O:O)</f>
        <v>0.24036902712549932</v>
      </c>
      <c r="AD2730" t="str" cm="1">
        <f t="array" ref="AD2730">_xlfn.IFS(Table1[[#This Row],[Performance Score]]&gt;=90,"Excellent",Table1[[#This Row],[Performance Score]]&gt;=75,"Good",Table1[[#This Row],[Performance Score]]&gt;=60,"Average",Table1[[#This Row],[Performance Score]]&lt;=60,"Need Improvement")</f>
        <v>Good</v>
      </c>
      <c r="AE2730" t="str">
        <f>IF(AND(Table1[[#This Row],[Attendance %]]&gt;=80,(Table1[[#This Row],[Performance Score]]&gt;=80)),"Eligible","Not Eligible")</f>
        <v>Not Eligible</v>
      </c>
      <c r="AF2730" t="str">
        <f>IF(Table1[[#This Row],[Performance Score]]&gt;=80,"High Performer","Low Performer")</f>
        <v>Low Performer</v>
      </c>
      <c r="AG2730" t="str" cm="1">
        <f t="array" aca="1" ref="AG2730" ca="1">_xlfn.IFS(Table1[[#This Row],[Experience]]&lt;=3,"Junior",Table1[[#This Row],[Experience]]&lt;=7,"Mid Level",Table1[[#This Row],[Experience]]&gt;=7,"Senior")</f>
        <v>Senior</v>
      </c>
      <c r="AH2730" t="str">
        <f>IF(Table1[[#This Row],[Attendance %]]&gt;75,"OK","Below 75")</f>
        <v>Below 75</v>
      </c>
      <c r="AI2730" t="b">
        <f>ISBLANK(Table1[[#This Row],[Employee ID]])</f>
        <v>0</v>
      </c>
      <c r="AJ2730" t="b">
        <f>ISNUMBER(Table1[[#This Row],[Total Salary  ]])</f>
        <v>1</v>
      </c>
      <c r="AK2730" t="str">
        <f>IFERROR(_xlfn.XLOOKUP(Table1[[#This Row],[Manager ID]],MANAGERS!A:A,MANAGERS!B:B),"Not Found")</f>
        <v>Manager_15</v>
      </c>
    </row>
    <row r="2731" spans="1:37" x14ac:dyDescent="0.2">
      <c r="A2731" t="s">
        <v>781</v>
      </c>
      <c r="B2731" t="s">
        <v>36</v>
      </c>
      <c r="C2731" t="s">
        <v>21</v>
      </c>
      <c r="D2731" t="s">
        <v>81</v>
      </c>
      <c r="E2731" t="s">
        <v>22</v>
      </c>
      <c r="F2731" s="1">
        <v>43170</v>
      </c>
      <c r="G2731" s="1">
        <v>34872</v>
      </c>
      <c r="H2731">
        <v>71052</v>
      </c>
      <c r="I2731">
        <v>15095</v>
      </c>
      <c r="J2731">
        <v>88</v>
      </c>
      <c r="K2731">
        <v>95</v>
      </c>
      <c r="L2731" t="s">
        <v>23</v>
      </c>
      <c r="M2731">
        <v>103</v>
      </c>
      <c r="N2731">
        <f>Table1[[#This Row],[Basic Salary]]+Table1[[#This Row],[Bonus]]</f>
        <v>86147</v>
      </c>
      <c r="O2731" s="2">
        <f>Table1[[#This Row],[Bonus]]/Table1[[#This Row],[Basic Salary]]</f>
        <v>0.21245003659291786</v>
      </c>
      <c r="P2731">
        <f ca="1">DATEDIF(Table1[[#This Row],[Date of Birth]],TODAY(),"Y")</f>
        <v>31</v>
      </c>
      <c r="Q2731">
        <f ca="1">DATEDIF(Table1[[#This Row],[Joining Date]],TODAY(),"Y")</f>
        <v>8</v>
      </c>
      <c r="R2731" t="str">
        <f ca="1">IF(YEAR(Table1[[#This Row],[Joining Date]])=YEAR(TODAY()),"Yes","No")</f>
        <v>No</v>
      </c>
      <c r="S2731" t="str">
        <f ca="1">IF(Table1[[#This Row],[Experience]]&gt;5,"Yes","No")</f>
        <v>Yes</v>
      </c>
      <c r="T2731" t="str">
        <f>TEXT(Table1[[#This Row],[Joining Date]],"mmmm")</f>
        <v>March</v>
      </c>
      <c r="U2731" t="str">
        <f>TEXT(Table1[[#This Row],[Joining Date]],"yyyy")</f>
        <v>2018</v>
      </c>
      <c r="V2731" s="5">
        <f ca="1">TODAY()-Table1[[#This Row],[Joining Date]]</f>
        <v>3069</v>
      </c>
      <c r="W2731" t="str">
        <f>LEFT(Table1[[#This Row],[Employee Name]],FIND(" ",Table1[[#This Row],[Employee Name]])-1)</f>
        <v>Meera</v>
      </c>
      <c r="X2731" t="str">
        <f>RIGHT(Table1[[#This Row],[Employee Name]],LEN(Table1[[#This Row],[Employee Name]])-FIND(" ",Table1[[#This Row],[Employee Name]]))</f>
        <v>Joshi</v>
      </c>
      <c r="Y2731" t="str">
        <f>Table1[[#This Row],[Department]]&amp;"-"&amp;Table1[[#This Row],[Employee ID]]</f>
        <v>Sales-E00725</v>
      </c>
      <c r="Z2731" t="str">
        <f>LEFT(Table1[[#This Row],[Department]],3)</f>
        <v>Sal</v>
      </c>
      <c r="AA2731" t="str">
        <f>_xlfn.XLOOKUP(Table1[[#This Row],[Manager ID]],MANAGERS!A:A,MANAGERS!B:B)</f>
        <v>Manager_3</v>
      </c>
      <c r="AB2731" t="str" cm="1">
        <f t="array" ref="AB2731">_xlfn.XLOOKUP(Table1[[#This Row],[Manager ID]],Table2[[#All],[Manager ID]],Table2[[#All],[Department Head]])</f>
        <v>IT</v>
      </c>
      <c r="AC2731" s="2">
        <f>_xlfn.XLOOKUP(Table1[[#This Row],[City]],L:L,O:O)</f>
        <v>0.23486488519629886</v>
      </c>
      <c r="AD2731" t="str" cm="1">
        <f t="array" ref="AD2731">_xlfn.IFS(Table1[[#This Row],[Performance Score]]&gt;=90,"Excellent",Table1[[#This Row],[Performance Score]]&gt;=75,"Good",Table1[[#This Row],[Performance Score]]&gt;=60,"Average",Table1[[#This Row],[Performance Score]]&lt;=60,"Need Improvement")</f>
        <v>Excellent</v>
      </c>
      <c r="AE2731" t="str">
        <f>IF(AND(Table1[[#This Row],[Attendance %]]&gt;=80,(Table1[[#This Row],[Performance Score]]&gt;=80)),"Eligible","Not Eligible")</f>
        <v>Eligible</v>
      </c>
      <c r="AF2731" t="str">
        <f>IF(Table1[[#This Row],[Performance Score]]&gt;=80,"High Performer","Low Performer")</f>
        <v>High Performer</v>
      </c>
      <c r="AG2731" t="str" cm="1">
        <f t="array" aca="1" ref="AG2731" ca="1">_xlfn.IFS(Table1[[#This Row],[Experience]]&lt;=3,"Junior",Table1[[#This Row],[Experience]]&lt;=7,"Mid Level",Table1[[#This Row],[Experience]]&gt;=7,"Senior")</f>
        <v>Senior</v>
      </c>
      <c r="AH2731" t="str">
        <f>IF(Table1[[#This Row],[Attendance %]]&gt;75,"OK","Below 75")</f>
        <v>OK</v>
      </c>
      <c r="AI2731" t="b">
        <f>ISBLANK(Table1[[#This Row],[Employee ID]])</f>
        <v>0</v>
      </c>
      <c r="AJ2731" t="b">
        <f>ISNUMBER(Table1[[#This Row],[Total Salary  ]])</f>
        <v>1</v>
      </c>
      <c r="AK2731" t="str">
        <f>IFERROR(_xlfn.XLOOKUP(Table1[[#This Row],[Manager ID]],MANAGERS!A:A,MANAGERS!B:B),"Not Found")</f>
        <v>Manager_3</v>
      </c>
    </row>
    <row r="2732" spans="1:37" x14ac:dyDescent="0.2">
      <c r="A2732" t="s">
        <v>4172</v>
      </c>
      <c r="B2732" t="s">
        <v>36</v>
      </c>
      <c r="C2732" t="s">
        <v>15</v>
      </c>
      <c r="D2732" t="s">
        <v>43</v>
      </c>
      <c r="E2732" t="s">
        <v>26</v>
      </c>
      <c r="F2732" s="1">
        <v>44551</v>
      </c>
      <c r="G2732" s="1">
        <v>40809</v>
      </c>
      <c r="H2732">
        <v>67468</v>
      </c>
      <c r="I2732">
        <v>18667</v>
      </c>
      <c r="J2732">
        <v>65</v>
      </c>
      <c r="K2732">
        <v>54</v>
      </c>
      <c r="L2732" t="s">
        <v>18</v>
      </c>
      <c r="M2732">
        <v>110</v>
      </c>
      <c r="N2732">
        <f>Table1[[#This Row],[Basic Salary]]+Table1[[#This Row],[Bonus]]</f>
        <v>86135</v>
      </c>
      <c r="O2732" s="2">
        <f>Table1[[#This Row],[Bonus]]/Table1[[#This Row],[Basic Salary]]</f>
        <v>0.27667931463805062</v>
      </c>
      <c r="P2732">
        <f ca="1">DATEDIF(Table1[[#This Row],[Date of Birth]],TODAY(),"Y")</f>
        <v>14</v>
      </c>
      <c r="Q2732">
        <f ca="1">DATEDIF(Table1[[#This Row],[Joining Date]],TODAY(),"Y")</f>
        <v>4</v>
      </c>
      <c r="R2732" t="str">
        <f ca="1">IF(YEAR(Table1[[#This Row],[Joining Date]])=YEAR(TODAY()),"Yes","No")</f>
        <v>No</v>
      </c>
      <c r="S2732" t="str">
        <f ca="1">IF(Table1[[#This Row],[Experience]]&gt;5,"Yes","No")</f>
        <v>No</v>
      </c>
      <c r="T2732" t="str">
        <f>TEXT(Table1[[#This Row],[Joining Date]],"mmmm")</f>
        <v>December</v>
      </c>
      <c r="U2732" t="str">
        <f>TEXT(Table1[[#This Row],[Joining Date]],"yyyy")</f>
        <v>2021</v>
      </c>
      <c r="V2732" s="5">
        <f ca="1">TODAY()-Table1[[#This Row],[Joining Date]]</f>
        <v>1688</v>
      </c>
      <c r="W2732" t="str">
        <f>LEFT(Table1[[#This Row],[Employee Name]],FIND(" ",Table1[[#This Row],[Employee Name]])-1)</f>
        <v>Meera</v>
      </c>
      <c r="X2732" t="str">
        <f>RIGHT(Table1[[#This Row],[Employee Name]],LEN(Table1[[#This Row],[Employee Name]])-FIND(" ",Table1[[#This Row],[Employee Name]]))</f>
        <v>Joshi</v>
      </c>
      <c r="Y2732" t="str">
        <f>Table1[[#This Row],[Department]]&amp;"-"&amp;Table1[[#This Row],[Employee ID]]</f>
        <v>Operations-E04116</v>
      </c>
      <c r="Z2732" t="str">
        <f>LEFT(Table1[[#This Row],[Department]],3)</f>
        <v>Ope</v>
      </c>
      <c r="AA2732" t="str">
        <f>_xlfn.XLOOKUP(Table1[[#This Row],[Manager ID]],MANAGERS!A:A,MANAGERS!B:B)</f>
        <v>Manager_10</v>
      </c>
      <c r="AB2732" t="str" cm="1">
        <f t="array" ref="AB2732">_xlfn.XLOOKUP(Table1[[#This Row],[Manager ID]],Table2[[#All],[Manager ID]],Table2[[#All],[Department Head]])</f>
        <v>HR</v>
      </c>
      <c r="AC2732" s="2">
        <f>_xlfn.XLOOKUP(Table1[[#This Row],[City]],L:L,O:O)</f>
        <v>0.21356479274849693</v>
      </c>
      <c r="AD2732" t="str" cm="1">
        <f t="array" ref="AD2732">_xlfn.IFS(Table1[[#This Row],[Performance Score]]&gt;=90,"Excellent",Table1[[#This Row],[Performance Score]]&gt;=75,"Good",Table1[[#This Row],[Performance Score]]&gt;=60,"Average",Table1[[#This Row],[Performance Score]]&lt;=60,"Need Improvement")</f>
        <v>Need Improvement</v>
      </c>
      <c r="AE2732" t="str">
        <f>IF(AND(Table1[[#This Row],[Attendance %]]&gt;=80,(Table1[[#This Row],[Performance Score]]&gt;=80)),"Eligible","Not Eligible")</f>
        <v>Not Eligible</v>
      </c>
      <c r="AF2732" t="str">
        <f>IF(Table1[[#This Row],[Performance Score]]&gt;=80,"High Performer","Low Performer")</f>
        <v>Low Performer</v>
      </c>
      <c r="AG2732" t="str" cm="1">
        <f t="array" aca="1" ref="AG2732" ca="1">_xlfn.IFS(Table1[[#This Row],[Experience]]&lt;=3,"Junior",Table1[[#This Row],[Experience]]&lt;=7,"Mid Level",Table1[[#This Row],[Experience]]&gt;=7,"Senior")</f>
        <v>Mid Level</v>
      </c>
      <c r="AH2732" t="str">
        <f>IF(Table1[[#This Row],[Attendance %]]&gt;75,"OK","Below 75")</f>
        <v>Below 75</v>
      </c>
      <c r="AI2732" t="b">
        <f>ISBLANK(Table1[[#This Row],[Employee ID]])</f>
        <v>0</v>
      </c>
      <c r="AJ2732" t="b">
        <f>ISNUMBER(Table1[[#This Row],[Total Salary  ]])</f>
        <v>1</v>
      </c>
      <c r="AK2732" t="str">
        <f>IFERROR(_xlfn.XLOOKUP(Table1[[#This Row],[Manager ID]],MANAGERS!A:A,MANAGERS!B:B),"Not Found")</f>
        <v>Manager_10</v>
      </c>
    </row>
    <row r="2733" spans="1:37" x14ac:dyDescent="0.2">
      <c r="A2733" t="s">
        <v>2866</v>
      </c>
      <c r="B2733" t="s">
        <v>75</v>
      </c>
      <c r="C2733" t="s">
        <v>21</v>
      </c>
      <c r="D2733" t="s">
        <v>46</v>
      </c>
      <c r="E2733" t="s">
        <v>51</v>
      </c>
      <c r="F2733" s="1">
        <v>45806</v>
      </c>
      <c r="G2733" s="1">
        <v>29692</v>
      </c>
      <c r="H2733">
        <v>75354</v>
      </c>
      <c r="I2733">
        <v>10705</v>
      </c>
      <c r="J2733">
        <v>91</v>
      </c>
      <c r="K2733">
        <v>76</v>
      </c>
      <c r="L2733" t="s">
        <v>34</v>
      </c>
      <c r="M2733">
        <v>113</v>
      </c>
      <c r="N2733">
        <f>Table1[[#This Row],[Basic Salary]]+Table1[[#This Row],[Bonus]]</f>
        <v>86059</v>
      </c>
      <c r="O2733" s="2">
        <f>Table1[[#This Row],[Bonus]]/Table1[[#This Row],[Basic Salary]]</f>
        <v>0.14206279693181517</v>
      </c>
      <c r="P2733">
        <f ca="1">DATEDIF(Table1[[#This Row],[Date of Birth]],TODAY(),"Y")</f>
        <v>45</v>
      </c>
      <c r="Q2733">
        <f ca="1">DATEDIF(Table1[[#This Row],[Joining Date]],TODAY(),"Y")</f>
        <v>1</v>
      </c>
      <c r="R2733" t="str">
        <f ca="1">IF(YEAR(Table1[[#This Row],[Joining Date]])=YEAR(TODAY()),"Yes","No")</f>
        <v>No</v>
      </c>
      <c r="S2733" t="str">
        <f ca="1">IF(Table1[[#This Row],[Experience]]&gt;5,"Yes","No")</f>
        <v>No</v>
      </c>
      <c r="T2733" t="str">
        <f>TEXT(Table1[[#This Row],[Joining Date]],"mmmm")</f>
        <v>May</v>
      </c>
      <c r="U2733" t="str">
        <f>TEXT(Table1[[#This Row],[Joining Date]],"yyyy")</f>
        <v>2025</v>
      </c>
      <c r="V2733" s="5">
        <f ca="1">TODAY()-Table1[[#This Row],[Joining Date]]</f>
        <v>433</v>
      </c>
      <c r="W2733" t="str">
        <f>LEFT(Table1[[#This Row],[Employee Name]],FIND(" ",Table1[[#This Row],[Employee Name]])-1)</f>
        <v>Ishita</v>
      </c>
      <c r="X2733" t="str">
        <f>RIGHT(Table1[[#This Row],[Employee Name]],LEN(Table1[[#This Row],[Employee Name]])-FIND(" ",Table1[[#This Row],[Employee Name]]))</f>
        <v>Roy</v>
      </c>
      <c r="Y2733" t="str">
        <f>Table1[[#This Row],[Department]]&amp;"-"&amp;Table1[[#This Row],[Employee ID]]</f>
        <v>Support-E02810</v>
      </c>
      <c r="Z2733" t="str">
        <f>LEFT(Table1[[#This Row],[Department]],3)</f>
        <v>Sup</v>
      </c>
      <c r="AA2733" t="str">
        <f>_xlfn.XLOOKUP(Table1[[#This Row],[Manager ID]],MANAGERS!A:A,MANAGERS!B:B)</f>
        <v>Manager_13</v>
      </c>
      <c r="AB2733" t="str" cm="1">
        <f t="array" ref="AB2733">_xlfn.XLOOKUP(Table1[[#This Row],[Manager ID]],Table2[[#All],[Manager ID]],Table2[[#All],[Department Head]])</f>
        <v>HR</v>
      </c>
      <c r="AC2733" s="2">
        <f>_xlfn.XLOOKUP(Table1[[#This Row],[City]],L:L,O:O)</f>
        <v>0.24030340748661314</v>
      </c>
      <c r="AD2733" t="str" cm="1">
        <f t="array" ref="AD2733">_xlfn.IFS(Table1[[#This Row],[Performance Score]]&gt;=90,"Excellent",Table1[[#This Row],[Performance Score]]&gt;=75,"Good",Table1[[#This Row],[Performance Score]]&gt;=60,"Average",Table1[[#This Row],[Performance Score]]&lt;=60,"Need Improvement")</f>
        <v>Good</v>
      </c>
      <c r="AE2733" t="str">
        <f>IF(AND(Table1[[#This Row],[Attendance %]]&gt;=80,(Table1[[#This Row],[Performance Score]]&gt;=80)),"Eligible","Not Eligible")</f>
        <v>Not Eligible</v>
      </c>
      <c r="AF2733" t="str">
        <f>IF(Table1[[#This Row],[Performance Score]]&gt;=80,"High Performer","Low Performer")</f>
        <v>Low Performer</v>
      </c>
      <c r="AG2733" t="str" cm="1">
        <f t="array" aca="1" ref="AG2733" ca="1">_xlfn.IFS(Table1[[#This Row],[Experience]]&lt;=3,"Junior",Table1[[#This Row],[Experience]]&lt;=7,"Mid Level",Table1[[#This Row],[Experience]]&gt;=7,"Senior")</f>
        <v>Junior</v>
      </c>
      <c r="AH2733" t="str">
        <f>IF(Table1[[#This Row],[Attendance %]]&gt;75,"OK","Below 75")</f>
        <v>OK</v>
      </c>
      <c r="AI2733" t="b">
        <f>ISBLANK(Table1[[#This Row],[Employee ID]])</f>
        <v>0</v>
      </c>
      <c r="AJ2733" t="b">
        <f>ISNUMBER(Table1[[#This Row],[Total Salary  ]])</f>
        <v>1</v>
      </c>
      <c r="AK2733" t="str">
        <f>IFERROR(_xlfn.XLOOKUP(Table1[[#This Row],[Manager ID]],MANAGERS!A:A,MANAGERS!B:B),"Not Found")</f>
        <v>Manager_13</v>
      </c>
    </row>
    <row r="2734" spans="1:37" x14ac:dyDescent="0.2">
      <c r="A2734" t="s">
        <v>1383</v>
      </c>
      <c r="B2734" t="s">
        <v>87</v>
      </c>
      <c r="C2734" t="s">
        <v>21</v>
      </c>
      <c r="D2734" t="s">
        <v>16</v>
      </c>
      <c r="E2734" t="s">
        <v>65</v>
      </c>
      <c r="F2734" s="1">
        <v>43821</v>
      </c>
      <c r="G2734" s="1">
        <v>29950</v>
      </c>
      <c r="H2734">
        <v>61113</v>
      </c>
      <c r="I2734">
        <v>24940</v>
      </c>
      <c r="J2734">
        <v>72</v>
      </c>
      <c r="K2734">
        <v>84</v>
      </c>
      <c r="L2734" t="s">
        <v>23</v>
      </c>
      <c r="M2734">
        <v>114</v>
      </c>
      <c r="N2734">
        <f>Table1[[#This Row],[Basic Salary]]+Table1[[#This Row],[Bonus]]</f>
        <v>86053</v>
      </c>
      <c r="O2734" s="2">
        <f>Table1[[#This Row],[Bonus]]/Table1[[#This Row],[Basic Salary]]</f>
        <v>0.40809647701798307</v>
      </c>
      <c r="P2734">
        <f ca="1">DATEDIF(Table1[[#This Row],[Date of Birth]],TODAY(),"Y")</f>
        <v>44</v>
      </c>
      <c r="Q2734">
        <f ca="1">DATEDIF(Table1[[#This Row],[Joining Date]],TODAY(),"Y")</f>
        <v>6</v>
      </c>
      <c r="R2734" t="str">
        <f ca="1">IF(YEAR(Table1[[#This Row],[Joining Date]])=YEAR(TODAY()),"Yes","No")</f>
        <v>No</v>
      </c>
      <c r="S2734" t="str">
        <f ca="1">IF(Table1[[#This Row],[Experience]]&gt;5,"Yes","No")</f>
        <v>Yes</v>
      </c>
      <c r="T2734" t="str">
        <f>TEXT(Table1[[#This Row],[Joining Date]],"mmmm")</f>
        <v>December</v>
      </c>
      <c r="U2734" t="str">
        <f>TEXT(Table1[[#This Row],[Joining Date]],"yyyy")</f>
        <v>2019</v>
      </c>
      <c r="V2734" s="5">
        <f ca="1">TODAY()-Table1[[#This Row],[Joining Date]]</f>
        <v>2418</v>
      </c>
      <c r="W2734" t="str">
        <f>LEFT(Table1[[#This Row],[Employee Name]],FIND(" ",Table1[[#This Row],[Employee Name]])-1)</f>
        <v>Arjun</v>
      </c>
      <c r="X2734" t="str">
        <f>RIGHT(Table1[[#This Row],[Employee Name]],LEN(Table1[[#This Row],[Employee Name]])-FIND(" ",Table1[[#This Row],[Employee Name]]))</f>
        <v>Mehta</v>
      </c>
      <c r="Y2734" t="str">
        <f>Table1[[#This Row],[Department]]&amp;"-"&amp;Table1[[#This Row],[Employee ID]]</f>
        <v>HR-E01327</v>
      </c>
      <c r="Z2734" t="str">
        <f>LEFT(Table1[[#This Row],[Department]],3)</f>
        <v>HR</v>
      </c>
      <c r="AA2734" t="str">
        <f>_xlfn.XLOOKUP(Table1[[#This Row],[Manager ID]],MANAGERS!A:A,MANAGERS!B:B)</f>
        <v>Manager_14</v>
      </c>
      <c r="AB2734" t="str" cm="1">
        <f t="array" ref="AB2734">_xlfn.XLOOKUP(Table1[[#This Row],[Manager ID]],Table2[[#All],[Manager ID]],Table2[[#All],[Department Head]])</f>
        <v>Marketing</v>
      </c>
      <c r="AC2734" s="2">
        <f>_xlfn.XLOOKUP(Table1[[#This Row],[City]],L:L,O:O)</f>
        <v>0.23486488519629886</v>
      </c>
      <c r="AD2734" t="str" cm="1">
        <f t="array" ref="AD2734">_xlfn.IFS(Table1[[#This Row],[Performance Score]]&gt;=90,"Excellent",Table1[[#This Row],[Performance Score]]&gt;=75,"Good",Table1[[#This Row],[Performance Score]]&gt;=60,"Average",Table1[[#This Row],[Performance Score]]&lt;=60,"Need Improvement")</f>
        <v>Good</v>
      </c>
      <c r="AE2734" t="str">
        <f>IF(AND(Table1[[#This Row],[Attendance %]]&gt;=80,(Table1[[#This Row],[Performance Score]]&gt;=80)),"Eligible","Not Eligible")</f>
        <v>Not Eligible</v>
      </c>
      <c r="AF2734" t="str">
        <f>IF(Table1[[#This Row],[Performance Score]]&gt;=80,"High Performer","Low Performer")</f>
        <v>High Performer</v>
      </c>
      <c r="AG2734" t="str" cm="1">
        <f t="array" aca="1" ref="AG2734" ca="1">_xlfn.IFS(Table1[[#This Row],[Experience]]&lt;=3,"Junior",Table1[[#This Row],[Experience]]&lt;=7,"Mid Level",Table1[[#This Row],[Experience]]&gt;=7,"Senior")</f>
        <v>Mid Level</v>
      </c>
      <c r="AH2734" t="str">
        <f>IF(Table1[[#This Row],[Attendance %]]&gt;75,"OK","Below 75")</f>
        <v>Below 75</v>
      </c>
      <c r="AI2734" t="b">
        <f>ISBLANK(Table1[[#This Row],[Employee ID]])</f>
        <v>0</v>
      </c>
      <c r="AJ2734" t="b">
        <f>ISNUMBER(Table1[[#This Row],[Total Salary  ]])</f>
        <v>1</v>
      </c>
      <c r="AK2734" t="str">
        <f>IFERROR(_xlfn.XLOOKUP(Table1[[#This Row],[Manager ID]],MANAGERS!A:A,MANAGERS!B:B),"Not Found")</f>
        <v>Manager_14</v>
      </c>
    </row>
    <row r="2735" spans="1:37" x14ac:dyDescent="0.2">
      <c r="A2735" t="s">
        <v>932</v>
      </c>
      <c r="B2735" t="s">
        <v>48</v>
      </c>
      <c r="C2735" t="s">
        <v>21</v>
      </c>
      <c r="D2735" t="s">
        <v>40</v>
      </c>
      <c r="E2735" t="s">
        <v>22</v>
      </c>
      <c r="F2735" s="1">
        <v>42217</v>
      </c>
      <c r="G2735" s="1">
        <v>32539</v>
      </c>
      <c r="H2735">
        <v>56407</v>
      </c>
      <c r="I2735">
        <v>29645</v>
      </c>
      <c r="J2735">
        <v>98</v>
      </c>
      <c r="K2735">
        <v>77</v>
      </c>
      <c r="L2735" t="s">
        <v>37</v>
      </c>
      <c r="M2735">
        <v>116</v>
      </c>
      <c r="N2735">
        <f>Table1[[#This Row],[Basic Salary]]+Table1[[#This Row],[Bonus]]</f>
        <v>86052</v>
      </c>
      <c r="O2735" s="2">
        <f>Table1[[#This Row],[Bonus]]/Table1[[#This Row],[Basic Salary]]</f>
        <v>0.52555533887638062</v>
      </c>
      <c r="P2735">
        <f ca="1">DATEDIF(Table1[[#This Row],[Date of Birth]],TODAY(),"Y")</f>
        <v>37</v>
      </c>
      <c r="Q2735">
        <f ca="1">DATEDIF(Table1[[#This Row],[Joining Date]],TODAY(),"Y")</f>
        <v>11</v>
      </c>
      <c r="R2735" t="str">
        <f ca="1">IF(YEAR(Table1[[#This Row],[Joining Date]])=YEAR(TODAY()),"Yes","No")</f>
        <v>No</v>
      </c>
      <c r="S2735" t="str">
        <f ca="1">IF(Table1[[#This Row],[Experience]]&gt;5,"Yes","No")</f>
        <v>Yes</v>
      </c>
      <c r="T2735" t="str">
        <f>TEXT(Table1[[#This Row],[Joining Date]],"mmmm")</f>
        <v>August</v>
      </c>
      <c r="U2735" t="str">
        <f>TEXT(Table1[[#This Row],[Joining Date]],"yyyy")</f>
        <v>2015</v>
      </c>
      <c r="V2735" s="5">
        <f ca="1">TODAY()-Table1[[#This Row],[Joining Date]]</f>
        <v>4022</v>
      </c>
      <c r="W2735" t="str">
        <f>LEFT(Table1[[#This Row],[Employee Name]],FIND(" ",Table1[[#This Row],[Employee Name]])-1)</f>
        <v>Aditya</v>
      </c>
      <c r="X2735" t="str">
        <f>RIGHT(Table1[[#This Row],[Employee Name]],LEN(Table1[[#This Row],[Employee Name]])-FIND(" ",Table1[[#This Row],[Employee Name]]))</f>
        <v>Kapoor</v>
      </c>
      <c r="Y2735" t="str">
        <f>Table1[[#This Row],[Department]]&amp;"-"&amp;Table1[[#This Row],[Employee ID]]</f>
        <v>IT-E00876</v>
      </c>
      <c r="Z2735" t="str">
        <f>LEFT(Table1[[#This Row],[Department]],3)</f>
        <v>IT</v>
      </c>
      <c r="AA2735" t="str">
        <f>_xlfn.XLOOKUP(Table1[[#This Row],[Manager ID]],MANAGERS!A:A,MANAGERS!B:B)</f>
        <v>Manager_16</v>
      </c>
      <c r="AB2735" t="str" cm="1">
        <f t="array" ref="AB2735">_xlfn.XLOOKUP(Table1[[#This Row],[Manager ID]],Table2[[#All],[Manager ID]],Table2[[#All],[Department Head]])</f>
        <v>Sales</v>
      </c>
      <c r="AC2735" s="2">
        <f>_xlfn.XLOOKUP(Table1[[#This Row],[City]],L:L,O:O)</f>
        <v>0.24036902712549932</v>
      </c>
      <c r="AD2735" t="str" cm="1">
        <f t="array" ref="AD2735">_xlfn.IFS(Table1[[#This Row],[Performance Score]]&gt;=90,"Excellent",Table1[[#This Row],[Performance Score]]&gt;=75,"Good",Table1[[#This Row],[Performance Score]]&gt;=60,"Average",Table1[[#This Row],[Performance Score]]&lt;=60,"Need Improvement")</f>
        <v>Good</v>
      </c>
      <c r="AE2735" t="str">
        <f>IF(AND(Table1[[#This Row],[Attendance %]]&gt;=80,(Table1[[#This Row],[Performance Score]]&gt;=80)),"Eligible","Not Eligible")</f>
        <v>Not Eligible</v>
      </c>
      <c r="AF2735" t="str">
        <f>IF(Table1[[#This Row],[Performance Score]]&gt;=80,"High Performer","Low Performer")</f>
        <v>Low Performer</v>
      </c>
      <c r="AG2735" t="str" cm="1">
        <f t="array" aca="1" ref="AG2735" ca="1">_xlfn.IFS(Table1[[#This Row],[Experience]]&lt;=3,"Junior",Table1[[#This Row],[Experience]]&lt;=7,"Mid Level",Table1[[#This Row],[Experience]]&gt;=7,"Senior")</f>
        <v>Senior</v>
      </c>
      <c r="AH2735" t="str">
        <f>IF(Table1[[#This Row],[Attendance %]]&gt;75,"OK","Below 75")</f>
        <v>OK</v>
      </c>
      <c r="AI2735" t="b">
        <f>ISBLANK(Table1[[#This Row],[Employee ID]])</f>
        <v>0</v>
      </c>
      <c r="AJ2735" t="b">
        <f>ISNUMBER(Table1[[#This Row],[Total Salary  ]])</f>
        <v>1</v>
      </c>
      <c r="AK2735" t="str">
        <f>IFERROR(_xlfn.XLOOKUP(Table1[[#This Row],[Manager ID]],MANAGERS!A:A,MANAGERS!B:B),"Not Found")</f>
        <v>Manager_16</v>
      </c>
    </row>
    <row r="2736" spans="1:37" x14ac:dyDescent="0.2">
      <c r="A2736" t="s">
        <v>1371</v>
      </c>
      <c r="B2736" t="s">
        <v>87</v>
      </c>
      <c r="C2736" t="s">
        <v>21</v>
      </c>
      <c r="D2736" t="s">
        <v>40</v>
      </c>
      <c r="E2736" t="s">
        <v>17</v>
      </c>
      <c r="F2736" s="1">
        <v>43937</v>
      </c>
      <c r="G2736" s="1">
        <v>34580</v>
      </c>
      <c r="H2736">
        <v>64656</v>
      </c>
      <c r="I2736">
        <v>21396</v>
      </c>
      <c r="J2736">
        <v>67</v>
      </c>
      <c r="K2736">
        <v>55</v>
      </c>
      <c r="L2736" t="s">
        <v>23</v>
      </c>
      <c r="M2736">
        <v>113</v>
      </c>
      <c r="N2736">
        <f>Table1[[#This Row],[Basic Salary]]+Table1[[#This Row],[Bonus]]</f>
        <v>86052</v>
      </c>
      <c r="O2736" s="2">
        <f>Table1[[#This Row],[Bonus]]/Table1[[#This Row],[Basic Salary]]</f>
        <v>0.33092056421677801</v>
      </c>
      <c r="P2736">
        <f ca="1">DATEDIF(Table1[[#This Row],[Date of Birth]],TODAY(),"Y")</f>
        <v>31</v>
      </c>
      <c r="Q2736">
        <f ca="1">DATEDIF(Table1[[#This Row],[Joining Date]],TODAY(),"Y")</f>
        <v>6</v>
      </c>
      <c r="R2736" t="str">
        <f ca="1">IF(YEAR(Table1[[#This Row],[Joining Date]])=YEAR(TODAY()),"Yes","No")</f>
        <v>No</v>
      </c>
      <c r="S2736" t="str">
        <f ca="1">IF(Table1[[#This Row],[Experience]]&gt;5,"Yes","No")</f>
        <v>Yes</v>
      </c>
      <c r="T2736" t="str">
        <f>TEXT(Table1[[#This Row],[Joining Date]],"mmmm")</f>
        <v>April</v>
      </c>
      <c r="U2736" t="str">
        <f>TEXT(Table1[[#This Row],[Joining Date]],"yyyy")</f>
        <v>2020</v>
      </c>
      <c r="V2736" s="5">
        <f ca="1">TODAY()-Table1[[#This Row],[Joining Date]]</f>
        <v>2302</v>
      </c>
      <c r="W2736" t="str">
        <f>LEFT(Table1[[#This Row],[Employee Name]],FIND(" ",Table1[[#This Row],[Employee Name]])-1)</f>
        <v>Arjun</v>
      </c>
      <c r="X2736" t="str">
        <f>RIGHT(Table1[[#This Row],[Employee Name]],LEN(Table1[[#This Row],[Employee Name]])-FIND(" ",Table1[[#This Row],[Employee Name]]))</f>
        <v>Mehta</v>
      </c>
      <c r="Y2736" t="str">
        <f>Table1[[#This Row],[Department]]&amp;"-"&amp;Table1[[#This Row],[Employee ID]]</f>
        <v>IT-E01315</v>
      </c>
      <c r="Z2736" t="str">
        <f>LEFT(Table1[[#This Row],[Department]],3)</f>
        <v>IT</v>
      </c>
      <c r="AA2736" t="str">
        <f>_xlfn.XLOOKUP(Table1[[#This Row],[Manager ID]],MANAGERS!A:A,MANAGERS!B:B)</f>
        <v>Manager_13</v>
      </c>
      <c r="AB2736" t="str" cm="1">
        <f t="array" ref="AB2736">_xlfn.XLOOKUP(Table1[[#This Row],[Manager ID]],Table2[[#All],[Manager ID]],Table2[[#All],[Department Head]])</f>
        <v>HR</v>
      </c>
      <c r="AC2736" s="2">
        <f>_xlfn.XLOOKUP(Table1[[#This Row],[City]],L:L,O:O)</f>
        <v>0.23486488519629886</v>
      </c>
      <c r="AD2736" t="str" cm="1">
        <f t="array" ref="AD2736">_xlfn.IFS(Table1[[#This Row],[Performance Score]]&gt;=90,"Excellent",Table1[[#This Row],[Performance Score]]&gt;=75,"Good",Table1[[#This Row],[Performance Score]]&gt;=60,"Average",Table1[[#This Row],[Performance Score]]&lt;=60,"Need Improvement")</f>
        <v>Need Improvement</v>
      </c>
      <c r="AE2736" t="str">
        <f>IF(AND(Table1[[#This Row],[Attendance %]]&gt;=80,(Table1[[#This Row],[Performance Score]]&gt;=80)),"Eligible","Not Eligible")</f>
        <v>Not Eligible</v>
      </c>
      <c r="AF2736" t="str">
        <f>IF(Table1[[#This Row],[Performance Score]]&gt;=80,"High Performer","Low Performer")</f>
        <v>Low Performer</v>
      </c>
      <c r="AG2736" t="str" cm="1">
        <f t="array" aca="1" ref="AG2736" ca="1">_xlfn.IFS(Table1[[#This Row],[Experience]]&lt;=3,"Junior",Table1[[#This Row],[Experience]]&lt;=7,"Mid Level",Table1[[#This Row],[Experience]]&gt;=7,"Senior")</f>
        <v>Mid Level</v>
      </c>
      <c r="AH2736" t="str">
        <f>IF(Table1[[#This Row],[Attendance %]]&gt;75,"OK","Below 75")</f>
        <v>Below 75</v>
      </c>
      <c r="AI2736" t="b">
        <f>ISBLANK(Table1[[#This Row],[Employee ID]])</f>
        <v>0</v>
      </c>
      <c r="AJ2736" t="b">
        <f>ISNUMBER(Table1[[#This Row],[Total Salary  ]])</f>
        <v>1</v>
      </c>
      <c r="AK2736" t="str">
        <f>IFERROR(_xlfn.XLOOKUP(Table1[[#This Row],[Manager ID]],MANAGERS!A:A,MANAGERS!B:B),"Not Found")</f>
        <v>Manager_13</v>
      </c>
    </row>
    <row r="2737" spans="1:37" x14ac:dyDescent="0.2">
      <c r="A2737" t="s">
        <v>2189</v>
      </c>
      <c r="B2737" t="s">
        <v>39</v>
      </c>
      <c r="C2737" t="s">
        <v>15</v>
      </c>
      <c r="D2737" t="s">
        <v>46</v>
      </c>
      <c r="E2737" t="s">
        <v>30</v>
      </c>
      <c r="F2737" s="1">
        <v>42220</v>
      </c>
      <c r="G2737" s="1">
        <v>40160</v>
      </c>
      <c r="H2737">
        <v>59704</v>
      </c>
      <c r="I2737">
        <v>26320</v>
      </c>
      <c r="J2737">
        <v>94</v>
      </c>
      <c r="K2737">
        <v>77</v>
      </c>
      <c r="L2737" t="s">
        <v>37</v>
      </c>
      <c r="M2737">
        <v>108</v>
      </c>
      <c r="N2737">
        <f>Table1[[#This Row],[Basic Salary]]+Table1[[#This Row],[Bonus]]</f>
        <v>86024</v>
      </c>
      <c r="O2737" s="2">
        <f>Table1[[#This Row],[Bonus]]/Table1[[#This Row],[Basic Salary]]</f>
        <v>0.44084148465764439</v>
      </c>
      <c r="P2737">
        <f ca="1">DATEDIF(Table1[[#This Row],[Date of Birth]],TODAY(),"Y")</f>
        <v>16</v>
      </c>
      <c r="Q2737">
        <f ca="1">DATEDIF(Table1[[#This Row],[Joining Date]],TODAY(),"Y")</f>
        <v>11</v>
      </c>
      <c r="R2737" t="str">
        <f ca="1">IF(YEAR(Table1[[#This Row],[Joining Date]])=YEAR(TODAY()),"Yes","No")</f>
        <v>No</v>
      </c>
      <c r="S2737" t="str">
        <f ca="1">IF(Table1[[#This Row],[Experience]]&gt;5,"Yes","No")</f>
        <v>Yes</v>
      </c>
      <c r="T2737" t="str">
        <f>TEXT(Table1[[#This Row],[Joining Date]],"mmmm")</f>
        <v>August</v>
      </c>
      <c r="U2737" t="str">
        <f>TEXT(Table1[[#This Row],[Joining Date]],"yyyy")</f>
        <v>2015</v>
      </c>
      <c r="V2737" s="5">
        <f ca="1">TODAY()-Table1[[#This Row],[Joining Date]]</f>
        <v>4019</v>
      </c>
      <c r="W2737" t="str">
        <f>LEFT(Table1[[#This Row],[Employee Name]],FIND(" ",Table1[[#This Row],[Employee Name]])-1)</f>
        <v>Karan</v>
      </c>
      <c r="X2737" t="str">
        <f>RIGHT(Table1[[#This Row],[Employee Name]],LEN(Table1[[#This Row],[Employee Name]])-FIND(" ",Table1[[#This Row],[Employee Name]]))</f>
        <v>Malhotra</v>
      </c>
      <c r="Y2737" t="str">
        <f>Table1[[#This Row],[Department]]&amp;"-"&amp;Table1[[#This Row],[Employee ID]]</f>
        <v>Support-E02133</v>
      </c>
      <c r="Z2737" t="str">
        <f>LEFT(Table1[[#This Row],[Department]],3)</f>
        <v>Sup</v>
      </c>
      <c r="AA2737" t="str">
        <f>_xlfn.XLOOKUP(Table1[[#This Row],[Manager ID]],MANAGERS!A:A,MANAGERS!B:B)</f>
        <v>Manager_8</v>
      </c>
      <c r="AB2737" t="str" cm="1">
        <f t="array" ref="AB2737">_xlfn.XLOOKUP(Table1[[#This Row],[Manager ID]],Table2[[#All],[Manager ID]],Table2[[#All],[Department Head]])</f>
        <v>Sales</v>
      </c>
      <c r="AC2737" s="2">
        <f>_xlfn.XLOOKUP(Table1[[#This Row],[City]],L:L,O:O)</f>
        <v>0.24036902712549932</v>
      </c>
      <c r="AD2737" t="str" cm="1">
        <f t="array" ref="AD2737">_xlfn.IFS(Table1[[#This Row],[Performance Score]]&gt;=90,"Excellent",Table1[[#This Row],[Performance Score]]&gt;=75,"Good",Table1[[#This Row],[Performance Score]]&gt;=60,"Average",Table1[[#This Row],[Performance Score]]&lt;=60,"Need Improvement")</f>
        <v>Good</v>
      </c>
      <c r="AE2737" t="str">
        <f>IF(AND(Table1[[#This Row],[Attendance %]]&gt;=80,(Table1[[#This Row],[Performance Score]]&gt;=80)),"Eligible","Not Eligible")</f>
        <v>Not Eligible</v>
      </c>
      <c r="AF2737" t="str">
        <f>IF(Table1[[#This Row],[Performance Score]]&gt;=80,"High Performer","Low Performer")</f>
        <v>Low Performer</v>
      </c>
      <c r="AG2737" t="str" cm="1">
        <f t="array" aca="1" ref="AG2737" ca="1">_xlfn.IFS(Table1[[#This Row],[Experience]]&lt;=3,"Junior",Table1[[#This Row],[Experience]]&lt;=7,"Mid Level",Table1[[#This Row],[Experience]]&gt;=7,"Senior")</f>
        <v>Senior</v>
      </c>
      <c r="AH2737" t="str">
        <f>IF(Table1[[#This Row],[Attendance %]]&gt;75,"OK","Below 75")</f>
        <v>OK</v>
      </c>
      <c r="AI2737" t="b">
        <f>ISBLANK(Table1[[#This Row],[Employee ID]])</f>
        <v>0</v>
      </c>
      <c r="AJ2737" t="b">
        <f>ISNUMBER(Table1[[#This Row],[Total Salary  ]])</f>
        <v>1</v>
      </c>
      <c r="AK2737" t="str">
        <f>IFERROR(_xlfn.XLOOKUP(Table1[[#This Row],[Manager ID]],MANAGERS!A:A,MANAGERS!B:B),"Not Found")</f>
        <v>Manager_8</v>
      </c>
    </row>
    <row r="2738" spans="1:37" x14ac:dyDescent="0.2">
      <c r="A2738" t="s">
        <v>2560</v>
      </c>
      <c r="B2738" t="s">
        <v>29</v>
      </c>
      <c r="C2738" t="s">
        <v>21</v>
      </c>
      <c r="D2738" t="s">
        <v>43</v>
      </c>
      <c r="E2738" t="s">
        <v>22</v>
      </c>
      <c r="F2738" s="1">
        <v>42682</v>
      </c>
      <c r="G2738" s="1">
        <v>35101</v>
      </c>
      <c r="H2738">
        <v>63459</v>
      </c>
      <c r="I2738">
        <v>22565</v>
      </c>
      <c r="J2738">
        <v>83</v>
      </c>
      <c r="K2738">
        <v>87</v>
      </c>
      <c r="L2738" t="s">
        <v>37</v>
      </c>
      <c r="M2738">
        <v>113</v>
      </c>
      <c r="N2738">
        <f>Table1[[#This Row],[Basic Salary]]+Table1[[#This Row],[Bonus]]</f>
        <v>86024</v>
      </c>
      <c r="O2738" s="2">
        <f>Table1[[#This Row],[Bonus]]/Table1[[#This Row],[Basic Salary]]</f>
        <v>0.35558392032651004</v>
      </c>
      <c r="P2738">
        <f ca="1">DATEDIF(Table1[[#This Row],[Date of Birth]],TODAY(),"Y")</f>
        <v>30</v>
      </c>
      <c r="Q2738">
        <f ca="1">DATEDIF(Table1[[#This Row],[Joining Date]],TODAY(),"Y")</f>
        <v>9</v>
      </c>
      <c r="R2738" t="str">
        <f ca="1">IF(YEAR(Table1[[#This Row],[Joining Date]])=YEAR(TODAY()),"Yes","No")</f>
        <v>No</v>
      </c>
      <c r="S2738" t="str">
        <f ca="1">IF(Table1[[#This Row],[Experience]]&gt;5,"Yes","No")</f>
        <v>Yes</v>
      </c>
      <c r="T2738" t="str">
        <f>TEXT(Table1[[#This Row],[Joining Date]],"mmmm")</f>
        <v>November</v>
      </c>
      <c r="U2738" t="str">
        <f>TEXT(Table1[[#This Row],[Joining Date]],"yyyy")</f>
        <v>2016</v>
      </c>
      <c r="V2738" s="5">
        <f ca="1">TODAY()-Table1[[#This Row],[Joining Date]]</f>
        <v>3557</v>
      </c>
      <c r="W2738" t="str">
        <f>LEFT(Table1[[#This Row],[Employee Name]],FIND(" ",Table1[[#This Row],[Employee Name]])-1)</f>
        <v>Vikram</v>
      </c>
      <c r="X2738" t="str">
        <f>RIGHT(Table1[[#This Row],[Employee Name]],LEN(Table1[[#This Row],[Employee Name]])-FIND(" ",Table1[[#This Row],[Employee Name]]))</f>
        <v>Singh</v>
      </c>
      <c r="Y2738" t="str">
        <f>Table1[[#This Row],[Department]]&amp;"-"&amp;Table1[[#This Row],[Employee ID]]</f>
        <v>Operations-E02504</v>
      </c>
      <c r="Z2738" t="str">
        <f>LEFT(Table1[[#This Row],[Department]],3)</f>
        <v>Ope</v>
      </c>
      <c r="AA2738" t="str">
        <f>_xlfn.XLOOKUP(Table1[[#This Row],[Manager ID]],MANAGERS!A:A,MANAGERS!B:B)</f>
        <v>Manager_13</v>
      </c>
      <c r="AB2738" t="str" cm="1">
        <f t="array" ref="AB2738">_xlfn.XLOOKUP(Table1[[#This Row],[Manager ID]],Table2[[#All],[Manager ID]],Table2[[#All],[Department Head]])</f>
        <v>HR</v>
      </c>
      <c r="AC2738" s="2">
        <f>_xlfn.XLOOKUP(Table1[[#This Row],[City]],L:L,O:O)</f>
        <v>0.24036902712549932</v>
      </c>
      <c r="AD2738" t="str" cm="1">
        <f t="array" ref="AD2738">_xlfn.IFS(Table1[[#This Row],[Performance Score]]&gt;=90,"Excellent",Table1[[#This Row],[Performance Score]]&gt;=75,"Good",Table1[[#This Row],[Performance Score]]&gt;=60,"Average",Table1[[#This Row],[Performance Score]]&lt;=60,"Need Improvement")</f>
        <v>Good</v>
      </c>
      <c r="AE2738" t="str">
        <f>IF(AND(Table1[[#This Row],[Attendance %]]&gt;=80,(Table1[[#This Row],[Performance Score]]&gt;=80)),"Eligible","Not Eligible")</f>
        <v>Eligible</v>
      </c>
      <c r="AF2738" t="str">
        <f>IF(Table1[[#This Row],[Performance Score]]&gt;=80,"High Performer","Low Performer")</f>
        <v>High Performer</v>
      </c>
      <c r="AG2738" t="str" cm="1">
        <f t="array" aca="1" ref="AG2738" ca="1">_xlfn.IFS(Table1[[#This Row],[Experience]]&lt;=3,"Junior",Table1[[#This Row],[Experience]]&lt;=7,"Mid Level",Table1[[#This Row],[Experience]]&gt;=7,"Senior")</f>
        <v>Senior</v>
      </c>
      <c r="AH2738" t="str">
        <f>IF(Table1[[#This Row],[Attendance %]]&gt;75,"OK","Below 75")</f>
        <v>OK</v>
      </c>
      <c r="AI2738" t="b">
        <f>ISBLANK(Table1[[#This Row],[Employee ID]])</f>
        <v>0</v>
      </c>
      <c r="AJ2738" t="b">
        <f>ISNUMBER(Table1[[#This Row],[Total Salary  ]])</f>
        <v>1</v>
      </c>
      <c r="AK2738" t="str">
        <f>IFERROR(_xlfn.XLOOKUP(Table1[[#This Row],[Manager ID]],MANAGERS!A:A,MANAGERS!B:B),"Not Found")</f>
        <v>Manager_13</v>
      </c>
    </row>
    <row r="2739" spans="1:37" x14ac:dyDescent="0.2">
      <c r="A2739" t="s">
        <v>830</v>
      </c>
      <c r="B2739" t="s">
        <v>89</v>
      </c>
      <c r="C2739" t="s">
        <v>15</v>
      </c>
      <c r="D2739" t="s">
        <v>33</v>
      </c>
      <c r="E2739" t="s">
        <v>17</v>
      </c>
      <c r="F2739" s="1">
        <v>45847</v>
      </c>
      <c r="G2739" s="1">
        <v>36877</v>
      </c>
      <c r="H2739">
        <v>60118</v>
      </c>
      <c r="I2739">
        <v>25903</v>
      </c>
      <c r="J2739">
        <v>94</v>
      </c>
      <c r="K2739">
        <v>91</v>
      </c>
      <c r="L2739" t="s">
        <v>23</v>
      </c>
      <c r="M2739">
        <v>114</v>
      </c>
      <c r="N2739">
        <f>Table1[[#This Row],[Basic Salary]]+Table1[[#This Row],[Bonus]]</f>
        <v>86021</v>
      </c>
      <c r="O2739" s="2">
        <f>Table1[[#This Row],[Bonus]]/Table1[[#This Row],[Basic Salary]]</f>
        <v>0.43086929039555538</v>
      </c>
      <c r="P2739">
        <f ca="1">DATEDIF(Table1[[#This Row],[Date of Birth]],TODAY(),"Y")</f>
        <v>25</v>
      </c>
      <c r="Q2739">
        <f ca="1">DATEDIF(Table1[[#This Row],[Joining Date]],TODAY(),"Y")</f>
        <v>1</v>
      </c>
      <c r="R2739" t="str">
        <f ca="1">IF(YEAR(Table1[[#This Row],[Joining Date]])=YEAR(TODAY()),"Yes","No")</f>
        <v>No</v>
      </c>
      <c r="S2739" t="str">
        <f ca="1">IF(Table1[[#This Row],[Experience]]&gt;5,"Yes","No")</f>
        <v>No</v>
      </c>
      <c r="T2739" t="str">
        <f>TEXT(Table1[[#This Row],[Joining Date]],"mmmm")</f>
        <v>July</v>
      </c>
      <c r="U2739" t="str">
        <f>TEXT(Table1[[#This Row],[Joining Date]],"yyyy")</f>
        <v>2025</v>
      </c>
      <c r="V2739" s="5">
        <f ca="1">TODAY()-Table1[[#This Row],[Joining Date]]</f>
        <v>392</v>
      </c>
      <c r="W2739" t="str">
        <f>LEFT(Table1[[#This Row],[Employee Name]],FIND(" ",Table1[[#This Row],[Employee Name]])-1)</f>
        <v>Tarun</v>
      </c>
      <c r="X2739" t="str">
        <f>RIGHT(Table1[[#This Row],[Employee Name]],LEN(Table1[[#This Row],[Employee Name]])-FIND(" ",Table1[[#This Row],[Employee Name]]))</f>
        <v>Verma</v>
      </c>
      <c r="Y2739" t="str">
        <f>Table1[[#This Row],[Department]]&amp;"-"&amp;Table1[[#This Row],[Employee ID]]</f>
        <v>Marketing-E00774</v>
      </c>
      <c r="Z2739" t="str">
        <f>LEFT(Table1[[#This Row],[Department]],3)</f>
        <v>Mar</v>
      </c>
      <c r="AA2739" t="str">
        <f>_xlfn.XLOOKUP(Table1[[#This Row],[Manager ID]],MANAGERS!A:A,MANAGERS!B:B)</f>
        <v>Manager_14</v>
      </c>
      <c r="AB2739" t="str" cm="1">
        <f t="array" ref="AB2739">_xlfn.XLOOKUP(Table1[[#This Row],[Manager ID]],Table2[[#All],[Manager ID]],Table2[[#All],[Department Head]])</f>
        <v>Marketing</v>
      </c>
      <c r="AC2739" s="2">
        <f>_xlfn.XLOOKUP(Table1[[#This Row],[City]],L:L,O:O)</f>
        <v>0.23486488519629886</v>
      </c>
      <c r="AD2739" t="str" cm="1">
        <f t="array" ref="AD2739">_xlfn.IFS(Table1[[#This Row],[Performance Score]]&gt;=90,"Excellent",Table1[[#This Row],[Performance Score]]&gt;=75,"Good",Table1[[#This Row],[Performance Score]]&gt;=60,"Average",Table1[[#This Row],[Performance Score]]&lt;=60,"Need Improvement")</f>
        <v>Excellent</v>
      </c>
      <c r="AE2739" t="str">
        <f>IF(AND(Table1[[#This Row],[Attendance %]]&gt;=80,(Table1[[#This Row],[Performance Score]]&gt;=80)),"Eligible","Not Eligible")</f>
        <v>Eligible</v>
      </c>
      <c r="AF2739" t="str">
        <f>IF(Table1[[#This Row],[Performance Score]]&gt;=80,"High Performer","Low Performer")</f>
        <v>High Performer</v>
      </c>
      <c r="AG2739" t="str" cm="1">
        <f t="array" aca="1" ref="AG2739" ca="1">_xlfn.IFS(Table1[[#This Row],[Experience]]&lt;=3,"Junior",Table1[[#This Row],[Experience]]&lt;=7,"Mid Level",Table1[[#This Row],[Experience]]&gt;=7,"Senior")</f>
        <v>Junior</v>
      </c>
      <c r="AH2739" t="str">
        <f>IF(Table1[[#This Row],[Attendance %]]&gt;75,"OK","Below 75")</f>
        <v>OK</v>
      </c>
      <c r="AI2739" t="b">
        <f>ISBLANK(Table1[[#This Row],[Employee ID]])</f>
        <v>0</v>
      </c>
      <c r="AJ2739" t="b">
        <f>ISNUMBER(Table1[[#This Row],[Total Salary  ]])</f>
        <v>1</v>
      </c>
      <c r="AK2739" t="str">
        <f>IFERROR(_xlfn.XLOOKUP(Table1[[#This Row],[Manager ID]],MANAGERS!A:A,MANAGERS!B:B),"Not Found")</f>
        <v>Manager_14</v>
      </c>
    </row>
    <row r="2740" spans="1:37" x14ac:dyDescent="0.2">
      <c r="A2740" t="s">
        <v>3097</v>
      </c>
      <c r="B2740" t="s">
        <v>14</v>
      </c>
      <c r="C2740" t="s">
        <v>21</v>
      </c>
      <c r="D2740" t="s">
        <v>16</v>
      </c>
      <c r="E2740" t="s">
        <v>51</v>
      </c>
      <c r="F2740" s="1">
        <v>44986</v>
      </c>
      <c r="G2740" s="1">
        <v>37497</v>
      </c>
      <c r="H2740">
        <v>80361</v>
      </c>
      <c r="I2740">
        <v>5655</v>
      </c>
      <c r="J2740">
        <v>66</v>
      </c>
      <c r="K2740">
        <v>64</v>
      </c>
      <c r="L2740" t="s">
        <v>27</v>
      </c>
      <c r="M2740">
        <v>110</v>
      </c>
      <c r="N2740">
        <f>Table1[[#This Row],[Basic Salary]]+Table1[[#This Row],[Bonus]]</f>
        <v>86016</v>
      </c>
      <c r="O2740" s="2">
        <f>Table1[[#This Row],[Bonus]]/Table1[[#This Row],[Basic Salary]]</f>
        <v>7.0369955575465715E-2</v>
      </c>
      <c r="P2740">
        <f ca="1">DATEDIF(Table1[[#This Row],[Date of Birth]],TODAY(),"Y")</f>
        <v>23</v>
      </c>
      <c r="Q2740">
        <f ca="1">DATEDIF(Table1[[#This Row],[Joining Date]],TODAY(),"Y")</f>
        <v>3</v>
      </c>
      <c r="R2740" t="str">
        <f ca="1">IF(YEAR(Table1[[#This Row],[Joining Date]])=YEAR(TODAY()),"Yes","No")</f>
        <v>No</v>
      </c>
      <c r="S2740" t="str">
        <f ca="1">IF(Table1[[#This Row],[Experience]]&gt;5,"Yes","No")</f>
        <v>No</v>
      </c>
      <c r="T2740" t="str">
        <f>TEXT(Table1[[#This Row],[Joining Date]],"mmmm")</f>
        <v>March</v>
      </c>
      <c r="U2740" t="str">
        <f>TEXT(Table1[[#This Row],[Joining Date]],"yyyy")</f>
        <v>2023</v>
      </c>
      <c r="V2740" s="5">
        <f ca="1">TODAY()-Table1[[#This Row],[Joining Date]]</f>
        <v>1253</v>
      </c>
      <c r="W2740" t="str">
        <f>LEFT(Table1[[#This Row],[Employee Name]],FIND(" ",Table1[[#This Row],[Employee Name]])-1)</f>
        <v>Nisha</v>
      </c>
      <c r="X2740" t="str">
        <f>RIGHT(Table1[[#This Row],[Employee Name]],LEN(Table1[[#This Row],[Employee Name]])-FIND(" ",Table1[[#This Row],[Employee Name]]))</f>
        <v>Kapoor</v>
      </c>
      <c r="Y2740" t="str">
        <f>Table1[[#This Row],[Department]]&amp;"-"&amp;Table1[[#This Row],[Employee ID]]</f>
        <v>HR-E03041</v>
      </c>
      <c r="Z2740" t="str">
        <f>LEFT(Table1[[#This Row],[Department]],3)</f>
        <v>HR</v>
      </c>
      <c r="AA2740" t="str">
        <f>_xlfn.XLOOKUP(Table1[[#This Row],[Manager ID]],MANAGERS!A:A,MANAGERS!B:B)</f>
        <v>Manager_10</v>
      </c>
      <c r="AB2740" t="str" cm="1">
        <f t="array" ref="AB2740">_xlfn.XLOOKUP(Table1[[#This Row],[Manager ID]],Table2[[#All],[Manager ID]],Table2[[#All],[Department Head]])</f>
        <v>HR</v>
      </c>
      <c r="AC2740" s="2">
        <f>_xlfn.XLOOKUP(Table1[[#This Row],[City]],L:L,O:O)</f>
        <v>0.23674293405114402</v>
      </c>
      <c r="AD2740" t="str" cm="1">
        <f t="array" ref="AD2740">_xlfn.IFS(Table1[[#This Row],[Performance Score]]&gt;=90,"Excellent",Table1[[#This Row],[Performance Score]]&gt;=75,"Good",Table1[[#This Row],[Performance Score]]&gt;=60,"Average",Table1[[#This Row],[Performance Score]]&lt;=60,"Need Improvement")</f>
        <v>Average</v>
      </c>
      <c r="AE2740" t="str">
        <f>IF(AND(Table1[[#This Row],[Attendance %]]&gt;=80,(Table1[[#This Row],[Performance Score]]&gt;=80)),"Eligible","Not Eligible")</f>
        <v>Not Eligible</v>
      </c>
      <c r="AF2740" t="str">
        <f>IF(Table1[[#This Row],[Performance Score]]&gt;=80,"High Performer","Low Performer")</f>
        <v>Low Performer</v>
      </c>
      <c r="AG2740" t="str" cm="1">
        <f t="array" aca="1" ref="AG2740" ca="1">_xlfn.IFS(Table1[[#This Row],[Experience]]&lt;=3,"Junior",Table1[[#This Row],[Experience]]&lt;=7,"Mid Level",Table1[[#This Row],[Experience]]&gt;=7,"Senior")</f>
        <v>Junior</v>
      </c>
      <c r="AH2740" t="str">
        <f>IF(Table1[[#This Row],[Attendance %]]&gt;75,"OK","Below 75")</f>
        <v>Below 75</v>
      </c>
      <c r="AI2740" t="b">
        <f>ISBLANK(Table1[[#This Row],[Employee ID]])</f>
        <v>0</v>
      </c>
      <c r="AJ2740" t="b">
        <f>ISNUMBER(Table1[[#This Row],[Total Salary  ]])</f>
        <v>1</v>
      </c>
      <c r="AK2740" t="str">
        <f>IFERROR(_xlfn.XLOOKUP(Table1[[#This Row],[Manager ID]],MANAGERS!A:A,MANAGERS!B:B),"Not Found")</f>
        <v>Manager_10</v>
      </c>
    </row>
    <row r="2741" spans="1:37" x14ac:dyDescent="0.2">
      <c r="A2741" t="s">
        <v>352</v>
      </c>
      <c r="B2741" t="s">
        <v>50</v>
      </c>
      <c r="C2741" t="s">
        <v>15</v>
      </c>
      <c r="D2741" t="s">
        <v>40</v>
      </c>
      <c r="E2741" t="s">
        <v>30</v>
      </c>
      <c r="F2741" s="1">
        <v>42579</v>
      </c>
      <c r="G2741" s="1">
        <v>32286</v>
      </c>
      <c r="H2741">
        <v>66232</v>
      </c>
      <c r="I2741">
        <v>19778</v>
      </c>
      <c r="J2741">
        <v>99</v>
      </c>
      <c r="K2741">
        <v>43</v>
      </c>
      <c r="L2741" t="s">
        <v>34</v>
      </c>
      <c r="M2741">
        <v>112</v>
      </c>
      <c r="N2741">
        <f>Table1[[#This Row],[Basic Salary]]+Table1[[#This Row],[Bonus]]</f>
        <v>86010</v>
      </c>
      <c r="O2741" s="2">
        <f>Table1[[#This Row],[Bonus]]/Table1[[#This Row],[Basic Salary]]</f>
        <v>0.29861698272738252</v>
      </c>
      <c r="P2741">
        <f ca="1">DATEDIF(Table1[[#This Row],[Date of Birth]],TODAY(),"Y")</f>
        <v>38</v>
      </c>
      <c r="Q2741">
        <f ca="1">DATEDIF(Table1[[#This Row],[Joining Date]],TODAY(),"Y")</f>
        <v>10</v>
      </c>
      <c r="R2741" t="str">
        <f ca="1">IF(YEAR(Table1[[#This Row],[Joining Date]])=YEAR(TODAY()),"Yes","No")</f>
        <v>No</v>
      </c>
      <c r="S2741" t="str">
        <f ca="1">IF(Table1[[#This Row],[Experience]]&gt;5,"Yes","No")</f>
        <v>Yes</v>
      </c>
      <c r="T2741" t="str">
        <f>TEXT(Table1[[#This Row],[Joining Date]],"mmmm")</f>
        <v>July</v>
      </c>
      <c r="U2741" t="str">
        <f>TEXT(Table1[[#This Row],[Joining Date]],"yyyy")</f>
        <v>2016</v>
      </c>
      <c r="V2741" s="5">
        <f ca="1">TODAY()-Table1[[#This Row],[Joining Date]]</f>
        <v>3660</v>
      </c>
      <c r="W2741" t="str">
        <f>LEFT(Table1[[#This Row],[Employee Name]],FIND(" ",Table1[[#This Row],[Employee Name]])-1)</f>
        <v>Ravi</v>
      </c>
      <c r="X2741" t="str">
        <f>RIGHT(Table1[[#This Row],[Employee Name]],LEN(Table1[[#This Row],[Employee Name]])-FIND(" ",Table1[[#This Row],[Employee Name]]))</f>
        <v>Teja</v>
      </c>
      <c r="Y2741" t="str">
        <f>Table1[[#This Row],[Department]]&amp;"-"&amp;Table1[[#This Row],[Employee ID]]</f>
        <v>IT-E00296</v>
      </c>
      <c r="Z2741" t="str">
        <f>LEFT(Table1[[#This Row],[Department]],3)</f>
        <v>IT</v>
      </c>
      <c r="AA2741" t="str">
        <f>_xlfn.XLOOKUP(Table1[[#This Row],[Manager ID]],MANAGERS!A:A,MANAGERS!B:B)</f>
        <v>Manager_12</v>
      </c>
      <c r="AB2741" t="str" cm="1">
        <f t="array" ref="AB2741">_xlfn.XLOOKUP(Table1[[#This Row],[Manager ID]],Table2[[#All],[Manager ID]],Table2[[#All],[Department Head]])</f>
        <v>Marketing</v>
      </c>
      <c r="AC2741" s="2">
        <f>_xlfn.XLOOKUP(Table1[[#This Row],[City]],L:L,O:O)</f>
        <v>0.24030340748661314</v>
      </c>
      <c r="AD2741" t="str" cm="1">
        <f t="array" ref="AD2741">_xlfn.IFS(Table1[[#This Row],[Performance Score]]&gt;=90,"Excellent",Table1[[#This Row],[Performance Score]]&gt;=75,"Good",Table1[[#This Row],[Performance Score]]&gt;=60,"Average",Table1[[#This Row],[Performance Score]]&lt;=60,"Need Improvement")</f>
        <v>Need Improvement</v>
      </c>
      <c r="AE2741" t="str">
        <f>IF(AND(Table1[[#This Row],[Attendance %]]&gt;=80,(Table1[[#This Row],[Performance Score]]&gt;=80)),"Eligible","Not Eligible")</f>
        <v>Not Eligible</v>
      </c>
      <c r="AF2741" t="str">
        <f>IF(Table1[[#This Row],[Performance Score]]&gt;=80,"High Performer","Low Performer")</f>
        <v>Low Performer</v>
      </c>
      <c r="AG2741" t="str" cm="1">
        <f t="array" aca="1" ref="AG2741" ca="1">_xlfn.IFS(Table1[[#This Row],[Experience]]&lt;=3,"Junior",Table1[[#This Row],[Experience]]&lt;=7,"Mid Level",Table1[[#This Row],[Experience]]&gt;=7,"Senior")</f>
        <v>Senior</v>
      </c>
      <c r="AH2741" t="str">
        <f>IF(Table1[[#This Row],[Attendance %]]&gt;75,"OK","Below 75")</f>
        <v>OK</v>
      </c>
      <c r="AI2741" t="b">
        <f>ISBLANK(Table1[[#This Row],[Employee ID]])</f>
        <v>0</v>
      </c>
      <c r="AJ2741" t="b">
        <f>ISNUMBER(Table1[[#This Row],[Total Salary  ]])</f>
        <v>1</v>
      </c>
      <c r="AK2741" t="str">
        <f>IFERROR(_xlfn.XLOOKUP(Table1[[#This Row],[Manager ID]],MANAGERS!A:A,MANAGERS!B:B),"Not Found")</f>
        <v>Manager_12</v>
      </c>
    </row>
    <row r="2742" spans="1:37" x14ac:dyDescent="0.2">
      <c r="A2742" t="s">
        <v>885</v>
      </c>
      <c r="B2742" t="s">
        <v>77</v>
      </c>
      <c r="C2742" t="s">
        <v>15</v>
      </c>
      <c r="D2742" t="s">
        <v>81</v>
      </c>
      <c r="E2742" t="s">
        <v>26</v>
      </c>
      <c r="F2742" s="1">
        <v>42611</v>
      </c>
      <c r="G2742" s="1">
        <v>36986</v>
      </c>
      <c r="H2742">
        <v>80296</v>
      </c>
      <c r="I2742">
        <v>5714</v>
      </c>
      <c r="J2742">
        <v>67</v>
      </c>
      <c r="K2742">
        <v>50</v>
      </c>
      <c r="L2742" t="s">
        <v>37</v>
      </c>
      <c r="M2742">
        <v>115</v>
      </c>
      <c r="N2742">
        <f>Table1[[#This Row],[Basic Salary]]+Table1[[#This Row],[Bonus]]</f>
        <v>86010</v>
      </c>
      <c r="O2742" s="2">
        <f>Table1[[#This Row],[Bonus]]/Table1[[#This Row],[Basic Salary]]</f>
        <v>7.1161701703696317E-2</v>
      </c>
      <c r="P2742">
        <f ca="1">DATEDIF(Table1[[#This Row],[Date of Birth]],TODAY(),"Y")</f>
        <v>25</v>
      </c>
      <c r="Q2742">
        <f ca="1">DATEDIF(Table1[[#This Row],[Joining Date]],TODAY(),"Y")</f>
        <v>9</v>
      </c>
      <c r="R2742" t="str">
        <f ca="1">IF(YEAR(Table1[[#This Row],[Joining Date]])=YEAR(TODAY()),"Yes","No")</f>
        <v>No</v>
      </c>
      <c r="S2742" t="str">
        <f ca="1">IF(Table1[[#This Row],[Experience]]&gt;5,"Yes","No")</f>
        <v>Yes</v>
      </c>
      <c r="T2742" t="str">
        <f>TEXT(Table1[[#This Row],[Joining Date]],"mmmm")</f>
        <v>August</v>
      </c>
      <c r="U2742" t="str">
        <f>TEXT(Table1[[#This Row],[Joining Date]],"yyyy")</f>
        <v>2016</v>
      </c>
      <c r="V2742" s="5">
        <f ca="1">TODAY()-Table1[[#This Row],[Joining Date]]</f>
        <v>3628</v>
      </c>
      <c r="W2742" t="str">
        <f>LEFT(Table1[[#This Row],[Employee Name]],FIND(" ",Table1[[#This Row],[Employee Name]])-1)</f>
        <v>Rohan</v>
      </c>
      <c r="X2742" t="str">
        <f>RIGHT(Table1[[#This Row],[Employee Name]],LEN(Table1[[#This Row],[Employee Name]])-FIND(" ",Table1[[#This Row],[Employee Name]]))</f>
        <v>Gupta</v>
      </c>
      <c r="Y2742" t="str">
        <f>Table1[[#This Row],[Department]]&amp;"-"&amp;Table1[[#This Row],[Employee ID]]</f>
        <v>Sales-E00829</v>
      </c>
      <c r="Z2742" t="str">
        <f>LEFT(Table1[[#This Row],[Department]],3)</f>
        <v>Sal</v>
      </c>
      <c r="AA2742" t="str">
        <f>_xlfn.XLOOKUP(Table1[[#This Row],[Manager ID]],MANAGERS!A:A,MANAGERS!B:B)</f>
        <v>Manager_15</v>
      </c>
      <c r="AB2742" t="str" cm="1">
        <f t="array" ref="AB2742">_xlfn.XLOOKUP(Table1[[#This Row],[Manager ID]],Table2[[#All],[Manager ID]],Table2[[#All],[Department Head]])</f>
        <v>Support</v>
      </c>
      <c r="AC2742" s="2">
        <f>_xlfn.XLOOKUP(Table1[[#This Row],[City]],L:L,O:O)</f>
        <v>0.24036902712549932</v>
      </c>
      <c r="AD2742" t="str" cm="1">
        <f t="array" ref="AD2742">_xlfn.IFS(Table1[[#This Row],[Performance Score]]&gt;=90,"Excellent",Table1[[#This Row],[Performance Score]]&gt;=75,"Good",Table1[[#This Row],[Performance Score]]&gt;=60,"Average",Table1[[#This Row],[Performance Score]]&lt;=60,"Need Improvement")</f>
        <v>Need Improvement</v>
      </c>
      <c r="AE2742" t="str">
        <f>IF(AND(Table1[[#This Row],[Attendance %]]&gt;=80,(Table1[[#This Row],[Performance Score]]&gt;=80)),"Eligible","Not Eligible")</f>
        <v>Not Eligible</v>
      </c>
      <c r="AF2742" t="str">
        <f>IF(Table1[[#This Row],[Performance Score]]&gt;=80,"High Performer","Low Performer")</f>
        <v>Low Performer</v>
      </c>
      <c r="AG2742" t="str" cm="1">
        <f t="array" aca="1" ref="AG2742" ca="1">_xlfn.IFS(Table1[[#This Row],[Experience]]&lt;=3,"Junior",Table1[[#This Row],[Experience]]&lt;=7,"Mid Level",Table1[[#This Row],[Experience]]&gt;=7,"Senior")</f>
        <v>Senior</v>
      </c>
      <c r="AH2742" t="str">
        <f>IF(Table1[[#This Row],[Attendance %]]&gt;75,"OK","Below 75")</f>
        <v>Below 75</v>
      </c>
      <c r="AI2742" t="b">
        <f>ISBLANK(Table1[[#This Row],[Employee ID]])</f>
        <v>0</v>
      </c>
      <c r="AJ2742" t="b">
        <f>ISNUMBER(Table1[[#This Row],[Total Salary  ]])</f>
        <v>1</v>
      </c>
      <c r="AK2742" t="str">
        <f>IFERROR(_xlfn.XLOOKUP(Table1[[#This Row],[Manager ID]],MANAGERS!A:A,MANAGERS!B:B),"Not Found")</f>
        <v>Manager_15</v>
      </c>
    </row>
    <row r="2743" spans="1:37" x14ac:dyDescent="0.2">
      <c r="A2743" t="s">
        <v>1580</v>
      </c>
      <c r="B2743" t="s">
        <v>129</v>
      </c>
      <c r="C2743" t="s">
        <v>21</v>
      </c>
      <c r="D2743" t="s">
        <v>16</v>
      </c>
      <c r="E2743" t="s">
        <v>65</v>
      </c>
      <c r="F2743" s="1">
        <v>44469</v>
      </c>
      <c r="G2743" s="1">
        <v>37880</v>
      </c>
      <c r="H2743">
        <v>62723</v>
      </c>
      <c r="I2743">
        <v>23246</v>
      </c>
      <c r="J2743">
        <v>70</v>
      </c>
      <c r="K2743">
        <v>49</v>
      </c>
      <c r="L2743" t="s">
        <v>23</v>
      </c>
      <c r="M2743">
        <v>111</v>
      </c>
      <c r="N2743">
        <f>Table1[[#This Row],[Basic Salary]]+Table1[[#This Row],[Bonus]]</f>
        <v>85969</v>
      </c>
      <c r="O2743" s="2">
        <f>Table1[[#This Row],[Bonus]]/Table1[[#This Row],[Basic Salary]]</f>
        <v>0.3706136504950337</v>
      </c>
      <c r="P2743">
        <f ca="1">DATEDIF(Table1[[#This Row],[Date of Birth]],TODAY(),"Y")</f>
        <v>22</v>
      </c>
      <c r="Q2743">
        <f ca="1">DATEDIF(Table1[[#This Row],[Joining Date]],TODAY(),"Y")</f>
        <v>4</v>
      </c>
      <c r="R2743" t="str">
        <f ca="1">IF(YEAR(Table1[[#This Row],[Joining Date]])=YEAR(TODAY()),"Yes","No")</f>
        <v>No</v>
      </c>
      <c r="S2743" t="str">
        <f ca="1">IF(Table1[[#This Row],[Experience]]&gt;5,"Yes","No")</f>
        <v>No</v>
      </c>
      <c r="T2743" t="str">
        <f>TEXT(Table1[[#This Row],[Joining Date]],"mmmm")</f>
        <v>September</v>
      </c>
      <c r="U2743" t="str">
        <f>TEXT(Table1[[#This Row],[Joining Date]],"yyyy")</f>
        <v>2021</v>
      </c>
      <c r="V2743" s="5">
        <f ca="1">TODAY()-Table1[[#This Row],[Joining Date]]</f>
        <v>1770</v>
      </c>
      <c r="W2743" t="str">
        <f>LEFT(Table1[[#This Row],[Employee Name]],FIND(" ",Table1[[#This Row],[Employee Name]])-1)</f>
        <v>Aarav</v>
      </c>
      <c r="X2743" t="str">
        <f>RIGHT(Table1[[#This Row],[Employee Name]],LEN(Table1[[#This Row],[Employee Name]])-FIND(" ",Table1[[#This Row],[Employee Name]]))</f>
        <v>Sharma</v>
      </c>
      <c r="Y2743" t="str">
        <f>Table1[[#This Row],[Department]]&amp;"-"&amp;Table1[[#This Row],[Employee ID]]</f>
        <v>HR-E01524</v>
      </c>
      <c r="Z2743" t="str">
        <f>LEFT(Table1[[#This Row],[Department]],3)</f>
        <v>HR</v>
      </c>
      <c r="AA2743" t="str">
        <f>_xlfn.XLOOKUP(Table1[[#This Row],[Manager ID]],MANAGERS!A:A,MANAGERS!B:B)</f>
        <v>Manager_11</v>
      </c>
      <c r="AB2743" t="str" cm="1">
        <f t="array" ref="AB2743">_xlfn.XLOOKUP(Table1[[#This Row],[Manager ID]],Table2[[#All],[Manager ID]],Table2[[#All],[Department Head]])</f>
        <v>Marketing</v>
      </c>
      <c r="AC2743" s="2">
        <f>_xlfn.XLOOKUP(Table1[[#This Row],[City]],L:L,O:O)</f>
        <v>0.23486488519629886</v>
      </c>
      <c r="AD2743" t="str" cm="1">
        <f t="array" ref="AD2743">_xlfn.IFS(Table1[[#This Row],[Performance Score]]&gt;=90,"Excellent",Table1[[#This Row],[Performance Score]]&gt;=75,"Good",Table1[[#This Row],[Performance Score]]&gt;=60,"Average",Table1[[#This Row],[Performance Score]]&lt;=60,"Need Improvement")</f>
        <v>Need Improvement</v>
      </c>
      <c r="AE2743" t="str">
        <f>IF(AND(Table1[[#This Row],[Attendance %]]&gt;=80,(Table1[[#This Row],[Performance Score]]&gt;=80)),"Eligible","Not Eligible")</f>
        <v>Not Eligible</v>
      </c>
      <c r="AF2743" t="str">
        <f>IF(Table1[[#This Row],[Performance Score]]&gt;=80,"High Performer","Low Performer")</f>
        <v>Low Performer</v>
      </c>
      <c r="AG2743" t="str" cm="1">
        <f t="array" aca="1" ref="AG2743" ca="1">_xlfn.IFS(Table1[[#This Row],[Experience]]&lt;=3,"Junior",Table1[[#This Row],[Experience]]&lt;=7,"Mid Level",Table1[[#This Row],[Experience]]&gt;=7,"Senior")</f>
        <v>Mid Level</v>
      </c>
      <c r="AH2743" t="str">
        <f>IF(Table1[[#This Row],[Attendance %]]&gt;75,"OK","Below 75")</f>
        <v>Below 75</v>
      </c>
      <c r="AI2743" t="b">
        <f>ISBLANK(Table1[[#This Row],[Employee ID]])</f>
        <v>0</v>
      </c>
      <c r="AJ2743" t="b">
        <f>ISNUMBER(Table1[[#This Row],[Total Salary  ]])</f>
        <v>1</v>
      </c>
      <c r="AK2743" t="str">
        <f>IFERROR(_xlfn.XLOOKUP(Table1[[#This Row],[Manager ID]],MANAGERS!A:A,MANAGERS!B:B),"Not Found")</f>
        <v>Manager_11</v>
      </c>
    </row>
    <row r="2744" spans="1:37" x14ac:dyDescent="0.2">
      <c r="A2744" t="s">
        <v>331</v>
      </c>
      <c r="B2744" t="s">
        <v>85</v>
      </c>
      <c r="C2744" t="s">
        <v>21</v>
      </c>
      <c r="D2744" t="s">
        <v>46</v>
      </c>
      <c r="E2744" t="s">
        <v>22</v>
      </c>
      <c r="F2744" s="1">
        <v>43484</v>
      </c>
      <c r="G2744" s="1">
        <v>33344</v>
      </c>
      <c r="H2744">
        <v>57321</v>
      </c>
      <c r="I2744">
        <v>28622</v>
      </c>
      <c r="J2744">
        <v>100</v>
      </c>
      <c r="K2744">
        <v>71</v>
      </c>
      <c r="L2744" t="s">
        <v>23</v>
      </c>
      <c r="M2744">
        <v>120</v>
      </c>
      <c r="N2744">
        <f>Table1[[#This Row],[Basic Salary]]+Table1[[#This Row],[Bonus]]</f>
        <v>85943</v>
      </c>
      <c r="O2744" s="2">
        <f>Table1[[#This Row],[Bonus]]/Table1[[#This Row],[Basic Salary]]</f>
        <v>0.4993283438879294</v>
      </c>
      <c r="P2744">
        <f ca="1">DATEDIF(Table1[[#This Row],[Date of Birth]],TODAY(),"Y")</f>
        <v>35</v>
      </c>
      <c r="Q2744">
        <f ca="1">DATEDIF(Table1[[#This Row],[Joining Date]],TODAY(),"Y")</f>
        <v>7</v>
      </c>
      <c r="R2744" t="str">
        <f ca="1">IF(YEAR(Table1[[#This Row],[Joining Date]])=YEAR(TODAY()),"Yes","No")</f>
        <v>No</v>
      </c>
      <c r="S2744" t="str">
        <f ca="1">IF(Table1[[#This Row],[Experience]]&gt;5,"Yes","No")</f>
        <v>Yes</v>
      </c>
      <c r="T2744" t="str">
        <f>TEXT(Table1[[#This Row],[Joining Date]],"mmmm")</f>
        <v>January</v>
      </c>
      <c r="U2744" t="str">
        <f>TEXT(Table1[[#This Row],[Joining Date]],"yyyy")</f>
        <v>2019</v>
      </c>
      <c r="V2744" s="5">
        <f ca="1">TODAY()-Table1[[#This Row],[Joining Date]]</f>
        <v>2755</v>
      </c>
      <c r="W2744" t="str">
        <f>LEFT(Table1[[#This Row],[Employee Name]],FIND(" ",Table1[[#This Row],[Employee Name]])-1)</f>
        <v>Pooja</v>
      </c>
      <c r="X2744" t="str">
        <f>RIGHT(Table1[[#This Row],[Employee Name]],LEN(Table1[[#This Row],[Employee Name]])-FIND(" ",Table1[[#This Row],[Employee Name]]))</f>
        <v>Das</v>
      </c>
      <c r="Y2744" t="str">
        <f>Table1[[#This Row],[Department]]&amp;"-"&amp;Table1[[#This Row],[Employee ID]]</f>
        <v>Support-E00275</v>
      </c>
      <c r="Z2744" t="str">
        <f>LEFT(Table1[[#This Row],[Department]],3)</f>
        <v>Sup</v>
      </c>
      <c r="AA2744" t="str">
        <f>_xlfn.XLOOKUP(Table1[[#This Row],[Manager ID]],MANAGERS!A:A,MANAGERS!B:B)</f>
        <v>Manager_20</v>
      </c>
      <c r="AB2744" t="str" cm="1">
        <f t="array" ref="AB2744">_xlfn.XLOOKUP(Table1[[#This Row],[Manager ID]],Table2[[#All],[Manager ID]],Table2[[#All],[Department Head]])</f>
        <v>Operations</v>
      </c>
      <c r="AC2744" s="2">
        <f>_xlfn.XLOOKUP(Table1[[#This Row],[City]],L:L,O:O)</f>
        <v>0.23486488519629886</v>
      </c>
      <c r="AD2744" t="str" cm="1">
        <f t="array" ref="AD2744">_xlfn.IFS(Table1[[#This Row],[Performance Score]]&gt;=90,"Excellent",Table1[[#This Row],[Performance Score]]&gt;=75,"Good",Table1[[#This Row],[Performance Score]]&gt;=60,"Average",Table1[[#This Row],[Performance Score]]&lt;=60,"Need Improvement")</f>
        <v>Average</v>
      </c>
      <c r="AE2744" t="str">
        <f>IF(AND(Table1[[#This Row],[Attendance %]]&gt;=80,(Table1[[#This Row],[Performance Score]]&gt;=80)),"Eligible","Not Eligible")</f>
        <v>Not Eligible</v>
      </c>
      <c r="AF2744" t="str">
        <f>IF(Table1[[#This Row],[Performance Score]]&gt;=80,"High Performer","Low Performer")</f>
        <v>Low Performer</v>
      </c>
      <c r="AG2744" t="str" cm="1">
        <f t="array" aca="1" ref="AG2744" ca="1">_xlfn.IFS(Table1[[#This Row],[Experience]]&lt;=3,"Junior",Table1[[#This Row],[Experience]]&lt;=7,"Mid Level",Table1[[#This Row],[Experience]]&gt;=7,"Senior")</f>
        <v>Mid Level</v>
      </c>
      <c r="AH2744" t="str">
        <f>IF(Table1[[#This Row],[Attendance %]]&gt;75,"OK","Below 75")</f>
        <v>OK</v>
      </c>
      <c r="AI2744" t="b">
        <f>ISBLANK(Table1[[#This Row],[Employee ID]])</f>
        <v>0</v>
      </c>
      <c r="AJ2744" t="b">
        <f>ISNUMBER(Table1[[#This Row],[Total Salary  ]])</f>
        <v>1</v>
      </c>
      <c r="AK2744" t="str">
        <f>IFERROR(_xlfn.XLOOKUP(Table1[[#This Row],[Manager ID]],MANAGERS!A:A,MANAGERS!B:B),"Not Found")</f>
        <v>Manager_20</v>
      </c>
    </row>
    <row r="2745" spans="1:37" x14ac:dyDescent="0.2">
      <c r="A2745" t="s">
        <v>3427</v>
      </c>
      <c r="B2745" t="s">
        <v>62</v>
      </c>
      <c r="C2745" t="s">
        <v>21</v>
      </c>
      <c r="D2745" t="s">
        <v>25</v>
      </c>
      <c r="E2745" t="s">
        <v>17</v>
      </c>
      <c r="F2745" s="1">
        <v>43753</v>
      </c>
      <c r="G2745" s="1">
        <v>35006</v>
      </c>
      <c r="H2745">
        <v>63090</v>
      </c>
      <c r="I2745">
        <v>22850</v>
      </c>
      <c r="J2745">
        <v>82</v>
      </c>
      <c r="K2745">
        <v>49</v>
      </c>
      <c r="L2745" t="s">
        <v>37</v>
      </c>
      <c r="M2745">
        <v>101</v>
      </c>
      <c r="N2745">
        <f>Table1[[#This Row],[Basic Salary]]+Table1[[#This Row],[Bonus]]</f>
        <v>85940</v>
      </c>
      <c r="O2745" s="2">
        <f>Table1[[#This Row],[Bonus]]/Table1[[#This Row],[Basic Salary]]</f>
        <v>0.36218101125376445</v>
      </c>
      <c r="P2745">
        <f ca="1">DATEDIF(Table1[[#This Row],[Date of Birth]],TODAY(),"Y")</f>
        <v>30</v>
      </c>
      <c r="Q2745">
        <f ca="1">DATEDIF(Table1[[#This Row],[Joining Date]],TODAY(),"Y")</f>
        <v>6</v>
      </c>
      <c r="R2745" t="str">
        <f ca="1">IF(YEAR(Table1[[#This Row],[Joining Date]])=YEAR(TODAY()),"Yes","No")</f>
        <v>No</v>
      </c>
      <c r="S2745" t="str">
        <f ca="1">IF(Table1[[#This Row],[Experience]]&gt;5,"Yes","No")</f>
        <v>Yes</v>
      </c>
      <c r="T2745" t="str">
        <f>TEXT(Table1[[#This Row],[Joining Date]],"mmmm")</f>
        <v>October</v>
      </c>
      <c r="U2745" t="str">
        <f>TEXT(Table1[[#This Row],[Joining Date]],"yyyy")</f>
        <v>2019</v>
      </c>
      <c r="V2745" s="5">
        <f ca="1">TODAY()-Table1[[#This Row],[Joining Date]]</f>
        <v>2486</v>
      </c>
      <c r="W2745" t="str">
        <f>LEFT(Table1[[#This Row],[Employee Name]],FIND(" ",Table1[[#This Row],[Employee Name]])-1)</f>
        <v>Kavya</v>
      </c>
      <c r="X2745" t="str">
        <f>RIGHT(Table1[[#This Row],[Employee Name]],LEN(Table1[[#This Row],[Employee Name]])-FIND(" ",Table1[[#This Row],[Employee Name]]))</f>
        <v>Nair</v>
      </c>
      <c r="Y2745" t="str">
        <f>Table1[[#This Row],[Department]]&amp;"-"&amp;Table1[[#This Row],[Employee ID]]</f>
        <v>Finance-E03371</v>
      </c>
      <c r="Z2745" t="str">
        <f>LEFT(Table1[[#This Row],[Department]],3)</f>
        <v>Fin</v>
      </c>
      <c r="AA2745" t="str">
        <f>_xlfn.XLOOKUP(Table1[[#This Row],[Manager ID]],MANAGERS!A:A,MANAGERS!B:B)</f>
        <v>Manager_1</v>
      </c>
      <c r="AB2745" t="str" cm="1">
        <f t="array" ref="AB2745">_xlfn.XLOOKUP(Table1[[#This Row],[Manager ID]],Table2[[#All],[Manager ID]],Table2[[#All],[Department Head]])</f>
        <v>Support</v>
      </c>
      <c r="AC2745" s="2">
        <f>_xlfn.XLOOKUP(Table1[[#This Row],[City]],L:L,O:O)</f>
        <v>0.24036902712549932</v>
      </c>
      <c r="AD2745" t="str" cm="1">
        <f t="array" ref="AD2745">_xlfn.IFS(Table1[[#This Row],[Performance Score]]&gt;=90,"Excellent",Table1[[#This Row],[Performance Score]]&gt;=75,"Good",Table1[[#This Row],[Performance Score]]&gt;=60,"Average",Table1[[#This Row],[Performance Score]]&lt;=60,"Need Improvement")</f>
        <v>Need Improvement</v>
      </c>
      <c r="AE2745" t="str">
        <f>IF(AND(Table1[[#This Row],[Attendance %]]&gt;=80,(Table1[[#This Row],[Performance Score]]&gt;=80)),"Eligible","Not Eligible")</f>
        <v>Not Eligible</v>
      </c>
      <c r="AF2745" t="str">
        <f>IF(Table1[[#This Row],[Performance Score]]&gt;=80,"High Performer","Low Performer")</f>
        <v>Low Performer</v>
      </c>
      <c r="AG2745" t="str" cm="1">
        <f t="array" aca="1" ref="AG2745" ca="1">_xlfn.IFS(Table1[[#This Row],[Experience]]&lt;=3,"Junior",Table1[[#This Row],[Experience]]&lt;=7,"Mid Level",Table1[[#This Row],[Experience]]&gt;=7,"Senior")</f>
        <v>Mid Level</v>
      </c>
      <c r="AH2745" t="str">
        <f>IF(Table1[[#This Row],[Attendance %]]&gt;75,"OK","Below 75")</f>
        <v>OK</v>
      </c>
      <c r="AI2745" t="b">
        <f>ISBLANK(Table1[[#This Row],[Employee ID]])</f>
        <v>0</v>
      </c>
      <c r="AJ2745" t="b">
        <f>ISNUMBER(Table1[[#This Row],[Total Salary  ]])</f>
        <v>1</v>
      </c>
      <c r="AK2745" t="str">
        <f>IFERROR(_xlfn.XLOOKUP(Table1[[#This Row],[Manager ID]],MANAGERS!A:A,MANAGERS!B:B),"Not Found")</f>
        <v>Manager_1</v>
      </c>
    </row>
    <row r="2746" spans="1:37" x14ac:dyDescent="0.2">
      <c r="A2746" t="s">
        <v>3908</v>
      </c>
      <c r="B2746" t="s">
        <v>62</v>
      </c>
      <c r="C2746" t="s">
        <v>15</v>
      </c>
      <c r="D2746" t="s">
        <v>40</v>
      </c>
      <c r="E2746" t="s">
        <v>51</v>
      </c>
      <c r="F2746" s="1">
        <v>45612</v>
      </c>
      <c r="G2746" s="1">
        <v>39838</v>
      </c>
      <c r="H2746">
        <v>66987</v>
      </c>
      <c r="I2746">
        <v>18938</v>
      </c>
      <c r="J2746">
        <v>69</v>
      </c>
      <c r="K2746">
        <v>81</v>
      </c>
      <c r="L2746" t="s">
        <v>18</v>
      </c>
      <c r="M2746">
        <v>106</v>
      </c>
      <c r="N2746">
        <f>Table1[[#This Row],[Basic Salary]]+Table1[[#This Row],[Bonus]]</f>
        <v>85925</v>
      </c>
      <c r="O2746" s="2">
        <f>Table1[[#This Row],[Bonus]]/Table1[[#This Row],[Basic Salary]]</f>
        <v>0.28271157090181676</v>
      </c>
      <c r="P2746">
        <f ca="1">DATEDIF(Table1[[#This Row],[Date of Birth]],TODAY(),"Y")</f>
        <v>17</v>
      </c>
      <c r="Q2746">
        <f ca="1">DATEDIF(Table1[[#This Row],[Joining Date]],TODAY(),"Y")</f>
        <v>1</v>
      </c>
      <c r="R2746" t="str">
        <f ca="1">IF(YEAR(Table1[[#This Row],[Joining Date]])=YEAR(TODAY()),"Yes","No")</f>
        <v>No</v>
      </c>
      <c r="S2746" t="str">
        <f ca="1">IF(Table1[[#This Row],[Experience]]&gt;5,"Yes","No")</f>
        <v>No</v>
      </c>
      <c r="T2746" t="str">
        <f>TEXT(Table1[[#This Row],[Joining Date]],"mmmm")</f>
        <v>November</v>
      </c>
      <c r="U2746" t="str">
        <f>TEXT(Table1[[#This Row],[Joining Date]],"yyyy")</f>
        <v>2024</v>
      </c>
      <c r="V2746" s="5">
        <f ca="1">TODAY()-Table1[[#This Row],[Joining Date]]</f>
        <v>627</v>
      </c>
      <c r="W2746" t="str">
        <f>LEFT(Table1[[#This Row],[Employee Name]],FIND(" ",Table1[[#This Row],[Employee Name]])-1)</f>
        <v>Kavya</v>
      </c>
      <c r="X2746" t="str">
        <f>RIGHT(Table1[[#This Row],[Employee Name]],LEN(Table1[[#This Row],[Employee Name]])-FIND(" ",Table1[[#This Row],[Employee Name]]))</f>
        <v>Nair</v>
      </c>
      <c r="Y2746" t="str">
        <f>Table1[[#This Row],[Department]]&amp;"-"&amp;Table1[[#This Row],[Employee ID]]</f>
        <v>IT-E03852</v>
      </c>
      <c r="Z2746" t="str">
        <f>LEFT(Table1[[#This Row],[Department]],3)</f>
        <v>IT</v>
      </c>
      <c r="AA2746" t="str">
        <f>_xlfn.XLOOKUP(Table1[[#This Row],[Manager ID]],MANAGERS!A:A,MANAGERS!B:B)</f>
        <v>Manager_6</v>
      </c>
      <c r="AB2746" t="str" cm="1">
        <f t="array" ref="AB2746">_xlfn.XLOOKUP(Table1[[#This Row],[Manager ID]],Table2[[#All],[Manager ID]],Table2[[#All],[Department Head]])</f>
        <v>HR</v>
      </c>
      <c r="AC2746" s="2">
        <f>_xlfn.XLOOKUP(Table1[[#This Row],[City]],L:L,O:O)</f>
        <v>0.21356479274849693</v>
      </c>
      <c r="AD2746" t="str" cm="1">
        <f t="array" ref="AD2746">_xlfn.IFS(Table1[[#This Row],[Performance Score]]&gt;=90,"Excellent",Table1[[#This Row],[Performance Score]]&gt;=75,"Good",Table1[[#This Row],[Performance Score]]&gt;=60,"Average",Table1[[#This Row],[Performance Score]]&lt;=60,"Need Improvement")</f>
        <v>Good</v>
      </c>
      <c r="AE2746" t="str">
        <f>IF(AND(Table1[[#This Row],[Attendance %]]&gt;=80,(Table1[[#This Row],[Performance Score]]&gt;=80)),"Eligible","Not Eligible")</f>
        <v>Not Eligible</v>
      </c>
      <c r="AF2746" t="str">
        <f>IF(Table1[[#This Row],[Performance Score]]&gt;=80,"High Performer","Low Performer")</f>
        <v>High Performer</v>
      </c>
      <c r="AG2746" t="str" cm="1">
        <f t="array" aca="1" ref="AG2746" ca="1">_xlfn.IFS(Table1[[#This Row],[Experience]]&lt;=3,"Junior",Table1[[#This Row],[Experience]]&lt;=7,"Mid Level",Table1[[#This Row],[Experience]]&gt;=7,"Senior")</f>
        <v>Junior</v>
      </c>
      <c r="AH2746" t="str">
        <f>IF(Table1[[#This Row],[Attendance %]]&gt;75,"OK","Below 75")</f>
        <v>Below 75</v>
      </c>
      <c r="AI2746" t="b">
        <f>ISBLANK(Table1[[#This Row],[Employee ID]])</f>
        <v>0</v>
      </c>
      <c r="AJ2746" t="b">
        <f>ISNUMBER(Table1[[#This Row],[Total Salary  ]])</f>
        <v>1</v>
      </c>
      <c r="AK2746" t="str">
        <f>IFERROR(_xlfn.XLOOKUP(Table1[[#This Row],[Manager ID]],MANAGERS!A:A,MANAGERS!B:B),"Not Found")</f>
        <v>Manager_6</v>
      </c>
    </row>
    <row r="2747" spans="1:37" x14ac:dyDescent="0.2">
      <c r="A2747" t="s">
        <v>1756</v>
      </c>
      <c r="B2747" t="s">
        <v>39</v>
      </c>
      <c r="C2747" t="s">
        <v>21</v>
      </c>
      <c r="D2747" t="s">
        <v>25</v>
      </c>
      <c r="E2747" t="s">
        <v>26</v>
      </c>
      <c r="F2747" s="1">
        <v>43943</v>
      </c>
      <c r="G2747" s="1">
        <v>29722</v>
      </c>
      <c r="H2747">
        <v>68749</v>
      </c>
      <c r="I2747">
        <v>17136</v>
      </c>
      <c r="J2747">
        <v>67</v>
      </c>
      <c r="K2747">
        <v>59</v>
      </c>
      <c r="L2747" t="s">
        <v>37</v>
      </c>
      <c r="M2747">
        <v>116</v>
      </c>
      <c r="N2747">
        <f>Table1[[#This Row],[Basic Salary]]+Table1[[#This Row],[Bonus]]</f>
        <v>85885</v>
      </c>
      <c r="O2747" s="2">
        <f>Table1[[#This Row],[Bonus]]/Table1[[#This Row],[Basic Salary]]</f>
        <v>0.24925453461141253</v>
      </c>
      <c r="P2747">
        <f ca="1">DATEDIF(Table1[[#This Row],[Date of Birth]],TODAY(),"Y")</f>
        <v>45</v>
      </c>
      <c r="Q2747">
        <f ca="1">DATEDIF(Table1[[#This Row],[Joining Date]],TODAY(),"Y")</f>
        <v>6</v>
      </c>
      <c r="R2747" t="str">
        <f ca="1">IF(YEAR(Table1[[#This Row],[Joining Date]])=YEAR(TODAY()),"Yes","No")</f>
        <v>No</v>
      </c>
      <c r="S2747" t="str">
        <f ca="1">IF(Table1[[#This Row],[Experience]]&gt;5,"Yes","No")</f>
        <v>Yes</v>
      </c>
      <c r="T2747" t="str">
        <f>TEXT(Table1[[#This Row],[Joining Date]],"mmmm")</f>
        <v>April</v>
      </c>
      <c r="U2747" t="str">
        <f>TEXT(Table1[[#This Row],[Joining Date]],"yyyy")</f>
        <v>2020</v>
      </c>
      <c r="V2747" s="5">
        <f ca="1">TODAY()-Table1[[#This Row],[Joining Date]]</f>
        <v>2296</v>
      </c>
      <c r="W2747" t="str">
        <f>LEFT(Table1[[#This Row],[Employee Name]],FIND(" ",Table1[[#This Row],[Employee Name]])-1)</f>
        <v>Karan</v>
      </c>
      <c r="X2747" t="str">
        <f>RIGHT(Table1[[#This Row],[Employee Name]],LEN(Table1[[#This Row],[Employee Name]])-FIND(" ",Table1[[#This Row],[Employee Name]]))</f>
        <v>Malhotra</v>
      </c>
      <c r="Y2747" t="str">
        <f>Table1[[#This Row],[Department]]&amp;"-"&amp;Table1[[#This Row],[Employee ID]]</f>
        <v>Finance-E01700</v>
      </c>
      <c r="Z2747" t="str">
        <f>LEFT(Table1[[#This Row],[Department]],3)</f>
        <v>Fin</v>
      </c>
      <c r="AA2747" t="str">
        <f>_xlfn.XLOOKUP(Table1[[#This Row],[Manager ID]],MANAGERS!A:A,MANAGERS!B:B)</f>
        <v>Manager_16</v>
      </c>
      <c r="AB2747" t="str" cm="1">
        <f t="array" ref="AB2747">_xlfn.XLOOKUP(Table1[[#This Row],[Manager ID]],Table2[[#All],[Manager ID]],Table2[[#All],[Department Head]])</f>
        <v>Sales</v>
      </c>
      <c r="AC2747" s="2">
        <f>_xlfn.XLOOKUP(Table1[[#This Row],[City]],L:L,O:O)</f>
        <v>0.24036902712549932</v>
      </c>
      <c r="AD2747" t="str" cm="1">
        <f t="array" ref="AD2747">_xlfn.IFS(Table1[[#This Row],[Performance Score]]&gt;=90,"Excellent",Table1[[#This Row],[Performance Score]]&gt;=75,"Good",Table1[[#This Row],[Performance Score]]&gt;=60,"Average",Table1[[#This Row],[Performance Score]]&lt;=60,"Need Improvement")</f>
        <v>Need Improvement</v>
      </c>
      <c r="AE2747" t="str">
        <f>IF(AND(Table1[[#This Row],[Attendance %]]&gt;=80,(Table1[[#This Row],[Performance Score]]&gt;=80)),"Eligible","Not Eligible")</f>
        <v>Not Eligible</v>
      </c>
      <c r="AF2747" t="str">
        <f>IF(Table1[[#This Row],[Performance Score]]&gt;=80,"High Performer","Low Performer")</f>
        <v>Low Performer</v>
      </c>
      <c r="AG2747" t="str" cm="1">
        <f t="array" aca="1" ref="AG2747" ca="1">_xlfn.IFS(Table1[[#This Row],[Experience]]&lt;=3,"Junior",Table1[[#This Row],[Experience]]&lt;=7,"Mid Level",Table1[[#This Row],[Experience]]&gt;=7,"Senior")</f>
        <v>Mid Level</v>
      </c>
      <c r="AH2747" t="str">
        <f>IF(Table1[[#This Row],[Attendance %]]&gt;75,"OK","Below 75")</f>
        <v>Below 75</v>
      </c>
      <c r="AI2747" t="b">
        <f>ISBLANK(Table1[[#This Row],[Employee ID]])</f>
        <v>0</v>
      </c>
      <c r="AJ2747" t="b">
        <f>ISNUMBER(Table1[[#This Row],[Total Salary  ]])</f>
        <v>1</v>
      </c>
      <c r="AK2747" t="str">
        <f>IFERROR(_xlfn.XLOOKUP(Table1[[#This Row],[Manager ID]],MANAGERS!A:A,MANAGERS!B:B),"Not Found")</f>
        <v>Manager_16</v>
      </c>
    </row>
    <row r="2748" spans="1:37" x14ac:dyDescent="0.2">
      <c r="A2748" t="s">
        <v>2989</v>
      </c>
      <c r="B2748" t="s">
        <v>95</v>
      </c>
      <c r="C2748" t="s">
        <v>15</v>
      </c>
      <c r="D2748" t="s">
        <v>33</v>
      </c>
      <c r="E2748" t="s">
        <v>17</v>
      </c>
      <c r="F2748" s="1">
        <v>43036</v>
      </c>
      <c r="G2748" s="1">
        <v>34148</v>
      </c>
      <c r="H2748">
        <v>56962</v>
      </c>
      <c r="I2748">
        <v>28881</v>
      </c>
      <c r="J2748">
        <v>87</v>
      </c>
      <c r="K2748">
        <v>78</v>
      </c>
      <c r="L2748" t="s">
        <v>18</v>
      </c>
      <c r="M2748">
        <v>111</v>
      </c>
      <c r="N2748">
        <f>Table1[[#This Row],[Basic Salary]]+Table1[[#This Row],[Bonus]]</f>
        <v>85843</v>
      </c>
      <c r="O2748" s="2">
        <f>Table1[[#This Row],[Bonus]]/Table1[[#This Row],[Basic Salary]]</f>
        <v>0.50702222534321129</v>
      </c>
      <c r="P2748">
        <f ca="1">DATEDIF(Table1[[#This Row],[Date of Birth]],TODAY(),"Y")</f>
        <v>33</v>
      </c>
      <c r="Q2748">
        <f ca="1">DATEDIF(Table1[[#This Row],[Joining Date]],TODAY(),"Y")</f>
        <v>8</v>
      </c>
      <c r="R2748" t="str">
        <f ca="1">IF(YEAR(Table1[[#This Row],[Joining Date]])=YEAR(TODAY()),"Yes","No")</f>
        <v>No</v>
      </c>
      <c r="S2748" t="str">
        <f ca="1">IF(Table1[[#This Row],[Experience]]&gt;5,"Yes","No")</f>
        <v>Yes</v>
      </c>
      <c r="T2748" t="str">
        <f>TEXT(Table1[[#This Row],[Joining Date]],"mmmm")</f>
        <v>October</v>
      </c>
      <c r="U2748" t="str">
        <f>TEXT(Table1[[#This Row],[Joining Date]],"yyyy")</f>
        <v>2017</v>
      </c>
      <c r="V2748" s="5">
        <f ca="1">TODAY()-Table1[[#This Row],[Joining Date]]</f>
        <v>3203</v>
      </c>
      <c r="W2748" t="str">
        <f>LEFT(Table1[[#This Row],[Employee Name]],FIND(" ",Table1[[#This Row],[Employee Name]])-1)</f>
        <v>Ajay</v>
      </c>
      <c r="X2748" t="str">
        <f>RIGHT(Table1[[#This Row],[Employee Name]],LEN(Table1[[#This Row],[Employee Name]])-FIND(" ",Table1[[#This Row],[Employee Name]]))</f>
        <v>Singh</v>
      </c>
      <c r="Y2748" t="str">
        <f>Table1[[#This Row],[Department]]&amp;"-"&amp;Table1[[#This Row],[Employee ID]]</f>
        <v>Marketing-E02933</v>
      </c>
      <c r="Z2748" t="str">
        <f>LEFT(Table1[[#This Row],[Department]],3)</f>
        <v>Mar</v>
      </c>
      <c r="AA2748" t="str">
        <f>_xlfn.XLOOKUP(Table1[[#This Row],[Manager ID]],MANAGERS!A:A,MANAGERS!B:B)</f>
        <v>Manager_11</v>
      </c>
      <c r="AB2748" t="str" cm="1">
        <f t="array" ref="AB2748">_xlfn.XLOOKUP(Table1[[#This Row],[Manager ID]],Table2[[#All],[Manager ID]],Table2[[#All],[Department Head]])</f>
        <v>Marketing</v>
      </c>
      <c r="AC2748" s="2">
        <f>_xlfn.XLOOKUP(Table1[[#This Row],[City]],L:L,O:O)</f>
        <v>0.21356479274849693</v>
      </c>
      <c r="AD2748" t="str" cm="1">
        <f t="array" ref="AD2748">_xlfn.IFS(Table1[[#This Row],[Performance Score]]&gt;=90,"Excellent",Table1[[#This Row],[Performance Score]]&gt;=75,"Good",Table1[[#This Row],[Performance Score]]&gt;=60,"Average",Table1[[#This Row],[Performance Score]]&lt;=60,"Need Improvement")</f>
        <v>Good</v>
      </c>
      <c r="AE2748" t="str">
        <f>IF(AND(Table1[[#This Row],[Attendance %]]&gt;=80,(Table1[[#This Row],[Performance Score]]&gt;=80)),"Eligible","Not Eligible")</f>
        <v>Not Eligible</v>
      </c>
      <c r="AF2748" t="str">
        <f>IF(Table1[[#This Row],[Performance Score]]&gt;=80,"High Performer","Low Performer")</f>
        <v>Low Performer</v>
      </c>
      <c r="AG2748" t="str" cm="1">
        <f t="array" aca="1" ref="AG2748" ca="1">_xlfn.IFS(Table1[[#This Row],[Experience]]&lt;=3,"Junior",Table1[[#This Row],[Experience]]&lt;=7,"Mid Level",Table1[[#This Row],[Experience]]&gt;=7,"Senior")</f>
        <v>Senior</v>
      </c>
      <c r="AH2748" t="str">
        <f>IF(Table1[[#This Row],[Attendance %]]&gt;75,"OK","Below 75")</f>
        <v>OK</v>
      </c>
      <c r="AI2748" t="b">
        <f>ISBLANK(Table1[[#This Row],[Employee ID]])</f>
        <v>0</v>
      </c>
      <c r="AJ2748" t="b">
        <f>ISNUMBER(Table1[[#This Row],[Total Salary  ]])</f>
        <v>1</v>
      </c>
      <c r="AK2748" t="str">
        <f>IFERROR(_xlfn.XLOOKUP(Table1[[#This Row],[Manager ID]],MANAGERS!A:A,MANAGERS!B:B),"Not Found")</f>
        <v>Manager_11</v>
      </c>
    </row>
    <row r="2749" spans="1:37" x14ac:dyDescent="0.2">
      <c r="A2749" t="s">
        <v>2620</v>
      </c>
      <c r="B2749" t="s">
        <v>39</v>
      </c>
      <c r="C2749" t="s">
        <v>15</v>
      </c>
      <c r="D2749" t="s">
        <v>16</v>
      </c>
      <c r="E2749" t="s">
        <v>22</v>
      </c>
      <c r="F2749" s="1">
        <v>43945</v>
      </c>
      <c r="G2749" s="1">
        <v>40016</v>
      </c>
      <c r="H2749">
        <v>72775</v>
      </c>
      <c r="I2749">
        <v>13061</v>
      </c>
      <c r="J2749">
        <v>100</v>
      </c>
      <c r="K2749">
        <v>99</v>
      </c>
      <c r="L2749" t="s">
        <v>53</v>
      </c>
      <c r="M2749">
        <v>115</v>
      </c>
      <c r="N2749">
        <f>Table1[[#This Row],[Basic Salary]]+Table1[[#This Row],[Bonus]]</f>
        <v>85836</v>
      </c>
      <c r="O2749" s="2">
        <f>Table1[[#This Row],[Bonus]]/Table1[[#This Row],[Basic Salary]]</f>
        <v>0.17947097217451047</v>
      </c>
      <c r="P2749">
        <f ca="1">DATEDIF(Table1[[#This Row],[Date of Birth]],TODAY(),"Y")</f>
        <v>17</v>
      </c>
      <c r="Q2749">
        <f ca="1">DATEDIF(Table1[[#This Row],[Joining Date]],TODAY(),"Y")</f>
        <v>6</v>
      </c>
      <c r="R2749" t="str">
        <f ca="1">IF(YEAR(Table1[[#This Row],[Joining Date]])=YEAR(TODAY()),"Yes","No")</f>
        <v>No</v>
      </c>
      <c r="S2749" t="str">
        <f ca="1">IF(Table1[[#This Row],[Experience]]&gt;5,"Yes","No")</f>
        <v>Yes</v>
      </c>
      <c r="T2749" t="str">
        <f>TEXT(Table1[[#This Row],[Joining Date]],"mmmm")</f>
        <v>April</v>
      </c>
      <c r="U2749" t="str">
        <f>TEXT(Table1[[#This Row],[Joining Date]],"yyyy")</f>
        <v>2020</v>
      </c>
      <c r="V2749" s="5">
        <f ca="1">TODAY()-Table1[[#This Row],[Joining Date]]</f>
        <v>2294</v>
      </c>
      <c r="W2749" t="str">
        <f>LEFT(Table1[[#This Row],[Employee Name]],FIND(" ",Table1[[#This Row],[Employee Name]])-1)</f>
        <v>Karan</v>
      </c>
      <c r="X2749" t="str">
        <f>RIGHT(Table1[[#This Row],[Employee Name]],LEN(Table1[[#This Row],[Employee Name]])-FIND(" ",Table1[[#This Row],[Employee Name]]))</f>
        <v>Malhotra</v>
      </c>
      <c r="Y2749" t="str">
        <f>Table1[[#This Row],[Department]]&amp;"-"&amp;Table1[[#This Row],[Employee ID]]</f>
        <v>HR-E02564</v>
      </c>
      <c r="Z2749" t="str">
        <f>LEFT(Table1[[#This Row],[Department]],3)</f>
        <v>HR</v>
      </c>
      <c r="AA2749" t="str">
        <f>_xlfn.XLOOKUP(Table1[[#This Row],[Manager ID]],MANAGERS!A:A,MANAGERS!B:B)</f>
        <v>Manager_15</v>
      </c>
      <c r="AB2749" t="str" cm="1">
        <f t="array" ref="AB2749">_xlfn.XLOOKUP(Table1[[#This Row],[Manager ID]],Table2[[#All],[Manager ID]],Table2[[#All],[Department Head]])</f>
        <v>Support</v>
      </c>
      <c r="AC2749" s="2">
        <f>_xlfn.XLOOKUP(Table1[[#This Row],[City]],L:L,O:O)</f>
        <v>0.23685887225230964</v>
      </c>
      <c r="AD2749" t="str" cm="1">
        <f t="array" ref="AD2749">_xlfn.IFS(Table1[[#This Row],[Performance Score]]&gt;=90,"Excellent",Table1[[#This Row],[Performance Score]]&gt;=75,"Good",Table1[[#This Row],[Performance Score]]&gt;=60,"Average",Table1[[#This Row],[Performance Score]]&lt;=60,"Need Improvement")</f>
        <v>Excellent</v>
      </c>
      <c r="AE2749" t="str">
        <f>IF(AND(Table1[[#This Row],[Attendance %]]&gt;=80,(Table1[[#This Row],[Performance Score]]&gt;=80)),"Eligible","Not Eligible")</f>
        <v>Eligible</v>
      </c>
      <c r="AF2749" t="str">
        <f>IF(Table1[[#This Row],[Performance Score]]&gt;=80,"High Performer","Low Performer")</f>
        <v>High Performer</v>
      </c>
      <c r="AG2749" t="str" cm="1">
        <f t="array" aca="1" ref="AG2749" ca="1">_xlfn.IFS(Table1[[#This Row],[Experience]]&lt;=3,"Junior",Table1[[#This Row],[Experience]]&lt;=7,"Mid Level",Table1[[#This Row],[Experience]]&gt;=7,"Senior")</f>
        <v>Mid Level</v>
      </c>
      <c r="AH2749" t="str">
        <f>IF(Table1[[#This Row],[Attendance %]]&gt;75,"OK","Below 75")</f>
        <v>OK</v>
      </c>
      <c r="AI2749" t="b">
        <f>ISBLANK(Table1[[#This Row],[Employee ID]])</f>
        <v>0</v>
      </c>
      <c r="AJ2749" t="b">
        <f>ISNUMBER(Table1[[#This Row],[Total Salary  ]])</f>
        <v>1</v>
      </c>
      <c r="AK2749" t="str">
        <f>IFERROR(_xlfn.XLOOKUP(Table1[[#This Row],[Manager ID]],MANAGERS!A:A,MANAGERS!B:B),"Not Found")</f>
        <v>Manager_15</v>
      </c>
    </row>
    <row r="2750" spans="1:37" x14ac:dyDescent="0.2">
      <c r="A2750" t="s">
        <v>361</v>
      </c>
      <c r="B2750" t="s">
        <v>45</v>
      </c>
      <c r="C2750" t="s">
        <v>21</v>
      </c>
      <c r="D2750" t="s">
        <v>40</v>
      </c>
      <c r="E2750" t="s">
        <v>65</v>
      </c>
      <c r="F2750" s="1">
        <v>44370</v>
      </c>
      <c r="G2750" s="1">
        <v>39582</v>
      </c>
      <c r="H2750">
        <v>60221</v>
      </c>
      <c r="I2750">
        <v>25572</v>
      </c>
      <c r="J2750">
        <v>86</v>
      </c>
      <c r="K2750">
        <v>64</v>
      </c>
      <c r="L2750" t="s">
        <v>27</v>
      </c>
      <c r="M2750">
        <v>103</v>
      </c>
      <c r="N2750">
        <f>Table1[[#This Row],[Basic Salary]]+Table1[[#This Row],[Bonus]]</f>
        <v>85793</v>
      </c>
      <c r="O2750" s="2">
        <f>Table1[[#This Row],[Bonus]]/Table1[[#This Row],[Basic Salary]]</f>
        <v>0.42463592434532804</v>
      </c>
      <c r="P2750">
        <f ca="1">DATEDIF(Table1[[#This Row],[Date of Birth]],TODAY(),"Y")</f>
        <v>18</v>
      </c>
      <c r="Q2750">
        <f ca="1">DATEDIF(Table1[[#This Row],[Joining Date]],TODAY(),"Y")</f>
        <v>5</v>
      </c>
      <c r="R2750" t="str">
        <f ca="1">IF(YEAR(Table1[[#This Row],[Joining Date]])=YEAR(TODAY()),"Yes","No")</f>
        <v>No</v>
      </c>
      <c r="S2750" t="str">
        <f ca="1">IF(Table1[[#This Row],[Experience]]&gt;5,"Yes","No")</f>
        <v>No</v>
      </c>
      <c r="T2750" t="str">
        <f>TEXT(Table1[[#This Row],[Joining Date]],"mmmm")</f>
        <v>June</v>
      </c>
      <c r="U2750" t="str">
        <f>TEXT(Table1[[#This Row],[Joining Date]],"yyyy")</f>
        <v>2021</v>
      </c>
      <c r="V2750" s="5">
        <f ca="1">TODAY()-Table1[[#This Row],[Joining Date]]</f>
        <v>1869</v>
      </c>
      <c r="W2750" t="str">
        <f>LEFT(Table1[[#This Row],[Employee Name]],FIND(" ",Table1[[#This Row],[Employee Name]])-1)</f>
        <v>Ananya</v>
      </c>
      <c r="X2750" t="str">
        <f>RIGHT(Table1[[#This Row],[Employee Name]],LEN(Table1[[#This Row],[Employee Name]])-FIND(" ",Table1[[#This Row],[Employee Name]]))</f>
        <v>Rao</v>
      </c>
      <c r="Y2750" t="str">
        <f>Table1[[#This Row],[Department]]&amp;"-"&amp;Table1[[#This Row],[Employee ID]]</f>
        <v>IT-E00305</v>
      </c>
      <c r="Z2750" t="str">
        <f>LEFT(Table1[[#This Row],[Department]],3)</f>
        <v>IT</v>
      </c>
      <c r="AA2750" t="str">
        <f>_xlfn.XLOOKUP(Table1[[#This Row],[Manager ID]],MANAGERS!A:A,MANAGERS!B:B)</f>
        <v>Manager_3</v>
      </c>
      <c r="AB2750" t="str" cm="1">
        <f t="array" ref="AB2750">_xlfn.XLOOKUP(Table1[[#This Row],[Manager ID]],Table2[[#All],[Manager ID]],Table2[[#All],[Department Head]])</f>
        <v>IT</v>
      </c>
      <c r="AC2750" s="2">
        <f>_xlfn.XLOOKUP(Table1[[#This Row],[City]],L:L,O:O)</f>
        <v>0.23674293405114402</v>
      </c>
      <c r="AD2750" t="str" cm="1">
        <f t="array" ref="AD2750">_xlfn.IFS(Table1[[#This Row],[Performance Score]]&gt;=90,"Excellent",Table1[[#This Row],[Performance Score]]&gt;=75,"Good",Table1[[#This Row],[Performance Score]]&gt;=60,"Average",Table1[[#This Row],[Performance Score]]&lt;=60,"Need Improvement")</f>
        <v>Average</v>
      </c>
      <c r="AE2750" t="str">
        <f>IF(AND(Table1[[#This Row],[Attendance %]]&gt;=80,(Table1[[#This Row],[Performance Score]]&gt;=80)),"Eligible","Not Eligible")</f>
        <v>Not Eligible</v>
      </c>
      <c r="AF2750" t="str">
        <f>IF(Table1[[#This Row],[Performance Score]]&gt;=80,"High Performer","Low Performer")</f>
        <v>Low Performer</v>
      </c>
      <c r="AG2750" t="str" cm="1">
        <f t="array" aca="1" ref="AG2750" ca="1">_xlfn.IFS(Table1[[#This Row],[Experience]]&lt;=3,"Junior",Table1[[#This Row],[Experience]]&lt;=7,"Mid Level",Table1[[#This Row],[Experience]]&gt;=7,"Senior")</f>
        <v>Mid Level</v>
      </c>
      <c r="AH2750" t="str">
        <f>IF(Table1[[#This Row],[Attendance %]]&gt;75,"OK","Below 75")</f>
        <v>OK</v>
      </c>
      <c r="AI2750" t="b">
        <f>ISBLANK(Table1[[#This Row],[Employee ID]])</f>
        <v>0</v>
      </c>
      <c r="AJ2750" t="b">
        <f>ISNUMBER(Table1[[#This Row],[Total Salary  ]])</f>
        <v>1</v>
      </c>
      <c r="AK2750" t="str">
        <f>IFERROR(_xlfn.XLOOKUP(Table1[[#This Row],[Manager ID]],MANAGERS!A:A,MANAGERS!B:B),"Not Found")</f>
        <v>Manager_3</v>
      </c>
    </row>
    <row r="2751" spans="1:37" x14ac:dyDescent="0.2">
      <c r="A2751" t="s">
        <v>467</v>
      </c>
      <c r="B2751" t="s">
        <v>85</v>
      </c>
      <c r="C2751" t="s">
        <v>21</v>
      </c>
      <c r="D2751" t="s">
        <v>33</v>
      </c>
      <c r="E2751" t="s">
        <v>22</v>
      </c>
      <c r="F2751" s="1">
        <v>44718</v>
      </c>
      <c r="G2751" s="1">
        <v>37745</v>
      </c>
      <c r="H2751">
        <v>60386</v>
      </c>
      <c r="I2751">
        <v>25407</v>
      </c>
      <c r="J2751">
        <v>98</v>
      </c>
      <c r="K2751">
        <v>84</v>
      </c>
      <c r="L2751" t="s">
        <v>37</v>
      </c>
      <c r="M2751">
        <v>114</v>
      </c>
      <c r="N2751">
        <f>Table1[[#This Row],[Basic Salary]]+Table1[[#This Row],[Bonus]]</f>
        <v>85793</v>
      </c>
      <c r="O2751" s="2">
        <f>Table1[[#This Row],[Bonus]]/Table1[[#This Row],[Basic Salary]]</f>
        <v>0.42074321862683406</v>
      </c>
      <c r="P2751">
        <f ca="1">DATEDIF(Table1[[#This Row],[Date of Birth]],TODAY(),"Y")</f>
        <v>23</v>
      </c>
      <c r="Q2751">
        <f ca="1">DATEDIF(Table1[[#This Row],[Joining Date]],TODAY(),"Y")</f>
        <v>4</v>
      </c>
      <c r="R2751" t="str">
        <f ca="1">IF(YEAR(Table1[[#This Row],[Joining Date]])=YEAR(TODAY()),"Yes","No")</f>
        <v>No</v>
      </c>
      <c r="S2751" t="str">
        <f ca="1">IF(Table1[[#This Row],[Experience]]&gt;5,"Yes","No")</f>
        <v>No</v>
      </c>
      <c r="T2751" t="str">
        <f>TEXT(Table1[[#This Row],[Joining Date]],"mmmm")</f>
        <v>June</v>
      </c>
      <c r="U2751" t="str">
        <f>TEXT(Table1[[#This Row],[Joining Date]],"yyyy")</f>
        <v>2022</v>
      </c>
      <c r="V2751" s="5">
        <f ca="1">TODAY()-Table1[[#This Row],[Joining Date]]</f>
        <v>1521</v>
      </c>
      <c r="W2751" t="str">
        <f>LEFT(Table1[[#This Row],[Employee Name]],FIND(" ",Table1[[#This Row],[Employee Name]])-1)</f>
        <v>Pooja</v>
      </c>
      <c r="X2751" t="str">
        <f>RIGHT(Table1[[#This Row],[Employee Name]],LEN(Table1[[#This Row],[Employee Name]])-FIND(" ",Table1[[#This Row],[Employee Name]]))</f>
        <v>Das</v>
      </c>
      <c r="Y2751" t="str">
        <f>Table1[[#This Row],[Department]]&amp;"-"&amp;Table1[[#This Row],[Employee ID]]</f>
        <v>Marketing-E00411</v>
      </c>
      <c r="Z2751" t="str">
        <f>LEFT(Table1[[#This Row],[Department]],3)</f>
        <v>Mar</v>
      </c>
      <c r="AA2751" t="str">
        <f>_xlfn.XLOOKUP(Table1[[#This Row],[Manager ID]],MANAGERS!A:A,MANAGERS!B:B)</f>
        <v>Manager_14</v>
      </c>
      <c r="AB2751" t="str" cm="1">
        <f t="array" ref="AB2751">_xlfn.XLOOKUP(Table1[[#This Row],[Manager ID]],Table2[[#All],[Manager ID]],Table2[[#All],[Department Head]])</f>
        <v>Marketing</v>
      </c>
      <c r="AC2751" s="2">
        <f>_xlfn.XLOOKUP(Table1[[#This Row],[City]],L:L,O:O)</f>
        <v>0.24036902712549932</v>
      </c>
      <c r="AD2751" t="str" cm="1">
        <f t="array" ref="AD2751">_xlfn.IFS(Table1[[#This Row],[Performance Score]]&gt;=90,"Excellent",Table1[[#This Row],[Performance Score]]&gt;=75,"Good",Table1[[#This Row],[Performance Score]]&gt;=60,"Average",Table1[[#This Row],[Performance Score]]&lt;=60,"Need Improvement")</f>
        <v>Good</v>
      </c>
      <c r="AE2751" t="str">
        <f>IF(AND(Table1[[#This Row],[Attendance %]]&gt;=80,(Table1[[#This Row],[Performance Score]]&gt;=80)),"Eligible","Not Eligible")</f>
        <v>Eligible</v>
      </c>
      <c r="AF2751" t="str">
        <f>IF(Table1[[#This Row],[Performance Score]]&gt;=80,"High Performer","Low Performer")</f>
        <v>High Performer</v>
      </c>
      <c r="AG2751" t="str" cm="1">
        <f t="array" aca="1" ref="AG2751" ca="1">_xlfn.IFS(Table1[[#This Row],[Experience]]&lt;=3,"Junior",Table1[[#This Row],[Experience]]&lt;=7,"Mid Level",Table1[[#This Row],[Experience]]&gt;=7,"Senior")</f>
        <v>Mid Level</v>
      </c>
      <c r="AH2751" t="str">
        <f>IF(Table1[[#This Row],[Attendance %]]&gt;75,"OK","Below 75")</f>
        <v>OK</v>
      </c>
      <c r="AI2751" t="b">
        <f>ISBLANK(Table1[[#This Row],[Employee ID]])</f>
        <v>0</v>
      </c>
      <c r="AJ2751" t="b">
        <f>ISNUMBER(Table1[[#This Row],[Total Salary  ]])</f>
        <v>1</v>
      </c>
      <c r="AK2751" t="str">
        <f>IFERROR(_xlfn.XLOOKUP(Table1[[#This Row],[Manager ID]],MANAGERS!A:A,MANAGERS!B:B),"Not Found")</f>
        <v>Manager_14</v>
      </c>
    </row>
    <row r="2752" spans="1:37" x14ac:dyDescent="0.2">
      <c r="A2752" t="s">
        <v>3199</v>
      </c>
      <c r="B2752" t="s">
        <v>129</v>
      </c>
      <c r="C2752" t="s">
        <v>21</v>
      </c>
      <c r="D2752" t="s">
        <v>81</v>
      </c>
      <c r="E2752" t="s">
        <v>30</v>
      </c>
      <c r="F2752" s="1">
        <v>44975</v>
      </c>
      <c r="G2752" s="1">
        <v>39260</v>
      </c>
      <c r="H2752">
        <v>59514</v>
      </c>
      <c r="I2752">
        <v>26254</v>
      </c>
      <c r="J2752">
        <v>73</v>
      </c>
      <c r="K2752">
        <v>80</v>
      </c>
      <c r="L2752" t="s">
        <v>34</v>
      </c>
      <c r="M2752">
        <v>110</v>
      </c>
      <c r="N2752">
        <f>Table1[[#This Row],[Basic Salary]]+Table1[[#This Row],[Bonus]]</f>
        <v>85768</v>
      </c>
      <c r="O2752" s="2">
        <f>Table1[[#This Row],[Bonus]]/Table1[[#This Row],[Basic Salary]]</f>
        <v>0.44113989985549618</v>
      </c>
      <c r="P2752">
        <f ca="1">DATEDIF(Table1[[#This Row],[Date of Birth]],TODAY(),"Y")</f>
        <v>19</v>
      </c>
      <c r="Q2752">
        <f ca="1">DATEDIF(Table1[[#This Row],[Joining Date]],TODAY(),"Y")</f>
        <v>3</v>
      </c>
      <c r="R2752" t="str">
        <f ca="1">IF(YEAR(Table1[[#This Row],[Joining Date]])=YEAR(TODAY()),"Yes","No")</f>
        <v>No</v>
      </c>
      <c r="S2752" t="str">
        <f ca="1">IF(Table1[[#This Row],[Experience]]&gt;5,"Yes","No")</f>
        <v>No</v>
      </c>
      <c r="T2752" t="str">
        <f>TEXT(Table1[[#This Row],[Joining Date]],"mmmm")</f>
        <v>February</v>
      </c>
      <c r="U2752" t="str">
        <f>TEXT(Table1[[#This Row],[Joining Date]],"yyyy")</f>
        <v>2023</v>
      </c>
      <c r="V2752" s="5">
        <f ca="1">TODAY()-Table1[[#This Row],[Joining Date]]</f>
        <v>1264</v>
      </c>
      <c r="W2752" t="str">
        <f>LEFT(Table1[[#This Row],[Employee Name]],FIND(" ",Table1[[#This Row],[Employee Name]])-1)</f>
        <v>Aarav</v>
      </c>
      <c r="X2752" t="str">
        <f>RIGHT(Table1[[#This Row],[Employee Name]],LEN(Table1[[#This Row],[Employee Name]])-FIND(" ",Table1[[#This Row],[Employee Name]]))</f>
        <v>Sharma</v>
      </c>
      <c r="Y2752" t="str">
        <f>Table1[[#This Row],[Department]]&amp;"-"&amp;Table1[[#This Row],[Employee ID]]</f>
        <v>Sales-E03143</v>
      </c>
      <c r="Z2752" t="str">
        <f>LEFT(Table1[[#This Row],[Department]],3)</f>
        <v>Sal</v>
      </c>
      <c r="AA2752" t="str">
        <f>_xlfn.XLOOKUP(Table1[[#This Row],[Manager ID]],MANAGERS!A:A,MANAGERS!B:B)</f>
        <v>Manager_10</v>
      </c>
      <c r="AB2752" t="str" cm="1">
        <f t="array" ref="AB2752">_xlfn.XLOOKUP(Table1[[#This Row],[Manager ID]],Table2[[#All],[Manager ID]],Table2[[#All],[Department Head]])</f>
        <v>HR</v>
      </c>
      <c r="AC2752" s="2">
        <f>_xlfn.XLOOKUP(Table1[[#This Row],[City]],L:L,O:O)</f>
        <v>0.24030340748661314</v>
      </c>
      <c r="AD2752" t="str" cm="1">
        <f t="array" ref="AD2752">_xlfn.IFS(Table1[[#This Row],[Performance Score]]&gt;=90,"Excellent",Table1[[#This Row],[Performance Score]]&gt;=75,"Good",Table1[[#This Row],[Performance Score]]&gt;=60,"Average",Table1[[#This Row],[Performance Score]]&lt;=60,"Need Improvement")</f>
        <v>Good</v>
      </c>
      <c r="AE2752" t="str">
        <f>IF(AND(Table1[[#This Row],[Attendance %]]&gt;=80,(Table1[[#This Row],[Performance Score]]&gt;=80)),"Eligible","Not Eligible")</f>
        <v>Not Eligible</v>
      </c>
      <c r="AF2752" t="str">
        <f>IF(Table1[[#This Row],[Performance Score]]&gt;=80,"High Performer","Low Performer")</f>
        <v>High Performer</v>
      </c>
      <c r="AG2752" t="str" cm="1">
        <f t="array" aca="1" ref="AG2752" ca="1">_xlfn.IFS(Table1[[#This Row],[Experience]]&lt;=3,"Junior",Table1[[#This Row],[Experience]]&lt;=7,"Mid Level",Table1[[#This Row],[Experience]]&gt;=7,"Senior")</f>
        <v>Junior</v>
      </c>
      <c r="AH2752" t="str">
        <f>IF(Table1[[#This Row],[Attendance %]]&gt;75,"OK","Below 75")</f>
        <v>Below 75</v>
      </c>
      <c r="AI2752" t="b">
        <f>ISBLANK(Table1[[#This Row],[Employee ID]])</f>
        <v>0</v>
      </c>
      <c r="AJ2752" t="b">
        <f>ISNUMBER(Table1[[#This Row],[Total Salary  ]])</f>
        <v>1</v>
      </c>
      <c r="AK2752" t="str">
        <f>IFERROR(_xlfn.XLOOKUP(Table1[[#This Row],[Manager ID]],MANAGERS!A:A,MANAGERS!B:B),"Not Found")</f>
        <v>Manager_10</v>
      </c>
    </row>
    <row r="2753" spans="1:37" x14ac:dyDescent="0.2">
      <c r="A2753" t="s">
        <v>2448</v>
      </c>
      <c r="B2753" t="s">
        <v>20</v>
      </c>
      <c r="C2753" t="s">
        <v>21</v>
      </c>
      <c r="D2753" t="s">
        <v>40</v>
      </c>
      <c r="E2753" t="s">
        <v>51</v>
      </c>
      <c r="F2753" s="1">
        <v>43815</v>
      </c>
      <c r="G2753" s="1">
        <v>37587</v>
      </c>
      <c r="H2753">
        <v>60332</v>
      </c>
      <c r="I2753">
        <v>25432</v>
      </c>
      <c r="J2753">
        <v>78</v>
      </c>
      <c r="K2753">
        <v>70</v>
      </c>
      <c r="L2753" t="s">
        <v>27</v>
      </c>
      <c r="M2753">
        <v>103</v>
      </c>
      <c r="N2753">
        <f>Table1[[#This Row],[Basic Salary]]+Table1[[#This Row],[Bonus]]</f>
        <v>85764</v>
      </c>
      <c r="O2753" s="2">
        <f>Table1[[#This Row],[Bonus]]/Table1[[#This Row],[Basic Salary]]</f>
        <v>0.42153417755088513</v>
      </c>
      <c r="P2753">
        <f ca="1">DATEDIF(Table1[[#This Row],[Date of Birth]],TODAY(),"Y")</f>
        <v>23</v>
      </c>
      <c r="Q2753">
        <f ca="1">DATEDIF(Table1[[#This Row],[Joining Date]],TODAY(),"Y")</f>
        <v>6</v>
      </c>
      <c r="R2753" t="str">
        <f ca="1">IF(YEAR(Table1[[#This Row],[Joining Date]])=YEAR(TODAY()),"Yes","No")</f>
        <v>No</v>
      </c>
      <c r="S2753" t="str">
        <f ca="1">IF(Table1[[#This Row],[Experience]]&gt;5,"Yes","No")</f>
        <v>Yes</v>
      </c>
      <c r="T2753" t="str">
        <f>TEXT(Table1[[#This Row],[Joining Date]],"mmmm")</f>
        <v>December</v>
      </c>
      <c r="U2753" t="str">
        <f>TEXT(Table1[[#This Row],[Joining Date]],"yyyy")</f>
        <v>2019</v>
      </c>
      <c r="V2753" s="5">
        <f ca="1">TODAY()-Table1[[#This Row],[Joining Date]]</f>
        <v>2424</v>
      </c>
      <c r="W2753" t="str">
        <f>LEFT(Table1[[#This Row],[Employee Name]],FIND(" ",Table1[[#This Row],[Employee Name]])-1)</f>
        <v>Rahul</v>
      </c>
      <c r="X2753" t="str">
        <f>RIGHT(Table1[[#This Row],[Employee Name]],LEN(Table1[[#This Row],[Employee Name]])-FIND(" ",Table1[[#This Row],[Employee Name]]))</f>
        <v>Verma</v>
      </c>
      <c r="Y2753" t="str">
        <f>Table1[[#This Row],[Department]]&amp;"-"&amp;Table1[[#This Row],[Employee ID]]</f>
        <v>IT-E02392</v>
      </c>
      <c r="Z2753" t="str">
        <f>LEFT(Table1[[#This Row],[Department]],3)</f>
        <v>IT</v>
      </c>
      <c r="AA2753" t="str">
        <f>_xlfn.XLOOKUP(Table1[[#This Row],[Manager ID]],MANAGERS!A:A,MANAGERS!B:B)</f>
        <v>Manager_3</v>
      </c>
      <c r="AB2753" t="str" cm="1">
        <f t="array" ref="AB2753">_xlfn.XLOOKUP(Table1[[#This Row],[Manager ID]],Table2[[#All],[Manager ID]],Table2[[#All],[Department Head]])</f>
        <v>IT</v>
      </c>
      <c r="AC2753" s="2">
        <f>_xlfn.XLOOKUP(Table1[[#This Row],[City]],L:L,O:O)</f>
        <v>0.23674293405114402</v>
      </c>
      <c r="AD2753" t="str" cm="1">
        <f t="array" ref="AD2753">_xlfn.IFS(Table1[[#This Row],[Performance Score]]&gt;=90,"Excellent",Table1[[#This Row],[Performance Score]]&gt;=75,"Good",Table1[[#This Row],[Performance Score]]&gt;=60,"Average",Table1[[#This Row],[Performance Score]]&lt;=60,"Need Improvement")</f>
        <v>Average</v>
      </c>
      <c r="AE2753" t="str">
        <f>IF(AND(Table1[[#This Row],[Attendance %]]&gt;=80,(Table1[[#This Row],[Performance Score]]&gt;=80)),"Eligible","Not Eligible")</f>
        <v>Not Eligible</v>
      </c>
      <c r="AF2753" t="str">
        <f>IF(Table1[[#This Row],[Performance Score]]&gt;=80,"High Performer","Low Performer")</f>
        <v>Low Performer</v>
      </c>
      <c r="AG2753" t="str" cm="1">
        <f t="array" aca="1" ref="AG2753" ca="1">_xlfn.IFS(Table1[[#This Row],[Experience]]&lt;=3,"Junior",Table1[[#This Row],[Experience]]&lt;=7,"Mid Level",Table1[[#This Row],[Experience]]&gt;=7,"Senior")</f>
        <v>Mid Level</v>
      </c>
      <c r="AH2753" t="str">
        <f>IF(Table1[[#This Row],[Attendance %]]&gt;75,"OK","Below 75")</f>
        <v>OK</v>
      </c>
      <c r="AI2753" t="b">
        <f>ISBLANK(Table1[[#This Row],[Employee ID]])</f>
        <v>0</v>
      </c>
      <c r="AJ2753" t="b">
        <f>ISNUMBER(Table1[[#This Row],[Total Salary  ]])</f>
        <v>1</v>
      </c>
      <c r="AK2753" t="str">
        <f>IFERROR(_xlfn.XLOOKUP(Table1[[#This Row],[Manager ID]],MANAGERS!A:A,MANAGERS!B:B),"Not Found")</f>
        <v>Manager_3</v>
      </c>
    </row>
    <row r="2754" spans="1:37" x14ac:dyDescent="0.2">
      <c r="A2754" t="s">
        <v>3040</v>
      </c>
      <c r="B2754" t="s">
        <v>42</v>
      </c>
      <c r="C2754" t="s">
        <v>21</v>
      </c>
      <c r="D2754" t="s">
        <v>16</v>
      </c>
      <c r="E2754" t="s">
        <v>30</v>
      </c>
      <c r="F2754" s="1">
        <v>43222</v>
      </c>
      <c r="G2754" s="1">
        <v>35626</v>
      </c>
      <c r="H2754">
        <v>74972</v>
      </c>
      <c r="I2754">
        <v>10764</v>
      </c>
      <c r="J2754">
        <v>91</v>
      </c>
      <c r="K2754">
        <v>67</v>
      </c>
      <c r="L2754" t="s">
        <v>37</v>
      </c>
      <c r="M2754">
        <v>107</v>
      </c>
      <c r="N2754">
        <f>Table1[[#This Row],[Basic Salary]]+Table1[[#This Row],[Bonus]]</f>
        <v>85736</v>
      </c>
      <c r="O2754" s="2">
        <f>Table1[[#This Row],[Bonus]]/Table1[[#This Row],[Basic Salary]]</f>
        <v>0.14357360081096943</v>
      </c>
      <c r="P2754">
        <f ca="1">DATEDIF(Table1[[#This Row],[Date of Birth]],TODAY(),"Y")</f>
        <v>29</v>
      </c>
      <c r="Q2754">
        <f ca="1">DATEDIF(Table1[[#This Row],[Joining Date]],TODAY(),"Y")</f>
        <v>8</v>
      </c>
      <c r="R2754" t="str">
        <f ca="1">IF(YEAR(Table1[[#This Row],[Joining Date]])=YEAR(TODAY()),"Yes","No")</f>
        <v>No</v>
      </c>
      <c r="S2754" t="str">
        <f ca="1">IF(Table1[[#This Row],[Experience]]&gt;5,"Yes","No")</f>
        <v>Yes</v>
      </c>
      <c r="T2754" t="str">
        <f>TEXT(Table1[[#This Row],[Joining Date]],"mmmm")</f>
        <v>May</v>
      </c>
      <c r="U2754" t="str">
        <f>TEXT(Table1[[#This Row],[Joining Date]],"yyyy")</f>
        <v>2018</v>
      </c>
      <c r="V2754" s="5">
        <f ca="1">TODAY()-Table1[[#This Row],[Joining Date]]</f>
        <v>3017</v>
      </c>
      <c r="W2754" t="str">
        <f>LEFT(Table1[[#This Row],[Employee Name]],FIND(" ",Table1[[#This Row],[Employee Name]])-1)</f>
        <v>Krishna</v>
      </c>
      <c r="X2754" t="str">
        <f>RIGHT(Table1[[#This Row],[Employee Name]],LEN(Table1[[#This Row],[Employee Name]])-FIND(" ",Table1[[#This Row],[Employee Name]]))</f>
        <v>Chaitanya</v>
      </c>
      <c r="Y2754" t="str">
        <f>Table1[[#This Row],[Department]]&amp;"-"&amp;Table1[[#This Row],[Employee ID]]</f>
        <v>HR-E02984</v>
      </c>
      <c r="Z2754" t="str">
        <f>LEFT(Table1[[#This Row],[Department]],3)</f>
        <v>HR</v>
      </c>
      <c r="AA2754" t="str">
        <f>_xlfn.XLOOKUP(Table1[[#This Row],[Manager ID]],MANAGERS!A:A,MANAGERS!B:B)</f>
        <v>Manager_7</v>
      </c>
      <c r="AB2754" t="str" cm="1">
        <f t="array" ref="AB2754">_xlfn.XLOOKUP(Table1[[#This Row],[Manager ID]],Table2[[#All],[Manager ID]],Table2[[#All],[Department Head]])</f>
        <v>Operations</v>
      </c>
      <c r="AC2754" s="2">
        <f>_xlfn.XLOOKUP(Table1[[#This Row],[City]],L:L,O:O)</f>
        <v>0.24036902712549932</v>
      </c>
      <c r="AD2754" t="str" cm="1">
        <f t="array" ref="AD2754">_xlfn.IFS(Table1[[#This Row],[Performance Score]]&gt;=90,"Excellent",Table1[[#This Row],[Performance Score]]&gt;=75,"Good",Table1[[#This Row],[Performance Score]]&gt;=60,"Average",Table1[[#This Row],[Performance Score]]&lt;=60,"Need Improvement")</f>
        <v>Average</v>
      </c>
      <c r="AE2754" t="str">
        <f>IF(AND(Table1[[#This Row],[Attendance %]]&gt;=80,(Table1[[#This Row],[Performance Score]]&gt;=80)),"Eligible","Not Eligible")</f>
        <v>Not Eligible</v>
      </c>
      <c r="AF2754" t="str">
        <f>IF(Table1[[#This Row],[Performance Score]]&gt;=80,"High Performer","Low Performer")</f>
        <v>Low Performer</v>
      </c>
      <c r="AG2754" t="str" cm="1">
        <f t="array" aca="1" ref="AG2754" ca="1">_xlfn.IFS(Table1[[#This Row],[Experience]]&lt;=3,"Junior",Table1[[#This Row],[Experience]]&lt;=7,"Mid Level",Table1[[#This Row],[Experience]]&gt;=7,"Senior")</f>
        <v>Senior</v>
      </c>
      <c r="AH2754" t="str">
        <f>IF(Table1[[#This Row],[Attendance %]]&gt;75,"OK","Below 75")</f>
        <v>OK</v>
      </c>
      <c r="AI2754" t="b">
        <f>ISBLANK(Table1[[#This Row],[Employee ID]])</f>
        <v>0</v>
      </c>
      <c r="AJ2754" t="b">
        <f>ISNUMBER(Table1[[#This Row],[Total Salary  ]])</f>
        <v>1</v>
      </c>
      <c r="AK2754" t="str">
        <f>IFERROR(_xlfn.XLOOKUP(Table1[[#This Row],[Manager ID]],MANAGERS!A:A,MANAGERS!B:B),"Not Found")</f>
        <v>Manager_7</v>
      </c>
    </row>
    <row r="2755" spans="1:37" x14ac:dyDescent="0.2">
      <c r="A2755" t="s">
        <v>2283</v>
      </c>
      <c r="B2755" t="s">
        <v>62</v>
      </c>
      <c r="C2755" t="s">
        <v>15</v>
      </c>
      <c r="D2755" t="s">
        <v>43</v>
      </c>
      <c r="E2755" t="s">
        <v>30</v>
      </c>
      <c r="F2755" s="1">
        <v>42484</v>
      </c>
      <c r="G2755" s="1">
        <v>30389</v>
      </c>
      <c r="H2755">
        <v>67281</v>
      </c>
      <c r="I2755">
        <v>18451</v>
      </c>
      <c r="J2755">
        <v>73</v>
      </c>
      <c r="K2755">
        <v>42</v>
      </c>
      <c r="L2755" t="s">
        <v>37</v>
      </c>
      <c r="M2755">
        <v>119</v>
      </c>
      <c r="N2755">
        <f>Table1[[#This Row],[Basic Salary]]+Table1[[#This Row],[Bonus]]</f>
        <v>85732</v>
      </c>
      <c r="O2755" s="2">
        <f>Table1[[#This Row],[Bonus]]/Table1[[#This Row],[Basic Salary]]</f>
        <v>0.27423789777203073</v>
      </c>
      <c r="P2755">
        <f ca="1">DATEDIF(Table1[[#This Row],[Date of Birth]],TODAY(),"Y")</f>
        <v>43</v>
      </c>
      <c r="Q2755">
        <f ca="1">DATEDIF(Table1[[#This Row],[Joining Date]],TODAY(),"Y")</f>
        <v>10</v>
      </c>
      <c r="R2755" t="str">
        <f ca="1">IF(YEAR(Table1[[#This Row],[Joining Date]])=YEAR(TODAY()),"Yes","No")</f>
        <v>No</v>
      </c>
      <c r="S2755" t="str">
        <f ca="1">IF(Table1[[#This Row],[Experience]]&gt;5,"Yes","No")</f>
        <v>Yes</v>
      </c>
      <c r="T2755" t="str">
        <f>TEXT(Table1[[#This Row],[Joining Date]],"mmmm")</f>
        <v>April</v>
      </c>
      <c r="U2755" t="str">
        <f>TEXT(Table1[[#This Row],[Joining Date]],"yyyy")</f>
        <v>2016</v>
      </c>
      <c r="V2755" s="5">
        <f ca="1">TODAY()-Table1[[#This Row],[Joining Date]]</f>
        <v>3755</v>
      </c>
      <c r="W2755" t="str">
        <f>LEFT(Table1[[#This Row],[Employee Name]],FIND(" ",Table1[[#This Row],[Employee Name]])-1)</f>
        <v>Kavya</v>
      </c>
      <c r="X2755" t="str">
        <f>RIGHT(Table1[[#This Row],[Employee Name]],LEN(Table1[[#This Row],[Employee Name]])-FIND(" ",Table1[[#This Row],[Employee Name]]))</f>
        <v>Nair</v>
      </c>
      <c r="Y2755" t="str">
        <f>Table1[[#This Row],[Department]]&amp;"-"&amp;Table1[[#This Row],[Employee ID]]</f>
        <v>Operations-E02227</v>
      </c>
      <c r="Z2755" t="str">
        <f>LEFT(Table1[[#This Row],[Department]],3)</f>
        <v>Ope</v>
      </c>
      <c r="AA2755" t="str">
        <f>_xlfn.XLOOKUP(Table1[[#This Row],[Manager ID]],MANAGERS!A:A,MANAGERS!B:B)</f>
        <v>Manager_19</v>
      </c>
      <c r="AB2755" t="str" cm="1">
        <f t="array" ref="AB2755">_xlfn.XLOOKUP(Table1[[#This Row],[Manager ID]],Table2[[#All],[Manager ID]],Table2[[#All],[Department Head]])</f>
        <v>Support</v>
      </c>
      <c r="AC2755" s="2">
        <f>_xlfn.XLOOKUP(Table1[[#This Row],[City]],L:L,O:O)</f>
        <v>0.24036902712549932</v>
      </c>
      <c r="AD2755" t="str" cm="1">
        <f t="array" ref="AD2755">_xlfn.IFS(Table1[[#This Row],[Performance Score]]&gt;=90,"Excellent",Table1[[#This Row],[Performance Score]]&gt;=75,"Good",Table1[[#This Row],[Performance Score]]&gt;=60,"Average",Table1[[#This Row],[Performance Score]]&lt;=60,"Need Improvement")</f>
        <v>Need Improvement</v>
      </c>
      <c r="AE2755" t="str">
        <f>IF(AND(Table1[[#This Row],[Attendance %]]&gt;=80,(Table1[[#This Row],[Performance Score]]&gt;=80)),"Eligible","Not Eligible")</f>
        <v>Not Eligible</v>
      </c>
      <c r="AF2755" t="str">
        <f>IF(Table1[[#This Row],[Performance Score]]&gt;=80,"High Performer","Low Performer")</f>
        <v>Low Performer</v>
      </c>
      <c r="AG2755" t="str" cm="1">
        <f t="array" aca="1" ref="AG2755" ca="1">_xlfn.IFS(Table1[[#This Row],[Experience]]&lt;=3,"Junior",Table1[[#This Row],[Experience]]&lt;=7,"Mid Level",Table1[[#This Row],[Experience]]&gt;=7,"Senior")</f>
        <v>Senior</v>
      </c>
      <c r="AH2755" t="str">
        <f>IF(Table1[[#This Row],[Attendance %]]&gt;75,"OK","Below 75")</f>
        <v>Below 75</v>
      </c>
      <c r="AI2755" t="b">
        <f>ISBLANK(Table1[[#This Row],[Employee ID]])</f>
        <v>0</v>
      </c>
      <c r="AJ2755" t="b">
        <f>ISNUMBER(Table1[[#This Row],[Total Salary  ]])</f>
        <v>1</v>
      </c>
      <c r="AK2755" t="str">
        <f>IFERROR(_xlfn.XLOOKUP(Table1[[#This Row],[Manager ID]],MANAGERS!A:A,MANAGERS!B:B),"Not Found")</f>
        <v>Manager_19</v>
      </c>
    </row>
    <row r="2756" spans="1:37" x14ac:dyDescent="0.2">
      <c r="A2756" t="s">
        <v>2458</v>
      </c>
      <c r="B2756" t="s">
        <v>71</v>
      </c>
      <c r="C2756" t="s">
        <v>21</v>
      </c>
      <c r="D2756" t="s">
        <v>16</v>
      </c>
      <c r="E2756" t="s">
        <v>30</v>
      </c>
      <c r="F2756" s="1">
        <v>44508</v>
      </c>
      <c r="G2756" s="1">
        <v>37869</v>
      </c>
      <c r="H2756">
        <v>80559</v>
      </c>
      <c r="I2756">
        <v>5137</v>
      </c>
      <c r="J2756">
        <v>75</v>
      </c>
      <c r="K2756">
        <v>71</v>
      </c>
      <c r="L2756" t="s">
        <v>37</v>
      </c>
      <c r="M2756">
        <v>104</v>
      </c>
      <c r="N2756">
        <f>Table1[[#This Row],[Basic Salary]]+Table1[[#This Row],[Bonus]]</f>
        <v>85696</v>
      </c>
      <c r="O2756" s="2">
        <f>Table1[[#This Row],[Bonus]]/Table1[[#This Row],[Basic Salary]]</f>
        <v>6.376692858650182E-2</v>
      </c>
      <c r="P2756">
        <f ca="1">DATEDIF(Table1[[#This Row],[Date of Birth]],TODAY(),"Y")</f>
        <v>22</v>
      </c>
      <c r="Q2756">
        <f ca="1">DATEDIF(Table1[[#This Row],[Joining Date]],TODAY(),"Y")</f>
        <v>4</v>
      </c>
      <c r="R2756" t="str">
        <f ca="1">IF(YEAR(Table1[[#This Row],[Joining Date]])=YEAR(TODAY()),"Yes","No")</f>
        <v>No</v>
      </c>
      <c r="S2756" t="str">
        <f ca="1">IF(Table1[[#This Row],[Experience]]&gt;5,"Yes","No")</f>
        <v>No</v>
      </c>
      <c r="T2756" t="str">
        <f>TEXT(Table1[[#This Row],[Joining Date]],"mmmm")</f>
        <v>November</v>
      </c>
      <c r="U2756" t="str">
        <f>TEXT(Table1[[#This Row],[Joining Date]],"yyyy")</f>
        <v>2021</v>
      </c>
      <c r="V2756" s="5">
        <f ca="1">TODAY()-Table1[[#This Row],[Joining Date]]</f>
        <v>1731</v>
      </c>
      <c r="W2756" t="str">
        <f>LEFT(Table1[[#This Row],[Employee Name]],FIND(" ",Table1[[#This Row],[Employee Name]])-1)</f>
        <v>Sneha</v>
      </c>
      <c r="X2756" t="str">
        <f>RIGHT(Table1[[#This Row],[Employee Name]],LEN(Table1[[#This Row],[Employee Name]])-FIND(" ",Table1[[#This Row],[Employee Name]]))</f>
        <v>Iyer</v>
      </c>
      <c r="Y2756" t="str">
        <f>Table1[[#This Row],[Department]]&amp;"-"&amp;Table1[[#This Row],[Employee ID]]</f>
        <v>HR-E02402</v>
      </c>
      <c r="Z2756" t="str">
        <f>LEFT(Table1[[#This Row],[Department]],3)</f>
        <v>HR</v>
      </c>
      <c r="AA2756" t="str">
        <f>_xlfn.XLOOKUP(Table1[[#This Row],[Manager ID]],MANAGERS!A:A,MANAGERS!B:B)</f>
        <v>Manager_4</v>
      </c>
      <c r="AB2756" t="str" cm="1">
        <f t="array" ref="AB2756">_xlfn.XLOOKUP(Table1[[#This Row],[Manager ID]],Table2[[#All],[Manager ID]],Table2[[#All],[Department Head]])</f>
        <v>Finance</v>
      </c>
      <c r="AC2756" s="2">
        <f>_xlfn.XLOOKUP(Table1[[#This Row],[City]],L:L,O:O)</f>
        <v>0.24036902712549932</v>
      </c>
      <c r="AD2756" t="str" cm="1">
        <f t="array" ref="AD2756">_xlfn.IFS(Table1[[#This Row],[Performance Score]]&gt;=90,"Excellent",Table1[[#This Row],[Performance Score]]&gt;=75,"Good",Table1[[#This Row],[Performance Score]]&gt;=60,"Average",Table1[[#This Row],[Performance Score]]&lt;=60,"Need Improvement")</f>
        <v>Average</v>
      </c>
      <c r="AE2756" t="str">
        <f>IF(AND(Table1[[#This Row],[Attendance %]]&gt;=80,(Table1[[#This Row],[Performance Score]]&gt;=80)),"Eligible","Not Eligible")</f>
        <v>Not Eligible</v>
      </c>
      <c r="AF2756" t="str">
        <f>IF(Table1[[#This Row],[Performance Score]]&gt;=80,"High Performer","Low Performer")</f>
        <v>Low Performer</v>
      </c>
      <c r="AG2756" t="str" cm="1">
        <f t="array" aca="1" ref="AG2756" ca="1">_xlfn.IFS(Table1[[#This Row],[Experience]]&lt;=3,"Junior",Table1[[#This Row],[Experience]]&lt;=7,"Mid Level",Table1[[#This Row],[Experience]]&gt;=7,"Senior")</f>
        <v>Mid Level</v>
      </c>
      <c r="AH2756" t="str">
        <f>IF(Table1[[#This Row],[Attendance %]]&gt;75,"OK","Below 75")</f>
        <v>Below 75</v>
      </c>
      <c r="AI2756" t="b">
        <f>ISBLANK(Table1[[#This Row],[Employee ID]])</f>
        <v>0</v>
      </c>
      <c r="AJ2756" t="b">
        <f>ISNUMBER(Table1[[#This Row],[Total Salary  ]])</f>
        <v>1</v>
      </c>
      <c r="AK2756" t="str">
        <f>IFERROR(_xlfn.XLOOKUP(Table1[[#This Row],[Manager ID]],MANAGERS!A:A,MANAGERS!B:B),"Not Found")</f>
        <v>Manager_4</v>
      </c>
    </row>
    <row r="2757" spans="1:37" x14ac:dyDescent="0.2">
      <c r="A2757" t="s">
        <v>2390</v>
      </c>
      <c r="B2757" t="s">
        <v>129</v>
      </c>
      <c r="C2757" t="s">
        <v>15</v>
      </c>
      <c r="D2757" t="s">
        <v>81</v>
      </c>
      <c r="E2757" t="s">
        <v>65</v>
      </c>
      <c r="F2757" s="1">
        <v>44104</v>
      </c>
      <c r="G2757" s="1">
        <v>39656</v>
      </c>
      <c r="H2757">
        <v>79936</v>
      </c>
      <c r="I2757">
        <v>5759</v>
      </c>
      <c r="J2757">
        <v>71</v>
      </c>
      <c r="K2757">
        <v>74</v>
      </c>
      <c r="L2757" t="s">
        <v>37</v>
      </c>
      <c r="M2757">
        <v>113</v>
      </c>
      <c r="N2757">
        <f>Table1[[#This Row],[Basic Salary]]+Table1[[#This Row],[Bonus]]</f>
        <v>85695</v>
      </c>
      <c r="O2757" s="2">
        <f>Table1[[#This Row],[Bonus]]/Table1[[#This Row],[Basic Salary]]</f>
        <v>7.2045136108887103E-2</v>
      </c>
      <c r="P2757">
        <f ca="1">DATEDIF(Table1[[#This Row],[Date of Birth]],TODAY(),"Y")</f>
        <v>18</v>
      </c>
      <c r="Q2757">
        <f ca="1">DATEDIF(Table1[[#This Row],[Joining Date]],TODAY(),"Y")</f>
        <v>5</v>
      </c>
      <c r="R2757" t="str">
        <f ca="1">IF(YEAR(Table1[[#This Row],[Joining Date]])=YEAR(TODAY()),"Yes","No")</f>
        <v>No</v>
      </c>
      <c r="S2757" t="str">
        <f ca="1">IF(Table1[[#This Row],[Experience]]&gt;5,"Yes","No")</f>
        <v>No</v>
      </c>
      <c r="T2757" t="str">
        <f>TEXT(Table1[[#This Row],[Joining Date]],"mmmm")</f>
        <v>September</v>
      </c>
      <c r="U2757" t="str">
        <f>TEXT(Table1[[#This Row],[Joining Date]],"yyyy")</f>
        <v>2020</v>
      </c>
      <c r="V2757" s="5">
        <f ca="1">TODAY()-Table1[[#This Row],[Joining Date]]</f>
        <v>2135</v>
      </c>
      <c r="W2757" t="str">
        <f>LEFT(Table1[[#This Row],[Employee Name]],FIND(" ",Table1[[#This Row],[Employee Name]])-1)</f>
        <v>Aarav</v>
      </c>
      <c r="X2757" t="str">
        <f>RIGHT(Table1[[#This Row],[Employee Name]],LEN(Table1[[#This Row],[Employee Name]])-FIND(" ",Table1[[#This Row],[Employee Name]]))</f>
        <v>Sharma</v>
      </c>
      <c r="Y2757" t="str">
        <f>Table1[[#This Row],[Department]]&amp;"-"&amp;Table1[[#This Row],[Employee ID]]</f>
        <v>Sales-E02334</v>
      </c>
      <c r="Z2757" t="str">
        <f>LEFT(Table1[[#This Row],[Department]],3)</f>
        <v>Sal</v>
      </c>
      <c r="AA2757" t="str">
        <f>_xlfn.XLOOKUP(Table1[[#This Row],[Manager ID]],MANAGERS!A:A,MANAGERS!B:B)</f>
        <v>Manager_13</v>
      </c>
      <c r="AB2757" t="str" cm="1">
        <f t="array" ref="AB2757">_xlfn.XLOOKUP(Table1[[#This Row],[Manager ID]],Table2[[#All],[Manager ID]],Table2[[#All],[Department Head]])</f>
        <v>HR</v>
      </c>
      <c r="AC2757" s="2">
        <f>_xlfn.XLOOKUP(Table1[[#This Row],[City]],L:L,O:O)</f>
        <v>0.24036902712549932</v>
      </c>
      <c r="AD2757" t="str" cm="1">
        <f t="array" ref="AD2757">_xlfn.IFS(Table1[[#This Row],[Performance Score]]&gt;=90,"Excellent",Table1[[#This Row],[Performance Score]]&gt;=75,"Good",Table1[[#This Row],[Performance Score]]&gt;=60,"Average",Table1[[#This Row],[Performance Score]]&lt;=60,"Need Improvement")</f>
        <v>Average</v>
      </c>
      <c r="AE2757" t="str">
        <f>IF(AND(Table1[[#This Row],[Attendance %]]&gt;=80,(Table1[[#This Row],[Performance Score]]&gt;=80)),"Eligible","Not Eligible")</f>
        <v>Not Eligible</v>
      </c>
      <c r="AF2757" t="str">
        <f>IF(Table1[[#This Row],[Performance Score]]&gt;=80,"High Performer","Low Performer")</f>
        <v>Low Performer</v>
      </c>
      <c r="AG2757" t="str" cm="1">
        <f t="array" aca="1" ref="AG2757" ca="1">_xlfn.IFS(Table1[[#This Row],[Experience]]&lt;=3,"Junior",Table1[[#This Row],[Experience]]&lt;=7,"Mid Level",Table1[[#This Row],[Experience]]&gt;=7,"Senior")</f>
        <v>Mid Level</v>
      </c>
      <c r="AH2757" t="str">
        <f>IF(Table1[[#This Row],[Attendance %]]&gt;75,"OK","Below 75")</f>
        <v>Below 75</v>
      </c>
      <c r="AI2757" t="b">
        <f>ISBLANK(Table1[[#This Row],[Employee ID]])</f>
        <v>0</v>
      </c>
      <c r="AJ2757" t="b">
        <f>ISNUMBER(Table1[[#This Row],[Total Salary  ]])</f>
        <v>1</v>
      </c>
      <c r="AK2757" t="str">
        <f>IFERROR(_xlfn.XLOOKUP(Table1[[#This Row],[Manager ID]],MANAGERS!A:A,MANAGERS!B:B),"Not Found")</f>
        <v>Manager_13</v>
      </c>
    </row>
    <row r="2758" spans="1:37" x14ac:dyDescent="0.2">
      <c r="A2758" t="s">
        <v>4537</v>
      </c>
      <c r="B2758" t="s">
        <v>39</v>
      </c>
      <c r="C2758" t="s">
        <v>21</v>
      </c>
      <c r="D2758" t="s">
        <v>40</v>
      </c>
      <c r="E2758" t="s">
        <v>26</v>
      </c>
      <c r="F2758" s="1">
        <v>44859</v>
      </c>
      <c r="G2758" s="1">
        <v>30223</v>
      </c>
      <c r="H2758">
        <v>68861</v>
      </c>
      <c r="I2758">
        <v>16814</v>
      </c>
      <c r="J2758">
        <v>79</v>
      </c>
      <c r="K2758">
        <v>73</v>
      </c>
      <c r="L2758" t="s">
        <v>23</v>
      </c>
      <c r="M2758">
        <v>119</v>
      </c>
      <c r="N2758">
        <f>Table1[[#This Row],[Basic Salary]]+Table1[[#This Row],[Bonus]]</f>
        <v>85675</v>
      </c>
      <c r="O2758" s="2">
        <f>Table1[[#This Row],[Bonus]]/Table1[[#This Row],[Basic Salary]]</f>
        <v>0.24417304424855868</v>
      </c>
      <c r="P2758">
        <f ca="1">DATEDIF(Table1[[#This Row],[Date of Birth]],TODAY(),"Y")</f>
        <v>43</v>
      </c>
      <c r="Q2758">
        <f ca="1">DATEDIF(Table1[[#This Row],[Joining Date]],TODAY(),"Y")</f>
        <v>3</v>
      </c>
      <c r="R2758" t="str">
        <f ca="1">IF(YEAR(Table1[[#This Row],[Joining Date]])=YEAR(TODAY()),"Yes","No")</f>
        <v>No</v>
      </c>
      <c r="S2758" t="str">
        <f ca="1">IF(Table1[[#This Row],[Experience]]&gt;5,"Yes","No")</f>
        <v>No</v>
      </c>
      <c r="T2758" t="str">
        <f>TEXT(Table1[[#This Row],[Joining Date]],"mmmm")</f>
        <v>October</v>
      </c>
      <c r="U2758" t="str">
        <f>TEXT(Table1[[#This Row],[Joining Date]],"yyyy")</f>
        <v>2022</v>
      </c>
      <c r="V2758" s="5">
        <f ca="1">TODAY()-Table1[[#This Row],[Joining Date]]</f>
        <v>1380</v>
      </c>
      <c r="W2758" t="str">
        <f>LEFT(Table1[[#This Row],[Employee Name]],FIND(" ",Table1[[#This Row],[Employee Name]])-1)</f>
        <v>Karan</v>
      </c>
      <c r="X2758" t="str">
        <f>RIGHT(Table1[[#This Row],[Employee Name]],LEN(Table1[[#This Row],[Employee Name]])-FIND(" ",Table1[[#This Row],[Employee Name]]))</f>
        <v>Malhotra</v>
      </c>
      <c r="Y2758" t="str">
        <f>Table1[[#This Row],[Department]]&amp;"-"&amp;Table1[[#This Row],[Employee ID]]</f>
        <v>IT-E04481</v>
      </c>
      <c r="Z2758" t="str">
        <f>LEFT(Table1[[#This Row],[Department]],3)</f>
        <v>IT</v>
      </c>
      <c r="AA2758" t="str">
        <f>_xlfn.XLOOKUP(Table1[[#This Row],[Manager ID]],MANAGERS!A:A,MANAGERS!B:B)</f>
        <v>Manager_19</v>
      </c>
      <c r="AB2758" t="str" cm="1">
        <f t="array" ref="AB2758">_xlfn.XLOOKUP(Table1[[#This Row],[Manager ID]],Table2[[#All],[Manager ID]],Table2[[#All],[Department Head]])</f>
        <v>Support</v>
      </c>
      <c r="AC2758" s="2">
        <f>_xlfn.XLOOKUP(Table1[[#This Row],[City]],L:L,O:O)</f>
        <v>0.23486488519629886</v>
      </c>
      <c r="AD2758" t="str" cm="1">
        <f t="array" ref="AD2758">_xlfn.IFS(Table1[[#This Row],[Performance Score]]&gt;=90,"Excellent",Table1[[#This Row],[Performance Score]]&gt;=75,"Good",Table1[[#This Row],[Performance Score]]&gt;=60,"Average",Table1[[#This Row],[Performance Score]]&lt;=60,"Need Improvement")</f>
        <v>Average</v>
      </c>
      <c r="AE2758" t="str">
        <f>IF(AND(Table1[[#This Row],[Attendance %]]&gt;=80,(Table1[[#This Row],[Performance Score]]&gt;=80)),"Eligible","Not Eligible")</f>
        <v>Not Eligible</v>
      </c>
      <c r="AF2758" t="str">
        <f>IF(Table1[[#This Row],[Performance Score]]&gt;=80,"High Performer","Low Performer")</f>
        <v>Low Performer</v>
      </c>
      <c r="AG2758" t="str" cm="1">
        <f t="array" aca="1" ref="AG2758" ca="1">_xlfn.IFS(Table1[[#This Row],[Experience]]&lt;=3,"Junior",Table1[[#This Row],[Experience]]&lt;=7,"Mid Level",Table1[[#This Row],[Experience]]&gt;=7,"Senior")</f>
        <v>Junior</v>
      </c>
      <c r="AH2758" t="str">
        <f>IF(Table1[[#This Row],[Attendance %]]&gt;75,"OK","Below 75")</f>
        <v>OK</v>
      </c>
      <c r="AI2758" t="b">
        <f>ISBLANK(Table1[[#This Row],[Employee ID]])</f>
        <v>0</v>
      </c>
      <c r="AJ2758" t="b">
        <f>ISNUMBER(Table1[[#This Row],[Total Salary  ]])</f>
        <v>1</v>
      </c>
      <c r="AK2758" t="str">
        <f>IFERROR(_xlfn.XLOOKUP(Table1[[#This Row],[Manager ID]],MANAGERS!A:A,MANAGERS!B:B),"Not Found")</f>
        <v>Manager_19</v>
      </c>
    </row>
    <row r="2759" spans="1:37" x14ac:dyDescent="0.2">
      <c r="A2759" t="s">
        <v>4257</v>
      </c>
      <c r="B2759" t="s">
        <v>48</v>
      </c>
      <c r="C2759" t="s">
        <v>15</v>
      </c>
      <c r="D2759" t="s">
        <v>25</v>
      </c>
      <c r="E2759" t="s">
        <v>51</v>
      </c>
      <c r="F2759" s="1">
        <v>43632</v>
      </c>
      <c r="G2759" s="1">
        <v>37353</v>
      </c>
      <c r="H2759">
        <v>58396</v>
      </c>
      <c r="I2759">
        <v>27237</v>
      </c>
      <c r="J2759">
        <v>97</v>
      </c>
      <c r="K2759">
        <v>100</v>
      </c>
      <c r="L2759" t="s">
        <v>23</v>
      </c>
      <c r="M2759">
        <v>120</v>
      </c>
      <c r="N2759">
        <f>Table1[[#This Row],[Basic Salary]]+Table1[[#This Row],[Bonus]]</f>
        <v>85633</v>
      </c>
      <c r="O2759" s="2">
        <f>Table1[[#This Row],[Bonus]]/Table1[[#This Row],[Basic Salary]]</f>
        <v>0.46641893280361668</v>
      </c>
      <c r="P2759">
        <f ca="1">DATEDIF(Table1[[#This Row],[Date of Birth]],TODAY(),"Y")</f>
        <v>24</v>
      </c>
      <c r="Q2759">
        <f ca="1">DATEDIF(Table1[[#This Row],[Joining Date]],TODAY(),"Y")</f>
        <v>7</v>
      </c>
      <c r="R2759" t="str">
        <f ca="1">IF(YEAR(Table1[[#This Row],[Joining Date]])=YEAR(TODAY()),"Yes","No")</f>
        <v>No</v>
      </c>
      <c r="S2759" t="str">
        <f ca="1">IF(Table1[[#This Row],[Experience]]&gt;5,"Yes","No")</f>
        <v>Yes</v>
      </c>
      <c r="T2759" t="str">
        <f>TEXT(Table1[[#This Row],[Joining Date]],"mmmm")</f>
        <v>June</v>
      </c>
      <c r="U2759" t="str">
        <f>TEXT(Table1[[#This Row],[Joining Date]],"yyyy")</f>
        <v>2019</v>
      </c>
      <c r="V2759" s="5">
        <f ca="1">TODAY()-Table1[[#This Row],[Joining Date]]</f>
        <v>2607</v>
      </c>
      <c r="W2759" t="str">
        <f>LEFT(Table1[[#This Row],[Employee Name]],FIND(" ",Table1[[#This Row],[Employee Name]])-1)</f>
        <v>Aditya</v>
      </c>
      <c r="X2759" t="str">
        <f>RIGHT(Table1[[#This Row],[Employee Name]],LEN(Table1[[#This Row],[Employee Name]])-FIND(" ",Table1[[#This Row],[Employee Name]]))</f>
        <v>Kapoor</v>
      </c>
      <c r="Y2759" t="str">
        <f>Table1[[#This Row],[Department]]&amp;"-"&amp;Table1[[#This Row],[Employee ID]]</f>
        <v>Finance-E04201</v>
      </c>
      <c r="Z2759" t="str">
        <f>LEFT(Table1[[#This Row],[Department]],3)</f>
        <v>Fin</v>
      </c>
      <c r="AA2759" t="str">
        <f>_xlfn.XLOOKUP(Table1[[#This Row],[Manager ID]],MANAGERS!A:A,MANAGERS!B:B)</f>
        <v>Manager_20</v>
      </c>
      <c r="AB2759" t="str" cm="1">
        <f t="array" ref="AB2759">_xlfn.XLOOKUP(Table1[[#This Row],[Manager ID]],Table2[[#All],[Manager ID]],Table2[[#All],[Department Head]])</f>
        <v>Operations</v>
      </c>
      <c r="AC2759" s="2">
        <f>_xlfn.XLOOKUP(Table1[[#This Row],[City]],L:L,O:O)</f>
        <v>0.23486488519629886</v>
      </c>
      <c r="AD2759" t="str" cm="1">
        <f t="array" ref="AD2759">_xlfn.IFS(Table1[[#This Row],[Performance Score]]&gt;=90,"Excellent",Table1[[#This Row],[Performance Score]]&gt;=75,"Good",Table1[[#This Row],[Performance Score]]&gt;=60,"Average",Table1[[#This Row],[Performance Score]]&lt;=60,"Need Improvement")</f>
        <v>Excellent</v>
      </c>
      <c r="AE2759" t="str">
        <f>IF(AND(Table1[[#This Row],[Attendance %]]&gt;=80,(Table1[[#This Row],[Performance Score]]&gt;=80)),"Eligible","Not Eligible")</f>
        <v>Eligible</v>
      </c>
      <c r="AF2759" t="str">
        <f>IF(Table1[[#This Row],[Performance Score]]&gt;=80,"High Performer","Low Performer")</f>
        <v>High Performer</v>
      </c>
      <c r="AG2759" t="str" cm="1">
        <f t="array" aca="1" ref="AG2759" ca="1">_xlfn.IFS(Table1[[#This Row],[Experience]]&lt;=3,"Junior",Table1[[#This Row],[Experience]]&lt;=7,"Mid Level",Table1[[#This Row],[Experience]]&gt;=7,"Senior")</f>
        <v>Mid Level</v>
      </c>
      <c r="AH2759" t="str">
        <f>IF(Table1[[#This Row],[Attendance %]]&gt;75,"OK","Below 75")</f>
        <v>OK</v>
      </c>
      <c r="AI2759" t="b">
        <f>ISBLANK(Table1[[#This Row],[Employee ID]])</f>
        <v>0</v>
      </c>
      <c r="AJ2759" t="b">
        <f>ISNUMBER(Table1[[#This Row],[Total Salary  ]])</f>
        <v>1</v>
      </c>
      <c r="AK2759" t="str">
        <f>IFERROR(_xlfn.XLOOKUP(Table1[[#This Row],[Manager ID]],MANAGERS!A:A,MANAGERS!B:B),"Not Found")</f>
        <v>Manager_20</v>
      </c>
    </row>
    <row r="2760" spans="1:37" x14ac:dyDescent="0.2">
      <c r="A2760" t="s">
        <v>1510</v>
      </c>
      <c r="B2760" t="s">
        <v>71</v>
      </c>
      <c r="C2760" t="s">
        <v>15</v>
      </c>
      <c r="D2760" t="s">
        <v>43</v>
      </c>
      <c r="E2760" t="s">
        <v>17</v>
      </c>
      <c r="F2760" s="1">
        <v>43216</v>
      </c>
      <c r="G2760" s="1">
        <v>31290</v>
      </c>
      <c r="H2760">
        <v>70563</v>
      </c>
      <c r="I2760">
        <v>15060</v>
      </c>
      <c r="J2760">
        <v>88</v>
      </c>
      <c r="K2760">
        <v>67</v>
      </c>
      <c r="L2760" t="s">
        <v>23</v>
      </c>
      <c r="M2760">
        <v>103</v>
      </c>
      <c r="N2760">
        <f>Table1[[#This Row],[Basic Salary]]+Table1[[#This Row],[Bonus]]</f>
        <v>85623</v>
      </c>
      <c r="O2760" s="2">
        <f>Table1[[#This Row],[Bonus]]/Table1[[#This Row],[Basic Salary]]</f>
        <v>0.21342629990221504</v>
      </c>
      <c r="P2760">
        <f ca="1">DATEDIF(Table1[[#This Row],[Date of Birth]],TODAY(),"Y")</f>
        <v>40</v>
      </c>
      <c r="Q2760">
        <f ca="1">DATEDIF(Table1[[#This Row],[Joining Date]],TODAY(),"Y")</f>
        <v>8</v>
      </c>
      <c r="R2760" t="str">
        <f ca="1">IF(YEAR(Table1[[#This Row],[Joining Date]])=YEAR(TODAY()),"Yes","No")</f>
        <v>No</v>
      </c>
      <c r="S2760" t="str">
        <f ca="1">IF(Table1[[#This Row],[Experience]]&gt;5,"Yes","No")</f>
        <v>Yes</v>
      </c>
      <c r="T2760" t="str">
        <f>TEXT(Table1[[#This Row],[Joining Date]],"mmmm")</f>
        <v>April</v>
      </c>
      <c r="U2760" t="str">
        <f>TEXT(Table1[[#This Row],[Joining Date]],"yyyy")</f>
        <v>2018</v>
      </c>
      <c r="V2760" s="5">
        <f ca="1">TODAY()-Table1[[#This Row],[Joining Date]]</f>
        <v>3023</v>
      </c>
      <c r="W2760" t="str">
        <f>LEFT(Table1[[#This Row],[Employee Name]],FIND(" ",Table1[[#This Row],[Employee Name]])-1)</f>
        <v>Sneha</v>
      </c>
      <c r="X2760" t="str">
        <f>RIGHT(Table1[[#This Row],[Employee Name]],LEN(Table1[[#This Row],[Employee Name]])-FIND(" ",Table1[[#This Row],[Employee Name]]))</f>
        <v>Iyer</v>
      </c>
      <c r="Y2760" t="str">
        <f>Table1[[#This Row],[Department]]&amp;"-"&amp;Table1[[#This Row],[Employee ID]]</f>
        <v>Operations-E01454</v>
      </c>
      <c r="Z2760" t="str">
        <f>LEFT(Table1[[#This Row],[Department]],3)</f>
        <v>Ope</v>
      </c>
      <c r="AA2760" t="str">
        <f>_xlfn.XLOOKUP(Table1[[#This Row],[Manager ID]],MANAGERS!A:A,MANAGERS!B:B)</f>
        <v>Manager_3</v>
      </c>
      <c r="AB2760" t="str" cm="1">
        <f t="array" ref="AB2760">_xlfn.XLOOKUP(Table1[[#This Row],[Manager ID]],Table2[[#All],[Manager ID]],Table2[[#All],[Department Head]])</f>
        <v>IT</v>
      </c>
      <c r="AC2760" s="2">
        <f>_xlfn.XLOOKUP(Table1[[#This Row],[City]],L:L,O:O)</f>
        <v>0.23486488519629886</v>
      </c>
      <c r="AD2760" t="str" cm="1">
        <f t="array" ref="AD2760">_xlfn.IFS(Table1[[#This Row],[Performance Score]]&gt;=90,"Excellent",Table1[[#This Row],[Performance Score]]&gt;=75,"Good",Table1[[#This Row],[Performance Score]]&gt;=60,"Average",Table1[[#This Row],[Performance Score]]&lt;=60,"Need Improvement")</f>
        <v>Average</v>
      </c>
      <c r="AE2760" t="str">
        <f>IF(AND(Table1[[#This Row],[Attendance %]]&gt;=80,(Table1[[#This Row],[Performance Score]]&gt;=80)),"Eligible","Not Eligible")</f>
        <v>Not Eligible</v>
      </c>
      <c r="AF2760" t="str">
        <f>IF(Table1[[#This Row],[Performance Score]]&gt;=80,"High Performer","Low Performer")</f>
        <v>Low Performer</v>
      </c>
      <c r="AG2760" t="str" cm="1">
        <f t="array" aca="1" ref="AG2760" ca="1">_xlfn.IFS(Table1[[#This Row],[Experience]]&lt;=3,"Junior",Table1[[#This Row],[Experience]]&lt;=7,"Mid Level",Table1[[#This Row],[Experience]]&gt;=7,"Senior")</f>
        <v>Senior</v>
      </c>
      <c r="AH2760" t="str">
        <f>IF(Table1[[#This Row],[Attendance %]]&gt;75,"OK","Below 75")</f>
        <v>OK</v>
      </c>
      <c r="AI2760" t="b">
        <f>ISBLANK(Table1[[#This Row],[Employee ID]])</f>
        <v>0</v>
      </c>
      <c r="AJ2760" t="b">
        <f>ISNUMBER(Table1[[#This Row],[Total Salary  ]])</f>
        <v>1</v>
      </c>
      <c r="AK2760" t="str">
        <f>IFERROR(_xlfn.XLOOKUP(Table1[[#This Row],[Manager ID]],MANAGERS!A:A,MANAGERS!B:B),"Not Found")</f>
        <v>Manager_3</v>
      </c>
    </row>
    <row r="2761" spans="1:37" x14ac:dyDescent="0.2">
      <c r="A2761" t="s">
        <v>3637</v>
      </c>
      <c r="B2761" t="s">
        <v>75</v>
      </c>
      <c r="C2761" t="s">
        <v>21</v>
      </c>
      <c r="D2761" t="s">
        <v>46</v>
      </c>
      <c r="E2761" t="s">
        <v>30</v>
      </c>
      <c r="F2761" s="1">
        <v>42711</v>
      </c>
      <c r="G2761" s="1">
        <v>41205</v>
      </c>
      <c r="H2761">
        <v>64580</v>
      </c>
      <c r="I2761">
        <v>21039</v>
      </c>
      <c r="J2761">
        <v>73</v>
      </c>
      <c r="K2761">
        <v>86</v>
      </c>
      <c r="L2761" t="s">
        <v>34</v>
      </c>
      <c r="M2761">
        <v>117</v>
      </c>
      <c r="N2761">
        <f>Table1[[#This Row],[Basic Salary]]+Table1[[#This Row],[Bonus]]</f>
        <v>85619</v>
      </c>
      <c r="O2761" s="2">
        <f>Table1[[#This Row],[Bonus]]/Table1[[#This Row],[Basic Salary]]</f>
        <v>0.32578197584391455</v>
      </c>
      <c r="P2761">
        <f ca="1">DATEDIF(Table1[[#This Row],[Date of Birth]],TODAY(),"Y")</f>
        <v>13</v>
      </c>
      <c r="Q2761">
        <f ca="1">DATEDIF(Table1[[#This Row],[Joining Date]],TODAY(),"Y")</f>
        <v>9</v>
      </c>
      <c r="R2761" t="str">
        <f ca="1">IF(YEAR(Table1[[#This Row],[Joining Date]])=YEAR(TODAY()),"Yes","No")</f>
        <v>No</v>
      </c>
      <c r="S2761" t="str">
        <f ca="1">IF(Table1[[#This Row],[Experience]]&gt;5,"Yes","No")</f>
        <v>Yes</v>
      </c>
      <c r="T2761" t="str">
        <f>TEXT(Table1[[#This Row],[Joining Date]],"mmmm")</f>
        <v>December</v>
      </c>
      <c r="U2761" t="str">
        <f>TEXT(Table1[[#This Row],[Joining Date]],"yyyy")</f>
        <v>2016</v>
      </c>
      <c r="V2761" s="5">
        <f ca="1">TODAY()-Table1[[#This Row],[Joining Date]]</f>
        <v>3528</v>
      </c>
      <c r="W2761" t="str">
        <f>LEFT(Table1[[#This Row],[Employee Name]],FIND(" ",Table1[[#This Row],[Employee Name]])-1)</f>
        <v>Ishita</v>
      </c>
      <c r="X2761" t="str">
        <f>RIGHT(Table1[[#This Row],[Employee Name]],LEN(Table1[[#This Row],[Employee Name]])-FIND(" ",Table1[[#This Row],[Employee Name]]))</f>
        <v>Roy</v>
      </c>
      <c r="Y2761" t="str">
        <f>Table1[[#This Row],[Department]]&amp;"-"&amp;Table1[[#This Row],[Employee ID]]</f>
        <v>Support-E03581</v>
      </c>
      <c r="Z2761" t="str">
        <f>LEFT(Table1[[#This Row],[Department]],3)</f>
        <v>Sup</v>
      </c>
      <c r="AA2761" t="str">
        <f>_xlfn.XLOOKUP(Table1[[#This Row],[Manager ID]],MANAGERS!A:A,MANAGERS!B:B)</f>
        <v>Manager_17</v>
      </c>
      <c r="AB2761" t="str" cm="1">
        <f t="array" ref="AB2761">_xlfn.XLOOKUP(Table1[[#This Row],[Manager ID]],Table2[[#All],[Manager ID]],Table2[[#All],[Department Head]])</f>
        <v>Finance</v>
      </c>
      <c r="AC2761" s="2">
        <f>_xlfn.XLOOKUP(Table1[[#This Row],[City]],L:L,O:O)</f>
        <v>0.24030340748661314</v>
      </c>
      <c r="AD2761" t="str" cm="1">
        <f t="array" ref="AD2761">_xlfn.IFS(Table1[[#This Row],[Performance Score]]&gt;=90,"Excellent",Table1[[#This Row],[Performance Score]]&gt;=75,"Good",Table1[[#This Row],[Performance Score]]&gt;=60,"Average",Table1[[#This Row],[Performance Score]]&lt;=60,"Need Improvement")</f>
        <v>Good</v>
      </c>
      <c r="AE2761" t="str">
        <f>IF(AND(Table1[[#This Row],[Attendance %]]&gt;=80,(Table1[[#This Row],[Performance Score]]&gt;=80)),"Eligible","Not Eligible")</f>
        <v>Not Eligible</v>
      </c>
      <c r="AF2761" t="str">
        <f>IF(Table1[[#This Row],[Performance Score]]&gt;=80,"High Performer","Low Performer")</f>
        <v>High Performer</v>
      </c>
      <c r="AG2761" t="str" cm="1">
        <f t="array" aca="1" ref="AG2761" ca="1">_xlfn.IFS(Table1[[#This Row],[Experience]]&lt;=3,"Junior",Table1[[#This Row],[Experience]]&lt;=7,"Mid Level",Table1[[#This Row],[Experience]]&gt;=7,"Senior")</f>
        <v>Senior</v>
      </c>
      <c r="AH2761" t="str">
        <f>IF(Table1[[#This Row],[Attendance %]]&gt;75,"OK","Below 75")</f>
        <v>Below 75</v>
      </c>
      <c r="AI2761" t="b">
        <f>ISBLANK(Table1[[#This Row],[Employee ID]])</f>
        <v>0</v>
      </c>
      <c r="AJ2761" t="b">
        <f>ISNUMBER(Table1[[#This Row],[Total Salary  ]])</f>
        <v>1</v>
      </c>
      <c r="AK2761" t="str">
        <f>IFERROR(_xlfn.XLOOKUP(Table1[[#This Row],[Manager ID]],MANAGERS!A:A,MANAGERS!B:B),"Not Found")</f>
        <v>Manager_17</v>
      </c>
    </row>
    <row r="2762" spans="1:37" x14ac:dyDescent="0.2">
      <c r="A2762" t="s">
        <v>3124</v>
      </c>
      <c r="B2762" t="s">
        <v>29</v>
      </c>
      <c r="C2762" t="s">
        <v>21</v>
      </c>
      <c r="D2762" t="s">
        <v>40</v>
      </c>
      <c r="E2762" t="s">
        <v>22</v>
      </c>
      <c r="F2762" s="1">
        <v>43282</v>
      </c>
      <c r="G2762" s="1">
        <v>41184</v>
      </c>
      <c r="H2762">
        <v>65162</v>
      </c>
      <c r="I2762">
        <v>20413</v>
      </c>
      <c r="J2762">
        <v>88</v>
      </c>
      <c r="K2762">
        <v>67</v>
      </c>
      <c r="L2762" t="s">
        <v>53</v>
      </c>
      <c r="M2762">
        <v>117</v>
      </c>
      <c r="N2762">
        <f>Table1[[#This Row],[Basic Salary]]+Table1[[#This Row],[Bonus]]</f>
        <v>85575</v>
      </c>
      <c r="O2762" s="2">
        <f>Table1[[#This Row],[Bonus]]/Table1[[#This Row],[Basic Salary]]</f>
        <v>0.31326540007980114</v>
      </c>
      <c r="P2762">
        <f ca="1">DATEDIF(Table1[[#This Row],[Date of Birth]],TODAY(),"Y")</f>
        <v>13</v>
      </c>
      <c r="Q2762">
        <f ca="1">DATEDIF(Table1[[#This Row],[Joining Date]],TODAY(),"Y")</f>
        <v>8</v>
      </c>
      <c r="R2762" t="str">
        <f ca="1">IF(YEAR(Table1[[#This Row],[Joining Date]])=YEAR(TODAY()),"Yes","No")</f>
        <v>No</v>
      </c>
      <c r="S2762" t="str">
        <f ca="1">IF(Table1[[#This Row],[Experience]]&gt;5,"Yes","No")</f>
        <v>Yes</v>
      </c>
      <c r="T2762" t="str">
        <f>TEXT(Table1[[#This Row],[Joining Date]],"mmmm")</f>
        <v>July</v>
      </c>
      <c r="U2762" t="str">
        <f>TEXT(Table1[[#This Row],[Joining Date]],"yyyy")</f>
        <v>2018</v>
      </c>
      <c r="V2762" s="5">
        <f ca="1">TODAY()-Table1[[#This Row],[Joining Date]]</f>
        <v>2957</v>
      </c>
      <c r="W2762" t="str">
        <f>LEFT(Table1[[#This Row],[Employee Name]],FIND(" ",Table1[[#This Row],[Employee Name]])-1)</f>
        <v>Vikram</v>
      </c>
      <c r="X2762" t="str">
        <f>RIGHT(Table1[[#This Row],[Employee Name]],LEN(Table1[[#This Row],[Employee Name]])-FIND(" ",Table1[[#This Row],[Employee Name]]))</f>
        <v>Singh</v>
      </c>
      <c r="Y2762" t="str">
        <f>Table1[[#This Row],[Department]]&amp;"-"&amp;Table1[[#This Row],[Employee ID]]</f>
        <v>IT-E03068</v>
      </c>
      <c r="Z2762" t="str">
        <f>LEFT(Table1[[#This Row],[Department]],3)</f>
        <v>IT</v>
      </c>
      <c r="AA2762" t="str">
        <f>_xlfn.XLOOKUP(Table1[[#This Row],[Manager ID]],MANAGERS!A:A,MANAGERS!B:B)</f>
        <v>Manager_17</v>
      </c>
      <c r="AB2762" t="str" cm="1">
        <f t="array" ref="AB2762">_xlfn.XLOOKUP(Table1[[#This Row],[Manager ID]],Table2[[#All],[Manager ID]],Table2[[#All],[Department Head]])</f>
        <v>Finance</v>
      </c>
      <c r="AC2762" s="2">
        <f>_xlfn.XLOOKUP(Table1[[#This Row],[City]],L:L,O:O)</f>
        <v>0.23685887225230964</v>
      </c>
      <c r="AD2762" t="str" cm="1">
        <f t="array" ref="AD2762">_xlfn.IFS(Table1[[#This Row],[Performance Score]]&gt;=90,"Excellent",Table1[[#This Row],[Performance Score]]&gt;=75,"Good",Table1[[#This Row],[Performance Score]]&gt;=60,"Average",Table1[[#This Row],[Performance Score]]&lt;=60,"Need Improvement")</f>
        <v>Average</v>
      </c>
      <c r="AE2762" t="str">
        <f>IF(AND(Table1[[#This Row],[Attendance %]]&gt;=80,(Table1[[#This Row],[Performance Score]]&gt;=80)),"Eligible","Not Eligible")</f>
        <v>Not Eligible</v>
      </c>
      <c r="AF2762" t="str">
        <f>IF(Table1[[#This Row],[Performance Score]]&gt;=80,"High Performer","Low Performer")</f>
        <v>Low Performer</v>
      </c>
      <c r="AG2762" t="str" cm="1">
        <f t="array" aca="1" ref="AG2762" ca="1">_xlfn.IFS(Table1[[#This Row],[Experience]]&lt;=3,"Junior",Table1[[#This Row],[Experience]]&lt;=7,"Mid Level",Table1[[#This Row],[Experience]]&gt;=7,"Senior")</f>
        <v>Senior</v>
      </c>
      <c r="AH2762" t="str">
        <f>IF(Table1[[#This Row],[Attendance %]]&gt;75,"OK","Below 75")</f>
        <v>OK</v>
      </c>
      <c r="AI2762" t="b">
        <f>ISBLANK(Table1[[#This Row],[Employee ID]])</f>
        <v>0</v>
      </c>
      <c r="AJ2762" t="b">
        <f>ISNUMBER(Table1[[#This Row],[Total Salary  ]])</f>
        <v>1</v>
      </c>
      <c r="AK2762" t="str">
        <f>IFERROR(_xlfn.XLOOKUP(Table1[[#This Row],[Manager ID]],MANAGERS!A:A,MANAGERS!B:B),"Not Found")</f>
        <v>Manager_17</v>
      </c>
    </row>
    <row r="2763" spans="1:37" x14ac:dyDescent="0.2">
      <c r="A2763" t="s">
        <v>2047</v>
      </c>
      <c r="B2763" t="s">
        <v>50</v>
      </c>
      <c r="C2763" t="s">
        <v>21</v>
      </c>
      <c r="D2763" t="s">
        <v>43</v>
      </c>
      <c r="E2763" t="s">
        <v>17</v>
      </c>
      <c r="F2763" s="1">
        <v>44210</v>
      </c>
      <c r="G2763" s="1">
        <v>39336</v>
      </c>
      <c r="H2763">
        <v>57633</v>
      </c>
      <c r="I2763">
        <v>27900</v>
      </c>
      <c r="J2763">
        <v>97</v>
      </c>
      <c r="K2763">
        <v>65</v>
      </c>
      <c r="L2763" t="s">
        <v>18</v>
      </c>
      <c r="M2763">
        <v>120</v>
      </c>
      <c r="N2763">
        <f>Table1[[#This Row],[Basic Salary]]+Table1[[#This Row],[Bonus]]</f>
        <v>85533</v>
      </c>
      <c r="O2763" s="2">
        <f>Table1[[#This Row],[Bonus]]/Table1[[#This Row],[Basic Salary]]</f>
        <v>0.48409765238665348</v>
      </c>
      <c r="P2763">
        <f ca="1">DATEDIF(Table1[[#This Row],[Date of Birth]],TODAY(),"Y")</f>
        <v>18</v>
      </c>
      <c r="Q2763">
        <f ca="1">DATEDIF(Table1[[#This Row],[Joining Date]],TODAY(),"Y")</f>
        <v>5</v>
      </c>
      <c r="R2763" t="str">
        <f ca="1">IF(YEAR(Table1[[#This Row],[Joining Date]])=YEAR(TODAY()),"Yes","No")</f>
        <v>No</v>
      </c>
      <c r="S2763" t="str">
        <f ca="1">IF(Table1[[#This Row],[Experience]]&gt;5,"Yes","No")</f>
        <v>No</v>
      </c>
      <c r="T2763" t="str">
        <f>TEXT(Table1[[#This Row],[Joining Date]],"mmmm")</f>
        <v>January</v>
      </c>
      <c r="U2763" t="str">
        <f>TEXT(Table1[[#This Row],[Joining Date]],"yyyy")</f>
        <v>2021</v>
      </c>
      <c r="V2763" s="5">
        <f ca="1">TODAY()-Table1[[#This Row],[Joining Date]]</f>
        <v>2029</v>
      </c>
      <c r="W2763" t="str">
        <f>LEFT(Table1[[#This Row],[Employee Name]],FIND(" ",Table1[[#This Row],[Employee Name]])-1)</f>
        <v>Ravi</v>
      </c>
      <c r="X2763" t="str">
        <f>RIGHT(Table1[[#This Row],[Employee Name]],LEN(Table1[[#This Row],[Employee Name]])-FIND(" ",Table1[[#This Row],[Employee Name]]))</f>
        <v>Teja</v>
      </c>
      <c r="Y2763" t="str">
        <f>Table1[[#This Row],[Department]]&amp;"-"&amp;Table1[[#This Row],[Employee ID]]</f>
        <v>Operations-E01991</v>
      </c>
      <c r="Z2763" t="str">
        <f>LEFT(Table1[[#This Row],[Department]],3)</f>
        <v>Ope</v>
      </c>
      <c r="AA2763" t="str">
        <f>_xlfn.XLOOKUP(Table1[[#This Row],[Manager ID]],MANAGERS!A:A,MANAGERS!B:B)</f>
        <v>Manager_20</v>
      </c>
      <c r="AB2763" t="str" cm="1">
        <f t="array" ref="AB2763">_xlfn.XLOOKUP(Table1[[#This Row],[Manager ID]],Table2[[#All],[Manager ID]],Table2[[#All],[Department Head]])</f>
        <v>Operations</v>
      </c>
      <c r="AC2763" s="2">
        <f>_xlfn.XLOOKUP(Table1[[#This Row],[City]],L:L,O:O)</f>
        <v>0.21356479274849693</v>
      </c>
      <c r="AD2763" t="str" cm="1">
        <f t="array" ref="AD2763">_xlfn.IFS(Table1[[#This Row],[Performance Score]]&gt;=90,"Excellent",Table1[[#This Row],[Performance Score]]&gt;=75,"Good",Table1[[#This Row],[Performance Score]]&gt;=60,"Average",Table1[[#This Row],[Performance Score]]&lt;=60,"Need Improvement")</f>
        <v>Average</v>
      </c>
      <c r="AE2763" t="str">
        <f>IF(AND(Table1[[#This Row],[Attendance %]]&gt;=80,(Table1[[#This Row],[Performance Score]]&gt;=80)),"Eligible","Not Eligible")</f>
        <v>Not Eligible</v>
      </c>
      <c r="AF2763" t="str">
        <f>IF(Table1[[#This Row],[Performance Score]]&gt;=80,"High Performer","Low Performer")</f>
        <v>Low Performer</v>
      </c>
      <c r="AG2763" t="str" cm="1">
        <f t="array" aca="1" ref="AG2763" ca="1">_xlfn.IFS(Table1[[#This Row],[Experience]]&lt;=3,"Junior",Table1[[#This Row],[Experience]]&lt;=7,"Mid Level",Table1[[#This Row],[Experience]]&gt;=7,"Senior")</f>
        <v>Mid Level</v>
      </c>
      <c r="AH2763" t="str">
        <f>IF(Table1[[#This Row],[Attendance %]]&gt;75,"OK","Below 75")</f>
        <v>OK</v>
      </c>
      <c r="AI2763" t="b">
        <f>ISBLANK(Table1[[#This Row],[Employee ID]])</f>
        <v>0</v>
      </c>
      <c r="AJ2763" t="b">
        <f>ISNUMBER(Table1[[#This Row],[Total Salary  ]])</f>
        <v>1</v>
      </c>
      <c r="AK2763" t="str">
        <f>IFERROR(_xlfn.XLOOKUP(Table1[[#This Row],[Manager ID]],MANAGERS!A:A,MANAGERS!B:B),"Not Found")</f>
        <v>Manager_20</v>
      </c>
    </row>
    <row r="2764" spans="1:37" x14ac:dyDescent="0.2">
      <c r="A2764" t="s">
        <v>3708</v>
      </c>
      <c r="B2764" t="s">
        <v>45</v>
      </c>
      <c r="C2764" t="s">
        <v>15</v>
      </c>
      <c r="D2764" t="s">
        <v>46</v>
      </c>
      <c r="E2764" t="s">
        <v>65</v>
      </c>
      <c r="F2764" s="1">
        <v>42309</v>
      </c>
      <c r="G2764" s="1">
        <v>32411</v>
      </c>
      <c r="H2764">
        <v>61627</v>
      </c>
      <c r="I2764">
        <v>23890</v>
      </c>
      <c r="J2764">
        <v>82</v>
      </c>
      <c r="K2764">
        <v>50</v>
      </c>
      <c r="L2764" t="s">
        <v>37</v>
      </c>
      <c r="M2764">
        <v>102</v>
      </c>
      <c r="N2764">
        <f>Table1[[#This Row],[Basic Salary]]+Table1[[#This Row],[Bonus]]</f>
        <v>85517</v>
      </c>
      <c r="O2764" s="2">
        <f>Table1[[#This Row],[Bonus]]/Table1[[#This Row],[Basic Salary]]</f>
        <v>0.38765476171158747</v>
      </c>
      <c r="P2764">
        <f ca="1">DATEDIF(Table1[[#This Row],[Date of Birth]],TODAY(),"Y")</f>
        <v>37</v>
      </c>
      <c r="Q2764">
        <f ca="1">DATEDIF(Table1[[#This Row],[Joining Date]],TODAY(),"Y")</f>
        <v>10</v>
      </c>
      <c r="R2764" t="str">
        <f ca="1">IF(YEAR(Table1[[#This Row],[Joining Date]])=YEAR(TODAY()),"Yes","No")</f>
        <v>No</v>
      </c>
      <c r="S2764" t="str">
        <f ca="1">IF(Table1[[#This Row],[Experience]]&gt;5,"Yes","No")</f>
        <v>Yes</v>
      </c>
      <c r="T2764" t="str">
        <f>TEXT(Table1[[#This Row],[Joining Date]],"mmmm")</f>
        <v>November</v>
      </c>
      <c r="U2764" t="str">
        <f>TEXT(Table1[[#This Row],[Joining Date]],"yyyy")</f>
        <v>2015</v>
      </c>
      <c r="V2764" s="5">
        <f ca="1">TODAY()-Table1[[#This Row],[Joining Date]]</f>
        <v>3930</v>
      </c>
      <c r="W2764" t="str">
        <f>LEFT(Table1[[#This Row],[Employee Name]],FIND(" ",Table1[[#This Row],[Employee Name]])-1)</f>
        <v>Ananya</v>
      </c>
      <c r="X2764" t="str">
        <f>RIGHT(Table1[[#This Row],[Employee Name]],LEN(Table1[[#This Row],[Employee Name]])-FIND(" ",Table1[[#This Row],[Employee Name]]))</f>
        <v>Rao</v>
      </c>
      <c r="Y2764" t="str">
        <f>Table1[[#This Row],[Department]]&amp;"-"&amp;Table1[[#This Row],[Employee ID]]</f>
        <v>Support-E03652</v>
      </c>
      <c r="Z2764" t="str">
        <f>LEFT(Table1[[#This Row],[Department]],3)</f>
        <v>Sup</v>
      </c>
      <c r="AA2764" t="str">
        <f>_xlfn.XLOOKUP(Table1[[#This Row],[Manager ID]],MANAGERS!A:A,MANAGERS!B:B)</f>
        <v>Manager_2</v>
      </c>
      <c r="AB2764" t="str" cm="1">
        <f t="array" ref="AB2764">_xlfn.XLOOKUP(Table1[[#This Row],[Manager ID]],Table2[[#All],[Manager ID]],Table2[[#All],[Department Head]])</f>
        <v>Sales</v>
      </c>
      <c r="AC2764" s="2">
        <f>_xlfn.XLOOKUP(Table1[[#This Row],[City]],L:L,O:O)</f>
        <v>0.24036902712549932</v>
      </c>
      <c r="AD2764" t="str" cm="1">
        <f t="array" ref="AD2764">_xlfn.IFS(Table1[[#This Row],[Performance Score]]&gt;=90,"Excellent",Table1[[#This Row],[Performance Score]]&gt;=75,"Good",Table1[[#This Row],[Performance Score]]&gt;=60,"Average",Table1[[#This Row],[Performance Score]]&lt;=60,"Need Improvement")</f>
        <v>Need Improvement</v>
      </c>
      <c r="AE2764" t="str">
        <f>IF(AND(Table1[[#This Row],[Attendance %]]&gt;=80,(Table1[[#This Row],[Performance Score]]&gt;=80)),"Eligible","Not Eligible")</f>
        <v>Not Eligible</v>
      </c>
      <c r="AF2764" t="str">
        <f>IF(Table1[[#This Row],[Performance Score]]&gt;=80,"High Performer","Low Performer")</f>
        <v>Low Performer</v>
      </c>
      <c r="AG2764" t="str" cm="1">
        <f t="array" aca="1" ref="AG2764" ca="1">_xlfn.IFS(Table1[[#This Row],[Experience]]&lt;=3,"Junior",Table1[[#This Row],[Experience]]&lt;=7,"Mid Level",Table1[[#This Row],[Experience]]&gt;=7,"Senior")</f>
        <v>Senior</v>
      </c>
      <c r="AH2764" t="str">
        <f>IF(Table1[[#This Row],[Attendance %]]&gt;75,"OK","Below 75")</f>
        <v>OK</v>
      </c>
      <c r="AI2764" t="b">
        <f>ISBLANK(Table1[[#This Row],[Employee ID]])</f>
        <v>0</v>
      </c>
      <c r="AJ2764" t="b">
        <f>ISNUMBER(Table1[[#This Row],[Total Salary  ]])</f>
        <v>1</v>
      </c>
      <c r="AK2764" t="str">
        <f>IFERROR(_xlfn.XLOOKUP(Table1[[#This Row],[Manager ID]],MANAGERS!A:A,MANAGERS!B:B),"Not Found")</f>
        <v>Manager_2</v>
      </c>
    </row>
    <row r="2765" spans="1:37" x14ac:dyDescent="0.2">
      <c r="A2765" t="s">
        <v>4475</v>
      </c>
      <c r="B2765" t="s">
        <v>71</v>
      </c>
      <c r="C2765" t="s">
        <v>21</v>
      </c>
      <c r="D2765" t="s">
        <v>33</v>
      </c>
      <c r="E2765" t="s">
        <v>26</v>
      </c>
      <c r="F2765" s="1">
        <v>44333</v>
      </c>
      <c r="G2765" s="1">
        <v>34192</v>
      </c>
      <c r="H2765">
        <v>79790</v>
      </c>
      <c r="I2765">
        <v>5722</v>
      </c>
      <c r="J2765">
        <v>68</v>
      </c>
      <c r="K2765">
        <v>80</v>
      </c>
      <c r="L2765" t="s">
        <v>53</v>
      </c>
      <c r="M2765">
        <v>106</v>
      </c>
      <c r="N2765">
        <f>Table1[[#This Row],[Basic Salary]]+Table1[[#This Row],[Bonus]]</f>
        <v>85512</v>
      </c>
      <c r="O2765" s="2">
        <f>Table1[[#This Row],[Bonus]]/Table1[[#This Row],[Basic Salary]]</f>
        <v>7.1713247274094505E-2</v>
      </c>
      <c r="P2765">
        <f ca="1">DATEDIF(Table1[[#This Row],[Date of Birth]],TODAY(),"Y")</f>
        <v>32</v>
      </c>
      <c r="Q2765">
        <f ca="1">DATEDIF(Table1[[#This Row],[Joining Date]],TODAY(),"Y")</f>
        <v>5</v>
      </c>
      <c r="R2765" t="str">
        <f ca="1">IF(YEAR(Table1[[#This Row],[Joining Date]])=YEAR(TODAY()),"Yes","No")</f>
        <v>No</v>
      </c>
      <c r="S2765" t="str">
        <f ca="1">IF(Table1[[#This Row],[Experience]]&gt;5,"Yes","No")</f>
        <v>No</v>
      </c>
      <c r="T2765" t="str">
        <f>TEXT(Table1[[#This Row],[Joining Date]],"mmmm")</f>
        <v>May</v>
      </c>
      <c r="U2765" t="str">
        <f>TEXT(Table1[[#This Row],[Joining Date]],"yyyy")</f>
        <v>2021</v>
      </c>
      <c r="V2765" s="5">
        <f ca="1">TODAY()-Table1[[#This Row],[Joining Date]]</f>
        <v>1906</v>
      </c>
      <c r="W2765" t="str">
        <f>LEFT(Table1[[#This Row],[Employee Name]],FIND(" ",Table1[[#This Row],[Employee Name]])-1)</f>
        <v>Sneha</v>
      </c>
      <c r="X2765" t="str">
        <f>RIGHT(Table1[[#This Row],[Employee Name]],LEN(Table1[[#This Row],[Employee Name]])-FIND(" ",Table1[[#This Row],[Employee Name]]))</f>
        <v>Iyer</v>
      </c>
      <c r="Y2765" t="str">
        <f>Table1[[#This Row],[Department]]&amp;"-"&amp;Table1[[#This Row],[Employee ID]]</f>
        <v>Marketing-E04419</v>
      </c>
      <c r="Z2765" t="str">
        <f>LEFT(Table1[[#This Row],[Department]],3)</f>
        <v>Mar</v>
      </c>
      <c r="AA2765" t="str">
        <f>_xlfn.XLOOKUP(Table1[[#This Row],[Manager ID]],MANAGERS!A:A,MANAGERS!B:B)</f>
        <v>Manager_6</v>
      </c>
      <c r="AB2765" t="str" cm="1">
        <f t="array" ref="AB2765">_xlfn.XLOOKUP(Table1[[#This Row],[Manager ID]],Table2[[#All],[Manager ID]],Table2[[#All],[Department Head]])</f>
        <v>HR</v>
      </c>
      <c r="AC2765" s="2">
        <f>_xlfn.XLOOKUP(Table1[[#This Row],[City]],L:L,O:O)</f>
        <v>0.23685887225230964</v>
      </c>
      <c r="AD2765" t="str" cm="1">
        <f t="array" ref="AD2765">_xlfn.IFS(Table1[[#This Row],[Performance Score]]&gt;=90,"Excellent",Table1[[#This Row],[Performance Score]]&gt;=75,"Good",Table1[[#This Row],[Performance Score]]&gt;=60,"Average",Table1[[#This Row],[Performance Score]]&lt;=60,"Need Improvement")</f>
        <v>Good</v>
      </c>
      <c r="AE2765" t="str">
        <f>IF(AND(Table1[[#This Row],[Attendance %]]&gt;=80,(Table1[[#This Row],[Performance Score]]&gt;=80)),"Eligible","Not Eligible")</f>
        <v>Not Eligible</v>
      </c>
      <c r="AF2765" t="str">
        <f>IF(Table1[[#This Row],[Performance Score]]&gt;=80,"High Performer","Low Performer")</f>
        <v>High Performer</v>
      </c>
      <c r="AG2765" t="str" cm="1">
        <f t="array" aca="1" ref="AG2765" ca="1">_xlfn.IFS(Table1[[#This Row],[Experience]]&lt;=3,"Junior",Table1[[#This Row],[Experience]]&lt;=7,"Mid Level",Table1[[#This Row],[Experience]]&gt;=7,"Senior")</f>
        <v>Mid Level</v>
      </c>
      <c r="AH2765" t="str">
        <f>IF(Table1[[#This Row],[Attendance %]]&gt;75,"OK","Below 75")</f>
        <v>Below 75</v>
      </c>
      <c r="AI2765" t="b">
        <f>ISBLANK(Table1[[#This Row],[Employee ID]])</f>
        <v>0</v>
      </c>
      <c r="AJ2765" t="b">
        <f>ISNUMBER(Table1[[#This Row],[Total Salary  ]])</f>
        <v>1</v>
      </c>
      <c r="AK2765" t="str">
        <f>IFERROR(_xlfn.XLOOKUP(Table1[[#This Row],[Manager ID]],MANAGERS!A:A,MANAGERS!B:B),"Not Found")</f>
        <v>Manager_6</v>
      </c>
    </row>
    <row r="2766" spans="1:37" x14ac:dyDescent="0.2">
      <c r="A2766" t="s">
        <v>2095</v>
      </c>
      <c r="B2766" t="s">
        <v>50</v>
      </c>
      <c r="C2766" t="s">
        <v>21</v>
      </c>
      <c r="D2766" t="s">
        <v>16</v>
      </c>
      <c r="E2766" t="s">
        <v>26</v>
      </c>
      <c r="F2766" s="1">
        <v>44520</v>
      </c>
      <c r="G2766" s="1">
        <v>38911</v>
      </c>
      <c r="H2766">
        <v>60240</v>
      </c>
      <c r="I2766">
        <v>25270</v>
      </c>
      <c r="J2766">
        <v>90</v>
      </c>
      <c r="K2766">
        <v>42</v>
      </c>
      <c r="L2766" t="s">
        <v>23</v>
      </c>
      <c r="M2766">
        <v>120</v>
      </c>
      <c r="N2766">
        <f>Table1[[#This Row],[Basic Salary]]+Table1[[#This Row],[Bonus]]</f>
        <v>85510</v>
      </c>
      <c r="O2766" s="2">
        <f>Table1[[#This Row],[Bonus]]/Table1[[#This Row],[Basic Salary]]</f>
        <v>0.41948871181938913</v>
      </c>
      <c r="P2766">
        <f ca="1">DATEDIF(Table1[[#This Row],[Date of Birth]],TODAY(),"Y")</f>
        <v>20</v>
      </c>
      <c r="Q2766">
        <f ca="1">DATEDIF(Table1[[#This Row],[Joining Date]],TODAY(),"Y")</f>
        <v>4</v>
      </c>
      <c r="R2766" t="str">
        <f ca="1">IF(YEAR(Table1[[#This Row],[Joining Date]])=YEAR(TODAY()),"Yes","No")</f>
        <v>No</v>
      </c>
      <c r="S2766" t="str">
        <f ca="1">IF(Table1[[#This Row],[Experience]]&gt;5,"Yes","No")</f>
        <v>No</v>
      </c>
      <c r="T2766" t="str">
        <f>TEXT(Table1[[#This Row],[Joining Date]],"mmmm")</f>
        <v>November</v>
      </c>
      <c r="U2766" t="str">
        <f>TEXT(Table1[[#This Row],[Joining Date]],"yyyy")</f>
        <v>2021</v>
      </c>
      <c r="V2766" s="5">
        <f ca="1">TODAY()-Table1[[#This Row],[Joining Date]]</f>
        <v>1719</v>
      </c>
      <c r="W2766" t="str">
        <f>LEFT(Table1[[#This Row],[Employee Name]],FIND(" ",Table1[[#This Row],[Employee Name]])-1)</f>
        <v>Ravi</v>
      </c>
      <c r="X2766" t="str">
        <f>RIGHT(Table1[[#This Row],[Employee Name]],LEN(Table1[[#This Row],[Employee Name]])-FIND(" ",Table1[[#This Row],[Employee Name]]))</f>
        <v>Teja</v>
      </c>
      <c r="Y2766" t="str">
        <f>Table1[[#This Row],[Department]]&amp;"-"&amp;Table1[[#This Row],[Employee ID]]</f>
        <v>HR-E02039</v>
      </c>
      <c r="Z2766" t="str">
        <f>LEFT(Table1[[#This Row],[Department]],3)</f>
        <v>HR</v>
      </c>
      <c r="AA2766" t="str">
        <f>_xlfn.XLOOKUP(Table1[[#This Row],[Manager ID]],MANAGERS!A:A,MANAGERS!B:B)</f>
        <v>Manager_20</v>
      </c>
      <c r="AB2766" t="str" cm="1">
        <f t="array" ref="AB2766">_xlfn.XLOOKUP(Table1[[#This Row],[Manager ID]],Table2[[#All],[Manager ID]],Table2[[#All],[Department Head]])</f>
        <v>Operations</v>
      </c>
      <c r="AC2766" s="2">
        <f>_xlfn.XLOOKUP(Table1[[#This Row],[City]],L:L,O:O)</f>
        <v>0.23486488519629886</v>
      </c>
      <c r="AD2766" t="str" cm="1">
        <f t="array" ref="AD2766">_xlfn.IFS(Table1[[#This Row],[Performance Score]]&gt;=90,"Excellent",Table1[[#This Row],[Performance Score]]&gt;=75,"Good",Table1[[#This Row],[Performance Score]]&gt;=60,"Average",Table1[[#This Row],[Performance Score]]&lt;=60,"Need Improvement")</f>
        <v>Need Improvement</v>
      </c>
      <c r="AE2766" t="str">
        <f>IF(AND(Table1[[#This Row],[Attendance %]]&gt;=80,(Table1[[#This Row],[Performance Score]]&gt;=80)),"Eligible","Not Eligible")</f>
        <v>Not Eligible</v>
      </c>
      <c r="AF2766" t="str">
        <f>IF(Table1[[#This Row],[Performance Score]]&gt;=80,"High Performer","Low Performer")</f>
        <v>Low Performer</v>
      </c>
      <c r="AG2766" t="str" cm="1">
        <f t="array" aca="1" ref="AG2766" ca="1">_xlfn.IFS(Table1[[#This Row],[Experience]]&lt;=3,"Junior",Table1[[#This Row],[Experience]]&lt;=7,"Mid Level",Table1[[#This Row],[Experience]]&gt;=7,"Senior")</f>
        <v>Mid Level</v>
      </c>
      <c r="AH2766" t="str">
        <f>IF(Table1[[#This Row],[Attendance %]]&gt;75,"OK","Below 75")</f>
        <v>OK</v>
      </c>
      <c r="AI2766" t="b">
        <f>ISBLANK(Table1[[#This Row],[Employee ID]])</f>
        <v>0</v>
      </c>
      <c r="AJ2766" t="b">
        <f>ISNUMBER(Table1[[#This Row],[Total Salary  ]])</f>
        <v>1</v>
      </c>
      <c r="AK2766" t="str">
        <f>IFERROR(_xlfn.XLOOKUP(Table1[[#This Row],[Manager ID]],MANAGERS!A:A,MANAGERS!B:B),"Not Found")</f>
        <v>Manager_20</v>
      </c>
    </row>
    <row r="2767" spans="1:37" x14ac:dyDescent="0.2">
      <c r="A2767" t="s">
        <v>4611</v>
      </c>
      <c r="B2767" t="s">
        <v>39</v>
      </c>
      <c r="C2767" t="s">
        <v>21</v>
      </c>
      <c r="D2767" t="s">
        <v>81</v>
      </c>
      <c r="E2767" t="s">
        <v>30</v>
      </c>
      <c r="F2767" s="1">
        <v>45803</v>
      </c>
      <c r="G2767" s="1">
        <v>35919</v>
      </c>
      <c r="H2767">
        <v>75469</v>
      </c>
      <c r="I2767">
        <v>10028</v>
      </c>
      <c r="J2767">
        <v>83</v>
      </c>
      <c r="K2767">
        <v>68</v>
      </c>
      <c r="L2767" t="s">
        <v>37</v>
      </c>
      <c r="M2767">
        <v>104</v>
      </c>
      <c r="N2767">
        <f>Table1[[#This Row],[Basic Salary]]+Table1[[#This Row],[Bonus]]</f>
        <v>85497</v>
      </c>
      <c r="O2767" s="2">
        <f>Table1[[#This Row],[Bonus]]/Table1[[#This Row],[Basic Salary]]</f>
        <v>0.13287575030807353</v>
      </c>
      <c r="P2767">
        <f ca="1">DATEDIF(Table1[[#This Row],[Date of Birth]],TODAY(),"Y")</f>
        <v>28</v>
      </c>
      <c r="Q2767">
        <f ca="1">DATEDIF(Table1[[#This Row],[Joining Date]],TODAY(),"Y")</f>
        <v>1</v>
      </c>
      <c r="R2767" t="str">
        <f ca="1">IF(YEAR(Table1[[#This Row],[Joining Date]])=YEAR(TODAY()),"Yes","No")</f>
        <v>No</v>
      </c>
      <c r="S2767" t="str">
        <f ca="1">IF(Table1[[#This Row],[Experience]]&gt;5,"Yes","No")</f>
        <v>No</v>
      </c>
      <c r="T2767" t="str">
        <f>TEXT(Table1[[#This Row],[Joining Date]],"mmmm")</f>
        <v>May</v>
      </c>
      <c r="U2767" t="str">
        <f>TEXT(Table1[[#This Row],[Joining Date]],"yyyy")</f>
        <v>2025</v>
      </c>
      <c r="V2767" s="5">
        <f ca="1">TODAY()-Table1[[#This Row],[Joining Date]]</f>
        <v>436</v>
      </c>
      <c r="W2767" t="str">
        <f>LEFT(Table1[[#This Row],[Employee Name]],FIND(" ",Table1[[#This Row],[Employee Name]])-1)</f>
        <v>Karan</v>
      </c>
      <c r="X2767" t="str">
        <f>RIGHT(Table1[[#This Row],[Employee Name]],LEN(Table1[[#This Row],[Employee Name]])-FIND(" ",Table1[[#This Row],[Employee Name]]))</f>
        <v>Malhotra</v>
      </c>
      <c r="Y2767" t="str">
        <f>Table1[[#This Row],[Department]]&amp;"-"&amp;Table1[[#This Row],[Employee ID]]</f>
        <v>Sales-E04555</v>
      </c>
      <c r="Z2767" t="str">
        <f>LEFT(Table1[[#This Row],[Department]],3)</f>
        <v>Sal</v>
      </c>
      <c r="AA2767" t="str">
        <f>_xlfn.XLOOKUP(Table1[[#This Row],[Manager ID]],MANAGERS!A:A,MANAGERS!B:B)</f>
        <v>Manager_4</v>
      </c>
      <c r="AB2767" t="str" cm="1">
        <f t="array" ref="AB2767">_xlfn.XLOOKUP(Table1[[#This Row],[Manager ID]],Table2[[#All],[Manager ID]],Table2[[#All],[Department Head]])</f>
        <v>Finance</v>
      </c>
      <c r="AC2767" s="2">
        <f>_xlfn.XLOOKUP(Table1[[#This Row],[City]],L:L,O:O)</f>
        <v>0.24036902712549932</v>
      </c>
      <c r="AD2767" t="str" cm="1">
        <f t="array" ref="AD2767">_xlfn.IFS(Table1[[#This Row],[Performance Score]]&gt;=90,"Excellent",Table1[[#This Row],[Performance Score]]&gt;=75,"Good",Table1[[#This Row],[Performance Score]]&gt;=60,"Average",Table1[[#This Row],[Performance Score]]&lt;=60,"Need Improvement")</f>
        <v>Average</v>
      </c>
      <c r="AE2767" t="str">
        <f>IF(AND(Table1[[#This Row],[Attendance %]]&gt;=80,(Table1[[#This Row],[Performance Score]]&gt;=80)),"Eligible","Not Eligible")</f>
        <v>Not Eligible</v>
      </c>
      <c r="AF2767" t="str">
        <f>IF(Table1[[#This Row],[Performance Score]]&gt;=80,"High Performer","Low Performer")</f>
        <v>Low Performer</v>
      </c>
      <c r="AG2767" t="str" cm="1">
        <f t="array" aca="1" ref="AG2767" ca="1">_xlfn.IFS(Table1[[#This Row],[Experience]]&lt;=3,"Junior",Table1[[#This Row],[Experience]]&lt;=7,"Mid Level",Table1[[#This Row],[Experience]]&gt;=7,"Senior")</f>
        <v>Junior</v>
      </c>
      <c r="AH2767" t="str">
        <f>IF(Table1[[#This Row],[Attendance %]]&gt;75,"OK","Below 75")</f>
        <v>OK</v>
      </c>
      <c r="AI2767" t="b">
        <f>ISBLANK(Table1[[#This Row],[Employee ID]])</f>
        <v>0</v>
      </c>
      <c r="AJ2767" t="b">
        <f>ISNUMBER(Table1[[#This Row],[Total Salary  ]])</f>
        <v>1</v>
      </c>
      <c r="AK2767" t="str">
        <f>IFERROR(_xlfn.XLOOKUP(Table1[[#This Row],[Manager ID]],MANAGERS!A:A,MANAGERS!B:B),"Not Found")</f>
        <v>Manager_4</v>
      </c>
    </row>
    <row r="2768" spans="1:37" x14ac:dyDescent="0.2">
      <c r="A2768" t="s">
        <v>3674</v>
      </c>
      <c r="B2768" t="s">
        <v>45</v>
      </c>
      <c r="C2768" t="s">
        <v>21</v>
      </c>
      <c r="D2768" t="s">
        <v>25</v>
      </c>
      <c r="E2768" t="s">
        <v>30</v>
      </c>
      <c r="F2768" s="1">
        <v>42605</v>
      </c>
      <c r="G2768" s="1">
        <v>36916</v>
      </c>
      <c r="H2768">
        <v>74955</v>
      </c>
      <c r="I2768">
        <v>10534</v>
      </c>
      <c r="J2768">
        <v>69</v>
      </c>
      <c r="K2768">
        <v>46</v>
      </c>
      <c r="L2768" t="s">
        <v>31</v>
      </c>
      <c r="M2768">
        <v>112</v>
      </c>
      <c r="N2768">
        <f>Table1[[#This Row],[Basic Salary]]+Table1[[#This Row],[Bonus]]</f>
        <v>85489</v>
      </c>
      <c r="O2768" s="2">
        <f>Table1[[#This Row],[Bonus]]/Table1[[#This Row],[Basic Salary]]</f>
        <v>0.14053765592688947</v>
      </c>
      <c r="P2768">
        <f ca="1">DATEDIF(Table1[[#This Row],[Date of Birth]],TODAY(),"Y")</f>
        <v>25</v>
      </c>
      <c r="Q2768">
        <f ca="1">DATEDIF(Table1[[#This Row],[Joining Date]],TODAY(),"Y")</f>
        <v>9</v>
      </c>
      <c r="R2768" t="str">
        <f ca="1">IF(YEAR(Table1[[#This Row],[Joining Date]])=YEAR(TODAY()),"Yes","No")</f>
        <v>No</v>
      </c>
      <c r="S2768" t="str">
        <f ca="1">IF(Table1[[#This Row],[Experience]]&gt;5,"Yes","No")</f>
        <v>Yes</v>
      </c>
      <c r="T2768" t="str">
        <f>TEXT(Table1[[#This Row],[Joining Date]],"mmmm")</f>
        <v>August</v>
      </c>
      <c r="U2768" t="str">
        <f>TEXT(Table1[[#This Row],[Joining Date]],"yyyy")</f>
        <v>2016</v>
      </c>
      <c r="V2768" s="5">
        <f ca="1">TODAY()-Table1[[#This Row],[Joining Date]]</f>
        <v>3634</v>
      </c>
      <c r="W2768" t="str">
        <f>LEFT(Table1[[#This Row],[Employee Name]],FIND(" ",Table1[[#This Row],[Employee Name]])-1)</f>
        <v>Ananya</v>
      </c>
      <c r="X2768" t="str">
        <f>RIGHT(Table1[[#This Row],[Employee Name]],LEN(Table1[[#This Row],[Employee Name]])-FIND(" ",Table1[[#This Row],[Employee Name]]))</f>
        <v>Rao</v>
      </c>
      <c r="Y2768" t="str">
        <f>Table1[[#This Row],[Department]]&amp;"-"&amp;Table1[[#This Row],[Employee ID]]</f>
        <v>Finance-E03618</v>
      </c>
      <c r="Z2768" t="str">
        <f>LEFT(Table1[[#This Row],[Department]],3)</f>
        <v>Fin</v>
      </c>
      <c r="AA2768" t="str">
        <f>_xlfn.XLOOKUP(Table1[[#This Row],[Manager ID]],MANAGERS!A:A,MANAGERS!B:B)</f>
        <v>Manager_12</v>
      </c>
      <c r="AB2768" t="str" cm="1">
        <f t="array" ref="AB2768">_xlfn.XLOOKUP(Table1[[#This Row],[Manager ID]],Table2[[#All],[Manager ID]],Table2[[#All],[Department Head]])</f>
        <v>Marketing</v>
      </c>
      <c r="AC2768" s="2">
        <f>_xlfn.XLOOKUP(Table1[[#This Row],[City]],L:L,O:O)</f>
        <v>0.241864189087755</v>
      </c>
      <c r="AD2768" t="str" cm="1">
        <f t="array" ref="AD2768">_xlfn.IFS(Table1[[#This Row],[Performance Score]]&gt;=90,"Excellent",Table1[[#This Row],[Performance Score]]&gt;=75,"Good",Table1[[#This Row],[Performance Score]]&gt;=60,"Average",Table1[[#This Row],[Performance Score]]&lt;=60,"Need Improvement")</f>
        <v>Need Improvement</v>
      </c>
      <c r="AE2768" t="str">
        <f>IF(AND(Table1[[#This Row],[Attendance %]]&gt;=80,(Table1[[#This Row],[Performance Score]]&gt;=80)),"Eligible","Not Eligible")</f>
        <v>Not Eligible</v>
      </c>
      <c r="AF2768" t="str">
        <f>IF(Table1[[#This Row],[Performance Score]]&gt;=80,"High Performer","Low Performer")</f>
        <v>Low Performer</v>
      </c>
      <c r="AG2768" t="str" cm="1">
        <f t="array" aca="1" ref="AG2768" ca="1">_xlfn.IFS(Table1[[#This Row],[Experience]]&lt;=3,"Junior",Table1[[#This Row],[Experience]]&lt;=7,"Mid Level",Table1[[#This Row],[Experience]]&gt;=7,"Senior")</f>
        <v>Senior</v>
      </c>
      <c r="AH2768" t="str">
        <f>IF(Table1[[#This Row],[Attendance %]]&gt;75,"OK","Below 75")</f>
        <v>Below 75</v>
      </c>
      <c r="AI2768" t="b">
        <f>ISBLANK(Table1[[#This Row],[Employee ID]])</f>
        <v>0</v>
      </c>
      <c r="AJ2768" t="b">
        <f>ISNUMBER(Table1[[#This Row],[Total Salary  ]])</f>
        <v>1</v>
      </c>
      <c r="AK2768" t="str">
        <f>IFERROR(_xlfn.XLOOKUP(Table1[[#This Row],[Manager ID]],MANAGERS!A:A,MANAGERS!B:B),"Not Found")</f>
        <v>Manager_12</v>
      </c>
    </row>
    <row r="2769" spans="1:37" x14ac:dyDescent="0.2">
      <c r="A2769" t="s">
        <v>3550</v>
      </c>
      <c r="B2769" t="s">
        <v>87</v>
      </c>
      <c r="C2769" t="s">
        <v>21</v>
      </c>
      <c r="D2769" t="s">
        <v>46</v>
      </c>
      <c r="E2769" t="s">
        <v>17</v>
      </c>
      <c r="F2769" s="1">
        <v>43973</v>
      </c>
      <c r="G2769" s="1">
        <v>38152</v>
      </c>
      <c r="H2769">
        <v>76013</v>
      </c>
      <c r="I2769">
        <v>9462</v>
      </c>
      <c r="J2769">
        <v>87</v>
      </c>
      <c r="K2769">
        <v>100</v>
      </c>
      <c r="L2769" t="s">
        <v>23</v>
      </c>
      <c r="M2769">
        <v>111</v>
      </c>
      <c r="N2769">
        <f>Table1[[#This Row],[Basic Salary]]+Table1[[#This Row],[Bonus]]</f>
        <v>85475</v>
      </c>
      <c r="O2769" s="2">
        <f>Table1[[#This Row],[Bonus]]/Table1[[#This Row],[Basic Salary]]</f>
        <v>0.12447870758949127</v>
      </c>
      <c r="P2769">
        <f ca="1">DATEDIF(Table1[[#This Row],[Date of Birth]],TODAY(),"Y")</f>
        <v>22</v>
      </c>
      <c r="Q2769">
        <f ca="1">DATEDIF(Table1[[#This Row],[Joining Date]],TODAY(),"Y")</f>
        <v>6</v>
      </c>
      <c r="R2769" t="str">
        <f ca="1">IF(YEAR(Table1[[#This Row],[Joining Date]])=YEAR(TODAY()),"Yes","No")</f>
        <v>No</v>
      </c>
      <c r="S2769" t="str">
        <f ca="1">IF(Table1[[#This Row],[Experience]]&gt;5,"Yes","No")</f>
        <v>Yes</v>
      </c>
      <c r="T2769" t="str">
        <f>TEXT(Table1[[#This Row],[Joining Date]],"mmmm")</f>
        <v>May</v>
      </c>
      <c r="U2769" t="str">
        <f>TEXT(Table1[[#This Row],[Joining Date]],"yyyy")</f>
        <v>2020</v>
      </c>
      <c r="V2769" s="5">
        <f ca="1">TODAY()-Table1[[#This Row],[Joining Date]]</f>
        <v>2266</v>
      </c>
      <c r="W2769" t="str">
        <f>LEFT(Table1[[#This Row],[Employee Name]],FIND(" ",Table1[[#This Row],[Employee Name]])-1)</f>
        <v>Arjun</v>
      </c>
      <c r="X2769" t="str">
        <f>RIGHT(Table1[[#This Row],[Employee Name]],LEN(Table1[[#This Row],[Employee Name]])-FIND(" ",Table1[[#This Row],[Employee Name]]))</f>
        <v>Mehta</v>
      </c>
      <c r="Y2769" t="str">
        <f>Table1[[#This Row],[Department]]&amp;"-"&amp;Table1[[#This Row],[Employee ID]]</f>
        <v>Support-E03494</v>
      </c>
      <c r="Z2769" t="str">
        <f>LEFT(Table1[[#This Row],[Department]],3)</f>
        <v>Sup</v>
      </c>
      <c r="AA2769" t="str">
        <f>_xlfn.XLOOKUP(Table1[[#This Row],[Manager ID]],MANAGERS!A:A,MANAGERS!B:B)</f>
        <v>Manager_11</v>
      </c>
      <c r="AB2769" t="str" cm="1">
        <f t="array" ref="AB2769">_xlfn.XLOOKUP(Table1[[#This Row],[Manager ID]],Table2[[#All],[Manager ID]],Table2[[#All],[Department Head]])</f>
        <v>Marketing</v>
      </c>
      <c r="AC2769" s="2">
        <f>_xlfn.XLOOKUP(Table1[[#This Row],[City]],L:L,O:O)</f>
        <v>0.23486488519629886</v>
      </c>
      <c r="AD2769" t="str" cm="1">
        <f t="array" ref="AD2769">_xlfn.IFS(Table1[[#This Row],[Performance Score]]&gt;=90,"Excellent",Table1[[#This Row],[Performance Score]]&gt;=75,"Good",Table1[[#This Row],[Performance Score]]&gt;=60,"Average",Table1[[#This Row],[Performance Score]]&lt;=60,"Need Improvement")</f>
        <v>Excellent</v>
      </c>
      <c r="AE2769" t="str">
        <f>IF(AND(Table1[[#This Row],[Attendance %]]&gt;=80,(Table1[[#This Row],[Performance Score]]&gt;=80)),"Eligible","Not Eligible")</f>
        <v>Eligible</v>
      </c>
      <c r="AF2769" t="str">
        <f>IF(Table1[[#This Row],[Performance Score]]&gt;=80,"High Performer","Low Performer")</f>
        <v>High Performer</v>
      </c>
      <c r="AG2769" t="str" cm="1">
        <f t="array" aca="1" ref="AG2769" ca="1">_xlfn.IFS(Table1[[#This Row],[Experience]]&lt;=3,"Junior",Table1[[#This Row],[Experience]]&lt;=7,"Mid Level",Table1[[#This Row],[Experience]]&gt;=7,"Senior")</f>
        <v>Mid Level</v>
      </c>
      <c r="AH2769" t="str">
        <f>IF(Table1[[#This Row],[Attendance %]]&gt;75,"OK","Below 75")</f>
        <v>OK</v>
      </c>
      <c r="AI2769" t="b">
        <f>ISBLANK(Table1[[#This Row],[Employee ID]])</f>
        <v>0</v>
      </c>
      <c r="AJ2769" t="b">
        <f>ISNUMBER(Table1[[#This Row],[Total Salary  ]])</f>
        <v>1</v>
      </c>
      <c r="AK2769" t="str">
        <f>IFERROR(_xlfn.XLOOKUP(Table1[[#This Row],[Manager ID]],MANAGERS!A:A,MANAGERS!B:B),"Not Found")</f>
        <v>Manager_11</v>
      </c>
    </row>
    <row r="2770" spans="1:37" x14ac:dyDescent="0.2">
      <c r="A2770" t="s">
        <v>4477</v>
      </c>
      <c r="B2770" t="s">
        <v>60</v>
      </c>
      <c r="C2770" t="s">
        <v>15</v>
      </c>
      <c r="D2770" t="s">
        <v>40</v>
      </c>
      <c r="E2770" t="s">
        <v>65</v>
      </c>
      <c r="F2770" s="1">
        <v>42216</v>
      </c>
      <c r="G2770" s="1">
        <v>36709</v>
      </c>
      <c r="H2770">
        <v>60058</v>
      </c>
      <c r="I2770">
        <v>25378</v>
      </c>
      <c r="J2770">
        <v>92</v>
      </c>
      <c r="K2770">
        <v>92</v>
      </c>
      <c r="L2770" t="s">
        <v>23</v>
      </c>
      <c r="M2770">
        <v>109</v>
      </c>
      <c r="N2770">
        <f>Table1[[#This Row],[Basic Salary]]+Table1[[#This Row],[Bonus]]</f>
        <v>85436</v>
      </c>
      <c r="O2770" s="2">
        <f>Table1[[#This Row],[Bonus]]/Table1[[#This Row],[Basic Salary]]</f>
        <v>0.42255819374604547</v>
      </c>
      <c r="P2770">
        <f ca="1">DATEDIF(Table1[[#This Row],[Date of Birth]],TODAY(),"Y")</f>
        <v>26</v>
      </c>
      <c r="Q2770">
        <f ca="1">DATEDIF(Table1[[#This Row],[Joining Date]],TODAY(),"Y")</f>
        <v>11</v>
      </c>
      <c r="R2770" t="str">
        <f ca="1">IF(YEAR(Table1[[#This Row],[Joining Date]])=YEAR(TODAY()),"Yes","No")</f>
        <v>No</v>
      </c>
      <c r="S2770" t="str">
        <f ca="1">IF(Table1[[#This Row],[Experience]]&gt;5,"Yes","No")</f>
        <v>Yes</v>
      </c>
      <c r="T2770" t="str">
        <f>TEXT(Table1[[#This Row],[Joining Date]],"mmmm")</f>
        <v>July</v>
      </c>
      <c r="U2770" t="str">
        <f>TEXT(Table1[[#This Row],[Joining Date]],"yyyy")</f>
        <v>2015</v>
      </c>
      <c r="V2770" s="5">
        <f ca="1">TODAY()-Table1[[#This Row],[Joining Date]]</f>
        <v>4023</v>
      </c>
      <c r="W2770" t="str">
        <f>LEFT(Table1[[#This Row],[Employee Name]],FIND(" ",Table1[[#This Row],[Employee Name]])-1)</f>
        <v>Gayathri</v>
      </c>
      <c r="X2770" t="str">
        <f>RIGHT(Table1[[#This Row],[Employee Name]],LEN(Table1[[#This Row],[Employee Name]])-FIND(" ",Table1[[#This Row],[Employee Name]]))</f>
        <v>Iyer</v>
      </c>
      <c r="Y2770" t="str">
        <f>Table1[[#This Row],[Department]]&amp;"-"&amp;Table1[[#This Row],[Employee ID]]</f>
        <v>IT-E04421</v>
      </c>
      <c r="Z2770" t="str">
        <f>LEFT(Table1[[#This Row],[Department]],3)</f>
        <v>IT</v>
      </c>
      <c r="AA2770" t="str">
        <f>_xlfn.XLOOKUP(Table1[[#This Row],[Manager ID]],MANAGERS!A:A,MANAGERS!B:B)</f>
        <v>Manager_9</v>
      </c>
      <c r="AB2770" t="str" cm="1">
        <f t="array" ref="AB2770">_xlfn.XLOOKUP(Table1[[#This Row],[Manager ID]],Table2[[#All],[Manager ID]],Table2[[#All],[Department Head]])</f>
        <v>Sales</v>
      </c>
      <c r="AC2770" s="2">
        <f>_xlfn.XLOOKUP(Table1[[#This Row],[City]],L:L,O:O)</f>
        <v>0.23486488519629886</v>
      </c>
      <c r="AD2770" t="str" cm="1">
        <f t="array" ref="AD2770">_xlfn.IFS(Table1[[#This Row],[Performance Score]]&gt;=90,"Excellent",Table1[[#This Row],[Performance Score]]&gt;=75,"Good",Table1[[#This Row],[Performance Score]]&gt;=60,"Average",Table1[[#This Row],[Performance Score]]&lt;=60,"Need Improvement")</f>
        <v>Excellent</v>
      </c>
      <c r="AE2770" t="str">
        <f>IF(AND(Table1[[#This Row],[Attendance %]]&gt;=80,(Table1[[#This Row],[Performance Score]]&gt;=80)),"Eligible","Not Eligible")</f>
        <v>Eligible</v>
      </c>
      <c r="AF2770" t="str">
        <f>IF(Table1[[#This Row],[Performance Score]]&gt;=80,"High Performer","Low Performer")</f>
        <v>High Performer</v>
      </c>
      <c r="AG2770" t="str" cm="1">
        <f t="array" aca="1" ref="AG2770" ca="1">_xlfn.IFS(Table1[[#This Row],[Experience]]&lt;=3,"Junior",Table1[[#This Row],[Experience]]&lt;=7,"Mid Level",Table1[[#This Row],[Experience]]&gt;=7,"Senior")</f>
        <v>Senior</v>
      </c>
      <c r="AH2770" t="str">
        <f>IF(Table1[[#This Row],[Attendance %]]&gt;75,"OK","Below 75")</f>
        <v>OK</v>
      </c>
      <c r="AI2770" t="b">
        <f>ISBLANK(Table1[[#This Row],[Employee ID]])</f>
        <v>0</v>
      </c>
      <c r="AJ2770" t="b">
        <f>ISNUMBER(Table1[[#This Row],[Total Salary  ]])</f>
        <v>1</v>
      </c>
      <c r="AK2770" t="str">
        <f>IFERROR(_xlfn.XLOOKUP(Table1[[#This Row],[Manager ID]],MANAGERS!A:A,MANAGERS!B:B),"Not Found")</f>
        <v>Manager_9</v>
      </c>
    </row>
    <row r="2771" spans="1:37" x14ac:dyDescent="0.2">
      <c r="A2771" t="s">
        <v>418</v>
      </c>
      <c r="B2771" t="s">
        <v>42</v>
      </c>
      <c r="C2771" t="s">
        <v>21</v>
      </c>
      <c r="D2771" t="s">
        <v>40</v>
      </c>
      <c r="E2771" t="s">
        <v>22</v>
      </c>
      <c r="F2771" s="1">
        <v>43091</v>
      </c>
      <c r="G2771" s="1">
        <v>32656</v>
      </c>
      <c r="H2771">
        <v>57707</v>
      </c>
      <c r="I2771">
        <v>27713</v>
      </c>
      <c r="J2771">
        <v>64</v>
      </c>
      <c r="K2771">
        <v>62</v>
      </c>
      <c r="L2771" t="s">
        <v>31</v>
      </c>
      <c r="M2771">
        <v>104</v>
      </c>
      <c r="N2771">
        <f>Table1[[#This Row],[Basic Salary]]+Table1[[#This Row],[Bonus]]</f>
        <v>85420</v>
      </c>
      <c r="O2771" s="2">
        <f>Table1[[#This Row],[Bonus]]/Table1[[#This Row],[Basic Salary]]</f>
        <v>0.48023636647200513</v>
      </c>
      <c r="P2771">
        <f ca="1">DATEDIF(Table1[[#This Row],[Date of Birth]],TODAY(),"Y")</f>
        <v>37</v>
      </c>
      <c r="Q2771">
        <f ca="1">DATEDIF(Table1[[#This Row],[Joining Date]],TODAY(),"Y")</f>
        <v>8</v>
      </c>
      <c r="R2771" t="str">
        <f ca="1">IF(YEAR(Table1[[#This Row],[Joining Date]])=YEAR(TODAY()),"Yes","No")</f>
        <v>No</v>
      </c>
      <c r="S2771" t="str">
        <f ca="1">IF(Table1[[#This Row],[Experience]]&gt;5,"Yes","No")</f>
        <v>Yes</v>
      </c>
      <c r="T2771" t="str">
        <f>TEXT(Table1[[#This Row],[Joining Date]],"mmmm")</f>
        <v>December</v>
      </c>
      <c r="U2771" t="str">
        <f>TEXT(Table1[[#This Row],[Joining Date]],"yyyy")</f>
        <v>2017</v>
      </c>
      <c r="V2771" s="5">
        <f ca="1">TODAY()-Table1[[#This Row],[Joining Date]]</f>
        <v>3148</v>
      </c>
      <c r="W2771" t="str">
        <f>LEFT(Table1[[#This Row],[Employee Name]],FIND(" ",Table1[[#This Row],[Employee Name]])-1)</f>
        <v>Krishna</v>
      </c>
      <c r="X2771" t="str">
        <f>RIGHT(Table1[[#This Row],[Employee Name]],LEN(Table1[[#This Row],[Employee Name]])-FIND(" ",Table1[[#This Row],[Employee Name]]))</f>
        <v>Chaitanya</v>
      </c>
      <c r="Y2771" t="str">
        <f>Table1[[#This Row],[Department]]&amp;"-"&amp;Table1[[#This Row],[Employee ID]]</f>
        <v>IT-E00362</v>
      </c>
      <c r="Z2771" t="str">
        <f>LEFT(Table1[[#This Row],[Department]],3)</f>
        <v>IT</v>
      </c>
      <c r="AA2771" t="str">
        <f>_xlfn.XLOOKUP(Table1[[#This Row],[Manager ID]],MANAGERS!A:A,MANAGERS!B:B)</f>
        <v>Manager_4</v>
      </c>
      <c r="AB2771" t="str" cm="1">
        <f t="array" ref="AB2771">_xlfn.XLOOKUP(Table1[[#This Row],[Manager ID]],Table2[[#All],[Manager ID]],Table2[[#All],[Department Head]])</f>
        <v>Finance</v>
      </c>
      <c r="AC2771" s="2">
        <f>_xlfn.XLOOKUP(Table1[[#This Row],[City]],L:L,O:O)</f>
        <v>0.241864189087755</v>
      </c>
      <c r="AD2771" t="str" cm="1">
        <f t="array" ref="AD2771">_xlfn.IFS(Table1[[#This Row],[Performance Score]]&gt;=90,"Excellent",Table1[[#This Row],[Performance Score]]&gt;=75,"Good",Table1[[#This Row],[Performance Score]]&gt;=60,"Average",Table1[[#This Row],[Performance Score]]&lt;=60,"Need Improvement")</f>
        <v>Average</v>
      </c>
      <c r="AE2771" t="str">
        <f>IF(AND(Table1[[#This Row],[Attendance %]]&gt;=80,(Table1[[#This Row],[Performance Score]]&gt;=80)),"Eligible","Not Eligible")</f>
        <v>Not Eligible</v>
      </c>
      <c r="AF2771" t="str">
        <f>IF(Table1[[#This Row],[Performance Score]]&gt;=80,"High Performer","Low Performer")</f>
        <v>Low Performer</v>
      </c>
      <c r="AG2771" t="str" cm="1">
        <f t="array" aca="1" ref="AG2771" ca="1">_xlfn.IFS(Table1[[#This Row],[Experience]]&lt;=3,"Junior",Table1[[#This Row],[Experience]]&lt;=7,"Mid Level",Table1[[#This Row],[Experience]]&gt;=7,"Senior")</f>
        <v>Senior</v>
      </c>
      <c r="AH2771" t="str">
        <f>IF(Table1[[#This Row],[Attendance %]]&gt;75,"OK","Below 75")</f>
        <v>Below 75</v>
      </c>
      <c r="AI2771" t="b">
        <f>ISBLANK(Table1[[#This Row],[Employee ID]])</f>
        <v>0</v>
      </c>
      <c r="AJ2771" t="b">
        <f>ISNUMBER(Table1[[#This Row],[Total Salary  ]])</f>
        <v>1</v>
      </c>
      <c r="AK2771" t="str">
        <f>IFERROR(_xlfn.XLOOKUP(Table1[[#This Row],[Manager ID]],MANAGERS!A:A,MANAGERS!B:B),"Not Found")</f>
        <v>Manager_4</v>
      </c>
    </row>
    <row r="2772" spans="1:37" x14ac:dyDescent="0.2">
      <c r="A2772" t="s">
        <v>2075</v>
      </c>
      <c r="B2772" t="s">
        <v>45</v>
      </c>
      <c r="C2772" t="s">
        <v>21</v>
      </c>
      <c r="D2772" t="s">
        <v>33</v>
      </c>
      <c r="E2772" t="s">
        <v>51</v>
      </c>
      <c r="F2772" s="1">
        <v>44065</v>
      </c>
      <c r="G2772" s="1">
        <v>31593</v>
      </c>
      <c r="H2772">
        <v>59965</v>
      </c>
      <c r="I2772">
        <v>25451</v>
      </c>
      <c r="J2772">
        <v>74</v>
      </c>
      <c r="K2772">
        <v>61</v>
      </c>
      <c r="L2772" t="s">
        <v>34</v>
      </c>
      <c r="M2772">
        <v>108</v>
      </c>
      <c r="N2772">
        <f>Table1[[#This Row],[Basic Salary]]+Table1[[#This Row],[Bonus]]</f>
        <v>85416</v>
      </c>
      <c r="O2772" s="2">
        <f>Table1[[#This Row],[Bonus]]/Table1[[#This Row],[Basic Salary]]</f>
        <v>0.42443091803552074</v>
      </c>
      <c r="P2772">
        <f ca="1">DATEDIF(Table1[[#This Row],[Date of Birth]],TODAY(),"Y")</f>
        <v>40</v>
      </c>
      <c r="Q2772">
        <f ca="1">DATEDIF(Table1[[#This Row],[Joining Date]],TODAY(),"Y")</f>
        <v>5</v>
      </c>
      <c r="R2772" t="str">
        <f ca="1">IF(YEAR(Table1[[#This Row],[Joining Date]])=YEAR(TODAY()),"Yes","No")</f>
        <v>No</v>
      </c>
      <c r="S2772" t="str">
        <f ca="1">IF(Table1[[#This Row],[Experience]]&gt;5,"Yes","No")</f>
        <v>No</v>
      </c>
      <c r="T2772" t="str">
        <f>TEXT(Table1[[#This Row],[Joining Date]],"mmmm")</f>
        <v>August</v>
      </c>
      <c r="U2772" t="str">
        <f>TEXT(Table1[[#This Row],[Joining Date]],"yyyy")</f>
        <v>2020</v>
      </c>
      <c r="V2772" s="5">
        <f ca="1">TODAY()-Table1[[#This Row],[Joining Date]]</f>
        <v>2174</v>
      </c>
      <c r="W2772" t="str">
        <f>LEFT(Table1[[#This Row],[Employee Name]],FIND(" ",Table1[[#This Row],[Employee Name]])-1)</f>
        <v>Ananya</v>
      </c>
      <c r="X2772" t="str">
        <f>RIGHT(Table1[[#This Row],[Employee Name]],LEN(Table1[[#This Row],[Employee Name]])-FIND(" ",Table1[[#This Row],[Employee Name]]))</f>
        <v>Rao</v>
      </c>
      <c r="Y2772" t="str">
        <f>Table1[[#This Row],[Department]]&amp;"-"&amp;Table1[[#This Row],[Employee ID]]</f>
        <v>Marketing-E02019</v>
      </c>
      <c r="Z2772" t="str">
        <f>LEFT(Table1[[#This Row],[Department]],3)</f>
        <v>Mar</v>
      </c>
      <c r="AA2772" t="str">
        <f>_xlfn.XLOOKUP(Table1[[#This Row],[Manager ID]],MANAGERS!A:A,MANAGERS!B:B)</f>
        <v>Manager_8</v>
      </c>
      <c r="AB2772" t="str" cm="1">
        <f t="array" ref="AB2772">_xlfn.XLOOKUP(Table1[[#This Row],[Manager ID]],Table2[[#All],[Manager ID]],Table2[[#All],[Department Head]])</f>
        <v>Sales</v>
      </c>
      <c r="AC2772" s="2">
        <f>_xlfn.XLOOKUP(Table1[[#This Row],[City]],L:L,O:O)</f>
        <v>0.24030340748661314</v>
      </c>
      <c r="AD2772" t="str" cm="1">
        <f t="array" ref="AD2772">_xlfn.IFS(Table1[[#This Row],[Performance Score]]&gt;=90,"Excellent",Table1[[#This Row],[Performance Score]]&gt;=75,"Good",Table1[[#This Row],[Performance Score]]&gt;=60,"Average",Table1[[#This Row],[Performance Score]]&lt;=60,"Need Improvement")</f>
        <v>Average</v>
      </c>
      <c r="AE2772" t="str">
        <f>IF(AND(Table1[[#This Row],[Attendance %]]&gt;=80,(Table1[[#This Row],[Performance Score]]&gt;=80)),"Eligible","Not Eligible")</f>
        <v>Not Eligible</v>
      </c>
      <c r="AF2772" t="str">
        <f>IF(Table1[[#This Row],[Performance Score]]&gt;=80,"High Performer","Low Performer")</f>
        <v>Low Performer</v>
      </c>
      <c r="AG2772" t="str" cm="1">
        <f t="array" aca="1" ref="AG2772" ca="1">_xlfn.IFS(Table1[[#This Row],[Experience]]&lt;=3,"Junior",Table1[[#This Row],[Experience]]&lt;=7,"Mid Level",Table1[[#This Row],[Experience]]&gt;=7,"Senior")</f>
        <v>Mid Level</v>
      </c>
      <c r="AH2772" t="str">
        <f>IF(Table1[[#This Row],[Attendance %]]&gt;75,"OK","Below 75")</f>
        <v>Below 75</v>
      </c>
      <c r="AI2772" t="b">
        <f>ISBLANK(Table1[[#This Row],[Employee ID]])</f>
        <v>0</v>
      </c>
      <c r="AJ2772" t="b">
        <f>ISNUMBER(Table1[[#This Row],[Total Salary  ]])</f>
        <v>1</v>
      </c>
      <c r="AK2772" t="str">
        <f>IFERROR(_xlfn.XLOOKUP(Table1[[#This Row],[Manager ID]],MANAGERS!A:A,MANAGERS!B:B),"Not Found")</f>
        <v>Manager_8</v>
      </c>
    </row>
    <row r="2773" spans="1:37" x14ac:dyDescent="0.2">
      <c r="A2773" t="s">
        <v>4081</v>
      </c>
      <c r="B2773" t="s">
        <v>75</v>
      </c>
      <c r="C2773" t="s">
        <v>21</v>
      </c>
      <c r="D2773" t="s">
        <v>16</v>
      </c>
      <c r="E2773" t="s">
        <v>22</v>
      </c>
      <c r="F2773" s="1">
        <v>45965</v>
      </c>
      <c r="G2773" s="1">
        <v>31844</v>
      </c>
      <c r="H2773">
        <v>61534</v>
      </c>
      <c r="I2773">
        <v>23841</v>
      </c>
      <c r="J2773">
        <v>73</v>
      </c>
      <c r="K2773">
        <v>96</v>
      </c>
      <c r="L2773" t="s">
        <v>34</v>
      </c>
      <c r="M2773">
        <v>104</v>
      </c>
      <c r="N2773">
        <f>Table1[[#This Row],[Basic Salary]]+Table1[[#This Row],[Bonus]]</f>
        <v>85375</v>
      </c>
      <c r="O2773" s="2">
        <f>Table1[[#This Row],[Bonus]]/Table1[[#This Row],[Basic Salary]]</f>
        <v>0.38744433971462933</v>
      </c>
      <c r="P2773">
        <f ca="1">DATEDIF(Table1[[#This Row],[Date of Birth]],TODAY(),"Y")</f>
        <v>39</v>
      </c>
      <c r="Q2773">
        <f ca="1">DATEDIF(Table1[[#This Row],[Joining Date]],TODAY(),"Y")</f>
        <v>0</v>
      </c>
      <c r="R2773" t="str">
        <f ca="1">IF(YEAR(Table1[[#This Row],[Joining Date]])=YEAR(TODAY()),"Yes","No")</f>
        <v>No</v>
      </c>
      <c r="S2773" t="str">
        <f ca="1">IF(Table1[[#This Row],[Experience]]&gt;5,"Yes","No")</f>
        <v>No</v>
      </c>
      <c r="T2773" t="str">
        <f>TEXT(Table1[[#This Row],[Joining Date]],"mmmm")</f>
        <v>November</v>
      </c>
      <c r="U2773" t="str">
        <f>TEXT(Table1[[#This Row],[Joining Date]],"yyyy")</f>
        <v>2025</v>
      </c>
      <c r="V2773" s="5">
        <f ca="1">TODAY()-Table1[[#This Row],[Joining Date]]</f>
        <v>274</v>
      </c>
      <c r="W2773" t="str">
        <f>LEFT(Table1[[#This Row],[Employee Name]],FIND(" ",Table1[[#This Row],[Employee Name]])-1)</f>
        <v>Ishita</v>
      </c>
      <c r="X2773" t="str">
        <f>RIGHT(Table1[[#This Row],[Employee Name]],LEN(Table1[[#This Row],[Employee Name]])-FIND(" ",Table1[[#This Row],[Employee Name]]))</f>
        <v>Roy</v>
      </c>
      <c r="Y2773" t="str">
        <f>Table1[[#This Row],[Department]]&amp;"-"&amp;Table1[[#This Row],[Employee ID]]</f>
        <v>HR-E04025</v>
      </c>
      <c r="Z2773" t="str">
        <f>LEFT(Table1[[#This Row],[Department]],3)</f>
        <v>HR</v>
      </c>
      <c r="AA2773" t="str">
        <f>_xlfn.XLOOKUP(Table1[[#This Row],[Manager ID]],MANAGERS!A:A,MANAGERS!B:B)</f>
        <v>Manager_4</v>
      </c>
      <c r="AB2773" t="str" cm="1">
        <f t="array" ref="AB2773">_xlfn.XLOOKUP(Table1[[#This Row],[Manager ID]],Table2[[#All],[Manager ID]],Table2[[#All],[Department Head]])</f>
        <v>Finance</v>
      </c>
      <c r="AC2773" s="2">
        <f>_xlfn.XLOOKUP(Table1[[#This Row],[City]],L:L,O:O)</f>
        <v>0.24030340748661314</v>
      </c>
      <c r="AD2773" t="str" cm="1">
        <f t="array" ref="AD2773">_xlfn.IFS(Table1[[#This Row],[Performance Score]]&gt;=90,"Excellent",Table1[[#This Row],[Performance Score]]&gt;=75,"Good",Table1[[#This Row],[Performance Score]]&gt;=60,"Average",Table1[[#This Row],[Performance Score]]&lt;=60,"Need Improvement")</f>
        <v>Excellent</v>
      </c>
      <c r="AE2773" t="str">
        <f>IF(AND(Table1[[#This Row],[Attendance %]]&gt;=80,(Table1[[#This Row],[Performance Score]]&gt;=80)),"Eligible","Not Eligible")</f>
        <v>Not Eligible</v>
      </c>
      <c r="AF2773" t="str">
        <f>IF(Table1[[#This Row],[Performance Score]]&gt;=80,"High Performer","Low Performer")</f>
        <v>High Performer</v>
      </c>
      <c r="AG2773" t="str" cm="1">
        <f t="array" aca="1" ref="AG2773" ca="1">_xlfn.IFS(Table1[[#This Row],[Experience]]&lt;=3,"Junior",Table1[[#This Row],[Experience]]&lt;=7,"Mid Level",Table1[[#This Row],[Experience]]&gt;=7,"Senior")</f>
        <v>Junior</v>
      </c>
      <c r="AH2773" t="str">
        <f>IF(Table1[[#This Row],[Attendance %]]&gt;75,"OK","Below 75")</f>
        <v>Below 75</v>
      </c>
      <c r="AI2773" t="b">
        <f>ISBLANK(Table1[[#This Row],[Employee ID]])</f>
        <v>0</v>
      </c>
      <c r="AJ2773" t="b">
        <f>ISNUMBER(Table1[[#This Row],[Total Salary  ]])</f>
        <v>1</v>
      </c>
      <c r="AK2773" t="str">
        <f>IFERROR(_xlfn.XLOOKUP(Table1[[#This Row],[Manager ID]],MANAGERS!A:A,MANAGERS!B:B),"Not Found")</f>
        <v>Manager_4</v>
      </c>
    </row>
    <row r="2774" spans="1:37" x14ac:dyDescent="0.2">
      <c r="A2774" t="s">
        <v>4494</v>
      </c>
      <c r="B2774" t="s">
        <v>45</v>
      </c>
      <c r="C2774" t="s">
        <v>15</v>
      </c>
      <c r="D2774" t="s">
        <v>16</v>
      </c>
      <c r="E2774" t="s">
        <v>17</v>
      </c>
      <c r="F2774" s="1">
        <v>42893</v>
      </c>
      <c r="G2774" s="1">
        <v>32272</v>
      </c>
      <c r="H2774">
        <v>56238</v>
      </c>
      <c r="I2774">
        <v>29115</v>
      </c>
      <c r="J2774">
        <v>67</v>
      </c>
      <c r="K2774">
        <v>92</v>
      </c>
      <c r="L2774" t="s">
        <v>23</v>
      </c>
      <c r="M2774">
        <v>114</v>
      </c>
      <c r="N2774">
        <f>Table1[[#This Row],[Basic Salary]]+Table1[[#This Row],[Bonus]]</f>
        <v>85353</v>
      </c>
      <c r="O2774" s="2">
        <f>Table1[[#This Row],[Bonus]]/Table1[[#This Row],[Basic Salary]]</f>
        <v>0.51771044489491092</v>
      </c>
      <c r="P2774">
        <f ca="1">DATEDIF(Table1[[#This Row],[Date of Birth]],TODAY(),"Y")</f>
        <v>38</v>
      </c>
      <c r="Q2774">
        <f ca="1">DATEDIF(Table1[[#This Row],[Joining Date]],TODAY(),"Y")</f>
        <v>9</v>
      </c>
      <c r="R2774" t="str">
        <f ca="1">IF(YEAR(Table1[[#This Row],[Joining Date]])=YEAR(TODAY()),"Yes","No")</f>
        <v>No</v>
      </c>
      <c r="S2774" t="str">
        <f ca="1">IF(Table1[[#This Row],[Experience]]&gt;5,"Yes","No")</f>
        <v>Yes</v>
      </c>
      <c r="T2774" t="str">
        <f>TEXT(Table1[[#This Row],[Joining Date]],"mmmm")</f>
        <v>June</v>
      </c>
      <c r="U2774" t="str">
        <f>TEXT(Table1[[#This Row],[Joining Date]],"yyyy")</f>
        <v>2017</v>
      </c>
      <c r="V2774" s="5">
        <f ca="1">TODAY()-Table1[[#This Row],[Joining Date]]</f>
        <v>3346</v>
      </c>
      <c r="W2774" t="str">
        <f>LEFT(Table1[[#This Row],[Employee Name]],FIND(" ",Table1[[#This Row],[Employee Name]])-1)</f>
        <v>Ananya</v>
      </c>
      <c r="X2774" t="str">
        <f>RIGHT(Table1[[#This Row],[Employee Name]],LEN(Table1[[#This Row],[Employee Name]])-FIND(" ",Table1[[#This Row],[Employee Name]]))</f>
        <v>Rao</v>
      </c>
      <c r="Y2774" t="str">
        <f>Table1[[#This Row],[Department]]&amp;"-"&amp;Table1[[#This Row],[Employee ID]]</f>
        <v>HR-E04438</v>
      </c>
      <c r="Z2774" t="str">
        <f>LEFT(Table1[[#This Row],[Department]],3)</f>
        <v>HR</v>
      </c>
      <c r="AA2774" t="str">
        <f>_xlfn.XLOOKUP(Table1[[#This Row],[Manager ID]],MANAGERS!A:A,MANAGERS!B:B)</f>
        <v>Manager_14</v>
      </c>
      <c r="AB2774" t="str" cm="1">
        <f t="array" ref="AB2774">_xlfn.XLOOKUP(Table1[[#This Row],[Manager ID]],Table2[[#All],[Manager ID]],Table2[[#All],[Department Head]])</f>
        <v>Marketing</v>
      </c>
      <c r="AC2774" s="2">
        <f>_xlfn.XLOOKUP(Table1[[#This Row],[City]],L:L,O:O)</f>
        <v>0.23486488519629886</v>
      </c>
      <c r="AD2774" t="str" cm="1">
        <f t="array" ref="AD2774">_xlfn.IFS(Table1[[#This Row],[Performance Score]]&gt;=90,"Excellent",Table1[[#This Row],[Performance Score]]&gt;=75,"Good",Table1[[#This Row],[Performance Score]]&gt;=60,"Average",Table1[[#This Row],[Performance Score]]&lt;=60,"Need Improvement")</f>
        <v>Excellent</v>
      </c>
      <c r="AE2774" t="str">
        <f>IF(AND(Table1[[#This Row],[Attendance %]]&gt;=80,(Table1[[#This Row],[Performance Score]]&gt;=80)),"Eligible","Not Eligible")</f>
        <v>Not Eligible</v>
      </c>
      <c r="AF2774" t="str">
        <f>IF(Table1[[#This Row],[Performance Score]]&gt;=80,"High Performer","Low Performer")</f>
        <v>High Performer</v>
      </c>
      <c r="AG2774" t="str" cm="1">
        <f t="array" aca="1" ref="AG2774" ca="1">_xlfn.IFS(Table1[[#This Row],[Experience]]&lt;=3,"Junior",Table1[[#This Row],[Experience]]&lt;=7,"Mid Level",Table1[[#This Row],[Experience]]&gt;=7,"Senior")</f>
        <v>Senior</v>
      </c>
      <c r="AH2774" t="str">
        <f>IF(Table1[[#This Row],[Attendance %]]&gt;75,"OK","Below 75")</f>
        <v>Below 75</v>
      </c>
      <c r="AI2774" t="b">
        <f>ISBLANK(Table1[[#This Row],[Employee ID]])</f>
        <v>0</v>
      </c>
      <c r="AJ2774" t="b">
        <f>ISNUMBER(Table1[[#This Row],[Total Salary  ]])</f>
        <v>1</v>
      </c>
      <c r="AK2774" t="str">
        <f>IFERROR(_xlfn.XLOOKUP(Table1[[#This Row],[Manager ID]],MANAGERS!A:A,MANAGERS!B:B),"Not Found")</f>
        <v>Manager_14</v>
      </c>
    </row>
    <row r="2775" spans="1:37" x14ac:dyDescent="0.2">
      <c r="A2775" t="s">
        <v>4799</v>
      </c>
      <c r="B2775" t="s">
        <v>36</v>
      </c>
      <c r="C2775" t="s">
        <v>21</v>
      </c>
      <c r="D2775" t="s">
        <v>16</v>
      </c>
      <c r="E2775" t="s">
        <v>22</v>
      </c>
      <c r="F2775" s="1">
        <v>44390</v>
      </c>
      <c r="G2775" s="1">
        <v>32653</v>
      </c>
      <c r="H2775">
        <v>73500</v>
      </c>
      <c r="I2775">
        <v>11849</v>
      </c>
      <c r="J2775">
        <v>64</v>
      </c>
      <c r="K2775">
        <v>82</v>
      </c>
      <c r="L2775" t="s">
        <v>53</v>
      </c>
      <c r="M2775">
        <v>101</v>
      </c>
      <c r="N2775">
        <f>Table1[[#This Row],[Basic Salary]]+Table1[[#This Row],[Bonus]]</f>
        <v>85349</v>
      </c>
      <c r="O2775" s="2">
        <f>Table1[[#This Row],[Bonus]]/Table1[[#This Row],[Basic Salary]]</f>
        <v>0.16121088435374151</v>
      </c>
      <c r="P2775">
        <f ca="1">DATEDIF(Table1[[#This Row],[Date of Birth]],TODAY(),"Y")</f>
        <v>37</v>
      </c>
      <c r="Q2775">
        <f ca="1">DATEDIF(Table1[[#This Row],[Joining Date]],TODAY(),"Y")</f>
        <v>5</v>
      </c>
      <c r="R2775" t="str">
        <f ca="1">IF(YEAR(Table1[[#This Row],[Joining Date]])=YEAR(TODAY()),"Yes","No")</f>
        <v>No</v>
      </c>
      <c r="S2775" t="str">
        <f ca="1">IF(Table1[[#This Row],[Experience]]&gt;5,"Yes","No")</f>
        <v>No</v>
      </c>
      <c r="T2775" t="str">
        <f>TEXT(Table1[[#This Row],[Joining Date]],"mmmm")</f>
        <v>July</v>
      </c>
      <c r="U2775" t="str">
        <f>TEXT(Table1[[#This Row],[Joining Date]],"yyyy")</f>
        <v>2021</v>
      </c>
      <c r="V2775" s="5">
        <f ca="1">TODAY()-Table1[[#This Row],[Joining Date]]</f>
        <v>1849</v>
      </c>
      <c r="W2775" t="str">
        <f>LEFT(Table1[[#This Row],[Employee Name]],FIND(" ",Table1[[#This Row],[Employee Name]])-1)</f>
        <v>Meera</v>
      </c>
      <c r="X2775" t="str">
        <f>RIGHT(Table1[[#This Row],[Employee Name]],LEN(Table1[[#This Row],[Employee Name]])-FIND(" ",Table1[[#This Row],[Employee Name]]))</f>
        <v>Joshi</v>
      </c>
      <c r="Y2775" t="str">
        <f>Table1[[#This Row],[Department]]&amp;"-"&amp;Table1[[#This Row],[Employee ID]]</f>
        <v>HR-E04743</v>
      </c>
      <c r="Z2775" t="str">
        <f>LEFT(Table1[[#This Row],[Department]],3)</f>
        <v>HR</v>
      </c>
      <c r="AA2775" t="str">
        <f>_xlfn.XLOOKUP(Table1[[#This Row],[Manager ID]],MANAGERS!A:A,MANAGERS!B:B)</f>
        <v>Manager_1</v>
      </c>
      <c r="AB2775" t="str" cm="1">
        <f t="array" ref="AB2775">_xlfn.XLOOKUP(Table1[[#This Row],[Manager ID]],Table2[[#All],[Manager ID]],Table2[[#All],[Department Head]])</f>
        <v>Support</v>
      </c>
      <c r="AC2775" s="2">
        <f>_xlfn.XLOOKUP(Table1[[#This Row],[City]],L:L,O:O)</f>
        <v>0.23685887225230964</v>
      </c>
      <c r="AD2775" t="str" cm="1">
        <f t="array" ref="AD2775">_xlfn.IFS(Table1[[#This Row],[Performance Score]]&gt;=90,"Excellent",Table1[[#This Row],[Performance Score]]&gt;=75,"Good",Table1[[#This Row],[Performance Score]]&gt;=60,"Average",Table1[[#This Row],[Performance Score]]&lt;=60,"Need Improvement")</f>
        <v>Good</v>
      </c>
      <c r="AE2775" t="str">
        <f>IF(AND(Table1[[#This Row],[Attendance %]]&gt;=80,(Table1[[#This Row],[Performance Score]]&gt;=80)),"Eligible","Not Eligible")</f>
        <v>Not Eligible</v>
      </c>
      <c r="AF2775" t="str">
        <f>IF(Table1[[#This Row],[Performance Score]]&gt;=80,"High Performer","Low Performer")</f>
        <v>High Performer</v>
      </c>
      <c r="AG2775" t="str" cm="1">
        <f t="array" aca="1" ref="AG2775" ca="1">_xlfn.IFS(Table1[[#This Row],[Experience]]&lt;=3,"Junior",Table1[[#This Row],[Experience]]&lt;=7,"Mid Level",Table1[[#This Row],[Experience]]&gt;=7,"Senior")</f>
        <v>Mid Level</v>
      </c>
      <c r="AH2775" t="str">
        <f>IF(Table1[[#This Row],[Attendance %]]&gt;75,"OK","Below 75")</f>
        <v>Below 75</v>
      </c>
      <c r="AI2775" t="b">
        <f>ISBLANK(Table1[[#This Row],[Employee ID]])</f>
        <v>0</v>
      </c>
      <c r="AJ2775" t="b">
        <f>ISNUMBER(Table1[[#This Row],[Total Salary  ]])</f>
        <v>1</v>
      </c>
      <c r="AK2775" t="str">
        <f>IFERROR(_xlfn.XLOOKUP(Table1[[#This Row],[Manager ID]],MANAGERS!A:A,MANAGERS!B:B),"Not Found")</f>
        <v>Manager_1</v>
      </c>
    </row>
    <row r="2776" spans="1:37" x14ac:dyDescent="0.2">
      <c r="A2776" t="s">
        <v>192</v>
      </c>
      <c r="B2776" t="s">
        <v>45</v>
      </c>
      <c r="C2776" t="s">
        <v>15</v>
      </c>
      <c r="D2776" t="s">
        <v>81</v>
      </c>
      <c r="E2776" t="s">
        <v>51</v>
      </c>
      <c r="F2776" s="1">
        <v>43510</v>
      </c>
      <c r="G2776" s="1">
        <v>31103</v>
      </c>
      <c r="H2776">
        <v>61512</v>
      </c>
      <c r="I2776">
        <v>23812</v>
      </c>
      <c r="J2776">
        <v>74</v>
      </c>
      <c r="K2776">
        <v>91</v>
      </c>
      <c r="L2776" t="s">
        <v>27</v>
      </c>
      <c r="M2776">
        <v>118</v>
      </c>
      <c r="N2776">
        <f>Table1[[#This Row],[Basic Salary]]+Table1[[#This Row],[Bonus]]</f>
        <v>85324</v>
      </c>
      <c r="O2776" s="2">
        <f>Table1[[#This Row],[Bonus]]/Table1[[#This Row],[Basic Salary]]</f>
        <v>0.3871114579269086</v>
      </c>
      <c r="P2776">
        <f ca="1">DATEDIF(Table1[[#This Row],[Date of Birth]],TODAY(),"Y")</f>
        <v>41</v>
      </c>
      <c r="Q2776">
        <f ca="1">DATEDIF(Table1[[#This Row],[Joining Date]],TODAY(),"Y")</f>
        <v>7</v>
      </c>
      <c r="R2776" t="str">
        <f ca="1">IF(YEAR(Table1[[#This Row],[Joining Date]])=YEAR(TODAY()),"Yes","No")</f>
        <v>No</v>
      </c>
      <c r="S2776" t="str">
        <f ca="1">IF(Table1[[#This Row],[Experience]]&gt;5,"Yes","No")</f>
        <v>Yes</v>
      </c>
      <c r="T2776" t="str">
        <f>TEXT(Table1[[#This Row],[Joining Date]],"mmmm")</f>
        <v>February</v>
      </c>
      <c r="U2776" t="str">
        <f>TEXT(Table1[[#This Row],[Joining Date]],"yyyy")</f>
        <v>2019</v>
      </c>
      <c r="V2776" s="5">
        <f ca="1">TODAY()-Table1[[#This Row],[Joining Date]]</f>
        <v>2729</v>
      </c>
      <c r="W2776" t="str">
        <f>LEFT(Table1[[#This Row],[Employee Name]],FIND(" ",Table1[[#This Row],[Employee Name]])-1)</f>
        <v>Ananya</v>
      </c>
      <c r="X2776" t="str">
        <f>RIGHT(Table1[[#This Row],[Employee Name]],LEN(Table1[[#This Row],[Employee Name]])-FIND(" ",Table1[[#This Row],[Employee Name]]))</f>
        <v>Rao</v>
      </c>
      <c r="Y2776" t="str">
        <f>Table1[[#This Row],[Department]]&amp;"-"&amp;Table1[[#This Row],[Employee ID]]</f>
        <v>Sales-E00136</v>
      </c>
      <c r="Z2776" t="str">
        <f>LEFT(Table1[[#This Row],[Department]],3)</f>
        <v>Sal</v>
      </c>
      <c r="AA2776" t="str">
        <f>_xlfn.XLOOKUP(Table1[[#This Row],[Manager ID]],MANAGERS!A:A,MANAGERS!B:B)</f>
        <v>Manager_18</v>
      </c>
      <c r="AB2776" t="str" cm="1">
        <f t="array" ref="AB2776">_xlfn.XLOOKUP(Table1[[#This Row],[Manager ID]],Table2[[#All],[Manager ID]],Table2[[#All],[Department Head]])</f>
        <v>Support</v>
      </c>
      <c r="AC2776" s="2">
        <f>_xlfn.XLOOKUP(Table1[[#This Row],[City]],L:L,O:O)</f>
        <v>0.23674293405114402</v>
      </c>
      <c r="AD2776" t="str" cm="1">
        <f t="array" ref="AD2776">_xlfn.IFS(Table1[[#This Row],[Performance Score]]&gt;=90,"Excellent",Table1[[#This Row],[Performance Score]]&gt;=75,"Good",Table1[[#This Row],[Performance Score]]&gt;=60,"Average",Table1[[#This Row],[Performance Score]]&lt;=60,"Need Improvement")</f>
        <v>Excellent</v>
      </c>
      <c r="AE2776" t="str">
        <f>IF(AND(Table1[[#This Row],[Attendance %]]&gt;=80,(Table1[[#This Row],[Performance Score]]&gt;=80)),"Eligible","Not Eligible")</f>
        <v>Not Eligible</v>
      </c>
      <c r="AF2776" t="str">
        <f>IF(Table1[[#This Row],[Performance Score]]&gt;=80,"High Performer","Low Performer")</f>
        <v>High Performer</v>
      </c>
      <c r="AG2776" t="str" cm="1">
        <f t="array" aca="1" ref="AG2776" ca="1">_xlfn.IFS(Table1[[#This Row],[Experience]]&lt;=3,"Junior",Table1[[#This Row],[Experience]]&lt;=7,"Mid Level",Table1[[#This Row],[Experience]]&gt;=7,"Senior")</f>
        <v>Mid Level</v>
      </c>
      <c r="AH2776" t="str">
        <f>IF(Table1[[#This Row],[Attendance %]]&gt;75,"OK","Below 75")</f>
        <v>Below 75</v>
      </c>
      <c r="AI2776" t="b">
        <f>ISBLANK(Table1[[#This Row],[Employee ID]])</f>
        <v>0</v>
      </c>
      <c r="AJ2776" t="b">
        <f>ISNUMBER(Table1[[#This Row],[Total Salary  ]])</f>
        <v>1</v>
      </c>
      <c r="AK2776" t="str">
        <f>IFERROR(_xlfn.XLOOKUP(Table1[[#This Row],[Manager ID]],MANAGERS!A:A,MANAGERS!B:B),"Not Found")</f>
        <v>Manager_18</v>
      </c>
    </row>
    <row r="2777" spans="1:37" x14ac:dyDescent="0.2">
      <c r="A2777" t="s">
        <v>4032</v>
      </c>
      <c r="B2777" t="s">
        <v>36</v>
      </c>
      <c r="C2777" t="s">
        <v>15</v>
      </c>
      <c r="D2777" t="s">
        <v>43</v>
      </c>
      <c r="E2777" t="s">
        <v>30</v>
      </c>
      <c r="F2777" s="1">
        <v>44748</v>
      </c>
      <c r="G2777" s="1">
        <v>31450</v>
      </c>
      <c r="H2777">
        <v>66413</v>
      </c>
      <c r="I2777">
        <v>18907</v>
      </c>
      <c r="J2777">
        <v>67</v>
      </c>
      <c r="K2777">
        <v>47</v>
      </c>
      <c r="L2777" t="s">
        <v>34</v>
      </c>
      <c r="M2777">
        <v>114</v>
      </c>
      <c r="N2777">
        <f>Table1[[#This Row],[Basic Salary]]+Table1[[#This Row],[Bonus]]</f>
        <v>85320</v>
      </c>
      <c r="O2777" s="2">
        <f>Table1[[#This Row],[Bonus]]/Table1[[#This Row],[Basic Salary]]</f>
        <v>0.28468823874843779</v>
      </c>
      <c r="P2777">
        <f ca="1">DATEDIF(Table1[[#This Row],[Date of Birth]],TODAY(),"Y")</f>
        <v>40</v>
      </c>
      <c r="Q2777">
        <f ca="1">DATEDIF(Table1[[#This Row],[Joining Date]],TODAY(),"Y")</f>
        <v>4</v>
      </c>
      <c r="R2777" t="str">
        <f ca="1">IF(YEAR(Table1[[#This Row],[Joining Date]])=YEAR(TODAY()),"Yes","No")</f>
        <v>No</v>
      </c>
      <c r="S2777" t="str">
        <f ca="1">IF(Table1[[#This Row],[Experience]]&gt;5,"Yes","No")</f>
        <v>No</v>
      </c>
      <c r="T2777" t="str">
        <f>TEXT(Table1[[#This Row],[Joining Date]],"mmmm")</f>
        <v>July</v>
      </c>
      <c r="U2777" t="str">
        <f>TEXT(Table1[[#This Row],[Joining Date]],"yyyy")</f>
        <v>2022</v>
      </c>
      <c r="V2777" s="5">
        <f ca="1">TODAY()-Table1[[#This Row],[Joining Date]]</f>
        <v>1491</v>
      </c>
      <c r="W2777" t="str">
        <f>LEFT(Table1[[#This Row],[Employee Name]],FIND(" ",Table1[[#This Row],[Employee Name]])-1)</f>
        <v>Meera</v>
      </c>
      <c r="X2777" t="str">
        <f>RIGHT(Table1[[#This Row],[Employee Name]],LEN(Table1[[#This Row],[Employee Name]])-FIND(" ",Table1[[#This Row],[Employee Name]]))</f>
        <v>Joshi</v>
      </c>
      <c r="Y2777" t="str">
        <f>Table1[[#This Row],[Department]]&amp;"-"&amp;Table1[[#This Row],[Employee ID]]</f>
        <v>Operations-E03976</v>
      </c>
      <c r="Z2777" t="str">
        <f>LEFT(Table1[[#This Row],[Department]],3)</f>
        <v>Ope</v>
      </c>
      <c r="AA2777" t="str">
        <f>_xlfn.XLOOKUP(Table1[[#This Row],[Manager ID]],MANAGERS!A:A,MANAGERS!B:B)</f>
        <v>Manager_14</v>
      </c>
      <c r="AB2777" t="str" cm="1">
        <f t="array" ref="AB2777">_xlfn.XLOOKUP(Table1[[#This Row],[Manager ID]],Table2[[#All],[Manager ID]],Table2[[#All],[Department Head]])</f>
        <v>Marketing</v>
      </c>
      <c r="AC2777" s="2">
        <f>_xlfn.XLOOKUP(Table1[[#This Row],[City]],L:L,O:O)</f>
        <v>0.24030340748661314</v>
      </c>
      <c r="AD2777" t="str" cm="1">
        <f t="array" ref="AD2777">_xlfn.IFS(Table1[[#This Row],[Performance Score]]&gt;=90,"Excellent",Table1[[#This Row],[Performance Score]]&gt;=75,"Good",Table1[[#This Row],[Performance Score]]&gt;=60,"Average",Table1[[#This Row],[Performance Score]]&lt;=60,"Need Improvement")</f>
        <v>Need Improvement</v>
      </c>
      <c r="AE2777" t="str">
        <f>IF(AND(Table1[[#This Row],[Attendance %]]&gt;=80,(Table1[[#This Row],[Performance Score]]&gt;=80)),"Eligible","Not Eligible")</f>
        <v>Not Eligible</v>
      </c>
      <c r="AF2777" t="str">
        <f>IF(Table1[[#This Row],[Performance Score]]&gt;=80,"High Performer","Low Performer")</f>
        <v>Low Performer</v>
      </c>
      <c r="AG2777" t="str" cm="1">
        <f t="array" aca="1" ref="AG2777" ca="1">_xlfn.IFS(Table1[[#This Row],[Experience]]&lt;=3,"Junior",Table1[[#This Row],[Experience]]&lt;=7,"Mid Level",Table1[[#This Row],[Experience]]&gt;=7,"Senior")</f>
        <v>Mid Level</v>
      </c>
      <c r="AH2777" t="str">
        <f>IF(Table1[[#This Row],[Attendance %]]&gt;75,"OK","Below 75")</f>
        <v>Below 75</v>
      </c>
      <c r="AI2777" t="b">
        <f>ISBLANK(Table1[[#This Row],[Employee ID]])</f>
        <v>0</v>
      </c>
      <c r="AJ2777" t="b">
        <f>ISNUMBER(Table1[[#This Row],[Total Salary  ]])</f>
        <v>1</v>
      </c>
      <c r="AK2777" t="str">
        <f>IFERROR(_xlfn.XLOOKUP(Table1[[#This Row],[Manager ID]],MANAGERS!A:A,MANAGERS!B:B),"Not Found")</f>
        <v>Manager_14</v>
      </c>
    </row>
    <row r="2778" spans="1:37" x14ac:dyDescent="0.2">
      <c r="A2778" t="s">
        <v>2911</v>
      </c>
      <c r="B2778" t="s">
        <v>87</v>
      </c>
      <c r="C2778" t="s">
        <v>15</v>
      </c>
      <c r="D2778" t="s">
        <v>43</v>
      </c>
      <c r="E2778" t="s">
        <v>30</v>
      </c>
      <c r="F2778" s="1">
        <v>45761</v>
      </c>
      <c r="G2778" s="1">
        <v>36090</v>
      </c>
      <c r="H2778">
        <v>61691</v>
      </c>
      <c r="I2778">
        <v>23620</v>
      </c>
      <c r="J2778">
        <v>63</v>
      </c>
      <c r="K2778">
        <v>47</v>
      </c>
      <c r="L2778" t="s">
        <v>34</v>
      </c>
      <c r="M2778">
        <v>107</v>
      </c>
      <c r="N2778">
        <f>Table1[[#This Row],[Basic Salary]]+Table1[[#This Row],[Bonus]]</f>
        <v>85311</v>
      </c>
      <c r="O2778" s="2">
        <f>Table1[[#This Row],[Bonus]]/Table1[[#This Row],[Basic Salary]]</f>
        <v>0.38287594624823718</v>
      </c>
      <c r="P2778">
        <f ca="1">DATEDIF(Table1[[#This Row],[Date of Birth]],TODAY(),"Y")</f>
        <v>27</v>
      </c>
      <c r="Q2778">
        <f ca="1">DATEDIF(Table1[[#This Row],[Joining Date]],TODAY(),"Y")</f>
        <v>1</v>
      </c>
      <c r="R2778" t="str">
        <f ca="1">IF(YEAR(Table1[[#This Row],[Joining Date]])=YEAR(TODAY()),"Yes","No")</f>
        <v>No</v>
      </c>
      <c r="S2778" t="str">
        <f ca="1">IF(Table1[[#This Row],[Experience]]&gt;5,"Yes","No")</f>
        <v>No</v>
      </c>
      <c r="T2778" t="str">
        <f>TEXT(Table1[[#This Row],[Joining Date]],"mmmm")</f>
        <v>April</v>
      </c>
      <c r="U2778" t="str">
        <f>TEXT(Table1[[#This Row],[Joining Date]],"yyyy")</f>
        <v>2025</v>
      </c>
      <c r="V2778" s="5">
        <f ca="1">TODAY()-Table1[[#This Row],[Joining Date]]</f>
        <v>478</v>
      </c>
      <c r="W2778" t="str">
        <f>LEFT(Table1[[#This Row],[Employee Name]],FIND(" ",Table1[[#This Row],[Employee Name]])-1)</f>
        <v>Arjun</v>
      </c>
      <c r="X2778" t="str">
        <f>RIGHT(Table1[[#This Row],[Employee Name]],LEN(Table1[[#This Row],[Employee Name]])-FIND(" ",Table1[[#This Row],[Employee Name]]))</f>
        <v>Mehta</v>
      </c>
      <c r="Y2778" t="str">
        <f>Table1[[#This Row],[Department]]&amp;"-"&amp;Table1[[#This Row],[Employee ID]]</f>
        <v>Operations-E02855</v>
      </c>
      <c r="Z2778" t="str">
        <f>LEFT(Table1[[#This Row],[Department]],3)</f>
        <v>Ope</v>
      </c>
      <c r="AA2778" t="str">
        <f>_xlfn.XLOOKUP(Table1[[#This Row],[Manager ID]],MANAGERS!A:A,MANAGERS!B:B)</f>
        <v>Manager_7</v>
      </c>
      <c r="AB2778" t="str" cm="1">
        <f t="array" ref="AB2778">_xlfn.XLOOKUP(Table1[[#This Row],[Manager ID]],Table2[[#All],[Manager ID]],Table2[[#All],[Department Head]])</f>
        <v>Operations</v>
      </c>
      <c r="AC2778" s="2">
        <f>_xlfn.XLOOKUP(Table1[[#This Row],[City]],L:L,O:O)</f>
        <v>0.24030340748661314</v>
      </c>
      <c r="AD2778" t="str" cm="1">
        <f t="array" ref="AD2778">_xlfn.IFS(Table1[[#This Row],[Performance Score]]&gt;=90,"Excellent",Table1[[#This Row],[Performance Score]]&gt;=75,"Good",Table1[[#This Row],[Performance Score]]&gt;=60,"Average",Table1[[#This Row],[Performance Score]]&lt;=60,"Need Improvement")</f>
        <v>Need Improvement</v>
      </c>
      <c r="AE2778" t="str">
        <f>IF(AND(Table1[[#This Row],[Attendance %]]&gt;=80,(Table1[[#This Row],[Performance Score]]&gt;=80)),"Eligible","Not Eligible")</f>
        <v>Not Eligible</v>
      </c>
      <c r="AF2778" t="str">
        <f>IF(Table1[[#This Row],[Performance Score]]&gt;=80,"High Performer","Low Performer")</f>
        <v>Low Performer</v>
      </c>
      <c r="AG2778" t="str" cm="1">
        <f t="array" aca="1" ref="AG2778" ca="1">_xlfn.IFS(Table1[[#This Row],[Experience]]&lt;=3,"Junior",Table1[[#This Row],[Experience]]&lt;=7,"Mid Level",Table1[[#This Row],[Experience]]&gt;=7,"Senior")</f>
        <v>Junior</v>
      </c>
      <c r="AH2778" t="str">
        <f>IF(Table1[[#This Row],[Attendance %]]&gt;75,"OK","Below 75")</f>
        <v>Below 75</v>
      </c>
      <c r="AI2778" t="b">
        <f>ISBLANK(Table1[[#This Row],[Employee ID]])</f>
        <v>0</v>
      </c>
      <c r="AJ2778" t="b">
        <f>ISNUMBER(Table1[[#This Row],[Total Salary  ]])</f>
        <v>1</v>
      </c>
      <c r="AK2778" t="str">
        <f>IFERROR(_xlfn.XLOOKUP(Table1[[#This Row],[Manager ID]],MANAGERS!A:A,MANAGERS!B:B),"Not Found")</f>
        <v>Manager_7</v>
      </c>
    </row>
    <row r="2779" spans="1:37" x14ac:dyDescent="0.2">
      <c r="A2779" t="s">
        <v>2688</v>
      </c>
      <c r="B2779" t="s">
        <v>129</v>
      </c>
      <c r="C2779" t="s">
        <v>21</v>
      </c>
      <c r="D2779" t="s">
        <v>46</v>
      </c>
      <c r="E2779" t="s">
        <v>65</v>
      </c>
      <c r="F2779" s="1">
        <v>42061</v>
      </c>
      <c r="G2779" s="1">
        <v>29876</v>
      </c>
      <c r="H2779">
        <v>57127</v>
      </c>
      <c r="I2779">
        <v>28153</v>
      </c>
      <c r="J2779">
        <v>85</v>
      </c>
      <c r="K2779">
        <v>52</v>
      </c>
      <c r="L2779" t="s">
        <v>34</v>
      </c>
      <c r="M2779">
        <v>117</v>
      </c>
      <c r="N2779">
        <f>Table1[[#This Row],[Basic Salary]]+Table1[[#This Row],[Bonus]]</f>
        <v>85280</v>
      </c>
      <c r="O2779" s="2">
        <f>Table1[[#This Row],[Bonus]]/Table1[[#This Row],[Basic Salary]]</f>
        <v>0.49281425595602779</v>
      </c>
      <c r="P2779">
        <f ca="1">DATEDIF(Table1[[#This Row],[Date of Birth]],TODAY(),"Y")</f>
        <v>44</v>
      </c>
      <c r="Q2779">
        <f ca="1">DATEDIF(Table1[[#This Row],[Joining Date]],TODAY(),"Y")</f>
        <v>11</v>
      </c>
      <c r="R2779" t="str">
        <f ca="1">IF(YEAR(Table1[[#This Row],[Joining Date]])=YEAR(TODAY()),"Yes","No")</f>
        <v>No</v>
      </c>
      <c r="S2779" t="str">
        <f ca="1">IF(Table1[[#This Row],[Experience]]&gt;5,"Yes","No")</f>
        <v>Yes</v>
      </c>
      <c r="T2779" t="str">
        <f>TEXT(Table1[[#This Row],[Joining Date]],"mmmm")</f>
        <v>February</v>
      </c>
      <c r="U2779" t="str">
        <f>TEXT(Table1[[#This Row],[Joining Date]],"yyyy")</f>
        <v>2015</v>
      </c>
      <c r="V2779" s="5">
        <f ca="1">TODAY()-Table1[[#This Row],[Joining Date]]</f>
        <v>4178</v>
      </c>
      <c r="W2779" t="str">
        <f>LEFT(Table1[[#This Row],[Employee Name]],FIND(" ",Table1[[#This Row],[Employee Name]])-1)</f>
        <v>Aarav</v>
      </c>
      <c r="X2779" t="str">
        <f>RIGHT(Table1[[#This Row],[Employee Name]],LEN(Table1[[#This Row],[Employee Name]])-FIND(" ",Table1[[#This Row],[Employee Name]]))</f>
        <v>Sharma</v>
      </c>
      <c r="Y2779" t="str">
        <f>Table1[[#This Row],[Department]]&amp;"-"&amp;Table1[[#This Row],[Employee ID]]</f>
        <v>Support-E02632</v>
      </c>
      <c r="Z2779" t="str">
        <f>LEFT(Table1[[#This Row],[Department]],3)</f>
        <v>Sup</v>
      </c>
      <c r="AA2779" t="str">
        <f>_xlfn.XLOOKUP(Table1[[#This Row],[Manager ID]],MANAGERS!A:A,MANAGERS!B:B)</f>
        <v>Manager_17</v>
      </c>
      <c r="AB2779" t="str" cm="1">
        <f t="array" ref="AB2779">_xlfn.XLOOKUP(Table1[[#This Row],[Manager ID]],Table2[[#All],[Manager ID]],Table2[[#All],[Department Head]])</f>
        <v>Finance</v>
      </c>
      <c r="AC2779" s="2">
        <f>_xlfn.XLOOKUP(Table1[[#This Row],[City]],L:L,O:O)</f>
        <v>0.24030340748661314</v>
      </c>
      <c r="AD2779" t="str" cm="1">
        <f t="array" ref="AD2779">_xlfn.IFS(Table1[[#This Row],[Performance Score]]&gt;=90,"Excellent",Table1[[#This Row],[Performance Score]]&gt;=75,"Good",Table1[[#This Row],[Performance Score]]&gt;=60,"Average",Table1[[#This Row],[Performance Score]]&lt;=60,"Need Improvement")</f>
        <v>Need Improvement</v>
      </c>
      <c r="AE2779" t="str">
        <f>IF(AND(Table1[[#This Row],[Attendance %]]&gt;=80,(Table1[[#This Row],[Performance Score]]&gt;=80)),"Eligible","Not Eligible")</f>
        <v>Not Eligible</v>
      </c>
      <c r="AF2779" t="str">
        <f>IF(Table1[[#This Row],[Performance Score]]&gt;=80,"High Performer","Low Performer")</f>
        <v>Low Performer</v>
      </c>
      <c r="AG2779" t="str" cm="1">
        <f t="array" aca="1" ref="AG2779" ca="1">_xlfn.IFS(Table1[[#This Row],[Experience]]&lt;=3,"Junior",Table1[[#This Row],[Experience]]&lt;=7,"Mid Level",Table1[[#This Row],[Experience]]&gt;=7,"Senior")</f>
        <v>Senior</v>
      </c>
      <c r="AH2779" t="str">
        <f>IF(Table1[[#This Row],[Attendance %]]&gt;75,"OK","Below 75")</f>
        <v>OK</v>
      </c>
      <c r="AI2779" t="b">
        <f>ISBLANK(Table1[[#This Row],[Employee ID]])</f>
        <v>0</v>
      </c>
      <c r="AJ2779" t="b">
        <f>ISNUMBER(Table1[[#This Row],[Total Salary  ]])</f>
        <v>1</v>
      </c>
      <c r="AK2779" t="str">
        <f>IFERROR(_xlfn.XLOOKUP(Table1[[#This Row],[Manager ID]],MANAGERS!A:A,MANAGERS!B:B),"Not Found")</f>
        <v>Manager_17</v>
      </c>
    </row>
    <row r="2780" spans="1:37" x14ac:dyDescent="0.2">
      <c r="A2780" t="s">
        <v>3000</v>
      </c>
      <c r="B2780" t="s">
        <v>57</v>
      </c>
      <c r="C2780" t="s">
        <v>15</v>
      </c>
      <c r="D2780" t="s">
        <v>43</v>
      </c>
      <c r="E2780" t="s">
        <v>17</v>
      </c>
      <c r="F2780" s="1">
        <v>44777</v>
      </c>
      <c r="G2780" s="1">
        <v>34956</v>
      </c>
      <c r="H2780">
        <v>70686</v>
      </c>
      <c r="I2780">
        <v>14586</v>
      </c>
      <c r="J2780">
        <v>81</v>
      </c>
      <c r="K2780">
        <v>45</v>
      </c>
      <c r="L2780" t="s">
        <v>31</v>
      </c>
      <c r="M2780">
        <v>114</v>
      </c>
      <c r="N2780">
        <f>Table1[[#This Row],[Basic Salary]]+Table1[[#This Row],[Bonus]]</f>
        <v>85272</v>
      </c>
      <c r="O2780" s="2">
        <f>Table1[[#This Row],[Bonus]]/Table1[[#This Row],[Basic Salary]]</f>
        <v>0.20634920634920634</v>
      </c>
      <c r="P2780">
        <f ca="1">DATEDIF(Table1[[#This Row],[Date of Birth]],TODAY(),"Y")</f>
        <v>30</v>
      </c>
      <c r="Q2780">
        <f ca="1">DATEDIF(Table1[[#This Row],[Joining Date]],TODAY(),"Y")</f>
        <v>4</v>
      </c>
      <c r="R2780" t="str">
        <f ca="1">IF(YEAR(Table1[[#This Row],[Joining Date]])=YEAR(TODAY()),"Yes","No")</f>
        <v>No</v>
      </c>
      <c r="S2780" t="str">
        <f ca="1">IF(Table1[[#This Row],[Experience]]&gt;5,"Yes","No")</f>
        <v>No</v>
      </c>
      <c r="T2780" t="str">
        <f>TEXT(Table1[[#This Row],[Joining Date]],"mmmm")</f>
        <v>August</v>
      </c>
      <c r="U2780" t="str">
        <f>TEXT(Table1[[#This Row],[Joining Date]],"yyyy")</f>
        <v>2022</v>
      </c>
      <c r="V2780" s="5">
        <f ca="1">TODAY()-Table1[[#This Row],[Joining Date]]</f>
        <v>1462</v>
      </c>
      <c r="W2780" t="str">
        <f>LEFT(Table1[[#This Row],[Employee Name]],FIND(" ",Table1[[#This Row],[Employee Name]])-1)</f>
        <v>Swathi</v>
      </c>
      <c r="X2780" t="str">
        <f>RIGHT(Table1[[#This Row],[Employee Name]],LEN(Table1[[#This Row],[Employee Name]])-FIND(" ",Table1[[#This Row],[Employee Name]]))</f>
        <v>Ramesh</v>
      </c>
      <c r="Y2780" t="str">
        <f>Table1[[#This Row],[Department]]&amp;"-"&amp;Table1[[#This Row],[Employee ID]]</f>
        <v>Operations-E02944</v>
      </c>
      <c r="Z2780" t="str">
        <f>LEFT(Table1[[#This Row],[Department]],3)</f>
        <v>Ope</v>
      </c>
      <c r="AA2780" t="str">
        <f>_xlfn.XLOOKUP(Table1[[#This Row],[Manager ID]],MANAGERS!A:A,MANAGERS!B:B)</f>
        <v>Manager_14</v>
      </c>
      <c r="AB2780" t="str" cm="1">
        <f t="array" ref="AB2780">_xlfn.XLOOKUP(Table1[[#This Row],[Manager ID]],Table2[[#All],[Manager ID]],Table2[[#All],[Department Head]])</f>
        <v>Marketing</v>
      </c>
      <c r="AC2780" s="2">
        <f>_xlfn.XLOOKUP(Table1[[#This Row],[City]],L:L,O:O)</f>
        <v>0.241864189087755</v>
      </c>
      <c r="AD2780" t="str" cm="1">
        <f t="array" ref="AD2780">_xlfn.IFS(Table1[[#This Row],[Performance Score]]&gt;=90,"Excellent",Table1[[#This Row],[Performance Score]]&gt;=75,"Good",Table1[[#This Row],[Performance Score]]&gt;=60,"Average",Table1[[#This Row],[Performance Score]]&lt;=60,"Need Improvement")</f>
        <v>Need Improvement</v>
      </c>
      <c r="AE2780" t="str">
        <f>IF(AND(Table1[[#This Row],[Attendance %]]&gt;=80,(Table1[[#This Row],[Performance Score]]&gt;=80)),"Eligible","Not Eligible")</f>
        <v>Not Eligible</v>
      </c>
      <c r="AF2780" t="str">
        <f>IF(Table1[[#This Row],[Performance Score]]&gt;=80,"High Performer","Low Performer")</f>
        <v>Low Performer</v>
      </c>
      <c r="AG2780" t="str" cm="1">
        <f t="array" aca="1" ref="AG2780" ca="1">_xlfn.IFS(Table1[[#This Row],[Experience]]&lt;=3,"Junior",Table1[[#This Row],[Experience]]&lt;=7,"Mid Level",Table1[[#This Row],[Experience]]&gt;=7,"Senior")</f>
        <v>Mid Level</v>
      </c>
      <c r="AH2780" t="str">
        <f>IF(Table1[[#This Row],[Attendance %]]&gt;75,"OK","Below 75")</f>
        <v>OK</v>
      </c>
      <c r="AI2780" t="b">
        <f>ISBLANK(Table1[[#This Row],[Employee ID]])</f>
        <v>0</v>
      </c>
      <c r="AJ2780" t="b">
        <f>ISNUMBER(Table1[[#This Row],[Total Salary  ]])</f>
        <v>1</v>
      </c>
      <c r="AK2780" t="str">
        <f>IFERROR(_xlfn.XLOOKUP(Table1[[#This Row],[Manager ID]],MANAGERS!A:A,MANAGERS!B:B),"Not Found")</f>
        <v>Manager_14</v>
      </c>
    </row>
    <row r="2781" spans="1:37" x14ac:dyDescent="0.2">
      <c r="A2781" t="s">
        <v>2297</v>
      </c>
      <c r="B2781" t="s">
        <v>87</v>
      </c>
      <c r="C2781" t="s">
        <v>21</v>
      </c>
      <c r="D2781" t="s">
        <v>43</v>
      </c>
      <c r="E2781" t="s">
        <v>51</v>
      </c>
      <c r="F2781" s="1">
        <v>44438</v>
      </c>
      <c r="G2781" s="1">
        <v>39263</v>
      </c>
      <c r="H2781">
        <v>61396</v>
      </c>
      <c r="I2781">
        <v>23853</v>
      </c>
      <c r="J2781">
        <v>93</v>
      </c>
      <c r="K2781">
        <v>46</v>
      </c>
      <c r="L2781" t="s">
        <v>18</v>
      </c>
      <c r="M2781">
        <v>106</v>
      </c>
      <c r="N2781">
        <f>Table1[[#This Row],[Basic Salary]]+Table1[[#This Row],[Bonus]]</f>
        <v>85249</v>
      </c>
      <c r="O2781" s="2">
        <f>Table1[[#This Row],[Bonus]]/Table1[[#This Row],[Basic Salary]]</f>
        <v>0.38851065215974984</v>
      </c>
      <c r="P2781">
        <f ca="1">DATEDIF(Table1[[#This Row],[Date of Birth]],TODAY(),"Y")</f>
        <v>19</v>
      </c>
      <c r="Q2781">
        <f ca="1">DATEDIF(Table1[[#This Row],[Joining Date]],TODAY(),"Y")</f>
        <v>4</v>
      </c>
      <c r="R2781" t="str">
        <f ca="1">IF(YEAR(Table1[[#This Row],[Joining Date]])=YEAR(TODAY()),"Yes","No")</f>
        <v>No</v>
      </c>
      <c r="S2781" t="str">
        <f ca="1">IF(Table1[[#This Row],[Experience]]&gt;5,"Yes","No")</f>
        <v>No</v>
      </c>
      <c r="T2781" t="str">
        <f>TEXT(Table1[[#This Row],[Joining Date]],"mmmm")</f>
        <v>August</v>
      </c>
      <c r="U2781" t="str">
        <f>TEXT(Table1[[#This Row],[Joining Date]],"yyyy")</f>
        <v>2021</v>
      </c>
      <c r="V2781" s="5">
        <f ca="1">TODAY()-Table1[[#This Row],[Joining Date]]</f>
        <v>1801</v>
      </c>
      <c r="W2781" t="str">
        <f>LEFT(Table1[[#This Row],[Employee Name]],FIND(" ",Table1[[#This Row],[Employee Name]])-1)</f>
        <v>Arjun</v>
      </c>
      <c r="X2781" t="str">
        <f>RIGHT(Table1[[#This Row],[Employee Name]],LEN(Table1[[#This Row],[Employee Name]])-FIND(" ",Table1[[#This Row],[Employee Name]]))</f>
        <v>Mehta</v>
      </c>
      <c r="Y2781" t="str">
        <f>Table1[[#This Row],[Department]]&amp;"-"&amp;Table1[[#This Row],[Employee ID]]</f>
        <v>Operations-E02241</v>
      </c>
      <c r="Z2781" t="str">
        <f>LEFT(Table1[[#This Row],[Department]],3)</f>
        <v>Ope</v>
      </c>
      <c r="AA2781" t="str">
        <f>_xlfn.XLOOKUP(Table1[[#This Row],[Manager ID]],MANAGERS!A:A,MANAGERS!B:B)</f>
        <v>Manager_6</v>
      </c>
      <c r="AB2781" t="str" cm="1">
        <f t="array" ref="AB2781">_xlfn.XLOOKUP(Table1[[#This Row],[Manager ID]],Table2[[#All],[Manager ID]],Table2[[#All],[Department Head]])</f>
        <v>HR</v>
      </c>
      <c r="AC2781" s="2">
        <f>_xlfn.XLOOKUP(Table1[[#This Row],[City]],L:L,O:O)</f>
        <v>0.21356479274849693</v>
      </c>
      <c r="AD2781" t="str" cm="1">
        <f t="array" ref="AD2781">_xlfn.IFS(Table1[[#This Row],[Performance Score]]&gt;=90,"Excellent",Table1[[#This Row],[Performance Score]]&gt;=75,"Good",Table1[[#This Row],[Performance Score]]&gt;=60,"Average",Table1[[#This Row],[Performance Score]]&lt;=60,"Need Improvement")</f>
        <v>Need Improvement</v>
      </c>
      <c r="AE2781" t="str">
        <f>IF(AND(Table1[[#This Row],[Attendance %]]&gt;=80,(Table1[[#This Row],[Performance Score]]&gt;=80)),"Eligible","Not Eligible")</f>
        <v>Not Eligible</v>
      </c>
      <c r="AF2781" t="str">
        <f>IF(Table1[[#This Row],[Performance Score]]&gt;=80,"High Performer","Low Performer")</f>
        <v>Low Performer</v>
      </c>
      <c r="AG2781" t="str" cm="1">
        <f t="array" aca="1" ref="AG2781" ca="1">_xlfn.IFS(Table1[[#This Row],[Experience]]&lt;=3,"Junior",Table1[[#This Row],[Experience]]&lt;=7,"Mid Level",Table1[[#This Row],[Experience]]&gt;=7,"Senior")</f>
        <v>Mid Level</v>
      </c>
      <c r="AH2781" t="str">
        <f>IF(Table1[[#This Row],[Attendance %]]&gt;75,"OK","Below 75")</f>
        <v>OK</v>
      </c>
      <c r="AI2781" t="b">
        <f>ISBLANK(Table1[[#This Row],[Employee ID]])</f>
        <v>0</v>
      </c>
      <c r="AJ2781" t="b">
        <f>ISNUMBER(Table1[[#This Row],[Total Salary  ]])</f>
        <v>1</v>
      </c>
      <c r="AK2781" t="str">
        <f>IFERROR(_xlfn.XLOOKUP(Table1[[#This Row],[Manager ID]],MANAGERS!A:A,MANAGERS!B:B),"Not Found")</f>
        <v>Manager_6</v>
      </c>
    </row>
    <row r="2782" spans="1:37" x14ac:dyDescent="0.2">
      <c r="A2782" t="s">
        <v>3179</v>
      </c>
      <c r="B2782" t="s">
        <v>95</v>
      </c>
      <c r="C2782" t="s">
        <v>21</v>
      </c>
      <c r="D2782" t="s">
        <v>40</v>
      </c>
      <c r="E2782" t="s">
        <v>30</v>
      </c>
      <c r="F2782" s="1">
        <v>43375</v>
      </c>
      <c r="G2782" s="1">
        <v>32891</v>
      </c>
      <c r="H2782">
        <v>60156</v>
      </c>
      <c r="I2782">
        <v>25090</v>
      </c>
      <c r="J2782">
        <v>86</v>
      </c>
      <c r="K2782">
        <v>62</v>
      </c>
      <c r="L2782" t="s">
        <v>34</v>
      </c>
      <c r="M2782">
        <v>111</v>
      </c>
      <c r="N2782">
        <f>Table1[[#This Row],[Basic Salary]]+Table1[[#This Row],[Bonus]]</f>
        <v>85246</v>
      </c>
      <c r="O2782" s="2">
        <f>Table1[[#This Row],[Bonus]]/Table1[[#This Row],[Basic Salary]]</f>
        <v>0.41708225280936234</v>
      </c>
      <c r="P2782">
        <f ca="1">DATEDIF(Table1[[#This Row],[Date of Birth]],TODAY(),"Y")</f>
        <v>36</v>
      </c>
      <c r="Q2782">
        <f ca="1">DATEDIF(Table1[[#This Row],[Joining Date]],TODAY(),"Y")</f>
        <v>7</v>
      </c>
      <c r="R2782" t="str">
        <f ca="1">IF(YEAR(Table1[[#This Row],[Joining Date]])=YEAR(TODAY()),"Yes","No")</f>
        <v>No</v>
      </c>
      <c r="S2782" t="str">
        <f ca="1">IF(Table1[[#This Row],[Experience]]&gt;5,"Yes","No")</f>
        <v>Yes</v>
      </c>
      <c r="T2782" t="str">
        <f>TEXT(Table1[[#This Row],[Joining Date]],"mmmm")</f>
        <v>October</v>
      </c>
      <c r="U2782" t="str">
        <f>TEXT(Table1[[#This Row],[Joining Date]],"yyyy")</f>
        <v>2018</v>
      </c>
      <c r="V2782" s="5">
        <f ca="1">TODAY()-Table1[[#This Row],[Joining Date]]</f>
        <v>2864</v>
      </c>
      <c r="W2782" t="str">
        <f>LEFT(Table1[[#This Row],[Employee Name]],FIND(" ",Table1[[#This Row],[Employee Name]])-1)</f>
        <v>Ajay</v>
      </c>
      <c r="X2782" t="str">
        <f>RIGHT(Table1[[#This Row],[Employee Name]],LEN(Table1[[#This Row],[Employee Name]])-FIND(" ",Table1[[#This Row],[Employee Name]]))</f>
        <v>Singh</v>
      </c>
      <c r="Y2782" t="str">
        <f>Table1[[#This Row],[Department]]&amp;"-"&amp;Table1[[#This Row],[Employee ID]]</f>
        <v>IT-E03123</v>
      </c>
      <c r="Z2782" t="str">
        <f>LEFT(Table1[[#This Row],[Department]],3)</f>
        <v>IT</v>
      </c>
      <c r="AA2782" t="str">
        <f>_xlfn.XLOOKUP(Table1[[#This Row],[Manager ID]],MANAGERS!A:A,MANAGERS!B:B)</f>
        <v>Manager_11</v>
      </c>
      <c r="AB2782" t="str" cm="1">
        <f t="array" ref="AB2782">_xlfn.XLOOKUP(Table1[[#This Row],[Manager ID]],Table2[[#All],[Manager ID]],Table2[[#All],[Department Head]])</f>
        <v>Marketing</v>
      </c>
      <c r="AC2782" s="2">
        <f>_xlfn.XLOOKUP(Table1[[#This Row],[City]],L:L,O:O)</f>
        <v>0.24030340748661314</v>
      </c>
      <c r="AD2782" t="str" cm="1">
        <f t="array" ref="AD2782">_xlfn.IFS(Table1[[#This Row],[Performance Score]]&gt;=90,"Excellent",Table1[[#This Row],[Performance Score]]&gt;=75,"Good",Table1[[#This Row],[Performance Score]]&gt;=60,"Average",Table1[[#This Row],[Performance Score]]&lt;=60,"Need Improvement")</f>
        <v>Average</v>
      </c>
      <c r="AE2782" t="str">
        <f>IF(AND(Table1[[#This Row],[Attendance %]]&gt;=80,(Table1[[#This Row],[Performance Score]]&gt;=80)),"Eligible","Not Eligible")</f>
        <v>Not Eligible</v>
      </c>
      <c r="AF2782" t="str">
        <f>IF(Table1[[#This Row],[Performance Score]]&gt;=80,"High Performer","Low Performer")</f>
        <v>Low Performer</v>
      </c>
      <c r="AG2782" t="str" cm="1">
        <f t="array" aca="1" ref="AG2782" ca="1">_xlfn.IFS(Table1[[#This Row],[Experience]]&lt;=3,"Junior",Table1[[#This Row],[Experience]]&lt;=7,"Mid Level",Table1[[#This Row],[Experience]]&gt;=7,"Senior")</f>
        <v>Mid Level</v>
      </c>
      <c r="AH2782" t="str">
        <f>IF(Table1[[#This Row],[Attendance %]]&gt;75,"OK","Below 75")</f>
        <v>OK</v>
      </c>
      <c r="AI2782" t="b">
        <f>ISBLANK(Table1[[#This Row],[Employee ID]])</f>
        <v>0</v>
      </c>
      <c r="AJ2782" t="b">
        <f>ISNUMBER(Table1[[#This Row],[Total Salary  ]])</f>
        <v>1</v>
      </c>
      <c r="AK2782" t="str">
        <f>IFERROR(_xlfn.XLOOKUP(Table1[[#This Row],[Manager ID]],MANAGERS!A:A,MANAGERS!B:B),"Not Found")</f>
        <v>Manager_11</v>
      </c>
    </row>
    <row r="2783" spans="1:37" x14ac:dyDescent="0.2">
      <c r="A2783" t="s">
        <v>3911</v>
      </c>
      <c r="B2783" t="s">
        <v>69</v>
      </c>
      <c r="C2783" t="s">
        <v>15</v>
      </c>
      <c r="D2783" t="s">
        <v>43</v>
      </c>
      <c r="E2783" t="s">
        <v>17</v>
      </c>
      <c r="F2783" s="1">
        <v>42283</v>
      </c>
      <c r="G2783" s="1">
        <v>38880</v>
      </c>
      <c r="H2783">
        <v>61482</v>
      </c>
      <c r="I2783">
        <v>23735</v>
      </c>
      <c r="J2783">
        <v>60</v>
      </c>
      <c r="K2783">
        <v>92</v>
      </c>
      <c r="L2783" t="s">
        <v>23</v>
      </c>
      <c r="M2783">
        <v>103</v>
      </c>
      <c r="N2783">
        <f>Table1[[#This Row],[Basic Salary]]+Table1[[#This Row],[Bonus]]</f>
        <v>85217</v>
      </c>
      <c r="O2783" s="2">
        <f>Table1[[#This Row],[Bonus]]/Table1[[#This Row],[Basic Salary]]</f>
        <v>0.38604794899320127</v>
      </c>
      <c r="P2783">
        <f ca="1">DATEDIF(Table1[[#This Row],[Date of Birth]],TODAY(),"Y")</f>
        <v>20</v>
      </c>
      <c r="Q2783">
        <f ca="1">DATEDIF(Table1[[#This Row],[Joining Date]],TODAY(),"Y")</f>
        <v>10</v>
      </c>
      <c r="R2783" t="str">
        <f ca="1">IF(YEAR(Table1[[#This Row],[Joining Date]])=YEAR(TODAY()),"Yes","No")</f>
        <v>No</v>
      </c>
      <c r="S2783" t="str">
        <f ca="1">IF(Table1[[#This Row],[Experience]]&gt;5,"Yes","No")</f>
        <v>Yes</v>
      </c>
      <c r="T2783" t="str">
        <f>TEXT(Table1[[#This Row],[Joining Date]],"mmmm")</f>
        <v>October</v>
      </c>
      <c r="U2783" t="str">
        <f>TEXT(Table1[[#This Row],[Joining Date]],"yyyy")</f>
        <v>2015</v>
      </c>
      <c r="V2783" s="5">
        <f ca="1">TODAY()-Table1[[#This Row],[Joining Date]]</f>
        <v>3956</v>
      </c>
      <c r="W2783" t="str">
        <f>LEFT(Table1[[#This Row],[Employee Name]],FIND(" ",Table1[[#This Row],[Employee Name]])-1)</f>
        <v>Neha</v>
      </c>
      <c r="X2783" t="str">
        <f>RIGHT(Table1[[#This Row],[Employee Name]],LEN(Table1[[#This Row],[Employee Name]])-FIND(" ",Table1[[#This Row],[Employee Name]]))</f>
        <v>Kulkarni</v>
      </c>
      <c r="Y2783" t="str">
        <f>Table1[[#This Row],[Department]]&amp;"-"&amp;Table1[[#This Row],[Employee ID]]</f>
        <v>Operations-E03855</v>
      </c>
      <c r="Z2783" t="str">
        <f>LEFT(Table1[[#This Row],[Department]],3)</f>
        <v>Ope</v>
      </c>
      <c r="AA2783" t="str">
        <f>_xlfn.XLOOKUP(Table1[[#This Row],[Manager ID]],MANAGERS!A:A,MANAGERS!B:B)</f>
        <v>Manager_3</v>
      </c>
      <c r="AB2783" t="str" cm="1">
        <f t="array" ref="AB2783">_xlfn.XLOOKUP(Table1[[#This Row],[Manager ID]],Table2[[#All],[Manager ID]],Table2[[#All],[Department Head]])</f>
        <v>IT</v>
      </c>
      <c r="AC2783" s="2">
        <f>_xlfn.XLOOKUP(Table1[[#This Row],[City]],L:L,O:O)</f>
        <v>0.23486488519629886</v>
      </c>
      <c r="AD2783" t="str" cm="1">
        <f t="array" ref="AD2783">_xlfn.IFS(Table1[[#This Row],[Performance Score]]&gt;=90,"Excellent",Table1[[#This Row],[Performance Score]]&gt;=75,"Good",Table1[[#This Row],[Performance Score]]&gt;=60,"Average",Table1[[#This Row],[Performance Score]]&lt;=60,"Need Improvement")</f>
        <v>Excellent</v>
      </c>
      <c r="AE2783" t="str">
        <f>IF(AND(Table1[[#This Row],[Attendance %]]&gt;=80,(Table1[[#This Row],[Performance Score]]&gt;=80)),"Eligible","Not Eligible")</f>
        <v>Not Eligible</v>
      </c>
      <c r="AF2783" t="str">
        <f>IF(Table1[[#This Row],[Performance Score]]&gt;=80,"High Performer","Low Performer")</f>
        <v>High Performer</v>
      </c>
      <c r="AG2783" t="str" cm="1">
        <f t="array" aca="1" ref="AG2783" ca="1">_xlfn.IFS(Table1[[#This Row],[Experience]]&lt;=3,"Junior",Table1[[#This Row],[Experience]]&lt;=7,"Mid Level",Table1[[#This Row],[Experience]]&gt;=7,"Senior")</f>
        <v>Senior</v>
      </c>
      <c r="AH2783" t="str">
        <f>IF(Table1[[#This Row],[Attendance %]]&gt;75,"OK","Below 75")</f>
        <v>Below 75</v>
      </c>
      <c r="AI2783" t="b">
        <f>ISBLANK(Table1[[#This Row],[Employee ID]])</f>
        <v>0</v>
      </c>
      <c r="AJ2783" t="b">
        <f>ISNUMBER(Table1[[#This Row],[Total Salary  ]])</f>
        <v>1</v>
      </c>
      <c r="AK2783" t="str">
        <f>IFERROR(_xlfn.XLOOKUP(Table1[[#This Row],[Manager ID]],MANAGERS!A:A,MANAGERS!B:B),"Not Found")</f>
        <v>Manager_3</v>
      </c>
    </row>
    <row r="2784" spans="1:37" x14ac:dyDescent="0.2">
      <c r="A2784" t="s">
        <v>317</v>
      </c>
      <c r="B2784" t="s">
        <v>87</v>
      </c>
      <c r="C2784" t="s">
        <v>15</v>
      </c>
      <c r="D2784" t="s">
        <v>25</v>
      </c>
      <c r="E2784" t="s">
        <v>51</v>
      </c>
      <c r="F2784" s="1">
        <v>44161</v>
      </c>
      <c r="G2784" s="1">
        <v>33356</v>
      </c>
      <c r="H2784">
        <v>71457</v>
      </c>
      <c r="I2784">
        <v>13759</v>
      </c>
      <c r="J2784">
        <v>85</v>
      </c>
      <c r="K2784">
        <v>45</v>
      </c>
      <c r="L2784" t="s">
        <v>31</v>
      </c>
      <c r="M2784">
        <v>113</v>
      </c>
      <c r="N2784">
        <f>Table1[[#This Row],[Basic Salary]]+Table1[[#This Row],[Bonus]]</f>
        <v>85216</v>
      </c>
      <c r="O2784" s="2">
        <f>Table1[[#This Row],[Bonus]]/Table1[[#This Row],[Basic Salary]]</f>
        <v>0.19254936535258968</v>
      </c>
      <c r="P2784">
        <f ca="1">DATEDIF(Table1[[#This Row],[Date of Birth]],TODAY(),"Y")</f>
        <v>35</v>
      </c>
      <c r="Q2784">
        <f ca="1">DATEDIF(Table1[[#This Row],[Joining Date]],TODAY(),"Y")</f>
        <v>5</v>
      </c>
      <c r="R2784" t="str">
        <f ca="1">IF(YEAR(Table1[[#This Row],[Joining Date]])=YEAR(TODAY()),"Yes","No")</f>
        <v>No</v>
      </c>
      <c r="S2784" t="str">
        <f ca="1">IF(Table1[[#This Row],[Experience]]&gt;5,"Yes","No")</f>
        <v>No</v>
      </c>
      <c r="T2784" t="str">
        <f>TEXT(Table1[[#This Row],[Joining Date]],"mmmm")</f>
        <v>November</v>
      </c>
      <c r="U2784" t="str">
        <f>TEXT(Table1[[#This Row],[Joining Date]],"yyyy")</f>
        <v>2020</v>
      </c>
      <c r="V2784" s="5">
        <f ca="1">TODAY()-Table1[[#This Row],[Joining Date]]</f>
        <v>2078</v>
      </c>
      <c r="W2784" t="str">
        <f>LEFT(Table1[[#This Row],[Employee Name]],FIND(" ",Table1[[#This Row],[Employee Name]])-1)</f>
        <v>Arjun</v>
      </c>
      <c r="X2784" t="str">
        <f>RIGHT(Table1[[#This Row],[Employee Name]],LEN(Table1[[#This Row],[Employee Name]])-FIND(" ",Table1[[#This Row],[Employee Name]]))</f>
        <v>Mehta</v>
      </c>
      <c r="Y2784" t="str">
        <f>Table1[[#This Row],[Department]]&amp;"-"&amp;Table1[[#This Row],[Employee ID]]</f>
        <v>Finance-E00261</v>
      </c>
      <c r="Z2784" t="str">
        <f>LEFT(Table1[[#This Row],[Department]],3)</f>
        <v>Fin</v>
      </c>
      <c r="AA2784" t="str">
        <f>_xlfn.XLOOKUP(Table1[[#This Row],[Manager ID]],MANAGERS!A:A,MANAGERS!B:B)</f>
        <v>Manager_13</v>
      </c>
      <c r="AB2784" t="str" cm="1">
        <f t="array" ref="AB2784">_xlfn.XLOOKUP(Table1[[#This Row],[Manager ID]],Table2[[#All],[Manager ID]],Table2[[#All],[Department Head]])</f>
        <v>HR</v>
      </c>
      <c r="AC2784" s="2">
        <f>_xlfn.XLOOKUP(Table1[[#This Row],[City]],L:L,O:O)</f>
        <v>0.241864189087755</v>
      </c>
      <c r="AD2784" t="str" cm="1">
        <f t="array" ref="AD2784">_xlfn.IFS(Table1[[#This Row],[Performance Score]]&gt;=90,"Excellent",Table1[[#This Row],[Performance Score]]&gt;=75,"Good",Table1[[#This Row],[Performance Score]]&gt;=60,"Average",Table1[[#This Row],[Performance Score]]&lt;=60,"Need Improvement")</f>
        <v>Need Improvement</v>
      </c>
      <c r="AE2784" t="str">
        <f>IF(AND(Table1[[#This Row],[Attendance %]]&gt;=80,(Table1[[#This Row],[Performance Score]]&gt;=80)),"Eligible","Not Eligible")</f>
        <v>Not Eligible</v>
      </c>
      <c r="AF2784" t="str">
        <f>IF(Table1[[#This Row],[Performance Score]]&gt;=80,"High Performer","Low Performer")</f>
        <v>Low Performer</v>
      </c>
      <c r="AG2784" t="str" cm="1">
        <f t="array" aca="1" ref="AG2784" ca="1">_xlfn.IFS(Table1[[#This Row],[Experience]]&lt;=3,"Junior",Table1[[#This Row],[Experience]]&lt;=7,"Mid Level",Table1[[#This Row],[Experience]]&gt;=7,"Senior")</f>
        <v>Mid Level</v>
      </c>
      <c r="AH2784" t="str">
        <f>IF(Table1[[#This Row],[Attendance %]]&gt;75,"OK","Below 75")</f>
        <v>OK</v>
      </c>
      <c r="AI2784" t="b">
        <f>ISBLANK(Table1[[#This Row],[Employee ID]])</f>
        <v>0</v>
      </c>
      <c r="AJ2784" t="b">
        <f>ISNUMBER(Table1[[#This Row],[Total Salary  ]])</f>
        <v>1</v>
      </c>
      <c r="AK2784" t="str">
        <f>IFERROR(_xlfn.XLOOKUP(Table1[[#This Row],[Manager ID]],MANAGERS!A:A,MANAGERS!B:B),"Not Found")</f>
        <v>Manager_13</v>
      </c>
    </row>
    <row r="2785" spans="1:37" x14ac:dyDescent="0.2">
      <c r="A2785" t="s">
        <v>1428</v>
      </c>
      <c r="B2785" t="s">
        <v>60</v>
      </c>
      <c r="C2785" t="s">
        <v>15</v>
      </c>
      <c r="D2785" t="s">
        <v>43</v>
      </c>
      <c r="E2785" t="s">
        <v>30</v>
      </c>
      <c r="F2785" s="1">
        <v>44318</v>
      </c>
      <c r="G2785" s="1">
        <v>36291</v>
      </c>
      <c r="H2785">
        <v>79446</v>
      </c>
      <c r="I2785">
        <v>5767</v>
      </c>
      <c r="J2785">
        <v>78</v>
      </c>
      <c r="K2785">
        <v>75</v>
      </c>
      <c r="L2785" t="s">
        <v>18</v>
      </c>
      <c r="M2785">
        <v>116</v>
      </c>
      <c r="N2785">
        <f>Table1[[#This Row],[Basic Salary]]+Table1[[#This Row],[Bonus]]</f>
        <v>85213</v>
      </c>
      <c r="O2785" s="2">
        <f>Table1[[#This Row],[Bonus]]/Table1[[#This Row],[Basic Salary]]</f>
        <v>7.2590187045288621E-2</v>
      </c>
      <c r="P2785">
        <f ca="1">DATEDIF(Table1[[#This Row],[Date of Birth]],TODAY(),"Y")</f>
        <v>27</v>
      </c>
      <c r="Q2785">
        <f ca="1">DATEDIF(Table1[[#This Row],[Joining Date]],TODAY(),"Y")</f>
        <v>5</v>
      </c>
      <c r="R2785" t="str">
        <f ca="1">IF(YEAR(Table1[[#This Row],[Joining Date]])=YEAR(TODAY()),"Yes","No")</f>
        <v>No</v>
      </c>
      <c r="S2785" t="str">
        <f ca="1">IF(Table1[[#This Row],[Experience]]&gt;5,"Yes","No")</f>
        <v>No</v>
      </c>
      <c r="T2785" t="str">
        <f>TEXT(Table1[[#This Row],[Joining Date]],"mmmm")</f>
        <v>May</v>
      </c>
      <c r="U2785" t="str">
        <f>TEXT(Table1[[#This Row],[Joining Date]],"yyyy")</f>
        <v>2021</v>
      </c>
      <c r="V2785" s="5">
        <f ca="1">TODAY()-Table1[[#This Row],[Joining Date]]</f>
        <v>1921</v>
      </c>
      <c r="W2785" t="str">
        <f>LEFT(Table1[[#This Row],[Employee Name]],FIND(" ",Table1[[#This Row],[Employee Name]])-1)</f>
        <v>Gayathri</v>
      </c>
      <c r="X2785" t="str">
        <f>RIGHT(Table1[[#This Row],[Employee Name]],LEN(Table1[[#This Row],[Employee Name]])-FIND(" ",Table1[[#This Row],[Employee Name]]))</f>
        <v>Iyer</v>
      </c>
      <c r="Y2785" t="str">
        <f>Table1[[#This Row],[Department]]&amp;"-"&amp;Table1[[#This Row],[Employee ID]]</f>
        <v>Operations-E01372</v>
      </c>
      <c r="Z2785" t="str">
        <f>LEFT(Table1[[#This Row],[Department]],3)</f>
        <v>Ope</v>
      </c>
      <c r="AA2785" t="str">
        <f>_xlfn.XLOOKUP(Table1[[#This Row],[Manager ID]],MANAGERS!A:A,MANAGERS!B:B)</f>
        <v>Manager_16</v>
      </c>
      <c r="AB2785" t="str" cm="1">
        <f t="array" ref="AB2785">_xlfn.XLOOKUP(Table1[[#This Row],[Manager ID]],Table2[[#All],[Manager ID]],Table2[[#All],[Department Head]])</f>
        <v>Sales</v>
      </c>
      <c r="AC2785" s="2">
        <f>_xlfn.XLOOKUP(Table1[[#This Row],[City]],L:L,O:O)</f>
        <v>0.21356479274849693</v>
      </c>
      <c r="AD2785" t="str" cm="1">
        <f t="array" ref="AD2785">_xlfn.IFS(Table1[[#This Row],[Performance Score]]&gt;=90,"Excellent",Table1[[#This Row],[Performance Score]]&gt;=75,"Good",Table1[[#This Row],[Performance Score]]&gt;=60,"Average",Table1[[#This Row],[Performance Score]]&lt;=60,"Need Improvement")</f>
        <v>Good</v>
      </c>
      <c r="AE2785" t="str">
        <f>IF(AND(Table1[[#This Row],[Attendance %]]&gt;=80,(Table1[[#This Row],[Performance Score]]&gt;=80)),"Eligible","Not Eligible")</f>
        <v>Not Eligible</v>
      </c>
      <c r="AF2785" t="str">
        <f>IF(Table1[[#This Row],[Performance Score]]&gt;=80,"High Performer","Low Performer")</f>
        <v>Low Performer</v>
      </c>
      <c r="AG2785" t="str" cm="1">
        <f t="array" aca="1" ref="AG2785" ca="1">_xlfn.IFS(Table1[[#This Row],[Experience]]&lt;=3,"Junior",Table1[[#This Row],[Experience]]&lt;=7,"Mid Level",Table1[[#This Row],[Experience]]&gt;=7,"Senior")</f>
        <v>Mid Level</v>
      </c>
      <c r="AH2785" t="str">
        <f>IF(Table1[[#This Row],[Attendance %]]&gt;75,"OK","Below 75")</f>
        <v>OK</v>
      </c>
      <c r="AI2785" t="b">
        <f>ISBLANK(Table1[[#This Row],[Employee ID]])</f>
        <v>0</v>
      </c>
      <c r="AJ2785" t="b">
        <f>ISNUMBER(Table1[[#This Row],[Total Salary  ]])</f>
        <v>1</v>
      </c>
      <c r="AK2785" t="str">
        <f>IFERROR(_xlfn.XLOOKUP(Table1[[#This Row],[Manager ID]],MANAGERS!A:A,MANAGERS!B:B),"Not Found")</f>
        <v>Manager_16</v>
      </c>
    </row>
    <row r="2786" spans="1:37" x14ac:dyDescent="0.2">
      <c r="A2786" t="s">
        <v>3842</v>
      </c>
      <c r="B2786" t="s">
        <v>48</v>
      </c>
      <c r="C2786" t="s">
        <v>21</v>
      </c>
      <c r="D2786" t="s">
        <v>33</v>
      </c>
      <c r="E2786" t="s">
        <v>26</v>
      </c>
      <c r="F2786" s="1">
        <v>42485</v>
      </c>
      <c r="G2786" s="1">
        <v>31744</v>
      </c>
      <c r="H2786">
        <v>68239</v>
      </c>
      <c r="I2786">
        <v>16928</v>
      </c>
      <c r="J2786">
        <v>97</v>
      </c>
      <c r="K2786">
        <v>54</v>
      </c>
      <c r="L2786" t="s">
        <v>31</v>
      </c>
      <c r="M2786">
        <v>101</v>
      </c>
      <c r="N2786">
        <f>Table1[[#This Row],[Basic Salary]]+Table1[[#This Row],[Bonus]]</f>
        <v>85167</v>
      </c>
      <c r="O2786" s="2">
        <f>Table1[[#This Row],[Bonus]]/Table1[[#This Row],[Basic Salary]]</f>
        <v>0.24806928589223171</v>
      </c>
      <c r="P2786">
        <f ca="1">DATEDIF(Table1[[#This Row],[Date of Birth]],TODAY(),"Y")</f>
        <v>39</v>
      </c>
      <c r="Q2786">
        <f ca="1">DATEDIF(Table1[[#This Row],[Joining Date]],TODAY(),"Y")</f>
        <v>10</v>
      </c>
      <c r="R2786" t="str">
        <f ca="1">IF(YEAR(Table1[[#This Row],[Joining Date]])=YEAR(TODAY()),"Yes","No")</f>
        <v>No</v>
      </c>
      <c r="S2786" t="str">
        <f ca="1">IF(Table1[[#This Row],[Experience]]&gt;5,"Yes","No")</f>
        <v>Yes</v>
      </c>
      <c r="T2786" t="str">
        <f>TEXT(Table1[[#This Row],[Joining Date]],"mmmm")</f>
        <v>April</v>
      </c>
      <c r="U2786" t="str">
        <f>TEXT(Table1[[#This Row],[Joining Date]],"yyyy")</f>
        <v>2016</v>
      </c>
      <c r="V2786" s="5">
        <f ca="1">TODAY()-Table1[[#This Row],[Joining Date]]</f>
        <v>3754</v>
      </c>
      <c r="W2786" t="str">
        <f>LEFT(Table1[[#This Row],[Employee Name]],FIND(" ",Table1[[#This Row],[Employee Name]])-1)</f>
        <v>Aditya</v>
      </c>
      <c r="X2786" t="str">
        <f>RIGHT(Table1[[#This Row],[Employee Name]],LEN(Table1[[#This Row],[Employee Name]])-FIND(" ",Table1[[#This Row],[Employee Name]]))</f>
        <v>Kapoor</v>
      </c>
      <c r="Y2786" t="str">
        <f>Table1[[#This Row],[Department]]&amp;"-"&amp;Table1[[#This Row],[Employee ID]]</f>
        <v>Marketing-E03786</v>
      </c>
      <c r="Z2786" t="str">
        <f>LEFT(Table1[[#This Row],[Department]],3)</f>
        <v>Mar</v>
      </c>
      <c r="AA2786" t="str">
        <f>_xlfn.XLOOKUP(Table1[[#This Row],[Manager ID]],MANAGERS!A:A,MANAGERS!B:B)</f>
        <v>Manager_1</v>
      </c>
      <c r="AB2786" t="str" cm="1">
        <f t="array" ref="AB2786">_xlfn.XLOOKUP(Table1[[#This Row],[Manager ID]],Table2[[#All],[Manager ID]],Table2[[#All],[Department Head]])</f>
        <v>Support</v>
      </c>
      <c r="AC2786" s="2">
        <f>_xlfn.XLOOKUP(Table1[[#This Row],[City]],L:L,O:O)</f>
        <v>0.241864189087755</v>
      </c>
      <c r="AD2786" t="str" cm="1">
        <f t="array" ref="AD2786">_xlfn.IFS(Table1[[#This Row],[Performance Score]]&gt;=90,"Excellent",Table1[[#This Row],[Performance Score]]&gt;=75,"Good",Table1[[#This Row],[Performance Score]]&gt;=60,"Average",Table1[[#This Row],[Performance Score]]&lt;=60,"Need Improvement")</f>
        <v>Need Improvement</v>
      </c>
      <c r="AE2786" t="str">
        <f>IF(AND(Table1[[#This Row],[Attendance %]]&gt;=80,(Table1[[#This Row],[Performance Score]]&gt;=80)),"Eligible","Not Eligible")</f>
        <v>Not Eligible</v>
      </c>
      <c r="AF2786" t="str">
        <f>IF(Table1[[#This Row],[Performance Score]]&gt;=80,"High Performer","Low Performer")</f>
        <v>Low Performer</v>
      </c>
      <c r="AG2786" t="str" cm="1">
        <f t="array" aca="1" ref="AG2786" ca="1">_xlfn.IFS(Table1[[#This Row],[Experience]]&lt;=3,"Junior",Table1[[#This Row],[Experience]]&lt;=7,"Mid Level",Table1[[#This Row],[Experience]]&gt;=7,"Senior")</f>
        <v>Senior</v>
      </c>
      <c r="AH2786" t="str">
        <f>IF(Table1[[#This Row],[Attendance %]]&gt;75,"OK","Below 75")</f>
        <v>OK</v>
      </c>
      <c r="AI2786" t="b">
        <f>ISBLANK(Table1[[#This Row],[Employee ID]])</f>
        <v>0</v>
      </c>
      <c r="AJ2786" t="b">
        <f>ISNUMBER(Table1[[#This Row],[Total Salary  ]])</f>
        <v>1</v>
      </c>
      <c r="AK2786" t="str">
        <f>IFERROR(_xlfn.XLOOKUP(Table1[[#This Row],[Manager ID]],MANAGERS!A:A,MANAGERS!B:B),"Not Found")</f>
        <v>Manager_1</v>
      </c>
    </row>
    <row r="2787" spans="1:37" x14ac:dyDescent="0.2">
      <c r="A2787" t="s">
        <v>3380</v>
      </c>
      <c r="B2787" t="s">
        <v>39</v>
      </c>
      <c r="C2787" t="s">
        <v>21</v>
      </c>
      <c r="D2787" t="s">
        <v>16</v>
      </c>
      <c r="E2787" t="s">
        <v>22</v>
      </c>
      <c r="F2787" s="1">
        <v>43155</v>
      </c>
      <c r="G2787" s="1">
        <v>36443</v>
      </c>
      <c r="H2787">
        <v>63088</v>
      </c>
      <c r="I2787">
        <v>22073</v>
      </c>
      <c r="J2787">
        <v>85</v>
      </c>
      <c r="K2787">
        <v>69</v>
      </c>
      <c r="L2787" t="s">
        <v>23</v>
      </c>
      <c r="M2787">
        <v>110</v>
      </c>
      <c r="N2787">
        <f>Table1[[#This Row],[Basic Salary]]+Table1[[#This Row],[Bonus]]</f>
        <v>85161</v>
      </c>
      <c r="O2787" s="2">
        <f>Table1[[#This Row],[Bonus]]/Table1[[#This Row],[Basic Salary]]</f>
        <v>0.34987636317524728</v>
      </c>
      <c r="P2787">
        <f ca="1">DATEDIF(Table1[[#This Row],[Date of Birth]],TODAY(),"Y")</f>
        <v>26</v>
      </c>
      <c r="Q2787">
        <f ca="1">DATEDIF(Table1[[#This Row],[Joining Date]],TODAY(),"Y")</f>
        <v>8</v>
      </c>
      <c r="R2787" t="str">
        <f ca="1">IF(YEAR(Table1[[#This Row],[Joining Date]])=YEAR(TODAY()),"Yes","No")</f>
        <v>No</v>
      </c>
      <c r="S2787" t="str">
        <f ca="1">IF(Table1[[#This Row],[Experience]]&gt;5,"Yes","No")</f>
        <v>Yes</v>
      </c>
      <c r="T2787" t="str">
        <f>TEXT(Table1[[#This Row],[Joining Date]],"mmmm")</f>
        <v>February</v>
      </c>
      <c r="U2787" t="str">
        <f>TEXT(Table1[[#This Row],[Joining Date]],"yyyy")</f>
        <v>2018</v>
      </c>
      <c r="V2787" s="5">
        <f ca="1">TODAY()-Table1[[#This Row],[Joining Date]]</f>
        <v>3084</v>
      </c>
      <c r="W2787" t="str">
        <f>LEFT(Table1[[#This Row],[Employee Name]],FIND(" ",Table1[[#This Row],[Employee Name]])-1)</f>
        <v>Karan</v>
      </c>
      <c r="X2787" t="str">
        <f>RIGHT(Table1[[#This Row],[Employee Name]],LEN(Table1[[#This Row],[Employee Name]])-FIND(" ",Table1[[#This Row],[Employee Name]]))</f>
        <v>Malhotra</v>
      </c>
      <c r="Y2787" t="str">
        <f>Table1[[#This Row],[Department]]&amp;"-"&amp;Table1[[#This Row],[Employee ID]]</f>
        <v>HR-E03324</v>
      </c>
      <c r="Z2787" t="str">
        <f>LEFT(Table1[[#This Row],[Department]],3)</f>
        <v>HR</v>
      </c>
      <c r="AA2787" t="str">
        <f>_xlfn.XLOOKUP(Table1[[#This Row],[Manager ID]],MANAGERS!A:A,MANAGERS!B:B)</f>
        <v>Manager_10</v>
      </c>
      <c r="AB2787" t="str" cm="1">
        <f t="array" ref="AB2787">_xlfn.XLOOKUP(Table1[[#This Row],[Manager ID]],Table2[[#All],[Manager ID]],Table2[[#All],[Department Head]])</f>
        <v>HR</v>
      </c>
      <c r="AC2787" s="2">
        <f>_xlfn.XLOOKUP(Table1[[#This Row],[City]],L:L,O:O)</f>
        <v>0.23486488519629886</v>
      </c>
      <c r="AD2787" t="str" cm="1">
        <f t="array" ref="AD2787">_xlfn.IFS(Table1[[#This Row],[Performance Score]]&gt;=90,"Excellent",Table1[[#This Row],[Performance Score]]&gt;=75,"Good",Table1[[#This Row],[Performance Score]]&gt;=60,"Average",Table1[[#This Row],[Performance Score]]&lt;=60,"Need Improvement")</f>
        <v>Average</v>
      </c>
      <c r="AE2787" t="str">
        <f>IF(AND(Table1[[#This Row],[Attendance %]]&gt;=80,(Table1[[#This Row],[Performance Score]]&gt;=80)),"Eligible","Not Eligible")</f>
        <v>Not Eligible</v>
      </c>
      <c r="AF2787" t="str">
        <f>IF(Table1[[#This Row],[Performance Score]]&gt;=80,"High Performer","Low Performer")</f>
        <v>Low Performer</v>
      </c>
      <c r="AG2787" t="str" cm="1">
        <f t="array" aca="1" ref="AG2787" ca="1">_xlfn.IFS(Table1[[#This Row],[Experience]]&lt;=3,"Junior",Table1[[#This Row],[Experience]]&lt;=7,"Mid Level",Table1[[#This Row],[Experience]]&gt;=7,"Senior")</f>
        <v>Senior</v>
      </c>
      <c r="AH2787" t="str">
        <f>IF(Table1[[#This Row],[Attendance %]]&gt;75,"OK","Below 75")</f>
        <v>OK</v>
      </c>
      <c r="AI2787" t="b">
        <f>ISBLANK(Table1[[#This Row],[Employee ID]])</f>
        <v>0</v>
      </c>
      <c r="AJ2787" t="b">
        <f>ISNUMBER(Table1[[#This Row],[Total Salary  ]])</f>
        <v>1</v>
      </c>
      <c r="AK2787" t="str">
        <f>IFERROR(_xlfn.XLOOKUP(Table1[[#This Row],[Manager ID]],MANAGERS!A:A,MANAGERS!B:B),"Not Found")</f>
        <v>Manager_10</v>
      </c>
    </row>
    <row r="2788" spans="1:37" x14ac:dyDescent="0.2">
      <c r="A2788" t="s">
        <v>1779</v>
      </c>
      <c r="B2788" t="s">
        <v>69</v>
      </c>
      <c r="C2788" t="s">
        <v>15</v>
      </c>
      <c r="D2788" t="s">
        <v>16</v>
      </c>
      <c r="E2788" t="s">
        <v>30</v>
      </c>
      <c r="F2788" s="1">
        <v>44197</v>
      </c>
      <c r="G2788" s="1">
        <v>38175</v>
      </c>
      <c r="H2788">
        <v>79624</v>
      </c>
      <c r="I2788">
        <v>5535</v>
      </c>
      <c r="J2788">
        <v>92</v>
      </c>
      <c r="K2788">
        <v>95</v>
      </c>
      <c r="L2788" t="s">
        <v>18</v>
      </c>
      <c r="M2788">
        <v>110</v>
      </c>
      <c r="N2788">
        <f>Table1[[#This Row],[Basic Salary]]+Table1[[#This Row],[Bonus]]</f>
        <v>85159</v>
      </c>
      <c r="O2788" s="2">
        <f>Table1[[#This Row],[Bonus]]/Table1[[#This Row],[Basic Salary]]</f>
        <v>6.9514216819049526E-2</v>
      </c>
      <c r="P2788">
        <f ca="1">DATEDIF(Table1[[#This Row],[Date of Birth]],TODAY(),"Y")</f>
        <v>22</v>
      </c>
      <c r="Q2788">
        <f ca="1">DATEDIF(Table1[[#This Row],[Joining Date]],TODAY(),"Y")</f>
        <v>5</v>
      </c>
      <c r="R2788" t="str">
        <f ca="1">IF(YEAR(Table1[[#This Row],[Joining Date]])=YEAR(TODAY()),"Yes","No")</f>
        <v>No</v>
      </c>
      <c r="S2788" t="str">
        <f ca="1">IF(Table1[[#This Row],[Experience]]&gt;5,"Yes","No")</f>
        <v>No</v>
      </c>
      <c r="T2788" t="str">
        <f>TEXT(Table1[[#This Row],[Joining Date]],"mmmm")</f>
        <v>January</v>
      </c>
      <c r="U2788" t="str">
        <f>TEXT(Table1[[#This Row],[Joining Date]],"yyyy")</f>
        <v>2021</v>
      </c>
      <c r="V2788" s="5">
        <f ca="1">TODAY()-Table1[[#This Row],[Joining Date]]</f>
        <v>2042</v>
      </c>
      <c r="W2788" t="str">
        <f>LEFT(Table1[[#This Row],[Employee Name]],FIND(" ",Table1[[#This Row],[Employee Name]])-1)</f>
        <v>Neha</v>
      </c>
      <c r="X2788" t="str">
        <f>RIGHT(Table1[[#This Row],[Employee Name]],LEN(Table1[[#This Row],[Employee Name]])-FIND(" ",Table1[[#This Row],[Employee Name]]))</f>
        <v>Kulkarni</v>
      </c>
      <c r="Y2788" t="str">
        <f>Table1[[#This Row],[Department]]&amp;"-"&amp;Table1[[#This Row],[Employee ID]]</f>
        <v>HR-E01723</v>
      </c>
      <c r="Z2788" t="str">
        <f>LEFT(Table1[[#This Row],[Department]],3)</f>
        <v>HR</v>
      </c>
      <c r="AA2788" t="str">
        <f>_xlfn.XLOOKUP(Table1[[#This Row],[Manager ID]],MANAGERS!A:A,MANAGERS!B:B)</f>
        <v>Manager_10</v>
      </c>
      <c r="AB2788" t="str" cm="1">
        <f t="array" ref="AB2788">_xlfn.XLOOKUP(Table1[[#This Row],[Manager ID]],Table2[[#All],[Manager ID]],Table2[[#All],[Department Head]])</f>
        <v>HR</v>
      </c>
      <c r="AC2788" s="2">
        <f>_xlfn.XLOOKUP(Table1[[#This Row],[City]],L:L,O:O)</f>
        <v>0.21356479274849693</v>
      </c>
      <c r="AD2788" t="str" cm="1">
        <f t="array" ref="AD2788">_xlfn.IFS(Table1[[#This Row],[Performance Score]]&gt;=90,"Excellent",Table1[[#This Row],[Performance Score]]&gt;=75,"Good",Table1[[#This Row],[Performance Score]]&gt;=60,"Average",Table1[[#This Row],[Performance Score]]&lt;=60,"Need Improvement")</f>
        <v>Excellent</v>
      </c>
      <c r="AE2788" t="str">
        <f>IF(AND(Table1[[#This Row],[Attendance %]]&gt;=80,(Table1[[#This Row],[Performance Score]]&gt;=80)),"Eligible","Not Eligible")</f>
        <v>Eligible</v>
      </c>
      <c r="AF2788" t="str">
        <f>IF(Table1[[#This Row],[Performance Score]]&gt;=80,"High Performer","Low Performer")</f>
        <v>High Performer</v>
      </c>
      <c r="AG2788" t="str" cm="1">
        <f t="array" aca="1" ref="AG2788" ca="1">_xlfn.IFS(Table1[[#This Row],[Experience]]&lt;=3,"Junior",Table1[[#This Row],[Experience]]&lt;=7,"Mid Level",Table1[[#This Row],[Experience]]&gt;=7,"Senior")</f>
        <v>Mid Level</v>
      </c>
      <c r="AH2788" t="str">
        <f>IF(Table1[[#This Row],[Attendance %]]&gt;75,"OK","Below 75")</f>
        <v>OK</v>
      </c>
      <c r="AI2788" t="b">
        <f>ISBLANK(Table1[[#This Row],[Employee ID]])</f>
        <v>0</v>
      </c>
      <c r="AJ2788" t="b">
        <f>ISNUMBER(Table1[[#This Row],[Total Salary  ]])</f>
        <v>1</v>
      </c>
      <c r="AK2788" t="str">
        <f>IFERROR(_xlfn.XLOOKUP(Table1[[#This Row],[Manager ID]],MANAGERS!A:A,MANAGERS!B:B),"Not Found")</f>
        <v>Manager_10</v>
      </c>
    </row>
    <row r="2789" spans="1:37" x14ac:dyDescent="0.2">
      <c r="A2789" t="s">
        <v>4396</v>
      </c>
      <c r="B2789" t="s">
        <v>89</v>
      </c>
      <c r="C2789" t="s">
        <v>15</v>
      </c>
      <c r="D2789" t="s">
        <v>81</v>
      </c>
      <c r="E2789" t="s">
        <v>26</v>
      </c>
      <c r="F2789" s="1">
        <v>44359</v>
      </c>
      <c r="G2789" s="1">
        <v>34411</v>
      </c>
      <c r="H2789">
        <v>71770</v>
      </c>
      <c r="I2789">
        <v>13371</v>
      </c>
      <c r="J2789">
        <v>64</v>
      </c>
      <c r="K2789">
        <v>50</v>
      </c>
      <c r="L2789" t="s">
        <v>23</v>
      </c>
      <c r="M2789">
        <v>118</v>
      </c>
      <c r="N2789">
        <f>Table1[[#This Row],[Basic Salary]]+Table1[[#This Row],[Bonus]]</f>
        <v>85141</v>
      </c>
      <c r="O2789" s="2">
        <f>Table1[[#This Row],[Bonus]]/Table1[[#This Row],[Basic Salary]]</f>
        <v>0.18630346941619061</v>
      </c>
      <c r="P2789">
        <f ca="1">DATEDIF(Table1[[#This Row],[Date of Birth]],TODAY(),"Y")</f>
        <v>32</v>
      </c>
      <c r="Q2789">
        <f ca="1">DATEDIF(Table1[[#This Row],[Joining Date]],TODAY(),"Y")</f>
        <v>5</v>
      </c>
      <c r="R2789" t="str">
        <f ca="1">IF(YEAR(Table1[[#This Row],[Joining Date]])=YEAR(TODAY()),"Yes","No")</f>
        <v>No</v>
      </c>
      <c r="S2789" t="str">
        <f ca="1">IF(Table1[[#This Row],[Experience]]&gt;5,"Yes","No")</f>
        <v>No</v>
      </c>
      <c r="T2789" t="str">
        <f>TEXT(Table1[[#This Row],[Joining Date]],"mmmm")</f>
        <v>June</v>
      </c>
      <c r="U2789" t="str">
        <f>TEXT(Table1[[#This Row],[Joining Date]],"yyyy")</f>
        <v>2021</v>
      </c>
      <c r="V2789" s="5">
        <f ca="1">TODAY()-Table1[[#This Row],[Joining Date]]</f>
        <v>1880</v>
      </c>
      <c r="W2789" t="str">
        <f>LEFT(Table1[[#This Row],[Employee Name]],FIND(" ",Table1[[#This Row],[Employee Name]])-1)</f>
        <v>Tarun</v>
      </c>
      <c r="X2789" t="str">
        <f>RIGHT(Table1[[#This Row],[Employee Name]],LEN(Table1[[#This Row],[Employee Name]])-FIND(" ",Table1[[#This Row],[Employee Name]]))</f>
        <v>Verma</v>
      </c>
      <c r="Y2789" t="str">
        <f>Table1[[#This Row],[Department]]&amp;"-"&amp;Table1[[#This Row],[Employee ID]]</f>
        <v>Sales-E04340</v>
      </c>
      <c r="Z2789" t="str">
        <f>LEFT(Table1[[#This Row],[Department]],3)</f>
        <v>Sal</v>
      </c>
      <c r="AA2789" t="str">
        <f>_xlfn.XLOOKUP(Table1[[#This Row],[Manager ID]],MANAGERS!A:A,MANAGERS!B:B)</f>
        <v>Manager_18</v>
      </c>
      <c r="AB2789" t="str" cm="1">
        <f t="array" ref="AB2789">_xlfn.XLOOKUP(Table1[[#This Row],[Manager ID]],Table2[[#All],[Manager ID]],Table2[[#All],[Department Head]])</f>
        <v>Support</v>
      </c>
      <c r="AC2789" s="2">
        <f>_xlfn.XLOOKUP(Table1[[#This Row],[City]],L:L,O:O)</f>
        <v>0.23486488519629886</v>
      </c>
      <c r="AD2789" t="str" cm="1">
        <f t="array" ref="AD2789">_xlfn.IFS(Table1[[#This Row],[Performance Score]]&gt;=90,"Excellent",Table1[[#This Row],[Performance Score]]&gt;=75,"Good",Table1[[#This Row],[Performance Score]]&gt;=60,"Average",Table1[[#This Row],[Performance Score]]&lt;=60,"Need Improvement")</f>
        <v>Need Improvement</v>
      </c>
      <c r="AE2789" t="str">
        <f>IF(AND(Table1[[#This Row],[Attendance %]]&gt;=80,(Table1[[#This Row],[Performance Score]]&gt;=80)),"Eligible","Not Eligible")</f>
        <v>Not Eligible</v>
      </c>
      <c r="AF2789" t="str">
        <f>IF(Table1[[#This Row],[Performance Score]]&gt;=80,"High Performer","Low Performer")</f>
        <v>Low Performer</v>
      </c>
      <c r="AG2789" t="str" cm="1">
        <f t="array" aca="1" ref="AG2789" ca="1">_xlfn.IFS(Table1[[#This Row],[Experience]]&lt;=3,"Junior",Table1[[#This Row],[Experience]]&lt;=7,"Mid Level",Table1[[#This Row],[Experience]]&gt;=7,"Senior")</f>
        <v>Mid Level</v>
      </c>
      <c r="AH2789" t="str">
        <f>IF(Table1[[#This Row],[Attendance %]]&gt;75,"OK","Below 75")</f>
        <v>Below 75</v>
      </c>
      <c r="AI2789" t="b">
        <f>ISBLANK(Table1[[#This Row],[Employee ID]])</f>
        <v>0</v>
      </c>
      <c r="AJ2789" t="b">
        <f>ISNUMBER(Table1[[#This Row],[Total Salary  ]])</f>
        <v>1</v>
      </c>
      <c r="AK2789" t="str">
        <f>IFERROR(_xlfn.XLOOKUP(Table1[[#This Row],[Manager ID]],MANAGERS!A:A,MANAGERS!B:B),"Not Found")</f>
        <v>Manager_18</v>
      </c>
    </row>
    <row r="2790" spans="1:37" x14ac:dyDescent="0.2">
      <c r="A2790" t="s">
        <v>2056</v>
      </c>
      <c r="B2790" t="s">
        <v>48</v>
      </c>
      <c r="C2790" t="s">
        <v>21</v>
      </c>
      <c r="D2790" t="s">
        <v>81</v>
      </c>
      <c r="E2790" t="s">
        <v>65</v>
      </c>
      <c r="F2790" s="1">
        <v>42063</v>
      </c>
      <c r="G2790" s="1">
        <v>34312</v>
      </c>
      <c r="H2790">
        <v>66254</v>
      </c>
      <c r="I2790">
        <v>18880</v>
      </c>
      <c r="J2790">
        <v>83</v>
      </c>
      <c r="K2790">
        <v>71</v>
      </c>
      <c r="L2790" t="s">
        <v>34</v>
      </c>
      <c r="M2790">
        <v>115</v>
      </c>
      <c r="N2790">
        <f>Table1[[#This Row],[Basic Salary]]+Table1[[#This Row],[Bonus]]</f>
        <v>85134</v>
      </c>
      <c r="O2790" s="2">
        <f>Table1[[#This Row],[Bonus]]/Table1[[#This Row],[Basic Salary]]</f>
        <v>0.2849639267063121</v>
      </c>
      <c r="P2790">
        <f ca="1">DATEDIF(Table1[[#This Row],[Date of Birth]],TODAY(),"Y")</f>
        <v>32</v>
      </c>
      <c r="Q2790">
        <f ca="1">DATEDIF(Table1[[#This Row],[Joining Date]],TODAY(),"Y")</f>
        <v>11</v>
      </c>
      <c r="R2790" t="str">
        <f ca="1">IF(YEAR(Table1[[#This Row],[Joining Date]])=YEAR(TODAY()),"Yes","No")</f>
        <v>No</v>
      </c>
      <c r="S2790" t="str">
        <f ca="1">IF(Table1[[#This Row],[Experience]]&gt;5,"Yes","No")</f>
        <v>Yes</v>
      </c>
      <c r="T2790" t="str">
        <f>TEXT(Table1[[#This Row],[Joining Date]],"mmmm")</f>
        <v>February</v>
      </c>
      <c r="U2790" t="str">
        <f>TEXT(Table1[[#This Row],[Joining Date]],"yyyy")</f>
        <v>2015</v>
      </c>
      <c r="V2790" s="5">
        <f ca="1">TODAY()-Table1[[#This Row],[Joining Date]]</f>
        <v>4176</v>
      </c>
      <c r="W2790" t="str">
        <f>LEFT(Table1[[#This Row],[Employee Name]],FIND(" ",Table1[[#This Row],[Employee Name]])-1)</f>
        <v>Aditya</v>
      </c>
      <c r="X2790" t="str">
        <f>RIGHT(Table1[[#This Row],[Employee Name]],LEN(Table1[[#This Row],[Employee Name]])-FIND(" ",Table1[[#This Row],[Employee Name]]))</f>
        <v>Kapoor</v>
      </c>
      <c r="Y2790" t="str">
        <f>Table1[[#This Row],[Department]]&amp;"-"&amp;Table1[[#This Row],[Employee ID]]</f>
        <v>Sales-E02000</v>
      </c>
      <c r="Z2790" t="str">
        <f>LEFT(Table1[[#This Row],[Department]],3)</f>
        <v>Sal</v>
      </c>
      <c r="AA2790" t="str">
        <f>_xlfn.XLOOKUP(Table1[[#This Row],[Manager ID]],MANAGERS!A:A,MANAGERS!B:B)</f>
        <v>Manager_15</v>
      </c>
      <c r="AB2790" t="str" cm="1">
        <f t="array" ref="AB2790">_xlfn.XLOOKUP(Table1[[#This Row],[Manager ID]],Table2[[#All],[Manager ID]],Table2[[#All],[Department Head]])</f>
        <v>Support</v>
      </c>
      <c r="AC2790" s="2">
        <f>_xlfn.XLOOKUP(Table1[[#This Row],[City]],L:L,O:O)</f>
        <v>0.24030340748661314</v>
      </c>
      <c r="AD2790" t="str" cm="1">
        <f t="array" ref="AD2790">_xlfn.IFS(Table1[[#This Row],[Performance Score]]&gt;=90,"Excellent",Table1[[#This Row],[Performance Score]]&gt;=75,"Good",Table1[[#This Row],[Performance Score]]&gt;=60,"Average",Table1[[#This Row],[Performance Score]]&lt;=60,"Need Improvement")</f>
        <v>Average</v>
      </c>
      <c r="AE2790" t="str">
        <f>IF(AND(Table1[[#This Row],[Attendance %]]&gt;=80,(Table1[[#This Row],[Performance Score]]&gt;=80)),"Eligible","Not Eligible")</f>
        <v>Not Eligible</v>
      </c>
      <c r="AF2790" t="str">
        <f>IF(Table1[[#This Row],[Performance Score]]&gt;=80,"High Performer","Low Performer")</f>
        <v>Low Performer</v>
      </c>
      <c r="AG2790" t="str" cm="1">
        <f t="array" aca="1" ref="AG2790" ca="1">_xlfn.IFS(Table1[[#This Row],[Experience]]&lt;=3,"Junior",Table1[[#This Row],[Experience]]&lt;=7,"Mid Level",Table1[[#This Row],[Experience]]&gt;=7,"Senior")</f>
        <v>Senior</v>
      </c>
      <c r="AH2790" t="str">
        <f>IF(Table1[[#This Row],[Attendance %]]&gt;75,"OK","Below 75")</f>
        <v>OK</v>
      </c>
      <c r="AI2790" t="b">
        <f>ISBLANK(Table1[[#This Row],[Employee ID]])</f>
        <v>0</v>
      </c>
      <c r="AJ2790" t="b">
        <f>ISNUMBER(Table1[[#This Row],[Total Salary  ]])</f>
        <v>1</v>
      </c>
      <c r="AK2790" t="str">
        <f>IFERROR(_xlfn.XLOOKUP(Table1[[#This Row],[Manager ID]],MANAGERS!A:A,MANAGERS!B:B),"Not Found")</f>
        <v>Manager_15</v>
      </c>
    </row>
    <row r="2791" spans="1:37" x14ac:dyDescent="0.2">
      <c r="A2791" t="s">
        <v>2513</v>
      </c>
      <c r="B2791" t="s">
        <v>62</v>
      </c>
      <c r="C2791" t="s">
        <v>21</v>
      </c>
      <c r="D2791" t="s">
        <v>81</v>
      </c>
      <c r="E2791" t="s">
        <v>65</v>
      </c>
      <c r="F2791" s="1">
        <v>44413</v>
      </c>
      <c r="G2791" s="1">
        <v>37236</v>
      </c>
      <c r="H2791">
        <v>59704</v>
      </c>
      <c r="I2791">
        <v>25428</v>
      </c>
      <c r="J2791">
        <v>100</v>
      </c>
      <c r="K2791">
        <v>77</v>
      </c>
      <c r="L2791" t="s">
        <v>31</v>
      </c>
      <c r="M2791">
        <v>101</v>
      </c>
      <c r="N2791">
        <f>Table1[[#This Row],[Basic Salary]]+Table1[[#This Row],[Bonus]]</f>
        <v>85132</v>
      </c>
      <c r="O2791" s="2">
        <f>Table1[[#This Row],[Bonus]]/Table1[[#This Row],[Basic Salary]]</f>
        <v>0.42590111215328957</v>
      </c>
      <c r="P2791">
        <f ca="1">DATEDIF(Table1[[#This Row],[Date of Birth]],TODAY(),"Y")</f>
        <v>24</v>
      </c>
      <c r="Q2791">
        <f ca="1">DATEDIF(Table1[[#This Row],[Joining Date]],TODAY(),"Y")</f>
        <v>5</v>
      </c>
      <c r="R2791" t="str">
        <f ca="1">IF(YEAR(Table1[[#This Row],[Joining Date]])=YEAR(TODAY()),"Yes","No")</f>
        <v>No</v>
      </c>
      <c r="S2791" t="str">
        <f ca="1">IF(Table1[[#This Row],[Experience]]&gt;5,"Yes","No")</f>
        <v>No</v>
      </c>
      <c r="T2791" t="str">
        <f>TEXT(Table1[[#This Row],[Joining Date]],"mmmm")</f>
        <v>August</v>
      </c>
      <c r="U2791" t="str">
        <f>TEXT(Table1[[#This Row],[Joining Date]],"yyyy")</f>
        <v>2021</v>
      </c>
      <c r="V2791" s="5">
        <f ca="1">TODAY()-Table1[[#This Row],[Joining Date]]</f>
        <v>1826</v>
      </c>
      <c r="W2791" t="str">
        <f>LEFT(Table1[[#This Row],[Employee Name]],FIND(" ",Table1[[#This Row],[Employee Name]])-1)</f>
        <v>Kavya</v>
      </c>
      <c r="X2791" t="str">
        <f>RIGHT(Table1[[#This Row],[Employee Name]],LEN(Table1[[#This Row],[Employee Name]])-FIND(" ",Table1[[#This Row],[Employee Name]]))</f>
        <v>Nair</v>
      </c>
      <c r="Y2791" t="str">
        <f>Table1[[#This Row],[Department]]&amp;"-"&amp;Table1[[#This Row],[Employee ID]]</f>
        <v>Sales-E02457</v>
      </c>
      <c r="Z2791" t="str">
        <f>LEFT(Table1[[#This Row],[Department]],3)</f>
        <v>Sal</v>
      </c>
      <c r="AA2791" t="str">
        <f>_xlfn.XLOOKUP(Table1[[#This Row],[Manager ID]],MANAGERS!A:A,MANAGERS!B:B)</f>
        <v>Manager_1</v>
      </c>
      <c r="AB2791" t="str" cm="1">
        <f t="array" ref="AB2791">_xlfn.XLOOKUP(Table1[[#This Row],[Manager ID]],Table2[[#All],[Manager ID]],Table2[[#All],[Department Head]])</f>
        <v>Support</v>
      </c>
      <c r="AC2791" s="2">
        <f>_xlfn.XLOOKUP(Table1[[#This Row],[City]],L:L,O:O)</f>
        <v>0.241864189087755</v>
      </c>
      <c r="AD2791" t="str" cm="1">
        <f t="array" ref="AD2791">_xlfn.IFS(Table1[[#This Row],[Performance Score]]&gt;=90,"Excellent",Table1[[#This Row],[Performance Score]]&gt;=75,"Good",Table1[[#This Row],[Performance Score]]&gt;=60,"Average",Table1[[#This Row],[Performance Score]]&lt;=60,"Need Improvement")</f>
        <v>Good</v>
      </c>
      <c r="AE2791" t="str">
        <f>IF(AND(Table1[[#This Row],[Attendance %]]&gt;=80,(Table1[[#This Row],[Performance Score]]&gt;=80)),"Eligible","Not Eligible")</f>
        <v>Not Eligible</v>
      </c>
      <c r="AF2791" t="str">
        <f>IF(Table1[[#This Row],[Performance Score]]&gt;=80,"High Performer","Low Performer")</f>
        <v>Low Performer</v>
      </c>
      <c r="AG2791" t="str" cm="1">
        <f t="array" aca="1" ref="AG2791" ca="1">_xlfn.IFS(Table1[[#This Row],[Experience]]&lt;=3,"Junior",Table1[[#This Row],[Experience]]&lt;=7,"Mid Level",Table1[[#This Row],[Experience]]&gt;=7,"Senior")</f>
        <v>Mid Level</v>
      </c>
      <c r="AH2791" t="str">
        <f>IF(Table1[[#This Row],[Attendance %]]&gt;75,"OK","Below 75")</f>
        <v>OK</v>
      </c>
      <c r="AI2791" t="b">
        <f>ISBLANK(Table1[[#This Row],[Employee ID]])</f>
        <v>0</v>
      </c>
      <c r="AJ2791" t="b">
        <f>ISNUMBER(Table1[[#This Row],[Total Salary  ]])</f>
        <v>1</v>
      </c>
      <c r="AK2791" t="str">
        <f>IFERROR(_xlfn.XLOOKUP(Table1[[#This Row],[Manager ID]],MANAGERS!A:A,MANAGERS!B:B),"Not Found")</f>
        <v>Manager_1</v>
      </c>
    </row>
    <row r="2792" spans="1:37" x14ac:dyDescent="0.2">
      <c r="A2792" t="s">
        <v>1668</v>
      </c>
      <c r="B2792" t="s">
        <v>69</v>
      </c>
      <c r="C2792" t="s">
        <v>15</v>
      </c>
      <c r="D2792" t="s">
        <v>43</v>
      </c>
      <c r="E2792" t="s">
        <v>26</v>
      </c>
      <c r="F2792" s="1">
        <v>43529</v>
      </c>
      <c r="G2792" s="1">
        <v>36880</v>
      </c>
      <c r="H2792">
        <v>70539</v>
      </c>
      <c r="I2792">
        <v>14582</v>
      </c>
      <c r="J2792">
        <v>69</v>
      </c>
      <c r="K2792">
        <v>92</v>
      </c>
      <c r="L2792" t="s">
        <v>18</v>
      </c>
      <c r="M2792">
        <v>116</v>
      </c>
      <c r="N2792">
        <f>Table1[[#This Row],[Basic Salary]]+Table1[[#This Row],[Bonus]]</f>
        <v>85121</v>
      </c>
      <c r="O2792" s="2">
        <f>Table1[[#This Row],[Bonus]]/Table1[[#This Row],[Basic Salary]]</f>
        <v>0.20672252229263244</v>
      </c>
      <c r="P2792">
        <f ca="1">DATEDIF(Table1[[#This Row],[Date of Birth]],TODAY(),"Y")</f>
        <v>25</v>
      </c>
      <c r="Q2792">
        <f ca="1">DATEDIF(Table1[[#This Row],[Joining Date]],TODAY(),"Y")</f>
        <v>7</v>
      </c>
      <c r="R2792" t="str">
        <f ca="1">IF(YEAR(Table1[[#This Row],[Joining Date]])=YEAR(TODAY()),"Yes","No")</f>
        <v>No</v>
      </c>
      <c r="S2792" t="str">
        <f ca="1">IF(Table1[[#This Row],[Experience]]&gt;5,"Yes","No")</f>
        <v>Yes</v>
      </c>
      <c r="T2792" t="str">
        <f>TEXT(Table1[[#This Row],[Joining Date]],"mmmm")</f>
        <v>March</v>
      </c>
      <c r="U2792" t="str">
        <f>TEXT(Table1[[#This Row],[Joining Date]],"yyyy")</f>
        <v>2019</v>
      </c>
      <c r="V2792" s="5">
        <f ca="1">TODAY()-Table1[[#This Row],[Joining Date]]</f>
        <v>2710</v>
      </c>
      <c r="W2792" t="str">
        <f>LEFT(Table1[[#This Row],[Employee Name]],FIND(" ",Table1[[#This Row],[Employee Name]])-1)</f>
        <v>Neha</v>
      </c>
      <c r="X2792" t="str">
        <f>RIGHT(Table1[[#This Row],[Employee Name]],LEN(Table1[[#This Row],[Employee Name]])-FIND(" ",Table1[[#This Row],[Employee Name]]))</f>
        <v>Kulkarni</v>
      </c>
      <c r="Y2792" t="str">
        <f>Table1[[#This Row],[Department]]&amp;"-"&amp;Table1[[#This Row],[Employee ID]]</f>
        <v>Operations-E01612</v>
      </c>
      <c r="Z2792" t="str">
        <f>LEFT(Table1[[#This Row],[Department]],3)</f>
        <v>Ope</v>
      </c>
      <c r="AA2792" t="str">
        <f>_xlfn.XLOOKUP(Table1[[#This Row],[Manager ID]],MANAGERS!A:A,MANAGERS!B:B)</f>
        <v>Manager_16</v>
      </c>
      <c r="AB2792" t="str" cm="1">
        <f t="array" ref="AB2792">_xlfn.XLOOKUP(Table1[[#This Row],[Manager ID]],Table2[[#All],[Manager ID]],Table2[[#All],[Department Head]])</f>
        <v>Sales</v>
      </c>
      <c r="AC2792" s="2">
        <f>_xlfn.XLOOKUP(Table1[[#This Row],[City]],L:L,O:O)</f>
        <v>0.21356479274849693</v>
      </c>
      <c r="AD2792" t="str" cm="1">
        <f t="array" ref="AD2792">_xlfn.IFS(Table1[[#This Row],[Performance Score]]&gt;=90,"Excellent",Table1[[#This Row],[Performance Score]]&gt;=75,"Good",Table1[[#This Row],[Performance Score]]&gt;=60,"Average",Table1[[#This Row],[Performance Score]]&lt;=60,"Need Improvement")</f>
        <v>Excellent</v>
      </c>
      <c r="AE2792" t="str">
        <f>IF(AND(Table1[[#This Row],[Attendance %]]&gt;=80,(Table1[[#This Row],[Performance Score]]&gt;=80)),"Eligible","Not Eligible")</f>
        <v>Not Eligible</v>
      </c>
      <c r="AF2792" t="str">
        <f>IF(Table1[[#This Row],[Performance Score]]&gt;=80,"High Performer","Low Performer")</f>
        <v>High Performer</v>
      </c>
      <c r="AG2792" t="str" cm="1">
        <f t="array" aca="1" ref="AG2792" ca="1">_xlfn.IFS(Table1[[#This Row],[Experience]]&lt;=3,"Junior",Table1[[#This Row],[Experience]]&lt;=7,"Mid Level",Table1[[#This Row],[Experience]]&gt;=7,"Senior")</f>
        <v>Mid Level</v>
      </c>
      <c r="AH2792" t="str">
        <f>IF(Table1[[#This Row],[Attendance %]]&gt;75,"OK","Below 75")</f>
        <v>Below 75</v>
      </c>
      <c r="AI2792" t="b">
        <f>ISBLANK(Table1[[#This Row],[Employee ID]])</f>
        <v>0</v>
      </c>
      <c r="AJ2792" t="b">
        <f>ISNUMBER(Table1[[#This Row],[Total Salary  ]])</f>
        <v>1</v>
      </c>
      <c r="AK2792" t="str">
        <f>IFERROR(_xlfn.XLOOKUP(Table1[[#This Row],[Manager ID]],MANAGERS!A:A,MANAGERS!B:B),"Not Found")</f>
        <v>Manager_16</v>
      </c>
    </row>
    <row r="2793" spans="1:37" x14ac:dyDescent="0.2">
      <c r="A2793" t="s">
        <v>1329</v>
      </c>
      <c r="B2793" t="s">
        <v>50</v>
      </c>
      <c r="C2793" t="s">
        <v>15</v>
      </c>
      <c r="D2793" t="s">
        <v>16</v>
      </c>
      <c r="E2793" t="s">
        <v>26</v>
      </c>
      <c r="F2793" s="1">
        <v>45414</v>
      </c>
      <c r="G2793" s="1">
        <v>29643</v>
      </c>
      <c r="H2793">
        <v>73436</v>
      </c>
      <c r="I2793">
        <v>11656</v>
      </c>
      <c r="J2793">
        <v>78</v>
      </c>
      <c r="K2793">
        <v>100</v>
      </c>
      <c r="L2793" t="s">
        <v>23</v>
      </c>
      <c r="M2793">
        <v>114</v>
      </c>
      <c r="N2793">
        <f>Table1[[#This Row],[Basic Salary]]+Table1[[#This Row],[Bonus]]</f>
        <v>85092</v>
      </c>
      <c r="O2793" s="2">
        <f>Table1[[#This Row],[Bonus]]/Table1[[#This Row],[Basic Salary]]</f>
        <v>0.15872324200664525</v>
      </c>
      <c r="P2793">
        <f ca="1">DATEDIF(Table1[[#This Row],[Date of Birth]],TODAY(),"Y")</f>
        <v>45</v>
      </c>
      <c r="Q2793">
        <f ca="1">DATEDIF(Table1[[#This Row],[Joining Date]],TODAY(),"Y")</f>
        <v>2</v>
      </c>
      <c r="R2793" t="str">
        <f ca="1">IF(YEAR(Table1[[#This Row],[Joining Date]])=YEAR(TODAY()),"Yes","No")</f>
        <v>No</v>
      </c>
      <c r="S2793" t="str">
        <f ca="1">IF(Table1[[#This Row],[Experience]]&gt;5,"Yes","No")</f>
        <v>No</v>
      </c>
      <c r="T2793" t="str">
        <f>TEXT(Table1[[#This Row],[Joining Date]],"mmmm")</f>
        <v>May</v>
      </c>
      <c r="U2793" t="str">
        <f>TEXT(Table1[[#This Row],[Joining Date]],"yyyy")</f>
        <v>2024</v>
      </c>
      <c r="V2793" s="5">
        <f ca="1">TODAY()-Table1[[#This Row],[Joining Date]]</f>
        <v>825</v>
      </c>
      <c r="W2793" t="str">
        <f>LEFT(Table1[[#This Row],[Employee Name]],FIND(" ",Table1[[#This Row],[Employee Name]])-1)</f>
        <v>Ravi</v>
      </c>
      <c r="X2793" t="str">
        <f>RIGHT(Table1[[#This Row],[Employee Name]],LEN(Table1[[#This Row],[Employee Name]])-FIND(" ",Table1[[#This Row],[Employee Name]]))</f>
        <v>Teja</v>
      </c>
      <c r="Y2793" t="str">
        <f>Table1[[#This Row],[Department]]&amp;"-"&amp;Table1[[#This Row],[Employee ID]]</f>
        <v>HR-E01273</v>
      </c>
      <c r="Z2793" t="str">
        <f>LEFT(Table1[[#This Row],[Department]],3)</f>
        <v>HR</v>
      </c>
      <c r="AA2793" t="str">
        <f>_xlfn.XLOOKUP(Table1[[#This Row],[Manager ID]],MANAGERS!A:A,MANAGERS!B:B)</f>
        <v>Manager_14</v>
      </c>
      <c r="AB2793" t="str" cm="1">
        <f t="array" ref="AB2793">_xlfn.XLOOKUP(Table1[[#This Row],[Manager ID]],Table2[[#All],[Manager ID]],Table2[[#All],[Department Head]])</f>
        <v>Marketing</v>
      </c>
      <c r="AC2793" s="2">
        <f>_xlfn.XLOOKUP(Table1[[#This Row],[City]],L:L,O:O)</f>
        <v>0.23486488519629886</v>
      </c>
      <c r="AD2793" t="str" cm="1">
        <f t="array" ref="AD2793">_xlfn.IFS(Table1[[#This Row],[Performance Score]]&gt;=90,"Excellent",Table1[[#This Row],[Performance Score]]&gt;=75,"Good",Table1[[#This Row],[Performance Score]]&gt;=60,"Average",Table1[[#This Row],[Performance Score]]&lt;=60,"Need Improvement")</f>
        <v>Excellent</v>
      </c>
      <c r="AE2793" t="str">
        <f>IF(AND(Table1[[#This Row],[Attendance %]]&gt;=80,(Table1[[#This Row],[Performance Score]]&gt;=80)),"Eligible","Not Eligible")</f>
        <v>Not Eligible</v>
      </c>
      <c r="AF2793" t="str">
        <f>IF(Table1[[#This Row],[Performance Score]]&gt;=80,"High Performer","Low Performer")</f>
        <v>High Performer</v>
      </c>
      <c r="AG2793" t="str" cm="1">
        <f t="array" aca="1" ref="AG2793" ca="1">_xlfn.IFS(Table1[[#This Row],[Experience]]&lt;=3,"Junior",Table1[[#This Row],[Experience]]&lt;=7,"Mid Level",Table1[[#This Row],[Experience]]&gt;=7,"Senior")</f>
        <v>Junior</v>
      </c>
      <c r="AH2793" t="str">
        <f>IF(Table1[[#This Row],[Attendance %]]&gt;75,"OK","Below 75")</f>
        <v>OK</v>
      </c>
      <c r="AI2793" t="b">
        <f>ISBLANK(Table1[[#This Row],[Employee ID]])</f>
        <v>0</v>
      </c>
      <c r="AJ2793" t="b">
        <f>ISNUMBER(Table1[[#This Row],[Total Salary  ]])</f>
        <v>1</v>
      </c>
      <c r="AK2793" t="str">
        <f>IFERROR(_xlfn.XLOOKUP(Table1[[#This Row],[Manager ID]],MANAGERS!A:A,MANAGERS!B:B),"Not Found")</f>
        <v>Manager_14</v>
      </c>
    </row>
    <row r="2794" spans="1:37" x14ac:dyDescent="0.2">
      <c r="A2794" t="s">
        <v>3571</v>
      </c>
      <c r="B2794" t="s">
        <v>48</v>
      </c>
      <c r="C2794" t="s">
        <v>21</v>
      </c>
      <c r="D2794" t="s">
        <v>33</v>
      </c>
      <c r="E2794" t="s">
        <v>65</v>
      </c>
      <c r="F2794" s="1">
        <v>44824</v>
      </c>
      <c r="G2794" s="1">
        <v>39529</v>
      </c>
      <c r="H2794">
        <v>75688</v>
      </c>
      <c r="I2794">
        <v>9391</v>
      </c>
      <c r="J2794">
        <v>96</v>
      </c>
      <c r="K2794">
        <v>85</v>
      </c>
      <c r="L2794" t="s">
        <v>18</v>
      </c>
      <c r="M2794">
        <v>103</v>
      </c>
      <c r="N2794">
        <f>Table1[[#This Row],[Basic Salary]]+Table1[[#This Row],[Bonus]]</f>
        <v>85079</v>
      </c>
      <c r="O2794" s="2">
        <f>Table1[[#This Row],[Bonus]]/Table1[[#This Row],[Basic Salary]]</f>
        <v>0.12407515061832787</v>
      </c>
      <c r="P2794">
        <f ca="1">DATEDIF(Table1[[#This Row],[Date of Birth]],TODAY(),"Y")</f>
        <v>18</v>
      </c>
      <c r="Q2794">
        <f ca="1">DATEDIF(Table1[[#This Row],[Joining Date]],TODAY(),"Y")</f>
        <v>3</v>
      </c>
      <c r="R2794" t="str">
        <f ca="1">IF(YEAR(Table1[[#This Row],[Joining Date]])=YEAR(TODAY()),"Yes","No")</f>
        <v>No</v>
      </c>
      <c r="S2794" t="str">
        <f ca="1">IF(Table1[[#This Row],[Experience]]&gt;5,"Yes","No")</f>
        <v>No</v>
      </c>
      <c r="T2794" t="str">
        <f>TEXT(Table1[[#This Row],[Joining Date]],"mmmm")</f>
        <v>September</v>
      </c>
      <c r="U2794" t="str">
        <f>TEXT(Table1[[#This Row],[Joining Date]],"yyyy")</f>
        <v>2022</v>
      </c>
      <c r="V2794" s="5">
        <f ca="1">TODAY()-Table1[[#This Row],[Joining Date]]</f>
        <v>1415</v>
      </c>
      <c r="W2794" t="str">
        <f>LEFT(Table1[[#This Row],[Employee Name]],FIND(" ",Table1[[#This Row],[Employee Name]])-1)</f>
        <v>Aditya</v>
      </c>
      <c r="X2794" t="str">
        <f>RIGHT(Table1[[#This Row],[Employee Name]],LEN(Table1[[#This Row],[Employee Name]])-FIND(" ",Table1[[#This Row],[Employee Name]]))</f>
        <v>Kapoor</v>
      </c>
      <c r="Y2794" t="str">
        <f>Table1[[#This Row],[Department]]&amp;"-"&amp;Table1[[#This Row],[Employee ID]]</f>
        <v>Marketing-E03515</v>
      </c>
      <c r="Z2794" t="str">
        <f>LEFT(Table1[[#This Row],[Department]],3)</f>
        <v>Mar</v>
      </c>
      <c r="AA2794" t="str">
        <f>_xlfn.XLOOKUP(Table1[[#This Row],[Manager ID]],MANAGERS!A:A,MANAGERS!B:B)</f>
        <v>Manager_3</v>
      </c>
      <c r="AB2794" t="str" cm="1">
        <f t="array" ref="AB2794">_xlfn.XLOOKUP(Table1[[#This Row],[Manager ID]],Table2[[#All],[Manager ID]],Table2[[#All],[Department Head]])</f>
        <v>IT</v>
      </c>
      <c r="AC2794" s="2">
        <f>_xlfn.XLOOKUP(Table1[[#This Row],[City]],L:L,O:O)</f>
        <v>0.21356479274849693</v>
      </c>
      <c r="AD2794" t="str" cm="1">
        <f t="array" ref="AD2794">_xlfn.IFS(Table1[[#This Row],[Performance Score]]&gt;=90,"Excellent",Table1[[#This Row],[Performance Score]]&gt;=75,"Good",Table1[[#This Row],[Performance Score]]&gt;=60,"Average",Table1[[#This Row],[Performance Score]]&lt;=60,"Need Improvement")</f>
        <v>Good</v>
      </c>
      <c r="AE2794" t="str">
        <f>IF(AND(Table1[[#This Row],[Attendance %]]&gt;=80,(Table1[[#This Row],[Performance Score]]&gt;=80)),"Eligible","Not Eligible")</f>
        <v>Eligible</v>
      </c>
      <c r="AF2794" t="str">
        <f>IF(Table1[[#This Row],[Performance Score]]&gt;=80,"High Performer","Low Performer")</f>
        <v>High Performer</v>
      </c>
      <c r="AG2794" t="str" cm="1">
        <f t="array" aca="1" ref="AG2794" ca="1">_xlfn.IFS(Table1[[#This Row],[Experience]]&lt;=3,"Junior",Table1[[#This Row],[Experience]]&lt;=7,"Mid Level",Table1[[#This Row],[Experience]]&gt;=7,"Senior")</f>
        <v>Junior</v>
      </c>
      <c r="AH2794" t="str">
        <f>IF(Table1[[#This Row],[Attendance %]]&gt;75,"OK","Below 75")</f>
        <v>OK</v>
      </c>
      <c r="AI2794" t="b">
        <f>ISBLANK(Table1[[#This Row],[Employee ID]])</f>
        <v>0</v>
      </c>
      <c r="AJ2794" t="b">
        <f>ISNUMBER(Table1[[#This Row],[Total Salary  ]])</f>
        <v>1</v>
      </c>
      <c r="AK2794" t="str">
        <f>IFERROR(_xlfn.XLOOKUP(Table1[[#This Row],[Manager ID]],MANAGERS!A:A,MANAGERS!B:B),"Not Found")</f>
        <v>Manager_3</v>
      </c>
    </row>
    <row r="2795" spans="1:37" x14ac:dyDescent="0.2">
      <c r="A2795" t="s">
        <v>168</v>
      </c>
      <c r="B2795" t="s">
        <v>95</v>
      </c>
      <c r="C2795" t="s">
        <v>21</v>
      </c>
      <c r="D2795" t="s">
        <v>25</v>
      </c>
      <c r="E2795" t="s">
        <v>17</v>
      </c>
      <c r="F2795" s="1">
        <v>42783</v>
      </c>
      <c r="G2795" s="1">
        <v>39393</v>
      </c>
      <c r="H2795">
        <v>57850</v>
      </c>
      <c r="I2795">
        <v>27208</v>
      </c>
      <c r="J2795">
        <v>68</v>
      </c>
      <c r="K2795">
        <v>80</v>
      </c>
      <c r="L2795" t="s">
        <v>53</v>
      </c>
      <c r="M2795">
        <v>102</v>
      </c>
      <c r="N2795">
        <f>Table1[[#This Row],[Basic Salary]]+Table1[[#This Row],[Bonus]]</f>
        <v>85058</v>
      </c>
      <c r="O2795" s="2">
        <f>Table1[[#This Row],[Bonus]]/Table1[[#This Row],[Basic Salary]]</f>
        <v>0.47031979256698359</v>
      </c>
      <c r="P2795">
        <f ca="1">DATEDIF(Table1[[#This Row],[Date of Birth]],TODAY(),"Y")</f>
        <v>18</v>
      </c>
      <c r="Q2795">
        <f ca="1">DATEDIF(Table1[[#This Row],[Joining Date]],TODAY(),"Y")</f>
        <v>9</v>
      </c>
      <c r="R2795" t="str">
        <f ca="1">IF(YEAR(Table1[[#This Row],[Joining Date]])=YEAR(TODAY()),"Yes","No")</f>
        <v>No</v>
      </c>
      <c r="S2795" t="str">
        <f ca="1">IF(Table1[[#This Row],[Experience]]&gt;5,"Yes","No")</f>
        <v>Yes</v>
      </c>
      <c r="T2795" t="str">
        <f>TEXT(Table1[[#This Row],[Joining Date]],"mmmm")</f>
        <v>February</v>
      </c>
      <c r="U2795" t="str">
        <f>TEXT(Table1[[#This Row],[Joining Date]],"yyyy")</f>
        <v>2017</v>
      </c>
      <c r="V2795" s="5">
        <f ca="1">TODAY()-Table1[[#This Row],[Joining Date]]</f>
        <v>3456</v>
      </c>
      <c r="W2795" t="str">
        <f>LEFT(Table1[[#This Row],[Employee Name]],FIND(" ",Table1[[#This Row],[Employee Name]])-1)</f>
        <v>Ajay</v>
      </c>
      <c r="X2795" t="str">
        <f>RIGHT(Table1[[#This Row],[Employee Name]],LEN(Table1[[#This Row],[Employee Name]])-FIND(" ",Table1[[#This Row],[Employee Name]]))</f>
        <v>Singh</v>
      </c>
      <c r="Y2795" t="str">
        <f>Table1[[#This Row],[Department]]&amp;"-"&amp;Table1[[#This Row],[Employee ID]]</f>
        <v>Finance-E00112</v>
      </c>
      <c r="Z2795" t="str">
        <f>LEFT(Table1[[#This Row],[Department]],3)</f>
        <v>Fin</v>
      </c>
      <c r="AA2795" t="str">
        <f>_xlfn.XLOOKUP(Table1[[#This Row],[Manager ID]],MANAGERS!A:A,MANAGERS!B:B)</f>
        <v>Manager_2</v>
      </c>
      <c r="AB2795" t="str" cm="1">
        <f t="array" ref="AB2795">_xlfn.XLOOKUP(Table1[[#This Row],[Manager ID]],Table2[[#All],[Manager ID]],Table2[[#All],[Department Head]])</f>
        <v>Sales</v>
      </c>
      <c r="AC2795" s="2">
        <f>_xlfn.XLOOKUP(Table1[[#This Row],[City]],L:L,O:O)</f>
        <v>0.23685887225230964</v>
      </c>
      <c r="AD2795" t="str" cm="1">
        <f t="array" ref="AD2795">_xlfn.IFS(Table1[[#This Row],[Performance Score]]&gt;=90,"Excellent",Table1[[#This Row],[Performance Score]]&gt;=75,"Good",Table1[[#This Row],[Performance Score]]&gt;=60,"Average",Table1[[#This Row],[Performance Score]]&lt;=60,"Need Improvement")</f>
        <v>Good</v>
      </c>
      <c r="AE2795" t="str">
        <f>IF(AND(Table1[[#This Row],[Attendance %]]&gt;=80,(Table1[[#This Row],[Performance Score]]&gt;=80)),"Eligible","Not Eligible")</f>
        <v>Not Eligible</v>
      </c>
      <c r="AF2795" t="str">
        <f>IF(Table1[[#This Row],[Performance Score]]&gt;=80,"High Performer","Low Performer")</f>
        <v>High Performer</v>
      </c>
      <c r="AG2795" t="str" cm="1">
        <f t="array" aca="1" ref="AG2795" ca="1">_xlfn.IFS(Table1[[#This Row],[Experience]]&lt;=3,"Junior",Table1[[#This Row],[Experience]]&lt;=7,"Mid Level",Table1[[#This Row],[Experience]]&gt;=7,"Senior")</f>
        <v>Senior</v>
      </c>
      <c r="AH2795" t="str">
        <f>IF(Table1[[#This Row],[Attendance %]]&gt;75,"OK","Below 75")</f>
        <v>Below 75</v>
      </c>
      <c r="AI2795" t="b">
        <f>ISBLANK(Table1[[#This Row],[Employee ID]])</f>
        <v>0</v>
      </c>
      <c r="AJ2795" t="b">
        <f>ISNUMBER(Table1[[#This Row],[Total Salary  ]])</f>
        <v>1</v>
      </c>
      <c r="AK2795" t="str">
        <f>IFERROR(_xlfn.XLOOKUP(Table1[[#This Row],[Manager ID]],MANAGERS!A:A,MANAGERS!B:B),"Not Found")</f>
        <v>Manager_2</v>
      </c>
    </row>
    <row r="2796" spans="1:37" x14ac:dyDescent="0.2">
      <c r="A2796" t="s">
        <v>1317</v>
      </c>
      <c r="B2796" t="s">
        <v>42</v>
      </c>
      <c r="C2796" t="s">
        <v>15</v>
      </c>
      <c r="D2796" t="s">
        <v>43</v>
      </c>
      <c r="E2796" t="s">
        <v>30</v>
      </c>
      <c r="F2796" s="1">
        <v>45264</v>
      </c>
      <c r="G2796" s="1">
        <v>33921</v>
      </c>
      <c r="H2796">
        <v>69770</v>
      </c>
      <c r="I2796">
        <v>15284</v>
      </c>
      <c r="J2796">
        <v>67</v>
      </c>
      <c r="K2796">
        <v>45</v>
      </c>
      <c r="L2796" t="s">
        <v>27</v>
      </c>
      <c r="M2796">
        <v>114</v>
      </c>
      <c r="N2796">
        <f>Table1[[#This Row],[Basic Salary]]+Table1[[#This Row],[Bonus]]</f>
        <v>85054</v>
      </c>
      <c r="O2796" s="2">
        <f>Table1[[#This Row],[Bonus]]/Table1[[#This Row],[Basic Salary]]</f>
        <v>0.21906263437007309</v>
      </c>
      <c r="P2796">
        <f ca="1">DATEDIF(Table1[[#This Row],[Date of Birth]],TODAY(),"Y")</f>
        <v>33</v>
      </c>
      <c r="Q2796">
        <f ca="1">DATEDIF(Table1[[#This Row],[Joining Date]],TODAY(),"Y")</f>
        <v>2</v>
      </c>
      <c r="R2796" t="str">
        <f ca="1">IF(YEAR(Table1[[#This Row],[Joining Date]])=YEAR(TODAY()),"Yes","No")</f>
        <v>No</v>
      </c>
      <c r="S2796" t="str">
        <f ca="1">IF(Table1[[#This Row],[Experience]]&gt;5,"Yes","No")</f>
        <v>No</v>
      </c>
      <c r="T2796" t="str">
        <f>TEXT(Table1[[#This Row],[Joining Date]],"mmmm")</f>
        <v>December</v>
      </c>
      <c r="U2796" t="str">
        <f>TEXT(Table1[[#This Row],[Joining Date]],"yyyy")</f>
        <v>2023</v>
      </c>
      <c r="V2796" s="5">
        <f ca="1">TODAY()-Table1[[#This Row],[Joining Date]]</f>
        <v>975</v>
      </c>
      <c r="W2796" t="str">
        <f>LEFT(Table1[[#This Row],[Employee Name]],FIND(" ",Table1[[#This Row],[Employee Name]])-1)</f>
        <v>Krishna</v>
      </c>
      <c r="X2796" t="str">
        <f>RIGHT(Table1[[#This Row],[Employee Name]],LEN(Table1[[#This Row],[Employee Name]])-FIND(" ",Table1[[#This Row],[Employee Name]]))</f>
        <v>Chaitanya</v>
      </c>
      <c r="Y2796" t="str">
        <f>Table1[[#This Row],[Department]]&amp;"-"&amp;Table1[[#This Row],[Employee ID]]</f>
        <v>Operations-E01261</v>
      </c>
      <c r="Z2796" t="str">
        <f>LEFT(Table1[[#This Row],[Department]],3)</f>
        <v>Ope</v>
      </c>
      <c r="AA2796" t="str">
        <f>_xlfn.XLOOKUP(Table1[[#This Row],[Manager ID]],MANAGERS!A:A,MANAGERS!B:B)</f>
        <v>Manager_14</v>
      </c>
      <c r="AB2796" t="str" cm="1">
        <f t="array" ref="AB2796">_xlfn.XLOOKUP(Table1[[#This Row],[Manager ID]],Table2[[#All],[Manager ID]],Table2[[#All],[Department Head]])</f>
        <v>Marketing</v>
      </c>
      <c r="AC2796" s="2">
        <f>_xlfn.XLOOKUP(Table1[[#This Row],[City]],L:L,O:O)</f>
        <v>0.23674293405114402</v>
      </c>
      <c r="AD2796" t="str" cm="1">
        <f t="array" ref="AD2796">_xlfn.IFS(Table1[[#This Row],[Performance Score]]&gt;=90,"Excellent",Table1[[#This Row],[Performance Score]]&gt;=75,"Good",Table1[[#This Row],[Performance Score]]&gt;=60,"Average",Table1[[#This Row],[Performance Score]]&lt;=60,"Need Improvement")</f>
        <v>Need Improvement</v>
      </c>
      <c r="AE2796" t="str">
        <f>IF(AND(Table1[[#This Row],[Attendance %]]&gt;=80,(Table1[[#This Row],[Performance Score]]&gt;=80)),"Eligible","Not Eligible")</f>
        <v>Not Eligible</v>
      </c>
      <c r="AF2796" t="str">
        <f>IF(Table1[[#This Row],[Performance Score]]&gt;=80,"High Performer","Low Performer")</f>
        <v>Low Performer</v>
      </c>
      <c r="AG2796" t="str" cm="1">
        <f t="array" aca="1" ref="AG2796" ca="1">_xlfn.IFS(Table1[[#This Row],[Experience]]&lt;=3,"Junior",Table1[[#This Row],[Experience]]&lt;=7,"Mid Level",Table1[[#This Row],[Experience]]&gt;=7,"Senior")</f>
        <v>Junior</v>
      </c>
      <c r="AH2796" t="str">
        <f>IF(Table1[[#This Row],[Attendance %]]&gt;75,"OK","Below 75")</f>
        <v>Below 75</v>
      </c>
      <c r="AI2796" t="b">
        <f>ISBLANK(Table1[[#This Row],[Employee ID]])</f>
        <v>0</v>
      </c>
      <c r="AJ2796" t="b">
        <f>ISNUMBER(Table1[[#This Row],[Total Salary  ]])</f>
        <v>1</v>
      </c>
      <c r="AK2796" t="str">
        <f>IFERROR(_xlfn.XLOOKUP(Table1[[#This Row],[Manager ID]],MANAGERS!A:A,MANAGERS!B:B),"Not Found")</f>
        <v>Manager_14</v>
      </c>
    </row>
    <row r="2797" spans="1:37" x14ac:dyDescent="0.2">
      <c r="A2797" t="s">
        <v>2463</v>
      </c>
      <c r="B2797" t="s">
        <v>71</v>
      </c>
      <c r="C2797" t="s">
        <v>21</v>
      </c>
      <c r="D2797" t="s">
        <v>46</v>
      </c>
      <c r="E2797" t="s">
        <v>17</v>
      </c>
      <c r="F2797" s="1">
        <v>43916</v>
      </c>
      <c r="G2797" s="1">
        <v>37804</v>
      </c>
      <c r="H2797">
        <v>68077</v>
      </c>
      <c r="I2797">
        <v>16949</v>
      </c>
      <c r="J2797">
        <v>60</v>
      </c>
      <c r="K2797">
        <v>80</v>
      </c>
      <c r="L2797" t="s">
        <v>53</v>
      </c>
      <c r="M2797">
        <v>103</v>
      </c>
      <c r="N2797">
        <f>Table1[[#This Row],[Basic Salary]]+Table1[[#This Row],[Bonus]]</f>
        <v>85026</v>
      </c>
      <c r="O2797" s="2">
        <f>Table1[[#This Row],[Bonus]]/Table1[[#This Row],[Basic Salary]]</f>
        <v>0.24896808026205619</v>
      </c>
      <c r="P2797">
        <f ca="1">DATEDIF(Table1[[#This Row],[Date of Birth]],TODAY(),"Y")</f>
        <v>23</v>
      </c>
      <c r="Q2797">
        <f ca="1">DATEDIF(Table1[[#This Row],[Joining Date]],TODAY(),"Y")</f>
        <v>6</v>
      </c>
      <c r="R2797" t="str">
        <f ca="1">IF(YEAR(Table1[[#This Row],[Joining Date]])=YEAR(TODAY()),"Yes","No")</f>
        <v>No</v>
      </c>
      <c r="S2797" t="str">
        <f ca="1">IF(Table1[[#This Row],[Experience]]&gt;5,"Yes","No")</f>
        <v>Yes</v>
      </c>
      <c r="T2797" t="str">
        <f>TEXT(Table1[[#This Row],[Joining Date]],"mmmm")</f>
        <v>March</v>
      </c>
      <c r="U2797" t="str">
        <f>TEXT(Table1[[#This Row],[Joining Date]],"yyyy")</f>
        <v>2020</v>
      </c>
      <c r="V2797" s="5">
        <f ca="1">TODAY()-Table1[[#This Row],[Joining Date]]</f>
        <v>2323</v>
      </c>
      <c r="W2797" t="str">
        <f>LEFT(Table1[[#This Row],[Employee Name]],FIND(" ",Table1[[#This Row],[Employee Name]])-1)</f>
        <v>Sneha</v>
      </c>
      <c r="X2797" t="str">
        <f>RIGHT(Table1[[#This Row],[Employee Name]],LEN(Table1[[#This Row],[Employee Name]])-FIND(" ",Table1[[#This Row],[Employee Name]]))</f>
        <v>Iyer</v>
      </c>
      <c r="Y2797" t="str">
        <f>Table1[[#This Row],[Department]]&amp;"-"&amp;Table1[[#This Row],[Employee ID]]</f>
        <v>Support-E02407</v>
      </c>
      <c r="Z2797" t="str">
        <f>LEFT(Table1[[#This Row],[Department]],3)</f>
        <v>Sup</v>
      </c>
      <c r="AA2797" t="str">
        <f>_xlfn.XLOOKUP(Table1[[#This Row],[Manager ID]],MANAGERS!A:A,MANAGERS!B:B)</f>
        <v>Manager_3</v>
      </c>
      <c r="AB2797" t="str" cm="1">
        <f t="array" ref="AB2797">_xlfn.XLOOKUP(Table1[[#This Row],[Manager ID]],Table2[[#All],[Manager ID]],Table2[[#All],[Department Head]])</f>
        <v>IT</v>
      </c>
      <c r="AC2797" s="2">
        <f>_xlfn.XLOOKUP(Table1[[#This Row],[City]],L:L,O:O)</f>
        <v>0.23685887225230964</v>
      </c>
      <c r="AD2797" t="str" cm="1">
        <f t="array" ref="AD2797">_xlfn.IFS(Table1[[#This Row],[Performance Score]]&gt;=90,"Excellent",Table1[[#This Row],[Performance Score]]&gt;=75,"Good",Table1[[#This Row],[Performance Score]]&gt;=60,"Average",Table1[[#This Row],[Performance Score]]&lt;=60,"Need Improvement")</f>
        <v>Good</v>
      </c>
      <c r="AE2797" t="str">
        <f>IF(AND(Table1[[#This Row],[Attendance %]]&gt;=80,(Table1[[#This Row],[Performance Score]]&gt;=80)),"Eligible","Not Eligible")</f>
        <v>Not Eligible</v>
      </c>
      <c r="AF2797" t="str">
        <f>IF(Table1[[#This Row],[Performance Score]]&gt;=80,"High Performer","Low Performer")</f>
        <v>High Performer</v>
      </c>
      <c r="AG2797" t="str" cm="1">
        <f t="array" aca="1" ref="AG2797" ca="1">_xlfn.IFS(Table1[[#This Row],[Experience]]&lt;=3,"Junior",Table1[[#This Row],[Experience]]&lt;=7,"Mid Level",Table1[[#This Row],[Experience]]&gt;=7,"Senior")</f>
        <v>Mid Level</v>
      </c>
      <c r="AH2797" t="str">
        <f>IF(Table1[[#This Row],[Attendance %]]&gt;75,"OK","Below 75")</f>
        <v>Below 75</v>
      </c>
      <c r="AI2797" t="b">
        <f>ISBLANK(Table1[[#This Row],[Employee ID]])</f>
        <v>0</v>
      </c>
      <c r="AJ2797" t="b">
        <f>ISNUMBER(Table1[[#This Row],[Total Salary  ]])</f>
        <v>1</v>
      </c>
      <c r="AK2797" t="str">
        <f>IFERROR(_xlfn.XLOOKUP(Table1[[#This Row],[Manager ID]],MANAGERS!A:A,MANAGERS!B:B),"Not Found")</f>
        <v>Manager_3</v>
      </c>
    </row>
    <row r="2798" spans="1:37" x14ac:dyDescent="0.2">
      <c r="A2798" t="s">
        <v>2245</v>
      </c>
      <c r="B2798" t="s">
        <v>87</v>
      </c>
      <c r="C2798" t="s">
        <v>15</v>
      </c>
      <c r="D2798" t="s">
        <v>25</v>
      </c>
      <c r="E2798" t="s">
        <v>22</v>
      </c>
      <c r="F2798" s="1">
        <v>42180</v>
      </c>
      <c r="G2798" s="1">
        <v>34165</v>
      </c>
      <c r="H2798">
        <v>61456</v>
      </c>
      <c r="I2798">
        <v>23569</v>
      </c>
      <c r="J2798">
        <v>87</v>
      </c>
      <c r="K2798">
        <v>94</v>
      </c>
      <c r="L2798" t="s">
        <v>31</v>
      </c>
      <c r="M2798">
        <v>113</v>
      </c>
      <c r="N2798">
        <f>Table1[[#This Row],[Basic Salary]]+Table1[[#This Row],[Bonus]]</f>
        <v>85025</v>
      </c>
      <c r="O2798" s="2">
        <f>Table1[[#This Row],[Bonus]]/Table1[[#This Row],[Basic Salary]]</f>
        <v>0.38351015360583179</v>
      </c>
      <c r="P2798">
        <f ca="1">DATEDIF(Table1[[#This Row],[Date of Birth]],TODAY(),"Y")</f>
        <v>33</v>
      </c>
      <c r="Q2798">
        <f ca="1">DATEDIF(Table1[[#This Row],[Joining Date]],TODAY(),"Y")</f>
        <v>11</v>
      </c>
      <c r="R2798" t="str">
        <f ca="1">IF(YEAR(Table1[[#This Row],[Joining Date]])=YEAR(TODAY()),"Yes","No")</f>
        <v>No</v>
      </c>
      <c r="S2798" t="str">
        <f ca="1">IF(Table1[[#This Row],[Experience]]&gt;5,"Yes","No")</f>
        <v>Yes</v>
      </c>
      <c r="T2798" t="str">
        <f>TEXT(Table1[[#This Row],[Joining Date]],"mmmm")</f>
        <v>June</v>
      </c>
      <c r="U2798" t="str">
        <f>TEXT(Table1[[#This Row],[Joining Date]],"yyyy")</f>
        <v>2015</v>
      </c>
      <c r="V2798" s="5">
        <f ca="1">TODAY()-Table1[[#This Row],[Joining Date]]</f>
        <v>4059</v>
      </c>
      <c r="W2798" t="str">
        <f>LEFT(Table1[[#This Row],[Employee Name]],FIND(" ",Table1[[#This Row],[Employee Name]])-1)</f>
        <v>Arjun</v>
      </c>
      <c r="X2798" t="str">
        <f>RIGHT(Table1[[#This Row],[Employee Name]],LEN(Table1[[#This Row],[Employee Name]])-FIND(" ",Table1[[#This Row],[Employee Name]]))</f>
        <v>Mehta</v>
      </c>
      <c r="Y2798" t="str">
        <f>Table1[[#This Row],[Department]]&amp;"-"&amp;Table1[[#This Row],[Employee ID]]</f>
        <v>Finance-E02189</v>
      </c>
      <c r="Z2798" t="str">
        <f>LEFT(Table1[[#This Row],[Department]],3)</f>
        <v>Fin</v>
      </c>
      <c r="AA2798" t="str">
        <f>_xlfn.XLOOKUP(Table1[[#This Row],[Manager ID]],MANAGERS!A:A,MANAGERS!B:B)</f>
        <v>Manager_13</v>
      </c>
      <c r="AB2798" t="str" cm="1">
        <f t="array" ref="AB2798">_xlfn.XLOOKUP(Table1[[#This Row],[Manager ID]],Table2[[#All],[Manager ID]],Table2[[#All],[Department Head]])</f>
        <v>HR</v>
      </c>
      <c r="AC2798" s="2">
        <f>_xlfn.XLOOKUP(Table1[[#This Row],[City]],L:L,O:O)</f>
        <v>0.241864189087755</v>
      </c>
      <c r="AD2798" t="str" cm="1">
        <f t="array" ref="AD2798">_xlfn.IFS(Table1[[#This Row],[Performance Score]]&gt;=90,"Excellent",Table1[[#This Row],[Performance Score]]&gt;=75,"Good",Table1[[#This Row],[Performance Score]]&gt;=60,"Average",Table1[[#This Row],[Performance Score]]&lt;=60,"Need Improvement")</f>
        <v>Excellent</v>
      </c>
      <c r="AE2798" t="str">
        <f>IF(AND(Table1[[#This Row],[Attendance %]]&gt;=80,(Table1[[#This Row],[Performance Score]]&gt;=80)),"Eligible","Not Eligible")</f>
        <v>Eligible</v>
      </c>
      <c r="AF2798" t="str">
        <f>IF(Table1[[#This Row],[Performance Score]]&gt;=80,"High Performer","Low Performer")</f>
        <v>High Performer</v>
      </c>
      <c r="AG2798" t="str" cm="1">
        <f t="array" aca="1" ref="AG2798" ca="1">_xlfn.IFS(Table1[[#This Row],[Experience]]&lt;=3,"Junior",Table1[[#This Row],[Experience]]&lt;=7,"Mid Level",Table1[[#This Row],[Experience]]&gt;=7,"Senior")</f>
        <v>Senior</v>
      </c>
      <c r="AH2798" t="str">
        <f>IF(Table1[[#This Row],[Attendance %]]&gt;75,"OK","Below 75")</f>
        <v>OK</v>
      </c>
      <c r="AI2798" t="b">
        <f>ISBLANK(Table1[[#This Row],[Employee ID]])</f>
        <v>0</v>
      </c>
      <c r="AJ2798" t="b">
        <f>ISNUMBER(Table1[[#This Row],[Total Salary  ]])</f>
        <v>1</v>
      </c>
      <c r="AK2798" t="str">
        <f>IFERROR(_xlfn.XLOOKUP(Table1[[#This Row],[Manager ID]],MANAGERS!A:A,MANAGERS!B:B),"Not Found")</f>
        <v>Manager_13</v>
      </c>
    </row>
    <row r="2799" spans="1:37" x14ac:dyDescent="0.2">
      <c r="A2799" t="s">
        <v>946</v>
      </c>
      <c r="B2799" t="s">
        <v>77</v>
      </c>
      <c r="C2799" t="s">
        <v>15</v>
      </c>
      <c r="D2799" t="s">
        <v>25</v>
      </c>
      <c r="E2799" t="s">
        <v>17</v>
      </c>
      <c r="F2799" s="1">
        <v>43627</v>
      </c>
      <c r="G2799" s="1">
        <v>31038</v>
      </c>
      <c r="H2799">
        <v>61352</v>
      </c>
      <c r="I2799">
        <v>23648</v>
      </c>
      <c r="J2799">
        <v>92</v>
      </c>
      <c r="K2799">
        <v>71</v>
      </c>
      <c r="L2799" t="s">
        <v>37</v>
      </c>
      <c r="M2799">
        <v>118</v>
      </c>
      <c r="N2799">
        <f>Table1[[#This Row],[Basic Salary]]+Table1[[#This Row],[Bonus]]</f>
        <v>85000</v>
      </c>
      <c r="O2799" s="2">
        <f>Table1[[#This Row],[Bonus]]/Table1[[#This Row],[Basic Salary]]</f>
        <v>0.38544790715869082</v>
      </c>
      <c r="P2799">
        <f ca="1">DATEDIF(Table1[[#This Row],[Date of Birth]],TODAY(),"Y")</f>
        <v>41</v>
      </c>
      <c r="Q2799">
        <f ca="1">DATEDIF(Table1[[#This Row],[Joining Date]],TODAY(),"Y")</f>
        <v>7</v>
      </c>
      <c r="R2799" t="str">
        <f ca="1">IF(YEAR(Table1[[#This Row],[Joining Date]])=YEAR(TODAY()),"Yes","No")</f>
        <v>No</v>
      </c>
      <c r="S2799" t="str">
        <f ca="1">IF(Table1[[#This Row],[Experience]]&gt;5,"Yes","No")</f>
        <v>Yes</v>
      </c>
      <c r="T2799" t="str">
        <f>TEXT(Table1[[#This Row],[Joining Date]],"mmmm")</f>
        <v>June</v>
      </c>
      <c r="U2799" t="str">
        <f>TEXT(Table1[[#This Row],[Joining Date]],"yyyy")</f>
        <v>2019</v>
      </c>
      <c r="V2799" s="5">
        <f ca="1">TODAY()-Table1[[#This Row],[Joining Date]]</f>
        <v>2612</v>
      </c>
      <c r="W2799" t="str">
        <f>LEFT(Table1[[#This Row],[Employee Name]],FIND(" ",Table1[[#This Row],[Employee Name]])-1)</f>
        <v>Rohan</v>
      </c>
      <c r="X2799" t="str">
        <f>RIGHT(Table1[[#This Row],[Employee Name]],LEN(Table1[[#This Row],[Employee Name]])-FIND(" ",Table1[[#This Row],[Employee Name]]))</f>
        <v>Gupta</v>
      </c>
      <c r="Y2799" t="str">
        <f>Table1[[#This Row],[Department]]&amp;"-"&amp;Table1[[#This Row],[Employee ID]]</f>
        <v>Finance-E00890</v>
      </c>
      <c r="Z2799" t="str">
        <f>LEFT(Table1[[#This Row],[Department]],3)</f>
        <v>Fin</v>
      </c>
      <c r="AA2799" t="str">
        <f>_xlfn.XLOOKUP(Table1[[#This Row],[Manager ID]],MANAGERS!A:A,MANAGERS!B:B)</f>
        <v>Manager_18</v>
      </c>
      <c r="AB2799" t="str" cm="1">
        <f t="array" ref="AB2799">_xlfn.XLOOKUP(Table1[[#This Row],[Manager ID]],Table2[[#All],[Manager ID]],Table2[[#All],[Department Head]])</f>
        <v>Support</v>
      </c>
      <c r="AC2799" s="2">
        <f>_xlfn.XLOOKUP(Table1[[#This Row],[City]],L:L,O:O)</f>
        <v>0.24036902712549932</v>
      </c>
      <c r="AD2799" t="str" cm="1">
        <f t="array" ref="AD2799">_xlfn.IFS(Table1[[#This Row],[Performance Score]]&gt;=90,"Excellent",Table1[[#This Row],[Performance Score]]&gt;=75,"Good",Table1[[#This Row],[Performance Score]]&gt;=60,"Average",Table1[[#This Row],[Performance Score]]&lt;=60,"Need Improvement")</f>
        <v>Average</v>
      </c>
      <c r="AE2799" t="str">
        <f>IF(AND(Table1[[#This Row],[Attendance %]]&gt;=80,(Table1[[#This Row],[Performance Score]]&gt;=80)),"Eligible","Not Eligible")</f>
        <v>Not Eligible</v>
      </c>
      <c r="AF2799" t="str">
        <f>IF(Table1[[#This Row],[Performance Score]]&gt;=80,"High Performer","Low Performer")</f>
        <v>Low Performer</v>
      </c>
      <c r="AG2799" t="str" cm="1">
        <f t="array" aca="1" ref="AG2799" ca="1">_xlfn.IFS(Table1[[#This Row],[Experience]]&lt;=3,"Junior",Table1[[#This Row],[Experience]]&lt;=7,"Mid Level",Table1[[#This Row],[Experience]]&gt;=7,"Senior")</f>
        <v>Mid Level</v>
      </c>
      <c r="AH2799" t="str">
        <f>IF(Table1[[#This Row],[Attendance %]]&gt;75,"OK","Below 75")</f>
        <v>OK</v>
      </c>
      <c r="AI2799" t="b">
        <f>ISBLANK(Table1[[#This Row],[Employee ID]])</f>
        <v>0</v>
      </c>
      <c r="AJ2799" t="b">
        <f>ISNUMBER(Table1[[#This Row],[Total Salary  ]])</f>
        <v>1</v>
      </c>
      <c r="AK2799" t="str">
        <f>IFERROR(_xlfn.XLOOKUP(Table1[[#This Row],[Manager ID]],MANAGERS!A:A,MANAGERS!B:B),"Not Found")</f>
        <v>Manager_18</v>
      </c>
    </row>
    <row r="2800" spans="1:37" x14ac:dyDescent="0.2">
      <c r="A2800" t="s">
        <v>4995</v>
      </c>
      <c r="B2800" t="s">
        <v>69</v>
      </c>
      <c r="C2800" t="s">
        <v>21</v>
      </c>
      <c r="D2800" t="s">
        <v>81</v>
      </c>
      <c r="E2800" t="s">
        <v>22</v>
      </c>
      <c r="F2800" s="1">
        <v>42265</v>
      </c>
      <c r="G2800" s="1">
        <v>30603</v>
      </c>
      <c r="H2800">
        <v>73508</v>
      </c>
      <c r="I2800">
        <v>11486</v>
      </c>
      <c r="J2800">
        <v>68</v>
      </c>
      <c r="K2800">
        <v>80</v>
      </c>
      <c r="L2800" t="s">
        <v>27</v>
      </c>
      <c r="M2800">
        <v>101</v>
      </c>
      <c r="N2800">
        <f>Table1[[#This Row],[Basic Salary]]+Table1[[#This Row],[Bonus]]</f>
        <v>84994</v>
      </c>
      <c r="O2800" s="2">
        <f>Table1[[#This Row],[Bonus]]/Table1[[#This Row],[Basic Salary]]</f>
        <v>0.15625510148555261</v>
      </c>
      <c r="P2800">
        <f ca="1">DATEDIF(Table1[[#This Row],[Date of Birth]],TODAY(),"Y")</f>
        <v>42</v>
      </c>
      <c r="Q2800">
        <f ca="1">DATEDIF(Table1[[#This Row],[Joining Date]],TODAY(),"Y")</f>
        <v>10</v>
      </c>
      <c r="R2800" t="str">
        <f ca="1">IF(YEAR(Table1[[#This Row],[Joining Date]])=YEAR(TODAY()),"Yes","No")</f>
        <v>No</v>
      </c>
      <c r="S2800" t="str">
        <f ca="1">IF(Table1[[#This Row],[Experience]]&gt;5,"Yes","No")</f>
        <v>Yes</v>
      </c>
      <c r="T2800" t="str">
        <f>TEXT(Table1[[#This Row],[Joining Date]],"mmmm")</f>
        <v>September</v>
      </c>
      <c r="U2800" t="str">
        <f>TEXT(Table1[[#This Row],[Joining Date]],"yyyy")</f>
        <v>2015</v>
      </c>
      <c r="V2800" s="5">
        <f ca="1">TODAY()-Table1[[#This Row],[Joining Date]]</f>
        <v>3974</v>
      </c>
      <c r="W2800" t="str">
        <f>LEFT(Table1[[#This Row],[Employee Name]],FIND(" ",Table1[[#This Row],[Employee Name]])-1)</f>
        <v>Neha</v>
      </c>
      <c r="X2800" t="str">
        <f>RIGHT(Table1[[#This Row],[Employee Name]],LEN(Table1[[#This Row],[Employee Name]])-FIND(" ",Table1[[#This Row],[Employee Name]]))</f>
        <v>Kulkarni</v>
      </c>
      <c r="Y2800" t="str">
        <f>Table1[[#This Row],[Department]]&amp;"-"&amp;Table1[[#This Row],[Employee ID]]</f>
        <v>Sales-E04939</v>
      </c>
      <c r="Z2800" t="str">
        <f>LEFT(Table1[[#This Row],[Department]],3)</f>
        <v>Sal</v>
      </c>
      <c r="AA2800" t="str">
        <f>_xlfn.XLOOKUP(Table1[[#This Row],[Manager ID]],MANAGERS!A:A,MANAGERS!B:B)</f>
        <v>Manager_1</v>
      </c>
      <c r="AB2800" t="str" cm="1">
        <f t="array" ref="AB2800">_xlfn.XLOOKUP(Table1[[#This Row],[Manager ID]],Table2[[#All],[Manager ID]],Table2[[#All],[Department Head]])</f>
        <v>Support</v>
      </c>
      <c r="AC2800" s="2">
        <f>_xlfn.XLOOKUP(Table1[[#This Row],[City]],L:L,O:O)</f>
        <v>0.23674293405114402</v>
      </c>
      <c r="AD2800" t="str" cm="1">
        <f t="array" ref="AD2800">_xlfn.IFS(Table1[[#This Row],[Performance Score]]&gt;=90,"Excellent",Table1[[#This Row],[Performance Score]]&gt;=75,"Good",Table1[[#This Row],[Performance Score]]&gt;=60,"Average",Table1[[#This Row],[Performance Score]]&lt;=60,"Need Improvement")</f>
        <v>Good</v>
      </c>
      <c r="AE2800" t="str">
        <f>IF(AND(Table1[[#This Row],[Attendance %]]&gt;=80,(Table1[[#This Row],[Performance Score]]&gt;=80)),"Eligible","Not Eligible")</f>
        <v>Not Eligible</v>
      </c>
      <c r="AF2800" t="str">
        <f>IF(Table1[[#This Row],[Performance Score]]&gt;=80,"High Performer","Low Performer")</f>
        <v>High Performer</v>
      </c>
      <c r="AG2800" t="str" cm="1">
        <f t="array" aca="1" ref="AG2800" ca="1">_xlfn.IFS(Table1[[#This Row],[Experience]]&lt;=3,"Junior",Table1[[#This Row],[Experience]]&lt;=7,"Mid Level",Table1[[#This Row],[Experience]]&gt;=7,"Senior")</f>
        <v>Senior</v>
      </c>
      <c r="AH2800" t="str">
        <f>IF(Table1[[#This Row],[Attendance %]]&gt;75,"OK","Below 75")</f>
        <v>Below 75</v>
      </c>
      <c r="AI2800" t="b">
        <f>ISBLANK(Table1[[#This Row],[Employee ID]])</f>
        <v>0</v>
      </c>
      <c r="AJ2800" t="b">
        <f>ISNUMBER(Table1[[#This Row],[Total Salary  ]])</f>
        <v>1</v>
      </c>
      <c r="AK2800" t="str">
        <f>IFERROR(_xlfn.XLOOKUP(Table1[[#This Row],[Manager ID]],MANAGERS!A:A,MANAGERS!B:B),"Not Found")</f>
        <v>Manager_1</v>
      </c>
    </row>
    <row r="2801" spans="1:37" x14ac:dyDescent="0.2">
      <c r="A2801" t="s">
        <v>4560</v>
      </c>
      <c r="B2801" t="s">
        <v>60</v>
      </c>
      <c r="C2801" t="s">
        <v>15</v>
      </c>
      <c r="D2801" t="s">
        <v>43</v>
      </c>
      <c r="E2801" t="s">
        <v>51</v>
      </c>
      <c r="F2801" s="1">
        <v>42386</v>
      </c>
      <c r="G2801" s="1">
        <v>36414</v>
      </c>
      <c r="H2801">
        <v>64064</v>
      </c>
      <c r="I2801">
        <v>20882</v>
      </c>
      <c r="J2801">
        <v>74</v>
      </c>
      <c r="K2801">
        <v>64</v>
      </c>
      <c r="L2801" t="s">
        <v>27</v>
      </c>
      <c r="M2801">
        <v>112</v>
      </c>
      <c r="N2801">
        <f>Table1[[#This Row],[Basic Salary]]+Table1[[#This Row],[Bonus]]</f>
        <v>84946</v>
      </c>
      <c r="O2801" s="2">
        <f>Table1[[#This Row],[Bonus]]/Table1[[#This Row],[Basic Salary]]</f>
        <v>0.32595529470529472</v>
      </c>
      <c r="P2801">
        <f ca="1">DATEDIF(Table1[[#This Row],[Date of Birth]],TODAY(),"Y")</f>
        <v>26</v>
      </c>
      <c r="Q2801">
        <f ca="1">DATEDIF(Table1[[#This Row],[Joining Date]],TODAY(),"Y")</f>
        <v>10</v>
      </c>
      <c r="R2801" t="str">
        <f ca="1">IF(YEAR(Table1[[#This Row],[Joining Date]])=YEAR(TODAY()),"Yes","No")</f>
        <v>No</v>
      </c>
      <c r="S2801" t="str">
        <f ca="1">IF(Table1[[#This Row],[Experience]]&gt;5,"Yes","No")</f>
        <v>Yes</v>
      </c>
      <c r="T2801" t="str">
        <f>TEXT(Table1[[#This Row],[Joining Date]],"mmmm")</f>
        <v>January</v>
      </c>
      <c r="U2801" t="str">
        <f>TEXT(Table1[[#This Row],[Joining Date]],"yyyy")</f>
        <v>2016</v>
      </c>
      <c r="V2801" s="5">
        <f ca="1">TODAY()-Table1[[#This Row],[Joining Date]]</f>
        <v>3853</v>
      </c>
      <c r="W2801" t="str">
        <f>LEFT(Table1[[#This Row],[Employee Name]],FIND(" ",Table1[[#This Row],[Employee Name]])-1)</f>
        <v>Gayathri</v>
      </c>
      <c r="X2801" t="str">
        <f>RIGHT(Table1[[#This Row],[Employee Name]],LEN(Table1[[#This Row],[Employee Name]])-FIND(" ",Table1[[#This Row],[Employee Name]]))</f>
        <v>Iyer</v>
      </c>
      <c r="Y2801" t="str">
        <f>Table1[[#This Row],[Department]]&amp;"-"&amp;Table1[[#This Row],[Employee ID]]</f>
        <v>Operations-E04504</v>
      </c>
      <c r="Z2801" t="str">
        <f>LEFT(Table1[[#This Row],[Department]],3)</f>
        <v>Ope</v>
      </c>
      <c r="AA2801" t="str">
        <f>_xlfn.XLOOKUP(Table1[[#This Row],[Manager ID]],MANAGERS!A:A,MANAGERS!B:B)</f>
        <v>Manager_12</v>
      </c>
      <c r="AB2801" t="str" cm="1">
        <f t="array" ref="AB2801">_xlfn.XLOOKUP(Table1[[#This Row],[Manager ID]],Table2[[#All],[Manager ID]],Table2[[#All],[Department Head]])</f>
        <v>Marketing</v>
      </c>
      <c r="AC2801" s="2">
        <f>_xlfn.XLOOKUP(Table1[[#This Row],[City]],L:L,O:O)</f>
        <v>0.23674293405114402</v>
      </c>
      <c r="AD2801" t="str" cm="1">
        <f t="array" ref="AD2801">_xlfn.IFS(Table1[[#This Row],[Performance Score]]&gt;=90,"Excellent",Table1[[#This Row],[Performance Score]]&gt;=75,"Good",Table1[[#This Row],[Performance Score]]&gt;=60,"Average",Table1[[#This Row],[Performance Score]]&lt;=60,"Need Improvement")</f>
        <v>Average</v>
      </c>
      <c r="AE2801" t="str">
        <f>IF(AND(Table1[[#This Row],[Attendance %]]&gt;=80,(Table1[[#This Row],[Performance Score]]&gt;=80)),"Eligible","Not Eligible")</f>
        <v>Not Eligible</v>
      </c>
      <c r="AF2801" t="str">
        <f>IF(Table1[[#This Row],[Performance Score]]&gt;=80,"High Performer","Low Performer")</f>
        <v>Low Performer</v>
      </c>
      <c r="AG2801" t="str" cm="1">
        <f t="array" aca="1" ref="AG2801" ca="1">_xlfn.IFS(Table1[[#This Row],[Experience]]&lt;=3,"Junior",Table1[[#This Row],[Experience]]&lt;=7,"Mid Level",Table1[[#This Row],[Experience]]&gt;=7,"Senior")</f>
        <v>Senior</v>
      </c>
      <c r="AH2801" t="str">
        <f>IF(Table1[[#This Row],[Attendance %]]&gt;75,"OK","Below 75")</f>
        <v>Below 75</v>
      </c>
      <c r="AI2801" t="b">
        <f>ISBLANK(Table1[[#This Row],[Employee ID]])</f>
        <v>0</v>
      </c>
      <c r="AJ2801" t="b">
        <f>ISNUMBER(Table1[[#This Row],[Total Salary  ]])</f>
        <v>1</v>
      </c>
      <c r="AK2801" t="str">
        <f>IFERROR(_xlfn.XLOOKUP(Table1[[#This Row],[Manager ID]],MANAGERS!A:A,MANAGERS!B:B),"Not Found")</f>
        <v>Manager_12</v>
      </c>
    </row>
    <row r="2802" spans="1:37" x14ac:dyDescent="0.2">
      <c r="A2802" t="s">
        <v>716</v>
      </c>
      <c r="B2802" t="s">
        <v>69</v>
      </c>
      <c r="C2802" t="s">
        <v>21</v>
      </c>
      <c r="D2802" t="s">
        <v>81</v>
      </c>
      <c r="E2802" t="s">
        <v>30</v>
      </c>
      <c r="F2802" s="1">
        <v>43098</v>
      </c>
      <c r="G2802" s="1">
        <v>30831</v>
      </c>
      <c r="H2802">
        <v>58468</v>
      </c>
      <c r="I2802">
        <v>26441</v>
      </c>
      <c r="J2802">
        <v>97</v>
      </c>
      <c r="K2802">
        <v>65</v>
      </c>
      <c r="L2802" t="s">
        <v>27</v>
      </c>
      <c r="M2802">
        <v>108</v>
      </c>
      <c r="N2802">
        <f>Table1[[#This Row],[Basic Salary]]+Table1[[#This Row],[Bonus]]</f>
        <v>84909</v>
      </c>
      <c r="O2802" s="2">
        <f>Table1[[#This Row],[Bonus]]/Table1[[#This Row],[Basic Salary]]</f>
        <v>0.45223027981117875</v>
      </c>
      <c r="P2802">
        <f ca="1">DATEDIF(Table1[[#This Row],[Date of Birth]],TODAY(),"Y")</f>
        <v>42</v>
      </c>
      <c r="Q2802">
        <f ca="1">DATEDIF(Table1[[#This Row],[Joining Date]],TODAY(),"Y")</f>
        <v>8</v>
      </c>
      <c r="R2802" t="str">
        <f ca="1">IF(YEAR(Table1[[#This Row],[Joining Date]])=YEAR(TODAY()),"Yes","No")</f>
        <v>No</v>
      </c>
      <c r="S2802" t="str">
        <f ca="1">IF(Table1[[#This Row],[Experience]]&gt;5,"Yes","No")</f>
        <v>Yes</v>
      </c>
      <c r="T2802" t="str">
        <f>TEXT(Table1[[#This Row],[Joining Date]],"mmmm")</f>
        <v>December</v>
      </c>
      <c r="U2802" t="str">
        <f>TEXT(Table1[[#This Row],[Joining Date]],"yyyy")</f>
        <v>2017</v>
      </c>
      <c r="V2802" s="5">
        <f ca="1">TODAY()-Table1[[#This Row],[Joining Date]]</f>
        <v>3141</v>
      </c>
      <c r="W2802" t="str">
        <f>LEFT(Table1[[#This Row],[Employee Name]],FIND(" ",Table1[[#This Row],[Employee Name]])-1)</f>
        <v>Neha</v>
      </c>
      <c r="X2802" t="str">
        <f>RIGHT(Table1[[#This Row],[Employee Name]],LEN(Table1[[#This Row],[Employee Name]])-FIND(" ",Table1[[#This Row],[Employee Name]]))</f>
        <v>Kulkarni</v>
      </c>
      <c r="Y2802" t="str">
        <f>Table1[[#This Row],[Department]]&amp;"-"&amp;Table1[[#This Row],[Employee ID]]</f>
        <v>Sales-E00660</v>
      </c>
      <c r="Z2802" t="str">
        <f>LEFT(Table1[[#This Row],[Department]],3)</f>
        <v>Sal</v>
      </c>
      <c r="AA2802" t="str">
        <f>_xlfn.XLOOKUP(Table1[[#This Row],[Manager ID]],MANAGERS!A:A,MANAGERS!B:B)</f>
        <v>Manager_8</v>
      </c>
      <c r="AB2802" t="str" cm="1">
        <f t="array" ref="AB2802">_xlfn.XLOOKUP(Table1[[#This Row],[Manager ID]],Table2[[#All],[Manager ID]],Table2[[#All],[Department Head]])</f>
        <v>Sales</v>
      </c>
      <c r="AC2802" s="2">
        <f>_xlfn.XLOOKUP(Table1[[#This Row],[City]],L:L,O:O)</f>
        <v>0.23674293405114402</v>
      </c>
      <c r="AD2802" t="str" cm="1">
        <f t="array" ref="AD2802">_xlfn.IFS(Table1[[#This Row],[Performance Score]]&gt;=90,"Excellent",Table1[[#This Row],[Performance Score]]&gt;=75,"Good",Table1[[#This Row],[Performance Score]]&gt;=60,"Average",Table1[[#This Row],[Performance Score]]&lt;=60,"Need Improvement")</f>
        <v>Average</v>
      </c>
      <c r="AE2802" t="str">
        <f>IF(AND(Table1[[#This Row],[Attendance %]]&gt;=80,(Table1[[#This Row],[Performance Score]]&gt;=80)),"Eligible","Not Eligible")</f>
        <v>Not Eligible</v>
      </c>
      <c r="AF2802" t="str">
        <f>IF(Table1[[#This Row],[Performance Score]]&gt;=80,"High Performer","Low Performer")</f>
        <v>Low Performer</v>
      </c>
      <c r="AG2802" t="str" cm="1">
        <f t="array" aca="1" ref="AG2802" ca="1">_xlfn.IFS(Table1[[#This Row],[Experience]]&lt;=3,"Junior",Table1[[#This Row],[Experience]]&lt;=7,"Mid Level",Table1[[#This Row],[Experience]]&gt;=7,"Senior")</f>
        <v>Senior</v>
      </c>
      <c r="AH2802" t="str">
        <f>IF(Table1[[#This Row],[Attendance %]]&gt;75,"OK","Below 75")</f>
        <v>OK</v>
      </c>
      <c r="AI2802" t="b">
        <f>ISBLANK(Table1[[#This Row],[Employee ID]])</f>
        <v>0</v>
      </c>
      <c r="AJ2802" t="b">
        <f>ISNUMBER(Table1[[#This Row],[Total Salary  ]])</f>
        <v>1</v>
      </c>
      <c r="AK2802" t="str">
        <f>IFERROR(_xlfn.XLOOKUP(Table1[[#This Row],[Manager ID]],MANAGERS!A:A,MANAGERS!B:B),"Not Found")</f>
        <v>Manager_8</v>
      </c>
    </row>
    <row r="2803" spans="1:37" x14ac:dyDescent="0.2">
      <c r="A2803" t="s">
        <v>2667</v>
      </c>
      <c r="B2803" t="s">
        <v>60</v>
      </c>
      <c r="C2803" t="s">
        <v>21</v>
      </c>
      <c r="D2803" t="s">
        <v>16</v>
      </c>
      <c r="E2803" t="s">
        <v>17</v>
      </c>
      <c r="F2803" s="1">
        <v>43542</v>
      </c>
      <c r="G2803" s="1">
        <v>33549</v>
      </c>
      <c r="H2803">
        <v>72889</v>
      </c>
      <c r="I2803">
        <v>12005</v>
      </c>
      <c r="J2803">
        <v>66</v>
      </c>
      <c r="K2803">
        <v>83</v>
      </c>
      <c r="L2803" t="s">
        <v>34</v>
      </c>
      <c r="M2803">
        <v>111</v>
      </c>
      <c r="N2803">
        <f>Table1[[#This Row],[Basic Salary]]+Table1[[#This Row],[Bonus]]</f>
        <v>84894</v>
      </c>
      <c r="O2803" s="2">
        <f>Table1[[#This Row],[Bonus]]/Table1[[#This Row],[Basic Salary]]</f>
        <v>0.16470249283156579</v>
      </c>
      <c r="P2803">
        <f ca="1">DATEDIF(Table1[[#This Row],[Date of Birth]],TODAY(),"Y")</f>
        <v>34</v>
      </c>
      <c r="Q2803">
        <f ca="1">DATEDIF(Table1[[#This Row],[Joining Date]],TODAY(),"Y")</f>
        <v>7</v>
      </c>
      <c r="R2803" t="str">
        <f ca="1">IF(YEAR(Table1[[#This Row],[Joining Date]])=YEAR(TODAY()),"Yes","No")</f>
        <v>No</v>
      </c>
      <c r="S2803" t="str">
        <f ca="1">IF(Table1[[#This Row],[Experience]]&gt;5,"Yes","No")</f>
        <v>Yes</v>
      </c>
      <c r="T2803" t="str">
        <f>TEXT(Table1[[#This Row],[Joining Date]],"mmmm")</f>
        <v>March</v>
      </c>
      <c r="U2803" t="str">
        <f>TEXT(Table1[[#This Row],[Joining Date]],"yyyy")</f>
        <v>2019</v>
      </c>
      <c r="V2803" s="5">
        <f ca="1">TODAY()-Table1[[#This Row],[Joining Date]]</f>
        <v>2697</v>
      </c>
      <c r="W2803" t="str">
        <f>LEFT(Table1[[#This Row],[Employee Name]],FIND(" ",Table1[[#This Row],[Employee Name]])-1)</f>
        <v>Gayathri</v>
      </c>
      <c r="X2803" t="str">
        <f>RIGHT(Table1[[#This Row],[Employee Name]],LEN(Table1[[#This Row],[Employee Name]])-FIND(" ",Table1[[#This Row],[Employee Name]]))</f>
        <v>Iyer</v>
      </c>
      <c r="Y2803" t="str">
        <f>Table1[[#This Row],[Department]]&amp;"-"&amp;Table1[[#This Row],[Employee ID]]</f>
        <v>HR-E02611</v>
      </c>
      <c r="Z2803" t="str">
        <f>LEFT(Table1[[#This Row],[Department]],3)</f>
        <v>HR</v>
      </c>
      <c r="AA2803" t="str">
        <f>_xlfn.XLOOKUP(Table1[[#This Row],[Manager ID]],MANAGERS!A:A,MANAGERS!B:B)</f>
        <v>Manager_11</v>
      </c>
      <c r="AB2803" t="str" cm="1">
        <f t="array" ref="AB2803">_xlfn.XLOOKUP(Table1[[#This Row],[Manager ID]],Table2[[#All],[Manager ID]],Table2[[#All],[Department Head]])</f>
        <v>Marketing</v>
      </c>
      <c r="AC2803" s="2">
        <f>_xlfn.XLOOKUP(Table1[[#This Row],[City]],L:L,O:O)</f>
        <v>0.24030340748661314</v>
      </c>
      <c r="AD2803" t="str" cm="1">
        <f t="array" ref="AD2803">_xlfn.IFS(Table1[[#This Row],[Performance Score]]&gt;=90,"Excellent",Table1[[#This Row],[Performance Score]]&gt;=75,"Good",Table1[[#This Row],[Performance Score]]&gt;=60,"Average",Table1[[#This Row],[Performance Score]]&lt;=60,"Need Improvement")</f>
        <v>Good</v>
      </c>
      <c r="AE2803" t="str">
        <f>IF(AND(Table1[[#This Row],[Attendance %]]&gt;=80,(Table1[[#This Row],[Performance Score]]&gt;=80)),"Eligible","Not Eligible")</f>
        <v>Not Eligible</v>
      </c>
      <c r="AF2803" t="str">
        <f>IF(Table1[[#This Row],[Performance Score]]&gt;=80,"High Performer","Low Performer")</f>
        <v>High Performer</v>
      </c>
      <c r="AG2803" t="str" cm="1">
        <f t="array" aca="1" ref="AG2803" ca="1">_xlfn.IFS(Table1[[#This Row],[Experience]]&lt;=3,"Junior",Table1[[#This Row],[Experience]]&lt;=7,"Mid Level",Table1[[#This Row],[Experience]]&gt;=7,"Senior")</f>
        <v>Mid Level</v>
      </c>
      <c r="AH2803" t="str">
        <f>IF(Table1[[#This Row],[Attendance %]]&gt;75,"OK","Below 75")</f>
        <v>Below 75</v>
      </c>
      <c r="AI2803" t="b">
        <f>ISBLANK(Table1[[#This Row],[Employee ID]])</f>
        <v>0</v>
      </c>
      <c r="AJ2803" t="b">
        <f>ISNUMBER(Table1[[#This Row],[Total Salary  ]])</f>
        <v>1</v>
      </c>
      <c r="AK2803" t="str">
        <f>IFERROR(_xlfn.XLOOKUP(Table1[[#This Row],[Manager ID]],MANAGERS!A:A,MANAGERS!B:B),"Not Found")</f>
        <v>Manager_11</v>
      </c>
    </row>
    <row r="2804" spans="1:37" x14ac:dyDescent="0.2">
      <c r="A2804" t="s">
        <v>2502</v>
      </c>
      <c r="B2804" t="s">
        <v>29</v>
      </c>
      <c r="C2804" t="s">
        <v>21</v>
      </c>
      <c r="D2804" t="s">
        <v>43</v>
      </c>
      <c r="E2804" t="s">
        <v>51</v>
      </c>
      <c r="F2804" s="1">
        <v>42958</v>
      </c>
      <c r="G2804" s="1">
        <v>29751</v>
      </c>
      <c r="H2804">
        <v>74125</v>
      </c>
      <c r="I2804">
        <v>10758</v>
      </c>
      <c r="J2804">
        <v>66</v>
      </c>
      <c r="K2804">
        <v>93</v>
      </c>
      <c r="L2804" t="s">
        <v>27</v>
      </c>
      <c r="M2804">
        <v>119</v>
      </c>
      <c r="N2804">
        <f>Table1[[#This Row],[Basic Salary]]+Table1[[#This Row],[Bonus]]</f>
        <v>84883</v>
      </c>
      <c r="O2804" s="2">
        <f>Table1[[#This Row],[Bonus]]/Table1[[#This Row],[Basic Salary]]</f>
        <v>0.14513322091062394</v>
      </c>
      <c r="P2804">
        <f ca="1">DATEDIF(Table1[[#This Row],[Date of Birth]],TODAY(),"Y")</f>
        <v>45</v>
      </c>
      <c r="Q2804">
        <f ca="1">DATEDIF(Table1[[#This Row],[Joining Date]],TODAY(),"Y")</f>
        <v>8</v>
      </c>
      <c r="R2804" t="str">
        <f ca="1">IF(YEAR(Table1[[#This Row],[Joining Date]])=YEAR(TODAY()),"Yes","No")</f>
        <v>No</v>
      </c>
      <c r="S2804" t="str">
        <f ca="1">IF(Table1[[#This Row],[Experience]]&gt;5,"Yes","No")</f>
        <v>Yes</v>
      </c>
      <c r="T2804" t="str">
        <f>TEXT(Table1[[#This Row],[Joining Date]],"mmmm")</f>
        <v>August</v>
      </c>
      <c r="U2804" t="str">
        <f>TEXT(Table1[[#This Row],[Joining Date]],"yyyy")</f>
        <v>2017</v>
      </c>
      <c r="V2804" s="5">
        <f ca="1">TODAY()-Table1[[#This Row],[Joining Date]]</f>
        <v>3281</v>
      </c>
      <c r="W2804" t="str">
        <f>LEFT(Table1[[#This Row],[Employee Name]],FIND(" ",Table1[[#This Row],[Employee Name]])-1)</f>
        <v>Vikram</v>
      </c>
      <c r="X2804" t="str">
        <f>RIGHT(Table1[[#This Row],[Employee Name]],LEN(Table1[[#This Row],[Employee Name]])-FIND(" ",Table1[[#This Row],[Employee Name]]))</f>
        <v>Singh</v>
      </c>
      <c r="Y2804" t="str">
        <f>Table1[[#This Row],[Department]]&amp;"-"&amp;Table1[[#This Row],[Employee ID]]</f>
        <v>Operations-E02446</v>
      </c>
      <c r="Z2804" t="str">
        <f>LEFT(Table1[[#This Row],[Department]],3)</f>
        <v>Ope</v>
      </c>
      <c r="AA2804" t="str">
        <f>_xlfn.XLOOKUP(Table1[[#This Row],[Manager ID]],MANAGERS!A:A,MANAGERS!B:B)</f>
        <v>Manager_19</v>
      </c>
      <c r="AB2804" t="str" cm="1">
        <f t="array" ref="AB2804">_xlfn.XLOOKUP(Table1[[#This Row],[Manager ID]],Table2[[#All],[Manager ID]],Table2[[#All],[Department Head]])</f>
        <v>Support</v>
      </c>
      <c r="AC2804" s="2">
        <f>_xlfn.XLOOKUP(Table1[[#This Row],[City]],L:L,O:O)</f>
        <v>0.23674293405114402</v>
      </c>
      <c r="AD2804" t="str" cm="1">
        <f t="array" ref="AD2804">_xlfn.IFS(Table1[[#This Row],[Performance Score]]&gt;=90,"Excellent",Table1[[#This Row],[Performance Score]]&gt;=75,"Good",Table1[[#This Row],[Performance Score]]&gt;=60,"Average",Table1[[#This Row],[Performance Score]]&lt;=60,"Need Improvement")</f>
        <v>Excellent</v>
      </c>
      <c r="AE2804" t="str">
        <f>IF(AND(Table1[[#This Row],[Attendance %]]&gt;=80,(Table1[[#This Row],[Performance Score]]&gt;=80)),"Eligible","Not Eligible")</f>
        <v>Not Eligible</v>
      </c>
      <c r="AF2804" t="str">
        <f>IF(Table1[[#This Row],[Performance Score]]&gt;=80,"High Performer","Low Performer")</f>
        <v>High Performer</v>
      </c>
      <c r="AG2804" t="str" cm="1">
        <f t="array" aca="1" ref="AG2804" ca="1">_xlfn.IFS(Table1[[#This Row],[Experience]]&lt;=3,"Junior",Table1[[#This Row],[Experience]]&lt;=7,"Mid Level",Table1[[#This Row],[Experience]]&gt;=7,"Senior")</f>
        <v>Senior</v>
      </c>
      <c r="AH2804" t="str">
        <f>IF(Table1[[#This Row],[Attendance %]]&gt;75,"OK","Below 75")</f>
        <v>Below 75</v>
      </c>
      <c r="AI2804" t="b">
        <f>ISBLANK(Table1[[#This Row],[Employee ID]])</f>
        <v>0</v>
      </c>
      <c r="AJ2804" t="b">
        <f>ISNUMBER(Table1[[#This Row],[Total Salary  ]])</f>
        <v>1</v>
      </c>
      <c r="AK2804" t="str">
        <f>IFERROR(_xlfn.XLOOKUP(Table1[[#This Row],[Manager ID]],MANAGERS!A:A,MANAGERS!B:B),"Not Found")</f>
        <v>Manager_19</v>
      </c>
    </row>
    <row r="2805" spans="1:37" x14ac:dyDescent="0.2">
      <c r="A2805" t="s">
        <v>4575</v>
      </c>
      <c r="B2805" t="s">
        <v>45</v>
      </c>
      <c r="C2805" t="s">
        <v>15</v>
      </c>
      <c r="D2805" t="s">
        <v>46</v>
      </c>
      <c r="E2805" t="s">
        <v>26</v>
      </c>
      <c r="F2805" s="1">
        <v>45468</v>
      </c>
      <c r="G2805" s="1">
        <v>35525</v>
      </c>
      <c r="H2805">
        <v>78990</v>
      </c>
      <c r="I2805">
        <v>5892</v>
      </c>
      <c r="J2805">
        <v>96</v>
      </c>
      <c r="K2805">
        <v>71</v>
      </c>
      <c r="L2805" t="s">
        <v>18</v>
      </c>
      <c r="M2805">
        <v>119</v>
      </c>
      <c r="N2805">
        <f>Table1[[#This Row],[Basic Salary]]+Table1[[#This Row],[Bonus]]</f>
        <v>84882</v>
      </c>
      <c r="O2805" s="2">
        <f>Table1[[#This Row],[Bonus]]/Table1[[#This Row],[Basic Salary]]</f>
        <v>7.4591720470945685E-2</v>
      </c>
      <c r="P2805">
        <f ca="1">DATEDIF(Table1[[#This Row],[Date of Birth]],TODAY(),"Y")</f>
        <v>29</v>
      </c>
      <c r="Q2805">
        <f ca="1">DATEDIF(Table1[[#This Row],[Joining Date]],TODAY(),"Y")</f>
        <v>2</v>
      </c>
      <c r="R2805" t="str">
        <f ca="1">IF(YEAR(Table1[[#This Row],[Joining Date]])=YEAR(TODAY()),"Yes","No")</f>
        <v>No</v>
      </c>
      <c r="S2805" t="str">
        <f ca="1">IF(Table1[[#This Row],[Experience]]&gt;5,"Yes","No")</f>
        <v>No</v>
      </c>
      <c r="T2805" t="str">
        <f>TEXT(Table1[[#This Row],[Joining Date]],"mmmm")</f>
        <v>June</v>
      </c>
      <c r="U2805" t="str">
        <f>TEXT(Table1[[#This Row],[Joining Date]],"yyyy")</f>
        <v>2024</v>
      </c>
      <c r="V2805" s="5">
        <f ca="1">TODAY()-Table1[[#This Row],[Joining Date]]</f>
        <v>771</v>
      </c>
      <c r="W2805" t="str">
        <f>LEFT(Table1[[#This Row],[Employee Name]],FIND(" ",Table1[[#This Row],[Employee Name]])-1)</f>
        <v>Ananya</v>
      </c>
      <c r="X2805" t="str">
        <f>RIGHT(Table1[[#This Row],[Employee Name]],LEN(Table1[[#This Row],[Employee Name]])-FIND(" ",Table1[[#This Row],[Employee Name]]))</f>
        <v>Rao</v>
      </c>
      <c r="Y2805" t="str">
        <f>Table1[[#This Row],[Department]]&amp;"-"&amp;Table1[[#This Row],[Employee ID]]</f>
        <v>Support-E04519</v>
      </c>
      <c r="Z2805" t="str">
        <f>LEFT(Table1[[#This Row],[Department]],3)</f>
        <v>Sup</v>
      </c>
      <c r="AA2805" t="str">
        <f>_xlfn.XLOOKUP(Table1[[#This Row],[Manager ID]],MANAGERS!A:A,MANAGERS!B:B)</f>
        <v>Manager_19</v>
      </c>
      <c r="AB2805" t="str" cm="1">
        <f t="array" ref="AB2805">_xlfn.XLOOKUP(Table1[[#This Row],[Manager ID]],Table2[[#All],[Manager ID]],Table2[[#All],[Department Head]])</f>
        <v>Support</v>
      </c>
      <c r="AC2805" s="2">
        <f>_xlfn.XLOOKUP(Table1[[#This Row],[City]],L:L,O:O)</f>
        <v>0.21356479274849693</v>
      </c>
      <c r="AD2805" t="str" cm="1">
        <f t="array" ref="AD2805">_xlfn.IFS(Table1[[#This Row],[Performance Score]]&gt;=90,"Excellent",Table1[[#This Row],[Performance Score]]&gt;=75,"Good",Table1[[#This Row],[Performance Score]]&gt;=60,"Average",Table1[[#This Row],[Performance Score]]&lt;=60,"Need Improvement")</f>
        <v>Average</v>
      </c>
      <c r="AE2805" t="str">
        <f>IF(AND(Table1[[#This Row],[Attendance %]]&gt;=80,(Table1[[#This Row],[Performance Score]]&gt;=80)),"Eligible","Not Eligible")</f>
        <v>Not Eligible</v>
      </c>
      <c r="AF2805" t="str">
        <f>IF(Table1[[#This Row],[Performance Score]]&gt;=80,"High Performer","Low Performer")</f>
        <v>Low Performer</v>
      </c>
      <c r="AG2805" t="str" cm="1">
        <f t="array" aca="1" ref="AG2805" ca="1">_xlfn.IFS(Table1[[#This Row],[Experience]]&lt;=3,"Junior",Table1[[#This Row],[Experience]]&lt;=7,"Mid Level",Table1[[#This Row],[Experience]]&gt;=7,"Senior")</f>
        <v>Junior</v>
      </c>
      <c r="AH2805" t="str">
        <f>IF(Table1[[#This Row],[Attendance %]]&gt;75,"OK","Below 75")</f>
        <v>OK</v>
      </c>
      <c r="AI2805" t="b">
        <f>ISBLANK(Table1[[#This Row],[Employee ID]])</f>
        <v>0</v>
      </c>
      <c r="AJ2805" t="b">
        <f>ISNUMBER(Table1[[#This Row],[Total Salary  ]])</f>
        <v>1</v>
      </c>
      <c r="AK2805" t="str">
        <f>IFERROR(_xlfn.XLOOKUP(Table1[[#This Row],[Manager ID]],MANAGERS!A:A,MANAGERS!B:B),"Not Found")</f>
        <v>Manager_19</v>
      </c>
    </row>
    <row r="2806" spans="1:37" x14ac:dyDescent="0.2">
      <c r="A2806" t="s">
        <v>2476</v>
      </c>
      <c r="B2806" t="s">
        <v>71</v>
      </c>
      <c r="C2806" t="s">
        <v>15</v>
      </c>
      <c r="D2806" t="s">
        <v>43</v>
      </c>
      <c r="E2806" t="s">
        <v>65</v>
      </c>
      <c r="F2806" s="1">
        <v>43186</v>
      </c>
      <c r="G2806" s="1">
        <v>38098</v>
      </c>
      <c r="H2806">
        <v>63382</v>
      </c>
      <c r="I2806">
        <v>21495</v>
      </c>
      <c r="J2806">
        <v>64</v>
      </c>
      <c r="K2806">
        <v>54</v>
      </c>
      <c r="L2806" t="s">
        <v>53</v>
      </c>
      <c r="M2806">
        <v>101</v>
      </c>
      <c r="N2806">
        <f>Table1[[#This Row],[Basic Salary]]+Table1[[#This Row],[Bonus]]</f>
        <v>84877</v>
      </c>
      <c r="O2806" s="2">
        <f>Table1[[#This Row],[Bonus]]/Table1[[#This Row],[Basic Salary]]</f>
        <v>0.3391341390300085</v>
      </c>
      <c r="P2806">
        <f ca="1">DATEDIF(Table1[[#This Row],[Date of Birth]],TODAY(),"Y")</f>
        <v>22</v>
      </c>
      <c r="Q2806">
        <f ca="1">DATEDIF(Table1[[#This Row],[Joining Date]],TODAY(),"Y")</f>
        <v>8</v>
      </c>
      <c r="R2806" t="str">
        <f ca="1">IF(YEAR(Table1[[#This Row],[Joining Date]])=YEAR(TODAY()),"Yes","No")</f>
        <v>No</v>
      </c>
      <c r="S2806" t="str">
        <f ca="1">IF(Table1[[#This Row],[Experience]]&gt;5,"Yes","No")</f>
        <v>Yes</v>
      </c>
      <c r="T2806" t="str">
        <f>TEXT(Table1[[#This Row],[Joining Date]],"mmmm")</f>
        <v>March</v>
      </c>
      <c r="U2806" t="str">
        <f>TEXT(Table1[[#This Row],[Joining Date]],"yyyy")</f>
        <v>2018</v>
      </c>
      <c r="V2806" s="5">
        <f ca="1">TODAY()-Table1[[#This Row],[Joining Date]]</f>
        <v>3053</v>
      </c>
      <c r="W2806" t="str">
        <f>LEFT(Table1[[#This Row],[Employee Name]],FIND(" ",Table1[[#This Row],[Employee Name]])-1)</f>
        <v>Sneha</v>
      </c>
      <c r="X2806" t="str">
        <f>RIGHT(Table1[[#This Row],[Employee Name]],LEN(Table1[[#This Row],[Employee Name]])-FIND(" ",Table1[[#This Row],[Employee Name]]))</f>
        <v>Iyer</v>
      </c>
      <c r="Y2806" t="str">
        <f>Table1[[#This Row],[Department]]&amp;"-"&amp;Table1[[#This Row],[Employee ID]]</f>
        <v>Operations-E02420</v>
      </c>
      <c r="Z2806" t="str">
        <f>LEFT(Table1[[#This Row],[Department]],3)</f>
        <v>Ope</v>
      </c>
      <c r="AA2806" t="str">
        <f>_xlfn.XLOOKUP(Table1[[#This Row],[Manager ID]],MANAGERS!A:A,MANAGERS!B:B)</f>
        <v>Manager_1</v>
      </c>
      <c r="AB2806" t="str" cm="1">
        <f t="array" ref="AB2806">_xlfn.XLOOKUP(Table1[[#This Row],[Manager ID]],Table2[[#All],[Manager ID]],Table2[[#All],[Department Head]])</f>
        <v>Support</v>
      </c>
      <c r="AC2806" s="2">
        <f>_xlfn.XLOOKUP(Table1[[#This Row],[City]],L:L,O:O)</f>
        <v>0.23685887225230964</v>
      </c>
      <c r="AD2806" t="str" cm="1">
        <f t="array" ref="AD2806">_xlfn.IFS(Table1[[#This Row],[Performance Score]]&gt;=90,"Excellent",Table1[[#This Row],[Performance Score]]&gt;=75,"Good",Table1[[#This Row],[Performance Score]]&gt;=60,"Average",Table1[[#This Row],[Performance Score]]&lt;=60,"Need Improvement")</f>
        <v>Need Improvement</v>
      </c>
      <c r="AE2806" t="str">
        <f>IF(AND(Table1[[#This Row],[Attendance %]]&gt;=80,(Table1[[#This Row],[Performance Score]]&gt;=80)),"Eligible","Not Eligible")</f>
        <v>Not Eligible</v>
      </c>
      <c r="AF2806" t="str">
        <f>IF(Table1[[#This Row],[Performance Score]]&gt;=80,"High Performer","Low Performer")</f>
        <v>Low Performer</v>
      </c>
      <c r="AG2806" t="str" cm="1">
        <f t="array" aca="1" ref="AG2806" ca="1">_xlfn.IFS(Table1[[#This Row],[Experience]]&lt;=3,"Junior",Table1[[#This Row],[Experience]]&lt;=7,"Mid Level",Table1[[#This Row],[Experience]]&gt;=7,"Senior")</f>
        <v>Senior</v>
      </c>
      <c r="AH2806" t="str">
        <f>IF(Table1[[#This Row],[Attendance %]]&gt;75,"OK","Below 75")</f>
        <v>Below 75</v>
      </c>
      <c r="AI2806" t="b">
        <f>ISBLANK(Table1[[#This Row],[Employee ID]])</f>
        <v>0</v>
      </c>
      <c r="AJ2806" t="b">
        <f>ISNUMBER(Table1[[#This Row],[Total Salary  ]])</f>
        <v>1</v>
      </c>
      <c r="AK2806" t="str">
        <f>IFERROR(_xlfn.XLOOKUP(Table1[[#This Row],[Manager ID]],MANAGERS!A:A,MANAGERS!B:B),"Not Found")</f>
        <v>Manager_1</v>
      </c>
    </row>
    <row r="2807" spans="1:37" x14ac:dyDescent="0.2">
      <c r="A2807" t="s">
        <v>1830</v>
      </c>
      <c r="B2807" t="s">
        <v>42</v>
      </c>
      <c r="C2807" t="s">
        <v>21</v>
      </c>
      <c r="D2807" t="s">
        <v>25</v>
      </c>
      <c r="E2807" t="s">
        <v>65</v>
      </c>
      <c r="F2807" s="1">
        <v>45373</v>
      </c>
      <c r="G2807" s="1">
        <v>31792</v>
      </c>
      <c r="H2807">
        <v>55699</v>
      </c>
      <c r="I2807">
        <v>29165</v>
      </c>
      <c r="J2807">
        <v>62</v>
      </c>
      <c r="K2807">
        <v>86</v>
      </c>
      <c r="L2807" t="s">
        <v>37</v>
      </c>
      <c r="M2807">
        <v>107</v>
      </c>
      <c r="N2807">
        <f>Table1[[#This Row],[Basic Salary]]+Table1[[#This Row],[Bonus]]</f>
        <v>84864</v>
      </c>
      <c r="O2807" s="2">
        <f>Table1[[#This Row],[Bonus]]/Table1[[#This Row],[Basic Salary]]</f>
        <v>0.52361801827680932</v>
      </c>
      <c r="P2807">
        <f ca="1">DATEDIF(Table1[[#This Row],[Date of Birth]],TODAY(),"Y")</f>
        <v>39</v>
      </c>
      <c r="Q2807">
        <f ca="1">DATEDIF(Table1[[#This Row],[Joining Date]],TODAY(),"Y")</f>
        <v>2</v>
      </c>
      <c r="R2807" t="str">
        <f ca="1">IF(YEAR(Table1[[#This Row],[Joining Date]])=YEAR(TODAY()),"Yes","No")</f>
        <v>No</v>
      </c>
      <c r="S2807" t="str">
        <f ca="1">IF(Table1[[#This Row],[Experience]]&gt;5,"Yes","No")</f>
        <v>No</v>
      </c>
      <c r="T2807" t="str">
        <f>TEXT(Table1[[#This Row],[Joining Date]],"mmmm")</f>
        <v>March</v>
      </c>
      <c r="U2807" t="str">
        <f>TEXT(Table1[[#This Row],[Joining Date]],"yyyy")</f>
        <v>2024</v>
      </c>
      <c r="V2807" s="5">
        <f ca="1">TODAY()-Table1[[#This Row],[Joining Date]]</f>
        <v>866</v>
      </c>
      <c r="W2807" t="str">
        <f>LEFT(Table1[[#This Row],[Employee Name]],FIND(" ",Table1[[#This Row],[Employee Name]])-1)</f>
        <v>Krishna</v>
      </c>
      <c r="X2807" t="str">
        <f>RIGHT(Table1[[#This Row],[Employee Name]],LEN(Table1[[#This Row],[Employee Name]])-FIND(" ",Table1[[#This Row],[Employee Name]]))</f>
        <v>Chaitanya</v>
      </c>
      <c r="Y2807" t="str">
        <f>Table1[[#This Row],[Department]]&amp;"-"&amp;Table1[[#This Row],[Employee ID]]</f>
        <v>Finance-E01774</v>
      </c>
      <c r="Z2807" t="str">
        <f>LEFT(Table1[[#This Row],[Department]],3)</f>
        <v>Fin</v>
      </c>
      <c r="AA2807" t="str">
        <f>_xlfn.XLOOKUP(Table1[[#This Row],[Manager ID]],MANAGERS!A:A,MANAGERS!B:B)</f>
        <v>Manager_7</v>
      </c>
      <c r="AB2807" t="str" cm="1">
        <f t="array" ref="AB2807">_xlfn.XLOOKUP(Table1[[#This Row],[Manager ID]],Table2[[#All],[Manager ID]],Table2[[#All],[Department Head]])</f>
        <v>Operations</v>
      </c>
      <c r="AC2807" s="2">
        <f>_xlfn.XLOOKUP(Table1[[#This Row],[City]],L:L,O:O)</f>
        <v>0.24036902712549932</v>
      </c>
      <c r="AD2807" t="str" cm="1">
        <f t="array" ref="AD2807">_xlfn.IFS(Table1[[#This Row],[Performance Score]]&gt;=90,"Excellent",Table1[[#This Row],[Performance Score]]&gt;=75,"Good",Table1[[#This Row],[Performance Score]]&gt;=60,"Average",Table1[[#This Row],[Performance Score]]&lt;=60,"Need Improvement")</f>
        <v>Good</v>
      </c>
      <c r="AE2807" t="str">
        <f>IF(AND(Table1[[#This Row],[Attendance %]]&gt;=80,(Table1[[#This Row],[Performance Score]]&gt;=80)),"Eligible","Not Eligible")</f>
        <v>Not Eligible</v>
      </c>
      <c r="AF2807" t="str">
        <f>IF(Table1[[#This Row],[Performance Score]]&gt;=80,"High Performer","Low Performer")</f>
        <v>High Performer</v>
      </c>
      <c r="AG2807" t="str" cm="1">
        <f t="array" aca="1" ref="AG2807" ca="1">_xlfn.IFS(Table1[[#This Row],[Experience]]&lt;=3,"Junior",Table1[[#This Row],[Experience]]&lt;=7,"Mid Level",Table1[[#This Row],[Experience]]&gt;=7,"Senior")</f>
        <v>Junior</v>
      </c>
      <c r="AH2807" t="str">
        <f>IF(Table1[[#This Row],[Attendance %]]&gt;75,"OK","Below 75")</f>
        <v>Below 75</v>
      </c>
      <c r="AI2807" t="b">
        <f>ISBLANK(Table1[[#This Row],[Employee ID]])</f>
        <v>0</v>
      </c>
      <c r="AJ2807" t="b">
        <f>ISNUMBER(Table1[[#This Row],[Total Salary  ]])</f>
        <v>1</v>
      </c>
      <c r="AK2807" t="str">
        <f>IFERROR(_xlfn.XLOOKUP(Table1[[#This Row],[Manager ID]],MANAGERS!A:A,MANAGERS!B:B),"Not Found")</f>
        <v>Manager_7</v>
      </c>
    </row>
    <row r="2808" spans="1:37" x14ac:dyDescent="0.2">
      <c r="A2808" t="s">
        <v>2810</v>
      </c>
      <c r="B2808" t="s">
        <v>89</v>
      </c>
      <c r="C2808" t="s">
        <v>15</v>
      </c>
      <c r="D2808" t="s">
        <v>43</v>
      </c>
      <c r="E2808" t="s">
        <v>65</v>
      </c>
      <c r="F2808" s="1">
        <v>43588</v>
      </c>
      <c r="G2808" s="1">
        <v>41212</v>
      </c>
      <c r="H2808">
        <v>61057</v>
      </c>
      <c r="I2808">
        <v>23803</v>
      </c>
      <c r="J2808">
        <v>73</v>
      </c>
      <c r="K2808">
        <v>47</v>
      </c>
      <c r="L2808" t="s">
        <v>37</v>
      </c>
      <c r="M2808">
        <v>104</v>
      </c>
      <c r="N2808">
        <f>Table1[[#This Row],[Basic Salary]]+Table1[[#This Row],[Bonus]]</f>
        <v>84860</v>
      </c>
      <c r="O2808" s="2">
        <f>Table1[[#This Row],[Bonus]]/Table1[[#This Row],[Basic Salary]]</f>
        <v>0.38984882978200697</v>
      </c>
      <c r="P2808">
        <f ca="1">DATEDIF(Table1[[#This Row],[Date of Birth]],TODAY(),"Y")</f>
        <v>13</v>
      </c>
      <c r="Q2808">
        <f ca="1">DATEDIF(Table1[[#This Row],[Joining Date]],TODAY(),"Y")</f>
        <v>7</v>
      </c>
      <c r="R2808" t="str">
        <f ca="1">IF(YEAR(Table1[[#This Row],[Joining Date]])=YEAR(TODAY()),"Yes","No")</f>
        <v>No</v>
      </c>
      <c r="S2808" t="str">
        <f ca="1">IF(Table1[[#This Row],[Experience]]&gt;5,"Yes","No")</f>
        <v>Yes</v>
      </c>
      <c r="T2808" t="str">
        <f>TEXT(Table1[[#This Row],[Joining Date]],"mmmm")</f>
        <v>May</v>
      </c>
      <c r="U2808" t="str">
        <f>TEXT(Table1[[#This Row],[Joining Date]],"yyyy")</f>
        <v>2019</v>
      </c>
      <c r="V2808" s="5">
        <f ca="1">TODAY()-Table1[[#This Row],[Joining Date]]</f>
        <v>2651</v>
      </c>
      <c r="W2808" t="str">
        <f>LEFT(Table1[[#This Row],[Employee Name]],FIND(" ",Table1[[#This Row],[Employee Name]])-1)</f>
        <v>Tarun</v>
      </c>
      <c r="X2808" t="str">
        <f>RIGHT(Table1[[#This Row],[Employee Name]],LEN(Table1[[#This Row],[Employee Name]])-FIND(" ",Table1[[#This Row],[Employee Name]]))</f>
        <v>Verma</v>
      </c>
      <c r="Y2808" t="str">
        <f>Table1[[#This Row],[Department]]&amp;"-"&amp;Table1[[#This Row],[Employee ID]]</f>
        <v>Operations-E02754</v>
      </c>
      <c r="Z2808" t="str">
        <f>LEFT(Table1[[#This Row],[Department]],3)</f>
        <v>Ope</v>
      </c>
      <c r="AA2808" t="str">
        <f>_xlfn.XLOOKUP(Table1[[#This Row],[Manager ID]],MANAGERS!A:A,MANAGERS!B:B)</f>
        <v>Manager_4</v>
      </c>
      <c r="AB2808" t="str" cm="1">
        <f t="array" ref="AB2808">_xlfn.XLOOKUP(Table1[[#This Row],[Manager ID]],Table2[[#All],[Manager ID]],Table2[[#All],[Department Head]])</f>
        <v>Finance</v>
      </c>
      <c r="AC2808" s="2">
        <f>_xlfn.XLOOKUP(Table1[[#This Row],[City]],L:L,O:O)</f>
        <v>0.24036902712549932</v>
      </c>
      <c r="AD2808" t="str" cm="1">
        <f t="array" ref="AD2808">_xlfn.IFS(Table1[[#This Row],[Performance Score]]&gt;=90,"Excellent",Table1[[#This Row],[Performance Score]]&gt;=75,"Good",Table1[[#This Row],[Performance Score]]&gt;=60,"Average",Table1[[#This Row],[Performance Score]]&lt;=60,"Need Improvement")</f>
        <v>Need Improvement</v>
      </c>
      <c r="AE2808" t="str">
        <f>IF(AND(Table1[[#This Row],[Attendance %]]&gt;=80,(Table1[[#This Row],[Performance Score]]&gt;=80)),"Eligible","Not Eligible")</f>
        <v>Not Eligible</v>
      </c>
      <c r="AF2808" t="str">
        <f>IF(Table1[[#This Row],[Performance Score]]&gt;=80,"High Performer","Low Performer")</f>
        <v>Low Performer</v>
      </c>
      <c r="AG2808" t="str" cm="1">
        <f t="array" aca="1" ref="AG2808" ca="1">_xlfn.IFS(Table1[[#This Row],[Experience]]&lt;=3,"Junior",Table1[[#This Row],[Experience]]&lt;=7,"Mid Level",Table1[[#This Row],[Experience]]&gt;=7,"Senior")</f>
        <v>Mid Level</v>
      </c>
      <c r="AH2808" t="str">
        <f>IF(Table1[[#This Row],[Attendance %]]&gt;75,"OK","Below 75")</f>
        <v>Below 75</v>
      </c>
      <c r="AI2808" t="b">
        <f>ISBLANK(Table1[[#This Row],[Employee ID]])</f>
        <v>0</v>
      </c>
      <c r="AJ2808" t="b">
        <f>ISNUMBER(Table1[[#This Row],[Total Salary  ]])</f>
        <v>1</v>
      </c>
      <c r="AK2808" t="str">
        <f>IFERROR(_xlfn.XLOOKUP(Table1[[#This Row],[Manager ID]],MANAGERS!A:A,MANAGERS!B:B),"Not Found")</f>
        <v>Manager_4</v>
      </c>
    </row>
    <row r="2809" spans="1:37" x14ac:dyDescent="0.2">
      <c r="A2809" t="s">
        <v>1326</v>
      </c>
      <c r="B2809" t="s">
        <v>69</v>
      </c>
      <c r="C2809" t="s">
        <v>21</v>
      </c>
      <c r="D2809" t="s">
        <v>43</v>
      </c>
      <c r="E2809" t="s">
        <v>51</v>
      </c>
      <c r="F2809" s="1">
        <v>43292</v>
      </c>
      <c r="G2809" s="1">
        <v>30850</v>
      </c>
      <c r="H2809">
        <v>70527</v>
      </c>
      <c r="I2809">
        <v>14332</v>
      </c>
      <c r="J2809">
        <v>70</v>
      </c>
      <c r="K2809">
        <v>47</v>
      </c>
      <c r="L2809" t="s">
        <v>31</v>
      </c>
      <c r="M2809">
        <v>109</v>
      </c>
      <c r="N2809">
        <f>Table1[[#This Row],[Basic Salary]]+Table1[[#This Row],[Bonus]]</f>
        <v>84859</v>
      </c>
      <c r="O2809" s="2">
        <f>Table1[[#This Row],[Bonus]]/Table1[[#This Row],[Basic Salary]]</f>
        <v>0.20321295390417854</v>
      </c>
      <c r="P2809">
        <f ca="1">DATEDIF(Table1[[#This Row],[Date of Birth]],TODAY(),"Y")</f>
        <v>42</v>
      </c>
      <c r="Q2809">
        <f ca="1">DATEDIF(Table1[[#This Row],[Joining Date]],TODAY(),"Y")</f>
        <v>8</v>
      </c>
      <c r="R2809" t="str">
        <f ca="1">IF(YEAR(Table1[[#This Row],[Joining Date]])=YEAR(TODAY()),"Yes","No")</f>
        <v>No</v>
      </c>
      <c r="S2809" t="str">
        <f ca="1">IF(Table1[[#This Row],[Experience]]&gt;5,"Yes","No")</f>
        <v>Yes</v>
      </c>
      <c r="T2809" t="str">
        <f>TEXT(Table1[[#This Row],[Joining Date]],"mmmm")</f>
        <v>July</v>
      </c>
      <c r="U2809" t="str">
        <f>TEXT(Table1[[#This Row],[Joining Date]],"yyyy")</f>
        <v>2018</v>
      </c>
      <c r="V2809" s="5">
        <f ca="1">TODAY()-Table1[[#This Row],[Joining Date]]</f>
        <v>2947</v>
      </c>
      <c r="W2809" t="str">
        <f>LEFT(Table1[[#This Row],[Employee Name]],FIND(" ",Table1[[#This Row],[Employee Name]])-1)</f>
        <v>Neha</v>
      </c>
      <c r="X2809" t="str">
        <f>RIGHT(Table1[[#This Row],[Employee Name]],LEN(Table1[[#This Row],[Employee Name]])-FIND(" ",Table1[[#This Row],[Employee Name]]))</f>
        <v>Kulkarni</v>
      </c>
      <c r="Y2809" t="str">
        <f>Table1[[#This Row],[Department]]&amp;"-"&amp;Table1[[#This Row],[Employee ID]]</f>
        <v>Operations-E01270</v>
      </c>
      <c r="Z2809" t="str">
        <f>LEFT(Table1[[#This Row],[Department]],3)</f>
        <v>Ope</v>
      </c>
      <c r="AA2809" t="str">
        <f>_xlfn.XLOOKUP(Table1[[#This Row],[Manager ID]],MANAGERS!A:A,MANAGERS!B:B)</f>
        <v>Manager_9</v>
      </c>
      <c r="AB2809" t="str" cm="1">
        <f t="array" ref="AB2809">_xlfn.XLOOKUP(Table1[[#This Row],[Manager ID]],Table2[[#All],[Manager ID]],Table2[[#All],[Department Head]])</f>
        <v>Sales</v>
      </c>
      <c r="AC2809" s="2">
        <f>_xlfn.XLOOKUP(Table1[[#This Row],[City]],L:L,O:O)</f>
        <v>0.241864189087755</v>
      </c>
      <c r="AD2809" t="str" cm="1">
        <f t="array" ref="AD2809">_xlfn.IFS(Table1[[#This Row],[Performance Score]]&gt;=90,"Excellent",Table1[[#This Row],[Performance Score]]&gt;=75,"Good",Table1[[#This Row],[Performance Score]]&gt;=60,"Average",Table1[[#This Row],[Performance Score]]&lt;=60,"Need Improvement")</f>
        <v>Need Improvement</v>
      </c>
      <c r="AE2809" t="str">
        <f>IF(AND(Table1[[#This Row],[Attendance %]]&gt;=80,(Table1[[#This Row],[Performance Score]]&gt;=80)),"Eligible","Not Eligible")</f>
        <v>Not Eligible</v>
      </c>
      <c r="AF2809" t="str">
        <f>IF(Table1[[#This Row],[Performance Score]]&gt;=80,"High Performer","Low Performer")</f>
        <v>Low Performer</v>
      </c>
      <c r="AG2809" t="str" cm="1">
        <f t="array" aca="1" ref="AG2809" ca="1">_xlfn.IFS(Table1[[#This Row],[Experience]]&lt;=3,"Junior",Table1[[#This Row],[Experience]]&lt;=7,"Mid Level",Table1[[#This Row],[Experience]]&gt;=7,"Senior")</f>
        <v>Senior</v>
      </c>
      <c r="AH2809" t="str">
        <f>IF(Table1[[#This Row],[Attendance %]]&gt;75,"OK","Below 75")</f>
        <v>Below 75</v>
      </c>
      <c r="AI2809" t="b">
        <f>ISBLANK(Table1[[#This Row],[Employee ID]])</f>
        <v>0</v>
      </c>
      <c r="AJ2809" t="b">
        <f>ISNUMBER(Table1[[#This Row],[Total Salary  ]])</f>
        <v>1</v>
      </c>
      <c r="AK2809" t="str">
        <f>IFERROR(_xlfn.XLOOKUP(Table1[[#This Row],[Manager ID]],MANAGERS!A:A,MANAGERS!B:B),"Not Found")</f>
        <v>Manager_9</v>
      </c>
    </row>
    <row r="2810" spans="1:37" x14ac:dyDescent="0.2">
      <c r="A2810" t="s">
        <v>94</v>
      </c>
      <c r="B2810" t="s">
        <v>95</v>
      </c>
      <c r="C2810" t="s">
        <v>15</v>
      </c>
      <c r="D2810" t="s">
        <v>25</v>
      </c>
      <c r="E2810" t="s">
        <v>65</v>
      </c>
      <c r="F2810" s="1">
        <v>46003</v>
      </c>
      <c r="G2810" s="1">
        <v>32121</v>
      </c>
      <c r="H2810">
        <v>79040</v>
      </c>
      <c r="I2810">
        <v>5812</v>
      </c>
      <c r="J2810">
        <v>71</v>
      </c>
      <c r="K2810">
        <v>87</v>
      </c>
      <c r="L2810" t="s">
        <v>31</v>
      </c>
      <c r="M2810">
        <v>114</v>
      </c>
      <c r="N2810">
        <f>Table1[[#This Row],[Basic Salary]]+Table1[[#This Row],[Bonus]]</f>
        <v>84852</v>
      </c>
      <c r="O2810" s="2">
        <f>Table1[[#This Row],[Bonus]]/Table1[[#This Row],[Basic Salary]]</f>
        <v>7.3532388663967607E-2</v>
      </c>
      <c r="P2810">
        <f ca="1">DATEDIF(Table1[[#This Row],[Date of Birth]],TODAY(),"Y")</f>
        <v>38</v>
      </c>
      <c r="Q2810">
        <f ca="1">DATEDIF(Table1[[#This Row],[Joining Date]],TODAY(),"Y")</f>
        <v>0</v>
      </c>
      <c r="R2810" t="str">
        <f ca="1">IF(YEAR(Table1[[#This Row],[Joining Date]])=YEAR(TODAY()),"Yes","No")</f>
        <v>No</v>
      </c>
      <c r="S2810" t="str">
        <f ca="1">IF(Table1[[#This Row],[Experience]]&gt;5,"Yes","No")</f>
        <v>No</v>
      </c>
      <c r="T2810" t="str">
        <f>TEXT(Table1[[#This Row],[Joining Date]],"mmmm")</f>
        <v>December</v>
      </c>
      <c r="U2810" t="str">
        <f>TEXT(Table1[[#This Row],[Joining Date]],"yyyy")</f>
        <v>2025</v>
      </c>
      <c r="V2810" s="5">
        <f ca="1">TODAY()-Table1[[#This Row],[Joining Date]]</f>
        <v>236</v>
      </c>
      <c r="W2810" t="str">
        <f>LEFT(Table1[[#This Row],[Employee Name]],FIND(" ",Table1[[#This Row],[Employee Name]])-1)</f>
        <v>Ajay</v>
      </c>
      <c r="X2810" t="str">
        <f>RIGHT(Table1[[#This Row],[Employee Name]],LEN(Table1[[#This Row],[Employee Name]])-FIND(" ",Table1[[#This Row],[Employee Name]]))</f>
        <v>Singh</v>
      </c>
      <c r="Y2810" t="str">
        <f>Table1[[#This Row],[Department]]&amp;"-"&amp;Table1[[#This Row],[Employee ID]]</f>
        <v>Finance-E00040</v>
      </c>
      <c r="Z2810" t="str">
        <f>LEFT(Table1[[#This Row],[Department]],3)</f>
        <v>Fin</v>
      </c>
      <c r="AA2810" t="str">
        <f>_xlfn.XLOOKUP(Table1[[#This Row],[Manager ID]],MANAGERS!A:A,MANAGERS!B:B)</f>
        <v>Manager_14</v>
      </c>
      <c r="AB2810" t="str" cm="1">
        <f t="array" ref="AB2810">_xlfn.XLOOKUP(Table1[[#This Row],[Manager ID]],Table2[[#All],[Manager ID]],Table2[[#All],[Department Head]])</f>
        <v>Marketing</v>
      </c>
      <c r="AC2810" s="2">
        <f>_xlfn.XLOOKUP(Table1[[#This Row],[City]],L:L,O:O)</f>
        <v>0.241864189087755</v>
      </c>
      <c r="AD2810" t="str" cm="1">
        <f t="array" ref="AD2810">_xlfn.IFS(Table1[[#This Row],[Performance Score]]&gt;=90,"Excellent",Table1[[#This Row],[Performance Score]]&gt;=75,"Good",Table1[[#This Row],[Performance Score]]&gt;=60,"Average",Table1[[#This Row],[Performance Score]]&lt;=60,"Need Improvement")</f>
        <v>Good</v>
      </c>
      <c r="AE2810" t="str">
        <f>IF(AND(Table1[[#This Row],[Attendance %]]&gt;=80,(Table1[[#This Row],[Performance Score]]&gt;=80)),"Eligible","Not Eligible")</f>
        <v>Not Eligible</v>
      </c>
      <c r="AF2810" t="str">
        <f>IF(Table1[[#This Row],[Performance Score]]&gt;=80,"High Performer","Low Performer")</f>
        <v>High Performer</v>
      </c>
      <c r="AG2810" t="str" cm="1">
        <f t="array" aca="1" ref="AG2810" ca="1">_xlfn.IFS(Table1[[#This Row],[Experience]]&lt;=3,"Junior",Table1[[#This Row],[Experience]]&lt;=7,"Mid Level",Table1[[#This Row],[Experience]]&gt;=7,"Senior")</f>
        <v>Junior</v>
      </c>
      <c r="AH2810" t="str">
        <f>IF(Table1[[#This Row],[Attendance %]]&gt;75,"OK","Below 75")</f>
        <v>Below 75</v>
      </c>
      <c r="AI2810" t="b">
        <f>ISBLANK(Table1[[#This Row],[Employee ID]])</f>
        <v>0</v>
      </c>
      <c r="AJ2810" t="b">
        <f>ISNUMBER(Table1[[#This Row],[Total Salary  ]])</f>
        <v>1</v>
      </c>
      <c r="AK2810" t="str">
        <f>IFERROR(_xlfn.XLOOKUP(Table1[[#This Row],[Manager ID]],MANAGERS!A:A,MANAGERS!B:B),"Not Found")</f>
        <v>Manager_14</v>
      </c>
    </row>
    <row r="2811" spans="1:37" x14ac:dyDescent="0.2">
      <c r="A2811" t="s">
        <v>4210</v>
      </c>
      <c r="B2811" t="s">
        <v>50</v>
      </c>
      <c r="C2811" t="s">
        <v>15</v>
      </c>
      <c r="D2811" t="s">
        <v>81</v>
      </c>
      <c r="E2811" t="s">
        <v>17</v>
      </c>
      <c r="F2811" s="1">
        <v>43438</v>
      </c>
      <c r="G2811" s="1">
        <v>32989</v>
      </c>
      <c r="H2811">
        <v>65020</v>
      </c>
      <c r="I2811">
        <v>19814</v>
      </c>
      <c r="J2811">
        <v>92</v>
      </c>
      <c r="K2811">
        <v>95</v>
      </c>
      <c r="L2811" t="s">
        <v>37</v>
      </c>
      <c r="M2811">
        <v>115</v>
      </c>
      <c r="N2811">
        <f>Table1[[#This Row],[Basic Salary]]+Table1[[#This Row],[Bonus]]</f>
        <v>84834</v>
      </c>
      <c r="O2811" s="2">
        <f>Table1[[#This Row],[Bonus]]/Table1[[#This Row],[Basic Salary]]</f>
        <v>0.30473700399876963</v>
      </c>
      <c r="P2811">
        <f ca="1">DATEDIF(Table1[[#This Row],[Date of Birth]],TODAY(),"Y")</f>
        <v>36</v>
      </c>
      <c r="Q2811">
        <f ca="1">DATEDIF(Table1[[#This Row],[Joining Date]],TODAY(),"Y")</f>
        <v>7</v>
      </c>
      <c r="R2811" t="str">
        <f ca="1">IF(YEAR(Table1[[#This Row],[Joining Date]])=YEAR(TODAY()),"Yes","No")</f>
        <v>No</v>
      </c>
      <c r="S2811" t="str">
        <f ca="1">IF(Table1[[#This Row],[Experience]]&gt;5,"Yes","No")</f>
        <v>Yes</v>
      </c>
      <c r="T2811" t="str">
        <f>TEXT(Table1[[#This Row],[Joining Date]],"mmmm")</f>
        <v>December</v>
      </c>
      <c r="U2811" t="str">
        <f>TEXT(Table1[[#This Row],[Joining Date]],"yyyy")</f>
        <v>2018</v>
      </c>
      <c r="V2811" s="5">
        <f ca="1">TODAY()-Table1[[#This Row],[Joining Date]]</f>
        <v>2801</v>
      </c>
      <c r="W2811" t="str">
        <f>LEFT(Table1[[#This Row],[Employee Name]],FIND(" ",Table1[[#This Row],[Employee Name]])-1)</f>
        <v>Ravi</v>
      </c>
      <c r="X2811" t="str">
        <f>RIGHT(Table1[[#This Row],[Employee Name]],LEN(Table1[[#This Row],[Employee Name]])-FIND(" ",Table1[[#This Row],[Employee Name]]))</f>
        <v>Teja</v>
      </c>
      <c r="Y2811" t="str">
        <f>Table1[[#This Row],[Department]]&amp;"-"&amp;Table1[[#This Row],[Employee ID]]</f>
        <v>Sales-E04154</v>
      </c>
      <c r="Z2811" t="str">
        <f>LEFT(Table1[[#This Row],[Department]],3)</f>
        <v>Sal</v>
      </c>
      <c r="AA2811" t="str">
        <f>_xlfn.XLOOKUP(Table1[[#This Row],[Manager ID]],MANAGERS!A:A,MANAGERS!B:B)</f>
        <v>Manager_15</v>
      </c>
      <c r="AB2811" t="str" cm="1">
        <f t="array" ref="AB2811">_xlfn.XLOOKUP(Table1[[#This Row],[Manager ID]],Table2[[#All],[Manager ID]],Table2[[#All],[Department Head]])</f>
        <v>Support</v>
      </c>
      <c r="AC2811" s="2">
        <f>_xlfn.XLOOKUP(Table1[[#This Row],[City]],L:L,O:O)</f>
        <v>0.24036902712549932</v>
      </c>
      <c r="AD2811" t="str" cm="1">
        <f t="array" ref="AD2811">_xlfn.IFS(Table1[[#This Row],[Performance Score]]&gt;=90,"Excellent",Table1[[#This Row],[Performance Score]]&gt;=75,"Good",Table1[[#This Row],[Performance Score]]&gt;=60,"Average",Table1[[#This Row],[Performance Score]]&lt;=60,"Need Improvement")</f>
        <v>Excellent</v>
      </c>
      <c r="AE2811" t="str">
        <f>IF(AND(Table1[[#This Row],[Attendance %]]&gt;=80,(Table1[[#This Row],[Performance Score]]&gt;=80)),"Eligible","Not Eligible")</f>
        <v>Eligible</v>
      </c>
      <c r="AF2811" t="str">
        <f>IF(Table1[[#This Row],[Performance Score]]&gt;=80,"High Performer","Low Performer")</f>
        <v>High Performer</v>
      </c>
      <c r="AG2811" t="str" cm="1">
        <f t="array" aca="1" ref="AG2811" ca="1">_xlfn.IFS(Table1[[#This Row],[Experience]]&lt;=3,"Junior",Table1[[#This Row],[Experience]]&lt;=7,"Mid Level",Table1[[#This Row],[Experience]]&gt;=7,"Senior")</f>
        <v>Mid Level</v>
      </c>
      <c r="AH2811" t="str">
        <f>IF(Table1[[#This Row],[Attendance %]]&gt;75,"OK","Below 75")</f>
        <v>OK</v>
      </c>
      <c r="AI2811" t="b">
        <f>ISBLANK(Table1[[#This Row],[Employee ID]])</f>
        <v>0</v>
      </c>
      <c r="AJ2811" t="b">
        <f>ISNUMBER(Table1[[#This Row],[Total Salary  ]])</f>
        <v>1</v>
      </c>
      <c r="AK2811" t="str">
        <f>IFERROR(_xlfn.XLOOKUP(Table1[[#This Row],[Manager ID]],MANAGERS!A:A,MANAGERS!B:B),"Not Found")</f>
        <v>Manager_15</v>
      </c>
    </row>
    <row r="2812" spans="1:37" x14ac:dyDescent="0.2">
      <c r="A2812" t="s">
        <v>4418</v>
      </c>
      <c r="B2812" t="s">
        <v>45</v>
      </c>
      <c r="C2812" t="s">
        <v>15</v>
      </c>
      <c r="D2812" t="s">
        <v>16</v>
      </c>
      <c r="E2812" t="s">
        <v>65</v>
      </c>
      <c r="F2812" s="1">
        <v>45922</v>
      </c>
      <c r="G2812" s="1">
        <v>39446</v>
      </c>
      <c r="H2812">
        <v>71910</v>
      </c>
      <c r="I2812">
        <v>12875</v>
      </c>
      <c r="J2812">
        <v>98</v>
      </c>
      <c r="K2812">
        <v>63</v>
      </c>
      <c r="L2812" t="s">
        <v>37</v>
      </c>
      <c r="M2812">
        <v>113</v>
      </c>
      <c r="N2812">
        <f>Table1[[#This Row],[Basic Salary]]+Table1[[#This Row],[Bonus]]</f>
        <v>84785</v>
      </c>
      <c r="O2812" s="2">
        <f>Table1[[#This Row],[Bonus]]/Table1[[#This Row],[Basic Salary]]</f>
        <v>0.1790432485050758</v>
      </c>
      <c r="P2812">
        <f ca="1">DATEDIF(Table1[[#This Row],[Date of Birth]],TODAY(),"Y")</f>
        <v>18</v>
      </c>
      <c r="Q2812">
        <f ca="1">DATEDIF(Table1[[#This Row],[Joining Date]],TODAY(),"Y")</f>
        <v>0</v>
      </c>
      <c r="R2812" t="str">
        <f ca="1">IF(YEAR(Table1[[#This Row],[Joining Date]])=YEAR(TODAY()),"Yes","No")</f>
        <v>No</v>
      </c>
      <c r="S2812" t="str">
        <f ca="1">IF(Table1[[#This Row],[Experience]]&gt;5,"Yes","No")</f>
        <v>No</v>
      </c>
      <c r="T2812" t="str">
        <f>TEXT(Table1[[#This Row],[Joining Date]],"mmmm")</f>
        <v>September</v>
      </c>
      <c r="U2812" t="str">
        <f>TEXT(Table1[[#This Row],[Joining Date]],"yyyy")</f>
        <v>2025</v>
      </c>
      <c r="V2812" s="5">
        <f ca="1">TODAY()-Table1[[#This Row],[Joining Date]]</f>
        <v>317</v>
      </c>
      <c r="W2812" t="str">
        <f>LEFT(Table1[[#This Row],[Employee Name]],FIND(" ",Table1[[#This Row],[Employee Name]])-1)</f>
        <v>Ananya</v>
      </c>
      <c r="X2812" t="str">
        <f>RIGHT(Table1[[#This Row],[Employee Name]],LEN(Table1[[#This Row],[Employee Name]])-FIND(" ",Table1[[#This Row],[Employee Name]]))</f>
        <v>Rao</v>
      </c>
      <c r="Y2812" t="str">
        <f>Table1[[#This Row],[Department]]&amp;"-"&amp;Table1[[#This Row],[Employee ID]]</f>
        <v>HR-E04362</v>
      </c>
      <c r="Z2812" t="str">
        <f>LEFT(Table1[[#This Row],[Department]],3)</f>
        <v>HR</v>
      </c>
      <c r="AA2812" t="str">
        <f>_xlfn.XLOOKUP(Table1[[#This Row],[Manager ID]],MANAGERS!A:A,MANAGERS!B:B)</f>
        <v>Manager_13</v>
      </c>
      <c r="AB2812" t="str" cm="1">
        <f t="array" ref="AB2812">_xlfn.XLOOKUP(Table1[[#This Row],[Manager ID]],Table2[[#All],[Manager ID]],Table2[[#All],[Department Head]])</f>
        <v>HR</v>
      </c>
      <c r="AC2812" s="2">
        <f>_xlfn.XLOOKUP(Table1[[#This Row],[City]],L:L,O:O)</f>
        <v>0.24036902712549932</v>
      </c>
      <c r="AD2812" t="str" cm="1">
        <f t="array" ref="AD2812">_xlfn.IFS(Table1[[#This Row],[Performance Score]]&gt;=90,"Excellent",Table1[[#This Row],[Performance Score]]&gt;=75,"Good",Table1[[#This Row],[Performance Score]]&gt;=60,"Average",Table1[[#This Row],[Performance Score]]&lt;=60,"Need Improvement")</f>
        <v>Average</v>
      </c>
      <c r="AE2812" t="str">
        <f>IF(AND(Table1[[#This Row],[Attendance %]]&gt;=80,(Table1[[#This Row],[Performance Score]]&gt;=80)),"Eligible","Not Eligible")</f>
        <v>Not Eligible</v>
      </c>
      <c r="AF2812" t="str">
        <f>IF(Table1[[#This Row],[Performance Score]]&gt;=80,"High Performer","Low Performer")</f>
        <v>Low Performer</v>
      </c>
      <c r="AG2812" t="str" cm="1">
        <f t="array" aca="1" ref="AG2812" ca="1">_xlfn.IFS(Table1[[#This Row],[Experience]]&lt;=3,"Junior",Table1[[#This Row],[Experience]]&lt;=7,"Mid Level",Table1[[#This Row],[Experience]]&gt;=7,"Senior")</f>
        <v>Junior</v>
      </c>
      <c r="AH2812" t="str">
        <f>IF(Table1[[#This Row],[Attendance %]]&gt;75,"OK","Below 75")</f>
        <v>OK</v>
      </c>
      <c r="AI2812" t="b">
        <f>ISBLANK(Table1[[#This Row],[Employee ID]])</f>
        <v>0</v>
      </c>
      <c r="AJ2812" t="b">
        <f>ISNUMBER(Table1[[#This Row],[Total Salary  ]])</f>
        <v>1</v>
      </c>
      <c r="AK2812" t="str">
        <f>IFERROR(_xlfn.XLOOKUP(Table1[[#This Row],[Manager ID]],MANAGERS!A:A,MANAGERS!B:B),"Not Found")</f>
        <v>Manager_13</v>
      </c>
    </row>
    <row r="2813" spans="1:37" x14ac:dyDescent="0.2">
      <c r="A2813" t="s">
        <v>3949</v>
      </c>
      <c r="B2813" t="s">
        <v>71</v>
      </c>
      <c r="C2813" t="s">
        <v>21</v>
      </c>
      <c r="D2813" t="s">
        <v>25</v>
      </c>
      <c r="E2813" t="s">
        <v>30</v>
      </c>
      <c r="F2813" s="1">
        <v>42551</v>
      </c>
      <c r="G2813" s="1">
        <v>30442</v>
      </c>
      <c r="H2813">
        <v>59047</v>
      </c>
      <c r="I2813">
        <v>25722</v>
      </c>
      <c r="J2813">
        <v>65</v>
      </c>
      <c r="K2813">
        <v>87</v>
      </c>
      <c r="L2813" t="s">
        <v>37</v>
      </c>
      <c r="M2813">
        <v>101</v>
      </c>
      <c r="N2813">
        <f>Table1[[#This Row],[Basic Salary]]+Table1[[#This Row],[Bonus]]</f>
        <v>84769</v>
      </c>
      <c r="O2813" s="2">
        <f>Table1[[#This Row],[Bonus]]/Table1[[#This Row],[Basic Salary]]</f>
        <v>0.43561908310329062</v>
      </c>
      <c r="P2813">
        <f ca="1">DATEDIF(Table1[[#This Row],[Date of Birth]],TODAY(),"Y")</f>
        <v>43</v>
      </c>
      <c r="Q2813">
        <f ca="1">DATEDIF(Table1[[#This Row],[Joining Date]],TODAY(),"Y")</f>
        <v>10</v>
      </c>
      <c r="R2813" t="str">
        <f ca="1">IF(YEAR(Table1[[#This Row],[Joining Date]])=YEAR(TODAY()),"Yes","No")</f>
        <v>No</v>
      </c>
      <c r="S2813" t="str">
        <f ca="1">IF(Table1[[#This Row],[Experience]]&gt;5,"Yes","No")</f>
        <v>Yes</v>
      </c>
      <c r="T2813" t="str">
        <f>TEXT(Table1[[#This Row],[Joining Date]],"mmmm")</f>
        <v>June</v>
      </c>
      <c r="U2813" t="str">
        <f>TEXT(Table1[[#This Row],[Joining Date]],"yyyy")</f>
        <v>2016</v>
      </c>
      <c r="V2813" s="5">
        <f ca="1">TODAY()-Table1[[#This Row],[Joining Date]]</f>
        <v>3688</v>
      </c>
      <c r="W2813" t="str">
        <f>LEFT(Table1[[#This Row],[Employee Name]],FIND(" ",Table1[[#This Row],[Employee Name]])-1)</f>
        <v>Sneha</v>
      </c>
      <c r="X2813" t="str">
        <f>RIGHT(Table1[[#This Row],[Employee Name]],LEN(Table1[[#This Row],[Employee Name]])-FIND(" ",Table1[[#This Row],[Employee Name]]))</f>
        <v>Iyer</v>
      </c>
      <c r="Y2813" t="str">
        <f>Table1[[#This Row],[Department]]&amp;"-"&amp;Table1[[#This Row],[Employee ID]]</f>
        <v>Finance-E03893</v>
      </c>
      <c r="Z2813" t="str">
        <f>LEFT(Table1[[#This Row],[Department]],3)</f>
        <v>Fin</v>
      </c>
      <c r="AA2813" t="str">
        <f>_xlfn.XLOOKUP(Table1[[#This Row],[Manager ID]],MANAGERS!A:A,MANAGERS!B:B)</f>
        <v>Manager_1</v>
      </c>
      <c r="AB2813" t="str" cm="1">
        <f t="array" ref="AB2813">_xlfn.XLOOKUP(Table1[[#This Row],[Manager ID]],Table2[[#All],[Manager ID]],Table2[[#All],[Department Head]])</f>
        <v>Support</v>
      </c>
      <c r="AC2813" s="2">
        <f>_xlfn.XLOOKUP(Table1[[#This Row],[City]],L:L,O:O)</f>
        <v>0.24036902712549932</v>
      </c>
      <c r="AD2813" t="str" cm="1">
        <f t="array" ref="AD2813">_xlfn.IFS(Table1[[#This Row],[Performance Score]]&gt;=90,"Excellent",Table1[[#This Row],[Performance Score]]&gt;=75,"Good",Table1[[#This Row],[Performance Score]]&gt;=60,"Average",Table1[[#This Row],[Performance Score]]&lt;=60,"Need Improvement")</f>
        <v>Good</v>
      </c>
      <c r="AE2813" t="str">
        <f>IF(AND(Table1[[#This Row],[Attendance %]]&gt;=80,(Table1[[#This Row],[Performance Score]]&gt;=80)),"Eligible","Not Eligible")</f>
        <v>Not Eligible</v>
      </c>
      <c r="AF2813" t="str">
        <f>IF(Table1[[#This Row],[Performance Score]]&gt;=80,"High Performer","Low Performer")</f>
        <v>High Performer</v>
      </c>
      <c r="AG2813" t="str" cm="1">
        <f t="array" aca="1" ref="AG2813" ca="1">_xlfn.IFS(Table1[[#This Row],[Experience]]&lt;=3,"Junior",Table1[[#This Row],[Experience]]&lt;=7,"Mid Level",Table1[[#This Row],[Experience]]&gt;=7,"Senior")</f>
        <v>Senior</v>
      </c>
      <c r="AH2813" t="str">
        <f>IF(Table1[[#This Row],[Attendance %]]&gt;75,"OK","Below 75")</f>
        <v>Below 75</v>
      </c>
      <c r="AI2813" t="b">
        <f>ISBLANK(Table1[[#This Row],[Employee ID]])</f>
        <v>0</v>
      </c>
      <c r="AJ2813" t="b">
        <f>ISNUMBER(Table1[[#This Row],[Total Salary  ]])</f>
        <v>1</v>
      </c>
      <c r="AK2813" t="str">
        <f>IFERROR(_xlfn.XLOOKUP(Table1[[#This Row],[Manager ID]],MANAGERS!A:A,MANAGERS!B:B),"Not Found")</f>
        <v>Manager_1</v>
      </c>
    </row>
    <row r="2814" spans="1:37" x14ac:dyDescent="0.2">
      <c r="A2814" t="s">
        <v>3311</v>
      </c>
      <c r="B2814" t="s">
        <v>129</v>
      </c>
      <c r="C2814" t="s">
        <v>15</v>
      </c>
      <c r="D2814" t="s">
        <v>25</v>
      </c>
      <c r="E2814" t="s">
        <v>26</v>
      </c>
      <c r="F2814" s="1">
        <v>45155</v>
      </c>
      <c r="G2814" s="1">
        <v>31900</v>
      </c>
      <c r="H2814">
        <v>64478</v>
      </c>
      <c r="I2814">
        <v>20236</v>
      </c>
      <c r="J2814">
        <v>75</v>
      </c>
      <c r="K2814">
        <v>65</v>
      </c>
      <c r="L2814" t="s">
        <v>31</v>
      </c>
      <c r="M2814">
        <v>101</v>
      </c>
      <c r="N2814">
        <f>Table1[[#This Row],[Basic Salary]]+Table1[[#This Row],[Bonus]]</f>
        <v>84714</v>
      </c>
      <c r="O2814" s="2">
        <f>Table1[[#This Row],[Bonus]]/Table1[[#This Row],[Basic Salary]]</f>
        <v>0.31384348149756508</v>
      </c>
      <c r="P2814">
        <f ca="1">DATEDIF(Table1[[#This Row],[Date of Birth]],TODAY(),"Y")</f>
        <v>39</v>
      </c>
      <c r="Q2814">
        <f ca="1">DATEDIF(Table1[[#This Row],[Joining Date]],TODAY(),"Y")</f>
        <v>2</v>
      </c>
      <c r="R2814" t="str">
        <f ca="1">IF(YEAR(Table1[[#This Row],[Joining Date]])=YEAR(TODAY()),"Yes","No")</f>
        <v>No</v>
      </c>
      <c r="S2814" t="str">
        <f ca="1">IF(Table1[[#This Row],[Experience]]&gt;5,"Yes","No")</f>
        <v>No</v>
      </c>
      <c r="T2814" t="str">
        <f>TEXT(Table1[[#This Row],[Joining Date]],"mmmm")</f>
        <v>August</v>
      </c>
      <c r="U2814" t="str">
        <f>TEXT(Table1[[#This Row],[Joining Date]],"yyyy")</f>
        <v>2023</v>
      </c>
      <c r="V2814" s="5">
        <f ca="1">TODAY()-Table1[[#This Row],[Joining Date]]</f>
        <v>1084</v>
      </c>
      <c r="W2814" t="str">
        <f>LEFT(Table1[[#This Row],[Employee Name]],FIND(" ",Table1[[#This Row],[Employee Name]])-1)</f>
        <v>Aarav</v>
      </c>
      <c r="X2814" t="str">
        <f>RIGHT(Table1[[#This Row],[Employee Name]],LEN(Table1[[#This Row],[Employee Name]])-FIND(" ",Table1[[#This Row],[Employee Name]]))</f>
        <v>Sharma</v>
      </c>
      <c r="Y2814" t="str">
        <f>Table1[[#This Row],[Department]]&amp;"-"&amp;Table1[[#This Row],[Employee ID]]</f>
        <v>Finance-E03255</v>
      </c>
      <c r="Z2814" t="str">
        <f>LEFT(Table1[[#This Row],[Department]],3)</f>
        <v>Fin</v>
      </c>
      <c r="AA2814" t="str">
        <f>_xlfn.XLOOKUP(Table1[[#This Row],[Manager ID]],MANAGERS!A:A,MANAGERS!B:B)</f>
        <v>Manager_1</v>
      </c>
      <c r="AB2814" t="str" cm="1">
        <f t="array" ref="AB2814">_xlfn.XLOOKUP(Table1[[#This Row],[Manager ID]],Table2[[#All],[Manager ID]],Table2[[#All],[Department Head]])</f>
        <v>Support</v>
      </c>
      <c r="AC2814" s="2">
        <f>_xlfn.XLOOKUP(Table1[[#This Row],[City]],L:L,O:O)</f>
        <v>0.241864189087755</v>
      </c>
      <c r="AD2814" t="str" cm="1">
        <f t="array" ref="AD2814">_xlfn.IFS(Table1[[#This Row],[Performance Score]]&gt;=90,"Excellent",Table1[[#This Row],[Performance Score]]&gt;=75,"Good",Table1[[#This Row],[Performance Score]]&gt;=60,"Average",Table1[[#This Row],[Performance Score]]&lt;=60,"Need Improvement")</f>
        <v>Average</v>
      </c>
      <c r="AE2814" t="str">
        <f>IF(AND(Table1[[#This Row],[Attendance %]]&gt;=80,(Table1[[#This Row],[Performance Score]]&gt;=80)),"Eligible","Not Eligible")</f>
        <v>Not Eligible</v>
      </c>
      <c r="AF2814" t="str">
        <f>IF(Table1[[#This Row],[Performance Score]]&gt;=80,"High Performer","Low Performer")</f>
        <v>Low Performer</v>
      </c>
      <c r="AG2814" t="str" cm="1">
        <f t="array" aca="1" ref="AG2814" ca="1">_xlfn.IFS(Table1[[#This Row],[Experience]]&lt;=3,"Junior",Table1[[#This Row],[Experience]]&lt;=7,"Mid Level",Table1[[#This Row],[Experience]]&gt;=7,"Senior")</f>
        <v>Junior</v>
      </c>
      <c r="AH2814" t="str">
        <f>IF(Table1[[#This Row],[Attendance %]]&gt;75,"OK","Below 75")</f>
        <v>Below 75</v>
      </c>
      <c r="AI2814" t="b">
        <f>ISBLANK(Table1[[#This Row],[Employee ID]])</f>
        <v>0</v>
      </c>
      <c r="AJ2814" t="b">
        <f>ISNUMBER(Table1[[#This Row],[Total Salary  ]])</f>
        <v>1</v>
      </c>
      <c r="AK2814" t="str">
        <f>IFERROR(_xlfn.XLOOKUP(Table1[[#This Row],[Manager ID]],MANAGERS!A:A,MANAGERS!B:B),"Not Found")</f>
        <v>Manager_1</v>
      </c>
    </row>
    <row r="2815" spans="1:37" x14ac:dyDescent="0.2">
      <c r="A2815" t="s">
        <v>3349</v>
      </c>
      <c r="B2815" t="s">
        <v>29</v>
      </c>
      <c r="C2815" t="s">
        <v>15</v>
      </c>
      <c r="D2815" t="s">
        <v>25</v>
      </c>
      <c r="E2815" t="s">
        <v>30</v>
      </c>
      <c r="F2815" s="1">
        <v>45917</v>
      </c>
      <c r="G2815" s="1">
        <v>33973</v>
      </c>
      <c r="H2815">
        <v>69173</v>
      </c>
      <c r="I2815">
        <v>15526</v>
      </c>
      <c r="J2815">
        <v>61</v>
      </c>
      <c r="K2815">
        <v>82</v>
      </c>
      <c r="L2815" t="s">
        <v>53</v>
      </c>
      <c r="M2815">
        <v>111</v>
      </c>
      <c r="N2815">
        <f>Table1[[#This Row],[Basic Salary]]+Table1[[#This Row],[Bonus]]</f>
        <v>84699</v>
      </c>
      <c r="O2815" s="2">
        <f>Table1[[#This Row],[Bonus]]/Table1[[#This Row],[Basic Salary]]</f>
        <v>0.22445173694938778</v>
      </c>
      <c r="P2815">
        <f ca="1">DATEDIF(Table1[[#This Row],[Date of Birth]],TODAY(),"Y")</f>
        <v>33</v>
      </c>
      <c r="Q2815">
        <f ca="1">DATEDIF(Table1[[#This Row],[Joining Date]],TODAY(),"Y")</f>
        <v>0</v>
      </c>
      <c r="R2815" t="str">
        <f ca="1">IF(YEAR(Table1[[#This Row],[Joining Date]])=YEAR(TODAY()),"Yes","No")</f>
        <v>No</v>
      </c>
      <c r="S2815" t="str">
        <f ca="1">IF(Table1[[#This Row],[Experience]]&gt;5,"Yes","No")</f>
        <v>No</v>
      </c>
      <c r="T2815" t="str">
        <f>TEXT(Table1[[#This Row],[Joining Date]],"mmmm")</f>
        <v>September</v>
      </c>
      <c r="U2815" t="str">
        <f>TEXT(Table1[[#This Row],[Joining Date]],"yyyy")</f>
        <v>2025</v>
      </c>
      <c r="V2815" s="5">
        <f ca="1">TODAY()-Table1[[#This Row],[Joining Date]]</f>
        <v>322</v>
      </c>
      <c r="W2815" t="str">
        <f>LEFT(Table1[[#This Row],[Employee Name]],FIND(" ",Table1[[#This Row],[Employee Name]])-1)</f>
        <v>Vikram</v>
      </c>
      <c r="X2815" t="str">
        <f>RIGHT(Table1[[#This Row],[Employee Name]],LEN(Table1[[#This Row],[Employee Name]])-FIND(" ",Table1[[#This Row],[Employee Name]]))</f>
        <v>Singh</v>
      </c>
      <c r="Y2815" t="str">
        <f>Table1[[#This Row],[Department]]&amp;"-"&amp;Table1[[#This Row],[Employee ID]]</f>
        <v>Finance-E03293</v>
      </c>
      <c r="Z2815" t="str">
        <f>LEFT(Table1[[#This Row],[Department]],3)</f>
        <v>Fin</v>
      </c>
      <c r="AA2815" t="str">
        <f>_xlfn.XLOOKUP(Table1[[#This Row],[Manager ID]],MANAGERS!A:A,MANAGERS!B:B)</f>
        <v>Manager_11</v>
      </c>
      <c r="AB2815" t="str" cm="1">
        <f t="array" ref="AB2815">_xlfn.XLOOKUP(Table1[[#This Row],[Manager ID]],Table2[[#All],[Manager ID]],Table2[[#All],[Department Head]])</f>
        <v>Marketing</v>
      </c>
      <c r="AC2815" s="2">
        <f>_xlfn.XLOOKUP(Table1[[#This Row],[City]],L:L,O:O)</f>
        <v>0.23685887225230964</v>
      </c>
      <c r="AD2815" t="str" cm="1">
        <f t="array" ref="AD2815">_xlfn.IFS(Table1[[#This Row],[Performance Score]]&gt;=90,"Excellent",Table1[[#This Row],[Performance Score]]&gt;=75,"Good",Table1[[#This Row],[Performance Score]]&gt;=60,"Average",Table1[[#This Row],[Performance Score]]&lt;=60,"Need Improvement")</f>
        <v>Good</v>
      </c>
      <c r="AE2815" t="str">
        <f>IF(AND(Table1[[#This Row],[Attendance %]]&gt;=80,(Table1[[#This Row],[Performance Score]]&gt;=80)),"Eligible","Not Eligible")</f>
        <v>Not Eligible</v>
      </c>
      <c r="AF2815" t="str">
        <f>IF(Table1[[#This Row],[Performance Score]]&gt;=80,"High Performer","Low Performer")</f>
        <v>High Performer</v>
      </c>
      <c r="AG2815" t="str" cm="1">
        <f t="array" aca="1" ref="AG2815" ca="1">_xlfn.IFS(Table1[[#This Row],[Experience]]&lt;=3,"Junior",Table1[[#This Row],[Experience]]&lt;=7,"Mid Level",Table1[[#This Row],[Experience]]&gt;=7,"Senior")</f>
        <v>Junior</v>
      </c>
      <c r="AH2815" t="str">
        <f>IF(Table1[[#This Row],[Attendance %]]&gt;75,"OK","Below 75")</f>
        <v>Below 75</v>
      </c>
      <c r="AI2815" t="b">
        <f>ISBLANK(Table1[[#This Row],[Employee ID]])</f>
        <v>0</v>
      </c>
      <c r="AJ2815" t="b">
        <f>ISNUMBER(Table1[[#This Row],[Total Salary  ]])</f>
        <v>1</v>
      </c>
      <c r="AK2815" t="str">
        <f>IFERROR(_xlfn.XLOOKUP(Table1[[#This Row],[Manager ID]],MANAGERS!A:A,MANAGERS!B:B),"Not Found")</f>
        <v>Manager_11</v>
      </c>
    </row>
    <row r="2816" spans="1:37" x14ac:dyDescent="0.2">
      <c r="A2816" t="s">
        <v>1718</v>
      </c>
      <c r="B2816" t="s">
        <v>45</v>
      </c>
      <c r="C2816" t="s">
        <v>21</v>
      </c>
      <c r="D2816" t="s">
        <v>16</v>
      </c>
      <c r="E2816" t="s">
        <v>22</v>
      </c>
      <c r="F2816" s="1">
        <v>42983</v>
      </c>
      <c r="G2816" s="1">
        <v>40217</v>
      </c>
      <c r="H2816">
        <v>65434</v>
      </c>
      <c r="I2816">
        <v>19260</v>
      </c>
      <c r="J2816">
        <v>97</v>
      </c>
      <c r="K2816">
        <v>95</v>
      </c>
      <c r="L2816" t="s">
        <v>23</v>
      </c>
      <c r="M2816">
        <v>113</v>
      </c>
      <c r="N2816">
        <f>Table1[[#This Row],[Basic Salary]]+Table1[[#This Row],[Bonus]]</f>
        <v>84694</v>
      </c>
      <c r="O2816" s="2">
        <f>Table1[[#This Row],[Bonus]]/Table1[[#This Row],[Basic Salary]]</f>
        <v>0.294342390806003</v>
      </c>
      <c r="P2816">
        <f ca="1">DATEDIF(Table1[[#This Row],[Date of Birth]],TODAY(),"Y")</f>
        <v>16</v>
      </c>
      <c r="Q2816">
        <f ca="1">DATEDIF(Table1[[#This Row],[Joining Date]],TODAY(),"Y")</f>
        <v>8</v>
      </c>
      <c r="R2816" t="str">
        <f ca="1">IF(YEAR(Table1[[#This Row],[Joining Date]])=YEAR(TODAY()),"Yes","No")</f>
        <v>No</v>
      </c>
      <c r="S2816" t="str">
        <f ca="1">IF(Table1[[#This Row],[Experience]]&gt;5,"Yes","No")</f>
        <v>Yes</v>
      </c>
      <c r="T2816" t="str">
        <f>TEXT(Table1[[#This Row],[Joining Date]],"mmmm")</f>
        <v>September</v>
      </c>
      <c r="U2816" t="str">
        <f>TEXT(Table1[[#This Row],[Joining Date]],"yyyy")</f>
        <v>2017</v>
      </c>
      <c r="V2816" s="5">
        <f ca="1">TODAY()-Table1[[#This Row],[Joining Date]]</f>
        <v>3256</v>
      </c>
      <c r="W2816" t="str">
        <f>LEFT(Table1[[#This Row],[Employee Name]],FIND(" ",Table1[[#This Row],[Employee Name]])-1)</f>
        <v>Ananya</v>
      </c>
      <c r="X2816" t="str">
        <f>RIGHT(Table1[[#This Row],[Employee Name]],LEN(Table1[[#This Row],[Employee Name]])-FIND(" ",Table1[[#This Row],[Employee Name]]))</f>
        <v>Rao</v>
      </c>
      <c r="Y2816" t="str">
        <f>Table1[[#This Row],[Department]]&amp;"-"&amp;Table1[[#This Row],[Employee ID]]</f>
        <v>HR-E01662</v>
      </c>
      <c r="Z2816" t="str">
        <f>LEFT(Table1[[#This Row],[Department]],3)</f>
        <v>HR</v>
      </c>
      <c r="AA2816" t="str">
        <f>_xlfn.XLOOKUP(Table1[[#This Row],[Manager ID]],MANAGERS!A:A,MANAGERS!B:B)</f>
        <v>Manager_13</v>
      </c>
      <c r="AB2816" t="str" cm="1">
        <f t="array" ref="AB2816">_xlfn.XLOOKUP(Table1[[#This Row],[Manager ID]],Table2[[#All],[Manager ID]],Table2[[#All],[Department Head]])</f>
        <v>HR</v>
      </c>
      <c r="AC2816" s="2">
        <f>_xlfn.XLOOKUP(Table1[[#This Row],[City]],L:L,O:O)</f>
        <v>0.23486488519629886</v>
      </c>
      <c r="AD2816" t="str" cm="1">
        <f t="array" ref="AD2816">_xlfn.IFS(Table1[[#This Row],[Performance Score]]&gt;=90,"Excellent",Table1[[#This Row],[Performance Score]]&gt;=75,"Good",Table1[[#This Row],[Performance Score]]&gt;=60,"Average",Table1[[#This Row],[Performance Score]]&lt;=60,"Need Improvement")</f>
        <v>Excellent</v>
      </c>
      <c r="AE2816" t="str">
        <f>IF(AND(Table1[[#This Row],[Attendance %]]&gt;=80,(Table1[[#This Row],[Performance Score]]&gt;=80)),"Eligible","Not Eligible")</f>
        <v>Eligible</v>
      </c>
      <c r="AF2816" t="str">
        <f>IF(Table1[[#This Row],[Performance Score]]&gt;=80,"High Performer","Low Performer")</f>
        <v>High Performer</v>
      </c>
      <c r="AG2816" t="str" cm="1">
        <f t="array" aca="1" ref="AG2816" ca="1">_xlfn.IFS(Table1[[#This Row],[Experience]]&lt;=3,"Junior",Table1[[#This Row],[Experience]]&lt;=7,"Mid Level",Table1[[#This Row],[Experience]]&gt;=7,"Senior")</f>
        <v>Senior</v>
      </c>
      <c r="AH2816" t="str">
        <f>IF(Table1[[#This Row],[Attendance %]]&gt;75,"OK","Below 75")</f>
        <v>OK</v>
      </c>
      <c r="AI2816" t="b">
        <f>ISBLANK(Table1[[#This Row],[Employee ID]])</f>
        <v>0</v>
      </c>
      <c r="AJ2816" t="b">
        <f>ISNUMBER(Table1[[#This Row],[Total Salary  ]])</f>
        <v>1</v>
      </c>
      <c r="AK2816" t="str">
        <f>IFERROR(_xlfn.XLOOKUP(Table1[[#This Row],[Manager ID]],MANAGERS!A:A,MANAGERS!B:B),"Not Found")</f>
        <v>Manager_13</v>
      </c>
    </row>
    <row r="2817" spans="1:37" x14ac:dyDescent="0.2">
      <c r="A2817" t="s">
        <v>3909</v>
      </c>
      <c r="B2817" t="s">
        <v>75</v>
      </c>
      <c r="C2817" t="s">
        <v>15</v>
      </c>
      <c r="D2817" t="s">
        <v>43</v>
      </c>
      <c r="E2817" t="s">
        <v>17</v>
      </c>
      <c r="F2817" s="1">
        <v>45358</v>
      </c>
      <c r="G2817" s="1">
        <v>31844</v>
      </c>
      <c r="H2817">
        <v>78827</v>
      </c>
      <c r="I2817">
        <v>5854</v>
      </c>
      <c r="J2817">
        <v>68</v>
      </c>
      <c r="K2817">
        <v>99</v>
      </c>
      <c r="L2817" t="s">
        <v>34</v>
      </c>
      <c r="M2817">
        <v>113</v>
      </c>
      <c r="N2817">
        <f>Table1[[#This Row],[Basic Salary]]+Table1[[#This Row],[Bonus]]</f>
        <v>84681</v>
      </c>
      <c r="O2817" s="2">
        <f>Table1[[#This Row],[Bonus]]/Table1[[#This Row],[Basic Salary]]</f>
        <v>7.4263894350920373E-2</v>
      </c>
      <c r="P2817">
        <f ca="1">DATEDIF(Table1[[#This Row],[Date of Birth]],TODAY(),"Y")</f>
        <v>39</v>
      </c>
      <c r="Q2817">
        <f ca="1">DATEDIF(Table1[[#This Row],[Joining Date]],TODAY(),"Y")</f>
        <v>2</v>
      </c>
      <c r="R2817" t="str">
        <f ca="1">IF(YEAR(Table1[[#This Row],[Joining Date]])=YEAR(TODAY()),"Yes","No")</f>
        <v>No</v>
      </c>
      <c r="S2817" t="str">
        <f ca="1">IF(Table1[[#This Row],[Experience]]&gt;5,"Yes","No")</f>
        <v>No</v>
      </c>
      <c r="T2817" t="str">
        <f>TEXT(Table1[[#This Row],[Joining Date]],"mmmm")</f>
        <v>March</v>
      </c>
      <c r="U2817" t="str">
        <f>TEXT(Table1[[#This Row],[Joining Date]],"yyyy")</f>
        <v>2024</v>
      </c>
      <c r="V2817" s="5">
        <f ca="1">TODAY()-Table1[[#This Row],[Joining Date]]</f>
        <v>881</v>
      </c>
      <c r="W2817" t="str">
        <f>LEFT(Table1[[#This Row],[Employee Name]],FIND(" ",Table1[[#This Row],[Employee Name]])-1)</f>
        <v>Ishita</v>
      </c>
      <c r="X2817" t="str">
        <f>RIGHT(Table1[[#This Row],[Employee Name]],LEN(Table1[[#This Row],[Employee Name]])-FIND(" ",Table1[[#This Row],[Employee Name]]))</f>
        <v>Roy</v>
      </c>
      <c r="Y2817" t="str">
        <f>Table1[[#This Row],[Department]]&amp;"-"&amp;Table1[[#This Row],[Employee ID]]</f>
        <v>Operations-E03853</v>
      </c>
      <c r="Z2817" t="str">
        <f>LEFT(Table1[[#This Row],[Department]],3)</f>
        <v>Ope</v>
      </c>
      <c r="AA2817" t="str">
        <f>_xlfn.XLOOKUP(Table1[[#This Row],[Manager ID]],MANAGERS!A:A,MANAGERS!B:B)</f>
        <v>Manager_13</v>
      </c>
      <c r="AB2817" t="str" cm="1">
        <f t="array" ref="AB2817">_xlfn.XLOOKUP(Table1[[#This Row],[Manager ID]],Table2[[#All],[Manager ID]],Table2[[#All],[Department Head]])</f>
        <v>HR</v>
      </c>
      <c r="AC2817" s="2">
        <f>_xlfn.XLOOKUP(Table1[[#This Row],[City]],L:L,O:O)</f>
        <v>0.24030340748661314</v>
      </c>
      <c r="AD2817" t="str" cm="1">
        <f t="array" ref="AD2817">_xlfn.IFS(Table1[[#This Row],[Performance Score]]&gt;=90,"Excellent",Table1[[#This Row],[Performance Score]]&gt;=75,"Good",Table1[[#This Row],[Performance Score]]&gt;=60,"Average",Table1[[#This Row],[Performance Score]]&lt;=60,"Need Improvement")</f>
        <v>Excellent</v>
      </c>
      <c r="AE2817" t="str">
        <f>IF(AND(Table1[[#This Row],[Attendance %]]&gt;=80,(Table1[[#This Row],[Performance Score]]&gt;=80)),"Eligible","Not Eligible")</f>
        <v>Not Eligible</v>
      </c>
      <c r="AF2817" t="str">
        <f>IF(Table1[[#This Row],[Performance Score]]&gt;=80,"High Performer","Low Performer")</f>
        <v>High Performer</v>
      </c>
      <c r="AG2817" t="str" cm="1">
        <f t="array" aca="1" ref="AG2817" ca="1">_xlfn.IFS(Table1[[#This Row],[Experience]]&lt;=3,"Junior",Table1[[#This Row],[Experience]]&lt;=7,"Mid Level",Table1[[#This Row],[Experience]]&gt;=7,"Senior")</f>
        <v>Junior</v>
      </c>
      <c r="AH2817" t="str">
        <f>IF(Table1[[#This Row],[Attendance %]]&gt;75,"OK","Below 75")</f>
        <v>Below 75</v>
      </c>
      <c r="AI2817" t="b">
        <f>ISBLANK(Table1[[#This Row],[Employee ID]])</f>
        <v>0</v>
      </c>
      <c r="AJ2817" t="b">
        <f>ISNUMBER(Table1[[#This Row],[Total Salary  ]])</f>
        <v>1</v>
      </c>
      <c r="AK2817" t="str">
        <f>IFERROR(_xlfn.XLOOKUP(Table1[[#This Row],[Manager ID]],MANAGERS!A:A,MANAGERS!B:B),"Not Found")</f>
        <v>Manager_13</v>
      </c>
    </row>
    <row r="2818" spans="1:37" x14ac:dyDescent="0.2">
      <c r="A2818" t="s">
        <v>1247</v>
      </c>
      <c r="B2818" t="s">
        <v>69</v>
      </c>
      <c r="C2818" t="s">
        <v>15</v>
      </c>
      <c r="D2818" t="s">
        <v>81</v>
      </c>
      <c r="E2818" t="s">
        <v>65</v>
      </c>
      <c r="F2818" s="1">
        <v>42136</v>
      </c>
      <c r="G2818" s="1">
        <v>36973</v>
      </c>
      <c r="H2818">
        <v>71482</v>
      </c>
      <c r="I2818">
        <v>13150</v>
      </c>
      <c r="J2818">
        <v>100</v>
      </c>
      <c r="K2818">
        <v>64</v>
      </c>
      <c r="L2818" t="s">
        <v>27</v>
      </c>
      <c r="M2818">
        <v>113</v>
      </c>
      <c r="N2818">
        <f>Table1[[#This Row],[Basic Salary]]+Table1[[#This Row],[Bonus]]</f>
        <v>84632</v>
      </c>
      <c r="O2818" s="2">
        <f>Table1[[#This Row],[Bonus]]/Table1[[#This Row],[Basic Salary]]</f>
        <v>0.18396239612769649</v>
      </c>
      <c r="P2818">
        <f ca="1">DATEDIF(Table1[[#This Row],[Date of Birth]],TODAY(),"Y")</f>
        <v>25</v>
      </c>
      <c r="Q2818">
        <f ca="1">DATEDIF(Table1[[#This Row],[Joining Date]],TODAY(),"Y")</f>
        <v>11</v>
      </c>
      <c r="R2818" t="str">
        <f ca="1">IF(YEAR(Table1[[#This Row],[Joining Date]])=YEAR(TODAY()),"Yes","No")</f>
        <v>No</v>
      </c>
      <c r="S2818" t="str">
        <f ca="1">IF(Table1[[#This Row],[Experience]]&gt;5,"Yes","No")</f>
        <v>Yes</v>
      </c>
      <c r="T2818" t="str">
        <f>TEXT(Table1[[#This Row],[Joining Date]],"mmmm")</f>
        <v>May</v>
      </c>
      <c r="U2818" t="str">
        <f>TEXT(Table1[[#This Row],[Joining Date]],"yyyy")</f>
        <v>2015</v>
      </c>
      <c r="V2818" s="5">
        <f ca="1">TODAY()-Table1[[#This Row],[Joining Date]]</f>
        <v>4103</v>
      </c>
      <c r="W2818" t="str">
        <f>LEFT(Table1[[#This Row],[Employee Name]],FIND(" ",Table1[[#This Row],[Employee Name]])-1)</f>
        <v>Neha</v>
      </c>
      <c r="X2818" t="str">
        <f>RIGHT(Table1[[#This Row],[Employee Name]],LEN(Table1[[#This Row],[Employee Name]])-FIND(" ",Table1[[#This Row],[Employee Name]]))</f>
        <v>Kulkarni</v>
      </c>
      <c r="Y2818" t="str">
        <f>Table1[[#This Row],[Department]]&amp;"-"&amp;Table1[[#This Row],[Employee ID]]</f>
        <v>Sales-E01191</v>
      </c>
      <c r="Z2818" t="str">
        <f>LEFT(Table1[[#This Row],[Department]],3)</f>
        <v>Sal</v>
      </c>
      <c r="AA2818" t="str">
        <f>_xlfn.XLOOKUP(Table1[[#This Row],[Manager ID]],MANAGERS!A:A,MANAGERS!B:B)</f>
        <v>Manager_13</v>
      </c>
      <c r="AB2818" t="str" cm="1">
        <f t="array" ref="AB2818">_xlfn.XLOOKUP(Table1[[#This Row],[Manager ID]],Table2[[#All],[Manager ID]],Table2[[#All],[Department Head]])</f>
        <v>HR</v>
      </c>
      <c r="AC2818" s="2">
        <f>_xlfn.XLOOKUP(Table1[[#This Row],[City]],L:L,O:O)</f>
        <v>0.23674293405114402</v>
      </c>
      <c r="AD2818" t="str" cm="1">
        <f t="array" ref="AD2818">_xlfn.IFS(Table1[[#This Row],[Performance Score]]&gt;=90,"Excellent",Table1[[#This Row],[Performance Score]]&gt;=75,"Good",Table1[[#This Row],[Performance Score]]&gt;=60,"Average",Table1[[#This Row],[Performance Score]]&lt;=60,"Need Improvement")</f>
        <v>Average</v>
      </c>
      <c r="AE2818" t="str">
        <f>IF(AND(Table1[[#This Row],[Attendance %]]&gt;=80,(Table1[[#This Row],[Performance Score]]&gt;=80)),"Eligible","Not Eligible")</f>
        <v>Not Eligible</v>
      </c>
      <c r="AF2818" t="str">
        <f>IF(Table1[[#This Row],[Performance Score]]&gt;=80,"High Performer","Low Performer")</f>
        <v>Low Performer</v>
      </c>
      <c r="AG2818" t="str" cm="1">
        <f t="array" aca="1" ref="AG2818" ca="1">_xlfn.IFS(Table1[[#This Row],[Experience]]&lt;=3,"Junior",Table1[[#This Row],[Experience]]&lt;=7,"Mid Level",Table1[[#This Row],[Experience]]&gt;=7,"Senior")</f>
        <v>Senior</v>
      </c>
      <c r="AH2818" t="str">
        <f>IF(Table1[[#This Row],[Attendance %]]&gt;75,"OK","Below 75")</f>
        <v>OK</v>
      </c>
      <c r="AI2818" t="b">
        <f>ISBLANK(Table1[[#This Row],[Employee ID]])</f>
        <v>0</v>
      </c>
      <c r="AJ2818" t="b">
        <f>ISNUMBER(Table1[[#This Row],[Total Salary  ]])</f>
        <v>1</v>
      </c>
      <c r="AK2818" t="str">
        <f>IFERROR(_xlfn.XLOOKUP(Table1[[#This Row],[Manager ID]],MANAGERS!A:A,MANAGERS!B:B),"Not Found")</f>
        <v>Manager_13</v>
      </c>
    </row>
    <row r="2819" spans="1:37" x14ac:dyDescent="0.2">
      <c r="A2819" t="s">
        <v>1671</v>
      </c>
      <c r="B2819" t="s">
        <v>60</v>
      </c>
      <c r="C2819" t="s">
        <v>15</v>
      </c>
      <c r="D2819" t="s">
        <v>46</v>
      </c>
      <c r="E2819" t="s">
        <v>65</v>
      </c>
      <c r="F2819" s="1">
        <v>45382</v>
      </c>
      <c r="G2819" s="1">
        <v>40578</v>
      </c>
      <c r="H2819">
        <v>76950</v>
      </c>
      <c r="I2819">
        <v>7678</v>
      </c>
      <c r="J2819">
        <v>86</v>
      </c>
      <c r="K2819">
        <v>96</v>
      </c>
      <c r="L2819" t="s">
        <v>53</v>
      </c>
      <c r="M2819">
        <v>117</v>
      </c>
      <c r="N2819">
        <f>Table1[[#This Row],[Basic Salary]]+Table1[[#This Row],[Bonus]]</f>
        <v>84628</v>
      </c>
      <c r="O2819" s="2">
        <f>Table1[[#This Row],[Bonus]]/Table1[[#This Row],[Basic Salary]]</f>
        <v>9.9779077322936977E-2</v>
      </c>
      <c r="P2819">
        <f ca="1">DATEDIF(Table1[[#This Row],[Date of Birth]],TODAY(),"Y")</f>
        <v>15</v>
      </c>
      <c r="Q2819">
        <f ca="1">DATEDIF(Table1[[#This Row],[Joining Date]],TODAY(),"Y")</f>
        <v>2</v>
      </c>
      <c r="R2819" t="str">
        <f ca="1">IF(YEAR(Table1[[#This Row],[Joining Date]])=YEAR(TODAY()),"Yes","No")</f>
        <v>No</v>
      </c>
      <c r="S2819" t="str">
        <f ca="1">IF(Table1[[#This Row],[Experience]]&gt;5,"Yes","No")</f>
        <v>No</v>
      </c>
      <c r="T2819" t="str">
        <f>TEXT(Table1[[#This Row],[Joining Date]],"mmmm")</f>
        <v>March</v>
      </c>
      <c r="U2819" t="str">
        <f>TEXT(Table1[[#This Row],[Joining Date]],"yyyy")</f>
        <v>2024</v>
      </c>
      <c r="V2819" s="5">
        <f ca="1">TODAY()-Table1[[#This Row],[Joining Date]]</f>
        <v>857</v>
      </c>
      <c r="W2819" t="str">
        <f>LEFT(Table1[[#This Row],[Employee Name]],FIND(" ",Table1[[#This Row],[Employee Name]])-1)</f>
        <v>Gayathri</v>
      </c>
      <c r="X2819" t="str">
        <f>RIGHT(Table1[[#This Row],[Employee Name]],LEN(Table1[[#This Row],[Employee Name]])-FIND(" ",Table1[[#This Row],[Employee Name]]))</f>
        <v>Iyer</v>
      </c>
      <c r="Y2819" t="str">
        <f>Table1[[#This Row],[Department]]&amp;"-"&amp;Table1[[#This Row],[Employee ID]]</f>
        <v>Support-E01615</v>
      </c>
      <c r="Z2819" t="str">
        <f>LEFT(Table1[[#This Row],[Department]],3)</f>
        <v>Sup</v>
      </c>
      <c r="AA2819" t="str">
        <f>_xlfn.XLOOKUP(Table1[[#This Row],[Manager ID]],MANAGERS!A:A,MANAGERS!B:B)</f>
        <v>Manager_17</v>
      </c>
      <c r="AB2819" t="str" cm="1">
        <f t="array" ref="AB2819">_xlfn.XLOOKUP(Table1[[#This Row],[Manager ID]],Table2[[#All],[Manager ID]],Table2[[#All],[Department Head]])</f>
        <v>Finance</v>
      </c>
      <c r="AC2819" s="2">
        <f>_xlfn.XLOOKUP(Table1[[#This Row],[City]],L:L,O:O)</f>
        <v>0.23685887225230964</v>
      </c>
      <c r="AD2819" t="str" cm="1">
        <f t="array" ref="AD2819">_xlfn.IFS(Table1[[#This Row],[Performance Score]]&gt;=90,"Excellent",Table1[[#This Row],[Performance Score]]&gt;=75,"Good",Table1[[#This Row],[Performance Score]]&gt;=60,"Average",Table1[[#This Row],[Performance Score]]&lt;=60,"Need Improvement")</f>
        <v>Excellent</v>
      </c>
      <c r="AE2819" t="str">
        <f>IF(AND(Table1[[#This Row],[Attendance %]]&gt;=80,(Table1[[#This Row],[Performance Score]]&gt;=80)),"Eligible","Not Eligible")</f>
        <v>Eligible</v>
      </c>
      <c r="AF2819" t="str">
        <f>IF(Table1[[#This Row],[Performance Score]]&gt;=80,"High Performer","Low Performer")</f>
        <v>High Performer</v>
      </c>
      <c r="AG2819" t="str" cm="1">
        <f t="array" aca="1" ref="AG2819" ca="1">_xlfn.IFS(Table1[[#This Row],[Experience]]&lt;=3,"Junior",Table1[[#This Row],[Experience]]&lt;=7,"Mid Level",Table1[[#This Row],[Experience]]&gt;=7,"Senior")</f>
        <v>Junior</v>
      </c>
      <c r="AH2819" t="str">
        <f>IF(Table1[[#This Row],[Attendance %]]&gt;75,"OK","Below 75")</f>
        <v>OK</v>
      </c>
      <c r="AI2819" t="b">
        <f>ISBLANK(Table1[[#This Row],[Employee ID]])</f>
        <v>0</v>
      </c>
      <c r="AJ2819" t="b">
        <f>ISNUMBER(Table1[[#This Row],[Total Salary  ]])</f>
        <v>1</v>
      </c>
      <c r="AK2819" t="str">
        <f>IFERROR(_xlfn.XLOOKUP(Table1[[#This Row],[Manager ID]],MANAGERS!A:A,MANAGERS!B:B),"Not Found")</f>
        <v>Manager_17</v>
      </c>
    </row>
    <row r="2820" spans="1:37" x14ac:dyDescent="0.2">
      <c r="A2820" t="s">
        <v>4338</v>
      </c>
      <c r="B2820" t="s">
        <v>93</v>
      </c>
      <c r="C2820" t="s">
        <v>21</v>
      </c>
      <c r="D2820" t="s">
        <v>16</v>
      </c>
      <c r="E2820" t="s">
        <v>22</v>
      </c>
      <c r="F2820" s="1">
        <v>45198</v>
      </c>
      <c r="G2820" s="1">
        <v>34035</v>
      </c>
      <c r="H2820">
        <v>75607</v>
      </c>
      <c r="I2820">
        <v>9002</v>
      </c>
      <c r="J2820">
        <v>80</v>
      </c>
      <c r="K2820">
        <v>78</v>
      </c>
      <c r="L2820" t="s">
        <v>34</v>
      </c>
      <c r="M2820">
        <v>115</v>
      </c>
      <c r="N2820">
        <f>Table1[[#This Row],[Basic Salary]]+Table1[[#This Row],[Bonus]]</f>
        <v>84609</v>
      </c>
      <c r="O2820" s="2">
        <f>Table1[[#This Row],[Bonus]]/Table1[[#This Row],[Basic Salary]]</f>
        <v>0.11906304971761873</v>
      </c>
      <c r="P2820">
        <f ca="1">DATEDIF(Table1[[#This Row],[Date of Birth]],TODAY(),"Y")</f>
        <v>33</v>
      </c>
      <c r="Q2820">
        <f ca="1">DATEDIF(Table1[[#This Row],[Joining Date]],TODAY(),"Y")</f>
        <v>2</v>
      </c>
      <c r="R2820" t="str">
        <f ca="1">IF(YEAR(Table1[[#This Row],[Joining Date]])=YEAR(TODAY()),"Yes","No")</f>
        <v>No</v>
      </c>
      <c r="S2820" t="str">
        <f ca="1">IF(Table1[[#This Row],[Experience]]&gt;5,"Yes","No")</f>
        <v>No</v>
      </c>
      <c r="T2820" t="str">
        <f>TEXT(Table1[[#This Row],[Joining Date]],"mmmm")</f>
        <v>September</v>
      </c>
      <c r="U2820" t="str">
        <f>TEXT(Table1[[#This Row],[Joining Date]],"yyyy")</f>
        <v>2023</v>
      </c>
      <c r="V2820" s="5">
        <f ca="1">TODAY()-Table1[[#This Row],[Joining Date]]</f>
        <v>1041</v>
      </c>
      <c r="W2820" t="str">
        <f>LEFT(Table1[[#This Row],[Employee Name]],FIND(" ",Table1[[#This Row],[Employee Name]])-1)</f>
        <v>Priya</v>
      </c>
      <c r="X2820" t="str">
        <f>RIGHT(Table1[[#This Row],[Employee Name]],LEN(Table1[[#This Row],[Employee Name]])-FIND(" ",Table1[[#This Row],[Employee Name]]))</f>
        <v>Reddy</v>
      </c>
      <c r="Y2820" t="str">
        <f>Table1[[#This Row],[Department]]&amp;"-"&amp;Table1[[#This Row],[Employee ID]]</f>
        <v>HR-E04282</v>
      </c>
      <c r="Z2820" t="str">
        <f>LEFT(Table1[[#This Row],[Department]],3)</f>
        <v>HR</v>
      </c>
      <c r="AA2820" t="str">
        <f>_xlfn.XLOOKUP(Table1[[#This Row],[Manager ID]],MANAGERS!A:A,MANAGERS!B:B)</f>
        <v>Manager_15</v>
      </c>
      <c r="AB2820" t="str" cm="1">
        <f t="array" ref="AB2820">_xlfn.XLOOKUP(Table1[[#This Row],[Manager ID]],Table2[[#All],[Manager ID]],Table2[[#All],[Department Head]])</f>
        <v>Support</v>
      </c>
      <c r="AC2820" s="2">
        <f>_xlfn.XLOOKUP(Table1[[#This Row],[City]],L:L,O:O)</f>
        <v>0.24030340748661314</v>
      </c>
      <c r="AD2820" t="str" cm="1">
        <f t="array" ref="AD2820">_xlfn.IFS(Table1[[#This Row],[Performance Score]]&gt;=90,"Excellent",Table1[[#This Row],[Performance Score]]&gt;=75,"Good",Table1[[#This Row],[Performance Score]]&gt;=60,"Average",Table1[[#This Row],[Performance Score]]&lt;=60,"Need Improvement")</f>
        <v>Good</v>
      </c>
      <c r="AE2820" t="str">
        <f>IF(AND(Table1[[#This Row],[Attendance %]]&gt;=80,(Table1[[#This Row],[Performance Score]]&gt;=80)),"Eligible","Not Eligible")</f>
        <v>Not Eligible</v>
      </c>
      <c r="AF2820" t="str">
        <f>IF(Table1[[#This Row],[Performance Score]]&gt;=80,"High Performer","Low Performer")</f>
        <v>Low Performer</v>
      </c>
      <c r="AG2820" t="str" cm="1">
        <f t="array" aca="1" ref="AG2820" ca="1">_xlfn.IFS(Table1[[#This Row],[Experience]]&lt;=3,"Junior",Table1[[#This Row],[Experience]]&lt;=7,"Mid Level",Table1[[#This Row],[Experience]]&gt;=7,"Senior")</f>
        <v>Junior</v>
      </c>
      <c r="AH2820" t="str">
        <f>IF(Table1[[#This Row],[Attendance %]]&gt;75,"OK","Below 75")</f>
        <v>OK</v>
      </c>
      <c r="AI2820" t="b">
        <f>ISBLANK(Table1[[#This Row],[Employee ID]])</f>
        <v>0</v>
      </c>
      <c r="AJ2820" t="b">
        <f>ISNUMBER(Table1[[#This Row],[Total Salary  ]])</f>
        <v>1</v>
      </c>
      <c r="AK2820" t="str">
        <f>IFERROR(_xlfn.XLOOKUP(Table1[[#This Row],[Manager ID]],MANAGERS!A:A,MANAGERS!B:B),"Not Found")</f>
        <v>Manager_15</v>
      </c>
    </row>
    <row r="2821" spans="1:37" x14ac:dyDescent="0.2">
      <c r="A2821" t="s">
        <v>1871</v>
      </c>
      <c r="B2821" t="s">
        <v>50</v>
      </c>
      <c r="C2821" t="s">
        <v>15</v>
      </c>
      <c r="D2821" t="s">
        <v>46</v>
      </c>
      <c r="E2821" t="s">
        <v>51</v>
      </c>
      <c r="F2821" s="1">
        <v>44150</v>
      </c>
      <c r="G2821" s="1">
        <v>29435</v>
      </c>
      <c r="H2821">
        <v>57032</v>
      </c>
      <c r="I2821">
        <v>27557</v>
      </c>
      <c r="J2821">
        <v>84</v>
      </c>
      <c r="K2821">
        <v>61</v>
      </c>
      <c r="L2821" t="s">
        <v>27</v>
      </c>
      <c r="M2821">
        <v>116</v>
      </c>
      <c r="N2821">
        <f>Table1[[#This Row],[Basic Salary]]+Table1[[#This Row],[Bonus]]</f>
        <v>84589</v>
      </c>
      <c r="O2821" s="2">
        <f>Table1[[#This Row],[Bonus]]/Table1[[#This Row],[Basic Salary]]</f>
        <v>0.48318487866460935</v>
      </c>
      <c r="P2821">
        <f ca="1">DATEDIF(Table1[[#This Row],[Date of Birth]],TODAY(),"Y")</f>
        <v>46</v>
      </c>
      <c r="Q2821">
        <f ca="1">DATEDIF(Table1[[#This Row],[Joining Date]],TODAY(),"Y")</f>
        <v>5</v>
      </c>
      <c r="R2821" t="str">
        <f ca="1">IF(YEAR(Table1[[#This Row],[Joining Date]])=YEAR(TODAY()),"Yes","No")</f>
        <v>No</v>
      </c>
      <c r="S2821" t="str">
        <f ca="1">IF(Table1[[#This Row],[Experience]]&gt;5,"Yes","No")</f>
        <v>No</v>
      </c>
      <c r="T2821" t="str">
        <f>TEXT(Table1[[#This Row],[Joining Date]],"mmmm")</f>
        <v>November</v>
      </c>
      <c r="U2821" t="str">
        <f>TEXT(Table1[[#This Row],[Joining Date]],"yyyy")</f>
        <v>2020</v>
      </c>
      <c r="V2821" s="5">
        <f ca="1">TODAY()-Table1[[#This Row],[Joining Date]]</f>
        <v>2089</v>
      </c>
      <c r="W2821" t="str">
        <f>LEFT(Table1[[#This Row],[Employee Name]],FIND(" ",Table1[[#This Row],[Employee Name]])-1)</f>
        <v>Ravi</v>
      </c>
      <c r="X2821" t="str">
        <f>RIGHT(Table1[[#This Row],[Employee Name]],LEN(Table1[[#This Row],[Employee Name]])-FIND(" ",Table1[[#This Row],[Employee Name]]))</f>
        <v>Teja</v>
      </c>
      <c r="Y2821" t="str">
        <f>Table1[[#This Row],[Department]]&amp;"-"&amp;Table1[[#This Row],[Employee ID]]</f>
        <v>Support-E01815</v>
      </c>
      <c r="Z2821" t="str">
        <f>LEFT(Table1[[#This Row],[Department]],3)</f>
        <v>Sup</v>
      </c>
      <c r="AA2821" t="str">
        <f>_xlfn.XLOOKUP(Table1[[#This Row],[Manager ID]],MANAGERS!A:A,MANAGERS!B:B)</f>
        <v>Manager_16</v>
      </c>
      <c r="AB2821" t="str" cm="1">
        <f t="array" ref="AB2821">_xlfn.XLOOKUP(Table1[[#This Row],[Manager ID]],Table2[[#All],[Manager ID]],Table2[[#All],[Department Head]])</f>
        <v>Sales</v>
      </c>
      <c r="AC2821" s="2">
        <f>_xlfn.XLOOKUP(Table1[[#This Row],[City]],L:L,O:O)</f>
        <v>0.23674293405114402</v>
      </c>
      <c r="AD2821" t="str" cm="1">
        <f t="array" ref="AD2821">_xlfn.IFS(Table1[[#This Row],[Performance Score]]&gt;=90,"Excellent",Table1[[#This Row],[Performance Score]]&gt;=75,"Good",Table1[[#This Row],[Performance Score]]&gt;=60,"Average",Table1[[#This Row],[Performance Score]]&lt;=60,"Need Improvement")</f>
        <v>Average</v>
      </c>
      <c r="AE2821" t="str">
        <f>IF(AND(Table1[[#This Row],[Attendance %]]&gt;=80,(Table1[[#This Row],[Performance Score]]&gt;=80)),"Eligible","Not Eligible")</f>
        <v>Not Eligible</v>
      </c>
      <c r="AF2821" t="str">
        <f>IF(Table1[[#This Row],[Performance Score]]&gt;=80,"High Performer","Low Performer")</f>
        <v>Low Performer</v>
      </c>
      <c r="AG2821" t="str" cm="1">
        <f t="array" aca="1" ref="AG2821" ca="1">_xlfn.IFS(Table1[[#This Row],[Experience]]&lt;=3,"Junior",Table1[[#This Row],[Experience]]&lt;=7,"Mid Level",Table1[[#This Row],[Experience]]&gt;=7,"Senior")</f>
        <v>Mid Level</v>
      </c>
      <c r="AH2821" t="str">
        <f>IF(Table1[[#This Row],[Attendance %]]&gt;75,"OK","Below 75")</f>
        <v>OK</v>
      </c>
      <c r="AI2821" t="b">
        <f>ISBLANK(Table1[[#This Row],[Employee ID]])</f>
        <v>0</v>
      </c>
      <c r="AJ2821" t="b">
        <f>ISNUMBER(Table1[[#This Row],[Total Salary  ]])</f>
        <v>1</v>
      </c>
      <c r="AK2821" t="str">
        <f>IFERROR(_xlfn.XLOOKUP(Table1[[#This Row],[Manager ID]],MANAGERS!A:A,MANAGERS!B:B),"Not Found")</f>
        <v>Manager_16</v>
      </c>
    </row>
    <row r="2822" spans="1:37" x14ac:dyDescent="0.2">
      <c r="A2822" t="s">
        <v>1872</v>
      </c>
      <c r="B2822" t="s">
        <v>29</v>
      </c>
      <c r="C2822" t="s">
        <v>21</v>
      </c>
      <c r="D2822" t="s">
        <v>46</v>
      </c>
      <c r="E2822" t="s">
        <v>51</v>
      </c>
      <c r="F2822" s="1">
        <v>42495</v>
      </c>
      <c r="G2822" s="1">
        <v>41095</v>
      </c>
      <c r="H2822">
        <v>79461</v>
      </c>
      <c r="I2822">
        <v>5100</v>
      </c>
      <c r="J2822">
        <v>99</v>
      </c>
      <c r="K2822">
        <v>83</v>
      </c>
      <c r="L2822" t="s">
        <v>37</v>
      </c>
      <c r="M2822">
        <v>113</v>
      </c>
      <c r="N2822">
        <f>Table1[[#This Row],[Basic Salary]]+Table1[[#This Row],[Bonus]]</f>
        <v>84561</v>
      </c>
      <c r="O2822" s="2">
        <f>Table1[[#This Row],[Bonus]]/Table1[[#This Row],[Basic Salary]]</f>
        <v>6.4182429116170198E-2</v>
      </c>
      <c r="P2822">
        <f ca="1">DATEDIF(Table1[[#This Row],[Date of Birth]],TODAY(),"Y")</f>
        <v>14</v>
      </c>
      <c r="Q2822">
        <f ca="1">DATEDIF(Table1[[#This Row],[Joining Date]],TODAY(),"Y")</f>
        <v>10</v>
      </c>
      <c r="R2822" t="str">
        <f ca="1">IF(YEAR(Table1[[#This Row],[Joining Date]])=YEAR(TODAY()),"Yes","No")</f>
        <v>No</v>
      </c>
      <c r="S2822" t="str">
        <f ca="1">IF(Table1[[#This Row],[Experience]]&gt;5,"Yes","No")</f>
        <v>Yes</v>
      </c>
      <c r="T2822" t="str">
        <f>TEXT(Table1[[#This Row],[Joining Date]],"mmmm")</f>
        <v>May</v>
      </c>
      <c r="U2822" t="str">
        <f>TEXT(Table1[[#This Row],[Joining Date]],"yyyy")</f>
        <v>2016</v>
      </c>
      <c r="V2822" s="5">
        <f ca="1">TODAY()-Table1[[#This Row],[Joining Date]]</f>
        <v>3744</v>
      </c>
      <c r="W2822" t="str">
        <f>LEFT(Table1[[#This Row],[Employee Name]],FIND(" ",Table1[[#This Row],[Employee Name]])-1)</f>
        <v>Vikram</v>
      </c>
      <c r="X2822" t="str">
        <f>RIGHT(Table1[[#This Row],[Employee Name]],LEN(Table1[[#This Row],[Employee Name]])-FIND(" ",Table1[[#This Row],[Employee Name]]))</f>
        <v>Singh</v>
      </c>
      <c r="Y2822" t="str">
        <f>Table1[[#This Row],[Department]]&amp;"-"&amp;Table1[[#This Row],[Employee ID]]</f>
        <v>Support-E01816</v>
      </c>
      <c r="Z2822" t="str">
        <f>LEFT(Table1[[#This Row],[Department]],3)</f>
        <v>Sup</v>
      </c>
      <c r="AA2822" t="str">
        <f>_xlfn.XLOOKUP(Table1[[#This Row],[Manager ID]],MANAGERS!A:A,MANAGERS!B:B)</f>
        <v>Manager_13</v>
      </c>
      <c r="AB2822" t="str" cm="1">
        <f t="array" ref="AB2822">_xlfn.XLOOKUP(Table1[[#This Row],[Manager ID]],Table2[[#All],[Manager ID]],Table2[[#All],[Department Head]])</f>
        <v>HR</v>
      </c>
      <c r="AC2822" s="2">
        <f>_xlfn.XLOOKUP(Table1[[#This Row],[City]],L:L,O:O)</f>
        <v>0.24036902712549932</v>
      </c>
      <c r="AD2822" t="str" cm="1">
        <f t="array" ref="AD2822">_xlfn.IFS(Table1[[#This Row],[Performance Score]]&gt;=90,"Excellent",Table1[[#This Row],[Performance Score]]&gt;=75,"Good",Table1[[#This Row],[Performance Score]]&gt;=60,"Average",Table1[[#This Row],[Performance Score]]&lt;=60,"Need Improvement")</f>
        <v>Good</v>
      </c>
      <c r="AE2822" t="str">
        <f>IF(AND(Table1[[#This Row],[Attendance %]]&gt;=80,(Table1[[#This Row],[Performance Score]]&gt;=80)),"Eligible","Not Eligible")</f>
        <v>Eligible</v>
      </c>
      <c r="AF2822" t="str">
        <f>IF(Table1[[#This Row],[Performance Score]]&gt;=80,"High Performer","Low Performer")</f>
        <v>High Performer</v>
      </c>
      <c r="AG2822" t="str" cm="1">
        <f t="array" aca="1" ref="AG2822" ca="1">_xlfn.IFS(Table1[[#This Row],[Experience]]&lt;=3,"Junior",Table1[[#This Row],[Experience]]&lt;=7,"Mid Level",Table1[[#This Row],[Experience]]&gt;=7,"Senior")</f>
        <v>Senior</v>
      </c>
      <c r="AH2822" t="str">
        <f>IF(Table1[[#This Row],[Attendance %]]&gt;75,"OK","Below 75")</f>
        <v>OK</v>
      </c>
      <c r="AI2822" t="b">
        <f>ISBLANK(Table1[[#This Row],[Employee ID]])</f>
        <v>0</v>
      </c>
      <c r="AJ2822" t="b">
        <f>ISNUMBER(Table1[[#This Row],[Total Salary  ]])</f>
        <v>1</v>
      </c>
      <c r="AK2822" t="str">
        <f>IFERROR(_xlfn.XLOOKUP(Table1[[#This Row],[Manager ID]],MANAGERS!A:A,MANAGERS!B:B),"Not Found")</f>
        <v>Manager_13</v>
      </c>
    </row>
    <row r="2823" spans="1:37" x14ac:dyDescent="0.2">
      <c r="A2823" t="s">
        <v>3479</v>
      </c>
      <c r="B2823" t="s">
        <v>85</v>
      </c>
      <c r="C2823" t="s">
        <v>21</v>
      </c>
      <c r="D2823" t="s">
        <v>40</v>
      </c>
      <c r="E2823" t="s">
        <v>51</v>
      </c>
      <c r="F2823" s="1">
        <v>44851</v>
      </c>
      <c r="G2823" s="1">
        <v>34999</v>
      </c>
      <c r="H2823">
        <v>57549</v>
      </c>
      <c r="I2823">
        <v>26993</v>
      </c>
      <c r="J2823">
        <v>60</v>
      </c>
      <c r="K2823">
        <v>99</v>
      </c>
      <c r="L2823" t="s">
        <v>31</v>
      </c>
      <c r="M2823">
        <v>112</v>
      </c>
      <c r="N2823">
        <f>Table1[[#This Row],[Basic Salary]]+Table1[[#This Row],[Bonus]]</f>
        <v>84542</v>
      </c>
      <c r="O2823" s="2">
        <f>Table1[[#This Row],[Bonus]]/Table1[[#This Row],[Basic Salary]]</f>
        <v>0.4690437713948114</v>
      </c>
      <c r="P2823">
        <f ca="1">DATEDIF(Table1[[#This Row],[Date of Birth]],TODAY(),"Y")</f>
        <v>30</v>
      </c>
      <c r="Q2823">
        <f ca="1">DATEDIF(Table1[[#This Row],[Joining Date]],TODAY(),"Y")</f>
        <v>3</v>
      </c>
      <c r="R2823" t="str">
        <f ca="1">IF(YEAR(Table1[[#This Row],[Joining Date]])=YEAR(TODAY()),"Yes","No")</f>
        <v>No</v>
      </c>
      <c r="S2823" t="str">
        <f ca="1">IF(Table1[[#This Row],[Experience]]&gt;5,"Yes","No")</f>
        <v>No</v>
      </c>
      <c r="T2823" t="str">
        <f>TEXT(Table1[[#This Row],[Joining Date]],"mmmm")</f>
        <v>October</v>
      </c>
      <c r="U2823" t="str">
        <f>TEXT(Table1[[#This Row],[Joining Date]],"yyyy")</f>
        <v>2022</v>
      </c>
      <c r="V2823" s="5">
        <f ca="1">TODAY()-Table1[[#This Row],[Joining Date]]</f>
        <v>1388</v>
      </c>
      <c r="W2823" t="str">
        <f>LEFT(Table1[[#This Row],[Employee Name]],FIND(" ",Table1[[#This Row],[Employee Name]])-1)</f>
        <v>Pooja</v>
      </c>
      <c r="X2823" t="str">
        <f>RIGHT(Table1[[#This Row],[Employee Name]],LEN(Table1[[#This Row],[Employee Name]])-FIND(" ",Table1[[#This Row],[Employee Name]]))</f>
        <v>Das</v>
      </c>
      <c r="Y2823" t="str">
        <f>Table1[[#This Row],[Department]]&amp;"-"&amp;Table1[[#This Row],[Employee ID]]</f>
        <v>IT-E03423</v>
      </c>
      <c r="Z2823" t="str">
        <f>LEFT(Table1[[#This Row],[Department]],3)</f>
        <v>IT</v>
      </c>
      <c r="AA2823" t="str">
        <f>_xlfn.XLOOKUP(Table1[[#This Row],[Manager ID]],MANAGERS!A:A,MANAGERS!B:B)</f>
        <v>Manager_12</v>
      </c>
      <c r="AB2823" t="str" cm="1">
        <f t="array" ref="AB2823">_xlfn.XLOOKUP(Table1[[#This Row],[Manager ID]],Table2[[#All],[Manager ID]],Table2[[#All],[Department Head]])</f>
        <v>Marketing</v>
      </c>
      <c r="AC2823" s="2">
        <f>_xlfn.XLOOKUP(Table1[[#This Row],[City]],L:L,O:O)</f>
        <v>0.241864189087755</v>
      </c>
      <c r="AD2823" t="str" cm="1">
        <f t="array" ref="AD2823">_xlfn.IFS(Table1[[#This Row],[Performance Score]]&gt;=90,"Excellent",Table1[[#This Row],[Performance Score]]&gt;=75,"Good",Table1[[#This Row],[Performance Score]]&gt;=60,"Average",Table1[[#This Row],[Performance Score]]&lt;=60,"Need Improvement")</f>
        <v>Excellent</v>
      </c>
      <c r="AE2823" t="str">
        <f>IF(AND(Table1[[#This Row],[Attendance %]]&gt;=80,(Table1[[#This Row],[Performance Score]]&gt;=80)),"Eligible","Not Eligible")</f>
        <v>Not Eligible</v>
      </c>
      <c r="AF2823" t="str">
        <f>IF(Table1[[#This Row],[Performance Score]]&gt;=80,"High Performer","Low Performer")</f>
        <v>High Performer</v>
      </c>
      <c r="AG2823" t="str" cm="1">
        <f t="array" aca="1" ref="AG2823" ca="1">_xlfn.IFS(Table1[[#This Row],[Experience]]&lt;=3,"Junior",Table1[[#This Row],[Experience]]&lt;=7,"Mid Level",Table1[[#This Row],[Experience]]&gt;=7,"Senior")</f>
        <v>Junior</v>
      </c>
      <c r="AH2823" t="str">
        <f>IF(Table1[[#This Row],[Attendance %]]&gt;75,"OK","Below 75")</f>
        <v>Below 75</v>
      </c>
      <c r="AI2823" t="b">
        <f>ISBLANK(Table1[[#This Row],[Employee ID]])</f>
        <v>0</v>
      </c>
      <c r="AJ2823" t="b">
        <f>ISNUMBER(Table1[[#This Row],[Total Salary  ]])</f>
        <v>1</v>
      </c>
      <c r="AK2823" t="str">
        <f>IFERROR(_xlfn.XLOOKUP(Table1[[#This Row],[Manager ID]],MANAGERS!A:A,MANAGERS!B:B),"Not Found")</f>
        <v>Manager_12</v>
      </c>
    </row>
    <row r="2824" spans="1:37" x14ac:dyDescent="0.2">
      <c r="A2824" t="s">
        <v>44</v>
      </c>
      <c r="B2824" t="s">
        <v>45</v>
      </c>
      <c r="C2824" t="s">
        <v>21</v>
      </c>
      <c r="D2824" t="s">
        <v>46</v>
      </c>
      <c r="E2824" t="s">
        <v>22</v>
      </c>
      <c r="F2824" s="1">
        <v>42943</v>
      </c>
      <c r="G2824" s="1">
        <v>29746</v>
      </c>
      <c r="H2824">
        <v>66347</v>
      </c>
      <c r="I2824">
        <v>18145</v>
      </c>
      <c r="J2824">
        <v>77</v>
      </c>
      <c r="K2824">
        <v>44</v>
      </c>
      <c r="L2824" t="s">
        <v>37</v>
      </c>
      <c r="M2824">
        <v>119</v>
      </c>
      <c r="N2824">
        <f>Table1[[#This Row],[Basic Salary]]+Table1[[#This Row],[Bonus]]</f>
        <v>84492</v>
      </c>
      <c r="O2824" s="2">
        <f>Table1[[#This Row],[Bonus]]/Table1[[#This Row],[Basic Salary]]</f>
        <v>0.27348636713039021</v>
      </c>
      <c r="P2824">
        <f ca="1">DATEDIF(Table1[[#This Row],[Date of Birth]],TODAY(),"Y")</f>
        <v>45</v>
      </c>
      <c r="Q2824">
        <f ca="1">DATEDIF(Table1[[#This Row],[Joining Date]],TODAY(),"Y")</f>
        <v>9</v>
      </c>
      <c r="R2824" t="str">
        <f ca="1">IF(YEAR(Table1[[#This Row],[Joining Date]])=YEAR(TODAY()),"Yes","No")</f>
        <v>No</v>
      </c>
      <c r="S2824" t="str">
        <f ca="1">IF(Table1[[#This Row],[Experience]]&gt;5,"Yes","No")</f>
        <v>Yes</v>
      </c>
      <c r="T2824" t="str">
        <f>TEXT(Table1[[#This Row],[Joining Date]],"mmmm")</f>
        <v>July</v>
      </c>
      <c r="U2824" t="str">
        <f>TEXT(Table1[[#This Row],[Joining Date]],"yyyy")</f>
        <v>2017</v>
      </c>
      <c r="V2824" s="5">
        <f ca="1">TODAY()-Table1[[#This Row],[Joining Date]]</f>
        <v>3296</v>
      </c>
      <c r="W2824" t="str">
        <f>LEFT(Table1[[#This Row],[Employee Name]],FIND(" ",Table1[[#This Row],[Employee Name]])-1)</f>
        <v>Ananya</v>
      </c>
      <c r="X2824" t="str">
        <f>RIGHT(Table1[[#This Row],[Employee Name]],LEN(Table1[[#This Row],[Employee Name]])-FIND(" ",Table1[[#This Row],[Employee Name]]))</f>
        <v>Rao</v>
      </c>
      <c r="Y2824" t="str">
        <f>Table1[[#This Row],[Department]]&amp;"-"&amp;Table1[[#This Row],[Employee ID]]</f>
        <v>Support-E00009</v>
      </c>
      <c r="Z2824" t="str">
        <f>LEFT(Table1[[#This Row],[Department]],3)</f>
        <v>Sup</v>
      </c>
      <c r="AA2824" t="str">
        <f>_xlfn.XLOOKUP(Table1[[#This Row],[Manager ID]],MANAGERS!A:A,MANAGERS!B:B)</f>
        <v>Manager_19</v>
      </c>
      <c r="AB2824" t="str" cm="1">
        <f t="array" ref="AB2824">_xlfn.XLOOKUP(Table1[[#This Row],[Manager ID]],Table2[[#All],[Manager ID]],Table2[[#All],[Department Head]])</f>
        <v>Support</v>
      </c>
      <c r="AC2824" s="2">
        <f>_xlfn.XLOOKUP(Table1[[#This Row],[City]],L:L,O:O)</f>
        <v>0.24036902712549932</v>
      </c>
      <c r="AD2824" t="str" cm="1">
        <f t="array" ref="AD2824">_xlfn.IFS(Table1[[#This Row],[Performance Score]]&gt;=90,"Excellent",Table1[[#This Row],[Performance Score]]&gt;=75,"Good",Table1[[#This Row],[Performance Score]]&gt;=60,"Average",Table1[[#This Row],[Performance Score]]&lt;=60,"Need Improvement")</f>
        <v>Need Improvement</v>
      </c>
      <c r="AE2824" t="str">
        <f>IF(AND(Table1[[#This Row],[Attendance %]]&gt;=80,(Table1[[#This Row],[Performance Score]]&gt;=80)),"Eligible","Not Eligible")</f>
        <v>Not Eligible</v>
      </c>
      <c r="AF2824" t="str">
        <f>IF(Table1[[#This Row],[Performance Score]]&gt;=80,"High Performer","Low Performer")</f>
        <v>Low Performer</v>
      </c>
      <c r="AG2824" t="str" cm="1">
        <f t="array" aca="1" ref="AG2824" ca="1">_xlfn.IFS(Table1[[#This Row],[Experience]]&lt;=3,"Junior",Table1[[#This Row],[Experience]]&lt;=7,"Mid Level",Table1[[#This Row],[Experience]]&gt;=7,"Senior")</f>
        <v>Senior</v>
      </c>
      <c r="AH2824" t="str">
        <f>IF(Table1[[#This Row],[Attendance %]]&gt;75,"OK","Below 75")</f>
        <v>OK</v>
      </c>
      <c r="AI2824" t="b">
        <f>ISBLANK(Table1[[#This Row],[Employee ID]])</f>
        <v>0</v>
      </c>
      <c r="AJ2824" t="b">
        <f>ISNUMBER(Table1[[#This Row],[Total Salary  ]])</f>
        <v>1</v>
      </c>
      <c r="AK2824" t="str">
        <f>IFERROR(_xlfn.XLOOKUP(Table1[[#This Row],[Manager ID]],MANAGERS!A:A,MANAGERS!B:B),"Not Found")</f>
        <v>Manager_19</v>
      </c>
    </row>
    <row r="2825" spans="1:37" x14ac:dyDescent="0.2">
      <c r="A2825" t="s">
        <v>3430</v>
      </c>
      <c r="B2825" t="s">
        <v>48</v>
      </c>
      <c r="C2825" t="s">
        <v>15</v>
      </c>
      <c r="D2825" t="s">
        <v>25</v>
      </c>
      <c r="E2825" t="s">
        <v>51</v>
      </c>
      <c r="F2825" s="1">
        <v>45000</v>
      </c>
      <c r="G2825" s="1">
        <v>41192</v>
      </c>
      <c r="H2825">
        <v>67891</v>
      </c>
      <c r="I2825">
        <v>16582</v>
      </c>
      <c r="J2825">
        <v>81</v>
      </c>
      <c r="K2825">
        <v>45</v>
      </c>
      <c r="L2825" t="s">
        <v>18</v>
      </c>
      <c r="M2825">
        <v>101</v>
      </c>
      <c r="N2825">
        <f>Table1[[#This Row],[Basic Salary]]+Table1[[#This Row],[Bonus]]</f>
        <v>84473</v>
      </c>
      <c r="O2825" s="2">
        <f>Table1[[#This Row],[Bonus]]/Table1[[#This Row],[Basic Salary]]</f>
        <v>0.24424445066356365</v>
      </c>
      <c r="P2825">
        <f ca="1">DATEDIF(Table1[[#This Row],[Date of Birth]],TODAY(),"Y")</f>
        <v>13</v>
      </c>
      <c r="Q2825">
        <f ca="1">DATEDIF(Table1[[#This Row],[Joining Date]],TODAY(),"Y")</f>
        <v>3</v>
      </c>
      <c r="R2825" t="str">
        <f ca="1">IF(YEAR(Table1[[#This Row],[Joining Date]])=YEAR(TODAY()),"Yes","No")</f>
        <v>No</v>
      </c>
      <c r="S2825" t="str">
        <f ca="1">IF(Table1[[#This Row],[Experience]]&gt;5,"Yes","No")</f>
        <v>No</v>
      </c>
      <c r="T2825" t="str">
        <f>TEXT(Table1[[#This Row],[Joining Date]],"mmmm")</f>
        <v>March</v>
      </c>
      <c r="U2825" t="str">
        <f>TEXT(Table1[[#This Row],[Joining Date]],"yyyy")</f>
        <v>2023</v>
      </c>
      <c r="V2825" s="5">
        <f ca="1">TODAY()-Table1[[#This Row],[Joining Date]]</f>
        <v>1239</v>
      </c>
      <c r="W2825" t="str">
        <f>LEFT(Table1[[#This Row],[Employee Name]],FIND(" ",Table1[[#This Row],[Employee Name]])-1)</f>
        <v>Aditya</v>
      </c>
      <c r="X2825" t="str">
        <f>RIGHT(Table1[[#This Row],[Employee Name]],LEN(Table1[[#This Row],[Employee Name]])-FIND(" ",Table1[[#This Row],[Employee Name]]))</f>
        <v>Kapoor</v>
      </c>
      <c r="Y2825" t="str">
        <f>Table1[[#This Row],[Department]]&amp;"-"&amp;Table1[[#This Row],[Employee ID]]</f>
        <v>Finance-E03374</v>
      </c>
      <c r="Z2825" t="str">
        <f>LEFT(Table1[[#This Row],[Department]],3)</f>
        <v>Fin</v>
      </c>
      <c r="AA2825" t="str">
        <f>_xlfn.XLOOKUP(Table1[[#This Row],[Manager ID]],MANAGERS!A:A,MANAGERS!B:B)</f>
        <v>Manager_1</v>
      </c>
      <c r="AB2825" t="str" cm="1">
        <f t="array" ref="AB2825">_xlfn.XLOOKUP(Table1[[#This Row],[Manager ID]],Table2[[#All],[Manager ID]],Table2[[#All],[Department Head]])</f>
        <v>Support</v>
      </c>
      <c r="AC2825" s="2">
        <f>_xlfn.XLOOKUP(Table1[[#This Row],[City]],L:L,O:O)</f>
        <v>0.21356479274849693</v>
      </c>
      <c r="AD2825" t="str" cm="1">
        <f t="array" ref="AD2825">_xlfn.IFS(Table1[[#This Row],[Performance Score]]&gt;=90,"Excellent",Table1[[#This Row],[Performance Score]]&gt;=75,"Good",Table1[[#This Row],[Performance Score]]&gt;=60,"Average",Table1[[#This Row],[Performance Score]]&lt;=60,"Need Improvement")</f>
        <v>Need Improvement</v>
      </c>
      <c r="AE2825" t="str">
        <f>IF(AND(Table1[[#This Row],[Attendance %]]&gt;=80,(Table1[[#This Row],[Performance Score]]&gt;=80)),"Eligible","Not Eligible")</f>
        <v>Not Eligible</v>
      </c>
      <c r="AF2825" t="str">
        <f>IF(Table1[[#This Row],[Performance Score]]&gt;=80,"High Performer","Low Performer")</f>
        <v>Low Performer</v>
      </c>
      <c r="AG2825" t="str" cm="1">
        <f t="array" aca="1" ref="AG2825" ca="1">_xlfn.IFS(Table1[[#This Row],[Experience]]&lt;=3,"Junior",Table1[[#This Row],[Experience]]&lt;=7,"Mid Level",Table1[[#This Row],[Experience]]&gt;=7,"Senior")</f>
        <v>Junior</v>
      </c>
      <c r="AH2825" t="str">
        <f>IF(Table1[[#This Row],[Attendance %]]&gt;75,"OK","Below 75")</f>
        <v>OK</v>
      </c>
      <c r="AI2825" t="b">
        <f>ISBLANK(Table1[[#This Row],[Employee ID]])</f>
        <v>0</v>
      </c>
      <c r="AJ2825" t="b">
        <f>ISNUMBER(Table1[[#This Row],[Total Salary  ]])</f>
        <v>1</v>
      </c>
      <c r="AK2825" t="str">
        <f>IFERROR(_xlfn.XLOOKUP(Table1[[#This Row],[Manager ID]],MANAGERS!A:A,MANAGERS!B:B),"Not Found")</f>
        <v>Manager_1</v>
      </c>
    </row>
    <row r="2826" spans="1:37" x14ac:dyDescent="0.2">
      <c r="A2826" t="s">
        <v>585</v>
      </c>
      <c r="B2826" t="s">
        <v>87</v>
      </c>
      <c r="C2826" t="s">
        <v>21</v>
      </c>
      <c r="D2826" t="s">
        <v>16</v>
      </c>
      <c r="E2826" t="s">
        <v>22</v>
      </c>
      <c r="F2826" s="1">
        <v>44148</v>
      </c>
      <c r="G2826" s="1">
        <v>31454</v>
      </c>
      <c r="H2826">
        <v>70073</v>
      </c>
      <c r="I2826">
        <v>14396</v>
      </c>
      <c r="J2826">
        <v>90</v>
      </c>
      <c r="K2826">
        <v>74</v>
      </c>
      <c r="L2826" t="s">
        <v>53</v>
      </c>
      <c r="M2826">
        <v>116</v>
      </c>
      <c r="N2826">
        <f>Table1[[#This Row],[Basic Salary]]+Table1[[#This Row],[Bonus]]</f>
        <v>84469</v>
      </c>
      <c r="O2826" s="2">
        <f>Table1[[#This Row],[Bonus]]/Table1[[#This Row],[Basic Salary]]</f>
        <v>0.20544289526636508</v>
      </c>
      <c r="P2826">
        <f ca="1">DATEDIF(Table1[[#This Row],[Date of Birth]],TODAY(),"Y")</f>
        <v>40</v>
      </c>
      <c r="Q2826">
        <f ca="1">DATEDIF(Table1[[#This Row],[Joining Date]],TODAY(),"Y")</f>
        <v>5</v>
      </c>
      <c r="R2826" t="str">
        <f ca="1">IF(YEAR(Table1[[#This Row],[Joining Date]])=YEAR(TODAY()),"Yes","No")</f>
        <v>No</v>
      </c>
      <c r="S2826" t="str">
        <f ca="1">IF(Table1[[#This Row],[Experience]]&gt;5,"Yes","No")</f>
        <v>No</v>
      </c>
      <c r="T2826" t="str">
        <f>TEXT(Table1[[#This Row],[Joining Date]],"mmmm")</f>
        <v>November</v>
      </c>
      <c r="U2826" t="str">
        <f>TEXT(Table1[[#This Row],[Joining Date]],"yyyy")</f>
        <v>2020</v>
      </c>
      <c r="V2826" s="5">
        <f ca="1">TODAY()-Table1[[#This Row],[Joining Date]]</f>
        <v>2091</v>
      </c>
      <c r="W2826" t="str">
        <f>LEFT(Table1[[#This Row],[Employee Name]],FIND(" ",Table1[[#This Row],[Employee Name]])-1)</f>
        <v>Arjun</v>
      </c>
      <c r="X2826" t="str">
        <f>RIGHT(Table1[[#This Row],[Employee Name]],LEN(Table1[[#This Row],[Employee Name]])-FIND(" ",Table1[[#This Row],[Employee Name]]))</f>
        <v>Mehta</v>
      </c>
      <c r="Y2826" t="str">
        <f>Table1[[#This Row],[Department]]&amp;"-"&amp;Table1[[#This Row],[Employee ID]]</f>
        <v>HR-E00529</v>
      </c>
      <c r="Z2826" t="str">
        <f>LEFT(Table1[[#This Row],[Department]],3)</f>
        <v>HR</v>
      </c>
      <c r="AA2826" t="str">
        <f>_xlfn.XLOOKUP(Table1[[#This Row],[Manager ID]],MANAGERS!A:A,MANAGERS!B:B)</f>
        <v>Manager_16</v>
      </c>
      <c r="AB2826" t="str" cm="1">
        <f t="array" ref="AB2826">_xlfn.XLOOKUP(Table1[[#This Row],[Manager ID]],Table2[[#All],[Manager ID]],Table2[[#All],[Department Head]])</f>
        <v>Sales</v>
      </c>
      <c r="AC2826" s="2">
        <f>_xlfn.XLOOKUP(Table1[[#This Row],[City]],L:L,O:O)</f>
        <v>0.23685887225230964</v>
      </c>
      <c r="AD2826" t="str" cm="1">
        <f t="array" ref="AD2826">_xlfn.IFS(Table1[[#This Row],[Performance Score]]&gt;=90,"Excellent",Table1[[#This Row],[Performance Score]]&gt;=75,"Good",Table1[[#This Row],[Performance Score]]&gt;=60,"Average",Table1[[#This Row],[Performance Score]]&lt;=60,"Need Improvement")</f>
        <v>Average</v>
      </c>
      <c r="AE2826" t="str">
        <f>IF(AND(Table1[[#This Row],[Attendance %]]&gt;=80,(Table1[[#This Row],[Performance Score]]&gt;=80)),"Eligible","Not Eligible")</f>
        <v>Not Eligible</v>
      </c>
      <c r="AF2826" t="str">
        <f>IF(Table1[[#This Row],[Performance Score]]&gt;=80,"High Performer","Low Performer")</f>
        <v>Low Performer</v>
      </c>
      <c r="AG2826" t="str" cm="1">
        <f t="array" aca="1" ref="AG2826" ca="1">_xlfn.IFS(Table1[[#This Row],[Experience]]&lt;=3,"Junior",Table1[[#This Row],[Experience]]&lt;=7,"Mid Level",Table1[[#This Row],[Experience]]&gt;=7,"Senior")</f>
        <v>Mid Level</v>
      </c>
      <c r="AH2826" t="str">
        <f>IF(Table1[[#This Row],[Attendance %]]&gt;75,"OK","Below 75")</f>
        <v>OK</v>
      </c>
      <c r="AI2826" t="b">
        <f>ISBLANK(Table1[[#This Row],[Employee ID]])</f>
        <v>0</v>
      </c>
      <c r="AJ2826" t="b">
        <f>ISNUMBER(Table1[[#This Row],[Total Salary  ]])</f>
        <v>1</v>
      </c>
      <c r="AK2826" t="str">
        <f>IFERROR(_xlfn.XLOOKUP(Table1[[#This Row],[Manager ID]],MANAGERS!A:A,MANAGERS!B:B),"Not Found")</f>
        <v>Manager_16</v>
      </c>
    </row>
    <row r="2827" spans="1:37" x14ac:dyDescent="0.2">
      <c r="A2827" t="s">
        <v>3786</v>
      </c>
      <c r="B2827" t="s">
        <v>42</v>
      </c>
      <c r="C2827" t="s">
        <v>21</v>
      </c>
      <c r="D2827" t="s">
        <v>25</v>
      </c>
      <c r="E2827" t="s">
        <v>17</v>
      </c>
      <c r="F2827" s="1">
        <v>45316</v>
      </c>
      <c r="G2827" s="1">
        <v>32217</v>
      </c>
      <c r="H2827">
        <v>79225</v>
      </c>
      <c r="I2827">
        <v>5150</v>
      </c>
      <c r="J2827">
        <v>97</v>
      </c>
      <c r="K2827">
        <v>67</v>
      </c>
      <c r="L2827" t="s">
        <v>23</v>
      </c>
      <c r="M2827">
        <v>111</v>
      </c>
      <c r="N2827">
        <f>Table1[[#This Row],[Basic Salary]]+Table1[[#This Row],[Bonus]]</f>
        <v>84375</v>
      </c>
      <c r="O2827" s="2">
        <f>Table1[[#This Row],[Bonus]]/Table1[[#This Row],[Basic Salary]]</f>
        <v>6.5004733354370459E-2</v>
      </c>
      <c r="P2827">
        <f ca="1">DATEDIF(Table1[[#This Row],[Date of Birth]],TODAY(),"Y")</f>
        <v>38</v>
      </c>
      <c r="Q2827">
        <f ca="1">DATEDIF(Table1[[#This Row],[Joining Date]],TODAY(),"Y")</f>
        <v>2</v>
      </c>
      <c r="R2827" t="str">
        <f ca="1">IF(YEAR(Table1[[#This Row],[Joining Date]])=YEAR(TODAY()),"Yes","No")</f>
        <v>No</v>
      </c>
      <c r="S2827" t="str">
        <f ca="1">IF(Table1[[#This Row],[Experience]]&gt;5,"Yes","No")</f>
        <v>No</v>
      </c>
      <c r="T2827" t="str">
        <f>TEXT(Table1[[#This Row],[Joining Date]],"mmmm")</f>
        <v>January</v>
      </c>
      <c r="U2827" t="str">
        <f>TEXT(Table1[[#This Row],[Joining Date]],"yyyy")</f>
        <v>2024</v>
      </c>
      <c r="V2827" s="5">
        <f ca="1">TODAY()-Table1[[#This Row],[Joining Date]]</f>
        <v>923</v>
      </c>
      <c r="W2827" t="str">
        <f>LEFT(Table1[[#This Row],[Employee Name]],FIND(" ",Table1[[#This Row],[Employee Name]])-1)</f>
        <v>Krishna</v>
      </c>
      <c r="X2827" t="str">
        <f>RIGHT(Table1[[#This Row],[Employee Name]],LEN(Table1[[#This Row],[Employee Name]])-FIND(" ",Table1[[#This Row],[Employee Name]]))</f>
        <v>Chaitanya</v>
      </c>
      <c r="Y2827" t="str">
        <f>Table1[[#This Row],[Department]]&amp;"-"&amp;Table1[[#This Row],[Employee ID]]</f>
        <v>Finance-E03730</v>
      </c>
      <c r="Z2827" t="str">
        <f>LEFT(Table1[[#This Row],[Department]],3)</f>
        <v>Fin</v>
      </c>
      <c r="AA2827" t="str">
        <f>_xlfn.XLOOKUP(Table1[[#This Row],[Manager ID]],MANAGERS!A:A,MANAGERS!B:B)</f>
        <v>Manager_11</v>
      </c>
      <c r="AB2827" t="str" cm="1">
        <f t="array" ref="AB2827">_xlfn.XLOOKUP(Table1[[#This Row],[Manager ID]],Table2[[#All],[Manager ID]],Table2[[#All],[Department Head]])</f>
        <v>Marketing</v>
      </c>
      <c r="AC2827" s="2">
        <f>_xlfn.XLOOKUP(Table1[[#This Row],[City]],L:L,O:O)</f>
        <v>0.23486488519629886</v>
      </c>
      <c r="AD2827" t="str" cm="1">
        <f t="array" ref="AD2827">_xlfn.IFS(Table1[[#This Row],[Performance Score]]&gt;=90,"Excellent",Table1[[#This Row],[Performance Score]]&gt;=75,"Good",Table1[[#This Row],[Performance Score]]&gt;=60,"Average",Table1[[#This Row],[Performance Score]]&lt;=60,"Need Improvement")</f>
        <v>Average</v>
      </c>
      <c r="AE2827" t="str">
        <f>IF(AND(Table1[[#This Row],[Attendance %]]&gt;=80,(Table1[[#This Row],[Performance Score]]&gt;=80)),"Eligible","Not Eligible")</f>
        <v>Not Eligible</v>
      </c>
      <c r="AF2827" t="str">
        <f>IF(Table1[[#This Row],[Performance Score]]&gt;=80,"High Performer","Low Performer")</f>
        <v>Low Performer</v>
      </c>
      <c r="AG2827" t="str" cm="1">
        <f t="array" aca="1" ref="AG2827" ca="1">_xlfn.IFS(Table1[[#This Row],[Experience]]&lt;=3,"Junior",Table1[[#This Row],[Experience]]&lt;=7,"Mid Level",Table1[[#This Row],[Experience]]&gt;=7,"Senior")</f>
        <v>Junior</v>
      </c>
      <c r="AH2827" t="str">
        <f>IF(Table1[[#This Row],[Attendance %]]&gt;75,"OK","Below 75")</f>
        <v>OK</v>
      </c>
      <c r="AI2827" t="b">
        <f>ISBLANK(Table1[[#This Row],[Employee ID]])</f>
        <v>0</v>
      </c>
      <c r="AJ2827" t="b">
        <f>ISNUMBER(Table1[[#This Row],[Total Salary  ]])</f>
        <v>1</v>
      </c>
      <c r="AK2827" t="str">
        <f>IFERROR(_xlfn.XLOOKUP(Table1[[#This Row],[Manager ID]],MANAGERS!A:A,MANAGERS!B:B),"Not Found")</f>
        <v>Manager_11</v>
      </c>
    </row>
    <row r="2828" spans="1:37" x14ac:dyDescent="0.2">
      <c r="A2828" t="s">
        <v>4602</v>
      </c>
      <c r="B2828" t="s">
        <v>14</v>
      </c>
      <c r="C2828" t="s">
        <v>21</v>
      </c>
      <c r="D2828" t="s">
        <v>25</v>
      </c>
      <c r="E2828" t="s">
        <v>51</v>
      </c>
      <c r="F2828" s="1">
        <v>42896</v>
      </c>
      <c r="G2828" s="1">
        <v>35831</v>
      </c>
      <c r="H2828">
        <v>63388</v>
      </c>
      <c r="I2828">
        <v>20965</v>
      </c>
      <c r="J2828">
        <v>68</v>
      </c>
      <c r="K2828">
        <v>95</v>
      </c>
      <c r="L2828" t="s">
        <v>37</v>
      </c>
      <c r="M2828">
        <v>110</v>
      </c>
      <c r="N2828">
        <f>Table1[[#This Row],[Basic Salary]]+Table1[[#This Row],[Bonus]]</f>
        <v>84353</v>
      </c>
      <c r="O2828" s="2">
        <f>Table1[[#This Row],[Bonus]]/Table1[[#This Row],[Basic Salary]]</f>
        <v>0.33074083422729855</v>
      </c>
      <c r="P2828">
        <f ca="1">DATEDIF(Table1[[#This Row],[Date of Birth]],TODAY(),"Y")</f>
        <v>28</v>
      </c>
      <c r="Q2828">
        <f ca="1">DATEDIF(Table1[[#This Row],[Joining Date]],TODAY(),"Y")</f>
        <v>9</v>
      </c>
      <c r="R2828" t="str">
        <f ca="1">IF(YEAR(Table1[[#This Row],[Joining Date]])=YEAR(TODAY()),"Yes","No")</f>
        <v>No</v>
      </c>
      <c r="S2828" t="str">
        <f ca="1">IF(Table1[[#This Row],[Experience]]&gt;5,"Yes","No")</f>
        <v>Yes</v>
      </c>
      <c r="T2828" t="str">
        <f>TEXT(Table1[[#This Row],[Joining Date]],"mmmm")</f>
        <v>June</v>
      </c>
      <c r="U2828" t="str">
        <f>TEXT(Table1[[#This Row],[Joining Date]],"yyyy")</f>
        <v>2017</v>
      </c>
      <c r="V2828" s="5">
        <f ca="1">TODAY()-Table1[[#This Row],[Joining Date]]</f>
        <v>3343</v>
      </c>
      <c r="W2828" t="str">
        <f>LEFT(Table1[[#This Row],[Employee Name]],FIND(" ",Table1[[#This Row],[Employee Name]])-1)</f>
        <v>Nisha</v>
      </c>
      <c r="X2828" t="str">
        <f>RIGHT(Table1[[#This Row],[Employee Name]],LEN(Table1[[#This Row],[Employee Name]])-FIND(" ",Table1[[#This Row],[Employee Name]]))</f>
        <v>Kapoor</v>
      </c>
      <c r="Y2828" t="str">
        <f>Table1[[#This Row],[Department]]&amp;"-"&amp;Table1[[#This Row],[Employee ID]]</f>
        <v>Finance-E04546</v>
      </c>
      <c r="Z2828" t="str">
        <f>LEFT(Table1[[#This Row],[Department]],3)</f>
        <v>Fin</v>
      </c>
      <c r="AA2828" t="str">
        <f>_xlfn.XLOOKUP(Table1[[#This Row],[Manager ID]],MANAGERS!A:A,MANAGERS!B:B)</f>
        <v>Manager_10</v>
      </c>
      <c r="AB2828" t="str" cm="1">
        <f t="array" ref="AB2828">_xlfn.XLOOKUP(Table1[[#This Row],[Manager ID]],Table2[[#All],[Manager ID]],Table2[[#All],[Department Head]])</f>
        <v>HR</v>
      </c>
      <c r="AC2828" s="2">
        <f>_xlfn.XLOOKUP(Table1[[#This Row],[City]],L:L,O:O)</f>
        <v>0.24036902712549932</v>
      </c>
      <c r="AD2828" t="str" cm="1">
        <f t="array" ref="AD2828">_xlfn.IFS(Table1[[#This Row],[Performance Score]]&gt;=90,"Excellent",Table1[[#This Row],[Performance Score]]&gt;=75,"Good",Table1[[#This Row],[Performance Score]]&gt;=60,"Average",Table1[[#This Row],[Performance Score]]&lt;=60,"Need Improvement")</f>
        <v>Excellent</v>
      </c>
      <c r="AE2828" t="str">
        <f>IF(AND(Table1[[#This Row],[Attendance %]]&gt;=80,(Table1[[#This Row],[Performance Score]]&gt;=80)),"Eligible","Not Eligible")</f>
        <v>Not Eligible</v>
      </c>
      <c r="AF2828" t="str">
        <f>IF(Table1[[#This Row],[Performance Score]]&gt;=80,"High Performer","Low Performer")</f>
        <v>High Performer</v>
      </c>
      <c r="AG2828" t="str" cm="1">
        <f t="array" aca="1" ref="AG2828" ca="1">_xlfn.IFS(Table1[[#This Row],[Experience]]&lt;=3,"Junior",Table1[[#This Row],[Experience]]&lt;=7,"Mid Level",Table1[[#This Row],[Experience]]&gt;=7,"Senior")</f>
        <v>Senior</v>
      </c>
      <c r="AH2828" t="str">
        <f>IF(Table1[[#This Row],[Attendance %]]&gt;75,"OK","Below 75")</f>
        <v>Below 75</v>
      </c>
      <c r="AI2828" t="b">
        <f>ISBLANK(Table1[[#This Row],[Employee ID]])</f>
        <v>0</v>
      </c>
      <c r="AJ2828" t="b">
        <f>ISNUMBER(Table1[[#This Row],[Total Salary  ]])</f>
        <v>1</v>
      </c>
      <c r="AK2828" t="str">
        <f>IFERROR(_xlfn.XLOOKUP(Table1[[#This Row],[Manager ID]],MANAGERS!A:A,MANAGERS!B:B),"Not Found")</f>
        <v>Manager_10</v>
      </c>
    </row>
    <row r="2829" spans="1:37" x14ac:dyDescent="0.2">
      <c r="A2829" t="s">
        <v>4640</v>
      </c>
      <c r="B2829" t="s">
        <v>69</v>
      </c>
      <c r="C2829" t="s">
        <v>15</v>
      </c>
      <c r="D2829" t="s">
        <v>43</v>
      </c>
      <c r="E2829" t="s">
        <v>26</v>
      </c>
      <c r="F2829" s="1">
        <v>45470</v>
      </c>
      <c r="G2829" s="1">
        <v>32225</v>
      </c>
      <c r="H2829">
        <v>55891</v>
      </c>
      <c r="I2829">
        <v>28452</v>
      </c>
      <c r="J2829">
        <v>84</v>
      </c>
      <c r="K2829">
        <v>62</v>
      </c>
      <c r="L2829" t="s">
        <v>53</v>
      </c>
      <c r="M2829">
        <v>110</v>
      </c>
      <c r="N2829">
        <f>Table1[[#This Row],[Basic Salary]]+Table1[[#This Row],[Bonus]]</f>
        <v>84343</v>
      </c>
      <c r="O2829" s="2">
        <f>Table1[[#This Row],[Bonus]]/Table1[[#This Row],[Basic Salary]]</f>
        <v>0.50906228194163639</v>
      </c>
      <c r="P2829">
        <f ca="1">DATEDIF(Table1[[#This Row],[Date of Birth]],TODAY(),"Y")</f>
        <v>38</v>
      </c>
      <c r="Q2829">
        <f ca="1">DATEDIF(Table1[[#This Row],[Joining Date]],TODAY(),"Y")</f>
        <v>2</v>
      </c>
      <c r="R2829" t="str">
        <f ca="1">IF(YEAR(Table1[[#This Row],[Joining Date]])=YEAR(TODAY()),"Yes","No")</f>
        <v>No</v>
      </c>
      <c r="S2829" t="str">
        <f ca="1">IF(Table1[[#This Row],[Experience]]&gt;5,"Yes","No")</f>
        <v>No</v>
      </c>
      <c r="T2829" t="str">
        <f>TEXT(Table1[[#This Row],[Joining Date]],"mmmm")</f>
        <v>June</v>
      </c>
      <c r="U2829" t="str">
        <f>TEXT(Table1[[#This Row],[Joining Date]],"yyyy")</f>
        <v>2024</v>
      </c>
      <c r="V2829" s="5">
        <f ca="1">TODAY()-Table1[[#This Row],[Joining Date]]</f>
        <v>769</v>
      </c>
      <c r="W2829" t="str">
        <f>LEFT(Table1[[#This Row],[Employee Name]],FIND(" ",Table1[[#This Row],[Employee Name]])-1)</f>
        <v>Neha</v>
      </c>
      <c r="X2829" t="str">
        <f>RIGHT(Table1[[#This Row],[Employee Name]],LEN(Table1[[#This Row],[Employee Name]])-FIND(" ",Table1[[#This Row],[Employee Name]]))</f>
        <v>Kulkarni</v>
      </c>
      <c r="Y2829" t="str">
        <f>Table1[[#This Row],[Department]]&amp;"-"&amp;Table1[[#This Row],[Employee ID]]</f>
        <v>Operations-E04584</v>
      </c>
      <c r="Z2829" t="str">
        <f>LEFT(Table1[[#This Row],[Department]],3)</f>
        <v>Ope</v>
      </c>
      <c r="AA2829" t="str">
        <f>_xlfn.XLOOKUP(Table1[[#This Row],[Manager ID]],MANAGERS!A:A,MANAGERS!B:B)</f>
        <v>Manager_10</v>
      </c>
      <c r="AB2829" t="str" cm="1">
        <f t="array" ref="AB2829">_xlfn.XLOOKUP(Table1[[#This Row],[Manager ID]],Table2[[#All],[Manager ID]],Table2[[#All],[Department Head]])</f>
        <v>HR</v>
      </c>
      <c r="AC2829" s="2">
        <f>_xlfn.XLOOKUP(Table1[[#This Row],[City]],L:L,O:O)</f>
        <v>0.23685887225230964</v>
      </c>
      <c r="AD2829" t="str" cm="1">
        <f t="array" ref="AD2829">_xlfn.IFS(Table1[[#This Row],[Performance Score]]&gt;=90,"Excellent",Table1[[#This Row],[Performance Score]]&gt;=75,"Good",Table1[[#This Row],[Performance Score]]&gt;=60,"Average",Table1[[#This Row],[Performance Score]]&lt;=60,"Need Improvement")</f>
        <v>Average</v>
      </c>
      <c r="AE2829" t="str">
        <f>IF(AND(Table1[[#This Row],[Attendance %]]&gt;=80,(Table1[[#This Row],[Performance Score]]&gt;=80)),"Eligible","Not Eligible")</f>
        <v>Not Eligible</v>
      </c>
      <c r="AF2829" t="str">
        <f>IF(Table1[[#This Row],[Performance Score]]&gt;=80,"High Performer","Low Performer")</f>
        <v>Low Performer</v>
      </c>
      <c r="AG2829" t="str" cm="1">
        <f t="array" aca="1" ref="AG2829" ca="1">_xlfn.IFS(Table1[[#This Row],[Experience]]&lt;=3,"Junior",Table1[[#This Row],[Experience]]&lt;=7,"Mid Level",Table1[[#This Row],[Experience]]&gt;=7,"Senior")</f>
        <v>Junior</v>
      </c>
      <c r="AH2829" t="str">
        <f>IF(Table1[[#This Row],[Attendance %]]&gt;75,"OK","Below 75")</f>
        <v>OK</v>
      </c>
      <c r="AI2829" t="b">
        <f>ISBLANK(Table1[[#This Row],[Employee ID]])</f>
        <v>0</v>
      </c>
      <c r="AJ2829" t="b">
        <f>ISNUMBER(Table1[[#This Row],[Total Salary  ]])</f>
        <v>1</v>
      </c>
      <c r="AK2829" t="str">
        <f>IFERROR(_xlfn.XLOOKUP(Table1[[#This Row],[Manager ID]],MANAGERS!A:A,MANAGERS!B:B),"Not Found")</f>
        <v>Manager_10</v>
      </c>
    </row>
    <row r="2830" spans="1:37" x14ac:dyDescent="0.2">
      <c r="A2830" t="s">
        <v>3437</v>
      </c>
      <c r="B2830" t="s">
        <v>29</v>
      </c>
      <c r="C2830" t="s">
        <v>21</v>
      </c>
      <c r="D2830" t="s">
        <v>81</v>
      </c>
      <c r="E2830" t="s">
        <v>30</v>
      </c>
      <c r="F2830" s="1">
        <v>42268</v>
      </c>
      <c r="G2830" s="1">
        <v>29530</v>
      </c>
      <c r="H2830">
        <v>76057</v>
      </c>
      <c r="I2830">
        <v>8263</v>
      </c>
      <c r="J2830">
        <v>87</v>
      </c>
      <c r="K2830">
        <v>65</v>
      </c>
      <c r="L2830" t="s">
        <v>31</v>
      </c>
      <c r="M2830">
        <v>119</v>
      </c>
      <c r="N2830">
        <f>Table1[[#This Row],[Basic Salary]]+Table1[[#This Row],[Bonus]]</f>
        <v>84320</v>
      </c>
      <c r="O2830" s="2">
        <f>Table1[[#This Row],[Bonus]]/Table1[[#This Row],[Basic Salary]]</f>
        <v>0.10864220255860736</v>
      </c>
      <c r="P2830">
        <f ca="1">DATEDIF(Table1[[#This Row],[Date of Birth]],TODAY(),"Y")</f>
        <v>45</v>
      </c>
      <c r="Q2830">
        <f ca="1">DATEDIF(Table1[[#This Row],[Joining Date]],TODAY(),"Y")</f>
        <v>10</v>
      </c>
      <c r="R2830" t="str">
        <f ca="1">IF(YEAR(Table1[[#This Row],[Joining Date]])=YEAR(TODAY()),"Yes","No")</f>
        <v>No</v>
      </c>
      <c r="S2830" t="str">
        <f ca="1">IF(Table1[[#This Row],[Experience]]&gt;5,"Yes","No")</f>
        <v>Yes</v>
      </c>
      <c r="T2830" t="str">
        <f>TEXT(Table1[[#This Row],[Joining Date]],"mmmm")</f>
        <v>September</v>
      </c>
      <c r="U2830" t="str">
        <f>TEXT(Table1[[#This Row],[Joining Date]],"yyyy")</f>
        <v>2015</v>
      </c>
      <c r="V2830" s="5">
        <f ca="1">TODAY()-Table1[[#This Row],[Joining Date]]</f>
        <v>3971</v>
      </c>
      <c r="W2830" t="str">
        <f>LEFT(Table1[[#This Row],[Employee Name]],FIND(" ",Table1[[#This Row],[Employee Name]])-1)</f>
        <v>Vikram</v>
      </c>
      <c r="X2830" t="str">
        <f>RIGHT(Table1[[#This Row],[Employee Name]],LEN(Table1[[#This Row],[Employee Name]])-FIND(" ",Table1[[#This Row],[Employee Name]]))</f>
        <v>Singh</v>
      </c>
      <c r="Y2830" t="str">
        <f>Table1[[#This Row],[Department]]&amp;"-"&amp;Table1[[#This Row],[Employee ID]]</f>
        <v>Sales-E03381</v>
      </c>
      <c r="Z2830" t="str">
        <f>LEFT(Table1[[#This Row],[Department]],3)</f>
        <v>Sal</v>
      </c>
      <c r="AA2830" t="str">
        <f>_xlfn.XLOOKUP(Table1[[#This Row],[Manager ID]],MANAGERS!A:A,MANAGERS!B:B)</f>
        <v>Manager_19</v>
      </c>
      <c r="AB2830" t="str" cm="1">
        <f t="array" ref="AB2830">_xlfn.XLOOKUP(Table1[[#This Row],[Manager ID]],Table2[[#All],[Manager ID]],Table2[[#All],[Department Head]])</f>
        <v>Support</v>
      </c>
      <c r="AC2830" s="2">
        <f>_xlfn.XLOOKUP(Table1[[#This Row],[City]],L:L,O:O)</f>
        <v>0.241864189087755</v>
      </c>
      <c r="AD2830" t="str" cm="1">
        <f t="array" ref="AD2830">_xlfn.IFS(Table1[[#This Row],[Performance Score]]&gt;=90,"Excellent",Table1[[#This Row],[Performance Score]]&gt;=75,"Good",Table1[[#This Row],[Performance Score]]&gt;=60,"Average",Table1[[#This Row],[Performance Score]]&lt;=60,"Need Improvement")</f>
        <v>Average</v>
      </c>
      <c r="AE2830" t="str">
        <f>IF(AND(Table1[[#This Row],[Attendance %]]&gt;=80,(Table1[[#This Row],[Performance Score]]&gt;=80)),"Eligible","Not Eligible")</f>
        <v>Not Eligible</v>
      </c>
      <c r="AF2830" t="str">
        <f>IF(Table1[[#This Row],[Performance Score]]&gt;=80,"High Performer","Low Performer")</f>
        <v>Low Performer</v>
      </c>
      <c r="AG2830" t="str" cm="1">
        <f t="array" aca="1" ref="AG2830" ca="1">_xlfn.IFS(Table1[[#This Row],[Experience]]&lt;=3,"Junior",Table1[[#This Row],[Experience]]&lt;=7,"Mid Level",Table1[[#This Row],[Experience]]&gt;=7,"Senior")</f>
        <v>Senior</v>
      </c>
      <c r="AH2830" t="str">
        <f>IF(Table1[[#This Row],[Attendance %]]&gt;75,"OK","Below 75")</f>
        <v>OK</v>
      </c>
      <c r="AI2830" t="b">
        <f>ISBLANK(Table1[[#This Row],[Employee ID]])</f>
        <v>0</v>
      </c>
      <c r="AJ2830" t="b">
        <f>ISNUMBER(Table1[[#This Row],[Total Salary  ]])</f>
        <v>1</v>
      </c>
      <c r="AK2830" t="str">
        <f>IFERROR(_xlfn.XLOOKUP(Table1[[#This Row],[Manager ID]],MANAGERS!A:A,MANAGERS!B:B),"Not Found")</f>
        <v>Manager_19</v>
      </c>
    </row>
    <row r="2831" spans="1:37" x14ac:dyDescent="0.2">
      <c r="A2831" t="s">
        <v>4740</v>
      </c>
      <c r="B2831" t="s">
        <v>42</v>
      </c>
      <c r="C2831" t="s">
        <v>15</v>
      </c>
      <c r="D2831" t="s">
        <v>16</v>
      </c>
      <c r="E2831" t="s">
        <v>22</v>
      </c>
      <c r="F2831" s="1">
        <v>42298</v>
      </c>
      <c r="G2831" s="1">
        <v>32892</v>
      </c>
      <c r="H2831">
        <v>58750</v>
      </c>
      <c r="I2831">
        <v>25567</v>
      </c>
      <c r="J2831">
        <v>65</v>
      </c>
      <c r="K2831">
        <v>59</v>
      </c>
      <c r="L2831" t="s">
        <v>34</v>
      </c>
      <c r="M2831">
        <v>102</v>
      </c>
      <c r="N2831">
        <f>Table1[[#This Row],[Basic Salary]]+Table1[[#This Row],[Bonus]]</f>
        <v>84317</v>
      </c>
      <c r="O2831" s="2">
        <f>Table1[[#This Row],[Bonus]]/Table1[[#This Row],[Basic Salary]]</f>
        <v>0.43518297872340428</v>
      </c>
      <c r="P2831">
        <f ca="1">DATEDIF(Table1[[#This Row],[Date of Birth]],TODAY(),"Y")</f>
        <v>36</v>
      </c>
      <c r="Q2831">
        <f ca="1">DATEDIF(Table1[[#This Row],[Joining Date]],TODAY(),"Y")</f>
        <v>10</v>
      </c>
      <c r="R2831" t="str">
        <f ca="1">IF(YEAR(Table1[[#This Row],[Joining Date]])=YEAR(TODAY()),"Yes","No")</f>
        <v>No</v>
      </c>
      <c r="S2831" t="str">
        <f ca="1">IF(Table1[[#This Row],[Experience]]&gt;5,"Yes","No")</f>
        <v>Yes</v>
      </c>
      <c r="T2831" t="str">
        <f>TEXT(Table1[[#This Row],[Joining Date]],"mmmm")</f>
        <v>October</v>
      </c>
      <c r="U2831" t="str">
        <f>TEXT(Table1[[#This Row],[Joining Date]],"yyyy")</f>
        <v>2015</v>
      </c>
      <c r="V2831" s="5">
        <f ca="1">TODAY()-Table1[[#This Row],[Joining Date]]</f>
        <v>3941</v>
      </c>
      <c r="W2831" t="str">
        <f>LEFT(Table1[[#This Row],[Employee Name]],FIND(" ",Table1[[#This Row],[Employee Name]])-1)</f>
        <v>Krishna</v>
      </c>
      <c r="X2831" t="str">
        <f>RIGHT(Table1[[#This Row],[Employee Name]],LEN(Table1[[#This Row],[Employee Name]])-FIND(" ",Table1[[#This Row],[Employee Name]]))</f>
        <v>Chaitanya</v>
      </c>
      <c r="Y2831" t="str">
        <f>Table1[[#This Row],[Department]]&amp;"-"&amp;Table1[[#This Row],[Employee ID]]</f>
        <v>HR-E04684</v>
      </c>
      <c r="Z2831" t="str">
        <f>LEFT(Table1[[#This Row],[Department]],3)</f>
        <v>HR</v>
      </c>
      <c r="AA2831" t="str">
        <f>_xlfn.XLOOKUP(Table1[[#This Row],[Manager ID]],MANAGERS!A:A,MANAGERS!B:B)</f>
        <v>Manager_2</v>
      </c>
      <c r="AB2831" t="str" cm="1">
        <f t="array" ref="AB2831">_xlfn.XLOOKUP(Table1[[#This Row],[Manager ID]],Table2[[#All],[Manager ID]],Table2[[#All],[Department Head]])</f>
        <v>Sales</v>
      </c>
      <c r="AC2831" s="2">
        <f>_xlfn.XLOOKUP(Table1[[#This Row],[City]],L:L,O:O)</f>
        <v>0.24030340748661314</v>
      </c>
      <c r="AD2831" t="str" cm="1">
        <f t="array" ref="AD2831">_xlfn.IFS(Table1[[#This Row],[Performance Score]]&gt;=90,"Excellent",Table1[[#This Row],[Performance Score]]&gt;=75,"Good",Table1[[#This Row],[Performance Score]]&gt;=60,"Average",Table1[[#This Row],[Performance Score]]&lt;=60,"Need Improvement")</f>
        <v>Need Improvement</v>
      </c>
      <c r="AE2831" t="str">
        <f>IF(AND(Table1[[#This Row],[Attendance %]]&gt;=80,(Table1[[#This Row],[Performance Score]]&gt;=80)),"Eligible","Not Eligible")</f>
        <v>Not Eligible</v>
      </c>
      <c r="AF2831" t="str">
        <f>IF(Table1[[#This Row],[Performance Score]]&gt;=80,"High Performer","Low Performer")</f>
        <v>Low Performer</v>
      </c>
      <c r="AG2831" t="str" cm="1">
        <f t="array" aca="1" ref="AG2831" ca="1">_xlfn.IFS(Table1[[#This Row],[Experience]]&lt;=3,"Junior",Table1[[#This Row],[Experience]]&lt;=7,"Mid Level",Table1[[#This Row],[Experience]]&gt;=7,"Senior")</f>
        <v>Senior</v>
      </c>
      <c r="AH2831" t="str">
        <f>IF(Table1[[#This Row],[Attendance %]]&gt;75,"OK","Below 75")</f>
        <v>Below 75</v>
      </c>
      <c r="AI2831" t="b">
        <f>ISBLANK(Table1[[#This Row],[Employee ID]])</f>
        <v>0</v>
      </c>
      <c r="AJ2831" t="b">
        <f>ISNUMBER(Table1[[#This Row],[Total Salary  ]])</f>
        <v>1</v>
      </c>
      <c r="AK2831" t="str">
        <f>IFERROR(_xlfn.XLOOKUP(Table1[[#This Row],[Manager ID]],MANAGERS!A:A,MANAGERS!B:B),"Not Found")</f>
        <v>Manager_2</v>
      </c>
    </row>
    <row r="2832" spans="1:37" x14ac:dyDescent="0.2">
      <c r="A2832" t="s">
        <v>617</v>
      </c>
      <c r="B2832" t="s">
        <v>85</v>
      </c>
      <c r="C2832" t="s">
        <v>15</v>
      </c>
      <c r="D2832" t="s">
        <v>25</v>
      </c>
      <c r="E2832" t="s">
        <v>30</v>
      </c>
      <c r="F2832" s="1">
        <v>42093</v>
      </c>
      <c r="G2832" s="1">
        <v>40521</v>
      </c>
      <c r="H2832">
        <v>61170</v>
      </c>
      <c r="I2832">
        <v>23142</v>
      </c>
      <c r="J2832">
        <v>92</v>
      </c>
      <c r="K2832">
        <v>75</v>
      </c>
      <c r="L2832" t="s">
        <v>23</v>
      </c>
      <c r="M2832">
        <v>119</v>
      </c>
      <c r="N2832">
        <f>Table1[[#This Row],[Basic Salary]]+Table1[[#This Row],[Bonus]]</f>
        <v>84312</v>
      </c>
      <c r="O2832" s="2">
        <f>Table1[[#This Row],[Bonus]]/Table1[[#This Row],[Basic Salary]]</f>
        <v>0.37832270720941635</v>
      </c>
      <c r="P2832">
        <f ca="1">DATEDIF(Table1[[#This Row],[Date of Birth]],TODAY(),"Y")</f>
        <v>15</v>
      </c>
      <c r="Q2832">
        <f ca="1">DATEDIF(Table1[[#This Row],[Joining Date]],TODAY(),"Y")</f>
        <v>11</v>
      </c>
      <c r="R2832" t="str">
        <f ca="1">IF(YEAR(Table1[[#This Row],[Joining Date]])=YEAR(TODAY()),"Yes","No")</f>
        <v>No</v>
      </c>
      <c r="S2832" t="str">
        <f ca="1">IF(Table1[[#This Row],[Experience]]&gt;5,"Yes","No")</f>
        <v>Yes</v>
      </c>
      <c r="T2832" t="str">
        <f>TEXT(Table1[[#This Row],[Joining Date]],"mmmm")</f>
        <v>March</v>
      </c>
      <c r="U2832" t="str">
        <f>TEXT(Table1[[#This Row],[Joining Date]],"yyyy")</f>
        <v>2015</v>
      </c>
      <c r="V2832" s="5">
        <f ca="1">TODAY()-Table1[[#This Row],[Joining Date]]</f>
        <v>4146</v>
      </c>
      <c r="W2832" t="str">
        <f>LEFT(Table1[[#This Row],[Employee Name]],FIND(" ",Table1[[#This Row],[Employee Name]])-1)</f>
        <v>Pooja</v>
      </c>
      <c r="X2832" t="str">
        <f>RIGHT(Table1[[#This Row],[Employee Name]],LEN(Table1[[#This Row],[Employee Name]])-FIND(" ",Table1[[#This Row],[Employee Name]]))</f>
        <v>Das</v>
      </c>
      <c r="Y2832" t="str">
        <f>Table1[[#This Row],[Department]]&amp;"-"&amp;Table1[[#This Row],[Employee ID]]</f>
        <v>Finance-E00561</v>
      </c>
      <c r="Z2832" t="str">
        <f>LEFT(Table1[[#This Row],[Department]],3)</f>
        <v>Fin</v>
      </c>
      <c r="AA2832" t="str">
        <f>_xlfn.XLOOKUP(Table1[[#This Row],[Manager ID]],MANAGERS!A:A,MANAGERS!B:B)</f>
        <v>Manager_19</v>
      </c>
      <c r="AB2832" t="str" cm="1">
        <f t="array" ref="AB2832">_xlfn.XLOOKUP(Table1[[#This Row],[Manager ID]],Table2[[#All],[Manager ID]],Table2[[#All],[Department Head]])</f>
        <v>Support</v>
      </c>
      <c r="AC2832" s="2">
        <f>_xlfn.XLOOKUP(Table1[[#This Row],[City]],L:L,O:O)</f>
        <v>0.23486488519629886</v>
      </c>
      <c r="AD2832" t="str" cm="1">
        <f t="array" ref="AD2832">_xlfn.IFS(Table1[[#This Row],[Performance Score]]&gt;=90,"Excellent",Table1[[#This Row],[Performance Score]]&gt;=75,"Good",Table1[[#This Row],[Performance Score]]&gt;=60,"Average",Table1[[#This Row],[Performance Score]]&lt;=60,"Need Improvement")</f>
        <v>Good</v>
      </c>
      <c r="AE2832" t="str">
        <f>IF(AND(Table1[[#This Row],[Attendance %]]&gt;=80,(Table1[[#This Row],[Performance Score]]&gt;=80)),"Eligible","Not Eligible")</f>
        <v>Not Eligible</v>
      </c>
      <c r="AF2832" t="str">
        <f>IF(Table1[[#This Row],[Performance Score]]&gt;=80,"High Performer","Low Performer")</f>
        <v>Low Performer</v>
      </c>
      <c r="AG2832" t="str" cm="1">
        <f t="array" aca="1" ref="AG2832" ca="1">_xlfn.IFS(Table1[[#This Row],[Experience]]&lt;=3,"Junior",Table1[[#This Row],[Experience]]&lt;=7,"Mid Level",Table1[[#This Row],[Experience]]&gt;=7,"Senior")</f>
        <v>Senior</v>
      </c>
      <c r="AH2832" t="str">
        <f>IF(Table1[[#This Row],[Attendance %]]&gt;75,"OK","Below 75")</f>
        <v>OK</v>
      </c>
      <c r="AI2832" t="b">
        <f>ISBLANK(Table1[[#This Row],[Employee ID]])</f>
        <v>0</v>
      </c>
      <c r="AJ2832" t="b">
        <f>ISNUMBER(Table1[[#This Row],[Total Salary  ]])</f>
        <v>1</v>
      </c>
      <c r="AK2832" t="str">
        <f>IFERROR(_xlfn.XLOOKUP(Table1[[#This Row],[Manager ID]],MANAGERS!A:A,MANAGERS!B:B),"Not Found")</f>
        <v>Manager_19</v>
      </c>
    </row>
    <row r="2833" spans="1:37" x14ac:dyDescent="0.2">
      <c r="A2833" t="s">
        <v>1468</v>
      </c>
      <c r="B2833" t="s">
        <v>48</v>
      </c>
      <c r="C2833" t="s">
        <v>21</v>
      </c>
      <c r="D2833" t="s">
        <v>46</v>
      </c>
      <c r="E2833" t="s">
        <v>17</v>
      </c>
      <c r="F2833" s="1">
        <v>43296</v>
      </c>
      <c r="G2833" s="1">
        <v>36589</v>
      </c>
      <c r="H2833">
        <v>65372</v>
      </c>
      <c r="I2833">
        <v>18936</v>
      </c>
      <c r="J2833">
        <v>96</v>
      </c>
      <c r="K2833">
        <v>65</v>
      </c>
      <c r="L2833" t="s">
        <v>34</v>
      </c>
      <c r="M2833">
        <v>114</v>
      </c>
      <c r="N2833">
        <f>Table1[[#This Row],[Basic Salary]]+Table1[[#This Row],[Bonus]]</f>
        <v>84308</v>
      </c>
      <c r="O2833" s="2">
        <f>Table1[[#This Row],[Bonus]]/Table1[[#This Row],[Basic Salary]]</f>
        <v>0.2896653001284954</v>
      </c>
      <c r="P2833">
        <f ca="1">DATEDIF(Table1[[#This Row],[Date of Birth]],TODAY(),"Y")</f>
        <v>26</v>
      </c>
      <c r="Q2833">
        <f ca="1">DATEDIF(Table1[[#This Row],[Joining Date]],TODAY(),"Y")</f>
        <v>8</v>
      </c>
      <c r="R2833" t="str">
        <f ca="1">IF(YEAR(Table1[[#This Row],[Joining Date]])=YEAR(TODAY()),"Yes","No")</f>
        <v>No</v>
      </c>
      <c r="S2833" t="str">
        <f ca="1">IF(Table1[[#This Row],[Experience]]&gt;5,"Yes","No")</f>
        <v>Yes</v>
      </c>
      <c r="T2833" t="str">
        <f>TEXT(Table1[[#This Row],[Joining Date]],"mmmm")</f>
        <v>July</v>
      </c>
      <c r="U2833" t="str">
        <f>TEXT(Table1[[#This Row],[Joining Date]],"yyyy")</f>
        <v>2018</v>
      </c>
      <c r="V2833" s="5">
        <f ca="1">TODAY()-Table1[[#This Row],[Joining Date]]</f>
        <v>2943</v>
      </c>
      <c r="W2833" t="str">
        <f>LEFT(Table1[[#This Row],[Employee Name]],FIND(" ",Table1[[#This Row],[Employee Name]])-1)</f>
        <v>Aditya</v>
      </c>
      <c r="X2833" t="str">
        <f>RIGHT(Table1[[#This Row],[Employee Name]],LEN(Table1[[#This Row],[Employee Name]])-FIND(" ",Table1[[#This Row],[Employee Name]]))</f>
        <v>Kapoor</v>
      </c>
      <c r="Y2833" t="str">
        <f>Table1[[#This Row],[Department]]&amp;"-"&amp;Table1[[#This Row],[Employee ID]]</f>
        <v>Support-E01412</v>
      </c>
      <c r="Z2833" t="str">
        <f>LEFT(Table1[[#This Row],[Department]],3)</f>
        <v>Sup</v>
      </c>
      <c r="AA2833" t="str">
        <f>_xlfn.XLOOKUP(Table1[[#This Row],[Manager ID]],MANAGERS!A:A,MANAGERS!B:B)</f>
        <v>Manager_14</v>
      </c>
      <c r="AB2833" t="str" cm="1">
        <f t="array" ref="AB2833">_xlfn.XLOOKUP(Table1[[#This Row],[Manager ID]],Table2[[#All],[Manager ID]],Table2[[#All],[Department Head]])</f>
        <v>Marketing</v>
      </c>
      <c r="AC2833" s="2">
        <f>_xlfn.XLOOKUP(Table1[[#This Row],[City]],L:L,O:O)</f>
        <v>0.24030340748661314</v>
      </c>
      <c r="AD2833" t="str" cm="1">
        <f t="array" ref="AD2833">_xlfn.IFS(Table1[[#This Row],[Performance Score]]&gt;=90,"Excellent",Table1[[#This Row],[Performance Score]]&gt;=75,"Good",Table1[[#This Row],[Performance Score]]&gt;=60,"Average",Table1[[#This Row],[Performance Score]]&lt;=60,"Need Improvement")</f>
        <v>Average</v>
      </c>
      <c r="AE2833" t="str">
        <f>IF(AND(Table1[[#This Row],[Attendance %]]&gt;=80,(Table1[[#This Row],[Performance Score]]&gt;=80)),"Eligible","Not Eligible")</f>
        <v>Not Eligible</v>
      </c>
      <c r="AF2833" t="str">
        <f>IF(Table1[[#This Row],[Performance Score]]&gt;=80,"High Performer","Low Performer")</f>
        <v>Low Performer</v>
      </c>
      <c r="AG2833" t="str" cm="1">
        <f t="array" aca="1" ref="AG2833" ca="1">_xlfn.IFS(Table1[[#This Row],[Experience]]&lt;=3,"Junior",Table1[[#This Row],[Experience]]&lt;=7,"Mid Level",Table1[[#This Row],[Experience]]&gt;=7,"Senior")</f>
        <v>Senior</v>
      </c>
      <c r="AH2833" t="str">
        <f>IF(Table1[[#This Row],[Attendance %]]&gt;75,"OK","Below 75")</f>
        <v>OK</v>
      </c>
      <c r="AI2833" t="b">
        <f>ISBLANK(Table1[[#This Row],[Employee ID]])</f>
        <v>0</v>
      </c>
      <c r="AJ2833" t="b">
        <f>ISNUMBER(Table1[[#This Row],[Total Salary  ]])</f>
        <v>1</v>
      </c>
      <c r="AK2833" t="str">
        <f>IFERROR(_xlfn.XLOOKUP(Table1[[#This Row],[Manager ID]],MANAGERS!A:A,MANAGERS!B:B),"Not Found")</f>
        <v>Manager_14</v>
      </c>
    </row>
    <row r="2834" spans="1:37" x14ac:dyDescent="0.2">
      <c r="A2834" t="s">
        <v>315</v>
      </c>
      <c r="B2834" t="s">
        <v>89</v>
      </c>
      <c r="C2834" t="s">
        <v>21</v>
      </c>
      <c r="D2834" t="s">
        <v>16</v>
      </c>
      <c r="E2834" t="s">
        <v>22</v>
      </c>
      <c r="F2834" s="1">
        <v>44184</v>
      </c>
      <c r="G2834" s="1">
        <v>38259</v>
      </c>
      <c r="H2834">
        <v>78914</v>
      </c>
      <c r="I2834">
        <v>5388</v>
      </c>
      <c r="J2834">
        <v>61</v>
      </c>
      <c r="K2834">
        <v>73</v>
      </c>
      <c r="L2834" t="s">
        <v>18</v>
      </c>
      <c r="M2834">
        <v>109</v>
      </c>
      <c r="N2834">
        <f>Table1[[#This Row],[Basic Salary]]+Table1[[#This Row],[Bonus]]</f>
        <v>84302</v>
      </c>
      <c r="O2834" s="2">
        <f>Table1[[#This Row],[Bonus]]/Table1[[#This Row],[Basic Salary]]</f>
        <v>6.8276858352130168E-2</v>
      </c>
      <c r="P2834">
        <f ca="1">DATEDIF(Table1[[#This Row],[Date of Birth]],TODAY(),"Y")</f>
        <v>21</v>
      </c>
      <c r="Q2834">
        <f ca="1">DATEDIF(Table1[[#This Row],[Joining Date]],TODAY(),"Y")</f>
        <v>5</v>
      </c>
      <c r="R2834" t="str">
        <f ca="1">IF(YEAR(Table1[[#This Row],[Joining Date]])=YEAR(TODAY()),"Yes","No")</f>
        <v>No</v>
      </c>
      <c r="S2834" t="str">
        <f ca="1">IF(Table1[[#This Row],[Experience]]&gt;5,"Yes","No")</f>
        <v>No</v>
      </c>
      <c r="T2834" t="str">
        <f>TEXT(Table1[[#This Row],[Joining Date]],"mmmm")</f>
        <v>December</v>
      </c>
      <c r="U2834" t="str">
        <f>TEXT(Table1[[#This Row],[Joining Date]],"yyyy")</f>
        <v>2020</v>
      </c>
      <c r="V2834" s="5">
        <f ca="1">TODAY()-Table1[[#This Row],[Joining Date]]</f>
        <v>2055</v>
      </c>
      <c r="W2834" t="str">
        <f>LEFT(Table1[[#This Row],[Employee Name]],FIND(" ",Table1[[#This Row],[Employee Name]])-1)</f>
        <v>Tarun</v>
      </c>
      <c r="X2834" t="str">
        <f>RIGHT(Table1[[#This Row],[Employee Name]],LEN(Table1[[#This Row],[Employee Name]])-FIND(" ",Table1[[#This Row],[Employee Name]]))</f>
        <v>Verma</v>
      </c>
      <c r="Y2834" t="str">
        <f>Table1[[#This Row],[Department]]&amp;"-"&amp;Table1[[#This Row],[Employee ID]]</f>
        <v>HR-E00259</v>
      </c>
      <c r="Z2834" t="str">
        <f>LEFT(Table1[[#This Row],[Department]],3)</f>
        <v>HR</v>
      </c>
      <c r="AA2834" t="str">
        <f>_xlfn.XLOOKUP(Table1[[#This Row],[Manager ID]],MANAGERS!A:A,MANAGERS!B:B)</f>
        <v>Manager_9</v>
      </c>
      <c r="AB2834" t="str" cm="1">
        <f t="array" ref="AB2834">_xlfn.XLOOKUP(Table1[[#This Row],[Manager ID]],Table2[[#All],[Manager ID]],Table2[[#All],[Department Head]])</f>
        <v>Sales</v>
      </c>
      <c r="AC2834" s="2">
        <f>_xlfn.XLOOKUP(Table1[[#This Row],[City]],L:L,O:O)</f>
        <v>0.21356479274849693</v>
      </c>
      <c r="AD2834" t="str" cm="1">
        <f t="array" ref="AD2834">_xlfn.IFS(Table1[[#This Row],[Performance Score]]&gt;=90,"Excellent",Table1[[#This Row],[Performance Score]]&gt;=75,"Good",Table1[[#This Row],[Performance Score]]&gt;=60,"Average",Table1[[#This Row],[Performance Score]]&lt;=60,"Need Improvement")</f>
        <v>Average</v>
      </c>
      <c r="AE2834" t="str">
        <f>IF(AND(Table1[[#This Row],[Attendance %]]&gt;=80,(Table1[[#This Row],[Performance Score]]&gt;=80)),"Eligible","Not Eligible")</f>
        <v>Not Eligible</v>
      </c>
      <c r="AF2834" t="str">
        <f>IF(Table1[[#This Row],[Performance Score]]&gt;=80,"High Performer","Low Performer")</f>
        <v>Low Performer</v>
      </c>
      <c r="AG2834" t="str" cm="1">
        <f t="array" aca="1" ref="AG2834" ca="1">_xlfn.IFS(Table1[[#This Row],[Experience]]&lt;=3,"Junior",Table1[[#This Row],[Experience]]&lt;=7,"Mid Level",Table1[[#This Row],[Experience]]&gt;=7,"Senior")</f>
        <v>Mid Level</v>
      </c>
      <c r="AH2834" t="str">
        <f>IF(Table1[[#This Row],[Attendance %]]&gt;75,"OK","Below 75")</f>
        <v>Below 75</v>
      </c>
      <c r="AI2834" t="b">
        <f>ISBLANK(Table1[[#This Row],[Employee ID]])</f>
        <v>0</v>
      </c>
      <c r="AJ2834" t="b">
        <f>ISNUMBER(Table1[[#This Row],[Total Salary  ]])</f>
        <v>1</v>
      </c>
      <c r="AK2834" t="str">
        <f>IFERROR(_xlfn.XLOOKUP(Table1[[#This Row],[Manager ID]],MANAGERS!A:A,MANAGERS!B:B),"Not Found")</f>
        <v>Manager_9</v>
      </c>
    </row>
    <row r="2835" spans="1:37" x14ac:dyDescent="0.2">
      <c r="A2835" t="s">
        <v>3258</v>
      </c>
      <c r="B2835" t="s">
        <v>29</v>
      </c>
      <c r="C2835" t="s">
        <v>21</v>
      </c>
      <c r="D2835" t="s">
        <v>16</v>
      </c>
      <c r="E2835" t="s">
        <v>22</v>
      </c>
      <c r="F2835" s="1">
        <v>43242</v>
      </c>
      <c r="G2835" s="1">
        <v>38114</v>
      </c>
      <c r="H2835">
        <v>61818</v>
      </c>
      <c r="I2835">
        <v>22476</v>
      </c>
      <c r="J2835">
        <v>62</v>
      </c>
      <c r="K2835">
        <v>77</v>
      </c>
      <c r="L2835" t="s">
        <v>31</v>
      </c>
      <c r="M2835">
        <v>115</v>
      </c>
      <c r="N2835">
        <f>Table1[[#This Row],[Basic Salary]]+Table1[[#This Row],[Bonus]]</f>
        <v>84294</v>
      </c>
      <c r="O2835" s="2">
        <f>Table1[[#This Row],[Bonus]]/Table1[[#This Row],[Basic Salary]]</f>
        <v>0.36358342230418322</v>
      </c>
      <c r="P2835">
        <f ca="1">DATEDIF(Table1[[#This Row],[Date of Birth]],TODAY(),"Y")</f>
        <v>22</v>
      </c>
      <c r="Q2835">
        <f ca="1">DATEDIF(Table1[[#This Row],[Joining Date]],TODAY(),"Y")</f>
        <v>8</v>
      </c>
      <c r="R2835" t="str">
        <f ca="1">IF(YEAR(Table1[[#This Row],[Joining Date]])=YEAR(TODAY()),"Yes","No")</f>
        <v>No</v>
      </c>
      <c r="S2835" t="str">
        <f ca="1">IF(Table1[[#This Row],[Experience]]&gt;5,"Yes","No")</f>
        <v>Yes</v>
      </c>
      <c r="T2835" t="str">
        <f>TEXT(Table1[[#This Row],[Joining Date]],"mmmm")</f>
        <v>May</v>
      </c>
      <c r="U2835" t="str">
        <f>TEXT(Table1[[#This Row],[Joining Date]],"yyyy")</f>
        <v>2018</v>
      </c>
      <c r="V2835" s="5">
        <f ca="1">TODAY()-Table1[[#This Row],[Joining Date]]</f>
        <v>2997</v>
      </c>
      <c r="W2835" t="str">
        <f>LEFT(Table1[[#This Row],[Employee Name]],FIND(" ",Table1[[#This Row],[Employee Name]])-1)</f>
        <v>Vikram</v>
      </c>
      <c r="X2835" t="str">
        <f>RIGHT(Table1[[#This Row],[Employee Name]],LEN(Table1[[#This Row],[Employee Name]])-FIND(" ",Table1[[#This Row],[Employee Name]]))</f>
        <v>Singh</v>
      </c>
      <c r="Y2835" t="str">
        <f>Table1[[#This Row],[Department]]&amp;"-"&amp;Table1[[#This Row],[Employee ID]]</f>
        <v>HR-E03202</v>
      </c>
      <c r="Z2835" t="str">
        <f>LEFT(Table1[[#This Row],[Department]],3)</f>
        <v>HR</v>
      </c>
      <c r="AA2835" t="str">
        <f>_xlfn.XLOOKUP(Table1[[#This Row],[Manager ID]],MANAGERS!A:A,MANAGERS!B:B)</f>
        <v>Manager_15</v>
      </c>
      <c r="AB2835" t="str" cm="1">
        <f t="array" ref="AB2835">_xlfn.XLOOKUP(Table1[[#This Row],[Manager ID]],Table2[[#All],[Manager ID]],Table2[[#All],[Department Head]])</f>
        <v>Support</v>
      </c>
      <c r="AC2835" s="2">
        <f>_xlfn.XLOOKUP(Table1[[#This Row],[City]],L:L,O:O)</f>
        <v>0.241864189087755</v>
      </c>
      <c r="AD2835" t="str" cm="1">
        <f t="array" ref="AD2835">_xlfn.IFS(Table1[[#This Row],[Performance Score]]&gt;=90,"Excellent",Table1[[#This Row],[Performance Score]]&gt;=75,"Good",Table1[[#This Row],[Performance Score]]&gt;=60,"Average",Table1[[#This Row],[Performance Score]]&lt;=60,"Need Improvement")</f>
        <v>Good</v>
      </c>
      <c r="AE2835" t="str">
        <f>IF(AND(Table1[[#This Row],[Attendance %]]&gt;=80,(Table1[[#This Row],[Performance Score]]&gt;=80)),"Eligible","Not Eligible")</f>
        <v>Not Eligible</v>
      </c>
      <c r="AF2835" t="str">
        <f>IF(Table1[[#This Row],[Performance Score]]&gt;=80,"High Performer","Low Performer")</f>
        <v>Low Performer</v>
      </c>
      <c r="AG2835" t="str" cm="1">
        <f t="array" aca="1" ref="AG2835" ca="1">_xlfn.IFS(Table1[[#This Row],[Experience]]&lt;=3,"Junior",Table1[[#This Row],[Experience]]&lt;=7,"Mid Level",Table1[[#This Row],[Experience]]&gt;=7,"Senior")</f>
        <v>Senior</v>
      </c>
      <c r="AH2835" t="str">
        <f>IF(Table1[[#This Row],[Attendance %]]&gt;75,"OK","Below 75")</f>
        <v>Below 75</v>
      </c>
      <c r="AI2835" t="b">
        <f>ISBLANK(Table1[[#This Row],[Employee ID]])</f>
        <v>0</v>
      </c>
      <c r="AJ2835" t="b">
        <f>ISNUMBER(Table1[[#This Row],[Total Salary  ]])</f>
        <v>1</v>
      </c>
      <c r="AK2835" t="str">
        <f>IFERROR(_xlfn.XLOOKUP(Table1[[#This Row],[Manager ID]],MANAGERS!A:A,MANAGERS!B:B),"Not Found")</f>
        <v>Manager_15</v>
      </c>
    </row>
    <row r="2836" spans="1:37" x14ac:dyDescent="0.2">
      <c r="A2836" t="s">
        <v>4449</v>
      </c>
      <c r="B2836" t="s">
        <v>39</v>
      </c>
      <c r="C2836" t="s">
        <v>15</v>
      </c>
      <c r="D2836" t="s">
        <v>43</v>
      </c>
      <c r="E2836" t="s">
        <v>22</v>
      </c>
      <c r="F2836" s="1">
        <v>43309</v>
      </c>
      <c r="G2836" s="1">
        <v>37581</v>
      </c>
      <c r="H2836">
        <v>65498</v>
      </c>
      <c r="I2836">
        <v>18795</v>
      </c>
      <c r="J2836">
        <v>77</v>
      </c>
      <c r="K2836">
        <v>96</v>
      </c>
      <c r="L2836" t="s">
        <v>27</v>
      </c>
      <c r="M2836">
        <v>105</v>
      </c>
      <c r="N2836">
        <f>Table1[[#This Row],[Basic Salary]]+Table1[[#This Row],[Bonus]]</f>
        <v>84293</v>
      </c>
      <c r="O2836" s="2">
        <f>Table1[[#This Row],[Bonus]]/Table1[[#This Row],[Basic Salary]]</f>
        <v>0.28695532688021008</v>
      </c>
      <c r="P2836">
        <f ca="1">DATEDIF(Table1[[#This Row],[Date of Birth]],TODAY(),"Y")</f>
        <v>23</v>
      </c>
      <c r="Q2836">
        <f ca="1">DATEDIF(Table1[[#This Row],[Joining Date]],TODAY(),"Y")</f>
        <v>8</v>
      </c>
      <c r="R2836" t="str">
        <f ca="1">IF(YEAR(Table1[[#This Row],[Joining Date]])=YEAR(TODAY()),"Yes","No")</f>
        <v>No</v>
      </c>
      <c r="S2836" t="str">
        <f ca="1">IF(Table1[[#This Row],[Experience]]&gt;5,"Yes","No")</f>
        <v>Yes</v>
      </c>
      <c r="T2836" t="str">
        <f>TEXT(Table1[[#This Row],[Joining Date]],"mmmm")</f>
        <v>July</v>
      </c>
      <c r="U2836" t="str">
        <f>TEXT(Table1[[#This Row],[Joining Date]],"yyyy")</f>
        <v>2018</v>
      </c>
      <c r="V2836" s="5">
        <f ca="1">TODAY()-Table1[[#This Row],[Joining Date]]</f>
        <v>2930</v>
      </c>
      <c r="W2836" t="str">
        <f>LEFT(Table1[[#This Row],[Employee Name]],FIND(" ",Table1[[#This Row],[Employee Name]])-1)</f>
        <v>Karan</v>
      </c>
      <c r="X2836" t="str">
        <f>RIGHT(Table1[[#This Row],[Employee Name]],LEN(Table1[[#This Row],[Employee Name]])-FIND(" ",Table1[[#This Row],[Employee Name]]))</f>
        <v>Malhotra</v>
      </c>
      <c r="Y2836" t="str">
        <f>Table1[[#This Row],[Department]]&amp;"-"&amp;Table1[[#This Row],[Employee ID]]</f>
        <v>Operations-E04393</v>
      </c>
      <c r="Z2836" t="str">
        <f>LEFT(Table1[[#This Row],[Department]],3)</f>
        <v>Ope</v>
      </c>
      <c r="AA2836" t="str">
        <f>_xlfn.XLOOKUP(Table1[[#This Row],[Manager ID]],MANAGERS!A:A,MANAGERS!B:B)</f>
        <v>Manager_5</v>
      </c>
      <c r="AB2836" t="str" cm="1">
        <f t="array" ref="AB2836">_xlfn.XLOOKUP(Table1[[#This Row],[Manager ID]],Table2[[#All],[Manager ID]],Table2[[#All],[Department Head]])</f>
        <v>Sales</v>
      </c>
      <c r="AC2836" s="2">
        <f>_xlfn.XLOOKUP(Table1[[#This Row],[City]],L:L,O:O)</f>
        <v>0.23674293405114402</v>
      </c>
      <c r="AD2836" t="str" cm="1">
        <f t="array" ref="AD2836">_xlfn.IFS(Table1[[#This Row],[Performance Score]]&gt;=90,"Excellent",Table1[[#This Row],[Performance Score]]&gt;=75,"Good",Table1[[#This Row],[Performance Score]]&gt;=60,"Average",Table1[[#This Row],[Performance Score]]&lt;=60,"Need Improvement")</f>
        <v>Excellent</v>
      </c>
      <c r="AE2836" t="str">
        <f>IF(AND(Table1[[#This Row],[Attendance %]]&gt;=80,(Table1[[#This Row],[Performance Score]]&gt;=80)),"Eligible","Not Eligible")</f>
        <v>Not Eligible</v>
      </c>
      <c r="AF2836" t="str">
        <f>IF(Table1[[#This Row],[Performance Score]]&gt;=80,"High Performer","Low Performer")</f>
        <v>High Performer</v>
      </c>
      <c r="AG2836" t="str" cm="1">
        <f t="array" aca="1" ref="AG2836" ca="1">_xlfn.IFS(Table1[[#This Row],[Experience]]&lt;=3,"Junior",Table1[[#This Row],[Experience]]&lt;=7,"Mid Level",Table1[[#This Row],[Experience]]&gt;=7,"Senior")</f>
        <v>Senior</v>
      </c>
      <c r="AH2836" t="str">
        <f>IF(Table1[[#This Row],[Attendance %]]&gt;75,"OK","Below 75")</f>
        <v>OK</v>
      </c>
      <c r="AI2836" t="b">
        <f>ISBLANK(Table1[[#This Row],[Employee ID]])</f>
        <v>0</v>
      </c>
      <c r="AJ2836" t="b">
        <f>ISNUMBER(Table1[[#This Row],[Total Salary  ]])</f>
        <v>1</v>
      </c>
      <c r="AK2836" t="str">
        <f>IFERROR(_xlfn.XLOOKUP(Table1[[#This Row],[Manager ID]],MANAGERS!A:A,MANAGERS!B:B),"Not Found")</f>
        <v>Manager_5</v>
      </c>
    </row>
    <row r="2837" spans="1:37" x14ac:dyDescent="0.2">
      <c r="A2837" t="s">
        <v>4278</v>
      </c>
      <c r="B2837" t="s">
        <v>62</v>
      </c>
      <c r="C2837" t="s">
        <v>21</v>
      </c>
      <c r="D2837" t="s">
        <v>25</v>
      </c>
      <c r="E2837" t="s">
        <v>17</v>
      </c>
      <c r="F2837" s="1">
        <v>42142</v>
      </c>
      <c r="G2837" s="1">
        <v>31804</v>
      </c>
      <c r="H2837">
        <v>55001</v>
      </c>
      <c r="I2837">
        <v>29265</v>
      </c>
      <c r="J2837">
        <v>83</v>
      </c>
      <c r="K2837">
        <v>72</v>
      </c>
      <c r="L2837" t="s">
        <v>23</v>
      </c>
      <c r="M2837">
        <v>107</v>
      </c>
      <c r="N2837">
        <f>Table1[[#This Row],[Basic Salary]]+Table1[[#This Row],[Bonus]]</f>
        <v>84266</v>
      </c>
      <c r="O2837" s="2">
        <f>Table1[[#This Row],[Bonus]]/Table1[[#This Row],[Basic Salary]]</f>
        <v>0.53208123488663839</v>
      </c>
      <c r="P2837">
        <f ca="1">DATEDIF(Table1[[#This Row],[Date of Birth]],TODAY(),"Y")</f>
        <v>39</v>
      </c>
      <c r="Q2837">
        <f ca="1">DATEDIF(Table1[[#This Row],[Joining Date]],TODAY(),"Y")</f>
        <v>11</v>
      </c>
      <c r="R2837" t="str">
        <f ca="1">IF(YEAR(Table1[[#This Row],[Joining Date]])=YEAR(TODAY()),"Yes","No")</f>
        <v>No</v>
      </c>
      <c r="S2837" t="str">
        <f ca="1">IF(Table1[[#This Row],[Experience]]&gt;5,"Yes","No")</f>
        <v>Yes</v>
      </c>
      <c r="T2837" t="str">
        <f>TEXT(Table1[[#This Row],[Joining Date]],"mmmm")</f>
        <v>May</v>
      </c>
      <c r="U2837" t="str">
        <f>TEXT(Table1[[#This Row],[Joining Date]],"yyyy")</f>
        <v>2015</v>
      </c>
      <c r="V2837" s="5">
        <f ca="1">TODAY()-Table1[[#This Row],[Joining Date]]</f>
        <v>4097</v>
      </c>
      <c r="W2837" t="str">
        <f>LEFT(Table1[[#This Row],[Employee Name]],FIND(" ",Table1[[#This Row],[Employee Name]])-1)</f>
        <v>Kavya</v>
      </c>
      <c r="X2837" t="str">
        <f>RIGHT(Table1[[#This Row],[Employee Name]],LEN(Table1[[#This Row],[Employee Name]])-FIND(" ",Table1[[#This Row],[Employee Name]]))</f>
        <v>Nair</v>
      </c>
      <c r="Y2837" t="str">
        <f>Table1[[#This Row],[Department]]&amp;"-"&amp;Table1[[#This Row],[Employee ID]]</f>
        <v>Finance-E04222</v>
      </c>
      <c r="Z2837" t="str">
        <f>LEFT(Table1[[#This Row],[Department]],3)</f>
        <v>Fin</v>
      </c>
      <c r="AA2837" t="str">
        <f>_xlfn.XLOOKUP(Table1[[#This Row],[Manager ID]],MANAGERS!A:A,MANAGERS!B:B)</f>
        <v>Manager_7</v>
      </c>
      <c r="AB2837" t="str" cm="1">
        <f t="array" ref="AB2837">_xlfn.XLOOKUP(Table1[[#This Row],[Manager ID]],Table2[[#All],[Manager ID]],Table2[[#All],[Department Head]])</f>
        <v>Operations</v>
      </c>
      <c r="AC2837" s="2">
        <f>_xlfn.XLOOKUP(Table1[[#This Row],[City]],L:L,O:O)</f>
        <v>0.23486488519629886</v>
      </c>
      <c r="AD2837" t="str" cm="1">
        <f t="array" ref="AD2837">_xlfn.IFS(Table1[[#This Row],[Performance Score]]&gt;=90,"Excellent",Table1[[#This Row],[Performance Score]]&gt;=75,"Good",Table1[[#This Row],[Performance Score]]&gt;=60,"Average",Table1[[#This Row],[Performance Score]]&lt;=60,"Need Improvement")</f>
        <v>Average</v>
      </c>
      <c r="AE2837" t="str">
        <f>IF(AND(Table1[[#This Row],[Attendance %]]&gt;=80,(Table1[[#This Row],[Performance Score]]&gt;=80)),"Eligible","Not Eligible")</f>
        <v>Not Eligible</v>
      </c>
      <c r="AF2837" t="str">
        <f>IF(Table1[[#This Row],[Performance Score]]&gt;=80,"High Performer","Low Performer")</f>
        <v>Low Performer</v>
      </c>
      <c r="AG2837" t="str" cm="1">
        <f t="array" aca="1" ref="AG2837" ca="1">_xlfn.IFS(Table1[[#This Row],[Experience]]&lt;=3,"Junior",Table1[[#This Row],[Experience]]&lt;=7,"Mid Level",Table1[[#This Row],[Experience]]&gt;=7,"Senior")</f>
        <v>Senior</v>
      </c>
      <c r="AH2837" t="str">
        <f>IF(Table1[[#This Row],[Attendance %]]&gt;75,"OK","Below 75")</f>
        <v>OK</v>
      </c>
      <c r="AI2837" t="b">
        <f>ISBLANK(Table1[[#This Row],[Employee ID]])</f>
        <v>0</v>
      </c>
      <c r="AJ2837" t="b">
        <f>ISNUMBER(Table1[[#This Row],[Total Salary  ]])</f>
        <v>1</v>
      </c>
      <c r="AK2837" t="str">
        <f>IFERROR(_xlfn.XLOOKUP(Table1[[#This Row],[Manager ID]],MANAGERS!A:A,MANAGERS!B:B),"Not Found")</f>
        <v>Manager_7</v>
      </c>
    </row>
    <row r="2838" spans="1:37" x14ac:dyDescent="0.2">
      <c r="A2838" t="s">
        <v>2437</v>
      </c>
      <c r="B2838" t="s">
        <v>42</v>
      </c>
      <c r="C2838" t="s">
        <v>21</v>
      </c>
      <c r="D2838" t="s">
        <v>16</v>
      </c>
      <c r="E2838" t="s">
        <v>17</v>
      </c>
      <c r="F2838" s="1">
        <v>42728</v>
      </c>
      <c r="G2838" s="1">
        <v>39568</v>
      </c>
      <c r="H2838">
        <v>67908</v>
      </c>
      <c r="I2838">
        <v>16336</v>
      </c>
      <c r="J2838">
        <v>96</v>
      </c>
      <c r="K2838">
        <v>41</v>
      </c>
      <c r="L2838" t="s">
        <v>31</v>
      </c>
      <c r="M2838">
        <v>113</v>
      </c>
      <c r="N2838">
        <f>Table1[[#This Row],[Basic Salary]]+Table1[[#This Row],[Bonus]]</f>
        <v>84244</v>
      </c>
      <c r="O2838" s="2">
        <f>Table1[[#This Row],[Bonus]]/Table1[[#This Row],[Basic Salary]]</f>
        <v>0.24056075867349944</v>
      </c>
      <c r="P2838">
        <f ca="1">DATEDIF(Table1[[#This Row],[Date of Birth]],TODAY(),"Y")</f>
        <v>18</v>
      </c>
      <c r="Q2838">
        <f ca="1">DATEDIF(Table1[[#This Row],[Joining Date]],TODAY(),"Y")</f>
        <v>9</v>
      </c>
      <c r="R2838" t="str">
        <f ca="1">IF(YEAR(Table1[[#This Row],[Joining Date]])=YEAR(TODAY()),"Yes","No")</f>
        <v>No</v>
      </c>
      <c r="S2838" t="str">
        <f ca="1">IF(Table1[[#This Row],[Experience]]&gt;5,"Yes","No")</f>
        <v>Yes</v>
      </c>
      <c r="T2838" t="str">
        <f>TEXT(Table1[[#This Row],[Joining Date]],"mmmm")</f>
        <v>December</v>
      </c>
      <c r="U2838" t="str">
        <f>TEXT(Table1[[#This Row],[Joining Date]],"yyyy")</f>
        <v>2016</v>
      </c>
      <c r="V2838" s="5">
        <f ca="1">TODAY()-Table1[[#This Row],[Joining Date]]</f>
        <v>3511</v>
      </c>
      <c r="W2838" t="str">
        <f>LEFT(Table1[[#This Row],[Employee Name]],FIND(" ",Table1[[#This Row],[Employee Name]])-1)</f>
        <v>Krishna</v>
      </c>
      <c r="X2838" t="str">
        <f>RIGHT(Table1[[#This Row],[Employee Name]],LEN(Table1[[#This Row],[Employee Name]])-FIND(" ",Table1[[#This Row],[Employee Name]]))</f>
        <v>Chaitanya</v>
      </c>
      <c r="Y2838" t="str">
        <f>Table1[[#This Row],[Department]]&amp;"-"&amp;Table1[[#This Row],[Employee ID]]</f>
        <v>HR-E02381</v>
      </c>
      <c r="Z2838" t="str">
        <f>LEFT(Table1[[#This Row],[Department]],3)</f>
        <v>HR</v>
      </c>
      <c r="AA2838" t="str">
        <f>_xlfn.XLOOKUP(Table1[[#This Row],[Manager ID]],MANAGERS!A:A,MANAGERS!B:B)</f>
        <v>Manager_13</v>
      </c>
      <c r="AB2838" t="str" cm="1">
        <f t="array" ref="AB2838">_xlfn.XLOOKUP(Table1[[#This Row],[Manager ID]],Table2[[#All],[Manager ID]],Table2[[#All],[Department Head]])</f>
        <v>HR</v>
      </c>
      <c r="AC2838" s="2">
        <f>_xlfn.XLOOKUP(Table1[[#This Row],[City]],L:L,O:O)</f>
        <v>0.241864189087755</v>
      </c>
      <c r="AD2838" t="str" cm="1">
        <f t="array" ref="AD2838">_xlfn.IFS(Table1[[#This Row],[Performance Score]]&gt;=90,"Excellent",Table1[[#This Row],[Performance Score]]&gt;=75,"Good",Table1[[#This Row],[Performance Score]]&gt;=60,"Average",Table1[[#This Row],[Performance Score]]&lt;=60,"Need Improvement")</f>
        <v>Need Improvement</v>
      </c>
      <c r="AE2838" t="str">
        <f>IF(AND(Table1[[#This Row],[Attendance %]]&gt;=80,(Table1[[#This Row],[Performance Score]]&gt;=80)),"Eligible","Not Eligible")</f>
        <v>Not Eligible</v>
      </c>
      <c r="AF2838" t="str">
        <f>IF(Table1[[#This Row],[Performance Score]]&gt;=80,"High Performer","Low Performer")</f>
        <v>Low Performer</v>
      </c>
      <c r="AG2838" t="str" cm="1">
        <f t="array" aca="1" ref="AG2838" ca="1">_xlfn.IFS(Table1[[#This Row],[Experience]]&lt;=3,"Junior",Table1[[#This Row],[Experience]]&lt;=7,"Mid Level",Table1[[#This Row],[Experience]]&gt;=7,"Senior")</f>
        <v>Senior</v>
      </c>
      <c r="AH2838" t="str">
        <f>IF(Table1[[#This Row],[Attendance %]]&gt;75,"OK","Below 75")</f>
        <v>OK</v>
      </c>
      <c r="AI2838" t="b">
        <f>ISBLANK(Table1[[#This Row],[Employee ID]])</f>
        <v>0</v>
      </c>
      <c r="AJ2838" t="b">
        <f>ISNUMBER(Table1[[#This Row],[Total Salary  ]])</f>
        <v>1</v>
      </c>
      <c r="AK2838" t="str">
        <f>IFERROR(_xlfn.XLOOKUP(Table1[[#This Row],[Manager ID]],MANAGERS!A:A,MANAGERS!B:B),"Not Found")</f>
        <v>Manager_13</v>
      </c>
    </row>
    <row r="2839" spans="1:37" x14ac:dyDescent="0.2">
      <c r="A2839" t="s">
        <v>4660</v>
      </c>
      <c r="B2839" t="s">
        <v>69</v>
      </c>
      <c r="C2839" t="s">
        <v>21</v>
      </c>
      <c r="D2839" t="s">
        <v>16</v>
      </c>
      <c r="E2839" t="s">
        <v>22</v>
      </c>
      <c r="F2839" s="1">
        <v>42204</v>
      </c>
      <c r="G2839" s="1">
        <v>30587</v>
      </c>
      <c r="H2839">
        <v>65944</v>
      </c>
      <c r="I2839">
        <v>18294</v>
      </c>
      <c r="J2839">
        <v>61</v>
      </c>
      <c r="K2839">
        <v>45</v>
      </c>
      <c r="L2839" t="s">
        <v>23</v>
      </c>
      <c r="M2839">
        <v>107</v>
      </c>
      <c r="N2839">
        <f>Table1[[#This Row],[Basic Salary]]+Table1[[#This Row],[Bonus]]</f>
        <v>84238</v>
      </c>
      <c r="O2839" s="2">
        <f>Table1[[#This Row],[Bonus]]/Table1[[#This Row],[Basic Salary]]</f>
        <v>0.27741720247482715</v>
      </c>
      <c r="P2839">
        <f ca="1">DATEDIF(Table1[[#This Row],[Date of Birth]],TODAY(),"Y")</f>
        <v>42</v>
      </c>
      <c r="Q2839">
        <f ca="1">DATEDIF(Table1[[#This Row],[Joining Date]],TODAY(),"Y")</f>
        <v>11</v>
      </c>
      <c r="R2839" t="str">
        <f ca="1">IF(YEAR(Table1[[#This Row],[Joining Date]])=YEAR(TODAY()),"Yes","No")</f>
        <v>No</v>
      </c>
      <c r="S2839" t="str">
        <f ca="1">IF(Table1[[#This Row],[Experience]]&gt;5,"Yes","No")</f>
        <v>Yes</v>
      </c>
      <c r="T2839" t="str">
        <f>TEXT(Table1[[#This Row],[Joining Date]],"mmmm")</f>
        <v>July</v>
      </c>
      <c r="U2839" t="str">
        <f>TEXT(Table1[[#This Row],[Joining Date]],"yyyy")</f>
        <v>2015</v>
      </c>
      <c r="V2839" s="5">
        <f ca="1">TODAY()-Table1[[#This Row],[Joining Date]]</f>
        <v>4035</v>
      </c>
      <c r="W2839" t="str">
        <f>LEFT(Table1[[#This Row],[Employee Name]],FIND(" ",Table1[[#This Row],[Employee Name]])-1)</f>
        <v>Neha</v>
      </c>
      <c r="X2839" t="str">
        <f>RIGHT(Table1[[#This Row],[Employee Name]],LEN(Table1[[#This Row],[Employee Name]])-FIND(" ",Table1[[#This Row],[Employee Name]]))</f>
        <v>Kulkarni</v>
      </c>
      <c r="Y2839" t="str">
        <f>Table1[[#This Row],[Department]]&amp;"-"&amp;Table1[[#This Row],[Employee ID]]</f>
        <v>HR-E04604</v>
      </c>
      <c r="Z2839" t="str">
        <f>LEFT(Table1[[#This Row],[Department]],3)</f>
        <v>HR</v>
      </c>
      <c r="AA2839" t="str">
        <f>_xlfn.XLOOKUP(Table1[[#This Row],[Manager ID]],MANAGERS!A:A,MANAGERS!B:B)</f>
        <v>Manager_7</v>
      </c>
      <c r="AB2839" t="str" cm="1">
        <f t="array" ref="AB2839">_xlfn.XLOOKUP(Table1[[#This Row],[Manager ID]],Table2[[#All],[Manager ID]],Table2[[#All],[Department Head]])</f>
        <v>Operations</v>
      </c>
      <c r="AC2839" s="2">
        <f>_xlfn.XLOOKUP(Table1[[#This Row],[City]],L:L,O:O)</f>
        <v>0.23486488519629886</v>
      </c>
      <c r="AD2839" t="str" cm="1">
        <f t="array" ref="AD2839">_xlfn.IFS(Table1[[#This Row],[Performance Score]]&gt;=90,"Excellent",Table1[[#This Row],[Performance Score]]&gt;=75,"Good",Table1[[#This Row],[Performance Score]]&gt;=60,"Average",Table1[[#This Row],[Performance Score]]&lt;=60,"Need Improvement")</f>
        <v>Need Improvement</v>
      </c>
      <c r="AE2839" t="str">
        <f>IF(AND(Table1[[#This Row],[Attendance %]]&gt;=80,(Table1[[#This Row],[Performance Score]]&gt;=80)),"Eligible","Not Eligible")</f>
        <v>Not Eligible</v>
      </c>
      <c r="AF2839" t="str">
        <f>IF(Table1[[#This Row],[Performance Score]]&gt;=80,"High Performer","Low Performer")</f>
        <v>Low Performer</v>
      </c>
      <c r="AG2839" t="str" cm="1">
        <f t="array" aca="1" ref="AG2839" ca="1">_xlfn.IFS(Table1[[#This Row],[Experience]]&lt;=3,"Junior",Table1[[#This Row],[Experience]]&lt;=7,"Mid Level",Table1[[#This Row],[Experience]]&gt;=7,"Senior")</f>
        <v>Senior</v>
      </c>
      <c r="AH2839" t="str">
        <f>IF(Table1[[#This Row],[Attendance %]]&gt;75,"OK","Below 75")</f>
        <v>Below 75</v>
      </c>
      <c r="AI2839" t="b">
        <f>ISBLANK(Table1[[#This Row],[Employee ID]])</f>
        <v>0</v>
      </c>
      <c r="AJ2839" t="b">
        <f>ISNUMBER(Table1[[#This Row],[Total Salary  ]])</f>
        <v>1</v>
      </c>
      <c r="AK2839" t="str">
        <f>IFERROR(_xlfn.XLOOKUP(Table1[[#This Row],[Manager ID]],MANAGERS!A:A,MANAGERS!B:B),"Not Found")</f>
        <v>Manager_7</v>
      </c>
    </row>
    <row r="2840" spans="1:37" x14ac:dyDescent="0.2">
      <c r="A2840" t="s">
        <v>3971</v>
      </c>
      <c r="B2840" t="s">
        <v>87</v>
      </c>
      <c r="C2840" t="s">
        <v>21</v>
      </c>
      <c r="D2840" t="s">
        <v>46</v>
      </c>
      <c r="E2840" t="s">
        <v>26</v>
      </c>
      <c r="F2840" s="1">
        <v>45299</v>
      </c>
      <c r="G2840" s="1">
        <v>31474</v>
      </c>
      <c r="H2840">
        <v>70175</v>
      </c>
      <c r="I2840">
        <v>14060</v>
      </c>
      <c r="J2840">
        <v>71</v>
      </c>
      <c r="K2840">
        <v>67</v>
      </c>
      <c r="L2840" t="s">
        <v>31</v>
      </c>
      <c r="M2840">
        <v>110</v>
      </c>
      <c r="N2840">
        <f>Table1[[#This Row],[Basic Salary]]+Table1[[#This Row],[Bonus]]</f>
        <v>84235</v>
      </c>
      <c r="O2840" s="2">
        <f>Table1[[#This Row],[Bonus]]/Table1[[#This Row],[Basic Salary]]</f>
        <v>0.20035625222657641</v>
      </c>
      <c r="P2840">
        <f ca="1">DATEDIF(Table1[[#This Row],[Date of Birth]],TODAY(),"Y")</f>
        <v>40</v>
      </c>
      <c r="Q2840">
        <f ca="1">DATEDIF(Table1[[#This Row],[Joining Date]],TODAY(),"Y")</f>
        <v>2</v>
      </c>
      <c r="R2840" t="str">
        <f ca="1">IF(YEAR(Table1[[#This Row],[Joining Date]])=YEAR(TODAY()),"Yes","No")</f>
        <v>No</v>
      </c>
      <c r="S2840" t="str">
        <f ca="1">IF(Table1[[#This Row],[Experience]]&gt;5,"Yes","No")</f>
        <v>No</v>
      </c>
      <c r="T2840" t="str">
        <f>TEXT(Table1[[#This Row],[Joining Date]],"mmmm")</f>
        <v>January</v>
      </c>
      <c r="U2840" t="str">
        <f>TEXT(Table1[[#This Row],[Joining Date]],"yyyy")</f>
        <v>2024</v>
      </c>
      <c r="V2840" s="5">
        <f ca="1">TODAY()-Table1[[#This Row],[Joining Date]]</f>
        <v>940</v>
      </c>
      <c r="W2840" t="str">
        <f>LEFT(Table1[[#This Row],[Employee Name]],FIND(" ",Table1[[#This Row],[Employee Name]])-1)</f>
        <v>Arjun</v>
      </c>
      <c r="X2840" t="str">
        <f>RIGHT(Table1[[#This Row],[Employee Name]],LEN(Table1[[#This Row],[Employee Name]])-FIND(" ",Table1[[#This Row],[Employee Name]]))</f>
        <v>Mehta</v>
      </c>
      <c r="Y2840" t="str">
        <f>Table1[[#This Row],[Department]]&amp;"-"&amp;Table1[[#This Row],[Employee ID]]</f>
        <v>Support-E03915</v>
      </c>
      <c r="Z2840" t="str">
        <f>LEFT(Table1[[#This Row],[Department]],3)</f>
        <v>Sup</v>
      </c>
      <c r="AA2840" t="str">
        <f>_xlfn.XLOOKUP(Table1[[#This Row],[Manager ID]],MANAGERS!A:A,MANAGERS!B:B)</f>
        <v>Manager_10</v>
      </c>
      <c r="AB2840" t="str" cm="1">
        <f t="array" ref="AB2840">_xlfn.XLOOKUP(Table1[[#This Row],[Manager ID]],Table2[[#All],[Manager ID]],Table2[[#All],[Department Head]])</f>
        <v>HR</v>
      </c>
      <c r="AC2840" s="2">
        <f>_xlfn.XLOOKUP(Table1[[#This Row],[City]],L:L,O:O)</f>
        <v>0.241864189087755</v>
      </c>
      <c r="AD2840" t="str" cm="1">
        <f t="array" ref="AD2840">_xlfn.IFS(Table1[[#This Row],[Performance Score]]&gt;=90,"Excellent",Table1[[#This Row],[Performance Score]]&gt;=75,"Good",Table1[[#This Row],[Performance Score]]&gt;=60,"Average",Table1[[#This Row],[Performance Score]]&lt;=60,"Need Improvement")</f>
        <v>Average</v>
      </c>
      <c r="AE2840" t="str">
        <f>IF(AND(Table1[[#This Row],[Attendance %]]&gt;=80,(Table1[[#This Row],[Performance Score]]&gt;=80)),"Eligible","Not Eligible")</f>
        <v>Not Eligible</v>
      </c>
      <c r="AF2840" t="str">
        <f>IF(Table1[[#This Row],[Performance Score]]&gt;=80,"High Performer","Low Performer")</f>
        <v>Low Performer</v>
      </c>
      <c r="AG2840" t="str" cm="1">
        <f t="array" aca="1" ref="AG2840" ca="1">_xlfn.IFS(Table1[[#This Row],[Experience]]&lt;=3,"Junior",Table1[[#This Row],[Experience]]&lt;=7,"Mid Level",Table1[[#This Row],[Experience]]&gt;=7,"Senior")</f>
        <v>Junior</v>
      </c>
      <c r="AH2840" t="str">
        <f>IF(Table1[[#This Row],[Attendance %]]&gt;75,"OK","Below 75")</f>
        <v>Below 75</v>
      </c>
      <c r="AI2840" t="b">
        <f>ISBLANK(Table1[[#This Row],[Employee ID]])</f>
        <v>0</v>
      </c>
      <c r="AJ2840" t="b">
        <f>ISNUMBER(Table1[[#This Row],[Total Salary  ]])</f>
        <v>1</v>
      </c>
      <c r="AK2840" t="str">
        <f>IFERROR(_xlfn.XLOOKUP(Table1[[#This Row],[Manager ID]],MANAGERS!A:A,MANAGERS!B:B),"Not Found")</f>
        <v>Manager_10</v>
      </c>
    </row>
    <row r="2841" spans="1:37" x14ac:dyDescent="0.2">
      <c r="A2841" t="s">
        <v>3213</v>
      </c>
      <c r="B2841" t="s">
        <v>93</v>
      </c>
      <c r="C2841" t="s">
        <v>15</v>
      </c>
      <c r="D2841" t="s">
        <v>40</v>
      </c>
      <c r="E2841" t="s">
        <v>22</v>
      </c>
      <c r="F2841" s="1">
        <v>42787</v>
      </c>
      <c r="G2841" s="1">
        <v>39190</v>
      </c>
      <c r="H2841">
        <v>75895</v>
      </c>
      <c r="I2841">
        <v>8302</v>
      </c>
      <c r="J2841">
        <v>61</v>
      </c>
      <c r="K2841">
        <v>44</v>
      </c>
      <c r="L2841" t="s">
        <v>27</v>
      </c>
      <c r="M2841">
        <v>112</v>
      </c>
      <c r="N2841">
        <f>Table1[[#This Row],[Basic Salary]]+Table1[[#This Row],[Bonus]]</f>
        <v>84197</v>
      </c>
      <c r="O2841" s="2">
        <f>Table1[[#This Row],[Bonus]]/Table1[[#This Row],[Basic Salary]]</f>
        <v>0.10938797022201727</v>
      </c>
      <c r="P2841">
        <f ca="1">DATEDIF(Table1[[#This Row],[Date of Birth]],TODAY(),"Y")</f>
        <v>19</v>
      </c>
      <c r="Q2841">
        <f ca="1">DATEDIF(Table1[[#This Row],[Joining Date]],TODAY(),"Y")</f>
        <v>9</v>
      </c>
      <c r="R2841" t="str">
        <f ca="1">IF(YEAR(Table1[[#This Row],[Joining Date]])=YEAR(TODAY()),"Yes","No")</f>
        <v>No</v>
      </c>
      <c r="S2841" t="str">
        <f ca="1">IF(Table1[[#This Row],[Experience]]&gt;5,"Yes","No")</f>
        <v>Yes</v>
      </c>
      <c r="T2841" t="str">
        <f>TEXT(Table1[[#This Row],[Joining Date]],"mmmm")</f>
        <v>February</v>
      </c>
      <c r="U2841" t="str">
        <f>TEXT(Table1[[#This Row],[Joining Date]],"yyyy")</f>
        <v>2017</v>
      </c>
      <c r="V2841" s="5">
        <f ca="1">TODAY()-Table1[[#This Row],[Joining Date]]</f>
        <v>3452</v>
      </c>
      <c r="W2841" t="str">
        <f>LEFT(Table1[[#This Row],[Employee Name]],FIND(" ",Table1[[#This Row],[Employee Name]])-1)</f>
        <v>Priya</v>
      </c>
      <c r="X2841" t="str">
        <f>RIGHT(Table1[[#This Row],[Employee Name]],LEN(Table1[[#This Row],[Employee Name]])-FIND(" ",Table1[[#This Row],[Employee Name]]))</f>
        <v>Reddy</v>
      </c>
      <c r="Y2841" t="str">
        <f>Table1[[#This Row],[Department]]&amp;"-"&amp;Table1[[#This Row],[Employee ID]]</f>
        <v>IT-E03157</v>
      </c>
      <c r="Z2841" t="str">
        <f>LEFT(Table1[[#This Row],[Department]],3)</f>
        <v>IT</v>
      </c>
      <c r="AA2841" t="str">
        <f>_xlfn.XLOOKUP(Table1[[#This Row],[Manager ID]],MANAGERS!A:A,MANAGERS!B:B)</f>
        <v>Manager_12</v>
      </c>
      <c r="AB2841" t="str" cm="1">
        <f t="array" ref="AB2841">_xlfn.XLOOKUP(Table1[[#This Row],[Manager ID]],Table2[[#All],[Manager ID]],Table2[[#All],[Department Head]])</f>
        <v>Marketing</v>
      </c>
      <c r="AC2841" s="2">
        <f>_xlfn.XLOOKUP(Table1[[#This Row],[City]],L:L,O:O)</f>
        <v>0.23674293405114402</v>
      </c>
      <c r="AD2841" t="str" cm="1">
        <f t="array" ref="AD2841">_xlfn.IFS(Table1[[#This Row],[Performance Score]]&gt;=90,"Excellent",Table1[[#This Row],[Performance Score]]&gt;=75,"Good",Table1[[#This Row],[Performance Score]]&gt;=60,"Average",Table1[[#This Row],[Performance Score]]&lt;=60,"Need Improvement")</f>
        <v>Need Improvement</v>
      </c>
      <c r="AE2841" t="str">
        <f>IF(AND(Table1[[#This Row],[Attendance %]]&gt;=80,(Table1[[#This Row],[Performance Score]]&gt;=80)),"Eligible","Not Eligible")</f>
        <v>Not Eligible</v>
      </c>
      <c r="AF2841" t="str">
        <f>IF(Table1[[#This Row],[Performance Score]]&gt;=80,"High Performer","Low Performer")</f>
        <v>Low Performer</v>
      </c>
      <c r="AG2841" t="str" cm="1">
        <f t="array" aca="1" ref="AG2841" ca="1">_xlfn.IFS(Table1[[#This Row],[Experience]]&lt;=3,"Junior",Table1[[#This Row],[Experience]]&lt;=7,"Mid Level",Table1[[#This Row],[Experience]]&gt;=7,"Senior")</f>
        <v>Senior</v>
      </c>
      <c r="AH2841" t="str">
        <f>IF(Table1[[#This Row],[Attendance %]]&gt;75,"OK","Below 75")</f>
        <v>Below 75</v>
      </c>
      <c r="AI2841" t="b">
        <f>ISBLANK(Table1[[#This Row],[Employee ID]])</f>
        <v>0</v>
      </c>
      <c r="AJ2841" t="b">
        <f>ISNUMBER(Table1[[#This Row],[Total Salary  ]])</f>
        <v>1</v>
      </c>
      <c r="AK2841" t="str">
        <f>IFERROR(_xlfn.XLOOKUP(Table1[[#This Row],[Manager ID]],MANAGERS!A:A,MANAGERS!B:B),"Not Found")</f>
        <v>Manager_12</v>
      </c>
    </row>
    <row r="2842" spans="1:37" x14ac:dyDescent="0.2">
      <c r="A2842" t="s">
        <v>1797</v>
      </c>
      <c r="B2842" t="s">
        <v>95</v>
      </c>
      <c r="C2842" t="s">
        <v>15</v>
      </c>
      <c r="D2842" t="s">
        <v>81</v>
      </c>
      <c r="E2842" t="s">
        <v>22</v>
      </c>
      <c r="F2842" s="1">
        <v>42394</v>
      </c>
      <c r="G2842" s="1">
        <v>33549</v>
      </c>
      <c r="H2842">
        <v>68749</v>
      </c>
      <c r="I2842">
        <v>15430</v>
      </c>
      <c r="J2842">
        <v>67</v>
      </c>
      <c r="K2842">
        <v>51</v>
      </c>
      <c r="L2842" t="s">
        <v>23</v>
      </c>
      <c r="M2842">
        <v>107</v>
      </c>
      <c r="N2842">
        <f>Table1[[#This Row],[Basic Salary]]+Table1[[#This Row],[Bonus]]</f>
        <v>84179</v>
      </c>
      <c r="O2842" s="2">
        <f>Table1[[#This Row],[Bonus]]/Table1[[#This Row],[Basic Salary]]</f>
        <v>0.22443962821277399</v>
      </c>
      <c r="P2842">
        <f ca="1">DATEDIF(Table1[[#This Row],[Date of Birth]],TODAY(),"Y")</f>
        <v>34</v>
      </c>
      <c r="Q2842">
        <f ca="1">DATEDIF(Table1[[#This Row],[Joining Date]],TODAY(),"Y")</f>
        <v>10</v>
      </c>
      <c r="R2842" t="str">
        <f ca="1">IF(YEAR(Table1[[#This Row],[Joining Date]])=YEAR(TODAY()),"Yes","No")</f>
        <v>No</v>
      </c>
      <c r="S2842" t="str">
        <f ca="1">IF(Table1[[#This Row],[Experience]]&gt;5,"Yes","No")</f>
        <v>Yes</v>
      </c>
      <c r="T2842" t="str">
        <f>TEXT(Table1[[#This Row],[Joining Date]],"mmmm")</f>
        <v>January</v>
      </c>
      <c r="U2842" t="str">
        <f>TEXT(Table1[[#This Row],[Joining Date]],"yyyy")</f>
        <v>2016</v>
      </c>
      <c r="V2842" s="5">
        <f ca="1">TODAY()-Table1[[#This Row],[Joining Date]]</f>
        <v>3845</v>
      </c>
      <c r="W2842" t="str">
        <f>LEFT(Table1[[#This Row],[Employee Name]],FIND(" ",Table1[[#This Row],[Employee Name]])-1)</f>
        <v>Ajay</v>
      </c>
      <c r="X2842" t="str">
        <f>RIGHT(Table1[[#This Row],[Employee Name]],LEN(Table1[[#This Row],[Employee Name]])-FIND(" ",Table1[[#This Row],[Employee Name]]))</f>
        <v>Singh</v>
      </c>
      <c r="Y2842" t="str">
        <f>Table1[[#This Row],[Department]]&amp;"-"&amp;Table1[[#This Row],[Employee ID]]</f>
        <v>Sales-E01741</v>
      </c>
      <c r="Z2842" t="str">
        <f>LEFT(Table1[[#This Row],[Department]],3)</f>
        <v>Sal</v>
      </c>
      <c r="AA2842" t="str">
        <f>_xlfn.XLOOKUP(Table1[[#This Row],[Manager ID]],MANAGERS!A:A,MANAGERS!B:B)</f>
        <v>Manager_7</v>
      </c>
      <c r="AB2842" t="str" cm="1">
        <f t="array" ref="AB2842">_xlfn.XLOOKUP(Table1[[#This Row],[Manager ID]],Table2[[#All],[Manager ID]],Table2[[#All],[Department Head]])</f>
        <v>Operations</v>
      </c>
      <c r="AC2842" s="2">
        <f>_xlfn.XLOOKUP(Table1[[#This Row],[City]],L:L,O:O)</f>
        <v>0.23486488519629886</v>
      </c>
      <c r="AD2842" t="str" cm="1">
        <f t="array" ref="AD2842">_xlfn.IFS(Table1[[#This Row],[Performance Score]]&gt;=90,"Excellent",Table1[[#This Row],[Performance Score]]&gt;=75,"Good",Table1[[#This Row],[Performance Score]]&gt;=60,"Average",Table1[[#This Row],[Performance Score]]&lt;=60,"Need Improvement")</f>
        <v>Need Improvement</v>
      </c>
      <c r="AE2842" t="str">
        <f>IF(AND(Table1[[#This Row],[Attendance %]]&gt;=80,(Table1[[#This Row],[Performance Score]]&gt;=80)),"Eligible","Not Eligible")</f>
        <v>Not Eligible</v>
      </c>
      <c r="AF2842" t="str">
        <f>IF(Table1[[#This Row],[Performance Score]]&gt;=80,"High Performer","Low Performer")</f>
        <v>Low Performer</v>
      </c>
      <c r="AG2842" t="str" cm="1">
        <f t="array" aca="1" ref="AG2842" ca="1">_xlfn.IFS(Table1[[#This Row],[Experience]]&lt;=3,"Junior",Table1[[#This Row],[Experience]]&lt;=7,"Mid Level",Table1[[#This Row],[Experience]]&gt;=7,"Senior")</f>
        <v>Senior</v>
      </c>
      <c r="AH2842" t="str">
        <f>IF(Table1[[#This Row],[Attendance %]]&gt;75,"OK","Below 75")</f>
        <v>Below 75</v>
      </c>
      <c r="AI2842" t="b">
        <f>ISBLANK(Table1[[#This Row],[Employee ID]])</f>
        <v>0</v>
      </c>
      <c r="AJ2842" t="b">
        <f>ISNUMBER(Table1[[#This Row],[Total Salary  ]])</f>
        <v>1</v>
      </c>
      <c r="AK2842" t="str">
        <f>IFERROR(_xlfn.XLOOKUP(Table1[[#This Row],[Manager ID]],MANAGERS!A:A,MANAGERS!B:B),"Not Found")</f>
        <v>Manager_7</v>
      </c>
    </row>
    <row r="2843" spans="1:37" x14ac:dyDescent="0.2">
      <c r="A2843" t="s">
        <v>929</v>
      </c>
      <c r="B2843" t="s">
        <v>48</v>
      </c>
      <c r="C2843" t="s">
        <v>21</v>
      </c>
      <c r="D2843" t="s">
        <v>25</v>
      </c>
      <c r="E2843" t="s">
        <v>26</v>
      </c>
      <c r="F2843" s="1">
        <v>42103</v>
      </c>
      <c r="G2843" s="1">
        <v>37870</v>
      </c>
      <c r="H2843">
        <v>66599</v>
      </c>
      <c r="I2843">
        <v>17517</v>
      </c>
      <c r="J2843">
        <v>76</v>
      </c>
      <c r="K2843">
        <v>45</v>
      </c>
      <c r="L2843" t="s">
        <v>53</v>
      </c>
      <c r="M2843">
        <v>104</v>
      </c>
      <c r="N2843">
        <f>Table1[[#This Row],[Basic Salary]]+Table1[[#This Row],[Bonus]]</f>
        <v>84116</v>
      </c>
      <c r="O2843" s="2">
        <f>Table1[[#This Row],[Bonus]]/Table1[[#This Row],[Basic Salary]]</f>
        <v>0.26302196729680627</v>
      </c>
      <c r="P2843">
        <f ca="1">DATEDIF(Table1[[#This Row],[Date of Birth]],TODAY(),"Y")</f>
        <v>22</v>
      </c>
      <c r="Q2843">
        <f ca="1">DATEDIF(Table1[[#This Row],[Joining Date]],TODAY(),"Y")</f>
        <v>11</v>
      </c>
      <c r="R2843" t="str">
        <f ca="1">IF(YEAR(Table1[[#This Row],[Joining Date]])=YEAR(TODAY()),"Yes","No")</f>
        <v>No</v>
      </c>
      <c r="S2843" t="str">
        <f ca="1">IF(Table1[[#This Row],[Experience]]&gt;5,"Yes","No")</f>
        <v>Yes</v>
      </c>
      <c r="T2843" t="str">
        <f>TEXT(Table1[[#This Row],[Joining Date]],"mmmm")</f>
        <v>April</v>
      </c>
      <c r="U2843" t="str">
        <f>TEXT(Table1[[#This Row],[Joining Date]],"yyyy")</f>
        <v>2015</v>
      </c>
      <c r="V2843" s="5">
        <f ca="1">TODAY()-Table1[[#This Row],[Joining Date]]</f>
        <v>4136</v>
      </c>
      <c r="W2843" t="str">
        <f>LEFT(Table1[[#This Row],[Employee Name]],FIND(" ",Table1[[#This Row],[Employee Name]])-1)</f>
        <v>Aditya</v>
      </c>
      <c r="X2843" t="str">
        <f>RIGHT(Table1[[#This Row],[Employee Name]],LEN(Table1[[#This Row],[Employee Name]])-FIND(" ",Table1[[#This Row],[Employee Name]]))</f>
        <v>Kapoor</v>
      </c>
      <c r="Y2843" t="str">
        <f>Table1[[#This Row],[Department]]&amp;"-"&amp;Table1[[#This Row],[Employee ID]]</f>
        <v>Finance-E00873</v>
      </c>
      <c r="Z2843" t="str">
        <f>LEFT(Table1[[#This Row],[Department]],3)</f>
        <v>Fin</v>
      </c>
      <c r="AA2843" t="str">
        <f>_xlfn.XLOOKUP(Table1[[#This Row],[Manager ID]],MANAGERS!A:A,MANAGERS!B:B)</f>
        <v>Manager_4</v>
      </c>
      <c r="AB2843" t="str" cm="1">
        <f t="array" ref="AB2843">_xlfn.XLOOKUP(Table1[[#This Row],[Manager ID]],Table2[[#All],[Manager ID]],Table2[[#All],[Department Head]])</f>
        <v>Finance</v>
      </c>
      <c r="AC2843" s="2">
        <f>_xlfn.XLOOKUP(Table1[[#This Row],[City]],L:L,O:O)</f>
        <v>0.23685887225230964</v>
      </c>
      <c r="AD2843" t="str" cm="1">
        <f t="array" ref="AD2843">_xlfn.IFS(Table1[[#This Row],[Performance Score]]&gt;=90,"Excellent",Table1[[#This Row],[Performance Score]]&gt;=75,"Good",Table1[[#This Row],[Performance Score]]&gt;=60,"Average",Table1[[#This Row],[Performance Score]]&lt;=60,"Need Improvement")</f>
        <v>Need Improvement</v>
      </c>
      <c r="AE2843" t="str">
        <f>IF(AND(Table1[[#This Row],[Attendance %]]&gt;=80,(Table1[[#This Row],[Performance Score]]&gt;=80)),"Eligible","Not Eligible")</f>
        <v>Not Eligible</v>
      </c>
      <c r="AF2843" t="str">
        <f>IF(Table1[[#This Row],[Performance Score]]&gt;=80,"High Performer","Low Performer")</f>
        <v>Low Performer</v>
      </c>
      <c r="AG2843" t="str" cm="1">
        <f t="array" aca="1" ref="AG2843" ca="1">_xlfn.IFS(Table1[[#This Row],[Experience]]&lt;=3,"Junior",Table1[[#This Row],[Experience]]&lt;=7,"Mid Level",Table1[[#This Row],[Experience]]&gt;=7,"Senior")</f>
        <v>Senior</v>
      </c>
      <c r="AH2843" t="str">
        <f>IF(Table1[[#This Row],[Attendance %]]&gt;75,"OK","Below 75")</f>
        <v>OK</v>
      </c>
      <c r="AI2843" t="b">
        <f>ISBLANK(Table1[[#This Row],[Employee ID]])</f>
        <v>0</v>
      </c>
      <c r="AJ2843" t="b">
        <f>ISNUMBER(Table1[[#This Row],[Total Salary  ]])</f>
        <v>1</v>
      </c>
      <c r="AK2843" t="str">
        <f>IFERROR(_xlfn.XLOOKUP(Table1[[#This Row],[Manager ID]],MANAGERS!A:A,MANAGERS!B:B),"Not Found")</f>
        <v>Manager_4</v>
      </c>
    </row>
    <row r="2844" spans="1:37" x14ac:dyDescent="0.2">
      <c r="A2844" t="s">
        <v>3785</v>
      </c>
      <c r="B2844" t="s">
        <v>89</v>
      </c>
      <c r="C2844" t="s">
        <v>21</v>
      </c>
      <c r="D2844" t="s">
        <v>16</v>
      </c>
      <c r="E2844" t="s">
        <v>22</v>
      </c>
      <c r="F2844" s="1">
        <v>42478</v>
      </c>
      <c r="G2844" s="1">
        <v>40383</v>
      </c>
      <c r="H2844">
        <v>68993</v>
      </c>
      <c r="I2844">
        <v>15100</v>
      </c>
      <c r="J2844">
        <v>99</v>
      </c>
      <c r="K2844">
        <v>46</v>
      </c>
      <c r="L2844" t="s">
        <v>34</v>
      </c>
      <c r="M2844">
        <v>115</v>
      </c>
      <c r="N2844">
        <f>Table1[[#This Row],[Basic Salary]]+Table1[[#This Row],[Bonus]]</f>
        <v>84093</v>
      </c>
      <c r="O2844" s="2">
        <f>Table1[[#This Row],[Bonus]]/Table1[[#This Row],[Basic Salary]]</f>
        <v>0.21886278318090241</v>
      </c>
      <c r="P2844">
        <f ca="1">DATEDIF(Table1[[#This Row],[Date of Birth]],TODAY(),"Y")</f>
        <v>16</v>
      </c>
      <c r="Q2844">
        <f ca="1">DATEDIF(Table1[[#This Row],[Joining Date]],TODAY(),"Y")</f>
        <v>10</v>
      </c>
      <c r="R2844" t="str">
        <f ca="1">IF(YEAR(Table1[[#This Row],[Joining Date]])=YEAR(TODAY()),"Yes","No")</f>
        <v>No</v>
      </c>
      <c r="S2844" t="str">
        <f ca="1">IF(Table1[[#This Row],[Experience]]&gt;5,"Yes","No")</f>
        <v>Yes</v>
      </c>
      <c r="T2844" t="str">
        <f>TEXT(Table1[[#This Row],[Joining Date]],"mmmm")</f>
        <v>April</v>
      </c>
      <c r="U2844" t="str">
        <f>TEXT(Table1[[#This Row],[Joining Date]],"yyyy")</f>
        <v>2016</v>
      </c>
      <c r="V2844" s="5">
        <f ca="1">TODAY()-Table1[[#This Row],[Joining Date]]</f>
        <v>3761</v>
      </c>
      <c r="W2844" t="str">
        <f>LEFT(Table1[[#This Row],[Employee Name]],FIND(" ",Table1[[#This Row],[Employee Name]])-1)</f>
        <v>Tarun</v>
      </c>
      <c r="X2844" t="str">
        <f>RIGHT(Table1[[#This Row],[Employee Name]],LEN(Table1[[#This Row],[Employee Name]])-FIND(" ",Table1[[#This Row],[Employee Name]]))</f>
        <v>Verma</v>
      </c>
      <c r="Y2844" t="str">
        <f>Table1[[#This Row],[Department]]&amp;"-"&amp;Table1[[#This Row],[Employee ID]]</f>
        <v>HR-E03729</v>
      </c>
      <c r="Z2844" t="str">
        <f>LEFT(Table1[[#This Row],[Department]],3)</f>
        <v>HR</v>
      </c>
      <c r="AA2844" t="str">
        <f>_xlfn.XLOOKUP(Table1[[#This Row],[Manager ID]],MANAGERS!A:A,MANAGERS!B:B)</f>
        <v>Manager_15</v>
      </c>
      <c r="AB2844" t="str" cm="1">
        <f t="array" ref="AB2844">_xlfn.XLOOKUP(Table1[[#This Row],[Manager ID]],Table2[[#All],[Manager ID]],Table2[[#All],[Department Head]])</f>
        <v>Support</v>
      </c>
      <c r="AC2844" s="2">
        <f>_xlfn.XLOOKUP(Table1[[#This Row],[City]],L:L,O:O)</f>
        <v>0.24030340748661314</v>
      </c>
      <c r="AD2844" t="str" cm="1">
        <f t="array" ref="AD2844">_xlfn.IFS(Table1[[#This Row],[Performance Score]]&gt;=90,"Excellent",Table1[[#This Row],[Performance Score]]&gt;=75,"Good",Table1[[#This Row],[Performance Score]]&gt;=60,"Average",Table1[[#This Row],[Performance Score]]&lt;=60,"Need Improvement")</f>
        <v>Need Improvement</v>
      </c>
      <c r="AE2844" t="str">
        <f>IF(AND(Table1[[#This Row],[Attendance %]]&gt;=80,(Table1[[#This Row],[Performance Score]]&gt;=80)),"Eligible","Not Eligible")</f>
        <v>Not Eligible</v>
      </c>
      <c r="AF2844" t="str">
        <f>IF(Table1[[#This Row],[Performance Score]]&gt;=80,"High Performer","Low Performer")</f>
        <v>Low Performer</v>
      </c>
      <c r="AG2844" t="str" cm="1">
        <f t="array" aca="1" ref="AG2844" ca="1">_xlfn.IFS(Table1[[#This Row],[Experience]]&lt;=3,"Junior",Table1[[#This Row],[Experience]]&lt;=7,"Mid Level",Table1[[#This Row],[Experience]]&gt;=7,"Senior")</f>
        <v>Senior</v>
      </c>
      <c r="AH2844" t="str">
        <f>IF(Table1[[#This Row],[Attendance %]]&gt;75,"OK","Below 75")</f>
        <v>OK</v>
      </c>
      <c r="AI2844" t="b">
        <f>ISBLANK(Table1[[#This Row],[Employee ID]])</f>
        <v>0</v>
      </c>
      <c r="AJ2844" t="b">
        <f>ISNUMBER(Table1[[#This Row],[Total Salary  ]])</f>
        <v>1</v>
      </c>
      <c r="AK2844" t="str">
        <f>IFERROR(_xlfn.XLOOKUP(Table1[[#This Row],[Manager ID]],MANAGERS!A:A,MANAGERS!B:B),"Not Found")</f>
        <v>Manager_15</v>
      </c>
    </row>
    <row r="2845" spans="1:37" x14ac:dyDescent="0.2">
      <c r="A2845" t="s">
        <v>3541</v>
      </c>
      <c r="B2845" t="s">
        <v>20</v>
      </c>
      <c r="C2845" t="s">
        <v>21</v>
      </c>
      <c r="D2845" t="s">
        <v>33</v>
      </c>
      <c r="E2845" t="s">
        <v>17</v>
      </c>
      <c r="F2845" s="1">
        <v>42668</v>
      </c>
      <c r="G2845" s="1">
        <v>33878</v>
      </c>
      <c r="H2845">
        <v>64092</v>
      </c>
      <c r="I2845">
        <v>19960</v>
      </c>
      <c r="J2845">
        <v>82</v>
      </c>
      <c r="K2845">
        <v>66</v>
      </c>
      <c r="L2845" t="s">
        <v>37</v>
      </c>
      <c r="M2845">
        <v>103</v>
      </c>
      <c r="N2845">
        <f>Table1[[#This Row],[Basic Salary]]+Table1[[#This Row],[Bonus]]</f>
        <v>84052</v>
      </c>
      <c r="O2845" s="2">
        <f>Table1[[#This Row],[Bonus]]/Table1[[#This Row],[Basic Salary]]</f>
        <v>0.31142732322286715</v>
      </c>
      <c r="P2845">
        <f ca="1">DATEDIF(Table1[[#This Row],[Date of Birth]],TODAY(),"Y")</f>
        <v>33</v>
      </c>
      <c r="Q2845">
        <f ca="1">DATEDIF(Table1[[#This Row],[Joining Date]],TODAY(),"Y")</f>
        <v>9</v>
      </c>
      <c r="R2845" t="str">
        <f ca="1">IF(YEAR(Table1[[#This Row],[Joining Date]])=YEAR(TODAY()),"Yes","No")</f>
        <v>No</v>
      </c>
      <c r="S2845" t="str">
        <f ca="1">IF(Table1[[#This Row],[Experience]]&gt;5,"Yes","No")</f>
        <v>Yes</v>
      </c>
      <c r="T2845" t="str">
        <f>TEXT(Table1[[#This Row],[Joining Date]],"mmmm")</f>
        <v>October</v>
      </c>
      <c r="U2845" t="str">
        <f>TEXT(Table1[[#This Row],[Joining Date]],"yyyy")</f>
        <v>2016</v>
      </c>
      <c r="V2845" s="5">
        <f ca="1">TODAY()-Table1[[#This Row],[Joining Date]]</f>
        <v>3571</v>
      </c>
      <c r="W2845" t="str">
        <f>LEFT(Table1[[#This Row],[Employee Name]],FIND(" ",Table1[[#This Row],[Employee Name]])-1)</f>
        <v>Rahul</v>
      </c>
      <c r="X2845" t="str">
        <f>RIGHT(Table1[[#This Row],[Employee Name]],LEN(Table1[[#This Row],[Employee Name]])-FIND(" ",Table1[[#This Row],[Employee Name]]))</f>
        <v>Verma</v>
      </c>
      <c r="Y2845" t="str">
        <f>Table1[[#This Row],[Department]]&amp;"-"&amp;Table1[[#This Row],[Employee ID]]</f>
        <v>Marketing-E03485</v>
      </c>
      <c r="Z2845" t="str">
        <f>LEFT(Table1[[#This Row],[Department]],3)</f>
        <v>Mar</v>
      </c>
      <c r="AA2845" t="str">
        <f>_xlfn.XLOOKUP(Table1[[#This Row],[Manager ID]],MANAGERS!A:A,MANAGERS!B:B)</f>
        <v>Manager_3</v>
      </c>
      <c r="AB2845" t="str" cm="1">
        <f t="array" ref="AB2845">_xlfn.XLOOKUP(Table1[[#This Row],[Manager ID]],Table2[[#All],[Manager ID]],Table2[[#All],[Department Head]])</f>
        <v>IT</v>
      </c>
      <c r="AC2845" s="2">
        <f>_xlfn.XLOOKUP(Table1[[#This Row],[City]],L:L,O:O)</f>
        <v>0.24036902712549932</v>
      </c>
      <c r="AD2845" t="str" cm="1">
        <f t="array" ref="AD2845">_xlfn.IFS(Table1[[#This Row],[Performance Score]]&gt;=90,"Excellent",Table1[[#This Row],[Performance Score]]&gt;=75,"Good",Table1[[#This Row],[Performance Score]]&gt;=60,"Average",Table1[[#This Row],[Performance Score]]&lt;=60,"Need Improvement")</f>
        <v>Average</v>
      </c>
      <c r="AE2845" t="str">
        <f>IF(AND(Table1[[#This Row],[Attendance %]]&gt;=80,(Table1[[#This Row],[Performance Score]]&gt;=80)),"Eligible","Not Eligible")</f>
        <v>Not Eligible</v>
      </c>
      <c r="AF2845" t="str">
        <f>IF(Table1[[#This Row],[Performance Score]]&gt;=80,"High Performer","Low Performer")</f>
        <v>Low Performer</v>
      </c>
      <c r="AG2845" t="str" cm="1">
        <f t="array" aca="1" ref="AG2845" ca="1">_xlfn.IFS(Table1[[#This Row],[Experience]]&lt;=3,"Junior",Table1[[#This Row],[Experience]]&lt;=7,"Mid Level",Table1[[#This Row],[Experience]]&gt;=7,"Senior")</f>
        <v>Senior</v>
      </c>
      <c r="AH2845" t="str">
        <f>IF(Table1[[#This Row],[Attendance %]]&gt;75,"OK","Below 75")</f>
        <v>OK</v>
      </c>
      <c r="AI2845" t="b">
        <f>ISBLANK(Table1[[#This Row],[Employee ID]])</f>
        <v>0</v>
      </c>
      <c r="AJ2845" t="b">
        <f>ISNUMBER(Table1[[#This Row],[Total Salary  ]])</f>
        <v>1</v>
      </c>
      <c r="AK2845" t="str">
        <f>IFERROR(_xlfn.XLOOKUP(Table1[[#This Row],[Manager ID]],MANAGERS!A:A,MANAGERS!B:B),"Not Found")</f>
        <v>Manager_3</v>
      </c>
    </row>
    <row r="2846" spans="1:37" x14ac:dyDescent="0.2">
      <c r="A2846" t="s">
        <v>3837</v>
      </c>
      <c r="B2846" t="s">
        <v>42</v>
      </c>
      <c r="C2846" t="s">
        <v>15</v>
      </c>
      <c r="D2846" t="s">
        <v>40</v>
      </c>
      <c r="E2846" t="s">
        <v>26</v>
      </c>
      <c r="F2846" s="1">
        <v>45183</v>
      </c>
      <c r="G2846" s="1">
        <v>34623</v>
      </c>
      <c r="H2846">
        <v>64324</v>
      </c>
      <c r="I2846">
        <v>19648</v>
      </c>
      <c r="J2846">
        <v>88</v>
      </c>
      <c r="K2846">
        <v>80</v>
      </c>
      <c r="L2846" t="s">
        <v>27</v>
      </c>
      <c r="M2846">
        <v>116</v>
      </c>
      <c r="N2846">
        <f>Table1[[#This Row],[Basic Salary]]+Table1[[#This Row],[Bonus]]</f>
        <v>83972</v>
      </c>
      <c r="O2846" s="2">
        <f>Table1[[#This Row],[Bonus]]/Table1[[#This Row],[Basic Salary]]</f>
        <v>0.30545364094272742</v>
      </c>
      <c r="P2846">
        <f ca="1">DATEDIF(Table1[[#This Row],[Date of Birth]],TODAY(),"Y")</f>
        <v>31</v>
      </c>
      <c r="Q2846">
        <f ca="1">DATEDIF(Table1[[#This Row],[Joining Date]],TODAY(),"Y")</f>
        <v>2</v>
      </c>
      <c r="R2846" t="str">
        <f ca="1">IF(YEAR(Table1[[#This Row],[Joining Date]])=YEAR(TODAY()),"Yes","No")</f>
        <v>No</v>
      </c>
      <c r="S2846" t="str">
        <f ca="1">IF(Table1[[#This Row],[Experience]]&gt;5,"Yes","No")</f>
        <v>No</v>
      </c>
      <c r="T2846" t="str">
        <f>TEXT(Table1[[#This Row],[Joining Date]],"mmmm")</f>
        <v>September</v>
      </c>
      <c r="U2846" t="str">
        <f>TEXT(Table1[[#This Row],[Joining Date]],"yyyy")</f>
        <v>2023</v>
      </c>
      <c r="V2846" s="5">
        <f ca="1">TODAY()-Table1[[#This Row],[Joining Date]]</f>
        <v>1056</v>
      </c>
      <c r="W2846" t="str">
        <f>LEFT(Table1[[#This Row],[Employee Name]],FIND(" ",Table1[[#This Row],[Employee Name]])-1)</f>
        <v>Krishna</v>
      </c>
      <c r="X2846" t="str">
        <f>RIGHT(Table1[[#This Row],[Employee Name]],LEN(Table1[[#This Row],[Employee Name]])-FIND(" ",Table1[[#This Row],[Employee Name]]))</f>
        <v>Chaitanya</v>
      </c>
      <c r="Y2846" t="str">
        <f>Table1[[#This Row],[Department]]&amp;"-"&amp;Table1[[#This Row],[Employee ID]]</f>
        <v>IT-E03781</v>
      </c>
      <c r="Z2846" t="str">
        <f>LEFT(Table1[[#This Row],[Department]],3)</f>
        <v>IT</v>
      </c>
      <c r="AA2846" t="str">
        <f>_xlfn.XLOOKUP(Table1[[#This Row],[Manager ID]],MANAGERS!A:A,MANAGERS!B:B)</f>
        <v>Manager_16</v>
      </c>
      <c r="AB2846" t="str" cm="1">
        <f t="array" ref="AB2846">_xlfn.XLOOKUP(Table1[[#This Row],[Manager ID]],Table2[[#All],[Manager ID]],Table2[[#All],[Department Head]])</f>
        <v>Sales</v>
      </c>
      <c r="AC2846" s="2">
        <f>_xlfn.XLOOKUP(Table1[[#This Row],[City]],L:L,O:O)</f>
        <v>0.23674293405114402</v>
      </c>
      <c r="AD2846" t="str" cm="1">
        <f t="array" ref="AD2846">_xlfn.IFS(Table1[[#This Row],[Performance Score]]&gt;=90,"Excellent",Table1[[#This Row],[Performance Score]]&gt;=75,"Good",Table1[[#This Row],[Performance Score]]&gt;=60,"Average",Table1[[#This Row],[Performance Score]]&lt;=60,"Need Improvement")</f>
        <v>Good</v>
      </c>
      <c r="AE2846" t="str">
        <f>IF(AND(Table1[[#This Row],[Attendance %]]&gt;=80,(Table1[[#This Row],[Performance Score]]&gt;=80)),"Eligible","Not Eligible")</f>
        <v>Eligible</v>
      </c>
      <c r="AF2846" t="str">
        <f>IF(Table1[[#This Row],[Performance Score]]&gt;=80,"High Performer","Low Performer")</f>
        <v>High Performer</v>
      </c>
      <c r="AG2846" t="str" cm="1">
        <f t="array" aca="1" ref="AG2846" ca="1">_xlfn.IFS(Table1[[#This Row],[Experience]]&lt;=3,"Junior",Table1[[#This Row],[Experience]]&lt;=7,"Mid Level",Table1[[#This Row],[Experience]]&gt;=7,"Senior")</f>
        <v>Junior</v>
      </c>
      <c r="AH2846" t="str">
        <f>IF(Table1[[#This Row],[Attendance %]]&gt;75,"OK","Below 75")</f>
        <v>OK</v>
      </c>
      <c r="AI2846" t="b">
        <f>ISBLANK(Table1[[#This Row],[Employee ID]])</f>
        <v>0</v>
      </c>
      <c r="AJ2846" t="b">
        <f>ISNUMBER(Table1[[#This Row],[Total Salary  ]])</f>
        <v>1</v>
      </c>
      <c r="AK2846" t="str">
        <f>IFERROR(_xlfn.XLOOKUP(Table1[[#This Row],[Manager ID]],MANAGERS!A:A,MANAGERS!B:B),"Not Found")</f>
        <v>Manager_16</v>
      </c>
    </row>
    <row r="2847" spans="1:37" x14ac:dyDescent="0.2">
      <c r="A2847" t="s">
        <v>1201</v>
      </c>
      <c r="B2847" t="s">
        <v>77</v>
      </c>
      <c r="C2847" t="s">
        <v>15</v>
      </c>
      <c r="D2847" t="s">
        <v>81</v>
      </c>
      <c r="E2847" t="s">
        <v>17</v>
      </c>
      <c r="F2847" s="1">
        <v>44263</v>
      </c>
      <c r="G2847" s="1">
        <v>39902</v>
      </c>
      <c r="H2847">
        <v>63577</v>
      </c>
      <c r="I2847">
        <v>20304</v>
      </c>
      <c r="J2847">
        <v>91</v>
      </c>
      <c r="K2847">
        <v>67</v>
      </c>
      <c r="L2847" t="s">
        <v>23</v>
      </c>
      <c r="M2847">
        <v>113</v>
      </c>
      <c r="N2847">
        <f>Table1[[#This Row],[Basic Salary]]+Table1[[#This Row],[Bonus]]</f>
        <v>83881</v>
      </c>
      <c r="O2847" s="2">
        <f>Table1[[#This Row],[Bonus]]/Table1[[#This Row],[Basic Salary]]</f>
        <v>0.31936077512307909</v>
      </c>
      <c r="P2847">
        <f ca="1">DATEDIF(Table1[[#This Row],[Date of Birth]],TODAY(),"Y")</f>
        <v>17</v>
      </c>
      <c r="Q2847">
        <f ca="1">DATEDIF(Table1[[#This Row],[Joining Date]],TODAY(),"Y")</f>
        <v>5</v>
      </c>
      <c r="R2847" t="str">
        <f ca="1">IF(YEAR(Table1[[#This Row],[Joining Date]])=YEAR(TODAY()),"Yes","No")</f>
        <v>No</v>
      </c>
      <c r="S2847" t="str">
        <f ca="1">IF(Table1[[#This Row],[Experience]]&gt;5,"Yes","No")</f>
        <v>No</v>
      </c>
      <c r="T2847" t="str">
        <f>TEXT(Table1[[#This Row],[Joining Date]],"mmmm")</f>
        <v>March</v>
      </c>
      <c r="U2847" t="str">
        <f>TEXT(Table1[[#This Row],[Joining Date]],"yyyy")</f>
        <v>2021</v>
      </c>
      <c r="V2847" s="5">
        <f ca="1">TODAY()-Table1[[#This Row],[Joining Date]]</f>
        <v>1976</v>
      </c>
      <c r="W2847" t="str">
        <f>LEFT(Table1[[#This Row],[Employee Name]],FIND(" ",Table1[[#This Row],[Employee Name]])-1)</f>
        <v>Rohan</v>
      </c>
      <c r="X2847" t="str">
        <f>RIGHT(Table1[[#This Row],[Employee Name]],LEN(Table1[[#This Row],[Employee Name]])-FIND(" ",Table1[[#This Row],[Employee Name]]))</f>
        <v>Gupta</v>
      </c>
      <c r="Y2847" t="str">
        <f>Table1[[#This Row],[Department]]&amp;"-"&amp;Table1[[#This Row],[Employee ID]]</f>
        <v>Sales-E01145</v>
      </c>
      <c r="Z2847" t="str">
        <f>LEFT(Table1[[#This Row],[Department]],3)</f>
        <v>Sal</v>
      </c>
      <c r="AA2847" t="str">
        <f>_xlfn.XLOOKUP(Table1[[#This Row],[Manager ID]],MANAGERS!A:A,MANAGERS!B:B)</f>
        <v>Manager_13</v>
      </c>
      <c r="AB2847" t="str" cm="1">
        <f t="array" ref="AB2847">_xlfn.XLOOKUP(Table1[[#This Row],[Manager ID]],Table2[[#All],[Manager ID]],Table2[[#All],[Department Head]])</f>
        <v>HR</v>
      </c>
      <c r="AC2847" s="2">
        <f>_xlfn.XLOOKUP(Table1[[#This Row],[City]],L:L,O:O)</f>
        <v>0.23486488519629886</v>
      </c>
      <c r="AD2847" t="str" cm="1">
        <f t="array" ref="AD2847">_xlfn.IFS(Table1[[#This Row],[Performance Score]]&gt;=90,"Excellent",Table1[[#This Row],[Performance Score]]&gt;=75,"Good",Table1[[#This Row],[Performance Score]]&gt;=60,"Average",Table1[[#This Row],[Performance Score]]&lt;=60,"Need Improvement")</f>
        <v>Average</v>
      </c>
      <c r="AE2847" t="str">
        <f>IF(AND(Table1[[#This Row],[Attendance %]]&gt;=80,(Table1[[#This Row],[Performance Score]]&gt;=80)),"Eligible","Not Eligible")</f>
        <v>Not Eligible</v>
      </c>
      <c r="AF2847" t="str">
        <f>IF(Table1[[#This Row],[Performance Score]]&gt;=80,"High Performer","Low Performer")</f>
        <v>Low Performer</v>
      </c>
      <c r="AG2847" t="str" cm="1">
        <f t="array" aca="1" ref="AG2847" ca="1">_xlfn.IFS(Table1[[#This Row],[Experience]]&lt;=3,"Junior",Table1[[#This Row],[Experience]]&lt;=7,"Mid Level",Table1[[#This Row],[Experience]]&gt;=7,"Senior")</f>
        <v>Mid Level</v>
      </c>
      <c r="AH2847" t="str">
        <f>IF(Table1[[#This Row],[Attendance %]]&gt;75,"OK","Below 75")</f>
        <v>OK</v>
      </c>
      <c r="AI2847" t="b">
        <f>ISBLANK(Table1[[#This Row],[Employee ID]])</f>
        <v>0</v>
      </c>
      <c r="AJ2847" t="b">
        <f>ISNUMBER(Table1[[#This Row],[Total Salary  ]])</f>
        <v>1</v>
      </c>
      <c r="AK2847" t="str">
        <f>IFERROR(_xlfn.XLOOKUP(Table1[[#This Row],[Manager ID]],MANAGERS!A:A,MANAGERS!B:B),"Not Found")</f>
        <v>Manager_13</v>
      </c>
    </row>
    <row r="2848" spans="1:37" x14ac:dyDescent="0.2">
      <c r="A2848" t="s">
        <v>823</v>
      </c>
      <c r="B2848" t="s">
        <v>29</v>
      </c>
      <c r="C2848" t="s">
        <v>15</v>
      </c>
      <c r="D2848" t="s">
        <v>33</v>
      </c>
      <c r="E2848" t="s">
        <v>26</v>
      </c>
      <c r="F2848" s="1">
        <v>44413</v>
      </c>
      <c r="G2848" s="1">
        <v>29585</v>
      </c>
      <c r="H2848">
        <v>66486</v>
      </c>
      <c r="I2848">
        <v>17377</v>
      </c>
      <c r="J2848">
        <v>96</v>
      </c>
      <c r="K2848">
        <v>64</v>
      </c>
      <c r="L2848" t="s">
        <v>31</v>
      </c>
      <c r="M2848">
        <v>119</v>
      </c>
      <c r="N2848">
        <f>Table1[[#This Row],[Basic Salary]]+Table1[[#This Row],[Bonus]]</f>
        <v>83863</v>
      </c>
      <c r="O2848" s="2">
        <f>Table1[[#This Row],[Bonus]]/Table1[[#This Row],[Basic Salary]]</f>
        <v>0.26136329452817136</v>
      </c>
      <c r="P2848">
        <f ca="1">DATEDIF(Table1[[#This Row],[Date of Birth]],TODAY(),"Y")</f>
        <v>45</v>
      </c>
      <c r="Q2848">
        <f ca="1">DATEDIF(Table1[[#This Row],[Joining Date]],TODAY(),"Y")</f>
        <v>5</v>
      </c>
      <c r="R2848" t="str">
        <f ca="1">IF(YEAR(Table1[[#This Row],[Joining Date]])=YEAR(TODAY()),"Yes","No")</f>
        <v>No</v>
      </c>
      <c r="S2848" t="str">
        <f ca="1">IF(Table1[[#This Row],[Experience]]&gt;5,"Yes","No")</f>
        <v>No</v>
      </c>
      <c r="T2848" t="str">
        <f>TEXT(Table1[[#This Row],[Joining Date]],"mmmm")</f>
        <v>August</v>
      </c>
      <c r="U2848" t="str">
        <f>TEXT(Table1[[#This Row],[Joining Date]],"yyyy")</f>
        <v>2021</v>
      </c>
      <c r="V2848" s="5">
        <f ca="1">TODAY()-Table1[[#This Row],[Joining Date]]</f>
        <v>1826</v>
      </c>
      <c r="W2848" t="str">
        <f>LEFT(Table1[[#This Row],[Employee Name]],FIND(" ",Table1[[#This Row],[Employee Name]])-1)</f>
        <v>Vikram</v>
      </c>
      <c r="X2848" t="str">
        <f>RIGHT(Table1[[#This Row],[Employee Name]],LEN(Table1[[#This Row],[Employee Name]])-FIND(" ",Table1[[#This Row],[Employee Name]]))</f>
        <v>Singh</v>
      </c>
      <c r="Y2848" t="str">
        <f>Table1[[#This Row],[Department]]&amp;"-"&amp;Table1[[#This Row],[Employee ID]]</f>
        <v>Marketing-E00767</v>
      </c>
      <c r="Z2848" t="str">
        <f>LEFT(Table1[[#This Row],[Department]],3)</f>
        <v>Mar</v>
      </c>
      <c r="AA2848" t="str">
        <f>_xlfn.XLOOKUP(Table1[[#This Row],[Manager ID]],MANAGERS!A:A,MANAGERS!B:B)</f>
        <v>Manager_19</v>
      </c>
      <c r="AB2848" t="str" cm="1">
        <f t="array" ref="AB2848">_xlfn.XLOOKUP(Table1[[#This Row],[Manager ID]],Table2[[#All],[Manager ID]],Table2[[#All],[Department Head]])</f>
        <v>Support</v>
      </c>
      <c r="AC2848" s="2">
        <f>_xlfn.XLOOKUP(Table1[[#This Row],[City]],L:L,O:O)</f>
        <v>0.241864189087755</v>
      </c>
      <c r="AD2848" t="str" cm="1">
        <f t="array" ref="AD2848">_xlfn.IFS(Table1[[#This Row],[Performance Score]]&gt;=90,"Excellent",Table1[[#This Row],[Performance Score]]&gt;=75,"Good",Table1[[#This Row],[Performance Score]]&gt;=60,"Average",Table1[[#This Row],[Performance Score]]&lt;=60,"Need Improvement")</f>
        <v>Average</v>
      </c>
      <c r="AE2848" t="str">
        <f>IF(AND(Table1[[#This Row],[Attendance %]]&gt;=80,(Table1[[#This Row],[Performance Score]]&gt;=80)),"Eligible","Not Eligible")</f>
        <v>Not Eligible</v>
      </c>
      <c r="AF2848" t="str">
        <f>IF(Table1[[#This Row],[Performance Score]]&gt;=80,"High Performer","Low Performer")</f>
        <v>Low Performer</v>
      </c>
      <c r="AG2848" t="str" cm="1">
        <f t="array" aca="1" ref="AG2848" ca="1">_xlfn.IFS(Table1[[#This Row],[Experience]]&lt;=3,"Junior",Table1[[#This Row],[Experience]]&lt;=7,"Mid Level",Table1[[#This Row],[Experience]]&gt;=7,"Senior")</f>
        <v>Mid Level</v>
      </c>
      <c r="AH2848" t="str">
        <f>IF(Table1[[#This Row],[Attendance %]]&gt;75,"OK","Below 75")</f>
        <v>OK</v>
      </c>
      <c r="AI2848" t="b">
        <f>ISBLANK(Table1[[#This Row],[Employee ID]])</f>
        <v>0</v>
      </c>
      <c r="AJ2848" t="b">
        <f>ISNUMBER(Table1[[#This Row],[Total Salary  ]])</f>
        <v>1</v>
      </c>
      <c r="AK2848" t="str">
        <f>IFERROR(_xlfn.XLOOKUP(Table1[[#This Row],[Manager ID]],MANAGERS!A:A,MANAGERS!B:B),"Not Found")</f>
        <v>Manager_19</v>
      </c>
    </row>
    <row r="2849" spans="1:37" x14ac:dyDescent="0.2">
      <c r="A2849" t="s">
        <v>1473</v>
      </c>
      <c r="B2849" t="s">
        <v>39</v>
      </c>
      <c r="C2849" t="s">
        <v>15</v>
      </c>
      <c r="D2849" t="s">
        <v>16</v>
      </c>
      <c r="E2849" t="s">
        <v>22</v>
      </c>
      <c r="F2849" s="1">
        <v>44624</v>
      </c>
      <c r="G2849" s="1">
        <v>34835</v>
      </c>
      <c r="H2849">
        <v>61181</v>
      </c>
      <c r="I2849">
        <v>22625</v>
      </c>
      <c r="J2849">
        <v>83</v>
      </c>
      <c r="K2849">
        <v>68</v>
      </c>
      <c r="L2849" t="s">
        <v>31</v>
      </c>
      <c r="M2849">
        <v>104</v>
      </c>
      <c r="N2849">
        <f>Table1[[#This Row],[Basic Salary]]+Table1[[#This Row],[Bonus]]</f>
        <v>83806</v>
      </c>
      <c r="O2849" s="2">
        <f>Table1[[#This Row],[Bonus]]/Table1[[#This Row],[Basic Salary]]</f>
        <v>0.36980435102401071</v>
      </c>
      <c r="P2849">
        <f ca="1">DATEDIF(Table1[[#This Row],[Date of Birth]],TODAY(),"Y")</f>
        <v>31</v>
      </c>
      <c r="Q2849">
        <f ca="1">DATEDIF(Table1[[#This Row],[Joining Date]],TODAY(),"Y")</f>
        <v>4</v>
      </c>
      <c r="R2849" t="str">
        <f ca="1">IF(YEAR(Table1[[#This Row],[Joining Date]])=YEAR(TODAY()),"Yes","No")</f>
        <v>No</v>
      </c>
      <c r="S2849" t="str">
        <f ca="1">IF(Table1[[#This Row],[Experience]]&gt;5,"Yes","No")</f>
        <v>No</v>
      </c>
      <c r="T2849" t="str">
        <f>TEXT(Table1[[#This Row],[Joining Date]],"mmmm")</f>
        <v>March</v>
      </c>
      <c r="U2849" t="str">
        <f>TEXT(Table1[[#This Row],[Joining Date]],"yyyy")</f>
        <v>2022</v>
      </c>
      <c r="V2849" s="5">
        <f ca="1">TODAY()-Table1[[#This Row],[Joining Date]]</f>
        <v>1615</v>
      </c>
      <c r="W2849" t="str">
        <f>LEFT(Table1[[#This Row],[Employee Name]],FIND(" ",Table1[[#This Row],[Employee Name]])-1)</f>
        <v>Karan</v>
      </c>
      <c r="X2849" t="str">
        <f>RIGHT(Table1[[#This Row],[Employee Name]],LEN(Table1[[#This Row],[Employee Name]])-FIND(" ",Table1[[#This Row],[Employee Name]]))</f>
        <v>Malhotra</v>
      </c>
      <c r="Y2849" t="str">
        <f>Table1[[#This Row],[Department]]&amp;"-"&amp;Table1[[#This Row],[Employee ID]]</f>
        <v>HR-E01417</v>
      </c>
      <c r="Z2849" t="str">
        <f>LEFT(Table1[[#This Row],[Department]],3)</f>
        <v>HR</v>
      </c>
      <c r="AA2849" t="str">
        <f>_xlfn.XLOOKUP(Table1[[#This Row],[Manager ID]],MANAGERS!A:A,MANAGERS!B:B)</f>
        <v>Manager_4</v>
      </c>
      <c r="AB2849" t="str" cm="1">
        <f t="array" ref="AB2849">_xlfn.XLOOKUP(Table1[[#This Row],[Manager ID]],Table2[[#All],[Manager ID]],Table2[[#All],[Department Head]])</f>
        <v>Finance</v>
      </c>
      <c r="AC2849" s="2">
        <f>_xlfn.XLOOKUP(Table1[[#This Row],[City]],L:L,O:O)</f>
        <v>0.241864189087755</v>
      </c>
      <c r="AD2849" t="str" cm="1">
        <f t="array" ref="AD2849">_xlfn.IFS(Table1[[#This Row],[Performance Score]]&gt;=90,"Excellent",Table1[[#This Row],[Performance Score]]&gt;=75,"Good",Table1[[#This Row],[Performance Score]]&gt;=60,"Average",Table1[[#This Row],[Performance Score]]&lt;=60,"Need Improvement")</f>
        <v>Average</v>
      </c>
      <c r="AE2849" t="str">
        <f>IF(AND(Table1[[#This Row],[Attendance %]]&gt;=80,(Table1[[#This Row],[Performance Score]]&gt;=80)),"Eligible","Not Eligible")</f>
        <v>Not Eligible</v>
      </c>
      <c r="AF2849" t="str">
        <f>IF(Table1[[#This Row],[Performance Score]]&gt;=80,"High Performer","Low Performer")</f>
        <v>Low Performer</v>
      </c>
      <c r="AG2849" t="str" cm="1">
        <f t="array" aca="1" ref="AG2849" ca="1">_xlfn.IFS(Table1[[#This Row],[Experience]]&lt;=3,"Junior",Table1[[#This Row],[Experience]]&lt;=7,"Mid Level",Table1[[#This Row],[Experience]]&gt;=7,"Senior")</f>
        <v>Mid Level</v>
      </c>
      <c r="AH2849" t="str">
        <f>IF(Table1[[#This Row],[Attendance %]]&gt;75,"OK","Below 75")</f>
        <v>OK</v>
      </c>
      <c r="AI2849" t="b">
        <f>ISBLANK(Table1[[#This Row],[Employee ID]])</f>
        <v>0</v>
      </c>
      <c r="AJ2849" t="b">
        <f>ISNUMBER(Table1[[#This Row],[Total Salary  ]])</f>
        <v>1</v>
      </c>
      <c r="AK2849" t="str">
        <f>IFERROR(_xlfn.XLOOKUP(Table1[[#This Row],[Manager ID]],MANAGERS!A:A,MANAGERS!B:B),"Not Found")</f>
        <v>Manager_4</v>
      </c>
    </row>
    <row r="2850" spans="1:37" x14ac:dyDescent="0.2">
      <c r="A2850" t="s">
        <v>3239</v>
      </c>
      <c r="B2850" t="s">
        <v>39</v>
      </c>
      <c r="C2850" t="s">
        <v>21</v>
      </c>
      <c r="D2850" t="s">
        <v>33</v>
      </c>
      <c r="E2850" t="s">
        <v>30</v>
      </c>
      <c r="F2850" s="1">
        <v>45264</v>
      </c>
      <c r="G2850" s="1">
        <v>35784</v>
      </c>
      <c r="H2850">
        <v>58646</v>
      </c>
      <c r="I2850">
        <v>25144</v>
      </c>
      <c r="J2850">
        <v>87</v>
      </c>
      <c r="K2850">
        <v>69</v>
      </c>
      <c r="L2850" t="s">
        <v>31</v>
      </c>
      <c r="M2850">
        <v>104</v>
      </c>
      <c r="N2850">
        <f>Table1[[#This Row],[Basic Salary]]+Table1[[#This Row],[Bonus]]</f>
        <v>83790</v>
      </c>
      <c r="O2850" s="2">
        <f>Table1[[#This Row],[Bonus]]/Table1[[#This Row],[Basic Salary]]</f>
        <v>0.4287419431845309</v>
      </c>
      <c r="P2850">
        <f ca="1">DATEDIF(Table1[[#This Row],[Date of Birth]],TODAY(),"Y")</f>
        <v>28</v>
      </c>
      <c r="Q2850">
        <f ca="1">DATEDIF(Table1[[#This Row],[Joining Date]],TODAY(),"Y")</f>
        <v>2</v>
      </c>
      <c r="R2850" t="str">
        <f ca="1">IF(YEAR(Table1[[#This Row],[Joining Date]])=YEAR(TODAY()),"Yes","No")</f>
        <v>No</v>
      </c>
      <c r="S2850" t="str">
        <f ca="1">IF(Table1[[#This Row],[Experience]]&gt;5,"Yes","No")</f>
        <v>No</v>
      </c>
      <c r="T2850" t="str">
        <f>TEXT(Table1[[#This Row],[Joining Date]],"mmmm")</f>
        <v>December</v>
      </c>
      <c r="U2850" t="str">
        <f>TEXT(Table1[[#This Row],[Joining Date]],"yyyy")</f>
        <v>2023</v>
      </c>
      <c r="V2850" s="5">
        <f ca="1">TODAY()-Table1[[#This Row],[Joining Date]]</f>
        <v>975</v>
      </c>
      <c r="W2850" t="str">
        <f>LEFT(Table1[[#This Row],[Employee Name]],FIND(" ",Table1[[#This Row],[Employee Name]])-1)</f>
        <v>Karan</v>
      </c>
      <c r="X2850" t="str">
        <f>RIGHT(Table1[[#This Row],[Employee Name]],LEN(Table1[[#This Row],[Employee Name]])-FIND(" ",Table1[[#This Row],[Employee Name]]))</f>
        <v>Malhotra</v>
      </c>
      <c r="Y2850" t="str">
        <f>Table1[[#This Row],[Department]]&amp;"-"&amp;Table1[[#This Row],[Employee ID]]</f>
        <v>Marketing-E03183</v>
      </c>
      <c r="Z2850" t="str">
        <f>LEFT(Table1[[#This Row],[Department]],3)</f>
        <v>Mar</v>
      </c>
      <c r="AA2850" t="str">
        <f>_xlfn.XLOOKUP(Table1[[#This Row],[Manager ID]],MANAGERS!A:A,MANAGERS!B:B)</f>
        <v>Manager_4</v>
      </c>
      <c r="AB2850" t="str" cm="1">
        <f t="array" ref="AB2850">_xlfn.XLOOKUP(Table1[[#This Row],[Manager ID]],Table2[[#All],[Manager ID]],Table2[[#All],[Department Head]])</f>
        <v>Finance</v>
      </c>
      <c r="AC2850" s="2">
        <f>_xlfn.XLOOKUP(Table1[[#This Row],[City]],L:L,O:O)</f>
        <v>0.241864189087755</v>
      </c>
      <c r="AD2850" t="str" cm="1">
        <f t="array" ref="AD2850">_xlfn.IFS(Table1[[#This Row],[Performance Score]]&gt;=90,"Excellent",Table1[[#This Row],[Performance Score]]&gt;=75,"Good",Table1[[#This Row],[Performance Score]]&gt;=60,"Average",Table1[[#This Row],[Performance Score]]&lt;=60,"Need Improvement")</f>
        <v>Average</v>
      </c>
      <c r="AE2850" t="str">
        <f>IF(AND(Table1[[#This Row],[Attendance %]]&gt;=80,(Table1[[#This Row],[Performance Score]]&gt;=80)),"Eligible","Not Eligible")</f>
        <v>Not Eligible</v>
      </c>
      <c r="AF2850" t="str">
        <f>IF(Table1[[#This Row],[Performance Score]]&gt;=80,"High Performer","Low Performer")</f>
        <v>Low Performer</v>
      </c>
      <c r="AG2850" t="str" cm="1">
        <f t="array" aca="1" ref="AG2850" ca="1">_xlfn.IFS(Table1[[#This Row],[Experience]]&lt;=3,"Junior",Table1[[#This Row],[Experience]]&lt;=7,"Mid Level",Table1[[#This Row],[Experience]]&gt;=7,"Senior")</f>
        <v>Junior</v>
      </c>
      <c r="AH2850" t="str">
        <f>IF(Table1[[#This Row],[Attendance %]]&gt;75,"OK","Below 75")</f>
        <v>OK</v>
      </c>
      <c r="AI2850" t="b">
        <f>ISBLANK(Table1[[#This Row],[Employee ID]])</f>
        <v>0</v>
      </c>
      <c r="AJ2850" t="b">
        <f>ISNUMBER(Table1[[#This Row],[Total Salary  ]])</f>
        <v>1</v>
      </c>
      <c r="AK2850" t="str">
        <f>IFERROR(_xlfn.XLOOKUP(Table1[[#This Row],[Manager ID]],MANAGERS!A:A,MANAGERS!B:B),"Not Found")</f>
        <v>Manager_4</v>
      </c>
    </row>
    <row r="2851" spans="1:37" x14ac:dyDescent="0.2">
      <c r="A2851" t="s">
        <v>1603</v>
      </c>
      <c r="B2851" t="s">
        <v>69</v>
      </c>
      <c r="C2851" t="s">
        <v>15</v>
      </c>
      <c r="D2851" t="s">
        <v>81</v>
      </c>
      <c r="E2851" t="s">
        <v>30</v>
      </c>
      <c r="F2851" s="1">
        <v>42791</v>
      </c>
      <c r="G2851" s="1">
        <v>37632</v>
      </c>
      <c r="H2851">
        <v>61732</v>
      </c>
      <c r="I2851">
        <v>22053</v>
      </c>
      <c r="J2851">
        <v>61</v>
      </c>
      <c r="K2851">
        <v>71</v>
      </c>
      <c r="L2851" t="s">
        <v>31</v>
      </c>
      <c r="M2851">
        <v>106</v>
      </c>
      <c r="N2851">
        <f>Table1[[#This Row],[Basic Salary]]+Table1[[#This Row],[Bonus]]</f>
        <v>83785</v>
      </c>
      <c r="O2851" s="2">
        <f>Table1[[#This Row],[Bonus]]/Table1[[#This Row],[Basic Salary]]</f>
        <v>0.35723773731614072</v>
      </c>
      <c r="P2851">
        <f ca="1">DATEDIF(Table1[[#This Row],[Date of Birth]],TODAY(),"Y")</f>
        <v>23</v>
      </c>
      <c r="Q2851">
        <f ca="1">DATEDIF(Table1[[#This Row],[Joining Date]],TODAY(),"Y")</f>
        <v>9</v>
      </c>
      <c r="R2851" t="str">
        <f ca="1">IF(YEAR(Table1[[#This Row],[Joining Date]])=YEAR(TODAY()),"Yes","No")</f>
        <v>No</v>
      </c>
      <c r="S2851" t="str">
        <f ca="1">IF(Table1[[#This Row],[Experience]]&gt;5,"Yes","No")</f>
        <v>Yes</v>
      </c>
      <c r="T2851" t="str">
        <f>TEXT(Table1[[#This Row],[Joining Date]],"mmmm")</f>
        <v>February</v>
      </c>
      <c r="U2851" t="str">
        <f>TEXT(Table1[[#This Row],[Joining Date]],"yyyy")</f>
        <v>2017</v>
      </c>
      <c r="V2851" s="5">
        <f ca="1">TODAY()-Table1[[#This Row],[Joining Date]]</f>
        <v>3448</v>
      </c>
      <c r="W2851" t="str">
        <f>LEFT(Table1[[#This Row],[Employee Name]],FIND(" ",Table1[[#This Row],[Employee Name]])-1)</f>
        <v>Neha</v>
      </c>
      <c r="X2851" t="str">
        <f>RIGHT(Table1[[#This Row],[Employee Name]],LEN(Table1[[#This Row],[Employee Name]])-FIND(" ",Table1[[#This Row],[Employee Name]]))</f>
        <v>Kulkarni</v>
      </c>
      <c r="Y2851" t="str">
        <f>Table1[[#This Row],[Department]]&amp;"-"&amp;Table1[[#This Row],[Employee ID]]</f>
        <v>Sales-E01547</v>
      </c>
      <c r="Z2851" t="str">
        <f>LEFT(Table1[[#This Row],[Department]],3)</f>
        <v>Sal</v>
      </c>
      <c r="AA2851" t="str">
        <f>_xlfn.XLOOKUP(Table1[[#This Row],[Manager ID]],MANAGERS!A:A,MANAGERS!B:B)</f>
        <v>Manager_6</v>
      </c>
      <c r="AB2851" t="str" cm="1">
        <f t="array" ref="AB2851">_xlfn.XLOOKUP(Table1[[#This Row],[Manager ID]],Table2[[#All],[Manager ID]],Table2[[#All],[Department Head]])</f>
        <v>HR</v>
      </c>
      <c r="AC2851" s="2">
        <f>_xlfn.XLOOKUP(Table1[[#This Row],[City]],L:L,O:O)</f>
        <v>0.241864189087755</v>
      </c>
      <c r="AD2851" t="str" cm="1">
        <f t="array" ref="AD2851">_xlfn.IFS(Table1[[#This Row],[Performance Score]]&gt;=90,"Excellent",Table1[[#This Row],[Performance Score]]&gt;=75,"Good",Table1[[#This Row],[Performance Score]]&gt;=60,"Average",Table1[[#This Row],[Performance Score]]&lt;=60,"Need Improvement")</f>
        <v>Average</v>
      </c>
      <c r="AE2851" t="str">
        <f>IF(AND(Table1[[#This Row],[Attendance %]]&gt;=80,(Table1[[#This Row],[Performance Score]]&gt;=80)),"Eligible","Not Eligible")</f>
        <v>Not Eligible</v>
      </c>
      <c r="AF2851" t="str">
        <f>IF(Table1[[#This Row],[Performance Score]]&gt;=80,"High Performer","Low Performer")</f>
        <v>Low Performer</v>
      </c>
      <c r="AG2851" t="str" cm="1">
        <f t="array" aca="1" ref="AG2851" ca="1">_xlfn.IFS(Table1[[#This Row],[Experience]]&lt;=3,"Junior",Table1[[#This Row],[Experience]]&lt;=7,"Mid Level",Table1[[#This Row],[Experience]]&gt;=7,"Senior")</f>
        <v>Senior</v>
      </c>
      <c r="AH2851" t="str">
        <f>IF(Table1[[#This Row],[Attendance %]]&gt;75,"OK","Below 75")</f>
        <v>Below 75</v>
      </c>
      <c r="AI2851" t="b">
        <f>ISBLANK(Table1[[#This Row],[Employee ID]])</f>
        <v>0</v>
      </c>
      <c r="AJ2851" t="b">
        <f>ISNUMBER(Table1[[#This Row],[Total Salary  ]])</f>
        <v>1</v>
      </c>
      <c r="AK2851" t="str">
        <f>IFERROR(_xlfn.XLOOKUP(Table1[[#This Row],[Manager ID]],MANAGERS!A:A,MANAGERS!B:B),"Not Found")</f>
        <v>Manager_6</v>
      </c>
    </row>
    <row r="2852" spans="1:37" x14ac:dyDescent="0.2">
      <c r="A2852" t="s">
        <v>3804</v>
      </c>
      <c r="B2852" t="s">
        <v>42</v>
      </c>
      <c r="C2852" t="s">
        <v>21</v>
      </c>
      <c r="D2852" t="s">
        <v>16</v>
      </c>
      <c r="E2852" t="s">
        <v>26</v>
      </c>
      <c r="F2852" s="1">
        <v>43229</v>
      </c>
      <c r="G2852" s="1">
        <v>37703</v>
      </c>
      <c r="H2852">
        <v>59389</v>
      </c>
      <c r="I2852">
        <v>24395</v>
      </c>
      <c r="J2852">
        <v>89</v>
      </c>
      <c r="K2852">
        <v>70</v>
      </c>
      <c r="L2852" t="s">
        <v>23</v>
      </c>
      <c r="M2852">
        <v>116</v>
      </c>
      <c r="N2852">
        <f>Table1[[#This Row],[Basic Salary]]+Table1[[#This Row],[Bonus]]</f>
        <v>83784</v>
      </c>
      <c r="O2852" s="2">
        <f>Table1[[#This Row],[Bonus]]/Table1[[#This Row],[Basic Salary]]</f>
        <v>0.41076630352422167</v>
      </c>
      <c r="P2852">
        <f ca="1">DATEDIF(Table1[[#This Row],[Date of Birth]],TODAY(),"Y")</f>
        <v>23</v>
      </c>
      <c r="Q2852">
        <f ca="1">DATEDIF(Table1[[#This Row],[Joining Date]],TODAY(),"Y")</f>
        <v>8</v>
      </c>
      <c r="R2852" t="str">
        <f ca="1">IF(YEAR(Table1[[#This Row],[Joining Date]])=YEAR(TODAY()),"Yes","No")</f>
        <v>No</v>
      </c>
      <c r="S2852" t="str">
        <f ca="1">IF(Table1[[#This Row],[Experience]]&gt;5,"Yes","No")</f>
        <v>Yes</v>
      </c>
      <c r="T2852" t="str">
        <f>TEXT(Table1[[#This Row],[Joining Date]],"mmmm")</f>
        <v>May</v>
      </c>
      <c r="U2852" t="str">
        <f>TEXT(Table1[[#This Row],[Joining Date]],"yyyy")</f>
        <v>2018</v>
      </c>
      <c r="V2852" s="5">
        <f ca="1">TODAY()-Table1[[#This Row],[Joining Date]]</f>
        <v>3010</v>
      </c>
      <c r="W2852" t="str">
        <f>LEFT(Table1[[#This Row],[Employee Name]],FIND(" ",Table1[[#This Row],[Employee Name]])-1)</f>
        <v>Krishna</v>
      </c>
      <c r="X2852" t="str">
        <f>RIGHT(Table1[[#This Row],[Employee Name]],LEN(Table1[[#This Row],[Employee Name]])-FIND(" ",Table1[[#This Row],[Employee Name]]))</f>
        <v>Chaitanya</v>
      </c>
      <c r="Y2852" t="str">
        <f>Table1[[#This Row],[Department]]&amp;"-"&amp;Table1[[#This Row],[Employee ID]]</f>
        <v>HR-E03748</v>
      </c>
      <c r="Z2852" t="str">
        <f>LEFT(Table1[[#This Row],[Department]],3)</f>
        <v>HR</v>
      </c>
      <c r="AA2852" t="str">
        <f>_xlfn.XLOOKUP(Table1[[#This Row],[Manager ID]],MANAGERS!A:A,MANAGERS!B:B)</f>
        <v>Manager_16</v>
      </c>
      <c r="AB2852" t="str" cm="1">
        <f t="array" ref="AB2852">_xlfn.XLOOKUP(Table1[[#This Row],[Manager ID]],Table2[[#All],[Manager ID]],Table2[[#All],[Department Head]])</f>
        <v>Sales</v>
      </c>
      <c r="AC2852" s="2">
        <f>_xlfn.XLOOKUP(Table1[[#This Row],[City]],L:L,O:O)</f>
        <v>0.23486488519629886</v>
      </c>
      <c r="AD2852" t="str" cm="1">
        <f t="array" ref="AD2852">_xlfn.IFS(Table1[[#This Row],[Performance Score]]&gt;=90,"Excellent",Table1[[#This Row],[Performance Score]]&gt;=75,"Good",Table1[[#This Row],[Performance Score]]&gt;=60,"Average",Table1[[#This Row],[Performance Score]]&lt;=60,"Need Improvement")</f>
        <v>Average</v>
      </c>
      <c r="AE2852" t="str">
        <f>IF(AND(Table1[[#This Row],[Attendance %]]&gt;=80,(Table1[[#This Row],[Performance Score]]&gt;=80)),"Eligible","Not Eligible")</f>
        <v>Not Eligible</v>
      </c>
      <c r="AF2852" t="str">
        <f>IF(Table1[[#This Row],[Performance Score]]&gt;=80,"High Performer","Low Performer")</f>
        <v>Low Performer</v>
      </c>
      <c r="AG2852" t="str" cm="1">
        <f t="array" aca="1" ref="AG2852" ca="1">_xlfn.IFS(Table1[[#This Row],[Experience]]&lt;=3,"Junior",Table1[[#This Row],[Experience]]&lt;=7,"Mid Level",Table1[[#This Row],[Experience]]&gt;=7,"Senior")</f>
        <v>Senior</v>
      </c>
      <c r="AH2852" t="str">
        <f>IF(Table1[[#This Row],[Attendance %]]&gt;75,"OK","Below 75")</f>
        <v>OK</v>
      </c>
      <c r="AI2852" t="b">
        <f>ISBLANK(Table1[[#This Row],[Employee ID]])</f>
        <v>0</v>
      </c>
      <c r="AJ2852" t="b">
        <f>ISNUMBER(Table1[[#This Row],[Total Salary  ]])</f>
        <v>1</v>
      </c>
      <c r="AK2852" t="str">
        <f>IFERROR(_xlfn.XLOOKUP(Table1[[#This Row],[Manager ID]],MANAGERS!A:A,MANAGERS!B:B),"Not Found")</f>
        <v>Manager_16</v>
      </c>
    </row>
    <row r="2853" spans="1:37" x14ac:dyDescent="0.2">
      <c r="A2853" t="s">
        <v>761</v>
      </c>
      <c r="B2853" t="s">
        <v>39</v>
      </c>
      <c r="C2853" t="s">
        <v>21</v>
      </c>
      <c r="D2853" t="s">
        <v>40</v>
      </c>
      <c r="E2853" t="s">
        <v>51</v>
      </c>
      <c r="F2853" s="1">
        <v>42172</v>
      </c>
      <c r="G2853" s="1">
        <v>35210</v>
      </c>
      <c r="H2853">
        <v>73029</v>
      </c>
      <c r="I2853">
        <v>10743</v>
      </c>
      <c r="J2853">
        <v>95</v>
      </c>
      <c r="K2853">
        <v>85</v>
      </c>
      <c r="L2853" t="s">
        <v>53</v>
      </c>
      <c r="M2853">
        <v>118</v>
      </c>
      <c r="N2853">
        <f>Table1[[#This Row],[Basic Salary]]+Table1[[#This Row],[Bonus]]</f>
        <v>83772</v>
      </c>
      <c r="O2853" s="2">
        <f>Table1[[#This Row],[Bonus]]/Table1[[#This Row],[Basic Salary]]</f>
        <v>0.14710594421394241</v>
      </c>
      <c r="P2853">
        <f ca="1">DATEDIF(Table1[[#This Row],[Date of Birth]],TODAY(),"Y")</f>
        <v>30</v>
      </c>
      <c r="Q2853">
        <f ca="1">DATEDIF(Table1[[#This Row],[Joining Date]],TODAY(),"Y")</f>
        <v>11</v>
      </c>
      <c r="R2853" t="str">
        <f ca="1">IF(YEAR(Table1[[#This Row],[Joining Date]])=YEAR(TODAY()),"Yes","No")</f>
        <v>No</v>
      </c>
      <c r="S2853" t="str">
        <f ca="1">IF(Table1[[#This Row],[Experience]]&gt;5,"Yes","No")</f>
        <v>Yes</v>
      </c>
      <c r="T2853" t="str">
        <f>TEXT(Table1[[#This Row],[Joining Date]],"mmmm")</f>
        <v>June</v>
      </c>
      <c r="U2853" t="str">
        <f>TEXT(Table1[[#This Row],[Joining Date]],"yyyy")</f>
        <v>2015</v>
      </c>
      <c r="V2853" s="5">
        <f ca="1">TODAY()-Table1[[#This Row],[Joining Date]]</f>
        <v>4067</v>
      </c>
      <c r="W2853" t="str">
        <f>LEFT(Table1[[#This Row],[Employee Name]],FIND(" ",Table1[[#This Row],[Employee Name]])-1)</f>
        <v>Karan</v>
      </c>
      <c r="X2853" t="str">
        <f>RIGHT(Table1[[#This Row],[Employee Name]],LEN(Table1[[#This Row],[Employee Name]])-FIND(" ",Table1[[#This Row],[Employee Name]]))</f>
        <v>Malhotra</v>
      </c>
      <c r="Y2853" t="str">
        <f>Table1[[#This Row],[Department]]&amp;"-"&amp;Table1[[#This Row],[Employee ID]]</f>
        <v>IT-E00705</v>
      </c>
      <c r="Z2853" t="str">
        <f>LEFT(Table1[[#This Row],[Department]],3)</f>
        <v>IT</v>
      </c>
      <c r="AA2853" t="str">
        <f>_xlfn.XLOOKUP(Table1[[#This Row],[Manager ID]],MANAGERS!A:A,MANAGERS!B:B)</f>
        <v>Manager_18</v>
      </c>
      <c r="AB2853" t="str" cm="1">
        <f t="array" ref="AB2853">_xlfn.XLOOKUP(Table1[[#This Row],[Manager ID]],Table2[[#All],[Manager ID]],Table2[[#All],[Department Head]])</f>
        <v>Support</v>
      </c>
      <c r="AC2853" s="2">
        <f>_xlfn.XLOOKUP(Table1[[#This Row],[City]],L:L,O:O)</f>
        <v>0.23685887225230964</v>
      </c>
      <c r="AD2853" t="str" cm="1">
        <f t="array" ref="AD2853">_xlfn.IFS(Table1[[#This Row],[Performance Score]]&gt;=90,"Excellent",Table1[[#This Row],[Performance Score]]&gt;=75,"Good",Table1[[#This Row],[Performance Score]]&gt;=60,"Average",Table1[[#This Row],[Performance Score]]&lt;=60,"Need Improvement")</f>
        <v>Good</v>
      </c>
      <c r="AE2853" t="str">
        <f>IF(AND(Table1[[#This Row],[Attendance %]]&gt;=80,(Table1[[#This Row],[Performance Score]]&gt;=80)),"Eligible","Not Eligible")</f>
        <v>Eligible</v>
      </c>
      <c r="AF2853" t="str">
        <f>IF(Table1[[#This Row],[Performance Score]]&gt;=80,"High Performer","Low Performer")</f>
        <v>High Performer</v>
      </c>
      <c r="AG2853" t="str" cm="1">
        <f t="array" aca="1" ref="AG2853" ca="1">_xlfn.IFS(Table1[[#This Row],[Experience]]&lt;=3,"Junior",Table1[[#This Row],[Experience]]&lt;=7,"Mid Level",Table1[[#This Row],[Experience]]&gt;=7,"Senior")</f>
        <v>Senior</v>
      </c>
      <c r="AH2853" t="str">
        <f>IF(Table1[[#This Row],[Attendance %]]&gt;75,"OK","Below 75")</f>
        <v>OK</v>
      </c>
      <c r="AI2853" t="b">
        <f>ISBLANK(Table1[[#This Row],[Employee ID]])</f>
        <v>0</v>
      </c>
      <c r="AJ2853" t="b">
        <f>ISNUMBER(Table1[[#This Row],[Total Salary  ]])</f>
        <v>1</v>
      </c>
      <c r="AK2853" t="str">
        <f>IFERROR(_xlfn.XLOOKUP(Table1[[#This Row],[Manager ID]],MANAGERS!A:A,MANAGERS!B:B),"Not Found")</f>
        <v>Manager_18</v>
      </c>
    </row>
    <row r="2854" spans="1:37" x14ac:dyDescent="0.2">
      <c r="A2854" t="s">
        <v>127</v>
      </c>
      <c r="B2854" t="s">
        <v>48</v>
      </c>
      <c r="C2854" t="s">
        <v>15</v>
      </c>
      <c r="D2854" t="s">
        <v>40</v>
      </c>
      <c r="E2854" t="s">
        <v>65</v>
      </c>
      <c r="F2854" s="1">
        <v>43458</v>
      </c>
      <c r="G2854" s="1">
        <v>33453</v>
      </c>
      <c r="H2854">
        <v>69608</v>
      </c>
      <c r="I2854">
        <v>14163</v>
      </c>
      <c r="J2854">
        <v>98</v>
      </c>
      <c r="K2854">
        <v>84</v>
      </c>
      <c r="L2854" t="s">
        <v>31</v>
      </c>
      <c r="M2854">
        <v>118</v>
      </c>
      <c r="N2854">
        <f>Table1[[#This Row],[Basic Salary]]+Table1[[#This Row],[Bonus]]</f>
        <v>83771</v>
      </c>
      <c r="O2854" s="2">
        <f>Table1[[#This Row],[Bonus]]/Table1[[#This Row],[Basic Salary]]</f>
        <v>0.20346799218480635</v>
      </c>
      <c r="P2854">
        <f ca="1">DATEDIF(Table1[[#This Row],[Date of Birth]],TODAY(),"Y")</f>
        <v>35</v>
      </c>
      <c r="Q2854">
        <f ca="1">DATEDIF(Table1[[#This Row],[Joining Date]],TODAY(),"Y")</f>
        <v>7</v>
      </c>
      <c r="R2854" t="str">
        <f ca="1">IF(YEAR(Table1[[#This Row],[Joining Date]])=YEAR(TODAY()),"Yes","No")</f>
        <v>No</v>
      </c>
      <c r="S2854" t="str">
        <f ca="1">IF(Table1[[#This Row],[Experience]]&gt;5,"Yes","No")</f>
        <v>Yes</v>
      </c>
      <c r="T2854" t="str">
        <f>TEXT(Table1[[#This Row],[Joining Date]],"mmmm")</f>
        <v>December</v>
      </c>
      <c r="U2854" t="str">
        <f>TEXT(Table1[[#This Row],[Joining Date]],"yyyy")</f>
        <v>2018</v>
      </c>
      <c r="V2854" s="5">
        <f ca="1">TODAY()-Table1[[#This Row],[Joining Date]]</f>
        <v>2781</v>
      </c>
      <c r="W2854" t="str">
        <f>LEFT(Table1[[#This Row],[Employee Name]],FIND(" ",Table1[[#This Row],[Employee Name]])-1)</f>
        <v>Aditya</v>
      </c>
      <c r="X2854" t="str">
        <f>RIGHT(Table1[[#This Row],[Employee Name]],LEN(Table1[[#This Row],[Employee Name]])-FIND(" ",Table1[[#This Row],[Employee Name]]))</f>
        <v>Kapoor</v>
      </c>
      <c r="Y2854" t="str">
        <f>Table1[[#This Row],[Department]]&amp;"-"&amp;Table1[[#This Row],[Employee ID]]</f>
        <v>IT-E00072</v>
      </c>
      <c r="Z2854" t="str">
        <f>LEFT(Table1[[#This Row],[Department]],3)</f>
        <v>IT</v>
      </c>
      <c r="AA2854" t="str">
        <f>_xlfn.XLOOKUP(Table1[[#This Row],[Manager ID]],MANAGERS!A:A,MANAGERS!B:B)</f>
        <v>Manager_18</v>
      </c>
      <c r="AB2854" t="str" cm="1">
        <f t="array" ref="AB2854">_xlfn.XLOOKUP(Table1[[#This Row],[Manager ID]],Table2[[#All],[Manager ID]],Table2[[#All],[Department Head]])</f>
        <v>Support</v>
      </c>
      <c r="AC2854" s="2">
        <f>_xlfn.XLOOKUP(Table1[[#This Row],[City]],L:L,O:O)</f>
        <v>0.241864189087755</v>
      </c>
      <c r="AD2854" t="str" cm="1">
        <f t="array" ref="AD2854">_xlfn.IFS(Table1[[#This Row],[Performance Score]]&gt;=90,"Excellent",Table1[[#This Row],[Performance Score]]&gt;=75,"Good",Table1[[#This Row],[Performance Score]]&gt;=60,"Average",Table1[[#This Row],[Performance Score]]&lt;=60,"Need Improvement")</f>
        <v>Good</v>
      </c>
      <c r="AE2854" t="str">
        <f>IF(AND(Table1[[#This Row],[Attendance %]]&gt;=80,(Table1[[#This Row],[Performance Score]]&gt;=80)),"Eligible","Not Eligible")</f>
        <v>Eligible</v>
      </c>
      <c r="AF2854" t="str">
        <f>IF(Table1[[#This Row],[Performance Score]]&gt;=80,"High Performer","Low Performer")</f>
        <v>High Performer</v>
      </c>
      <c r="AG2854" t="str" cm="1">
        <f t="array" aca="1" ref="AG2854" ca="1">_xlfn.IFS(Table1[[#This Row],[Experience]]&lt;=3,"Junior",Table1[[#This Row],[Experience]]&lt;=7,"Mid Level",Table1[[#This Row],[Experience]]&gt;=7,"Senior")</f>
        <v>Mid Level</v>
      </c>
      <c r="AH2854" t="str">
        <f>IF(Table1[[#This Row],[Attendance %]]&gt;75,"OK","Below 75")</f>
        <v>OK</v>
      </c>
      <c r="AI2854" t="b">
        <f>ISBLANK(Table1[[#This Row],[Employee ID]])</f>
        <v>0</v>
      </c>
      <c r="AJ2854" t="b">
        <f>ISNUMBER(Table1[[#This Row],[Total Salary  ]])</f>
        <v>1</v>
      </c>
      <c r="AK2854" t="str">
        <f>IFERROR(_xlfn.XLOOKUP(Table1[[#This Row],[Manager ID]],MANAGERS!A:A,MANAGERS!B:B),"Not Found")</f>
        <v>Manager_18</v>
      </c>
    </row>
    <row r="2855" spans="1:37" x14ac:dyDescent="0.2">
      <c r="A2855" t="s">
        <v>3205</v>
      </c>
      <c r="B2855" t="s">
        <v>75</v>
      </c>
      <c r="C2855" t="s">
        <v>21</v>
      </c>
      <c r="D2855" t="s">
        <v>40</v>
      </c>
      <c r="E2855" t="s">
        <v>30</v>
      </c>
      <c r="F2855" s="1">
        <v>42430</v>
      </c>
      <c r="G2855" s="1">
        <v>32878</v>
      </c>
      <c r="H2855">
        <v>69906</v>
      </c>
      <c r="I2855">
        <v>13859</v>
      </c>
      <c r="J2855">
        <v>100</v>
      </c>
      <c r="K2855">
        <v>71</v>
      </c>
      <c r="L2855" t="s">
        <v>31</v>
      </c>
      <c r="M2855">
        <v>104</v>
      </c>
      <c r="N2855">
        <f>Table1[[#This Row],[Basic Salary]]+Table1[[#This Row],[Bonus]]</f>
        <v>83765</v>
      </c>
      <c r="O2855" s="2">
        <f>Table1[[#This Row],[Bonus]]/Table1[[#This Row],[Basic Salary]]</f>
        <v>0.19825193831716878</v>
      </c>
      <c r="P2855">
        <f ca="1">DATEDIF(Table1[[#This Row],[Date of Birth]],TODAY(),"Y")</f>
        <v>36</v>
      </c>
      <c r="Q2855">
        <f ca="1">DATEDIF(Table1[[#This Row],[Joining Date]],TODAY(),"Y")</f>
        <v>10</v>
      </c>
      <c r="R2855" t="str">
        <f ca="1">IF(YEAR(Table1[[#This Row],[Joining Date]])=YEAR(TODAY()),"Yes","No")</f>
        <v>No</v>
      </c>
      <c r="S2855" t="str">
        <f ca="1">IF(Table1[[#This Row],[Experience]]&gt;5,"Yes","No")</f>
        <v>Yes</v>
      </c>
      <c r="T2855" t="str">
        <f>TEXT(Table1[[#This Row],[Joining Date]],"mmmm")</f>
        <v>March</v>
      </c>
      <c r="U2855" t="str">
        <f>TEXT(Table1[[#This Row],[Joining Date]],"yyyy")</f>
        <v>2016</v>
      </c>
      <c r="V2855" s="5">
        <f ca="1">TODAY()-Table1[[#This Row],[Joining Date]]</f>
        <v>3809</v>
      </c>
      <c r="W2855" t="str">
        <f>LEFT(Table1[[#This Row],[Employee Name]],FIND(" ",Table1[[#This Row],[Employee Name]])-1)</f>
        <v>Ishita</v>
      </c>
      <c r="X2855" t="str">
        <f>RIGHT(Table1[[#This Row],[Employee Name]],LEN(Table1[[#This Row],[Employee Name]])-FIND(" ",Table1[[#This Row],[Employee Name]]))</f>
        <v>Roy</v>
      </c>
      <c r="Y2855" t="str">
        <f>Table1[[#This Row],[Department]]&amp;"-"&amp;Table1[[#This Row],[Employee ID]]</f>
        <v>IT-E03149</v>
      </c>
      <c r="Z2855" t="str">
        <f>LEFT(Table1[[#This Row],[Department]],3)</f>
        <v>IT</v>
      </c>
      <c r="AA2855" t="str">
        <f>_xlfn.XLOOKUP(Table1[[#This Row],[Manager ID]],MANAGERS!A:A,MANAGERS!B:B)</f>
        <v>Manager_4</v>
      </c>
      <c r="AB2855" t="str" cm="1">
        <f t="array" ref="AB2855">_xlfn.XLOOKUP(Table1[[#This Row],[Manager ID]],Table2[[#All],[Manager ID]],Table2[[#All],[Department Head]])</f>
        <v>Finance</v>
      </c>
      <c r="AC2855" s="2">
        <f>_xlfn.XLOOKUP(Table1[[#This Row],[City]],L:L,O:O)</f>
        <v>0.241864189087755</v>
      </c>
      <c r="AD2855" t="str" cm="1">
        <f t="array" ref="AD2855">_xlfn.IFS(Table1[[#This Row],[Performance Score]]&gt;=90,"Excellent",Table1[[#This Row],[Performance Score]]&gt;=75,"Good",Table1[[#This Row],[Performance Score]]&gt;=60,"Average",Table1[[#This Row],[Performance Score]]&lt;=60,"Need Improvement")</f>
        <v>Average</v>
      </c>
      <c r="AE2855" t="str">
        <f>IF(AND(Table1[[#This Row],[Attendance %]]&gt;=80,(Table1[[#This Row],[Performance Score]]&gt;=80)),"Eligible","Not Eligible")</f>
        <v>Not Eligible</v>
      </c>
      <c r="AF2855" t="str">
        <f>IF(Table1[[#This Row],[Performance Score]]&gt;=80,"High Performer","Low Performer")</f>
        <v>Low Performer</v>
      </c>
      <c r="AG2855" t="str" cm="1">
        <f t="array" aca="1" ref="AG2855" ca="1">_xlfn.IFS(Table1[[#This Row],[Experience]]&lt;=3,"Junior",Table1[[#This Row],[Experience]]&lt;=7,"Mid Level",Table1[[#This Row],[Experience]]&gt;=7,"Senior")</f>
        <v>Senior</v>
      </c>
      <c r="AH2855" t="str">
        <f>IF(Table1[[#This Row],[Attendance %]]&gt;75,"OK","Below 75")</f>
        <v>OK</v>
      </c>
      <c r="AI2855" t="b">
        <f>ISBLANK(Table1[[#This Row],[Employee ID]])</f>
        <v>0</v>
      </c>
      <c r="AJ2855" t="b">
        <f>ISNUMBER(Table1[[#This Row],[Total Salary  ]])</f>
        <v>1</v>
      </c>
      <c r="AK2855" t="str">
        <f>IFERROR(_xlfn.XLOOKUP(Table1[[#This Row],[Manager ID]],MANAGERS!A:A,MANAGERS!B:B),"Not Found")</f>
        <v>Manager_4</v>
      </c>
    </row>
    <row r="2856" spans="1:37" x14ac:dyDescent="0.2">
      <c r="A2856" t="s">
        <v>2663</v>
      </c>
      <c r="B2856" t="s">
        <v>129</v>
      </c>
      <c r="C2856" t="s">
        <v>21</v>
      </c>
      <c r="D2856" t="s">
        <v>40</v>
      </c>
      <c r="E2856" t="s">
        <v>17</v>
      </c>
      <c r="F2856" s="1">
        <v>42636</v>
      </c>
      <c r="G2856" s="1">
        <v>36128</v>
      </c>
      <c r="H2856">
        <v>78228</v>
      </c>
      <c r="I2856">
        <v>5525</v>
      </c>
      <c r="J2856">
        <v>68</v>
      </c>
      <c r="K2856">
        <v>52</v>
      </c>
      <c r="L2856" t="s">
        <v>31</v>
      </c>
      <c r="M2856">
        <v>103</v>
      </c>
      <c r="N2856">
        <f>Table1[[#This Row],[Basic Salary]]+Table1[[#This Row],[Bonus]]</f>
        <v>83753</v>
      </c>
      <c r="O2856" s="2">
        <f>Table1[[#This Row],[Bonus]]/Table1[[#This Row],[Basic Salary]]</f>
        <v>7.0626885514138163E-2</v>
      </c>
      <c r="P2856">
        <f ca="1">DATEDIF(Table1[[#This Row],[Date of Birth]],TODAY(),"Y")</f>
        <v>27</v>
      </c>
      <c r="Q2856">
        <f ca="1">DATEDIF(Table1[[#This Row],[Joining Date]],TODAY(),"Y")</f>
        <v>9</v>
      </c>
      <c r="R2856" t="str">
        <f ca="1">IF(YEAR(Table1[[#This Row],[Joining Date]])=YEAR(TODAY()),"Yes","No")</f>
        <v>No</v>
      </c>
      <c r="S2856" t="str">
        <f ca="1">IF(Table1[[#This Row],[Experience]]&gt;5,"Yes","No")</f>
        <v>Yes</v>
      </c>
      <c r="T2856" t="str">
        <f>TEXT(Table1[[#This Row],[Joining Date]],"mmmm")</f>
        <v>September</v>
      </c>
      <c r="U2856" t="str">
        <f>TEXT(Table1[[#This Row],[Joining Date]],"yyyy")</f>
        <v>2016</v>
      </c>
      <c r="V2856" s="5">
        <f ca="1">TODAY()-Table1[[#This Row],[Joining Date]]</f>
        <v>3603</v>
      </c>
      <c r="W2856" t="str">
        <f>LEFT(Table1[[#This Row],[Employee Name]],FIND(" ",Table1[[#This Row],[Employee Name]])-1)</f>
        <v>Aarav</v>
      </c>
      <c r="X2856" t="str">
        <f>RIGHT(Table1[[#This Row],[Employee Name]],LEN(Table1[[#This Row],[Employee Name]])-FIND(" ",Table1[[#This Row],[Employee Name]]))</f>
        <v>Sharma</v>
      </c>
      <c r="Y2856" t="str">
        <f>Table1[[#This Row],[Department]]&amp;"-"&amp;Table1[[#This Row],[Employee ID]]</f>
        <v>IT-E02607</v>
      </c>
      <c r="Z2856" t="str">
        <f>LEFT(Table1[[#This Row],[Department]],3)</f>
        <v>IT</v>
      </c>
      <c r="AA2856" t="str">
        <f>_xlfn.XLOOKUP(Table1[[#This Row],[Manager ID]],MANAGERS!A:A,MANAGERS!B:B)</f>
        <v>Manager_3</v>
      </c>
      <c r="AB2856" t="str" cm="1">
        <f t="array" ref="AB2856">_xlfn.XLOOKUP(Table1[[#This Row],[Manager ID]],Table2[[#All],[Manager ID]],Table2[[#All],[Department Head]])</f>
        <v>IT</v>
      </c>
      <c r="AC2856" s="2">
        <f>_xlfn.XLOOKUP(Table1[[#This Row],[City]],L:L,O:O)</f>
        <v>0.241864189087755</v>
      </c>
      <c r="AD2856" t="str" cm="1">
        <f t="array" ref="AD2856">_xlfn.IFS(Table1[[#This Row],[Performance Score]]&gt;=90,"Excellent",Table1[[#This Row],[Performance Score]]&gt;=75,"Good",Table1[[#This Row],[Performance Score]]&gt;=60,"Average",Table1[[#This Row],[Performance Score]]&lt;=60,"Need Improvement")</f>
        <v>Need Improvement</v>
      </c>
      <c r="AE2856" t="str">
        <f>IF(AND(Table1[[#This Row],[Attendance %]]&gt;=80,(Table1[[#This Row],[Performance Score]]&gt;=80)),"Eligible","Not Eligible")</f>
        <v>Not Eligible</v>
      </c>
      <c r="AF2856" t="str">
        <f>IF(Table1[[#This Row],[Performance Score]]&gt;=80,"High Performer","Low Performer")</f>
        <v>Low Performer</v>
      </c>
      <c r="AG2856" t="str" cm="1">
        <f t="array" aca="1" ref="AG2856" ca="1">_xlfn.IFS(Table1[[#This Row],[Experience]]&lt;=3,"Junior",Table1[[#This Row],[Experience]]&lt;=7,"Mid Level",Table1[[#This Row],[Experience]]&gt;=7,"Senior")</f>
        <v>Senior</v>
      </c>
      <c r="AH2856" t="str">
        <f>IF(Table1[[#This Row],[Attendance %]]&gt;75,"OK","Below 75")</f>
        <v>Below 75</v>
      </c>
      <c r="AI2856" t="b">
        <f>ISBLANK(Table1[[#This Row],[Employee ID]])</f>
        <v>0</v>
      </c>
      <c r="AJ2856" t="b">
        <f>ISNUMBER(Table1[[#This Row],[Total Salary  ]])</f>
        <v>1</v>
      </c>
      <c r="AK2856" t="str">
        <f>IFERROR(_xlfn.XLOOKUP(Table1[[#This Row],[Manager ID]],MANAGERS!A:A,MANAGERS!B:B),"Not Found")</f>
        <v>Manager_3</v>
      </c>
    </row>
    <row r="2857" spans="1:37" x14ac:dyDescent="0.2">
      <c r="A2857" t="s">
        <v>2633</v>
      </c>
      <c r="B2857" t="s">
        <v>39</v>
      </c>
      <c r="C2857" t="s">
        <v>21</v>
      </c>
      <c r="D2857" t="s">
        <v>25</v>
      </c>
      <c r="E2857" t="s">
        <v>51</v>
      </c>
      <c r="F2857" s="1">
        <v>44734</v>
      </c>
      <c r="G2857" s="1">
        <v>31137</v>
      </c>
      <c r="H2857">
        <v>77215</v>
      </c>
      <c r="I2857">
        <v>6536</v>
      </c>
      <c r="J2857">
        <v>91</v>
      </c>
      <c r="K2857">
        <v>92</v>
      </c>
      <c r="L2857" t="s">
        <v>27</v>
      </c>
      <c r="M2857">
        <v>101</v>
      </c>
      <c r="N2857">
        <f>Table1[[#This Row],[Basic Salary]]+Table1[[#This Row],[Bonus]]</f>
        <v>83751</v>
      </c>
      <c r="O2857" s="2">
        <f>Table1[[#This Row],[Bonus]]/Table1[[#This Row],[Basic Salary]]</f>
        <v>8.4646765524833259E-2</v>
      </c>
      <c r="P2857">
        <f ca="1">DATEDIF(Table1[[#This Row],[Date of Birth]],TODAY(),"Y")</f>
        <v>41</v>
      </c>
      <c r="Q2857">
        <f ca="1">DATEDIF(Table1[[#This Row],[Joining Date]],TODAY(),"Y")</f>
        <v>4</v>
      </c>
      <c r="R2857" t="str">
        <f ca="1">IF(YEAR(Table1[[#This Row],[Joining Date]])=YEAR(TODAY()),"Yes","No")</f>
        <v>No</v>
      </c>
      <c r="S2857" t="str">
        <f ca="1">IF(Table1[[#This Row],[Experience]]&gt;5,"Yes","No")</f>
        <v>No</v>
      </c>
      <c r="T2857" t="str">
        <f>TEXT(Table1[[#This Row],[Joining Date]],"mmmm")</f>
        <v>June</v>
      </c>
      <c r="U2857" t="str">
        <f>TEXT(Table1[[#This Row],[Joining Date]],"yyyy")</f>
        <v>2022</v>
      </c>
      <c r="V2857" s="5">
        <f ca="1">TODAY()-Table1[[#This Row],[Joining Date]]</f>
        <v>1505</v>
      </c>
      <c r="W2857" t="str">
        <f>LEFT(Table1[[#This Row],[Employee Name]],FIND(" ",Table1[[#This Row],[Employee Name]])-1)</f>
        <v>Karan</v>
      </c>
      <c r="X2857" t="str">
        <f>RIGHT(Table1[[#This Row],[Employee Name]],LEN(Table1[[#This Row],[Employee Name]])-FIND(" ",Table1[[#This Row],[Employee Name]]))</f>
        <v>Malhotra</v>
      </c>
      <c r="Y2857" t="str">
        <f>Table1[[#This Row],[Department]]&amp;"-"&amp;Table1[[#This Row],[Employee ID]]</f>
        <v>Finance-E02577</v>
      </c>
      <c r="Z2857" t="str">
        <f>LEFT(Table1[[#This Row],[Department]],3)</f>
        <v>Fin</v>
      </c>
      <c r="AA2857" t="str">
        <f>_xlfn.XLOOKUP(Table1[[#This Row],[Manager ID]],MANAGERS!A:A,MANAGERS!B:B)</f>
        <v>Manager_1</v>
      </c>
      <c r="AB2857" t="str" cm="1">
        <f t="array" ref="AB2857">_xlfn.XLOOKUP(Table1[[#This Row],[Manager ID]],Table2[[#All],[Manager ID]],Table2[[#All],[Department Head]])</f>
        <v>Support</v>
      </c>
      <c r="AC2857" s="2">
        <f>_xlfn.XLOOKUP(Table1[[#This Row],[City]],L:L,O:O)</f>
        <v>0.23674293405114402</v>
      </c>
      <c r="AD2857" t="str" cm="1">
        <f t="array" ref="AD2857">_xlfn.IFS(Table1[[#This Row],[Performance Score]]&gt;=90,"Excellent",Table1[[#This Row],[Performance Score]]&gt;=75,"Good",Table1[[#This Row],[Performance Score]]&gt;=60,"Average",Table1[[#This Row],[Performance Score]]&lt;=60,"Need Improvement")</f>
        <v>Excellent</v>
      </c>
      <c r="AE2857" t="str">
        <f>IF(AND(Table1[[#This Row],[Attendance %]]&gt;=80,(Table1[[#This Row],[Performance Score]]&gt;=80)),"Eligible","Not Eligible")</f>
        <v>Eligible</v>
      </c>
      <c r="AF2857" t="str">
        <f>IF(Table1[[#This Row],[Performance Score]]&gt;=80,"High Performer","Low Performer")</f>
        <v>High Performer</v>
      </c>
      <c r="AG2857" t="str" cm="1">
        <f t="array" aca="1" ref="AG2857" ca="1">_xlfn.IFS(Table1[[#This Row],[Experience]]&lt;=3,"Junior",Table1[[#This Row],[Experience]]&lt;=7,"Mid Level",Table1[[#This Row],[Experience]]&gt;=7,"Senior")</f>
        <v>Mid Level</v>
      </c>
      <c r="AH2857" t="str">
        <f>IF(Table1[[#This Row],[Attendance %]]&gt;75,"OK","Below 75")</f>
        <v>OK</v>
      </c>
      <c r="AI2857" t="b">
        <f>ISBLANK(Table1[[#This Row],[Employee ID]])</f>
        <v>0</v>
      </c>
      <c r="AJ2857" t="b">
        <f>ISNUMBER(Table1[[#This Row],[Total Salary  ]])</f>
        <v>1</v>
      </c>
      <c r="AK2857" t="str">
        <f>IFERROR(_xlfn.XLOOKUP(Table1[[#This Row],[Manager ID]],MANAGERS!A:A,MANAGERS!B:B),"Not Found")</f>
        <v>Manager_1</v>
      </c>
    </row>
    <row r="2858" spans="1:37" x14ac:dyDescent="0.2">
      <c r="A2858" t="s">
        <v>2831</v>
      </c>
      <c r="B2858" t="s">
        <v>42</v>
      </c>
      <c r="C2858" t="s">
        <v>21</v>
      </c>
      <c r="D2858" t="s">
        <v>16</v>
      </c>
      <c r="E2858" t="s">
        <v>51</v>
      </c>
      <c r="F2858" s="1">
        <v>43177</v>
      </c>
      <c r="G2858" s="1">
        <v>31995</v>
      </c>
      <c r="H2858">
        <v>57702</v>
      </c>
      <c r="I2858">
        <v>26017</v>
      </c>
      <c r="J2858">
        <v>69</v>
      </c>
      <c r="K2858">
        <v>47</v>
      </c>
      <c r="L2858" t="s">
        <v>31</v>
      </c>
      <c r="M2858">
        <v>110</v>
      </c>
      <c r="N2858">
        <f>Table1[[#This Row],[Basic Salary]]+Table1[[#This Row],[Bonus]]</f>
        <v>83719</v>
      </c>
      <c r="O2858" s="2">
        <f>Table1[[#This Row],[Bonus]]/Table1[[#This Row],[Basic Salary]]</f>
        <v>0.45088558455512806</v>
      </c>
      <c r="P2858">
        <f ca="1">DATEDIF(Table1[[#This Row],[Date of Birth]],TODAY(),"Y")</f>
        <v>38</v>
      </c>
      <c r="Q2858">
        <f ca="1">DATEDIF(Table1[[#This Row],[Joining Date]],TODAY(),"Y")</f>
        <v>8</v>
      </c>
      <c r="R2858" t="str">
        <f ca="1">IF(YEAR(Table1[[#This Row],[Joining Date]])=YEAR(TODAY()),"Yes","No")</f>
        <v>No</v>
      </c>
      <c r="S2858" t="str">
        <f ca="1">IF(Table1[[#This Row],[Experience]]&gt;5,"Yes","No")</f>
        <v>Yes</v>
      </c>
      <c r="T2858" t="str">
        <f>TEXT(Table1[[#This Row],[Joining Date]],"mmmm")</f>
        <v>March</v>
      </c>
      <c r="U2858" t="str">
        <f>TEXT(Table1[[#This Row],[Joining Date]],"yyyy")</f>
        <v>2018</v>
      </c>
      <c r="V2858" s="5">
        <f ca="1">TODAY()-Table1[[#This Row],[Joining Date]]</f>
        <v>3062</v>
      </c>
      <c r="W2858" t="str">
        <f>LEFT(Table1[[#This Row],[Employee Name]],FIND(" ",Table1[[#This Row],[Employee Name]])-1)</f>
        <v>Krishna</v>
      </c>
      <c r="X2858" t="str">
        <f>RIGHT(Table1[[#This Row],[Employee Name]],LEN(Table1[[#This Row],[Employee Name]])-FIND(" ",Table1[[#This Row],[Employee Name]]))</f>
        <v>Chaitanya</v>
      </c>
      <c r="Y2858" t="str">
        <f>Table1[[#This Row],[Department]]&amp;"-"&amp;Table1[[#This Row],[Employee ID]]</f>
        <v>HR-E02775</v>
      </c>
      <c r="Z2858" t="str">
        <f>LEFT(Table1[[#This Row],[Department]],3)</f>
        <v>HR</v>
      </c>
      <c r="AA2858" t="str">
        <f>_xlfn.XLOOKUP(Table1[[#This Row],[Manager ID]],MANAGERS!A:A,MANAGERS!B:B)</f>
        <v>Manager_10</v>
      </c>
      <c r="AB2858" t="str" cm="1">
        <f t="array" ref="AB2858">_xlfn.XLOOKUP(Table1[[#This Row],[Manager ID]],Table2[[#All],[Manager ID]],Table2[[#All],[Department Head]])</f>
        <v>HR</v>
      </c>
      <c r="AC2858" s="2">
        <f>_xlfn.XLOOKUP(Table1[[#This Row],[City]],L:L,O:O)</f>
        <v>0.241864189087755</v>
      </c>
      <c r="AD2858" t="str" cm="1">
        <f t="array" ref="AD2858">_xlfn.IFS(Table1[[#This Row],[Performance Score]]&gt;=90,"Excellent",Table1[[#This Row],[Performance Score]]&gt;=75,"Good",Table1[[#This Row],[Performance Score]]&gt;=60,"Average",Table1[[#This Row],[Performance Score]]&lt;=60,"Need Improvement")</f>
        <v>Need Improvement</v>
      </c>
      <c r="AE2858" t="str">
        <f>IF(AND(Table1[[#This Row],[Attendance %]]&gt;=80,(Table1[[#This Row],[Performance Score]]&gt;=80)),"Eligible","Not Eligible")</f>
        <v>Not Eligible</v>
      </c>
      <c r="AF2858" t="str">
        <f>IF(Table1[[#This Row],[Performance Score]]&gt;=80,"High Performer","Low Performer")</f>
        <v>Low Performer</v>
      </c>
      <c r="AG2858" t="str" cm="1">
        <f t="array" aca="1" ref="AG2858" ca="1">_xlfn.IFS(Table1[[#This Row],[Experience]]&lt;=3,"Junior",Table1[[#This Row],[Experience]]&lt;=7,"Mid Level",Table1[[#This Row],[Experience]]&gt;=7,"Senior")</f>
        <v>Senior</v>
      </c>
      <c r="AH2858" t="str">
        <f>IF(Table1[[#This Row],[Attendance %]]&gt;75,"OK","Below 75")</f>
        <v>Below 75</v>
      </c>
      <c r="AI2858" t="b">
        <f>ISBLANK(Table1[[#This Row],[Employee ID]])</f>
        <v>0</v>
      </c>
      <c r="AJ2858" t="b">
        <f>ISNUMBER(Table1[[#This Row],[Total Salary  ]])</f>
        <v>1</v>
      </c>
      <c r="AK2858" t="str">
        <f>IFERROR(_xlfn.XLOOKUP(Table1[[#This Row],[Manager ID]],MANAGERS!A:A,MANAGERS!B:B),"Not Found")</f>
        <v>Manager_10</v>
      </c>
    </row>
    <row r="2859" spans="1:37" x14ac:dyDescent="0.2">
      <c r="A2859" t="s">
        <v>4811</v>
      </c>
      <c r="B2859" t="s">
        <v>89</v>
      </c>
      <c r="C2859" t="s">
        <v>21</v>
      </c>
      <c r="D2859" t="s">
        <v>16</v>
      </c>
      <c r="E2859" t="s">
        <v>30</v>
      </c>
      <c r="F2859" s="1">
        <v>42697</v>
      </c>
      <c r="G2859" s="1">
        <v>32161</v>
      </c>
      <c r="H2859">
        <v>65581</v>
      </c>
      <c r="I2859">
        <v>18130</v>
      </c>
      <c r="J2859">
        <v>76</v>
      </c>
      <c r="K2859">
        <v>88</v>
      </c>
      <c r="L2859" t="s">
        <v>53</v>
      </c>
      <c r="M2859">
        <v>113</v>
      </c>
      <c r="N2859">
        <f>Table1[[#This Row],[Basic Salary]]+Table1[[#This Row],[Bonus]]</f>
        <v>83711</v>
      </c>
      <c r="O2859" s="2">
        <f>Table1[[#This Row],[Bonus]]/Table1[[#This Row],[Basic Salary]]</f>
        <v>0.27645202116466661</v>
      </c>
      <c r="P2859">
        <f ca="1">DATEDIF(Table1[[#This Row],[Date of Birth]],TODAY(),"Y")</f>
        <v>38</v>
      </c>
      <c r="Q2859">
        <f ca="1">DATEDIF(Table1[[#This Row],[Joining Date]],TODAY(),"Y")</f>
        <v>9</v>
      </c>
      <c r="R2859" t="str">
        <f ca="1">IF(YEAR(Table1[[#This Row],[Joining Date]])=YEAR(TODAY()),"Yes","No")</f>
        <v>No</v>
      </c>
      <c r="S2859" t="str">
        <f ca="1">IF(Table1[[#This Row],[Experience]]&gt;5,"Yes","No")</f>
        <v>Yes</v>
      </c>
      <c r="T2859" t="str">
        <f>TEXT(Table1[[#This Row],[Joining Date]],"mmmm")</f>
        <v>November</v>
      </c>
      <c r="U2859" t="str">
        <f>TEXT(Table1[[#This Row],[Joining Date]],"yyyy")</f>
        <v>2016</v>
      </c>
      <c r="V2859" s="5">
        <f ca="1">TODAY()-Table1[[#This Row],[Joining Date]]</f>
        <v>3542</v>
      </c>
      <c r="W2859" t="str">
        <f>LEFT(Table1[[#This Row],[Employee Name]],FIND(" ",Table1[[#This Row],[Employee Name]])-1)</f>
        <v>Tarun</v>
      </c>
      <c r="X2859" t="str">
        <f>RIGHT(Table1[[#This Row],[Employee Name]],LEN(Table1[[#This Row],[Employee Name]])-FIND(" ",Table1[[#This Row],[Employee Name]]))</f>
        <v>Verma</v>
      </c>
      <c r="Y2859" t="str">
        <f>Table1[[#This Row],[Department]]&amp;"-"&amp;Table1[[#This Row],[Employee ID]]</f>
        <v>HR-E04755</v>
      </c>
      <c r="Z2859" t="str">
        <f>LEFT(Table1[[#This Row],[Department]],3)</f>
        <v>HR</v>
      </c>
      <c r="AA2859" t="str">
        <f>_xlfn.XLOOKUP(Table1[[#This Row],[Manager ID]],MANAGERS!A:A,MANAGERS!B:B)</f>
        <v>Manager_13</v>
      </c>
      <c r="AB2859" t="str" cm="1">
        <f t="array" ref="AB2859">_xlfn.XLOOKUP(Table1[[#This Row],[Manager ID]],Table2[[#All],[Manager ID]],Table2[[#All],[Department Head]])</f>
        <v>HR</v>
      </c>
      <c r="AC2859" s="2">
        <f>_xlfn.XLOOKUP(Table1[[#This Row],[City]],L:L,O:O)</f>
        <v>0.23685887225230964</v>
      </c>
      <c r="AD2859" t="str" cm="1">
        <f t="array" ref="AD2859">_xlfn.IFS(Table1[[#This Row],[Performance Score]]&gt;=90,"Excellent",Table1[[#This Row],[Performance Score]]&gt;=75,"Good",Table1[[#This Row],[Performance Score]]&gt;=60,"Average",Table1[[#This Row],[Performance Score]]&lt;=60,"Need Improvement")</f>
        <v>Good</v>
      </c>
      <c r="AE2859" t="str">
        <f>IF(AND(Table1[[#This Row],[Attendance %]]&gt;=80,(Table1[[#This Row],[Performance Score]]&gt;=80)),"Eligible","Not Eligible")</f>
        <v>Not Eligible</v>
      </c>
      <c r="AF2859" t="str">
        <f>IF(Table1[[#This Row],[Performance Score]]&gt;=80,"High Performer","Low Performer")</f>
        <v>High Performer</v>
      </c>
      <c r="AG2859" t="str" cm="1">
        <f t="array" aca="1" ref="AG2859" ca="1">_xlfn.IFS(Table1[[#This Row],[Experience]]&lt;=3,"Junior",Table1[[#This Row],[Experience]]&lt;=7,"Mid Level",Table1[[#This Row],[Experience]]&gt;=7,"Senior")</f>
        <v>Senior</v>
      </c>
      <c r="AH2859" t="str">
        <f>IF(Table1[[#This Row],[Attendance %]]&gt;75,"OK","Below 75")</f>
        <v>OK</v>
      </c>
      <c r="AI2859" t="b">
        <f>ISBLANK(Table1[[#This Row],[Employee ID]])</f>
        <v>0</v>
      </c>
      <c r="AJ2859" t="b">
        <f>ISNUMBER(Table1[[#This Row],[Total Salary  ]])</f>
        <v>1</v>
      </c>
      <c r="AK2859" t="str">
        <f>IFERROR(_xlfn.XLOOKUP(Table1[[#This Row],[Manager ID]],MANAGERS!A:A,MANAGERS!B:B),"Not Found")</f>
        <v>Manager_13</v>
      </c>
    </row>
    <row r="2860" spans="1:37" x14ac:dyDescent="0.2">
      <c r="A2860" t="s">
        <v>3844</v>
      </c>
      <c r="B2860" t="s">
        <v>87</v>
      </c>
      <c r="C2860" t="s">
        <v>21</v>
      </c>
      <c r="D2860" t="s">
        <v>25</v>
      </c>
      <c r="E2860" t="s">
        <v>17</v>
      </c>
      <c r="F2860" s="1">
        <v>43982</v>
      </c>
      <c r="G2860" s="1">
        <v>35730</v>
      </c>
      <c r="H2860">
        <v>72244</v>
      </c>
      <c r="I2860">
        <v>11466</v>
      </c>
      <c r="J2860">
        <v>64</v>
      </c>
      <c r="K2860">
        <v>100</v>
      </c>
      <c r="L2860" t="s">
        <v>31</v>
      </c>
      <c r="M2860">
        <v>112</v>
      </c>
      <c r="N2860">
        <f>Table1[[#This Row],[Basic Salary]]+Table1[[#This Row],[Bonus]]</f>
        <v>83710</v>
      </c>
      <c r="O2860" s="2">
        <f>Table1[[#This Row],[Bonus]]/Table1[[#This Row],[Basic Salary]]</f>
        <v>0.15871214218481811</v>
      </c>
      <c r="P2860">
        <f ca="1">DATEDIF(Table1[[#This Row],[Date of Birth]],TODAY(),"Y")</f>
        <v>28</v>
      </c>
      <c r="Q2860">
        <f ca="1">DATEDIF(Table1[[#This Row],[Joining Date]],TODAY(),"Y")</f>
        <v>6</v>
      </c>
      <c r="R2860" t="str">
        <f ca="1">IF(YEAR(Table1[[#This Row],[Joining Date]])=YEAR(TODAY()),"Yes","No")</f>
        <v>No</v>
      </c>
      <c r="S2860" t="str">
        <f ca="1">IF(Table1[[#This Row],[Experience]]&gt;5,"Yes","No")</f>
        <v>Yes</v>
      </c>
      <c r="T2860" t="str">
        <f>TEXT(Table1[[#This Row],[Joining Date]],"mmmm")</f>
        <v>May</v>
      </c>
      <c r="U2860" t="str">
        <f>TEXT(Table1[[#This Row],[Joining Date]],"yyyy")</f>
        <v>2020</v>
      </c>
      <c r="V2860" s="5">
        <f ca="1">TODAY()-Table1[[#This Row],[Joining Date]]</f>
        <v>2257</v>
      </c>
      <c r="W2860" t="str">
        <f>LEFT(Table1[[#This Row],[Employee Name]],FIND(" ",Table1[[#This Row],[Employee Name]])-1)</f>
        <v>Arjun</v>
      </c>
      <c r="X2860" t="str">
        <f>RIGHT(Table1[[#This Row],[Employee Name]],LEN(Table1[[#This Row],[Employee Name]])-FIND(" ",Table1[[#This Row],[Employee Name]]))</f>
        <v>Mehta</v>
      </c>
      <c r="Y2860" t="str">
        <f>Table1[[#This Row],[Department]]&amp;"-"&amp;Table1[[#This Row],[Employee ID]]</f>
        <v>Finance-E03788</v>
      </c>
      <c r="Z2860" t="str">
        <f>LEFT(Table1[[#This Row],[Department]],3)</f>
        <v>Fin</v>
      </c>
      <c r="AA2860" t="str">
        <f>_xlfn.XLOOKUP(Table1[[#This Row],[Manager ID]],MANAGERS!A:A,MANAGERS!B:B)</f>
        <v>Manager_12</v>
      </c>
      <c r="AB2860" t="str" cm="1">
        <f t="array" ref="AB2860">_xlfn.XLOOKUP(Table1[[#This Row],[Manager ID]],Table2[[#All],[Manager ID]],Table2[[#All],[Department Head]])</f>
        <v>Marketing</v>
      </c>
      <c r="AC2860" s="2">
        <f>_xlfn.XLOOKUP(Table1[[#This Row],[City]],L:L,O:O)</f>
        <v>0.241864189087755</v>
      </c>
      <c r="AD2860" t="str" cm="1">
        <f t="array" ref="AD2860">_xlfn.IFS(Table1[[#This Row],[Performance Score]]&gt;=90,"Excellent",Table1[[#This Row],[Performance Score]]&gt;=75,"Good",Table1[[#This Row],[Performance Score]]&gt;=60,"Average",Table1[[#This Row],[Performance Score]]&lt;=60,"Need Improvement")</f>
        <v>Excellent</v>
      </c>
      <c r="AE2860" t="str">
        <f>IF(AND(Table1[[#This Row],[Attendance %]]&gt;=80,(Table1[[#This Row],[Performance Score]]&gt;=80)),"Eligible","Not Eligible")</f>
        <v>Not Eligible</v>
      </c>
      <c r="AF2860" t="str">
        <f>IF(Table1[[#This Row],[Performance Score]]&gt;=80,"High Performer","Low Performer")</f>
        <v>High Performer</v>
      </c>
      <c r="AG2860" t="str" cm="1">
        <f t="array" aca="1" ref="AG2860" ca="1">_xlfn.IFS(Table1[[#This Row],[Experience]]&lt;=3,"Junior",Table1[[#This Row],[Experience]]&lt;=7,"Mid Level",Table1[[#This Row],[Experience]]&gt;=7,"Senior")</f>
        <v>Mid Level</v>
      </c>
      <c r="AH2860" t="str">
        <f>IF(Table1[[#This Row],[Attendance %]]&gt;75,"OK","Below 75")</f>
        <v>Below 75</v>
      </c>
      <c r="AI2860" t="b">
        <f>ISBLANK(Table1[[#This Row],[Employee ID]])</f>
        <v>0</v>
      </c>
      <c r="AJ2860" t="b">
        <f>ISNUMBER(Table1[[#This Row],[Total Salary  ]])</f>
        <v>1</v>
      </c>
      <c r="AK2860" t="str">
        <f>IFERROR(_xlfn.XLOOKUP(Table1[[#This Row],[Manager ID]],MANAGERS!A:A,MANAGERS!B:B),"Not Found")</f>
        <v>Manager_12</v>
      </c>
    </row>
    <row r="2861" spans="1:37" x14ac:dyDescent="0.2">
      <c r="A2861" t="s">
        <v>4072</v>
      </c>
      <c r="B2861" t="s">
        <v>89</v>
      </c>
      <c r="C2861" t="s">
        <v>21</v>
      </c>
      <c r="D2861" t="s">
        <v>43</v>
      </c>
      <c r="E2861" t="s">
        <v>17</v>
      </c>
      <c r="F2861" s="1">
        <v>45205</v>
      </c>
      <c r="G2861" s="1">
        <v>37160</v>
      </c>
      <c r="H2861">
        <v>67538</v>
      </c>
      <c r="I2861">
        <v>16163</v>
      </c>
      <c r="J2861">
        <v>94</v>
      </c>
      <c r="K2861">
        <v>61</v>
      </c>
      <c r="L2861" t="s">
        <v>53</v>
      </c>
      <c r="M2861">
        <v>119</v>
      </c>
      <c r="N2861">
        <f>Table1[[#This Row],[Basic Salary]]+Table1[[#This Row],[Bonus]]</f>
        <v>83701</v>
      </c>
      <c r="O2861" s="2">
        <f>Table1[[#This Row],[Bonus]]/Table1[[#This Row],[Basic Salary]]</f>
        <v>0.23931712517397613</v>
      </c>
      <c r="P2861">
        <f ca="1">DATEDIF(Table1[[#This Row],[Date of Birth]],TODAY(),"Y")</f>
        <v>24</v>
      </c>
      <c r="Q2861">
        <f ca="1">DATEDIF(Table1[[#This Row],[Joining Date]],TODAY(),"Y")</f>
        <v>2</v>
      </c>
      <c r="R2861" t="str">
        <f ca="1">IF(YEAR(Table1[[#This Row],[Joining Date]])=YEAR(TODAY()),"Yes","No")</f>
        <v>No</v>
      </c>
      <c r="S2861" t="str">
        <f ca="1">IF(Table1[[#This Row],[Experience]]&gt;5,"Yes","No")</f>
        <v>No</v>
      </c>
      <c r="T2861" t="str">
        <f>TEXT(Table1[[#This Row],[Joining Date]],"mmmm")</f>
        <v>October</v>
      </c>
      <c r="U2861" t="str">
        <f>TEXT(Table1[[#This Row],[Joining Date]],"yyyy")</f>
        <v>2023</v>
      </c>
      <c r="V2861" s="5">
        <f ca="1">TODAY()-Table1[[#This Row],[Joining Date]]</f>
        <v>1034</v>
      </c>
      <c r="W2861" t="str">
        <f>LEFT(Table1[[#This Row],[Employee Name]],FIND(" ",Table1[[#This Row],[Employee Name]])-1)</f>
        <v>Tarun</v>
      </c>
      <c r="X2861" t="str">
        <f>RIGHT(Table1[[#This Row],[Employee Name]],LEN(Table1[[#This Row],[Employee Name]])-FIND(" ",Table1[[#This Row],[Employee Name]]))</f>
        <v>Verma</v>
      </c>
      <c r="Y2861" t="str">
        <f>Table1[[#This Row],[Department]]&amp;"-"&amp;Table1[[#This Row],[Employee ID]]</f>
        <v>Operations-E04016</v>
      </c>
      <c r="Z2861" t="str">
        <f>LEFT(Table1[[#This Row],[Department]],3)</f>
        <v>Ope</v>
      </c>
      <c r="AA2861" t="str">
        <f>_xlfn.XLOOKUP(Table1[[#This Row],[Manager ID]],MANAGERS!A:A,MANAGERS!B:B)</f>
        <v>Manager_19</v>
      </c>
      <c r="AB2861" t="str" cm="1">
        <f t="array" ref="AB2861">_xlfn.XLOOKUP(Table1[[#This Row],[Manager ID]],Table2[[#All],[Manager ID]],Table2[[#All],[Department Head]])</f>
        <v>Support</v>
      </c>
      <c r="AC2861" s="2">
        <f>_xlfn.XLOOKUP(Table1[[#This Row],[City]],L:L,O:O)</f>
        <v>0.23685887225230964</v>
      </c>
      <c r="AD2861" t="str" cm="1">
        <f t="array" ref="AD2861">_xlfn.IFS(Table1[[#This Row],[Performance Score]]&gt;=90,"Excellent",Table1[[#This Row],[Performance Score]]&gt;=75,"Good",Table1[[#This Row],[Performance Score]]&gt;=60,"Average",Table1[[#This Row],[Performance Score]]&lt;=60,"Need Improvement")</f>
        <v>Average</v>
      </c>
      <c r="AE2861" t="str">
        <f>IF(AND(Table1[[#This Row],[Attendance %]]&gt;=80,(Table1[[#This Row],[Performance Score]]&gt;=80)),"Eligible","Not Eligible")</f>
        <v>Not Eligible</v>
      </c>
      <c r="AF2861" t="str">
        <f>IF(Table1[[#This Row],[Performance Score]]&gt;=80,"High Performer","Low Performer")</f>
        <v>Low Performer</v>
      </c>
      <c r="AG2861" t="str" cm="1">
        <f t="array" aca="1" ref="AG2861" ca="1">_xlfn.IFS(Table1[[#This Row],[Experience]]&lt;=3,"Junior",Table1[[#This Row],[Experience]]&lt;=7,"Mid Level",Table1[[#This Row],[Experience]]&gt;=7,"Senior")</f>
        <v>Junior</v>
      </c>
      <c r="AH2861" t="str">
        <f>IF(Table1[[#This Row],[Attendance %]]&gt;75,"OK","Below 75")</f>
        <v>OK</v>
      </c>
      <c r="AI2861" t="b">
        <f>ISBLANK(Table1[[#This Row],[Employee ID]])</f>
        <v>0</v>
      </c>
      <c r="AJ2861" t="b">
        <f>ISNUMBER(Table1[[#This Row],[Total Salary  ]])</f>
        <v>1</v>
      </c>
      <c r="AK2861" t="str">
        <f>IFERROR(_xlfn.XLOOKUP(Table1[[#This Row],[Manager ID]],MANAGERS!A:A,MANAGERS!B:B),"Not Found")</f>
        <v>Manager_19</v>
      </c>
    </row>
    <row r="2862" spans="1:37" x14ac:dyDescent="0.2">
      <c r="A2862" t="s">
        <v>428</v>
      </c>
      <c r="B2862" t="s">
        <v>93</v>
      </c>
      <c r="C2862" t="s">
        <v>21</v>
      </c>
      <c r="D2862" t="s">
        <v>40</v>
      </c>
      <c r="E2862" t="s">
        <v>26</v>
      </c>
      <c r="F2862" s="1">
        <v>43083</v>
      </c>
      <c r="G2862" s="1">
        <v>32927</v>
      </c>
      <c r="H2862">
        <v>60200</v>
      </c>
      <c r="I2862">
        <v>23489</v>
      </c>
      <c r="J2862">
        <v>63</v>
      </c>
      <c r="K2862">
        <v>49</v>
      </c>
      <c r="L2862" t="s">
        <v>34</v>
      </c>
      <c r="M2862">
        <v>104</v>
      </c>
      <c r="N2862">
        <f>Table1[[#This Row],[Basic Salary]]+Table1[[#This Row],[Bonus]]</f>
        <v>83689</v>
      </c>
      <c r="O2862" s="2">
        <f>Table1[[#This Row],[Bonus]]/Table1[[#This Row],[Basic Salary]]</f>
        <v>0.39018272425249168</v>
      </c>
      <c r="P2862">
        <f ca="1">DATEDIF(Table1[[#This Row],[Date of Birth]],TODAY(),"Y")</f>
        <v>36</v>
      </c>
      <c r="Q2862">
        <f ca="1">DATEDIF(Table1[[#This Row],[Joining Date]],TODAY(),"Y")</f>
        <v>8</v>
      </c>
      <c r="R2862" t="str">
        <f ca="1">IF(YEAR(Table1[[#This Row],[Joining Date]])=YEAR(TODAY()),"Yes","No")</f>
        <v>No</v>
      </c>
      <c r="S2862" t="str">
        <f ca="1">IF(Table1[[#This Row],[Experience]]&gt;5,"Yes","No")</f>
        <v>Yes</v>
      </c>
      <c r="T2862" t="str">
        <f>TEXT(Table1[[#This Row],[Joining Date]],"mmmm")</f>
        <v>December</v>
      </c>
      <c r="U2862" t="str">
        <f>TEXT(Table1[[#This Row],[Joining Date]],"yyyy")</f>
        <v>2017</v>
      </c>
      <c r="V2862" s="5">
        <f ca="1">TODAY()-Table1[[#This Row],[Joining Date]]</f>
        <v>3156</v>
      </c>
      <c r="W2862" t="str">
        <f>LEFT(Table1[[#This Row],[Employee Name]],FIND(" ",Table1[[#This Row],[Employee Name]])-1)</f>
        <v>Priya</v>
      </c>
      <c r="X2862" t="str">
        <f>RIGHT(Table1[[#This Row],[Employee Name]],LEN(Table1[[#This Row],[Employee Name]])-FIND(" ",Table1[[#This Row],[Employee Name]]))</f>
        <v>Reddy</v>
      </c>
      <c r="Y2862" t="str">
        <f>Table1[[#This Row],[Department]]&amp;"-"&amp;Table1[[#This Row],[Employee ID]]</f>
        <v>IT-E00372</v>
      </c>
      <c r="Z2862" t="str">
        <f>LEFT(Table1[[#This Row],[Department]],3)</f>
        <v>IT</v>
      </c>
      <c r="AA2862" t="str">
        <f>_xlfn.XLOOKUP(Table1[[#This Row],[Manager ID]],MANAGERS!A:A,MANAGERS!B:B)</f>
        <v>Manager_4</v>
      </c>
      <c r="AB2862" t="str" cm="1">
        <f t="array" ref="AB2862">_xlfn.XLOOKUP(Table1[[#This Row],[Manager ID]],Table2[[#All],[Manager ID]],Table2[[#All],[Department Head]])</f>
        <v>Finance</v>
      </c>
      <c r="AC2862" s="2">
        <f>_xlfn.XLOOKUP(Table1[[#This Row],[City]],L:L,O:O)</f>
        <v>0.24030340748661314</v>
      </c>
      <c r="AD2862" t="str" cm="1">
        <f t="array" ref="AD2862">_xlfn.IFS(Table1[[#This Row],[Performance Score]]&gt;=90,"Excellent",Table1[[#This Row],[Performance Score]]&gt;=75,"Good",Table1[[#This Row],[Performance Score]]&gt;=60,"Average",Table1[[#This Row],[Performance Score]]&lt;=60,"Need Improvement")</f>
        <v>Need Improvement</v>
      </c>
      <c r="AE2862" t="str">
        <f>IF(AND(Table1[[#This Row],[Attendance %]]&gt;=80,(Table1[[#This Row],[Performance Score]]&gt;=80)),"Eligible","Not Eligible")</f>
        <v>Not Eligible</v>
      </c>
      <c r="AF2862" t="str">
        <f>IF(Table1[[#This Row],[Performance Score]]&gt;=80,"High Performer","Low Performer")</f>
        <v>Low Performer</v>
      </c>
      <c r="AG2862" t="str" cm="1">
        <f t="array" aca="1" ref="AG2862" ca="1">_xlfn.IFS(Table1[[#This Row],[Experience]]&lt;=3,"Junior",Table1[[#This Row],[Experience]]&lt;=7,"Mid Level",Table1[[#This Row],[Experience]]&gt;=7,"Senior")</f>
        <v>Senior</v>
      </c>
      <c r="AH2862" t="str">
        <f>IF(Table1[[#This Row],[Attendance %]]&gt;75,"OK","Below 75")</f>
        <v>Below 75</v>
      </c>
      <c r="AI2862" t="b">
        <f>ISBLANK(Table1[[#This Row],[Employee ID]])</f>
        <v>0</v>
      </c>
      <c r="AJ2862" t="b">
        <f>ISNUMBER(Table1[[#This Row],[Total Salary  ]])</f>
        <v>1</v>
      </c>
      <c r="AK2862" t="str">
        <f>IFERROR(_xlfn.XLOOKUP(Table1[[#This Row],[Manager ID]],MANAGERS!A:A,MANAGERS!B:B),"Not Found")</f>
        <v>Manager_4</v>
      </c>
    </row>
    <row r="2863" spans="1:37" x14ac:dyDescent="0.2">
      <c r="A2863" t="s">
        <v>4327</v>
      </c>
      <c r="B2863" t="s">
        <v>20</v>
      </c>
      <c r="C2863" t="s">
        <v>15</v>
      </c>
      <c r="D2863" t="s">
        <v>33</v>
      </c>
      <c r="E2863" t="s">
        <v>26</v>
      </c>
      <c r="F2863" s="1">
        <v>42130</v>
      </c>
      <c r="G2863" s="1">
        <v>36021</v>
      </c>
      <c r="H2863">
        <v>75182</v>
      </c>
      <c r="I2863">
        <v>8475</v>
      </c>
      <c r="J2863">
        <v>95</v>
      </c>
      <c r="K2863">
        <v>89</v>
      </c>
      <c r="L2863" t="s">
        <v>31</v>
      </c>
      <c r="M2863">
        <v>108</v>
      </c>
      <c r="N2863">
        <f>Table1[[#This Row],[Basic Salary]]+Table1[[#This Row],[Bonus]]</f>
        <v>83657</v>
      </c>
      <c r="O2863" s="2">
        <f>Table1[[#This Row],[Bonus]]/Table1[[#This Row],[Basic Salary]]</f>
        <v>0.11272645048016812</v>
      </c>
      <c r="P2863">
        <f ca="1">DATEDIF(Table1[[#This Row],[Date of Birth]],TODAY(),"Y")</f>
        <v>27</v>
      </c>
      <c r="Q2863">
        <f ca="1">DATEDIF(Table1[[#This Row],[Joining Date]],TODAY(),"Y")</f>
        <v>11</v>
      </c>
      <c r="R2863" t="str">
        <f ca="1">IF(YEAR(Table1[[#This Row],[Joining Date]])=YEAR(TODAY()),"Yes","No")</f>
        <v>No</v>
      </c>
      <c r="S2863" t="str">
        <f ca="1">IF(Table1[[#This Row],[Experience]]&gt;5,"Yes","No")</f>
        <v>Yes</v>
      </c>
      <c r="T2863" t="str">
        <f>TEXT(Table1[[#This Row],[Joining Date]],"mmmm")</f>
        <v>May</v>
      </c>
      <c r="U2863" t="str">
        <f>TEXT(Table1[[#This Row],[Joining Date]],"yyyy")</f>
        <v>2015</v>
      </c>
      <c r="V2863" s="5">
        <f ca="1">TODAY()-Table1[[#This Row],[Joining Date]]</f>
        <v>4109</v>
      </c>
      <c r="W2863" t="str">
        <f>LEFT(Table1[[#This Row],[Employee Name]],FIND(" ",Table1[[#This Row],[Employee Name]])-1)</f>
        <v>Rahul</v>
      </c>
      <c r="X2863" t="str">
        <f>RIGHT(Table1[[#This Row],[Employee Name]],LEN(Table1[[#This Row],[Employee Name]])-FIND(" ",Table1[[#This Row],[Employee Name]]))</f>
        <v>Verma</v>
      </c>
      <c r="Y2863" t="str">
        <f>Table1[[#This Row],[Department]]&amp;"-"&amp;Table1[[#This Row],[Employee ID]]</f>
        <v>Marketing-E04271</v>
      </c>
      <c r="Z2863" t="str">
        <f>LEFT(Table1[[#This Row],[Department]],3)</f>
        <v>Mar</v>
      </c>
      <c r="AA2863" t="str">
        <f>_xlfn.XLOOKUP(Table1[[#This Row],[Manager ID]],MANAGERS!A:A,MANAGERS!B:B)</f>
        <v>Manager_8</v>
      </c>
      <c r="AB2863" t="str" cm="1">
        <f t="array" ref="AB2863">_xlfn.XLOOKUP(Table1[[#This Row],[Manager ID]],Table2[[#All],[Manager ID]],Table2[[#All],[Department Head]])</f>
        <v>Sales</v>
      </c>
      <c r="AC2863" s="2">
        <f>_xlfn.XLOOKUP(Table1[[#This Row],[City]],L:L,O:O)</f>
        <v>0.241864189087755</v>
      </c>
      <c r="AD2863" t="str" cm="1">
        <f t="array" ref="AD2863">_xlfn.IFS(Table1[[#This Row],[Performance Score]]&gt;=90,"Excellent",Table1[[#This Row],[Performance Score]]&gt;=75,"Good",Table1[[#This Row],[Performance Score]]&gt;=60,"Average",Table1[[#This Row],[Performance Score]]&lt;=60,"Need Improvement")</f>
        <v>Good</v>
      </c>
      <c r="AE2863" t="str">
        <f>IF(AND(Table1[[#This Row],[Attendance %]]&gt;=80,(Table1[[#This Row],[Performance Score]]&gt;=80)),"Eligible","Not Eligible")</f>
        <v>Eligible</v>
      </c>
      <c r="AF2863" t="str">
        <f>IF(Table1[[#This Row],[Performance Score]]&gt;=80,"High Performer","Low Performer")</f>
        <v>High Performer</v>
      </c>
      <c r="AG2863" t="str" cm="1">
        <f t="array" aca="1" ref="AG2863" ca="1">_xlfn.IFS(Table1[[#This Row],[Experience]]&lt;=3,"Junior",Table1[[#This Row],[Experience]]&lt;=7,"Mid Level",Table1[[#This Row],[Experience]]&gt;=7,"Senior")</f>
        <v>Senior</v>
      </c>
      <c r="AH2863" t="str">
        <f>IF(Table1[[#This Row],[Attendance %]]&gt;75,"OK","Below 75")</f>
        <v>OK</v>
      </c>
      <c r="AI2863" t="b">
        <f>ISBLANK(Table1[[#This Row],[Employee ID]])</f>
        <v>0</v>
      </c>
      <c r="AJ2863" t="b">
        <f>ISNUMBER(Table1[[#This Row],[Total Salary  ]])</f>
        <v>1</v>
      </c>
      <c r="AK2863" t="str">
        <f>IFERROR(_xlfn.XLOOKUP(Table1[[#This Row],[Manager ID]],MANAGERS!A:A,MANAGERS!B:B),"Not Found")</f>
        <v>Manager_8</v>
      </c>
    </row>
    <row r="2864" spans="1:37" x14ac:dyDescent="0.2">
      <c r="A2864" t="s">
        <v>1860</v>
      </c>
      <c r="B2864" t="s">
        <v>36</v>
      </c>
      <c r="C2864" t="s">
        <v>21</v>
      </c>
      <c r="D2864" t="s">
        <v>46</v>
      </c>
      <c r="E2864" t="s">
        <v>22</v>
      </c>
      <c r="F2864" s="1">
        <v>42769</v>
      </c>
      <c r="G2864" s="1">
        <v>35828</v>
      </c>
      <c r="H2864">
        <v>55025</v>
      </c>
      <c r="I2864">
        <v>28629</v>
      </c>
      <c r="J2864">
        <v>83</v>
      </c>
      <c r="K2864">
        <v>61</v>
      </c>
      <c r="L2864" t="s">
        <v>23</v>
      </c>
      <c r="M2864">
        <v>106</v>
      </c>
      <c r="N2864">
        <f>Table1[[#This Row],[Basic Salary]]+Table1[[#This Row],[Bonus]]</f>
        <v>83654</v>
      </c>
      <c r="O2864" s="2">
        <f>Table1[[#This Row],[Bonus]]/Table1[[#This Row],[Basic Salary]]</f>
        <v>0.52029077691958203</v>
      </c>
      <c r="P2864">
        <f ca="1">DATEDIF(Table1[[#This Row],[Date of Birth]],TODAY(),"Y")</f>
        <v>28</v>
      </c>
      <c r="Q2864">
        <f ca="1">DATEDIF(Table1[[#This Row],[Joining Date]],TODAY(),"Y")</f>
        <v>9</v>
      </c>
      <c r="R2864" t="str">
        <f ca="1">IF(YEAR(Table1[[#This Row],[Joining Date]])=YEAR(TODAY()),"Yes","No")</f>
        <v>No</v>
      </c>
      <c r="S2864" t="str">
        <f ca="1">IF(Table1[[#This Row],[Experience]]&gt;5,"Yes","No")</f>
        <v>Yes</v>
      </c>
      <c r="T2864" t="str">
        <f>TEXT(Table1[[#This Row],[Joining Date]],"mmmm")</f>
        <v>February</v>
      </c>
      <c r="U2864" t="str">
        <f>TEXT(Table1[[#This Row],[Joining Date]],"yyyy")</f>
        <v>2017</v>
      </c>
      <c r="V2864" s="5">
        <f ca="1">TODAY()-Table1[[#This Row],[Joining Date]]</f>
        <v>3470</v>
      </c>
      <c r="W2864" t="str">
        <f>LEFT(Table1[[#This Row],[Employee Name]],FIND(" ",Table1[[#This Row],[Employee Name]])-1)</f>
        <v>Meera</v>
      </c>
      <c r="X2864" t="str">
        <f>RIGHT(Table1[[#This Row],[Employee Name]],LEN(Table1[[#This Row],[Employee Name]])-FIND(" ",Table1[[#This Row],[Employee Name]]))</f>
        <v>Joshi</v>
      </c>
      <c r="Y2864" t="str">
        <f>Table1[[#This Row],[Department]]&amp;"-"&amp;Table1[[#This Row],[Employee ID]]</f>
        <v>Support-E01804</v>
      </c>
      <c r="Z2864" t="str">
        <f>LEFT(Table1[[#This Row],[Department]],3)</f>
        <v>Sup</v>
      </c>
      <c r="AA2864" t="str">
        <f>_xlfn.XLOOKUP(Table1[[#This Row],[Manager ID]],MANAGERS!A:A,MANAGERS!B:B)</f>
        <v>Manager_6</v>
      </c>
      <c r="AB2864" t="str" cm="1">
        <f t="array" ref="AB2864">_xlfn.XLOOKUP(Table1[[#This Row],[Manager ID]],Table2[[#All],[Manager ID]],Table2[[#All],[Department Head]])</f>
        <v>HR</v>
      </c>
      <c r="AC2864" s="2">
        <f>_xlfn.XLOOKUP(Table1[[#This Row],[City]],L:L,O:O)</f>
        <v>0.23486488519629886</v>
      </c>
      <c r="AD2864" t="str" cm="1">
        <f t="array" ref="AD2864">_xlfn.IFS(Table1[[#This Row],[Performance Score]]&gt;=90,"Excellent",Table1[[#This Row],[Performance Score]]&gt;=75,"Good",Table1[[#This Row],[Performance Score]]&gt;=60,"Average",Table1[[#This Row],[Performance Score]]&lt;=60,"Need Improvement")</f>
        <v>Average</v>
      </c>
      <c r="AE2864" t="str">
        <f>IF(AND(Table1[[#This Row],[Attendance %]]&gt;=80,(Table1[[#This Row],[Performance Score]]&gt;=80)),"Eligible","Not Eligible")</f>
        <v>Not Eligible</v>
      </c>
      <c r="AF2864" t="str">
        <f>IF(Table1[[#This Row],[Performance Score]]&gt;=80,"High Performer","Low Performer")</f>
        <v>Low Performer</v>
      </c>
      <c r="AG2864" t="str" cm="1">
        <f t="array" aca="1" ref="AG2864" ca="1">_xlfn.IFS(Table1[[#This Row],[Experience]]&lt;=3,"Junior",Table1[[#This Row],[Experience]]&lt;=7,"Mid Level",Table1[[#This Row],[Experience]]&gt;=7,"Senior")</f>
        <v>Senior</v>
      </c>
      <c r="AH2864" t="str">
        <f>IF(Table1[[#This Row],[Attendance %]]&gt;75,"OK","Below 75")</f>
        <v>OK</v>
      </c>
      <c r="AI2864" t="b">
        <f>ISBLANK(Table1[[#This Row],[Employee ID]])</f>
        <v>0</v>
      </c>
      <c r="AJ2864" t="b">
        <f>ISNUMBER(Table1[[#This Row],[Total Salary  ]])</f>
        <v>1</v>
      </c>
      <c r="AK2864" t="str">
        <f>IFERROR(_xlfn.XLOOKUP(Table1[[#This Row],[Manager ID]],MANAGERS!A:A,MANAGERS!B:B),"Not Found")</f>
        <v>Manager_6</v>
      </c>
    </row>
    <row r="2865" spans="1:37" x14ac:dyDescent="0.2">
      <c r="A2865" t="s">
        <v>3277</v>
      </c>
      <c r="B2865" t="s">
        <v>50</v>
      </c>
      <c r="C2865" t="s">
        <v>21</v>
      </c>
      <c r="D2865" t="s">
        <v>16</v>
      </c>
      <c r="E2865" t="s">
        <v>17</v>
      </c>
      <c r="F2865" s="1">
        <v>42744</v>
      </c>
      <c r="G2865" s="1">
        <v>29909</v>
      </c>
      <c r="H2865">
        <v>54974</v>
      </c>
      <c r="I2865">
        <v>28661</v>
      </c>
      <c r="J2865">
        <v>97</v>
      </c>
      <c r="K2865">
        <v>100</v>
      </c>
      <c r="L2865" t="s">
        <v>37</v>
      </c>
      <c r="M2865">
        <v>106</v>
      </c>
      <c r="N2865">
        <f>Table1[[#This Row],[Basic Salary]]+Table1[[#This Row],[Bonus]]</f>
        <v>83635</v>
      </c>
      <c r="O2865" s="2">
        <f>Table1[[#This Row],[Bonus]]/Table1[[#This Row],[Basic Salary]]</f>
        <v>0.52135554989631461</v>
      </c>
      <c r="P2865">
        <f ca="1">DATEDIF(Table1[[#This Row],[Date of Birth]],TODAY(),"Y")</f>
        <v>44</v>
      </c>
      <c r="Q2865">
        <f ca="1">DATEDIF(Table1[[#This Row],[Joining Date]],TODAY(),"Y")</f>
        <v>9</v>
      </c>
      <c r="R2865" t="str">
        <f ca="1">IF(YEAR(Table1[[#This Row],[Joining Date]])=YEAR(TODAY()),"Yes","No")</f>
        <v>No</v>
      </c>
      <c r="S2865" t="str">
        <f ca="1">IF(Table1[[#This Row],[Experience]]&gt;5,"Yes","No")</f>
        <v>Yes</v>
      </c>
      <c r="T2865" t="str">
        <f>TEXT(Table1[[#This Row],[Joining Date]],"mmmm")</f>
        <v>January</v>
      </c>
      <c r="U2865" t="str">
        <f>TEXT(Table1[[#This Row],[Joining Date]],"yyyy")</f>
        <v>2017</v>
      </c>
      <c r="V2865" s="5">
        <f ca="1">TODAY()-Table1[[#This Row],[Joining Date]]</f>
        <v>3495</v>
      </c>
      <c r="W2865" t="str">
        <f>LEFT(Table1[[#This Row],[Employee Name]],FIND(" ",Table1[[#This Row],[Employee Name]])-1)</f>
        <v>Ravi</v>
      </c>
      <c r="X2865" t="str">
        <f>RIGHT(Table1[[#This Row],[Employee Name]],LEN(Table1[[#This Row],[Employee Name]])-FIND(" ",Table1[[#This Row],[Employee Name]]))</f>
        <v>Teja</v>
      </c>
      <c r="Y2865" t="str">
        <f>Table1[[#This Row],[Department]]&amp;"-"&amp;Table1[[#This Row],[Employee ID]]</f>
        <v>HR-E03221</v>
      </c>
      <c r="Z2865" t="str">
        <f>LEFT(Table1[[#This Row],[Department]],3)</f>
        <v>HR</v>
      </c>
      <c r="AA2865" t="str">
        <f>_xlfn.XLOOKUP(Table1[[#This Row],[Manager ID]],MANAGERS!A:A,MANAGERS!B:B)</f>
        <v>Manager_6</v>
      </c>
      <c r="AB2865" t="str" cm="1">
        <f t="array" ref="AB2865">_xlfn.XLOOKUP(Table1[[#This Row],[Manager ID]],Table2[[#All],[Manager ID]],Table2[[#All],[Department Head]])</f>
        <v>HR</v>
      </c>
      <c r="AC2865" s="2">
        <f>_xlfn.XLOOKUP(Table1[[#This Row],[City]],L:L,O:O)</f>
        <v>0.24036902712549932</v>
      </c>
      <c r="AD2865" t="str" cm="1">
        <f t="array" ref="AD2865">_xlfn.IFS(Table1[[#This Row],[Performance Score]]&gt;=90,"Excellent",Table1[[#This Row],[Performance Score]]&gt;=75,"Good",Table1[[#This Row],[Performance Score]]&gt;=60,"Average",Table1[[#This Row],[Performance Score]]&lt;=60,"Need Improvement")</f>
        <v>Excellent</v>
      </c>
      <c r="AE2865" t="str">
        <f>IF(AND(Table1[[#This Row],[Attendance %]]&gt;=80,(Table1[[#This Row],[Performance Score]]&gt;=80)),"Eligible","Not Eligible")</f>
        <v>Eligible</v>
      </c>
      <c r="AF2865" t="str">
        <f>IF(Table1[[#This Row],[Performance Score]]&gt;=80,"High Performer","Low Performer")</f>
        <v>High Performer</v>
      </c>
      <c r="AG2865" t="str" cm="1">
        <f t="array" aca="1" ref="AG2865" ca="1">_xlfn.IFS(Table1[[#This Row],[Experience]]&lt;=3,"Junior",Table1[[#This Row],[Experience]]&lt;=7,"Mid Level",Table1[[#This Row],[Experience]]&gt;=7,"Senior")</f>
        <v>Senior</v>
      </c>
      <c r="AH2865" t="str">
        <f>IF(Table1[[#This Row],[Attendance %]]&gt;75,"OK","Below 75")</f>
        <v>OK</v>
      </c>
      <c r="AI2865" t="b">
        <f>ISBLANK(Table1[[#This Row],[Employee ID]])</f>
        <v>0</v>
      </c>
      <c r="AJ2865" t="b">
        <f>ISNUMBER(Table1[[#This Row],[Total Salary  ]])</f>
        <v>1</v>
      </c>
      <c r="AK2865" t="str">
        <f>IFERROR(_xlfn.XLOOKUP(Table1[[#This Row],[Manager ID]],MANAGERS!A:A,MANAGERS!B:B),"Not Found")</f>
        <v>Manager_6</v>
      </c>
    </row>
    <row r="2866" spans="1:37" x14ac:dyDescent="0.2">
      <c r="A2866" t="s">
        <v>3003</v>
      </c>
      <c r="B2866" t="s">
        <v>69</v>
      </c>
      <c r="C2866" t="s">
        <v>21</v>
      </c>
      <c r="D2866" t="s">
        <v>25</v>
      </c>
      <c r="E2866" t="s">
        <v>65</v>
      </c>
      <c r="F2866" s="1">
        <v>43816</v>
      </c>
      <c r="G2866" s="1">
        <v>33319</v>
      </c>
      <c r="H2866">
        <v>75498</v>
      </c>
      <c r="I2866">
        <v>8128</v>
      </c>
      <c r="J2866">
        <v>68</v>
      </c>
      <c r="K2866">
        <v>94</v>
      </c>
      <c r="L2866" t="s">
        <v>53</v>
      </c>
      <c r="M2866">
        <v>111</v>
      </c>
      <c r="N2866">
        <f>Table1[[#This Row],[Basic Salary]]+Table1[[#This Row],[Bonus]]</f>
        <v>83626</v>
      </c>
      <c r="O2866" s="2">
        <f>Table1[[#This Row],[Bonus]]/Table1[[#This Row],[Basic Salary]]</f>
        <v>0.10765848101936475</v>
      </c>
      <c r="P2866">
        <f ca="1">DATEDIF(Table1[[#This Row],[Date of Birth]],TODAY(),"Y")</f>
        <v>35</v>
      </c>
      <c r="Q2866">
        <f ca="1">DATEDIF(Table1[[#This Row],[Joining Date]],TODAY(),"Y")</f>
        <v>6</v>
      </c>
      <c r="R2866" t="str">
        <f ca="1">IF(YEAR(Table1[[#This Row],[Joining Date]])=YEAR(TODAY()),"Yes","No")</f>
        <v>No</v>
      </c>
      <c r="S2866" t="str">
        <f ca="1">IF(Table1[[#This Row],[Experience]]&gt;5,"Yes","No")</f>
        <v>Yes</v>
      </c>
      <c r="T2866" t="str">
        <f>TEXT(Table1[[#This Row],[Joining Date]],"mmmm")</f>
        <v>December</v>
      </c>
      <c r="U2866" t="str">
        <f>TEXT(Table1[[#This Row],[Joining Date]],"yyyy")</f>
        <v>2019</v>
      </c>
      <c r="V2866" s="5">
        <f ca="1">TODAY()-Table1[[#This Row],[Joining Date]]</f>
        <v>2423</v>
      </c>
      <c r="W2866" t="str">
        <f>LEFT(Table1[[#This Row],[Employee Name]],FIND(" ",Table1[[#This Row],[Employee Name]])-1)</f>
        <v>Neha</v>
      </c>
      <c r="X2866" t="str">
        <f>RIGHT(Table1[[#This Row],[Employee Name]],LEN(Table1[[#This Row],[Employee Name]])-FIND(" ",Table1[[#This Row],[Employee Name]]))</f>
        <v>Kulkarni</v>
      </c>
      <c r="Y2866" t="str">
        <f>Table1[[#This Row],[Department]]&amp;"-"&amp;Table1[[#This Row],[Employee ID]]</f>
        <v>Finance-E02947</v>
      </c>
      <c r="Z2866" t="str">
        <f>LEFT(Table1[[#This Row],[Department]],3)</f>
        <v>Fin</v>
      </c>
      <c r="AA2866" t="str">
        <f>_xlfn.XLOOKUP(Table1[[#This Row],[Manager ID]],MANAGERS!A:A,MANAGERS!B:B)</f>
        <v>Manager_11</v>
      </c>
      <c r="AB2866" t="str" cm="1">
        <f t="array" ref="AB2866">_xlfn.XLOOKUP(Table1[[#This Row],[Manager ID]],Table2[[#All],[Manager ID]],Table2[[#All],[Department Head]])</f>
        <v>Marketing</v>
      </c>
      <c r="AC2866" s="2">
        <f>_xlfn.XLOOKUP(Table1[[#This Row],[City]],L:L,O:O)</f>
        <v>0.23685887225230964</v>
      </c>
      <c r="AD2866" t="str" cm="1">
        <f t="array" ref="AD2866">_xlfn.IFS(Table1[[#This Row],[Performance Score]]&gt;=90,"Excellent",Table1[[#This Row],[Performance Score]]&gt;=75,"Good",Table1[[#This Row],[Performance Score]]&gt;=60,"Average",Table1[[#This Row],[Performance Score]]&lt;=60,"Need Improvement")</f>
        <v>Excellent</v>
      </c>
      <c r="AE2866" t="str">
        <f>IF(AND(Table1[[#This Row],[Attendance %]]&gt;=80,(Table1[[#This Row],[Performance Score]]&gt;=80)),"Eligible","Not Eligible")</f>
        <v>Not Eligible</v>
      </c>
      <c r="AF2866" t="str">
        <f>IF(Table1[[#This Row],[Performance Score]]&gt;=80,"High Performer","Low Performer")</f>
        <v>High Performer</v>
      </c>
      <c r="AG2866" t="str" cm="1">
        <f t="array" aca="1" ref="AG2866" ca="1">_xlfn.IFS(Table1[[#This Row],[Experience]]&lt;=3,"Junior",Table1[[#This Row],[Experience]]&lt;=7,"Mid Level",Table1[[#This Row],[Experience]]&gt;=7,"Senior")</f>
        <v>Mid Level</v>
      </c>
      <c r="AH2866" t="str">
        <f>IF(Table1[[#This Row],[Attendance %]]&gt;75,"OK","Below 75")</f>
        <v>Below 75</v>
      </c>
      <c r="AI2866" t="b">
        <f>ISBLANK(Table1[[#This Row],[Employee ID]])</f>
        <v>0</v>
      </c>
      <c r="AJ2866" t="b">
        <f>ISNUMBER(Table1[[#This Row],[Total Salary  ]])</f>
        <v>1</v>
      </c>
      <c r="AK2866" t="str">
        <f>IFERROR(_xlfn.XLOOKUP(Table1[[#This Row],[Manager ID]],MANAGERS!A:A,MANAGERS!B:B),"Not Found")</f>
        <v>Manager_11</v>
      </c>
    </row>
    <row r="2867" spans="1:37" x14ac:dyDescent="0.2">
      <c r="A2867" t="s">
        <v>2013</v>
      </c>
      <c r="B2867" t="s">
        <v>71</v>
      </c>
      <c r="C2867" t="s">
        <v>21</v>
      </c>
      <c r="D2867" t="s">
        <v>16</v>
      </c>
      <c r="E2867" t="s">
        <v>22</v>
      </c>
      <c r="F2867" s="1">
        <v>45072</v>
      </c>
      <c r="G2867" s="1">
        <v>39954</v>
      </c>
      <c r="H2867">
        <v>59431</v>
      </c>
      <c r="I2867">
        <v>24187</v>
      </c>
      <c r="J2867">
        <v>75</v>
      </c>
      <c r="K2867">
        <v>74</v>
      </c>
      <c r="L2867" t="s">
        <v>34</v>
      </c>
      <c r="M2867">
        <v>118</v>
      </c>
      <c r="N2867">
        <f>Table1[[#This Row],[Basic Salary]]+Table1[[#This Row],[Bonus]]</f>
        <v>83618</v>
      </c>
      <c r="O2867" s="2">
        <f>Table1[[#This Row],[Bonus]]/Table1[[#This Row],[Basic Salary]]</f>
        <v>0.40697615722434421</v>
      </c>
      <c r="P2867">
        <f ca="1">DATEDIF(Table1[[#This Row],[Date of Birth]],TODAY(),"Y")</f>
        <v>17</v>
      </c>
      <c r="Q2867">
        <f ca="1">DATEDIF(Table1[[#This Row],[Joining Date]],TODAY(),"Y")</f>
        <v>3</v>
      </c>
      <c r="R2867" t="str">
        <f ca="1">IF(YEAR(Table1[[#This Row],[Joining Date]])=YEAR(TODAY()),"Yes","No")</f>
        <v>No</v>
      </c>
      <c r="S2867" t="str">
        <f ca="1">IF(Table1[[#This Row],[Experience]]&gt;5,"Yes","No")</f>
        <v>No</v>
      </c>
      <c r="T2867" t="str">
        <f>TEXT(Table1[[#This Row],[Joining Date]],"mmmm")</f>
        <v>May</v>
      </c>
      <c r="U2867" t="str">
        <f>TEXT(Table1[[#This Row],[Joining Date]],"yyyy")</f>
        <v>2023</v>
      </c>
      <c r="V2867" s="5">
        <f ca="1">TODAY()-Table1[[#This Row],[Joining Date]]</f>
        <v>1167</v>
      </c>
      <c r="W2867" t="str">
        <f>LEFT(Table1[[#This Row],[Employee Name]],FIND(" ",Table1[[#This Row],[Employee Name]])-1)</f>
        <v>Sneha</v>
      </c>
      <c r="X2867" t="str">
        <f>RIGHT(Table1[[#This Row],[Employee Name]],LEN(Table1[[#This Row],[Employee Name]])-FIND(" ",Table1[[#This Row],[Employee Name]]))</f>
        <v>Iyer</v>
      </c>
      <c r="Y2867" t="str">
        <f>Table1[[#This Row],[Department]]&amp;"-"&amp;Table1[[#This Row],[Employee ID]]</f>
        <v>HR-E01957</v>
      </c>
      <c r="Z2867" t="str">
        <f>LEFT(Table1[[#This Row],[Department]],3)</f>
        <v>HR</v>
      </c>
      <c r="AA2867" t="str">
        <f>_xlfn.XLOOKUP(Table1[[#This Row],[Manager ID]],MANAGERS!A:A,MANAGERS!B:B)</f>
        <v>Manager_18</v>
      </c>
      <c r="AB2867" t="str" cm="1">
        <f t="array" ref="AB2867">_xlfn.XLOOKUP(Table1[[#This Row],[Manager ID]],Table2[[#All],[Manager ID]],Table2[[#All],[Department Head]])</f>
        <v>Support</v>
      </c>
      <c r="AC2867" s="2">
        <f>_xlfn.XLOOKUP(Table1[[#This Row],[City]],L:L,O:O)</f>
        <v>0.24030340748661314</v>
      </c>
      <c r="AD2867" t="str" cm="1">
        <f t="array" ref="AD2867">_xlfn.IFS(Table1[[#This Row],[Performance Score]]&gt;=90,"Excellent",Table1[[#This Row],[Performance Score]]&gt;=75,"Good",Table1[[#This Row],[Performance Score]]&gt;=60,"Average",Table1[[#This Row],[Performance Score]]&lt;=60,"Need Improvement")</f>
        <v>Average</v>
      </c>
      <c r="AE2867" t="str">
        <f>IF(AND(Table1[[#This Row],[Attendance %]]&gt;=80,(Table1[[#This Row],[Performance Score]]&gt;=80)),"Eligible","Not Eligible")</f>
        <v>Not Eligible</v>
      </c>
      <c r="AF2867" t="str">
        <f>IF(Table1[[#This Row],[Performance Score]]&gt;=80,"High Performer","Low Performer")</f>
        <v>Low Performer</v>
      </c>
      <c r="AG2867" t="str" cm="1">
        <f t="array" aca="1" ref="AG2867" ca="1">_xlfn.IFS(Table1[[#This Row],[Experience]]&lt;=3,"Junior",Table1[[#This Row],[Experience]]&lt;=7,"Mid Level",Table1[[#This Row],[Experience]]&gt;=7,"Senior")</f>
        <v>Junior</v>
      </c>
      <c r="AH2867" t="str">
        <f>IF(Table1[[#This Row],[Attendance %]]&gt;75,"OK","Below 75")</f>
        <v>Below 75</v>
      </c>
      <c r="AI2867" t="b">
        <f>ISBLANK(Table1[[#This Row],[Employee ID]])</f>
        <v>0</v>
      </c>
      <c r="AJ2867" t="b">
        <f>ISNUMBER(Table1[[#This Row],[Total Salary  ]])</f>
        <v>1</v>
      </c>
      <c r="AK2867" t="str">
        <f>IFERROR(_xlfn.XLOOKUP(Table1[[#This Row],[Manager ID]],MANAGERS!A:A,MANAGERS!B:B),"Not Found")</f>
        <v>Manager_18</v>
      </c>
    </row>
    <row r="2868" spans="1:37" x14ac:dyDescent="0.2">
      <c r="A2868" t="s">
        <v>3176</v>
      </c>
      <c r="B2868" t="s">
        <v>45</v>
      </c>
      <c r="C2868" t="s">
        <v>21</v>
      </c>
      <c r="D2868" t="s">
        <v>33</v>
      </c>
      <c r="E2868" t="s">
        <v>65</v>
      </c>
      <c r="F2868" s="1">
        <v>42337</v>
      </c>
      <c r="G2868" s="1">
        <v>37045</v>
      </c>
      <c r="H2868">
        <v>67254</v>
      </c>
      <c r="I2868">
        <v>16292</v>
      </c>
      <c r="J2868">
        <v>81</v>
      </c>
      <c r="K2868">
        <v>78</v>
      </c>
      <c r="L2868" t="s">
        <v>18</v>
      </c>
      <c r="M2868">
        <v>106</v>
      </c>
      <c r="N2868">
        <f>Table1[[#This Row],[Basic Salary]]+Table1[[#This Row],[Bonus]]</f>
        <v>83546</v>
      </c>
      <c r="O2868" s="2">
        <f>Table1[[#This Row],[Bonus]]/Table1[[#This Row],[Basic Salary]]</f>
        <v>0.24224581437535314</v>
      </c>
      <c r="P2868">
        <f ca="1">DATEDIF(Table1[[#This Row],[Date of Birth]],TODAY(),"Y")</f>
        <v>25</v>
      </c>
      <c r="Q2868">
        <f ca="1">DATEDIF(Table1[[#This Row],[Joining Date]],TODAY(),"Y")</f>
        <v>10</v>
      </c>
      <c r="R2868" t="str">
        <f ca="1">IF(YEAR(Table1[[#This Row],[Joining Date]])=YEAR(TODAY()),"Yes","No")</f>
        <v>No</v>
      </c>
      <c r="S2868" t="str">
        <f ca="1">IF(Table1[[#This Row],[Experience]]&gt;5,"Yes","No")</f>
        <v>Yes</v>
      </c>
      <c r="T2868" t="str">
        <f>TEXT(Table1[[#This Row],[Joining Date]],"mmmm")</f>
        <v>November</v>
      </c>
      <c r="U2868" t="str">
        <f>TEXT(Table1[[#This Row],[Joining Date]],"yyyy")</f>
        <v>2015</v>
      </c>
      <c r="V2868" s="5">
        <f ca="1">TODAY()-Table1[[#This Row],[Joining Date]]</f>
        <v>3902</v>
      </c>
      <c r="W2868" t="str">
        <f>LEFT(Table1[[#This Row],[Employee Name]],FIND(" ",Table1[[#This Row],[Employee Name]])-1)</f>
        <v>Ananya</v>
      </c>
      <c r="X2868" t="str">
        <f>RIGHT(Table1[[#This Row],[Employee Name]],LEN(Table1[[#This Row],[Employee Name]])-FIND(" ",Table1[[#This Row],[Employee Name]]))</f>
        <v>Rao</v>
      </c>
      <c r="Y2868" t="str">
        <f>Table1[[#This Row],[Department]]&amp;"-"&amp;Table1[[#This Row],[Employee ID]]</f>
        <v>Marketing-E03120</v>
      </c>
      <c r="Z2868" t="str">
        <f>LEFT(Table1[[#This Row],[Department]],3)</f>
        <v>Mar</v>
      </c>
      <c r="AA2868" t="str">
        <f>_xlfn.XLOOKUP(Table1[[#This Row],[Manager ID]],MANAGERS!A:A,MANAGERS!B:B)</f>
        <v>Manager_6</v>
      </c>
      <c r="AB2868" t="str" cm="1">
        <f t="array" ref="AB2868">_xlfn.XLOOKUP(Table1[[#This Row],[Manager ID]],Table2[[#All],[Manager ID]],Table2[[#All],[Department Head]])</f>
        <v>HR</v>
      </c>
      <c r="AC2868" s="2">
        <f>_xlfn.XLOOKUP(Table1[[#This Row],[City]],L:L,O:O)</f>
        <v>0.21356479274849693</v>
      </c>
      <c r="AD2868" t="str" cm="1">
        <f t="array" ref="AD2868">_xlfn.IFS(Table1[[#This Row],[Performance Score]]&gt;=90,"Excellent",Table1[[#This Row],[Performance Score]]&gt;=75,"Good",Table1[[#This Row],[Performance Score]]&gt;=60,"Average",Table1[[#This Row],[Performance Score]]&lt;=60,"Need Improvement")</f>
        <v>Good</v>
      </c>
      <c r="AE2868" t="str">
        <f>IF(AND(Table1[[#This Row],[Attendance %]]&gt;=80,(Table1[[#This Row],[Performance Score]]&gt;=80)),"Eligible","Not Eligible")</f>
        <v>Not Eligible</v>
      </c>
      <c r="AF2868" t="str">
        <f>IF(Table1[[#This Row],[Performance Score]]&gt;=80,"High Performer","Low Performer")</f>
        <v>Low Performer</v>
      </c>
      <c r="AG2868" t="str" cm="1">
        <f t="array" aca="1" ref="AG2868" ca="1">_xlfn.IFS(Table1[[#This Row],[Experience]]&lt;=3,"Junior",Table1[[#This Row],[Experience]]&lt;=7,"Mid Level",Table1[[#This Row],[Experience]]&gt;=7,"Senior")</f>
        <v>Senior</v>
      </c>
      <c r="AH2868" t="str">
        <f>IF(Table1[[#This Row],[Attendance %]]&gt;75,"OK","Below 75")</f>
        <v>OK</v>
      </c>
      <c r="AI2868" t="b">
        <f>ISBLANK(Table1[[#This Row],[Employee ID]])</f>
        <v>0</v>
      </c>
      <c r="AJ2868" t="b">
        <f>ISNUMBER(Table1[[#This Row],[Total Salary  ]])</f>
        <v>1</v>
      </c>
      <c r="AK2868" t="str">
        <f>IFERROR(_xlfn.XLOOKUP(Table1[[#This Row],[Manager ID]],MANAGERS!A:A,MANAGERS!B:B),"Not Found")</f>
        <v>Manager_6</v>
      </c>
    </row>
    <row r="2869" spans="1:37" x14ac:dyDescent="0.2">
      <c r="A2869" t="s">
        <v>3244</v>
      </c>
      <c r="B2869" t="s">
        <v>62</v>
      </c>
      <c r="C2869" t="s">
        <v>15</v>
      </c>
      <c r="D2869" t="s">
        <v>81</v>
      </c>
      <c r="E2869" t="s">
        <v>65</v>
      </c>
      <c r="F2869" s="1">
        <v>42279</v>
      </c>
      <c r="G2869" s="1">
        <v>39024</v>
      </c>
      <c r="H2869">
        <v>57632</v>
      </c>
      <c r="I2869">
        <v>25893</v>
      </c>
      <c r="J2869">
        <v>85</v>
      </c>
      <c r="K2869">
        <v>86</v>
      </c>
      <c r="L2869" t="s">
        <v>37</v>
      </c>
      <c r="M2869">
        <v>111</v>
      </c>
      <c r="N2869">
        <f>Table1[[#This Row],[Basic Salary]]+Table1[[#This Row],[Bonus]]</f>
        <v>83525</v>
      </c>
      <c r="O2869" s="2">
        <f>Table1[[#This Row],[Bonus]]/Table1[[#This Row],[Basic Salary]]</f>
        <v>0.44928164908384233</v>
      </c>
      <c r="P2869">
        <f ca="1">DATEDIF(Table1[[#This Row],[Date of Birth]],TODAY(),"Y")</f>
        <v>19</v>
      </c>
      <c r="Q2869">
        <f ca="1">DATEDIF(Table1[[#This Row],[Joining Date]],TODAY(),"Y")</f>
        <v>10</v>
      </c>
      <c r="R2869" t="str">
        <f ca="1">IF(YEAR(Table1[[#This Row],[Joining Date]])=YEAR(TODAY()),"Yes","No")</f>
        <v>No</v>
      </c>
      <c r="S2869" t="str">
        <f ca="1">IF(Table1[[#This Row],[Experience]]&gt;5,"Yes","No")</f>
        <v>Yes</v>
      </c>
      <c r="T2869" t="str">
        <f>TEXT(Table1[[#This Row],[Joining Date]],"mmmm")</f>
        <v>October</v>
      </c>
      <c r="U2869" t="str">
        <f>TEXT(Table1[[#This Row],[Joining Date]],"yyyy")</f>
        <v>2015</v>
      </c>
      <c r="V2869" s="5">
        <f ca="1">TODAY()-Table1[[#This Row],[Joining Date]]</f>
        <v>3960</v>
      </c>
      <c r="W2869" t="str">
        <f>LEFT(Table1[[#This Row],[Employee Name]],FIND(" ",Table1[[#This Row],[Employee Name]])-1)</f>
        <v>Kavya</v>
      </c>
      <c r="X2869" t="str">
        <f>RIGHT(Table1[[#This Row],[Employee Name]],LEN(Table1[[#This Row],[Employee Name]])-FIND(" ",Table1[[#This Row],[Employee Name]]))</f>
        <v>Nair</v>
      </c>
      <c r="Y2869" t="str">
        <f>Table1[[#This Row],[Department]]&amp;"-"&amp;Table1[[#This Row],[Employee ID]]</f>
        <v>Sales-E03188</v>
      </c>
      <c r="Z2869" t="str">
        <f>LEFT(Table1[[#This Row],[Department]],3)</f>
        <v>Sal</v>
      </c>
      <c r="AA2869" t="str">
        <f>_xlfn.XLOOKUP(Table1[[#This Row],[Manager ID]],MANAGERS!A:A,MANAGERS!B:B)</f>
        <v>Manager_11</v>
      </c>
      <c r="AB2869" t="str" cm="1">
        <f t="array" ref="AB2869">_xlfn.XLOOKUP(Table1[[#This Row],[Manager ID]],Table2[[#All],[Manager ID]],Table2[[#All],[Department Head]])</f>
        <v>Marketing</v>
      </c>
      <c r="AC2869" s="2">
        <f>_xlfn.XLOOKUP(Table1[[#This Row],[City]],L:L,O:O)</f>
        <v>0.24036902712549932</v>
      </c>
      <c r="AD2869" t="str" cm="1">
        <f t="array" ref="AD2869">_xlfn.IFS(Table1[[#This Row],[Performance Score]]&gt;=90,"Excellent",Table1[[#This Row],[Performance Score]]&gt;=75,"Good",Table1[[#This Row],[Performance Score]]&gt;=60,"Average",Table1[[#This Row],[Performance Score]]&lt;=60,"Need Improvement")</f>
        <v>Good</v>
      </c>
      <c r="AE2869" t="str">
        <f>IF(AND(Table1[[#This Row],[Attendance %]]&gt;=80,(Table1[[#This Row],[Performance Score]]&gt;=80)),"Eligible","Not Eligible")</f>
        <v>Eligible</v>
      </c>
      <c r="AF2869" t="str">
        <f>IF(Table1[[#This Row],[Performance Score]]&gt;=80,"High Performer","Low Performer")</f>
        <v>High Performer</v>
      </c>
      <c r="AG2869" t="str" cm="1">
        <f t="array" aca="1" ref="AG2869" ca="1">_xlfn.IFS(Table1[[#This Row],[Experience]]&lt;=3,"Junior",Table1[[#This Row],[Experience]]&lt;=7,"Mid Level",Table1[[#This Row],[Experience]]&gt;=7,"Senior")</f>
        <v>Senior</v>
      </c>
      <c r="AH2869" t="str">
        <f>IF(Table1[[#This Row],[Attendance %]]&gt;75,"OK","Below 75")</f>
        <v>OK</v>
      </c>
      <c r="AI2869" t="b">
        <f>ISBLANK(Table1[[#This Row],[Employee ID]])</f>
        <v>0</v>
      </c>
      <c r="AJ2869" t="b">
        <f>ISNUMBER(Table1[[#This Row],[Total Salary  ]])</f>
        <v>1</v>
      </c>
      <c r="AK2869" t="str">
        <f>IFERROR(_xlfn.XLOOKUP(Table1[[#This Row],[Manager ID]],MANAGERS!A:A,MANAGERS!B:B),"Not Found")</f>
        <v>Manager_11</v>
      </c>
    </row>
    <row r="2870" spans="1:37" x14ac:dyDescent="0.2">
      <c r="A2870" t="s">
        <v>4355</v>
      </c>
      <c r="B2870" t="s">
        <v>29</v>
      </c>
      <c r="C2870" t="s">
        <v>15</v>
      </c>
      <c r="D2870" t="s">
        <v>81</v>
      </c>
      <c r="E2870" t="s">
        <v>51</v>
      </c>
      <c r="F2870" s="1">
        <v>44561</v>
      </c>
      <c r="G2870" s="1">
        <v>32263</v>
      </c>
      <c r="H2870">
        <v>56224</v>
      </c>
      <c r="I2870">
        <v>27268</v>
      </c>
      <c r="J2870">
        <v>60</v>
      </c>
      <c r="K2870">
        <v>53</v>
      </c>
      <c r="L2870" t="s">
        <v>27</v>
      </c>
      <c r="M2870">
        <v>101</v>
      </c>
      <c r="N2870">
        <f>Table1[[#This Row],[Basic Salary]]+Table1[[#This Row],[Bonus]]</f>
        <v>83492</v>
      </c>
      <c r="O2870" s="2">
        <f>Table1[[#This Row],[Bonus]]/Table1[[#This Row],[Basic Salary]]</f>
        <v>0.48498861696072854</v>
      </c>
      <c r="P2870">
        <f ca="1">DATEDIF(Table1[[#This Row],[Date of Birth]],TODAY(),"Y")</f>
        <v>38</v>
      </c>
      <c r="Q2870">
        <f ca="1">DATEDIF(Table1[[#This Row],[Joining Date]],TODAY(),"Y")</f>
        <v>4</v>
      </c>
      <c r="R2870" t="str">
        <f ca="1">IF(YEAR(Table1[[#This Row],[Joining Date]])=YEAR(TODAY()),"Yes","No")</f>
        <v>No</v>
      </c>
      <c r="S2870" t="str">
        <f ca="1">IF(Table1[[#This Row],[Experience]]&gt;5,"Yes","No")</f>
        <v>No</v>
      </c>
      <c r="T2870" t="str">
        <f>TEXT(Table1[[#This Row],[Joining Date]],"mmmm")</f>
        <v>December</v>
      </c>
      <c r="U2870" t="str">
        <f>TEXT(Table1[[#This Row],[Joining Date]],"yyyy")</f>
        <v>2021</v>
      </c>
      <c r="V2870" s="5">
        <f ca="1">TODAY()-Table1[[#This Row],[Joining Date]]</f>
        <v>1678</v>
      </c>
      <c r="W2870" t="str">
        <f>LEFT(Table1[[#This Row],[Employee Name]],FIND(" ",Table1[[#This Row],[Employee Name]])-1)</f>
        <v>Vikram</v>
      </c>
      <c r="X2870" t="str">
        <f>RIGHT(Table1[[#This Row],[Employee Name]],LEN(Table1[[#This Row],[Employee Name]])-FIND(" ",Table1[[#This Row],[Employee Name]]))</f>
        <v>Singh</v>
      </c>
      <c r="Y2870" t="str">
        <f>Table1[[#This Row],[Department]]&amp;"-"&amp;Table1[[#This Row],[Employee ID]]</f>
        <v>Sales-E04299</v>
      </c>
      <c r="Z2870" t="str">
        <f>LEFT(Table1[[#This Row],[Department]],3)</f>
        <v>Sal</v>
      </c>
      <c r="AA2870" t="str">
        <f>_xlfn.XLOOKUP(Table1[[#This Row],[Manager ID]],MANAGERS!A:A,MANAGERS!B:B)</f>
        <v>Manager_1</v>
      </c>
      <c r="AB2870" t="str" cm="1">
        <f t="array" ref="AB2870">_xlfn.XLOOKUP(Table1[[#This Row],[Manager ID]],Table2[[#All],[Manager ID]],Table2[[#All],[Department Head]])</f>
        <v>Support</v>
      </c>
      <c r="AC2870" s="2">
        <f>_xlfn.XLOOKUP(Table1[[#This Row],[City]],L:L,O:O)</f>
        <v>0.23674293405114402</v>
      </c>
      <c r="AD2870" t="str" cm="1">
        <f t="array" ref="AD2870">_xlfn.IFS(Table1[[#This Row],[Performance Score]]&gt;=90,"Excellent",Table1[[#This Row],[Performance Score]]&gt;=75,"Good",Table1[[#This Row],[Performance Score]]&gt;=60,"Average",Table1[[#This Row],[Performance Score]]&lt;=60,"Need Improvement")</f>
        <v>Need Improvement</v>
      </c>
      <c r="AE2870" t="str">
        <f>IF(AND(Table1[[#This Row],[Attendance %]]&gt;=80,(Table1[[#This Row],[Performance Score]]&gt;=80)),"Eligible","Not Eligible")</f>
        <v>Not Eligible</v>
      </c>
      <c r="AF2870" t="str">
        <f>IF(Table1[[#This Row],[Performance Score]]&gt;=80,"High Performer","Low Performer")</f>
        <v>Low Performer</v>
      </c>
      <c r="AG2870" t="str" cm="1">
        <f t="array" aca="1" ref="AG2870" ca="1">_xlfn.IFS(Table1[[#This Row],[Experience]]&lt;=3,"Junior",Table1[[#This Row],[Experience]]&lt;=7,"Mid Level",Table1[[#This Row],[Experience]]&gt;=7,"Senior")</f>
        <v>Mid Level</v>
      </c>
      <c r="AH2870" t="str">
        <f>IF(Table1[[#This Row],[Attendance %]]&gt;75,"OK","Below 75")</f>
        <v>Below 75</v>
      </c>
      <c r="AI2870" t="b">
        <f>ISBLANK(Table1[[#This Row],[Employee ID]])</f>
        <v>0</v>
      </c>
      <c r="AJ2870" t="b">
        <f>ISNUMBER(Table1[[#This Row],[Total Salary  ]])</f>
        <v>1</v>
      </c>
      <c r="AK2870" t="str">
        <f>IFERROR(_xlfn.XLOOKUP(Table1[[#This Row],[Manager ID]],MANAGERS!A:A,MANAGERS!B:B),"Not Found")</f>
        <v>Manager_1</v>
      </c>
    </row>
    <row r="2871" spans="1:37" x14ac:dyDescent="0.2">
      <c r="A2871" t="s">
        <v>1543</v>
      </c>
      <c r="B2871" t="s">
        <v>57</v>
      </c>
      <c r="C2871" t="s">
        <v>21</v>
      </c>
      <c r="D2871" t="s">
        <v>43</v>
      </c>
      <c r="E2871" t="s">
        <v>30</v>
      </c>
      <c r="F2871" s="1">
        <v>42434</v>
      </c>
      <c r="G2871" s="1">
        <v>39118</v>
      </c>
      <c r="H2871">
        <v>54861</v>
      </c>
      <c r="I2871">
        <v>28596</v>
      </c>
      <c r="J2871">
        <v>82</v>
      </c>
      <c r="K2871">
        <v>85</v>
      </c>
      <c r="L2871" t="s">
        <v>18</v>
      </c>
      <c r="M2871">
        <v>118</v>
      </c>
      <c r="N2871">
        <f>Table1[[#This Row],[Basic Salary]]+Table1[[#This Row],[Bonus]]</f>
        <v>83457</v>
      </c>
      <c r="O2871" s="2">
        <f>Table1[[#This Row],[Bonus]]/Table1[[#This Row],[Basic Salary]]</f>
        <v>0.52124459998906325</v>
      </c>
      <c r="P2871">
        <f ca="1">DATEDIF(Table1[[#This Row],[Date of Birth]],TODAY(),"Y")</f>
        <v>19</v>
      </c>
      <c r="Q2871">
        <f ca="1">DATEDIF(Table1[[#This Row],[Joining Date]],TODAY(),"Y")</f>
        <v>10</v>
      </c>
      <c r="R2871" t="str">
        <f ca="1">IF(YEAR(Table1[[#This Row],[Joining Date]])=YEAR(TODAY()),"Yes","No")</f>
        <v>No</v>
      </c>
      <c r="S2871" t="str">
        <f ca="1">IF(Table1[[#This Row],[Experience]]&gt;5,"Yes","No")</f>
        <v>Yes</v>
      </c>
      <c r="T2871" t="str">
        <f>TEXT(Table1[[#This Row],[Joining Date]],"mmmm")</f>
        <v>March</v>
      </c>
      <c r="U2871" t="str">
        <f>TEXT(Table1[[#This Row],[Joining Date]],"yyyy")</f>
        <v>2016</v>
      </c>
      <c r="V2871" s="5">
        <f ca="1">TODAY()-Table1[[#This Row],[Joining Date]]</f>
        <v>3805</v>
      </c>
      <c r="W2871" t="str">
        <f>LEFT(Table1[[#This Row],[Employee Name]],FIND(" ",Table1[[#This Row],[Employee Name]])-1)</f>
        <v>Swathi</v>
      </c>
      <c r="X2871" t="str">
        <f>RIGHT(Table1[[#This Row],[Employee Name]],LEN(Table1[[#This Row],[Employee Name]])-FIND(" ",Table1[[#This Row],[Employee Name]]))</f>
        <v>Ramesh</v>
      </c>
      <c r="Y2871" t="str">
        <f>Table1[[#This Row],[Department]]&amp;"-"&amp;Table1[[#This Row],[Employee ID]]</f>
        <v>Operations-E01487</v>
      </c>
      <c r="Z2871" t="str">
        <f>LEFT(Table1[[#This Row],[Department]],3)</f>
        <v>Ope</v>
      </c>
      <c r="AA2871" t="str">
        <f>_xlfn.XLOOKUP(Table1[[#This Row],[Manager ID]],MANAGERS!A:A,MANAGERS!B:B)</f>
        <v>Manager_18</v>
      </c>
      <c r="AB2871" t="str" cm="1">
        <f t="array" ref="AB2871">_xlfn.XLOOKUP(Table1[[#This Row],[Manager ID]],Table2[[#All],[Manager ID]],Table2[[#All],[Department Head]])</f>
        <v>Support</v>
      </c>
      <c r="AC2871" s="2">
        <f>_xlfn.XLOOKUP(Table1[[#This Row],[City]],L:L,O:O)</f>
        <v>0.21356479274849693</v>
      </c>
      <c r="AD2871" t="str" cm="1">
        <f t="array" ref="AD2871">_xlfn.IFS(Table1[[#This Row],[Performance Score]]&gt;=90,"Excellent",Table1[[#This Row],[Performance Score]]&gt;=75,"Good",Table1[[#This Row],[Performance Score]]&gt;=60,"Average",Table1[[#This Row],[Performance Score]]&lt;=60,"Need Improvement")</f>
        <v>Good</v>
      </c>
      <c r="AE2871" t="str">
        <f>IF(AND(Table1[[#This Row],[Attendance %]]&gt;=80,(Table1[[#This Row],[Performance Score]]&gt;=80)),"Eligible","Not Eligible")</f>
        <v>Eligible</v>
      </c>
      <c r="AF2871" t="str">
        <f>IF(Table1[[#This Row],[Performance Score]]&gt;=80,"High Performer","Low Performer")</f>
        <v>High Performer</v>
      </c>
      <c r="AG2871" t="str" cm="1">
        <f t="array" aca="1" ref="AG2871" ca="1">_xlfn.IFS(Table1[[#This Row],[Experience]]&lt;=3,"Junior",Table1[[#This Row],[Experience]]&lt;=7,"Mid Level",Table1[[#This Row],[Experience]]&gt;=7,"Senior")</f>
        <v>Senior</v>
      </c>
      <c r="AH2871" t="str">
        <f>IF(Table1[[#This Row],[Attendance %]]&gt;75,"OK","Below 75")</f>
        <v>OK</v>
      </c>
      <c r="AI2871" t="b">
        <f>ISBLANK(Table1[[#This Row],[Employee ID]])</f>
        <v>0</v>
      </c>
      <c r="AJ2871" t="b">
        <f>ISNUMBER(Table1[[#This Row],[Total Salary  ]])</f>
        <v>1</v>
      </c>
      <c r="AK2871" t="str">
        <f>IFERROR(_xlfn.XLOOKUP(Table1[[#This Row],[Manager ID]],MANAGERS!A:A,MANAGERS!B:B),"Not Found")</f>
        <v>Manager_18</v>
      </c>
    </row>
    <row r="2872" spans="1:37" x14ac:dyDescent="0.2">
      <c r="A2872" t="s">
        <v>4743</v>
      </c>
      <c r="B2872" t="s">
        <v>129</v>
      </c>
      <c r="C2872" t="s">
        <v>21</v>
      </c>
      <c r="D2872" t="s">
        <v>33</v>
      </c>
      <c r="E2872" t="s">
        <v>26</v>
      </c>
      <c r="F2872" s="1">
        <v>43048</v>
      </c>
      <c r="G2872" s="1">
        <v>35099</v>
      </c>
      <c r="H2872">
        <v>58019</v>
      </c>
      <c r="I2872">
        <v>25423</v>
      </c>
      <c r="J2872">
        <v>89</v>
      </c>
      <c r="K2872">
        <v>64</v>
      </c>
      <c r="L2872" t="s">
        <v>23</v>
      </c>
      <c r="M2872">
        <v>107</v>
      </c>
      <c r="N2872">
        <f>Table1[[#This Row],[Basic Salary]]+Table1[[#This Row],[Bonus]]</f>
        <v>83442</v>
      </c>
      <c r="O2872" s="2">
        <f>Table1[[#This Row],[Bonus]]/Table1[[#This Row],[Basic Salary]]</f>
        <v>0.43818404315827575</v>
      </c>
      <c r="P2872">
        <f ca="1">DATEDIF(Table1[[#This Row],[Date of Birth]],TODAY(),"Y")</f>
        <v>30</v>
      </c>
      <c r="Q2872">
        <f ca="1">DATEDIF(Table1[[#This Row],[Joining Date]],TODAY(),"Y")</f>
        <v>8</v>
      </c>
      <c r="R2872" t="str">
        <f ca="1">IF(YEAR(Table1[[#This Row],[Joining Date]])=YEAR(TODAY()),"Yes","No")</f>
        <v>No</v>
      </c>
      <c r="S2872" t="str">
        <f ca="1">IF(Table1[[#This Row],[Experience]]&gt;5,"Yes","No")</f>
        <v>Yes</v>
      </c>
      <c r="T2872" t="str">
        <f>TEXT(Table1[[#This Row],[Joining Date]],"mmmm")</f>
        <v>November</v>
      </c>
      <c r="U2872" t="str">
        <f>TEXT(Table1[[#This Row],[Joining Date]],"yyyy")</f>
        <v>2017</v>
      </c>
      <c r="V2872" s="5">
        <f ca="1">TODAY()-Table1[[#This Row],[Joining Date]]</f>
        <v>3191</v>
      </c>
      <c r="W2872" t="str">
        <f>LEFT(Table1[[#This Row],[Employee Name]],FIND(" ",Table1[[#This Row],[Employee Name]])-1)</f>
        <v>Aarav</v>
      </c>
      <c r="X2872" t="str">
        <f>RIGHT(Table1[[#This Row],[Employee Name]],LEN(Table1[[#This Row],[Employee Name]])-FIND(" ",Table1[[#This Row],[Employee Name]]))</f>
        <v>Sharma</v>
      </c>
      <c r="Y2872" t="str">
        <f>Table1[[#This Row],[Department]]&amp;"-"&amp;Table1[[#This Row],[Employee ID]]</f>
        <v>Marketing-E04687</v>
      </c>
      <c r="Z2872" t="str">
        <f>LEFT(Table1[[#This Row],[Department]],3)</f>
        <v>Mar</v>
      </c>
      <c r="AA2872" t="str">
        <f>_xlfn.XLOOKUP(Table1[[#This Row],[Manager ID]],MANAGERS!A:A,MANAGERS!B:B)</f>
        <v>Manager_7</v>
      </c>
      <c r="AB2872" t="str" cm="1">
        <f t="array" ref="AB2872">_xlfn.XLOOKUP(Table1[[#This Row],[Manager ID]],Table2[[#All],[Manager ID]],Table2[[#All],[Department Head]])</f>
        <v>Operations</v>
      </c>
      <c r="AC2872" s="2">
        <f>_xlfn.XLOOKUP(Table1[[#This Row],[City]],L:L,O:O)</f>
        <v>0.23486488519629886</v>
      </c>
      <c r="AD2872" t="str" cm="1">
        <f t="array" ref="AD2872">_xlfn.IFS(Table1[[#This Row],[Performance Score]]&gt;=90,"Excellent",Table1[[#This Row],[Performance Score]]&gt;=75,"Good",Table1[[#This Row],[Performance Score]]&gt;=60,"Average",Table1[[#This Row],[Performance Score]]&lt;=60,"Need Improvement")</f>
        <v>Average</v>
      </c>
      <c r="AE2872" t="str">
        <f>IF(AND(Table1[[#This Row],[Attendance %]]&gt;=80,(Table1[[#This Row],[Performance Score]]&gt;=80)),"Eligible","Not Eligible")</f>
        <v>Not Eligible</v>
      </c>
      <c r="AF2872" t="str">
        <f>IF(Table1[[#This Row],[Performance Score]]&gt;=80,"High Performer","Low Performer")</f>
        <v>Low Performer</v>
      </c>
      <c r="AG2872" t="str" cm="1">
        <f t="array" aca="1" ref="AG2872" ca="1">_xlfn.IFS(Table1[[#This Row],[Experience]]&lt;=3,"Junior",Table1[[#This Row],[Experience]]&lt;=7,"Mid Level",Table1[[#This Row],[Experience]]&gt;=7,"Senior")</f>
        <v>Senior</v>
      </c>
      <c r="AH2872" t="str">
        <f>IF(Table1[[#This Row],[Attendance %]]&gt;75,"OK","Below 75")</f>
        <v>OK</v>
      </c>
      <c r="AI2872" t="b">
        <f>ISBLANK(Table1[[#This Row],[Employee ID]])</f>
        <v>0</v>
      </c>
      <c r="AJ2872" t="b">
        <f>ISNUMBER(Table1[[#This Row],[Total Salary  ]])</f>
        <v>1</v>
      </c>
      <c r="AK2872" t="str">
        <f>IFERROR(_xlfn.XLOOKUP(Table1[[#This Row],[Manager ID]],MANAGERS!A:A,MANAGERS!B:B),"Not Found")</f>
        <v>Manager_7</v>
      </c>
    </row>
    <row r="2873" spans="1:37" x14ac:dyDescent="0.2">
      <c r="A2873" t="s">
        <v>1849</v>
      </c>
      <c r="B2873" t="s">
        <v>36</v>
      </c>
      <c r="C2873" t="s">
        <v>21</v>
      </c>
      <c r="D2873" t="s">
        <v>16</v>
      </c>
      <c r="E2873" t="s">
        <v>30</v>
      </c>
      <c r="F2873" s="1">
        <v>44970</v>
      </c>
      <c r="G2873" s="1">
        <v>37673</v>
      </c>
      <c r="H2873">
        <v>61055</v>
      </c>
      <c r="I2873">
        <v>22368</v>
      </c>
      <c r="J2873">
        <v>69</v>
      </c>
      <c r="K2873">
        <v>65</v>
      </c>
      <c r="L2873" t="s">
        <v>27</v>
      </c>
      <c r="M2873">
        <v>119</v>
      </c>
      <c r="N2873">
        <f>Table1[[#This Row],[Basic Salary]]+Table1[[#This Row],[Bonus]]</f>
        <v>83423</v>
      </c>
      <c r="O2873" s="2">
        <f>Table1[[#This Row],[Bonus]]/Table1[[#This Row],[Basic Salary]]</f>
        <v>0.3663582016214888</v>
      </c>
      <c r="P2873">
        <f ca="1">DATEDIF(Table1[[#This Row],[Date of Birth]],TODAY(),"Y")</f>
        <v>23</v>
      </c>
      <c r="Q2873">
        <f ca="1">DATEDIF(Table1[[#This Row],[Joining Date]],TODAY(),"Y")</f>
        <v>3</v>
      </c>
      <c r="R2873" t="str">
        <f ca="1">IF(YEAR(Table1[[#This Row],[Joining Date]])=YEAR(TODAY()),"Yes","No")</f>
        <v>No</v>
      </c>
      <c r="S2873" t="str">
        <f ca="1">IF(Table1[[#This Row],[Experience]]&gt;5,"Yes","No")</f>
        <v>No</v>
      </c>
      <c r="T2873" t="str">
        <f>TEXT(Table1[[#This Row],[Joining Date]],"mmmm")</f>
        <v>February</v>
      </c>
      <c r="U2873" t="str">
        <f>TEXT(Table1[[#This Row],[Joining Date]],"yyyy")</f>
        <v>2023</v>
      </c>
      <c r="V2873" s="5">
        <f ca="1">TODAY()-Table1[[#This Row],[Joining Date]]</f>
        <v>1269</v>
      </c>
      <c r="W2873" t="str">
        <f>LEFT(Table1[[#This Row],[Employee Name]],FIND(" ",Table1[[#This Row],[Employee Name]])-1)</f>
        <v>Meera</v>
      </c>
      <c r="X2873" t="str">
        <f>RIGHT(Table1[[#This Row],[Employee Name]],LEN(Table1[[#This Row],[Employee Name]])-FIND(" ",Table1[[#This Row],[Employee Name]]))</f>
        <v>Joshi</v>
      </c>
      <c r="Y2873" t="str">
        <f>Table1[[#This Row],[Department]]&amp;"-"&amp;Table1[[#This Row],[Employee ID]]</f>
        <v>HR-E01793</v>
      </c>
      <c r="Z2873" t="str">
        <f>LEFT(Table1[[#This Row],[Department]],3)</f>
        <v>HR</v>
      </c>
      <c r="AA2873" t="str">
        <f>_xlfn.XLOOKUP(Table1[[#This Row],[Manager ID]],MANAGERS!A:A,MANAGERS!B:B)</f>
        <v>Manager_19</v>
      </c>
      <c r="AB2873" t="str" cm="1">
        <f t="array" ref="AB2873">_xlfn.XLOOKUP(Table1[[#This Row],[Manager ID]],Table2[[#All],[Manager ID]],Table2[[#All],[Department Head]])</f>
        <v>Support</v>
      </c>
      <c r="AC2873" s="2">
        <f>_xlfn.XLOOKUP(Table1[[#This Row],[City]],L:L,O:O)</f>
        <v>0.23674293405114402</v>
      </c>
      <c r="AD2873" t="str" cm="1">
        <f t="array" ref="AD2873">_xlfn.IFS(Table1[[#This Row],[Performance Score]]&gt;=90,"Excellent",Table1[[#This Row],[Performance Score]]&gt;=75,"Good",Table1[[#This Row],[Performance Score]]&gt;=60,"Average",Table1[[#This Row],[Performance Score]]&lt;=60,"Need Improvement")</f>
        <v>Average</v>
      </c>
      <c r="AE2873" t="str">
        <f>IF(AND(Table1[[#This Row],[Attendance %]]&gt;=80,(Table1[[#This Row],[Performance Score]]&gt;=80)),"Eligible","Not Eligible")</f>
        <v>Not Eligible</v>
      </c>
      <c r="AF2873" t="str">
        <f>IF(Table1[[#This Row],[Performance Score]]&gt;=80,"High Performer","Low Performer")</f>
        <v>Low Performer</v>
      </c>
      <c r="AG2873" t="str" cm="1">
        <f t="array" aca="1" ref="AG2873" ca="1">_xlfn.IFS(Table1[[#This Row],[Experience]]&lt;=3,"Junior",Table1[[#This Row],[Experience]]&lt;=7,"Mid Level",Table1[[#This Row],[Experience]]&gt;=7,"Senior")</f>
        <v>Junior</v>
      </c>
      <c r="AH2873" t="str">
        <f>IF(Table1[[#This Row],[Attendance %]]&gt;75,"OK","Below 75")</f>
        <v>Below 75</v>
      </c>
      <c r="AI2873" t="b">
        <f>ISBLANK(Table1[[#This Row],[Employee ID]])</f>
        <v>0</v>
      </c>
      <c r="AJ2873" t="b">
        <f>ISNUMBER(Table1[[#This Row],[Total Salary  ]])</f>
        <v>1</v>
      </c>
      <c r="AK2873" t="str">
        <f>IFERROR(_xlfn.XLOOKUP(Table1[[#This Row],[Manager ID]],MANAGERS!A:A,MANAGERS!B:B),"Not Found")</f>
        <v>Manager_19</v>
      </c>
    </row>
    <row r="2874" spans="1:37" x14ac:dyDescent="0.2">
      <c r="A2874" t="s">
        <v>1359</v>
      </c>
      <c r="B2874" t="s">
        <v>50</v>
      </c>
      <c r="C2874" t="s">
        <v>15</v>
      </c>
      <c r="D2874" t="s">
        <v>16</v>
      </c>
      <c r="E2874" t="s">
        <v>26</v>
      </c>
      <c r="F2874" s="1">
        <v>44869</v>
      </c>
      <c r="G2874" s="1">
        <v>30490</v>
      </c>
      <c r="H2874">
        <v>74241</v>
      </c>
      <c r="I2874">
        <v>9170</v>
      </c>
      <c r="J2874">
        <v>60</v>
      </c>
      <c r="K2874">
        <v>50</v>
      </c>
      <c r="L2874" t="s">
        <v>23</v>
      </c>
      <c r="M2874">
        <v>104</v>
      </c>
      <c r="N2874">
        <f>Table1[[#This Row],[Basic Salary]]+Table1[[#This Row],[Bonus]]</f>
        <v>83411</v>
      </c>
      <c r="O2874" s="2">
        <f>Table1[[#This Row],[Bonus]]/Table1[[#This Row],[Basic Salary]]</f>
        <v>0.12351665521746744</v>
      </c>
      <c r="P2874">
        <f ca="1">DATEDIF(Table1[[#This Row],[Date of Birth]],TODAY(),"Y")</f>
        <v>43</v>
      </c>
      <c r="Q2874">
        <f ca="1">DATEDIF(Table1[[#This Row],[Joining Date]],TODAY(),"Y")</f>
        <v>3</v>
      </c>
      <c r="R2874" t="str">
        <f ca="1">IF(YEAR(Table1[[#This Row],[Joining Date]])=YEAR(TODAY()),"Yes","No")</f>
        <v>No</v>
      </c>
      <c r="S2874" t="str">
        <f ca="1">IF(Table1[[#This Row],[Experience]]&gt;5,"Yes","No")</f>
        <v>No</v>
      </c>
      <c r="T2874" t="str">
        <f>TEXT(Table1[[#This Row],[Joining Date]],"mmmm")</f>
        <v>November</v>
      </c>
      <c r="U2874" t="str">
        <f>TEXT(Table1[[#This Row],[Joining Date]],"yyyy")</f>
        <v>2022</v>
      </c>
      <c r="V2874" s="5">
        <f ca="1">TODAY()-Table1[[#This Row],[Joining Date]]</f>
        <v>1370</v>
      </c>
      <c r="W2874" t="str">
        <f>LEFT(Table1[[#This Row],[Employee Name]],FIND(" ",Table1[[#This Row],[Employee Name]])-1)</f>
        <v>Ravi</v>
      </c>
      <c r="X2874" t="str">
        <f>RIGHT(Table1[[#This Row],[Employee Name]],LEN(Table1[[#This Row],[Employee Name]])-FIND(" ",Table1[[#This Row],[Employee Name]]))</f>
        <v>Teja</v>
      </c>
      <c r="Y2874" t="str">
        <f>Table1[[#This Row],[Department]]&amp;"-"&amp;Table1[[#This Row],[Employee ID]]</f>
        <v>HR-E01303</v>
      </c>
      <c r="Z2874" t="str">
        <f>LEFT(Table1[[#This Row],[Department]],3)</f>
        <v>HR</v>
      </c>
      <c r="AA2874" t="str">
        <f>_xlfn.XLOOKUP(Table1[[#This Row],[Manager ID]],MANAGERS!A:A,MANAGERS!B:B)</f>
        <v>Manager_4</v>
      </c>
      <c r="AB2874" t="str" cm="1">
        <f t="array" ref="AB2874">_xlfn.XLOOKUP(Table1[[#This Row],[Manager ID]],Table2[[#All],[Manager ID]],Table2[[#All],[Department Head]])</f>
        <v>Finance</v>
      </c>
      <c r="AC2874" s="2">
        <f>_xlfn.XLOOKUP(Table1[[#This Row],[City]],L:L,O:O)</f>
        <v>0.23486488519629886</v>
      </c>
      <c r="AD2874" t="str" cm="1">
        <f t="array" ref="AD2874">_xlfn.IFS(Table1[[#This Row],[Performance Score]]&gt;=90,"Excellent",Table1[[#This Row],[Performance Score]]&gt;=75,"Good",Table1[[#This Row],[Performance Score]]&gt;=60,"Average",Table1[[#This Row],[Performance Score]]&lt;=60,"Need Improvement")</f>
        <v>Need Improvement</v>
      </c>
      <c r="AE2874" t="str">
        <f>IF(AND(Table1[[#This Row],[Attendance %]]&gt;=80,(Table1[[#This Row],[Performance Score]]&gt;=80)),"Eligible","Not Eligible")</f>
        <v>Not Eligible</v>
      </c>
      <c r="AF2874" t="str">
        <f>IF(Table1[[#This Row],[Performance Score]]&gt;=80,"High Performer","Low Performer")</f>
        <v>Low Performer</v>
      </c>
      <c r="AG2874" t="str" cm="1">
        <f t="array" aca="1" ref="AG2874" ca="1">_xlfn.IFS(Table1[[#This Row],[Experience]]&lt;=3,"Junior",Table1[[#This Row],[Experience]]&lt;=7,"Mid Level",Table1[[#This Row],[Experience]]&gt;=7,"Senior")</f>
        <v>Junior</v>
      </c>
      <c r="AH2874" t="str">
        <f>IF(Table1[[#This Row],[Attendance %]]&gt;75,"OK","Below 75")</f>
        <v>Below 75</v>
      </c>
      <c r="AI2874" t="b">
        <f>ISBLANK(Table1[[#This Row],[Employee ID]])</f>
        <v>0</v>
      </c>
      <c r="AJ2874" t="b">
        <f>ISNUMBER(Table1[[#This Row],[Total Salary  ]])</f>
        <v>1</v>
      </c>
      <c r="AK2874" t="str">
        <f>IFERROR(_xlfn.XLOOKUP(Table1[[#This Row],[Manager ID]],MANAGERS!A:A,MANAGERS!B:B),"Not Found")</f>
        <v>Manager_4</v>
      </c>
    </row>
    <row r="2875" spans="1:37" x14ac:dyDescent="0.2">
      <c r="A2875" t="s">
        <v>4990</v>
      </c>
      <c r="B2875" t="s">
        <v>129</v>
      </c>
      <c r="C2875" t="s">
        <v>15</v>
      </c>
      <c r="D2875" t="s">
        <v>40</v>
      </c>
      <c r="E2875" t="s">
        <v>17</v>
      </c>
      <c r="F2875" s="1">
        <v>43065</v>
      </c>
      <c r="G2875" s="1">
        <v>40538</v>
      </c>
      <c r="H2875">
        <v>67689</v>
      </c>
      <c r="I2875">
        <v>15684</v>
      </c>
      <c r="J2875">
        <v>93</v>
      </c>
      <c r="K2875">
        <v>42</v>
      </c>
      <c r="L2875" t="s">
        <v>31</v>
      </c>
      <c r="M2875">
        <v>117</v>
      </c>
      <c r="N2875">
        <f>Table1[[#This Row],[Basic Salary]]+Table1[[#This Row],[Bonus]]</f>
        <v>83373</v>
      </c>
      <c r="O2875" s="2">
        <f>Table1[[#This Row],[Bonus]]/Table1[[#This Row],[Basic Salary]]</f>
        <v>0.2317067765811284</v>
      </c>
      <c r="P2875">
        <f ca="1">DATEDIF(Table1[[#This Row],[Date of Birth]],TODAY(),"Y")</f>
        <v>15</v>
      </c>
      <c r="Q2875">
        <f ca="1">DATEDIF(Table1[[#This Row],[Joining Date]],TODAY(),"Y")</f>
        <v>8</v>
      </c>
      <c r="R2875" t="str">
        <f ca="1">IF(YEAR(Table1[[#This Row],[Joining Date]])=YEAR(TODAY()),"Yes","No")</f>
        <v>No</v>
      </c>
      <c r="S2875" t="str">
        <f ca="1">IF(Table1[[#This Row],[Experience]]&gt;5,"Yes","No")</f>
        <v>Yes</v>
      </c>
      <c r="T2875" t="str">
        <f>TEXT(Table1[[#This Row],[Joining Date]],"mmmm")</f>
        <v>November</v>
      </c>
      <c r="U2875" t="str">
        <f>TEXT(Table1[[#This Row],[Joining Date]],"yyyy")</f>
        <v>2017</v>
      </c>
      <c r="V2875" s="5">
        <f ca="1">TODAY()-Table1[[#This Row],[Joining Date]]</f>
        <v>3174</v>
      </c>
      <c r="W2875" t="str">
        <f>LEFT(Table1[[#This Row],[Employee Name]],FIND(" ",Table1[[#This Row],[Employee Name]])-1)</f>
        <v>Aarav</v>
      </c>
      <c r="X2875" t="str">
        <f>RIGHT(Table1[[#This Row],[Employee Name]],LEN(Table1[[#This Row],[Employee Name]])-FIND(" ",Table1[[#This Row],[Employee Name]]))</f>
        <v>Sharma</v>
      </c>
      <c r="Y2875" t="str">
        <f>Table1[[#This Row],[Department]]&amp;"-"&amp;Table1[[#This Row],[Employee ID]]</f>
        <v>IT-E04934</v>
      </c>
      <c r="Z2875" t="str">
        <f>LEFT(Table1[[#This Row],[Department]],3)</f>
        <v>IT</v>
      </c>
      <c r="AA2875" t="str">
        <f>_xlfn.XLOOKUP(Table1[[#This Row],[Manager ID]],MANAGERS!A:A,MANAGERS!B:B)</f>
        <v>Manager_17</v>
      </c>
      <c r="AB2875" t="str" cm="1">
        <f t="array" ref="AB2875">_xlfn.XLOOKUP(Table1[[#This Row],[Manager ID]],Table2[[#All],[Manager ID]],Table2[[#All],[Department Head]])</f>
        <v>Finance</v>
      </c>
      <c r="AC2875" s="2">
        <f>_xlfn.XLOOKUP(Table1[[#This Row],[City]],L:L,O:O)</f>
        <v>0.241864189087755</v>
      </c>
      <c r="AD2875" t="str" cm="1">
        <f t="array" ref="AD2875">_xlfn.IFS(Table1[[#This Row],[Performance Score]]&gt;=90,"Excellent",Table1[[#This Row],[Performance Score]]&gt;=75,"Good",Table1[[#This Row],[Performance Score]]&gt;=60,"Average",Table1[[#This Row],[Performance Score]]&lt;=60,"Need Improvement")</f>
        <v>Need Improvement</v>
      </c>
      <c r="AE2875" t="str">
        <f>IF(AND(Table1[[#This Row],[Attendance %]]&gt;=80,(Table1[[#This Row],[Performance Score]]&gt;=80)),"Eligible","Not Eligible")</f>
        <v>Not Eligible</v>
      </c>
      <c r="AF2875" t="str">
        <f>IF(Table1[[#This Row],[Performance Score]]&gt;=80,"High Performer","Low Performer")</f>
        <v>Low Performer</v>
      </c>
      <c r="AG2875" t="str" cm="1">
        <f t="array" aca="1" ref="AG2875" ca="1">_xlfn.IFS(Table1[[#This Row],[Experience]]&lt;=3,"Junior",Table1[[#This Row],[Experience]]&lt;=7,"Mid Level",Table1[[#This Row],[Experience]]&gt;=7,"Senior")</f>
        <v>Senior</v>
      </c>
      <c r="AH2875" t="str">
        <f>IF(Table1[[#This Row],[Attendance %]]&gt;75,"OK","Below 75")</f>
        <v>OK</v>
      </c>
      <c r="AI2875" t="b">
        <f>ISBLANK(Table1[[#This Row],[Employee ID]])</f>
        <v>0</v>
      </c>
      <c r="AJ2875" t="b">
        <f>ISNUMBER(Table1[[#This Row],[Total Salary  ]])</f>
        <v>1</v>
      </c>
      <c r="AK2875" t="str">
        <f>IFERROR(_xlfn.XLOOKUP(Table1[[#This Row],[Manager ID]],MANAGERS!A:A,MANAGERS!B:B),"Not Found")</f>
        <v>Manager_17</v>
      </c>
    </row>
    <row r="2876" spans="1:37" x14ac:dyDescent="0.2">
      <c r="A2876" t="s">
        <v>2344</v>
      </c>
      <c r="B2876" t="s">
        <v>45</v>
      </c>
      <c r="C2876" t="s">
        <v>21</v>
      </c>
      <c r="D2876" t="s">
        <v>33</v>
      </c>
      <c r="E2876" t="s">
        <v>65</v>
      </c>
      <c r="F2876" s="1">
        <v>43465</v>
      </c>
      <c r="G2876" s="1">
        <v>31533</v>
      </c>
      <c r="H2876">
        <v>64002</v>
      </c>
      <c r="I2876">
        <v>19364</v>
      </c>
      <c r="J2876">
        <v>93</v>
      </c>
      <c r="K2876">
        <v>86</v>
      </c>
      <c r="L2876" t="s">
        <v>18</v>
      </c>
      <c r="M2876">
        <v>110</v>
      </c>
      <c r="N2876">
        <f>Table1[[#This Row],[Basic Salary]]+Table1[[#This Row],[Bonus]]</f>
        <v>83366</v>
      </c>
      <c r="O2876" s="2">
        <f>Table1[[#This Row],[Bonus]]/Table1[[#This Row],[Basic Salary]]</f>
        <v>0.30255304521733695</v>
      </c>
      <c r="P2876">
        <f ca="1">DATEDIF(Table1[[#This Row],[Date of Birth]],TODAY(),"Y")</f>
        <v>40</v>
      </c>
      <c r="Q2876">
        <f ca="1">DATEDIF(Table1[[#This Row],[Joining Date]],TODAY(),"Y")</f>
        <v>7</v>
      </c>
      <c r="R2876" t="str">
        <f ca="1">IF(YEAR(Table1[[#This Row],[Joining Date]])=YEAR(TODAY()),"Yes","No")</f>
        <v>No</v>
      </c>
      <c r="S2876" t="str">
        <f ca="1">IF(Table1[[#This Row],[Experience]]&gt;5,"Yes","No")</f>
        <v>Yes</v>
      </c>
      <c r="T2876" t="str">
        <f>TEXT(Table1[[#This Row],[Joining Date]],"mmmm")</f>
        <v>December</v>
      </c>
      <c r="U2876" t="str">
        <f>TEXT(Table1[[#This Row],[Joining Date]],"yyyy")</f>
        <v>2018</v>
      </c>
      <c r="V2876" s="5">
        <f ca="1">TODAY()-Table1[[#This Row],[Joining Date]]</f>
        <v>2774</v>
      </c>
      <c r="W2876" t="str">
        <f>LEFT(Table1[[#This Row],[Employee Name]],FIND(" ",Table1[[#This Row],[Employee Name]])-1)</f>
        <v>Ananya</v>
      </c>
      <c r="X2876" t="str">
        <f>RIGHT(Table1[[#This Row],[Employee Name]],LEN(Table1[[#This Row],[Employee Name]])-FIND(" ",Table1[[#This Row],[Employee Name]]))</f>
        <v>Rao</v>
      </c>
      <c r="Y2876" t="str">
        <f>Table1[[#This Row],[Department]]&amp;"-"&amp;Table1[[#This Row],[Employee ID]]</f>
        <v>Marketing-E02288</v>
      </c>
      <c r="Z2876" t="str">
        <f>LEFT(Table1[[#This Row],[Department]],3)</f>
        <v>Mar</v>
      </c>
      <c r="AA2876" t="str">
        <f>_xlfn.XLOOKUP(Table1[[#This Row],[Manager ID]],MANAGERS!A:A,MANAGERS!B:B)</f>
        <v>Manager_10</v>
      </c>
      <c r="AB2876" t="str" cm="1">
        <f t="array" ref="AB2876">_xlfn.XLOOKUP(Table1[[#This Row],[Manager ID]],Table2[[#All],[Manager ID]],Table2[[#All],[Department Head]])</f>
        <v>HR</v>
      </c>
      <c r="AC2876" s="2">
        <f>_xlfn.XLOOKUP(Table1[[#This Row],[City]],L:L,O:O)</f>
        <v>0.21356479274849693</v>
      </c>
      <c r="AD2876" t="str" cm="1">
        <f t="array" ref="AD2876">_xlfn.IFS(Table1[[#This Row],[Performance Score]]&gt;=90,"Excellent",Table1[[#This Row],[Performance Score]]&gt;=75,"Good",Table1[[#This Row],[Performance Score]]&gt;=60,"Average",Table1[[#This Row],[Performance Score]]&lt;=60,"Need Improvement")</f>
        <v>Good</v>
      </c>
      <c r="AE2876" t="str">
        <f>IF(AND(Table1[[#This Row],[Attendance %]]&gt;=80,(Table1[[#This Row],[Performance Score]]&gt;=80)),"Eligible","Not Eligible")</f>
        <v>Eligible</v>
      </c>
      <c r="AF2876" t="str">
        <f>IF(Table1[[#This Row],[Performance Score]]&gt;=80,"High Performer","Low Performer")</f>
        <v>High Performer</v>
      </c>
      <c r="AG2876" t="str" cm="1">
        <f t="array" aca="1" ref="AG2876" ca="1">_xlfn.IFS(Table1[[#This Row],[Experience]]&lt;=3,"Junior",Table1[[#This Row],[Experience]]&lt;=7,"Mid Level",Table1[[#This Row],[Experience]]&gt;=7,"Senior")</f>
        <v>Mid Level</v>
      </c>
      <c r="AH2876" t="str">
        <f>IF(Table1[[#This Row],[Attendance %]]&gt;75,"OK","Below 75")</f>
        <v>OK</v>
      </c>
      <c r="AI2876" t="b">
        <f>ISBLANK(Table1[[#This Row],[Employee ID]])</f>
        <v>0</v>
      </c>
      <c r="AJ2876" t="b">
        <f>ISNUMBER(Table1[[#This Row],[Total Salary  ]])</f>
        <v>1</v>
      </c>
      <c r="AK2876" t="str">
        <f>IFERROR(_xlfn.XLOOKUP(Table1[[#This Row],[Manager ID]],MANAGERS!A:A,MANAGERS!B:B),"Not Found")</f>
        <v>Manager_10</v>
      </c>
    </row>
    <row r="2877" spans="1:37" x14ac:dyDescent="0.2">
      <c r="A2877" t="s">
        <v>1165</v>
      </c>
      <c r="B2877" t="s">
        <v>42</v>
      </c>
      <c r="C2877" t="s">
        <v>15</v>
      </c>
      <c r="D2877" t="s">
        <v>40</v>
      </c>
      <c r="E2877" t="s">
        <v>30</v>
      </c>
      <c r="F2877" s="1">
        <v>44104</v>
      </c>
      <c r="G2877" s="1">
        <v>39454</v>
      </c>
      <c r="H2877">
        <v>66110</v>
      </c>
      <c r="I2877">
        <v>17244</v>
      </c>
      <c r="J2877">
        <v>65</v>
      </c>
      <c r="K2877">
        <v>83</v>
      </c>
      <c r="L2877" t="s">
        <v>27</v>
      </c>
      <c r="M2877">
        <v>117</v>
      </c>
      <c r="N2877">
        <f>Table1[[#This Row],[Basic Salary]]+Table1[[#This Row],[Bonus]]</f>
        <v>83354</v>
      </c>
      <c r="O2877" s="2">
        <f>Table1[[#This Row],[Bonus]]/Table1[[#This Row],[Basic Salary]]</f>
        <v>0.26083799727726514</v>
      </c>
      <c r="P2877">
        <f ca="1">DATEDIF(Table1[[#This Row],[Date of Birth]],TODAY(),"Y")</f>
        <v>18</v>
      </c>
      <c r="Q2877">
        <f ca="1">DATEDIF(Table1[[#This Row],[Joining Date]],TODAY(),"Y")</f>
        <v>5</v>
      </c>
      <c r="R2877" t="str">
        <f ca="1">IF(YEAR(Table1[[#This Row],[Joining Date]])=YEAR(TODAY()),"Yes","No")</f>
        <v>No</v>
      </c>
      <c r="S2877" t="str">
        <f ca="1">IF(Table1[[#This Row],[Experience]]&gt;5,"Yes","No")</f>
        <v>No</v>
      </c>
      <c r="T2877" t="str">
        <f>TEXT(Table1[[#This Row],[Joining Date]],"mmmm")</f>
        <v>September</v>
      </c>
      <c r="U2877" t="str">
        <f>TEXT(Table1[[#This Row],[Joining Date]],"yyyy")</f>
        <v>2020</v>
      </c>
      <c r="V2877" s="5">
        <f ca="1">TODAY()-Table1[[#This Row],[Joining Date]]</f>
        <v>2135</v>
      </c>
      <c r="W2877" t="str">
        <f>LEFT(Table1[[#This Row],[Employee Name]],FIND(" ",Table1[[#This Row],[Employee Name]])-1)</f>
        <v>Krishna</v>
      </c>
      <c r="X2877" t="str">
        <f>RIGHT(Table1[[#This Row],[Employee Name]],LEN(Table1[[#This Row],[Employee Name]])-FIND(" ",Table1[[#This Row],[Employee Name]]))</f>
        <v>Chaitanya</v>
      </c>
      <c r="Y2877" t="str">
        <f>Table1[[#This Row],[Department]]&amp;"-"&amp;Table1[[#This Row],[Employee ID]]</f>
        <v>IT-E01109</v>
      </c>
      <c r="Z2877" t="str">
        <f>LEFT(Table1[[#This Row],[Department]],3)</f>
        <v>IT</v>
      </c>
      <c r="AA2877" t="str">
        <f>_xlfn.XLOOKUP(Table1[[#This Row],[Manager ID]],MANAGERS!A:A,MANAGERS!B:B)</f>
        <v>Manager_17</v>
      </c>
      <c r="AB2877" t="str" cm="1">
        <f t="array" ref="AB2877">_xlfn.XLOOKUP(Table1[[#This Row],[Manager ID]],Table2[[#All],[Manager ID]],Table2[[#All],[Department Head]])</f>
        <v>Finance</v>
      </c>
      <c r="AC2877" s="2">
        <f>_xlfn.XLOOKUP(Table1[[#This Row],[City]],L:L,O:O)</f>
        <v>0.23674293405114402</v>
      </c>
      <c r="AD2877" t="str" cm="1">
        <f t="array" ref="AD2877">_xlfn.IFS(Table1[[#This Row],[Performance Score]]&gt;=90,"Excellent",Table1[[#This Row],[Performance Score]]&gt;=75,"Good",Table1[[#This Row],[Performance Score]]&gt;=60,"Average",Table1[[#This Row],[Performance Score]]&lt;=60,"Need Improvement")</f>
        <v>Good</v>
      </c>
      <c r="AE2877" t="str">
        <f>IF(AND(Table1[[#This Row],[Attendance %]]&gt;=80,(Table1[[#This Row],[Performance Score]]&gt;=80)),"Eligible","Not Eligible")</f>
        <v>Not Eligible</v>
      </c>
      <c r="AF2877" t="str">
        <f>IF(Table1[[#This Row],[Performance Score]]&gt;=80,"High Performer","Low Performer")</f>
        <v>High Performer</v>
      </c>
      <c r="AG2877" t="str" cm="1">
        <f t="array" aca="1" ref="AG2877" ca="1">_xlfn.IFS(Table1[[#This Row],[Experience]]&lt;=3,"Junior",Table1[[#This Row],[Experience]]&lt;=7,"Mid Level",Table1[[#This Row],[Experience]]&gt;=7,"Senior")</f>
        <v>Mid Level</v>
      </c>
      <c r="AH2877" t="str">
        <f>IF(Table1[[#This Row],[Attendance %]]&gt;75,"OK","Below 75")</f>
        <v>Below 75</v>
      </c>
      <c r="AI2877" t="b">
        <f>ISBLANK(Table1[[#This Row],[Employee ID]])</f>
        <v>0</v>
      </c>
      <c r="AJ2877" t="b">
        <f>ISNUMBER(Table1[[#This Row],[Total Salary  ]])</f>
        <v>1</v>
      </c>
      <c r="AK2877" t="str">
        <f>IFERROR(_xlfn.XLOOKUP(Table1[[#This Row],[Manager ID]],MANAGERS!A:A,MANAGERS!B:B),"Not Found")</f>
        <v>Manager_17</v>
      </c>
    </row>
    <row r="2878" spans="1:37" x14ac:dyDescent="0.2">
      <c r="A2878" t="s">
        <v>405</v>
      </c>
      <c r="B2878" t="s">
        <v>87</v>
      </c>
      <c r="C2878" t="s">
        <v>21</v>
      </c>
      <c r="D2878" t="s">
        <v>25</v>
      </c>
      <c r="E2878" t="s">
        <v>17</v>
      </c>
      <c r="F2878" s="1">
        <v>45628</v>
      </c>
      <c r="G2878" s="1">
        <v>37835</v>
      </c>
      <c r="H2878">
        <v>57656</v>
      </c>
      <c r="I2878">
        <v>25668</v>
      </c>
      <c r="J2878">
        <v>94</v>
      </c>
      <c r="K2878">
        <v>90</v>
      </c>
      <c r="L2878" t="s">
        <v>53</v>
      </c>
      <c r="M2878">
        <v>113</v>
      </c>
      <c r="N2878">
        <f>Table1[[#This Row],[Basic Salary]]+Table1[[#This Row],[Bonus]]</f>
        <v>83324</v>
      </c>
      <c r="O2878" s="2">
        <f>Table1[[#This Row],[Bonus]]/Table1[[#This Row],[Basic Salary]]</f>
        <v>0.4451921742750104</v>
      </c>
      <c r="P2878">
        <f ca="1">DATEDIF(Table1[[#This Row],[Date of Birth]],TODAY(),"Y")</f>
        <v>23</v>
      </c>
      <c r="Q2878">
        <f ca="1">DATEDIF(Table1[[#This Row],[Joining Date]],TODAY(),"Y")</f>
        <v>1</v>
      </c>
      <c r="R2878" t="str">
        <f ca="1">IF(YEAR(Table1[[#This Row],[Joining Date]])=YEAR(TODAY()),"Yes","No")</f>
        <v>No</v>
      </c>
      <c r="S2878" t="str">
        <f ca="1">IF(Table1[[#This Row],[Experience]]&gt;5,"Yes","No")</f>
        <v>No</v>
      </c>
      <c r="T2878" t="str">
        <f>TEXT(Table1[[#This Row],[Joining Date]],"mmmm")</f>
        <v>December</v>
      </c>
      <c r="U2878" t="str">
        <f>TEXT(Table1[[#This Row],[Joining Date]],"yyyy")</f>
        <v>2024</v>
      </c>
      <c r="V2878" s="5">
        <f ca="1">TODAY()-Table1[[#This Row],[Joining Date]]</f>
        <v>611</v>
      </c>
      <c r="W2878" t="str">
        <f>LEFT(Table1[[#This Row],[Employee Name]],FIND(" ",Table1[[#This Row],[Employee Name]])-1)</f>
        <v>Arjun</v>
      </c>
      <c r="X2878" t="str">
        <f>RIGHT(Table1[[#This Row],[Employee Name]],LEN(Table1[[#This Row],[Employee Name]])-FIND(" ",Table1[[#This Row],[Employee Name]]))</f>
        <v>Mehta</v>
      </c>
      <c r="Y2878" t="str">
        <f>Table1[[#This Row],[Department]]&amp;"-"&amp;Table1[[#This Row],[Employee ID]]</f>
        <v>Finance-E00349</v>
      </c>
      <c r="Z2878" t="str">
        <f>LEFT(Table1[[#This Row],[Department]],3)</f>
        <v>Fin</v>
      </c>
      <c r="AA2878" t="str">
        <f>_xlfn.XLOOKUP(Table1[[#This Row],[Manager ID]],MANAGERS!A:A,MANAGERS!B:B)</f>
        <v>Manager_13</v>
      </c>
      <c r="AB2878" t="str" cm="1">
        <f t="array" ref="AB2878">_xlfn.XLOOKUP(Table1[[#This Row],[Manager ID]],Table2[[#All],[Manager ID]],Table2[[#All],[Department Head]])</f>
        <v>HR</v>
      </c>
      <c r="AC2878" s="2">
        <f>_xlfn.XLOOKUP(Table1[[#This Row],[City]],L:L,O:O)</f>
        <v>0.23685887225230964</v>
      </c>
      <c r="AD2878" t="str" cm="1">
        <f t="array" ref="AD2878">_xlfn.IFS(Table1[[#This Row],[Performance Score]]&gt;=90,"Excellent",Table1[[#This Row],[Performance Score]]&gt;=75,"Good",Table1[[#This Row],[Performance Score]]&gt;=60,"Average",Table1[[#This Row],[Performance Score]]&lt;=60,"Need Improvement")</f>
        <v>Excellent</v>
      </c>
      <c r="AE2878" t="str">
        <f>IF(AND(Table1[[#This Row],[Attendance %]]&gt;=80,(Table1[[#This Row],[Performance Score]]&gt;=80)),"Eligible","Not Eligible")</f>
        <v>Eligible</v>
      </c>
      <c r="AF2878" t="str">
        <f>IF(Table1[[#This Row],[Performance Score]]&gt;=80,"High Performer","Low Performer")</f>
        <v>High Performer</v>
      </c>
      <c r="AG2878" t="str" cm="1">
        <f t="array" aca="1" ref="AG2878" ca="1">_xlfn.IFS(Table1[[#This Row],[Experience]]&lt;=3,"Junior",Table1[[#This Row],[Experience]]&lt;=7,"Mid Level",Table1[[#This Row],[Experience]]&gt;=7,"Senior")</f>
        <v>Junior</v>
      </c>
      <c r="AH2878" t="str">
        <f>IF(Table1[[#This Row],[Attendance %]]&gt;75,"OK","Below 75")</f>
        <v>OK</v>
      </c>
      <c r="AI2878" t="b">
        <f>ISBLANK(Table1[[#This Row],[Employee ID]])</f>
        <v>0</v>
      </c>
      <c r="AJ2878" t="b">
        <f>ISNUMBER(Table1[[#This Row],[Total Salary  ]])</f>
        <v>1</v>
      </c>
      <c r="AK2878" t="str">
        <f>IFERROR(_xlfn.XLOOKUP(Table1[[#This Row],[Manager ID]],MANAGERS!A:A,MANAGERS!B:B),"Not Found")</f>
        <v>Manager_13</v>
      </c>
    </row>
    <row r="2879" spans="1:37" x14ac:dyDescent="0.2">
      <c r="A2879" t="s">
        <v>4258</v>
      </c>
      <c r="B2879" t="s">
        <v>93</v>
      </c>
      <c r="C2879" t="s">
        <v>15</v>
      </c>
      <c r="D2879" t="s">
        <v>16</v>
      </c>
      <c r="E2879" t="s">
        <v>65</v>
      </c>
      <c r="F2879" s="1">
        <v>44727</v>
      </c>
      <c r="G2879" s="1">
        <v>37691</v>
      </c>
      <c r="H2879">
        <v>69488</v>
      </c>
      <c r="I2879">
        <v>13821</v>
      </c>
      <c r="J2879">
        <v>62</v>
      </c>
      <c r="K2879">
        <v>68</v>
      </c>
      <c r="L2879" t="s">
        <v>53</v>
      </c>
      <c r="M2879">
        <v>102</v>
      </c>
      <c r="N2879">
        <f>Table1[[#This Row],[Basic Salary]]+Table1[[#This Row],[Bonus]]</f>
        <v>83309</v>
      </c>
      <c r="O2879" s="2">
        <f>Table1[[#This Row],[Bonus]]/Table1[[#This Row],[Basic Salary]]</f>
        <v>0.19889765139304627</v>
      </c>
      <c r="P2879">
        <f ca="1">DATEDIF(Table1[[#This Row],[Date of Birth]],TODAY(),"Y")</f>
        <v>23</v>
      </c>
      <c r="Q2879">
        <f ca="1">DATEDIF(Table1[[#This Row],[Joining Date]],TODAY(),"Y")</f>
        <v>4</v>
      </c>
      <c r="R2879" t="str">
        <f ca="1">IF(YEAR(Table1[[#This Row],[Joining Date]])=YEAR(TODAY()),"Yes","No")</f>
        <v>No</v>
      </c>
      <c r="S2879" t="str">
        <f ca="1">IF(Table1[[#This Row],[Experience]]&gt;5,"Yes","No")</f>
        <v>No</v>
      </c>
      <c r="T2879" t="str">
        <f>TEXT(Table1[[#This Row],[Joining Date]],"mmmm")</f>
        <v>June</v>
      </c>
      <c r="U2879" t="str">
        <f>TEXT(Table1[[#This Row],[Joining Date]],"yyyy")</f>
        <v>2022</v>
      </c>
      <c r="V2879" s="5">
        <f ca="1">TODAY()-Table1[[#This Row],[Joining Date]]</f>
        <v>1512</v>
      </c>
      <c r="W2879" t="str">
        <f>LEFT(Table1[[#This Row],[Employee Name]],FIND(" ",Table1[[#This Row],[Employee Name]])-1)</f>
        <v>Priya</v>
      </c>
      <c r="X2879" t="str">
        <f>RIGHT(Table1[[#This Row],[Employee Name]],LEN(Table1[[#This Row],[Employee Name]])-FIND(" ",Table1[[#This Row],[Employee Name]]))</f>
        <v>Reddy</v>
      </c>
      <c r="Y2879" t="str">
        <f>Table1[[#This Row],[Department]]&amp;"-"&amp;Table1[[#This Row],[Employee ID]]</f>
        <v>HR-E04202</v>
      </c>
      <c r="Z2879" t="str">
        <f>LEFT(Table1[[#This Row],[Department]],3)</f>
        <v>HR</v>
      </c>
      <c r="AA2879" t="str">
        <f>_xlfn.XLOOKUP(Table1[[#This Row],[Manager ID]],MANAGERS!A:A,MANAGERS!B:B)</f>
        <v>Manager_2</v>
      </c>
      <c r="AB2879" t="str" cm="1">
        <f t="array" ref="AB2879">_xlfn.XLOOKUP(Table1[[#This Row],[Manager ID]],Table2[[#All],[Manager ID]],Table2[[#All],[Department Head]])</f>
        <v>Sales</v>
      </c>
      <c r="AC2879" s="2">
        <f>_xlfn.XLOOKUP(Table1[[#This Row],[City]],L:L,O:O)</f>
        <v>0.23685887225230964</v>
      </c>
      <c r="AD2879" t="str" cm="1">
        <f t="array" ref="AD2879">_xlfn.IFS(Table1[[#This Row],[Performance Score]]&gt;=90,"Excellent",Table1[[#This Row],[Performance Score]]&gt;=75,"Good",Table1[[#This Row],[Performance Score]]&gt;=60,"Average",Table1[[#This Row],[Performance Score]]&lt;=60,"Need Improvement")</f>
        <v>Average</v>
      </c>
      <c r="AE2879" t="str">
        <f>IF(AND(Table1[[#This Row],[Attendance %]]&gt;=80,(Table1[[#This Row],[Performance Score]]&gt;=80)),"Eligible","Not Eligible")</f>
        <v>Not Eligible</v>
      </c>
      <c r="AF2879" t="str">
        <f>IF(Table1[[#This Row],[Performance Score]]&gt;=80,"High Performer","Low Performer")</f>
        <v>Low Performer</v>
      </c>
      <c r="AG2879" t="str" cm="1">
        <f t="array" aca="1" ref="AG2879" ca="1">_xlfn.IFS(Table1[[#This Row],[Experience]]&lt;=3,"Junior",Table1[[#This Row],[Experience]]&lt;=7,"Mid Level",Table1[[#This Row],[Experience]]&gt;=7,"Senior")</f>
        <v>Mid Level</v>
      </c>
      <c r="AH2879" t="str">
        <f>IF(Table1[[#This Row],[Attendance %]]&gt;75,"OK","Below 75")</f>
        <v>Below 75</v>
      </c>
      <c r="AI2879" t="b">
        <f>ISBLANK(Table1[[#This Row],[Employee ID]])</f>
        <v>0</v>
      </c>
      <c r="AJ2879" t="b">
        <f>ISNUMBER(Table1[[#This Row],[Total Salary  ]])</f>
        <v>1</v>
      </c>
      <c r="AK2879" t="str">
        <f>IFERROR(_xlfn.XLOOKUP(Table1[[#This Row],[Manager ID]],MANAGERS!A:A,MANAGERS!B:B),"Not Found")</f>
        <v>Manager_2</v>
      </c>
    </row>
    <row r="2880" spans="1:37" x14ac:dyDescent="0.2">
      <c r="A2880" t="s">
        <v>501</v>
      </c>
      <c r="B2880" t="s">
        <v>60</v>
      </c>
      <c r="C2880" t="s">
        <v>15</v>
      </c>
      <c r="D2880" t="s">
        <v>46</v>
      </c>
      <c r="E2880" t="s">
        <v>17</v>
      </c>
      <c r="F2880" s="1">
        <v>45954</v>
      </c>
      <c r="G2880" s="1">
        <v>32391</v>
      </c>
      <c r="H2880">
        <v>63558</v>
      </c>
      <c r="I2880">
        <v>19706</v>
      </c>
      <c r="J2880">
        <v>71</v>
      </c>
      <c r="K2880">
        <v>83</v>
      </c>
      <c r="L2880" t="s">
        <v>53</v>
      </c>
      <c r="M2880">
        <v>106</v>
      </c>
      <c r="N2880">
        <f>Table1[[#This Row],[Basic Salary]]+Table1[[#This Row],[Bonus]]</f>
        <v>83264</v>
      </c>
      <c r="O2880" s="2">
        <f>Table1[[#This Row],[Bonus]]/Table1[[#This Row],[Basic Salary]]</f>
        <v>0.31004751565499228</v>
      </c>
      <c r="P2880">
        <f ca="1">DATEDIF(Table1[[#This Row],[Date of Birth]],TODAY(),"Y")</f>
        <v>37</v>
      </c>
      <c r="Q2880">
        <f ca="1">DATEDIF(Table1[[#This Row],[Joining Date]],TODAY(),"Y")</f>
        <v>0</v>
      </c>
      <c r="R2880" t="str">
        <f ca="1">IF(YEAR(Table1[[#This Row],[Joining Date]])=YEAR(TODAY()),"Yes","No")</f>
        <v>No</v>
      </c>
      <c r="S2880" t="str">
        <f ca="1">IF(Table1[[#This Row],[Experience]]&gt;5,"Yes","No")</f>
        <v>No</v>
      </c>
      <c r="T2880" t="str">
        <f>TEXT(Table1[[#This Row],[Joining Date]],"mmmm")</f>
        <v>October</v>
      </c>
      <c r="U2880" t="str">
        <f>TEXT(Table1[[#This Row],[Joining Date]],"yyyy")</f>
        <v>2025</v>
      </c>
      <c r="V2880" s="5">
        <f ca="1">TODAY()-Table1[[#This Row],[Joining Date]]</f>
        <v>285</v>
      </c>
      <c r="W2880" t="str">
        <f>LEFT(Table1[[#This Row],[Employee Name]],FIND(" ",Table1[[#This Row],[Employee Name]])-1)</f>
        <v>Gayathri</v>
      </c>
      <c r="X2880" t="str">
        <f>RIGHT(Table1[[#This Row],[Employee Name]],LEN(Table1[[#This Row],[Employee Name]])-FIND(" ",Table1[[#This Row],[Employee Name]]))</f>
        <v>Iyer</v>
      </c>
      <c r="Y2880" t="str">
        <f>Table1[[#This Row],[Department]]&amp;"-"&amp;Table1[[#This Row],[Employee ID]]</f>
        <v>Support-E00445</v>
      </c>
      <c r="Z2880" t="str">
        <f>LEFT(Table1[[#This Row],[Department]],3)</f>
        <v>Sup</v>
      </c>
      <c r="AA2880" t="str">
        <f>_xlfn.XLOOKUP(Table1[[#This Row],[Manager ID]],MANAGERS!A:A,MANAGERS!B:B)</f>
        <v>Manager_6</v>
      </c>
      <c r="AB2880" t="str" cm="1">
        <f t="array" ref="AB2880">_xlfn.XLOOKUP(Table1[[#This Row],[Manager ID]],Table2[[#All],[Manager ID]],Table2[[#All],[Department Head]])</f>
        <v>HR</v>
      </c>
      <c r="AC2880" s="2">
        <f>_xlfn.XLOOKUP(Table1[[#This Row],[City]],L:L,O:O)</f>
        <v>0.23685887225230964</v>
      </c>
      <c r="AD2880" t="str" cm="1">
        <f t="array" ref="AD2880">_xlfn.IFS(Table1[[#This Row],[Performance Score]]&gt;=90,"Excellent",Table1[[#This Row],[Performance Score]]&gt;=75,"Good",Table1[[#This Row],[Performance Score]]&gt;=60,"Average",Table1[[#This Row],[Performance Score]]&lt;=60,"Need Improvement")</f>
        <v>Good</v>
      </c>
      <c r="AE2880" t="str">
        <f>IF(AND(Table1[[#This Row],[Attendance %]]&gt;=80,(Table1[[#This Row],[Performance Score]]&gt;=80)),"Eligible","Not Eligible")</f>
        <v>Not Eligible</v>
      </c>
      <c r="AF2880" t="str">
        <f>IF(Table1[[#This Row],[Performance Score]]&gt;=80,"High Performer","Low Performer")</f>
        <v>High Performer</v>
      </c>
      <c r="AG2880" t="str" cm="1">
        <f t="array" aca="1" ref="AG2880" ca="1">_xlfn.IFS(Table1[[#This Row],[Experience]]&lt;=3,"Junior",Table1[[#This Row],[Experience]]&lt;=7,"Mid Level",Table1[[#This Row],[Experience]]&gt;=7,"Senior")</f>
        <v>Junior</v>
      </c>
      <c r="AH2880" t="str">
        <f>IF(Table1[[#This Row],[Attendance %]]&gt;75,"OK","Below 75")</f>
        <v>Below 75</v>
      </c>
      <c r="AI2880" t="b">
        <f>ISBLANK(Table1[[#This Row],[Employee ID]])</f>
        <v>0</v>
      </c>
      <c r="AJ2880" t="b">
        <f>ISNUMBER(Table1[[#This Row],[Total Salary  ]])</f>
        <v>1</v>
      </c>
      <c r="AK2880" t="str">
        <f>IFERROR(_xlfn.XLOOKUP(Table1[[#This Row],[Manager ID]],MANAGERS!A:A,MANAGERS!B:B),"Not Found")</f>
        <v>Manager_6</v>
      </c>
    </row>
    <row r="2881" spans="1:37" x14ac:dyDescent="0.2">
      <c r="A2881" t="s">
        <v>1002</v>
      </c>
      <c r="B2881" t="s">
        <v>39</v>
      </c>
      <c r="C2881" t="s">
        <v>21</v>
      </c>
      <c r="D2881" t="s">
        <v>33</v>
      </c>
      <c r="E2881" t="s">
        <v>26</v>
      </c>
      <c r="F2881" s="1">
        <v>45510</v>
      </c>
      <c r="G2881" s="1">
        <v>32406</v>
      </c>
      <c r="H2881">
        <v>76992</v>
      </c>
      <c r="I2881">
        <v>6237</v>
      </c>
      <c r="J2881">
        <v>60</v>
      </c>
      <c r="K2881">
        <v>56</v>
      </c>
      <c r="L2881" t="s">
        <v>53</v>
      </c>
      <c r="M2881">
        <v>105</v>
      </c>
      <c r="N2881">
        <f>Table1[[#This Row],[Basic Salary]]+Table1[[#This Row],[Bonus]]</f>
        <v>83229</v>
      </c>
      <c r="O2881" s="2">
        <f>Table1[[#This Row],[Bonus]]/Table1[[#This Row],[Basic Salary]]</f>
        <v>8.1008416458852872E-2</v>
      </c>
      <c r="P2881">
        <f ca="1">DATEDIF(Table1[[#This Row],[Date of Birth]],TODAY(),"Y")</f>
        <v>37</v>
      </c>
      <c r="Q2881">
        <f ca="1">DATEDIF(Table1[[#This Row],[Joining Date]],TODAY(),"Y")</f>
        <v>1</v>
      </c>
      <c r="R2881" t="str">
        <f ca="1">IF(YEAR(Table1[[#This Row],[Joining Date]])=YEAR(TODAY()),"Yes","No")</f>
        <v>No</v>
      </c>
      <c r="S2881" t="str">
        <f ca="1">IF(Table1[[#This Row],[Experience]]&gt;5,"Yes","No")</f>
        <v>No</v>
      </c>
      <c r="T2881" t="str">
        <f>TEXT(Table1[[#This Row],[Joining Date]],"mmmm")</f>
        <v>August</v>
      </c>
      <c r="U2881" t="str">
        <f>TEXT(Table1[[#This Row],[Joining Date]],"yyyy")</f>
        <v>2024</v>
      </c>
      <c r="V2881" s="5">
        <f ca="1">TODAY()-Table1[[#This Row],[Joining Date]]</f>
        <v>729</v>
      </c>
      <c r="W2881" t="str">
        <f>LEFT(Table1[[#This Row],[Employee Name]],FIND(" ",Table1[[#This Row],[Employee Name]])-1)</f>
        <v>Karan</v>
      </c>
      <c r="X2881" t="str">
        <f>RIGHT(Table1[[#This Row],[Employee Name]],LEN(Table1[[#This Row],[Employee Name]])-FIND(" ",Table1[[#This Row],[Employee Name]]))</f>
        <v>Malhotra</v>
      </c>
      <c r="Y2881" t="str">
        <f>Table1[[#This Row],[Department]]&amp;"-"&amp;Table1[[#This Row],[Employee ID]]</f>
        <v>Marketing-E00946</v>
      </c>
      <c r="Z2881" t="str">
        <f>LEFT(Table1[[#This Row],[Department]],3)</f>
        <v>Mar</v>
      </c>
      <c r="AA2881" t="str">
        <f>_xlfn.XLOOKUP(Table1[[#This Row],[Manager ID]],MANAGERS!A:A,MANAGERS!B:B)</f>
        <v>Manager_5</v>
      </c>
      <c r="AB2881" t="str" cm="1">
        <f t="array" ref="AB2881">_xlfn.XLOOKUP(Table1[[#This Row],[Manager ID]],Table2[[#All],[Manager ID]],Table2[[#All],[Department Head]])</f>
        <v>Sales</v>
      </c>
      <c r="AC2881" s="2">
        <f>_xlfn.XLOOKUP(Table1[[#This Row],[City]],L:L,O:O)</f>
        <v>0.23685887225230964</v>
      </c>
      <c r="AD2881" t="str" cm="1">
        <f t="array" ref="AD2881">_xlfn.IFS(Table1[[#This Row],[Performance Score]]&gt;=90,"Excellent",Table1[[#This Row],[Performance Score]]&gt;=75,"Good",Table1[[#This Row],[Performance Score]]&gt;=60,"Average",Table1[[#This Row],[Performance Score]]&lt;=60,"Need Improvement")</f>
        <v>Need Improvement</v>
      </c>
      <c r="AE2881" t="str">
        <f>IF(AND(Table1[[#This Row],[Attendance %]]&gt;=80,(Table1[[#This Row],[Performance Score]]&gt;=80)),"Eligible","Not Eligible")</f>
        <v>Not Eligible</v>
      </c>
      <c r="AF2881" t="str">
        <f>IF(Table1[[#This Row],[Performance Score]]&gt;=80,"High Performer","Low Performer")</f>
        <v>Low Performer</v>
      </c>
      <c r="AG2881" t="str" cm="1">
        <f t="array" aca="1" ref="AG2881" ca="1">_xlfn.IFS(Table1[[#This Row],[Experience]]&lt;=3,"Junior",Table1[[#This Row],[Experience]]&lt;=7,"Mid Level",Table1[[#This Row],[Experience]]&gt;=7,"Senior")</f>
        <v>Junior</v>
      </c>
      <c r="AH2881" t="str">
        <f>IF(Table1[[#This Row],[Attendance %]]&gt;75,"OK","Below 75")</f>
        <v>Below 75</v>
      </c>
      <c r="AI2881" t="b">
        <f>ISBLANK(Table1[[#This Row],[Employee ID]])</f>
        <v>0</v>
      </c>
      <c r="AJ2881" t="b">
        <f>ISNUMBER(Table1[[#This Row],[Total Salary  ]])</f>
        <v>1</v>
      </c>
      <c r="AK2881" t="str">
        <f>IFERROR(_xlfn.XLOOKUP(Table1[[#This Row],[Manager ID]],MANAGERS!A:A,MANAGERS!B:B),"Not Found")</f>
        <v>Manager_5</v>
      </c>
    </row>
    <row r="2882" spans="1:37" x14ac:dyDescent="0.2">
      <c r="A2882" t="s">
        <v>1091</v>
      </c>
      <c r="B2882" t="s">
        <v>77</v>
      </c>
      <c r="C2882" t="s">
        <v>15</v>
      </c>
      <c r="D2882" t="s">
        <v>33</v>
      </c>
      <c r="E2882" t="s">
        <v>26</v>
      </c>
      <c r="F2882" s="1">
        <v>44882</v>
      </c>
      <c r="G2882" s="1">
        <v>37975</v>
      </c>
      <c r="H2882">
        <v>70227</v>
      </c>
      <c r="I2882">
        <v>13002</v>
      </c>
      <c r="J2882">
        <v>93</v>
      </c>
      <c r="K2882">
        <v>83</v>
      </c>
      <c r="L2882" t="s">
        <v>23</v>
      </c>
      <c r="M2882">
        <v>102</v>
      </c>
      <c r="N2882">
        <f>Table1[[#This Row],[Basic Salary]]+Table1[[#This Row],[Bonus]]</f>
        <v>83229</v>
      </c>
      <c r="O2882" s="2">
        <f>Table1[[#This Row],[Bonus]]/Table1[[#This Row],[Basic Salary]]</f>
        <v>0.18514246657268571</v>
      </c>
      <c r="P2882">
        <f ca="1">DATEDIF(Table1[[#This Row],[Date of Birth]],TODAY(),"Y")</f>
        <v>22</v>
      </c>
      <c r="Q2882">
        <f ca="1">DATEDIF(Table1[[#This Row],[Joining Date]],TODAY(),"Y")</f>
        <v>3</v>
      </c>
      <c r="R2882" t="str">
        <f ca="1">IF(YEAR(Table1[[#This Row],[Joining Date]])=YEAR(TODAY()),"Yes","No")</f>
        <v>No</v>
      </c>
      <c r="S2882" t="str">
        <f ca="1">IF(Table1[[#This Row],[Experience]]&gt;5,"Yes","No")</f>
        <v>No</v>
      </c>
      <c r="T2882" t="str">
        <f>TEXT(Table1[[#This Row],[Joining Date]],"mmmm")</f>
        <v>November</v>
      </c>
      <c r="U2882" t="str">
        <f>TEXT(Table1[[#This Row],[Joining Date]],"yyyy")</f>
        <v>2022</v>
      </c>
      <c r="V2882" s="5">
        <f ca="1">TODAY()-Table1[[#This Row],[Joining Date]]</f>
        <v>1357</v>
      </c>
      <c r="W2882" t="str">
        <f>LEFT(Table1[[#This Row],[Employee Name]],FIND(" ",Table1[[#This Row],[Employee Name]])-1)</f>
        <v>Rohan</v>
      </c>
      <c r="X2882" t="str">
        <f>RIGHT(Table1[[#This Row],[Employee Name]],LEN(Table1[[#This Row],[Employee Name]])-FIND(" ",Table1[[#This Row],[Employee Name]]))</f>
        <v>Gupta</v>
      </c>
      <c r="Y2882" t="str">
        <f>Table1[[#This Row],[Department]]&amp;"-"&amp;Table1[[#This Row],[Employee ID]]</f>
        <v>Marketing-E01035</v>
      </c>
      <c r="Z2882" t="str">
        <f>LEFT(Table1[[#This Row],[Department]],3)</f>
        <v>Mar</v>
      </c>
      <c r="AA2882" t="str">
        <f>_xlfn.XLOOKUP(Table1[[#This Row],[Manager ID]],MANAGERS!A:A,MANAGERS!B:B)</f>
        <v>Manager_2</v>
      </c>
      <c r="AB2882" t="str" cm="1">
        <f t="array" ref="AB2882">_xlfn.XLOOKUP(Table1[[#This Row],[Manager ID]],Table2[[#All],[Manager ID]],Table2[[#All],[Department Head]])</f>
        <v>Sales</v>
      </c>
      <c r="AC2882" s="2">
        <f>_xlfn.XLOOKUP(Table1[[#This Row],[City]],L:L,O:O)</f>
        <v>0.23486488519629886</v>
      </c>
      <c r="AD2882" t="str" cm="1">
        <f t="array" ref="AD2882">_xlfn.IFS(Table1[[#This Row],[Performance Score]]&gt;=90,"Excellent",Table1[[#This Row],[Performance Score]]&gt;=75,"Good",Table1[[#This Row],[Performance Score]]&gt;=60,"Average",Table1[[#This Row],[Performance Score]]&lt;=60,"Need Improvement")</f>
        <v>Good</v>
      </c>
      <c r="AE2882" t="str">
        <f>IF(AND(Table1[[#This Row],[Attendance %]]&gt;=80,(Table1[[#This Row],[Performance Score]]&gt;=80)),"Eligible","Not Eligible")</f>
        <v>Eligible</v>
      </c>
      <c r="AF2882" t="str">
        <f>IF(Table1[[#This Row],[Performance Score]]&gt;=80,"High Performer","Low Performer")</f>
        <v>High Performer</v>
      </c>
      <c r="AG2882" t="str" cm="1">
        <f t="array" aca="1" ref="AG2882" ca="1">_xlfn.IFS(Table1[[#This Row],[Experience]]&lt;=3,"Junior",Table1[[#This Row],[Experience]]&lt;=7,"Mid Level",Table1[[#This Row],[Experience]]&gt;=7,"Senior")</f>
        <v>Junior</v>
      </c>
      <c r="AH2882" t="str">
        <f>IF(Table1[[#This Row],[Attendance %]]&gt;75,"OK","Below 75")</f>
        <v>OK</v>
      </c>
      <c r="AI2882" t="b">
        <f>ISBLANK(Table1[[#This Row],[Employee ID]])</f>
        <v>0</v>
      </c>
      <c r="AJ2882" t="b">
        <f>ISNUMBER(Table1[[#This Row],[Total Salary  ]])</f>
        <v>1</v>
      </c>
      <c r="AK2882" t="str">
        <f>IFERROR(_xlfn.XLOOKUP(Table1[[#This Row],[Manager ID]],MANAGERS!A:A,MANAGERS!B:B),"Not Found")</f>
        <v>Manager_2</v>
      </c>
    </row>
    <row r="2883" spans="1:37" x14ac:dyDescent="0.2">
      <c r="A2883" t="s">
        <v>3518</v>
      </c>
      <c r="B2883" t="s">
        <v>71</v>
      </c>
      <c r="C2883" t="s">
        <v>21</v>
      </c>
      <c r="D2883" t="s">
        <v>46</v>
      </c>
      <c r="E2883" t="s">
        <v>22</v>
      </c>
      <c r="F2883" s="1">
        <v>45435</v>
      </c>
      <c r="G2883" s="1">
        <v>37907</v>
      </c>
      <c r="H2883">
        <v>66973</v>
      </c>
      <c r="I2883">
        <v>16255</v>
      </c>
      <c r="J2883">
        <v>91</v>
      </c>
      <c r="K2883">
        <v>89</v>
      </c>
      <c r="L2883" t="s">
        <v>53</v>
      </c>
      <c r="M2883">
        <v>115</v>
      </c>
      <c r="N2883">
        <f>Table1[[#This Row],[Basic Salary]]+Table1[[#This Row],[Bonus]]</f>
        <v>83228</v>
      </c>
      <c r="O2883" s="2">
        <f>Table1[[#This Row],[Bonus]]/Table1[[#This Row],[Basic Salary]]</f>
        <v>0.24270974870470188</v>
      </c>
      <c r="P2883">
        <f ca="1">DATEDIF(Table1[[#This Row],[Date of Birth]],TODAY(),"Y")</f>
        <v>22</v>
      </c>
      <c r="Q2883">
        <f ca="1">DATEDIF(Table1[[#This Row],[Joining Date]],TODAY(),"Y")</f>
        <v>2</v>
      </c>
      <c r="R2883" t="str">
        <f ca="1">IF(YEAR(Table1[[#This Row],[Joining Date]])=YEAR(TODAY()),"Yes","No")</f>
        <v>No</v>
      </c>
      <c r="S2883" t="str">
        <f ca="1">IF(Table1[[#This Row],[Experience]]&gt;5,"Yes","No")</f>
        <v>No</v>
      </c>
      <c r="T2883" t="str">
        <f>TEXT(Table1[[#This Row],[Joining Date]],"mmmm")</f>
        <v>May</v>
      </c>
      <c r="U2883" t="str">
        <f>TEXT(Table1[[#This Row],[Joining Date]],"yyyy")</f>
        <v>2024</v>
      </c>
      <c r="V2883" s="5">
        <f ca="1">TODAY()-Table1[[#This Row],[Joining Date]]</f>
        <v>804</v>
      </c>
      <c r="W2883" t="str">
        <f>LEFT(Table1[[#This Row],[Employee Name]],FIND(" ",Table1[[#This Row],[Employee Name]])-1)</f>
        <v>Sneha</v>
      </c>
      <c r="X2883" t="str">
        <f>RIGHT(Table1[[#This Row],[Employee Name]],LEN(Table1[[#This Row],[Employee Name]])-FIND(" ",Table1[[#This Row],[Employee Name]]))</f>
        <v>Iyer</v>
      </c>
      <c r="Y2883" t="str">
        <f>Table1[[#This Row],[Department]]&amp;"-"&amp;Table1[[#This Row],[Employee ID]]</f>
        <v>Support-E03462</v>
      </c>
      <c r="Z2883" t="str">
        <f>LEFT(Table1[[#This Row],[Department]],3)</f>
        <v>Sup</v>
      </c>
      <c r="AA2883" t="str">
        <f>_xlfn.XLOOKUP(Table1[[#This Row],[Manager ID]],MANAGERS!A:A,MANAGERS!B:B)</f>
        <v>Manager_15</v>
      </c>
      <c r="AB2883" t="str" cm="1">
        <f t="array" ref="AB2883">_xlfn.XLOOKUP(Table1[[#This Row],[Manager ID]],Table2[[#All],[Manager ID]],Table2[[#All],[Department Head]])</f>
        <v>Support</v>
      </c>
      <c r="AC2883" s="2">
        <f>_xlfn.XLOOKUP(Table1[[#This Row],[City]],L:L,O:O)</f>
        <v>0.23685887225230964</v>
      </c>
      <c r="AD2883" t="str" cm="1">
        <f t="array" ref="AD2883">_xlfn.IFS(Table1[[#This Row],[Performance Score]]&gt;=90,"Excellent",Table1[[#This Row],[Performance Score]]&gt;=75,"Good",Table1[[#This Row],[Performance Score]]&gt;=60,"Average",Table1[[#This Row],[Performance Score]]&lt;=60,"Need Improvement")</f>
        <v>Good</v>
      </c>
      <c r="AE2883" t="str">
        <f>IF(AND(Table1[[#This Row],[Attendance %]]&gt;=80,(Table1[[#This Row],[Performance Score]]&gt;=80)),"Eligible","Not Eligible")</f>
        <v>Eligible</v>
      </c>
      <c r="AF2883" t="str">
        <f>IF(Table1[[#This Row],[Performance Score]]&gt;=80,"High Performer","Low Performer")</f>
        <v>High Performer</v>
      </c>
      <c r="AG2883" t="str" cm="1">
        <f t="array" aca="1" ref="AG2883" ca="1">_xlfn.IFS(Table1[[#This Row],[Experience]]&lt;=3,"Junior",Table1[[#This Row],[Experience]]&lt;=7,"Mid Level",Table1[[#This Row],[Experience]]&gt;=7,"Senior")</f>
        <v>Junior</v>
      </c>
      <c r="AH2883" t="str">
        <f>IF(Table1[[#This Row],[Attendance %]]&gt;75,"OK","Below 75")</f>
        <v>OK</v>
      </c>
      <c r="AI2883" t="b">
        <f>ISBLANK(Table1[[#This Row],[Employee ID]])</f>
        <v>0</v>
      </c>
      <c r="AJ2883" t="b">
        <f>ISNUMBER(Table1[[#This Row],[Total Salary  ]])</f>
        <v>1</v>
      </c>
      <c r="AK2883" t="str">
        <f>IFERROR(_xlfn.XLOOKUP(Table1[[#This Row],[Manager ID]],MANAGERS!A:A,MANAGERS!B:B),"Not Found")</f>
        <v>Manager_15</v>
      </c>
    </row>
    <row r="2884" spans="1:37" x14ac:dyDescent="0.2">
      <c r="A2884" t="s">
        <v>3527</v>
      </c>
      <c r="B2884" t="s">
        <v>95</v>
      </c>
      <c r="C2884" t="s">
        <v>21</v>
      </c>
      <c r="D2884" t="s">
        <v>33</v>
      </c>
      <c r="E2884" t="s">
        <v>65</v>
      </c>
      <c r="F2884" s="1">
        <v>42040</v>
      </c>
      <c r="G2884" s="1">
        <v>34708</v>
      </c>
      <c r="H2884">
        <v>68500</v>
      </c>
      <c r="I2884">
        <v>14715</v>
      </c>
      <c r="J2884">
        <v>94</v>
      </c>
      <c r="K2884">
        <v>92</v>
      </c>
      <c r="L2884" t="s">
        <v>37</v>
      </c>
      <c r="M2884">
        <v>119</v>
      </c>
      <c r="N2884">
        <f>Table1[[#This Row],[Basic Salary]]+Table1[[#This Row],[Bonus]]</f>
        <v>83215</v>
      </c>
      <c r="O2884" s="2">
        <f>Table1[[#This Row],[Bonus]]/Table1[[#This Row],[Basic Salary]]</f>
        <v>0.21481751824817519</v>
      </c>
      <c r="P2884">
        <f ca="1">DATEDIF(Table1[[#This Row],[Date of Birth]],TODAY(),"Y")</f>
        <v>31</v>
      </c>
      <c r="Q2884">
        <f ca="1">DATEDIF(Table1[[#This Row],[Joining Date]],TODAY(),"Y")</f>
        <v>11</v>
      </c>
      <c r="R2884" t="str">
        <f ca="1">IF(YEAR(Table1[[#This Row],[Joining Date]])=YEAR(TODAY()),"Yes","No")</f>
        <v>No</v>
      </c>
      <c r="S2884" t="str">
        <f ca="1">IF(Table1[[#This Row],[Experience]]&gt;5,"Yes","No")</f>
        <v>Yes</v>
      </c>
      <c r="T2884" t="str">
        <f>TEXT(Table1[[#This Row],[Joining Date]],"mmmm")</f>
        <v>February</v>
      </c>
      <c r="U2884" t="str">
        <f>TEXT(Table1[[#This Row],[Joining Date]],"yyyy")</f>
        <v>2015</v>
      </c>
      <c r="V2884" s="5">
        <f ca="1">TODAY()-Table1[[#This Row],[Joining Date]]</f>
        <v>4199</v>
      </c>
      <c r="W2884" t="str">
        <f>LEFT(Table1[[#This Row],[Employee Name]],FIND(" ",Table1[[#This Row],[Employee Name]])-1)</f>
        <v>Ajay</v>
      </c>
      <c r="X2884" t="str">
        <f>RIGHT(Table1[[#This Row],[Employee Name]],LEN(Table1[[#This Row],[Employee Name]])-FIND(" ",Table1[[#This Row],[Employee Name]]))</f>
        <v>Singh</v>
      </c>
      <c r="Y2884" t="str">
        <f>Table1[[#This Row],[Department]]&amp;"-"&amp;Table1[[#This Row],[Employee ID]]</f>
        <v>Marketing-E03471</v>
      </c>
      <c r="Z2884" t="str">
        <f>LEFT(Table1[[#This Row],[Department]],3)</f>
        <v>Mar</v>
      </c>
      <c r="AA2884" t="str">
        <f>_xlfn.XLOOKUP(Table1[[#This Row],[Manager ID]],MANAGERS!A:A,MANAGERS!B:B)</f>
        <v>Manager_19</v>
      </c>
      <c r="AB2884" t="str" cm="1">
        <f t="array" ref="AB2884">_xlfn.XLOOKUP(Table1[[#This Row],[Manager ID]],Table2[[#All],[Manager ID]],Table2[[#All],[Department Head]])</f>
        <v>Support</v>
      </c>
      <c r="AC2884" s="2">
        <f>_xlfn.XLOOKUP(Table1[[#This Row],[City]],L:L,O:O)</f>
        <v>0.24036902712549932</v>
      </c>
      <c r="AD2884" t="str" cm="1">
        <f t="array" ref="AD2884">_xlfn.IFS(Table1[[#This Row],[Performance Score]]&gt;=90,"Excellent",Table1[[#This Row],[Performance Score]]&gt;=75,"Good",Table1[[#This Row],[Performance Score]]&gt;=60,"Average",Table1[[#This Row],[Performance Score]]&lt;=60,"Need Improvement")</f>
        <v>Excellent</v>
      </c>
      <c r="AE2884" t="str">
        <f>IF(AND(Table1[[#This Row],[Attendance %]]&gt;=80,(Table1[[#This Row],[Performance Score]]&gt;=80)),"Eligible","Not Eligible")</f>
        <v>Eligible</v>
      </c>
      <c r="AF2884" t="str">
        <f>IF(Table1[[#This Row],[Performance Score]]&gt;=80,"High Performer","Low Performer")</f>
        <v>High Performer</v>
      </c>
      <c r="AG2884" t="str" cm="1">
        <f t="array" aca="1" ref="AG2884" ca="1">_xlfn.IFS(Table1[[#This Row],[Experience]]&lt;=3,"Junior",Table1[[#This Row],[Experience]]&lt;=7,"Mid Level",Table1[[#This Row],[Experience]]&gt;=7,"Senior")</f>
        <v>Senior</v>
      </c>
      <c r="AH2884" t="str">
        <f>IF(Table1[[#This Row],[Attendance %]]&gt;75,"OK","Below 75")</f>
        <v>OK</v>
      </c>
      <c r="AI2884" t="b">
        <f>ISBLANK(Table1[[#This Row],[Employee ID]])</f>
        <v>0</v>
      </c>
      <c r="AJ2884" t="b">
        <f>ISNUMBER(Table1[[#This Row],[Total Salary  ]])</f>
        <v>1</v>
      </c>
      <c r="AK2884" t="str">
        <f>IFERROR(_xlfn.XLOOKUP(Table1[[#This Row],[Manager ID]],MANAGERS!A:A,MANAGERS!B:B),"Not Found")</f>
        <v>Manager_19</v>
      </c>
    </row>
    <row r="2885" spans="1:37" x14ac:dyDescent="0.2">
      <c r="A2885" t="s">
        <v>3474</v>
      </c>
      <c r="B2885" t="s">
        <v>48</v>
      </c>
      <c r="C2885" t="s">
        <v>15</v>
      </c>
      <c r="D2885" t="s">
        <v>43</v>
      </c>
      <c r="E2885" t="s">
        <v>65</v>
      </c>
      <c r="F2885" s="1">
        <v>44914</v>
      </c>
      <c r="G2885" s="1">
        <v>35069</v>
      </c>
      <c r="H2885">
        <v>66151</v>
      </c>
      <c r="I2885">
        <v>17063</v>
      </c>
      <c r="J2885">
        <v>82</v>
      </c>
      <c r="K2885">
        <v>84</v>
      </c>
      <c r="L2885" t="s">
        <v>27</v>
      </c>
      <c r="M2885">
        <v>102</v>
      </c>
      <c r="N2885">
        <f>Table1[[#This Row],[Basic Salary]]+Table1[[#This Row],[Bonus]]</f>
        <v>83214</v>
      </c>
      <c r="O2885" s="2">
        <f>Table1[[#This Row],[Bonus]]/Table1[[#This Row],[Basic Salary]]</f>
        <v>0.2579401671932397</v>
      </c>
      <c r="P2885">
        <f ca="1">DATEDIF(Table1[[#This Row],[Date of Birth]],TODAY(),"Y")</f>
        <v>30</v>
      </c>
      <c r="Q2885">
        <f ca="1">DATEDIF(Table1[[#This Row],[Joining Date]],TODAY(),"Y")</f>
        <v>3</v>
      </c>
      <c r="R2885" t="str">
        <f ca="1">IF(YEAR(Table1[[#This Row],[Joining Date]])=YEAR(TODAY()),"Yes","No")</f>
        <v>No</v>
      </c>
      <c r="S2885" t="str">
        <f ca="1">IF(Table1[[#This Row],[Experience]]&gt;5,"Yes","No")</f>
        <v>No</v>
      </c>
      <c r="T2885" t="str">
        <f>TEXT(Table1[[#This Row],[Joining Date]],"mmmm")</f>
        <v>December</v>
      </c>
      <c r="U2885" t="str">
        <f>TEXT(Table1[[#This Row],[Joining Date]],"yyyy")</f>
        <v>2022</v>
      </c>
      <c r="V2885" s="5">
        <f ca="1">TODAY()-Table1[[#This Row],[Joining Date]]</f>
        <v>1325</v>
      </c>
      <c r="W2885" t="str">
        <f>LEFT(Table1[[#This Row],[Employee Name]],FIND(" ",Table1[[#This Row],[Employee Name]])-1)</f>
        <v>Aditya</v>
      </c>
      <c r="X2885" t="str">
        <f>RIGHT(Table1[[#This Row],[Employee Name]],LEN(Table1[[#This Row],[Employee Name]])-FIND(" ",Table1[[#This Row],[Employee Name]]))</f>
        <v>Kapoor</v>
      </c>
      <c r="Y2885" t="str">
        <f>Table1[[#This Row],[Department]]&amp;"-"&amp;Table1[[#This Row],[Employee ID]]</f>
        <v>Operations-E03418</v>
      </c>
      <c r="Z2885" t="str">
        <f>LEFT(Table1[[#This Row],[Department]],3)</f>
        <v>Ope</v>
      </c>
      <c r="AA2885" t="str">
        <f>_xlfn.XLOOKUP(Table1[[#This Row],[Manager ID]],MANAGERS!A:A,MANAGERS!B:B)</f>
        <v>Manager_2</v>
      </c>
      <c r="AB2885" t="str" cm="1">
        <f t="array" ref="AB2885">_xlfn.XLOOKUP(Table1[[#This Row],[Manager ID]],Table2[[#All],[Manager ID]],Table2[[#All],[Department Head]])</f>
        <v>Sales</v>
      </c>
      <c r="AC2885" s="2">
        <f>_xlfn.XLOOKUP(Table1[[#This Row],[City]],L:L,O:O)</f>
        <v>0.23674293405114402</v>
      </c>
      <c r="AD2885" t="str" cm="1">
        <f t="array" ref="AD2885">_xlfn.IFS(Table1[[#This Row],[Performance Score]]&gt;=90,"Excellent",Table1[[#This Row],[Performance Score]]&gt;=75,"Good",Table1[[#This Row],[Performance Score]]&gt;=60,"Average",Table1[[#This Row],[Performance Score]]&lt;=60,"Need Improvement")</f>
        <v>Good</v>
      </c>
      <c r="AE2885" t="str">
        <f>IF(AND(Table1[[#This Row],[Attendance %]]&gt;=80,(Table1[[#This Row],[Performance Score]]&gt;=80)),"Eligible","Not Eligible")</f>
        <v>Eligible</v>
      </c>
      <c r="AF2885" t="str">
        <f>IF(Table1[[#This Row],[Performance Score]]&gt;=80,"High Performer","Low Performer")</f>
        <v>High Performer</v>
      </c>
      <c r="AG2885" t="str" cm="1">
        <f t="array" aca="1" ref="AG2885" ca="1">_xlfn.IFS(Table1[[#This Row],[Experience]]&lt;=3,"Junior",Table1[[#This Row],[Experience]]&lt;=7,"Mid Level",Table1[[#This Row],[Experience]]&gt;=7,"Senior")</f>
        <v>Junior</v>
      </c>
      <c r="AH2885" t="str">
        <f>IF(Table1[[#This Row],[Attendance %]]&gt;75,"OK","Below 75")</f>
        <v>OK</v>
      </c>
      <c r="AI2885" t="b">
        <f>ISBLANK(Table1[[#This Row],[Employee ID]])</f>
        <v>0</v>
      </c>
      <c r="AJ2885" t="b">
        <f>ISNUMBER(Table1[[#This Row],[Total Salary  ]])</f>
        <v>1</v>
      </c>
      <c r="AK2885" t="str">
        <f>IFERROR(_xlfn.XLOOKUP(Table1[[#This Row],[Manager ID]],MANAGERS!A:A,MANAGERS!B:B),"Not Found")</f>
        <v>Manager_2</v>
      </c>
    </row>
    <row r="2886" spans="1:37" x14ac:dyDescent="0.2">
      <c r="A2886" t="s">
        <v>1297</v>
      </c>
      <c r="B2886" t="s">
        <v>129</v>
      </c>
      <c r="C2886" t="s">
        <v>21</v>
      </c>
      <c r="D2886" t="s">
        <v>46</v>
      </c>
      <c r="E2886" t="s">
        <v>30</v>
      </c>
      <c r="F2886" s="1">
        <v>45323</v>
      </c>
      <c r="G2886" s="1">
        <v>38903</v>
      </c>
      <c r="H2886">
        <v>53382</v>
      </c>
      <c r="I2886">
        <v>29813</v>
      </c>
      <c r="J2886">
        <v>61</v>
      </c>
      <c r="K2886">
        <v>61</v>
      </c>
      <c r="L2886" t="s">
        <v>18</v>
      </c>
      <c r="M2886">
        <v>120</v>
      </c>
      <c r="N2886">
        <f>Table1[[#This Row],[Basic Salary]]+Table1[[#This Row],[Bonus]]</f>
        <v>83195</v>
      </c>
      <c r="O2886" s="2">
        <f>Table1[[#This Row],[Bonus]]/Table1[[#This Row],[Basic Salary]]</f>
        <v>0.55848413322842905</v>
      </c>
      <c r="P2886">
        <f ca="1">DATEDIF(Table1[[#This Row],[Date of Birth]],TODAY(),"Y")</f>
        <v>20</v>
      </c>
      <c r="Q2886">
        <f ca="1">DATEDIF(Table1[[#This Row],[Joining Date]],TODAY(),"Y")</f>
        <v>2</v>
      </c>
      <c r="R2886" t="str">
        <f ca="1">IF(YEAR(Table1[[#This Row],[Joining Date]])=YEAR(TODAY()),"Yes","No")</f>
        <v>No</v>
      </c>
      <c r="S2886" t="str">
        <f ca="1">IF(Table1[[#This Row],[Experience]]&gt;5,"Yes","No")</f>
        <v>No</v>
      </c>
      <c r="T2886" t="str">
        <f>TEXT(Table1[[#This Row],[Joining Date]],"mmmm")</f>
        <v>February</v>
      </c>
      <c r="U2886" t="str">
        <f>TEXT(Table1[[#This Row],[Joining Date]],"yyyy")</f>
        <v>2024</v>
      </c>
      <c r="V2886" s="5">
        <f ca="1">TODAY()-Table1[[#This Row],[Joining Date]]</f>
        <v>916</v>
      </c>
      <c r="W2886" t="str">
        <f>LEFT(Table1[[#This Row],[Employee Name]],FIND(" ",Table1[[#This Row],[Employee Name]])-1)</f>
        <v>Aarav</v>
      </c>
      <c r="X2886" t="str">
        <f>RIGHT(Table1[[#This Row],[Employee Name]],LEN(Table1[[#This Row],[Employee Name]])-FIND(" ",Table1[[#This Row],[Employee Name]]))</f>
        <v>Sharma</v>
      </c>
      <c r="Y2886" t="str">
        <f>Table1[[#This Row],[Department]]&amp;"-"&amp;Table1[[#This Row],[Employee ID]]</f>
        <v>Support-E01241</v>
      </c>
      <c r="Z2886" t="str">
        <f>LEFT(Table1[[#This Row],[Department]],3)</f>
        <v>Sup</v>
      </c>
      <c r="AA2886" t="str">
        <f>_xlfn.XLOOKUP(Table1[[#This Row],[Manager ID]],MANAGERS!A:A,MANAGERS!B:B)</f>
        <v>Manager_20</v>
      </c>
      <c r="AB2886" t="str" cm="1">
        <f t="array" ref="AB2886">_xlfn.XLOOKUP(Table1[[#This Row],[Manager ID]],Table2[[#All],[Manager ID]],Table2[[#All],[Department Head]])</f>
        <v>Operations</v>
      </c>
      <c r="AC2886" s="2">
        <f>_xlfn.XLOOKUP(Table1[[#This Row],[City]],L:L,O:O)</f>
        <v>0.21356479274849693</v>
      </c>
      <c r="AD2886" t="str" cm="1">
        <f t="array" ref="AD2886">_xlfn.IFS(Table1[[#This Row],[Performance Score]]&gt;=90,"Excellent",Table1[[#This Row],[Performance Score]]&gt;=75,"Good",Table1[[#This Row],[Performance Score]]&gt;=60,"Average",Table1[[#This Row],[Performance Score]]&lt;=60,"Need Improvement")</f>
        <v>Average</v>
      </c>
      <c r="AE2886" t="str">
        <f>IF(AND(Table1[[#This Row],[Attendance %]]&gt;=80,(Table1[[#This Row],[Performance Score]]&gt;=80)),"Eligible","Not Eligible")</f>
        <v>Not Eligible</v>
      </c>
      <c r="AF2886" t="str">
        <f>IF(Table1[[#This Row],[Performance Score]]&gt;=80,"High Performer","Low Performer")</f>
        <v>Low Performer</v>
      </c>
      <c r="AG2886" t="str" cm="1">
        <f t="array" aca="1" ref="AG2886" ca="1">_xlfn.IFS(Table1[[#This Row],[Experience]]&lt;=3,"Junior",Table1[[#This Row],[Experience]]&lt;=7,"Mid Level",Table1[[#This Row],[Experience]]&gt;=7,"Senior")</f>
        <v>Junior</v>
      </c>
      <c r="AH2886" t="str">
        <f>IF(Table1[[#This Row],[Attendance %]]&gt;75,"OK","Below 75")</f>
        <v>Below 75</v>
      </c>
      <c r="AI2886" t="b">
        <f>ISBLANK(Table1[[#This Row],[Employee ID]])</f>
        <v>0</v>
      </c>
      <c r="AJ2886" t="b">
        <f>ISNUMBER(Table1[[#This Row],[Total Salary  ]])</f>
        <v>1</v>
      </c>
      <c r="AK2886" t="str">
        <f>IFERROR(_xlfn.XLOOKUP(Table1[[#This Row],[Manager ID]],MANAGERS!A:A,MANAGERS!B:B),"Not Found")</f>
        <v>Manager_20</v>
      </c>
    </row>
    <row r="2887" spans="1:37" x14ac:dyDescent="0.2">
      <c r="A2887" t="s">
        <v>133</v>
      </c>
      <c r="B2887" t="s">
        <v>29</v>
      </c>
      <c r="C2887" t="s">
        <v>21</v>
      </c>
      <c r="D2887" t="s">
        <v>16</v>
      </c>
      <c r="E2887" t="s">
        <v>65</v>
      </c>
      <c r="F2887" s="1">
        <v>43218</v>
      </c>
      <c r="G2887" s="1">
        <v>32948</v>
      </c>
      <c r="H2887">
        <v>72301</v>
      </c>
      <c r="I2887">
        <v>10879</v>
      </c>
      <c r="J2887">
        <v>79</v>
      </c>
      <c r="K2887">
        <v>40</v>
      </c>
      <c r="L2887" t="s">
        <v>18</v>
      </c>
      <c r="M2887">
        <v>118</v>
      </c>
      <c r="N2887">
        <f>Table1[[#This Row],[Basic Salary]]+Table1[[#This Row],[Bonus]]</f>
        <v>83180</v>
      </c>
      <c r="O2887" s="2">
        <f>Table1[[#This Row],[Bonus]]/Table1[[#This Row],[Basic Salary]]</f>
        <v>0.15046818162957634</v>
      </c>
      <c r="P2887">
        <f ca="1">DATEDIF(Table1[[#This Row],[Date of Birth]],TODAY(),"Y")</f>
        <v>36</v>
      </c>
      <c r="Q2887">
        <f ca="1">DATEDIF(Table1[[#This Row],[Joining Date]],TODAY(),"Y")</f>
        <v>8</v>
      </c>
      <c r="R2887" t="str">
        <f ca="1">IF(YEAR(Table1[[#This Row],[Joining Date]])=YEAR(TODAY()),"Yes","No")</f>
        <v>No</v>
      </c>
      <c r="S2887" t="str">
        <f ca="1">IF(Table1[[#This Row],[Experience]]&gt;5,"Yes","No")</f>
        <v>Yes</v>
      </c>
      <c r="T2887" t="str">
        <f>TEXT(Table1[[#This Row],[Joining Date]],"mmmm")</f>
        <v>April</v>
      </c>
      <c r="U2887" t="str">
        <f>TEXT(Table1[[#This Row],[Joining Date]],"yyyy")</f>
        <v>2018</v>
      </c>
      <c r="V2887" s="5">
        <f ca="1">TODAY()-Table1[[#This Row],[Joining Date]]</f>
        <v>3021</v>
      </c>
      <c r="W2887" t="str">
        <f>LEFT(Table1[[#This Row],[Employee Name]],FIND(" ",Table1[[#This Row],[Employee Name]])-1)</f>
        <v>Vikram</v>
      </c>
      <c r="X2887" t="str">
        <f>RIGHT(Table1[[#This Row],[Employee Name]],LEN(Table1[[#This Row],[Employee Name]])-FIND(" ",Table1[[#This Row],[Employee Name]]))</f>
        <v>Singh</v>
      </c>
      <c r="Y2887" t="str">
        <f>Table1[[#This Row],[Department]]&amp;"-"&amp;Table1[[#This Row],[Employee ID]]</f>
        <v>HR-E00077</v>
      </c>
      <c r="Z2887" t="str">
        <f>LEFT(Table1[[#This Row],[Department]],3)</f>
        <v>HR</v>
      </c>
      <c r="AA2887" t="str">
        <f>_xlfn.XLOOKUP(Table1[[#This Row],[Manager ID]],MANAGERS!A:A,MANAGERS!B:B)</f>
        <v>Manager_18</v>
      </c>
      <c r="AB2887" t="str" cm="1">
        <f t="array" ref="AB2887">_xlfn.XLOOKUP(Table1[[#This Row],[Manager ID]],Table2[[#All],[Manager ID]],Table2[[#All],[Department Head]])</f>
        <v>Support</v>
      </c>
      <c r="AC2887" s="2">
        <f>_xlfn.XLOOKUP(Table1[[#This Row],[City]],L:L,O:O)</f>
        <v>0.21356479274849693</v>
      </c>
      <c r="AD2887" t="str" cm="1">
        <f t="array" ref="AD2887">_xlfn.IFS(Table1[[#This Row],[Performance Score]]&gt;=90,"Excellent",Table1[[#This Row],[Performance Score]]&gt;=75,"Good",Table1[[#This Row],[Performance Score]]&gt;=60,"Average",Table1[[#This Row],[Performance Score]]&lt;=60,"Need Improvement")</f>
        <v>Need Improvement</v>
      </c>
      <c r="AE2887" t="str">
        <f>IF(AND(Table1[[#This Row],[Attendance %]]&gt;=80,(Table1[[#This Row],[Performance Score]]&gt;=80)),"Eligible","Not Eligible")</f>
        <v>Not Eligible</v>
      </c>
      <c r="AF2887" t="str">
        <f>IF(Table1[[#This Row],[Performance Score]]&gt;=80,"High Performer","Low Performer")</f>
        <v>Low Performer</v>
      </c>
      <c r="AG2887" t="str" cm="1">
        <f t="array" aca="1" ref="AG2887" ca="1">_xlfn.IFS(Table1[[#This Row],[Experience]]&lt;=3,"Junior",Table1[[#This Row],[Experience]]&lt;=7,"Mid Level",Table1[[#This Row],[Experience]]&gt;=7,"Senior")</f>
        <v>Senior</v>
      </c>
      <c r="AH2887" t="str">
        <f>IF(Table1[[#This Row],[Attendance %]]&gt;75,"OK","Below 75")</f>
        <v>OK</v>
      </c>
      <c r="AI2887" t="b">
        <f>ISBLANK(Table1[[#This Row],[Employee ID]])</f>
        <v>0</v>
      </c>
      <c r="AJ2887" t="b">
        <f>ISNUMBER(Table1[[#This Row],[Total Salary  ]])</f>
        <v>1</v>
      </c>
      <c r="AK2887" t="str">
        <f>IFERROR(_xlfn.XLOOKUP(Table1[[#This Row],[Manager ID]],MANAGERS!A:A,MANAGERS!B:B),"Not Found")</f>
        <v>Manager_18</v>
      </c>
    </row>
    <row r="2888" spans="1:37" x14ac:dyDescent="0.2">
      <c r="A2888" t="s">
        <v>3106</v>
      </c>
      <c r="B2888" t="s">
        <v>14</v>
      </c>
      <c r="C2888" t="s">
        <v>15</v>
      </c>
      <c r="D2888" t="s">
        <v>16</v>
      </c>
      <c r="E2888" t="s">
        <v>30</v>
      </c>
      <c r="F2888" s="1">
        <v>44637</v>
      </c>
      <c r="G2888" s="1">
        <v>37473</v>
      </c>
      <c r="H2888">
        <v>73348</v>
      </c>
      <c r="I2888">
        <v>9830</v>
      </c>
      <c r="J2888">
        <v>91</v>
      </c>
      <c r="K2888">
        <v>69</v>
      </c>
      <c r="L2888" t="s">
        <v>31</v>
      </c>
      <c r="M2888">
        <v>117</v>
      </c>
      <c r="N2888">
        <f>Table1[[#This Row],[Basic Salary]]+Table1[[#This Row],[Bonus]]</f>
        <v>83178</v>
      </c>
      <c r="O2888" s="2">
        <f>Table1[[#This Row],[Bonus]]/Table1[[#This Row],[Basic Salary]]</f>
        <v>0.13401865081529149</v>
      </c>
      <c r="P2888">
        <f ca="1">DATEDIF(Table1[[#This Row],[Date of Birth]],TODAY(),"Y")</f>
        <v>24</v>
      </c>
      <c r="Q2888">
        <f ca="1">DATEDIF(Table1[[#This Row],[Joining Date]],TODAY(),"Y")</f>
        <v>4</v>
      </c>
      <c r="R2888" t="str">
        <f ca="1">IF(YEAR(Table1[[#This Row],[Joining Date]])=YEAR(TODAY()),"Yes","No")</f>
        <v>No</v>
      </c>
      <c r="S2888" t="str">
        <f ca="1">IF(Table1[[#This Row],[Experience]]&gt;5,"Yes","No")</f>
        <v>No</v>
      </c>
      <c r="T2888" t="str">
        <f>TEXT(Table1[[#This Row],[Joining Date]],"mmmm")</f>
        <v>March</v>
      </c>
      <c r="U2888" t="str">
        <f>TEXT(Table1[[#This Row],[Joining Date]],"yyyy")</f>
        <v>2022</v>
      </c>
      <c r="V2888" s="5">
        <f ca="1">TODAY()-Table1[[#This Row],[Joining Date]]</f>
        <v>1602</v>
      </c>
      <c r="W2888" t="str">
        <f>LEFT(Table1[[#This Row],[Employee Name]],FIND(" ",Table1[[#This Row],[Employee Name]])-1)</f>
        <v>Nisha</v>
      </c>
      <c r="X2888" t="str">
        <f>RIGHT(Table1[[#This Row],[Employee Name]],LEN(Table1[[#This Row],[Employee Name]])-FIND(" ",Table1[[#This Row],[Employee Name]]))</f>
        <v>Kapoor</v>
      </c>
      <c r="Y2888" t="str">
        <f>Table1[[#This Row],[Department]]&amp;"-"&amp;Table1[[#This Row],[Employee ID]]</f>
        <v>HR-E03050</v>
      </c>
      <c r="Z2888" t="str">
        <f>LEFT(Table1[[#This Row],[Department]],3)</f>
        <v>HR</v>
      </c>
      <c r="AA2888" t="str">
        <f>_xlfn.XLOOKUP(Table1[[#This Row],[Manager ID]],MANAGERS!A:A,MANAGERS!B:B)</f>
        <v>Manager_17</v>
      </c>
      <c r="AB2888" t="str" cm="1">
        <f t="array" ref="AB2888">_xlfn.XLOOKUP(Table1[[#This Row],[Manager ID]],Table2[[#All],[Manager ID]],Table2[[#All],[Department Head]])</f>
        <v>Finance</v>
      </c>
      <c r="AC2888" s="2">
        <f>_xlfn.XLOOKUP(Table1[[#This Row],[City]],L:L,O:O)</f>
        <v>0.241864189087755</v>
      </c>
      <c r="AD2888" t="str" cm="1">
        <f t="array" ref="AD2888">_xlfn.IFS(Table1[[#This Row],[Performance Score]]&gt;=90,"Excellent",Table1[[#This Row],[Performance Score]]&gt;=75,"Good",Table1[[#This Row],[Performance Score]]&gt;=60,"Average",Table1[[#This Row],[Performance Score]]&lt;=60,"Need Improvement")</f>
        <v>Average</v>
      </c>
      <c r="AE2888" t="str">
        <f>IF(AND(Table1[[#This Row],[Attendance %]]&gt;=80,(Table1[[#This Row],[Performance Score]]&gt;=80)),"Eligible","Not Eligible")</f>
        <v>Not Eligible</v>
      </c>
      <c r="AF2888" t="str">
        <f>IF(Table1[[#This Row],[Performance Score]]&gt;=80,"High Performer","Low Performer")</f>
        <v>Low Performer</v>
      </c>
      <c r="AG2888" t="str" cm="1">
        <f t="array" aca="1" ref="AG2888" ca="1">_xlfn.IFS(Table1[[#This Row],[Experience]]&lt;=3,"Junior",Table1[[#This Row],[Experience]]&lt;=7,"Mid Level",Table1[[#This Row],[Experience]]&gt;=7,"Senior")</f>
        <v>Mid Level</v>
      </c>
      <c r="AH2888" t="str">
        <f>IF(Table1[[#This Row],[Attendance %]]&gt;75,"OK","Below 75")</f>
        <v>OK</v>
      </c>
      <c r="AI2888" t="b">
        <f>ISBLANK(Table1[[#This Row],[Employee ID]])</f>
        <v>0</v>
      </c>
      <c r="AJ2888" t="b">
        <f>ISNUMBER(Table1[[#This Row],[Total Salary  ]])</f>
        <v>1</v>
      </c>
      <c r="AK2888" t="str">
        <f>IFERROR(_xlfn.XLOOKUP(Table1[[#This Row],[Manager ID]],MANAGERS!A:A,MANAGERS!B:B),"Not Found")</f>
        <v>Manager_17</v>
      </c>
    </row>
    <row r="2889" spans="1:37" x14ac:dyDescent="0.2">
      <c r="A2889" t="s">
        <v>3762</v>
      </c>
      <c r="B2889" t="s">
        <v>129</v>
      </c>
      <c r="C2889" t="s">
        <v>15</v>
      </c>
      <c r="D2889" t="s">
        <v>40</v>
      </c>
      <c r="E2889" t="s">
        <v>26</v>
      </c>
      <c r="F2889" s="1">
        <v>43688</v>
      </c>
      <c r="G2889" s="1">
        <v>35008</v>
      </c>
      <c r="H2889">
        <v>77719</v>
      </c>
      <c r="I2889">
        <v>5410</v>
      </c>
      <c r="J2889">
        <v>60</v>
      </c>
      <c r="K2889">
        <v>83</v>
      </c>
      <c r="L2889" t="s">
        <v>27</v>
      </c>
      <c r="M2889">
        <v>113</v>
      </c>
      <c r="N2889">
        <f>Table1[[#This Row],[Basic Salary]]+Table1[[#This Row],[Bonus]]</f>
        <v>83129</v>
      </c>
      <c r="O2889" s="2">
        <f>Table1[[#This Row],[Bonus]]/Table1[[#This Row],[Basic Salary]]</f>
        <v>6.9609747938084637E-2</v>
      </c>
      <c r="P2889">
        <f ca="1">DATEDIF(Table1[[#This Row],[Date of Birth]],TODAY(),"Y")</f>
        <v>30</v>
      </c>
      <c r="Q2889">
        <f ca="1">DATEDIF(Table1[[#This Row],[Joining Date]],TODAY(),"Y")</f>
        <v>6</v>
      </c>
      <c r="R2889" t="str">
        <f ca="1">IF(YEAR(Table1[[#This Row],[Joining Date]])=YEAR(TODAY()),"Yes","No")</f>
        <v>No</v>
      </c>
      <c r="S2889" t="str">
        <f ca="1">IF(Table1[[#This Row],[Experience]]&gt;5,"Yes","No")</f>
        <v>Yes</v>
      </c>
      <c r="T2889" t="str">
        <f>TEXT(Table1[[#This Row],[Joining Date]],"mmmm")</f>
        <v>August</v>
      </c>
      <c r="U2889" t="str">
        <f>TEXT(Table1[[#This Row],[Joining Date]],"yyyy")</f>
        <v>2019</v>
      </c>
      <c r="V2889" s="5">
        <f ca="1">TODAY()-Table1[[#This Row],[Joining Date]]</f>
        <v>2551</v>
      </c>
      <c r="W2889" t="str">
        <f>LEFT(Table1[[#This Row],[Employee Name]],FIND(" ",Table1[[#This Row],[Employee Name]])-1)</f>
        <v>Aarav</v>
      </c>
      <c r="X2889" t="str">
        <f>RIGHT(Table1[[#This Row],[Employee Name]],LEN(Table1[[#This Row],[Employee Name]])-FIND(" ",Table1[[#This Row],[Employee Name]]))</f>
        <v>Sharma</v>
      </c>
      <c r="Y2889" t="str">
        <f>Table1[[#This Row],[Department]]&amp;"-"&amp;Table1[[#This Row],[Employee ID]]</f>
        <v>IT-E03706</v>
      </c>
      <c r="Z2889" t="str">
        <f>LEFT(Table1[[#This Row],[Department]],3)</f>
        <v>IT</v>
      </c>
      <c r="AA2889" t="str">
        <f>_xlfn.XLOOKUP(Table1[[#This Row],[Manager ID]],MANAGERS!A:A,MANAGERS!B:B)</f>
        <v>Manager_13</v>
      </c>
      <c r="AB2889" t="str" cm="1">
        <f t="array" ref="AB2889">_xlfn.XLOOKUP(Table1[[#This Row],[Manager ID]],Table2[[#All],[Manager ID]],Table2[[#All],[Department Head]])</f>
        <v>HR</v>
      </c>
      <c r="AC2889" s="2">
        <f>_xlfn.XLOOKUP(Table1[[#This Row],[City]],L:L,O:O)</f>
        <v>0.23674293405114402</v>
      </c>
      <c r="AD2889" t="str" cm="1">
        <f t="array" ref="AD2889">_xlfn.IFS(Table1[[#This Row],[Performance Score]]&gt;=90,"Excellent",Table1[[#This Row],[Performance Score]]&gt;=75,"Good",Table1[[#This Row],[Performance Score]]&gt;=60,"Average",Table1[[#This Row],[Performance Score]]&lt;=60,"Need Improvement")</f>
        <v>Good</v>
      </c>
      <c r="AE2889" t="str">
        <f>IF(AND(Table1[[#This Row],[Attendance %]]&gt;=80,(Table1[[#This Row],[Performance Score]]&gt;=80)),"Eligible","Not Eligible")</f>
        <v>Not Eligible</v>
      </c>
      <c r="AF2889" t="str">
        <f>IF(Table1[[#This Row],[Performance Score]]&gt;=80,"High Performer","Low Performer")</f>
        <v>High Performer</v>
      </c>
      <c r="AG2889" t="str" cm="1">
        <f t="array" aca="1" ref="AG2889" ca="1">_xlfn.IFS(Table1[[#This Row],[Experience]]&lt;=3,"Junior",Table1[[#This Row],[Experience]]&lt;=7,"Mid Level",Table1[[#This Row],[Experience]]&gt;=7,"Senior")</f>
        <v>Mid Level</v>
      </c>
      <c r="AH2889" t="str">
        <f>IF(Table1[[#This Row],[Attendance %]]&gt;75,"OK","Below 75")</f>
        <v>Below 75</v>
      </c>
      <c r="AI2889" t="b">
        <f>ISBLANK(Table1[[#This Row],[Employee ID]])</f>
        <v>0</v>
      </c>
      <c r="AJ2889" t="b">
        <f>ISNUMBER(Table1[[#This Row],[Total Salary  ]])</f>
        <v>1</v>
      </c>
      <c r="AK2889" t="str">
        <f>IFERROR(_xlfn.XLOOKUP(Table1[[#This Row],[Manager ID]],MANAGERS!A:A,MANAGERS!B:B),"Not Found")</f>
        <v>Manager_13</v>
      </c>
    </row>
    <row r="2890" spans="1:37" x14ac:dyDescent="0.2">
      <c r="A2890" t="s">
        <v>285</v>
      </c>
      <c r="B2890" t="s">
        <v>29</v>
      </c>
      <c r="C2890" t="s">
        <v>21</v>
      </c>
      <c r="D2890" t="s">
        <v>25</v>
      </c>
      <c r="E2890" t="s">
        <v>26</v>
      </c>
      <c r="F2890" s="1">
        <v>45092</v>
      </c>
      <c r="G2890" s="1">
        <v>33595</v>
      </c>
      <c r="H2890">
        <v>68204</v>
      </c>
      <c r="I2890">
        <v>14894</v>
      </c>
      <c r="J2890">
        <v>97</v>
      </c>
      <c r="K2890">
        <v>86</v>
      </c>
      <c r="L2890" t="s">
        <v>23</v>
      </c>
      <c r="M2890">
        <v>101</v>
      </c>
      <c r="N2890">
        <f>Table1[[#This Row],[Basic Salary]]+Table1[[#This Row],[Bonus]]</f>
        <v>83098</v>
      </c>
      <c r="O2890" s="2">
        <f>Table1[[#This Row],[Bonus]]/Table1[[#This Row],[Basic Salary]]</f>
        <v>0.21837428889801186</v>
      </c>
      <c r="P2890">
        <f ca="1">DATEDIF(Table1[[#This Row],[Date of Birth]],TODAY(),"Y")</f>
        <v>34</v>
      </c>
      <c r="Q2890">
        <f ca="1">DATEDIF(Table1[[#This Row],[Joining Date]],TODAY(),"Y")</f>
        <v>3</v>
      </c>
      <c r="R2890" t="str">
        <f ca="1">IF(YEAR(Table1[[#This Row],[Joining Date]])=YEAR(TODAY()),"Yes","No")</f>
        <v>No</v>
      </c>
      <c r="S2890" t="str">
        <f ca="1">IF(Table1[[#This Row],[Experience]]&gt;5,"Yes","No")</f>
        <v>No</v>
      </c>
      <c r="T2890" t="str">
        <f>TEXT(Table1[[#This Row],[Joining Date]],"mmmm")</f>
        <v>June</v>
      </c>
      <c r="U2890" t="str">
        <f>TEXT(Table1[[#This Row],[Joining Date]],"yyyy")</f>
        <v>2023</v>
      </c>
      <c r="V2890" s="5">
        <f ca="1">TODAY()-Table1[[#This Row],[Joining Date]]</f>
        <v>1147</v>
      </c>
      <c r="W2890" t="str">
        <f>LEFT(Table1[[#This Row],[Employee Name]],FIND(" ",Table1[[#This Row],[Employee Name]])-1)</f>
        <v>Vikram</v>
      </c>
      <c r="X2890" t="str">
        <f>RIGHT(Table1[[#This Row],[Employee Name]],LEN(Table1[[#This Row],[Employee Name]])-FIND(" ",Table1[[#This Row],[Employee Name]]))</f>
        <v>Singh</v>
      </c>
      <c r="Y2890" t="str">
        <f>Table1[[#This Row],[Department]]&amp;"-"&amp;Table1[[#This Row],[Employee ID]]</f>
        <v>Finance-E00229</v>
      </c>
      <c r="Z2890" t="str">
        <f>LEFT(Table1[[#This Row],[Department]],3)</f>
        <v>Fin</v>
      </c>
      <c r="AA2890" t="str">
        <f>_xlfn.XLOOKUP(Table1[[#This Row],[Manager ID]],MANAGERS!A:A,MANAGERS!B:B)</f>
        <v>Manager_1</v>
      </c>
      <c r="AB2890" t="str" cm="1">
        <f t="array" ref="AB2890">_xlfn.XLOOKUP(Table1[[#This Row],[Manager ID]],Table2[[#All],[Manager ID]],Table2[[#All],[Department Head]])</f>
        <v>Support</v>
      </c>
      <c r="AC2890" s="2">
        <f>_xlfn.XLOOKUP(Table1[[#This Row],[City]],L:L,O:O)</f>
        <v>0.23486488519629886</v>
      </c>
      <c r="AD2890" t="str" cm="1">
        <f t="array" ref="AD2890">_xlfn.IFS(Table1[[#This Row],[Performance Score]]&gt;=90,"Excellent",Table1[[#This Row],[Performance Score]]&gt;=75,"Good",Table1[[#This Row],[Performance Score]]&gt;=60,"Average",Table1[[#This Row],[Performance Score]]&lt;=60,"Need Improvement")</f>
        <v>Good</v>
      </c>
      <c r="AE2890" t="str">
        <f>IF(AND(Table1[[#This Row],[Attendance %]]&gt;=80,(Table1[[#This Row],[Performance Score]]&gt;=80)),"Eligible","Not Eligible")</f>
        <v>Eligible</v>
      </c>
      <c r="AF2890" t="str">
        <f>IF(Table1[[#This Row],[Performance Score]]&gt;=80,"High Performer","Low Performer")</f>
        <v>High Performer</v>
      </c>
      <c r="AG2890" t="str" cm="1">
        <f t="array" aca="1" ref="AG2890" ca="1">_xlfn.IFS(Table1[[#This Row],[Experience]]&lt;=3,"Junior",Table1[[#This Row],[Experience]]&lt;=7,"Mid Level",Table1[[#This Row],[Experience]]&gt;=7,"Senior")</f>
        <v>Junior</v>
      </c>
      <c r="AH2890" t="str">
        <f>IF(Table1[[#This Row],[Attendance %]]&gt;75,"OK","Below 75")</f>
        <v>OK</v>
      </c>
      <c r="AI2890" t="b">
        <f>ISBLANK(Table1[[#This Row],[Employee ID]])</f>
        <v>0</v>
      </c>
      <c r="AJ2890" t="b">
        <f>ISNUMBER(Table1[[#This Row],[Total Salary  ]])</f>
        <v>1</v>
      </c>
      <c r="AK2890" t="str">
        <f>IFERROR(_xlfn.XLOOKUP(Table1[[#This Row],[Manager ID]],MANAGERS!A:A,MANAGERS!B:B),"Not Found")</f>
        <v>Manager_1</v>
      </c>
    </row>
    <row r="2891" spans="1:37" x14ac:dyDescent="0.2">
      <c r="A2891" t="s">
        <v>4113</v>
      </c>
      <c r="B2891" t="s">
        <v>57</v>
      </c>
      <c r="C2891" t="s">
        <v>21</v>
      </c>
      <c r="D2891" t="s">
        <v>81</v>
      </c>
      <c r="E2891" t="s">
        <v>51</v>
      </c>
      <c r="F2891" s="1">
        <v>44045</v>
      </c>
      <c r="G2891" s="1">
        <v>34460</v>
      </c>
      <c r="H2891">
        <v>73697</v>
      </c>
      <c r="I2891">
        <v>9372</v>
      </c>
      <c r="J2891">
        <v>78</v>
      </c>
      <c r="K2891">
        <v>62</v>
      </c>
      <c r="L2891" t="s">
        <v>37</v>
      </c>
      <c r="M2891">
        <v>119</v>
      </c>
      <c r="N2891">
        <f>Table1[[#This Row],[Basic Salary]]+Table1[[#This Row],[Bonus]]</f>
        <v>83069</v>
      </c>
      <c r="O2891" s="2">
        <f>Table1[[#This Row],[Bonus]]/Table1[[#This Row],[Basic Salary]]</f>
        <v>0.12716935560470574</v>
      </c>
      <c r="P2891">
        <f ca="1">DATEDIF(Table1[[#This Row],[Date of Birth]],TODAY(),"Y")</f>
        <v>32</v>
      </c>
      <c r="Q2891">
        <f ca="1">DATEDIF(Table1[[#This Row],[Joining Date]],TODAY(),"Y")</f>
        <v>6</v>
      </c>
      <c r="R2891" t="str">
        <f ca="1">IF(YEAR(Table1[[#This Row],[Joining Date]])=YEAR(TODAY()),"Yes","No")</f>
        <v>No</v>
      </c>
      <c r="S2891" t="str">
        <f ca="1">IF(Table1[[#This Row],[Experience]]&gt;5,"Yes","No")</f>
        <v>Yes</v>
      </c>
      <c r="T2891" t="str">
        <f>TEXT(Table1[[#This Row],[Joining Date]],"mmmm")</f>
        <v>August</v>
      </c>
      <c r="U2891" t="str">
        <f>TEXT(Table1[[#This Row],[Joining Date]],"yyyy")</f>
        <v>2020</v>
      </c>
      <c r="V2891" s="5">
        <f ca="1">TODAY()-Table1[[#This Row],[Joining Date]]</f>
        <v>2194</v>
      </c>
      <c r="W2891" t="str">
        <f>LEFT(Table1[[#This Row],[Employee Name]],FIND(" ",Table1[[#This Row],[Employee Name]])-1)</f>
        <v>Swathi</v>
      </c>
      <c r="X2891" t="str">
        <f>RIGHT(Table1[[#This Row],[Employee Name]],LEN(Table1[[#This Row],[Employee Name]])-FIND(" ",Table1[[#This Row],[Employee Name]]))</f>
        <v>Ramesh</v>
      </c>
      <c r="Y2891" t="str">
        <f>Table1[[#This Row],[Department]]&amp;"-"&amp;Table1[[#This Row],[Employee ID]]</f>
        <v>Sales-E04057</v>
      </c>
      <c r="Z2891" t="str">
        <f>LEFT(Table1[[#This Row],[Department]],3)</f>
        <v>Sal</v>
      </c>
      <c r="AA2891" t="str">
        <f>_xlfn.XLOOKUP(Table1[[#This Row],[Manager ID]],MANAGERS!A:A,MANAGERS!B:B)</f>
        <v>Manager_19</v>
      </c>
      <c r="AB2891" t="str" cm="1">
        <f t="array" ref="AB2891">_xlfn.XLOOKUP(Table1[[#This Row],[Manager ID]],Table2[[#All],[Manager ID]],Table2[[#All],[Department Head]])</f>
        <v>Support</v>
      </c>
      <c r="AC2891" s="2">
        <f>_xlfn.XLOOKUP(Table1[[#This Row],[City]],L:L,O:O)</f>
        <v>0.24036902712549932</v>
      </c>
      <c r="AD2891" t="str" cm="1">
        <f t="array" ref="AD2891">_xlfn.IFS(Table1[[#This Row],[Performance Score]]&gt;=90,"Excellent",Table1[[#This Row],[Performance Score]]&gt;=75,"Good",Table1[[#This Row],[Performance Score]]&gt;=60,"Average",Table1[[#This Row],[Performance Score]]&lt;=60,"Need Improvement")</f>
        <v>Average</v>
      </c>
      <c r="AE2891" t="str">
        <f>IF(AND(Table1[[#This Row],[Attendance %]]&gt;=80,(Table1[[#This Row],[Performance Score]]&gt;=80)),"Eligible","Not Eligible")</f>
        <v>Not Eligible</v>
      </c>
      <c r="AF2891" t="str">
        <f>IF(Table1[[#This Row],[Performance Score]]&gt;=80,"High Performer","Low Performer")</f>
        <v>Low Performer</v>
      </c>
      <c r="AG2891" t="str" cm="1">
        <f t="array" aca="1" ref="AG2891" ca="1">_xlfn.IFS(Table1[[#This Row],[Experience]]&lt;=3,"Junior",Table1[[#This Row],[Experience]]&lt;=7,"Mid Level",Table1[[#This Row],[Experience]]&gt;=7,"Senior")</f>
        <v>Mid Level</v>
      </c>
      <c r="AH2891" t="str">
        <f>IF(Table1[[#This Row],[Attendance %]]&gt;75,"OK","Below 75")</f>
        <v>OK</v>
      </c>
      <c r="AI2891" t="b">
        <f>ISBLANK(Table1[[#This Row],[Employee ID]])</f>
        <v>0</v>
      </c>
      <c r="AJ2891" t="b">
        <f>ISNUMBER(Table1[[#This Row],[Total Salary  ]])</f>
        <v>1</v>
      </c>
      <c r="AK2891" t="str">
        <f>IFERROR(_xlfn.XLOOKUP(Table1[[#This Row],[Manager ID]],MANAGERS!A:A,MANAGERS!B:B),"Not Found")</f>
        <v>Manager_19</v>
      </c>
    </row>
    <row r="2892" spans="1:37" x14ac:dyDescent="0.2">
      <c r="A2892" t="s">
        <v>1082</v>
      </c>
      <c r="B2892" t="s">
        <v>29</v>
      </c>
      <c r="C2892" t="s">
        <v>15</v>
      </c>
      <c r="D2892" t="s">
        <v>16</v>
      </c>
      <c r="E2892" t="s">
        <v>26</v>
      </c>
      <c r="F2892" s="1">
        <v>45973</v>
      </c>
      <c r="G2892" s="1">
        <v>32861</v>
      </c>
      <c r="H2892">
        <v>74628</v>
      </c>
      <c r="I2892">
        <v>8440</v>
      </c>
      <c r="J2892">
        <v>67</v>
      </c>
      <c r="K2892">
        <v>51</v>
      </c>
      <c r="L2892" t="s">
        <v>23</v>
      </c>
      <c r="M2892">
        <v>110</v>
      </c>
      <c r="N2892">
        <f>Table1[[#This Row],[Basic Salary]]+Table1[[#This Row],[Bonus]]</f>
        <v>83068</v>
      </c>
      <c r="O2892" s="2">
        <f>Table1[[#This Row],[Bonus]]/Table1[[#This Row],[Basic Salary]]</f>
        <v>0.11309428096692931</v>
      </c>
      <c r="P2892">
        <f ca="1">DATEDIF(Table1[[#This Row],[Date of Birth]],TODAY(),"Y")</f>
        <v>36</v>
      </c>
      <c r="Q2892">
        <f ca="1">DATEDIF(Table1[[#This Row],[Joining Date]],TODAY(),"Y")</f>
        <v>0</v>
      </c>
      <c r="R2892" t="str">
        <f ca="1">IF(YEAR(Table1[[#This Row],[Joining Date]])=YEAR(TODAY()),"Yes","No")</f>
        <v>No</v>
      </c>
      <c r="S2892" t="str">
        <f ca="1">IF(Table1[[#This Row],[Experience]]&gt;5,"Yes","No")</f>
        <v>No</v>
      </c>
      <c r="T2892" t="str">
        <f>TEXT(Table1[[#This Row],[Joining Date]],"mmmm")</f>
        <v>November</v>
      </c>
      <c r="U2892" t="str">
        <f>TEXT(Table1[[#This Row],[Joining Date]],"yyyy")</f>
        <v>2025</v>
      </c>
      <c r="V2892" s="5">
        <f ca="1">TODAY()-Table1[[#This Row],[Joining Date]]</f>
        <v>266</v>
      </c>
      <c r="W2892" t="str">
        <f>LEFT(Table1[[#This Row],[Employee Name]],FIND(" ",Table1[[#This Row],[Employee Name]])-1)</f>
        <v>Vikram</v>
      </c>
      <c r="X2892" t="str">
        <f>RIGHT(Table1[[#This Row],[Employee Name]],LEN(Table1[[#This Row],[Employee Name]])-FIND(" ",Table1[[#This Row],[Employee Name]]))</f>
        <v>Singh</v>
      </c>
      <c r="Y2892" t="str">
        <f>Table1[[#This Row],[Department]]&amp;"-"&amp;Table1[[#This Row],[Employee ID]]</f>
        <v>HR-E01026</v>
      </c>
      <c r="Z2892" t="str">
        <f>LEFT(Table1[[#This Row],[Department]],3)</f>
        <v>HR</v>
      </c>
      <c r="AA2892" t="str">
        <f>_xlfn.XLOOKUP(Table1[[#This Row],[Manager ID]],MANAGERS!A:A,MANAGERS!B:B)</f>
        <v>Manager_10</v>
      </c>
      <c r="AB2892" t="str" cm="1">
        <f t="array" ref="AB2892">_xlfn.XLOOKUP(Table1[[#This Row],[Manager ID]],Table2[[#All],[Manager ID]],Table2[[#All],[Department Head]])</f>
        <v>HR</v>
      </c>
      <c r="AC2892" s="2">
        <f>_xlfn.XLOOKUP(Table1[[#This Row],[City]],L:L,O:O)</f>
        <v>0.23486488519629886</v>
      </c>
      <c r="AD2892" t="str" cm="1">
        <f t="array" ref="AD2892">_xlfn.IFS(Table1[[#This Row],[Performance Score]]&gt;=90,"Excellent",Table1[[#This Row],[Performance Score]]&gt;=75,"Good",Table1[[#This Row],[Performance Score]]&gt;=60,"Average",Table1[[#This Row],[Performance Score]]&lt;=60,"Need Improvement")</f>
        <v>Need Improvement</v>
      </c>
      <c r="AE2892" t="str">
        <f>IF(AND(Table1[[#This Row],[Attendance %]]&gt;=80,(Table1[[#This Row],[Performance Score]]&gt;=80)),"Eligible","Not Eligible")</f>
        <v>Not Eligible</v>
      </c>
      <c r="AF2892" t="str">
        <f>IF(Table1[[#This Row],[Performance Score]]&gt;=80,"High Performer","Low Performer")</f>
        <v>Low Performer</v>
      </c>
      <c r="AG2892" t="str" cm="1">
        <f t="array" aca="1" ref="AG2892" ca="1">_xlfn.IFS(Table1[[#This Row],[Experience]]&lt;=3,"Junior",Table1[[#This Row],[Experience]]&lt;=7,"Mid Level",Table1[[#This Row],[Experience]]&gt;=7,"Senior")</f>
        <v>Junior</v>
      </c>
      <c r="AH2892" t="str">
        <f>IF(Table1[[#This Row],[Attendance %]]&gt;75,"OK","Below 75")</f>
        <v>Below 75</v>
      </c>
      <c r="AI2892" t="b">
        <f>ISBLANK(Table1[[#This Row],[Employee ID]])</f>
        <v>0</v>
      </c>
      <c r="AJ2892" t="b">
        <f>ISNUMBER(Table1[[#This Row],[Total Salary  ]])</f>
        <v>1</v>
      </c>
      <c r="AK2892" t="str">
        <f>IFERROR(_xlfn.XLOOKUP(Table1[[#This Row],[Manager ID]],MANAGERS!A:A,MANAGERS!B:B),"Not Found")</f>
        <v>Manager_10</v>
      </c>
    </row>
    <row r="2893" spans="1:37" x14ac:dyDescent="0.2">
      <c r="A2893" t="s">
        <v>2910</v>
      </c>
      <c r="B2893" t="s">
        <v>39</v>
      </c>
      <c r="C2893" t="s">
        <v>15</v>
      </c>
      <c r="D2893" t="s">
        <v>46</v>
      </c>
      <c r="E2893" t="s">
        <v>30</v>
      </c>
      <c r="F2893" s="1">
        <v>44626</v>
      </c>
      <c r="G2893" s="1">
        <v>40315</v>
      </c>
      <c r="H2893">
        <v>58186</v>
      </c>
      <c r="I2893">
        <v>24876</v>
      </c>
      <c r="J2893">
        <v>78</v>
      </c>
      <c r="K2893">
        <v>97</v>
      </c>
      <c r="L2893" t="s">
        <v>27</v>
      </c>
      <c r="M2893">
        <v>120</v>
      </c>
      <c r="N2893">
        <f>Table1[[#This Row],[Basic Salary]]+Table1[[#This Row],[Bonus]]</f>
        <v>83062</v>
      </c>
      <c r="O2893" s="2">
        <f>Table1[[#This Row],[Bonus]]/Table1[[#This Row],[Basic Salary]]</f>
        <v>0.42752552160313478</v>
      </c>
      <c r="P2893">
        <f ca="1">DATEDIF(Table1[[#This Row],[Date of Birth]],TODAY(),"Y")</f>
        <v>16</v>
      </c>
      <c r="Q2893">
        <f ca="1">DATEDIF(Table1[[#This Row],[Joining Date]],TODAY(),"Y")</f>
        <v>4</v>
      </c>
      <c r="R2893" t="str">
        <f ca="1">IF(YEAR(Table1[[#This Row],[Joining Date]])=YEAR(TODAY()),"Yes","No")</f>
        <v>No</v>
      </c>
      <c r="S2893" t="str">
        <f ca="1">IF(Table1[[#This Row],[Experience]]&gt;5,"Yes","No")</f>
        <v>No</v>
      </c>
      <c r="T2893" t="str">
        <f>TEXT(Table1[[#This Row],[Joining Date]],"mmmm")</f>
        <v>March</v>
      </c>
      <c r="U2893" t="str">
        <f>TEXT(Table1[[#This Row],[Joining Date]],"yyyy")</f>
        <v>2022</v>
      </c>
      <c r="V2893" s="5">
        <f ca="1">TODAY()-Table1[[#This Row],[Joining Date]]</f>
        <v>1613</v>
      </c>
      <c r="W2893" t="str">
        <f>LEFT(Table1[[#This Row],[Employee Name]],FIND(" ",Table1[[#This Row],[Employee Name]])-1)</f>
        <v>Karan</v>
      </c>
      <c r="X2893" t="str">
        <f>RIGHT(Table1[[#This Row],[Employee Name]],LEN(Table1[[#This Row],[Employee Name]])-FIND(" ",Table1[[#This Row],[Employee Name]]))</f>
        <v>Malhotra</v>
      </c>
      <c r="Y2893" t="str">
        <f>Table1[[#This Row],[Department]]&amp;"-"&amp;Table1[[#This Row],[Employee ID]]</f>
        <v>Support-E02854</v>
      </c>
      <c r="Z2893" t="str">
        <f>LEFT(Table1[[#This Row],[Department]],3)</f>
        <v>Sup</v>
      </c>
      <c r="AA2893" t="str">
        <f>_xlfn.XLOOKUP(Table1[[#This Row],[Manager ID]],MANAGERS!A:A,MANAGERS!B:B)</f>
        <v>Manager_20</v>
      </c>
      <c r="AB2893" t="str" cm="1">
        <f t="array" ref="AB2893">_xlfn.XLOOKUP(Table1[[#This Row],[Manager ID]],Table2[[#All],[Manager ID]],Table2[[#All],[Department Head]])</f>
        <v>Operations</v>
      </c>
      <c r="AC2893" s="2">
        <f>_xlfn.XLOOKUP(Table1[[#This Row],[City]],L:L,O:O)</f>
        <v>0.23674293405114402</v>
      </c>
      <c r="AD2893" t="str" cm="1">
        <f t="array" ref="AD2893">_xlfn.IFS(Table1[[#This Row],[Performance Score]]&gt;=90,"Excellent",Table1[[#This Row],[Performance Score]]&gt;=75,"Good",Table1[[#This Row],[Performance Score]]&gt;=60,"Average",Table1[[#This Row],[Performance Score]]&lt;=60,"Need Improvement")</f>
        <v>Excellent</v>
      </c>
      <c r="AE2893" t="str">
        <f>IF(AND(Table1[[#This Row],[Attendance %]]&gt;=80,(Table1[[#This Row],[Performance Score]]&gt;=80)),"Eligible","Not Eligible")</f>
        <v>Not Eligible</v>
      </c>
      <c r="AF2893" t="str">
        <f>IF(Table1[[#This Row],[Performance Score]]&gt;=80,"High Performer","Low Performer")</f>
        <v>High Performer</v>
      </c>
      <c r="AG2893" t="str" cm="1">
        <f t="array" aca="1" ref="AG2893" ca="1">_xlfn.IFS(Table1[[#This Row],[Experience]]&lt;=3,"Junior",Table1[[#This Row],[Experience]]&lt;=7,"Mid Level",Table1[[#This Row],[Experience]]&gt;=7,"Senior")</f>
        <v>Mid Level</v>
      </c>
      <c r="AH2893" t="str">
        <f>IF(Table1[[#This Row],[Attendance %]]&gt;75,"OK","Below 75")</f>
        <v>OK</v>
      </c>
      <c r="AI2893" t="b">
        <f>ISBLANK(Table1[[#This Row],[Employee ID]])</f>
        <v>0</v>
      </c>
      <c r="AJ2893" t="b">
        <f>ISNUMBER(Table1[[#This Row],[Total Salary  ]])</f>
        <v>1</v>
      </c>
      <c r="AK2893" t="str">
        <f>IFERROR(_xlfn.XLOOKUP(Table1[[#This Row],[Manager ID]],MANAGERS!A:A,MANAGERS!B:B),"Not Found")</f>
        <v>Manager_20</v>
      </c>
    </row>
    <row r="2894" spans="1:37" x14ac:dyDescent="0.2">
      <c r="A2894" t="s">
        <v>3227</v>
      </c>
      <c r="B2894" t="s">
        <v>89</v>
      </c>
      <c r="C2894" t="s">
        <v>15</v>
      </c>
      <c r="D2894" t="s">
        <v>46</v>
      </c>
      <c r="E2894" t="s">
        <v>30</v>
      </c>
      <c r="F2894" s="1">
        <v>45322</v>
      </c>
      <c r="G2894" s="1">
        <v>39357</v>
      </c>
      <c r="H2894">
        <v>65125</v>
      </c>
      <c r="I2894">
        <v>17920</v>
      </c>
      <c r="J2894">
        <v>80</v>
      </c>
      <c r="K2894">
        <v>68</v>
      </c>
      <c r="L2894" t="s">
        <v>31</v>
      </c>
      <c r="M2894">
        <v>109</v>
      </c>
      <c r="N2894">
        <f>Table1[[#This Row],[Basic Salary]]+Table1[[#This Row],[Bonus]]</f>
        <v>83045</v>
      </c>
      <c r="O2894" s="2">
        <f>Table1[[#This Row],[Bonus]]/Table1[[#This Row],[Basic Salary]]</f>
        <v>0.27516314779270634</v>
      </c>
      <c r="P2894">
        <f ca="1">DATEDIF(Table1[[#This Row],[Date of Birth]],TODAY(),"Y")</f>
        <v>18</v>
      </c>
      <c r="Q2894">
        <f ca="1">DATEDIF(Table1[[#This Row],[Joining Date]],TODAY(),"Y")</f>
        <v>2</v>
      </c>
      <c r="R2894" t="str">
        <f ca="1">IF(YEAR(Table1[[#This Row],[Joining Date]])=YEAR(TODAY()),"Yes","No")</f>
        <v>No</v>
      </c>
      <c r="S2894" t="str">
        <f ca="1">IF(Table1[[#This Row],[Experience]]&gt;5,"Yes","No")</f>
        <v>No</v>
      </c>
      <c r="T2894" t="str">
        <f>TEXT(Table1[[#This Row],[Joining Date]],"mmmm")</f>
        <v>January</v>
      </c>
      <c r="U2894" t="str">
        <f>TEXT(Table1[[#This Row],[Joining Date]],"yyyy")</f>
        <v>2024</v>
      </c>
      <c r="V2894" s="5">
        <f ca="1">TODAY()-Table1[[#This Row],[Joining Date]]</f>
        <v>917</v>
      </c>
      <c r="W2894" t="str">
        <f>LEFT(Table1[[#This Row],[Employee Name]],FIND(" ",Table1[[#This Row],[Employee Name]])-1)</f>
        <v>Tarun</v>
      </c>
      <c r="X2894" t="str">
        <f>RIGHT(Table1[[#This Row],[Employee Name]],LEN(Table1[[#This Row],[Employee Name]])-FIND(" ",Table1[[#This Row],[Employee Name]]))</f>
        <v>Verma</v>
      </c>
      <c r="Y2894" t="str">
        <f>Table1[[#This Row],[Department]]&amp;"-"&amp;Table1[[#This Row],[Employee ID]]</f>
        <v>Support-E03171</v>
      </c>
      <c r="Z2894" t="str">
        <f>LEFT(Table1[[#This Row],[Department]],3)</f>
        <v>Sup</v>
      </c>
      <c r="AA2894" t="str">
        <f>_xlfn.XLOOKUP(Table1[[#This Row],[Manager ID]],MANAGERS!A:A,MANAGERS!B:B)</f>
        <v>Manager_9</v>
      </c>
      <c r="AB2894" t="str" cm="1">
        <f t="array" ref="AB2894">_xlfn.XLOOKUP(Table1[[#This Row],[Manager ID]],Table2[[#All],[Manager ID]],Table2[[#All],[Department Head]])</f>
        <v>Sales</v>
      </c>
      <c r="AC2894" s="2">
        <f>_xlfn.XLOOKUP(Table1[[#This Row],[City]],L:L,O:O)</f>
        <v>0.241864189087755</v>
      </c>
      <c r="AD2894" t="str" cm="1">
        <f t="array" ref="AD2894">_xlfn.IFS(Table1[[#This Row],[Performance Score]]&gt;=90,"Excellent",Table1[[#This Row],[Performance Score]]&gt;=75,"Good",Table1[[#This Row],[Performance Score]]&gt;=60,"Average",Table1[[#This Row],[Performance Score]]&lt;=60,"Need Improvement")</f>
        <v>Average</v>
      </c>
      <c r="AE2894" t="str">
        <f>IF(AND(Table1[[#This Row],[Attendance %]]&gt;=80,(Table1[[#This Row],[Performance Score]]&gt;=80)),"Eligible","Not Eligible")</f>
        <v>Not Eligible</v>
      </c>
      <c r="AF2894" t="str">
        <f>IF(Table1[[#This Row],[Performance Score]]&gt;=80,"High Performer","Low Performer")</f>
        <v>Low Performer</v>
      </c>
      <c r="AG2894" t="str" cm="1">
        <f t="array" aca="1" ref="AG2894" ca="1">_xlfn.IFS(Table1[[#This Row],[Experience]]&lt;=3,"Junior",Table1[[#This Row],[Experience]]&lt;=7,"Mid Level",Table1[[#This Row],[Experience]]&gt;=7,"Senior")</f>
        <v>Junior</v>
      </c>
      <c r="AH2894" t="str">
        <f>IF(Table1[[#This Row],[Attendance %]]&gt;75,"OK","Below 75")</f>
        <v>OK</v>
      </c>
      <c r="AI2894" t="b">
        <f>ISBLANK(Table1[[#This Row],[Employee ID]])</f>
        <v>0</v>
      </c>
      <c r="AJ2894" t="b">
        <f>ISNUMBER(Table1[[#This Row],[Total Salary  ]])</f>
        <v>1</v>
      </c>
      <c r="AK2894" t="str">
        <f>IFERROR(_xlfn.XLOOKUP(Table1[[#This Row],[Manager ID]],MANAGERS!A:A,MANAGERS!B:B),"Not Found")</f>
        <v>Manager_9</v>
      </c>
    </row>
    <row r="2895" spans="1:37" x14ac:dyDescent="0.2">
      <c r="A2895" t="s">
        <v>4004</v>
      </c>
      <c r="B2895" t="s">
        <v>93</v>
      </c>
      <c r="C2895" t="s">
        <v>21</v>
      </c>
      <c r="D2895" t="s">
        <v>81</v>
      </c>
      <c r="E2895" t="s">
        <v>22</v>
      </c>
      <c r="F2895" s="1">
        <v>44409</v>
      </c>
      <c r="G2895" s="1">
        <v>33364</v>
      </c>
      <c r="H2895">
        <v>66823</v>
      </c>
      <c r="I2895">
        <v>16192</v>
      </c>
      <c r="J2895">
        <v>92</v>
      </c>
      <c r="K2895">
        <v>66</v>
      </c>
      <c r="L2895" t="s">
        <v>23</v>
      </c>
      <c r="M2895">
        <v>103</v>
      </c>
      <c r="N2895">
        <f>Table1[[#This Row],[Basic Salary]]+Table1[[#This Row],[Bonus]]</f>
        <v>83015</v>
      </c>
      <c r="O2895" s="2">
        <f>Table1[[#This Row],[Bonus]]/Table1[[#This Row],[Basic Salary]]</f>
        <v>0.24231177887852984</v>
      </c>
      <c r="P2895">
        <f ca="1">DATEDIF(Table1[[#This Row],[Date of Birth]],TODAY(),"Y")</f>
        <v>35</v>
      </c>
      <c r="Q2895">
        <f ca="1">DATEDIF(Table1[[#This Row],[Joining Date]],TODAY(),"Y")</f>
        <v>5</v>
      </c>
      <c r="R2895" t="str">
        <f ca="1">IF(YEAR(Table1[[#This Row],[Joining Date]])=YEAR(TODAY()),"Yes","No")</f>
        <v>No</v>
      </c>
      <c r="S2895" t="str">
        <f ca="1">IF(Table1[[#This Row],[Experience]]&gt;5,"Yes","No")</f>
        <v>No</v>
      </c>
      <c r="T2895" t="str">
        <f>TEXT(Table1[[#This Row],[Joining Date]],"mmmm")</f>
        <v>August</v>
      </c>
      <c r="U2895" t="str">
        <f>TEXT(Table1[[#This Row],[Joining Date]],"yyyy")</f>
        <v>2021</v>
      </c>
      <c r="V2895" s="5">
        <f ca="1">TODAY()-Table1[[#This Row],[Joining Date]]</f>
        <v>1830</v>
      </c>
      <c r="W2895" t="str">
        <f>LEFT(Table1[[#This Row],[Employee Name]],FIND(" ",Table1[[#This Row],[Employee Name]])-1)</f>
        <v>Priya</v>
      </c>
      <c r="X2895" t="str">
        <f>RIGHT(Table1[[#This Row],[Employee Name]],LEN(Table1[[#This Row],[Employee Name]])-FIND(" ",Table1[[#This Row],[Employee Name]]))</f>
        <v>Reddy</v>
      </c>
      <c r="Y2895" t="str">
        <f>Table1[[#This Row],[Department]]&amp;"-"&amp;Table1[[#This Row],[Employee ID]]</f>
        <v>Sales-E03948</v>
      </c>
      <c r="Z2895" t="str">
        <f>LEFT(Table1[[#This Row],[Department]],3)</f>
        <v>Sal</v>
      </c>
      <c r="AA2895" t="str">
        <f>_xlfn.XLOOKUP(Table1[[#This Row],[Manager ID]],MANAGERS!A:A,MANAGERS!B:B)</f>
        <v>Manager_3</v>
      </c>
      <c r="AB2895" t="str" cm="1">
        <f t="array" ref="AB2895">_xlfn.XLOOKUP(Table1[[#This Row],[Manager ID]],Table2[[#All],[Manager ID]],Table2[[#All],[Department Head]])</f>
        <v>IT</v>
      </c>
      <c r="AC2895" s="2">
        <f>_xlfn.XLOOKUP(Table1[[#This Row],[City]],L:L,O:O)</f>
        <v>0.23486488519629886</v>
      </c>
      <c r="AD2895" t="str" cm="1">
        <f t="array" ref="AD2895">_xlfn.IFS(Table1[[#This Row],[Performance Score]]&gt;=90,"Excellent",Table1[[#This Row],[Performance Score]]&gt;=75,"Good",Table1[[#This Row],[Performance Score]]&gt;=60,"Average",Table1[[#This Row],[Performance Score]]&lt;=60,"Need Improvement")</f>
        <v>Average</v>
      </c>
      <c r="AE2895" t="str">
        <f>IF(AND(Table1[[#This Row],[Attendance %]]&gt;=80,(Table1[[#This Row],[Performance Score]]&gt;=80)),"Eligible","Not Eligible")</f>
        <v>Not Eligible</v>
      </c>
      <c r="AF2895" t="str">
        <f>IF(Table1[[#This Row],[Performance Score]]&gt;=80,"High Performer","Low Performer")</f>
        <v>Low Performer</v>
      </c>
      <c r="AG2895" t="str" cm="1">
        <f t="array" aca="1" ref="AG2895" ca="1">_xlfn.IFS(Table1[[#This Row],[Experience]]&lt;=3,"Junior",Table1[[#This Row],[Experience]]&lt;=7,"Mid Level",Table1[[#This Row],[Experience]]&gt;=7,"Senior")</f>
        <v>Mid Level</v>
      </c>
      <c r="AH2895" t="str">
        <f>IF(Table1[[#This Row],[Attendance %]]&gt;75,"OK","Below 75")</f>
        <v>OK</v>
      </c>
      <c r="AI2895" t="b">
        <f>ISBLANK(Table1[[#This Row],[Employee ID]])</f>
        <v>0</v>
      </c>
      <c r="AJ2895" t="b">
        <f>ISNUMBER(Table1[[#This Row],[Total Salary  ]])</f>
        <v>1</v>
      </c>
      <c r="AK2895" t="str">
        <f>IFERROR(_xlfn.XLOOKUP(Table1[[#This Row],[Manager ID]],MANAGERS!A:A,MANAGERS!B:B),"Not Found")</f>
        <v>Manager_3</v>
      </c>
    </row>
    <row r="2896" spans="1:37" x14ac:dyDescent="0.2">
      <c r="A2896" t="s">
        <v>3119</v>
      </c>
      <c r="B2896" t="s">
        <v>87</v>
      </c>
      <c r="C2896" t="s">
        <v>15</v>
      </c>
      <c r="D2896" t="s">
        <v>33</v>
      </c>
      <c r="E2896" t="s">
        <v>30</v>
      </c>
      <c r="F2896" s="1">
        <v>44963</v>
      </c>
      <c r="G2896" s="1">
        <v>33536</v>
      </c>
      <c r="H2896">
        <v>70010</v>
      </c>
      <c r="I2896">
        <v>13000</v>
      </c>
      <c r="J2896">
        <v>93</v>
      </c>
      <c r="K2896">
        <v>91</v>
      </c>
      <c r="L2896" t="s">
        <v>31</v>
      </c>
      <c r="M2896">
        <v>114</v>
      </c>
      <c r="N2896">
        <f>Table1[[#This Row],[Basic Salary]]+Table1[[#This Row],[Bonus]]</f>
        <v>83010</v>
      </c>
      <c r="O2896" s="2">
        <f>Table1[[#This Row],[Bonus]]/Table1[[#This Row],[Basic Salary]]</f>
        <v>0.18568775889158692</v>
      </c>
      <c r="P2896">
        <f ca="1">DATEDIF(Table1[[#This Row],[Date of Birth]],TODAY(),"Y")</f>
        <v>34</v>
      </c>
      <c r="Q2896">
        <f ca="1">DATEDIF(Table1[[#This Row],[Joining Date]],TODAY(),"Y")</f>
        <v>3</v>
      </c>
      <c r="R2896" t="str">
        <f ca="1">IF(YEAR(Table1[[#This Row],[Joining Date]])=YEAR(TODAY()),"Yes","No")</f>
        <v>No</v>
      </c>
      <c r="S2896" t="str">
        <f ca="1">IF(Table1[[#This Row],[Experience]]&gt;5,"Yes","No")</f>
        <v>No</v>
      </c>
      <c r="T2896" t="str">
        <f>TEXT(Table1[[#This Row],[Joining Date]],"mmmm")</f>
        <v>February</v>
      </c>
      <c r="U2896" t="str">
        <f>TEXT(Table1[[#This Row],[Joining Date]],"yyyy")</f>
        <v>2023</v>
      </c>
      <c r="V2896" s="5">
        <f ca="1">TODAY()-Table1[[#This Row],[Joining Date]]</f>
        <v>1276</v>
      </c>
      <c r="W2896" t="str">
        <f>LEFT(Table1[[#This Row],[Employee Name]],FIND(" ",Table1[[#This Row],[Employee Name]])-1)</f>
        <v>Arjun</v>
      </c>
      <c r="X2896" t="str">
        <f>RIGHT(Table1[[#This Row],[Employee Name]],LEN(Table1[[#This Row],[Employee Name]])-FIND(" ",Table1[[#This Row],[Employee Name]]))</f>
        <v>Mehta</v>
      </c>
      <c r="Y2896" t="str">
        <f>Table1[[#This Row],[Department]]&amp;"-"&amp;Table1[[#This Row],[Employee ID]]</f>
        <v>Marketing-E03063</v>
      </c>
      <c r="Z2896" t="str">
        <f>LEFT(Table1[[#This Row],[Department]],3)</f>
        <v>Mar</v>
      </c>
      <c r="AA2896" t="str">
        <f>_xlfn.XLOOKUP(Table1[[#This Row],[Manager ID]],MANAGERS!A:A,MANAGERS!B:B)</f>
        <v>Manager_14</v>
      </c>
      <c r="AB2896" t="str" cm="1">
        <f t="array" ref="AB2896">_xlfn.XLOOKUP(Table1[[#This Row],[Manager ID]],Table2[[#All],[Manager ID]],Table2[[#All],[Department Head]])</f>
        <v>Marketing</v>
      </c>
      <c r="AC2896" s="2">
        <f>_xlfn.XLOOKUP(Table1[[#This Row],[City]],L:L,O:O)</f>
        <v>0.241864189087755</v>
      </c>
      <c r="AD2896" t="str" cm="1">
        <f t="array" ref="AD2896">_xlfn.IFS(Table1[[#This Row],[Performance Score]]&gt;=90,"Excellent",Table1[[#This Row],[Performance Score]]&gt;=75,"Good",Table1[[#This Row],[Performance Score]]&gt;=60,"Average",Table1[[#This Row],[Performance Score]]&lt;=60,"Need Improvement")</f>
        <v>Excellent</v>
      </c>
      <c r="AE2896" t="str">
        <f>IF(AND(Table1[[#This Row],[Attendance %]]&gt;=80,(Table1[[#This Row],[Performance Score]]&gt;=80)),"Eligible","Not Eligible")</f>
        <v>Eligible</v>
      </c>
      <c r="AF2896" t="str">
        <f>IF(Table1[[#This Row],[Performance Score]]&gt;=80,"High Performer","Low Performer")</f>
        <v>High Performer</v>
      </c>
      <c r="AG2896" t="str" cm="1">
        <f t="array" aca="1" ref="AG2896" ca="1">_xlfn.IFS(Table1[[#This Row],[Experience]]&lt;=3,"Junior",Table1[[#This Row],[Experience]]&lt;=7,"Mid Level",Table1[[#This Row],[Experience]]&gt;=7,"Senior")</f>
        <v>Junior</v>
      </c>
      <c r="AH2896" t="str">
        <f>IF(Table1[[#This Row],[Attendance %]]&gt;75,"OK","Below 75")</f>
        <v>OK</v>
      </c>
      <c r="AI2896" t="b">
        <f>ISBLANK(Table1[[#This Row],[Employee ID]])</f>
        <v>0</v>
      </c>
      <c r="AJ2896" t="b">
        <f>ISNUMBER(Table1[[#This Row],[Total Salary  ]])</f>
        <v>1</v>
      </c>
      <c r="AK2896" t="str">
        <f>IFERROR(_xlfn.XLOOKUP(Table1[[#This Row],[Manager ID]],MANAGERS!A:A,MANAGERS!B:B),"Not Found")</f>
        <v>Manager_14</v>
      </c>
    </row>
    <row r="2897" spans="1:37" x14ac:dyDescent="0.2">
      <c r="A2897" t="s">
        <v>1834</v>
      </c>
      <c r="B2897" t="s">
        <v>77</v>
      </c>
      <c r="C2897" t="s">
        <v>15</v>
      </c>
      <c r="D2897" t="s">
        <v>25</v>
      </c>
      <c r="E2897" t="s">
        <v>26</v>
      </c>
      <c r="F2897" s="1">
        <v>42449</v>
      </c>
      <c r="G2897" s="1">
        <v>36341</v>
      </c>
      <c r="H2897">
        <v>55049</v>
      </c>
      <c r="I2897">
        <v>27927</v>
      </c>
      <c r="J2897">
        <v>70</v>
      </c>
      <c r="K2897">
        <v>57</v>
      </c>
      <c r="L2897" t="s">
        <v>18</v>
      </c>
      <c r="M2897">
        <v>117</v>
      </c>
      <c r="N2897">
        <f>Table1[[#This Row],[Basic Salary]]+Table1[[#This Row],[Bonus]]</f>
        <v>82976</v>
      </c>
      <c r="O2897" s="2">
        <f>Table1[[#This Row],[Bonus]]/Table1[[#This Row],[Basic Salary]]</f>
        <v>0.50731166778688075</v>
      </c>
      <c r="P2897">
        <f ca="1">DATEDIF(Table1[[#This Row],[Date of Birth]],TODAY(),"Y")</f>
        <v>27</v>
      </c>
      <c r="Q2897">
        <f ca="1">DATEDIF(Table1[[#This Row],[Joining Date]],TODAY(),"Y")</f>
        <v>10</v>
      </c>
      <c r="R2897" t="str">
        <f ca="1">IF(YEAR(Table1[[#This Row],[Joining Date]])=YEAR(TODAY()),"Yes","No")</f>
        <v>No</v>
      </c>
      <c r="S2897" t="str">
        <f ca="1">IF(Table1[[#This Row],[Experience]]&gt;5,"Yes","No")</f>
        <v>Yes</v>
      </c>
      <c r="T2897" t="str">
        <f>TEXT(Table1[[#This Row],[Joining Date]],"mmmm")</f>
        <v>March</v>
      </c>
      <c r="U2897" t="str">
        <f>TEXT(Table1[[#This Row],[Joining Date]],"yyyy")</f>
        <v>2016</v>
      </c>
      <c r="V2897" s="5">
        <f ca="1">TODAY()-Table1[[#This Row],[Joining Date]]</f>
        <v>3790</v>
      </c>
      <c r="W2897" t="str">
        <f>LEFT(Table1[[#This Row],[Employee Name]],FIND(" ",Table1[[#This Row],[Employee Name]])-1)</f>
        <v>Rohan</v>
      </c>
      <c r="X2897" t="str">
        <f>RIGHT(Table1[[#This Row],[Employee Name]],LEN(Table1[[#This Row],[Employee Name]])-FIND(" ",Table1[[#This Row],[Employee Name]]))</f>
        <v>Gupta</v>
      </c>
      <c r="Y2897" t="str">
        <f>Table1[[#This Row],[Department]]&amp;"-"&amp;Table1[[#This Row],[Employee ID]]</f>
        <v>Finance-E01778</v>
      </c>
      <c r="Z2897" t="str">
        <f>LEFT(Table1[[#This Row],[Department]],3)</f>
        <v>Fin</v>
      </c>
      <c r="AA2897" t="str">
        <f>_xlfn.XLOOKUP(Table1[[#This Row],[Manager ID]],MANAGERS!A:A,MANAGERS!B:B)</f>
        <v>Manager_17</v>
      </c>
      <c r="AB2897" t="str" cm="1">
        <f t="array" ref="AB2897">_xlfn.XLOOKUP(Table1[[#This Row],[Manager ID]],Table2[[#All],[Manager ID]],Table2[[#All],[Department Head]])</f>
        <v>Finance</v>
      </c>
      <c r="AC2897" s="2">
        <f>_xlfn.XLOOKUP(Table1[[#This Row],[City]],L:L,O:O)</f>
        <v>0.21356479274849693</v>
      </c>
      <c r="AD2897" t="str" cm="1">
        <f t="array" ref="AD2897">_xlfn.IFS(Table1[[#This Row],[Performance Score]]&gt;=90,"Excellent",Table1[[#This Row],[Performance Score]]&gt;=75,"Good",Table1[[#This Row],[Performance Score]]&gt;=60,"Average",Table1[[#This Row],[Performance Score]]&lt;=60,"Need Improvement")</f>
        <v>Need Improvement</v>
      </c>
      <c r="AE2897" t="str">
        <f>IF(AND(Table1[[#This Row],[Attendance %]]&gt;=80,(Table1[[#This Row],[Performance Score]]&gt;=80)),"Eligible","Not Eligible")</f>
        <v>Not Eligible</v>
      </c>
      <c r="AF2897" t="str">
        <f>IF(Table1[[#This Row],[Performance Score]]&gt;=80,"High Performer","Low Performer")</f>
        <v>Low Performer</v>
      </c>
      <c r="AG2897" t="str" cm="1">
        <f t="array" aca="1" ref="AG2897" ca="1">_xlfn.IFS(Table1[[#This Row],[Experience]]&lt;=3,"Junior",Table1[[#This Row],[Experience]]&lt;=7,"Mid Level",Table1[[#This Row],[Experience]]&gt;=7,"Senior")</f>
        <v>Senior</v>
      </c>
      <c r="AH2897" t="str">
        <f>IF(Table1[[#This Row],[Attendance %]]&gt;75,"OK","Below 75")</f>
        <v>Below 75</v>
      </c>
      <c r="AI2897" t="b">
        <f>ISBLANK(Table1[[#This Row],[Employee ID]])</f>
        <v>0</v>
      </c>
      <c r="AJ2897" t="b">
        <f>ISNUMBER(Table1[[#This Row],[Total Salary  ]])</f>
        <v>1</v>
      </c>
      <c r="AK2897" t="str">
        <f>IFERROR(_xlfn.XLOOKUP(Table1[[#This Row],[Manager ID]],MANAGERS!A:A,MANAGERS!B:B),"Not Found")</f>
        <v>Manager_17</v>
      </c>
    </row>
    <row r="2898" spans="1:37" x14ac:dyDescent="0.2">
      <c r="A2898" t="s">
        <v>28</v>
      </c>
      <c r="B2898" t="s">
        <v>29</v>
      </c>
      <c r="C2898" t="s">
        <v>15</v>
      </c>
      <c r="D2898" t="s">
        <v>25</v>
      </c>
      <c r="E2898" t="s">
        <v>30</v>
      </c>
      <c r="F2898" s="1">
        <v>42423</v>
      </c>
      <c r="G2898" s="1">
        <v>30740</v>
      </c>
      <c r="H2898">
        <v>74797</v>
      </c>
      <c r="I2898">
        <v>8169</v>
      </c>
      <c r="J2898">
        <v>82</v>
      </c>
      <c r="K2898">
        <v>94</v>
      </c>
      <c r="L2898" t="s">
        <v>31</v>
      </c>
      <c r="M2898">
        <v>120</v>
      </c>
      <c r="N2898">
        <f>Table1[[#This Row],[Basic Salary]]+Table1[[#This Row],[Bonus]]</f>
        <v>82966</v>
      </c>
      <c r="O2898" s="2">
        <f>Table1[[#This Row],[Bonus]]/Table1[[#This Row],[Basic Salary]]</f>
        <v>0.10921561025174807</v>
      </c>
      <c r="P2898">
        <f ca="1">DATEDIF(Table1[[#This Row],[Date of Birth]],TODAY(),"Y")</f>
        <v>42</v>
      </c>
      <c r="Q2898">
        <f ca="1">DATEDIF(Table1[[#This Row],[Joining Date]],TODAY(),"Y")</f>
        <v>10</v>
      </c>
      <c r="R2898" t="str">
        <f ca="1">IF(YEAR(Table1[[#This Row],[Joining Date]])=YEAR(TODAY()),"Yes","No")</f>
        <v>No</v>
      </c>
      <c r="S2898" t="str">
        <f ca="1">IF(Table1[[#This Row],[Experience]]&gt;5,"Yes","No")</f>
        <v>Yes</v>
      </c>
      <c r="T2898" t="str">
        <f>TEXT(Table1[[#This Row],[Joining Date]],"mmmm")</f>
        <v>February</v>
      </c>
      <c r="U2898" t="str">
        <f>TEXT(Table1[[#This Row],[Joining Date]],"yyyy")</f>
        <v>2016</v>
      </c>
      <c r="V2898" s="5">
        <f ca="1">TODAY()-Table1[[#This Row],[Joining Date]]</f>
        <v>3816</v>
      </c>
      <c r="W2898" t="str">
        <f>LEFT(Table1[[#This Row],[Employee Name]],FIND(" ",Table1[[#This Row],[Employee Name]])-1)</f>
        <v>Vikram</v>
      </c>
      <c r="X2898" t="str">
        <f>RIGHT(Table1[[#This Row],[Employee Name]],LEN(Table1[[#This Row],[Employee Name]])-FIND(" ",Table1[[#This Row],[Employee Name]]))</f>
        <v>Singh</v>
      </c>
      <c r="Y2898" t="str">
        <f>Table1[[#This Row],[Department]]&amp;"-"&amp;Table1[[#This Row],[Employee ID]]</f>
        <v>Finance-E00004</v>
      </c>
      <c r="Z2898" t="str">
        <f>LEFT(Table1[[#This Row],[Department]],3)</f>
        <v>Fin</v>
      </c>
      <c r="AA2898" t="str">
        <f>_xlfn.XLOOKUP(Table1[[#This Row],[Manager ID]],MANAGERS!A:A,MANAGERS!B:B)</f>
        <v>Manager_20</v>
      </c>
      <c r="AB2898" t="str" cm="1">
        <f t="array" ref="AB2898">_xlfn.XLOOKUP(Table1[[#This Row],[Manager ID]],Table2[[#All],[Manager ID]],Table2[[#All],[Department Head]])</f>
        <v>Operations</v>
      </c>
      <c r="AC2898" s="2">
        <f>_xlfn.XLOOKUP(Table1[[#This Row],[City]],L:L,O:O)</f>
        <v>0.241864189087755</v>
      </c>
      <c r="AD2898" t="str" cm="1">
        <f t="array" ref="AD2898">_xlfn.IFS(Table1[[#This Row],[Performance Score]]&gt;=90,"Excellent",Table1[[#This Row],[Performance Score]]&gt;=75,"Good",Table1[[#This Row],[Performance Score]]&gt;=60,"Average",Table1[[#This Row],[Performance Score]]&lt;=60,"Need Improvement")</f>
        <v>Excellent</v>
      </c>
      <c r="AE2898" t="str">
        <f>IF(AND(Table1[[#This Row],[Attendance %]]&gt;=80,(Table1[[#This Row],[Performance Score]]&gt;=80)),"Eligible","Not Eligible")</f>
        <v>Eligible</v>
      </c>
      <c r="AF2898" t="str">
        <f>IF(Table1[[#This Row],[Performance Score]]&gt;=80,"High Performer","Low Performer")</f>
        <v>High Performer</v>
      </c>
      <c r="AG2898" t="str" cm="1">
        <f t="array" aca="1" ref="AG2898" ca="1">_xlfn.IFS(Table1[[#This Row],[Experience]]&lt;=3,"Junior",Table1[[#This Row],[Experience]]&lt;=7,"Mid Level",Table1[[#This Row],[Experience]]&gt;=7,"Senior")</f>
        <v>Senior</v>
      </c>
      <c r="AH2898" t="str">
        <f>IF(Table1[[#This Row],[Attendance %]]&gt;75,"OK","Below 75")</f>
        <v>OK</v>
      </c>
      <c r="AI2898" t="b">
        <f>ISBLANK(Table1[[#This Row],[Employee ID]])</f>
        <v>0</v>
      </c>
      <c r="AJ2898" t="b">
        <f>ISNUMBER(Table1[[#This Row],[Total Salary  ]])</f>
        <v>1</v>
      </c>
      <c r="AK2898" t="str">
        <f>IFERROR(_xlfn.XLOOKUP(Table1[[#This Row],[Manager ID]],MANAGERS!A:A,MANAGERS!B:B),"Not Found")</f>
        <v>Manager_20</v>
      </c>
    </row>
    <row r="2899" spans="1:37" x14ac:dyDescent="0.2">
      <c r="A2899" t="s">
        <v>3327</v>
      </c>
      <c r="B2899" t="s">
        <v>95</v>
      </c>
      <c r="C2899" t="s">
        <v>21</v>
      </c>
      <c r="D2899" t="s">
        <v>16</v>
      </c>
      <c r="E2899" t="s">
        <v>30</v>
      </c>
      <c r="F2899" s="1">
        <v>44839</v>
      </c>
      <c r="G2899" s="1">
        <v>37367</v>
      </c>
      <c r="H2899">
        <v>66164</v>
      </c>
      <c r="I2899">
        <v>16729</v>
      </c>
      <c r="J2899">
        <v>91</v>
      </c>
      <c r="K2899">
        <v>100</v>
      </c>
      <c r="L2899" t="s">
        <v>53</v>
      </c>
      <c r="M2899">
        <v>113</v>
      </c>
      <c r="N2899">
        <f>Table1[[#This Row],[Basic Salary]]+Table1[[#This Row],[Bonus]]</f>
        <v>82893</v>
      </c>
      <c r="O2899" s="2">
        <f>Table1[[#This Row],[Bonus]]/Table1[[#This Row],[Basic Salary]]</f>
        <v>0.25284142433952</v>
      </c>
      <c r="P2899">
        <f ca="1">DATEDIF(Table1[[#This Row],[Date of Birth]],TODAY(),"Y")</f>
        <v>24</v>
      </c>
      <c r="Q2899">
        <f ca="1">DATEDIF(Table1[[#This Row],[Joining Date]],TODAY(),"Y")</f>
        <v>3</v>
      </c>
      <c r="R2899" t="str">
        <f ca="1">IF(YEAR(Table1[[#This Row],[Joining Date]])=YEAR(TODAY()),"Yes","No")</f>
        <v>No</v>
      </c>
      <c r="S2899" t="str">
        <f ca="1">IF(Table1[[#This Row],[Experience]]&gt;5,"Yes","No")</f>
        <v>No</v>
      </c>
      <c r="T2899" t="str">
        <f>TEXT(Table1[[#This Row],[Joining Date]],"mmmm")</f>
        <v>October</v>
      </c>
      <c r="U2899" t="str">
        <f>TEXT(Table1[[#This Row],[Joining Date]],"yyyy")</f>
        <v>2022</v>
      </c>
      <c r="V2899" s="5">
        <f ca="1">TODAY()-Table1[[#This Row],[Joining Date]]</f>
        <v>1400</v>
      </c>
      <c r="W2899" t="str">
        <f>LEFT(Table1[[#This Row],[Employee Name]],FIND(" ",Table1[[#This Row],[Employee Name]])-1)</f>
        <v>Ajay</v>
      </c>
      <c r="X2899" t="str">
        <f>RIGHT(Table1[[#This Row],[Employee Name]],LEN(Table1[[#This Row],[Employee Name]])-FIND(" ",Table1[[#This Row],[Employee Name]]))</f>
        <v>Singh</v>
      </c>
      <c r="Y2899" t="str">
        <f>Table1[[#This Row],[Department]]&amp;"-"&amp;Table1[[#This Row],[Employee ID]]</f>
        <v>HR-E03271</v>
      </c>
      <c r="Z2899" t="str">
        <f>LEFT(Table1[[#This Row],[Department]],3)</f>
        <v>HR</v>
      </c>
      <c r="AA2899" t="str">
        <f>_xlfn.XLOOKUP(Table1[[#This Row],[Manager ID]],MANAGERS!A:A,MANAGERS!B:B)</f>
        <v>Manager_13</v>
      </c>
      <c r="AB2899" t="str" cm="1">
        <f t="array" ref="AB2899">_xlfn.XLOOKUP(Table1[[#This Row],[Manager ID]],Table2[[#All],[Manager ID]],Table2[[#All],[Department Head]])</f>
        <v>HR</v>
      </c>
      <c r="AC2899" s="2">
        <f>_xlfn.XLOOKUP(Table1[[#This Row],[City]],L:L,O:O)</f>
        <v>0.23685887225230964</v>
      </c>
      <c r="AD2899" t="str" cm="1">
        <f t="array" ref="AD2899">_xlfn.IFS(Table1[[#This Row],[Performance Score]]&gt;=90,"Excellent",Table1[[#This Row],[Performance Score]]&gt;=75,"Good",Table1[[#This Row],[Performance Score]]&gt;=60,"Average",Table1[[#This Row],[Performance Score]]&lt;=60,"Need Improvement")</f>
        <v>Excellent</v>
      </c>
      <c r="AE2899" t="str">
        <f>IF(AND(Table1[[#This Row],[Attendance %]]&gt;=80,(Table1[[#This Row],[Performance Score]]&gt;=80)),"Eligible","Not Eligible")</f>
        <v>Eligible</v>
      </c>
      <c r="AF2899" t="str">
        <f>IF(Table1[[#This Row],[Performance Score]]&gt;=80,"High Performer","Low Performer")</f>
        <v>High Performer</v>
      </c>
      <c r="AG2899" t="str" cm="1">
        <f t="array" aca="1" ref="AG2899" ca="1">_xlfn.IFS(Table1[[#This Row],[Experience]]&lt;=3,"Junior",Table1[[#This Row],[Experience]]&lt;=7,"Mid Level",Table1[[#This Row],[Experience]]&gt;=7,"Senior")</f>
        <v>Junior</v>
      </c>
      <c r="AH2899" t="str">
        <f>IF(Table1[[#This Row],[Attendance %]]&gt;75,"OK","Below 75")</f>
        <v>OK</v>
      </c>
      <c r="AI2899" t="b">
        <f>ISBLANK(Table1[[#This Row],[Employee ID]])</f>
        <v>0</v>
      </c>
      <c r="AJ2899" t="b">
        <f>ISNUMBER(Table1[[#This Row],[Total Salary  ]])</f>
        <v>1</v>
      </c>
      <c r="AK2899" t="str">
        <f>IFERROR(_xlfn.XLOOKUP(Table1[[#This Row],[Manager ID]],MANAGERS!A:A,MANAGERS!B:B),"Not Found")</f>
        <v>Manager_13</v>
      </c>
    </row>
    <row r="2900" spans="1:37" x14ac:dyDescent="0.2">
      <c r="A2900" t="s">
        <v>4952</v>
      </c>
      <c r="B2900" t="s">
        <v>129</v>
      </c>
      <c r="C2900" t="s">
        <v>15</v>
      </c>
      <c r="D2900" t="s">
        <v>25</v>
      </c>
      <c r="E2900" t="s">
        <v>65</v>
      </c>
      <c r="F2900" s="1">
        <v>42228</v>
      </c>
      <c r="G2900" s="1">
        <v>39247</v>
      </c>
      <c r="H2900">
        <v>63923</v>
      </c>
      <c r="I2900">
        <v>18966</v>
      </c>
      <c r="J2900">
        <v>71</v>
      </c>
      <c r="K2900">
        <v>47</v>
      </c>
      <c r="L2900" t="s">
        <v>31</v>
      </c>
      <c r="M2900">
        <v>116</v>
      </c>
      <c r="N2900">
        <f>Table1[[#This Row],[Basic Salary]]+Table1[[#This Row],[Bonus]]</f>
        <v>82889</v>
      </c>
      <c r="O2900" s="2">
        <f>Table1[[#This Row],[Bonus]]/Table1[[#This Row],[Basic Salary]]</f>
        <v>0.29670071805140558</v>
      </c>
      <c r="P2900">
        <f ca="1">DATEDIF(Table1[[#This Row],[Date of Birth]],TODAY(),"Y")</f>
        <v>19</v>
      </c>
      <c r="Q2900">
        <f ca="1">DATEDIF(Table1[[#This Row],[Joining Date]],TODAY(),"Y")</f>
        <v>10</v>
      </c>
      <c r="R2900" t="str">
        <f ca="1">IF(YEAR(Table1[[#This Row],[Joining Date]])=YEAR(TODAY()),"Yes","No")</f>
        <v>No</v>
      </c>
      <c r="S2900" t="str">
        <f ca="1">IF(Table1[[#This Row],[Experience]]&gt;5,"Yes","No")</f>
        <v>Yes</v>
      </c>
      <c r="T2900" t="str">
        <f>TEXT(Table1[[#This Row],[Joining Date]],"mmmm")</f>
        <v>August</v>
      </c>
      <c r="U2900" t="str">
        <f>TEXT(Table1[[#This Row],[Joining Date]],"yyyy")</f>
        <v>2015</v>
      </c>
      <c r="V2900" s="5">
        <f ca="1">TODAY()-Table1[[#This Row],[Joining Date]]</f>
        <v>4011</v>
      </c>
      <c r="W2900" t="str">
        <f>LEFT(Table1[[#This Row],[Employee Name]],FIND(" ",Table1[[#This Row],[Employee Name]])-1)</f>
        <v>Aarav</v>
      </c>
      <c r="X2900" t="str">
        <f>RIGHT(Table1[[#This Row],[Employee Name]],LEN(Table1[[#This Row],[Employee Name]])-FIND(" ",Table1[[#This Row],[Employee Name]]))</f>
        <v>Sharma</v>
      </c>
      <c r="Y2900" t="str">
        <f>Table1[[#This Row],[Department]]&amp;"-"&amp;Table1[[#This Row],[Employee ID]]</f>
        <v>Finance-E04896</v>
      </c>
      <c r="Z2900" t="str">
        <f>LEFT(Table1[[#This Row],[Department]],3)</f>
        <v>Fin</v>
      </c>
      <c r="AA2900" t="str">
        <f>_xlfn.XLOOKUP(Table1[[#This Row],[Manager ID]],MANAGERS!A:A,MANAGERS!B:B)</f>
        <v>Manager_16</v>
      </c>
      <c r="AB2900" t="str" cm="1">
        <f t="array" ref="AB2900">_xlfn.XLOOKUP(Table1[[#This Row],[Manager ID]],Table2[[#All],[Manager ID]],Table2[[#All],[Department Head]])</f>
        <v>Sales</v>
      </c>
      <c r="AC2900" s="2">
        <f>_xlfn.XLOOKUP(Table1[[#This Row],[City]],L:L,O:O)</f>
        <v>0.241864189087755</v>
      </c>
      <c r="AD2900" t="str" cm="1">
        <f t="array" ref="AD2900">_xlfn.IFS(Table1[[#This Row],[Performance Score]]&gt;=90,"Excellent",Table1[[#This Row],[Performance Score]]&gt;=75,"Good",Table1[[#This Row],[Performance Score]]&gt;=60,"Average",Table1[[#This Row],[Performance Score]]&lt;=60,"Need Improvement")</f>
        <v>Need Improvement</v>
      </c>
      <c r="AE2900" t="str">
        <f>IF(AND(Table1[[#This Row],[Attendance %]]&gt;=80,(Table1[[#This Row],[Performance Score]]&gt;=80)),"Eligible","Not Eligible")</f>
        <v>Not Eligible</v>
      </c>
      <c r="AF2900" t="str">
        <f>IF(Table1[[#This Row],[Performance Score]]&gt;=80,"High Performer","Low Performer")</f>
        <v>Low Performer</v>
      </c>
      <c r="AG2900" t="str" cm="1">
        <f t="array" aca="1" ref="AG2900" ca="1">_xlfn.IFS(Table1[[#This Row],[Experience]]&lt;=3,"Junior",Table1[[#This Row],[Experience]]&lt;=7,"Mid Level",Table1[[#This Row],[Experience]]&gt;=7,"Senior")</f>
        <v>Senior</v>
      </c>
      <c r="AH2900" t="str">
        <f>IF(Table1[[#This Row],[Attendance %]]&gt;75,"OK","Below 75")</f>
        <v>Below 75</v>
      </c>
      <c r="AI2900" t="b">
        <f>ISBLANK(Table1[[#This Row],[Employee ID]])</f>
        <v>0</v>
      </c>
      <c r="AJ2900" t="b">
        <f>ISNUMBER(Table1[[#This Row],[Total Salary  ]])</f>
        <v>1</v>
      </c>
      <c r="AK2900" t="str">
        <f>IFERROR(_xlfn.XLOOKUP(Table1[[#This Row],[Manager ID]],MANAGERS!A:A,MANAGERS!B:B),"Not Found")</f>
        <v>Manager_16</v>
      </c>
    </row>
    <row r="2901" spans="1:37" x14ac:dyDescent="0.2">
      <c r="A2901" t="s">
        <v>2611</v>
      </c>
      <c r="B2901" t="s">
        <v>45</v>
      </c>
      <c r="C2901" t="s">
        <v>21</v>
      </c>
      <c r="D2901" t="s">
        <v>43</v>
      </c>
      <c r="E2901" t="s">
        <v>65</v>
      </c>
      <c r="F2901" s="1">
        <v>42205</v>
      </c>
      <c r="G2901" s="1">
        <v>37794</v>
      </c>
      <c r="H2901">
        <v>57960</v>
      </c>
      <c r="I2901">
        <v>24923</v>
      </c>
      <c r="J2901">
        <v>75</v>
      </c>
      <c r="K2901">
        <v>46</v>
      </c>
      <c r="L2901" t="s">
        <v>31</v>
      </c>
      <c r="M2901">
        <v>107</v>
      </c>
      <c r="N2901">
        <f>Table1[[#This Row],[Basic Salary]]+Table1[[#This Row],[Bonus]]</f>
        <v>82883</v>
      </c>
      <c r="O2901" s="2">
        <f>Table1[[#This Row],[Bonus]]/Table1[[#This Row],[Basic Salary]]</f>
        <v>0.43000345065562456</v>
      </c>
      <c r="P2901">
        <f ca="1">DATEDIF(Table1[[#This Row],[Date of Birth]],TODAY(),"Y")</f>
        <v>23</v>
      </c>
      <c r="Q2901">
        <f ca="1">DATEDIF(Table1[[#This Row],[Joining Date]],TODAY(),"Y")</f>
        <v>11</v>
      </c>
      <c r="R2901" t="str">
        <f ca="1">IF(YEAR(Table1[[#This Row],[Joining Date]])=YEAR(TODAY()),"Yes","No")</f>
        <v>No</v>
      </c>
      <c r="S2901" t="str">
        <f ca="1">IF(Table1[[#This Row],[Experience]]&gt;5,"Yes","No")</f>
        <v>Yes</v>
      </c>
      <c r="T2901" t="str">
        <f>TEXT(Table1[[#This Row],[Joining Date]],"mmmm")</f>
        <v>July</v>
      </c>
      <c r="U2901" t="str">
        <f>TEXT(Table1[[#This Row],[Joining Date]],"yyyy")</f>
        <v>2015</v>
      </c>
      <c r="V2901" s="5">
        <f ca="1">TODAY()-Table1[[#This Row],[Joining Date]]</f>
        <v>4034</v>
      </c>
      <c r="W2901" t="str">
        <f>LEFT(Table1[[#This Row],[Employee Name]],FIND(" ",Table1[[#This Row],[Employee Name]])-1)</f>
        <v>Ananya</v>
      </c>
      <c r="X2901" t="str">
        <f>RIGHT(Table1[[#This Row],[Employee Name]],LEN(Table1[[#This Row],[Employee Name]])-FIND(" ",Table1[[#This Row],[Employee Name]]))</f>
        <v>Rao</v>
      </c>
      <c r="Y2901" t="str">
        <f>Table1[[#This Row],[Department]]&amp;"-"&amp;Table1[[#This Row],[Employee ID]]</f>
        <v>Operations-E02555</v>
      </c>
      <c r="Z2901" t="str">
        <f>LEFT(Table1[[#This Row],[Department]],3)</f>
        <v>Ope</v>
      </c>
      <c r="AA2901" t="str">
        <f>_xlfn.XLOOKUP(Table1[[#This Row],[Manager ID]],MANAGERS!A:A,MANAGERS!B:B)</f>
        <v>Manager_7</v>
      </c>
      <c r="AB2901" t="str" cm="1">
        <f t="array" ref="AB2901">_xlfn.XLOOKUP(Table1[[#This Row],[Manager ID]],Table2[[#All],[Manager ID]],Table2[[#All],[Department Head]])</f>
        <v>Operations</v>
      </c>
      <c r="AC2901" s="2">
        <f>_xlfn.XLOOKUP(Table1[[#This Row],[City]],L:L,O:O)</f>
        <v>0.241864189087755</v>
      </c>
      <c r="AD2901" t="str" cm="1">
        <f t="array" ref="AD2901">_xlfn.IFS(Table1[[#This Row],[Performance Score]]&gt;=90,"Excellent",Table1[[#This Row],[Performance Score]]&gt;=75,"Good",Table1[[#This Row],[Performance Score]]&gt;=60,"Average",Table1[[#This Row],[Performance Score]]&lt;=60,"Need Improvement")</f>
        <v>Need Improvement</v>
      </c>
      <c r="AE2901" t="str">
        <f>IF(AND(Table1[[#This Row],[Attendance %]]&gt;=80,(Table1[[#This Row],[Performance Score]]&gt;=80)),"Eligible","Not Eligible")</f>
        <v>Not Eligible</v>
      </c>
      <c r="AF2901" t="str">
        <f>IF(Table1[[#This Row],[Performance Score]]&gt;=80,"High Performer","Low Performer")</f>
        <v>Low Performer</v>
      </c>
      <c r="AG2901" t="str" cm="1">
        <f t="array" aca="1" ref="AG2901" ca="1">_xlfn.IFS(Table1[[#This Row],[Experience]]&lt;=3,"Junior",Table1[[#This Row],[Experience]]&lt;=7,"Mid Level",Table1[[#This Row],[Experience]]&gt;=7,"Senior")</f>
        <v>Senior</v>
      </c>
      <c r="AH2901" t="str">
        <f>IF(Table1[[#This Row],[Attendance %]]&gt;75,"OK","Below 75")</f>
        <v>Below 75</v>
      </c>
      <c r="AI2901" t="b">
        <f>ISBLANK(Table1[[#This Row],[Employee ID]])</f>
        <v>0</v>
      </c>
      <c r="AJ2901" t="b">
        <f>ISNUMBER(Table1[[#This Row],[Total Salary  ]])</f>
        <v>1</v>
      </c>
      <c r="AK2901" t="str">
        <f>IFERROR(_xlfn.XLOOKUP(Table1[[#This Row],[Manager ID]],MANAGERS!A:A,MANAGERS!B:B),"Not Found")</f>
        <v>Manager_7</v>
      </c>
    </row>
    <row r="2902" spans="1:37" x14ac:dyDescent="0.2">
      <c r="A2902" t="s">
        <v>4039</v>
      </c>
      <c r="B2902" t="s">
        <v>77</v>
      </c>
      <c r="C2902" t="s">
        <v>21</v>
      </c>
      <c r="D2902" t="s">
        <v>81</v>
      </c>
      <c r="E2902" t="s">
        <v>30</v>
      </c>
      <c r="F2902" s="1">
        <v>45740</v>
      </c>
      <c r="G2902" s="1">
        <v>31375</v>
      </c>
      <c r="H2902">
        <v>71940</v>
      </c>
      <c r="I2902">
        <v>10925</v>
      </c>
      <c r="J2902">
        <v>77</v>
      </c>
      <c r="K2902">
        <v>85</v>
      </c>
      <c r="L2902" t="s">
        <v>18</v>
      </c>
      <c r="M2902">
        <v>116</v>
      </c>
      <c r="N2902">
        <f>Table1[[#This Row],[Basic Salary]]+Table1[[#This Row],[Bonus]]</f>
        <v>82865</v>
      </c>
      <c r="O2902" s="2">
        <f>Table1[[#This Row],[Bonus]]/Table1[[#This Row],[Basic Salary]]</f>
        <v>0.15186266333055323</v>
      </c>
      <c r="P2902">
        <f ca="1">DATEDIF(Table1[[#This Row],[Date of Birth]],TODAY(),"Y")</f>
        <v>40</v>
      </c>
      <c r="Q2902">
        <f ca="1">DATEDIF(Table1[[#This Row],[Joining Date]],TODAY(),"Y")</f>
        <v>1</v>
      </c>
      <c r="R2902" t="str">
        <f ca="1">IF(YEAR(Table1[[#This Row],[Joining Date]])=YEAR(TODAY()),"Yes","No")</f>
        <v>No</v>
      </c>
      <c r="S2902" t="str">
        <f ca="1">IF(Table1[[#This Row],[Experience]]&gt;5,"Yes","No")</f>
        <v>No</v>
      </c>
      <c r="T2902" t="str">
        <f>TEXT(Table1[[#This Row],[Joining Date]],"mmmm")</f>
        <v>March</v>
      </c>
      <c r="U2902" t="str">
        <f>TEXT(Table1[[#This Row],[Joining Date]],"yyyy")</f>
        <v>2025</v>
      </c>
      <c r="V2902" s="5">
        <f ca="1">TODAY()-Table1[[#This Row],[Joining Date]]</f>
        <v>499</v>
      </c>
      <c r="W2902" t="str">
        <f>LEFT(Table1[[#This Row],[Employee Name]],FIND(" ",Table1[[#This Row],[Employee Name]])-1)</f>
        <v>Rohan</v>
      </c>
      <c r="X2902" t="str">
        <f>RIGHT(Table1[[#This Row],[Employee Name]],LEN(Table1[[#This Row],[Employee Name]])-FIND(" ",Table1[[#This Row],[Employee Name]]))</f>
        <v>Gupta</v>
      </c>
      <c r="Y2902" t="str">
        <f>Table1[[#This Row],[Department]]&amp;"-"&amp;Table1[[#This Row],[Employee ID]]</f>
        <v>Sales-E03983</v>
      </c>
      <c r="Z2902" t="str">
        <f>LEFT(Table1[[#This Row],[Department]],3)</f>
        <v>Sal</v>
      </c>
      <c r="AA2902" t="str">
        <f>_xlfn.XLOOKUP(Table1[[#This Row],[Manager ID]],MANAGERS!A:A,MANAGERS!B:B)</f>
        <v>Manager_16</v>
      </c>
      <c r="AB2902" t="str" cm="1">
        <f t="array" ref="AB2902">_xlfn.XLOOKUP(Table1[[#This Row],[Manager ID]],Table2[[#All],[Manager ID]],Table2[[#All],[Department Head]])</f>
        <v>Sales</v>
      </c>
      <c r="AC2902" s="2">
        <f>_xlfn.XLOOKUP(Table1[[#This Row],[City]],L:L,O:O)</f>
        <v>0.21356479274849693</v>
      </c>
      <c r="AD2902" t="str" cm="1">
        <f t="array" ref="AD2902">_xlfn.IFS(Table1[[#This Row],[Performance Score]]&gt;=90,"Excellent",Table1[[#This Row],[Performance Score]]&gt;=75,"Good",Table1[[#This Row],[Performance Score]]&gt;=60,"Average",Table1[[#This Row],[Performance Score]]&lt;=60,"Need Improvement")</f>
        <v>Good</v>
      </c>
      <c r="AE2902" t="str">
        <f>IF(AND(Table1[[#This Row],[Attendance %]]&gt;=80,(Table1[[#This Row],[Performance Score]]&gt;=80)),"Eligible","Not Eligible")</f>
        <v>Not Eligible</v>
      </c>
      <c r="AF2902" t="str">
        <f>IF(Table1[[#This Row],[Performance Score]]&gt;=80,"High Performer","Low Performer")</f>
        <v>High Performer</v>
      </c>
      <c r="AG2902" t="str" cm="1">
        <f t="array" aca="1" ref="AG2902" ca="1">_xlfn.IFS(Table1[[#This Row],[Experience]]&lt;=3,"Junior",Table1[[#This Row],[Experience]]&lt;=7,"Mid Level",Table1[[#This Row],[Experience]]&gt;=7,"Senior")</f>
        <v>Junior</v>
      </c>
      <c r="AH2902" t="str">
        <f>IF(Table1[[#This Row],[Attendance %]]&gt;75,"OK","Below 75")</f>
        <v>OK</v>
      </c>
      <c r="AI2902" t="b">
        <f>ISBLANK(Table1[[#This Row],[Employee ID]])</f>
        <v>0</v>
      </c>
      <c r="AJ2902" t="b">
        <f>ISNUMBER(Table1[[#This Row],[Total Salary  ]])</f>
        <v>1</v>
      </c>
      <c r="AK2902" t="str">
        <f>IFERROR(_xlfn.XLOOKUP(Table1[[#This Row],[Manager ID]],MANAGERS!A:A,MANAGERS!B:B),"Not Found")</f>
        <v>Manager_16</v>
      </c>
    </row>
    <row r="2903" spans="1:37" x14ac:dyDescent="0.2">
      <c r="A2903" t="s">
        <v>4619</v>
      </c>
      <c r="B2903" t="s">
        <v>71</v>
      </c>
      <c r="C2903" t="s">
        <v>15</v>
      </c>
      <c r="D2903" t="s">
        <v>33</v>
      </c>
      <c r="E2903" t="s">
        <v>26</v>
      </c>
      <c r="F2903" s="1">
        <v>44289</v>
      </c>
      <c r="G2903" s="1">
        <v>29950</v>
      </c>
      <c r="H2903">
        <v>58330</v>
      </c>
      <c r="I2903">
        <v>24494</v>
      </c>
      <c r="J2903">
        <v>92</v>
      </c>
      <c r="K2903">
        <v>71</v>
      </c>
      <c r="L2903" t="s">
        <v>34</v>
      </c>
      <c r="M2903">
        <v>114</v>
      </c>
      <c r="N2903">
        <f>Table1[[#This Row],[Basic Salary]]+Table1[[#This Row],[Bonus]]</f>
        <v>82824</v>
      </c>
      <c r="O2903" s="2">
        <f>Table1[[#This Row],[Bonus]]/Table1[[#This Row],[Basic Salary]]</f>
        <v>0.41992113835076289</v>
      </c>
      <c r="P2903">
        <f ca="1">DATEDIF(Table1[[#This Row],[Date of Birth]],TODAY(),"Y")</f>
        <v>44</v>
      </c>
      <c r="Q2903">
        <f ca="1">DATEDIF(Table1[[#This Row],[Joining Date]],TODAY(),"Y")</f>
        <v>5</v>
      </c>
      <c r="R2903" t="str">
        <f ca="1">IF(YEAR(Table1[[#This Row],[Joining Date]])=YEAR(TODAY()),"Yes","No")</f>
        <v>No</v>
      </c>
      <c r="S2903" t="str">
        <f ca="1">IF(Table1[[#This Row],[Experience]]&gt;5,"Yes","No")</f>
        <v>No</v>
      </c>
      <c r="T2903" t="str">
        <f>TEXT(Table1[[#This Row],[Joining Date]],"mmmm")</f>
        <v>April</v>
      </c>
      <c r="U2903" t="str">
        <f>TEXT(Table1[[#This Row],[Joining Date]],"yyyy")</f>
        <v>2021</v>
      </c>
      <c r="V2903" s="5">
        <f ca="1">TODAY()-Table1[[#This Row],[Joining Date]]</f>
        <v>1950</v>
      </c>
      <c r="W2903" t="str">
        <f>LEFT(Table1[[#This Row],[Employee Name]],FIND(" ",Table1[[#This Row],[Employee Name]])-1)</f>
        <v>Sneha</v>
      </c>
      <c r="X2903" t="str">
        <f>RIGHT(Table1[[#This Row],[Employee Name]],LEN(Table1[[#This Row],[Employee Name]])-FIND(" ",Table1[[#This Row],[Employee Name]]))</f>
        <v>Iyer</v>
      </c>
      <c r="Y2903" t="str">
        <f>Table1[[#This Row],[Department]]&amp;"-"&amp;Table1[[#This Row],[Employee ID]]</f>
        <v>Marketing-E04563</v>
      </c>
      <c r="Z2903" t="str">
        <f>LEFT(Table1[[#This Row],[Department]],3)</f>
        <v>Mar</v>
      </c>
      <c r="AA2903" t="str">
        <f>_xlfn.XLOOKUP(Table1[[#This Row],[Manager ID]],MANAGERS!A:A,MANAGERS!B:B)</f>
        <v>Manager_14</v>
      </c>
      <c r="AB2903" t="str" cm="1">
        <f t="array" ref="AB2903">_xlfn.XLOOKUP(Table1[[#This Row],[Manager ID]],Table2[[#All],[Manager ID]],Table2[[#All],[Department Head]])</f>
        <v>Marketing</v>
      </c>
      <c r="AC2903" s="2">
        <f>_xlfn.XLOOKUP(Table1[[#This Row],[City]],L:L,O:O)</f>
        <v>0.24030340748661314</v>
      </c>
      <c r="AD2903" t="str" cm="1">
        <f t="array" ref="AD2903">_xlfn.IFS(Table1[[#This Row],[Performance Score]]&gt;=90,"Excellent",Table1[[#This Row],[Performance Score]]&gt;=75,"Good",Table1[[#This Row],[Performance Score]]&gt;=60,"Average",Table1[[#This Row],[Performance Score]]&lt;=60,"Need Improvement")</f>
        <v>Average</v>
      </c>
      <c r="AE2903" t="str">
        <f>IF(AND(Table1[[#This Row],[Attendance %]]&gt;=80,(Table1[[#This Row],[Performance Score]]&gt;=80)),"Eligible","Not Eligible")</f>
        <v>Not Eligible</v>
      </c>
      <c r="AF2903" t="str">
        <f>IF(Table1[[#This Row],[Performance Score]]&gt;=80,"High Performer","Low Performer")</f>
        <v>Low Performer</v>
      </c>
      <c r="AG2903" t="str" cm="1">
        <f t="array" aca="1" ref="AG2903" ca="1">_xlfn.IFS(Table1[[#This Row],[Experience]]&lt;=3,"Junior",Table1[[#This Row],[Experience]]&lt;=7,"Mid Level",Table1[[#This Row],[Experience]]&gt;=7,"Senior")</f>
        <v>Mid Level</v>
      </c>
      <c r="AH2903" t="str">
        <f>IF(Table1[[#This Row],[Attendance %]]&gt;75,"OK","Below 75")</f>
        <v>OK</v>
      </c>
      <c r="AI2903" t="b">
        <f>ISBLANK(Table1[[#This Row],[Employee ID]])</f>
        <v>0</v>
      </c>
      <c r="AJ2903" t="b">
        <f>ISNUMBER(Table1[[#This Row],[Total Salary  ]])</f>
        <v>1</v>
      </c>
      <c r="AK2903" t="str">
        <f>IFERROR(_xlfn.XLOOKUP(Table1[[#This Row],[Manager ID]],MANAGERS!A:A,MANAGERS!B:B),"Not Found")</f>
        <v>Manager_14</v>
      </c>
    </row>
    <row r="2904" spans="1:37" x14ac:dyDescent="0.2">
      <c r="A2904" t="s">
        <v>853</v>
      </c>
      <c r="B2904" t="s">
        <v>69</v>
      </c>
      <c r="C2904" t="s">
        <v>21</v>
      </c>
      <c r="D2904" t="s">
        <v>46</v>
      </c>
      <c r="E2904" t="s">
        <v>17</v>
      </c>
      <c r="F2904" s="1">
        <v>44029</v>
      </c>
      <c r="G2904" s="1">
        <v>31162</v>
      </c>
      <c r="H2904">
        <v>54423</v>
      </c>
      <c r="I2904">
        <v>28382</v>
      </c>
      <c r="J2904">
        <v>73</v>
      </c>
      <c r="K2904">
        <v>52</v>
      </c>
      <c r="L2904" t="s">
        <v>34</v>
      </c>
      <c r="M2904">
        <v>109</v>
      </c>
      <c r="N2904">
        <f>Table1[[#This Row],[Basic Salary]]+Table1[[#This Row],[Bonus]]</f>
        <v>82805</v>
      </c>
      <c r="O2904" s="2">
        <f>Table1[[#This Row],[Bonus]]/Table1[[#This Row],[Basic Salary]]</f>
        <v>0.52150745089392347</v>
      </c>
      <c r="P2904">
        <f ca="1">DATEDIF(Table1[[#This Row],[Date of Birth]],TODAY(),"Y")</f>
        <v>41</v>
      </c>
      <c r="Q2904">
        <f ca="1">DATEDIF(Table1[[#This Row],[Joining Date]],TODAY(),"Y")</f>
        <v>6</v>
      </c>
      <c r="R2904" t="str">
        <f ca="1">IF(YEAR(Table1[[#This Row],[Joining Date]])=YEAR(TODAY()),"Yes","No")</f>
        <v>No</v>
      </c>
      <c r="S2904" t="str">
        <f ca="1">IF(Table1[[#This Row],[Experience]]&gt;5,"Yes","No")</f>
        <v>Yes</v>
      </c>
      <c r="T2904" t="str">
        <f>TEXT(Table1[[#This Row],[Joining Date]],"mmmm")</f>
        <v>July</v>
      </c>
      <c r="U2904" t="str">
        <f>TEXT(Table1[[#This Row],[Joining Date]],"yyyy")</f>
        <v>2020</v>
      </c>
      <c r="V2904" s="5">
        <f ca="1">TODAY()-Table1[[#This Row],[Joining Date]]</f>
        <v>2210</v>
      </c>
      <c r="W2904" t="str">
        <f>LEFT(Table1[[#This Row],[Employee Name]],FIND(" ",Table1[[#This Row],[Employee Name]])-1)</f>
        <v>Neha</v>
      </c>
      <c r="X2904" t="str">
        <f>RIGHT(Table1[[#This Row],[Employee Name]],LEN(Table1[[#This Row],[Employee Name]])-FIND(" ",Table1[[#This Row],[Employee Name]]))</f>
        <v>Kulkarni</v>
      </c>
      <c r="Y2904" t="str">
        <f>Table1[[#This Row],[Department]]&amp;"-"&amp;Table1[[#This Row],[Employee ID]]</f>
        <v>Support-E00797</v>
      </c>
      <c r="Z2904" t="str">
        <f>LEFT(Table1[[#This Row],[Department]],3)</f>
        <v>Sup</v>
      </c>
      <c r="AA2904" t="str">
        <f>_xlfn.XLOOKUP(Table1[[#This Row],[Manager ID]],MANAGERS!A:A,MANAGERS!B:B)</f>
        <v>Manager_9</v>
      </c>
      <c r="AB2904" t="str" cm="1">
        <f t="array" ref="AB2904">_xlfn.XLOOKUP(Table1[[#This Row],[Manager ID]],Table2[[#All],[Manager ID]],Table2[[#All],[Department Head]])</f>
        <v>Sales</v>
      </c>
      <c r="AC2904" s="2">
        <f>_xlfn.XLOOKUP(Table1[[#This Row],[City]],L:L,O:O)</f>
        <v>0.24030340748661314</v>
      </c>
      <c r="AD2904" t="str" cm="1">
        <f t="array" ref="AD2904">_xlfn.IFS(Table1[[#This Row],[Performance Score]]&gt;=90,"Excellent",Table1[[#This Row],[Performance Score]]&gt;=75,"Good",Table1[[#This Row],[Performance Score]]&gt;=60,"Average",Table1[[#This Row],[Performance Score]]&lt;=60,"Need Improvement")</f>
        <v>Need Improvement</v>
      </c>
      <c r="AE2904" t="str">
        <f>IF(AND(Table1[[#This Row],[Attendance %]]&gt;=80,(Table1[[#This Row],[Performance Score]]&gt;=80)),"Eligible","Not Eligible")</f>
        <v>Not Eligible</v>
      </c>
      <c r="AF2904" t="str">
        <f>IF(Table1[[#This Row],[Performance Score]]&gt;=80,"High Performer","Low Performer")</f>
        <v>Low Performer</v>
      </c>
      <c r="AG2904" t="str" cm="1">
        <f t="array" aca="1" ref="AG2904" ca="1">_xlfn.IFS(Table1[[#This Row],[Experience]]&lt;=3,"Junior",Table1[[#This Row],[Experience]]&lt;=7,"Mid Level",Table1[[#This Row],[Experience]]&gt;=7,"Senior")</f>
        <v>Mid Level</v>
      </c>
      <c r="AH2904" t="str">
        <f>IF(Table1[[#This Row],[Attendance %]]&gt;75,"OK","Below 75")</f>
        <v>Below 75</v>
      </c>
      <c r="AI2904" t="b">
        <f>ISBLANK(Table1[[#This Row],[Employee ID]])</f>
        <v>0</v>
      </c>
      <c r="AJ2904" t="b">
        <f>ISNUMBER(Table1[[#This Row],[Total Salary  ]])</f>
        <v>1</v>
      </c>
      <c r="AK2904" t="str">
        <f>IFERROR(_xlfn.XLOOKUP(Table1[[#This Row],[Manager ID]],MANAGERS!A:A,MANAGERS!B:B),"Not Found")</f>
        <v>Manager_9</v>
      </c>
    </row>
    <row r="2905" spans="1:37" x14ac:dyDescent="0.2">
      <c r="A2905" t="s">
        <v>1722</v>
      </c>
      <c r="B2905" t="s">
        <v>20</v>
      </c>
      <c r="C2905" t="s">
        <v>21</v>
      </c>
      <c r="D2905" t="s">
        <v>25</v>
      </c>
      <c r="E2905" t="s">
        <v>26</v>
      </c>
      <c r="F2905" s="1">
        <v>42853</v>
      </c>
      <c r="G2905" s="1">
        <v>32791</v>
      </c>
      <c r="H2905">
        <v>66184</v>
      </c>
      <c r="I2905">
        <v>16575</v>
      </c>
      <c r="J2905">
        <v>85</v>
      </c>
      <c r="K2905">
        <v>57</v>
      </c>
      <c r="L2905" t="s">
        <v>37</v>
      </c>
      <c r="M2905">
        <v>110</v>
      </c>
      <c r="N2905">
        <f>Table1[[#This Row],[Basic Salary]]+Table1[[#This Row],[Bonus]]</f>
        <v>82759</v>
      </c>
      <c r="O2905" s="2">
        <f>Table1[[#This Row],[Bonus]]/Table1[[#This Row],[Basic Salary]]</f>
        <v>0.25043817236794391</v>
      </c>
      <c r="P2905">
        <f ca="1">DATEDIF(Table1[[#This Row],[Date of Birth]],TODAY(),"Y")</f>
        <v>36</v>
      </c>
      <c r="Q2905">
        <f ca="1">DATEDIF(Table1[[#This Row],[Joining Date]],TODAY(),"Y")</f>
        <v>9</v>
      </c>
      <c r="R2905" t="str">
        <f ca="1">IF(YEAR(Table1[[#This Row],[Joining Date]])=YEAR(TODAY()),"Yes","No")</f>
        <v>No</v>
      </c>
      <c r="S2905" t="str">
        <f ca="1">IF(Table1[[#This Row],[Experience]]&gt;5,"Yes","No")</f>
        <v>Yes</v>
      </c>
      <c r="T2905" t="str">
        <f>TEXT(Table1[[#This Row],[Joining Date]],"mmmm")</f>
        <v>April</v>
      </c>
      <c r="U2905" t="str">
        <f>TEXT(Table1[[#This Row],[Joining Date]],"yyyy")</f>
        <v>2017</v>
      </c>
      <c r="V2905" s="5">
        <f ca="1">TODAY()-Table1[[#This Row],[Joining Date]]</f>
        <v>3386</v>
      </c>
      <c r="W2905" t="str">
        <f>LEFT(Table1[[#This Row],[Employee Name]],FIND(" ",Table1[[#This Row],[Employee Name]])-1)</f>
        <v>Rahul</v>
      </c>
      <c r="X2905" t="str">
        <f>RIGHT(Table1[[#This Row],[Employee Name]],LEN(Table1[[#This Row],[Employee Name]])-FIND(" ",Table1[[#This Row],[Employee Name]]))</f>
        <v>Verma</v>
      </c>
      <c r="Y2905" t="str">
        <f>Table1[[#This Row],[Department]]&amp;"-"&amp;Table1[[#This Row],[Employee ID]]</f>
        <v>Finance-E01666</v>
      </c>
      <c r="Z2905" t="str">
        <f>LEFT(Table1[[#This Row],[Department]],3)</f>
        <v>Fin</v>
      </c>
      <c r="AA2905" t="str">
        <f>_xlfn.XLOOKUP(Table1[[#This Row],[Manager ID]],MANAGERS!A:A,MANAGERS!B:B)</f>
        <v>Manager_10</v>
      </c>
      <c r="AB2905" t="str" cm="1">
        <f t="array" ref="AB2905">_xlfn.XLOOKUP(Table1[[#This Row],[Manager ID]],Table2[[#All],[Manager ID]],Table2[[#All],[Department Head]])</f>
        <v>HR</v>
      </c>
      <c r="AC2905" s="2">
        <f>_xlfn.XLOOKUP(Table1[[#This Row],[City]],L:L,O:O)</f>
        <v>0.24036902712549932</v>
      </c>
      <c r="AD2905" t="str" cm="1">
        <f t="array" ref="AD2905">_xlfn.IFS(Table1[[#This Row],[Performance Score]]&gt;=90,"Excellent",Table1[[#This Row],[Performance Score]]&gt;=75,"Good",Table1[[#This Row],[Performance Score]]&gt;=60,"Average",Table1[[#This Row],[Performance Score]]&lt;=60,"Need Improvement")</f>
        <v>Need Improvement</v>
      </c>
      <c r="AE2905" t="str">
        <f>IF(AND(Table1[[#This Row],[Attendance %]]&gt;=80,(Table1[[#This Row],[Performance Score]]&gt;=80)),"Eligible","Not Eligible")</f>
        <v>Not Eligible</v>
      </c>
      <c r="AF2905" t="str">
        <f>IF(Table1[[#This Row],[Performance Score]]&gt;=80,"High Performer","Low Performer")</f>
        <v>Low Performer</v>
      </c>
      <c r="AG2905" t="str" cm="1">
        <f t="array" aca="1" ref="AG2905" ca="1">_xlfn.IFS(Table1[[#This Row],[Experience]]&lt;=3,"Junior",Table1[[#This Row],[Experience]]&lt;=7,"Mid Level",Table1[[#This Row],[Experience]]&gt;=7,"Senior")</f>
        <v>Senior</v>
      </c>
      <c r="AH2905" t="str">
        <f>IF(Table1[[#This Row],[Attendance %]]&gt;75,"OK","Below 75")</f>
        <v>OK</v>
      </c>
      <c r="AI2905" t="b">
        <f>ISBLANK(Table1[[#This Row],[Employee ID]])</f>
        <v>0</v>
      </c>
      <c r="AJ2905" t="b">
        <f>ISNUMBER(Table1[[#This Row],[Total Salary  ]])</f>
        <v>1</v>
      </c>
      <c r="AK2905" t="str">
        <f>IFERROR(_xlfn.XLOOKUP(Table1[[#This Row],[Manager ID]],MANAGERS!A:A,MANAGERS!B:B),"Not Found")</f>
        <v>Manager_10</v>
      </c>
    </row>
    <row r="2906" spans="1:37" x14ac:dyDescent="0.2">
      <c r="A2906" t="s">
        <v>1595</v>
      </c>
      <c r="B2906" t="s">
        <v>129</v>
      </c>
      <c r="C2906" t="s">
        <v>15</v>
      </c>
      <c r="D2906" t="s">
        <v>46</v>
      </c>
      <c r="E2906" t="s">
        <v>22</v>
      </c>
      <c r="F2906" s="1">
        <v>43362</v>
      </c>
      <c r="G2906" s="1">
        <v>30694</v>
      </c>
      <c r="H2906">
        <v>66064</v>
      </c>
      <c r="I2906">
        <v>16688</v>
      </c>
      <c r="J2906">
        <v>72</v>
      </c>
      <c r="K2906">
        <v>87</v>
      </c>
      <c r="L2906" t="s">
        <v>37</v>
      </c>
      <c r="M2906">
        <v>107</v>
      </c>
      <c r="N2906">
        <f>Table1[[#This Row],[Basic Salary]]+Table1[[#This Row],[Bonus]]</f>
        <v>82752</v>
      </c>
      <c r="O2906" s="2">
        <f>Table1[[#This Row],[Bonus]]/Table1[[#This Row],[Basic Salary]]</f>
        <v>0.25260353596512475</v>
      </c>
      <c r="P2906">
        <f ca="1">DATEDIF(Table1[[#This Row],[Date of Birth]],TODAY(),"Y")</f>
        <v>42</v>
      </c>
      <c r="Q2906">
        <f ca="1">DATEDIF(Table1[[#This Row],[Joining Date]],TODAY(),"Y")</f>
        <v>7</v>
      </c>
      <c r="R2906" t="str">
        <f ca="1">IF(YEAR(Table1[[#This Row],[Joining Date]])=YEAR(TODAY()),"Yes","No")</f>
        <v>No</v>
      </c>
      <c r="S2906" t="str">
        <f ca="1">IF(Table1[[#This Row],[Experience]]&gt;5,"Yes","No")</f>
        <v>Yes</v>
      </c>
      <c r="T2906" t="str">
        <f>TEXT(Table1[[#This Row],[Joining Date]],"mmmm")</f>
        <v>September</v>
      </c>
      <c r="U2906" t="str">
        <f>TEXT(Table1[[#This Row],[Joining Date]],"yyyy")</f>
        <v>2018</v>
      </c>
      <c r="V2906" s="5">
        <f ca="1">TODAY()-Table1[[#This Row],[Joining Date]]</f>
        <v>2877</v>
      </c>
      <c r="W2906" t="str">
        <f>LEFT(Table1[[#This Row],[Employee Name]],FIND(" ",Table1[[#This Row],[Employee Name]])-1)</f>
        <v>Aarav</v>
      </c>
      <c r="X2906" t="str">
        <f>RIGHT(Table1[[#This Row],[Employee Name]],LEN(Table1[[#This Row],[Employee Name]])-FIND(" ",Table1[[#This Row],[Employee Name]]))</f>
        <v>Sharma</v>
      </c>
      <c r="Y2906" t="str">
        <f>Table1[[#This Row],[Department]]&amp;"-"&amp;Table1[[#This Row],[Employee ID]]</f>
        <v>Support-E01539</v>
      </c>
      <c r="Z2906" t="str">
        <f>LEFT(Table1[[#This Row],[Department]],3)</f>
        <v>Sup</v>
      </c>
      <c r="AA2906" t="str">
        <f>_xlfn.XLOOKUP(Table1[[#This Row],[Manager ID]],MANAGERS!A:A,MANAGERS!B:B)</f>
        <v>Manager_7</v>
      </c>
      <c r="AB2906" t="str" cm="1">
        <f t="array" ref="AB2906">_xlfn.XLOOKUP(Table1[[#This Row],[Manager ID]],Table2[[#All],[Manager ID]],Table2[[#All],[Department Head]])</f>
        <v>Operations</v>
      </c>
      <c r="AC2906" s="2">
        <f>_xlfn.XLOOKUP(Table1[[#This Row],[City]],L:L,O:O)</f>
        <v>0.24036902712549932</v>
      </c>
      <c r="AD2906" t="str" cm="1">
        <f t="array" ref="AD2906">_xlfn.IFS(Table1[[#This Row],[Performance Score]]&gt;=90,"Excellent",Table1[[#This Row],[Performance Score]]&gt;=75,"Good",Table1[[#This Row],[Performance Score]]&gt;=60,"Average",Table1[[#This Row],[Performance Score]]&lt;=60,"Need Improvement")</f>
        <v>Good</v>
      </c>
      <c r="AE2906" t="str">
        <f>IF(AND(Table1[[#This Row],[Attendance %]]&gt;=80,(Table1[[#This Row],[Performance Score]]&gt;=80)),"Eligible","Not Eligible")</f>
        <v>Not Eligible</v>
      </c>
      <c r="AF2906" t="str">
        <f>IF(Table1[[#This Row],[Performance Score]]&gt;=80,"High Performer","Low Performer")</f>
        <v>High Performer</v>
      </c>
      <c r="AG2906" t="str" cm="1">
        <f t="array" aca="1" ref="AG2906" ca="1">_xlfn.IFS(Table1[[#This Row],[Experience]]&lt;=3,"Junior",Table1[[#This Row],[Experience]]&lt;=7,"Mid Level",Table1[[#This Row],[Experience]]&gt;=7,"Senior")</f>
        <v>Mid Level</v>
      </c>
      <c r="AH2906" t="str">
        <f>IF(Table1[[#This Row],[Attendance %]]&gt;75,"OK","Below 75")</f>
        <v>Below 75</v>
      </c>
      <c r="AI2906" t="b">
        <f>ISBLANK(Table1[[#This Row],[Employee ID]])</f>
        <v>0</v>
      </c>
      <c r="AJ2906" t="b">
        <f>ISNUMBER(Table1[[#This Row],[Total Salary  ]])</f>
        <v>1</v>
      </c>
      <c r="AK2906" t="str">
        <f>IFERROR(_xlfn.XLOOKUP(Table1[[#This Row],[Manager ID]],MANAGERS!A:A,MANAGERS!B:B),"Not Found")</f>
        <v>Manager_7</v>
      </c>
    </row>
    <row r="2907" spans="1:37" x14ac:dyDescent="0.2">
      <c r="A2907" t="s">
        <v>2583</v>
      </c>
      <c r="B2907" t="s">
        <v>77</v>
      </c>
      <c r="C2907" t="s">
        <v>15</v>
      </c>
      <c r="D2907" t="s">
        <v>16</v>
      </c>
      <c r="E2907" t="s">
        <v>17</v>
      </c>
      <c r="F2907" s="1">
        <v>45163</v>
      </c>
      <c r="G2907" s="1">
        <v>33110</v>
      </c>
      <c r="H2907">
        <v>67838</v>
      </c>
      <c r="I2907">
        <v>14911</v>
      </c>
      <c r="J2907">
        <v>100</v>
      </c>
      <c r="K2907">
        <v>78</v>
      </c>
      <c r="L2907" t="s">
        <v>18</v>
      </c>
      <c r="M2907">
        <v>101</v>
      </c>
      <c r="N2907">
        <f>Table1[[#This Row],[Basic Salary]]+Table1[[#This Row],[Bonus]]</f>
        <v>82749</v>
      </c>
      <c r="O2907" s="2">
        <f>Table1[[#This Row],[Bonus]]/Table1[[#This Row],[Basic Salary]]</f>
        <v>0.21980306023172852</v>
      </c>
      <c r="P2907">
        <f ca="1">DATEDIF(Table1[[#This Row],[Date of Birth]],TODAY(),"Y")</f>
        <v>35</v>
      </c>
      <c r="Q2907">
        <f ca="1">DATEDIF(Table1[[#This Row],[Joining Date]],TODAY(),"Y")</f>
        <v>2</v>
      </c>
      <c r="R2907" t="str">
        <f ca="1">IF(YEAR(Table1[[#This Row],[Joining Date]])=YEAR(TODAY()),"Yes","No")</f>
        <v>No</v>
      </c>
      <c r="S2907" t="str">
        <f ca="1">IF(Table1[[#This Row],[Experience]]&gt;5,"Yes","No")</f>
        <v>No</v>
      </c>
      <c r="T2907" t="str">
        <f>TEXT(Table1[[#This Row],[Joining Date]],"mmmm")</f>
        <v>August</v>
      </c>
      <c r="U2907" t="str">
        <f>TEXT(Table1[[#This Row],[Joining Date]],"yyyy")</f>
        <v>2023</v>
      </c>
      <c r="V2907" s="5">
        <f ca="1">TODAY()-Table1[[#This Row],[Joining Date]]</f>
        <v>1076</v>
      </c>
      <c r="W2907" t="str">
        <f>LEFT(Table1[[#This Row],[Employee Name]],FIND(" ",Table1[[#This Row],[Employee Name]])-1)</f>
        <v>Rohan</v>
      </c>
      <c r="X2907" t="str">
        <f>RIGHT(Table1[[#This Row],[Employee Name]],LEN(Table1[[#This Row],[Employee Name]])-FIND(" ",Table1[[#This Row],[Employee Name]]))</f>
        <v>Gupta</v>
      </c>
      <c r="Y2907" t="str">
        <f>Table1[[#This Row],[Department]]&amp;"-"&amp;Table1[[#This Row],[Employee ID]]</f>
        <v>HR-E02527</v>
      </c>
      <c r="Z2907" t="str">
        <f>LEFT(Table1[[#This Row],[Department]],3)</f>
        <v>HR</v>
      </c>
      <c r="AA2907" t="str">
        <f>_xlfn.XLOOKUP(Table1[[#This Row],[Manager ID]],MANAGERS!A:A,MANAGERS!B:B)</f>
        <v>Manager_1</v>
      </c>
      <c r="AB2907" t="str" cm="1">
        <f t="array" ref="AB2907">_xlfn.XLOOKUP(Table1[[#This Row],[Manager ID]],Table2[[#All],[Manager ID]],Table2[[#All],[Department Head]])</f>
        <v>Support</v>
      </c>
      <c r="AC2907" s="2">
        <f>_xlfn.XLOOKUP(Table1[[#This Row],[City]],L:L,O:O)</f>
        <v>0.21356479274849693</v>
      </c>
      <c r="AD2907" t="str" cm="1">
        <f t="array" ref="AD2907">_xlfn.IFS(Table1[[#This Row],[Performance Score]]&gt;=90,"Excellent",Table1[[#This Row],[Performance Score]]&gt;=75,"Good",Table1[[#This Row],[Performance Score]]&gt;=60,"Average",Table1[[#This Row],[Performance Score]]&lt;=60,"Need Improvement")</f>
        <v>Good</v>
      </c>
      <c r="AE2907" t="str">
        <f>IF(AND(Table1[[#This Row],[Attendance %]]&gt;=80,(Table1[[#This Row],[Performance Score]]&gt;=80)),"Eligible","Not Eligible")</f>
        <v>Not Eligible</v>
      </c>
      <c r="AF2907" t="str">
        <f>IF(Table1[[#This Row],[Performance Score]]&gt;=80,"High Performer","Low Performer")</f>
        <v>Low Performer</v>
      </c>
      <c r="AG2907" t="str" cm="1">
        <f t="array" aca="1" ref="AG2907" ca="1">_xlfn.IFS(Table1[[#This Row],[Experience]]&lt;=3,"Junior",Table1[[#This Row],[Experience]]&lt;=7,"Mid Level",Table1[[#This Row],[Experience]]&gt;=7,"Senior")</f>
        <v>Junior</v>
      </c>
      <c r="AH2907" t="str">
        <f>IF(Table1[[#This Row],[Attendance %]]&gt;75,"OK","Below 75")</f>
        <v>OK</v>
      </c>
      <c r="AI2907" t="b">
        <f>ISBLANK(Table1[[#This Row],[Employee ID]])</f>
        <v>0</v>
      </c>
      <c r="AJ2907" t="b">
        <f>ISNUMBER(Table1[[#This Row],[Total Salary  ]])</f>
        <v>1</v>
      </c>
      <c r="AK2907" t="str">
        <f>IFERROR(_xlfn.XLOOKUP(Table1[[#This Row],[Manager ID]],MANAGERS!A:A,MANAGERS!B:B),"Not Found")</f>
        <v>Manager_1</v>
      </c>
    </row>
    <row r="2908" spans="1:37" x14ac:dyDescent="0.2">
      <c r="A2908" t="s">
        <v>2337</v>
      </c>
      <c r="B2908" t="s">
        <v>89</v>
      </c>
      <c r="C2908" t="s">
        <v>15</v>
      </c>
      <c r="D2908" t="s">
        <v>25</v>
      </c>
      <c r="E2908" t="s">
        <v>30</v>
      </c>
      <c r="F2908" s="1">
        <v>43369</v>
      </c>
      <c r="G2908" s="1">
        <v>41159</v>
      </c>
      <c r="H2908">
        <v>70573</v>
      </c>
      <c r="I2908">
        <v>12148</v>
      </c>
      <c r="J2908">
        <v>66</v>
      </c>
      <c r="K2908">
        <v>50</v>
      </c>
      <c r="L2908" t="s">
        <v>18</v>
      </c>
      <c r="M2908">
        <v>120</v>
      </c>
      <c r="N2908">
        <f>Table1[[#This Row],[Basic Salary]]+Table1[[#This Row],[Bonus]]</f>
        <v>82721</v>
      </c>
      <c r="O2908" s="2">
        <f>Table1[[#This Row],[Bonus]]/Table1[[#This Row],[Basic Salary]]</f>
        <v>0.17213381888257548</v>
      </c>
      <c r="P2908">
        <f ca="1">DATEDIF(Table1[[#This Row],[Date of Birth]],TODAY(),"Y")</f>
        <v>13</v>
      </c>
      <c r="Q2908">
        <f ca="1">DATEDIF(Table1[[#This Row],[Joining Date]],TODAY(),"Y")</f>
        <v>7</v>
      </c>
      <c r="R2908" t="str">
        <f ca="1">IF(YEAR(Table1[[#This Row],[Joining Date]])=YEAR(TODAY()),"Yes","No")</f>
        <v>No</v>
      </c>
      <c r="S2908" t="str">
        <f ca="1">IF(Table1[[#This Row],[Experience]]&gt;5,"Yes","No")</f>
        <v>Yes</v>
      </c>
      <c r="T2908" t="str">
        <f>TEXT(Table1[[#This Row],[Joining Date]],"mmmm")</f>
        <v>September</v>
      </c>
      <c r="U2908" t="str">
        <f>TEXT(Table1[[#This Row],[Joining Date]],"yyyy")</f>
        <v>2018</v>
      </c>
      <c r="V2908" s="5">
        <f ca="1">TODAY()-Table1[[#This Row],[Joining Date]]</f>
        <v>2870</v>
      </c>
      <c r="W2908" t="str">
        <f>LEFT(Table1[[#This Row],[Employee Name]],FIND(" ",Table1[[#This Row],[Employee Name]])-1)</f>
        <v>Tarun</v>
      </c>
      <c r="X2908" t="str">
        <f>RIGHT(Table1[[#This Row],[Employee Name]],LEN(Table1[[#This Row],[Employee Name]])-FIND(" ",Table1[[#This Row],[Employee Name]]))</f>
        <v>Verma</v>
      </c>
      <c r="Y2908" t="str">
        <f>Table1[[#This Row],[Department]]&amp;"-"&amp;Table1[[#This Row],[Employee ID]]</f>
        <v>Finance-E02281</v>
      </c>
      <c r="Z2908" t="str">
        <f>LEFT(Table1[[#This Row],[Department]],3)</f>
        <v>Fin</v>
      </c>
      <c r="AA2908" t="str">
        <f>_xlfn.XLOOKUP(Table1[[#This Row],[Manager ID]],MANAGERS!A:A,MANAGERS!B:B)</f>
        <v>Manager_20</v>
      </c>
      <c r="AB2908" t="str" cm="1">
        <f t="array" ref="AB2908">_xlfn.XLOOKUP(Table1[[#This Row],[Manager ID]],Table2[[#All],[Manager ID]],Table2[[#All],[Department Head]])</f>
        <v>Operations</v>
      </c>
      <c r="AC2908" s="2">
        <f>_xlfn.XLOOKUP(Table1[[#This Row],[City]],L:L,O:O)</f>
        <v>0.21356479274849693</v>
      </c>
      <c r="AD2908" t="str" cm="1">
        <f t="array" ref="AD2908">_xlfn.IFS(Table1[[#This Row],[Performance Score]]&gt;=90,"Excellent",Table1[[#This Row],[Performance Score]]&gt;=75,"Good",Table1[[#This Row],[Performance Score]]&gt;=60,"Average",Table1[[#This Row],[Performance Score]]&lt;=60,"Need Improvement")</f>
        <v>Need Improvement</v>
      </c>
      <c r="AE2908" t="str">
        <f>IF(AND(Table1[[#This Row],[Attendance %]]&gt;=80,(Table1[[#This Row],[Performance Score]]&gt;=80)),"Eligible","Not Eligible")</f>
        <v>Not Eligible</v>
      </c>
      <c r="AF2908" t="str">
        <f>IF(Table1[[#This Row],[Performance Score]]&gt;=80,"High Performer","Low Performer")</f>
        <v>Low Performer</v>
      </c>
      <c r="AG2908" t="str" cm="1">
        <f t="array" aca="1" ref="AG2908" ca="1">_xlfn.IFS(Table1[[#This Row],[Experience]]&lt;=3,"Junior",Table1[[#This Row],[Experience]]&lt;=7,"Mid Level",Table1[[#This Row],[Experience]]&gt;=7,"Senior")</f>
        <v>Mid Level</v>
      </c>
      <c r="AH2908" t="str">
        <f>IF(Table1[[#This Row],[Attendance %]]&gt;75,"OK","Below 75")</f>
        <v>Below 75</v>
      </c>
      <c r="AI2908" t="b">
        <f>ISBLANK(Table1[[#This Row],[Employee ID]])</f>
        <v>0</v>
      </c>
      <c r="AJ2908" t="b">
        <f>ISNUMBER(Table1[[#This Row],[Total Salary  ]])</f>
        <v>1</v>
      </c>
      <c r="AK2908" t="str">
        <f>IFERROR(_xlfn.XLOOKUP(Table1[[#This Row],[Manager ID]],MANAGERS!A:A,MANAGERS!B:B),"Not Found")</f>
        <v>Manager_20</v>
      </c>
    </row>
    <row r="2909" spans="1:37" x14ac:dyDescent="0.2">
      <c r="A2909" t="s">
        <v>4182</v>
      </c>
      <c r="B2909" t="s">
        <v>71</v>
      </c>
      <c r="C2909" t="s">
        <v>15</v>
      </c>
      <c r="D2909" t="s">
        <v>40</v>
      </c>
      <c r="E2909" t="s">
        <v>26</v>
      </c>
      <c r="F2909" s="1">
        <v>45563</v>
      </c>
      <c r="G2909" s="1">
        <v>34836</v>
      </c>
      <c r="H2909">
        <v>52861</v>
      </c>
      <c r="I2909">
        <v>29830</v>
      </c>
      <c r="J2909">
        <v>71</v>
      </c>
      <c r="K2909">
        <v>100</v>
      </c>
      <c r="L2909" t="s">
        <v>31</v>
      </c>
      <c r="M2909">
        <v>110</v>
      </c>
      <c r="N2909">
        <f>Table1[[#This Row],[Basic Salary]]+Table1[[#This Row],[Bonus]]</f>
        <v>82691</v>
      </c>
      <c r="O2909" s="2">
        <f>Table1[[#This Row],[Bonus]]/Table1[[#This Row],[Basic Salary]]</f>
        <v>0.56431017196042454</v>
      </c>
      <c r="P2909">
        <f ca="1">DATEDIF(Table1[[#This Row],[Date of Birth]],TODAY(),"Y")</f>
        <v>31</v>
      </c>
      <c r="Q2909">
        <f ca="1">DATEDIF(Table1[[#This Row],[Joining Date]],TODAY(),"Y")</f>
        <v>1</v>
      </c>
      <c r="R2909" t="str">
        <f ca="1">IF(YEAR(Table1[[#This Row],[Joining Date]])=YEAR(TODAY()),"Yes","No")</f>
        <v>No</v>
      </c>
      <c r="S2909" t="str">
        <f ca="1">IF(Table1[[#This Row],[Experience]]&gt;5,"Yes","No")</f>
        <v>No</v>
      </c>
      <c r="T2909" t="str">
        <f>TEXT(Table1[[#This Row],[Joining Date]],"mmmm")</f>
        <v>September</v>
      </c>
      <c r="U2909" t="str">
        <f>TEXT(Table1[[#This Row],[Joining Date]],"yyyy")</f>
        <v>2024</v>
      </c>
      <c r="V2909" s="5">
        <f ca="1">TODAY()-Table1[[#This Row],[Joining Date]]</f>
        <v>676</v>
      </c>
      <c r="W2909" t="str">
        <f>LEFT(Table1[[#This Row],[Employee Name]],FIND(" ",Table1[[#This Row],[Employee Name]])-1)</f>
        <v>Sneha</v>
      </c>
      <c r="X2909" t="str">
        <f>RIGHT(Table1[[#This Row],[Employee Name]],LEN(Table1[[#This Row],[Employee Name]])-FIND(" ",Table1[[#This Row],[Employee Name]]))</f>
        <v>Iyer</v>
      </c>
      <c r="Y2909" t="str">
        <f>Table1[[#This Row],[Department]]&amp;"-"&amp;Table1[[#This Row],[Employee ID]]</f>
        <v>IT-E04126</v>
      </c>
      <c r="Z2909" t="str">
        <f>LEFT(Table1[[#This Row],[Department]],3)</f>
        <v>IT</v>
      </c>
      <c r="AA2909" t="str">
        <f>_xlfn.XLOOKUP(Table1[[#This Row],[Manager ID]],MANAGERS!A:A,MANAGERS!B:B)</f>
        <v>Manager_10</v>
      </c>
      <c r="AB2909" t="str" cm="1">
        <f t="array" ref="AB2909">_xlfn.XLOOKUP(Table1[[#This Row],[Manager ID]],Table2[[#All],[Manager ID]],Table2[[#All],[Department Head]])</f>
        <v>HR</v>
      </c>
      <c r="AC2909" s="2">
        <f>_xlfn.XLOOKUP(Table1[[#This Row],[City]],L:L,O:O)</f>
        <v>0.241864189087755</v>
      </c>
      <c r="AD2909" t="str" cm="1">
        <f t="array" ref="AD2909">_xlfn.IFS(Table1[[#This Row],[Performance Score]]&gt;=90,"Excellent",Table1[[#This Row],[Performance Score]]&gt;=75,"Good",Table1[[#This Row],[Performance Score]]&gt;=60,"Average",Table1[[#This Row],[Performance Score]]&lt;=60,"Need Improvement")</f>
        <v>Excellent</v>
      </c>
      <c r="AE2909" t="str">
        <f>IF(AND(Table1[[#This Row],[Attendance %]]&gt;=80,(Table1[[#This Row],[Performance Score]]&gt;=80)),"Eligible","Not Eligible")</f>
        <v>Not Eligible</v>
      </c>
      <c r="AF2909" t="str">
        <f>IF(Table1[[#This Row],[Performance Score]]&gt;=80,"High Performer","Low Performer")</f>
        <v>High Performer</v>
      </c>
      <c r="AG2909" t="str" cm="1">
        <f t="array" aca="1" ref="AG2909" ca="1">_xlfn.IFS(Table1[[#This Row],[Experience]]&lt;=3,"Junior",Table1[[#This Row],[Experience]]&lt;=7,"Mid Level",Table1[[#This Row],[Experience]]&gt;=7,"Senior")</f>
        <v>Junior</v>
      </c>
      <c r="AH2909" t="str">
        <f>IF(Table1[[#This Row],[Attendance %]]&gt;75,"OK","Below 75")</f>
        <v>Below 75</v>
      </c>
      <c r="AI2909" t="b">
        <f>ISBLANK(Table1[[#This Row],[Employee ID]])</f>
        <v>0</v>
      </c>
      <c r="AJ2909" t="b">
        <f>ISNUMBER(Table1[[#This Row],[Total Salary  ]])</f>
        <v>1</v>
      </c>
      <c r="AK2909" t="str">
        <f>IFERROR(_xlfn.XLOOKUP(Table1[[#This Row],[Manager ID]],MANAGERS!A:A,MANAGERS!B:B),"Not Found")</f>
        <v>Manager_10</v>
      </c>
    </row>
    <row r="2910" spans="1:37" x14ac:dyDescent="0.2">
      <c r="A2910" t="s">
        <v>4790</v>
      </c>
      <c r="B2910" t="s">
        <v>20</v>
      </c>
      <c r="C2910" t="s">
        <v>21</v>
      </c>
      <c r="D2910" t="s">
        <v>25</v>
      </c>
      <c r="E2910" t="s">
        <v>30</v>
      </c>
      <c r="F2910" s="1">
        <v>42195</v>
      </c>
      <c r="G2910" s="1">
        <v>34627</v>
      </c>
      <c r="H2910">
        <v>71202</v>
      </c>
      <c r="I2910">
        <v>11483</v>
      </c>
      <c r="J2910">
        <v>70</v>
      </c>
      <c r="K2910">
        <v>67</v>
      </c>
      <c r="L2910" t="s">
        <v>27</v>
      </c>
      <c r="M2910">
        <v>120</v>
      </c>
      <c r="N2910">
        <f>Table1[[#This Row],[Basic Salary]]+Table1[[#This Row],[Bonus]]</f>
        <v>82685</v>
      </c>
      <c r="O2910" s="2">
        <f>Table1[[#This Row],[Bonus]]/Table1[[#This Row],[Basic Salary]]</f>
        <v>0.16127355973146823</v>
      </c>
      <c r="P2910">
        <f ca="1">DATEDIF(Table1[[#This Row],[Date of Birth]],TODAY(),"Y")</f>
        <v>31</v>
      </c>
      <c r="Q2910">
        <f ca="1">DATEDIF(Table1[[#This Row],[Joining Date]],TODAY(),"Y")</f>
        <v>11</v>
      </c>
      <c r="R2910" t="str">
        <f ca="1">IF(YEAR(Table1[[#This Row],[Joining Date]])=YEAR(TODAY()),"Yes","No")</f>
        <v>No</v>
      </c>
      <c r="S2910" t="str">
        <f ca="1">IF(Table1[[#This Row],[Experience]]&gt;5,"Yes","No")</f>
        <v>Yes</v>
      </c>
      <c r="T2910" t="str">
        <f>TEXT(Table1[[#This Row],[Joining Date]],"mmmm")</f>
        <v>July</v>
      </c>
      <c r="U2910" t="str">
        <f>TEXT(Table1[[#This Row],[Joining Date]],"yyyy")</f>
        <v>2015</v>
      </c>
      <c r="V2910" s="5">
        <f ca="1">TODAY()-Table1[[#This Row],[Joining Date]]</f>
        <v>4044</v>
      </c>
      <c r="W2910" t="str">
        <f>LEFT(Table1[[#This Row],[Employee Name]],FIND(" ",Table1[[#This Row],[Employee Name]])-1)</f>
        <v>Rahul</v>
      </c>
      <c r="X2910" t="str">
        <f>RIGHT(Table1[[#This Row],[Employee Name]],LEN(Table1[[#This Row],[Employee Name]])-FIND(" ",Table1[[#This Row],[Employee Name]]))</f>
        <v>Verma</v>
      </c>
      <c r="Y2910" t="str">
        <f>Table1[[#This Row],[Department]]&amp;"-"&amp;Table1[[#This Row],[Employee ID]]</f>
        <v>Finance-E04734</v>
      </c>
      <c r="Z2910" t="str">
        <f>LEFT(Table1[[#This Row],[Department]],3)</f>
        <v>Fin</v>
      </c>
      <c r="AA2910" t="str">
        <f>_xlfn.XLOOKUP(Table1[[#This Row],[Manager ID]],MANAGERS!A:A,MANAGERS!B:B)</f>
        <v>Manager_20</v>
      </c>
      <c r="AB2910" t="str" cm="1">
        <f t="array" ref="AB2910">_xlfn.XLOOKUP(Table1[[#This Row],[Manager ID]],Table2[[#All],[Manager ID]],Table2[[#All],[Department Head]])</f>
        <v>Operations</v>
      </c>
      <c r="AC2910" s="2">
        <f>_xlfn.XLOOKUP(Table1[[#This Row],[City]],L:L,O:O)</f>
        <v>0.23674293405114402</v>
      </c>
      <c r="AD2910" t="str" cm="1">
        <f t="array" ref="AD2910">_xlfn.IFS(Table1[[#This Row],[Performance Score]]&gt;=90,"Excellent",Table1[[#This Row],[Performance Score]]&gt;=75,"Good",Table1[[#This Row],[Performance Score]]&gt;=60,"Average",Table1[[#This Row],[Performance Score]]&lt;=60,"Need Improvement")</f>
        <v>Average</v>
      </c>
      <c r="AE2910" t="str">
        <f>IF(AND(Table1[[#This Row],[Attendance %]]&gt;=80,(Table1[[#This Row],[Performance Score]]&gt;=80)),"Eligible","Not Eligible")</f>
        <v>Not Eligible</v>
      </c>
      <c r="AF2910" t="str">
        <f>IF(Table1[[#This Row],[Performance Score]]&gt;=80,"High Performer","Low Performer")</f>
        <v>Low Performer</v>
      </c>
      <c r="AG2910" t="str" cm="1">
        <f t="array" aca="1" ref="AG2910" ca="1">_xlfn.IFS(Table1[[#This Row],[Experience]]&lt;=3,"Junior",Table1[[#This Row],[Experience]]&lt;=7,"Mid Level",Table1[[#This Row],[Experience]]&gt;=7,"Senior")</f>
        <v>Senior</v>
      </c>
      <c r="AH2910" t="str">
        <f>IF(Table1[[#This Row],[Attendance %]]&gt;75,"OK","Below 75")</f>
        <v>Below 75</v>
      </c>
      <c r="AI2910" t="b">
        <f>ISBLANK(Table1[[#This Row],[Employee ID]])</f>
        <v>0</v>
      </c>
      <c r="AJ2910" t="b">
        <f>ISNUMBER(Table1[[#This Row],[Total Salary  ]])</f>
        <v>1</v>
      </c>
      <c r="AK2910" t="str">
        <f>IFERROR(_xlfn.XLOOKUP(Table1[[#This Row],[Manager ID]],MANAGERS!A:A,MANAGERS!B:B),"Not Found")</f>
        <v>Manager_20</v>
      </c>
    </row>
    <row r="2911" spans="1:37" x14ac:dyDescent="0.2">
      <c r="A2911" t="s">
        <v>1124</v>
      </c>
      <c r="B2911" t="s">
        <v>48</v>
      </c>
      <c r="C2911" t="s">
        <v>15</v>
      </c>
      <c r="D2911" t="s">
        <v>33</v>
      </c>
      <c r="E2911" t="s">
        <v>22</v>
      </c>
      <c r="F2911" s="1">
        <v>45379</v>
      </c>
      <c r="G2911" s="1">
        <v>35045</v>
      </c>
      <c r="H2911">
        <v>53741</v>
      </c>
      <c r="I2911">
        <v>28936</v>
      </c>
      <c r="J2911">
        <v>77</v>
      </c>
      <c r="K2911">
        <v>51</v>
      </c>
      <c r="L2911" t="s">
        <v>31</v>
      </c>
      <c r="M2911">
        <v>101</v>
      </c>
      <c r="N2911">
        <f>Table1[[#This Row],[Basic Salary]]+Table1[[#This Row],[Bonus]]</f>
        <v>82677</v>
      </c>
      <c r="O2911" s="2">
        <f>Table1[[#This Row],[Bonus]]/Table1[[#This Row],[Basic Salary]]</f>
        <v>0.53843434249455724</v>
      </c>
      <c r="P2911">
        <f ca="1">DATEDIF(Table1[[#This Row],[Date of Birth]],TODAY(),"Y")</f>
        <v>30</v>
      </c>
      <c r="Q2911">
        <f ca="1">DATEDIF(Table1[[#This Row],[Joining Date]],TODAY(),"Y")</f>
        <v>2</v>
      </c>
      <c r="R2911" t="str">
        <f ca="1">IF(YEAR(Table1[[#This Row],[Joining Date]])=YEAR(TODAY()),"Yes","No")</f>
        <v>No</v>
      </c>
      <c r="S2911" t="str">
        <f ca="1">IF(Table1[[#This Row],[Experience]]&gt;5,"Yes","No")</f>
        <v>No</v>
      </c>
      <c r="T2911" t="str">
        <f>TEXT(Table1[[#This Row],[Joining Date]],"mmmm")</f>
        <v>March</v>
      </c>
      <c r="U2911" t="str">
        <f>TEXT(Table1[[#This Row],[Joining Date]],"yyyy")</f>
        <v>2024</v>
      </c>
      <c r="V2911" s="5">
        <f ca="1">TODAY()-Table1[[#This Row],[Joining Date]]</f>
        <v>860</v>
      </c>
      <c r="W2911" t="str">
        <f>LEFT(Table1[[#This Row],[Employee Name]],FIND(" ",Table1[[#This Row],[Employee Name]])-1)</f>
        <v>Aditya</v>
      </c>
      <c r="X2911" t="str">
        <f>RIGHT(Table1[[#This Row],[Employee Name]],LEN(Table1[[#This Row],[Employee Name]])-FIND(" ",Table1[[#This Row],[Employee Name]]))</f>
        <v>Kapoor</v>
      </c>
      <c r="Y2911" t="str">
        <f>Table1[[#This Row],[Department]]&amp;"-"&amp;Table1[[#This Row],[Employee ID]]</f>
        <v>Marketing-E01068</v>
      </c>
      <c r="Z2911" t="str">
        <f>LEFT(Table1[[#This Row],[Department]],3)</f>
        <v>Mar</v>
      </c>
      <c r="AA2911" t="str">
        <f>_xlfn.XLOOKUP(Table1[[#This Row],[Manager ID]],MANAGERS!A:A,MANAGERS!B:B)</f>
        <v>Manager_1</v>
      </c>
      <c r="AB2911" t="str" cm="1">
        <f t="array" ref="AB2911">_xlfn.XLOOKUP(Table1[[#This Row],[Manager ID]],Table2[[#All],[Manager ID]],Table2[[#All],[Department Head]])</f>
        <v>Support</v>
      </c>
      <c r="AC2911" s="2">
        <f>_xlfn.XLOOKUP(Table1[[#This Row],[City]],L:L,O:O)</f>
        <v>0.241864189087755</v>
      </c>
      <c r="AD2911" t="str" cm="1">
        <f t="array" ref="AD2911">_xlfn.IFS(Table1[[#This Row],[Performance Score]]&gt;=90,"Excellent",Table1[[#This Row],[Performance Score]]&gt;=75,"Good",Table1[[#This Row],[Performance Score]]&gt;=60,"Average",Table1[[#This Row],[Performance Score]]&lt;=60,"Need Improvement")</f>
        <v>Need Improvement</v>
      </c>
      <c r="AE2911" t="str">
        <f>IF(AND(Table1[[#This Row],[Attendance %]]&gt;=80,(Table1[[#This Row],[Performance Score]]&gt;=80)),"Eligible","Not Eligible")</f>
        <v>Not Eligible</v>
      </c>
      <c r="AF2911" t="str">
        <f>IF(Table1[[#This Row],[Performance Score]]&gt;=80,"High Performer","Low Performer")</f>
        <v>Low Performer</v>
      </c>
      <c r="AG2911" t="str" cm="1">
        <f t="array" aca="1" ref="AG2911" ca="1">_xlfn.IFS(Table1[[#This Row],[Experience]]&lt;=3,"Junior",Table1[[#This Row],[Experience]]&lt;=7,"Mid Level",Table1[[#This Row],[Experience]]&gt;=7,"Senior")</f>
        <v>Junior</v>
      </c>
      <c r="AH2911" t="str">
        <f>IF(Table1[[#This Row],[Attendance %]]&gt;75,"OK","Below 75")</f>
        <v>OK</v>
      </c>
      <c r="AI2911" t="b">
        <f>ISBLANK(Table1[[#This Row],[Employee ID]])</f>
        <v>0</v>
      </c>
      <c r="AJ2911" t="b">
        <f>ISNUMBER(Table1[[#This Row],[Total Salary  ]])</f>
        <v>1</v>
      </c>
      <c r="AK2911" t="str">
        <f>IFERROR(_xlfn.XLOOKUP(Table1[[#This Row],[Manager ID]],MANAGERS!A:A,MANAGERS!B:B),"Not Found")</f>
        <v>Manager_1</v>
      </c>
    </row>
    <row r="2912" spans="1:37" x14ac:dyDescent="0.2">
      <c r="A2912" t="s">
        <v>4173</v>
      </c>
      <c r="B2912" t="s">
        <v>29</v>
      </c>
      <c r="C2912" t="s">
        <v>15</v>
      </c>
      <c r="D2912" t="s">
        <v>46</v>
      </c>
      <c r="E2912" t="s">
        <v>51</v>
      </c>
      <c r="F2912" s="1">
        <v>45998</v>
      </c>
      <c r="G2912" s="1">
        <v>38072</v>
      </c>
      <c r="H2912">
        <v>54865</v>
      </c>
      <c r="I2912">
        <v>27786</v>
      </c>
      <c r="J2912">
        <v>75</v>
      </c>
      <c r="K2912">
        <v>95</v>
      </c>
      <c r="L2912" t="s">
        <v>53</v>
      </c>
      <c r="M2912">
        <v>118</v>
      </c>
      <c r="N2912">
        <f>Table1[[#This Row],[Basic Salary]]+Table1[[#This Row],[Bonus]]</f>
        <v>82651</v>
      </c>
      <c r="O2912" s="2">
        <f>Table1[[#This Row],[Bonus]]/Table1[[#This Row],[Basic Salary]]</f>
        <v>0.50644308757860201</v>
      </c>
      <c r="P2912">
        <f ca="1">DATEDIF(Table1[[#This Row],[Date of Birth]],TODAY(),"Y")</f>
        <v>22</v>
      </c>
      <c r="Q2912">
        <f ca="1">DATEDIF(Table1[[#This Row],[Joining Date]],TODAY(),"Y")</f>
        <v>0</v>
      </c>
      <c r="R2912" t="str">
        <f ca="1">IF(YEAR(Table1[[#This Row],[Joining Date]])=YEAR(TODAY()),"Yes","No")</f>
        <v>No</v>
      </c>
      <c r="S2912" t="str">
        <f ca="1">IF(Table1[[#This Row],[Experience]]&gt;5,"Yes","No")</f>
        <v>No</v>
      </c>
      <c r="T2912" t="str">
        <f>TEXT(Table1[[#This Row],[Joining Date]],"mmmm")</f>
        <v>December</v>
      </c>
      <c r="U2912" t="str">
        <f>TEXT(Table1[[#This Row],[Joining Date]],"yyyy")</f>
        <v>2025</v>
      </c>
      <c r="V2912" s="5">
        <f ca="1">TODAY()-Table1[[#This Row],[Joining Date]]</f>
        <v>241</v>
      </c>
      <c r="W2912" t="str">
        <f>LEFT(Table1[[#This Row],[Employee Name]],FIND(" ",Table1[[#This Row],[Employee Name]])-1)</f>
        <v>Vikram</v>
      </c>
      <c r="X2912" t="str">
        <f>RIGHT(Table1[[#This Row],[Employee Name]],LEN(Table1[[#This Row],[Employee Name]])-FIND(" ",Table1[[#This Row],[Employee Name]]))</f>
        <v>Singh</v>
      </c>
      <c r="Y2912" t="str">
        <f>Table1[[#This Row],[Department]]&amp;"-"&amp;Table1[[#This Row],[Employee ID]]</f>
        <v>Support-E04117</v>
      </c>
      <c r="Z2912" t="str">
        <f>LEFT(Table1[[#This Row],[Department]],3)</f>
        <v>Sup</v>
      </c>
      <c r="AA2912" t="str">
        <f>_xlfn.XLOOKUP(Table1[[#This Row],[Manager ID]],MANAGERS!A:A,MANAGERS!B:B)</f>
        <v>Manager_18</v>
      </c>
      <c r="AB2912" t="str" cm="1">
        <f t="array" ref="AB2912">_xlfn.XLOOKUP(Table1[[#This Row],[Manager ID]],Table2[[#All],[Manager ID]],Table2[[#All],[Department Head]])</f>
        <v>Support</v>
      </c>
      <c r="AC2912" s="2">
        <f>_xlfn.XLOOKUP(Table1[[#This Row],[City]],L:L,O:O)</f>
        <v>0.23685887225230964</v>
      </c>
      <c r="AD2912" t="str" cm="1">
        <f t="array" ref="AD2912">_xlfn.IFS(Table1[[#This Row],[Performance Score]]&gt;=90,"Excellent",Table1[[#This Row],[Performance Score]]&gt;=75,"Good",Table1[[#This Row],[Performance Score]]&gt;=60,"Average",Table1[[#This Row],[Performance Score]]&lt;=60,"Need Improvement")</f>
        <v>Excellent</v>
      </c>
      <c r="AE2912" t="str">
        <f>IF(AND(Table1[[#This Row],[Attendance %]]&gt;=80,(Table1[[#This Row],[Performance Score]]&gt;=80)),"Eligible","Not Eligible")</f>
        <v>Not Eligible</v>
      </c>
      <c r="AF2912" t="str">
        <f>IF(Table1[[#This Row],[Performance Score]]&gt;=80,"High Performer","Low Performer")</f>
        <v>High Performer</v>
      </c>
      <c r="AG2912" t="str" cm="1">
        <f t="array" aca="1" ref="AG2912" ca="1">_xlfn.IFS(Table1[[#This Row],[Experience]]&lt;=3,"Junior",Table1[[#This Row],[Experience]]&lt;=7,"Mid Level",Table1[[#This Row],[Experience]]&gt;=7,"Senior")</f>
        <v>Junior</v>
      </c>
      <c r="AH2912" t="str">
        <f>IF(Table1[[#This Row],[Attendance %]]&gt;75,"OK","Below 75")</f>
        <v>Below 75</v>
      </c>
      <c r="AI2912" t="b">
        <f>ISBLANK(Table1[[#This Row],[Employee ID]])</f>
        <v>0</v>
      </c>
      <c r="AJ2912" t="b">
        <f>ISNUMBER(Table1[[#This Row],[Total Salary  ]])</f>
        <v>1</v>
      </c>
      <c r="AK2912" t="str">
        <f>IFERROR(_xlfn.XLOOKUP(Table1[[#This Row],[Manager ID]],MANAGERS!A:A,MANAGERS!B:B),"Not Found")</f>
        <v>Manager_18</v>
      </c>
    </row>
    <row r="2913" spans="1:37" x14ac:dyDescent="0.2">
      <c r="A2913" t="s">
        <v>4148</v>
      </c>
      <c r="B2913" t="s">
        <v>48</v>
      </c>
      <c r="C2913" t="s">
        <v>21</v>
      </c>
      <c r="D2913" t="s">
        <v>33</v>
      </c>
      <c r="E2913" t="s">
        <v>26</v>
      </c>
      <c r="F2913" s="1">
        <v>45821</v>
      </c>
      <c r="G2913" s="1">
        <v>36527</v>
      </c>
      <c r="H2913">
        <v>68346</v>
      </c>
      <c r="I2913">
        <v>14295</v>
      </c>
      <c r="J2913">
        <v>85</v>
      </c>
      <c r="K2913">
        <v>63</v>
      </c>
      <c r="L2913" t="s">
        <v>23</v>
      </c>
      <c r="M2913">
        <v>114</v>
      </c>
      <c r="N2913">
        <f>Table1[[#This Row],[Basic Salary]]+Table1[[#This Row],[Bonus]]</f>
        <v>82641</v>
      </c>
      <c r="O2913" s="2">
        <f>Table1[[#This Row],[Bonus]]/Table1[[#This Row],[Basic Salary]]</f>
        <v>0.20915635150557457</v>
      </c>
      <c r="P2913">
        <f ca="1">DATEDIF(Table1[[#This Row],[Date of Birth]],TODAY(),"Y")</f>
        <v>26</v>
      </c>
      <c r="Q2913">
        <f ca="1">DATEDIF(Table1[[#This Row],[Joining Date]],TODAY(),"Y")</f>
        <v>1</v>
      </c>
      <c r="R2913" t="str">
        <f ca="1">IF(YEAR(Table1[[#This Row],[Joining Date]])=YEAR(TODAY()),"Yes","No")</f>
        <v>No</v>
      </c>
      <c r="S2913" t="str">
        <f ca="1">IF(Table1[[#This Row],[Experience]]&gt;5,"Yes","No")</f>
        <v>No</v>
      </c>
      <c r="T2913" t="str">
        <f>TEXT(Table1[[#This Row],[Joining Date]],"mmmm")</f>
        <v>June</v>
      </c>
      <c r="U2913" t="str">
        <f>TEXT(Table1[[#This Row],[Joining Date]],"yyyy")</f>
        <v>2025</v>
      </c>
      <c r="V2913" s="5">
        <f ca="1">TODAY()-Table1[[#This Row],[Joining Date]]</f>
        <v>418</v>
      </c>
      <c r="W2913" t="str">
        <f>LEFT(Table1[[#This Row],[Employee Name]],FIND(" ",Table1[[#This Row],[Employee Name]])-1)</f>
        <v>Aditya</v>
      </c>
      <c r="X2913" t="str">
        <f>RIGHT(Table1[[#This Row],[Employee Name]],LEN(Table1[[#This Row],[Employee Name]])-FIND(" ",Table1[[#This Row],[Employee Name]]))</f>
        <v>Kapoor</v>
      </c>
      <c r="Y2913" t="str">
        <f>Table1[[#This Row],[Department]]&amp;"-"&amp;Table1[[#This Row],[Employee ID]]</f>
        <v>Marketing-E04092</v>
      </c>
      <c r="Z2913" t="str">
        <f>LEFT(Table1[[#This Row],[Department]],3)</f>
        <v>Mar</v>
      </c>
      <c r="AA2913" t="str">
        <f>_xlfn.XLOOKUP(Table1[[#This Row],[Manager ID]],MANAGERS!A:A,MANAGERS!B:B)</f>
        <v>Manager_14</v>
      </c>
      <c r="AB2913" t="str" cm="1">
        <f t="array" ref="AB2913">_xlfn.XLOOKUP(Table1[[#This Row],[Manager ID]],Table2[[#All],[Manager ID]],Table2[[#All],[Department Head]])</f>
        <v>Marketing</v>
      </c>
      <c r="AC2913" s="2">
        <f>_xlfn.XLOOKUP(Table1[[#This Row],[City]],L:L,O:O)</f>
        <v>0.23486488519629886</v>
      </c>
      <c r="AD2913" t="str" cm="1">
        <f t="array" ref="AD2913">_xlfn.IFS(Table1[[#This Row],[Performance Score]]&gt;=90,"Excellent",Table1[[#This Row],[Performance Score]]&gt;=75,"Good",Table1[[#This Row],[Performance Score]]&gt;=60,"Average",Table1[[#This Row],[Performance Score]]&lt;=60,"Need Improvement")</f>
        <v>Average</v>
      </c>
      <c r="AE2913" t="str">
        <f>IF(AND(Table1[[#This Row],[Attendance %]]&gt;=80,(Table1[[#This Row],[Performance Score]]&gt;=80)),"Eligible","Not Eligible")</f>
        <v>Not Eligible</v>
      </c>
      <c r="AF2913" t="str">
        <f>IF(Table1[[#This Row],[Performance Score]]&gt;=80,"High Performer","Low Performer")</f>
        <v>Low Performer</v>
      </c>
      <c r="AG2913" t="str" cm="1">
        <f t="array" aca="1" ref="AG2913" ca="1">_xlfn.IFS(Table1[[#This Row],[Experience]]&lt;=3,"Junior",Table1[[#This Row],[Experience]]&lt;=7,"Mid Level",Table1[[#This Row],[Experience]]&gt;=7,"Senior")</f>
        <v>Junior</v>
      </c>
      <c r="AH2913" t="str">
        <f>IF(Table1[[#This Row],[Attendance %]]&gt;75,"OK","Below 75")</f>
        <v>OK</v>
      </c>
      <c r="AI2913" t="b">
        <f>ISBLANK(Table1[[#This Row],[Employee ID]])</f>
        <v>0</v>
      </c>
      <c r="AJ2913" t="b">
        <f>ISNUMBER(Table1[[#This Row],[Total Salary  ]])</f>
        <v>1</v>
      </c>
      <c r="AK2913" t="str">
        <f>IFERROR(_xlfn.XLOOKUP(Table1[[#This Row],[Manager ID]],MANAGERS!A:A,MANAGERS!B:B),"Not Found")</f>
        <v>Manager_14</v>
      </c>
    </row>
    <row r="2914" spans="1:37" x14ac:dyDescent="0.2">
      <c r="A2914" t="s">
        <v>3879</v>
      </c>
      <c r="B2914" t="s">
        <v>95</v>
      </c>
      <c r="C2914" t="s">
        <v>15</v>
      </c>
      <c r="D2914" t="s">
        <v>33</v>
      </c>
      <c r="E2914" t="s">
        <v>26</v>
      </c>
      <c r="F2914" s="1">
        <v>42182</v>
      </c>
      <c r="G2914" s="1">
        <v>29846</v>
      </c>
      <c r="H2914">
        <v>72661</v>
      </c>
      <c r="I2914">
        <v>9951</v>
      </c>
      <c r="J2914">
        <v>68</v>
      </c>
      <c r="K2914">
        <v>78</v>
      </c>
      <c r="L2914" t="s">
        <v>53</v>
      </c>
      <c r="M2914">
        <v>117</v>
      </c>
      <c r="N2914">
        <f>Table1[[#This Row],[Basic Salary]]+Table1[[#This Row],[Bonus]]</f>
        <v>82612</v>
      </c>
      <c r="O2914" s="2">
        <f>Table1[[#This Row],[Bonus]]/Table1[[#This Row],[Basic Salary]]</f>
        <v>0.13695104664125185</v>
      </c>
      <c r="P2914">
        <f ca="1">DATEDIF(Table1[[#This Row],[Date of Birth]],TODAY(),"Y")</f>
        <v>44</v>
      </c>
      <c r="Q2914">
        <f ca="1">DATEDIF(Table1[[#This Row],[Joining Date]],TODAY(),"Y")</f>
        <v>11</v>
      </c>
      <c r="R2914" t="str">
        <f ca="1">IF(YEAR(Table1[[#This Row],[Joining Date]])=YEAR(TODAY()),"Yes","No")</f>
        <v>No</v>
      </c>
      <c r="S2914" t="str">
        <f ca="1">IF(Table1[[#This Row],[Experience]]&gt;5,"Yes","No")</f>
        <v>Yes</v>
      </c>
      <c r="T2914" t="str">
        <f>TEXT(Table1[[#This Row],[Joining Date]],"mmmm")</f>
        <v>June</v>
      </c>
      <c r="U2914" t="str">
        <f>TEXT(Table1[[#This Row],[Joining Date]],"yyyy")</f>
        <v>2015</v>
      </c>
      <c r="V2914" s="5">
        <f ca="1">TODAY()-Table1[[#This Row],[Joining Date]]</f>
        <v>4057</v>
      </c>
      <c r="W2914" t="str">
        <f>LEFT(Table1[[#This Row],[Employee Name]],FIND(" ",Table1[[#This Row],[Employee Name]])-1)</f>
        <v>Ajay</v>
      </c>
      <c r="X2914" t="str">
        <f>RIGHT(Table1[[#This Row],[Employee Name]],LEN(Table1[[#This Row],[Employee Name]])-FIND(" ",Table1[[#This Row],[Employee Name]]))</f>
        <v>Singh</v>
      </c>
      <c r="Y2914" t="str">
        <f>Table1[[#This Row],[Department]]&amp;"-"&amp;Table1[[#This Row],[Employee ID]]</f>
        <v>Marketing-E03823</v>
      </c>
      <c r="Z2914" t="str">
        <f>LEFT(Table1[[#This Row],[Department]],3)</f>
        <v>Mar</v>
      </c>
      <c r="AA2914" t="str">
        <f>_xlfn.XLOOKUP(Table1[[#This Row],[Manager ID]],MANAGERS!A:A,MANAGERS!B:B)</f>
        <v>Manager_17</v>
      </c>
      <c r="AB2914" t="str" cm="1">
        <f t="array" ref="AB2914">_xlfn.XLOOKUP(Table1[[#This Row],[Manager ID]],Table2[[#All],[Manager ID]],Table2[[#All],[Department Head]])</f>
        <v>Finance</v>
      </c>
      <c r="AC2914" s="2">
        <f>_xlfn.XLOOKUP(Table1[[#This Row],[City]],L:L,O:O)</f>
        <v>0.23685887225230964</v>
      </c>
      <c r="AD2914" t="str" cm="1">
        <f t="array" ref="AD2914">_xlfn.IFS(Table1[[#This Row],[Performance Score]]&gt;=90,"Excellent",Table1[[#This Row],[Performance Score]]&gt;=75,"Good",Table1[[#This Row],[Performance Score]]&gt;=60,"Average",Table1[[#This Row],[Performance Score]]&lt;=60,"Need Improvement")</f>
        <v>Good</v>
      </c>
      <c r="AE2914" t="str">
        <f>IF(AND(Table1[[#This Row],[Attendance %]]&gt;=80,(Table1[[#This Row],[Performance Score]]&gt;=80)),"Eligible","Not Eligible")</f>
        <v>Not Eligible</v>
      </c>
      <c r="AF2914" t="str">
        <f>IF(Table1[[#This Row],[Performance Score]]&gt;=80,"High Performer","Low Performer")</f>
        <v>Low Performer</v>
      </c>
      <c r="AG2914" t="str" cm="1">
        <f t="array" aca="1" ref="AG2914" ca="1">_xlfn.IFS(Table1[[#This Row],[Experience]]&lt;=3,"Junior",Table1[[#This Row],[Experience]]&lt;=7,"Mid Level",Table1[[#This Row],[Experience]]&gt;=7,"Senior")</f>
        <v>Senior</v>
      </c>
      <c r="AH2914" t="str">
        <f>IF(Table1[[#This Row],[Attendance %]]&gt;75,"OK","Below 75")</f>
        <v>Below 75</v>
      </c>
      <c r="AI2914" t="b">
        <f>ISBLANK(Table1[[#This Row],[Employee ID]])</f>
        <v>0</v>
      </c>
      <c r="AJ2914" t="b">
        <f>ISNUMBER(Table1[[#This Row],[Total Salary  ]])</f>
        <v>1</v>
      </c>
      <c r="AK2914" t="str">
        <f>IFERROR(_xlfn.XLOOKUP(Table1[[#This Row],[Manager ID]],MANAGERS!A:A,MANAGERS!B:B),"Not Found")</f>
        <v>Manager_17</v>
      </c>
    </row>
    <row r="2915" spans="1:37" x14ac:dyDescent="0.2">
      <c r="A2915" t="s">
        <v>4422</v>
      </c>
      <c r="B2915" t="s">
        <v>60</v>
      </c>
      <c r="C2915" t="s">
        <v>21</v>
      </c>
      <c r="D2915" t="s">
        <v>40</v>
      </c>
      <c r="E2915" t="s">
        <v>51</v>
      </c>
      <c r="F2915" s="1">
        <v>42282</v>
      </c>
      <c r="G2915" s="1">
        <v>39103</v>
      </c>
      <c r="H2915">
        <v>65636</v>
      </c>
      <c r="I2915">
        <v>16947</v>
      </c>
      <c r="J2915">
        <v>84</v>
      </c>
      <c r="K2915">
        <v>95</v>
      </c>
      <c r="L2915" t="s">
        <v>31</v>
      </c>
      <c r="M2915">
        <v>119</v>
      </c>
      <c r="N2915">
        <f>Table1[[#This Row],[Basic Salary]]+Table1[[#This Row],[Bonus]]</f>
        <v>82583</v>
      </c>
      <c r="O2915" s="2">
        <f>Table1[[#This Row],[Bonus]]/Table1[[#This Row],[Basic Salary]]</f>
        <v>0.25819672131147542</v>
      </c>
      <c r="P2915">
        <f ca="1">DATEDIF(Table1[[#This Row],[Date of Birth]],TODAY(),"Y")</f>
        <v>19</v>
      </c>
      <c r="Q2915">
        <f ca="1">DATEDIF(Table1[[#This Row],[Joining Date]],TODAY(),"Y")</f>
        <v>10</v>
      </c>
      <c r="R2915" t="str">
        <f ca="1">IF(YEAR(Table1[[#This Row],[Joining Date]])=YEAR(TODAY()),"Yes","No")</f>
        <v>No</v>
      </c>
      <c r="S2915" t="str">
        <f ca="1">IF(Table1[[#This Row],[Experience]]&gt;5,"Yes","No")</f>
        <v>Yes</v>
      </c>
      <c r="T2915" t="str">
        <f>TEXT(Table1[[#This Row],[Joining Date]],"mmmm")</f>
        <v>October</v>
      </c>
      <c r="U2915" t="str">
        <f>TEXT(Table1[[#This Row],[Joining Date]],"yyyy")</f>
        <v>2015</v>
      </c>
      <c r="V2915" s="5">
        <f ca="1">TODAY()-Table1[[#This Row],[Joining Date]]</f>
        <v>3957</v>
      </c>
      <c r="W2915" t="str">
        <f>LEFT(Table1[[#This Row],[Employee Name]],FIND(" ",Table1[[#This Row],[Employee Name]])-1)</f>
        <v>Gayathri</v>
      </c>
      <c r="X2915" t="str">
        <f>RIGHT(Table1[[#This Row],[Employee Name]],LEN(Table1[[#This Row],[Employee Name]])-FIND(" ",Table1[[#This Row],[Employee Name]]))</f>
        <v>Iyer</v>
      </c>
      <c r="Y2915" t="str">
        <f>Table1[[#This Row],[Department]]&amp;"-"&amp;Table1[[#This Row],[Employee ID]]</f>
        <v>IT-E04366</v>
      </c>
      <c r="Z2915" t="str">
        <f>LEFT(Table1[[#This Row],[Department]],3)</f>
        <v>IT</v>
      </c>
      <c r="AA2915" t="str">
        <f>_xlfn.XLOOKUP(Table1[[#This Row],[Manager ID]],MANAGERS!A:A,MANAGERS!B:B)</f>
        <v>Manager_19</v>
      </c>
      <c r="AB2915" t="str" cm="1">
        <f t="array" ref="AB2915">_xlfn.XLOOKUP(Table1[[#This Row],[Manager ID]],Table2[[#All],[Manager ID]],Table2[[#All],[Department Head]])</f>
        <v>Support</v>
      </c>
      <c r="AC2915" s="2">
        <f>_xlfn.XLOOKUP(Table1[[#This Row],[City]],L:L,O:O)</f>
        <v>0.241864189087755</v>
      </c>
      <c r="AD2915" t="str" cm="1">
        <f t="array" ref="AD2915">_xlfn.IFS(Table1[[#This Row],[Performance Score]]&gt;=90,"Excellent",Table1[[#This Row],[Performance Score]]&gt;=75,"Good",Table1[[#This Row],[Performance Score]]&gt;=60,"Average",Table1[[#This Row],[Performance Score]]&lt;=60,"Need Improvement")</f>
        <v>Excellent</v>
      </c>
      <c r="AE2915" t="str">
        <f>IF(AND(Table1[[#This Row],[Attendance %]]&gt;=80,(Table1[[#This Row],[Performance Score]]&gt;=80)),"Eligible","Not Eligible")</f>
        <v>Eligible</v>
      </c>
      <c r="AF2915" t="str">
        <f>IF(Table1[[#This Row],[Performance Score]]&gt;=80,"High Performer","Low Performer")</f>
        <v>High Performer</v>
      </c>
      <c r="AG2915" t="str" cm="1">
        <f t="array" aca="1" ref="AG2915" ca="1">_xlfn.IFS(Table1[[#This Row],[Experience]]&lt;=3,"Junior",Table1[[#This Row],[Experience]]&lt;=7,"Mid Level",Table1[[#This Row],[Experience]]&gt;=7,"Senior")</f>
        <v>Senior</v>
      </c>
      <c r="AH2915" t="str">
        <f>IF(Table1[[#This Row],[Attendance %]]&gt;75,"OK","Below 75")</f>
        <v>OK</v>
      </c>
      <c r="AI2915" t="b">
        <f>ISBLANK(Table1[[#This Row],[Employee ID]])</f>
        <v>0</v>
      </c>
      <c r="AJ2915" t="b">
        <f>ISNUMBER(Table1[[#This Row],[Total Salary  ]])</f>
        <v>1</v>
      </c>
      <c r="AK2915" t="str">
        <f>IFERROR(_xlfn.XLOOKUP(Table1[[#This Row],[Manager ID]],MANAGERS!A:A,MANAGERS!B:B),"Not Found")</f>
        <v>Manager_19</v>
      </c>
    </row>
    <row r="2916" spans="1:37" x14ac:dyDescent="0.2">
      <c r="A2916" t="s">
        <v>3048</v>
      </c>
      <c r="B2916" t="s">
        <v>50</v>
      </c>
      <c r="C2916" t="s">
        <v>21</v>
      </c>
      <c r="D2916" t="s">
        <v>25</v>
      </c>
      <c r="E2916" t="s">
        <v>65</v>
      </c>
      <c r="F2916" s="1">
        <v>44108</v>
      </c>
      <c r="G2916" s="1">
        <v>31791</v>
      </c>
      <c r="H2916">
        <v>61800</v>
      </c>
      <c r="I2916">
        <v>20722</v>
      </c>
      <c r="J2916">
        <v>67</v>
      </c>
      <c r="K2916">
        <v>73</v>
      </c>
      <c r="L2916" t="s">
        <v>37</v>
      </c>
      <c r="M2916">
        <v>101</v>
      </c>
      <c r="N2916">
        <f>Table1[[#This Row],[Basic Salary]]+Table1[[#This Row],[Bonus]]</f>
        <v>82522</v>
      </c>
      <c r="O2916" s="2">
        <f>Table1[[#This Row],[Bonus]]/Table1[[#This Row],[Basic Salary]]</f>
        <v>0.33530744336569579</v>
      </c>
      <c r="P2916">
        <f ca="1">DATEDIF(Table1[[#This Row],[Date of Birth]],TODAY(),"Y")</f>
        <v>39</v>
      </c>
      <c r="Q2916">
        <f ca="1">DATEDIF(Table1[[#This Row],[Joining Date]],TODAY(),"Y")</f>
        <v>5</v>
      </c>
      <c r="R2916" t="str">
        <f ca="1">IF(YEAR(Table1[[#This Row],[Joining Date]])=YEAR(TODAY()),"Yes","No")</f>
        <v>No</v>
      </c>
      <c r="S2916" t="str">
        <f ca="1">IF(Table1[[#This Row],[Experience]]&gt;5,"Yes","No")</f>
        <v>No</v>
      </c>
      <c r="T2916" t="str">
        <f>TEXT(Table1[[#This Row],[Joining Date]],"mmmm")</f>
        <v>October</v>
      </c>
      <c r="U2916" t="str">
        <f>TEXT(Table1[[#This Row],[Joining Date]],"yyyy")</f>
        <v>2020</v>
      </c>
      <c r="V2916" s="5">
        <f ca="1">TODAY()-Table1[[#This Row],[Joining Date]]</f>
        <v>2131</v>
      </c>
      <c r="W2916" t="str">
        <f>LEFT(Table1[[#This Row],[Employee Name]],FIND(" ",Table1[[#This Row],[Employee Name]])-1)</f>
        <v>Ravi</v>
      </c>
      <c r="X2916" t="str">
        <f>RIGHT(Table1[[#This Row],[Employee Name]],LEN(Table1[[#This Row],[Employee Name]])-FIND(" ",Table1[[#This Row],[Employee Name]]))</f>
        <v>Teja</v>
      </c>
      <c r="Y2916" t="str">
        <f>Table1[[#This Row],[Department]]&amp;"-"&amp;Table1[[#This Row],[Employee ID]]</f>
        <v>Finance-E02992</v>
      </c>
      <c r="Z2916" t="str">
        <f>LEFT(Table1[[#This Row],[Department]],3)</f>
        <v>Fin</v>
      </c>
      <c r="AA2916" t="str">
        <f>_xlfn.XLOOKUP(Table1[[#This Row],[Manager ID]],MANAGERS!A:A,MANAGERS!B:B)</f>
        <v>Manager_1</v>
      </c>
      <c r="AB2916" t="str" cm="1">
        <f t="array" ref="AB2916">_xlfn.XLOOKUP(Table1[[#This Row],[Manager ID]],Table2[[#All],[Manager ID]],Table2[[#All],[Department Head]])</f>
        <v>Support</v>
      </c>
      <c r="AC2916" s="2">
        <f>_xlfn.XLOOKUP(Table1[[#This Row],[City]],L:L,O:O)</f>
        <v>0.24036902712549932</v>
      </c>
      <c r="AD2916" t="str" cm="1">
        <f t="array" ref="AD2916">_xlfn.IFS(Table1[[#This Row],[Performance Score]]&gt;=90,"Excellent",Table1[[#This Row],[Performance Score]]&gt;=75,"Good",Table1[[#This Row],[Performance Score]]&gt;=60,"Average",Table1[[#This Row],[Performance Score]]&lt;=60,"Need Improvement")</f>
        <v>Average</v>
      </c>
      <c r="AE2916" t="str">
        <f>IF(AND(Table1[[#This Row],[Attendance %]]&gt;=80,(Table1[[#This Row],[Performance Score]]&gt;=80)),"Eligible","Not Eligible")</f>
        <v>Not Eligible</v>
      </c>
      <c r="AF2916" t="str">
        <f>IF(Table1[[#This Row],[Performance Score]]&gt;=80,"High Performer","Low Performer")</f>
        <v>Low Performer</v>
      </c>
      <c r="AG2916" t="str" cm="1">
        <f t="array" aca="1" ref="AG2916" ca="1">_xlfn.IFS(Table1[[#This Row],[Experience]]&lt;=3,"Junior",Table1[[#This Row],[Experience]]&lt;=7,"Mid Level",Table1[[#This Row],[Experience]]&gt;=7,"Senior")</f>
        <v>Mid Level</v>
      </c>
      <c r="AH2916" t="str">
        <f>IF(Table1[[#This Row],[Attendance %]]&gt;75,"OK","Below 75")</f>
        <v>Below 75</v>
      </c>
      <c r="AI2916" t="b">
        <f>ISBLANK(Table1[[#This Row],[Employee ID]])</f>
        <v>0</v>
      </c>
      <c r="AJ2916" t="b">
        <f>ISNUMBER(Table1[[#This Row],[Total Salary  ]])</f>
        <v>1</v>
      </c>
      <c r="AK2916" t="str">
        <f>IFERROR(_xlfn.XLOOKUP(Table1[[#This Row],[Manager ID]],MANAGERS!A:A,MANAGERS!B:B),"Not Found")</f>
        <v>Manager_1</v>
      </c>
    </row>
    <row r="2917" spans="1:37" x14ac:dyDescent="0.2">
      <c r="A2917" t="s">
        <v>577</v>
      </c>
      <c r="B2917" t="s">
        <v>60</v>
      </c>
      <c r="C2917" t="s">
        <v>21</v>
      </c>
      <c r="D2917" t="s">
        <v>46</v>
      </c>
      <c r="E2917" t="s">
        <v>22</v>
      </c>
      <c r="F2917" s="1">
        <v>42329</v>
      </c>
      <c r="G2917" s="1">
        <v>31875</v>
      </c>
      <c r="H2917">
        <v>70039</v>
      </c>
      <c r="I2917">
        <v>12478</v>
      </c>
      <c r="J2917">
        <v>80</v>
      </c>
      <c r="K2917">
        <v>60</v>
      </c>
      <c r="L2917" t="s">
        <v>18</v>
      </c>
      <c r="M2917">
        <v>110</v>
      </c>
      <c r="N2917">
        <f>Table1[[#This Row],[Basic Salary]]+Table1[[#This Row],[Bonus]]</f>
        <v>82517</v>
      </c>
      <c r="O2917" s="2">
        <f>Table1[[#This Row],[Bonus]]/Table1[[#This Row],[Basic Salary]]</f>
        <v>0.1781578834649267</v>
      </c>
      <c r="P2917">
        <f ca="1">DATEDIF(Table1[[#This Row],[Date of Birth]],TODAY(),"Y")</f>
        <v>39</v>
      </c>
      <c r="Q2917">
        <f ca="1">DATEDIF(Table1[[#This Row],[Joining Date]],TODAY(),"Y")</f>
        <v>10</v>
      </c>
      <c r="R2917" t="str">
        <f ca="1">IF(YEAR(Table1[[#This Row],[Joining Date]])=YEAR(TODAY()),"Yes","No")</f>
        <v>No</v>
      </c>
      <c r="S2917" t="str">
        <f ca="1">IF(Table1[[#This Row],[Experience]]&gt;5,"Yes","No")</f>
        <v>Yes</v>
      </c>
      <c r="T2917" t="str">
        <f>TEXT(Table1[[#This Row],[Joining Date]],"mmmm")</f>
        <v>November</v>
      </c>
      <c r="U2917" t="str">
        <f>TEXT(Table1[[#This Row],[Joining Date]],"yyyy")</f>
        <v>2015</v>
      </c>
      <c r="V2917" s="5">
        <f ca="1">TODAY()-Table1[[#This Row],[Joining Date]]</f>
        <v>3910</v>
      </c>
      <c r="W2917" t="str">
        <f>LEFT(Table1[[#This Row],[Employee Name]],FIND(" ",Table1[[#This Row],[Employee Name]])-1)</f>
        <v>Gayathri</v>
      </c>
      <c r="X2917" t="str">
        <f>RIGHT(Table1[[#This Row],[Employee Name]],LEN(Table1[[#This Row],[Employee Name]])-FIND(" ",Table1[[#This Row],[Employee Name]]))</f>
        <v>Iyer</v>
      </c>
      <c r="Y2917" t="str">
        <f>Table1[[#This Row],[Department]]&amp;"-"&amp;Table1[[#This Row],[Employee ID]]</f>
        <v>Support-E00521</v>
      </c>
      <c r="Z2917" t="str">
        <f>LEFT(Table1[[#This Row],[Department]],3)</f>
        <v>Sup</v>
      </c>
      <c r="AA2917" t="str">
        <f>_xlfn.XLOOKUP(Table1[[#This Row],[Manager ID]],MANAGERS!A:A,MANAGERS!B:B)</f>
        <v>Manager_10</v>
      </c>
      <c r="AB2917" t="str" cm="1">
        <f t="array" ref="AB2917">_xlfn.XLOOKUP(Table1[[#This Row],[Manager ID]],Table2[[#All],[Manager ID]],Table2[[#All],[Department Head]])</f>
        <v>HR</v>
      </c>
      <c r="AC2917" s="2">
        <f>_xlfn.XLOOKUP(Table1[[#This Row],[City]],L:L,O:O)</f>
        <v>0.21356479274849693</v>
      </c>
      <c r="AD2917" t="str" cm="1">
        <f t="array" ref="AD2917">_xlfn.IFS(Table1[[#This Row],[Performance Score]]&gt;=90,"Excellent",Table1[[#This Row],[Performance Score]]&gt;=75,"Good",Table1[[#This Row],[Performance Score]]&gt;=60,"Average",Table1[[#This Row],[Performance Score]]&lt;=60,"Need Improvement")</f>
        <v>Average</v>
      </c>
      <c r="AE2917" t="str">
        <f>IF(AND(Table1[[#This Row],[Attendance %]]&gt;=80,(Table1[[#This Row],[Performance Score]]&gt;=80)),"Eligible","Not Eligible")</f>
        <v>Not Eligible</v>
      </c>
      <c r="AF2917" t="str">
        <f>IF(Table1[[#This Row],[Performance Score]]&gt;=80,"High Performer","Low Performer")</f>
        <v>Low Performer</v>
      </c>
      <c r="AG2917" t="str" cm="1">
        <f t="array" aca="1" ref="AG2917" ca="1">_xlfn.IFS(Table1[[#This Row],[Experience]]&lt;=3,"Junior",Table1[[#This Row],[Experience]]&lt;=7,"Mid Level",Table1[[#This Row],[Experience]]&gt;=7,"Senior")</f>
        <v>Senior</v>
      </c>
      <c r="AH2917" t="str">
        <f>IF(Table1[[#This Row],[Attendance %]]&gt;75,"OK","Below 75")</f>
        <v>OK</v>
      </c>
      <c r="AI2917" t="b">
        <f>ISBLANK(Table1[[#This Row],[Employee ID]])</f>
        <v>0</v>
      </c>
      <c r="AJ2917" t="b">
        <f>ISNUMBER(Table1[[#This Row],[Total Salary  ]])</f>
        <v>1</v>
      </c>
      <c r="AK2917" t="str">
        <f>IFERROR(_xlfn.XLOOKUP(Table1[[#This Row],[Manager ID]],MANAGERS!A:A,MANAGERS!B:B),"Not Found")</f>
        <v>Manager_10</v>
      </c>
    </row>
    <row r="2918" spans="1:37" x14ac:dyDescent="0.2">
      <c r="A2918" t="s">
        <v>2161</v>
      </c>
      <c r="B2918" t="s">
        <v>87</v>
      </c>
      <c r="C2918" t="s">
        <v>15</v>
      </c>
      <c r="D2918" t="s">
        <v>16</v>
      </c>
      <c r="E2918" t="s">
        <v>30</v>
      </c>
      <c r="F2918" s="1">
        <v>42368</v>
      </c>
      <c r="G2918" s="1">
        <v>33766</v>
      </c>
      <c r="H2918">
        <v>61535</v>
      </c>
      <c r="I2918">
        <v>20967</v>
      </c>
      <c r="J2918">
        <v>77</v>
      </c>
      <c r="K2918">
        <v>81</v>
      </c>
      <c r="L2918" t="s">
        <v>37</v>
      </c>
      <c r="M2918">
        <v>105</v>
      </c>
      <c r="N2918">
        <f>Table1[[#This Row],[Basic Salary]]+Table1[[#This Row],[Bonus]]</f>
        <v>82502</v>
      </c>
      <c r="O2918" s="2">
        <f>Table1[[#This Row],[Bonus]]/Table1[[#This Row],[Basic Salary]]</f>
        <v>0.34073291622653773</v>
      </c>
      <c r="P2918">
        <f ca="1">DATEDIF(Table1[[#This Row],[Date of Birth]],TODAY(),"Y")</f>
        <v>34</v>
      </c>
      <c r="Q2918">
        <f ca="1">DATEDIF(Table1[[#This Row],[Joining Date]],TODAY(),"Y")</f>
        <v>10</v>
      </c>
      <c r="R2918" t="str">
        <f ca="1">IF(YEAR(Table1[[#This Row],[Joining Date]])=YEAR(TODAY()),"Yes","No")</f>
        <v>No</v>
      </c>
      <c r="S2918" t="str">
        <f ca="1">IF(Table1[[#This Row],[Experience]]&gt;5,"Yes","No")</f>
        <v>Yes</v>
      </c>
      <c r="T2918" t="str">
        <f>TEXT(Table1[[#This Row],[Joining Date]],"mmmm")</f>
        <v>December</v>
      </c>
      <c r="U2918" t="str">
        <f>TEXT(Table1[[#This Row],[Joining Date]],"yyyy")</f>
        <v>2015</v>
      </c>
      <c r="V2918" s="5">
        <f ca="1">TODAY()-Table1[[#This Row],[Joining Date]]</f>
        <v>3871</v>
      </c>
      <c r="W2918" t="str">
        <f>LEFT(Table1[[#This Row],[Employee Name]],FIND(" ",Table1[[#This Row],[Employee Name]])-1)</f>
        <v>Arjun</v>
      </c>
      <c r="X2918" t="str">
        <f>RIGHT(Table1[[#This Row],[Employee Name]],LEN(Table1[[#This Row],[Employee Name]])-FIND(" ",Table1[[#This Row],[Employee Name]]))</f>
        <v>Mehta</v>
      </c>
      <c r="Y2918" t="str">
        <f>Table1[[#This Row],[Department]]&amp;"-"&amp;Table1[[#This Row],[Employee ID]]</f>
        <v>HR-E02105</v>
      </c>
      <c r="Z2918" t="str">
        <f>LEFT(Table1[[#This Row],[Department]],3)</f>
        <v>HR</v>
      </c>
      <c r="AA2918" t="str">
        <f>_xlfn.XLOOKUP(Table1[[#This Row],[Manager ID]],MANAGERS!A:A,MANAGERS!B:B)</f>
        <v>Manager_5</v>
      </c>
      <c r="AB2918" t="str" cm="1">
        <f t="array" ref="AB2918">_xlfn.XLOOKUP(Table1[[#This Row],[Manager ID]],Table2[[#All],[Manager ID]],Table2[[#All],[Department Head]])</f>
        <v>Sales</v>
      </c>
      <c r="AC2918" s="2">
        <f>_xlfn.XLOOKUP(Table1[[#This Row],[City]],L:L,O:O)</f>
        <v>0.24036902712549932</v>
      </c>
      <c r="AD2918" t="str" cm="1">
        <f t="array" ref="AD2918">_xlfn.IFS(Table1[[#This Row],[Performance Score]]&gt;=90,"Excellent",Table1[[#This Row],[Performance Score]]&gt;=75,"Good",Table1[[#This Row],[Performance Score]]&gt;=60,"Average",Table1[[#This Row],[Performance Score]]&lt;=60,"Need Improvement")</f>
        <v>Good</v>
      </c>
      <c r="AE2918" t="str">
        <f>IF(AND(Table1[[#This Row],[Attendance %]]&gt;=80,(Table1[[#This Row],[Performance Score]]&gt;=80)),"Eligible","Not Eligible")</f>
        <v>Not Eligible</v>
      </c>
      <c r="AF2918" t="str">
        <f>IF(Table1[[#This Row],[Performance Score]]&gt;=80,"High Performer","Low Performer")</f>
        <v>High Performer</v>
      </c>
      <c r="AG2918" t="str" cm="1">
        <f t="array" aca="1" ref="AG2918" ca="1">_xlfn.IFS(Table1[[#This Row],[Experience]]&lt;=3,"Junior",Table1[[#This Row],[Experience]]&lt;=7,"Mid Level",Table1[[#This Row],[Experience]]&gt;=7,"Senior")</f>
        <v>Senior</v>
      </c>
      <c r="AH2918" t="str">
        <f>IF(Table1[[#This Row],[Attendance %]]&gt;75,"OK","Below 75")</f>
        <v>OK</v>
      </c>
      <c r="AI2918" t="b">
        <f>ISBLANK(Table1[[#This Row],[Employee ID]])</f>
        <v>0</v>
      </c>
      <c r="AJ2918" t="b">
        <f>ISNUMBER(Table1[[#This Row],[Total Salary  ]])</f>
        <v>1</v>
      </c>
      <c r="AK2918" t="str">
        <f>IFERROR(_xlfn.XLOOKUP(Table1[[#This Row],[Manager ID]],MANAGERS!A:A,MANAGERS!B:B),"Not Found")</f>
        <v>Manager_5</v>
      </c>
    </row>
    <row r="2919" spans="1:37" x14ac:dyDescent="0.2">
      <c r="A2919" t="s">
        <v>3935</v>
      </c>
      <c r="B2919" t="s">
        <v>60</v>
      </c>
      <c r="C2919" t="s">
        <v>15</v>
      </c>
      <c r="D2919" t="s">
        <v>40</v>
      </c>
      <c r="E2919" t="s">
        <v>65</v>
      </c>
      <c r="F2919" s="1">
        <v>42210</v>
      </c>
      <c r="G2919" s="1">
        <v>39361</v>
      </c>
      <c r="H2919">
        <v>60608</v>
      </c>
      <c r="I2919">
        <v>21894</v>
      </c>
      <c r="J2919">
        <v>62</v>
      </c>
      <c r="K2919">
        <v>86</v>
      </c>
      <c r="L2919" t="s">
        <v>34</v>
      </c>
      <c r="M2919">
        <v>107</v>
      </c>
      <c r="N2919">
        <f>Table1[[#This Row],[Basic Salary]]+Table1[[#This Row],[Bonus]]</f>
        <v>82502</v>
      </c>
      <c r="O2919" s="2">
        <f>Table1[[#This Row],[Bonus]]/Table1[[#This Row],[Basic Salary]]</f>
        <v>0.36123944033790917</v>
      </c>
      <c r="P2919">
        <f ca="1">DATEDIF(Table1[[#This Row],[Date of Birth]],TODAY(),"Y")</f>
        <v>18</v>
      </c>
      <c r="Q2919">
        <f ca="1">DATEDIF(Table1[[#This Row],[Joining Date]],TODAY(),"Y")</f>
        <v>11</v>
      </c>
      <c r="R2919" t="str">
        <f ca="1">IF(YEAR(Table1[[#This Row],[Joining Date]])=YEAR(TODAY()),"Yes","No")</f>
        <v>No</v>
      </c>
      <c r="S2919" t="str">
        <f ca="1">IF(Table1[[#This Row],[Experience]]&gt;5,"Yes","No")</f>
        <v>Yes</v>
      </c>
      <c r="T2919" t="str">
        <f>TEXT(Table1[[#This Row],[Joining Date]],"mmmm")</f>
        <v>July</v>
      </c>
      <c r="U2919" t="str">
        <f>TEXT(Table1[[#This Row],[Joining Date]],"yyyy")</f>
        <v>2015</v>
      </c>
      <c r="V2919" s="5">
        <f ca="1">TODAY()-Table1[[#This Row],[Joining Date]]</f>
        <v>4029</v>
      </c>
      <c r="W2919" t="str">
        <f>LEFT(Table1[[#This Row],[Employee Name]],FIND(" ",Table1[[#This Row],[Employee Name]])-1)</f>
        <v>Gayathri</v>
      </c>
      <c r="X2919" t="str">
        <f>RIGHT(Table1[[#This Row],[Employee Name]],LEN(Table1[[#This Row],[Employee Name]])-FIND(" ",Table1[[#This Row],[Employee Name]]))</f>
        <v>Iyer</v>
      </c>
      <c r="Y2919" t="str">
        <f>Table1[[#This Row],[Department]]&amp;"-"&amp;Table1[[#This Row],[Employee ID]]</f>
        <v>IT-E03879</v>
      </c>
      <c r="Z2919" t="str">
        <f>LEFT(Table1[[#This Row],[Department]],3)</f>
        <v>IT</v>
      </c>
      <c r="AA2919" t="str">
        <f>_xlfn.XLOOKUP(Table1[[#This Row],[Manager ID]],MANAGERS!A:A,MANAGERS!B:B)</f>
        <v>Manager_7</v>
      </c>
      <c r="AB2919" t="str" cm="1">
        <f t="array" ref="AB2919">_xlfn.XLOOKUP(Table1[[#This Row],[Manager ID]],Table2[[#All],[Manager ID]],Table2[[#All],[Department Head]])</f>
        <v>Operations</v>
      </c>
      <c r="AC2919" s="2">
        <f>_xlfn.XLOOKUP(Table1[[#This Row],[City]],L:L,O:O)</f>
        <v>0.24030340748661314</v>
      </c>
      <c r="AD2919" t="str" cm="1">
        <f t="array" ref="AD2919">_xlfn.IFS(Table1[[#This Row],[Performance Score]]&gt;=90,"Excellent",Table1[[#This Row],[Performance Score]]&gt;=75,"Good",Table1[[#This Row],[Performance Score]]&gt;=60,"Average",Table1[[#This Row],[Performance Score]]&lt;=60,"Need Improvement")</f>
        <v>Good</v>
      </c>
      <c r="AE2919" t="str">
        <f>IF(AND(Table1[[#This Row],[Attendance %]]&gt;=80,(Table1[[#This Row],[Performance Score]]&gt;=80)),"Eligible","Not Eligible")</f>
        <v>Not Eligible</v>
      </c>
      <c r="AF2919" t="str">
        <f>IF(Table1[[#This Row],[Performance Score]]&gt;=80,"High Performer","Low Performer")</f>
        <v>High Performer</v>
      </c>
      <c r="AG2919" t="str" cm="1">
        <f t="array" aca="1" ref="AG2919" ca="1">_xlfn.IFS(Table1[[#This Row],[Experience]]&lt;=3,"Junior",Table1[[#This Row],[Experience]]&lt;=7,"Mid Level",Table1[[#This Row],[Experience]]&gt;=7,"Senior")</f>
        <v>Senior</v>
      </c>
      <c r="AH2919" t="str">
        <f>IF(Table1[[#This Row],[Attendance %]]&gt;75,"OK","Below 75")</f>
        <v>Below 75</v>
      </c>
      <c r="AI2919" t="b">
        <f>ISBLANK(Table1[[#This Row],[Employee ID]])</f>
        <v>0</v>
      </c>
      <c r="AJ2919" t="b">
        <f>ISNUMBER(Table1[[#This Row],[Total Salary  ]])</f>
        <v>1</v>
      </c>
      <c r="AK2919" t="str">
        <f>IFERROR(_xlfn.XLOOKUP(Table1[[#This Row],[Manager ID]],MANAGERS!A:A,MANAGERS!B:B),"Not Found")</f>
        <v>Manager_7</v>
      </c>
    </row>
    <row r="2920" spans="1:37" x14ac:dyDescent="0.2">
      <c r="A2920" t="s">
        <v>1682</v>
      </c>
      <c r="B2920" t="s">
        <v>39</v>
      </c>
      <c r="C2920" t="s">
        <v>21</v>
      </c>
      <c r="D2920" t="s">
        <v>25</v>
      </c>
      <c r="E2920" t="s">
        <v>51</v>
      </c>
      <c r="F2920" s="1">
        <v>43927</v>
      </c>
      <c r="G2920" s="1">
        <v>29783</v>
      </c>
      <c r="H2920">
        <v>67319</v>
      </c>
      <c r="I2920">
        <v>15151</v>
      </c>
      <c r="J2920">
        <v>95</v>
      </c>
      <c r="K2920">
        <v>89</v>
      </c>
      <c r="L2920" t="s">
        <v>18</v>
      </c>
      <c r="M2920">
        <v>115</v>
      </c>
      <c r="N2920">
        <f>Table1[[#This Row],[Basic Salary]]+Table1[[#This Row],[Bonus]]</f>
        <v>82470</v>
      </c>
      <c r="O2920" s="2">
        <f>Table1[[#This Row],[Bonus]]/Table1[[#This Row],[Basic Salary]]</f>
        <v>0.22506276088474278</v>
      </c>
      <c r="P2920">
        <f ca="1">DATEDIF(Table1[[#This Row],[Date of Birth]],TODAY(),"Y")</f>
        <v>45</v>
      </c>
      <c r="Q2920">
        <f ca="1">DATEDIF(Table1[[#This Row],[Joining Date]],TODAY(),"Y")</f>
        <v>6</v>
      </c>
      <c r="R2920" t="str">
        <f ca="1">IF(YEAR(Table1[[#This Row],[Joining Date]])=YEAR(TODAY()),"Yes","No")</f>
        <v>No</v>
      </c>
      <c r="S2920" t="str">
        <f ca="1">IF(Table1[[#This Row],[Experience]]&gt;5,"Yes","No")</f>
        <v>Yes</v>
      </c>
      <c r="T2920" t="str">
        <f>TEXT(Table1[[#This Row],[Joining Date]],"mmmm")</f>
        <v>April</v>
      </c>
      <c r="U2920" t="str">
        <f>TEXT(Table1[[#This Row],[Joining Date]],"yyyy")</f>
        <v>2020</v>
      </c>
      <c r="V2920" s="5">
        <f ca="1">TODAY()-Table1[[#This Row],[Joining Date]]</f>
        <v>2312</v>
      </c>
      <c r="W2920" t="str">
        <f>LEFT(Table1[[#This Row],[Employee Name]],FIND(" ",Table1[[#This Row],[Employee Name]])-1)</f>
        <v>Karan</v>
      </c>
      <c r="X2920" t="str">
        <f>RIGHT(Table1[[#This Row],[Employee Name]],LEN(Table1[[#This Row],[Employee Name]])-FIND(" ",Table1[[#This Row],[Employee Name]]))</f>
        <v>Malhotra</v>
      </c>
      <c r="Y2920" t="str">
        <f>Table1[[#This Row],[Department]]&amp;"-"&amp;Table1[[#This Row],[Employee ID]]</f>
        <v>Finance-E01626</v>
      </c>
      <c r="Z2920" t="str">
        <f>LEFT(Table1[[#This Row],[Department]],3)</f>
        <v>Fin</v>
      </c>
      <c r="AA2920" t="str">
        <f>_xlfn.XLOOKUP(Table1[[#This Row],[Manager ID]],MANAGERS!A:A,MANAGERS!B:B)</f>
        <v>Manager_15</v>
      </c>
      <c r="AB2920" t="str" cm="1">
        <f t="array" ref="AB2920">_xlfn.XLOOKUP(Table1[[#This Row],[Manager ID]],Table2[[#All],[Manager ID]],Table2[[#All],[Department Head]])</f>
        <v>Support</v>
      </c>
      <c r="AC2920" s="2">
        <f>_xlfn.XLOOKUP(Table1[[#This Row],[City]],L:L,O:O)</f>
        <v>0.21356479274849693</v>
      </c>
      <c r="AD2920" t="str" cm="1">
        <f t="array" ref="AD2920">_xlfn.IFS(Table1[[#This Row],[Performance Score]]&gt;=90,"Excellent",Table1[[#This Row],[Performance Score]]&gt;=75,"Good",Table1[[#This Row],[Performance Score]]&gt;=60,"Average",Table1[[#This Row],[Performance Score]]&lt;=60,"Need Improvement")</f>
        <v>Good</v>
      </c>
      <c r="AE2920" t="str">
        <f>IF(AND(Table1[[#This Row],[Attendance %]]&gt;=80,(Table1[[#This Row],[Performance Score]]&gt;=80)),"Eligible","Not Eligible")</f>
        <v>Eligible</v>
      </c>
      <c r="AF2920" t="str">
        <f>IF(Table1[[#This Row],[Performance Score]]&gt;=80,"High Performer","Low Performer")</f>
        <v>High Performer</v>
      </c>
      <c r="AG2920" t="str" cm="1">
        <f t="array" aca="1" ref="AG2920" ca="1">_xlfn.IFS(Table1[[#This Row],[Experience]]&lt;=3,"Junior",Table1[[#This Row],[Experience]]&lt;=7,"Mid Level",Table1[[#This Row],[Experience]]&gt;=7,"Senior")</f>
        <v>Mid Level</v>
      </c>
      <c r="AH2920" t="str">
        <f>IF(Table1[[#This Row],[Attendance %]]&gt;75,"OK","Below 75")</f>
        <v>OK</v>
      </c>
      <c r="AI2920" t="b">
        <f>ISBLANK(Table1[[#This Row],[Employee ID]])</f>
        <v>0</v>
      </c>
      <c r="AJ2920" t="b">
        <f>ISNUMBER(Table1[[#This Row],[Total Salary  ]])</f>
        <v>1</v>
      </c>
      <c r="AK2920" t="str">
        <f>IFERROR(_xlfn.XLOOKUP(Table1[[#This Row],[Manager ID]],MANAGERS!A:A,MANAGERS!B:B),"Not Found")</f>
        <v>Manager_15</v>
      </c>
    </row>
    <row r="2921" spans="1:37" x14ac:dyDescent="0.2">
      <c r="A2921" t="s">
        <v>234</v>
      </c>
      <c r="B2921" t="s">
        <v>85</v>
      </c>
      <c r="C2921" t="s">
        <v>21</v>
      </c>
      <c r="D2921" t="s">
        <v>46</v>
      </c>
      <c r="E2921" t="s">
        <v>22</v>
      </c>
      <c r="F2921" s="1">
        <v>45551</v>
      </c>
      <c r="G2921" s="1">
        <v>39964</v>
      </c>
      <c r="H2921">
        <v>68506</v>
      </c>
      <c r="I2921">
        <v>13952</v>
      </c>
      <c r="J2921">
        <v>67</v>
      </c>
      <c r="K2921">
        <v>91</v>
      </c>
      <c r="L2921" t="s">
        <v>31</v>
      </c>
      <c r="M2921">
        <v>114</v>
      </c>
      <c r="N2921">
        <f>Table1[[#This Row],[Basic Salary]]+Table1[[#This Row],[Bonus]]</f>
        <v>82458</v>
      </c>
      <c r="O2921" s="2">
        <f>Table1[[#This Row],[Bonus]]/Table1[[#This Row],[Basic Salary]]</f>
        <v>0.20366099319767611</v>
      </c>
      <c r="P2921">
        <f ca="1">DATEDIF(Table1[[#This Row],[Date of Birth]],TODAY(),"Y")</f>
        <v>17</v>
      </c>
      <c r="Q2921">
        <f ca="1">DATEDIF(Table1[[#This Row],[Joining Date]],TODAY(),"Y")</f>
        <v>1</v>
      </c>
      <c r="R2921" t="str">
        <f ca="1">IF(YEAR(Table1[[#This Row],[Joining Date]])=YEAR(TODAY()),"Yes","No")</f>
        <v>No</v>
      </c>
      <c r="S2921" t="str">
        <f ca="1">IF(Table1[[#This Row],[Experience]]&gt;5,"Yes","No")</f>
        <v>No</v>
      </c>
      <c r="T2921" t="str">
        <f>TEXT(Table1[[#This Row],[Joining Date]],"mmmm")</f>
        <v>September</v>
      </c>
      <c r="U2921" t="str">
        <f>TEXT(Table1[[#This Row],[Joining Date]],"yyyy")</f>
        <v>2024</v>
      </c>
      <c r="V2921" s="5">
        <f ca="1">TODAY()-Table1[[#This Row],[Joining Date]]</f>
        <v>688</v>
      </c>
      <c r="W2921" t="str">
        <f>LEFT(Table1[[#This Row],[Employee Name]],FIND(" ",Table1[[#This Row],[Employee Name]])-1)</f>
        <v>Pooja</v>
      </c>
      <c r="X2921" t="str">
        <f>RIGHT(Table1[[#This Row],[Employee Name]],LEN(Table1[[#This Row],[Employee Name]])-FIND(" ",Table1[[#This Row],[Employee Name]]))</f>
        <v>Das</v>
      </c>
      <c r="Y2921" t="str">
        <f>Table1[[#This Row],[Department]]&amp;"-"&amp;Table1[[#This Row],[Employee ID]]</f>
        <v>Support-E00178</v>
      </c>
      <c r="Z2921" t="str">
        <f>LEFT(Table1[[#This Row],[Department]],3)</f>
        <v>Sup</v>
      </c>
      <c r="AA2921" t="str">
        <f>_xlfn.XLOOKUP(Table1[[#This Row],[Manager ID]],MANAGERS!A:A,MANAGERS!B:B)</f>
        <v>Manager_14</v>
      </c>
      <c r="AB2921" t="str" cm="1">
        <f t="array" ref="AB2921">_xlfn.XLOOKUP(Table1[[#This Row],[Manager ID]],Table2[[#All],[Manager ID]],Table2[[#All],[Department Head]])</f>
        <v>Marketing</v>
      </c>
      <c r="AC2921" s="2">
        <f>_xlfn.XLOOKUP(Table1[[#This Row],[City]],L:L,O:O)</f>
        <v>0.241864189087755</v>
      </c>
      <c r="AD2921" t="str" cm="1">
        <f t="array" ref="AD2921">_xlfn.IFS(Table1[[#This Row],[Performance Score]]&gt;=90,"Excellent",Table1[[#This Row],[Performance Score]]&gt;=75,"Good",Table1[[#This Row],[Performance Score]]&gt;=60,"Average",Table1[[#This Row],[Performance Score]]&lt;=60,"Need Improvement")</f>
        <v>Excellent</v>
      </c>
      <c r="AE2921" t="str">
        <f>IF(AND(Table1[[#This Row],[Attendance %]]&gt;=80,(Table1[[#This Row],[Performance Score]]&gt;=80)),"Eligible","Not Eligible")</f>
        <v>Not Eligible</v>
      </c>
      <c r="AF2921" t="str">
        <f>IF(Table1[[#This Row],[Performance Score]]&gt;=80,"High Performer","Low Performer")</f>
        <v>High Performer</v>
      </c>
      <c r="AG2921" t="str" cm="1">
        <f t="array" aca="1" ref="AG2921" ca="1">_xlfn.IFS(Table1[[#This Row],[Experience]]&lt;=3,"Junior",Table1[[#This Row],[Experience]]&lt;=7,"Mid Level",Table1[[#This Row],[Experience]]&gt;=7,"Senior")</f>
        <v>Junior</v>
      </c>
      <c r="AH2921" t="str">
        <f>IF(Table1[[#This Row],[Attendance %]]&gt;75,"OK","Below 75")</f>
        <v>Below 75</v>
      </c>
      <c r="AI2921" t="b">
        <f>ISBLANK(Table1[[#This Row],[Employee ID]])</f>
        <v>0</v>
      </c>
      <c r="AJ2921" t="b">
        <f>ISNUMBER(Table1[[#This Row],[Total Salary  ]])</f>
        <v>1</v>
      </c>
      <c r="AK2921" t="str">
        <f>IFERROR(_xlfn.XLOOKUP(Table1[[#This Row],[Manager ID]],MANAGERS!A:A,MANAGERS!B:B),"Not Found")</f>
        <v>Manager_14</v>
      </c>
    </row>
    <row r="2922" spans="1:37" x14ac:dyDescent="0.2">
      <c r="A2922" t="s">
        <v>3407</v>
      </c>
      <c r="B2922" t="s">
        <v>57</v>
      </c>
      <c r="C2922" t="s">
        <v>21</v>
      </c>
      <c r="D2922" t="s">
        <v>46</v>
      </c>
      <c r="E2922" t="s">
        <v>30</v>
      </c>
      <c r="F2922" s="1">
        <v>42502</v>
      </c>
      <c r="G2922" s="1">
        <v>37096</v>
      </c>
      <c r="H2922">
        <v>75384</v>
      </c>
      <c r="I2922">
        <v>7068</v>
      </c>
      <c r="J2922">
        <v>100</v>
      </c>
      <c r="K2922">
        <v>80</v>
      </c>
      <c r="L2922" t="s">
        <v>18</v>
      </c>
      <c r="M2922">
        <v>108</v>
      </c>
      <c r="N2922">
        <f>Table1[[#This Row],[Basic Salary]]+Table1[[#This Row],[Bonus]]</f>
        <v>82452</v>
      </c>
      <c r="O2922" s="2">
        <f>Table1[[#This Row],[Bonus]]/Table1[[#This Row],[Basic Salary]]</f>
        <v>9.3759949060808659E-2</v>
      </c>
      <c r="P2922">
        <f ca="1">DATEDIF(Table1[[#This Row],[Date of Birth]],TODAY(),"Y")</f>
        <v>25</v>
      </c>
      <c r="Q2922">
        <f ca="1">DATEDIF(Table1[[#This Row],[Joining Date]],TODAY(),"Y")</f>
        <v>10</v>
      </c>
      <c r="R2922" t="str">
        <f ca="1">IF(YEAR(Table1[[#This Row],[Joining Date]])=YEAR(TODAY()),"Yes","No")</f>
        <v>No</v>
      </c>
      <c r="S2922" t="str">
        <f ca="1">IF(Table1[[#This Row],[Experience]]&gt;5,"Yes","No")</f>
        <v>Yes</v>
      </c>
      <c r="T2922" t="str">
        <f>TEXT(Table1[[#This Row],[Joining Date]],"mmmm")</f>
        <v>May</v>
      </c>
      <c r="U2922" t="str">
        <f>TEXT(Table1[[#This Row],[Joining Date]],"yyyy")</f>
        <v>2016</v>
      </c>
      <c r="V2922" s="5">
        <f ca="1">TODAY()-Table1[[#This Row],[Joining Date]]</f>
        <v>3737</v>
      </c>
      <c r="W2922" t="str">
        <f>LEFT(Table1[[#This Row],[Employee Name]],FIND(" ",Table1[[#This Row],[Employee Name]])-1)</f>
        <v>Swathi</v>
      </c>
      <c r="X2922" t="str">
        <f>RIGHT(Table1[[#This Row],[Employee Name]],LEN(Table1[[#This Row],[Employee Name]])-FIND(" ",Table1[[#This Row],[Employee Name]]))</f>
        <v>Ramesh</v>
      </c>
      <c r="Y2922" t="str">
        <f>Table1[[#This Row],[Department]]&amp;"-"&amp;Table1[[#This Row],[Employee ID]]</f>
        <v>Support-E03351</v>
      </c>
      <c r="Z2922" t="str">
        <f>LEFT(Table1[[#This Row],[Department]],3)</f>
        <v>Sup</v>
      </c>
      <c r="AA2922" t="str">
        <f>_xlfn.XLOOKUP(Table1[[#This Row],[Manager ID]],MANAGERS!A:A,MANAGERS!B:B)</f>
        <v>Manager_8</v>
      </c>
      <c r="AB2922" t="str" cm="1">
        <f t="array" ref="AB2922">_xlfn.XLOOKUP(Table1[[#This Row],[Manager ID]],Table2[[#All],[Manager ID]],Table2[[#All],[Department Head]])</f>
        <v>Sales</v>
      </c>
      <c r="AC2922" s="2">
        <f>_xlfn.XLOOKUP(Table1[[#This Row],[City]],L:L,O:O)</f>
        <v>0.21356479274849693</v>
      </c>
      <c r="AD2922" t="str" cm="1">
        <f t="array" ref="AD2922">_xlfn.IFS(Table1[[#This Row],[Performance Score]]&gt;=90,"Excellent",Table1[[#This Row],[Performance Score]]&gt;=75,"Good",Table1[[#This Row],[Performance Score]]&gt;=60,"Average",Table1[[#This Row],[Performance Score]]&lt;=60,"Need Improvement")</f>
        <v>Good</v>
      </c>
      <c r="AE2922" t="str">
        <f>IF(AND(Table1[[#This Row],[Attendance %]]&gt;=80,(Table1[[#This Row],[Performance Score]]&gt;=80)),"Eligible","Not Eligible")</f>
        <v>Eligible</v>
      </c>
      <c r="AF2922" t="str">
        <f>IF(Table1[[#This Row],[Performance Score]]&gt;=80,"High Performer","Low Performer")</f>
        <v>High Performer</v>
      </c>
      <c r="AG2922" t="str" cm="1">
        <f t="array" aca="1" ref="AG2922" ca="1">_xlfn.IFS(Table1[[#This Row],[Experience]]&lt;=3,"Junior",Table1[[#This Row],[Experience]]&lt;=7,"Mid Level",Table1[[#This Row],[Experience]]&gt;=7,"Senior")</f>
        <v>Senior</v>
      </c>
      <c r="AH2922" t="str">
        <f>IF(Table1[[#This Row],[Attendance %]]&gt;75,"OK","Below 75")</f>
        <v>OK</v>
      </c>
      <c r="AI2922" t="b">
        <f>ISBLANK(Table1[[#This Row],[Employee ID]])</f>
        <v>0</v>
      </c>
      <c r="AJ2922" t="b">
        <f>ISNUMBER(Table1[[#This Row],[Total Salary  ]])</f>
        <v>1</v>
      </c>
      <c r="AK2922" t="str">
        <f>IFERROR(_xlfn.XLOOKUP(Table1[[#This Row],[Manager ID]],MANAGERS!A:A,MANAGERS!B:B),"Not Found")</f>
        <v>Manager_8</v>
      </c>
    </row>
    <row r="2923" spans="1:37" x14ac:dyDescent="0.2">
      <c r="A2923" t="s">
        <v>1930</v>
      </c>
      <c r="B2923" t="s">
        <v>77</v>
      </c>
      <c r="C2923" t="s">
        <v>15</v>
      </c>
      <c r="D2923" t="s">
        <v>16</v>
      </c>
      <c r="E2923" t="s">
        <v>51</v>
      </c>
      <c r="F2923" s="1">
        <v>43856</v>
      </c>
      <c r="G2923" s="1">
        <v>33724</v>
      </c>
      <c r="H2923">
        <v>74866</v>
      </c>
      <c r="I2923">
        <v>7555</v>
      </c>
      <c r="J2923">
        <v>99</v>
      </c>
      <c r="K2923">
        <v>44</v>
      </c>
      <c r="L2923" t="s">
        <v>18</v>
      </c>
      <c r="M2923">
        <v>115</v>
      </c>
      <c r="N2923">
        <f>Table1[[#This Row],[Basic Salary]]+Table1[[#This Row],[Bonus]]</f>
        <v>82421</v>
      </c>
      <c r="O2923" s="2">
        <f>Table1[[#This Row],[Bonus]]/Table1[[#This Row],[Basic Salary]]</f>
        <v>0.10091363235647691</v>
      </c>
      <c r="P2923">
        <f ca="1">DATEDIF(Table1[[#This Row],[Date of Birth]],TODAY(),"Y")</f>
        <v>34</v>
      </c>
      <c r="Q2923">
        <f ca="1">DATEDIF(Table1[[#This Row],[Joining Date]],TODAY(),"Y")</f>
        <v>6</v>
      </c>
      <c r="R2923" t="str">
        <f ca="1">IF(YEAR(Table1[[#This Row],[Joining Date]])=YEAR(TODAY()),"Yes","No")</f>
        <v>No</v>
      </c>
      <c r="S2923" t="str">
        <f ca="1">IF(Table1[[#This Row],[Experience]]&gt;5,"Yes","No")</f>
        <v>Yes</v>
      </c>
      <c r="T2923" t="str">
        <f>TEXT(Table1[[#This Row],[Joining Date]],"mmmm")</f>
        <v>January</v>
      </c>
      <c r="U2923" t="str">
        <f>TEXT(Table1[[#This Row],[Joining Date]],"yyyy")</f>
        <v>2020</v>
      </c>
      <c r="V2923" s="5">
        <f ca="1">TODAY()-Table1[[#This Row],[Joining Date]]</f>
        <v>2383</v>
      </c>
      <c r="W2923" t="str">
        <f>LEFT(Table1[[#This Row],[Employee Name]],FIND(" ",Table1[[#This Row],[Employee Name]])-1)</f>
        <v>Rohan</v>
      </c>
      <c r="X2923" t="str">
        <f>RIGHT(Table1[[#This Row],[Employee Name]],LEN(Table1[[#This Row],[Employee Name]])-FIND(" ",Table1[[#This Row],[Employee Name]]))</f>
        <v>Gupta</v>
      </c>
      <c r="Y2923" t="str">
        <f>Table1[[#This Row],[Department]]&amp;"-"&amp;Table1[[#This Row],[Employee ID]]</f>
        <v>HR-E01874</v>
      </c>
      <c r="Z2923" t="str">
        <f>LEFT(Table1[[#This Row],[Department]],3)</f>
        <v>HR</v>
      </c>
      <c r="AA2923" t="str">
        <f>_xlfn.XLOOKUP(Table1[[#This Row],[Manager ID]],MANAGERS!A:A,MANAGERS!B:B)</f>
        <v>Manager_15</v>
      </c>
      <c r="AB2923" t="str" cm="1">
        <f t="array" ref="AB2923">_xlfn.XLOOKUP(Table1[[#This Row],[Manager ID]],Table2[[#All],[Manager ID]],Table2[[#All],[Department Head]])</f>
        <v>Support</v>
      </c>
      <c r="AC2923" s="2">
        <f>_xlfn.XLOOKUP(Table1[[#This Row],[City]],L:L,O:O)</f>
        <v>0.21356479274849693</v>
      </c>
      <c r="AD2923" t="str" cm="1">
        <f t="array" ref="AD2923">_xlfn.IFS(Table1[[#This Row],[Performance Score]]&gt;=90,"Excellent",Table1[[#This Row],[Performance Score]]&gt;=75,"Good",Table1[[#This Row],[Performance Score]]&gt;=60,"Average",Table1[[#This Row],[Performance Score]]&lt;=60,"Need Improvement")</f>
        <v>Need Improvement</v>
      </c>
      <c r="AE2923" t="str">
        <f>IF(AND(Table1[[#This Row],[Attendance %]]&gt;=80,(Table1[[#This Row],[Performance Score]]&gt;=80)),"Eligible","Not Eligible")</f>
        <v>Not Eligible</v>
      </c>
      <c r="AF2923" t="str">
        <f>IF(Table1[[#This Row],[Performance Score]]&gt;=80,"High Performer","Low Performer")</f>
        <v>Low Performer</v>
      </c>
      <c r="AG2923" t="str" cm="1">
        <f t="array" aca="1" ref="AG2923" ca="1">_xlfn.IFS(Table1[[#This Row],[Experience]]&lt;=3,"Junior",Table1[[#This Row],[Experience]]&lt;=7,"Mid Level",Table1[[#This Row],[Experience]]&gt;=7,"Senior")</f>
        <v>Mid Level</v>
      </c>
      <c r="AH2923" t="str">
        <f>IF(Table1[[#This Row],[Attendance %]]&gt;75,"OK","Below 75")</f>
        <v>OK</v>
      </c>
      <c r="AI2923" t="b">
        <f>ISBLANK(Table1[[#This Row],[Employee ID]])</f>
        <v>0</v>
      </c>
      <c r="AJ2923" t="b">
        <f>ISNUMBER(Table1[[#This Row],[Total Salary  ]])</f>
        <v>1</v>
      </c>
      <c r="AK2923" t="str">
        <f>IFERROR(_xlfn.XLOOKUP(Table1[[#This Row],[Manager ID]],MANAGERS!A:A,MANAGERS!B:B),"Not Found")</f>
        <v>Manager_15</v>
      </c>
    </row>
    <row r="2924" spans="1:37" x14ac:dyDescent="0.2">
      <c r="A2924" t="s">
        <v>573</v>
      </c>
      <c r="B2924" t="s">
        <v>77</v>
      </c>
      <c r="C2924" t="s">
        <v>21</v>
      </c>
      <c r="D2924" t="s">
        <v>40</v>
      </c>
      <c r="E2924" t="s">
        <v>17</v>
      </c>
      <c r="F2924" s="1">
        <v>42399</v>
      </c>
      <c r="G2924" s="1">
        <v>36591</v>
      </c>
      <c r="H2924">
        <v>68864</v>
      </c>
      <c r="I2924">
        <v>13512</v>
      </c>
      <c r="J2924">
        <v>83</v>
      </c>
      <c r="K2924">
        <v>63</v>
      </c>
      <c r="L2924" t="s">
        <v>23</v>
      </c>
      <c r="M2924">
        <v>118</v>
      </c>
      <c r="N2924">
        <f>Table1[[#This Row],[Basic Salary]]+Table1[[#This Row],[Bonus]]</f>
        <v>82376</v>
      </c>
      <c r="O2924" s="2">
        <f>Table1[[#This Row],[Bonus]]/Table1[[#This Row],[Basic Salary]]</f>
        <v>0.1962128252788104</v>
      </c>
      <c r="P2924">
        <f ca="1">DATEDIF(Table1[[#This Row],[Date of Birth]],TODAY(),"Y")</f>
        <v>26</v>
      </c>
      <c r="Q2924">
        <f ca="1">DATEDIF(Table1[[#This Row],[Joining Date]],TODAY(),"Y")</f>
        <v>10</v>
      </c>
      <c r="R2924" t="str">
        <f ca="1">IF(YEAR(Table1[[#This Row],[Joining Date]])=YEAR(TODAY()),"Yes","No")</f>
        <v>No</v>
      </c>
      <c r="S2924" t="str">
        <f ca="1">IF(Table1[[#This Row],[Experience]]&gt;5,"Yes","No")</f>
        <v>Yes</v>
      </c>
      <c r="T2924" t="str">
        <f>TEXT(Table1[[#This Row],[Joining Date]],"mmmm")</f>
        <v>January</v>
      </c>
      <c r="U2924" t="str">
        <f>TEXT(Table1[[#This Row],[Joining Date]],"yyyy")</f>
        <v>2016</v>
      </c>
      <c r="V2924" s="5">
        <f ca="1">TODAY()-Table1[[#This Row],[Joining Date]]</f>
        <v>3840</v>
      </c>
      <c r="W2924" t="str">
        <f>LEFT(Table1[[#This Row],[Employee Name]],FIND(" ",Table1[[#This Row],[Employee Name]])-1)</f>
        <v>Rohan</v>
      </c>
      <c r="X2924" t="str">
        <f>RIGHT(Table1[[#This Row],[Employee Name]],LEN(Table1[[#This Row],[Employee Name]])-FIND(" ",Table1[[#This Row],[Employee Name]]))</f>
        <v>Gupta</v>
      </c>
      <c r="Y2924" t="str">
        <f>Table1[[#This Row],[Department]]&amp;"-"&amp;Table1[[#This Row],[Employee ID]]</f>
        <v>IT-E00517</v>
      </c>
      <c r="Z2924" t="str">
        <f>LEFT(Table1[[#This Row],[Department]],3)</f>
        <v>IT</v>
      </c>
      <c r="AA2924" t="str">
        <f>_xlfn.XLOOKUP(Table1[[#This Row],[Manager ID]],MANAGERS!A:A,MANAGERS!B:B)</f>
        <v>Manager_18</v>
      </c>
      <c r="AB2924" t="str" cm="1">
        <f t="array" ref="AB2924">_xlfn.XLOOKUP(Table1[[#This Row],[Manager ID]],Table2[[#All],[Manager ID]],Table2[[#All],[Department Head]])</f>
        <v>Support</v>
      </c>
      <c r="AC2924" s="2">
        <f>_xlfn.XLOOKUP(Table1[[#This Row],[City]],L:L,O:O)</f>
        <v>0.23486488519629886</v>
      </c>
      <c r="AD2924" t="str" cm="1">
        <f t="array" ref="AD2924">_xlfn.IFS(Table1[[#This Row],[Performance Score]]&gt;=90,"Excellent",Table1[[#This Row],[Performance Score]]&gt;=75,"Good",Table1[[#This Row],[Performance Score]]&gt;=60,"Average",Table1[[#This Row],[Performance Score]]&lt;=60,"Need Improvement")</f>
        <v>Average</v>
      </c>
      <c r="AE2924" t="str">
        <f>IF(AND(Table1[[#This Row],[Attendance %]]&gt;=80,(Table1[[#This Row],[Performance Score]]&gt;=80)),"Eligible","Not Eligible")</f>
        <v>Not Eligible</v>
      </c>
      <c r="AF2924" t="str">
        <f>IF(Table1[[#This Row],[Performance Score]]&gt;=80,"High Performer","Low Performer")</f>
        <v>Low Performer</v>
      </c>
      <c r="AG2924" t="str" cm="1">
        <f t="array" aca="1" ref="AG2924" ca="1">_xlfn.IFS(Table1[[#This Row],[Experience]]&lt;=3,"Junior",Table1[[#This Row],[Experience]]&lt;=7,"Mid Level",Table1[[#This Row],[Experience]]&gt;=7,"Senior")</f>
        <v>Senior</v>
      </c>
      <c r="AH2924" t="str">
        <f>IF(Table1[[#This Row],[Attendance %]]&gt;75,"OK","Below 75")</f>
        <v>OK</v>
      </c>
      <c r="AI2924" t="b">
        <f>ISBLANK(Table1[[#This Row],[Employee ID]])</f>
        <v>0</v>
      </c>
      <c r="AJ2924" t="b">
        <f>ISNUMBER(Table1[[#This Row],[Total Salary  ]])</f>
        <v>1</v>
      </c>
      <c r="AK2924" t="str">
        <f>IFERROR(_xlfn.XLOOKUP(Table1[[#This Row],[Manager ID]],MANAGERS!A:A,MANAGERS!B:B),"Not Found")</f>
        <v>Manager_18</v>
      </c>
    </row>
    <row r="2925" spans="1:37" x14ac:dyDescent="0.2">
      <c r="A2925" t="s">
        <v>2603</v>
      </c>
      <c r="B2925" t="s">
        <v>42</v>
      </c>
      <c r="C2925" t="s">
        <v>15</v>
      </c>
      <c r="D2925" t="s">
        <v>25</v>
      </c>
      <c r="E2925" t="s">
        <v>26</v>
      </c>
      <c r="F2925" s="1">
        <v>45392</v>
      </c>
      <c r="G2925" s="1">
        <v>40717</v>
      </c>
      <c r="H2925">
        <v>60648</v>
      </c>
      <c r="I2925">
        <v>21712</v>
      </c>
      <c r="J2925">
        <v>94</v>
      </c>
      <c r="K2925">
        <v>49</v>
      </c>
      <c r="L2925" t="s">
        <v>53</v>
      </c>
      <c r="M2925">
        <v>112</v>
      </c>
      <c r="N2925">
        <f>Table1[[#This Row],[Basic Salary]]+Table1[[#This Row],[Bonus]]</f>
        <v>82360</v>
      </c>
      <c r="O2925" s="2">
        <f>Table1[[#This Row],[Bonus]]/Table1[[#This Row],[Basic Salary]]</f>
        <v>0.35800026381743832</v>
      </c>
      <c r="P2925">
        <f ca="1">DATEDIF(Table1[[#This Row],[Date of Birth]],TODAY(),"Y")</f>
        <v>15</v>
      </c>
      <c r="Q2925">
        <f ca="1">DATEDIF(Table1[[#This Row],[Joining Date]],TODAY(),"Y")</f>
        <v>2</v>
      </c>
      <c r="R2925" t="str">
        <f ca="1">IF(YEAR(Table1[[#This Row],[Joining Date]])=YEAR(TODAY()),"Yes","No")</f>
        <v>No</v>
      </c>
      <c r="S2925" t="str">
        <f ca="1">IF(Table1[[#This Row],[Experience]]&gt;5,"Yes","No")</f>
        <v>No</v>
      </c>
      <c r="T2925" t="str">
        <f>TEXT(Table1[[#This Row],[Joining Date]],"mmmm")</f>
        <v>April</v>
      </c>
      <c r="U2925" t="str">
        <f>TEXT(Table1[[#This Row],[Joining Date]],"yyyy")</f>
        <v>2024</v>
      </c>
      <c r="V2925" s="5">
        <f ca="1">TODAY()-Table1[[#This Row],[Joining Date]]</f>
        <v>847</v>
      </c>
      <c r="W2925" t="str">
        <f>LEFT(Table1[[#This Row],[Employee Name]],FIND(" ",Table1[[#This Row],[Employee Name]])-1)</f>
        <v>Krishna</v>
      </c>
      <c r="X2925" t="str">
        <f>RIGHT(Table1[[#This Row],[Employee Name]],LEN(Table1[[#This Row],[Employee Name]])-FIND(" ",Table1[[#This Row],[Employee Name]]))</f>
        <v>Chaitanya</v>
      </c>
      <c r="Y2925" t="str">
        <f>Table1[[#This Row],[Department]]&amp;"-"&amp;Table1[[#This Row],[Employee ID]]</f>
        <v>Finance-E02547</v>
      </c>
      <c r="Z2925" t="str">
        <f>LEFT(Table1[[#This Row],[Department]],3)</f>
        <v>Fin</v>
      </c>
      <c r="AA2925" t="str">
        <f>_xlfn.XLOOKUP(Table1[[#This Row],[Manager ID]],MANAGERS!A:A,MANAGERS!B:B)</f>
        <v>Manager_12</v>
      </c>
      <c r="AB2925" t="str" cm="1">
        <f t="array" ref="AB2925">_xlfn.XLOOKUP(Table1[[#This Row],[Manager ID]],Table2[[#All],[Manager ID]],Table2[[#All],[Department Head]])</f>
        <v>Marketing</v>
      </c>
      <c r="AC2925" s="2">
        <f>_xlfn.XLOOKUP(Table1[[#This Row],[City]],L:L,O:O)</f>
        <v>0.23685887225230964</v>
      </c>
      <c r="AD2925" t="str" cm="1">
        <f t="array" ref="AD2925">_xlfn.IFS(Table1[[#This Row],[Performance Score]]&gt;=90,"Excellent",Table1[[#This Row],[Performance Score]]&gt;=75,"Good",Table1[[#This Row],[Performance Score]]&gt;=60,"Average",Table1[[#This Row],[Performance Score]]&lt;=60,"Need Improvement")</f>
        <v>Need Improvement</v>
      </c>
      <c r="AE2925" t="str">
        <f>IF(AND(Table1[[#This Row],[Attendance %]]&gt;=80,(Table1[[#This Row],[Performance Score]]&gt;=80)),"Eligible","Not Eligible")</f>
        <v>Not Eligible</v>
      </c>
      <c r="AF2925" t="str">
        <f>IF(Table1[[#This Row],[Performance Score]]&gt;=80,"High Performer","Low Performer")</f>
        <v>Low Performer</v>
      </c>
      <c r="AG2925" t="str" cm="1">
        <f t="array" aca="1" ref="AG2925" ca="1">_xlfn.IFS(Table1[[#This Row],[Experience]]&lt;=3,"Junior",Table1[[#This Row],[Experience]]&lt;=7,"Mid Level",Table1[[#This Row],[Experience]]&gt;=7,"Senior")</f>
        <v>Junior</v>
      </c>
      <c r="AH2925" t="str">
        <f>IF(Table1[[#This Row],[Attendance %]]&gt;75,"OK","Below 75")</f>
        <v>OK</v>
      </c>
      <c r="AI2925" t="b">
        <f>ISBLANK(Table1[[#This Row],[Employee ID]])</f>
        <v>0</v>
      </c>
      <c r="AJ2925" t="b">
        <f>ISNUMBER(Table1[[#This Row],[Total Salary  ]])</f>
        <v>1</v>
      </c>
      <c r="AK2925" t="str">
        <f>IFERROR(_xlfn.XLOOKUP(Table1[[#This Row],[Manager ID]],MANAGERS!A:A,MANAGERS!B:B),"Not Found")</f>
        <v>Manager_12</v>
      </c>
    </row>
    <row r="2926" spans="1:37" x14ac:dyDescent="0.2">
      <c r="A2926" t="s">
        <v>1432</v>
      </c>
      <c r="B2926" t="s">
        <v>57</v>
      </c>
      <c r="C2926" t="s">
        <v>21</v>
      </c>
      <c r="D2926" t="s">
        <v>25</v>
      </c>
      <c r="E2926" t="s">
        <v>26</v>
      </c>
      <c r="F2926" s="1">
        <v>44031</v>
      </c>
      <c r="G2926" s="1">
        <v>36821</v>
      </c>
      <c r="H2926">
        <v>62523</v>
      </c>
      <c r="I2926">
        <v>19727</v>
      </c>
      <c r="J2926">
        <v>70</v>
      </c>
      <c r="K2926">
        <v>99</v>
      </c>
      <c r="L2926" t="s">
        <v>34</v>
      </c>
      <c r="M2926">
        <v>106</v>
      </c>
      <c r="N2926">
        <f>Table1[[#This Row],[Basic Salary]]+Table1[[#This Row],[Bonus]]</f>
        <v>82250</v>
      </c>
      <c r="O2926" s="2">
        <f>Table1[[#This Row],[Bonus]]/Table1[[#This Row],[Basic Salary]]</f>
        <v>0.31551589015242393</v>
      </c>
      <c r="P2926">
        <f ca="1">DATEDIF(Table1[[#This Row],[Date of Birth]],TODAY(),"Y")</f>
        <v>25</v>
      </c>
      <c r="Q2926">
        <f ca="1">DATEDIF(Table1[[#This Row],[Joining Date]],TODAY(),"Y")</f>
        <v>6</v>
      </c>
      <c r="R2926" t="str">
        <f ca="1">IF(YEAR(Table1[[#This Row],[Joining Date]])=YEAR(TODAY()),"Yes","No")</f>
        <v>No</v>
      </c>
      <c r="S2926" t="str">
        <f ca="1">IF(Table1[[#This Row],[Experience]]&gt;5,"Yes","No")</f>
        <v>Yes</v>
      </c>
      <c r="T2926" t="str">
        <f>TEXT(Table1[[#This Row],[Joining Date]],"mmmm")</f>
        <v>July</v>
      </c>
      <c r="U2926" t="str">
        <f>TEXT(Table1[[#This Row],[Joining Date]],"yyyy")</f>
        <v>2020</v>
      </c>
      <c r="V2926" s="5">
        <f ca="1">TODAY()-Table1[[#This Row],[Joining Date]]</f>
        <v>2208</v>
      </c>
      <c r="W2926" t="str">
        <f>LEFT(Table1[[#This Row],[Employee Name]],FIND(" ",Table1[[#This Row],[Employee Name]])-1)</f>
        <v>Swathi</v>
      </c>
      <c r="X2926" t="str">
        <f>RIGHT(Table1[[#This Row],[Employee Name]],LEN(Table1[[#This Row],[Employee Name]])-FIND(" ",Table1[[#This Row],[Employee Name]]))</f>
        <v>Ramesh</v>
      </c>
      <c r="Y2926" t="str">
        <f>Table1[[#This Row],[Department]]&amp;"-"&amp;Table1[[#This Row],[Employee ID]]</f>
        <v>Finance-E01376</v>
      </c>
      <c r="Z2926" t="str">
        <f>LEFT(Table1[[#This Row],[Department]],3)</f>
        <v>Fin</v>
      </c>
      <c r="AA2926" t="str">
        <f>_xlfn.XLOOKUP(Table1[[#This Row],[Manager ID]],MANAGERS!A:A,MANAGERS!B:B)</f>
        <v>Manager_6</v>
      </c>
      <c r="AB2926" t="str" cm="1">
        <f t="array" ref="AB2926">_xlfn.XLOOKUP(Table1[[#This Row],[Manager ID]],Table2[[#All],[Manager ID]],Table2[[#All],[Department Head]])</f>
        <v>HR</v>
      </c>
      <c r="AC2926" s="2">
        <f>_xlfn.XLOOKUP(Table1[[#This Row],[City]],L:L,O:O)</f>
        <v>0.24030340748661314</v>
      </c>
      <c r="AD2926" t="str" cm="1">
        <f t="array" ref="AD2926">_xlfn.IFS(Table1[[#This Row],[Performance Score]]&gt;=90,"Excellent",Table1[[#This Row],[Performance Score]]&gt;=75,"Good",Table1[[#This Row],[Performance Score]]&gt;=60,"Average",Table1[[#This Row],[Performance Score]]&lt;=60,"Need Improvement")</f>
        <v>Excellent</v>
      </c>
      <c r="AE2926" t="str">
        <f>IF(AND(Table1[[#This Row],[Attendance %]]&gt;=80,(Table1[[#This Row],[Performance Score]]&gt;=80)),"Eligible","Not Eligible")</f>
        <v>Not Eligible</v>
      </c>
      <c r="AF2926" t="str">
        <f>IF(Table1[[#This Row],[Performance Score]]&gt;=80,"High Performer","Low Performer")</f>
        <v>High Performer</v>
      </c>
      <c r="AG2926" t="str" cm="1">
        <f t="array" aca="1" ref="AG2926" ca="1">_xlfn.IFS(Table1[[#This Row],[Experience]]&lt;=3,"Junior",Table1[[#This Row],[Experience]]&lt;=7,"Mid Level",Table1[[#This Row],[Experience]]&gt;=7,"Senior")</f>
        <v>Mid Level</v>
      </c>
      <c r="AH2926" t="str">
        <f>IF(Table1[[#This Row],[Attendance %]]&gt;75,"OK","Below 75")</f>
        <v>Below 75</v>
      </c>
      <c r="AI2926" t="b">
        <f>ISBLANK(Table1[[#This Row],[Employee ID]])</f>
        <v>0</v>
      </c>
      <c r="AJ2926" t="b">
        <f>ISNUMBER(Table1[[#This Row],[Total Salary  ]])</f>
        <v>1</v>
      </c>
      <c r="AK2926" t="str">
        <f>IFERROR(_xlfn.XLOOKUP(Table1[[#This Row],[Manager ID]],MANAGERS!A:A,MANAGERS!B:B),"Not Found")</f>
        <v>Manager_6</v>
      </c>
    </row>
    <row r="2927" spans="1:37" x14ac:dyDescent="0.2">
      <c r="A2927" t="s">
        <v>2006</v>
      </c>
      <c r="B2927" t="s">
        <v>48</v>
      </c>
      <c r="C2927" t="s">
        <v>15</v>
      </c>
      <c r="D2927" t="s">
        <v>16</v>
      </c>
      <c r="E2927" t="s">
        <v>30</v>
      </c>
      <c r="F2927" s="1">
        <v>43484</v>
      </c>
      <c r="G2927" s="1">
        <v>37915</v>
      </c>
      <c r="H2927">
        <v>61116</v>
      </c>
      <c r="I2927">
        <v>21122</v>
      </c>
      <c r="J2927">
        <v>79</v>
      </c>
      <c r="K2927">
        <v>52</v>
      </c>
      <c r="L2927" t="s">
        <v>34</v>
      </c>
      <c r="M2927">
        <v>113</v>
      </c>
      <c r="N2927">
        <f>Table1[[#This Row],[Basic Salary]]+Table1[[#This Row],[Bonus]]</f>
        <v>82238</v>
      </c>
      <c r="O2927" s="2">
        <f>Table1[[#This Row],[Bonus]]/Table1[[#This Row],[Basic Salary]]</f>
        <v>0.34560507886641795</v>
      </c>
      <c r="P2927">
        <f ca="1">DATEDIF(Table1[[#This Row],[Date of Birth]],TODAY(),"Y")</f>
        <v>22</v>
      </c>
      <c r="Q2927">
        <f ca="1">DATEDIF(Table1[[#This Row],[Joining Date]],TODAY(),"Y")</f>
        <v>7</v>
      </c>
      <c r="R2927" t="str">
        <f ca="1">IF(YEAR(Table1[[#This Row],[Joining Date]])=YEAR(TODAY()),"Yes","No")</f>
        <v>No</v>
      </c>
      <c r="S2927" t="str">
        <f ca="1">IF(Table1[[#This Row],[Experience]]&gt;5,"Yes","No")</f>
        <v>Yes</v>
      </c>
      <c r="T2927" t="str">
        <f>TEXT(Table1[[#This Row],[Joining Date]],"mmmm")</f>
        <v>January</v>
      </c>
      <c r="U2927" t="str">
        <f>TEXT(Table1[[#This Row],[Joining Date]],"yyyy")</f>
        <v>2019</v>
      </c>
      <c r="V2927" s="5">
        <f ca="1">TODAY()-Table1[[#This Row],[Joining Date]]</f>
        <v>2755</v>
      </c>
      <c r="W2927" t="str">
        <f>LEFT(Table1[[#This Row],[Employee Name]],FIND(" ",Table1[[#This Row],[Employee Name]])-1)</f>
        <v>Aditya</v>
      </c>
      <c r="X2927" t="str">
        <f>RIGHT(Table1[[#This Row],[Employee Name]],LEN(Table1[[#This Row],[Employee Name]])-FIND(" ",Table1[[#This Row],[Employee Name]]))</f>
        <v>Kapoor</v>
      </c>
      <c r="Y2927" t="str">
        <f>Table1[[#This Row],[Department]]&amp;"-"&amp;Table1[[#This Row],[Employee ID]]</f>
        <v>HR-E01950</v>
      </c>
      <c r="Z2927" t="str">
        <f>LEFT(Table1[[#This Row],[Department]],3)</f>
        <v>HR</v>
      </c>
      <c r="AA2927" t="str">
        <f>_xlfn.XLOOKUP(Table1[[#This Row],[Manager ID]],MANAGERS!A:A,MANAGERS!B:B)</f>
        <v>Manager_13</v>
      </c>
      <c r="AB2927" t="str" cm="1">
        <f t="array" ref="AB2927">_xlfn.XLOOKUP(Table1[[#This Row],[Manager ID]],Table2[[#All],[Manager ID]],Table2[[#All],[Department Head]])</f>
        <v>HR</v>
      </c>
      <c r="AC2927" s="2">
        <f>_xlfn.XLOOKUP(Table1[[#This Row],[City]],L:L,O:O)</f>
        <v>0.24030340748661314</v>
      </c>
      <c r="AD2927" t="str" cm="1">
        <f t="array" ref="AD2927">_xlfn.IFS(Table1[[#This Row],[Performance Score]]&gt;=90,"Excellent",Table1[[#This Row],[Performance Score]]&gt;=75,"Good",Table1[[#This Row],[Performance Score]]&gt;=60,"Average",Table1[[#This Row],[Performance Score]]&lt;=60,"Need Improvement")</f>
        <v>Need Improvement</v>
      </c>
      <c r="AE2927" t="str">
        <f>IF(AND(Table1[[#This Row],[Attendance %]]&gt;=80,(Table1[[#This Row],[Performance Score]]&gt;=80)),"Eligible","Not Eligible")</f>
        <v>Not Eligible</v>
      </c>
      <c r="AF2927" t="str">
        <f>IF(Table1[[#This Row],[Performance Score]]&gt;=80,"High Performer","Low Performer")</f>
        <v>Low Performer</v>
      </c>
      <c r="AG2927" t="str" cm="1">
        <f t="array" aca="1" ref="AG2927" ca="1">_xlfn.IFS(Table1[[#This Row],[Experience]]&lt;=3,"Junior",Table1[[#This Row],[Experience]]&lt;=7,"Mid Level",Table1[[#This Row],[Experience]]&gt;=7,"Senior")</f>
        <v>Mid Level</v>
      </c>
      <c r="AH2927" t="str">
        <f>IF(Table1[[#This Row],[Attendance %]]&gt;75,"OK","Below 75")</f>
        <v>OK</v>
      </c>
      <c r="AI2927" t="b">
        <f>ISBLANK(Table1[[#This Row],[Employee ID]])</f>
        <v>0</v>
      </c>
      <c r="AJ2927" t="b">
        <f>ISNUMBER(Table1[[#This Row],[Total Salary  ]])</f>
        <v>1</v>
      </c>
      <c r="AK2927" t="str">
        <f>IFERROR(_xlfn.XLOOKUP(Table1[[#This Row],[Manager ID]],MANAGERS!A:A,MANAGERS!B:B),"Not Found")</f>
        <v>Manager_13</v>
      </c>
    </row>
    <row r="2928" spans="1:37" x14ac:dyDescent="0.2">
      <c r="A2928" t="s">
        <v>4395</v>
      </c>
      <c r="B2928" t="s">
        <v>69</v>
      </c>
      <c r="C2928" t="s">
        <v>21</v>
      </c>
      <c r="D2928" t="s">
        <v>40</v>
      </c>
      <c r="E2928" t="s">
        <v>22</v>
      </c>
      <c r="F2928" s="1">
        <v>43039</v>
      </c>
      <c r="G2928" s="1">
        <v>38082</v>
      </c>
      <c r="H2928">
        <v>69540</v>
      </c>
      <c r="I2928">
        <v>12667</v>
      </c>
      <c r="J2928">
        <v>74</v>
      </c>
      <c r="K2928">
        <v>82</v>
      </c>
      <c r="L2928" t="s">
        <v>37</v>
      </c>
      <c r="M2928">
        <v>104</v>
      </c>
      <c r="N2928">
        <f>Table1[[#This Row],[Basic Salary]]+Table1[[#This Row],[Bonus]]</f>
        <v>82207</v>
      </c>
      <c r="O2928" s="2">
        <f>Table1[[#This Row],[Bonus]]/Table1[[#This Row],[Basic Salary]]</f>
        <v>0.18215415588150705</v>
      </c>
      <c r="P2928">
        <f ca="1">DATEDIF(Table1[[#This Row],[Date of Birth]],TODAY(),"Y")</f>
        <v>22</v>
      </c>
      <c r="Q2928">
        <f ca="1">DATEDIF(Table1[[#This Row],[Joining Date]],TODAY(),"Y")</f>
        <v>8</v>
      </c>
      <c r="R2928" t="str">
        <f ca="1">IF(YEAR(Table1[[#This Row],[Joining Date]])=YEAR(TODAY()),"Yes","No")</f>
        <v>No</v>
      </c>
      <c r="S2928" t="str">
        <f ca="1">IF(Table1[[#This Row],[Experience]]&gt;5,"Yes","No")</f>
        <v>Yes</v>
      </c>
      <c r="T2928" t="str">
        <f>TEXT(Table1[[#This Row],[Joining Date]],"mmmm")</f>
        <v>October</v>
      </c>
      <c r="U2928" t="str">
        <f>TEXT(Table1[[#This Row],[Joining Date]],"yyyy")</f>
        <v>2017</v>
      </c>
      <c r="V2928" s="5">
        <f ca="1">TODAY()-Table1[[#This Row],[Joining Date]]</f>
        <v>3200</v>
      </c>
      <c r="W2928" t="str">
        <f>LEFT(Table1[[#This Row],[Employee Name]],FIND(" ",Table1[[#This Row],[Employee Name]])-1)</f>
        <v>Neha</v>
      </c>
      <c r="X2928" t="str">
        <f>RIGHT(Table1[[#This Row],[Employee Name]],LEN(Table1[[#This Row],[Employee Name]])-FIND(" ",Table1[[#This Row],[Employee Name]]))</f>
        <v>Kulkarni</v>
      </c>
      <c r="Y2928" t="str">
        <f>Table1[[#This Row],[Department]]&amp;"-"&amp;Table1[[#This Row],[Employee ID]]</f>
        <v>IT-E04339</v>
      </c>
      <c r="Z2928" t="str">
        <f>LEFT(Table1[[#This Row],[Department]],3)</f>
        <v>IT</v>
      </c>
      <c r="AA2928" t="str">
        <f>_xlfn.XLOOKUP(Table1[[#This Row],[Manager ID]],MANAGERS!A:A,MANAGERS!B:B)</f>
        <v>Manager_4</v>
      </c>
      <c r="AB2928" t="str" cm="1">
        <f t="array" ref="AB2928">_xlfn.XLOOKUP(Table1[[#This Row],[Manager ID]],Table2[[#All],[Manager ID]],Table2[[#All],[Department Head]])</f>
        <v>Finance</v>
      </c>
      <c r="AC2928" s="2">
        <f>_xlfn.XLOOKUP(Table1[[#This Row],[City]],L:L,O:O)</f>
        <v>0.24036902712549932</v>
      </c>
      <c r="AD2928" t="str" cm="1">
        <f t="array" ref="AD2928">_xlfn.IFS(Table1[[#This Row],[Performance Score]]&gt;=90,"Excellent",Table1[[#This Row],[Performance Score]]&gt;=75,"Good",Table1[[#This Row],[Performance Score]]&gt;=60,"Average",Table1[[#This Row],[Performance Score]]&lt;=60,"Need Improvement")</f>
        <v>Good</v>
      </c>
      <c r="AE2928" t="str">
        <f>IF(AND(Table1[[#This Row],[Attendance %]]&gt;=80,(Table1[[#This Row],[Performance Score]]&gt;=80)),"Eligible","Not Eligible")</f>
        <v>Not Eligible</v>
      </c>
      <c r="AF2928" t="str">
        <f>IF(Table1[[#This Row],[Performance Score]]&gt;=80,"High Performer","Low Performer")</f>
        <v>High Performer</v>
      </c>
      <c r="AG2928" t="str" cm="1">
        <f t="array" aca="1" ref="AG2928" ca="1">_xlfn.IFS(Table1[[#This Row],[Experience]]&lt;=3,"Junior",Table1[[#This Row],[Experience]]&lt;=7,"Mid Level",Table1[[#This Row],[Experience]]&gt;=7,"Senior")</f>
        <v>Senior</v>
      </c>
      <c r="AH2928" t="str">
        <f>IF(Table1[[#This Row],[Attendance %]]&gt;75,"OK","Below 75")</f>
        <v>Below 75</v>
      </c>
      <c r="AI2928" t="b">
        <f>ISBLANK(Table1[[#This Row],[Employee ID]])</f>
        <v>0</v>
      </c>
      <c r="AJ2928" t="b">
        <f>ISNUMBER(Table1[[#This Row],[Total Salary  ]])</f>
        <v>1</v>
      </c>
      <c r="AK2928" t="str">
        <f>IFERROR(_xlfn.XLOOKUP(Table1[[#This Row],[Manager ID]],MANAGERS!A:A,MANAGERS!B:B),"Not Found")</f>
        <v>Manager_4</v>
      </c>
    </row>
    <row r="2929" spans="1:37" x14ac:dyDescent="0.2">
      <c r="A2929" t="s">
        <v>32</v>
      </c>
      <c r="B2929" t="s">
        <v>29</v>
      </c>
      <c r="C2929" t="s">
        <v>15</v>
      </c>
      <c r="D2929" t="s">
        <v>33</v>
      </c>
      <c r="E2929" t="s">
        <v>26</v>
      </c>
      <c r="F2929" s="1">
        <v>44201</v>
      </c>
      <c r="G2929" s="1">
        <v>31266</v>
      </c>
      <c r="H2929">
        <v>74615</v>
      </c>
      <c r="I2929">
        <v>7582</v>
      </c>
      <c r="J2929">
        <v>95</v>
      </c>
      <c r="K2929">
        <v>58</v>
      </c>
      <c r="L2929" t="s">
        <v>34</v>
      </c>
      <c r="M2929">
        <v>120</v>
      </c>
      <c r="N2929">
        <f>Table1[[#This Row],[Basic Salary]]+Table1[[#This Row],[Bonus]]</f>
        <v>82197</v>
      </c>
      <c r="O2929" s="2">
        <f>Table1[[#This Row],[Bonus]]/Table1[[#This Row],[Basic Salary]]</f>
        <v>0.10161495677812772</v>
      </c>
      <c r="P2929">
        <f ca="1">DATEDIF(Table1[[#This Row],[Date of Birth]],TODAY(),"Y")</f>
        <v>40</v>
      </c>
      <c r="Q2929">
        <f ca="1">DATEDIF(Table1[[#This Row],[Joining Date]],TODAY(),"Y")</f>
        <v>5</v>
      </c>
      <c r="R2929" t="str">
        <f ca="1">IF(YEAR(Table1[[#This Row],[Joining Date]])=YEAR(TODAY()),"Yes","No")</f>
        <v>No</v>
      </c>
      <c r="S2929" t="str">
        <f ca="1">IF(Table1[[#This Row],[Experience]]&gt;5,"Yes","No")</f>
        <v>No</v>
      </c>
      <c r="T2929" t="str">
        <f>TEXT(Table1[[#This Row],[Joining Date]],"mmmm")</f>
        <v>January</v>
      </c>
      <c r="U2929" t="str">
        <f>TEXT(Table1[[#This Row],[Joining Date]],"yyyy")</f>
        <v>2021</v>
      </c>
      <c r="V2929" s="5">
        <f ca="1">TODAY()-Table1[[#This Row],[Joining Date]]</f>
        <v>2038</v>
      </c>
      <c r="W2929" t="str">
        <f>LEFT(Table1[[#This Row],[Employee Name]],FIND(" ",Table1[[#This Row],[Employee Name]])-1)</f>
        <v>Vikram</v>
      </c>
      <c r="X2929" t="str">
        <f>RIGHT(Table1[[#This Row],[Employee Name]],LEN(Table1[[#This Row],[Employee Name]])-FIND(" ",Table1[[#This Row],[Employee Name]]))</f>
        <v>Singh</v>
      </c>
      <c r="Y2929" t="str">
        <f>Table1[[#This Row],[Department]]&amp;"-"&amp;Table1[[#This Row],[Employee ID]]</f>
        <v>Marketing-E00005</v>
      </c>
      <c r="Z2929" t="str">
        <f>LEFT(Table1[[#This Row],[Department]],3)</f>
        <v>Mar</v>
      </c>
      <c r="AA2929" t="str">
        <f>_xlfn.XLOOKUP(Table1[[#This Row],[Manager ID]],MANAGERS!A:A,MANAGERS!B:B)</f>
        <v>Manager_20</v>
      </c>
      <c r="AB2929" t="str" cm="1">
        <f t="array" ref="AB2929">_xlfn.XLOOKUP(Table1[[#This Row],[Manager ID]],Table2[[#All],[Manager ID]],Table2[[#All],[Department Head]])</f>
        <v>Operations</v>
      </c>
      <c r="AC2929" s="2">
        <f>_xlfn.XLOOKUP(Table1[[#This Row],[City]],L:L,O:O)</f>
        <v>0.24030340748661314</v>
      </c>
      <c r="AD2929" t="str" cm="1">
        <f t="array" ref="AD2929">_xlfn.IFS(Table1[[#This Row],[Performance Score]]&gt;=90,"Excellent",Table1[[#This Row],[Performance Score]]&gt;=75,"Good",Table1[[#This Row],[Performance Score]]&gt;=60,"Average",Table1[[#This Row],[Performance Score]]&lt;=60,"Need Improvement")</f>
        <v>Need Improvement</v>
      </c>
      <c r="AE2929" t="str">
        <f>IF(AND(Table1[[#This Row],[Attendance %]]&gt;=80,(Table1[[#This Row],[Performance Score]]&gt;=80)),"Eligible","Not Eligible")</f>
        <v>Not Eligible</v>
      </c>
      <c r="AF2929" t="str">
        <f>IF(Table1[[#This Row],[Performance Score]]&gt;=80,"High Performer","Low Performer")</f>
        <v>Low Performer</v>
      </c>
      <c r="AG2929" t="str" cm="1">
        <f t="array" aca="1" ref="AG2929" ca="1">_xlfn.IFS(Table1[[#This Row],[Experience]]&lt;=3,"Junior",Table1[[#This Row],[Experience]]&lt;=7,"Mid Level",Table1[[#This Row],[Experience]]&gt;=7,"Senior")</f>
        <v>Mid Level</v>
      </c>
      <c r="AH2929" t="str">
        <f>IF(Table1[[#This Row],[Attendance %]]&gt;75,"OK","Below 75")</f>
        <v>OK</v>
      </c>
      <c r="AI2929" t="b">
        <f>ISBLANK(Table1[[#This Row],[Employee ID]])</f>
        <v>0</v>
      </c>
      <c r="AJ2929" t="b">
        <f>ISNUMBER(Table1[[#This Row],[Total Salary  ]])</f>
        <v>1</v>
      </c>
      <c r="AK2929" t="str">
        <f>IFERROR(_xlfn.XLOOKUP(Table1[[#This Row],[Manager ID]],MANAGERS!A:A,MANAGERS!B:B),"Not Found")</f>
        <v>Manager_20</v>
      </c>
    </row>
    <row r="2930" spans="1:37" x14ac:dyDescent="0.2">
      <c r="A2930" t="s">
        <v>1263</v>
      </c>
      <c r="B2930" t="s">
        <v>75</v>
      </c>
      <c r="C2930" t="s">
        <v>21</v>
      </c>
      <c r="D2930" t="s">
        <v>46</v>
      </c>
      <c r="E2930" t="s">
        <v>26</v>
      </c>
      <c r="F2930" s="1">
        <v>42611</v>
      </c>
      <c r="G2930" s="1">
        <v>29679</v>
      </c>
      <c r="H2930">
        <v>62148</v>
      </c>
      <c r="I2930">
        <v>19977</v>
      </c>
      <c r="J2930">
        <v>67</v>
      </c>
      <c r="K2930">
        <v>76</v>
      </c>
      <c r="L2930" t="s">
        <v>27</v>
      </c>
      <c r="M2930">
        <v>101</v>
      </c>
      <c r="N2930">
        <f>Table1[[#This Row],[Basic Salary]]+Table1[[#This Row],[Bonus]]</f>
        <v>82125</v>
      </c>
      <c r="O2930" s="2">
        <f>Table1[[#This Row],[Bonus]]/Table1[[#This Row],[Basic Salary]]</f>
        <v>0.32144236339061594</v>
      </c>
      <c r="P2930">
        <f ca="1">DATEDIF(Table1[[#This Row],[Date of Birth]],TODAY(),"Y")</f>
        <v>45</v>
      </c>
      <c r="Q2930">
        <f ca="1">DATEDIF(Table1[[#This Row],[Joining Date]],TODAY(),"Y")</f>
        <v>9</v>
      </c>
      <c r="R2930" t="str">
        <f ca="1">IF(YEAR(Table1[[#This Row],[Joining Date]])=YEAR(TODAY()),"Yes","No")</f>
        <v>No</v>
      </c>
      <c r="S2930" t="str">
        <f ca="1">IF(Table1[[#This Row],[Experience]]&gt;5,"Yes","No")</f>
        <v>Yes</v>
      </c>
      <c r="T2930" t="str">
        <f>TEXT(Table1[[#This Row],[Joining Date]],"mmmm")</f>
        <v>August</v>
      </c>
      <c r="U2930" t="str">
        <f>TEXT(Table1[[#This Row],[Joining Date]],"yyyy")</f>
        <v>2016</v>
      </c>
      <c r="V2930" s="5">
        <f ca="1">TODAY()-Table1[[#This Row],[Joining Date]]</f>
        <v>3628</v>
      </c>
      <c r="W2930" t="str">
        <f>LEFT(Table1[[#This Row],[Employee Name]],FIND(" ",Table1[[#This Row],[Employee Name]])-1)</f>
        <v>Ishita</v>
      </c>
      <c r="X2930" t="str">
        <f>RIGHT(Table1[[#This Row],[Employee Name]],LEN(Table1[[#This Row],[Employee Name]])-FIND(" ",Table1[[#This Row],[Employee Name]]))</f>
        <v>Roy</v>
      </c>
      <c r="Y2930" t="str">
        <f>Table1[[#This Row],[Department]]&amp;"-"&amp;Table1[[#This Row],[Employee ID]]</f>
        <v>Support-E01207</v>
      </c>
      <c r="Z2930" t="str">
        <f>LEFT(Table1[[#This Row],[Department]],3)</f>
        <v>Sup</v>
      </c>
      <c r="AA2930" t="str">
        <f>_xlfn.XLOOKUP(Table1[[#This Row],[Manager ID]],MANAGERS!A:A,MANAGERS!B:B)</f>
        <v>Manager_1</v>
      </c>
      <c r="AB2930" t="str" cm="1">
        <f t="array" ref="AB2930">_xlfn.XLOOKUP(Table1[[#This Row],[Manager ID]],Table2[[#All],[Manager ID]],Table2[[#All],[Department Head]])</f>
        <v>Support</v>
      </c>
      <c r="AC2930" s="2">
        <f>_xlfn.XLOOKUP(Table1[[#This Row],[City]],L:L,O:O)</f>
        <v>0.23674293405114402</v>
      </c>
      <c r="AD2930" t="str" cm="1">
        <f t="array" ref="AD2930">_xlfn.IFS(Table1[[#This Row],[Performance Score]]&gt;=90,"Excellent",Table1[[#This Row],[Performance Score]]&gt;=75,"Good",Table1[[#This Row],[Performance Score]]&gt;=60,"Average",Table1[[#This Row],[Performance Score]]&lt;=60,"Need Improvement")</f>
        <v>Good</v>
      </c>
      <c r="AE2930" t="str">
        <f>IF(AND(Table1[[#This Row],[Attendance %]]&gt;=80,(Table1[[#This Row],[Performance Score]]&gt;=80)),"Eligible","Not Eligible")</f>
        <v>Not Eligible</v>
      </c>
      <c r="AF2930" t="str">
        <f>IF(Table1[[#This Row],[Performance Score]]&gt;=80,"High Performer","Low Performer")</f>
        <v>Low Performer</v>
      </c>
      <c r="AG2930" t="str" cm="1">
        <f t="array" aca="1" ref="AG2930" ca="1">_xlfn.IFS(Table1[[#This Row],[Experience]]&lt;=3,"Junior",Table1[[#This Row],[Experience]]&lt;=7,"Mid Level",Table1[[#This Row],[Experience]]&gt;=7,"Senior")</f>
        <v>Senior</v>
      </c>
      <c r="AH2930" t="str">
        <f>IF(Table1[[#This Row],[Attendance %]]&gt;75,"OK","Below 75")</f>
        <v>Below 75</v>
      </c>
      <c r="AI2930" t="b">
        <f>ISBLANK(Table1[[#This Row],[Employee ID]])</f>
        <v>0</v>
      </c>
      <c r="AJ2930" t="b">
        <f>ISNUMBER(Table1[[#This Row],[Total Salary  ]])</f>
        <v>1</v>
      </c>
      <c r="AK2930" t="str">
        <f>IFERROR(_xlfn.XLOOKUP(Table1[[#This Row],[Manager ID]],MANAGERS!A:A,MANAGERS!B:B),"Not Found")</f>
        <v>Manager_1</v>
      </c>
    </row>
    <row r="2931" spans="1:37" x14ac:dyDescent="0.2">
      <c r="A2931" t="s">
        <v>1836</v>
      </c>
      <c r="B2931" t="s">
        <v>62</v>
      </c>
      <c r="C2931" t="s">
        <v>21</v>
      </c>
      <c r="D2931" t="s">
        <v>81</v>
      </c>
      <c r="E2931" t="s">
        <v>30</v>
      </c>
      <c r="F2931" s="1">
        <v>43070</v>
      </c>
      <c r="G2931" s="1">
        <v>39154</v>
      </c>
      <c r="H2931">
        <v>53068</v>
      </c>
      <c r="I2931">
        <v>29032</v>
      </c>
      <c r="J2931">
        <v>61</v>
      </c>
      <c r="K2931">
        <v>52</v>
      </c>
      <c r="L2931" t="s">
        <v>27</v>
      </c>
      <c r="M2931">
        <v>110</v>
      </c>
      <c r="N2931">
        <f>Table1[[#This Row],[Basic Salary]]+Table1[[#This Row],[Bonus]]</f>
        <v>82100</v>
      </c>
      <c r="O2931" s="2">
        <f>Table1[[#This Row],[Bonus]]/Table1[[#This Row],[Basic Salary]]</f>
        <v>0.54707168161603981</v>
      </c>
      <c r="P2931">
        <f ca="1">DATEDIF(Table1[[#This Row],[Date of Birth]],TODAY(),"Y")</f>
        <v>19</v>
      </c>
      <c r="Q2931">
        <f ca="1">DATEDIF(Table1[[#This Row],[Joining Date]],TODAY(),"Y")</f>
        <v>8</v>
      </c>
      <c r="R2931" t="str">
        <f ca="1">IF(YEAR(Table1[[#This Row],[Joining Date]])=YEAR(TODAY()),"Yes","No")</f>
        <v>No</v>
      </c>
      <c r="S2931" t="str">
        <f ca="1">IF(Table1[[#This Row],[Experience]]&gt;5,"Yes","No")</f>
        <v>Yes</v>
      </c>
      <c r="T2931" t="str">
        <f>TEXT(Table1[[#This Row],[Joining Date]],"mmmm")</f>
        <v>December</v>
      </c>
      <c r="U2931" t="str">
        <f>TEXT(Table1[[#This Row],[Joining Date]],"yyyy")</f>
        <v>2017</v>
      </c>
      <c r="V2931" s="5">
        <f ca="1">TODAY()-Table1[[#This Row],[Joining Date]]</f>
        <v>3169</v>
      </c>
      <c r="W2931" t="str">
        <f>LEFT(Table1[[#This Row],[Employee Name]],FIND(" ",Table1[[#This Row],[Employee Name]])-1)</f>
        <v>Kavya</v>
      </c>
      <c r="X2931" t="str">
        <f>RIGHT(Table1[[#This Row],[Employee Name]],LEN(Table1[[#This Row],[Employee Name]])-FIND(" ",Table1[[#This Row],[Employee Name]]))</f>
        <v>Nair</v>
      </c>
      <c r="Y2931" t="str">
        <f>Table1[[#This Row],[Department]]&amp;"-"&amp;Table1[[#This Row],[Employee ID]]</f>
        <v>Sales-E01780</v>
      </c>
      <c r="Z2931" t="str">
        <f>LEFT(Table1[[#This Row],[Department]],3)</f>
        <v>Sal</v>
      </c>
      <c r="AA2931" t="str">
        <f>_xlfn.XLOOKUP(Table1[[#This Row],[Manager ID]],MANAGERS!A:A,MANAGERS!B:B)</f>
        <v>Manager_10</v>
      </c>
      <c r="AB2931" t="str" cm="1">
        <f t="array" ref="AB2931">_xlfn.XLOOKUP(Table1[[#This Row],[Manager ID]],Table2[[#All],[Manager ID]],Table2[[#All],[Department Head]])</f>
        <v>HR</v>
      </c>
      <c r="AC2931" s="2">
        <f>_xlfn.XLOOKUP(Table1[[#This Row],[City]],L:L,O:O)</f>
        <v>0.23674293405114402</v>
      </c>
      <c r="AD2931" t="str" cm="1">
        <f t="array" ref="AD2931">_xlfn.IFS(Table1[[#This Row],[Performance Score]]&gt;=90,"Excellent",Table1[[#This Row],[Performance Score]]&gt;=75,"Good",Table1[[#This Row],[Performance Score]]&gt;=60,"Average",Table1[[#This Row],[Performance Score]]&lt;=60,"Need Improvement")</f>
        <v>Need Improvement</v>
      </c>
      <c r="AE2931" t="str">
        <f>IF(AND(Table1[[#This Row],[Attendance %]]&gt;=80,(Table1[[#This Row],[Performance Score]]&gt;=80)),"Eligible","Not Eligible")</f>
        <v>Not Eligible</v>
      </c>
      <c r="AF2931" t="str">
        <f>IF(Table1[[#This Row],[Performance Score]]&gt;=80,"High Performer","Low Performer")</f>
        <v>Low Performer</v>
      </c>
      <c r="AG2931" t="str" cm="1">
        <f t="array" aca="1" ref="AG2931" ca="1">_xlfn.IFS(Table1[[#This Row],[Experience]]&lt;=3,"Junior",Table1[[#This Row],[Experience]]&lt;=7,"Mid Level",Table1[[#This Row],[Experience]]&gt;=7,"Senior")</f>
        <v>Senior</v>
      </c>
      <c r="AH2931" t="str">
        <f>IF(Table1[[#This Row],[Attendance %]]&gt;75,"OK","Below 75")</f>
        <v>Below 75</v>
      </c>
      <c r="AI2931" t="b">
        <f>ISBLANK(Table1[[#This Row],[Employee ID]])</f>
        <v>0</v>
      </c>
      <c r="AJ2931" t="b">
        <f>ISNUMBER(Table1[[#This Row],[Total Salary  ]])</f>
        <v>1</v>
      </c>
      <c r="AK2931" t="str">
        <f>IFERROR(_xlfn.XLOOKUP(Table1[[#This Row],[Manager ID]],MANAGERS!A:A,MANAGERS!B:B),"Not Found")</f>
        <v>Manager_10</v>
      </c>
    </row>
    <row r="2932" spans="1:37" x14ac:dyDescent="0.2">
      <c r="A2932" t="s">
        <v>4061</v>
      </c>
      <c r="B2932" t="s">
        <v>57</v>
      </c>
      <c r="C2932" t="s">
        <v>21</v>
      </c>
      <c r="D2932" t="s">
        <v>43</v>
      </c>
      <c r="E2932" t="s">
        <v>17</v>
      </c>
      <c r="F2932" s="1">
        <v>45229</v>
      </c>
      <c r="G2932" s="1">
        <v>35490</v>
      </c>
      <c r="H2932">
        <v>69992</v>
      </c>
      <c r="I2932">
        <v>12096</v>
      </c>
      <c r="J2932">
        <v>91</v>
      </c>
      <c r="K2932">
        <v>44</v>
      </c>
      <c r="L2932" t="s">
        <v>31</v>
      </c>
      <c r="M2932">
        <v>112</v>
      </c>
      <c r="N2932">
        <f>Table1[[#This Row],[Basic Salary]]+Table1[[#This Row],[Bonus]]</f>
        <v>82088</v>
      </c>
      <c r="O2932" s="2">
        <f>Table1[[#This Row],[Bonus]]/Table1[[#This Row],[Basic Salary]]</f>
        <v>0.17281975082866613</v>
      </c>
      <c r="P2932">
        <f ca="1">DATEDIF(Table1[[#This Row],[Date of Birth]],TODAY(),"Y")</f>
        <v>29</v>
      </c>
      <c r="Q2932">
        <f ca="1">DATEDIF(Table1[[#This Row],[Joining Date]],TODAY(),"Y")</f>
        <v>2</v>
      </c>
      <c r="R2932" t="str">
        <f ca="1">IF(YEAR(Table1[[#This Row],[Joining Date]])=YEAR(TODAY()),"Yes","No")</f>
        <v>No</v>
      </c>
      <c r="S2932" t="str">
        <f ca="1">IF(Table1[[#This Row],[Experience]]&gt;5,"Yes","No")</f>
        <v>No</v>
      </c>
      <c r="T2932" t="str">
        <f>TEXT(Table1[[#This Row],[Joining Date]],"mmmm")</f>
        <v>October</v>
      </c>
      <c r="U2932" t="str">
        <f>TEXT(Table1[[#This Row],[Joining Date]],"yyyy")</f>
        <v>2023</v>
      </c>
      <c r="V2932" s="5">
        <f ca="1">TODAY()-Table1[[#This Row],[Joining Date]]</f>
        <v>1010</v>
      </c>
      <c r="W2932" t="str">
        <f>LEFT(Table1[[#This Row],[Employee Name]],FIND(" ",Table1[[#This Row],[Employee Name]])-1)</f>
        <v>Swathi</v>
      </c>
      <c r="X2932" t="str">
        <f>RIGHT(Table1[[#This Row],[Employee Name]],LEN(Table1[[#This Row],[Employee Name]])-FIND(" ",Table1[[#This Row],[Employee Name]]))</f>
        <v>Ramesh</v>
      </c>
      <c r="Y2932" t="str">
        <f>Table1[[#This Row],[Department]]&amp;"-"&amp;Table1[[#This Row],[Employee ID]]</f>
        <v>Operations-E04005</v>
      </c>
      <c r="Z2932" t="str">
        <f>LEFT(Table1[[#This Row],[Department]],3)</f>
        <v>Ope</v>
      </c>
      <c r="AA2932" t="str">
        <f>_xlfn.XLOOKUP(Table1[[#This Row],[Manager ID]],MANAGERS!A:A,MANAGERS!B:B)</f>
        <v>Manager_12</v>
      </c>
      <c r="AB2932" t="str" cm="1">
        <f t="array" ref="AB2932">_xlfn.XLOOKUP(Table1[[#This Row],[Manager ID]],Table2[[#All],[Manager ID]],Table2[[#All],[Department Head]])</f>
        <v>Marketing</v>
      </c>
      <c r="AC2932" s="2">
        <f>_xlfn.XLOOKUP(Table1[[#This Row],[City]],L:L,O:O)</f>
        <v>0.241864189087755</v>
      </c>
      <c r="AD2932" t="str" cm="1">
        <f t="array" ref="AD2932">_xlfn.IFS(Table1[[#This Row],[Performance Score]]&gt;=90,"Excellent",Table1[[#This Row],[Performance Score]]&gt;=75,"Good",Table1[[#This Row],[Performance Score]]&gt;=60,"Average",Table1[[#This Row],[Performance Score]]&lt;=60,"Need Improvement")</f>
        <v>Need Improvement</v>
      </c>
      <c r="AE2932" t="str">
        <f>IF(AND(Table1[[#This Row],[Attendance %]]&gt;=80,(Table1[[#This Row],[Performance Score]]&gt;=80)),"Eligible","Not Eligible")</f>
        <v>Not Eligible</v>
      </c>
      <c r="AF2932" t="str">
        <f>IF(Table1[[#This Row],[Performance Score]]&gt;=80,"High Performer","Low Performer")</f>
        <v>Low Performer</v>
      </c>
      <c r="AG2932" t="str" cm="1">
        <f t="array" aca="1" ref="AG2932" ca="1">_xlfn.IFS(Table1[[#This Row],[Experience]]&lt;=3,"Junior",Table1[[#This Row],[Experience]]&lt;=7,"Mid Level",Table1[[#This Row],[Experience]]&gt;=7,"Senior")</f>
        <v>Junior</v>
      </c>
      <c r="AH2932" t="str">
        <f>IF(Table1[[#This Row],[Attendance %]]&gt;75,"OK","Below 75")</f>
        <v>OK</v>
      </c>
      <c r="AI2932" t="b">
        <f>ISBLANK(Table1[[#This Row],[Employee ID]])</f>
        <v>0</v>
      </c>
      <c r="AJ2932" t="b">
        <f>ISNUMBER(Table1[[#This Row],[Total Salary  ]])</f>
        <v>1</v>
      </c>
      <c r="AK2932" t="str">
        <f>IFERROR(_xlfn.XLOOKUP(Table1[[#This Row],[Manager ID]],MANAGERS!A:A,MANAGERS!B:B),"Not Found")</f>
        <v>Manager_12</v>
      </c>
    </row>
    <row r="2933" spans="1:37" x14ac:dyDescent="0.2">
      <c r="A2933" t="s">
        <v>4625</v>
      </c>
      <c r="B2933" t="s">
        <v>60</v>
      </c>
      <c r="C2933" t="s">
        <v>21</v>
      </c>
      <c r="D2933" t="s">
        <v>81</v>
      </c>
      <c r="E2933" t="s">
        <v>65</v>
      </c>
      <c r="F2933" s="1">
        <v>45571</v>
      </c>
      <c r="G2933" s="1">
        <v>39517</v>
      </c>
      <c r="H2933">
        <v>72451</v>
      </c>
      <c r="I2933">
        <v>9632</v>
      </c>
      <c r="J2933">
        <v>90</v>
      </c>
      <c r="K2933">
        <v>61</v>
      </c>
      <c r="L2933" t="s">
        <v>53</v>
      </c>
      <c r="M2933">
        <v>112</v>
      </c>
      <c r="N2933">
        <f>Table1[[#This Row],[Basic Salary]]+Table1[[#This Row],[Bonus]]</f>
        <v>82083</v>
      </c>
      <c r="O2933" s="2">
        <f>Table1[[#This Row],[Bonus]]/Table1[[#This Row],[Basic Salary]]</f>
        <v>0.13294502491338975</v>
      </c>
      <c r="P2933">
        <f ca="1">DATEDIF(Table1[[#This Row],[Date of Birth]],TODAY(),"Y")</f>
        <v>18</v>
      </c>
      <c r="Q2933">
        <f ca="1">DATEDIF(Table1[[#This Row],[Joining Date]],TODAY(),"Y")</f>
        <v>1</v>
      </c>
      <c r="R2933" t="str">
        <f ca="1">IF(YEAR(Table1[[#This Row],[Joining Date]])=YEAR(TODAY()),"Yes","No")</f>
        <v>No</v>
      </c>
      <c r="S2933" t="str">
        <f ca="1">IF(Table1[[#This Row],[Experience]]&gt;5,"Yes","No")</f>
        <v>No</v>
      </c>
      <c r="T2933" t="str">
        <f>TEXT(Table1[[#This Row],[Joining Date]],"mmmm")</f>
        <v>October</v>
      </c>
      <c r="U2933" t="str">
        <f>TEXT(Table1[[#This Row],[Joining Date]],"yyyy")</f>
        <v>2024</v>
      </c>
      <c r="V2933" s="5">
        <f ca="1">TODAY()-Table1[[#This Row],[Joining Date]]</f>
        <v>668</v>
      </c>
      <c r="W2933" t="str">
        <f>LEFT(Table1[[#This Row],[Employee Name]],FIND(" ",Table1[[#This Row],[Employee Name]])-1)</f>
        <v>Gayathri</v>
      </c>
      <c r="X2933" t="str">
        <f>RIGHT(Table1[[#This Row],[Employee Name]],LEN(Table1[[#This Row],[Employee Name]])-FIND(" ",Table1[[#This Row],[Employee Name]]))</f>
        <v>Iyer</v>
      </c>
      <c r="Y2933" t="str">
        <f>Table1[[#This Row],[Department]]&amp;"-"&amp;Table1[[#This Row],[Employee ID]]</f>
        <v>Sales-E04569</v>
      </c>
      <c r="Z2933" t="str">
        <f>LEFT(Table1[[#This Row],[Department]],3)</f>
        <v>Sal</v>
      </c>
      <c r="AA2933" t="str">
        <f>_xlfn.XLOOKUP(Table1[[#This Row],[Manager ID]],MANAGERS!A:A,MANAGERS!B:B)</f>
        <v>Manager_12</v>
      </c>
      <c r="AB2933" t="str" cm="1">
        <f t="array" ref="AB2933">_xlfn.XLOOKUP(Table1[[#This Row],[Manager ID]],Table2[[#All],[Manager ID]],Table2[[#All],[Department Head]])</f>
        <v>Marketing</v>
      </c>
      <c r="AC2933" s="2">
        <f>_xlfn.XLOOKUP(Table1[[#This Row],[City]],L:L,O:O)</f>
        <v>0.23685887225230964</v>
      </c>
      <c r="AD2933" t="str" cm="1">
        <f t="array" ref="AD2933">_xlfn.IFS(Table1[[#This Row],[Performance Score]]&gt;=90,"Excellent",Table1[[#This Row],[Performance Score]]&gt;=75,"Good",Table1[[#This Row],[Performance Score]]&gt;=60,"Average",Table1[[#This Row],[Performance Score]]&lt;=60,"Need Improvement")</f>
        <v>Average</v>
      </c>
      <c r="AE2933" t="str">
        <f>IF(AND(Table1[[#This Row],[Attendance %]]&gt;=80,(Table1[[#This Row],[Performance Score]]&gt;=80)),"Eligible","Not Eligible")</f>
        <v>Not Eligible</v>
      </c>
      <c r="AF2933" t="str">
        <f>IF(Table1[[#This Row],[Performance Score]]&gt;=80,"High Performer","Low Performer")</f>
        <v>Low Performer</v>
      </c>
      <c r="AG2933" t="str" cm="1">
        <f t="array" aca="1" ref="AG2933" ca="1">_xlfn.IFS(Table1[[#This Row],[Experience]]&lt;=3,"Junior",Table1[[#This Row],[Experience]]&lt;=7,"Mid Level",Table1[[#This Row],[Experience]]&gt;=7,"Senior")</f>
        <v>Junior</v>
      </c>
      <c r="AH2933" t="str">
        <f>IF(Table1[[#This Row],[Attendance %]]&gt;75,"OK","Below 75")</f>
        <v>OK</v>
      </c>
      <c r="AI2933" t="b">
        <f>ISBLANK(Table1[[#This Row],[Employee ID]])</f>
        <v>0</v>
      </c>
      <c r="AJ2933" t="b">
        <f>ISNUMBER(Table1[[#This Row],[Total Salary  ]])</f>
        <v>1</v>
      </c>
      <c r="AK2933" t="str">
        <f>IFERROR(_xlfn.XLOOKUP(Table1[[#This Row],[Manager ID]],MANAGERS!A:A,MANAGERS!B:B),"Not Found")</f>
        <v>Manager_12</v>
      </c>
    </row>
    <row r="2934" spans="1:37" x14ac:dyDescent="0.2">
      <c r="A2934" t="s">
        <v>1786</v>
      </c>
      <c r="B2934" t="s">
        <v>42</v>
      </c>
      <c r="C2934" t="s">
        <v>21</v>
      </c>
      <c r="D2934" t="s">
        <v>46</v>
      </c>
      <c r="E2934" t="s">
        <v>22</v>
      </c>
      <c r="F2934" s="1">
        <v>43464</v>
      </c>
      <c r="G2934" s="1">
        <v>30728</v>
      </c>
      <c r="H2934">
        <v>71299</v>
      </c>
      <c r="I2934">
        <v>10780</v>
      </c>
      <c r="J2934">
        <v>84</v>
      </c>
      <c r="K2934">
        <v>91</v>
      </c>
      <c r="L2934" t="s">
        <v>37</v>
      </c>
      <c r="M2934">
        <v>118</v>
      </c>
      <c r="N2934">
        <f>Table1[[#This Row],[Basic Salary]]+Table1[[#This Row],[Bonus]]</f>
        <v>82079</v>
      </c>
      <c r="O2934" s="2">
        <f>Table1[[#This Row],[Bonus]]/Table1[[#This Row],[Basic Salary]]</f>
        <v>0.15119426639924824</v>
      </c>
      <c r="P2934">
        <f ca="1">DATEDIF(Table1[[#This Row],[Date of Birth]],TODAY(),"Y")</f>
        <v>42</v>
      </c>
      <c r="Q2934">
        <f ca="1">DATEDIF(Table1[[#This Row],[Joining Date]],TODAY(),"Y")</f>
        <v>7</v>
      </c>
      <c r="R2934" t="str">
        <f ca="1">IF(YEAR(Table1[[#This Row],[Joining Date]])=YEAR(TODAY()),"Yes","No")</f>
        <v>No</v>
      </c>
      <c r="S2934" t="str">
        <f ca="1">IF(Table1[[#This Row],[Experience]]&gt;5,"Yes","No")</f>
        <v>Yes</v>
      </c>
      <c r="T2934" t="str">
        <f>TEXT(Table1[[#This Row],[Joining Date]],"mmmm")</f>
        <v>December</v>
      </c>
      <c r="U2934" t="str">
        <f>TEXT(Table1[[#This Row],[Joining Date]],"yyyy")</f>
        <v>2018</v>
      </c>
      <c r="V2934" s="5">
        <f ca="1">TODAY()-Table1[[#This Row],[Joining Date]]</f>
        <v>2775</v>
      </c>
      <c r="W2934" t="str">
        <f>LEFT(Table1[[#This Row],[Employee Name]],FIND(" ",Table1[[#This Row],[Employee Name]])-1)</f>
        <v>Krishna</v>
      </c>
      <c r="X2934" t="str">
        <f>RIGHT(Table1[[#This Row],[Employee Name]],LEN(Table1[[#This Row],[Employee Name]])-FIND(" ",Table1[[#This Row],[Employee Name]]))</f>
        <v>Chaitanya</v>
      </c>
      <c r="Y2934" t="str">
        <f>Table1[[#This Row],[Department]]&amp;"-"&amp;Table1[[#This Row],[Employee ID]]</f>
        <v>Support-E01730</v>
      </c>
      <c r="Z2934" t="str">
        <f>LEFT(Table1[[#This Row],[Department]],3)</f>
        <v>Sup</v>
      </c>
      <c r="AA2934" t="str">
        <f>_xlfn.XLOOKUP(Table1[[#This Row],[Manager ID]],MANAGERS!A:A,MANAGERS!B:B)</f>
        <v>Manager_18</v>
      </c>
      <c r="AB2934" t="str" cm="1">
        <f t="array" ref="AB2934">_xlfn.XLOOKUP(Table1[[#This Row],[Manager ID]],Table2[[#All],[Manager ID]],Table2[[#All],[Department Head]])</f>
        <v>Support</v>
      </c>
      <c r="AC2934" s="2">
        <f>_xlfn.XLOOKUP(Table1[[#This Row],[City]],L:L,O:O)</f>
        <v>0.24036902712549932</v>
      </c>
      <c r="AD2934" t="str" cm="1">
        <f t="array" ref="AD2934">_xlfn.IFS(Table1[[#This Row],[Performance Score]]&gt;=90,"Excellent",Table1[[#This Row],[Performance Score]]&gt;=75,"Good",Table1[[#This Row],[Performance Score]]&gt;=60,"Average",Table1[[#This Row],[Performance Score]]&lt;=60,"Need Improvement")</f>
        <v>Excellent</v>
      </c>
      <c r="AE2934" t="str">
        <f>IF(AND(Table1[[#This Row],[Attendance %]]&gt;=80,(Table1[[#This Row],[Performance Score]]&gt;=80)),"Eligible","Not Eligible")</f>
        <v>Eligible</v>
      </c>
      <c r="AF2934" t="str">
        <f>IF(Table1[[#This Row],[Performance Score]]&gt;=80,"High Performer","Low Performer")</f>
        <v>High Performer</v>
      </c>
      <c r="AG2934" t="str" cm="1">
        <f t="array" aca="1" ref="AG2934" ca="1">_xlfn.IFS(Table1[[#This Row],[Experience]]&lt;=3,"Junior",Table1[[#This Row],[Experience]]&lt;=7,"Mid Level",Table1[[#This Row],[Experience]]&gt;=7,"Senior")</f>
        <v>Mid Level</v>
      </c>
      <c r="AH2934" t="str">
        <f>IF(Table1[[#This Row],[Attendance %]]&gt;75,"OK","Below 75")</f>
        <v>OK</v>
      </c>
      <c r="AI2934" t="b">
        <f>ISBLANK(Table1[[#This Row],[Employee ID]])</f>
        <v>0</v>
      </c>
      <c r="AJ2934" t="b">
        <f>ISNUMBER(Table1[[#This Row],[Total Salary  ]])</f>
        <v>1</v>
      </c>
      <c r="AK2934" t="str">
        <f>IFERROR(_xlfn.XLOOKUP(Table1[[#This Row],[Manager ID]],MANAGERS!A:A,MANAGERS!B:B),"Not Found")</f>
        <v>Manager_18</v>
      </c>
    </row>
    <row r="2935" spans="1:37" x14ac:dyDescent="0.2">
      <c r="A2935" t="s">
        <v>3863</v>
      </c>
      <c r="B2935" t="s">
        <v>95</v>
      </c>
      <c r="C2935" t="s">
        <v>15</v>
      </c>
      <c r="D2935" t="s">
        <v>46</v>
      </c>
      <c r="E2935" t="s">
        <v>51</v>
      </c>
      <c r="F2935" s="1">
        <v>44530</v>
      </c>
      <c r="G2935" s="1">
        <v>40741</v>
      </c>
      <c r="H2935">
        <v>68903</v>
      </c>
      <c r="I2935">
        <v>13169</v>
      </c>
      <c r="J2935">
        <v>65</v>
      </c>
      <c r="K2935">
        <v>91</v>
      </c>
      <c r="L2935" t="s">
        <v>31</v>
      </c>
      <c r="M2935">
        <v>111</v>
      </c>
      <c r="N2935">
        <f>Table1[[#This Row],[Basic Salary]]+Table1[[#This Row],[Bonus]]</f>
        <v>82072</v>
      </c>
      <c r="O2935" s="2">
        <f>Table1[[#This Row],[Bonus]]/Table1[[#This Row],[Basic Salary]]</f>
        <v>0.19112375368271339</v>
      </c>
      <c r="P2935">
        <f ca="1">DATEDIF(Table1[[#This Row],[Date of Birth]],TODAY(),"Y")</f>
        <v>15</v>
      </c>
      <c r="Q2935">
        <f ca="1">DATEDIF(Table1[[#This Row],[Joining Date]],TODAY(),"Y")</f>
        <v>4</v>
      </c>
      <c r="R2935" t="str">
        <f ca="1">IF(YEAR(Table1[[#This Row],[Joining Date]])=YEAR(TODAY()),"Yes","No")</f>
        <v>No</v>
      </c>
      <c r="S2935" t="str">
        <f ca="1">IF(Table1[[#This Row],[Experience]]&gt;5,"Yes","No")</f>
        <v>No</v>
      </c>
      <c r="T2935" t="str">
        <f>TEXT(Table1[[#This Row],[Joining Date]],"mmmm")</f>
        <v>November</v>
      </c>
      <c r="U2935" t="str">
        <f>TEXT(Table1[[#This Row],[Joining Date]],"yyyy")</f>
        <v>2021</v>
      </c>
      <c r="V2935" s="5">
        <f ca="1">TODAY()-Table1[[#This Row],[Joining Date]]</f>
        <v>1709</v>
      </c>
      <c r="W2935" t="str">
        <f>LEFT(Table1[[#This Row],[Employee Name]],FIND(" ",Table1[[#This Row],[Employee Name]])-1)</f>
        <v>Ajay</v>
      </c>
      <c r="X2935" t="str">
        <f>RIGHT(Table1[[#This Row],[Employee Name]],LEN(Table1[[#This Row],[Employee Name]])-FIND(" ",Table1[[#This Row],[Employee Name]]))</f>
        <v>Singh</v>
      </c>
      <c r="Y2935" t="str">
        <f>Table1[[#This Row],[Department]]&amp;"-"&amp;Table1[[#This Row],[Employee ID]]</f>
        <v>Support-E03807</v>
      </c>
      <c r="Z2935" t="str">
        <f>LEFT(Table1[[#This Row],[Department]],3)</f>
        <v>Sup</v>
      </c>
      <c r="AA2935" t="str">
        <f>_xlfn.XLOOKUP(Table1[[#This Row],[Manager ID]],MANAGERS!A:A,MANAGERS!B:B)</f>
        <v>Manager_11</v>
      </c>
      <c r="AB2935" t="str" cm="1">
        <f t="array" ref="AB2935">_xlfn.XLOOKUP(Table1[[#This Row],[Manager ID]],Table2[[#All],[Manager ID]],Table2[[#All],[Department Head]])</f>
        <v>Marketing</v>
      </c>
      <c r="AC2935" s="2">
        <f>_xlfn.XLOOKUP(Table1[[#This Row],[City]],L:L,O:O)</f>
        <v>0.241864189087755</v>
      </c>
      <c r="AD2935" t="str" cm="1">
        <f t="array" ref="AD2935">_xlfn.IFS(Table1[[#This Row],[Performance Score]]&gt;=90,"Excellent",Table1[[#This Row],[Performance Score]]&gt;=75,"Good",Table1[[#This Row],[Performance Score]]&gt;=60,"Average",Table1[[#This Row],[Performance Score]]&lt;=60,"Need Improvement")</f>
        <v>Excellent</v>
      </c>
      <c r="AE2935" t="str">
        <f>IF(AND(Table1[[#This Row],[Attendance %]]&gt;=80,(Table1[[#This Row],[Performance Score]]&gt;=80)),"Eligible","Not Eligible")</f>
        <v>Not Eligible</v>
      </c>
      <c r="AF2935" t="str">
        <f>IF(Table1[[#This Row],[Performance Score]]&gt;=80,"High Performer","Low Performer")</f>
        <v>High Performer</v>
      </c>
      <c r="AG2935" t="str" cm="1">
        <f t="array" aca="1" ref="AG2935" ca="1">_xlfn.IFS(Table1[[#This Row],[Experience]]&lt;=3,"Junior",Table1[[#This Row],[Experience]]&lt;=7,"Mid Level",Table1[[#This Row],[Experience]]&gt;=7,"Senior")</f>
        <v>Mid Level</v>
      </c>
      <c r="AH2935" t="str">
        <f>IF(Table1[[#This Row],[Attendance %]]&gt;75,"OK","Below 75")</f>
        <v>Below 75</v>
      </c>
      <c r="AI2935" t="b">
        <f>ISBLANK(Table1[[#This Row],[Employee ID]])</f>
        <v>0</v>
      </c>
      <c r="AJ2935" t="b">
        <f>ISNUMBER(Table1[[#This Row],[Total Salary  ]])</f>
        <v>1</v>
      </c>
      <c r="AK2935" t="str">
        <f>IFERROR(_xlfn.XLOOKUP(Table1[[#This Row],[Manager ID]],MANAGERS!A:A,MANAGERS!B:B),"Not Found")</f>
        <v>Manager_11</v>
      </c>
    </row>
    <row r="2936" spans="1:37" x14ac:dyDescent="0.2">
      <c r="A2936" t="s">
        <v>704</v>
      </c>
      <c r="B2936" t="s">
        <v>36</v>
      </c>
      <c r="C2936" t="s">
        <v>15</v>
      </c>
      <c r="D2936" t="s">
        <v>16</v>
      </c>
      <c r="E2936" t="s">
        <v>51</v>
      </c>
      <c r="F2936" s="1">
        <v>43984</v>
      </c>
      <c r="G2936" s="1">
        <v>40769</v>
      </c>
      <c r="H2936">
        <v>73310</v>
      </c>
      <c r="I2936">
        <v>8708</v>
      </c>
      <c r="J2936">
        <v>97</v>
      </c>
      <c r="K2936">
        <v>70</v>
      </c>
      <c r="L2936" t="s">
        <v>18</v>
      </c>
      <c r="M2936">
        <v>103</v>
      </c>
      <c r="N2936">
        <f>Table1[[#This Row],[Basic Salary]]+Table1[[#This Row],[Bonus]]</f>
        <v>82018</v>
      </c>
      <c r="O2936" s="2">
        <f>Table1[[#This Row],[Bonus]]/Table1[[#This Row],[Basic Salary]]</f>
        <v>0.11878324921565953</v>
      </c>
      <c r="P2936">
        <f ca="1">DATEDIF(Table1[[#This Row],[Date of Birth]],TODAY(),"Y")</f>
        <v>14</v>
      </c>
      <c r="Q2936">
        <f ca="1">DATEDIF(Table1[[#This Row],[Joining Date]],TODAY(),"Y")</f>
        <v>6</v>
      </c>
      <c r="R2936" t="str">
        <f ca="1">IF(YEAR(Table1[[#This Row],[Joining Date]])=YEAR(TODAY()),"Yes","No")</f>
        <v>No</v>
      </c>
      <c r="S2936" t="str">
        <f ca="1">IF(Table1[[#This Row],[Experience]]&gt;5,"Yes","No")</f>
        <v>Yes</v>
      </c>
      <c r="T2936" t="str">
        <f>TEXT(Table1[[#This Row],[Joining Date]],"mmmm")</f>
        <v>June</v>
      </c>
      <c r="U2936" t="str">
        <f>TEXT(Table1[[#This Row],[Joining Date]],"yyyy")</f>
        <v>2020</v>
      </c>
      <c r="V2936" s="5">
        <f ca="1">TODAY()-Table1[[#This Row],[Joining Date]]</f>
        <v>2255</v>
      </c>
      <c r="W2936" t="str">
        <f>LEFT(Table1[[#This Row],[Employee Name]],FIND(" ",Table1[[#This Row],[Employee Name]])-1)</f>
        <v>Meera</v>
      </c>
      <c r="X2936" t="str">
        <f>RIGHT(Table1[[#This Row],[Employee Name]],LEN(Table1[[#This Row],[Employee Name]])-FIND(" ",Table1[[#This Row],[Employee Name]]))</f>
        <v>Joshi</v>
      </c>
      <c r="Y2936" t="str">
        <f>Table1[[#This Row],[Department]]&amp;"-"&amp;Table1[[#This Row],[Employee ID]]</f>
        <v>HR-E00648</v>
      </c>
      <c r="Z2936" t="str">
        <f>LEFT(Table1[[#This Row],[Department]],3)</f>
        <v>HR</v>
      </c>
      <c r="AA2936" t="str">
        <f>_xlfn.XLOOKUP(Table1[[#This Row],[Manager ID]],MANAGERS!A:A,MANAGERS!B:B)</f>
        <v>Manager_3</v>
      </c>
      <c r="AB2936" t="str" cm="1">
        <f t="array" ref="AB2936">_xlfn.XLOOKUP(Table1[[#This Row],[Manager ID]],Table2[[#All],[Manager ID]],Table2[[#All],[Department Head]])</f>
        <v>IT</v>
      </c>
      <c r="AC2936" s="2">
        <f>_xlfn.XLOOKUP(Table1[[#This Row],[City]],L:L,O:O)</f>
        <v>0.21356479274849693</v>
      </c>
      <c r="AD2936" t="str" cm="1">
        <f t="array" ref="AD2936">_xlfn.IFS(Table1[[#This Row],[Performance Score]]&gt;=90,"Excellent",Table1[[#This Row],[Performance Score]]&gt;=75,"Good",Table1[[#This Row],[Performance Score]]&gt;=60,"Average",Table1[[#This Row],[Performance Score]]&lt;=60,"Need Improvement")</f>
        <v>Average</v>
      </c>
      <c r="AE2936" t="str">
        <f>IF(AND(Table1[[#This Row],[Attendance %]]&gt;=80,(Table1[[#This Row],[Performance Score]]&gt;=80)),"Eligible","Not Eligible")</f>
        <v>Not Eligible</v>
      </c>
      <c r="AF2936" t="str">
        <f>IF(Table1[[#This Row],[Performance Score]]&gt;=80,"High Performer","Low Performer")</f>
        <v>Low Performer</v>
      </c>
      <c r="AG2936" t="str" cm="1">
        <f t="array" aca="1" ref="AG2936" ca="1">_xlfn.IFS(Table1[[#This Row],[Experience]]&lt;=3,"Junior",Table1[[#This Row],[Experience]]&lt;=7,"Mid Level",Table1[[#This Row],[Experience]]&gt;=7,"Senior")</f>
        <v>Mid Level</v>
      </c>
      <c r="AH2936" t="str">
        <f>IF(Table1[[#This Row],[Attendance %]]&gt;75,"OK","Below 75")</f>
        <v>OK</v>
      </c>
      <c r="AI2936" t="b">
        <f>ISBLANK(Table1[[#This Row],[Employee ID]])</f>
        <v>0</v>
      </c>
      <c r="AJ2936" t="b">
        <f>ISNUMBER(Table1[[#This Row],[Total Salary  ]])</f>
        <v>1</v>
      </c>
      <c r="AK2936" t="str">
        <f>IFERROR(_xlfn.XLOOKUP(Table1[[#This Row],[Manager ID]],MANAGERS!A:A,MANAGERS!B:B),"Not Found")</f>
        <v>Manager_3</v>
      </c>
    </row>
    <row r="2937" spans="1:37" x14ac:dyDescent="0.2">
      <c r="A2937" t="s">
        <v>2517</v>
      </c>
      <c r="B2937" t="s">
        <v>29</v>
      </c>
      <c r="C2937" t="s">
        <v>15</v>
      </c>
      <c r="D2937" t="s">
        <v>43</v>
      </c>
      <c r="E2937" t="s">
        <v>65</v>
      </c>
      <c r="F2937" s="1">
        <v>42715</v>
      </c>
      <c r="G2937" s="1">
        <v>31791</v>
      </c>
      <c r="H2937">
        <v>70678</v>
      </c>
      <c r="I2937">
        <v>11305</v>
      </c>
      <c r="J2937">
        <v>75</v>
      </c>
      <c r="K2937">
        <v>53</v>
      </c>
      <c r="L2937" t="s">
        <v>37</v>
      </c>
      <c r="M2937">
        <v>101</v>
      </c>
      <c r="N2937">
        <f>Table1[[#This Row],[Basic Salary]]+Table1[[#This Row],[Bonus]]</f>
        <v>81983</v>
      </c>
      <c r="O2937" s="2">
        <f>Table1[[#This Row],[Bonus]]/Table1[[#This Row],[Basic Salary]]</f>
        <v>0.1599507626135431</v>
      </c>
      <c r="P2937">
        <f ca="1">DATEDIF(Table1[[#This Row],[Date of Birth]],TODAY(),"Y")</f>
        <v>39</v>
      </c>
      <c r="Q2937">
        <f ca="1">DATEDIF(Table1[[#This Row],[Joining Date]],TODAY(),"Y")</f>
        <v>9</v>
      </c>
      <c r="R2937" t="str">
        <f ca="1">IF(YEAR(Table1[[#This Row],[Joining Date]])=YEAR(TODAY()),"Yes","No")</f>
        <v>No</v>
      </c>
      <c r="S2937" t="str">
        <f ca="1">IF(Table1[[#This Row],[Experience]]&gt;5,"Yes","No")</f>
        <v>Yes</v>
      </c>
      <c r="T2937" t="str">
        <f>TEXT(Table1[[#This Row],[Joining Date]],"mmmm")</f>
        <v>December</v>
      </c>
      <c r="U2937" t="str">
        <f>TEXT(Table1[[#This Row],[Joining Date]],"yyyy")</f>
        <v>2016</v>
      </c>
      <c r="V2937" s="5">
        <f ca="1">TODAY()-Table1[[#This Row],[Joining Date]]</f>
        <v>3524</v>
      </c>
      <c r="W2937" t="str">
        <f>LEFT(Table1[[#This Row],[Employee Name]],FIND(" ",Table1[[#This Row],[Employee Name]])-1)</f>
        <v>Vikram</v>
      </c>
      <c r="X2937" t="str">
        <f>RIGHT(Table1[[#This Row],[Employee Name]],LEN(Table1[[#This Row],[Employee Name]])-FIND(" ",Table1[[#This Row],[Employee Name]]))</f>
        <v>Singh</v>
      </c>
      <c r="Y2937" t="str">
        <f>Table1[[#This Row],[Department]]&amp;"-"&amp;Table1[[#This Row],[Employee ID]]</f>
        <v>Operations-E02461</v>
      </c>
      <c r="Z2937" t="str">
        <f>LEFT(Table1[[#This Row],[Department]],3)</f>
        <v>Ope</v>
      </c>
      <c r="AA2937" t="str">
        <f>_xlfn.XLOOKUP(Table1[[#This Row],[Manager ID]],MANAGERS!A:A,MANAGERS!B:B)</f>
        <v>Manager_1</v>
      </c>
      <c r="AB2937" t="str" cm="1">
        <f t="array" ref="AB2937">_xlfn.XLOOKUP(Table1[[#This Row],[Manager ID]],Table2[[#All],[Manager ID]],Table2[[#All],[Department Head]])</f>
        <v>Support</v>
      </c>
      <c r="AC2937" s="2">
        <f>_xlfn.XLOOKUP(Table1[[#This Row],[City]],L:L,O:O)</f>
        <v>0.24036902712549932</v>
      </c>
      <c r="AD2937" t="str" cm="1">
        <f t="array" ref="AD2937">_xlfn.IFS(Table1[[#This Row],[Performance Score]]&gt;=90,"Excellent",Table1[[#This Row],[Performance Score]]&gt;=75,"Good",Table1[[#This Row],[Performance Score]]&gt;=60,"Average",Table1[[#This Row],[Performance Score]]&lt;=60,"Need Improvement")</f>
        <v>Need Improvement</v>
      </c>
      <c r="AE2937" t="str">
        <f>IF(AND(Table1[[#This Row],[Attendance %]]&gt;=80,(Table1[[#This Row],[Performance Score]]&gt;=80)),"Eligible","Not Eligible")</f>
        <v>Not Eligible</v>
      </c>
      <c r="AF2937" t="str">
        <f>IF(Table1[[#This Row],[Performance Score]]&gt;=80,"High Performer","Low Performer")</f>
        <v>Low Performer</v>
      </c>
      <c r="AG2937" t="str" cm="1">
        <f t="array" aca="1" ref="AG2937" ca="1">_xlfn.IFS(Table1[[#This Row],[Experience]]&lt;=3,"Junior",Table1[[#This Row],[Experience]]&lt;=7,"Mid Level",Table1[[#This Row],[Experience]]&gt;=7,"Senior")</f>
        <v>Senior</v>
      </c>
      <c r="AH2937" t="str">
        <f>IF(Table1[[#This Row],[Attendance %]]&gt;75,"OK","Below 75")</f>
        <v>Below 75</v>
      </c>
      <c r="AI2937" t="b">
        <f>ISBLANK(Table1[[#This Row],[Employee ID]])</f>
        <v>0</v>
      </c>
      <c r="AJ2937" t="b">
        <f>ISNUMBER(Table1[[#This Row],[Total Salary  ]])</f>
        <v>1</v>
      </c>
      <c r="AK2937" t="str">
        <f>IFERROR(_xlfn.XLOOKUP(Table1[[#This Row],[Manager ID]],MANAGERS!A:A,MANAGERS!B:B),"Not Found")</f>
        <v>Manager_1</v>
      </c>
    </row>
    <row r="2938" spans="1:37" x14ac:dyDescent="0.2">
      <c r="A2938" t="s">
        <v>339</v>
      </c>
      <c r="B2938" t="s">
        <v>95</v>
      </c>
      <c r="C2938" t="s">
        <v>15</v>
      </c>
      <c r="D2938" t="s">
        <v>16</v>
      </c>
      <c r="E2938" t="s">
        <v>65</v>
      </c>
      <c r="F2938" s="1">
        <v>44698</v>
      </c>
      <c r="G2938" s="1">
        <v>40111</v>
      </c>
      <c r="H2938">
        <v>71531</v>
      </c>
      <c r="I2938">
        <v>10450</v>
      </c>
      <c r="J2938">
        <v>99</v>
      </c>
      <c r="K2938">
        <v>42</v>
      </c>
      <c r="L2938" t="s">
        <v>23</v>
      </c>
      <c r="M2938">
        <v>113</v>
      </c>
      <c r="N2938">
        <f>Table1[[#This Row],[Basic Salary]]+Table1[[#This Row],[Bonus]]</f>
        <v>81981</v>
      </c>
      <c r="O2938" s="2">
        <f>Table1[[#This Row],[Bonus]]/Table1[[#This Row],[Basic Salary]]</f>
        <v>0.14609050621408901</v>
      </c>
      <c r="P2938">
        <f ca="1">DATEDIF(Table1[[#This Row],[Date of Birth]],TODAY(),"Y")</f>
        <v>16</v>
      </c>
      <c r="Q2938">
        <f ca="1">DATEDIF(Table1[[#This Row],[Joining Date]],TODAY(),"Y")</f>
        <v>4</v>
      </c>
      <c r="R2938" t="str">
        <f ca="1">IF(YEAR(Table1[[#This Row],[Joining Date]])=YEAR(TODAY()),"Yes","No")</f>
        <v>No</v>
      </c>
      <c r="S2938" t="str">
        <f ca="1">IF(Table1[[#This Row],[Experience]]&gt;5,"Yes","No")</f>
        <v>No</v>
      </c>
      <c r="T2938" t="str">
        <f>TEXT(Table1[[#This Row],[Joining Date]],"mmmm")</f>
        <v>May</v>
      </c>
      <c r="U2938" t="str">
        <f>TEXT(Table1[[#This Row],[Joining Date]],"yyyy")</f>
        <v>2022</v>
      </c>
      <c r="V2938" s="5">
        <f ca="1">TODAY()-Table1[[#This Row],[Joining Date]]</f>
        <v>1541</v>
      </c>
      <c r="W2938" t="str">
        <f>LEFT(Table1[[#This Row],[Employee Name]],FIND(" ",Table1[[#This Row],[Employee Name]])-1)</f>
        <v>Ajay</v>
      </c>
      <c r="X2938" t="str">
        <f>RIGHT(Table1[[#This Row],[Employee Name]],LEN(Table1[[#This Row],[Employee Name]])-FIND(" ",Table1[[#This Row],[Employee Name]]))</f>
        <v>Singh</v>
      </c>
      <c r="Y2938" t="str">
        <f>Table1[[#This Row],[Department]]&amp;"-"&amp;Table1[[#This Row],[Employee ID]]</f>
        <v>HR-E00283</v>
      </c>
      <c r="Z2938" t="str">
        <f>LEFT(Table1[[#This Row],[Department]],3)</f>
        <v>HR</v>
      </c>
      <c r="AA2938" t="str">
        <f>_xlfn.XLOOKUP(Table1[[#This Row],[Manager ID]],MANAGERS!A:A,MANAGERS!B:B)</f>
        <v>Manager_13</v>
      </c>
      <c r="AB2938" t="str" cm="1">
        <f t="array" ref="AB2938">_xlfn.XLOOKUP(Table1[[#This Row],[Manager ID]],Table2[[#All],[Manager ID]],Table2[[#All],[Department Head]])</f>
        <v>HR</v>
      </c>
      <c r="AC2938" s="2">
        <f>_xlfn.XLOOKUP(Table1[[#This Row],[City]],L:L,O:O)</f>
        <v>0.23486488519629886</v>
      </c>
      <c r="AD2938" t="str" cm="1">
        <f t="array" ref="AD2938">_xlfn.IFS(Table1[[#This Row],[Performance Score]]&gt;=90,"Excellent",Table1[[#This Row],[Performance Score]]&gt;=75,"Good",Table1[[#This Row],[Performance Score]]&gt;=60,"Average",Table1[[#This Row],[Performance Score]]&lt;=60,"Need Improvement")</f>
        <v>Need Improvement</v>
      </c>
      <c r="AE2938" t="str">
        <f>IF(AND(Table1[[#This Row],[Attendance %]]&gt;=80,(Table1[[#This Row],[Performance Score]]&gt;=80)),"Eligible","Not Eligible")</f>
        <v>Not Eligible</v>
      </c>
      <c r="AF2938" t="str">
        <f>IF(Table1[[#This Row],[Performance Score]]&gt;=80,"High Performer","Low Performer")</f>
        <v>Low Performer</v>
      </c>
      <c r="AG2938" t="str" cm="1">
        <f t="array" aca="1" ref="AG2938" ca="1">_xlfn.IFS(Table1[[#This Row],[Experience]]&lt;=3,"Junior",Table1[[#This Row],[Experience]]&lt;=7,"Mid Level",Table1[[#This Row],[Experience]]&gt;=7,"Senior")</f>
        <v>Mid Level</v>
      </c>
      <c r="AH2938" t="str">
        <f>IF(Table1[[#This Row],[Attendance %]]&gt;75,"OK","Below 75")</f>
        <v>OK</v>
      </c>
      <c r="AI2938" t="b">
        <f>ISBLANK(Table1[[#This Row],[Employee ID]])</f>
        <v>0</v>
      </c>
      <c r="AJ2938" t="b">
        <f>ISNUMBER(Table1[[#This Row],[Total Salary  ]])</f>
        <v>1</v>
      </c>
      <c r="AK2938" t="str">
        <f>IFERROR(_xlfn.XLOOKUP(Table1[[#This Row],[Manager ID]],MANAGERS!A:A,MANAGERS!B:B),"Not Found")</f>
        <v>Manager_13</v>
      </c>
    </row>
    <row r="2939" spans="1:37" x14ac:dyDescent="0.2">
      <c r="A2939" t="s">
        <v>2226</v>
      </c>
      <c r="B2939" t="s">
        <v>50</v>
      </c>
      <c r="C2939" t="s">
        <v>21</v>
      </c>
      <c r="D2939" t="s">
        <v>33</v>
      </c>
      <c r="E2939" t="s">
        <v>51</v>
      </c>
      <c r="F2939" s="1">
        <v>43726</v>
      </c>
      <c r="G2939" s="1">
        <v>34994</v>
      </c>
      <c r="H2939">
        <v>56094</v>
      </c>
      <c r="I2939">
        <v>25886</v>
      </c>
      <c r="J2939">
        <v>73</v>
      </c>
      <c r="K2939">
        <v>100</v>
      </c>
      <c r="L2939" t="s">
        <v>18</v>
      </c>
      <c r="M2939">
        <v>119</v>
      </c>
      <c r="N2939">
        <f>Table1[[#This Row],[Basic Salary]]+Table1[[#This Row],[Bonus]]</f>
        <v>81980</v>
      </c>
      <c r="O2939" s="2">
        <f>Table1[[#This Row],[Bonus]]/Table1[[#This Row],[Basic Salary]]</f>
        <v>0.46147538061111704</v>
      </c>
      <c r="P2939">
        <f ca="1">DATEDIF(Table1[[#This Row],[Date of Birth]],TODAY(),"Y")</f>
        <v>30</v>
      </c>
      <c r="Q2939">
        <f ca="1">DATEDIF(Table1[[#This Row],[Joining Date]],TODAY(),"Y")</f>
        <v>6</v>
      </c>
      <c r="R2939" t="str">
        <f ca="1">IF(YEAR(Table1[[#This Row],[Joining Date]])=YEAR(TODAY()),"Yes","No")</f>
        <v>No</v>
      </c>
      <c r="S2939" t="str">
        <f ca="1">IF(Table1[[#This Row],[Experience]]&gt;5,"Yes","No")</f>
        <v>Yes</v>
      </c>
      <c r="T2939" t="str">
        <f>TEXT(Table1[[#This Row],[Joining Date]],"mmmm")</f>
        <v>September</v>
      </c>
      <c r="U2939" t="str">
        <f>TEXT(Table1[[#This Row],[Joining Date]],"yyyy")</f>
        <v>2019</v>
      </c>
      <c r="V2939" s="5">
        <f ca="1">TODAY()-Table1[[#This Row],[Joining Date]]</f>
        <v>2513</v>
      </c>
      <c r="W2939" t="str">
        <f>LEFT(Table1[[#This Row],[Employee Name]],FIND(" ",Table1[[#This Row],[Employee Name]])-1)</f>
        <v>Ravi</v>
      </c>
      <c r="X2939" t="str">
        <f>RIGHT(Table1[[#This Row],[Employee Name]],LEN(Table1[[#This Row],[Employee Name]])-FIND(" ",Table1[[#This Row],[Employee Name]]))</f>
        <v>Teja</v>
      </c>
      <c r="Y2939" t="str">
        <f>Table1[[#This Row],[Department]]&amp;"-"&amp;Table1[[#This Row],[Employee ID]]</f>
        <v>Marketing-E02170</v>
      </c>
      <c r="Z2939" t="str">
        <f>LEFT(Table1[[#This Row],[Department]],3)</f>
        <v>Mar</v>
      </c>
      <c r="AA2939" t="str">
        <f>_xlfn.XLOOKUP(Table1[[#This Row],[Manager ID]],MANAGERS!A:A,MANAGERS!B:B)</f>
        <v>Manager_19</v>
      </c>
      <c r="AB2939" t="str" cm="1">
        <f t="array" ref="AB2939">_xlfn.XLOOKUP(Table1[[#This Row],[Manager ID]],Table2[[#All],[Manager ID]],Table2[[#All],[Department Head]])</f>
        <v>Support</v>
      </c>
      <c r="AC2939" s="2">
        <f>_xlfn.XLOOKUP(Table1[[#This Row],[City]],L:L,O:O)</f>
        <v>0.21356479274849693</v>
      </c>
      <c r="AD2939" t="str" cm="1">
        <f t="array" ref="AD2939">_xlfn.IFS(Table1[[#This Row],[Performance Score]]&gt;=90,"Excellent",Table1[[#This Row],[Performance Score]]&gt;=75,"Good",Table1[[#This Row],[Performance Score]]&gt;=60,"Average",Table1[[#This Row],[Performance Score]]&lt;=60,"Need Improvement")</f>
        <v>Excellent</v>
      </c>
      <c r="AE2939" t="str">
        <f>IF(AND(Table1[[#This Row],[Attendance %]]&gt;=80,(Table1[[#This Row],[Performance Score]]&gt;=80)),"Eligible","Not Eligible")</f>
        <v>Not Eligible</v>
      </c>
      <c r="AF2939" t="str">
        <f>IF(Table1[[#This Row],[Performance Score]]&gt;=80,"High Performer","Low Performer")</f>
        <v>High Performer</v>
      </c>
      <c r="AG2939" t="str" cm="1">
        <f t="array" aca="1" ref="AG2939" ca="1">_xlfn.IFS(Table1[[#This Row],[Experience]]&lt;=3,"Junior",Table1[[#This Row],[Experience]]&lt;=7,"Mid Level",Table1[[#This Row],[Experience]]&gt;=7,"Senior")</f>
        <v>Mid Level</v>
      </c>
      <c r="AH2939" t="str">
        <f>IF(Table1[[#This Row],[Attendance %]]&gt;75,"OK","Below 75")</f>
        <v>Below 75</v>
      </c>
      <c r="AI2939" t="b">
        <f>ISBLANK(Table1[[#This Row],[Employee ID]])</f>
        <v>0</v>
      </c>
      <c r="AJ2939" t="b">
        <f>ISNUMBER(Table1[[#This Row],[Total Salary  ]])</f>
        <v>1</v>
      </c>
      <c r="AK2939" t="str">
        <f>IFERROR(_xlfn.XLOOKUP(Table1[[#This Row],[Manager ID]],MANAGERS!A:A,MANAGERS!B:B),"Not Found")</f>
        <v>Manager_19</v>
      </c>
    </row>
    <row r="2940" spans="1:37" x14ac:dyDescent="0.2">
      <c r="A2940" t="s">
        <v>4370</v>
      </c>
      <c r="B2940" t="s">
        <v>129</v>
      </c>
      <c r="C2940" t="s">
        <v>15</v>
      </c>
      <c r="D2940" t="s">
        <v>33</v>
      </c>
      <c r="E2940" t="s">
        <v>51</v>
      </c>
      <c r="F2940" s="1">
        <v>43416</v>
      </c>
      <c r="G2940" s="1">
        <v>39894</v>
      </c>
      <c r="H2940">
        <v>61583</v>
      </c>
      <c r="I2940">
        <v>20387</v>
      </c>
      <c r="J2940">
        <v>95</v>
      </c>
      <c r="K2940">
        <v>88</v>
      </c>
      <c r="L2940" t="s">
        <v>27</v>
      </c>
      <c r="M2940">
        <v>106</v>
      </c>
      <c r="N2940">
        <f>Table1[[#This Row],[Basic Salary]]+Table1[[#This Row],[Bonus]]</f>
        <v>81970</v>
      </c>
      <c r="O2940" s="2">
        <f>Table1[[#This Row],[Bonus]]/Table1[[#This Row],[Basic Salary]]</f>
        <v>0.3310491531753893</v>
      </c>
      <c r="P2940">
        <f ca="1">DATEDIF(Table1[[#This Row],[Date of Birth]],TODAY(),"Y")</f>
        <v>17</v>
      </c>
      <c r="Q2940">
        <f ca="1">DATEDIF(Table1[[#This Row],[Joining Date]],TODAY(),"Y")</f>
        <v>7</v>
      </c>
      <c r="R2940" t="str">
        <f ca="1">IF(YEAR(Table1[[#This Row],[Joining Date]])=YEAR(TODAY()),"Yes","No")</f>
        <v>No</v>
      </c>
      <c r="S2940" t="str">
        <f ca="1">IF(Table1[[#This Row],[Experience]]&gt;5,"Yes","No")</f>
        <v>Yes</v>
      </c>
      <c r="T2940" t="str">
        <f>TEXT(Table1[[#This Row],[Joining Date]],"mmmm")</f>
        <v>November</v>
      </c>
      <c r="U2940" t="str">
        <f>TEXT(Table1[[#This Row],[Joining Date]],"yyyy")</f>
        <v>2018</v>
      </c>
      <c r="V2940" s="5">
        <f ca="1">TODAY()-Table1[[#This Row],[Joining Date]]</f>
        <v>2823</v>
      </c>
      <c r="W2940" t="str">
        <f>LEFT(Table1[[#This Row],[Employee Name]],FIND(" ",Table1[[#This Row],[Employee Name]])-1)</f>
        <v>Aarav</v>
      </c>
      <c r="X2940" t="str">
        <f>RIGHT(Table1[[#This Row],[Employee Name]],LEN(Table1[[#This Row],[Employee Name]])-FIND(" ",Table1[[#This Row],[Employee Name]]))</f>
        <v>Sharma</v>
      </c>
      <c r="Y2940" t="str">
        <f>Table1[[#This Row],[Department]]&amp;"-"&amp;Table1[[#This Row],[Employee ID]]</f>
        <v>Marketing-E04314</v>
      </c>
      <c r="Z2940" t="str">
        <f>LEFT(Table1[[#This Row],[Department]],3)</f>
        <v>Mar</v>
      </c>
      <c r="AA2940" t="str">
        <f>_xlfn.XLOOKUP(Table1[[#This Row],[Manager ID]],MANAGERS!A:A,MANAGERS!B:B)</f>
        <v>Manager_6</v>
      </c>
      <c r="AB2940" t="str" cm="1">
        <f t="array" ref="AB2940">_xlfn.XLOOKUP(Table1[[#This Row],[Manager ID]],Table2[[#All],[Manager ID]],Table2[[#All],[Department Head]])</f>
        <v>HR</v>
      </c>
      <c r="AC2940" s="2">
        <f>_xlfn.XLOOKUP(Table1[[#This Row],[City]],L:L,O:O)</f>
        <v>0.23674293405114402</v>
      </c>
      <c r="AD2940" t="str" cm="1">
        <f t="array" ref="AD2940">_xlfn.IFS(Table1[[#This Row],[Performance Score]]&gt;=90,"Excellent",Table1[[#This Row],[Performance Score]]&gt;=75,"Good",Table1[[#This Row],[Performance Score]]&gt;=60,"Average",Table1[[#This Row],[Performance Score]]&lt;=60,"Need Improvement")</f>
        <v>Good</v>
      </c>
      <c r="AE2940" t="str">
        <f>IF(AND(Table1[[#This Row],[Attendance %]]&gt;=80,(Table1[[#This Row],[Performance Score]]&gt;=80)),"Eligible","Not Eligible")</f>
        <v>Eligible</v>
      </c>
      <c r="AF2940" t="str">
        <f>IF(Table1[[#This Row],[Performance Score]]&gt;=80,"High Performer","Low Performer")</f>
        <v>High Performer</v>
      </c>
      <c r="AG2940" t="str" cm="1">
        <f t="array" aca="1" ref="AG2940" ca="1">_xlfn.IFS(Table1[[#This Row],[Experience]]&lt;=3,"Junior",Table1[[#This Row],[Experience]]&lt;=7,"Mid Level",Table1[[#This Row],[Experience]]&gt;=7,"Senior")</f>
        <v>Mid Level</v>
      </c>
      <c r="AH2940" t="str">
        <f>IF(Table1[[#This Row],[Attendance %]]&gt;75,"OK","Below 75")</f>
        <v>OK</v>
      </c>
      <c r="AI2940" t="b">
        <f>ISBLANK(Table1[[#This Row],[Employee ID]])</f>
        <v>0</v>
      </c>
      <c r="AJ2940" t="b">
        <f>ISNUMBER(Table1[[#This Row],[Total Salary  ]])</f>
        <v>1</v>
      </c>
      <c r="AK2940" t="str">
        <f>IFERROR(_xlfn.XLOOKUP(Table1[[#This Row],[Manager ID]],MANAGERS!A:A,MANAGERS!B:B),"Not Found")</f>
        <v>Manager_6</v>
      </c>
    </row>
    <row r="2941" spans="1:37" x14ac:dyDescent="0.2">
      <c r="A2941" t="s">
        <v>3223</v>
      </c>
      <c r="B2941" t="s">
        <v>36</v>
      </c>
      <c r="C2941" t="s">
        <v>21</v>
      </c>
      <c r="D2941" t="s">
        <v>46</v>
      </c>
      <c r="E2941" t="s">
        <v>30</v>
      </c>
      <c r="F2941" s="1">
        <v>44301</v>
      </c>
      <c r="G2941" s="1">
        <v>31733</v>
      </c>
      <c r="H2941">
        <v>76096</v>
      </c>
      <c r="I2941">
        <v>5825</v>
      </c>
      <c r="J2941">
        <v>92</v>
      </c>
      <c r="K2941">
        <v>51</v>
      </c>
      <c r="L2941" t="s">
        <v>34</v>
      </c>
      <c r="M2941">
        <v>111</v>
      </c>
      <c r="N2941">
        <f>Table1[[#This Row],[Basic Salary]]+Table1[[#This Row],[Bonus]]</f>
        <v>81921</v>
      </c>
      <c r="O2941" s="2">
        <f>Table1[[#This Row],[Bonus]]/Table1[[#This Row],[Basic Salary]]</f>
        <v>7.6548044575273338E-2</v>
      </c>
      <c r="P2941">
        <f ca="1">DATEDIF(Table1[[#This Row],[Date of Birth]],TODAY(),"Y")</f>
        <v>39</v>
      </c>
      <c r="Q2941">
        <f ca="1">DATEDIF(Table1[[#This Row],[Joining Date]],TODAY(),"Y")</f>
        <v>5</v>
      </c>
      <c r="R2941" t="str">
        <f ca="1">IF(YEAR(Table1[[#This Row],[Joining Date]])=YEAR(TODAY()),"Yes","No")</f>
        <v>No</v>
      </c>
      <c r="S2941" t="str">
        <f ca="1">IF(Table1[[#This Row],[Experience]]&gt;5,"Yes","No")</f>
        <v>No</v>
      </c>
      <c r="T2941" t="str">
        <f>TEXT(Table1[[#This Row],[Joining Date]],"mmmm")</f>
        <v>April</v>
      </c>
      <c r="U2941" t="str">
        <f>TEXT(Table1[[#This Row],[Joining Date]],"yyyy")</f>
        <v>2021</v>
      </c>
      <c r="V2941" s="5">
        <f ca="1">TODAY()-Table1[[#This Row],[Joining Date]]</f>
        <v>1938</v>
      </c>
      <c r="W2941" t="str">
        <f>LEFT(Table1[[#This Row],[Employee Name]],FIND(" ",Table1[[#This Row],[Employee Name]])-1)</f>
        <v>Meera</v>
      </c>
      <c r="X2941" t="str">
        <f>RIGHT(Table1[[#This Row],[Employee Name]],LEN(Table1[[#This Row],[Employee Name]])-FIND(" ",Table1[[#This Row],[Employee Name]]))</f>
        <v>Joshi</v>
      </c>
      <c r="Y2941" t="str">
        <f>Table1[[#This Row],[Department]]&amp;"-"&amp;Table1[[#This Row],[Employee ID]]</f>
        <v>Support-E03167</v>
      </c>
      <c r="Z2941" t="str">
        <f>LEFT(Table1[[#This Row],[Department]],3)</f>
        <v>Sup</v>
      </c>
      <c r="AA2941" t="str">
        <f>_xlfn.XLOOKUP(Table1[[#This Row],[Manager ID]],MANAGERS!A:A,MANAGERS!B:B)</f>
        <v>Manager_11</v>
      </c>
      <c r="AB2941" t="str" cm="1">
        <f t="array" ref="AB2941">_xlfn.XLOOKUP(Table1[[#This Row],[Manager ID]],Table2[[#All],[Manager ID]],Table2[[#All],[Department Head]])</f>
        <v>Marketing</v>
      </c>
      <c r="AC2941" s="2">
        <f>_xlfn.XLOOKUP(Table1[[#This Row],[City]],L:L,O:O)</f>
        <v>0.24030340748661314</v>
      </c>
      <c r="AD2941" t="str" cm="1">
        <f t="array" ref="AD2941">_xlfn.IFS(Table1[[#This Row],[Performance Score]]&gt;=90,"Excellent",Table1[[#This Row],[Performance Score]]&gt;=75,"Good",Table1[[#This Row],[Performance Score]]&gt;=60,"Average",Table1[[#This Row],[Performance Score]]&lt;=60,"Need Improvement")</f>
        <v>Need Improvement</v>
      </c>
      <c r="AE2941" t="str">
        <f>IF(AND(Table1[[#This Row],[Attendance %]]&gt;=80,(Table1[[#This Row],[Performance Score]]&gt;=80)),"Eligible","Not Eligible")</f>
        <v>Not Eligible</v>
      </c>
      <c r="AF2941" t="str">
        <f>IF(Table1[[#This Row],[Performance Score]]&gt;=80,"High Performer","Low Performer")</f>
        <v>Low Performer</v>
      </c>
      <c r="AG2941" t="str" cm="1">
        <f t="array" aca="1" ref="AG2941" ca="1">_xlfn.IFS(Table1[[#This Row],[Experience]]&lt;=3,"Junior",Table1[[#This Row],[Experience]]&lt;=7,"Mid Level",Table1[[#This Row],[Experience]]&gt;=7,"Senior")</f>
        <v>Mid Level</v>
      </c>
      <c r="AH2941" t="str">
        <f>IF(Table1[[#This Row],[Attendance %]]&gt;75,"OK","Below 75")</f>
        <v>OK</v>
      </c>
      <c r="AI2941" t="b">
        <f>ISBLANK(Table1[[#This Row],[Employee ID]])</f>
        <v>0</v>
      </c>
      <c r="AJ2941" t="b">
        <f>ISNUMBER(Table1[[#This Row],[Total Salary  ]])</f>
        <v>1</v>
      </c>
      <c r="AK2941" t="str">
        <f>IFERROR(_xlfn.XLOOKUP(Table1[[#This Row],[Manager ID]],MANAGERS!A:A,MANAGERS!B:B),"Not Found")</f>
        <v>Manager_11</v>
      </c>
    </row>
    <row r="2942" spans="1:37" x14ac:dyDescent="0.2">
      <c r="A2942" t="s">
        <v>3650</v>
      </c>
      <c r="B2942" t="s">
        <v>57</v>
      </c>
      <c r="C2942" t="s">
        <v>15</v>
      </c>
      <c r="D2942" t="s">
        <v>43</v>
      </c>
      <c r="E2942" t="s">
        <v>22</v>
      </c>
      <c r="F2942" s="1">
        <v>43834</v>
      </c>
      <c r="G2942" s="1">
        <v>38821</v>
      </c>
      <c r="H2942">
        <v>60579</v>
      </c>
      <c r="I2942">
        <v>21331</v>
      </c>
      <c r="J2942">
        <v>90</v>
      </c>
      <c r="K2942">
        <v>76</v>
      </c>
      <c r="L2942" t="s">
        <v>31</v>
      </c>
      <c r="M2942">
        <v>101</v>
      </c>
      <c r="N2942">
        <f>Table1[[#This Row],[Basic Salary]]+Table1[[#This Row],[Bonus]]</f>
        <v>81910</v>
      </c>
      <c r="O2942" s="2">
        <f>Table1[[#This Row],[Bonus]]/Table1[[#This Row],[Basic Salary]]</f>
        <v>0.35211872100893049</v>
      </c>
      <c r="P2942">
        <f ca="1">DATEDIF(Table1[[#This Row],[Date of Birth]],TODAY(),"Y")</f>
        <v>20</v>
      </c>
      <c r="Q2942">
        <f ca="1">DATEDIF(Table1[[#This Row],[Joining Date]],TODAY(),"Y")</f>
        <v>6</v>
      </c>
      <c r="R2942" t="str">
        <f ca="1">IF(YEAR(Table1[[#This Row],[Joining Date]])=YEAR(TODAY()),"Yes","No")</f>
        <v>No</v>
      </c>
      <c r="S2942" t="str">
        <f ca="1">IF(Table1[[#This Row],[Experience]]&gt;5,"Yes","No")</f>
        <v>Yes</v>
      </c>
      <c r="T2942" t="str">
        <f>TEXT(Table1[[#This Row],[Joining Date]],"mmmm")</f>
        <v>January</v>
      </c>
      <c r="U2942" t="str">
        <f>TEXT(Table1[[#This Row],[Joining Date]],"yyyy")</f>
        <v>2020</v>
      </c>
      <c r="V2942" s="5">
        <f ca="1">TODAY()-Table1[[#This Row],[Joining Date]]</f>
        <v>2405</v>
      </c>
      <c r="W2942" t="str">
        <f>LEFT(Table1[[#This Row],[Employee Name]],FIND(" ",Table1[[#This Row],[Employee Name]])-1)</f>
        <v>Swathi</v>
      </c>
      <c r="X2942" t="str">
        <f>RIGHT(Table1[[#This Row],[Employee Name]],LEN(Table1[[#This Row],[Employee Name]])-FIND(" ",Table1[[#This Row],[Employee Name]]))</f>
        <v>Ramesh</v>
      </c>
      <c r="Y2942" t="str">
        <f>Table1[[#This Row],[Department]]&amp;"-"&amp;Table1[[#This Row],[Employee ID]]</f>
        <v>Operations-E03594</v>
      </c>
      <c r="Z2942" t="str">
        <f>LEFT(Table1[[#This Row],[Department]],3)</f>
        <v>Ope</v>
      </c>
      <c r="AA2942" t="str">
        <f>_xlfn.XLOOKUP(Table1[[#This Row],[Manager ID]],MANAGERS!A:A,MANAGERS!B:B)</f>
        <v>Manager_1</v>
      </c>
      <c r="AB2942" t="str" cm="1">
        <f t="array" ref="AB2942">_xlfn.XLOOKUP(Table1[[#This Row],[Manager ID]],Table2[[#All],[Manager ID]],Table2[[#All],[Department Head]])</f>
        <v>Support</v>
      </c>
      <c r="AC2942" s="2">
        <f>_xlfn.XLOOKUP(Table1[[#This Row],[City]],L:L,O:O)</f>
        <v>0.241864189087755</v>
      </c>
      <c r="AD2942" t="str" cm="1">
        <f t="array" ref="AD2942">_xlfn.IFS(Table1[[#This Row],[Performance Score]]&gt;=90,"Excellent",Table1[[#This Row],[Performance Score]]&gt;=75,"Good",Table1[[#This Row],[Performance Score]]&gt;=60,"Average",Table1[[#This Row],[Performance Score]]&lt;=60,"Need Improvement")</f>
        <v>Good</v>
      </c>
      <c r="AE2942" t="str">
        <f>IF(AND(Table1[[#This Row],[Attendance %]]&gt;=80,(Table1[[#This Row],[Performance Score]]&gt;=80)),"Eligible","Not Eligible")</f>
        <v>Not Eligible</v>
      </c>
      <c r="AF2942" t="str">
        <f>IF(Table1[[#This Row],[Performance Score]]&gt;=80,"High Performer","Low Performer")</f>
        <v>Low Performer</v>
      </c>
      <c r="AG2942" t="str" cm="1">
        <f t="array" aca="1" ref="AG2942" ca="1">_xlfn.IFS(Table1[[#This Row],[Experience]]&lt;=3,"Junior",Table1[[#This Row],[Experience]]&lt;=7,"Mid Level",Table1[[#This Row],[Experience]]&gt;=7,"Senior")</f>
        <v>Mid Level</v>
      </c>
      <c r="AH2942" t="str">
        <f>IF(Table1[[#This Row],[Attendance %]]&gt;75,"OK","Below 75")</f>
        <v>OK</v>
      </c>
      <c r="AI2942" t="b">
        <f>ISBLANK(Table1[[#This Row],[Employee ID]])</f>
        <v>0</v>
      </c>
      <c r="AJ2942" t="b">
        <f>ISNUMBER(Table1[[#This Row],[Total Salary  ]])</f>
        <v>1</v>
      </c>
      <c r="AK2942" t="str">
        <f>IFERROR(_xlfn.XLOOKUP(Table1[[#This Row],[Manager ID]],MANAGERS!A:A,MANAGERS!B:B),"Not Found")</f>
        <v>Manager_1</v>
      </c>
    </row>
    <row r="2943" spans="1:37" x14ac:dyDescent="0.2">
      <c r="A2943" t="s">
        <v>1138</v>
      </c>
      <c r="B2943" t="s">
        <v>87</v>
      </c>
      <c r="C2943" t="s">
        <v>21</v>
      </c>
      <c r="D2943" t="s">
        <v>43</v>
      </c>
      <c r="E2943" t="s">
        <v>30</v>
      </c>
      <c r="F2943" s="1">
        <v>43431</v>
      </c>
      <c r="G2943" s="1">
        <v>30923</v>
      </c>
      <c r="H2943">
        <v>60532</v>
      </c>
      <c r="I2943">
        <v>21359</v>
      </c>
      <c r="J2943">
        <v>83</v>
      </c>
      <c r="K2943">
        <v>99</v>
      </c>
      <c r="L2943" t="s">
        <v>31</v>
      </c>
      <c r="M2943">
        <v>103</v>
      </c>
      <c r="N2943">
        <f>Table1[[#This Row],[Basic Salary]]+Table1[[#This Row],[Bonus]]</f>
        <v>81891</v>
      </c>
      <c r="O2943" s="2">
        <f>Table1[[#This Row],[Bonus]]/Table1[[#This Row],[Basic Salary]]</f>
        <v>0.35285468842926054</v>
      </c>
      <c r="P2943">
        <f ca="1">DATEDIF(Table1[[#This Row],[Date of Birth]],TODAY(),"Y")</f>
        <v>41</v>
      </c>
      <c r="Q2943">
        <f ca="1">DATEDIF(Table1[[#This Row],[Joining Date]],TODAY(),"Y")</f>
        <v>7</v>
      </c>
      <c r="R2943" t="str">
        <f ca="1">IF(YEAR(Table1[[#This Row],[Joining Date]])=YEAR(TODAY()),"Yes","No")</f>
        <v>No</v>
      </c>
      <c r="S2943" t="str">
        <f ca="1">IF(Table1[[#This Row],[Experience]]&gt;5,"Yes","No")</f>
        <v>Yes</v>
      </c>
      <c r="T2943" t="str">
        <f>TEXT(Table1[[#This Row],[Joining Date]],"mmmm")</f>
        <v>November</v>
      </c>
      <c r="U2943" t="str">
        <f>TEXT(Table1[[#This Row],[Joining Date]],"yyyy")</f>
        <v>2018</v>
      </c>
      <c r="V2943" s="5">
        <f ca="1">TODAY()-Table1[[#This Row],[Joining Date]]</f>
        <v>2808</v>
      </c>
      <c r="W2943" t="str">
        <f>LEFT(Table1[[#This Row],[Employee Name]],FIND(" ",Table1[[#This Row],[Employee Name]])-1)</f>
        <v>Arjun</v>
      </c>
      <c r="X2943" t="str">
        <f>RIGHT(Table1[[#This Row],[Employee Name]],LEN(Table1[[#This Row],[Employee Name]])-FIND(" ",Table1[[#This Row],[Employee Name]]))</f>
        <v>Mehta</v>
      </c>
      <c r="Y2943" t="str">
        <f>Table1[[#This Row],[Department]]&amp;"-"&amp;Table1[[#This Row],[Employee ID]]</f>
        <v>Operations-E01082</v>
      </c>
      <c r="Z2943" t="str">
        <f>LEFT(Table1[[#This Row],[Department]],3)</f>
        <v>Ope</v>
      </c>
      <c r="AA2943" t="str">
        <f>_xlfn.XLOOKUP(Table1[[#This Row],[Manager ID]],MANAGERS!A:A,MANAGERS!B:B)</f>
        <v>Manager_3</v>
      </c>
      <c r="AB2943" t="str" cm="1">
        <f t="array" ref="AB2943">_xlfn.XLOOKUP(Table1[[#This Row],[Manager ID]],Table2[[#All],[Manager ID]],Table2[[#All],[Department Head]])</f>
        <v>IT</v>
      </c>
      <c r="AC2943" s="2">
        <f>_xlfn.XLOOKUP(Table1[[#This Row],[City]],L:L,O:O)</f>
        <v>0.241864189087755</v>
      </c>
      <c r="AD2943" t="str" cm="1">
        <f t="array" ref="AD2943">_xlfn.IFS(Table1[[#This Row],[Performance Score]]&gt;=90,"Excellent",Table1[[#This Row],[Performance Score]]&gt;=75,"Good",Table1[[#This Row],[Performance Score]]&gt;=60,"Average",Table1[[#This Row],[Performance Score]]&lt;=60,"Need Improvement")</f>
        <v>Excellent</v>
      </c>
      <c r="AE2943" t="str">
        <f>IF(AND(Table1[[#This Row],[Attendance %]]&gt;=80,(Table1[[#This Row],[Performance Score]]&gt;=80)),"Eligible","Not Eligible")</f>
        <v>Eligible</v>
      </c>
      <c r="AF2943" t="str">
        <f>IF(Table1[[#This Row],[Performance Score]]&gt;=80,"High Performer","Low Performer")</f>
        <v>High Performer</v>
      </c>
      <c r="AG2943" t="str" cm="1">
        <f t="array" aca="1" ref="AG2943" ca="1">_xlfn.IFS(Table1[[#This Row],[Experience]]&lt;=3,"Junior",Table1[[#This Row],[Experience]]&lt;=7,"Mid Level",Table1[[#This Row],[Experience]]&gt;=7,"Senior")</f>
        <v>Mid Level</v>
      </c>
      <c r="AH2943" t="str">
        <f>IF(Table1[[#This Row],[Attendance %]]&gt;75,"OK","Below 75")</f>
        <v>OK</v>
      </c>
      <c r="AI2943" t="b">
        <f>ISBLANK(Table1[[#This Row],[Employee ID]])</f>
        <v>0</v>
      </c>
      <c r="AJ2943" t="b">
        <f>ISNUMBER(Table1[[#This Row],[Total Salary  ]])</f>
        <v>1</v>
      </c>
      <c r="AK2943" t="str">
        <f>IFERROR(_xlfn.XLOOKUP(Table1[[#This Row],[Manager ID]],MANAGERS!A:A,MANAGERS!B:B),"Not Found")</f>
        <v>Manager_3</v>
      </c>
    </row>
    <row r="2944" spans="1:37" x14ac:dyDescent="0.2">
      <c r="A2944" t="s">
        <v>2217</v>
      </c>
      <c r="B2944" t="s">
        <v>42</v>
      </c>
      <c r="C2944" t="s">
        <v>21</v>
      </c>
      <c r="D2944" t="s">
        <v>40</v>
      </c>
      <c r="E2944" t="s">
        <v>22</v>
      </c>
      <c r="F2944" s="1">
        <v>43290</v>
      </c>
      <c r="G2944" s="1">
        <v>41189</v>
      </c>
      <c r="H2944">
        <v>61287</v>
      </c>
      <c r="I2944">
        <v>20602</v>
      </c>
      <c r="J2944">
        <v>62</v>
      </c>
      <c r="K2944">
        <v>63</v>
      </c>
      <c r="L2944" t="s">
        <v>31</v>
      </c>
      <c r="M2944">
        <v>109</v>
      </c>
      <c r="N2944">
        <f>Table1[[#This Row],[Basic Salary]]+Table1[[#This Row],[Bonus]]</f>
        <v>81889</v>
      </c>
      <c r="O2944" s="2">
        <f>Table1[[#This Row],[Bonus]]/Table1[[#This Row],[Basic Salary]]</f>
        <v>0.33615611793691974</v>
      </c>
      <c r="P2944">
        <f ca="1">DATEDIF(Table1[[#This Row],[Date of Birth]],TODAY(),"Y")</f>
        <v>13</v>
      </c>
      <c r="Q2944">
        <f ca="1">DATEDIF(Table1[[#This Row],[Joining Date]],TODAY(),"Y")</f>
        <v>8</v>
      </c>
      <c r="R2944" t="str">
        <f ca="1">IF(YEAR(Table1[[#This Row],[Joining Date]])=YEAR(TODAY()),"Yes","No")</f>
        <v>No</v>
      </c>
      <c r="S2944" t="str">
        <f ca="1">IF(Table1[[#This Row],[Experience]]&gt;5,"Yes","No")</f>
        <v>Yes</v>
      </c>
      <c r="T2944" t="str">
        <f>TEXT(Table1[[#This Row],[Joining Date]],"mmmm")</f>
        <v>July</v>
      </c>
      <c r="U2944" t="str">
        <f>TEXT(Table1[[#This Row],[Joining Date]],"yyyy")</f>
        <v>2018</v>
      </c>
      <c r="V2944" s="5">
        <f ca="1">TODAY()-Table1[[#This Row],[Joining Date]]</f>
        <v>2949</v>
      </c>
      <c r="W2944" t="str">
        <f>LEFT(Table1[[#This Row],[Employee Name]],FIND(" ",Table1[[#This Row],[Employee Name]])-1)</f>
        <v>Krishna</v>
      </c>
      <c r="X2944" t="str">
        <f>RIGHT(Table1[[#This Row],[Employee Name]],LEN(Table1[[#This Row],[Employee Name]])-FIND(" ",Table1[[#This Row],[Employee Name]]))</f>
        <v>Chaitanya</v>
      </c>
      <c r="Y2944" t="str">
        <f>Table1[[#This Row],[Department]]&amp;"-"&amp;Table1[[#This Row],[Employee ID]]</f>
        <v>IT-E02161</v>
      </c>
      <c r="Z2944" t="str">
        <f>LEFT(Table1[[#This Row],[Department]],3)</f>
        <v>IT</v>
      </c>
      <c r="AA2944" t="str">
        <f>_xlfn.XLOOKUP(Table1[[#This Row],[Manager ID]],MANAGERS!A:A,MANAGERS!B:B)</f>
        <v>Manager_9</v>
      </c>
      <c r="AB2944" t="str" cm="1">
        <f t="array" ref="AB2944">_xlfn.XLOOKUP(Table1[[#This Row],[Manager ID]],Table2[[#All],[Manager ID]],Table2[[#All],[Department Head]])</f>
        <v>Sales</v>
      </c>
      <c r="AC2944" s="2">
        <f>_xlfn.XLOOKUP(Table1[[#This Row],[City]],L:L,O:O)</f>
        <v>0.241864189087755</v>
      </c>
      <c r="AD2944" t="str" cm="1">
        <f t="array" ref="AD2944">_xlfn.IFS(Table1[[#This Row],[Performance Score]]&gt;=90,"Excellent",Table1[[#This Row],[Performance Score]]&gt;=75,"Good",Table1[[#This Row],[Performance Score]]&gt;=60,"Average",Table1[[#This Row],[Performance Score]]&lt;=60,"Need Improvement")</f>
        <v>Average</v>
      </c>
      <c r="AE2944" t="str">
        <f>IF(AND(Table1[[#This Row],[Attendance %]]&gt;=80,(Table1[[#This Row],[Performance Score]]&gt;=80)),"Eligible","Not Eligible")</f>
        <v>Not Eligible</v>
      </c>
      <c r="AF2944" t="str">
        <f>IF(Table1[[#This Row],[Performance Score]]&gt;=80,"High Performer","Low Performer")</f>
        <v>Low Performer</v>
      </c>
      <c r="AG2944" t="str" cm="1">
        <f t="array" aca="1" ref="AG2944" ca="1">_xlfn.IFS(Table1[[#This Row],[Experience]]&lt;=3,"Junior",Table1[[#This Row],[Experience]]&lt;=7,"Mid Level",Table1[[#This Row],[Experience]]&gt;=7,"Senior")</f>
        <v>Senior</v>
      </c>
      <c r="AH2944" t="str">
        <f>IF(Table1[[#This Row],[Attendance %]]&gt;75,"OK","Below 75")</f>
        <v>Below 75</v>
      </c>
      <c r="AI2944" t="b">
        <f>ISBLANK(Table1[[#This Row],[Employee ID]])</f>
        <v>0</v>
      </c>
      <c r="AJ2944" t="b">
        <f>ISNUMBER(Table1[[#This Row],[Total Salary  ]])</f>
        <v>1</v>
      </c>
      <c r="AK2944" t="str">
        <f>IFERROR(_xlfn.XLOOKUP(Table1[[#This Row],[Manager ID]],MANAGERS!A:A,MANAGERS!B:B),"Not Found")</f>
        <v>Manager_9</v>
      </c>
    </row>
    <row r="2945" spans="1:37" x14ac:dyDescent="0.2">
      <c r="A2945" t="s">
        <v>2566</v>
      </c>
      <c r="B2945" t="s">
        <v>29</v>
      </c>
      <c r="C2945" t="s">
        <v>21</v>
      </c>
      <c r="D2945" t="s">
        <v>25</v>
      </c>
      <c r="E2945" t="s">
        <v>26</v>
      </c>
      <c r="F2945" s="1">
        <v>42214</v>
      </c>
      <c r="G2945" s="1">
        <v>35712</v>
      </c>
      <c r="H2945">
        <v>74175</v>
      </c>
      <c r="I2945">
        <v>7698</v>
      </c>
      <c r="J2945">
        <v>94</v>
      </c>
      <c r="K2945">
        <v>88</v>
      </c>
      <c r="L2945" t="s">
        <v>27</v>
      </c>
      <c r="M2945">
        <v>112</v>
      </c>
      <c r="N2945">
        <f>Table1[[#This Row],[Basic Salary]]+Table1[[#This Row],[Bonus]]</f>
        <v>81873</v>
      </c>
      <c r="O2945" s="2">
        <f>Table1[[#This Row],[Bonus]]/Table1[[#This Row],[Basic Salary]]</f>
        <v>0.10378159757330636</v>
      </c>
      <c r="P2945">
        <f ca="1">DATEDIF(Table1[[#This Row],[Date of Birth]],TODAY(),"Y")</f>
        <v>28</v>
      </c>
      <c r="Q2945">
        <f ca="1">DATEDIF(Table1[[#This Row],[Joining Date]],TODAY(),"Y")</f>
        <v>11</v>
      </c>
      <c r="R2945" t="str">
        <f ca="1">IF(YEAR(Table1[[#This Row],[Joining Date]])=YEAR(TODAY()),"Yes","No")</f>
        <v>No</v>
      </c>
      <c r="S2945" t="str">
        <f ca="1">IF(Table1[[#This Row],[Experience]]&gt;5,"Yes","No")</f>
        <v>Yes</v>
      </c>
      <c r="T2945" t="str">
        <f>TEXT(Table1[[#This Row],[Joining Date]],"mmmm")</f>
        <v>July</v>
      </c>
      <c r="U2945" t="str">
        <f>TEXT(Table1[[#This Row],[Joining Date]],"yyyy")</f>
        <v>2015</v>
      </c>
      <c r="V2945" s="5">
        <f ca="1">TODAY()-Table1[[#This Row],[Joining Date]]</f>
        <v>4025</v>
      </c>
      <c r="W2945" t="str">
        <f>LEFT(Table1[[#This Row],[Employee Name]],FIND(" ",Table1[[#This Row],[Employee Name]])-1)</f>
        <v>Vikram</v>
      </c>
      <c r="X2945" t="str">
        <f>RIGHT(Table1[[#This Row],[Employee Name]],LEN(Table1[[#This Row],[Employee Name]])-FIND(" ",Table1[[#This Row],[Employee Name]]))</f>
        <v>Singh</v>
      </c>
      <c r="Y2945" t="str">
        <f>Table1[[#This Row],[Department]]&amp;"-"&amp;Table1[[#This Row],[Employee ID]]</f>
        <v>Finance-E02510</v>
      </c>
      <c r="Z2945" t="str">
        <f>LEFT(Table1[[#This Row],[Department]],3)</f>
        <v>Fin</v>
      </c>
      <c r="AA2945" t="str">
        <f>_xlfn.XLOOKUP(Table1[[#This Row],[Manager ID]],MANAGERS!A:A,MANAGERS!B:B)</f>
        <v>Manager_12</v>
      </c>
      <c r="AB2945" t="str" cm="1">
        <f t="array" ref="AB2945">_xlfn.XLOOKUP(Table1[[#This Row],[Manager ID]],Table2[[#All],[Manager ID]],Table2[[#All],[Department Head]])</f>
        <v>Marketing</v>
      </c>
      <c r="AC2945" s="2">
        <f>_xlfn.XLOOKUP(Table1[[#This Row],[City]],L:L,O:O)</f>
        <v>0.23674293405114402</v>
      </c>
      <c r="AD2945" t="str" cm="1">
        <f t="array" ref="AD2945">_xlfn.IFS(Table1[[#This Row],[Performance Score]]&gt;=90,"Excellent",Table1[[#This Row],[Performance Score]]&gt;=75,"Good",Table1[[#This Row],[Performance Score]]&gt;=60,"Average",Table1[[#This Row],[Performance Score]]&lt;=60,"Need Improvement")</f>
        <v>Good</v>
      </c>
      <c r="AE2945" t="str">
        <f>IF(AND(Table1[[#This Row],[Attendance %]]&gt;=80,(Table1[[#This Row],[Performance Score]]&gt;=80)),"Eligible","Not Eligible")</f>
        <v>Eligible</v>
      </c>
      <c r="AF2945" t="str">
        <f>IF(Table1[[#This Row],[Performance Score]]&gt;=80,"High Performer","Low Performer")</f>
        <v>High Performer</v>
      </c>
      <c r="AG2945" t="str" cm="1">
        <f t="array" aca="1" ref="AG2945" ca="1">_xlfn.IFS(Table1[[#This Row],[Experience]]&lt;=3,"Junior",Table1[[#This Row],[Experience]]&lt;=7,"Mid Level",Table1[[#This Row],[Experience]]&gt;=7,"Senior")</f>
        <v>Senior</v>
      </c>
      <c r="AH2945" t="str">
        <f>IF(Table1[[#This Row],[Attendance %]]&gt;75,"OK","Below 75")</f>
        <v>OK</v>
      </c>
      <c r="AI2945" t="b">
        <f>ISBLANK(Table1[[#This Row],[Employee ID]])</f>
        <v>0</v>
      </c>
      <c r="AJ2945" t="b">
        <f>ISNUMBER(Table1[[#This Row],[Total Salary  ]])</f>
        <v>1</v>
      </c>
      <c r="AK2945" t="str">
        <f>IFERROR(_xlfn.XLOOKUP(Table1[[#This Row],[Manager ID]],MANAGERS!A:A,MANAGERS!B:B),"Not Found")</f>
        <v>Manager_12</v>
      </c>
    </row>
    <row r="2946" spans="1:37" x14ac:dyDescent="0.2">
      <c r="A2946" t="s">
        <v>838</v>
      </c>
      <c r="B2946" t="s">
        <v>29</v>
      </c>
      <c r="C2946" t="s">
        <v>21</v>
      </c>
      <c r="D2946" t="s">
        <v>16</v>
      </c>
      <c r="E2946" t="s">
        <v>65</v>
      </c>
      <c r="F2946" s="1">
        <v>44461</v>
      </c>
      <c r="G2946" s="1">
        <v>31224</v>
      </c>
      <c r="H2946">
        <v>66079</v>
      </c>
      <c r="I2946">
        <v>15790</v>
      </c>
      <c r="J2946">
        <v>97</v>
      </c>
      <c r="K2946">
        <v>87</v>
      </c>
      <c r="L2946" t="s">
        <v>27</v>
      </c>
      <c r="M2946">
        <v>108</v>
      </c>
      <c r="N2946">
        <f>Table1[[#This Row],[Basic Salary]]+Table1[[#This Row],[Bonus]]</f>
        <v>81869</v>
      </c>
      <c r="O2946" s="2">
        <f>Table1[[#This Row],[Bonus]]/Table1[[#This Row],[Basic Salary]]</f>
        <v>0.238956400671923</v>
      </c>
      <c r="P2946">
        <f ca="1">DATEDIF(Table1[[#This Row],[Date of Birth]],TODAY(),"Y")</f>
        <v>41</v>
      </c>
      <c r="Q2946">
        <f ca="1">DATEDIF(Table1[[#This Row],[Joining Date]],TODAY(),"Y")</f>
        <v>4</v>
      </c>
      <c r="R2946" t="str">
        <f ca="1">IF(YEAR(Table1[[#This Row],[Joining Date]])=YEAR(TODAY()),"Yes","No")</f>
        <v>No</v>
      </c>
      <c r="S2946" t="str">
        <f ca="1">IF(Table1[[#This Row],[Experience]]&gt;5,"Yes","No")</f>
        <v>No</v>
      </c>
      <c r="T2946" t="str">
        <f>TEXT(Table1[[#This Row],[Joining Date]],"mmmm")</f>
        <v>September</v>
      </c>
      <c r="U2946" t="str">
        <f>TEXT(Table1[[#This Row],[Joining Date]],"yyyy")</f>
        <v>2021</v>
      </c>
      <c r="V2946" s="5">
        <f ca="1">TODAY()-Table1[[#This Row],[Joining Date]]</f>
        <v>1778</v>
      </c>
      <c r="W2946" t="str">
        <f>LEFT(Table1[[#This Row],[Employee Name]],FIND(" ",Table1[[#This Row],[Employee Name]])-1)</f>
        <v>Vikram</v>
      </c>
      <c r="X2946" t="str">
        <f>RIGHT(Table1[[#This Row],[Employee Name]],LEN(Table1[[#This Row],[Employee Name]])-FIND(" ",Table1[[#This Row],[Employee Name]]))</f>
        <v>Singh</v>
      </c>
      <c r="Y2946" t="str">
        <f>Table1[[#This Row],[Department]]&amp;"-"&amp;Table1[[#This Row],[Employee ID]]</f>
        <v>HR-E00782</v>
      </c>
      <c r="Z2946" t="str">
        <f>LEFT(Table1[[#This Row],[Department]],3)</f>
        <v>HR</v>
      </c>
      <c r="AA2946" t="str">
        <f>_xlfn.XLOOKUP(Table1[[#This Row],[Manager ID]],MANAGERS!A:A,MANAGERS!B:B)</f>
        <v>Manager_8</v>
      </c>
      <c r="AB2946" t="str" cm="1">
        <f t="array" ref="AB2946">_xlfn.XLOOKUP(Table1[[#This Row],[Manager ID]],Table2[[#All],[Manager ID]],Table2[[#All],[Department Head]])</f>
        <v>Sales</v>
      </c>
      <c r="AC2946" s="2">
        <f>_xlfn.XLOOKUP(Table1[[#This Row],[City]],L:L,O:O)</f>
        <v>0.23674293405114402</v>
      </c>
      <c r="AD2946" t="str" cm="1">
        <f t="array" ref="AD2946">_xlfn.IFS(Table1[[#This Row],[Performance Score]]&gt;=90,"Excellent",Table1[[#This Row],[Performance Score]]&gt;=75,"Good",Table1[[#This Row],[Performance Score]]&gt;=60,"Average",Table1[[#This Row],[Performance Score]]&lt;=60,"Need Improvement")</f>
        <v>Good</v>
      </c>
      <c r="AE2946" t="str">
        <f>IF(AND(Table1[[#This Row],[Attendance %]]&gt;=80,(Table1[[#This Row],[Performance Score]]&gt;=80)),"Eligible","Not Eligible")</f>
        <v>Eligible</v>
      </c>
      <c r="AF2946" t="str">
        <f>IF(Table1[[#This Row],[Performance Score]]&gt;=80,"High Performer","Low Performer")</f>
        <v>High Performer</v>
      </c>
      <c r="AG2946" t="str" cm="1">
        <f t="array" aca="1" ref="AG2946" ca="1">_xlfn.IFS(Table1[[#This Row],[Experience]]&lt;=3,"Junior",Table1[[#This Row],[Experience]]&lt;=7,"Mid Level",Table1[[#This Row],[Experience]]&gt;=7,"Senior")</f>
        <v>Mid Level</v>
      </c>
      <c r="AH2946" t="str">
        <f>IF(Table1[[#This Row],[Attendance %]]&gt;75,"OK","Below 75")</f>
        <v>OK</v>
      </c>
      <c r="AI2946" t="b">
        <f>ISBLANK(Table1[[#This Row],[Employee ID]])</f>
        <v>0</v>
      </c>
      <c r="AJ2946" t="b">
        <f>ISNUMBER(Table1[[#This Row],[Total Salary  ]])</f>
        <v>1</v>
      </c>
      <c r="AK2946" t="str">
        <f>IFERROR(_xlfn.XLOOKUP(Table1[[#This Row],[Manager ID]],MANAGERS!A:A,MANAGERS!B:B),"Not Found")</f>
        <v>Manager_8</v>
      </c>
    </row>
    <row r="2947" spans="1:37" x14ac:dyDescent="0.2">
      <c r="A2947" t="s">
        <v>294</v>
      </c>
      <c r="B2947" t="s">
        <v>87</v>
      </c>
      <c r="C2947" t="s">
        <v>21</v>
      </c>
      <c r="D2947" t="s">
        <v>81</v>
      </c>
      <c r="E2947" t="s">
        <v>26</v>
      </c>
      <c r="F2947" s="1">
        <v>43842</v>
      </c>
      <c r="G2947" s="1">
        <v>35405</v>
      </c>
      <c r="H2947">
        <v>74236</v>
      </c>
      <c r="I2947">
        <v>7629</v>
      </c>
      <c r="J2947">
        <v>94</v>
      </c>
      <c r="K2947">
        <v>48</v>
      </c>
      <c r="L2947" t="s">
        <v>18</v>
      </c>
      <c r="M2947">
        <v>112</v>
      </c>
      <c r="N2947">
        <f>Table1[[#This Row],[Basic Salary]]+Table1[[#This Row],[Bonus]]</f>
        <v>81865</v>
      </c>
      <c r="O2947" s="2">
        <f>Table1[[#This Row],[Bonus]]/Table1[[#This Row],[Basic Salary]]</f>
        <v>0.10276685166226629</v>
      </c>
      <c r="P2947">
        <f ca="1">DATEDIF(Table1[[#This Row],[Date of Birth]],TODAY(),"Y")</f>
        <v>29</v>
      </c>
      <c r="Q2947">
        <f ca="1">DATEDIF(Table1[[#This Row],[Joining Date]],TODAY(),"Y")</f>
        <v>6</v>
      </c>
      <c r="R2947" t="str">
        <f ca="1">IF(YEAR(Table1[[#This Row],[Joining Date]])=YEAR(TODAY()),"Yes","No")</f>
        <v>No</v>
      </c>
      <c r="S2947" t="str">
        <f ca="1">IF(Table1[[#This Row],[Experience]]&gt;5,"Yes","No")</f>
        <v>Yes</v>
      </c>
      <c r="T2947" t="str">
        <f>TEXT(Table1[[#This Row],[Joining Date]],"mmmm")</f>
        <v>January</v>
      </c>
      <c r="U2947" t="str">
        <f>TEXT(Table1[[#This Row],[Joining Date]],"yyyy")</f>
        <v>2020</v>
      </c>
      <c r="V2947" s="5">
        <f ca="1">TODAY()-Table1[[#This Row],[Joining Date]]</f>
        <v>2397</v>
      </c>
      <c r="W2947" t="str">
        <f>LEFT(Table1[[#This Row],[Employee Name]],FIND(" ",Table1[[#This Row],[Employee Name]])-1)</f>
        <v>Arjun</v>
      </c>
      <c r="X2947" t="str">
        <f>RIGHT(Table1[[#This Row],[Employee Name]],LEN(Table1[[#This Row],[Employee Name]])-FIND(" ",Table1[[#This Row],[Employee Name]]))</f>
        <v>Mehta</v>
      </c>
      <c r="Y2947" t="str">
        <f>Table1[[#This Row],[Department]]&amp;"-"&amp;Table1[[#This Row],[Employee ID]]</f>
        <v>Sales-E00238</v>
      </c>
      <c r="Z2947" t="str">
        <f>LEFT(Table1[[#This Row],[Department]],3)</f>
        <v>Sal</v>
      </c>
      <c r="AA2947" t="str">
        <f>_xlfn.XLOOKUP(Table1[[#This Row],[Manager ID]],MANAGERS!A:A,MANAGERS!B:B)</f>
        <v>Manager_12</v>
      </c>
      <c r="AB2947" t="str" cm="1">
        <f t="array" ref="AB2947">_xlfn.XLOOKUP(Table1[[#This Row],[Manager ID]],Table2[[#All],[Manager ID]],Table2[[#All],[Department Head]])</f>
        <v>Marketing</v>
      </c>
      <c r="AC2947" s="2">
        <f>_xlfn.XLOOKUP(Table1[[#This Row],[City]],L:L,O:O)</f>
        <v>0.21356479274849693</v>
      </c>
      <c r="AD2947" t="str" cm="1">
        <f t="array" ref="AD2947">_xlfn.IFS(Table1[[#This Row],[Performance Score]]&gt;=90,"Excellent",Table1[[#This Row],[Performance Score]]&gt;=75,"Good",Table1[[#This Row],[Performance Score]]&gt;=60,"Average",Table1[[#This Row],[Performance Score]]&lt;=60,"Need Improvement")</f>
        <v>Need Improvement</v>
      </c>
      <c r="AE2947" t="str">
        <f>IF(AND(Table1[[#This Row],[Attendance %]]&gt;=80,(Table1[[#This Row],[Performance Score]]&gt;=80)),"Eligible","Not Eligible")</f>
        <v>Not Eligible</v>
      </c>
      <c r="AF2947" t="str">
        <f>IF(Table1[[#This Row],[Performance Score]]&gt;=80,"High Performer","Low Performer")</f>
        <v>Low Performer</v>
      </c>
      <c r="AG2947" t="str" cm="1">
        <f t="array" aca="1" ref="AG2947" ca="1">_xlfn.IFS(Table1[[#This Row],[Experience]]&lt;=3,"Junior",Table1[[#This Row],[Experience]]&lt;=7,"Mid Level",Table1[[#This Row],[Experience]]&gt;=7,"Senior")</f>
        <v>Mid Level</v>
      </c>
      <c r="AH2947" t="str">
        <f>IF(Table1[[#This Row],[Attendance %]]&gt;75,"OK","Below 75")</f>
        <v>OK</v>
      </c>
      <c r="AI2947" t="b">
        <f>ISBLANK(Table1[[#This Row],[Employee ID]])</f>
        <v>0</v>
      </c>
      <c r="AJ2947" t="b">
        <f>ISNUMBER(Table1[[#This Row],[Total Salary  ]])</f>
        <v>1</v>
      </c>
      <c r="AK2947" t="str">
        <f>IFERROR(_xlfn.XLOOKUP(Table1[[#This Row],[Manager ID]],MANAGERS!A:A,MANAGERS!B:B),"Not Found")</f>
        <v>Manager_12</v>
      </c>
    </row>
    <row r="2948" spans="1:37" x14ac:dyDescent="0.2">
      <c r="A2948" t="s">
        <v>4015</v>
      </c>
      <c r="B2948" t="s">
        <v>95</v>
      </c>
      <c r="C2948" t="s">
        <v>21</v>
      </c>
      <c r="D2948" t="s">
        <v>40</v>
      </c>
      <c r="E2948" t="s">
        <v>22</v>
      </c>
      <c r="F2948" s="1">
        <v>42516</v>
      </c>
      <c r="G2948" s="1">
        <v>32068</v>
      </c>
      <c r="H2948">
        <v>63672</v>
      </c>
      <c r="I2948">
        <v>18190</v>
      </c>
      <c r="J2948">
        <v>66</v>
      </c>
      <c r="K2948">
        <v>84</v>
      </c>
      <c r="L2948" t="s">
        <v>27</v>
      </c>
      <c r="M2948">
        <v>112</v>
      </c>
      <c r="N2948">
        <f>Table1[[#This Row],[Basic Salary]]+Table1[[#This Row],[Bonus]]</f>
        <v>81862</v>
      </c>
      <c r="O2948" s="2">
        <f>Table1[[#This Row],[Bonus]]/Table1[[#This Row],[Basic Salary]]</f>
        <v>0.28568287473300669</v>
      </c>
      <c r="P2948">
        <f ca="1">DATEDIF(Table1[[#This Row],[Date of Birth]],TODAY(),"Y")</f>
        <v>38</v>
      </c>
      <c r="Q2948">
        <f ca="1">DATEDIF(Table1[[#This Row],[Joining Date]],TODAY(),"Y")</f>
        <v>10</v>
      </c>
      <c r="R2948" t="str">
        <f ca="1">IF(YEAR(Table1[[#This Row],[Joining Date]])=YEAR(TODAY()),"Yes","No")</f>
        <v>No</v>
      </c>
      <c r="S2948" t="str">
        <f ca="1">IF(Table1[[#This Row],[Experience]]&gt;5,"Yes","No")</f>
        <v>Yes</v>
      </c>
      <c r="T2948" t="str">
        <f>TEXT(Table1[[#This Row],[Joining Date]],"mmmm")</f>
        <v>May</v>
      </c>
      <c r="U2948" t="str">
        <f>TEXT(Table1[[#This Row],[Joining Date]],"yyyy")</f>
        <v>2016</v>
      </c>
      <c r="V2948" s="5">
        <f ca="1">TODAY()-Table1[[#This Row],[Joining Date]]</f>
        <v>3723</v>
      </c>
      <c r="W2948" t="str">
        <f>LEFT(Table1[[#This Row],[Employee Name]],FIND(" ",Table1[[#This Row],[Employee Name]])-1)</f>
        <v>Ajay</v>
      </c>
      <c r="X2948" t="str">
        <f>RIGHT(Table1[[#This Row],[Employee Name]],LEN(Table1[[#This Row],[Employee Name]])-FIND(" ",Table1[[#This Row],[Employee Name]]))</f>
        <v>Singh</v>
      </c>
      <c r="Y2948" t="str">
        <f>Table1[[#This Row],[Department]]&amp;"-"&amp;Table1[[#This Row],[Employee ID]]</f>
        <v>IT-E03959</v>
      </c>
      <c r="Z2948" t="str">
        <f>LEFT(Table1[[#This Row],[Department]],3)</f>
        <v>IT</v>
      </c>
      <c r="AA2948" t="str">
        <f>_xlfn.XLOOKUP(Table1[[#This Row],[Manager ID]],MANAGERS!A:A,MANAGERS!B:B)</f>
        <v>Manager_12</v>
      </c>
      <c r="AB2948" t="str" cm="1">
        <f t="array" ref="AB2948">_xlfn.XLOOKUP(Table1[[#This Row],[Manager ID]],Table2[[#All],[Manager ID]],Table2[[#All],[Department Head]])</f>
        <v>Marketing</v>
      </c>
      <c r="AC2948" s="2">
        <f>_xlfn.XLOOKUP(Table1[[#This Row],[City]],L:L,O:O)</f>
        <v>0.23674293405114402</v>
      </c>
      <c r="AD2948" t="str" cm="1">
        <f t="array" ref="AD2948">_xlfn.IFS(Table1[[#This Row],[Performance Score]]&gt;=90,"Excellent",Table1[[#This Row],[Performance Score]]&gt;=75,"Good",Table1[[#This Row],[Performance Score]]&gt;=60,"Average",Table1[[#This Row],[Performance Score]]&lt;=60,"Need Improvement")</f>
        <v>Good</v>
      </c>
      <c r="AE2948" t="str">
        <f>IF(AND(Table1[[#This Row],[Attendance %]]&gt;=80,(Table1[[#This Row],[Performance Score]]&gt;=80)),"Eligible","Not Eligible")</f>
        <v>Not Eligible</v>
      </c>
      <c r="AF2948" t="str">
        <f>IF(Table1[[#This Row],[Performance Score]]&gt;=80,"High Performer","Low Performer")</f>
        <v>High Performer</v>
      </c>
      <c r="AG2948" t="str" cm="1">
        <f t="array" aca="1" ref="AG2948" ca="1">_xlfn.IFS(Table1[[#This Row],[Experience]]&lt;=3,"Junior",Table1[[#This Row],[Experience]]&lt;=7,"Mid Level",Table1[[#This Row],[Experience]]&gt;=7,"Senior")</f>
        <v>Senior</v>
      </c>
      <c r="AH2948" t="str">
        <f>IF(Table1[[#This Row],[Attendance %]]&gt;75,"OK","Below 75")</f>
        <v>Below 75</v>
      </c>
      <c r="AI2948" t="b">
        <f>ISBLANK(Table1[[#This Row],[Employee ID]])</f>
        <v>0</v>
      </c>
      <c r="AJ2948" t="b">
        <f>ISNUMBER(Table1[[#This Row],[Total Salary  ]])</f>
        <v>1</v>
      </c>
      <c r="AK2948" t="str">
        <f>IFERROR(_xlfn.XLOOKUP(Table1[[#This Row],[Manager ID]],MANAGERS!A:A,MANAGERS!B:B),"Not Found")</f>
        <v>Manager_12</v>
      </c>
    </row>
    <row r="2949" spans="1:37" x14ac:dyDescent="0.2">
      <c r="A2949" t="s">
        <v>1940</v>
      </c>
      <c r="B2949" t="s">
        <v>45</v>
      </c>
      <c r="C2949" t="s">
        <v>15</v>
      </c>
      <c r="D2949" t="s">
        <v>81</v>
      </c>
      <c r="E2949" t="s">
        <v>51</v>
      </c>
      <c r="F2949" s="1">
        <v>44495</v>
      </c>
      <c r="G2949" s="1">
        <v>40467</v>
      </c>
      <c r="H2949">
        <v>73503</v>
      </c>
      <c r="I2949">
        <v>8349</v>
      </c>
      <c r="J2949">
        <v>74</v>
      </c>
      <c r="K2949">
        <v>95</v>
      </c>
      <c r="L2949" t="s">
        <v>23</v>
      </c>
      <c r="M2949">
        <v>104</v>
      </c>
      <c r="N2949">
        <f>Table1[[#This Row],[Basic Salary]]+Table1[[#This Row],[Bonus]]</f>
        <v>81852</v>
      </c>
      <c r="O2949" s="2">
        <f>Table1[[#This Row],[Bonus]]/Table1[[#This Row],[Basic Salary]]</f>
        <v>0.11358720052242766</v>
      </c>
      <c r="P2949">
        <f ca="1">DATEDIF(Table1[[#This Row],[Date of Birth]],TODAY(),"Y")</f>
        <v>15</v>
      </c>
      <c r="Q2949">
        <f ca="1">DATEDIF(Table1[[#This Row],[Joining Date]],TODAY(),"Y")</f>
        <v>4</v>
      </c>
      <c r="R2949" t="str">
        <f ca="1">IF(YEAR(Table1[[#This Row],[Joining Date]])=YEAR(TODAY()),"Yes","No")</f>
        <v>No</v>
      </c>
      <c r="S2949" t="str">
        <f ca="1">IF(Table1[[#This Row],[Experience]]&gt;5,"Yes","No")</f>
        <v>No</v>
      </c>
      <c r="T2949" t="str">
        <f>TEXT(Table1[[#This Row],[Joining Date]],"mmmm")</f>
        <v>October</v>
      </c>
      <c r="U2949" t="str">
        <f>TEXT(Table1[[#This Row],[Joining Date]],"yyyy")</f>
        <v>2021</v>
      </c>
      <c r="V2949" s="5">
        <f ca="1">TODAY()-Table1[[#This Row],[Joining Date]]</f>
        <v>1744</v>
      </c>
      <c r="W2949" t="str">
        <f>LEFT(Table1[[#This Row],[Employee Name]],FIND(" ",Table1[[#This Row],[Employee Name]])-1)</f>
        <v>Ananya</v>
      </c>
      <c r="X2949" t="str">
        <f>RIGHT(Table1[[#This Row],[Employee Name]],LEN(Table1[[#This Row],[Employee Name]])-FIND(" ",Table1[[#This Row],[Employee Name]]))</f>
        <v>Rao</v>
      </c>
      <c r="Y2949" t="str">
        <f>Table1[[#This Row],[Department]]&amp;"-"&amp;Table1[[#This Row],[Employee ID]]</f>
        <v>Sales-E01884</v>
      </c>
      <c r="Z2949" t="str">
        <f>LEFT(Table1[[#This Row],[Department]],3)</f>
        <v>Sal</v>
      </c>
      <c r="AA2949" t="str">
        <f>_xlfn.XLOOKUP(Table1[[#This Row],[Manager ID]],MANAGERS!A:A,MANAGERS!B:B)</f>
        <v>Manager_4</v>
      </c>
      <c r="AB2949" t="str" cm="1">
        <f t="array" ref="AB2949">_xlfn.XLOOKUP(Table1[[#This Row],[Manager ID]],Table2[[#All],[Manager ID]],Table2[[#All],[Department Head]])</f>
        <v>Finance</v>
      </c>
      <c r="AC2949" s="2">
        <f>_xlfn.XLOOKUP(Table1[[#This Row],[City]],L:L,O:O)</f>
        <v>0.23486488519629886</v>
      </c>
      <c r="AD2949" t="str" cm="1">
        <f t="array" ref="AD2949">_xlfn.IFS(Table1[[#This Row],[Performance Score]]&gt;=90,"Excellent",Table1[[#This Row],[Performance Score]]&gt;=75,"Good",Table1[[#This Row],[Performance Score]]&gt;=60,"Average",Table1[[#This Row],[Performance Score]]&lt;=60,"Need Improvement")</f>
        <v>Excellent</v>
      </c>
      <c r="AE2949" t="str">
        <f>IF(AND(Table1[[#This Row],[Attendance %]]&gt;=80,(Table1[[#This Row],[Performance Score]]&gt;=80)),"Eligible","Not Eligible")</f>
        <v>Not Eligible</v>
      </c>
      <c r="AF2949" t="str">
        <f>IF(Table1[[#This Row],[Performance Score]]&gt;=80,"High Performer","Low Performer")</f>
        <v>High Performer</v>
      </c>
      <c r="AG2949" t="str" cm="1">
        <f t="array" aca="1" ref="AG2949" ca="1">_xlfn.IFS(Table1[[#This Row],[Experience]]&lt;=3,"Junior",Table1[[#This Row],[Experience]]&lt;=7,"Mid Level",Table1[[#This Row],[Experience]]&gt;=7,"Senior")</f>
        <v>Mid Level</v>
      </c>
      <c r="AH2949" t="str">
        <f>IF(Table1[[#This Row],[Attendance %]]&gt;75,"OK","Below 75")</f>
        <v>Below 75</v>
      </c>
      <c r="AI2949" t="b">
        <f>ISBLANK(Table1[[#This Row],[Employee ID]])</f>
        <v>0</v>
      </c>
      <c r="AJ2949" t="b">
        <f>ISNUMBER(Table1[[#This Row],[Total Salary  ]])</f>
        <v>1</v>
      </c>
      <c r="AK2949" t="str">
        <f>IFERROR(_xlfn.XLOOKUP(Table1[[#This Row],[Manager ID]],MANAGERS!A:A,MANAGERS!B:B),"Not Found")</f>
        <v>Manager_4</v>
      </c>
    </row>
    <row r="2950" spans="1:37" x14ac:dyDescent="0.2">
      <c r="A2950" t="s">
        <v>2550</v>
      </c>
      <c r="B2950" t="s">
        <v>93</v>
      </c>
      <c r="C2950" t="s">
        <v>21</v>
      </c>
      <c r="D2950" t="s">
        <v>40</v>
      </c>
      <c r="E2950" t="s">
        <v>65</v>
      </c>
      <c r="F2950" s="1">
        <v>43606</v>
      </c>
      <c r="G2950" s="1">
        <v>33831</v>
      </c>
      <c r="H2950">
        <v>53624</v>
      </c>
      <c r="I2950">
        <v>28223</v>
      </c>
      <c r="J2950">
        <v>93</v>
      </c>
      <c r="K2950">
        <v>85</v>
      </c>
      <c r="L2950" t="s">
        <v>31</v>
      </c>
      <c r="M2950">
        <v>101</v>
      </c>
      <c r="N2950">
        <f>Table1[[#This Row],[Basic Salary]]+Table1[[#This Row],[Bonus]]</f>
        <v>81847</v>
      </c>
      <c r="O2950" s="2">
        <f>Table1[[#This Row],[Bonus]]/Table1[[#This Row],[Basic Salary]]</f>
        <v>0.52631284499477848</v>
      </c>
      <c r="P2950">
        <f ca="1">DATEDIF(Table1[[#This Row],[Date of Birth]],TODAY(),"Y")</f>
        <v>33</v>
      </c>
      <c r="Q2950">
        <f ca="1">DATEDIF(Table1[[#This Row],[Joining Date]],TODAY(),"Y")</f>
        <v>7</v>
      </c>
      <c r="R2950" t="str">
        <f ca="1">IF(YEAR(Table1[[#This Row],[Joining Date]])=YEAR(TODAY()),"Yes","No")</f>
        <v>No</v>
      </c>
      <c r="S2950" t="str">
        <f ca="1">IF(Table1[[#This Row],[Experience]]&gt;5,"Yes","No")</f>
        <v>Yes</v>
      </c>
      <c r="T2950" t="str">
        <f>TEXT(Table1[[#This Row],[Joining Date]],"mmmm")</f>
        <v>May</v>
      </c>
      <c r="U2950" t="str">
        <f>TEXT(Table1[[#This Row],[Joining Date]],"yyyy")</f>
        <v>2019</v>
      </c>
      <c r="V2950" s="5">
        <f ca="1">TODAY()-Table1[[#This Row],[Joining Date]]</f>
        <v>2633</v>
      </c>
      <c r="W2950" t="str">
        <f>LEFT(Table1[[#This Row],[Employee Name]],FIND(" ",Table1[[#This Row],[Employee Name]])-1)</f>
        <v>Priya</v>
      </c>
      <c r="X2950" t="str">
        <f>RIGHT(Table1[[#This Row],[Employee Name]],LEN(Table1[[#This Row],[Employee Name]])-FIND(" ",Table1[[#This Row],[Employee Name]]))</f>
        <v>Reddy</v>
      </c>
      <c r="Y2950" t="str">
        <f>Table1[[#This Row],[Department]]&amp;"-"&amp;Table1[[#This Row],[Employee ID]]</f>
        <v>IT-E02494</v>
      </c>
      <c r="Z2950" t="str">
        <f>LEFT(Table1[[#This Row],[Department]],3)</f>
        <v>IT</v>
      </c>
      <c r="AA2950" t="str">
        <f>_xlfn.XLOOKUP(Table1[[#This Row],[Manager ID]],MANAGERS!A:A,MANAGERS!B:B)</f>
        <v>Manager_1</v>
      </c>
      <c r="AB2950" t="str" cm="1">
        <f t="array" ref="AB2950">_xlfn.XLOOKUP(Table1[[#This Row],[Manager ID]],Table2[[#All],[Manager ID]],Table2[[#All],[Department Head]])</f>
        <v>Support</v>
      </c>
      <c r="AC2950" s="2">
        <f>_xlfn.XLOOKUP(Table1[[#This Row],[City]],L:L,O:O)</f>
        <v>0.241864189087755</v>
      </c>
      <c r="AD2950" t="str" cm="1">
        <f t="array" ref="AD2950">_xlfn.IFS(Table1[[#This Row],[Performance Score]]&gt;=90,"Excellent",Table1[[#This Row],[Performance Score]]&gt;=75,"Good",Table1[[#This Row],[Performance Score]]&gt;=60,"Average",Table1[[#This Row],[Performance Score]]&lt;=60,"Need Improvement")</f>
        <v>Good</v>
      </c>
      <c r="AE2950" t="str">
        <f>IF(AND(Table1[[#This Row],[Attendance %]]&gt;=80,(Table1[[#This Row],[Performance Score]]&gt;=80)),"Eligible","Not Eligible")</f>
        <v>Eligible</v>
      </c>
      <c r="AF2950" t="str">
        <f>IF(Table1[[#This Row],[Performance Score]]&gt;=80,"High Performer","Low Performer")</f>
        <v>High Performer</v>
      </c>
      <c r="AG2950" t="str" cm="1">
        <f t="array" aca="1" ref="AG2950" ca="1">_xlfn.IFS(Table1[[#This Row],[Experience]]&lt;=3,"Junior",Table1[[#This Row],[Experience]]&lt;=7,"Mid Level",Table1[[#This Row],[Experience]]&gt;=7,"Senior")</f>
        <v>Mid Level</v>
      </c>
      <c r="AH2950" t="str">
        <f>IF(Table1[[#This Row],[Attendance %]]&gt;75,"OK","Below 75")</f>
        <v>OK</v>
      </c>
      <c r="AI2950" t="b">
        <f>ISBLANK(Table1[[#This Row],[Employee ID]])</f>
        <v>0</v>
      </c>
      <c r="AJ2950" t="b">
        <f>ISNUMBER(Table1[[#This Row],[Total Salary  ]])</f>
        <v>1</v>
      </c>
      <c r="AK2950" t="str">
        <f>IFERROR(_xlfn.XLOOKUP(Table1[[#This Row],[Manager ID]],MANAGERS!A:A,MANAGERS!B:B),"Not Found")</f>
        <v>Manager_1</v>
      </c>
    </row>
    <row r="2951" spans="1:37" x14ac:dyDescent="0.2">
      <c r="A2951" t="s">
        <v>931</v>
      </c>
      <c r="B2951" t="s">
        <v>93</v>
      </c>
      <c r="C2951" t="s">
        <v>21</v>
      </c>
      <c r="D2951" t="s">
        <v>25</v>
      </c>
      <c r="E2951" t="s">
        <v>22</v>
      </c>
      <c r="F2951" s="1">
        <v>44926</v>
      </c>
      <c r="G2951" s="1">
        <v>30179</v>
      </c>
      <c r="H2951">
        <v>64062</v>
      </c>
      <c r="I2951">
        <v>17777</v>
      </c>
      <c r="J2951">
        <v>66</v>
      </c>
      <c r="K2951">
        <v>60</v>
      </c>
      <c r="L2951" t="s">
        <v>37</v>
      </c>
      <c r="M2951">
        <v>114</v>
      </c>
      <c r="N2951">
        <f>Table1[[#This Row],[Basic Salary]]+Table1[[#This Row],[Bonus]]</f>
        <v>81839</v>
      </c>
      <c r="O2951" s="2">
        <f>Table1[[#This Row],[Bonus]]/Table1[[#This Row],[Basic Salary]]</f>
        <v>0.27749679997502419</v>
      </c>
      <c r="P2951">
        <f ca="1">DATEDIF(Table1[[#This Row],[Date of Birth]],TODAY(),"Y")</f>
        <v>43</v>
      </c>
      <c r="Q2951">
        <f ca="1">DATEDIF(Table1[[#This Row],[Joining Date]],TODAY(),"Y")</f>
        <v>3</v>
      </c>
      <c r="R2951" t="str">
        <f ca="1">IF(YEAR(Table1[[#This Row],[Joining Date]])=YEAR(TODAY()),"Yes","No")</f>
        <v>No</v>
      </c>
      <c r="S2951" t="str">
        <f ca="1">IF(Table1[[#This Row],[Experience]]&gt;5,"Yes","No")</f>
        <v>No</v>
      </c>
      <c r="T2951" t="str">
        <f>TEXT(Table1[[#This Row],[Joining Date]],"mmmm")</f>
        <v>December</v>
      </c>
      <c r="U2951" t="str">
        <f>TEXT(Table1[[#This Row],[Joining Date]],"yyyy")</f>
        <v>2022</v>
      </c>
      <c r="V2951" s="5">
        <f ca="1">TODAY()-Table1[[#This Row],[Joining Date]]</f>
        <v>1313</v>
      </c>
      <c r="W2951" t="str">
        <f>LEFT(Table1[[#This Row],[Employee Name]],FIND(" ",Table1[[#This Row],[Employee Name]])-1)</f>
        <v>Priya</v>
      </c>
      <c r="X2951" t="str">
        <f>RIGHT(Table1[[#This Row],[Employee Name]],LEN(Table1[[#This Row],[Employee Name]])-FIND(" ",Table1[[#This Row],[Employee Name]]))</f>
        <v>Reddy</v>
      </c>
      <c r="Y2951" t="str">
        <f>Table1[[#This Row],[Department]]&amp;"-"&amp;Table1[[#This Row],[Employee ID]]</f>
        <v>Finance-E00875</v>
      </c>
      <c r="Z2951" t="str">
        <f>LEFT(Table1[[#This Row],[Department]],3)</f>
        <v>Fin</v>
      </c>
      <c r="AA2951" t="str">
        <f>_xlfn.XLOOKUP(Table1[[#This Row],[Manager ID]],MANAGERS!A:A,MANAGERS!B:B)</f>
        <v>Manager_14</v>
      </c>
      <c r="AB2951" t="str" cm="1">
        <f t="array" ref="AB2951">_xlfn.XLOOKUP(Table1[[#This Row],[Manager ID]],Table2[[#All],[Manager ID]],Table2[[#All],[Department Head]])</f>
        <v>Marketing</v>
      </c>
      <c r="AC2951" s="2">
        <f>_xlfn.XLOOKUP(Table1[[#This Row],[City]],L:L,O:O)</f>
        <v>0.24036902712549932</v>
      </c>
      <c r="AD2951" t="str" cm="1">
        <f t="array" ref="AD2951">_xlfn.IFS(Table1[[#This Row],[Performance Score]]&gt;=90,"Excellent",Table1[[#This Row],[Performance Score]]&gt;=75,"Good",Table1[[#This Row],[Performance Score]]&gt;=60,"Average",Table1[[#This Row],[Performance Score]]&lt;=60,"Need Improvement")</f>
        <v>Average</v>
      </c>
      <c r="AE2951" t="str">
        <f>IF(AND(Table1[[#This Row],[Attendance %]]&gt;=80,(Table1[[#This Row],[Performance Score]]&gt;=80)),"Eligible","Not Eligible")</f>
        <v>Not Eligible</v>
      </c>
      <c r="AF2951" t="str">
        <f>IF(Table1[[#This Row],[Performance Score]]&gt;=80,"High Performer","Low Performer")</f>
        <v>Low Performer</v>
      </c>
      <c r="AG2951" t="str" cm="1">
        <f t="array" aca="1" ref="AG2951" ca="1">_xlfn.IFS(Table1[[#This Row],[Experience]]&lt;=3,"Junior",Table1[[#This Row],[Experience]]&lt;=7,"Mid Level",Table1[[#This Row],[Experience]]&gt;=7,"Senior")</f>
        <v>Junior</v>
      </c>
      <c r="AH2951" t="str">
        <f>IF(Table1[[#This Row],[Attendance %]]&gt;75,"OK","Below 75")</f>
        <v>Below 75</v>
      </c>
      <c r="AI2951" t="b">
        <f>ISBLANK(Table1[[#This Row],[Employee ID]])</f>
        <v>0</v>
      </c>
      <c r="AJ2951" t="b">
        <f>ISNUMBER(Table1[[#This Row],[Total Salary  ]])</f>
        <v>1</v>
      </c>
      <c r="AK2951" t="str">
        <f>IFERROR(_xlfn.XLOOKUP(Table1[[#This Row],[Manager ID]],MANAGERS!A:A,MANAGERS!B:B),"Not Found")</f>
        <v>Manager_14</v>
      </c>
    </row>
    <row r="2952" spans="1:37" x14ac:dyDescent="0.2">
      <c r="A2952" t="s">
        <v>3153</v>
      </c>
      <c r="B2952" t="s">
        <v>39</v>
      </c>
      <c r="C2952" t="s">
        <v>15</v>
      </c>
      <c r="D2952" t="s">
        <v>16</v>
      </c>
      <c r="E2952" t="s">
        <v>51</v>
      </c>
      <c r="F2952" s="1">
        <v>42797</v>
      </c>
      <c r="G2952" s="1">
        <v>39566</v>
      </c>
      <c r="H2952">
        <v>60519</v>
      </c>
      <c r="I2952">
        <v>21271</v>
      </c>
      <c r="J2952">
        <v>96</v>
      </c>
      <c r="K2952">
        <v>91</v>
      </c>
      <c r="L2952" t="s">
        <v>18</v>
      </c>
      <c r="M2952">
        <v>103</v>
      </c>
      <c r="N2952">
        <f>Table1[[#This Row],[Basic Salary]]+Table1[[#This Row],[Bonus]]</f>
        <v>81790</v>
      </c>
      <c r="O2952" s="2">
        <f>Table1[[#This Row],[Bonus]]/Table1[[#This Row],[Basic Salary]]</f>
        <v>0.35147639584262791</v>
      </c>
      <c r="P2952">
        <f ca="1">DATEDIF(Table1[[#This Row],[Date of Birth]],TODAY(),"Y")</f>
        <v>18</v>
      </c>
      <c r="Q2952">
        <f ca="1">DATEDIF(Table1[[#This Row],[Joining Date]],TODAY(),"Y")</f>
        <v>9</v>
      </c>
      <c r="R2952" t="str">
        <f ca="1">IF(YEAR(Table1[[#This Row],[Joining Date]])=YEAR(TODAY()),"Yes","No")</f>
        <v>No</v>
      </c>
      <c r="S2952" t="str">
        <f ca="1">IF(Table1[[#This Row],[Experience]]&gt;5,"Yes","No")</f>
        <v>Yes</v>
      </c>
      <c r="T2952" t="str">
        <f>TEXT(Table1[[#This Row],[Joining Date]],"mmmm")</f>
        <v>March</v>
      </c>
      <c r="U2952" t="str">
        <f>TEXT(Table1[[#This Row],[Joining Date]],"yyyy")</f>
        <v>2017</v>
      </c>
      <c r="V2952" s="5">
        <f ca="1">TODAY()-Table1[[#This Row],[Joining Date]]</f>
        <v>3442</v>
      </c>
      <c r="W2952" t="str">
        <f>LEFT(Table1[[#This Row],[Employee Name]],FIND(" ",Table1[[#This Row],[Employee Name]])-1)</f>
        <v>Karan</v>
      </c>
      <c r="X2952" t="str">
        <f>RIGHT(Table1[[#This Row],[Employee Name]],LEN(Table1[[#This Row],[Employee Name]])-FIND(" ",Table1[[#This Row],[Employee Name]]))</f>
        <v>Malhotra</v>
      </c>
      <c r="Y2952" t="str">
        <f>Table1[[#This Row],[Department]]&amp;"-"&amp;Table1[[#This Row],[Employee ID]]</f>
        <v>HR-E03097</v>
      </c>
      <c r="Z2952" t="str">
        <f>LEFT(Table1[[#This Row],[Department]],3)</f>
        <v>HR</v>
      </c>
      <c r="AA2952" t="str">
        <f>_xlfn.XLOOKUP(Table1[[#This Row],[Manager ID]],MANAGERS!A:A,MANAGERS!B:B)</f>
        <v>Manager_3</v>
      </c>
      <c r="AB2952" t="str" cm="1">
        <f t="array" ref="AB2952">_xlfn.XLOOKUP(Table1[[#This Row],[Manager ID]],Table2[[#All],[Manager ID]],Table2[[#All],[Department Head]])</f>
        <v>IT</v>
      </c>
      <c r="AC2952" s="2">
        <f>_xlfn.XLOOKUP(Table1[[#This Row],[City]],L:L,O:O)</f>
        <v>0.21356479274849693</v>
      </c>
      <c r="AD2952" t="str" cm="1">
        <f t="array" ref="AD2952">_xlfn.IFS(Table1[[#This Row],[Performance Score]]&gt;=90,"Excellent",Table1[[#This Row],[Performance Score]]&gt;=75,"Good",Table1[[#This Row],[Performance Score]]&gt;=60,"Average",Table1[[#This Row],[Performance Score]]&lt;=60,"Need Improvement")</f>
        <v>Excellent</v>
      </c>
      <c r="AE2952" t="str">
        <f>IF(AND(Table1[[#This Row],[Attendance %]]&gt;=80,(Table1[[#This Row],[Performance Score]]&gt;=80)),"Eligible","Not Eligible")</f>
        <v>Eligible</v>
      </c>
      <c r="AF2952" t="str">
        <f>IF(Table1[[#This Row],[Performance Score]]&gt;=80,"High Performer","Low Performer")</f>
        <v>High Performer</v>
      </c>
      <c r="AG2952" t="str" cm="1">
        <f t="array" aca="1" ref="AG2952" ca="1">_xlfn.IFS(Table1[[#This Row],[Experience]]&lt;=3,"Junior",Table1[[#This Row],[Experience]]&lt;=7,"Mid Level",Table1[[#This Row],[Experience]]&gt;=7,"Senior")</f>
        <v>Senior</v>
      </c>
      <c r="AH2952" t="str">
        <f>IF(Table1[[#This Row],[Attendance %]]&gt;75,"OK","Below 75")</f>
        <v>OK</v>
      </c>
      <c r="AI2952" t="b">
        <f>ISBLANK(Table1[[#This Row],[Employee ID]])</f>
        <v>0</v>
      </c>
      <c r="AJ2952" t="b">
        <f>ISNUMBER(Table1[[#This Row],[Total Salary  ]])</f>
        <v>1</v>
      </c>
      <c r="AK2952" t="str">
        <f>IFERROR(_xlfn.XLOOKUP(Table1[[#This Row],[Manager ID]],MANAGERS!A:A,MANAGERS!B:B),"Not Found")</f>
        <v>Manager_3</v>
      </c>
    </row>
    <row r="2953" spans="1:37" x14ac:dyDescent="0.2">
      <c r="A2953" t="s">
        <v>1824</v>
      </c>
      <c r="B2953" t="s">
        <v>75</v>
      </c>
      <c r="C2953" t="s">
        <v>15</v>
      </c>
      <c r="D2953" t="s">
        <v>25</v>
      </c>
      <c r="E2953" t="s">
        <v>17</v>
      </c>
      <c r="F2953" s="1">
        <v>42883</v>
      </c>
      <c r="G2953" s="1">
        <v>32800</v>
      </c>
      <c r="H2953">
        <v>73611</v>
      </c>
      <c r="I2953">
        <v>8173</v>
      </c>
      <c r="J2953">
        <v>62</v>
      </c>
      <c r="K2953">
        <v>56</v>
      </c>
      <c r="L2953" t="s">
        <v>53</v>
      </c>
      <c r="M2953">
        <v>119</v>
      </c>
      <c r="N2953">
        <f>Table1[[#This Row],[Basic Salary]]+Table1[[#This Row],[Bonus]]</f>
        <v>81784</v>
      </c>
      <c r="O2953" s="2">
        <f>Table1[[#This Row],[Bonus]]/Table1[[#This Row],[Basic Salary]]</f>
        <v>0.11102960155411555</v>
      </c>
      <c r="P2953">
        <f ca="1">DATEDIF(Table1[[#This Row],[Date of Birth]],TODAY(),"Y")</f>
        <v>36</v>
      </c>
      <c r="Q2953">
        <f ca="1">DATEDIF(Table1[[#This Row],[Joining Date]],TODAY(),"Y")</f>
        <v>9</v>
      </c>
      <c r="R2953" t="str">
        <f ca="1">IF(YEAR(Table1[[#This Row],[Joining Date]])=YEAR(TODAY()),"Yes","No")</f>
        <v>No</v>
      </c>
      <c r="S2953" t="str">
        <f ca="1">IF(Table1[[#This Row],[Experience]]&gt;5,"Yes","No")</f>
        <v>Yes</v>
      </c>
      <c r="T2953" t="str">
        <f>TEXT(Table1[[#This Row],[Joining Date]],"mmmm")</f>
        <v>May</v>
      </c>
      <c r="U2953" t="str">
        <f>TEXT(Table1[[#This Row],[Joining Date]],"yyyy")</f>
        <v>2017</v>
      </c>
      <c r="V2953" s="5">
        <f ca="1">TODAY()-Table1[[#This Row],[Joining Date]]</f>
        <v>3356</v>
      </c>
      <c r="W2953" t="str">
        <f>LEFT(Table1[[#This Row],[Employee Name]],FIND(" ",Table1[[#This Row],[Employee Name]])-1)</f>
        <v>Ishita</v>
      </c>
      <c r="X2953" t="str">
        <f>RIGHT(Table1[[#This Row],[Employee Name]],LEN(Table1[[#This Row],[Employee Name]])-FIND(" ",Table1[[#This Row],[Employee Name]]))</f>
        <v>Roy</v>
      </c>
      <c r="Y2953" t="str">
        <f>Table1[[#This Row],[Department]]&amp;"-"&amp;Table1[[#This Row],[Employee ID]]</f>
        <v>Finance-E01768</v>
      </c>
      <c r="Z2953" t="str">
        <f>LEFT(Table1[[#This Row],[Department]],3)</f>
        <v>Fin</v>
      </c>
      <c r="AA2953" t="str">
        <f>_xlfn.XLOOKUP(Table1[[#This Row],[Manager ID]],MANAGERS!A:A,MANAGERS!B:B)</f>
        <v>Manager_19</v>
      </c>
      <c r="AB2953" t="str" cm="1">
        <f t="array" ref="AB2953">_xlfn.XLOOKUP(Table1[[#This Row],[Manager ID]],Table2[[#All],[Manager ID]],Table2[[#All],[Department Head]])</f>
        <v>Support</v>
      </c>
      <c r="AC2953" s="2">
        <f>_xlfn.XLOOKUP(Table1[[#This Row],[City]],L:L,O:O)</f>
        <v>0.23685887225230964</v>
      </c>
      <c r="AD2953" t="str" cm="1">
        <f t="array" ref="AD2953">_xlfn.IFS(Table1[[#This Row],[Performance Score]]&gt;=90,"Excellent",Table1[[#This Row],[Performance Score]]&gt;=75,"Good",Table1[[#This Row],[Performance Score]]&gt;=60,"Average",Table1[[#This Row],[Performance Score]]&lt;=60,"Need Improvement")</f>
        <v>Need Improvement</v>
      </c>
      <c r="AE2953" t="str">
        <f>IF(AND(Table1[[#This Row],[Attendance %]]&gt;=80,(Table1[[#This Row],[Performance Score]]&gt;=80)),"Eligible","Not Eligible")</f>
        <v>Not Eligible</v>
      </c>
      <c r="AF2953" t="str">
        <f>IF(Table1[[#This Row],[Performance Score]]&gt;=80,"High Performer","Low Performer")</f>
        <v>Low Performer</v>
      </c>
      <c r="AG2953" t="str" cm="1">
        <f t="array" aca="1" ref="AG2953" ca="1">_xlfn.IFS(Table1[[#This Row],[Experience]]&lt;=3,"Junior",Table1[[#This Row],[Experience]]&lt;=7,"Mid Level",Table1[[#This Row],[Experience]]&gt;=7,"Senior")</f>
        <v>Senior</v>
      </c>
      <c r="AH2953" t="str">
        <f>IF(Table1[[#This Row],[Attendance %]]&gt;75,"OK","Below 75")</f>
        <v>Below 75</v>
      </c>
      <c r="AI2953" t="b">
        <f>ISBLANK(Table1[[#This Row],[Employee ID]])</f>
        <v>0</v>
      </c>
      <c r="AJ2953" t="b">
        <f>ISNUMBER(Table1[[#This Row],[Total Salary  ]])</f>
        <v>1</v>
      </c>
      <c r="AK2953" t="str">
        <f>IFERROR(_xlfn.XLOOKUP(Table1[[#This Row],[Manager ID]],MANAGERS!A:A,MANAGERS!B:B),"Not Found")</f>
        <v>Manager_19</v>
      </c>
    </row>
    <row r="2954" spans="1:37" x14ac:dyDescent="0.2">
      <c r="A2954" t="s">
        <v>1483</v>
      </c>
      <c r="B2954" t="s">
        <v>129</v>
      </c>
      <c r="C2954" t="s">
        <v>21</v>
      </c>
      <c r="D2954" t="s">
        <v>43</v>
      </c>
      <c r="E2954" t="s">
        <v>30</v>
      </c>
      <c r="F2954" s="1">
        <v>42031</v>
      </c>
      <c r="G2954" s="1">
        <v>39439</v>
      </c>
      <c r="H2954">
        <v>76111</v>
      </c>
      <c r="I2954">
        <v>5618</v>
      </c>
      <c r="J2954">
        <v>60</v>
      </c>
      <c r="K2954">
        <v>54</v>
      </c>
      <c r="L2954" t="s">
        <v>31</v>
      </c>
      <c r="M2954">
        <v>114</v>
      </c>
      <c r="N2954">
        <f>Table1[[#This Row],[Basic Salary]]+Table1[[#This Row],[Bonus]]</f>
        <v>81729</v>
      </c>
      <c r="O2954" s="2">
        <f>Table1[[#This Row],[Bonus]]/Table1[[#This Row],[Basic Salary]]</f>
        <v>7.3813246442695532E-2</v>
      </c>
      <c r="P2954">
        <f ca="1">DATEDIF(Table1[[#This Row],[Date of Birth]],TODAY(),"Y")</f>
        <v>18</v>
      </c>
      <c r="Q2954">
        <f ca="1">DATEDIF(Table1[[#This Row],[Joining Date]],TODAY(),"Y")</f>
        <v>11</v>
      </c>
      <c r="R2954" t="str">
        <f ca="1">IF(YEAR(Table1[[#This Row],[Joining Date]])=YEAR(TODAY()),"Yes","No")</f>
        <v>No</v>
      </c>
      <c r="S2954" t="str">
        <f ca="1">IF(Table1[[#This Row],[Experience]]&gt;5,"Yes","No")</f>
        <v>Yes</v>
      </c>
      <c r="T2954" t="str">
        <f>TEXT(Table1[[#This Row],[Joining Date]],"mmmm")</f>
        <v>January</v>
      </c>
      <c r="U2954" t="str">
        <f>TEXT(Table1[[#This Row],[Joining Date]],"yyyy")</f>
        <v>2015</v>
      </c>
      <c r="V2954" s="5">
        <f ca="1">TODAY()-Table1[[#This Row],[Joining Date]]</f>
        <v>4208</v>
      </c>
      <c r="W2954" t="str">
        <f>LEFT(Table1[[#This Row],[Employee Name]],FIND(" ",Table1[[#This Row],[Employee Name]])-1)</f>
        <v>Aarav</v>
      </c>
      <c r="X2954" t="str">
        <f>RIGHT(Table1[[#This Row],[Employee Name]],LEN(Table1[[#This Row],[Employee Name]])-FIND(" ",Table1[[#This Row],[Employee Name]]))</f>
        <v>Sharma</v>
      </c>
      <c r="Y2954" t="str">
        <f>Table1[[#This Row],[Department]]&amp;"-"&amp;Table1[[#This Row],[Employee ID]]</f>
        <v>Operations-E01427</v>
      </c>
      <c r="Z2954" t="str">
        <f>LEFT(Table1[[#This Row],[Department]],3)</f>
        <v>Ope</v>
      </c>
      <c r="AA2954" t="str">
        <f>_xlfn.XLOOKUP(Table1[[#This Row],[Manager ID]],MANAGERS!A:A,MANAGERS!B:B)</f>
        <v>Manager_14</v>
      </c>
      <c r="AB2954" t="str" cm="1">
        <f t="array" ref="AB2954">_xlfn.XLOOKUP(Table1[[#This Row],[Manager ID]],Table2[[#All],[Manager ID]],Table2[[#All],[Department Head]])</f>
        <v>Marketing</v>
      </c>
      <c r="AC2954" s="2">
        <f>_xlfn.XLOOKUP(Table1[[#This Row],[City]],L:L,O:O)</f>
        <v>0.241864189087755</v>
      </c>
      <c r="AD2954" t="str" cm="1">
        <f t="array" ref="AD2954">_xlfn.IFS(Table1[[#This Row],[Performance Score]]&gt;=90,"Excellent",Table1[[#This Row],[Performance Score]]&gt;=75,"Good",Table1[[#This Row],[Performance Score]]&gt;=60,"Average",Table1[[#This Row],[Performance Score]]&lt;=60,"Need Improvement")</f>
        <v>Need Improvement</v>
      </c>
      <c r="AE2954" t="str">
        <f>IF(AND(Table1[[#This Row],[Attendance %]]&gt;=80,(Table1[[#This Row],[Performance Score]]&gt;=80)),"Eligible","Not Eligible")</f>
        <v>Not Eligible</v>
      </c>
      <c r="AF2954" t="str">
        <f>IF(Table1[[#This Row],[Performance Score]]&gt;=80,"High Performer","Low Performer")</f>
        <v>Low Performer</v>
      </c>
      <c r="AG2954" t="str" cm="1">
        <f t="array" aca="1" ref="AG2954" ca="1">_xlfn.IFS(Table1[[#This Row],[Experience]]&lt;=3,"Junior",Table1[[#This Row],[Experience]]&lt;=7,"Mid Level",Table1[[#This Row],[Experience]]&gt;=7,"Senior")</f>
        <v>Senior</v>
      </c>
      <c r="AH2954" t="str">
        <f>IF(Table1[[#This Row],[Attendance %]]&gt;75,"OK","Below 75")</f>
        <v>Below 75</v>
      </c>
      <c r="AI2954" t="b">
        <f>ISBLANK(Table1[[#This Row],[Employee ID]])</f>
        <v>0</v>
      </c>
      <c r="AJ2954" t="b">
        <f>ISNUMBER(Table1[[#This Row],[Total Salary  ]])</f>
        <v>1</v>
      </c>
      <c r="AK2954" t="str">
        <f>IFERROR(_xlfn.XLOOKUP(Table1[[#This Row],[Manager ID]],MANAGERS!A:A,MANAGERS!B:B),"Not Found")</f>
        <v>Manager_14</v>
      </c>
    </row>
    <row r="2955" spans="1:37" x14ac:dyDescent="0.2">
      <c r="A2955" t="s">
        <v>4196</v>
      </c>
      <c r="B2955" t="s">
        <v>129</v>
      </c>
      <c r="C2955" t="s">
        <v>21</v>
      </c>
      <c r="D2955" t="s">
        <v>43</v>
      </c>
      <c r="E2955" t="s">
        <v>30</v>
      </c>
      <c r="F2955" s="1">
        <v>42675</v>
      </c>
      <c r="G2955" s="1">
        <v>38195</v>
      </c>
      <c r="H2955">
        <v>63169</v>
      </c>
      <c r="I2955">
        <v>18528</v>
      </c>
      <c r="J2955">
        <v>91</v>
      </c>
      <c r="K2955">
        <v>68</v>
      </c>
      <c r="L2955" t="s">
        <v>53</v>
      </c>
      <c r="M2955">
        <v>108</v>
      </c>
      <c r="N2955">
        <f>Table1[[#This Row],[Basic Salary]]+Table1[[#This Row],[Bonus]]</f>
        <v>81697</v>
      </c>
      <c r="O2955" s="2">
        <f>Table1[[#This Row],[Bonus]]/Table1[[#This Row],[Basic Salary]]</f>
        <v>0.2933084266016559</v>
      </c>
      <c r="P2955">
        <f ca="1">DATEDIF(Table1[[#This Row],[Date of Birth]],TODAY(),"Y")</f>
        <v>22</v>
      </c>
      <c r="Q2955">
        <f ca="1">DATEDIF(Table1[[#This Row],[Joining Date]],TODAY(),"Y")</f>
        <v>9</v>
      </c>
      <c r="R2955" t="str">
        <f ca="1">IF(YEAR(Table1[[#This Row],[Joining Date]])=YEAR(TODAY()),"Yes","No")</f>
        <v>No</v>
      </c>
      <c r="S2955" t="str">
        <f ca="1">IF(Table1[[#This Row],[Experience]]&gt;5,"Yes","No")</f>
        <v>Yes</v>
      </c>
      <c r="T2955" t="str">
        <f>TEXT(Table1[[#This Row],[Joining Date]],"mmmm")</f>
        <v>November</v>
      </c>
      <c r="U2955" t="str">
        <f>TEXT(Table1[[#This Row],[Joining Date]],"yyyy")</f>
        <v>2016</v>
      </c>
      <c r="V2955" s="5">
        <f ca="1">TODAY()-Table1[[#This Row],[Joining Date]]</f>
        <v>3564</v>
      </c>
      <c r="W2955" t="str">
        <f>LEFT(Table1[[#This Row],[Employee Name]],FIND(" ",Table1[[#This Row],[Employee Name]])-1)</f>
        <v>Aarav</v>
      </c>
      <c r="X2955" t="str">
        <f>RIGHT(Table1[[#This Row],[Employee Name]],LEN(Table1[[#This Row],[Employee Name]])-FIND(" ",Table1[[#This Row],[Employee Name]]))</f>
        <v>Sharma</v>
      </c>
      <c r="Y2955" t="str">
        <f>Table1[[#This Row],[Department]]&amp;"-"&amp;Table1[[#This Row],[Employee ID]]</f>
        <v>Operations-E04140</v>
      </c>
      <c r="Z2955" t="str">
        <f>LEFT(Table1[[#This Row],[Department]],3)</f>
        <v>Ope</v>
      </c>
      <c r="AA2955" t="str">
        <f>_xlfn.XLOOKUP(Table1[[#This Row],[Manager ID]],MANAGERS!A:A,MANAGERS!B:B)</f>
        <v>Manager_8</v>
      </c>
      <c r="AB2955" t="str" cm="1">
        <f t="array" ref="AB2955">_xlfn.XLOOKUP(Table1[[#This Row],[Manager ID]],Table2[[#All],[Manager ID]],Table2[[#All],[Department Head]])</f>
        <v>Sales</v>
      </c>
      <c r="AC2955" s="2">
        <f>_xlfn.XLOOKUP(Table1[[#This Row],[City]],L:L,O:O)</f>
        <v>0.23685887225230964</v>
      </c>
      <c r="AD2955" t="str" cm="1">
        <f t="array" ref="AD2955">_xlfn.IFS(Table1[[#This Row],[Performance Score]]&gt;=90,"Excellent",Table1[[#This Row],[Performance Score]]&gt;=75,"Good",Table1[[#This Row],[Performance Score]]&gt;=60,"Average",Table1[[#This Row],[Performance Score]]&lt;=60,"Need Improvement")</f>
        <v>Average</v>
      </c>
      <c r="AE2955" t="str">
        <f>IF(AND(Table1[[#This Row],[Attendance %]]&gt;=80,(Table1[[#This Row],[Performance Score]]&gt;=80)),"Eligible","Not Eligible")</f>
        <v>Not Eligible</v>
      </c>
      <c r="AF2955" t="str">
        <f>IF(Table1[[#This Row],[Performance Score]]&gt;=80,"High Performer","Low Performer")</f>
        <v>Low Performer</v>
      </c>
      <c r="AG2955" t="str" cm="1">
        <f t="array" aca="1" ref="AG2955" ca="1">_xlfn.IFS(Table1[[#This Row],[Experience]]&lt;=3,"Junior",Table1[[#This Row],[Experience]]&lt;=7,"Mid Level",Table1[[#This Row],[Experience]]&gt;=7,"Senior")</f>
        <v>Senior</v>
      </c>
      <c r="AH2955" t="str">
        <f>IF(Table1[[#This Row],[Attendance %]]&gt;75,"OK","Below 75")</f>
        <v>OK</v>
      </c>
      <c r="AI2955" t="b">
        <f>ISBLANK(Table1[[#This Row],[Employee ID]])</f>
        <v>0</v>
      </c>
      <c r="AJ2955" t="b">
        <f>ISNUMBER(Table1[[#This Row],[Total Salary  ]])</f>
        <v>1</v>
      </c>
      <c r="AK2955" t="str">
        <f>IFERROR(_xlfn.XLOOKUP(Table1[[#This Row],[Manager ID]],MANAGERS!A:A,MANAGERS!B:B),"Not Found")</f>
        <v>Manager_8</v>
      </c>
    </row>
    <row r="2956" spans="1:37" x14ac:dyDescent="0.2">
      <c r="A2956" t="s">
        <v>3944</v>
      </c>
      <c r="B2956" t="s">
        <v>85</v>
      </c>
      <c r="C2956" t="s">
        <v>15</v>
      </c>
      <c r="D2956" t="s">
        <v>40</v>
      </c>
      <c r="E2956" t="s">
        <v>65</v>
      </c>
      <c r="F2956" s="1">
        <v>43241</v>
      </c>
      <c r="G2956" s="1">
        <v>34698</v>
      </c>
      <c r="H2956">
        <v>67380</v>
      </c>
      <c r="I2956">
        <v>14300</v>
      </c>
      <c r="J2956">
        <v>86</v>
      </c>
      <c r="K2956">
        <v>50</v>
      </c>
      <c r="L2956" t="s">
        <v>53</v>
      </c>
      <c r="M2956">
        <v>106</v>
      </c>
      <c r="N2956">
        <f>Table1[[#This Row],[Basic Salary]]+Table1[[#This Row],[Bonus]]</f>
        <v>81680</v>
      </c>
      <c r="O2956" s="2">
        <f>Table1[[#This Row],[Bonus]]/Table1[[#This Row],[Basic Salary]]</f>
        <v>0.21222914811516772</v>
      </c>
      <c r="P2956">
        <f ca="1">DATEDIF(Table1[[#This Row],[Date of Birth]],TODAY(),"Y")</f>
        <v>31</v>
      </c>
      <c r="Q2956">
        <f ca="1">DATEDIF(Table1[[#This Row],[Joining Date]],TODAY(),"Y")</f>
        <v>8</v>
      </c>
      <c r="R2956" t="str">
        <f ca="1">IF(YEAR(Table1[[#This Row],[Joining Date]])=YEAR(TODAY()),"Yes","No")</f>
        <v>No</v>
      </c>
      <c r="S2956" t="str">
        <f ca="1">IF(Table1[[#This Row],[Experience]]&gt;5,"Yes","No")</f>
        <v>Yes</v>
      </c>
      <c r="T2956" t="str">
        <f>TEXT(Table1[[#This Row],[Joining Date]],"mmmm")</f>
        <v>May</v>
      </c>
      <c r="U2956" t="str">
        <f>TEXT(Table1[[#This Row],[Joining Date]],"yyyy")</f>
        <v>2018</v>
      </c>
      <c r="V2956" s="5">
        <f ca="1">TODAY()-Table1[[#This Row],[Joining Date]]</f>
        <v>2998</v>
      </c>
      <c r="W2956" t="str">
        <f>LEFT(Table1[[#This Row],[Employee Name]],FIND(" ",Table1[[#This Row],[Employee Name]])-1)</f>
        <v>Pooja</v>
      </c>
      <c r="X2956" t="str">
        <f>RIGHT(Table1[[#This Row],[Employee Name]],LEN(Table1[[#This Row],[Employee Name]])-FIND(" ",Table1[[#This Row],[Employee Name]]))</f>
        <v>Das</v>
      </c>
      <c r="Y2956" t="str">
        <f>Table1[[#This Row],[Department]]&amp;"-"&amp;Table1[[#This Row],[Employee ID]]</f>
        <v>IT-E03888</v>
      </c>
      <c r="Z2956" t="str">
        <f>LEFT(Table1[[#This Row],[Department]],3)</f>
        <v>IT</v>
      </c>
      <c r="AA2956" t="str">
        <f>_xlfn.XLOOKUP(Table1[[#This Row],[Manager ID]],MANAGERS!A:A,MANAGERS!B:B)</f>
        <v>Manager_6</v>
      </c>
      <c r="AB2956" t="str" cm="1">
        <f t="array" ref="AB2956">_xlfn.XLOOKUP(Table1[[#This Row],[Manager ID]],Table2[[#All],[Manager ID]],Table2[[#All],[Department Head]])</f>
        <v>HR</v>
      </c>
      <c r="AC2956" s="2">
        <f>_xlfn.XLOOKUP(Table1[[#This Row],[City]],L:L,O:O)</f>
        <v>0.23685887225230964</v>
      </c>
      <c r="AD2956" t="str" cm="1">
        <f t="array" ref="AD2956">_xlfn.IFS(Table1[[#This Row],[Performance Score]]&gt;=90,"Excellent",Table1[[#This Row],[Performance Score]]&gt;=75,"Good",Table1[[#This Row],[Performance Score]]&gt;=60,"Average",Table1[[#This Row],[Performance Score]]&lt;=60,"Need Improvement")</f>
        <v>Need Improvement</v>
      </c>
      <c r="AE2956" t="str">
        <f>IF(AND(Table1[[#This Row],[Attendance %]]&gt;=80,(Table1[[#This Row],[Performance Score]]&gt;=80)),"Eligible","Not Eligible")</f>
        <v>Not Eligible</v>
      </c>
      <c r="AF2956" t="str">
        <f>IF(Table1[[#This Row],[Performance Score]]&gt;=80,"High Performer","Low Performer")</f>
        <v>Low Performer</v>
      </c>
      <c r="AG2956" t="str" cm="1">
        <f t="array" aca="1" ref="AG2956" ca="1">_xlfn.IFS(Table1[[#This Row],[Experience]]&lt;=3,"Junior",Table1[[#This Row],[Experience]]&lt;=7,"Mid Level",Table1[[#This Row],[Experience]]&gt;=7,"Senior")</f>
        <v>Senior</v>
      </c>
      <c r="AH2956" t="str">
        <f>IF(Table1[[#This Row],[Attendance %]]&gt;75,"OK","Below 75")</f>
        <v>OK</v>
      </c>
      <c r="AI2956" t="b">
        <f>ISBLANK(Table1[[#This Row],[Employee ID]])</f>
        <v>0</v>
      </c>
      <c r="AJ2956" t="b">
        <f>ISNUMBER(Table1[[#This Row],[Total Salary  ]])</f>
        <v>1</v>
      </c>
      <c r="AK2956" t="str">
        <f>IFERROR(_xlfn.XLOOKUP(Table1[[#This Row],[Manager ID]],MANAGERS!A:A,MANAGERS!B:B),"Not Found")</f>
        <v>Manager_6</v>
      </c>
    </row>
    <row r="2957" spans="1:37" x14ac:dyDescent="0.2">
      <c r="A2957" t="s">
        <v>3389</v>
      </c>
      <c r="B2957" t="s">
        <v>60</v>
      </c>
      <c r="C2957" t="s">
        <v>15</v>
      </c>
      <c r="D2957" t="s">
        <v>40</v>
      </c>
      <c r="E2957" t="s">
        <v>17</v>
      </c>
      <c r="F2957" s="1">
        <v>43660</v>
      </c>
      <c r="G2957" s="1">
        <v>34922</v>
      </c>
      <c r="H2957">
        <v>53107</v>
      </c>
      <c r="I2957">
        <v>28571</v>
      </c>
      <c r="J2957">
        <v>84</v>
      </c>
      <c r="K2957">
        <v>85</v>
      </c>
      <c r="L2957" t="s">
        <v>53</v>
      </c>
      <c r="M2957">
        <v>120</v>
      </c>
      <c r="N2957">
        <f>Table1[[#This Row],[Basic Salary]]+Table1[[#This Row],[Bonus]]</f>
        <v>81678</v>
      </c>
      <c r="O2957" s="2">
        <f>Table1[[#This Row],[Bonus]]/Table1[[#This Row],[Basic Salary]]</f>
        <v>0.53798934227126372</v>
      </c>
      <c r="P2957">
        <f ca="1">DATEDIF(Table1[[#This Row],[Date of Birth]],TODAY(),"Y")</f>
        <v>30</v>
      </c>
      <c r="Q2957">
        <f ca="1">DATEDIF(Table1[[#This Row],[Joining Date]],TODAY(),"Y")</f>
        <v>7</v>
      </c>
      <c r="R2957" t="str">
        <f ca="1">IF(YEAR(Table1[[#This Row],[Joining Date]])=YEAR(TODAY()),"Yes","No")</f>
        <v>No</v>
      </c>
      <c r="S2957" t="str">
        <f ca="1">IF(Table1[[#This Row],[Experience]]&gt;5,"Yes","No")</f>
        <v>Yes</v>
      </c>
      <c r="T2957" t="str">
        <f>TEXT(Table1[[#This Row],[Joining Date]],"mmmm")</f>
        <v>July</v>
      </c>
      <c r="U2957" t="str">
        <f>TEXT(Table1[[#This Row],[Joining Date]],"yyyy")</f>
        <v>2019</v>
      </c>
      <c r="V2957" s="5">
        <f ca="1">TODAY()-Table1[[#This Row],[Joining Date]]</f>
        <v>2579</v>
      </c>
      <c r="W2957" t="str">
        <f>LEFT(Table1[[#This Row],[Employee Name]],FIND(" ",Table1[[#This Row],[Employee Name]])-1)</f>
        <v>Gayathri</v>
      </c>
      <c r="X2957" t="str">
        <f>RIGHT(Table1[[#This Row],[Employee Name]],LEN(Table1[[#This Row],[Employee Name]])-FIND(" ",Table1[[#This Row],[Employee Name]]))</f>
        <v>Iyer</v>
      </c>
      <c r="Y2957" t="str">
        <f>Table1[[#This Row],[Department]]&amp;"-"&amp;Table1[[#This Row],[Employee ID]]</f>
        <v>IT-E03333</v>
      </c>
      <c r="Z2957" t="str">
        <f>LEFT(Table1[[#This Row],[Department]],3)</f>
        <v>IT</v>
      </c>
      <c r="AA2957" t="str">
        <f>_xlfn.XLOOKUP(Table1[[#This Row],[Manager ID]],MANAGERS!A:A,MANAGERS!B:B)</f>
        <v>Manager_20</v>
      </c>
      <c r="AB2957" t="str" cm="1">
        <f t="array" ref="AB2957">_xlfn.XLOOKUP(Table1[[#This Row],[Manager ID]],Table2[[#All],[Manager ID]],Table2[[#All],[Department Head]])</f>
        <v>Operations</v>
      </c>
      <c r="AC2957" s="2">
        <f>_xlfn.XLOOKUP(Table1[[#This Row],[City]],L:L,O:O)</f>
        <v>0.23685887225230964</v>
      </c>
      <c r="AD2957" t="str" cm="1">
        <f t="array" ref="AD2957">_xlfn.IFS(Table1[[#This Row],[Performance Score]]&gt;=90,"Excellent",Table1[[#This Row],[Performance Score]]&gt;=75,"Good",Table1[[#This Row],[Performance Score]]&gt;=60,"Average",Table1[[#This Row],[Performance Score]]&lt;=60,"Need Improvement")</f>
        <v>Good</v>
      </c>
      <c r="AE2957" t="str">
        <f>IF(AND(Table1[[#This Row],[Attendance %]]&gt;=80,(Table1[[#This Row],[Performance Score]]&gt;=80)),"Eligible","Not Eligible")</f>
        <v>Eligible</v>
      </c>
      <c r="AF2957" t="str">
        <f>IF(Table1[[#This Row],[Performance Score]]&gt;=80,"High Performer","Low Performer")</f>
        <v>High Performer</v>
      </c>
      <c r="AG2957" t="str" cm="1">
        <f t="array" aca="1" ref="AG2957" ca="1">_xlfn.IFS(Table1[[#This Row],[Experience]]&lt;=3,"Junior",Table1[[#This Row],[Experience]]&lt;=7,"Mid Level",Table1[[#This Row],[Experience]]&gt;=7,"Senior")</f>
        <v>Mid Level</v>
      </c>
      <c r="AH2957" t="str">
        <f>IF(Table1[[#This Row],[Attendance %]]&gt;75,"OK","Below 75")</f>
        <v>OK</v>
      </c>
      <c r="AI2957" t="b">
        <f>ISBLANK(Table1[[#This Row],[Employee ID]])</f>
        <v>0</v>
      </c>
      <c r="AJ2957" t="b">
        <f>ISNUMBER(Table1[[#This Row],[Total Salary  ]])</f>
        <v>1</v>
      </c>
      <c r="AK2957" t="str">
        <f>IFERROR(_xlfn.XLOOKUP(Table1[[#This Row],[Manager ID]],MANAGERS!A:A,MANAGERS!B:B),"Not Found")</f>
        <v>Manager_20</v>
      </c>
    </row>
    <row r="2958" spans="1:37" x14ac:dyDescent="0.2">
      <c r="A2958" t="s">
        <v>304</v>
      </c>
      <c r="B2958" t="s">
        <v>77</v>
      </c>
      <c r="C2958" t="s">
        <v>21</v>
      </c>
      <c r="D2958" t="s">
        <v>33</v>
      </c>
      <c r="E2958" t="s">
        <v>22</v>
      </c>
      <c r="F2958" s="1">
        <v>45782</v>
      </c>
      <c r="G2958" s="1">
        <v>36590</v>
      </c>
      <c r="H2958">
        <v>73637</v>
      </c>
      <c r="I2958">
        <v>8029</v>
      </c>
      <c r="J2958">
        <v>94</v>
      </c>
      <c r="K2958">
        <v>86</v>
      </c>
      <c r="L2958" t="s">
        <v>34</v>
      </c>
      <c r="M2958">
        <v>107</v>
      </c>
      <c r="N2958">
        <f>Table1[[#This Row],[Basic Salary]]+Table1[[#This Row],[Bonus]]</f>
        <v>81666</v>
      </c>
      <c r="O2958" s="2">
        <f>Table1[[#This Row],[Bonus]]/Table1[[#This Row],[Basic Salary]]</f>
        <v>0.10903486019256624</v>
      </c>
      <c r="P2958">
        <f ca="1">DATEDIF(Table1[[#This Row],[Date of Birth]],TODAY(),"Y")</f>
        <v>26</v>
      </c>
      <c r="Q2958">
        <f ca="1">DATEDIF(Table1[[#This Row],[Joining Date]],TODAY(),"Y")</f>
        <v>1</v>
      </c>
      <c r="R2958" t="str">
        <f ca="1">IF(YEAR(Table1[[#This Row],[Joining Date]])=YEAR(TODAY()),"Yes","No")</f>
        <v>No</v>
      </c>
      <c r="S2958" t="str">
        <f ca="1">IF(Table1[[#This Row],[Experience]]&gt;5,"Yes","No")</f>
        <v>No</v>
      </c>
      <c r="T2958" t="str">
        <f>TEXT(Table1[[#This Row],[Joining Date]],"mmmm")</f>
        <v>May</v>
      </c>
      <c r="U2958" t="str">
        <f>TEXT(Table1[[#This Row],[Joining Date]],"yyyy")</f>
        <v>2025</v>
      </c>
      <c r="V2958" s="5">
        <f ca="1">TODAY()-Table1[[#This Row],[Joining Date]]</f>
        <v>457</v>
      </c>
      <c r="W2958" t="str">
        <f>LEFT(Table1[[#This Row],[Employee Name]],FIND(" ",Table1[[#This Row],[Employee Name]])-1)</f>
        <v>Rohan</v>
      </c>
      <c r="X2958" t="str">
        <f>RIGHT(Table1[[#This Row],[Employee Name]],LEN(Table1[[#This Row],[Employee Name]])-FIND(" ",Table1[[#This Row],[Employee Name]]))</f>
        <v>Gupta</v>
      </c>
      <c r="Y2958" t="str">
        <f>Table1[[#This Row],[Department]]&amp;"-"&amp;Table1[[#This Row],[Employee ID]]</f>
        <v>Marketing-E00248</v>
      </c>
      <c r="Z2958" t="str">
        <f>LEFT(Table1[[#This Row],[Department]],3)</f>
        <v>Mar</v>
      </c>
      <c r="AA2958" t="str">
        <f>_xlfn.XLOOKUP(Table1[[#This Row],[Manager ID]],MANAGERS!A:A,MANAGERS!B:B)</f>
        <v>Manager_7</v>
      </c>
      <c r="AB2958" t="str" cm="1">
        <f t="array" ref="AB2958">_xlfn.XLOOKUP(Table1[[#This Row],[Manager ID]],Table2[[#All],[Manager ID]],Table2[[#All],[Department Head]])</f>
        <v>Operations</v>
      </c>
      <c r="AC2958" s="2">
        <f>_xlfn.XLOOKUP(Table1[[#This Row],[City]],L:L,O:O)</f>
        <v>0.24030340748661314</v>
      </c>
      <c r="AD2958" t="str" cm="1">
        <f t="array" ref="AD2958">_xlfn.IFS(Table1[[#This Row],[Performance Score]]&gt;=90,"Excellent",Table1[[#This Row],[Performance Score]]&gt;=75,"Good",Table1[[#This Row],[Performance Score]]&gt;=60,"Average",Table1[[#This Row],[Performance Score]]&lt;=60,"Need Improvement")</f>
        <v>Good</v>
      </c>
      <c r="AE2958" t="str">
        <f>IF(AND(Table1[[#This Row],[Attendance %]]&gt;=80,(Table1[[#This Row],[Performance Score]]&gt;=80)),"Eligible","Not Eligible")</f>
        <v>Eligible</v>
      </c>
      <c r="AF2958" t="str">
        <f>IF(Table1[[#This Row],[Performance Score]]&gt;=80,"High Performer","Low Performer")</f>
        <v>High Performer</v>
      </c>
      <c r="AG2958" t="str" cm="1">
        <f t="array" aca="1" ref="AG2958" ca="1">_xlfn.IFS(Table1[[#This Row],[Experience]]&lt;=3,"Junior",Table1[[#This Row],[Experience]]&lt;=7,"Mid Level",Table1[[#This Row],[Experience]]&gt;=7,"Senior")</f>
        <v>Junior</v>
      </c>
      <c r="AH2958" t="str">
        <f>IF(Table1[[#This Row],[Attendance %]]&gt;75,"OK","Below 75")</f>
        <v>OK</v>
      </c>
      <c r="AI2958" t="b">
        <f>ISBLANK(Table1[[#This Row],[Employee ID]])</f>
        <v>0</v>
      </c>
      <c r="AJ2958" t="b">
        <f>ISNUMBER(Table1[[#This Row],[Total Salary  ]])</f>
        <v>1</v>
      </c>
      <c r="AK2958" t="str">
        <f>IFERROR(_xlfn.XLOOKUP(Table1[[#This Row],[Manager ID]],MANAGERS!A:A,MANAGERS!B:B),"Not Found")</f>
        <v>Manager_7</v>
      </c>
    </row>
    <row r="2959" spans="1:37" x14ac:dyDescent="0.2">
      <c r="A2959" t="s">
        <v>2893</v>
      </c>
      <c r="B2959" t="s">
        <v>71</v>
      </c>
      <c r="C2959" t="s">
        <v>21</v>
      </c>
      <c r="D2959" t="s">
        <v>33</v>
      </c>
      <c r="E2959" t="s">
        <v>22</v>
      </c>
      <c r="F2959" s="1">
        <v>45341</v>
      </c>
      <c r="G2959" s="1">
        <v>35575</v>
      </c>
      <c r="H2959">
        <v>71281</v>
      </c>
      <c r="I2959">
        <v>10363</v>
      </c>
      <c r="J2959">
        <v>87</v>
      </c>
      <c r="K2959">
        <v>65</v>
      </c>
      <c r="L2959" t="s">
        <v>31</v>
      </c>
      <c r="M2959">
        <v>106</v>
      </c>
      <c r="N2959">
        <f>Table1[[#This Row],[Basic Salary]]+Table1[[#This Row],[Bonus]]</f>
        <v>81644</v>
      </c>
      <c r="O2959" s="2">
        <f>Table1[[#This Row],[Bonus]]/Table1[[#This Row],[Basic Salary]]</f>
        <v>0.14538235995566842</v>
      </c>
      <c r="P2959">
        <f ca="1">DATEDIF(Table1[[#This Row],[Date of Birth]],TODAY(),"Y")</f>
        <v>29</v>
      </c>
      <c r="Q2959">
        <f ca="1">DATEDIF(Table1[[#This Row],[Joining Date]],TODAY(),"Y")</f>
        <v>2</v>
      </c>
      <c r="R2959" t="str">
        <f ca="1">IF(YEAR(Table1[[#This Row],[Joining Date]])=YEAR(TODAY()),"Yes","No")</f>
        <v>No</v>
      </c>
      <c r="S2959" t="str">
        <f ca="1">IF(Table1[[#This Row],[Experience]]&gt;5,"Yes","No")</f>
        <v>No</v>
      </c>
      <c r="T2959" t="str">
        <f>TEXT(Table1[[#This Row],[Joining Date]],"mmmm")</f>
        <v>February</v>
      </c>
      <c r="U2959" t="str">
        <f>TEXT(Table1[[#This Row],[Joining Date]],"yyyy")</f>
        <v>2024</v>
      </c>
      <c r="V2959" s="5">
        <f ca="1">TODAY()-Table1[[#This Row],[Joining Date]]</f>
        <v>898</v>
      </c>
      <c r="W2959" t="str">
        <f>LEFT(Table1[[#This Row],[Employee Name]],FIND(" ",Table1[[#This Row],[Employee Name]])-1)</f>
        <v>Sneha</v>
      </c>
      <c r="X2959" t="str">
        <f>RIGHT(Table1[[#This Row],[Employee Name]],LEN(Table1[[#This Row],[Employee Name]])-FIND(" ",Table1[[#This Row],[Employee Name]]))</f>
        <v>Iyer</v>
      </c>
      <c r="Y2959" t="str">
        <f>Table1[[#This Row],[Department]]&amp;"-"&amp;Table1[[#This Row],[Employee ID]]</f>
        <v>Marketing-E02837</v>
      </c>
      <c r="Z2959" t="str">
        <f>LEFT(Table1[[#This Row],[Department]],3)</f>
        <v>Mar</v>
      </c>
      <c r="AA2959" t="str">
        <f>_xlfn.XLOOKUP(Table1[[#This Row],[Manager ID]],MANAGERS!A:A,MANAGERS!B:B)</f>
        <v>Manager_6</v>
      </c>
      <c r="AB2959" t="str" cm="1">
        <f t="array" ref="AB2959">_xlfn.XLOOKUP(Table1[[#This Row],[Manager ID]],Table2[[#All],[Manager ID]],Table2[[#All],[Department Head]])</f>
        <v>HR</v>
      </c>
      <c r="AC2959" s="2">
        <f>_xlfn.XLOOKUP(Table1[[#This Row],[City]],L:L,O:O)</f>
        <v>0.241864189087755</v>
      </c>
      <c r="AD2959" t="str" cm="1">
        <f t="array" ref="AD2959">_xlfn.IFS(Table1[[#This Row],[Performance Score]]&gt;=90,"Excellent",Table1[[#This Row],[Performance Score]]&gt;=75,"Good",Table1[[#This Row],[Performance Score]]&gt;=60,"Average",Table1[[#This Row],[Performance Score]]&lt;=60,"Need Improvement")</f>
        <v>Average</v>
      </c>
      <c r="AE2959" t="str">
        <f>IF(AND(Table1[[#This Row],[Attendance %]]&gt;=80,(Table1[[#This Row],[Performance Score]]&gt;=80)),"Eligible","Not Eligible")</f>
        <v>Not Eligible</v>
      </c>
      <c r="AF2959" t="str">
        <f>IF(Table1[[#This Row],[Performance Score]]&gt;=80,"High Performer","Low Performer")</f>
        <v>Low Performer</v>
      </c>
      <c r="AG2959" t="str" cm="1">
        <f t="array" aca="1" ref="AG2959" ca="1">_xlfn.IFS(Table1[[#This Row],[Experience]]&lt;=3,"Junior",Table1[[#This Row],[Experience]]&lt;=7,"Mid Level",Table1[[#This Row],[Experience]]&gt;=7,"Senior")</f>
        <v>Junior</v>
      </c>
      <c r="AH2959" t="str">
        <f>IF(Table1[[#This Row],[Attendance %]]&gt;75,"OK","Below 75")</f>
        <v>OK</v>
      </c>
      <c r="AI2959" t="b">
        <f>ISBLANK(Table1[[#This Row],[Employee ID]])</f>
        <v>0</v>
      </c>
      <c r="AJ2959" t="b">
        <f>ISNUMBER(Table1[[#This Row],[Total Salary  ]])</f>
        <v>1</v>
      </c>
      <c r="AK2959" t="str">
        <f>IFERROR(_xlfn.XLOOKUP(Table1[[#This Row],[Manager ID]],MANAGERS!A:A,MANAGERS!B:B),"Not Found")</f>
        <v>Manager_6</v>
      </c>
    </row>
    <row r="2960" spans="1:37" x14ac:dyDescent="0.2">
      <c r="A2960" t="s">
        <v>86</v>
      </c>
      <c r="B2960" t="s">
        <v>87</v>
      </c>
      <c r="C2960" t="s">
        <v>21</v>
      </c>
      <c r="D2960" t="s">
        <v>81</v>
      </c>
      <c r="E2960" t="s">
        <v>51</v>
      </c>
      <c r="F2960" s="1">
        <v>42867</v>
      </c>
      <c r="G2960" s="1">
        <v>40978</v>
      </c>
      <c r="H2960">
        <v>69942</v>
      </c>
      <c r="I2960">
        <v>11671</v>
      </c>
      <c r="J2960">
        <v>100</v>
      </c>
      <c r="K2960">
        <v>94</v>
      </c>
      <c r="L2960" t="s">
        <v>31</v>
      </c>
      <c r="M2960">
        <v>117</v>
      </c>
      <c r="N2960">
        <f>Table1[[#This Row],[Basic Salary]]+Table1[[#This Row],[Bonus]]</f>
        <v>81613</v>
      </c>
      <c r="O2960" s="2">
        <f>Table1[[#This Row],[Bonus]]/Table1[[#This Row],[Basic Salary]]</f>
        <v>0.16686683251837237</v>
      </c>
      <c r="P2960">
        <f ca="1">DATEDIF(Table1[[#This Row],[Date of Birth]],TODAY(),"Y")</f>
        <v>14</v>
      </c>
      <c r="Q2960">
        <f ca="1">DATEDIF(Table1[[#This Row],[Joining Date]],TODAY(),"Y")</f>
        <v>9</v>
      </c>
      <c r="R2960" t="str">
        <f ca="1">IF(YEAR(Table1[[#This Row],[Joining Date]])=YEAR(TODAY()),"Yes","No")</f>
        <v>No</v>
      </c>
      <c r="S2960" t="str">
        <f ca="1">IF(Table1[[#This Row],[Experience]]&gt;5,"Yes","No")</f>
        <v>Yes</v>
      </c>
      <c r="T2960" t="str">
        <f>TEXT(Table1[[#This Row],[Joining Date]],"mmmm")</f>
        <v>May</v>
      </c>
      <c r="U2960" t="str">
        <f>TEXT(Table1[[#This Row],[Joining Date]],"yyyy")</f>
        <v>2017</v>
      </c>
      <c r="V2960" s="5">
        <f ca="1">TODAY()-Table1[[#This Row],[Joining Date]]</f>
        <v>3372</v>
      </c>
      <c r="W2960" t="str">
        <f>LEFT(Table1[[#This Row],[Employee Name]],FIND(" ",Table1[[#This Row],[Employee Name]])-1)</f>
        <v>Arjun</v>
      </c>
      <c r="X2960" t="str">
        <f>RIGHT(Table1[[#This Row],[Employee Name]],LEN(Table1[[#This Row],[Employee Name]])-FIND(" ",Table1[[#This Row],[Employee Name]]))</f>
        <v>Mehta</v>
      </c>
      <c r="Y2960" t="str">
        <f>Table1[[#This Row],[Department]]&amp;"-"&amp;Table1[[#This Row],[Employee ID]]</f>
        <v>Sales-E00035</v>
      </c>
      <c r="Z2960" t="str">
        <f>LEFT(Table1[[#This Row],[Department]],3)</f>
        <v>Sal</v>
      </c>
      <c r="AA2960" t="str">
        <f>_xlfn.XLOOKUP(Table1[[#This Row],[Manager ID]],MANAGERS!A:A,MANAGERS!B:B)</f>
        <v>Manager_17</v>
      </c>
      <c r="AB2960" t="str" cm="1">
        <f t="array" ref="AB2960">_xlfn.XLOOKUP(Table1[[#This Row],[Manager ID]],Table2[[#All],[Manager ID]],Table2[[#All],[Department Head]])</f>
        <v>Finance</v>
      </c>
      <c r="AC2960" s="2">
        <f>_xlfn.XLOOKUP(Table1[[#This Row],[City]],L:L,O:O)</f>
        <v>0.241864189087755</v>
      </c>
      <c r="AD2960" t="str" cm="1">
        <f t="array" ref="AD2960">_xlfn.IFS(Table1[[#This Row],[Performance Score]]&gt;=90,"Excellent",Table1[[#This Row],[Performance Score]]&gt;=75,"Good",Table1[[#This Row],[Performance Score]]&gt;=60,"Average",Table1[[#This Row],[Performance Score]]&lt;=60,"Need Improvement")</f>
        <v>Excellent</v>
      </c>
      <c r="AE2960" t="str">
        <f>IF(AND(Table1[[#This Row],[Attendance %]]&gt;=80,(Table1[[#This Row],[Performance Score]]&gt;=80)),"Eligible","Not Eligible")</f>
        <v>Eligible</v>
      </c>
      <c r="AF2960" t="str">
        <f>IF(Table1[[#This Row],[Performance Score]]&gt;=80,"High Performer","Low Performer")</f>
        <v>High Performer</v>
      </c>
      <c r="AG2960" t="str" cm="1">
        <f t="array" aca="1" ref="AG2960" ca="1">_xlfn.IFS(Table1[[#This Row],[Experience]]&lt;=3,"Junior",Table1[[#This Row],[Experience]]&lt;=7,"Mid Level",Table1[[#This Row],[Experience]]&gt;=7,"Senior")</f>
        <v>Senior</v>
      </c>
      <c r="AH2960" t="str">
        <f>IF(Table1[[#This Row],[Attendance %]]&gt;75,"OK","Below 75")</f>
        <v>OK</v>
      </c>
      <c r="AI2960" t="b">
        <f>ISBLANK(Table1[[#This Row],[Employee ID]])</f>
        <v>0</v>
      </c>
      <c r="AJ2960" t="b">
        <f>ISNUMBER(Table1[[#This Row],[Total Salary  ]])</f>
        <v>1</v>
      </c>
      <c r="AK2960" t="str">
        <f>IFERROR(_xlfn.XLOOKUP(Table1[[#This Row],[Manager ID]],MANAGERS!A:A,MANAGERS!B:B),"Not Found")</f>
        <v>Manager_17</v>
      </c>
    </row>
    <row r="2961" spans="1:37" x14ac:dyDescent="0.2">
      <c r="A2961" t="s">
        <v>364</v>
      </c>
      <c r="B2961" t="s">
        <v>39</v>
      </c>
      <c r="C2961" t="s">
        <v>15</v>
      </c>
      <c r="D2961" t="s">
        <v>40</v>
      </c>
      <c r="E2961" t="s">
        <v>65</v>
      </c>
      <c r="F2961" s="1">
        <v>44031</v>
      </c>
      <c r="G2961" s="1">
        <v>33620</v>
      </c>
      <c r="H2961">
        <v>67318</v>
      </c>
      <c r="I2961">
        <v>14292</v>
      </c>
      <c r="J2961">
        <v>81</v>
      </c>
      <c r="K2961">
        <v>75</v>
      </c>
      <c r="L2961" t="s">
        <v>23</v>
      </c>
      <c r="M2961">
        <v>105</v>
      </c>
      <c r="N2961">
        <f>Table1[[#This Row],[Basic Salary]]+Table1[[#This Row],[Bonus]]</f>
        <v>81610</v>
      </c>
      <c r="O2961" s="2">
        <f>Table1[[#This Row],[Bonus]]/Table1[[#This Row],[Basic Salary]]</f>
        <v>0.21230577260168157</v>
      </c>
      <c r="P2961">
        <f ca="1">DATEDIF(Table1[[#This Row],[Date of Birth]],TODAY(),"Y")</f>
        <v>34</v>
      </c>
      <c r="Q2961">
        <f ca="1">DATEDIF(Table1[[#This Row],[Joining Date]],TODAY(),"Y")</f>
        <v>6</v>
      </c>
      <c r="R2961" t="str">
        <f ca="1">IF(YEAR(Table1[[#This Row],[Joining Date]])=YEAR(TODAY()),"Yes","No")</f>
        <v>No</v>
      </c>
      <c r="S2961" t="str">
        <f ca="1">IF(Table1[[#This Row],[Experience]]&gt;5,"Yes","No")</f>
        <v>Yes</v>
      </c>
      <c r="T2961" t="str">
        <f>TEXT(Table1[[#This Row],[Joining Date]],"mmmm")</f>
        <v>July</v>
      </c>
      <c r="U2961" t="str">
        <f>TEXT(Table1[[#This Row],[Joining Date]],"yyyy")</f>
        <v>2020</v>
      </c>
      <c r="V2961" s="5">
        <f ca="1">TODAY()-Table1[[#This Row],[Joining Date]]</f>
        <v>2208</v>
      </c>
      <c r="W2961" t="str">
        <f>LEFT(Table1[[#This Row],[Employee Name]],FIND(" ",Table1[[#This Row],[Employee Name]])-1)</f>
        <v>Karan</v>
      </c>
      <c r="X2961" t="str">
        <f>RIGHT(Table1[[#This Row],[Employee Name]],LEN(Table1[[#This Row],[Employee Name]])-FIND(" ",Table1[[#This Row],[Employee Name]]))</f>
        <v>Malhotra</v>
      </c>
      <c r="Y2961" t="str">
        <f>Table1[[#This Row],[Department]]&amp;"-"&amp;Table1[[#This Row],[Employee ID]]</f>
        <v>IT-E00308</v>
      </c>
      <c r="Z2961" t="str">
        <f>LEFT(Table1[[#This Row],[Department]],3)</f>
        <v>IT</v>
      </c>
      <c r="AA2961" t="str">
        <f>_xlfn.XLOOKUP(Table1[[#This Row],[Manager ID]],MANAGERS!A:A,MANAGERS!B:B)</f>
        <v>Manager_5</v>
      </c>
      <c r="AB2961" t="str" cm="1">
        <f t="array" ref="AB2961">_xlfn.XLOOKUP(Table1[[#This Row],[Manager ID]],Table2[[#All],[Manager ID]],Table2[[#All],[Department Head]])</f>
        <v>Sales</v>
      </c>
      <c r="AC2961" s="2">
        <f>_xlfn.XLOOKUP(Table1[[#This Row],[City]],L:L,O:O)</f>
        <v>0.23486488519629886</v>
      </c>
      <c r="AD2961" t="str" cm="1">
        <f t="array" ref="AD2961">_xlfn.IFS(Table1[[#This Row],[Performance Score]]&gt;=90,"Excellent",Table1[[#This Row],[Performance Score]]&gt;=75,"Good",Table1[[#This Row],[Performance Score]]&gt;=60,"Average",Table1[[#This Row],[Performance Score]]&lt;=60,"Need Improvement")</f>
        <v>Good</v>
      </c>
      <c r="AE2961" t="str">
        <f>IF(AND(Table1[[#This Row],[Attendance %]]&gt;=80,(Table1[[#This Row],[Performance Score]]&gt;=80)),"Eligible","Not Eligible")</f>
        <v>Not Eligible</v>
      </c>
      <c r="AF2961" t="str">
        <f>IF(Table1[[#This Row],[Performance Score]]&gt;=80,"High Performer","Low Performer")</f>
        <v>Low Performer</v>
      </c>
      <c r="AG2961" t="str" cm="1">
        <f t="array" aca="1" ref="AG2961" ca="1">_xlfn.IFS(Table1[[#This Row],[Experience]]&lt;=3,"Junior",Table1[[#This Row],[Experience]]&lt;=7,"Mid Level",Table1[[#This Row],[Experience]]&gt;=7,"Senior")</f>
        <v>Mid Level</v>
      </c>
      <c r="AH2961" t="str">
        <f>IF(Table1[[#This Row],[Attendance %]]&gt;75,"OK","Below 75")</f>
        <v>OK</v>
      </c>
      <c r="AI2961" t="b">
        <f>ISBLANK(Table1[[#This Row],[Employee ID]])</f>
        <v>0</v>
      </c>
      <c r="AJ2961" t="b">
        <f>ISNUMBER(Table1[[#This Row],[Total Salary  ]])</f>
        <v>1</v>
      </c>
      <c r="AK2961" t="str">
        <f>IFERROR(_xlfn.XLOOKUP(Table1[[#This Row],[Manager ID]],MANAGERS!A:A,MANAGERS!B:B),"Not Found")</f>
        <v>Manager_5</v>
      </c>
    </row>
    <row r="2962" spans="1:37" x14ac:dyDescent="0.2">
      <c r="A2962" t="s">
        <v>1693</v>
      </c>
      <c r="B2962" t="s">
        <v>45</v>
      </c>
      <c r="C2962" t="s">
        <v>15</v>
      </c>
      <c r="D2962" t="s">
        <v>25</v>
      </c>
      <c r="E2962" t="s">
        <v>30</v>
      </c>
      <c r="F2962" s="1">
        <v>42550</v>
      </c>
      <c r="G2962" s="1">
        <v>40713</v>
      </c>
      <c r="H2962">
        <v>76211</v>
      </c>
      <c r="I2962">
        <v>5366</v>
      </c>
      <c r="J2962">
        <v>83</v>
      </c>
      <c r="K2962">
        <v>43</v>
      </c>
      <c r="L2962" t="s">
        <v>23</v>
      </c>
      <c r="M2962">
        <v>101</v>
      </c>
      <c r="N2962">
        <f>Table1[[#This Row],[Basic Salary]]+Table1[[#This Row],[Bonus]]</f>
        <v>81577</v>
      </c>
      <c r="O2962" s="2">
        <f>Table1[[#This Row],[Bonus]]/Table1[[#This Row],[Basic Salary]]</f>
        <v>7.0409783364606154E-2</v>
      </c>
      <c r="P2962">
        <f ca="1">DATEDIF(Table1[[#This Row],[Date of Birth]],TODAY(),"Y")</f>
        <v>15</v>
      </c>
      <c r="Q2962">
        <f ca="1">DATEDIF(Table1[[#This Row],[Joining Date]],TODAY(),"Y")</f>
        <v>10</v>
      </c>
      <c r="R2962" t="str">
        <f ca="1">IF(YEAR(Table1[[#This Row],[Joining Date]])=YEAR(TODAY()),"Yes","No")</f>
        <v>No</v>
      </c>
      <c r="S2962" t="str">
        <f ca="1">IF(Table1[[#This Row],[Experience]]&gt;5,"Yes","No")</f>
        <v>Yes</v>
      </c>
      <c r="T2962" t="str">
        <f>TEXT(Table1[[#This Row],[Joining Date]],"mmmm")</f>
        <v>June</v>
      </c>
      <c r="U2962" t="str">
        <f>TEXT(Table1[[#This Row],[Joining Date]],"yyyy")</f>
        <v>2016</v>
      </c>
      <c r="V2962" s="5">
        <f ca="1">TODAY()-Table1[[#This Row],[Joining Date]]</f>
        <v>3689</v>
      </c>
      <c r="W2962" t="str">
        <f>LEFT(Table1[[#This Row],[Employee Name]],FIND(" ",Table1[[#This Row],[Employee Name]])-1)</f>
        <v>Ananya</v>
      </c>
      <c r="X2962" t="str">
        <f>RIGHT(Table1[[#This Row],[Employee Name]],LEN(Table1[[#This Row],[Employee Name]])-FIND(" ",Table1[[#This Row],[Employee Name]]))</f>
        <v>Rao</v>
      </c>
      <c r="Y2962" t="str">
        <f>Table1[[#This Row],[Department]]&amp;"-"&amp;Table1[[#This Row],[Employee ID]]</f>
        <v>Finance-E01637</v>
      </c>
      <c r="Z2962" t="str">
        <f>LEFT(Table1[[#This Row],[Department]],3)</f>
        <v>Fin</v>
      </c>
      <c r="AA2962" t="str">
        <f>_xlfn.XLOOKUP(Table1[[#This Row],[Manager ID]],MANAGERS!A:A,MANAGERS!B:B)</f>
        <v>Manager_1</v>
      </c>
      <c r="AB2962" t="str" cm="1">
        <f t="array" ref="AB2962">_xlfn.XLOOKUP(Table1[[#This Row],[Manager ID]],Table2[[#All],[Manager ID]],Table2[[#All],[Department Head]])</f>
        <v>Support</v>
      </c>
      <c r="AC2962" s="2">
        <f>_xlfn.XLOOKUP(Table1[[#This Row],[City]],L:L,O:O)</f>
        <v>0.23486488519629886</v>
      </c>
      <c r="AD2962" t="str" cm="1">
        <f t="array" ref="AD2962">_xlfn.IFS(Table1[[#This Row],[Performance Score]]&gt;=90,"Excellent",Table1[[#This Row],[Performance Score]]&gt;=75,"Good",Table1[[#This Row],[Performance Score]]&gt;=60,"Average",Table1[[#This Row],[Performance Score]]&lt;=60,"Need Improvement")</f>
        <v>Need Improvement</v>
      </c>
      <c r="AE2962" t="str">
        <f>IF(AND(Table1[[#This Row],[Attendance %]]&gt;=80,(Table1[[#This Row],[Performance Score]]&gt;=80)),"Eligible","Not Eligible")</f>
        <v>Not Eligible</v>
      </c>
      <c r="AF2962" t="str">
        <f>IF(Table1[[#This Row],[Performance Score]]&gt;=80,"High Performer","Low Performer")</f>
        <v>Low Performer</v>
      </c>
      <c r="AG2962" t="str" cm="1">
        <f t="array" aca="1" ref="AG2962" ca="1">_xlfn.IFS(Table1[[#This Row],[Experience]]&lt;=3,"Junior",Table1[[#This Row],[Experience]]&lt;=7,"Mid Level",Table1[[#This Row],[Experience]]&gt;=7,"Senior")</f>
        <v>Senior</v>
      </c>
      <c r="AH2962" t="str">
        <f>IF(Table1[[#This Row],[Attendance %]]&gt;75,"OK","Below 75")</f>
        <v>OK</v>
      </c>
      <c r="AI2962" t="b">
        <f>ISBLANK(Table1[[#This Row],[Employee ID]])</f>
        <v>0</v>
      </c>
      <c r="AJ2962" t="b">
        <f>ISNUMBER(Table1[[#This Row],[Total Salary  ]])</f>
        <v>1</v>
      </c>
      <c r="AK2962" t="str">
        <f>IFERROR(_xlfn.XLOOKUP(Table1[[#This Row],[Manager ID]],MANAGERS!A:A,MANAGERS!B:B),"Not Found")</f>
        <v>Manager_1</v>
      </c>
    </row>
    <row r="2963" spans="1:37" x14ac:dyDescent="0.2">
      <c r="A2963" t="s">
        <v>4152</v>
      </c>
      <c r="B2963" t="s">
        <v>77</v>
      </c>
      <c r="C2963" t="s">
        <v>21</v>
      </c>
      <c r="D2963" t="s">
        <v>46</v>
      </c>
      <c r="E2963" t="s">
        <v>22</v>
      </c>
      <c r="F2963" s="1">
        <v>45353</v>
      </c>
      <c r="G2963" s="1">
        <v>37653</v>
      </c>
      <c r="H2963">
        <v>73031</v>
      </c>
      <c r="I2963">
        <v>8546</v>
      </c>
      <c r="J2963">
        <v>91</v>
      </c>
      <c r="K2963">
        <v>65</v>
      </c>
      <c r="L2963" t="s">
        <v>23</v>
      </c>
      <c r="M2963">
        <v>113</v>
      </c>
      <c r="N2963">
        <f>Table1[[#This Row],[Basic Salary]]+Table1[[#This Row],[Bonus]]</f>
        <v>81577</v>
      </c>
      <c r="O2963" s="2">
        <f>Table1[[#This Row],[Bonus]]/Table1[[#This Row],[Basic Salary]]</f>
        <v>0.11701880023551642</v>
      </c>
      <c r="P2963">
        <f ca="1">DATEDIF(Table1[[#This Row],[Date of Birth]],TODAY(),"Y")</f>
        <v>23</v>
      </c>
      <c r="Q2963">
        <f ca="1">DATEDIF(Table1[[#This Row],[Joining Date]],TODAY(),"Y")</f>
        <v>2</v>
      </c>
      <c r="R2963" t="str">
        <f ca="1">IF(YEAR(Table1[[#This Row],[Joining Date]])=YEAR(TODAY()),"Yes","No")</f>
        <v>No</v>
      </c>
      <c r="S2963" t="str">
        <f ca="1">IF(Table1[[#This Row],[Experience]]&gt;5,"Yes","No")</f>
        <v>No</v>
      </c>
      <c r="T2963" t="str">
        <f>TEXT(Table1[[#This Row],[Joining Date]],"mmmm")</f>
        <v>March</v>
      </c>
      <c r="U2963" t="str">
        <f>TEXT(Table1[[#This Row],[Joining Date]],"yyyy")</f>
        <v>2024</v>
      </c>
      <c r="V2963" s="5">
        <f ca="1">TODAY()-Table1[[#This Row],[Joining Date]]</f>
        <v>886</v>
      </c>
      <c r="W2963" t="str">
        <f>LEFT(Table1[[#This Row],[Employee Name]],FIND(" ",Table1[[#This Row],[Employee Name]])-1)</f>
        <v>Rohan</v>
      </c>
      <c r="X2963" t="str">
        <f>RIGHT(Table1[[#This Row],[Employee Name]],LEN(Table1[[#This Row],[Employee Name]])-FIND(" ",Table1[[#This Row],[Employee Name]]))</f>
        <v>Gupta</v>
      </c>
      <c r="Y2963" t="str">
        <f>Table1[[#This Row],[Department]]&amp;"-"&amp;Table1[[#This Row],[Employee ID]]</f>
        <v>Support-E04096</v>
      </c>
      <c r="Z2963" t="str">
        <f>LEFT(Table1[[#This Row],[Department]],3)</f>
        <v>Sup</v>
      </c>
      <c r="AA2963" t="str">
        <f>_xlfn.XLOOKUP(Table1[[#This Row],[Manager ID]],MANAGERS!A:A,MANAGERS!B:B)</f>
        <v>Manager_13</v>
      </c>
      <c r="AB2963" t="str" cm="1">
        <f t="array" ref="AB2963">_xlfn.XLOOKUP(Table1[[#This Row],[Manager ID]],Table2[[#All],[Manager ID]],Table2[[#All],[Department Head]])</f>
        <v>HR</v>
      </c>
      <c r="AC2963" s="2">
        <f>_xlfn.XLOOKUP(Table1[[#This Row],[City]],L:L,O:O)</f>
        <v>0.23486488519629886</v>
      </c>
      <c r="AD2963" t="str" cm="1">
        <f t="array" ref="AD2963">_xlfn.IFS(Table1[[#This Row],[Performance Score]]&gt;=90,"Excellent",Table1[[#This Row],[Performance Score]]&gt;=75,"Good",Table1[[#This Row],[Performance Score]]&gt;=60,"Average",Table1[[#This Row],[Performance Score]]&lt;=60,"Need Improvement")</f>
        <v>Average</v>
      </c>
      <c r="AE2963" t="str">
        <f>IF(AND(Table1[[#This Row],[Attendance %]]&gt;=80,(Table1[[#This Row],[Performance Score]]&gt;=80)),"Eligible","Not Eligible")</f>
        <v>Not Eligible</v>
      </c>
      <c r="AF2963" t="str">
        <f>IF(Table1[[#This Row],[Performance Score]]&gt;=80,"High Performer","Low Performer")</f>
        <v>Low Performer</v>
      </c>
      <c r="AG2963" t="str" cm="1">
        <f t="array" aca="1" ref="AG2963" ca="1">_xlfn.IFS(Table1[[#This Row],[Experience]]&lt;=3,"Junior",Table1[[#This Row],[Experience]]&lt;=7,"Mid Level",Table1[[#This Row],[Experience]]&gt;=7,"Senior")</f>
        <v>Junior</v>
      </c>
      <c r="AH2963" t="str">
        <f>IF(Table1[[#This Row],[Attendance %]]&gt;75,"OK","Below 75")</f>
        <v>OK</v>
      </c>
      <c r="AI2963" t="b">
        <f>ISBLANK(Table1[[#This Row],[Employee ID]])</f>
        <v>0</v>
      </c>
      <c r="AJ2963" t="b">
        <f>ISNUMBER(Table1[[#This Row],[Total Salary  ]])</f>
        <v>1</v>
      </c>
      <c r="AK2963" t="str">
        <f>IFERROR(_xlfn.XLOOKUP(Table1[[#This Row],[Manager ID]],MANAGERS!A:A,MANAGERS!B:B),"Not Found")</f>
        <v>Manager_13</v>
      </c>
    </row>
    <row r="2964" spans="1:37" x14ac:dyDescent="0.2">
      <c r="A2964" t="s">
        <v>4109</v>
      </c>
      <c r="B2964" t="s">
        <v>95</v>
      </c>
      <c r="C2964" t="s">
        <v>15</v>
      </c>
      <c r="D2964" t="s">
        <v>43</v>
      </c>
      <c r="E2964" t="s">
        <v>51</v>
      </c>
      <c r="F2964" s="1">
        <v>43919</v>
      </c>
      <c r="G2964" s="1">
        <v>40352</v>
      </c>
      <c r="H2964">
        <v>55429</v>
      </c>
      <c r="I2964">
        <v>26146</v>
      </c>
      <c r="J2964">
        <v>93</v>
      </c>
      <c r="K2964">
        <v>67</v>
      </c>
      <c r="L2964" t="s">
        <v>34</v>
      </c>
      <c r="M2964">
        <v>109</v>
      </c>
      <c r="N2964">
        <f>Table1[[#This Row],[Basic Salary]]+Table1[[#This Row],[Bonus]]</f>
        <v>81575</v>
      </c>
      <c r="O2964" s="2">
        <f>Table1[[#This Row],[Bonus]]/Table1[[#This Row],[Basic Salary]]</f>
        <v>0.4717025383824352</v>
      </c>
      <c r="P2964">
        <f ca="1">DATEDIF(Table1[[#This Row],[Date of Birth]],TODAY(),"Y")</f>
        <v>16</v>
      </c>
      <c r="Q2964">
        <f ca="1">DATEDIF(Table1[[#This Row],[Joining Date]],TODAY(),"Y")</f>
        <v>6</v>
      </c>
      <c r="R2964" t="str">
        <f ca="1">IF(YEAR(Table1[[#This Row],[Joining Date]])=YEAR(TODAY()),"Yes","No")</f>
        <v>No</v>
      </c>
      <c r="S2964" t="str">
        <f ca="1">IF(Table1[[#This Row],[Experience]]&gt;5,"Yes","No")</f>
        <v>Yes</v>
      </c>
      <c r="T2964" t="str">
        <f>TEXT(Table1[[#This Row],[Joining Date]],"mmmm")</f>
        <v>March</v>
      </c>
      <c r="U2964" t="str">
        <f>TEXT(Table1[[#This Row],[Joining Date]],"yyyy")</f>
        <v>2020</v>
      </c>
      <c r="V2964" s="5">
        <f ca="1">TODAY()-Table1[[#This Row],[Joining Date]]</f>
        <v>2320</v>
      </c>
      <c r="W2964" t="str">
        <f>LEFT(Table1[[#This Row],[Employee Name]],FIND(" ",Table1[[#This Row],[Employee Name]])-1)</f>
        <v>Ajay</v>
      </c>
      <c r="X2964" t="str">
        <f>RIGHT(Table1[[#This Row],[Employee Name]],LEN(Table1[[#This Row],[Employee Name]])-FIND(" ",Table1[[#This Row],[Employee Name]]))</f>
        <v>Singh</v>
      </c>
      <c r="Y2964" t="str">
        <f>Table1[[#This Row],[Department]]&amp;"-"&amp;Table1[[#This Row],[Employee ID]]</f>
        <v>Operations-E04053</v>
      </c>
      <c r="Z2964" t="str">
        <f>LEFT(Table1[[#This Row],[Department]],3)</f>
        <v>Ope</v>
      </c>
      <c r="AA2964" t="str">
        <f>_xlfn.XLOOKUP(Table1[[#This Row],[Manager ID]],MANAGERS!A:A,MANAGERS!B:B)</f>
        <v>Manager_9</v>
      </c>
      <c r="AB2964" t="str" cm="1">
        <f t="array" ref="AB2964">_xlfn.XLOOKUP(Table1[[#This Row],[Manager ID]],Table2[[#All],[Manager ID]],Table2[[#All],[Department Head]])</f>
        <v>Sales</v>
      </c>
      <c r="AC2964" s="2">
        <f>_xlfn.XLOOKUP(Table1[[#This Row],[City]],L:L,O:O)</f>
        <v>0.24030340748661314</v>
      </c>
      <c r="AD2964" t="str" cm="1">
        <f t="array" ref="AD2964">_xlfn.IFS(Table1[[#This Row],[Performance Score]]&gt;=90,"Excellent",Table1[[#This Row],[Performance Score]]&gt;=75,"Good",Table1[[#This Row],[Performance Score]]&gt;=60,"Average",Table1[[#This Row],[Performance Score]]&lt;=60,"Need Improvement")</f>
        <v>Average</v>
      </c>
      <c r="AE2964" t="str">
        <f>IF(AND(Table1[[#This Row],[Attendance %]]&gt;=80,(Table1[[#This Row],[Performance Score]]&gt;=80)),"Eligible","Not Eligible")</f>
        <v>Not Eligible</v>
      </c>
      <c r="AF2964" t="str">
        <f>IF(Table1[[#This Row],[Performance Score]]&gt;=80,"High Performer","Low Performer")</f>
        <v>Low Performer</v>
      </c>
      <c r="AG2964" t="str" cm="1">
        <f t="array" aca="1" ref="AG2964" ca="1">_xlfn.IFS(Table1[[#This Row],[Experience]]&lt;=3,"Junior",Table1[[#This Row],[Experience]]&lt;=7,"Mid Level",Table1[[#This Row],[Experience]]&gt;=7,"Senior")</f>
        <v>Mid Level</v>
      </c>
      <c r="AH2964" t="str">
        <f>IF(Table1[[#This Row],[Attendance %]]&gt;75,"OK","Below 75")</f>
        <v>OK</v>
      </c>
      <c r="AI2964" t="b">
        <f>ISBLANK(Table1[[#This Row],[Employee ID]])</f>
        <v>0</v>
      </c>
      <c r="AJ2964" t="b">
        <f>ISNUMBER(Table1[[#This Row],[Total Salary  ]])</f>
        <v>1</v>
      </c>
      <c r="AK2964" t="str">
        <f>IFERROR(_xlfn.XLOOKUP(Table1[[#This Row],[Manager ID]],MANAGERS!A:A,MANAGERS!B:B),"Not Found")</f>
        <v>Manager_9</v>
      </c>
    </row>
    <row r="2965" spans="1:37" x14ac:dyDescent="0.2">
      <c r="A2965" t="s">
        <v>2892</v>
      </c>
      <c r="B2965" t="s">
        <v>77</v>
      </c>
      <c r="C2965" t="s">
        <v>21</v>
      </c>
      <c r="D2965" t="s">
        <v>40</v>
      </c>
      <c r="E2965" t="s">
        <v>30</v>
      </c>
      <c r="F2965" s="1">
        <v>44340</v>
      </c>
      <c r="G2965" s="1">
        <v>30393</v>
      </c>
      <c r="H2965">
        <v>69672</v>
      </c>
      <c r="I2965">
        <v>11891</v>
      </c>
      <c r="J2965">
        <v>93</v>
      </c>
      <c r="K2965">
        <v>48</v>
      </c>
      <c r="L2965" t="s">
        <v>53</v>
      </c>
      <c r="M2965">
        <v>104</v>
      </c>
      <c r="N2965">
        <f>Table1[[#This Row],[Basic Salary]]+Table1[[#This Row],[Bonus]]</f>
        <v>81563</v>
      </c>
      <c r="O2965" s="2">
        <f>Table1[[#This Row],[Bonus]]/Table1[[#This Row],[Basic Salary]]</f>
        <v>0.17067114479274315</v>
      </c>
      <c r="P2965">
        <f ca="1">DATEDIF(Table1[[#This Row],[Date of Birth]],TODAY(),"Y")</f>
        <v>43</v>
      </c>
      <c r="Q2965">
        <f ca="1">DATEDIF(Table1[[#This Row],[Joining Date]],TODAY(),"Y")</f>
        <v>5</v>
      </c>
      <c r="R2965" t="str">
        <f ca="1">IF(YEAR(Table1[[#This Row],[Joining Date]])=YEAR(TODAY()),"Yes","No")</f>
        <v>No</v>
      </c>
      <c r="S2965" t="str">
        <f ca="1">IF(Table1[[#This Row],[Experience]]&gt;5,"Yes","No")</f>
        <v>No</v>
      </c>
      <c r="T2965" t="str">
        <f>TEXT(Table1[[#This Row],[Joining Date]],"mmmm")</f>
        <v>May</v>
      </c>
      <c r="U2965" t="str">
        <f>TEXT(Table1[[#This Row],[Joining Date]],"yyyy")</f>
        <v>2021</v>
      </c>
      <c r="V2965" s="5">
        <f ca="1">TODAY()-Table1[[#This Row],[Joining Date]]</f>
        <v>1899</v>
      </c>
      <c r="W2965" t="str">
        <f>LEFT(Table1[[#This Row],[Employee Name]],FIND(" ",Table1[[#This Row],[Employee Name]])-1)</f>
        <v>Rohan</v>
      </c>
      <c r="X2965" t="str">
        <f>RIGHT(Table1[[#This Row],[Employee Name]],LEN(Table1[[#This Row],[Employee Name]])-FIND(" ",Table1[[#This Row],[Employee Name]]))</f>
        <v>Gupta</v>
      </c>
      <c r="Y2965" t="str">
        <f>Table1[[#This Row],[Department]]&amp;"-"&amp;Table1[[#This Row],[Employee ID]]</f>
        <v>IT-E02836</v>
      </c>
      <c r="Z2965" t="str">
        <f>LEFT(Table1[[#This Row],[Department]],3)</f>
        <v>IT</v>
      </c>
      <c r="AA2965" t="str">
        <f>_xlfn.XLOOKUP(Table1[[#This Row],[Manager ID]],MANAGERS!A:A,MANAGERS!B:B)</f>
        <v>Manager_4</v>
      </c>
      <c r="AB2965" t="str" cm="1">
        <f t="array" ref="AB2965">_xlfn.XLOOKUP(Table1[[#This Row],[Manager ID]],Table2[[#All],[Manager ID]],Table2[[#All],[Department Head]])</f>
        <v>Finance</v>
      </c>
      <c r="AC2965" s="2">
        <f>_xlfn.XLOOKUP(Table1[[#This Row],[City]],L:L,O:O)</f>
        <v>0.23685887225230964</v>
      </c>
      <c r="AD2965" t="str" cm="1">
        <f t="array" ref="AD2965">_xlfn.IFS(Table1[[#This Row],[Performance Score]]&gt;=90,"Excellent",Table1[[#This Row],[Performance Score]]&gt;=75,"Good",Table1[[#This Row],[Performance Score]]&gt;=60,"Average",Table1[[#This Row],[Performance Score]]&lt;=60,"Need Improvement")</f>
        <v>Need Improvement</v>
      </c>
      <c r="AE2965" t="str">
        <f>IF(AND(Table1[[#This Row],[Attendance %]]&gt;=80,(Table1[[#This Row],[Performance Score]]&gt;=80)),"Eligible","Not Eligible")</f>
        <v>Not Eligible</v>
      </c>
      <c r="AF2965" t="str">
        <f>IF(Table1[[#This Row],[Performance Score]]&gt;=80,"High Performer","Low Performer")</f>
        <v>Low Performer</v>
      </c>
      <c r="AG2965" t="str" cm="1">
        <f t="array" aca="1" ref="AG2965" ca="1">_xlfn.IFS(Table1[[#This Row],[Experience]]&lt;=3,"Junior",Table1[[#This Row],[Experience]]&lt;=7,"Mid Level",Table1[[#This Row],[Experience]]&gt;=7,"Senior")</f>
        <v>Mid Level</v>
      </c>
      <c r="AH2965" t="str">
        <f>IF(Table1[[#This Row],[Attendance %]]&gt;75,"OK","Below 75")</f>
        <v>OK</v>
      </c>
      <c r="AI2965" t="b">
        <f>ISBLANK(Table1[[#This Row],[Employee ID]])</f>
        <v>0</v>
      </c>
      <c r="AJ2965" t="b">
        <f>ISNUMBER(Table1[[#This Row],[Total Salary  ]])</f>
        <v>1</v>
      </c>
      <c r="AK2965" t="str">
        <f>IFERROR(_xlfn.XLOOKUP(Table1[[#This Row],[Manager ID]],MANAGERS!A:A,MANAGERS!B:B),"Not Found")</f>
        <v>Manager_4</v>
      </c>
    </row>
    <row r="2966" spans="1:37" x14ac:dyDescent="0.2">
      <c r="A2966" t="s">
        <v>2692</v>
      </c>
      <c r="B2966" t="s">
        <v>95</v>
      </c>
      <c r="C2966" t="s">
        <v>21</v>
      </c>
      <c r="D2966" t="s">
        <v>16</v>
      </c>
      <c r="E2966" t="s">
        <v>51</v>
      </c>
      <c r="F2966" s="1">
        <v>45036</v>
      </c>
      <c r="G2966" s="1">
        <v>39382</v>
      </c>
      <c r="H2966">
        <v>66286</v>
      </c>
      <c r="I2966">
        <v>15275</v>
      </c>
      <c r="J2966">
        <v>60</v>
      </c>
      <c r="K2966">
        <v>95</v>
      </c>
      <c r="L2966" t="s">
        <v>31</v>
      </c>
      <c r="M2966">
        <v>120</v>
      </c>
      <c r="N2966">
        <f>Table1[[#This Row],[Basic Salary]]+Table1[[#This Row],[Bonus]]</f>
        <v>81561</v>
      </c>
      <c r="O2966" s="2">
        <f>Table1[[#This Row],[Bonus]]/Table1[[#This Row],[Basic Salary]]</f>
        <v>0.23044081706544367</v>
      </c>
      <c r="P2966">
        <f ca="1">DATEDIF(Table1[[#This Row],[Date of Birth]],TODAY(),"Y")</f>
        <v>18</v>
      </c>
      <c r="Q2966">
        <f ca="1">DATEDIF(Table1[[#This Row],[Joining Date]],TODAY(),"Y")</f>
        <v>3</v>
      </c>
      <c r="R2966" t="str">
        <f ca="1">IF(YEAR(Table1[[#This Row],[Joining Date]])=YEAR(TODAY()),"Yes","No")</f>
        <v>No</v>
      </c>
      <c r="S2966" t="str">
        <f ca="1">IF(Table1[[#This Row],[Experience]]&gt;5,"Yes","No")</f>
        <v>No</v>
      </c>
      <c r="T2966" t="str">
        <f>TEXT(Table1[[#This Row],[Joining Date]],"mmmm")</f>
        <v>April</v>
      </c>
      <c r="U2966" t="str">
        <f>TEXT(Table1[[#This Row],[Joining Date]],"yyyy")</f>
        <v>2023</v>
      </c>
      <c r="V2966" s="5">
        <f ca="1">TODAY()-Table1[[#This Row],[Joining Date]]</f>
        <v>1203</v>
      </c>
      <c r="W2966" t="str">
        <f>LEFT(Table1[[#This Row],[Employee Name]],FIND(" ",Table1[[#This Row],[Employee Name]])-1)</f>
        <v>Ajay</v>
      </c>
      <c r="X2966" t="str">
        <f>RIGHT(Table1[[#This Row],[Employee Name]],LEN(Table1[[#This Row],[Employee Name]])-FIND(" ",Table1[[#This Row],[Employee Name]]))</f>
        <v>Singh</v>
      </c>
      <c r="Y2966" t="str">
        <f>Table1[[#This Row],[Department]]&amp;"-"&amp;Table1[[#This Row],[Employee ID]]</f>
        <v>HR-E02636</v>
      </c>
      <c r="Z2966" t="str">
        <f>LEFT(Table1[[#This Row],[Department]],3)</f>
        <v>HR</v>
      </c>
      <c r="AA2966" t="str">
        <f>_xlfn.XLOOKUP(Table1[[#This Row],[Manager ID]],MANAGERS!A:A,MANAGERS!B:B)</f>
        <v>Manager_20</v>
      </c>
      <c r="AB2966" t="str" cm="1">
        <f t="array" ref="AB2966">_xlfn.XLOOKUP(Table1[[#This Row],[Manager ID]],Table2[[#All],[Manager ID]],Table2[[#All],[Department Head]])</f>
        <v>Operations</v>
      </c>
      <c r="AC2966" s="2">
        <f>_xlfn.XLOOKUP(Table1[[#This Row],[City]],L:L,O:O)</f>
        <v>0.241864189087755</v>
      </c>
      <c r="AD2966" t="str" cm="1">
        <f t="array" ref="AD2966">_xlfn.IFS(Table1[[#This Row],[Performance Score]]&gt;=90,"Excellent",Table1[[#This Row],[Performance Score]]&gt;=75,"Good",Table1[[#This Row],[Performance Score]]&gt;=60,"Average",Table1[[#This Row],[Performance Score]]&lt;=60,"Need Improvement")</f>
        <v>Excellent</v>
      </c>
      <c r="AE2966" t="str">
        <f>IF(AND(Table1[[#This Row],[Attendance %]]&gt;=80,(Table1[[#This Row],[Performance Score]]&gt;=80)),"Eligible","Not Eligible")</f>
        <v>Not Eligible</v>
      </c>
      <c r="AF2966" t="str">
        <f>IF(Table1[[#This Row],[Performance Score]]&gt;=80,"High Performer","Low Performer")</f>
        <v>High Performer</v>
      </c>
      <c r="AG2966" t="str" cm="1">
        <f t="array" aca="1" ref="AG2966" ca="1">_xlfn.IFS(Table1[[#This Row],[Experience]]&lt;=3,"Junior",Table1[[#This Row],[Experience]]&lt;=7,"Mid Level",Table1[[#This Row],[Experience]]&gt;=7,"Senior")</f>
        <v>Junior</v>
      </c>
      <c r="AH2966" t="str">
        <f>IF(Table1[[#This Row],[Attendance %]]&gt;75,"OK","Below 75")</f>
        <v>Below 75</v>
      </c>
      <c r="AI2966" t="b">
        <f>ISBLANK(Table1[[#This Row],[Employee ID]])</f>
        <v>0</v>
      </c>
      <c r="AJ2966" t="b">
        <f>ISNUMBER(Table1[[#This Row],[Total Salary  ]])</f>
        <v>1</v>
      </c>
      <c r="AK2966" t="str">
        <f>IFERROR(_xlfn.XLOOKUP(Table1[[#This Row],[Manager ID]],MANAGERS!A:A,MANAGERS!B:B),"Not Found")</f>
        <v>Manager_20</v>
      </c>
    </row>
    <row r="2967" spans="1:37" x14ac:dyDescent="0.2">
      <c r="A2967" t="s">
        <v>3019</v>
      </c>
      <c r="B2967" t="s">
        <v>77</v>
      </c>
      <c r="C2967" t="s">
        <v>21</v>
      </c>
      <c r="D2967" t="s">
        <v>40</v>
      </c>
      <c r="E2967" t="s">
        <v>26</v>
      </c>
      <c r="F2967" s="1">
        <v>42471</v>
      </c>
      <c r="G2967" s="1">
        <v>29661</v>
      </c>
      <c r="H2967">
        <v>72052</v>
      </c>
      <c r="I2967">
        <v>9486</v>
      </c>
      <c r="J2967">
        <v>96</v>
      </c>
      <c r="K2967">
        <v>72</v>
      </c>
      <c r="L2967" t="s">
        <v>18</v>
      </c>
      <c r="M2967">
        <v>115</v>
      </c>
      <c r="N2967">
        <f>Table1[[#This Row],[Basic Salary]]+Table1[[#This Row],[Bonus]]</f>
        <v>81538</v>
      </c>
      <c r="O2967" s="2">
        <f>Table1[[#This Row],[Bonus]]/Table1[[#This Row],[Basic Salary]]</f>
        <v>0.13165491589407649</v>
      </c>
      <c r="P2967">
        <f ca="1">DATEDIF(Table1[[#This Row],[Date of Birth]],TODAY(),"Y")</f>
        <v>45</v>
      </c>
      <c r="Q2967">
        <f ca="1">DATEDIF(Table1[[#This Row],[Joining Date]],TODAY(),"Y")</f>
        <v>10</v>
      </c>
      <c r="R2967" t="str">
        <f ca="1">IF(YEAR(Table1[[#This Row],[Joining Date]])=YEAR(TODAY()),"Yes","No")</f>
        <v>No</v>
      </c>
      <c r="S2967" t="str">
        <f ca="1">IF(Table1[[#This Row],[Experience]]&gt;5,"Yes","No")</f>
        <v>Yes</v>
      </c>
      <c r="T2967" t="str">
        <f>TEXT(Table1[[#This Row],[Joining Date]],"mmmm")</f>
        <v>April</v>
      </c>
      <c r="U2967" t="str">
        <f>TEXT(Table1[[#This Row],[Joining Date]],"yyyy")</f>
        <v>2016</v>
      </c>
      <c r="V2967" s="5">
        <f ca="1">TODAY()-Table1[[#This Row],[Joining Date]]</f>
        <v>3768</v>
      </c>
      <c r="W2967" t="str">
        <f>LEFT(Table1[[#This Row],[Employee Name]],FIND(" ",Table1[[#This Row],[Employee Name]])-1)</f>
        <v>Rohan</v>
      </c>
      <c r="X2967" t="str">
        <f>RIGHT(Table1[[#This Row],[Employee Name]],LEN(Table1[[#This Row],[Employee Name]])-FIND(" ",Table1[[#This Row],[Employee Name]]))</f>
        <v>Gupta</v>
      </c>
      <c r="Y2967" t="str">
        <f>Table1[[#This Row],[Department]]&amp;"-"&amp;Table1[[#This Row],[Employee ID]]</f>
        <v>IT-E02963</v>
      </c>
      <c r="Z2967" t="str">
        <f>LEFT(Table1[[#This Row],[Department]],3)</f>
        <v>IT</v>
      </c>
      <c r="AA2967" t="str">
        <f>_xlfn.XLOOKUP(Table1[[#This Row],[Manager ID]],MANAGERS!A:A,MANAGERS!B:B)</f>
        <v>Manager_15</v>
      </c>
      <c r="AB2967" t="str" cm="1">
        <f t="array" ref="AB2967">_xlfn.XLOOKUP(Table1[[#This Row],[Manager ID]],Table2[[#All],[Manager ID]],Table2[[#All],[Department Head]])</f>
        <v>Support</v>
      </c>
      <c r="AC2967" s="2">
        <f>_xlfn.XLOOKUP(Table1[[#This Row],[City]],L:L,O:O)</f>
        <v>0.21356479274849693</v>
      </c>
      <c r="AD2967" t="str" cm="1">
        <f t="array" ref="AD2967">_xlfn.IFS(Table1[[#This Row],[Performance Score]]&gt;=90,"Excellent",Table1[[#This Row],[Performance Score]]&gt;=75,"Good",Table1[[#This Row],[Performance Score]]&gt;=60,"Average",Table1[[#This Row],[Performance Score]]&lt;=60,"Need Improvement")</f>
        <v>Average</v>
      </c>
      <c r="AE2967" t="str">
        <f>IF(AND(Table1[[#This Row],[Attendance %]]&gt;=80,(Table1[[#This Row],[Performance Score]]&gt;=80)),"Eligible","Not Eligible")</f>
        <v>Not Eligible</v>
      </c>
      <c r="AF2967" t="str">
        <f>IF(Table1[[#This Row],[Performance Score]]&gt;=80,"High Performer","Low Performer")</f>
        <v>Low Performer</v>
      </c>
      <c r="AG2967" t="str" cm="1">
        <f t="array" aca="1" ref="AG2967" ca="1">_xlfn.IFS(Table1[[#This Row],[Experience]]&lt;=3,"Junior",Table1[[#This Row],[Experience]]&lt;=7,"Mid Level",Table1[[#This Row],[Experience]]&gt;=7,"Senior")</f>
        <v>Senior</v>
      </c>
      <c r="AH2967" t="str">
        <f>IF(Table1[[#This Row],[Attendance %]]&gt;75,"OK","Below 75")</f>
        <v>OK</v>
      </c>
      <c r="AI2967" t="b">
        <f>ISBLANK(Table1[[#This Row],[Employee ID]])</f>
        <v>0</v>
      </c>
      <c r="AJ2967" t="b">
        <f>ISNUMBER(Table1[[#This Row],[Total Salary  ]])</f>
        <v>1</v>
      </c>
      <c r="AK2967" t="str">
        <f>IFERROR(_xlfn.XLOOKUP(Table1[[#This Row],[Manager ID]],MANAGERS!A:A,MANAGERS!B:B),"Not Found")</f>
        <v>Manager_15</v>
      </c>
    </row>
    <row r="2968" spans="1:37" x14ac:dyDescent="0.2">
      <c r="A2968" t="s">
        <v>1737</v>
      </c>
      <c r="B2968" t="s">
        <v>85</v>
      </c>
      <c r="C2968" t="s">
        <v>15</v>
      </c>
      <c r="D2968" t="s">
        <v>43</v>
      </c>
      <c r="E2968" t="s">
        <v>26</v>
      </c>
      <c r="F2968" s="1">
        <v>43572</v>
      </c>
      <c r="G2968" s="1">
        <v>35380</v>
      </c>
      <c r="H2968">
        <v>64258</v>
      </c>
      <c r="I2968">
        <v>17242</v>
      </c>
      <c r="J2968">
        <v>61</v>
      </c>
      <c r="K2968">
        <v>60</v>
      </c>
      <c r="L2968" t="s">
        <v>27</v>
      </c>
      <c r="M2968">
        <v>107</v>
      </c>
      <c r="N2968">
        <f>Table1[[#This Row],[Basic Salary]]+Table1[[#This Row],[Bonus]]</f>
        <v>81500</v>
      </c>
      <c r="O2968" s="2">
        <f>Table1[[#This Row],[Bonus]]/Table1[[#This Row],[Basic Salary]]</f>
        <v>0.26832456659093029</v>
      </c>
      <c r="P2968">
        <f ca="1">DATEDIF(Table1[[#This Row],[Date of Birth]],TODAY(),"Y")</f>
        <v>29</v>
      </c>
      <c r="Q2968">
        <f ca="1">DATEDIF(Table1[[#This Row],[Joining Date]],TODAY(),"Y")</f>
        <v>7</v>
      </c>
      <c r="R2968" t="str">
        <f ca="1">IF(YEAR(Table1[[#This Row],[Joining Date]])=YEAR(TODAY()),"Yes","No")</f>
        <v>No</v>
      </c>
      <c r="S2968" t="str">
        <f ca="1">IF(Table1[[#This Row],[Experience]]&gt;5,"Yes","No")</f>
        <v>Yes</v>
      </c>
      <c r="T2968" t="str">
        <f>TEXT(Table1[[#This Row],[Joining Date]],"mmmm")</f>
        <v>April</v>
      </c>
      <c r="U2968" t="str">
        <f>TEXT(Table1[[#This Row],[Joining Date]],"yyyy")</f>
        <v>2019</v>
      </c>
      <c r="V2968" s="5">
        <f ca="1">TODAY()-Table1[[#This Row],[Joining Date]]</f>
        <v>2667</v>
      </c>
      <c r="W2968" t="str">
        <f>LEFT(Table1[[#This Row],[Employee Name]],FIND(" ",Table1[[#This Row],[Employee Name]])-1)</f>
        <v>Pooja</v>
      </c>
      <c r="X2968" t="str">
        <f>RIGHT(Table1[[#This Row],[Employee Name]],LEN(Table1[[#This Row],[Employee Name]])-FIND(" ",Table1[[#This Row],[Employee Name]]))</f>
        <v>Das</v>
      </c>
      <c r="Y2968" t="str">
        <f>Table1[[#This Row],[Department]]&amp;"-"&amp;Table1[[#This Row],[Employee ID]]</f>
        <v>Operations-E01681</v>
      </c>
      <c r="Z2968" t="str">
        <f>LEFT(Table1[[#This Row],[Department]],3)</f>
        <v>Ope</v>
      </c>
      <c r="AA2968" t="str">
        <f>_xlfn.XLOOKUP(Table1[[#This Row],[Manager ID]],MANAGERS!A:A,MANAGERS!B:B)</f>
        <v>Manager_7</v>
      </c>
      <c r="AB2968" t="str" cm="1">
        <f t="array" ref="AB2968">_xlfn.XLOOKUP(Table1[[#This Row],[Manager ID]],Table2[[#All],[Manager ID]],Table2[[#All],[Department Head]])</f>
        <v>Operations</v>
      </c>
      <c r="AC2968" s="2">
        <f>_xlfn.XLOOKUP(Table1[[#This Row],[City]],L:L,O:O)</f>
        <v>0.23674293405114402</v>
      </c>
      <c r="AD2968" t="str" cm="1">
        <f t="array" ref="AD2968">_xlfn.IFS(Table1[[#This Row],[Performance Score]]&gt;=90,"Excellent",Table1[[#This Row],[Performance Score]]&gt;=75,"Good",Table1[[#This Row],[Performance Score]]&gt;=60,"Average",Table1[[#This Row],[Performance Score]]&lt;=60,"Need Improvement")</f>
        <v>Average</v>
      </c>
      <c r="AE2968" t="str">
        <f>IF(AND(Table1[[#This Row],[Attendance %]]&gt;=80,(Table1[[#This Row],[Performance Score]]&gt;=80)),"Eligible","Not Eligible")</f>
        <v>Not Eligible</v>
      </c>
      <c r="AF2968" t="str">
        <f>IF(Table1[[#This Row],[Performance Score]]&gt;=80,"High Performer","Low Performer")</f>
        <v>Low Performer</v>
      </c>
      <c r="AG2968" t="str" cm="1">
        <f t="array" aca="1" ref="AG2968" ca="1">_xlfn.IFS(Table1[[#This Row],[Experience]]&lt;=3,"Junior",Table1[[#This Row],[Experience]]&lt;=7,"Mid Level",Table1[[#This Row],[Experience]]&gt;=7,"Senior")</f>
        <v>Mid Level</v>
      </c>
      <c r="AH2968" t="str">
        <f>IF(Table1[[#This Row],[Attendance %]]&gt;75,"OK","Below 75")</f>
        <v>Below 75</v>
      </c>
      <c r="AI2968" t="b">
        <f>ISBLANK(Table1[[#This Row],[Employee ID]])</f>
        <v>0</v>
      </c>
      <c r="AJ2968" t="b">
        <f>ISNUMBER(Table1[[#This Row],[Total Salary  ]])</f>
        <v>1</v>
      </c>
      <c r="AK2968" t="str">
        <f>IFERROR(_xlfn.XLOOKUP(Table1[[#This Row],[Manager ID]],MANAGERS!A:A,MANAGERS!B:B),"Not Found")</f>
        <v>Manager_7</v>
      </c>
    </row>
    <row r="2969" spans="1:37" x14ac:dyDescent="0.2">
      <c r="A2969" t="s">
        <v>4553</v>
      </c>
      <c r="B2969" t="s">
        <v>69</v>
      </c>
      <c r="C2969" t="s">
        <v>21</v>
      </c>
      <c r="D2969" t="s">
        <v>25</v>
      </c>
      <c r="E2969" t="s">
        <v>26</v>
      </c>
      <c r="F2969" s="1">
        <v>45223</v>
      </c>
      <c r="G2969" s="1">
        <v>39608</v>
      </c>
      <c r="H2969">
        <v>63755</v>
      </c>
      <c r="I2969">
        <v>17735</v>
      </c>
      <c r="J2969">
        <v>81</v>
      </c>
      <c r="K2969">
        <v>55</v>
      </c>
      <c r="L2969" t="s">
        <v>37</v>
      </c>
      <c r="M2969">
        <v>108</v>
      </c>
      <c r="N2969">
        <f>Table1[[#This Row],[Basic Salary]]+Table1[[#This Row],[Bonus]]</f>
        <v>81490</v>
      </c>
      <c r="O2969" s="2">
        <f>Table1[[#This Row],[Bonus]]/Table1[[#This Row],[Basic Salary]]</f>
        <v>0.27817426084228686</v>
      </c>
      <c r="P2969">
        <f ca="1">DATEDIF(Table1[[#This Row],[Date of Birth]],TODAY(),"Y")</f>
        <v>18</v>
      </c>
      <c r="Q2969">
        <f ca="1">DATEDIF(Table1[[#This Row],[Joining Date]],TODAY(),"Y")</f>
        <v>2</v>
      </c>
      <c r="R2969" t="str">
        <f ca="1">IF(YEAR(Table1[[#This Row],[Joining Date]])=YEAR(TODAY()),"Yes","No")</f>
        <v>No</v>
      </c>
      <c r="S2969" t="str">
        <f ca="1">IF(Table1[[#This Row],[Experience]]&gt;5,"Yes","No")</f>
        <v>No</v>
      </c>
      <c r="T2969" t="str">
        <f>TEXT(Table1[[#This Row],[Joining Date]],"mmmm")</f>
        <v>October</v>
      </c>
      <c r="U2969" t="str">
        <f>TEXT(Table1[[#This Row],[Joining Date]],"yyyy")</f>
        <v>2023</v>
      </c>
      <c r="V2969" s="5">
        <f ca="1">TODAY()-Table1[[#This Row],[Joining Date]]</f>
        <v>1016</v>
      </c>
      <c r="W2969" t="str">
        <f>LEFT(Table1[[#This Row],[Employee Name]],FIND(" ",Table1[[#This Row],[Employee Name]])-1)</f>
        <v>Neha</v>
      </c>
      <c r="X2969" t="str">
        <f>RIGHT(Table1[[#This Row],[Employee Name]],LEN(Table1[[#This Row],[Employee Name]])-FIND(" ",Table1[[#This Row],[Employee Name]]))</f>
        <v>Kulkarni</v>
      </c>
      <c r="Y2969" t="str">
        <f>Table1[[#This Row],[Department]]&amp;"-"&amp;Table1[[#This Row],[Employee ID]]</f>
        <v>Finance-E04497</v>
      </c>
      <c r="Z2969" t="str">
        <f>LEFT(Table1[[#This Row],[Department]],3)</f>
        <v>Fin</v>
      </c>
      <c r="AA2969" t="str">
        <f>_xlfn.XLOOKUP(Table1[[#This Row],[Manager ID]],MANAGERS!A:A,MANAGERS!B:B)</f>
        <v>Manager_8</v>
      </c>
      <c r="AB2969" t="str" cm="1">
        <f t="array" ref="AB2969">_xlfn.XLOOKUP(Table1[[#This Row],[Manager ID]],Table2[[#All],[Manager ID]],Table2[[#All],[Department Head]])</f>
        <v>Sales</v>
      </c>
      <c r="AC2969" s="2">
        <f>_xlfn.XLOOKUP(Table1[[#This Row],[City]],L:L,O:O)</f>
        <v>0.24036902712549932</v>
      </c>
      <c r="AD2969" t="str" cm="1">
        <f t="array" ref="AD2969">_xlfn.IFS(Table1[[#This Row],[Performance Score]]&gt;=90,"Excellent",Table1[[#This Row],[Performance Score]]&gt;=75,"Good",Table1[[#This Row],[Performance Score]]&gt;=60,"Average",Table1[[#This Row],[Performance Score]]&lt;=60,"Need Improvement")</f>
        <v>Need Improvement</v>
      </c>
      <c r="AE2969" t="str">
        <f>IF(AND(Table1[[#This Row],[Attendance %]]&gt;=80,(Table1[[#This Row],[Performance Score]]&gt;=80)),"Eligible","Not Eligible")</f>
        <v>Not Eligible</v>
      </c>
      <c r="AF2969" t="str">
        <f>IF(Table1[[#This Row],[Performance Score]]&gt;=80,"High Performer","Low Performer")</f>
        <v>Low Performer</v>
      </c>
      <c r="AG2969" t="str" cm="1">
        <f t="array" aca="1" ref="AG2969" ca="1">_xlfn.IFS(Table1[[#This Row],[Experience]]&lt;=3,"Junior",Table1[[#This Row],[Experience]]&lt;=7,"Mid Level",Table1[[#This Row],[Experience]]&gt;=7,"Senior")</f>
        <v>Junior</v>
      </c>
      <c r="AH2969" t="str">
        <f>IF(Table1[[#This Row],[Attendance %]]&gt;75,"OK","Below 75")</f>
        <v>OK</v>
      </c>
      <c r="AI2969" t="b">
        <f>ISBLANK(Table1[[#This Row],[Employee ID]])</f>
        <v>0</v>
      </c>
      <c r="AJ2969" t="b">
        <f>ISNUMBER(Table1[[#This Row],[Total Salary  ]])</f>
        <v>1</v>
      </c>
      <c r="AK2969" t="str">
        <f>IFERROR(_xlfn.XLOOKUP(Table1[[#This Row],[Manager ID]],MANAGERS!A:A,MANAGERS!B:B),"Not Found")</f>
        <v>Manager_8</v>
      </c>
    </row>
    <row r="2970" spans="1:37" x14ac:dyDescent="0.2">
      <c r="A2970" t="s">
        <v>4686</v>
      </c>
      <c r="B2970" t="s">
        <v>39</v>
      </c>
      <c r="C2970" t="s">
        <v>21</v>
      </c>
      <c r="D2970" t="s">
        <v>25</v>
      </c>
      <c r="E2970" t="s">
        <v>22</v>
      </c>
      <c r="F2970" s="1">
        <v>45468</v>
      </c>
      <c r="G2970" s="1">
        <v>37335</v>
      </c>
      <c r="H2970">
        <v>62568</v>
      </c>
      <c r="I2970">
        <v>18916</v>
      </c>
      <c r="J2970">
        <v>76</v>
      </c>
      <c r="K2970">
        <v>60</v>
      </c>
      <c r="L2970" t="s">
        <v>37</v>
      </c>
      <c r="M2970">
        <v>108</v>
      </c>
      <c r="N2970">
        <f>Table1[[#This Row],[Basic Salary]]+Table1[[#This Row],[Bonus]]</f>
        <v>81484</v>
      </c>
      <c r="O2970" s="2">
        <f>Table1[[#This Row],[Bonus]]/Table1[[#This Row],[Basic Salary]]</f>
        <v>0.30232706814985294</v>
      </c>
      <c r="P2970">
        <f ca="1">DATEDIF(Table1[[#This Row],[Date of Birth]],TODAY(),"Y")</f>
        <v>24</v>
      </c>
      <c r="Q2970">
        <f ca="1">DATEDIF(Table1[[#This Row],[Joining Date]],TODAY(),"Y")</f>
        <v>2</v>
      </c>
      <c r="R2970" t="str">
        <f ca="1">IF(YEAR(Table1[[#This Row],[Joining Date]])=YEAR(TODAY()),"Yes","No")</f>
        <v>No</v>
      </c>
      <c r="S2970" t="str">
        <f ca="1">IF(Table1[[#This Row],[Experience]]&gt;5,"Yes","No")</f>
        <v>No</v>
      </c>
      <c r="T2970" t="str">
        <f>TEXT(Table1[[#This Row],[Joining Date]],"mmmm")</f>
        <v>June</v>
      </c>
      <c r="U2970" t="str">
        <f>TEXT(Table1[[#This Row],[Joining Date]],"yyyy")</f>
        <v>2024</v>
      </c>
      <c r="V2970" s="5">
        <f ca="1">TODAY()-Table1[[#This Row],[Joining Date]]</f>
        <v>771</v>
      </c>
      <c r="W2970" t="str">
        <f>LEFT(Table1[[#This Row],[Employee Name]],FIND(" ",Table1[[#This Row],[Employee Name]])-1)</f>
        <v>Karan</v>
      </c>
      <c r="X2970" t="str">
        <f>RIGHT(Table1[[#This Row],[Employee Name]],LEN(Table1[[#This Row],[Employee Name]])-FIND(" ",Table1[[#This Row],[Employee Name]]))</f>
        <v>Malhotra</v>
      </c>
      <c r="Y2970" t="str">
        <f>Table1[[#This Row],[Department]]&amp;"-"&amp;Table1[[#This Row],[Employee ID]]</f>
        <v>Finance-E04630</v>
      </c>
      <c r="Z2970" t="str">
        <f>LEFT(Table1[[#This Row],[Department]],3)</f>
        <v>Fin</v>
      </c>
      <c r="AA2970" t="str">
        <f>_xlfn.XLOOKUP(Table1[[#This Row],[Manager ID]],MANAGERS!A:A,MANAGERS!B:B)</f>
        <v>Manager_8</v>
      </c>
      <c r="AB2970" t="str" cm="1">
        <f t="array" ref="AB2970">_xlfn.XLOOKUP(Table1[[#This Row],[Manager ID]],Table2[[#All],[Manager ID]],Table2[[#All],[Department Head]])</f>
        <v>Sales</v>
      </c>
      <c r="AC2970" s="2">
        <f>_xlfn.XLOOKUP(Table1[[#This Row],[City]],L:L,O:O)</f>
        <v>0.24036902712549932</v>
      </c>
      <c r="AD2970" t="str" cm="1">
        <f t="array" ref="AD2970">_xlfn.IFS(Table1[[#This Row],[Performance Score]]&gt;=90,"Excellent",Table1[[#This Row],[Performance Score]]&gt;=75,"Good",Table1[[#This Row],[Performance Score]]&gt;=60,"Average",Table1[[#This Row],[Performance Score]]&lt;=60,"Need Improvement")</f>
        <v>Average</v>
      </c>
      <c r="AE2970" t="str">
        <f>IF(AND(Table1[[#This Row],[Attendance %]]&gt;=80,(Table1[[#This Row],[Performance Score]]&gt;=80)),"Eligible","Not Eligible")</f>
        <v>Not Eligible</v>
      </c>
      <c r="AF2970" t="str">
        <f>IF(Table1[[#This Row],[Performance Score]]&gt;=80,"High Performer","Low Performer")</f>
        <v>Low Performer</v>
      </c>
      <c r="AG2970" t="str" cm="1">
        <f t="array" aca="1" ref="AG2970" ca="1">_xlfn.IFS(Table1[[#This Row],[Experience]]&lt;=3,"Junior",Table1[[#This Row],[Experience]]&lt;=7,"Mid Level",Table1[[#This Row],[Experience]]&gt;=7,"Senior")</f>
        <v>Junior</v>
      </c>
      <c r="AH2970" t="str">
        <f>IF(Table1[[#This Row],[Attendance %]]&gt;75,"OK","Below 75")</f>
        <v>OK</v>
      </c>
      <c r="AI2970" t="b">
        <f>ISBLANK(Table1[[#This Row],[Employee ID]])</f>
        <v>0</v>
      </c>
      <c r="AJ2970" t="b">
        <f>ISNUMBER(Table1[[#This Row],[Total Salary  ]])</f>
        <v>1</v>
      </c>
      <c r="AK2970" t="str">
        <f>IFERROR(_xlfn.XLOOKUP(Table1[[#This Row],[Manager ID]],MANAGERS!A:A,MANAGERS!B:B),"Not Found")</f>
        <v>Manager_8</v>
      </c>
    </row>
    <row r="2971" spans="1:37" x14ac:dyDescent="0.2">
      <c r="A2971" t="s">
        <v>1488</v>
      </c>
      <c r="B2971" t="s">
        <v>39</v>
      </c>
      <c r="C2971" t="s">
        <v>15</v>
      </c>
      <c r="D2971" t="s">
        <v>40</v>
      </c>
      <c r="E2971" t="s">
        <v>17</v>
      </c>
      <c r="F2971" s="1">
        <v>45503</v>
      </c>
      <c r="G2971" s="1">
        <v>32638</v>
      </c>
      <c r="H2971">
        <v>74861</v>
      </c>
      <c r="I2971">
        <v>6612</v>
      </c>
      <c r="J2971">
        <v>88</v>
      </c>
      <c r="K2971">
        <v>68</v>
      </c>
      <c r="L2971" t="s">
        <v>27</v>
      </c>
      <c r="M2971">
        <v>107</v>
      </c>
      <c r="N2971">
        <f>Table1[[#This Row],[Basic Salary]]+Table1[[#This Row],[Bonus]]</f>
        <v>81473</v>
      </c>
      <c r="O2971" s="2">
        <f>Table1[[#This Row],[Bonus]]/Table1[[#This Row],[Basic Salary]]</f>
        <v>8.832369324481372E-2</v>
      </c>
      <c r="P2971">
        <f ca="1">DATEDIF(Table1[[#This Row],[Date of Birth]],TODAY(),"Y")</f>
        <v>37</v>
      </c>
      <c r="Q2971">
        <f ca="1">DATEDIF(Table1[[#This Row],[Joining Date]],TODAY(),"Y")</f>
        <v>2</v>
      </c>
      <c r="R2971" t="str">
        <f ca="1">IF(YEAR(Table1[[#This Row],[Joining Date]])=YEAR(TODAY()),"Yes","No")</f>
        <v>No</v>
      </c>
      <c r="S2971" t="str">
        <f ca="1">IF(Table1[[#This Row],[Experience]]&gt;5,"Yes","No")</f>
        <v>No</v>
      </c>
      <c r="T2971" t="str">
        <f>TEXT(Table1[[#This Row],[Joining Date]],"mmmm")</f>
        <v>July</v>
      </c>
      <c r="U2971" t="str">
        <f>TEXT(Table1[[#This Row],[Joining Date]],"yyyy")</f>
        <v>2024</v>
      </c>
      <c r="V2971" s="5">
        <f ca="1">TODAY()-Table1[[#This Row],[Joining Date]]</f>
        <v>736</v>
      </c>
      <c r="W2971" t="str">
        <f>LEFT(Table1[[#This Row],[Employee Name]],FIND(" ",Table1[[#This Row],[Employee Name]])-1)</f>
        <v>Karan</v>
      </c>
      <c r="X2971" t="str">
        <f>RIGHT(Table1[[#This Row],[Employee Name]],LEN(Table1[[#This Row],[Employee Name]])-FIND(" ",Table1[[#This Row],[Employee Name]]))</f>
        <v>Malhotra</v>
      </c>
      <c r="Y2971" t="str">
        <f>Table1[[#This Row],[Department]]&amp;"-"&amp;Table1[[#This Row],[Employee ID]]</f>
        <v>IT-E01432</v>
      </c>
      <c r="Z2971" t="str">
        <f>LEFT(Table1[[#This Row],[Department]],3)</f>
        <v>IT</v>
      </c>
      <c r="AA2971" t="str">
        <f>_xlfn.XLOOKUP(Table1[[#This Row],[Manager ID]],MANAGERS!A:A,MANAGERS!B:B)</f>
        <v>Manager_7</v>
      </c>
      <c r="AB2971" t="str" cm="1">
        <f t="array" ref="AB2971">_xlfn.XLOOKUP(Table1[[#This Row],[Manager ID]],Table2[[#All],[Manager ID]],Table2[[#All],[Department Head]])</f>
        <v>Operations</v>
      </c>
      <c r="AC2971" s="2">
        <f>_xlfn.XLOOKUP(Table1[[#This Row],[City]],L:L,O:O)</f>
        <v>0.23674293405114402</v>
      </c>
      <c r="AD2971" t="str" cm="1">
        <f t="array" ref="AD2971">_xlfn.IFS(Table1[[#This Row],[Performance Score]]&gt;=90,"Excellent",Table1[[#This Row],[Performance Score]]&gt;=75,"Good",Table1[[#This Row],[Performance Score]]&gt;=60,"Average",Table1[[#This Row],[Performance Score]]&lt;=60,"Need Improvement")</f>
        <v>Average</v>
      </c>
      <c r="AE2971" t="str">
        <f>IF(AND(Table1[[#This Row],[Attendance %]]&gt;=80,(Table1[[#This Row],[Performance Score]]&gt;=80)),"Eligible","Not Eligible")</f>
        <v>Not Eligible</v>
      </c>
      <c r="AF2971" t="str">
        <f>IF(Table1[[#This Row],[Performance Score]]&gt;=80,"High Performer","Low Performer")</f>
        <v>Low Performer</v>
      </c>
      <c r="AG2971" t="str" cm="1">
        <f t="array" aca="1" ref="AG2971" ca="1">_xlfn.IFS(Table1[[#This Row],[Experience]]&lt;=3,"Junior",Table1[[#This Row],[Experience]]&lt;=7,"Mid Level",Table1[[#This Row],[Experience]]&gt;=7,"Senior")</f>
        <v>Junior</v>
      </c>
      <c r="AH2971" t="str">
        <f>IF(Table1[[#This Row],[Attendance %]]&gt;75,"OK","Below 75")</f>
        <v>OK</v>
      </c>
      <c r="AI2971" t="b">
        <f>ISBLANK(Table1[[#This Row],[Employee ID]])</f>
        <v>0</v>
      </c>
      <c r="AJ2971" t="b">
        <f>ISNUMBER(Table1[[#This Row],[Total Salary  ]])</f>
        <v>1</v>
      </c>
      <c r="AK2971" t="str">
        <f>IFERROR(_xlfn.XLOOKUP(Table1[[#This Row],[Manager ID]],MANAGERS!A:A,MANAGERS!B:B),"Not Found")</f>
        <v>Manager_7</v>
      </c>
    </row>
    <row r="2972" spans="1:37" x14ac:dyDescent="0.2">
      <c r="A2972" t="s">
        <v>388</v>
      </c>
      <c r="B2972" t="s">
        <v>93</v>
      </c>
      <c r="C2972" t="s">
        <v>21</v>
      </c>
      <c r="D2972" t="s">
        <v>16</v>
      </c>
      <c r="E2972" t="s">
        <v>26</v>
      </c>
      <c r="F2972" s="1">
        <v>45552</v>
      </c>
      <c r="G2972" s="1">
        <v>33846</v>
      </c>
      <c r="H2972">
        <v>65723</v>
      </c>
      <c r="I2972">
        <v>15724</v>
      </c>
      <c r="J2972">
        <v>65</v>
      </c>
      <c r="K2972">
        <v>75</v>
      </c>
      <c r="L2972" t="s">
        <v>27</v>
      </c>
      <c r="M2972">
        <v>101</v>
      </c>
      <c r="N2972">
        <f>Table1[[#This Row],[Basic Salary]]+Table1[[#This Row],[Bonus]]</f>
        <v>81447</v>
      </c>
      <c r="O2972" s="2">
        <f>Table1[[#This Row],[Bonus]]/Table1[[#This Row],[Basic Salary]]</f>
        <v>0.23924653469865953</v>
      </c>
      <c r="P2972">
        <f ca="1">DATEDIF(Table1[[#This Row],[Date of Birth]],TODAY(),"Y")</f>
        <v>33</v>
      </c>
      <c r="Q2972">
        <f ca="1">DATEDIF(Table1[[#This Row],[Joining Date]],TODAY(),"Y")</f>
        <v>1</v>
      </c>
      <c r="R2972" t="str">
        <f ca="1">IF(YEAR(Table1[[#This Row],[Joining Date]])=YEAR(TODAY()),"Yes","No")</f>
        <v>No</v>
      </c>
      <c r="S2972" t="str">
        <f ca="1">IF(Table1[[#This Row],[Experience]]&gt;5,"Yes","No")</f>
        <v>No</v>
      </c>
      <c r="T2972" t="str">
        <f>TEXT(Table1[[#This Row],[Joining Date]],"mmmm")</f>
        <v>September</v>
      </c>
      <c r="U2972" t="str">
        <f>TEXT(Table1[[#This Row],[Joining Date]],"yyyy")</f>
        <v>2024</v>
      </c>
      <c r="V2972" s="5">
        <f ca="1">TODAY()-Table1[[#This Row],[Joining Date]]</f>
        <v>687</v>
      </c>
      <c r="W2972" t="str">
        <f>LEFT(Table1[[#This Row],[Employee Name]],FIND(" ",Table1[[#This Row],[Employee Name]])-1)</f>
        <v>Priya</v>
      </c>
      <c r="X2972" t="str">
        <f>RIGHT(Table1[[#This Row],[Employee Name]],LEN(Table1[[#This Row],[Employee Name]])-FIND(" ",Table1[[#This Row],[Employee Name]]))</f>
        <v>Reddy</v>
      </c>
      <c r="Y2972" t="str">
        <f>Table1[[#This Row],[Department]]&amp;"-"&amp;Table1[[#This Row],[Employee ID]]</f>
        <v>HR-E00332</v>
      </c>
      <c r="Z2972" t="str">
        <f>LEFT(Table1[[#This Row],[Department]],3)</f>
        <v>HR</v>
      </c>
      <c r="AA2972" t="str">
        <f>_xlfn.XLOOKUP(Table1[[#This Row],[Manager ID]],MANAGERS!A:A,MANAGERS!B:B)</f>
        <v>Manager_1</v>
      </c>
      <c r="AB2972" t="str" cm="1">
        <f t="array" ref="AB2972">_xlfn.XLOOKUP(Table1[[#This Row],[Manager ID]],Table2[[#All],[Manager ID]],Table2[[#All],[Department Head]])</f>
        <v>Support</v>
      </c>
      <c r="AC2972" s="2">
        <f>_xlfn.XLOOKUP(Table1[[#This Row],[City]],L:L,O:O)</f>
        <v>0.23674293405114402</v>
      </c>
      <c r="AD2972" t="str" cm="1">
        <f t="array" ref="AD2972">_xlfn.IFS(Table1[[#This Row],[Performance Score]]&gt;=90,"Excellent",Table1[[#This Row],[Performance Score]]&gt;=75,"Good",Table1[[#This Row],[Performance Score]]&gt;=60,"Average",Table1[[#This Row],[Performance Score]]&lt;=60,"Need Improvement")</f>
        <v>Good</v>
      </c>
      <c r="AE2972" t="str">
        <f>IF(AND(Table1[[#This Row],[Attendance %]]&gt;=80,(Table1[[#This Row],[Performance Score]]&gt;=80)),"Eligible","Not Eligible")</f>
        <v>Not Eligible</v>
      </c>
      <c r="AF2972" t="str">
        <f>IF(Table1[[#This Row],[Performance Score]]&gt;=80,"High Performer","Low Performer")</f>
        <v>Low Performer</v>
      </c>
      <c r="AG2972" t="str" cm="1">
        <f t="array" aca="1" ref="AG2972" ca="1">_xlfn.IFS(Table1[[#This Row],[Experience]]&lt;=3,"Junior",Table1[[#This Row],[Experience]]&lt;=7,"Mid Level",Table1[[#This Row],[Experience]]&gt;=7,"Senior")</f>
        <v>Junior</v>
      </c>
      <c r="AH2972" t="str">
        <f>IF(Table1[[#This Row],[Attendance %]]&gt;75,"OK","Below 75")</f>
        <v>Below 75</v>
      </c>
      <c r="AI2972" t="b">
        <f>ISBLANK(Table1[[#This Row],[Employee ID]])</f>
        <v>0</v>
      </c>
      <c r="AJ2972" t="b">
        <f>ISNUMBER(Table1[[#This Row],[Total Salary  ]])</f>
        <v>1</v>
      </c>
      <c r="AK2972" t="str">
        <f>IFERROR(_xlfn.XLOOKUP(Table1[[#This Row],[Manager ID]],MANAGERS!A:A,MANAGERS!B:B),"Not Found")</f>
        <v>Manager_1</v>
      </c>
    </row>
    <row r="2973" spans="1:37" x14ac:dyDescent="0.2">
      <c r="A2973" t="s">
        <v>2504</v>
      </c>
      <c r="B2973" t="s">
        <v>129</v>
      </c>
      <c r="C2973" t="s">
        <v>15</v>
      </c>
      <c r="D2973" t="s">
        <v>81</v>
      </c>
      <c r="E2973" t="s">
        <v>65</v>
      </c>
      <c r="F2973" s="1">
        <v>44784</v>
      </c>
      <c r="G2973" s="1">
        <v>35733</v>
      </c>
      <c r="H2973">
        <v>60210</v>
      </c>
      <c r="I2973">
        <v>21235</v>
      </c>
      <c r="J2973">
        <v>64</v>
      </c>
      <c r="K2973">
        <v>43</v>
      </c>
      <c r="L2973" t="s">
        <v>27</v>
      </c>
      <c r="M2973">
        <v>118</v>
      </c>
      <c r="N2973">
        <f>Table1[[#This Row],[Basic Salary]]+Table1[[#This Row],[Bonus]]</f>
        <v>81445</v>
      </c>
      <c r="O2973" s="2">
        <f>Table1[[#This Row],[Bonus]]/Table1[[#This Row],[Basic Salary]]</f>
        <v>0.3526822786912473</v>
      </c>
      <c r="P2973">
        <f ca="1">DATEDIF(Table1[[#This Row],[Date of Birth]],TODAY(),"Y")</f>
        <v>28</v>
      </c>
      <c r="Q2973">
        <f ca="1">DATEDIF(Table1[[#This Row],[Joining Date]],TODAY(),"Y")</f>
        <v>3</v>
      </c>
      <c r="R2973" t="str">
        <f ca="1">IF(YEAR(Table1[[#This Row],[Joining Date]])=YEAR(TODAY()),"Yes","No")</f>
        <v>No</v>
      </c>
      <c r="S2973" t="str">
        <f ca="1">IF(Table1[[#This Row],[Experience]]&gt;5,"Yes","No")</f>
        <v>No</v>
      </c>
      <c r="T2973" t="str">
        <f>TEXT(Table1[[#This Row],[Joining Date]],"mmmm")</f>
        <v>August</v>
      </c>
      <c r="U2973" t="str">
        <f>TEXT(Table1[[#This Row],[Joining Date]],"yyyy")</f>
        <v>2022</v>
      </c>
      <c r="V2973" s="5">
        <f ca="1">TODAY()-Table1[[#This Row],[Joining Date]]</f>
        <v>1455</v>
      </c>
      <c r="W2973" t="str">
        <f>LEFT(Table1[[#This Row],[Employee Name]],FIND(" ",Table1[[#This Row],[Employee Name]])-1)</f>
        <v>Aarav</v>
      </c>
      <c r="X2973" t="str">
        <f>RIGHT(Table1[[#This Row],[Employee Name]],LEN(Table1[[#This Row],[Employee Name]])-FIND(" ",Table1[[#This Row],[Employee Name]]))</f>
        <v>Sharma</v>
      </c>
      <c r="Y2973" t="str">
        <f>Table1[[#This Row],[Department]]&amp;"-"&amp;Table1[[#This Row],[Employee ID]]</f>
        <v>Sales-E02448</v>
      </c>
      <c r="Z2973" t="str">
        <f>LEFT(Table1[[#This Row],[Department]],3)</f>
        <v>Sal</v>
      </c>
      <c r="AA2973" t="str">
        <f>_xlfn.XLOOKUP(Table1[[#This Row],[Manager ID]],MANAGERS!A:A,MANAGERS!B:B)</f>
        <v>Manager_18</v>
      </c>
      <c r="AB2973" t="str" cm="1">
        <f t="array" ref="AB2973">_xlfn.XLOOKUP(Table1[[#This Row],[Manager ID]],Table2[[#All],[Manager ID]],Table2[[#All],[Department Head]])</f>
        <v>Support</v>
      </c>
      <c r="AC2973" s="2">
        <f>_xlfn.XLOOKUP(Table1[[#This Row],[City]],L:L,O:O)</f>
        <v>0.23674293405114402</v>
      </c>
      <c r="AD2973" t="str" cm="1">
        <f t="array" ref="AD2973">_xlfn.IFS(Table1[[#This Row],[Performance Score]]&gt;=90,"Excellent",Table1[[#This Row],[Performance Score]]&gt;=75,"Good",Table1[[#This Row],[Performance Score]]&gt;=60,"Average",Table1[[#This Row],[Performance Score]]&lt;=60,"Need Improvement")</f>
        <v>Need Improvement</v>
      </c>
      <c r="AE2973" t="str">
        <f>IF(AND(Table1[[#This Row],[Attendance %]]&gt;=80,(Table1[[#This Row],[Performance Score]]&gt;=80)),"Eligible","Not Eligible")</f>
        <v>Not Eligible</v>
      </c>
      <c r="AF2973" t="str">
        <f>IF(Table1[[#This Row],[Performance Score]]&gt;=80,"High Performer","Low Performer")</f>
        <v>Low Performer</v>
      </c>
      <c r="AG2973" t="str" cm="1">
        <f t="array" aca="1" ref="AG2973" ca="1">_xlfn.IFS(Table1[[#This Row],[Experience]]&lt;=3,"Junior",Table1[[#This Row],[Experience]]&lt;=7,"Mid Level",Table1[[#This Row],[Experience]]&gt;=7,"Senior")</f>
        <v>Junior</v>
      </c>
      <c r="AH2973" t="str">
        <f>IF(Table1[[#This Row],[Attendance %]]&gt;75,"OK","Below 75")</f>
        <v>Below 75</v>
      </c>
      <c r="AI2973" t="b">
        <f>ISBLANK(Table1[[#This Row],[Employee ID]])</f>
        <v>0</v>
      </c>
      <c r="AJ2973" t="b">
        <f>ISNUMBER(Table1[[#This Row],[Total Salary  ]])</f>
        <v>1</v>
      </c>
      <c r="AK2973" t="str">
        <f>IFERROR(_xlfn.XLOOKUP(Table1[[#This Row],[Manager ID]],MANAGERS!A:A,MANAGERS!B:B),"Not Found")</f>
        <v>Manager_18</v>
      </c>
    </row>
    <row r="2974" spans="1:37" x14ac:dyDescent="0.2">
      <c r="A2974" t="s">
        <v>1672</v>
      </c>
      <c r="B2974" t="s">
        <v>50</v>
      </c>
      <c r="C2974" t="s">
        <v>15</v>
      </c>
      <c r="D2974" t="s">
        <v>43</v>
      </c>
      <c r="E2974" t="s">
        <v>22</v>
      </c>
      <c r="F2974" s="1">
        <v>44362</v>
      </c>
      <c r="G2974" s="1">
        <v>29287</v>
      </c>
      <c r="H2974">
        <v>58386</v>
      </c>
      <c r="I2974">
        <v>23037</v>
      </c>
      <c r="J2974">
        <v>70</v>
      </c>
      <c r="K2974">
        <v>87</v>
      </c>
      <c r="L2974" t="s">
        <v>37</v>
      </c>
      <c r="M2974">
        <v>111</v>
      </c>
      <c r="N2974">
        <f>Table1[[#This Row],[Basic Salary]]+Table1[[#This Row],[Bonus]]</f>
        <v>81423</v>
      </c>
      <c r="O2974" s="2">
        <f>Table1[[#This Row],[Bonus]]/Table1[[#This Row],[Basic Salary]]</f>
        <v>0.39456376528619874</v>
      </c>
      <c r="P2974">
        <f ca="1">DATEDIF(Table1[[#This Row],[Date of Birth]],TODAY(),"Y")</f>
        <v>46</v>
      </c>
      <c r="Q2974">
        <f ca="1">DATEDIF(Table1[[#This Row],[Joining Date]],TODAY(),"Y")</f>
        <v>5</v>
      </c>
      <c r="R2974" t="str">
        <f ca="1">IF(YEAR(Table1[[#This Row],[Joining Date]])=YEAR(TODAY()),"Yes","No")</f>
        <v>No</v>
      </c>
      <c r="S2974" t="str">
        <f ca="1">IF(Table1[[#This Row],[Experience]]&gt;5,"Yes","No")</f>
        <v>No</v>
      </c>
      <c r="T2974" t="str">
        <f>TEXT(Table1[[#This Row],[Joining Date]],"mmmm")</f>
        <v>June</v>
      </c>
      <c r="U2974" t="str">
        <f>TEXT(Table1[[#This Row],[Joining Date]],"yyyy")</f>
        <v>2021</v>
      </c>
      <c r="V2974" s="5">
        <f ca="1">TODAY()-Table1[[#This Row],[Joining Date]]</f>
        <v>1877</v>
      </c>
      <c r="W2974" t="str">
        <f>LEFT(Table1[[#This Row],[Employee Name]],FIND(" ",Table1[[#This Row],[Employee Name]])-1)</f>
        <v>Ravi</v>
      </c>
      <c r="X2974" t="str">
        <f>RIGHT(Table1[[#This Row],[Employee Name]],LEN(Table1[[#This Row],[Employee Name]])-FIND(" ",Table1[[#This Row],[Employee Name]]))</f>
        <v>Teja</v>
      </c>
      <c r="Y2974" t="str">
        <f>Table1[[#This Row],[Department]]&amp;"-"&amp;Table1[[#This Row],[Employee ID]]</f>
        <v>Operations-E01616</v>
      </c>
      <c r="Z2974" t="str">
        <f>LEFT(Table1[[#This Row],[Department]],3)</f>
        <v>Ope</v>
      </c>
      <c r="AA2974" t="str">
        <f>_xlfn.XLOOKUP(Table1[[#This Row],[Manager ID]],MANAGERS!A:A,MANAGERS!B:B)</f>
        <v>Manager_11</v>
      </c>
      <c r="AB2974" t="str" cm="1">
        <f t="array" ref="AB2974">_xlfn.XLOOKUP(Table1[[#This Row],[Manager ID]],Table2[[#All],[Manager ID]],Table2[[#All],[Department Head]])</f>
        <v>Marketing</v>
      </c>
      <c r="AC2974" s="2">
        <f>_xlfn.XLOOKUP(Table1[[#This Row],[City]],L:L,O:O)</f>
        <v>0.24036902712549932</v>
      </c>
      <c r="AD2974" t="str" cm="1">
        <f t="array" ref="AD2974">_xlfn.IFS(Table1[[#This Row],[Performance Score]]&gt;=90,"Excellent",Table1[[#This Row],[Performance Score]]&gt;=75,"Good",Table1[[#This Row],[Performance Score]]&gt;=60,"Average",Table1[[#This Row],[Performance Score]]&lt;=60,"Need Improvement")</f>
        <v>Good</v>
      </c>
      <c r="AE2974" t="str">
        <f>IF(AND(Table1[[#This Row],[Attendance %]]&gt;=80,(Table1[[#This Row],[Performance Score]]&gt;=80)),"Eligible","Not Eligible")</f>
        <v>Not Eligible</v>
      </c>
      <c r="AF2974" t="str">
        <f>IF(Table1[[#This Row],[Performance Score]]&gt;=80,"High Performer","Low Performer")</f>
        <v>High Performer</v>
      </c>
      <c r="AG2974" t="str" cm="1">
        <f t="array" aca="1" ref="AG2974" ca="1">_xlfn.IFS(Table1[[#This Row],[Experience]]&lt;=3,"Junior",Table1[[#This Row],[Experience]]&lt;=7,"Mid Level",Table1[[#This Row],[Experience]]&gt;=7,"Senior")</f>
        <v>Mid Level</v>
      </c>
      <c r="AH2974" t="str">
        <f>IF(Table1[[#This Row],[Attendance %]]&gt;75,"OK","Below 75")</f>
        <v>Below 75</v>
      </c>
      <c r="AI2974" t="b">
        <f>ISBLANK(Table1[[#This Row],[Employee ID]])</f>
        <v>0</v>
      </c>
      <c r="AJ2974" t="b">
        <f>ISNUMBER(Table1[[#This Row],[Total Salary  ]])</f>
        <v>1</v>
      </c>
      <c r="AK2974" t="str">
        <f>IFERROR(_xlfn.XLOOKUP(Table1[[#This Row],[Manager ID]],MANAGERS!A:A,MANAGERS!B:B),"Not Found")</f>
        <v>Manager_11</v>
      </c>
    </row>
    <row r="2975" spans="1:37" x14ac:dyDescent="0.2">
      <c r="A2975" t="s">
        <v>2290</v>
      </c>
      <c r="B2975" t="s">
        <v>85</v>
      </c>
      <c r="C2975" t="s">
        <v>15</v>
      </c>
      <c r="D2975" t="s">
        <v>16</v>
      </c>
      <c r="E2975" t="s">
        <v>51</v>
      </c>
      <c r="F2975" s="1">
        <v>42454</v>
      </c>
      <c r="G2975" s="1">
        <v>37918</v>
      </c>
      <c r="H2975">
        <v>67823</v>
      </c>
      <c r="I2975">
        <v>13589</v>
      </c>
      <c r="J2975">
        <v>95</v>
      </c>
      <c r="K2975">
        <v>74</v>
      </c>
      <c r="L2975" t="s">
        <v>53</v>
      </c>
      <c r="M2975">
        <v>113</v>
      </c>
      <c r="N2975">
        <f>Table1[[#This Row],[Basic Salary]]+Table1[[#This Row],[Bonus]]</f>
        <v>81412</v>
      </c>
      <c r="O2975" s="2">
        <f>Table1[[#This Row],[Bonus]]/Table1[[#This Row],[Basic Salary]]</f>
        <v>0.20035975996343422</v>
      </c>
      <c r="P2975">
        <f ca="1">DATEDIF(Table1[[#This Row],[Date of Birth]],TODAY(),"Y")</f>
        <v>22</v>
      </c>
      <c r="Q2975">
        <f ca="1">DATEDIF(Table1[[#This Row],[Joining Date]],TODAY(),"Y")</f>
        <v>10</v>
      </c>
      <c r="R2975" t="str">
        <f ca="1">IF(YEAR(Table1[[#This Row],[Joining Date]])=YEAR(TODAY()),"Yes","No")</f>
        <v>No</v>
      </c>
      <c r="S2975" t="str">
        <f ca="1">IF(Table1[[#This Row],[Experience]]&gt;5,"Yes","No")</f>
        <v>Yes</v>
      </c>
      <c r="T2975" t="str">
        <f>TEXT(Table1[[#This Row],[Joining Date]],"mmmm")</f>
        <v>March</v>
      </c>
      <c r="U2975" t="str">
        <f>TEXT(Table1[[#This Row],[Joining Date]],"yyyy")</f>
        <v>2016</v>
      </c>
      <c r="V2975" s="5">
        <f ca="1">TODAY()-Table1[[#This Row],[Joining Date]]</f>
        <v>3785</v>
      </c>
      <c r="W2975" t="str">
        <f>LEFT(Table1[[#This Row],[Employee Name]],FIND(" ",Table1[[#This Row],[Employee Name]])-1)</f>
        <v>Pooja</v>
      </c>
      <c r="X2975" t="str">
        <f>RIGHT(Table1[[#This Row],[Employee Name]],LEN(Table1[[#This Row],[Employee Name]])-FIND(" ",Table1[[#This Row],[Employee Name]]))</f>
        <v>Das</v>
      </c>
      <c r="Y2975" t="str">
        <f>Table1[[#This Row],[Department]]&amp;"-"&amp;Table1[[#This Row],[Employee ID]]</f>
        <v>HR-E02234</v>
      </c>
      <c r="Z2975" t="str">
        <f>LEFT(Table1[[#This Row],[Department]],3)</f>
        <v>HR</v>
      </c>
      <c r="AA2975" t="str">
        <f>_xlfn.XLOOKUP(Table1[[#This Row],[Manager ID]],MANAGERS!A:A,MANAGERS!B:B)</f>
        <v>Manager_13</v>
      </c>
      <c r="AB2975" t="str" cm="1">
        <f t="array" ref="AB2975">_xlfn.XLOOKUP(Table1[[#This Row],[Manager ID]],Table2[[#All],[Manager ID]],Table2[[#All],[Department Head]])</f>
        <v>HR</v>
      </c>
      <c r="AC2975" s="2">
        <f>_xlfn.XLOOKUP(Table1[[#This Row],[City]],L:L,O:O)</f>
        <v>0.23685887225230964</v>
      </c>
      <c r="AD2975" t="str" cm="1">
        <f t="array" ref="AD2975">_xlfn.IFS(Table1[[#This Row],[Performance Score]]&gt;=90,"Excellent",Table1[[#This Row],[Performance Score]]&gt;=75,"Good",Table1[[#This Row],[Performance Score]]&gt;=60,"Average",Table1[[#This Row],[Performance Score]]&lt;=60,"Need Improvement")</f>
        <v>Average</v>
      </c>
      <c r="AE2975" t="str">
        <f>IF(AND(Table1[[#This Row],[Attendance %]]&gt;=80,(Table1[[#This Row],[Performance Score]]&gt;=80)),"Eligible","Not Eligible")</f>
        <v>Not Eligible</v>
      </c>
      <c r="AF2975" t="str">
        <f>IF(Table1[[#This Row],[Performance Score]]&gt;=80,"High Performer","Low Performer")</f>
        <v>Low Performer</v>
      </c>
      <c r="AG2975" t="str" cm="1">
        <f t="array" aca="1" ref="AG2975" ca="1">_xlfn.IFS(Table1[[#This Row],[Experience]]&lt;=3,"Junior",Table1[[#This Row],[Experience]]&lt;=7,"Mid Level",Table1[[#This Row],[Experience]]&gt;=7,"Senior")</f>
        <v>Senior</v>
      </c>
      <c r="AH2975" t="str">
        <f>IF(Table1[[#This Row],[Attendance %]]&gt;75,"OK","Below 75")</f>
        <v>OK</v>
      </c>
      <c r="AI2975" t="b">
        <f>ISBLANK(Table1[[#This Row],[Employee ID]])</f>
        <v>0</v>
      </c>
      <c r="AJ2975" t="b">
        <f>ISNUMBER(Table1[[#This Row],[Total Salary  ]])</f>
        <v>1</v>
      </c>
      <c r="AK2975" t="str">
        <f>IFERROR(_xlfn.XLOOKUP(Table1[[#This Row],[Manager ID]],MANAGERS!A:A,MANAGERS!B:B),"Not Found")</f>
        <v>Manager_13</v>
      </c>
    </row>
    <row r="2976" spans="1:37" x14ac:dyDescent="0.2">
      <c r="A2976" t="s">
        <v>3587</v>
      </c>
      <c r="B2976" t="s">
        <v>50</v>
      </c>
      <c r="C2976" t="s">
        <v>15</v>
      </c>
      <c r="D2976" t="s">
        <v>43</v>
      </c>
      <c r="E2976" t="s">
        <v>26</v>
      </c>
      <c r="F2976" s="1">
        <v>44779</v>
      </c>
      <c r="G2976" s="1">
        <v>35973</v>
      </c>
      <c r="H2976">
        <v>64586</v>
      </c>
      <c r="I2976">
        <v>16811</v>
      </c>
      <c r="J2976">
        <v>70</v>
      </c>
      <c r="K2976">
        <v>52</v>
      </c>
      <c r="L2976" t="s">
        <v>53</v>
      </c>
      <c r="M2976">
        <v>119</v>
      </c>
      <c r="N2976">
        <f>Table1[[#This Row],[Basic Salary]]+Table1[[#This Row],[Bonus]]</f>
        <v>81397</v>
      </c>
      <c r="O2976" s="2">
        <f>Table1[[#This Row],[Bonus]]/Table1[[#This Row],[Basic Salary]]</f>
        <v>0.26028860743814447</v>
      </c>
      <c r="P2976">
        <f ca="1">DATEDIF(Table1[[#This Row],[Date of Birth]],TODAY(),"Y")</f>
        <v>28</v>
      </c>
      <c r="Q2976">
        <f ca="1">DATEDIF(Table1[[#This Row],[Joining Date]],TODAY(),"Y")</f>
        <v>3</v>
      </c>
      <c r="R2976" t="str">
        <f ca="1">IF(YEAR(Table1[[#This Row],[Joining Date]])=YEAR(TODAY()),"Yes","No")</f>
        <v>No</v>
      </c>
      <c r="S2976" t="str">
        <f ca="1">IF(Table1[[#This Row],[Experience]]&gt;5,"Yes","No")</f>
        <v>No</v>
      </c>
      <c r="T2976" t="str">
        <f>TEXT(Table1[[#This Row],[Joining Date]],"mmmm")</f>
        <v>August</v>
      </c>
      <c r="U2976" t="str">
        <f>TEXT(Table1[[#This Row],[Joining Date]],"yyyy")</f>
        <v>2022</v>
      </c>
      <c r="V2976" s="5">
        <f ca="1">TODAY()-Table1[[#This Row],[Joining Date]]</f>
        <v>1460</v>
      </c>
      <c r="W2976" t="str">
        <f>LEFT(Table1[[#This Row],[Employee Name]],FIND(" ",Table1[[#This Row],[Employee Name]])-1)</f>
        <v>Ravi</v>
      </c>
      <c r="X2976" t="str">
        <f>RIGHT(Table1[[#This Row],[Employee Name]],LEN(Table1[[#This Row],[Employee Name]])-FIND(" ",Table1[[#This Row],[Employee Name]]))</f>
        <v>Teja</v>
      </c>
      <c r="Y2976" t="str">
        <f>Table1[[#This Row],[Department]]&amp;"-"&amp;Table1[[#This Row],[Employee ID]]</f>
        <v>Operations-E03531</v>
      </c>
      <c r="Z2976" t="str">
        <f>LEFT(Table1[[#This Row],[Department]],3)</f>
        <v>Ope</v>
      </c>
      <c r="AA2976" t="str">
        <f>_xlfn.XLOOKUP(Table1[[#This Row],[Manager ID]],MANAGERS!A:A,MANAGERS!B:B)</f>
        <v>Manager_19</v>
      </c>
      <c r="AB2976" t="str" cm="1">
        <f t="array" ref="AB2976">_xlfn.XLOOKUP(Table1[[#This Row],[Manager ID]],Table2[[#All],[Manager ID]],Table2[[#All],[Department Head]])</f>
        <v>Support</v>
      </c>
      <c r="AC2976" s="2">
        <f>_xlfn.XLOOKUP(Table1[[#This Row],[City]],L:L,O:O)</f>
        <v>0.23685887225230964</v>
      </c>
      <c r="AD2976" t="str" cm="1">
        <f t="array" ref="AD2976">_xlfn.IFS(Table1[[#This Row],[Performance Score]]&gt;=90,"Excellent",Table1[[#This Row],[Performance Score]]&gt;=75,"Good",Table1[[#This Row],[Performance Score]]&gt;=60,"Average",Table1[[#This Row],[Performance Score]]&lt;=60,"Need Improvement")</f>
        <v>Need Improvement</v>
      </c>
      <c r="AE2976" t="str">
        <f>IF(AND(Table1[[#This Row],[Attendance %]]&gt;=80,(Table1[[#This Row],[Performance Score]]&gt;=80)),"Eligible","Not Eligible")</f>
        <v>Not Eligible</v>
      </c>
      <c r="AF2976" t="str">
        <f>IF(Table1[[#This Row],[Performance Score]]&gt;=80,"High Performer","Low Performer")</f>
        <v>Low Performer</v>
      </c>
      <c r="AG2976" t="str" cm="1">
        <f t="array" aca="1" ref="AG2976" ca="1">_xlfn.IFS(Table1[[#This Row],[Experience]]&lt;=3,"Junior",Table1[[#This Row],[Experience]]&lt;=7,"Mid Level",Table1[[#This Row],[Experience]]&gt;=7,"Senior")</f>
        <v>Junior</v>
      </c>
      <c r="AH2976" t="str">
        <f>IF(Table1[[#This Row],[Attendance %]]&gt;75,"OK","Below 75")</f>
        <v>Below 75</v>
      </c>
      <c r="AI2976" t="b">
        <f>ISBLANK(Table1[[#This Row],[Employee ID]])</f>
        <v>0</v>
      </c>
      <c r="AJ2976" t="b">
        <f>ISNUMBER(Table1[[#This Row],[Total Salary  ]])</f>
        <v>1</v>
      </c>
      <c r="AK2976" t="str">
        <f>IFERROR(_xlfn.XLOOKUP(Table1[[#This Row],[Manager ID]],MANAGERS!A:A,MANAGERS!B:B),"Not Found")</f>
        <v>Manager_19</v>
      </c>
    </row>
    <row r="2977" spans="1:37" x14ac:dyDescent="0.2">
      <c r="A2977" t="s">
        <v>4851</v>
      </c>
      <c r="B2977" t="s">
        <v>50</v>
      </c>
      <c r="C2977" t="s">
        <v>21</v>
      </c>
      <c r="D2977" t="s">
        <v>33</v>
      </c>
      <c r="E2977" t="s">
        <v>30</v>
      </c>
      <c r="F2977" s="1">
        <v>42060</v>
      </c>
      <c r="G2977" s="1">
        <v>41010</v>
      </c>
      <c r="H2977">
        <v>72375</v>
      </c>
      <c r="I2977">
        <v>9000</v>
      </c>
      <c r="J2977">
        <v>73</v>
      </c>
      <c r="K2977">
        <v>95</v>
      </c>
      <c r="L2977" t="s">
        <v>23</v>
      </c>
      <c r="M2977">
        <v>104</v>
      </c>
      <c r="N2977">
        <f>Table1[[#This Row],[Basic Salary]]+Table1[[#This Row],[Bonus]]</f>
        <v>81375</v>
      </c>
      <c r="O2977" s="2">
        <f>Table1[[#This Row],[Bonus]]/Table1[[#This Row],[Basic Salary]]</f>
        <v>0.12435233160621761</v>
      </c>
      <c r="P2977">
        <f ca="1">DATEDIF(Table1[[#This Row],[Date of Birth]],TODAY(),"Y")</f>
        <v>14</v>
      </c>
      <c r="Q2977">
        <f ca="1">DATEDIF(Table1[[#This Row],[Joining Date]],TODAY(),"Y")</f>
        <v>11</v>
      </c>
      <c r="R2977" t="str">
        <f ca="1">IF(YEAR(Table1[[#This Row],[Joining Date]])=YEAR(TODAY()),"Yes","No")</f>
        <v>No</v>
      </c>
      <c r="S2977" t="str">
        <f ca="1">IF(Table1[[#This Row],[Experience]]&gt;5,"Yes","No")</f>
        <v>Yes</v>
      </c>
      <c r="T2977" t="str">
        <f>TEXT(Table1[[#This Row],[Joining Date]],"mmmm")</f>
        <v>February</v>
      </c>
      <c r="U2977" t="str">
        <f>TEXT(Table1[[#This Row],[Joining Date]],"yyyy")</f>
        <v>2015</v>
      </c>
      <c r="V2977" s="5">
        <f ca="1">TODAY()-Table1[[#This Row],[Joining Date]]</f>
        <v>4179</v>
      </c>
      <c r="W2977" t="str">
        <f>LEFT(Table1[[#This Row],[Employee Name]],FIND(" ",Table1[[#This Row],[Employee Name]])-1)</f>
        <v>Ravi</v>
      </c>
      <c r="X2977" t="str">
        <f>RIGHT(Table1[[#This Row],[Employee Name]],LEN(Table1[[#This Row],[Employee Name]])-FIND(" ",Table1[[#This Row],[Employee Name]]))</f>
        <v>Teja</v>
      </c>
      <c r="Y2977" t="str">
        <f>Table1[[#This Row],[Department]]&amp;"-"&amp;Table1[[#This Row],[Employee ID]]</f>
        <v>Marketing-E04795</v>
      </c>
      <c r="Z2977" t="str">
        <f>LEFT(Table1[[#This Row],[Department]],3)</f>
        <v>Mar</v>
      </c>
      <c r="AA2977" t="str">
        <f>_xlfn.XLOOKUP(Table1[[#This Row],[Manager ID]],MANAGERS!A:A,MANAGERS!B:B)</f>
        <v>Manager_4</v>
      </c>
      <c r="AB2977" t="str" cm="1">
        <f t="array" ref="AB2977">_xlfn.XLOOKUP(Table1[[#This Row],[Manager ID]],Table2[[#All],[Manager ID]],Table2[[#All],[Department Head]])</f>
        <v>Finance</v>
      </c>
      <c r="AC2977" s="2">
        <f>_xlfn.XLOOKUP(Table1[[#This Row],[City]],L:L,O:O)</f>
        <v>0.23486488519629886</v>
      </c>
      <c r="AD2977" t="str" cm="1">
        <f t="array" ref="AD2977">_xlfn.IFS(Table1[[#This Row],[Performance Score]]&gt;=90,"Excellent",Table1[[#This Row],[Performance Score]]&gt;=75,"Good",Table1[[#This Row],[Performance Score]]&gt;=60,"Average",Table1[[#This Row],[Performance Score]]&lt;=60,"Need Improvement")</f>
        <v>Excellent</v>
      </c>
      <c r="AE2977" t="str">
        <f>IF(AND(Table1[[#This Row],[Attendance %]]&gt;=80,(Table1[[#This Row],[Performance Score]]&gt;=80)),"Eligible","Not Eligible")</f>
        <v>Not Eligible</v>
      </c>
      <c r="AF2977" t="str">
        <f>IF(Table1[[#This Row],[Performance Score]]&gt;=80,"High Performer","Low Performer")</f>
        <v>High Performer</v>
      </c>
      <c r="AG2977" t="str" cm="1">
        <f t="array" aca="1" ref="AG2977" ca="1">_xlfn.IFS(Table1[[#This Row],[Experience]]&lt;=3,"Junior",Table1[[#This Row],[Experience]]&lt;=7,"Mid Level",Table1[[#This Row],[Experience]]&gt;=7,"Senior")</f>
        <v>Senior</v>
      </c>
      <c r="AH2977" t="str">
        <f>IF(Table1[[#This Row],[Attendance %]]&gt;75,"OK","Below 75")</f>
        <v>Below 75</v>
      </c>
      <c r="AI2977" t="b">
        <f>ISBLANK(Table1[[#This Row],[Employee ID]])</f>
        <v>0</v>
      </c>
      <c r="AJ2977" t="b">
        <f>ISNUMBER(Table1[[#This Row],[Total Salary  ]])</f>
        <v>1</v>
      </c>
      <c r="AK2977" t="str">
        <f>IFERROR(_xlfn.XLOOKUP(Table1[[#This Row],[Manager ID]],MANAGERS!A:A,MANAGERS!B:B),"Not Found")</f>
        <v>Manager_4</v>
      </c>
    </row>
    <row r="2978" spans="1:37" x14ac:dyDescent="0.2">
      <c r="A2978" t="s">
        <v>4438</v>
      </c>
      <c r="B2978" t="s">
        <v>62</v>
      </c>
      <c r="C2978" t="s">
        <v>21</v>
      </c>
      <c r="D2978" t="s">
        <v>33</v>
      </c>
      <c r="E2978" t="s">
        <v>30</v>
      </c>
      <c r="F2978" s="1">
        <v>42635</v>
      </c>
      <c r="G2978" s="1">
        <v>36650</v>
      </c>
      <c r="H2978">
        <v>52018</v>
      </c>
      <c r="I2978">
        <v>29334</v>
      </c>
      <c r="J2978">
        <v>77</v>
      </c>
      <c r="K2978">
        <v>56</v>
      </c>
      <c r="L2978" t="s">
        <v>23</v>
      </c>
      <c r="M2978">
        <v>116</v>
      </c>
      <c r="N2978">
        <f>Table1[[#This Row],[Basic Salary]]+Table1[[#This Row],[Bonus]]</f>
        <v>81352</v>
      </c>
      <c r="O2978" s="2">
        <f>Table1[[#This Row],[Bonus]]/Table1[[#This Row],[Basic Salary]]</f>
        <v>0.56392018147564305</v>
      </c>
      <c r="P2978">
        <f ca="1">DATEDIF(Table1[[#This Row],[Date of Birth]],TODAY(),"Y")</f>
        <v>26</v>
      </c>
      <c r="Q2978">
        <f ca="1">DATEDIF(Table1[[#This Row],[Joining Date]],TODAY(),"Y")</f>
        <v>9</v>
      </c>
      <c r="R2978" t="str">
        <f ca="1">IF(YEAR(Table1[[#This Row],[Joining Date]])=YEAR(TODAY()),"Yes","No")</f>
        <v>No</v>
      </c>
      <c r="S2978" t="str">
        <f ca="1">IF(Table1[[#This Row],[Experience]]&gt;5,"Yes","No")</f>
        <v>Yes</v>
      </c>
      <c r="T2978" t="str">
        <f>TEXT(Table1[[#This Row],[Joining Date]],"mmmm")</f>
        <v>September</v>
      </c>
      <c r="U2978" t="str">
        <f>TEXT(Table1[[#This Row],[Joining Date]],"yyyy")</f>
        <v>2016</v>
      </c>
      <c r="V2978" s="5">
        <f ca="1">TODAY()-Table1[[#This Row],[Joining Date]]</f>
        <v>3604</v>
      </c>
      <c r="W2978" t="str">
        <f>LEFT(Table1[[#This Row],[Employee Name]],FIND(" ",Table1[[#This Row],[Employee Name]])-1)</f>
        <v>Kavya</v>
      </c>
      <c r="X2978" t="str">
        <f>RIGHT(Table1[[#This Row],[Employee Name]],LEN(Table1[[#This Row],[Employee Name]])-FIND(" ",Table1[[#This Row],[Employee Name]]))</f>
        <v>Nair</v>
      </c>
      <c r="Y2978" t="str">
        <f>Table1[[#This Row],[Department]]&amp;"-"&amp;Table1[[#This Row],[Employee ID]]</f>
        <v>Marketing-E04382</v>
      </c>
      <c r="Z2978" t="str">
        <f>LEFT(Table1[[#This Row],[Department]],3)</f>
        <v>Mar</v>
      </c>
      <c r="AA2978" t="str">
        <f>_xlfn.XLOOKUP(Table1[[#This Row],[Manager ID]],MANAGERS!A:A,MANAGERS!B:B)</f>
        <v>Manager_16</v>
      </c>
      <c r="AB2978" t="str" cm="1">
        <f t="array" ref="AB2978">_xlfn.XLOOKUP(Table1[[#This Row],[Manager ID]],Table2[[#All],[Manager ID]],Table2[[#All],[Department Head]])</f>
        <v>Sales</v>
      </c>
      <c r="AC2978" s="2">
        <f>_xlfn.XLOOKUP(Table1[[#This Row],[City]],L:L,O:O)</f>
        <v>0.23486488519629886</v>
      </c>
      <c r="AD2978" t="str" cm="1">
        <f t="array" ref="AD2978">_xlfn.IFS(Table1[[#This Row],[Performance Score]]&gt;=90,"Excellent",Table1[[#This Row],[Performance Score]]&gt;=75,"Good",Table1[[#This Row],[Performance Score]]&gt;=60,"Average",Table1[[#This Row],[Performance Score]]&lt;=60,"Need Improvement")</f>
        <v>Need Improvement</v>
      </c>
      <c r="AE2978" t="str">
        <f>IF(AND(Table1[[#This Row],[Attendance %]]&gt;=80,(Table1[[#This Row],[Performance Score]]&gt;=80)),"Eligible","Not Eligible")</f>
        <v>Not Eligible</v>
      </c>
      <c r="AF2978" t="str">
        <f>IF(Table1[[#This Row],[Performance Score]]&gt;=80,"High Performer","Low Performer")</f>
        <v>Low Performer</v>
      </c>
      <c r="AG2978" t="str" cm="1">
        <f t="array" aca="1" ref="AG2978" ca="1">_xlfn.IFS(Table1[[#This Row],[Experience]]&lt;=3,"Junior",Table1[[#This Row],[Experience]]&lt;=7,"Mid Level",Table1[[#This Row],[Experience]]&gt;=7,"Senior")</f>
        <v>Senior</v>
      </c>
      <c r="AH2978" t="str">
        <f>IF(Table1[[#This Row],[Attendance %]]&gt;75,"OK","Below 75")</f>
        <v>OK</v>
      </c>
      <c r="AI2978" t="b">
        <f>ISBLANK(Table1[[#This Row],[Employee ID]])</f>
        <v>0</v>
      </c>
      <c r="AJ2978" t="b">
        <f>ISNUMBER(Table1[[#This Row],[Total Salary  ]])</f>
        <v>1</v>
      </c>
      <c r="AK2978" t="str">
        <f>IFERROR(_xlfn.XLOOKUP(Table1[[#This Row],[Manager ID]],MANAGERS!A:A,MANAGERS!B:B),"Not Found")</f>
        <v>Manager_16</v>
      </c>
    </row>
    <row r="2979" spans="1:37" x14ac:dyDescent="0.2">
      <c r="A2979" t="s">
        <v>3187</v>
      </c>
      <c r="B2979" t="s">
        <v>39</v>
      </c>
      <c r="C2979" t="s">
        <v>21</v>
      </c>
      <c r="D2979" t="s">
        <v>33</v>
      </c>
      <c r="E2979" t="s">
        <v>26</v>
      </c>
      <c r="F2979" s="1">
        <v>42432</v>
      </c>
      <c r="G2979" s="1">
        <v>34888</v>
      </c>
      <c r="H2979">
        <v>67768</v>
      </c>
      <c r="I2979">
        <v>13559</v>
      </c>
      <c r="J2979">
        <v>77</v>
      </c>
      <c r="K2979">
        <v>66</v>
      </c>
      <c r="L2979" t="s">
        <v>53</v>
      </c>
      <c r="M2979">
        <v>112</v>
      </c>
      <c r="N2979">
        <f>Table1[[#This Row],[Basic Salary]]+Table1[[#This Row],[Bonus]]</f>
        <v>81327</v>
      </c>
      <c r="O2979" s="2">
        <f>Table1[[#This Row],[Bonus]]/Table1[[#This Row],[Basic Salary]]</f>
        <v>0.20007968362649037</v>
      </c>
      <c r="P2979">
        <f ca="1">DATEDIF(Table1[[#This Row],[Date of Birth]],TODAY(),"Y")</f>
        <v>31</v>
      </c>
      <c r="Q2979">
        <f ca="1">DATEDIF(Table1[[#This Row],[Joining Date]],TODAY(),"Y")</f>
        <v>10</v>
      </c>
      <c r="R2979" t="str">
        <f ca="1">IF(YEAR(Table1[[#This Row],[Joining Date]])=YEAR(TODAY()),"Yes","No")</f>
        <v>No</v>
      </c>
      <c r="S2979" t="str">
        <f ca="1">IF(Table1[[#This Row],[Experience]]&gt;5,"Yes","No")</f>
        <v>Yes</v>
      </c>
      <c r="T2979" t="str">
        <f>TEXT(Table1[[#This Row],[Joining Date]],"mmmm")</f>
        <v>March</v>
      </c>
      <c r="U2979" t="str">
        <f>TEXT(Table1[[#This Row],[Joining Date]],"yyyy")</f>
        <v>2016</v>
      </c>
      <c r="V2979" s="5">
        <f ca="1">TODAY()-Table1[[#This Row],[Joining Date]]</f>
        <v>3807</v>
      </c>
      <c r="W2979" t="str">
        <f>LEFT(Table1[[#This Row],[Employee Name]],FIND(" ",Table1[[#This Row],[Employee Name]])-1)</f>
        <v>Karan</v>
      </c>
      <c r="X2979" t="str">
        <f>RIGHT(Table1[[#This Row],[Employee Name]],LEN(Table1[[#This Row],[Employee Name]])-FIND(" ",Table1[[#This Row],[Employee Name]]))</f>
        <v>Malhotra</v>
      </c>
      <c r="Y2979" t="str">
        <f>Table1[[#This Row],[Department]]&amp;"-"&amp;Table1[[#This Row],[Employee ID]]</f>
        <v>Marketing-E03131</v>
      </c>
      <c r="Z2979" t="str">
        <f>LEFT(Table1[[#This Row],[Department]],3)</f>
        <v>Mar</v>
      </c>
      <c r="AA2979" t="str">
        <f>_xlfn.XLOOKUP(Table1[[#This Row],[Manager ID]],MANAGERS!A:A,MANAGERS!B:B)</f>
        <v>Manager_12</v>
      </c>
      <c r="AB2979" t="str" cm="1">
        <f t="array" ref="AB2979">_xlfn.XLOOKUP(Table1[[#This Row],[Manager ID]],Table2[[#All],[Manager ID]],Table2[[#All],[Department Head]])</f>
        <v>Marketing</v>
      </c>
      <c r="AC2979" s="2">
        <f>_xlfn.XLOOKUP(Table1[[#This Row],[City]],L:L,O:O)</f>
        <v>0.23685887225230964</v>
      </c>
      <c r="AD2979" t="str" cm="1">
        <f t="array" ref="AD2979">_xlfn.IFS(Table1[[#This Row],[Performance Score]]&gt;=90,"Excellent",Table1[[#This Row],[Performance Score]]&gt;=75,"Good",Table1[[#This Row],[Performance Score]]&gt;=60,"Average",Table1[[#This Row],[Performance Score]]&lt;=60,"Need Improvement")</f>
        <v>Average</v>
      </c>
      <c r="AE2979" t="str">
        <f>IF(AND(Table1[[#This Row],[Attendance %]]&gt;=80,(Table1[[#This Row],[Performance Score]]&gt;=80)),"Eligible","Not Eligible")</f>
        <v>Not Eligible</v>
      </c>
      <c r="AF2979" t="str">
        <f>IF(Table1[[#This Row],[Performance Score]]&gt;=80,"High Performer","Low Performer")</f>
        <v>Low Performer</v>
      </c>
      <c r="AG2979" t="str" cm="1">
        <f t="array" aca="1" ref="AG2979" ca="1">_xlfn.IFS(Table1[[#This Row],[Experience]]&lt;=3,"Junior",Table1[[#This Row],[Experience]]&lt;=7,"Mid Level",Table1[[#This Row],[Experience]]&gt;=7,"Senior")</f>
        <v>Senior</v>
      </c>
      <c r="AH2979" t="str">
        <f>IF(Table1[[#This Row],[Attendance %]]&gt;75,"OK","Below 75")</f>
        <v>OK</v>
      </c>
      <c r="AI2979" t="b">
        <f>ISBLANK(Table1[[#This Row],[Employee ID]])</f>
        <v>0</v>
      </c>
      <c r="AJ2979" t="b">
        <f>ISNUMBER(Table1[[#This Row],[Total Salary  ]])</f>
        <v>1</v>
      </c>
      <c r="AK2979" t="str">
        <f>IFERROR(_xlfn.XLOOKUP(Table1[[#This Row],[Manager ID]],MANAGERS!A:A,MANAGERS!B:B),"Not Found")</f>
        <v>Manager_12</v>
      </c>
    </row>
    <row r="2980" spans="1:37" x14ac:dyDescent="0.2">
      <c r="A2980" t="s">
        <v>3722</v>
      </c>
      <c r="B2980" t="s">
        <v>29</v>
      </c>
      <c r="C2980" t="s">
        <v>21</v>
      </c>
      <c r="D2980" t="s">
        <v>40</v>
      </c>
      <c r="E2980" t="s">
        <v>26</v>
      </c>
      <c r="F2980" s="1">
        <v>44438</v>
      </c>
      <c r="G2980" s="1">
        <v>38355</v>
      </c>
      <c r="H2980">
        <v>53893</v>
      </c>
      <c r="I2980">
        <v>27421</v>
      </c>
      <c r="J2980">
        <v>99</v>
      </c>
      <c r="K2980">
        <v>80</v>
      </c>
      <c r="L2980" t="s">
        <v>23</v>
      </c>
      <c r="M2980">
        <v>112</v>
      </c>
      <c r="N2980">
        <f>Table1[[#This Row],[Basic Salary]]+Table1[[#This Row],[Bonus]]</f>
        <v>81314</v>
      </c>
      <c r="O2980" s="2">
        <f>Table1[[#This Row],[Bonus]]/Table1[[#This Row],[Basic Salary]]</f>
        <v>0.50880448295697034</v>
      </c>
      <c r="P2980">
        <f ca="1">DATEDIF(Table1[[#This Row],[Date of Birth]],TODAY(),"Y")</f>
        <v>21</v>
      </c>
      <c r="Q2980">
        <f ca="1">DATEDIF(Table1[[#This Row],[Joining Date]],TODAY(),"Y")</f>
        <v>4</v>
      </c>
      <c r="R2980" t="str">
        <f ca="1">IF(YEAR(Table1[[#This Row],[Joining Date]])=YEAR(TODAY()),"Yes","No")</f>
        <v>No</v>
      </c>
      <c r="S2980" t="str">
        <f ca="1">IF(Table1[[#This Row],[Experience]]&gt;5,"Yes","No")</f>
        <v>No</v>
      </c>
      <c r="T2980" t="str">
        <f>TEXT(Table1[[#This Row],[Joining Date]],"mmmm")</f>
        <v>August</v>
      </c>
      <c r="U2980" t="str">
        <f>TEXT(Table1[[#This Row],[Joining Date]],"yyyy")</f>
        <v>2021</v>
      </c>
      <c r="V2980" s="5">
        <f ca="1">TODAY()-Table1[[#This Row],[Joining Date]]</f>
        <v>1801</v>
      </c>
      <c r="W2980" t="str">
        <f>LEFT(Table1[[#This Row],[Employee Name]],FIND(" ",Table1[[#This Row],[Employee Name]])-1)</f>
        <v>Vikram</v>
      </c>
      <c r="X2980" t="str">
        <f>RIGHT(Table1[[#This Row],[Employee Name]],LEN(Table1[[#This Row],[Employee Name]])-FIND(" ",Table1[[#This Row],[Employee Name]]))</f>
        <v>Singh</v>
      </c>
      <c r="Y2980" t="str">
        <f>Table1[[#This Row],[Department]]&amp;"-"&amp;Table1[[#This Row],[Employee ID]]</f>
        <v>IT-E03666</v>
      </c>
      <c r="Z2980" t="str">
        <f>LEFT(Table1[[#This Row],[Department]],3)</f>
        <v>IT</v>
      </c>
      <c r="AA2980" t="str">
        <f>_xlfn.XLOOKUP(Table1[[#This Row],[Manager ID]],MANAGERS!A:A,MANAGERS!B:B)</f>
        <v>Manager_12</v>
      </c>
      <c r="AB2980" t="str" cm="1">
        <f t="array" ref="AB2980">_xlfn.XLOOKUP(Table1[[#This Row],[Manager ID]],Table2[[#All],[Manager ID]],Table2[[#All],[Department Head]])</f>
        <v>Marketing</v>
      </c>
      <c r="AC2980" s="2">
        <f>_xlfn.XLOOKUP(Table1[[#This Row],[City]],L:L,O:O)</f>
        <v>0.23486488519629886</v>
      </c>
      <c r="AD2980" t="str" cm="1">
        <f t="array" ref="AD2980">_xlfn.IFS(Table1[[#This Row],[Performance Score]]&gt;=90,"Excellent",Table1[[#This Row],[Performance Score]]&gt;=75,"Good",Table1[[#This Row],[Performance Score]]&gt;=60,"Average",Table1[[#This Row],[Performance Score]]&lt;=60,"Need Improvement")</f>
        <v>Good</v>
      </c>
      <c r="AE2980" t="str">
        <f>IF(AND(Table1[[#This Row],[Attendance %]]&gt;=80,(Table1[[#This Row],[Performance Score]]&gt;=80)),"Eligible","Not Eligible")</f>
        <v>Eligible</v>
      </c>
      <c r="AF2980" t="str">
        <f>IF(Table1[[#This Row],[Performance Score]]&gt;=80,"High Performer","Low Performer")</f>
        <v>High Performer</v>
      </c>
      <c r="AG2980" t="str" cm="1">
        <f t="array" aca="1" ref="AG2980" ca="1">_xlfn.IFS(Table1[[#This Row],[Experience]]&lt;=3,"Junior",Table1[[#This Row],[Experience]]&lt;=7,"Mid Level",Table1[[#This Row],[Experience]]&gt;=7,"Senior")</f>
        <v>Mid Level</v>
      </c>
      <c r="AH2980" t="str">
        <f>IF(Table1[[#This Row],[Attendance %]]&gt;75,"OK","Below 75")</f>
        <v>OK</v>
      </c>
      <c r="AI2980" t="b">
        <f>ISBLANK(Table1[[#This Row],[Employee ID]])</f>
        <v>0</v>
      </c>
      <c r="AJ2980" t="b">
        <f>ISNUMBER(Table1[[#This Row],[Total Salary  ]])</f>
        <v>1</v>
      </c>
      <c r="AK2980" t="str">
        <f>IFERROR(_xlfn.XLOOKUP(Table1[[#This Row],[Manager ID]],MANAGERS!A:A,MANAGERS!B:B),"Not Found")</f>
        <v>Manager_12</v>
      </c>
    </row>
    <row r="2981" spans="1:37" x14ac:dyDescent="0.2">
      <c r="A2981" t="s">
        <v>611</v>
      </c>
      <c r="B2981" t="s">
        <v>45</v>
      </c>
      <c r="C2981" t="s">
        <v>21</v>
      </c>
      <c r="D2981" t="s">
        <v>25</v>
      </c>
      <c r="E2981" t="s">
        <v>65</v>
      </c>
      <c r="F2981" s="1">
        <v>44160</v>
      </c>
      <c r="G2981" s="1">
        <v>39983</v>
      </c>
      <c r="H2981">
        <v>57605</v>
      </c>
      <c r="I2981">
        <v>23678</v>
      </c>
      <c r="J2981">
        <v>100</v>
      </c>
      <c r="K2981">
        <v>100</v>
      </c>
      <c r="L2981" t="s">
        <v>37</v>
      </c>
      <c r="M2981">
        <v>118</v>
      </c>
      <c r="N2981">
        <f>Table1[[#This Row],[Basic Salary]]+Table1[[#This Row],[Bonus]]</f>
        <v>81283</v>
      </c>
      <c r="O2981" s="2">
        <f>Table1[[#This Row],[Bonus]]/Table1[[#This Row],[Basic Salary]]</f>
        <v>0.41104070827185141</v>
      </c>
      <c r="P2981">
        <f ca="1">DATEDIF(Table1[[#This Row],[Date of Birth]],TODAY(),"Y")</f>
        <v>17</v>
      </c>
      <c r="Q2981">
        <f ca="1">DATEDIF(Table1[[#This Row],[Joining Date]],TODAY(),"Y")</f>
        <v>5</v>
      </c>
      <c r="R2981" t="str">
        <f ca="1">IF(YEAR(Table1[[#This Row],[Joining Date]])=YEAR(TODAY()),"Yes","No")</f>
        <v>No</v>
      </c>
      <c r="S2981" t="str">
        <f ca="1">IF(Table1[[#This Row],[Experience]]&gt;5,"Yes","No")</f>
        <v>No</v>
      </c>
      <c r="T2981" t="str">
        <f>TEXT(Table1[[#This Row],[Joining Date]],"mmmm")</f>
        <v>November</v>
      </c>
      <c r="U2981" t="str">
        <f>TEXT(Table1[[#This Row],[Joining Date]],"yyyy")</f>
        <v>2020</v>
      </c>
      <c r="V2981" s="5">
        <f ca="1">TODAY()-Table1[[#This Row],[Joining Date]]</f>
        <v>2079</v>
      </c>
      <c r="W2981" t="str">
        <f>LEFT(Table1[[#This Row],[Employee Name]],FIND(" ",Table1[[#This Row],[Employee Name]])-1)</f>
        <v>Ananya</v>
      </c>
      <c r="X2981" t="str">
        <f>RIGHT(Table1[[#This Row],[Employee Name]],LEN(Table1[[#This Row],[Employee Name]])-FIND(" ",Table1[[#This Row],[Employee Name]]))</f>
        <v>Rao</v>
      </c>
      <c r="Y2981" t="str">
        <f>Table1[[#This Row],[Department]]&amp;"-"&amp;Table1[[#This Row],[Employee ID]]</f>
        <v>Finance-E00555</v>
      </c>
      <c r="Z2981" t="str">
        <f>LEFT(Table1[[#This Row],[Department]],3)</f>
        <v>Fin</v>
      </c>
      <c r="AA2981" t="str">
        <f>_xlfn.XLOOKUP(Table1[[#This Row],[Manager ID]],MANAGERS!A:A,MANAGERS!B:B)</f>
        <v>Manager_18</v>
      </c>
      <c r="AB2981" t="str" cm="1">
        <f t="array" ref="AB2981">_xlfn.XLOOKUP(Table1[[#This Row],[Manager ID]],Table2[[#All],[Manager ID]],Table2[[#All],[Department Head]])</f>
        <v>Support</v>
      </c>
      <c r="AC2981" s="2">
        <f>_xlfn.XLOOKUP(Table1[[#This Row],[City]],L:L,O:O)</f>
        <v>0.24036902712549932</v>
      </c>
      <c r="AD2981" t="str" cm="1">
        <f t="array" ref="AD2981">_xlfn.IFS(Table1[[#This Row],[Performance Score]]&gt;=90,"Excellent",Table1[[#This Row],[Performance Score]]&gt;=75,"Good",Table1[[#This Row],[Performance Score]]&gt;=60,"Average",Table1[[#This Row],[Performance Score]]&lt;=60,"Need Improvement")</f>
        <v>Excellent</v>
      </c>
      <c r="AE2981" t="str">
        <f>IF(AND(Table1[[#This Row],[Attendance %]]&gt;=80,(Table1[[#This Row],[Performance Score]]&gt;=80)),"Eligible","Not Eligible")</f>
        <v>Eligible</v>
      </c>
      <c r="AF2981" t="str">
        <f>IF(Table1[[#This Row],[Performance Score]]&gt;=80,"High Performer","Low Performer")</f>
        <v>High Performer</v>
      </c>
      <c r="AG2981" t="str" cm="1">
        <f t="array" aca="1" ref="AG2981" ca="1">_xlfn.IFS(Table1[[#This Row],[Experience]]&lt;=3,"Junior",Table1[[#This Row],[Experience]]&lt;=7,"Mid Level",Table1[[#This Row],[Experience]]&gt;=7,"Senior")</f>
        <v>Mid Level</v>
      </c>
      <c r="AH2981" t="str">
        <f>IF(Table1[[#This Row],[Attendance %]]&gt;75,"OK","Below 75")</f>
        <v>OK</v>
      </c>
      <c r="AI2981" t="b">
        <f>ISBLANK(Table1[[#This Row],[Employee ID]])</f>
        <v>0</v>
      </c>
      <c r="AJ2981" t="b">
        <f>ISNUMBER(Table1[[#This Row],[Total Salary  ]])</f>
        <v>1</v>
      </c>
      <c r="AK2981" t="str">
        <f>IFERROR(_xlfn.XLOOKUP(Table1[[#This Row],[Manager ID]],MANAGERS!A:A,MANAGERS!B:B),"Not Found")</f>
        <v>Manager_18</v>
      </c>
    </row>
    <row r="2982" spans="1:37" x14ac:dyDescent="0.2">
      <c r="A2982" t="s">
        <v>3696</v>
      </c>
      <c r="B2982" t="s">
        <v>93</v>
      </c>
      <c r="C2982" t="s">
        <v>15</v>
      </c>
      <c r="D2982" t="s">
        <v>40</v>
      </c>
      <c r="E2982" t="s">
        <v>26</v>
      </c>
      <c r="F2982" s="1">
        <v>43068</v>
      </c>
      <c r="G2982" s="1">
        <v>36451</v>
      </c>
      <c r="H2982">
        <v>61202</v>
      </c>
      <c r="I2982">
        <v>20058</v>
      </c>
      <c r="J2982">
        <v>87</v>
      </c>
      <c r="K2982">
        <v>87</v>
      </c>
      <c r="L2982" t="s">
        <v>23</v>
      </c>
      <c r="M2982">
        <v>104</v>
      </c>
      <c r="N2982">
        <f>Table1[[#This Row],[Basic Salary]]+Table1[[#This Row],[Bonus]]</f>
        <v>81260</v>
      </c>
      <c r="O2982" s="2">
        <f>Table1[[#This Row],[Bonus]]/Table1[[#This Row],[Basic Salary]]</f>
        <v>0.32773438776510572</v>
      </c>
      <c r="P2982">
        <f ca="1">DATEDIF(Table1[[#This Row],[Date of Birth]],TODAY(),"Y")</f>
        <v>26</v>
      </c>
      <c r="Q2982">
        <f ca="1">DATEDIF(Table1[[#This Row],[Joining Date]],TODAY(),"Y")</f>
        <v>8</v>
      </c>
      <c r="R2982" t="str">
        <f ca="1">IF(YEAR(Table1[[#This Row],[Joining Date]])=YEAR(TODAY()),"Yes","No")</f>
        <v>No</v>
      </c>
      <c r="S2982" t="str">
        <f ca="1">IF(Table1[[#This Row],[Experience]]&gt;5,"Yes","No")</f>
        <v>Yes</v>
      </c>
      <c r="T2982" t="str">
        <f>TEXT(Table1[[#This Row],[Joining Date]],"mmmm")</f>
        <v>November</v>
      </c>
      <c r="U2982" t="str">
        <f>TEXT(Table1[[#This Row],[Joining Date]],"yyyy")</f>
        <v>2017</v>
      </c>
      <c r="V2982" s="5">
        <f ca="1">TODAY()-Table1[[#This Row],[Joining Date]]</f>
        <v>3171</v>
      </c>
      <c r="W2982" t="str">
        <f>LEFT(Table1[[#This Row],[Employee Name]],FIND(" ",Table1[[#This Row],[Employee Name]])-1)</f>
        <v>Priya</v>
      </c>
      <c r="X2982" t="str">
        <f>RIGHT(Table1[[#This Row],[Employee Name]],LEN(Table1[[#This Row],[Employee Name]])-FIND(" ",Table1[[#This Row],[Employee Name]]))</f>
        <v>Reddy</v>
      </c>
      <c r="Y2982" t="str">
        <f>Table1[[#This Row],[Department]]&amp;"-"&amp;Table1[[#This Row],[Employee ID]]</f>
        <v>IT-E03640</v>
      </c>
      <c r="Z2982" t="str">
        <f>LEFT(Table1[[#This Row],[Department]],3)</f>
        <v>IT</v>
      </c>
      <c r="AA2982" t="str">
        <f>_xlfn.XLOOKUP(Table1[[#This Row],[Manager ID]],MANAGERS!A:A,MANAGERS!B:B)</f>
        <v>Manager_4</v>
      </c>
      <c r="AB2982" t="str" cm="1">
        <f t="array" ref="AB2982">_xlfn.XLOOKUP(Table1[[#This Row],[Manager ID]],Table2[[#All],[Manager ID]],Table2[[#All],[Department Head]])</f>
        <v>Finance</v>
      </c>
      <c r="AC2982" s="2">
        <f>_xlfn.XLOOKUP(Table1[[#This Row],[City]],L:L,O:O)</f>
        <v>0.23486488519629886</v>
      </c>
      <c r="AD2982" t="str" cm="1">
        <f t="array" ref="AD2982">_xlfn.IFS(Table1[[#This Row],[Performance Score]]&gt;=90,"Excellent",Table1[[#This Row],[Performance Score]]&gt;=75,"Good",Table1[[#This Row],[Performance Score]]&gt;=60,"Average",Table1[[#This Row],[Performance Score]]&lt;=60,"Need Improvement")</f>
        <v>Good</v>
      </c>
      <c r="AE2982" t="str">
        <f>IF(AND(Table1[[#This Row],[Attendance %]]&gt;=80,(Table1[[#This Row],[Performance Score]]&gt;=80)),"Eligible","Not Eligible")</f>
        <v>Eligible</v>
      </c>
      <c r="AF2982" t="str">
        <f>IF(Table1[[#This Row],[Performance Score]]&gt;=80,"High Performer","Low Performer")</f>
        <v>High Performer</v>
      </c>
      <c r="AG2982" t="str" cm="1">
        <f t="array" aca="1" ref="AG2982" ca="1">_xlfn.IFS(Table1[[#This Row],[Experience]]&lt;=3,"Junior",Table1[[#This Row],[Experience]]&lt;=7,"Mid Level",Table1[[#This Row],[Experience]]&gt;=7,"Senior")</f>
        <v>Senior</v>
      </c>
      <c r="AH2982" t="str">
        <f>IF(Table1[[#This Row],[Attendance %]]&gt;75,"OK","Below 75")</f>
        <v>OK</v>
      </c>
      <c r="AI2982" t="b">
        <f>ISBLANK(Table1[[#This Row],[Employee ID]])</f>
        <v>0</v>
      </c>
      <c r="AJ2982" t="b">
        <f>ISNUMBER(Table1[[#This Row],[Total Salary  ]])</f>
        <v>1</v>
      </c>
      <c r="AK2982" t="str">
        <f>IFERROR(_xlfn.XLOOKUP(Table1[[#This Row],[Manager ID]],MANAGERS!A:A,MANAGERS!B:B),"Not Found")</f>
        <v>Manager_4</v>
      </c>
    </row>
    <row r="2983" spans="1:37" x14ac:dyDescent="0.2">
      <c r="A2983" t="s">
        <v>2789</v>
      </c>
      <c r="B2983" t="s">
        <v>87</v>
      </c>
      <c r="C2983" t="s">
        <v>15</v>
      </c>
      <c r="D2983" t="s">
        <v>16</v>
      </c>
      <c r="E2983" t="s">
        <v>26</v>
      </c>
      <c r="F2983" s="1">
        <v>43743</v>
      </c>
      <c r="G2983" s="1">
        <v>33314</v>
      </c>
      <c r="H2983">
        <v>51975</v>
      </c>
      <c r="I2983">
        <v>29254</v>
      </c>
      <c r="J2983">
        <v>93</v>
      </c>
      <c r="K2983">
        <v>49</v>
      </c>
      <c r="L2983" t="s">
        <v>37</v>
      </c>
      <c r="M2983">
        <v>105</v>
      </c>
      <c r="N2983">
        <f>Table1[[#This Row],[Basic Salary]]+Table1[[#This Row],[Bonus]]</f>
        <v>81229</v>
      </c>
      <c r="O2983" s="2">
        <f>Table1[[#This Row],[Bonus]]/Table1[[#This Row],[Basic Salary]]</f>
        <v>0.56284752284752282</v>
      </c>
      <c r="P2983">
        <f ca="1">DATEDIF(Table1[[#This Row],[Date of Birth]],TODAY(),"Y")</f>
        <v>35</v>
      </c>
      <c r="Q2983">
        <f ca="1">DATEDIF(Table1[[#This Row],[Joining Date]],TODAY(),"Y")</f>
        <v>6</v>
      </c>
      <c r="R2983" t="str">
        <f ca="1">IF(YEAR(Table1[[#This Row],[Joining Date]])=YEAR(TODAY()),"Yes","No")</f>
        <v>No</v>
      </c>
      <c r="S2983" t="str">
        <f ca="1">IF(Table1[[#This Row],[Experience]]&gt;5,"Yes","No")</f>
        <v>Yes</v>
      </c>
      <c r="T2983" t="str">
        <f>TEXT(Table1[[#This Row],[Joining Date]],"mmmm")</f>
        <v>October</v>
      </c>
      <c r="U2983" t="str">
        <f>TEXT(Table1[[#This Row],[Joining Date]],"yyyy")</f>
        <v>2019</v>
      </c>
      <c r="V2983" s="5">
        <f ca="1">TODAY()-Table1[[#This Row],[Joining Date]]</f>
        <v>2496</v>
      </c>
      <c r="W2983" t="str">
        <f>LEFT(Table1[[#This Row],[Employee Name]],FIND(" ",Table1[[#This Row],[Employee Name]])-1)</f>
        <v>Arjun</v>
      </c>
      <c r="X2983" t="str">
        <f>RIGHT(Table1[[#This Row],[Employee Name]],LEN(Table1[[#This Row],[Employee Name]])-FIND(" ",Table1[[#This Row],[Employee Name]]))</f>
        <v>Mehta</v>
      </c>
      <c r="Y2983" t="str">
        <f>Table1[[#This Row],[Department]]&amp;"-"&amp;Table1[[#This Row],[Employee ID]]</f>
        <v>HR-E02733</v>
      </c>
      <c r="Z2983" t="str">
        <f>LEFT(Table1[[#This Row],[Department]],3)</f>
        <v>HR</v>
      </c>
      <c r="AA2983" t="str">
        <f>_xlfn.XLOOKUP(Table1[[#This Row],[Manager ID]],MANAGERS!A:A,MANAGERS!B:B)</f>
        <v>Manager_5</v>
      </c>
      <c r="AB2983" t="str" cm="1">
        <f t="array" ref="AB2983">_xlfn.XLOOKUP(Table1[[#This Row],[Manager ID]],Table2[[#All],[Manager ID]],Table2[[#All],[Department Head]])</f>
        <v>Sales</v>
      </c>
      <c r="AC2983" s="2">
        <f>_xlfn.XLOOKUP(Table1[[#This Row],[City]],L:L,O:O)</f>
        <v>0.24036902712549932</v>
      </c>
      <c r="AD2983" t="str" cm="1">
        <f t="array" ref="AD2983">_xlfn.IFS(Table1[[#This Row],[Performance Score]]&gt;=90,"Excellent",Table1[[#This Row],[Performance Score]]&gt;=75,"Good",Table1[[#This Row],[Performance Score]]&gt;=60,"Average",Table1[[#This Row],[Performance Score]]&lt;=60,"Need Improvement")</f>
        <v>Need Improvement</v>
      </c>
      <c r="AE2983" t="str">
        <f>IF(AND(Table1[[#This Row],[Attendance %]]&gt;=80,(Table1[[#This Row],[Performance Score]]&gt;=80)),"Eligible","Not Eligible")</f>
        <v>Not Eligible</v>
      </c>
      <c r="AF2983" t="str">
        <f>IF(Table1[[#This Row],[Performance Score]]&gt;=80,"High Performer","Low Performer")</f>
        <v>Low Performer</v>
      </c>
      <c r="AG2983" t="str" cm="1">
        <f t="array" aca="1" ref="AG2983" ca="1">_xlfn.IFS(Table1[[#This Row],[Experience]]&lt;=3,"Junior",Table1[[#This Row],[Experience]]&lt;=7,"Mid Level",Table1[[#This Row],[Experience]]&gt;=7,"Senior")</f>
        <v>Mid Level</v>
      </c>
      <c r="AH2983" t="str">
        <f>IF(Table1[[#This Row],[Attendance %]]&gt;75,"OK","Below 75")</f>
        <v>OK</v>
      </c>
      <c r="AI2983" t="b">
        <f>ISBLANK(Table1[[#This Row],[Employee ID]])</f>
        <v>0</v>
      </c>
      <c r="AJ2983" t="b">
        <f>ISNUMBER(Table1[[#This Row],[Total Salary  ]])</f>
        <v>1</v>
      </c>
      <c r="AK2983" t="str">
        <f>IFERROR(_xlfn.XLOOKUP(Table1[[#This Row],[Manager ID]],MANAGERS!A:A,MANAGERS!B:B),"Not Found")</f>
        <v>Manager_5</v>
      </c>
    </row>
    <row r="2984" spans="1:37" x14ac:dyDescent="0.2">
      <c r="A2984" t="s">
        <v>2425</v>
      </c>
      <c r="B2984" t="s">
        <v>75</v>
      </c>
      <c r="C2984" t="s">
        <v>21</v>
      </c>
      <c r="D2984" t="s">
        <v>33</v>
      </c>
      <c r="E2984" t="s">
        <v>17</v>
      </c>
      <c r="F2984" s="1">
        <v>44535</v>
      </c>
      <c r="G2984" s="1">
        <v>29953</v>
      </c>
      <c r="H2984">
        <v>75882</v>
      </c>
      <c r="I2984">
        <v>5291</v>
      </c>
      <c r="J2984">
        <v>94</v>
      </c>
      <c r="K2984">
        <v>90</v>
      </c>
      <c r="L2984" t="s">
        <v>18</v>
      </c>
      <c r="M2984">
        <v>111</v>
      </c>
      <c r="N2984">
        <f>Table1[[#This Row],[Basic Salary]]+Table1[[#This Row],[Bonus]]</f>
        <v>81173</v>
      </c>
      <c r="O2984" s="2">
        <f>Table1[[#This Row],[Bonus]]/Table1[[#This Row],[Basic Salary]]</f>
        <v>6.9726680899291002E-2</v>
      </c>
      <c r="P2984">
        <f ca="1">DATEDIF(Table1[[#This Row],[Date of Birth]],TODAY(),"Y")</f>
        <v>44</v>
      </c>
      <c r="Q2984">
        <f ca="1">DATEDIF(Table1[[#This Row],[Joining Date]],TODAY(),"Y")</f>
        <v>4</v>
      </c>
      <c r="R2984" t="str">
        <f ca="1">IF(YEAR(Table1[[#This Row],[Joining Date]])=YEAR(TODAY()),"Yes","No")</f>
        <v>No</v>
      </c>
      <c r="S2984" t="str">
        <f ca="1">IF(Table1[[#This Row],[Experience]]&gt;5,"Yes","No")</f>
        <v>No</v>
      </c>
      <c r="T2984" t="str">
        <f>TEXT(Table1[[#This Row],[Joining Date]],"mmmm")</f>
        <v>December</v>
      </c>
      <c r="U2984" t="str">
        <f>TEXT(Table1[[#This Row],[Joining Date]],"yyyy")</f>
        <v>2021</v>
      </c>
      <c r="V2984" s="5">
        <f ca="1">TODAY()-Table1[[#This Row],[Joining Date]]</f>
        <v>1704</v>
      </c>
      <c r="W2984" t="str">
        <f>LEFT(Table1[[#This Row],[Employee Name]],FIND(" ",Table1[[#This Row],[Employee Name]])-1)</f>
        <v>Ishita</v>
      </c>
      <c r="X2984" t="str">
        <f>RIGHT(Table1[[#This Row],[Employee Name]],LEN(Table1[[#This Row],[Employee Name]])-FIND(" ",Table1[[#This Row],[Employee Name]]))</f>
        <v>Roy</v>
      </c>
      <c r="Y2984" t="str">
        <f>Table1[[#This Row],[Department]]&amp;"-"&amp;Table1[[#This Row],[Employee ID]]</f>
        <v>Marketing-E02369</v>
      </c>
      <c r="Z2984" t="str">
        <f>LEFT(Table1[[#This Row],[Department]],3)</f>
        <v>Mar</v>
      </c>
      <c r="AA2984" t="str">
        <f>_xlfn.XLOOKUP(Table1[[#This Row],[Manager ID]],MANAGERS!A:A,MANAGERS!B:B)</f>
        <v>Manager_11</v>
      </c>
      <c r="AB2984" t="str" cm="1">
        <f t="array" ref="AB2984">_xlfn.XLOOKUP(Table1[[#This Row],[Manager ID]],Table2[[#All],[Manager ID]],Table2[[#All],[Department Head]])</f>
        <v>Marketing</v>
      </c>
      <c r="AC2984" s="2">
        <f>_xlfn.XLOOKUP(Table1[[#This Row],[City]],L:L,O:O)</f>
        <v>0.21356479274849693</v>
      </c>
      <c r="AD2984" t="str" cm="1">
        <f t="array" ref="AD2984">_xlfn.IFS(Table1[[#This Row],[Performance Score]]&gt;=90,"Excellent",Table1[[#This Row],[Performance Score]]&gt;=75,"Good",Table1[[#This Row],[Performance Score]]&gt;=60,"Average",Table1[[#This Row],[Performance Score]]&lt;=60,"Need Improvement")</f>
        <v>Excellent</v>
      </c>
      <c r="AE2984" t="str">
        <f>IF(AND(Table1[[#This Row],[Attendance %]]&gt;=80,(Table1[[#This Row],[Performance Score]]&gt;=80)),"Eligible","Not Eligible")</f>
        <v>Eligible</v>
      </c>
      <c r="AF2984" t="str">
        <f>IF(Table1[[#This Row],[Performance Score]]&gt;=80,"High Performer","Low Performer")</f>
        <v>High Performer</v>
      </c>
      <c r="AG2984" t="str" cm="1">
        <f t="array" aca="1" ref="AG2984" ca="1">_xlfn.IFS(Table1[[#This Row],[Experience]]&lt;=3,"Junior",Table1[[#This Row],[Experience]]&lt;=7,"Mid Level",Table1[[#This Row],[Experience]]&gt;=7,"Senior")</f>
        <v>Mid Level</v>
      </c>
      <c r="AH2984" t="str">
        <f>IF(Table1[[#This Row],[Attendance %]]&gt;75,"OK","Below 75")</f>
        <v>OK</v>
      </c>
      <c r="AI2984" t="b">
        <f>ISBLANK(Table1[[#This Row],[Employee ID]])</f>
        <v>0</v>
      </c>
      <c r="AJ2984" t="b">
        <f>ISNUMBER(Table1[[#This Row],[Total Salary  ]])</f>
        <v>1</v>
      </c>
      <c r="AK2984" t="str">
        <f>IFERROR(_xlfn.XLOOKUP(Table1[[#This Row],[Manager ID]],MANAGERS!A:A,MANAGERS!B:B),"Not Found")</f>
        <v>Manager_11</v>
      </c>
    </row>
    <row r="2985" spans="1:37" x14ac:dyDescent="0.2">
      <c r="A2985" t="s">
        <v>1098</v>
      </c>
      <c r="B2985" t="s">
        <v>87</v>
      </c>
      <c r="C2985" t="s">
        <v>21</v>
      </c>
      <c r="D2985" t="s">
        <v>25</v>
      </c>
      <c r="E2985" t="s">
        <v>26</v>
      </c>
      <c r="F2985" s="1">
        <v>43624</v>
      </c>
      <c r="G2985" s="1">
        <v>35353</v>
      </c>
      <c r="H2985">
        <v>64227</v>
      </c>
      <c r="I2985">
        <v>16943</v>
      </c>
      <c r="J2985">
        <v>87</v>
      </c>
      <c r="K2985">
        <v>97</v>
      </c>
      <c r="L2985" t="s">
        <v>37</v>
      </c>
      <c r="M2985">
        <v>118</v>
      </c>
      <c r="N2985">
        <f>Table1[[#This Row],[Basic Salary]]+Table1[[#This Row],[Bonus]]</f>
        <v>81170</v>
      </c>
      <c r="O2985" s="2">
        <f>Table1[[#This Row],[Bonus]]/Table1[[#This Row],[Basic Salary]]</f>
        <v>0.26379871393650645</v>
      </c>
      <c r="P2985">
        <f ca="1">DATEDIF(Table1[[#This Row],[Date of Birth]],TODAY(),"Y")</f>
        <v>29</v>
      </c>
      <c r="Q2985">
        <f ca="1">DATEDIF(Table1[[#This Row],[Joining Date]],TODAY(),"Y")</f>
        <v>7</v>
      </c>
      <c r="R2985" t="str">
        <f ca="1">IF(YEAR(Table1[[#This Row],[Joining Date]])=YEAR(TODAY()),"Yes","No")</f>
        <v>No</v>
      </c>
      <c r="S2985" t="str">
        <f ca="1">IF(Table1[[#This Row],[Experience]]&gt;5,"Yes","No")</f>
        <v>Yes</v>
      </c>
      <c r="T2985" t="str">
        <f>TEXT(Table1[[#This Row],[Joining Date]],"mmmm")</f>
        <v>June</v>
      </c>
      <c r="U2985" t="str">
        <f>TEXT(Table1[[#This Row],[Joining Date]],"yyyy")</f>
        <v>2019</v>
      </c>
      <c r="V2985" s="5">
        <f ca="1">TODAY()-Table1[[#This Row],[Joining Date]]</f>
        <v>2615</v>
      </c>
      <c r="W2985" t="str">
        <f>LEFT(Table1[[#This Row],[Employee Name]],FIND(" ",Table1[[#This Row],[Employee Name]])-1)</f>
        <v>Arjun</v>
      </c>
      <c r="X2985" t="str">
        <f>RIGHT(Table1[[#This Row],[Employee Name]],LEN(Table1[[#This Row],[Employee Name]])-FIND(" ",Table1[[#This Row],[Employee Name]]))</f>
        <v>Mehta</v>
      </c>
      <c r="Y2985" t="str">
        <f>Table1[[#This Row],[Department]]&amp;"-"&amp;Table1[[#This Row],[Employee ID]]</f>
        <v>Finance-E01042</v>
      </c>
      <c r="Z2985" t="str">
        <f>LEFT(Table1[[#This Row],[Department]],3)</f>
        <v>Fin</v>
      </c>
      <c r="AA2985" t="str">
        <f>_xlfn.XLOOKUP(Table1[[#This Row],[Manager ID]],MANAGERS!A:A,MANAGERS!B:B)</f>
        <v>Manager_18</v>
      </c>
      <c r="AB2985" t="str" cm="1">
        <f t="array" ref="AB2985">_xlfn.XLOOKUP(Table1[[#This Row],[Manager ID]],Table2[[#All],[Manager ID]],Table2[[#All],[Department Head]])</f>
        <v>Support</v>
      </c>
      <c r="AC2985" s="2">
        <f>_xlfn.XLOOKUP(Table1[[#This Row],[City]],L:L,O:O)</f>
        <v>0.24036902712549932</v>
      </c>
      <c r="AD2985" t="str" cm="1">
        <f t="array" ref="AD2985">_xlfn.IFS(Table1[[#This Row],[Performance Score]]&gt;=90,"Excellent",Table1[[#This Row],[Performance Score]]&gt;=75,"Good",Table1[[#This Row],[Performance Score]]&gt;=60,"Average",Table1[[#This Row],[Performance Score]]&lt;=60,"Need Improvement")</f>
        <v>Excellent</v>
      </c>
      <c r="AE2985" t="str">
        <f>IF(AND(Table1[[#This Row],[Attendance %]]&gt;=80,(Table1[[#This Row],[Performance Score]]&gt;=80)),"Eligible","Not Eligible")</f>
        <v>Eligible</v>
      </c>
      <c r="AF2985" t="str">
        <f>IF(Table1[[#This Row],[Performance Score]]&gt;=80,"High Performer","Low Performer")</f>
        <v>High Performer</v>
      </c>
      <c r="AG2985" t="str" cm="1">
        <f t="array" aca="1" ref="AG2985" ca="1">_xlfn.IFS(Table1[[#This Row],[Experience]]&lt;=3,"Junior",Table1[[#This Row],[Experience]]&lt;=7,"Mid Level",Table1[[#This Row],[Experience]]&gt;=7,"Senior")</f>
        <v>Mid Level</v>
      </c>
      <c r="AH2985" t="str">
        <f>IF(Table1[[#This Row],[Attendance %]]&gt;75,"OK","Below 75")</f>
        <v>OK</v>
      </c>
      <c r="AI2985" t="b">
        <f>ISBLANK(Table1[[#This Row],[Employee ID]])</f>
        <v>0</v>
      </c>
      <c r="AJ2985" t="b">
        <f>ISNUMBER(Table1[[#This Row],[Total Salary  ]])</f>
        <v>1</v>
      </c>
      <c r="AK2985" t="str">
        <f>IFERROR(_xlfn.XLOOKUP(Table1[[#This Row],[Manager ID]],MANAGERS!A:A,MANAGERS!B:B),"Not Found")</f>
        <v>Manager_18</v>
      </c>
    </row>
    <row r="2986" spans="1:37" x14ac:dyDescent="0.2">
      <c r="A2986" t="s">
        <v>4721</v>
      </c>
      <c r="B2986" t="s">
        <v>60</v>
      </c>
      <c r="C2986" t="s">
        <v>21</v>
      </c>
      <c r="D2986" t="s">
        <v>40</v>
      </c>
      <c r="E2986" t="s">
        <v>65</v>
      </c>
      <c r="F2986" s="1">
        <v>43259</v>
      </c>
      <c r="G2986" s="1">
        <v>35221</v>
      </c>
      <c r="H2986">
        <v>66046</v>
      </c>
      <c r="I2986">
        <v>15111</v>
      </c>
      <c r="J2986">
        <v>61</v>
      </c>
      <c r="K2986">
        <v>68</v>
      </c>
      <c r="L2986" t="s">
        <v>34</v>
      </c>
      <c r="M2986">
        <v>116</v>
      </c>
      <c r="N2986">
        <f>Table1[[#This Row],[Basic Salary]]+Table1[[#This Row],[Bonus]]</f>
        <v>81157</v>
      </c>
      <c r="O2986" s="2">
        <f>Table1[[#This Row],[Bonus]]/Table1[[#This Row],[Basic Salary]]</f>
        <v>0.2287950822154256</v>
      </c>
      <c r="P2986">
        <f ca="1">DATEDIF(Table1[[#This Row],[Date of Birth]],TODAY(),"Y")</f>
        <v>30</v>
      </c>
      <c r="Q2986">
        <f ca="1">DATEDIF(Table1[[#This Row],[Joining Date]],TODAY(),"Y")</f>
        <v>8</v>
      </c>
      <c r="R2986" t="str">
        <f ca="1">IF(YEAR(Table1[[#This Row],[Joining Date]])=YEAR(TODAY()),"Yes","No")</f>
        <v>No</v>
      </c>
      <c r="S2986" t="str">
        <f ca="1">IF(Table1[[#This Row],[Experience]]&gt;5,"Yes","No")</f>
        <v>Yes</v>
      </c>
      <c r="T2986" t="str">
        <f>TEXT(Table1[[#This Row],[Joining Date]],"mmmm")</f>
        <v>June</v>
      </c>
      <c r="U2986" t="str">
        <f>TEXT(Table1[[#This Row],[Joining Date]],"yyyy")</f>
        <v>2018</v>
      </c>
      <c r="V2986" s="5">
        <f ca="1">TODAY()-Table1[[#This Row],[Joining Date]]</f>
        <v>2980</v>
      </c>
      <c r="W2986" t="str">
        <f>LEFT(Table1[[#This Row],[Employee Name]],FIND(" ",Table1[[#This Row],[Employee Name]])-1)</f>
        <v>Gayathri</v>
      </c>
      <c r="X2986" t="str">
        <f>RIGHT(Table1[[#This Row],[Employee Name]],LEN(Table1[[#This Row],[Employee Name]])-FIND(" ",Table1[[#This Row],[Employee Name]]))</f>
        <v>Iyer</v>
      </c>
      <c r="Y2986" t="str">
        <f>Table1[[#This Row],[Department]]&amp;"-"&amp;Table1[[#This Row],[Employee ID]]</f>
        <v>IT-E04665</v>
      </c>
      <c r="Z2986" t="str">
        <f>LEFT(Table1[[#This Row],[Department]],3)</f>
        <v>IT</v>
      </c>
      <c r="AA2986" t="str">
        <f>_xlfn.XLOOKUP(Table1[[#This Row],[Manager ID]],MANAGERS!A:A,MANAGERS!B:B)</f>
        <v>Manager_16</v>
      </c>
      <c r="AB2986" t="str" cm="1">
        <f t="array" ref="AB2986">_xlfn.XLOOKUP(Table1[[#This Row],[Manager ID]],Table2[[#All],[Manager ID]],Table2[[#All],[Department Head]])</f>
        <v>Sales</v>
      </c>
      <c r="AC2986" s="2">
        <f>_xlfn.XLOOKUP(Table1[[#This Row],[City]],L:L,O:O)</f>
        <v>0.24030340748661314</v>
      </c>
      <c r="AD2986" t="str" cm="1">
        <f t="array" ref="AD2986">_xlfn.IFS(Table1[[#This Row],[Performance Score]]&gt;=90,"Excellent",Table1[[#This Row],[Performance Score]]&gt;=75,"Good",Table1[[#This Row],[Performance Score]]&gt;=60,"Average",Table1[[#This Row],[Performance Score]]&lt;=60,"Need Improvement")</f>
        <v>Average</v>
      </c>
      <c r="AE2986" t="str">
        <f>IF(AND(Table1[[#This Row],[Attendance %]]&gt;=80,(Table1[[#This Row],[Performance Score]]&gt;=80)),"Eligible","Not Eligible")</f>
        <v>Not Eligible</v>
      </c>
      <c r="AF2986" t="str">
        <f>IF(Table1[[#This Row],[Performance Score]]&gt;=80,"High Performer","Low Performer")</f>
        <v>Low Performer</v>
      </c>
      <c r="AG2986" t="str" cm="1">
        <f t="array" aca="1" ref="AG2986" ca="1">_xlfn.IFS(Table1[[#This Row],[Experience]]&lt;=3,"Junior",Table1[[#This Row],[Experience]]&lt;=7,"Mid Level",Table1[[#This Row],[Experience]]&gt;=7,"Senior")</f>
        <v>Senior</v>
      </c>
      <c r="AH2986" t="str">
        <f>IF(Table1[[#This Row],[Attendance %]]&gt;75,"OK","Below 75")</f>
        <v>Below 75</v>
      </c>
      <c r="AI2986" t="b">
        <f>ISBLANK(Table1[[#This Row],[Employee ID]])</f>
        <v>0</v>
      </c>
      <c r="AJ2986" t="b">
        <f>ISNUMBER(Table1[[#This Row],[Total Salary  ]])</f>
        <v>1</v>
      </c>
      <c r="AK2986" t="str">
        <f>IFERROR(_xlfn.XLOOKUP(Table1[[#This Row],[Manager ID]],MANAGERS!A:A,MANAGERS!B:B),"Not Found")</f>
        <v>Manager_16</v>
      </c>
    </row>
    <row r="2987" spans="1:37" x14ac:dyDescent="0.2">
      <c r="A2987" t="s">
        <v>3660</v>
      </c>
      <c r="B2987" t="s">
        <v>85</v>
      </c>
      <c r="C2987" t="s">
        <v>15</v>
      </c>
      <c r="D2987" t="s">
        <v>33</v>
      </c>
      <c r="E2987" t="s">
        <v>65</v>
      </c>
      <c r="F2987" s="1">
        <v>43033</v>
      </c>
      <c r="G2987" s="1">
        <v>29778</v>
      </c>
      <c r="H2987">
        <v>51792</v>
      </c>
      <c r="I2987">
        <v>29348</v>
      </c>
      <c r="J2987">
        <v>88</v>
      </c>
      <c r="K2987">
        <v>40</v>
      </c>
      <c r="L2987" t="s">
        <v>31</v>
      </c>
      <c r="M2987">
        <v>107</v>
      </c>
      <c r="N2987">
        <f>Table1[[#This Row],[Basic Salary]]+Table1[[#This Row],[Bonus]]</f>
        <v>81140</v>
      </c>
      <c r="O2987" s="2">
        <f>Table1[[#This Row],[Bonus]]/Table1[[#This Row],[Basic Salary]]</f>
        <v>0.56665122026567805</v>
      </c>
      <c r="P2987">
        <f ca="1">DATEDIF(Table1[[#This Row],[Date of Birth]],TODAY(),"Y")</f>
        <v>45</v>
      </c>
      <c r="Q2987">
        <f ca="1">DATEDIF(Table1[[#This Row],[Joining Date]],TODAY(),"Y")</f>
        <v>8</v>
      </c>
      <c r="R2987" t="str">
        <f ca="1">IF(YEAR(Table1[[#This Row],[Joining Date]])=YEAR(TODAY()),"Yes","No")</f>
        <v>No</v>
      </c>
      <c r="S2987" t="str">
        <f ca="1">IF(Table1[[#This Row],[Experience]]&gt;5,"Yes","No")</f>
        <v>Yes</v>
      </c>
      <c r="T2987" t="str">
        <f>TEXT(Table1[[#This Row],[Joining Date]],"mmmm")</f>
        <v>October</v>
      </c>
      <c r="U2987" t="str">
        <f>TEXT(Table1[[#This Row],[Joining Date]],"yyyy")</f>
        <v>2017</v>
      </c>
      <c r="V2987" s="5">
        <f ca="1">TODAY()-Table1[[#This Row],[Joining Date]]</f>
        <v>3206</v>
      </c>
      <c r="W2987" t="str">
        <f>LEFT(Table1[[#This Row],[Employee Name]],FIND(" ",Table1[[#This Row],[Employee Name]])-1)</f>
        <v>Pooja</v>
      </c>
      <c r="X2987" t="str">
        <f>RIGHT(Table1[[#This Row],[Employee Name]],LEN(Table1[[#This Row],[Employee Name]])-FIND(" ",Table1[[#This Row],[Employee Name]]))</f>
        <v>Das</v>
      </c>
      <c r="Y2987" t="str">
        <f>Table1[[#This Row],[Department]]&amp;"-"&amp;Table1[[#This Row],[Employee ID]]</f>
        <v>Marketing-E03604</v>
      </c>
      <c r="Z2987" t="str">
        <f>LEFT(Table1[[#This Row],[Department]],3)</f>
        <v>Mar</v>
      </c>
      <c r="AA2987" t="str">
        <f>_xlfn.XLOOKUP(Table1[[#This Row],[Manager ID]],MANAGERS!A:A,MANAGERS!B:B)</f>
        <v>Manager_7</v>
      </c>
      <c r="AB2987" t="str" cm="1">
        <f t="array" ref="AB2987">_xlfn.XLOOKUP(Table1[[#This Row],[Manager ID]],Table2[[#All],[Manager ID]],Table2[[#All],[Department Head]])</f>
        <v>Operations</v>
      </c>
      <c r="AC2987" s="2">
        <f>_xlfn.XLOOKUP(Table1[[#This Row],[City]],L:L,O:O)</f>
        <v>0.241864189087755</v>
      </c>
      <c r="AD2987" t="str" cm="1">
        <f t="array" ref="AD2987">_xlfn.IFS(Table1[[#This Row],[Performance Score]]&gt;=90,"Excellent",Table1[[#This Row],[Performance Score]]&gt;=75,"Good",Table1[[#This Row],[Performance Score]]&gt;=60,"Average",Table1[[#This Row],[Performance Score]]&lt;=60,"Need Improvement")</f>
        <v>Need Improvement</v>
      </c>
      <c r="AE2987" t="str">
        <f>IF(AND(Table1[[#This Row],[Attendance %]]&gt;=80,(Table1[[#This Row],[Performance Score]]&gt;=80)),"Eligible","Not Eligible")</f>
        <v>Not Eligible</v>
      </c>
      <c r="AF2987" t="str">
        <f>IF(Table1[[#This Row],[Performance Score]]&gt;=80,"High Performer","Low Performer")</f>
        <v>Low Performer</v>
      </c>
      <c r="AG2987" t="str" cm="1">
        <f t="array" aca="1" ref="AG2987" ca="1">_xlfn.IFS(Table1[[#This Row],[Experience]]&lt;=3,"Junior",Table1[[#This Row],[Experience]]&lt;=7,"Mid Level",Table1[[#This Row],[Experience]]&gt;=7,"Senior")</f>
        <v>Senior</v>
      </c>
      <c r="AH2987" t="str">
        <f>IF(Table1[[#This Row],[Attendance %]]&gt;75,"OK","Below 75")</f>
        <v>OK</v>
      </c>
      <c r="AI2987" t="b">
        <f>ISBLANK(Table1[[#This Row],[Employee ID]])</f>
        <v>0</v>
      </c>
      <c r="AJ2987" t="b">
        <f>ISNUMBER(Table1[[#This Row],[Total Salary  ]])</f>
        <v>1</v>
      </c>
      <c r="AK2987" t="str">
        <f>IFERROR(_xlfn.XLOOKUP(Table1[[#This Row],[Manager ID]],MANAGERS!A:A,MANAGERS!B:B),"Not Found")</f>
        <v>Manager_7</v>
      </c>
    </row>
    <row r="2988" spans="1:37" x14ac:dyDescent="0.2">
      <c r="A2988" t="s">
        <v>3710</v>
      </c>
      <c r="B2988" t="s">
        <v>36</v>
      </c>
      <c r="C2988" t="s">
        <v>21</v>
      </c>
      <c r="D2988" t="s">
        <v>40</v>
      </c>
      <c r="E2988" t="s">
        <v>65</v>
      </c>
      <c r="F2988" s="1">
        <v>44939</v>
      </c>
      <c r="G2988" s="1">
        <v>36576</v>
      </c>
      <c r="H2988">
        <v>58408</v>
      </c>
      <c r="I2988">
        <v>22724</v>
      </c>
      <c r="J2988">
        <v>60</v>
      </c>
      <c r="K2988">
        <v>64</v>
      </c>
      <c r="L2988" t="s">
        <v>27</v>
      </c>
      <c r="M2988">
        <v>104</v>
      </c>
      <c r="N2988">
        <f>Table1[[#This Row],[Basic Salary]]+Table1[[#This Row],[Bonus]]</f>
        <v>81132</v>
      </c>
      <c r="O2988" s="2">
        <f>Table1[[#This Row],[Bonus]]/Table1[[#This Row],[Basic Salary]]</f>
        <v>0.38905629365840294</v>
      </c>
      <c r="P2988">
        <f ca="1">DATEDIF(Table1[[#This Row],[Date of Birth]],TODAY(),"Y")</f>
        <v>26</v>
      </c>
      <c r="Q2988">
        <f ca="1">DATEDIF(Table1[[#This Row],[Joining Date]],TODAY(),"Y")</f>
        <v>3</v>
      </c>
      <c r="R2988" t="str">
        <f ca="1">IF(YEAR(Table1[[#This Row],[Joining Date]])=YEAR(TODAY()),"Yes","No")</f>
        <v>No</v>
      </c>
      <c r="S2988" t="str">
        <f ca="1">IF(Table1[[#This Row],[Experience]]&gt;5,"Yes","No")</f>
        <v>No</v>
      </c>
      <c r="T2988" t="str">
        <f>TEXT(Table1[[#This Row],[Joining Date]],"mmmm")</f>
        <v>January</v>
      </c>
      <c r="U2988" t="str">
        <f>TEXT(Table1[[#This Row],[Joining Date]],"yyyy")</f>
        <v>2023</v>
      </c>
      <c r="V2988" s="5">
        <f ca="1">TODAY()-Table1[[#This Row],[Joining Date]]</f>
        <v>1300</v>
      </c>
      <c r="W2988" t="str">
        <f>LEFT(Table1[[#This Row],[Employee Name]],FIND(" ",Table1[[#This Row],[Employee Name]])-1)</f>
        <v>Meera</v>
      </c>
      <c r="X2988" t="str">
        <f>RIGHT(Table1[[#This Row],[Employee Name]],LEN(Table1[[#This Row],[Employee Name]])-FIND(" ",Table1[[#This Row],[Employee Name]]))</f>
        <v>Joshi</v>
      </c>
      <c r="Y2988" t="str">
        <f>Table1[[#This Row],[Department]]&amp;"-"&amp;Table1[[#This Row],[Employee ID]]</f>
        <v>IT-E03654</v>
      </c>
      <c r="Z2988" t="str">
        <f>LEFT(Table1[[#This Row],[Department]],3)</f>
        <v>IT</v>
      </c>
      <c r="AA2988" t="str">
        <f>_xlfn.XLOOKUP(Table1[[#This Row],[Manager ID]],MANAGERS!A:A,MANAGERS!B:B)</f>
        <v>Manager_4</v>
      </c>
      <c r="AB2988" t="str" cm="1">
        <f t="array" ref="AB2988">_xlfn.XLOOKUP(Table1[[#This Row],[Manager ID]],Table2[[#All],[Manager ID]],Table2[[#All],[Department Head]])</f>
        <v>Finance</v>
      </c>
      <c r="AC2988" s="2">
        <f>_xlfn.XLOOKUP(Table1[[#This Row],[City]],L:L,O:O)</f>
        <v>0.23674293405114402</v>
      </c>
      <c r="AD2988" t="str" cm="1">
        <f t="array" ref="AD2988">_xlfn.IFS(Table1[[#This Row],[Performance Score]]&gt;=90,"Excellent",Table1[[#This Row],[Performance Score]]&gt;=75,"Good",Table1[[#This Row],[Performance Score]]&gt;=60,"Average",Table1[[#This Row],[Performance Score]]&lt;=60,"Need Improvement")</f>
        <v>Average</v>
      </c>
      <c r="AE2988" t="str">
        <f>IF(AND(Table1[[#This Row],[Attendance %]]&gt;=80,(Table1[[#This Row],[Performance Score]]&gt;=80)),"Eligible","Not Eligible")</f>
        <v>Not Eligible</v>
      </c>
      <c r="AF2988" t="str">
        <f>IF(Table1[[#This Row],[Performance Score]]&gt;=80,"High Performer","Low Performer")</f>
        <v>Low Performer</v>
      </c>
      <c r="AG2988" t="str" cm="1">
        <f t="array" aca="1" ref="AG2988" ca="1">_xlfn.IFS(Table1[[#This Row],[Experience]]&lt;=3,"Junior",Table1[[#This Row],[Experience]]&lt;=7,"Mid Level",Table1[[#This Row],[Experience]]&gt;=7,"Senior")</f>
        <v>Junior</v>
      </c>
      <c r="AH2988" t="str">
        <f>IF(Table1[[#This Row],[Attendance %]]&gt;75,"OK","Below 75")</f>
        <v>Below 75</v>
      </c>
      <c r="AI2988" t="b">
        <f>ISBLANK(Table1[[#This Row],[Employee ID]])</f>
        <v>0</v>
      </c>
      <c r="AJ2988" t="b">
        <f>ISNUMBER(Table1[[#This Row],[Total Salary  ]])</f>
        <v>1</v>
      </c>
      <c r="AK2988" t="str">
        <f>IFERROR(_xlfn.XLOOKUP(Table1[[#This Row],[Manager ID]],MANAGERS!A:A,MANAGERS!B:B),"Not Found")</f>
        <v>Manager_4</v>
      </c>
    </row>
    <row r="2989" spans="1:37" x14ac:dyDescent="0.2">
      <c r="A2989" t="s">
        <v>4478</v>
      </c>
      <c r="B2989" t="s">
        <v>60</v>
      </c>
      <c r="C2989" t="s">
        <v>21</v>
      </c>
      <c r="D2989" t="s">
        <v>43</v>
      </c>
      <c r="E2989" t="s">
        <v>22</v>
      </c>
      <c r="F2989" s="1">
        <v>45475</v>
      </c>
      <c r="G2989" s="1">
        <v>32041</v>
      </c>
      <c r="H2989">
        <v>75959</v>
      </c>
      <c r="I2989">
        <v>5147</v>
      </c>
      <c r="J2989">
        <v>97</v>
      </c>
      <c r="K2989">
        <v>49</v>
      </c>
      <c r="L2989" t="s">
        <v>53</v>
      </c>
      <c r="M2989">
        <v>108</v>
      </c>
      <c r="N2989">
        <f>Table1[[#This Row],[Basic Salary]]+Table1[[#This Row],[Bonus]]</f>
        <v>81106</v>
      </c>
      <c r="O2989" s="2">
        <f>Table1[[#This Row],[Bonus]]/Table1[[#This Row],[Basic Salary]]</f>
        <v>6.776023907634382E-2</v>
      </c>
      <c r="P2989">
        <f ca="1">DATEDIF(Table1[[#This Row],[Date of Birth]],TODAY(),"Y")</f>
        <v>38</v>
      </c>
      <c r="Q2989">
        <f ca="1">DATEDIF(Table1[[#This Row],[Joining Date]],TODAY(),"Y")</f>
        <v>2</v>
      </c>
      <c r="R2989" t="str">
        <f ca="1">IF(YEAR(Table1[[#This Row],[Joining Date]])=YEAR(TODAY()),"Yes","No")</f>
        <v>No</v>
      </c>
      <c r="S2989" t="str">
        <f ca="1">IF(Table1[[#This Row],[Experience]]&gt;5,"Yes","No")</f>
        <v>No</v>
      </c>
      <c r="T2989" t="str">
        <f>TEXT(Table1[[#This Row],[Joining Date]],"mmmm")</f>
        <v>July</v>
      </c>
      <c r="U2989" t="str">
        <f>TEXT(Table1[[#This Row],[Joining Date]],"yyyy")</f>
        <v>2024</v>
      </c>
      <c r="V2989" s="5">
        <f ca="1">TODAY()-Table1[[#This Row],[Joining Date]]</f>
        <v>764</v>
      </c>
      <c r="W2989" t="str">
        <f>LEFT(Table1[[#This Row],[Employee Name]],FIND(" ",Table1[[#This Row],[Employee Name]])-1)</f>
        <v>Gayathri</v>
      </c>
      <c r="X2989" t="str">
        <f>RIGHT(Table1[[#This Row],[Employee Name]],LEN(Table1[[#This Row],[Employee Name]])-FIND(" ",Table1[[#This Row],[Employee Name]]))</f>
        <v>Iyer</v>
      </c>
      <c r="Y2989" t="str">
        <f>Table1[[#This Row],[Department]]&amp;"-"&amp;Table1[[#This Row],[Employee ID]]</f>
        <v>Operations-E04422</v>
      </c>
      <c r="Z2989" t="str">
        <f>LEFT(Table1[[#This Row],[Department]],3)</f>
        <v>Ope</v>
      </c>
      <c r="AA2989" t="str">
        <f>_xlfn.XLOOKUP(Table1[[#This Row],[Manager ID]],MANAGERS!A:A,MANAGERS!B:B)</f>
        <v>Manager_8</v>
      </c>
      <c r="AB2989" t="str" cm="1">
        <f t="array" ref="AB2989">_xlfn.XLOOKUP(Table1[[#This Row],[Manager ID]],Table2[[#All],[Manager ID]],Table2[[#All],[Department Head]])</f>
        <v>Sales</v>
      </c>
      <c r="AC2989" s="2">
        <f>_xlfn.XLOOKUP(Table1[[#This Row],[City]],L:L,O:O)</f>
        <v>0.23685887225230964</v>
      </c>
      <c r="AD2989" t="str" cm="1">
        <f t="array" ref="AD2989">_xlfn.IFS(Table1[[#This Row],[Performance Score]]&gt;=90,"Excellent",Table1[[#This Row],[Performance Score]]&gt;=75,"Good",Table1[[#This Row],[Performance Score]]&gt;=60,"Average",Table1[[#This Row],[Performance Score]]&lt;=60,"Need Improvement")</f>
        <v>Need Improvement</v>
      </c>
      <c r="AE2989" t="str">
        <f>IF(AND(Table1[[#This Row],[Attendance %]]&gt;=80,(Table1[[#This Row],[Performance Score]]&gt;=80)),"Eligible","Not Eligible")</f>
        <v>Not Eligible</v>
      </c>
      <c r="AF2989" t="str">
        <f>IF(Table1[[#This Row],[Performance Score]]&gt;=80,"High Performer","Low Performer")</f>
        <v>Low Performer</v>
      </c>
      <c r="AG2989" t="str" cm="1">
        <f t="array" aca="1" ref="AG2989" ca="1">_xlfn.IFS(Table1[[#This Row],[Experience]]&lt;=3,"Junior",Table1[[#This Row],[Experience]]&lt;=7,"Mid Level",Table1[[#This Row],[Experience]]&gt;=7,"Senior")</f>
        <v>Junior</v>
      </c>
      <c r="AH2989" t="str">
        <f>IF(Table1[[#This Row],[Attendance %]]&gt;75,"OK","Below 75")</f>
        <v>OK</v>
      </c>
      <c r="AI2989" t="b">
        <f>ISBLANK(Table1[[#This Row],[Employee ID]])</f>
        <v>0</v>
      </c>
      <c r="AJ2989" t="b">
        <f>ISNUMBER(Table1[[#This Row],[Total Salary  ]])</f>
        <v>1</v>
      </c>
      <c r="AK2989" t="str">
        <f>IFERROR(_xlfn.XLOOKUP(Table1[[#This Row],[Manager ID]],MANAGERS!A:A,MANAGERS!B:B),"Not Found")</f>
        <v>Manager_8</v>
      </c>
    </row>
    <row r="2990" spans="1:37" x14ac:dyDescent="0.2">
      <c r="A2990" t="s">
        <v>3073</v>
      </c>
      <c r="B2990" t="s">
        <v>69</v>
      </c>
      <c r="C2990" t="s">
        <v>15</v>
      </c>
      <c r="D2990" t="s">
        <v>25</v>
      </c>
      <c r="E2990" t="s">
        <v>17</v>
      </c>
      <c r="F2990" s="1">
        <v>42966</v>
      </c>
      <c r="G2990" s="1">
        <v>36329</v>
      </c>
      <c r="H2990">
        <v>65982</v>
      </c>
      <c r="I2990">
        <v>15110</v>
      </c>
      <c r="J2990">
        <v>60</v>
      </c>
      <c r="K2990">
        <v>46</v>
      </c>
      <c r="L2990" t="s">
        <v>23</v>
      </c>
      <c r="M2990">
        <v>104</v>
      </c>
      <c r="N2990">
        <f>Table1[[#This Row],[Basic Salary]]+Table1[[#This Row],[Bonus]]</f>
        <v>81092</v>
      </c>
      <c r="O2990" s="2">
        <f>Table1[[#This Row],[Bonus]]/Table1[[#This Row],[Basic Salary]]</f>
        <v>0.22900184898911824</v>
      </c>
      <c r="P2990">
        <f ca="1">DATEDIF(Table1[[#This Row],[Date of Birth]],TODAY(),"Y")</f>
        <v>27</v>
      </c>
      <c r="Q2990">
        <f ca="1">DATEDIF(Table1[[#This Row],[Joining Date]],TODAY(),"Y")</f>
        <v>8</v>
      </c>
      <c r="R2990" t="str">
        <f ca="1">IF(YEAR(Table1[[#This Row],[Joining Date]])=YEAR(TODAY()),"Yes","No")</f>
        <v>No</v>
      </c>
      <c r="S2990" t="str">
        <f ca="1">IF(Table1[[#This Row],[Experience]]&gt;5,"Yes","No")</f>
        <v>Yes</v>
      </c>
      <c r="T2990" t="str">
        <f>TEXT(Table1[[#This Row],[Joining Date]],"mmmm")</f>
        <v>August</v>
      </c>
      <c r="U2990" t="str">
        <f>TEXT(Table1[[#This Row],[Joining Date]],"yyyy")</f>
        <v>2017</v>
      </c>
      <c r="V2990" s="5">
        <f ca="1">TODAY()-Table1[[#This Row],[Joining Date]]</f>
        <v>3273</v>
      </c>
      <c r="W2990" t="str">
        <f>LEFT(Table1[[#This Row],[Employee Name]],FIND(" ",Table1[[#This Row],[Employee Name]])-1)</f>
        <v>Neha</v>
      </c>
      <c r="X2990" t="str">
        <f>RIGHT(Table1[[#This Row],[Employee Name]],LEN(Table1[[#This Row],[Employee Name]])-FIND(" ",Table1[[#This Row],[Employee Name]]))</f>
        <v>Kulkarni</v>
      </c>
      <c r="Y2990" t="str">
        <f>Table1[[#This Row],[Department]]&amp;"-"&amp;Table1[[#This Row],[Employee ID]]</f>
        <v>Finance-E03017</v>
      </c>
      <c r="Z2990" t="str">
        <f>LEFT(Table1[[#This Row],[Department]],3)</f>
        <v>Fin</v>
      </c>
      <c r="AA2990" t="str">
        <f>_xlfn.XLOOKUP(Table1[[#This Row],[Manager ID]],MANAGERS!A:A,MANAGERS!B:B)</f>
        <v>Manager_4</v>
      </c>
      <c r="AB2990" t="str" cm="1">
        <f t="array" ref="AB2990">_xlfn.XLOOKUP(Table1[[#This Row],[Manager ID]],Table2[[#All],[Manager ID]],Table2[[#All],[Department Head]])</f>
        <v>Finance</v>
      </c>
      <c r="AC2990" s="2">
        <f>_xlfn.XLOOKUP(Table1[[#This Row],[City]],L:L,O:O)</f>
        <v>0.23486488519629886</v>
      </c>
      <c r="AD2990" t="str" cm="1">
        <f t="array" ref="AD2990">_xlfn.IFS(Table1[[#This Row],[Performance Score]]&gt;=90,"Excellent",Table1[[#This Row],[Performance Score]]&gt;=75,"Good",Table1[[#This Row],[Performance Score]]&gt;=60,"Average",Table1[[#This Row],[Performance Score]]&lt;=60,"Need Improvement")</f>
        <v>Need Improvement</v>
      </c>
      <c r="AE2990" t="str">
        <f>IF(AND(Table1[[#This Row],[Attendance %]]&gt;=80,(Table1[[#This Row],[Performance Score]]&gt;=80)),"Eligible","Not Eligible")</f>
        <v>Not Eligible</v>
      </c>
      <c r="AF2990" t="str">
        <f>IF(Table1[[#This Row],[Performance Score]]&gt;=80,"High Performer","Low Performer")</f>
        <v>Low Performer</v>
      </c>
      <c r="AG2990" t="str" cm="1">
        <f t="array" aca="1" ref="AG2990" ca="1">_xlfn.IFS(Table1[[#This Row],[Experience]]&lt;=3,"Junior",Table1[[#This Row],[Experience]]&lt;=7,"Mid Level",Table1[[#This Row],[Experience]]&gt;=7,"Senior")</f>
        <v>Senior</v>
      </c>
      <c r="AH2990" t="str">
        <f>IF(Table1[[#This Row],[Attendance %]]&gt;75,"OK","Below 75")</f>
        <v>Below 75</v>
      </c>
      <c r="AI2990" t="b">
        <f>ISBLANK(Table1[[#This Row],[Employee ID]])</f>
        <v>0</v>
      </c>
      <c r="AJ2990" t="b">
        <f>ISNUMBER(Table1[[#This Row],[Total Salary  ]])</f>
        <v>1</v>
      </c>
      <c r="AK2990" t="str">
        <f>IFERROR(_xlfn.XLOOKUP(Table1[[#This Row],[Manager ID]],MANAGERS!A:A,MANAGERS!B:B),"Not Found")</f>
        <v>Manager_4</v>
      </c>
    </row>
    <row r="2991" spans="1:37" x14ac:dyDescent="0.2">
      <c r="A2991" t="s">
        <v>3516</v>
      </c>
      <c r="B2991" t="s">
        <v>77</v>
      </c>
      <c r="C2991" t="s">
        <v>21</v>
      </c>
      <c r="D2991" t="s">
        <v>81</v>
      </c>
      <c r="E2991" t="s">
        <v>22</v>
      </c>
      <c r="F2991" s="1">
        <v>45859</v>
      </c>
      <c r="G2991" s="1">
        <v>40361</v>
      </c>
      <c r="H2991">
        <v>73023</v>
      </c>
      <c r="I2991">
        <v>8044</v>
      </c>
      <c r="J2991">
        <v>72</v>
      </c>
      <c r="K2991">
        <v>55</v>
      </c>
      <c r="L2991" t="s">
        <v>27</v>
      </c>
      <c r="M2991">
        <v>120</v>
      </c>
      <c r="N2991">
        <f>Table1[[#This Row],[Basic Salary]]+Table1[[#This Row],[Bonus]]</f>
        <v>81067</v>
      </c>
      <c r="O2991" s="2">
        <f>Table1[[#This Row],[Bonus]]/Table1[[#This Row],[Basic Salary]]</f>
        <v>0.11015707379866617</v>
      </c>
      <c r="P2991">
        <f ca="1">DATEDIF(Table1[[#This Row],[Date of Birth]],TODAY(),"Y")</f>
        <v>16</v>
      </c>
      <c r="Q2991">
        <f ca="1">DATEDIF(Table1[[#This Row],[Joining Date]],TODAY(),"Y")</f>
        <v>1</v>
      </c>
      <c r="R2991" t="str">
        <f ca="1">IF(YEAR(Table1[[#This Row],[Joining Date]])=YEAR(TODAY()),"Yes","No")</f>
        <v>No</v>
      </c>
      <c r="S2991" t="str">
        <f ca="1">IF(Table1[[#This Row],[Experience]]&gt;5,"Yes","No")</f>
        <v>No</v>
      </c>
      <c r="T2991" t="str">
        <f>TEXT(Table1[[#This Row],[Joining Date]],"mmmm")</f>
        <v>July</v>
      </c>
      <c r="U2991" t="str">
        <f>TEXT(Table1[[#This Row],[Joining Date]],"yyyy")</f>
        <v>2025</v>
      </c>
      <c r="V2991" s="5">
        <f ca="1">TODAY()-Table1[[#This Row],[Joining Date]]</f>
        <v>380</v>
      </c>
      <c r="W2991" t="str">
        <f>LEFT(Table1[[#This Row],[Employee Name]],FIND(" ",Table1[[#This Row],[Employee Name]])-1)</f>
        <v>Rohan</v>
      </c>
      <c r="X2991" t="str">
        <f>RIGHT(Table1[[#This Row],[Employee Name]],LEN(Table1[[#This Row],[Employee Name]])-FIND(" ",Table1[[#This Row],[Employee Name]]))</f>
        <v>Gupta</v>
      </c>
      <c r="Y2991" t="str">
        <f>Table1[[#This Row],[Department]]&amp;"-"&amp;Table1[[#This Row],[Employee ID]]</f>
        <v>Sales-E03460</v>
      </c>
      <c r="Z2991" t="str">
        <f>LEFT(Table1[[#This Row],[Department]],3)</f>
        <v>Sal</v>
      </c>
      <c r="AA2991" t="str">
        <f>_xlfn.XLOOKUP(Table1[[#This Row],[Manager ID]],MANAGERS!A:A,MANAGERS!B:B)</f>
        <v>Manager_20</v>
      </c>
      <c r="AB2991" t="str" cm="1">
        <f t="array" ref="AB2991">_xlfn.XLOOKUP(Table1[[#This Row],[Manager ID]],Table2[[#All],[Manager ID]],Table2[[#All],[Department Head]])</f>
        <v>Operations</v>
      </c>
      <c r="AC2991" s="2">
        <f>_xlfn.XLOOKUP(Table1[[#This Row],[City]],L:L,O:O)</f>
        <v>0.23674293405114402</v>
      </c>
      <c r="AD2991" t="str" cm="1">
        <f t="array" ref="AD2991">_xlfn.IFS(Table1[[#This Row],[Performance Score]]&gt;=90,"Excellent",Table1[[#This Row],[Performance Score]]&gt;=75,"Good",Table1[[#This Row],[Performance Score]]&gt;=60,"Average",Table1[[#This Row],[Performance Score]]&lt;=60,"Need Improvement")</f>
        <v>Need Improvement</v>
      </c>
      <c r="AE2991" t="str">
        <f>IF(AND(Table1[[#This Row],[Attendance %]]&gt;=80,(Table1[[#This Row],[Performance Score]]&gt;=80)),"Eligible","Not Eligible")</f>
        <v>Not Eligible</v>
      </c>
      <c r="AF2991" t="str">
        <f>IF(Table1[[#This Row],[Performance Score]]&gt;=80,"High Performer","Low Performer")</f>
        <v>Low Performer</v>
      </c>
      <c r="AG2991" t="str" cm="1">
        <f t="array" aca="1" ref="AG2991" ca="1">_xlfn.IFS(Table1[[#This Row],[Experience]]&lt;=3,"Junior",Table1[[#This Row],[Experience]]&lt;=7,"Mid Level",Table1[[#This Row],[Experience]]&gt;=7,"Senior")</f>
        <v>Junior</v>
      </c>
      <c r="AH2991" t="str">
        <f>IF(Table1[[#This Row],[Attendance %]]&gt;75,"OK","Below 75")</f>
        <v>Below 75</v>
      </c>
      <c r="AI2991" t="b">
        <f>ISBLANK(Table1[[#This Row],[Employee ID]])</f>
        <v>0</v>
      </c>
      <c r="AJ2991" t="b">
        <f>ISNUMBER(Table1[[#This Row],[Total Salary  ]])</f>
        <v>1</v>
      </c>
      <c r="AK2991" t="str">
        <f>IFERROR(_xlfn.XLOOKUP(Table1[[#This Row],[Manager ID]],MANAGERS!A:A,MANAGERS!B:B),"Not Found")</f>
        <v>Manager_20</v>
      </c>
    </row>
    <row r="2992" spans="1:37" x14ac:dyDescent="0.2">
      <c r="A2992" t="s">
        <v>4340</v>
      </c>
      <c r="B2992" t="s">
        <v>57</v>
      </c>
      <c r="C2992" t="s">
        <v>21</v>
      </c>
      <c r="D2992" t="s">
        <v>81</v>
      </c>
      <c r="E2992" t="s">
        <v>26</v>
      </c>
      <c r="F2992" s="1">
        <v>43811</v>
      </c>
      <c r="G2992" s="1">
        <v>40838</v>
      </c>
      <c r="H2992">
        <v>55381</v>
      </c>
      <c r="I2992">
        <v>25670</v>
      </c>
      <c r="J2992">
        <v>79</v>
      </c>
      <c r="K2992">
        <v>86</v>
      </c>
      <c r="L2992" t="s">
        <v>27</v>
      </c>
      <c r="M2992">
        <v>110</v>
      </c>
      <c r="N2992">
        <f>Table1[[#This Row],[Basic Salary]]+Table1[[#This Row],[Bonus]]</f>
        <v>81051</v>
      </c>
      <c r="O2992" s="2">
        <f>Table1[[#This Row],[Bonus]]/Table1[[#This Row],[Basic Salary]]</f>
        <v>0.46351636842960581</v>
      </c>
      <c r="P2992">
        <f ca="1">DATEDIF(Table1[[#This Row],[Date of Birth]],TODAY(),"Y")</f>
        <v>14</v>
      </c>
      <c r="Q2992">
        <f ca="1">DATEDIF(Table1[[#This Row],[Joining Date]],TODAY(),"Y")</f>
        <v>6</v>
      </c>
      <c r="R2992" t="str">
        <f ca="1">IF(YEAR(Table1[[#This Row],[Joining Date]])=YEAR(TODAY()),"Yes","No")</f>
        <v>No</v>
      </c>
      <c r="S2992" t="str">
        <f ca="1">IF(Table1[[#This Row],[Experience]]&gt;5,"Yes","No")</f>
        <v>Yes</v>
      </c>
      <c r="T2992" t="str">
        <f>TEXT(Table1[[#This Row],[Joining Date]],"mmmm")</f>
        <v>December</v>
      </c>
      <c r="U2992" t="str">
        <f>TEXT(Table1[[#This Row],[Joining Date]],"yyyy")</f>
        <v>2019</v>
      </c>
      <c r="V2992" s="5">
        <f ca="1">TODAY()-Table1[[#This Row],[Joining Date]]</f>
        <v>2428</v>
      </c>
      <c r="W2992" t="str">
        <f>LEFT(Table1[[#This Row],[Employee Name]],FIND(" ",Table1[[#This Row],[Employee Name]])-1)</f>
        <v>Swathi</v>
      </c>
      <c r="X2992" t="str">
        <f>RIGHT(Table1[[#This Row],[Employee Name]],LEN(Table1[[#This Row],[Employee Name]])-FIND(" ",Table1[[#This Row],[Employee Name]]))</f>
        <v>Ramesh</v>
      </c>
      <c r="Y2992" t="str">
        <f>Table1[[#This Row],[Department]]&amp;"-"&amp;Table1[[#This Row],[Employee ID]]</f>
        <v>Sales-E04284</v>
      </c>
      <c r="Z2992" t="str">
        <f>LEFT(Table1[[#This Row],[Department]],3)</f>
        <v>Sal</v>
      </c>
      <c r="AA2992" t="str">
        <f>_xlfn.XLOOKUP(Table1[[#This Row],[Manager ID]],MANAGERS!A:A,MANAGERS!B:B)</f>
        <v>Manager_10</v>
      </c>
      <c r="AB2992" t="str" cm="1">
        <f t="array" ref="AB2992">_xlfn.XLOOKUP(Table1[[#This Row],[Manager ID]],Table2[[#All],[Manager ID]],Table2[[#All],[Department Head]])</f>
        <v>HR</v>
      </c>
      <c r="AC2992" s="2">
        <f>_xlfn.XLOOKUP(Table1[[#This Row],[City]],L:L,O:O)</f>
        <v>0.23674293405114402</v>
      </c>
      <c r="AD2992" t="str" cm="1">
        <f t="array" ref="AD2992">_xlfn.IFS(Table1[[#This Row],[Performance Score]]&gt;=90,"Excellent",Table1[[#This Row],[Performance Score]]&gt;=75,"Good",Table1[[#This Row],[Performance Score]]&gt;=60,"Average",Table1[[#This Row],[Performance Score]]&lt;=60,"Need Improvement")</f>
        <v>Good</v>
      </c>
      <c r="AE2992" t="str">
        <f>IF(AND(Table1[[#This Row],[Attendance %]]&gt;=80,(Table1[[#This Row],[Performance Score]]&gt;=80)),"Eligible","Not Eligible")</f>
        <v>Not Eligible</v>
      </c>
      <c r="AF2992" t="str">
        <f>IF(Table1[[#This Row],[Performance Score]]&gt;=80,"High Performer","Low Performer")</f>
        <v>High Performer</v>
      </c>
      <c r="AG2992" t="str" cm="1">
        <f t="array" aca="1" ref="AG2992" ca="1">_xlfn.IFS(Table1[[#This Row],[Experience]]&lt;=3,"Junior",Table1[[#This Row],[Experience]]&lt;=7,"Mid Level",Table1[[#This Row],[Experience]]&gt;=7,"Senior")</f>
        <v>Mid Level</v>
      </c>
      <c r="AH2992" t="str">
        <f>IF(Table1[[#This Row],[Attendance %]]&gt;75,"OK","Below 75")</f>
        <v>OK</v>
      </c>
      <c r="AI2992" t="b">
        <f>ISBLANK(Table1[[#This Row],[Employee ID]])</f>
        <v>0</v>
      </c>
      <c r="AJ2992" t="b">
        <f>ISNUMBER(Table1[[#This Row],[Total Salary  ]])</f>
        <v>1</v>
      </c>
      <c r="AK2992" t="str">
        <f>IFERROR(_xlfn.XLOOKUP(Table1[[#This Row],[Manager ID]],MANAGERS!A:A,MANAGERS!B:B),"Not Found")</f>
        <v>Manager_10</v>
      </c>
    </row>
    <row r="2993" spans="1:37" x14ac:dyDescent="0.2">
      <c r="A2993" t="s">
        <v>5017</v>
      </c>
      <c r="B2993" t="s">
        <v>39</v>
      </c>
      <c r="C2993" t="s">
        <v>21</v>
      </c>
      <c r="D2993" t="s">
        <v>43</v>
      </c>
      <c r="E2993" t="s">
        <v>17</v>
      </c>
      <c r="F2993" s="1">
        <v>43810</v>
      </c>
      <c r="G2993" s="1">
        <v>34286</v>
      </c>
      <c r="H2993">
        <v>75809</v>
      </c>
      <c r="I2993">
        <v>5241</v>
      </c>
      <c r="J2993">
        <v>73</v>
      </c>
      <c r="K2993">
        <v>43</v>
      </c>
      <c r="L2993" t="s">
        <v>37</v>
      </c>
      <c r="M2993">
        <v>107</v>
      </c>
      <c r="N2993">
        <f>Table1[[#This Row],[Basic Salary]]+Table1[[#This Row],[Bonus]]</f>
        <v>81050</v>
      </c>
      <c r="O2993" s="2">
        <f>Table1[[#This Row],[Bonus]]/Table1[[#This Row],[Basic Salary]]</f>
        <v>6.913427165639964E-2</v>
      </c>
      <c r="P2993">
        <f ca="1">DATEDIF(Table1[[#This Row],[Date of Birth]],TODAY(),"Y")</f>
        <v>32</v>
      </c>
      <c r="Q2993">
        <f ca="1">DATEDIF(Table1[[#This Row],[Joining Date]],TODAY(),"Y")</f>
        <v>6</v>
      </c>
      <c r="R2993" t="str">
        <f ca="1">IF(YEAR(Table1[[#This Row],[Joining Date]])=YEAR(TODAY()),"Yes","No")</f>
        <v>No</v>
      </c>
      <c r="S2993" t="str">
        <f ca="1">IF(Table1[[#This Row],[Experience]]&gt;5,"Yes","No")</f>
        <v>Yes</v>
      </c>
      <c r="T2993" t="str">
        <f>TEXT(Table1[[#This Row],[Joining Date]],"mmmm")</f>
        <v>December</v>
      </c>
      <c r="U2993" t="str">
        <f>TEXT(Table1[[#This Row],[Joining Date]],"yyyy")</f>
        <v>2019</v>
      </c>
      <c r="V2993" s="5">
        <f ca="1">TODAY()-Table1[[#This Row],[Joining Date]]</f>
        <v>2429</v>
      </c>
      <c r="W2993" t="str">
        <f>LEFT(Table1[[#This Row],[Employee Name]],FIND(" ",Table1[[#This Row],[Employee Name]])-1)</f>
        <v>Karan</v>
      </c>
      <c r="X2993" t="str">
        <f>RIGHT(Table1[[#This Row],[Employee Name]],LEN(Table1[[#This Row],[Employee Name]])-FIND(" ",Table1[[#This Row],[Employee Name]]))</f>
        <v>Malhotra</v>
      </c>
      <c r="Y2993" t="str">
        <f>Table1[[#This Row],[Department]]&amp;"-"&amp;Table1[[#This Row],[Employee ID]]</f>
        <v>Operations-E04961</v>
      </c>
      <c r="Z2993" t="str">
        <f>LEFT(Table1[[#This Row],[Department]],3)</f>
        <v>Ope</v>
      </c>
      <c r="AA2993" t="str">
        <f>_xlfn.XLOOKUP(Table1[[#This Row],[Manager ID]],MANAGERS!A:A,MANAGERS!B:B)</f>
        <v>Manager_7</v>
      </c>
      <c r="AB2993" t="str" cm="1">
        <f t="array" ref="AB2993">_xlfn.XLOOKUP(Table1[[#This Row],[Manager ID]],Table2[[#All],[Manager ID]],Table2[[#All],[Department Head]])</f>
        <v>Operations</v>
      </c>
      <c r="AC2993" s="2">
        <f>_xlfn.XLOOKUP(Table1[[#This Row],[City]],L:L,O:O)</f>
        <v>0.24036902712549932</v>
      </c>
      <c r="AD2993" t="str" cm="1">
        <f t="array" ref="AD2993">_xlfn.IFS(Table1[[#This Row],[Performance Score]]&gt;=90,"Excellent",Table1[[#This Row],[Performance Score]]&gt;=75,"Good",Table1[[#This Row],[Performance Score]]&gt;=60,"Average",Table1[[#This Row],[Performance Score]]&lt;=60,"Need Improvement")</f>
        <v>Need Improvement</v>
      </c>
      <c r="AE2993" t="str">
        <f>IF(AND(Table1[[#This Row],[Attendance %]]&gt;=80,(Table1[[#This Row],[Performance Score]]&gt;=80)),"Eligible","Not Eligible")</f>
        <v>Not Eligible</v>
      </c>
      <c r="AF2993" t="str">
        <f>IF(Table1[[#This Row],[Performance Score]]&gt;=80,"High Performer","Low Performer")</f>
        <v>Low Performer</v>
      </c>
      <c r="AG2993" t="str" cm="1">
        <f t="array" aca="1" ref="AG2993" ca="1">_xlfn.IFS(Table1[[#This Row],[Experience]]&lt;=3,"Junior",Table1[[#This Row],[Experience]]&lt;=7,"Mid Level",Table1[[#This Row],[Experience]]&gt;=7,"Senior")</f>
        <v>Mid Level</v>
      </c>
      <c r="AH2993" t="str">
        <f>IF(Table1[[#This Row],[Attendance %]]&gt;75,"OK","Below 75")</f>
        <v>Below 75</v>
      </c>
      <c r="AI2993" t="b">
        <f>ISBLANK(Table1[[#This Row],[Employee ID]])</f>
        <v>0</v>
      </c>
      <c r="AJ2993" t="b">
        <f>ISNUMBER(Table1[[#This Row],[Total Salary  ]])</f>
        <v>1</v>
      </c>
      <c r="AK2993" t="str">
        <f>IFERROR(_xlfn.XLOOKUP(Table1[[#This Row],[Manager ID]],MANAGERS!A:A,MANAGERS!B:B),"Not Found")</f>
        <v>Manager_7</v>
      </c>
    </row>
    <row r="2994" spans="1:37" x14ac:dyDescent="0.2">
      <c r="A2994" t="s">
        <v>4262</v>
      </c>
      <c r="B2994" t="s">
        <v>69</v>
      </c>
      <c r="C2994" t="s">
        <v>15</v>
      </c>
      <c r="D2994" t="s">
        <v>16</v>
      </c>
      <c r="E2994" t="s">
        <v>30</v>
      </c>
      <c r="F2994" s="1">
        <v>42248</v>
      </c>
      <c r="G2994" s="1">
        <v>37595</v>
      </c>
      <c r="H2994">
        <v>71421</v>
      </c>
      <c r="I2994">
        <v>9611</v>
      </c>
      <c r="J2994">
        <v>61</v>
      </c>
      <c r="K2994">
        <v>65</v>
      </c>
      <c r="L2994" t="s">
        <v>34</v>
      </c>
      <c r="M2994">
        <v>108</v>
      </c>
      <c r="N2994">
        <f>Table1[[#This Row],[Basic Salary]]+Table1[[#This Row],[Bonus]]</f>
        <v>81032</v>
      </c>
      <c r="O2994" s="2">
        <f>Table1[[#This Row],[Bonus]]/Table1[[#This Row],[Basic Salary]]</f>
        <v>0.13456826423600901</v>
      </c>
      <c r="P2994">
        <f ca="1">DATEDIF(Table1[[#This Row],[Date of Birth]],TODAY(),"Y")</f>
        <v>23</v>
      </c>
      <c r="Q2994">
        <f ca="1">DATEDIF(Table1[[#This Row],[Joining Date]],TODAY(),"Y")</f>
        <v>10</v>
      </c>
      <c r="R2994" t="str">
        <f ca="1">IF(YEAR(Table1[[#This Row],[Joining Date]])=YEAR(TODAY()),"Yes","No")</f>
        <v>No</v>
      </c>
      <c r="S2994" t="str">
        <f ca="1">IF(Table1[[#This Row],[Experience]]&gt;5,"Yes","No")</f>
        <v>Yes</v>
      </c>
      <c r="T2994" t="str">
        <f>TEXT(Table1[[#This Row],[Joining Date]],"mmmm")</f>
        <v>September</v>
      </c>
      <c r="U2994" t="str">
        <f>TEXT(Table1[[#This Row],[Joining Date]],"yyyy")</f>
        <v>2015</v>
      </c>
      <c r="V2994" s="5">
        <f ca="1">TODAY()-Table1[[#This Row],[Joining Date]]</f>
        <v>3991</v>
      </c>
      <c r="W2994" t="str">
        <f>LEFT(Table1[[#This Row],[Employee Name]],FIND(" ",Table1[[#This Row],[Employee Name]])-1)</f>
        <v>Neha</v>
      </c>
      <c r="X2994" t="str">
        <f>RIGHT(Table1[[#This Row],[Employee Name]],LEN(Table1[[#This Row],[Employee Name]])-FIND(" ",Table1[[#This Row],[Employee Name]]))</f>
        <v>Kulkarni</v>
      </c>
      <c r="Y2994" t="str">
        <f>Table1[[#This Row],[Department]]&amp;"-"&amp;Table1[[#This Row],[Employee ID]]</f>
        <v>HR-E04206</v>
      </c>
      <c r="Z2994" t="str">
        <f>LEFT(Table1[[#This Row],[Department]],3)</f>
        <v>HR</v>
      </c>
      <c r="AA2994" t="str">
        <f>_xlfn.XLOOKUP(Table1[[#This Row],[Manager ID]],MANAGERS!A:A,MANAGERS!B:B)</f>
        <v>Manager_8</v>
      </c>
      <c r="AB2994" t="str" cm="1">
        <f t="array" ref="AB2994">_xlfn.XLOOKUP(Table1[[#This Row],[Manager ID]],Table2[[#All],[Manager ID]],Table2[[#All],[Department Head]])</f>
        <v>Sales</v>
      </c>
      <c r="AC2994" s="2">
        <f>_xlfn.XLOOKUP(Table1[[#This Row],[City]],L:L,O:O)</f>
        <v>0.24030340748661314</v>
      </c>
      <c r="AD2994" t="str" cm="1">
        <f t="array" ref="AD2994">_xlfn.IFS(Table1[[#This Row],[Performance Score]]&gt;=90,"Excellent",Table1[[#This Row],[Performance Score]]&gt;=75,"Good",Table1[[#This Row],[Performance Score]]&gt;=60,"Average",Table1[[#This Row],[Performance Score]]&lt;=60,"Need Improvement")</f>
        <v>Average</v>
      </c>
      <c r="AE2994" t="str">
        <f>IF(AND(Table1[[#This Row],[Attendance %]]&gt;=80,(Table1[[#This Row],[Performance Score]]&gt;=80)),"Eligible","Not Eligible")</f>
        <v>Not Eligible</v>
      </c>
      <c r="AF2994" t="str">
        <f>IF(Table1[[#This Row],[Performance Score]]&gt;=80,"High Performer","Low Performer")</f>
        <v>Low Performer</v>
      </c>
      <c r="AG2994" t="str" cm="1">
        <f t="array" aca="1" ref="AG2994" ca="1">_xlfn.IFS(Table1[[#This Row],[Experience]]&lt;=3,"Junior",Table1[[#This Row],[Experience]]&lt;=7,"Mid Level",Table1[[#This Row],[Experience]]&gt;=7,"Senior")</f>
        <v>Senior</v>
      </c>
      <c r="AH2994" t="str">
        <f>IF(Table1[[#This Row],[Attendance %]]&gt;75,"OK","Below 75")</f>
        <v>Below 75</v>
      </c>
      <c r="AI2994" t="b">
        <f>ISBLANK(Table1[[#This Row],[Employee ID]])</f>
        <v>0</v>
      </c>
      <c r="AJ2994" t="b">
        <f>ISNUMBER(Table1[[#This Row],[Total Salary  ]])</f>
        <v>1</v>
      </c>
      <c r="AK2994" t="str">
        <f>IFERROR(_xlfn.XLOOKUP(Table1[[#This Row],[Manager ID]],MANAGERS!A:A,MANAGERS!B:B),"Not Found")</f>
        <v>Manager_8</v>
      </c>
    </row>
    <row r="2995" spans="1:37" x14ac:dyDescent="0.2">
      <c r="A2995" t="s">
        <v>4398</v>
      </c>
      <c r="B2995" t="s">
        <v>36</v>
      </c>
      <c r="C2995" t="s">
        <v>15</v>
      </c>
      <c r="D2995" t="s">
        <v>16</v>
      </c>
      <c r="E2995" t="s">
        <v>51</v>
      </c>
      <c r="F2995" s="1">
        <v>44407</v>
      </c>
      <c r="G2995" s="1">
        <v>40363</v>
      </c>
      <c r="H2995">
        <v>71427</v>
      </c>
      <c r="I2995">
        <v>9544</v>
      </c>
      <c r="J2995">
        <v>67</v>
      </c>
      <c r="K2995">
        <v>94</v>
      </c>
      <c r="L2995" t="s">
        <v>27</v>
      </c>
      <c r="M2995">
        <v>113</v>
      </c>
      <c r="N2995">
        <f>Table1[[#This Row],[Basic Salary]]+Table1[[#This Row],[Bonus]]</f>
        <v>80971</v>
      </c>
      <c r="O2995" s="2">
        <f>Table1[[#This Row],[Bonus]]/Table1[[#This Row],[Basic Salary]]</f>
        <v>0.13361893961667157</v>
      </c>
      <c r="P2995">
        <f ca="1">DATEDIF(Table1[[#This Row],[Date of Birth]],TODAY(),"Y")</f>
        <v>16</v>
      </c>
      <c r="Q2995">
        <f ca="1">DATEDIF(Table1[[#This Row],[Joining Date]],TODAY(),"Y")</f>
        <v>5</v>
      </c>
      <c r="R2995" t="str">
        <f ca="1">IF(YEAR(Table1[[#This Row],[Joining Date]])=YEAR(TODAY()),"Yes","No")</f>
        <v>No</v>
      </c>
      <c r="S2995" t="str">
        <f ca="1">IF(Table1[[#This Row],[Experience]]&gt;5,"Yes","No")</f>
        <v>No</v>
      </c>
      <c r="T2995" t="str">
        <f>TEXT(Table1[[#This Row],[Joining Date]],"mmmm")</f>
        <v>July</v>
      </c>
      <c r="U2995" t="str">
        <f>TEXT(Table1[[#This Row],[Joining Date]],"yyyy")</f>
        <v>2021</v>
      </c>
      <c r="V2995" s="5">
        <f ca="1">TODAY()-Table1[[#This Row],[Joining Date]]</f>
        <v>1832</v>
      </c>
      <c r="W2995" t="str">
        <f>LEFT(Table1[[#This Row],[Employee Name]],FIND(" ",Table1[[#This Row],[Employee Name]])-1)</f>
        <v>Meera</v>
      </c>
      <c r="X2995" t="str">
        <f>RIGHT(Table1[[#This Row],[Employee Name]],LEN(Table1[[#This Row],[Employee Name]])-FIND(" ",Table1[[#This Row],[Employee Name]]))</f>
        <v>Joshi</v>
      </c>
      <c r="Y2995" t="str">
        <f>Table1[[#This Row],[Department]]&amp;"-"&amp;Table1[[#This Row],[Employee ID]]</f>
        <v>HR-E04342</v>
      </c>
      <c r="Z2995" t="str">
        <f>LEFT(Table1[[#This Row],[Department]],3)</f>
        <v>HR</v>
      </c>
      <c r="AA2995" t="str">
        <f>_xlfn.XLOOKUP(Table1[[#This Row],[Manager ID]],MANAGERS!A:A,MANAGERS!B:B)</f>
        <v>Manager_13</v>
      </c>
      <c r="AB2995" t="str" cm="1">
        <f t="array" ref="AB2995">_xlfn.XLOOKUP(Table1[[#This Row],[Manager ID]],Table2[[#All],[Manager ID]],Table2[[#All],[Department Head]])</f>
        <v>HR</v>
      </c>
      <c r="AC2995" s="2">
        <f>_xlfn.XLOOKUP(Table1[[#This Row],[City]],L:L,O:O)</f>
        <v>0.23674293405114402</v>
      </c>
      <c r="AD2995" t="str" cm="1">
        <f t="array" ref="AD2995">_xlfn.IFS(Table1[[#This Row],[Performance Score]]&gt;=90,"Excellent",Table1[[#This Row],[Performance Score]]&gt;=75,"Good",Table1[[#This Row],[Performance Score]]&gt;=60,"Average",Table1[[#This Row],[Performance Score]]&lt;=60,"Need Improvement")</f>
        <v>Excellent</v>
      </c>
      <c r="AE2995" t="str">
        <f>IF(AND(Table1[[#This Row],[Attendance %]]&gt;=80,(Table1[[#This Row],[Performance Score]]&gt;=80)),"Eligible","Not Eligible")</f>
        <v>Not Eligible</v>
      </c>
      <c r="AF2995" t="str">
        <f>IF(Table1[[#This Row],[Performance Score]]&gt;=80,"High Performer","Low Performer")</f>
        <v>High Performer</v>
      </c>
      <c r="AG2995" t="str" cm="1">
        <f t="array" aca="1" ref="AG2995" ca="1">_xlfn.IFS(Table1[[#This Row],[Experience]]&lt;=3,"Junior",Table1[[#This Row],[Experience]]&lt;=7,"Mid Level",Table1[[#This Row],[Experience]]&gt;=7,"Senior")</f>
        <v>Mid Level</v>
      </c>
      <c r="AH2995" t="str">
        <f>IF(Table1[[#This Row],[Attendance %]]&gt;75,"OK","Below 75")</f>
        <v>Below 75</v>
      </c>
      <c r="AI2995" t="b">
        <f>ISBLANK(Table1[[#This Row],[Employee ID]])</f>
        <v>0</v>
      </c>
      <c r="AJ2995" t="b">
        <f>ISNUMBER(Table1[[#This Row],[Total Salary  ]])</f>
        <v>1</v>
      </c>
      <c r="AK2995" t="str">
        <f>IFERROR(_xlfn.XLOOKUP(Table1[[#This Row],[Manager ID]],MANAGERS!A:A,MANAGERS!B:B),"Not Found")</f>
        <v>Manager_13</v>
      </c>
    </row>
    <row r="2996" spans="1:37" x14ac:dyDescent="0.2">
      <c r="A2996" t="s">
        <v>2747</v>
      </c>
      <c r="B2996" t="s">
        <v>89</v>
      </c>
      <c r="C2996" t="s">
        <v>15</v>
      </c>
      <c r="D2996" t="s">
        <v>33</v>
      </c>
      <c r="E2996" t="s">
        <v>17</v>
      </c>
      <c r="F2996" s="1">
        <v>42424</v>
      </c>
      <c r="G2996" s="1">
        <v>31717</v>
      </c>
      <c r="H2996">
        <v>54729</v>
      </c>
      <c r="I2996">
        <v>26239</v>
      </c>
      <c r="J2996">
        <v>80</v>
      </c>
      <c r="K2996">
        <v>94</v>
      </c>
      <c r="L2996" t="s">
        <v>53</v>
      </c>
      <c r="M2996">
        <v>107</v>
      </c>
      <c r="N2996">
        <f>Table1[[#This Row],[Basic Salary]]+Table1[[#This Row],[Bonus]]</f>
        <v>80968</v>
      </c>
      <c r="O2996" s="2">
        <f>Table1[[#This Row],[Bonus]]/Table1[[#This Row],[Basic Salary]]</f>
        <v>0.47943503444243452</v>
      </c>
      <c r="P2996">
        <f ca="1">DATEDIF(Table1[[#This Row],[Date of Birth]],TODAY(),"Y")</f>
        <v>39</v>
      </c>
      <c r="Q2996">
        <f ca="1">DATEDIF(Table1[[#This Row],[Joining Date]],TODAY(),"Y")</f>
        <v>10</v>
      </c>
      <c r="R2996" t="str">
        <f ca="1">IF(YEAR(Table1[[#This Row],[Joining Date]])=YEAR(TODAY()),"Yes","No")</f>
        <v>No</v>
      </c>
      <c r="S2996" t="str">
        <f ca="1">IF(Table1[[#This Row],[Experience]]&gt;5,"Yes","No")</f>
        <v>Yes</v>
      </c>
      <c r="T2996" t="str">
        <f>TEXT(Table1[[#This Row],[Joining Date]],"mmmm")</f>
        <v>February</v>
      </c>
      <c r="U2996" t="str">
        <f>TEXT(Table1[[#This Row],[Joining Date]],"yyyy")</f>
        <v>2016</v>
      </c>
      <c r="V2996" s="5">
        <f ca="1">TODAY()-Table1[[#This Row],[Joining Date]]</f>
        <v>3815</v>
      </c>
      <c r="W2996" t="str">
        <f>LEFT(Table1[[#This Row],[Employee Name]],FIND(" ",Table1[[#This Row],[Employee Name]])-1)</f>
        <v>Tarun</v>
      </c>
      <c r="X2996" t="str">
        <f>RIGHT(Table1[[#This Row],[Employee Name]],LEN(Table1[[#This Row],[Employee Name]])-FIND(" ",Table1[[#This Row],[Employee Name]]))</f>
        <v>Verma</v>
      </c>
      <c r="Y2996" t="str">
        <f>Table1[[#This Row],[Department]]&amp;"-"&amp;Table1[[#This Row],[Employee ID]]</f>
        <v>Marketing-E02691</v>
      </c>
      <c r="Z2996" t="str">
        <f>LEFT(Table1[[#This Row],[Department]],3)</f>
        <v>Mar</v>
      </c>
      <c r="AA2996" t="str">
        <f>_xlfn.XLOOKUP(Table1[[#This Row],[Manager ID]],MANAGERS!A:A,MANAGERS!B:B)</f>
        <v>Manager_7</v>
      </c>
      <c r="AB2996" t="str" cm="1">
        <f t="array" ref="AB2996">_xlfn.XLOOKUP(Table1[[#This Row],[Manager ID]],Table2[[#All],[Manager ID]],Table2[[#All],[Department Head]])</f>
        <v>Operations</v>
      </c>
      <c r="AC2996" s="2">
        <f>_xlfn.XLOOKUP(Table1[[#This Row],[City]],L:L,O:O)</f>
        <v>0.23685887225230964</v>
      </c>
      <c r="AD2996" t="str" cm="1">
        <f t="array" ref="AD2996">_xlfn.IFS(Table1[[#This Row],[Performance Score]]&gt;=90,"Excellent",Table1[[#This Row],[Performance Score]]&gt;=75,"Good",Table1[[#This Row],[Performance Score]]&gt;=60,"Average",Table1[[#This Row],[Performance Score]]&lt;=60,"Need Improvement")</f>
        <v>Excellent</v>
      </c>
      <c r="AE2996" t="str">
        <f>IF(AND(Table1[[#This Row],[Attendance %]]&gt;=80,(Table1[[#This Row],[Performance Score]]&gt;=80)),"Eligible","Not Eligible")</f>
        <v>Eligible</v>
      </c>
      <c r="AF2996" t="str">
        <f>IF(Table1[[#This Row],[Performance Score]]&gt;=80,"High Performer","Low Performer")</f>
        <v>High Performer</v>
      </c>
      <c r="AG2996" t="str" cm="1">
        <f t="array" aca="1" ref="AG2996" ca="1">_xlfn.IFS(Table1[[#This Row],[Experience]]&lt;=3,"Junior",Table1[[#This Row],[Experience]]&lt;=7,"Mid Level",Table1[[#This Row],[Experience]]&gt;=7,"Senior")</f>
        <v>Senior</v>
      </c>
      <c r="AH2996" t="str">
        <f>IF(Table1[[#This Row],[Attendance %]]&gt;75,"OK","Below 75")</f>
        <v>OK</v>
      </c>
      <c r="AI2996" t="b">
        <f>ISBLANK(Table1[[#This Row],[Employee ID]])</f>
        <v>0</v>
      </c>
      <c r="AJ2996" t="b">
        <f>ISNUMBER(Table1[[#This Row],[Total Salary  ]])</f>
        <v>1</v>
      </c>
      <c r="AK2996" t="str">
        <f>IFERROR(_xlfn.XLOOKUP(Table1[[#This Row],[Manager ID]],MANAGERS!A:A,MANAGERS!B:B),"Not Found")</f>
        <v>Manager_7</v>
      </c>
    </row>
    <row r="2997" spans="1:37" x14ac:dyDescent="0.2">
      <c r="A2997" t="s">
        <v>4765</v>
      </c>
      <c r="B2997" t="s">
        <v>60</v>
      </c>
      <c r="C2997" t="s">
        <v>21</v>
      </c>
      <c r="D2997" t="s">
        <v>40</v>
      </c>
      <c r="E2997" t="s">
        <v>22</v>
      </c>
      <c r="F2997" s="1">
        <v>44714</v>
      </c>
      <c r="G2997" s="1">
        <v>34185</v>
      </c>
      <c r="H2997">
        <v>61368</v>
      </c>
      <c r="I2997">
        <v>19592</v>
      </c>
      <c r="J2997">
        <v>90</v>
      </c>
      <c r="K2997">
        <v>70</v>
      </c>
      <c r="L2997" t="s">
        <v>34</v>
      </c>
      <c r="M2997">
        <v>104</v>
      </c>
      <c r="N2997">
        <f>Table1[[#This Row],[Basic Salary]]+Table1[[#This Row],[Bonus]]</f>
        <v>80960</v>
      </c>
      <c r="O2997" s="2">
        <f>Table1[[#This Row],[Bonus]]/Table1[[#This Row],[Basic Salary]]</f>
        <v>0.31925433450658325</v>
      </c>
      <c r="P2997">
        <f ca="1">DATEDIF(Table1[[#This Row],[Date of Birth]],TODAY(),"Y")</f>
        <v>33</v>
      </c>
      <c r="Q2997">
        <f ca="1">DATEDIF(Table1[[#This Row],[Joining Date]],TODAY(),"Y")</f>
        <v>4</v>
      </c>
      <c r="R2997" t="str">
        <f ca="1">IF(YEAR(Table1[[#This Row],[Joining Date]])=YEAR(TODAY()),"Yes","No")</f>
        <v>No</v>
      </c>
      <c r="S2997" t="str">
        <f ca="1">IF(Table1[[#This Row],[Experience]]&gt;5,"Yes","No")</f>
        <v>No</v>
      </c>
      <c r="T2997" t="str">
        <f>TEXT(Table1[[#This Row],[Joining Date]],"mmmm")</f>
        <v>June</v>
      </c>
      <c r="U2997" t="str">
        <f>TEXT(Table1[[#This Row],[Joining Date]],"yyyy")</f>
        <v>2022</v>
      </c>
      <c r="V2997" s="5">
        <f ca="1">TODAY()-Table1[[#This Row],[Joining Date]]</f>
        <v>1525</v>
      </c>
      <c r="W2997" t="str">
        <f>LEFT(Table1[[#This Row],[Employee Name]],FIND(" ",Table1[[#This Row],[Employee Name]])-1)</f>
        <v>Gayathri</v>
      </c>
      <c r="X2997" t="str">
        <f>RIGHT(Table1[[#This Row],[Employee Name]],LEN(Table1[[#This Row],[Employee Name]])-FIND(" ",Table1[[#This Row],[Employee Name]]))</f>
        <v>Iyer</v>
      </c>
      <c r="Y2997" t="str">
        <f>Table1[[#This Row],[Department]]&amp;"-"&amp;Table1[[#This Row],[Employee ID]]</f>
        <v>IT-E04709</v>
      </c>
      <c r="Z2997" t="str">
        <f>LEFT(Table1[[#This Row],[Department]],3)</f>
        <v>IT</v>
      </c>
      <c r="AA2997" t="str">
        <f>_xlfn.XLOOKUP(Table1[[#This Row],[Manager ID]],MANAGERS!A:A,MANAGERS!B:B)</f>
        <v>Manager_4</v>
      </c>
      <c r="AB2997" t="str" cm="1">
        <f t="array" ref="AB2997">_xlfn.XLOOKUP(Table1[[#This Row],[Manager ID]],Table2[[#All],[Manager ID]],Table2[[#All],[Department Head]])</f>
        <v>Finance</v>
      </c>
      <c r="AC2997" s="2">
        <f>_xlfn.XLOOKUP(Table1[[#This Row],[City]],L:L,O:O)</f>
        <v>0.24030340748661314</v>
      </c>
      <c r="AD2997" t="str" cm="1">
        <f t="array" ref="AD2997">_xlfn.IFS(Table1[[#This Row],[Performance Score]]&gt;=90,"Excellent",Table1[[#This Row],[Performance Score]]&gt;=75,"Good",Table1[[#This Row],[Performance Score]]&gt;=60,"Average",Table1[[#This Row],[Performance Score]]&lt;=60,"Need Improvement")</f>
        <v>Average</v>
      </c>
      <c r="AE2997" t="str">
        <f>IF(AND(Table1[[#This Row],[Attendance %]]&gt;=80,(Table1[[#This Row],[Performance Score]]&gt;=80)),"Eligible","Not Eligible")</f>
        <v>Not Eligible</v>
      </c>
      <c r="AF2997" t="str">
        <f>IF(Table1[[#This Row],[Performance Score]]&gt;=80,"High Performer","Low Performer")</f>
        <v>Low Performer</v>
      </c>
      <c r="AG2997" t="str" cm="1">
        <f t="array" aca="1" ref="AG2997" ca="1">_xlfn.IFS(Table1[[#This Row],[Experience]]&lt;=3,"Junior",Table1[[#This Row],[Experience]]&lt;=7,"Mid Level",Table1[[#This Row],[Experience]]&gt;=7,"Senior")</f>
        <v>Mid Level</v>
      </c>
      <c r="AH2997" t="str">
        <f>IF(Table1[[#This Row],[Attendance %]]&gt;75,"OK","Below 75")</f>
        <v>OK</v>
      </c>
      <c r="AI2997" t="b">
        <f>ISBLANK(Table1[[#This Row],[Employee ID]])</f>
        <v>0</v>
      </c>
      <c r="AJ2997" t="b">
        <f>ISNUMBER(Table1[[#This Row],[Total Salary  ]])</f>
        <v>1</v>
      </c>
      <c r="AK2997" t="str">
        <f>IFERROR(_xlfn.XLOOKUP(Table1[[#This Row],[Manager ID]],MANAGERS!A:A,MANAGERS!B:B),"Not Found")</f>
        <v>Manager_4</v>
      </c>
    </row>
    <row r="2998" spans="1:37" x14ac:dyDescent="0.2">
      <c r="A2998" t="s">
        <v>4095</v>
      </c>
      <c r="B2998" t="s">
        <v>89</v>
      </c>
      <c r="C2998" t="s">
        <v>21</v>
      </c>
      <c r="D2998" t="s">
        <v>46</v>
      </c>
      <c r="E2998" t="s">
        <v>30</v>
      </c>
      <c r="F2998" s="1">
        <v>45414</v>
      </c>
      <c r="G2998" s="1">
        <v>29322</v>
      </c>
      <c r="H2998">
        <v>67602</v>
      </c>
      <c r="I2998">
        <v>13354</v>
      </c>
      <c r="J2998">
        <v>83</v>
      </c>
      <c r="K2998">
        <v>93</v>
      </c>
      <c r="L2998" t="s">
        <v>23</v>
      </c>
      <c r="M2998">
        <v>114</v>
      </c>
      <c r="N2998">
        <f>Table1[[#This Row],[Basic Salary]]+Table1[[#This Row],[Bonus]]</f>
        <v>80956</v>
      </c>
      <c r="O2998" s="2">
        <f>Table1[[#This Row],[Bonus]]/Table1[[#This Row],[Basic Salary]]</f>
        <v>0.19753853436288868</v>
      </c>
      <c r="P2998">
        <f ca="1">DATEDIF(Table1[[#This Row],[Date of Birth]],TODAY(),"Y")</f>
        <v>46</v>
      </c>
      <c r="Q2998">
        <f ca="1">DATEDIF(Table1[[#This Row],[Joining Date]],TODAY(),"Y")</f>
        <v>2</v>
      </c>
      <c r="R2998" t="str">
        <f ca="1">IF(YEAR(Table1[[#This Row],[Joining Date]])=YEAR(TODAY()),"Yes","No")</f>
        <v>No</v>
      </c>
      <c r="S2998" t="str">
        <f ca="1">IF(Table1[[#This Row],[Experience]]&gt;5,"Yes","No")</f>
        <v>No</v>
      </c>
      <c r="T2998" t="str">
        <f>TEXT(Table1[[#This Row],[Joining Date]],"mmmm")</f>
        <v>May</v>
      </c>
      <c r="U2998" t="str">
        <f>TEXT(Table1[[#This Row],[Joining Date]],"yyyy")</f>
        <v>2024</v>
      </c>
      <c r="V2998" s="5">
        <f ca="1">TODAY()-Table1[[#This Row],[Joining Date]]</f>
        <v>825</v>
      </c>
      <c r="W2998" t="str">
        <f>LEFT(Table1[[#This Row],[Employee Name]],FIND(" ",Table1[[#This Row],[Employee Name]])-1)</f>
        <v>Tarun</v>
      </c>
      <c r="X2998" t="str">
        <f>RIGHT(Table1[[#This Row],[Employee Name]],LEN(Table1[[#This Row],[Employee Name]])-FIND(" ",Table1[[#This Row],[Employee Name]]))</f>
        <v>Verma</v>
      </c>
      <c r="Y2998" t="str">
        <f>Table1[[#This Row],[Department]]&amp;"-"&amp;Table1[[#This Row],[Employee ID]]</f>
        <v>Support-E04039</v>
      </c>
      <c r="Z2998" t="str">
        <f>LEFT(Table1[[#This Row],[Department]],3)</f>
        <v>Sup</v>
      </c>
      <c r="AA2998" t="str">
        <f>_xlfn.XLOOKUP(Table1[[#This Row],[Manager ID]],MANAGERS!A:A,MANAGERS!B:B)</f>
        <v>Manager_14</v>
      </c>
      <c r="AB2998" t="str" cm="1">
        <f t="array" ref="AB2998">_xlfn.XLOOKUP(Table1[[#This Row],[Manager ID]],Table2[[#All],[Manager ID]],Table2[[#All],[Department Head]])</f>
        <v>Marketing</v>
      </c>
      <c r="AC2998" s="2">
        <f>_xlfn.XLOOKUP(Table1[[#This Row],[City]],L:L,O:O)</f>
        <v>0.23486488519629886</v>
      </c>
      <c r="AD2998" t="str" cm="1">
        <f t="array" ref="AD2998">_xlfn.IFS(Table1[[#This Row],[Performance Score]]&gt;=90,"Excellent",Table1[[#This Row],[Performance Score]]&gt;=75,"Good",Table1[[#This Row],[Performance Score]]&gt;=60,"Average",Table1[[#This Row],[Performance Score]]&lt;=60,"Need Improvement")</f>
        <v>Excellent</v>
      </c>
      <c r="AE2998" t="str">
        <f>IF(AND(Table1[[#This Row],[Attendance %]]&gt;=80,(Table1[[#This Row],[Performance Score]]&gt;=80)),"Eligible","Not Eligible")</f>
        <v>Eligible</v>
      </c>
      <c r="AF2998" t="str">
        <f>IF(Table1[[#This Row],[Performance Score]]&gt;=80,"High Performer","Low Performer")</f>
        <v>High Performer</v>
      </c>
      <c r="AG2998" t="str" cm="1">
        <f t="array" aca="1" ref="AG2998" ca="1">_xlfn.IFS(Table1[[#This Row],[Experience]]&lt;=3,"Junior",Table1[[#This Row],[Experience]]&lt;=7,"Mid Level",Table1[[#This Row],[Experience]]&gt;=7,"Senior")</f>
        <v>Junior</v>
      </c>
      <c r="AH2998" t="str">
        <f>IF(Table1[[#This Row],[Attendance %]]&gt;75,"OK","Below 75")</f>
        <v>OK</v>
      </c>
      <c r="AI2998" t="b">
        <f>ISBLANK(Table1[[#This Row],[Employee ID]])</f>
        <v>0</v>
      </c>
      <c r="AJ2998" t="b">
        <f>ISNUMBER(Table1[[#This Row],[Total Salary  ]])</f>
        <v>1</v>
      </c>
      <c r="AK2998" t="str">
        <f>IFERROR(_xlfn.XLOOKUP(Table1[[#This Row],[Manager ID]],MANAGERS!A:A,MANAGERS!B:B),"Not Found")</f>
        <v>Manager_14</v>
      </c>
    </row>
    <row r="2999" spans="1:37" x14ac:dyDescent="0.2">
      <c r="A2999" t="s">
        <v>2756</v>
      </c>
      <c r="B2999" t="s">
        <v>39</v>
      </c>
      <c r="C2999" t="s">
        <v>21</v>
      </c>
      <c r="D2999" t="s">
        <v>16</v>
      </c>
      <c r="E2999" t="s">
        <v>51</v>
      </c>
      <c r="F2999" s="1">
        <v>43426</v>
      </c>
      <c r="G2999" s="1">
        <v>39490</v>
      </c>
      <c r="H2999">
        <v>58330</v>
      </c>
      <c r="I2999">
        <v>22614</v>
      </c>
      <c r="J2999">
        <v>75</v>
      </c>
      <c r="K2999">
        <v>77</v>
      </c>
      <c r="L2999" t="s">
        <v>27</v>
      </c>
      <c r="M2999">
        <v>113</v>
      </c>
      <c r="N2999">
        <f>Table1[[#This Row],[Basic Salary]]+Table1[[#This Row],[Bonus]]</f>
        <v>80944</v>
      </c>
      <c r="O2999" s="2">
        <f>Table1[[#This Row],[Bonus]]/Table1[[#This Row],[Basic Salary]]</f>
        <v>0.38769072518429626</v>
      </c>
      <c r="P2999">
        <f ca="1">DATEDIF(Table1[[#This Row],[Date of Birth]],TODAY(),"Y")</f>
        <v>18</v>
      </c>
      <c r="Q2999">
        <f ca="1">DATEDIF(Table1[[#This Row],[Joining Date]],TODAY(),"Y")</f>
        <v>7</v>
      </c>
      <c r="R2999" t="str">
        <f ca="1">IF(YEAR(Table1[[#This Row],[Joining Date]])=YEAR(TODAY()),"Yes","No")</f>
        <v>No</v>
      </c>
      <c r="S2999" t="str">
        <f ca="1">IF(Table1[[#This Row],[Experience]]&gt;5,"Yes","No")</f>
        <v>Yes</v>
      </c>
      <c r="T2999" t="str">
        <f>TEXT(Table1[[#This Row],[Joining Date]],"mmmm")</f>
        <v>November</v>
      </c>
      <c r="U2999" t="str">
        <f>TEXT(Table1[[#This Row],[Joining Date]],"yyyy")</f>
        <v>2018</v>
      </c>
      <c r="V2999" s="5">
        <f ca="1">TODAY()-Table1[[#This Row],[Joining Date]]</f>
        <v>2813</v>
      </c>
      <c r="W2999" t="str">
        <f>LEFT(Table1[[#This Row],[Employee Name]],FIND(" ",Table1[[#This Row],[Employee Name]])-1)</f>
        <v>Karan</v>
      </c>
      <c r="X2999" t="str">
        <f>RIGHT(Table1[[#This Row],[Employee Name]],LEN(Table1[[#This Row],[Employee Name]])-FIND(" ",Table1[[#This Row],[Employee Name]]))</f>
        <v>Malhotra</v>
      </c>
      <c r="Y2999" t="str">
        <f>Table1[[#This Row],[Department]]&amp;"-"&amp;Table1[[#This Row],[Employee ID]]</f>
        <v>HR-E02700</v>
      </c>
      <c r="Z2999" t="str">
        <f>LEFT(Table1[[#This Row],[Department]],3)</f>
        <v>HR</v>
      </c>
      <c r="AA2999" t="str">
        <f>_xlfn.XLOOKUP(Table1[[#This Row],[Manager ID]],MANAGERS!A:A,MANAGERS!B:B)</f>
        <v>Manager_13</v>
      </c>
      <c r="AB2999" t="str" cm="1">
        <f t="array" ref="AB2999">_xlfn.XLOOKUP(Table1[[#This Row],[Manager ID]],Table2[[#All],[Manager ID]],Table2[[#All],[Department Head]])</f>
        <v>HR</v>
      </c>
      <c r="AC2999" s="2">
        <f>_xlfn.XLOOKUP(Table1[[#This Row],[City]],L:L,O:O)</f>
        <v>0.23674293405114402</v>
      </c>
      <c r="AD2999" t="str" cm="1">
        <f t="array" ref="AD2999">_xlfn.IFS(Table1[[#This Row],[Performance Score]]&gt;=90,"Excellent",Table1[[#This Row],[Performance Score]]&gt;=75,"Good",Table1[[#This Row],[Performance Score]]&gt;=60,"Average",Table1[[#This Row],[Performance Score]]&lt;=60,"Need Improvement")</f>
        <v>Good</v>
      </c>
      <c r="AE2999" t="str">
        <f>IF(AND(Table1[[#This Row],[Attendance %]]&gt;=80,(Table1[[#This Row],[Performance Score]]&gt;=80)),"Eligible","Not Eligible")</f>
        <v>Not Eligible</v>
      </c>
      <c r="AF2999" t="str">
        <f>IF(Table1[[#This Row],[Performance Score]]&gt;=80,"High Performer","Low Performer")</f>
        <v>Low Performer</v>
      </c>
      <c r="AG2999" t="str" cm="1">
        <f t="array" aca="1" ref="AG2999" ca="1">_xlfn.IFS(Table1[[#This Row],[Experience]]&lt;=3,"Junior",Table1[[#This Row],[Experience]]&lt;=7,"Mid Level",Table1[[#This Row],[Experience]]&gt;=7,"Senior")</f>
        <v>Mid Level</v>
      </c>
      <c r="AH2999" t="str">
        <f>IF(Table1[[#This Row],[Attendance %]]&gt;75,"OK","Below 75")</f>
        <v>Below 75</v>
      </c>
      <c r="AI2999" t="b">
        <f>ISBLANK(Table1[[#This Row],[Employee ID]])</f>
        <v>0</v>
      </c>
      <c r="AJ2999" t="b">
        <f>ISNUMBER(Table1[[#This Row],[Total Salary  ]])</f>
        <v>1</v>
      </c>
      <c r="AK2999" t="str">
        <f>IFERROR(_xlfn.XLOOKUP(Table1[[#This Row],[Manager ID]],MANAGERS!A:A,MANAGERS!B:B),"Not Found")</f>
        <v>Manager_13</v>
      </c>
    </row>
    <row r="3000" spans="1:37" x14ac:dyDescent="0.2">
      <c r="A3000" t="s">
        <v>2813</v>
      </c>
      <c r="B3000" t="s">
        <v>87</v>
      </c>
      <c r="C3000" t="s">
        <v>21</v>
      </c>
      <c r="D3000" t="s">
        <v>16</v>
      </c>
      <c r="E3000" t="s">
        <v>65</v>
      </c>
      <c r="F3000" s="1">
        <v>43624</v>
      </c>
      <c r="G3000" s="1">
        <v>38603</v>
      </c>
      <c r="H3000">
        <v>59375</v>
      </c>
      <c r="I3000">
        <v>21568</v>
      </c>
      <c r="J3000">
        <v>65</v>
      </c>
      <c r="K3000">
        <v>82</v>
      </c>
      <c r="L3000" t="s">
        <v>53</v>
      </c>
      <c r="M3000">
        <v>106</v>
      </c>
      <c r="N3000">
        <f>Table1[[#This Row],[Basic Salary]]+Table1[[#This Row],[Bonus]]</f>
        <v>80943</v>
      </c>
      <c r="O3000" s="2">
        <f>Table1[[#This Row],[Bonus]]/Table1[[#This Row],[Basic Salary]]</f>
        <v>0.36325052631578947</v>
      </c>
      <c r="P3000">
        <f ca="1">DATEDIF(Table1[[#This Row],[Date of Birth]],TODAY(),"Y")</f>
        <v>20</v>
      </c>
      <c r="Q3000">
        <f ca="1">DATEDIF(Table1[[#This Row],[Joining Date]],TODAY(),"Y")</f>
        <v>7</v>
      </c>
      <c r="R3000" t="str">
        <f ca="1">IF(YEAR(Table1[[#This Row],[Joining Date]])=YEAR(TODAY()),"Yes","No")</f>
        <v>No</v>
      </c>
      <c r="S3000" t="str">
        <f ca="1">IF(Table1[[#This Row],[Experience]]&gt;5,"Yes","No")</f>
        <v>Yes</v>
      </c>
      <c r="T3000" t="str">
        <f>TEXT(Table1[[#This Row],[Joining Date]],"mmmm")</f>
        <v>June</v>
      </c>
      <c r="U3000" t="str">
        <f>TEXT(Table1[[#This Row],[Joining Date]],"yyyy")</f>
        <v>2019</v>
      </c>
      <c r="V3000" s="5">
        <f ca="1">TODAY()-Table1[[#This Row],[Joining Date]]</f>
        <v>2615</v>
      </c>
      <c r="W3000" t="str">
        <f>LEFT(Table1[[#This Row],[Employee Name]],FIND(" ",Table1[[#This Row],[Employee Name]])-1)</f>
        <v>Arjun</v>
      </c>
      <c r="X3000" t="str">
        <f>RIGHT(Table1[[#This Row],[Employee Name]],LEN(Table1[[#This Row],[Employee Name]])-FIND(" ",Table1[[#This Row],[Employee Name]]))</f>
        <v>Mehta</v>
      </c>
      <c r="Y3000" t="str">
        <f>Table1[[#This Row],[Department]]&amp;"-"&amp;Table1[[#This Row],[Employee ID]]</f>
        <v>HR-E02757</v>
      </c>
      <c r="Z3000" t="str">
        <f>LEFT(Table1[[#This Row],[Department]],3)</f>
        <v>HR</v>
      </c>
      <c r="AA3000" t="str">
        <f>_xlfn.XLOOKUP(Table1[[#This Row],[Manager ID]],MANAGERS!A:A,MANAGERS!B:B)</f>
        <v>Manager_6</v>
      </c>
      <c r="AB3000" t="str" cm="1">
        <f t="array" ref="AB3000">_xlfn.XLOOKUP(Table1[[#This Row],[Manager ID]],Table2[[#All],[Manager ID]],Table2[[#All],[Department Head]])</f>
        <v>HR</v>
      </c>
      <c r="AC3000" s="2">
        <f>_xlfn.XLOOKUP(Table1[[#This Row],[City]],L:L,O:O)</f>
        <v>0.23685887225230964</v>
      </c>
      <c r="AD3000" t="str" cm="1">
        <f t="array" ref="AD3000">_xlfn.IFS(Table1[[#This Row],[Performance Score]]&gt;=90,"Excellent",Table1[[#This Row],[Performance Score]]&gt;=75,"Good",Table1[[#This Row],[Performance Score]]&gt;=60,"Average",Table1[[#This Row],[Performance Score]]&lt;=60,"Need Improvement")</f>
        <v>Good</v>
      </c>
      <c r="AE3000" t="str">
        <f>IF(AND(Table1[[#This Row],[Attendance %]]&gt;=80,(Table1[[#This Row],[Performance Score]]&gt;=80)),"Eligible","Not Eligible")</f>
        <v>Not Eligible</v>
      </c>
      <c r="AF3000" t="str">
        <f>IF(Table1[[#This Row],[Performance Score]]&gt;=80,"High Performer","Low Performer")</f>
        <v>High Performer</v>
      </c>
      <c r="AG3000" t="str" cm="1">
        <f t="array" aca="1" ref="AG3000" ca="1">_xlfn.IFS(Table1[[#This Row],[Experience]]&lt;=3,"Junior",Table1[[#This Row],[Experience]]&lt;=7,"Mid Level",Table1[[#This Row],[Experience]]&gt;=7,"Senior")</f>
        <v>Mid Level</v>
      </c>
      <c r="AH3000" t="str">
        <f>IF(Table1[[#This Row],[Attendance %]]&gt;75,"OK","Below 75")</f>
        <v>Below 75</v>
      </c>
      <c r="AI3000" t="b">
        <f>ISBLANK(Table1[[#This Row],[Employee ID]])</f>
        <v>0</v>
      </c>
      <c r="AJ3000" t="b">
        <f>ISNUMBER(Table1[[#This Row],[Total Salary  ]])</f>
        <v>1</v>
      </c>
      <c r="AK3000" t="str">
        <f>IFERROR(_xlfn.XLOOKUP(Table1[[#This Row],[Manager ID]],MANAGERS!A:A,MANAGERS!B:B),"Not Found")</f>
        <v>Manager_6</v>
      </c>
    </row>
    <row r="3001" spans="1:37" x14ac:dyDescent="0.2">
      <c r="A3001" t="s">
        <v>980</v>
      </c>
      <c r="B3001" t="s">
        <v>69</v>
      </c>
      <c r="C3001" t="s">
        <v>21</v>
      </c>
      <c r="D3001" t="s">
        <v>46</v>
      </c>
      <c r="E3001" t="s">
        <v>26</v>
      </c>
      <c r="F3001" s="1">
        <v>43303</v>
      </c>
      <c r="G3001" s="1">
        <v>33694</v>
      </c>
      <c r="H3001">
        <v>75118</v>
      </c>
      <c r="I3001">
        <v>5809</v>
      </c>
      <c r="J3001">
        <v>71</v>
      </c>
      <c r="K3001">
        <v>68</v>
      </c>
      <c r="L3001" t="s">
        <v>37</v>
      </c>
      <c r="M3001">
        <v>109</v>
      </c>
      <c r="N3001">
        <f>Table1[[#This Row],[Basic Salary]]+Table1[[#This Row],[Bonus]]</f>
        <v>80927</v>
      </c>
      <c r="O3001" s="2">
        <f>Table1[[#This Row],[Bonus]]/Table1[[#This Row],[Basic Salary]]</f>
        <v>7.73316648473069E-2</v>
      </c>
      <c r="P3001">
        <f ca="1">DATEDIF(Table1[[#This Row],[Date of Birth]],TODAY(),"Y")</f>
        <v>34</v>
      </c>
      <c r="Q3001">
        <f ca="1">DATEDIF(Table1[[#This Row],[Joining Date]],TODAY(),"Y")</f>
        <v>8</v>
      </c>
      <c r="R3001" t="str">
        <f ca="1">IF(YEAR(Table1[[#This Row],[Joining Date]])=YEAR(TODAY()),"Yes","No")</f>
        <v>No</v>
      </c>
      <c r="S3001" t="str">
        <f ca="1">IF(Table1[[#This Row],[Experience]]&gt;5,"Yes","No")</f>
        <v>Yes</v>
      </c>
      <c r="T3001" t="str">
        <f>TEXT(Table1[[#This Row],[Joining Date]],"mmmm")</f>
        <v>July</v>
      </c>
      <c r="U3001" t="str">
        <f>TEXT(Table1[[#This Row],[Joining Date]],"yyyy")</f>
        <v>2018</v>
      </c>
      <c r="V3001" s="5">
        <f ca="1">TODAY()-Table1[[#This Row],[Joining Date]]</f>
        <v>2936</v>
      </c>
      <c r="W3001" t="str">
        <f>LEFT(Table1[[#This Row],[Employee Name]],FIND(" ",Table1[[#This Row],[Employee Name]])-1)</f>
        <v>Neha</v>
      </c>
      <c r="X3001" t="str">
        <f>RIGHT(Table1[[#This Row],[Employee Name]],LEN(Table1[[#This Row],[Employee Name]])-FIND(" ",Table1[[#This Row],[Employee Name]]))</f>
        <v>Kulkarni</v>
      </c>
      <c r="Y3001" t="str">
        <f>Table1[[#This Row],[Department]]&amp;"-"&amp;Table1[[#This Row],[Employee ID]]</f>
        <v>Support-E00924</v>
      </c>
      <c r="Z3001" t="str">
        <f>LEFT(Table1[[#This Row],[Department]],3)</f>
        <v>Sup</v>
      </c>
      <c r="AA3001" t="str">
        <f>_xlfn.XLOOKUP(Table1[[#This Row],[Manager ID]],MANAGERS!A:A,MANAGERS!B:B)</f>
        <v>Manager_9</v>
      </c>
      <c r="AB3001" t="str" cm="1">
        <f t="array" ref="AB3001">_xlfn.XLOOKUP(Table1[[#This Row],[Manager ID]],Table2[[#All],[Manager ID]],Table2[[#All],[Department Head]])</f>
        <v>Sales</v>
      </c>
      <c r="AC3001" s="2">
        <f>_xlfn.XLOOKUP(Table1[[#This Row],[City]],L:L,O:O)</f>
        <v>0.24036902712549932</v>
      </c>
      <c r="AD3001" t="str" cm="1">
        <f t="array" ref="AD3001">_xlfn.IFS(Table1[[#This Row],[Performance Score]]&gt;=90,"Excellent",Table1[[#This Row],[Performance Score]]&gt;=75,"Good",Table1[[#This Row],[Performance Score]]&gt;=60,"Average",Table1[[#This Row],[Performance Score]]&lt;=60,"Need Improvement")</f>
        <v>Average</v>
      </c>
      <c r="AE3001" t="str">
        <f>IF(AND(Table1[[#This Row],[Attendance %]]&gt;=80,(Table1[[#This Row],[Performance Score]]&gt;=80)),"Eligible","Not Eligible")</f>
        <v>Not Eligible</v>
      </c>
      <c r="AF3001" t="str">
        <f>IF(Table1[[#This Row],[Performance Score]]&gt;=80,"High Performer","Low Performer")</f>
        <v>Low Performer</v>
      </c>
      <c r="AG3001" t="str" cm="1">
        <f t="array" aca="1" ref="AG3001" ca="1">_xlfn.IFS(Table1[[#This Row],[Experience]]&lt;=3,"Junior",Table1[[#This Row],[Experience]]&lt;=7,"Mid Level",Table1[[#This Row],[Experience]]&gt;=7,"Senior")</f>
        <v>Senior</v>
      </c>
      <c r="AH3001" t="str">
        <f>IF(Table1[[#This Row],[Attendance %]]&gt;75,"OK","Below 75")</f>
        <v>Below 75</v>
      </c>
      <c r="AI3001" t="b">
        <f>ISBLANK(Table1[[#This Row],[Employee ID]])</f>
        <v>0</v>
      </c>
      <c r="AJ3001" t="b">
        <f>ISNUMBER(Table1[[#This Row],[Total Salary  ]])</f>
        <v>1</v>
      </c>
      <c r="AK3001" t="str">
        <f>IFERROR(_xlfn.XLOOKUP(Table1[[#This Row],[Manager ID]],MANAGERS!A:A,MANAGERS!B:B),"Not Found")</f>
        <v>Manager_9</v>
      </c>
    </row>
    <row r="3002" spans="1:37" x14ac:dyDescent="0.2">
      <c r="A3002" t="s">
        <v>1334</v>
      </c>
      <c r="B3002" t="s">
        <v>14</v>
      </c>
      <c r="C3002" t="s">
        <v>15</v>
      </c>
      <c r="D3002" t="s">
        <v>25</v>
      </c>
      <c r="E3002" t="s">
        <v>65</v>
      </c>
      <c r="F3002" s="1">
        <v>44406</v>
      </c>
      <c r="G3002" s="1">
        <v>35384</v>
      </c>
      <c r="H3002">
        <v>53863</v>
      </c>
      <c r="I3002">
        <v>27064</v>
      </c>
      <c r="J3002">
        <v>72</v>
      </c>
      <c r="K3002">
        <v>56</v>
      </c>
      <c r="L3002" t="s">
        <v>27</v>
      </c>
      <c r="M3002">
        <v>105</v>
      </c>
      <c r="N3002">
        <f>Table1[[#This Row],[Basic Salary]]+Table1[[#This Row],[Bonus]]</f>
        <v>80927</v>
      </c>
      <c r="O3002" s="2">
        <f>Table1[[#This Row],[Bonus]]/Table1[[#This Row],[Basic Salary]]</f>
        <v>0.50245994467445187</v>
      </c>
      <c r="P3002">
        <f ca="1">DATEDIF(Table1[[#This Row],[Date of Birth]],TODAY(),"Y")</f>
        <v>29</v>
      </c>
      <c r="Q3002">
        <f ca="1">DATEDIF(Table1[[#This Row],[Joining Date]],TODAY(),"Y")</f>
        <v>5</v>
      </c>
      <c r="R3002" t="str">
        <f ca="1">IF(YEAR(Table1[[#This Row],[Joining Date]])=YEAR(TODAY()),"Yes","No")</f>
        <v>No</v>
      </c>
      <c r="S3002" t="str">
        <f ca="1">IF(Table1[[#This Row],[Experience]]&gt;5,"Yes","No")</f>
        <v>No</v>
      </c>
      <c r="T3002" t="str">
        <f>TEXT(Table1[[#This Row],[Joining Date]],"mmmm")</f>
        <v>July</v>
      </c>
      <c r="U3002" t="str">
        <f>TEXT(Table1[[#This Row],[Joining Date]],"yyyy")</f>
        <v>2021</v>
      </c>
      <c r="V3002" s="5">
        <f ca="1">TODAY()-Table1[[#This Row],[Joining Date]]</f>
        <v>1833</v>
      </c>
      <c r="W3002" t="str">
        <f>LEFT(Table1[[#This Row],[Employee Name]],FIND(" ",Table1[[#This Row],[Employee Name]])-1)</f>
        <v>Nisha</v>
      </c>
      <c r="X3002" t="str">
        <f>RIGHT(Table1[[#This Row],[Employee Name]],LEN(Table1[[#This Row],[Employee Name]])-FIND(" ",Table1[[#This Row],[Employee Name]]))</f>
        <v>Kapoor</v>
      </c>
      <c r="Y3002" t="str">
        <f>Table1[[#This Row],[Department]]&amp;"-"&amp;Table1[[#This Row],[Employee ID]]</f>
        <v>Finance-E01278</v>
      </c>
      <c r="Z3002" t="str">
        <f>LEFT(Table1[[#This Row],[Department]],3)</f>
        <v>Fin</v>
      </c>
      <c r="AA3002" t="str">
        <f>_xlfn.XLOOKUP(Table1[[#This Row],[Manager ID]],MANAGERS!A:A,MANAGERS!B:B)</f>
        <v>Manager_5</v>
      </c>
      <c r="AB3002" t="str" cm="1">
        <f t="array" ref="AB3002">_xlfn.XLOOKUP(Table1[[#This Row],[Manager ID]],Table2[[#All],[Manager ID]],Table2[[#All],[Department Head]])</f>
        <v>Sales</v>
      </c>
      <c r="AC3002" s="2">
        <f>_xlfn.XLOOKUP(Table1[[#This Row],[City]],L:L,O:O)</f>
        <v>0.23674293405114402</v>
      </c>
      <c r="AD3002" t="str" cm="1">
        <f t="array" ref="AD3002">_xlfn.IFS(Table1[[#This Row],[Performance Score]]&gt;=90,"Excellent",Table1[[#This Row],[Performance Score]]&gt;=75,"Good",Table1[[#This Row],[Performance Score]]&gt;=60,"Average",Table1[[#This Row],[Performance Score]]&lt;=60,"Need Improvement")</f>
        <v>Need Improvement</v>
      </c>
      <c r="AE3002" t="str">
        <f>IF(AND(Table1[[#This Row],[Attendance %]]&gt;=80,(Table1[[#This Row],[Performance Score]]&gt;=80)),"Eligible","Not Eligible")</f>
        <v>Not Eligible</v>
      </c>
      <c r="AF3002" t="str">
        <f>IF(Table1[[#This Row],[Performance Score]]&gt;=80,"High Performer","Low Performer")</f>
        <v>Low Performer</v>
      </c>
      <c r="AG3002" t="str" cm="1">
        <f t="array" aca="1" ref="AG3002" ca="1">_xlfn.IFS(Table1[[#This Row],[Experience]]&lt;=3,"Junior",Table1[[#This Row],[Experience]]&lt;=7,"Mid Level",Table1[[#This Row],[Experience]]&gt;=7,"Senior")</f>
        <v>Mid Level</v>
      </c>
      <c r="AH3002" t="str">
        <f>IF(Table1[[#This Row],[Attendance %]]&gt;75,"OK","Below 75")</f>
        <v>Below 75</v>
      </c>
      <c r="AI3002" t="b">
        <f>ISBLANK(Table1[[#This Row],[Employee ID]])</f>
        <v>0</v>
      </c>
      <c r="AJ3002" t="b">
        <f>ISNUMBER(Table1[[#This Row],[Total Salary  ]])</f>
        <v>1</v>
      </c>
      <c r="AK3002" t="str">
        <f>IFERROR(_xlfn.XLOOKUP(Table1[[#This Row],[Manager ID]],MANAGERS!A:A,MANAGERS!B:B),"Not Found")</f>
        <v>Manager_5</v>
      </c>
    </row>
    <row r="3003" spans="1:37" x14ac:dyDescent="0.2">
      <c r="A3003" t="s">
        <v>2040</v>
      </c>
      <c r="B3003" t="s">
        <v>45</v>
      </c>
      <c r="C3003" t="s">
        <v>15</v>
      </c>
      <c r="D3003" t="s">
        <v>40</v>
      </c>
      <c r="E3003" t="s">
        <v>17</v>
      </c>
      <c r="F3003" s="1">
        <v>43674</v>
      </c>
      <c r="G3003" s="1">
        <v>29227</v>
      </c>
      <c r="H3003">
        <v>69791</v>
      </c>
      <c r="I3003">
        <v>11113</v>
      </c>
      <c r="J3003">
        <v>75</v>
      </c>
      <c r="K3003">
        <v>42</v>
      </c>
      <c r="L3003" t="s">
        <v>31</v>
      </c>
      <c r="M3003">
        <v>111</v>
      </c>
      <c r="N3003">
        <f>Table1[[#This Row],[Basic Salary]]+Table1[[#This Row],[Bonus]]</f>
        <v>80904</v>
      </c>
      <c r="O3003" s="2">
        <f>Table1[[#This Row],[Bonus]]/Table1[[#This Row],[Basic Salary]]</f>
        <v>0.15923256580361364</v>
      </c>
      <c r="P3003">
        <f ca="1">DATEDIF(Table1[[#This Row],[Date of Birth]],TODAY(),"Y")</f>
        <v>46</v>
      </c>
      <c r="Q3003">
        <f ca="1">DATEDIF(Table1[[#This Row],[Joining Date]],TODAY(),"Y")</f>
        <v>7</v>
      </c>
      <c r="R3003" t="str">
        <f ca="1">IF(YEAR(Table1[[#This Row],[Joining Date]])=YEAR(TODAY()),"Yes","No")</f>
        <v>No</v>
      </c>
      <c r="S3003" t="str">
        <f ca="1">IF(Table1[[#This Row],[Experience]]&gt;5,"Yes","No")</f>
        <v>Yes</v>
      </c>
      <c r="T3003" t="str">
        <f>TEXT(Table1[[#This Row],[Joining Date]],"mmmm")</f>
        <v>July</v>
      </c>
      <c r="U3003" t="str">
        <f>TEXT(Table1[[#This Row],[Joining Date]],"yyyy")</f>
        <v>2019</v>
      </c>
      <c r="V3003" s="5">
        <f ca="1">TODAY()-Table1[[#This Row],[Joining Date]]</f>
        <v>2565</v>
      </c>
      <c r="W3003" t="str">
        <f>LEFT(Table1[[#This Row],[Employee Name]],FIND(" ",Table1[[#This Row],[Employee Name]])-1)</f>
        <v>Ananya</v>
      </c>
      <c r="X3003" t="str">
        <f>RIGHT(Table1[[#This Row],[Employee Name]],LEN(Table1[[#This Row],[Employee Name]])-FIND(" ",Table1[[#This Row],[Employee Name]]))</f>
        <v>Rao</v>
      </c>
      <c r="Y3003" t="str">
        <f>Table1[[#This Row],[Department]]&amp;"-"&amp;Table1[[#This Row],[Employee ID]]</f>
        <v>IT-E01984</v>
      </c>
      <c r="Z3003" t="str">
        <f>LEFT(Table1[[#This Row],[Department]],3)</f>
        <v>IT</v>
      </c>
      <c r="AA3003" t="str">
        <f>_xlfn.XLOOKUP(Table1[[#This Row],[Manager ID]],MANAGERS!A:A,MANAGERS!B:B)</f>
        <v>Manager_11</v>
      </c>
      <c r="AB3003" t="str" cm="1">
        <f t="array" ref="AB3003">_xlfn.XLOOKUP(Table1[[#This Row],[Manager ID]],Table2[[#All],[Manager ID]],Table2[[#All],[Department Head]])</f>
        <v>Marketing</v>
      </c>
      <c r="AC3003" s="2">
        <f>_xlfn.XLOOKUP(Table1[[#This Row],[City]],L:L,O:O)</f>
        <v>0.241864189087755</v>
      </c>
      <c r="AD3003" t="str" cm="1">
        <f t="array" ref="AD3003">_xlfn.IFS(Table1[[#This Row],[Performance Score]]&gt;=90,"Excellent",Table1[[#This Row],[Performance Score]]&gt;=75,"Good",Table1[[#This Row],[Performance Score]]&gt;=60,"Average",Table1[[#This Row],[Performance Score]]&lt;=60,"Need Improvement")</f>
        <v>Need Improvement</v>
      </c>
      <c r="AE3003" t="str">
        <f>IF(AND(Table1[[#This Row],[Attendance %]]&gt;=80,(Table1[[#This Row],[Performance Score]]&gt;=80)),"Eligible","Not Eligible")</f>
        <v>Not Eligible</v>
      </c>
      <c r="AF3003" t="str">
        <f>IF(Table1[[#This Row],[Performance Score]]&gt;=80,"High Performer","Low Performer")</f>
        <v>Low Performer</v>
      </c>
      <c r="AG3003" t="str" cm="1">
        <f t="array" aca="1" ref="AG3003" ca="1">_xlfn.IFS(Table1[[#This Row],[Experience]]&lt;=3,"Junior",Table1[[#This Row],[Experience]]&lt;=7,"Mid Level",Table1[[#This Row],[Experience]]&gt;=7,"Senior")</f>
        <v>Mid Level</v>
      </c>
      <c r="AH3003" t="str">
        <f>IF(Table1[[#This Row],[Attendance %]]&gt;75,"OK","Below 75")</f>
        <v>Below 75</v>
      </c>
      <c r="AI3003" t="b">
        <f>ISBLANK(Table1[[#This Row],[Employee ID]])</f>
        <v>0</v>
      </c>
      <c r="AJ3003" t="b">
        <f>ISNUMBER(Table1[[#This Row],[Total Salary  ]])</f>
        <v>1</v>
      </c>
      <c r="AK3003" t="str">
        <f>IFERROR(_xlfn.XLOOKUP(Table1[[#This Row],[Manager ID]],MANAGERS!A:A,MANAGERS!B:B),"Not Found")</f>
        <v>Manager_11</v>
      </c>
    </row>
    <row r="3004" spans="1:37" x14ac:dyDescent="0.2">
      <c r="A3004" t="s">
        <v>314</v>
      </c>
      <c r="B3004" t="s">
        <v>20</v>
      </c>
      <c r="C3004" t="s">
        <v>15</v>
      </c>
      <c r="D3004" t="s">
        <v>16</v>
      </c>
      <c r="E3004" t="s">
        <v>65</v>
      </c>
      <c r="F3004" s="1">
        <v>44076</v>
      </c>
      <c r="G3004" s="1">
        <v>36692</v>
      </c>
      <c r="H3004">
        <v>73916</v>
      </c>
      <c r="I3004">
        <v>6980</v>
      </c>
      <c r="J3004">
        <v>99</v>
      </c>
      <c r="K3004">
        <v>80</v>
      </c>
      <c r="L3004" t="s">
        <v>18</v>
      </c>
      <c r="M3004">
        <v>120</v>
      </c>
      <c r="N3004">
        <f>Table1[[#This Row],[Basic Salary]]+Table1[[#This Row],[Bonus]]</f>
        <v>80896</v>
      </c>
      <c r="O3004" s="2">
        <f>Table1[[#This Row],[Bonus]]/Table1[[#This Row],[Basic Salary]]</f>
        <v>9.4431516856972778E-2</v>
      </c>
      <c r="P3004">
        <f ca="1">DATEDIF(Table1[[#This Row],[Date of Birth]],TODAY(),"Y")</f>
        <v>26</v>
      </c>
      <c r="Q3004">
        <f ca="1">DATEDIF(Table1[[#This Row],[Joining Date]],TODAY(),"Y")</f>
        <v>5</v>
      </c>
      <c r="R3004" t="str">
        <f ca="1">IF(YEAR(Table1[[#This Row],[Joining Date]])=YEAR(TODAY()),"Yes","No")</f>
        <v>No</v>
      </c>
      <c r="S3004" t="str">
        <f ca="1">IF(Table1[[#This Row],[Experience]]&gt;5,"Yes","No")</f>
        <v>No</v>
      </c>
      <c r="T3004" t="str">
        <f>TEXT(Table1[[#This Row],[Joining Date]],"mmmm")</f>
        <v>September</v>
      </c>
      <c r="U3004" t="str">
        <f>TEXT(Table1[[#This Row],[Joining Date]],"yyyy")</f>
        <v>2020</v>
      </c>
      <c r="V3004" s="5">
        <f ca="1">TODAY()-Table1[[#This Row],[Joining Date]]</f>
        <v>2163</v>
      </c>
      <c r="W3004" t="str">
        <f>LEFT(Table1[[#This Row],[Employee Name]],FIND(" ",Table1[[#This Row],[Employee Name]])-1)</f>
        <v>Rahul</v>
      </c>
      <c r="X3004" t="str">
        <f>RIGHT(Table1[[#This Row],[Employee Name]],LEN(Table1[[#This Row],[Employee Name]])-FIND(" ",Table1[[#This Row],[Employee Name]]))</f>
        <v>Verma</v>
      </c>
      <c r="Y3004" t="str">
        <f>Table1[[#This Row],[Department]]&amp;"-"&amp;Table1[[#This Row],[Employee ID]]</f>
        <v>HR-E00258</v>
      </c>
      <c r="Z3004" t="str">
        <f>LEFT(Table1[[#This Row],[Department]],3)</f>
        <v>HR</v>
      </c>
      <c r="AA3004" t="str">
        <f>_xlfn.XLOOKUP(Table1[[#This Row],[Manager ID]],MANAGERS!A:A,MANAGERS!B:B)</f>
        <v>Manager_20</v>
      </c>
      <c r="AB3004" t="str" cm="1">
        <f t="array" ref="AB3004">_xlfn.XLOOKUP(Table1[[#This Row],[Manager ID]],Table2[[#All],[Manager ID]],Table2[[#All],[Department Head]])</f>
        <v>Operations</v>
      </c>
      <c r="AC3004" s="2">
        <f>_xlfn.XLOOKUP(Table1[[#This Row],[City]],L:L,O:O)</f>
        <v>0.21356479274849693</v>
      </c>
      <c r="AD3004" t="str" cm="1">
        <f t="array" ref="AD3004">_xlfn.IFS(Table1[[#This Row],[Performance Score]]&gt;=90,"Excellent",Table1[[#This Row],[Performance Score]]&gt;=75,"Good",Table1[[#This Row],[Performance Score]]&gt;=60,"Average",Table1[[#This Row],[Performance Score]]&lt;=60,"Need Improvement")</f>
        <v>Good</v>
      </c>
      <c r="AE3004" t="str">
        <f>IF(AND(Table1[[#This Row],[Attendance %]]&gt;=80,(Table1[[#This Row],[Performance Score]]&gt;=80)),"Eligible","Not Eligible")</f>
        <v>Eligible</v>
      </c>
      <c r="AF3004" t="str">
        <f>IF(Table1[[#This Row],[Performance Score]]&gt;=80,"High Performer","Low Performer")</f>
        <v>High Performer</v>
      </c>
      <c r="AG3004" t="str" cm="1">
        <f t="array" aca="1" ref="AG3004" ca="1">_xlfn.IFS(Table1[[#This Row],[Experience]]&lt;=3,"Junior",Table1[[#This Row],[Experience]]&lt;=7,"Mid Level",Table1[[#This Row],[Experience]]&gt;=7,"Senior")</f>
        <v>Mid Level</v>
      </c>
      <c r="AH3004" t="str">
        <f>IF(Table1[[#This Row],[Attendance %]]&gt;75,"OK","Below 75")</f>
        <v>OK</v>
      </c>
      <c r="AI3004" t="b">
        <f>ISBLANK(Table1[[#This Row],[Employee ID]])</f>
        <v>0</v>
      </c>
      <c r="AJ3004" t="b">
        <f>ISNUMBER(Table1[[#This Row],[Total Salary  ]])</f>
        <v>1</v>
      </c>
      <c r="AK3004" t="str">
        <f>IFERROR(_xlfn.XLOOKUP(Table1[[#This Row],[Manager ID]],MANAGERS!A:A,MANAGERS!B:B),"Not Found")</f>
        <v>Manager_20</v>
      </c>
    </row>
    <row r="3005" spans="1:37" x14ac:dyDescent="0.2">
      <c r="A3005" t="s">
        <v>4358</v>
      </c>
      <c r="B3005" t="s">
        <v>89</v>
      </c>
      <c r="C3005" t="s">
        <v>21</v>
      </c>
      <c r="D3005" t="s">
        <v>33</v>
      </c>
      <c r="E3005" t="s">
        <v>30</v>
      </c>
      <c r="F3005" s="1">
        <v>42393</v>
      </c>
      <c r="G3005" s="1">
        <v>40597</v>
      </c>
      <c r="H3005">
        <v>65524</v>
      </c>
      <c r="I3005">
        <v>15366</v>
      </c>
      <c r="J3005">
        <v>74</v>
      </c>
      <c r="K3005">
        <v>68</v>
      </c>
      <c r="L3005" t="s">
        <v>31</v>
      </c>
      <c r="M3005">
        <v>106</v>
      </c>
      <c r="N3005">
        <f>Table1[[#This Row],[Basic Salary]]+Table1[[#This Row],[Bonus]]</f>
        <v>80890</v>
      </c>
      <c r="O3005" s="2">
        <f>Table1[[#This Row],[Bonus]]/Table1[[#This Row],[Basic Salary]]</f>
        <v>0.23450949270496307</v>
      </c>
      <c r="P3005">
        <f ca="1">DATEDIF(Table1[[#This Row],[Date of Birth]],TODAY(),"Y")</f>
        <v>15</v>
      </c>
      <c r="Q3005">
        <f ca="1">DATEDIF(Table1[[#This Row],[Joining Date]],TODAY(),"Y")</f>
        <v>10</v>
      </c>
      <c r="R3005" t="str">
        <f ca="1">IF(YEAR(Table1[[#This Row],[Joining Date]])=YEAR(TODAY()),"Yes","No")</f>
        <v>No</v>
      </c>
      <c r="S3005" t="str">
        <f ca="1">IF(Table1[[#This Row],[Experience]]&gt;5,"Yes","No")</f>
        <v>Yes</v>
      </c>
      <c r="T3005" t="str">
        <f>TEXT(Table1[[#This Row],[Joining Date]],"mmmm")</f>
        <v>January</v>
      </c>
      <c r="U3005" t="str">
        <f>TEXT(Table1[[#This Row],[Joining Date]],"yyyy")</f>
        <v>2016</v>
      </c>
      <c r="V3005" s="5">
        <f ca="1">TODAY()-Table1[[#This Row],[Joining Date]]</f>
        <v>3846</v>
      </c>
      <c r="W3005" t="str">
        <f>LEFT(Table1[[#This Row],[Employee Name]],FIND(" ",Table1[[#This Row],[Employee Name]])-1)</f>
        <v>Tarun</v>
      </c>
      <c r="X3005" t="str">
        <f>RIGHT(Table1[[#This Row],[Employee Name]],LEN(Table1[[#This Row],[Employee Name]])-FIND(" ",Table1[[#This Row],[Employee Name]]))</f>
        <v>Verma</v>
      </c>
      <c r="Y3005" t="str">
        <f>Table1[[#This Row],[Department]]&amp;"-"&amp;Table1[[#This Row],[Employee ID]]</f>
        <v>Marketing-E04302</v>
      </c>
      <c r="Z3005" t="str">
        <f>LEFT(Table1[[#This Row],[Department]],3)</f>
        <v>Mar</v>
      </c>
      <c r="AA3005" t="str">
        <f>_xlfn.XLOOKUP(Table1[[#This Row],[Manager ID]],MANAGERS!A:A,MANAGERS!B:B)</f>
        <v>Manager_6</v>
      </c>
      <c r="AB3005" t="str" cm="1">
        <f t="array" ref="AB3005">_xlfn.XLOOKUP(Table1[[#This Row],[Manager ID]],Table2[[#All],[Manager ID]],Table2[[#All],[Department Head]])</f>
        <v>HR</v>
      </c>
      <c r="AC3005" s="2">
        <f>_xlfn.XLOOKUP(Table1[[#This Row],[City]],L:L,O:O)</f>
        <v>0.241864189087755</v>
      </c>
      <c r="AD3005" t="str" cm="1">
        <f t="array" ref="AD3005">_xlfn.IFS(Table1[[#This Row],[Performance Score]]&gt;=90,"Excellent",Table1[[#This Row],[Performance Score]]&gt;=75,"Good",Table1[[#This Row],[Performance Score]]&gt;=60,"Average",Table1[[#This Row],[Performance Score]]&lt;=60,"Need Improvement")</f>
        <v>Average</v>
      </c>
      <c r="AE3005" t="str">
        <f>IF(AND(Table1[[#This Row],[Attendance %]]&gt;=80,(Table1[[#This Row],[Performance Score]]&gt;=80)),"Eligible","Not Eligible")</f>
        <v>Not Eligible</v>
      </c>
      <c r="AF3005" t="str">
        <f>IF(Table1[[#This Row],[Performance Score]]&gt;=80,"High Performer","Low Performer")</f>
        <v>Low Performer</v>
      </c>
      <c r="AG3005" t="str" cm="1">
        <f t="array" aca="1" ref="AG3005" ca="1">_xlfn.IFS(Table1[[#This Row],[Experience]]&lt;=3,"Junior",Table1[[#This Row],[Experience]]&lt;=7,"Mid Level",Table1[[#This Row],[Experience]]&gt;=7,"Senior")</f>
        <v>Senior</v>
      </c>
      <c r="AH3005" t="str">
        <f>IF(Table1[[#This Row],[Attendance %]]&gt;75,"OK","Below 75")</f>
        <v>Below 75</v>
      </c>
      <c r="AI3005" t="b">
        <f>ISBLANK(Table1[[#This Row],[Employee ID]])</f>
        <v>0</v>
      </c>
      <c r="AJ3005" t="b">
        <f>ISNUMBER(Table1[[#This Row],[Total Salary  ]])</f>
        <v>1</v>
      </c>
      <c r="AK3005" t="str">
        <f>IFERROR(_xlfn.XLOOKUP(Table1[[#This Row],[Manager ID]],MANAGERS!A:A,MANAGERS!B:B),"Not Found")</f>
        <v>Manager_6</v>
      </c>
    </row>
    <row r="3006" spans="1:37" x14ac:dyDescent="0.2">
      <c r="A3006" t="s">
        <v>2444</v>
      </c>
      <c r="B3006" t="s">
        <v>129</v>
      </c>
      <c r="C3006" t="s">
        <v>21</v>
      </c>
      <c r="D3006" t="s">
        <v>40</v>
      </c>
      <c r="E3006" t="s">
        <v>17</v>
      </c>
      <c r="F3006" s="1">
        <v>45050</v>
      </c>
      <c r="G3006" s="1">
        <v>39476</v>
      </c>
      <c r="H3006">
        <v>51864</v>
      </c>
      <c r="I3006">
        <v>28982</v>
      </c>
      <c r="J3006">
        <v>79</v>
      </c>
      <c r="K3006">
        <v>71</v>
      </c>
      <c r="L3006" t="s">
        <v>34</v>
      </c>
      <c r="M3006">
        <v>105</v>
      </c>
      <c r="N3006">
        <f>Table1[[#This Row],[Basic Salary]]+Table1[[#This Row],[Bonus]]</f>
        <v>80846</v>
      </c>
      <c r="O3006" s="2">
        <f>Table1[[#This Row],[Bonus]]/Table1[[#This Row],[Basic Salary]]</f>
        <v>0.55880765077896033</v>
      </c>
      <c r="P3006">
        <f ca="1">DATEDIF(Table1[[#This Row],[Date of Birth]],TODAY(),"Y")</f>
        <v>18</v>
      </c>
      <c r="Q3006">
        <f ca="1">DATEDIF(Table1[[#This Row],[Joining Date]],TODAY(),"Y")</f>
        <v>3</v>
      </c>
      <c r="R3006" t="str">
        <f ca="1">IF(YEAR(Table1[[#This Row],[Joining Date]])=YEAR(TODAY()),"Yes","No")</f>
        <v>No</v>
      </c>
      <c r="S3006" t="str">
        <f ca="1">IF(Table1[[#This Row],[Experience]]&gt;5,"Yes","No")</f>
        <v>No</v>
      </c>
      <c r="T3006" t="str">
        <f>TEXT(Table1[[#This Row],[Joining Date]],"mmmm")</f>
        <v>May</v>
      </c>
      <c r="U3006" t="str">
        <f>TEXT(Table1[[#This Row],[Joining Date]],"yyyy")</f>
        <v>2023</v>
      </c>
      <c r="V3006" s="5">
        <f ca="1">TODAY()-Table1[[#This Row],[Joining Date]]</f>
        <v>1189</v>
      </c>
      <c r="W3006" t="str">
        <f>LEFT(Table1[[#This Row],[Employee Name]],FIND(" ",Table1[[#This Row],[Employee Name]])-1)</f>
        <v>Aarav</v>
      </c>
      <c r="X3006" t="str">
        <f>RIGHT(Table1[[#This Row],[Employee Name]],LEN(Table1[[#This Row],[Employee Name]])-FIND(" ",Table1[[#This Row],[Employee Name]]))</f>
        <v>Sharma</v>
      </c>
      <c r="Y3006" t="str">
        <f>Table1[[#This Row],[Department]]&amp;"-"&amp;Table1[[#This Row],[Employee ID]]</f>
        <v>IT-E02388</v>
      </c>
      <c r="Z3006" t="str">
        <f>LEFT(Table1[[#This Row],[Department]],3)</f>
        <v>IT</v>
      </c>
      <c r="AA3006" t="str">
        <f>_xlfn.XLOOKUP(Table1[[#This Row],[Manager ID]],MANAGERS!A:A,MANAGERS!B:B)</f>
        <v>Manager_5</v>
      </c>
      <c r="AB3006" t="str" cm="1">
        <f t="array" ref="AB3006">_xlfn.XLOOKUP(Table1[[#This Row],[Manager ID]],Table2[[#All],[Manager ID]],Table2[[#All],[Department Head]])</f>
        <v>Sales</v>
      </c>
      <c r="AC3006" s="2">
        <f>_xlfn.XLOOKUP(Table1[[#This Row],[City]],L:L,O:O)</f>
        <v>0.24030340748661314</v>
      </c>
      <c r="AD3006" t="str" cm="1">
        <f t="array" ref="AD3006">_xlfn.IFS(Table1[[#This Row],[Performance Score]]&gt;=90,"Excellent",Table1[[#This Row],[Performance Score]]&gt;=75,"Good",Table1[[#This Row],[Performance Score]]&gt;=60,"Average",Table1[[#This Row],[Performance Score]]&lt;=60,"Need Improvement")</f>
        <v>Average</v>
      </c>
      <c r="AE3006" t="str">
        <f>IF(AND(Table1[[#This Row],[Attendance %]]&gt;=80,(Table1[[#This Row],[Performance Score]]&gt;=80)),"Eligible","Not Eligible")</f>
        <v>Not Eligible</v>
      </c>
      <c r="AF3006" t="str">
        <f>IF(Table1[[#This Row],[Performance Score]]&gt;=80,"High Performer","Low Performer")</f>
        <v>Low Performer</v>
      </c>
      <c r="AG3006" t="str" cm="1">
        <f t="array" aca="1" ref="AG3006" ca="1">_xlfn.IFS(Table1[[#This Row],[Experience]]&lt;=3,"Junior",Table1[[#This Row],[Experience]]&lt;=7,"Mid Level",Table1[[#This Row],[Experience]]&gt;=7,"Senior")</f>
        <v>Junior</v>
      </c>
      <c r="AH3006" t="str">
        <f>IF(Table1[[#This Row],[Attendance %]]&gt;75,"OK","Below 75")</f>
        <v>OK</v>
      </c>
      <c r="AI3006" t="b">
        <f>ISBLANK(Table1[[#This Row],[Employee ID]])</f>
        <v>0</v>
      </c>
      <c r="AJ3006" t="b">
        <f>ISNUMBER(Table1[[#This Row],[Total Salary  ]])</f>
        <v>1</v>
      </c>
      <c r="AK3006" t="str">
        <f>IFERROR(_xlfn.XLOOKUP(Table1[[#This Row],[Manager ID]],MANAGERS!A:A,MANAGERS!B:B),"Not Found")</f>
        <v>Manager_5</v>
      </c>
    </row>
    <row r="3007" spans="1:37" x14ac:dyDescent="0.2">
      <c r="A3007" t="s">
        <v>1252</v>
      </c>
      <c r="B3007" t="s">
        <v>69</v>
      </c>
      <c r="C3007" t="s">
        <v>15</v>
      </c>
      <c r="D3007" t="s">
        <v>46</v>
      </c>
      <c r="E3007" t="s">
        <v>65</v>
      </c>
      <c r="F3007" s="1">
        <v>44524</v>
      </c>
      <c r="G3007" s="1">
        <v>34175</v>
      </c>
      <c r="H3007">
        <v>56804</v>
      </c>
      <c r="I3007">
        <v>24016</v>
      </c>
      <c r="J3007">
        <v>92</v>
      </c>
      <c r="K3007">
        <v>63</v>
      </c>
      <c r="L3007" t="s">
        <v>37</v>
      </c>
      <c r="M3007">
        <v>120</v>
      </c>
      <c r="N3007">
        <f>Table1[[#This Row],[Basic Salary]]+Table1[[#This Row],[Bonus]]</f>
        <v>80820</v>
      </c>
      <c r="O3007" s="2">
        <f>Table1[[#This Row],[Bonus]]/Table1[[#This Row],[Basic Salary]]</f>
        <v>0.42278712766706572</v>
      </c>
      <c r="P3007">
        <f ca="1">DATEDIF(Table1[[#This Row],[Date of Birth]],TODAY(),"Y")</f>
        <v>33</v>
      </c>
      <c r="Q3007">
        <f ca="1">DATEDIF(Table1[[#This Row],[Joining Date]],TODAY(),"Y")</f>
        <v>4</v>
      </c>
      <c r="R3007" t="str">
        <f ca="1">IF(YEAR(Table1[[#This Row],[Joining Date]])=YEAR(TODAY()),"Yes","No")</f>
        <v>No</v>
      </c>
      <c r="S3007" t="str">
        <f ca="1">IF(Table1[[#This Row],[Experience]]&gt;5,"Yes","No")</f>
        <v>No</v>
      </c>
      <c r="T3007" t="str">
        <f>TEXT(Table1[[#This Row],[Joining Date]],"mmmm")</f>
        <v>November</v>
      </c>
      <c r="U3007" t="str">
        <f>TEXT(Table1[[#This Row],[Joining Date]],"yyyy")</f>
        <v>2021</v>
      </c>
      <c r="V3007" s="5">
        <f ca="1">TODAY()-Table1[[#This Row],[Joining Date]]</f>
        <v>1715</v>
      </c>
      <c r="W3007" t="str">
        <f>LEFT(Table1[[#This Row],[Employee Name]],FIND(" ",Table1[[#This Row],[Employee Name]])-1)</f>
        <v>Neha</v>
      </c>
      <c r="X3007" t="str">
        <f>RIGHT(Table1[[#This Row],[Employee Name]],LEN(Table1[[#This Row],[Employee Name]])-FIND(" ",Table1[[#This Row],[Employee Name]]))</f>
        <v>Kulkarni</v>
      </c>
      <c r="Y3007" t="str">
        <f>Table1[[#This Row],[Department]]&amp;"-"&amp;Table1[[#This Row],[Employee ID]]</f>
        <v>Support-E01196</v>
      </c>
      <c r="Z3007" t="str">
        <f>LEFT(Table1[[#This Row],[Department]],3)</f>
        <v>Sup</v>
      </c>
      <c r="AA3007" t="str">
        <f>_xlfn.XLOOKUP(Table1[[#This Row],[Manager ID]],MANAGERS!A:A,MANAGERS!B:B)</f>
        <v>Manager_20</v>
      </c>
      <c r="AB3007" t="str" cm="1">
        <f t="array" ref="AB3007">_xlfn.XLOOKUP(Table1[[#This Row],[Manager ID]],Table2[[#All],[Manager ID]],Table2[[#All],[Department Head]])</f>
        <v>Operations</v>
      </c>
      <c r="AC3007" s="2">
        <f>_xlfn.XLOOKUP(Table1[[#This Row],[City]],L:L,O:O)</f>
        <v>0.24036902712549932</v>
      </c>
      <c r="AD3007" t="str" cm="1">
        <f t="array" ref="AD3007">_xlfn.IFS(Table1[[#This Row],[Performance Score]]&gt;=90,"Excellent",Table1[[#This Row],[Performance Score]]&gt;=75,"Good",Table1[[#This Row],[Performance Score]]&gt;=60,"Average",Table1[[#This Row],[Performance Score]]&lt;=60,"Need Improvement")</f>
        <v>Average</v>
      </c>
      <c r="AE3007" t="str">
        <f>IF(AND(Table1[[#This Row],[Attendance %]]&gt;=80,(Table1[[#This Row],[Performance Score]]&gt;=80)),"Eligible","Not Eligible")</f>
        <v>Not Eligible</v>
      </c>
      <c r="AF3007" t="str">
        <f>IF(Table1[[#This Row],[Performance Score]]&gt;=80,"High Performer","Low Performer")</f>
        <v>Low Performer</v>
      </c>
      <c r="AG3007" t="str" cm="1">
        <f t="array" aca="1" ref="AG3007" ca="1">_xlfn.IFS(Table1[[#This Row],[Experience]]&lt;=3,"Junior",Table1[[#This Row],[Experience]]&lt;=7,"Mid Level",Table1[[#This Row],[Experience]]&gt;=7,"Senior")</f>
        <v>Mid Level</v>
      </c>
      <c r="AH3007" t="str">
        <f>IF(Table1[[#This Row],[Attendance %]]&gt;75,"OK","Below 75")</f>
        <v>OK</v>
      </c>
      <c r="AI3007" t="b">
        <f>ISBLANK(Table1[[#This Row],[Employee ID]])</f>
        <v>0</v>
      </c>
      <c r="AJ3007" t="b">
        <f>ISNUMBER(Table1[[#This Row],[Total Salary  ]])</f>
        <v>1</v>
      </c>
      <c r="AK3007" t="str">
        <f>IFERROR(_xlfn.XLOOKUP(Table1[[#This Row],[Manager ID]],MANAGERS!A:A,MANAGERS!B:B),"Not Found")</f>
        <v>Manager_20</v>
      </c>
    </row>
    <row r="3008" spans="1:37" x14ac:dyDescent="0.2">
      <c r="A3008" t="s">
        <v>4326</v>
      </c>
      <c r="B3008" t="s">
        <v>14</v>
      </c>
      <c r="C3008" t="s">
        <v>21</v>
      </c>
      <c r="D3008" t="s">
        <v>46</v>
      </c>
      <c r="E3008" t="s">
        <v>51</v>
      </c>
      <c r="F3008" s="1">
        <v>45104</v>
      </c>
      <c r="G3008" s="1">
        <v>32305</v>
      </c>
      <c r="H3008">
        <v>75282</v>
      </c>
      <c r="I3008">
        <v>5500</v>
      </c>
      <c r="J3008">
        <v>67</v>
      </c>
      <c r="K3008">
        <v>77</v>
      </c>
      <c r="L3008" t="s">
        <v>34</v>
      </c>
      <c r="M3008">
        <v>110</v>
      </c>
      <c r="N3008">
        <f>Table1[[#This Row],[Basic Salary]]+Table1[[#This Row],[Bonus]]</f>
        <v>80782</v>
      </c>
      <c r="O3008" s="2">
        <f>Table1[[#This Row],[Bonus]]/Table1[[#This Row],[Basic Salary]]</f>
        <v>7.3058632873728116E-2</v>
      </c>
      <c r="P3008">
        <f ca="1">DATEDIF(Table1[[#This Row],[Date of Birth]],TODAY(),"Y")</f>
        <v>38</v>
      </c>
      <c r="Q3008">
        <f ca="1">DATEDIF(Table1[[#This Row],[Joining Date]],TODAY(),"Y")</f>
        <v>3</v>
      </c>
      <c r="R3008" t="str">
        <f ca="1">IF(YEAR(Table1[[#This Row],[Joining Date]])=YEAR(TODAY()),"Yes","No")</f>
        <v>No</v>
      </c>
      <c r="S3008" t="str">
        <f ca="1">IF(Table1[[#This Row],[Experience]]&gt;5,"Yes","No")</f>
        <v>No</v>
      </c>
      <c r="T3008" t="str">
        <f>TEXT(Table1[[#This Row],[Joining Date]],"mmmm")</f>
        <v>June</v>
      </c>
      <c r="U3008" t="str">
        <f>TEXT(Table1[[#This Row],[Joining Date]],"yyyy")</f>
        <v>2023</v>
      </c>
      <c r="V3008" s="5">
        <f ca="1">TODAY()-Table1[[#This Row],[Joining Date]]</f>
        <v>1135</v>
      </c>
      <c r="W3008" t="str">
        <f>LEFT(Table1[[#This Row],[Employee Name]],FIND(" ",Table1[[#This Row],[Employee Name]])-1)</f>
        <v>Nisha</v>
      </c>
      <c r="X3008" t="str">
        <f>RIGHT(Table1[[#This Row],[Employee Name]],LEN(Table1[[#This Row],[Employee Name]])-FIND(" ",Table1[[#This Row],[Employee Name]]))</f>
        <v>Kapoor</v>
      </c>
      <c r="Y3008" t="str">
        <f>Table1[[#This Row],[Department]]&amp;"-"&amp;Table1[[#This Row],[Employee ID]]</f>
        <v>Support-E04270</v>
      </c>
      <c r="Z3008" t="str">
        <f>LEFT(Table1[[#This Row],[Department]],3)</f>
        <v>Sup</v>
      </c>
      <c r="AA3008" t="str">
        <f>_xlfn.XLOOKUP(Table1[[#This Row],[Manager ID]],MANAGERS!A:A,MANAGERS!B:B)</f>
        <v>Manager_10</v>
      </c>
      <c r="AB3008" t="str" cm="1">
        <f t="array" ref="AB3008">_xlfn.XLOOKUP(Table1[[#This Row],[Manager ID]],Table2[[#All],[Manager ID]],Table2[[#All],[Department Head]])</f>
        <v>HR</v>
      </c>
      <c r="AC3008" s="2">
        <f>_xlfn.XLOOKUP(Table1[[#This Row],[City]],L:L,O:O)</f>
        <v>0.24030340748661314</v>
      </c>
      <c r="AD3008" t="str" cm="1">
        <f t="array" ref="AD3008">_xlfn.IFS(Table1[[#This Row],[Performance Score]]&gt;=90,"Excellent",Table1[[#This Row],[Performance Score]]&gt;=75,"Good",Table1[[#This Row],[Performance Score]]&gt;=60,"Average",Table1[[#This Row],[Performance Score]]&lt;=60,"Need Improvement")</f>
        <v>Good</v>
      </c>
      <c r="AE3008" t="str">
        <f>IF(AND(Table1[[#This Row],[Attendance %]]&gt;=80,(Table1[[#This Row],[Performance Score]]&gt;=80)),"Eligible","Not Eligible")</f>
        <v>Not Eligible</v>
      </c>
      <c r="AF3008" t="str">
        <f>IF(Table1[[#This Row],[Performance Score]]&gt;=80,"High Performer","Low Performer")</f>
        <v>Low Performer</v>
      </c>
      <c r="AG3008" t="str" cm="1">
        <f t="array" aca="1" ref="AG3008" ca="1">_xlfn.IFS(Table1[[#This Row],[Experience]]&lt;=3,"Junior",Table1[[#This Row],[Experience]]&lt;=7,"Mid Level",Table1[[#This Row],[Experience]]&gt;=7,"Senior")</f>
        <v>Junior</v>
      </c>
      <c r="AH3008" t="str">
        <f>IF(Table1[[#This Row],[Attendance %]]&gt;75,"OK","Below 75")</f>
        <v>Below 75</v>
      </c>
      <c r="AI3008" t="b">
        <f>ISBLANK(Table1[[#This Row],[Employee ID]])</f>
        <v>0</v>
      </c>
      <c r="AJ3008" t="b">
        <f>ISNUMBER(Table1[[#This Row],[Total Salary  ]])</f>
        <v>1</v>
      </c>
      <c r="AK3008" t="str">
        <f>IFERROR(_xlfn.XLOOKUP(Table1[[#This Row],[Manager ID]],MANAGERS!A:A,MANAGERS!B:B),"Not Found")</f>
        <v>Manager_10</v>
      </c>
    </row>
    <row r="3009" spans="1:37" x14ac:dyDescent="0.2">
      <c r="A3009" t="s">
        <v>568</v>
      </c>
      <c r="B3009" t="s">
        <v>95</v>
      </c>
      <c r="C3009" t="s">
        <v>21</v>
      </c>
      <c r="D3009" t="s">
        <v>25</v>
      </c>
      <c r="E3009" t="s">
        <v>51</v>
      </c>
      <c r="F3009" s="1">
        <v>43081</v>
      </c>
      <c r="G3009" s="1">
        <v>33106</v>
      </c>
      <c r="H3009">
        <v>60311</v>
      </c>
      <c r="I3009">
        <v>20445</v>
      </c>
      <c r="J3009">
        <v>99</v>
      </c>
      <c r="K3009">
        <v>61</v>
      </c>
      <c r="L3009" t="s">
        <v>31</v>
      </c>
      <c r="M3009">
        <v>106</v>
      </c>
      <c r="N3009">
        <f>Table1[[#This Row],[Basic Salary]]+Table1[[#This Row],[Bonus]]</f>
        <v>80756</v>
      </c>
      <c r="O3009" s="2">
        <f>Table1[[#This Row],[Bonus]]/Table1[[#This Row],[Basic Salary]]</f>
        <v>0.33899288686972529</v>
      </c>
      <c r="P3009">
        <f ca="1">DATEDIF(Table1[[#This Row],[Date of Birth]],TODAY(),"Y")</f>
        <v>35</v>
      </c>
      <c r="Q3009">
        <f ca="1">DATEDIF(Table1[[#This Row],[Joining Date]],TODAY(),"Y")</f>
        <v>8</v>
      </c>
      <c r="R3009" t="str">
        <f ca="1">IF(YEAR(Table1[[#This Row],[Joining Date]])=YEAR(TODAY()),"Yes","No")</f>
        <v>No</v>
      </c>
      <c r="S3009" t="str">
        <f ca="1">IF(Table1[[#This Row],[Experience]]&gt;5,"Yes","No")</f>
        <v>Yes</v>
      </c>
      <c r="T3009" t="str">
        <f>TEXT(Table1[[#This Row],[Joining Date]],"mmmm")</f>
        <v>December</v>
      </c>
      <c r="U3009" t="str">
        <f>TEXT(Table1[[#This Row],[Joining Date]],"yyyy")</f>
        <v>2017</v>
      </c>
      <c r="V3009" s="5">
        <f ca="1">TODAY()-Table1[[#This Row],[Joining Date]]</f>
        <v>3158</v>
      </c>
      <c r="W3009" t="str">
        <f>LEFT(Table1[[#This Row],[Employee Name]],FIND(" ",Table1[[#This Row],[Employee Name]])-1)</f>
        <v>Ajay</v>
      </c>
      <c r="X3009" t="str">
        <f>RIGHT(Table1[[#This Row],[Employee Name]],LEN(Table1[[#This Row],[Employee Name]])-FIND(" ",Table1[[#This Row],[Employee Name]]))</f>
        <v>Singh</v>
      </c>
      <c r="Y3009" t="str">
        <f>Table1[[#This Row],[Department]]&amp;"-"&amp;Table1[[#This Row],[Employee ID]]</f>
        <v>Finance-E00512</v>
      </c>
      <c r="Z3009" t="str">
        <f>LEFT(Table1[[#This Row],[Department]],3)</f>
        <v>Fin</v>
      </c>
      <c r="AA3009" t="str">
        <f>_xlfn.XLOOKUP(Table1[[#This Row],[Manager ID]],MANAGERS!A:A,MANAGERS!B:B)</f>
        <v>Manager_6</v>
      </c>
      <c r="AB3009" t="str" cm="1">
        <f t="array" ref="AB3009">_xlfn.XLOOKUP(Table1[[#This Row],[Manager ID]],Table2[[#All],[Manager ID]],Table2[[#All],[Department Head]])</f>
        <v>HR</v>
      </c>
      <c r="AC3009" s="2">
        <f>_xlfn.XLOOKUP(Table1[[#This Row],[City]],L:L,O:O)</f>
        <v>0.241864189087755</v>
      </c>
      <c r="AD3009" t="str" cm="1">
        <f t="array" ref="AD3009">_xlfn.IFS(Table1[[#This Row],[Performance Score]]&gt;=90,"Excellent",Table1[[#This Row],[Performance Score]]&gt;=75,"Good",Table1[[#This Row],[Performance Score]]&gt;=60,"Average",Table1[[#This Row],[Performance Score]]&lt;=60,"Need Improvement")</f>
        <v>Average</v>
      </c>
      <c r="AE3009" t="str">
        <f>IF(AND(Table1[[#This Row],[Attendance %]]&gt;=80,(Table1[[#This Row],[Performance Score]]&gt;=80)),"Eligible","Not Eligible")</f>
        <v>Not Eligible</v>
      </c>
      <c r="AF3009" t="str">
        <f>IF(Table1[[#This Row],[Performance Score]]&gt;=80,"High Performer","Low Performer")</f>
        <v>Low Performer</v>
      </c>
      <c r="AG3009" t="str" cm="1">
        <f t="array" aca="1" ref="AG3009" ca="1">_xlfn.IFS(Table1[[#This Row],[Experience]]&lt;=3,"Junior",Table1[[#This Row],[Experience]]&lt;=7,"Mid Level",Table1[[#This Row],[Experience]]&gt;=7,"Senior")</f>
        <v>Senior</v>
      </c>
      <c r="AH3009" t="str">
        <f>IF(Table1[[#This Row],[Attendance %]]&gt;75,"OK","Below 75")</f>
        <v>OK</v>
      </c>
      <c r="AI3009" t="b">
        <f>ISBLANK(Table1[[#This Row],[Employee ID]])</f>
        <v>0</v>
      </c>
      <c r="AJ3009" t="b">
        <f>ISNUMBER(Table1[[#This Row],[Total Salary  ]])</f>
        <v>1</v>
      </c>
      <c r="AK3009" t="str">
        <f>IFERROR(_xlfn.XLOOKUP(Table1[[#This Row],[Manager ID]],MANAGERS!A:A,MANAGERS!B:B),"Not Found")</f>
        <v>Manager_6</v>
      </c>
    </row>
    <row r="3010" spans="1:37" x14ac:dyDescent="0.2">
      <c r="A3010" t="s">
        <v>1339</v>
      </c>
      <c r="B3010" t="s">
        <v>71</v>
      </c>
      <c r="C3010" t="s">
        <v>15</v>
      </c>
      <c r="D3010" t="s">
        <v>16</v>
      </c>
      <c r="E3010" t="s">
        <v>30</v>
      </c>
      <c r="F3010" s="1">
        <v>43723</v>
      </c>
      <c r="G3010" s="1">
        <v>36547</v>
      </c>
      <c r="H3010">
        <v>67650</v>
      </c>
      <c r="I3010">
        <v>13106</v>
      </c>
      <c r="J3010">
        <v>87</v>
      </c>
      <c r="K3010">
        <v>47</v>
      </c>
      <c r="L3010" t="s">
        <v>37</v>
      </c>
      <c r="M3010">
        <v>115</v>
      </c>
      <c r="N3010">
        <f>Table1[[#This Row],[Basic Salary]]+Table1[[#This Row],[Bonus]]</f>
        <v>80756</v>
      </c>
      <c r="O3010" s="2">
        <f>Table1[[#This Row],[Bonus]]/Table1[[#This Row],[Basic Salary]]</f>
        <v>0.19373244641537324</v>
      </c>
      <c r="P3010">
        <f ca="1">DATEDIF(Table1[[#This Row],[Date of Birth]],TODAY(),"Y")</f>
        <v>26</v>
      </c>
      <c r="Q3010">
        <f ca="1">DATEDIF(Table1[[#This Row],[Joining Date]],TODAY(),"Y")</f>
        <v>6</v>
      </c>
      <c r="R3010" t="str">
        <f ca="1">IF(YEAR(Table1[[#This Row],[Joining Date]])=YEAR(TODAY()),"Yes","No")</f>
        <v>No</v>
      </c>
      <c r="S3010" t="str">
        <f ca="1">IF(Table1[[#This Row],[Experience]]&gt;5,"Yes","No")</f>
        <v>Yes</v>
      </c>
      <c r="T3010" t="str">
        <f>TEXT(Table1[[#This Row],[Joining Date]],"mmmm")</f>
        <v>September</v>
      </c>
      <c r="U3010" t="str">
        <f>TEXT(Table1[[#This Row],[Joining Date]],"yyyy")</f>
        <v>2019</v>
      </c>
      <c r="V3010" s="5">
        <f ca="1">TODAY()-Table1[[#This Row],[Joining Date]]</f>
        <v>2516</v>
      </c>
      <c r="W3010" t="str">
        <f>LEFT(Table1[[#This Row],[Employee Name]],FIND(" ",Table1[[#This Row],[Employee Name]])-1)</f>
        <v>Sneha</v>
      </c>
      <c r="X3010" t="str">
        <f>RIGHT(Table1[[#This Row],[Employee Name]],LEN(Table1[[#This Row],[Employee Name]])-FIND(" ",Table1[[#This Row],[Employee Name]]))</f>
        <v>Iyer</v>
      </c>
      <c r="Y3010" t="str">
        <f>Table1[[#This Row],[Department]]&amp;"-"&amp;Table1[[#This Row],[Employee ID]]</f>
        <v>HR-E01283</v>
      </c>
      <c r="Z3010" t="str">
        <f>LEFT(Table1[[#This Row],[Department]],3)</f>
        <v>HR</v>
      </c>
      <c r="AA3010" t="str">
        <f>_xlfn.XLOOKUP(Table1[[#This Row],[Manager ID]],MANAGERS!A:A,MANAGERS!B:B)</f>
        <v>Manager_15</v>
      </c>
      <c r="AB3010" t="str" cm="1">
        <f t="array" ref="AB3010">_xlfn.XLOOKUP(Table1[[#This Row],[Manager ID]],Table2[[#All],[Manager ID]],Table2[[#All],[Department Head]])</f>
        <v>Support</v>
      </c>
      <c r="AC3010" s="2">
        <f>_xlfn.XLOOKUP(Table1[[#This Row],[City]],L:L,O:O)</f>
        <v>0.24036902712549932</v>
      </c>
      <c r="AD3010" t="str" cm="1">
        <f t="array" ref="AD3010">_xlfn.IFS(Table1[[#This Row],[Performance Score]]&gt;=90,"Excellent",Table1[[#This Row],[Performance Score]]&gt;=75,"Good",Table1[[#This Row],[Performance Score]]&gt;=60,"Average",Table1[[#This Row],[Performance Score]]&lt;=60,"Need Improvement")</f>
        <v>Need Improvement</v>
      </c>
      <c r="AE3010" t="str">
        <f>IF(AND(Table1[[#This Row],[Attendance %]]&gt;=80,(Table1[[#This Row],[Performance Score]]&gt;=80)),"Eligible","Not Eligible")</f>
        <v>Not Eligible</v>
      </c>
      <c r="AF3010" t="str">
        <f>IF(Table1[[#This Row],[Performance Score]]&gt;=80,"High Performer","Low Performer")</f>
        <v>Low Performer</v>
      </c>
      <c r="AG3010" t="str" cm="1">
        <f t="array" aca="1" ref="AG3010" ca="1">_xlfn.IFS(Table1[[#This Row],[Experience]]&lt;=3,"Junior",Table1[[#This Row],[Experience]]&lt;=7,"Mid Level",Table1[[#This Row],[Experience]]&gt;=7,"Senior")</f>
        <v>Mid Level</v>
      </c>
      <c r="AH3010" t="str">
        <f>IF(Table1[[#This Row],[Attendance %]]&gt;75,"OK","Below 75")</f>
        <v>OK</v>
      </c>
      <c r="AI3010" t="b">
        <f>ISBLANK(Table1[[#This Row],[Employee ID]])</f>
        <v>0</v>
      </c>
      <c r="AJ3010" t="b">
        <f>ISNUMBER(Table1[[#This Row],[Total Salary  ]])</f>
        <v>1</v>
      </c>
      <c r="AK3010" t="str">
        <f>IFERROR(_xlfn.XLOOKUP(Table1[[#This Row],[Manager ID]],MANAGERS!A:A,MANAGERS!B:B),"Not Found")</f>
        <v>Manager_15</v>
      </c>
    </row>
    <row r="3011" spans="1:37" x14ac:dyDescent="0.2">
      <c r="A3011" t="s">
        <v>634</v>
      </c>
      <c r="B3011" t="s">
        <v>20</v>
      </c>
      <c r="C3011" t="s">
        <v>21</v>
      </c>
      <c r="D3011" t="s">
        <v>33</v>
      </c>
      <c r="E3011" t="s">
        <v>30</v>
      </c>
      <c r="F3011" s="1">
        <v>44720</v>
      </c>
      <c r="G3011" s="1">
        <v>40036</v>
      </c>
      <c r="H3011">
        <v>72214</v>
      </c>
      <c r="I3011">
        <v>8535</v>
      </c>
      <c r="J3011">
        <v>61</v>
      </c>
      <c r="K3011">
        <v>58</v>
      </c>
      <c r="L3011" t="s">
        <v>34</v>
      </c>
      <c r="M3011">
        <v>113</v>
      </c>
      <c r="N3011">
        <f>Table1[[#This Row],[Basic Salary]]+Table1[[#This Row],[Bonus]]</f>
        <v>80749</v>
      </c>
      <c r="O3011" s="2">
        <f>Table1[[#This Row],[Bonus]]/Table1[[#This Row],[Basic Salary]]</f>
        <v>0.11819037859694796</v>
      </c>
      <c r="P3011">
        <f ca="1">DATEDIF(Table1[[#This Row],[Date of Birth]],TODAY(),"Y")</f>
        <v>16</v>
      </c>
      <c r="Q3011">
        <f ca="1">DATEDIF(Table1[[#This Row],[Joining Date]],TODAY(),"Y")</f>
        <v>4</v>
      </c>
      <c r="R3011" t="str">
        <f ca="1">IF(YEAR(Table1[[#This Row],[Joining Date]])=YEAR(TODAY()),"Yes","No")</f>
        <v>No</v>
      </c>
      <c r="S3011" t="str">
        <f ca="1">IF(Table1[[#This Row],[Experience]]&gt;5,"Yes","No")</f>
        <v>No</v>
      </c>
      <c r="T3011" t="str">
        <f>TEXT(Table1[[#This Row],[Joining Date]],"mmmm")</f>
        <v>June</v>
      </c>
      <c r="U3011" t="str">
        <f>TEXT(Table1[[#This Row],[Joining Date]],"yyyy")</f>
        <v>2022</v>
      </c>
      <c r="V3011" s="5">
        <f ca="1">TODAY()-Table1[[#This Row],[Joining Date]]</f>
        <v>1519</v>
      </c>
      <c r="W3011" t="str">
        <f>LEFT(Table1[[#This Row],[Employee Name]],FIND(" ",Table1[[#This Row],[Employee Name]])-1)</f>
        <v>Rahul</v>
      </c>
      <c r="X3011" t="str">
        <f>RIGHT(Table1[[#This Row],[Employee Name]],LEN(Table1[[#This Row],[Employee Name]])-FIND(" ",Table1[[#This Row],[Employee Name]]))</f>
        <v>Verma</v>
      </c>
      <c r="Y3011" t="str">
        <f>Table1[[#This Row],[Department]]&amp;"-"&amp;Table1[[#This Row],[Employee ID]]</f>
        <v>Marketing-E00578</v>
      </c>
      <c r="Z3011" t="str">
        <f>LEFT(Table1[[#This Row],[Department]],3)</f>
        <v>Mar</v>
      </c>
      <c r="AA3011" t="str">
        <f>_xlfn.XLOOKUP(Table1[[#This Row],[Manager ID]],MANAGERS!A:A,MANAGERS!B:B)</f>
        <v>Manager_13</v>
      </c>
      <c r="AB3011" t="str" cm="1">
        <f t="array" ref="AB3011">_xlfn.XLOOKUP(Table1[[#This Row],[Manager ID]],Table2[[#All],[Manager ID]],Table2[[#All],[Department Head]])</f>
        <v>HR</v>
      </c>
      <c r="AC3011" s="2">
        <f>_xlfn.XLOOKUP(Table1[[#This Row],[City]],L:L,O:O)</f>
        <v>0.24030340748661314</v>
      </c>
      <c r="AD3011" t="str" cm="1">
        <f t="array" ref="AD3011">_xlfn.IFS(Table1[[#This Row],[Performance Score]]&gt;=90,"Excellent",Table1[[#This Row],[Performance Score]]&gt;=75,"Good",Table1[[#This Row],[Performance Score]]&gt;=60,"Average",Table1[[#This Row],[Performance Score]]&lt;=60,"Need Improvement")</f>
        <v>Need Improvement</v>
      </c>
      <c r="AE3011" t="str">
        <f>IF(AND(Table1[[#This Row],[Attendance %]]&gt;=80,(Table1[[#This Row],[Performance Score]]&gt;=80)),"Eligible","Not Eligible")</f>
        <v>Not Eligible</v>
      </c>
      <c r="AF3011" t="str">
        <f>IF(Table1[[#This Row],[Performance Score]]&gt;=80,"High Performer","Low Performer")</f>
        <v>Low Performer</v>
      </c>
      <c r="AG3011" t="str" cm="1">
        <f t="array" aca="1" ref="AG3011" ca="1">_xlfn.IFS(Table1[[#This Row],[Experience]]&lt;=3,"Junior",Table1[[#This Row],[Experience]]&lt;=7,"Mid Level",Table1[[#This Row],[Experience]]&gt;=7,"Senior")</f>
        <v>Mid Level</v>
      </c>
      <c r="AH3011" t="str">
        <f>IF(Table1[[#This Row],[Attendance %]]&gt;75,"OK","Below 75")</f>
        <v>Below 75</v>
      </c>
      <c r="AI3011" t="b">
        <f>ISBLANK(Table1[[#This Row],[Employee ID]])</f>
        <v>0</v>
      </c>
      <c r="AJ3011" t="b">
        <f>ISNUMBER(Table1[[#This Row],[Total Salary  ]])</f>
        <v>1</v>
      </c>
      <c r="AK3011" t="str">
        <f>IFERROR(_xlfn.XLOOKUP(Table1[[#This Row],[Manager ID]],MANAGERS!A:A,MANAGERS!B:B),"Not Found")</f>
        <v>Manager_13</v>
      </c>
    </row>
    <row r="3012" spans="1:37" x14ac:dyDescent="0.2">
      <c r="A3012" t="s">
        <v>1275</v>
      </c>
      <c r="B3012" t="s">
        <v>36</v>
      </c>
      <c r="C3012" t="s">
        <v>21</v>
      </c>
      <c r="D3012" t="s">
        <v>43</v>
      </c>
      <c r="E3012" t="s">
        <v>51</v>
      </c>
      <c r="F3012" s="1">
        <v>45545</v>
      </c>
      <c r="G3012" s="1">
        <v>30400</v>
      </c>
      <c r="H3012">
        <v>69657</v>
      </c>
      <c r="I3012">
        <v>11072</v>
      </c>
      <c r="J3012">
        <v>93</v>
      </c>
      <c r="K3012">
        <v>71</v>
      </c>
      <c r="L3012" t="s">
        <v>37</v>
      </c>
      <c r="M3012">
        <v>107</v>
      </c>
      <c r="N3012">
        <f>Table1[[#This Row],[Basic Salary]]+Table1[[#This Row],[Bonus]]</f>
        <v>80729</v>
      </c>
      <c r="O3012" s="2">
        <f>Table1[[#This Row],[Bonus]]/Table1[[#This Row],[Basic Salary]]</f>
        <v>0.15895028496777064</v>
      </c>
      <c r="P3012">
        <f ca="1">DATEDIF(Table1[[#This Row],[Date of Birth]],TODAY(),"Y")</f>
        <v>43</v>
      </c>
      <c r="Q3012">
        <f ca="1">DATEDIF(Table1[[#This Row],[Joining Date]],TODAY(),"Y")</f>
        <v>1</v>
      </c>
      <c r="R3012" t="str">
        <f ca="1">IF(YEAR(Table1[[#This Row],[Joining Date]])=YEAR(TODAY()),"Yes","No")</f>
        <v>No</v>
      </c>
      <c r="S3012" t="str">
        <f ca="1">IF(Table1[[#This Row],[Experience]]&gt;5,"Yes","No")</f>
        <v>No</v>
      </c>
      <c r="T3012" t="str">
        <f>TEXT(Table1[[#This Row],[Joining Date]],"mmmm")</f>
        <v>September</v>
      </c>
      <c r="U3012" t="str">
        <f>TEXT(Table1[[#This Row],[Joining Date]],"yyyy")</f>
        <v>2024</v>
      </c>
      <c r="V3012" s="5">
        <f ca="1">TODAY()-Table1[[#This Row],[Joining Date]]</f>
        <v>694</v>
      </c>
      <c r="W3012" t="str">
        <f>LEFT(Table1[[#This Row],[Employee Name]],FIND(" ",Table1[[#This Row],[Employee Name]])-1)</f>
        <v>Meera</v>
      </c>
      <c r="X3012" t="str">
        <f>RIGHT(Table1[[#This Row],[Employee Name]],LEN(Table1[[#This Row],[Employee Name]])-FIND(" ",Table1[[#This Row],[Employee Name]]))</f>
        <v>Joshi</v>
      </c>
      <c r="Y3012" t="str">
        <f>Table1[[#This Row],[Department]]&amp;"-"&amp;Table1[[#This Row],[Employee ID]]</f>
        <v>Operations-E01219</v>
      </c>
      <c r="Z3012" t="str">
        <f>LEFT(Table1[[#This Row],[Department]],3)</f>
        <v>Ope</v>
      </c>
      <c r="AA3012" t="str">
        <f>_xlfn.XLOOKUP(Table1[[#This Row],[Manager ID]],MANAGERS!A:A,MANAGERS!B:B)</f>
        <v>Manager_7</v>
      </c>
      <c r="AB3012" t="str" cm="1">
        <f t="array" ref="AB3012">_xlfn.XLOOKUP(Table1[[#This Row],[Manager ID]],Table2[[#All],[Manager ID]],Table2[[#All],[Department Head]])</f>
        <v>Operations</v>
      </c>
      <c r="AC3012" s="2">
        <f>_xlfn.XLOOKUP(Table1[[#This Row],[City]],L:L,O:O)</f>
        <v>0.24036902712549932</v>
      </c>
      <c r="AD3012" t="str" cm="1">
        <f t="array" ref="AD3012">_xlfn.IFS(Table1[[#This Row],[Performance Score]]&gt;=90,"Excellent",Table1[[#This Row],[Performance Score]]&gt;=75,"Good",Table1[[#This Row],[Performance Score]]&gt;=60,"Average",Table1[[#This Row],[Performance Score]]&lt;=60,"Need Improvement")</f>
        <v>Average</v>
      </c>
      <c r="AE3012" t="str">
        <f>IF(AND(Table1[[#This Row],[Attendance %]]&gt;=80,(Table1[[#This Row],[Performance Score]]&gt;=80)),"Eligible","Not Eligible")</f>
        <v>Not Eligible</v>
      </c>
      <c r="AF3012" t="str">
        <f>IF(Table1[[#This Row],[Performance Score]]&gt;=80,"High Performer","Low Performer")</f>
        <v>Low Performer</v>
      </c>
      <c r="AG3012" t="str" cm="1">
        <f t="array" aca="1" ref="AG3012" ca="1">_xlfn.IFS(Table1[[#This Row],[Experience]]&lt;=3,"Junior",Table1[[#This Row],[Experience]]&lt;=7,"Mid Level",Table1[[#This Row],[Experience]]&gt;=7,"Senior")</f>
        <v>Junior</v>
      </c>
      <c r="AH3012" t="str">
        <f>IF(Table1[[#This Row],[Attendance %]]&gt;75,"OK","Below 75")</f>
        <v>OK</v>
      </c>
      <c r="AI3012" t="b">
        <f>ISBLANK(Table1[[#This Row],[Employee ID]])</f>
        <v>0</v>
      </c>
      <c r="AJ3012" t="b">
        <f>ISNUMBER(Table1[[#This Row],[Total Salary  ]])</f>
        <v>1</v>
      </c>
      <c r="AK3012" t="str">
        <f>IFERROR(_xlfn.XLOOKUP(Table1[[#This Row],[Manager ID]],MANAGERS!A:A,MANAGERS!B:B),"Not Found")</f>
        <v>Manager_7</v>
      </c>
    </row>
    <row r="3013" spans="1:37" x14ac:dyDescent="0.2">
      <c r="A3013" t="s">
        <v>2107</v>
      </c>
      <c r="B3013" t="s">
        <v>29</v>
      </c>
      <c r="C3013" t="s">
        <v>15</v>
      </c>
      <c r="D3013" t="s">
        <v>16</v>
      </c>
      <c r="E3013" t="s">
        <v>51</v>
      </c>
      <c r="F3013" s="1">
        <v>43424</v>
      </c>
      <c r="G3013" s="1">
        <v>40378</v>
      </c>
      <c r="H3013">
        <v>63489</v>
      </c>
      <c r="I3013">
        <v>17217</v>
      </c>
      <c r="J3013">
        <v>91</v>
      </c>
      <c r="K3013">
        <v>93</v>
      </c>
      <c r="L3013" t="s">
        <v>34</v>
      </c>
      <c r="M3013">
        <v>102</v>
      </c>
      <c r="N3013">
        <f>Table1[[#This Row],[Basic Salary]]+Table1[[#This Row],[Bonus]]</f>
        <v>80706</v>
      </c>
      <c r="O3013" s="2">
        <f>Table1[[#This Row],[Bonus]]/Table1[[#This Row],[Basic Salary]]</f>
        <v>0.27118083447526342</v>
      </c>
      <c r="P3013">
        <f ca="1">DATEDIF(Table1[[#This Row],[Date of Birth]],TODAY(),"Y")</f>
        <v>16</v>
      </c>
      <c r="Q3013">
        <f ca="1">DATEDIF(Table1[[#This Row],[Joining Date]],TODAY(),"Y")</f>
        <v>7</v>
      </c>
      <c r="R3013" t="str">
        <f ca="1">IF(YEAR(Table1[[#This Row],[Joining Date]])=YEAR(TODAY()),"Yes","No")</f>
        <v>No</v>
      </c>
      <c r="S3013" t="str">
        <f ca="1">IF(Table1[[#This Row],[Experience]]&gt;5,"Yes","No")</f>
        <v>Yes</v>
      </c>
      <c r="T3013" t="str">
        <f>TEXT(Table1[[#This Row],[Joining Date]],"mmmm")</f>
        <v>November</v>
      </c>
      <c r="U3013" t="str">
        <f>TEXT(Table1[[#This Row],[Joining Date]],"yyyy")</f>
        <v>2018</v>
      </c>
      <c r="V3013" s="5">
        <f ca="1">TODAY()-Table1[[#This Row],[Joining Date]]</f>
        <v>2815</v>
      </c>
      <c r="W3013" t="str">
        <f>LEFT(Table1[[#This Row],[Employee Name]],FIND(" ",Table1[[#This Row],[Employee Name]])-1)</f>
        <v>Vikram</v>
      </c>
      <c r="X3013" t="str">
        <f>RIGHT(Table1[[#This Row],[Employee Name]],LEN(Table1[[#This Row],[Employee Name]])-FIND(" ",Table1[[#This Row],[Employee Name]]))</f>
        <v>Singh</v>
      </c>
      <c r="Y3013" t="str">
        <f>Table1[[#This Row],[Department]]&amp;"-"&amp;Table1[[#This Row],[Employee ID]]</f>
        <v>HR-E02051</v>
      </c>
      <c r="Z3013" t="str">
        <f>LEFT(Table1[[#This Row],[Department]],3)</f>
        <v>HR</v>
      </c>
      <c r="AA3013" t="str">
        <f>_xlfn.XLOOKUP(Table1[[#This Row],[Manager ID]],MANAGERS!A:A,MANAGERS!B:B)</f>
        <v>Manager_2</v>
      </c>
      <c r="AB3013" t="str" cm="1">
        <f t="array" ref="AB3013">_xlfn.XLOOKUP(Table1[[#This Row],[Manager ID]],Table2[[#All],[Manager ID]],Table2[[#All],[Department Head]])</f>
        <v>Sales</v>
      </c>
      <c r="AC3013" s="2">
        <f>_xlfn.XLOOKUP(Table1[[#This Row],[City]],L:L,O:O)</f>
        <v>0.24030340748661314</v>
      </c>
      <c r="AD3013" t="str" cm="1">
        <f t="array" ref="AD3013">_xlfn.IFS(Table1[[#This Row],[Performance Score]]&gt;=90,"Excellent",Table1[[#This Row],[Performance Score]]&gt;=75,"Good",Table1[[#This Row],[Performance Score]]&gt;=60,"Average",Table1[[#This Row],[Performance Score]]&lt;=60,"Need Improvement")</f>
        <v>Excellent</v>
      </c>
      <c r="AE3013" t="str">
        <f>IF(AND(Table1[[#This Row],[Attendance %]]&gt;=80,(Table1[[#This Row],[Performance Score]]&gt;=80)),"Eligible","Not Eligible")</f>
        <v>Eligible</v>
      </c>
      <c r="AF3013" t="str">
        <f>IF(Table1[[#This Row],[Performance Score]]&gt;=80,"High Performer","Low Performer")</f>
        <v>High Performer</v>
      </c>
      <c r="AG3013" t="str" cm="1">
        <f t="array" aca="1" ref="AG3013" ca="1">_xlfn.IFS(Table1[[#This Row],[Experience]]&lt;=3,"Junior",Table1[[#This Row],[Experience]]&lt;=7,"Mid Level",Table1[[#This Row],[Experience]]&gt;=7,"Senior")</f>
        <v>Mid Level</v>
      </c>
      <c r="AH3013" t="str">
        <f>IF(Table1[[#This Row],[Attendance %]]&gt;75,"OK","Below 75")</f>
        <v>OK</v>
      </c>
      <c r="AI3013" t="b">
        <f>ISBLANK(Table1[[#This Row],[Employee ID]])</f>
        <v>0</v>
      </c>
      <c r="AJ3013" t="b">
        <f>ISNUMBER(Table1[[#This Row],[Total Salary  ]])</f>
        <v>1</v>
      </c>
      <c r="AK3013" t="str">
        <f>IFERROR(_xlfn.XLOOKUP(Table1[[#This Row],[Manager ID]],MANAGERS!A:A,MANAGERS!B:B),"Not Found")</f>
        <v>Manager_2</v>
      </c>
    </row>
    <row r="3014" spans="1:37" x14ac:dyDescent="0.2">
      <c r="A3014" t="s">
        <v>1273</v>
      </c>
      <c r="B3014" t="s">
        <v>29</v>
      </c>
      <c r="C3014" t="s">
        <v>21</v>
      </c>
      <c r="D3014" t="s">
        <v>40</v>
      </c>
      <c r="E3014" t="s">
        <v>17</v>
      </c>
      <c r="F3014" s="1">
        <v>43176</v>
      </c>
      <c r="G3014" s="1">
        <v>32915</v>
      </c>
      <c r="H3014">
        <v>51370</v>
      </c>
      <c r="I3014">
        <v>29318</v>
      </c>
      <c r="J3014">
        <v>70</v>
      </c>
      <c r="K3014">
        <v>67</v>
      </c>
      <c r="L3014" t="s">
        <v>34</v>
      </c>
      <c r="M3014">
        <v>117</v>
      </c>
      <c r="N3014">
        <f>Table1[[#This Row],[Basic Salary]]+Table1[[#This Row],[Bonus]]</f>
        <v>80688</v>
      </c>
      <c r="O3014" s="2">
        <f>Table1[[#This Row],[Bonus]]/Table1[[#This Row],[Basic Salary]]</f>
        <v>0.57072221140743629</v>
      </c>
      <c r="P3014">
        <f ca="1">DATEDIF(Table1[[#This Row],[Date of Birth]],TODAY(),"Y")</f>
        <v>36</v>
      </c>
      <c r="Q3014">
        <f ca="1">DATEDIF(Table1[[#This Row],[Joining Date]],TODAY(),"Y")</f>
        <v>8</v>
      </c>
      <c r="R3014" t="str">
        <f ca="1">IF(YEAR(Table1[[#This Row],[Joining Date]])=YEAR(TODAY()),"Yes","No")</f>
        <v>No</v>
      </c>
      <c r="S3014" t="str">
        <f ca="1">IF(Table1[[#This Row],[Experience]]&gt;5,"Yes","No")</f>
        <v>Yes</v>
      </c>
      <c r="T3014" t="str">
        <f>TEXT(Table1[[#This Row],[Joining Date]],"mmmm")</f>
        <v>March</v>
      </c>
      <c r="U3014" t="str">
        <f>TEXT(Table1[[#This Row],[Joining Date]],"yyyy")</f>
        <v>2018</v>
      </c>
      <c r="V3014" s="5">
        <f ca="1">TODAY()-Table1[[#This Row],[Joining Date]]</f>
        <v>3063</v>
      </c>
      <c r="W3014" t="str">
        <f>LEFT(Table1[[#This Row],[Employee Name]],FIND(" ",Table1[[#This Row],[Employee Name]])-1)</f>
        <v>Vikram</v>
      </c>
      <c r="X3014" t="str">
        <f>RIGHT(Table1[[#This Row],[Employee Name]],LEN(Table1[[#This Row],[Employee Name]])-FIND(" ",Table1[[#This Row],[Employee Name]]))</f>
        <v>Singh</v>
      </c>
      <c r="Y3014" t="str">
        <f>Table1[[#This Row],[Department]]&amp;"-"&amp;Table1[[#This Row],[Employee ID]]</f>
        <v>IT-E01217</v>
      </c>
      <c r="Z3014" t="str">
        <f>LEFT(Table1[[#This Row],[Department]],3)</f>
        <v>IT</v>
      </c>
      <c r="AA3014" t="str">
        <f>_xlfn.XLOOKUP(Table1[[#This Row],[Manager ID]],MANAGERS!A:A,MANAGERS!B:B)</f>
        <v>Manager_17</v>
      </c>
      <c r="AB3014" t="str" cm="1">
        <f t="array" ref="AB3014">_xlfn.XLOOKUP(Table1[[#This Row],[Manager ID]],Table2[[#All],[Manager ID]],Table2[[#All],[Department Head]])</f>
        <v>Finance</v>
      </c>
      <c r="AC3014" s="2">
        <f>_xlfn.XLOOKUP(Table1[[#This Row],[City]],L:L,O:O)</f>
        <v>0.24030340748661314</v>
      </c>
      <c r="AD3014" t="str" cm="1">
        <f t="array" ref="AD3014">_xlfn.IFS(Table1[[#This Row],[Performance Score]]&gt;=90,"Excellent",Table1[[#This Row],[Performance Score]]&gt;=75,"Good",Table1[[#This Row],[Performance Score]]&gt;=60,"Average",Table1[[#This Row],[Performance Score]]&lt;=60,"Need Improvement")</f>
        <v>Average</v>
      </c>
      <c r="AE3014" t="str">
        <f>IF(AND(Table1[[#This Row],[Attendance %]]&gt;=80,(Table1[[#This Row],[Performance Score]]&gt;=80)),"Eligible","Not Eligible")</f>
        <v>Not Eligible</v>
      </c>
      <c r="AF3014" t="str">
        <f>IF(Table1[[#This Row],[Performance Score]]&gt;=80,"High Performer","Low Performer")</f>
        <v>Low Performer</v>
      </c>
      <c r="AG3014" t="str" cm="1">
        <f t="array" aca="1" ref="AG3014" ca="1">_xlfn.IFS(Table1[[#This Row],[Experience]]&lt;=3,"Junior",Table1[[#This Row],[Experience]]&lt;=7,"Mid Level",Table1[[#This Row],[Experience]]&gt;=7,"Senior")</f>
        <v>Senior</v>
      </c>
      <c r="AH3014" t="str">
        <f>IF(Table1[[#This Row],[Attendance %]]&gt;75,"OK","Below 75")</f>
        <v>Below 75</v>
      </c>
      <c r="AI3014" t="b">
        <f>ISBLANK(Table1[[#This Row],[Employee ID]])</f>
        <v>0</v>
      </c>
      <c r="AJ3014" t="b">
        <f>ISNUMBER(Table1[[#This Row],[Total Salary  ]])</f>
        <v>1</v>
      </c>
      <c r="AK3014" t="str">
        <f>IFERROR(_xlfn.XLOOKUP(Table1[[#This Row],[Manager ID]],MANAGERS!A:A,MANAGERS!B:B),"Not Found")</f>
        <v>Manager_17</v>
      </c>
    </row>
    <row r="3015" spans="1:37" x14ac:dyDescent="0.2">
      <c r="A3015" t="s">
        <v>3037</v>
      </c>
      <c r="B3015" t="s">
        <v>42</v>
      </c>
      <c r="C3015" t="s">
        <v>21</v>
      </c>
      <c r="D3015" t="s">
        <v>46</v>
      </c>
      <c r="E3015" t="s">
        <v>65</v>
      </c>
      <c r="F3015" s="1">
        <v>45472</v>
      </c>
      <c r="G3015" s="1">
        <v>36194</v>
      </c>
      <c r="H3015">
        <v>56525</v>
      </c>
      <c r="I3015">
        <v>24157</v>
      </c>
      <c r="J3015">
        <v>82</v>
      </c>
      <c r="K3015">
        <v>65</v>
      </c>
      <c r="L3015" t="s">
        <v>53</v>
      </c>
      <c r="M3015">
        <v>105</v>
      </c>
      <c r="N3015">
        <f>Table1[[#This Row],[Basic Salary]]+Table1[[#This Row],[Bonus]]</f>
        <v>80682</v>
      </c>
      <c r="O3015" s="2">
        <f>Table1[[#This Row],[Bonus]]/Table1[[#This Row],[Basic Salary]]</f>
        <v>0.42736842105263156</v>
      </c>
      <c r="P3015">
        <f ca="1">DATEDIF(Table1[[#This Row],[Date of Birth]],TODAY(),"Y")</f>
        <v>27</v>
      </c>
      <c r="Q3015">
        <f ca="1">DATEDIF(Table1[[#This Row],[Joining Date]],TODAY(),"Y")</f>
        <v>2</v>
      </c>
      <c r="R3015" t="str">
        <f ca="1">IF(YEAR(Table1[[#This Row],[Joining Date]])=YEAR(TODAY()),"Yes","No")</f>
        <v>No</v>
      </c>
      <c r="S3015" t="str">
        <f ca="1">IF(Table1[[#This Row],[Experience]]&gt;5,"Yes","No")</f>
        <v>No</v>
      </c>
      <c r="T3015" t="str">
        <f>TEXT(Table1[[#This Row],[Joining Date]],"mmmm")</f>
        <v>June</v>
      </c>
      <c r="U3015" t="str">
        <f>TEXT(Table1[[#This Row],[Joining Date]],"yyyy")</f>
        <v>2024</v>
      </c>
      <c r="V3015" s="5">
        <f ca="1">TODAY()-Table1[[#This Row],[Joining Date]]</f>
        <v>767</v>
      </c>
      <c r="W3015" t="str">
        <f>LEFT(Table1[[#This Row],[Employee Name]],FIND(" ",Table1[[#This Row],[Employee Name]])-1)</f>
        <v>Krishna</v>
      </c>
      <c r="X3015" t="str">
        <f>RIGHT(Table1[[#This Row],[Employee Name]],LEN(Table1[[#This Row],[Employee Name]])-FIND(" ",Table1[[#This Row],[Employee Name]]))</f>
        <v>Chaitanya</v>
      </c>
      <c r="Y3015" t="str">
        <f>Table1[[#This Row],[Department]]&amp;"-"&amp;Table1[[#This Row],[Employee ID]]</f>
        <v>Support-E02981</v>
      </c>
      <c r="Z3015" t="str">
        <f>LEFT(Table1[[#This Row],[Department]],3)</f>
        <v>Sup</v>
      </c>
      <c r="AA3015" t="str">
        <f>_xlfn.XLOOKUP(Table1[[#This Row],[Manager ID]],MANAGERS!A:A,MANAGERS!B:B)</f>
        <v>Manager_5</v>
      </c>
      <c r="AB3015" t="str" cm="1">
        <f t="array" ref="AB3015">_xlfn.XLOOKUP(Table1[[#This Row],[Manager ID]],Table2[[#All],[Manager ID]],Table2[[#All],[Department Head]])</f>
        <v>Sales</v>
      </c>
      <c r="AC3015" s="2">
        <f>_xlfn.XLOOKUP(Table1[[#This Row],[City]],L:L,O:O)</f>
        <v>0.23685887225230964</v>
      </c>
      <c r="AD3015" t="str" cm="1">
        <f t="array" ref="AD3015">_xlfn.IFS(Table1[[#This Row],[Performance Score]]&gt;=90,"Excellent",Table1[[#This Row],[Performance Score]]&gt;=75,"Good",Table1[[#This Row],[Performance Score]]&gt;=60,"Average",Table1[[#This Row],[Performance Score]]&lt;=60,"Need Improvement")</f>
        <v>Average</v>
      </c>
      <c r="AE3015" t="str">
        <f>IF(AND(Table1[[#This Row],[Attendance %]]&gt;=80,(Table1[[#This Row],[Performance Score]]&gt;=80)),"Eligible","Not Eligible")</f>
        <v>Not Eligible</v>
      </c>
      <c r="AF3015" t="str">
        <f>IF(Table1[[#This Row],[Performance Score]]&gt;=80,"High Performer","Low Performer")</f>
        <v>Low Performer</v>
      </c>
      <c r="AG3015" t="str" cm="1">
        <f t="array" aca="1" ref="AG3015" ca="1">_xlfn.IFS(Table1[[#This Row],[Experience]]&lt;=3,"Junior",Table1[[#This Row],[Experience]]&lt;=7,"Mid Level",Table1[[#This Row],[Experience]]&gt;=7,"Senior")</f>
        <v>Junior</v>
      </c>
      <c r="AH3015" t="str">
        <f>IF(Table1[[#This Row],[Attendance %]]&gt;75,"OK","Below 75")</f>
        <v>OK</v>
      </c>
      <c r="AI3015" t="b">
        <f>ISBLANK(Table1[[#This Row],[Employee ID]])</f>
        <v>0</v>
      </c>
      <c r="AJ3015" t="b">
        <f>ISNUMBER(Table1[[#This Row],[Total Salary  ]])</f>
        <v>1</v>
      </c>
      <c r="AK3015" t="str">
        <f>IFERROR(_xlfn.XLOOKUP(Table1[[#This Row],[Manager ID]],MANAGERS!A:A,MANAGERS!B:B),"Not Found")</f>
        <v>Manager_5</v>
      </c>
    </row>
    <row r="3016" spans="1:37" x14ac:dyDescent="0.2">
      <c r="A3016" t="s">
        <v>3166</v>
      </c>
      <c r="B3016" t="s">
        <v>57</v>
      </c>
      <c r="C3016" t="s">
        <v>15</v>
      </c>
      <c r="D3016" t="s">
        <v>25</v>
      </c>
      <c r="E3016" t="s">
        <v>30</v>
      </c>
      <c r="F3016" s="1">
        <v>42501</v>
      </c>
      <c r="G3016" s="1">
        <v>41034</v>
      </c>
      <c r="H3016">
        <v>58600</v>
      </c>
      <c r="I3016">
        <v>22073</v>
      </c>
      <c r="J3016">
        <v>97</v>
      </c>
      <c r="K3016">
        <v>91</v>
      </c>
      <c r="L3016" t="s">
        <v>34</v>
      </c>
      <c r="M3016">
        <v>111</v>
      </c>
      <c r="N3016">
        <f>Table1[[#This Row],[Basic Salary]]+Table1[[#This Row],[Bonus]]</f>
        <v>80673</v>
      </c>
      <c r="O3016" s="2">
        <f>Table1[[#This Row],[Bonus]]/Table1[[#This Row],[Basic Salary]]</f>
        <v>0.37667235494880547</v>
      </c>
      <c r="P3016">
        <f ca="1">DATEDIF(Table1[[#This Row],[Date of Birth]],TODAY(),"Y")</f>
        <v>14</v>
      </c>
      <c r="Q3016">
        <f ca="1">DATEDIF(Table1[[#This Row],[Joining Date]],TODAY(),"Y")</f>
        <v>10</v>
      </c>
      <c r="R3016" t="str">
        <f ca="1">IF(YEAR(Table1[[#This Row],[Joining Date]])=YEAR(TODAY()),"Yes","No")</f>
        <v>No</v>
      </c>
      <c r="S3016" t="str">
        <f ca="1">IF(Table1[[#This Row],[Experience]]&gt;5,"Yes","No")</f>
        <v>Yes</v>
      </c>
      <c r="T3016" t="str">
        <f>TEXT(Table1[[#This Row],[Joining Date]],"mmmm")</f>
        <v>May</v>
      </c>
      <c r="U3016" t="str">
        <f>TEXT(Table1[[#This Row],[Joining Date]],"yyyy")</f>
        <v>2016</v>
      </c>
      <c r="V3016" s="5">
        <f ca="1">TODAY()-Table1[[#This Row],[Joining Date]]</f>
        <v>3738</v>
      </c>
      <c r="W3016" t="str">
        <f>LEFT(Table1[[#This Row],[Employee Name]],FIND(" ",Table1[[#This Row],[Employee Name]])-1)</f>
        <v>Swathi</v>
      </c>
      <c r="X3016" t="str">
        <f>RIGHT(Table1[[#This Row],[Employee Name]],LEN(Table1[[#This Row],[Employee Name]])-FIND(" ",Table1[[#This Row],[Employee Name]]))</f>
        <v>Ramesh</v>
      </c>
      <c r="Y3016" t="str">
        <f>Table1[[#This Row],[Department]]&amp;"-"&amp;Table1[[#This Row],[Employee ID]]</f>
        <v>Finance-E03110</v>
      </c>
      <c r="Z3016" t="str">
        <f>LEFT(Table1[[#This Row],[Department]],3)</f>
        <v>Fin</v>
      </c>
      <c r="AA3016" t="str">
        <f>_xlfn.XLOOKUP(Table1[[#This Row],[Manager ID]],MANAGERS!A:A,MANAGERS!B:B)</f>
        <v>Manager_11</v>
      </c>
      <c r="AB3016" t="str" cm="1">
        <f t="array" ref="AB3016">_xlfn.XLOOKUP(Table1[[#This Row],[Manager ID]],Table2[[#All],[Manager ID]],Table2[[#All],[Department Head]])</f>
        <v>Marketing</v>
      </c>
      <c r="AC3016" s="2">
        <f>_xlfn.XLOOKUP(Table1[[#This Row],[City]],L:L,O:O)</f>
        <v>0.24030340748661314</v>
      </c>
      <c r="AD3016" t="str" cm="1">
        <f t="array" ref="AD3016">_xlfn.IFS(Table1[[#This Row],[Performance Score]]&gt;=90,"Excellent",Table1[[#This Row],[Performance Score]]&gt;=75,"Good",Table1[[#This Row],[Performance Score]]&gt;=60,"Average",Table1[[#This Row],[Performance Score]]&lt;=60,"Need Improvement")</f>
        <v>Excellent</v>
      </c>
      <c r="AE3016" t="str">
        <f>IF(AND(Table1[[#This Row],[Attendance %]]&gt;=80,(Table1[[#This Row],[Performance Score]]&gt;=80)),"Eligible","Not Eligible")</f>
        <v>Eligible</v>
      </c>
      <c r="AF3016" t="str">
        <f>IF(Table1[[#This Row],[Performance Score]]&gt;=80,"High Performer","Low Performer")</f>
        <v>High Performer</v>
      </c>
      <c r="AG3016" t="str" cm="1">
        <f t="array" aca="1" ref="AG3016" ca="1">_xlfn.IFS(Table1[[#This Row],[Experience]]&lt;=3,"Junior",Table1[[#This Row],[Experience]]&lt;=7,"Mid Level",Table1[[#This Row],[Experience]]&gt;=7,"Senior")</f>
        <v>Senior</v>
      </c>
      <c r="AH3016" t="str">
        <f>IF(Table1[[#This Row],[Attendance %]]&gt;75,"OK","Below 75")</f>
        <v>OK</v>
      </c>
      <c r="AI3016" t="b">
        <f>ISBLANK(Table1[[#This Row],[Employee ID]])</f>
        <v>0</v>
      </c>
      <c r="AJ3016" t="b">
        <f>ISNUMBER(Table1[[#This Row],[Total Salary  ]])</f>
        <v>1</v>
      </c>
      <c r="AK3016" t="str">
        <f>IFERROR(_xlfn.XLOOKUP(Table1[[#This Row],[Manager ID]],MANAGERS!A:A,MANAGERS!B:B),"Not Found")</f>
        <v>Manager_11</v>
      </c>
    </row>
    <row r="3017" spans="1:37" x14ac:dyDescent="0.2">
      <c r="A3017" t="s">
        <v>3695</v>
      </c>
      <c r="B3017" t="s">
        <v>93</v>
      </c>
      <c r="C3017" t="s">
        <v>15</v>
      </c>
      <c r="D3017" t="s">
        <v>81</v>
      </c>
      <c r="E3017" t="s">
        <v>30</v>
      </c>
      <c r="F3017" s="1">
        <v>43723</v>
      </c>
      <c r="G3017" s="1">
        <v>39410</v>
      </c>
      <c r="H3017">
        <v>63107</v>
      </c>
      <c r="I3017">
        <v>17509</v>
      </c>
      <c r="J3017">
        <v>87</v>
      </c>
      <c r="K3017">
        <v>40</v>
      </c>
      <c r="L3017" t="s">
        <v>31</v>
      </c>
      <c r="M3017">
        <v>119</v>
      </c>
      <c r="N3017">
        <f>Table1[[#This Row],[Basic Salary]]+Table1[[#This Row],[Bonus]]</f>
        <v>80616</v>
      </c>
      <c r="O3017" s="2">
        <f>Table1[[#This Row],[Bonus]]/Table1[[#This Row],[Basic Salary]]</f>
        <v>0.27744941131728651</v>
      </c>
      <c r="P3017">
        <f ca="1">DATEDIF(Table1[[#This Row],[Date of Birth]],TODAY(),"Y")</f>
        <v>18</v>
      </c>
      <c r="Q3017">
        <f ca="1">DATEDIF(Table1[[#This Row],[Joining Date]],TODAY(),"Y")</f>
        <v>6</v>
      </c>
      <c r="R3017" t="str">
        <f ca="1">IF(YEAR(Table1[[#This Row],[Joining Date]])=YEAR(TODAY()),"Yes","No")</f>
        <v>No</v>
      </c>
      <c r="S3017" t="str">
        <f ca="1">IF(Table1[[#This Row],[Experience]]&gt;5,"Yes","No")</f>
        <v>Yes</v>
      </c>
      <c r="T3017" t="str">
        <f>TEXT(Table1[[#This Row],[Joining Date]],"mmmm")</f>
        <v>September</v>
      </c>
      <c r="U3017" t="str">
        <f>TEXT(Table1[[#This Row],[Joining Date]],"yyyy")</f>
        <v>2019</v>
      </c>
      <c r="V3017" s="5">
        <f ca="1">TODAY()-Table1[[#This Row],[Joining Date]]</f>
        <v>2516</v>
      </c>
      <c r="W3017" t="str">
        <f>LEFT(Table1[[#This Row],[Employee Name]],FIND(" ",Table1[[#This Row],[Employee Name]])-1)</f>
        <v>Priya</v>
      </c>
      <c r="X3017" t="str">
        <f>RIGHT(Table1[[#This Row],[Employee Name]],LEN(Table1[[#This Row],[Employee Name]])-FIND(" ",Table1[[#This Row],[Employee Name]]))</f>
        <v>Reddy</v>
      </c>
      <c r="Y3017" t="str">
        <f>Table1[[#This Row],[Department]]&amp;"-"&amp;Table1[[#This Row],[Employee ID]]</f>
        <v>Sales-E03639</v>
      </c>
      <c r="Z3017" t="str">
        <f>LEFT(Table1[[#This Row],[Department]],3)</f>
        <v>Sal</v>
      </c>
      <c r="AA3017" t="str">
        <f>_xlfn.XLOOKUP(Table1[[#This Row],[Manager ID]],MANAGERS!A:A,MANAGERS!B:B)</f>
        <v>Manager_19</v>
      </c>
      <c r="AB3017" t="str" cm="1">
        <f t="array" ref="AB3017">_xlfn.XLOOKUP(Table1[[#This Row],[Manager ID]],Table2[[#All],[Manager ID]],Table2[[#All],[Department Head]])</f>
        <v>Support</v>
      </c>
      <c r="AC3017" s="2">
        <f>_xlfn.XLOOKUP(Table1[[#This Row],[City]],L:L,O:O)</f>
        <v>0.241864189087755</v>
      </c>
      <c r="AD3017" t="str" cm="1">
        <f t="array" ref="AD3017">_xlfn.IFS(Table1[[#This Row],[Performance Score]]&gt;=90,"Excellent",Table1[[#This Row],[Performance Score]]&gt;=75,"Good",Table1[[#This Row],[Performance Score]]&gt;=60,"Average",Table1[[#This Row],[Performance Score]]&lt;=60,"Need Improvement")</f>
        <v>Need Improvement</v>
      </c>
      <c r="AE3017" t="str">
        <f>IF(AND(Table1[[#This Row],[Attendance %]]&gt;=80,(Table1[[#This Row],[Performance Score]]&gt;=80)),"Eligible","Not Eligible")</f>
        <v>Not Eligible</v>
      </c>
      <c r="AF3017" t="str">
        <f>IF(Table1[[#This Row],[Performance Score]]&gt;=80,"High Performer","Low Performer")</f>
        <v>Low Performer</v>
      </c>
      <c r="AG3017" t="str" cm="1">
        <f t="array" aca="1" ref="AG3017" ca="1">_xlfn.IFS(Table1[[#This Row],[Experience]]&lt;=3,"Junior",Table1[[#This Row],[Experience]]&lt;=7,"Mid Level",Table1[[#This Row],[Experience]]&gt;=7,"Senior")</f>
        <v>Mid Level</v>
      </c>
      <c r="AH3017" t="str">
        <f>IF(Table1[[#This Row],[Attendance %]]&gt;75,"OK","Below 75")</f>
        <v>OK</v>
      </c>
      <c r="AI3017" t="b">
        <f>ISBLANK(Table1[[#This Row],[Employee ID]])</f>
        <v>0</v>
      </c>
      <c r="AJ3017" t="b">
        <f>ISNUMBER(Table1[[#This Row],[Total Salary  ]])</f>
        <v>1</v>
      </c>
      <c r="AK3017" t="str">
        <f>IFERROR(_xlfn.XLOOKUP(Table1[[#This Row],[Manager ID]],MANAGERS!A:A,MANAGERS!B:B),"Not Found")</f>
        <v>Manager_19</v>
      </c>
    </row>
    <row r="3018" spans="1:37" x14ac:dyDescent="0.2">
      <c r="A3018" t="s">
        <v>1724</v>
      </c>
      <c r="B3018" t="s">
        <v>75</v>
      </c>
      <c r="C3018" t="s">
        <v>15</v>
      </c>
      <c r="D3018" t="s">
        <v>40</v>
      </c>
      <c r="E3018" t="s">
        <v>51</v>
      </c>
      <c r="F3018" s="1">
        <v>43418</v>
      </c>
      <c r="G3018" s="1">
        <v>35111</v>
      </c>
      <c r="H3018">
        <v>74934</v>
      </c>
      <c r="I3018">
        <v>5671</v>
      </c>
      <c r="J3018">
        <v>91</v>
      </c>
      <c r="K3018">
        <v>67</v>
      </c>
      <c r="L3018" t="s">
        <v>18</v>
      </c>
      <c r="M3018">
        <v>115</v>
      </c>
      <c r="N3018">
        <f>Table1[[#This Row],[Basic Salary]]+Table1[[#This Row],[Bonus]]</f>
        <v>80605</v>
      </c>
      <c r="O3018" s="2">
        <f>Table1[[#This Row],[Bonus]]/Table1[[#This Row],[Basic Salary]]</f>
        <v>7.5679931673205761E-2</v>
      </c>
      <c r="P3018">
        <f ca="1">DATEDIF(Table1[[#This Row],[Date of Birth]],TODAY(),"Y")</f>
        <v>30</v>
      </c>
      <c r="Q3018">
        <f ca="1">DATEDIF(Table1[[#This Row],[Joining Date]],TODAY(),"Y")</f>
        <v>7</v>
      </c>
      <c r="R3018" t="str">
        <f ca="1">IF(YEAR(Table1[[#This Row],[Joining Date]])=YEAR(TODAY()),"Yes","No")</f>
        <v>No</v>
      </c>
      <c r="S3018" t="str">
        <f ca="1">IF(Table1[[#This Row],[Experience]]&gt;5,"Yes","No")</f>
        <v>Yes</v>
      </c>
      <c r="T3018" t="str">
        <f>TEXT(Table1[[#This Row],[Joining Date]],"mmmm")</f>
        <v>November</v>
      </c>
      <c r="U3018" t="str">
        <f>TEXT(Table1[[#This Row],[Joining Date]],"yyyy")</f>
        <v>2018</v>
      </c>
      <c r="V3018" s="5">
        <f ca="1">TODAY()-Table1[[#This Row],[Joining Date]]</f>
        <v>2821</v>
      </c>
      <c r="W3018" t="str">
        <f>LEFT(Table1[[#This Row],[Employee Name]],FIND(" ",Table1[[#This Row],[Employee Name]])-1)</f>
        <v>Ishita</v>
      </c>
      <c r="X3018" t="str">
        <f>RIGHT(Table1[[#This Row],[Employee Name]],LEN(Table1[[#This Row],[Employee Name]])-FIND(" ",Table1[[#This Row],[Employee Name]]))</f>
        <v>Roy</v>
      </c>
      <c r="Y3018" t="str">
        <f>Table1[[#This Row],[Department]]&amp;"-"&amp;Table1[[#This Row],[Employee ID]]</f>
        <v>IT-E01668</v>
      </c>
      <c r="Z3018" t="str">
        <f>LEFT(Table1[[#This Row],[Department]],3)</f>
        <v>IT</v>
      </c>
      <c r="AA3018" t="str">
        <f>_xlfn.XLOOKUP(Table1[[#This Row],[Manager ID]],MANAGERS!A:A,MANAGERS!B:B)</f>
        <v>Manager_15</v>
      </c>
      <c r="AB3018" t="str" cm="1">
        <f t="array" ref="AB3018">_xlfn.XLOOKUP(Table1[[#This Row],[Manager ID]],Table2[[#All],[Manager ID]],Table2[[#All],[Department Head]])</f>
        <v>Support</v>
      </c>
      <c r="AC3018" s="2">
        <f>_xlfn.XLOOKUP(Table1[[#This Row],[City]],L:L,O:O)</f>
        <v>0.21356479274849693</v>
      </c>
      <c r="AD3018" t="str" cm="1">
        <f t="array" ref="AD3018">_xlfn.IFS(Table1[[#This Row],[Performance Score]]&gt;=90,"Excellent",Table1[[#This Row],[Performance Score]]&gt;=75,"Good",Table1[[#This Row],[Performance Score]]&gt;=60,"Average",Table1[[#This Row],[Performance Score]]&lt;=60,"Need Improvement")</f>
        <v>Average</v>
      </c>
      <c r="AE3018" t="str">
        <f>IF(AND(Table1[[#This Row],[Attendance %]]&gt;=80,(Table1[[#This Row],[Performance Score]]&gt;=80)),"Eligible","Not Eligible")</f>
        <v>Not Eligible</v>
      </c>
      <c r="AF3018" t="str">
        <f>IF(Table1[[#This Row],[Performance Score]]&gt;=80,"High Performer","Low Performer")</f>
        <v>Low Performer</v>
      </c>
      <c r="AG3018" t="str" cm="1">
        <f t="array" aca="1" ref="AG3018" ca="1">_xlfn.IFS(Table1[[#This Row],[Experience]]&lt;=3,"Junior",Table1[[#This Row],[Experience]]&lt;=7,"Mid Level",Table1[[#This Row],[Experience]]&gt;=7,"Senior")</f>
        <v>Mid Level</v>
      </c>
      <c r="AH3018" t="str">
        <f>IF(Table1[[#This Row],[Attendance %]]&gt;75,"OK","Below 75")</f>
        <v>OK</v>
      </c>
      <c r="AI3018" t="b">
        <f>ISBLANK(Table1[[#This Row],[Employee ID]])</f>
        <v>0</v>
      </c>
      <c r="AJ3018" t="b">
        <f>ISNUMBER(Table1[[#This Row],[Total Salary  ]])</f>
        <v>1</v>
      </c>
      <c r="AK3018" t="str">
        <f>IFERROR(_xlfn.XLOOKUP(Table1[[#This Row],[Manager ID]],MANAGERS!A:A,MANAGERS!B:B),"Not Found")</f>
        <v>Manager_15</v>
      </c>
    </row>
    <row r="3019" spans="1:37" x14ac:dyDescent="0.2">
      <c r="A3019" t="s">
        <v>1336</v>
      </c>
      <c r="B3019" t="s">
        <v>129</v>
      </c>
      <c r="C3019" t="s">
        <v>21</v>
      </c>
      <c r="D3019" t="s">
        <v>16</v>
      </c>
      <c r="E3019" t="s">
        <v>26</v>
      </c>
      <c r="F3019" s="1">
        <v>44289</v>
      </c>
      <c r="G3019" s="1">
        <v>39235</v>
      </c>
      <c r="H3019">
        <v>52334</v>
      </c>
      <c r="I3019">
        <v>28264</v>
      </c>
      <c r="J3019">
        <v>71</v>
      </c>
      <c r="K3019">
        <v>42</v>
      </c>
      <c r="L3019" t="s">
        <v>27</v>
      </c>
      <c r="M3019">
        <v>109</v>
      </c>
      <c r="N3019">
        <f>Table1[[#This Row],[Basic Salary]]+Table1[[#This Row],[Bonus]]</f>
        <v>80598</v>
      </c>
      <c r="O3019" s="2">
        <f>Table1[[#This Row],[Bonus]]/Table1[[#This Row],[Basic Salary]]</f>
        <v>0.54006955325409867</v>
      </c>
      <c r="P3019">
        <f ca="1">DATEDIF(Table1[[#This Row],[Date of Birth]],TODAY(),"Y")</f>
        <v>19</v>
      </c>
      <c r="Q3019">
        <f ca="1">DATEDIF(Table1[[#This Row],[Joining Date]],TODAY(),"Y")</f>
        <v>5</v>
      </c>
      <c r="R3019" t="str">
        <f ca="1">IF(YEAR(Table1[[#This Row],[Joining Date]])=YEAR(TODAY()),"Yes","No")</f>
        <v>No</v>
      </c>
      <c r="S3019" t="str">
        <f ca="1">IF(Table1[[#This Row],[Experience]]&gt;5,"Yes","No")</f>
        <v>No</v>
      </c>
      <c r="T3019" t="str">
        <f>TEXT(Table1[[#This Row],[Joining Date]],"mmmm")</f>
        <v>April</v>
      </c>
      <c r="U3019" t="str">
        <f>TEXT(Table1[[#This Row],[Joining Date]],"yyyy")</f>
        <v>2021</v>
      </c>
      <c r="V3019" s="5">
        <f ca="1">TODAY()-Table1[[#This Row],[Joining Date]]</f>
        <v>1950</v>
      </c>
      <c r="W3019" t="str">
        <f>LEFT(Table1[[#This Row],[Employee Name]],FIND(" ",Table1[[#This Row],[Employee Name]])-1)</f>
        <v>Aarav</v>
      </c>
      <c r="X3019" t="str">
        <f>RIGHT(Table1[[#This Row],[Employee Name]],LEN(Table1[[#This Row],[Employee Name]])-FIND(" ",Table1[[#This Row],[Employee Name]]))</f>
        <v>Sharma</v>
      </c>
      <c r="Y3019" t="str">
        <f>Table1[[#This Row],[Department]]&amp;"-"&amp;Table1[[#This Row],[Employee ID]]</f>
        <v>HR-E01280</v>
      </c>
      <c r="Z3019" t="str">
        <f>LEFT(Table1[[#This Row],[Department]],3)</f>
        <v>HR</v>
      </c>
      <c r="AA3019" t="str">
        <f>_xlfn.XLOOKUP(Table1[[#This Row],[Manager ID]],MANAGERS!A:A,MANAGERS!B:B)</f>
        <v>Manager_9</v>
      </c>
      <c r="AB3019" t="str" cm="1">
        <f t="array" ref="AB3019">_xlfn.XLOOKUP(Table1[[#This Row],[Manager ID]],Table2[[#All],[Manager ID]],Table2[[#All],[Department Head]])</f>
        <v>Sales</v>
      </c>
      <c r="AC3019" s="2">
        <f>_xlfn.XLOOKUP(Table1[[#This Row],[City]],L:L,O:O)</f>
        <v>0.23674293405114402</v>
      </c>
      <c r="AD3019" t="str" cm="1">
        <f t="array" ref="AD3019">_xlfn.IFS(Table1[[#This Row],[Performance Score]]&gt;=90,"Excellent",Table1[[#This Row],[Performance Score]]&gt;=75,"Good",Table1[[#This Row],[Performance Score]]&gt;=60,"Average",Table1[[#This Row],[Performance Score]]&lt;=60,"Need Improvement")</f>
        <v>Need Improvement</v>
      </c>
      <c r="AE3019" t="str">
        <f>IF(AND(Table1[[#This Row],[Attendance %]]&gt;=80,(Table1[[#This Row],[Performance Score]]&gt;=80)),"Eligible","Not Eligible")</f>
        <v>Not Eligible</v>
      </c>
      <c r="AF3019" t="str">
        <f>IF(Table1[[#This Row],[Performance Score]]&gt;=80,"High Performer","Low Performer")</f>
        <v>Low Performer</v>
      </c>
      <c r="AG3019" t="str" cm="1">
        <f t="array" aca="1" ref="AG3019" ca="1">_xlfn.IFS(Table1[[#This Row],[Experience]]&lt;=3,"Junior",Table1[[#This Row],[Experience]]&lt;=7,"Mid Level",Table1[[#This Row],[Experience]]&gt;=7,"Senior")</f>
        <v>Mid Level</v>
      </c>
      <c r="AH3019" t="str">
        <f>IF(Table1[[#This Row],[Attendance %]]&gt;75,"OK","Below 75")</f>
        <v>Below 75</v>
      </c>
      <c r="AI3019" t="b">
        <f>ISBLANK(Table1[[#This Row],[Employee ID]])</f>
        <v>0</v>
      </c>
      <c r="AJ3019" t="b">
        <f>ISNUMBER(Table1[[#This Row],[Total Salary  ]])</f>
        <v>1</v>
      </c>
      <c r="AK3019" t="str">
        <f>IFERROR(_xlfn.XLOOKUP(Table1[[#This Row],[Manager ID]],MANAGERS!A:A,MANAGERS!B:B),"Not Found")</f>
        <v>Manager_9</v>
      </c>
    </row>
    <row r="3020" spans="1:37" x14ac:dyDescent="0.2">
      <c r="A3020" t="s">
        <v>1674</v>
      </c>
      <c r="B3020" t="s">
        <v>45</v>
      </c>
      <c r="C3020" t="s">
        <v>21</v>
      </c>
      <c r="D3020" t="s">
        <v>33</v>
      </c>
      <c r="E3020" t="s">
        <v>26</v>
      </c>
      <c r="F3020" s="1">
        <v>44822</v>
      </c>
      <c r="G3020" s="1">
        <v>30964</v>
      </c>
      <c r="H3020">
        <v>54597</v>
      </c>
      <c r="I3020">
        <v>25986</v>
      </c>
      <c r="J3020">
        <v>89</v>
      </c>
      <c r="K3020">
        <v>49</v>
      </c>
      <c r="L3020" t="s">
        <v>34</v>
      </c>
      <c r="M3020">
        <v>107</v>
      </c>
      <c r="N3020">
        <f>Table1[[#This Row],[Basic Salary]]+Table1[[#This Row],[Bonus]]</f>
        <v>80583</v>
      </c>
      <c r="O3020" s="2">
        <f>Table1[[#This Row],[Bonus]]/Table1[[#This Row],[Basic Salary]]</f>
        <v>0.47596021759437329</v>
      </c>
      <c r="P3020">
        <f ca="1">DATEDIF(Table1[[#This Row],[Date of Birth]],TODAY(),"Y")</f>
        <v>41</v>
      </c>
      <c r="Q3020">
        <f ca="1">DATEDIF(Table1[[#This Row],[Joining Date]],TODAY(),"Y")</f>
        <v>3</v>
      </c>
      <c r="R3020" t="str">
        <f ca="1">IF(YEAR(Table1[[#This Row],[Joining Date]])=YEAR(TODAY()),"Yes","No")</f>
        <v>No</v>
      </c>
      <c r="S3020" t="str">
        <f ca="1">IF(Table1[[#This Row],[Experience]]&gt;5,"Yes","No")</f>
        <v>No</v>
      </c>
      <c r="T3020" t="str">
        <f>TEXT(Table1[[#This Row],[Joining Date]],"mmmm")</f>
        <v>September</v>
      </c>
      <c r="U3020" t="str">
        <f>TEXT(Table1[[#This Row],[Joining Date]],"yyyy")</f>
        <v>2022</v>
      </c>
      <c r="V3020" s="5">
        <f ca="1">TODAY()-Table1[[#This Row],[Joining Date]]</f>
        <v>1417</v>
      </c>
      <c r="W3020" t="str">
        <f>LEFT(Table1[[#This Row],[Employee Name]],FIND(" ",Table1[[#This Row],[Employee Name]])-1)</f>
        <v>Ananya</v>
      </c>
      <c r="X3020" t="str">
        <f>RIGHT(Table1[[#This Row],[Employee Name]],LEN(Table1[[#This Row],[Employee Name]])-FIND(" ",Table1[[#This Row],[Employee Name]]))</f>
        <v>Rao</v>
      </c>
      <c r="Y3020" t="str">
        <f>Table1[[#This Row],[Department]]&amp;"-"&amp;Table1[[#This Row],[Employee ID]]</f>
        <v>Marketing-E01618</v>
      </c>
      <c r="Z3020" t="str">
        <f>LEFT(Table1[[#This Row],[Department]],3)</f>
        <v>Mar</v>
      </c>
      <c r="AA3020" t="str">
        <f>_xlfn.XLOOKUP(Table1[[#This Row],[Manager ID]],MANAGERS!A:A,MANAGERS!B:B)</f>
        <v>Manager_7</v>
      </c>
      <c r="AB3020" t="str" cm="1">
        <f t="array" ref="AB3020">_xlfn.XLOOKUP(Table1[[#This Row],[Manager ID]],Table2[[#All],[Manager ID]],Table2[[#All],[Department Head]])</f>
        <v>Operations</v>
      </c>
      <c r="AC3020" s="2">
        <f>_xlfn.XLOOKUP(Table1[[#This Row],[City]],L:L,O:O)</f>
        <v>0.24030340748661314</v>
      </c>
      <c r="AD3020" t="str" cm="1">
        <f t="array" ref="AD3020">_xlfn.IFS(Table1[[#This Row],[Performance Score]]&gt;=90,"Excellent",Table1[[#This Row],[Performance Score]]&gt;=75,"Good",Table1[[#This Row],[Performance Score]]&gt;=60,"Average",Table1[[#This Row],[Performance Score]]&lt;=60,"Need Improvement")</f>
        <v>Need Improvement</v>
      </c>
      <c r="AE3020" t="str">
        <f>IF(AND(Table1[[#This Row],[Attendance %]]&gt;=80,(Table1[[#This Row],[Performance Score]]&gt;=80)),"Eligible","Not Eligible")</f>
        <v>Not Eligible</v>
      </c>
      <c r="AF3020" t="str">
        <f>IF(Table1[[#This Row],[Performance Score]]&gt;=80,"High Performer","Low Performer")</f>
        <v>Low Performer</v>
      </c>
      <c r="AG3020" t="str" cm="1">
        <f t="array" aca="1" ref="AG3020" ca="1">_xlfn.IFS(Table1[[#This Row],[Experience]]&lt;=3,"Junior",Table1[[#This Row],[Experience]]&lt;=7,"Mid Level",Table1[[#This Row],[Experience]]&gt;=7,"Senior")</f>
        <v>Junior</v>
      </c>
      <c r="AH3020" t="str">
        <f>IF(Table1[[#This Row],[Attendance %]]&gt;75,"OK","Below 75")</f>
        <v>OK</v>
      </c>
      <c r="AI3020" t="b">
        <f>ISBLANK(Table1[[#This Row],[Employee ID]])</f>
        <v>0</v>
      </c>
      <c r="AJ3020" t="b">
        <f>ISNUMBER(Table1[[#This Row],[Total Salary  ]])</f>
        <v>1</v>
      </c>
      <c r="AK3020" t="str">
        <f>IFERROR(_xlfn.XLOOKUP(Table1[[#This Row],[Manager ID]],MANAGERS!A:A,MANAGERS!B:B),"Not Found")</f>
        <v>Manager_7</v>
      </c>
    </row>
    <row r="3021" spans="1:37" x14ac:dyDescent="0.2">
      <c r="A3021" t="s">
        <v>329</v>
      </c>
      <c r="B3021" t="s">
        <v>85</v>
      </c>
      <c r="C3021" t="s">
        <v>21</v>
      </c>
      <c r="D3021" t="s">
        <v>40</v>
      </c>
      <c r="E3021" t="s">
        <v>22</v>
      </c>
      <c r="F3021" s="1">
        <v>44973</v>
      </c>
      <c r="G3021" s="1">
        <v>38388</v>
      </c>
      <c r="H3021">
        <v>56816</v>
      </c>
      <c r="I3021">
        <v>23741</v>
      </c>
      <c r="J3021">
        <v>93</v>
      </c>
      <c r="K3021">
        <v>50</v>
      </c>
      <c r="L3021" t="s">
        <v>18</v>
      </c>
      <c r="M3021">
        <v>113</v>
      </c>
      <c r="N3021">
        <f>Table1[[#This Row],[Basic Salary]]+Table1[[#This Row],[Bonus]]</f>
        <v>80557</v>
      </c>
      <c r="O3021" s="2">
        <f>Table1[[#This Row],[Bonus]]/Table1[[#This Row],[Basic Salary]]</f>
        <v>0.41785764573359618</v>
      </c>
      <c r="P3021">
        <f ca="1">DATEDIF(Table1[[#This Row],[Date of Birth]],TODAY(),"Y")</f>
        <v>21</v>
      </c>
      <c r="Q3021">
        <f ca="1">DATEDIF(Table1[[#This Row],[Joining Date]],TODAY(),"Y")</f>
        <v>3</v>
      </c>
      <c r="R3021" t="str">
        <f ca="1">IF(YEAR(Table1[[#This Row],[Joining Date]])=YEAR(TODAY()),"Yes","No")</f>
        <v>No</v>
      </c>
      <c r="S3021" t="str">
        <f ca="1">IF(Table1[[#This Row],[Experience]]&gt;5,"Yes","No")</f>
        <v>No</v>
      </c>
      <c r="T3021" t="str">
        <f>TEXT(Table1[[#This Row],[Joining Date]],"mmmm")</f>
        <v>February</v>
      </c>
      <c r="U3021" t="str">
        <f>TEXT(Table1[[#This Row],[Joining Date]],"yyyy")</f>
        <v>2023</v>
      </c>
      <c r="V3021" s="5">
        <f ca="1">TODAY()-Table1[[#This Row],[Joining Date]]</f>
        <v>1266</v>
      </c>
      <c r="W3021" t="str">
        <f>LEFT(Table1[[#This Row],[Employee Name]],FIND(" ",Table1[[#This Row],[Employee Name]])-1)</f>
        <v>Pooja</v>
      </c>
      <c r="X3021" t="str">
        <f>RIGHT(Table1[[#This Row],[Employee Name]],LEN(Table1[[#This Row],[Employee Name]])-FIND(" ",Table1[[#This Row],[Employee Name]]))</f>
        <v>Das</v>
      </c>
      <c r="Y3021" t="str">
        <f>Table1[[#This Row],[Department]]&amp;"-"&amp;Table1[[#This Row],[Employee ID]]</f>
        <v>IT-E00273</v>
      </c>
      <c r="Z3021" t="str">
        <f>LEFT(Table1[[#This Row],[Department]],3)</f>
        <v>IT</v>
      </c>
      <c r="AA3021" t="str">
        <f>_xlfn.XLOOKUP(Table1[[#This Row],[Manager ID]],MANAGERS!A:A,MANAGERS!B:B)</f>
        <v>Manager_13</v>
      </c>
      <c r="AB3021" t="str" cm="1">
        <f t="array" ref="AB3021">_xlfn.XLOOKUP(Table1[[#This Row],[Manager ID]],Table2[[#All],[Manager ID]],Table2[[#All],[Department Head]])</f>
        <v>HR</v>
      </c>
      <c r="AC3021" s="2">
        <f>_xlfn.XLOOKUP(Table1[[#This Row],[City]],L:L,O:O)</f>
        <v>0.21356479274849693</v>
      </c>
      <c r="AD3021" t="str" cm="1">
        <f t="array" ref="AD3021">_xlfn.IFS(Table1[[#This Row],[Performance Score]]&gt;=90,"Excellent",Table1[[#This Row],[Performance Score]]&gt;=75,"Good",Table1[[#This Row],[Performance Score]]&gt;=60,"Average",Table1[[#This Row],[Performance Score]]&lt;=60,"Need Improvement")</f>
        <v>Need Improvement</v>
      </c>
      <c r="AE3021" t="str">
        <f>IF(AND(Table1[[#This Row],[Attendance %]]&gt;=80,(Table1[[#This Row],[Performance Score]]&gt;=80)),"Eligible","Not Eligible")</f>
        <v>Not Eligible</v>
      </c>
      <c r="AF3021" t="str">
        <f>IF(Table1[[#This Row],[Performance Score]]&gt;=80,"High Performer","Low Performer")</f>
        <v>Low Performer</v>
      </c>
      <c r="AG3021" t="str" cm="1">
        <f t="array" aca="1" ref="AG3021" ca="1">_xlfn.IFS(Table1[[#This Row],[Experience]]&lt;=3,"Junior",Table1[[#This Row],[Experience]]&lt;=7,"Mid Level",Table1[[#This Row],[Experience]]&gt;=7,"Senior")</f>
        <v>Junior</v>
      </c>
      <c r="AH3021" t="str">
        <f>IF(Table1[[#This Row],[Attendance %]]&gt;75,"OK","Below 75")</f>
        <v>OK</v>
      </c>
      <c r="AI3021" t="b">
        <f>ISBLANK(Table1[[#This Row],[Employee ID]])</f>
        <v>0</v>
      </c>
      <c r="AJ3021" t="b">
        <f>ISNUMBER(Table1[[#This Row],[Total Salary  ]])</f>
        <v>1</v>
      </c>
      <c r="AK3021" t="str">
        <f>IFERROR(_xlfn.XLOOKUP(Table1[[#This Row],[Manager ID]],MANAGERS!A:A,MANAGERS!B:B),"Not Found")</f>
        <v>Manager_13</v>
      </c>
    </row>
    <row r="3022" spans="1:37" x14ac:dyDescent="0.2">
      <c r="A3022" t="s">
        <v>3135</v>
      </c>
      <c r="B3022" t="s">
        <v>89</v>
      </c>
      <c r="C3022" t="s">
        <v>21</v>
      </c>
      <c r="D3022" t="s">
        <v>16</v>
      </c>
      <c r="E3022" t="s">
        <v>65</v>
      </c>
      <c r="F3022" s="1">
        <v>42374</v>
      </c>
      <c r="G3022" s="1">
        <v>32556</v>
      </c>
      <c r="H3022">
        <v>73033</v>
      </c>
      <c r="I3022">
        <v>7501</v>
      </c>
      <c r="J3022">
        <v>92</v>
      </c>
      <c r="K3022">
        <v>83</v>
      </c>
      <c r="L3022" t="s">
        <v>37</v>
      </c>
      <c r="M3022">
        <v>101</v>
      </c>
      <c r="N3022">
        <f>Table1[[#This Row],[Basic Salary]]+Table1[[#This Row],[Bonus]]</f>
        <v>80534</v>
      </c>
      <c r="O3022" s="2">
        <f>Table1[[#This Row],[Bonus]]/Table1[[#This Row],[Basic Salary]]</f>
        <v>0.10270699546780222</v>
      </c>
      <c r="P3022">
        <f ca="1">DATEDIF(Table1[[#This Row],[Date of Birth]],TODAY(),"Y")</f>
        <v>37</v>
      </c>
      <c r="Q3022">
        <f ca="1">DATEDIF(Table1[[#This Row],[Joining Date]],TODAY(),"Y")</f>
        <v>10</v>
      </c>
      <c r="R3022" t="str">
        <f ca="1">IF(YEAR(Table1[[#This Row],[Joining Date]])=YEAR(TODAY()),"Yes","No")</f>
        <v>No</v>
      </c>
      <c r="S3022" t="str">
        <f ca="1">IF(Table1[[#This Row],[Experience]]&gt;5,"Yes","No")</f>
        <v>Yes</v>
      </c>
      <c r="T3022" t="str">
        <f>TEXT(Table1[[#This Row],[Joining Date]],"mmmm")</f>
        <v>January</v>
      </c>
      <c r="U3022" t="str">
        <f>TEXT(Table1[[#This Row],[Joining Date]],"yyyy")</f>
        <v>2016</v>
      </c>
      <c r="V3022" s="5">
        <f ca="1">TODAY()-Table1[[#This Row],[Joining Date]]</f>
        <v>3865</v>
      </c>
      <c r="W3022" t="str">
        <f>LEFT(Table1[[#This Row],[Employee Name]],FIND(" ",Table1[[#This Row],[Employee Name]])-1)</f>
        <v>Tarun</v>
      </c>
      <c r="X3022" t="str">
        <f>RIGHT(Table1[[#This Row],[Employee Name]],LEN(Table1[[#This Row],[Employee Name]])-FIND(" ",Table1[[#This Row],[Employee Name]]))</f>
        <v>Verma</v>
      </c>
      <c r="Y3022" t="str">
        <f>Table1[[#This Row],[Department]]&amp;"-"&amp;Table1[[#This Row],[Employee ID]]</f>
        <v>HR-E03079</v>
      </c>
      <c r="Z3022" t="str">
        <f>LEFT(Table1[[#This Row],[Department]],3)</f>
        <v>HR</v>
      </c>
      <c r="AA3022" t="str">
        <f>_xlfn.XLOOKUP(Table1[[#This Row],[Manager ID]],MANAGERS!A:A,MANAGERS!B:B)</f>
        <v>Manager_1</v>
      </c>
      <c r="AB3022" t="str" cm="1">
        <f t="array" ref="AB3022">_xlfn.XLOOKUP(Table1[[#This Row],[Manager ID]],Table2[[#All],[Manager ID]],Table2[[#All],[Department Head]])</f>
        <v>Support</v>
      </c>
      <c r="AC3022" s="2">
        <f>_xlfn.XLOOKUP(Table1[[#This Row],[City]],L:L,O:O)</f>
        <v>0.24036902712549932</v>
      </c>
      <c r="AD3022" t="str" cm="1">
        <f t="array" ref="AD3022">_xlfn.IFS(Table1[[#This Row],[Performance Score]]&gt;=90,"Excellent",Table1[[#This Row],[Performance Score]]&gt;=75,"Good",Table1[[#This Row],[Performance Score]]&gt;=60,"Average",Table1[[#This Row],[Performance Score]]&lt;=60,"Need Improvement")</f>
        <v>Good</v>
      </c>
      <c r="AE3022" t="str">
        <f>IF(AND(Table1[[#This Row],[Attendance %]]&gt;=80,(Table1[[#This Row],[Performance Score]]&gt;=80)),"Eligible","Not Eligible")</f>
        <v>Eligible</v>
      </c>
      <c r="AF3022" t="str">
        <f>IF(Table1[[#This Row],[Performance Score]]&gt;=80,"High Performer","Low Performer")</f>
        <v>High Performer</v>
      </c>
      <c r="AG3022" t="str" cm="1">
        <f t="array" aca="1" ref="AG3022" ca="1">_xlfn.IFS(Table1[[#This Row],[Experience]]&lt;=3,"Junior",Table1[[#This Row],[Experience]]&lt;=7,"Mid Level",Table1[[#This Row],[Experience]]&gt;=7,"Senior")</f>
        <v>Senior</v>
      </c>
      <c r="AH3022" t="str">
        <f>IF(Table1[[#This Row],[Attendance %]]&gt;75,"OK","Below 75")</f>
        <v>OK</v>
      </c>
      <c r="AI3022" t="b">
        <f>ISBLANK(Table1[[#This Row],[Employee ID]])</f>
        <v>0</v>
      </c>
      <c r="AJ3022" t="b">
        <f>ISNUMBER(Table1[[#This Row],[Total Salary  ]])</f>
        <v>1</v>
      </c>
      <c r="AK3022" t="str">
        <f>IFERROR(_xlfn.XLOOKUP(Table1[[#This Row],[Manager ID]],MANAGERS!A:A,MANAGERS!B:B),"Not Found")</f>
        <v>Manager_1</v>
      </c>
    </row>
    <row r="3023" spans="1:37" x14ac:dyDescent="0.2">
      <c r="A3023" t="s">
        <v>1656</v>
      </c>
      <c r="B3023" t="s">
        <v>77</v>
      </c>
      <c r="C3023" t="s">
        <v>15</v>
      </c>
      <c r="D3023" t="s">
        <v>81</v>
      </c>
      <c r="E3023" t="s">
        <v>22</v>
      </c>
      <c r="F3023" s="1">
        <v>42891</v>
      </c>
      <c r="G3023" s="1">
        <v>32185</v>
      </c>
      <c r="H3023">
        <v>68769</v>
      </c>
      <c r="I3023">
        <v>11761</v>
      </c>
      <c r="J3023">
        <v>91</v>
      </c>
      <c r="K3023">
        <v>100</v>
      </c>
      <c r="L3023" t="s">
        <v>18</v>
      </c>
      <c r="M3023">
        <v>113</v>
      </c>
      <c r="N3023">
        <f>Table1[[#This Row],[Basic Salary]]+Table1[[#This Row],[Bonus]]</f>
        <v>80530</v>
      </c>
      <c r="O3023" s="2">
        <f>Table1[[#This Row],[Bonus]]/Table1[[#This Row],[Basic Salary]]</f>
        <v>0.17102182669516788</v>
      </c>
      <c r="P3023">
        <f ca="1">DATEDIF(Table1[[#This Row],[Date of Birth]],TODAY(),"Y")</f>
        <v>38</v>
      </c>
      <c r="Q3023">
        <f ca="1">DATEDIF(Table1[[#This Row],[Joining Date]],TODAY(),"Y")</f>
        <v>9</v>
      </c>
      <c r="R3023" t="str">
        <f ca="1">IF(YEAR(Table1[[#This Row],[Joining Date]])=YEAR(TODAY()),"Yes","No")</f>
        <v>No</v>
      </c>
      <c r="S3023" t="str">
        <f ca="1">IF(Table1[[#This Row],[Experience]]&gt;5,"Yes","No")</f>
        <v>Yes</v>
      </c>
      <c r="T3023" t="str">
        <f>TEXT(Table1[[#This Row],[Joining Date]],"mmmm")</f>
        <v>June</v>
      </c>
      <c r="U3023" t="str">
        <f>TEXT(Table1[[#This Row],[Joining Date]],"yyyy")</f>
        <v>2017</v>
      </c>
      <c r="V3023" s="5">
        <f ca="1">TODAY()-Table1[[#This Row],[Joining Date]]</f>
        <v>3348</v>
      </c>
      <c r="W3023" t="str">
        <f>LEFT(Table1[[#This Row],[Employee Name]],FIND(" ",Table1[[#This Row],[Employee Name]])-1)</f>
        <v>Rohan</v>
      </c>
      <c r="X3023" t="str">
        <f>RIGHT(Table1[[#This Row],[Employee Name]],LEN(Table1[[#This Row],[Employee Name]])-FIND(" ",Table1[[#This Row],[Employee Name]]))</f>
        <v>Gupta</v>
      </c>
      <c r="Y3023" t="str">
        <f>Table1[[#This Row],[Department]]&amp;"-"&amp;Table1[[#This Row],[Employee ID]]</f>
        <v>Sales-E01600</v>
      </c>
      <c r="Z3023" t="str">
        <f>LEFT(Table1[[#This Row],[Department]],3)</f>
        <v>Sal</v>
      </c>
      <c r="AA3023" t="str">
        <f>_xlfn.XLOOKUP(Table1[[#This Row],[Manager ID]],MANAGERS!A:A,MANAGERS!B:B)</f>
        <v>Manager_13</v>
      </c>
      <c r="AB3023" t="str" cm="1">
        <f t="array" ref="AB3023">_xlfn.XLOOKUP(Table1[[#This Row],[Manager ID]],Table2[[#All],[Manager ID]],Table2[[#All],[Department Head]])</f>
        <v>HR</v>
      </c>
      <c r="AC3023" s="2">
        <f>_xlfn.XLOOKUP(Table1[[#This Row],[City]],L:L,O:O)</f>
        <v>0.21356479274849693</v>
      </c>
      <c r="AD3023" t="str" cm="1">
        <f t="array" ref="AD3023">_xlfn.IFS(Table1[[#This Row],[Performance Score]]&gt;=90,"Excellent",Table1[[#This Row],[Performance Score]]&gt;=75,"Good",Table1[[#This Row],[Performance Score]]&gt;=60,"Average",Table1[[#This Row],[Performance Score]]&lt;=60,"Need Improvement")</f>
        <v>Excellent</v>
      </c>
      <c r="AE3023" t="str">
        <f>IF(AND(Table1[[#This Row],[Attendance %]]&gt;=80,(Table1[[#This Row],[Performance Score]]&gt;=80)),"Eligible","Not Eligible")</f>
        <v>Eligible</v>
      </c>
      <c r="AF3023" t="str">
        <f>IF(Table1[[#This Row],[Performance Score]]&gt;=80,"High Performer","Low Performer")</f>
        <v>High Performer</v>
      </c>
      <c r="AG3023" t="str" cm="1">
        <f t="array" aca="1" ref="AG3023" ca="1">_xlfn.IFS(Table1[[#This Row],[Experience]]&lt;=3,"Junior",Table1[[#This Row],[Experience]]&lt;=7,"Mid Level",Table1[[#This Row],[Experience]]&gt;=7,"Senior")</f>
        <v>Senior</v>
      </c>
      <c r="AH3023" t="str">
        <f>IF(Table1[[#This Row],[Attendance %]]&gt;75,"OK","Below 75")</f>
        <v>OK</v>
      </c>
      <c r="AI3023" t="b">
        <f>ISBLANK(Table1[[#This Row],[Employee ID]])</f>
        <v>0</v>
      </c>
      <c r="AJ3023" t="b">
        <f>ISNUMBER(Table1[[#This Row],[Total Salary  ]])</f>
        <v>1</v>
      </c>
      <c r="AK3023" t="str">
        <f>IFERROR(_xlfn.XLOOKUP(Table1[[#This Row],[Manager ID]],MANAGERS!A:A,MANAGERS!B:B),"Not Found")</f>
        <v>Manager_13</v>
      </c>
    </row>
    <row r="3024" spans="1:37" x14ac:dyDescent="0.2">
      <c r="A3024" t="s">
        <v>656</v>
      </c>
      <c r="B3024" t="s">
        <v>62</v>
      </c>
      <c r="C3024" t="s">
        <v>15</v>
      </c>
      <c r="D3024" t="s">
        <v>25</v>
      </c>
      <c r="E3024" t="s">
        <v>17</v>
      </c>
      <c r="F3024" s="1">
        <v>42215</v>
      </c>
      <c r="G3024" s="1">
        <v>36095</v>
      </c>
      <c r="H3024">
        <v>65378</v>
      </c>
      <c r="I3024">
        <v>15142</v>
      </c>
      <c r="J3024">
        <v>88</v>
      </c>
      <c r="K3024">
        <v>58</v>
      </c>
      <c r="L3024" t="s">
        <v>18</v>
      </c>
      <c r="M3024">
        <v>106</v>
      </c>
      <c r="N3024">
        <f>Table1[[#This Row],[Basic Salary]]+Table1[[#This Row],[Bonus]]</f>
        <v>80520</v>
      </c>
      <c r="O3024" s="2">
        <f>Table1[[#This Row],[Bonus]]/Table1[[#This Row],[Basic Salary]]</f>
        <v>0.23160696258680291</v>
      </c>
      <c r="P3024">
        <f ca="1">DATEDIF(Table1[[#This Row],[Date of Birth]],TODAY(),"Y")</f>
        <v>27</v>
      </c>
      <c r="Q3024">
        <f ca="1">DATEDIF(Table1[[#This Row],[Joining Date]],TODAY(),"Y")</f>
        <v>11</v>
      </c>
      <c r="R3024" t="str">
        <f ca="1">IF(YEAR(Table1[[#This Row],[Joining Date]])=YEAR(TODAY()),"Yes","No")</f>
        <v>No</v>
      </c>
      <c r="S3024" t="str">
        <f ca="1">IF(Table1[[#This Row],[Experience]]&gt;5,"Yes","No")</f>
        <v>Yes</v>
      </c>
      <c r="T3024" t="str">
        <f>TEXT(Table1[[#This Row],[Joining Date]],"mmmm")</f>
        <v>July</v>
      </c>
      <c r="U3024" t="str">
        <f>TEXT(Table1[[#This Row],[Joining Date]],"yyyy")</f>
        <v>2015</v>
      </c>
      <c r="V3024" s="5">
        <f ca="1">TODAY()-Table1[[#This Row],[Joining Date]]</f>
        <v>4024</v>
      </c>
      <c r="W3024" t="str">
        <f>LEFT(Table1[[#This Row],[Employee Name]],FIND(" ",Table1[[#This Row],[Employee Name]])-1)</f>
        <v>Kavya</v>
      </c>
      <c r="X3024" t="str">
        <f>RIGHT(Table1[[#This Row],[Employee Name]],LEN(Table1[[#This Row],[Employee Name]])-FIND(" ",Table1[[#This Row],[Employee Name]]))</f>
        <v>Nair</v>
      </c>
      <c r="Y3024" t="str">
        <f>Table1[[#This Row],[Department]]&amp;"-"&amp;Table1[[#This Row],[Employee ID]]</f>
        <v>Finance-E00600</v>
      </c>
      <c r="Z3024" t="str">
        <f>LEFT(Table1[[#This Row],[Department]],3)</f>
        <v>Fin</v>
      </c>
      <c r="AA3024" t="str">
        <f>_xlfn.XLOOKUP(Table1[[#This Row],[Manager ID]],MANAGERS!A:A,MANAGERS!B:B)</f>
        <v>Manager_6</v>
      </c>
      <c r="AB3024" t="str" cm="1">
        <f t="array" ref="AB3024">_xlfn.XLOOKUP(Table1[[#This Row],[Manager ID]],Table2[[#All],[Manager ID]],Table2[[#All],[Department Head]])</f>
        <v>HR</v>
      </c>
      <c r="AC3024" s="2">
        <f>_xlfn.XLOOKUP(Table1[[#This Row],[City]],L:L,O:O)</f>
        <v>0.21356479274849693</v>
      </c>
      <c r="AD3024" t="str" cm="1">
        <f t="array" ref="AD3024">_xlfn.IFS(Table1[[#This Row],[Performance Score]]&gt;=90,"Excellent",Table1[[#This Row],[Performance Score]]&gt;=75,"Good",Table1[[#This Row],[Performance Score]]&gt;=60,"Average",Table1[[#This Row],[Performance Score]]&lt;=60,"Need Improvement")</f>
        <v>Need Improvement</v>
      </c>
      <c r="AE3024" t="str">
        <f>IF(AND(Table1[[#This Row],[Attendance %]]&gt;=80,(Table1[[#This Row],[Performance Score]]&gt;=80)),"Eligible","Not Eligible")</f>
        <v>Not Eligible</v>
      </c>
      <c r="AF3024" t="str">
        <f>IF(Table1[[#This Row],[Performance Score]]&gt;=80,"High Performer","Low Performer")</f>
        <v>Low Performer</v>
      </c>
      <c r="AG3024" t="str" cm="1">
        <f t="array" aca="1" ref="AG3024" ca="1">_xlfn.IFS(Table1[[#This Row],[Experience]]&lt;=3,"Junior",Table1[[#This Row],[Experience]]&lt;=7,"Mid Level",Table1[[#This Row],[Experience]]&gt;=7,"Senior")</f>
        <v>Senior</v>
      </c>
      <c r="AH3024" t="str">
        <f>IF(Table1[[#This Row],[Attendance %]]&gt;75,"OK","Below 75")</f>
        <v>OK</v>
      </c>
      <c r="AI3024" t="b">
        <f>ISBLANK(Table1[[#This Row],[Employee ID]])</f>
        <v>0</v>
      </c>
      <c r="AJ3024" t="b">
        <f>ISNUMBER(Table1[[#This Row],[Total Salary  ]])</f>
        <v>1</v>
      </c>
      <c r="AK3024" t="str">
        <f>IFERROR(_xlfn.XLOOKUP(Table1[[#This Row],[Manager ID]],MANAGERS!A:A,MANAGERS!B:B),"Not Found")</f>
        <v>Manager_6</v>
      </c>
    </row>
    <row r="3025" spans="1:37" x14ac:dyDescent="0.2">
      <c r="A3025" t="s">
        <v>2990</v>
      </c>
      <c r="B3025" t="s">
        <v>50</v>
      </c>
      <c r="C3025" t="s">
        <v>15</v>
      </c>
      <c r="D3025" t="s">
        <v>81</v>
      </c>
      <c r="E3025" t="s">
        <v>22</v>
      </c>
      <c r="F3025" s="1">
        <v>45130</v>
      </c>
      <c r="G3025" s="1">
        <v>41083</v>
      </c>
      <c r="H3025">
        <v>65055</v>
      </c>
      <c r="I3025">
        <v>15457</v>
      </c>
      <c r="J3025">
        <v>63</v>
      </c>
      <c r="K3025">
        <v>63</v>
      </c>
      <c r="L3025" t="s">
        <v>18</v>
      </c>
      <c r="M3025">
        <v>102</v>
      </c>
      <c r="N3025">
        <f>Table1[[#This Row],[Basic Salary]]+Table1[[#This Row],[Bonus]]</f>
        <v>80512</v>
      </c>
      <c r="O3025" s="2">
        <f>Table1[[#This Row],[Bonus]]/Table1[[#This Row],[Basic Salary]]</f>
        <v>0.23759895473061257</v>
      </c>
      <c r="P3025">
        <f ca="1">DATEDIF(Table1[[#This Row],[Date of Birth]],TODAY(),"Y")</f>
        <v>14</v>
      </c>
      <c r="Q3025">
        <f ca="1">DATEDIF(Table1[[#This Row],[Joining Date]],TODAY(),"Y")</f>
        <v>3</v>
      </c>
      <c r="R3025" t="str">
        <f ca="1">IF(YEAR(Table1[[#This Row],[Joining Date]])=YEAR(TODAY()),"Yes","No")</f>
        <v>No</v>
      </c>
      <c r="S3025" t="str">
        <f ca="1">IF(Table1[[#This Row],[Experience]]&gt;5,"Yes","No")</f>
        <v>No</v>
      </c>
      <c r="T3025" t="str">
        <f>TEXT(Table1[[#This Row],[Joining Date]],"mmmm")</f>
        <v>July</v>
      </c>
      <c r="U3025" t="str">
        <f>TEXT(Table1[[#This Row],[Joining Date]],"yyyy")</f>
        <v>2023</v>
      </c>
      <c r="V3025" s="5">
        <f ca="1">TODAY()-Table1[[#This Row],[Joining Date]]</f>
        <v>1109</v>
      </c>
      <c r="W3025" t="str">
        <f>LEFT(Table1[[#This Row],[Employee Name]],FIND(" ",Table1[[#This Row],[Employee Name]])-1)</f>
        <v>Ravi</v>
      </c>
      <c r="X3025" t="str">
        <f>RIGHT(Table1[[#This Row],[Employee Name]],LEN(Table1[[#This Row],[Employee Name]])-FIND(" ",Table1[[#This Row],[Employee Name]]))</f>
        <v>Teja</v>
      </c>
      <c r="Y3025" t="str">
        <f>Table1[[#This Row],[Department]]&amp;"-"&amp;Table1[[#This Row],[Employee ID]]</f>
        <v>Sales-E02934</v>
      </c>
      <c r="Z3025" t="str">
        <f>LEFT(Table1[[#This Row],[Department]],3)</f>
        <v>Sal</v>
      </c>
      <c r="AA3025" t="str">
        <f>_xlfn.XLOOKUP(Table1[[#This Row],[Manager ID]],MANAGERS!A:A,MANAGERS!B:B)</f>
        <v>Manager_2</v>
      </c>
      <c r="AB3025" t="str" cm="1">
        <f t="array" ref="AB3025">_xlfn.XLOOKUP(Table1[[#This Row],[Manager ID]],Table2[[#All],[Manager ID]],Table2[[#All],[Department Head]])</f>
        <v>Sales</v>
      </c>
      <c r="AC3025" s="2">
        <f>_xlfn.XLOOKUP(Table1[[#This Row],[City]],L:L,O:O)</f>
        <v>0.21356479274849693</v>
      </c>
      <c r="AD3025" t="str" cm="1">
        <f t="array" ref="AD3025">_xlfn.IFS(Table1[[#This Row],[Performance Score]]&gt;=90,"Excellent",Table1[[#This Row],[Performance Score]]&gt;=75,"Good",Table1[[#This Row],[Performance Score]]&gt;=60,"Average",Table1[[#This Row],[Performance Score]]&lt;=60,"Need Improvement")</f>
        <v>Average</v>
      </c>
      <c r="AE3025" t="str">
        <f>IF(AND(Table1[[#This Row],[Attendance %]]&gt;=80,(Table1[[#This Row],[Performance Score]]&gt;=80)),"Eligible","Not Eligible")</f>
        <v>Not Eligible</v>
      </c>
      <c r="AF3025" t="str">
        <f>IF(Table1[[#This Row],[Performance Score]]&gt;=80,"High Performer","Low Performer")</f>
        <v>Low Performer</v>
      </c>
      <c r="AG3025" t="str" cm="1">
        <f t="array" aca="1" ref="AG3025" ca="1">_xlfn.IFS(Table1[[#This Row],[Experience]]&lt;=3,"Junior",Table1[[#This Row],[Experience]]&lt;=7,"Mid Level",Table1[[#This Row],[Experience]]&gt;=7,"Senior")</f>
        <v>Junior</v>
      </c>
      <c r="AH3025" t="str">
        <f>IF(Table1[[#This Row],[Attendance %]]&gt;75,"OK","Below 75")</f>
        <v>Below 75</v>
      </c>
      <c r="AI3025" t="b">
        <f>ISBLANK(Table1[[#This Row],[Employee ID]])</f>
        <v>0</v>
      </c>
      <c r="AJ3025" t="b">
        <f>ISNUMBER(Table1[[#This Row],[Total Salary  ]])</f>
        <v>1</v>
      </c>
      <c r="AK3025" t="str">
        <f>IFERROR(_xlfn.XLOOKUP(Table1[[#This Row],[Manager ID]],MANAGERS!A:A,MANAGERS!B:B),"Not Found")</f>
        <v>Manager_2</v>
      </c>
    </row>
    <row r="3026" spans="1:37" x14ac:dyDescent="0.2">
      <c r="A3026" t="s">
        <v>4174</v>
      </c>
      <c r="B3026" t="s">
        <v>45</v>
      </c>
      <c r="C3026" t="s">
        <v>15</v>
      </c>
      <c r="D3026" t="s">
        <v>16</v>
      </c>
      <c r="E3026" t="s">
        <v>26</v>
      </c>
      <c r="F3026" s="1">
        <v>44377</v>
      </c>
      <c r="G3026" s="1">
        <v>32344</v>
      </c>
      <c r="H3026">
        <v>60108</v>
      </c>
      <c r="I3026">
        <v>20365</v>
      </c>
      <c r="J3026">
        <v>86</v>
      </c>
      <c r="K3026">
        <v>77</v>
      </c>
      <c r="L3026" t="s">
        <v>53</v>
      </c>
      <c r="M3026">
        <v>105</v>
      </c>
      <c r="N3026">
        <f>Table1[[#This Row],[Basic Salary]]+Table1[[#This Row],[Bonus]]</f>
        <v>80473</v>
      </c>
      <c r="O3026" s="2">
        <f>Table1[[#This Row],[Bonus]]/Table1[[#This Row],[Basic Salary]]</f>
        <v>0.33880681440074534</v>
      </c>
      <c r="P3026">
        <f ca="1">DATEDIF(Table1[[#This Row],[Date of Birth]],TODAY(),"Y")</f>
        <v>38</v>
      </c>
      <c r="Q3026">
        <f ca="1">DATEDIF(Table1[[#This Row],[Joining Date]],TODAY(),"Y")</f>
        <v>5</v>
      </c>
      <c r="R3026" t="str">
        <f ca="1">IF(YEAR(Table1[[#This Row],[Joining Date]])=YEAR(TODAY()),"Yes","No")</f>
        <v>No</v>
      </c>
      <c r="S3026" t="str">
        <f ca="1">IF(Table1[[#This Row],[Experience]]&gt;5,"Yes","No")</f>
        <v>No</v>
      </c>
      <c r="T3026" t="str">
        <f>TEXT(Table1[[#This Row],[Joining Date]],"mmmm")</f>
        <v>June</v>
      </c>
      <c r="U3026" t="str">
        <f>TEXT(Table1[[#This Row],[Joining Date]],"yyyy")</f>
        <v>2021</v>
      </c>
      <c r="V3026" s="5">
        <f ca="1">TODAY()-Table1[[#This Row],[Joining Date]]</f>
        <v>1862</v>
      </c>
      <c r="W3026" t="str">
        <f>LEFT(Table1[[#This Row],[Employee Name]],FIND(" ",Table1[[#This Row],[Employee Name]])-1)</f>
        <v>Ananya</v>
      </c>
      <c r="X3026" t="str">
        <f>RIGHT(Table1[[#This Row],[Employee Name]],LEN(Table1[[#This Row],[Employee Name]])-FIND(" ",Table1[[#This Row],[Employee Name]]))</f>
        <v>Rao</v>
      </c>
      <c r="Y3026" t="str">
        <f>Table1[[#This Row],[Department]]&amp;"-"&amp;Table1[[#This Row],[Employee ID]]</f>
        <v>HR-E04118</v>
      </c>
      <c r="Z3026" t="str">
        <f>LEFT(Table1[[#This Row],[Department]],3)</f>
        <v>HR</v>
      </c>
      <c r="AA3026" t="str">
        <f>_xlfn.XLOOKUP(Table1[[#This Row],[Manager ID]],MANAGERS!A:A,MANAGERS!B:B)</f>
        <v>Manager_5</v>
      </c>
      <c r="AB3026" t="str" cm="1">
        <f t="array" ref="AB3026">_xlfn.XLOOKUP(Table1[[#This Row],[Manager ID]],Table2[[#All],[Manager ID]],Table2[[#All],[Department Head]])</f>
        <v>Sales</v>
      </c>
      <c r="AC3026" s="2">
        <f>_xlfn.XLOOKUP(Table1[[#This Row],[City]],L:L,O:O)</f>
        <v>0.23685887225230964</v>
      </c>
      <c r="AD3026" t="str" cm="1">
        <f t="array" ref="AD3026">_xlfn.IFS(Table1[[#This Row],[Performance Score]]&gt;=90,"Excellent",Table1[[#This Row],[Performance Score]]&gt;=75,"Good",Table1[[#This Row],[Performance Score]]&gt;=60,"Average",Table1[[#This Row],[Performance Score]]&lt;=60,"Need Improvement")</f>
        <v>Good</v>
      </c>
      <c r="AE3026" t="str">
        <f>IF(AND(Table1[[#This Row],[Attendance %]]&gt;=80,(Table1[[#This Row],[Performance Score]]&gt;=80)),"Eligible","Not Eligible")</f>
        <v>Not Eligible</v>
      </c>
      <c r="AF3026" t="str">
        <f>IF(Table1[[#This Row],[Performance Score]]&gt;=80,"High Performer","Low Performer")</f>
        <v>Low Performer</v>
      </c>
      <c r="AG3026" t="str" cm="1">
        <f t="array" aca="1" ref="AG3026" ca="1">_xlfn.IFS(Table1[[#This Row],[Experience]]&lt;=3,"Junior",Table1[[#This Row],[Experience]]&lt;=7,"Mid Level",Table1[[#This Row],[Experience]]&gt;=7,"Senior")</f>
        <v>Mid Level</v>
      </c>
      <c r="AH3026" t="str">
        <f>IF(Table1[[#This Row],[Attendance %]]&gt;75,"OK","Below 75")</f>
        <v>OK</v>
      </c>
      <c r="AI3026" t="b">
        <f>ISBLANK(Table1[[#This Row],[Employee ID]])</f>
        <v>0</v>
      </c>
      <c r="AJ3026" t="b">
        <f>ISNUMBER(Table1[[#This Row],[Total Salary  ]])</f>
        <v>1</v>
      </c>
      <c r="AK3026" t="str">
        <f>IFERROR(_xlfn.XLOOKUP(Table1[[#This Row],[Manager ID]],MANAGERS!A:A,MANAGERS!B:B),"Not Found")</f>
        <v>Manager_5</v>
      </c>
    </row>
    <row r="3027" spans="1:37" x14ac:dyDescent="0.2">
      <c r="A3027" t="s">
        <v>296</v>
      </c>
      <c r="B3027" t="s">
        <v>69</v>
      </c>
      <c r="C3027" t="s">
        <v>21</v>
      </c>
      <c r="D3027" t="s">
        <v>46</v>
      </c>
      <c r="E3027" t="s">
        <v>65</v>
      </c>
      <c r="F3027" s="1">
        <v>43018</v>
      </c>
      <c r="G3027" s="1">
        <v>36767</v>
      </c>
      <c r="H3027">
        <v>70371</v>
      </c>
      <c r="I3027">
        <v>10083</v>
      </c>
      <c r="J3027">
        <v>77</v>
      </c>
      <c r="K3027">
        <v>52</v>
      </c>
      <c r="L3027" t="s">
        <v>18</v>
      </c>
      <c r="M3027">
        <v>104</v>
      </c>
      <c r="N3027">
        <f>Table1[[#This Row],[Basic Salary]]+Table1[[#This Row],[Bonus]]</f>
        <v>80454</v>
      </c>
      <c r="O3027" s="2">
        <f>Table1[[#This Row],[Bonus]]/Table1[[#This Row],[Basic Salary]]</f>
        <v>0.14328345483224625</v>
      </c>
      <c r="P3027">
        <f ca="1">DATEDIF(Table1[[#This Row],[Date of Birth]],TODAY(),"Y")</f>
        <v>25</v>
      </c>
      <c r="Q3027">
        <f ca="1">DATEDIF(Table1[[#This Row],[Joining Date]],TODAY(),"Y")</f>
        <v>8</v>
      </c>
      <c r="R3027" t="str">
        <f ca="1">IF(YEAR(Table1[[#This Row],[Joining Date]])=YEAR(TODAY()),"Yes","No")</f>
        <v>No</v>
      </c>
      <c r="S3027" t="str">
        <f ca="1">IF(Table1[[#This Row],[Experience]]&gt;5,"Yes","No")</f>
        <v>Yes</v>
      </c>
      <c r="T3027" t="str">
        <f>TEXT(Table1[[#This Row],[Joining Date]],"mmmm")</f>
        <v>October</v>
      </c>
      <c r="U3027" t="str">
        <f>TEXT(Table1[[#This Row],[Joining Date]],"yyyy")</f>
        <v>2017</v>
      </c>
      <c r="V3027" s="5">
        <f ca="1">TODAY()-Table1[[#This Row],[Joining Date]]</f>
        <v>3221</v>
      </c>
      <c r="W3027" t="str">
        <f>LEFT(Table1[[#This Row],[Employee Name]],FIND(" ",Table1[[#This Row],[Employee Name]])-1)</f>
        <v>Neha</v>
      </c>
      <c r="X3027" t="str">
        <f>RIGHT(Table1[[#This Row],[Employee Name]],LEN(Table1[[#This Row],[Employee Name]])-FIND(" ",Table1[[#This Row],[Employee Name]]))</f>
        <v>Kulkarni</v>
      </c>
      <c r="Y3027" t="str">
        <f>Table1[[#This Row],[Department]]&amp;"-"&amp;Table1[[#This Row],[Employee ID]]</f>
        <v>Support-E00240</v>
      </c>
      <c r="Z3027" t="str">
        <f>LEFT(Table1[[#This Row],[Department]],3)</f>
        <v>Sup</v>
      </c>
      <c r="AA3027" t="str">
        <f>_xlfn.XLOOKUP(Table1[[#This Row],[Manager ID]],MANAGERS!A:A,MANAGERS!B:B)</f>
        <v>Manager_4</v>
      </c>
      <c r="AB3027" t="str" cm="1">
        <f t="array" ref="AB3027">_xlfn.XLOOKUP(Table1[[#This Row],[Manager ID]],Table2[[#All],[Manager ID]],Table2[[#All],[Department Head]])</f>
        <v>Finance</v>
      </c>
      <c r="AC3027" s="2">
        <f>_xlfn.XLOOKUP(Table1[[#This Row],[City]],L:L,O:O)</f>
        <v>0.21356479274849693</v>
      </c>
      <c r="AD3027" t="str" cm="1">
        <f t="array" ref="AD3027">_xlfn.IFS(Table1[[#This Row],[Performance Score]]&gt;=90,"Excellent",Table1[[#This Row],[Performance Score]]&gt;=75,"Good",Table1[[#This Row],[Performance Score]]&gt;=60,"Average",Table1[[#This Row],[Performance Score]]&lt;=60,"Need Improvement")</f>
        <v>Need Improvement</v>
      </c>
      <c r="AE3027" t="str">
        <f>IF(AND(Table1[[#This Row],[Attendance %]]&gt;=80,(Table1[[#This Row],[Performance Score]]&gt;=80)),"Eligible","Not Eligible")</f>
        <v>Not Eligible</v>
      </c>
      <c r="AF3027" t="str">
        <f>IF(Table1[[#This Row],[Performance Score]]&gt;=80,"High Performer","Low Performer")</f>
        <v>Low Performer</v>
      </c>
      <c r="AG3027" t="str" cm="1">
        <f t="array" aca="1" ref="AG3027" ca="1">_xlfn.IFS(Table1[[#This Row],[Experience]]&lt;=3,"Junior",Table1[[#This Row],[Experience]]&lt;=7,"Mid Level",Table1[[#This Row],[Experience]]&gt;=7,"Senior")</f>
        <v>Senior</v>
      </c>
      <c r="AH3027" t="str">
        <f>IF(Table1[[#This Row],[Attendance %]]&gt;75,"OK","Below 75")</f>
        <v>OK</v>
      </c>
      <c r="AI3027" t="b">
        <f>ISBLANK(Table1[[#This Row],[Employee ID]])</f>
        <v>0</v>
      </c>
      <c r="AJ3027" t="b">
        <f>ISNUMBER(Table1[[#This Row],[Total Salary  ]])</f>
        <v>1</v>
      </c>
      <c r="AK3027" t="str">
        <f>IFERROR(_xlfn.XLOOKUP(Table1[[#This Row],[Manager ID]],MANAGERS!A:A,MANAGERS!B:B),"Not Found")</f>
        <v>Manager_4</v>
      </c>
    </row>
    <row r="3028" spans="1:37" x14ac:dyDescent="0.2">
      <c r="A3028" t="s">
        <v>4309</v>
      </c>
      <c r="B3028" t="s">
        <v>48</v>
      </c>
      <c r="C3028" t="s">
        <v>21</v>
      </c>
      <c r="D3028" t="s">
        <v>25</v>
      </c>
      <c r="E3028" t="s">
        <v>17</v>
      </c>
      <c r="F3028" s="1">
        <v>42279</v>
      </c>
      <c r="G3028" s="1">
        <v>38431</v>
      </c>
      <c r="H3028">
        <v>68888</v>
      </c>
      <c r="I3028">
        <v>11549</v>
      </c>
      <c r="J3028">
        <v>64</v>
      </c>
      <c r="K3028">
        <v>85</v>
      </c>
      <c r="L3028" t="s">
        <v>53</v>
      </c>
      <c r="M3028">
        <v>104</v>
      </c>
      <c r="N3028">
        <f>Table1[[#This Row],[Basic Salary]]+Table1[[#This Row],[Bonus]]</f>
        <v>80437</v>
      </c>
      <c r="O3028" s="2">
        <f>Table1[[#This Row],[Bonus]]/Table1[[#This Row],[Basic Salary]]</f>
        <v>0.16764893740564393</v>
      </c>
      <c r="P3028">
        <f ca="1">DATEDIF(Table1[[#This Row],[Date of Birth]],TODAY(),"Y")</f>
        <v>21</v>
      </c>
      <c r="Q3028">
        <f ca="1">DATEDIF(Table1[[#This Row],[Joining Date]],TODAY(),"Y")</f>
        <v>10</v>
      </c>
      <c r="R3028" t="str">
        <f ca="1">IF(YEAR(Table1[[#This Row],[Joining Date]])=YEAR(TODAY()),"Yes","No")</f>
        <v>No</v>
      </c>
      <c r="S3028" t="str">
        <f ca="1">IF(Table1[[#This Row],[Experience]]&gt;5,"Yes","No")</f>
        <v>Yes</v>
      </c>
      <c r="T3028" t="str">
        <f>TEXT(Table1[[#This Row],[Joining Date]],"mmmm")</f>
        <v>October</v>
      </c>
      <c r="U3028" t="str">
        <f>TEXT(Table1[[#This Row],[Joining Date]],"yyyy")</f>
        <v>2015</v>
      </c>
      <c r="V3028" s="5">
        <f ca="1">TODAY()-Table1[[#This Row],[Joining Date]]</f>
        <v>3960</v>
      </c>
      <c r="W3028" t="str">
        <f>LEFT(Table1[[#This Row],[Employee Name]],FIND(" ",Table1[[#This Row],[Employee Name]])-1)</f>
        <v>Aditya</v>
      </c>
      <c r="X3028" t="str">
        <f>RIGHT(Table1[[#This Row],[Employee Name]],LEN(Table1[[#This Row],[Employee Name]])-FIND(" ",Table1[[#This Row],[Employee Name]]))</f>
        <v>Kapoor</v>
      </c>
      <c r="Y3028" t="str">
        <f>Table1[[#This Row],[Department]]&amp;"-"&amp;Table1[[#This Row],[Employee ID]]</f>
        <v>Finance-E04253</v>
      </c>
      <c r="Z3028" t="str">
        <f>LEFT(Table1[[#This Row],[Department]],3)</f>
        <v>Fin</v>
      </c>
      <c r="AA3028" t="str">
        <f>_xlfn.XLOOKUP(Table1[[#This Row],[Manager ID]],MANAGERS!A:A,MANAGERS!B:B)</f>
        <v>Manager_4</v>
      </c>
      <c r="AB3028" t="str" cm="1">
        <f t="array" ref="AB3028">_xlfn.XLOOKUP(Table1[[#This Row],[Manager ID]],Table2[[#All],[Manager ID]],Table2[[#All],[Department Head]])</f>
        <v>Finance</v>
      </c>
      <c r="AC3028" s="2">
        <f>_xlfn.XLOOKUP(Table1[[#This Row],[City]],L:L,O:O)</f>
        <v>0.23685887225230964</v>
      </c>
      <c r="AD3028" t="str" cm="1">
        <f t="array" ref="AD3028">_xlfn.IFS(Table1[[#This Row],[Performance Score]]&gt;=90,"Excellent",Table1[[#This Row],[Performance Score]]&gt;=75,"Good",Table1[[#This Row],[Performance Score]]&gt;=60,"Average",Table1[[#This Row],[Performance Score]]&lt;=60,"Need Improvement")</f>
        <v>Good</v>
      </c>
      <c r="AE3028" t="str">
        <f>IF(AND(Table1[[#This Row],[Attendance %]]&gt;=80,(Table1[[#This Row],[Performance Score]]&gt;=80)),"Eligible","Not Eligible")</f>
        <v>Not Eligible</v>
      </c>
      <c r="AF3028" t="str">
        <f>IF(Table1[[#This Row],[Performance Score]]&gt;=80,"High Performer","Low Performer")</f>
        <v>High Performer</v>
      </c>
      <c r="AG3028" t="str" cm="1">
        <f t="array" aca="1" ref="AG3028" ca="1">_xlfn.IFS(Table1[[#This Row],[Experience]]&lt;=3,"Junior",Table1[[#This Row],[Experience]]&lt;=7,"Mid Level",Table1[[#This Row],[Experience]]&gt;=7,"Senior")</f>
        <v>Senior</v>
      </c>
      <c r="AH3028" t="str">
        <f>IF(Table1[[#This Row],[Attendance %]]&gt;75,"OK","Below 75")</f>
        <v>Below 75</v>
      </c>
      <c r="AI3028" t="b">
        <f>ISBLANK(Table1[[#This Row],[Employee ID]])</f>
        <v>0</v>
      </c>
      <c r="AJ3028" t="b">
        <f>ISNUMBER(Table1[[#This Row],[Total Salary  ]])</f>
        <v>1</v>
      </c>
      <c r="AK3028" t="str">
        <f>IFERROR(_xlfn.XLOOKUP(Table1[[#This Row],[Manager ID]],MANAGERS!A:A,MANAGERS!B:B),"Not Found")</f>
        <v>Manager_4</v>
      </c>
    </row>
    <row r="3029" spans="1:37" x14ac:dyDescent="0.2">
      <c r="A3029" t="s">
        <v>1962</v>
      </c>
      <c r="B3029" t="s">
        <v>39</v>
      </c>
      <c r="C3029" t="s">
        <v>15</v>
      </c>
      <c r="D3029" t="s">
        <v>16</v>
      </c>
      <c r="E3029" t="s">
        <v>51</v>
      </c>
      <c r="F3029" s="1">
        <v>43007</v>
      </c>
      <c r="G3029" s="1">
        <v>36026</v>
      </c>
      <c r="H3029">
        <v>59392</v>
      </c>
      <c r="I3029">
        <v>21041</v>
      </c>
      <c r="J3029">
        <v>70</v>
      </c>
      <c r="K3029">
        <v>53</v>
      </c>
      <c r="L3029" t="s">
        <v>18</v>
      </c>
      <c r="M3029">
        <v>118</v>
      </c>
      <c r="N3029">
        <f>Table1[[#This Row],[Basic Salary]]+Table1[[#This Row],[Bonus]]</f>
        <v>80433</v>
      </c>
      <c r="O3029" s="2">
        <f>Table1[[#This Row],[Bonus]]/Table1[[#This Row],[Basic Salary]]</f>
        <v>0.35427330280172414</v>
      </c>
      <c r="P3029">
        <f ca="1">DATEDIF(Table1[[#This Row],[Date of Birth]],TODAY(),"Y")</f>
        <v>27</v>
      </c>
      <c r="Q3029">
        <f ca="1">DATEDIF(Table1[[#This Row],[Joining Date]],TODAY(),"Y")</f>
        <v>8</v>
      </c>
      <c r="R3029" t="str">
        <f ca="1">IF(YEAR(Table1[[#This Row],[Joining Date]])=YEAR(TODAY()),"Yes","No")</f>
        <v>No</v>
      </c>
      <c r="S3029" t="str">
        <f ca="1">IF(Table1[[#This Row],[Experience]]&gt;5,"Yes","No")</f>
        <v>Yes</v>
      </c>
      <c r="T3029" t="str">
        <f>TEXT(Table1[[#This Row],[Joining Date]],"mmmm")</f>
        <v>September</v>
      </c>
      <c r="U3029" t="str">
        <f>TEXT(Table1[[#This Row],[Joining Date]],"yyyy")</f>
        <v>2017</v>
      </c>
      <c r="V3029" s="5">
        <f ca="1">TODAY()-Table1[[#This Row],[Joining Date]]</f>
        <v>3232</v>
      </c>
      <c r="W3029" t="str">
        <f>LEFT(Table1[[#This Row],[Employee Name]],FIND(" ",Table1[[#This Row],[Employee Name]])-1)</f>
        <v>Karan</v>
      </c>
      <c r="X3029" t="str">
        <f>RIGHT(Table1[[#This Row],[Employee Name]],LEN(Table1[[#This Row],[Employee Name]])-FIND(" ",Table1[[#This Row],[Employee Name]]))</f>
        <v>Malhotra</v>
      </c>
      <c r="Y3029" t="str">
        <f>Table1[[#This Row],[Department]]&amp;"-"&amp;Table1[[#This Row],[Employee ID]]</f>
        <v>HR-E01906</v>
      </c>
      <c r="Z3029" t="str">
        <f>LEFT(Table1[[#This Row],[Department]],3)</f>
        <v>HR</v>
      </c>
      <c r="AA3029" t="str">
        <f>_xlfn.XLOOKUP(Table1[[#This Row],[Manager ID]],MANAGERS!A:A,MANAGERS!B:B)</f>
        <v>Manager_18</v>
      </c>
      <c r="AB3029" t="str" cm="1">
        <f t="array" ref="AB3029">_xlfn.XLOOKUP(Table1[[#This Row],[Manager ID]],Table2[[#All],[Manager ID]],Table2[[#All],[Department Head]])</f>
        <v>Support</v>
      </c>
      <c r="AC3029" s="2">
        <f>_xlfn.XLOOKUP(Table1[[#This Row],[City]],L:L,O:O)</f>
        <v>0.21356479274849693</v>
      </c>
      <c r="AD3029" t="str" cm="1">
        <f t="array" ref="AD3029">_xlfn.IFS(Table1[[#This Row],[Performance Score]]&gt;=90,"Excellent",Table1[[#This Row],[Performance Score]]&gt;=75,"Good",Table1[[#This Row],[Performance Score]]&gt;=60,"Average",Table1[[#This Row],[Performance Score]]&lt;=60,"Need Improvement")</f>
        <v>Need Improvement</v>
      </c>
      <c r="AE3029" t="str">
        <f>IF(AND(Table1[[#This Row],[Attendance %]]&gt;=80,(Table1[[#This Row],[Performance Score]]&gt;=80)),"Eligible","Not Eligible")</f>
        <v>Not Eligible</v>
      </c>
      <c r="AF3029" t="str">
        <f>IF(Table1[[#This Row],[Performance Score]]&gt;=80,"High Performer","Low Performer")</f>
        <v>Low Performer</v>
      </c>
      <c r="AG3029" t="str" cm="1">
        <f t="array" aca="1" ref="AG3029" ca="1">_xlfn.IFS(Table1[[#This Row],[Experience]]&lt;=3,"Junior",Table1[[#This Row],[Experience]]&lt;=7,"Mid Level",Table1[[#This Row],[Experience]]&gt;=7,"Senior")</f>
        <v>Senior</v>
      </c>
      <c r="AH3029" t="str">
        <f>IF(Table1[[#This Row],[Attendance %]]&gt;75,"OK","Below 75")</f>
        <v>Below 75</v>
      </c>
      <c r="AI3029" t="b">
        <f>ISBLANK(Table1[[#This Row],[Employee ID]])</f>
        <v>0</v>
      </c>
      <c r="AJ3029" t="b">
        <f>ISNUMBER(Table1[[#This Row],[Total Salary  ]])</f>
        <v>1</v>
      </c>
      <c r="AK3029" t="str">
        <f>IFERROR(_xlfn.XLOOKUP(Table1[[#This Row],[Manager ID]],MANAGERS!A:A,MANAGERS!B:B),"Not Found")</f>
        <v>Manager_18</v>
      </c>
    </row>
    <row r="3030" spans="1:37" x14ac:dyDescent="0.2">
      <c r="A3030" t="s">
        <v>2839</v>
      </c>
      <c r="B3030" t="s">
        <v>87</v>
      </c>
      <c r="C3030" t="s">
        <v>21</v>
      </c>
      <c r="D3030" t="s">
        <v>40</v>
      </c>
      <c r="E3030" t="s">
        <v>30</v>
      </c>
      <c r="F3030" s="1">
        <v>42111</v>
      </c>
      <c r="G3030" s="1">
        <v>33464</v>
      </c>
      <c r="H3030">
        <v>75171</v>
      </c>
      <c r="I3030">
        <v>5261</v>
      </c>
      <c r="J3030">
        <v>90</v>
      </c>
      <c r="K3030">
        <v>41</v>
      </c>
      <c r="L3030" t="s">
        <v>18</v>
      </c>
      <c r="M3030">
        <v>102</v>
      </c>
      <c r="N3030">
        <f>Table1[[#This Row],[Basic Salary]]+Table1[[#This Row],[Bonus]]</f>
        <v>80432</v>
      </c>
      <c r="O3030" s="2">
        <f>Table1[[#This Row],[Bonus]]/Table1[[#This Row],[Basic Salary]]</f>
        <v>6.9987096087586964E-2</v>
      </c>
      <c r="P3030">
        <f ca="1">DATEDIF(Table1[[#This Row],[Date of Birth]],TODAY(),"Y")</f>
        <v>34</v>
      </c>
      <c r="Q3030">
        <f ca="1">DATEDIF(Table1[[#This Row],[Joining Date]],TODAY(),"Y")</f>
        <v>11</v>
      </c>
      <c r="R3030" t="str">
        <f ca="1">IF(YEAR(Table1[[#This Row],[Joining Date]])=YEAR(TODAY()),"Yes","No")</f>
        <v>No</v>
      </c>
      <c r="S3030" t="str">
        <f ca="1">IF(Table1[[#This Row],[Experience]]&gt;5,"Yes","No")</f>
        <v>Yes</v>
      </c>
      <c r="T3030" t="str">
        <f>TEXT(Table1[[#This Row],[Joining Date]],"mmmm")</f>
        <v>April</v>
      </c>
      <c r="U3030" t="str">
        <f>TEXT(Table1[[#This Row],[Joining Date]],"yyyy")</f>
        <v>2015</v>
      </c>
      <c r="V3030" s="5">
        <f ca="1">TODAY()-Table1[[#This Row],[Joining Date]]</f>
        <v>4128</v>
      </c>
      <c r="W3030" t="str">
        <f>LEFT(Table1[[#This Row],[Employee Name]],FIND(" ",Table1[[#This Row],[Employee Name]])-1)</f>
        <v>Arjun</v>
      </c>
      <c r="X3030" t="str">
        <f>RIGHT(Table1[[#This Row],[Employee Name]],LEN(Table1[[#This Row],[Employee Name]])-FIND(" ",Table1[[#This Row],[Employee Name]]))</f>
        <v>Mehta</v>
      </c>
      <c r="Y3030" t="str">
        <f>Table1[[#This Row],[Department]]&amp;"-"&amp;Table1[[#This Row],[Employee ID]]</f>
        <v>IT-E02783</v>
      </c>
      <c r="Z3030" t="str">
        <f>LEFT(Table1[[#This Row],[Department]],3)</f>
        <v>IT</v>
      </c>
      <c r="AA3030" t="str">
        <f>_xlfn.XLOOKUP(Table1[[#This Row],[Manager ID]],MANAGERS!A:A,MANAGERS!B:B)</f>
        <v>Manager_2</v>
      </c>
      <c r="AB3030" t="str" cm="1">
        <f t="array" ref="AB3030">_xlfn.XLOOKUP(Table1[[#This Row],[Manager ID]],Table2[[#All],[Manager ID]],Table2[[#All],[Department Head]])</f>
        <v>Sales</v>
      </c>
      <c r="AC3030" s="2">
        <f>_xlfn.XLOOKUP(Table1[[#This Row],[City]],L:L,O:O)</f>
        <v>0.21356479274849693</v>
      </c>
      <c r="AD3030" t="str" cm="1">
        <f t="array" ref="AD3030">_xlfn.IFS(Table1[[#This Row],[Performance Score]]&gt;=90,"Excellent",Table1[[#This Row],[Performance Score]]&gt;=75,"Good",Table1[[#This Row],[Performance Score]]&gt;=60,"Average",Table1[[#This Row],[Performance Score]]&lt;=60,"Need Improvement")</f>
        <v>Need Improvement</v>
      </c>
      <c r="AE3030" t="str">
        <f>IF(AND(Table1[[#This Row],[Attendance %]]&gt;=80,(Table1[[#This Row],[Performance Score]]&gt;=80)),"Eligible","Not Eligible")</f>
        <v>Not Eligible</v>
      </c>
      <c r="AF3030" t="str">
        <f>IF(Table1[[#This Row],[Performance Score]]&gt;=80,"High Performer","Low Performer")</f>
        <v>Low Performer</v>
      </c>
      <c r="AG3030" t="str" cm="1">
        <f t="array" aca="1" ref="AG3030" ca="1">_xlfn.IFS(Table1[[#This Row],[Experience]]&lt;=3,"Junior",Table1[[#This Row],[Experience]]&lt;=7,"Mid Level",Table1[[#This Row],[Experience]]&gt;=7,"Senior")</f>
        <v>Senior</v>
      </c>
      <c r="AH3030" t="str">
        <f>IF(Table1[[#This Row],[Attendance %]]&gt;75,"OK","Below 75")</f>
        <v>OK</v>
      </c>
      <c r="AI3030" t="b">
        <f>ISBLANK(Table1[[#This Row],[Employee ID]])</f>
        <v>0</v>
      </c>
      <c r="AJ3030" t="b">
        <f>ISNUMBER(Table1[[#This Row],[Total Salary  ]])</f>
        <v>1</v>
      </c>
      <c r="AK3030" t="str">
        <f>IFERROR(_xlfn.XLOOKUP(Table1[[#This Row],[Manager ID]],MANAGERS!A:A,MANAGERS!B:B),"Not Found")</f>
        <v>Manager_2</v>
      </c>
    </row>
    <row r="3031" spans="1:37" x14ac:dyDescent="0.2">
      <c r="A3031" t="s">
        <v>3906</v>
      </c>
      <c r="B3031" t="s">
        <v>39</v>
      </c>
      <c r="C3031" t="s">
        <v>21</v>
      </c>
      <c r="D3031" t="s">
        <v>33</v>
      </c>
      <c r="E3031" t="s">
        <v>17</v>
      </c>
      <c r="F3031" s="1">
        <v>45287</v>
      </c>
      <c r="G3031" s="1">
        <v>39534</v>
      </c>
      <c r="H3031">
        <v>63799</v>
      </c>
      <c r="I3031">
        <v>16630</v>
      </c>
      <c r="J3031">
        <v>69</v>
      </c>
      <c r="K3031">
        <v>87</v>
      </c>
      <c r="L3031" t="s">
        <v>31</v>
      </c>
      <c r="M3031">
        <v>119</v>
      </c>
      <c r="N3031">
        <f>Table1[[#This Row],[Basic Salary]]+Table1[[#This Row],[Bonus]]</f>
        <v>80429</v>
      </c>
      <c r="O3031" s="2">
        <f>Table1[[#This Row],[Bonus]]/Table1[[#This Row],[Basic Salary]]</f>
        <v>0.26066239282747378</v>
      </c>
      <c r="P3031">
        <f ca="1">DATEDIF(Table1[[#This Row],[Date of Birth]],TODAY(),"Y")</f>
        <v>18</v>
      </c>
      <c r="Q3031">
        <f ca="1">DATEDIF(Table1[[#This Row],[Joining Date]],TODAY(),"Y")</f>
        <v>2</v>
      </c>
      <c r="R3031" t="str">
        <f ca="1">IF(YEAR(Table1[[#This Row],[Joining Date]])=YEAR(TODAY()),"Yes","No")</f>
        <v>No</v>
      </c>
      <c r="S3031" t="str">
        <f ca="1">IF(Table1[[#This Row],[Experience]]&gt;5,"Yes","No")</f>
        <v>No</v>
      </c>
      <c r="T3031" t="str">
        <f>TEXT(Table1[[#This Row],[Joining Date]],"mmmm")</f>
        <v>December</v>
      </c>
      <c r="U3031" t="str">
        <f>TEXT(Table1[[#This Row],[Joining Date]],"yyyy")</f>
        <v>2023</v>
      </c>
      <c r="V3031" s="5">
        <f ca="1">TODAY()-Table1[[#This Row],[Joining Date]]</f>
        <v>952</v>
      </c>
      <c r="W3031" t="str">
        <f>LEFT(Table1[[#This Row],[Employee Name]],FIND(" ",Table1[[#This Row],[Employee Name]])-1)</f>
        <v>Karan</v>
      </c>
      <c r="X3031" t="str">
        <f>RIGHT(Table1[[#This Row],[Employee Name]],LEN(Table1[[#This Row],[Employee Name]])-FIND(" ",Table1[[#This Row],[Employee Name]]))</f>
        <v>Malhotra</v>
      </c>
      <c r="Y3031" t="str">
        <f>Table1[[#This Row],[Department]]&amp;"-"&amp;Table1[[#This Row],[Employee ID]]</f>
        <v>Marketing-E03850</v>
      </c>
      <c r="Z3031" t="str">
        <f>LEFT(Table1[[#This Row],[Department]],3)</f>
        <v>Mar</v>
      </c>
      <c r="AA3031" t="str">
        <f>_xlfn.XLOOKUP(Table1[[#This Row],[Manager ID]],MANAGERS!A:A,MANAGERS!B:B)</f>
        <v>Manager_19</v>
      </c>
      <c r="AB3031" t="str" cm="1">
        <f t="array" ref="AB3031">_xlfn.XLOOKUP(Table1[[#This Row],[Manager ID]],Table2[[#All],[Manager ID]],Table2[[#All],[Department Head]])</f>
        <v>Support</v>
      </c>
      <c r="AC3031" s="2">
        <f>_xlfn.XLOOKUP(Table1[[#This Row],[City]],L:L,O:O)</f>
        <v>0.241864189087755</v>
      </c>
      <c r="AD3031" t="str" cm="1">
        <f t="array" ref="AD3031">_xlfn.IFS(Table1[[#This Row],[Performance Score]]&gt;=90,"Excellent",Table1[[#This Row],[Performance Score]]&gt;=75,"Good",Table1[[#This Row],[Performance Score]]&gt;=60,"Average",Table1[[#This Row],[Performance Score]]&lt;=60,"Need Improvement")</f>
        <v>Good</v>
      </c>
      <c r="AE3031" t="str">
        <f>IF(AND(Table1[[#This Row],[Attendance %]]&gt;=80,(Table1[[#This Row],[Performance Score]]&gt;=80)),"Eligible","Not Eligible")</f>
        <v>Not Eligible</v>
      </c>
      <c r="AF3031" t="str">
        <f>IF(Table1[[#This Row],[Performance Score]]&gt;=80,"High Performer","Low Performer")</f>
        <v>High Performer</v>
      </c>
      <c r="AG3031" t="str" cm="1">
        <f t="array" aca="1" ref="AG3031" ca="1">_xlfn.IFS(Table1[[#This Row],[Experience]]&lt;=3,"Junior",Table1[[#This Row],[Experience]]&lt;=7,"Mid Level",Table1[[#This Row],[Experience]]&gt;=7,"Senior")</f>
        <v>Junior</v>
      </c>
      <c r="AH3031" t="str">
        <f>IF(Table1[[#This Row],[Attendance %]]&gt;75,"OK","Below 75")</f>
        <v>Below 75</v>
      </c>
      <c r="AI3031" t="b">
        <f>ISBLANK(Table1[[#This Row],[Employee ID]])</f>
        <v>0</v>
      </c>
      <c r="AJ3031" t="b">
        <f>ISNUMBER(Table1[[#This Row],[Total Salary  ]])</f>
        <v>1</v>
      </c>
      <c r="AK3031" t="str">
        <f>IFERROR(_xlfn.XLOOKUP(Table1[[#This Row],[Manager ID]],MANAGERS!A:A,MANAGERS!B:B),"Not Found")</f>
        <v>Manager_19</v>
      </c>
    </row>
    <row r="3032" spans="1:37" x14ac:dyDescent="0.2">
      <c r="A3032" t="s">
        <v>2481</v>
      </c>
      <c r="B3032" t="s">
        <v>57</v>
      </c>
      <c r="C3032" t="s">
        <v>21</v>
      </c>
      <c r="D3032" t="s">
        <v>46</v>
      </c>
      <c r="E3032" t="s">
        <v>22</v>
      </c>
      <c r="F3032" s="1">
        <v>43315</v>
      </c>
      <c r="G3032" s="1">
        <v>36961</v>
      </c>
      <c r="H3032">
        <v>57346</v>
      </c>
      <c r="I3032">
        <v>23081</v>
      </c>
      <c r="J3032">
        <v>81</v>
      </c>
      <c r="K3032">
        <v>60</v>
      </c>
      <c r="L3032" t="s">
        <v>18</v>
      </c>
      <c r="M3032">
        <v>104</v>
      </c>
      <c r="N3032">
        <f>Table1[[#This Row],[Basic Salary]]+Table1[[#This Row],[Bonus]]</f>
        <v>80427</v>
      </c>
      <c r="O3032" s="2">
        <f>Table1[[#This Row],[Bonus]]/Table1[[#This Row],[Basic Salary]]</f>
        <v>0.40248665992397026</v>
      </c>
      <c r="P3032">
        <f ca="1">DATEDIF(Table1[[#This Row],[Date of Birth]],TODAY(),"Y")</f>
        <v>25</v>
      </c>
      <c r="Q3032">
        <f ca="1">DATEDIF(Table1[[#This Row],[Joining Date]],TODAY(),"Y")</f>
        <v>8</v>
      </c>
      <c r="R3032" t="str">
        <f ca="1">IF(YEAR(Table1[[#This Row],[Joining Date]])=YEAR(TODAY()),"Yes","No")</f>
        <v>No</v>
      </c>
      <c r="S3032" t="str">
        <f ca="1">IF(Table1[[#This Row],[Experience]]&gt;5,"Yes","No")</f>
        <v>Yes</v>
      </c>
      <c r="T3032" t="str">
        <f>TEXT(Table1[[#This Row],[Joining Date]],"mmmm")</f>
        <v>August</v>
      </c>
      <c r="U3032" t="str">
        <f>TEXT(Table1[[#This Row],[Joining Date]],"yyyy")</f>
        <v>2018</v>
      </c>
      <c r="V3032" s="5">
        <f ca="1">TODAY()-Table1[[#This Row],[Joining Date]]</f>
        <v>2924</v>
      </c>
      <c r="W3032" t="str">
        <f>LEFT(Table1[[#This Row],[Employee Name]],FIND(" ",Table1[[#This Row],[Employee Name]])-1)</f>
        <v>Swathi</v>
      </c>
      <c r="X3032" t="str">
        <f>RIGHT(Table1[[#This Row],[Employee Name]],LEN(Table1[[#This Row],[Employee Name]])-FIND(" ",Table1[[#This Row],[Employee Name]]))</f>
        <v>Ramesh</v>
      </c>
      <c r="Y3032" t="str">
        <f>Table1[[#This Row],[Department]]&amp;"-"&amp;Table1[[#This Row],[Employee ID]]</f>
        <v>Support-E02425</v>
      </c>
      <c r="Z3032" t="str">
        <f>LEFT(Table1[[#This Row],[Department]],3)</f>
        <v>Sup</v>
      </c>
      <c r="AA3032" t="str">
        <f>_xlfn.XLOOKUP(Table1[[#This Row],[Manager ID]],MANAGERS!A:A,MANAGERS!B:B)</f>
        <v>Manager_4</v>
      </c>
      <c r="AB3032" t="str" cm="1">
        <f t="array" ref="AB3032">_xlfn.XLOOKUP(Table1[[#This Row],[Manager ID]],Table2[[#All],[Manager ID]],Table2[[#All],[Department Head]])</f>
        <v>Finance</v>
      </c>
      <c r="AC3032" s="2">
        <f>_xlfn.XLOOKUP(Table1[[#This Row],[City]],L:L,O:O)</f>
        <v>0.21356479274849693</v>
      </c>
      <c r="AD3032" t="str" cm="1">
        <f t="array" ref="AD3032">_xlfn.IFS(Table1[[#This Row],[Performance Score]]&gt;=90,"Excellent",Table1[[#This Row],[Performance Score]]&gt;=75,"Good",Table1[[#This Row],[Performance Score]]&gt;=60,"Average",Table1[[#This Row],[Performance Score]]&lt;=60,"Need Improvement")</f>
        <v>Average</v>
      </c>
      <c r="AE3032" t="str">
        <f>IF(AND(Table1[[#This Row],[Attendance %]]&gt;=80,(Table1[[#This Row],[Performance Score]]&gt;=80)),"Eligible","Not Eligible")</f>
        <v>Not Eligible</v>
      </c>
      <c r="AF3032" t="str">
        <f>IF(Table1[[#This Row],[Performance Score]]&gt;=80,"High Performer","Low Performer")</f>
        <v>Low Performer</v>
      </c>
      <c r="AG3032" t="str" cm="1">
        <f t="array" aca="1" ref="AG3032" ca="1">_xlfn.IFS(Table1[[#This Row],[Experience]]&lt;=3,"Junior",Table1[[#This Row],[Experience]]&lt;=7,"Mid Level",Table1[[#This Row],[Experience]]&gt;=7,"Senior")</f>
        <v>Senior</v>
      </c>
      <c r="AH3032" t="str">
        <f>IF(Table1[[#This Row],[Attendance %]]&gt;75,"OK","Below 75")</f>
        <v>OK</v>
      </c>
      <c r="AI3032" t="b">
        <f>ISBLANK(Table1[[#This Row],[Employee ID]])</f>
        <v>0</v>
      </c>
      <c r="AJ3032" t="b">
        <f>ISNUMBER(Table1[[#This Row],[Total Salary  ]])</f>
        <v>1</v>
      </c>
      <c r="AK3032" t="str">
        <f>IFERROR(_xlfn.XLOOKUP(Table1[[#This Row],[Manager ID]],MANAGERS!A:A,MANAGERS!B:B),"Not Found")</f>
        <v>Manager_4</v>
      </c>
    </row>
    <row r="3033" spans="1:37" x14ac:dyDescent="0.2">
      <c r="A3033" t="s">
        <v>4964</v>
      </c>
      <c r="B3033" t="s">
        <v>89</v>
      </c>
      <c r="C3033" t="s">
        <v>21</v>
      </c>
      <c r="D3033" t="s">
        <v>43</v>
      </c>
      <c r="E3033" t="s">
        <v>30</v>
      </c>
      <c r="F3033" s="1">
        <v>42070</v>
      </c>
      <c r="G3033" s="1">
        <v>31115</v>
      </c>
      <c r="H3033">
        <v>50480</v>
      </c>
      <c r="I3033">
        <v>29939</v>
      </c>
      <c r="J3033">
        <v>73</v>
      </c>
      <c r="K3033">
        <v>64</v>
      </c>
      <c r="L3033" t="s">
        <v>27</v>
      </c>
      <c r="M3033">
        <v>105</v>
      </c>
      <c r="N3033">
        <f>Table1[[#This Row],[Basic Salary]]+Table1[[#This Row],[Bonus]]</f>
        <v>80419</v>
      </c>
      <c r="O3033" s="2">
        <f>Table1[[#This Row],[Bonus]]/Table1[[#This Row],[Basic Salary]]</f>
        <v>0.59308637083993665</v>
      </c>
      <c r="P3033">
        <f ca="1">DATEDIF(Table1[[#This Row],[Date of Birth]],TODAY(),"Y")</f>
        <v>41</v>
      </c>
      <c r="Q3033">
        <f ca="1">DATEDIF(Table1[[#This Row],[Joining Date]],TODAY(),"Y")</f>
        <v>11</v>
      </c>
      <c r="R3033" t="str">
        <f ca="1">IF(YEAR(Table1[[#This Row],[Joining Date]])=YEAR(TODAY()),"Yes","No")</f>
        <v>No</v>
      </c>
      <c r="S3033" t="str">
        <f ca="1">IF(Table1[[#This Row],[Experience]]&gt;5,"Yes","No")</f>
        <v>Yes</v>
      </c>
      <c r="T3033" t="str">
        <f>TEXT(Table1[[#This Row],[Joining Date]],"mmmm")</f>
        <v>March</v>
      </c>
      <c r="U3033" t="str">
        <f>TEXT(Table1[[#This Row],[Joining Date]],"yyyy")</f>
        <v>2015</v>
      </c>
      <c r="V3033" s="5">
        <f ca="1">TODAY()-Table1[[#This Row],[Joining Date]]</f>
        <v>4169</v>
      </c>
      <c r="W3033" t="str">
        <f>LEFT(Table1[[#This Row],[Employee Name]],FIND(" ",Table1[[#This Row],[Employee Name]])-1)</f>
        <v>Tarun</v>
      </c>
      <c r="X3033" t="str">
        <f>RIGHT(Table1[[#This Row],[Employee Name]],LEN(Table1[[#This Row],[Employee Name]])-FIND(" ",Table1[[#This Row],[Employee Name]]))</f>
        <v>Verma</v>
      </c>
      <c r="Y3033" t="str">
        <f>Table1[[#This Row],[Department]]&amp;"-"&amp;Table1[[#This Row],[Employee ID]]</f>
        <v>Operations-E04908</v>
      </c>
      <c r="Z3033" t="str">
        <f>LEFT(Table1[[#This Row],[Department]],3)</f>
        <v>Ope</v>
      </c>
      <c r="AA3033" t="str">
        <f>_xlfn.XLOOKUP(Table1[[#This Row],[Manager ID]],MANAGERS!A:A,MANAGERS!B:B)</f>
        <v>Manager_5</v>
      </c>
      <c r="AB3033" t="str" cm="1">
        <f t="array" ref="AB3033">_xlfn.XLOOKUP(Table1[[#This Row],[Manager ID]],Table2[[#All],[Manager ID]],Table2[[#All],[Department Head]])</f>
        <v>Sales</v>
      </c>
      <c r="AC3033" s="2">
        <f>_xlfn.XLOOKUP(Table1[[#This Row],[City]],L:L,O:O)</f>
        <v>0.23674293405114402</v>
      </c>
      <c r="AD3033" t="str" cm="1">
        <f t="array" ref="AD3033">_xlfn.IFS(Table1[[#This Row],[Performance Score]]&gt;=90,"Excellent",Table1[[#This Row],[Performance Score]]&gt;=75,"Good",Table1[[#This Row],[Performance Score]]&gt;=60,"Average",Table1[[#This Row],[Performance Score]]&lt;=60,"Need Improvement")</f>
        <v>Average</v>
      </c>
      <c r="AE3033" t="str">
        <f>IF(AND(Table1[[#This Row],[Attendance %]]&gt;=80,(Table1[[#This Row],[Performance Score]]&gt;=80)),"Eligible","Not Eligible")</f>
        <v>Not Eligible</v>
      </c>
      <c r="AF3033" t="str">
        <f>IF(Table1[[#This Row],[Performance Score]]&gt;=80,"High Performer","Low Performer")</f>
        <v>Low Performer</v>
      </c>
      <c r="AG3033" t="str" cm="1">
        <f t="array" aca="1" ref="AG3033" ca="1">_xlfn.IFS(Table1[[#This Row],[Experience]]&lt;=3,"Junior",Table1[[#This Row],[Experience]]&lt;=7,"Mid Level",Table1[[#This Row],[Experience]]&gt;=7,"Senior")</f>
        <v>Senior</v>
      </c>
      <c r="AH3033" t="str">
        <f>IF(Table1[[#This Row],[Attendance %]]&gt;75,"OK","Below 75")</f>
        <v>Below 75</v>
      </c>
      <c r="AI3033" t="b">
        <f>ISBLANK(Table1[[#This Row],[Employee ID]])</f>
        <v>0</v>
      </c>
      <c r="AJ3033" t="b">
        <f>ISNUMBER(Table1[[#This Row],[Total Salary  ]])</f>
        <v>1</v>
      </c>
      <c r="AK3033" t="str">
        <f>IFERROR(_xlfn.XLOOKUP(Table1[[#This Row],[Manager ID]],MANAGERS!A:A,MANAGERS!B:B),"Not Found")</f>
        <v>Manager_5</v>
      </c>
    </row>
    <row r="3034" spans="1:37" x14ac:dyDescent="0.2">
      <c r="A3034" t="s">
        <v>839</v>
      </c>
      <c r="B3034" t="s">
        <v>69</v>
      </c>
      <c r="C3034" t="s">
        <v>15</v>
      </c>
      <c r="D3034" t="s">
        <v>25</v>
      </c>
      <c r="E3034" t="s">
        <v>22</v>
      </c>
      <c r="F3034" s="1">
        <v>42722</v>
      </c>
      <c r="G3034" s="1">
        <v>32728</v>
      </c>
      <c r="H3034">
        <v>60985</v>
      </c>
      <c r="I3034">
        <v>19400</v>
      </c>
      <c r="J3034">
        <v>86</v>
      </c>
      <c r="K3034">
        <v>56</v>
      </c>
      <c r="L3034" t="s">
        <v>34</v>
      </c>
      <c r="M3034">
        <v>119</v>
      </c>
      <c r="N3034">
        <f>Table1[[#This Row],[Basic Salary]]+Table1[[#This Row],[Bonus]]</f>
        <v>80385</v>
      </c>
      <c r="O3034" s="2">
        <f>Table1[[#This Row],[Bonus]]/Table1[[#This Row],[Basic Salary]]</f>
        <v>0.31811101090432076</v>
      </c>
      <c r="P3034">
        <f ca="1">DATEDIF(Table1[[#This Row],[Date of Birth]],TODAY(),"Y")</f>
        <v>36</v>
      </c>
      <c r="Q3034">
        <f ca="1">DATEDIF(Table1[[#This Row],[Joining Date]],TODAY(),"Y")</f>
        <v>9</v>
      </c>
      <c r="R3034" t="str">
        <f ca="1">IF(YEAR(Table1[[#This Row],[Joining Date]])=YEAR(TODAY()),"Yes","No")</f>
        <v>No</v>
      </c>
      <c r="S3034" t="str">
        <f ca="1">IF(Table1[[#This Row],[Experience]]&gt;5,"Yes","No")</f>
        <v>Yes</v>
      </c>
      <c r="T3034" t="str">
        <f>TEXT(Table1[[#This Row],[Joining Date]],"mmmm")</f>
        <v>December</v>
      </c>
      <c r="U3034" t="str">
        <f>TEXT(Table1[[#This Row],[Joining Date]],"yyyy")</f>
        <v>2016</v>
      </c>
      <c r="V3034" s="5">
        <f ca="1">TODAY()-Table1[[#This Row],[Joining Date]]</f>
        <v>3517</v>
      </c>
      <c r="W3034" t="str">
        <f>LEFT(Table1[[#This Row],[Employee Name]],FIND(" ",Table1[[#This Row],[Employee Name]])-1)</f>
        <v>Neha</v>
      </c>
      <c r="X3034" t="str">
        <f>RIGHT(Table1[[#This Row],[Employee Name]],LEN(Table1[[#This Row],[Employee Name]])-FIND(" ",Table1[[#This Row],[Employee Name]]))</f>
        <v>Kulkarni</v>
      </c>
      <c r="Y3034" t="str">
        <f>Table1[[#This Row],[Department]]&amp;"-"&amp;Table1[[#This Row],[Employee ID]]</f>
        <v>Finance-E00783</v>
      </c>
      <c r="Z3034" t="str">
        <f>LEFT(Table1[[#This Row],[Department]],3)</f>
        <v>Fin</v>
      </c>
      <c r="AA3034" t="str">
        <f>_xlfn.XLOOKUP(Table1[[#This Row],[Manager ID]],MANAGERS!A:A,MANAGERS!B:B)</f>
        <v>Manager_19</v>
      </c>
      <c r="AB3034" t="str" cm="1">
        <f t="array" ref="AB3034">_xlfn.XLOOKUP(Table1[[#This Row],[Manager ID]],Table2[[#All],[Manager ID]],Table2[[#All],[Department Head]])</f>
        <v>Support</v>
      </c>
      <c r="AC3034" s="2">
        <f>_xlfn.XLOOKUP(Table1[[#This Row],[City]],L:L,O:O)</f>
        <v>0.24030340748661314</v>
      </c>
      <c r="AD3034" t="str" cm="1">
        <f t="array" ref="AD3034">_xlfn.IFS(Table1[[#This Row],[Performance Score]]&gt;=90,"Excellent",Table1[[#This Row],[Performance Score]]&gt;=75,"Good",Table1[[#This Row],[Performance Score]]&gt;=60,"Average",Table1[[#This Row],[Performance Score]]&lt;=60,"Need Improvement")</f>
        <v>Need Improvement</v>
      </c>
      <c r="AE3034" t="str">
        <f>IF(AND(Table1[[#This Row],[Attendance %]]&gt;=80,(Table1[[#This Row],[Performance Score]]&gt;=80)),"Eligible","Not Eligible")</f>
        <v>Not Eligible</v>
      </c>
      <c r="AF3034" t="str">
        <f>IF(Table1[[#This Row],[Performance Score]]&gt;=80,"High Performer","Low Performer")</f>
        <v>Low Performer</v>
      </c>
      <c r="AG3034" t="str" cm="1">
        <f t="array" aca="1" ref="AG3034" ca="1">_xlfn.IFS(Table1[[#This Row],[Experience]]&lt;=3,"Junior",Table1[[#This Row],[Experience]]&lt;=7,"Mid Level",Table1[[#This Row],[Experience]]&gt;=7,"Senior")</f>
        <v>Senior</v>
      </c>
      <c r="AH3034" t="str">
        <f>IF(Table1[[#This Row],[Attendance %]]&gt;75,"OK","Below 75")</f>
        <v>OK</v>
      </c>
      <c r="AI3034" t="b">
        <f>ISBLANK(Table1[[#This Row],[Employee ID]])</f>
        <v>0</v>
      </c>
      <c r="AJ3034" t="b">
        <f>ISNUMBER(Table1[[#This Row],[Total Salary  ]])</f>
        <v>1</v>
      </c>
      <c r="AK3034" t="str">
        <f>IFERROR(_xlfn.XLOOKUP(Table1[[#This Row],[Manager ID]],MANAGERS!A:A,MANAGERS!B:B),"Not Found")</f>
        <v>Manager_19</v>
      </c>
    </row>
    <row r="3035" spans="1:37" x14ac:dyDescent="0.2">
      <c r="A3035" t="s">
        <v>2559</v>
      </c>
      <c r="B3035" t="s">
        <v>89</v>
      </c>
      <c r="C3035" t="s">
        <v>15</v>
      </c>
      <c r="D3035" t="s">
        <v>25</v>
      </c>
      <c r="E3035" t="s">
        <v>30</v>
      </c>
      <c r="F3035" s="1">
        <v>43419</v>
      </c>
      <c r="G3035" s="1">
        <v>36239</v>
      </c>
      <c r="H3035">
        <v>68940</v>
      </c>
      <c r="I3035">
        <v>11434</v>
      </c>
      <c r="J3035">
        <v>92</v>
      </c>
      <c r="K3035">
        <v>92</v>
      </c>
      <c r="L3035" t="s">
        <v>27</v>
      </c>
      <c r="M3035">
        <v>119</v>
      </c>
      <c r="N3035">
        <f>Table1[[#This Row],[Basic Salary]]+Table1[[#This Row],[Bonus]]</f>
        <v>80374</v>
      </c>
      <c r="O3035" s="2">
        <f>Table1[[#This Row],[Bonus]]/Table1[[#This Row],[Basic Salary]]</f>
        <v>0.16585436611546273</v>
      </c>
      <c r="P3035">
        <f ca="1">DATEDIF(Table1[[#This Row],[Date of Birth]],TODAY(),"Y")</f>
        <v>27</v>
      </c>
      <c r="Q3035">
        <f ca="1">DATEDIF(Table1[[#This Row],[Joining Date]],TODAY(),"Y")</f>
        <v>7</v>
      </c>
      <c r="R3035" t="str">
        <f ca="1">IF(YEAR(Table1[[#This Row],[Joining Date]])=YEAR(TODAY()),"Yes","No")</f>
        <v>No</v>
      </c>
      <c r="S3035" t="str">
        <f ca="1">IF(Table1[[#This Row],[Experience]]&gt;5,"Yes","No")</f>
        <v>Yes</v>
      </c>
      <c r="T3035" t="str">
        <f>TEXT(Table1[[#This Row],[Joining Date]],"mmmm")</f>
        <v>November</v>
      </c>
      <c r="U3035" t="str">
        <f>TEXT(Table1[[#This Row],[Joining Date]],"yyyy")</f>
        <v>2018</v>
      </c>
      <c r="V3035" s="5">
        <f ca="1">TODAY()-Table1[[#This Row],[Joining Date]]</f>
        <v>2820</v>
      </c>
      <c r="W3035" t="str">
        <f>LEFT(Table1[[#This Row],[Employee Name]],FIND(" ",Table1[[#This Row],[Employee Name]])-1)</f>
        <v>Tarun</v>
      </c>
      <c r="X3035" t="str">
        <f>RIGHT(Table1[[#This Row],[Employee Name]],LEN(Table1[[#This Row],[Employee Name]])-FIND(" ",Table1[[#This Row],[Employee Name]]))</f>
        <v>Verma</v>
      </c>
      <c r="Y3035" t="str">
        <f>Table1[[#This Row],[Department]]&amp;"-"&amp;Table1[[#This Row],[Employee ID]]</f>
        <v>Finance-E02503</v>
      </c>
      <c r="Z3035" t="str">
        <f>LEFT(Table1[[#This Row],[Department]],3)</f>
        <v>Fin</v>
      </c>
      <c r="AA3035" t="str">
        <f>_xlfn.XLOOKUP(Table1[[#This Row],[Manager ID]],MANAGERS!A:A,MANAGERS!B:B)</f>
        <v>Manager_19</v>
      </c>
      <c r="AB3035" t="str" cm="1">
        <f t="array" ref="AB3035">_xlfn.XLOOKUP(Table1[[#This Row],[Manager ID]],Table2[[#All],[Manager ID]],Table2[[#All],[Department Head]])</f>
        <v>Support</v>
      </c>
      <c r="AC3035" s="2">
        <f>_xlfn.XLOOKUP(Table1[[#This Row],[City]],L:L,O:O)</f>
        <v>0.23674293405114402</v>
      </c>
      <c r="AD3035" t="str" cm="1">
        <f t="array" ref="AD3035">_xlfn.IFS(Table1[[#This Row],[Performance Score]]&gt;=90,"Excellent",Table1[[#This Row],[Performance Score]]&gt;=75,"Good",Table1[[#This Row],[Performance Score]]&gt;=60,"Average",Table1[[#This Row],[Performance Score]]&lt;=60,"Need Improvement")</f>
        <v>Excellent</v>
      </c>
      <c r="AE3035" t="str">
        <f>IF(AND(Table1[[#This Row],[Attendance %]]&gt;=80,(Table1[[#This Row],[Performance Score]]&gt;=80)),"Eligible","Not Eligible")</f>
        <v>Eligible</v>
      </c>
      <c r="AF3035" t="str">
        <f>IF(Table1[[#This Row],[Performance Score]]&gt;=80,"High Performer","Low Performer")</f>
        <v>High Performer</v>
      </c>
      <c r="AG3035" t="str" cm="1">
        <f t="array" aca="1" ref="AG3035" ca="1">_xlfn.IFS(Table1[[#This Row],[Experience]]&lt;=3,"Junior",Table1[[#This Row],[Experience]]&lt;=7,"Mid Level",Table1[[#This Row],[Experience]]&gt;=7,"Senior")</f>
        <v>Mid Level</v>
      </c>
      <c r="AH3035" t="str">
        <f>IF(Table1[[#This Row],[Attendance %]]&gt;75,"OK","Below 75")</f>
        <v>OK</v>
      </c>
      <c r="AI3035" t="b">
        <f>ISBLANK(Table1[[#This Row],[Employee ID]])</f>
        <v>0</v>
      </c>
      <c r="AJ3035" t="b">
        <f>ISNUMBER(Table1[[#This Row],[Total Salary  ]])</f>
        <v>1</v>
      </c>
      <c r="AK3035" t="str">
        <f>IFERROR(_xlfn.XLOOKUP(Table1[[#This Row],[Manager ID]],MANAGERS!A:A,MANAGERS!B:B),"Not Found")</f>
        <v>Manager_19</v>
      </c>
    </row>
    <row r="3036" spans="1:37" x14ac:dyDescent="0.2">
      <c r="A3036" t="s">
        <v>654</v>
      </c>
      <c r="B3036" t="s">
        <v>71</v>
      </c>
      <c r="C3036" t="s">
        <v>15</v>
      </c>
      <c r="D3036" t="s">
        <v>16</v>
      </c>
      <c r="E3036" t="s">
        <v>17</v>
      </c>
      <c r="F3036" s="1">
        <v>43845</v>
      </c>
      <c r="G3036" s="1">
        <v>39609</v>
      </c>
      <c r="H3036">
        <v>72571</v>
      </c>
      <c r="I3036">
        <v>7795</v>
      </c>
      <c r="J3036">
        <v>93</v>
      </c>
      <c r="K3036">
        <v>85</v>
      </c>
      <c r="L3036" t="s">
        <v>27</v>
      </c>
      <c r="M3036">
        <v>117</v>
      </c>
      <c r="N3036">
        <f>Table1[[#This Row],[Basic Salary]]+Table1[[#This Row],[Bonus]]</f>
        <v>80366</v>
      </c>
      <c r="O3036" s="2">
        <f>Table1[[#This Row],[Bonus]]/Table1[[#This Row],[Basic Salary]]</f>
        <v>0.10741205164597428</v>
      </c>
      <c r="P3036">
        <f ca="1">DATEDIF(Table1[[#This Row],[Date of Birth]],TODAY(),"Y")</f>
        <v>18</v>
      </c>
      <c r="Q3036">
        <f ca="1">DATEDIF(Table1[[#This Row],[Joining Date]],TODAY(),"Y")</f>
        <v>6</v>
      </c>
      <c r="R3036" t="str">
        <f ca="1">IF(YEAR(Table1[[#This Row],[Joining Date]])=YEAR(TODAY()),"Yes","No")</f>
        <v>No</v>
      </c>
      <c r="S3036" t="str">
        <f ca="1">IF(Table1[[#This Row],[Experience]]&gt;5,"Yes","No")</f>
        <v>Yes</v>
      </c>
      <c r="T3036" t="str">
        <f>TEXT(Table1[[#This Row],[Joining Date]],"mmmm")</f>
        <v>January</v>
      </c>
      <c r="U3036" t="str">
        <f>TEXT(Table1[[#This Row],[Joining Date]],"yyyy")</f>
        <v>2020</v>
      </c>
      <c r="V3036" s="5">
        <f ca="1">TODAY()-Table1[[#This Row],[Joining Date]]</f>
        <v>2394</v>
      </c>
      <c r="W3036" t="str">
        <f>LEFT(Table1[[#This Row],[Employee Name]],FIND(" ",Table1[[#This Row],[Employee Name]])-1)</f>
        <v>Sneha</v>
      </c>
      <c r="X3036" t="str">
        <f>RIGHT(Table1[[#This Row],[Employee Name]],LEN(Table1[[#This Row],[Employee Name]])-FIND(" ",Table1[[#This Row],[Employee Name]]))</f>
        <v>Iyer</v>
      </c>
      <c r="Y3036" t="str">
        <f>Table1[[#This Row],[Department]]&amp;"-"&amp;Table1[[#This Row],[Employee ID]]</f>
        <v>HR-E00598</v>
      </c>
      <c r="Z3036" t="str">
        <f>LEFT(Table1[[#This Row],[Department]],3)</f>
        <v>HR</v>
      </c>
      <c r="AA3036" t="str">
        <f>_xlfn.XLOOKUP(Table1[[#This Row],[Manager ID]],MANAGERS!A:A,MANAGERS!B:B)</f>
        <v>Manager_17</v>
      </c>
      <c r="AB3036" t="str" cm="1">
        <f t="array" ref="AB3036">_xlfn.XLOOKUP(Table1[[#This Row],[Manager ID]],Table2[[#All],[Manager ID]],Table2[[#All],[Department Head]])</f>
        <v>Finance</v>
      </c>
      <c r="AC3036" s="2">
        <f>_xlfn.XLOOKUP(Table1[[#This Row],[City]],L:L,O:O)</f>
        <v>0.23674293405114402</v>
      </c>
      <c r="AD3036" t="str" cm="1">
        <f t="array" ref="AD3036">_xlfn.IFS(Table1[[#This Row],[Performance Score]]&gt;=90,"Excellent",Table1[[#This Row],[Performance Score]]&gt;=75,"Good",Table1[[#This Row],[Performance Score]]&gt;=60,"Average",Table1[[#This Row],[Performance Score]]&lt;=60,"Need Improvement")</f>
        <v>Good</v>
      </c>
      <c r="AE3036" t="str">
        <f>IF(AND(Table1[[#This Row],[Attendance %]]&gt;=80,(Table1[[#This Row],[Performance Score]]&gt;=80)),"Eligible","Not Eligible")</f>
        <v>Eligible</v>
      </c>
      <c r="AF3036" t="str">
        <f>IF(Table1[[#This Row],[Performance Score]]&gt;=80,"High Performer","Low Performer")</f>
        <v>High Performer</v>
      </c>
      <c r="AG3036" t="str" cm="1">
        <f t="array" aca="1" ref="AG3036" ca="1">_xlfn.IFS(Table1[[#This Row],[Experience]]&lt;=3,"Junior",Table1[[#This Row],[Experience]]&lt;=7,"Mid Level",Table1[[#This Row],[Experience]]&gt;=7,"Senior")</f>
        <v>Mid Level</v>
      </c>
      <c r="AH3036" t="str">
        <f>IF(Table1[[#This Row],[Attendance %]]&gt;75,"OK","Below 75")</f>
        <v>OK</v>
      </c>
      <c r="AI3036" t="b">
        <f>ISBLANK(Table1[[#This Row],[Employee ID]])</f>
        <v>0</v>
      </c>
      <c r="AJ3036" t="b">
        <f>ISNUMBER(Table1[[#This Row],[Total Salary  ]])</f>
        <v>1</v>
      </c>
      <c r="AK3036" t="str">
        <f>IFERROR(_xlfn.XLOOKUP(Table1[[#This Row],[Manager ID]],MANAGERS!A:A,MANAGERS!B:B),"Not Found")</f>
        <v>Manager_17</v>
      </c>
    </row>
    <row r="3037" spans="1:37" x14ac:dyDescent="0.2">
      <c r="A3037" t="s">
        <v>2382</v>
      </c>
      <c r="B3037" t="s">
        <v>57</v>
      </c>
      <c r="C3037" t="s">
        <v>15</v>
      </c>
      <c r="D3037" t="s">
        <v>81</v>
      </c>
      <c r="E3037" t="s">
        <v>17</v>
      </c>
      <c r="F3037" s="1">
        <v>43066</v>
      </c>
      <c r="G3037" s="1">
        <v>40303</v>
      </c>
      <c r="H3037">
        <v>60466</v>
      </c>
      <c r="I3037">
        <v>19853</v>
      </c>
      <c r="J3037">
        <v>67</v>
      </c>
      <c r="K3037">
        <v>73</v>
      </c>
      <c r="L3037" t="s">
        <v>34</v>
      </c>
      <c r="M3037">
        <v>119</v>
      </c>
      <c r="N3037">
        <f>Table1[[#This Row],[Basic Salary]]+Table1[[#This Row],[Bonus]]</f>
        <v>80319</v>
      </c>
      <c r="O3037" s="2">
        <f>Table1[[#This Row],[Bonus]]/Table1[[#This Row],[Basic Salary]]</f>
        <v>0.32833327820593389</v>
      </c>
      <c r="P3037">
        <f ca="1">DATEDIF(Table1[[#This Row],[Date of Birth]],TODAY(),"Y")</f>
        <v>16</v>
      </c>
      <c r="Q3037">
        <f ca="1">DATEDIF(Table1[[#This Row],[Joining Date]],TODAY(),"Y")</f>
        <v>8</v>
      </c>
      <c r="R3037" t="str">
        <f ca="1">IF(YEAR(Table1[[#This Row],[Joining Date]])=YEAR(TODAY()),"Yes","No")</f>
        <v>No</v>
      </c>
      <c r="S3037" t="str">
        <f ca="1">IF(Table1[[#This Row],[Experience]]&gt;5,"Yes","No")</f>
        <v>Yes</v>
      </c>
      <c r="T3037" t="str">
        <f>TEXT(Table1[[#This Row],[Joining Date]],"mmmm")</f>
        <v>November</v>
      </c>
      <c r="U3037" t="str">
        <f>TEXT(Table1[[#This Row],[Joining Date]],"yyyy")</f>
        <v>2017</v>
      </c>
      <c r="V3037" s="5">
        <f ca="1">TODAY()-Table1[[#This Row],[Joining Date]]</f>
        <v>3173</v>
      </c>
      <c r="W3037" t="str">
        <f>LEFT(Table1[[#This Row],[Employee Name]],FIND(" ",Table1[[#This Row],[Employee Name]])-1)</f>
        <v>Swathi</v>
      </c>
      <c r="X3037" t="str">
        <f>RIGHT(Table1[[#This Row],[Employee Name]],LEN(Table1[[#This Row],[Employee Name]])-FIND(" ",Table1[[#This Row],[Employee Name]]))</f>
        <v>Ramesh</v>
      </c>
      <c r="Y3037" t="str">
        <f>Table1[[#This Row],[Department]]&amp;"-"&amp;Table1[[#This Row],[Employee ID]]</f>
        <v>Sales-E02326</v>
      </c>
      <c r="Z3037" t="str">
        <f>LEFT(Table1[[#This Row],[Department]],3)</f>
        <v>Sal</v>
      </c>
      <c r="AA3037" t="str">
        <f>_xlfn.XLOOKUP(Table1[[#This Row],[Manager ID]],MANAGERS!A:A,MANAGERS!B:B)</f>
        <v>Manager_19</v>
      </c>
      <c r="AB3037" t="str" cm="1">
        <f t="array" ref="AB3037">_xlfn.XLOOKUP(Table1[[#This Row],[Manager ID]],Table2[[#All],[Manager ID]],Table2[[#All],[Department Head]])</f>
        <v>Support</v>
      </c>
      <c r="AC3037" s="2">
        <f>_xlfn.XLOOKUP(Table1[[#This Row],[City]],L:L,O:O)</f>
        <v>0.24030340748661314</v>
      </c>
      <c r="AD3037" t="str" cm="1">
        <f t="array" ref="AD3037">_xlfn.IFS(Table1[[#This Row],[Performance Score]]&gt;=90,"Excellent",Table1[[#This Row],[Performance Score]]&gt;=75,"Good",Table1[[#This Row],[Performance Score]]&gt;=60,"Average",Table1[[#This Row],[Performance Score]]&lt;=60,"Need Improvement")</f>
        <v>Average</v>
      </c>
      <c r="AE3037" t="str">
        <f>IF(AND(Table1[[#This Row],[Attendance %]]&gt;=80,(Table1[[#This Row],[Performance Score]]&gt;=80)),"Eligible","Not Eligible")</f>
        <v>Not Eligible</v>
      </c>
      <c r="AF3037" t="str">
        <f>IF(Table1[[#This Row],[Performance Score]]&gt;=80,"High Performer","Low Performer")</f>
        <v>Low Performer</v>
      </c>
      <c r="AG3037" t="str" cm="1">
        <f t="array" aca="1" ref="AG3037" ca="1">_xlfn.IFS(Table1[[#This Row],[Experience]]&lt;=3,"Junior",Table1[[#This Row],[Experience]]&lt;=7,"Mid Level",Table1[[#This Row],[Experience]]&gt;=7,"Senior")</f>
        <v>Senior</v>
      </c>
      <c r="AH3037" t="str">
        <f>IF(Table1[[#This Row],[Attendance %]]&gt;75,"OK","Below 75")</f>
        <v>Below 75</v>
      </c>
      <c r="AI3037" t="b">
        <f>ISBLANK(Table1[[#This Row],[Employee ID]])</f>
        <v>0</v>
      </c>
      <c r="AJ3037" t="b">
        <f>ISNUMBER(Table1[[#This Row],[Total Salary  ]])</f>
        <v>1</v>
      </c>
      <c r="AK3037" t="str">
        <f>IFERROR(_xlfn.XLOOKUP(Table1[[#This Row],[Manager ID]],MANAGERS!A:A,MANAGERS!B:B),"Not Found")</f>
        <v>Manager_19</v>
      </c>
    </row>
    <row r="3038" spans="1:37" x14ac:dyDescent="0.2">
      <c r="A3038" t="s">
        <v>962</v>
      </c>
      <c r="B3038" t="s">
        <v>87</v>
      </c>
      <c r="C3038" t="s">
        <v>15</v>
      </c>
      <c r="D3038" t="s">
        <v>40</v>
      </c>
      <c r="E3038" t="s">
        <v>30</v>
      </c>
      <c r="F3038" s="1">
        <v>44476</v>
      </c>
      <c r="G3038" s="1">
        <v>34839</v>
      </c>
      <c r="H3038">
        <v>63150</v>
      </c>
      <c r="I3038">
        <v>17085</v>
      </c>
      <c r="J3038">
        <v>60</v>
      </c>
      <c r="K3038">
        <v>73</v>
      </c>
      <c r="L3038" t="s">
        <v>23</v>
      </c>
      <c r="M3038">
        <v>105</v>
      </c>
      <c r="N3038">
        <f>Table1[[#This Row],[Basic Salary]]+Table1[[#This Row],[Bonus]]</f>
        <v>80235</v>
      </c>
      <c r="O3038" s="2">
        <f>Table1[[#This Row],[Bonus]]/Table1[[#This Row],[Basic Salary]]</f>
        <v>0.2705463182897862</v>
      </c>
      <c r="P3038">
        <f ca="1">DATEDIF(Table1[[#This Row],[Date of Birth]],TODAY(),"Y")</f>
        <v>31</v>
      </c>
      <c r="Q3038">
        <f ca="1">DATEDIF(Table1[[#This Row],[Joining Date]],TODAY(),"Y")</f>
        <v>4</v>
      </c>
      <c r="R3038" t="str">
        <f ca="1">IF(YEAR(Table1[[#This Row],[Joining Date]])=YEAR(TODAY()),"Yes","No")</f>
        <v>No</v>
      </c>
      <c r="S3038" t="str">
        <f ca="1">IF(Table1[[#This Row],[Experience]]&gt;5,"Yes","No")</f>
        <v>No</v>
      </c>
      <c r="T3038" t="str">
        <f>TEXT(Table1[[#This Row],[Joining Date]],"mmmm")</f>
        <v>October</v>
      </c>
      <c r="U3038" t="str">
        <f>TEXT(Table1[[#This Row],[Joining Date]],"yyyy")</f>
        <v>2021</v>
      </c>
      <c r="V3038" s="5">
        <f ca="1">TODAY()-Table1[[#This Row],[Joining Date]]</f>
        <v>1763</v>
      </c>
      <c r="W3038" t="str">
        <f>LEFT(Table1[[#This Row],[Employee Name]],FIND(" ",Table1[[#This Row],[Employee Name]])-1)</f>
        <v>Arjun</v>
      </c>
      <c r="X3038" t="str">
        <f>RIGHT(Table1[[#This Row],[Employee Name]],LEN(Table1[[#This Row],[Employee Name]])-FIND(" ",Table1[[#This Row],[Employee Name]]))</f>
        <v>Mehta</v>
      </c>
      <c r="Y3038" t="str">
        <f>Table1[[#This Row],[Department]]&amp;"-"&amp;Table1[[#This Row],[Employee ID]]</f>
        <v>IT-E00906</v>
      </c>
      <c r="Z3038" t="str">
        <f>LEFT(Table1[[#This Row],[Department]],3)</f>
        <v>IT</v>
      </c>
      <c r="AA3038" t="str">
        <f>_xlfn.XLOOKUP(Table1[[#This Row],[Manager ID]],MANAGERS!A:A,MANAGERS!B:B)</f>
        <v>Manager_5</v>
      </c>
      <c r="AB3038" t="str" cm="1">
        <f t="array" ref="AB3038">_xlfn.XLOOKUP(Table1[[#This Row],[Manager ID]],Table2[[#All],[Manager ID]],Table2[[#All],[Department Head]])</f>
        <v>Sales</v>
      </c>
      <c r="AC3038" s="2">
        <f>_xlfn.XLOOKUP(Table1[[#This Row],[City]],L:L,O:O)</f>
        <v>0.23486488519629886</v>
      </c>
      <c r="AD3038" t="str" cm="1">
        <f t="array" ref="AD3038">_xlfn.IFS(Table1[[#This Row],[Performance Score]]&gt;=90,"Excellent",Table1[[#This Row],[Performance Score]]&gt;=75,"Good",Table1[[#This Row],[Performance Score]]&gt;=60,"Average",Table1[[#This Row],[Performance Score]]&lt;=60,"Need Improvement")</f>
        <v>Average</v>
      </c>
      <c r="AE3038" t="str">
        <f>IF(AND(Table1[[#This Row],[Attendance %]]&gt;=80,(Table1[[#This Row],[Performance Score]]&gt;=80)),"Eligible","Not Eligible")</f>
        <v>Not Eligible</v>
      </c>
      <c r="AF3038" t="str">
        <f>IF(Table1[[#This Row],[Performance Score]]&gt;=80,"High Performer","Low Performer")</f>
        <v>Low Performer</v>
      </c>
      <c r="AG3038" t="str" cm="1">
        <f t="array" aca="1" ref="AG3038" ca="1">_xlfn.IFS(Table1[[#This Row],[Experience]]&lt;=3,"Junior",Table1[[#This Row],[Experience]]&lt;=7,"Mid Level",Table1[[#This Row],[Experience]]&gt;=7,"Senior")</f>
        <v>Mid Level</v>
      </c>
      <c r="AH3038" t="str">
        <f>IF(Table1[[#This Row],[Attendance %]]&gt;75,"OK","Below 75")</f>
        <v>Below 75</v>
      </c>
      <c r="AI3038" t="b">
        <f>ISBLANK(Table1[[#This Row],[Employee ID]])</f>
        <v>0</v>
      </c>
      <c r="AJ3038" t="b">
        <f>ISNUMBER(Table1[[#This Row],[Total Salary  ]])</f>
        <v>1</v>
      </c>
      <c r="AK3038" t="str">
        <f>IFERROR(_xlfn.XLOOKUP(Table1[[#This Row],[Manager ID]],MANAGERS!A:A,MANAGERS!B:B),"Not Found")</f>
        <v>Manager_5</v>
      </c>
    </row>
    <row r="3039" spans="1:37" x14ac:dyDescent="0.2">
      <c r="A3039" t="s">
        <v>957</v>
      </c>
      <c r="B3039" t="s">
        <v>39</v>
      </c>
      <c r="C3039" t="s">
        <v>21</v>
      </c>
      <c r="D3039" t="s">
        <v>16</v>
      </c>
      <c r="E3039" t="s">
        <v>51</v>
      </c>
      <c r="F3039" s="1">
        <v>45085</v>
      </c>
      <c r="G3039" s="1">
        <v>35956</v>
      </c>
      <c r="H3039">
        <v>55554</v>
      </c>
      <c r="I3039">
        <v>24646</v>
      </c>
      <c r="J3039">
        <v>99</v>
      </c>
      <c r="K3039">
        <v>40</v>
      </c>
      <c r="L3039" t="s">
        <v>27</v>
      </c>
      <c r="M3039">
        <v>113</v>
      </c>
      <c r="N3039">
        <f>Table1[[#This Row],[Basic Salary]]+Table1[[#This Row],[Bonus]]</f>
        <v>80200</v>
      </c>
      <c r="O3039" s="2">
        <f>Table1[[#This Row],[Bonus]]/Table1[[#This Row],[Basic Salary]]</f>
        <v>0.44364042193181408</v>
      </c>
      <c r="P3039">
        <f ca="1">DATEDIF(Table1[[#This Row],[Date of Birth]],TODAY(),"Y")</f>
        <v>28</v>
      </c>
      <c r="Q3039">
        <f ca="1">DATEDIF(Table1[[#This Row],[Joining Date]],TODAY(),"Y")</f>
        <v>3</v>
      </c>
      <c r="R3039" t="str">
        <f ca="1">IF(YEAR(Table1[[#This Row],[Joining Date]])=YEAR(TODAY()),"Yes","No")</f>
        <v>No</v>
      </c>
      <c r="S3039" t="str">
        <f ca="1">IF(Table1[[#This Row],[Experience]]&gt;5,"Yes","No")</f>
        <v>No</v>
      </c>
      <c r="T3039" t="str">
        <f>TEXT(Table1[[#This Row],[Joining Date]],"mmmm")</f>
        <v>June</v>
      </c>
      <c r="U3039" t="str">
        <f>TEXT(Table1[[#This Row],[Joining Date]],"yyyy")</f>
        <v>2023</v>
      </c>
      <c r="V3039" s="5">
        <f ca="1">TODAY()-Table1[[#This Row],[Joining Date]]</f>
        <v>1154</v>
      </c>
      <c r="W3039" t="str">
        <f>LEFT(Table1[[#This Row],[Employee Name]],FIND(" ",Table1[[#This Row],[Employee Name]])-1)</f>
        <v>Karan</v>
      </c>
      <c r="X3039" t="str">
        <f>RIGHT(Table1[[#This Row],[Employee Name]],LEN(Table1[[#This Row],[Employee Name]])-FIND(" ",Table1[[#This Row],[Employee Name]]))</f>
        <v>Malhotra</v>
      </c>
      <c r="Y3039" t="str">
        <f>Table1[[#This Row],[Department]]&amp;"-"&amp;Table1[[#This Row],[Employee ID]]</f>
        <v>HR-E00901</v>
      </c>
      <c r="Z3039" t="str">
        <f>LEFT(Table1[[#This Row],[Department]],3)</f>
        <v>HR</v>
      </c>
      <c r="AA3039" t="str">
        <f>_xlfn.XLOOKUP(Table1[[#This Row],[Manager ID]],MANAGERS!A:A,MANAGERS!B:B)</f>
        <v>Manager_13</v>
      </c>
      <c r="AB3039" t="str" cm="1">
        <f t="array" ref="AB3039">_xlfn.XLOOKUP(Table1[[#This Row],[Manager ID]],Table2[[#All],[Manager ID]],Table2[[#All],[Department Head]])</f>
        <v>HR</v>
      </c>
      <c r="AC3039" s="2">
        <f>_xlfn.XLOOKUP(Table1[[#This Row],[City]],L:L,O:O)</f>
        <v>0.23674293405114402</v>
      </c>
      <c r="AD3039" t="str" cm="1">
        <f t="array" ref="AD3039">_xlfn.IFS(Table1[[#This Row],[Performance Score]]&gt;=90,"Excellent",Table1[[#This Row],[Performance Score]]&gt;=75,"Good",Table1[[#This Row],[Performance Score]]&gt;=60,"Average",Table1[[#This Row],[Performance Score]]&lt;=60,"Need Improvement")</f>
        <v>Need Improvement</v>
      </c>
      <c r="AE3039" t="str">
        <f>IF(AND(Table1[[#This Row],[Attendance %]]&gt;=80,(Table1[[#This Row],[Performance Score]]&gt;=80)),"Eligible","Not Eligible")</f>
        <v>Not Eligible</v>
      </c>
      <c r="AF3039" t="str">
        <f>IF(Table1[[#This Row],[Performance Score]]&gt;=80,"High Performer","Low Performer")</f>
        <v>Low Performer</v>
      </c>
      <c r="AG3039" t="str" cm="1">
        <f t="array" aca="1" ref="AG3039" ca="1">_xlfn.IFS(Table1[[#This Row],[Experience]]&lt;=3,"Junior",Table1[[#This Row],[Experience]]&lt;=7,"Mid Level",Table1[[#This Row],[Experience]]&gt;=7,"Senior")</f>
        <v>Junior</v>
      </c>
      <c r="AH3039" t="str">
        <f>IF(Table1[[#This Row],[Attendance %]]&gt;75,"OK","Below 75")</f>
        <v>OK</v>
      </c>
      <c r="AI3039" t="b">
        <f>ISBLANK(Table1[[#This Row],[Employee ID]])</f>
        <v>0</v>
      </c>
      <c r="AJ3039" t="b">
        <f>ISNUMBER(Table1[[#This Row],[Total Salary  ]])</f>
        <v>1</v>
      </c>
      <c r="AK3039" t="str">
        <f>IFERROR(_xlfn.XLOOKUP(Table1[[#This Row],[Manager ID]],MANAGERS!A:A,MANAGERS!B:B),"Not Found")</f>
        <v>Manager_13</v>
      </c>
    </row>
    <row r="3040" spans="1:37" x14ac:dyDescent="0.2">
      <c r="A3040" t="s">
        <v>1087</v>
      </c>
      <c r="B3040" t="s">
        <v>62</v>
      </c>
      <c r="C3040" t="s">
        <v>21</v>
      </c>
      <c r="D3040" t="s">
        <v>81</v>
      </c>
      <c r="E3040" t="s">
        <v>26</v>
      </c>
      <c r="F3040" s="1">
        <v>44062</v>
      </c>
      <c r="G3040" s="1">
        <v>33920</v>
      </c>
      <c r="H3040">
        <v>61152</v>
      </c>
      <c r="I3040">
        <v>19017</v>
      </c>
      <c r="J3040">
        <v>93</v>
      </c>
      <c r="K3040">
        <v>100</v>
      </c>
      <c r="L3040" t="s">
        <v>18</v>
      </c>
      <c r="M3040">
        <v>108</v>
      </c>
      <c r="N3040">
        <f>Table1[[#This Row],[Basic Salary]]+Table1[[#This Row],[Bonus]]</f>
        <v>80169</v>
      </c>
      <c r="O3040" s="2">
        <f>Table1[[#This Row],[Bonus]]/Table1[[#This Row],[Basic Salary]]</f>
        <v>0.31097919937205654</v>
      </c>
      <c r="P3040">
        <f ca="1">DATEDIF(Table1[[#This Row],[Date of Birth]],TODAY(),"Y")</f>
        <v>33</v>
      </c>
      <c r="Q3040">
        <f ca="1">DATEDIF(Table1[[#This Row],[Joining Date]],TODAY(),"Y")</f>
        <v>5</v>
      </c>
      <c r="R3040" t="str">
        <f ca="1">IF(YEAR(Table1[[#This Row],[Joining Date]])=YEAR(TODAY()),"Yes","No")</f>
        <v>No</v>
      </c>
      <c r="S3040" t="str">
        <f ca="1">IF(Table1[[#This Row],[Experience]]&gt;5,"Yes","No")</f>
        <v>No</v>
      </c>
      <c r="T3040" t="str">
        <f>TEXT(Table1[[#This Row],[Joining Date]],"mmmm")</f>
        <v>August</v>
      </c>
      <c r="U3040" t="str">
        <f>TEXT(Table1[[#This Row],[Joining Date]],"yyyy")</f>
        <v>2020</v>
      </c>
      <c r="V3040" s="5">
        <f ca="1">TODAY()-Table1[[#This Row],[Joining Date]]</f>
        <v>2177</v>
      </c>
      <c r="W3040" t="str">
        <f>LEFT(Table1[[#This Row],[Employee Name]],FIND(" ",Table1[[#This Row],[Employee Name]])-1)</f>
        <v>Kavya</v>
      </c>
      <c r="X3040" t="str">
        <f>RIGHT(Table1[[#This Row],[Employee Name]],LEN(Table1[[#This Row],[Employee Name]])-FIND(" ",Table1[[#This Row],[Employee Name]]))</f>
        <v>Nair</v>
      </c>
      <c r="Y3040" t="str">
        <f>Table1[[#This Row],[Department]]&amp;"-"&amp;Table1[[#This Row],[Employee ID]]</f>
        <v>Sales-E01031</v>
      </c>
      <c r="Z3040" t="str">
        <f>LEFT(Table1[[#This Row],[Department]],3)</f>
        <v>Sal</v>
      </c>
      <c r="AA3040" t="str">
        <f>_xlfn.XLOOKUP(Table1[[#This Row],[Manager ID]],MANAGERS!A:A,MANAGERS!B:B)</f>
        <v>Manager_8</v>
      </c>
      <c r="AB3040" t="str" cm="1">
        <f t="array" ref="AB3040">_xlfn.XLOOKUP(Table1[[#This Row],[Manager ID]],Table2[[#All],[Manager ID]],Table2[[#All],[Department Head]])</f>
        <v>Sales</v>
      </c>
      <c r="AC3040" s="2">
        <f>_xlfn.XLOOKUP(Table1[[#This Row],[City]],L:L,O:O)</f>
        <v>0.21356479274849693</v>
      </c>
      <c r="AD3040" t="str" cm="1">
        <f t="array" ref="AD3040">_xlfn.IFS(Table1[[#This Row],[Performance Score]]&gt;=90,"Excellent",Table1[[#This Row],[Performance Score]]&gt;=75,"Good",Table1[[#This Row],[Performance Score]]&gt;=60,"Average",Table1[[#This Row],[Performance Score]]&lt;=60,"Need Improvement")</f>
        <v>Excellent</v>
      </c>
      <c r="AE3040" t="str">
        <f>IF(AND(Table1[[#This Row],[Attendance %]]&gt;=80,(Table1[[#This Row],[Performance Score]]&gt;=80)),"Eligible","Not Eligible")</f>
        <v>Eligible</v>
      </c>
      <c r="AF3040" t="str">
        <f>IF(Table1[[#This Row],[Performance Score]]&gt;=80,"High Performer","Low Performer")</f>
        <v>High Performer</v>
      </c>
      <c r="AG3040" t="str" cm="1">
        <f t="array" aca="1" ref="AG3040" ca="1">_xlfn.IFS(Table1[[#This Row],[Experience]]&lt;=3,"Junior",Table1[[#This Row],[Experience]]&lt;=7,"Mid Level",Table1[[#This Row],[Experience]]&gt;=7,"Senior")</f>
        <v>Mid Level</v>
      </c>
      <c r="AH3040" t="str">
        <f>IF(Table1[[#This Row],[Attendance %]]&gt;75,"OK","Below 75")</f>
        <v>OK</v>
      </c>
      <c r="AI3040" t="b">
        <f>ISBLANK(Table1[[#This Row],[Employee ID]])</f>
        <v>0</v>
      </c>
      <c r="AJ3040" t="b">
        <f>ISNUMBER(Table1[[#This Row],[Total Salary  ]])</f>
        <v>1</v>
      </c>
      <c r="AK3040" t="str">
        <f>IFERROR(_xlfn.XLOOKUP(Table1[[#This Row],[Manager ID]],MANAGERS!A:A,MANAGERS!B:B),"Not Found")</f>
        <v>Manager_8</v>
      </c>
    </row>
    <row r="3041" spans="1:37" x14ac:dyDescent="0.2">
      <c r="A3041" t="s">
        <v>3704</v>
      </c>
      <c r="B3041" t="s">
        <v>71</v>
      </c>
      <c r="C3041" t="s">
        <v>15</v>
      </c>
      <c r="D3041" t="s">
        <v>40</v>
      </c>
      <c r="E3041" t="s">
        <v>17</v>
      </c>
      <c r="F3041" s="1">
        <v>45217</v>
      </c>
      <c r="G3041" s="1">
        <v>41083</v>
      </c>
      <c r="H3041">
        <v>73978</v>
      </c>
      <c r="I3041">
        <v>6185</v>
      </c>
      <c r="J3041">
        <v>82</v>
      </c>
      <c r="K3041">
        <v>61</v>
      </c>
      <c r="L3041" t="s">
        <v>53</v>
      </c>
      <c r="M3041">
        <v>119</v>
      </c>
      <c r="N3041">
        <f>Table1[[#This Row],[Basic Salary]]+Table1[[#This Row],[Bonus]]</f>
        <v>80163</v>
      </c>
      <c r="O3041" s="2">
        <f>Table1[[#This Row],[Bonus]]/Table1[[#This Row],[Basic Salary]]</f>
        <v>8.3605936900159508E-2</v>
      </c>
      <c r="P3041">
        <f ca="1">DATEDIF(Table1[[#This Row],[Date of Birth]],TODAY(),"Y")</f>
        <v>14</v>
      </c>
      <c r="Q3041">
        <f ca="1">DATEDIF(Table1[[#This Row],[Joining Date]],TODAY(),"Y")</f>
        <v>2</v>
      </c>
      <c r="R3041" t="str">
        <f ca="1">IF(YEAR(Table1[[#This Row],[Joining Date]])=YEAR(TODAY()),"Yes","No")</f>
        <v>No</v>
      </c>
      <c r="S3041" t="str">
        <f ca="1">IF(Table1[[#This Row],[Experience]]&gt;5,"Yes","No")</f>
        <v>No</v>
      </c>
      <c r="T3041" t="str">
        <f>TEXT(Table1[[#This Row],[Joining Date]],"mmmm")</f>
        <v>October</v>
      </c>
      <c r="U3041" t="str">
        <f>TEXT(Table1[[#This Row],[Joining Date]],"yyyy")</f>
        <v>2023</v>
      </c>
      <c r="V3041" s="5">
        <f ca="1">TODAY()-Table1[[#This Row],[Joining Date]]</f>
        <v>1022</v>
      </c>
      <c r="W3041" t="str">
        <f>LEFT(Table1[[#This Row],[Employee Name]],FIND(" ",Table1[[#This Row],[Employee Name]])-1)</f>
        <v>Sneha</v>
      </c>
      <c r="X3041" t="str">
        <f>RIGHT(Table1[[#This Row],[Employee Name]],LEN(Table1[[#This Row],[Employee Name]])-FIND(" ",Table1[[#This Row],[Employee Name]]))</f>
        <v>Iyer</v>
      </c>
      <c r="Y3041" t="str">
        <f>Table1[[#This Row],[Department]]&amp;"-"&amp;Table1[[#This Row],[Employee ID]]</f>
        <v>IT-E03648</v>
      </c>
      <c r="Z3041" t="str">
        <f>LEFT(Table1[[#This Row],[Department]],3)</f>
        <v>IT</v>
      </c>
      <c r="AA3041" t="str">
        <f>_xlfn.XLOOKUP(Table1[[#This Row],[Manager ID]],MANAGERS!A:A,MANAGERS!B:B)</f>
        <v>Manager_19</v>
      </c>
      <c r="AB3041" t="str" cm="1">
        <f t="array" ref="AB3041">_xlfn.XLOOKUP(Table1[[#This Row],[Manager ID]],Table2[[#All],[Manager ID]],Table2[[#All],[Department Head]])</f>
        <v>Support</v>
      </c>
      <c r="AC3041" s="2">
        <f>_xlfn.XLOOKUP(Table1[[#This Row],[City]],L:L,O:O)</f>
        <v>0.23685887225230964</v>
      </c>
      <c r="AD3041" t="str" cm="1">
        <f t="array" ref="AD3041">_xlfn.IFS(Table1[[#This Row],[Performance Score]]&gt;=90,"Excellent",Table1[[#This Row],[Performance Score]]&gt;=75,"Good",Table1[[#This Row],[Performance Score]]&gt;=60,"Average",Table1[[#This Row],[Performance Score]]&lt;=60,"Need Improvement")</f>
        <v>Average</v>
      </c>
      <c r="AE3041" t="str">
        <f>IF(AND(Table1[[#This Row],[Attendance %]]&gt;=80,(Table1[[#This Row],[Performance Score]]&gt;=80)),"Eligible","Not Eligible")</f>
        <v>Not Eligible</v>
      </c>
      <c r="AF3041" t="str">
        <f>IF(Table1[[#This Row],[Performance Score]]&gt;=80,"High Performer","Low Performer")</f>
        <v>Low Performer</v>
      </c>
      <c r="AG3041" t="str" cm="1">
        <f t="array" aca="1" ref="AG3041" ca="1">_xlfn.IFS(Table1[[#This Row],[Experience]]&lt;=3,"Junior",Table1[[#This Row],[Experience]]&lt;=7,"Mid Level",Table1[[#This Row],[Experience]]&gt;=7,"Senior")</f>
        <v>Junior</v>
      </c>
      <c r="AH3041" t="str">
        <f>IF(Table1[[#This Row],[Attendance %]]&gt;75,"OK","Below 75")</f>
        <v>OK</v>
      </c>
      <c r="AI3041" t="b">
        <f>ISBLANK(Table1[[#This Row],[Employee ID]])</f>
        <v>0</v>
      </c>
      <c r="AJ3041" t="b">
        <f>ISNUMBER(Table1[[#This Row],[Total Salary  ]])</f>
        <v>1</v>
      </c>
      <c r="AK3041" t="str">
        <f>IFERROR(_xlfn.XLOOKUP(Table1[[#This Row],[Manager ID]],MANAGERS!A:A,MANAGERS!B:B),"Not Found")</f>
        <v>Manager_19</v>
      </c>
    </row>
    <row r="3042" spans="1:37" x14ac:dyDescent="0.2">
      <c r="A3042" t="s">
        <v>4810</v>
      </c>
      <c r="B3042" t="s">
        <v>89</v>
      </c>
      <c r="C3042" t="s">
        <v>21</v>
      </c>
      <c r="D3042" t="s">
        <v>40</v>
      </c>
      <c r="E3042" t="s">
        <v>22</v>
      </c>
      <c r="F3042" s="1">
        <v>45475</v>
      </c>
      <c r="G3042" s="1">
        <v>34584</v>
      </c>
      <c r="H3042">
        <v>58642</v>
      </c>
      <c r="I3042">
        <v>21463</v>
      </c>
      <c r="J3042">
        <v>81</v>
      </c>
      <c r="K3042">
        <v>64</v>
      </c>
      <c r="L3042" t="s">
        <v>37</v>
      </c>
      <c r="M3042">
        <v>111</v>
      </c>
      <c r="N3042">
        <f>Table1[[#This Row],[Basic Salary]]+Table1[[#This Row],[Bonus]]</f>
        <v>80105</v>
      </c>
      <c r="O3042" s="2">
        <f>Table1[[#This Row],[Bonus]]/Table1[[#This Row],[Basic Salary]]</f>
        <v>0.36600047747348319</v>
      </c>
      <c r="P3042">
        <f ca="1">DATEDIF(Table1[[#This Row],[Date of Birth]],TODAY(),"Y")</f>
        <v>31</v>
      </c>
      <c r="Q3042">
        <f ca="1">DATEDIF(Table1[[#This Row],[Joining Date]],TODAY(),"Y")</f>
        <v>2</v>
      </c>
      <c r="R3042" t="str">
        <f ca="1">IF(YEAR(Table1[[#This Row],[Joining Date]])=YEAR(TODAY()),"Yes","No")</f>
        <v>No</v>
      </c>
      <c r="S3042" t="str">
        <f ca="1">IF(Table1[[#This Row],[Experience]]&gt;5,"Yes","No")</f>
        <v>No</v>
      </c>
      <c r="T3042" t="str">
        <f>TEXT(Table1[[#This Row],[Joining Date]],"mmmm")</f>
        <v>July</v>
      </c>
      <c r="U3042" t="str">
        <f>TEXT(Table1[[#This Row],[Joining Date]],"yyyy")</f>
        <v>2024</v>
      </c>
      <c r="V3042" s="5">
        <f ca="1">TODAY()-Table1[[#This Row],[Joining Date]]</f>
        <v>764</v>
      </c>
      <c r="W3042" t="str">
        <f>LEFT(Table1[[#This Row],[Employee Name]],FIND(" ",Table1[[#This Row],[Employee Name]])-1)</f>
        <v>Tarun</v>
      </c>
      <c r="X3042" t="str">
        <f>RIGHT(Table1[[#This Row],[Employee Name]],LEN(Table1[[#This Row],[Employee Name]])-FIND(" ",Table1[[#This Row],[Employee Name]]))</f>
        <v>Verma</v>
      </c>
      <c r="Y3042" t="str">
        <f>Table1[[#This Row],[Department]]&amp;"-"&amp;Table1[[#This Row],[Employee ID]]</f>
        <v>IT-E04754</v>
      </c>
      <c r="Z3042" t="str">
        <f>LEFT(Table1[[#This Row],[Department]],3)</f>
        <v>IT</v>
      </c>
      <c r="AA3042" t="str">
        <f>_xlfn.XLOOKUP(Table1[[#This Row],[Manager ID]],MANAGERS!A:A,MANAGERS!B:B)</f>
        <v>Manager_11</v>
      </c>
      <c r="AB3042" t="str" cm="1">
        <f t="array" ref="AB3042">_xlfn.XLOOKUP(Table1[[#This Row],[Manager ID]],Table2[[#All],[Manager ID]],Table2[[#All],[Department Head]])</f>
        <v>Marketing</v>
      </c>
      <c r="AC3042" s="2">
        <f>_xlfn.XLOOKUP(Table1[[#This Row],[City]],L:L,O:O)</f>
        <v>0.24036902712549932</v>
      </c>
      <c r="AD3042" t="str" cm="1">
        <f t="array" ref="AD3042">_xlfn.IFS(Table1[[#This Row],[Performance Score]]&gt;=90,"Excellent",Table1[[#This Row],[Performance Score]]&gt;=75,"Good",Table1[[#This Row],[Performance Score]]&gt;=60,"Average",Table1[[#This Row],[Performance Score]]&lt;=60,"Need Improvement")</f>
        <v>Average</v>
      </c>
      <c r="AE3042" t="str">
        <f>IF(AND(Table1[[#This Row],[Attendance %]]&gt;=80,(Table1[[#This Row],[Performance Score]]&gt;=80)),"Eligible","Not Eligible")</f>
        <v>Not Eligible</v>
      </c>
      <c r="AF3042" t="str">
        <f>IF(Table1[[#This Row],[Performance Score]]&gt;=80,"High Performer","Low Performer")</f>
        <v>Low Performer</v>
      </c>
      <c r="AG3042" t="str" cm="1">
        <f t="array" aca="1" ref="AG3042" ca="1">_xlfn.IFS(Table1[[#This Row],[Experience]]&lt;=3,"Junior",Table1[[#This Row],[Experience]]&lt;=7,"Mid Level",Table1[[#This Row],[Experience]]&gt;=7,"Senior")</f>
        <v>Junior</v>
      </c>
      <c r="AH3042" t="str">
        <f>IF(Table1[[#This Row],[Attendance %]]&gt;75,"OK","Below 75")</f>
        <v>OK</v>
      </c>
      <c r="AI3042" t="b">
        <f>ISBLANK(Table1[[#This Row],[Employee ID]])</f>
        <v>0</v>
      </c>
      <c r="AJ3042" t="b">
        <f>ISNUMBER(Table1[[#This Row],[Total Salary  ]])</f>
        <v>1</v>
      </c>
      <c r="AK3042" t="str">
        <f>IFERROR(_xlfn.XLOOKUP(Table1[[#This Row],[Manager ID]],MANAGERS!A:A,MANAGERS!B:B),"Not Found")</f>
        <v>Manager_11</v>
      </c>
    </row>
    <row r="3043" spans="1:37" x14ac:dyDescent="0.2">
      <c r="A3043" t="s">
        <v>4654</v>
      </c>
      <c r="B3043" t="s">
        <v>57</v>
      </c>
      <c r="C3043" t="s">
        <v>21</v>
      </c>
      <c r="D3043" t="s">
        <v>46</v>
      </c>
      <c r="E3043" t="s">
        <v>30</v>
      </c>
      <c r="F3043" s="1">
        <v>43483</v>
      </c>
      <c r="G3043" s="1">
        <v>39053</v>
      </c>
      <c r="H3043">
        <v>60162</v>
      </c>
      <c r="I3043">
        <v>19893</v>
      </c>
      <c r="J3043">
        <v>94</v>
      </c>
      <c r="K3043">
        <v>43</v>
      </c>
      <c r="L3043" t="s">
        <v>53</v>
      </c>
      <c r="M3043">
        <v>116</v>
      </c>
      <c r="N3043">
        <f>Table1[[#This Row],[Basic Salary]]+Table1[[#This Row],[Bonus]]</f>
        <v>80055</v>
      </c>
      <c r="O3043" s="2">
        <f>Table1[[#This Row],[Bonus]]/Table1[[#This Row],[Basic Salary]]</f>
        <v>0.33065722549117382</v>
      </c>
      <c r="P3043">
        <f ca="1">DATEDIF(Table1[[#This Row],[Date of Birth]],TODAY(),"Y")</f>
        <v>19</v>
      </c>
      <c r="Q3043">
        <f ca="1">DATEDIF(Table1[[#This Row],[Joining Date]],TODAY(),"Y")</f>
        <v>7</v>
      </c>
      <c r="R3043" t="str">
        <f ca="1">IF(YEAR(Table1[[#This Row],[Joining Date]])=YEAR(TODAY()),"Yes","No")</f>
        <v>No</v>
      </c>
      <c r="S3043" t="str">
        <f ca="1">IF(Table1[[#This Row],[Experience]]&gt;5,"Yes","No")</f>
        <v>Yes</v>
      </c>
      <c r="T3043" t="str">
        <f>TEXT(Table1[[#This Row],[Joining Date]],"mmmm")</f>
        <v>January</v>
      </c>
      <c r="U3043" t="str">
        <f>TEXT(Table1[[#This Row],[Joining Date]],"yyyy")</f>
        <v>2019</v>
      </c>
      <c r="V3043" s="5">
        <f ca="1">TODAY()-Table1[[#This Row],[Joining Date]]</f>
        <v>2756</v>
      </c>
      <c r="W3043" t="str">
        <f>LEFT(Table1[[#This Row],[Employee Name]],FIND(" ",Table1[[#This Row],[Employee Name]])-1)</f>
        <v>Swathi</v>
      </c>
      <c r="X3043" t="str">
        <f>RIGHT(Table1[[#This Row],[Employee Name]],LEN(Table1[[#This Row],[Employee Name]])-FIND(" ",Table1[[#This Row],[Employee Name]]))</f>
        <v>Ramesh</v>
      </c>
      <c r="Y3043" t="str">
        <f>Table1[[#This Row],[Department]]&amp;"-"&amp;Table1[[#This Row],[Employee ID]]</f>
        <v>Support-E04598</v>
      </c>
      <c r="Z3043" t="str">
        <f>LEFT(Table1[[#This Row],[Department]],3)</f>
        <v>Sup</v>
      </c>
      <c r="AA3043" t="str">
        <f>_xlfn.XLOOKUP(Table1[[#This Row],[Manager ID]],MANAGERS!A:A,MANAGERS!B:B)</f>
        <v>Manager_16</v>
      </c>
      <c r="AB3043" t="str" cm="1">
        <f t="array" ref="AB3043">_xlfn.XLOOKUP(Table1[[#This Row],[Manager ID]],Table2[[#All],[Manager ID]],Table2[[#All],[Department Head]])</f>
        <v>Sales</v>
      </c>
      <c r="AC3043" s="2">
        <f>_xlfn.XLOOKUP(Table1[[#This Row],[City]],L:L,O:O)</f>
        <v>0.23685887225230964</v>
      </c>
      <c r="AD3043" t="str" cm="1">
        <f t="array" ref="AD3043">_xlfn.IFS(Table1[[#This Row],[Performance Score]]&gt;=90,"Excellent",Table1[[#This Row],[Performance Score]]&gt;=75,"Good",Table1[[#This Row],[Performance Score]]&gt;=60,"Average",Table1[[#This Row],[Performance Score]]&lt;=60,"Need Improvement")</f>
        <v>Need Improvement</v>
      </c>
      <c r="AE3043" t="str">
        <f>IF(AND(Table1[[#This Row],[Attendance %]]&gt;=80,(Table1[[#This Row],[Performance Score]]&gt;=80)),"Eligible","Not Eligible")</f>
        <v>Not Eligible</v>
      </c>
      <c r="AF3043" t="str">
        <f>IF(Table1[[#This Row],[Performance Score]]&gt;=80,"High Performer","Low Performer")</f>
        <v>Low Performer</v>
      </c>
      <c r="AG3043" t="str" cm="1">
        <f t="array" aca="1" ref="AG3043" ca="1">_xlfn.IFS(Table1[[#This Row],[Experience]]&lt;=3,"Junior",Table1[[#This Row],[Experience]]&lt;=7,"Mid Level",Table1[[#This Row],[Experience]]&gt;=7,"Senior")</f>
        <v>Mid Level</v>
      </c>
      <c r="AH3043" t="str">
        <f>IF(Table1[[#This Row],[Attendance %]]&gt;75,"OK","Below 75")</f>
        <v>OK</v>
      </c>
      <c r="AI3043" t="b">
        <f>ISBLANK(Table1[[#This Row],[Employee ID]])</f>
        <v>0</v>
      </c>
      <c r="AJ3043" t="b">
        <f>ISNUMBER(Table1[[#This Row],[Total Salary  ]])</f>
        <v>1</v>
      </c>
      <c r="AK3043" t="str">
        <f>IFERROR(_xlfn.XLOOKUP(Table1[[#This Row],[Manager ID]],MANAGERS!A:A,MANAGERS!B:B),"Not Found")</f>
        <v>Manager_16</v>
      </c>
    </row>
    <row r="3044" spans="1:37" x14ac:dyDescent="0.2">
      <c r="A3044" t="s">
        <v>4559</v>
      </c>
      <c r="B3044" t="s">
        <v>36</v>
      </c>
      <c r="C3044" t="s">
        <v>21</v>
      </c>
      <c r="D3044" t="s">
        <v>40</v>
      </c>
      <c r="E3044" t="s">
        <v>65</v>
      </c>
      <c r="F3044" s="1">
        <v>46004</v>
      </c>
      <c r="G3044" s="1">
        <v>35933</v>
      </c>
      <c r="H3044">
        <v>74499</v>
      </c>
      <c r="I3044">
        <v>5526</v>
      </c>
      <c r="J3044">
        <v>96</v>
      </c>
      <c r="K3044">
        <v>74</v>
      </c>
      <c r="L3044" t="s">
        <v>34</v>
      </c>
      <c r="M3044">
        <v>111</v>
      </c>
      <c r="N3044">
        <f>Table1[[#This Row],[Basic Salary]]+Table1[[#This Row],[Bonus]]</f>
        <v>80025</v>
      </c>
      <c r="O3044" s="2">
        <f>Table1[[#This Row],[Bonus]]/Table1[[#This Row],[Basic Salary]]</f>
        <v>7.4175492288487091E-2</v>
      </c>
      <c r="P3044">
        <f ca="1">DATEDIF(Table1[[#This Row],[Date of Birth]],TODAY(),"Y")</f>
        <v>28</v>
      </c>
      <c r="Q3044">
        <f ca="1">DATEDIF(Table1[[#This Row],[Joining Date]],TODAY(),"Y")</f>
        <v>0</v>
      </c>
      <c r="R3044" t="str">
        <f ca="1">IF(YEAR(Table1[[#This Row],[Joining Date]])=YEAR(TODAY()),"Yes","No")</f>
        <v>No</v>
      </c>
      <c r="S3044" t="str">
        <f ca="1">IF(Table1[[#This Row],[Experience]]&gt;5,"Yes","No")</f>
        <v>No</v>
      </c>
      <c r="T3044" t="str">
        <f>TEXT(Table1[[#This Row],[Joining Date]],"mmmm")</f>
        <v>December</v>
      </c>
      <c r="U3044" t="str">
        <f>TEXT(Table1[[#This Row],[Joining Date]],"yyyy")</f>
        <v>2025</v>
      </c>
      <c r="V3044" s="5">
        <f ca="1">TODAY()-Table1[[#This Row],[Joining Date]]</f>
        <v>235</v>
      </c>
      <c r="W3044" t="str">
        <f>LEFT(Table1[[#This Row],[Employee Name]],FIND(" ",Table1[[#This Row],[Employee Name]])-1)</f>
        <v>Meera</v>
      </c>
      <c r="X3044" t="str">
        <f>RIGHT(Table1[[#This Row],[Employee Name]],LEN(Table1[[#This Row],[Employee Name]])-FIND(" ",Table1[[#This Row],[Employee Name]]))</f>
        <v>Joshi</v>
      </c>
      <c r="Y3044" t="str">
        <f>Table1[[#This Row],[Department]]&amp;"-"&amp;Table1[[#This Row],[Employee ID]]</f>
        <v>IT-E04503</v>
      </c>
      <c r="Z3044" t="str">
        <f>LEFT(Table1[[#This Row],[Department]],3)</f>
        <v>IT</v>
      </c>
      <c r="AA3044" t="str">
        <f>_xlfn.XLOOKUP(Table1[[#This Row],[Manager ID]],MANAGERS!A:A,MANAGERS!B:B)</f>
        <v>Manager_11</v>
      </c>
      <c r="AB3044" t="str" cm="1">
        <f t="array" ref="AB3044">_xlfn.XLOOKUP(Table1[[#This Row],[Manager ID]],Table2[[#All],[Manager ID]],Table2[[#All],[Department Head]])</f>
        <v>Marketing</v>
      </c>
      <c r="AC3044" s="2">
        <f>_xlfn.XLOOKUP(Table1[[#This Row],[City]],L:L,O:O)</f>
        <v>0.24030340748661314</v>
      </c>
      <c r="AD3044" t="str" cm="1">
        <f t="array" ref="AD3044">_xlfn.IFS(Table1[[#This Row],[Performance Score]]&gt;=90,"Excellent",Table1[[#This Row],[Performance Score]]&gt;=75,"Good",Table1[[#This Row],[Performance Score]]&gt;=60,"Average",Table1[[#This Row],[Performance Score]]&lt;=60,"Need Improvement")</f>
        <v>Average</v>
      </c>
      <c r="AE3044" t="str">
        <f>IF(AND(Table1[[#This Row],[Attendance %]]&gt;=80,(Table1[[#This Row],[Performance Score]]&gt;=80)),"Eligible","Not Eligible")</f>
        <v>Not Eligible</v>
      </c>
      <c r="AF3044" t="str">
        <f>IF(Table1[[#This Row],[Performance Score]]&gt;=80,"High Performer","Low Performer")</f>
        <v>Low Performer</v>
      </c>
      <c r="AG3044" t="str" cm="1">
        <f t="array" aca="1" ref="AG3044" ca="1">_xlfn.IFS(Table1[[#This Row],[Experience]]&lt;=3,"Junior",Table1[[#This Row],[Experience]]&lt;=7,"Mid Level",Table1[[#This Row],[Experience]]&gt;=7,"Senior")</f>
        <v>Junior</v>
      </c>
      <c r="AH3044" t="str">
        <f>IF(Table1[[#This Row],[Attendance %]]&gt;75,"OK","Below 75")</f>
        <v>OK</v>
      </c>
      <c r="AI3044" t="b">
        <f>ISBLANK(Table1[[#This Row],[Employee ID]])</f>
        <v>0</v>
      </c>
      <c r="AJ3044" t="b">
        <f>ISNUMBER(Table1[[#This Row],[Total Salary  ]])</f>
        <v>1</v>
      </c>
      <c r="AK3044" t="str">
        <f>IFERROR(_xlfn.XLOOKUP(Table1[[#This Row],[Manager ID]],MANAGERS!A:A,MANAGERS!B:B),"Not Found")</f>
        <v>Manager_11</v>
      </c>
    </row>
    <row r="3045" spans="1:37" x14ac:dyDescent="0.2">
      <c r="A3045" t="s">
        <v>4390</v>
      </c>
      <c r="B3045" t="s">
        <v>77</v>
      </c>
      <c r="C3045" t="s">
        <v>15</v>
      </c>
      <c r="D3045" t="s">
        <v>46</v>
      </c>
      <c r="E3045" t="s">
        <v>17</v>
      </c>
      <c r="F3045" s="1">
        <v>43560</v>
      </c>
      <c r="G3045" s="1">
        <v>31418</v>
      </c>
      <c r="H3045">
        <v>65929</v>
      </c>
      <c r="I3045">
        <v>14091</v>
      </c>
      <c r="J3045">
        <v>64</v>
      </c>
      <c r="K3045">
        <v>41</v>
      </c>
      <c r="L3045" t="s">
        <v>27</v>
      </c>
      <c r="M3045">
        <v>113</v>
      </c>
      <c r="N3045">
        <f>Table1[[#This Row],[Basic Salary]]+Table1[[#This Row],[Bonus]]</f>
        <v>80020</v>
      </c>
      <c r="O3045" s="2">
        <f>Table1[[#This Row],[Bonus]]/Table1[[#This Row],[Basic Salary]]</f>
        <v>0.21372992158230825</v>
      </c>
      <c r="P3045">
        <f ca="1">DATEDIF(Table1[[#This Row],[Date of Birth]],TODAY(),"Y")</f>
        <v>40</v>
      </c>
      <c r="Q3045">
        <f ca="1">DATEDIF(Table1[[#This Row],[Joining Date]],TODAY(),"Y")</f>
        <v>7</v>
      </c>
      <c r="R3045" t="str">
        <f ca="1">IF(YEAR(Table1[[#This Row],[Joining Date]])=YEAR(TODAY()),"Yes","No")</f>
        <v>No</v>
      </c>
      <c r="S3045" t="str">
        <f ca="1">IF(Table1[[#This Row],[Experience]]&gt;5,"Yes","No")</f>
        <v>Yes</v>
      </c>
      <c r="T3045" t="str">
        <f>TEXT(Table1[[#This Row],[Joining Date]],"mmmm")</f>
        <v>April</v>
      </c>
      <c r="U3045" t="str">
        <f>TEXT(Table1[[#This Row],[Joining Date]],"yyyy")</f>
        <v>2019</v>
      </c>
      <c r="V3045" s="5">
        <f ca="1">TODAY()-Table1[[#This Row],[Joining Date]]</f>
        <v>2679</v>
      </c>
      <c r="W3045" t="str">
        <f>LEFT(Table1[[#This Row],[Employee Name]],FIND(" ",Table1[[#This Row],[Employee Name]])-1)</f>
        <v>Rohan</v>
      </c>
      <c r="X3045" t="str">
        <f>RIGHT(Table1[[#This Row],[Employee Name]],LEN(Table1[[#This Row],[Employee Name]])-FIND(" ",Table1[[#This Row],[Employee Name]]))</f>
        <v>Gupta</v>
      </c>
      <c r="Y3045" t="str">
        <f>Table1[[#This Row],[Department]]&amp;"-"&amp;Table1[[#This Row],[Employee ID]]</f>
        <v>Support-E04334</v>
      </c>
      <c r="Z3045" t="str">
        <f>LEFT(Table1[[#This Row],[Department]],3)</f>
        <v>Sup</v>
      </c>
      <c r="AA3045" t="str">
        <f>_xlfn.XLOOKUP(Table1[[#This Row],[Manager ID]],MANAGERS!A:A,MANAGERS!B:B)</f>
        <v>Manager_13</v>
      </c>
      <c r="AB3045" t="str" cm="1">
        <f t="array" ref="AB3045">_xlfn.XLOOKUP(Table1[[#This Row],[Manager ID]],Table2[[#All],[Manager ID]],Table2[[#All],[Department Head]])</f>
        <v>HR</v>
      </c>
      <c r="AC3045" s="2">
        <f>_xlfn.XLOOKUP(Table1[[#This Row],[City]],L:L,O:O)</f>
        <v>0.23674293405114402</v>
      </c>
      <c r="AD3045" t="str" cm="1">
        <f t="array" ref="AD3045">_xlfn.IFS(Table1[[#This Row],[Performance Score]]&gt;=90,"Excellent",Table1[[#This Row],[Performance Score]]&gt;=75,"Good",Table1[[#This Row],[Performance Score]]&gt;=60,"Average",Table1[[#This Row],[Performance Score]]&lt;=60,"Need Improvement")</f>
        <v>Need Improvement</v>
      </c>
      <c r="AE3045" t="str">
        <f>IF(AND(Table1[[#This Row],[Attendance %]]&gt;=80,(Table1[[#This Row],[Performance Score]]&gt;=80)),"Eligible","Not Eligible")</f>
        <v>Not Eligible</v>
      </c>
      <c r="AF3045" t="str">
        <f>IF(Table1[[#This Row],[Performance Score]]&gt;=80,"High Performer","Low Performer")</f>
        <v>Low Performer</v>
      </c>
      <c r="AG3045" t="str" cm="1">
        <f t="array" aca="1" ref="AG3045" ca="1">_xlfn.IFS(Table1[[#This Row],[Experience]]&lt;=3,"Junior",Table1[[#This Row],[Experience]]&lt;=7,"Mid Level",Table1[[#This Row],[Experience]]&gt;=7,"Senior")</f>
        <v>Mid Level</v>
      </c>
      <c r="AH3045" t="str">
        <f>IF(Table1[[#This Row],[Attendance %]]&gt;75,"OK","Below 75")</f>
        <v>Below 75</v>
      </c>
      <c r="AI3045" t="b">
        <f>ISBLANK(Table1[[#This Row],[Employee ID]])</f>
        <v>0</v>
      </c>
      <c r="AJ3045" t="b">
        <f>ISNUMBER(Table1[[#This Row],[Total Salary  ]])</f>
        <v>1</v>
      </c>
      <c r="AK3045" t="str">
        <f>IFERROR(_xlfn.XLOOKUP(Table1[[#This Row],[Manager ID]],MANAGERS!A:A,MANAGERS!B:B),"Not Found")</f>
        <v>Manager_13</v>
      </c>
    </row>
    <row r="3046" spans="1:37" x14ac:dyDescent="0.2">
      <c r="A3046" t="s">
        <v>1634</v>
      </c>
      <c r="B3046" t="s">
        <v>29</v>
      </c>
      <c r="C3046" t="s">
        <v>15</v>
      </c>
      <c r="D3046" t="s">
        <v>81</v>
      </c>
      <c r="E3046" t="s">
        <v>22</v>
      </c>
      <c r="F3046" s="1">
        <v>43945</v>
      </c>
      <c r="G3046" s="1">
        <v>33261</v>
      </c>
      <c r="H3046">
        <v>54272</v>
      </c>
      <c r="I3046">
        <v>25744</v>
      </c>
      <c r="J3046">
        <v>60</v>
      </c>
      <c r="K3046">
        <v>60</v>
      </c>
      <c r="L3046" t="s">
        <v>31</v>
      </c>
      <c r="M3046">
        <v>120</v>
      </c>
      <c r="N3046">
        <f>Table1[[#This Row],[Basic Salary]]+Table1[[#This Row],[Bonus]]</f>
        <v>80016</v>
      </c>
      <c r="O3046" s="2">
        <f>Table1[[#This Row],[Bonus]]/Table1[[#This Row],[Basic Salary]]</f>
        <v>0.47435141509433965</v>
      </c>
      <c r="P3046">
        <f ca="1">DATEDIF(Table1[[#This Row],[Date of Birth]],TODAY(),"Y")</f>
        <v>35</v>
      </c>
      <c r="Q3046">
        <f ca="1">DATEDIF(Table1[[#This Row],[Joining Date]],TODAY(),"Y")</f>
        <v>6</v>
      </c>
      <c r="R3046" t="str">
        <f ca="1">IF(YEAR(Table1[[#This Row],[Joining Date]])=YEAR(TODAY()),"Yes","No")</f>
        <v>No</v>
      </c>
      <c r="S3046" t="str">
        <f ca="1">IF(Table1[[#This Row],[Experience]]&gt;5,"Yes","No")</f>
        <v>Yes</v>
      </c>
      <c r="T3046" t="str">
        <f>TEXT(Table1[[#This Row],[Joining Date]],"mmmm")</f>
        <v>April</v>
      </c>
      <c r="U3046" t="str">
        <f>TEXT(Table1[[#This Row],[Joining Date]],"yyyy")</f>
        <v>2020</v>
      </c>
      <c r="V3046" s="5">
        <f ca="1">TODAY()-Table1[[#This Row],[Joining Date]]</f>
        <v>2294</v>
      </c>
      <c r="W3046" t="str">
        <f>LEFT(Table1[[#This Row],[Employee Name]],FIND(" ",Table1[[#This Row],[Employee Name]])-1)</f>
        <v>Vikram</v>
      </c>
      <c r="X3046" t="str">
        <f>RIGHT(Table1[[#This Row],[Employee Name]],LEN(Table1[[#This Row],[Employee Name]])-FIND(" ",Table1[[#This Row],[Employee Name]]))</f>
        <v>Singh</v>
      </c>
      <c r="Y3046" t="str">
        <f>Table1[[#This Row],[Department]]&amp;"-"&amp;Table1[[#This Row],[Employee ID]]</f>
        <v>Sales-E01578</v>
      </c>
      <c r="Z3046" t="str">
        <f>LEFT(Table1[[#This Row],[Department]],3)</f>
        <v>Sal</v>
      </c>
      <c r="AA3046" t="str">
        <f>_xlfn.XLOOKUP(Table1[[#This Row],[Manager ID]],MANAGERS!A:A,MANAGERS!B:B)</f>
        <v>Manager_20</v>
      </c>
      <c r="AB3046" t="str" cm="1">
        <f t="array" ref="AB3046">_xlfn.XLOOKUP(Table1[[#This Row],[Manager ID]],Table2[[#All],[Manager ID]],Table2[[#All],[Department Head]])</f>
        <v>Operations</v>
      </c>
      <c r="AC3046" s="2">
        <f>_xlfn.XLOOKUP(Table1[[#This Row],[City]],L:L,O:O)</f>
        <v>0.241864189087755</v>
      </c>
      <c r="AD3046" t="str" cm="1">
        <f t="array" ref="AD3046">_xlfn.IFS(Table1[[#This Row],[Performance Score]]&gt;=90,"Excellent",Table1[[#This Row],[Performance Score]]&gt;=75,"Good",Table1[[#This Row],[Performance Score]]&gt;=60,"Average",Table1[[#This Row],[Performance Score]]&lt;=60,"Need Improvement")</f>
        <v>Average</v>
      </c>
      <c r="AE3046" t="str">
        <f>IF(AND(Table1[[#This Row],[Attendance %]]&gt;=80,(Table1[[#This Row],[Performance Score]]&gt;=80)),"Eligible","Not Eligible")</f>
        <v>Not Eligible</v>
      </c>
      <c r="AF3046" t="str">
        <f>IF(Table1[[#This Row],[Performance Score]]&gt;=80,"High Performer","Low Performer")</f>
        <v>Low Performer</v>
      </c>
      <c r="AG3046" t="str" cm="1">
        <f t="array" aca="1" ref="AG3046" ca="1">_xlfn.IFS(Table1[[#This Row],[Experience]]&lt;=3,"Junior",Table1[[#This Row],[Experience]]&lt;=7,"Mid Level",Table1[[#This Row],[Experience]]&gt;=7,"Senior")</f>
        <v>Mid Level</v>
      </c>
      <c r="AH3046" t="str">
        <f>IF(Table1[[#This Row],[Attendance %]]&gt;75,"OK","Below 75")</f>
        <v>Below 75</v>
      </c>
      <c r="AI3046" t="b">
        <f>ISBLANK(Table1[[#This Row],[Employee ID]])</f>
        <v>0</v>
      </c>
      <c r="AJ3046" t="b">
        <f>ISNUMBER(Table1[[#This Row],[Total Salary  ]])</f>
        <v>1</v>
      </c>
      <c r="AK3046" t="str">
        <f>IFERROR(_xlfn.XLOOKUP(Table1[[#This Row],[Manager ID]],MANAGERS!A:A,MANAGERS!B:B),"Not Found")</f>
        <v>Manager_20</v>
      </c>
    </row>
    <row r="3047" spans="1:37" x14ac:dyDescent="0.2">
      <c r="A3047" t="s">
        <v>3145</v>
      </c>
      <c r="B3047" t="s">
        <v>20</v>
      </c>
      <c r="C3047" t="s">
        <v>21</v>
      </c>
      <c r="D3047" t="s">
        <v>25</v>
      </c>
      <c r="E3047" t="s">
        <v>22</v>
      </c>
      <c r="F3047" s="1">
        <v>42782</v>
      </c>
      <c r="G3047" s="1">
        <v>30185</v>
      </c>
      <c r="H3047">
        <v>65279</v>
      </c>
      <c r="I3047">
        <v>14726</v>
      </c>
      <c r="J3047">
        <v>60</v>
      </c>
      <c r="K3047">
        <v>68</v>
      </c>
      <c r="L3047" t="s">
        <v>27</v>
      </c>
      <c r="M3047">
        <v>118</v>
      </c>
      <c r="N3047">
        <f>Table1[[#This Row],[Basic Salary]]+Table1[[#This Row],[Bonus]]</f>
        <v>80005</v>
      </c>
      <c r="O3047" s="2">
        <f>Table1[[#This Row],[Bonus]]/Table1[[#This Row],[Basic Salary]]</f>
        <v>0.22558556350434289</v>
      </c>
      <c r="P3047">
        <f ca="1">DATEDIF(Table1[[#This Row],[Date of Birth]],TODAY(),"Y")</f>
        <v>43</v>
      </c>
      <c r="Q3047">
        <f ca="1">DATEDIF(Table1[[#This Row],[Joining Date]],TODAY(),"Y")</f>
        <v>9</v>
      </c>
      <c r="R3047" t="str">
        <f ca="1">IF(YEAR(Table1[[#This Row],[Joining Date]])=YEAR(TODAY()),"Yes","No")</f>
        <v>No</v>
      </c>
      <c r="S3047" t="str">
        <f ca="1">IF(Table1[[#This Row],[Experience]]&gt;5,"Yes","No")</f>
        <v>Yes</v>
      </c>
      <c r="T3047" t="str">
        <f>TEXT(Table1[[#This Row],[Joining Date]],"mmmm")</f>
        <v>February</v>
      </c>
      <c r="U3047" t="str">
        <f>TEXT(Table1[[#This Row],[Joining Date]],"yyyy")</f>
        <v>2017</v>
      </c>
      <c r="V3047" s="5">
        <f ca="1">TODAY()-Table1[[#This Row],[Joining Date]]</f>
        <v>3457</v>
      </c>
      <c r="W3047" t="str">
        <f>LEFT(Table1[[#This Row],[Employee Name]],FIND(" ",Table1[[#This Row],[Employee Name]])-1)</f>
        <v>Rahul</v>
      </c>
      <c r="X3047" t="str">
        <f>RIGHT(Table1[[#This Row],[Employee Name]],LEN(Table1[[#This Row],[Employee Name]])-FIND(" ",Table1[[#This Row],[Employee Name]]))</f>
        <v>Verma</v>
      </c>
      <c r="Y3047" t="str">
        <f>Table1[[#This Row],[Department]]&amp;"-"&amp;Table1[[#This Row],[Employee ID]]</f>
        <v>Finance-E03089</v>
      </c>
      <c r="Z3047" t="str">
        <f>LEFT(Table1[[#This Row],[Department]],3)</f>
        <v>Fin</v>
      </c>
      <c r="AA3047" t="str">
        <f>_xlfn.XLOOKUP(Table1[[#This Row],[Manager ID]],MANAGERS!A:A,MANAGERS!B:B)</f>
        <v>Manager_18</v>
      </c>
      <c r="AB3047" t="str" cm="1">
        <f t="array" ref="AB3047">_xlfn.XLOOKUP(Table1[[#This Row],[Manager ID]],Table2[[#All],[Manager ID]],Table2[[#All],[Department Head]])</f>
        <v>Support</v>
      </c>
      <c r="AC3047" s="2">
        <f>_xlfn.XLOOKUP(Table1[[#This Row],[City]],L:L,O:O)</f>
        <v>0.23674293405114402</v>
      </c>
      <c r="AD3047" t="str" cm="1">
        <f t="array" ref="AD3047">_xlfn.IFS(Table1[[#This Row],[Performance Score]]&gt;=90,"Excellent",Table1[[#This Row],[Performance Score]]&gt;=75,"Good",Table1[[#This Row],[Performance Score]]&gt;=60,"Average",Table1[[#This Row],[Performance Score]]&lt;=60,"Need Improvement")</f>
        <v>Average</v>
      </c>
      <c r="AE3047" t="str">
        <f>IF(AND(Table1[[#This Row],[Attendance %]]&gt;=80,(Table1[[#This Row],[Performance Score]]&gt;=80)),"Eligible","Not Eligible")</f>
        <v>Not Eligible</v>
      </c>
      <c r="AF3047" t="str">
        <f>IF(Table1[[#This Row],[Performance Score]]&gt;=80,"High Performer","Low Performer")</f>
        <v>Low Performer</v>
      </c>
      <c r="AG3047" t="str" cm="1">
        <f t="array" aca="1" ref="AG3047" ca="1">_xlfn.IFS(Table1[[#This Row],[Experience]]&lt;=3,"Junior",Table1[[#This Row],[Experience]]&lt;=7,"Mid Level",Table1[[#This Row],[Experience]]&gt;=7,"Senior")</f>
        <v>Senior</v>
      </c>
      <c r="AH3047" t="str">
        <f>IF(Table1[[#This Row],[Attendance %]]&gt;75,"OK","Below 75")</f>
        <v>Below 75</v>
      </c>
      <c r="AI3047" t="b">
        <f>ISBLANK(Table1[[#This Row],[Employee ID]])</f>
        <v>0</v>
      </c>
      <c r="AJ3047" t="b">
        <f>ISNUMBER(Table1[[#This Row],[Total Salary  ]])</f>
        <v>1</v>
      </c>
      <c r="AK3047" t="str">
        <f>IFERROR(_xlfn.XLOOKUP(Table1[[#This Row],[Manager ID]],MANAGERS!A:A,MANAGERS!B:B),"Not Found")</f>
        <v>Manager_18</v>
      </c>
    </row>
    <row r="3048" spans="1:37" x14ac:dyDescent="0.2">
      <c r="A3048" t="s">
        <v>4719</v>
      </c>
      <c r="B3048" t="s">
        <v>85</v>
      </c>
      <c r="C3048" t="s">
        <v>21</v>
      </c>
      <c r="D3048" t="s">
        <v>33</v>
      </c>
      <c r="E3048" t="s">
        <v>51</v>
      </c>
      <c r="F3048" s="1">
        <v>44235</v>
      </c>
      <c r="G3048" s="1">
        <v>38381</v>
      </c>
      <c r="H3048">
        <v>57289</v>
      </c>
      <c r="I3048">
        <v>22704</v>
      </c>
      <c r="J3048">
        <v>60</v>
      </c>
      <c r="K3048">
        <v>52</v>
      </c>
      <c r="L3048" t="s">
        <v>27</v>
      </c>
      <c r="M3048">
        <v>109</v>
      </c>
      <c r="N3048">
        <f>Table1[[#This Row],[Basic Salary]]+Table1[[#This Row],[Bonus]]</f>
        <v>79993</v>
      </c>
      <c r="O3048" s="2">
        <f>Table1[[#This Row],[Bonus]]/Table1[[#This Row],[Basic Salary]]</f>
        <v>0.39630644626368061</v>
      </c>
      <c r="P3048">
        <f ca="1">DATEDIF(Table1[[#This Row],[Date of Birth]],TODAY(),"Y")</f>
        <v>21</v>
      </c>
      <c r="Q3048">
        <f ca="1">DATEDIF(Table1[[#This Row],[Joining Date]],TODAY(),"Y")</f>
        <v>5</v>
      </c>
      <c r="R3048" t="str">
        <f ca="1">IF(YEAR(Table1[[#This Row],[Joining Date]])=YEAR(TODAY()),"Yes","No")</f>
        <v>No</v>
      </c>
      <c r="S3048" t="str">
        <f ca="1">IF(Table1[[#This Row],[Experience]]&gt;5,"Yes","No")</f>
        <v>No</v>
      </c>
      <c r="T3048" t="str">
        <f>TEXT(Table1[[#This Row],[Joining Date]],"mmmm")</f>
        <v>February</v>
      </c>
      <c r="U3048" t="str">
        <f>TEXT(Table1[[#This Row],[Joining Date]],"yyyy")</f>
        <v>2021</v>
      </c>
      <c r="V3048" s="5">
        <f ca="1">TODAY()-Table1[[#This Row],[Joining Date]]</f>
        <v>2004</v>
      </c>
      <c r="W3048" t="str">
        <f>LEFT(Table1[[#This Row],[Employee Name]],FIND(" ",Table1[[#This Row],[Employee Name]])-1)</f>
        <v>Pooja</v>
      </c>
      <c r="X3048" t="str">
        <f>RIGHT(Table1[[#This Row],[Employee Name]],LEN(Table1[[#This Row],[Employee Name]])-FIND(" ",Table1[[#This Row],[Employee Name]]))</f>
        <v>Das</v>
      </c>
      <c r="Y3048" t="str">
        <f>Table1[[#This Row],[Department]]&amp;"-"&amp;Table1[[#This Row],[Employee ID]]</f>
        <v>Marketing-E04663</v>
      </c>
      <c r="Z3048" t="str">
        <f>LEFT(Table1[[#This Row],[Department]],3)</f>
        <v>Mar</v>
      </c>
      <c r="AA3048" t="str">
        <f>_xlfn.XLOOKUP(Table1[[#This Row],[Manager ID]],MANAGERS!A:A,MANAGERS!B:B)</f>
        <v>Manager_9</v>
      </c>
      <c r="AB3048" t="str" cm="1">
        <f t="array" ref="AB3048">_xlfn.XLOOKUP(Table1[[#This Row],[Manager ID]],Table2[[#All],[Manager ID]],Table2[[#All],[Department Head]])</f>
        <v>Sales</v>
      </c>
      <c r="AC3048" s="2">
        <f>_xlfn.XLOOKUP(Table1[[#This Row],[City]],L:L,O:O)</f>
        <v>0.23674293405114402</v>
      </c>
      <c r="AD3048" t="str" cm="1">
        <f t="array" ref="AD3048">_xlfn.IFS(Table1[[#This Row],[Performance Score]]&gt;=90,"Excellent",Table1[[#This Row],[Performance Score]]&gt;=75,"Good",Table1[[#This Row],[Performance Score]]&gt;=60,"Average",Table1[[#This Row],[Performance Score]]&lt;=60,"Need Improvement")</f>
        <v>Need Improvement</v>
      </c>
      <c r="AE3048" t="str">
        <f>IF(AND(Table1[[#This Row],[Attendance %]]&gt;=80,(Table1[[#This Row],[Performance Score]]&gt;=80)),"Eligible","Not Eligible")</f>
        <v>Not Eligible</v>
      </c>
      <c r="AF3048" t="str">
        <f>IF(Table1[[#This Row],[Performance Score]]&gt;=80,"High Performer","Low Performer")</f>
        <v>Low Performer</v>
      </c>
      <c r="AG3048" t="str" cm="1">
        <f t="array" aca="1" ref="AG3048" ca="1">_xlfn.IFS(Table1[[#This Row],[Experience]]&lt;=3,"Junior",Table1[[#This Row],[Experience]]&lt;=7,"Mid Level",Table1[[#This Row],[Experience]]&gt;=7,"Senior")</f>
        <v>Mid Level</v>
      </c>
      <c r="AH3048" t="str">
        <f>IF(Table1[[#This Row],[Attendance %]]&gt;75,"OK","Below 75")</f>
        <v>Below 75</v>
      </c>
      <c r="AI3048" t="b">
        <f>ISBLANK(Table1[[#This Row],[Employee ID]])</f>
        <v>0</v>
      </c>
      <c r="AJ3048" t="b">
        <f>ISNUMBER(Table1[[#This Row],[Total Salary  ]])</f>
        <v>1</v>
      </c>
      <c r="AK3048" t="str">
        <f>IFERROR(_xlfn.XLOOKUP(Table1[[#This Row],[Manager ID]],MANAGERS!A:A,MANAGERS!B:B),"Not Found")</f>
        <v>Manager_9</v>
      </c>
    </row>
    <row r="3049" spans="1:37" x14ac:dyDescent="0.2">
      <c r="A3049" t="s">
        <v>2450</v>
      </c>
      <c r="B3049" t="s">
        <v>85</v>
      </c>
      <c r="C3049" t="s">
        <v>21</v>
      </c>
      <c r="D3049" t="s">
        <v>81</v>
      </c>
      <c r="E3049" t="s">
        <v>65</v>
      </c>
      <c r="F3049" s="1">
        <v>42519</v>
      </c>
      <c r="G3049" s="1">
        <v>33076</v>
      </c>
      <c r="H3049">
        <v>66052</v>
      </c>
      <c r="I3049">
        <v>13908</v>
      </c>
      <c r="J3049">
        <v>73</v>
      </c>
      <c r="K3049">
        <v>59</v>
      </c>
      <c r="L3049" t="s">
        <v>53</v>
      </c>
      <c r="M3049">
        <v>110</v>
      </c>
      <c r="N3049">
        <f>Table1[[#This Row],[Basic Salary]]+Table1[[#This Row],[Bonus]]</f>
        <v>79960</v>
      </c>
      <c r="O3049" s="2">
        <f>Table1[[#This Row],[Bonus]]/Table1[[#This Row],[Basic Salary]]</f>
        <v>0.21056137588566584</v>
      </c>
      <c r="P3049">
        <f ca="1">DATEDIF(Table1[[#This Row],[Date of Birth]],TODAY(),"Y")</f>
        <v>36</v>
      </c>
      <c r="Q3049">
        <f ca="1">DATEDIF(Table1[[#This Row],[Joining Date]],TODAY(),"Y")</f>
        <v>10</v>
      </c>
      <c r="R3049" t="str">
        <f ca="1">IF(YEAR(Table1[[#This Row],[Joining Date]])=YEAR(TODAY()),"Yes","No")</f>
        <v>No</v>
      </c>
      <c r="S3049" t="str">
        <f ca="1">IF(Table1[[#This Row],[Experience]]&gt;5,"Yes","No")</f>
        <v>Yes</v>
      </c>
      <c r="T3049" t="str">
        <f>TEXT(Table1[[#This Row],[Joining Date]],"mmmm")</f>
        <v>May</v>
      </c>
      <c r="U3049" t="str">
        <f>TEXT(Table1[[#This Row],[Joining Date]],"yyyy")</f>
        <v>2016</v>
      </c>
      <c r="V3049" s="5">
        <f ca="1">TODAY()-Table1[[#This Row],[Joining Date]]</f>
        <v>3720</v>
      </c>
      <c r="W3049" t="str">
        <f>LEFT(Table1[[#This Row],[Employee Name]],FIND(" ",Table1[[#This Row],[Employee Name]])-1)</f>
        <v>Pooja</v>
      </c>
      <c r="X3049" t="str">
        <f>RIGHT(Table1[[#This Row],[Employee Name]],LEN(Table1[[#This Row],[Employee Name]])-FIND(" ",Table1[[#This Row],[Employee Name]]))</f>
        <v>Das</v>
      </c>
      <c r="Y3049" t="str">
        <f>Table1[[#This Row],[Department]]&amp;"-"&amp;Table1[[#This Row],[Employee ID]]</f>
        <v>Sales-E02394</v>
      </c>
      <c r="Z3049" t="str">
        <f>LEFT(Table1[[#This Row],[Department]],3)</f>
        <v>Sal</v>
      </c>
      <c r="AA3049" t="str">
        <f>_xlfn.XLOOKUP(Table1[[#This Row],[Manager ID]],MANAGERS!A:A,MANAGERS!B:B)</f>
        <v>Manager_10</v>
      </c>
      <c r="AB3049" t="str" cm="1">
        <f t="array" ref="AB3049">_xlfn.XLOOKUP(Table1[[#This Row],[Manager ID]],Table2[[#All],[Manager ID]],Table2[[#All],[Department Head]])</f>
        <v>HR</v>
      </c>
      <c r="AC3049" s="2">
        <f>_xlfn.XLOOKUP(Table1[[#This Row],[City]],L:L,O:O)</f>
        <v>0.23685887225230964</v>
      </c>
      <c r="AD3049" t="str" cm="1">
        <f t="array" ref="AD3049">_xlfn.IFS(Table1[[#This Row],[Performance Score]]&gt;=90,"Excellent",Table1[[#This Row],[Performance Score]]&gt;=75,"Good",Table1[[#This Row],[Performance Score]]&gt;=60,"Average",Table1[[#This Row],[Performance Score]]&lt;=60,"Need Improvement")</f>
        <v>Need Improvement</v>
      </c>
      <c r="AE3049" t="str">
        <f>IF(AND(Table1[[#This Row],[Attendance %]]&gt;=80,(Table1[[#This Row],[Performance Score]]&gt;=80)),"Eligible","Not Eligible")</f>
        <v>Not Eligible</v>
      </c>
      <c r="AF3049" t="str">
        <f>IF(Table1[[#This Row],[Performance Score]]&gt;=80,"High Performer","Low Performer")</f>
        <v>Low Performer</v>
      </c>
      <c r="AG3049" t="str" cm="1">
        <f t="array" aca="1" ref="AG3049" ca="1">_xlfn.IFS(Table1[[#This Row],[Experience]]&lt;=3,"Junior",Table1[[#This Row],[Experience]]&lt;=7,"Mid Level",Table1[[#This Row],[Experience]]&gt;=7,"Senior")</f>
        <v>Senior</v>
      </c>
      <c r="AH3049" t="str">
        <f>IF(Table1[[#This Row],[Attendance %]]&gt;75,"OK","Below 75")</f>
        <v>Below 75</v>
      </c>
      <c r="AI3049" t="b">
        <f>ISBLANK(Table1[[#This Row],[Employee ID]])</f>
        <v>0</v>
      </c>
      <c r="AJ3049" t="b">
        <f>ISNUMBER(Table1[[#This Row],[Total Salary  ]])</f>
        <v>1</v>
      </c>
      <c r="AK3049" t="str">
        <f>IFERROR(_xlfn.XLOOKUP(Table1[[#This Row],[Manager ID]],MANAGERS!A:A,MANAGERS!B:B),"Not Found")</f>
        <v>Manager_10</v>
      </c>
    </row>
    <row r="3050" spans="1:37" x14ac:dyDescent="0.2">
      <c r="A3050" t="s">
        <v>2430</v>
      </c>
      <c r="B3050" t="s">
        <v>20</v>
      </c>
      <c r="C3050" t="s">
        <v>21</v>
      </c>
      <c r="D3050" t="s">
        <v>25</v>
      </c>
      <c r="E3050" t="s">
        <v>30</v>
      </c>
      <c r="F3050" s="1">
        <v>45128</v>
      </c>
      <c r="G3050" s="1">
        <v>33139</v>
      </c>
      <c r="H3050">
        <v>61403</v>
      </c>
      <c r="I3050">
        <v>18529</v>
      </c>
      <c r="J3050">
        <v>86</v>
      </c>
      <c r="K3050">
        <v>41</v>
      </c>
      <c r="L3050" t="s">
        <v>27</v>
      </c>
      <c r="M3050">
        <v>111</v>
      </c>
      <c r="N3050">
        <f>Table1[[#This Row],[Basic Salary]]+Table1[[#This Row],[Bonus]]</f>
        <v>79932</v>
      </c>
      <c r="O3050" s="2">
        <f>Table1[[#This Row],[Bonus]]/Table1[[#This Row],[Basic Salary]]</f>
        <v>0.3017605003012882</v>
      </c>
      <c r="P3050">
        <f ca="1">DATEDIF(Table1[[#This Row],[Date of Birth]],TODAY(),"Y")</f>
        <v>35</v>
      </c>
      <c r="Q3050">
        <f ca="1">DATEDIF(Table1[[#This Row],[Joining Date]],TODAY(),"Y")</f>
        <v>3</v>
      </c>
      <c r="R3050" t="str">
        <f ca="1">IF(YEAR(Table1[[#This Row],[Joining Date]])=YEAR(TODAY()),"Yes","No")</f>
        <v>No</v>
      </c>
      <c r="S3050" t="str">
        <f ca="1">IF(Table1[[#This Row],[Experience]]&gt;5,"Yes","No")</f>
        <v>No</v>
      </c>
      <c r="T3050" t="str">
        <f>TEXT(Table1[[#This Row],[Joining Date]],"mmmm")</f>
        <v>July</v>
      </c>
      <c r="U3050" t="str">
        <f>TEXT(Table1[[#This Row],[Joining Date]],"yyyy")</f>
        <v>2023</v>
      </c>
      <c r="V3050" s="5">
        <f ca="1">TODAY()-Table1[[#This Row],[Joining Date]]</f>
        <v>1111</v>
      </c>
      <c r="W3050" t="str">
        <f>LEFT(Table1[[#This Row],[Employee Name]],FIND(" ",Table1[[#This Row],[Employee Name]])-1)</f>
        <v>Rahul</v>
      </c>
      <c r="X3050" t="str">
        <f>RIGHT(Table1[[#This Row],[Employee Name]],LEN(Table1[[#This Row],[Employee Name]])-FIND(" ",Table1[[#This Row],[Employee Name]]))</f>
        <v>Verma</v>
      </c>
      <c r="Y3050" t="str">
        <f>Table1[[#This Row],[Department]]&amp;"-"&amp;Table1[[#This Row],[Employee ID]]</f>
        <v>Finance-E02374</v>
      </c>
      <c r="Z3050" t="str">
        <f>LEFT(Table1[[#This Row],[Department]],3)</f>
        <v>Fin</v>
      </c>
      <c r="AA3050" t="str">
        <f>_xlfn.XLOOKUP(Table1[[#This Row],[Manager ID]],MANAGERS!A:A,MANAGERS!B:B)</f>
        <v>Manager_11</v>
      </c>
      <c r="AB3050" t="str" cm="1">
        <f t="array" ref="AB3050">_xlfn.XLOOKUP(Table1[[#This Row],[Manager ID]],Table2[[#All],[Manager ID]],Table2[[#All],[Department Head]])</f>
        <v>Marketing</v>
      </c>
      <c r="AC3050" s="2">
        <f>_xlfn.XLOOKUP(Table1[[#This Row],[City]],L:L,O:O)</f>
        <v>0.23674293405114402</v>
      </c>
      <c r="AD3050" t="str" cm="1">
        <f t="array" ref="AD3050">_xlfn.IFS(Table1[[#This Row],[Performance Score]]&gt;=90,"Excellent",Table1[[#This Row],[Performance Score]]&gt;=75,"Good",Table1[[#This Row],[Performance Score]]&gt;=60,"Average",Table1[[#This Row],[Performance Score]]&lt;=60,"Need Improvement")</f>
        <v>Need Improvement</v>
      </c>
      <c r="AE3050" t="str">
        <f>IF(AND(Table1[[#This Row],[Attendance %]]&gt;=80,(Table1[[#This Row],[Performance Score]]&gt;=80)),"Eligible","Not Eligible")</f>
        <v>Not Eligible</v>
      </c>
      <c r="AF3050" t="str">
        <f>IF(Table1[[#This Row],[Performance Score]]&gt;=80,"High Performer","Low Performer")</f>
        <v>Low Performer</v>
      </c>
      <c r="AG3050" t="str" cm="1">
        <f t="array" aca="1" ref="AG3050" ca="1">_xlfn.IFS(Table1[[#This Row],[Experience]]&lt;=3,"Junior",Table1[[#This Row],[Experience]]&lt;=7,"Mid Level",Table1[[#This Row],[Experience]]&gt;=7,"Senior")</f>
        <v>Junior</v>
      </c>
      <c r="AH3050" t="str">
        <f>IF(Table1[[#This Row],[Attendance %]]&gt;75,"OK","Below 75")</f>
        <v>OK</v>
      </c>
      <c r="AI3050" t="b">
        <f>ISBLANK(Table1[[#This Row],[Employee ID]])</f>
        <v>0</v>
      </c>
      <c r="AJ3050" t="b">
        <f>ISNUMBER(Table1[[#This Row],[Total Salary  ]])</f>
        <v>1</v>
      </c>
      <c r="AK3050" t="str">
        <f>IFERROR(_xlfn.XLOOKUP(Table1[[#This Row],[Manager ID]],MANAGERS!A:A,MANAGERS!B:B),"Not Found")</f>
        <v>Manager_11</v>
      </c>
    </row>
    <row r="3051" spans="1:37" x14ac:dyDescent="0.2">
      <c r="A3051" t="s">
        <v>1467</v>
      </c>
      <c r="B3051" t="s">
        <v>14</v>
      </c>
      <c r="C3051" t="s">
        <v>21</v>
      </c>
      <c r="D3051" t="s">
        <v>46</v>
      </c>
      <c r="E3051" t="s">
        <v>17</v>
      </c>
      <c r="F3051" s="1">
        <v>43108</v>
      </c>
      <c r="G3051" s="1">
        <v>32968</v>
      </c>
      <c r="H3051">
        <v>59452</v>
      </c>
      <c r="I3051">
        <v>20465</v>
      </c>
      <c r="J3051">
        <v>79</v>
      </c>
      <c r="K3051">
        <v>63</v>
      </c>
      <c r="L3051" t="s">
        <v>37</v>
      </c>
      <c r="M3051">
        <v>110</v>
      </c>
      <c r="N3051">
        <f>Table1[[#This Row],[Basic Salary]]+Table1[[#This Row],[Bonus]]</f>
        <v>79917</v>
      </c>
      <c r="O3051" s="2">
        <f>Table1[[#This Row],[Bonus]]/Table1[[#This Row],[Basic Salary]]</f>
        <v>0.34422727578550766</v>
      </c>
      <c r="P3051">
        <f ca="1">DATEDIF(Table1[[#This Row],[Date of Birth]],TODAY(),"Y")</f>
        <v>36</v>
      </c>
      <c r="Q3051">
        <f ca="1">DATEDIF(Table1[[#This Row],[Joining Date]],TODAY(),"Y")</f>
        <v>8</v>
      </c>
      <c r="R3051" t="str">
        <f ca="1">IF(YEAR(Table1[[#This Row],[Joining Date]])=YEAR(TODAY()),"Yes","No")</f>
        <v>No</v>
      </c>
      <c r="S3051" t="str">
        <f ca="1">IF(Table1[[#This Row],[Experience]]&gt;5,"Yes","No")</f>
        <v>Yes</v>
      </c>
      <c r="T3051" t="str">
        <f>TEXT(Table1[[#This Row],[Joining Date]],"mmmm")</f>
        <v>January</v>
      </c>
      <c r="U3051" t="str">
        <f>TEXT(Table1[[#This Row],[Joining Date]],"yyyy")</f>
        <v>2018</v>
      </c>
      <c r="V3051" s="5">
        <f ca="1">TODAY()-Table1[[#This Row],[Joining Date]]</f>
        <v>3131</v>
      </c>
      <c r="W3051" t="str">
        <f>LEFT(Table1[[#This Row],[Employee Name]],FIND(" ",Table1[[#This Row],[Employee Name]])-1)</f>
        <v>Nisha</v>
      </c>
      <c r="X3051" t="str">
        <f>RIGHT(Table1[[#This Row],[Employee Name]],LEN(Table1[[#This Row],[Employee Name]])-FIND(" ",Table1[[#This Row],[Employee Name]]))</f>
        <v>Kapoor</v>
      </c>
      <c r="Y3051" t="str">
        <f>Table1[[#This Row],[Department]]&amp;"-"&amp;Table1[[#This Row],[Employee ID]]</f>
        <v>Support-E01411</v>
      </c>
      <c r="Z3051" t="str">
        <f>LEFT(Table1[[#This Row],[Department]],3)</f>
        <v>Sup</v>
      </c>
      <c r="AA3051" t="str">
        <f>_xlfn.XLOOKUP(Table1[[#This Row],[Manager ID]],MANAGERS!A:A,MANAGERS!B:B)</f>
        <v>Manager_10</v>
      </c>
      <c r="AB3051" t="str" cm="1">
        <f t="array" ref="AB3051">_xlfn.XLOOKUP(Table1[[#This Row],[Manager ID]],Table2[[#All],[Manager ID]],Table2[[#All],[Department Head]])</f>
        <v>HR</v>
      </c>
      <c r="AC3051" s="2">
        <f>_xlfn.XLOOKUP(Table1[[#This Row],[City]],L:L,O:O)</f>
        <v>0.24036902712549932</v>
      </c>
      <c r="AD3051" t="str" cm="1">
        <f t="array" ref="AD3051">_xlfn.IFS(Table1[[#This Row],[Performance Score]]&gt;=90,"Excellent",Table1[[#This Row],[Performance Score]]&gt;=75,"Good",Table1[[#This Row],[Performance Score]]&gt;=60,"Average",Table1[[#This Row],[Performance Score]]&lt;=60,"Need Improvement")</f>
        <v>Average</v>
      </c>
      <c r="AE3051" t="str">
        <f>IF(AND(Table1[[#This Row],[Attendance %]]&gt;=80,(Table1[[#This Row],[Performance Score]]&gt;=80)),"Eligible","Not Eligible")</f>
        <v>Not Eligible</v>
      </c>
      <c r="AF3051" t="str">
        <f>IF(Table1[[#This Row],[Performance Score]]&gt;=80,"High Performer","Low Performer")</f>
        <v>Low Performer</v>
      </c>
      <c r="AG3051" t="str" cm="1">
        <f t="array" aca="1" ref="AG3051" ca="1">_xlfn.IFS(Table1[[#This Row],[Experience]]&lt;=3,"Junior",Table1[[#This Row],[Experience]]&lt;=7,"Mid Level",Table1[[#This Row],[Experience]]&gt;=7,"Senior")</f>
        <v>Senior</v>
      </c>
      <c r="AH3051" t="str">
        <f>IF(Table1[[#This Row],[Attendance %]]&gt;75,"OK","Below 75")</f>
        <v>OK</v>
      </c>
      <c r="AI3051" t="b">
        <f>ISBLANK(Table1[[#This Row],[Employee ID]])</f>
        <v>0</v>
      </c>
      <c r="AJ3051" t="b">
        <f>ISNUMBER(Table1[[#This Row],[Total Salary  ]])</f>
        <v>1</v>
      </c>
      <c r="AK3051" t="str">
        <f>IFERROR(_xlfn.XLOOKUP(Table1[[#This Row],[Manager ID]],MANAGERS!A:A,MANAGERS!B:B),"Not Found")</f>
        <v>Manager_10</v>
      </c>
    </row>
    <row r="3052" spans="1:37" x14ac:dyDescent="0.2">
      <c r="A3052" t="s">
        <v>690</v>
      </c>
      <c r="B3052" t="s">
        <v>75</v>
      </c>
      <c r="C3052" t="s">
        <v>21</v>
      </c>
      <c r="D3052" t="s">
        <v>43</v>
      </c>
      <c r="E3052" t="s">
        <v>26</v>
      </c>
      <c r="F3052" s="1">
        <v>42982</v>
      </c>
      <c r="G3052" s="1">
        <v>39393</v>
      </c>
      <c r="H3052">
        <v>56941</v>
      </c>
      <c r="I3052">
        <v>22955</v>
      </c>
      <c r="J3052">
        <v>70</v>
      </c>
      <c r="K3052">
        <v>70</v>
      </c>
      <c r="L3052" t="s">
        <v>27</v>
      </c>
      <c r="M3052">
        <v>103</v>
      </c>
      <c r="N3052">
        <f>Table1[[#This Row],[Basic Salary]]+Table1[[#This Row],[Bonus]]</f>
        <v>79896</v>
      </c>
      <c r="O3052" s="2">
        <f>Table1[[#This Row],[Bonus]]/Table1[[#This Row],[Basic Salary]]</f>
        <v>0.40313657996873958</v>
      </c>
      <c r="P3052">
        <f ca="1">DATEDIF(Table1[[#This Row],[Date of Birth]],TODAY(),"Y")</f>
        <v>18</v>
      </c>
      <c r="Q3052">
        <f ca="1">DATEDIF(Table1[[#This Row],[Joining Date]],TODAY(),"Y")</f>
        <v>8</v>
      </c>
      <c r="R3052" t="str">
        <f ca="1">IF(YEAR(Table1[[#This Row],[Joining Date]])=YEAR(TODAY()),"Yes","No")</f>
        <v>No</v>
      </c>
      <c r="S3052" t="str">
        <f ca="1">IF(Table1[[#This Row],[Experience]]&gt;5,"Yes","No")</f>
        <v>Yes</v>
      </c>
      <c r="T3052" t="str">
        <f>TEXT(Table1[[#This Row],[Joining Date]],"mmmm")</f>
        <v>September</v>
      </c>
      <c r="U3052" t="str">
        <f>TEXT(Table1[[#This Row],[Joining Date]],"yyyy")</f>
        <v>2017</v>
      </c>
      <c r="V3052" s="5">
        <f ca="1">TODAY()-Table1[[#This Row],[Joining Date]]</f>
        <v>3257</v>
      </c>
      <c r="W3052" t="str">
        <f>LEFT(Table1[[#This Row],[Employee Name]],FIND(" ",Table1[[#This Row],[Employee Name]])-1)</f>
        <v>Ishita</v>
      </c>
      <c r="X3052" t="str">
        <f>RIGHT(Table1[[#This Row],[Employee Name]],LEN(Table1[[#This Row],[Employee Name]])-FIND(" ",Table1[[#This Row],[Employee Name]]))</f>
        <v>Roy</v>
      </c>
      <c r="Y3052" t="str">
        <f>Table1[[#This Row],[Department]]&amp;"-"&amp;Table1[[#This Row],[Employee ID]]</f>
        <v>Operations-E00634</v>
      </c>
      <c r="Z3052" t="str">
        <f>LEFT(Table1[[#This Row],[Department]],3)</f>
        <v>Ope</v>
      </c>
      <c r="AA3052" t="str">
        <f>_xlfn.XLOOKUP(Table1[[#This Row],[Manager ID]],MANAGERS!A:A,MANAGERS!B:B)</f>
        <v>Manager_3</v>
      </c>
      <c r="AB3052" t="str" cm="1">
        <f t="array" ref="AB3052">_xlfn.XLOOKUP(Table1[[#This Row],[Manager ID]],Table2[[#All],[Manager ID]],Table2[[#All],[Department Head]])</f>
        <v>IT</v>
      </c>
      <c r="AC3052" s="2">
        <f>_xlfn.XLOOKUP(Table1[[#This Row],[City]],L:L,O:O)</f>
        <v>0.23674293405114402</v>
      </c>
      <c r="AD3052" t="str" cm="1">
        <f t="array" ref="AD3052">_xlfn.IFS(Table1[[#This Row],[Performance Score]]&gt;=90,"Excellent",Table1[[#This Row],[Performance Score]]&gt;=75,"Good",Table1[[#This Row],[Performance Score]]&gt;=60,"Average",Table1[[#This Row],[Performance Score]]&lt;=60,"Need Improvement")</f>
        <v>Average</v>
      </c>
      <c r="AE3052" t="str">
        <f>IF(AND(Table1[[#This Row],[Attendance %]]&gt;=80,(Table1[[#This Row],[Performance Score]]&gt;=80)),"Eligible","Not Eligible")</f>
        <v>Not Eligible</v>
      </c>
      <c r="AF3052" t="str">
        <f>IF(Table1[[#This Row],[Performance Score]]&gt;=80,"High Performer","Low Performer")</f>
        <v>Low Performer</v>
      </c>
      <c r="AG3052" t="str" cm="1">
        <f t="array" aca="1" ref="AG3052" ca="1">_xlfn.IFS(Table1[[#This Row],[Experience]]&lt;=3,"Junior",Table1[[#This Row],[Experience]]&lt;=7,"Mid Level",Table1[[#This Row],[Experience]]&gt;=7,"Senior")</f>
        <v>Senior</v>
      </c>
      <c r="AH3052" t="str">
        <f>IF(Table1[[#This Row],[Attendance %]]&gt;75,"OK","Below 75")</f>
        <v>Below 75</v>
      </c>
      <c r="AI3052" t="b">
        <f>ISBLANK(Table1[[#This Row],[Employee ID]])</f>
        <v>0</v>
      </c>
      <c r="AJ3052" t="b">
        <f>ISNUMBER(Table1[[#This Row],[Total Salary  ]])</f>
        <v>1</v>
      </c>
      <c r="AK3052" t="str">
        <f>IFERROR(_xlfn.XLOOKUP(Table1[[#This Row],[Manager ID]],MANAGERS!A:A,MANAGERS!B:B),"Not Found")</f>
        <v>Manager_3</v>
      </c>
    </row>
    <row r="3053" spans="1:37" x14ac:dyDescent="0.2">
      <c r="A3053" t="s">
        <v>5010</v>
      </c>
      <c r="B3053" t="s">
        <v>129</v>
      </c>
      <c r="C3053" t="s">
        <v>21</v>
      </c>
      <c r="D3053" t="s">
        <v>16</v>
      </c>
      <c r="E3053" t="s">
        <v>30</v>
      </c>
      <c r="F3053" s="1">
        <v>44445</v>
      </c>
      <c r="G3053" s="1">
        <v>32078</v>
      </c>
      <c r="H3053">
        <v>51782</v>
      </c>
      <c r="I3053">
        <v>28068</v>
      </c>
      <c r="J3053">
        <v>85</v>
      </c>
      <c r="K3053">
        <v>41</v>
      </c>
      <c r="L3053" t="s">
        <v>37</v>
      </c>
      <c r="M3053">
        <v>114</v>
      </c>
      <c r="N3053">
        <f>Table1[[#This Row],[Basic Salary]]+Table1[[#This Row],[Bonus]]</f>
        <v>79850</v>
      </c>
      <c r="O3053" s="2">
        <f>Table1[[#This Row],[Bonus]]/Table1[[#This Row],[Basic Salary]]</f>
        <v>0.54204163608976097</v>
      </c>
      <c r="P3053">
        <f ca="1">DATEDIF(Table1[[#This Row],[Date of Birth]],TODAY(),"Y")</f>
        <v>38</v>
      </c>
      <c r="Q3053">
        <f ca="1">DATEDIF(Table1[[#This Row],[Joining Date]],TODAY(),"Y")</f>
        <v>4</v>
      </c>
      <c r="R3053" t="str">
        <f ca="1">IF(YEAR(Table1[[#This Row],[Joining Date]])=YEAR(TODAY()),"Yes","No")</f>
        <v>No</v>
      </c>
      <c r="S3053" t="str">
        <f ca="1">IF(Table1[[#This Row],[Experience]]&gt;5,"Yes","No")</f>
        <v>No</v>
      </c>
      <c r="T3053" t="str">
        <f>TEXT(Table1[[#This Row],[Joining Date]],"mmmm")</f>
        <v>September</v>
      </c>
      <c r="U3053" t="str">
        <f>TEXT(Table1[[#This Row],[Joining Date]],"yyyy")</f>
        <v>2021</v>
      </c>
      <c r="V3053" s="5">
        <f ca="1">TODAY()-Table1[[#This Row],[Joining Date]]</f>
        <v>1794</v>
      </c>
      <c r="W3053" t="str">
        <f>LEFT(Table1[[#This Row],[Employee Name]],FIND(" ",Table1[[#This Row],[Employee Name]])-1)</f>
        <v>Aarav</v>
      </c>
      <c r="X3053" t="str">
        <f>RIGHT(Table1[[#This Row],[Employee Name]],LEN(Table1[[#This Row],[Employee Name]])-FIND(" ",Table1[[#This Row],[Employee Name]]))</f>
        <v>Sharma</v>
      </c>
      <c r="Y3053" t="str">
        <f>Table1[[#This Row],[Department]]&amp;"-"&amp;Table1[[#This Row],[Employee ID]]</f>
        <v>HR-E04954</v>
      </c>
      <c r="Z3053" t="str">
        <f>LEFT(Table1[[#This Row],[Department]],3)</f>
        <v>HR</v>
      </c>
      <c r="AA3053" t="str">
        <f>_xlfn.XLOOKUP(Table1[[#This Row],[Manager ID]],MANAGERS!A:A,MANAGERS!B:B)</f>
        <v>Manager_14</v>
      </c>
      <c r="AB3053" t="str" cm="1">
        <f t="array" ref="AB3053">_xlfn.XLOOKUP(Table1[[#This Row],[Manager ID]],Table2[[#All],[Manager ID]],Table2[[#All],[Department Head]])</f>
        <v>Marketing</v>
      </c>
      <c r="AC3053" s="2">
        <f>_xlfn.XLOOKUP(Table1[[#This Row],[City]],L:L,O:O)</f>
        <v>0.24036902712549932</v>
      </c>
      <c r="AD3053" t="str" cm="1">
        <f t="array" ref="AD3053">_xlfn.IFS(Table1[[#This Row],[Performance Score]]&gt;=90,"Excellent",Table1[[#This Row],[Performance Score]]&gt;=75,"Good",Table1[[#This Row],[Performance Score]]&gt;=60,"Average",Table1[[#This Row],[Performance Score]]&lt;=60,"Need Improvement")</f>
        <v>Need Improvement</v>
      </c>
      <c r="AE3053" t="str">
        <f>IF(AND(Table1[[#This Row],[Attendance %]]&gt;=80,(Table1[[#This Row],[Performance Score]]&gt;=80)),"Eligible","Not Eligible")</f>
        <v>Not Eligible</v>
      </c>
      <c r="AF3053" t="str">
        <f>IF(Table1[[#This Row],[Performance Score]]&gt;=80,"High Performer","Low Performer")</f>
        <v>Low Performer</v>
      </c>
      <c r="AG3053" t="str" cm="1">
        <f t="array" aca="1" ref="AG3053" ca="1">_xlfn.IFS(Table1[[#This Row],[Experience]]&lt;=3,"Junior",Table1[[#This Row],[Experience]]&lt;=7,"Mid Level",Table1[[#This Row],[Experience]]&gt;=7,"Senior")</f>
        <v>Mid Level</v>
      </c>
      <c r="AH3053" t="str">
        <f>IF(Table1[[#This Row],[Attendance %]]&gt;75,"OK","Below 75")</f>
        <v>OK</v>
      </c>
      <c r="AI3053" t="b">
        <f>ISBLANK(Table1[[#This Row],[Employee ID]])</f>
        <v>0</v>
      </c>
      <c r="AJ3053" t="b">
        <f>ISNUMBER(Table1[[#This Row],[Total Salary  ]])</f>
        <v>1</v>
      </c>
      <c r="AK3053" t="str">
        <f>IFERROR(_xlfn.XLOOKUP(Table1[[#This Row],[Manager ID]],MANAGERS!A:A,MANAGERS!B:B),"Not Found")</f>
        <v>Manager_14</v>
      </c>
    </row>
    <row r="3054" spans="1:37" x14ac:dyDescent="0.2">
      <c r="A3054" t="s">
        <v>2276</v>
      </c>
      <c r="B3054" t="s">
        <v>42</v>
      </c>
      <c r="C3054" t="s">
        <v>21</v>
      </c>
      <c r="D3054" t="s">
        <v>43</v>
      </c>
      <c r="E3054" t="s">
        <v>17</v>
      </c>
      <c r="F3054" s="1">
        <v>43571</v>
      </c>
      <c r="G3054" s="1">
        <v>32372</v>
      </c>
      <c r="H3054">
        <v>50598</v>
      </c>
      <c r="I3054">
        <v>29249</v>
      </c>
      <c r="J3054">
        <v>60</v>
      </c>
      <c r="K3054">
        <v>84</v>
      </c>
      <c r="L3054" t="s">
        <v>23</v>
      </c>
      <c r="M3054">
        <v>107</v>
      </c>
      <c r="N3054">
        <f>Table1[[#This Row],[Basic Salary]]+Table1[[#This Row],[Bonus]]</f>
        <v>79847</v>
      </c>
      <c r="O3054" s="2">
        <f>Table1[[#This Row],[Bonus]]/Table1[[#This Row],[Basic Salary]]</f>
        <v>0.57806632673228187</v>
      </c>
      <c r="P3054">
        <f ca="1">DATEDIF(Table1[[#This Row],[Date of Birth]],TODAY(),"Y")</f>
        <v>37</v>
      </c>
      <c r="Q3054">
        <f ca="1">DATEDIF(Table1[[#This Row],[Joining Date]],TODAY(),"Y")</f>
        <v>7</v>
      </c>
      <c r="R3054" t="str">
        <f ca="1">IF(YEAR(Table1[[#This Row],[Joining Date]])=YEAR(TODAY()),"Yes","No")</f>
        <v>No</v>
      </c>
      <c r="S3054" t="str">
        <f ca="1">IF(Table1[[#This Row],[Experience]]&gt;5,"Yes","No")</f>
        <v>Yes</v>
      </c>
      <c r="T3054" t="str">
        <f>TEXT(Table1[[#This Row],[Joining Date]],"mmmm")</f>
        <v>April</v>
      </c>
      <c r="U3054" t="str">
        <f>TEXT(Table1[[#This Row],[Joining Date]],"yyyy")</f>
        <v>2019</v>
      </c>
      <c r="V3054" s="5">
        <f ca="1">TODAY()-Table1[[#This Row],[Joining Date]]</f>
        <v>2668</v>
      </c>
      <c r="W3054" t="str">
        <f>LEFT(Table1[[#This Row],[Employee Name]],FIND(" ",Table1[[#This Row],[Employee Name]])-1)</f>
        <v>Krishna</v>
      </c>
      <c r="X3054" t="str">
        <f>RIGHT(Table1[[#This Row],[Employee Name]],LEN(Table1[[#This Row],[Employee Name]])-FIND(" ",Table1[[#This Row],[Employee Name]]))</f>
        <v>Chaitanya</v>
      </c>
      <c r="Y3054" t="str">
        <f>Table1[[#This Row],[Department]]&amp;"-"&amp;Table1[[#This Row],[Employee ID]]</f>
        <v>Operations-E02220</v>
      </c>
      <c r="Z3054" t="str">
        <f>LEFT(Table1[[#This Row],[Department]],3)</f>
        <v>Ope</v>
      </c>
      <c r="AA3054" t="str">
        <f>_xlfn.XLOOKUP(Table1[[#This Row],[Manager ID]],MANAGERS!A:A,MANAGERS!B:B)</f>
        <v>Manager_7</v>
      </c>
      <c r="AB3054" t="str" cm="1">
        <f t="array" ref="AB3054">_xlfn.XLOOKUP(Table1[[#This Row],[Manager ID]],Table2[[#All],[Manager ID]],Table2[[#All],[Department Head]])</f>
        <v>Operations</v>
      </c>
      <c r="AC3054" s="2">
        <f>_xlfn.XLOOKUP(Table1[[#This Row],[City]],L:L,O:O)</f>
        <v>0.23486488519629886</v>
      </c>
      <c r="AD3054" t="str" cm="1">
        <f t="array" ref="AD3054">_xlfn.IFS(Table1[[#This Row],[Performance Score]]&gt;=90,"Excellent",Table1[[#This Row],[Performance Score]]&gt;=75,"Good",Table1[[#This Row],[Performance Score]]&gt;=60,"Average",Table1[[#This Row],[Performance Score]]&lt;=60,"Need Improvement")</f>
        <v>Good</v>
      </c>
      <c r="AE3054" t="str">
        <f>IF(AND(Table1[[#This Row],[Attendance %]]&gt;=80,(Table1[[#This Row],[Performance Score]]&gt;=80)),"Eligible","Not Eligible")</f>
        <v>Not Eligible</v>
      </c>
      <c r="AF3054" t="str">
        <f>IF(Table1[[#This Row],[Performance Score]]&gt;=80,"High Performer","Low Performer")</f>
        <v>High Performer</v>
      </c>
      <c r="AG3054" t="str" cm="1">
        <f t="array" aca="1" ref="AG3054" ca="1">_xlfn.IFS(Table1[[#This Row],[Experience]]&lt;=3,"Junior",Table1[[#This Row],[Experience]]&lt;=7,"Mid Level",Table1[[#This Row],[Experience]]&gt;=7,"Senior")</f>
        <v>Mid Level</v>
      </c>
      <c r="AH3054" t="str">
        <f>IF(Table1[[#This Row],[Attendance %]]&gt;75,"OK","Below 75")</f>
        <v>Below 75</v>
      </c>
      <c r="AI3054" t="b">
        <f>ISBLANK(Table1[[#This Row],[Employee ID]])</f>
        <v>0</v>
      </c>
      <c r="AJ3054" t="b">
        <f>ISNUMBER(Table1[[#This Row],[Total Salary  ]])</f>
        <v>1</v>
      </c>
      <c r="AK3054" t="str">
        <f>IFERROR(_xlfn.XLOOKUP(Table1[[#This Row],[Manager ID]],MANAGERS!A:A,MANAGERS!B:B),"Not Found")</f>
        <v>Manager_7</v>
      </c>
    </row>
    <row r="3055" spans="1:37" x14ac:dyDescent="0.2">
      <c r="A3055" t="s">
        <v>3352</v>
      </c>
      <c r="B3055" t="s">
        <v>71</v>
      </c>
      <c r="C3055" t="s">
        <v>21</v>
      </c>
      <c r="D3055" t="s">
        <v>25</v>
      </c>
      <c r="E3055" t="s">
        <v>22</v>
      </c>
      <c r="F3055" s="1">
        <v>42833</v>
      </c>
      <c r="G3055" s="1">
        <v>33842</v>
      </c>
      <c r="H3055">
        <v>57601</v>
      </c>
      <c r="I3055">
        <v>22240</v>
      </c>
      <c r="J3055">
        <v>74</v>
      </c>
      <c r="K3055">
        <v>89</v>
      </c>
      <c r="L3055" t="s">
        <v>18</v>
      </c>
      <c r="M3055">
        <v>102</v>
      </c>
      <c r="N3055">
        <f>Table1[[#This Row],[Basic Salary]]+Table1[[#This Row],[Bonus]]</f>
        <v>79841</v>
      </c>
      <c r="O3055" s="2">
        <f>Table1[[#This Row],[Bonus]]/Table1[[#This Row],[Basic Salary]]</f>
        <v>0.38610440790958489</v>
      </c>
      <c r="P3055">
        <f ca="1">DATEDIF(Table1[[#This Row],[Date of Birth]],TODAY(),"Y")</f>
        <v>33</v>
      </c>
      <c r="Q3055">
        <f ca="1">DATEDIF(Table1[[#This Row],[Joining Date]],TODAY(),"Y")</f>
        <v>9</v>
      </c>
      <c r="R3055" t="str">
        <f ca="1">IF(YEAR(Table1[[#This Row],[Joining Date]])=YEAR(TODAY()),"Yes","No")</f>
        <v>No</v>
      </c>
      <c r="S3055" t="str">
        <f ca="1">IF(Table1[[#This Row],[Experience]]&gt;5,"Yes","No")</f>
        <v>Yes</v>
      </c>
      <c r="T3055" t="str">
        <f>TEXT(Table1[[#This Row],[Joining Date]],"mmmm")</f>
        <v>April</v>
      </c>
      <c r="U3055" t="str">
        <f>TEXT(Table1[[#This Row],[Joining Date]],"yyyy")</f>
        <v>2017</v>
      </c>
      <c r="V3055" s="5">
        <f ca="1">TODAY()-Table1[[#This Row],[Joining Date]]</f>
        <v>3406</v>
      </c>
      <c r="W3055" t="str">
        <f>LEFT(Table1[[#This Row],[Employee Name]],FIND(" ",Table1[[#This Row],[Employee Name]])-1)</f>
        <v>Sneha</v>
      </c>
      <c r="X3055" t="str">
        <f>RIGHT(Table1[[#This Row],[Employee Name]],LEN(Table1[[#This Row],[Employee Name]])-FIND(" ",Table1[[#This Row],[Employee Name]]))</f>
        <v>Iyer</v>
      </c>
      <c r="Y3055" t="str">
        <f>Table1[[#This Row],[Department]]&amp;"-"&amp;Table1[[#This Row],[Employee ID]]</f>
        <v>Finance-E03296</v>
      </c>
      <c r="Z3055" t="str">
        <f>LEFT(Table1[[#This Row],[Department]],3)</f>
        <v>Fin</v>
      </c>
      <c r="AA3055" t="str">
        <f>_xlfn.XLOOKUP(Table1[[#This Row],[Manager ID]],MANAGERS!A:A,MANAGERS!B:B)</f>
        <v>Manager_2</v>
      </c>
      <c r="AB3055" t="str" cm="1">
        <f t="array" ref="AB3055">_xlfn.XLOOKUP(Table1[[#This Row],[Manager ID]],Table2[[#All],[Manager ID]],Table2[[#All],[Department Head]])</f>
        <v>Sales</v>
      </c>
      <c r="AC3055" s="2">
        <f>_xlfn.XLOOKUP(Table1[[#This Row],[City]],L:L,O:O)</f>
        <v>0.21356479274849693</v>
      </c>
      <c r="AD3055" t="str" cm="1">
        <f t="array" ref="AD3055">_xlfn.IFS(Table1[[#This Row],[Performance Score]]&gt;=90,"Excellent",Table1[[#This Row],[Performance Score]]&gt;=75,"Good",Table1[[#This Row],[Performance Score]]&gt;=60,"Average",Table1[[#This Row],[Performance Score]]&lt;=60,"Need Improvement")</f>
        <v>Good</v>
      </c>
      <c r="AE3055" t="str">
        <f>IF(AND(Table1[[#This Row],[Attendance %]]&gt;=80,(Table1[[#This Row],[Performance Score]]&gt;=80)),"Eligible","Not Eligible")</f>
        <v>Not Eligible</v>
      </c>
      <c r="AF3055" t="str">
        <f>IF(Table1[[#This Row],[Performance Score]]&gt;=80,"High Performer","Low Performer")</f>
        <v>High Performer</v>
      </c>
      <c r="AG3055" t="str" cm="1">
        <f t="array" aca="1" ref="AG3055" ca="1">_xlfn.IFS(Table1[[#This Row],[Experience]]&lt;=3,"Junior",Table1[[#This Row],[Experience]]&lt;=7,"Mid Level",Table1[[#This Row],[Experience]]&gt;=7,"Senior")</f>
        <v>Senior</v>
      </c>
      <c r="AH3055" t="str">
        <f>IF(Table1[[#This Row],[Attendance %]]&gt;75,"OK","Below 75")</f>
        <v>Below 75</v>
      </c>
      <c r="AI3055" t="b">
        <f>ISBLANK(Table1[[#This Row],[Employee ID]])</f>
        <v>0</v>
      </c>
      <c r="AJ3055" t="b">
        <f>ISNUMBER(Table1[[#This Row],[Total Salary  ]])</f>
        <v>1</v>
      </c>
      <c r="AK3055" t="str">
        <f>IFERROR(_xlfn.XLOOKUP(Table1[[#This Row],[Manager ID]],MANAGERS!A:A,MANAGERS!B:B),"Not Found")</f>
        <v>Manager_2</v>
      </c>
    </row>
    <row r="3056" spans="1:37" x14ac:dyDescent="0.2">
      <c r="A3056" t="s">
        <v>4402</v>
      </c>
      <c r="B3056" t="s">
        <v>89</v>
      </c>
      <c r="C3056" t="s">
        <v>21</v>
      </c>
      <c r="D3056" t="s">
        <v>43</v>
      </c>
      <c r="E3056" t="s">
        <v>26</v>
      </c>
      <c r="F3056" s="1">
        <v>45339</v>
      </c>
      <c r="G3056" s="1">
        <v>31710</v>
      </c>
      <c r="H3056">
        <v>56419</v>
      </c>
      <c r="I3056">
        <v>23387</v>
      </c>
      <c r="J3056">
        <v>74</v>
      </c>
      <c r="K3056">
        <v>72</v>
      </c>
      <c r="L3056" t="s">
        <v>31</v>
      </c>
      <c r="M3056">
        <v>110</v>
      </c>
      <c r="N3056">
        <f>Table1[[#This Row],[Basic Salary]]+Table1[[#This Row],[Bonus]]</f>
        <v>79806</v>
      </c>
      <c r="O3056" s="2">
        <f>Table1[[#This Row],[Bonus]]/Table1[[#This Row],[Basic Salary]]</f>
        <v>0.41452347613392654</v>
      </c>
      <c r="P3056">
        <f ca="1">DATEDIF(Table1[[#This Row],[Date of Birth]],TODAY(),"Y")</f>
        <v>39</v>
      </c>
      <c r="Q3056">
        <f ca="1">DATEDIF(Table1[[#This Row],[Joining Date]],TODAY(),"Y")</f>
        <v>2</v>
      </c>
      <c r="R3056" t="str">
        <f ca="1">IF(YEAR(Table1[[#This Row],[Joining Date]])=YEAR(TODAY()),"Yes","No")</f>
        <v>No</v>
      </c>
      <c r="S3056" t="str">
        <f ca="1">IF(Table1[[#This Row],[Experience]]&gt;5,"Yes","No")</f>
        <v>No</v>
      </c>
      <c r="T3056" t="str">
        <f>TEXT(Table1[[#This Row],[Joining Date]],"mmmm")</f>
        <v>February</v>
      </c>
      <c r="U3056" t="str">
        <f>TEXT(Table1[[#This Row],[Joining Date]],"yyyy")</f>
        <v>2024</v>
      </c>
      <c r="V3056" s="5">
        <f ca="1">TODAY()-Table1[[#This Row],[Joining Date]]</f>
        <v>900</v>
      </c>
      <c r="W3056" t="str">
        <f>LEFT(Table1[[#This Row],[Employee Name]],FIND(" ",Table1[[#This Row],[Employee Name]])-1)</f>
        <v>Tarun</v>
      </c>
      <c r="X3056" t="str">
        <f>RIGHT(Table1[[#This Row],[Employee Name]],LEN(Table1[[#This Row],[Employee Name]])-FIND(" ",Table1[[#This Row],[Employee Name]]))</f>
        <v>Verma</v>
      </c>
      <c r="Y3056" t="str">
        <f>Table1[[#This Row],[Department]]&amp;"-"&amp;Table1[[#This Row],[Employee ID]]</f>
        <v>Operations-E04346</v>
      </c>
      <c r="Z3056" t="str">
        <f>LEFT(Table1[[#This Row],[Department]],3)</f>
        <v>Ope</v>
      </c>
      <c r="AA3056" t="str">
        <f>_xlfn.XLOOKUP(Table1[[#This Row],[Manager ID]],MANAGERS!A:A,MANAGERS!B:B)</f>
        <v>Manager_10</v>
      </c>
      <c r="AB3056" t="str" cm="1">
        <f t="array" ref="AB3056">_xlfn.XLOOKUP(Table1[[#This Row],[Manager ID]],Table2[[#All],[Manager ID]],Table2[[#All],[Department Head]])</f>
        <v>HR</v>
      </c>
      <c r="AC3056" s="2">
        <f>_xlfn.XLOOKUP(Table1[[#This Row],[City]],L:L,O:O)</f>
        <v>0.241864189087755</v>
      </c>
      <c r="AD3056" t="str" cm="1">
        <f t="array" ref="AD3056">_xlfn.IFS(Table1[[#This Row],[Performance Score]]&gt;=90,"Excellent",Table1[[#This Row],[Performance Score]]&gt;=75,"Good",Table1[[#This Row],[Performance Score]]&gt;=60,"Average",Table1[[#This Row],[Performance Score]]&lt;=60,"Need Improvement")</f>
        <v>Average</v>
      </c>
      <c r="AE3056" t="str">
        <f>IF(AND(Table1[[#This Row],[Attendance %]]&gt;=80,(Table1[[#This Row],[Performance Score]]&gt;=80)),"Eligible","Not Eligible")</f>
        <v>Not Eligible</v>
      </c>
      <c r="AF3056" t="str">
        <f>IF(Table1[[#This Row],[Performance Score]]&gt;=80,"High Performer","Low Performer")</f>
        <v>Low Performer</v>
      </c>
      <c r="AG3056" t="str" cm="1">
        <f t="array" aca="1" ref="AG3056" ca="1">_xlfn.IFS(Table1[[#This Row],[Experience]]&lt;=3,"Junior",Table1[[#This Row],[Experience]]&lt;=7,"Mid Level",Table1[[#This Row],[Experience]]&gt;=7,"Senior")</f>
        <v>Junior</v>
      </c>
      <c r="AH3056" t="str">
        <f>IF(Table1[[#This Row],[Attendance %]]&gt;75,"OK","Below 75")</f>
        <v>Below 75</v>
      </c>
      <c r="AI3056" t="b">
        <f>ISBLANK(Table1[[#This Row],[Employee ID]])</f>
        <v>0</v>
      </c>
      <c r="AJ3056" t="b">
        <f>ISNUMBER(Table1[[#This Row],[Total Salary  ]])</f>
        <v>1</v>
      </c>
      <c r="AK3056" t="str">
        <f>IFERROR(_xlfn.XLOOKUP(Table1[[#This Row],[Manager ID]],MANAGERS!A:A,MANAGERS!B:B),"Not Found")</f>
        <v>Manager_10</v>
      </c>
    </row>
    <row r="3057" spans="1:37" x14ac:dyDescent="0.2">
      <c r="A3057" t="s">
        <v>2369</v>
      </c>
      <c r="B3057" t="s">
        <v>60</v>
      </c>
      <c r="C3057" t="s">
        <v>21</v>
      </c>
      <c r="D3057" t="s">
        <v>81</v>
      </c>
      <c r="E3057" t="s">
        <v>65</v>
      </c>
      <c r="F3057" s="1">
        <v>44652</v>
      </c>
      <c r="G3057" s="1">
        <v>34384</v>
      </c>
      <c r="H3057">
        <v>70817</v>
      </c>
      <c r="I3057">
        <v>8973</v>
      </c>
      <c r="J3057">
        <v>75</v>
      </c>
      <c r="K3057">
        <v>86</v>
      </c>
      <c r="L3057" t="s">
        <v>27</v>
      </c>
      <c r="M3057">
        <v>102</v>
      </c>
      <c r="N3057">
        <f>Table1[[#This Row],[Basic Salary]]+Table1[[#This Row],[Bonus]]</f>
        <v>79790</v>
      </c>
      <c r="O3057" s="2">
        <f>Table1[[#This Row],[Bonus]]/Table1[[#This Row],[Basic Salary]]</f>
        <v>0.12670686417103239</v>
      </c>
      <c r="P3057">
        <f ca="1">DATEDIF(Table1[[#This Row],[Date of Birth]],TODAY(),"Y")</f>
        <v>32</v>
      </c>
      <c r="Q3057">
        <f ca="1">DATEDIF(Table1[[#This Row],[Joining Date]],TODAY(),"Y")</f>
        <v>4</v>
      </c>
      <c r="R3057" t="str">
        <f ca="1">IF(YEAR(Table1[[#This Row],[Joining Date]])=YEAR(TODAY()),"Yes","No")</f>
        <v>No</v>
      </c>
      <c r="S3057" t="str">
        <f ca="1">IF(Table1[[#This Row],[Experience]]&gt;5,"Yes","No")</f>
        <v>No</v>
      </c>
      <c r="T3057" t="str">
        <f>TEXT(Table1[[#This Row],[Joining Date]],"mmmm")</f>
        <v>April</v>
      </c>
      <c r="U3057" t="str">
        <f>TEXT(Table1[[#This Row],[Joining Date]],"yyyy")</f>
        <v>2022</v>
      </c>
      <c r="V3057" s="5">
        <f ca="1">TODAY()-Table1[[#This Row],[Joining Date]]</f>
        <v>1587</v>
      </c>
      <c r="W3057" t="str">
        <f>LEFT(Table1[[#This Row],[Employee Name]],FIND(" ",Table1[[#This Row],[Employee Name]])-1)</f>
        <v>Gayathri</v>
      </c>
      <c r="X3057" t="str">
        <f>RIGHT(Table1[[#This Row],[Employee Name]],LEN(Table1[[#This Row],[Employee Name]])-FIND(" ",Table1[[#This Row],[Employee Name]]))</f>
        <v>Iyer</v>
      </c>
      <c r="Y3057" t="str">
        <f>Table1[[#This Row],[Department]]&amp;"-"&amp;Table1[[#This Row],[Employee ID]]</f>
        <v>Sales-E02313</v>
      </c>
      <c r="Z3057" t="str">
        <f>LEFT(Table1[[#This Row],[Department]],3)</f>
        <v>Sal</v>
      </c>
      <c r="AA3057" t="str">
        <f>_xlfn.XLOOKUP(Table1[[#This Row],[Manager ID]],MANAGERS!A:A,MANAGERS!B:B)</f>
        <v>Manager_2</v>
      </c>
      <c r="AB3057" t="str" cm="1">
        <f t="array" ref="AB3057">_xlfn.XLOOKUP(Table1[[#This Row],[Manager ID]],Table2[[#All],[Manager ID]],Table2[[#All],[Department Head]])</f>
        <v>Sales</v>
      </c>
      <c r="AC3057" s="2">
        <f>_xlfn.XLOOKUP(Table1[[#This Row],[City]],L:L,O:O)</f>
        <v>0.23674293405114402</v>
      </c>
      <c r="AD3057" t="str" cm="1">
        <f t="array" ref="AD3057">_xlfn.IFS(Table1[[#This Row],[Performance Score]]&gt;=90,"Excellent",Table1[[#This Row],[Performance Score]]&gt;=75,"Good",Table1[[#This Row],[Performance Score]]&gt;=60,"Average",Table1[[#This Row],[Performance Score]]&lt;=60,"Need Improvement")</f>
        <v>Good</v>
      </c>
      <c r="AE3057" t="str">
        <f>IF(AND(Table1[[#This Row],[Attendance %]]&gt;=80,(Table1[[#This Row],[Performance Score]]&gt;=80)),"Eligible","Not Eligible")</f>
        <v>Not Eligible</v>
      </c>
      <c r="AF3057" t="str">
        <f>IF(Table1[[#This Row],[Performance Score]]&gt;=80,"High Performer","Low Performer")</f>
        <v>High Performer</v>
      </c>
      <c r="AG3057" t="str" cm="1">
        <f t="array" aca="1" ref="AG3057" ca="1">_xlfn.IFS(Table1[[#This Row],[Experience]]&lt;=3,"Junior",Table1[[#This Row],[Experience]]&lt;=7,"Mid Level",Table1[[#This Row],[Experience]]&gt;=7,"Senior")</f>
        <v>Mid Level</v>
      </c>
      <c r="AH3057" t="str">
        <f>IF(Table1[[#This Row],[Attendance %]]&gt;75,"OK","Below 75")</f>
        <v>Below 75</v>
      </c>
      <c r="AI3057" t="b">
        <f>ISBLANK(Table1[[#This Row],[Employee ID]])</f>
        <v>0</v>
      </c>
      <c r="AJ3057" t="b">
        <f>ISNUMBER(Table1[[#This Row],[Total Salary  ]])</f>
        <v>1</v>
      </c>
      <c r="AK3057" t="str">
        <f>IFERROR(_xlfn.XLOOKUP(Table1[[#This Row],[Manager ID]],MANAGERS!A:A,MANAGERS!B:B),"Not Found")</f>
        <v>Manager_2</v>
      </c>
    </row>
    <row r="3058" spans="1:37" x14ac:dyDescent="0.2">
      <c r="A3058" t="s">
        <v>1742</v>
      </c>
      <c r="B3058" t="s">
        <v>57</v>
      </c>
      <c r="C3058" t="s">
        <v>21</v>
      </c>
      <c r="D3058" t="s">
        <v>16</v>
      </c>
      <c r="E3058" t="s">
        <v>26</v>
      </c>
      <c r="F3058" s="1">
        <v>42282</v>
      </c>
      <c r="G3058" s="1">
        <v>34996</v>
      </c>
      <c r="H3058">
        <v>68444</v>
      </c>
      <c r="I3058">
        <v>11339</v>
      </c>
      <c r="J3058">
        <v>79</v>
      </c>
      <c r="K3058">
        <v>99</v>
      </c>
      <c r="L3058" t="s">
        <v>23</v>
      </c>
      <c r="M3058">
        <v>106</v>
      </c>
      <c r="N3058">
        <f>Table1[[#This Row],[Basic Salary]]+Table1[[#This Row],[Bonus]]</f>
        <v>79783</v>
      </c>
      <c r="O3058" s="2">
        <f>Table1[[#This Row],[Bonus]]/Table1[[#This Row],[Basic Salary]]</f>
        <v>0.16566828356028285</v>
      </c>
      <c r="P3058">
        <f ca="1">DATEDIF(Table1[[#This Row],[Date of Birth]],TODAY(),"Y")</f>
        <v>30</v>
      </c>
      <c r="Q3058">
        <f ca="1">DATEDIF(Table1[[#This Row],[Joining Date]],TODAY(),"Y")</f>
        <v>10</v>
      </c>
      <c r="R3058" t="str">
        <f ca="1">IF(YEAR(Table1[[#This Row],[Joining Date]])=YEAR(TODAY()),"Yes","No")</f>
        <v>No</v>
      </c>
      <c r="S3058" t="str">
        <f ca="1">IF(Table1[[#This Row],[Experience]]&gt;5,"Yes","No")</f>
        <v>Yes</v>
      </c>
      <c r="T3058" t="str">
        <f>TEXT(Table1[[#This Row],[Joining Date]],"mmmm")</f>
        <v>October</v>
      </c>
      <c r="U3058" t="str">
        <f>TEXT(Table1[[#This Row],[Joining Date]],"yyyy")</f>
        <v>2015</v>
      </c>
      <c r="V3058" s="5">
        <f ca="1">TODAY()-Table1[[#This Row],[Joining Date]]</f>
        <v>3957</v>
      </c>
      <c r="W3058" t="str">
        <f>LEFT(Table1[[#This Row],[Employee Name]],FIND(" ",Table1[[#This Row],[Employee Name]])-1)</f>
        <v>Swathi</v>
      </c>
      <c r="X3058" t="str">
        <f>RIGHT(Table1[[#This Row],[Employee Name]],LEN(Table1[[#This Row],[Employee Name]])-FIND(" ",Table1[[#This Row],[Employee Name]]))</f>
        <v>Ramesh</v>
      </c>
      <c r="Y3058" t="str">
        <f>Table1[[#This Row],[Department]]&amp;"-"&amp;Table1[[#This Row],[Employee ID]]</f>
        <v>HR-E01686</v>
      </c>
      <c r="Z3058" t="str">
        <f>LEFT(Table1[[#This Row],[Department]],3)</f>
        <v>HR</v>
      </c>
      <c r="AA3058" t="str">
        <f>_xlfn.XLOOKUP(Table1[[#This Row],[Manager ID]],MANAGERS!A:A,MANAGERS!B:B)</f>
        <v>Manager_6</v>
      </c>
      <c r="AB3058" t="str" cm="1">
        <f t="array" ref="AB3058">_xlfn.XLOOKUP(Table1[[#This Row],[Manager ID]],Table2[[#All],[Manager ID]],Table2[[#All],[Department Head]])</f>
        <v>HR</v>
      </c>
      <c r="AC3058" s="2">
        <f>_xlfn.XLOOKUP(Table1[[#This Row],[City]],L:L,O:O)</f>
        <v>0.23486488519629886</v>
      </c>
      <c r="AD3058" t="str" cm="1">
        <f t="array" ref="AD3058">_xlfn.IFS(Table1[[#This Row],[Performance Score]]&gt;=90,"Excellent",Table1[[#This Row],[Performance Score]]&gt;=75,"Good",Table1[[#This Row],[Performance Score]]&gt;=60,"Average",Table1[[#This Row],[Performance Score]]&lt;=60,"Need Improvement")</f>
        <v>Excellent</v>
      </c>
      <c r="AE3058" t="str">
        <f>IF(AND(Table1[[#This Row],[Attendance %]]&gt;=80,(Table1[[#This Row],[Performance Score]]&gt;=80)),"Eligible","Not Eligible")</f>
        <v>Not Eligible</v>
      </c>
      <c r="AF3058" t="str">
        <f>IF(Table1[[#This Row],[Performance Score]]&gt;=80,"High Performer","Low Performer")</f>
        <v>High Performer</v>
      </c>
      <c r="AG3058" t="str" cm="1">
        <f t="array" aca="1" ref="AG3058" ca="1">_xlfn.IFS(Table1[[#This Row],[Experience]]&lt;=3,"Junior",Table1[[#This Row],[Experience]]&lt;=7,"Mid Level",Table1[[#This Row],[Experience]]&gt;=7,"Senior")</f>
        <v>Senior</v>
      </c>
      <c r="AH3058" t="str">
        <f>IF(Table1[[#This Row],[Attendance %]]&gt;75,"OK","Below 75")</f>
        <v>OK</v>
      </c>
      <c r="AI3058" t="b">
        <f>ISBLANK(Table1[[#This Row],[Employee ID]])</f>
        <v>0</v>
      </c>
      <c r="AJ3058" t="b">
        <f>ISNUMBER(Table1[[#This Row],[Total Salary  ]])</f>
        <v>1</v>
      </c>
      <c r="AK3058" t="str">
        <f>IFERROR(_xlfn.XLOOKUP(Table1[[#This Row],[Manager ID]],MANAGERS!A:A,MANAGERS!B:B),"Not Found")</f>
        <v>Manager_6</v>
      </c>
    </row>
    <row r="3059" spans="1:37" x14ac:dyDescent="0.2">
      <c r="A3059" t="s">
        <v>636</v>
      </c>
      <c r="B3059" t="s">
        <v>57</v>
      </c>
      <c r="C3059" t="s">
        <v>21</v>
      </c>
      <c r="D3059" t="s">
        <v>43</v>
      </c>
      <c r="E3059" t="s">
        <v>17</v>
      </c>
      <c r="F3059" s="1">
        <v>42093</v>
      </c>
      <c r="G3059" s="1">
        <v>29872</v>
      </c>
      <c r="H3059">
        <v>57426</v>
      </c>
      <c r="I3059">
        <v>22347</v>
      </c>
      <c r="J3059">
        <v>79</v>
      </c>
      <c r="K3059">
        <v>61</v>
      </c>
      <c r="L3059" t="s">
        <v>27</v>
      </c>
      <c r="M3059">
        <v>113</v>
      </c>
      <c r="N3059">
        <f>Table1[[#This Row],[Basic Salary]]+Table1[[#This Row],[Bonus]]</f>
        <v>79773</v>
      </c>
      <c r="O3059" s="2">
        <f>Table1[[#This Row],[Bonus]]/Table1[[#This Row],[Basic Salary]]</f>
        <v>0.38914429004283774</v>
      </c>
      <c r="P3059">
        <f ca="1">DATEDIF(Table1[[#This Row],[Date of Birth]],TODAY(),"Y")</f>
        <v>44</v>
      </c>
      <c r="Q3059">
        <f ca="1">DATEDIF(Table1[[#This Row],[Joining Date]],TODAY(),"Y")</f>
        <v>11</v>
      </c>
      <c r="R3059" t="str">
        <f ca="1">IF(YEAR(Table1[[#This Row],[Joining Date]])=YEAR(TODAY()),"Yes","No")</f>
        <v>No</v>
      </c>
      <c r="S3059" t="str">
        <f ca="1">IF(Table1[[#This Row],[Experience]]&gt;5,"Yes","No")</f>
        <v>Yes</v>
      </c>
      <c r="T3059" t="str">
        <f>TEXT(Table1[[#This Row],[Joining Date]],"mmmm")</f>
        <v>March</v>
      </c>
      <c r="U3059" t="str">
        <f>TEXT(Table1[[#This Row],[Joining Date]],"yyyy")</f>
        <v>2015</v>
      </c>
      <c r="V3059" s="5">
        <f ca="1">TODAY()-Table1[[#This Row],[Joining Date]]</f>
        <v>4146</v>
      </c>
      <c r="W3059" t="str">
        <f>LEFT(Table1[[#This Row],[Employee Name]],FIND(" ",Table1[[#This Row],[Employee Name]])-1)</f>
        <v>Swathi</v>
      </c>
      <c r="X3059" t="str">
        <f>RIGHT(Table1[[#This Row],[Employee Name]],LEN(Table1[[#This Row],[Employee Name]])-FIND(" ",Table1[[#This Row],[Employee Name]]))</f>
        <v>Ramesh</v>
      </c>
      <c r="Y3059" t="str">
        <f>Table1[[#This Row],[Department]]&amp;"-"&amp;Table1[[#This Row],[Employee ID]]</f>
        <v>Operations-E00580</v>
      </c>
      <c r="Z3059" t="str">
        <f>LEFT(Table1[[#This Row],[Department]],3)</f>
        <v>Ope</v>
      </c>
      <c r="AA3059" t="str">
        <f>_xlfn.XLOOKUP(Table1[[#This Row],[Manager ID]],MANAGERS!A:A,MANAGERS!B:B)</f>
        <v>Manager_13</v>
      </c>
      <c r="AB3059" t="str" cm="1">
        <f t="array" ref="AB3059">_xlfn.XLOOKUP(Table1[[#This Row],[Manager ID]],Table2[[#All],[Manager ID]],Table2[[#All],[Department Head]])</f>
        <v>HR</v>
      </c>
      <c r="AC3059" s="2">
        <f>_xlfn.XLOOKUP(Table1[[#This Row],[City]],L:L,O:O)</f>
        <v>0.23674293405114402</v>
      </c>
      <c r="AD3059" t="str" cm="1">
        <f t="array" ref="AD3059">_xlfn.IFS(Table1[[#This Row],[Performance Score]]&gt;=90,"Excellent",Table1[[#This Row],[Performance Score]]&gt;=75,"Good",Table1[[#This Row],[Performance Score]]&gt;=60,"Average",Table1[[#This Row],[Performance Score]]&lt;=60,"Need Improvement")</f>
        <v>Average</v>
      </c>
      <c r="AE3059" t="str">
        <f>IF(AND(Table1[[#This Row],[Attendance %]]&gt;=80,(Table1[[#This Row],[Performance Score]]&gt;=80)),"Eligible","Not Eligible")</f>
        <v>Not Eligible</v>
      </c>
      <c r="AF3059" t="str">
        <f>IF(Table1[[#This Row],[Performance Score]]&gt;=80,"High Performer","Low Performer")</f>
        <v>Low Performer</v>
      </c>
      <c r="AG3059" t="str" cm="1">
        <f t="array" aca="1" ref="AG3059" ca="1">_xlfn.IFS(Table1[[#This Row],[Experience]]&lt;=3,"Junior",Table1[[#This Row],[Experience]]&lt;=7,"Mid Level",Table1[[#This Row],[Experience]]&gt;=7,"Senior")</f>
        <v>Senior</v>
      </c>
      <c r="AH3059" t="str">
        <f>IF(Table1[[#This Row],[Attendance %]]&gt;75,"OK","Below 75")</f>
        <v>OK</v>
      </c>
      <c r="AI3059" t="b">
        <f>ISBLANK(Table1[[#This Row],[Employee ID]])</f>
        <v>0</v>
      </c>
      <c r="AJ3059" t="b">
        <f>ISNUMBER(Table1[[#This Row],[Total Salary  ]])</f>
        <v>1</v>
      </c>
      <c r="AK3059" t="str">
        <f>IFERROR(_xlfn.XLOOKUP(Table1[[#This Row],[Manager ID]],MANAGERS!A:A,MANAGERS!B:B),"Not Found")</f>
        <v>Manager_13</v>
      </c>
    </row>
    <row r="3060" spans="1:37" x14ac:dyDescent="0.2">
      <c r="A3060" t="s">
        <v>565</v>
      </c>
      <c r="B3060" t="s">
        <v>60</v>
      </c>
      <c r="C3060" t="s">
        <v>21</v>
      </c>
      <c r="D3060" t="s">
        <v>40</v>
      </c>
      <c r="E3060" t="s">
        <v>65</v>
      </c>
      <c r="F3060" s="1">
        <v>45135</v>
      </c>
      <c r="G3060" s="1">
        <v>37595</v>
      </c>
      <c r="H3060">
        <v>61735</v>
      </c>
      <c r="I3060">
        <v>18037</v>
      </c>
      <c r="J3060">
        <v>74</v>
      </c>
      <c r="K3060">
        <v>88</v>
      </c>
      <c r="L3060" t="s">
        <v>23</v>
      </c>
      <c r="M3060">
        <v>105</v>
      </c>
      <c r="N3060">
        <f>Table1[[#This Row],[Basic Salary]]+Table1[[#This Row],[Bonus]]</f>
        <v>79772</v>
      </c>
      <c r="O3060" s="2">
        <f>Table1[[#This Row],[Bonus]]/Table1[[#This Row],[Basic Salary]]</f>
        <v>0.29216813800923302</v>
      </c>
      <c r="P3060">
        <f ca="1">DATEDIF(Table1[[#This Row],[Date of Birth]],TODAY(),"Y")</f>
        <v>23</v>
      </c>
      <c r="Q3060">
        <f ca="1">DATEDIF(Table1[[#This Row],[Joining Date]],TODAY(),"Y")</f>
        <v>3</v>
      </c>
      <c r="R3060" t="str">
        <f ca="1">IF(YEAR(Table1[[#This Row],[Joining Date]])=YEAR(TODAY()),"Yes","No")</f>
        <v>No</v>
      </c>
      <c r="S3060" t="str">
        <f ca="1">IF(Table1[[#This Row],[Experience]]&gt;5,"Yes","No")</f>
        <v>No</v>
      </c>
      <c r="T3060" t="str">
        <f>TEXT(Table1[[#This Row],[Joining Date]],"mmmm")</f>
        <v>July</v>
      </c>
      <c r="U3060" t="str">
        <f>TEXT(Table1[[#This Row],[Joining Date]],"yyyy")</f>
        <v>2023</v>
      </c>
      <c r="V3060" s="5">
        <f ca="1">TODAY()-Table1[[#This Row],[Joining Date]]</f>
        <v>1104</v>
      </c>
      <c r="W3060" t="str">
        <f>LEFT(Table1[[#This Row],[Employee Name]],FIND(" ",Table1[[#This Row],[Employee Name]])-1)</f>
        <v>Gayathri</v>
      </c>
      <c r="X3060" t="str">
        <f>RIGHT(Table1[[#This Row],[Employee Name]],LEN(Table1[[#This Row],[Employee Name]])-FIND(" ",Table1[[#This Row],[Employee Name]]))</f>
        <v>Iyer</v>
      </c>
      <c r="Y3060" t="str">
        <f>Table1[[#This Row],[Department]]&amp;"-"&amp;Table1[[#This Row],[Employee ID]]</f>
        <v>IT-E00509</v>
      </c>
      <c r="Z3060" t="str">
        <f>LEFT(Table1[[#This Row],[Department]],3)</f>
        <v>IT</v>
      </c>
      <c r="AA3060" t="str">
        <f>_xlfn.XLOOKUP(Table1[[#This Row],[Manager ID]],MANAGERS!A:A,MANAGERS!B:B)</f>
        <v>Manager_5</v>
      </c>
      <c r="AB3060" t="str" cm="1">
        <f t="array" ref="AB3060">_xlfn.XLOOKUP(Table1[[#This Row],[Manager ID]],Table2[[#All],[Manager ID]],Table2[[#All],[Department Head]])</f>
        <v>Sales</v>
      </c>
      <c r="AC3060" s="2">
        <f>_xlfn.XLOOKUP(Table1[[#This Row],[City]],L:L,O:O)</f>
        <v>0.23486488519629886</v>
      </c>
      <c r="AD3060" t="str" cm="1">
        <f t="array" ref="AD3060">_xlfn.IFS(Table1[[#This Row],[Performance Score]]&gt;=90,"Excellent",Table1[[#This Row],[Performance Score]]&gt;=75,"Good",Table1[[#This Row],[Performance Score]]&gt;=60,"Average",Table1[[#This Row],[Performance Score]]&lt;=60,"Need Improvement")</f>
        <v>Good</v>
      </c>
      <c r="AE3060" t="str">
        <f>IF(AND(Table1[[#This Row],[Attendance %]]&gt;=80,(Table1[[#This Row],[Performance Score]]&gt;=80)),"Eligible","Not Eligible")</f>
        <v>Not Eligible</v>
      </c>
      <c r="AF3060" t="str">
        <f>IF(Table1[[#This Row],[Performance Score]]&gt;=80,"High Performer","Low Performer")</f>
        <v>High Performer</v>
      </c>
      <c r="AG3060" t="str" cm="1">
        <f t="array" aca="1" ref="AG3060" ca="1">_xlfn.IFS(Table1[[#This Row],[Experience]]&lt;=3,"Junior",Table1[[#This Row],[Experience]]&lt;=7,"Mid Level",Table1[[#This Row],[Experience]]&gt;=7,"Senior")</f>
        <v>Junior</v>
      </c>
      <c r="AH3060" t="str">
        <f>IF(Table1[[#This Row],[Attendance %]]&gt;75,"OK","Below 75")</f>
        <v>Below 75</v>
      </c>
      <c r="AI3060" t="b">
        <f>ISBLANK(Table1[[#This Row],[Employee ID]])</f>
        <v>0</v>
      </c>
      <c r="AJ3060" t="b">
        <f>ISNUMBER(Table1[[#This Row],[Total Salary  ]])</f>
        <v>1</v>
      </c>
      <c r="AK3060" t="str">
        <f>IFERROR(_xlfn.XLOOKUP(Table1[[#This Row],[Manager ID]],MANAGERS!A:A,MANAGERS!B:B),"Not Found")</f>
        <v>Manager_5</v>
      </c>
    </row>
    <row r="3061" spans="1:37" x14ac:dyDescent="0.2">
      <c r="A3061" t="s">
        <v>5045</v>
      </c>
      <c r="B3061" t="s">
        <v>89</v>
      </c>
      <c r="C3061" t="s">
        <v>15</v>
      </c>
      <c r="D3061" t="s">
        <v>33</v>
      </c>
      <c r="E3061" t="s">
        <v>51</v>
      </c>
      <c r="F3061" s="1">
        <v>45837</v>
      </c>
      <c r="G3061" s="1">
        <v>36394</v>
      </c>
      <c r="H3061">
        <v>63723</v>
      </c>
      <c r="I3061">
        <v>16046</v>
      </c>
      <c r="J3061">
        <v>73</v>
      </c>
      <c r="K3061">
        <v>44</v>
      </c>
      <c r="L3061" t="s">
        <v>34</v>
      </c>
      <c r="M3061">
        <v>110</v>
      </c>
      <c r="N3061">
        <f>Table1[[#This Row],[Basic Salary]]+Table1[[#This Row],[Bonus]]</f>
        <v>79769</v>
      </c>
      <c r="O3061" s="2">
        <f>Table1[[#This Row],[Bonus]]/Table1[[#This Row],[Basic Salary]]</f>
        <v>0.25180860913641856</v>
      </c>
      <c r="P3061">
        <f ca="1">DATEDIF(Table1[[#This Row],[Date of Birth]],TODAY(),"Y")</f>
        <v>26</v>
      </c>
      <c r="Q3061">
        <f ca="1">DATEDIF(Table1[[#This Row],[Joining Date]],TODAY(),"Y")</f>
        <v>1</v>
      </c>
      <c r="R3061" t="str">
        <f ca="1">IF(YEAR(Table1[[#This Row],[Joining Date]])=YEAR(TODAY()),"Yes","No")</f>
        <v>No</v>
      </c>
      <c r="S3061" t="str">
        <f ca="1">IF(Table1[[#This Row],[Experience]]&gt;5,"Yes","No")</f>
        <v>No</v>
      </c>
      <c r="T3061" t="str">
        <f>TEXT(Table1[[#This Row],[Joining Date]],"mmmm")</f>
        <v>June</v>
      </c>
      <c r="U3061" t="str">
        <f>TEXT(Table1[[#This Row],[Joining Date]],"yyyy")</f>
        <v>2025</v>
      </c>
      <c r="V3061" s="5">
        <f ca="1">TODAY()-Table1[[#This Row],[Joining Date]]</f>
        <v>402</v>
      </c>
      <c r="W3061" t="str">
        <f>LEFT(Table1[[#This Row],[Employee Name]],FIND(" ",Table1[[#This Row],[Employee Name]])-1)</f>
        <v>Tarun</v>
      </c>
      <c r="X3061" t="str">
        <f>RIGHT(Table1[[#This Row],[Employee Name]],LEN(Table1[[#This Row],[Employee Name]])-FIND(" ",Table1[[#This Row],[Employee Name]]))</f>
        <v>Verma</v>
      </c>
      <c r="Y3061" t="str">
        <f>Table1[[#This Row],[Department]]&amp;"-"&amp;Table1[[#This Row],[Employee ID]]</f>
        <v>Marketing-E04989</v>
      </c>
      <c r="Z3061" t="str">
        <f>LEFT(Table1[[#This Row],[Department]],3)</f>
        <v>Mar</v>
      </c>
      <c r="AA3061" t="str">
        <f>_xlfn.XLOOKUP(Table1[[#This Row],[Manager ID]],MANAGERS!A:A,MANAGERS!B:B)</f>
        <v>Manager_10</v>
      </c>
      <c r="AB3061" t="str" cm="1">
        <f t="array" ref="AB3061">_xlfn.XLOOKUP(Table1[[#This Row],[Manager ID]],Table2[[#All],[Manager ID]],Table2[[#All],[Department Head]])</f>
        <v>HR</v>
      </c>
      <c r="AC3061" s="2">
        <f>_xlfn.XLOOKUP(Table1[[#This Row],[City]],L:L,O:O)</f>
        <v>0.24030340748661314</v>
      </c>
      <c r="AD3061" t="str" cm="1">
        <f t="array" ref="AD3061">_xlfn.IFS(Table1[[#This Row],[Performance Score]]&gt;=90,"Excellent",Table1[[#This Row],[Performance Score]]&gt;=75,"Good",Table1[[#This Row],[Performance Score]]&gt;=60,"Average",Table1[[#This Row],[Performance Score]]&lt;=60,"Need Improvement")</f>
        <v>Need Improvement</v>
      </c>
      <c r="AE3061" t="str">
        <f>IF(AND(Table1[[#This Row],[Attendance %]]&gt;=80,(Table1[[#This Row],[Performance Score]]&gt;=80)),"Eligible","Not Eligible")</f>
        <v>Not Eligible</v>
      </c>
      <c r="AF3061" t="str">
        <f>IF(Table1[[#This Row],[Performance Score]]&gt;=80,"High Performer","Low Performer")</f>
        <v>Low Performer</v>
      </c>
      <c r="AG3061" t="str" cm="1">
        <f t="array" aca="1" ref="AG3061" ca="1">_xlfn.IFS(Table1[[#This Row],[Experience]]&lt;=3,"Junior",Table1[[#This Row],[Experience]]&lt;=7,"Mid Level",Table1[[#This Row],[Experience]]&gt;=7,"Senior")</f>
        <v>Junior</v>
      </c>
      <c r="AH3061" t="str">
        <f>IF(Table1[[#This Row],[Attendance %]]&gt;75,"OK","Below 75")</f>
        <v>Below 75</v>
      </c>
      <c r="AI3061" t="b">
        <f>ISBLANK(Table1[[#This Row],[Employee ID]])</f>
        <v>0</v>
      </c>
      <c r="AJ3061" t="b">
        <f>ISNUMBER(Table1[[#This Row],[Total Salary  ]])</f>
        <v>1</v>
      </c>
      <c r="AK3061" t="str">
        <f>IFERROR(_xlfn.XLOOKUP(Table1[[#This Row],[Manager ID]],MANAGERS!A:A,MANAGERS!B:B),"Not Found")</f>
        <v>Manager_10</v>
      </c>
    </row>
    <row r="3062" spans="1:37" x14ac:dyDescent="0.2">
      <c r="A3062" t="s">
        <v>3654</v>
      </c>
      <c r="B3062" t="s">
        <v>39</v>
      </c>
      <c r="C3062" t="s">
        <v>15</v>
      </c>
      <c r="D3062" t="s">
        <v>81</v>
      </c>
      <c r="E3062" t="s">
        <v>22</v>
      </c>
      <c r="F3062" s="1">
        <v>43777</v>
      </c>
      <c r="G3062" s="1">
        <v>37657</v>
      </c>
      <c r="H3062">
        <v>69935</v>
      </c>
      <c r="I3062">
        <v>9805</v>
      </c>
      <c r="J3062">
        <v>69</v>
      </c>
      <c r="K3062">
        <v>57</v>
      </c>
      <c r="L3062" t="s">
        <v>27</v>
      </c>
      <c r="M3062">
        <v>113</v>
      </c>
      <c r="N3062">
        <f>Table1[[#This Row],[Basic Salary]]+Table1[[#This Row],[Bonus]]</f>
        <v>79740</v>
      </c>
      <c r="O3062" s="2">
        <f>Table1[[#This Row],[Bonus]]/Table1[[#This Row],[Basic Salary]]</f>
        <v>0.14020161578608709</v>
      </c>
      <c r="P3062">
        <f ca="1">DATEDIF(Table1[[#This Row],[Date of Birth]],TODAY(),"Y")</f>
        <v>23</v>
      </c>
      <c r="Q3062">
        <f ca="1">DATEDIF(Table1[[#This Row],[Joining Date]],TODAY(),"Y")</f>
        <v>6</v>
      </c>
      <c r="R3062" t="str">
        <f ca="1">IF(YEAR(Table1[[#This Row],[Joining Date]])=YEAR(TODAY()),"Yes","No")</f>
        <v>No</v>
      </c>
      <c r="S3062" t="str">
        <f ca="1">IF(Table1[[#This Row],[Experience]]&gt;5,"Yes","No")</f>
        <v>Yes</v>
      </c>
      <c r="T3062" t="str">
        <f>TEXT(Table1[[#This Row],[Joining Date]],"mmmm")</f>
        <v>November</v>
      </c>
      <c r="U3062" t="str">
        <f>TEXT(Table1[[#This Row],[Joining Date]],"yyyy")</f>
        <v>2019</v>
      </c>
      <c r="V3062" s="5">
        <f ca="1">TODAY()-Table1[[#This Row],[Joining Date]]</f>
        <v>2462</v>
      </c>
      <c r="W3062" t="str">
        <f>LEFT(Table1[[#This Row],[Employee Name]],FIND(" ",Table1[[#This Row],[Employee Name]])-1)</f>
        <v>Karan</v>
      </c>
      <c r="X3062" t="str">
        <f>RIGHT(Table1[[#This Row],[Employee Name]],LEN(Table1[[#This Row],[Employee Name]])-FIND(" ",Table1[[#This Row],[Employee Name]]))</f>
        <v>Malhotra</v>
      </c>
      <c r="Y3062" t="str">
        <f>Table1[[#This Row],[Department]]&amp;"-"&amp;Table1[[#This Row],[Employee ID]]</f>
        <v>Sales-E03598</v>
      </c>
      <c r="Z3062" t="str">
        <f>LEFT(Table1[[#This Row],[Department]],3)</f>
        <v>Sal</v>
      </c>
      <c r="AA3062" t="str">
        <f>_xlfn.XLOOKUP(Table1[[#This Row],[Manager ID]],MANAGERS!A:A,MANAGERS!B:B)</f>
        <v>Manager_13</v>
      </c>
      <c r="AB3062" t="str" cm="1">
        <f t="array" ref="AB3062">_xlfn.XLOOKUP(Table1[[#This Row],[Manager ID]],Table2[[#All],[Manager ID]],Table2[[#All],[Department Head]])</f>
        <v>HR</v>
      </c>
      <c r="AC3062" s="2">
        <f>_xlfn.XLOOKUP(Table1[[#This Row],[City]],L:L,O:O)</f>
        <v>0.23674293405114402</v>
      </c>
      <c r="AD3062" t="str" cm="1">
        <f t="array" ref="AD3062">_xlfn.IFS(Table1[[#This Row],[Performance Score]]&gt;=90,"Excellent",Table1[[#This Row],[Performance Score]]&gt;=75,"Good",Table1[[#This Row],[Performance Score]]&gt;=60,"Average",Table1[[#This Row],[Performance Score]]&lt;=60,"Need Improvement")</f>
        <v>Need Improvement</v>
      </c>
      <c r="AE3062" t="str">
        <f>IF(AND(Table1[[#This Row],[Attendance %]]&gt;=80,(Table1[[#This Row],[Performance Score]]&gt;=80)),"Eligible","Not Eligible")</f>
        <v>Not Eligible</v>
      </c>
      <c r="AF3062" t="str">
        <f>IF(Table1[[#This Row],[Performance Score]]&gt;=80,"High Performer","Low Performer")</f>
        <v>Low Performer</v>
      </c>
      <c r="AG3062" t="str" cm="1">
        <f t="array" aca="1" ref="AG3062" ca="1">_xlfn.IFS(Table1[[#This Row],[Experience]]&lt;=3,"Junior",Table1[[#This Row],[Experience]]&lt;=7,"Mid Level",Table1[[#This Row],[Experience]]&gt;=7,"Senior")</f>
        <v>Mid Level</v>
      </c>
      <c r="AH3062" t="str">
        <f>IF(Table1[[#This Row],[Attendance %]]&gt;75,"OK","Below 75")</f>
        <v>Below 75</v>
      </c>
      <c r="AI3062" t="b">
        <f>ISBLANK(Table1[[#This Row],[Employee ID]])</f>
        <v>0</v>
      </c>
      <c r="AJ3062" t="b">
        <f>ISNUMBER(Table1[[#This Row],[Total Salary  ]])</f>
        <v>1</v>
      </c>
      <c r="AK3062" t="str">
        <f>IFERROR(_xlfn.XLOOKUP(Table1[[#This Row],[Manager ID]],MANAGERS!A:A,MANAGERS!B:B),"Not Found")</f>
        <v>Manager_13</v>
      </c>
    </row>
    <row r="3063" spans="1:37" x14ac:dyDescent="0.2">
      <c r="A3063" t="s">
        <v>1202</v>
      </c>
      <c r="B3063" t="s">
        <v>77</v>
      </c>
      <c r="C3063" t="s">
        <v>21</v>
      </c>
      <c r="D3063" t="s">
        <v>25</v>
      </c>
      <c r="E3063" t="s">
        <v>65</v>
      </c>
      <c r="F3063" s="1">
        <v>44819</v>
      </c>
      <c r="G3063" s="1">
        <v>40974</v>
      </c>
      <c r="H3063">
        <v>61842</v>
      </c>
      <c r="I3063">
        <v>17872</v>
      </c>
      <c r="J3063">
        <v>66</v>
      </c>
      <c r="K3063">
        <v>77</v>
      </c>
      <c r="L3063" t="s">
        <v>34</v>
      </c>
      <c r="M3063">
        <v>119</v>
      </c>
      <c r="N3063">
        <f>Table1[[#This Row],[Basic Salary]]+Table1[[#This Row],[Bonus]]</f>
        <v>79714</v>
      </c>
      <c r="O3063" s="2">
        <f>Table1[[#This Row],[Bonus]]/Table1[[#This Row],[Basic Salary]]</f>
        <v>0.28899453445878204</v>
      </c>
      <c r="P3063">
        <f ca="1">DATEDIF(Table1[[#This Row],[Date of Birth]],TODAY(),"Y")</f>
        <v>14</v>
      </c>
      <c r="Q3063">
        <f ca="1">DATEDIF(Table1[[#This Row],[Joining Date]],TODAY(),"Y")</f>
        <v>3</v>
      </c>
      <c r="R3063" t="str">
        <f ca="1">IF(YEAR(Table1[[#This Row],[Joining Date]])=YEAR(TODAY()),"Yes","No")</f>
        <v>No</v>
      </c>
      <c r="S3063" t="str">
        <f ca="1">IF(Table1[[#This Row],[Experience]]&gt;5,"Yes","No")</f>
        <v>No</v>
      </c>
      <c r="T3063" t="str">
        <f>TEXT(Table1[[#This Row],[Joining Date]],"mmmm")</f>
        <v>September</v>
      </c>
      <c r="U3063" t="str">
        <f>TEXT(Table1[[#This Row],[Joining Date]],"yyyy")</f>
        <v>2022</v>
      </c>
      <c r="V3063" s="5">
        <f ca="1">TODAY()-Table1[[#This Row],[Joining Date]]</f>
        <v>1420</v>
      </c>
      <c r="W3063" t="str">
        <f>LEFT(Table1[[#This Row],[Employee Name]],FIND(" ",Table1[[#This Row],[Employee Name]])-1)</f>
        <v>Rohan</v>
      </c>
      <c r="X3063" t="str">
        <f>RIGHT(Table1[[#This Row],[Employee Name]],LEN(Table1[[#This Row],[Employee Name]])-FIND(" ",Table1[[#This Row],[Employee Name]]))</f>
        <v>Gupta</v>
      </c>
      <c r="Y3063" t="str">
        <f>Table1[[#This Row],[Department]]&amp;"-"&amp;Table1[[#This Row],[Employee ID]]</f>
        <v>Finance-E01146</v>
      </c>
      <c r="Z3063" t="str">
        <f>LEFT(Table1[[#This Row],[Department]],3)</f>
        <v>Fin</v>
      </c>
      <c r="AA3063" t="str">
        <f>_xlfn.XLOOKUP(Table1[[#This Row],[Manager ID]],MANAGERS!A:A,MANAGERS!B:B)</f>
        <v>Manager_19</v>
      </c>
      <c r="AB3063" t="str" cm="1">
        <f t="array" ref="AB3063">_xlfn.XLOOKUP(Table1[[#This Row],[Manager ID]],Table2[[#All],[Manager ID]],Table2[[#All],[Department Head]])</f>
        <v>Support</v>
      </c>
      <c r="AC3063" s="2">
        <f>_xlfn.XLOOKUP(Table1[[#This Row],[City]],L:L,O:O)</f>
        <v>0.24030340748661314</v>
      </c>
      <c r="AD3063" t="str" cm="1">
        <f t="array" ref="AD3063">_xlfn.IFS(Table1[[#This Row],[Performance Score]]&gt;=90,"Excellent",Table1[[#This Row],[Performance Score]]&gt;=75,"Good",Table1[[#This Row],[Performance Score]]&gt;=60,"Average",Table1[[#This Row],[Performance Score]]&lt;=60,"Need Improvement")</f>
        <v>Good</v>
      </c>
      <c r="AE3063" t="str">
        <f>IF(AND(Table1[[#This Row],[Attendance %]]&gt;=80,(Table1[[#This Row],[Performance Score]]&gt;=80)),"Eligible","Not Eligible")</f>
        <v>Not Eligible</v>
      </c>
      <c r="AF3063" t="str">
        <f>IF(Table1[[#This Row],[Performance Score]]&gt;=80,"High Performer","Low Performer")</f>
        <v>Low Performer</v>
      </c>
      <c r="AG3063" t="str" cm="1">
        <f t="array" aca="1" ref="AG3063" ca="1">_xlfn.IFS(Table1[[#This Row],[Experience]]&lt;=3,"Junior",Table1[[#This Row],[Experience]]&lt;=7,"Mid Level",Table1[[#This Row],[Experience]]&gt;=7,"Senior")</f>
        <v>Junior</v>
      </c>
      <c r="AH3063" t="str">
        <f>IF(Table1[[#This Row],[Attendance %]]&gt;75,"OK","Below 75")</f>
        <v>Below 75</v>
      </c>
      <c r="AI3063" t="b">
        <f>ISBLANK(Table1[[#This Row],[Employee ID]])</f>
        <v>0</v>
      </c>
      <c r="AJ3063" t="b">
        <f>ISNUMBER(Table1[[#This Row],[Total Salary  ]])</f>
        <v>1</v>
      </c>
      <c r="AK3063" t="str">
        <f>IFERROR(_xlfn.XLOOKUP(Table1[[#This Row],[Manager ID]],MANAGERS!A:A,MANAGERS!B:B),"Not Found")</f>
        <v>Manager_19</v>
      </c>
    </row>
    <row r="3064" spans="1:37" x14ac:dyDescent="0.2">
      <c r="A3064" t="s">
        <v>1905</v>
      </c>
      <c r="B3064" t="s">
        <v>29</v>
      </c>
      <c r="C3064" t="s">
        <v>15</v>
      </c>
      <c r="D3064" t="s">
        <v>40</v>
      </c>
      <c r="E3064" t="s">
        <v>26</v>
      </c>
      <c r="F3064" s="1">
        <v>43818</v>
      </c>
      <c r="G3064" s="1">
        <v>39032</v>
      </c>
      <c r="H3064">
        <v>61896</v>
      </c>
      <c r="I3064">
        <v>17803</v>
      </c>
      <c r="J3064">
        <v>70</v>
      </c>
      <c r="K3064">
        <v>43</v>
      </c>
      <c r="L3064" t="s">
        <v>18</v>
      </c>
      <c r="M3064">
        <v>115</v>
      </c>
      <c r="N3064">
        <f>Table1[[#This Row],[Basic Salary]]+Table1[[#This Row],[Bonus]]</f>
        <v>79699</v>
      </c>
      <c r="O3064" s="2">
        <f>Table1[[#This Row],[Bonus]]/Table1[[#This Row],[Basic Salary]]</f>
        <v>0.28762763344965747</v>
      </c>
      <c r="P3064">
        <f ca="1">DATEDIF(Table1[[#This Row],[Date of Birth]],TODAY(),"Y")</f>
        <v>19</v>
      </c>
      <c r="Q3064">
        <f ca="1">DATEDIF(Table1[[#This Row],[Joining Date]],TODAY(),"Y")</f>
        <v>6</v>
      </c>
      <c r="R3064" t="str">
        <f ca="1">IF(YEAR(Table1[[#This Row],[Joining Date]])=YEAR(TODAY()),"Yes","No")</f>
        <v>No</v>
      </c>
      <c r="S3064" t="str">
        <f ca="1">IF(Table1[[#This Row],[Experience]]&gt;5,"Yes","No")</f>
        <v>Yes</v>
      </c>
      <c r="T3064" t="str">
        <f>TEXT(Table1[[#This Row],[Joining Date]],"mmmm")</f>
        <v>December</v>
      </c>
      <c r="U3064" t="str">
        <f>TEXT(Table1[[#This Row],[Joining Date]],"yyyy")</f>
        <v>2019</v>
      </c>
      <c r="V3064" s="5">
        <f ca="1">TODAY()-Table1[[#This Row],[Joining Date]]</f>
        <v>2421</v>
      </c>
      <c r="W3064" t="str">
        <f>LEFT(Table1[[#This Row],[Employee Name]],FIND(" ",Table1[[#This Row],[Employee Name]])-1)</f>
        <v>Vikram</v>
      </c>
      <c r="X3064" t="str">
        <f>RIGHT(Table1[[#This Row],[Employee Name]],LEN(Table1[[#This Row],[Employee Name]])-FIND(" ",Table1[[#This Row],[Employee Name]]))</f>
        <v>Singh</v>
      </c>
      <c r="Y3064" t="str">
        <f>Table1[[#This Row],[Department]]&amp;"-"&amp;Table1[[#This Row],[Employee ID]]</f>
        <v>IT-E01849</v>
      </c>
      <c r="Z3064" t="str">
        <f>LEFT(Table1[[#This Row],[Department]],3)</f>
        <v>IT</v>
      </c>
      <c r="AA3064" t="str">
        <f>_xlfn.XLOOKUP(Table1[[#This Row],[Manager ID]],MANAGERS!A:A,MANAGERS!B:B)</f>
        <v>Manager_15</v>
      </c>
      <c r="AB3064" t="str" cm="1">
        <f t="array" ref="AB3064">_xlfn.XLOOKUP(Table1[[#This Row],[Manager ID]],Table2[[#All],[Manager ID]],Table2[[#All],[Department Head]])</f>
        <v>Support</v>
      </c>
      <c r="AC3064" s="2">
        <f>_xlfn.XLOOKUP(Table1[[#This Row],[City]],L:L,O:O)</f>
        <v>0.21356479274849693</v>
      </c>
      <c r="AD3064" t="str" cm="1">
        <f t="array" ref="AD3064">_xlfn.IFS(Table1[[#This Row],[Performance Score]]&gt;=90,"Excellent",Table1[[#This Row],[Performance Score]]&gt;=75,"Good",Table1[[#This Row],[Performance Score]]&gt;=60,"Average",Table1[[#This Row],[Performance Score]]&lt;=60,"Need Improvement")</f>
        <v>Need Improvement</v>
      </c>
      <c r="AE3064" t="str">
        <f>IF(AND(Table1[[#This Row],[Attendance %]]&gt;=80,(Table1[[#This Row],[Performance Score]]&gt;=80)),"Eligible","Not Eligible")</f>
        <v>Not Eligible</v>
      </c>
      <c r="AF3064" t="str">
        <f>IF(Table1[[#This Row],[Performance Score]]&gt;=80,"High Performer","Low Performer")</f>
        <v>Low Performer</v>
      </c>
      <c r="AG3064" t="str" cm="1">
        <f t="array" aca="1" ref="AG3064" ca="1">_xlfn.IFS(Table1[[#This Row],[Experience]]&lt;=3,"Junior",Table1[[#This Row],[Experience]]&lt;=7,"Mid Level",Table1[[#This Row],[Experience]]&gt;=7,"Senior")</f>
        <v>Mid Level</v>
      </c>
      <c r="AH3064" t="str">
        <f>IF(Table1[[#This Row],[Attendance %]]&gt;75,"OK","Below 75")</f>
        <v>Below 75</v>
      </c>
      <c r="AI3064" t="b">
        <f>ISBLANK(Table1[[#This Row],[Employee ID]])</f>
        <v>0</v>
      </c>
      <c r="AJ3064" t="b">
        <f>ISNUMBER(Table1[[#This Row],[Total Salary  ]])</f>
        <v>1</v>
      </c>
      <c r="AK3064" t="str">
        <f>IFERROR(_xlfn.XLOOKUP(Table1[[#This Row],[Manager ID]],MANAGERS!A:A,MANAGERS!B:B),"Not Found")</f>
        <v>Manager_15</v>
      </c>
    </row>
    <row r="3065" spans="1:37" x14ac:dyDescent="0.2">
      <c r="A3065" t="s">
        <v>520</v>
      </c>
      <c r="B3065" t="s">
        <v>20</v>
      </c>
      <c r="C3065" t="s">
        <v>21</v>
      </c>
      <c r="D3065" t="s">
        <v>33</v>
      </c>
      <c r="E3065" t="s">
        <v>22</v>
      </c>
      <c r="F3065" s="1">
        <v>43031</v>
      </c>
      <c r="G3065" s="1">
        <v>30829</v>
      </c>
      <c r="H3065">
        <v>50875</v>
      </c>
      <c r="I3065">
        <v>28776</v>
      </c>
      <c r="J3065">
        <v>97</v>
      </c>
      <c r="K3065">
        <v>71</v>
      </c>
      <c r="L3065" t="s">
        <v>31</v>
      </c>
      <c r="M3065">
        <v>112</v>
      </c>
      <c r="N3065">
        <f>Table1[[#This Row],[Basic Salary]]+Table1[[#This Row],[Bonus]]</f>
        <v>79651</v>
      </c>
      <c r="O3065" s="2">
        <f>Table1[[#This Row],[Bonus]]/Table1[[#This Row],[Basic Salary]]</f>
        <v>0.56562162162162166</v>
      </c>
      <c r="P3065">
        <f ca="1">DATEDIF(Table1[[#This Row],[Date of Birth]],TODAY(),"Y")</f>
        <v>42</v>
      </c>
      <c r="Q3065">
        <f ca="1">DATEDIF(Table1[[#This Row],[Joining Date]],TODAY(),"Y")</f>
        <v>8</v>
      </c>
      <c r="R3065" t="str">
        <f ca="1">IF(YEAR(Table1[[#This Row],[Joining Date]])=YEAR(TODAY()),"Yes","No")</f>
        <v>No</v>
      </c>
      <c r="S3065" t="str">
        <f ca="1">IF(Table1[[#This Row],[Experience]]&gt;5,"Yes","No")</f>
        <v>Yes</v>
      </c>
      <c r="T3065" t="str">
        <f>TEXT(Table1[[#This Row],[Joining Date]],"mmmm")</f>
        <v>October</v>
      </c>
      <c r="U3065" t="str">
        <f>TEXT(Table1[[#This Row],[Joining Date]],"yyyy")</f>
        <v>2017</v>
      </c>
      <c r="V3065" s="5">
        <f ca="1">TODAY()-Table1[[#This Row],[Joining Date]]</f>
        <v>3208</v>
      </c>
      <c r="W3065" t="str">
        <f>LEFT(Table1[[#This Row],[Employee Name]],FIND(" ",Table1[[#This Row],[Employee Name]])-1)</f>
        <v>Rahul</v>
      </c>
      <c r="X3065" t="str">
        <f>RIGHT(Table1[[#This Row],[Employee Name]],LEN(Table1[[#This Row],[Employee Name]])-FIND(" ",Table1[[#This Row],[Employee Name]]))</f>
        <v>Verma</v>
      </c>
      <c r="Y3065" t="str">
        <f>Table1[[#This Row],[Department]]&amp;"-"&amp;Table1[[#This Row],[Employee ID]]</f>
        <v>Marketing-E00464</v>
      </c>
      <c r="Z3065" t="str">
        <f>LEFT(Table1[[#This Row],[Department]],3)</f>
        <v>Mar</v>
      </c>
      <c r="AA3065" t="str">
        <f>_xlfn.XLOOKUP(Table1[[#This Row],[Manager ID]],MANAGERS!A:A,MANAGERS!B:B)</f>
        <v>Manager_12</v>
      </c>
      <c r="AB3065" t="str" cm="1">
        <f t="array" ref="AB3065">_xlfn.XLOOKUP(Table1[[#This Row],[Manager ID]],Table2[[#All],[Manager ID]],Table2[[#All],[Department Head]])</f>
        <v>Marketing</v>
      </c>
      <c r="AC3065" s="2">
        <f>_xlfn.XLOOKUP(Table1[[#This Row],[City]],L:L,O:O)</f>
        <v>0.241864189087755</v>
      </c>
      <c r="AD3065" t="str" cm="1">
        <f t="array" ref="AD3065">_xlfn.IFS(Table1[[#This Row],[Performance Score]]&gt;=90,"Excellent",Table1[[#This Row],[Performance Score]]&gt;=75,"Good",Table1[[#This Row],[Performance Score]]&gt;=60,"Average",Table1[[#This Row],[Performance Score]]&lt;=60,"Need Improvement")</f>
        <v>Average</v>
      </c>
      <c r="AE3065" t="str">
        <f>IF(AND(Table1[[#This Row],[Attendance %]]&gt;=80,(Table1[[#This Row],[Performance Score]]&gt;=80)),"Eligible","Not Eligible")</f>
        <v>Not Eligible</v>
      </c>
      <c r="AF3065" t="str">
        <f>IF(Table1[[#This Row],[Performance Score]]&gt;=80,"High Performer","Low Performer")</f>
        <v>Low Performer</v>
      </c>
      <c r="AG3065" t="str" cm="1">
        <f t="array" aca="1" ref="AG3065" ca="1">_xlfn.IFS(Table1[[#This Row],[Experience]]&lt;=3,"Junior",Table1[[#This Row],[Experience]]&lt;=7,"Mid Level",Table1[[#This Row],[Experience]]&gt;=7,"Senior")</f>
        <v>Senior</v>
      </c>
      <c r="AH3065" t="str">
        <f>IF(Table1[[#This Row],[Attendance %]]&gt;75,"OK","Below 75")</f>
        <v>OK</v>
      </c>
      <c r="AI3065" t="b">
        <f>ISBLANK(Table1[[#This Row],[Employee ID]])</f>
        <v>0</v>
      </c>
      <c r="AJ3065" t="b">
        <f>ISNUMBER(Table1[[#This Row],[Total Salary  ]])</f>
        <v>1</v>
      </c>
      <c r="AK3065" t="str">
        <f>IFERROR(_xlfn.XLOOKUP(Table1[[#This Row],[Manager ID]],MANAGERS!A:A,MANAGERS!B:B),"Not Found")</f>
        <v>Manager_12</v>
      </c>
    </row>
    <row r="3066" spans="1:37" x14ac:dyDescent="0.2">
      <c r="A3066" t="s">
        <v>3103</v>
      </c>
      <c r="B3066" t="s">
        <v>39</v>
      </c>
      <c r="C3066" t="s">
        <v>21</v>
      </c>
      <c r="D3066" t="s">
        <v>43</v>
      </c>
      <c r="E3066" t="s">
        <v>22</v>
      </c>
      <c r="F3066" s="1">
        <v>44582</v>
      </c>
      <c r="G3066" s="1">
        <v>35959</v>
      </c>
      <c r="H3066">
        <v>57685</v>
      </c>
      <c r="I3066">
        <v>21950</v>
      </c>
      <c r="J3066">
        <v>78</v>
      </c>
      <c r="K3066">
        <v>76</v>
      </c>
      <c r="L3066" t="s">
        <v>37</v>
      </c>
      <c r="M3066">
        <v>114</v>
      </c>
      <c r="N3066">
        <f>Table1[[#This Row],[Basic Salary]]+Table1[[#This Row],[Bonus]]</f>
        <v>79635</v>
      </c>
      <c r="O3066" s="2">
        <f>Table1[[#This Row],[Bonus]]/Table1[[#This Row],[Basic Salary]]</f>
        <v>0.38051486521626071</v>
      </c>
      <c r="P3066">
        <f ca="1">DATEDIF(Table1[[#This Row],[Date of Birth]],TODAY(),"Y")</f>
        <v>28</v>
      </c>
      <c r="Q3066">
        <f ca="1">DATEDIF(Table1[[#This Row],[Joining Date]],TODAY(),"Y")</f>
        <v>4</v>
      </c>
      <c r="R3066" t="str">
        <f ca="1">IF(YEAR(Table1[[#This Row],[Joining Date]])=YEAR(TODAY()),"Yes","No")</f>
        <v>No</v>
      </c>
      <c r="S3066" t="str">
        <f ca="1">IF(Table1[[#This Row],[Experience]]&gt;5,"Yes","No")</f>
        <v>No</v>
      </c>
      <c r="T3066" t="str">
        <f>TEXT(Table1[[#This Row],[Joining Date]],"mmmm")</f>
        <v>January</v>
      </c>
      <c r="U3066" t="str">
        <f>TEXT(Table1[[#This Row],[Joining Date]],"yyyy")</f>
        <v>2022</v>
      </c>
      <c r="V3066" s="5">
        <f ca="1">TODAY()-Table1[[#This Row],[Joining Date]]</f>
        <v>1657</v>
      </c>
      <c r="W3066" t="str">
        <f>LEFT(Table1[[#This Row],[Employee Name]],FIND(" ",Table1[[#This Row],[Employee Name]])-1)</f>
        <v>Karan</v>
      </c>
      <c r="X3066" t="str">
        <f>RIGHT(Table1[[#This Row],[Employee Name]],LEN(Table1[[#This Row],[Employee Name]])-FIND(" ",Table1[[#This Row],[Employee Name]]))</f>
        <v>Malhotra</v>
      </c>
      <c r="Y3066" t="str">
        <f>Table1[[#This Row],[Department]]&amp;"-"&amp;Table1[[#This Row],[Employee ID]]</f>
        <v>Operations-E03047</v>
      </c>
      <c r="Z3066" t="str">
        <f>LEFT(Table1[[#This Row],[Department]],3)</f>
        <v>Ope</v>
      </c>
      <c r="AA3066" t="str">
        <f>_xlfn.XLOOKUP(Table1[[#This Row],[Manager ID]],MANAGERS!A:A,MANAGERS!B:B)</f>
        <v>Manager_14</v>
      </c>
      <c r="AB3066" t="str" cm="1">
        <f t="array" ref="AB3066">_xlfn.XLOOKUP(Table1[[#This Row],[Manager ID]],Table2[[#All],[Manager ID]],Table2[[#All],[Department Head]])</f>
        <v>Marketing</v>
      </c>
      <c r="AC3066" s="2">
        <f>_xlfn.XLOOKUP(Table1[[#This Row],[City]],L:L,O:O)</f>
        <v>0.24036902712549932</v>
      </c>
      <c r="AD3066" t="str" cm="1">
        <f t="array" ref="AD3066">_xlfn.IFS(Table1[[#This Row],[Performance Score]]&gt;=90,"Excellent",Table1[[#This Row],[Performance Score]]&gt;=75,"Good",Table1[[#This Row],[Performance Score]]&gt;=60,"Average",Table1[[#This Row],[Performance Score]]&lt;=60,"Need Improvement")</f>
        <v>Good</v>
      </c>
      <c r="AE3066" t="str">
        <f>IF(AND(Table1[[#This Row],[Attendance %]]&gt;=80,(Table1[[#This Row],[Performance Score]]&gt;=80)),"Eligible","Not Eligible")</f>
        <v>Not Eligible</v>
      </c>
      <c r="AF3066" t="str">
        <f>IF(Table1[[#This Row],[Performance Score]]&gt;=80,"High Performer","Low Performer")</f>
        <v>Low Performer</v>
      </c>
      <c r="AG3066" t="str" cm="1">
        <f t="array" aca="1" ref="AG3066" ca="1">_xlfn.IFS(Table1[[#This Row],[Experience]]&lt;=3,"Junior",Table1[[#This Row],[Experience]]&lt;=7,"Mid Level",Table1[[#This Row],[Experience]]&gt;=7,"Senior")</f>
        <v>Mid Level</v>
      </c>
      <c r="AH3066" t="str">
        <f>IF(Table1[[#This Row],[Attendance %]]&gt;75,"OK","Below 75")</f>
        <v>OK</v>
      </c>
      <c r="AI3066" t="b">
        <f>ISBLANK(Table1[[#This Row],[Employee ID]])</f>
        <v>0</v>
      </c>
      <c r="AJ3066" t="b">
        <f>ISNUMBER(Table1[[#This Row],[Total Salary  ]])</f>
        <v>1</v>
      </c>
      <c r="AK3066" t="str">
        <f>IFERROR(_xlfn.XLOOKUP(Table1[[#This Row],[Manager ID]],MANAGERS!A:A,MANAGERS!B:B),"Not Found")</f>
        <v>Manager_14</v>
      </c>
    </row>
    <row r="3067" spans="1:37" x14ac:dyDescent="0.2">
      <c r="A3067" t="s">
        <v>4759</v>
      </c>
      <c r="B3067" t="s">
        <v>57</v>
      </c>
      <c r="C3067" t="s">
        <v>15</v>
      </c>
      <c r="D3067" t="s">
        <v>81</v>
      </c>
      <c r="E3067" t="s">
        <v>65</v>
      </c>
      <c r="F3067" s="1">
        <v>43128</v>
      </c>
      <c r="G3067" s="1">
        <v>31646</v>
      </c>
      <c r="H3067">
        <v>70955</v>
      </c>
      <c r="I3067">
        <v>8654</v>
      </c>
      <c r="J3067">
        <v>96</v>
      </c>
      <c r="K3067">
        <v>46</v>
      </c>
      <c r="L3067" t="s">
        <v>34</v>
      </c>
      <c r="M3067">
        <v>118</v>
      </c>
      <c r="N3067">
        <f>Table1[[#This Row],[Basic Salary]]+Table1[[#This Row],[Bonus]]</f>
        <v>79609</v>
      </c>
      <c r="O3067" s="2">
        <f>Table1[[#This Row],[Bonus]]/Table1[[#This Row],[Basic Salary]]</f>
        <v>0.12196462546684518</v>
      </c>
      <c r="P3067">
        <f ca="1">DATEDIF(Table1[[#This Row],[Date of Birth]],TODAY(),"Y")</f>
        <v>39</v>
      </c>
      <c r="Q3067">
        <f ca="1">DATEDIF(Table1[[#This Row],[Joining Date]],TODAY(),"Y")</f>
        <v>8</v>
      </c>
      <c r="R3067" t="str">
        <f ca="1">IF(YEAR(Table1[[#This Row],[Joining Date]])=YEAR(TODAY()),"Yes","No")</f>
        <v>No</v>
      </c>
      <c r="S3067" t="str">
        <f ca="1">IF(Table1[[#This Row],[Experience]]&gt;5,"Yes","No")</f>
        <v>Yes</v>
      </c>
      <c r="T3067" t="str">
        <f>TEXT(Table1[[#This Row],[Joining Date]],"mmmm")</f>
        <v>January</v>
      </c>
      <c r="U3067" t="str">
        <f>TEXT(Table1[[#This Row],[Joining Date]],"yyyy")</f>
        <v>2018</v>
      </c>
      <c r="V3067" s="5">
        <f ca="1">TODAY()-Table1[[#This Row],[Joining Date]]</f>
        <v>3111</v>
      </c>
      <c r="W3067" t="str">
        <f>LEFT(Table1[[#This Row],[Employee Name]],FIND(" ",Table1[[#This Row],[Employee Name]])-1)</f>
        <v>Swathi</v>
      </c>
      <c r="X3067" t="str">
        <f>RIGHT(Table1[[#This Row],[Employee Name]],LEN(Table1[[#This Row],[Employee Name]])-FIND(" ",Table1[[#This Row],[Employee Name]]))</f>
        <v>Ramesh</v>
      </c>
      <c r="Y3067" t="str">
        <f>Table1[[#This Row],[Department]]&amp;"-"&amp;Table1[[#This Row],[Employee ID]]</f>
        <v>Sales-E04703</v>
      </c>
      <c r="Z3067" t="str">
        <f>LEFT(Table1[[#This Row],[Department]],3)</f>
        <v>Sal</v>
      </c>
      <c r="AA3067" t="str">
        <f>_xlfn.XLOOKUP(Table1[[#This Row],[Manager ID]],MANAGERS!A:A,MANAGERS!B:B)</f>
        <v>Manager_18</v>
      </c>
      <c r="AB3067" t="str" cm="1">
        <f t="array" ref="AB3067">_xlfn.XLOOKUP(Table1[[#This Row],[Manager ID]],Table2[[#All],[Manager ID]],Table2[[#All],[Department Head]])</f>
        <v>Support</v>
      </c>
      <c r="AC3067" s="2">
        <f>_xlfn.XLOOKUP(Table1[[#This Row],[City]],L:L,O:O)</f>
        <v>0.24030340748661314</v>
      </c>
      <c r="AD3067" t="str" cm="1">
        <f t="array" ref="AD3067">_xlfn.IFS(Table1[[#This Row],[Performance Score]]&gt;=90,"Excellent",Table1[[#This Row],[Performance Score]]&gt;=75,"Good",Table1[[#This Row],[Performance Score]]&gt;=60,"Average",Table1[[#This Row],[Performance Score]]&lt;=60,"Need Improvement")</f>
        <v>Need Improvement</v>
      </c>
      <c r="AE3067" t="str">
        <f>IF(AND(Table1[[#This Row],[Attendance %]]&gt;=80,(Table1[[#This Row],[Performance Score]]&gt;=80)),"Eligible","Not Eligible")</f>
        <v>Not Eligible</v>
      </c>
      <c r="AF3067" t="str">
        <f>IF(Table1[[#This Row],[Performance Score]]&gt;=80,"High Performer","Low Performer")</f>
        <v>Low Performer</v>
      </c>
      <c r="AG3067" t="str" cm="1">
        <f t="array" aca="1" ref="AG3067" ca="1">_xlfn.IFS(Table1[[#This Row],[Experience]]&lt;=3,"Junior",Table1[[#This Row],[Experience]]&lt;=7,"Mid Level",Table1[[#This Row],[Experience]]&gt;=7,"Senior")</f>
        <v>Senior</v>
      </c>
      <c r="AH3067" t="str">
        <f>IF(Table1[[#This Row],[Attendance %]]&gt;75,"OK","Below 75")</f>
        <v>OK</v>
      </c>
      <c r="AI3067" t="b">
        <f>ISBLANK(Table1[[#This Row],[Employee ID]])</f>
        <v>0</v>
      </c>
      <c r="AJ3067" t="b">
        <f>ISNUMBER(Table1[[#This Row],[Total Salary  ]])</f>
        <v>1</v>
      </c>
      <c r="AK3067" t="str">
        <f>IFERROR(_xlfn.XLOOKUP(Table1[[#This Row],[Manager ID]],MANAGERS!A:A,MANAGERS!B:B),"Not Found")</f>
        <v>Manager_18</v>
      </c>
    </row>
    <row r="3068" spans="1:37" x14ac:dyDescent="0.2">
      <c r="A3068" t="s">
        <v>3362</v>
      </c>
      <c r="B3068" t="s">
        <v>95</v>
      </c>
      <c r="C3068" t="s">
        <v>21</v>
      </c>
      <c r="D3068" t="s">
        <v>46</v>
      </c>
      <c r="E3068" t="s">
        <v>51</v>
      </c>
      <c r="F3068" s="1">
        <v>45324</v>
      </c>
      <c r="G3068" s="1">
        <v>33838</v>
      </c>
      <c r="H3068">
        <v>64681</v>
      </c>
      <c r="I3068">
        <v>14926</v>
      </c>
      <c r="J3068">
        <v>69</v>
      </c>
      <c r="K3068">
        <v>40</v>
      </c>
      <c r="L3068" t="s">
        <v>37</v>
      </c>
      <c r="M3068">
        <v>106</v>
      </c>
      <c r="N3068">
        <f>Table1[[#This Row],[Basic Salary]]+Table1[[#This Row],[Bonus]]</f>
        <v>79607</v>
      </c>
      <c r="O3068" s="2">
        <f>Table1[[#This Row],[Bonus]]/Table1[[#This Row],[Basic Salary]]</f>
        <v>0.2307632844266477</v>
      </c>
      <c r="P3068">
        <f ca="1">DATEDIF(Table1[[#This Row],[Date of Birth]],TODAY(),"Y")</f>
        <v>33</v>
      </c>
      <c r="Q3068">
        <f ca="1">DATEDIF(Table1[[#This Row],[Joining Date]],TODAY(),"Y")</f>
        <v>2</v>
      </c>
      <c r="R3068" t="str">
        <f ca="1">IF(YEAR(Table1[[#This Row],[Joining Date]])=YEAR(TODAY()),"Yes","No")</f>
        <v>No</v>
      </c>
      <c r="S3068" t="str">
        <f ca="1">IF(Table1[[#This Row],[Experience]]&gt;5,"Yes","No")</f>
        <v>No</v>
      </c>
      <c r="T3068" t="str">
        <f>TEXT(Table1[[#This Row],[Joining Date]],"mmmm")</f>
        <v>February</v>
      </c>
      <c r="U3068" t="str">
        <f>TEXT(Table1[[#This Row],[Joining Date]],"yyyy")</f>
        <v>2024</v>
      </c>
      <c r="V3068" s="5">
        <f ca="1">TODAY()-Table1[[#This Row],[Joining Date]]</f>
        <v>915</v>
      </c>
      <c r="W3068" t="str">
        <f>LEFT(Table1[[#This Row],[Employee Name]],FIND(" ",Table1[[#This Row],[Employee Name]])-1)</f>
        <v>Ajay</v>
      </c>
      <c r="X3068" t="str">
        <f>RIGHT(Table1[[#This Row],[Employee Name]],LEN(Table1[[#This Row],[Employee Name]])-FIND(" ",Table1[[#This Row],[Employee Name]]))</f>
        <v>Singh</v>
      </c>
      <c r="Y3068" t="str">
        <f>Table1[[#This Row],[Department]]&amp;"-"&amp;Table1[[#This Row],[Employee ID]]</f>
        <v>Support-E03306</v>
      </c>
      <c r="Z3068" t="str">
        <f>LEFT(Table1[[#This Row],[Department]],3)</f>
        <v>Sup</v>
      </c>
      <c r="AA3068" t="str">
        <f>_xlfn.XLOOKUP(Table1[[#This Row],[Manager ID]],MANAGERS!A:A,MANAGERS!B:B)</f>
        <v>Manager_6</v>
      </c>
      <c r="AB3068" t="str" cm="1">
        <f t="array" ref="AB3068">_xlfn.XLOOKUP(Table1[[#This Row],[Manager ID]],Table2[[#All],[Manager ID]],Table2[[#All],[Department Head]])</f>
        <v>HR</v>
      </c>
      <c r="AC3068" s="2">
        <f>_xlfn.XLOOKUP(Table1[[#This Row],[City]],L:L,O:O)</f>
        <v>0.24036902712549932</v>
      </c>
      <c r="AD3068" t="str" cm="1">
        <f t="array" ref="AD3068">_xlfn.IFS(Table1[[#This Row],[Performance Score]]&gt;=90,"Excellent",Table1[[#This Row],[Performance Score]]&gt;=75,"Good",Table1[[#This Row],[Performance Score]]&gt;=60,"Average",Table1[[#This Row],[Performance Score]]&lt;=60,"Need Improvement")</f>
        <v>Need Improvement</v>
      </c>
      <c r="AE3068" t="str">
        <f>IF(AND(Table1[[#This Row],[Attendance %]]&gt;=80,(Table1[[#This Row],[Performance Score]]&gt;=80)),"Eligible","Not Eligible")</f>
        <v>Not Eligible</v>
      </c>
      <c r="AF3068" t="str">
        <f>IF(Table1[[#This Row],[Performance Score]]&gt;=80,"High Performer","Low Performer")</f>
        <v>Low Performer</v>
      </c>
      <c r="AG3068" t="str" cm="1">
        <f t="array" aca="1" ref="AG3068" ca="1">_xlfn.IFS(Table1[[#This Row],[Experience]]&lt;=3,"Junior",Table1[[#This Row],[Experience]]&lt;=7,"Mid Level",Table1[[#This Row],[Experience]]&gt;=7,"Senior")</f>
        <v>Junior</v>
      </c>
      <c r="AH3068" t="str">
        <f>IF(Table1[[#This Row],[Attendance %]]&gt;75,"OK","Below 75")</f>
        <v>Below 75</v>
      </c>
      <c r="AI3068" t="b">
        <f>ISBLANK(Table1[[#This Row],[Employee ID]])</f>
        <v>0</v>
      </c>
      <c r="AJ3068" t="b">
        <f>ISNUMBER(Table1[[#This Row],[Total Salary  ]])</f>
        <v>1</v>
      </c>
      <c r="AK3068" t="str">
        <f>IFERROR(_xlfn.XLOOKUP(Table1[[#This Row],[Manager ID]],MANAGERS!A:A,MANAGERS!B:B),"Not Found")</f>
        <v>Manager_6</v>
      </c>
    </row>
    <row r="3069" spans="1:37" x14ac:dyDescent="0.2">
      <c r="A3069" t="s">
        <v>3488</v>
      </c>
      <c r="B3069" t="s">
        <v>14</v>
      </c>
      <c r="C3069" t="s">
        <v>15</v>
      </c>
      <c r="D3069" t="s">
        <v>33</v>
      </c>
      <c r="E3069" t="s">
        <v>65</v>
      </c>
      <c r="F3069" s="1">
        <v>45097</v>
      </c>
      <c r="G3069" s="1">
        <v>40464</v>
      </c>
      <c r="H3069">
        <v>55305</v>
      </c>
      <c r="I3069">
        <v>24273</v>
      </c>
      <c r="J3069">
        <v>100</v>
      </c>
      <c r="K3069">
        <v>94</v>
      </c>
      <c r="L3069" t="s">
        <v>34</v>
      </c>
      <c r="M3069">
        <v>103</v>
      </c>
      <c r="N3069">
        <f>Table1[[#This Row],[Basic Salary]]+Table1[[#This Row],[Bonus]]</f>
        <v>79578</v>
      </c>
      <c r="O3069" s="2">
        <f>Table1[[#This Row],[Bonus]]/Table1[[#This Row],[Basic Salary]]</f>
        <v>0.43889340927583403</v>
      </c>
      <c r="P3069">
        <f ca="1">DATEDIF(Table1[[#This Row],[Date of Birth]],TODAY(),"Y")</f>
        <v>15</v>
      </c>
      <c r="Q3069">
        <f ca="1">DATEDIF(Table1[[#This Row],[Joining Date]],TODAY(),"Y")</f>
        <v>3</v>
      </c>
      <c r="R3069" t="str">
        <f ca="1">IF(YEAR(Table1[[#This Row],[Joining Date]])=YEAR(TODAY()),"Yes","No")</f>
        <v>No</v>
      </c>
      <c r="S3069" t="str">
        <f ca="1">IF(Table1[[#This Row],[Experience]]&gt;5,"Yes","No")</f>
        <v>No</v>
      </c>
      <c r="T3069" t="str">
        <f>TEXT(Table1[[#This Row],[Joining Date]],"mmmm")</f>
        <v>June</v>
      </c>
      <c r="U3069" t="str">
        <f>TEXT(Table1[[#This Row],[Joining Date]],"yyyy")</f>
        <v>2023</v>
      </c>
      <c r="V3069" s="5">
        <f ca="1">TODAY()-Table1[[#This Row],[Joining Date]]</f>
        <v>1142</v>
      </c>
      <c r="W3069" t="str">
        <f>LEFT(Table1[[#This Row],[Employee Name]],FIND(" ",Table1[[#This Row],[Employee Name]])-1)</f>
        <v>Nisha</v>
      </c>
      <c r="X3069" t="str">
        <f>RIGHT(Table1[[#This Row],[Employee Name]],LEN(Table1[[#This Row],[Employee Name]])-FIND(" ",Table1[[#This Row],[Employee Name]]))</f>
        <v>Kapoor</v>
      </c>
      <c r="Y3069" t="str">
        <f>Table1[[#This Row],[Department]]&amp;"-"&amp;Table1[[#This Row],[Employee ID]]</f>
        <v>Marketing-E03432</v>
      </c>
      <c r="Z3069" t="str">
        <f>LEFT(Table1[[#This Row],[Department]],3)</f>
        <v>Mar</v>
      </c>
      <c r="AA3069" t="str">
        <f>_xlfn.XLOOKUP(Table1[[#This Row],[Manager ID]],MANAGERS!A:A,MANAGERS!B:B)</f>
        <v>Manager_3</v>
      </c>
      <c r="AB3069" t="str" cm="1">
        <f t="array" ref="AB3069">_xlfn.XLOOKUP(Table1[[#This Row],[Manager ID]],Table2[[#All],[Manager ID]],Table2[[#All],[Department Head]])</f>
        <v>IT</v>
      </c>
      <c r="AC3069" s="2">
        <f>_xlfn.XLOOKUP(Table1[[#This Row],[City]],L:L,O:O)</f>
        <v>0.24030340748661314</v>
      </c>
      <c r="AD3069" t="str" cm="1">
        <f t="array" ref="AD3069">_xlfn.IFS(Table1[[#This Row],[Performance Score]]&gt;=90,"Excellent",Table1[[#This Row],[Performance Score]]&gt;=75,"Good",Table1[[#This Row],[Performance Score]]&gt;=60,"Average",Table1[[#This Row],[Performance Score]]&lt;=60,"Need Improvement")</f>
        <v>Excellent</v>
      </c>
      <c r="AE3069" t="str">
        <f>IF(AND(Table1[[#This Row],[Attendance %]]&gt;=80,(Table1[[#This Row],[Performance Score]]&gt;=80)),"Eligible","Not Eligible")</f>
        <v>Eligible</v>
      </c>
      <c r="AF3069" t="str">
        <f>IF(Table1[[#This Row],[Performance Score]]&gt;=80,"High Performer","Low Performer")</f>
        <v>High Performer</v>
      </c>
      <c r="AG3069" t="str" cm="1">
        <f t="array" aca="1" ref="AG3069" ca="1">_xlfn.IFS(Table1[[#This Row],[Experience]]&lt;=3,"Junior",Table1[[#This Row],[Experience]]&lt;=7,"Mid Level",Table1[[#This Row],[Experience]]&gt;=7,"Senior")</f>
        <v>Junior</v>
      </c>
      <c r="AH3069" t="str">
        <f>IF(Table1[[#This Row],[Attendance %]]&gt;75,"OK","Below 75")</f>
        <v>OK</v>
      </c>
      <c r="AI3069" t="b">
        <f>ISBLANK(Table1[[#This Row],[Employee ID]])</f>
        <v>0</v>
      </c>
      <c r="AJ3069" t="b">
        <f>ISNUMBER(Table1[[#This Row],[Total Salary  ]])</f>
        <v>1</v>
      </c>
      <c r="AK3069" t="str">
        <f>IFERROR(_xlfn.XLOOKUP(Table1[[#This Row],[Manager ID]],MANAGERS!A:A,MANAGERS!B:B),"Not Found")</f>
        <v>Manager_3</v>
      </c>
    </row>
    <row r="3070" spans="1:37" x14ac:dyDescent="0.2">
      <c r="A3070" t="s">
        <v>3760</v>
      </c>
      <c r="B3070" t="s">
        <v>29</v>
      </c>
      <c r="C3070" t="s">
        <v>15</v>
      </c>
      <c r="D3070" t="s">
        <v>40</v>
      </c>
      <c r="E3070" t="s">
        <v>22</v>
      </c>
      <c r="F3070" s="1">
        <v>43192</v>
      </c>
      <c r="G3070" s="1">
        <v>36601</v>
      </c>
      <c r="H3070">
        <v>52097</v>
      </c>
      <c r="I3070">
        <v>27471</v>
      </c>
      <c r="J3070">
        <v>67</v>
      </c>
      <c r="K3070">
        <v>59</v>
      </c>
      <c r="L3070" t="s">
        <v>18</v>
      </c>
      <c r="M3070">
        <v>117</v>
      </c>
      <c r="N3070">
        <f>Table1[[#This Row],[Basic Salary]]+Table1[[#This Row],[Bonus]]</f>
        <v>79568</v>
      </c>
      <c r="O3070" s="2">
        <f>Table1[[#This Row],[Bonus]]/Table1[[#This Row],[Basic Salary]]</f>
        <v>0.52730483521124061</v>
      </c>
      <c r="P3070">
        <f ca="1">DATEDIF(Table1[[#This Row],[Date of Birth]],TODAY(),"Y")</f>
        <v>26</v>
      </c>
      <c r="Q3070">
        <f ca="1">DATEDIF(Table1[[#This Row],[Joining Date]],TODAY(),"Y")</f>
        <v>8</v>
      </c>
      <c r="R3070" t="str">
        <f ca="1">IF(YEAR(Table1[[#This Row],[Joining Date]])=YEAR(TODAY()),"Yes","No")</f>
        <v>No</v>
      </c>
      <c r="S3070" t="str">
        <f ca="1">IF(Table1[[#This Row],[Experience]]&gt;5,"Yes","No")</f>
        <v>Yes</v>
      </c>
      <c r="T3070" t="str">
        <f>TEXT(Table1[[#This Row],[Joining Date]],"mmmm")</f>
        <v>April</v>
      </c>
      <c r="U3070" t="str">
        <f>TEXT(Table1[[#This Row],[Joining Date]],"yyyy")</f>
        <v>2018</v>
      </c>
      <c r="V3070" s="5">
        <f ca="1">TODAY()-Table1[[#This Row],[Joining Date]]</f>
        <v>3047</v>
      </c>
      <c r="W3070" t="str">
        <f>LEFT(Table1[[#This Row],[Employee Name]],FIND(" ",Table1[[#This Row],[Employee Name]])-1)</f>
        <v>Vikram</v>
      </c>
      <c r="X3070" t="str">
        <f>RIGHT(Table1[[#This Row],[Employee Name]],LEN(Table1[[#This Row],[Employee Name]])-FIND(" ",Table1[[#This Row],[Employee Name]]))</f>
        <v>Singh</v>
      </c>
      <c r="Y3070" t="str">
        <f>Table1[[#This Row],[Department]]&amp;"-"&amp;Table1[[#This Row],[Employee ID]]</f>
        <v>IT-E03704</v>
      </c>
      <c r="Z3070" t="str">
        <f>LEFT(Table1[[#This Row],[Department]],3)</f>
        <v>IT</v>
      </c>
      <c r="AA3070" t="str">
        <f>_xlfn.XLOOKUP(Table1[[#This Row],[Manager ID]],MANAGERS!A:A,MANAGERS!B:B)</f>
        <v>Manager_17</v>
      </c>
      <c r="AB3070" t="str" cm="1">
        <f t="array" ref="AB3070">_xlfn.XLOOKUP(Table1[[#This Row],[Manager ID]],Table2[[#All],[Manager ID]],Table2[[#All],[Department Head]])</f>
        <v>Finance</v>
      </c>
      <c r="AC3070" s="2">
        <f>_xlfn.XLOOKUP(Table1[[#This Row],[City]],L:L,O:O)</f>
        <v>0.21356479274849693</v>
      </c>
      <c r="AD3070" t="str" cm="1">
        <f t="array" ref="AD3070">_xlfn.IFS(Table1[[#This Row],[Performance Score]]&gt;=90,"Excellent",Table1[[#This Row],[Performance Score]]&gt;=75,"Good",Table1[[#This Row],[Performance Score]]&gt;=60,"Average",Table1[[#This Row],[Performance Score]]&lt;=60,"Need Improvement")</f>
        <v>Need Improvement</v>
      </c>
      <c r="AE3070" t="str">
        <f>IF(AND(Table1[[#This Row],[Attendance %]]&gt;=80,(Table1[[#This Row],[Performance Score]]&gt;=80)),"Eligible","Not Eligible")</f>
        <v>Not Eligible</v>
      </c>
      <c r="AF3070" t="str">
        <f>IF(Table1[[#This Row],[Performance Score]]&gt;=80,"High Performer","Low Performer")</f>
        <v>Low Performer</v>
      </c>
      <c r="AG3070" t="str" cm="1">
        <f t="array" aca="1" ref="AG3070" ca="1">_xlfn.IFS(Table1[[#This Row],[Experience]]&lt;=3,"Junior",Table1[[#This Row],[Experience]]&lt;=7,"Mid Level",Table1[[#This Row],[Experience]]&gt;=7,"Senior")</f>
        <v>Senior</v>
      </c>
      <c r="AH3070" t="str">
        <f>IF(Table1[[#This Row],[Attendance %]]&gt;75,"OK","Below 75")</f>
        <v>Below 75</v>
      </c>
      <c r="AI3070" t="b">
        <f>ISBLANK(Table1[[#This Row],[Employee ID]])</f>
        <v>0</v>
      </c>
      <c r="AJ3070" t="b">
        <f>ISNUMBER(Table1[[#This Row],[Total Salary  ]])</f>
        <v>1</v>
      </c>
      <c r="AK3070" t="str">
        <f>IFERROR(_xlfn.XLOOKUP(Table1[[#This Row],[Manager ID]],MANAGERS!A:A,MANAGERS!B:B),"Not Found")</f>
        <v>Manager_17</v>
      </c>
    </row>
    <row r="3071" spans="1:37" x14ac:dyDescent="0.2">
      <c r="A3071" t="s">
        <v>4161</v>
      </c>
      <c r="B3071" t="s">
        <v>75</v>
      </c>
      <c r="C3071" t="s">
        <v>21</v>
      </c>
      <c r="D3071" t="s">
        <v>33</v>
      </c>
      <c r="E3071" t="s">
        <v>17</v>
      </c>
      <c r="F3071" s="1">
        <v>44739</v>
      </c>
      <c r="G3071" s="1">
        <v>38914</v>
      </c>
      <c r="H3071">
        <v>68046</v>
      </c>
      <c r="I3071">
        <v>11492</v>
      </c>
      <c r="J3071">
        <v>98</v>
      </c>
      <c r="K3071">
        <v>43</v>
      </c>
      <c r="L3071" t="s">
        <v>23</v>
      </c>
      <c r="M3071">
        <v>115</v>
      </c>
      <c r="N3071">
        <f>Table1[[#This Row],[Basic Salary]]+Table1[[#This Row],[Bonus]]</f>
        <v>79538</v>
      </c>
      <c r="O3071" s="2">
        <f>Table1[[#This Row],[Bonus]]/Table1[[#This Row],[Basic Salary]]</f>
        <v>0.16888575375481293</v>
      </c>
      <c r="P3071">
        <f ca="1">DATEDIF(Table1[[#This Row],[Date of Birth]],TODAY(),"Y")</f>
        <v>20</v>
      </c>
      <c r="Q3071">
        <f ca="1">DATEDIF(Table1[[#This Row],[Joining Date]],TODAY(),"Y")</f>
        <v>4</v>
      </c>
      <c r="R3071" t="str">
        <f ca="1">IF(YEAR(Table1[[#This Row],[Joining Date]])=YEAR(TODAY()),"Yes","No")</f>
        <v>No</v>
      </c>
      <c r="S3071" t="str">
        <f ca="1">IF(Table1[[#This Row],[Experience]]&gt;5,"Yes","No")</f>
        <v>No</v>
      </c>
      <c r="T3071" t="str">
        <f>TEXT(Table1[[#This Row],[Joining Date]],"mmmm")</f>
        <v>June</v>
      </c>
      <c r="U3071" t="str">
        <f>TEXT(Table1[[#This Row],[Joining Date]],"yyyy")</f>
        <v>2022</v>
      </c>
      <c r="V3071" s="5">
        <f ca="1">TODAY()-Table1[[#This Row],[Joining Date]]</f>
        <v>1500</v>
      </c>
      <c r="W3071" t="str">
        <f>LEFT(Table1[[#This Row],[Employee Name]],FIND(" ",Table1[[#This Row],[Employee Name]])-1)</f>
        <v>Ishita</v>
      </c>
      <c r="X3071" t="str">
        <f>RIGHT(Table1[[#This Row],[Employee Name]],LEN(Table1[[#This Row],[Employee Name]])-FIND(" ",Table1[[#This Row],[Employee Name]]))</f>
        <v>Roy</v>
      </c>
      <c r="Y3071" t="str">
        <f>Table1[[#This Row],[Department]]&amp;"-"&amp;Table1[[#This Row],[Employee ID]]</f>
        <v>Marketing-E04105</v>
      </c>
      <c r="Z3071" t="str">
        <f>LEFT(Table1[[#This Row],[Department]],3)</f>
        <v>Mar</v>
      </c>
      <c r="AA3071" t="str">
        <f>_xlfn.XLOOKUP(Table1[[#This Row],[Manager ID]],MANAGERS!A:A,MANAGERS!B:B)</f>
        <v>Manager_15</v>
      </c>
      <c r="AB3071" t="str" cm="1">
        <f t="array" ref="AB3071">_xlfn.XLOOKUP(Table1[[#This Row],[Manager ID]],Table2[[#All],[Manager ID]],Table2[[#All],[Department Head]])</f>
        <v>Support</v>
      </c>
      <c r="AC3071" s="2">
        <f>_xlfn.XLOOKUP(Table1[[#This Row],[City]],L:L,O:O)</f>
        <v>0.23486488519629886</v>
      </c>
      <c r="AD3071" t="str" cm="1">
        <f t="array" ref="AD3071">_xlfn.IFS(Table1[[#This Row],[Performance Score]]&gt;=90,"Excellent",Table1[[#This Row],[Performance Score]]&gt;=75,"Good",Table1[[#This Row],[Performance Score]]&gt;=60,"Average",Table1[[#This Row],[Performance Score]]&lt;=60,"Need Improvement")</f>
        <v>Need Improvement</v>
      </c>
      <c r="AE3071" t="str">
        <f>IF(AND(Table1[[#This Row],[Attendance %]]&gt;=80,(Table1[[#This Row],[Performance Score]]&gt;=80)),"Eligible","Not Eligible")</f>
        <v>Not Eligible</v>
      </c>
      <c r="AF3071" t="str">
        <f>IF(Table1[[#This Row],[Performance Score]]&gt;=80,"High Performer","Low Performer")</f>
        <v>Low Performer</v>
      </c>
      <c r="AG3071" t="str" cm="1">
        <f t="array" aca="1" ref="AG3071" ca="1">_xlfn.IFS(Table1[[#This Row],[Experience]]&lt;=3,"Junior",Table1[[#This Row],[Experience]]&lt;=7,"Mid Level",Table1[[#This Row],[Experience]]&gt;=7,"Senior")</f>
        <v>Mid Level</v>
      </c>
      <c r="AH3071" t="str">
        <f>IF(Table1[[#This Row],[Attendance %]]&gt;75,"OK","Below 75")</f>
        <v>OK</v>
      </c>
      <c r="AI3071" t="b">
        <f>ISBLANK(Table1[[#This Row],[Employee ID]])</f>
        <v>0</v>
      </c>
      <c r="AJ3071" t="b">
        <f>ISNUMBER(Table1[[#This Row],[Total Salary  ]])</f>
        <v>1</v>
      </c>
      <c r="AK3071" t="str">
        <f>IFERROR(_xlfn.XLOOKUP(Table1[[#This Row],[Manager ID]],MANAGERS!A:A,MANAGERS!B:B),"Not Found")</f>
        <v>Manager_15</v>
      </c>
    </row>
    <row r="3072" spans="1:37" x14ac:dyDescent="0.2">
      <c r="A3072" t="s">
        <v>3576</v>
      </c>
      <c r="B3072" t="s">
        <v>93</v>
      </c>
      <c r="C3072" t="s">
        <v>15</v>
      </c>
      <c r="D3072" t="s">
        <v>40</v>
      </c>
      <c r="E3072" t="s">
        <v>17</v>
      </c>
      <c r="F3072" s="1">
        <v>43584</v>
      </c>
      <c r="G3072" s="1">
        <v>39427</v>
      </c>
      <c r="H3072">
        <v>59350</v>
      </c>
      <c r="I3072">
        <v>20179</v>
      </c>
      <c r="J3072">
        <v>72</v>
      </c>
      <c r="K3072">
        <v>41</v>
      </c>
      <c r="L3072" t="s">
        <v>23</v>
      </c>
      <c r="M3072">
        <v>118</v>
      </c>
      <c r="N3072">
        <f>Table1[[#This Row],[Basic Salary]]+Table1[[#This Row],[Bonus]]</f>
        <v>79529</v>
      </c>
      <c r="O3072" s="2">
        <f>Table1[[#This Row],[Bonus]]/Table1[[#This Row],[Basic Salary]]</f>
        <v>0.34</v>
      </c>
      <c r="P3072">
        <f ca="1">DATEDIF(Table1[[#This Row],[Date of Birth]],TODAY(),"Y")</f>
        <v>18</v>
      </c>
      <c r="Q3072">
        <f ca="1">DATEDIF(Table1[[#This Row],[Joining Date]],TODAY(),"Y")</f>
        <v>7</v>
      </c>
      <c r="R3072" t="str">
        <f ca="1">IF(YEAR(Table1[[#This Row],[Joining Date]])=YEAR(TODAY()),"Yes","No")</f>
        <v>No</v>
      </c>
      <c r="S3072" t="str">
        <f ca="1">IF(Table1[[#This Row],[Experience]]&gt;5,"Yes","No")</f>
        <v>Yes</v>
      </c>
      <c r="T3072" t="str">
        <f>TEXT(Table1[[#This Row],[Joining Date]],"mmmm")</f>
        <v>April</v>
      </c>
      <c r="U3072" t="str">
        <f>TEXT(Table1[[#This Row],[Joining Date]],"yyyy")</f>
        <v>2019</v>
      </c>
      <c r="V3072" s="5">
        <f ca="1">TODAY()-Table1[[#This Row],[Joining Date]]</f>
        <v>2655</v>
      </c>
      <c r="W3072" t="str">
        <f>LEFT(Table1[[#This Row],[Employee Name]],FIND(" ",Table1[[#This Row],[Employee Name]])-1)</f>
        <v>Priya</v>
      </c>
      <c r="X3072" t="str">
        <f>RIGHT(Table1[[#This Row],[Employee Name]],LEN(Table1[[#This Row],[Employee Name]])-FIND(" ",Table1[[#This Row],[Employee Name]]))</f>
        <v>Reddy</v>
      </c>
      <c r="Y3072" t="str">
        <f>Table1[[#This Row],[Department]]&amp;"-"&amp;Table1[[#This Row],[Employee ID]]</f>
        <v>IT-E03520</v>
      </c>
      <c r="Z3072" t="str">
        <f>LEFT(Table1[[#This Row],[Department]],3)</f>
        <v>IT</v>
      </c>
      <c r="AA3072" t="str">
        <f>_xlfn.XLOOKUP(Table1[[#This Row],[Manager ID]],MANAGERS!A:A,MANAGERS!B:B)</f>
        <v>Manager_18</v>
      </c>
      <c r="AB3072" t="str" cm="1">
        <f t="array" ref="AB3072">_xlfn.XLOOKUP(Table1[[#This Row],[Manager ID]],Table2[[#All],[Manager ID]],Table2[[#All],[Department Head]])</f>
        <v>Support</v>
      </c>
      <c r="AC3072" s="2">
        <f>_xlfn.XLOOKUP(Table1[[#This Row],[City]],L:L,O:O)</f>
        <v>0.23486488519629886</v>
      </c>
      <c r="AD3072" t="str" cm="1">
        <f t="array" ref="AD3072">_xlfn.IFS(Table1[[#This Row],[Performance Score]]&gt;=90,"Excellent",Table1[[#This Row],[Performance Score]]&gt;=75,"Good",Table1[[#This Row],[Performance Score]]&gt;=60,"Average",Table1[[#This Row],[Performance Score]]&lt;=60,"Need Improvement")</f>
        <v>Need Improvement</v>
      </c>
      <c r="AE3072" t="str">
        <f>IF(AND(Table1[[#This Row],[Attendance %]]&gt;=80,(Table1[[#This Row],[Performance Score]]&gt;=80)),"Eligible","Not Eligible")</f>
        <v>Not Eligible</v>
      </c>
      <c r="AF3072" t="str">
        <f>IF(Table1[[#This Row],[Performance Score]]&gt;=80,"High Performer","Low Performer")</f>
        <v>Low Performer</v>
      </c>
      <c r="AG3072" t="str" cm="1">
        <f t="array" aca="1" ref="AG3072" ca="1">_xlfn.IFS(Table1[[#This Row],[Experience]]&lt;=3,"Junior",Table1[[#This Row],[Experience]]&lt;=7,"Mid Level",Table1[[#This Row],[Experience]]&gt;=7,"Senior")</f>
        <v>Mid Level</v>
      </c>
      <c r="AH3072" t="str">
        <f>IF(Table1[[#This Row],[Attendance %]]&gt;75,"OK","Below 75")</f>
        <v>Below 75</v>
      </c>
      <c r="AI3072" t="b">
        <f>ISBLANK(Table1[[#This Row],[Employee ID]])</f>
        <v>0</v>
      </c>
      <c r="AJ3072" t="b">
        <f>ISNUMBER(Table1[[#This Row],[Total Salary  ]])</f>
        <v>1</v>
      </c>
      <c r="AK3072" t="str">
        <f>IFERROR(_xlfn.XLOOKUP(Table1[[#This Row],[Manager ID]],MANAGERS!A:A,MANAGERS!B:B),"Not Found")</f>
        <v>Manager_18</v>
      </c>
    </row>
    <row r="3073" spans="1:37" x14ac:dyDescent="0.2">
      <c r="A3073" t="s">
        <v>3997</v>
      </c>
      <c r="B3073" t="s">
        <v>85</v>
      </c>
      <c r="C3073" t="s">
        <v>21</v>
      </c>
      <c r="D3073" t="s">
        <v>25</v>
      </c>
      <c r="E3073" t="s">
        <v>22</v>
      </c>
      <c r="F3073" s="1">
        <v>42182</v>
      </c>
      <c r="G3073" s="1">
        <v>35960</v>
      </c>
      <c r="H3073">
        <v>72346</v>
      </c>
      <c r="I3073">
        <v>7173</v>
      </c>
      <c r="J3073">
        <v>62</v>
      </c>
      <c r="K3073">
        <v>91</v>
      </c>
      <c r="L3073" t="s">
        <v>53</v>
      </c>
      <c r="M3073">
        <v>110</v>
      </c>
      <c r="N3073">
        <f>Table1[[#This Row],[Basic Salary]]+Table1[[#This Row],[Bonus]]</f>
        <v>79519</v>
      </c>
      <c r="O3073" s="2">
        <f>Table1[[#This Row],[Bonus]]/Table1[[#This Row],[Basic Salary]]</f>
        <v>9.9148536201033921E-2</v>
      </c>
      <c r="P3073">
        <f ca="1">DATEDIF(Table1[[#This Row],[Date of Birth]],TODAY(),"Y")</f>
        <v>28</v>
      </c>
      <c r="Q3073">
        <f ca="1">DATEDIF(Table1[[#This Row],[Joining Date]],TODAY(),"Y")</f>
        <v>11</v>
      </c>
      <c r="R3073" t="str">
        <f ca="1">IF(YEAR(Table1[[#This Row],[Joining Date]])=YEAR(TODAY()),"Yes","No")</f>
        <v>No</v>
      </c>
      <c r="S3073" t="str">
        <f ca="1">IF(Table1[[#This Row],[Experience]]&gt;5,"Yes","No")</f>
        <v>Yes</v>
      </c>
      <c r="T3073" t="str">
        <f>TEXT(Table1[[#This Row],[Joining Date]],"mmmm")</f>
        <v>June</v>
      </c>
      <c r="U3073" t="str">
        <f>TEXT(Table1[[#This Row],[Joining Date]],"yyyy")</f>
        <v>2015</v>
      </c>
      <c r="V3073" s="5">
        <f ca="1">TODAY()-Table1[[#This Row],[Joining Date]]</f>
        <v>4057</v>
      </c>
      <c r="W3073" t="str">
        <f>LEFT(Table1[[#This Row],[Employee Name]],FIND(" ",Table1[[#This Row],[Employee Name]])-1)</f>
        <v>Pooja</v>
      </c>
      <c r="X3073" t="str">
        <f>RIGHT(Table1[[#This Row],[Employee Name]],LEN(Table1[[#This Row],[Employee Name]])-FIND(" ",Table1[[#This Row],[Employee Name]]))</f>
        <v>Das</v>
      </c>
      <c r="Y3073" t="str">
        <f>Table1[[#This Row],[Department]]&amp;"-"&amp;Table1[[#This Row],[Employee ID]]</f>
        <v>Finance-E03941</v>
      </c>
      <c r="Z3073" t="str">
        <f>LEFT(Table1[[#This Row],[Department]],3)</f>
        <v>Fin</v>
      </c>
      <c r="AA3073" t="str">
        <f>_xlfn.XLOOKUP(Table1[[#This Row],[Manager ID]],MANAGERS!A:A,MANAGERS!B:B)</f>
        <v>Manager_10</v>
      </c>
      <c r="AB3073" t="str" cm="1">
        <f t="array" ref="AB3073">_xlfn.XLOOKUP(Table1[[#This Row],[Manager ID]],Table2[[#All],[Manager ID]],Table2[[#All],[Department Head]])</f>
        <v>HR</v>
      </c>
      <c r="AC3073" s="2">
        <f>_xlfn.XLOOKUP(Table1[[#This Row],[City]],L:L,O:O)</f>
        <v>0.23685887225230964</v>
      </c>
      <c r="AD3073" t="str" cm="1">
        <f t="array" ref="AD3073">_xlfn.IFS(Table1[[#This Row],[Performance Score]]&gt;=90,"Excellent",Table1[[#This Row],[Performance Score]]&gt;=75,"Good",Table1[[#This Row],[Performance Score]]&gt;=60,"Average",Table1[[#This Row],[Performance Score]]&lt;=60,"Need Improvement")</f>
        <v>Excellent</v>
      </c>
      <c r="AE3073" t="str">
        <f>IF(AND(Table1[[#This Row],[Attendance %]]&gt;=80,(Table1[[#This Row],[Performance Score]]&gt;=80)),"Eligible","Not Eligible")</f>
        <v>Not Eligible</v>
      </c>
      <c r="AF3073" t="str">
        <f>IF(Table1[[#This Row],[Performance Score]]&gt;=80,"High Performer","Low Performer")</f>
        <v>High Performer</v>
      </c>
      <c r="AG3073" t="str" cm="1">
        <f t="array" aca="1" ref="AG3073" ca="1">_xlfn.IFS(Table1[[#This Row],[Experience]]&lt;=3,"Junior",Table1[[#This Row],[Experience]]&lt;=7,"Mid Level",Table1[[#This Row],[Experience]]&gt;=7,"Senior")</f>
        <v>Senior</v>
      </c>
      <c r="AH3073" t="str">
        <f>IF(Table1[[#This Row],[Attendance %]]&gt;75,"OK","Below 75")</f>
        <v>Below 75</v>
      </c>
      <c r="AI3073" t="b">
        <f>ISBLANK(Table1[[#This Row],[Employee ID]])</f>
        <v>0</v>
      </c>
      <c r="AJ3073" t="b">
        <f>ISNUMBER(Table1[[#This Row],[Total Salary  ]])</f>
        <v>1</v>
      </c>
      <c r="AK3073" t="str">
        <f>IFERROR(_xlfn.XLOOKUP(Table1[[#This Row],[Manager ID]],MANAGERS!A:A,MANAGERS!B:B),"Not Found")</f>
        <v>Manager_10</v>
      </c>
    </row>
    <row r="3074" spans="1:37" x14ac:dyDescent="0.2">
      <c r="A3074" t="s">
        <v>1666</v>
      </c>
      <c r="B3074" t="s">
        <v>50</v>
      </c>
      <c r="C3074" t="s">
        <v>21</v>
      </c>
      <c r="D3074" t="s">
        <v>46</v>
      </c>
      <c r="E3074" t="s">
        <v>65</v>
      </c>
      <c r="F3074" s="1">
        <v>44935</v>
      </c>
      <c r="G3074" s="1">
        <v>29995</v>
      </c>
      <c r="H3074">
        <v>62554</v>
      </c>
      <c r="I3074">
        <v>16928</v>
      </c>
      <c r="J3074">
        <v>65</v>
      </c>
      <c r="K3074">
        <v>78</v>
      </c>
      <c r="L3074" t="s">
        <v>31</v>
      </c>
      <c r="M3074">
        <v>115</v>
      </c>
      <c r="N3074">
        <f>Table1[[#This Row],[Basic Salary]]+Table1[[#This Row],[Bonus]]</f>
        <v>79482</v>
      </c>
      <c r="O3074" s="2">
        <f>Table1[[#This Row],[Bonus]]/Table1[[#This Row],[Basic Salary]]</f>
        <v>0.27061418934040987</v>
      </c>
      <c r="P3074">
        <f ca="1">DATEDIF(Table1[[#This Row],[Date of Birth]],TODAY(),"Y")</f>
        <v>44</v>
      </c>
      <c r="Q3074">
        <f ca="1">DATEDIF(Table1[[#This Row],[Joining Date]],TODAY(),"Y")</f>
        <v>3</v>
      </c>
      <c r="R3074" t="str">
        <f ca="1">IF(YEAR(Table1[[#This Row],[Joining Date]])=YEAR(TODAY()),"Yes","No")</f>
        <v>No</v>
      </c>
      <c r="S3074" t="str">
        <f ca="1">IF(Table1[[#This Row],[Experience]]&gt;5,"Yes","No")</f>
        <v>No</v>
      </c>
      <c r="T3074" t="str">
        <f>TEXT(Table1[[#This Row],[Joining Date]],"mmmm")</f>
        <v>January</v>
      </c>
      <c r="U3074" t="str">
        <f>TEXT(Table1[[#This Row],[Joining Date]],"yyyy")</f>
        <v>2023</v>
      </c>
      <c r="V3074" s="5">
        <f ca="1">TODAY()-Table1[[#This Row],[Joining Date]]</f>
        <v>1304</v>
      </c>
      <c r="W3074" t="str">
        <f>LEFT(Table1[[#This Row],[Employee Name]],FIND(" ",Table1[[#This Row],[Employee Name]])-1)</f>
        <v>Ravi</v>
      </c>
      <c r="X3074" t="str">
        <f>RIGHT(Table1[[#This Row],[Employee Name]],LEN(Table1[[#This Row],[Employee Name]])-FIND(" ",Table1[[#This Row],[Employee Name]]))</f>
        <v>Teja</v>
      </c>
      <c r="Y3074" t="str">
        <f>Table1[[#This Row],[Department]]&amp;"-"&amp;Table1[[#This Row],[Employee ID]]</f>
        <v>Support-E01610</v>
      </c>
      <c r="Z3074" t="str">
        <f>LEFT(Table1[[#This Row],[Department]],3)</f>
        <v>Sup</v>
      </c>
      <c r="AA3074" t="str">
        <f>_xlfn.XLOOKUP(Table1[[#This Row],[Manager ID]],MANAGERS!A:A,MANAGERS!B:B)</f>
        <v>Manager_15</v>
      </c>
      <c r="AB3074" t="str" cm="1">
        <f t="array" ref="AB3074">_xlfn.XLOOKUP(Table1[[#This Row],[Manager ID]],Table2[[#All],[Manager ID]],Table2[[#All],[Department Head]])</f>
        <v>Support</v>
      </c>
      <c r="AC3074" s="2">
        <f>_xlfn.XLOOKUP(Table1[[#This Row],[City]],L:L,O:O)</f>
        <v>0.241864189087755</v>
      </c>
      <c r="AD3074" t="str" cm="1">
        <f t="array" ref="AD3074">_xlfn.IFS(Table1[[#This Row],[Performance Score]]&gt;=90,"Excellent",Table1[[#This Row],[Performance Score]]&gt;=75,"Good",Table1[[#This Row],[Performance Score]]&gt;=60,"Average",Table1[[#This Row],[Performance Score]]&lt;=60,"Need Improvement")</f>
        <v>Good</v>
      </c>
      <c r="AE3074" t="str">
        <f>IF(AND(Table1[[#This Row],[Attendance %]]&gt;=80,(Table1[[#This Row],[Performance Score]]&gt;=80)),"Eligible","Not Eligible")</f>
        <v>Not Eligible</v>
      </c>
      <c r="AF3074" t="str">
        <f>IF(Table1[[#This Row],[Performance Score]]&gt;=80,"High Performer","Low Performer")</f>
        <v>Low Performer</v>
      </c>
      <c r="AG3074" t="str" cm="1">
        <f t="array" aca="1" ref="AG3074" ca="1">_xlfn.IFS(Table1[[#This Row],[Experience]]&lt;=3,"Junior",Table1[[#This Row],[Experience]]&lt;=7,"Mid Level",Table1[[#This Row],[Experience]]&gt;=7,"Senior")</f>
        <v>Junior</v>
      </c>
      <c r="AH3074" t="str">
        <f>IF(Table1[[#This Row],[Attendance %]]&gt;75,"OK","Below 75")</f>
        <v>Below 75</v>
      </c>
      <c r="AI3074" t="b">
        <f>ISBLANK(Table1[[#This Row],[Employee ID]])</f>
        <v>0</v>
      </c>
      <c r="AJ3074" t="b">
        <f>ISNUMBER(Table1[[#This Row],[Total Salary  ]])</f>
        <v>1</v>
      </c>
      <c r="AK3074" t="str">
        <f>IFERROR(_xlfn.XLOOKUP(Table1[[#This Row],[Manager ID]],MANAGERS!A:A,MANAGERS!B:B),"Not Found")</f>
        <v>Manager_15</v>
      </c>
    </row>
    <row r="3075" spans="1:37" x14ac:dyDescent="0.2">
      <c r="A3075" t="s">
        <v>2551</v>
      </c>
      <c r="B3075" t="s">
        <v>129</v>
      </c>
      <c r="C3075" t="s">
        <v>21</v>
      </c>
      <c r="D3075" t="s">
        <v>25</v>
      </c>
      <c r="E3075" t="s">
        <v>26</v>
      </c>
      <c r="F3075" s="1">
        <v>42715</v>
      </c>
      <c r="G3075" s="1">
        <v>32495</v>
      </c>
      <c r="H3075">
        <v>60569</v>
      </c>
      <c r="I3075">
        <v>18882</v>
      </c>
      <c r="J3075">
        <v>65</v>
      </c>
      <c r="K3075">
        <v>68</v>
      </c>
      <c r="L3075" t="s">
        <v>34</v>
      </c>
      <c r="M3075">
        <v>114</v>
      </c>
      <c r="N3075">
        <f>Table1[[#This Row],[Basic Salary]]+Table1[[#This Row],[Bonus]]</f>
        <v>79451</v>
      </c>
      <c r="O3075" s="2">
        <f>Table1[[#This Row],[Bonus]]/Table1[[#This Row],[Basic Salary]]</f>
        <v>0.31174363123049748</v>
      </c>
      <c r="P3075">
        <f ca="1">DATEDIF(Table1[[#This Row],[Date of Birth]],TODAY(),"Y")</f>
        <v>37</v>
      </c>
      <c r="Q3075">
        <f ca="1">DATEDIF(Table1[[#This Row],[Joining Date]],TODAY(),"Y")</f>
        <v>9</v>
      </c>
      <c r="R3075" t="str">
        <f ca="1">IF(YEAR(Table1[[#This Row],[Joining Date]])=YEAR(TODAY()),"Yes","No")</f>
        <v>No</v>
      </c>
      <c r="S3075" t="str">
        <f ca="1">IF(Table1[[#This Row],[Experience]]&gt;5,"Yes","No")</f>
        <v>Yes</v>
      </c>
      <c r="T3075" t="str">
        <f>TEXT(Table1[[#This Row],[Joining Date]],"mmmm")</f>
        <v>December</v>
      </c>
      <c r="U3075" t="str">
        <f>TEXT(Table1[[#This Row],[Joining Date]],"yyyy")</f>
        <v>2016</v>
      </c>
      <c r="V3075" s="5">
        <f ca="1">TODAY()-Table1[[#This Row],[Joining Date]]</f>
        <v>3524</v>
      </c>
      <c r="W3075" t="str">
        <f>LEFT(Table1[[#This Row],[Employee Name]],FIND(" ",Table1[[#This Row],[Employee Name]])-1)</f>
        <v>Aarav</v>
      </c>
      <c r="X3075" t="str">
        <f>RIGHT(Table1[[#This Row],[Employee Name]],LEN(Table1[[#This Row],[Employee Name]])-FIND(" ",Table1[[#This Row],[Employee Name]]))</f>
        <v>Sharma</v>
      </c>
      <c r="Y3075" t="str">
        <f>Table1[[#This Row],[Department]]&amp;"-"&amp;Table1[[#This Row],[Employee ID]]</f>
        <v>Finance-E02495</v>
      </c>
      <c r="Z3075" t="str">
        <f>LEFT(Table1[[#This Row],[Department]],3)</f>
        <v>Fin</v>
      </c>
      <c r="AA3075" t="str">
        <f>_xlfn.XLOOKUP(Table1[[#This Row],[Manager ID]],MANAGERS!A:A,MANAGERS!B:B)</f>
        <v>Manager_14</v>
      </c>
      <c r="AB3075" t="str" cm="1">
        <f t="array" ref="AB3075">_xlfn.XLOOKUP(Table1[[#This Row],[Manager ID]],Table2[[#All],[Manager ID]],Table2[[#All],[Department Head]])</f>
        <v>Marketing</v>
      </c>
      <c r="AC3075" s="2">
        <f>_xlfn.XLOOKUP(Table1[[#This Row],[City]],L:L,O:O)</f>
        <v>0.24030340748661314</v>
      </c>
      <c r="AD3075" t="str" cm="1">
        <f t="array" ref="AD3075">_xlfn.IFS(Table1[[#This Row],[Performance Score]]&gt;=90,"Excellent",Table1[[#This Row],[Performance Score]]&gt;=75,"Good",Table1[[#This Row],[Performance Score]]&gt;=60,"Average",Table1[[#This Row],[Performance Score]]&lt;=60,"Need Improvement")</f>
        <v>Average</v>
      </c>
      <c r="AE3075" t="str">
        <f>IF(AND(Table1[[#This Row],[Attendance %]]&gt;=80,(Table1[[#This Row],[Performance Score]]&gt;=80)),"Eligible","Not Eligible")</f>
        <v>Not Eligible</v>
      </c>
      <c r="AF3075" t="str">
        <f>IF(Table1[[#This Row],[Performance Score]]&gt;=80,"High Performer","Low Performer")</f>
        <v>Low Performer</v>
      </c>
      <c r="AG3075" t="str" cm="1">
        <f t="array" aca="1" ref="AG3075" ca="1">_xlfn.IFS(Table1[[#This Row],[Experience]]&lt;=3,"Junior",Table1[[#This Row],[Experience]]&lt;=7,"Mid Level",Table1[[#This Row],[Experience]]&gt;=7,"Senior")</f>
        <v>Senior</v>
      </c>
      <c r="AH3075" t="str">
        <f>IF(Table1[[#This Row],[Attendance %]]&gt;75,"OK","Below 75")</f>
        <v>Below 75</v>
      </c>
      <c r="AI3075" t="b">
        <f>ISBLANK(Table1[[#This Row],[Employee ID]])</f>
        <v>0</v>
      </c>
      <c r="AJ3075" t="b">
        <f>ISNUMBER(Table1[[#This Row],[Total Salary  ]])</f>
        <v>1</v>
      </c>
      <c r="AK3075" t="str">
        <f>IFERROR(_xlfn.XLOOKUP(Table1[[#This Row],[Manager ID]],MANAGERS!A:A,MANAGERS!B:B),"Not Found")</f>
        <v>Manager_14</v>
      </c>
    </row>
    <row r="3076" spans="1:37" x14ac:dyDescent="0.2">
      <c r="A3076" t="s">
        <v>3947</v>
      </c>
      <c r="B3076" t="s">
        <v>39</v>
      </c>
      <c r="C3076" t="s">
        <v>15</v>
      </c>
      <c r="D3076" t="s">
        <v>46</v>
      </c>
      <c r="E3076" t="s">
        <v>51</v>
      </c>
      <c r="F3076" s="1">
        <v>45797</v>
      </c>
      <c r="G3076" s="1">
        <v>34800</v>
      </c>
      <c r="H3076">
        <v>58972</v>
      </c>
      <c r="I3076">
        <v>20475</v>
      </c>
      <c r="J3076">
        <v>63</v>
      </c>
      <c r="K3076">
        <v>86</v>
      </c>
      <c r="L3076" t="s">
        <v>18</v>
      </c>
      <c r="M3076">
        <v>102</v>
      </c>
      <c r="N3076">
        <f>Table1[[#This Row],[Basic Salary]]+Table1[[#This Row],[Bonus]]</f>
        <v>79447</v>
      </c>
      <c r="O3076" s="2">
        <f>Table1[[#This Row],[Bonus]]/Table1[[#This Row],[Basic Salary]]</f>
        <v>0.3471986705555179</v>
      </c>
      <c r="P3076">
        <f ca="1">DATEDIF(Table1[[#This Row],[Date of Birth]],TODAY(),"Y")</f>
        <v>31</v>
      </c>
      <c r="Q3076">
        <f ca="1">DATEDIF(Table1[[#This Row],[Joining Date]],TODAY(),"Y")</f>
        <v>1</v>
      </c>
      <c r="R3076" t="str">
        <f ca="1">IF(YEAR(Table1[[#This Row],[Joining Date]])=YEAR(TODAY()),"Yes","No")</f>
        <v>No</v>
      </c>
      <c r="S3076" t="str">
        <f ca="1">IF(Table1[[#This Row],[Experience]]&gt;5,"Yes","No")</f>
        <v>No</v>
      </c>
      <c r="T3076" t="str">
        <f>TEXT(Table1[[#This Row],[Joining Date]],"mmmm")</f>
        <v>May</v>
      </c>
      <c r="U3076" t="str">
        <f>TEXT(Table1[[#This Row],[Joining Date]],"yyyy")</f>
        <v>2025</v>
      </c>
      <c r="V3076" s="5">
        <f ca="1">TODAY()-Table1[[#This Row],[Joining Date]]</f>
        <v>442</v>
      </c>
      <c r="W3076" t="str">
        <f>LEFT(Table1[[#This Row],[Employee Name]],FIND(" ",Table1[[#This Row],[Employee Name]])-1)</f>
        <v>Karan</v>
      </c>
      <c r="X3076" t="str">
        <f>RIGHT(Table1[[#This Row],[Employee Name]],LEN(Table1[[#This Row],[Employee Name]])-FIND(" ",Table1[[#This Row],[Employee Name]]))</f>
        <v>Malhotra</v>
      </c>
      <c r="Y3076" t="str">
        <f>Table1[[#This Row],[Department]]&amp;"-"&amp;Table1[[#This Row],[Employee ID]]</f>
        <v>Support-E03891</v>
      </c>
      <c r="Z3076" t="str">
        <f>LEFT(Table1[[#This Row],[Department]],3)</f>
        <v>Sup</v>
      </c>
      <c r="AA3076" t="str">
        <f>_xlfn.XLOOKUP(Table1[[#This Row],[Manager ID]],MANAGERS!A:A,MANAGERS!B:B)</f>
        <v>Manager_2</v>
      </c>
      <c r="AB3076" t="str" cm="1">
        <f t="array" ref="AB3076">_xlfn.XLOOKUP(Table1[[#This Row],[Manager ID]],Table2[[#All],[Manager ID]],Table2[[#All],[Department Head]])</f>
        <v>Sales</v>
      </c>
      <c r="AC3076" s="2">
        <f>_xlfn.XLOOKUP(Table1[[#This Row],[City]],L:L,O:O)</f>
        <v>0.21356479274849693</v>
      </c>
      <c r="AD3076" t="str" cm="1">
        <f t="array" ref="AD3076">_xlfn.IFS(Table1[[#This Row],[Performance Score]]&gt;=90,"Excellent",Table1[[#This Row],[Performance Score]]&gt;=75,"Good",Table1[[#This Row],[Performance Score]]&gt;=60,"Average",Table1[[#This Row],[Performance Score]]&lt;=60,"Need Improvement")</f>
        <v>Good</v>
      </c>
      <c r="AE3076" t="str">
        <f>IF(AND(Table1[[#This Row],[Attendance %]]&gt;=80,(Table1[[#This Row],[Performance Score]]&gt;=80)),"Eligible","Not Eligible")</f>
        <v>Not Eligible</v>
      </c>
      <c r="AF3076" t="str">
        <f>IF(Table1[[#This Row],[Performance Score]]&gt;=80,"High Performer","Low Performer")</f>
        <v>High Performer</v>
      </c>
      <c r="AG3076" t="str" cm="1">
        <f t="array" aca="1" ref="AG3076" ca="1">_xlfn.IFS(Table1[[#This Row],[Experience]]&lt;=3,"Junior",Table1[[#This Row],[Experience]]&lt;=7,"Mid Level",Table1[[#This Row],[Experience]]&gt;=7,"Senior")</f>
        <v>Junior</v>
      </c>
      <c r="AH3076" t="str">
        <f>IF(Table1[[#This Row],[Attendance %]]&gt;75,"OK","Below 75")</f>
        <v>Below 75</v>
      </c>
      <c r="AI3076" t="b">
        <f>ISBLANK(Table1[[#This Row],[Employee ID]])</f>
        <v>0</v>
      </c>
      <c r="AJ3076" t="b">
        <f>ISNUMBER(Table1[[#This Row],[Total Salary  ]])</f>
        <v>1</v>
      </c>
      <c r="AK3076" t="str">
        <f>IFERROR(_xlfn.XLOOKUP(Table1[[#This Row],[Manager ID]],MANAGERS!A:A,MANAGERS!B:B),"Not Found")</f>
        <v>Manager_2</v>
      </c>
    </row>
    <row r="3077" spans="1:37" x14ac:dyDescent="0.2">
      <c r="A3077" t="s">
        <v>220</v>
      </c>
      <c r="B3077" t="s">
        <v>77</v>
      </c>
      <c r="C3077" t="s">
        <v>21</v>
      </c>
      <c r="D3077" t="s">
        <v>33</v>
      </c>
      <c r="E3077" t="s">
        <v>51</v>
      </c>
      <c r="F3077" s="1">
        <v>43809</v>
      </c>
      <c r="G3077" s="1">
        <v>36785</v>
      </c>
      <c r="H3077">
        <v>61932</v>
      </c>
      <c r="I3077">
        <v>17513</v>
      </c>
      <c r="J3077">
        <v>92</v>
      </c>
      <c r="K3077">
        <v>73</v>
      </c>
      <c r="L3077" t="s">
        <v>27</v>
      </c>
      <c r="M3077">
        <v>106</v>
      </c>
      <c r="N3077">
        <f>Table1[[#This Row],[Basic Salary]]+Table1[[#This Row],[Bonus]]</f>
        <v>79445</v>
      </c>
      <c r="O3077" s="2">
        <f>Table1[[#This Row],[Bonus]]/Table1[[#This Row],[Basic Salary]]</f>
        <v>0.2827778854227217</v>
      </c>
      <c r="P3077">
        <f ca="1">DATEDIF(Table1[[#This Row],[Date of Birth]],TODAY(),"Y")</f>
        <v>25</v>
      </c>
      <c r="Q3077">
        <f ca="1">DATEDIF(Table1[[#This Row],[Joining Date]],TODAY(),"Y")</f>
        <v>6</v>
      </c>
      <c r="R3077" t="str">
        <f ca="1">IF(YEAR(Table1[[#This Row],[Joining Date]])=YEAR(TODAY()),"Yes","No")</f>
        <v>No</v>
      </c>
      <c r="S3077" t="str">
        <f ca="1">IF(Table1[[#This Row],[Experience]]&gt;5,"Yes","No")</f>
        <v>Yes</v>
      </c>
      <c r="T3077" t="str">
        <f>TEXT(Table1[[#This Row],[Joining Date]],"mmmm")</f>
        <v>December</v>
      </c>
      <c r="U3077" t="str">
        <f>TEXT(Table1[[#This Row],[Joining Date]],"yyyy")</f>
        <v>2019</v>
      </c>
      <c r="V3077" s="5">
        <f ca="1">TODAY()-Table1[[#This Row],[Joining Date]]</f>
        <v>2430</v>
      </c>
      <c r="W3077" t="str">
        <f>LEFT(Table1[[#This Row],[Employee Name]],FIND(" ",Table1[[#This Row],[Employee Name]])-1)</f>
        <v>Rohan</v>
      </c>
      <c r="X3077" t="str">
        <f>RIGHT(Table1[[#This Row],[Employee Name]],LEN(Table1[[#This Row],[Employee Name]])-FIND(" ",Table1[[#This Row],[Employee Name]]))</f>
        <v>Gupta</v>
      </c>
      <c r="Y3077" t="str">
        <f>Table1[[#This Row],[Department]]&amp;"-"&amp;Table1[[#This Row],[Employee ID]]</f>
        <v>Marketing-E00164</v>
      </c>
      <c r="Z3077" t="str">
        <f>LEFT(Table1[[#This Row],[Department]],3)</f>
        <v>Mar</v>
      </c>
      <c r="AA3077" t="str">
        <f>_xlfn.XLOOKUP(Table1[[#This Row],[Manager ID]],MANAGERS!A:A,MANAGERS!B:B)</f>
        <v>Manager_6</v>
      </c>
      <c r="AB3077" t="str" cm="1">
        <f t="array" ref="AB3077">_xlfn.XLOOKUP(Table1[[#This Row],[Manager ID]],Table2[[#All],[Manager ID]],Table2[[#All],[Department Head]])</f>
        <v>HR</v>
      </c>
      <c r="AC3077" s="2">
        <f>_xlfn.XLOOKUP(Table1[[#This Row],[City]],L:L,O:O)</f>
        <v>0.23674293405114402</v>
      </c>
      <c r="AD3077" t="str" cm="1">
        <f t="array" ref="AD3077">_xlfn.IFS(Table1[[#This Row],[Performance Score]]&gt;=90,"Excellent",Table1[[#This Row],[Performance Score]]&gt;=75,"Good",Table1[[#This Row],[Performance Score]]&gt;=60,"Average",Table1[[#This Row],[Performance Score]]&lt;=60,"Need Improvement")</f>
        <v>Average</v>
      </c>
      <c r="AE3077" t="str">
        <f>IF(AND(Table1[[#This Row],[Attendance %]]&gt;=80,(Table1[[#This Row],[Performance Score]]&gt;=80)),"Eligible","Not Eligible")</f>
        <v>Not Eligible</v>
      </c>
      <c r="AF3077" t="str">
        <f>IF(Table1[[#This Row],[Performance Score]]&gt;=80,"High Performer","Low Performer")</f>
        <v>Low Performer</v>
      </c>
      <c r="AG3077" t="str" cm="1">
        <f t="array" aca="1" ref="AG3077" ca="1">_xlfn.IFS(Table1[[#This Row],[Experience]]&lt;=3,"Junior",Table1[[#This Row],[Experience]]&lt;=7,"Mid Level",Table1[[#This Row],[Experience]]&gt;=7,"Senior")</f>
        <v>Mid Level</v>
      </c>
      <c r="AH3077" t="str">
        <f>IF(Table1[[#This Row],[Attendance %]]&gt;75,"OK","Below 75")</f>
        <v>OK</v>
      </c>
      <c r="AI3077" t="b">
        <f>ISBLANK(Table1[[#This Row],[Employee ID]])</f>
        <v>0</v>
      </c>
      <c r="AJ3077" t="b">
        <f>ISNUMBER(Table1[[#This Row],[Total Salary  ]])</f>
        <v>1</v>
      </c>
      <c r="AK3077" t="str">
        <f>IFERROR(_xlfn.XLOOKUP(Table1[[#This Row],[Manager ID]],MANAGERS!A:A,MANAGERS!B:B),"Not Found")</f>
        <v>Manager_6</v>
      </c>
    </row>
    <row r="3078" spans="1:37" x14ac:dyDescent="0.2">
      <c r="A3078" t="s">
        <v>3366</v>
      </c>
      <c r="B3078" t="s">
        <v>42</v>
      </c>
      <c r="C3078" t="s">
        <v>21</v>
      </c>
      <c r="D3078" t="s">
        <v>16</v>
      </c>
      <c r="E3078" t="s">
        <v>26</v>
      </c>
      <c r="F3078" s="1">
        <v>42354</v>
      </c>
      <c r="G3078" s="1">
        <v>29622</v>
      </c>
      <c r="H3078">
        <v>59562</v>
      </c>
      <c r="I3078">
        <v>19883</v>
      </c>
      <c r="J3078">
        <v>65</v>
      </c>
      <c r="K3078">
        <v>95</v>
      </c>
      <c r="L3078" t="s">
        <v>23</v>
      </c>
      <c r="M3078">
        <v>119</v>
      </c>
      <c r="N3078">
        <f>Table1[[#This Row],[Basic Salary]]+Table1[[#This Row],[Bonus]]</f>
        <v>79445</v>
      </c>
      <c r="O3078" s="2">
        <f>Table1[[#This Row],[Bonus]]/Table1[[#This Row],[Basic Salary]]</f>
        <v>0.33382022094624086</v>
      </c>
      <c r="P3078">
        <f ca="1">DATEDIF(Table1[[#This Row],[Date of Birth]],TODAY(),"Y")</f>
        <v>45</v>
      </c>
      <c r="Q3078">
        <f ca="1">DATEDIF(Table1[[#This Row],[Joining Date]],TODAY(),"Y")</f>
        <v>10</v>
      </c>
      <c r="R3078" t="str">
        <f ca="1">IF(YEAR(Table1[[#This Row],[Joining Date]])=YEAR(TODAY()),"Yes","No")</f>
        <v>No</v>
      </c>
      <c r="S3078" t="str">
        <f ca="1">IF(Table1[[#This Row],[Experience]]&gt;5,"Yes","No")</f>
        <v>Yes</v>
      </c>
      <c r="T3078" t="str">
        <f>TEXT(Table1[[#This Row],[Joining Date]],"mmmm")</f>
        <v>December</v>
      </c>
      <c r="U3078" t="str">
        <f>TEXT(Table1[[#This Row],[Joining Date]],"yyyy")</f>
        <v>2015</v>
      </c>
      <c r="V3078" s="5">
        <f ca="1">TODAY()-Table1[[#This Row],[Joining Date]]</f>
        <v>3885</v>
      </c>
      <c r="W3078" t="str">
        <f>LEFT(Table1[[#This Row],[Employee Name]],FIND(" ",Table1[[#This Row],[Employee Name]])-1)</f>
        <v>Krishna</v>
      </c>
      <c r="X3078" t="str">
        <f>RIGHT(Table1[[#This Row],[Employee Name]],LEN(Table1[[#This Row],[Employee Name]])-FIND(" ",Table1[[#This Row],[Employee Name]]))</f>
        <v>Chaitanya</v>
      </c>
      <c r="Y3078" t="str">
        <f>Table1[[#This Row],[Department]]&amp;"-"&amp;Table1[[#This Row],[Employee ID]]</f>
        <v>HR-E03310</v>
      </c>
      <c r="Z3078" t="str">
        <f>LEFT(Table1[[#This Row],[Department]],3)</f>
        <v>HR</v>
      </c>
      <c r="AA3078" t="str">
        <f>_xlfn.XLOOKUP(Table1[[#This Row],[Manager ID]],MANAGERS!A:A,MANAGERS!B:B)</f>
        <v>Manager_19</v>
      </c>
      <c r="AB3078" t="str" cm="1">
        <f t="array" ref="AB3078">_xlfn.XLOOKUP(Table1[[#This Row],[Manager ID]],Table2[[#All],[Manager ID]],Table2[[#All],[Department Head]])</f>
        <v>Support</v>
      </c>
      <c r="AC3078" s="2">
        <f>_xlfn.XLOOKUP(Table1[[#This Row],[City]],L:L,O:O)</f>
        <v>0.23486488519629886</v>
      </c>
      <c r="AD3078" t="str" cm="1">
        <f t="array" ref="AD3078">_xlfn.IFS(Table1[[#This Row],[Performance Score]]&gt;=90,"Excellent",Table1[[#This Row],[Performance Score]]&gt;=75,"Good",Table1[[#This Row],[Performance Score]]&gt;=60,"Average",Table1[[#This Row],[Performance Score]]&lt;=60,"Need Improvement")</f>
        <v>Excellent</v>
      </c>
      <c r="AE3078" t="str">
        <f>IF(AND(Table1[[#This Row],[Attendance %]]&gt;=80,(Table1[[#This Row],[Performance Score]]&gt;=80)),"Eligible","Not Eligible")</f>
        <v>Not Eligible</v>
      </c>
      <c r="AF3078" t="str">
        <f>IF(Table1[[#This Row],[Performance Score]]&gt;=80,"High Performer","Low Performer")</f>
        <v>High Performer</v>
      </c>
      <c r="AG3078" t="str" cm="1">
        <f t="array" aca="1" ref="AG3078" ca="1">_xlfn.IFS(Table1[[#This Row],[Experience]]&lt;=3,"Junior",Table1[[#This Row],[Experience]]&lt;=7,"Mid Level",Table1[[#This Row],[Experience]]&gt;=7,"Senior")</f>
        <v>Senior</v>
      </c>
      <c r="AH3078" t="str">
        <f>IF(Table1[[#This Row],[Attendance %]]&gt;75,"OK","Below 75")</f>
        <v>Below 75</v>
      </c>
      <c r="AI3078" t="b">
        <f>ISBLANK(Table1[[#This Row],[Employee ID]])</f>
        <v>0</v>
      </c>
      <c r="AJ3078" t="b">
        <f>ISNUMBER(Table1[[#This Row],[Total Salary  ]])</f>
        <v>1</v>
      </c>
      <c r="AK3078" t="str">
        <f>IFERROR(_xlfn.XLOOKUP(Table1[[#This Row],[Manager ID]],MANAGERS!A:A,MANAGERS!B:B),"Not Found")</f>
        <v>Manager_19</v>
      </c>
    </row>
    <row r="3079" spans="1:37" x14ac:dyDescent="0.2">
      <c r="A3079" t="s">
        <v>1386</v>
      </c>
      <c r="B3079" t="s">
        <v>14</v>
      </c>
      <c r="C3079" t="s">
        <v>15</v>
      </c>
      <c r="D3079" t="s">
        <v>46</v>
      </c>
      <c r="E3079" t="s">
        <v>65</v>
      </c>
      <c r="F3079" s="1">
        <v>45235</v>
      </c>
      <c r="G3079" s="1">
        <v>29392</v>
      </c>
      <c r="H3079">
        <v>53511</v>
      </c>
      <c r="I3079">
        <v>25904</v>
      </c>
      <c r="J3079">
        <v>83</v>
      </c>
      <c r="K3079">
        <v>69</v>
      </c>
      <c r="L3079" t="s">
        <v>53</v>
      </c>
      <c r="M3079">
        <v>108</v>
      </c>
      <c r="N3079">
        <f>Table1[[#This Row],[Basic Salary]]+Table1[[#This Row],[Bonus]]</f>
        <v>79415</v>
      </c>
      <c r="O3079" s="2">
        <f>Table1[[#This Row],[Bonus]]/Table1[[#This Row],[Basic Salary]]</f>
        <v>0.48408738390237521</v>
      </c>
      <c r="P3079">
        <f ca="1">DATEDIF(Table1[[#This Row],[Date of Birth]],TODAY(),"Y")</f>
        <v>46</v>
      </c>
      <c r="Q3079">
        <f ca="1">DATEDIF(Table1[[#This Row],[Joining Date]],TODAY(),"Y")</f>
        <v>2</v>
      </c>
      <c r="R3079" t="str">
        <f ca="1">IF(YEAR(Table1[[#This Row],[Joining Date]])=YEAR(TODAY()),"Yes","No")</f>
        <v>No</v>
      </c>
      <c r="S3079" t="str">
        <f ca="1">IF(Table1[[#This Row],[Experience]]&gt;5,"Yes","No")</f>
        <v>No</v>
      </c>
      <c r="T3079" t="str">
        <f>TEXT(Table1[[#This Row],[Joining Date]],"mmmm")</f>
        <v>November</v>
      </c>
      <c r="U3079" t="str">
        <f>TEXT(Table1[[#This Row],[Joining Date]],"yyyy")</f>
        <v>2023</v>
      </c>
      <c r="V3079" s="5">
        <f ca="1">TODAY()-Table1[[#This Row],[Joining Date]]</f>
        <v>1004</v>
      </c>
      <c r="W3079" t="str">
        <f>LEFT(Table1[[#This Row],[Employee Name]],FIND(" ",Table1[[#This Row],[Employee Name]])-1)</f>
        <v>Nisha</v>
      </c>
      <c r="X3079" t="str">
        <f>RIGHT(Table1[[#This Row],[Employee Name]],LEN(Table1[[#This Row],[Employee Name]])-FIND(" ",Table1[[#This Row],[Employee Name]]))</f>
        <v>Kapoor</v>
      </c>
      <c r="Y3079" t="str">
        <f>Table1[[#This Row],[Department]]&amp;"-"&amp;Table1[[#This Row],[Employee ID]]</f>
        <v>Support-E01330</v>
      </c>
      <c r="Z3079" t="str">
        <f>LEFT(Table1[[#This Row],[Department]],3)</f>
        <v>Sup</v>
      </c>
      <c r="AA3079" t="str">
        <f>_xlfn.XLOOKUP(Table1[[#This Row],[Manager ID]],MANAGERS!A:A,MANAGERS!B:B)</f>
        <v>Manager_8</v>
      </c>
      <c r="AB3079" t="str" cm="1">
        <f t="array" ref="AB3079">_xlfn.XLOOKUP(Table1[[#This Row],[Manager ID]],Table2[[#All],[Manager ID]],Table2[[#All],[Department Head]])</f>
        <v>Sales</v>
      </c>
      <c r="AC3079" s="2">
        <f>_xlfn.XLOOKUP(Table1[[#This Row],[City]],L:L,O:O)</f>
        <v>0.23685887225230964</v>
      </c>
      <c r="AD3079" t="str" cm="1">
        <f t="array" ref="AD3079">_xlfn.IFS(Table1[[#This Row],[Performance Score]]&gt;=90,"Excellent",Table1[[#This Row],[Performance Score]]&gt;=75,"Good",Table1[[#This Row],[Performance Score]]&gt;=60,"Average",Table1[[#This Row],[Performance Score]]&lt;=60,"Need Improvement")</f>
        <v>Average</v>
      </c>
      <c r="AE3079" t="str">
        <f>IF(AND(Table1[[#This Row],[Attendance %]]&gt;=80,(Table1[[#This Row],[Performance Score]]&gt;=80)),"Eligible","Not Eligible")</f>
        <v>Not Eligible</v>
      </c>
      <c r="AF3079" t="str">
        <f>IF(Table1[[#This Row],[Performance Score]]&gt;=80,"High Performer","Low Performer")</f>
        <v>Low Performer</v>
      </c>
      <c r="AG3079" t="str" cm="1">
        <f t="array" aca="1" ref="AG3079" ca="1">_xlfn.IFS(Table1[[#This Row],[Experience]]&lt;=3,"Junior",Table1[[#This Row],[Experience]]&lt;=7,"Mid Level",Table1[[#This Row],[Experience]]&gt;=7,"Senior")</f>
        <v>Junior</v>
      </c>
      <c r="AH3079" t="str">
        <f>IF(Table1[[#This Row],[Attendance %]]&gt;75,"OK","Below 75")</f>
        <v>OK</v>
      </c>
      <c r="AI3079" t="b">
        <f>ISBLANK(Table1[[#This Row],[Employee ID]])</f>
        <v>0</v>
      </c>
      <c r="AJ3079" t="b">
        <f>ISNUMBER(Table1[[#This Row],[Total Salary  ]])</f>
        <v>1</v>
      </c>
      <c r="AK3079" t="str">
        <f>IFERROR(_xlfn.XLOOKUP(Table1[[#This Row],[Manager ID]],MANAGERS!A:A,MANAGERS!B:B),"Not Found")</f>
        <v>Manager_8</v>
      </c>
    </row>
    <row r="3080" spans="1:37" x14ac:dyDescent="0.2">
      <c r="A3080" t="s">
        <v>2409</v>
      </c>
      <c r="B3080" t="s">
        <v>75</v>
      </c>
      <c r="C3080" t="s">
        <v>21</v>
      </c>
      <c r="D3080" t="s">
        <v>25</v>
      </c>
      <c r="E3080" t="s">
        <v>26</v>
      </c>
      <c r="F3080" s="1">
        <v>44532</v>
      </c>
      <c r="G3080" s="1">
        <v>29591</v>
      </c>
      <c r="H3080">
        <v>52294</v>
      </c>
      <c r="I3080">
        <v>27098</v>
      </c>
      <c r="J3080">
        <v>71</v>
      </c>
      <c r="K3080">
        <v>66</v>
      </c>
      <c r="L3080" t="s">
        <v>18</v>
      </c>
      <c r="M3080">
        <v>112</v>
      </c>
      <c r="N3080">
        <f>Table1[[#This Row],[Basic Salary]]+Table1[[#This Row],[Bonus]]</f>
        <v>79392</v>
      </c>
      <c r="O3080" s="2">
        <f>Table1[[#This Row],[Bonus]]/Table1[[#This Row],[Basic Salary]]</f>
        <v>0.51818564271235701</v>
      </c>
      <c r="P3080">
        <f ca="1">DATEDIF(Table1[[#This Row],[Date of Birth]],TODAY(),"Y")</f>
        <v>45</v>
      </c>
      <c r="Q3080">
        <f ca="1">DATEDIF(Table1[[#This Row],[Joining Date]],TODAY(),"Y")</f>
        <v>4</v>
      </c>
      <c r="R3080" t="str">
        <f ca="1">IF(YEAR(Table1[[#This Row],[Joining Date]])=YEAR(TODAY()),"Yes","No")</f>
        <v>No</v>
      </c>
      <c r="S3080" t="str">
        <f ca="1">IF(Table1[[#This Row],[Experience]]&gt;5,"Yes","No")</f>
        <v>No</v>
      </c>
      <c r="T3080" t="str">
        <f>TEXT(Table1[[#This Row],[Joining Date]],"mmmm")</f>
        <v>December</v>
      </c>
      <c r="U3080" t="str">
        <f>TEXT(Table1[[#This Row],[Joining Date]],"yyyy")</f>
        <v>2021</v>
      </c>
      <c r="V3080" s="5">
        <f ca="1">TODAY()-Table1[[#This Row],[Joining Date]]</f>
        <v>1707</v>
      </c>
      <c r="W3080" t="str">
        <f>LEFT(Table1[[#This Row],[Employee Name]],FIND(" ",Table1[[#This Row],[Employee Name]])-1)</f>
        <v>Ishita</v>
      </c>
      <c r="X3080" t="str">
        <f>RIGHT(Table1[[#This Row],[Employee Name]],LEN(Table1[[#This Row],[Employee Name]])-FIND(" ",Table1[[#This Row],[Employee Name]]))</f>
        <v>Roy</v>
      </c>
      <c r="Y3080" t="str">
        <f>Table1[[#This Row],[Department]]&amp;"-"&amp;Table1[[#This Row],[Employee ID]]</f>
        <v>Finance-E02353</v>
      </c>
      <c r="Z3080" t="str">
        <f>LEFT(Table1[[#This Row],[Department]],3)</f>
        <v>Fin</v>
      </c>
      <c r="AA3080" t="str">
        <f>_xlfn.XLOOKUP(Table1[[#This Row],[Manager ID]],MANAGERS!A:A,MANAGERS!B:B)</f>
        <v>Manager_12</v>
      </c>
      <c r="AB3080" t="str" cm="1">
        <f t="array" ref="AB3080">_xlfn.XLOOKUP(Table1[[#This Row],[Manager ID]],Table2[[#All],[Manager ID]],Table2[[#All],[Department Head]])</f>
        <v>Marketing</v>
      </c>
      <c r="AC3080" s="2">
        <f>_xlfn.XLOOKUP(Table1[[#This Row],[City]],L:L,O:O)</f>
        <v>0.21356479274849693</v>
      </c>
      <c r="AD3080" t="str" cm="1">
        <f t="array" ref="AD3080">_xlfn.IFS(Table1[[#This Row],[Performance Score]]&gt;=90,"Excellent",Table1[[#This Row],[Performance Score]]&gt;=75,"Good",Table1[[#This Row],[Performance Score]]&gt;=60,"Average",Table1[[#This Row],[Performance Score]]&lt;=60,"Need Improvement")</f>
        <v>Average</v>
      </c>
      <c r="AE3080" t="str">
        <f>IF(AND(Table1[[#This Row],[Attendance %]]&gt;=80,(Table1[[#This Row],[Performance Score]]&gt;=80)),"Eligible","Not Eligible")</f>
        <v>Not Eligible</v>
      </c>
      <c r="AF3080" t="str">
        <f>IF(Table1[[#This Row],[Performance Score]]&gt;=80,"High Performer","Low Performer")</f>
        <v>Low Performer</v>
      </c>
      <c r="AG3080" t="str" cm="1">
        <f t="array" aca="1" ref="AG3080" ca="1">_xlfn.IFS(Table1[[#This Row],[Experience]]&lt;=3,"Junior",Table1[[#This Row],[Experience]]&lt;=7,"Mid Level",Table1[[#This Row],[Experience]]&gt;=7,"Senior")</f>
        <v>Mid Level</v>
      </c>
      <c r="AH3080" t="str">
        <f>IF(Table1[[#This Row],[Attendance %]]&gt;75,"OK","Below 75")</f>
        <v>Below 75</v>
      </c>
      <c r="AI3080" t="b">
        <f>ISBLANK(Table1[[#This Row],[Employee ID]])</f>
        <v>0</v>
      </c>
      <c r="AJ3080" t="b">
        <f>ISNUMBER(Table1[[#This Row],[Total Salary  ]])</f>
        <v>1</v>
      </c>
      <c r="AK3080" t="str">
        <f>IFERROR(_xlfn.XLOOKUP(Table1[[#This Row],[Manager ID]],MANAGERS!A:A,MANAGERS!B:B),"Not Found")</f>
        <v>Manager_12</v>
      </c>
    </row>
    <row r="3081" spans="1:37" x14ac:dyDescent="0.2">
      <c r="A3081" t="s">
        <v>2649</v>
      </c>
      <c r="B3081" t="s">
        <v>62</v>
      </c>
      <c r="C3081" t="s">
        <v>15</v>
      </c>
      <c r="D3081" t="s">
        <v>81</v>
      </c>
      <c r="E3081" t="s">
        <v>17</v>
      </c>
      <c r="F3081" s="1">
        <v>45113</v>
      </c>
      <c r="G3081" s="1">
        <v>38661</v>
      </c>
      <c r="H3081">
        <v>74273</v>
      </c>
      <c r="I3081">
        <v>5090</v>
      </c>
      <c r="J3081">
        <v>83</v>
      </c>
      <c r="K3081">
        <v>54</v>
      </c>
      <c r="L3081" t="s">
        <v>53</v>
      </c>
      <c r="M3081">
        <v>105</v>
      </c>
      <c r="N3081">
        <f>Table1[[#This Row],[Basic Salary]]+Table1[[#This Row],[Bonus]]</f>
        <v>79363</v>
      </c>
      <c r="O3081" s="2">
        <f>Table1[[#This Row],[Bonus]]/Table1[[#This Row],[Basic Salary]]</f>
        <v>6.8530960106633634E-2</v>
      </c>
      <c r="P3081">
        <f ca="1">DATEDIF(Table1[[#This Row],[Date of Birth]],TODAY(),"Y")</f>
        <v>20</v>
      </c>
      <c r="Q3081">
        <f ca="1">DATEDIF(Table1[[#This Row],[Joining Date]],TODAY(),"Y")</f>
        <v>3</v>
      </c>
      <c r="R3081" t="str">
        <f ca="1">IF(YEAR(Table1[[#This Row],[Joining Date]])=YEAR(TODAY()),"Yes","No")</f>
        <v>No</v>
      </c>
      <c r="S3081" t="str">
        <f ca="1">IF(Table1[[#This Row],[Experience]]&gt;5,"Yes","No")</f>
        <v>No</v>
      </c>
      <c r="T3081" t="str">
        <f>TEXT(Table1[[#This Row],[Joining Date]],"mmmm")</f>
        <v>July</v>
      </c>
      <c r="U3081" t="str">
        <f>TEXT(Table1[[#This Row],[Joining Date]],"yyyy")</f>
        <v>2023</v>
      </c>
      <c r="V3081" s="5">
        <f ca="1">TODAY()-Table1[[#This Row],[Joining Date]]</f>
        <v>1126</v>
      </c>
      <c r="W3081" t="str">
        <f>LEFT(Table1[[#This Row],[Employee Name]],FIND(" ",Table1[[#This Row],[Employee Name]])-1)</f>
        <v>Kavya</v>
      </c>
      <c r="X3081" t="str">
        <f>RIGHT(Table1[[#This Row],[Employee Name]],LEN(Table1[[#This Row],[Employee Name]])-FIND(" ",Table1[[#This Row],[Employee Name]]))</f>
        <v>Nair</v>
      </c>
      <c r="Y3081" t="str">
        <f>Table1[[#This Row],[Department]]&amp;"-"&amp;Table1[[#This Row],[Employee ID]]</f>
        <v>Sales-E02593</v>
      </c>
      <c r="Z3081" t="str">
        <f>LEFT(Table1[[#This Row],[Department]],3)</f>
        <v>Sal</v>
      </c>
      <c r="AA3081" t="str">
        <f>_xlfn.XLOOKUP(Table1[[#This Row],[Manager ID]],MANAGERS!A:A,MANAGERS!B:B)</f>
        <v>Manager_5</v>
      </c>
      <c r="AB3081" t="str" cm="1">
        <f t="array" ref="AB3081">_xlfn.XLOOKUP(Table1[[#This Row],[Manager ID]],Table2[[#All],[Manager ID]],Table2[[#All],[Department Head]])</f>
        <v>Sales</v>
      </c>
      <c r="AC3081" s="2">
        <f>_xlfn.XLOOKUP(Table1[[#This Row],[City]],L:L,O:O)</f>
        <v>0.23685887225230964</v>
      </c>
      <c r="AD3081" t="str" cm="1">
        <f t="array" ref="AD3081">_xlfn.IFS(Table1[[#This Row],[Performance Score]]&gt;=90,"Excellent",Table1[[#This Row],[Performance Score]]&gt;=75,"Good",Table1[[#This Row],[Performance Score]]&gt;=60,"Average",Table1[[#This Row],[Performance Score]]&lt;=60,"Need Improvement")</f>
        <v>Need Improvement</v>
      </c>
      <c r="AE3081" t="str">
        <f>IF(AND(Table1[[#This Row],[Attendance %]]&gt;=80,(Table1[[#This Row],[Performance Score]]&gt;=80)),"Eligible","Not Eligible")</f>
        <v>Not Eligible</v>
      </c>
      <c r="AF3081" t="str">
        <f>IF(Table1[[#This Row],[Performance Score]]&gt;=80,"High Performer","Low Performer")</f>
        <v>Low Performer</v>
      </c>
      <c r="AG3081" t="str" cm="1">
        <f t="array" aca="1" ref="AG3081" ca="1">_xlfn.IFS(Table1[[#This Row],[Experience]]&lt;=3,"Junior",Table1[[#This Row],[Experience]]&lt;=7,"Mid Level",Table1[[#This Row],[Experience]]&gt;=7,"Senior")</f>
        <v>Junior</v>
      </c>
      <c r="AH3081" t="str">
        <f>IF(Table1[[#This Row],[Attendance %]]&gt;75,"OK","Below 75")</f>
        <v>OK</v>
      </c>
      <c r="AI3081" t="b">
        <f>ISBLANK(Table1[[#This Row],[Employee ID]])</f>
        <v>0</v>
      </c>
      <c r="AJ3081" t="b">
        <f>ISNUMBER(Table1[[#This Row],[Total Salary  ]])</f>
        <v>1</v>
      </c>
      <c r="AK3081" t="str">
        <f>IFERROR(_xlfn.XLOOKUP(Table1[[#This Row],[Manager ID]],MANAGERS!A:A,MANAGERS!B:B),"Not Found")</f>
        <v>Manager_5</v>
      </c>
    </row>
    <row r="3082" spans="1:37" x14ac:dyDescent="0.2">
      <c r="A3082" t="s">
        <v>1136</v>
      </c>
      <c r="B3082" t="s">
        <v>89</v>
      </c>
      <c r="C3082" t="s">
        <v>15</v>
      </c>
      <c r="D3082" t="s">
        <v>16</v>
      </c>
      <c r="E3082" t="s">
        <v>65</v>
      </c>
      <c r="F3082" s="1">
        <v>42421</v>
      </c>
      <c r="G3082" s="1">
        <v>33838</v>
      </c>
      <c r="H3082">
        <v>71833</v>
      </c>
      <c r="I3082">
        <v>7499</v>
      </c>
      <c r="J3082">
        <v>99</v>
      </c>
      <c r="K3082">
        <v>61</v>
      </c>
      <c r="L3082" t="s">
        <v>53</v>
      </c>
      <c r="M3082">
        <v>112</v>
      </c>
      <c r="N3082">
        <f>Table1[[#This Row],[Basic Salary]]+Table1[[#This Row],[Bonus]]</f>
        <v>79332</v>
      </c>
      <c r="O3082" s="2">
        <f>Table1[[#This Row],[Bonus]]/Table1[[#This Row],[Basic Salary]]</f>
        <v>0.10439491598568904</v>
      </c>
      <c r="P3082">
        <f ca="1">DATEDIF(Table1[[#This Row],[Date of Birth]],TODAY(),"Y")</f>
        <v>33</v>
      </c>
      <c r="Q3082">
        <f ca="1">DATEDIF(Table1[[#This Row],[Joining Date]],TODAY(),"Y")</f>
        <v>10</v>
      </c>
      <c r="R3082" t="str">
        <f ca="1">IF(YEAR(Table1[[#This Row],[Joining Date]])=YEAR(TODAY()),"Yes","No")</f>
        <v>No</v>
      </c>
      <c r="S3082" t="str">
        <f ca="1">IF(Table1[[#This Row],[Experience]]&gt;5,"Yes","No")</f>
        <v>Yes</v>
      </c>
      <c r="T3082" t="str">
        <f>TEXT(Table1[[#This Row],[Joining Date]],"mmmm")</f>
        <v>February</v>
      </c>
      <c r="U3082" t="str">
        <f>TEXT(Table1[[#This Row],[Joining Date]],"yyyy")</f>
        <v>2016</v>
      </c>
      <c r="V3082" s="5">
        <f ca="1">TODAY()-Table1[[#This Row],[Joining Date]]</f>
        <v>3818</v>
      </c>
      <c r="W3082" t="str">
        <f>LEFT(Table1[[#This Row],[Employee Name]],FIND(" ",Table1[[#This Row],[Employee Name]])-1)</f>
        <v>Tarun</v>
      </c>
      <c r="X3082" t="str">
        <f>RIGHT(Table1[[#This Row],[Employee Name]],LEN(Table1[[#This Row],[Employee Name]])-FIND(" ",Table1[[#This Row],[Employee Name]]))</f>
        <v>Verma</v>
      </c>
      <c r="Y3082" t="str">
        <f>Table1[[#This Row],[Department]]&amp;"-"&amp;Table1[[#This Row],[Employee ID]]</f>
        <v>HR-E01080</v>
      </c>
      <c r="Z3082" t="str">
        <f>LEFT(Table1[[#This Row],[Department]],3)</f>
        <v>HR</v>
      </c>
      <c r="AA3082" t="str">
        <f>_xlfn.XLOOKUP(Table1[[#This Row],[Manager ID]],MANAGERS!A:A,MANAGERS!B:B)</f>
        <v>Manager_12</v>
      </c>
      <c r="AB3082" t="str" cm="1">
        <f t="array" ref="AB3082">_xlfn.XLOOKUP(Table1[[#This Row],[Manager ID]],Table2[[#All],[Manager ID]],Table2[[#All],[Department Head]])</f>
        <v>Marketing</v>
      </c>
      <c r="AC3082" s="2">
        <f>_xlfn.XLOOKUP(Table1[[#This Row],[City]],L:L,O:O)</f>
        <v>0.23685887225230964</v>
      </c>
      <c r="AD3082" t="str" cm="1">
        <f t="array" ref="AD3082">_xlfn.IFS(Table1[[#This Row],[Performance Score]]&gt;=90,"Excellent",Table1[[#This Row],[Performance Score]]&gt;=75,"Good",Table1[[#This Row],[Performance Score]]&gt;=60,"Average",Table1[[#This Row],[Performance Score]]&lt;=60,"Need Improvement")</f>
        <v>Average</v>
      </c>
      <c r="AE3082" t="str">
        <f>IF(AND(Table1[[#This Row],[Attendance %]]&gt;=80,(Table1[[#This Row],[Performance Score]]&gt;=80)),"Eligible","Not Eligible")</f>
        <v>Not Eligible</v>
      </c>
      <c r="AF3082" t="str">
        <f>IF(Table1[[#This Row],[Performance Score]]&gt;=80,"High Performer","Low Performer")</f>
        <v>Low Performer</v>
      </c>
      <c r="AG3082" t="str" cm="1">
        <f t="array" aca="1" ref="AG3082" ca="1">_xlfn.IFS(Table1[[#This Row],[Experience]]&lt;=3,"Junior",Table1[[#This Row],[Experience]]&lt;=7,"Mid Level",Table1[[#This Row],[Experience]]&gt;=7,"Senior")</f>
        <v>Senior</v>
      </c>
      <c r="AH3082" t="str">
        <f>IF(Table1[[#This Row],[Attendance %]]&gt;75,"OK","Below 75")</f>
        <v>OK</v>
      </c>
      <c r="AI3082" t="b">
        <f>ISBLANK(Table1[[#This Row],[Employee ID]])</f>
        <v>0</v>
      </c>
      <c r="AJ3082" t="b">
        <f>ISNUMBER(Table1[[#This Row],[Total Salary  ]])</f>
        <v>1</v>
      </c>
      <c r="AK3082" t="str">
        <f>IFERROR(_xlfn.XLOOKUP(Table1[[#This Row],[Manager ID]],MANAGERS!A:A,MANAGERS!B:B),"Not Found")</f>
        <v>Manager_12</v>
      </c>
    </row>
    <row r="3083" spans="1:37" x14ac:dyDescent="0.2">
      <c r="A3083" t="s">
        <v>4825</v>
      </c>
      <c r="B3083" t="s">
        <v>75</v>
      </c>
      <c r="C3083" t="s">
        <v>21</v>
      </c>
      <c r="D3083" t="s">
        <v>43</v>
      </c>
      <c r="E3083" t="s">
        <v>30</v>
      </c>
      <c r="F3083" s="1">
        <v>42738</v>
      </c>
      <c r="G3083" s="1">
        <v>37526</v>
      </c>
      <c r="H3083">
        <v>62217</v>
      </c>
      <c r="I3083">
        <v>17049</v>
      </c>
      <c r="J3083">
        <v>83</v>
      </c>
      <c r="K3083">
        <v>69</v>
      </c>
      <c r="L3083" t="s">
        <v>27</v>
      </c>
      <c r="M3083">
        <v>104</v>
      </c>
      <c r="N3083">
        <f>Table1[[#This Row],[Basic Salary]]+Table1[[#This Row],[Bonus]]</f>
        <v>79266</v>
      </c>
      <c r="O3083" s="2">
        <f>Table1[[#This Row],[Bonus]]/Table1[[#This Row],[Basic Salary]]</f>
        <v>0.27402478422296156</v>
      </c>
      <c r="P3083">
        <f ca="1">DATEDIF(Table1[[#This Row],[Date of Birth]],TODAY(),"Y")</f>
        <v>23</v>
      </c>
      <c r="Q3083">
        <f ca="1">DATEDIF(Table1[[#This Row],[Joining Date]],TODAY(),"Y")</f>
        <v>9</v>
      </c>
      <c r="R3083" t="str">
        <f ca="1">IF(YEAR(Table1[[#This Row],[Joining Date]])=YEAR(TODAY()),"Yes","No")</f>
        <v>No</v>
      </c>
      <c r="S3083" t="str">
        <f ca="1">IF(Table1[[#This Row],[Experience]]&gt;5,"Yes","No")</f>
        <v>Yes</v>
      </c>
      <c r="T3083" t="str">
        <f>TEXT(Table1[[#This Row],[Joining Date]],"mmmm")</f>
        <v>January</v>
      </c>
      <c r="U3083" t="str">
        <f>TEXT(Table1[[#This Row],[Joining Date]],"yyyy")</f>
        <v>2017</v>
      </c>
      <c r="V3083" s="5">
        <f ca="1">TODAY()-Table1[[#This Row],[Joining Date]]</f>
        <v>3501</v>
      </c>
      <c r="W3083" t="str">
        <f>LEFT(Table1[[#This Row],[Employee Name]],FIND(" ",Table1[[#This Row],[Employee Name]])-1)</f>
        <v>Ishita</v>
      </c>
      <c r="X3083" t="str">
        <f>RIGHT(Table1[[#This Row],[Employee Name]],LEN(Table1[[#This Row],[Employee Name]])-FIND(" ",Table1[[#This Row],[Employee Name]]))</f>
        <v>Roy</v>
      </c>
      <c r="Y3083" t="str">
        <f>Table1[[#This Row],[Department]]&amp;"-"&amp;Table1[[#This Row],[Employee ID]]</f>
        <v>Operations-E04769</v>
      </c>
      <c r="Z3083" t="str">
        <f>LEFT(Table1[[#This Row],[Department]],3)</f>
        <v>Ope</v>
      </c>
      <c r="AA3083" t="str">
        <f>_xlfn.XLOOKUP(Table1[[#This Row],[Manager ID]],MANAGERS!A:A,MANAGERS!B:B)</f>
        <v>Manager_4</v>
      </c>
      <c r="AB3083" t="str" cm="1">
        <f t="array" ref="AB3083">_xlfn.XLOOKUP(Table1[[#This Row],[Manager ID]],Table2[[#All],[Manager ID]],Table2[[#All],[Department Head]])</f>
        <v>Finance</v>
      </c>
      <c r="AC3083" s="2">
        <f>_xlfn.XLOOKUP(Table1[[#This Row],[City]],L:L,O:O)</f>
        <v>0.23674293405114402</v>
      </c>
      <c r="AD3083" t="str" cm="1">
        <f t="array" ref="AD3083">_xlfn.IFS(Table1[[#This Row],[Performance Score]]&gt;=90,"Excellent",Table1[[#This Row],[Performance Score]]&gt;=75,"Good",Table1[[#This Row],[Performance Score]]&gt;=60,"Average",Table1[[#This Row],[Performance Score]]&lt;=60,"Need Improvement")</f>
        <v>Average</v>
      </c>
      <c r="AE3083" t="str">
        <f>IF(AND(Table1[[#This Row],[Attendance %]]&gt;=80,(Table1[[#This Row],[Performance Score]]&gt;=80)),"Eligible","Not Eligible")</f>
        <v>Not Eligible</v>
      </c>
      <c r="AF3083" t="str">
        <f>IF(Table1[[#This Row],[Performance Score]]&gt;=80,"High Performer","Low Performer")</f>
        <v>Low Performer</v>
      </c>
      <c r="AG3083" t="str" cm="1">
        <f t="array" aca="1" ref="AG3083" ca="1">_xlfn.IFS(Table1[[#This Row],[Experience]]&lt;=3,"Junior",Table1[[#This Row],[Experience]]&lt;=7,"Mid Level",Table1[[#This Row],[Experience]]&gt;=7,"Senior")</f>
        <v>Senior</v>
      </c>
      <c r="AH3083" t="str">
        <f>IF(Table1[[#This Row],[Attendance %]]&gt;75,"OK","Below 75")</f>
        <v>OK</v>
      </c>
      <c r="AI3083" t="b">
        <f>ISBLANK(Table1[[#This Row],[Employee ID]])</f>
        <v>0</v>
      </c>
      <c r="AJ3083" t="b">
        <f>ISNUMBER(Table1[[#This Row],[Total Salary  ]])</f>
        <v>1</v>
      </c>
      <c r="AK3083" t="str">
        <f>IFERROR(_xlfn.XLOOKUP(Table1[[#This Row],[Manager ID]],MANAGERS!A:A,MANAGERS!B:B),"Not Found")</f>
        <v>Manager_4</v>
      </c>
    </row>
    <row r="3084" spans="1:37" x14ac:dyDescent="0.2">
      <c r="A3084" t="s">
        <v>4252</v>
      </c>
      <c r="B3084" t="s">
        <v>95</v>
      </c>
      <c r="C3084" t="s">
        <v>15</v>
      </c>
      <c r="D3084" t="s">
        <v>81</v>
      </c>
      <c r="E3084" t="s">
        <v>26</v>
      </c>
      <c r="F3084" s="1">
        <v>43534</v>
      </c>
      <c r="G3084" s="1">
        <v>33159</v>
      </c>
      <c r="H3084">
        <v>69088</v>
      </c>
      <c r="I3084">
        <v>10160</v>
      </c>
      <c r="J3084">
        <v>77</v>
      </c>
      <c r="K3084">
        <v>81</v>
      </c>
      <c r="L3084" t="s">
        <v>37</v>
      </c>
      <c r="M3084">
        <v>116</v>
      </c>
      <c r="N3084">
        <f>Table1[[#This Row],[Basic Salary]]+Table1[[#This Row],[Bonus]]</f>
        <v>79248</v>
      </c>
      <c r="O3084" s="2">
        <f>Table1[[#This Row],[Bonus]]/Table1[[#This Row],[Basic Salary]]</f>
        <v>0.14705882352941177</v>
      </c>
      <c r="P3084">
        <f ca="1">DATEDIF(Table1[[#This Row],[Date of Birth]],TODAY(),"Y")</f>
        <v>35</v>
      </c>
      <c r="Q3084">
        <f ca="1">DATEDIF(Table1[[#This Row],[Joining Date]],TODAY(),"Y")</f>
        <v>7</v>
      </c>
      <c r="R3084" t="str">
        <f ca="1">IF(YEAR(Table1[[#This Row],[Joining Date]])=YEAR(TODAY()),"Yes","No")</f>
        <v>No</v>
      </c>
      <c r="S3084" t="str">
        <f ca="1">IF(Table1[[#This Row],[Experience]]&gt;5,"Yes","No")</f>
        <v>Yes</v>
      </c>
      <c r="T3084" t="str">
        <f>TEXT(Table1[[#This Row],[Joining Date]],"mmmm")</f>
        <v>March</v>
      </c>
      <c r="U3084" t="str">
        <f>TEXT(Table1[[#This Row],[Joining Date]],"yyyy")</f>
        <v>2019</v>
      </c>
      <c r="V3084" s="5">
        <f ca="1">TODAY()-Table1[[#This Row],[Joining Date]]</f>
        <v>2705</v>
      </c>
      <c r="W3084" t="str">
        <f>LEFT(Table1[[#This Row],[Employee Name]],FIND(" ",Table1[[#This Row],[Employee Name]])-1)</f>
        <v>Ajay</v>
      </c>
      <c r="X3084" t="str">
        <f>RIGHT(Table1[[#This Row],[Employee Name]],LEN(Table1[[#This Row],[Employee Name]])-FIND(" ",Table1[[#This Row],[Employee Name]]))</f>
        <v>Singh</v>
      </c>
      <c r="Y3084" t="str">
        <f>Table1[[#This Row],[Department]]&amp;"-"&amp;Table1[[#This Row],[Employee ID]]</f>
        <v>Sales-E04196</v>
      </c>
      <c r="Z3084" t="str">
        <f>LEFT(Table1[[#This Row],[Department]],3)</f>
        <v>Sal</v>
      </c>
      <c r="AA3084" t="str">
        <f>_xlfn.XLOOKUP(Table1[[#This Row],[Manager ID]],MANAGERS!A:A,MANAGERS!B:B)</f>
        <v>Manager_16</v>
      </c>
      <c r="AB3084" t="str" cm="1">
        <f t="array" ref="AB3084">_xlfn.XLOOKUP(Table1[[#This Row],[Manager ID]],Table2[[#All],[Manager ID]],Table2[[#All],[Department Head]])</f>
        <v>Sales</v>
      </c>
      <c r="AC3084" s="2">
        <f>_xlfn.XLOOKUP(Table1[[#This Row],[City]],L:L,O:O)</f>
        <v>0.24036902712549932</v>
      </c>
      <c r="AD3084" t="str" cm="1">
        <f t="array" ref="AD3084">_xlfn.IFS(Table1[[#This Row],[Performance Score]]&gt;=90,"Excellent",Table1[[#This Row],[Performance Score]]&gt;=75,"Good",Table1[[#This Row],[Performance Score]]&gt;=60,"Average",Table1[[#This Row],[Performance Score]]&lt;=60,"Need Improvement")</f>
        <v>Good</v>
      </c>
      <c r="AE3084" t="str">
        <f>IF(AND(Table1[[#This Row],[Attendance %]]&gt;=80,(Table1[[#This Row],[Performance Score]]&gt;=80)),"Eligible","Not Eligible")</f>
        <v>Not Eligible</v>
      </c>
      <c r="AF3084" t="str">
        <f>IF(Table1[[#This Row],[Performance Score]]&gt;=80,"High Performer","Low Performer")</f>
        <v>High Performer</v>
      </c>
      <c r="AG3084" t="str" cm="1">
        <f t="array" aca="1" ref="AG3084" ca="1">_xlfn.IFS(Table1[[#This Row],[Experience]]&lt;=3,"Junior",Table1[[#This Row],[Experience]]&lt;=7,"Mid Level",Table1[[#This Row],[Experience]]&gt;=7,"Senior")</f>
        <v>Mid Level</v>
      </c>
      <c r="AH3084" t="str">
        <f>IF(Table1[[#This Row],[Attendance %]]&gt;75,"OK","Below 75")</f>
        <v>OK</v>
      </c>
      <c r="AI3084" t="b">
        <f>ISBLANK(Table1[[#This Row],[Employee ID]])</f>
        <v>0</v>
      </c>
      <c r="AJ3084" t="b">
        <f>ISNUMBER(Table1[[#This Row],[Total Salary  ]])</f>
        <v>1</v>
      </c>
      <c r="AK3084" t="str">
        <f>IFERROR(_xlfn.XLOOKUP(Table1[[#This Row],[Manager ID]],MANAGERS!A:A,MANAGERS!B:B),"Not Found")</f>
        <v>Manager_16</v>
      </c>
    </row>
    <row r="3085" spans="1:37" x14ac:dyDescent="0.2">
      <c r="A3085" t="s">
        <v>1533</v>
      </c>
      <c r="B3085" t="s">
        <v>14</v>
      </c>
      <c r="C3085" t="s">
        <v>21</v>
      </c>
      <c r="D3085" t="s">
        <v>81</v>
      </c>
      <c r="E3085" t="s">
        <v>51</v>
      </c>
      <c r="F3085" s="1">
        <v>44041</v>
      </c>
      <c r="G3085" s="1">
        <v>39698</v>
      </c>
      <c r="H3085">
        <v>49404</v>
      </c>
      <c r="I3085">
        <v>29791</v>
      </c>
      <c r="J3085">
        <v>84</v>
      </c>
      <c r="K3085">
        <v>52</v>
      </c>
      <c r="L3085" t="s">
        <v>31</v>
      </c>
      <c r="M3085">
        <v>116</v>
      </c>
      <c r="N3085">
        <f>Table1[[#This Row],[Basic Salary]]+Table1[[#This Row],[Bonus]]</f>
        <v>79195</v>
      </c>
      <c r="O3085" s="2">
        <f>Table1[[#This Row],[Bonus]]/Table1[[#This Row],[Basic Salary]]</f>
        <v>0.6030078536150919</v>
      </c>
      <c r="P3085">
        <f ca="1">DATEDIF(Table1[[#This Row],[Date of Birth]],TODAY(),"Y")</f>
        <v>17</v>
      </c>
      <c r="Q3085">
        <f ca="1">DATEDIF(Table1[[#This Row],[Joining Date]],TODAY(),"Y")</f>
        <v>6</v>
      </c>
      <c r="R3085" t="str">
        <f ca="1">IF(YEAR(Table1[[#This Row],[Joining Date]])=YEAR(TODAY()),"Yes","No")</f>
        <v>No</v>
      </c>
      <c r="S3085" t="str">
        <f ca="1">IF(Table1[[#This Row],[Experience]]&gt;5,"Yes","No")</f>
        <v>Yes</v>
      </c>
      <c r="T3085" t="str">
        <f>TEXT(Table1[[#This Row],[Joining Date]],"mmmm")</f>
        <v>July</v>
      </c>
      <c r="U3085" t="str">
        <f>TEXT(Table1[[#This Row],[Joining Date]],"yyyy")</f>
        <v>2020</v>
      </c>
      <c r="V3085" s="5">
        <f ca="1">TODAY()-Table1[[#This Row],[Joining Date]]</f>
        <v>2198</v>
      </c>
      <c r="W3085" t="str">
        <f>LEFT(Table1[[#This Row],[Employee Name]],FIND(" ",Table1[[#This Row],[Employee Name]])-1)</f>
        <v>Nisha</v>
      </c>
      <c r="X3085" t="str">
        <f>RIGHT(Table1[[#This Row],[Employee Name]],LEN(Table1[[#This Row],[Employee Name]])-FIND(" ",Table1[[#This Row],[Employee Name]]))</f>
        <v>Kapoor</v>
      </c>
      <c r="Y3085" t="str">
        <f>Table1[[#This Row],[Department]]&amp;"-"&amp;Table1[[#This Row],[Employee ID]]</f>
        <v>Sales-E01477</v>
      </c>
      <c r="Z3085" t="str">
        <f>LEFT(Table1[[#This Row],[Department]],3)</f>
        <v>Sal</v>
      </c>
      <c r="AA3085" t="str">
        <f>_xlfn.XLOOKUP(Table1[[#This Row],[Manager ID]],MANAGERS!A:A,MANAGERS!B:B)</f>
        <v>Manager_16</v>
      </c>
      <c r="AB3085" t="str" cm="1">
        <f t="array" ref="AB3085">_xlfn.XLOOKUP(Table1[[#This Row],[Manager ID]],Table2[[#All],[Manager ID]],Table2[[#All],[Department Head]])</f>
        <v>Sales</v>
      </c>
      <c r="AC3085" s="2">
        <f>_xlfn.XLOOKUP(Table1[[#This Row],[City]],L:L,O:O)</f>
        <v>0.241864189087755</v>
      </c>
      <c r="AD3085" t="str" cm="1">
        <f t="array" ref="AD3085">_xlfn.IFS(Table1[[#This Row],[Performance Score]]&gt;=90,"Excellent",Table1[[#This Row],[Performance Score]]&gt;=75,"Good",Table1[[#This Row],[Performance Score]]&gt;=60,"Average",Table1[[#This Row],[Performance Score]]&lt;=60,"Need Improvement")</f>
        <v>Need Improvement</v>
      </c>
      <c r="AE3085" t="str">
        <f>IF(AND(Table1[[#This Row],[Attendance %]]&gt;=80,(Table1[[#This Row],[Performance Score]]&gt;=80)),"Eligible","Not Eligible")</f>
        <v>Not Eligible</v>
      </c>
      <c r="AF3085" t="str">
        <f>IF(Table1[[#This Row],[Performance Score]]&gt;=80,"High Performer","Low Performer")</f>
        <v>Low Performer</v>
      </c>
      <c r="AG3085" t="str" cm="1">
        <f t="array" aca="1" ref="AG3085" ca="1">_xlfn.IFS(Table1[[#This Row],[Experience]]&lt;=3,"Junior",Table1[[#This Row],[Experience]]&lt;=7,"Mid Level",Table1[[#This Row],[Experience]]&gt;=7,"Senior")</f>
        <v>Mid Level</v>
      </c>
      <c r="AH3085" t="str">
        <f>IF(Table1[[#This Row],[Attendance %]]&gt;75,"OK","Below 75")</f>
        <v>OK</v>
      </c>
      <c r="AI3085" t="b">
        <f>ISBLANK(Table1[[#This Row],[Employee ID]])</f>
        <v>0</v>
      </c>
      <c r="AJ3085" t="b">
        <f>ISNUMBER(Table1[[#This Row],[Total Salary  ]])</f>
        <v>1</v>
      </c>
      <c r="AK3085" t="str">
        <f>IFERROR(_xlfn.XLOOKUP(Table1[[#This Row],[Manager ID]],MANAGERS!A:A,MANAGERS!B:B),"Not Found")</f>
        <v>Manager_16</v>
      </c>
    </row>
    <row r="3086" spans="1:37" x14ac:dyDescent="0.2">
      <c r="A3086" t="s">
        <v>737</v>
      </c>
      <c r="B3086" t="s">
        <v>48</v>
      </c>
      <c r="C3086" t="s">
        <v>15</v>
      </c>
      <c r="D3086" t="s">
        <v>33</v>
      </c>
      <c r="E3086" t="s">
        <v>51</v>
      </c>
      <c r="F3086" s="1">
        <v>44240</v>
      </c>
      <c r="G3086" s="1">
        <v>31471</v>
      </c>
      <c r="H3086">
        <v>67151</v>
      </c>
      <c r="I3086">
        <v>11987</v>
      </c>
      <c r="J3086">
        <v>62</v>
      </c>
      <c r="K3086">
        <v>77</v>
      </c>
      <c r="L3086" t="s">
        <v>37</v>
      </c>
      <c r="M3086">
        <v>111</v>
      </c>
      <c r="N3086">
        <f>Table1[[#This Row],[Basic Salary]]+Table1[[#This Row],[Bonus]]</f>
        <v>79138</v>
      </c>
      <c r="O3086" s="2">
        <f>Table1[[#This Row],[Bonus]]/Table1[[#This Row],[Basic Salary]]</f>
        <v>0.17850813837470775</v>
      </c>
      <c r="P3086">
        <f ca="1">DATEDIF(Table1[[#This Row],[Date of Birth]],TODAY(),"Y")</f>
        <v>40</v>
      </c>
      <c r="Q3086">
        <f ca="1">DATEDIF(Table1[[#This Row],[Joining Date]],TODAY(),"Y")</f>
        <v>5</v>
      </c>
      <c r="R3086" t="str">
        <f ca="1">IF(YEAR(Table1[[#This Row],[Joining Date]])=YEAR(TODAY()),"Yes","No")</f>
        <v>No</v>
      </c>
      <c r="S3086" t="str">
        <f ca="1">IF(Table1[[#This Row],[Experience]]&gt;5,"Yes","No")</f>
        <v>No</v>
      </c>
      <c r="T3086" t="str">
        <f>TEXT(Table1[[#This Row],[Joining Date]],"mmmm")</f>
        <v>February</v>
      </c>
      <c r="U3086" t="str">
        <f>TEXT(Table1[[#This Row],[Joining Date]],"yyyy")</f>
        <v>2021</v>
      </c>
      <c r="V3086" s="5">
        <f ca="1">TODAY()-Table1[[#This Row],[Joining Date]]</f>
        <v>1999</v>
      </c>
      <c r="W3086" t="str">
        <f>LEFT(Table1[[#This Row],[Employee Name]],FIND(" ",Table1[[#This Row],[Employee Name]])-1)</f>
        <v>Aditya</v>
      </c>
      <c r="X3086" t="str">
        <f>RIGHT(Table1[[#This Row],[Employee Name]],LEN(Table1[[#This Row],[Employee Name]])-FIND(" ",Table1[[#This Row],[Employee Name]]))</f>
        <v>Kapoor</v>
      </c>
      <c r="Y3086" t="str">
        <f>Table1[[#This Row],[Department]]&amp;"-"&amp;Table1[[#This Row],[Employee ID]]</f>
        <v>Marketing-E00681</v>
      </c>
      <c r="Z3086" t="str">
        <f>LEFT(Table1[[#This Row],[Department]],3)</f>
        <v>Mar</v>
      </c>
      <c r="AA3086" t="str">
        <f>_xlfn.XLOOKUP(Table1[[#This Row],[Manager ID]],MANAGERS!A:A,MANAGERS!B:B)</f>
        <v>Manager_11</v>
      </c>
      <c r="AB3086" t="str" cm="1">
        <f t="array" ref="AB3086">_xlfn.XLOOKUP(Table1[[#This Row],[Manager ID]],Table2[[#All],[Manager ID]],Table2[[#All],[Department Head]])</f>
        <v>Marketing</v>
      </c>
      <c r="AC3086" s="2">
        <f>_xlfn.XLOOKUP(Table1[[#This Row],[City]],L:L,O:O)</f>
        <v>0.24036902712549932</v>
      </c>
      <c r="AD3086" t="str" cm="1">
        <f t="array" ref="AD3086">_xlfn.IFS(Table1[[#This Row],[Performance Score]]&gt;=90,"Excellent",Table1[[#This Row],[Performance Score]]&gt;=75,"Good",Table1[[#This Row],[Performance Score]]&gt;=60,"Average",Table1[[#This Row],[Performance Score]]&lt;=60,"Need Improvement")</f>
        <v>Good</v>
      </c>
      <c r="AE3086" t="str">
        <f>IF(AND(Table1[[#This Row],[Attendance %]]&gt;=80,(Table1[[#This Row],[Performance Score]]&gt;=80)),"Eligible","Not Eligible")</f>
        <v>Not Eligible</v>
      </c>
      <c r="AF3086" t="str">
        <f>IF(Table1[[#This Row],[Performance Score]]&gt;=80,"High Performer","Low Performer")</f>
        <v>Low Performer</v>
      </c>
      <c r="AG3086" t="str" cm="1">
        <f t="array" aca="1" ref="AG3086" ca="1">_xlfn.IFS(Table1[[#This Row],[Experience]]&lt;=3,"Junior",Table1[[#This Row],[Experience]]&lt;=7,"Mid Level",Table1[[#This Row],[Experience]]&gt;=7,"Senior")</f>
        <v>Mid Level</v>
      </c>
      <c r="AH3086" t="str">
        <f>IF(Table1[[#This Row],[Attendance %]]&gt;75,"OK","Below 75")</f>
        <v>Below 75</v>
      </c>
      <c r="AI3086" t="b">
        <f>ISBLANK(Table1[[#This Row],[Employee ID]])</f>
        <v>0</v>
      </c>
      <c r="AJ3086" t="b">
        <f>ISNUMBER(Table1[[#This Row],[Total Salary  ]])</f>
        <v>1</v>
      </c>
      <c r="AK3086" t="str">
        <f>IFERROR(_xlfn.XLOOKUP(Table1[[#This Row],[Manager ID]],MANAGERS!A:A,MANAGERS!B:B),"Not Found")</f>
        <v>Manager_11</v>
      </c>
    </row>
    <row r="3087" spans="1:37" x14ac:dyDescent="0.2">
      <c r="A3087" t="s">
        <v>2124</v>
      </c>
      <c r="B3087" t="s">
        <v>85</v>
      </c>
      <c r="C3087" t="s">
        <v>15</v>
      </c>
      <c r="D3087" t="s">
        <v>43</v>
      </c>
      <c r="E3087" t="s">
        <v>30</v>
      </c>
      <c r="F3087" s="1">
        <v>45968</v>
      </c>
      <c r="G3087" s="1">
        <v>32118</v>
      </c>
      <c r="H3087">
        <v>66670</v>
      </c>
      <c r="I3087">
        <v>12466</v>
      </c>
      <c r="J3087">
        <v>84</v>
      </c>
      <c r="K3087">
        <v>98</v>
      </c>
      <c r="L3087" t="s">
        <v>34</v>
      </c>
      <c r="M3087">
        <v>110</v>
      </c>
      <c r="N3087">
        <f>Table1[[#This Row],[Basic Salary]]+Table1[[#This Row],[Bonus]]</f>
        <v>79136</v>
      </c>
      <c r="O3087" s="2">
        <f>Table1[[#This Row],[Bonus]]/Table1[[#This Row],[Basic Salary]]</f>
        <v>0.18698065096745162</v>
      </c>
      <c r="P3087">
        <f ca="1">DATEDIF(Table1[[#This Row],[Date of Birth]],TODAY(),"Y")</f>
        <v>38</v>
      </c>
      <c r="Q3087">
        <f ca="1">DATEDIF(Table1[[#This Row],[Joining Date]],TODAY(),"Y")</f>
        <v>0</v>
      </c>
      <c r="R3087" t="str">
        <f ca="1">IF(YEAR(Table1[[#This Row],[Joining Date]])=YEAR(TODAY()),"Yes","No")</f>
        <v>No</v>
      </c>
      <c r="S3087" t="str">
        <f ca="1">IF(Table1[[#This Row],[Experience]]&gt;5,"Yes","No")</f>
        <v>No</v>
      </c>
      <c r="T3087" t="str">
        <f>TEXT(Table1[[#This Row],[Joining Date]],"mmmm")</f>
        <v>November</v>
      </c>
      <c r="U3087" t="str">
        <f>TEXT(Table1[[#This Row],[Joining Date]],"yyyy")</f>
        <v>2025</v>
      </c>
      <c r="V3087" s="5">
        <f ca="1">TODAY()-Table1[[#This Row],[Joining Date]]</f>
        <v>271</v>
      </c>
      <c r="W3087" t="str">
        <f>LEFT(Table1[[#This Row],[Employee Name]],FIND(" ",Table1[[#This Row],[Employee Name]])-1)</f>
        <v>Pooja</v>
      </c>
      <c r="X3087" t="str">
        <f>RIGHT(Table1[[#This Row],[Employee Name]],LEN(Table1[[#This Row],[Employee Name]])-FIND(" ",Table1[[#This Row],[Employee Name]]))</f>
        <v>Das</v>
      </c>
      <c r="Y3087" t="str">
        <f>Table1[[#This Row],[Department]]&amp;"-"&amp;Table1[[#This Row],[Employee ID]]</f>
        <v>Operations-E02068</v>
      </c>
      <c r="Z3087" t="str">
        <f>LEFT(Table1[[#This Row],[Department]],3)</f>
        <v>Ope</v>
      </c>
      <c r="AA3087" t="str">
        <f>_xlfn.XLOOKUP(Table1[[#This Row],[Manager ID]],MANAGERS!A:A,MANAGERS!B:B)</f>
        <v>Manager_10</v>
      </c>
      <c r="AB3087" t="str" cm="1">
        <f t="array" ref="AB3087">_xlfn.XLOOKUP(Table1[[#This Row],[Manager ID]],Table2[[#All],[Manager ID]],Table2[[#All],[Department Head]])</f>
        <v>HR</v>
      </c>
      <c r="AC3087" s="2">
        <f>_xlfn.XLOOKUP(Table1[[#This Row],[City]],L:L,O:O)</f>
        <v>0.24030340748661314</v>
      </c>
      <c r="AD3087" t="str" cm="1">
        <f t="array" ref="AD3087">_xlfn.IFS(Table1[[#This Row],[Performance Score]]&gt;=90,"Excellent",Table1[[#This Row],[Performance Score]]&gt;=75,"Good",Table1[[#This Row],[Performance Score]]&gt;=60,"Average",Table1[[#This Row],[Performance Score]]&lt;=60,"Need Improvement")</f>
        <v>Excellent</v>
      </c>
      <c r="AE3087" t="str">
        <f>IF(AND(Table1[[#This Row],[Attendance %]]&gt;=80,(Table1[[#This Row],[Performance Score]]&gt;=80)),"Eligible","Not Eligible")</f>
        <v>Eligible</v>
      </c>
      <c r="AF3087" t="str">
        <f>IF(Table1[[#This Row],[Performance Score]]&gt;=80,"High Performer","Low Performer")</f>
        <v>High Performer</v>
      </c>
      <c r="AG3087" t="str" cm="1">
        <f t="array" aca="1" ref="AG3087" ca="1">_xlfn.IFS(Table1[[#This Row],[Experience]]&lt;=3,"Junior",Table1[[#This Row],[Experience]]&lt;=7,"Mid Level",Table1[[#This Row],[Experience]]&gt;=7,"Senior")</f>
        <v>Junior</v>
      </c>
      <c r="AH3087" t="str">
        <f>IF(Table1[[#This Row],[Attendance %]]&gt;75,"OK","Below 75")</f>
        <v>OK</v>
      </c>
      <c r="AI3087" t="b">
        <f>ISBLANK(Table1[[#This Row],[Employee ID]])</f>
        <v>0</v>
      </c>
      <c r="AJ3087" t="b">
        <f>ISNUMBER(Table1[[#This Row],[Total Salary  ]])</f>
        <v>1</v>
      </c>
      <c r="AK3087" t="str">
        <f>IFERROR(_xlfn.XLOOKUP(Table1[[#This Row],[Manager ID]],MANAGERS!A:A,MANAGERS!B:B),"Not Found")</f>
        <v>Manager_10</v>
      </c>
    </row>
    <row r="3088" spans="1:37" x14ac:dyDescent="0.2">
      <c r="A3088" t="s">
        <v>3965</v>
      </c>
      <c r="B3088" t="s">
        <v>14</v>
      </c>
      <c r="C3088" t="s">
        <v>15</v>
      </c>
      <c r="D3088" t="s">
        <v>46</v>
      </c>
      <c r="E3088" t="s">
        <v>65</v>
      </c>
      <c r="F3088" s="1">
        <v>42046</v>
      </c>
      <c r="G3088" s="1">
        <v>31505</v>
      </c>
      <c r="H3088">
        <v>66043</v>
      </c>
      <c r="I3088">
        <v>13090</v>
      </c>
      <c r="J3088">
        <v>76</v>
      </c>
      <c r="K3088">
        <v>50</v>
      </c>
      <c r="L3088" t="s">
        <v>37</v>
      </c>
      <c r="M3088">
        <v>118</v>
      </c>
      <c r="N3088">
        <f>Table1[[#This Row],[Basic Salary]]+Table1[[#This Row],[Bonus]]</f>
        <v>79133</v>
      </c>
      <c r="O3088" s="2">
        <f>Table1[[#This Row],[Bonus]]/Table1[[#This Row],[Basic Salary]]</f>
        <v>0.19820420029374802</v>
      </c>
      <c r="P3088">
        <f ca="1">DATEDIF(Table1[[#This Row],[Date of Birth]],TODAY(),"Y")</f>
        <v>40</v>
      </c>
      <c r="Q3088">
        <f ca="1">DATEDIF(Table1[[#This Row],[Joining Date]],TODAY(),"Y")</f>
        <v>11</v>
      </c>
      <c r="R3088" t="str">
        <f ca="1">IF(YEAR(Table1[[#This Row],[Joining Date]])=YEAR(TODAY()),"Yes","No")</f>
        <v>No</v>
      </c>
      <c r="S3088" t="str">
        <f ca="1">IF(Table1[[#This Row],[Experience]]&gt;5,"Yes","No")</f>
        <v>Yes</v>
      </c>
      <c r="T3088" t="str">
        <f>TEXT(Table1[[#This Row],[Joining Date]],"mmmm")</f>
        <v>February</v>
      </c>
      <c r="U3088" t="str">
        <f>TEXT(Table1[[#This Row],[Joining Date]],"yyyy")</f>
        <v>2015</v>
      </c>
      <c r="V3088" s="5">
        <f ca="1">TODAY()-Table1[[#This Row],[Joining Date]]</f>
        <v>4193</v>
      </c>
      <c r="W3088" t="str">
        <f>LEFT(Table1[[#This Row],[Employee Name]],FIND(" ",Table1[[#This Row],[Employee Name]])-1)</f>
        <v>Nisha</v>
      </c>
      <c r="X3088" t="str">
        <f>RIGHT(Table1[[#This Row],[Employee Name]],LEN(Table1[[#This Row],[Employee Name]])-FIND(" ",Table1[[#This Row],[Employee Name]]))</f>
        <v>Kapoor</v>
      </c>
      <c r="Y3088" t="str">
        <f>Table1[[#This Row],[Department]]&amp;"-"&amp;Table1[[#This Row],[Employee ID]]</f>
        <v>Support-E03909</v>
      </c>
      <c r="Z3088" t="str">
        <f>LEFT(Table1[[#This Row],[Department]],3)</f>
        <v>Sup</v>
      </c>
      <c r="AA3088" t="str">
        <f>_xlfn.XLOOKUP(Table1[[#This Row],[Manager ID]],MANAGERS!A:A,MANAGERS!B:B)</f>
        <v>Manager_18</v>
      </c>
      <c r="AB3088" t="str" cm="1">
        <f t="array" ref="AB3088">_xlfn.XLOOKUP(Table1[[#This Row],[Manager ID]],Table2[[#All],[Manager ID]],Table2[[#All],[Department Head]])</f>
        <v>Support</v>
      </c>
      <c r="AC3088" s="2">
        <f>_xlfn.XLOOKUP(Table1[[#This Row],[City]],L:L,O:O)</f>
        <v>0.24036902712549932</v>
      </c>
      <c r="AD3088" t="str" cm="1">
        <f t="array" ref="AD3088">_xlfn.IFS(Table1[[#This Row],[Performance Score]]&gt;=90,"Excellent",Table1[[#This Row],[Performance Score]]&gt;=75,"Good",Table1[[#This Row],[Performance Score]]&gt;=60,"Average",Table1[[#This Row],[Performance Score]]&lt;=60,"Need Improvement")</f>
        <v>Need Improvement</v>
      </c>
      <c r="AE3088" t="str">
        <f>IF(AND(Table1[[#This Row],[Attendance %]]&gt;=80,(Table1[[#This Row],[Performance Score]]&gt;=80)),"Eligible","Not Eligible")</f>
        <v>Not Eligible</v>
      </c>
      <c r="AF3088" t="str">
        <f>IF(Table1[[#This Row],[Performance Score]]&gt;=80,"High Performer","Low Performer")</f>
        <v>Low Performer</v>
      </c>
      <c r="AG3088" t="str" cm="1">
        <f t="array" aca="1" ref="AG3088" ca="1">_xlfn.IFS(Table1[[#This Row],[Experience]]&lt;=3,"Junior",Table1[[#This Row],[Experience]]&lt;=7,"Mid Level",Table1[[#This Row],[Experience]]&gt;=7,"Senior")</f>
        <v>Senior</v>
      </c>
      <c r="AH3088" t="str">
        <f>IF(Table1[[#This Row],[Attendance %]]&gt;75,"OK","Below 75")</f>
        <v>OK</v>
      </c>
      <c r="AI3088" t="b">
        <f>ISBLANK(Table1[[#This Row],[Employee ID]])</f>
        <v>0</v>
      </c>
      <c r="AJ3088" t="b">
        <f>ISNUMBER(Table1[[#This Row],[Total Salary  ]])</f>
        <v>1</v>
      </c>
      <c r="AK3088" t="str">
        <f>IFERROR(_xlfn.XLOOKUP(Table1[[#This Row],[Manager ID]],MANAGERS!A:A,MANAGERS!B:B),"Not Found")</f>
        <v>Manager_18</v>
      </c>
    </row>
    <row r="3089" spans="1:37" x14ac:dyDescent="0.2">
      <c r="A3089" t="s">
        <v>570</v>
      </c>
      <c r="B3089" t="s">
        <v>87</v>
      </c>
      <c r="C3089" t="s">
        <v>15</v>
      </c>
      <c r="D3089" t="s">
        <v>46</v>
      </c>
      <c r="E3089" t="s">
        <v>22</v>
      </c>
      <c r="F3089" s="1">
        <v>44957</v>
      </c>
      <c r="G3089" s="1">
        <v>33643</v>
      </c>
      <c r="H3089">
        <v>55907</v>
      </c>
      <c r="I3089">
        <v>23197</v>
      </c>
      <c r="J3089">
        <v>87</v>
      </c>
      <c r="K3089">
        <v>94</v>
      </c>
      <c r="L3089" t="s">
        <v>27</v>
      </c>
      <c r="M3089">
        <v>107</v>
      </c>
      <c r="N3089">
        <f>Table1[[#This Row],[Basic Salary]]+Table1[[#This Row],[Bonus]]</f>
        <v>79104</v>
      </c>
      <c r="O3089" s="2">
        <f>Table1[[#This Row],[Bonus]]/Table1[[#This Row],[Basic Salary]]</f>
        <v>0.41492120843543745</v>
      </c>
      <c r="P3089">
        <f ca="1">DATEDIF(Table1[[#This Row],[Date of Birth]],TODAY(),"Y")</f>
        <v>34</v>
      </c>
      <c r="Q3089">
        <f ca="1">DATEDIF(Table1[[#This Row],[Joining Date]],TODAY(),"Y")</f>
        <v>3</v>
      </c>
      <c r="R3089" t="str">
        <f ca="1">IF(YEAR(Table1[[#This Row],[Joining Date]])=YEAR(TODAY()),"Yes","No")</f>
        <v>No</v>
      </c>
      <c r="S3089" t="str">
        <f ca="1">IF(Table1[[#This Row],[Experience]]&gt;5,"Yes","No")</f>
        <v>No</v>
      </c>
      <c r="T3089" t="str">
        <f>TEXT(Table1[[#This Row],[Joining Date]],"mmmm")</f>
        <v>January</v>
      </c>
      <c r="U3089" t="str">
        <f>TEXT(Table1[[#This Row],[Joining Date]],"yyyy")</f>
        <v>2023</v>
      </c>
      <c r="V3089" s="5">
        <f ca="1">TODAY()-Table1[[#This Row],[Joining Date]]</f>
        <v>1282</v>
      </c>
      <c r="W3089" t="str">
        <f>LEFT(Table1[[#This Row],[Employee Name]],FIND(" ",Table1[[#This Row],[Employee Name]])-1)</f>
        <v>Arjun</v>
      </c>
      <c r="X3089" t="str">
        <f>RIGHT(Table1[[#This Row],[Employee Name]],LEN(Table1[[#This Row],[Employee Name]])-FIND(" ",Table1[[#This Row],[Employee Name]]))</f>
        <v>Mehta</v>
      </c>
      <c r="Y3089" t="str">
        <f>Table1[[#This Row],[Department]]&amp;"-"&amp;Table1[[#This Row],[Employee ID]]</f>
        <v>Support-E00514</v>
      </c>
      <c r="Z3089" t="str">
        <f>LEFT(Table1[[#This Row],[Department]],3)</f>
        <v>Sup</v>
      </c>
      <c r="AA3089" t="str">
        <f>_xlfn.XLOOKUP(Table1[[#This Row],[Manager ID]],MANAGERS!A:A,MANAGERS!B:B)</f>
        <v>Manager_7</v>
      </c>
      <c r="AB3089" t="str" cm="1">
        <f t="array" ref="AB3089">_xlfn.XLOOKUP(Table1[[#This Row],[Manager ID]],Table2[[#All],[Manager ID]],Table2[[#All],[Department Head]])</f>
        <v>Operations</v>
      </c>
      <c r="AC3089" s="2">
        <f>_xlfn.XLOOKUP(Table1[[#This Row],[City]],L:L,O:O)</f>
        <v>0.23674293405114402</v>
      </c>
      <c r="AD3089" t="str" cm="1">
        <f t="array" ref="AD3089">_xlfn.IFS(Table1[[#This Row],[Performance Score]]&gt;=90,"Excellent",Table1[[#This Row],[Performance Score]]&gt;=75,"Good",Table1[[#This Row],[Performance Score]]&gt;=60,"Average",Table1[[#This Row],[Performance Score]]&lt;=60,"Need Improvement")</f>
        <v>Excellent</v>
      </c>
      <c r="AE3089" t="str">
        <f>IF(AND(Table1[[#This Row],[Attendance %]]&gt;=80,(Table1[[#This Row],[Performance Score]]&gt;=80)),"Eligible","Not Eligible")</f>
        <v>Eligible</v>
      </c>
      <c r="AF3089" t="str">
        <f>IF(Table1[[#This Row],[Performance Score]]&gt;=80,"High Performer","Low Performer")</f>
        <v>High Performer</v>
      </c>
      <c r="AG3089" t="str" cm="1">
        <f t="array" aca="1" ref="AG3089" ca="1">_xlfn.IFS(Table1[[#This Row],[Experience]]&lt;=3,"Junior",Table1[[#This Row],[Experience]]&lt;=7,"Mid Level",Table1[[#This Row],[Experience]]&gt;=7,"Senior")</f>
        <v>Junior</v>
      </c>
      <c r="AH3089" t="str">
        <f>IF(Table1[[#This Row],[Attendance %]]&gt;75,"OK","Below 75")</f>
        <v>OK</v>
      </c>
      <c r="AI3089" t="b">
        <f>ISBLANK(Table1[[#This Row],[Employee ID]])</f>
        <v>0</v>
      </c>
      <c r="AJ3089" t="b">
        <f>ISNUMBER(Table1[[#This Row],[Total Salary  ]])</f>
        <v>1</v>
      </c>
      <c r="AK3089" t="str">
        <f>IFERROR(_xlfn.XLOOKUP(Table1[[#This Row],[Manager ID]],MANAGERS!A:A,MANAGERS!B:B),"Not Found")</f>
        <v>Manager_7</v>
      </c>
    </row>
    <row r="3090" spans="1:37" x14ac:dyDescent="0.2">
      <c r="A3090" t="s">
        <v>4998</v>
      </c>
      <c r="B3090" t="s">
        <v>129</v>
      </c>
      <c r="C3090" t="s">
        <v>15</v>
      </c>
      <c r="D3090" t="s">
        <v>46</v>
      </c>
      <c r="E3090" t="s">
        <v>17</v>
      </c>
      <c r="F3090" s="1">
        <v>45982</v>
      </c>
      <c r="G3090" s="1">
        <v>34673</v>
      </c>
      <c r="H3090">
        <v>57528</v>
      </c>
      <c r="I3090">
        <v>21576</v>
      </c>
      <c r="J3090">
        <v>71</v>
      </c>
      <c r="K3090">
        <v>74</v>
      </c>
      <c r="L3090" t="s">
        <v>23</v>
      </c>
      <c r="M3090">
        <v>118</v>
      </c>
      <c r="N3090">
        <f>Table1[[#This Row],[Basic Salary]]+Table1[[#This Row],[Bonus]]</f>
        <v>79104</v>
      </c>
      <c r="O3090" s="2">
        <f>Table1[[#This Row],[Bonus]]/Table1[[#This Row],[Basic Salary]]</f>
        <v>0.37505214851898205</v>
      </c>
      <c r="P3090">
        <f ca="1">DATEDIF(Table1[[#This Row],[Date of Birth]],TODAY(),"Y")</f>
        <v>31</v>
      </c>
      <c r="Q3090">
        <f ca="1">DATEDIF(Table1[[#This Row],[Joining Date]],TODAY(),"Y")</f>
        <v>0</v>
      </c>
      <c r="R3090" t="str">
        <f ca="1">IF(YEAR(Table1[[#This Row],[Joining Date]])=YEAR(TODAY()),"Yes","No")</f>
        <v>No</v>
      </c>
      <c r="S3090" t="str">
        <f ca="1">IF(Table1[[#This Row],[Experience]]&gt;5,"Yes","No")</f>
        <v>No</v>
      </c>
      <c r="T3090" t="str">
        <f>TEXT(Table1[[#This Row],[Joining Date]],"mmmm")</f>
        <v>November</v>
      </c>
      <c r="U3090" t="str">
        <f>TEXT(Table1[[#This Row],[Joining Date]],"yyyy")</f>
        <v>2025</v>
      </c>
      <c r="V3090" s="5">
        <f ca="1">TODAY()-Table1[[#This Row],[Joining Date]]</f>
        <v>257</v>
      </c>
      <c r="W3090" t="str">
        <f>LEFT(Table1[[#This Row],[Employee Name]],FIND(" ",Table1[[#This Row],[Employee Name]])-1)</f>
        <v>Aarav</v>
      </c>
      <c r="X3090" t="str">
        <f>RIGHT(Table1[[#This Row],[Employee Name]],LEN(Table1[[#This Row],[Employee Name]])-FIND(" ",Table1[[#This Row],[Employee Name]]))</f>
        <v>Sharma</v>
      </c>
      <c r="Y3090" t="str">
        <f>Table1[[#This Row],[Department]]&amp;"-"&amp;Table1[[#This Row],[Employee ID]]</f>
        <v>Support-E04942</v>
      </c>
      <c r="Z3090" t="str">
        <f>LEFT(Table1[[#This Row],[Department]],3)</f>
        <v>Sup</v>
      </c>
      <c r="AA3090" t="str">
        <f>_xlfn.XLOOKUP(Table1[[#This Row],[Manager ID]],MANAGERS!A:A,MANAGERS!B:B)</f>
        <v>Manager_18</v>
      </c>
      <c r="AB3090" t="str" cm="1">
        <f t="array" ref="AB3090">_xlfn.XLOOKUP(Table1[[#This Row],[Manager ID]],Table2[[#All],[Manager ID]],Table2[[#All],[Department Head]])</f>
        <v>Support</v>
      </c>
      <c r="AC3090" s="2">
        <f>_xlfn.XLOOKUP(Table1[[#This Row],[City]],L:L,O:O)</f>
        <v>0.23486488519629886</v>
      </c>
      <c r="AD3090" t="str" cm="1">
        <f t="array" ref="AD3090">_xlfn.IFS(Table1[[#This Row],[Performance Score]]&gt;=90,"Excellent",Table1[[#This Row],[Performance Score]]&gt;=75,"Good",Table1[[#This Row],[Performance Score]]&gt;=60,"Average",Table1[[#This Row],[Performance Score]]&lt;=60,"Need Improvement")</f>
        <v>Average</v>
      </c>
      <c r="AE3090" t="str">
        <f>IF(AND(Table1[[#This Row],[Attendance %]]&gt;=80,(Table1[[#This Row],[Performance Score]]&gt;=80)),"Eligible","Not Eligible")</f>
        <v>Not Eligible</v>
      </c>
      <c r="AF3090" t="str">
        <f>IF(Table1[[#This Row],[Performance Score]]&gt;=80,"High Performer","Low Performer")</f>
        <v>Low Performer</v>
      </c>
      <c r="AG3090" t="str" cm="1">
        <f t="array" aca="1" ref="AG3090" ca="1">_xlfn.IFS(Table1[[#This Row],[Experience]]&lt;=3,"Junior",Table1[[#This Row],[Experience]]&lt;=7,"Mid Level",Table1[[#This Row],[Experience]]&gt;=7,"Senior")</f>
        <v>Junior</v>
      </c>
      <c r="AH3090" t="str">
        <f>IF(Table1[[#This Row],[Attendance %]]&gt;75,"OK","Below 75")</f>
        <v>Below 75</v>
      </c>
      <c r="AI3090" t="b">
        <f>ISBLANK(Table1[[#This Row],[Employee ID]])</f>
        <v>0</v>
      </c>
      <c r="AJ3090" t="b">
        <f>ISNUMBER(Table1[[#This Row],[Total Salary  ]])</f>
        <v>1</v>
      </c>
      <c r="AK3090" t="str">
        <f>IFERROR(_xlfn.XLOOKUP(Table1[[#This Row],[Manager ID]],MANAGERS!A:A,MANAGERS!B:B),"Not Found")</f>
        <v>Manager_18</v>
      </c>
    </row>
    <row r="3091" spans="1:37" x14ac:dyDescent="0.2">
      <c r="A3091" t="s">
        <v>2431</v>
      </c>
      <c r="B3091" t="s">
        <v>39</v>
      </c>
      <c r="C3091" t="s">
        <v>21</v>
      </c>
      <c r="D3091" t="s">
        <v>81</v>
      </c>
      <c r="E3091" t="s">
        <v>51</v>
      </c>
      <c r="F3091" s="1">
        <v>45652</v>
      </c>
      <c r="G3091" s="1">
        <v>40756</v>
      </c>
      <c r="H3091">
        <v>60826</v>
      </c>
      <c r="I3091">
        <v>18252</v>
      </c>
      <c r="J3091">
        <v>87</v>
      </c>
      <c r="K3091">
        <v>68</v>
      </c>
      <c r="L3091" t="s">
        <v>37</v>
      </c>
      <c r="M3091">
        <v>102</v>
      </c>
      <c r="N3091">
        <f>Table1[[#This Row],[Basic Salary]]+Table1[[#This Row],[Bonus]]</f>
        <v>79078</v>
      </c>
      <c r="O3091" s="2">
        <f>Table1[[#This Row],[Bonus]]/Table1[[#This Row],[Basic Salary]]</f>
        <v>0.30006904941965606</v>
      </c>
      <c r="P3091">
        <f ca="1">DATEDIF(Table1[[#This Row],[Date of Birth]],TODAY(),"Y")</f>
        <v>15</v>
      </c>
      <c r="Q3091">
        <f ca="1">DATEDIF(Table1[[#This Row],[Joining Date]],TODAY(),"Y")</f>
        <v>1</v>
      </c>
      <c r="R3091" t="str">
        <f ca="1">IF(YEAR(Table1[[#This Row],[Joining Date]])=YEAR(TODAY()),"Yes","No")</f>
        <v>No</v>
      </c>
      <c r="S3091" t="str">
        <f ca="1">IF(Table1[[#This Row],[Experience]]&gt;5,"Yes","No")</f>
        <v>No</v>
      </c>
      <c r="T3091" t="str">
        <f>TEXT(Table1[[#This Row],[Joining Date]],"mmmm")</f>
        <v>December</v>
      </c>
      <c r="U3091" t="str">
        <f>TEXT(Table1[[#This Row],[Joining Date]],"yyyy")</f>
        <v>2024</v>
      </c>
      <c r="V3091" s="5">
        <f ca="1">TODAY()-Table1[[#This Row],[Joining Date]]</f>
        <v>587</v>
      </c>
      <c r="W3091" t="str">
        <f>LEFT(Table1[[#This Row],[Employee Name]],FIND(" ",Table1[[#This Row],[Employee Name]])-1)</f>
        <v>Karan</v>
      </c>
      <c r="X3091" t="str">
        <f>RIGHT(Table1[[#This Row],[Employee Name]],LEN(Table1[[#This Row],[Employee Name]])-FIND(" ",Table1[[#This Row],[Employee Name]]))</f>
        <v>Malhotra</v>
      </c>
      <c r="Y3091" t="str">
        <f>Table1[[#This Row],[Department]]&amp;"-"&amp;Table1[[#This Row],[Employee ID]]</f>
        <v>Sales-E02375</v>
      </c>
      <c r="Z3091" t="str">
        <f>LEFT(Table1[[#This Row],[Department]],3)</f>
        <v>Sal</v>
      </c>
      <c r="AA3091" t="str">
        <f>_xlfn.XLOOKUP(Table1[[#This Row],[Manager ID]],MANAGERS!A:A,MANAGERS!B:B)</f>
        <v>Manager_2</v>
      </c>
      <c r="AB3091" t="str" cm="1">
        <f t="array" ref="AB3091">_xlfn.XLOOKUP(Table1[[#This Row],[Manager ID]],Table2[[#All],[Manager ID]],Table2[[#All],[Department Head]])</f>
        <v>Sales</v>
      </c>
      <c r="AC3091" s="2">
        <f>_xlfn.XLOOKUP(Table1[[#This Row],[City]],L:L,O:O)</f>
        <v>0.24036902712549932</v>
      </c>
      <c r="AD3091" t="str" cm="1">
        <f t="array" ref="AD3091">_xlfn.IFS(Table1[[#This Row],[Performance Score]]&gt;=90,"Excellent",Table1[[#This Row],[Performance Score]]&gt;=75,"Good",Table1[[#This Row],[Performance Score]]&gt;=60,"Average",Table1[[#This Row],[Performance Score]]&lt;=60,"Need Improvement")</f>
        <v>Average</v>
      </c>
      <c r="AE3091" t="str">
        <f>IF(AND(Table1[[#This Row],[Attendance %]]&gt;=80,(Table1[[#This Row],[Performance Score]]&gt;=80)),"Eligible","Not Eligible")</f>
        <v>Not Eligible</v>
      </c>
      <c r="AF3091" t="str">
        <f>IF(Table1[[#This Row],[Performance Score]]&gt;=80,"High Performer","Low Performer")</f>
        <v>Low Performer</v>
      </c>
      <c r="AG3091" t="str" cm="1">
        <f t="array" aca="1" ref="AG3091" ca="1">_xlfn.IFS(Table1[[#This Row],[Experience]]&lt;=3,"Junior",Table1[[#This Row],[Experience]]&lt;=7,"Mid Level",Table1[[#This Row],[Experience]]&gt;=7,"Senior")</f>
        <v>Junior</v>
      </c>
      <c r="AH3091" t="str">
        <f>IF(Table1[[#This Row],[Attendance %]]&gt;75,"OK","Below 75")</f>
        <v>OK</v>
      </c>
      <c r="AI3091" t="b">
        <f>ISBLANK(Table1[[#This Row],[Employee ID]])</f>
        <v>0</v>
      </c>
      <c r="AJ3091" t="b">
        <f>ISNUMBER(Table1[[#This Row],[Total Salary  ]])</f>
        <v>1</v>
      </c>
      <c r="AK3091" t="str">
        <f>IFERROR(_xlfn.XLOOKUP(Table1[[#This Row],[Manager ID]],MANAGERS!A:A,MANAGERS!B:B),"Not Found")</f>
        <v>Manager_2</v>
      </c>
    </row>
    <row r="3092" spans="1:37" x14ac:dyDescent="0.2">
      <c r="A3092" t="s">
        <v>1613</v>
      </c>
      <c r="B3092" t="s">
        <v>39</v>
      </c>
      <c r="C3092" t="s">
        <v>21</v>
      </c>
      <c r="D3092" t="s">
        <v>33</v>
      </c>
      <c r="E3092" t="s">
        <v>51</v>
      </c>
      <c r="F3092" s="1">
        <v>42794</v>
      </c>
      <c r="G3092" s="1">
        <v>37020</v>
      </c>
      <c r="H3092">
        <v>50860</v>
      </c>
      <c r="I3092">
        <v>28207</v>
      </c>
      <c r="J3092">
        <v>91</v>
      </c>
      <c r="K3092">
        <v>78</v>
      </c>
      <c r="L3092" t="s">
        <v>18</v>
      </c>
      <c r="M3092">
        <v>106</v>
      </c>
      <c r="N3092">
        <f>Table1[[#This Row],[Basic Salary]]+Table1[[#This Row],[Bonus]]</f>
        <v>79067</v>
      </c>
      <c r="O3092" s="2">
        <f>Table1[[#This Row],[Bonus]]/Table1[[#This Row],[Basic Salary]]</f>
        <v>0.55460086511993711</v>
      </c>
      <c r="P3092">
        <f ca="1">DATEDIF(Table1[[#This Row],[Date of Birth]],TODAY(),"Y")</f>
        <v>25</v>
      </c>
      <c r="Q3092">
        <f ca="1">DATEDIF(Table1[[#This Row],[Joining Date]],TODAY(),"Y")</f>
        <v>9</v>
      </c>
      <c r="R3092" t="str">
        <f ca="1">IF(YEAR(Table1[[#This Row],[Joining Date]])=YEAR(TODAY()),"Yes","No")</f>
        <v>No</v>
      </c>
      <c r="S3092" t="str">
        <f ca="1">IF(Table1[[#This Row],[Experience]]&gt;5,"Yes","No")</f>
        <v>Yes</v>
      </c>
      <c r="T3092" t="str">
        <f>TEXT(Table1[[#This Row],[Joining Date]],"mmmm")</f>
        <v>February</v>
      </c>
      <c r="U3092" t="str">
        <f>TEXT(Table1[[#This Row],[Joining Date]],"yyyy")</f>
        <v>2017</v>
      </c>
      <c r="V3092" s="5">
        <f ca="1">TODAY()-Table1[[#This Row],[Joining Date]]</f>
        <v>3445</v>
      </c>
      <c r="W3092" t="str">
        <f>LEFT(Table1[[#This Row],[Employee Name]],FIND(" ",Table1[[#This Row],[Employee Name]])-1)</f>
        <v>Karan</v>
      </c>
      <c r="X3092" t="str">
        <f>RIGHT(Table1[[#This Row],[Employee Name]],LEN(Table1[[#This Row],[Employee Name]])-FIND(" ",Table1[[#This Row],[Employee Name]]))</f>
        <v>Malhotra</v>
      </c>
      <c r="Y3092" t="str">
        <f>Table1[[#This Row],[Department]]&amp;"-"&amp;Table1[[#This Row],[Employee ID]]</f>
        <v>Marketing-E01557</v>
      </c>
      <c r="Z3092" t="str">
        <f>LEFT(Table1[[#This Row],[Department]],3)</f>
        <v>Mar</v>
      </c>
      <c r="AA3092" t="str">
        <f>_xlfn.XLOOKUP(Table1[[#This Row],[Manager ID]],MANAGERS!A:A,MANAGERS!B:B)</f>
        <v>Manager_6</v>
      </c>
      <c r="AB3092" t="str" cm="1">
        <f t="array" ref="AB3092">_xlfn.XLOOKUP(Table1[[#This Row],[Manager ID]],Table2[[#All],[Manager ID]],Table2[[#All],[Department Head]])</f>
        <v>HR</v>
      </c>
      <c r="AC3092" s="2">
        <f>_xlfn.XLOOKUP(Table1[[#This Row],[City]],L:L,O:O)</f>
        <v>0.21356479274849693</v>
      </c>
      <c r="AD3092" t="str" cm="1">
        <f t="array" ref="AD3092">_xlfn.IFS(Table1[[#This Row],[Performance Score]]&gt;=90,"Excellent",Table1[[#This Row],[Performance Score]]&gt;=75,"Good",Table1[[#This Row],[Performance Score]]&gt;=60,"Average",Table1[[#This Row],[Performance Score]]&lt;=60,"Need Improvement")</f>
        <v>Good</v>
      </c>
      <c r="AE3092" t="str">
        <f>IF(AND(Table1[[#This Row],[Attendance %]]&gt;=80,(Table1[[#This Row],[Performance Score]]&gt;=80)),"Eligible","Not Eligible")</f>
        <v>Not Eligible</v>
      </c>
      <c r="AF3092" t="str">
        <f>IF(Table1[[#This Row],[Performance Score]]&gt;=80,"High Performer","Low Performer")</f>
        <v>Low Performer</v>
      </c>
      <c r="AG3092" t="str" cm="1">
        <f t="array" aca="1" ref="AG3092" ca="1">_xlfn.IFS(Table1[[#This Row],[Experience]]&lt;=3,"Junior",Table1[[#This Row],[Experience]]&lt;=7,"Mid Level",Table1[[#This Row],[Experience]]&gt;=7,"Senior")</f>
        <v>Senior</v>
      </c>
      <c r="AH3092" t="str">
        <f>IF(Table1[[#This Row],[Attendance %]]&gt;75,"OK","Below 75")</f>
        <v>OK</v>
      </c>
      <c r="AI3092" t="b">
        <f>ISBLANK(Table1[[#This Row],[Employee ID]])</f>
        <v>0</v>
      </c>
      <c r="AJ3092" t="b">
        <f>ISNUMBER(Table1[[#This Row],[Total Salary  ]])</f>
        <v>1</v>
      </c>
      <c r="AK3092" t="str">
        <f>IFERROR(_xlfn.XLOOKUP(Table1[[#This Row],[Manager ID]],MANAGERS!A:A,MANAGERS!B:B),"Not Found")</f>
        <v>Manager_6</v>
      </c>
    </row>
    <row r="3093" spans="1:37" x14ac:dyDescent="0.2">
      <c r="A3093" t="s">
        <v>4063</v>
      </c>
      <c r="B3093" t="s">
        <v>50</v>
      </c>
      <c r="C3093" t="s">
        <v>21</v>
      </c>
      <c r="D3093" t="s">
        <v>25</v>
      </c>
      <c r="E3093" t="s">
        <v>22</v>
      </c>
      <c r="F3093" s="1">
        <v>44729</v>
      </c>
      <c r="G3093" s="1">
        <v>38532</v>
      </c>
      <c r="H3093">
        <v>72363</v>
      </c>
      <c r="I3093">
        <v>6695</v>
      </c>
      <c r="J3093">
        <v>90</v>
      </c>
      <c r="K3093">
        <v>79</v>
      </c>
      <c r="L3093" t="s">
        <v>37</v>
      </c>
      <c r="M3093">
        <v>108</v>
      </c>
      <c r="N3093">
        <f>Table1[[#This Row],[Basic Salary]]+Table1[[#This Row],[Bonus]]</f>
        <v>79058</v>
      </c>
      <c r="O3093" s="2">
        <f>Table1[[#This Row],[Bonus]]/Table1[[#This Row],[Basic Salary]]</f>
        <v>9.2519657836187E-2</v>
      </c>
      <c r="P3093">
        <f ca="1">DATEDIF(Table1[[#This Row],[Date of Birth]],TODAY(),"Y")</f>
        <v>21</v>
      </c>
      <c r="Q3093">
        <f ca="1">DATEDIF(Table1[[#This Row],[Joining Date]],TODAY(),"Y")</f>
        <v>4</v>
      </c>
      <c r="R3093" t="str">
        <f ca="1">IF(YEAR(Table1[[#This Row],[Joining Date]])=YEAR(TODAY()),"Yes","No")</f>
        <v>No</v>
      </c>
      <c r="S3093" t="str">
        <f ca="1">IF(Table1[[#This Row],[Experience]]&gt;5,"Yes","No")</f>
        <v>No</v>
      </c>
      <c r="T3093" t="str">
        <f>TEXT(Table1[[#This Row],[Joining Date]],"mmmm")</f>
        <v>June</v>
      </c>
      <c r="U3093" t="str">
        <f>TEXT(Table1[[#This Row],[Joining Date]],"yyyy")</f>
        <v>2022</v>
      </c>
      <c r="V3093" s="5">
        <f ca="1">TODAY()-Table1[[#This Row],[Joining Date]]</f>
        <v>1510</v>
      </c>
      <c r="W3093" t="str">
        <f>LEFT(Table1[[#This Row],[Employee Name]],FIND(" ",Table1[[#This Row],[Employee Name]])-1)</f>
        <v>Ravi</v>
      </c>
      <c r="X3093" t="str">
        <f>RIGHT(Table1[[#This Row],[Employee Name]],LEN(Table1[[#This Row],[Employee Name]])-FIND(" ",Table1[[#This Row],[Employee Name]]))</f>
        <v>Teja</v>
      </c>
      <c r="Y3093" t="str">
        <f>Table1[[#This Row],[Department]]&amp;"-"&amp;Table1[[#This Row],[Employee ID]]</f>
        <v>Finance-E04007</v>
      </c>
      <c r="Z3093" t="str">
        <f>LEFT(Table1[[#This Row],[Department]],3)</f>
        <v>Fin</v>
      </c>
      <c r="AA3093" t="str">
        <f>_xlfn.XLOOKUP(Table1[[#This Row],[Manager ID]],MANAGERS!A:A,MANAGERS!B:B)</f>
        <v>Manager_8</v>
      </c>
      <c r="AB3093" t="str" cm="1">
        <f t="array" ref="AB3093">_xlfn.XLOOKUP(Table1[[#This Row],[Manager ID]],Table2[[#All],[Manager ID]],Table2[[#All],[Department Head]])</f>
        <v>Sales</v>
      </c>
      <c r="AC3093" s="2">
        <f>_xlfn.XLOOKUP(Table1[[#This Row],[City]],L:L,O:O)</f>
        <v>0.24036902712549932</v>
      </c>
      <c r="AD3093" t="str" cm="1">
        <f t="array" ref="AD3093">_xlfn.IFS(Table1[[#This Row],[Performance Score]]&gt;=90,"Excellent",Table1[[#This Row],[Performance Score]]&gt;=75,"Good",Table1[[#This Row],[Performance Score]]&gt;=60,"Average",Table1[[#This Row],[Performance Score]]&lt;=60,"Need Improvement")</f>
        <v>Good</v>
      </c>
      <c r="AE3093" t="str">
        <f>IF(AND(Table1[[#This Row],[Attendance %]]&gt;=80,(Table1[[#This Row],[Performance Score]]&gt;=80)),"Eligible","Not Eligible")</f>
        <v>Not Eligible</v>
      </c>
      <c r="AF3093" t="str">
        <f>IF(Table1[[#This Row],[Performance Score]]&gt;=80,"High Performer","Low Performer")</f>
        <v>Low Performer</v>
      </c>
      <c r="AG3093" t="str" cm="1">
        <f t="array" aca="1" ref="AG3093" ca="1">_xlfn.IFS(Table1[[#This Row],[Experience]]&lt;=3,"Junior",Table1[[#This Row],[Experience]]&lt;=7,"Mid Level",Table1[[#This Row],[Experience]]&gt;=7,"Senior")</f>
        <v>Mid Level</v>
      </c>
      <c r="AH3093" t="str">
        <f>IF(Table1[[#This Row],[Attendance %]]&gt;75,"OK","Below 75")</f>
        <v>OK</v>
      </c>
      <c r="AI3093" t="b">
        <f>ISBLANK(Table1[[#This Row],[Employee ID]])</f>
        <v>0</v>
      </c>
      <c r="AJ3093" t="b">
        <f>ISNUMBER(Table1[[#This Row],[Total Salary  ]])</f>
        <v>1</v>
      </c>
      <c r="AK3093" t="str">
        <f>IFERROR(_xlfn.XLOOKUP(Table1[[#This Row],[Manager ID]],MANAGERS!A:A,MANAGERS!B:B),"Not Found")</f>
        <v>Manager_8</v>
      </c>
    </row>
    <row r="3094" spans="1:37" x14ac:dyDescent="0.2">
      <c r="A3094" t="s">
        <v>3693</v>
      </c>
      <c r="B3094" t="s">
        <v>45</v>
      </c>
      <c r="C3094" t="s">
        <v>21</v>
      </c>
      <c r="D3094" t="s">
        <v>81</v>
      </c>
      <c r="E3094" t="s">
        <v>51</v>
      </c>
      <c r="F3094" s="1">
        <v>43666</v>
      </c>
      <c r="G3094" s="1">
        <v>38967</v>
      </c>
      <c r="H3094">
        <v>68250</v>
      </c>
      <c r="I3094">
        <v>10793</v>
      </c>
      <c r="J3094">
        <v>67</v>
      </c>
      <c r="K3094">
        <v>51</v>
      </c>
      <c r="L3094" t="s">
        <v>34</v>
      </c>
      <c r="M3094">
        <v>104</v>
      </c>
      <c r="N3094">
        <f>Table1[[#This Row],[Basic Salary]]+Table1[[#This Row],[Bonus]]</f>
        <v>79043</v>
      </c>
      <c r="O3094" s="2">
        <f>Table1[[#This Row],[Bonus]]/Table1[[#This Row],[Basic Salary]]</f>
        <v>0.15813919413919414</v>
      </c>
      <c r="P3094">
        <f ca="1">DATEDIF(Table1[[#This Row],[Date of Birth]],TODAY(),"Y")</f>
        <v>19</v>
      </c>
      <c r="Q3094">
        <f ca="1">DATEDIF(Table1[[#This Row],[Joining Date]],TODAY(),"Y")</f>
        <v>7</v>
      </c>
      <c r="R3094" t="str">
        <f ca="1">IF(YEAR(Table1[[#This Row],[Joining Date]])=YEAR(TODAY()),"Yes","No")</f>
        <v>No</v>
      </c>
      <c r="S3094" t="str">
        <f ca="1">IF(Table1[[#This Row],[Experience]]&gt;5,"Yes","No")</f>
        <v>Yes</v>
      </c>
      <c r="T3094" t="str">
        <f>TEXT(Table1[[#This Row],[Joining Date]],"mmmm")</f>
        <v>July</v>
      </c>
      <c r="U3094" t="str">
        <f>TEXT(Table1[[#This Row],[Joining Date]],"yyyy")</f>
        <v>2019</v>
      </c>
      <c r="V3094" s="5">
        <f ca="1">TODAY()-Table1[[#This Row],[Joining Date]]</f>
        <v>2573</v>
      </c>
      <c r="W3094" t="str">
        <f>LEFT(Table1[[#This Row],[Employee Name]],FIND(" ",Table1[[#This Row],[Employee Name]])-1)</f>
        <v>Ananya</v>
      </c>
      <c r="X3094" t="str">
        <f>RIGHT(Table1[[#This Row],[Employee Name]],LEN(Table1[[#This Row],[Employee Name]])-FIND(" ",Table1[[#This Row],[Employee Name]]))</f>
        <v>Rao</v>
      </c>
      <c r="Y3094" t="str">
        <f>Table1[[#This Row],[Department]]&amp;"-"&amp;Table1[[#This Row],[Employee ID]]</f>
        <v>Sales-E03637</v>
      </c>
      <c r="Z3094" t="str">
        <f>LEFT(Table1[[#This Row],[Department]],3)</f>
        <v>Sal</v>
      </c>
      <c r="AA3094" t="str">
        <f>_xlfn.XLOOKUP(Table1[[#This Row],[Manager ID]],MANAGERS!A:A,MANAGERS!B:B)</f>
        <v>Manager_4</v>
      </c>
      <c r="AB3094" t="str" cm="1">
        <f t="array" ref="AB3094">_xlfn.XLOOKUP(Table1[[#This Row],[Manager ID]],Table2[[#All],[Manager ID]],Table2[[#All],[Department Head]])</f>
        <v>Finance</v>
      </c>
      <c r="AC3094" s="2">
        <f>_xlfn.XLOOKUP(Table1[[#This Row],[City]],L:L,O:O)</f>
        <v>0.24030340748661314</v>
      </c>
      <c r="AD3094" t="str" cm="1">
        <f t="array" ref="AD3094">_xlfn.IFS(Table1[[#This Row],[Performance Score]]&gt;=90,"Excellent",Table1[[#This Row],[Performance Score]]&gt;=75,"Good",Table1[[#This Row],[Performance Score]]&gt;=60,"Average",Table1[[#This Row],[Performance Score]]&lt;=60,"Need Improvement")</f>
        <v>Need Improvement</v>
      </c>
      <c r="AE3094" t="str">
        <f>IF(AND(Table1[[#This Row],[Attendance %]]&gt;=80,(Table1[[#This Row],[Performance Score]]&gt;=80)),"Eligible","Not Eligible")</f>
        <v>Not Eligible</v>
      </c>
      <c r="AF3094" t="str">
        <f>IF(Table1[[#This Row],[Performance Score]]&gt;=80,"High Performer","Low Performer")</f>
        <v>Low Performer</v>
      </c>
      <c r="AG3094" t="str" cm="1">
        <f t="array" aca="1" ref="AG3094" ca="1">_xlfn.IFS(Table1[[#This Row],[Experience]]&lt;=3,"Junior",Table1[[#This Row],[Experience]]&lt;=7,"Mid Level",Table1[[#This Row],[Experience]]&gt;=7,"Senior")</f>
        <v>Mid Level</v>
      </c>
      <c r="AH3094" t="str">
        <f>IF(Table1[[#This Row],[Attendance %]]&gt;75,"OK","Below 75")</f>
        <v>Below 75</v>
      </c>
      <c r="AI3094" t="b">
        <f>ISBLANK(Table1[[#This Row],[Employee ID]])</f>
        <v>0</v>
      </c>
      <c r="AJ3094" t="b">
        <f>ISNUMBER(Table1[[#This Row],[Total Salary  ]])</f>
        <v>1</v>
      </c>
      <c r="AK3094" t="str">
        <f>IFERROR(_xlfn.XLOOKUP(Table1[[#This Row],[Manager ID]],MANAGERS!A:A,MANAGERS!B:B),"Not Found")</f>
        <v>Manager_4</v>
      </c>
    </row>
    <row r="3095" spans="1:37" x14ac:dyDescent="0.2">
      <c r="A3095" t="s">
        <v>4467</v>
      </c>
      <c r="B3095" t="s">
        <v>48</v>
      </c>
      <c r="C3095" t="s">
        <v>15</v>
      </c>
      <c r="D3095" t="s">
        <v>25</v>
      </c>
      <c r="E3095" t="s">
        <v>65</v>
      </c>
      <c r="F3095" s="1">
        <v>42527</v>
      </c>
      <c r="G3095" s="1">
        <v>40282</v>
      </c>
      <c r="H3095">
        <v>59302</v>
      </c>
      <c r="I3095">
        <v>19734</v>
      </c>
      <c r="J3095">
        <v>62</v>
      </c>
      <c r="K3095">
        <v>87</v>
      </c>
      <c r="L3095" t="s">
        <v>18</v>
      </c>
      <c r="M3095">
        <v>117</v>
      </c>
      <c r="N3095">
        <f>Table1[[#This Row],[Basic Salary]]+Table1[[#This Row],[Bonus]]</f>
        <v>79036</v>
      </c>
      <c r="O3095" s="2">
        <f>Table1[[#This Row],[Bonus]]/Table1[[#This Row],[Basic Salary]]</f>
        <v>0.33277123874405584</v>
      </c>
      <c r="P3095">
        <f ca="1">DATEDIF(Table1[[#This Row],[Date of Birth]],TODAY(),"Y")</f>
        <v>16</v>
      </c>
      <c r="Q3095">
        <f ca="1">DATEDIF(Table1[[#This Row],[Joining Date]],TODAY(),"Y")</f>
        <v>10</v>
      </c>
      <c r="R3095" t="str">
        <f ca="1">IF(YEAR(Table1[[#This Row],[Joining Date]])=YEAR(TODAY()),"Yes","No")</f>
        <v>No</v>
      </c>
      <c r="S3095" t="str">
        <f ca="1">IF(Table1[[#This Row],[Experience]]&gt;5,"Yes","No")</f>
        <v>Yes</v>
      </c>
      <c r="T3095" t="str">
        <f>TEXT(Table1[[#This Row],[Joining Date]],"mmmm")</f>
        <v>June</v>
      </c>
      <c r="U3095" t="str">
        <f>TEXT(Table1[[#This Row],[Joining Date]],"yyyy")</f>
        <v>2016</v>
      </c>
      <c r="V3095" s="5">
        <f ca="1">TODAY()-Table1[[#This Row],[Joining Date]]</f>
        <v>3712</v>
      </c>
      <c r="W3095" t="str">
        <f>LEFT(Table1[[#This Row],[Employee Name]],FIND(" ",Table1[[#This Row],[Employee Name]])-1)</f>
        <v>Aditya</v>
      </c>
      <c r="X3095" t="str">
        <f>RIGHT(Table1[[#This Row],[Employee Name]],LEN(Table1[[#This Row],[Employee Name]])-FIND(" ",Table1[[#This Row],[Employee Name]]))</f>
        <v>Kapoor</v>
      </c>
      <c r="Y3095" t="str">
        <f>Table1[[#This Row],[Department]]&amp;"-"&amp;Table1[[#This Row],[Employee ID]]</f>
        <v>Finance-E04411</v>
      </c>
      <c r="Z3095" t="str">
        <f>LEFT(Table1[[#This Row],[Department]],3)</f>
        <v>Fin</v>
      </c>
      <c r="AA3095" t="str">
        <f>_xlfn.XLOOKUP(Table1[[#This Row],[Manager ID]],MANAGERS!A:A,MANAGERS!B:B)</f>
        <v>Manager_17</v>
      </c>
      <c r="AB3095" t="str" cm="1">
        <f t="array" ref="AB3095">_xlfn.XLOOKUP(Table1[[#This Row],[Manager ID]],Table2[[#All],[Manager ID]],Table2[[#All],[Department Head]])</f>
        <v>Finance</v>
      </c>
      <c r="AC3095" s="2">
        <f>_xlfn.XLOOKUP(Table1[[#This Row],[City]],L:L,O:O)</f>
        <v>0.21356479274849693</v>
      </c>
      <c r="AD3095" t="str" cm="1">
        <f t="array" ref="AD3095">_xlfn.IFS(Table1[[#This Row],[Performance Score]]&gt;=90,"Excellent",Table1[[#This Row],[Performance Score]]&gt;=75,"Good",Table1[[#This Row],[Performance Score]]&gt;=60,"Average",Table1[[#This Row],[Performance Score]]&lt;=60,"Need Improvement")</f>
        <v>Good</v>
      </c>
      <c r="AE3095" t="str">
        <f>IF(AND(Table1[[#This Row],[Attendance %]]&gt;=80,(Table1[[#This Row],[Performance Score]]&gt;=80)),"Eligible","Not Eligible")</f>
        <v>Not Eligible</v>
      </c>
      <c r="AF3095" t="str">
        <f>IF(Table1[[#This Row],[Performance Score]]&gt;=80,"High Performer","Low Performer")</f>
        <v>High Performer</v>
      </c>
      <c r="AG3095" t="str" cm="1">
        <f t="array" aca="1" ref="AG3095" ca="1">_xlfn.IFS(Table1[[#This Row],[Experience]]&lt;=3,"Junior",Table1[[#This Row],[Experience]]&lt;=7,"Mid Level",Table1[[#This Row],[Experience]]&gt;=7,"Senior")</f>
        <v>Senior</v>
      </c>
      <c r="AH3095" t="str">
        <f>IF(Table1[[#This Row],[Attendance %]]&gt;75,"OK","Below 75")</f>
        <v>Below 75</v>
      </c>
      <c r="AI3095" t="b">
        <f>ISBLANK(Table1[[#This Row],[Employee ID]])</f>
        <v>0</v>
      </c>
      <c r="AJ3095" t="b">
        <f>ISNUMBER(Table1[[#This Row],[Total Salary  ]])</f>
        <v>1</v>
      </c>
      <c r="AK3095" t="str">
        <f>IFERROR(_xlfn.XLOOKUP(Table1[[#This Row],[Manager ID]],MANAGERS!A:A,MANAGERS!B:B),"Not Found")</f>
        <v>Manager_17</v>
      </c>
    </row>
    <row r="3096" spans="1:37" x14ac:dyDescent="0.2">
      <c r="A3096" t="s">
        <v>2057</v>
      </c>
      <c r="B3096" t="s">
        <v>48</v>
      </c>
      <c r="C3096" t="s">
        <v>15</v>
      </c>
      <c r="D3096" t="s">
        <v>43</v>
      </c>
      <c r="E3096" t="s">
        <v>26</v>
      </c>
      <c r="F3096" s="1">
        <v>45210</v>
      </c>
      <c r="G3096" s="1">
        <v>34275</v>
      </c>
      <c r="H3096">
        <v>66803</v>
      </c>
      <c r="I3096">
        <v>12232</v>
      </c>
      <c r="J3096">
        <v>72</v>
      </c>
      <c r="K3096">
        <v>90</v>
      </c>
      <c r="L3096" t="s">
        <v>23</v>
      </c>
      <c r="M3096">
        <v>120</v>
      </c>
      <c r="N3096">
        <f>Table1[[#This Row],[Basic Salary]]+Table1[[#This Row],[Bonus]]</f>
        <v>79035</v>
      </c>
      <c r="O3096" s="2">
        <f>Table1[[#This Row],[Bonus]]/Table1[[#This Row],[Basic Salary]]</f>
        <v>0.18310554915198418</v>
      </c>
      <c r="P3096">
        <f ca="1">DATEDIF(Table1[[#This Row],[Date of Birth]],TODAY(),"Y")</f>
        <v>32</v>
      </c>
      <c r="Q3096">
        <f ca="1">DATEDIF(Table1[[#This Row],[Joining Date]],TODAY(),"Y")</f>
        <v>2</v>
      </c>
      <c r="R3096" t="str">
        <f ca="1">IF(YEAR(Table1[[#This Row],[Joining Date]])=YEAR(TODAY()),"Yes","No")</f>
        <v>No</v>
      </c>
      <c r="S3096" t="str">
        <f ca="1">IF(Table1[[#This Row],[Experience]]&gt;5,"Yes","No")</f>
        <v>No</v>
      </c>
      <c r="T3096" t="str">
        <f>TEXT(Table1[[#This Row],[Joining Date]],"mmmm")</f>
        <v>October</v>
      </c>
      <c r="U3096" t="str">
        <f>TEXT(Table1[[#This Row],[Joining Date]],"yyyy")</f>
        <v>2023</v>
      </c>
      <c r="V3096" s="5">
        <f ca="1">TODAY()-Table1[[#This Row],[Joining Date]]</f>
        <v>1029</v>
      </c>
      <c r="W3096" t="str">
        <f>LEFT(Table1[[#This Row],[Employee Name]],FIND(" ",Table1[[#This Row],[Employee Name]])-1)</f>
        <v>Aditya</v>
      </c>
      <c r="X3096" t="str">
        <f>RIGHT(Table1[[#This Row],[Employee Name]],LEN(Table1[[#This Row],[Employee Name]])-FIND(" ",Table1[[#This Row],[Employee Name]]))</f>
        <v>Kapoor</v>
      </c>
      <c r="Y3096" t="str">
        <f>Table1[[#This Row],[Department]]&amp;"-"&amp;Table1[[#This Row],[Employee ID]]</f>
        <v>Operations-E02001</v>
      </c>
      <c r="Z3096" t="str">
        <f>LEFT(Table1[[#This Row],[Department]],3)</f>
        <v>Ope</v>
      </c>
      <c r="AA3096" t="str">
        <f>_xlfn.XLOOKUP(Table1[[#This Row],[Manager ID]],MANAGERS!A:A,MANAGERS!B:B)</f>
        <v>Manager_20</v>
      </c>
      <c r="AB3096" t="str" cm="1">
        <f t="array" ref="AB3096">_xlfn.XLOOKUP(Table1[[#This Row],[Manager ID]],Table2[[#All],[Manager ID]],Table2[[#All],[Department Head]])</f>
        <v>Operations</v>
      </c>
      <c r="AC3096" s="2">
        <f>_xlfn.XLOOKUP(Table1[[#This Row],[City]],L:L,O:O)</f>
        <v>0.23486488519629886</v>
      </c>
      <c r="AD3096" t="str" cm="1">
        <f t="array" ref="AD3096">_xlfn.IFS(Table1[[#This Row],[Performance Score]]&gt;=90,"Excellent",Table1[[#This Row],[Performance Score]]&gt;=75,"Good",Table1[[#This Row],[Performance Score]]&gt;=60,"Average",Table1[[#This Row],[Performance Score]]&lt;=60,"Need Improvement")</f>
        <v>Excellent</v>
      </c>
      <c r="AE3096" t="str">
        <f>IF(AND(Table1[[#This Row],[Attendance %]]&gt;=80,(Table1[[#This Row],[Performance Score]]&gt;=80)),"Eligible","Not Eligible")</f>
        <v>Not Eligible</v>
      </c>
      <c r="AF3096" t="str">
        <f>IF(Table1[[#This Row],[Performance Score]]&gt;=80,"High Performer","Low Performer")</f>
        <v>High Performer</v>
      </c>
      <c r="AG3096" t="str" cm="1">
        <f t="array" aca="1" ref="AG3096" ca="1">_xlfn.IFS(Table1[[#This Row],[Experience]]&lt;=3,"Junior",Table1[[#This Row],[Experience]]&lt;=7,"Mid Level",Table1[[#This Row],[Experience]]&gt;=7,"Senior")</f>
        <v>Junior</v>
      </c>
      <c r="AH3096" t="str">
        <f>IF(Table1[[#This Row],[Attendance %]]&gt;75,"OK","Below 75")</f>
        <v>Below 75</v>
      </c>
      <c r="AI3096" t="b">
        <f>ISBLANK(Table1[[#This Row],[Employee ID]])</f>
        <v>0</v>
      </c>
      <c r="AJ3096" t="b">
        <f>ISNUMBER(Table1[[#This Row],[Total Salary  ]])</f>
        <v>1</v>
      </c>
      <c r="AK3096" t="str">
        <f>IFERROR(_xlfn.XLOOKUP(Table1[[#This Row],[Manager ID]],MANAGERS!A:A,MANAGERS!B:B),"Not Found")</f>
        <v>Manager_20</v>
      </c>
    </row>
    <row r="3097" spans="1:37" x14ac:dyDescent="0.2">
      <c r="A3097" t="s">
        <v>2926</v>
      </c>
      <c r="B3097" t="s">
        <v>48</v>
      </c>
      <c r="C3097" t="s">
        <v>15</v>
      </c>
      <c r="D3097" t="s">
        <v>16</v>
      </c>
      <c r="E3097" t="s">
        <v>17</v>
      </c>
      <c r="F3097" s="1">
        <v>43357</v>
      </c>
      <c r="G3097" s="1">
        <v>38058</v>
      </c>
      <c r="H3097">
        <v>60085</v>
      </c>
      <c r="I3097">
        <v>18936</v>
      </c>
      <c r="J3097">
        <v>87</v>
      </c>
      <c r="K3097">
        <v>75</v>
      </c>
      <c r="L3097" t="s">
        <v>27</v>
      </c>
      <c r="M3097">
        <v>120</v>
      </c>
      <c r="N3097">
        <f>Table1[[#This Row],[Basic Salary]]+Table1[[#This Row],[Bonus]]</f>
        <v>79021</v>
      </c>
      <c r="O3097" s="2">
        <f>Table1[[#This Row],[Bonus]]/Table1[[#This Row],[Basic Salary]]</f>
        <v>0.31515353249563122</v>
      </c>
      <c r="P3097">
        <f ca="1">DATEDIF(Table1[[#This Row],[Date of Birth]],TODAY(),"Y")</f>
        <v>22</v>
      </c>
      <c r="Q3097">
        <f ca="1">DATEDIF(Table1[[#This Row],[Joining Date]],TODAY(),"Y")</f>
        <v>7</v>
      </c>
      <c r="R3097" t="str">
        <f ca="1">IF(YEAR(Table1[[#This Row],[Joining Date]])=YEAR(TODAY()),"Yes","No")</f>
        <v>No</v>
      </c>
      <c r="S3097" t="str">
        <f ca="1">IF(Table1[[#This Row],[Experience]]&gt;5,"Yes","No")</f>
        <v>Yes</v>
      </c>
      <c r="T3097" t="str">
        <f>TEXT(Table1[[#This Row],[Joining Date]],"mmmm")</f>
        <v>September</v>
      </c>
      <c r="U3097" t="str">
        <f>TEXT(Table1[[#This Row],[Joining Date]],"yyyy")</f>
        <v>2018</v>
      </c>
      <c r="V3097" s="5">
        <f ca="1">TODAY()-Table1[[#This Row],[Joining Date]]</f>
        <v>2882</v>
      </c>
      <c r="W3097" t="str">
        <f>LEFT(Table1[[#This Row],[Employee Name]],FIND(" ",Table1[[#This Row],[Employee Name]])-1)</f>
        <v>Aditya</v>
      </c>
      <c r="X3097" t="str">
        <f>RIGHT(Table1[[#This Row],[Employee Name]],LEN(Table1[[#This Row],[Employee Name]])-FIND(" ",Table1[[#This Row],[Employee Name]]))</f>
        <v>Kapoor</v>
      </c>
      <c r="Y3097" t="str">
        <f>Table1[[#This Row],[Department]]&amp;"-"&amp;Table1[[#This Row],[Employee ID]]</f>
        <v>HR-E02870</v>
      </c>
      <c r="Z3097" t="str">
        <f>LEFT(Table1[[#This Row],[Department]],3)</f>
        <v>HR</v>
      </c>
      <c r="AA3097" t="str">
        <f>_xlfn.XLOOKUP(Table1[[#This Row],[Manager ID]],MANAGERS!A:A,MANAGERS!B:B)</f>
        <v>Manager_20</v>
      </c>
      <c r="AB3097" t="str" cm="1">
        <f t="array" ref="AB3097">_xlfn.XLOOKUP(Table1[[#This Row],[Manager ID]],Table2[[#All],[Manager ID]],Table2[[#All],[Department Head]])</f>
        <v>Operations</v>
      </c>
      <c r="AC3097" s="2">
        <f>_xlfn.XLOOKUP(Table1[[#This Row],[City]],L:L,O:O)</f>
        <v>0.23674293405114402</v>
      </c>
      <c r="AD3097" t="str" cm="1">
        <f t="array" ref="AD3097">_xlfn.IFS(Table1[[#This Row],[Performance Score]]&gt;=90,"Excellent",Table1[[#This Row],[Performance Score]]&gt;=75,"Good",Table1[[#This Row],[Performance Score]]&gt;=60,"Average",Table1[[#This Row],[Performance Score]]&lt;=60,"Need Improvement")</f>
        <v>Good</v>
      </c>
      <c r="AE3097" t="str">
        <f>IF(AND(Table1[[#This Row],[Attendance %]]&gt;=80,(Table1[[#This Row],[Performance Score]]&gt;=80)),"Eligible","Not Eligible")</f>
        <v>Not Eligible</v>
      </c>
      <c r="AF3097" t="str">
        <f>IF(Table1[[#This Row],[Performance Score]]&gt;=80,"High Performer","Low Performer")</f>
        <v>Low Performer</v>
      </c>
      <c r="AG3097" t="str" cm="1">
        <f t="array" aca="1" ref="AG3097" ca="1">_xlfn.IFS(Table1[[#This Row],[Experience]]&lt;=3,"Junior",Table1[[#This Row],[Experience]]&lt;=7,"Mid Level",Table1[[#This Row],[Experience]]&gt;=7,"Senior")</f>
        <v>Mid Level</v>
      </c>
      <c r="AH3097" t="str">
        <f>IF(Table1[[#This Row],[Attendance %]]&gt;75,"OK","Below 75")</f>
        <v>OK</v>
      </c>
      <c r="AI3097" t="b">
        <f>ISBLANK(Table1[[#This Row],[Employee ID]])</f>
        <v>0</v>
      </c>
      <c r="AJ3097" t="b">
        <f>ISNUMBER(Table1[[#This Row],[Total Salary  ]])</f>
        <v>1</v>
      </c>
      <c r="AK3097" t="str">
        <f>IFERROR(_xlfn.XLOOKUP(Table1[[#This Row],[Manager ID]],MANAGERS!A:A,MANAGERS!B:B),"Not Found")</f>
        <v>Manager_20</v>
      </c>
    </row>
    <row r="3098" spans="1:37" x14ac:dyDescent="0.2">
      <c r="A3098" t="s">
        <v>230</v>
      </c>
      <c r="B3098" t="s">
        <v>93</v>
      </c>
      <c r="C3098" t="s">
        <v>21</v>
      </c>
      <c r="D3098" t="s">
        <v>81</v>
      </c>
      <c r="E3098" t="s">
        <v>30</v>
      </c>
      <c r="F3098" s="1">
        <v>45066</v>
      </c>
      <c r="G3098" s="1">
        <v>29487</v>
      </c>
      <c r="H3098">
        <v>71805</v>
      </c>
      <c r="I3098">
        <v>7213</v>
      </c>
      <c r="J3098">
        <v>82</v>
      </c>
      <c r="K3098">
        <v>55</v>
      </c>
      <c r="L3098" t="s">
        <v>18</v>
      </c>
      <c r="M3098">
        <v>104</v>
      </c>
      <c r="N3098">
        <f>Table1[[#This Row],[Basic Salary]]+Table1[[#This Row],[Bonus]]</f>
        <v>79018</v>
      </c>
      <c r="O3098" s="2">
        <f>Table1[[#This Row],[Bonus]]/Table1[[#This Row],[Basic Salary]]</f>
        <v>0.10045261472042337</v>
      </c>
      <c r="P3098">
        <f ca="1">DATEDIF(Table1[[#This Row],[Date of Birth]],TODAY(),"Y")</f>
        <v>45</v>
      </c>
      <c r="Q3098">
        <f ca="1">DATEDIF(Table1[[#This Row],[Joining Date]],TODAY(),"Y")</f>
        <v>3</v>
      </c>
      <c r="R3098" t="str">
        <f ca="1">IF(YEAR(Table1[[#This Row],[Joining Date]])=YEAR(TODAY()),"Yes","No")</f>
        <v>No</v>
      </c>
      <c r="S3098" t="str">
        <f ca="1">IF(Table1[[#This Row],[Experience]]&gt;5,"Yes","No")</f>
        <v>No</v>
      </c>
      <c r="T3098" t="str">
        <f>TEXT(Table1[[#This Row],[Joining Date]],"mmmm")</f>
        <v>May</v>
      </c>
      <c r="U3098" t="str">
        <f>TEXT(Table1[[#This Row],[Joining Date]],"yyyy")</f>
        <v>2023</v>
      </c>
      <c r="V3098" s="5">
        <f ca="1">TODAY()-Table1[[#This Row],[Joining Date]]</f>
        <v>1173</v>
      </c>
      <c r="W3098" t="str">
        <f>LEFT(Table1[[#This Row],[Employee Name]],FIND(" ",Table1[[#This Row],[Employee Name]])-1)</f>
        <v>Priya</v>
      </c>
      <c r="X3098" t="str">
        <f>RIGHT(Table1[[#This Row],[Employee Name]],LEN(Table1[[#This Row],[Employee Name]])-FIND(" ",Table1[[#This Row],[Employee Name]]))</f>
        <v>Reddy</v>
      </c>
      <c r="Y3098" t="str">
        <f>Table1[[#This Row],[Department]]&amp;"-"&amp;Table1[[#This Row],[Employee ID]]</f>
        <v>Sales-E00174</v>
      </c>
      <c r="Z3098" t="str">
        <f>LEFT(Table1[[#This Row],[Department]],3)</f>
        <v>Sal</v>
      </c>
      <c r="AA3098" t="str">
        <f>_xlfn.XLOOKUP(Table1[[#This Row],[Manager ID]],MANAGERS!A:A,MANAGERS!B:B)</f>
        <v>Manager_4</v>
      </c>
      <c r="AB3098" t="str" cm="1">
        <f t="array" ref="AB3098">_xlfn.XLOOKUP(Table1[[#This Row],[Manager ID]],Table2[[#All],[Manager ID]],Table2[[#All],[Department Head]])</f>
        <v>Finance</v>
      </c>
      <c r="AC3098" s="2">
        <f>_xlfn.XLOOKUP(Table1[[#This Row],[City]],L:L,O:O)</f>
        <v>0.21356479274849693</v>
      </c>
      <c r="AD3098" t="str" cm="1">
        <f t="array" ref="AD3098">_xlfn.IFS(Table1[[#This Row],[Performance Score]]&gt;=90,"Excellent",Table1[[#This Row],[Performance Score]]&gt;=75,"Good",Table1[[#This Row],[Performance Score]]&gt;=60,"Average",Table1[[#This Row],[Performance Score]]&lt;=60,"Need Improvement")</f>
        <v>Need Improvement</v>
      </c>
      <c r="AE3098" t="str">
        <f>IF(AND(Table1[[#This Row],[Attendance %]]&gt;=80,(Table1[[#This Row],[Performance Score]]&gt;=80)),"Eligible","Not Eligible")</f>
        <v>Not Eligible</v>
      </c>
      <c r="AF3098" t="str">
        <f>IF(Table1[[#This Row],[Performance Score]]&gt;=80,"High Performer","Low Performer")</f>
        <v>Low Performer</v>
      </c>
      <c r="AG3098" t="str" cm="1">
        <f t="array" aca="1" ref="AG3098" ca="1">_xlfn.IFS(Table1[[#This Row],[Experience]]&lt;=3,"Junior",Table1[[#This Row],[Experience]]&lt;=7,"Mid Level",Table1[[#This Row],[Experience]]&gt;=7,"Senior")</f>
        <v>Junior</v>
      </c>
      <c r="AH3098" t="str">
        <f>IF(Table1[[#This Row],[Attendance %]]&gt;75,"OK","Below 75")</f>
        <v>OK</v>
      </c>
      <c r="AI3098" t="b">
        <f>ISBLANK(Table1[[#This Row],[Employee ID]])</f>
        <v>0</v>
      </c>
      <c r="AJ3098" t="b">
        <f>ISNUMBER(Table1[[#This Row],[Total Salary  ]])</f>
        <v>1</v>
      </c>
      <c r="AK3098" t="str">
        <f>IFERROR(_xlfn.XLOOKUP(Table1[[#This Row],[Manager ID]],MANAGERS!A:A,MANAGERS!B:B),"Not Found")</f>
        <v>Manager_4</v>
      </c>
    </row>
    <row r="3099" spans="1:37" x14ac:dyDescent="0.2">
      <c r="A3099" t="s">
        <v>2581</v>
      </c>
      <c r="B3099" t="s">
        <v>89</v>
      </c>
      <c r="C3099" t="s">
        <v>15</v>
      </c>
      <c r="D3099" t="s">
        <v>43</v>
      </c>
      <c r="E3099" t="s">
        <v>65</v>
      </c>
      <c r="F3099" s="1">
        <v>43719</v>
      </c>
      <c r="G3099" s="1">
        <v>40729</v>
      </c>
      <c r="H3099">
        <v>67317</v>
      </c>
      <c r="I3099">
        <v>11687</v>
      </c>
      <c r="J3099">
        <v>74</v>
      </c>
      <c r="K3099">
        <v>69</v>
      </c>
      <c r="L3099" t="s">
        <v>53</v>
      </c>
      <c r="M3099">
        <v>115</v>
      </c>
      <c r="N3099">
        <f>Table1[[#This Row],[Basic Salary]]+Table1[[#This Row],[Bonus]]</f>
        <v>79004</v>
      </c>
      <c r="O3099" s="2">
        <f>Table1[[#This Row],[Bonus]]/Table1[[#This Row],[Basic Salary]]</f>
        <v>0.17361142059212384</v>
      </c>
      <c r="P3099">
        <f ca="1">DATEDIF(Table1[[#This Row],[Date of Birth]],TODAY(),"Y")</f>
        <v>15</v>
      </c>
      <c r="Q3099">
        <f ca="1">DATEDIF(Table1[[#This Row],[Joining Date]],TODAY(),"Y")</f>
        <v>6</v>
      </c>
      <c r="R3099" t="str">
        <f ca="1">IF(YEAR(Table1[[#This Row],[Joining Date]])=YEAR(TODAY()),"Yes","No")</f>
        <v>No</v>
      </c>
      <c r="S3099" t="str">
        <f ca="1">IF(Table1[[#This Row],[Experience]]&gt;5,"Yes","No")</f>
        <v>Yes</v>
      </c>
      <c r="T3099" t="str">
        <f>TEXT(Table1[[#This Row],[Joining Date]],"mmmm")</f>
        <v>September</v>
      </c>
      <c r="U3099" t="str">
        <f>TEXT(Table1[[#This Row],[Joining Date]],"yyyy")</f>
        <v>2019</v>
      </c>
      <c r="V3099" s="5">
        <f ca="1">TODAY()-Table1[[#This Row],[Joining Date]]</f>
        <v>2520</v>
      </c>
      <c r="W3099" t="str">
        <f>LEFT(Table1[[#This Row],[Employee Name]],FIND(" ",Table1[[#This Row],[Employee Name]])-1)</f>
        <v>Tarun</v>
      </c>
      <c r="X3099" t="str">
        <f>RIGHT(Table1[[#This Row],[Employee Name]],LEN(Table1[[#This Row],[Employee Name]])-FIND(" ",Table1[[#This Row],[Employee Name]]))</f>
        <v>Verma</v>
      </c>
      <c r="Y3099" t="str">
        <f>Table1[[#This Row],[Department]]&amp;"-"&amp;Table1[[#This Row],[Employee ID]]</f>
        <v>Operations-E02525</v>
      </c>
      <c r="Z3099" t="str">
        <f>LEFT(Table1[[#This Row],[Department]],3)</f>
        <v>Ope</v>
      </c>
      <c r="AA3099" t="str">
        <f>_xlfn.XLOOKUP(Table1[[#This Row],[Manager ID]],MANAGERS!A:A,MANAGERS!B:B)</f>
        <v>Manager_15</v>
      </c>
      <c r="AB3099" t="str" cm="1">
        <f t="array" ref="AB3099">_xlfn.XLOOKUP(Table1[[#This Row],[Manager ID]],Table2[[#All],[Manager ID]],Table2[[#All],[Department Head]])</f>
        <v>Support</v>
      </c>
      <c r="AC3099" s="2">
        <f>_xlfn.XLOOKUP(Table1[[#This Row],[City]],L:L,O:O)</f>
        <v>0.23685887225230964</v>
      </c>
      <c r="AD3099" t="str" cm="1">
        <f t="array" ref="AD3099">_xlfn.IFS(Table1[[#This Row],[Performance Score]]&gt;=90,"Excellent",Table1[[#This Row],[Performance Score]]&gt;=75,"Good",Table1[[#This Row],[Performance Score]]&gt;=60,"Average",Table1[[#This Row],[Performance Score]]&lt;=60,"Need Improvement")</f>
        <v>Average</v>
      </c>
      <c r="AE3099" t="str">
        <f>IF(AND(Table1[[#This Row],[Attendance %]]&gt;=80,(Table1[[#This Row],[Performance Score]]&gt;=80)),"Eligible","Not Eligible")</f>
        <v>Not Eligible</v>
      </c>
      <c r="AF3099" t="str">
        <f>IF(Table1[[#This Row],[Performance Score]]&gt;=80,"High Performer","Low Performer")</f>
        <v>Low Performer</v>
      </c>
      <c r="AG3099" t="str" cm="1">
        <f t="array" aca="1" ref="AG3099" ca="1">_xlfn.IFS(Table1[[#This Row],[Experience]]&lt;=3,"Junior",Table1[[#This Row],[Experience]]&lt;=7,"Mid Level",Table1[[#This Row],[Experience]]&gt;=7,"Senior")</f>
        <v>Mid Level</v>
      </c>
      <c r="AH3099" t="str">
        <f>IF(Table1[[#This Row],[Attendance %]]&gt;75,"OK","Below 75")</f>
        <v>Below 75</v>
      </c>
      <c r="AI3099" t="b">
        <f>ISBLANK(Table1[[#This Row],[Employee ID]])</f>
        <v>0</v>
      </c>
      <c r="AJ3099" t="b">
        <f>ISNUMBER(Table1[[#This Row],[Total Salary  ]])</f>
        <v>1</v>
      </c>
      <c r="AK3099" t="str">
        <f>IFERROR(_xlfn.XLOOKUP(Table1[[#This Row],[Manager ID]],MANAGERS!A:A,MANAGERS!B:B),"Not Found")</f>
        <v>Manager_15</v>
      </c>
    </row>
    <row r="3100" spans="1:37" x14ac:dyDescent="0.2">
      <c r="A3100" t="s">
        <v>80</v>
      </c>
      <c r="B3100" t="s">
        <v>60</v>
      </c>
      <c r="C3100" t="s">
        <v>21</v>
      </c>
      <c r="D3100" t="s">
        <v>81</v>
      </c>
      <c r="E3100" t="s">
        <v>65</v>
      </c>
      <c r="F3100" s="1">
        <v>44748</v>
      </c>
      <c r="G3100" s="1">
        <v>40955</v>
      </c>
      <c r="H3100">
        <v>66180</v>
      </c>
      <c r="I3100">
        <v>12821</v>
      </c>
      <c r="J3100">
        <v>76</v>
      </c>
      <c r="K3100">
        <v>65</v>
      </c>
      <c r="L3100" t="s">
        <v>37</v>
      </c>
      <c r="M3100">
        <v>110</v>
      </c>
      <c r="N3100">
        <f>Table1[[#This Row],[Basic Salary]]+Table1[[#This Row],[Bonus]]</f>
        <v>79001</v>
      </c>
      <c r="O3100" s="2">
        <f>Table1[[#This Row],[Bonus]]/Table1[[#This Row],[Basic Salary]]</f>
        <v>0.19372922333031128</v>
      </c>
      <c r="P3100">
        <f ca="1">DATEDIF(Table1[[#This Row],[Date of Birth]],TODAY(),"Y")</f>
        <v>14</v>
      </c>
      <c r="Q3100">
        <f ca="1">DATEDIF(Table1[[#This Row],[Joining Date]],TODAY(),"Y")</f>
        <v>4</v>
      </c>
      <c r="R3100" t="str">
        <f ca="1">IF(YEAR(Table1[[#This Row],[Joining Date]])=YEAR(TODAY()),"Yes","No")</f>
        <v>No</v>
      </c>
      <c r="S3100" t="str">
        <f ca="1">IF(Table1[[#This Row],[Experience]]&gt;5,"Yes","No")</f>
        <v>No</v>
      </c>
      <c r="T3100" t="str">
        <f>TEXT(Table1[[#This Row],[Joining Date]],"mmmm")</f>
        <v>July</v>
      </c>
      <c r="U3100" t="str">
        <f>TEXT(Table1[[#This Row],[Joining Date]],"yyyy")</f>
        <v>2022</v>
      </c>
      <c r="V3100" s="5">
        <f ca="1">TODAY()-Table1[[#This Row],[Joining Date]]</f>
        <v>1491</v>
      </c>
      <c r="W3100" t="str">
        <f>LEFT(Table1[[#This Row],[Employee Name]],FIND(" ",Table1[[#This Row],[Employee Name]])-1)</f>
        <v>Gayathri</v>
      </c>
      <c r="X3100" t="str">
        <f>RIGHT(Table1[[#This Row],[Employee Name]],LEN(Table1[[#This Row],[Employee Name]])-FIND(" ",Table1[[#This Row],[Employee Name]]))</f>
        <v>Iyer</v>
      </c>
      <c r="Y3100" t="str">
        <f>Table1[[#This Row],[Department]]&amp;"-"&amp;Table1[[#This Row],[Employee ID]]</f>
        <v>Sales-E00031</v>
      </c>
      <c r="Z3100" t="str">
        <f>LEFT(Table1[[#This Row],[Department]],3)</f>
        <v>Sal</v>
      </c>
      <c r="AA3100" t="str">
        <f>_xlfn.XLOOKUP(Table1[[#This Row],[Manager ID]],MANAGERS!A:A,MANAGERS!B:B)</f>
        <v>Manager_10</v>
      </c>
      <c r="AB3100" t="str" cm="1">
        <f t="array" ref="AB3100">_xlfn.XLOOKUP(Table1[[#This Row],[Manager ID]],Table2[[#All],[Manager ID]],Table2[[#All],[Department Head]])</f>
        <v>HR</v>
      </c>
      <c r="AC3100" s="2">
        <f>_xlfn.XLOOKUP(Table1[[#This Row],[City]],L:L,O:O)</f>
        <v>0.24036902712549932</v>
      </c>
      <c r="AD3100" t="str" cm="1">
        <f t="array" ref="AD3100">_xlfn.IFS(Table1[[#This Row],[Performance Score]]&gt;=90,"Excellent",Table1[[#This Row],[Performance Score]]&gt;=75,"Good",Table1[[#This Row],[Performance Score]]&gt;=60,"Average",Table1[[#This Row],[Performance Score]]&lt;=60,"Need Improvement")</f>
        <v>Average</v>
      </c>
      <c r="AE3100" t="str">
        <f>IF(AND(Table1[[#This Row],[Attendance %]]&gt;=80,(Table1[[#This Row],[Performance Score]]&gt;=80)),"Eligible","Not Eligible")</f>
        <v>Not Eligible</v>
      </c>
      <c r="AF3100" t="str">
        <f>IF(Table1[[#This Row],[Performance Score]]&gt;=80,"High Performer","Low Performer")</f>
        <v>Low Performer</v>
      </c>
      <c r="AG3100" t="str" cm="1">
        <f t="array" aca="1" ref="AG3100" ca="1">_xlfn.IFS(Table1[[#This Row],[Experience]]&lt;=3,"Junior",Table1[[#This Row],[Experience]]&lt;=7,"Mid Level",Table1[[#This Row],[Experience]]&gt;=7,"Senior")</f>
        <v>Mid Level</v>
      </c>
      <c r="AH3100" t="str">
        <f>IF(Table1[[#This Row],[Attendance %]]&gt;75,"OK","Below 75")</f>
        <v>OK</v>
      </c>
      <c r="AI3100" t="b">
        <f>ISBLANK(Table1[[#This Row],[Employee ID]])</f>
        <v>0</v>
      </c>
      <c r="AJ3100" t="b">
        <f>ISNUMBER(Table1[[#This Row],[Total Salary  ]])</f>
        <v>1</v>
      </c>
      <c r="AK3100" t="str">
        <f>IFERROR(_xlfn.XLOOKUP(Table1[[#This Row],[Manager ID]],MANAGERS!A:A,MANAGERS!B:B),"Not Found")</f>
        <v>Manager_10</v>
      </c>
    </row>
    <row r="3101" spans="1:37" x14ac:dyDescent="0.2">
      <c r="A3101" t="s">
        <v>3928</v>
      </c>
      <c r="B3101" t="s">
        <v>42</v>
      </c>
      <c r="C3101" t="s">
        <v>21</v>
      </c>
      <c r="D3101" t="s">
        <v>46</v>
      </c>
      <c r="E3101" t="s">
        <v>51</v>
      </c>
      <c r="F3101" s="1">
        <v>45921</v>
      </c>
      <c r="G3101" s="1">
        <v>37264</v>
      </c>
      <c r="H3101">
        <v>58237</v>
      </c>
      <c r="I3101">
        <v>20730</v>
      </c>
      <c r="J3101">
        <v>92</v>
      </c>
      <c r="K3101">
        <v>47</v>
      </c>
      <c r="L3101" t="s">
        <v>53</v>
      </c>
      <c r="M3101">
        <v>106</v>
      </c>
      <c r="N3101">
        <f>Table1[[#This Row],[Basic Salary]]+Table1[[#This Row],[Bonus]]</f>
        <v>78967</v>
      </c>
      <c r="O3101" s="2">
        <f>Table1[[#This Row],[Bonus]]/Table1[[#This Row],[Basic Salary]]</f>
        <v>0.35595926987997323</v>
      </c>
      <c r="P3101">
        <f ca="1">DATEDIF(Table1[[#This Row],[Date of Birth]],TODAY(),"Y")</f>
        <v>24</v>
      </c>
      <c r="Q3101">
        <f ca="1">DATEDIF(Table1[[#This Row],[Joining Date]],TODAY(),"Y")</f>
        <v>0</v>
      </c>
      <c r="R3101" t="str">
        <f ca="1">IF(YEAR(Table1[[#This Row],[Joining Date]])=YEAR(TODAY()),"Yes","No")</f>
        <v>No</v>
      </c>
      <c r="S3101" t="str">
        <f ca="1">IF(Table1[[#This Row],[Experience]]&gt;5,"Yes","No")</f>
        <v>No</v>
      </c>
      <c r="T3101" t="str">
        <f>TEXT(Table1[[#This Row],[Joining Date]],"mmmm")</f>
        <v>September</v>
      </c>
      <c r="U3101" t="str">
        <f>TEXT(Table1[[#This Row],[Joining Date]],"yyyy")</f>
        <v>2025</v>
      </c>
      <c r="V3101" s="5">
        <f ca="1">TODAY()-Table1[[#This Row],[Joining Date]]</f>
        <v>318</v>
      </c>
      <c r="W3101" t="str">
        <f>LEFT(Table1[[#This Row],[Employee Name]],FIND(" ",Table1[[#This Row],[Employee Name]])-1)</f>
        <v>Krishna</v>
      </c>
      <c r="X3101" t="str">
        <f>RIGHT(Table1[[#This Row],[Employee Name]],LEN(Table1[[#This Row],[Employee Name]])-FIND(" ",Table1[[#This Row],[Employee Name]]))</f>
        <v>Chaitanya</v>
      </c>
      <c r="Y3101" t="str">
        <f>Table1[[#This Row],[Department]]&amp;"-"&amp;Table1[[#This Row],[Employee ID]]</f>
        <v>Support-E03872</v>
      </c>
      <c r="Z3101" t="str">
        <f>LEFT(Table1[[#This Row],[Department]],3)</f>
        <v>Sup</v>
      </c>
      <c r="AA3101" t="str">
        <f>_xlfn.XLOOKUP(Table1[[#This Row],[Manager ID]],MANAGERS!A:A,MANAGERS!B:B)</f>
        <v>Manager_6</v>
      </c>
      <c r="AB3101" t="str" cm="1">
        <f t="array" ref="AB3101">_xlfn.XLOOKUP(Table1[[#This Row],[Manager ID]],Table2[[#All],[Manager ID]],Table2[[#All],[Department Head]])</f>
        <v>HR</v>
      </c>
      <c r="AC3101" s="2">
        <f>_xlfn.XLOOKUP(Table1[[#This Row],[City]],L:L,O:O)</f>
        <v>0.23685887225230964</v>
      </c>
      <c r="AD3101" t="str" cm="1">
        <f t="array" ref="AD3101">_xlfn.IFS(Table1[[#This Row],[Performance Score]]&gt;=90,"Excellent",Table1[[#This Row],[Performance Score]]&gt;=75,"Good",Table1[[#This Row],[Performance Score]]&gt;=60,"Average",Table1[[#This Row],[Performance Score]]&lt;=60,"Need Improvement")</f>
        <v>Need Improvement</v>
      </c>
      <c r="AE3101" t="str">
        <f>IF(AND(Table1[[#This Row],[Attendance %]]&gt;=80,(Table1[[#This Row],[Performance Score]]&gt;=80)),"Eligible","Not Eligible")</f>
        <v>Not Eligible</v>
      </c>
      <c r="AF3101" t="str">
        <f>IF(Table1[[#This Row],[Performance Score]]&gt;=80,"High Performer","Low Performer")</f>
        <v>Low Performer</v>
      </c>
      <c r="AG3101" t="str" cm="1">
        <f t="array" aca="1" ref="AG3101" ca="1">_xlfn.IFS(Table1[[#This Row],[Experience]]&lt;=3,"Junior",Table1[[#This Row],[Experience]]&lt;=7,"Mid Level",Table1[[#This Row],[Experience]]&gt;=7,"Senior")</f>
        <v>Junior</v>
      </c>
      <c r="AH3101" t="str">
        <f>IF(Table1[[#This Row],[Attendance %]]&gt;75,"OK","Below 75")</f>
        <v>OK</v>
      </c>
      <c r="AI3101" t="b">
        <f>ISBLANK(Table1[[#This Row],[Employee ID]])</f>
        <v>0</v>
      </c>
      <c r="AJ3101" t="b">
        <f>ISNUMBER(Table1[[#This Row],[Total Salary  ]])</f>
        <v>1</v>
      </c>
      <c r="AK3101" t="str">
        <f>IFERROR(_xlfn.XLOOKUP(Table1[[#This Row],[Manager ID]],MANAGERS!A:A,MANAGERS!B:B),"Not Found")</f>
        <v>Manager_6</v>
      </c>
    </row>
    <row r="3102" spans="1:37" x14ac:dyDescent="0.2">
      <c r="A3102" t="s">
        <v>280</v>
      </c>
      <c r="B3102" t="s">
        <v>62</v>
      </c>
      <c r="C3102" t="s">
        <v>15</v>
      </c>
      <c r="D3102" t="s">
        <v>46</v>
      </c>
      <c r="E3102" t="s">
        <v>26</v>
      </c>
      <c r="F3102" s="1">
        <v>45232</v>
      </c>
      <c r="G3102" s="1">
        <v>37337</v>
      </c>
      <c r="H3102">
        <v>49420</v>
      </c>
      <c r="I3102">
        <v>29543</v>
      </c>
      <c r="J3102">
        <v>78</v>
      </c>
      <c r="K3102">
        <v>96</v>
      </c>
      <c r="L3102" t="s">
        <v>53</v>
      </c>
      <c r="M3102">
        <v>101</v>
      </c>
      <c r="N3102">
        <f>Table1[[#This Row],[Basic Salary]]+Table1[[#This Row],[Bonus]]</f>
        <v>78963</v>
      </c>
      <c r="O3102" s="2">
        <f>Table1[[#This Row],[Bonus]]/Table1[[#This Row],[Basic Salary]]</f>
        <v>0.59779441521651155</v>
      </c>
      <c r="P3102">
        <f ca="1">DATEDIF(Table1[[#This Row],[Date of Birth]],TODAY(),"Y")</f>
        <v>24</v>
      </c>
      <c r="Q3102">
        <f ca="1">DATEDIF(Table1[[#This Row],[Joining Date]],TODAY(),"Y")</f>
        <v>2</v>
      </c>
      <c r="R3102" t="str">
        <f ca="1">IF(YEAR(Table1[[#This Row],[Joining Date]])=YEAR(TODAY()),"Yes","No")</f>
        <v>No</v>
      </c>
      <c r="S3102" t="str">
        <f ca="1">IF(Table1[[#This Row],[Experience]]&gt;5,"Yes","No")</f>
        <v>No</v>
      </c>
      <c r="T3102" t="str">
        <f>TEXT(Table1[[#This Row],[Joining Date]],"mmmm")</f>
        <v>November</v>
      </c>
      <c r="U3102" t="str">
        <f>TEXT(Table1[[#This Row],[Joining Date]],"yyyy")</f>
        <v>2023</v>
      </c>
      <c r="V3102" s="5">
        <f ca="1">TODAY()-Table1[[#This Row],[Joining Date]]</f>
        <v>1007</v>
      </c>
      <c r="W3102" t="str">
        <f>LEFT(Table1[[#This Row],[Employee Name]],FIND(" ",Table1[[#This Row],[Employee Name]])-1)</f>
        <v>Kavya</v>
      </c>
      <c r="X3102" t="str">
        <f>RIGHT(Table1[[#This Row],[Employee Name]],LEN(Table1[[#This Row],[Employee Name]])-FIND(" ",Table1[[#This Row],[Employee Name]]))</f>
        <v>Nair</v>
      </c>
      <c r="Y3102" t="str">
        <f>Table1[[#This Row],[Department]]&amp;"-"&amp;Table1[[#This Row],[Employee ID]]</f>
        <v>Support-E00224</v>
      </c>
      <c r="Z3102" t="str">
        <f>LEFT(Table1[[#This Row],[Department]],3)</f>
        <v>Sup</v>
      </c>
      <c r="AA3102" t="str">
        <f>_xlfn.XLOOKUP(Table1[[#This Row],[Manager ID]],MANAGERS!A:A,MANAGERS!B:B)</f>
        <v>Manager_1</v>
      </c>
      <c r="AB3102" t="str" cm="1">
        <f t="array" ref="AB3102">_xlfn.XLOOKUP(Table1[[#This Row],[Manager ID]],Table2[[#All],[Manager ID]],Table2[[#All],[Department Head]])</f>
        <v>Support</v>
      </c>
      <c r="AC3102" s="2">
        <f>_xlfn.XLOOKUP(Table1[[#This Row],[City]],L:L,O:O)</f>
        <v>0.23685887225230964</v>
      </c>
      <c r="AD3102" t="str" cm="1">
        <f t="array" ref="AD3102">_xlfn.IFS(Table1[[#This Row],[Performance Score]]&gt;=90,"Excellent",Table1[[#This Row],[Performance Score]]&gt;=75,"Good",Table1[[#This Row],[Performance Score]]&gt;=60,"Average",Table1[[#This Row],[Performance Score]]&lt;=60,"Need Improvement")</f>
        <v>Excellent</v>
      </c>
      <c r="AE3102" t="str">
        <f>IF(AND(Table1[[#This Row],[Attendance %]]&gt;=80,(Table1[[#This Row],[Performance Score]]&gt;=80)),"Eligible","Not Eligible")</f>
        <v>Not Eligible</v>
      </c>
      <c r="AF3102" t="str">
        <f>IF(Table1[[#This Row],[Performance Score]]&gt;=80,"High Performer","Low Performer")</f>
        <v>High Performer</v>
      </c>
      <c r="AG3102" t="str" cm="1">
        <f t="array" aca="1" ref="AG3102" ca="1">_xlfn.IFS(Table1[[#This Row],[Experience]]&lt;=3,"Junior",Table1[[#This Row],[Experience]]&lt;=7,"Mid Level",Table1[[#This Row],[Experience]]&gt;=7,"Senior")</f>
        <v>Junior</v>
      </c>
      <c r="AH3102" t="str">
        <f>IF(Table1[[#This Row],[Attendance %]]&gt;75,"OK","Below 75")</f>
        <v>OK</v>
      </c>
      <c r="AI3102" t="b">
        <f>ISBLANK(Table1[[#This Row],[Employee ID]])</f>
        <v>0</v>
      </c>
      <c r="AJ3102" t="b">
        <f>ISNUMBER(Table1[[#This Row],[Total Salary  ]])</f>
        <v>1</v>
      </c>
      <c r="AK3102" t="str">
        <f>IFERROR(_xlfn.XLOOKUP(Table1[[#This Row],[Manager ID]],MANAGERS!A:A,MANAGERS!B:B),"Not Found")</f>
        <v>Manager_1</v>
      </c>
    </row>
    <row r="3103" spans="1:37" x14ac:dyDescent="0.2">
      <c r="A3103" t="s">
        <v>5051</v>
      </c>
      <c r="B3103" t="s">
        <v>129</v>
      </c>
      <c r="C3103" t="s">
        <v>15</v>
      </c>
      <c r="D3103" t="s">
        <v>25</v>
      </c>
      <c r="E3103" t="s">
        <v>30</v>
      </c>
      <c r="F3103" s="1">
        <v>42700</v>
      </c>
      <c r="G3103" s="1">
        <v>34719</v>
      </c>
      <c r="H3103">
        <v>67336</v>
      </c>
      <c r="I3103">
        <v>11624</v>
      </c>
      <c r="J3103">
        <v>65</v>
      </c>
      <c r="K3103">
        <v>52</v>
      </c>
      <c r="L3103" t="s">
        <v>31</v>
      </c>
      <c r="M3103">
        <v>103</v>
      </c>
      <c r="N3103">
        <f>Table1[[#This Row],[Basic Salary]]+Table1[[#This Row],[Bonus]]</f>
        <v>78960</v>
      </c>
      <c r="O3103" s="2">
        <f>Table1[[#This Row],[Bonus]]/Table1[[#This Row],[Basic Salary]]</f>
        <v>0.17262682666033027</v>
      </c>
      <c r="P3103">
        <f ca="1">DATEDIF(Table1[[#This Row],[Date of Birth]],TODAY(),"Y")</f>
        <v>31</v>
      </c>
      <c r="Q3103">
        <f ca="1">DATEDIF(Table1[[#This Row],[Joining Date]],TODAY(),"Y")</f>
        <v>9</v>
      </c>
      <c r="R3103" t="str">
        <f ca="1">IF(YEAR(Table1[[#This Row],[Joining Date]])=YEAR(TODAY()),"Yes","No")</f>
        <v>No</v>
      </c>
      <c r="S3103" t="str">
        <f ca="1">IF(Table1[[#This Row],[Experience]]&gt;5,"Yes","No")</f>
        <v>Yes</v>
      </c>
      <c r="T3103" t="str">
        <f>TEXT(Table1[[#This Row],[Joining Date]],"mmmm")</f>
        <v>November</v>
      </c>
      <c r="U3103" t="str">
        <f>TEXT(Table1[[#This Row],[Joining Date]],"yyyy")</f>
        <v>2016</v>
      </c>
      <c r="V3103" s="5">
        <f ca="1">TODAY()-Table1[[#This Row],[Joining Date]]</f>
        <v>3539</v>
      </c>
      <c r="W3103" t="str">
        <f>LEFT(Table1[[#This Row],[Employee Name]],FIND(" ",Table1[[#This Row],[Employee Name]])-1)</f>
        <v>Aarav</v>
      </c>
      <c r="X3103" t="str">
        <f>RIGHT(Table1[[#This Row],[Employee Name]],LEN(Table1[[#This Row],[Employee Name]])-FIND(" ",Table1[[#This Row],[Employee Name]]))</f>
        <v>Sharma</v>
      </c>
      <c r="Y3103" t="str">
        <f>Table1[[#This Row],[Department]]&amp;"-"&amp;Table1[[#This Row],[Employee ID]]</f>
        <v>Finance-E04995</v>
      </c>
      <c r="Z3103" t="str">
        <f>LEFT(Table1[[#This Row],[Department]],3)</f>
        <v>Fin</v>
      </c>
      <c r="AA3103" t="str">
        <f>_xlfn.XLOOKUP(Table1[[#This Row],[Manager ID]],MANAGERS!A:A,MANAGERS!B:B)</f>
        <v>Manager_3</v>
      </c>
      <c r="AB3103" t="str" cm="1">
        <f t="array" ref="AB3103">_xlfn.XLOOKUP(Table1[[#This Row],[Manager ID]],Table2[[#All],[Manager ID]],Table2[[#All],[Department Head]])</f>
        <v>IT</v>
      </c>
      <c r="AC3103" s="2">
        <f>_xlfn.XLOOKUP(Table1[[#This Row],[City]],L:L,O:O)</f>
        <v>0.241864189087755</v>
      </c>
      <c r="AD3103" t="str" cm="1">
        <f t="array" ref="AD3103">_xlfn.IFS(Table1[[#This Row],[Performance Score]]&gt;=90,"Excellent",Table1[[#This Row],[Performance Score]]&gt;=75,"Good",Table1[[#This Row],[Performance Score]]&gt;=60,"Average",Table1[[#This Row],[Performance Score]]&lt;=60,"Need Improvement")</f>
        <v>Need Improvement</v>
      </c>
      <c r="AE3103" t="str">
        <f>IF(AND(Table1[[#This Row],[Attendance %]]&gt;=80,(Table1[[#This Row],[Performance Score]]&gt;=80)),"Eligible","Not Eligible")</f>
        <v>Not Eligible</v>
      </c>
      <c r="AF3103" t="str">
        <f>IF(Table1[[#This Row],[Performance Score]]&gt;=80,"High Performer","Low Performer")</f>
        <v>Low Performer</v>
      </c>
      <c r="AG3103" t="str" cm="1">
        <f t="array" aca="1" ref="AG3103" ca="1">_xlfn.IFS(Table1[[#This Row],[Experience]]&lt;=3,"Junior",Table1[[#This Row],[Experience]]&lt;=7,"Mid Level",Table1[[#This Row],[Experience]]&gt;=7,"Senior")</f>
        <v>Senior</v>
      </c>
      <c r="AH3103" t="str">
        <f>IF(Table1[[#This Row],[Attendance %]]&gt;75,"OK","Below 75")</f>
        <v>Below 75</v>
      </c>
      <c r="AI3103" t="b">
        <f>ISBLANK(Table1[[#This Row],[Employee ID]])</f>
        <v>0</v>
      </c>
      <c r="AJ3103" t="b">
        <f>ISNUMBER(Table1[[#This Row],[Total Salary  ]])</f>
        <v>1</v>
      </c>
      <c r="AK3103" t="str">
        <f>IFERROR(_xlfn.XLOOKUP(Table1[[#This Row],[Manager ID]],MANAGERS!A:A,MANAGERS!B:B),"Not Found")</f>
        <v>Manager_3</v>
      </c>
    </row>
    <row r="3104" spans="1:37" x14ac:dyDescent="0.2">
      <c r="A3104" t="s">
        <v>1720</v>
      </c>
      <c r="B3104" t="s">
        <v>95</v>
      </c>
      <c r="C3104" t="s">
        <v>21</v>
      </c>
      <c r="D3104" t="s">
        <v>16</v>
      </c>
      <c r="E3104" t="s">
        <v>51</v>
      </c>
      <c r="F3104" s="1">
        <v>45138</v>
      </c>
      <c r="G3104" s="1">
        <v>33672</v>
      </c>
      <c r="H3104">
        <v>51886</v>
      </c>
      <c r="I3104">
        <v>27063</v>
      </c>
      <c r="J3104">
        <v>91</v>
      </c>
      <c r="K3104">
        <v>67</v>
      </c>
      <c r="L3104" t="s">
        <v>34</v>
      </c>
      <c r="M3104">
        <v>117</v>
      </c>
      <c r="N3104">
        <f>Table1[[#This Row],[Basic Salary]]+Table1[[#This Row],[Bonus]]</f>
        <v>78949</v>
      </c>
      <c r="O3104" s="2">
        <f>Table1[[#This Row],[Bonus]]/Table1[[#This Row],[Basic Salary]]</f>
        <v>0.52158578421924995</v>
      </c>
      <c r="P3104">
        <f ca="1">DATEDIF(Table1[[#This Row],[Date of Birth]],TODAY(),"Y")</f>
        <v>34</v>
      </c>
      <c r="Q3104">
        <f ca="1">DATEDIF(Table1[[#This Row],[Joining Date]],TODAY(),"Y")</f>
        <v>3</v>
      </c>
      <c r="R3104" t="str">
        <f ca="1">IF(YEAR(Table1[[#This Row],[Joining Date]])=YEAR(TODAY()),"Yes","No")</f>
        <v>No</v>
      </c>
      <c r="S3104" t="str">
        <f ca="1">IF(Table1[[#This Row],[Experience]]&gt;5,"Yes","No")</f>
        <v>No</v>
      </c>
      <c r="T3104" t="str">
        <f>TEXT(Table1[[#This Row],[Joining Date]],"mmmm")</f>
        <v>July</v>
      </c>
      <c r="U3104" t="str">
        <f>TEXT(Table1[[#This Row],[Joining Date]],"yyyy")</f>
        <v>2023</v>
      </c>
      <c r="V3104" s="5">
        <f ca="1">TODAY()-Table1[[#This Row],[Joining Date]]</f>
        <v>1101</v>
      </c>
      <c r="W3104" t="str">
        <f>LEFT(Table1[[#This Row],[Employee Name]],FIND(" ",Table1[[#This Row],[Employee Name]])-1)</f>
        <v>Ajay</v>
      </c>
      <c r="X3104" t="str">
        <f>RIGHT(Table1[[#This Row],[Employee Name]],LEN(Table1[[#This Row],[Employee Name]])-FIND(" ",Table1[[#This Row],[Employee Name]]))</f>
        <v>Singh</v>
      </c>
      <c r="Y3104" t="str">
        <f>Table1[[#This Row],[Department]]&amp;"-"&amp;Table1[[#This Row],[Employee ID]]</f>
        <v>HR-E01664</v>
      </c>
      <c r="Z3104" t="str">
        <f>LEFT(Table1[[#This Row],[Department]],3)</f>
        <v>HR</v>
      </c>
      <c r="AA3104" t="str">
        <f>_xlfn.XLOOKUP(Table1[[#This Row],[Manager ID]],MANAGERS!A:A,MANAGERS!B:B)</f>
        <v>Manager_17</v>
      </c>
      <c r="AB3104" t="str" cm="1">
        <f t="array" ref="AB3104">_xlfn.XLOOKUP(Table1[[#This Row],[Manager ID]],Table2[[#All],[Manager ID]],Table2[[#All],[Department Head]])</f>
        <v>Finance</v>
      </c>
      <c r="AC3104" s="2">
        <f>_xlfn.XLOOKUP(Table1[[#This Row],[City]],L:L,O:O)</f>
        <v>0.24030340748661314</v>
      </c>
      <c r="AD3104" t="str" cm="1">
        <f t="array" ref="AD3104">_xlfn.IFS(Table1[[#This Row],[Performance Score]]&gt;=90,"Excellent",Table1[[#This Row],[Performance Score]]&gt;=75,"Good",Table1[[#This Row],[Performance Score]]&gt;=60,"Average",Table1[[#This Row],[Performance Score]]&lt;=60,"Need Improvement")</f>
        <v>Average</v>
      </c>
      <c r="AE3104" t="str">
        <f>IF(AND(Table1[[#This Row],[Attendance %]]&gt;=80,(Table1[[#This Row],[Performance Score]]&gt;=80)),"Eligible","Not Eligible")</f>
        <v>Not Eligible</v>
      </c>
      <c r="AF3104" t="str">
        <f>IF(Table1[[#This Row],[Performance Score]]&gt;=80,"High Performer","Low Performer")</f>
        <v>Low Performer</v>
      </c>
      <c r="AG3104" t="str" cm="1">
        <f t="array" aca="1" ref="AG3104" ca="1">_xlfn.IFS(Table1[[#This Row],[Experience]]&lt;=3,"Junior",Table1[[#This Row],[Experience]]&lt;=7,"Mid Level",Table1[[#This Row],[Experience]]&gt;=7,"Senior")</f>
        <v>Junior</v>
      </c>
      <c r="AH3104" t="str">
        <f>IF(Table1[[#This Row],[Attendance %]]&gt;75,"OK","Below 75")</f>
        <v>OK</v>
      </c>
      <c r="AI3104" t="b">
        <f>ISBLANK(Table1[[#This Row],[Employee ID]])</f>
        <v>0</v>
      </c>
      <c r="AJ3104" t="b">
        <f>ISNUMBER(Table1[[#This Row],[Total Salary  ]])</f>
        <v>1</v>
      </c>
      <c r="AK3104" t="str">
        <f>IFERROR(_xlfn.XLOOKUP(Table1[[#This Row],[Manager ID]],MANAGERS!A:A,MANAGERS!B:B),"Not Found")</f>
        <v>Manager_17</v>
      </c>
    </row>
    <row r="3105" spans="1:37" x14ac:dyDescent="0.2">
      <c r="A3105" t="s">
        <v>4571</v>
      </c>
      <c r="B3105" t="s">
        <v>93</v>
      </c>
      <c r="C3105" t="s">
        <v>21</v>
      </c>
      <c r="D3105" t="s">
        <v>81</v>
      </c>
      <c r="E3105" t="s">
        <v>65</v>
      </c>
      <c r="F3105" s="1">
        <v>42833</v>
      </c>
      <c r="G3105" s="1">
        <v>35313</v>
      </c>
      <c r="H3105">
        <v>50526</v>
      </c>
      <c r="I3105">
        <v>28385</v>
      </c>
      <c r="J3105">
        <v>83</v>
      </c>
      <c r="K3105">
        <v>79</v>
      </c>
      <c r="L3105" t="s">
        <v>27</v>
      </c>
      <c r="M3105">
        <v>111</v>
      </c>
      <c r="N3105">
        <f>Table1[[#This Row],[Basic Salary]]+Table1[[#This Row],[Bonus]]</f>
        <v>78911</v>
      </c>
      <c r="O3105" s="2">
        <f>Table1[[#This Row],[Bonus]]/Table1[[#This Row],[Basic Salary]]</f>
        <v>0.56178996952064286</v>
      </c>
      <c r="P3105">
        <f ca="1">DATEDIF(Table1[[#This Row],[Date of Birth]],TODAY(),"Y")</f>
        <v>29</v>
      </c>
      <c r="Q3105">
        <f ca="1">DATEDIF(Table1[[#This Row],[Joining Date]],TODAY(),"Y")</f>
        <v>9</v>
      </c>
      <c r="R3105" t="str">
        <f ca="1">IF(YEAR(Table1[[#This Row],[Joining Date]])=YEAR(TODAY()),"Yes","No")</f>
        <v>No</v>
      </c>
      <c r="S3105" t="str">
        <f ca="1">IF(Table1[[#This Row],[Experience]]&gt;5,"Yes","No")</f>
        <v>Yes</v>
      </c>
      <c r="T3105" t="str">
        <f>TEXT(Table1[[#This Row],[Joining Date]],"mmmm")</f>
        <v>April</v>
      </c>
      <c r="U3105" t="str">
        <f>TEXT(Table1[[#This Row],[Joining Date]],"yyyy")</f>
        <v>2017</v>
      </c>
      <c r="V3105" s="5">
        <f ca="1">TODAY()-Table1[[#This Row],[Joining Date]]</f>
        <v>3406</v>
      </c>
      <c r="W3105" t="str">
        <f>LEFT(Table1[[#This Row],[Employee Name]],FIND(" ",Table1[[#This Row],[Employee Name]])-1)</f>
        <v>Priya</v>
      </c>
      <c r="X3105" t="str">
        <f>RIGHT(Table1[[#This Row],[Employee Name]],LEN(Table1[[#This Row],[Employee Name]])-FIND(" ",Table1[[#This Row],[Employee Name]]))</f>
        <v>Reddy</v>
      </c>
      <c r="Y3105" t="str">
        <f>Table1[[#This Row],[Department]]&amp;"-"&amp;Table1[[#This Row],[Employee ID]]</f>
        <v>Sales-E04515</v>
      </c>
      <c r="Z3105" t="str">
        <f>LEFT(Table1[[#This Row],[Department]],3)</f>
        <v>Sal</v>
      </c>
      <c r="AA3105" t="str">
        <f>_xlfn.XLOOKUP(Table1[[#This Row],[Manager ID]],MANAGERS!A:A,MANAGERS!B:B)</f>
        <v>Manager_11</v>
      </c>
      <c r="AB3105" t="str" cm="1">
        <f t="array" ref="AB3105">_xlfn.XLOOKUP(Table1[[#This Row],[Manager ID]],Table2[[#All],[Manager ID]],Table2[[#All],[Department Head]])</f>
        <v>Marketing</v>
      </c>
      <c r="AC3105" s="2">
        <f>_xlfn.XLOOKUP(Table1[[#This Row],[City]],L:L,O:O)</f>
        <v>0.23674293405114402</v>
      </c>
      <c r="AD3105" t="str" cm="1">
        <f t="array" ref="AD3105">_xlfn.IFS(Table1[[#This Row],[Performance Score]]&gt;=90,"Excellent",Table1[[#This Row],[Performance Score]]&gt;=75,"Good",Table1[[#This Row],[Performance Score]]&gt;=60,"Average",Table1[[#This Row],[Performance Score]]&lt;=60,"Need Improvement")</f>
        <v>Good</v>
      </c>
      <c r="AE3105" t="str">
        <f>IF(AND(Table1[[#This Row],[Attendance %]]&gt;=80,(Table1[[#This Row],[Performance Score]]&gt;=80)),"Eligible","Not Eligible")</f>
        <v>Not Eligible</v>
      </c>
      <c r="AF3105" t="str">
        <f>IF(Table1[[#This Row],[Performance Score]]&gt;=80,"High Performer","Low Performer")</f>
        <v>Low Performer</v>
      </c>
      <c r="AG3105" t="str" cm="1">
        <f t="array" aca="1" ref="AG3105" ca="1">_xlfn.IFS(Table1[[#This Row],[Experience]]&lt;=3,"Junior",Table1[[#This Row],[Experience]]&lt;=7,"Mid Level",Table1[[#This Row],[Experience]]&gt;=7,"Senior")</f>
        <v>Senior</v>
      </c>
      <c r="AH3105" t="str">
        <f>IF(Table1[[#This Row],[Attendance %]]&gt;75,"OK","Below 75")</f>
        <v>OK</v>
      </c>
      <c r="AI3105" t="b">
        <f>ISBLANK(Table1[[#This Row],[Employee ID]])</f>
        <v>0</v>
      </c>
      <c r="AJ3105" t="b">
        <f>ISNUMBER(Table1[[#This Row],[Total Salary  ]])</f>
        <v>1</v>
      </c>
      <c r="AK3105" t="str">
        <f>IFERROR(_xlfn.XLOOKUP(Table1[[#This Row],[Manager ID]],MANAGERS!A:A,MANAGERS!B:B),"Not Found")</f>
        <v>Manager_11</v>
      </c>
    </row>
    <row r="3106" spans="1:37" x14ac:dyDescent="0.2">
      <c r="A3106" t="s">
        <v>4582</v>
      </c>
      <c r="B3106" t="s">
        <v>85</v>
      </c>
      <c r="C3106" t="s">
        <v>15</v>
      </c>
      <c r="D3106" t="s">
        <v>40</v>
      </c>
      <c r="E3106" t="s">
        <v>30</v>
      </c>
      <c r="F3106" s="1">
        <v>44920</v>
      </c>
      <c r="G3106" s="1">
        <v>34388</v>
      </c>
      <c r="H3106">
        <v>51277</v>
      </c>
      <c r="I3106">
        <v>27632</v>
      </c>
      <c r="J3106">
        <v>95</v>
      </c>
      <c r="K3106">
        <v>91</v>
      </c>
      <c r="L3106" t="s">
        <v>53</v>
      </c>
      <c r="M3106">
        <v>112</v>
      </c>
      <c r="N3106">
        <f>Table1[[#This Row],[Basic Salary]]+Table1[[#This Row],[Bonus]]</f>
        <v>78909</v>
      </c>
      <c r="O3106" s="2">
        <f>Table1[[#This Row],[Bonus]]/Table1[[#This Row],[Basic Salary]]</f>
        <v>0.5388770793923201</v>
      </c>
      <c r="P3106">
        <f ca="1">DATEDIF(Table1[[#This Row],[Date of Birth]],TODAY(),"Y")</f>
        <v>32</v>
      </c>
      <c r="Q3106">
        <f ca="1">DATEDIF(Table1[[#This Row],[Joining Date]],TODAY(),"Y")</f>
        <v>3</v>
      </c>
      <c r="R3106" t="str">
        <f ca="1">IF(YEAR(Table1[[#This Row],[Joining Date]])=YEAR(TODAY()),"Yes","No")</f>
        <v>No</v>
      </c>
      <c r="S3106" t="str">
        <f ca="1">IF(Table1[[#This Row],[Experience]]&gt;5,"Yes","No")</f>
        <v>No</v>
      </c>
      <c r="T3106" t="str">
        <f>TEXT(Table1[[#This Row],[Joining Date]],"mmmm")</f>
        <v>December</v>
      </c>
      <c r="U3106" t="str">
        <f>TEXT(Table1[[#This Row],[Joining Date]],"yyyy")</f>
        <v>2022</v>
      </c>
      <c r="V3106" s="5">
        <f ca="1">TODAY()-Table1[[#This Row],[Joining Date]]</f>
        <v>1319</v>
      </c>
      <c r="W3106" t="str">
        <f>LEFT(Table1[[#This Row],[Employee Name]],FIND(" ",Table1[[#This Row],[Employee Name]])-1)</f>
        <v>Pooja</v>
      </c>
      <c r="X3106" t="str">
        <f>RIGHT(Table1[[#This Row],[Employee Name]],LEN(Table1[[#This Row],[Employee Name]])-FIND(" ",Table1[[#This Row],[Employee Name]]))</f>
        <v>Das</v>
      </c>
      <c r="Y3106" t="str">
        <f>Table1[[#This Row],[Department]]&amp;"-"&amp;Table1[[#This Row],[Employee ID]]</f>
        <v>IT-E04526</v>
      </c>
      <c r="Z3106" t="str">
        <f>LEFT(Table1[[#This Row],[Department]],3)</f>
        <v>IT</v>
      </c>
      <c r="AA3106" t="str">
        <f>_xlfn.XLOOKUP(Table1[[#This Row],[Manager ID]],MANAGERS!A:A,MANAGERS!B:B)</f>
        <v>Manager_12</v>
      </c>
      <c r="AB3106" t="str" cm="1">
        <f t="array" ref="AB3106">_xlfn.XLOOKUP(Table1[[#This Row],[Manager ID]],Table2[[#All],[Manager ID]],Table2[[#All],[Department Head]])</f>
        <v>Marketing</v>
      </c>
      <c r="AC3106" s="2">
        <f>_xlfn.XLOOKUP(Table1[[#This Row],[City]],L:L,O:O)</f>
        <v>0.23685887225230964</v>
      </c>
      <c r="AD3106" t="str" cm="1">
        <f t="array" ref="AD3106">_xlfn.IFS(Table1[[#This Row],[Performance Score]]&gt;=90,"Excellent",Table1[[#This Row],[Performance Score]]&gt;=75,"Good",Table1[[#This Row],[Performance Score]]&gt;=60,"Average",Table1[[#This Row],[Performance Score]]&lt;=60,"Need Improvement")</f>
        <v>Excellent</v>
      </c>
      <c r="AE3106" t="str">
        <f>IF(AND(Table1[[#This Row],[Attendance %]]&gt;=80,(Table1[[#This Row],[Performance Score]]&gt;=80)),"Eligible","Not Eligible")</f>
        <v>Eligible</v>
      </c>
      <c r="AF3106" t="str">
        <f>IF(Table1[[#This Row],[Performance Score]]&gt;=80,"High Performer","Low Performer")</f>
        <v>High Performer</v>
      </c>
      <c r="AG3106" t="str" cm="1">
        <f t="array" aca="1" ref="AG3106" ca="1">_xlfn.IFS(Table1[[#This Row],[Experience]]&lt;=3,"Junior",Table1[[#This Row],[Experience]]&lt;=7,"Mid Level",Table1[[#This Row],[Experience]]&gt;=7,"Senior")</f>
        <v>Junior</v>
      </c>
      <c r="AH3106" t="str">
        <f>IF(Table1[[#This Row],[Attendance %]]&gt;75,"OK","Below 75")</f>
        <v>OK</v>
      </c>
      <c r="AI3106" t="b">
        <f>ISBLANK(Table1[[#This Row],[Employee ID]])</f>
        <v>0</v>
      </c>
      <c r="AJ3106" t="b">
        <f>ISNUMBER(Table1[[#This Row],[Total Salary  ]])</f>
        <v>1</v>
      </c>
      <c r="AK3106" t="str">
        <f>IFERROR(_xlfn.XLOOKUP(Table1[[#This Row],[Manager ID]],MANAGERS!A:A,MANAGERS!B:B),"Not Found")</f>
        <v>Manager_12</v>
      </c>
    </row>
    <row r="3107" spans="1:37" x14ac:dyDescent="0.2">
      <c r="A3107" t="s">
        <v>4860</v>
      </c>
      <c r="B3107" t="s">
        <v>20</v>
      </c>
      <c r="C3107" t="s">
        <v>21</v>
      </c>
      <c r="D3107" t="s">
        <v>33</v>
      </c>
      <c r="E3107" t="s">
        <v>30</v>
      </c>
      <c r="F3107" s="1">
        <v>44843</v>
      </c>
      <c r="G3107" s="1">
        <v>38988</v>
      </c>
      <c r="H3107">
        <v>61693</v>
      </c>
      <c r="I3107">
        <v>17216</v>
      </c>
      <c r="J3107">
        <v>86</v>
      </c>
      <c r="K3107">
        <v>75</v>
      </c>
      <c r="L3107" t="s">
        <v>34</v>
      </c>
      <c r="M3107">
        <v>104</v>
      </c>
      <c r="N3107">
        <f>Table1[[#This Row],[Basic Salary]]+Table1[[#This Row],[Bonus]]</f>
        <v>78909</v>
      </c>
      <c r="O3107" s="2">
        <f>Table1[[#This Row],[Bonus]]/Table1[[#This Row],[Basic Salary]]</f>
        <v>0.27905921255247756</v>
      </c>
      <c r="P3107">
        <f ca="1">DATEDIF(Table1[[#This Row],[Date of Birth]],TODAY(),"Y")</f>
        <v>19</v>
      </c>
      <c r="Q3107">
        <f ca="1">DATEDIF(Table1[[#This Row],[Joining Date]],TODAY(),"Y")</f>
        <v>3</v>
      </c>
      <c r="R3107" t="str">
        <f ca="1">IF(YEAR(Table1[[#This Row],[Joining Date]])=YEAR(TODAY()),"Yes","No")</f>
        <v>No</v>
      </c>
      <c r="S3107" t="str">
        <f ca="1">IF(Table1[[#This Row],[Experience]]&gt;5,"Yes","No")</f>
        <v>No</v>
      </c>
      <c r="T3107" t="str">
        <f>TEXT(Table1[[#This Row],[Joining Date]],"mmmm")</f>
        <v>October</v>
      </c>
      <c r="U3107" t="str">
        <f>TEXT(Table1[[#This Row],[Joining Date]],"yyyy")</f>
        <v>2022</v>
      </c>
      <c r="V3107" s="5">
        <f ca="1">TODAY()-Table1[[#This Row],[Joining Date]]</f>
        <v>1396</v>
      </c>
      <c r="W3107" t="str">
        <f>LEFT(Table1[[#This Row],[Employee Name]],FIND(" ",Table1[[#This Row],[Employee Name]])-1)</f>
        <v>Rahul</v>
      </c>
      <c r="X3107" t="str">
        <f>RIGHT(Table1[[#This Row],[Employee Name]],LEN(Table1[[#This Row],[Employee Name]])-FIND(" ",Table1[[#This Row],[Employee Name]]))</f>
        <v>Verma</v>
      </c>
      <c r="Y3107" t="str">
        <f>Table1[[#This Row],[Department]]&amp;"-"&amp;Table1[[#This Row],[Employee ID]]</f>
        <v>Marketing-E04804</v>
      </c>
      <c r="Z3107" t="str">
        <f>LEFT(Table1[[#This Row],[Department]],3)</f>
        <v>Mar</v>
      </c>
      <c r="AA3107" t="str">
        <f>_xlfn.XLOOKUP(Table1[[#This Row],[Manager ID]],MANAGERS!A:A,MANAGERS!B:B)</f>
        <v>Manager_4</v>
      </c>
      <c r="AB3107" t="str" cm="1">
        <f t="array" ref="AB3107">_xlfn.XLOOKUP(Table1[[#This Row],[Manager ID]],Table2[[#All],[Manager ID]],Table2[[#All],[Department Head]])</f>
        <v>Finance</v>
      </c>
      <c r="AC3107" s="2">
        <f>_xlfn.XLOOKUP(Table1[[#This Row],[City]],L:L,O:O)</f>
        <v>0.24030340748661314</v>
      </c>
      <c r="AD3107" t="str" cm="1">
        <f t="array" ref="AD3107">_xlfn.IFS(Table1[[#This Row],[Performance Score]]&gt;=90,"Excellent",Table1[[#This Row],[Performance Score]]&gt;=75,"Good",Table1[[#This Row],[Performance Score]]&gt;=60,"Average",Table1[[#This Row],[Performance Score]]&lt;=60,"Need Improvement")</f>
        <v>Good</v>
      </c>
      <c r="AE3107" t="str">
        <f>IF(AND(Table1[[#This Row],[Attendance %]]&gt;=80,(Table1[[#This Row],[Performance Score]]&gt;=80)),"Eligible","Not Eligible")</f>
        <v>Not Eligible</v>
      </c>
      <c r="AF3107" t="str">
        <f>IF(Table1[[#This Row],[Performance Score]]&gt;=80,"High Performer","Low Performer")</f>
        <v>Low Performer</v>
      </c>
      <c r="AG3107" t="str" cm="1">
        <f t="array" aca="1" ref="AG3107" ca="1">_xlfn.IFS(Table1[[#This Row],[Experience]]&lt;=3,"Junior",Table1[[#This Row],[Experience]]&lt;=7,"Mid Level",Table1[[#This Row],[Experience]]&gt;=7,"Senior")</f>
        <v>Junior</v>
      </c>
      <c r="AH3107" t="str">
        <f>IF(Table1[[#This Row],[Attendance %]]&gt;75,"OK","Below 75")</f>
        <v>OK</v>
      </c>
      <c r="AI3107" t="b">
        <f>ISBLANK(Table1[[#This Row],[Employee ID]])</f>
        <v>0</v>
      </c>
      <c r="AJ3107" t="b">
        <f>ISNUMBER(Table1[[#This Row],[Total Salary  ]])</f>
        <v>1</v>
      </c>
      <c r="AK3107" t="str">
        <f>IFERROR(_xlfn.XLOOKUP(Table1[[#This Row],[Manager ID]],MANAGERS!A:A,MANAGERS!B:B),"Not Found")</f>
        <v>Manager_4</v>
      </c>
    </row>
    <row r="3108" spans="1:37" x14ac:dyDescent="0.2">
      <c r="A3108" t="s">
        <v>1262</v>
      </c>
      <c r="B3108" t="s">
        <v>42</v>
      </c>
      <c r="C3108" t="s">
        <v>15</v>
      </c>
      <c r="D3108" t="s">
        <v>43</v>
      </c>
      <c r="E3108" t="s">
        <v>26</v>
      </c>
      <c r="F3108" s="1">
        <v>43509</v>
      </c>
      <c r="G3108" s="1">
        <v>40160</v>
      </c>
      <c r="H3108">
        <v>61068</v>
      </c>
      <c r="I3108">
        <v>17818</v>
      </c>
      <c r="J3108">
        <v>84</v>
      </c>
      <c r="K3108">
        <v>84</v>
      </c>
      <c r="L3108" t="s">
        <v>34</v>
      </c>
      <c r="M3108">
        <v>104</v>
      </c>
      <c r="N3108">
        <f>Table1[[#This Row],[Basic Salary]]+Table1[[#This Row],[Bonus]]</f>
        <v>78886</v>
      </c>
      <c r="O3108" s="2">
        <f>Table1[[#This Row],[Bonus]]/Table1[[#This Row],[Basic Salary]]</f>
        <v>0.291773105390712</v>
      </c>
      <c r="P3108">
        <f ca="1">DATEDIF(Table1[[#This Row],[Date of Birth]],TODAY(),"Y")</f>
        <v>16</v>
      </c>
      <c r="Q3108">
        <f ca="1">DATEDIF(Table1[[#This Row],[Joining Date]],TODAY(),"Y")</f>
        <v>7</v>
      </c>
      <c r="R3108" t="str">
        <f ca="1">IF(YEAR(Table1[[#This Row],[Joining Date]])=YEAR(TODAY()),"Yes","No")</f>
        <v>No</v>
      </c>
      <c r="S3108" t="str">
        <f ca="1">IF(Table1[[#This Row],[Experience]]&gt;5,"Yes","No")</f>
        <v>Yes</v>
      </c>
      <c r="T3108" t="str">
        <f>TEXT(Table1[[#This Row],[Joining Date]],"mmmm")</f>
        <v>February</v>
      </c>
      <c r="U3108" t="str">
        <f>TEXT(Table1[[#This Row],[Joining Date]],"yyyy")</f>
        <v>2019</v>
      </c>
      <c r="V3108" s="5">
        <f ca="1">TODAY()-Table1[[#This Row],[Joining Date]]</f>
        <v>2730</v>
      </c>
      <c r="W3108" t="str">
        <f>LEFT(Table1[[#This Row],[Employee Name]],FIND(" ",Table1[[#This Row],[Employee Name]])-1)</f>
        <v>Krishna</v>
      </c>
      <c r="X3108" t="str">
        <f>RIGHT(Table1[[#This Row],[Employee Name]],LEN(Table1[[#This Row],[Employee Name]])-FIND(" ",Table1[[#This Row],[Employee Name]]))</f>
        <v>Chaitanya</v>
      </c>
      <c r="Y3108" t="str">
        <f>Table1[[#This Row],[Department]]&amp;"-"&amp;Table1[[#This Row],[Employee ID]]</f>
        <v>Operations-E01206</v>
      </c>
      <c r="Z3108" t="str">
        <f>LEFT(Table1[[#This Row],[Department]],3)</f>
        <v>Ope</v>
      </c>
      <c r="AA3108" t="str">
        <f>_xlfn.XLOOKUP(Table1[[#This Row],[Manager ID]],MANAGERS!A:A,MANAGERS!B:B)</f>
        <v>Manager_4</v>
      </c>
      <c r="AB3108" t="str" cm="1">
        <f t="array" ref="AB3108">_xlfn.XLOOKUP(Table1[[#This Row],[Manager ID]],Table2[[#All],[Manager ID]],Table2[[#All],[Department Head]])</f>
        <v>Finance</v>
      </c>
      <c r="AC3108" s="2">
        <f>_xlfn.XLOOKUP(Table1[[#This Row],[City]],L:L,O:O)</f>
        <v>0.24030340748661314</v>
      </c>
      <c r="AD3108" t="str" cm="1">
        <f t="array" ref="AD3108">_xlfn.IFS(Table1[[#This Row],[Performance Score]]&gt;=90,"Excellent",Table1[[#This Row],[Performance Score]]&gt;=75,"Good",Table1[[#This Row],[Performance Score]]&gt;=60,"Average",Table1[[#This Row],[Performance Score]]&lt;=60,"Need Improvement")</f>
        <v>Good</v>
      </c>
      <c r="AE3108" t="str">
        <f>IF(AND(Table1[[#This Row],[Attendance %]]&gt;=80,(Table1[[#This Row],[Performance Score]]&gt;=80)),"Eligible","Not Eligible")</f>
        <v>Eligible</v>
      </c>
      <c r="AF3108" t="str">
        <f>IF(Table1[[#This Row],[Performance Score]]&gt;=80,"High Performer","Low Performer")</f>
        <v>High Performer</v>
      </c>
      <c r="AG3108" t="str" cm="1">
        <f t="array" aca="1" ref="AG3108" ca="1">_xlfn.IFS(Table1[[#This Row],[Experience]]&lt;=3,"Junior",Table1[[#This Row],[Experience]]&lt;=7,"Mid Level",Table1[[#This Row],[Experience]]&gt;=7,"Senior")</f>
        <v>Mid Level</v>
      </c>
      <c r="AH3108" t="str">
        <f>IF(Table1[[#This Row],[Attendance %]]&gt;75,"OK","Below 75")</f>
        <v>OK</v>
      </c>
      <c r="AI3108" t="b">
        <f>ISBLANK(Table1[[#This Row],[Employee ID]])</f>
        <v>0</v>
      </c>
      <c r="AJ3108" t="b">
        <f>ISNUMBER(Table1[[#This Row],[Total Salary  ]])</f>
        <v>1</v>
      </c>
      <c r="AK3108" t="str">
        <f>IFERROR(_xlfn.XLOOKUP(Table1[[#This Row],[Manager ID]],MANAGERS!A:A,MANAGERS!B:B),"Not Found")</f>
        <v>Manager_4</v>
      </c>
    </row>
    <row r="3109" spans="1:37" x14ac:dyDescent="0.2">
      <c r="A3109" t="s">
        <v>3470</v>
      </c>
      <c r="B3109" t="s">
        <v>45</v>
      </c>
      <c r="C3109" t="s">
        <v>15</v>
      </c>
      <c r="D3109" t="s">
        <v>40</v>
      </c>
      <c r="E3109" t="s">
        <v>51</v>
      </c>
      <c r="F3109" s="1">
        <v>44412</v>
      </c>
      <c r="G3109" s="1">
        <v>39117</v>
      </c>
      <c r="H3109">
        <v>69573</v>
      </c>
      <c r="I3109">
        <v>9256</v>
      </c>
      <c r="J3109">
        <v>95</v>
      </c>
      <c r="K3109">
        <v>61</v>
      </c>
      <c r="L3109" t="s">
        <v>18</v>
      </c>
      <c r="M3109">
        <v>102</v>
      </c>
      <c r="N3109">
        <f>Table1[[#This Row],[Basic Salary]]+Table1[[#This Row],[Bonus]]</f>
        <v>78829</v>
      </c>
      <c r="O3109" s="2">
        <f>Table1[[#This Row],[Bonus]]/Table1[[#This Row],[Basic Salary]]</f>
        <v>0.13304011613700717</v>
      </c>
      <c r="P3109">
        <f ca="1">DATEDIF(Table1[[#This Row],[Date of Birth]],TODAY(),"Y")</f>
        <v>19</v>
      </c>
      <c r="Q3109">
        <f ca="1">DATEDIF(Table1[[#This Row],[Joining Date]],TODAY(),"Y")</f>
        <v>5</v>
      </c>
      <c r="R3109" t="str">
        <f ca="1">IF(YEAR(Table1[[#This Row],[Joining Date]])=YEAR(TODAY()),"Yes","No")</f>
        <v>No</v>
      </c>
      <c r="S3109" t="str">
        <f ca="1">IF(Table1[[#This Row],[Experience]]&gt;5,"Yes","No")</f>
        <v>No</v>
      </c>
      <c r="T3109" t="str">
        <f>TEXT(Table1[[#This Row],[Joining Date]],"mmmm")</f>
        <v>August</v>
      </c>
      <c r="U3109" t="str">
        <f>TEXT(Table1[[#This Row],[Joining Date]],"yyyy")</f>
        <v>2021</v>
      </c>
      <c r="V3109" s="5">
        <f ca="1">TODAY()-Table1[[#This Row],[Joining Date]]</f>
        <v>1827</v>
      </c>
      <c r="W3109" t="str">
        <f>LEFT(Table1[[#This Row],[Employee Name]],FIND(" ",Table1[[#This Row],[Employee Name]])-1)</f>
        <v>Ananya</v>
      </c>
      <c r="X3109" t="str">
        <f>RIGHT(Table1[[#This Row],[Employee Name]],LEN(Table1[[#This Row],[Employee Name]])-FIND(" ",Table1[[#This Row],[Employee Name]]))</f>
        <v>Rao</v>
      </c>
      <c r="Y3109" t="str">
        <f>Table1[[#This Row],[Department]]&amp;"-"&amp;Table1[[#This Row],[Employee ID]]</f>
        <v>IT-E03414</v>
      </c>
      <c r="Z3109" t="str">
        <f>LEFT(Table1[[#This Row],[Department]],3)</f>
        <v>IT</v>
      </c>
      <c r="AA3109" t="str">
        <f>_xlfn.XLOOKUP(Table1[[#This Row],[Manager ID]],MANAGERS!A:A,MANAGERS!B:B)</f>
        <v>Manager_2</v>
      </c>
      <c r="AB3109" t="str" cm="1">
        <f t="array" ref="AB3109">_xlfn.XLOOKUP(Table1[[#This Row],[Manager ID]],Table2[[#All],[Manager ID]],Table2[[#All],[Department Head]])</f>
        <v>Sales</v>
      </c>
      <c r="AC3109" s="2">
        <f>_xlfn.XLOOKUP(Table1[[#This Row],[City]],L:L,O:O)</f>
        <v>0.21356479274849693</v>
      </c>
      <c r="AD3109" t="str" cm="1">
        <f t="array" ref="AD3109">_xlfn.IFS(Table1[[#This Row],[Performance Score]]&gt;=90,"Excellent",Table1[[#This Row],[Performance Score]]&gt;=75,"Good",Table1[[#This Row],[Performance Score]]&gt;=60,"Average",Table1[[#This Row],[Performance Score]]&lt;=60,"Need Improvement")</f>
        <v>Average</v>
      </c>
      <c r="AE3109" t="str">
        <f>IF(AND(Table1[[#This Row],[Attendance %]]&gt;=80,(Table1[[#This Row],[Performance Score]]&gt;=80)),"Eligible","Not Eligible")</f>
        <v>Not Eligible</v>
      </c>
      <c r="AF3109" t="str">
        <f>IF(Table1[[#This Row],[Performance Score]]&gt;=80,"High Performer","Low Performer")</f>
        <v>Low Performer</v>
      </c>
      <c r="AG3109" t="str" cm="1">
        <f t="array" aca="1" ref="AG3109" ca="1">_xlfn.IFS(Table1[[#This Row],[Experience]]&lt;=3,"Junior",Table1[[#This Row],[Experience]]&lt;=7,"Mid Level",Table1[[#This Row],[Experience]]&gt;=7,"Senior")</f>
        <v>Mid Level</v>
      </c>
      <c r="AH3109" t="str">
        <f>IF(Table1[[#This Row],[Attendance %]]&gt;75,"OK","Below 75")</f>
        <v>OK</v>
      </c>
      <c r="AI3109" t="b">
        <f>ISBLANK(Table1[[#This Row],[Employee ID]])</f>
        <v>0</v>
      </c>
      <c r="AJ3109" t="b">
        <f>ISNUMBER(Table1[[#This Row],[Total Salary  ]])</f>
        <v>1</v>
      </c>
      <c r="AK3109" t="str">
        <f>IFERROR(_xlfn.XLOOKUP(Table1[[#This Row],[Manager ID]],MANAGERS!A:A,MANAGERS!B:B),"Not Found")</f>
        <v>Manager_2</v>
      </c>
    </row>
    <row r="3110" spans="1:37" x14ac:dyDescent="0.2">
      <c r="A3110" t="s">
        <v>3363</v>
      </c>
      <c r="B3110" t="s">
        <v>29</v>
      </c>
      <c r="C3110" t="s">
        <v>15</v>
      </c>
      <c r="D3110" t="s">
        <v>81</v>
      </c>
      <c r="E3110" t="s">
        <v>51</v>
      </c>
      <c r="F3110" s="1">
        <v>44234</v>
      </c>
      <c r="G3110" s="1">
        <v>35658</v>
      </c>
      <c r="H3110">
        <v>50086</v>
      </c>
      <c r="I3110">
        <v>28730</v>
      </c>
      <c r="J3110">
        <v>64</v>
      </c>
      <c r="K3110">
        <v>55</v>
      </c>
      <c r="L3110" t="s">
        <v>34</v>
      </c>
      <c r="M3110">
        <v>115</v>
      </c>
      <c r="N3110">
        <f>Table1[[#This Row],[Basic Salary]]+Table1[[#This Row],[Bonus]]</f>
        <v>78816</v>
      </c>
      <c r="O3110" s="2">
        <f>Table1[[#This Row],[Bonus]]/Table1[[#This Row],[Basic Salary]]</f>
        <v>0.57361338497783809</v>
      </c>
      <c r="P3110">
        <f ca="1">DATEDIF(Table1[[#This Row],[Date of Birth]],TODAY(),"Y")</f>
        <v>28</v>
      </c>
      <c r="Q3110">
        <f ca="1">DATEDIF(Table1[[#This Row],[Joining Date]],TODAY(),"Y")</f>
        <v>5</v>
      </c>
      <c r="R3110" t="str">
        <f ca="1">IF(YEAR(Table1[[#This Row],[Joining Date]])=YEAR(TODAY()),"Yes","No")</f>
        <v>No</v>
      </c>
      <c r="S3110" t="str">
        <f ca="1">IF(Table1[[#This Row],[Experience]]&gt;5,"Yes","No")</f>
        <v>No</v>
      </c>
      <c r="T3110" t="str">
        <f>TEXT(Table1[[#This Row],[Joining Date]],"mmmm")</f>
        <v>February</v>
      </c>
      <c r="U3110" t="str">
        <f>TEXT(Table1[[#This Row],[Joining Date]],"yyyy")</f>
        <v>2021</v>
      </c>
      <c r="V3110" s="5">
        <f ca="1">TODAY()-Table1[[#This Row],[Joining Date]]</f>
        <v>2005</v>
      </c>
      <c r="W3110" t="str">
        <f>LEFT(Table1[[#This Row],[Employee Name]],FIND(" ",Table1[[#This Row],[Employee Name]])-1)</f>
        <v>Vikram</v>
      </c>
      <c r="X3110" t="str">
        <f>RIGHT(Table1[[#This Row],[Employee Name]],LEN(Table1[[#This Row],[Employee Name]])-FIND(" ",Table1[[#This Row],[Employee Name]]))</f>
        <v>Singh</v>
      </c>
      <c r="Y3110" t="str">
        <f>Table1[[#This Row],[Department]]&amp;"-"&amp;Table1[[#This Row],[Employee ID]]</f>
        <v>Sales-E03307</v>
      </c>
      <c r="Z3110" t="str">
        <f>LEFT(Table1[[#This Row],[Department]],3)</f>
        <v>Sal</v>
      </c>
      <c r="AA3110" t="str">
        <f>_xlfn.XLOOKUP(Table1[[#This Row],[Manager ID]],MANAGERS!A:A,MANAGERS!B:B)</f>
        <v>Manager_15</v>
      </c>
      <c r="AB3110" t="str" cm="1">
        <f t="array" ref="AB3110">_xlfn.XLOOKUP(Table1[[#This Row],[Manager ID]],Table2[[#All],[Manager ID]],Table2[[#All],[Department Head]])</f>
        <v>Support</v>
      </c>
      <c r="AC3110" s="2">
        <f>_xlfn.XLOOKUP(Table1[[#This Row],[City]],L:L,O:O)</f>
        <v>0.24030340748661314</v>
      </c>
      <c r="AD3110" t="str" cm="1">
        <f t="array" ref="AD3110">_xlfn.IFS(Table1[[#This Row],[Performance Score]]&gt;=90,"Excellent",Table1[[#This Row],[Performance Score]]&gt;=75,"Good",Table1[[#This Row],[Performance Score]]&gt;=60,"Average",Table1[[#This Row],[Performance Score]]&lt;=60,"Need Improvement")</f>
        <v>Need Improvement</v>
      </c>
      <c r="AE3110" t="str">
        <f>IF(AND(Table1[[#This Row],[Attendance %]]&gt;=80,(Table1[[#This Row],[Performance Score]]&gt;=80)),"Eligible","Not Eligible")</f>
        <v>Not Eligible</v>
      </c>
      <c r="AF3110" t="str">
        <f>IF(Table1[[#This Row],[Performance Score]]&gt;=80,"High Performer","Low Performer")</f>
        <v>Low Performer</v>
      </c>
      <c r="AG3110" t="str" cm="1">
        <f t="array" aca="1" ref="AG3110" ca="1">_xlfn.IFS(Table1[[#This Row],[Experience]]&lt;=3,"Junior",Table1[[#This Row],[Experience]]&lt;=7,"Mid Level",Table1[[#This Row],[Experience]]&gt;=7,"Senior")</f>
        <v>Mid Level</v>
      </c>
      <c r="AH3110" t="str">
        <f>IF(Table1[[#This Row],[Attendance %]]&gt;75,"OK","Below 75")</f>
        <v>Below 75</v>
      </c>
      <c r="AI3110" t="b">
        <f>ISBLANK(Table1[[#This Row],[Employee ID]])</f>
        <v>0</v>
      </c>
      <c r="AJ3110" t="b">
        <f>ISNUMBER(Table1[[#This Row],[Total Salary  ]])</f>
        <v>1</v>
      </c>
      <c r="AK3110" t="str">
        <f>IFERROR(_xlfn.XLOOKUP(Table1[[#This Row],[Manager ID]],MANAGERS!A:A,MANAGERS!B:B),"Not Found")</f>
        <v>Manager_15</v>
      </c>
    </row>
    <row r="3111" spans="1:37" x14ac:dyDescent="0.2">
      <c r="A3111" t="s">
        <v>2901</v>
      </c>
      <c r="B3111" t="s">
        <v>87</v>
      </c>
      <c r="C3111" t="s">
        <v>15</v>
      </c>
      <c r="D3111" t="s">
        <v>81</v>
      </c>
      <c r="E3111" t="s">
        <v>26</v>
      </c>
      <c r="F3111" s="1">
        <v>45563</v>
      </c>
      <c r="G3111" s="1">
        <v>39981</v>
      </c>
      <c r="H3111">
        <v>73660</v>
      </c>
      <c r="I3111">
        <v>5143</v>
      </c>
      <c r="J3111">
        <v>71</v>
      </c>
      <c r="K3111">
        <v>49</v>
      </c>
      <c r="L3111" t="s">
        <v>34</v>
      </c>
      <c r="M3111">
        <v>107</v>
      </c>
      <c r="N3111">
        <f>Table1[[#This Row],[Basic Salary]]+Table1[[#This Row],[Bonus]]</f>
        <v>78803</v>
      </c>
      <c r="O3111" s="2">
        <f>Table1[[#This Row],[Bonus]]/Table1[[#This Row],[Basic Salary]]</f>
        <v>6.9820798262286182E-2</v>
      </c>
      <c r="P3111">
        <f ca="1">DATEDIF(Table1[[#This Row],[Date of Birth]],TODAY(),"Y")</f>
        <v>17</v>
      </c>
      <c r="Q3111">
        <f ca="1">DATEDIF(Table1[[#This Row],[Joining Date]],TODAY(),"Y")</f>
        <v>1</v>
      </c>
      <c r="R3111" t="str">
        <f ca="1">IF(YEAR(Table1[[#This Row],[Joining Date]])=YEAR(TODAY()),"Yes","No")</f>
        <v>No</v>
      </c>
      <c r="S3111" t="str">
        <f ca="1">IF(Table1[[#This Row],[Experience]]&gt;5,"Yes","No")</f>
        <v>No</v>
      </c>
      <c r="T3111" t="str">
        <f>TEXT(Table1[[#This Row],[Joining Date]],"mmmm")</f>
        <v>September</v>
      </c>
      <c r="U3111" t="str">
        <f>TEXT(Table1[[#This Row],[Joining Date]],"yyyy")</f>
        <v>2024</v>
      </c>
      <c r="V3111" s="5">
        <f ca="1">TODAY()-Table1[[#This Row],[Joining Date]]</f>
        <v>676</v>
      </c>
      <c r="W3111" t="str">
        <f>LEFT(Table1[[#This Row],[Employee Name]],FIND(" ",Table1[[#This Row],[Employee Name]])-1)</f>
        <v>Arjun</v>
      </c>
      <c r="X3111" t="str">
        <f>RIGHT(Table1[[#This Row],[Employee Name]],LEN(Table1[[#This Row],[Employee Name]])-FIND(" ",Table1[[#This Row],[Employee Name]]))</f>
        <v>Mehta</v>
      </c>
      <c r="Y3111" t="str">
        <f>Table1[[#This Row],[Department]]&amp;"-"&amp;Table1[[#This Row],[Employee ID]]</f>
        <v>Sales-E02845</v>
      </c>
      <c r="Z3111" t="str">
        <f>LEFT(Table1[[#This Row],[Department]],3)</f>
        <v>Sal</v>
      </c>
      <c r="AA3111" t="str">
        <f>_xlfn.XLOOKUP(Table1[[#This Row],[Manager ID]],MANAGERS!A:A,MANAGERS!B:B)</f>
        <v>Manager_7</v>
      </c>
      <c r="AB3111" t="str" cm="1">
        <f t="array" ref="AB3111">_xlfn.XLOOKUP(Table1[[#This Row],[Manager ID]],Table2[[#All],[Manager ID]],Table2[[#All],[Department Head]])</f>
        <v>Operations</v>
      </c>
      <c r="AC3111" s="2">
        <f>_xlfn.XLOOKUP(Table1[[#This Row],[City]],L:L,O:O)</f>
        <v>0.24030340748661314</v>
      </c>
      <c r="AD3111" t="str" cm="1">
        <f t="array" ref="AD3111">_xlfn.IFS(Table1[[#This Row],[Performance Score]]&gt;=90,"Excellent",Table1[[#This Row],[Performance Score]]&gt;=75,"Good",Table1[[#This Row],[Performance Score]]&gt;=60,"Average",Table1[[#This Row],[Performance Score]]&lt;=60,"Need Improvement")</f>
        <v>Need Improvement</v>
      </c>
      <c r="AE3111" t="str">
        <f>IF(AND(Table1[[#This Row],[Attendance %]]&gt;=80,(Table1[[#This Row],[Performance Score]]&gt;=80)),"Eligible","Not Eligible")</f>
        <v>Not Eligible</v>
      </c>
      <c r="AF3111" t="str">
        <f>IF(Table1[[#This Row],[Performance Score]]&gt;=80,"High Performer","Low Performer")</f>
        <v>Low Performer</v>
      </c>
      <c r="AG3111" t="str" cm="1">
        <f t="array" aca="1" ref="AG3111" ca="1">_xlfn.IFS(Table1[[#This Row],[Experience]]&lt;=3,"Junior",Table1[[#This Row],[Experience]]&lt;=7,"Mid Level",Table1[[#This Row],[Experience]]&gt;=7,"Senior")</f>
        <v>Junior</v>
      </c>
      <c r="AH3111" t="str">
        <f>IF(Table1[[#This Row],[Attendance %]]&gt;75,"OK","Below 75")</f>
        <v>Below 75</v>
      </c>
      <c r="AI3111" t="b">
        <f>ISBLANK(Table1[[#This Row],[Employee ID]])</f>
        <v>0</v>
      </c>
      <c r="AJ3111" t="b">
        <f>ISNUMBER(Table1[[#This Row],[Total Salary  ]])</f>
        <v>1</v>
      </c>
      <c r="AK3111" t="str">
        <f>IFERROR(_xlfn.XLOOKUP(Table1[[#This Row],[Manager ID]],MANAGERS!A:A,MANAGERS!B:B),"Not Found")</f>
        <v>Manager_7</v>
      </c>
    </row>
    <row r="3112" spans="1:37" x14ac:dyDescent="0.2">
      <c r="A3112" t="s">
        <v>3855</v>
      </c>
      <c r="B3112" t="s">
        <v>60</v>
      </c>
      <c r="C3112" t="s">
        <v>15</v>
      </c>
      <c r="D3112" t="s">
        <v>25</v>
      </c>
      <c r="E3112" t="s">
        <v>22</v>
      </c>
      <c r="F3112" s="1">
        <v>44731</v>
      </c>
      <c r="G3112" s="1">
        <v>40183</v>
      </c>
      <c r="H3112">
        <v>55959</v>
      </c>
      <c r="I3112">
        <v>22804</v>
      </c>
      <c r="J3112">
        <v>95</v>
      </c>
      <c r="K3112">
        <v>80</v>
      </c>
      <c r="L3112" t="s">
        <v>27</v>
      </c>
      <c r="M3112">
        <v>117</v>
      </c>
      <c r="N3112">
        <f>Table1[[#This Row],[Basic Salary]]+Table1[[#This Row],[Bonus]]</f>
        <v>78763</v>
      </c>
      <c r="O3112" s="2">
        <f>Table1[[#This Row],[Bonus]]/Table1[[#This Row],[Basic Salary]]</f>
        <v>0.40751264318518915</v>
      </c>
      <c r="P3112">
        <f ca="1">DATEDIF(Table1[[#This Row],[Date of Birth]],TODAY(),"Y")</f>
        <v>16</v>
      </c>
      <c r="Q3112">
        <f ca="1">DATEDIF(Table1[[#This Row],[Joining Date]],TODAY(),"Y")</f>
        <v>4</v>
      </c>
      <c r="R3112" t="str">
        <f ca="1">IF(YEAR(Table1[[#This Row],[Joining Date]])=YEAR(TODAY()),"Yes","No")</f>
        <v>No</v>
      </c>
      <c r="S3112" t="str">
        <f ca="1">IF(Table1[[#This Row],[Experience]]&gt;5,"Yes","No")</f>
        <v>No</v>
      </c>
      <c r="T3112" t="str">
        <f>TEXT(Table1[[#This Row],[Joining Date]],"mmmm")</f>
        <v>June</v>
      </c>
      <c r="U3112" t="str">
        <f>TEXT(Table1[[#This Row],[Joining Date]],"yyyy")</f>
        <v>2022</v>
      </c>
      <c r="V3112" s="5">
        <f ca="1">TODAY()-Table1[[#This Row],[Joining Date]]</f>
        <v>1508</v>
      </c>
      <c r="W3112" t="str">
        <f>LEFT(Table1[[#This Row],[Employee Name]],FIND(" ",Table1[[#This Row],[Employee Name]])-1)</f>
        <v>Gayathri</v>
      </c>
      <c r="X3112" t="str">
        <f>RIGHT(Table1[[#This Row],[Employee Name]],LEN(Table1[[#This Row],[Employee Name]])-FIND(" ",Table1[[#This Row],[Employee Name]]))</f>
        <v>Iyer</v>
      </c>
      <c r="Y3112" t="str">
        <f>Table1[[#This Row],[Department]]&amp;"-"&amp;Table1[[#This Row],[Employee ID]]</f>
        <v>Finance-E03799</v>
      </c>
      <c r="Z3112" t="str">
        <f>LEFT(Table1[[#This Row],[Department]],3)</f>
        <v>Fin</v>
      </c>
      <c r="AA3112" t="str">
        <f>_xlfn.XLOOKUP(Table1[[#This Row],[Manager ID]],MANAGERS!A:A,MANAGERS!B:B)</f>
        <v>Manager_17</v>
      </c>
      <c r="AB3112" t="str" cm="1">
        <f t="array" ref="AB3112">_xlfn.XLOOKUP(Table1[[#This Row],[Manager ID]],Table2[[#All],[Manager ID]],Table2[[#All],[Department Head]])</f>
        <v>Finance</v>
      </c>
      <c r="AC3112" s="2">
        <f>_xlfn.XLOOKUP(Table1[[#This Row],[City]],L:L,O:O)</f>
        <v>0.23674293405114402</v>
      </c>
      <c r="AD3112" t="str" cm="1">
        <f t="array" ref="AD3112">_xlfn.IFS(Table1[[#This Row],[Performance Score]]&gt;=90,"Excellent",Table1[[#This Row],[Performance Score]]&gt;=75,"Good",Table1[[#This Row],[Performance Score]]&gt;=60,"Average",Table1[[#This Row],[Performance Score]]&lt;=60,"Need Improvement")</f>
        <v>Good</v>
      </c>
      <c r="AE3112" t="str">
        <f>IF(AND(Table1[[#This Row],[Attendance %]]&gt;=80,(Table1[[#This Row],[Performance Score]]&gt;=80)),"Eligible","Not Eligible")</f>
        <v>Eligible</v>
      </c>
      <c r="AF3112" t="str">
        <f>IF(Table1[[#This Row],[Performance Score]]&gt;=80,"High Performer","Low Performer")</f>
        <v>High Performer</v>
      </c>
      <c r="AG3112" t="str" cm="1">
        <f t="array" aca="1" ref="AG3112" ca="1">_xlfn.IFS(Table1[[#This Row],[Experience]]&lt;=3,"Junior",Table1[[#This Row],[Experience]]&lt;=7,"Mid Level",Table1[[#This Row],[Experience]]&gt;=7,"Senior")</f>
        <v>Mid Level</v>
      </c>
      <c r="AH3112" t="str">
        <f>IF(Table1[[#This Row],[Attendance %]]&gt;75,"OK","Below 75")</f>
        <v>OK</v>
      </c>
      <c r="AI3112" t="b">
        <f>ISBLANK(Table1[[#This Row],[Employee ID]])</f>
        <v>0</v>
      </c>
      <c r="AJ3112" t="b">
        <f>ISNUMBER(Table1[[#This Row],[Total Salary  ]])</f>
        <v>1</v>
      </c>
      <c r="AK3112" t="str">
        <f>IFERROR(_xlfn.XLOOKUP(Table1[[#This Row],[Manager ID]],MANAGERS!A:A,MANAGERS!B:B),"Not Found")</f>
        <v>Manager_17</v>
      </c>
    </row>
    <row r="3113" spans="1:37" x14ac:dyDescent="0.2">
      <c r="A3113" t="s">
        <v>2456</v>
      </c>
      <c r="B3113" t="s">
        <v>69</v>
      </c>
      <c r="C3113" t="s">
        <v>15</v>
      </c>
      <c r="D3113" t="s">
        <v>40</v>
      </c>
      <c r="E3113" t="s">
        <v>26</v>
      </c>
      <c r="F3113" s="1">
        <v>43068</v>
      </c>
      <c r="G3113" s="1">
        <v>29520</v>
      </c>
      <c r="H3113">
        <v>70523</v>
      </c>
      <c r="I3113">
        <v>8222</v>
      </c>
      <c r="J3113">
        <v>66</v>
      </c>
      <c r="K3113">
        <v>42</v>
      </c>
      <c r="L3113" t="s">
        <v>37</v>
      </c>
      <c r="M3113">
        <v>103</v>
      </c>
      <c r="N3113">
        <f>Table1[[#This Row],[Basic Salary]]+Table1[[#This Row],[Bonus]]</f>
        <v>78745</v>
      </c>
      <c r="O3113" s="2">
        <f>Table1[[#This Row],[Bonus]]/Table1[[#This Row],[Basic Salary]]</f>
        <v>0.11658607830069623</v>
      </c>
      <c r="P3113">
        <f ca="1">DATEDIF(Table1[[#This Row],[Date of Birth]],TODAY(),"Y")</f>
        <v>45</v>
      </c>
      <c r="Q3113">
        <f ca="1">DATEDIF(Table1[[#This Row],[Joining Date]],TODAY(),"Y")</f>
        <v>8</v>
      </c>
      <c r="R3113" t="str">
        <f ca="1">IF(YEAR(Table1[[#This Row],[Joining Date]])=YEAR(TODAY()),"Yes","No")</f>
        <v>No</v>
      </c>
      <c r="S3113" t="str">
        <f ca="1">IF(Table1[[#This Row],[Experience]]&gt;5,"Yes","No")</f>
        <v>Yes</v>
      </c>
      <c r="T3113" t="str">
        <f>TEXT(Table1[[#This Row],[Joining Date]],"mmmm")</f>
        <v>November</v>
      </c>
      <c r="U3113" t="str">
        <f>TEXT(Table1[[#This Row],[Joining Date]],"yyyy")</f>
        <v>2017</v>
      </c>
      <c r="V3113" s="5">
        <f ca="1">TODAY()-Table1[[#This Row],[Joining Date]]</f>
        <v>3171</v>
      </c>
      <c r="W3113" t="str">
        <f>LEFT(Table1[[#This Row],[Employee Name]],FIND(" ",Table1[[#This Row],[Employee Name]])-1)</f>
        <v>Neha</v>
      </c>
      <c r="X3113" t="str">
        <f>RIGHT(Table1[[#This Row],[Employee Name]],LEN(Table1[[#This Row],[Employee Name]])-FIND(" ",Table1[[#This Row],[Employee Name]]))</f>
        <v>Kulkarni</v>
      </c>
      <c r="Y3113" t="str">
        <f>Table1[[#This Row],[Department]]&amp;"-"&amp;Table1[[#This Row],[Employee ID]]</f>
        <v>IT-E02400</v>
      </c>
      <c r="Z3113" t="str">
        <f>LEFT(Table1[[#This Row],[Department]],3)</f>
        <v>IT</v>
      </c>
      <c r="AA3113" t="str">
        <f>_xlfn.XLOOKUP(Table1[[#This Row],[Manager ID]],MANAGERS!A:A,MANAGERS!B:B)</f>
        <v>Manager_3</v>
      </c>
      <c r="AB3113" t="str" cm="1">
        <f t="array" ref="AB3113">_xlfn.XLOOKUP(Table1[[#This Row],[Manager ID]],Table2[[#All],[Manager ID]],Table2[[#All],[Department Head]])</f>
        <v>IT</v>
      </c>
      <c r="AC3113" s="2">
        <f>_xlfn.XLOOKUP(Table1[[#This Row],[City]],L:L,O:O)</f>
        <v>0.24036902712549932</v>
      </c>
      <c r="AD3113" t="str" cm="1">
        <f t="array" ref="AD3113">_xlfn.IFS(Table1[[#This Row],[Performance Score]]&gt;=90,"Excellent",Table1[[#This Row],[Performance Score]]&gt;=75,"Good",Table1[[#This Row],[Performance Score]]&gt;=60,"Average",Table1[[#This Row],[Performance Score]]&lt;=60,"Need Improvement")</f>
        <v>Need Improvement</v>
      </c>
      <c r="AE3113" t="str">
        <f>IF(AND(Table1[[#This Row],[Attendance %]]&gt;=80,(Table1[[#This Row],[Performance Score]]&gt;=80)),"Eligible","Not Eligible")</f>
        <v>Not Eligible</v>
      </c>
      <c r="AF3113" t="str">
        <f>IF(Table1[[#This Row],[Performance Score]]&gt;=80,"High Performer","Low Performer")</f>
        <v>Low Performer</v>
      </c>
      <c r="AG3113" t="str" cm="1">
        <f t="array" aca="1" ref="AG3113" ca="1">_xlfn.IFS(Table1[[#This Row],[Experience]]&lt;=3,"Junior",Table1[[#This Row],[Experience]]&lt;=7,"Mid Level",Table1[[#This Row],[Experience]]&gt;=7,"Senior")</f>
        <v>Senior</v>
      </c>
      <c r="AH3113" t="str">
        <f>IF(Table1[[#This Row],[Attendance %]]&gt;75,"OK","Below 75")</f>
        <v>Below 75</v>
      </c>
      <c r="AI3113" t="b">
        <f>ISBLANK(Table1[[#This Row],[Employee ID]])</f>
        <v>0</v>
      </c>
      <c r="AJ3113" t="b">
        <f>ISNUMBER(Table1[[#This Row],[Total Salary  ]])</f>
        <v>1</v>
      </c>
      <c r="AK3113" t="str">
        <f>IFERROR(_xlfn.XLOOKUP(Table1[[#This Row],[Manager ID]],MANAGERS!A:A,MANAGERS!B:B),"Not Found")</f>
        <v>Manager_3</v>
      </c>
    </row>
    <row r="3114" spans="1:37" x14ac:dyDescent="0.2">
      <c r="A3114" t="s">
        <v>2775</v>
      </c>
      <c r="B3114" t="s">
        <v>89</v>
      </c>
      <c r="C3114" t="s">
        <v>15</v>
      </c>
      <c r="D3114" t="s">
        <v>25</v>
      </c>
      <c r="E3114" t="s">
        <v>51</v>
      </c>
      <c r="F3114" s="1">
        <v>45734</v>
      </c>
      <c r="G3114" s="1">
        <v>38001</v>
      </c>
      <c r="H3114">
        <v>54975</v>
      </c>
      <c r="I3114">
        <v>23765</v>
      </c>
      <c r="J3114">
        <v>60</v>
      </c>
      <c r="K3114">
        <v>59</v>
      </c>
      <c r="L3114" t="s">
        <v>27</v>
      </c>
      <c r="M3114">
        <v>108</v>
      </c>
      <c r="N3114">
        <f>Table1[[#This Row],[Basic Salary]]+Table1[[#This Row],[Bonus]]</f>
        <v>78740</v>
      </c>
      <c r="O3114" s="2">
        <f>Table1[[#This Row],[Bonus]]/Table1[[#This Row],[Basic Salary]]</f>
        <v>0.43228740336516597</v>
      </c>
      <c r="P3114">
        <f ca="1">DATEDIF(Table1[[#This Row],[Date of Birth]],TODAY(),"Y")</f>
        <v>22</v>
      </c>
      <c r="Q3114">
        <f ca="1">DATEDIF(Table1[[#This Row],[Joining Date]],TODAY(),"Y")</f>
        <v>1</v>
      </c>
      <c r="R3114" t="str">
        <f ca="1">IF(YEAR(Table1[[#This Row],[Joining Date]])=YEAR(TODAY()),"Yes","No")</f>
        <v>No</v>
      </c>
      <c r="S3114" t="str">
        <f ca="1">IF(Table1[[#This Row],[Experience]]&gt;5,"Yes","No")</f>
        <v>No</v>
      </c>
      <c r="T3114" t="str">
        <f>TEXT(Table1[[#This Row],[Joining Date]],"mmmm")</f>
        <v>March</v>
      </c>
      <c r="U3114" t="str">
        <f>TEXT(Table1[[#This Row],[Joining Date]],"yyyy")</f>
        <v>2025</v>
      </c>
      <c r="V3114" s="5">
        <f ca="1">TODAY()-Table1[[#This Row],[Joining Date]]</f>
        <v>505</v>
      </c>
      <c r="W3114" t="str">
        <f>LEFT(Table1[[#This Row],[Employee Name]],FIND(" ",Table1[[#This Row],[Employee Name]])-1)</f>
        <v>Tarun</v>
      </c>
      <c r="X3114" t="str">
        <f>RIGHT(Table1[[#This Row],[Employee Name]],LEN(Table1[[#This Row],[Employee Name]])-FIND(" ",Table1[[#This Row],[Employee Name]]))</f>
        <v>Verma</v>
      </c>
      <c r="Y3114" t="str">
        <f>Table1[[#This Row],[Department]]&amp;"-"&amp;Table1[[#This Row],[Employee ID]]</f>
        <v>Finance-E02719</v>
      </c>
      <c r="Z3114" t="str">
        <f>LEFT(Table1[[#This Row],[Department]],3)</f>
        <v>Fin</v>
      </c>
      <c r="AA3114" t="str">
        <f>_xlfn.XLOOKUP(Table1[[#This Row],[Manager ID]],MANAGERS!A:A,MANAGERS!B:B)</f>
        <v>Manager_8</v>
      </c>
      <c r="AB3114" t="str" cm="1">
        <f t="array" ref="AB3114">_xlfn.XLOOKUP(Table1[[#This Row],[Manager ID]],Table2[[#All],[Manager ID]],Table2[[#All],[Department Head]])</f>
        <v>Sales</v>
      </c>
      <c r="AC3114" s="2">
        <f>_xlfn.XLOOKUP(Table1[[#This Row],[City]],L:L,O:O)</f>
        <v>0.23674293405114402</v>
      </c>
      <c r="AD3114" t="str" cm="1">
        <f t="array" ref="AD3114">_xlfn.IFS(Table1[[#This Row],[Performance Score]]&gt;=90,"Excellent",Table1[[#This Row],[Performance Score]]&gt;=75,"Good",Table1[[#This Row],[Performance Score]]&gt;=60,"Average",Table1[[#This Row],[Performance Score]]&lt;=60,"Need Improvement")</f>
        <v>Need Improvement</v>
      </c>
      <c r="AE3114" t="str">
        <f>IF(AND(Table1[[#This Row],[Attendance %]]&gt;=80,(Table1[[#This Row],[Performance Score]]&gt;=80)),"Eligible","Not Eligible")</f>
        <v>Not Eligible</v>
      </c>
      <c r="AF3114" t="str">
        <f>IF(Table1[[#This Row],[Performance Score]]&gt;=80,"High Performer","Low Performer")</f>
        <v>Low Performer</v>
      </c>
      <c r="AG3114" t="str" cm="1">
        <f t="array" aca="1" ref="AG3114" ca="1">_xlfn.IFS(Table1[[#This Row],[Experience]]&lt;=3,"Junior",Table1[[#This Row],[Experience]]&lt;=7,"Mid Level",Table1[[#This Row],[Experience]]&gt;=7,"Senior")</f>
        <v>Junior</v>
      </c>
      <c r="AH3114" t="str">
        <f>IF(Table1[[#This Row],[Attendance %]]&gt;75,"OK","Below 75")</f>
        <v>Below 75</v>
      </c>
      <c r="AI3114" t="b">
        <f>ISBLANK(Table1[[#This Row],[Employee ID]])</f>
        <v>0</v>
      </c>
      <c r="AJ3114" t="b">
        <f>ISNUMBER(Table1[[#This Row],[Total Salary  ]])</f>
        <v>1</v>
      </c>
      <c r="AK3114" t="str">
        <f>IFERROR(_xlfn.XLOOKUP(Table1[[#This Row],[Manager ID]],MANAGERS!A:A,MANAGERS!B:B),"Not Found")</f>
        <v>Manager_8</v>
      </c>
    </row>
    <row r="3115" spans="1:37" x14ac:dyDescent="0.2">
      <c r="A3115" t="s">
        <v>2300</v>
      </c>
      <c r="B3115" t="s">
        <v>77</v>
      </c>
      <c r="C3115" t="s">
        <v>15</v>
      </c>
      <c r="D3115" t="s">
        <v>16</v>
      </c>
      <c r="E3115" t="s">
        <v>30</v>
      </c>
      <c r="F3115" s="1">
        <v>44592</v>
      </c>
      <c r="G3115" s="1">
        <v>29981</v>
      </c>
      <c r="H3115">
        <v>67813</v>
      </c>
      <c r="I3115">
        <v>10880</v>
      </c>
      <c r="J3115">
        <v>77</v>
      </c>
      <c r="K3115">
        <v>55</v>
      </c>
      <c r="L3115" t="s">
        <v>23</v>
      </c>
      <c r="M3115">
        <v>108</v>
      </c>
      <c r="N3115">
        <f>Table1[[#This Row],[Basic Salary]]+Table1[[#This Row],[Bonus]]</f>
        <v>78693</v>
      </c>
      <c r="O3115" s="2">
        <f>Table1[[#This Row],[Bonus]]/Table1[[#This Row],[Basic Salary]]</f>
        <v>0.16044121333667585</v>
      </c>
      <c r="P3115">
        <f ca="1">DATEDIF(Table1[[#This Row],[Date of Birth]],TODAY(),"Y")</f>
        <v>44</v>
      </c>
      <c r="Q3115">
        <f ca="1">DATEDIF(Table1[[#This Row],[Joining Date]],TODAY(),"Y")</f>
        <v>4</v>
      </c>
      <c r="R3115" t="str">
        <f ca="1">IF(YEAR(Table1[[#This Row],[Joining Date]])=YEAR(TODAY()),"Yes","No")</f>
        <v>No</v>
      </c>
      <c r="S3115" t="str">
        <f ca="1">IF(Table1[[#This Row],[Experience]]&gt;5,"Yes","No")</f>
        <v>No</v>
      </c>
      <c r="T3115" t="str">
        <f>TEXT(Table1[[#This Row],[Joining Date]],"mmmm")</f>
        <v>January</v>
      </c>
      <c r="U3115" t="str">
        <f>TEXT(Table1[[#This Row],[Joining Date]],"yyyy")</f>
        <v>2022</v>
      </c>
      <c r="V3115" s="5">
        <f ca="1">TODAY()-Table1[[#This Row],[Joining Date]]</f>
        <v>1647</v>
      </c>
      <c r="W3115" t="str">
        <f>LEFT(Table1[[#This Row],[Employee Name]],FIND(" ",Table1[[#This Row],[Employee Name]])-1)</f>
        <v>Rohan</v>
      </c>
      <c r="X3115" t="str">
        <f>RIGHT(Table1[[#This Row],[Employee Name]],LEN(Table1[[#This Row],[Employee Name]])-FIND(" ",Table1[[#This Row],[Employee Name]]))</f>
        <v>Gupta</v>
      </c>
      <c r="Y3115" t="str">
        <f>Table1[[#This Row],[Department]]&amp;"-"&amp;Table1[[#This Row],[Employee ID]]</f>
        <v>HR-E02244</v>
      </c>
      <c r="Z3115" t="str">
        <f>LEFT(Table1[[#This Row],[Department]],3)</f>
        <v>HR</v>
      </c>
      <c r="AA3115" t="str">
        <f>_xlfn.XLOOKUP(Table1[[#This Row],[Manager ID]],MANAGERS!A:A,MANAGERS!B:B)</f>
        <v>Manager_8</v>
      </c>
      <c r="AB3115" t="str" cm="1">
        <f t="array" ref="AB3115">_xlfn.XLOOKUP(Table1[[#This Row],[Manager ID]],Table2[[#All],[Manager ID]],Table2[[#All],[Department Head]])</f>
        <v>Sales</v>
      </c>
      <c r="AC3115" s="2">
        <f>_xlfn.XLOOKUP(Table1[[#This Row],[City]],L:L,O:O)</f>
        <v>0.23486488519629886</v>
      </c>
      <c r="AD3115" t="str" cm="1">
        <f t="array" ref="AD3115">_xlfn.IFS(Table1[[#This Row],[Performance Score]]&gt;=90,"Excellent",Table1[[#This Row],[Performance Score]]&gt;=75,"Good",Table1[[#This Row],[Performance Score]]&gt;=60,"Average",Table1[[#This Row],[Performance Score]]&lt;=60,"Need Improvement")</f>
        <v>Need Improvement</v>
      </c>
      <c r="AE3115" t="str">
        <f>IF(AND(Table1[[#This Row],[Attendance %]]&gt;=80,(Table1[[#This Row],[Performance Score]]&gt;=80)),"Eligible","Not Eligible")</f>
        <v>Not Eligible</v>
      </c>
      <c r="AF3115" t="str">
        <f>IF(Table1[[#This Row],[Performance Score]]&gt;=80,"High Performer","Low Performer")</f>
        <v>Low Performer</v>
      </c>
      <c r="AG3115" t="str" cm="1">
        <f t="array" aca="1" ref="AG3115" ca="1">_xlfn.IFS(Table1[[#This Row],[Experience]]&lt;=3,"Junior",Table1[[#This Row],[Experience]]&lt;=7,"Mid Level",Table1[[#This Row],[Experience]]&gt;=7,"Senior")</f>
        <v>Mid Level</v>
      </c>
      <c r="AH3115" t="str">
        <f>IF(Table1[[#This Row],[Attendance %]]&gt;75,"OK","Below 75")</f>
        <v>OK</v>
      </c>
      <c r="AI3115" t="b">
        <f>ISBLANK(Table1[[#This Row],[Employee ID]])</f>
        <v>0</v>
      </c>
      <c r="AJ3115" t="b">
        <f>ISNUMBER(Table1[[#This Row],[Total Salary  ]])</f>
        <v>1</v>
      </c>
      <c r="AK3115" t="str">
        <f>IFERROR(_xlfn.XLOOKUP(Table1[[#This Row],[Manager ID]],MANAGERS!A:A,MANAGERS!B:B),"Not Found")</f>
        <v>Manager_8</v>
      </c>
    </row>
    <row r="3116" spans="1:37" x14ac:dyDescent="0.2">
      <c r="A3116" t="s">
        <v>1541</v>
      </c>
      <c r="B3116" t="s">
        <v>39</v>
      </c>
      <c r="C3116" t="s">
        <v>21</v>
      </c>
      <c r="D3116" t="s">
        <v>33</v>
      </c>
      <c r="E3116" t="s">
        <v>30</v>
      </c>
      <c r="F3116" s="1">
        <v>44899</v>
      </c>
      <c r="G3116" s="1">
        <v>35184</v>
      </c>
      <c r="H3116">
        <v>59544</v>
      </c>
      <c r="I3116">
        <v>19133</v>
      </c>
      <c r="J3116">
        <v>83</v>
      </c>
      <c r="K3116">
        <v>63</v>
      </c>
      <c r="L3116" t="s">
        <v>37</v>
      </c>
      <c r="M3116">
        <v>111</v>
      </c>
      <c r="N3116">
        <f>Table1[[#This Row],[Basic Salary]]+Table1[[#This Row],[Bonus]]</f>
        <v>78677</v>
      </c>
      <c r="O3116" s="2">
        <f>Table1[[#This Row],[Bonus]]/Table1[[#This Row],[Basic Salary]]</f>
        <v>0.32132540642214164</v>
      </c>
      <c r="P3116">
        <f ca="1">DATEDIF(Table1[[#This Row],[Date of Birth]],TODAY(),"Y")</f>
        <v>30</v>
      </c>
      <c r="Q3116">
        <f ca="1">DATEDIF(Table1[[#This Row],[Joining Date]],TODAY(),"Y")</f>
        <v>3</v>
      </c>
      <c r="R3116" t="str">
        <f ca="1">IF(YEAR(Table1[[#This Row],[Joining Date]])=YEAR(TODAY()),"Yes","No")</f>
        <v>No</v>
      </c>
      <c r="S3116" t="str">
        <f ca="1">IF(Table1[[#This Row],[Experience]]&gt;5,"Yes","No")</f>
        <v>No</v>
      </c>
      <c r="T3116" t="str">
        <f>TEXT(Table1[[#This Row],[Joining Date]],"mmmm")</f>
        <v>December</v>
      </c>
      <c r="U3116" t="str">
        <f>TEXT(Table1[[#This Row],[Joining Date]],"yyyy")</f>
        <v>2022</v>
      </c>
      <c r="V3116" s="5">
        <f ca="1">TODAY()-Table1[[#This Row],[Joining Date]]</f>
        <v>1340</v>
      </c>
      <c r="W3116" t="str">
        <f>LEFT(Table1[[#This Row],[Employee Name]],FIND(" ",Table1[[#This Row],[Employee Name]])-1)</f>
        <v>Karan</v>
      </c>
      <c r="X3116" t="str">
        <f>RIGHT(Table1[[#This Row],[Employee Name]],LEN(Table1[[#This Row],[Employee Name]])-FIND(" ",Table1[[#This Row],[Employee Name]]))</f>
        <v>Malhotra</v>
      </c>
      <c r="Y3116" t="str">
        <f>Table1[[#This Row],[Department]]&amp;"-"&amp;Table1[[#This Row],[Employee ID]]</f>
        <v>Marketing-E01485</v>
      </c>
      <c r="Z3116" t="str">
        <f>LEFT(Table1[[#This Row],[Department]],3)</f>
        <v>Mar</v>
      </c>
      <c r="AA3116" t="str">
        <f>_xlfn.XLOOKUP(Table1[[#This Row],[Manager ID]],MANAGERS!A:A,MANAGERS!B:B)</f>
        <v>Manager_11</v>
      </c>
      <c r="AB3116" t="str" cm="1">
        <f t="array" ref="AB3116">_xlfn.XLOOKUP(Table1[[#This Row],[Manager ID]],Table2[[#All],[Manager ID]],Table2[[#All],[Department Head]])</f>
        <v>Marketing</v>
      </c>
      <c r="AC3116" s="2">
        <f>_xlfn.XLOOKUP(Table1[[#This Row],[City]],L:L,O:O)</f>
        <v>0.24036902712549932</v>
      </c>
      <c r="AD3116" t="str" cm="1">
        <f t="array" ref="AD3116">_xlfn.IFS(Table1[[#This Row],[Performance Score]]&gt;=90,"Excellent",Table1[[#This Row],[Performance Score]]&gt;=75,"Good",Table1[[#This Row],[Performance Score]]&gt;=60,"Average",Table1[[#This Row],[Performance Score]]&lt;=60,"Need Improvement")</f>
        <v>Average</v>
      </c>
      <c r="AE3116" t="str">
        <f>IF(AND(Table1[[#This Row],[Attendance %]]&gt;=80,(Table1[[#This Row],[Performance Score]]&gt;=80)),"Eligible","Not Eligible")</f>
        <v>Not Eligible</v>
      </c>
      <c r="AF3116" t="str">
        <f>IF(Table1[[#This Row],[Performance Score]]&gt;=80,"High Performer","Low Performer")</f>
        <v>Low Performer</v>
      </c>
      <c r="AG3116" t="str" cm="1">
        <f t="array" aca="1" ref="AG3116" ca="1">_xlfn.IFS(Table1[[#This Row],[Experience]]&lt;=3,"Junior",Table1[[#This Row],[Experience]]&lt;=7,"Mid Level",Table1[[#This Row],[Experience]]&gt;=7,"Senior")</f>
        <v>Junior</v>
      </c>
      <c r="AH3116" t="str">
        <f>IF(Table1[[#This Row],[Attendance %]]&gt;75,"OK","Below 75")</f>
        <v>OK</v>
      </c>
      <c r="AI3116" t="b">
        <f>ISBLANK(Table1[[#This Row],[Employee ID]])</f>
        <v>0</v>
      </c>
      <c r="AJ3116" t="b">
        <f>ISNUMBER(Table1[[#This Row],[Total Salary  ]])</f>
        <v>1</v>
      </c>
      <c r="AK3116" t="str">
        <f>IFERROR(_xlfn.XLOOKUP(Table1[[#This Row],[Manager ID]],MANAGERS!A:A,MANAGERS!B:B),"Not Found")</f>
        <v>Manager_11</v>
      </c>
    </row>
    <row r="3117" spans="1:37" x14ac:dyDescent="0.2">
      <c r="A3117" t="s">
        <v>1929</v>
      </c>
      <c r="B3117" t="s">
        <v>14</v>
      </c>
      <c r="C3117" t="s">
        <v>21</v>
      </c>
      <c r="D3117" t="s">
        <v>16</v>
      </c>
      <c r="E3117" t="s">
        <v>30</v>
      </c>
      <c r="F3117" s="1">
        <v>45788</v>
      </c>
      <c r="G3117" s="1">
        <v>32154</v>
      </c>
      <c r="H3117">
        <v>55838</v>
      </c>
      <c r="I3117">
        <v>22824</v>
      </c>
      <c r="J3117">
        <v>85</v>
      </c>
      <c r="K3117">
        <v>68</v>
      </c>
      <c r="L3117" t="s">
        <v>27</v>
      </c>
      <c r="M3117">
        <v>116</v>
      </c>
      <c r="N3117">
        <f>Table1[[#This Row],[Basic Salary]]+Table1[[#This Row],[Bonus]]</f>
        <v>78662</v>
      </c>
      <c r="O3117" s="2">
        <f>Table1[[#This Row],[Bonus]]/Table1[[#This Row],[Basic Salary]]</f>
        <v>0.40875389519681937</v>
      </c>
      <c r="P3117">
        <f ca="1">DATEDIF(Table1[[#This Row],[Date of Birth]],TODAY(),"Y")</f>
        <v>38</v>
      </c>
      <c r="Q3117">
        <f ca="1">DATEDIF(Table1[[#This Row],[Joining Date]],TODAY(),"Y")</f>
        <v>1</v>
      </c>
      <c r="R3117" t="str">
        <f ca="1">IF(YEAR(Table1[[#This Row],[Joining Date]])=YEAR(TODAY()),"Yes","No")</f>
        <v>No</v>
      </c>
      <c r="S3117" t="str">
        <f ca="1">IF(Table1[[#This Row],[Experience]]&gt;5,"Yes","No")</f>
        <v>No</v>
      </c>
      <c r="T3117" t="str">
        <f>TEXT(Table1[[#This Row],[Joining Date]],"mmmm")</f>
        <v>May</v>
      </c>
      <c r="U3117" t="str">
        <f>TEXT(Table1[[#This Row],[Joining Date]],"yyyy")</f>
        <v>2025</v>
      </c>
      <c r="V3117" s="5">
        <f ca="1">TODAY()-Table1[[#This Row],[Joining Date]]</f>
        <v>451</v>
      </c>
      <c r="W3117" t="str">
        <f>LEFT(Table1[[#This Row],[Employee Name]],FIND(" ",Table1[[#This Row],[Employee Name]])-1)</f>
        <v>Nisha</v>
      </c>
      <c r="X3117" t="str">
        <f>RIGHT(Table1[[#This Row],[Employee Name]],LEN(Table1[[#This Row],[Employee Name]])-FIND(" ",Table1[[#This Row],[Employee Name]]))</f>
        <v>Kapoor</v>
      </c>
      <c r="Y3117" t="str">
        <f>Table1[[#This Row],[Department]]&amp;"-"&amp;Table1[[#This Row],[Employee ID]]</f>
        <v>HR-E01873</v>
      </c>
      <c r="Z3117" t="str">
        <f>LEFT(Table1[[#This Row],[Department]],3)</f>
        <v>HR</v>
      </c>
      <c r="AA3117" t="str">
        <f>_xlfn.XLOOKUP(Table1[[#This Row],[Manager ID]],MANAGERS!A:A,MANAGERS!B:B)</f>
        <v>Manager_16</v>
      </c>
      <c r="AB3117" t="str" cm="1">
        <f t="array" ref="AB3117">_xlfn.XLOOKUP(Table1[[#This Row],[Manager ID]],Table2[[#All],[Manager ID]],Table2[[#All],[Department Head]])</f>
        <v>Sales</v>
      </c>
      <c r="AC3117" s="2">
        <f>_xlfn.XLOOKUP(Table1[[#This Row],[City]],L:L,O:O)</f>
        <v>0.23674293405114402</v>
      </c>
      <c r="AD3117" t="str" cm="1">
        <f t="array" ref="AD3117">_xlfn.IFS(Table1[[#This Row],[Performance Score]]&gt;=90,"Excellent",Table1[[#This Row],[Performance Score]]&gt;=75,"Good",Table1[[#This Row],[Performance Score]]&gt;=60,"Average",Table1[[#This Row],[Performance Score]]&lt;=60,"Need Improvement")</f>
        <v>Average</v>
      </c>
      <c r="AE3117" t="str">
        <f>IF(AND(Table1[[#This Row],[Attendance %]]&gt;=80,(Table1[[#This Row],[Performance Score]]&gt;=80)),"Eligible","Not Eligible")</f>
        <v>Not Eligible</v>
      </c>
      <c r="AF3117" t="str">
        <f>IF(Table1[[#This Row],[Performance Score]]&gt;=80,"High Performer","Low Performer")</f>
        <v>Low Performer</v>
      </c>
      <c r="AG3117" t="str" cm="1">
        <f t="array" aca="1" ref="AG3117" ca="1">_xlfn.IFS(Table1[[#This Row],[Experience]]&lt;=3,"Junior",Table1[[#This Row],[Experience]]&lt;=7,"Mid Level",Table1[[#This Row],[Experience]]&gt;=7,"Senior")</f>
        <v>Junior</v>
      </c>
      <c r="AH3117" t="str">
        <f>IF(Table1[[#This Row],[Attendance %]]&gt;75,"OK","Below 75")</f>
        <v>OK</v>
      </c>
      <c r="AI3117" t="b">
        <f>ISBLANK(Table1[[#This Row],[Employee ID]])</f>
        <v>0</v>
      </c>
      <c r="AJ3117" t="b">
        <f>ISNUMBER(Table1[[#This Row],[Total Salary  ]])</f>
        <v>1</v>
      </c>
      <c r="AK3117" t="str">
        <f>IFERROR(_xlfn.XLOOKUP(Table1[[#This Row],[Manager ID]],MANAGERS!A:A,MANAGERS!B:B),"Not Found")</f>
        <v>Manager_16</v>
      </c>
    </row>
    <row r="3118" spans="1:37" x14ac:dyDescent="0.2">
      <c r="A3118" t="s">
        <v>629</v>
      </c>
      <c r="B3118" t="s">
        <v>75</v>
      </c>
      <c r="C3118" t="s">
        <v>15</v>
      </c>
      <c r="D3118" t="s">
        <v>40</v>
      </c>
      <c r="E3118" t="s">
        <v>22</v>
      </c>
      <c r="F3118" s="1">
        <v>45790</v>
      </c>
      <c r="G3118" s="1">
        <v>33046</v>
      </c>
      <c r="H3118">
        <v>51173</v>
      </c>
      <c r="I3118">
        <v>27457</v>
      </c>
      <c r="J3118">
        <v>83</v>
      </c>
      <c r="K3118">
        <v>49</v>
      </c>
      <c r="L3118" t="s">
        <v>34</v>
      </c>
      <c r="M3118">
        <v>103</v>
      </c>
      <c r="N3118">
        <f>Table1[[#This Row],[Basic Salary]]+Table1[[#This Row],[Bonus]]</f>
        <v>78630</v>
      </c>
      <c r="O3118" s="2">
        <f>Table1[[#This Row],[Bonus]]/Table1[[#This Row],[Basic Salary]]</f>
        <v>0.53655247884626656</v>
      </c>
      <c r="P3118">
        <f ca="1">DATEDIF(Table1[[#This Row],[Date of Birth]],TODAY(),"Y")</f>
        <v>36</v>
      </c>
      <c r="Q3118">
        <f ca="1">DATEDIF(Table1[[#This Row],[Joining Date]],TODAY(),"Y")</f>
        <v>1</v>
      </c>
      <c r="R3118" t="str">
        <f ca="1">IF(YEAR(Table1[[#This Row],[Joining Date]])=YEAR(TODAY()),"Yes","No")</f>
        <v>No</v>
      </c>
      <c r="S3118" t="str">
        <f ca="1">IF(Table1[[#This Row],[Experience]]&gt;5,"Yes","No")</f>
        <v>No</v>
      </c>
      <c r="T3118" t="str">
        <f>TEXT(Table1[[#This Row],[Joining Date]],"mmmm")</f>
        <v>May</v>
      </c>
      <c r="U3118" t="str">
        <f>TEXT(Table1[[#This Row],[Joining Date]],"yyyy")</f>
        <v>2025</v>
      </c>
      <c r="V3118" s="5">
        <f ca="1">TODAY()-Table1[[#This Row],[Joining Date]]</f>
        <v>449</v>
      </c>
      <c r="W3118" t="str">
        <f>LEFT(Table1[[#This Row],[Employee Name]],FIND(" ",Table1[[#This Row],[Employee Name]])-1)</f>
        <v>Ishita</v>
      </c>
      <c r="X3118" t="str">
        <f>RIGHT(Table1[[#This Row],[Employee Name]],LEN(Table1[[#This Row],[Employee Name]])-FIND(" ",Table1[[#This Row],[Employee Name]]))</f>
        <v>Roy</v>
      </c>
      <c r="Y3118" t="str">
        <f>Table1[[#This Row],[Department]]&amp;"-"&amp;Table1[[#This Row],[Employee ID]]</f>
        <v>IT-E00573</v>
      </c>
      <c r="Z3118" t="str">
        <f>LEFT(Table1[[#This Row],[Department]],3)</f>
        <v>IT</v>
      </c>
      <c r="AA3118" t="str">
        <f>_xlfn.XLOOKUP(Table1[[#This Row],[Manager ID]],MANAGERS!A:A,MANAGERS!B:B)</f>
        <v>Manager_3</v>
      </c>
      <c r="AB3118" t="str" cm="1">
        <f t="array" ref="AB3118">_xlfn.XLOOKUP(Table1[[#This Row],[Manager ID]],Table2[[#All],[Manager ID]],Table2[[#All],[Department Head]])</f>
        <v>IT</v>
      </c>
      <c r="AC3118" s="2">
        <f>_xlfn.XLOOKUP(Table1[[#This Row],[City]],L:L,O:O)</f>
        <v>0.24030340748661314</v>
      </c>
      <c r="AD3118" t="str" cm="1">
        <f t="array" ref="AD3118">_xlfn.IFS(Table1[[#This Row],[Performance Score]]&gt;=90,"Excellent",Table1[[#This Row],[Performance Score]]&gt;=75,"Good",Table1[[#This Row],[Performance Score]]&gt;=60,"Average",Table1[[#This Row],[Performance Score]]&lt;=60,"Need Improvement")</f>
        <v>Need Improvement</v>
      </c>
      <c r="AE3118" t="str">
        <f>IF(AND(Table1[[#This Row],[Attendance %]]&gt;=80,(Table1[[#This Row],[Performance Score]]&gt;=80)),"Eligible","Not Eligible")</f>
        <v>Not Eligible</v>
      </c>
      <c r="AF3118" t="str">
        <f>IF(Table1[[#This Row],[Performance Score]]&gt;=80,"High Performer","Low Performer")</f>
        <v>Low Performer</v>
      </c>
      <c r="AG3118" t="str" cm="1">
        <f t="array" aca="1" ref="AG3118" ca="1">_xlfn.IFS(Table1[[#This Row],[Experience]]&lt;=3,"Junior",Table1[[#This Row],[Experience]]&lt;=7,"Mid Level",Table1[[#This Row],[Experience]]&gt;=7,"Senior")</f>
        <v>Junior</v>
      </c>
      <c r="AH3118" t="str">
        <f>IF(Table1[[#This Row],[Attendance %]]&gt;75,"OK","Below 75")</f>
        <v>OK</v>
      </c>
      <c r="AI3118" t="b">
        <f>ISBLANK(Table1[[#This Row],[Employee ID]])</f>
        <v>0</v>
      </c>
      <c r="AJ3118" t="b">
        <f>ISNUMBER(Table1[[#This Row],[Total Salary  ]])</f>
        <v>1</v>
      </c>
      <c r="AK3118" t="str">
        <f>IFERROR(_xlfn.XLOOKUP(Table1[[#This Row],[Manager ID]],MANAGERS!A:A,MANAGERS!B:B),"Not Found")</f>
        <v>Manager_3</v>
      </c>
    </row>
    <row r="3119" spans="1:37" x14ac:dyDescent="0.2">
      <c r="A3119" t="s">
        <v>527</v>
      </c>
      <c r="B3119" t="s">
        <v>50</v>
      </c>
      <c r="C3119" t="s">
        <v>21</v>
      </c>
      <c r="D3119" t="s">
        <v>33</v>
      </c>
      <c r="E3119" t="s">
        <v>65</v>
      </c>
      <c r="F3119" s="1">
        <v>43503</v>
      </c>
      <c r="G3119" s="1">
        <v>35651</v>
      </c>
      <c r="H3119">
        <v>54269</v>
      </c>
      <c r="I3119">
        <v>24320</v>
      </c>
      <c r="J3119">
        <v>78</v>
      </c>
      <c r="K3119">
        <v>48</v>
      </c>
      <c r="L3119" t="s">
        <v>27</v>
      </c>
      <c r="M3119">
        <v>117</v>
      </c>
      <c r="N3119">
        <f>Table1[[#This Row],[Basic Salary]]+Table1[[#This Row],[Bonus]]</f>
        <v>78589</v>
      </c>
      <c r="O3119" s="2">
        <f>Table1[[#This Row],[Bonus]]/Table1[[#This Row],[Basic Salary]]</f>
        <v>0.44813797932521326</v>
      </c>
      <c r="P3119">
        <f ca="1">DATEDIF(Table1[[#This Row],[Date of Birth]],TODAY(),"Y")</f>
        <v>28</v>
      </c>
      <c r="Q3119">
        <f ca="1">DATEDIF(Table1[[#This Row],[Joining Date]],TODAY(),"Y")</f>
        <v>7</v>
      </c>
      <c r="R3119" t="str">
        <f ca="1">IF(YEAR(Table1[[#This Row],[Joining Date]])=YEAR(TODAY()),"Yes","No")</f>
        <v>No</v>
      </c>
      <c r="S3119" t="str">
        <f ca="1">IF(Table1[[#This Row],[Experience]]&gt;5,"Yes","No")</f>
        <v>Yes</v>
      </c>
      <c r="T3119" t="str">
        <f>TEXT(Table1[[#This Row],[Joining Date]],"mmmm")</f>
        <v>February</v>
      </c>
      <c r="U3119" t="str">
        <f>TEXT(Table1[[#This Row],[Joining Date]],"yyyy")</f>
        <v>2019</v>
      </c>
      <c r="V3119" s="5">
        <f ca="1">TODAY()-Table1[[#This Row],[Joining Date]]</f>
        <v>2736</v>
      </c>
      <c r="W3119" t="str">
        <f>LEFT(Table1[[#This Row],[Employee Name]],FIND(" ",Table1[[#This Row],[Employee Name]])-1)</f>
        <v>Ravi</v>
      </c>
      <c r="X3119" t="str">
        <f>RIGHT(Table1[[#This Row],[Employee Name]],LEN(Table1[[#This Row],[Employee Name]])-FIND(" ",Table1[[#This Row],[Employee Name]]))</f>
        <v>Teja</v>
      </c>
      <c r="Y3119" t="str">
        <f>Table1[[#This Row],[Department]]&amp;"-"&amp;Table1[[#This Row],[Employee ID]]</f>
        <v>Marketing-E00471</v>
      </c>
      <c r="Z3119" t="str">
        <f>LEFT(Table1[[#This Row],[Department]],3)</f>
        <v>Mar</v>
      </c>
      <c r="AA3119" t="str">
        <f>_xlfn.XLOOKUP(Table1[[#This Row],[Manager ID]],MANAGERS!A:A,MANAGERS!B:B)</f>
        <v>Manager_17</v>
      </c>
      <c r="AB3119" t="str" cm="1">
        <f t="array" ref="AB3119">_xlfn.XLOOKUP(Table1[[#This Row],[Manager ID]],Table2[[#All],[Manager ID]],Table2[[#All],[Department Head]])</f>
        <v>Finance</v>
      </c>
      <c r="AC3119" s="2">
        <f>_xlfn.XLOOKUP(Table1[[#This Row],[City]],L:L,O:O)</f>
        <v>0.23674293405114402</v>
      </c>
      <c r="AD3119" t="str" cm="1">
        <f t="array" ref="AD3119">_xlfn.IFS(Table1[[#This Row],[Performance Score]]&gt;=90,"Excellent",Table1[[#This Row],[Performance Score]]&gt;=75,"Good",Table1[[#This Row],[Performance Score]]&gt;=60,"Average",Table1[[#This Row],[Performance Score]]&lt;=60,"Need Improvement")</f>
        <v>Need Improvement</v>
      </c>
      <c r="AE3119" t="str">
        <f>IF(AND(Table1[[#This Row],[Attendance %]]&gt;=80,(Table1[[#This Row],[Performance Score]]&gt;=80)),"Eligible","Not Eligible")</f>
        <v>Not Eligible</v>
      </c>
      <c r="AF3119" t="str">
        <f>IF(Table1[[#This Row],[Performance Score]]&gt;=80,"High Performer","Low Performer")</f>
        <v>Low Performer</v>
      </c>
      <c r="AG3119" t="str" cm="1">
        <f t="array" aca="1" ref="AG3119" ca="1">_xlfn.IFS(Table1[[#This Row],[Experience]]&lt;=3,"Junior",Table1[[#This Row],[Experience]]&lt;=7,"Mid Level",Table1[[#This Row],[Experience]]&gt;=7,"Senior")</f>
        <v>Mid Level</v>
      </c>
      <c r="AH3119" t="str">
        <f>IF(Table1[[#This Row],[Attendance %]]&gt;75,"OK","Below 75")</f>
        <v>OK</v>
      </c>
      <c r="AI3119" t="b">
        <f>ISBLANK(Table1[[#This Row],[Employee ID]])</f>
        <v>0</v>
      </c>
      <c r="AJ3119" t="b">
        <f>ISNUMBER(Table1[[#This Row],[Total Salary  ]])</f>
        <v>1</v>
      </c>
      <c r="AK3119" t="str">
        <f>IFERROR(_xlfn.XLOOKUP(Table1[[#This Row],[Manager ID]],MANAGERS!A:A,MANAGERS!B:B),"Not Found")</f>
        <v>Manager_17</v>
      </c>
    </row>
    <row r="3120" spans="1:37" x14ac:dyDescent="0.2">
      <c r="A3120" t="s">
        <v>3387</v>
      </c>
      <c r="B3120" t="s">
        <v>85</v>
      </c>
      <c r="C3120" t="s">
        <v>21</v>
      </c>
      <c r="D3120" t="s">
        <v>33</v>
      </c>
      <c r="E3120" t="s">
        <v>30</v>
      </c>
      <c r="F3120" s="1">
        <v>43537</v>
      </c>
      <c r="G3120" s="1">
        <v>31871</v>
      </c>
      <c r="H3120">
        <v>54990</v>
      </c>
      <c r="I3120">
        <v>23597</v>
      </c>
      <c r="J3120">
        <v>66</v>
      </c>
      <c r="K3120">
        <v>70</v>
      </c>
      <c r="L3120" t="s">
        <v>34</v>
      </c>
      <c r="M3120">
        <v>101</v>
      </c>
      <c r="N3120">
        <f>Table1[[#This Row],[Basic Salary]]+Table1[[#This Row],[Bonus]]</f>
        <v>78587</v>
      </c>
      <c r="O3120" s="2">
        <f>Table1[[#This Row],[Bonus]]/Table1[[#This Row],[Basic Salary]]</f>
        <v>0.42911438443353339</v>
      </c>
      <c r="P3120">
        <f ca="1">DATEDIF(Table1[[#This Row],[Date of Birth]],TODAY(),"Y")</f>
        <v>39</v>
      </c>
      <c r="Q3120">
        <f ca="1">DATEDIF(Table1[[#This Row],[Joining Date]],TODAY(),"Y")</f>
        <v>7</v>
      </c>
      <c r="R3120" t="str">
        <f ca="1">IF(YEAR(Table1[[#This Row],[Joining Date]])=YEAR(TODAY()),"Yes","No")</f>
        <v>No</v>
      </c>
      <c r="S3120" t="str">
        <f ca="1">IF(Table1[[#This Row],[Experience]]&gt;5,"Yes","No")</f>
        <v>Yes</v>
      </c>
      <c r="T3120" t="str">
        <f>TEXT(Table1[[#This Row],[Joining Date]],"mmmm")</f>
        <v>March</v>
      </c>
      <c r="U3120" t="str">
        <f>TEXT(Table1[[#This Row],[Joining Date]],"yyyy")</f>
        <v>2019</v>
      </c>
      <c r="V3120" s="5">
        <f ca="1">TODAY()-Table1[[#This Row],[Joining Date]]</f>
        <v>2702</v>
      </c>
      <c r="W3120" t="str">
        <f>LEFT(Table1[[#This Row],[Employee Name]],FIND(" ",Table1[[#This Row],[Employee Name]])-1)</f>
        <v>Pooja</v>
      </c>
      <c r="X3120" t="str">
        <f>RIGHT(Table1[[#This Row],[Employee Name]],LEN(Table1[[#This Row],[Employee Name]])-FIND(" ",Table1[[#This Row],[Employee Name]]))</f>
        <v>Das</v>
      </c>
      <c r="Y3120" t="str">
        <f>Table1[[#This Row],[Department]]&amp;"-"&amp;Table1[[#This Row],[Employee ID]]</f>
        <v>Marketing-E03331</v>
      </c>
      <c r="Z3120" t="str">
        <f>LEFT(Table1[[#This Row],[Department]],3)</f>
        <v>Mar</v>
      </c>
      <c r="AA3120" t="str">
        <f>_xlfn.XLOOKUP(Table1[[#This Row],[Manager ID]],MANAGERS!A:A,MANAGERS!B:B)</f>
        <v>Manager_1</v>
      </c>
      <c r="AB3120" t="str" cm="1">
        <f t="array" ref="AB3120">_xlfn.XLOOKUP(Table1[[#This Row],[Manager ID]],Table2[[#All],[Manager ID]],Table2[[#All],[Department Head]])</f>
        <v>Support</v>
      </c>
      <c r="AC3120" s="2">
        <f>_xlfn.XLOOKUP(Table1[[#This Row],[City]],L:L,O:O)</f>
        <v>0.24030340748661314</v>
      </c>
      <c r="AD3120" t="str" cm="1">
        <f t="array" ref="AD3120">_xlfn.IFS(Table1[[#This Row],[Performance Score]]&gt;=90,"Excellent",Table1[[#This Row],[Performance Score]]&gt;=75,"Good",Table1[[#This Row],[Performance Score]]&gt;=60,"Average",Table1[[#This Row],[Performance Score]]&lt;=60,"Need Improvement")</f>
        <v>Average</v>
      </c>
      <c r="AE3120" t="str">
        <f>IF(AND(Table1[[#This Row],[Attendance %]]&gt;=80,(Table1[[#This Row],[Performance Score]]&gt;=80)),"Eligible","Not Eligible")</f>
        <v>Not Eligible</v>
      </c>
      <c r="AF3120" t="str">
        <f>IF(Table1[[#This Row],[Performance Score]]&gt;=80,"High Performer","Low Performer")</f>
        <v>Low Performer</v>
      </c>
      <c r="AG3120" t="str" cm="1">
        <f t="array" aca="1" ref="AG3120" ca="1">_xlfn.IFS(Table1[[#This Row],[Experience]]&lt;=3,"Junior",Table1[[#This Row],[Experience]]&lt;=7,"Mid Level",Table1[[#This Row],[Experience]]&gt;=7,"Senior")</f>
        <v>Mid Level</v>
      </c>
      <c r="AH3120" t="str">
        <f>IF(Table1[[#This Row],[Attendance %]]&gt;75,"OK","Below 75")</f>
        <v>Below 75</v>
      </c>
      <c r="AI3120" t="b">
        <f>ISBLANK(Table1[[#This Row],[Employee ID]])</f>
        <v>0</v>
      </c>
      <c r="AJ3120" t="b">
        <f>ISNUMBER(Table1[[#This Row],[Total Salary  ]])</f>
        <v>1</v>
      </c>
      <c r="AK3120" t="str">
        <f>IFERROR(_xlfn.XLOOKUP(Table1[[#This Row],[Manager ID]],MANAGERS!A:A,MANAGERS!B:B),"Not Found")</f>
        <v>Manager_1</v>
      </c>
    </row>
    <row r="3121" spans="1:37" x14ac:dyDescent="0.2">
      <c r="A3121" t="s">
        <v>1793</v>
      </c>
      <c r="B3121" t="s">
        <v>87</v>
      </c>
      <c r="C3121" t="s">
        <v>21</v>
      </c>
      <c r="D3121" t="s">
        <v>40</v>
      </c>
      <c r="E3121" t="s">
        <v>51</v>
      </c>
      <c r="F3121" s="1">
        <v>44264</v>
      </c>
      <c r="G3121" s="1">
        <v>41114</v>
      </c>
      <c r="H3121">
        <v>69656</v>
      </c>
      <c r="I3121">
        <v>8924</v>
      </c>
      <c r="J3121">
        <v>99</v>
      </c>
      <c r="K3121">
        <v>91</v>
      </c>
      <c r="L3121" t="s">
        <v>53</v>
      </c>
      <c r="M3121">
        <v>111</v>
      </c>
      <c r="N3121">
        <f>Table1[[#This Row],[Basic Salary]]+Table1[[#This Row],[Bonus]]</f>
        <v>78580</v>
      </c>
      <c r="O3121" s="2">
        <f>Table1[[#This Row],[Bonus]]/Table1[[#This Row],[Basic Salary]]</f>
        <v>0.128115309521075</v>
      </c>
      <c r="P3121">
        <f ca="1">DATEDIF(Table1[[#This Row],[Date of Birth]],TODAY(),"Y")</f>
        <v>14</v>
      </c>
      <c r="Q3121">
        <f ca="1">DATEDIF(Table1[[#This Row],[Joining Date]],TODAY(),"Y")</f>
        <v>5</v>
      </c>
      <c r="R3121" t="str">
        <f ca="1">IF(YEAR(Table1[[#This Row],[Joining Date]])=YEAR(TODAY()),"Yes","No")</f>
        <v>No</v>
      </c>
      <c r="S3121" t="str">
        <f ca="1">IF(Table1[[#This Row],[Experience]]&gt;5,"Yes","No")</f>
        <v>No</v>
      </c>
      <c r="T3121" t="str">
        <f>TEXT(Table1[[#This Row],[Joining Date]],"mmmm")</f>
        <v>March</v>
      </c>
      <c r="U3121" t="str">
        <f>TEXT(Table1[[#This Row],[Joining Date]],"yyyy")</f>
        <v>2021</v>
      </c>
      <c r="V3121" s="5">
        <f ca="1">TODAY()-Table1[[#This Row],[Joining Date]]</f>
        <v>1975</v>
      </c>
      <c r="W3121" t="str">
        <f>LEFT(Table1[[#This Row],[Employee Name]],FIND(" ",Table1[[#This Row],[Employee Name]])-1)</f>
        <v>Arjun</v>
      </c>
      <c r="X3121" t="str">
        <f>RIGHT(Table1[[#This Row],[Employee Name]],LEN(Table1[[#This Row],[Employee Name]])-FIND(" ",Table1[[#This Row],[Employee Name]]))</f>
        <v>Mehta</v>
      </c>
      <c r="Y3121" t="str">
        <f>Table1[[#This Row],[Department]]&amp;"-"&amp;Table1[[#This Row],[Employee ID]]</f>
        <v>IT-E01737</v>
      </c>
      <c r="Z3121" t="str">
        <f>LEFT(Table1[[#This Row],[Department]],3)</f>
        <v>IT</v>
      </c>
      <c r="AA3121" t="str">
        <f>_xlfn.XLOOKUP(Table1[[#This Row],[Manager ID]],MANAGERS!A:A,MANAGERS!B:B)</f>
        <v>Manager_11</v>
      </c>
      <c r="AB3121" t="str" cm="1">
        <f t="array" ref="AB3121">_xlfn.XLOOKUP(Table1[[#This Row],[Manager ID]],Table2[[#All],[Manager ID]],Table2[[#All],[Department Head]])</f>
        <v>Marketing</v>
      </c>
      <c r="AC3121" s="2">
        <f>_xlfn.XLOOKUP(Table1[[#This Row],[City]],L:L,O:O)</f>
        <v>0.23685887225230964</v>
      </c>
      <c r="AD3121" t="str" cm="1">
        <f t="array" ref="AD3121">_xlfn.IFS(Table1[[#This Row],[Performance Score]]&gt;=90,"Excellent",Table1[[#This Row],[Performance Score]]&gt;=75,"Good",Table1[[#This Row],[Performance Score]]&gt;=60,"Average",Table1[[#This Row],[Performance Score]]&lt;=60,"Need Improvement")</f>
        <v>Excellent</v>
      </c>
      <c r="AE3121" t="str">
        <f>IF(AND(Table1[[#This Row],[Attendance %]]&gt;=80,(Table1[[#This Row],[Performance Score]]&gt;=80)),"Eligible","Not Eligible")</f>
        <v>Eligible</v>
      </c>
      <c r="AF3121" t="str">
        <f>IF(Table1[[#This Row],[Performance Score]]&gt;=80,"High Performer","Low Performer")</f>
        <v>High Performer</v>
      </c>
      <c r="AG3121" t="str" cm="1">
        <f t="array" aca="1" ref="AG3121" ca="1">_xlfn.IFS(Table1[[#This Row],[Experience]]&lt;=3,"Junior",Table1[[#This Row],[Experience]]&lt;=7,"Mid Level",Table1[[#This Row],[Experience]]&gt;=7,"Senior")</f>
        <v>Mid Level</v>
      </c>
      <c r="AH3121" t="str">
        <f>IF(Table1[[#This Row],[Attendance %]]&gt;75,"OK","Below 75")</f>
        <v>OK</v>
      </c>
      <c r="AI3121" t="b">
        <f>ISBLANK(Table1[[#This Row],[Employee ID]])</f>
        <v>0</v>
      </c>
      <c r="AJ3121" t="b">
        <f>ISNUMBER(Table1[[#This Row],[Total Salary  ]])</f>
        <v>1</v>
      </c>
      <c r="AK3121" t="str">
        <f>IFERROR(_xlfn.XLOOKUP(Table1[[#This Row],[Manager ID]],MANAGERS!A:A,MANAGERS!B:B),"Not Found")</f>
        <v>Manager_11</v>
      </c>
    </row>
    <row r="3122" spans="1:37" x14ac:dyDescent="0.2">
      <c r="A3122" t="s">
        <v>2343</v>
      </c>
      <c r="B3122" t="s">
        <v>14</v>
      </c>
      <c r="C3122" t="s">
        <v>15</v>
      </c>
      <c r="D3122" t="s">
        <v>81</v>
      </c>
      <c r="E3122" t="s">
        <v>30</v>
      </c>
      <c r="F3122" s="1">
        <v>44459</v>
      </c>
      <c r="G3122" s="1">
        <v>30740</v>
      </c>
      <c r="H3122">
        <v>58859</v>
      </c>
      <c r="I3122">
        <v>19687</v>
      </c>
      <c r="J3122">
        <v>89</v>
      </c>
      <c r="K3122">
        <v>59</v>
      </c>
      <c r="L3122" t="s">
        <v>31</v>
      </c>
      <c r="M3122">
        <v>116</v>
      </c>
      <c r="N3122">
        <f>Table1[[#This Row],[Basic Salary]]+Table1[[#This Row],[Bonus]]</f>
        <v>78546</v>
      </c>
      <c r="O3122" s="2">
        <f>Table1[[#This Row],[Bonus]]/Table1[[#This Row],[Basic Salary]]</f>
        <v>0.33447731018196025</v>
      </c>
      <c r="P3122">
        <f ca="1">DATEDIF(Table1[[#This Row],[Date of Birth]],TODAY(),"Y")</f>
        <v>42</v>
      </c>
      <c r="Q3122">
        <f ca="1">DATEDIF(Table1[[#This Row],[Joining Date]],TODAY(),"Y")</f>
        <v>4</v>
      </c>
      <c r="R3122" t="str">
        <f ca="1">IF(YEAR(Table1[[#This Row],[Joining Date]])=YEAR(TODAY()),"Yes","No")</f>
        <v>No</v>
      </c>
      <c r="S3122" t="str">
        <f ca="1">IF(Table1[[#This Row],[Experience]]&gt;5,"Yes","No")</f>
        <v>No</v>
      </c>
      <c r="T3122" t="str">
        <f>TEXT(Table1[[#This Row],[Joining Date]],"mmmm")</f>
        <v>September</v>
      </c>
      <c r="U3122" t="str">
        <f>TEXT(Table1[[#This Row],[Joining Date]],"yyyy")</f>
        <v>2021</v>
      </c>
      <c r="V3122" s="5">
        <f ca="1">TODAY()-Table1[[#This Row],[Joining Date]]</f>
        <v>1780</v>
      </c>
      <c r="W3122" t="str">
        <f>LEFT(Table1[[#This Row],[Employee Name]],FIND(" ",Table1[[#This Row],[Employee Name]])-1)</f>
        <v>Nisha</v>
      </c>
      <c r="X3122" t="str">
        <f>RIGHT(Table1[[#This Row],[Employee Name]],LEN(Table1[[#This Row],[Employee Name]])-FIND(" ",Table1[[#This Row],[Employee Name]]))</f>
        <v>Kapoor</v>
      </c>
      <c r="Y3122" t="str">
        <f>Table1[[#This Row],[Department]]&amp;"-"&amp;Table1[[#This Row],[Employee ID]]</f>
        <v>Sales-E02287</v>
      </c>
      <c r="Z3122" t="str">
        <f>LEFT(Table1[[#This Row],[Department]],3)</f>
        <v>Sal</v>
      </c>
      <c r="AA3122" t="str">
        <f>_xlfn.XLOOKUP(Table1[[#This Row],[Manager ID]],MANAGERS!A:A,MANAGERS!B:B)</f>
        <v>Manager_16</v>
      </c>
      <c r="AB3122" t="str" cm="1">
        <f t="array" ref="AB3122">_xlfn.XLOOKUP(Table1[[#This Row],[Manager ID]],Table2[[#All],[Manager ID]],Table2[[#All],[Department Head]])</f>
        <v>Sales</v>
      </c>
      <c r="AC3122" s="2">
        <f>_xlfn.XLOOKUP(Table1[[#This Row],[City]],L:L,O:O)</f>
        <v>0.241864189087755</v>
      </c>
      <c r="AD3122" t="str" cm="1">
        <f t="array" ref="AD3122">_xlfn.IFS(Table1[[#This Row],[Performance Score]]&gt;=90,"Excellent",Table1[[#This Row],[Performance Score]]&gt;=75,"Good",Table1[[#This Row],[Performance Score]]&gt;=60,"Average",Table1[[#This Row],[Performance Score]]&lt;=60,"Need Improvement")</f>
        <v>Need Improvement</v>
      </c>
      <c r="AE3122" t="str">
        <f>IF(AND(Table1[[#This Row],[Attendance %]]&gt;=80,(Table1[[#This Row],[Performance Score]]&gt;=80)),"Eligible","Not Eligible")</f>
        <v>Not Eligible</v>
      </c>
      <c r="AF3122" t="str">
        <f>IF(Table1[[#This Row],[Performance Score]]&gt;=80,"High Performer","Low Performer")</f>
        <v>Low Performer</v>
      </c>
      <c r="AG3122" t="str" cm="1">
        <f t="array" aca="1" ref="AG3122" ca="1">_xlfn.IFS(Table1[[#This Row],[Experience]]&lt;=3,"Junior",Table1[[#This Row],[Experience]]&lt;=7,"Mid Level",Table1[[#This Row],[Experience]]&gt;=7,"Senior")</f>
        <v>Mid Level</v>
      </c>
      <c r="AH3122" t="str">
        <f>IF(Table1[[#This Row],[Attendance %]]&gt;75,"OK","Below 75")</f>
        <v>OK</v>
      </c>
      <c r="AI3122" t="b">
        <f>ISBLANK(Table1[[#This Row],[Employee ID]])</f>
        <v>0</v>
      </c>
      <c r="AJ3122" t="b">
        <f>ISNUMBER(Table1[[#This Row],[Total Salary  ]])</f>
        <v>1</v>
      </c>
      <c r="AK3122" t="str">
        <f>IFERROR(_xlfn.XLOOKUP(Table1[[#This Row],[Manager ID]],MANAGERS!A:A,MANAGERS!B:B),"Not Found")</f>
        <v>Manager_16</v>
      </c>
    </row>
    <row r="3123" spans="1:37" x14ac:dyDescent="0.2">
      <c r="A3123" t="s">
        <v>3267</v>
      </c>
      <c r="B3123" t="s">
        <v>87</v>
      </c>
      <c r="C3123" t="s">
        <v>21</v>
      </c>
      <c r="D3123" t="s">
        <v>25</v>
      </c>
      <c r="E3123" t="s">
        <v>26</v>
      </c>
      <c r="F3123" s="1">
        <v>43923</v>
      </c>
      <c r="G3123" s="1">
        <v>38875</v>
      </c>
      <c r="H3123">
        <v>49082</v>
      </c>
      <c r="I3123">
        <v>29426</v>
      </c>
      <c r="J3123">
        <v>88</v>
      </c>
      <c r="K3123">
        <v>44</v>
      </c>
      <c r="L3123" t="s">
        <v>18</v>
      </c>
      <c r="M3123">
        <v>103</v>
      </c>
      <c r="N3123">
        <f>Table1[[#This Row],[Basic Salary]]+Table1[[#This Row],[Bonus]]</f>
        <v>78508</v>
      </c>
      <c r="O3123" s="2">
        <f>Table1[[#This Row],[Bonus]]/Table1[[#This Row],[Basic Salary]]</f>
        <v>0.59952732162503564</v>
      </c>
      <c r="P3123">
        <f ca="1">DATEDIF(Table1[[#This Row],[Date of Birth]],TODAY(),"Y")</f>
        <v>20</v>
      </c>
      <c r="Q3123">
        <f ca="1">DATEDIF(Table1[[#This Row],[Joining Date]],TODAY(),"Y")</f>
        <v>6</v>
      </c>
      <c r="R3123" t="str">
        <f ca="1">IF(YEAR(Table1[[#This Row],[Joining Date]])=YEAR(TODAY()),"Yes","No")</f>
        <v>No</v>
      </c>
      <c r="S3123" t="str">
        <f ca="1">IF(Table1[[#This Row],[Experience]]&gt;5,"Yes","No")</f>
        <v>Yes</v>
      </c>
      <c r="T3123" t="str">
        <f>TEXT(Table1[[#This Row],[Joining Date]],"mmmm")</f>
        <v>April</v>
      </c>
      <c r="U3123" t="str">
        <f>TEXT(Table1[[#This Row],[Joining Date]],"yyyy")</f>
        <v>2020</v>
      </c>
      <c r="V3123" s="5">
        <f ca="1">TODAY()-Table1[[#This Row],[Joining Date]]</f>
        <v>2316</v>
      </c>
      <c r="W3123" t="str">
        <f>LEFT(Table1[[#This Row],[Employee Name]],FIND(" ",Table1[[#This Row],[Employee Name]])-1)</f>
        <v>Arjun</v>
      </c>
      <c r="X3123" t="str">
        <f>RIGHT(Table1[[#This Row],[Employee Name]],LEN(Table1[[#This Row],[Employee Name]])-FIND(" ",Table1[[#This Row],[Employee Name]]))</f>
        <v>Mehta</v>
      </c>
      <c r="Y3123" t="str">
        <f>Table1[[#This Row],[Department]]&amp;"-"&amp;Table1[[#This Row],[Employee ID]]</f>
        <v>Finance-E03211</v>
      </c>
      <c r="Z3123" t="str">
        <f>LEFT(Table1[[#This Row],[Department]],3)</f>
        <v>Fin</v>
      </c>
      <c r="AA3123" t="str">
        <f>_xlfn.XLOOKUP(Table1[[#This Row],[Manager ID]],MANAGERS!A:A,MANAGERS!B:B)</f>
        <v>Manager_3</v>
      </c>
      <c r="AB3123" t="str" cm="1">
        <f t="array" ref="AB3123">_xlfn.XLOOKUP(Table1[[#This Row],[Manager ID]],Table2[[#All],[Manager ID]],Table2[[#All],[Department Head]])</f>
        <v>IT</v>
      </c>
      <c r="AC3123" s="2">
        <f>_xlfn.XLOOKUP(Table1[[#This Row],[City]],L:L,O:O)</f>
        <v>0.21356479274849693</v>
      </c>
      <c r="AD3123" t="str" cm="1">
        <f t="array" ref="AD3123">_xlfn.IFS(Table1[[#This Row],[Performance Score]]&gt;=90,"Excellent",Table1[[#This Row],[Performance Score]]&gt;=75,"Good",Table1[[#This Row],[Performance Score]]&gt;=60,"Average",Table1[[#This Row],[Performance Score]]&lt;=60,"Need Improvement")</f>
        <v>Need Improvement</v>
      </c>
      <c r="AE3123" t="str">
        <f>IF(AND(Table1[[#This Row],[Attendance %]]&gt;=80,(Table1[[#This Row],[Performance Score]]&gt;=80)),"Eligible","Not Eligible")</f>
        <v>Not Eligible</v>
      </c>
      <c r="AF3123" t="str">
        <f>IF(Table1[[#This Row],[Performance Score]]&gt;=80,"High Performer","Low Performer")</f>
        <v>Low Performer</v>
      </c>
      <c r="AG3123" t="str" cm="1">
        <f t="array" aca="1" ref="AG3123" ca="1">_xlfn.IFS(Table1[[#This Row],[Experience]]&lt;=3,"Junior",Table1[[#This Row],[Experience]]&lt;=7,"Mid Level",Table1[[#This Row],[Experience]]&gt;=7,"Senior")</f>
        <v>Mid Level</v>
      </c>
      <c r="AH3123" t="str">
        <f>IF(Table1[[#This Row],[Attendance %]]&gt;75,"OK","Below 75")</f>
        <v>OK</v>
      </c>
      <c r="AI3123" t="b">
        <f>ISBLANK(Table1[[#This Row],[Employee ID]])</f>
        <v>0</v>
      </c>
      <c r="AJ3123" t="b">
        <f>ISNUMBER(Table1[[#This Row],[Total Salary  ]])</f>
        <v>1</v>
      </c>
      <c r="AK3123" t="str">
        <f>IFERROR(_xlfn.XLOOKUP(Table1[[#This Row],[Manager ID]],MANAGERS!A:A,MANAGERS!B:B),"Not Found")</f>
        <v>Manager_3</v>
      </c>
    </row>
    <row r="3124" spans="1:37" x14ac:dyDescent="0.2">
      <c r="A3124" t="s">
        <v>4456</v>
      </c>
      <c r="B3124" t="s">
        <v>50</v>
      </c>
      <c r="C3124" t="s">
        <v>15</v>
      </c>
      <c r="D3124" t="s">
        <v>81</v>
      </c>
      <c r="E3124" t="s">
        <v>51</v>
      </c>
      <c r="F3124" s="1">
        <v>45648</v>
      </c>
      <c r="G3124" s="1">
        <v>30331</v>
      </c>
      <c r="H3124">
        <v>56425</v>
      </c>
      <c r="I3124">
        <v>22016</v>
      </c>
      <c r="J3124">
        <v>62</v>
      </c>
      <c r="K3124">
        <v>61</v>
      </c>
      <c r="L3124" t="s">
        <v>27</v>
      </c>
      <c r="M3124">
        <v>108</v>
      </c>
      <c r="N3124">
        <f>Table1[[#This Row],[Basic Salary]]+Table1[[#This Row],[Bonus]]</f>
        <v>78441</v>
      </c>
      <c r="O3124" s="2">
        <f>Table1[[#This Row],[Bonus]]/Table1[[#This Row],[Basic Salary]]</f>
        <v>0.39018165706690294</v>
      </c>
      <c r="P3124">
        <f ca="1">DATEDIF(Table1[[#This Row],[Date of Birth]],TODAY(),"Y")</f>
        <v>43</v>
      </c>
      <c r="Q3124">
        <f ca="1">DATEDIF(Table1[[#This Row],[Joining Date]],TODAY(),"Y")</f>
        <v>1</v>
      </c>
      <c r="R3124" t="str">
        <f ca="1">IF(YEAR(Table1[[#This Row],[Joining Date]])=YEAR(TODAY()),"Yes","No")</f>
        <v>No</v>
      </c>
      <c r="S3124" t="str">
        <f ca="1">IF(Table1[[#This Row],[Experience]]&gt;5,"Yes","No")</f>
        <v>No</v>
      </c>
      <c r="T3124" t="str">
        <f>TEXT(Table1[[#This Row],[Joining Date]],"mmmm")</f>
        <v>December</v>
      </c>
      <c r="U3124" t="str">
        <f>TEXT(Table1[[#This Row],[Joining Date]],"yyyy")</f>
        <v>2024</v>
      </c>
      <c r="V3124" s="5">
        <f ca="1">TODAY()-Table1[[#This Row],[Joining Date]]</f>
        <v>591</v>
      </c>
      <c r="W3124" t="str">
        <f>LEFT(Table1[[#This Row],[Employee Name]],FIND(" ",Table1[[#This Row],[Employee Name]])-1)</f>
        <v>Ravi</v>
      </c>
      <c r="X3124" t="str">
        <f>RIGHT(Table1[[#This Row],[Employee Name]],LEN(Table1[[#This Row],[Employee Name]])-FIND(" ",Table1[[#This Row],[Employee Name]]))</f>
        <v>Teja</v>
      </c>
      <c r="Y3124" t="str">
        <f>Table1[[#This Row],[Department]]&amp;"-"&amp;Table1[[#This Row],[Employee ID]]</f>
        <v>Sales-E04400</v>
      </c>
      <c r="Z3124" t="str">
        <f>LEFT(Table1[[#This Row],[Department]],3)</f>
        <v>Sal</v>
      </c>
      <c r="AA3124" t="str">
        <f>_xlfn.XLOOKUP(Table1[[#This Row],[Manager ID]],MANAGERS!A:A,MANAGERS!B:B)</f>
        <v>Manager_8</v>
      </c>
      <c r="AB3124" t="str" cm="1">
        <f t="array" ref="AB3124">_xlfn.XLOOKUP(Table1[[#This Row],[Manager ID]],Table2[[#All],[Manager ID]],Table2[[#All],[Department Head]])</f>
        <v>Sales</v>
      </c>
      <c r="AC3124" s="2">
        <f>_xlfn.XLOOKUP(Table1[[#This Row],[City]],L:L,O:O)</f>
        <v>0.23674293405114402</v>
      </c>
      <c r="AD3124" t="str" cm="1">
        <f t="array" ref="AD3124">_xlfn.IFS(Table1[[#This Row],[Performance Score]]&gt;=90,"Excellent",Table1[[#This Row],[Performance Score]]&gt;=75,"Good",Table1[[#This Row],[Performance Score]]&gt;=60,"Average",Table1[[#This Row],[Performance Score]]&lt;=60,"Need Improvement")</f>
        <v>Average</v>
      </c>
      <c r="AE3124" t="str">
        <f>IF(AND(Table1[[#This Row],[Attendance %]]&gt;=80,(Table1[[#This Row],[Performance Score]]&gt;=80)),"Eligible","Not Eligible")</f>
        <v>Not Eligible</v>
      </c>
      <c r="AF3124" t="str">
        <f>IF(Table1[[#This Row],[Performance Score]]&gt;=80,"High Performer","Low Performer")</f>
        <v>Low Performer</v>
      </c>
      <c r="AG3124" t="str" cm="1">
        <f t="array" aca="1" ref="AG3124" ca="1">_xlfn.IFS(Table1[[#This Row],[Experience]]&lt;=3,"Junior",Table1[[#This Row],[Experience]]&lt;=7,"Mid Level",Table1[[#This Row],[Experience]]&gt;=7,"Senior")</f>
        <v>Junior</v>
      </c>
      <c r="AH3124" t="str">
        <f>IF(Table1[[#This Row],[Attendance %]]&gt;75,"OK","Below 75")</f>
        <v>Below 75</v>
      </c>
      <c r="AI3124" t="b">
        <f>ISBLANK(Table1[[#This Row],[Employee ID]])</f>
        <v>0</v>
      </c>
      <c r="AJ3124" t="b">
        <f>ISNUMBER(Table1[[#This Row],[Total Salary  ]])</f>
        <v>1</v>
      </c>
      <c r="AK3124" t="str">
        <f>IFERROR(_xlfn.XLOOKUP(Table1[[#This Row],[Manager ID]],MANAGERS!A:A,MANAGERS!B:B),"Not Found")</f>
        <v>Manager_8</v>
      </c>
    </row>
    <row r="3125" spans="1:37" x14ac:dyDescent="0.2">
      <c r="A3125" t="s">
        <v>4441</v>
      </c>
      <c r="B3125" t="s">
        <v>42</v>
      </c>
      <c r="C3125" t="s">
        <v>21</v>
      </c>
      <c r="D3125" t="s">
        <v>16</v>
      </c>
      <c r="E3125" t="s">
        <v>22</v>
      </c>
      <c r="F3125" s="1">
        <v>45443</v>
      </c>
      <c r="G3125" s="1">
        <v>40703</v>
      </c>
      <c r="H3125">
        <v>67285</v>
      </c>
      <c r="I3125">
        <v>11144</v>
      </c>
      <c r="J3125">
        <v>97</v>
      </c>
      <c r="K3125">
        <v>87</v>
      </c>
      <c r="L3125" t="s">
        <v>18</v>
      </c>
      <c r="M3125">
        <v>105</v>
      </c>
      <c r="N3125">
        <f>Table1[[#This Row],[Basic Salary]]+Table1[[#This Row],[Bonus]]</f>
        <v>78429</v>
      </c>
      <c r="O3125" s="2">
        <f>Table1[[#This Row],[Bonus]]/Table1[[#This Row],[Basic Salary]]</f>
        <v>0.16562383889425578</v>
      </c>
      <c r="P3125">
        <f ca="1">DATEDIF(Table1[[#This Row],[Date of Birth]],TODAY(),"Y")</f>
        <v>15</v>
      </c>
      <c r="Q3125">
        <f ca="1">DATEDIF(Table1[[#This Row],[Joining Date]],TODAY(),"Y")</f>
        <v>2</v>
      </c>
      <c r="R3125" t="str">
        <f ca="1">IF(YEAR(Table1[[#This Row],[Joining Date]])=YEAR(TODAY()),"Yes","No")</f>
        <v>No</v>
      </c>
      <c r="S3125" t="str">
        <f ca="1">IF(Table1[[#This Row],[Experience]]&gt;5,"Yes","No")</f>
        <v>No</v>
      </c>
      <c r="T3125" t="str">
        <f>TEXT(Table1[[#This Row],[Joining Date]],"mmmm")</f>
        <v>May</v>
      </c>
      <c r="U3125" t="str">
        <f>TEXT(Table1[[#This Row],[Joining Date]],"yyyy")</f>
        <v>2024</v>
      </c>
      <c r="V3125" s="5">
        <f ca="1">TODAY()-Table1[[#This Row],[Joining Date]]</f>
        <v>796</v>
      </c>
      <c r="W3125" t="str">
        <f>LEFT(Table1[[#This Row],[Employee Name]],FIND(" ",Table1[[#This Row],[Employee Name]])-1)</f>
        <v>Krishna</v>
      </c>
      <c r="X3125" t="str">
        <f>RIGHT(Table1[[#This Row],[Employee Name]],LEN(Table1[[#This Row],[Employee Name]])-FIND(" ",Table1[[#This Row],[Employee Name]]))</f>
        <v>Chaitanya</v>
      </c>
      <c r="Y3125" t="str">
        <f>Table1[[#This Row],[Department]]&amp;"-"&amp;Table1[[#This Row],[Employee ID]]</f>
        <v>HR-E04385</v>
      </c>
      <c r="Z3125" t="str">
        <f>LEFT(Table1[[#This Row],[Department]],3)</f>
        <v>HR</v>
      </c>
      <c r="AA3125" t="str">
        <f>_xlfn.XLOOKUP(Table1[[#This Row],[Manager ID]],MANAGERS!A:A,MANAGERS!B:B)</f>
        <v>Manager_5</v>
      </c>
      <c r="AB3125" t="str" cm="1">
        <f t="array" ref="AB3125">_xlfn.XLOOKUP(Table1[[#This Row],[Manager ID]],Table2[[#All],[Manager ID]],Table2[[#All],[Department Head]])</f>
        <v>Sales</v>
      </c>
      <c r="AC3125" s="2">
        <f>_xlfn.XLOOKUP(Table1[[#This Row],[City]],L:L,O:O)</f>
        <v>0.21356479274849693</v>
      </c>
      <c r="AD3125" t="str" cm="1">
        <f t="array" ref="AD3125">_xlfn.IFS(Table1[[#This Row],[Performance Score]]&gt;=90,"Excellent",Table1[[#This Row],[Performance Score]]&gt;=75,"Good",Table1[[#This Row],[Performance Score]]&gt;=60,"Average",Table1[[#This Row],[Performance Score]]&lt;=60,"Need Improvement")</f>
        <v>Good</v>
      </c>
      <c r="AE3125" t="str">
        <f>IF(AND(Table1[[#This Row],[Attendance %]]&gt;=80,(Table1[[#This Row],[Performance Score]]&gt;=80)),"Eligible","Not Eligible")</f>
        <v>Eligible</v>
      </c>
      <c r="AF3125" t="str">
        <f>IF(Table1[[#This Row],[Performance Score]]&gt;=80,"High Performer","Low Performer")</f>
        <v>High Performer</v>
      </c>
      <c r="AG3125" t="str" cm="1">
        <f t="array" aca="1" ref="AG3125" ca="1">_xlfn.IFS(Table1[[#This Row],[Experience]]&lt;=3,"Junior",Table1[[#This Row],[Experience]]&lt;=7,"Mid Level",Table1[[#This Row],[Experience]]&gt;=7,"Senior")</f>
        <v>Junior</v>
      </c>
      <c r="AH3125" t="str">
        <f>IF(Table1[[#This Row],[Attendance %]]&gt;75,"OK","Below 75")</f>
        <v>OK</v>
      </c>
      <c r="AI3125" t="b">
        <f>ISBLANK(Table1[[#This Row],[Employee ID]])</f>
        <v>0</v>
      </c>
      <c r="AJ3125" t="b">
        <f>ISNUMBER(Table1[[#This Row],[Total Salary  ]])</f>
        <v>1</v>
      </c>
      <c r="AK3125" t="str">
        <f>IFERROR(_xlfn.XLOOKUP(Table1[[#This Row],[Manager ID]],MANAGERS!A:A,MANAGERS!B:B),"Not Found")</f>
        <v>Manager_5</v>
      </c>
    </row>
    <row r="3126" spans="1:37" x14ac:dyDescent="0.2">
      <c r="A3126" t="s">
        <v>5027</v>
      </c>
      <c r="B3126" t="s">
        <v>42</v>
      </c>
      <c r="C3126" t="s">
        <v>21</v>
      </c>
      <c r="D3126" t="s">
        <v>25</v>
      </c>
      <c r="E3126" t="s">
        <v>65</v>
      </c>
      <c r="F3126" s="1">
        <v>45939</v>
      </c>
      <c r="G3126" s="1">
        <v>32609</v>
      </c>
      <c r="H3126">
        <v>72503</v>
      </c>
      <c r="I3126">
        <v>5892</v>
      </c>
      <c r="J3126">
        <v>67</v>
      </c>
      <c r="K3126">
        <v>65</v>
      </c>
      <c r="L3126" t="s">
        <v>18</v>
      </c>
      <c r="M3126">
        <v>106</v>
      </c>
      <c r="N3126">
        <f>Table1[[#This Row],[Basic Salary]]+Table1[[#This Row],[Bonus]]</f>
        <v>78395</v>
      </c>
      <c r="O3126" s="2">
        <f>Table1[[#This Row],[Bonus]]/Table1[[#This Row],[Basic Salary]]</f>
        <v>8.1265602802642653E-2</v>
      </c>
      <c r="P3126">
        <f ca="1">DATEDIF(Table1[[#This Row],[Date of Birth]],TODAY(),"Y")</f>
        <v>37</v>
      </c>
      <c r="Q3126">
        <f ca="1">DATEDIF(Table1[[#This Row],[Joining Date]],TODAY(),"Y")</f>
        <v>0</v>
      </c>
      <c r="R3126" t="str">
        <f ca="1">IF(YEAR(Table1[[#This Row],[Joining Date]])=YEAR(TODAY()),"Yes","No")</f>
        <v>No</v>
      </c>
      <c r="S3126" t="str">
        <f ca="1">IF(Table1[[#This Row],[Experience]]&gt;5,"Yes","No")</f>
        <v>No</v>
      </c>
      <c r="T3126" t="str">
        <f>TEXT(Table1[[#This Row],[Joining Date]],"mmmm")</f>
        <v>October</v>
      </c>
      <c r="U3126" t="str">
        <f>TEXT(Table1[[#This Row],[Joining Date]],"yyyy")</f>
        <v>2025</v>
      </c>
      <c r="V3126" s="5">
        <f ca="1">TODAY()-Table1[[#This Row],[Joining Date]]</f>
        <v>300</v>
      </c>
      <c r="W3126" t="str">
        <f>LEFT(Table1[[#This Row],[Employee Name]],FIND(" ",Table1[[#This Row],[Employee Name]])-1)</f>
        <v>Krishna</v>
      </c>
      <c r="X3126" t="str">
        <f>RIGHT(Table1[[#This Row],[Employee Name]],LEN(Table1[[#This Row],[Employee Name]])-FIND(" ",Table1[[#This Row],[Employee Name]]))</f>
        <v>Chaitanya</v>
      </c>
      <c r="Y3126" t="str">
        <f>Table1[[#This Row],[Department]]&amp;"-"&amp;Table1[[#This Row],[Employee ID]]</f>
        <v>Finance-E04971</v>
      </c>
      <c r="Z3126" t="str">
        <f>LEFT(Table1[[#This Row],[Department]],3)</f>
        <v>Fin</v>
      </c>
      <c r="AA3126" t="str">
        <f>_xlfn.XLOOKUP(Table1[[#This Row],[Manager ID]],MANAGERS!A:A,MANAGERS!B:B)</f>
        <v>Manager_6</v>
      </c>
      <c r="AB3126" t="str" cm="1">
        <f t="array" ref="AB3126">_xlfn.XLOOKUP(Table1[[#This Row],[Manager ID]],Table2[[#All],[Manager ID]],Table2[[#All],[Department Head]])</f>
        <v>HR</v>
      </c>
      <c r="AC3126" s="2">
        <f>_xlfn.XLOOKUP(Table1[[#This Row],[City]],L:L,O:O)</f>
        <v>0.21356479274849693</v>
      </c>
      <c r="AD3126" t="str" cm="1">
        <f t="array" ref="AD3126">_xlfn.IFS(Table1[[#This Row],[Performance Score]]&gt;=90,"Excellent",Table1[[#This Row],[Performance Score]]&gt;=75,"Good",Table1[[#This Row],[Performance Score]]&gt;=60,"Average",Table1[[#This Row],[Performance Score]]&lt;=60,"Need Improvement")</f>
        <v>Average</v>
      </c>
      <c r="AE3126" t="str">
        <f>IF(AND(Table1[[#This Row],[Attendance %]]&gt;=80,(Table1[[#This Row],[Performance Score]]&gt;=80)),"Eligible","Not Eligible")</f>
        <v>Not Eligible</v>
      </c>
      <c r="AF3126" t="str">
        <f>IF(Table1[[#This Row],[Performance Score]]&gt;=80,"High Performer","Low Performer")</f>
        <v>Low Performer</v>
      </c>
      <c r="AG3126" t="str" cm="1">
        <f t="array" aca="1" ref="AG3126" ca="1">_xlfn.IFS(Table1[[#This Row],[Experience]]&lt;=3,"Junior",Table1[[#This Row],[Experience]]&lt;=7,"Mid Level",Table1[[#This Row],[Experience]]&gt;=7,"Senior")</f>
        <v>Junior</v>
      </c>
      <c r="AH3126" t="str">
        <f>IF(Table1[[#This Row],[Attendance %]]&gt;75,"OK","Below 75")</f>
        <v>Below 75</v>
      </c>
      <c r="AI3126" t="b">
        <f>ISBLANK(Table1[[#This Row],[Employee ID]])</f>
        <v>0</v>
      </c>
      <c r="AJ3126" t="b">
        <f>ISNUMBER(Table1[[#This Row],[Total Salary  ]])</f>
        <v>1</v>
      </c>
      <c r="AK3126" t="str">
        <f>IFERROR(_xlfn.XLOOKUP(Table1[[#This Row],[Manager ID]],MANAGERS!A:A,MANAGERS!B:B),"Not Found")</f>
        <v>Manager_6</v>
      </c>
    </row>
    <row r="3127" spans="1:37" x14ac:dyDescent="0.2">
      <c r="A3127" t="s">
        <v>1623</v>
      </c>
      <c r="B3127" t="s">
        <v>48</v>
      </c>
      <c r="C3127" t="s">
        <v>21</v>
      </c>
      <c r="D3127" t="s">
        <v>46</v>
      </c>
      <c r="E3127" t="s">
        <v>17</v>
      </c>
      <c r="F3127" s="1">
        <v>42616</v>
      </c>
      <c r="G3127" s="1">
        <v>35765</v>
      </c>
      <c r="H3127">
        <v>72934</v>
      </c>
      <c r="I3127">
        <v>5457</v>
      </c>
      <c r="J3127">
        <v>87</v>
      </c>
      <c r="K3127">
        <v>90</v>
      </c>
      <c r="L3127" t="s">
        <v>34</v>
      </c>
      <c r="M3127">
        <v>106</v>
      </c>
      <c r="N3127">
        <f>Table1[[#This Row],[Basic Salary]]+Table1[[#This Row],[Bonus]]</f>
        <v>78391</v>
      </c>
      <c r="O3127" s="2">
        <f>Table1[[#This Row],[Bonus]]/Table1[[#This Row],[Basic Salary]]</f>
        <v>7.4821071105382955E-2</v>
      </c>
      <c r="P3127">
        <f ca="1">DATEDIF(Table1[[#This Row],[Date of Birth]],TODAY(),"Y")</f>
        <v>28</v>
      </c>
      <c r="Q3127">
        <f ca="1">DATEDIF(Table1[[#This Row],[Joining Date]],TODAY(),"Y")</f>
        <v>9</v>
      </c>
      <c r="R3127" t="str">
        <f ca="1">IF(YEAR(Table1[[#This Row],[Joining Date]])=YEAR(TODAY()),"Yes","No")</f>
        <v>No</v>
      </c>
      <c r="S3127" t="str">
        <f ca="1">IF(Table1[[#This Row],[Experience]]&gt;5,"Yes","No")</f>
        <v>Yes</v>
      </c>
      <c r="T3127" t="str">
        <f>TEXT(Table1[[#This Row],[Joining Date]],"mmmm")</f>
        <v>September</v>
      </c>
      <c r="U3127" t="str">
        <f>TEXT(Table1[[#This Row],[Joining Date]],"yyyy")</f>
        <v>2016</v>
      </c>
      <c r="V3127" s="5">
        <f ca="1">TODAY()-Table1[[#This Row],[Joining Date]]</f>
        <v>3623</v>
      </c>
      <c r="W3127" t="str">
        <f>LEFT(Table1[[#This Row],[Employee Name]],FIND(" ",Table1[[#This Row],[Employee Name]])-1)</f>
        <v>Aditya</v>
      </c>
      <c r="X3127" t="str">
        <f>RIGHT(Table1[[#This Row],[Employee Name]],LEN(Table1[[#This Row],[Employee Name]])-FIND(" ",Table1[[#This Row],[Employee Name]]))</f>
        <v>Kapoor</v>
      </c>
      <c r="Y3127" t="str">
        <f>Table1[[#This Row],[Department]]&amp;"-"&amp;Table1[[#This Row],[Employee ID]]</f>
        <v>Support-E01567</v>
      </c>
      <c r="Z3127" t="str">
        <f>LEFT(Table1[[#This Row],[Department]],3)</f>
        <v>Sup</v>
      </c>
      <c r="AA3127" t="str">
        <f>_xlfn.XLOOKUP(Table1[[#This Row],[Manager ID]],MANAGERS!A:A,MANAGERS!B:B)</f>
        <v>Manager_6</v>
      </c>
      <c r="AB3127" t="str" cm="1">
        <f t="array" ref="AB3127">_xlfn.XLOOKUP(Table1[[#This Row],[Manager ID]],Table2[[#All],[Manager ID]],Table2[[#All],[Department Head]])</f>
        <v>HR</v>
      </c>
      <c r="AC3127" s="2">
        <f>_xlfn.XLOOKUP(Table1[[#This Row],[City]],L:L,O:O)</f>
        <v>0.24030340748661314</v>
      </c>
      <c r="AD3127" t="str" cm="1">
        <f t="array" ref="AD3127">_xlfn.IFS(Table1[[#This Row],[Performance Score]]&gt;=90,"Excellent",Table1[[#This Row],[Performance Score]]&gt;=75,"Good",Table1[[#This Row],[Performance Score]]&gt;=60,"Average",Table1[[#This Row],[Performance Score]]&lt;=60,"Need Improvement")</f>
        <v>Excellent</v>
      </c>
      <c r="AE3127" t="str">
        <f>IF(AND(Table1[[#This Row],[Attendance %]]&gt;=80,(Table1[[#This Row],[Performance Score]]&gt;=80)),"Eligible","Not Eligible")</f>
        <v>Eligible</v>
      </c>
      <c r="AF3127" t="str">
        <f>IF(Table1[[#This Row],[Performance Score]]&gt;=80,"High Performer","Low Performer")</f>
        <v>High Performer</v>
      </c>
      <c r="AG3127" t="str" cm="1">
        <f t="array" aca="1" ref="AG3127" ca="1">_xlfn.IFS(Table1[[#This Row],[Experience]]&lt;=3,"Junior",Table1[[#This Row],[Experience]]&lt;=7,"Mid Level",Table1[[#This Row],[Experience]]&gt;=7,"Senior")</f>
        <v>Senior</v>
      </c>
      <c r="AH3127" t="str">
        <f>IF(Table1[[#This Row],[Attendance %]]&gt;75,"OK","Below 75")</f>
        <v>OK</v>
      </c>
      <c r="AI3127" t="b">
        <f>ISBLANK(Table1[[#This Row],[Employee ID]])</f>
        <v>0</v>
      </c>
      <c r="AJ3127" t="b">
        <f>ISNUMBER(Table1[[#This Row],[Total Salary  ]])</f>
        <v>1</v>
      </c>
      <c r="AK3127" t="str">
        <f>IFERROR(_xlfn.XLOOKUP(Table1[[#This Row],[Manager ID]],MANAGERS!A:A,MANAGERS!B:B),"Not Found")</f>
        <v>Manager_6</v>
      </c>
    </row>
    <row r="3128" spans="1:37" x14ac:dyDescent="0.2">
      <c r="A3128" t="s">
        <v>2089</v>
      </c>
      <c r="B3128" t="s">
        <v>20</v>
      </c>
      <c r="C3128" t="s">
        <v>21</v>
      </c>
      <c r="D3128" t="s">
        <v>16</v>
      </c>
      <c r="E3128" t="s">
        <v>17</v>
      </c>
      <c r="F3128" s="1">
        <v>42968</v>
      </c>
      <c r="G3128" s="1">
        <v>38281</v>
      </c>
      <c r="H3128">
        <v>62927</v>
      </c>
      <c r="I3128">
        <v>15463</v>
      </c>
      <c r="J3128">
        <v>75</v>
      </c>
      <c r="K3128">
        <v>81</v>
      </c>
      <c r="L3128" t="s">
        <v>53</v>
      </c>
      <c r="M3128">
        <v>119</v>
      </c>
      <c r="N3128">
        <f>Table1[[#This Row],[Basic Salary]]+Table1[[#This Row],[Bonus]]</f>
        <v>78390</v>
      </c>
      <c r="O3128" s="2">
        <f>Table1[[#This Row],[Bonus]]/Table1[[#This Row],[Basic Salary]]</f>
        <v>0.24572917825416754</v>
      </c>
      <c r="P3128">
        <f ca="1">DATEDIF(Table1[[#This Row],[Date of Birth]],TODAY(),"Y")</f>
        <v>21</v>
      </c>
      <c r="Q3128">
        <f ca="1">DATEDIF(Table1[[#This Row],[Joining Date]],TODAY(),"Y")</f>
        <v>8</v>
      </c>
      <c r="R3128" t="str">
        <f ca="1">IF(YEAR(Table1[[#This Row],[Joining Date]])=YEAR(TODAY()),"Yes","No")</f>
        <v>No</v>
      </c>
      <c r="S3128" t="str">
        <f ca="1">IF(Table1[[#This Row],[Experience]]&gt;5,"Yes","No")</f>
        <v>Yes</v>
      </c>
      <c r="T3128" t="str">
        <f>TEXT(Table1[[#This Row],[Joining Date]],"mmmm")</f>
        <v>August</v>
      </c>
      <c r="U3128" t="str">
        <f>TEXT(Table1[[#This Row],[Joining Date]],"yyyy")</f>
        <v>2017</v>
      </c>
      <c r="V3128" s="5">
        <f ca="1">TODAY()-Table1[[#This Row],[Joining Date]]</f>
        <v>3271</v>
      </c>
      <c r="W3128" t="str">
        <f>LEFT(Table1[[#This Row],[Employee Name]],FIND(" ",Table1[[#This Row],[Employee Name]])-1)</f>
        <v>Rahul</v>
      </c>
      <c r="X3128" t="str">
        <f>RIGHT(Table1[[#This Row],[Employee Name]],LEN(Table1[[#This Row],[Employee Name]])-FIND(" ",Table1[[#This Row],[Employee Name]]))</f>
        <v>Verma</v>
      </c>
      <c r="Y3128" t="str">
        <f>Table1[[#This Row],[Department]]&amp;"-"&amp;Table1[[#This Row],[Employee ID]]</f>
        <v>HR-E02033</v>
      </c>
      <c r="Z3128" t="str">
        <f>LEFT(Table1[[#This Row],[Department]],3)</f>
        <v>HR</v>
      </c>
      <c r="AA3128" t="str">
        <f>_xlfn.XLOOKUP(Table1[[#This Row],[Manager ID]],MANAGERS!A:A,MANAGERS!B:B)</f>
        <v>Manager_19</v>
      </c>
      <c r="AB3128" t="str" cm="1">
        <f t="array" ref="AB3128">_xlfn.XLOOKUP(Table1[[#This Row],[Manager ID]],Table2[[#All],[Manager ID]],Table2[[#All],[Department Head]])</f>
        <v>Support</v>
      </c>
      <c r="AC3128" s="2">
        <f>_xlfn.XLOOKUP(Table1[[#This Row],[City]],L:L,O:O)</f>
        <v>0.23685887225230964</v>
      </c>
      <c r="AD3128" t="str" cm="1">
        <f t="array" ref="AD3128">_xlfn.IFS(Table1[[#This Row],[Performance Score]]&gt;=90,"Excellent",Table1[[#This Row],[Performance Score]]&gt;=75,"Good",Table1[[#This Row],[Performance Score]]&gt;=60,"Average",Table1[[#This Row],[Performance Score]]&lt;=60,"Need Improvement")</f>
        <v>Good</v>
      </c>
      <c r="AE3128" t="str">
        <f>IF(AND(Table1[[#This Row],[Attendance %]]&gt;=80,(Table1[[#This Row],[Performance Score]]&gt;=80)),"Eligible","Not Eligible")</f>
        <v>Not Eligible</v>
      </c>
      <c r="AF3128" t="str">
        <f>IF(Table1[[#This Row],[Performance Score]]&gt;=80,"High Performer","Low Performer")</f>
        <v>High Performer</v>
      </c>
      <c r="AG3128" t="str" cm="1">
        <f t="array" aca="1" ref="AG3128" ca="1">_xlfn.IFS(Table1[[#This Row],[Experience]]&lt;=3,"Junior",Table1[[#This Row],[Experience]]&lt;=7,"Mid Level",Table1[[#This Row],[Experience]]&gt;=7,"Senior")</f>
        <v>Senior</v>
      </c>
      <c r="AH3128" t="str">
        <f>IF(Table1[[#This Row],[Attendance %]]&gt;75,"OK","Below 75")</f>
        <v>Below 75</v>
      </c>
      <c r="AI3128" t="b">
        <f>ISBLANK(Table1[[#This Row],[Employee ID]])</f>
        <v>0</v>
      </c>
      <c r="AJ3128" t="b">
        <f>ISNUMBER(Table1[[#This Row],[Total Salary  ]])</f>
        <v>1</v>
      </c>
      <c r="AK3128" t="str">
        <f>IFERROR(_xlfn.XLOOKUP(Table1[[#This Row],[Manager ID]],MANAGERS!A:A,MANAGERS!B:B),"Not Found")</f>
        <v>Manager_19</v>
      </c>
    </row>
    <row r="3129" spans="1:37" x14ac:dyDescent="0.2">
      <c r="A3129" t="s">
        <v>2269</v>
      </c>
      <c r="B3129" t="s">
        <v>85</v>
      </c>
      <c r="C3129" t="s">
        <v>21</v>
      </c>
      <c r="D3129" t="s">
        <v>43</v>
      </c>
      <c r="E3129" t="s">
        <v>17</v>
      </c>
      <c r="F3129" s="1">
        <v>45033</v>
      </c>
      <c r="G3129" s="1">
        <v>31636</v>
      </c>
      <c r="H3129">
        <v>57427</v>
      </c>
      <c r="I3129">
        <v>20907</v>
      </c>
      <c r="J3129">
        <v>75</v>
      </c>
      <c r="K3129">
        <v>80</v>
      </c>
      <c r="L3129" t="s">
        <v>37</v>
      </c>
      <c r="M3129">
        <v>115</v>
      </c>
      <c r="N3129">
        <f>Table1[[#This Row],[Basic Salary]]+Table1[[#This Row],[Bonus]]</f>
        <v>78334</v>
      </c>
      <c r="O3129" s="2">
        <f>Table1[[#This Row],[Bonus]]/Table1[[#This Row],[Basic Salary]]</f>
        <v>0.36406220070698453</v>
      </c>
      <c r="P3129">
        <f ca="1">DATEDIF(Table1[[#This Row],[Date of Birth]],TODAY(),"Y")</f>
        <v>39</v>
      </c>
      <c r="Q3129">
        <f ca="1">DATEDIF(Table1[[#This Row],[Joining Date]],TODAY(),"Y")</f>
        <v>3</v>
      </c>
      <c r="R3129" t="str">
        <f ca="1">IF(YEAR(Table1[[#This Row],[Joining Date]])=YEAR(TODAY()),"Yes","No")</f>
        <v>No</v>
      </c>
      <c r="S3129" t="str">
        <f ca="1">IF(Table1[[#This Row],[Experience]]&gt;5,"Yes","No")</f>
        <v>No</v>
      </c>
      <c r="T3129" t="str">
        <f>TEXT(Table1[[#This Row],[Joining Date]],"mmmm")</f>
        <v>April</v>
      </c>
      <c r="U3129" t="str">
        <f>TEXT(Table1[[#This Row],[Joining Date]],"yyyy")</f>
        <v>2023</v>
      </c>
      <c r="V3129" s="5">
        <f ca="1">TODAY()-Table1[[#This Row],[Joining Date]]</f>
        <v>1206</v>
      </c>
      <c r="W3129" t="str">
        <f>LEFT(Table1[[#This Row],[Employee Name]],FIND(" ",Table1[[#This Row],[Employee Name]])-1)</f>
        <v>Pooja</v>
      </c>
      <c r="X3129" t="str">
        <f>RIGHT(Table1[[#This Row],[Employee Name]],LEN(Table1[[#This Row],[Employee Name]])-FIND(" ",Table1[[#This Row],[Employee Name]]))</f>
        <v>Das</v>
      </c>
      <c r="Y3129" t="str">
        <f>Table1[[#This Row],[Department]]&amp;"-"&amp;Table1[[#This Row],[Employee ID]]</f>
        <v>Operations-E02213</v>
      </c>
      <c r="Z3129" t="str">
        <f>LEFT(Table1[[#This Row],[Department]],3)</f>
        <v>Ope</v>
      </c>
      <c r="AA3129" t="str">
        <f>_xlfn.XLOOKUP(Table1[[#This Row],[Manager ID]],MANAGERS!A:A,MANAGERS!B:B)</f>
        <v>Manager_15</v>
      </c>
      <c r="AB3129" t="str" cm="1">
        <f t="array" ref="AB3129">_xlfn.XLOOKUP(Table1[[#This Row],[Manager ID]],Table2[[#All],[Manager ID]],Table2[[#All],[Department Head]])</f>
        <v>Support</v>
      </c>
      <c r="AC3129" s="2">
        <f>_xlfn.XLOOKUP(Table1[[#This Row],[City]],L:L,O:O)</f>
        <v>0.24036902712549932</v>
      </c>
      <c r="AD3129" t="str" cm="1">
        <f t="array" ref="AD3129">_xlfn.IFS(Table1[[#This Row],[Performance Score]]&gt;=90,"Excellent",Table1[[#This Row],[Performance Score]]&gt;=75,"Good",Table1[[#This Row],[Performance Score]]&gt;=60,"Average",Table1[[#This Row],[Performance Score]]&lt;=60,"Need Improvement")</f>
        <v>Good</v>
      </c>
      <c r="AE3129" t="str">
        <f>IF(AND(Table1[[#This Row],[Attendance %]]&gt;=80,(Table1[[#This Row],[Performance Score]]&gt;=80)),"Eligible","Not Eligible")</f>
        <v>Not Eligible</v>
      </c>
      <c r="AF3129" t="str">
        <f>IF(Table1[[#This Row],[Performance Score]]&gt;=80,"High Performer","Low Performer")</f>
        <v>High Performer</v>
      </c>
      <c r="AG3129" t="str" cm="1">
        <f t="array" aca="1" ref="AG3129" ca="1">_xlfn.IFS(Table1[[#This Row],[Experience]]&lt;=3,"Junior",Table1[[#This Row],[Experience]]&lt;=7,"Mid Level",Table1[[#This Row],[Experience]]&gt;=7,"Senior")</f>
        <v>Junior</v>
      </c>
      <c r="AH3129" t="str">
        <f>IF(Table1[[#This Row],[Attendance %]]&gt;75,"OK","Below 75")</f>
        <v>Below 75</v>
      </c>
      <c r="AI3129" t="b">
        <f>ISBLANK(Table1[[#This Row],[Employee ID]])</f>
        <v>0</v>
      </c>
      <c r="AJ3129" t="b">
        <f>ISNUMBER(Table1[[#This Row],[Total Salary  ]])</f>
        <v>1</v>
      </c>
      <c r="AK3129" t="str">
        <f>IFERROR(_xlfn.XLOOKUP(Table1[[#This Row],[Manager ID]],MANAGERS!A:A,MANAGERS!B:B),"Not Found")</f>
        <v>Manager_15</v>
      </c>
    </row>
    <row r="3130" spans="1:37" x14ac:dyDescent="0.2">
      <c r="A3130" t="s">
        <v>4816</v>
      </c>
      <c r="B3130" t="s">
        <v>93</v>
      </c>
      <c r="C3130" t="s">
        <v>21</v>
      </c>
      <c r="D3130" t="s">
        <v>81</v>
      </c>
      <c r="E3130" t="s">
        <v>17</v>
      </c>
      <c r="F3130" s="1">
        <v>43191</v>
      </c>
      <c r="G3130" s="1">
        <v>30718</v>
      </c>
      <c r="H3130">
        <v>64190</v>
      </c>
      <c r="I3130">
        <v>14142</v>
      </c>
      <c r="J3130">
        <v>68</v>
      </c>
      <c r="K3130">
        <v>79</v>
      </c>
      <c r="L3130" t="s">
        <v>31</v>
      </c>
      <c r="M3130">
        <v>105</v>
      </c>
      <c r="N3130">
        <f>Table1[[#This Row],[Basic Salary]]+Table1[[#This Row],[Bonus]]</f>
        <v>78332</v>
      </c>
      <c r="O3130" s="2">
        <f>Table1[[#This Row],[Bonus]]/Table1[[#This Row],[Basic Salary]]</f>
        <v>0.22031469076180091</v>
      </c>
      <c r="P3130">
        <f ca="1">DATEDIF(Table1[[#This Row],[Date of Birth]],TODAY(),"Y")</f>
        <v>42</v>
      </c>
      <c r="Q3130">
        <f ca="1">DATEDIF(Table1[[#This Row],[Joining Date]],TODAY(),"Y")</f>
        <v>8</v>
      </c>
      <c r="R3130" t="str">
        <f ca="1">IF(YEAR(Table1[[#This Row],[Joining Date]])=YEAR(TODAY()),"Yes","No")</f>
        <v>No</v>
      </c>
      <c r="S3130" t="str">
        <f ca="1">IF(Table1[[#This Row],[Experience]]&gt;5,"Yes","No")</f>
        <v>Yes</v>
      </c>
      <c r="T3130" t="str">
        <f>TEXT(Table1[[#This Row],[Joining Date]],"mmmm")</f>
        <v>April</v>
      </c>
      <c r="U3130" t="str">
        <f>TEXT(Table1[[#This Row],[Joining Date]],"yyyy")</f>
        <v>2018</v>
      </c>
      <c r="V3130" s="5">
        <f ca="1">TODAY()-Table1[[#This Row],[Joining Date]]</f>
        <v>3048</v>
      </c>
      <c r="W3130" t="str">
        <f>LEFT(Table1[[#This Row],[Employee Name]],FIND(" ",Table1[[#This Row],[Employee Name]])-1)</f>
        <v>Priya</v>
      </c>
      <c r="X3130" t="str">
        <f>RIGHT(Table1[[#This Row],[Employee Name]],LEN(Table1[[#This Row],[Employee Name]])-FIND(" ",Table1[[#This Row],[Employee Name]]))</f>
        <v>Reddy</v>
      </c>
      <c r="Y3130" t="str">
        <f>Table1[[#This Row],[Department]]&amp;"-"&amp;Table1[[#This Row],[Employee ID]]</f>
        <v>Sales-E04760</v>
      </c>
      <c r="Z3130" t="str">
        <f>LEFT(Table1[[#This Row],[Department]],3)</f>
        <v>Sal</v>
      </c>
      <c r="AA3130" t="str">
        <f>_xlfn.XLOOKUP(Table1[[#This Row],[Manager ID]],MANAGERS!A:A,MANAGERS!B:B)</f>
        <v>Manager_5</v>
      </c>
      <c r="AB3130" t="str" cm="1">
        <f t="array" ref="AB3130">_xlfn.XLOOKUP(Table1[[#This Row],[Manager ID]],Table2[[#All],[Manager ID]],Table2[[#All],[Department Head]])</f>
        <v>Sales</v>
      </c>
      <c r="AC3130" s="2">
        <f>_xlfn.XLOOKUP(Table1[[#This Row],[City]],L:L,O:O)</f>
        <v>0.241864189087755</v>
      </c>
      <c r="AD3130" t="str" cm="1">
        <f t="array" ref="AD3130">_xlfn.IFS(Table1[[#This Row],[Performance Score]]&gt;=90,"Excellent",Table1[[#This Row],[Performance Score]]&gt;=75,"Good",Table1[[#This Row],[Performance Score]]&gt;=60,"Average",Table1[[#This Row],[Performance Score]]&lt;=60,"Need Improvement")</f>
        <v>Good</v>
      </c>
      <c r="AE3130" t="str">
        <f>IF(AND(Table1[[#This Row],[Attendance %]]&gt;=80,(Table1[[#This Row],[Performance Score]]&gt;=80)),"Eligible","Not Eligible")</f>
        <v>Not Eligible</v>
      </c>
      <c r="AF3130" t="str">
        <f>IF(Table1[[#This Row],[Performance Score]]&gt;=80,"High Performer","Low Performer")</f>
        <v>Low Performer</v>
      </c>
      <c r="AG3130" t="str" cm="1">
        <f t="array" aca="1" ref="AG3130" ca="1">_xlfn.IFS(Table1[[#This Row],[Experience]]&lt;=3,"Junior",Table1[[#This Row],[Experience]]&lt;=7,"Mid Level",Table1[[#This Row],[Experience]]&gt;=7,"Senior")</f>
        <v>Senior</v>
      </c>
      <c r="AH3130" t="str">
        <f>IF(Table1[[#This Row],[Attendance %]]&gt;75,"OK","Below 75")</f>
        <v>Below 75</v>
      </c>
      <c r="AI3130" t="b">
        <f>ISBLANK(Table1[[#This Row],[Employee ID]])</f>
        <v>0</v>
      </c>
      <c r="AJ3130" t="b">
        <f>ISNUMBER(Table1[[#This Row],[Total Salary  ]])</f>
        <v>1</v>
      </c>
      <c r="AK3130" t="str">
        <f>IFERROR(_xlfn.XLOOKUP(Table1[[#This Row],[Manager ID]],MANAGERS!A:A,MANAGERS!B:B),"Not Found")</f>
        <v>Manager_5</v>
      </c>
    </row>
    <row r="3131" spans="1:37" x14ac:dyDescent="0.2">
      <c r="A3131" t="s">
        <v>1731</v>
      </c>
      <c r="B3131" t="s">
        <v>62</v>
      </c>
      <c r="C3131" t="s">
        <v>15</v>
      </c>
      <c r="D3131" t="s">
        <v>43</v>
      </c>
      <c r="E3131" t="s">
        <v>65</v>
      </c>
      <c r="F3131" s="1">
        <v>43011</v>
      </c>
      <c r="G3131" s="1">
        <v>29364</v>
      </c>
      <c r="H3131">
        <v>67661</v>
      </c>
      <c r="I3131">
        <v>10629</v>
      </c>
      <c r="J3131">
        <v>77</v>
      </c>
      <c r="K3131">
        <v>72</v>
      </c>
      <c r="L3131" t="s">
        <v>34</v>
      </c>
      <c r="M3131">
        <v>101</v>
      </c>
      <c r="N3131">
        <f>Table1[[#This Row],[Basic Salary]]+Table1[[#This Row],[Bonus]]</f>
        <v>78290</v>
      </c>
      <c r="O3131" s="2">
        <f>Table1[[#This Row],[Bonus]]/Table1[[#This Row],[Basic Salary]]</f>
        <v>0.15709197321943216</v>
      </c>
      <c r="P3131">
        <f ca="1">DATEDIF(Table1[[#This Row],[Date of Birth]],TODAY(),"Y")</f>
        <v>46</v>
      </c>
      <c r="Q3131">
        <f ca="1">DATEDIF(Table1[[#This Row],[Joining Date]],TODAY(),"Y")</f>
        <v>8</v>
      </c>
      <c r="R3131" t="str">
        <f ca="1">IF(YEAR(Table1[[#This Row],[Joining Date]])=YEAR(TODAY()),"Yes","No")</f>
        <v>No</v>
      </c>
      <c r="S3131" t="str">
        <f ca="1">IF(Table1[[#This Row],[Experience]]&gt;5,"Yes","No")</f>
        <v>Yes</v>
      </c>
      <c r="T3131" t="str">
        <f>TEXT(Table1[[#This Row],[Joining Date]],"mmmm")</f>
        <v>October</v>
      </c>
      <c r="U3131" t="str">
        <f>TEXT(Table1[[#This Row],[Joining Date]],"yyyy")</f>
        <v>2017</v>
      </c>
      <c r="V3131" s="5">
        <f ca="1">TODAY()-Table1[[#This Row],[Joining Date]]</f>
        <v>3228</v>
      </c>
      <c r="W3131" t="str">
        <f>LEFT(Table1[[#This Row],[Employee Name]],FIND(" ",Table1[[#This Row],[Employee Name]])-1)</f>
        <v>Kavya</v>
      </c>
      <c r="X3131" t="str">
        <f>RIGHT(Table1[[#This Row],[Employee Name]],LEN(Table1[[#This Row],[Employee Name]])-FIND(" ",Table1[[#This Row],[Employee Name]]))</f>
        <v>Nair</v>
      </c>
      <c r="Y3131" t="str">
        <f>Table1[[#This Row],[Department]]&amp;"-"&amp;Table1[[#This Row],[Employee ID]]</f>
        <v>Operations-E01675</v>
      </c>
      <c r="Z3131" t="str">
        <f>LEFT(Table1[[#This Row],[Department]],3)</f>
        <v>Ope</v>
      </c>
      <c r="AA3131" t="str">
        <f>_xlfn.XLOOKUP(Table1[[#This Row],[Manager ID]],MANAGERS!A:A,MANAGERS!B:B)</f>
        <v>Manager_1</v>
      </c>
      <c r="AB3131" t="str" cm="1">
        <f t="array" ref="AB3131">_xlfn.XLOOKUP(Table1[[#This Row],[Manager ID]],Table2[[#All],[Manager ID]],Table2[[#All],[Department Head]])</f>
        <v>Support</v>
      </c>
      <c r="AC3131" s="2">
        <f>_xlfn.XLOOKUP(Table1[[#This Row],[City]],L:L,O:O)</f>
        <v>0.24030340748661314</v>
      </c>
      <c r="AD3131" t="str" cm="1">
        <f t="array" ref="AD3131">_xlfn.IFS(Table1[[#This Row],[Performance Score]]&gt;=90,"Excellent",Table1[[#This Row],[Performance Score]]&gt;=75,"Good",Table1[[#This Row],[Performance Score]]&gt;=60,"Average",Table1[[#This Row],[Performance Score]]&lt;=60,"Need Improvement")</f>
        <v>Average</v>
      </c>
      <c r="AE3131" t="str">
        <f>IF(AND(Table1[[#This Row],[Attendance %]]&gt;=80,(Table1[[#This Row],[Performance Score]]&gt;=80)),"Eligible","Not Eligible")</f>
        <v>Not Eligible</v>
      </c>
      <c r="AF3131" t="str">
        <f>IF(Table1[[#This Row],[Performance Score]]&gt;=80,"High Performer","Low Performer")</f>
        <v>Low Performer</v>
      </c>
      <c r="AG3131" t="str" cm="1">
        <f t="array" aca="1" ref="AG3131" ca="1">_xlfn.IFS(Table1[[#This Row],[Experience]]&lt;=3,"Junior",Table1[[#This Row],[Experience]]&lt;=7,"Mid Level",Table1[[#This Row],[Experience]]&gt;=7,"Senior")</f>
        <v>Senior</v>
      </c>
      <c r="AH3131" t="str">
        <f>IF(Table1[[#This Row],[Attendance %]]&gt;75,"OK","Below 75")</f>
        <v>OK</v>
      </c>
      <c r="AI3131" t="b">
        <f>ISBLANK(Table1[[#This Row],[Employee ID]])</f>
        <v>0</v>
      </c>
      <c r="AJ3131" t="b">
        <f>ISNUMBER(Table1[[#This Row],[Total Salary  ]])</f>
        <v>1</v>
      </c>
      <c r="AK3131" t="str">
        <f>IFERROR(_xlfn.XLOOKUP(Table1[[#This Row],[Manager ID]],MANAGERS!A:A,MANAGERS!B:B),"Not Found")</f>
        <v>Manager_1</v>
      </c>
    </row>
    <row r="3132" spans="1:37" x14ac:dyDescent="0.2">
      <c r="A3132" t="s">
        <v>4508</v>
      </c>
      <c r="B3132" t="s">
        <v>57</v>
      </c>
      <c r="C3132" t="s">
        <v>21</v>
      </c>
      <c r="D3132" t="s">
        <v>25</v>
      </c>
      <c r="E3132" t="s">
        <v>17</v>
      </c>
      <c r="F3132" s="1">
        <v>43701</v>
      </c>
      <c r="G3132" s="1">
        <v>30505</v>
      </c>
      <c r="H3132">
        <v>54468</v>
      </c>
      <c r="I3132">
        <v>23815</v>
      </c>
      <c r="J3132">
        <v>80</v>
      </c>
      <c r="K3132">
        <v>79</v>
      </c>
      <c r="L3132" t="s">
        <v>18</v>
      </c>
      <c r="M3132">
        <v>110</v>
      </c>
      <c r="N3132">
        <f>Table1[[#This Row],[Basic Salary]]+Table1[[#This Row],[Bonus]]</f>
        <v>78283</v>
      </c>
      <c r="O3132" s="2">
        <f>Table1[[#This Row],[Bonus]]/Table1[[#This Row],[Basic Salary]]</f>
        <v>0.43722919879562311</v>
      </c>
      <c r="P3132">
        <f ca="1">DATEDIF(Table1[[#This Row],[Date of Birth]],TODAY(),"Y")</f>
        <v>43</v>
      </c>
      <c r="Q3132">
        <f ca="1">DATEDIF(Table1[[#This Row],[Joining Date]],TODAY(),"Y")</f>
        <v>6</v>
      </c>
      <c r="R3132" t="str">
        <f ca="1">IF(YEAR(Table1[[#This Row],[Joining Date]])=YEAR(TODAY()),"Yes","No")</f>
        <v>No</v>
      </c>
      <c r="S3132" t="str">
        <f ca="1">IF(Table1[[#This Row],[Experience]]&gt;5,"Yes","No")</f>
        <v>Yes</v>
      </c>
      <c r="T3132" t="str">
        <f>TEXT(Table1[[#This Row],[Joining Date]],"mmmm")</f>
        <v>August</v>
      </c>
      <c r="U3132" t="str">
        <f>TEXT(Table1[[#This Row],[Joining Date]],"yyyy")</f>
        <v>2019</v>
      </c>
      <c r="V3132" s="5">
        <f ca="1">TODAY()-Table1[[#This Row],[Joining Date]]</f>
        <v>2538</v>
      </c>
      <c r="W3132" t="str">
        <f>LEFT(Table1[[#This Row],[Employee Name]],FIND(" ",Table1[[#This Row],[Employee Name]])-1)</f>
        <v>Swathi</v>
      </c>
      <c r="X3132" t="str">
        <f>RIGHT(Table1[[#This Row],[Employee Name]],LEN(Table1[[#This Row],[Employee Name]])-FIND(" ",Table1[[#This Row],[Employee Name]]))</f>
        <v>Ramesh</v>
      </c>
      <c r="Y3132" t="str">
        <f>Table1[[#This Row],[Department]]&amp;"-"&amp;Table1[[#This Row],[Employee ID]]</f>
        <v>Finance-E04452</v>
      </c>
      <c r="Z3132" t="str">
        <f>LEFT(Table1[[#This Row],[Department]],3)</f>
        <v>Fin</v>
      </c>
      <c r="AA3132" t="str">
        <f>_xlfn.XLOOKUP(Table1[[#This Row],[Manager ID]],MANAGERS!A:A,MANAGERS!B:B)</f>
        <v>Manager_10</v>
      </c>
      <c r="AB3132" t="str" cm="1">
        <f t="array" ref="AB3132">_xlfn.XLOOKUP(Table1[[#This Row],[Manager ID]],Table2[[#All],[Manager ID]],Table2[[#All],[Department Head]])</f>
        <v>HR</v>
      </c>
      <c r="AC3132" s="2">
        <f>_xlfn.XLOOKUP(Table1[[#This Row],[City]],L:L,O:O)</f>
        <v>0.21356479274849693</v>
      </c>
      <c r="AD3132" t="str" cm="1">
        <f t="array" ref="AD3132">_xlfn.IFS(Table1[[#This Row],[Performance Score]]&gt;=90,"Excellent",Table1[[#This Row],[Performance Score]]&gt;=75,"Good",Table1[[#This Row],[Performance Score]]&gt;=60,"Average",Table1[[#This Row],[Performance Score]]&lt;=60,"Need Improvement")</f>
        <v>Good</v>
      </c>
      <c r="AE3132" t="str">
        <f>IF(AND(Table1[[#This Row],[Attendance %]]&gt;=80,(Table1[[#This Row],[Performance Score]]&gt;=80)),"Eligible","Not Eligible")</f>
        <v>Not Eligible</v>
      </c>
      <c r="AF3132" t="str">
        <f>IF(Table1[[#This Row],[Performance Score]]&gt;=80,"High Performer","Low Performer")</f>
        <v>Low Performer</v>
      </c>
      <c r="AG3132" t="str" cm="1">
        <f t="array" aca="1" ref="AG3132" ca="1">_xlfn.IFS(Table1[[#This Row],[Experience]]&lt;=3,"Junior",Table1[[#This Row],[Experience]]&lt;=7,"Mid Level",Table1[[#This Row],[Experience]]&gt;=7,"Senior")</f>
        <v>Mid Level</v>
      </c>
      <c r="AH3132" t="str">
        <f>IF(Table1[[#This Row],[Attendance %]]&gt;75,"OK","Below 75")</f>
        <v>OK</v>
      </c>
      <c r="AI3132" t="b">
        <f>ISBLANK(Table1[[#This Row],[Employee ID]])</f>
        <v>0</v>
      </c>
      <c r="AJ3132" t="b">
        <f>ISNUMBER(Table1[[#This Row],[Total Salary  ]])</f>
        <v>1</v>
      </c>
      <c r="AK3132" t="str">
        <f>IFERROR(_xlfn.XLOOKUP(Table1[[#This Row],[Manager ID]],MANAGERS!A:A,MANAGERS!B:B),"Not Found")</f>
        <v>Manager_10</v>
      </c>
    </row>
    <row r="3133" spans="1:37" x14ac:dyDescent="0.2">
      <c r="A3133" t="s">
        <v>474</v>
      </c>
      <c r="B3133" t="s">
        <v>62</v>
      </c>
      <c r="C3133" t="s">
        <v>15</v>
      </c>
      <c r="D3133" t="s">
        <v>40</v>
      </c>
      <c r="E3133" t="s">
        <v>26</v>
      </c>
      <c r="F3133" s="1">
        <v>45946</v>
      </c>
      <c r="G3133" s="1">
        <v>36700</v>
      </c>
      <c r="H3133">
        <v>60629</v>
      </c>
      <c r="I3133">
        <v>17639</v>
      </c>
      <c r="J3133">
        <v>90</v>
      </c>
      <c r="K3133">
        <v>91</v>
      </c>
      <c r="L3133" t="s">
        <v>27</v>
      </c>
      <c r="M3133">
        <v>106</v>
      </c>
      <c r="N3133">
        <f>Table1[[#This Row],[Basic Salary]]+Table1[[#This Row],[Bonus]]</f>
        <v>78268</v>
      </c>
      <c r="O3133" s="2">
        <f>Table1[[#This Row],[Bonus]]/Table1[[#This Row],[Basic Salary]]</f>
        <v>0.29093338171502087</v>
      </c>
      <c r="P3133">
        <f ca="1">DATEDIF(Table1[[#This Row],[Date of Birth]],TODAY(),"Y")</f>
        <v>26</v>
      </c>
      <c r="Q3133">
        <f ca="1">DATEDIF(Table1[[#This Row],[Joining Date]],TODAY(),"Y")</f>
        <v>0</v>
      </c>
      <c r="R3133" t="str">
        <f ca="1">IF(YEAR(Table1[[#This Row],[Joining Date]])=YEAR(TODAY()),"Yes","No")</f>
        <v>No</v>
      </c>
      <c r="S3133" t="str">
        <f ca="1">IF(Table1[[#This Row],[Experience]]&gt;5,"Yes","No")</f>
        <v>No</v>
      </c>
      <c r="T3133" t="str">
        <f>TEXT(Table1[[#This Row],[Joining Date]],"mmmm")</f>
        <v>October</v>
      </c>
      <c r="U3133" t="str">
        <f>TEXT(Table1[[#This Row],[Joining Date]],"yyyy")</f>
        <v>2025</v>
      </c>
      <c r="V3133" s="5">
        <f ca="1">TODAY()-Table1[[#This Row],[Joining Date]]</f>
        <v>293</v>
      </c>
      <c r="W3133" t="str">
        <f>LEFT(Table1[[#This Row],[Employee Name]],FIND(" ",Table1[[#This Row],[Employee Name]])-1)</f>
        <v>Kavya</v>
      </c>
      <c r="X3133" t="str">
        <f>RIGHT(Table1[[#This Row],[Employee Name]],LEN(Table1[[#This Row],[Employee Name]])-FIND(" ",Table1[[#This Row],[Employee Name]]))</f>
        <v>Nair</v>
      </c>
      <c r="Y3133" t="str">
        <f>Table1[[#This Row],[Department]]&amp;"-"&amp;Table1[[#This Row],[Employee ID]]</f>
        <v>IT-E00418</v>
      </c>
      <c r="Z3133" t="str">
        <f>LEFT(Table1[[#This Row],[Department]],3)</f>
        <v>IT</v>
      </c>
      <c r="AA3133" t="str">
        <f>_xlfn.XLOOKUP(Table1[[#This Row],[Manager ID]],MANAGERS!A:A,MANAGERS!B:B)</f>
        <v>Manager_6</v>
      </c>
      <c r="AB3133" t="str" cm="1">
        <f t="array" ref="AB3133">_xlfn.XLOOKUP(Table1[[#This Row],[Manager ID]],Table2[[#All],[Manager ID]],Table2[[#All],[Department Head]])</f>
        <v>HR</v>
      </c>
      <c r="AC3133" s="2">
        <f>_xlfn.XLOOKUP(Table1[[#This Row],[City]],L:L,O:O)</f>
        <v>0.23674293405114402</v>
      </c>
      <c r="AD3133" t="str" cm="1">
        <f t="array" ref="AD3133">_xlfn.IFS(Table1[[#This Row],[Performance Score]]&gt;=90,"Excellent",Table1[[#This Row],[Performance Score]]&gt;=75,"Good",Table1[[#This Row],[Performance Score]]&gt;=60,"Average",Table1[[#This Row],[Performance Score]]&lt;=60,"Need Improvement")</f>
        <v>Excellent</v>
      </c>
      <c r="AE3133" t="str">
        <f>IF(AND(Table1[[#This Row],[Attendance %]]&gt;=80,(Table1[[#This Row],[Performance Score]]&gt;=80)),"Eligible","Not Eligible")</f>
        <v>Eligible</v>
      </c>
      <c r="AF3133" t="str">
        <f>IF(Table1[[#This Row],[Performance Score]]&gt;=80,"High Performer","Low Performer")</f>
        <v>High Performer</v>
      </c>
      <c r="AG3133" t="str" cm="1">
        <f t="array" aca="1" ref="AG3133" ca="1">_xlfn.IFS(Table1[[#This Row],[Experience]]&lt;=3,"Junior",Table1[[#This Row],[Experience]]&lt;=7,"Mid Level",Table1[[#This Row],[Experience]]&gt;=7,"Senior")</f>
        <v>Junior</v>
      </c>
      <c r="AH3133" t="str">
        <f>IF(Table1[[#This Row],[Attendance %]]&gt;75,"OK","Below 75")</f>
        <v>OK</v>
      </c>
      <c r="AI3133" t="b">
        <f>ISBLANK(Table1[[#This Row],[Employee ID]])</f>
        <v>0</v>
      </c>
      <c r="AJ3133" t="b">
        <f>ISNUMBER(Table1[[#This Row],[Total Salary  ]])</f>
        <v>1</v>
      </c>
      <c r="AK3133" t="str">
        <f>IFERROR(_xlfn.XLOOKUP(Table1[[#This Row],[Manager ID]],MANAGERS!A:A,MANAGERS!B:B),"Not Found")</f>
        <v>Manager_6</v>
      </c>
    </row>
    <row r="3134" spans="1:37" x14ac:dyDescent="0.2">
      <c r="A3134" t="s">
        <v>1772</v>
      </c>
      <c r="B3134" t="s">
        <v>89</v>
      </c>
      <c r="C3134" t="s">
        <v>21</v>
      </c>
      <c r="D3134" t="s">
        <v>25</v>
      </c>
      <c r="E3134" t="s">
        <v>22</v>
      </c>
      <c r="F3134" s="1">
        <v>45626</v>
      </c>
      <c r="G3134" s="1">
        <v>31520</v>
      </c>
      <c r="H3134">
        <v>56460</v>
      </c>
      <c r="I3134">
        <v>21802</v>
      </c>
      <c r="J3134">
        <v>98</v>
      </c>
      <c r="K3134">
        <v>71</v>
      </c>
      <c r="L3134" t="s">
        <v>31</v>
      </c>
      <c r="M3134">
        <v>107</v>
      </c>
      <c r="N3134">
        <f>Table1[[#This Row],[Basic Salary]]+Table1[[#This Row],[Bonus]]</f>
        <v>78262</v>
      </c>
      <c r="O3134" s="2">
        <f>Table1[[#This Row],[Bonus]]/Table1[[#This Row],[Basic Salary]]</f>
        <v>0.38614948636202623</v>
      </c>
      <c r="P3134">
        <f ca="1">DATEDIF(Table1[[#This Row],[Date of Birth]],TODAY(),"Y")</f>
        <v>40</v>
      </c>
      <c r="Q3134">
        <f ca="1">DATEDIF(Table1[[#This Row],[Joining Date]],TODAY(),"Y")</f>
        <v>1</v>
      </c>
      <c r="R3134" t="str">
        <f ca="1">IF(YEAR(Table1[[#This Row],[Joining Date]])=YEAR(TODAY()),"Yes","No")</f>
        <v>No</v>
      </c>
      <c r="S3134" t="str">
        <f ca="1">IF(Table1[[#This Row],[Experience]]&gt;5,"Yes","No")</f>
        <v>No</v>
      </c>
      <c r="T3134" t="str">
        <f>TEXT(Table1[[#This Row],[Joining Date]],"mmmm")</f>
        <v>November</v>
      </c>
      <c r="U3134" t="str">
        <f>TEXT(Table1[[#This Row],[Joining Date]],"yyyy")</f>
        <v>2024</v>
      </c>
      <c r="V3134" s="5">
        <f ca="1">TODAY()-Table1[[#This Row],[Joining Date]]</f>
        <v>613</v>
      </c>
      <c r="W3134" t="str">
        <f>LEFT(Table1[[#This Row],[Employee Name]],FIND(" ",Table1[[#This Row],[Employee Name]])-1)</f>
        <v>Tarun</v>
      </c>
      <c r="X3134" t="str">
        <f>RIGHT(Table1[[#This Row],[Employee Name]],LEN(Table1[[#This Row],[Employee Name]])-FIND(" ",Table1[[#This Row],[Employee Name]]))</f>
        <v>Verma</v>
      </c>
      <c r="Y3134" t="str">
        <f>Table1[[#This Row],[Department]]&amp;"-"&amp;Table1[[#This Row],[Employee ID]]</f>
        <v>Finance-E01716</v>
      </c>
      <c r="Z3134" t="str">
        <f>LEFT(Table1[[#This Row],[Department]],3)</f>
        <v>Fin</v>
      </c>
      <c r="AA3134" t="str">
        <f>_xlfn.XLOOKUP(Table1[[#This Row],[Manager ID]],MANAGERS!A:A,MANAGERS!B:B)</f>
        <v>Manager_7</v>
      </c>
      <c r="AB3134" t="str" cm="1">
        <f t="array" ref="AB3134">_xlfn.XLOOKUP(Table1[[#This Row],[Manager ID]],Table2[[#All],[Manager ID]],Table2[[#All],[Department Head]])</f>
        <v>Operations</v>
      </c>
      <c r="AC3134" s="2">
        <f>_xlfn.XLOOKUP(Table1[[#This Row],[City]],L:L,O:O)</f>
        <v>0.241864189087755</v>
      </c>
      <c r="AD3134" t="str" cm="1">
        <f t="array" ref="AD3134">_xlfn.IFS(Table1[[#This Row],[Performance Score]]&gt;=90,"Excellent",Table1[[#This Row],[Performance Score]]&gt;=75,"Good",Table1[[#This Row],[Performance Score]]&gt;=60,"Average",Table1[[#This Row],[Performance Score]]&lt;=60,"Need Improvement")</f>
        <v>Average</v>
      </c>
      <c r="AE3134" t="str">
        <f>IF(AND(Table1[[#This Row],[Attendance %]]&gt;=80,(Table1[[#This Row],[Performance Score]]&gt;=80)),"Eligible","Not Eligible")</f>
        <v>Not Eligible</v>
      </c>
      <c r="AF3134" t="str">
        <f>IF(Table1[[#This Row],[Performance Score]]&gt;=80,"High Performer","Low Performer")</f>
        <v>Low Performer</v>
      </c>
      <c r="AG3134" t="str" cm="1">
        <f t="array" aca="1" ref="AG3134" ca="1">_xlfn.IFS(Table1[[#This Row],[Experience]]&lt;=3,"Junior",Table1[[#This Row],[Experience]]&lt;=7,"Mid Level",Table1[[#This Row],[Experience]]&gt;=7,"Senior")</f>
        <v>Junior</v>
      </c>
      <c r="AH3134" t="str">
        <f>IF(Table1[[#This Row],[Attendance %]]&gt;75,"OK","Below 75")</f>
        <v>OK</v>
      </c>
      <c r="AI3134" t="b">
        <f>ISBLANK(Table1[[#This Row],[Employee ID]])</f>
        <v>0</v>
      </c>
      <c r="AJ3134" t="b">
        <f>ISNUMBER(Table1[[#This Row],[Total Salary  ]])</f>
        <v>1</v>
      </c>
      <c r="AK3134" t="str">
        <f>IFERROR(_xlfn.XLOOKUP(Table1[[#This Row],[Manager ID]],MANAGERS!A:A,MANAGERS!B:B),"Not Found")</f>
        <v>Manager_7</v>
      </c>
    </row>
    <row r="3135" spans="1:37" x14ac:dyDescent="0.2">
      <c r="A3135" t="s">
        <v>4361</v>
      </c>
      <c r="B3135" t="s">
        <v>71</v>
      </c>
      <c r="C3135" t="s">
        <v>21</v>
      </c>
      <c r="D3135" t="s">
        <v>33</v>
      </c>
      <c r="E3135" t="s">
        <v>26</v>
      </c>
      <c r="F3135" s="1">
        <v>43956</v>
      </c>
      <c r="G3135" s="1">
        <v>33311</v>
      </c>
      <c r="H3135">
        <v>55437</v>
      </c>
      <c r="I3135">
        <v>22807</v>
      </c>
      <c r="J3135">
        <v>82</v>
      </c>
      <c r="K3135">
        <v>44</v>
      </c>
      <c r="L3135" t="s">
        <v>31</v>
      </c>
      <c r="M3135">
        <v>115</v>
      </c>
      <c r="N3135">
        <f>Table1[[#This Row],[Basic Salary]]+Table1[[#This Row],[Bonus]]</f>
        <v>78244</v>
      </c>
      <c r="O3135" s="2">
        <f>Table1[[#This Row],[Bonus]]/Table1[[#This Row],[Basic Salary]]</f>
        <v>0.41140393599942277</v>
      </c>
      <c r="P3135">
        <f ca="1">DATEDIF(Table1[[#This Row],[Date of Birth]],TODAY(),"Y")</f>
        <v>35</v>
      </c>
      <c r="Q3135">
        <f ca="1">DATEDIF(Table1[[#This Row],[Joining Date]],TODAY(),"Y")</f>
        <v>6</v>
      </c>
      <c r="R3135" t="str">
        <f ca="1">IF(YEAR(Table1[[#This Row],[Joining Date]])=YEAR(TODAY()),"Yes","No")</f>
        <v>No</v>
      </c>
      <c r="S3135" t="str">
        <f ca="1">IF(Table1[[#This Row],[Experience]]&gt;5,"Yes","No")</f>
        <v>Yes</v>
      </c>
      <c r="T3135" t="str">
        <f>TEXT(Table1[[#This Row],[Joining Date]],"mmmm")</f>
        <v>May</v>
      </c>
      <c r="U3135" t="str">
        <f>TEXT(Table1[[#This Row],[Joining Date]],"yyyy")</f>
        <v>2020</v>
      </c>
      <c r="V3135" s="5">
        <f ca="1">TODAY()-Table1[[#This Row],[Joining Date]]</f>
        <v>2283</v>
      </c>
      <c r="W3135" t="str">
        <f>LEFT(Table1[[#This Row],[Employee Name]],FIND(" ",Table1[[#This Row],[Employee Name]])-1)</f>
        <v>Sneha</v>
      </c>
      <c r="X3135" t="str">
        <f>RIGHT(Table1[[#This Row],[Employee Name]],LEN(Table1[[#This Row],[Employee Name]])-FIND(" ",Table1[[#This Row],[Employee Name]]))</f>
        <v>Iyer</v>
      </c>
      <c r="Y3135" t="str">
        <f>Table1[[#This Row],[Department]]&amp;"-"&amp;Table1[[#This Row],[Employee ID]]</f>
        <v>Marketing-E04305</v>
      </c>
      <c r="Z3135" t="str">
        <f>LEFT(Table1[[#This Row],[Department]],3)</f>
        <v>Mar</v>
      </c>
      <c r="AA3135" t="str">
        <f>_xlfn.XLOOKUP(Table1[[#This Row],[Manager ID]],MANAGERS!A:A,MANAGERS!B:B)</f>
        <v>Manager_15</v>
      </c>
      <c r="AB3135" t="str" cm="1">
        <f t="array" ref="AB3135">_xlfn.XLOOKUP(Table1[[#This Row],[Manager ID]],Table2[[#All],[Manager ID]],Table2[[#All],[Department Head]])</f>
        <v>Support</v>
      </c>
      <c r="AC3135" s="2">
        <f>_xlfn.XLOOKUP(Table1[[#This Row],[City]],L:L,O:O)</f>
        <v>0.241864189087755</v>
      </c>
      <c r="AD3135" t="str" cm="1">
        <f t="array" ref="AD3135">_xlfn.IFS(Table1[[#This Row],[Performance Score]]&gt;=90,"Excellent",Table1[[#This Row],[Performance Score]]&gt;=75,"Good",Table1[[#This Row],[Performance Score]]&gt;=60,"Average",Table1[[#This Row],[Performance Score]]&lt;=60,"Need Improvement")</f>
        <v>Need Improvement</v>
      </c>
      <c r="AE3135" t="str">
        <f>IF(AND(Table1[[#This Row],[Attendance %]]&gt;=80,(Table1[[#This Row],[Performance Score]]&gt;=80)),"Eligible","Not Eligible")</f>
        <v>Not Eligible</v>
      </c>
      <c r="AF3135" t="str">
        <f>IF(Table1[[#This Row],[Performance Score]]&gt;=80,"High Performer","Low Performer")</f>
        <v>Low Performer</v>
      </c>
      <c r="AG3135" t="str" cm="1">
        <f t="array" aca="1" ref="AG3135" ca="1">_xlfn.IFS(Table1[[#This Row],[Experience]]&lt;=3,"Junior",Table1[[#This Row],[Experience]]&lt;=7,"Mid Level",Table1[[#This Row],[Experience]]&gt;=7,"Senior")</f>
        <v>Mid Level</v>
      </c>
      <c r="AH3135" t="str">
        <f>IF(Table1[[#This Row],[Attendance %]]&gt;75,"OK","Below 75")</f>
        <v>OK</v>
      </c>
      <c r="AI3135" t="b">
        <f>ISBLANK(Table1[[#This Row],[Employee ID]])</f>
        <v>0</v>
      </c>
      <c r="AJ3135" t="b">
        <f>ISNUMBER(Table1[[#This Row],[Total Salary  ]])</f>
        <v>1</v>
      </c>
      <c r="AK3135" t="str">
        <f>IFERROR(_xlfn.XLOOKUP(Table1[[#This Row],[Manager ID]],MANAGERS!A:A,MANAGERS!B:B),"Not Found")</f>
        <v>Manager_15</v>
      </c>
    </row>
    <row r="3136" spans="1:37" x14ac:dyDescent="0.2">
      <c r="A3136" t="s">
        <v>1517</v>
      </c>
      <c r="B3136" t="s">
        <v>14</v>
      </c>
      <c r="C3136" t="s">
        <v>21</v>
      </c>
      <c r="D3136" t="s">
        <v>40</v>
      </c>
      <c r="E3136" t="s">
        <v>51</v>
      </c>
      <c r="F3136" s="1">
        <v>42797</v>
      </c>
      <c r="G3136" s="1">
        <v>33293</v>
      </c>
      <c r="H3136">
        <v>70928</v>
      </c>
      <c r="I3136">
        <v>7311</v>
      </c>
      <c r="J3136">
        <v>74</v>
      </c>
      <c r="K3136">
        <v>100</v>
      </c>
      <c r="L3136" t="s">
        <v>31</v>
      </c>
      <c r="M3136">
        <v>105</v>
      </c>
      <c r="N3136">
        <f>Table1[[#This Row],[Basic Salary]]+Table1[[#This Row],[Bonus]]</f>
        <v>78239</v>
      </c>
      <c r="O3136" s="2">
        <f>Table1[[#This Row],[Bonus]]/Table1[[#This Row],[Basic Salary]]</f>
        <v>0.10307635912474622</v>
      </c>
      <c r="P3136">
        <f ca="1">DATEDIF(Table1[[#This Row],[Date of Birth]],TODAY(),"Y")</f>
        <v>35</v>
      </c>
      <c r="Q3136">
        <f ca="1">DATEDIF(Table1[[#This Row],[Joining Date]],TODAY(),"Y")</f>
        <v>9</v>
      </c>
      <c r="R3136" t="str">
        <f ca="1">IF(YEAR(Table1[[#This Row],[Joining Date]])=YEAR(TODAY()),"Yes","No")</f>
        <v>No</v>
      </c>
      <c r="S3136" t="str">
        <f ca="1">IF(Table1[[#This Row],[Experience]]&gt;5,"Yes","No")</f>
        <v>Yes</v>
      </c>
      <c r="T3136" t="str">
        <f>TEXT(Table1[[#This Row],[Joining Date]],"mmmm")</f>
        <v>March</v>
      </c>
      <c r="U3136" t="str">
        <f>TEXT(Table1[[#This Row],[Joining Date]],"yyyy")</f>
        <v>2017</v>
      </c>
      <c r="V3136" s="5">
        <f ca="1">TODAY()-Table1[[#This Row],[Joining Date]]</f>
        <v>3442</v>
      </c>
      <c r="W3136" t="str">
        <f>LEFT(Table1[[#This Row],[Employee Name]],FIND(" ",Table1[[#This Row],[Employee Name]])-1)</f>
        <v>Nisha</v>
      </c>
      <c r="X3136" t="str">
        <f>RIGHT(Table1[[#This Row],[Employee Name]],LEN(Table1[[#This Row],[Employee Name]])-FIND(" ",Table1[[#This Row],[Employee Name]]))</f>
        <v>Kapoor</v>
      </c>
      <c r="Y3136" t="str">
        <f>Table1[[#This Row],[Department]]&amp;"-"&amp;Table1[[#This Row],[Employee ID]]</f>
        <v>IT-E01461</v>
      </c>
      <c r="Z3136" t="str">
        <f>LEFT(Table1[[#This Row],[Department]],3)</f>
        <v>IT</v>
      </c>
      <c r="AA3136" t="str">
        <f>_xlfn.XLOOKUP(Table1[[#This Row],[Manager ID]],MANAGERS!A:A,MANAGERS!B:B)</f>
        <v>Manager_5</v>
      </c>
      <c r="AB3136" t="str" cm="1">
        <f t="array" ref="AB3136">_xlfn.XLOOKUP(Table1[[#This Row],[Manager ID]],Table2[[#All],[Manager ID]],Table2[[#All],[Department Head]])</f>
        <v>Sales</v>
      </c>
      <c r="AC3136" s="2">
        <f>_xlfn.XLOOKUP(Table1[[#This Row],[City]],L:L,O:O)</f>
        <v>0.241864189087755</v>
      </c>
      <c r="AD3136" t="str" cm="1">
        <f t="array" ref="AD3136">_xlfn.IFS(Table1[[#This Row],[Performance Score]]&gt;=90,"Excellent",Table1[[#This Row],[Performance Score]]&gt;=75,"Good",Table1[[#This Row],[Performance Score]]&gt;=60,"Average",Table1[[#This Row],[Performance Score]]&lt;=60,"Need Improvement")</f>
        <v>Excellent</v>
      </c>
      <c r="AE3136" t="str">
        <f>IF(AND(Table1[[#This Row],[Attendance %]]&gt;=80,(Table1[[#This Row],[Performance Score]]&gt;=80)),"Eligible","Not Eligible")</f>
        <v>Not Eligible</v>
      </c>
      <c r="AF3136" t="str">
        <f>IF(Table1[[#This Row],[Performance Score]]&gt;=80,"High Performer","Low Performer")</f>
        <v>High Performer</v>
      </c>
      <c r="AG3136" t="str" cm="1">
        <f t="array" aca="1" ref="AG3136" ca="1">_xlfn.IFS(Table1[[#This Row],[Experience]]&lt;=3,"Junior",Table1[[#This Row],[Experience]]&lt;=7,"Mid Level",Table1[[#This Row],[Experience]]&gt;=7,"Senior")</f>
        <v>Senior</v>
      </c>
      <c r="AH3136" t="str">
        <f>IF(Table1[[#This Row],[Attendance %]]&gt;75,"OK","Below 75")</f>
        <v>Below 75</v>
      </c>
      <c r="AI3136" t="b">
        <f>ISBLANK(Table1[[#This Row],[Employee ID]])</f>
        <v>0</v>
      </c>
      <c r="AJ3136" t="b">
        <f>ISNUMBER(Table1[[#This Row],[Total Salary  ]])</f>
        <v>1</v>
      </c>
      <c r="AK3136" t="str">
        <f>IFERROR(_xlfn.XLOOKUP(Table1[[#This Row],[Manager ID]],MANAGERS!A:A,MANAGERS!B:B),"Not Found")</f>
        <v>Manager_5</v>
      </c>
    </row>
    <row r="3137" spans="1:37" x14ac:dyDescent="0.2">
      <c r="A3137" t="s">
        <v>4317</v>
      </c>
      <c r="B3137" t="s">
        <v>75</v>
      </c>
      <c r="C3137" t="s">
        <v>15</v>
      </c>
      <c r="D3137" t="s">
        <v>25</v>
      </c>
      <c r="E3137" t="s">
        <v>17</v>
      </c>
      <c r="F3137" s="1">
        <v>45519</v>
      </c>
      <c r="G3137" s="1">
        <v>35742</v>
      </c>
      <c r="H3137">
        <v>68222</v>
      </c>
      <c r="I3137">
        <v>9972</v>
      </c>
      <c r="J3137">
        <v>78</v>
      </c>
      <c r="K3137">
        <v>94</v>
      </c>
      <c r="L3137" t="s">
        <v>34</v>
      </c>
      <c r="M3137">
        <v>120</v>
      </c>
      <c r="N3137">
        <f>Table1[[#This Row],[Basic Salary]]+Table1[[#This Row],[Bonus]]</f>
        <v>78194</v>
      </c>
      <c r="O3137" s="2">
        <f>Table1[[#This Row],[Bonus]]/Table1[[#This Row],[Basic Salary]]</f>
        <v>0.14616985723080531</v>
      </c>
      <c r="P3137">
        <f ca="1">DATEDIF(Table1[[#This Row],[Date of Birth]],TODAY(),"Y")</f>
        <v>28</v>
      </c>
      <c r="Q3137">
        <f ca="1">DATEDIF(Table1[[#This Row],[Joining Date]],TODAY(),"Y")</f>
        <v>1</v>
      </c>
      <c r="R3137" t="str">
        <f ca="1">IF(YEAR(Table1[[#This Row],[Joining Date]])=YEAR(TODAY()),"Yes","No")</f>
        <v>No</v>
      </c>
      <c r="S3137" t="str">
        <f ca="1">IF(Table1[[#This Row],[Experience]]&gt;5,"Yes","No")</f>
        <v>No</v>
      </c>
      <c r="T3137" t="str">
        <f>TEXT(Table1[[#This Row],[Joining Date]],"mmmm")</f>
        <v>August</v>
      </c>
      <c r="U3137" t="str">
        <f>TEXT(Table1[[#This Row],[Joining Date]],"yyyy")</f>
        <v>2024</v>
      </c>
      <c r="V3137" s="5">
        <f ca="1">TODAY()-Table1[[#This Row],[Joining Date]]</f>
        <v>720</v>
      </c>
      <c r="W3137" t="str">
        <f>LEFT(Table1[[#This Row],[Employee Name]],FIND(" ",Table1[[#This Row],[Employee Name]])-1)</f>
        <v>Ishita</v>
      </c>
      <c r="X3137" t="str">
        <f>RIGHT(Table1[[#This Row],[Employee Name]],LEN(Table1[[#This Row],[Employee Name]])-FIND(" ",Table1[[#This Row],[Employee Name]]))</f>
        <v>Roy</v>
      </c>
      <c r="Y3137" t="str">
        <f>Table1[[#This Row],[Department]]&amp;"-"&amp;Table1[[#This Row],[Employee ID]]</f>
        <v>Finance-E04261</v>
      </c>
      <c r="Z3137" t="str">
        <f>LEFT(Table1[[#This Row],[Department]],3)</f>
        <v>Fin</v>
      </c>
      <c r="AA3137" t="str">
        <f>_xlfn.XLOOKUP(Table1[[#This Row],[Manager ID]],MANAGERS!A:A,MANAGERS!B:B)</f>
        <v>Manager_20</v>
      </c>
      <c r="AB3137" t="str" cm="1">
        <f t="array" ref="AB3137">_xlfn.XLOOKUP(Table1[[#This Row],[Manager ID]],Table2[[#All],[Manager ID]],Table2[[#All],[Department Head]])</f>
        <v>Operations</v>
      </c>
      <c r="AC3137" s="2">
        <f>_xlfn.XLOOKUP(Table1[[#This Row],[City]],L:L,O:O)</f>
        <v>0.24030340748661314</v>
      </c>
      <c r="AD3137" t="str" cm="1">
        <f t="array" ref="AD3137">_xlfn.IFS(Table1[[#This Row],[Performance Score]]&gt;=90,"Excellent",Table1[[#This Row],[Performance Score]]&gt;=75,"Good",Table1[[#This Row],[Performance Score]]&gt;=60,"Average",Table1[[#This Row],[Performance Score]]&lt;=60,"Need Improvement")</f>
        <v>Excellent</v>
      </c>
      <c r="AE3137" t="str">
        <f>IF(AND(Table1[[#This Row],[Attendance %]]&gt;=80,(Table1[[#This Row],[Performance Score]]&gt;=80)),"Eligible","Not Eligible")</f>
        <v>Not Eligible</v>
      </c>
      <c r="AF3137" t="str">
        <f>IF(Table1[[#This Row],[Performance Score]]&gt;=80,"High Performer","Low Performer")</f>
        <v>High Performer</v>
      </c>
      <c r="AG3137" t="str" cm="1">
        <f t="array" aca="1" ref="AG3137" ca="1">_xlfn.IFS(Table1[[#This Row],[Experience]]&lt;=3,"Junior",Table1[[#This Row],[Experience]]&lt;=7,"Mid Level",Table1[[#This Row],[Experience]]&gt;=7,"Senior")</f>
        <v>Junior</v>
      </c>
      <c r="AH3137" t="str">
        <f>IF(Table1[[#This Row],[Attendance %]]&gt;75,"OK","Below 75")</f>
        <v>OK</v>
      </c>
      <c r="AI3137" t="b">
        <f>ISBLANK(Table1[[#This Row],[Employee ID]])</f>
        <v>0</v>
      </c>
      <c r="AJ3137" t="b">
        <f>ISNUMBER(Table1[[#This Row],[Total Salary  ]])</f>
        <v>1</v>
      </c>
      <c r="AK3137" t="str">
        <f>IFERROR(_xlfn.XLOOKUP(Table1[[#This Row],[Manager ID]],MANAGERS!A:A,MANAGERS!B:B),"Not Found")</f>
        <v>Manager_20</v>
      </c>
    </row>
    <row r="3138" spans="1:37" x14ac:dyDescent="0.2">
      <c r="A3138" t="s">
        <v>2406</v>
      </c>
      <c r="B3138" t="s">
        <v>50</v>
      </c>
      <c r="C3138" t="s">
        <v>15</v>
      </c>
      <c r="D3138" t="s">
        <v>40</v>
      </c>
      <c r="E3138" t="s">
        <v>22</v>
      </c>
      <c r="F3138" s="1">
        <v>43867</v>
      </c>
      <c r="G3138" s="1">
        <v>33428</v>
      </c>
      <c r="H3138">
        <v>65159</v>
      </c>
      <c r="I3138">
        <v>13024</v>
      </c>
      <c r="J3138">
        <v>86</v>
      </c>
      <c r="K3138">
        <v>43</v>
      </c>
      <c r="L3138" t="s">
        <v>37</v>
      </c>
      <c r="M3138">
        <v>108</v>
      </c>
      <c r="N3138">
        <f>Table1[[#This Row],[Basic Salary]]+Table1[[#This Row],[Bonus]]</f>
        <v>78183</v>
      </c>
      <c r="O3138" s="2">
        <f>Table1[[#This Row],[Bonus]]/Table1[[#This Row],[Basic Salary]]</f>
        <v>0.19988029282217346</v>
      </c>
      <c r="P3138">
        <f ca="1">DATEDIF(Table1[[#This Row],[Date of Birth]],TODAY(),"Y")</f>
        <v>35</v>
      </c>
      <c r="Q3138">
        <f ca="1">DATEDIF(Table1[[#This Row],[Joining Date]],TODAY(),"Y")</f>
        <v>6</v>
      </c>
      <c r="R3138" t="str">
        <f ca="1">IF(YEAR(Table1[[#This Row],[Joining Date]])=YEAR(TODAY()),"Yes","No")</f>
        <v>No</v>
      </c>
      <c r="S3138" t="str">
        <f ca="1">IF(Table1[[#This Row],[Experience]]&gt;5,"Yes","No")</f>
        <v>Yes</v>
      </c>
      <c r="T3138" t="str">
        <f>TEXT(Table1[[#This Row],[Joining Date]],"mmmm")</f>
        <v>February</v>
      </c>
      <c r="U3138" t="str">
        <f>TEXT(Table1[[#This Row],[Joining Date]],"yyyy")</f>
        <v>2020</v>
      </c>
      <c r="V3138" s="5">
        <f ca="1">TODAY()-Table1[[#This Row],[Joining Date]]</f>
        <v>2372</v>
      </c>
      <c r="W3138" t="str">
        <f>LEFT(Table1[[#This Row],[Employee Name]],FIND(" ",Table1[[#This Row],[Employee Name]])-1)</f>
        <v>Ravi</v>
      </c>
      <c r="X3138" t="str">
        <f>RIGHT(Table1[[#This Row],[Employee Name]],LEN(Table1[[#This Row],[Employee Name]])-FIND(" ",Table1[[#This Row],[Employee Name]]))</f>
        <v>Teja</v>
      </c>
      <c r="Y3138" t="str">
        <f>Table1[[#This Row],[Department]]&amp;"-"&amp;Table1[[#This Row],[Employee ID]]</f>
        <v>IT-E02350</v>
      </c>
      <c r="Z3138" t="str">
        <f>LEFT(Table1[[#This Row],[Department]],3)</f>
        <v>IT</v>
      </c>
      <c r="AA3138" t="str">
        <f>_xlfn.XLOOKUP(Table1[[#This Row],[Manager ID]],MANAGERS!A:A,MANAGERS!B:B)</f>
        <v>Manager_8</v>
      </c>
      <c r="AB3138" t="str" cm="1">
        <f t="array" ref="AB3138">_xlfn.XLOOKUP(Table1[[#This Row],[Manager ID]],Table2[[#All],[Manager ID]],Table2[[#All],[Department Head]])</f>
        <v>Sales</v>
      </c>
      <c r="AC3138" s="2">
        <f>_xlfn.XLOOKUP(Table1[[#This Row],[City]],L:L,O:O)</f>
        <v>0.24036902712549932</v>
      </c>
      <c r="AD3138" t="str" cm="1">
        <f t="array" ref="AD3138">_xlfn.IFS(Table1[[#This Row],[Performance Score]]&gt;=90,"Excellent",Table1[[#This Row],[Performance Score]]&gt;=75,"Good",Table1[[#This Row],[Performance Score]]&gt;=60,"Average",Table1[[#This Row],[Performance Score]]&lt;=60,"Need Improvement")</f>
        <v>Need Improvement</v>
      </c>
      <c r="AE3138" t="str">
        <f>IF(AND(Table1[[#This Row],[Attendance %]]&gt;=80,(Table1[[#This Row],[Performance Score]]&gt;=80)),"Eligible","Not Eligible")</f>
        <v>Not Eligible</v>
      </c>
      <c r="AF3138" t="str">
        <f>IF(Table1[[#This Row],[Performance Score]]&gt;=80,"High Performer","Low Performer")</f>
        <v>Low Performer</v>
      </c>
      <c r="AG3138" t="str" cm="1">
        <f t="array" aca="1" ref="AG3138" ca="1">_xlfn.IFS(Table1[[#This Row],[Experience]]&lt;=3,"Junior",Table1[[#This Row],[Experience]]&lt;=7,"Mid Level",Table1[[#This Row],[Experience]]&gt;=7,"Senior")</f>
        <v>Mid Level</v>
      </c>
      <c r="AH3138" t="str">
        <f>IF(Table1[[#This Row],[Attendance %]]&gt;75,"OK","Below 75")</f>
        <v>OK</v>
      </c>
      <c r="AI3138" t="b">
        <f>ISBLANK(Table1[[#This Row],[Employee ID]])</f>
        <v>0</v>
      </c>
      <c r="AJ3138" t="b">
        <f>ISNUMBER(Table1[[#This Row],[Total Salary  ]])</f>
        <v>1</v>
      </c>
      <c r="AK3138" t="str">
        <f>IFERROR(_xlfn.XLOOKUP(Table1[[#This Row],[Manager ID]],MANAGERS!A:A,MANAGERS!B:B),"Not Found")</f>
        <v>Manager_8</v>
      </c>
    </row>
    <row r="3139" spans="1:37" x14ac:dyDescent="0.2">
      <c r="A3139" t="s">
        <v>2792</v>
      </c>
      <c r="B3139" t="s">
        <v>71</v>
      </c>
      <c r="C3139" t="s">
        <v>15</v>
      </c>
      <c r="D3139" t="s">
        <v>81</v>
      </c>
      <c r="E3139" t="s">
        <v>51</v>
      </c>
      <c r="F3139" s="1">
        <v>43261</v>
      </c>
      <c r="G3139" s="1">
        <v>32646</v>
      </c>
      <c r="H3139">
        <v>54311</v>
      </c>
      <c r="I3139">
        <v>23870</v>
      </c>
      <c r="J3139">
        <v>66</v>
      </c>
      <c r="K3139">
        <v>52</v>
      </c>
      <c r="L3139" t="s">
        <v>37</v>
      </c>
      <c r="M3139">
        <v>106</v>
      </c>
      <c r="N3139">
        <f>Table1[[#This Row],[Basic Salary]]+Table1[[#This Row],[Bonus]]</f>
        <v>78181</v>
      </c>
      <c r="O3139" s="2">
        <f>Table1[[#This Row],[Bonus]]/Table1[[#This Row],[Basic Salary]]</f>
        <v>0.43950580913627074</v>
      </c>
      <c r="P3139">
        <f ca="1">DATEDIF(Table1[[#This Row],[Date of Birth]],TODAY(),"Y")</f>
        <v>37</v>
      </c>
      <c r="Q3139">
        <f ca="1">DATEDIF(Table1[[#This Row],[Joining Date]],TODAY(),"Y")</f>
        <v>8</v>
      </c>
      <c r="R3139" t="str">
        <f ca="1">IF(YEAR(Table1[[#This Row],[Joining Date]])=YEAR(TODAY()),"Yes","No")</f>
        <v>No</v>
      </c>
      <c r="S3139" t="str">
        <f ca="1">IF(Table1[[#This Row],[Experience]]&gt;5,"Yes","No")</f>
        <v>Yes</v>
      </c>
      <c r="T3139" t="str">
        <f>TEXT(Table1[[#This Row],[Joining Date]],"mmmm")</f>
        <v>June</v>
      </c>
      <c r="U3139" t="str">
        <f>TEXT(Table1[[#This Row],[Joining Date]],"yyyy")</f>
        <v>2018</v>
      </c>
      <c r="V3139" s="5">
        <f ca="1">TODAY()-Table1[[#This Row],[Joining Date]]</f>
        <v>2978</v>
      </c>
      <c r="W3139" t="str">
        <f>LEFT(Table1[[#This Row],[Employee Name]],FIND(" ",Table1[[#This Row],[Employee Name]])-1)</f>
        <v>Sneha</v>
      </c>
      <c r="X3139" t="str">
        <f>RIGHT(Table1[[#This Row],[Employee Name]],LEN(Table1[[#This Row],[Employee Name]])-FIND(" ",Table1[[#This Row],[Employee Name]]))</f>
        <v>Iyer</v>
      </c>
      <c r="Y3139" t="str">
        <f>Table1[[#This Row],[Department]]&amp;"-"&amp;Table1[[#This Row],[Employee ID]]</f>
        <v>Sales-E02736</v>
      </c>
      <c r="Z3139" t="str">
        <f>LEFT(Table1[[#This Row],[Department]],3)</f>
        <v>Sal</v>
      </c>
      <c r="AA3139" t="str">
        <f>_xlfn.XLOOKUP(Table1[[#This Row],[Manager ID]],MANAGERS!A:A,MANAGERS!B:B)</f>
        <v>Manager_6</v>
      </c>
      <c r="AB3139" t="str" cm="1">
        <f t="array" ref="AB3139">_xlfn.XLOOKUP(Table1[[#This Row],[Manager ID]],Table2[[#All],[Manager ID]],Table2[[#All],[Department Head]])</f>
        <v>HR</v>
      </c>
      <c r="AC3139" s="2">
        <f>_xlfn.XLOOKUP(Table1[[#This Row],[City]],L:L,O:O)</f>
        <v>0.24036902712549932</v>
      </c>
      <c r="AD3139" t="str" cm="1">
        <f t="array" ref="AD3139">_xlfn.IFS(Table1[[#This Row],[Performance Score]]&gt;=90,"Excellent",Table1[[#This Row],[Performance Score]]&gt;=75,"Good",Table1[[#This Row],[Performance Score]]&gt;=60,"Average",Table1[[#This Row],[Performance Score]]&lt;=60,"Need Improvement")</f>
        <v>Need Improvement</v>
      </c>
      <c r="AE3139" t="str">
        <f>IF(AND(Table1[[#This Row],[Attendance %]]&gt;=80,(Table1[[#This Row],[Performance Score]]&gt;=80)),"Eligible","Not Eligible")</f>
        <v>Not Eligible</v>
      </c>
      <c r="AF3139" t="str">
        <f>IF(Table1[[#This Row],[Performance Score]]&gt;=80,"High Performer","Low Performer")</f>
        <v>Low Performer</v>
      </c>
      <c r="AG3139" t="str" cm="1">
        <f t="array" aca="1" ref="AG3139" ca="1">_xlfn.IFS(Table1[[#This Row],[Experience]]&lt;=3,"Junior",Table1[[#This Row],[Experience]]&lt;=7,"Mid Level",Table1[[#This Row],[Experience]]&gt;=7,"Senior")</f>
        <v>Senior</v>
      </c>
      <c r="AH3139" t="str">
        <f>IF(Table1[[#This Row],[Attendance %]]&gt;75,"OK","Below 75")</f>
        <v>Below 75</v>
      </c>
      <c r="AI3139" t="b">
        <f>ISBLANK(Table1[[#This Row],[Employee ID]])</f>
        <v>0</v>
      </c>
      <c r="AJ3139" t="b">
        <f>ISNUMBER(Table1[[#This Row],[Total Salary  ]])</f>
        <v>1</v>
      </c>
      <c r="AK3139" t="str">
        <f>IFERROR(_xlfn.XLOOKUP(Table1[[#This Row],[Manager ID]],MANAGERS!A:A,MANAGERS!B:B),"Not Found")</f>
        <v>Manager_6</v>
      </c>
    </row>
    <row r="3140" spans="1:37" x14ac:dyDescent="0.2">
      <c r="A3140" t="s">
        <v>243</v>
      </c>
      <c r="B3140" t="s">
        <v>50</v>
      </c>
      <c r="C3140" t="s">
        <v>15</v>
      </c>
      <c r="D3140" t="s">
        <v>81</v>
      </c>
      <c r="E3140" t="s">
        <v>30</v>
      </c>
      <c r="F3140" s="1">
        <v>44888</v>
      </c>
      <c r="G3140" s="1">
        <v>36532</v>
      </c>
      <c r="H3140">
        <v>53124</v>
      </c>
      <c r="I3140">
        <v>25049</v>
      </c>
      <c r="J3140">
        <v>78</v>
      </c>
      <c r="K3140">
        <v>84</v>
      </c>
      <c r="L3140" t="s">
        <v>27</v>
      </c>
      <c r="M3140">
        <v>107</v>
      </c>
      <c r="N3140">
        <f>Table1[[#This Row],[Basic Salary]]+Table1[[#This Row],[Bonus]]</f>
        <v>78173</v>
      </c>
      <c r="O3140" s="2">
        <f>Table1[[#This Row],[Bonus]]/Table1[[#This Row],[Basic Salary]]</f>
        <v>0.47151946389579097</v>
      </c>
      <c r="P3140">
        <f ca="1">DATEDIF(Table1[[#This Row],[Date of Birth]],TODAY(),"Y")</f>
        <v>26</v>
      </c>
      <c r="Q3140">
        <f ca="1">DATEDIF(Table1[[#This Row],[Joining Date]],TODAY(),"Y")</f>
        <v>3</v>
      </c>
      <c r="R3140" t="str">
        <f ca="1">IF(YEAR(Table1[[#This Row],[Joining Date]])=YEAR(TODAY()),"Yes","No")</f>
        <v>No</v>
      </c>
      <c r="S3140" t="str">
        <f ca="1">IF(Table1[[#This Row],[Experience]]&gt;5,"Yes","No")</f>
        <v>No</v>
      </c>
      <c r="T3140" t="str">
        <f>TEXT(Table1[[#This Row],[Joining Date]],"mmmm")</f>
        <v>November</v>
      </c>
      <c r="U3140" t="str">
        <f>TEXT(Table1[[#This Row],[Joining Date]],"yyyy")</f>
        <v>2022</v>
      </c>
      <c r="V3140" s="5">
        <f ca="1">TODAY()-Table1[[#This Row],[Joining Date]]</f>
        <v>1351</v>
      </c>
      <c r="W3140" t="str">
        <f>LEFT(Table1[[#This Row],[Employee Name]],FIND(" ",Table1[[#This Row],[Employee Name]])-1)</f>
        <v>Ravi</v>
      </c>
      <c r="X3140" t="str">
        <f>RIGHT(Table1[[#This Row],[Employee Name]],LEN(Table1[[#This Row],[Employee Name]])-FIND(" ",Table1[[#This Row],[Employee Name]]))</f>
        <v>Teja</v>
      </c>
      <c r="Y3140" t="str">
        <f>Table1[[#This Row],[Department]]&amp;"-"&amp;Table1[[#This Row],[Employee ID]]</f>
        <v>Sales-E00187</v>
      </c>
      <c r="Z3140" t="str">
        <f>LEFT(Table1[[#This Row],[Department]],3)</f>
        <v>Sal</v>
      </c>
      <c r="AA3140" t="str">
        <f>_xlfn.XLOOKUP(Table1[[#This Row],[Manager ID]],MANAGERS!A:A,MANAGERS!B:B)</f>
        <v>Manager_7</v>
      </c>
      <c r="AB3140" t="str" cm="1">
        <f t="array" ref="AB3140">_xlfn.XLOOKUP(Table1[[#This Row],[Manager ID]],Table2[[#All],[Manager ID]],Table2[[#All],[Department Head]])</f>
        <v>Operations</v>
      </c>
      <c r="AC3140" s="2">
        <f>_xlfn.XLOOKUP(Table1[[#This Row],[City]],L:L,O:O)</f>
        <v>0.23674293405114402</v>
      </c>
      <c r="AD3140" t="str" cm="1">
        <f t="array" ref="AD3140">_xlfn.IFS(Table1[[#This Row],[Performance Score]]&gt;=90,"Excellent",Table1[[#This Row],[Performance Score]]&gt;=75,"Good",Table1[[#This Row],[Performance Score]]&gt;=60,"Average",Table1[[#This Row],[Performance Score]]&lt;=60,"Need Improvement")</f>
        <v>Good</v>
      </c>
      <c r="AE3140" t="str">
        <f>IF(AND(Table1[[#This Row],[Attendance %]]&gt;=80,(Table1[[#This Row],[Performance Score]]&gt;=80)),"Eligible","Not Eligible")</f>
        <v>Not Eligible</v>
      </c>
      <c r="AF3140" t="str">
        <f>IF(Table1[[#This Row],[Performance Score]]&gt;=80,"High Performer","Low Performer")</f>
        <v>High Performer</v>
      </c>
      <c r="AG3140" t="str" cm="1">
        <f t="array" aca="1" ref="AG3140" ca="1">_xlfn.IFS(Table1[[#This Row],[Experience]]&lt;=3,"Junior",Table1[[#This Row],[Experience]]&lt;=7,"Mid Level",Table1[[#This Row],[Experience]]&gt;=7,"Senior")</f>
        <v>Junior</v>
      </c>
      <c r="AH3140" t="str">
        <f>IF(Table1[[#This Row],[Attendance %]]&gt;75,"OK","Below 75")</f>
        <v>OK</v>
      </c>
      <c r="AI3140" t="b">
        <f>ISBLANK(Table1[[#This Row],[Employee ID]])</f>
        <v>0</v>
      </c>
      <c r="AJ3140" t="b">
        <f>ISNUMBER(Table1[[#This Row],[Total Salary  ]])</f>
        <v>1</v>
      </c>
      <c r="AK3140" t="str">
        <f>IFERROR(_xlfn.XLOOKUP(Table1[[#This Row],[Manager ID]],MANAGERS!A:A,MANAGERS!B:B),"Not Found")</f>
        <v>Manager_7</v>
      </c>
    </row>
    <row r="3141" spans="1:37" x14ac:dyDescent="0.2">
      <c r="A3141" t="s">
        <v>2419</v>
      </c>
      <c r="B3141" t="s">
        <v>29</v>
      </c>
      <c r="C3141" t="s">
        <v>21</v>
      </c>
      <c r="D3141" t="s">
        <v>16</v>
      </c>
      <c r="E3141" t="s">
        <v>51</v>
      </c>
      <c r="F3141" s="1">
        <v>42651</v>
      </c>
      <c r="G3141" s="1">
        <v>31142</v>
      </c>
      <c r="H3141">
        <v>54360</v>
      </c>
      <c r="I3141">
        <v>23811</v>
      </c>
      <c r="J3141">
        <v>93</v>
      </c>
      <c r="K3141">
        <v>66</v>
      </c>
      <c r="L3141" t="s">
        <v>31</v>
      </c>
      <c r="M3141">
        <v>109</v>
      </c>
      <c r="N3141">
        <f>Table1[[#This Row],[Basic Salary]]+Table1[[#This Row],[Bonus]]</f>
        <v>78171</v>
      </c>
      <c r="O3141" s="2">
        <f>Table1[[#This Row],[Bonus]]/Table1[[#This Row],[Basic Salary]]</f>
        <v>0.43802428256070641</v>
      </c>
      <c r="P3141">
        <f ca="1">DATEDIF(Table1[[#This Row],[Date of Birth]],TODAY(),"Y")</f>
        <v>41</v>
      </c>
      <c r="Q3141">
        <f ca="1">DATEDIF(Table1[[#This Row],[Joining Date]],TODAY(),"Y")</f>
        <v>9</v>
      </c>
      <c r="R3141" t="str">
        <f ca="1">IF(YEAR(Table1[[#This Row],[Joining Date]])=YEAR(TODAY()),"Yes","No")</f>
        <v>No</v>
      </c>
      <c r="S3141" t="str">
        <f ca="1">IF(Table1[[#This Row],[Experience]]&gt;5,"Yes","No")</f>
        <v>Yes</v>
      </c>
      <c r="T3141" t="str">
        <f>TEXT(Table1[[#This Row],[Joining Date]],"mmmm")</f>
        <v>October</v>
      </c>
      <c r="U3141" t="str">
        <f>TEXT(Table1[[#This Row],[Joining Date]],"yyyy")</f>
        <v>2016</v>
      </c>
      <c r="V3141" s="5">
        <f ca="1">TODAY()-Table1[[#This Row],[Joining Date]]</f>
        <v>3588</v>
      </c>
      <c r="W3141" t="str">
        <f>LEFT(Table1[[#This Row],[Employee Name]],FIND(" ",Table1[[#This Row],[Employee Name]])-1)</f>
        <v>Vikram</v>
      </c>
      <c r="X3141" t="str">
        <f>RIGHT(Table1[[#This Row],[Employee Name]],LEN(Table1[[#This Row],[Employee Name]])-FIND(" ",Table1[[#This Row],[Employee Name]]))</f>
        <v>Singh</v>
      </c>
      <c r="Y3141" t="str">
        <f>Table1[[#This Row],[Department]]&amp;"-"&amp;Table1[[#This Row],[Employee ID]]</f>
        <v>HR-E02363</v>
      </c>
      <c r="Z3141" t="str">
        <f>LEFT(Table1[[#This Row],[Department]],3)</f>
        <v>HR</v>
      </c>
      <c r="AA3141" t="str">
        <f>_xlfn.XLOOKUP(Table1[[#This Row],[Manager ID]],MANAGERS!A:A,MANAGERS!B:B)</f>
        <v>Manager_9</v>
      </c>
      <c r="AB3141" t="str" cm="1">
        <f t="array" ref="AB3141">_xlfn.XLOOKUP(Table1[[#This Row],[Manager ID]],Table2[[#All],[Manager ID]],Table2[[#All],[Department Head]])</f>
        <v>Sales</v>
      </c>
      <c r="AC3141" s="2">
        <f>_xlfn.XLOOKUP(Table1[[#This Row],[City]],L:L,O:O)</f>
        <v>0.241864189087755</v>
      </c>
      <c r="AD3141" t="str" cm="1">
        <f t="array" ref="AD3141">_xlfn.IFS(Table1[[#This Row],[Performance Score]]&gt;=90,"Excellent",Table1[[#This Row],[Performance Score]]&gt;=75,"Good",Table1[[#This Row],[Performance Score]]&gt;=60,"Average",Table1[[#This Row],[Performance Score]]&lt;=60,"Need Improvement")</f>
        <v>Average</v>
      </c>
      <c r="AE3141" t="str">
        <f>IF(AND(Table1[[#This Row],[Attendance %]]&gt;=80,(Table1[[#This Row],[Performance Score]]&gt;=80)),"Eligible","Not Eligible")</f>
        <v>Not Eligible</v>
      </c>
      <c r="AF3141" t="str">
        <f>IF(Table1[[#This Row],[Performance Score]]&gt;=80,"High Performer","Low Performer")</f>
        <v>Low Performer</v>
      </c>
      <c r="AG3141" t="str" cm="1">
        <f t="array" aca="1" ref="AG3141" ca="1">_xlfn.IFS(Table1[[#This Row],[Experience]]&lt;=3,"Junior",Table1[[#This Row],[Experience]]&lt;=7,"Mid Level",Table1[[#This Row],[Experience]]&gt;=7,"Senior")</f>
        <v>Senior</v>
      </c>
      <c r="AH3141" t="str">
        <f>IF(Table1[[#This Row],[Attendance %]]&gt;75,"OK","Below 75")</f>
        <v>OK</v>
      </c>
      <c r="AI3141" t="b">
        <f>ISBLANK(Table1[[#This Row],[Employee ID]])</f>
        <v>0</v>
      </c>
      <c r="AJ3141" t="b">
        <f>ISNUMBER(Table1[[#This Row],[Total Salary  ]])</f>
        <v>1</v>
      </c>
      <c r="AK3141" t="str">
        <f>IFERROR(_xlfn.XLOOKUP(Table1[[#This Row],[Manager ID]],MANAGERS!A:A,MANAGERS!B:B),"Not Found")</f>
        <v>Manager_9</v>
      </c>
    </row>
    <row r="3142" spans="1:37" x14ac:dyDescent="0.2">
      <c r="A3142" t="s">
        <v>219</v>
      </c>
      <c r="B3142" t="s">
        <v>42</v>
      </c>
      <c r="C3142" t="s">
        <v>15</v>
      </c>
      <c r="D3142" t="s">
        <v>40</v>
      </c>
      <c r="E3142" t="s">
        <v>51</v>
      </c>
      <c r="F3142" s="1">
        <v>43172</v>
      </c>
      <c r="G3142" s="1">
        <v>36576</v>
      </c>
      <c r="H3142">
        <v>55671</v>
      </c>
      <c r="I3142">
        <v>22498</v>
      </c>
      <c r="J3142">
        <v>75</v>
      </c>
      <c r="K3142">
        <v>59</v>
      </c>
      <c r="L3142" t="s">
        <v>34</v>
      </c>
      <c r="M3142">
        <v>116</v>
      </c>
      <c r="N3142">
        <f>Table1[[#This Row],[Basic Salary]]+Table1[[#This Row],[Bonus]]</f>
        <v>78169</v>
      </c>
      <c r="O3142" s="2">
        <f>Table1[[#This Row],[Bonus]]/Table1[[#This Row],[Basic Salary]]</f>
        <v>0.40412422985037094</v>
      </c>
      <c r="P3142">
        <f ca="1">DATEDIF(Table1[[#This Row],[Date of Birth]],TODAY(),"Y")</f>
        <v>26</v>
      </c>
      <c r="Q3142">
        <f ca="1">DATEDIF(Table1[[#This Row],[Joining Date]],TODAY(),"Y")</f>
        <v>8</v>
      </c>
      <c r="R3142" t="str">
        <f ca="1">IF(YEAR(Table1[[#This Row],[Joining Date]])=YEAR(TODAY()),"Yes","No")</f>
        <v>No</v>
      </c>
      <c r="S3142" t="str">
        <f ca="1">IF(Table1[[#This Row],[Experience]]&gt;5,"Yes","No")</f>
        <v>Yes</v>
      </c>
      <c r="T3142" t="str">
        <f>TEXT(Table1[[#This Row],[Joining Date]],"mmmm")</f>
        <v>March</v>
      </c>
      <c r="U3142" t="str">
        <f>TEXT(Table1[[#This Row],[Joining Date]],"yyyy")</f>
        <v>2018</v>
      </c>
      <c r="V3142" s="5">
        <f ca="1">TODAY()-Table1[[#This Row],[Joining Date]]</f>
        <v>3067</v>
      </c>
      <c r="W3142" t="str">
        <f>LEFT(Table1[[#This Row],[Employee Name]],FIND(" ",Table1[[#This Row],[Employee Name]])-1)</f>
        <v>Krishna</v>
      </c>
      <c r="X3142" t="str">
        <f>RIGHT(Table1[[#This Row],[Employee Name]],LEN(Table1[[#This Row],[Employee Name]])-FIND(" ",Table1[[#This Row],[Employee Name]]))</f>
        <v>Chaitanya</v>
      </c>
      <c r="Y3142" t="str">
        <f>Table1[[#This Row],[Department]]&amp;"-"&amp;Table1[[#This Row],[Employee ID]]</f>
        <v>IT-E00163</v>
      </c>
      <c r="Z3142" t="str">
        <f>LEFT(Table1[[#This Row],[Department]],3)</f>
        <v>IT</v>
      </c>
      <c r="AA3142" t="str">
        <f>_xlfn.XLOOKUP(Table1[[#This Row],[Manager ID]],MANAGERS!A:A,MANAGERS!B:B)</f>
        <v>Manager_16</v>
      </c>
      <c r="AB3142" t="str" cm="1">
        <f t="array" ref="AB3142">_xlfn.XLOOKUP(Table1[[#This Row],[Manager ID]],Table2[[#All],[Manager ID]],Table2[[#All],[Department Head]])</f>
        <v>Sales</v>
      </c>
      <c r="AC3142" s="2">
        <f>_xlfn.XLOOKUP(Table1[[#This Row],[City]],L:L,O:O)</f>
        <v>0.24030340748661314</v>
      </c>
      <c r="AD3142" t="str" cm="1">
        <f t="array" ref="AD3142">_xlfn.IFS(Table1[[#This Row],[Performance Score]]&gt;=90,"Excellent",Table1[[#This Row],[Performance Score]]&gt;=75,"Good",Table1[[#This Row],[Performance Score]]&gt;=60,"Average",Table1[[#This Row],[Performance Score]]&lt;=60,"Need Improvement")</f>
        <v>Need Improvement</v>
      </c>
      <c r="AE3142" t="str">
        <f>IF(AND(Table1[[#This Row],[Attendance %]]&gt;=80,(Table1[[#This Row],[Performance Score]]&gt;=80)),"Eligible","Not Eligible")</f>
        <v>Not Eligible</v>
      </c>
      <c r="AF3142" t="str">
        <f>IF(Table1[[#This Row],[Performance Score]]&gt;=80,"High Performer","Low Performer")</f>
        <v>Low Performer</v>
      </c>
      <c r="AG3142" t="str" cm="1">
        <f t="array" aca="1" ref="AG3142" ca="1">_xlfn.IFS(Table1[[#This Row],[Experience]]&lt;=3,"Junior",Table1[[#This Row],[Experience]]&lt;=7,"Mid Level",Table1[[#This Row],[Experience]]&gt;=7,"Senior")</f>
        <v>Senior</v>
      </c>
      <c r="AH3142" t="str">
        <f>IF(Table1[[#This Row],[Attendance %]]&gt;75,"OK","Below 75")</f>
        <v>Below 75</v>
      </c>
      <c r="AI3142" t="b">
        <f>ISBLANK(Table1[[#This Row],[Employee ID]])</f>
        <v>0</v>
      </c>
      <c r="AJ3142" t="b">
        <f>ISNUMBER(Table1[[#This Row],[Total Salary  ]])</f>
        <v>1</v>
      </c>
      <c r="AK3142" t="str">
        <f>IFERROR(_xlfn.XLOOKUP(Table1[[#This Row],[Manager ID]],MANAGERS!A:A,MANAGERS!B:B),"Not Found")</f>
        <v>Manager_16</v>
      </c>
    </row>
    <row r="3143" spans="1:37" x14ac:dyDescent="0.2">
      <c r="A3143" t="s">
        <v>4133</v>
      </c>
      <c r="B3143" t="s">
        <v>89</v>
      </c>
      <c r="C3143" t="s">
        <v>15</v>
      </c>
      <c r="D3143" t="s">
        <v>40</v>
      </c>
      <c r="E3143" t="s">
        <v>26</v>
      </c>
      <c r="F3143" s="1">
        <v>43457</v>
      </c>
      <c r="G3143" s="1">
        <v>34843</v>
      </c>
      <c r="H3143">
        <v>58718</v>
      </c>
      <c r="I3143">
        <v>19445</v>
      </c>
      <c r="J3143">
        <v>85</v>
      </c>
      <c r="K3143">
        <v>44</v>
      </c>
      <c r="L3143" t="s">
        <v>27</v>
      </c>
      <c r="M3143">
        <v>105</v>
      </c>
      <c r="N3143">
        <f>Table1[[#This Row],[Basic Salary]]+Table1[[#This Row],[Bonus]]</f>
        <v>78163</v>
      </c>
      <c r="O3143" s="2">
        <f>Table1[[#This Row],[Bonus]]/Table1[[#This Row],[Basic Salary]]</f>
        <v>0.33115909942436733</v>
      </c>
      <c r="P3143">
        <f ca="1">DATEDIF(Table1[[#This Row],[Date of Birth]],TODAY(),"Y")</f>
        <v>31</v>
      </c>
      <c r="Q3143">
        <f ca="1">DATEDIF(Table1[[#This Row],[Joining Date]],TODAY(),"Y")</f>
        <v>7</v>
      </c>
      <c r="R3143" t="str">
        <f ca="1">IF(YEAR(Table1[[#This Row],[Joining Date]])=YEAR(TODAY()),"Yes","No")</f>
        <v>No</v>
      </c>
      <c r="S3143" t="str">
        <f ca="1">IF(Table1[[#This Row],[Experience]]&gt;5,"Yes","No")</f>
        <v>Yes</v>
      </c>
      <c r="T3143" t="str">
        <f>TEXT(Table1[[#This Row],[Joining Date]],"mmmm")</f>
        <v>December</v>
      </c>
      <c r="U3143" t="str">
        <f>TEXT(Table1[[#This Row],[Joining Date]],"yyyy")</f>
        <v>2018</v>
      </c>
      <c r="V3143" s="5">
        <f ca="1">TODAY()-Table1[[#This Row],[Joining Date]]</f>
        <v>2782</v>
      </c>
      <c r="W3143" t="str">
        <f>LEFT(Table1[[#This Row],[Employee Name]],FIND(" ",Table1[[#This Row],[Employee Name]])-1)</f>
        <v>Tarun</v>
      </c>
      <c r="X3143" t="str">
        <f>RIGHT(Table1[[#This Row],[Employee Name]],LEN(Table1[[#This Row],[Employee Name]])-FIND(" ",Table1[[#This Row],[Employee Name]]))</f>
        <v>Verma</v>
      </c>
      <c r="Y3143" t="str">
        <f>Table1[[#This Row],[Department]]&amp;"-"&amp;Table1[[#This Row],[Employee ID]]</f>
        <v>IT-E04077</v>
      </c>
      <c r="Z3143" t="str">
        <f>LEFT(Table1[[#This Row],[Department]],3)</f>
        <v>IT</v>
      </c>
      <c r="AA3143" t="str">
        <f>_xlfn.XLOOKUP(Table1[[#This Row],[Manager ID]],MANAGERS!A:A,MANAGERS!B:B)</f>
        <v>Manager_5</v>
      </c>
      <c r="AB3143" t="str" cm="1">
        <f t="array" ref="AB3143">_xlfn.XLOOKUP(Table1[[#This Row],[Manager ID]],Table2[[#All],[Manager ID]],Table2[[#All],[Department Head]])</f>
        <v>Sales</v>
      </c>
      <c r="AC3143" s="2">
        <f>_xlfn.XLOOKUP(Table1[[#This Row],[City]],L:L,O:O)</f>
        <v>0.23674293405114402</v>
      </c>
      <c r="AD3143" t="str" cm="1">
        <f t="array" ref="AD3143">_xlfn.IFS(Table1[[#This Row],[Performance Score]]&gt;=90,"Excellent",Table1[[#This Row],[Performance Score]]&gt;=75,"Good",Table1[[#This Row],[Performance Score]]&gt;=60,"Average",Table1[[#This Row],[Performance Score]]&lt;=60,"Need Improvement")</f>
        <v>Need Improvement</v>
      </c>
      <c r="AE3143" t="str">
        <f>IF(AND(Table1[[#This Row],[Attendance %]]&gt;=80,(Table1[[#This Row],[Performance Score]]&gt;=80)),"Eligible","Not Eligible")</f>
        <v>Not Eligible</v>
      </c>
      <c r="AF3143" t="str">
        <f>IF(Table1[[#This Row],[Performance Score]]&gt;=80,"High Performer","Low Performer")</f>
        <v>Low Performer</v>
      </c>
      <c r="AG3143" t="str" cm="1">
        <f t="array" aca="1" ref="AG3143" ca="1">_xlfn.IFS(Table1[[#This Row],[Experience]]&lt;=3,"Junior",Table1[[#This Row],[Experience]]&lt;=7,"Mid Level",Table1[[#This Row],[Experience]]&gt;=7,"Senior")</f>
        <v>Mid Level</v>
      </c>
      <c r="AH3143" t="str">
        <f>IF(Table1[[#This Row],[Attendance %]]&gt;75,"OK","Below 75")</f>
        <v>OK</v>
      </c>
      <c r="AI3143" t="b">
        <f>ISBLANK(Table1[[#This Row],[Employee ID]])</f>
        <v>0</v>
      </c>
      <c r="AJ3143" t="b">
        <f>ISNUMBER(Table1[[#This Row],[Total Salary  ]])</f>
        <v>1</v>
      </c>
      <c r="AK3143" t="str">
        <f>IFERROR(_xlfn.XLOOKUP(Table1[[#This Row],[Manager ID]],MANAGERS!A:A,MANAGERS!B:B),"Not Found")</f>
        <v>Manager_5</v>
      </c>
    </row>
    <row r="3144" spans="1:37" x14ac:dyDescent="0.2">
      <c r="A3144" t="s">
        <v>2367</v>
      </c>
      <c r="B3144" t="s">
        <v>129</v>
      </c>
      <c r="C3144" t="s">
        <v>21</v>
      </c>
      <c r="D3144" t="s">
        <v>33</v>
      </c>
      <c r="E3144" t="s">
        <v>22</v>
      </c>
      <c r="F3144" s="1">
        <v>45154</v>
      </c>
      <c r="G3144" s="1">
        <v>40180</v>
      </c>
      <c r="H3144">
        <v>66735</v>
      </c>
      <c r="I3144">
        <v>11394</v>
      </c>
      <c r="J3144">
        <v>68</v>
      </c>
      <c r="K3144">
        <v>83</v>
      </c>
      <c r="L3144" t="s">
        <v>27</v>
      </c>
      <c r="M3144">
        <v>101</v>
      </c>
      <c r="N3144">
        <f>Table1[[#This Row],[Basic Salary]]+Table1[[#This Row],[Bonus]]</f>
        <v>78129</v>
      </c>
      <c r="O3144" s="2">
        <f>Table1[[#This Row],[Bonus]]/Table1[[#This Row],[Basic Salary]]</f>
        <v>0.17073499662845584</v>
      </c>
      <c r="P3144">
        <f ca="1">DATEDIF(Table1[[#This Row],[Date of Birth]],TODAY(),"Y")</f>
        <v>16</v>
      </c>
      <c r="Q3144">
        <f ca="1">DATEDIF(Table1[[#This Row],[Joining Date]],TODAY(),"Y")</f>
        <v>2</v>
      </c>
      <c r="R3144" t="str">
        <f ca="1">IF(YEAR(Table1[[#This Row],[Joining Date]])=YEAR(TODAY()),"Yes","No")</f>
        <v>No</v>
      </c>
      <c r="S3144" t="str">
        <f ca="1">IF(Table1[[#This Row],[Experience]]&gt;5,"Yes","No")</f>
        <v>No</v>
      </c>
      <c r="T3144" t="str">
        <f>TEXT(Table1[[#This Row],[Joining Date]],"mmmm")</f>
        <v>August</v>
      </c>
      <c r="U3144" t="str">
        <f>TEXT(Table1[[#This Row],[Joining Date]],"yyyy")</f>
        <v>2023</v>
      </c>
      <c r="V3144" s="5">
        <f ca="1">TODAY()-Table1[[#This Row],[Joining Date]]</f>
        <v>1085</v>
      </c>
      <c r="W3144" t="str">
        <f>LEFT(Table1[[#This Row],[Employee Name]],FIND(" ",Table1[[#This Row],[Employee Name]])-1)</f>
        <v>Aarav</v>
      </c>
      <c r="X3144" t="str">
        <f>RIGHT(Table1[[#This Row],[Employee Name]],LEN(Table1[[#This Row],[Employee Name]])-FIND(" ",Table1[[#This Row],[Employee Name]]))</f>
        <v>Sharma</v>
      </c>
      <c r="Y3144" t="str">
        <f>Table1[[#This Row],[Department]]&amp;"-"&amp;Table1[[#This Row],[Employee ID]]</f>
        <v>Marketing-E02311</v>
      </c>
      <c r="Z3144" t="str">
        <f>LEFT(Table1[[#This Row],[Department]],3)</f>
        <v>Mar</v>
      </c>
      <c r="AA3144" t="str">
        <f>_xlfn.XLOOKUP(Table1[[#This Row],[Manager ID]],MANAGERS!A:A,MANAGERS!B:B)</f>
        <v>Manager_1</v>
      </c>
      <c r="AB3144" t="str" cm="1">
        <f t="array" ref="AB3144">_xlfn.XLOOKUP(Table1[[#This Row],[Manager ID]],Table2[[#All],[Manager ID]],Table2[[#All],[Department Head]])</f>
        <v>Support</v>
      </c>
      <c r="AC3144" s="2">
        <f>_xlfn.XLOOKUP(Table1[[#This Row],[City]],L:L,O:O)</f>
        <v>0.23674293405114402</v>
      </c>
      <c r="AD3144" t="str" cm="1">
        <f t="array" ref="AD3144">_xlfn.IFS(Table1[[#This Row],[Performance Score]]&gt;=90,"Excellent",Table1[[#This Row],[Performance Score]]&gt;=75,"Good",Table1[[#This Row],[Performance Score]]&gt;=60,"Average",Table1[[#This Row],[Performance Score]]&lt;=60,"Need Improvement")</f>
        <v>Good</v>
      </c>
      <c r="AE3144" t="str">
        <f>IF(AND(Table1[[#This Row],[Attendance %]]&gt;=80,(Table1[[#This Row],[Performance Score]]&gt;=80)),"Eligible","Not Eligible")</f>
        <v>Not Eligible</v>
      </c>
      <c r="AF3144" t="str">
        <f>IF(Table1[[#This Row],[Performance Score]]&gt;=80,"High Performer","Low Performer")</f>
        <v>High Performer</v>
      </c>
      <c r="AG3144" t="str" cm="1">
        <f t="array" aca="1" ref="AG3144" ca="1">_xlfn.IFS(Table1[[#This Row],[Experience]]&lt;=3,"Junior",Table1[[#This Row],[Experience]]&lt;=7,"Mid Level",Table1[[#This Row],[Experience]]&gt;=7,"Senior")</f>
        <v>Junior</v>
      </c>
      <c r="AH3144" t="str">
        <f>IF(Table1[[#This Row],[Attendance %]]&gt;75,"OK","Below 75")</f>
        <v>Below 75</v>
      </c>
      <c r="AI3144" t="b">
        <f>ISBLANK(Table1[[#This Row],[Employee ID]])</f>
        <v>0</v>
      </c>
      <c r="AJ3144" t="b">
        <f>ISNUMBER(Table1[[#This Row],[Total Salary  ]])</f>
        <v>1</v>
      </c>
      <c r="AK3144" t="str">
        <f>IFERROR(_xlfn.XLOOKUP(Table1[[#This Row],[Manager ID]],MANAGERS!A:A,MANAGERS!B:B),"Not Found")</f>
        <v>Manager_1</v>
      </c>
    </row>
    <row r="3145" spans="1:37" x14ac:dyDescent="0.2">
      <c r="A3145" t="s">
        <v>4515</v>
      </c>
      <c r="B3145" t="s">
        <v>48</v>
      </c>
      <c r="C3145" t="s">
        <v>15</v>
      </c>
      <c r="D3145" t="s">
        <v>81</v>
      </c>
      <c r="E3145" t="s">
        <v>26</v>
      </c>
      <c r="F3145" s="1">
        <v>43329</v>
      </c>
      <c r="G3145" s="1">
        <v>38824</v>
      </c>
      <c r="H3145">
        <v>69590</v>
      </c>
      <c r="I3145">
        <v>8528</v>
      </c>
      <c r="J3145">
        <v>76</v>
      </c>
      <c r="K3145">
        <v>95</v>
      </c>
      <c r="L3145" t="s">
        <v>23</v>
      </c>
      <c r="M3145">
        <v>102</v>
      </c>
      <c r="N3145">
        <f>Table1[[#This Row],[Basic Salary]]+Table1[[#This Row],[Bonus]]</f>
        <v>78118</v>
      </c>
      <c r="O3145" s="2">
        <f>Table1[[#This Row],[Bonus]]/Table1[[#This Row],[Basic Salary]]</f>
        <v>0.12254634286535422</v>
      </c>
      <c r="P3145">
        <f ca="1">DATEDIF(Table1[[#This Row],[Date of Birth]],TODAY(),"Y")</f>
        <v>20</v>
      </c>
      <c r="Q3145">
        <f ca="1">DATEDIF(Table1[[#This Row],[Joining Date]],TODAY(),"Y")</f>
        <v>7</v>
      </c>
      <c r="R3145" t="str">
        <f ca="1">IF(YEAR(Table1[[#This Row],[Joining Date]])=YEAR(TODAY()),"Yes","No")</f>
        <v>No</v>
      </c>
      <c r="S3145" t="str">
        <f ca="1">IF(Table1[[#This Row],[Experience]]&gt;5,"Yes","No")</f>
        <v>Yes</v>
      </c>
      <c r="T3145" t="str">
        <f>TEXT(Table1[[#This Row],[Joining Date]],"mmmm")</f>
        <v>August</v>
      </c>
      <c r="U3145" t="str">
        <f>TEXT(Table1[[#This Row],[Joining Date]],"yyyy")</f>
        <v>2018</v>
      </c>
      <c r="V3145" s="5">
        <f ca="1">TODAY()-Table1[[#This Row],[Joining Date]]</f>
        <v>2910</v>
      </c>
      <c r="W3145" t="str">
        <f>LEFT(Table1[[#This Row],[Employee Name]],FIND(" ",Table1[[#This Row],[Employee Name]])-1)</f>
        <v>Aditya</v>
      </c>
      <c r="X3145" t="str">
        <f>RIGHT(Table1[[#This Row],[Employee Name]],LEN(Table1[[#This Row],[Employee Name]])-FIND(" ",Table1[[#This Row],[Employee Name]]))</f>
        <v>Kapoor</v>
      </c>
      <c r="Y3145" t="str">
        <f>Table1[[#This Row],[Department]]&amp;"-"&amp;Table1[[#This Row],[Employee ID]]</f>
        <v>Sales-E04459</v>
      </c>
      <c r="Z3145" t="str">
        <f>LEFT(Table1[[#This Row],[Department]],3)</f>
        <v>Sal</v>
      </c>
      <c r="AA3145" t="str">
        <f>_xlfn.XLOOKUP(Table1[[#This Row],[Manager ID]],MANAGERS!A:A,MANAGERS!B:B)</f>
        <v>Manager_2</v>
      </c>
      <c r="AB3145" t="str" cm="1">
        <f t="array" ref="AB3145">_xlfn.XLOOKUP(Table1[[#This Row],[Manager ID]],Table2[[#All],[Manager ID]],Table2[[#All],[Department Head]])</f>
        <v>Sales</v>
      </c>
      <c r="AC3145" s="2">
        <f>_xlfn.XLOOKUP(Table1[[#This Row],[City]],L:L,O:O)</f>
        <v>0.23486488519629886</v>
      </c>
      <c r="AD3145" t="str" cm="1">
        <f t="array" ref="AD3145">_xlfn.IFS(Table1[[#This Row],[Performance Score]]&gt;=90,"Excellent",Table1[[#This Row],[Performance Score]]&gt;=75,"Good",Table1[[#This Row],[Performance Score]]&gt;=60,"Average",Table1[[#This Row],[Performance Score]]&lt;=60,"Need Improvement")</f>
        <v>Excellent</v>
      </c>
      <c r="AE3145" t="str">
        <f>IF(AND(Table1[[#This Row],[Attendance %]]&gt;=80,(Table1[[#This Row],[Performance Score]]&gt;=80)),"Eligible","Not Eligible")</f>
        <v>Not Eligible</v>
      </c>
      <c r="AF3145" t="str">
        <f>IF(Table1[[#This Row],[Performance Score]]&gt;=80,"High Performer","Low Performer")</f>
        <v>High Performer</v>
      </c>
      <c r="AG3145" t="str" cm="1">
        <f t="array" aca="1" ref="AG3145" ca="1">_xlfn.IFS(Table1[[#This Row],[Experience]]&lt;=3,"Junior",Table1[[#This Row],[Experience]]&lt;=7,"Mid Level",Table1[[#This Row],[Experience]]&gt;=7,"Senior")</f>
        <v>Mid Level</v>
      </c>
      <c r="AH3145" t="str">
        <f>IF(Table1[[#This Row],[Attendance %]]&gt;75,"OK","Below 75")</f>
        <v>OK</v>
      </c>
      <c r="AI3145" t="b">
        <f>ISBLANK(Table1[[#This Row],[Employee ID]])</f>
        <v>0</v>
      </c>
      <c r="AJ3145" t="b">
        <f>ISNUMBER(Table1[[#This Row],[Total Salary  ]])</f>
        <v>1</v>
      </c>
      <c r="AK3145" t="str">
        <f>IFERROR(_xlfn.XLOOKUP(Table1[[#This Row],[Manager ID]],MANAGERS!A:A,MANAGERS!B:B),"Not Found")</f>
        <v>Manager_2</v>
      </c>
    </row>
    <row r="3146" spans="1:37" x14ac:dyDescent="0.2">
      <c r="A3146" t="s">
        <v>3738</v>
      </c>
      <c r="B3146" t="s">
        <v>50</v>
      </c>
      <c r="C3146" t="s">
        <v>21</v>
      </c>
      <c r="D3146" t="s">
        <v>43</v>
      </c>
      <c r="E3146" t="s">
        <v>65</v>
      </c>
      <c r="F3146" s="1">
        <v>43091</v>
      </c>
      <c r="G3146" s="1">
        <v>40602</v>
      </c>
      <c r="H3146">
        <v>50799</v>
      </c>
      <c r="I3146">
        <v>27312</v>
      </c>
      <c r="J3146">
        <v>100</v>
      </c>
      <c r="K3146">
        <v>69</v>
      </c>
      <c r="L3146" t="s">
        <v>34</v>
      </c>
      <c r="M3146">
        <v>116</v>
      </c>
      <c r="N3146">
        <f>Table1[[#This Row],[Basic Salary]]+Table1[[#This Row],[Bonus]]</f>
        <v>78111</v>
      </c>
      <c r="O3146" s="2">
        <f>Table1[[#This Row],[Bonus]]/Table1[[#This Row],[Basic Salary]]</f>
        <v>0.53764837890509654</v>
      </c>
      <c r="P3146">
        <f ca="1">DATEDIF(Table1[[#This Row],[Date of Birth]],TODAY(),"Y")</f>
        <v>15</v>
      </c>
      <c r="Q3146">
        <f ca="1">DATEDIF(Table1[[#This Row],[Joining Date]],TODAY(),"Y")</f>
        <v>8</v>
      </c>
      <c r="R3146" t="str">
        <f ca="1">IF(YEAR(Table1[[#This Row],[Joining Date]])=YEAR(TODAY()),"Yes","No")</f>
        <v>No</v>
      </c>
      <c r="S3146" t="str">
        <f ca="1">IF(Table1[[#This Row],[Experience]]&gt;5,"Yes","No")</f>
        <v>Yes</v>
      </c>
      <c r="T3146" t="str">
        <f>TEXT(Table1[[#This Row],[Joining Date]],"mmmm")</f>
        <v>December</v>
      </c>
      <c r="U3146" t="str">
        <f>TEXT(Table1[[#This Row],[Joining Date]],"yyyy")</f>
        <v>2017</v>
      </c>
      <c r="V3146" s="5">
        <f ca="1">TODAY()-Table1[[#This Row],[Joining Date]]</f>
        <v>3148</v>
      </c>
      <c r="W3146" t="str">
        <f>LEFT(Table1[[#This Row],[Employee Name]],FIND(" ",Table1[[#This Row],[Employee Name]])-1)</f>
        <v>Ravi</v>
      </c>
      <c r="X3146" t="str">
        <f>RIGHT(Table1[[#This Row],[Employee Name]],LEN(Table1[[#This Row],[Employee Name]])-FIND(" ",Table1[[#This Row],[Employee Name]]))</f>
        <v>Teja</v>
      </c>
      <c r="Y3146" t="str">
        <f>Table1[[#This Row],[Department]]&amp;"-"&amp;Table1[[#This Row],[Employee ID]]</f>
        <v>Operations-E03682</v>
      </c>
      <c r="Z3146" t="str">
        <f>LEFT(Table1[[#This Row],[Department]],3)</f>
        <v>Ope</v>
      </c>
      <c r="AA3146" t="str">
        <f>_xlfn.XLOOKUP(Table1[[#This Row],[Manager ID]],MANAGERS!A:A,MANAGERS!B:B)</f>
        <v>Manager_16</v>
      </c>
      <c r="AB3146" t="str" cm="1">
        <f t="array" ref="AB3146">_xlfn.XLOOKUP(Table1[[#This Row],[Manager ID]],Table2[[#All],[Manager ID]],Table2[[#All],[Department Head]])</f>
        <v>Sales</v>
      </c>
      <c r="AC3146" s="2">
        <f>_xlfn.XLOOKUP(Table1[[#This Row],[City]],L:L,O:O)</f>
        <v>0.24030340748661314</v>
      </c>
      <c r="AD3146" t="str" cm="1">
        <f t="array" ref="AD3146">_xlfn.IFS(Table1[[#This Row],[Performance Score]]&gt;=90,"Excellent",Table1[[#This Row],[Performance Score]]&gt;=75,"Good",Table1[[#This Row],[Performance Score]]&gt;=60,"Average",Table1[[#This Row],[Performance Score]]&lt;=60,"Need Improvement")</f>
        <v>Average</v>
      </c>
      <c r="AE3146" t="str">
        <f>IF(AND(Table1[[#This Row],[Attendance %]]&gt;=80,(Table1[[#This Row],[Performance Score]]&gt;=80)),"Eligible","Not Eligible")</f>
        <v>Not Eligible</v>
      </c>
      <c r="AF3146" t="str">
        <f>IF(Table1[[#This Row],[Performance Score]]&gt;=80,"High Performer","Low Performer")</f>
        <v>Low Performer</v>
      </c>
      <c r="AG3146" t="str" cm="1">
        <f t="array" aca="1" ref="AG3146" ca="1">_xlfn.IFS(Table1[[#This Row],[Experience]]&lt;=3,"Junior",Table1[[#This Row],[Experience]]&lt;=7,"Mid Level",Table1[[#This Row],[Experience]]&gt;=7,"Senior")</f>
        <v>Senior</v>
      </c>
      <c r="AH3146" t="str">
        <f>IF(Table1[[#This Row],[Attendance %]]&gt;75,"OK","Below 75")</f>
        <v>OK</v>
      </c>
      <c r="AI3146" t="b">
        <f>ISBLANK(Table1[[#This Row],[Employee ID]])</f>
        <v>0</v>
      </c>
      <c r="AJ3146" t="b">
        <f>ISNUMBER(Table1[[#This Row],[Total Salary  ]])</f>
        <v>1</v>
      </c>
      <c r="AK3146" t="str">
        <f>IFERROR(_xlfn.XLOOKUP(Table1[[#This Row],[Manager ID]],MANAGERS!A:A,MANAGERS!B:B),"Not Found")</f>
        <v>Manager_16</v>
      </c>
    </row>
    <row r="3147" spans="1:37" x14ac:dyDescent="0.2">
      <c r="A3147" t="s">
        <v>2503</v>
      </c>
      <c r="B3147" t="s">
        <v>129</v>
      </c>
      <c r="C3147" t="s">
        <v>15</v>
      </c>
      <c r="D3147" t="s">
        <v>43</v>
      </c>
      <c r="E3147" t="s">
        <v>65</v>
      </c>
      <c r="F3147" s="1">
        <v>42771</v>
      </c>
      <c r="G3147" s="1">
        <v>29705</v>
      </c>
      <c r="H3147">
        <v>48616</v>
      </c>
      <c r="I3147">
        <v>29473</v>
      </c>
      <c r="J3147">
        <v>86</v>
      </c>
      <c r="K3147">
        <v>76</v>
      </c>
      <c r="L3147" t="s">
        <v>34</v>
      </c>
      <c r="M3147">
        <v>118</v>
      </c>
      <c r="N3147">
        <f>Table1[[#This Row],[Basic Salary]]+Table1[[#This Row],[Bonus]]</f>
        <v>78089</v>
      </c>
      <c r="O3147" s="2">
        <f>Table1[[#This Row],[Bonus]]/Table1[[#This Row],[Basic Salary]]</f>
        <v>0.60624074378805337</v>
      </c>
      <c r="P3147">
        <f ca="1">DATEDIF(Table1[[#This Row],[Date of Birth]],TODAY(),"Y")</f>
        <v>45</v>
      </c>
      <c r="Q3147">
        <f ca="1">DATEDIF(Table1[[#This Row],[Joining Date]],TODAY(),"Y")</f>
        <v>9</v>
      </c>
      <c r="R3147" t="str">
        <f ca="1">IF(YEAR(Table1[[#This Row],[Joining Date]])=YEAR(TODAY()),"Yes","No")</f>
        <v>No</v>
      </c>
      <c r="S3147" t="str">
        <f ca="1">IF(Table1[[#This Row],[Experience]]&gt;5,"Yes","No")</f>
        <v>Yes</v>
      </c>
      <c r="T3147" t="str">
        <f>TEXT(Table1[[#This Row],[Joining Date]],"mmmm")</f>
        <v>February</v>
      </c>
      <c r="U3147" t="str">
        <f>TEXT(Table1[[#This Row],[Joining Date]],"yyyy")</f>
        <v>2017</v>
      </c>
      <c r="V3147" s="5">
        <f ca="1">TODAY()-Table1[[#This Row],[Joining Date]]</f>
        <v>3468</v>
      </c>
      <c r="W3147" t="str">
        <f>LEFT(Table1[[#This Row],[Employee Name]],FIND(" ",Table1[[#This Row],[Employee Name]])-1)</f>
        <v>Aarav</v>
      </c>
      <c r="X3147" t="str">
        <f>RIGHT(Table1[[#This Row],[Employee Name]],LEN(Table1[[#This Row],[Employee Name]])-FIND(" ",Table1[[#This Row],[Employee Name]]))</f>
        <v>Sharma</v>
      </c>
      <c r="Y3147" t="str">
        <f>Table1[[#This Row],[Department]]&amp;"-"&amp;Table1[[#This Row],[Employee ID]]</f>
        <v>Operations-E02447</v>
      </c>
      <c r="Z3147" t="str">
        <f>LEFT(Table1[[#This Row],[Department]],3)</f>
        <v>Ope</v>
      </c>
      <c r="AA3147" t="str">
        <f>_xlfn.XLOOKUP(Table1[[#This Row],[Manager ID]],MANAGERS!A:A,MANAGERS!B:B)</f>
        <v>Manager_18</v>
      </c>
      <c r="AB3147" t="str" cm="1">
        <f t="array" ref="AB3147">_xlfn.XLOOKUP(Table1[[#This Row],[Manager ID]],Table2[[#All],[Manager ID]],Table2[[#All],[Department Head]])</f>
        <v>Support</v>
      </c>
      <c r="AC3147" s="2">
        <f>_xlfn.XLOOKUP(Table1[[#This Row],[City]],L:L,O:O)</f>
        <v>0.24030340748661314</v>
      </c>
      <c r="AD3147" t="str" cm="1">
        <f t="array" ref="AD3147">_xlfn.IFS(Table1[[#This Row],[Performance Score]]&gt;=90,"Excellent",Table1[[#This Row],[Performance Score]]&gt;=75,"Good",Table1[[#This Row],[Performance Score]]&gt;=60,"Average",Table1[[#This Row],[Performance Score]]&lt;=60,"Need Improvement")</f>
        <v>Good</v>
      </c>
      <c r="AE3147" t="str">
        <f>IF(AND(Table1[[#This Row],[Attendance %]]&gt;=80,(Table1[[#This Row],[Performance Score]]&gt;=80)),"Eligible","Not Eligible")</f>
        <v>Not Eligible</v>
      </c>
      <c r="AF3147" t="str">
        <f>IF(Table1[[#This Row],[Performance Score]]&gt;=80,"High Performer","Low Performer")</f>
        <v>Low Performer</v>
      </c>
      <c r="AG3147" t="str" cm="1">
        <f t="array" aca="1" ref="AG3147" ca="1">_xlfn.IFS(Table1[[#This Row],[Experience]]&lt;=3,"Junior",Table1[[#This Row],[Experience]]&lt;=7,"Mid Level",Table1[[#This Row],[Experience]]&gt;=7,"Senior")</f>
        <v>Senior</v>
      </c>
      <c r="AH3147" t="str">
        <f>IF(Table1[[#This Row],[Attendance %]]&gt;75,"OK","Below 75")</f>
        <v>OK</v>
      </c>
      <c r="AI3147" t="b">
        <f>ISBLANK(Table1[[#This Row],[Employee ID]])</f>
        <v>0</v>
      </c>
      <c r="AJ3147" t="b">
        <f>ISNUMBER(Table1[[#This Row],[Total Salary  ]])</f>
        <v>1</v>
      </c>
      <c r="AK3147" t="str">
        <f>IFERROR(_xlfn.XLOOKUP(Table1[[#This Row],[Manager ID]],MANAGERS!A:A,MANAGERS!B:B),"Not Found")</f>
        <v>Manager_18</v>
      </c>
    </row>
    <row r="3148" spans="1:37" x14ac:dyDescent="0.2">
      <c r="A3148" t="s">
        <v>3688</v>
      </c>
      <c r="B3148" t="s">
        <v>87</v>
      </c>
      <c r="C3148" t="s">
        <v>15</v>
      </c>
      <c r="D3148" t="s">
        <v>33</v>
      </c>
      <c r="E3148" t="s">
        <v>30</v>
      </c>
      <c r="F3148" s="1">
        <v>43598</v>
      </c>
      <c r="G3148" s="1">
        <v>36376</v>
      </c>
      <c r="H3148">
        <v>70189</v>
      </c>
      <c r="I3148">
        <v>7879</v>
      </c>
      <c r="J3148">
        <v>95</v>
      </c>
      <c r="K3148">
        <v>52</v>
      </c>
      <c r="L3148" t="s">
        <v>27</v>
      </c>
      <c r="M3148">
        <v>118</v>
      </c>
      <c r="N3148">
        <f>Table1[[#This Row],[Basic Salary]]+Table1[[#This Row],[Bonus]]</f>
        <v>78068</v>
      </c>
      <c r="O3148" s="2">
        <f>Table1[[#This Row],[Bonus]]/Table1[[#This Row],[Basic Salary]]</f>
        <v>0.1122540569035034</v>
      </c>
      <c r="P3148">
        <f ca="1">DATEDIF(Table1[[#This Row],[Date of Birth]],TODAY(),"Y")</f>
        <v>27</v>
      </c>
      <c r="Q3148">
        <f ca="1">DATEDIF(Table1[[#This Row],[Joining Date]],TODAY(),"Y")</f>
        <v>7</v>
      </c>
      <c r="R3148" t="str">
        <f ca="1">IF(YEAR(Table1[[#This Row],[Joining Date]])=YEAR(TODAY()),"Yes","No")</f>
        <v>No</v>
      </c>
      <c r="S3148" t="str">
        <f ca="1">IF(Table1[[#This Row],[Experience]]&gt;5,"Yes","No")</f>
        <v>Yes</v>
      </c>
      <c r="T3148" t="str">
        <f>TEXT(Table1[[#This Row],[Joining Date]],"mmmm")</f>
        <v>May</v>
      </c>
      <c r="U3148" t="str">
        <f>TEXT(Table1[[#This Row],[Joining Date]],"yyyy")</f>
        <v>2019</v>
      </c>
      <c r="V3148" s="5">
        <f ca="1">TODAY()-Table1[[#This Row],[Joining Date]]</f>
        <v>2641</v>
      </c>
      <c r="W3148" t="str">
        <f>LEFT(Table1[[#This Row],[Employee Name]],FIND(" ",Table1[[#This Row],[Employee Name]])-1)</f>
        <v>Arjun</v>
      </c>
      <c r="X3148" t="str">
        <f>RIGHT(Table1[[#This Row],[Employee Name]],LEN(Table1[[#This Row],[Employee Name]])-FIND(" ",Table1[[#This Row],[Employee Name]]))</f>
        <v>Mehta</v>
      </c>
      <c r="Y3148" t="str">
        <f>Table1[[#This Row],[Department]]&amp;"-"&amp;Table1[[#This Row],[Employee ID]]</f>
        <v>Marketing-E03632</v>
      </c>
      <c r="Z3148" t="str">
        <f>LEFT(Table1[[#This Row],[Department]],3)</f>
        <v>Mar</v>
      </c>
      <c r="AA3148" t="str">
        <f>_xlfn.XLOOKUP(Table1[[#This Row],[Manager ID]],MANAGERS!A:A,MANAGERS!B:B)</f>
        <v>Manager_18</v>
      </c>
      <c r="AB3148" t="str" cm="1">
        <f t="array" ref="AB3148">_xlfn.XLOOKUP(Table1[[#This Row],[Manager ID]],Table2[[#All],[Manager ID]],Table2[[#All],[Department Head]])</f>
        <v>Support</v>
      </c>
      <c r="AC3148" s="2">
        <f>_xlfn.XLOOKUP(Table1[[#This Row],[City]],L:L,O:O)</f>
        <v>0.23674293405114402</v>
      </c>
      <c r="AD3148" t="str" cm="1">
        <f t="array" ref="AD3148">_xlfn.IFS(Table1[[#This Row],[Performance Score]]&gt;=90,"Excellent",Table1[[#This Row],[Performance Score]]&gt;=75,"Good",Table1[[#This Row],[Performance Score]]&gt;=60,"Average",Table1[[#This Row],[Performance Score]]&lt;=60,"Need Improvement")</f>
        <v>Need Improvement</v>
      </c>
      <c r="AE3148" t="str">
        <f>IF(AND(Table1[[#This Row],[Attendance %]]&gt;=80,(Table1[[#This Row],[Performance Score]]&gt;=80)),"Eligible","Not Eligible")</f>
        <v>Not Eligible</v>
      </c>
      <c r="AF3148" t="str">
        <f>IF(Table1[[#This Row],[Performance Score]]&gt;=80,"High Performer","Low Performer")</f>
        <v>Low Performer</v>
      </c>
      <c r="AG3148" t="str" cm="1">
        <f t="array" aca="1" ref="AG3148" ca="1">_xlfn.IFS(Table1[[#This Row],[Experience]]&lt;=3,"Junior",Table1[[#This Row],[Experience]]&lt;=7,"Mid Level",Table1[[#This Row],[Experience]]&gt;=7,"Senior")</f>
        <v>Mid Level</v>
      </c>
      <c r="AH3148" t="str">
        <f>IF(Table1[[#This Row],[Attendance %]]&gt;75,"OK","Below 75")</f>
        <v>OK</v>
      </c>
      <c r="AI3148" t="b">
        <f>ISBLANK(Table1[[#This Row],[Employee ID]])</f>
        <v>0</v>
      </c>
      <c r="AJ3148" t="b">
        <f>ISNUMBER(Table1[[#This Row],[Total Salary  ]])</f>
        <v>1</v>
      </c>
      <c r="AK3148" t="str">
        <f>IFERROR(_xlfn.XLOOKUP(Table1[[#This Row],[Manager ID]],MANAGERS!A:A,MANAGERS!B:B),"Not Found")</f>
        <v>Manager_18</v>
      </c>
    </row>
    <row r="3149" spans="1:37" x14ac:dyDescent="0.2">
      <c r="A3149" t="s">
        <v>581</v>
      </c>
      <c r="B3149" t="s">
        <v>29</v>
      </c>
      <c r="C3149" t="s">
        <v>15</v>
      </c>
      <c r="D3149" t="s">
        <v>16</v>
      </c>
      <c r="E3149" t="s">
        <v>17</v>
      </c>
      <c r="F3149" s="1">
        <v>45820</v>
      </c>
      <c r="G3149" s="1">
        <v>35608</v>
      </c>
      <c r="H3149">
        <v>65549</v>
      </c>
      <c r="I3149">
        <v>12515</v>
      </c>
      <c r="J3149">
        <v>75</v>
      </c>
      <c r="K3149">
        <v>87</v>
      </c>
      <c r="L3149" t="s">
        <v>31</v>
      </c>
      <c r="M3149">
        <v>115</v>
      </c>
      <c r="N3149">
        <f>Table1[[#This Row],[Basic Salary]]+Table1[[#This Row],[Bonus]]</f>
        <v>78064</v>
      </c>
      <c r="O3149" s="2">
        <f>Table1[[#This Row],[Bonus]]/Table1[[#This Row],[Basic Salary]]</f>
        <v>0.19092587224824178</v>
      </c>
      <c r="P3149">
        <f ca="1">DATEDIF(Table1[[#This Row],[Date of Birth]],TODAY(),"Y")</f>
        <v>29</v>
      </c>
      <c r="Q3149">
        <f ca="1">DATEDIF(Table1[[#This Row],[Joining Date]],TODAY(),"Y")</f>
        <v>1</v>
      </c>
      <c r="R3149" t="str">
        <f ca="1">IF(YEAR(Table1[[#This Row],[Joining Date]])=YEAR(TODAY()),"Yes","No")</f>
        <v>No</v>
      </c>
      <c r="S3149" t="str">
        <f ca="1">IF(Table1[[#This Row],[Experience]]&gt;5,"Yes","No")</f>
        <v>No</v>
      </c>
      <c r="T3149" t="str">
        <f>TEXT(Table1[[#This Row],[Joining Date]],"mmmm")</f>
        <v>June</v>
      </c>
      <c r="U3149" t="str">
        <f>TEXT(Table1[[#This Row],[Joining Date]],"yyyy")</f>
        <v>2025</v>
      </c>
      <c r="V3149" s="5">
        <f ca="1">TODAY()-Table1[[#This Row],[Joining Date]]</f>
        <v>419</v>
      </c>
      <c r="W3149" t="str">
        <f>LEFT(Table1[[#This Row],[Employee Name]],FIND(" ",Table1[[#This Row],[Employee Name]])-1)</f>
        <v>Vikram</v>
      </c>
      <c r="X3149" t="str">
        <f>RIGHT(Table1[[#This Row],[Employee Name]],LEN(Table1[[#This Row],[Employee Name]])-FIND(" ",Table1[[#This Row],[Employee Name]]))</f>
        <v>Singh</v>
      </c>
      <c r="Y3149" t="str">
        <f>Table1[[#This Row],[Department]]&amp;"-"&amp;Table1[[#This Row],[Employee ID]]</f>
        <v>HR-E00525</v>
      </c>
      <c r="Z3149" t="str">
        <f>LEFT(Table1[[#This Row],[Department]],3)</f>
        <v>HR</v>
      </c>
      <c r="AA3149" t="str">
        <f>_xlfn.XLOOKUP(Table1[[#This Row],[Manager ID]],MANAGERS!A:A,MANAGERS!B:B)</f>
        <v>Manager_15</v>
      </c>
      <c r="AB3149" t="str" cm="1">
        <f t="array" ref="AB3149">_xlfn.XLOOKUP(Table1[[#This Row],[Manager ID]],Table2[[#All],[Manager ID]],Table2[[#All],[Department Head]])</f>
        <v>Support</v>
      </c>
      <c r="AC3149" s="2">
        <f>_xlfn.XLOOKUP(Table1[[#This Row],[City]],L:L,O:O)</f>
        <v>0.241864189087755</v>
      </c>
      <c r="AD3149" t="str" cm="1">
        <f t="array" ref="AD3149">_xlfn.IFS(Table1[[#This Row],[Performance Score]]&gt;=90,"Excellent",Table1[[#This Row],[Performance Score]]&gt;=75,"Good",Table1[[#This Row],[Performance Score]]&gt;=60,"Average",Table1[[#This Row],[Performance Score]]&lt;=60,"Need Improvement")</f>
        <v>Good</v>
      </c>
      <c r="AE3149" t="str">
        <f>IF(AND(Table1[[#This Row],[Attendance %]]&gt;=80,(Table1[[#This Row],[Performance Score]]&gt;=80)),"Eligible","Not Eligible")</f>
        <v>Not Eligible</v>
      </c>
      <c r="AF3149" t="str">
        <f>IF(Table1[[#This Row],[Performance Score]]&gt;=80,"High Performer","Low Performer")</f>
        <v>High Performer</v>
      </c>
      <c r="AG3149" t="str" cm="1">
        <f t="array" aca="1" ref="AG3149" ca="1">_xlfn.IFS(Table1[[#This Row],[Experience]]&lt;=3,"Junior",Table1[[#This Row],[Experience]]&lt;=7,"Mid Level",Table1[[#This Row],[Experience]]&gt;=7,"Senior")</f>
        <v>Junior</v>
      </c>
      <c r="AH3149" t="str">
        <f>IF(Table1[[#This Row],[Attendance %]]&gt;75,"OK","Below 75")</f>
        <v>Below 75</v>
      </c>
      <c r="AI3149" t="b">
        <f>ISBLANK(Table1[[#This Row],[Employee ID]])</f>
        <v>0</v>
      </c>
      <c r="AJ3149" t="b">
        <f>ISNUMBER(Table1[[#This Row],[Total Salary  ]])</f>
        <v>1</v>
      </c>
      <c r="AK3149" t="str">
        <f>IFERROR(_xlfn.XLOOKUP(Table1[[#This Row],[Manager ID]],MANAGERS!A:A,MANAGERS!B:B),"Not Found")</f>
        <v>Manager_15</v>
      </c>
    </row>
    <row r="3150" spans="1:37" x14ac:dyDescent="0.2">
      <c r="A3150" t="s">
        <v>3603</v>
      </c>
      <c r="B3150" t="s">
        <v>48</v>
      </c>
      <c r="C3150" t="s">
        <v>21</v>
      </c>
      <c r="D3150" t="s">
        <v>81</v>
      </c>
      <c r="E3150" t="s">
        <v>30</v>
      </c>
      <c r="F3150" s="1">
        <v>45569</v>
      </c>
      <c r="G3150" s="1">
        <v>31065</v>
      </c>
      <c r="H3150">
        <v>52731</v>
      </c>
      <c r="I3150">
        <v>25322</v>
      </c>
      <c r="J3150">
        <v>67</v>
      </c>
      <c r="K3150">
        <v>97</v>
      </c>
      <c r="L3150" t="s">
        <v>23</v>
      </c>
      <c r="M3150">
        <v>114</v>
      </c>
      <c r="N3150">
        <f>Table1[[#This Row],[Basic Salary]]+Table1[[#This Row],[Bonus]]</f>
        <v>78053</v>
      </c>
      <c r="O3150" s="2">
        <f>Table1[[#This Row],[Bonus]]/Table1[[#This Row],[Basic Salary]]</f>
        <v>0.48021088164457343</v>
      </c>
      <c r="P3150">
        <f ca="1">DATEDIF(Table1[[#This Row],[Date of Birth]],TODAY(),"Y")</f>
        <v>41</v>
      </c>
      <c r="Q3150">
        <f ca="1">DATEDIF(Table1[[#This Row],[Joining Date]],TODAY(),"Y")</f>
        <v>1</v>
      </c>
      <c r="R3150" t="str">
        <f ca="1">IF(YEAR(Table1[[#This Row],[Joining Date]])=YEAR(TODAY()),"Yes","No")</f>
        <v>No</v>
      </c>
      <c r="S3150" t="str">
        <f ca="1">IF(Table1[[#This Row],[Experience]]&gt;5,"Yes","No")</f>
        <v>No</v>
      </c>
      <c r="T3150" t="str">
        <f>TEXT(Table1[[#This Row],[Joining Date]],"mmmm")</f>
        <v>October</v>
      </c>
      <c r="U3150" t="str">
        <f>TEXT(Table1[[#This Row],[Joining Date]],"yyyy")</f>
        <v>2024</v>
      </c>
      <c r="V3150" s="5">
        <f ca="1">TODAY()-Table1[[#This Row],[Joining Date]]</f>
        <v>670</v>
      </c>
      <c r="W3150" t="str">
        <f>LEFT(Table1[[#This Row],[Employee Name]],FIND(" ",Table1[[#This Row],[Employee Name]])-1)</f>
        <v>Aditya</v>
      </c>
      <c r="X3150" t="str">
        <f>RIGHT(Table1[[#This Row],[Employee Name]],LEN(Table1[[#This Row],[Employee Name]])-FIND(" ",Table1[[#This Row],[Employee Name]]))</f>
        <v>Kapoor</v>
      </c>
      <c r="Y3150" t="str">
        <f>Table1[[#This Row],[Department]]&amp;"-"&amp;Table1[[#This Row],[Employee ID]]</f>
        <v>Sales-E03547</v>
      </c>
      <c r="Z3150" t="str">
        <f>LEFT(Table1[[#This Row],[Department]],3)</f>
        <v>Sal</v>
      </c>
      <c r="AA3150" t="str">
        <f>_xlfn.XLOOKUP(Table1[[#This Row],[Manager ID]],MANAGERS!A:A,MANAGERS!B:B)</f>
        <v>Manager_14</v>
      </c>
      <c r="AB3150" t="str" cm="1">
        <f t="array" ref="AB3150">_xlfn.XLOOKUP(Table1[[#This Row],[Manager ID]],Table2[[#All],[Manager ID]],Table2[[#All],[Department Head]])</f>
        <v>Marketing</v>
      </c>
      <c r="AC3150" s="2">
        <f>_xlfn.XLOOKUP(Table1[[#This Row],[City]],L:L,O:O)</f>
        <v>0.23486488519629886</v>
      </c>
      <c r="AD3150" t="str" cm="1">
        <f t="array" ref="AD3150">_xlfn.IFS(Table1[[#This Row],[Performance Score]]&gt;=90,"Excellent",Table1[[#This Row],[Performance Score]]&gt;=75,"Good",Table1[[#This Row],[Performance Score]]&gt;=60,"Average",Table1[[#This Row],[Performance Score]]&lt;=60,"Need Improvement")</f>
        <v>Excellent</v>
      </c>
      <c r="AE3150" t="str">
        <f>IF(AND(Table1[[#This Row],[Attendance %]]&gt;=80,(Table1[[#This Row],[Performance Score]]&gt;=80)),"Eligible","Not Eligible")</f>
        <v>Not Eligible</v>
      </c>
      <c r="AF3150" t="str">
        <f>IF(Table1[[#This Row],[Performance Score]]&gt;=80,"High Performer","Low Performer")</f>
        <v>High Performer</v>
      </c>
      <c r="AG3150" t="str" cm="1">
        <f t="array" aca="1" ref="AG3150" ca="1">_xlfn.IFS(Table1[[#This Row],[Experience]]&lt;=3,"Junior",Table1[[#This Row],[Experience]]&lt;=7,"Mid Level",Table1[[#This Row],[Experience]]&gt;=7,"Senior")</f>
        <v>Junior</v>
      </c>
      <c r="AH3150" t="str">
        <f>IF(Table1[[#This Row],[Attendance %]]&gt;75,"OK","Below 75")</f>
        <v>Below 75</v>
      </c>
      <c r="AI3150" t="b">
        <f>ISBLANK(Table1[[#This Row],[Employee ID]])</f>
        <v>0</v>
      </c>
      <c r="AJ3150" t="b">
        <f>ISNUMBER(Table1[[#This Row],[Total Salary  ]])</f>
        <v>1</v>
      </c>
      <c r="AK3150" t="str">
        <f>IFERROR(_xlfn.XLOOKUP(Table1[[#This Row],[Manager ID]],MANAGERS!A:A,MANAGERS!B:B),"Not Found")</f>
        <v>Manager_14</v>
      </c>
    </row>
    <row r="3151" spans="1:37" x14ac:dyDescent="0.2">
      <c r="A3151" t="s">
        <v>891</v>
      </c>
      <c r="B3151" t="s">
        <v>77</v>
      </c>
      <c r="C3151" t="s">
        <v>21</v>
      </c>
      <c r="D3151" t="s">
        <v>81</v>
      </c>
      <c r="E3151" t="s">
        <v>26</v>
      </c>
      <c r="F3151" s="1">
        <v>42955</v>
      </c>
      <c r="G3151" s="1">
        <v>37538</v>
      </c>
      <c r="H3151">
        <v>53796</v>
      </c>
      <c r="I3151">
        <v>24256</v>
      </c>
      <c r="J3151">
        <v>81</v>
      </c>
      <c r="K3151">
        <v>98</v>
      </c>
      <c r="L3151" t="s">
        <v>23</v>
      </c>
      <c r="M3151">
        <v>115</v>
      </c>
      <c r="N3151">
        <f>Table1[[#This Row],[Basic Salary]]+Table1[[#This Row],[Bonus]]</f>
        <v>78052</v>
      </c>
      <c r="O3151" s="2">
        <f>Table1[[#This Row],[Bonus]]/Table1[[#This Row],[Basic Salary]]</f>
        <v>0.45088854189902594</v>
      </c>
      <c r="P3151">
        <f ca="1">DATEDIF(Table1[[#This Row],[Date of Birth]],TODAY(),"Y")</f>
        <v>23</v>
      </c>
      <c r="Q3151">
        <f ca="1">DATEDIF(Table1[[#This Row],[Joining Date]],TODAY(),"Y")</f>
        <v>8</v>
      </c>
      <c r="R3151" t="str">
        <f ca="1">IF(YEAR(Table1[[#This Row],[Joining Date]])=YEAR(TODAY()),"Yes","No")</f>
        <v>No</v>
      </c>
      <c r="S3151" t="str">
        <f ca="1">IF(Table1[[#This Row],[Experience]]&gt;5,"Yes","No")</f>
        <v>Yes</v>
      </c>
      <c r="T3151" t="str">
        <f>TEXT(Table1[[#This Row],[Joining Date]],"mmmm")</f>
        <v>August</v>
      </c>
      <c r="U3151" t="str">
        <f>TEXT(Table1[[#This Row],[Joining Date]],"yyyy")</f>
        <v>2017</v>
      </c>
      <c r="V3151" s="5">
        <f ca="1">TODAY()-Table1[[#This Row],[Joining Date]]</f>
        <v>3284</v>
      </c>
      <c r="W3151" t="str">
        <f>LEFT(Table1[[#This Row],[Employee Name]],FIND(" ",Table1[[#This Row],[Employee Name]])-1)</f>
        <v>Rohan</v>
      </c>
      <c r="X3151" t="str">
        <f>RIGHT(Table1[[#This Row],[Employee Name]],LEN(Table1[[#This Row],[Employee Name]])-FIND(" ",Table1[[#This Row],[Employee Name]]))</f>
        <v>Gupta</v>
      </c>
      <c r="Y3151" t="str">
        <f>Table1[[#This Row],[Department]]&amp;"-"&amp;Table1[[#This Row],[Employee ID]]</f>
        <v>Sales-E00835</v>
      </c>
      <c r="Z3151" t="str">
        <f>LEFT(Table1[[#This Row],[Department]],3)</f>
        <v>Sal</v>
      </c>
      <c r="AA3151" t="str">
        <f>_xlfn.XLOOKUP(Table1[[#This Row],[Manager ID]],MANAGERS!A:A,MANAGERS!B:B)</f>
        <v>Manager_15</v>
      </c>
      <c r="AB3151" t="str" cm="1">
        <f t="array" ref="AB3151">_xlfn.XLOOKUP(Table1[[#This Row],[Manager ID]],Table2[[#All],[Manager ID]],Table2[[#All],[Department Head]])</f>
        <v>Support</v>
      </c>
      <c r="AC3151" s="2">
        <f>_xlfn.XLOOKUP(Table1[[#This Row],[City]],L:L,O:O)</f>
        <v>0.23486488519629886</v>
      </c>
      <c r="AD3151" t="str" cm="1">
        <f t="array" ref="AD3151">_xlfn.IFS(Table1[[#This Row],[Performance Score]]&gt;=90,"Excellent",Table1[[#This Row],[Performance Score]]&gt;=75,"Good",Table1[[#This Row],[Performance Score]]&gt;=60,"Average",Table1[[#This Row],[Performance Score]]&lt;=60,"Need Improvement")</f>
        <v>Excellent</v>
      </c>
      <c r="AE3151" t="str">
        <f>IF(AND(Table1[[#This Row],[Attendance %]]&gt;=80,(Table1[[#This Row],[Performance Score]]&gt;=80)),"Eligible","Not Eligible")</f>
        <v>Eligible</v>
      </c>
      <c r="AF3151" t="str">
        <f>IF(Table1[[#This Row],[Performance Score]]&gt;=80,"High Performer","Low Performer")</f>
        <v>High Performer</v>
      </c>
      <c r="AG3151" t="str" cm="1">
        <f t="array" aca="1" ref="AG3151" ca="1">_xlfn.IFS(Table1[[#This Row],[Experience]]&lt;=3,"Junior",Table1[[#This Row],[Experience]]&lt;=7,"Mid Level",Table1[[#This Row],[Experience]]&gt;=7,"Senior")</f>
        <v>Senior</v>
      </c>
      <c r="AH3151" t="str">
        <f>IF(Table1[[#This Row],[Attendance %]]&gt;75,"OK","Below 75")</f>
        <v>OK</v>
      </c>
      <c r="AI3151" t="b">
        <f>ISBLANK(Table1[[#This Row],[Employee ID]])</f>
        <v>0</v>
      </c>
      <c r="AJ3151" t="b">
        <f>ISNUMBER(Table1[[#This Row],[Total Salary  ]])</f>
        <v>1</v>
      </c>
      <c r="AK3151" t="str">
        <f>IFERROR(_xlfn.XLOOKUP(Table1[[#This Row],[Manager ID]],MANAGERS!A:A,MANAGERS!B:B),"Not Found")</f>
        <v>Manager_15</v>
      </c>
    </row>
    <row r="3152" spans="1:37" x14ac:dyDescent="0.2">
      <c r="A3152" t="s">
        <v>2750</v>
      </c>
      <c r="B3152" t="s">
        <v>14</v>
      </c>
      <c r="C3152" t="s">
        <v>21</v>
      </c>
      <c r="D3152" t="s">
        <v>81</v>
      </c>
      <c r="E3152" t="s">
        <v>26</v>
      </c>
      <c r="F3152" s="1">
        <v>44103</v>
      </c>
      <c r="G3152" s="1">
        <v>34003</v>
      </c>
      <c r="H3152">
        <v>59524</v>
      </c>
      <c r="I3152">
        <v>18500</v>
      </c>
      <c r="J3152">
        <v>90</v>
      </c>
      <c r="K3152">
        <v>76</v>
      </c>
      <c r="L3152" t="s">
        <v>34</v>
      </c>
      <c r="M3152">
        <v>110</v>
      </c>
      <c r="N3152">
        <f>Table1[[#This Row],[Basic Salary]]+Table1[[#This Row],[Bonus]]</f>
        <v>78024</v>
      </c>
      <c r="O3152" s="2">
        <f>Table1[[#This Row],[Bonus]]/Table1[[#This Row],[Basic Salary]]</f>
        <v>0.31079900544318256</v>
      </c>
      <c r="P3152">
        <f ca="1">DATEDIF(Table1[[#This Row],[Date of Birth]],TODAY(),"Y")</f>
        <v>33</v>
      </c>
      <c r="Q3152">
        <f ca="1">DATEDIF(Table1[[#This Row],[Joining Date]],TODAY(),"Y")</f>
        <v>5</v>
      </c>
      <c r="R3152" t="str">
        <f ca="1">IF(YEAR(Table1[[#This Row],[Joining Date]])=YEAR(TODAY()),"Yes","No")</f>
        <v>No</v>
      </c>
      <c r="S3152" t="str">
        <f ca="1">IF(Table1[[#This Row],[Experience]]&gt;5,"Yes","No")</f>
        <v>No</v>
      </c>
      <c r="T3152" t="str">
        <f>TEXT(Table1[[#This Row],[Joining Date]],"mmmm")</f>
        <v>September</v>
      </c>
      <c r="U3152" t="str">
        <f>TEXT(Table1[[#This Row],[Joining Date]],"yyyy")</f>
        <v>2020</v>
      </c>
      <c r="V3152" s="5">
        <f ca="1">TODAY()-Table1[[#This Row],[Joining Date]]</f>
        <v>2136</v>
      </c>
      <c r="W3152" t="str">
        <f>LEFT(Table1[[#This Row],[Employee Name]],FIND(" ",Table1[[#This Row],[Employee Name]])-1)</f>
        <v>Nisha</v>
      </c>
      <c r="X3152" t="str">
        <f>RIGHT(Table1[[#This Row],[Employee Name]],LEN(Table1[[#This Row],[Employee Name]])-FIND(" ",Table1[[#This Row],[Employee Name]]))</f>
        <v>Kapoor</v>
      </c>
      <c r="Y3152" t="str">
        <f>Table1[[#This Row],[Department]]&amp;"-"&amp;Table1[[#This Row],[Employee ID]]</f>
        <v>Sales-E02694</v>
      </c>
      <c r="Z3152" t="str">
        <f>LEFT(Table1[[#This Row],[Department]],3)</f>
        <v>Sal</v>
      </c>
      <c r="AA3152" t="str">
        <f>_xlfn.XLOOKUP(Table1[[#This Row],[Manager ID]],MANAGERS!A:A,MANAGERS!B:B)</f>
        <v>Manager_10</v>
      </c>
      <c r="AB3152" t="str" cm="1">
        <f t="array" ref="AB3152">_xlfn.XLOOKUP(Table1[[#This Row],[Manager ID]],Table2[[#All],[Manager ID]],Table2[[#All],[Department Head]])</f>
        <v>HR</v>
      </c>
      <c r="AC3152" s="2">
        <f>_xlfn.XLOOKUP(Table1[[#This Row],[City]],L:L,O:O)</f>
        <v>0.24030340748661314</v>
      </c>
      <c r="AD3152" t="str" cm="1">
        <f t="array" ref="AD3152">_xlfn.IFS(Table1[[#This Row],[Performance Score]]&gt;=90,"Excellent",Table1[[#This Row],[Performance Score]]&gt;=75,"Good",Table1[[#This Row],[Performance Score]]&gt;=60,"Average",Table1[[#This Row],[Performance Score]]&lt;=60,"Need Improvement")</f>
        <v>Good</v>
      </c>
      <c r="AE3152" t="str">
        <f>IF(AND(Table1[[#This Row],[Attendance %]]&gt;=80,(Table1[[#This Row],[Performance Score]]&gt;=80)),"Eligible","Not Eligible")</f>
        <v>Not Eligible</v>
      </c>
      <c r="AF3152" t="str">
        <f>IF(Table1[[#This Row],[Performance Score]]&gt;=80,"High Performer","Low Performer")</f>
        <v>Low Performer</v>
      </c>
      <c r="AG3152" t="str" cm="1">
        <f t="array" aca="1" ref="AG3152" ca="1">_xlfn.IFS(Table1[[#This Row],[Experience]]&lt;=3,"Junior",Table1[[#This Row],[Experience]]&lt;=7,"Mid Level",Table1[[#This Row],[Experience]]&gt;=7,"Senior")</f>
        <v>Mid Level</v>
      </c>
      <c r="AH3152" t="str">
        <f>IF(Table1[[#This Row],[Attendance %]]&gt;75,"OK","Below 75")</f>
        <v>OK</v>
      </c>
      <c r="AI3152" t="b">
        <f>ISBLANK(Table1[[#This Row],[Employee ID]])</f>
        <v>0</v>
      </c>
      <c r="AJ3152" t="b">
        <f>ISNUMBER(Table1[[#This Row],[Total Salary  ]])</f>
        <v>1</v>
      </c>
      <c r="AK3152" t="str">
        <f>IFERROR(_xlfn.XLOOKUP(Table1[[#This Row],[Manager ID]],MANAGERS!A:A,MANAGERS!B:B),"Not Found")</f>
        <v>Manager_10</v>
      </c>
    </row>
    <row r="3153" spans="1:37" x14ac:dyDescent="0.2">
      <c r="A3153" t="s">
        <v>279</v>
      </c>
      <c r="B3153" t="s">
        <v>85</v>
      </c>
      <c r="C3153" t="s">
        <v>15</v>
      </c>
      <c r="D3153" t="s">
        <v>46</v>
      </c>
      <c r="E3153" t="s">
        <v>22</v>
      </c>
      <c r="F3153" s="1">
        <v>44676</v>
      </c>
      <c r="G3153" s="1">
        <v>38627</v>
      </c>
      <c r="H3153">
        <v>55437</v>
      </c>
      <c r="I3153">
        <v>22535</v>
      </c>
      <c r="J3153">
        <v>62</v>
      </c>
      <c r="K3153">
        <v>98</v>
      </c>
      <c r="L3153" t="s">
        <v>37</v>
      </c>
      <c r="M3153">
        <v>114</v>
      </c>
      <c r="N3153">
        <f>Table1[[#This Row],[Basic Salary]]+Table1[[#This Row],[Bonus]]</f>
        <v>77972</v>
      </c>
      <c r="O3153" s="2">
        <f>Table1[[#This Row],[Bonus]]/Table1[[#This Row],[Basic Salary]]</f>
        <v>0.4064974655915724</v>
      </c>
      <c r="P3153">
        <f ca="1">DATEDIF(Table1[[#This Row],[Date of Birth]],TODAY(),"Y")</f>
        <v>20</v>
      </c>
      <c r="Q3153">
        <f ca="1">DATEDIF(Table1[[#This Row],[Joining Date]],TODAY(),"Y")</f>
        <v>4</v>
      </c>
      <c r="R3153" t="str">
        <f ca="1">IF(YEAR(Table1[[#This Row],[Joining Date]])=YEAR(TODAY()),"Yes","No")</f>
        <v>No</v>
      </c>
      <c r="S3153" t="str">
        <f ca="1">IF(Table1[[#This Row],[Experience]]&gt;5,"Yes","No")</f>
        <v>No</v>
      </c>
      <c r="T3153" t="str">
        <f>TEXT(Table1[[#This Row],[Joining Date]],"mmmm")</f>
        <v>April</v>
      </c>
      <c r="U3153" t="str">
        <f>TEXT(Table1[[#This Row],[Joining Date]],"yyyy")</f>
        <v>2022</v>
      </c>
      <c r="V3153" s="5">
        <f ca="1">TODAY()-Table1[[#This Row],[Joining Date]]</f>
        <v>1563</v>
      </c>
      <c r="W3153" t="str">
        <f>LEFT(Table1[[#This Row],[Employee Name]],FIND(" ",Table1[[#This Row],[Employee Name]])-1)</f>
        <v>Pooja</v>
      </c>
      <c r="X3153" t="str">
        <f>RIGHT(Table1[[#This Row],[Employee Name]],LEN(Table1[[#This Row],[Employee Name]])-FIND(" ",Table1[[#This Row],[Employee Name]]))</f>
        <v>Das</v>
      </c>
      <c r="Y3153" t="str">
        <f>Table1[[#This Row],[Department]]&amp;"-"&amp;Table1[[#This Row],[Employee ID]]</f>
        <v>Support-E00223</v>
      </c>
      <c r="Z3153" t="str">
        <f>LEFT(Table1[[#This Row],[Department]],3)</f>
        <v>Sup</v>
      </c>
      <c r="AA3153" t="str">
        <f>_xlfn.XLOOKUP(Table1[[#This Row],[Manager ID]],MANAGERS!A:A,MANAGERS!B:B)</f>
        <v>Manager_14</v>
      </c>
      <c r="AB3153" t="str" cm="1">
        <f t="array" ref="AB3153">_xlfn.XLOOKUP(Table1[[#This Row],[Manager ID]],Table2[[#All],[Manager ID]],Table2[[#All],[Department Head]])</f>
        <v>Marketing</v>
      </c>
      <c r="AC3153" s="2">
        <f>_xlfn.XLOOKUP(Table1[[#This Row],[City]],L:L,O:O)</f>
        <v>0.24036902712549932</v>
      </c>
      <c r="AD3153" t="str" cm="1">
        <f t="array" ref="AD3153">_xlfn.IFS(Table1[[#This Row],[Performance Score]]&gt;=90,"Excellent",Table1[[#This Row],[Performance Score]]&gt;=75,"Good",Table1[[#This Row],[Performance Score]]&gt;=60,"Average",Table1[[#This Row],[Performance Score]]&lt;=60,"Need Improvement")</f>
        <v>Excellent</v>
      </c>
      <c r="AE3153" t="str">
        <f>IF(AND(Table1[[#This Row],[Attendance %]]&gt;=80,(Table1[[#This Row],[Performance Score]]&gt;=80)),"Eligible","Not Eligible")</f>
        <v>Not Eligible</v>
      </c>
      <c r="AF3153" t="str">
        <f>IF(Table1[[#This Row],[Performance Score]]&gt;=80,"High Performer","Low Performer")</f>
        <v>High Performer</v>
      </c>
      <c r="AG3153" t="str" cm="1">
        <f t="array" aca="1" ref="AG3153" ca="1">_xlfn.IFS(Table1[[#This Row],[Experience]]&lt;=3,"Junior",Table1[[#This Row],[Experience]]&lt;=7,"Mid Level",Table1[[#This Row],[Experience]]&gt;=7,"Senior")</f>
        <v>Mid Level</v>
      </c>
      <c r="AH3153" t="str">
        <f>IF(Table1[[#This Row],[Attendance %]]&gt;75,"OK","Below 75")</f>
        <v>Below 75</v>
      </c>
      <c r="AI3153" t="b">
        <f>ISBLANK(Table1[[#This Row],[Employee ID]])</f>
        <v>0</v>
      </c>
      <c r="AJ3153" t="b">
        <f>ISNUMBER(Table1[[#This Row],[Total Salary  ]])</f>
        <v>1</v>
      </c>
      <c r="AK3153" t="str">
        <f>IFERROR(_xlfn.XLOOKUP(Table1[[#This Row],[Manager ID]],MANAGERS!A:A,MANAGERS!B:B),"Not Found")</f>
        <v>Manager_14</v>
      </c>
    </row>
    <row r="3154" spans="1:37" x14ac:dyDescent="0.2">
      <c r="A3154" t="s">
        <v>429</v>
      </c>
      <c r="B3154" t="s">
        <v>20</v>
      </c>
      <c r="C3154" t="s">
        <v>21</v>
      </c>
      <c r="D3154" t="s">
        <v>46</v>
      </c>
      <c r="E3154" t="s">
        <v>51</v>
      </c>
      <c r="F3154" s="1">
        <v>43700</v>
      </c>
      <c r="G3154" s="1">
        <v>38883</v>
      </c>
      <c r="H3154">
        <v>54820</v>
      </c>
      <c r="I3154">
        <v>23140</v>
      </c>
      <c r="J3154">
        <v>63</v>
      </c>
      <c r="K3154">
        <v>93</v>
      </c>
      <c r="L3154" t="s">
        <v>27</v>
      </c>
      <c r="M3154">
        <v>117</v>
      </c>
      <c r="N3154">
        <f>Table1[[#This Row],[Basic Salary]]+Table1[[#This Row],[Bonus]]</f>
        <v>77960</v>
      </c>
      <c r="O3154" s="2">
        <f>Table1[[#This Row],[Bonus]]/Table1[[#This Row],[Basic Salary]]</f>
        <v>0.42210871944545786</v>
      </c>
      <c r="P3154">
        <f ca="1">DATEDIF(Table1[[#This Row],[Date of Birth]],TODAY(),"Y")</f>
        <v>20</v>
      </c>
      <c r="Q3154">
        <f ca="1">DATEDIF(Table1[[#This Row],[Joining Date]],TODAY(),"Y")</f>
        <v>6</v>
      </c>
      <c r="R3154" t="str">
        <f ca="1">IF(YEAR(Table1[[#This Row],[Joining Date]])=YEAR(TODAY()),"Yes","No")</f>
        <v>No</v>
      </c>
      <c r="S3154" t="str">
        <f ca="1">IF(Table1[[#This Row],[Experience]]&gt;5,"Yes","No")</f>
        <v>Yes</v>
      </c>
      <c r="T3154" t="str">
        <f>TEXT(Table1[[#This Row],[Joining Date]],"mmmm")</f>
        <v>August</v>
      </c>
      <c r="U3154" t="str">
        <f>TEXT(Table1[[#This Row],[Joining Date]],"yyyy")</f>
        <v>2019</v>
      </c>
      <c r="V3154" s="5">
        <f ca="1">TODAY()-Table1[[#This Row],[Joining Date]]</f>
        <v>2539</v>
      </c>
      <c r="W3154" t="str">
        <f>LEFT(Table1[[#This Row],[Employee Name]],FIND(" ",Table1[[#This Row],[Employee Name]])-1)</f>
        <v>Rahul</v>
      </c>
      <c r="X3154" t="str">
        <f>RIGHT(Table1[[#This Row],[Employee Name]],LEN(Table1[[#This Row],[Employee Name]])-FIND(" ",Table1[[#This Row],[Employee Name]]))</f>
        <v>Verma</v>
      </c>
      <c r="Y3154" t="str">
        <f>Table1[[#This Row],[Department]]&amp;"-"&amp;Table1[[#This Row],[Employee ID]]</f>
        <v>Support-E00373</v>
      </c>
      <c r="Z3154" t="str">
        <f>LEFT(Table1[[#This Row],[Department]],3)</f>
        <v>Sup</v>
      </c>
      <c r="AA3154" t="str">
        <f>_xlfn.XLOOKUP(Table1[[#This Row],[Manager ID]],MANAGERS!A:A,MANAGERS!B:B)</f>
        <v>Manager_17</v>
      </c>
      <c r="AB3154" t="str" cm="1">
        <f t="array" ref="AB3154">_xlfn.XLOOKUP(Table1[[#This Row],[Manager ID]],Table2[[#All],[Manager ID]],Table2[[#All],[Department Head]])</f>
        <v>Finance</v>
      </c>
      <c r="AC3154" s="2">
        <f>_xlfn.XLOOKUP(Table1[[#This Row],[City]],L:L,O:O)</f>
        <v>0.23674293405114402</v>
      </c>
      <c r="AD3154" t="str" cm="1">
        <f t="array" ref="AD3154">_xlfn.IFS(Table1[[#This Row],[Performance Score]]&gt;=90,"Excellent",Table1[[#This Row],[Performance Score]]&gt;=75,"Good",Table1[[#This Row],[Performance Score]]&gt;=60,"Average",Table1[[#This Row],[Performance Score]]&lt;=60,"Need Improvement")</f>
        <v>Excellent</v>
      </c>
      <c r="AE3154" t="str">
        <f>IF(AND(Table1[[#This Row],[Attendance %]]&gt;=80,(Table1[[#This Row],[Performance Score]]&gt;=80)),"Eligible","Not Eligible")</f>
        <v>Not Eligible</v>
      </c>
      <c r="AF3154" t="str">
        <f>IF(Table1[[#This Row],[Performance Score]]&gt;=80,"High Performer","Low Performer")</f>
        <v>High Performer</v>
      </c>
      <c r="AG3154" t="str" cm="1">
        <f t="array" aca="1" ref="AG3154" ca="1">_xlfn.IFS(Table1[[#This Row],[Experience]]&lt;=3,"Junior",Table1[[#This Row],[Experience]]&lt;=7,"Mid Level",Table1[[#This Row],[Experience]]&gt;=7,"Senior")</f>
        <v>Mid Level</v>
      </c>
      <c r="AH3154" t="str">
        <f>IF(Table1[[#This Row],[Attendance %]]&gt;75,"OK","Below 75")</f>
        <v>Below 75</v>
      </c>
      <c r="AI3154" t="b">
        <f>ISBLANK(Table1[[#This Row],[Employee ID]])</f>
        <v>0</v>
      </c>
      <c r="AJ3154" t="b">
        <f>ISNUMBER(Table1[[#This Row],[Total Salary  ]])</f>
        <v>1</v>
      </c>
      <c r="AK3154" t="str">
        <f>IFERROR(_xlfn.XLOOKUP(Table1[[#This Row],[Manager ID]],MANAGERS!A:A,MANAGERS!B:B),"Not Found")</f>
        <v>Manager_17</v>
      </c>
    </row>
    <row r="3155" spans="1:37" x14ac:dyDescent="0.2">
      <c r="A3155" t="s">
        <v>1767</v>
      </c>
      <c r="B3155" t="s">
        <v>71</v>
      </c>
      <c r="C3155" t="s">
        <v>21</v>
      </c>
      <c r="D3155" t="s">
        <v>25</v>
      </c>
      <c r="E3155" t="s">
        <v>65</v>
      </c>
      <c r="F3155" s="1">
        <v>44965</v>
      </c>
      <c r="G3155" s="1">
        <v>30424</v>
      </c>
      <c r="H3155">
        <v>62024</v>
      </c>
      <c r="I3155">
        <v>15902</v>
      </c>
      <c r="J3155">
        <v>80</v>
      </c>
      <c r="K3155">
        <v>77</v>
      </c>
      <c r="L3155" t="s">
        <v>37</v>
      </c>
      <c r="M3155">
        <v>116</v>
      </c>
      <c r="N3155">
        <f>Table1[[#This Row],[Basic Salary]]+Table1[[#This Row],[Bonus]]</f>
        <v>77926</v>
      </c>
      <c r="O3155" s="2">
        <f>Table1[[#This Row],[Bonus]]/Table1[[#This Row],[Basic Salary]]</f>
        <v>0.25638462530633305</v>
      </c>
      <c r="P3155">
        <f ca="1">DATEDIF(Table1[[#This Row],[Date of Birth]],TODAY(),"Y")</f>
        <v>43</v>
      </c>
      <c r="Q3155">
        <f ca="1">DATEDIF(Table1[[#This Row],[Joining Date]],TODAY(),"Y")</f>
        <v>3</v>
      </c>
      <c r="R3155" t="str">
        <f ca="1">IF(YEAR(Table1[[#This Row],[Joining Date]])=YEAR(TODAY()),"Yes","No")</f>
        <v>No</v>
      </c>
      <c r="S3155" t="str">
        <f ca="1">IF(Table1[[#This Row],[Experience]]&gt;5,"Yes","No")</f>
        <v>No</v>
      </c>
      <c r="T3155" t="str">
        <f>TEXT(Table1[[#This Row],[Joining Date]],"mmmm")</f>
        <v>February</v>
      </c>
      <c r="U3155" t="str">
        <f>TEXT(Table1[[#This Row],[Joining Date]],"yyyy")</f>
        <v>2023</v>
      </c>
      <c r="V3155" s="5">
        <f ca="1">TODAY()-Table1[[#This Row],[Joining Date]]</f>
        <v>1274</v>
      </c>
      <c r="W3155" t="str">
        <f>LEFT(Table1[[#This Row],[Employee Name]],FIND(" ",Table1[[#This Row],[Employee Name]])-1)</f>
        <v>Sneha</v>
      </c>
      <c r="X3155" t="str">
        <f>RIGHT(Table1[[#This Row],[Employee Name]],LEN(Table1[[#This Row],[Employee Name]])-FIND(" ",Table1[[#This Row],[Employee Name]]))</f>
        <v>Iyer</v>
      </c>
      <c r="Y3155" t="str">
        <f>Table1[[#This Row],[Department]]&amp;"-"&amp;Table1[[#This Row],[Employee ID]]</f>
        <v>Finance-E01711</v>
      </c>
      <c r="Z3155" t="str">
        <f>LEFT(Table1[[#This Row],[Department]],3)</f>
        <v>Fin</v>
      </c>
      <c r="AA3155" t="str">
        <f>_xlfn.XLOOKUP(Table1[[#This Row],[Manager ID]],MANAGERS!A:A,MANAGERS!B:B)</f>
        <v>Manager_16</v>
      </c>
      <c r="AB3155" t="str" cm="1">
        <f t="array" ref="AB3155">_xlfn.XLOOKUP(Table1[[#This Row],[Manager ID]],Table2[[#All],[Manager ID]],Table2[[#All],[Department Head]])</f>
        <v>Sales</v>
      </c>
      <c r="AC3155" s="2">
        <f>_xlfn.XLOOKUP(Table1[[#This Row],[City]],L:L,O:O)</f>
        <v>0.24036902712549932</v>
      </c>
      <c r="AD3155" t="str" cm="1">
        <f t="array" ref="AD3155">_xlfn.IFS(Table1[[#This Row],[Performance Score]]&gt;=90,"Excellent",Table1[[#This Row],[Performance Score]]&gt;=75,"Good",Table1[[#This Row],[Performance Score]]&gt;=60,"Average",Table1[[#This Row],[Performance Score]]&lt;=60,"Need Improvement")</f>
        <v>Good</v>
      </c>
      <c r="AE3155" t="str">
        <f>IF(AND(Table1[[#This Row],[Attendance %]]&gt;=80,(Table1[[#This Row],[Performance Score]]&gt;=80)),"Eligible","Not Eligible")</f>
        <v>Not Eligible</v>
      </c>
      <c r="AF3155" t="str">
        <f>IF(Table1[[#This Row],[Performance Score]]&gt;=80,"High Performer","Low Performer")</f>
        <v>Low Performer</v>
      </c>
      <c r="AG3155" t="str" cm="1">
        <f t="array" aca="1" ref="AG3155" ca="1">_xlfn.IFS(Table1[[#This Row],[Experience]]&lt;=3,"Junior",Table1[[#This Row],[Experience]]&lt;=7,"Mid Level",Table1[[#This Row],[Experience]]&gt;=7,"Senior")</f>
        <v>Junior</v>
      </c>
      <c r="AH3155" t="str">
        <f>IF(Table1[[#This Row],[Attendance %]]&gt;75,"OK","Below 75")</f>
        <v>OK</v>
      </c>
      <c r="AI3155" t="b">
        <f>ISBLANK(Table1[[#This Row],[Employee ID]])</f>
        <v>0</v>
      </c>
      <c r="AJ3155" t="b">
        <f>ISNUMBER(Table1[[#This Row],[Total Salary  ]])</f>
        <v>1</v>
      </c>
      <c r="AK3155" t="str">
        <f>IFERROR(_xlfn.XLOOKUP(Table1[[#This Row],[Manager ID]],MANAGERS!A:A,MANAGERS!B:B),"Not Found")</f>
        <v>Manager_16</v>
      </c>
    </row>
    <row r="3156" spans="1:37" x14ac:dyDescent="0.2">
      <c r="A3156" t="s">
        <v>1921</v>
      </c>
      <c r="B3156" t="s">
        <v>45</v>
      </c>
      <c r="C3156" t="s">
        <v>21</v>
      </c>
      <c r="D3156" t="s">
        <v>43</v>
      </c>
      <c r="E3156" t="s">
        <v>65</v>
      </c>
      <c r="F3156" s="1">
        <v>45527</v>
      </c>
      <c r="G3156" s="1">
        <v>29474</v>
      </c>
      <c r="H3156">
        <v>72852</v>
      </c>
      <c r="I3156">
        <v>5073</v>
      </c>
      <c r="J3156">
        <v>84</v>
      </c>
      <c r="K3156">
        <v>74</v>
      </c>
      <c r="L3156" t="s">
        <v>37</v>
      </c>
      <c r="M3156">
        <v>103</v>
      </c>
      <c r="N3156">
        <f>Table1[[#This Row],[Basic Salary]]+Table1[[#This Row],[Bonus]]</f>
        <v>77925</v>
      </c>
      <c r="O3156" s="2">
        <f>Table1[[#This Row],[Bonus]]/Table1[[#This Row],[Basic Salary]]</f>
        <v>6.9634327128973814E-2</v>
      </c>
      <c r="P3156">
        <f ca="1">DATEDIF(Table1[[#This Row],[Date of Birth]],TODAY(),"Y")</f>
        <v>45</v>
      </c>
      <c r="Q3156">
        <f ca="1">DATEDIF(Table1[[#This Row],[Joining Date]],TODAY(),"Y")</f>
        <v>1</v>
      </c>
      <c r="R3156" t="str">
        <f ca="1">IF(YEAR(Table1[[#This Row],[Joining Date]])=YEAR(TODAY()),"Yes","No")</f>
        <v>No</v>
      </c>
      <c r="S3156" t="str">
        <f ca="1">IF(Table1[[#This Row],[Experience]]&gt;5,"Yes","No")</f>
        <v>No</v>
      </c>
      <c r="T3156" t="str">
        <f>TEXT(Table1[[#This Row],[Joining Date]],"mmmm")</f>
        <v>August</v>
      </c>
      <c r="U3156" t="str">
        <f>TEXT(Table1[[#This Row],[Joining Date]],"yyyy")</f>
        <v>2024</v>
      </c>
      <c r="V3156" s="5">
        <f ca="1">TODAY()-Table1[[#This Row],[Joining Date]]</f>
        <v>712</v>
      </c>
      <c r="W3156" t="str">
        <f>LEFT(Table1[[#This Row],[Employee Name]],FIND(" ",Table1[[#This Row],[Employee Name]])-1)</f>
        <v>Ananya</v>
      </c>
      <c r="X3156" t="str">
        <f>RIGHT(Table1[[#This Row],[Employee Name]],LEN(Table1[[#This Row],[Employee Name]])-FIND(" ",Table1[[#This Row],[Employee Name]]))</f>
        <v>Rao</v>
      </c>
      <c r="Y3156" t="str">
        <f>Table1[[#This Row],[Department]]&amp;"-"&amp;Table1[[#This Row],[Employee ID]]</f>
        <v>Operations-E01865</v>
      </c>
      <c r="Z3156" t="str">
        <f>LEFT(Table1[[#This Row],[Department]],3)</f>
        <v>Ope</v>
      </c>
      <c r="AA3156" t="str">
        <f>_xlfn.XLOOKUP(Table1[[#This Row],[Manager ID]],MANAGERS!A:A,MANAGERS!B:B)</f>
        <v>Manager_3</v>
      </c>
      <c r="AB3156" t="str" cm="1">
        <f t="array" ref="AB3156">_xlfn.XLOOKUP(Table1[[#This Row],[Manager ID]],Table2[[#All],[Manager ID]],Table2[[#All],[Department Head]])</f>
        <v>IT</v>
      </c>
      <c r="AC3156" s="2">
        <f>_xlfn.XLOOKUP(Table1[[#This Row],[City]],L:L,O:O)</f>
        <v>0.24036902712549932</v>
      </c>
      <c r="AD3156" t="str" cm="1">
        <f t="array" ref="AD3156">_xlfn.IFS(Table1[[#This Row],[Performance Score]]&gt;=90,"Excellent",Table1[[#This Row],[Performance Score]]&gt;=75,"Good",Table1[[#This Row],[Performance Score]]&gt;=60,"Average",Table1[[#This Row],[Performance Score]]&lt;=60,"Need Improvement")</f>
        <v>Average</v>
      </c>
      <c r="AE3156" t="str">
        <f>IF(AND(Table1[[#This Row],[Attendance %]]&gt;=80,(Table1[[#This Row],[Performance Score]]&gt;=80)),"Eligible","Not Eligible")</f>
        <v>Not Eligible</v>
      </c>
      <c r="AF3156" t="str">
        <f>IF(Table1[[#This Row],[Performance Score]]&gt;=80,"High Performer","Low Performer")</f>
        <v>Low Performer</v>
      </c>
      <c r="AG3156" t="str" cm="1">
        <f t="array" aca="1" ref="AG3156" ca="1">_xlfn.IFS(Table1[[#This Row],[Experience]]&lt;=3,"Junior",Table1[[#This Row],[Experience]]&lt;=7,"Mid Level",Table1[[#This Row],[Experience]]&gt;=7,"Senior")</f>
        <v>Junior</v>
      </c>
      <c r="AH3156" t="str">
        <f>IF(Table1[[#This Row],[Attendance %]]&gt;75,"OK","Below 75")</f>
        <v>OK</v>
      </c>
      <c r="AI3156" t="b">
        <f>ISBLANK(Table1[[#This Row],[Employee ID]])</f>
        <v>0</v>
      </c>
      <c r="AJ3156" t="b">
        <f>ISNUMBER(Table1[[#This Row],[Total Salary  ]])</f>
        <v>1</v>
      </c>
      <c r="AK3156" t="str">
        <f>IFERROR(_xlfn.XLOOKUP(Table1[[#This Row],[Manager ID]],MANAGERS!A:A,MANAGERS!B:B),"Not Found")</f>
        <v>Manager_3</v>
      </c>
    </row>
    <row r="3157" spans="1:37" x14ac:dyDescent="0.2">
      <c r="A3157" t="s">
        <v>2539</v>
      </c>
      <c r="B3157" t="s">
        <v>87</v>
      </c>
      <c r="C3157" t="s">
        <v>21</v>
      </c>
      <c r="D3157" t="s">
        <v>46</v>
      </c>
      <c r="E3157" t="s">
        <v>65</v>
      </c>
      <c r="F3157" s="1">
        <v>42078</v>
      </c>
      <c r="G3157" s="1">
        <v>37542</v>
      </c>
      <c r="H3157">
        <v>59881</v>
      </c>
      <c r="I3157">
        <v>18038</v>
      </c>
      <c r="J3157">
        <v>90</v>
      </c>
      <c r="K3157">
        <v>48</v>
      </c>
      <c r="L3157" t="s">
        <v>18</v>
      </c>
      <c r="M3157">
        <v>119</v>
      </c>
      <c r="N3157">
        <f>Table1[[#This Row],[Basic Salary]]+Table1[[#This Row],[Bonus]]</f>
        <v>77919</v>
      </c>
      <c r="O3157" s="2">
        <f>Table1[[#This Row],[Bonus]]/Table1[[#This Row],[Basic Salary]]</f>
        <v>0.30123077436916551</v>
      </c>
      <c r="P3157">
        <f ca="1">DATEDIF(Table1[[#This Row],[Date of Birth]],TODAY(),"Y")</f>
        <v>23</v>
      </c>
      <c r="Q3157">
        <f ca="1">DATEDIF(Table1[[#This Row],[Joining Date]],TODAY(),"Y")</f>
        <v>11</v>
      </c>
      <c r="R3157" t="str">
        <f ca="1">IF(YEAR(Table1[[#This Row],[Joining Date]])=YEAR(TODAY()),"Yes","No")</f>
        <v>No</v>
      </c>
      <c r="S3157" t="str">
        <f ca="1">IF(Table1[[#This Row],[Experience]]&gt;5,"Yes","No")</f>
        <v>Yes</v>
      </c>
      <c r="T3157" t="str">
        <f>TEXT(Table1[[#This Row],[Joining Date]],"mmmm")</f>
        <v>March</v>
      </c>
      <c r="U3157" t="str">
        <f>TEXT(Table1[[#This Row],[Joining Date]],"yyyy")</f>
        <v>2015</v>
      </c>
      <c r="V3157" s="5">
        <f ca="1">TODAY()-Table1[[#This Row],[Joining Date]]</f>
        <v>4161</v>
      </c>
      <c r="W3157" t="str">
        <f>LEFT(Table1[[#This Row],[Employee Name]],FIND(" ",Table1[[#This Row],[Employee Name]])-1)</f>
        <v>Arjun</v>
      </c>
      <c r="X3157" t="str">
        <f>RIGHT(Table1[[#This Row],[Employee Name]],LEN(Table1[[#This Row],[Employee Name]])-FIND(" ",Table1[[#This Row],[Employee Name]]))</f>
        <v>Mehta</v>
      </c>
      <c r="Y3157" t="str">
        <f>Table1[[#This Row],[Department]]&amp;"-"&amp;Table1[[#This Row],[Employee ID]]</f>
        <v>Support-E02483</v>
      </c>
      <c r="Z3157" t="str">
        <f>LEFT(Table1[[#This Row],[Department]],3)</f>
        <v>Sup</v>
      </c>
      <c r="AA3157" t="str">
        <f>_xlfn.XLOOKUP(Table1[[#This Row],[Manager ID]],MANAGERS!A:A,MANAGERS!B:B)</f>
        <v>Manager_19</v>
      </c>
      <c r="AB3157" t="str" cm="1">
        <f t="array" ref="AB3157">_xlfn.XLOOKUP(Table1[[#This Row],[Manager ID]],Table2[[#All],[Manager ID]],Table2[[#All],[Department Head]])</f>
        <v>Support</v>
      </c>
      <c r="AC3157" s="2">
        <f>_xlfn.XLOOKUP(Table1[[#This Row],[City]],L:L,O:O)</f>
        <v>0.21356479274849693</v>
      </c>
      <c r="AD3157" t="str" cm="1">
        <f t="array" ref="AD3157">_xlfn.IFS(Table1[[#This Row],[Performance Score]]&gt;=90,"Excellent",Table1[[#This Row],[Performance Score]]&gt;=75,"Good",Table1[[#This Row],[Performance Score]]&gt;=60,"Average",Table1[[#This Row],[Performance Score]]&lt;=60,"Need Improvement")</f>
        <v>Need Improvement</v>
      </c>
      <c r="AE3157" t="str">
        <f>IF(AND(Table1[[#This Row],[Attendance %]]&gt;=80,(Table1[[#This Row],[Performance Score]]&gt;=80)),"Eligible","Not Eligible")</f>
        <v>Not Eligible</v>
      </c>
      <c r="AF3157" t="str">
        <f>IF(Table1[[#This Row],[Performance Score]]&gt;=80,"High Performer","Low Performer")</f>
        <v>Low Performer</v>
      </c>
      <c r="AG3157" t="str" cm="1">
        <f t="array" aca="1" ref="AG3157" ca="1">_xlfn.IFS(Table1[[#This Row],[Experience]]&lt;=3,"Junior",Table1[[#This Row],[Experience]]&lt;=7,"Mid Level",Table1[[#This Row],[Experience]]&gt;=7,"Senior")</f>
        <v>Senior</v>
      </c>
      <c r="AH3157" t="str">
        <f>IF(Table1[[#This Row],[Attendance %]]&gt;75,"OK","Below 75")</f>
        <v>OK</v>
      </c>
      <c r="AI3157" t="b">
        <f>ISBLANK(Table1[[#This Row],[Employee ID]])</f>
        <v>0</v>
      </c>
      <c r="AJ3157" t="b">
        <f>ISNUMBER(Table1[[#This Row],[Total Salary  ]])</f>
        <v>1</v>
      </c>
      <c r="AK3157" t="str">
        <f>IFERROR(_xlfn.XLOOKUP(Table1[[#This Row],[Manager ID]],MANAGERS!A:A,MANAGERS!B:B),"Not Found")</f>
        <v>Manager_19</v>
      </c>
    </row>
    <row r="3158" spans="1:37" x14ac:dyDescent="0.2">
      <c r="A3158" t="s">
        <v>2449</v>
      </c>
      <c r="B3158" t="s">
        <v>42</v>
      </c>
      <c r="C3158" t="s">
        <v>15</v>
      </c>
      <c r="D3158" t="s">
        <v>43</v>
      </c>
      <c r="E3158" t="s">
        <v>22</v>
      </c>
      <c r="F3158" s="1">
        <v>44622</v>
      </c>
      <c r="G3158" s="1">
        <v>32623</v>
      </c>
      <c r="H3158">
        <v>72396</v>
      </c>
      <c r="I3158">
        <v>5492</v>
      </c>
      <c r="J3158">
        <v>62</v>
      </c>
      <c r="K3158">
        <v>66</v>
      </c>
      <c r="L3158" t="s">
        <v>53</v>
      </c>
      <c r="M3158">
        <v>117</v>
      </c>
      <c r="N3158">
        <f>Table1[[#This Row],[Basic Salary]]+Table1[[#This Row],[Bonus]]</f>
        <v>77888</v>
      </c>
      <c r="O3158" s="2">
        <f>Table1[[#This Row],[Bonus]]/Table1[[#This Row],[Basic Salary]]</f>
        <v>7.5860544781479633E-2</v>
      </c>
      <c r="P3158">
        <f ca="1">DATEDIF(Table1[[#This Row],[Date of Birth]],TODAY(),"Y")</f>
        <v>37</v>
      </c>
      <c r="Q3158">
        <f ca="1">DATEDIF(Table1[[#This Row],[Joining Date]],TODAY(),"Y")</f>
        <v>4</v>
      </c>
      <c r="R3158" t="str">
        <f ca="1">IF(YEAR(Table1[[#This Row],[Joining Date]])=YEAR(TODAY()),"Yes","No")</f>
        <v>No</v>
      </c>
      <c r="S3158" t="str">
        <f ca="1">IF(Table1[[#This Row],[Experience]]&gt;5,"Yes","No")</f>
        <v>No</v>
      </c>
      <c r="T3158" t="str">
        <f>TEXT(Table1[[#This Row],[Joining Date]],"mmmm")</f>
        <v>March</v>
      </c>
      <c r="U3158" t="str">
        <f>TEXT(Table1[[#This Row],[Joining Date]],"yyyy")</f>
        <v>2022</v>
      </c>
      <c r="V3158" s="5">
        <f ca="1">TODAY()-Table1[[#This Row],[Joining Date]]</f>
        <v>1617</v>
      </c>
      <c r="W3158" t="str">
        <f>LEFT(Table1[[#This Row],[Employee Name]],FIND(" ",Table1[[#This Row],[Employee Name]])-1)</f>
        <v>Krishna</v>
      </c>
      <c r="X3158" t="str">
        <f>RIGHT(Table1[[#This Row],[Employee Name]],LEN(Table1[[#This Row],[Employee Name]])-FIND(" ",Table1[[#This Row],[Employee Name]]))</f>
        <v>Chaitanya</v>
      </c>
      <c r="Y3158" t="str">
        <f>Table1[[#This Row],[Department]]&amp;"-"&amp;Table1[[#This Row],[Employee ID]]</f>
        <v>Operations-E02393</v>
      </c>
      <c r="Z3158" t="str">
        <f>LEFT(Table1[[#This Row],[Department]],3)</f>
        <v>Ope</v>
      </c>
      <c r="AA3158" t="str">
        <f>_xlfn.XLOOKUP(Table1[[#This Row],[Manager ID]],MANAGERS!A:A,MANAGERS!B:B)</f>
        <v>Manager_17</v>
      </c>
      <c r="AB3158" t="str" cm="1">
        <f t="array" ref="AB3158">_xlfn.XLOOKUP(Table1[[#This Row],[Manager ID]],Table2[[#All],[Manager ID]],Table2[[#All],[Department Head]])</f>
        <v>Finance</v>
      </c>
      <c r="AC3158" s="2">
        <f>_xlfn.XLOOKUP(Table1[[#This Row],[City]],L:L,O:O)</f>
        <v>0.23685887225230964</v>
      </c>
      <c r="AD3158" t="str" cm="1">
        <f t="array" ref="AD3158">_xlfn.IFS(Table1[[#This Row],[Performance Score]]&gt;=90,"Excellent",Table1[[#This Row],[Performance Score]]&gt;=75,"Good",Table1[[#This Row],[Performance Score]]&gt;=60,"Average",Table1[[#This Row],[Performance Score]]&lt;=60,"Need Improvement")</f>
        <v>Average</v>
      </c>
      <c r="AE3158" t="str">
        <f>IF(AND(Table1[[#This Row],[Attendance %]]&gt;=80,(Table1[[#This Row],[Performance Score]]&gt;=80)),"Eligible","Not Eligible")</f>
        <v>Not Eligible</v>
      </c>
      <c r="AF3158" t="str">
        <f>IF(Table1[[#This Row],[Performance Score]]&gt;=80,"High Performer","Low Performer")</f>
        <v>Low Performer</v>
      </c>
      <c r="AG3158" t="str" cm="1">
        <f t="array" aca="1" ref="AG3158" ca="1">_xlfn.IFS(Table1[[#This Row],[Experience]]&lt;=3,"Junior",Table1[[#This Row],[Experience]]&lt;=7,"Mid Level",Table1[[#This Row],[Experience]]&gt;=7,"Senior")</f>
        <v>Mid Level</v>
      </c>
      <c r="AH3158" t="str">
        <f>IF(Table1[[#This Row],[Attendance %]]&gt;75,"OK","Below 75")</f>
        <v>Below 75</v>
      </c>
      <c r="AI3158" t="b">
        <f>ISBLANK(Table1[[#This Row],[Employee ID]])</f>
        <v>0</v>
      </c>
      <c r="AJ3158" t="b">
        <f>ISNUMBER(Table1[[#This Row],[Total Salary  ]])</f>
        <v>1</v>
      </c>
      <c r="AK3158" t="str">
        <f>IFERROR(_xlfn.XLOOKUP(Table1[[#This Row],[Manager ID]],MANAGERS!A:A,MANAGERS!B:B),"Not Found")</f>
        <v>Manager_17</v>
      </c>
    </row>
    <row r="3159" spans="1:37" x14ac:dyDescent="0.2">
      <c r="A3159" t="s">
        <v>245</v>
      </c>
      <c r="B3159" t="s">
        <v>42</v>
      </c>
      <c r="C3159" t="s">
        <v>21</v>
      </c>
      <c r="D3159" t="s">
        <v>33</v>
      </c>
      <c r="E3159" t="s">
        <v>22</v>
      </c>
      <c r="F3159" s="1">
        <v>44257</v>
      </c>
      <c r="G3159" s="1">
        <v>38103</v>
      </c>
      <c r="H3159">
        <v>63058</v>
      </c>
      <c r="I3159">
        <v>14828</v>
      </c>
      <c r="J3159">
        <v>70</v>
      </c>
      <c r="K3159">
        <v>85</v>
      </c>
      <c r="L3159" t="s">
        <v>18</v>
      </c>
      <c r="M3159">
        <v>106</v>
      </c>
      <c r="N3159">
        <f>Table1[[#This Row],[Basic Salary]]+Table1[[#This Row],[Bonus]]</f>
        <v>77886</v>
      </c>
      <c r="O3159" s="2">
        <f>Table1[[#This Row],[Bonus]]/Table1[[#This Row],[Basic Salary]]</f>
        <v>0.23514859335849536</v>
      </c>
      <c r="P3159">
        <f ca="1">DATEDIF(Table1[[#This Row],[Date of Birth]],TODAY(),"Y")</f>
        <v>22</v>
      </c>
      <c r="Q3159">
        <f ca="1">DATEDIF(Table1[[#This Row],[Joining Date]],TODAY(),"Y")</f>
        <v>5</v>
      </c>
      <c r="R3159" t="str">
        <f ca="1">IF(YEAR(Table1[[#This Row],[Joining Date]])=YEAR(TODAY()),"Yes","No")</f>
        <v>No</v>
      </c>
      <c r="S3159" t="str">
        <f ca="1">IF(Table1[[#This Row],[Experience]]&gt;5,"Yes","No")</f>
        <v>No</v>
      </c>
      <c r="T3159" t="str">
        <f>TEXT(Table1[[#This Row],[Joining Date]],"mmmm")</f>
        <v>March</v>
      </c>
      <c r="U3159" t="str">
        <f>TEXT(Table1[[#This Row],[Joining Date]],"yyyy")</f>
        <v>2021</v>
      </c>
      <c r="V3159" s="5">
        <f ca="1">TODAY()-Table1[[#This Row],[Joining Date]]</f>
        <v>1982</v>
      </c>
      <c r="W3159" t="str">
        <f>LEFT(Table1[[#This Row],[Employee Name]],FIND(" ",Table1[[#This Row],[Employee Name]])-1)</f>
        <v>Krishna</v>
      </c>
      <c r="X3159" t="str">
        <f>RIGHT(Table1[[#This Row],[Employee Name]],LEN(Table1[[#This Row],[Employee Name]])-FIND(" ",Table1[[#This Row],[Employee Name]]))</f>
        <v>Chaitanya</v>
      </c>
      <c r="Y3159" t="str">
        <f>Table1[[#This Row],[Department]]&amp;"-"&amp;Table1[[#This Row],[Employee ID]]</f>
        <v>Marketing-E00189</v>
      </c>
      <c r="Z3159" t="str">
        <f>LEFT(Table1[[#This Row],[Department]],3)</f>
        <v>Mar</v>
      </c>
      <c r="AA3159" t="str">
        <f>_xlfn.XLOOKUP(Table1[[#This Row],[Manager ID]],MANAGERS!A:A,MANAGERS!B:B)</f>
        <v>Manager_6</v>
      </c>
      <c r="AB3159" t="str" cm="1">
        <f t="array" ref="AB3159">_xlfn.XLOOKUP(Table1[[#This Row],[Manager ID]],Table2[[#All],[Manager ID]],Table2[[#All],[Department Head]])</f>
        <v>HR</v>
      </c>
      <c r="AC3159" s="2">
        <f>_xlfn.XLOOKUP(Table1[[#This Row],[City]],L:L,O:O)</f>
        <v>0.21356479274849693</v>
      </c>
      <c r="AD3159" t="str" cm="1">
        <f t="array" ref="AD3159">_xlfn.IFS(Table1[[#This Row],[Performance Score]]&gt;=90,"Excellent",Table1[[#This Row],[Performance Score]]&gt;=75,"Good",Table1[[#This Row],[Performance Score]]&gt;=60,"Average",Table1[[#This Row],[Performance Score]]&lt;=60,"Need Improvement")</f>
        <v>Good</v>
      </c>
      <c r="AE3159" t="str">
        <f>IF(AND(Table1[[#This Row],[Attendance %]]&gt;=80,(Table1[[#This Row],[Performance Score]]&gt;=80)),"Eligible","Not Eligible")</f>
        <v>Not Eligible</v>
      </c>
      <c r="AF3159" t="str">
        <f>IF(Table1[[#This Row],[Performance Score]]&gt;=80,"High Performer","Low Performer")</f>
        <v>High Performer</v>
      </c>
      <c r="AG3159" t="str" cm="1">
        <f t="array" aca="1" ref="AG3159" ca="1">_xlfn.IFS(Table1[[#This Row],[Experience]]&lt;=3,"Junior",Table1[[#This Row],[Experience]]&lt;=7,"Mid Level",Table1[[#This Row],[Experience]]&gt;=7,"Senior")</f>
        <v>Mid Level</v>
      </c>
      <c r="AH3159" t="str">
        <f>IF(Table1[[#This Row],[Attendance %]]&gt;75,"OK","Below 75")</f>
        <v>Below 75</v>
      </c>
      <c r="AI3159" t="b">
        <f>ISBLANK(Table1[[#This Row],[Employee ID]])</f>
        <v>0</v>
      </c>
      <c r="AJ3159" t="b">
        <f>ISNUMBER(Table1[[#This Row],[Total Salary  ]])</f>
        <v>1</v>
      </c>
      <c r="AK3159" t="str">
        <f>IFERROR(_xlfn.XLOOKUP(Table1[[#This Row],[Manager ID]],MANAGERS!A:A,MANAGERS!B:B),"Not Found")</f>
        <v>Manager_6</v>
      </c>
    </row>
    <row r="3160" spans="1:37" x14ac:dyDescent="0.2">
      <c r="A3160" t="s">
        <v>967</v>
      </c>
      <c r="B3160" t="s">
        <v>48</v>
      </c>
      <c r="C3160" t="s">
        <v>21</v>
      </c>
      <c r="D3160" t="s">
        <v>25</v>
      </c>
      <c r="E3160" t="s">
        <v>26</v>
      </c>
      <c r="F3160" s="1">
        <v>42759</v>
      </c>
      <c r="G3160" s="1">
        <v>29331</v>
      </c>
      <c r="H3160">
        <v>72555</v>
      </c>
      <c r="I3160">
        <v>5324</v>
      </c>
      <c r="J3160">
        <v>64</v>
      </c>
      <c r="K3160">
        <v>62</v>
      </c>
      <c r="L3160" t="s">
        <v>53</v>
      </c>
      <c r="M3160">
        <v>118</v>
      </c>
      <c r="N3160">
        <f>Table1[[#This Row],[Basic Salary]]+Table1[[#This Row],[Bonus]]</f>
        <v>77879</v>
      </c>
      <c r="O3160" s="2">
        <f>Table1[[#This Row],[Bonus]]/Table1[[#This Row],[Basic Salary]]</f>
        <v>7.3378816070567163E-2</v>
      </c>
      <c r="P3160">
        <f ca="1">DATEDIF(Table1[[#This Row],[Date of Birth]],TODAY(),"Y")</f>
        <v>46</v>
      </c>
      <c r="Q3160">
        <f ca="1">DATEDIF(Table1[[#This Row],[Joining Date]],TODAY(),"Y")</f>
        <v>9</v>
      </c>
      <c r="R3160" t="str">
        <f ca="1">IF(YEAR(Table1[[#This Row],[Joining Date]])=YEAR(TODAY()),"Yes","No")</f>
        <v>No</v>
      </c>
      <c r="S3160" t="str">
        <f ca="1">IF(Table1[[#This Row],[Experience]]&gt;5,"Yes","No")</f>
        <v>Yes</v>
      </c>
      <c r="T3160" t="str">
        <f>TEXT(Table1[[#This Row],[Joining Date]],"mmmm")</f>
        <v>January</v>
      </c>
      <c r="U3160" t="str">
        <f>TEXT(Table1[[#This Row],[Joining Date]],"yyyy")</f>
        <v>2017</v>
      </c>
      <c r="V3160" s="5">
        <f ca="1">TODAY()-Table1[[#This Row],[Joining Date]]</f>
        <v>3480</v>
      </c>
      <c r="W3160" t="str">
        <f>LEFT(Table1[[#This Row],[Employee Name]],FIND(" ",Table1[[#This Row],[Employee Name]])-1)</f>
        <v>Aditya</v>
      </c>
      <c r="X3160" t="str">
        <f>RIGHT(Table1[[#This Row],[Employee Name]],LEN(Table1[[#This Row],[Employee Name]])-FIND(" ",Table1[[#This Row],[Employee Name]]))</f>
        <v>Kapoor</v>
      </c>
      <c r="Y3160" t="str">
        <f>Table1[[#This Row],[Department]]&amp;"-"&amp;Table1[[#This Row],[Employee ID]]</f>
        <v>Finance-E00911</v>
      </c>
      <c r="Z3160" t="str">
        <f>LEFT(Table1[[#This Row],[Department]],3)</f>
        <v>Fin</v>
      </c>
      <c r="AA3160" t="str">
        <f>_xlfn.XLOOKUP(Table1[[#This Row],[Manager ID]],MANAGERS!A:A,MANAGERS!B:B)</f>
        <v>Manager_18</v>
      </c>
      <c r="AB3160" t="str" cm="1">
        <f t="array" ref="AB3160">_xlfn.XLOOKUP(Table1[[#This Row],[Manager ID]],Table2[[#All],[Manager ID]],Table2[[#All],[Department Head]])</f>
        <v>Support</v>
      </c>
      <c r="AC3160" s="2">
        <f>_xlfn.XLOOKUP(Table1[[#This Row],[City]],L:L,O:O)</f>
        <v>0.23685887225230964</v>
      </c>
      <c r="AD3160" t="str" cm="1">
        <f t="array" ref="AD3160">_xlfn.IFS(Table1[[#This Row],[Performance Score]]&gt;=90,"Excellent",Table1[[#This Row],[Performance Score]]&gt;=75,"Good",Table1[[#This Row],[Performance Score]]&gt;=60,"Average",Table1[[#This Row],[Performance Score]]&lt;=60,"Need Improvement")</f>
        <v>Average</v>
      </c>
      <c r="AE3160" t="str">
        <f>IF(AND(Table1[[#This Row],[Attendance %]]&gt;=80,(Table1[[#This Row],[Performance Score]]&gt;=80)),"Eligible","Not Eligible")</f>
        <v>Not Eligible</v>
      </c>
      <c r="AF3160" t="str">
        <f>IF(Table1[[#This Row],[Performance Score]]&gt;=80,"High Performer","Low Performer")</f>
        <v>Low Performer</v>
      </c>
      <c r="AG3160" t="str" cm="1">
        <f t="array" aca="1" ref="AG3160" ca="1">_xlfn.IFS(Table1[[#This Row],[Experience]]&lt;=3,"Junior",Table1[[#This Row],[Experience]]&lt;=7,"Mid Level",Table1[[#This Row],[Experience]]&gt;=7,"Senior")</f>
        <v>Senior</v>
      </c>
      <c r="AH3160" t="str">
        <f>IF(Table1[[#This Row],[Attendance %]]&gt;75,"OK","Below 75")</f>
        <v>Below 75</v>
      </c>
      <c r="AI3160" t="b">
        <f>ISBLANK(Table1[[#This Row],[Employee ID]])</f>
        <v>0</v>
      </c>
      <c r="AJ3160" t="b">
        <f>ISNUMBER(Table1[[#This Row],[Total Salary  ]])</f>
        <v>1</v>
      </c>
      <c r="AK3160" t="str">
        <f>IFERROR(_xlfn.XLOOKUP(Table1[[#This Row],[Manager ID]],MANAGERS!A:A,MANAGERS!B:B),"Not Found")</f>
        <v>Manager_18</v>
      </c>
    </row>
    <row r="3161" spans="1:37" x14ac:dyDescent="0.2">
      <c r="A3161" t="s">
        <v>2881</v>
      </c>
      <c r="B3161" t="s">
        <v>129</v>
      </c>
      <c r="C3161" t="s">
        <v>15</v>
      </c>
      <c r="D3161" t="s">
        <v>43</v>
      </c>
      <c r="E3161" t="s">
        <v>30</v>
      </c>
      <c r="F3161" s="1">
        <v>45875</v>
      </c>
      <c r="G3161" s="1">
        <v>35000</v>
      </c>
      <c r="H3161">
        <v>50665</v>
      </c>
      <c r="I3161">
        <v>27206</v>
      </c>
      <c r="J3161">
        <v>99</v>
      </c>
      <c r="K3161">
        <v>84</v>
      </c>
      <c r="L3161" t="s">
        <v>53</v>
      </c>
      <c r="M3161">
        <v>103</v>
      </c>
      <c r="N3161">
        <f>Table1[[#This Row],[Basic Salary]]+Table1[[#This Row],[Bonus]]</f>
        <v>77871</v>
      </c>
      <c r="O3161" s="2">
        <f>Table1[[#This Row],[Bonus]]/Table1[[#This Row],[Basic Salary]]</f>
        <v>0.53697819007204184</v>
      </c>
      <c r="P3161">
        <f ca="1">DATEDIF(Table1[[#This Row],[Date of Birth]],TODAY(),"Y")</f>
        <v>30</v>
      </c>
      <c r="Q3161">
        <f ca="1">DATEDIF(Table1[[#This Row],[Joining Date]],TODAY(),"Y")</f>
        <v>0</v>
      </c>
      <c r="R3161" t="str">
        <f ca="1">IF(YEAR(Table1[[#This Row],[Joining Date]])=YEAR(TODAY()),"Yes","No")</f>
        <v>No</v>
      </c>
      <c r="S3161" t="str">
        <f ca="1">IF(Table1[[#This Row],[Experience]]&gt;5,"Yes","No")</f>
        <v>No</v>
      </c>
      <c r="T3161" t="str">
        <f>TEXT(Table1[[#This Row],[Joining Date]],"mmmm")</f>
        <v>August</v>
      </c>
      <c r="U3161" t="str">
        <f>TEXT(Table1[[#This Row],[Joining Date]],"yyyy")</f>
        <v>2025</v>
      </c>
      <c r="V3161" s="5">
        <f ca="1">TODAY()-Table1[[#This Row],[Joining Date]]</f>
        <v>364</v>
      </c>
      <c r="W3161" t="str">
        <f>LEFT(Table1[[#This Row],[Employee Name]],FIND(" ",Table1[[#This Row],[Employee Name]])-1)</f>
        <v>Aarav</v>
      </c>
      <c r="X3161" t="str">
        <f>RIGHT(Table1[[#This Row],[Employee Name]],LEN(Table1[[#This Row],[Employee Name]])-FIND(" ",Table1[[#This Row],[Employee Name]]))</f>
        <v>Sharma</v>
      </c>
      <c r="Y3161" t="str">
        <f>Table1[[#This Row],[Department]]&amp;"-"&amp;Table1[[#This Row],[Employee ID]]</f>
        <v>Operations-E02825</v>
      </c>
      <c r="Z3161" t="str">
        <f>LEFT(Table1[[#This Row],[Department]],3)</f>
        <v>Ope</v>
      </c>
      <c r="AA3161" t="str">
        <f>_xlfn.XLOOKUP(Table1[[#This Row],[Manager ID]],MANAGERS!A:A,MANAGERS!B:B)</f>
        <v>Manager_3</v>
      </c>
      <c r="AB3161" t="str" cm="1">
        <f t="array" ref="AB3161">_xlfn.XLOOKUP(Table1[[#This Row],[Manager ID]],Table2[[#All],[Manager ID]],Table2[[#All],[Department Head]])</f>
        <v>IT</v>
      </c>
      <c r="AC3161" s="2">
        <f>_xlfn.XLOOKUP(Table1[[#This Row],[City]],L:L,O:O)</f>
        <v>0.23685887225230964</v>
      </c>
      <c r="AD3161" t="str" cm="1">
        <f t="array" ref="AD3161">_xlfn.IFS(Table1[[#This Row],[Performance Score]]&gt;=90,"Excellent",Table1[[#This Row],[Performance Score]]&gt;=75,"Good",Table1[[#This Row],[Performance Score]]&gt;=60,"Average",Table1[[#This Row],[Performance Score]]&lt;=60,"Need Improvement")</f>
        <v>Good</v>
      </c>
      <c r="AE3161" t="str">
        <f>IF(AND(Table1[[#This Row],[Attendance %]]&gt;=80,(Table1[[#This Row],[Performance Score]]&gt;=80)),"Eligible","Not Eligible")</f>
        <v>Eligible</v>
      </c>
      <c r="AF3161" t="str">
        <f>IF(Table1[[#This Row],[Performance Score]]&gt;=80,"High Performer","Low Performer")</f>
        <v>High Performer</v>
      </c>
      <c r="AG3161" t="str" cm="1">
        <f t="array" aca="1" ref="AG3161" ca="1">_xlfn.IFS(Table1[[#This Row],[Experience]]&lt;=3,"Junior",Table1[[#This Row],[Experience]]&lt;=7,"Mid Level",Table1[[#This Row],[Experience]]&gt;=7,"Senior")</f>
        <v>Junior</v>
      </c>
      <c r="AH3161" t="str">
        <f>IF(Table1[[#This Row],[Attendance %]]&gt;75,"OK","Below 75")</f>
        <v>OK</v>
      </c>
      <c r="AI3161" t="b">
        <f>ISBLANK(Table1[[#This Row],[Employee ID]])</f>
        <v>0</v>
      </c>
      <c r="AJ3161" t="b">
        <f>ISNUMBER(Table1[[#This Row],[Total Salary  ]])</f>
        <v>1</v>
      </c>
      <c r="AK3161" t="str">
        <f>IFERROR(_xlfn.XLOOKUP(Table1[[#This Row],[Manager ID]],MANAGERS!A:A,MANAGERS!B:B),"Not Found")</f>
        <v>Manager_3</v>
      </c>
    </row>
    <row r="3162" spans="1:37" x14ac:dyDescent="0.2">
      <c r="A3162" t="s">
        <v>2624</v>
      </c>
      <c r="B3162" t="s">
        <v>89</v>
      </c>
      <c r="C3162" t="s">
        <v>15</v>
      </c>
      <c r="D3162" t="s">
        <v>33</v>
      </c>
      <c r="E3162" t="s">
        <v>65</v>
      </c>
      <c r="F3162" s="1">
        <v>42305</v>
      </c>
      <c r="G3162" s="1">
        <v>37352</v>
      </c>
      <c r="H3162">
        <v>70824</v>
      </c>
      <c r="I3162">
        <v>7035</v>
      </c>
      <c r="J3162">
        <v>74</v>
      </c>
      <c r="K3162">
        <v>66</v>
      </c>
      <c r="L3162" t="s">
        <v>53</v>
      </c>
      <c r="M3162">
        <v>119</v>
      </c>
      <c r="N3162">
        <f>Table1[[#This Row],[Basic Salary]]+Table1[[#This Row],[Bonus]]</f>
        <v>77859</v>
      </c>
      <c r="O3162" s="2">
        <f>Table1[[#This Row],[Bonus]]/Table1[[#This Row],[Basic Salary]]</f>
        <v>9.9330735343951204E-2</v>
      </c>
      <c r="P3162">
        <f ca="1">DATEDIF(Table1[[#This Row],[Date of Birth]],TODAY(),"Y")</f>
        <v>24</v>
      </c>
      <c r="Q3162">
        <f ca="1">DATEDIF(Table1[[#This Row],[Joining Date]],TODAY(),"Y")</f>
        <v>10</v>
      </c>
      <c r="R3162" t="str">
        <f ca="1">IF(YEAR(Table1[[#This Row],[Joining Date]])=YEAR(TODAY()),"Yes","No")</f>
        <v>No</v>
      </c>
      <c r="S3162" t="str">
        <f ca="1">IF(Table1[[#This Row],[Experience]]&gt;5,"Yes","No")</f>
        <v>Yes</v>
      </c>
      <c r="T3162" t="str">
        <f>TEXT(Table1[[#This Row],[Joining Date]],"mmmm")</f>
        <v>October</v>
      </c>
      <c r="U3162" t="str">
        <f>TEXT(Table1[[#This Row],[Joining Date]],"yyyy")</f>
        <v>2015</v>
      </c>
      <c r="V3162" s="5">
        <f ca="1">TODAY()-Table1[[#This Row],[Joining Date]]</f>
        <v>3934</v>
      </c>
      <c r="W3162" t="str">
        <f>LEFT(Table1[[#This Row],[Employee Name]],FIND(" ",Table1[[#This Row],[Employee Name]])-1)</f>
        <v>Tarun</v>
      </c>
      <c r="X3162" t="str">
        <f>RIGHT(Table1[[#This Row],[Employee Name]],LEN(Table1[[#This Row],[Employee Name]])-FIND(" ",Table1[[#This Row],[Employee Name]]))</f>
        <v>Verma</v>
      </c>
      <c r="Y3162" t="str">
        <f>Table1[[#This Row],[Department]]&amp;"-"&amp;Table1[[#This Row],[Employee ID]]</f>
        <v>Marketing-E02568</v>
      </c>
      <c r="Z3162" t="str">
        <f>LEFT(Table1[[#This Row],[Department]],3)</f>
        <v>Mar</v>
      </c>
      <c r="AA3162" t="str">
        <f>_xlfn.XLOOKUP(Table1[[#This Row],[Manager ID]],MANAGERS!A:A,MANAGERS!B:B)</f>
        <v>Manager_19</v>
      </c>
      <c r="AB3162" t="str" cm="1">
        <f t="array" ref="AB3162">_xlfn.XLOOKUP(Table1[[#This Row],[Manager ID]],Table2[[#All],[Manager ID]],Table2[[#All],[Department Head]])</f>
        <v>Support</v>
      </c>
      <c r="AC3162" s="2">
        <f>_xlfn.XLOOKUP(Table1[[#This Row],[City]],L:L,O:O)</f>
        <v>0.23685887225230964</v>
      </c>
      <c r="AD3162" t="str" cm="1">
        <f t="array" ref="AD3162">_xlfn.IFS(Table1[[#This Row],[Performance Score]]&gt;=90,"Excellent",Table1[[#This Row],[Performance Score]]&gt;=75,"Good",Table1[[#This Row],[Performance Score]]&gt;=60,"Average",Table1[[#This Row],[Performance Score]]&lt;=60,"Need Improvement")</f>
        <v>Average</v>
      </c>
      <c r="AE3162" t="str">
        <f>IF(AND(Table1[[#This Row],[Attendance %]]&gt;=80,(Table1[[#This Row],[Performance Score]]&gt;=80)),"Eligible","Not Eligible")</f>
        <v>Not Eligible</v>
      </c>
      <c r="AF3162" t="str">
        <f>IF(Table1[[#This Row],[Performance Score]]&gt;=80,"High Performer","Low Performer")</f>
        <v>Low Performer</v>
      </c>
      <c r="AG3162" t="str" cm="1">
        <f t="array" aca="1" ref="AG3162" ca="1">_xlfn.IFS(Table1[[#This Row],[Experience]]&lt;=3,"Junior",Table1[[#This Row],[Experience]]&lt;=7,"Mid Level",Table1[[#This Row],[Experience]]&gt;=7,"Senior")</f>
        <v>Senior</v>
      </c>
      <c r="AH3162" t="str">
        <f>IF(Table1[[#This Row],[Attendance %]]&gt;75,"OK","Below 75")</f>
        <v>Below 75</v>
      </c>
      <c r="AI3162" t="b">
        <f>ISBLANK(Table1[[#This Row],[Employee ID]])</f>
        <v>0</v>
      </c>
      <c r="AJ3162" t="b">
        <f>ISNUMBER(Table1[[#This Row],[Total Salary  ]])</f>
        <v>1</v>
      </c>
      <c r="AK3162" t="str">
        <f>IFERROR(_xlfn.XLOOKUP(Table1[[#This Row],[Manager ID]],MANAGERS!A:A,MANAGERS!B:B),"Not Found")</f>
        <v>Manager_19</v>
      </c>
    </row>
    <row r="3163" spans="1:37" x14ac:dyDescent="0.2">
      <c r="A3163" t="s">
        <v>3606</v>
      </c>
      <c r="B3163" t="s">
        <v>129</v>
      </c>
      <c r="C3163" t="s">
        <v>15</v>
      </c>
      <c r="D3163" t="s">
        <v>81</v>
      </c>
      <c r="E3163" t="s">
        <v>17</v>
      </c>
      <c r="F3163" s="1">
        <v>42969</v>
      </c>
      <c r="G3163" s="1">
        <v>35958</v>
      </c>
      <c r="H3163">
        <v>58467</v>
      </c>
      <c r="I3163">
        <v>19384</v>
      </c>
      <c r="J3163">
        <v>83</v>
      </c>
      <c r="K3163">
        <v>73</v>
      </c>
      <c r="L3163" t="s">
        <v>31</v>
      </c>
      <c r="M3163">
        <v>114</v>
      </c>
      <c r="N3163">
        <f>Table1[[#This Row],[Basic Salary]]+Table1[[#This Row],[Bonus]]</f>
        <v>77851</v>
      </c>
      <c r="O3163" s="2">
        <f>Table1[[#This Row],[Bonus]]/Table1[[#This Row],[Basic Salary]]</f>
        <v>0.33153744847520822</v>
      </c>
      <c r="P3163">
        <f ca="1">DATEDIF(Table1[[#This Row],[Date of Birth]],TODAY(),"Y")</f>
        <v>28</v>
      </c>
      <c r="Q3163">
        <f ca="1">DATEDIF(Table1[[#This Row],[Joining Date]],TODAY(),"Y")</f>
        <v>8</v>
      </c>
      <c r="R3163" t="str">
        <f ca="1">IF(YEAR(Table1[[#This Row],[Joining Date]])=YEAR(TODAY()),"Yes","No")</f>
        <v>No</v>
      </c>
      <c r="S3163" t="str">
        <f ca="1">IF(Table1[[#This Row],[Experience]]&gt;5,"Yes","No")</f>
        <v>Yes</v>
      </c>
      <c r="T3163" t="str">
        <f>TEXT(Table1[[#This Row],[Joining Date]],"mmmm")</f>
        <v>August</v>
      </c>
      <c r="U3163" t="str">
        <f>TEXT(Table1[[#This Row],[Joining Date]],"yyyy")</f>
        <v>2017</v>
      </c>
      <c r="V3163" s="5">
        <f ca="1">TODAY()-Table1[[#This Row],[Joining Date]]</f>
        <v>3270</v>
      </c>
      <c r="W3163" t="str">
        <f>LEFT(Table1[[#This Row],[Employee Name]],FIND(" ",Table1[[#This Row],[Employee Name]])-1)</f>
        <v>Aarav</v>
      </c>
      <c r="X3163" t="str">
        <f>RIGHT(Table1[[#This Row],[Employee Name]],LEN(Table1[[#This Row],[Employee Name]])-FIND(" ",Table1[[#This Row],[Employee Name]]))</f>
        <v>Sharma</v>
      </c>
      <c r="Y3163" t="str">
        <f>Table1[[#This Row],[Department]]&amp;"-"&amp;Table1[[#This Row],[Employee ID]]</f>
        <v>Sales-E03550</v>
      </c>
      <c r="Z3163" t="str">
        <f>LEFT(Table1[[#This Row],[Department]],3)</f>
        <v>Sal</v>
      </c>
      <c r="AA3163" t="str">
        <f>_xlfn.XLOOKUP(Table1[[#This Row],[Manager ID]],MANAGERS!A:A,MANAGERS!B:B)</f>
        <v>Manager_14</v>
      </c>
      <c r="AB3163" t="str" cm="1">
        <f t="array" ref="AB3163">_xlfn.XLOOKUP(Table1[[#This Row],[Manager ID]],Table2[[#All],[Manager ID]],Table2[[#All],[Department Head]])</f>
        <v>Marketing</v>
      </c>
      <c r="AC3163" s="2">
        <f>_xlfn.XLOOKUP(Table1[[#This Row],[City]],L:L,O:O)</f>
        <v>0.241864189087755</v>
      </c>
      <c r="AD3163" t="str" cm="1">
        <f t="array" ref="AD3163">_xlfn.IFS(Table1[[#This Row],[Performance Score]]&gt;=90,"Excellent",Table1[[#This Row],[Performance Score]]&gt;=75,"Good",Table1[[#This Row],[Performance Score]]&gt;=60,"Average",Table1[[#This Row],[Performance Score]]&lt;=60,"Need Improvement")</f>
        <v>Average</v>
      </c>
      <c r="AE3163" t="str">
        <f>IF(AND(Table1[[#This Row],[Attendance %]]&gt;=80,(Table1[[#This Row],[Performance Score]]&gt;=80)),"Eligible","Not Eligible")</f>
        <v>Not Eligible</v>
      </c>
      <c r="AF3163" t="str">
        <f>IF(Table1[[#This Row],[Performance Score]]&gt;=80,"High Performer","Low Performer")</f>
        <v>Low Performer</v>
      </c>
      <c r="AG3163" t="str" cm="1">
        <f t="array" aca="1" ref="AG3163" ca="1">_xlfn.IFS(Table1[[#This Row],[Experience]]&lt;=3,"Junior",Table1[[#This Row],[Experience]]&lt;=7,"Mid Level",Table1[[#This Row],[Experience]]&gt;=7,"Senior")</f>
        <v>Senior</v>
      </c>
      <c r="AH3163" t="str">
        <f>IF(Table1[[#This Row],[Attendance %]]&gt;75,"OK","Below 75")</f>
        <v>OK</v>
      </c>
      <c r="AI3163" t="b">
        <f>ISBLANK(Table1[[#This Row],[Employee ID]])</f>
        <v>0</v>
      </c>
      <c r="AJ3163" t="b">
        <f>ISNUMBER(Table1[[#This Row],[Total Salary  ]])</f>
        <v>1</v>
      </c>
      <c r="AK3163" t="str">
        <f>IFERROR(_xlfn.XLOOKUP(Table1[[#This Row],[Manager ID]],MANAGERS!A:A,MANAGERS!B:B),"Not Found")</f>
        <v>Manager_14</v>
      </c>
    </row>
    <row r="3164" spans="1:37" x14ac:dyDescent="0.2">
      <c r="A3164" t="s">
        <v>4075</v>
      </c>
      <c r="B3164" t="s">
        <v>71</v>
      </c>
      <c r="C3164" t="s">
        <v>21</v>
      </c>
      <c r="D3164" t="s">
        <v>46</v>
      </c>
      <c r="E3164" t="s">
        <v>17</v>
      </c>
      <c r="F3164" s="1">
        <v>42555</v>
      </c>
      <c r="G3164" s="1">
        <v>29865</v>
      </c>
      <c r="H3164">
        <v>65431</v>
      </c>
      <c r="I3164">
        <v>12404</v>
      </c>
      <c r="J3164">
        <v>95</v>
      </c>
      <c r="K3164">
        <v>57</v>
      </c>
      <c r="L3164" t="s">
        <v>34</v>
      </c>
      <c r="M3164">
        <v>111</v>
      </c>
      <c r="N3164">
        <f>Table1[[#This Row],[Basic Salary]]+Table1[[#This Row],[Bonus]]</f>
        <v>77835</v>
      </c>
      <c r="O3164" s="2">
        <f>Table1[[#This Row],[Bonus]]/Table1[[#This Row],[Basic Salary]]</f>
        <v>0.18957374944598127</v>
      </c>
      <c r="P3164">
        <f ca="1">DATEDIF(Table1[[#This Row],[Date of Birth]],TODAY(),"Y")</f>
        <v>44</v>
      </c>
      <c r="Q3164">
        <f ca="1">DATEDIF(Table1[[#This Row],[Joining Date]],TODAY(),"Y")</f>
        <v>10</v>
      </c>
      <c r="R3164" t="str">
        <f ca="1">IF(YEAR(Table1[[#This Row],[Joining Date]])=YEAR(TODAY()),"Yes","No")</f>
        <v>No</v>
      </c>
      <c r="S3164" t="str">
        <f ca="1">IF(Table1[[#This Row],[Experience]]&gt;5,"Yes","No")</f>
        <v>Yes</v>
      </c>
      <c r="T3164" t="str">
        <f>TEXT(Table1[[#This Row],[Joining Date]],"mmmm")</f>
        <v>July</v>
      </c>
      <c r="U3164" t="str">
        <f>TEXT(Table1[[#This Row],[Joining Date]],"yyyy")</f>
        <v>2016</v>
      </c>
      <c r="V3164" s="5">
        <f ca="1">TODAY()-Table1[[#This Row],[Joining Date]]</f>
        <v>3684</v>
      </c>
      <c r="W3164" t="str">
        <f>LEFT(Table1[[#This Row],[Employee Name]],FIND(" ",Table1[[#This Row],[Employee Name]])-1)</f>
        <v>Sneha</v>
      </c>
      <c r="X3164" t="str">
        <f>RIGHT(Table1[[#This Row],[Employee Name]],LEN(Table1[[#This Row],[Employee Name]])-FIND(" ",Table1[[#This Row],[Employee Name]]))</f>
        <v>Iyer</v>
      </c>
      <c r="Y3164" t="str">
        <f>Table1[[#This Row],[Department]]&amp;"-"&amp;Table1[[#This Row],[Employee ID]]</f>
        <v>Support-E04019</v>
      </c>
      <c r="Z3164" t="str">
        <f>LEFT(Table1[[#This Row],[Department]],3)</f>
        <v>Sup</v>
      </c>
      <c r="AA3164" t="str">
        <f>_xlfn.XLOOKUP(Table1[[#This Row],[Manager ID]],MANAGERS!A:A,MANAGERS!B:B)</f>
        <v>Manager_11</v>
      </c>
      <c r="AB3164" t="str" cm="1">
        <f t="array" ref="AB3164">_xlfn.XLOOKUP(Table1[[#This Row],[Manager ID]],Table2[[#All],[Manager ID]],Table2[[#All],[Department Head]])</f>
        <v>Marketing</v>
      </c>
      <c r="AC3164" s="2">
        <f>_xlfn.XLOOKUP(Table1[[#This Row],[City]],L:L,O:O)</f>
        <v>0.24030340748661314</v>
      </c>
      <c r="AD3164" t="str" cm="1">
        <f t="array" ref="AD3164">_xlfn.IFS(Table1[[#This Row],[Performance Score]]&gt;=90,"Excellent",Table1[[#This Row],[Performance Score]]&gt;=75,"Good",Table1[[#This Row],[Performance Score]]&gt;=60,"Average",Table1[[#This Row],[Performance Score]]&lt;=60,"Need Improvement")</f>
        <v>Need Improvement</v>
      </c>
      <c r="AE3164" t="str">
        <f>IF(AND(Table1[[#This Row],[Attendance %]]&gt;=80,(Table1[[#This Row],[Performance Score]]&gt;=80)),"Eligible","Not Eligible")</f>
        <v>Not Eligible</v>
      </c>
      <c r="AF3164" t="str">
        <f>IF(Table1[[#This Row],[Performance Score]]&gt;=80,"High Performer","Low Performer")</f>
        <v>Low Performer</v>
      </c>
      <c r="AG3164" t="str" cm="1">
        <f t="array" aca="1" ref="AG3164" ca="1">_xlfn.IFS(Table1[[#This Row],[Experience]]&lt;=3,"Junior",Table1[[#This Row],[Experience]]&lt;=7,"Mid Level",Table1[[#This Row],[Experience]]&gt;=7,"Senior")</f>
        <v>Senior</v>
      </c>
      <c r="AH3164" t="str">
        <f>IF(Table1[[#This Row],[Attendance %]]&gt;75,"OK","Below 75")</f>
        <v>OK</v>
      </c>
      <c r="AI3164" t="b">
        <f>ISBLANK(Table1[[#This Row],[Employee ID]])</f>
        <v>0</v>
      </c>
      <c r="AJ3164" t="b">
        <f>ISNUMBER(Table1[[#This Row],[Total Salary  ]])</f>
        <v>1</v>
      </c>
      <c r="AK3164" t="str">
        <f>IFERROR(_xlfn.XLOOKUP(Table1[[#This Row],[Manager ID]],MANAGERS!A:A,MANAGERS!B:B),"Not Found")</f>
        <v>Manager_11</v>
      </c>
    </row>
    <row r="3165" spans="1:37" x14ac:dyDescent="0.2">
      <c r="A3165" t="s">
        <v>1385</v>
      </c>
      <c r="B3165" t="s">
        <v>60</v>
      </c>
      <c r="C3165" t="s">
        <v>21</v>
      </c>
      <c r="D3165" t="s">
        <v>16</v>
      </c>
      <c r="E3165" t="s">
        <v>22</v>
      </c>
      <c r="F3165" s="1">
        <v>45765</v>
      </c>
      <c r="G3165" s="1">
        <v>30704</v>
      </c>
      <c r="H3165">
        <v>48920</v>
      </c>
      <c r="I3165">
        <v>28905</v>
      </c>
      <c r="J3165">
        <v>65</v>
      </c>
      <c r="K3165">
        <v>51</v>
      </c>
      <c r="L3165" t="s">
        <v>31</v>
      </c>
      <c r="M3165">
        <v>119</v>
      </c>
      <c r="N3165">
        <f>Table1[[#This Row],[Basic Salary]]+Table1[[#This Row],[Bonus]]</f>
        <v>77825</v>
      </c>
      <c r="O3165" s="2">
        <f>Table1[[#This Row],[Bonus]]/Table1[[#This Row],[Basic Salary]]</f>
        <v>0.59086263286999186</v>
      </c>
      <c r="P3165">
        <f ca="1">DATEDIF(Table1[[#This Row],[Date of Birth]],TODAY(),"Y")</f>
        <v>42</v>
      </c>
      <c r="Q3165">
        <f ca="1">DATEDIF(Table1[[#This Row],[Joining Date]],TODAY(),"Y")</f>
        <v>1</v>
      </c>
      <c r="R3165" t="str">
        <f ca="1">IF(YEAR(Table1[[#This Row],[Joining Date]])=YEAR(TODAY()),"Yes","No")</f>
        <v>No</v>
      </c>
      <c r="S3165" t="str">
        <f ca="1">IF(Table1[[#This Row],[Experience]]&gt;5,"Yes","No")</f>
        <v>No</v>
      </c>
      <c r="T3165" t="str">
        <f>TEXT(Table1[[#This Row],[Joining Date]],"mmmm")</f>
        <v>April</v>
      </c>
      <c r="U3165" t="str">
        <f>TEXT(Table1[[#This Row],[Joining Date]],"yyyy")</f>
        <v>2025</v>
      </c>
      <c r="V3165" s="5">
        <f ca="1">TODAY()-Table1[[#This Row],[Joining Date]]</f>
        <v>474</v>
      </c>
      <c r="W3165" t="str">
        <f>LEFT(Table1[[#This Row],[Employee Name]],FIND(" ",Table1[[#This Row],[Employee Name]])-1)</f>
        <v>Gayathri</v>
      </c>
      <c r="X3165" t="str">
        <f>RIGHT(Table1[[#This Row],[Employee Name]],LEN(Table1[[#This Row],[Employee Name]])-FIND(" ",Table1[[#This Row],[Employee Name]]))</f>
        <v>Iyer</v>
      </c>
      <c r="Y3165" t="str">
        <f>Table1[[#This Row],[Department]]&amp;"-"&amp;Table1[[#This Row],[Employee ID]]</f>
        <v>HR-E01329</v>
      </c>
      <c r="Z3165" t="str">
        <f>LEFT(Table1[[#This Row],[Department]],3)</f>
        <v>HR</v>
      </c>
      <c r="AA3165" t="str">
        <f>_xlfn.XLOOKUP(Table1[[#This Row],[Manager ID]],MANAGERS!A:A,MANAGERS!B:B)</f>
        <v>Manager_19</v>
      </c>
      <c r="AB3165" t="str" cm="1">
        <f t="array" ref="AB3165">_xlfn.XLOOKUP(Table1[[#This Row],[Manager ID]],Table2[[#All],[Manager ID]],Table2[[#All],[Department Head]])</f>
        <v>Support</v>
      </c>
      <c r="AC3165" s="2">
        <f>_xlfn.XLOOKUP(Table1[[#This Row],[City]],L:L,O:O)</f>
        <v>0.241864189087755</v>
      </c>
      <c r="AD3165" t="str" cm="1">
        <f t="array" ref="AD3165">_xlfn.IFS(Table1[[#This Row],[Performance Score]]&gt;=90,"Excellent",Table1[[#This Row],[Performance Score]]&gt;=75,"Good",Table1[[#This Row],[Performance Score]]&gt;=60,"Average",Table1[[#This Row],[Performance Score]]&lt;=60,"Need Improvement")</f>
        <v>Need Improvement</v>
      </c>
      <c r="AE3165" t="str">
        <f>IF(AND(Table1[[#This Row],[Attendance %]]&gt;=80,(Table1[[#This Row],[Performance Score]]&gt;=80)),"Eligible","Not Eligible")</f>
        <v>Not Eligible</v>
      </c>
      <c r="AF3165" t="str">
        <f>IF(Table1[[#This Row],[Performance Score]]&gt;=80,"High Performer","Low Performer")</f>
        <v>Low Performer</v>
      </c>
      <c r="AG3165" t="str" cm="1">
        <f t="array" aca="1" ref="AG3165" ca="1">_xlfn.IFS(Table1[[#This Row],[Experience]]&lt;=3,"Junior",Table1[[#This Row],[Experience]]&lt;=7,"Mid Level",Table1[[#This Row],[Experience]]&gt;=7,"Senior")</f>
        <v>Junior</v>
      </c>
      <c r="AH3165" t="str">
        <f>IF(Table1[[#This Row],[Attendance %]]&gt;75,"OK","Below 75")</f>
        <v>Below 75</v>
      </c>
      <c r="AI3165" t="b">
        <f>ISBLANK(Table1[[#This Row],[Employee ID]])</f>
        <v>0</v>
      </c>
      <c r="AJ3165" t="b">
        <f>ISNUMBER(Table1[[#This Row],[Total Salary  ]])</f>
        <v>1</v>
      </c>
      <c r="AK3165" t="str">
        <f>IFERROR(_xlfn.XLOOKUP(Table1[[#This Row],[Manager ID]],MANAGERS!A:A,MANAGERS!B:B),"Not Found")</f>
        <v>Manager_19</v>
      </c>
    </row>
    <row r="3166" spans="1:37" x14ac:dyDescent="0.2">
      <c r="A3166" t="s">
        <v>4314</v>
      </c>
      <c r="B3166" t="s">
        <v>89</v>
      </c>
      <c r="C3166" t="s">
        <v>21</v>
      </c>
      <c r="D3166" t="s">
        <v>25</v>
      </c>
      <c r="E3166" t="s">
        <v>30</v>
      </c>
      <c r="F3166" s="1">
        <v>44597</v>
      </c>
      <c r="G3166" s="1">
        <v>40501</v>
      </c>
      <c r="H3166">
        <v>50943</v>
      </c>
      <c r="I3166">
        <v>26833</v>
      </c>
      <c r="J3166">
        <v>66</v>
      </c>
      <c r="K3166">
        <v>82</v>
      </c>
      <c r="L3166" t="s">
        <v>37</v>
      </c>
      <c r="M3166">
        <v>105</v>
      </c>
      <c r="N3166">
        <f>Table1[[#This Row],[Basic Salary]]+Table1[[#This Row],[Bonus]]</f>
        <v>77776</v>
      </c>
      <c r="O3166" s="2">
        <f>Table1[[#This Row],[Bonus]]/Table1[[#This Row],[Basic Salary]]</f>
        <v>0.52672594860922994</v>
      </c>
      <c r="P3166">
        <f ca="1">DATEDIF(Table1[[#This Row],[Date of Birth]],TODAY(),"Y")</f>
        <v>15</v>
      </c>
      <c r="Q3166">
        <f ca="1">DATEDIF(Table1[[#This Row],[Joining Date]],TODAY(),"Y")</f>
        <v>4</v>
      </c>
      <c r="R3166" t="str">
        <f ca="1">IF(YEAR(Table1[[#This Row],[Joining Date]])=YEAR(TODAY()),"Yes","No")</f>
        <v>No</v>
      </c>
      <c r="S3166" t="str">
        <f ca="1">IF(Table1[[#This Row],[Experience]]&gt;5,"Yes","No")</f>
        <v>No</v>
      </c>
      <c r="T3166" t="str">
        <f>TEXT(Table1[[#This Row],[Joining Date]],"mmmm")</f>
        <v>February</v>
      </c>
      <c r="U3166" t="str">
        <f>TEXT(Table1[[#This Row],[Joining Date]],"yyyy")</f>
        <v>2022</v>
      </c>
      <c r="V3166" s="5">
        <f ca="1">TODAY()-Table1[[#This Row],[Joining Date]]</f>
        <v>1642</v>
      </c>
      <c r="W3166" t="str">
        <f>LEFT(Table1[[#This Row],[Employee Name]],FIND(" ",Table1[[#This Row],[Employee Name]])-1)</f>
        <v>Tarun</v>
      </c>
      <c r="X3166" t="str">
        <f>RIGHT(Table1[[#This Row],[Employee Name]],LEN(Table1[[#This Row],[Employee Name]])-FIND(" ",Table1[[#This Row],[Employee Name]]))</f>
        <v>Verma</v>
      </c>
      <c r="Y3166" t="str">
        <f>Table1[[#This Row],[Department]]&amp;"-"&amp;Table1[[#This Row],[Employee ID]]</f>
        <v>Finance-E04258</v>
      </c>
      <c r="Z3166" t="str">
        <f>LEFT(Table1[[#This Row],[Department]],3)</f>
        <v>Fin</v>
      </c>
      <c r="AA3166" t="str">
        <f>_xlfn.XLOOKUP(Table1[[#This Row],[Manager ID]],MANAGERS!A:A,MANAGERS!B:B)</f>
        <v>Manager_5</v>
      </c>
      <c r="AB3166" t="str" cm="1">
        <f t="array" ref="AB3166">_xlfn.XLOOKUP(Table1[[#This Row],[Manager ID]],Table2[[#All],[Manager ID]],Table2[[#All],[Department Head]])</f>
        <v>Sales</v>
      </c>
      <c r="AC3166" s="2">
        <f>_xlfn.XLOOKUP(Table1[[#This Row],[City]],L:L,O:O)</f>
        <v>0.24036902712549932</v>
      </c>
      <c r="AD3166" t="str" cm="1">
        <f t="array" ref="AD3166">_xlfn.IFS(Table1[[#This Row],[Performance Score]]&gt;=90,"Excellent",Table1[[#This Row],[Performance Score]]&gt;=75,"Good",Table1[[#This Row],[Performance Score]]&gt;=60,"Average",Table1[[#This Row],[Performance Score]]&lt;=60,"Need Improvement")</f>
        <v>Good</v>
      </c>
      <c r="AE3166" t="str">
        <f>IF(AND(Table1[[#This Row],[Attendance %]]&gt;=80,(Table1[[#This Row],[Performance Score]]&gt;=80)),"Eligible","Not Eligible")</f>
        <v>Not Eligible</v>
      </c>
      <c r="AF3166" t="str">
        <f>IF(Table1[[#This Row],[Performance Score]]&gt;=80,"High Performer","Low Performer")</f>
        <v>High Performer</v>
      </c>
      <c r="AG3166" t="str" cm="1">
        <f t="array" aca="1" ref="AG3166" ca="1">_xlfn.IFS(Table1[[#This Row],[Experience]]&lt;=3,"Junior",Table1[[#This Row],[Experience]]&lt;=7,"Mid Level",Table1[[#This Row],[Experience]]&gt;=7,"Senior")</f>
        <v>Mid Level</v>
      </c>
      <c r="AH3166" t="str">
        <f>IF(Table1[[#This Row],[Attendance %]]&gt;75,"OK","Below 75")</f>
        <v>Below 75</v>
      </c>
      <c r="AI3166" t="b">
        <f>ISBLANK(Table1[[#This Row],[Employee ID]])</f>
        <v>0</v>
      </c>
      <c r="AJ3166" t="b">
        <f>ISNUMBER(Table1[[#This Row],[Total Salary  ]])</f>
        <v>1</v>
      </c>
      <c r="AK3166" t="str">
        <f>IFERROR(_xlfn.XLOOKUP(Table1[[#This Row],[Manager ID]],MANAGERS!A:A,MANAGERS!B:B),"Not Found")</f>
        <v>Manager_5</v>
      </c>
    </row>
    <row r="3167" spans="1:37" x14ac:dyDescent="0.2">
      <c r="A3167" t="s">
        <v>4914</v>
      </c>
      <c r="B3167" t="s">
        <v>129</v>
      </c>
      <c r="C3167" t="s">
        <v>15</v>
      </c>
      <c r="D3167" t="s">
        <v>43</v>
      </c>
      <c r="E3167" t="s">
        <v>51</v>
      </c>
      <c r="F3167" s="1">
        <v>43816</v>
      </c>
      <c r="G3167" s="1">
        <v>38380</v>
      </c>
      <c r="H3167">
        <v>63217</v>
      </c>
      <c r="I3167">
        <v>14554</v>
      </c>
      <c r="J3167">
        <v>71</v>
      </c>
      <c r="K3167">
        <v>79</v>
      </c>
      <c r="L3167" t="s">
        <v>23</v>
      </c>
      <c r="M3167">
        <v>106</v>
      </c>
      <c r="N3167">
        <f>Table1[[#This Row],[Basic Salary]]+Table1[[#This Row],[Bonus]]</f>
        <v>77771</v>
      </c>
      <c r="O3167" s="2">
        <f>Table1[[#This Row],[Bonus]]/Table1[[#This Row],[Basic Salary]]</f>
        <v>0.23022288308524605</v>
      </c>
      <c r="P3167">
        <f ca="1">DATEDIF(Table1[[#This Row],[Date of Birth]],TODAY(),"Y")</f>
        <v>21</v>
      </c>
      <c r="Q3167">
        <f ca="1">DATEDIF(Table1[[#This Row],[Joining Date]],TODAY(),"Y")</f>
        <v>6</v>
      </c>
      <c r="R3167" t="str">
        <f ca="1">IF(YEAR(Table1[[#This Row],[Joining Date]])=YEAR(TODAY()),"Yes","No")</f>
        <v>No</v>
      </c>
      <c r="S3167" t="str">
        <f ca="1">IF(Table1[[#This Row],[Experience]]&gt;5,"Yes","No")</f>
        <v>Yes</v>
      </c>
      <c r="T3167" t="str">
        <f>TEXT(Table1[[#This Row],[Joining Date]],"mmmm")</f>
        <v>December</v>
      </c>
      <c r="U3167" t="str">
        <f>TEXT(Table1[[#This Row],[Joining Date]],"yyyy")</f>
        <v>2019</v>
      </c>
      <c r="V3167" s="5">
        <f ca="1">TODAY()-Table1[[#This Row],[Joining Date]]</f>
        <v>2423</v>
      </c>
      <c r="W3167" t="str">
        <f>LEFT(Table1[[#This Row],[Employee Name]],FIND(" ",Table1[[#This Row],[Employee Name]])-1)</f>
        <v>Aarav</v>
      </c>
      <c r="X3167" t="str">
        <f>RIGHT(Table1[[#This Row],[Employee Name]],LEN(Table1[[#This Row],[Employee Name]])-FIND(" ",Table1[[#This Row],[Employee Name]]))</f>
        <v>Sharma</v>
      </c>
      <c r="Y3167" t="str">
        <f>Table1[[#This Row],[Department]]&amp;"-"&amp;Table1[[#This Row],[Employee ID]]</f>
        <v>Operations-E04858</v>
      </c>
      <c r="Z3167" t="str">
        <f>LEFT(Table1[[#This Row],[Department]],3)</f>
        <v>Ope</v>
      </c>
      <c r="AA3167" t="str">
        <f>_xlfn.XLOOKUP(Table1[[#This Row],[Manager ID]],MANAGERS!A:A,MANAGERS!B:B)</f>
        <v>Manager_6</v>
      </c>
      <c r="AB3167" t="str" cm="1">
        <f t="array" ref="AB3167">_xlfn.XLOOKUP(Table1[[#This Row],[Manager ID]],Table2[[#All],[Manager ID]],Table2[[#All],[Department Head]])</f>
        <v>HR</v>
      </c>
      <c r="AC3167" s="2">
        <f>_xlfn.XLOOKUP(Table1[[#This Row],[City]],L:L,O:O)</f>
        <v>0.23486488519629886</v>
      </c>
      <c r="AD3167" t="str" cm="1">
        <f t="array" ref="AD3167">_xlfn.IFS(Table1[[#This Row],[Performance Score]]&gt;=90,"Excellent",Table1[[#This Row],[Performance Score]]&gt;=75,"Good",Table1[[#This Row],[Performance Score]]&gt;=60,"Average",Table1[[#This Row],[Performance Score]]&lt;=60,"Need Improvement")</f>
        <v>Good</v>
      </c>
      <c r="AE3167" t="str">
        <f>IF(AND(Table1[[#This Row],[Attendance %]]&gt;=80,(Table1[[#This Row],[Performance Score]]&gt;=80)),"Eligible","Not Eligible")</f>
        <v>Not Eligible</v>
      </c>
      <c r="AF3167" t="str">
        <f>IF(Table1[[#This Row],[Performance Score]]&gt;=80,"High Performer","Low Performer")</f>
        <v>Low Performer</v>
      </c>
      <c r="AG3167" t="str" cm="1">
        <f t="array" aca="1" ref="AG3167" ca="1">_xlfn.IFS(Table1[[#This Row],[Experience]]&lt;=3,"Junior",Table1[[#This Row],[Experience]]&lt;=7,"Mid Level",Table1[[#This Row],[Experience]]&gt;=7,"Senior")</f>
        <v>Mid Level</v>
      </c>
      <c r="AH3167" t="str">
        <f>IF(Table1[[#This Row],[Attendance %]]&gt;75,"OK","Below 75")</f>
        <v>Below 75</v>
      </c>
      <c r="AI3167" t="b">
        <f>ISBLANK(Table1[[#This Row],[Employee ID]])</f>
        <v>0</v>
      </c>
      <c r="AJ3167" t="b">
        <f>ISNUMBER(Table1[[#This Row],[Total Salary  ]])</f>
        <v>1</v>
      </c>
      <c r="AK3167" t="str">
        <f>IFERROR(_xlfn.XLOOKUP(Table1[[#This Row],[Manager ID]],MANAGERS!A:A,MANAGERS!B:B),"Not Found")</f>
        <v>Manager_6</v>
      </c>
    </row>
    <row r="3168" spans="1:37" x14ac:dyDescent="0.2">
      <c r="A3168" t="s">
        <v>3755</v>
      </c>
      <c r="B3168" t="s">
        <v>75</v>
      </c>
      <c r="C3168" t="s">
        <v>15</v>
      </c>
      <c r="D3168" t="s">
        <v>16</v>
      </c>
      <c r="E3168" t="s">
        <v>22</v>
      </c>
      <c r="F3168" s="1">
        <v>45077</v>
      </c>
      <c r="G3168" s="1">
        <v>29969</v>
      </c>
      <c r="H3168">
        <v>52003</v>
      </c>
      <c r="I3168">
        <v>25748</v>
      </c>
      <c r="J3168">
        <v>79</v>
      </c>
      <c r="K3168">
        <v>54</v>
      </c>
      <c r="L3168" t="s">
        <v>31</v>
      </c>
      <c r="M3168">
        <v>110</v>
      </c>
      <c r="N3168">
        <f>Table1[[#This Row],[Basic Salary]]+Table1[[#This Row],[Bonus]]</f>
        <v>77751</v>
      </c>
      <c r="O3168" s="2">
        <f>Table1[[#This Row],[Bonus]]/Table1[[#This Row],[Basic Salary]]</f>
        <v>0.49512528123377497</v>
      </c>
      <c r="P3168">
        <f ca="1">DATEDIF(Table1[[#This Row],[Date of Birth]],TODAY(),"Y")</f>
        <v>44</v>
      </c>
      <c r="Q3168">
        <f ca="1">DATEDIF(Table1[[#This Row],[Joining Date]],TODAY(),"Y")</f>
        <v>3</v>
      </c>
      <c r="R3168" t="str">
        <f ca="1">IF(YEAR(Table1[[#This Row],[Joining Date]])=YEAR(TODAY()),"Yes","No")</f>
        <v>No</v>
      </c>
      <c r="S3168" t="str">
        <f ca="1">IF(Table1[[#This Row],[Experience]]&gt;5,"Yes","No")</f>
        <v>No</v>
      </c>
      <c r="T3168" t="str">
        <f>TEXT(Table1[[#This Row],[Joining Date]],"mmmm")</f>
        <v>May</v>
      </c>
      <c r="U3168" t="str">
        <f>TEXT(Table1[[#This Row],[Joining Date]],"yyyy")</f>
        <v>2023</v>
      </c>
      <c r="V3168" s="5">
        <f ca="1">TODAY()-Table1[[#This Row],[Joining Date]]</f>
        <v>1162</v>
      </c>
      <c r="W3168" t="str">
        <f>LEFT(Table1[[#This Row],[Employee Name]],FIND(" ",Table1[[#This Row],[Employee Name]])-1)</f>
        <v>Ishita</v>
      </c>
      <c r="X3168" t="str">
        <f>RIGHT(Table1[[#This Row],[Employee Name]],LEN(Table1[[#This Row],[Employee Name]])-FIND(" ",Table1[[#This Row],[Employee Name]]))</f>
        <v>Roy</v>
      </c>
      <c r="Y3168" t="str">
        <f>Table1[[#This Row],[Department]]&amp;"-"&amp;Table1[[#This Row],[Employee ID]]</f>
        <v>HR-E03699</v>
      </c>
      <c r="Z3168" t="str">
        <f>LEFT(Table1[[#This Row],[Department]],3)</f>
        <v>HR</v>
      </c>
      <c r="AA3168" t="str">
        <f>_xlfn.XLOOKUP(Table1[[#This Row],[Manager ID]],MANAGERS!A:A,MANAGERS!B:B)</f>
        <v>Manager_10</v>
      </c>
      <c r="AB3168" t="str" cm="1">
        <f t="array" ref="AB3168">_xlfn.XLOOKUP(Table1[[#This Row],[Manager ID]],Table2[[#All],[Manager ID]],Table2[[#All],[Department Head]])</f>
        <v>HR</v>
      </c>
      <c r="AC3168" s="2">
        <f>_xlfn.XLOOKUP(Table1[[#This Row],[City]],L:L,O:O)</f>
        <v>0.241864189087755</v>
      </c>
      <c r="AD3168" t="str" cm="1">
        <f t="array" ref="AD3168">_xlfn.IFS(Table1[[#This Row],[Performance Score]]&gt;=90,"Excellent",Table1[[#This Row],[Performance Score]]&gt;=75,"Good",Table1[[#This Row],[Performance Score]]&gt;=60,"Average",Table1[[#This Row],[Performance Score]]&lt;=60,"Need Improvement")</f>
        <v>Need Improvement</v>
      </c>
      <c r="AE3168" t="str">
        <f>IF(AND(Table1[[#This Row],[Attendance %]]&gt;=80,(Table1[[#This Row],[Performance Score]]&gt;=80)),"Eligible","Not Eligible")</f>
        <v>Not Eligible</v>
      </c>
      <c r="AF3168" t="str">
        <f>IF(Table1[[#This Row],[Performance Score]]&gt;=80,"High Performer","Low Performer")</f>
        <v>Low Performer</v>
      </c>
      <c r="AG3168" t="str" cm="1">
        <f t="array" aca="1" ref="AG3168" ca="1">_xlfn.IFS(Table1[[#This Row],[Experience]]&lt;=3,"Junior",Table1[[#This Row],[Experience]]&lt;=7,"Mid Level",Table1[[#This Row],[Experience]]&gt;=7,"Senior")</f>
        <v>Junior</v>
      </c>
      <c r="AH3168" t="str">
        <f>IF(Table1[[#This Row],[Attendance %]]&gt;75,"OK","Below 75")</f>
        <v>OK</v>
      </c>
      <c r="AI3168" t="b">
        <f>ISBLANK(Table1[[#This Row],[Employee ID]])</f>
        <v>0</v>
      </c>
      <c r="AJ3168" t="b">
        <f>ISNUMBER(Table1[[#This Row],[Total Salary  ]])</f>
        <v>1</v>
      </c>
      <c r="AK3168" t="str">
        <f>IFERROR(_xlfn.XLOOKUP(Table1[[#This Row],[Manager ID]],MANAGERS!A:A,MANAGERS!B:B),"Not Found")</f>
        <v>Manager_10</v>
      </c>
    </row>
    <row r="3169" spans="1:37" x14ac:dyDescent="0.2">
      <c r="A3169" t="s">
        <v>5035</v>
      </c>
      <c r="B3169" t="s">
        <v>69</v>
      </c>
      <c r="C3169" t="s">
        <v>15</v>
      </c>
      <c r="D3169" t="s">
        <v>33</v>
      </c>
      <c r="E3169" t="s">
        <v>22</v>
      </c>
      <c r="F3169" s="1">
        <v>43102</v>
      </c>
      <c r="G3169" s="1">
        <v>35632</v>
      </c>
      <c r="H3169">
        <v>72542</v>
      </c>
      <c r="I3169">
        <v>5178</v>
      </c>
      <c r="J3169">
        <v>61</v>
      </c>
      <c r="K3169">
        <v>54</v>
      </c>
      <c r="L3169" t="s">
        <v>23</v>
      </c>
      <c r="M3169">
        <v>109</v>
      </c>
      <c r="N3169">
        <f>Table1[[#This Row],[Basic Salary]]+Table1[[#This Row],[Bonus]]</f>
        <v>77720</v>
      </c>
      <c r="O3169" s="2">
        <f>Table1[[#This Row],[Bonus]]/Table1[[#This Row],[Basic Salary]]</f>
        <v>7.1379338865760519E-2</v>
      </c>
      <c r="P3169">
        <f ca="1">DATEDIF(Table1[[#This Row],[Date of Birth]],TODAY(),"Y")</f>
        <v>29</v>
      </c>
      <c r="Q3169">
        <f ca="1">DATEDIF(Table1[[#This Row],[Joining Date]],TODAY(),"Y")</f>
        <v>8</v>
      </c>
      <c r="R3169" t="str">
        <f ca="1">IF(YEAR(Table1[[#This Row],[Joining Date]])=YEAR(TODAY()),"Yes","No")</f>
        <v>No</v>
      </c>
      <c r="S3169" t="str">
        <f ca="1">IF(Table1[[#This Row],[Experience]]&gt;5,"Yes","No")</f>
        <v>Yes</v>
      </c>
      <c r="T3169" t="str">
        <f>TEXT(Table1[[#This Row],[Joining Date]],"mmmm")</f>
        <v>January</v>
      </c>
      <c r="U3169" t="str">
        <f>TEXT(Table1[[#This Row],[Joining Date]],"yyyy")</f>
        <v>2018</v>
      </c>
      <c r="V3169" s="5">
        <f ca="1">TODAY()-Table1[[#This Row],[Joining Date]]</f>
        <v>3137</v>
      </c>
      <c r="W3169" t="str">
        <f>LEFT(Table1[[#This Row],[Employee Name]],FIND(" ",Table1[[#This Row],[Employee Name]])-1)</f>
        <v>Neha</v>
      </c>
      <c r="X3169" t="str">
        <f>RIGHT(Table1[[#This Row],[Employee Name]],LEN(Table1[[#This Row],[Employee Name]])-FIND(" ",Table1[[#This Row],[Employee Name]]))</f>
        <v>Kulkarni</v>
      </c>
      <c r="Y3169" t="str">
        <f>Table1[[#This Row],[Department]]&amp;"-"&amp;Table1[[#This Row],[Employee ID]]</f>
        <v>Marketing-E04979</v>
      </c>
      <c r="Z3169" t="str">
        <f>LEFT(Table1[[#This Row],[Department]],3)</f>
        <v>Mar</v>
      </c>
      <c r="AA3169" t="str">
        <f>_xlfn.XLOOKUP(Table1[[#This Row],[Manager ID]],MANAGERS!A:A,MANAGERS!B:B)</f>
        <v>Manager_9</v>
      </c>
      <c r="AB3169" t="str" cm="1">
        <f t="array" ref="AB3169">_xlfn.XLOOKUP(Table1[[#This Row],[Manager ID]],Table2[[#All],[Manager ID]],Table2[[#All],[Department Head]])</f>
        <v>Sales</v>
      </c>
      <c r="AC3169" s="2">
        <f>_xlfn.XLOOKUP(Table1[[#This Row],[City]],L:L,O:O)</f>
        <v>0.23486488519629886</v>
      </c>
      <c r="AD3169" t="str" cm="1">
        <f t="array" ref="AD3169">_xlfn.IFS(Table1[[#This Row],[Performance Score]]&gt;=90,"Excellent",Table1[[#This Row],[Performance Score]]&gt;=75,"Good",Table1[[#This Row],[Performance Score]]&gt;=60,"Average",Table1[[#This Row],[Performance Score]]&lt;=60,"Need Improvement")</f>
        <v>Need Improvement</v>
      </c>
      <c r="AE3169" t="str">
        <f>IF(AND(Table1[[#This Row],[Attendance %]]&gt;=80,(Table1[[#This Row],[Performance Score]]&gt;=80)),"Eligible","Not Eligible")</f>
        <v>Not Eligible</v>
      </c>
      <c r="AF3169" t="str">
        <f>IF(Table1[[#This Row],[Performance Score]]&gt;=80,"High Performer","Low Performer")</f>
        <v>Low Performer</v>
      </c>
      <c r="AG3169" t="str" cm="1">
        <f t="array" aca="1" ref="AG3169" ca="1">_xlfn.IFS(Table1[[#This Row],[Experience]]&lt;=3,"Junior",Table1[[#This Row],[Experience]]&lt;=7,"Mid Level",Table1[[#This Row],[Experience]]&gt;=7,"Senior")</f>
        <v>Senior</v>
      </c>
      <c r="AH3169" t="str">
        <f>IF(Table1[[#This Row],[Attendance %]]&gt;75,"OK","Below 75")</f>
        <v>Below 75</v>
      </c>
      <c r="AI3169" t="b">
        <f>ISBLANK(Table1[[#This Row],[Employee ID]])</f>
        <v>0</v>
      </c>
      <c r="AJ3169" t="b">
        <f>ISNUMBER(Table1[[#This Row],[Total Salary  ]])</f>
        <v>1</v>
      </c>
      <c r="AK3169" t="str">
        <f>IFERROR(_xlfn.XLOOKUP(Table1[[#This Row],[Manager ID]],MANAGERS!A:A,MANAGERS!B:B),"Not Found")</f>
        <v>Manager_9</v>
      </c>
    </row>
    <row r="3170" spans="1:37" x14ac:dyDescent="0.2">
      <c r="A3170" t="s">
        <v>3887</v>
      </c>
      <c r="B3170" t="s">
        <v>36</v>
      </c>
      <c r="C3170" t="s">
        <v>21</v>
      </c>
      <c r="D3170" t="s">
        <v>43</v>
      </c>
      <c r="E3170" t="s">
        <v>22</v>
      </c>
      <c r="F3170" s="1">
        <v>43719</v>
      </c>
      <c r="G3170" s="1">
        <v>31605</v>
      </c>
      <c r="H3170">
        <v>57839</v>
      </c>
      <c r="I3170">
        <v>19866</v>
      </c>
      <c r="J3170">
        <v>80</v>
      </c>
      <c r="K3170">
        <v>61</v>
      </c>
      <c r="L3170" t="s">
        <v>31</v>
      </c>
      <c r="M3170">
        <v>105</v>
      </c>
      <c r="N3170">
        <f>Table1[[#This Row],[Basic Salary]]+Table1[[#This Row],[Bonus]]</f>
        <v>77705</v>
      </c>
      <c r="O3170" s="2">
        <f>Table1[[#This Row],[Bonus]]/Table1[[#This Row],[Basic Salary]]</f>
        <v>0.34347066858002384</v>
      </c>
      <c r="P3170">
        <f ca="1">DATEDIF(Table1[[#This Row],[Date of Birth]],TODAY(),"Y")</f>
        <v>40</v>
      </c>
      <c r="Q3170">
        <f ca="1">DATEDIF(Table1[[#This Row],[Joining Date]],TODAY(),"Y")</f>
        <v>6</v>
      </c>
      <c r="R3170" t="str">
        <f ca="1">IF(YEAR(Table1[[#This Row],[Joining Date]])=YEAR(TODAY()),"Yes","No")</f>
        <v>No</v>
      </c>
      <c r="S3170" t="str">
        <f ca="1">IF(Table1[[#This Row],[Experience]]&gt;5,"Yes","No")</f>
        <v>Yes</v>
      </c>
      <c r="T3170" t="str">
        <f>TEXT(Table1[[#This Row],[Joining Date]],"mmmm")</f>
        <v>September</v>
      </c>
      <c r="U3170" t="str">
        <f>TEXT(Table1[[#This Row],[Joining Date]],"yyyy")</f>
        <v>2019</v>
      </c>
      <c r="V3170" s="5">
        <f ca="1">TODAY()-Table1[[#This Row],[Joining Date]]</f>
        <v>2520</v>
      </c>
      <c r="W3170" t="str">
        <f>LEFT(Table1[[#This Row],[Employee Name]],FIND(" ",Table1[[#This Row],[Employee Name]])-1)</f>
        <v>Meera</v>
      </c>
      <c r="X3170" t="str">
        <f>RIGHT(Table1[[#This Row],[Employee Name]],LEN(Table1[[#This Row],[Employee Name]])-FIND(" ",Table1[[#This Row],[Employee Name]]))</f>
        <v>Joshi</v>
      </c>
      <c r="Y3170" t="str">
        <f>Table1[[#This Row],[Department]]&amp;"-"&amp;Table1[[#This Row],[Employee ID]]</f>
        <v>Operations-E03831</v>
      </c>
      <c r="Z3170" t="str">
        <f>LEFT(Table1[[#This Row],[Department]],3)</f>
        <v>Ope</v>
      </c>
      <c r="AA3170" t="str">
        <f>_xlfn.XLOOKUP(Table1[[#This Row],[Manager ID]],MANAGERS!A:A,MANAGERS!B:B)</f>
        <v>Manager_5</v>
      </c>
      <c r="AB3170" t="str" cm="1">
        <f t="array" ref="AB3170">_xlfn.XLOOKUP(Table1[[#This Row],[Manager ID]],Table2[[#All],[Manager ID]],Table2[[#All],[Department Head]])</f>
        <v>Sales</v>
      </c>
      <c r="AC3170" s="2">
        <f>_xlfn.XLOOKUP(Table1[[#This Row],[City]],L:L,O:O)</f>
        <v>0.241864189087755</v>
      </c>
      <c r="AD3170" t="str" cm="1">
        <f t="array" ref="AD3170">_xlfn.IFS(Table1[[#This Row],[Performance Score]]&gt;=90,"Excellent",Table1[[#This Row],[Performance Score]]&gt;=75,"Good",Table1[[#This Row],[Performance Score]]&gt;=60,"Average",Table1[[#This Row],[Performance Score]]&lt;=60,"Need Improvement")</f>
        <v>Average</v>
      </c>
      <c r="AE3170" t="str">
        <f>IF(AND(Table1[[#This Row],[Attendance %]]&gt;=80,(Table1[[#This Row],[Performance Score]]&gt;=80)),"Eligible","Not Eligible")</f>
        <v>Not Eligible</v>
      </c>
      <c r="AF3170" t="str">
        <f>IF(Table1[[#This Row],[Performance Score]]&gt;=80,"High Performer","Low Performer")</f>
        <v>Low Performer</v>
      </c>
      <c r="AG3170" t="str" cm="1">
        <f t="array" aca="1" ref="AG3170" ca="1">_xlfn.IFS(Table1[[#This Row],[Experience]]&lt;=3,"Junior",Table1[[#This Row],[Experience]]&lt;=7,"Mid Level",Table1[[#This Row],[Experience]]&gt;=7,"Senior")</f>
        <v>Mid Level</v>
      </c>
      <c r="AH3170" t="str">
        <f>IF(Table1[[#This Row],[Attendance %]]&gt;75,"OK","Below 75")</f>
        <v>OK</v>
      </c>
      <c r="AI3170" t="b">
        <f>ISBLANK(Table1[[#This Row],[Employee ID]])</f>
        <v>0</v>
      </c>
      <c r="AJ3170" t="b">
        <f>ISNUMBER(Table1[[#This Row],[Total Salary  ]])</f>
        <v>1</v>
      </c>
      <c r="AK3170" t="str">
        <f>IFERROR(_xlfn.XLOOKUP(Table1[[#This Row],[Manager ID]],MANAGERS!A:A,MANAGERS!B:B),"Not Found")</f>
        <v>Manager_5</v>
      </c>
    </row>
    <row r="3171" spans="1:37" x14ac:dyDescent="0.2">
      <c r="A3171" t="s">
        <v>1843</v>
      </c>
      <c r="B3171" t="s">
        <v>42</v>
      </c>
      <c r="C3171" t="s">
        <v>15</v>
      </c>
      <c r="D3171" t="s">
        <v>46</v>
      </c>
      <c r="E3171" t="s">
        <v>17</v>
      </c>
      <c r="F3171" s="1">
        <v>42129</v>
      </c>
      <c r="G3171" s="1">
        <v>30591</v>
      </c>
      <c r="H3171">
        <v>67270</v>
      </c>
      <c r="I3171">
        <v>10404</v>
      </c>
      <c r="J3171">
        <v>100</v>
      </c>
      <c r="K3171">
        <v>77</v>
      </c>
      <c r="L3171" t="s">
        <v>53</v>
      </c>
      <c r="M3171">
        <v>103</v>
      </c>
      <c r="N3171">
        <f>Table1[[#This Row],[Basic Salary]]+Table1[[#This Row],[Bonus]]</f>
        <v>77674</v>
      </c>
      <c r="O3171" s="2">
        <f>Table1[[#This Row],[Bonus]]/Table1[[#This Row],[Basic Salary]]</f>
        <v>0.15466032406719191</v>
      </c>
      <c r="P3171">
        <f ca="1">DATEDIF(Table1[[#This Row],[Date of Birth]],TODAY(),"Y")</f>
        <v>42</v>
      </c>
      <c r="Q3171">
        <f ca="1">DATEDIF(Table1[[#This Row],[Joining Date]],TODAY(),"Y")</f>
        <v>11</v>
      </c>
      <c r="R3171" t="str">
        <f ca="1">IF(YEAR(Table1[[#This Row],[Joining Date]])=YEAR(TODAY()),"Yes","No")</f>
        <v>No</v>
      </c>
      <c r="S3171" t="str">
        <f ca="1">IF(Table1[[#This Row],[Experience]]&gt;5,"Yes","No")</f>
        <v>Yes</v>
      </c>
      <c r="T3171" t="str">
        <f>TEXT(Table1[[#This Row],[Joining Date]],"mmmm")</f>
        <v>May</v>
      </c>
      <c r="U3171" t="str">
        <f>TEXT(Table1[[#This Row],[Joining Date]],"yyyy")</f>
        <v>2015</v>
      </c>
      <c r="V3171" s="5">
        <f ca="1">TODAY()-Table1[[#This Row],[Joining Date]]</f>
        <v>4110</v>
      </c>
      <c r="W3171" t="str">
        <f>LEFT(Table1[[#This Row],[Employee Name]],FIND(" ",Table1[[#This Row],[Employee Name]])-1)</f>
        <v>Krishna</v>
      </c>
      <c r="X3171" t="str">
        <f>RIGHT(Table1[[#This Row],[Employee Name]],LEN(Table1[[#This Row],[Employee Name]])-FIND(" ",Table1[[#This Row],[Employee Name]]))</f>
        <v>Chaitanya</v>
      </c>
      <c r="Y3171" t="str">
        <f>Table1[[#This Row],[Department]]&amp;"-"&amp;Table1[[#This Row],[Employee ID]]</f>
        <v>Support-E01787</v>
      </c>
      <c r="Z3171" t="str">
        <f>LEFT(Table1[[#This Row],[Department]],3)</f>
        <v>Sup</v>
      </c>
      <c r="AA3171" t="str">
        <f>_xlfn.XLOOKUP(Table1[[#This Row],[Manager ID]],MANAGERS!A:A,MANAGERS!B:B)</f>
        <v>Manager_3</v>
      </c>
      <c r="AB3171" t="str" cm="1">
        <f t="array" ref="AB3171">_xlfn.XLOOKUP(Table1[[#This Row],[Manager ID]],Table2[[#All],[Manager ID]],Table2[[#All],[Department Head]])</f>
        <v>IT</v>
      </c>
      <c r="AC3171" s="2">
        <f>_xlfn.XLOOKUP(Table1[[#This Row],[City]],L:L,O:O)</f>
        <v>0.23685887225230964</v>
      </c>
      <c r="AD3171" t="str" cm="1">
        <f t="array" ref="AD3171">_xlfn.IFS(Table1[[#This Row],[Performance Score]]&gt;=90,"Excellent",Table1[[#This Row],[Performance Score]]&gt;=75,"Good",Table1[[#This Row],[Performance Score]]&gt;=60,"Average",Table1[[#This Row],[Performance Score]]&lt;=60,"Need Improvement")</f>
        <v>Good</v>
      </c>
      <c r="AE3171" t="str">
        <f>IF(AND(Table1[[#This Row],[Attendance %]]&gt;=80,(Table1[[#This Row],[Performance Score]]&gt;=80)),"Eligible","Not Eligible")</f>
        <v>Not Eligible</v>
      </c>
      <c r="AF3171" t="str">
        <f>IF(Table1[[#This Row],[Performance Score]]&gt;=80,"High Performer","Low Performer")</f>
        <v>Low Performer</v>
      </c>
      <c r="AG3171" t="str" cm="1">
        <f t="array" aca="1" ref="AG3171" ca="1">_xlfn.IFS(Table1[[#This Row],[Experience]]&lt;=3,"Junior",Table1[[#This Row],[Experience]]&lt;=7,"Mid Level",Table1[[#This Row],[Experience]]&gt;=7,"Senior")</f>
        <v>Senior</v>
      </c>
      <c r="AH3171" t="str">
        <f>IF(Table1[[#This Row],[Attendance %]]&gt;75,"OK","Below 75")</f>
        <v>OK</v>
      </c>
      <c r="AI3171" t="b">
        <f>ISBLANK(Table1[[#This Row],[Employee ID]])</f>
        <v>0</v>
      </c>
      <c r="AJ3171" t="b">
        <f>ISNUMBER(Table1[[#This Row],[Total Salary  ]])</f>
        <v>1</v>
      </c>
      <c r="AK3171" t="str">
        <f>IFERROR(_xlfn.XLOOKUP(Table1[[#This Row],[Manager ID]],MANAGERS!A:A,MANAGERS!B:B),"Not Found")</f>
        <v>Manager_3</v>
      </c>
    </row>
    <row r="3172" spans="1:37" x14ac:dyDescent="0.2">
      <c r="A3172" t="s">
        <v>2646</v>
      </c>
      <c r="B3172" t="s">
        <v>95</v>
      </c>
      <c r="C3172" t="s">
        <v>21</v>
      </c>
      <c r="D3172" t="s">
        <v>33</v>
      </c>
      <c r="E3172" t="s">
        <v>22</v>
      </c>
      <c r="F3172" s="1">
        <v>43954</v>
      </c>
      <c r="G3172" s="1">
        <v>37042</v>
      </c>
      <c r="H3172">
        <v>60735</v>
      </c>
      <c r="I3172">
        <v>16906</v>
      </c>
      <c r="J3172">
        <v>77</v>
      </c>
      <c r="K3172">
        <v>58</v>
      </c>
      <c r="L3172" t="s">
        <v>27</v>
      </c>
      <c r="M3172">
        <v>102</v>
      </c>
      <c r="N3172">
        <f>Table1[[#This Row],[Basic Salary]]+Table1[[#This Row],[Bonus]]</f>
        <v>77641</v>
      </c>
      <c r="O3172" s="2">
        <f>Table1[[#This Row],[Bonus]]/Table1[[#This Row],[Basic Salary]]</f>
        <v>0.27835679591668727</v>
      </c>
      <c r="P3172">
        <f ca="1">DATEDIF(Table1[[#This Row],[Date of Birth]],TODAY(),"Y")</f>
        <v>25</v>
      </c>
      <c r="Q3172">
        <f ca="1">DATEDIF(Table1[[#This Row],[Joining Date]],TODAY(),"Y")</f>
        <v>6</v>
      </c>
      <c r="R3172" t="str">
        <f ca="1">IF(YEAR(Table1[[#This Row],[Joining Date]])=YEAR(TODAY()),"Yes","No")</f>
        <v>No</v>
      </c>
      <c r="S3172" t="str">
        <f ca="1">IF(Table1[[#This Row],[Experience]]&gt;5,"Yes","No")</f>
        <v>Yes</v>
      </c>
      <c r="T3172" t="str">
        <f>TEXT(Table1[[#This Row],[Joining Date]],"mmmm")</f>
        <v>May</v>
      </c>
      <c r="U3172" t="str">
        <f>TEXT(Table1[[#This Row],[Joining Date]],"yyyy")</f>
        <v>2020</v>
      </c>
      <c r="V3172" s="5">
        <f ca="1">TODAY()-Table1[[#This Row],[Joining Date]]</f>
        <v>2285</v>
      </c>
      <c r="W3172" t="str">
        <f>LEFT(Table1[[#This Row],[Employee Name]],FIND(" ",Table1[[#This Row],[Employee Name]])-1)</f>
        <v>Ajay</v>
      </c>
      <c r="X3172" t="str">
        <f>RIGHT(Table1[[#This Row],[Employee Name]],LEN(Table1[[#This Row],[Employee Name]])-FIND(" ",Table1[[#This Row],[Employee Name]]))</f>
        <v>Singh</v>
      </c>
      <c r="Y3172" t="str">
        <f>Table1[[#This Row],[Department]]&amp;"-"&amp;Table1[[#This Row],[Employee ID]]</f>
        <v>Marketing-E02590</v>
      </c>
      <c r="Z3172" t="str">
        <f>LEFT(Table1[[#This Row],[Department]],3)</f>
        <v>Mar</v>
      </c>
      <c r="AA3172" t="str">
        <f>_xlfn.XLOOKUP(Table1[[#This Row],[Manager ID]],MANAGERS!A:A,MANAGERS!B:B)</f>
        <v>Manager_2</v>
      </c>
      <c r="AB3172" t="str" cm="1">
        <f t="array" ref="AB3172">_xlfn.XLOOKUP(Table1[[#This Row],[Manager ID]],Table2[[#All],[Manager ID]],Table2[[#All],[Department Head]])</f>
        <v>Sales</v>
      </c>
      <c r="AC3172" s="2">
        <f>_xlfn.XLOOKUP(Table1[[#This Row],[City]],L:L,O:O)</f>
        <v>0.23674293405114402</v>
      </c>
      <c r="AD3172" t="str" cm="1">
        <f t="array" ref="AD3172">_xlfn.IFS(Table1[[#This Row],[Performance Score]]&gt;=90,"Excellent",Table1[[#This Row],[Performance Score]]&gt;=75,"Good",Table1[[#This Row],[Performance Score]]&gt;=60,"Average",Table1[[#This Row],[Performance Score]]&lt;=60,"Need Improvement")</f>
        <v>Need Improvement</v>
      </c>
      <c r="AE3172" t="str">
        <f>IF(AND(Table1[[#This Row],[Attendance %]]&gt;=80,(Table1[[#This Row],[Performance Score]]&gt;=80)),"Eligible","Not Eligible")</f>
        <v>Not Eligible</v>
      </c>
      <c r="AF3172" t="str">
        <f>IF(Table1[[#This Row],[Performance Score]]&gt;=80,"High Performer","Low Performer")</f>
        <v>Low Performer</v>
      </c>
      <c r="AG3172" t="str" cm="1">
        <f t="array" aca="1" ref="AG3172" ca="1">_xlfn.IFS(Table1[[#This Row],[Experience]]&lt;=3,"Junior",Table1[[#This Row],[Experience]]&lt;=7,"Mid Level",Table1[[#This Row],[Experience]]&gt;=7,"Senior")</f>
        <v>Mid Level</v>
      </c>
      <c r="AH3172" t="str">
        <f>IF(Table1[[#This Row],[Attendance %]]&gt;75,"OK","Below 75")</f>
        <v>OK</v>
      </c>
      <c r="AI3172" t="b">
        <f>ISBLANK(Table1[[#This Row],[Employee ID]])</f>
        <v>0</v>
      </c>
      <c r="AJ3172" t="b">
        <f>ISNUMBER(Table1[[#This Row],[Total Salary  ]])</f>
        <v>1</v>
      </c>
      <c r="AK3172" t="str">
        <f>IFERROR(_xlfn.XLOOKUP(Table1[[#This Row],[Manager ID]],MANAGERS!A:A,MANAGERS!B:B),"Not Found")</f>
        <v>Manager_2</v>
      </c>
    </row>
    <row r="3173" spans="1:37" x14ac:dyDescent="0.2">
      <c r="A3173" t="s">
        <v>408</v>
      </c>
      <c r="B3173" t="s">
        <v>45</v>
      </c>
      <c r="C3173" t="s">
        <v>15</v>
      </c>
      <c r="D3173" t="s">
        <v>81</v>
      </c>
      <c r="E3173" t="s">
        <v>51</v>
      </c>
      <c r="F3173" s="1">
        <v>45348</v>
      </c>
      <c r="G3173" s="1">
        <v>30137</v>
      </c>
      <c r="H3173">
        <v>53758</v>
      </c>
      <c r="I3173">
        <v>23864</v>
      </c>
      <c r="J3173">
        <v>84</v>
      </c>
      <c r="K3173">
        <v>62</v>
      </c>
      <c r="L3173" t="s">
        <v>34</v>
      </c>
      <c r="M3173">
        <v>106</v>
      </c>
      <c r="N3173">
        <f>Table1[[#This Row],[Basic Salary]]+Table1[[#This Row],[Bonus]]</f>
        <v>77622</v>
      </c>
      <c r="O3173" s="2">
        <f>Table1[[#This Row],[Bonus]]/Table1[[#This Row],[Basic Salary]]</f>
        <v>0.44391532423081215</v>
      </c>
      <c r="P3173">
        <f ca="1">DATEDIF(Table1[[#This Row],[Date of Birth]],TODAY(),"Y")</f>
        <v>44</v>
      </c>
      <c r="Q3173">
        <f ca="1">DATEDIF(Table1[[#This Row],[Joining Date]],TODAY(),"Y")</f>
        <v>2</v>
      </c>
      <c r="R3173" t="str">
        <f ca="1">IF(YEAR(Table1[[#This Row],[Joining Date]])=YEAR(TODAY()),"Yes","No")</f>
        <v>No</v>
      </c>
      <c r="S3173" t="str">
        <f ca="1">IF(Table1[[#This Row],[Experience]]&gt;5,"Yes","No")</f>
        <v>No</v>
      </c>
      <c r="T3173" t="str">
        <f>TEXT(Table1[[#This Row],[Joining Date]],"mmmm")</f>
        <v>February</v>
      </c>
      <c r="U3173" t="str">
        <f>TEXT(Table1[[#This Row],[Joining Date]],"yyyy")</f>
        <v>2024</v>
      </c>
      <c r="V3173" s="5">
        <f ca="1">TODAY()-Table1[[#This Row],[Joining Date]]</f>
        <v>891</v>
      </c>
      <c r="W3173" t="str">
        <f>LEFT(Table1[[#This Row],[Employee Name]],FIND(" ",Table1[[#This Row],[Employee Name]])-1)</f>
        <v>Ananya</v>
      </c>
      <c r="X3173" t="str">
        <f>RIGHT(Table1[[#This Row],[Employee Name]],LEN(Table1[[#This Row],[Employee Name]])-FIND(" ",Table1[[#This Row],[Employee Name]]))</f>
        <v>Rao</v>
      </c>
      <c r="Y3173" t="str">
        <f>Table1[[#This Row],[Department]]&amp;"-"&amp;Table1[[#This Row],[Employee ID]]</f>
        <v>Sales-E00352</v>
      </c>
      <c r="Z3173" t="str">
        <f>LEFT(Table1[[#This Row],[Department]],3)</f>
        <v>Sal</v>
      </c>
      <c r="AA3173" t="str">
        <f>_xlfn.XLOOKUP(Table1[[#This Row],[Manager ID]],MANAGERS!A:A,MANAGERS!B:B)</f>
        <v>Manager_6</v>
      </c>
      <c r="AB3173" t="str" cm="1">
        <f t="array" ref="AB3173">_xlfn.XLOOKUP(Table1[[#This Row],[Manager ID]],Table2[[#All],[Manager ID]],Table2[[#All],[Department Head]])</f>
        <v>HR</v>
      </c>
      <c r="AC3173" s="2">
        <f>_xlfn.XLOOKUP(Table1[[#This Row],[City]],L:L,O:O)</f>
        <v>0.24030340748661314</v>
      </c>
      <c r="AD3173" t="str" cm="1">
        <f t="array" ref="AD3173">_xlfn.IFS(Table1[[#This Row],[Performance Score]]&gt;=90,"Excellent",Table1[[#This Row],[Performance Score]]&gt;=75,"Good",Table1[[#This Row],[Performance Score]]&gt;=60,"Average",Table1[[#This Row],[Performance Score]]&lt;=60,"Need Improvement")</f>
        <v>Average</v>
      </c>
      <c r="AE3173" t="str">
        <f>IF(AND(Table1[[#This Row],[Attendance %]]&gt;=80,(Table1[[#This Row],[Performance Score]]&gt;=80)),"Eligible","Not Eligible")</f>
        <v>Not Eligible</v>
      </c>
      <c r="AF3173" t="str">
        <f>IF(Table1[[#This Row],[Performance Score]]&gt;=80,"High Performer","Low Performer")</f>
        <v>Low Performer</v>
      </c>
      <c r="AG3173" t="str" cm="1">
        <f t="array" aca="1" ref="AG3173" ca="1">_xlfn.IFS(Table1[[#This Row],[Experience]]&lt;=3,"Junior",Table1[[#This Row],[Experience]]&lt;=7,"Mid Level",Table1[[#This Row],[Experience]]&gt;=7,"Senior")</f>
        <v>Junior</v>
      </c>
      <c r="AH3173" t="str">
        <f>IF(Table1[[#This Row],[Attendance %]]&gt;75,"OK","Below 75")</f>
        <v>OK</v>
      </c>
      <c r="AI3173" t="b">
        <f>ISBLANK(Table1[[#This Row],[Employee ID]])</f>
        <v>0</v>
      </c>
      <c r="AJ3173" t="b">
        <f>ISNUMBER(Table1[[#This Row],[Total Salary  ]])</f>
        <v>1</v>
      </c>
      <c r="AK3173" t="str">
        <f>IFERROR(_xlfn.XLOOKUP(Table1[[#This Row],[Manager ID]],MANAGERS!A:A,MANAGERS!B:B),"Not Found")</f>
        <v>Manager_6</v>
      </c>
    </row>
    <row r="3174" spans="1:37" x14ac:dyDescent="0.2">
      <c r="A3174" t="s">
        <v>2862</v>
      </c>
      <c r="B3174" t="s">
        <v>95</v>
      </c>
      <c r="C3174" t="s">
        <v>15</v>
      </c>
      <c r="D3174" t="s">
        <v>33</v>
      </c>
      <c r="E3174" t="s">
        <v>51</v>
      </c>
      <c r="F3174" s="1">
        <v>45482</v>
      </c>
      <c r="G3174" s="1">
        <v>35738</v>
      </c>
      <c r="H3174">
        <v>63765</v>
      </c>
      <c r="I3174">
        <v>13826</v>
      </c>
      <c r="J3174">
        <v>79</v>
      </c>
      <c r="K3174">
        <v>69</v>
      </c>
      <c r="L3174" t="s">
        <v>34</v>
      </c>
      <c r="M3174">
        <v>116</v>
      </c>
      <c r="N3174">
        <f>Table1[[#This Row],[Basic Salary]]+Table1[[#This Row],[Bonus]]</f>
        <v>77591</v>
      </c>
      <c r="O3174" s="2">
        <f>Table1[[#This Row],[Bonus]]/Table1[[#This Row],[Basic Salary]]</f>
        <v>0.21682741315768839</v>
      </c>
      <c r="P3174">
        <f ca="1">DATEDIF(Table1[[#This Row],[Date of Birth]],TODAY(),"Y")</f>
        <v>28</v>
      </c>
      <c r="Q3174">
        <f ca="1">DATEDIF(Table1[[#This Row],[Joining Date]],TODAY(),"Y")</f>
        <v>2</v>
      </c>
      <c r="R3174" t="str">
        <f ca="1">IF(YEAR(Table1[[#This Row],[Joining Date]])=YEAR(TODAY()),"Yes","No")</f>
        <v>No</v>
      </c>
      <c r="S3174" t="str">
        <f ca="1">IF(Table1[[#This Row],[Experience]]&gt;5,"Yes","No")</f>
        <v>No</v>
      </c>
      <c r="T3174" t="str">
        <f>TEXT(Table1[[#This Row],[Joining Date]],"mmmm")</f>
        <v>July</v>
      </c>
      <c r="U3174" t="str">
        <f>TEXT(Table1[[#This Row],[Joining Date]],"yyyy")</f>
        <v>2024</v>
      </c>
      <c r="V3174" s="5">
        <f ca="1">TODAY()-Table1[[#This Row],[Joining Date]]</f>
        <v>757</v>
      </c>
      <c r="W3174" t="str">
        <f>LEFT(Table1[[#This Row],[Employee Name]],FIND(" ",Table1[[#This Row],[Employee Name]])-1)</f>
        <v>Ajay</v>
      </c>
      <c r="X3174" t="str">
        <f>RIGHT(Table1[[#This Row],[Employee Name]],LEN(Table1[[#This Row],[Employee Name]])-FIND(" ",Table1[[#This Row],[Employee Name]]))</f>
        <v>Singh</v>
      </c>
      <c r="Y3174" t="str">
        <f>Table1[[#This Row],[Department]]&amp;"-"&amp;Table1[[#This Row],[Employee ID]]</f>
        <v>Marketing-E02806</v>
      </c>
      <c r="Z3174" t="str">
        <f>LEFT(Table1[[#This Row],[Department]],3)</f>
        <v>Mar</v>
      </c>
      <c r="AA3174" t="str">
        <f>_xlfn.XLOOKUP(Table1[[#This Row],[Manager ID]],MANAGERS!A:A,MANAGERS!B:B)</f>
        <v>Manager_16</v>
      </c>
      <c r="AB3174" t="str" cm="1">
        <f t="array" ref="AB3174">_xlfn.XLOOKUP(Table1[[#This Row],[Manager ID]],Table2[[#All],[Manager ID]],Table2[[#All],[Department Head]])</f>
        <v>Sales</v>
      </c>
      <c r="AC3174" s="2">
        <f>_xlfn.XLOOKUP(Table1[[#This Row],[City]],L:L,O:O)</f>
        <v>0.24030340748661314</v>
      </c>
      <c r="AD3174" t="str" cm="1">
        <f t="array" ref="AD3174">_xlfn.IFS(Table1[[#This Row],[Performance Score]]&gt;=90,"Excellent",Table1[[#This Row],[Performance Score]]&gt;=75,"Good",Table1[[#This Row],[Performance Score]]&gt;=60,"Average",Table1[[#This Row],[Performance Score]]&lt;=60,"Need Improvement")</f>
        <v>Average</v>
      </c>
      <c r="AE3174" t="str">
        <f>IF(AND(Table1[[#This Row],[Attendance %]]&gt;=80,(Table1[[#This Row],[Performance Score]]&gt;=80)),"Eligible","Not Eligible")</f>
        <v>Not Eligible</v>
      </c>
      <c r="AF3174" t="str">
        <f>IF(Table1[[#This Row],[Performance Score]]&gt;=80,"High Performer","Low Performer")</f>
        <v>Low Performer</v>
      </c>
      <c r="AG3174" t="str" cm="1">
        <f t="array" aca="1" ref="AG3174" ca="1">_xlfn.IFS(Table1[[#This Row],[Experience]]&lt;=3,"Junior",Table1[[#This Row],[Experience]]&lt;=7,"Mid Level",Table1[[#This Row],[Experience]]&gt;=7,"Senior")</f>
        <v>Junior</v>
      </c>
      <c r="AH3174" t="str">
        <f>IF(Table1[[#This Row],[Attendance %]]&gt;75,"OK","Below 75")</f>
        <v>OK</v>
      </c>
      <c r="AI3174" t="b">
        <f>ISBLANK(Table1[[#This Row],[Employee ID]])</f>
        <v>0</v>
      </c>
      <c r="AJ3174" t="b">
        <f>ISNUMBER(Table1[[#This Row],[Total Salary  ]])</f>
        <v>1</v>
      </c>
      <c r="AK3174" t="str">
        <f>IFERROR(_xlfn.XLOOKUP(Table1[[#This Row],[Manager ID]],MANAGERS!A:A,MANAGERS!B:B),"Not Found")</f>
        <v>Manager_16</v>
      </c>
    </row>
    <row r="3175" spans="1:37" x14ac:dyDescent="0.2">
      <c r="A3175" t="s">
        <v>5029</v>
      </c>
      <c r="B3175" t="s">
        <v>45</v>
      </c>
      <c r="C3175" t="s">
        <v>15</v>
      </c>
      <c r="D3175" t="s">
        <v>81</v>
      </c>
      <c r="E3175" t="s">
        <v>17</v>
      </c>
      <c r="F3175" s="1">
        <v>42310</v>
      </c>
      <c r="G3175" s="1">
        <v>41168</v>
      </c>
      <c r="H3175">
        <v>69292</v>
      </c>
      <c r="I3175">
        <v>8293</v>
      </c>
      <c r="J3175">
        <v>73</v>
      </c>
      <c r="K3175">
        <v>54</v>
      </c>
      <c r="L3175" t="s">
        <v>18</v>
      </c>
      <c r="M3175">
        <v>105</v>
      </c>
      <c r="N3175">
        <f>Table1[[#This Row],[Basic Salary]]+Table1[[#This Row],[Bonus]]</f>
        <v>77585</v>
      </c>
      <c r="O3175" s="2">
        <f>Table1[[#This Row],[Bonus]]/Table1[[#This Row],[Basic Salary]]</f>
        <v>0.11968192576343589</v>
      </c>
      <c r="P3175">
        <f ca="1">DATEDIF(Table1[[#This Row],[Date of Birth]],TODAY(),"Y")</f>
        <v>13</v>
      </c>
      <c r="Q3175">
        <f ca="1">DATEDIF(Table1[[#This Row],[Joining Date]],TODAY(),"Y")</f>
        <v>10</v>
      </c>
      <c r="R3175" t="str">
        <f ca="1">IF(YEAR(Table1[[#This Row],[Joining Date]])=YEAR(TODAY()),"Yes","No")</f>
        <v>No</v>
      </c>
      <c r="S3175" t="str">
        <f ca="1">IF(Table1[[#This Row],[Experience]]&gt;5,"Yes","No")</f>
        <v>Yes</v>
      </c>
      <c r="T3175" t="str">
        <f>TEXT(Table1[[#This Row],[Joining Date]],"mmmm")</f>
        <v>November</v>
      </c>
      <c r="U3175" t="str">
        <f>TEXT(Table1[[#This Row],[Joining Date]],"yyyy")</f>
        <v>2015</v>
      </c>
      <c r="V3175" s="5">
        <f ca="1">TODAY()-Table1[[#This Row],[Joining Date]]</f>
        <v>3929</v>
      </c>
      <c r="W3175" t="str">
        <f>LEFT(Table1[[#This Row],[Employee Name]],FIND(" ",Table1[[#This Row],[Employee Name]])-1)</f>
        <v>Ananya</v>
      </c>
      <c r="X3175" t="str">
        <f>RIGHT(Table1[[#This Row],[Employee Name]],LEN(Table1[[#This Row],[Employee Name]])-FIND(" ",Table1[[#This Row],[Employee Name]]))</f>
        <v>Rao</v>
      </c>
      <c r="Y3175" t="str">
        <f>Table1[[#This Row],[Department]]&amp;"-"&amp;Table1[[#This Row],[Employee ID]]</f>
        <v>Sales-E04973</v>
      </c>
      <c r="Z3175" t="str">
        <f>LEFT(Table1[[#This Row],[Department]],3)</f>
        <v>Sal</v>
      </c>
      <c r="AA3175" t="str">
        <f>_xlfn.XLOOKUP(Table1[[#This Row],[Manager ID]],MANAGERS!A:A,MANAGERS!B:B)</f>
        <v>Manager_5</v>
      </c>
      <c r="AB3175" t="str" cm="1">
        <f t="array" ref="AB3175">_xlfn.XLOOKUP(Table1[[#This Row],[Manager ID]],Table2[[#All],[Manager ID]],Table2[[#All],[Department Head]])</f>
        <v>Sales</v>
      </c>
      <c r="AC3175" s="2">
        <f>_xlfn.XLOOKUP(Table1[[#This Row],[City]],L:L,O:O)</f>
        <v>0.21356479274849693</v>
      </c>
      <c r="AD3175" t="str" cm="1">
        <f t="array" ref="AD3175">_xlfn.IFS(Table1[[#This Row],[Performance Score]]&gt;=90,"Excellent",Table1[[#This Row],[Performance Score]]&gt;=75,"Good",Table1[[#This Row],[Performance Score]]&gt;=60,"Average",Table1[[#This Row],[Performance Score]]&lt;=60,"Need Improvement")</f>
        <v>Need Improvement</v>
      </c>
      <c r="AE3175" t="str">
        <f>IF(AND(Table1[[#This Row],[Attendance %]]&gt;=80,(Table1[[#This Row],[Performance Score]]&gt;=80)),"Eligible","Not Eligible")</f>
        <v>Not Eligible</v>
      </c>
      <c r="AF3175" t="str">
        <f>IF(Table1[[#This Row],[Performance Score]]&gt;=80,"High Performer","Low Performer")</f>
        <v>Low Performer</v>
      </c>
      <c r="AG3175" t="str" cm="1">
        <f t="array" aca="1" ref="AG3175" ca="1">_xlfn.IFS(Table1[[#This Row],[Experience]]&lt;=3,"Junior",Table1[[#This Row],[Experience]]&lt;=7,"Mid Level",Table1[[#This Row],[Experience]]&gt;=7,"Senior")</f>
        <v>Senior</v>
      </c>
      <c r="AH3175" t="str">
        <f>IF(Table1[[#This Row],[Attendance %]]&gt;75,"OK","Below 75")</f>
        <v>Below 75</v>
      </c>
      <c r="AI3175" t="b">
        <f>ISBLANK(Table1[[#This Row],[Employee ID]])</f>
        <v>0</v>
      </c>
      <c r="AJ3175" t="b">
        <f>ISNUMBER(Table1[[#This Row],[Total Salary  ]])</f>
        <v>1</v>
      </c>
      <c r="AK3175" t="str">
        <f>IFERROR(_xlfn.XLOOKUP(Table1[[#This Row],[Manager ID]],MANAGERS!A:A,MANAGERS!B:B),"Not Found")</f>
        <v>Manager_5</v>
      </c>
    </row>
    <row r="3176" spans="1:37" x14ac:dyDescent="0.2">
      <c r="A3176" t="s">
        <v>4828</v>
      </c>
      <c r="B3176" t="s">
        <v>14</v>
      </c>
      <c r="C3176" t="s">
        <v>15</v>
      </c>
      <c r="D3176" t="s">
        <v>16</v>
      </c>
      <c r="E3176" t="s">
        <v>30</v>
      </c>
      <c r="F3176" s="1">
        <v>42653</v>
      </c>
      <c r="G3176" s="1">
        <v>36634</v>
      </c>
      <c r="H3176">
        <v>48161</v>
      </c>
      <c r="I3176">
        <v>29422</v>
      </c>
      <c r="J3176">
        <v>83</v>
      </c>
      <c r="K3176">
        <v>79</v>
      </c>
      <c r="L3176" t="s">
        <v>27</v>
      </c>
      <c r="M3176">
        <v>118</v>
      </c>
      <c r="N3176">
        <f>Table1[[#This Row],[Basic Salary]]+Table1[[#This Row],[Bonus]]</f>
        <v>77583</v>
      </c>
      <c r="O3176" s="2">
        <f>Table1[[#This Row],[Bonus]]/Table1[[#This Row],[Basic Salary]]</f>
        <v>0.61090924191773421</v>
      </c>
      <c r="P3176">
        <f ca="1">DATEDIF(Table1[[#This Row],[Date of Birth]],TODAY(),"Y")</f>
        <v>26</v>
      </c>
      <c r="Q3176">
        <f ca="1">DATEDIF(Table1[[#This Row],[Joining Date]],TODAY(),"Y")</f>
        <v>9</v>
      </c>
      <c r="R3176" t="str">
        <f ca="1">IF(YEAR(Table1[[#This Row],[Joining Date]])=YEAR(TODAY()),"Yes","No")</f>
        <v>No</v>
      </c>
      <c r="S3176" t="str">
        <f ca="1">IF(Table1[[#This Row],[Experience]]&gt;5,"Yes","No")</f>
        <v>Yes</v>
      </c>
      <c r="T3176" t="str">
        <f>TEXT(Table1[[#This Row],[Joining Date]],"mmmm")</f>
        <v>October</v>
      </c>
      <c r="U3176" t="str">
        <f>TEXT(Table1[[#This Row],[Joining Date]],"yyyy")</f>
        <v>2016</v>
      </c>
      <c r="V3176" s="5">
        <f ca="1">TODAY()-Table1[[#This Row],[Joining Date]]</f>
        <v>3586</v>
      </c>
      <c r="W3176" t="str">
        <f>LEFT(Table1[[#This Row],[Employee Name]],FIND(" ",Table1[[#This Row],[Employee Name]])-1)</f>
        <v>Nisha</v>
      </c>
      <c r="X3176" t="str">
        <f>RIGHT(Table1[[#This Row],[Employee Name]],LEN(Table1[[#This Row],[Employee Name]])-FIND(" ",Table1[[#This Row],[Employee Name]]))</f>
        <v>Kapoor</v>
      </c>
      <c r="Y3176" t="str">
        <f>Table1[[#This Row],[Department]]&amp;"-"&amp;Table1[[#This Row],[Employee ID]]</f>
        <v>HR-E04772</v>
      </c>
      <c r="Z3176" t="str">
        <f>LEFT(Table1[[#This Row],[Department]],3)</f>
        <v>HR</v>
      </c>
      <c r="AA3176" t="str">
        <f>_xlfn.XLOOKUP(Table1[[#This Row],[Manager ID]],MANAGERS!A:A,MANAGERS!B:B)</f>
        <v>Manager_18</v>
      </c>
      <c r="AB3176" t="str" cm="1">
        <f t="array" ref="AB3176">_xlfn.XLOOKUP(Table1[[#This Row],[Manager ID]],Table2[[#All],[Manager ID]],Table2[[#All],[Department Head]])</f>
        <v>Support</v>
      </c>
      <c r="AC3176" s="2">
        <f>_xlfn.XLOOKUP(Table1[[#This Row],[City]],L:L,O:O)</f>
        <v>0.23674293405114402</v>
      </c>
      <c r="AD3176" t="str" cm="1">
        <f t="array" ref="AD3176">_xlfn.IFS(Table1[[#This Row],[Performance Score]]&gt;=90,"Excellent",Table1[[#This Row],[Performance Score]]&gt;=75,"Good",Table1[[#This Row],[Performance Score]]&gt;=60,"Average",Table1[[#This Row],[Performance Score]]&lt;=60,"Need Improvement")</f>
        <v>Good</v>
      </c>
      <c r="AE3176" t="str">
        <f>IF(AND(Table1[[#This Row],[Attendance %]]&gt;=80,(Table1[[#This Row],[Performance Score]]&gt;=80)),"Eligible","Not Eligible")</f>
        <v>Not Eligible</v>
      </c>
      <c r="AF3176" t="str">
        <f>IF(Table1[[#This Row],[Performance Score]]&gt;=80,"High Performer","Low Performer")</f>
        <v>Low Performer</v>
      </c>
      <c r="AG3176" t="str" cm="1">
        <f t="array" aca="1" ref="AG3176" ca="1">_xlfn.IFS(Table1[[#This Row],[Experience]]&lt;=3,"Junior",Table1[[#This Row],[Experience]]&lt;=7,"Mid Level",Table1[[#This Row],[Experience]]&gt;=7,"Senior")</f>
        <v>Senior</v>
      </c>
      <c r="AH3176" t="str">
        <f>IF(Table1[[#This Row],[Attendance %]]&gt;75,"OK","Below 75")</f>
        <v>OK</v>
      </c>
      <c r="AI3176" t="b">
        <f>ISBLANK(Table1[[#This Row],[Employee ID]])</f>
        <v>0</v>
      </c>
      <c r="AJ3176" t="b">
        <f>ISNUMBER(Table1[[#This Row],[Total Salary  ]])</f>
        <v>1</v>
      </c>
      <c r="AK3176" t="str">
        <f>IFERROR(_xlfn.XLOOKUP(Table1[[#This Row],[Manager ID]],MANAGERS!A:A,MANAGERS!B:B),"Not Found")</f>
        <v>Manager_18</v>
      </c>
    </row>
    <row r="3177" spans="1:37" x14ac:dyDescent="0.2">
      <c r="A3177" t="s">
        <v>2508</v>
      </c>
      <c r="B3177" t="s">
        <v>75</v>
      </c>
      <c r="C3177" t="s">
        <v>21</v>
      </c>
      <c r="D3177" t="s">
        <v>25</v>
      </c>
      <c r="E3177" t="s">
        <v>51</v>
      </c>
      <c r="F3177" s="1">
        <v>42026</v>
      </c>
      <c r="G3177" s="1">
        <v>38067</v>
      </c>
      <c r="H3177">
        <v>54136</v>
      </c>
      <c r="I3177">
        <v>23442</v>
      </c>
      <c r="J3177">
        <v>62</v>
      </c>
      <c r="K3177">
        <v>87</v>
      </c>
      <c r="L3177" t="s">
        <v>27</v>
      </c>
      <c r="M3177">
        <v>111</v>
      </c>
      <c r="N3177">
        <f>Table1[[#This Row],[Basic Salary]]+Table1[[#This Row],[Bonus]]</f>
        <v>77578</v>
      </c>
      <c r="O3177" s="2">
        <f>Table1[[#This Row],[Bonus]]/Table1[[#This Row],[Basic Salary]]</f>
        <v>0.43302054086005615</v>
      </c>
      <c r="P3177">
        <f ca="1">DATEDIF(Table1[[#This Row],[Date of Birth]],TODAY(),"Y")</f>
        <v>22</v>
      </c>
      <c r="Q3177">
        <f ca="1">DATEDIF(Table1[[#This Row],[Joining Date]],TODAY(),"Y")</f>
        <v>11</v>
      </c>
      <c r="R3177" t="str">
        <f ca="1">IF(YEAR(Table1[[#This Row],[Joining Date]])=YEAR(TODAY()),"Yes","No")</f>
        <v>No</v>
      </c>
      <c r="S3177" t="str">
        <f ca="1">IF(Table1[[#This Row],[Experience]]&gt;5,"Yes","No")</f>
        <v>Yes</v>
      </c>
      <c r="T3177" t="str">
        <f>TEXT(Table1[[#This Row],[Joining Date]],"mmmm")</f>
        <v>January</v>
      </c>
      <c r="U3177" t="str">
        <f>TEXT(Table1[[#This Row],[Joining Date]],"yyyy")</f>
        <v>2015</v>
      </c>
      <c r="V3177" s="5">
        <f ca="1">TODAY()-Table1[[#This Row],[Joining Date]]</f>
        <v>4213</v>
      </c>
      <c r="W3177" t="str">
        <f>LEFT(Table1[[#This Row],[Employee Name]],FIND(" ",Table1[[#This Row],[Employee Name]])-1)</f>
        <v>Ishita</v>
      </c>
      <c r="X3177" t="str">
        <f>RIGHT(Table1[[#This Row],[Employee Name]],LEN(Table1[[#This Row],[Employee Name]])-FIND(" ",Table1[[#This Row],[Employee Name]]))</f>
        <v>Roy</v>
      </c>
      <c r="Y3177" t="str">
        <f>Table1[[#This Row],[Department]]&amp;"-"&amp;Table1[[#This Row],[Employee ID]]</f>
        <v>Finance-E02452</v>
      </c>
      <c r="Z3177" t="str">
        <f>LEFT(Table1[[#This Row],[Department]],3)</f>
        <v>Fin</v>
      </c>
      <c r="AA3177" t="str">
        <f>_xlfn.XLOOKUP(Table1[[#This Row],[Manager ID]],MANAGERS!A:A,MANAGERS!B:B)</f>
        <v>Manager_11</v>
      </c>
      <c r="AB3177" t="str" cm="1">
        <f t="array" ref="AB3177">_xlfn.XLOOKUP(Table1[[#This Row],[Manager ID]],Table2[[#All],[Manager ID]],Table2[[#All],[Department Head]])</f>
        <v>Marketing</v>
      </c>
      <c r="AC3177" s="2">
        <f>_xlfn.XLOOKUP(Table1[[#This Row],[City]],L:L,O:O)</f>
        <v>0.23674293405114402</v>
      </c>
      <c r="AD3177" t="str" cm="1">
        <f t="array" ref="AD3177">_xlfn.IFS(Table1[[#This Row],[Performance Score]]&gt;=90,"Excellent",Table1[[#This Row],[Performance Score]]&gt;=75,"Good",Table1[[#This Row],[Performance Score]]&gt;=60,"Average",Table1[[#This Row],[Performance Score]]&lt;=60,"Need Improvement")</f>
        <v>Good</v>
      </c>
      <c r="AE3177" t="str">
        <f>IF(AND(Table1[[#This Row],[Attendance %]]&gt;=80,(Table1[[#This Row],[Performance Score]]&gt;=80)),"Eligible","Not Eligible")</f>
        <v>Not Eligible</v>
      </c>
      <c r="AF3177" t="str">
        <f>IF(Table1[[#This Row],[Performance Score]]&gt;=80,"High Performer","Low Performer")</f>
        <v>High Performer</v>
      </c>
      <c r="AG3177" t="str" cm="1">
        <f t="array" aca="1" ref="AG3177" ca="1">_xlfn.IFS(Table1[[#This Row],[Experience]]&lt;=3,"Junior",Table1[[#This Row],[Experience]]&lt;=7,"Mid Level",Table1[[#This Row],[Experience]]&gt;=7,"Senior")</f>
        <v>Senior</v>
      </c>
      <c r="AH3177" t="str">
        <f>IF(Table1[[#This Row],[Attendance %]]&gt;75,"OK","Below 75")</f>
        <v>Below 75</v>
      </c>
      <c r="AI3177" t="b">
        <f>ISBLANK(Table1[[#This Row],[Employee ID]])</f>
        <v>0</v>
      </c>
      <c r="AJ3177" t="b">
        <f>ISNUMBER(Table1[[#This Row],[Total Salary  ]])</f>
        <v>1</v>
      </c>
      <c r="AK3177" t="str">
        <f>IFERROR(_xlfn.XLOOKUP(Table1[[#This Row],[Manager ID]],MANAGERS!A:A,MANAGERS!B:B),"Not Found")</f>
        <v>Manager_11</v>
      </c>
    </row>
    <row r="3178" spans="1:37" x14ac:dyDescent="0.2">
      <c r="A3178" t="s">
        <v>3247</v>
      </c>
      <c r="B3178" t="s">
        <v>50</v>
      </c>
      <c r="C3178" t="s">
        <v>15</v>
      </c>
      <c r="D3178" t="s">
        <v>46</v>
      </c>
      <c r="E3178" t="s">
        <v>51</v>
      </c>
      <c r="F3178" s="1">
        <v>45394</v>
      </c>
      <c r="G3178" s="1">
        <v>34104</v>
      </c>
      <c r="H3178">
        <v>50182</v>
      </c>
      <c r="I3178">
        <v>27362</v>
      </c>
      <c r="J3178">
        <v>99</v>
      </c>
      <c r="K3178">
        <v>80</v>
      </c>
      <c r="L3178" t="s">
        <v>53</v>
      </c>
      <c r="M3178">
        <v>101</v>
      </c>
      <c r="N3178">
        <f>Table1[[#This Row],[Basic Salary]]+Table1[[#This Row],[Bonus]]</f>
        <v>77544</v>
      </c>
      <c r="O3178" s="2">
        <f>Table1[[#This Row],[Bonus]]/Table1[[#This Row],[Basic Salary]]</f>
        <v>0.54525527081423619</v>
      </c>
      <c r="P3178">
        <f ca="1">DATEDIF(Table1[[#This Row],[Date of Birth]],TODAY(),"Y")</f>
        <v>33</v>
      </c>
      <c r="Q3178">
        <f ca="1">DATEDIF(Table1[[#This Row],[Joining Date]],TODAY(),"Y")</f>
        <v>2</v>
      </c>
      <c r="R3178" t="str">
        <f ca="1">IF(YEAR(Table1[[#This Row],[Joining Date]])=YEAR(TODAY()),"Yes","No")</f>
        <v>No</v>
      </c>
      <c r="S3178" t="str">
        <f ca="1">IF(Table1[[#This Row],[Experience]]&gt;5,"Yes","No")</f>
        <v>No</v>
      </c>
      <c r="T3178" t="str">
        <f>TEXT(Table1[[#This Row],[Joining Date]],"mmmm")</f>
        <v>April</v>
      </c>
      <c r="U3178" t="str">
        <f>TEXT(Table1[[#This Row],[Joining Date]],"yyyy")</f>
        <v>2024</v>
      </c>
      <c r="V3178" s="5">
        <f ca="1">TODAY()-Table1[[#This Row],[Joining Date]]</f>
        <v>845</v>
      </c>
      <c r="W3178" t="str">
        <f>LEFT(Table1[[#This Row],[Employee Name]],FIND(" ",Table1[[#This Row],[Employee Name]])-1)</f>
        <v>Ravi</v>
      </c>
      <c r="X3178" t="str">
        <f>RIGHT(Table1[[#This Row],[Employee Name]],LEN(Table1[[#This Row],[Employee Name]])-FIND(" ",Table1[[#This Row],[Employee Name]]))</f>
        <v>Teja</v>
      </c>
      <c r="Y3178" t="str">
        <f>Table1[[#This Row],[Department]]&amp;"-"&amp;Table1[[#This Row],[Employee ID]]</f>
        <v>Support-E03191</v>
      </c>
      <c r="Z3178" t="str">
        <f>LEFT(Table1[[#This Row],[Department]],3)</f>
        <v>Sup</v>
      </c>
      <c r="AA3178" t="str">
        <f>_xlfn.XLOOKUP(Table1[[#This Row],[Manager ID]],MANAGERS!A:A,MANAGERS!B:B)</f>
        <v>Manager_1</v>
      </c>
      <c r="AB3178" t="str" cm="1">
        <f t="array" ref="AB3178">_xlfn.XLOOKUP(Table1[[#This Row],[Manager ID]],Table2[[#All],[Manager ID]],Table2[[#All],[Department Head]])</f>
        <v>Support</v>
      </c>
      <c r="AC3178" s="2">
        <f>_xlfn.XLOOKUP(Table1[[#This Row],[City]],L:L,O:O)</f>
        <v>0.23685887225230964</v>
      </c>
      <c r="AD3178" t="str" cm="1">
        <f t="array" ref="AD3178">_xlfn.IFS(Table1[[#This Row],[Performance Score]]&gt;=90,"Excellent",Table1[[#This Row],[Performance Score]]&gt;=75,"Good",Table1[[#This Row],[Performance Score]]&gt;=60,"Average",Table1[[#This Row],[Performance Score]]&lt;=60,"Need Improvement")</f>
        <v>Good</v>
      </c>
      <c r="AE3178" t="str">
        <f>IF(AND(Table1[[#This Row],[Attendance %]]&gt;=80,(Table1[[#This Row],[Performance Score]]&gt;=80)),"Eligible","Not Eligible")</f>
        <v>Eligible</v>
      </c>
      <c r="AF3178" t="str">
        <f>IF(Table1[[#This Row],[Performance Score]]&gt;=80,"High Performer","Low Performer")</f>
        <v>High Performer</v>
      </c>
      <c r="AG3178" t="str" cm="1">
        <f t="array" aca="1" ref="AG3178" ca="1">_xlfn.IFS(Table1[[#This Row],[Experience]]&lt;=3,"Junior",Table1[[#This Row],[Experience]]&lt;=7,"Mid Level",Table1[[#This Row],[Experience]]&gt;=7,"Senior")</f>
        <v>Junior</v>
      </c>
      <c r="AH3178" t="str">
        <f>IF(Table1[[#This Row],[Attendance %]]&gt;75,"OK","Below 75")</f>
        <v>OK</v>
      </c>
      <c r="AI3178" t="b">
        <f>ISBLANK(Table1[[#This Row],[Employee ID]])</f>
        <v>0</v>
      </c>
      <c r="AJ3178" t="b">
        <f>ISNUMBER(Table1[[#This Row],[Total Salary  ]])</f>
        <v>1</v>
      </c>
      <c r="AK3178" t="str">
        <f>IFERROR(_xlfn.XLOOKUP(Table1[[#This Row],[Manager ID]],MANAGERS!A:A,MANAGERS!B:B),"Not Found")</f>
        <v>Manager_1</v>
      </c>
    </row>
    <row r="3179" spans="1:37" x14ac:dyDescent="0.2">
      <c r="A3179" t="s">
        <v>1796</v>
      </c>
      <c r="B3179" t="s">
        <v>85</v>
      </c>
      <c r="C3179" t="s">
        <v>21</v>
      </c>
      <c r="D3179" t="s">
        <v>16</v>
      </c>
      <c r="E3179" t="s">
        <v>22</v>
      </c>
      <c r="F3179" s="1">
        <v>43172</v>
      </c>
      <c r="G3179" s="1">
        <v>34590</v>
      </c>
      <c r="H3179">
        <v>49218</v>
      </c>
      <c r="I3179">
        <v>28324</v>
      </c>
      <c r="J3179">
        <v>65</v>
      </c>
      <c r="K3179">
        <v>95</v>
      </c>
      <c r="L3179" t="s">
        <v>37</v>
      </c>
      <c r="M3179">
        <v>117</v>
      </c>
      <c r="N3179">
        <f>Table1[[#This Row],[Basic Salary]]+Table1[[#This Row],[Bonus]]</f>
        <v>77542</v>
      </c>
      <c r="O3179" s="2">
        <f>Table1[[#This Row],[Bonus]]/Table1[[#This Row],[Basic Salary]]</f>
        <v>0.57548051525864519</v>
      </c>
      <c r="P3179">
        <f ca="1">DATEDIF(Table1[[#This Row],[Date of Birth]],TODAY(),"Y")</f>
        <v>31</v>
      </c>
      <c r="Q3179">
        <f ca="1">DATEDIF(Table1[[#This Row],[Joining Date]],TODAY(),"Y")</f>
        <v>8</v>
      </c>
      <c r="R3179" t="str">
        <f ca="1">IF(YEAR(Table1[[#This Row],[Joining Date]])=YEAR(TODAY()),"Yes","No")</f>
        <v>No</v>
      </c>
      <c r="S3179" t="str">
        <f ca="1">IF(Table1[[#This Row],[Experience]]&gt;5,"Yes","No")</f>
        <v>Yes</v>
      </c>
      <c r="T3179" t="str">
        <f>TEXT(Table1[[#This Row],[Joining Date]],"mmmm")</f>
        <v>March</v>
      </c>
      <c r="U3179" t="str">
        <f>TEXT(Table1[[#This Row],[Joining Date]],"yyyy")</f>
        <v>2018</v>
      </c>
      <c r="V3179" s="5">
        <f ca="1">TODAY()-Table1[[#This Row],[Joining Date]]</f>
        <v>3067</v>
      </c>
      <c r="W3179" t="str">
        <f>LEFT(Table1[[#This Row],[Employee Name]],FIND(" ",Table1[[#This Row],[Employee Name]])-1)</f>
        <v>Pooja</v>
      </c>
      <c r="X3179" t="str">
        <f>RIGHT(Table1[[#This Row],[Employee Name]],LEN(Table1[[#This Row],[Employee Name]])-FIND(" ",Table1[[#This Row],[Employee Name]]))</f>
        <v>Das</v>
      </c>
      <c r="Y3179" t="str">
        <f>Table1[[#This Row],[Department]]&amp;"-"&amp;Table1[[#This Row],[Employee ID]]</f>
        <v>HR-E01740</v>
      </c>
      <c r="Z3179" t="str">
        <f>LEFT(Table1[[#This Row],[Department]],3)</f>
        <v>HR</v>
      </c>
      <c r="AA3179" t="str">
        <f>_xlfn.XLOOKUP(Table1[[#This Row],[Manager ID]],MANAGERS!A:A,MANAGERS!B:B)</f>
        <v>Manager_17</v>
      </c>
      <c r="AB3179" t="str" cm="1">
        <f t="array" ref="AB3179">_xlfn.XLOOKUP(Table1[[#This Row],[Manager ID]],Table2[[#All],[Manager ID]],Table2[[#All],[Department Head]])</f>
        <v>Finance</v>
      </c>
      <c r="AC3179" s="2">
        <f>_xlfn.XLOOKUP(Table1[[#This Row],[City]],L:L,O:O)</f>
        <v>0.24036902712549932</v>
      </c>
      <c r="AD3179" t="str" cm="1">
        <f t="array" ref="AD3179">_xlfn.IFS(Table1[[#This Row],[Performance Score]]&gt;=90,"Excellent",Table1[[#This Row],[Performance Score]]&gt;=75,"Good",Table1[[#This Row],[Performance Score]]&gt;=60,"Average",Table1[[#This Row],[Performance Score]]&lt;=60,"Need Improvement")</f>
        <v>Excellent</v>
      </c>
      <c r="AE3179" t="str">
        <f>IF(AND(Table1[[#This Row],[Attendance %]]&gt;=80,(Table1[[#This Row],[Performance Score]]&gt;=80)),"Eligible","Not Eligible")</f>
        <v>Not Eligible</v>
      </c>
      <c r="AF3179" t="str">
        <f>IF(Table1[[#This Row],[Performance Score]]&gt;=80,"High Performer","Low Performer")</f>
        <v>High Performer</v>
      </c>
      <c r="AG3179" t="str" cm="1">
        <f t="array" aca="1" ref="AG3179" ca="1">_xlfn.IFS(Table1[[#This Row],[Experience]]&lt;=3,"Junior",Table1[[#This Row],[Experience]]&lt;=7,"Mid Level",Table1[[#This Row],[Experience]]&gt;=7,"Senior")</f>
        <v>Senior</v>
      </c>
      <c r="AH3179" t="str">
        <f>IF(Table1[[#This Row],[Attendance %]]&gt;75,"OK","Below 75")</f>
        <v>Below 75</v>
      </c>
      <c r="AI3179" t="b">
        <f>ISBLANK(Table1[[#This Row],[Employee ID]])</f>
        <v>0</v>
      </c>
      <c r="AJ3179" t="b">
        <f>ISNUMBER(Table1[[#This Row],[Total Salary  ]])</f>
        <v>1</v>
      </c>
      <c r="AK3179" t="str">
        <f>IFERROR(_xlfn.XLOOKUP(Table1[[#This Row],[Manager ID]],MANAGERS!A:A,MANAGERS!B:B),"Not Found")</f>
        <v>Manager_17</v>
      </c>
    </row>
    <row r="3180" spans="1:37" x14ac:dyDescent="0.2">
      <c r="A3180" t="s">
        <v>595</v>
      </c>
      <c r="B3180" t="s">
        <v>57</v>
      </c>
      <c r="C3180" t="s">
        <v>15</v>
      </c>
      <c r="D3180" t="s">
        <v>40</v>
      </c>
      <c r="E3180" t="s">
        <v>26</v>
      </c>
      <c r="F3180" s="1">
        <v>44796</v>
      </c>
      <c r="G3180" s="1">
        <v>34334</v>
      </c>
      <c r="H3180">
        <v>67344</v>
      </c>
      <c r="I3180">
        <v>10197</v>
      </c>
      <c r="J3180">
        <v>100</v>
      </c>
      <c r="K3180">
        <v>86</v>
      </c>
      <c r="L3180" t="s">
        <v>53</v>
      </c>
      <c r="M3180">
        <v>118</v>
      </c>
      <c r="N3180">
        <f>Table1[[#This Row],[Basic Salary]]+Table1[[#This Row],[Bonus]]</f>
        <v>77541</v>
      </c>
      <c r="O3180" s="2">
        <f>Table1[[#This Row],[Bonus]]/Table1[[#This Row],[Basic Salary]]</f>
        <v>0.15141660727013542</v>
      </c>
      <c r="P3180">
        <f ca="1">DATEDIF(Table1[[#This Row],[Date of Birth]],TODAY(),"Y")</f>
        <v>32</v>
      </c>
      <c r="Q3180">
        <f ca="1">DATEDIF(Table1[[#This Row],[Joining Date]],TODAY(),"Y")</f>
        <v>3</v>
      </c>
      <c r="R3180" t="str">
        <f ca="1">IF(YEAR(Table1[[#This Row],[Joining Date]])=YEAR(TODAY()),"Yes","No")</f>
        <v>No</v>
      </c>
      <c r="S3180" t="str">
        <f ca="1">IF(Table1[[#This Row],[Experience]]&gt;5,"Yes","No")</f>
        <v>No</v>
      </c>
      <c r="T3180" t="str">
        <f>TEXT(Table1[[#This Row],[Joining Date]],"mmmm")</f>
        <v>August</v>
      </c>
      <c r="U3180" t="str">
        <f>TEXT(Table1[[#This Row],[Joining Date]],"yyyy")</f>
        <v>2022</v>
      </c>
      <c r="V3180" s="5">
        <f ca="1">TODAY()-Table1[[#This Row],[Joining Date]]</f>
        <v>1443</v>
      </c>
      <c r="W3180" t="str">
        <f>LEFT(Table1[[#This Row],[Employee Name]],FIND(" ",Table1[[#This Row],[Employee Name]])-1)</f>
        <v>Swathi</v>
      </c>
      <c r="X3180" t="str">
        <f>RIGHT(Table1[[#This Row],[Employee Name]],LEN(Table1[[#This Row],[Employee Name]])-FIND(" ",Table1[[#This Row],[Employee Name]]))</f>
        <v>Ramesh</v>
      </c>
      <c r="Y3180" t="str">
        <f>Table1[[#This Row],[Department]]&amp;"-"&amp;Table1[[#This Row],[Employee ID]]</f>
        <v>IT-E00539</v>
      </c>
      <c r="Z3180" t="str">
        <f>LEFT(Table1[[#This Row],[Department]],3)</f>
        <v>IT</v>
      </c>
      <c r="AA3180" t="str">
        <f>_xlfn.XLOOKUP(Table1[[#This Row],[Manager ID]],MANAGERS!A:A,MANAGERS!B:B)</f>
        <v>Manager_18</v>
      </c>
      <c r="AB3180" t="str" cm="1">
        <f t="array" ref="AB3180">_xlfn.XLOOKUP(Table1[[#This Row],[Manager ID]],Table2[[#All],[Manager ID]],Table2[[#All],[Department Head]])</f>
        <v>Support</v>
      </c>
      <c r="AC3180" s="2">
        <f>_xlfn.XLOOKUP(Table1[[#This Row],[City]],L:L,O:O)</f>
        <v>0.23685887225230964</v>
      </c>
      <c r="AD3180" t="str" cm="1">
        <f t="array" ref="AD3180">_xlfn.IFS(Table1[[#This Row],[Performance Score]]&gt;=90,"Excellent",Table1[[#This Row],[Performance Score]]&gt;=75,"Good",Table1[[#This Row],[Performance Score]]&gt;=60,"Average",Table1[[#This Row],[Performance Score]]&lt;=60,"Need Improvement")</f>
        <v>Good</v>
      </c>
      <c r="AE3180" t="str">
        <f>IF(AND(Table1[[#This Row],[Attendance %]]&gt;=80,(Table1[[#This Row],[Performance Score]]&gt;=80)),"Eligible","Not Eligible")</f>
        <v>Eligible</v>
      </c>
      <c r="AF3180" t="str">
        <f>IF(Table1[[#This Row],[Performance Score]]&gt;=80,"High Performer","Low Performer")</f>
        <v>High Performer</v>
      </c>
      <c r="AG3180" t="str" cm="1">
        <f t="array" aca="1" ref="AG3180" ca="1">_xlfn.IFS(Table1[[#This Row],[Experience]]&lt;=3,"Junior",Table1[[#This Row],[Experience]]&lt;=7,"Mid Level",Table1[[#This Row],[Experience]]&gt;=7,"Senior")</f>
        <v>Junior</v>
      </c>
      <c r="AH3180" t="str">
        <f>IF(Table1[[#This Row],[Attendance %]]&gt;75,"OK","Below 75")</f>
        <v>OK</v>
      </c>
      <c r="AI3180" t="b">
        <f>ISBLANK(Table1[[#This Row],[Employee ID]])</f>
        <v>0</v>
      </c>
      <c r="AJ3180" t="b">
        <f>ISNUMBER(Table1[[#This Row],[Total Salary  ]])</f>
        <v>1</v>
      </c>
      <c r="AK3180" t="str">
        <f>IFERROR(_xlfn.XLOOKUP(Table1[[#This Row],[Manager ID]],MANAGERS!A:A,MANAGERS!B:B),"Not Found")</f>
        <v>Manager_18</v>
      </c>
    </row>
    <row r="3181" spans="1:37" x14ac:dyDescent="0.2">
      <c r="A3181" t="s">
        <v>1562</v>
      </c>
      <c r="B3181" t="s">
        <v>57</v>
      </c>
      <c r="C3181" t="s">
        <v>21</v>
      </c>
      <c r="D3181" t="s">
        <v>46</v>
      </c>
      <c r="E3181" t="s">
        <v>51</v>
      </c>
      <c r="F3181" s="1">
        <v>44639</v>
      </c>
      <c r="G3181" s="1">
        <v>32513</v>
      </c>
      <c r="H3181">
        <v>62035</v>
      </c>
      <c r="I3181">
        <v>15496</v>
      </c>
      <c r="J3181">
        <v>68</v>
      </c>
      <c r="K3181">
        <v>68</v>
      </c>
      <c r="L3181" t="s">
        <v>34</v>
      </c>
      <c r="M3181">
        <v>107</v>
      </c>
      <c r="N3181">
        <f>Table1[[#This Row],[Basic Salary]]+Table1[[#This Row],[Bonus]]</f>
        <v>77531</v>
      </c>
      <c r="O3181" s="2">
        <f>Table1[[#This Row],[Bonus]]/Table1[[#This Row],[Basic Salary]]</f>
        <v>0.24979447086322237</v>
      </c>
      <c r="P3181">
        <f ca="1">DATEDIF(Table1[[#This Row],[Date of Birth]],TODAY(),"Y")</f>
        <v>37</v>
      </c>
      <c r="Q3181">
        <f ca="1">DATEDIF(Table1[[#This Row],[Joining Date]],TODAY(),"Y")</f>
        <v>4</v>
      </c>
      <c r="R3181" t="str">
        <f ca="1">IF(YEAR(Table1[[#This Row],[Joining Date]])=YEAR(TODAY()),"Yes","No")</f>
        <v>No</v>
      </c>
      <c r="S3181" t="str">
        <f ca="1">IF(Table1[[#This Row],[Experience]]&gt;5,"Yes","No")</f>
        <v>No</v>
      </c>
      <c r="T3181" t="str">
        <f>TEXT(Table1[[#This Row],[Joining Date]],"mmmm")</f>
        <v>March</v>
      </c>
      <c r="U3181" t="str">
        <f>TEXT(Table1[[#This Row],[Joining Date]],"yyyy")</f>
        <v>2022</v>
      </c>
      <c r="V3181" s="5">
        <f ca="1">TODAY()-Table1[[#This Row],[Joining Date]]</f>
        <v>1600</v>
      </c>
      <c r="W3181" t="str">
        <f>LEFT(Table1[[#This Row],[Employee Name]],FIND(" ",Table1[[#This Row],[Employee Name]])-1)</f>
        <v>Swathi</v>
      </c>
      <c r="X3181" t="str">
        <f>RIGHT(Table1[[#This Row],[Employee Name]],LEN(Table1[[#This Row],[Employee Name]])-FIND(" ",Table1[[#This Row],[Employee Name]]))</f>
        <v>Ramesh</v>
      </c>
      <c r="Y3181" t="str">
        <f>Table1[[#This Row],[Department]]&amp;"-"&amp;Table1[[#This Row],[Employee ID]]</f>
        <v>Support-E01506</v>
      </c>
      <c r="Z3181" t="str">
        <f>LEFT(Table1[[#This Row],[Department]],3)</f>
        <v>Sup</v>
      </c>
      <c r="AA3181" t="str">
        <f>_xlfn.XLOOKUP(Table1[[#This Row],[Manager ID]],MANAGERS!A:A,MANAGERS!B:B)</f>
        <v>Manager_7</v>
      </c>
      <c r="AB3181" t="str" cm="1">
        <f t="array" ref="AB3181">_xlfn.XLOOKUP(Table1[[#This Row],[Manager ID]],Table2[[#All],[Manager ID]],Table2[[#All],[Department Head]])</f>
        <v>Operations</v>
      </c>
      <c r="AC3181" s="2">
        <f>_xlfn.XLOOKUP(Table1[[#This Row],[City]],L:L,O:O)</f>
        <v>0.24030340748661314</v>
      </c>
      <c r="AD3181" t="str" cm="1">
        <f t="array" ref="AD3181">_xlfn.IFS(Table1[[#This Row],[Performance Score]]&gt;=90,"Excellent",Table1[[#This Row],[Performance Score]]&gt;=75,"Good",Table1[[#This Row],[Performance Score]]&gt;=60,"Average",Table1[[#This Row],[Performance Score]]&lt;=60,"Need Improvement")</f>
        <v>Average</v>
      </c>
      <c r="AE3181" t="str">
        <f>IF(AND(Table1[[#This Row],[Attendance %]]&gt;=80,(Table1[[#This Row],[Performance Score]]&gt;=80)),"Eligible","Not Eligible")</f>
        <v>Not Eligible</v>
      </c>
      <c r="AF3181" t="str">
        <f>IF(Table1[[#This Row],[Performance Score]]&gt;=80,"High Performer","Low Performer")</f>
        <v>Low Performer</v>
      </c>
      <c r="AG3181" t="str" cm="1">
        <f t="array" aca="1" ref="AG3181" ca="1">_xlfn.IFS(Table1[[#This Row],[Experience]]&lt;=3,"Junior",Table1[[#This Row],[Experience]]&lt;=7,"Mid Level",Table1[[#This Row],[Experience]]&gt;=7,"Senior")</f>
        <v>Mid Level</v>
      </c>
      <c r="AH3181" t="str">
        <f>IF(Table1[[#This Row],[Attendance %]]&gt;75,"OK","Below 75")</f>
        <v>Below 75</v>
      </c>
      <c r="AI3181" t="b">
        <f>ISBLANK(Table1[[#This Row],[Employee ID]])</f>
        <v>0</v>
      </c>
      <c r="AJ3181" t="b">
        <f>ISNUMBER(Table1[[#This Row],[Total Salary  ]])</f>
        <v>1</v>
      </c>
      <c r="AK3181" t="str">
        <f>IFERROR(_xlfn.XLOOKUP(Table1[[#This Row],[Manager ID]],MANAGERS!A:A,MANAGERS!B:B),"Not Found")</f>
        <v>Manager_7</v>
      </c>
    </row>
    <row r="3182" spans="1:37" x14ac:dyDescent="0.2">
      <c r="A3182" t="s">
        <v>4843</v>
      </c>
      <c r="B3182" t="s">
        <v>93</v>
      </c>
      <c r="C3182" t="s">
        <v>21</v>
      </c>
      <c r="D3182" t="s">
        <v>81</v>
      </c>
      <c r="E3182" t="s">
        <v>51</v>
      </c>
      <c r="F3182" s="1">
        <v>45536</v>
      </c>
      <c r="G3182" s="1">
        <v>40415</v>
      </c>
      <c r="H3182">
        <v>57109</v>
      </c>
      <c r="I3182">
        <v>20411</v>
      </c>
      <c r="J3182">
        <v>83</v>
      </c>
      <c r="K3182">
        <v>79</v>
      </c>
      <c r="L3182" t="s">
        <v>34</v>
      </c>
      <c r="M3182">
        <v>101</v>
      </c>
      <c r="N3182">
        <f>Table1[[#This Row],[Basic Salary]]+Table1[[#This Row],[Bonus]]</f>
        <v>77520</v>
      </c>
      <c r="O3182" s="2">
        <f>Table1[[#This Row],[Bonus]]/Table1[[#This Row],[Basic Salary]]</f>
        <v>0.35740426202524994</v>
      </c>
      <c r="P3182">
        <f ca="1">DATEDIF(Table1[[#This Row],[Date of Birth]],TODAY(),"Y")</f>
        <v>15</v>
      </c>
      <c r="Q3182">
        <f ca="1">DATEDIF(Table1[[#This Row],[Joining Date]],TODAY(),"Y")</f>
        <v>1</v>
      </c>
      <c r="R3182" t="str">
        <f ca="1">IF(YEAR(Table1[[#This Row],[Joining Date]])=YEAR(TODAY()),"Yes","No")</f>
        <v>No</v>
      </c>
      <c r="S3182" t="str">
        <f ca="1">IF(Table1[[#This Row],[Experience]]&gt;5,"Yes","No")</f>
        <v>No</v>
      </c>
      <c r="T3182" t="str">
        <f>TEXT(Table1[[#This Row],[Joining Date]],"mmmm")</f>
        <v>September</v>
      </c>
      <c r="U3182" t="str">
        <f>TEXT(Table1[[#This Row],[Joining Date]],"yyyy")</f>
        <v>2024</v>
      </c>
      <c r="V3182" s="5">
        <f ca="1">TODAY()-Table1[[#This Row],[Joining Date]]</f>
        <v>703</v>
      </c>
      <c r="W3182" t="str">
        <f>LEFT(Table1[[#This Row],[Employee Name]],FIND(" ",Table1[[#This Row],[Employee Name]])-1)</f>
        <v>Priya</v>
      </c>
      <c r="X3182" t="str">
        <f>RIGHT(Table1[[#This Row],[Employee Name]],LEN(Table1[[#This Row],[Employee Name]])-FIND(" ",Table1[[#This Row],[Employee Name]]))</f>
        <v>Reddy</v>
      </c>
      <c r="Y3182" t="str">
        <f>Table1[[#This Row],[Department]]&amp;"-"&amp;Table1[[#This Row],[Employee ID]]</f>
        <v>Sales-E04787</v>
      </c>
      <c r="Z3182" t="str">
        <f>LEFT(Table1[[#This Row],[Department]],3)</f>
        <v>Sal</v>
      </c>
      <c r="AA3182" t="str">
        <f>_xlfn.XLOOKUP(Table1[[#This Row],[Manager ID]],MANAGERS!A:A,MANAGERS!B:B)</f>
        <v>Manager_1</v>
      </c>
      <c r="AB3182" t="str" cm="1">
        <f t="array" ref="AB3182">_xlfn.XLOOKUP(Table1[[#This Row],[Manager ID]],Table2[[#All],[Manager ID]],Table2[[#All],[Department Head]])</f>
        <v>Support</v>
      </c>
      <c r="AC3182" s="2">
        <f>_xlfn.XLOOKUP(Table1[[#This Row],[City]],L:L,O:O)</f>
        <v>0.24030340748661314</v>
      </c>
      <c r="AD3182" t="str" cm="1">
        <f t="array" ref="AD3182">_xlfn.IFS(Table1[[#This Row],[Performance Score]]&gt;=90,"Excellent",Table1[[#This Row],[Performance Score]]&gt;=75,"Good",Table1[[#This Row],[Performance Score]]&gt;=60,"Average",Table1[[#This Row],[Performance Score]]&lt;=60,"Need Improvement")</f>
        <v>Good</v>
      </c>
      <c r="AE3182" t="str">
        <f>IF(AND(Table1[[#This Row],[Attendance %]]&gt;=80,(Table1[[#This Row],[Performance Score]]&gt;=80)),"Eligible","Not Eligible")</f>
        <v>Not Eligible</v>
      </c>
      <c r="AF3182" t="str">
        <f>IF(Table1[[#This Row],[Performance Score]]&gt;=80,"High Performer","Low Performer")</f>
        <v>Low Performer</v>
      </c>
      <c r="AG3182" t="str" cm="1">
        <f t="array" aca="1" ref="AG3182" ca="1">_xlfn.IFS(Table1[[#This Row],[Experience]]&lt;=3,"Junior",Table1[[#This Row],[Experience]]&lt;=7,"Mid Level",Table1[[#This Row],[Experience]]&gt;=7,"Senior")</f>
        <v>Junior</v>
      </c>
      <c r="AH3182" t="str">
        <f>IF(Table1[[#This Row],[Attendance %]]&gt;75,"OK","Below 75")</f>
        <v>OK</v>
      </c>
      <c r="AI3182" t="b">
        <f>ISBLANK(Table1[[#This Row],[Employee ID]])</f>
        <v>0</v>
      </c>
      <c r="AJ3182" t="b">
        <f>ISNUMBER(Table1[[#This Row],[Total Salary  ]])</f>
        <v>1</v>
      </c>
      <c r="AK3182" t="str">
        <f>IFERROR(_xlfn.XLOOKUP(Table1[[#This Row],[Manager ID]],MANAGERS!A:A,MANAGERS!B:B),"Not Found")</f>
        <v>Manager_1</v>
      </c>
    </row>
    <row r="3183" spans="1:37" x14ac:dyDescent="0.2">
      <c r="A3183" t="s">
        <v>1935</v>
      </c>
      <c r="B3183" t="s">
        <v>42</v>
      </c>
      <c r="C3183" t="s">
        <v>15</v>
      </c>
      <c r="D3183" t="s">
        <v>25</v>
      </c>
      <c r="E3183" t="s">
        <v>30</v>
      </c>
      <c r="F3183" s="1">
        <v>45690</v>
      </c>
      <c r="G3183" s="1">
        <v>38097</v>
      </c>
      <c r="H3183">
        <v>48056</v>
      </c>
      <c r="I3183">
        <v>29460</v>
      </c>
      <c r="J3183">
        <v>81</v>
      </c>
      <c r="K3183">
        <v>94</v>
      </c>
      <c r="L3183" t="s">
        <v>31</v>
      </c>
      <c r="M3183">
        <v>109</v>
      </c>
      <c r="N3183">
        <f>Table1[[#This Row],[Basic Salary]]+Table1[[#This Row],[Bonus]]</f>
        <v>77516</v>
      </c>
      <c r="O3183" s="2">
        <f>Table1[[#This Row],[Bonus]]/Table1[[#This Row],[Basic Salary]]</f>
        <v>0.61303479274180128</v>
      </c>
      <c r="P3183">
        <f ca="1">DATEDIF(Table1[[#This Row],[Date of Birth]],TODAY(),"Y")</f>
        <v>22</v>
      </c>
      <c r="Q3183">
        <f ca="1">DATEDIF(Table1[[#This Row],[Joining Date]],TODAY(),"Y")</f>
        <v>1</v>
      </c>
      <c r="R3183" t="str">
        <f ca="1">IF(YEAR(Table1[[#This Row],[Joining Date]])=YEAR(TODAY()),"Yes","No")</f>
        <v>No</v>
      </c>
      <c r="S3183" t="str">
        <f ca="1">IF(Table1[[#This Row],[Experience]]&gt;5,"Yes","No")</f>
        <v>No</v>
      </c>
      <c r="T3183" t="str">
        <f>TEXT(Table1[[#This Row],[Joining Date]],"mmmm")</f>
        <v>February</v>
      </c>
      <c r="U3183" t="str">
        <f>TEXT(Table1[[#This Row],[Joining Date]],"yyyy")</f>
        <v>2025</v>
      </c>
      <c r="V3183" s="5">
        <f ca="1">TODAY()-Table1[[#This Row],[Joining Date]]</f>
        <v>549</v>
      </c>
      <c r="W3183" t="str">
        <f>LEFT(Table1[[#This Row],[Employee Name]],FIND(" ",Table1[[#This Row],[Employee Name]])-1)</f>
        <v>Krishna</v>
      </c>
      <c r="X3183" t="str">
        <f>RIGHT(Table1[[#This Row],[Employee Name]],LEN(Table1[[#This Row],[Employee Name]])-FIND(" ",Table1[[#This Row],[Employee Name]]))</f>
        <v>Chaitanya</v>
      </c>
      <c r="Y3183" t="str">
        <f>Table1[[#This Row],[Department]]&amp;"-"&amp;Table1[[#This Row],[Employee ID]]</f>
        <v>Finance-E01879</v>
      </c>
      <c r="Z3183" t="str">
        <f>LEFT(Table1[[#This Row],[Department]],3)</f>
        <v>Fin</v>
      </c>
      <c r="AA3183" t="str">
        <f>_xlfn.XLOOKUP(Table1[[#This Row],[Manager ID]],MANAGERS!A:A,MANAGERS!B:B)</f>
        <v>Manager_9</v>
      </c>
      <c r="AB3183" t="str" cm="1">
        <f t="array" ref="AB3183">_xlfn.XLOOKUP(Table1[[#This Row],[Manager ID]],Table2[[#All],[Manager ID]],Table2[[#All],[Department Head]])</f>
        <v>Sales</v>
      </c>
      <c r="AC3183" s="2">
        <f>_xlfn.XLOOKUP(Table1[[#This Row],[City]],L:L,O:O)</f>
        <v>0.241864189087755</v>
      </c>
      <c r="AD3183" t="str" cm="1">
        <f t="array" ref="AD3183">_xlfn.IFS(Table1[[#This Row],[Performance Score]]&gt;=90,"Excellent",Table1[[#This Row],[Performance Score]]&gt;=75,"Good",Table1[[#This Row],[Performance Score]]&gt;=60,"Average",Table1[[#This Row],[Performance Score]]&lt;=60,"Need Improvement")</f>
        <v>Excellent</v>
      </c>
      <c r="AE3183" t="str">
        <f>IF(AND(Table1[[#This Row],[Attendance %]]&gt;=80,(Table1[[#This Row],[Performance Score]]&gt;=80)),"Eligible","Not Eligible")</f>
        <v>Eligible</v>
      </c>
      <c r="AF3183" t="str">
        <f>IF(Table1[[#This Row],[Performance Score]]&gt;=80,"High Performer","Low Performer")</f>
        <v>High Performer</v>
      </c>
      <c r="AG3183" t="str" cm="1">
        <f t="array" aca="1" ref="AG3183" ca="1">_xlfn.IFS(Table1[[#This Row],[Experience]]&lt;=3,"Junior",Table1[[#This Row],[Experience]]&lt;=7,"Mid Level",Table1[[#This Row],[Experience]]&gt;=7,"Senior")</f>
        <v>Junior</v>
      </c>
      <c r="AH3183" t="str">
        <f>IF(Table1[[#This Row],[Attendance %]]&gt;75,"OK","Below 75")</f>
        <v>OK</v>
      </c>
      <c r="AI3183" t="b">
        <f>ISBLANK(Table1[[#This Row],[Employee ID]])</f>
        <v>0</v>
      </c>
      <c r="AJ3183" t="b">
        <f>ISNUMBER(Table1[[#This Row],[Total Salary  ]])</f>
        <v>1</v>
      </c>
      <c r="AK3183" t="str">
        <f>IFERROR(_xlfn.XLOOKUP(Table1[[#This Row],[Manager ID]],MANAGERS!A:A,MANAGERS!B:B),"Not Found")</f>
        <v>Manager_9</v>
      </c>
    </row>
    <row r="3184" spans="1:37" x14ac:dyDescent="0.2">
      <c r="A3184" t="s">
        <v>2256</v>
      </c>
      <c r="B3184" t="s">
        <v>93</v>
      </c>
      <c r="C3184" t="s">
        <v>21</v>
      </c>
      <c r="D3184" t="s">
        <v>25</v>
      </c>
      <c r="E3184" t="s">
        <v>30</v>
      </c>
      <c r="F3184" s="1">
        <v>42244</v>
      </c>
      <c r="G3184" s="1">
        <v>31763</v>
      </c>
      <c r="H3184">
        <v>54934</v>
      </c>
      <c r="I3184">
        <v>22582</v>
      </c>
      <c r="J3184">
        <v>83</v>
      </c>
      <c r="K3184">
        <v>100</v>
      </c>
      <c r="L3184" t="s">
        <v>53</v>
      </c>
      <c r="M3184">
        <v>106</v>
      </c>
      <c r="N3184">
        <f>Table1[[#This Row],[Basic Salary]]+Table1[[#This Row],[Bonus]]</f>
        <v>77516</v>
      </c>
      <c r="O3184" s="2">
        <f>Table1[[#This Row],[Bonus]]/Table1[[#This Row],[Basic Salary]]</f>
        <v>0.41107510831179234</v>
      </c>
      <c r="P3184">
        <f ca="1">DATEDIF(Table1[[#This Row],[Date of Birth]],TODAY(),"Y")</f>
        <v>39</v>
      </c>
      <c r="Q3184">
        <f ca="1">DATEDIF(Table1[[#This Row],[Joining Date]],TODAY(),"Y")</f>
        <v>10</v>
      </c>
      <c r="R3184" t="str">
        <f ca="1">IF(YEAR(Table1[[#This Row],[Joining Date]])=YEAR(TODAY()),"Yes","No")</f>
        <v>No</v>
      </c>
      <c r="S3184" t="str">
        <f ca="1">IF(Table1[[#This Row],[Experience]]&gt;5,"Yes","No")</f>
        <v>Yes</v>
      </c>
      <c r="T3184" t="str">
        <f>TEXT(Table1[[#This Row],[Joining Date]],"mmmm")</f>
        <v>August</v>
      </c>
      <c r="U3184" t="str">
        <f>TEXT(Table1[[#This Row],[Joining Date]],"yyyy")</f>
        <v>2015</v>
      </c>
      <c r="V3184" s="5">
        <f ca="1">TODAY()-Table1[[#This Row],[Joining Date]]</f>
        <v>3995</v>
      </c>
      <c r="W3184" t="str">
        <f>LEFT(Table1[[#This Row],[Employee Name]],FIND(" ",Table1[[#This Row],[Employee Name]])-1)</f>
        <v>Priya</v>
      </c>
      <c r="X3184" t="str">
        <f>RIGHT(Table1[[#This Row],[Employee Name]],LEN(Table1[[#This Row],[Employee Name]])-FIND(" ",Table1[[#This Row],[Employee Name]]))</f>
        <v>Reddy</v>
      </c>
      <c r="Y3184" t="str">
        <f>Table1[[#This Row],[Department]]&amp;"-"&amp;Table1[[#This Row],[Employee ID]]</f>
        <v>Finance-E02200</v>
      </c>
      <c r="Z3184" t="str">
        <f>LEFT(Table1[[#This Row],[Department]],3)</f>
        <v>Fin</v>
      </c>
      <c r="AA3184" t="str">
        <f>_xlfn.XLOOKUP(Table1[[#This Row],[Manager ID]],MANAGERS!A:A,MANAGERS!B:B)</f>
        <v>Manager_6</v>
      </c>
      <c r="AB3184" t="str" cm="1">
        <f t="array" ref="AB3184">_xlfn.XLOOKUP(Table1[[#This Row],[Manager ID]],Table2[[#All],[Manager ID]],Table2[[#All],[Department Head]])</f>
        <v>HR</v>
      </c>
      <c r="AC3184" s="2">
        <f>_xlfn.XLOOKUP(Table1[[#This Row],[City]],L:L,O:O)</f>
        <v>0.23685887225230964</v>
      </c>
      <c r="AD3184" t="str" cm="1">
        <f t="array" ref="AD3184">_xlfn.IFS(Table1[[#This Row],[Performance Score]]&gt;=90,"Excellent",Table1[[#This Row],[Performance Score]]&gt;=75,"Good",Table1[[#This Row],[Performance Score]]&gt;=60,"Average",Table1[[#This Row],[Performance Score]]&lt;=60,"Need Improvement")</f>
        <v>Excellent</v>
      </c>
      <c r="AE3184" t="str">
        <f>IF(AND(Table1[[#This Row],[Attendance %]]&gt;=80,(Table1[[#This Row],[Performance Score]]&gt;=80)),"Eligible","Not Eligible")</f>
        <v>Eligible</v>
      </c>
      <c r="AF3184" t="str">
        <f>IF(Table1[[#This Row],[Performance Score]]&gt;=80,"High Performer","Low Performer")</f>
        <v>High Performer</v>
      </c>
      <c r="AG3184" t="str" cm="1">
        <f t="array" aca="1" ref="AG3184" ca="1">_xlfn.IFS(Table1[[#This Row],[Experience]]&lt;=3,"Junior",Table1[[#This Row],[Experience]]&lt;=7,"Mid Level",Table1[[#This Row],[Experience]]&gt;=7,"Senior")</f>
        <v>Senior</v>
      </c>
      <c r="AH3184" t="str">
        <f>IF(Table1[[#This Row],[Attendance %]]&gt;75,"OK","Below 75")</f>
        <v>OK</v>
      </c>
      <c r="AI3184" t="b">
        <f>ISBLANK(Table1[[#This Row],[Employee ID]])</f>
        <v>0</v>
      </c>
      <c r="AJ3184" t="b">
        <f>ISNUMBER(Table1[[#This Row],[Total Salary  ]])</f>
        <v>1</v>
      </c>
      <c r="AK3184" t="str">
        <f>IFERROR(_xlfn.XLOOKUP(Table1[[#This Row],[Manager ID]],MANAGERS!A:A,MANAGERS!B:B),"Not Found")</f>
        <v>Manager_6</v>
      </c>
    </row>
    <row r="3185" spans="1:37" x14ac:dyDescent="0.2">
      <c r="A3185" t="s">
        <v>4894</v>
      </c>
      <c r="B3185" t="s">
        <v>89</v>
      </c>
      <c r="C3185" t="s">
        <v>21</v>
      </c>
      <c r="D3185" t="s">
        <v>33</v>
      </c>
      <c r="E3185" t="s">
        <v>51</v>
      </c>
      <c r="F3185" s="1">
        <v>42217</v>
      </c>
      <c r="G3185" s="1">
        <v>38388</v>
      </c>
      <c r="H3185">
        <v>65914</v>
      </c>
      <c r="I3185">
        <v>11578</v>
      </c>
      <c r="J3185">
        <v>91</v>
      </c>
      <c r="K3185">
        <v>81</v>
      </c>
      <c r="L3185" t="s">
        <v>53</v>
      </c>
      <c r="M3185">
        <v>110</v>
      </c>
      <c r="N3185">
        <f>Table1[[#This Row],[Basic Salary]]+Table1[[#This Row],[Bonus]]</f>
        <v>77492</v>
      </c>
      <c r="O3185" s="2">
        <f>Table1[[#This Row],[Bonus]]/Table1[[#This Row],[Basic Salary]]</f>
        <v>0.17565312376733319</v>
      </c>
      <c r="P3185">
        <f ca="1">DATEDIF(Table1[[#This Row],[Date of Birth]],TODAY(),"Y")</f>
        <v>21</v>
      </c>
      <c r="Q3185">
        <f ca="1">DATEDIF(Table1[[#This Row],[Joining Date]],TODAY(),"Y")</f>
        <v>11</v>
      </c>
      <c r="R3185" t="str">
        <f ca="1">IF(YEAR(Table1[[#This Row],[Joining Date]])=YEAR(TODAY()),"Yes","No")</f>
        <v>No</v>
      </c>
      <c r="S3185" t="str">
        <f ca="1">IF(Table1[[#This Row],[Experience]]&gt;5,"Yes","No")</f>
        <v>Yes</v>
      </c>
      <c r="T3185" t="str">
        <f>TEXT(Table1[[#This Row],[Joining Date]],"mmmm")</f>
        <v>August</v>
      </c>
      <c r="U3185" t="str">
        <f>TEXT(Table1[[#This Row],[Joining Date]],"yyyy")</f>
        <v>2015</v>
      </c>
      <c r="V3185" s="5">
        <f ca="1">TODAY()-Table1[[#This Row],[Joining Date]]</f>
        <v>4022</v>
      </c>
      <c r="W3185" t="str">
        <f>LEFT(Table1[[#This Row],[Employee Name]],FIND(" ",Table1[[#This Row],[Employee Name]])-1)</f>
        <v>Tarun</v>
      </c>
      <c r="X3185" t="str">
        <f>RIGHT(Table1[[#This Row],[Employee Name]],LEN(Table1[[#This Row],[Employee Name]])-FIND(" ",Table1[[#This Row],[Employee Name]]))</f>
        <v>Verma</v>
      </c>
      <c r="Y3185" t="str">
        <f>Table1[[#This Row],[Department]]&amp;"-"&amp;Table1[[#This Row],[Employee ID]]</f>
        <v>Marketing-E04838</v>
      </c>
      <c r="Z3185" t="str">
        <f>LEFT(Table1[[#This Row],[Department]],3)</f>
        <v>Mar</v>
      </c>
      <c r="AA3185" t="str">
        <f>_xlfn.XLOOKUP(Table1[[#This Row],[Manager ID]],MANAGERS!A:A,MANAGERS!B:B)</f>
        <v>Manager_10</v>
      </c>
      <c r="AB3185" t="str" cm="1">
        <f t="array" ref="AB3185">_xlfn.XLOOKUP(Table1[[#This Row],[Manager ID]],Table2[[#All],[Manager ID]],Table2[[#All],[Department Head]])</f>
        <v>HR</v>
      </c>
      <c r="AC3185" s="2">
        <f>_xlfn.XLOOKUP(Table1[[#This Row],[City]],L:L,O:O)</f>
        <v>0.23685887225230964</v>
      </c>
      <c r="AD3185" t="str" cm="1">
        <f t="array" ref="AD3185">_xlfn.IFS(Table1[[#This Row],[Performance Score]]&gt;=90,"Excellent",Table1[[#This Row],[Performance Score]]&gt;=75,"Good",Table1[[#This Row],[Performance Score]]&gt;=60,"Average",Table1[[#This Row],[Performance Score]]&lt;=60,"Need Improvement")</f>
        <v>Good</v>
      </c>
      <c r="AE3185" t="str">
        <f>IF(AND(Table1[[#This Row],[Attendance %]]&gt;=80,(Table1[[#This Row],[Performance Score]]&gt;=80)),"Eligible","Not Eligible")</f>
        <v>Eligible</v>
      </c>
      <c r="AF3185" t="str">
        <f>IF(Table1[[#This Row],[Performance Score]]&gt;=80,"High Performer","Low Performer")</f>
        <v>High Performer</v>
      </c>
      <c r="AG3185" t="str" cm="1">
        <f t="array" aca="1" ref="AG3185" ca="1">_xlfn.IFS(Table1[[#This Row],[Experience]]&lt;=3,"Junior",Table1[[#This Row],[Experience]]&lt;=7,"Mid Level",Table1[[#This Row],[Experience]]&gt;=7,"Senior")</f>
        <v>Senior</v>
      </c>
      <c r="AH3185" t="str">
        <f>IF(Table1[[#This Row],[Attendance %]]&gt;75,"OK","Below 75")</f>
        <v>OK</v>
      </c>
      <c r="AI3185" t="b">
        <f>ISBLANK(Table1[[#This Row],[Employee ID]])</f>
        <v>0</v>
      </c>
      <c r="AJ3185" t="b">
        <f>ISNUMBER(Table1[[#This Row],[Total Salary  ]])</f>
        <v>1</v>
      </c>
      <c r="AK3185" t="str">
        <f>IFERROR(_xlfn.XLOOKUP(Table1[[#This Row],[Manager ID]],MANAGERS!A:A,MANAGERS!B:B),"Not Found")</f>
        <v>Manager_10</v>
      </c>
    </row>
    <row r="3186" spans="1:37" x14ac:dyDescent="0.2">
      <c r="A3186" t="s">
        <v>894</v>
      </c>
      <c r="B3186" t="s">
        <v>95</v>
      </c>
      <c r="C3186" t="s">
        <v>21</v>
      </c>
      <c r="D3186" t="s">
        <v>16</v>
      </c>
      <c r="E3186" t="s">
        <v>26</v>
      </c>
      <c r="F3186" s="1">
        <v>45867</v>
      </c>
      <c r="G3186" s="1">
        <v>37310</v>
      </c>
      <c r="H3186">
        <v>64800</v>
      </c>
      <c r="I3186">
        <v>12691</v>
      </c>
      <c r="J3186">
        <v>73</v>
      </c>
      <c r="K3186">
        <v>75</v>
      </c>
      <c r="L3186" t="s">
        <v>53</v>
      </c>
      <c r="M3186">
        <v>101</v>
      </c>
      <c r="N3186">
        <f>Table1[[#This Row],[Basic Salary]]+Table1[[#This Row],[Bonus]]</f>
        <v>77491</v>
      </c>
      <c r="O3186" s="2">
        <f>Table1[[#This Row],[Bonus]]/Table1[[#This Row],[Basic Salary]]</f>
        <v>0.19584876543209875</v>
      </c>
      <c r="P3186">
        <f ca="1">DATEDIF(Table1[[#This Row],[Date of Birth]],TODAY(),"Y")</f>
        <v>24</v>
      </c>
      <c r="Q3186">
        <f ca="1">DATEDIF(Table1[[#This Row],[Joining Date]],TODAY(),"Y")</f>
        <v>1</v>
      </c>
      <c r="R3186" t="str">
        <f ca="1">IF(YEAR(Table1[[#This Row],[Joining Date]])=YEAR(TODAY()),"Yes","No")</f>
        <v>No</v>
      </c>
      <c r="S3186" t="str">
        <f ca="1">IF(Table1[[#This Row],[Experience]]&gt;5,"Yes","No")</f>
        <v>No</v>
      </c>
      <c r="T3186" t="str">
        <f>TEXT(Table1[[#This Row],[Joining Date]],"mmmm")</f>
        <v>July</v>
      </c>
      <c r="U3186" t="str">
        <f>TEXT(Table1[[#This Row],[Joining Date]],"yyyy")</f>
        <v>2025</v>
      </c>
      <c r="V3186" s="5">
        <f ca="1">TODAY()-Table1[[#This Row],[Joining Date]]</f>
        <v>372</v>
      </c>
      <c r="W3186" t="str">
        <f>LEFT(Table1[[#This Row],[Employee Name]],FIND(" ",Table1[[#This Row],[Employee Name]])-1)</f>
        <v>Ajay</v>
      </c>
      <c r="X3186" t="str">
        <f>RIGHT(Table1[[#This Row],[Employee Name]],LEN(Table1[[#This Row],[Employee Name]])-FIND(" ",Table1[[#This Row],[Employee Name]]))</f>
        <v>Singh</v>
      </c>
      <c r="Y3186" t="str">
        <f>Table1[[#This Row],[Department]]&amp;"-"&amp;Table1[[#This Row],[Employee ID]]</f>
        <v>HR-E00838</v>
      </c>
      <c r="Z3186" t="str">
        <f>LEFT(Table1[[#This Row],[Department]],3)</f>
        <v>HR</v>
      </c>
      <c r="AA3186" t="str">
        <f>_xlfn.XLOOKUP(Table1[[#This Row],[Manager ID]],MANAGERS!A:A,MANAGERS!B:B)</f>
        <v>Manager_1</v>
      </c>
      <c r="AB3186" t="str" cm="1">
        <f t="array" ref="AB3186">_xlfn.XLOOKUP(Table1[[#This Row],[Manager ID]],Table2[[#All],[Manager ID]],Table2[[#All],[Department Head]])</f>
        <v>Support</v>
      </c>
      <c r="AC3186" s="2">
        <f>_xlfn.XLOOKUP(Table1[[#This Row],[City]],L:L,O:O)</f>
        <v>0.23685887225230964</v>
      </c>
      <c r="AD3186" t="str" cm="1">
        <f t="array" ref="AD3186">_xlfn.IFS(Table1[[#This Row],[Performance Score]]&gt;=90,"Excellent",Table1[[#This Row],[Performance Score]]&gt;=75,"Good",Table1[[#This Row],[Performance Score]]&gt;=60,"Average",Table1[[#This Row],[Performance Score]]&lt;=60,"Need Improvement")</f>
        <v>Good</v>
      </c>
      <c r="AE3186" t="str">
        <f>IF(AND(Table1[[#This Row],[Attendance %]]&gt;=80,(Table1[[#This Row],[Performance Score]]&gt;=80)),"Eligible","Not Eligible")</f>
        <v>Not Eligible</v>
      </c>
      <c r="AF3186" t="str">
        <f>IF(Table1[[#This Row],[Performance Score]]&gt;=80,"High Performer","Low Performer")</f>
        <v>Low Performer</v>
      </c>
      <c r="AG3186" t="str" cm="1">
        <f t="array" aca="1" ref="AG3186" ca="1">_xlfn.IFS(Table1[[#This Row],[Experience]]&lt;=3,"Junior",Table1[[#This Row],[Experience]]&lt;=7,"Mid Level",Table1[[#This Row],[Experience]]&gt;=7,"Senior")</f>
        <v>Junior</v>
      </c>
      <c r="AH3186" t="str">
        <f>IF(Table1[[#This Row],[Attendance %]]&gt;75,"OK","Below 75")</f>
        <v>Below 75</v>
      </c>
      <c r="AI3186" t="b">
        <f>ISBLANK(Table1[[#This Row],[Employee ID]])</f>
        <v>0</v>
      </c>
      <c r="AJ3186" t="b">
        <f>ISNUMBER(Table1[[#This Row],[Total Salary  ]])</f>
        <v>1</v>
      </c>
      <c r="AK3186" t="str">
        <f>IFERROR(_xlfn.XLOOKUP(Table1[[#This Row],[Manager ID]],MANAGERS!A:A,MANAGERS!B:B),"Not Found")</f>
        <v>Manager_1</v>
      </c>
    </row>
    <row r="3187" spans="1:37" x14ac:dyDescent="0.2">
      <c r="A3187" t="s">
        <v>2190</v>
      </c>
      <c r="B3187" t="s">
        <v>62</v>
      </c>
      <c r="C3187" t="s">
        <v>21</v>
      </c>
      <c r="D3187" t="s">
        <v>46</v>
      </c>
      <c r="E3187" t="s">
        <v>22</v>
      </c>
      <c r="F3187" s="1">
        <v>43237</v>
      </c>
      <c r="G3187" s="1">
        <v>34410</v>
      </c>
      <c r="H3187">
        <v>65494</v>
      </c>
      <c r="I3187">
        <v>11995</v>
      </c>
      <c r="J3187">
        <v>63</v>
      </c>
      <c r="K3187">
        <v>68</v>
      </c>
      <c r="L3187" t="s">
        <v>23</v>
      </c>
      <c r="M3187">
        <v>114</v>
      </c>
      <c r="N3187">
        <f>Table1[[#This Row],[Basic Salary]]+Table1[[#This Row],[Bonus]]</f>
        <v>77489</v>
      </c>
      <c r="O3187" s="2">
        <f>Table1[[#This Row],[Bonus]]/Table1[[#This Row],[Basic Salary]]</f>
        <v>0.18314654777536873</v>
      </c>
      <c r="P3187">
        <f ca="1">DATEDIF(Table1[[#This Row],[Date of Birth]],TODAY(),"Y")</f>
        <v>32</v>
      </c>
      <c r="Q3187">
        <f ca="1">DATEDIF(Table1[[#This Row],[Joining Date]],TODAY(),"Y")</f>
        <v>8</v>
      </c>
      <c r="R3187" t="str">
        <f ca="1">IF(YEAR(Table1[[#This Row],[Joining Date]])=YEAR(TODAY()),"Yes","No")</f>
        <v>No</v>
      </c>
      <c r="S3187" t="str">
        <f ca="1">IF(Table1[[#This Row],[Experience]]&gt;5,"Yes","No")</f>
        <v>Yes</v>
      </c>
      <c r="T3187" t="str">
        <f>TEXT(Table1[[#This Row],[Joining Date]],"mmmm")</f>
        <v>May</v>
      </c>
      <c r="U3187" t="str">
        <f>TEXT(Table1[[#This Row],[Joining Date]],"yyyy")</f>
        <v>2018</v>
      </c>
      <c r="V3187" s="5">
        <f ca="1">TODAY()-Table1[[#This Row],[Joining Date]]</f>
        <v>3002</v>
      </c>
      <c r="W3187" t="str">
        <f>LEFT(Table1[[#This Row],[Employee Name]],FIND(" ",Table1[[#This Row],[Employee Name]])-1)</f>
        <v>Kavya</v>
      </c>
      <c r="X3187" t="str">
        <f>RIGHT(Table1[[#This Row],[Employee Name]],LEN(Table1[[#This Row],[Employee Name]])-FIND(" ",Table1[[#This Row],[Employee Name]]))</f>
        <v>Nair</v>
      </c>
      <c r="Y3187" t="str">
        <f>Table1[[#This Row],[Department]]&amp;"-"&amp;Table1[[#This Row],[Employee ID]]</f>
        <v>Support-E02134</v>
      </c>
      <c r="Z3187" t="str">
        <f>LEFT(Table1[[#This Row],[Department]],3)</f>
        <v>Sup</v>
      </c>
      <c r="AA3187" t="str">
        <f>_xlfn.XLOOKUP(Table1[[#This Row],[Manager ID]],MANAGERS!A:A,MANAGERS!B:B)</f>
        <v>Manager_14</v>
      </c>
      <c r="AB3187" t="str" cm="1">
        <f t="array" ref="AB3187">_xlfn.XLOOKUP(Table1[[#This Row],[Manager ID]],Table2[[#All],[Manager ID]],Table2[[#All],[Department Head]])</f>
        <v>Marketing</v>
      </c>
      <c r="AC3187" s="2">
        <f>_xlfn.XLOOKUP(Table1[[#This Row],[City]],L:L,O:O)</f>
        <v>0.23486488519629886</v>
      </c>
      <c r="AD3187" t="str" cm="1">
        <f t="array" ref="AD3187">_xlfn.IFS(Table1[[#This Row],[Performance Score]]&gt;=90,"Excellent",Table1[[#This Row],[Performance Score]]&gt;=75,"Good",Table1[[#This Row],[Performance Score]]&gt;=60,"Average",Table1[[#This Row],[Performance Score]]&lt;=60,"Need Improvement")</f>
        <v>Average</v>
      </c>
      <c r="AE3187" t="str">
        <f>IF(AND(Table1[[#This Row],[Attendance %]]&gt;=80,(Table1[[#This Row],[Performance Score]]&gt;=80)),"Eligible","Not Eligible")</f>
        <v>Not Eligible</v>
      </c>
      <c r="AF3187" t="str">
        <f>IF(Table1[[#This Row],[Performance Score]]&gt;=80,"High Performer","Low Performer")</f>
        <v>Low Performer</v>
      </c>
      <c r="AG3187" t="str" cm="1">
        <f t="array" aca="1" ref="AG3187" ca="1">_xlfn.IFS(Table1[[#This Row],[Experience]]&lt;=3,"Junior",Table1[[#This Row],[Experience]]&lt;=7,"Mid Level",Table1[[#This Row],[Experience]]&gt;=7,"Senior")</f>
        <v>Senior</v>
      </c>
      <c r="AH3187" t="str">
        <f>IF(Table1[[#This Row],[Attendance %]]&gt;75,"OK","Below 75")</f>
        <v>Below 75</v>
      </c>
      <c r="AI3187" t="b">
        <f>ISBLANK(Table1[[#This Row],[Employee ID]])</f>
        <v>0</v>
      </c>
      <c r="AJ3187" t="b">
        <f>ISNUMBER(Table1[[#This Row],[Total Salary  ]])</f>
        <v>1</v>
      </c>
      <c r="AK3187" t="str">
        <f>IFERROR(_xlfn.XLOOKUP(Table1[[#This Row],[Manager ID]],MANAGERS!A:A,MANAGERS!B:B),"Not Found")</f>
        <v>Manager_14</v>
      </c>
    </row>
    <row r="3188" spans="1:37" x14ac:dyDescent="0.2">
      <c r="A3188" t="s">
        <v>1560</v>
      </c>
      <c r="B3188" t="s">
        <v>42</v>
      </c>
      <c r="C3188" t="s">
        <v>15</v>
      </c>
      <c r="D3188" t="s">
        <v>81</v>
      </c>
      <c r="E3188" t="s">
        <v>65</v>
      </c>
      <c r="F3188" s="1">
        <v>43502</v>
      </c>
      <c r="G3188" s="1">
        <v>31537</v>
      </c>
      <c r="H3188">
        <v>56385</v>
      </c>
      <c r="I3188">
        <v>21081</v>
      </c>
      <c r="J3188">
        <v>72</v>
      </c>
      <c r="K3188">
        <v>90</v>
      </c>
      <c r="L3188" t="s">
        <v>27</v>
      </c>
      <c r="M3188">
        <v>102</v>
      </c>
      <c r="N3188">
        <f>Table1[[#This Row],[Basic Salary]]+Table1[[#This Row],[Bonus]]</f>
        <v>77466</v>
      </c>
      <c r="O3188" s="2">
        <f>Table1[[#This Row],[Bonus]]/Table1[[#This Row],[Basic Salary]]</f>
        <v>0.37387603085927107</v>
      </c>
      <c r="P3188">
        <f ca="1">DATEDIF(Table1[[#This Row],[Date of Birth]],TODAY(),"Y")</f>
        <v>40</v>
      </c>
      <c r="Q3188">
        <f ca="1">DATEDIF(Table1[[#This Row],[Joining Date]],TODAY(),"Y")</f>
        <v>7</v>
      </c>
      <c r="R3188" t="str">
        <f ca="1">IF(YEAR(Table1[[#This Row],[Joining Date]])=YEAR(TODAY()),"Yes","No")</f>
        <v>No</v>
      </c>
      <c r="S3188" t="str">
        <f ca="1">IF(Table1[[#This Row],[Experience]]&gt;5,"Yes","No")</f>
        <v>Yes</v>
      </c>
      <c r="T3188" t="str">
        <f>TEXT(Table1[[#This Row],[Joining Date]],"mmmm")</f>
        <v>February</v>
      </c>
      <c r="U3188" t="str">
        <f>TEXT(Table1[[#This Row],[Joining Date]],"yyyy")</f>
        <v>2019</v>
      </c>
      <c r="V3188" s="5">
        <f ca="1">TODAY()-Table1[[#This Row],[Joining Date]]</f>
        <v>2737</v>
      </c>
      <c r="W3188" t="str">
        <f>LEFT(Table1[[#This Row],[Employee Name]],FIND(" ",Table1[[#This Row],[Employee Name]])-1)</f>
        <v>Krishna</v>
      </c>
      <c r="X3188" t="str">
        <f>RIGHT(Table1[[#This Row],[Employee Name]],LEN(Table1[[#This Row],[Employee Name]])-FIND(" ",Table1[[#This Row],[Employee Name]]))</f>
        <v>Chaitanya</v>
      </c>
      <c r="Y3188" t="str">
        <f>Table1[[#This Row],[Department]]&amp;"-"&amp;Table1[[#This Row],[Employee ID]]</f>
        <v>Sales-E01504</v>
      </c>
      <c r="Z3188" t="str">
        <f>LEFT(Table1[[#This Row],[Department]],3)</f>
        <v>Sal</v>
      </c>
      <c r="AA3188" t="str">
        <f>_xlfn.XLOOKUP(Table1[[#This Row],[Manager ID]],MANAGERS!A:A,MANAGERS!B:B)</f>
        <v>Manager_2</v>
      </c>
      <c r="AB3188" t="str" cm="1">
        <f t="array" ref="AB3188">_xlfn.XLOOKUP(Table1[[#This Row],[Manager ID]],Table2[[#All],[Manager ID]],Table2[[#All],[Department Head]])</f>
        <v>Sales</v>
      </c>
      <c r="AC3188" s="2">
        <f>_xlfn.XLOOKUP(Table1[[#This Row],[City]],L:L,O:O)</f>
        <v>0.23674293405114402</v>
      </c>
      <c r="AD3188" t="str" cm="1">
        <f t="array" ref="AD3188">_xlfn.IFS(Table1[[#This Row],[Performance Score]]&gt;=90,"Excellent",Table1[[#This Row],[Performance Score]]&gt;=75,"Good",Table1[[#This Row],[Performance Score]]&gt;=60,"Average",Table1[[#This Row],[Performance Score]]&lt;=60,"Need Improvement")</f>
        <v>Excellent</v>
      </c>
      <c r="AE3188" t="str">
        <f>IF(AND(Table1[[#This Row],[Attendance %]]&gt;=80,(Table1[[#This Row],[Performance Score]]&gt;=80)),"Eligible","Not Eligible")</f>
        <v>Not Eligible</v>
      </c>
      <c r="AF3188" t="str">
        <f>IF(Table1[[#This Row],[Performance Score]]&gt;=80,"High Performer","Low Performer")</f>
        <v>High Performer</v>
      </c>
      <c r="AG3188" t="str" cm="1">
        <f t="array" aca="1" ref="AG3188" ca="1">_xlfn.IFS(Table1[[#This Row],[Experience]]&lt;=3,"Junior",Table1[[#This Row],[Experience]]&lt;=7,"Mid Level",Table1[[#This Row],[Experience]]&gt;=7,"Senior")</f>
        <v>Mid Level</v>
      </c>
      <c r="AH3188" t="str">
        <f>IF(Table1[[#This Row],[Attendance %]]&gt;75,"OK","Below 75")</f>
        <v>Below 75</v>
      </c>
      <c r="AI3188" t="b">
        <f>ISBLANK(Table1[[#This Row],[Employee ID]])</f>
        <v>0</v>
      </c>
      <c r="AJ3188" t="b">
        <f>ISNUMBER(Table1[[#This Row],[Total Salary  ]])</f>
        <v>1</v>
      </c>
      <c r="AK3188" t="str">
        <f>IFERROR(_xlfn.XLOOKUP(Table1[[#This Row],[Manager ID]],MANAGERS!A:A,MANAGERS!B:B),"Not Found")</f>
        <v>Manager_2</v>
      </c>
    </row>
    <row r="3189" spans="1:37" x14ac:dyDescent="0.2">
      <c r="A3189" t="s">
        <v>3464</v>
      </c>
      <c r="B3189" t="s">
        <v>45</v>
      </c>
      <c r="C3189" t="s">
        <v>21</v>
      </c>
      <c r="D3189" t="s">
        <v>43</v>
      </c>
      <c r="E3189" t="s">
        <v>17</v>
      </c>
      <c r="F3189" s="1">
        <v>45771</v>
      </c>
      <c r="G3189" s="1">
        <v>37665</v>
      </c>
      <c r="H3189">
        <v>52433</v>
      </c>
      <c r="I3189">
        <v>25028</v>
      </c>
      <c r="J3189">
        <v>93</v>
      </c>
      <c r="K3189">
        <v>61</v>
      </c>
      <c r="L3189" t="s">
        <v>18</v>
      </c>
      <c r="M3189">
        <v>119</v>
      </c>
      <c r="N3189">
        <f>Table1[[#This Row],[Basic Salary]]+Table1[[#This Row],[Bonus]]</f>
        <v>77461</v>
      </c>
      <c r="O3189" s="2">
        <f>Table1[[#This Row],[Bonus]]/Table1[[#This Row],[Basic Salary]]</f>
        <v>0.47733297732344132</v>
      </c>
      <c r="P3189">
        <f ca="1">DATEDIF(Table1[[#This Row],[Date of Birth]],TODAY(),"Y")</f>
        <v>23</v>
      </c>
      <c r="Q3189">
        <f ca="1">DATEDIF(Table1[[#This Row],[Joining Date]],TODAY(),"Y")</f>
        <v>1</v>
      </c>
      <c r="R3189" t="str">
        <f ca="1">IF(YEAR(Table1[[#This Row],[Joining Date]])=YEAR(TODAY()),"Yes","No")</f>
        <v>No</v>
      </c>
      <c r="S3189" t="str">
        <f ca="1">IF(Table1[[#This Row],[Experience]]&gt;5,"Yes","No")</f>
        <v>No</v>
      </c>
      <c r="T3189" t="str">
        <f>TEXT(Table1[[#This Row],[Joining Date]],"mmmm")</f>
        <v>April</v>
      </c>
      <c r="U3189" t="str">
        <f>TEXT(Table1[[#This Row],[Joining Date]],"yyyy")</f>
        <v>2025</v>
      </c>
      <c r="V3189" s="5">
        <f ca="1">TODAY()-Table1[[#This Row],[Joining Date]]</f>
        <v>468</v>
      </c>
      <c r="W3189" t="str">
        <f>LEFT(Table1[[#This Row],[Employee Name]],FIND(" ",Table1[[#This Row],[Employee Name]])-1)</f>
        <v>Ananya</v>
      </c>
      <c r="X3189" t="str">
        <f>RIGHT(Table1[[#This Row],[Employee Name]],LEN(Table1[[#This Row],[Employee Name]])-FIND(" ",Table1[[#This Row],[Employee Name]]))</f>
        <v>Rao</v>
      </c>
      <c r="Y3189" t="str">
        <f>Table1[[#This Row],[Department]]&amp;"-"&amp;Table1[[#This Row],[Employee ID]]</f>
        <v>Operations-E03408</v>
      </c>
      <c r="Z3189" t="str">
        <f>LEFT(Table1[[#This Row],[Department]],3)</f>
        <v>Ope</v>
      </c>
      <c r="AA3189" t="str">
        <f>_xlfn.XLOOKUP(Table1[[#This Row],[Manager ID]],MANAGERS!A:A,MANAGERS!B:B)</f>
        <v>Manager_19</v>
      </c>
      <c r="AB3189" t="str" cm="1">
        <f t="array" ref="AB3189">_xlfn.XLOOKUP(Table1[[#This Row],[Manager ID]],Table2[[#All],[Manager ID]],Table2[[#All],[Department Head]])</f>
        <v>Support</v>
      </c>
      <c r="AC3189" s="2">
        <f>_xlfn.XLOOKUP(Table1[[#This Row],[City]],L:L,O:O)</f>
        <v>0.21356479274849693</v>
      </c>
      <c r="AD3189" t="str" cm="1">
        <f t="array" ref="AD3189">_xlfn.IFS(Table1[[#This Row],[Performance Score]]&gt;=90,"Excellent",Table1[[#This Row],[Performance Score]]&gt;=75,"Good",Table1[[#This Row],[Performance Score]]&gt;=60,"Average",Table1[[#This Row],[Performance Score]]&lt;=60,"Need Improvement")</f>
        <v>Average</v>
      </c>
      <c r="AE3189" t="str">
        <f>IF(AND(Table1[[#This Row],[Attendance %]]&gt;=80,(Table1[[#This Row],[Performance Score]]&gt;=80)),"Eligible","Not Eligible")</f>
        <v>Not Eligible</v>
      </c>
      <c r="AF3189" t="str">
        <f>IF(Table1[[#This Row],[Performance Score]]&gt;=80,"High Performer","Low Performer")</f>
        <v>Low Performer</v>
      </c>
      <c r="AG3189" t="str" cm="1">
        <f t="array" aca="1" ref="AG3189" ca="1">_xlfn.IFS(Table1[[#This Row],[Experience]]&lt;=3,"Junior",Table1[[#This Row],[Experience]]&lt;=7,"Mid Level",Table1[[#This Row],[Experience]]&gt;=7,"Senior")</f>
        <v>Junior</v>
      </c>
      <c r="AH3189" t="str">
        <f>IF(Table1[[#This Row],[Attendance %]]&gt;75,"OK","Below 75")</f>
        <v>OK</v>
      </c>
      <c r="AI3189" t="b">
        <f>ISBLANK(Table1[[#This Row],[Employee ID]])</f>
        <v>0</v>
      </c>
      <c r="AJ3189" t="b">
        <f>ISNUMBER(Table1[[#This Row],[Total Salary  ]])</f>
        <v>1</v>
      </c>
      <c r="AK3189" t="str">
        <f>IFERROR(_xlfn.XLOOKUP(Table1[[#This Row],[Manager ID]],MANAGERS!A:A,MANAGERS!B:B),"Not Found")</f>
        <v>Manager_19</v>
      </c>
    </row>
    <row r="3190" spans="1:37" x14ac:dyDescent="0.2">
      <c r="A3190" t="s">
        <v>3954</v>
      </c>
      <c r="B3190" t="s">
        <v>89</v>
      </c>
      <c r="C3190" t="s">
        <v>15</v>
      </c>
      <c r="D3190" t="s">
        <v>43</v>
      </c>
      <c r="E3190" t="s">
        <v>22</v>
      </c>
      <c r="F3190" s="1">
        <v>44888</v>
      </c>
      <c r="G3190" s="1">
        <v>34614</v>
      </c>
      <c r="H3190">
        <v>48288</v>
      </c>
      <c r="I3190">
        <v>29173</v>
      </c>
      <c r="J3190">
        <v>79</v>
      </c>
      <c r="K3190">
        <v>77</v>
      </c>
      <c r="L3190" t="s">
        <v>37</v>
      </c>
      <c r="M3190">
        <v>106</v>
      </c>
      <c r="N3190">
        <f>Table1[[#This Row],[Basic Salary]]+Table1[[#This Row],[Bonus]]</f>
        <v>77461</v>
      </c>
      <c r="O3190" s="2">
        <f>Table1[[#This Row],[Bonus]]/Table1[[#This Row],[Basic Salary]]</f>
        <v>0.60414595758780654</v>
      </c>
      <c r="P3190">
        <f ca="1">DATEDIF(Table1[[#This Row],[Date of Birth]],TODAY(),"Y")</f>
        <v>31</v>
      </c>
      <c r="Q3190">
        <f ca="1">DATEDIF(Table1[[#This Row],[Joining Date]],TODAY(),"Y")</f>
        <v>3</v>
      </c>
      <c r="R3190" t="str">
        <f ca="1">IF(YEAR(Table1[[#This Row],[Joining Date]])=YEAR(TODAY()),"Yes","No")</f>
        <v>No</v>
      </c>
      <c r="S3190" t="str">
        <f ca="1">IF(Table1[[#This Row],[Experience]]&gt;5,"Yes","No")</f>
        <v>No</v>
      </c>
      <c r="T3190" t="str">
        <f>TEXT(Table1[[#This Row],[Joining Date]],"mmmm")</f>
        <v>November</v>
      </c>
      <c r="U3190" t="str">
        <f>TEXT(Table1[[#This Row],[Joining Date]],"yyyy")</f>
        <v>2022</v>
      </c>
      <c r="V3190" s="5">
        <f ca="1">TODAY()-Table1[[#This Row],[Joining Date]]</f>
        <v>1351</v>
      </c>
      <c r="W3190" t="str">
        <f>LEFT(Table1[[#This Row],[Employee Name]],FIND(" ",Table1[[#This Row],[Employee Name]])-1)</f>
        <v>Tarun</v>
      </c>
      <c r="X3190" t="str">
        <f>RIGHT(Table1[[#This Row],[Employee Name]],LEN(Table1[[#This Row],[Employee Name]])-FIND(" ",Table1[[#This Row],[Employee Name]]))</f>
        <v>Verma</v>
      </c>
      <c r="Y3190" t="str">
        <f>Table1[[#This Row],[Department]]&amp;"-"&amp;Table1[[#This Row],[Employee ID]]</f>
        <v>Operations-E03898</v>
      </c>
      <c r="Z3190" t="str">
        <f>LEFT(Table1[[#This Row],[Department]],3)</f>
        <v>Ope</v>
      </c>
      <c r="AA3190" t="str">
        <f>_xlfn.XLOOKUP(Table1[[#This Row],[Manager ID]],MANAGERS!A:A,MANAGERS!B:B)</f>
        <v>Manager_6</v>
      </c>
      <c r="AB3190" t="str" cm="1">
        <f t="array" ref="AB3190">_xlfn.XLOOKUP(Table1[[#This Row],[Manager ID]],Table2[[#All],[Manager ID]],Table2[[#All],[Department Head]])</f>
        <v>HR</v>
      </c>
      <c r="AC3190" s="2">
        <f>_xlfn.XLOOKUP(Table1[[#This Row],[City]],L:L,O:O)</f>
        <v>0.24036902712549932</v>
      </c>
      <c r="AD3190" t="str" cm="1">
        <f t="array" ref="AD3190">_xlfn.IFS(Table1[[#This Row],[Performance Score]]&gt;=90,"Excellent",Table1[[#This Row],[Performance Score]]&gt;=75,"Good",Table1[[#This Row],[Performance Score]]&gt;=60,"Average",Table1[[#This Row],[Performance Score]]&lt;=60,"Need Improvement")</f>
        <v>Good</v>
      </c>
      <c r="AE3190" t="str">
        <f>IF(AND(Table1[[#This Row],[Attendance %]]&gt;=80,(Table1[[#This Row],[Performance Score]]&gt;=80)),"Eligible","Not Eligible")</f>
        <v>Not Eligible</v>
      </c>
      <c r="AF3190" t="str">
        <f>IF(Table1[[#This Row],[Performance Score]]&gt;=80,"High Performer","Low Performer")</f>
        <v>Low Performer</v>
      </c>
      <c r="AG3190" t="str" cm="1">
        <f t="array" aca="1" ref="AG3190" ca="1">_xlfn.IFS(Table1[[#This Row],[Experience]]&lt;=3,"Junior",Table1[[#This Row],[Experience]]&lt;=7,"Mid Level",Table1[[#This Row],[Experience]]&gt;=7,"Senior")</f>
        <v>Junior</v>
      </c>
      <c r="AH3190" t="str">
        <f>IF(Table1[[#This Row],[Attendance %]]&gt;75,"OK","Below 75")</f>
        <v>OK</v>
      </c>
      <c r="AI3190" t="b">
        <f>ISBLANK(Table1[[#This Row],[Employee ID]])</f>
        <v>0</v>
      </c>
      <c r="AJ3190" t="b">
        <f>ISNUMBER(Table1[[#This Row],[Total Salary  ]])</f>
        <v>1</v>
      </c>
      <c r="AK3190" t="str">
        <f>IFERROR(_xlfn.XLOOKUP(Table1[[#This Row],[Manager ID]],MANAGERS!A:A,MANAGERS!B:B),"Not Found")</f>
        <v>Manager_6</v>
      </c>
    </row>
    <row r="3191" spans="1:37" x14ac:dyDescent="0.2">
      <c r="A3191" t="s">
        <v>3295</v>
      </c>
      <c r="B3191" t="s">
        <v>50</v>
      </c>
      <c r="C3191" t="s">
        <v>21</v>
      </c>
      <c r="D3191" t="s">
        <v>81</v>
      </c>
      <c r="E3191" t="s">
        <v>22</v>
      </c>
      <c r="F3191" s="1">
        <v>42321</v>
      </c>
      <c r="G3191" s="1">
        <v>36255</v>
      </c>
      <c r="H3191">
        <v>52657</v>
      </c>
      <c r="I3191">
        <v>24803</v>
      </c>
      <c r="J3191">
        <v>88</v>
      </c>
      <c r="K3191">
        <v>45</v>
      </c>
      <c r="L3191" t="s">
        <v>31</v>
      </c>
      <c r="M3191">
        <v>120</v>
      </c>
      <c r="N3191">
        <f>Table1[[#This Row],[Basic Salary]]+Table1[[#This Row],[Bonus]]</f>
        <v>77460</v>
      </c>
      <c r="O3191" s="2">
        <f>Table1[[#This Row],[Bonus]]/Table1[[#This Row],[Basic Salary]]</f>
        <v>0.47102949275499933</v>
      </c>
      <c r="P3191">
        <f ca="1">DATEDIF(Table1[[#This Row],[Date of Birth]],TODAY(),"Y")</f>
        <v>27</v>
      </c>
      <c r="Q3191">
        <f ca="1">DATEDIF(Table1[[#This Row],[Joining Date]],TODAY(),"Y")</f>
        <v>10</v>
      </c>
      <c r="R3191" t="str">
        <f ca="1">IF(YEAR(Table1[[#This Row],[Joining Date]])=YEAR(TODAY()),"Yes","No")</f>
        <v>No</v>
      </c>
      <c r="S3191" t="str">
        <f ca="1">IF(Table1[[#This Row],[Experience]]&gt;5,"Yes","No")</f>
        <v>Yes</v>
      </c>
      <c r="T3191" t="str">
        <f>TEXT(Table1[[#This Row],[Joining Date]],"mmmm")</f>
        <v>November</v>
      </c>
      <c r="U3191" t="str">
        <f>TEXT(Table1[[#This Row],[Joining Date]],"yyyy")</f>
        <v>2015</v>
      </c>
      <c r="V3191" s="5">
        <f ca="1">TODAY()-Table1[[#This Row],[Joining Date]]</f>
        <v>3918</v>
      </c>
      <c r="W3191" t="str">
        <f>LEFT(Table1[[#This Row],[Employee Name]],FIND(" ",Table1[[#This Row],[Employee Name]])-1)</f>
        <v>Ravi</v>
      </c>
      <c r="X3191" t="str">
        <f>RIGHT(Table1[[#This Row],[Employee Name]],LEN(Table1[[#This Row],[Employee Name]])-FIND(" ",Table1[[#This Row],[Employee Name]]))</f>
        <v>Teja</v>
      </c>
      <c r="Y3191" t="str">
        <f>Table1[[#This Row],[Department]]&amp;"-"&amp;Table1[[#This Row],[Employee ID]]</f>
        <v>Sales-E03239</v>
      </c>
      <c r="Z3191" t="str">
        <f>LEFT(Table1[[#This Row],[Department]],3)</f>
        <v>Sal</v>
      </c>
      <c r="AA3191" t="str">
        <f>_xlfn.XLOOKUP(Table1[[#This Row],[Manager ID]],MANAGERS!A:A,MANAGERS!B:B)</f>
        <v>Manager_20</v>
      </c>
      <c r="AB3191" t="str" cm="1">
        <f t="array" ref="AB3191">_xlfn.XLOOKUP(Table1[[#This Row],[Manager ID]],Table2[[#All],[Manager ID]],Table2[[#All],[Department Head]])</f>
        <v>Operations</v>
      </c>
      <c r="AC3191" s="2">
        <f>_xlfn.XLOOKUP(Table1[[#This Row],[City]],L:L,O:O)</f>
        <v>0.241864189087755</v>
      </c>
      <c r="AD3191" t="str" cm="1">
        <f t="array" ref="AD3191">_xlfn.IFS(Table1[[#This Row],[Performance Score]]&gt;=90,"Excellent",Table1[[#This Row],[Performance Score]]&gt;=75,"Good",Table1[[#This Row],[Performance Score]]&gt;=60,"Average",Table1[[#This Row],[Performance Score]]&lt;=60,"Need Improvement")</f>
        <v>Need Improvement</v>
      </c>
      <c r="AE3191" t="str">
        <f>IF(AND(Table1[[#This Row],[Attendance %]]&gt;=80,(Table1[[#This Row],[Performance Score]]&gt;=80)),"Eligible","Not Eligible")</f>
        <v>Not Eligible</v>
      </c>
      <c r="AF3191" t="str">
        <f>IF(Table1[[#This Row],[Performance Score]]&gt;=80,"High Performer","Low Performer")</f>
        <v>Low Performer</v>
      </c>
      <c r="AG3191" t="str" cm="1">
        <f t="array" aca="1" ref="AG3191" ca="1">_xlfn.IFS(Table1[[#This Row],[Experience]]&lt;=3,"Junior",Table1[[#This Row],[Experience]]&lt;=7,"Mid Level",Table1[[#This Row],[Experience]]&gt;=7,"Senior")</f>
        <v>Senior</v>
      </c>
      <c r="AH3191" t="str">
        <f>IF(Table1[[#This Row],[Attendance %]]&gt;75,"OK","Below 75")</f>
        <v>OK</v>
      </c>
      <c r="AI3191" t="b">
        <f>ISBLANK(Table1[[#This Row],[Employee ID]])</f>
        <v>0</v>
      </c>
      <c r="AJ3191" t="b">
        <f>ISNUMBER(Table1[[#This Row],[Total Salary  ]])</f>
        <v>1</v>
      </c>
      <c r="AK3191" t="str">
        <f>IFERROR(_xlfn.XLOOKUP(Table1[[#This Row],[Manager ID]],MANAGERS!A:A,MANAGERS!B:B),"Not Found")</f>
        <v>Manager_20</v>
      </c>
    </row>
    <row r="3192" spans="1:37" x14ac:dyDescent="0.2">
      <c r="A3192" t="s">
        <v>471</v>
      </c>
      <c r="B3192" t="s">
        <v>20</v>
      </c>
      <c r="C3192" t="s">
        <v>15</v>
      </c>
      <c r="D3192" t="s">
        <v>81</v>
      </c>
      <c r="E3192" t="s">
        <v>17</v>
      </c>
      <c r="F3192" s="1">
        <v>42951</v>
      </c>
      <c r="G3192" s="1">
        <v>36704</v>
      </c>
      <c r="H3192">
        <v>63800</v>
      </c>
      <c r="I3192">
        <v>13654</v>
      </c>
      <c r="J3192">
        <v>89</v>
      </c>
      <c r="K3192">
        <v>43</v>
      </c>
      <c r="L3192" t="s">
        <v>53</v>
      </c>
      <c r="M3192">
        <v>106</v>
      </c>
      <c r="N3192">
        <f>Table1[[#This Row],[Basic Salary]]+Table1[[#This Row],[Bonus]]</f>
        <v>77454</v>
      </c>
      <c r="O3192" s="2">
        <f>Table1[[#This Row],[Bonus]]/Table1[[#This Row],[Basic Salary]]</f>
        <v>0.21401253918495297</v>
      </c>
      <c r="P3192">
        <f ca="1">DATEDIF(Table1[[#This Row],[Date of Birth]],TODAY(),"Y")</f>
        <v>26</v>
      </c>
      <c r="Q3192">
        <f ca="1">DATEDIF(Table1[[#This Row],[Joining Date]],TODAY(),"Y")</f>
        <v>9</v>
      </c>
      <c r="R3192" t="str">
        <f ca="1">IF(YEAR(Table1[[#This Row],[Joining Date]])=YEAR(TODAY()),"Yes","No")</f>
        <v>No</v>
      </c>
      <c r="S3192" t="str">
        <f ca="1">IF(Table1[[#This Row],[Experience]]&gt;5,"Yes","No")</f>
        <v>Yes</v>
      </c>
      <c r="T3192" t="str">
        <f>TEXT(Table1[[#This Row],[Joining Date]],"mmmm")</f>
        <v>August</v>
      </c>
      <c r="U3192" t="str">
        <f>TEXT(Table1[[#This Row],[Joining Date]],"yyyy")</f>
        <v>2017</v>
      </c>
      <c r="V3192" s="5">
        <f ca="1">TODAY()-Table1[[#This Row],[Joining Date]]</f>
        <v>3288</v>
      </c>
      <c r="W3192" t="str">
        <f>LEFT(Table1[[#This Row],[Employee Name]],FIND(" ",Table1[[#This Row],[Employee Name]])-1)</f>
        <v>Rahul</v>
      </c>
      <c r="X3192" t="str">
        <f>RIGHT(Table1[[#This Row],[Employee Name]],LEN(Table1[[#This Row],[Employee Name]])-FIND(" ",Table1[[#This Row],[Employee Name]]))</f>
        <v>Verma</v>
      </c>
      <c r="Y3192" t="str">
        <f>Table1[[#This Row],[Department]]&amp;"-"&amp;Table1[[#This Row],[Employee ID]]</f>
        <v>Sales-E00415</v>
      </c>
      <c r="Z3192" t="str">
        <f>LEFT(Table1[[#This Row],[Department]],3)</f>
        <v>Sal</v>
      </c>
      <c r="AA3192" t="str">
        <f>_xlfn.XLOOKUP(Table1[[#This Row],[Manager ID]],MANAGERS!A:A,MANAGERS!B:B)</f>
        <v>Manager_6</v>
      </c>
      <c r="AB3192" t="str" cm="1">
        <f t="array" ref="AB3192">_xlfn.XLOOKUP(Table1[[#This Row],[Manager ID]],Table2[[#All],[Manager ID]],Table2[[#All],[Department Head]])</f>
        <v>HR</v>
      </c>
      <c r="AC3192" s="2">
        <f>_xlfn.XLOOKUP(Table1[[#This Row],[City]],L:L,O:O)</f>
        <v>0.23685887225230964</v>
      </c>
      <c r="AD3192" t="str" cm="1">
        <f t="array" ref="AD3192">_xlfn.IFS(Table1[[#This Row],[Performance Score]]&gt;=90,"Excellent",Table1[[#This Row],[Performance Score]]&gt;=75,"Good",Table1[[#This Row],[Performance Score]]&gt;=60,"Average",Table1[[#This Row],[Performance Score]]&lt;=60,"Need Improvement")</f>
        <v>Need Improvement</v>
      </c>
      <c r="AE3192" t="str">
        <f>IF(AND(Table1[[#This Row],[Attendance %]]&gt;=80,(Table1[[#This Row],[Performance Score]]&gt;=80)),"Eligible","Not Eligible")</f>
        <v>Not Eligible</v>
      </c>
      <c r="AF3192" t="str">
        <f>IF(Table1[[#This Row],[Performance Score]]&gt;=80,"High Performer","Low Performer")</f>
        <v>Low Performer</v>
      </c>
      <c r="AG3192" t="str" cm="1">
        <f t="array" aca="1" ref="AG3192" ca="1">_xlfn.IFS(Table1[[#This Row],[Experience]]&lt;=3,"Junior",Table1[[#This Row],[Experience]]&lt;=7,"Mid Level",Table1[[#This Row],[Experience]]&gt;=7,"Senior")</f>
        <v>Senior</v>
      </c>
      <c r="AH3192" t="str">
        <f>IF(Table1[[#This Row],[Attendance %]]&gt;75,"OK","Below 75")</f>
        <v>OK</v>
      </c>
      <c r="AI3192" t="b">
        <f>ISBLANK(Table1[[#This Row],[Employee ID]])</f>
        <v>0</v>
      </c>
      <c r="AJ3192" t="b">
        <f>ISNUMBER(Table1[[#This Row],[Total Salary  ]])</f>
        <v>1</v>
      </c>
      <c r="AK3192" t="str">
        <f>IFERROR(_xlfn.XLOOKUP(Table1[[#This Row],[Manager ID]],MANAGERS!A:A,MANAGERS!B:B),"Not Found")</f>
        <v>Manager_6</v>
      </c>
    </row>
    <row r="3193" spans="1:37" x14ac:dyDescent="0.2">
      <c r="A3193" t="s">
        <v>3060</v>
      </c>
      <c r="B3193" t="s">
        <v>93</v>
      </c>
      <c r="C3193" t="s">
        <v>21</v>
      </c>
      <c r="D3193" t="s">
        <v>33</v>
      </c>
      <c r="E3193" t="s">
        <v>51</v>
      </c>
      <c r="F3193" s="1">
        <v>45424</v>
      </c>
      <c r="G3193" s="1">
        <v>30143</v>
      </c>
      <c r="H3193">
        <v>56807</v>
      </c>
      <c r="I3193">
        <v>20604</v>
      </c>
      <c r="J3193">
        <v>70</v>
      </c>
      <c r="K3193">
        <v>78</v>
      </c>
      <c r="L3193" t="s">
        <v>31</v>
      </c>
      <c r="M3193">
        <v>110</v>
      </c>
      <c r="N3193">
        <f>Table1[[#This Row],[Basic Salary]]+Table1[[#This Row],[Bonus]]</f>
        <v>77411</v>
      </c>
      <c r="O3193" s="2">
        <f>Table1[[#This Row],[Bonus]]/Table1[[#This Row],[Basic Salary]]</f>
        <v>0.36270177971024697</v>
      </c>
      <c r="P3193">
        <f ca="1">DATEDIF(Table1[[#This Row],[Date of Birth]],TODAY(),"Y")</f>
        <v>44</v>
      </c>
      <c r="Q3193">
        <f ca="1">DATEDIF(Table1[[#This Row],[Joining Date]],TODAY(),"Y")</f>
        <v>2</v>
      </c>
      <c r="R3193" t="str">
        <f ca="1">IF(YEAR(Table1[[#This Row],[Joining Date]])=YEAR(TODAY()),"Yes","No")</f>
        <v>No</v>
      </c>
      <c r="S3193" t="str">
        <f ca="1">IF(Table1[[#This Row],[Experience]]&gt;5,"Yes","No")</f>
        <v>No</v>
      </c>
      <c r="T3193" t="str">
        <f>TEXT(Table1[[#This Row],[Joining Date]],"mmmm")</f>
        <v>May</v>
      </c>
      <c r="U3193" t="str">
        <f>TEXT(Table1[[#This Row],[Joining Date]],"yyyy")</f>
        <v>2024</v>
      </c>
      <c r="V3193" s="5">
        <f ca="1">TODAY()-Table1[[#This Row],[Joining Date]]</f>
        <v>815</v>
      </c>
      <c r="W3193" t="str">
        <f>LEFT(Table1[[#This Row],[Employee Name]],FIND(" ",Table1[[#This Row],[Employee Name]])-1)</f>
        <v>Priya</v>
      </c>
      <c r="X3193" t="str">
        <f>RIGHT(Table1[[#This Row],[Employee Name]],LEN(Table1[[#This Row],[Employee Name]])-FIND(" ",Table1[[#This Row],[Employee Name]]))</f>
        <v>Reddy</v>
      </c>
      <c r="Y3193" t="str">
        <f>Table1[[#This Row],[Department]]&amp;"-"&amp;Table1[[#This Row],[Employee ID]]</f>
        <v>Marketing-E03004</v>
      </c>
      <c r="Z3193" t="str">
        <f>LEFT(Table1[[#This Row],[Department]],3)</f>
        <v>Mar</v>
      </c>
      <c r="AA3193" t="str">
        <f>_xlfn.XLOOKUP(Table1[[#This Row],[Manager ID]],MANAGERS!A:A,MANAGERS!B:B)</f>
        <v>Manager_10</v>
      </c>
      <c r="AB3193" t="str" cm="1">
        <f t="array" ref="AB3193">_xlfn.XLOOKUP(Table1[[#This Row],[Manager ID]],Table2[[#All],[Manager ID]],Table2[[#All],[Department Head]])</f>
        <v>HR</v>
      </c>
      <c r="AC3193" s="2">
        <f>_xlfn.XLOOKUP(Table1[[#This Row],[City]],L:L,O:O)</f>
        <v>0.241864189087755</v>
      </c>
      <c r="AD3193" t="str" cm="1">
        <f t="array" ref="AD3193">_xlfn.IFS(Table1[[#This Row],[Performance Score]]&gt;=90,"Excellent",Table1[[#This Row],[Performance Score]]&gt;=75,"Good",Table1[[#This Row],[Performance Score]]&gt;=60,"Average",Table1[[#This Row],[Performance Score]]&lt;=60,"Need Improvement")</f>
        <v>Good</v>
      </c>
      <c r="AE3193" t="str">
        <f>IF(AND(Table1[[#This Row],[Attendance %]]&gt;=80,(Table1[[#This Row],[Performance Score]]&gt;=80)),"Eligible","Not Eligible")</f>
        <v>Not Eligible</v>
      </c>
      <c r="AF3193" t="str">
        <f>IF(Table1[[#This Row],[Performance Score]]&gt;=80,"High Performer","Low Performer")</f>
        <v>Low Performer</v>
      </c>
      <c r="AG3193" t="str" cm="1">
        <f t="array" aca="1" ref="AG3193" ca="1">_xlfn.IFS(Table1[[#This Row],[Experience]]&lt;=3,"Junior",Table1[[#This Row],[Experience]]&lt;=7,"Mid Level",Table1[[#This Row],[Experience]]&gt;=7,"Senior")</f>
        <v>Junior</v>
      </c>
      <c r="AH3193" t="str">
        <f>IF(Table1[[#This Row],[Attendance %]]&gt;75,"OK","Below 75")</f>
        <v>Below 75</v>
      </c>
      <c r="AI3193" t="b">
        <f>ISBLANK(Table1[[#This Row],[Employee ID]])</f>
        <v>0</v>
      </c>
      <c r="AJ3193" t="b">
        <f>ISNUMBER(Table1[[#This Row],[Total Salary  ]])</f>
        <v>1</v>
      </c>
      <c r="AK3193" t="str">
        <f>IFERROR(_xlfn.XLOOKUP(Table1[[#This Row],[Manager ID]],MANAGERS!A:A,MANAGERS!B:B),"Not Found")</f>
        <v>Manager_10</v>
      </c>
    </row>
    <row r="3194" spans="1:37" x14ac:dyDescent="0.2">
      <c r="A3194" t="s">
        <v>1769</v>
      </c>
      <c r="B3194" t="s">
        <v>89</v>
      </c>
      <c r="C3194" t="s">
        <v>15</v>
      </c>
      <c r="D3194" t="s">
        <v>81</v>
      </c>
      <c r="E3194" t="s">
        <v>65</v>
      </c>
      <c r="F3194" s="1">
        <v>43605</v>
      </c>
      <c r="G3194" s="1">
        <v>32358</v>
      </c>
      <c r="H3194">
        <v>70231</v>
      </c>
      <c r="I3194">
        <v>7164</v>
      </c>
      <c r="J3194">
        <v>63</v>
      </c>
      <c r="K3194">
        <v>42</v>
      </c>
      <c r="L3194" t="s">
        <v>34</v>
      </c>
      <c r="M3194">
        <v>109</v>
      </c>
      <c r="N3194">
        <f>Table1[[#This Row],[Basic Salary]]+Table1[[#This Row],[Bonus]]</f>
        <v>77395</v>
      </c>
      <c r="O3194" s="2">
        <f>Table1[[#This Row],[Bonus]]/Table1[[#This Row],[Basic Salary]]</f>
        <v>0.10200623656220188</v>
      </c>
      <c r="P3194">
        <f ca="1">DATEDIF(Table1[[#This Row],[Date of Birth]],TODAY(),"Y")</f>
        <v>38</v>
      </c>
      <c r="Q3194">
        <f ca="1">DATEDIF(Table1[[#This Row],[Joining Date]],TODAY(),"Y")</f>
        <v>7</v>
      </c>
      <c r="R3194" t="str">
        <f ca="1">IF(YEAR(Table1[[#This Row],[Joining Date]])=YEAR(TODAY()),"Yes","No")</f>
        <v>No</v>
      </c>
      <c r="S3194" t="str">
        <f ca="1">IF(Table1[[#This Row],[Experience]]&gt;5,"Yes","No")</f>
        <v>Yes</v>
      </c>
      <c r="T3194" t="str">
        <f>TEXT(Table1[[#This Row],[Joining Date]],"mmmm")</f>
        <v>May</v>
      </c>
      <c r="U3194" t="str">
        <f>TEXT(Table1[[#This Row],[Joining Date]],"yyyy")</f>
        <v>2019</v>
      </c>
      <c r="V3194" s="5">
        <f ca="1">TODAY()-Table1[[#This Row],[Joining Date]]</f>
        <v>2634</v>
      </c>
      <c r="W3194" t="str">
        <f>LEFT(Table1[[#This Row],[Employee Name]],FIND(" ",Table1[[#This Row],[Employee Name]])-1)</f>
        <v>Tarun</v>
      </c>
      <c r="X3194" t="str">
        <f>RIGHT(Table1[[#This Row],[Employee Name]],LEN(Table1[[#This Row],[Employee Name]])-FIND(" ",Table1[[#This Row],[Employee Name]]))</f>
        <v>Verma</v>
      </c>
      <c r="Y3194" t="str">
        <f>Table1[[#This Row],[Department]]&amp;"-"&amp;Table1[[#This Row],[Employee ID]]</f>
        <v>Sales-E01713</v>
      </c>
      <c r="Z3194" t="str">
        <f>LEFT(Table1[[#This Row],[Department]],3)</f>
        <v>Sal</v>
      </c>
      <c r="AA3194" t="str">
        <f>_xlfn.XLOOKUP(Table1[[#This Row],[Manager ID]],MANAGERS!A:A,MANAGERS!B:B)</f>
        <v>Manager_9</v>
      </c>
      <c r="AB3194" t="str" cm="1">
        <f t="array" ref="AB3194">_xlfn.XLOOKUP(Table1[[#This Row],[Manager ID]],Table2[[#All],[Manager ID]],Table2[[#All],[Department Head]])</f>
        <v>Sales</v>
      </c>
      <c r="AC3194" s="2">
        <f>_xlfn.XLOOKUP(Table1[[#This Row],[City]],L:L,O:O)</f>
        <v>0.24030340748661314</v>
      </c>
      <c r="AD3194" t="str" cm="1">
        <f t="array" ref="AD3194">_xlfn.IFS(Table1[[#This Row],[Performance Score]]&gt;=90,"Excellent",Table1[[#This Row],[Performance Score]]&gt;=75,"Good",Table1[[#This Row],[Performance Score]]&gt;=60,"Average",Table1[[#This Row],[Performance Score]]&lt;=60,"Need Improvement")</f>
        <v>Need Improvement</v>
      </c>
      <c r="AE3194" t="str">
        <f>IF(AND(Table1[[#This Row],[Attendance %]]&gt;=80,(Table1[[#This Row],[Performance Score]]&gt;=80)),"Eligible","Not Eligible")</f>
        <v>Not Eligible</v>
      </c>
      <c r="AF3194" t="str">
        <f>IF(Table1[[#This Row],[Performance Score]]&gt;=80,"High Performer","Low Performer")</f>
        <v>Low Performer</v>
      </c>
      <c r="AG3194" t="str" cm="1">
        <f t="array" aca="1" ref="AG3194" ca="1">_xlfn.IFS(Table1[[#This Row],[Experience]]&lt;=3,"Junior",Table1[[#This Row],[Experience]]&lt;=7,"Mid Level",Table1[[#This Row],[Experience]]&gt;=7,"Senior")</f>
        <v>Mid Level</v>
      </c>
      <c r="AH3194" t="str">
        <f>IF(Table1[[#This Row],[Attendance %]]&gt;75,"OK","Below 75")</f>
        <v>Below 75</v>
      </c>
      <c r="AI3194" t="b">
        <f>ISBLANK(Table1[[#This Row],[Employee ID]])</f>
        <v>0</v>
      </c>
      <c r="AJ3194" t="b">
        <f>ISNUMBER(Table1[[#This Row],[Total Salary  ]])</f>
        <v>1</v>
      </c>
      <c r="AK3194" t="str">
        <f>IFERROR(_xlfn.XLOOKUP(Table1[[#This Row],[Manager ID]],MANAGERS!A:A,MANAGERS!B:B),"Not Found")</f>
        <v>Manager_9</v>
      </c>
    </row>
    <row r="3195" spans="1:37" x14ac:dyDescent="0.2">
      <c r="A3195" t="s">
        <v>603</v>
      </c>
      <c r="B3195" t="s">
        <v>50</v>
      </c>
      <c r="C3195" t="s">
        <v>15</v>
      </c>
      <c r="D3195" t="s">
        <v>16</v>
      </c>
      <c r="E3195" t="s">
        <v>51</v>
      </c>
      <c r="F3195" s="1">
        <v>42639</v>
      </c>
      <c r="G3195" s="1">
        <v>36583</v>
      </c>
      <c r="H3195">
        <v>63754</v>
      </c>
      <c r="I3195">
        <v>13629</v>
      </c>
      <c r="J3195">
        <v>94</v>
      </c>
      <c r="K3195">
        <v>63</v>
      </c>
      <c r="L3195" t="s">
        <v>27</v>
      </c>
      <c r="M3195">
        <v>101</v>
      </c>
      <c r="N3195">
        <f>Table1[[#This Row],[Basic Salary]]+Table1[[#This Row],[Bonus]]</f>
        <v>77383</v>
      </c>
      <c r="O3195" s="2">
        <f>Table1[[#This Row],[Bonus]]/Table1[[#This Row],[Basic Salary]]</f>
        <v>0.21377482197195469</v>
      </c>
      <c r="P3195">
        <f ca="1">DATEDIF(Table1[[#This Row],[Date of Birth]],TODAY(),"Y")</f>
        <v>26</v>
      </c>
      <c r="Q3195">
        <f ca="1">DATEDIF(Table1[[#This Row],[Joining Date]],TODAY(),"Y")</f>
        <v>9</v>
      </c>
      <c r="R3195" t="str">
        <f ca="1">IF(YEAR(Table1[[#This Row],[Joining Date]])=YEAR(TODAY()),"Yes","No")</f>
        <v>No</v>
      </c>
      <c r="S3195" t="str">
        <f ca="1">IF(Table1[[#This Row],[Experience]]&gt;5,"Yes","No")</f>
        <v>Yes</v>
      </c>
      <c r="T3195" t="str">
        <f>TEXT(Table1[[#This Row],[Joining Date]],"mmmm")</f>
        <v>September</v>
      </c>
      <c r="U3195" t="str">
        <f>TEXT(Table1[[#This Row],[Joining Date]],"yyyy")</f>
        <v>2016</v>
      </c>
      <c r="V3195" s="5">
        <f ca="1">TODAY()-Table1[[#This Row],[Joining Date]]</f>
        <v>3600</v>
      </c>
      <c r="W3195" t="str">
        <f>LEFT(Table1[[#This Row],[Employee Name]],FIND(" ",Table1[[#This Row],[Employee Name]])-1)</f>
        <v>Ravi</v>
      </c>
      <c r="X3195" t="str">
        <f>RIGHT(Table1[[#This Row],[Employee Name]],LEN(Table1[[#This Row],[Employee Name]])-FIND(" ",Table1[[#This Row],[Employee Name]]))</f>
        <v>Teja</v>
      </c>
      <c r="Y3195" t="str">
        <f>Table1[[#This Row],[Department]]&amp;"-"&amp;Table1[[#This Row],[Employee ID]]</f>
        <v>HR-E00547</v>
      </c>
      <c r="Z3195" t="str">
        <f>LEFT(Table1[[#This Row],[Department]],3)</f>
        <v>HR</v>
      </c>
      <c r="AA3195" t="str">
        <f>_xlfn.XLOOKUP(Table1[[#This Row],[Manager ID]],MANAGERS!A:A,MANAGERS!B:B)</f>
        <v>Manager_1</v>
      </c>
      <c r="AB3195" t="str" cm="1">
        <f t="array" ref="AB3195">_xlfn.XLOOKUP(Table1[[#This Row],[Manager ID]],Table2[[#All],[Manager ID]],Table2[[#All],[Department Head]])</f>
        <v>Support</v>
      </c>
      <c r="AC3195" s="2">
        <f>_xlfn.XLOOKUP(Table1[[#This Row],[City]],L:L,O:O)</f>
        <v>0.23674293405114402</v>
      </c>
      <c r="AD3195" t="str" cm="1">
        <f t="array" ref="AD3195">_xlfn.IFS(Table1[[#This Row],[Performance Score]]&gt;=90,"Excellent",Table1[[#This Row],[Performance Score]]&gt;=75,"Good",Table1[[#This Row],[Performance Score]]&gt;=60,"Average",Table1[[#This Row],[Performance Score]]&lt;=60,"Need Improvement")</f>
        <v>Average</v>
      </c>
      <c r="AE3195" t="str">
        <f>IF(AND(Table1[[#This Row],[Attendance %]]&gt;=80,(Table1[[#This Row],[Performance Score]]&gt;=80)),"Eligible","Not Eligible")</f>
        <v>Not Eligible</v>
      </c>
      <c r="AF3195" t="str">
        <f>IF(Table1[[#This Row],[Performance Score]]&gt;=80,"High Performer","Low Performer")</f>
        <v>Low Performer</v>
      </c>
      <c r="AG3195" t="str" cm="1">
        <f t="array" aca="1" ref="AG3195" ca="1">_xlfn.IFS(Table1[[#This Row],[Experience]]&lt;=3,"Junior",Table1[[#This Row],[Experience]]&lt;=7,"Mid Level",Table1[[#This Row],[Experience]]&gt;=7,"Senior")</f>
        <v>Senior</v>
      </c>
      <c r="AH3195" t="str">
        <f>IF(Table1[[#This Row],[Attendance %]]&gt;75,"OK","Below 75")</f>
        <v>OK</v>
      </c>
      <c r="AI3195" t="b">
        <f>ISBLANK(Table1[[#This Row],[Employee ID]])</f>
        <v>0</v>
      </c>
      <c r="AJ3195" t="b">
        <f>ISNUMBER(Table1[[#This Row],[Total Salary  ]])</f>
        <v>1</v>
      </c>
      <c r="AK3195" t="str">
        <f>IFERROR(_xlfn.XLOOKUP(Table1[[#This Row],[Manager ID]],MANAGERS!A:A,MANAGERS!B:B),"Not Found")</f>
        <v>Manager_1</v>
      </c>
    </row>
    <row r="3196" spans="1:37" x14ac:dyDescent="0.2">
      <c r="A3196" t="s">
        <v>2141</v>
      </c>
      <c r="B3196" t="s">
        <v>75</v>
      </c>
      <c r="C3196" t="s">
        <v>21</v>
      </c>
      <c r="D3196" t="s">
        <v>81</v>
      </c>
      <c r="E3196" t="s">
        <v>22</v>
      </c>
      <c r="F3196" s="1">
        <v>45192</v>
      </c>
      <c r="G3196" s="1">
        <v>40615</v>
      </c>
      <c r="H3196">
        <v>56671</v>
      </c>
      <c r="I3196">
        <v>20695</v>
      </c>
      <c r="J3196">
        <v>92</v>
      </c>
      <c r="K3196">
        <v>57</v>
      </c>
      <c r="L3196" t="s">
        <v>18</v>
      </c>
      <c r="M3196">
        <v>105</v>
      </c>
      <c r="N3196">
        <f>Table1[[#This Row],[Basic Salary]]+Table1[[#This Row],[Bonus]]</f>
        <v>77366</v>
      </c>
      <c r="O3196" s="2">
        <f>Table1[[#This Row],[Bonus]]/Table1[[#This Row],[Basic Salary]]</f>
        <v>0.36517795697976035</v>
      </c>
      <c r="P3196">
        <f ca="1">DATEDIF(Table1[[#This Row],[Date of Birth]],TODAY(),"Y")</f>
        <v>15</v>
      </c>
      <c r="Q3196">
        <f ca="1">DATEDIF(Table1[[#This Row],[Joining Date]],TODAY(),"Y")</f>
        <v>2</v>
      </c>
      <c r="R3196" t="str">
        <f ca="1">IF(YEAR(Table1[[#This Row],[Joining Date]])=YEAR(TODAY()),"Yes","No")</f>
        <v>No</v>
      </c>
      <c r="S3196" t="str">
        <f ca="1">IF(Table1[[#This Row],[Experience]]&gt;5,"Yes","No")</f>
        <v>No</v>
      </c>
      <c r="T3196" t="str">
        <f>TEXT(Table1[[#This Row],[Joining Date]],"mmmm")</f>
        <v>September</v>
      </c>
      <c r="U3196" t="str">
        <f>TEXT(Table1[[#This Row],[Joining Date]],"yyyy")</f>
        <v>2023</v>
      </c>
      <c r="V3196" s="5">
        <f ca="1">TODAY()-Table1[[#This Row],[Joining Date]]</f>
        <v>1047</v>
      </c>
      <c r="W3196" t="str">
        <f>LEFT(Table1[[#This Row],[Employee Name]],FIND(" ",Table1[[#This Row],[Employee Name]])-1)</f>
        <v>Ishita</v>
      </c>
      <c r="X3196" t="str">
        <f>RIGHT(Table1[[#This Row],[Employee Name]],LEN(Table1[[#This Row],[Employee Name]])-FIND(" ",Table1[[#This Row],[Employee Name]]))</f>
        <v>Roy</v>
      </c>
      <c r="Y3196" t="str">
        <f>Table1[[#This Row],[Department]]&amp;"-"&amp;Table1[[#This Row],[Employee ID]]</f>
        <v>Sales-E02085</v>
      </c>
      <c r="Z3196" t="str">
        <f>LEFT(Table1[[#This Row],[Department]],3)</f>
        <v>Sal</v>
      </c>
      <c r="AA3196" t="str">
        <f>_xlfn.XLOOKUP(Table1[[#This Row],[Manager ID]],MANAGERS!A:A,MANAGERS!B:B)</f>
        <v>Manager_5</v>
      </c>
      <c r="AB3196" t="str" cm="1">
        <f t="array" ref="AB3196">_xlfn.XLOOKUP(Table1[[#This Row],[Manager ID]],Table2[[#All],[Manager ID]],Table2[[#All],[Department Head]])</f>
        <v>Sales</v>
      </c>
      <c r="AC3196" s="2">
        <f>_xlfn.XLOOKUP(Table1[[#This Row],[City]],L:L,O:O)</f>
        <v>0.21356479274849693</v>
      </c>
      <c r="AD3196" t="str" cm="1">
        <f t="array" ref="AD3196">_xlfn.IFS(Table1[[#This Row],[Performance Score]]&gt;=90,"Excellent",Table1[[#This Row],[Performance Score]]&gt;=75,"Good",Table1[[#This Row],[Performance Score]]&gt;=60,"Average",Table1[[#This Row],[Performance Score]]&lt;=60,"Need Improvement")</f>
        <v>Need Improvement</v>
      </c>
      <c r="AE3196" t="str">
        <f>IF(AND(Table1[[#This Row],[Attendance %]]&gt;=80,(Table1[[#This Row],[Performance Score]]&gt;=80)),"Eligible","Not Eligible")</f>
        <v>Not Eligible</v>
      </c>
      <c r="AF3196" t="str">
        <f>IF(Table1[[#This Row],[Performance Score]]&gt;=80,"High Performer","Low Performer")</f>
        <v>Low Performer</v>
      </c>
      <c r="AG3196" t="str" cm="1">
        <f t="array" aca="1" ref="AG3196" ca="1">_xlfn.IFS(Table1[[#This Row],[Experience]]&lt;=3,"Junior",Table1[[#This Row],[Experience]]&lt;=7,"Mid Level",Table1[[#This Row],[Experience]]&gt;=7,"Senior")</f>
        <v>Junior</v>
      </c>
      <c r="AH3196" t="str">
        <f>IF(Table1[[#This Row],[Attendance %]]&gt;75,"OK","Below 75")</f>
        <v>OK</v>
      </c>
      <c r="AI3196" t="b">
        <f>ISBLANK(Table1[[#This Row],[Employee ID]])</f>
        <v>0</v>
      </c>
      <c r="AJ3196" t="b">
        <f>ISNUMBER(Table1[[#This Row],[Total Salary  ]])</f>
        <v>1</v>
      </c>
      <c r="AK3196" t="str">
        <f>IFERROR(_xlfn.XLOOKUP(Table1[[#This Row],[Manager ID]],MANAGERS!A:A,MANAGERS!B:B),"Not Found")</f>
        <v>Manager_5</v>
      </c>
    </row>
    <row r="3197" spans="1:37" x14ac:dyDescent="0.2">
      <c r="A3197" t="s">
        <v>2215</v>
      </c>
      <c r="B3197" t="s">
        <v>45</v>
      </c>
      <c r="C3197" t="s">
        <v>21</v>
      </c>
      <c r="D3197" t="s">
        <v>46</v>
      </c>
      <c r="E3197" t="s">
        <v>22</v>
      </c>
      <c r="F3197" s="1">
        <v>44680</v>
      </c>
      <c r="G3197" s="1">
        <v>38423</v>
      </c>
      <c r="H3197">
        <v>67461</v>
      </c>
      <c r="I3197">
        <v>9865</v>
      </c>
      <c r="J3197">
        <v>60</v>
      </c>
      <c r="K3197">
        <v>96</v>
      </c>
      <c r="L3197" t="s">
        <v>18</v>
      </c>
      <c r="M3197">
        <v>103</v>
      </c>
      <c r="N3197">
        <f>Table1[[#This Row],[Basic Salary]]+Table1[[#This Row],[Bonus]]</f>
        <v>77326</v>
      </c>
      <c r="O3197" s="2">
        <f>Table1[[#This Row],[Bonus]]/Table1[[#This Row],[Basic Salary]]</f>
        <v>0.14623263811683787</v>
      </c>
      <c r="P3197">
        <f ca="1">DATEDIF(Table1[[#This Row],[Date of Birth]],TODAY(),"Y")</f>
        <v>21</v>
      </c>
      <c r="Q3197">
        <f ca="1">DATEDIF(Table1[[#This Row],[Joining Date]],TODAY(),"Y")</f>
        <v>4</v>
      </c>
      <c r="R3197" t="str">
        <f ca="1">IF(YEAR(Table1[[#This Row],[Joining Date]])=YEAR(TODAY()),"Yes","No")</f>
        <v>No</v>
      </c>
      <c r="S3197" t="str">
        <f ca="1">IF(Table1[[#This Row],[Experience]]&gt;5,"Yes","No")</f>
        <v>No</v>
      </c>
      <c r="T3197" t="str">
        <f>TEXT(Table1[[#This Row],[Joining Date]],"mmmm")</f>
        <v>April</v>
      </c>
      <c r="U3197" t="str">
        <f>TEXT(Table1[[#This Row],[Joining Date]],"yyyy")</f>
        <v>2022</v>
      </c>
      <c r="V3197" s="5">
        <f ca="1">TODAY()-Table1[[#This Row],[Joining Date]]</f>
        <v>1559</v>
      </c>
      <c r="W3197" t="str">
        <f>LEFT(Table1[[#This Row],[Employee Name]],FIND(" ",Table1[[#This Row],[Employee Name]])-1)</f>
        <v>Ananya</v>
      </c>
      <c r="X3197" t="str">
        <f>RIGHT(Table1[[#This Row],[Employee Name]],LEN(Table1[[#This Row],[Employee Name]])-FIND(" ",Table1[[#This Row],[Employee Name]]))</f>
        <v>Rao</v>
      </c>
      <c r="Y3197" t="str">
        <f>Table1[[#This Row],[Department]]&amp;"-"&amp;Table1[[#This Row],[Employee ID]]</f>
        <v>Support-E02159</v>
      </c>
      <c r="Z3197" t="str">
        <f>LEFT(Table1[[#This Row],[Department]],3)</f>
        <v>Sup</v>
      </c>
      <c r="AA3197" t="str">
        <f>_xlfn.XLOOKUP(Table1[[#This Row],[Manager ID]],MANAGERS!A:A,MANAGERS!B:B)</f>
        <v>Manager_3</v>
      </c>
      <c r="AB3197" t="str" cm="1">
        <f t="array" ref="AB3197">_xlfn.XLOOKUP(Table1[[#This Row],[Manager ID]],Table2[[#All],[Manager ID]],Table2[[#All],[Department Head]])</f>
        <v>IT</v>
      </c>
      <c r="AC3197" s="2">
        <f>_xlfn.XLOOKUP(Table1[[#This Row],[City]],L:L,O:O)</f>
        <v>0.21356479274849693</v>
      </c>
      <c r="AD3197" t="str" cm="1">
        <f t="array" ref="AD3197">_xlfn.IFS(Table1[[#This Row],[Performance Score]]&gt;=90,"Excellent",Table1[[#This Row],[Performance Score]]&gt;=75,"Good",Table1[[#This Row],[Performance Score]]&gt;=60,"Average",Table1[[#This Row],[Performance Score]]&lt;=60,"Need Improvement")</f>
        <v>Excellent</v>
      </c>
      <c r="AE3197" t="str">
        <f>IF(AND(Table1[[#This Row],[Attendance %]]&gt;=80,(Table1[[#This Row],[Performance Score]]&gt;=80)),"Eligible","Not Eligible")</f>
        <v>Not Eligible</v>
      </c>
      <c r="AF3197" t="str">
        <f>IF(Table1[[#This Row],[Performance Score]]&gt;=80,"High Performer","Low Performer")</f>
        <v>High Performer</v>
      </c>
      <c r="AG3197" t="str" cm="1">
        <f t="array" aca="1" ref="AG3197" ca="1">_xlfn.IFS(Table1[[#This Row],[Experience]]&lt;=3,"Junior",Table1[[#This Row],[Experience]]&lt;=7,"Mid Level",Table1[[#This Row],[Experience]]&gt;=7,"Senior")</f>
        <v>Mid Level</v>
      </c>
      <c r="AH3197" t="str">
        <f>IF(Table1[[#This Row],[Attendance %]]&gt;75,"OK","Below 75")</f>
        <v>Below 75</v>
      </c>
      <c r="AI3197" t="b">
        <f>ISBLANK(Table1[[#This Row],[Employee ID]])</f>
        <v>0</v>
      </c>
      <c r="AJ3197" t="b">
        <f>ISNUMBER(Table1[[#This Row],[Total Salary  ]])</f>
        <v>1</v>
      </c>
      <c r="AK3197" t="str">
        <f>IFERROR(_xlfn.XLOOKUP(Table1[[#This Row],[Manager ID]],MANAGERS!A:A,MANAGERS!B:B),"Not Found")</f>
        <v>Manager_3</v>
      </c>
    </row>
    <row r="3198" spans="1:37" x14ac:dyDescent="0.2">
      <c r="A3198" t="s">
        <v>1965</v>
      </c>
      <c r="B3198" t="s">
        <v>39</v>
      </c>
      <c r="C3198" t="s">
        <v>15</v>
      </c>
      <c r="D3198" t="s">
        <v>46</v>
      </c>
      <c r="E3198" t="s">
        <v>51</v>
      </c>
      <c r="F3198" s="1">
        <v>45863</v>
      </c>
      <c r="G3198" s="1">
        <v>29756</v>
      </c>
      <c r="H3198">
        <v>67655</v>
      </c>
      <c r="I3198">
        <v>9667</v>
      </c>
      <c r="J3198">
        <v>99</v>
      </c>
      <c r="K3198">
        <v>45</v>
      </c>
      <c r="L3198" t="s">
        <v>23</v>
      </c>
      <c r="M3198">
        <v>115</v>
      </c>
      <c r="N3198">
        <f>Table1[[#This Row],[Basic Salary]]+Table1[[#This Row],[Bonus]]</f>
        <v>77322</v>
      </c>
      <c r="O3198" s="2">
        <f>Table1[[#This Row],[Bonus]]/Table1[[#This Row],[Basic Salary]]</f>
        <v>0.1428867046042421</v>
      </c>
      <c r="P3198">
        <f ca="1">DATEDIF(Table1[[#This Row],[Date of Birth]],TODAY(),"Y")</f>
        <v>45</v>
      </c>
      <c r="Q3198">
        <f ca="1">DATEDIF(Table1[[#This Row],[Joining Date]],TODAY(),"Y")</f>
        <v>1</v>
      </c>
      <c r="R3198" t="str">
        <f ca="1">IF(YEAR(Table1[[#This Row],[Joining Date]])=YEAR(TODAY()),"Yes","No")</f>
        <v>No</v>
      </c>
      <c r="S3198" t="str">
        <f ca="1">IF(Table1[[#This Row],[Experience]]&gt;5,"Yes","No")</f>
        <v>No</v>
      </c>
      <c r="T3198" t="str">
        <f>TEXT(Table1[[#This Row],[Joining Date]],"mmmm")</f>
        <v>July</v>
      </c>
      <c r="U3198" t="str">
        <f>TEXT(Table1[[#This Row],[Joining Date]],"yyyy")</f>
        <v>2025</v>
      </c>
      <c r="V3198" s="5">
        <f ca="1">TODAY()-Table1[[#This Row],[Joining Date]]</f>
        <v>376</v>
      </c>
      <c r="W3198" t="str">
        <f>LEFT(Table1[[#This Row],[Employee Name]],FIND(" ",Table1[[#This Row],[Employee Name]])-1)</f>
        <v>Karan</v>
      </c>
      <c r="X3198" t="str">
        <f>RIGHT(Table1[[#This Row],[Employee Name]],LEN(Table1[[#This Row],[Employee Name]])-FIND(" ",Table1[[#This Row],[Employee Name]]))</f>
        <v>Malhotra</v>
      </c>
      <c r="Y3198" t="str">
        <f>Table1[[#This Row],[Department]]&amp;"-"&amp;Table1[[#This Row],[Employee ID]]</f>
        <v>Support-E01909</v>
      </c>
      <c r="Z3198" t="str">
        <f>LEFT(Table1[[#This Row],[Department]],3)</f>
        <v>Sup</v>
      </c>
      <c r="AA3198" t="str">
        <f>_xlfn.XLOOKUP(Table1[[#This Row],[Manager ID]],MANAGERS!A:A,MANAGERS!B:B)</f>
        <v>Manager_15</v>
      </c>
      <c r="AB3198" t="str" cm="1">
        <f t="array" ref="AB3198">_xlfn.XLOOKUP(Table1[[#This Row],[Manager ID]],Table2[[#All],[Manager ID]],Table2[[#All],[Department Head]])</f>
        <v>Support</v>
      </c>
      <c r="AC3198" s="2">
        <f>_xlfn.XLOOKUP(Table1[[#This Row],[City]],L:L,O:O)</f>
        <v>0.23486488519629886</v>
      </c>
      <c r="AD3198" t="str" cm="1">
        <f t="array" ref="AD3198">_xlfn.IFS(Table1[[#This Row],[Performance Score]]&gt;=90,"Excellent",Table1[[#This Row],[Performance Score]]&gt;=75,"Good",Table1[[#This Row],[Performance Score]]&gt;=60,"Average",Table1[[#This Row],[Performance Score]]&lt;=60,"Need Improvement")</f>
        <v>Need Improvement</v>
      </c>
      <c r="AE3198" t="str">
        <f>IF(AND(Table1[[#This Row],[Attendance %]]&gt;=80,(Table1[[#This Row],[Performance Score]]&gt;=80)),"Eligible","Not Eligible")</f>
        <v>Not Eligible</v>
      </c>
      <c r="AF3198" t="str">
        <f>IF(Table1[[#This Row],[Performance Score]]&gt;=80,"High Performer","Low Performer")</f>
        <v>Low Performer</v>
      </c>
      <c r="AG3198" t="str" cm="1">
        <f t="array" aca="1" ref="AG3198" ca="1">_xlfn.IFS(Table1[[#This Row],[Experience]]&lt;=3,"Junior",Table1[[#This Row],[Experience]]&lt;=7,"Mid Level",Table1[[#This Row],[Experience]]&gt;=7,"Senior")</f>
        <v>Junior</v>
      </c>
      <c r="AH3198" t="str">
        <f>IF(Table1[[#This Row],[Attendance %]]&gt;75,"OK","Below 75")</f>
        <v>OK</v>
      </c>
      <c r="AI3198" t="b">
        <f>ISBLANK(Table1[[#This Row],[Employee ID]])</f>
        <v>0</v>
      </c>
      <c r="AJ3198" t="b">
        <f>ISNUMBER(Table1[[#This Row],[Total Salary  ]])</f>
        <v>1</v>
      </c>
      <c r="AK3198" t="str">
        <f>IFERROR(_xlfn.XLOOKUP(Table1[[#This Row],[Manager ID]],MANAGERS!A:A,MANAGERS!B:B),"Not Found")</f>
        <v>Manager_15</v>
      </c>
    </row>
    <row r="3199" spans="1:37" x14ac:dyDescent="0.2">
      <c r="A3199" t="s">
        <v>1219</v>
      </c>
      <c r="B3199" t="s">
        <v>57</v>
      </c>
      <c r="C3199" t="s">
        <v>15</v>
      </c>
      <c r="D3199" t="s">
        <v>43</v>
      </c>
      <c r="E3199" t="s">
        <v>26</v>
      </c>
      <c r="F3199" s="1">
        <v>44713</v>
      </c>
      <c r="G3199" s="1">
        <v>37250</v>
      </c>
      <c r="H3199">
        <v>61771</v>
      </c>
      <c r="I3199">
        <v>15548</v>
      </c>
      <c r="J3199">
        <v>90</v>
      </c>
      <c r="K3199">
        <v>54</v>
      </c>
      <c r="L3199" t="s">
        <v>53</v>
      </c>
      <c r="M3199">
        <v>109</v>
      </c>
      <c r="N3199">
        <f>Table1[[#This Row],[Basic Salary]]+Table1[[#This Row],[Bonus]]</f>
        <v>77319</v>
      </c>
      <c r="O3199" s="2">
        <f>Table1[[#This Row],[Bonus]]/Table1[[#This Row],[Basic Salary]]</f>
        <v>0.25170387398617472</v>
      </c>
      <c r="P3199">
        <f ca="1">DATEDIF(Table1[[#This Row],[Date of Birth]],TODAY(),"Y")</f>
        <v>24</v>
      </c>
      <c r="Q3199">
        <f ca="1">DATEDIF(Table1[[#This Row],[Joining Date]],TODAY(),"Y")</f>
        <v>4</v>
      </c>
      <c r="R3199" t="str">
        <f ca="1">IF(YEAR(Table1[[#This Row],[Joining Date]])=YEAR(TODAY()),"Yes","No")</f>
        <v>No</v>
      </c>
      <c r="S3199" t="str">
        <f ca="1">IF(Table1[[#This Row],[Experience]]&gt;5,"Yes","No")</f>
        <v>No</v>
      </c>
      <c r="T3199" t="str">
        <f>TEXT(Table1[[#This Row],[Joining Date]],"mmmm")</f>
        <v>June</v>
      </c>
      <c r="U3199" t="str">
        <f>TEXT(Table1[[#This Row],[Joining Date]],"yyyy")</f>
        <v>2022</v>
      </c>
      <c r="V3199" s="5">
        <f ca="1">TODAY()-Table1[[#This Row],[Joining Date]]</f>
        <v>1526</v>
      </c>
      <c r="W3199" t="str">
        <f>LEFT(Table1[[#This Row],[Employee Name]],FIND(" ",Table1[[#This Row],[Employee Name]])-1)</f>
        <v>Swathi</v>
      </c>
      <c r="X3199" t="str">
        <f>RIGHT(Table1[[#This Row],[Employee Name]],LEN(Table1[[#This Row],[Employee Name]])-FIND(" ",Table1[[#This Row],[Employee Name]]))</f>
        <v>Ramesh</v>
      </c>
      <c r="Y3199" t="str">
        <f>Table1[[#This Row],[Department]]&amp;"-"&amp;Table1[[#This Row],[Employee ID]]</f>
        <v>Operations-E01163</v>
      </c>
      <c r="Z3199" t="str">
        <f>LEFT(Table1[[#This Row],[Department]],3)</f>
        <v>Ope</v>
      </c>
      <c r="AA3199" t="str">
        <f>_xlfn.XLOOKUP(Table1[[#This Row],[Manager ID]],MANAGERS!A:A,MANAGERS!B:B)</f>
        <v>Manager_9</v>
      </c>
      <c r="AB3199" t="str" cm="1">
        <f t="array" ref="AB3199">_xlfn.XLOOKUP(Table1[[#This Row],[Manager ID]],Table2[[#All],[Manager ID]],Table2[[#All],[Department Head]])</f>
        <v>Sales</v>
      </c>
      <c r="AC3199" s="2">
        <f>_xlfn.XLOOKUP(Table1[[#This Row],[City]],L:L,O:O)</f>
        <v>0.23685887225230964</v>
      </c>
      <c r="AD3199" t="str" cm="1">
        <f t="array" ref="AD3199">_xlfn.IFS(Table1[[#This Row],[Performance Score]]&gt;=90,"Excellent",Table1[[#This Row],[Performance Score]]&gt;=75,"Good",Table1[[#This Row],[Performance Score]]&gt;=60,"Average",Table1[[#This Row],[Performance Score]]&lt;=60,"Need Improvement")</f>
        <v>Need Improvement</v>
      </c>
      <c r="AE3199" t="str">
        <f>IF(AND(Table1[[#This Row],[Attendance %]]&gt;=80,(Table1[[#This Row],[Performance Score]]&gt;=80)),"Eligible","Not Eligible")</f>
        <v>Not Eligible</v>
      </c>
      <c r="AF3199" t="str">
        <f>IF(Table1[[#This Row],[Performance Score]]&gt;=80,"High Performer","Low Performer")</f>
        <v>Low Performer</v>
      </c>
      <c r="AG3199" t="str" cm="1">
        <f t="array" aca="1" ref="AG3199" ca="1">_xlfn.IFS(Table1[[#This Row],[Experience]]&lt;=3,"Junior",Table1[[#This Row],[Experience]]&lt;=7,"Mid Level",Table1[[#This Row],[Experience]]&gt;=7,"Senior")</f>
        <v>Mid Level</v>
      </c>
      <c r="AH3199" t="str">
        <f>IF(Table1[[#This Row],[Attendance %]]&gt;75,"OK","Below 75")</f>
        <v>OK</v>
      </c>
      <c r="AI3199" t="b">
        <f>ISBLANK(Table1[[#This Row],[Employee ID]])</f>
        <v>0</v>
      </c>
      <c r="AJ3199" t="b">
        <f>ISNUMBER(Table1[[#This Row],[Total Salary  ]])</f>
        <v>1</v>
      </c>
      <c r="AK3199" t="str">
        <f>IFERROR(_xlfn.XLOOKUP(Table1[[#This Row],[Manager ID]],MANAGERS!A:A,MANAGERS!B:B),"Not Found")</f>
        <v>Manager_9</v>
      </c>
    </row>
    <row r="3200" spans="1:37" x14ac:dyDescent="0.2">
      <c r="A3200" t="s">
        <v>3809</v>
      </c>
      <c r="B3200" t="s">
        <v>95</v>
      </c>
      <c r="C3200" t="s">
        <v>15</v>
      </c>
      <c r="D3200" t="s">
        <v>25</v>
      </c>
      <c r="E3200" t="s">
        <v>17</v>
      </c>
      <c r="F3200" s="1">
        <v>43639</v>
      </c>
      <c r="G3200" s="1">
        <v>30775</v>
      </c>
      <c r="H3200">
        <v>53628</v>
      </c>
      <c r="I3200">
        <v>23677</v>
      </c>
      <c r="J3200">
        <v>67</v>
      </c>
      <c r="K3200">
        <v>48</v>
      </c>
      <c r="L3200" t="s">
        <v>37</v>
      </c>
      <c r="M3200">
        <v>116</v>
      </c>
      <c r="N3200">
        <f>Table1[[#This Row],[Basic Salary]]+Table1[[#This Row],[Bonus]]</f>
        <v>77305</v>
      </c>
      <c r="O3200" s="2">
        <f>Table1[[#This Row],[Bonus]]/Table1[[#This Row],[Basic Salary]]</f>
        <v>0.44150443798015959</v>
      </c>
      <c r="P3200">
        <f ca="1">DATEDIF(Table1[[#This Row],[Date of Birth]],TODAY(),"Y")</f>
        <v>42</v>
      </c>
      <c r="Q3200">
        <f ca="1">DATEDIF(Table1[[#This Row],[Joining Date]],TODAY(),"Y")</f>
        <v>7</v>
      </c>
      <c r="R3200" t="str">
        <f ca="1">IF(YEAR(Table1[[#This Row],[Joining Date]])=YEAR(TODAY()),"Yes","No")</f>
        <v>No</v>
      </c>
      <c r="S3200" t="str">
        <f ca="1">IF(Table1[[#This Row],[Experience]]&gt;5,"Yes","No")</f>
        <v>Yes</v>
      </c>
      <c r="T3200" t="str">
        <f>TEXT(Table1[[#This Row],[Joining Date]],"mmmm")</f>
        <v>June</v>
      </c>
      <c r="U3200" t="str">
        <f>TEXT(Table1[[#This Row],[Joining Date]],"yyyy")</f>
        <v>2019</v>
      </c>
      <c r="V3200" s="5">
        <f ca="1">TODAY()-Table1[[#This Row],[Joining Date]]</f>
        <v>2600</v>
      </c>
      <c r="W3200" t="str">
        <f>LEFT(Table1[[#This Row],[Employee Name]],FIND(" ",Table1[[#This Row],[Employee Name]])-1)</f>
        <v>Ajay</v>
      </c>
      <c r="X3200" t="str">
        <f>RIGHT(Table1[[#This Row],[Employee Name]],LEN(Table1[[#This Row],[Employee Name]])-FIND(" ",Table1[[#This Row],[Employee Name]]))</f>
        <v>Singh</v>
      </c>
      <c r="Y3200" t="str">
        <f>Table1[[#This Row],[Department]]&amp;"-"&amp;Table1[[#This Row],[Employee ID]]</f>
        <v>Finance-E03753</v>
      </c>
      <c r="Z3200" t="str">
        <f>LEFT(Table1[[#This Row],[Department]],3)</f>
        <v>Fin</v>
      </c>
      <c r="AA3200" t="str">
        <f>_xlfn.XLOOKUP(Table1[[#This Row],[Manager ID]],MANAGERS!A:A,MANAGERS!B:B)</f>
        <v>Manager_16</v>
      </c>
      <c r="AB3200" t="str" cm="1">
        <f t="array" ref="AB3200">_xlfn.XLOOKUP(Table1[[#This Row],[Manager ID]],Table2[[#All],[Manager ID]],Table2[[#All],[Department Head]])</f>
        <v>Sales</v>
      </c>
      <c r="AC3200" s="2">
        <f>_xlfn.XLOOKUP(Table1[[#This Row],[City]],L:L,O:O)</f>
        <v>0.24036902712549932</v>
      </c>
      <c r="AD3200" t="str" cm="1">
        <f t="array" ref="AD3200">_xlfn.IFS(Table1[[#This Row],[Performance Score]]&gt;=90,"Excellent",Table1[[#This Row],[Performance Score]]&gt;=75,"Good",Table1[[#This Row],[Performance Score]]&gt;=60,"Average",Table1[[#This Row],[Performance Score]]&lt;=60,"Need Improvement")</f>
        <v>Need Improvement</v>
      </c>
      <c r="AE3200" t="str">
        <f>IF(AND(Table1[[#This Row],[Attendance %]]&gt;=80,(Table1[[#This Row],[Performance Score]]&gt;=80)),"Eligible","Not Eligible")</f>
        <v>Not Eligible</v>
      </c>
      <c r="AF3200" t="str">
        <f>IF(Table1[[#This Row],[Performance Score]]&gt;=80,"High Performer","Low Performer")</f>
        <v>Low Performer</v>
      </c>
      <c r="AG3200" t="str" cm="1">
        <f t="array" aca="1" ref="AG3200" ca="1">_xlfn.IFS(Table1[[#This Row],[Experience]]&lt;=3,"Junior",Table1[[#This Row],[Experience]]&lt;=7,"Mid Level",Table1[[#This Row],[Experience]]&gt;=7,"Senior")</f>
        <v>Mid Level</v>
      </c>
      <c r="AH3200" t="str">
        <f>IF(Table1[[#This Row],[Attendance %]]&gt;75,"OK","Below 75")</f>
        <v>Below 75</v>
      </c>
      <c r="AI3200" t="b">
        <f>ISBLANK(Table1[[#This Row],[Employee ID]])</f>
        <v>0</v>
      </c>
      <c r="AJ3200" t="b">
        <f>ISNUMBER(Table1[[#This Row],[Total Salary  ]])</f>
        <v>1</v>
      </c>
      <c r="AK3200" t="str">
        <f>IFERROR(_xlfn.XLOOKUP(Table1[[#This Row],[Manager ID]],MANAGERS!A:A,MANAGERS!B:B),"Not Found")</f>
        <v>Manager_16</v>
      </c>
    </row>
    <row r="3201" spans="1:37" x14ac:dyDescent="0.2">
      <c r="A3201" t="s">
        <v>3613</v>
      </c>
      <c r="B3201" t="s">
        <v>48</v>
      </c>
      <c r="C3201" t="s">
        <v>21</v>
      </c>
      <c r="D3201" t="s">
        <v>40</v>
      </c>
      <c r="E3201" t="s">
        <v>30</v>
      </c>
      <c r="F3201" s="1">
        <v>45731</v>
      </c>
      <c r="G3201" s="1">
        <v>33451</v>
      </c>
      <c r="H3201">
        <v>47996</v>
      </c>
      <c r="I3201">
        <v>29298</v>
      </c>
      <c r="J3201">
        <v>85</v>
      </c>
      <c r="K3201">
        <v>72</v>
      </c>
      <c r="L3201" t="s">
        <v>37</v>
      </c>
      <c r="M3201">
        <v>113</v>
      </c>
      <c r="N3201">
        <f>Table1[[#This Row],[Basic Salary]]+Table1[[#This Row],[Bonus]]</f>
        <v>77294</v>
      </c>
      <c r="O3201" s="2">
        <f>Table1[[#This Row],[Bonus]]/Table1[[#This Row],[Basic Salary]]</f>
        <v>0.61042586882240191</v>
      </c>
      <c r="P3201">
        <f ca="1">DATEDIF(Table1[[#This Row],[Date of Birth]],TODAY(),"Y")</f>
        <v>35</v>
      </c>
      <c r="Q3201">
        <f ca="1">DATEDIF(Table1[[#This Row],[Joining Date]],TODAY(),"Y")</f>
        <v>1</v>
      </c>
      <c r="R3201" t="str">
        <f ca="1">IF(YEAR(Table1[[#This Row],[Joining Date]])=YEAR(TODAY()),"Yes","No")</f>
        <v>No</v>
      </c>
      <c r="S3201" t="str">
        <f ca="1">IF(Table1[[#This Row],[Experience]]&gt;5,"Yes","No")</f>
        <v>No</v>
      </c>
      <c r="T3201" t="str">
        <f>TEXT(Table1[[#This Row],[Joining Date]],"mmmm")</f>
        <v>March</v>
      </c>
      <c r="U3201" t="str">
        <f>TEXT(Table1[[#This Row],[Joining Date]],"yyyy")</f>
        <v>2025</v>
      </c>
      <c r="V3201" s="5">
        <f ca="1">TODAY()-Table1[[#This Row],[Joining Date]]</f>
        <v>508</v>
      </c>
      <c r="W3201" t="str">
        <f>LEFT(Table1[[#This Row],[Employee Name]],FIND(" ",Table1[[#This Row],[Employee Name]])-1)</f>
        <v>Aditya</v>
      </c>
      <c r="X3201" t="str">
        <f>RIGHT(Table1[[#This Row],[Employee Name]],LEN(Table1[[#This Row],[Employee Name]])-FIND(" ",Table1[[#This Row],[Employee Name]]))</f>
        <v>Kapoor</v>
      </c>
      <c r="Y3201" t="str">
        <f>Table1[[#This Row],[Department]]&amp;"-"&amp;Table1[[#This Row],[Employee ID]]</f>
        <v>IT-E03557</v>
      </c>
      <c r="Z3201" t="str">
        <f>LEFT(Table1[[#This Row],[Department]],3)</f>
        <v>IT</v>
      </c>
      <c r="AA3201" t="str">
        <f>_xlfn.XLOOKUP(Table1[[#This Row],[Manager ID]],MANAGERS!A:A,MANAGERS!B:B)</f>
        <v>Manager_13</v>
      </c>
      <c r="AB3201" t="str" cm="1">
        <f t="array" ref="AB3201">_xlfn.XLOOKUP(Table1[[#This Row],[Manager ID]],Table2[[#All],[Manager ID]],Table2[[#All],[Department Head]])</f>
        <v>HR</v>
      </c>
      <c r="AC3201" s="2">
        <f>_xlfn.XLOOKUP(Table1[[#This Row],[City]],L:L,O:O)</f>
        <v>0.24036902712549932</v>
      </c>
      <c r="AD3201" t="str" cm="1">
        <f t="array" ref="AD3201">_xlfn.IFS(Table1[[#This Row],[Performance Score]]&gt;=90,"Excellent",Table1[[#This Row],[Performance Score]]&gt;=75,"Good",Table1[[#This Row],[Performance Score]]&gt;=60,"Average",Table1[[#This Row],[Performance Score]]&lt;=60,"Need Improvement")</f>
        <v>Average</v>
      </c>
      <c r="AE3201" t="str">
        <f>IF(AND(Table1[[#This Row],[Attendance %]]&gt;=80,(Table1[[#This Row],[Performance Score]]&gt;=80)),"Eligible","Not Eligible")</f>
        <v>Not Eligible</v>
      </c>
      <c r="AF3201" t="str">
        <f>IF(Table1[[#This Row],[Performance Score]]&gt;=80,"High Performer","Low Performer")</f>
        <v>Low Performer</v>
      </c>
      <c r="AG3201" t="str" cm="1">
        <f t="array" aca="1" ref="AG3201" ca="1">_xlfn.IFS(Table1[[#This Row],[Experience]]&lt;=3,"Junior",Table1[[#This Row],[Experience]]&lt;=7,"Mid Level",Table1[[#This Row],[Experience]]&gt;=7,"Senior")</f>
        <v>Junior</v>
      </c>
      <c r="AH3201" t="str">
        <f>IF(Table1[[#This Row],[Attendance %]]&gt;75,"OK","Below 75")</f>
        <v>OK</v>
      </c>
      <c r="AI3201" t="b">
        <f>ISBLANK(Table1[[#This Row],[Employee ID]])</f>
        <v>0</v>
      </c>
      <c r="AJ3201" t="b">
        <f>ISNUMBER(Table1[[#This Row],[Total Salary  ]])</f>
        <v>1</v>
      </c>
      <c r="AK3201" t="str">
        <f>IFERROR(_xlfn.XLOOKUP(Table1[[#This Row],[Manager ID]],MANAGERS!A:A,MANAGERS!B:B),"Not Found")</f>
        <v>Manager_13</v>
      </c>
    </row>
    <row r="3202" spans="1:37" x14ac:dyDescent="0.2">
      <c r="A3202" t="s">
        <v>731</v>
      </c>
      <c r="B3202" t="s">
        <v>87</v>
      </c>
      <c r="C3202" t="s">
        <v>15</v>
      </c>
      <c r="D3202" t="s">
        <v>25</v>
      </c>
      <c r="E3202" t="s">
        <v>22</v>
      </c>
      <c r="F3202" s="1">
        <v>44953</v>
      </c>
      <c r="G3202" s="1">
        <v>38935</v>
      </c>
      <c r="H3202">
        <v>56258</v>
      </c>
      <c r="I3202">
        <v>21031</v>
      </c>
      <c r="J3202">
        <v>84</v>
      </c>
      <c r="K3202">
        <v>44</v>
      </c>
      <c r="L3202" t="s">
        <v>34</v>
      </c>
      <c r="M3202">
        <v>118</v>
      </c>
      <c r="N3202">
        <f>Table1[[#This Row],[Basic Salary]]+Table1[[#This Row],[Bonus]]</f>
        <v>77289</v>
      </c>
      <c r="O3202" s="2">
        <f>Table1[[#This Row],[Bonus]]/Table1[[#This Row],[Basic Salary]]</f>
        <v>0.37383127732944649</v>
      </c>
      <c r="P3202">
        <f ca="1">DATEDIF(Table1[[#This Row],[Date of Birth]],TODAY(),"Y")</f>
        <v>19</v>
      </c>
      <c r="Q3202">
        <f ca="1">DATEDIF(Table1[[#This Row],[Joining Date]],TODAY(),"Y")</f>
        <v>3</v>
      </c>
      <c r="R3202" t="str">
        <f ca="1">IF(YEAR(Table1[[#This Row],[Joining Date]])=YEAR(TODAY()),"Yes","No")</f>
        <v>No</v>
      </c>
      <c r="S3202" t="str">
        <f ca="1">IF(Table1[[#This Row],[Experience]]&gt;5,"Yes","No")</f>
        <v>No</v>
      </c>
      <c r="T3202" t="str">
        <f>TEXT(Table1[[#This Row],[Joining Date]],"mmmm")</f>
        <v>January</v>
      </c>
      <c r="U3202" t="str">
        <f>TEXT(Table1[[#This Row],[Joining Date]],"yyyy")</f>
        <v>2023</v>
      </c>
      <c r="V3202" s="5">
        <f ca="1">TODAY()-Table1[[#This Row],[Joining Date]]</f>
        <v>1286</v>
      </c>
      <c r="W3202" t="str">
        <f>LEFT(Table1[[#This Row],[Employee Name]],FIND(" ",Table1[[#This Row],[Employee Name]])-1)</f>
        <v>Arjun</v>
      </c>
      <c r="X3202" t="str">
        <f>RIGHT(Table1[[#This Row],[Employee Name]],LEN(Table1[[#This Row],[Employee Name]])-FIND(" ",Table1[[#This Row],[Employee Name]]))</f>
        <v>Mehta</v>
      </c>
      <c r="Y3202" t="str">
        <f>Table1[[#This Row],[Department]]&amp;"-"&amp;Table1[[#This Row],[Employee ID]]</f>
        <v>Finance-E00675</v>
      </c>
      <c r="Z3202" t="str">
        <f>LEFT(Table1[[#This Row],[Department]],3)</f>
        <v>Fin</v>
      </c>
      <c r="AA3202" t="str">
        <f>_xlfn.XLOOKUP(Table1[[#This Row],[Manager ID]],MANAGERS!A:A,MANAGERS!B:B)</f>
        <v>Manager_18</v>
      </c>
      <c r="AB3202" t="str" cm="1">
        <f t="array" ref="AB3202">_xlfn.XLOOKUP(Table1[[#This Row],[Manager ID]],Table2[[#All],[Manager ID]],Table2[[#All],[Department Head]])</f>
        <v>Support</v>
      </c>
      <c r="AC3202" s="2">
        <f>_xlfn.XLOOKUP(Table1[[#This Row],[City]],L:L,O:O)</f>
        <v>0.24030340748661314</v>
      </c>
      <c r="AD3202" t="str" cm="1">
        <f t="array" ref="AD3202">_xlfn.IFS(Table1[[#This Row],[Performance Score]]&gt;=90,"Excellent",Table1[[#This Row],[Performance Score]]&gt;=75,"Good",Table1[[#This Row],[Performance Score]]&gt;=60,"Average",Table1[[#This Row],[Performance Score]]&lt;=60,"Need Improvement")</f>
        <v>Need Improvement</v>
      </c>
      <c r="AE3202" t="str">
        <f>IF(AND(Table1[[#This Row],[Attendance %]]&gt;=80,(Table1[[#This Row],[Performance Score]]&gt;=80)),"Eligible","Not Eligible")</f>
        <v>Not Eligible</v>
      </c>
      <c r="AF3202" t="str">
        <f>IF(Table1[[#This Row],[Performance Score]]&gt;=80,"High Performer","Low Performer")</f>
        <v>Low Performer</v>
      </c>
      <c r="AG3202" t="str" cm="1">
        <f t="array" aca="1" ref="AG3202" ca="1">_xlfn.IFS(Table1[[#This Row],[Experience]]&lt;=3,"Junior",Table1[[#This Row],[Experience]]&lt;=7,"Mid Level",Table1[[#This Row],[Experience]]&gt;=7,"Senior")</f>
        <v>Junior</v>
      </c>
      <c r="AH3202" t="str">
        <f>IF(Table1[[#This Row],[Attendance %]]&gt;75,"OK","Below 75")</f>
        <v>OK</v>
      </c>
      <c r="AI3202" t="b">
        <f>ISBLANK(Table1[[#This Row],[Employee ID]])</f>
        <v>0</v>
      </c>
      <c r="AJ3202" t="b">
        <f>ISNUMBER(Table1[[#This Row],[Total Salary  ]])</f>
        <v>1</v>
      </c>
      <c r="AK3202" t="str">
        <f>IFERROR(_xlfn.XLOOKUP(Table1[[#This Row],[Manager ID]],MANAGERS!A:A,MANAGERS!B:B),"Not Found")</f>
        <v>Manager_18</v>
      </c>
    </row>
    <row r="3203" spans="1:37" x14ac:dyDescent="0.2">
      <c r="A3203" t="s">
        <v>1725</v>
      </c>
      <c r="B3203" t="s">
        <v>69</v>
      </c>
      <c r="C3203" t="s">
        <v>15</v>
      </c>
      <c r="D3203" t="s">
        <v>40</v>
      </c>
      <c r="E3203" t="s">
        <v>30</v>
      </c>
      <c r="F3203" s="1">
        <v>43431</v>
      </c>
      <c r="G3203" s="1">
        <v>32965</v>
      </c>
      <c r="H3203">
        <v>60274</v>
      </c>
      <c r="I3203">
        <v>17012</v>
      </c>
      <c r="J3203">
        <v>76</v>
      </c>
      <c r="K3203">
        <v>70</v>
      </c>
      <c r="L3203" t="s">
        <v>37</v>
      </c>
      <c r="M3203">
        <v>106</v>
      </c>
      <c r="N3203">
        <f>Table1[[#This Row],[Basic Salary]]+Table1[[#This Row],[Bonus]]</f>
        <v>77286</v>
      </c>
      <c r="O3203" s="2">
        <f>Table1[[#This Row],[Bonus]]/Table1[[#This Row],[Basic Salary]]</f>
        <v>0.28224441716162857</v>
      </c>
      <c r="P3203">
        <f ca="1">DATEDIF(Table1[[#This Row],[Date of Birth]],TODAY(),"Y")</f>
        <v>36</v>
      </c>
      <c r="Q3203">
        <f ca="1">DATEDIF(Table1[[#This Row],[Joining Date]],TODAY(),"Y")</f>
        <v>7</v>
      </c>
      <c r="R3203" t="str">
        <f ca="1">IF(YEAR(Table1[[#This Row],[Joining Date]])=YEAR(TODAY()),"Yes","No")</f>
        <v>No</v>
      </c>
      <c r="S3203" t="str">
        <f ca="1">IF(Table1[[#This Row],[Experience]]&gt;5,"Yes","No")</f>
        <v>Yes</v>
      </c>
      <c r="T3203" t="str">
        <f>TEXT(Table1[[#This Row],[Joining Date]],"mmmm")</f>
        <v>November</v>
      </c>
      <c r="U3203" t="str">
        <f>TEXT(Table1[[#This Row],[Joining Date]],"yyyy")</f>
        <v>2018</v>
      </c>
      <c r="V3203" s="5">
        <f ca="1">TODAY()-Table1[[#This Row],[Joining Date]]</f>
        <v>2808</v>
      </c>
      <c r="W3203" t="str">
        <f>LEFT(Table1[[#This Row],[Employee Name]],FIND(" ",Table1[[#This Row],[Employee Name]])-1)</f>
        <v>Neha</v>
      </c>
      <c r="X3203" t="str">
        <f>RIGHT(Table1[[#This Row],[Employee Name]],LEN(Table1[[#This Row],[Employee Name]])-FIND(" ",Table1[[#This Row],[Employee Name]]))</f>
        <v>Kulkarni</v>
      </c>
      <c r="Y3203" t="str">
        <f>Table1[[#This Row],[Department]]&amp;"-"&amp;Table1[[#This Row],[Employee ID]]</f>
        <v>IT-E01669</v>
      </c>
      <c r="Z3203" t="str">
        <f>LEFT(Table1[[#This Row],[Department]],3)</f>
        <v>IT</v>
      </c>
      <c r="AA3203" t="str">
        <f>_xlfn.XLOOKUP(Table1[[#This Row],[Manager ID]],MANAGERS!A:A,MANAGERS!B:B)</f>
        <v>Manager_6</v>
      </c>
      <c r="AB3203" t="str" cm="1">
        <f t="array" ref="AB3203">_xlfn.XLOOKUP(Table1[[#This Row],[Manager ID]],Table2[[#All],[Manager ID]],Table2[[#All],[Department Head]])</f>
        <v>HR</v>
      </c>
      <c r="AC3203" s="2">
        <f>_xlfn.XLOOKUP(Table1[[#This Row],[City]],L:L,O:O)</f>
        <v>0.24036902712549932</v>
      </c>
      <c r="AD3203" t="str" cm="1">
        <f t="array" ref="AD3203">_xlfn.IFS(Table1[[#This Row],[Performance Score]]&gt;=90,"Excellent",Table1[[#This Row],[Performance Score]]&gt;=75,"Good",Table1[[#This Row],[Performance Score]]&gt;=60,"Average",Table1[[#This Row],[Performance Score]]&lt;=60,"Need Improvement")</f>
        <v>Average</v>
      </c>
      <c r="AE3203" t="str">
        <f>IF(AND(Table1[[#This Row],[Attendance %]]&gt;=80,(Table1[[#This Row],[Performance Score]]&gt;=80)),"Eligible","Not Eligible")</f>
        <v>Not Eligible</v>
      </c>
      <c r="AF3203" t="str">
        <f>IF(Table1[[#This Row],[Performance Score]]&gt;=80,"High Performer","Low Performer")</f>
        <v>Low Performer</v>
      </c>
      <c r="AG3203" t="str" cm="1">
        <f t="array" aca="1" ref="AG3203" ca="1">_xlfn.IFS(Table1[[#This Row],[Experience]]&lt;=3,"Junior",Table1[[#This Row],[Experience]]&lt;=7,"Mid Level",Table1[[#This Row],[Experience]]&gt;=7,"Senior")</f>
        <v>Mid Level</v>
      </c>
      <c r="AH3203" t="str">
        <f>IF(Table1[[#This Row],[Attendance %]]&gt;75,"OK","Below 75")</f>
        <v>OK</v>
      </c>
      <c r="AI3203" t="b">
        <f>ISBLANK(Table1[[#This Row],[Employee ID]])</f>
        <v>0</v>
      </c>
      <c r="AJ3203" t="b">
        <f>ISNUMBER(Table1[[#This Row],[Total Salary  ]])</f>
        <v>1</v>
      </c>
      <c r="AK3203" t="str">
        <f>IFERROR(_xlfn.XLOOKUP(Table1[[#This Row],[Manager ID]],MANAGERS!A:A,MANAGERS!B:B),"Not Found")</f>
        <v>Manager_6</v>
      </c>
    </row>
    <row r="3204" spans="1:37" x14ac:dyDescent="0.2">
      <c r="A3204" t="s">
        <v>2638</v>
      </c>
      <c r="B3204" t="s">
        <v>87</v>
      </c>
      <c r="C3204" t="s">
        <v>21</v>
      </c>
      <c r="D3204" t="s">
        <v>81</v>
      </c>
      <c r="E3204" t="s">
        <v>65</v>
      </c>
      <c r="F3204" s="1">
        <v>44495</v>
      </c>
      <c r="G3204" s="1">
        <v>40653</v>
      </c>
      <c r="H3204">
        <v>69295</v>
      </c>
      <c r="I3204">
        <v>7966</v>
      </c>
      <c r="J3204">
        <v>84</v>
      </c>
      <c r="K3204">
        <v>58</v>
      </c>
      <c r="L3204" t="s">
        <v>18</v>
      </c>
      <c r="M3204">
        <v>114</v>
      </c>
      <c r="N3204">
        <f>Table1[[#This Row],[Basic Salary]]+Table1[[#This Row],[Bonus]]</f>
        <v>77261</v>
      </c>
      <c r="O3204" s="2">
        <f>Table1[[#This Row],[Bonus]]/Table1[[#This Row],[Basic Salary]]</f>
        <v>0.11495778916227722</v>
      </c>
      <c r="P3204">
        <f ca="1">DATEDIF(Table1[[#This Row],[Date of Birth]],TODAY(),"Y")</f>
        <v>15</v>
      </c>
      <c r="Q3204">
        <f ca="1">DATEDIF(Table1[[#This Row],[Joining Date]],TODAY(),"Y")</f>
        <v>4</v>
      </c>
      <c r="R3204" t="str">
        <f ca="1">IF(YEAR(Table1[[#This Row],[Joining Date]])=YEAR(TODAY()),"Yes","No")</f>
        <v>No</v>
      </c>
      <c r="S3204" t="str">
        <f ca="1">IF(Table1[[#This Row],[Experience]]&gt;5,"Yes","No")</f>
        <v>No</v>
      </c>
      <c r="T3204" t="str">
        <f>TEXT(Table1[[#This Row],[Joining Date]],"mmmm")</f>
        <v>October</v>
      </c>
      <c r="U3204" t="str">
        <f>TEXT(Table1[[#This Row],[Joining Date]],"yyyy")</f>
        <v>2021</v>
      </c>
      <c r="V3204" s="5">
        <f ca="1">TODAY()-Table1[[#This Row],[Joining Date]]</f>
        <v>1744</v>
      </c>
      <c r="W3204" t="str">
        <f>LEFT(Table1[[#This Row],[Employee Name]],FIND(" ",Table1[[#This Row],[Employee Name]])-1)</f>
        <v>Arjun</v>
      </c>
      <c r="X3204" t="str">
        <f>RIGHT(Table1[[#This Row],[Employee Name]],LEN(Table1[[#This Row],[Employee Name]])-FIND(" ",Table1[[#This Row],[Employee Name]]))</f>
        <v>Mehta</v>
      </c>
      <c r="Y3204" t="str">
        <f>Table1[[#This Row],[Department]]&amp;"-"&amp;Table1[[#This Row],[Employee ID]]</f>
        <v>Sales-E02582</v>
      </c>
      <c r="Z3204" t="str">
        <f>LEFT(Table1[[#This Row],[Department]],3)</f>
        <v>Sal</v>
      </c>
      <c r="AA3204" t="str">
        <f>_xlfn.XLOOKUP(Table1[[#This Row],[Manager ID]],MANAGERS!A:A,MANAGERS!B:B)</f>
        <v>Manager_14</v>
      </c>
      <c r="AB3204" t="str" cm="1">
        <f t="array" ref="AB3204">_xlfn.XLOOKUP(Table1[[#This Row],[Manager ID]],Table2[[#All],[Manager ID]],Table2[[#All],[Department Head]])</f>
        <v>Marketing</v>
      </c>
      <c r="AC3204" s="2">
        <f>_xlfn.XLOOKUP(Table1[[#This Row],[City]],L:L,O:O)</f>
        <v>0.21356479274849693</v>
      </c>
      <c r="AD3204" t="str" cm="1">
        <f t="array" ref="AD3204">_xlfn.IFS(Table1[[#This Row],[Performance Score]]&gt;=90,"Excellent",Table1[[#This Row],[Performance Score]]&gt;=75,"Good",Table1[[#This Row],[Performance Score]]&gt;=60,"Average",Table1[[#This Row],[Performance Score]]&lt;=60,"Need Improvement")</f>
        <v>Need Improvement</v>
      </c>
      <c r="AE3204" t="str">
        <f>IF(AND(Table1[[#This Row],[Attendance %]]&gt;=80,(Table1[[#This Row],[Performance Score]]&gt;=80)),"Eligible","Not Eligible")</f>
        <v>Not Eligible</v>
      </c>
      <c r="AF3204" t="str">
        <f>IF(Table1[[#This Row],[Performance Score]]&gt;=80,"High Performer","Low Performer")</f>
        <v>Low Performer</v>
      </c>
      <c r="AG3204" t="str" cm="1">
        <f t="array" aca="1" ref="AG3204" ca="1">_xlfn.IFS(Table1[[#This Row],[Experience]]&lt;=3,"Junior",Table1[[#This Row],[Experience]]&lt;=7,"Mid Level",Table1[[#This Row],[Experience]]&gt;=7,"Senior")</f>
        <v>Mid Level</v>
      </c>
      <c r="AH3204" t="str">
        <f>IF(Table1[[#This Row],[Attendance %]]&gt;75,"OK","Below 75")</f>
        <v>OK</v>
      </c>
      <c r="AI3204" t="b">
        <f>ISBLANK(Table1[[#This Row],[Employee ID]])</f>
        <v>0</v>
      </c>
      <c r="AJ3204" t="b">
        <f>ISNUMBER(Table1[[#This Row],[Total Salary  ]])</f>
        <v>1</v>
      </c>
      <c r="AK3204" t="str">
        <f>IFERROR(_xlfn.XLOOKUP(Table1[[#This Row],[Manager ID]],MANAGERS!A:A,MANAGERS!B:B),"Not Found")</f>
        <v>Manager_14</v>
      </c>
    </row>
    <row r="3205" spans="1:37" x14ac:dyDescent="0.2">
      <c r="A3205" t="s">
        <v>4157</v>
      </c>
      <c r="B3205" t="s">
        <v>93</v>
      </c>
      <c r="C3205" t="s">
        <v>21</v>
      </c>
      <c r="D3205" t="s">
        <v>16</v>
      </c>
      <c r="E3205" t="s">
        <v>30</v>
      </c>
      <c r="F3205" s="1">
        <v>42594</v>
      </c>
      <c r="G3205" s="1">
        <v>36260</v>
      </c>
      <c r="H3205">
        <v>65224</v>
      </c>
      <c r="I3205">
        <v>12012</v>
      </c>
      <c r="J3205">
        <v>63</v>
      </c>
      <c r="K3205">
        <v>51</v>
      </c>
      <c r="L3205" t="s">
        <v>23</v>
      </c>
      <c r="M3205">
        <v>116</v>
      </c>
      <c r="N3205">
        <f>Table1[[#This Row],[Basic Salary]]+Table1[[#This Row],[Bonus]]</f>
        <v>77236</v>
      </c>
      <c r="O3205" s="2">
        <f>Table1[[#This Row],[Bonus]]/Table1[[#This Row],[Basic Salary]]</f>
        <v>0.18416533791242487</v>
      </c>
      <c r="P3205">
        <f ca="1">DATEDIF(Table1[[#This Row],[Date of Birth]],TODAY(),"Y")</f>
        <v>27</v>
      </c>
      <c r="Q3205">
        <f ca="1">DATEDIF(Table1[[#This Row],[Joining Date]],TODAY(),"Y")</f>
        <v>9</v>
      </c>
      <c r="R3205" t="str">
        <f ca="1">IF(YEAR(Table1[[#This Row],[Joining Date]])=YEAR(TODAY()),"Yes","No")</f>
        <v>No</v>
      </c>
      <c r="S3205" t="str">
        <f ca="1">IF(Table1[[#This Row],[Experience]]&gt;5,"Yes","No")</f>
        <v>Yes</v>
      </c>
      <c r="T3205" t="str">
        <f>TEXT(Table1[[#This Row],[Joining Date]],"mmmm")</f>
        <v>August</v>
      </c>
      <c r="U3205" t="str">
        <f>TEXT(Table1[[#This Row],[Joining Date]],"yyyy")</f>
        <v>2016</v>
      </c>
      <c r="V3205" s="5">
        <f ca="1">TODAY()-Table1[[#This Row],[Joining Date]]</f>
        <v>3645</v>
      </c>
      <c r="W3205" t="str">
        <f>LEFT(Table1[[#This Row],[Employee Name]],FIND(" ",Table1[[#This Row],[Employee Name]])-1)</f>
        <v>Priya</v>
      </c>
      <c r="X3205" t="str">
        <f>RIGHT(Table1[[#This Row],[Employee Name]],LEN(Table1[[#This Row],[Employee Name]])-FIND(" ",Table1[[#This Row],[Employee Name]]))</f>
        <v>Reddy</v>
      </c>
      <c r="Y3205" t="str">
        <f>Table1[[#This Row],[Department]]&amp;"-"&amp;Table1[[#This Row],[Employee ID]]</f>
        <v>HR-E04101</v>
      </c>
      <c r="Z3205" t="str">
        <f>LEFT(Table1[[#This Row],[Department]],3)</f>
        <v>HR</v>
      </c>
      <c r="AA3205" t="str">
        <f>_xlfn.XLOOKUP(Table1[[#This Row],[Manager ID]],MANAGERS!A:A,MANAGERS!B:B)</f>
        <v>Manager_16</v>
      </c>
      <c r="AB3205" t="str" cm="1">
        <f t="array" ref="AB3205">_xlfn.XLOOKUP(Table1[[#This Row],[Manager ID]],Table2[[#All],[Manager ID]],Table2[[#All],[Department Head]])</f>
        <v>Sales</v>
      </c>
      <c r="AC3205" s="2">
        <f>_xlfn.XLOOKUP(Table1[[#This Row],[City]],L:L,O:O)</f>
        <v>0.23486488519629886</v>
      </c>
      <c r="AD3205" t="str" cm="1">
        <f t="array" ref="AD3205">_xlfn.IFS(Table1[[#This Row],[Performance Score]]&gt;=90,"Excellent",Table1[[#This Row],[Performance Score]]&gt;=75,"Good",Table1[[#This Row],[Performance Score]]&gt;=60,"Average",Table1[[#This Row],[Performance Score]]&lt;=60,"Need Improvement")</f>
        <v>Need Improvement</v>
      </c>
      <c r="AE3205" t="str">
        <f>IF(AND(Table1[[#This Row],[Attendance %]]&gt;=80,(Table1[[#This Row],[Performance Score]]&gt;=80)),"Eligible","Not Eligible")</f>
        <v>Not Eligible</v>
      </c>
      <c r="AF3205" t="str">
        <f>IF(Table1[[#This Row],[Performance Score]]&gt;=80,"High Performer","Low Performer")</f>
        <v>Low Performer</v>
      </c>
      <c r="AG3205" t="str" cm="1">
        <f t="array" aca="1" ref="AG3205" ca="1">_xlfn.IFS(Table1[[#This Row],[Experience]]&lt;=3,"Junior",Table1[[#This Row],[Experience]]&lt;=7,"Mid Level",Table1[[#This Row],[Experience]]&gt;=7,"Senior")</f>
        <v>Senior</v>
      </c>
      <c r="AH3205" t="str">
        <f>IF(Table1[[#This Row],[Attendance %]]&gt;75,"OK","Below 75")</f>
        <v>Below 75</v>
      </c>
      <c r="AI3205" t="b">
        <f>ISBLANK(Table1[[#This Row],[Employee ID]])</f>
        <v>0</v>
      </c>
      <c r="AJ3205" t="b">
        <f>ISNUMBER(Table1[[#This Row],[Total Salary  ]])</f>
        <v>1</v>
      </c>
      <c r="AK3205" t="str">
        <f>IFERROR(_xlfn.XLOOKUP(Table1[[#This Row],[Manager ID]],MANAGERS!A:A,MANAGERS!B:B),"Not Found")</f>
        <v>Manager_16</v>
      </c>
    </row>
    <row r="3206" spans="1:37" x14ac:dyDescent="0.2">
      <c r="A3206" t="s">
        <v>4302</v>
      </c>
      <c r="B3206" t="s">
        <v>95</v>
      </c>
      <c r="C3206" t="s">
        <v>15</v>
      </c>
      <c r="D3206" t="s">
        <v>43</v>
      </c>
      <c r="E3206" t="s">
        <v>51</v>
      </c>
      <c r="F3206" s="1">
        <v>45536</v>
      </c>
      <c r="G3206" s="1">
        <v>36188</v>
      </c>
      <c r="H3206">
        <v>56944</v>
      </c>
      <c r="I3206">
        <v>20292</v>
      </c>
      <c r="J3206">
        <v>61</v>
      </c>
      <c r="K3206">
        <v>93</v>
      </c>
      <c r="L3206" t="s">
        <v>23</v>
      </c>
      <c r="M3206">
        <v>112</v>
      </c>
      <c r="N3206">
        <f>Table1[[#This Row],[Basic Salary]]+Table1[[#This Row],[Bonus]]</f>
        <v>77236</v>
      </c>
      <c r="O3206" s="2">
        <f>Table1[[#This Row],[Bonus]]/Table1[[#This Row],[Basic Salary]]</f>
        <v>0.35635009834223097</v>
      </c>
      <c r="P3206">
        <f ca="1">DATEDIF(Table1[[#This Row],[Date of Birth]],TODAY(),"Y")</f>
        <v>27</v>
      </c>
      <c r="Q3206">
        <f ca="1">DATEDIF(Table1[[#This Row],[Joining Date]],TODAY(),"Y")</f>
        <v>1</v>
      </c>
      <c r="R3206" t="str">
        <f ca="1">IF(YEAR(Table1[[#This Row],[Joining Date]])=YEAR(TODAY()),"Yes","No")</f>
        <v>No</v>
      </c>
      <c r="S3206" t="str">
        <f ca="1">IF(Table1[[#This Row],[Experience]]&gt;5,"Yes","No")</f>
        <v>No</v>
      </c>
      <c r="T3206" t="str">
        <f>TEXT(Table1[[#This Row],[Joining Date]],"mmmm")</f>
        <v>September</v>
      </c>
      <c r="U3206" t="str">
        <f>TEXT(Table1[[#This Row],[Joining Date]],"yyyy")</f>
        <v>2024</v>
      </c>
      <c r="V3206" s="5">
        <f ca="1">TODAY()-Table1[[#This Row],[Joining Date]]</f>
        <v>703</v>
      </c>
      <c r="W3206" t="str">
        <f>LEFT(Table1[[#This Row],[Employee Name]],FIND(" ",Table1[[#This Row],[Employee Name]])-1)</f>
        <v>Ajay</v>
      </c>
      <c r="X3206" t="str">
        <f>RIGHT(Table1[[#This Row],[Employee Name]],LEN(Table1[[#This Row],[Employee Name]])-FIND(" ",Table1[[#This Row],[Employee Name]]))</f>
        <v>Singh</v>
      </c>
      <c r="Y3206" t="str">
        <f>Table1[[#This Row],[Department]]&amp;"-"&amp;Table1[[#This Row],[Employee ID]]</f>
        <v>Operations-E04246</v>
      </c>
      <c r="Z3206" t="str">
        <f>LEFT(Table1[[#This Row],[Department]],3)</f>
        <v>Ope</v>
      </c>
      <c r="AA3206" t="str">
        <f>_xlfn.XLOOKUP(Table1[[#This Row],[Manager ID]],MANAGERS!A:A,MANAGERS!B:B)</f>
        <v>Manager_12</v>
      </c>
      <c r="AB3206" t="str" cm="1">
        <f t="array" ref="AB3206">_xlfn.XLOOKUP(Table1[[#This Row],[Manager ID]],Table2[[#All],[Manager ID]],Table2[[#All],[Department Head]])</f>
        <v>Marketing</v>
      </c>
      <c r="AC3206" s="2">
        <f>_xlfn.XLOOKUP(Table1[[#This Row],[City]],L:L,O:O)</f>
        <v>0.23486488519629886</v>
      </c>
      <c r="AD3206" t="str" cm="1">
        <f t="array" ref="AD3206">_xlfn.IFS(Table1[[#This Row],[Performance Score]]&gt;=90,"Excellent",Table1[[#This Row],[Performance Score]]&gt;=75,"Good",Table1[[#This Row],[Performance Score]]&gt;=60,"Average",Table1[[#This Row],[Performance Score]]&lt;=60,"Need Improvement")</f>
        <v>Excellent</v>
      </c>
      <c r="AE3206" t="str">
        <f>IF(AND(Table1[[#This Row],[Attendance %]]&gt;=80,(Table1[[#This Row],[Performance Score]]&gt;=80)),"Eligible","Not Eligible")</f>
        <v>Not Eligible</v>
      </c>
      <c r="AF3206" t="str">
        <f>IF(Table1[[#This Row],[Performance Score]]&gt;=80,"High Performer","Low Performer")</f>
        <v>High Performer</v>
      </c>
      <c r="AG3206" t="str" cm="1">
        <f t="array" aca="1" ref="AG3206" ca="1">_xlfn.IFS(Table1[[#This Row],[Experience]]&lt;=3,"Junior",Table1[[#This Row],[Experience]]&lt;=7,"Mid Level",Table1[[#This Row],[Experience]]&gt;=7,"Senior")</f>
        <v>Junior</v>
      </c>
      <c r="AH3206" t="str">
        <f>IF(Table1[[#This Row],[Attendance %]]&gt;75,"OK","Below 75")</f>
        <v>Below 75</v>
      </c>
      <c r="AI3206" t="b">
        <f>ISBLANK(Table1[[#This Row],[Employee ID]])</f>
        <v>0</v>
      </c>
      <c r="AJ3206" t="b">
        <f>ISNUMBER(Table1[[#This Row],[Total Salary  ]])</f>
        <v>1</v>
      </c>
      <c r="AK3206" t="str">
        <f>IFERROR(_xlfn.XLOOKUP(Table1[[#This Row],[Manager ID]],MANAGERS!A:A,MANAGERS!B:B),"Not Found")</f>
        <v>Manager_12</v>
      </c>
    </row>
    <row r="3207" spans="1:37" x14ac:dyDescent="0.2">
      <c r="A3207" t="s">
        <v>1284</v>
      </c>
      <c r="B3207" t="s">
        <v>57</v>
      </c>
      <c r="C3207" t="s">
        <v>15</v>
      </c>
      <c r="D3207" t="s">
        <v>33</v>
      </c>
      <c r="E3207" t="s">
        <v>30</v>
      </c>
      <c r="F3207" s="1">
        <v>43772</v>
      </c>
      <c r="G3207" s="1">
        <v>37045</v>
      </c>
      <c r="H3207">
        <v>64769</v>
      </c>
      <c r="I3207">
        <v>12463</v>
      </c>
      <c r="J3207">
        <v>61</v>
      </c>
      <c r="K3207">
        <v>99</v>
      </c>
      <c r="L3207" t="s">
        <v>53</v>
      </c>
      <c r="M3207">
        <v>101</v>
      </c>
      <c r="N3207">
        <f>Table1[[#This Row],[Basic Salary]]+Table1[[#This Row],[Bonus]]</f>
        <v>77232</v>
      </c>
      <c r="O3207" s="2">
        <f>Table1[[#This Row],[Bonus]]/Table1[[#This Row],[Basic Salary]]</f>
        <v>0.19242230079204559</v>
      </c>
      <c r="P3207">
        <f ca="1">DATEDIF(Table1[[#This Row],[Date of Birth]],TODAY(),"Y")</f>
        <v>25</v>
      </c>
      <c r="Q3207">
        <f ca="1">DATEDIF(Table1[[#This Row],[Joining Date]],TODAY(),"Y")</f>
        <v>6</v>
      </c>
      <c r="R3207" t="str">
        <f ca="1">IF(YEAR(Table1[[#This Row],[Joining Date]])=YEAR(TODAY()),"Yes","No")</f>
        <v>No</v>
      </c>
      <c r="S3207" t="str">
        <f ca="1">IF(Table1[[#This Row],[Experience]]&gt;5,"Yes","No")</f>
        <v>Yes</v>
      </c>
      <c r="T3207" t="str">
        <f>TEXT(Table1[[#This Row],[Joining Date]],"mmmm")</f>
        <v>November</v>
      </c>
      <c r="U3207" t="str">
        <f>TEXT(Table1[[#This Row],[Joining Date]],"yyyy")</f>
        <v>2019</v>
      </c>
      <c r="V3207" s="5">
        <f ca="1">TODAY()-Table1[[#This Row],[Joining Date]]</f>
        <v>2467</v>
      </c>
      <c r="W3207" t="str">
        <f>LEFT(Table1[[#This Row],[Employee Name]],FIND(" ",Table1[[#This Row],[Employee Name]])-1)</f>
        <v>Swathi</v>
      </c>
      <c r="X3207" t="str">
        <f>RIGHT(Table1[[#This Row],[Employee Name]],LEN(Table1[[#This Row],[Employee Name]])-FIND(" ",Table1[[#This Row],[Employee Name]]))</f>
        <v>Ramesh</v>
      </c>
      <c r="Y3207" t="str">
        <f>Table1[[#This Row],[Department]]&amp;"-"&amp;Table1[[#This Row],[Employee ID]]</f>
        <v>Marketing-E01228</v>
      </c>
      <c r="Z3207" t="str">
        <f>LEFT(Table1[[#This Row],[Department]],3)</f>
        <v>Mar</v>
      </c>
      <c r="AA3207" t="str">
        <f>_xlfn.XLOOKUP(Table1[[#This Row],[Manager ID]],MANAGERS!A:A,MANAGERS!B:B)</f>
        <v>Manager_1</v>
      </c>
      <c r="AB3207" t="str" cm="1">
        <f t="array" ref="AB3207">_xlfn.XLOOKUP(Table1[[#This Row],[Manager ID]],Table2[[#All],[Manager ID]],Table2[[#All],[Department Head]])</f>
        <v>Support</v>
      </c>
      <c r="AC3207" s="2">
        <f>_xlfn.XLOOKUP(Table1[[#This Row],[City]],L:L,O:O)</f>
        <v>0.23685887225230964</v>
      </c>
      <c r="AD3207" t="str" cm="1">
        <f t="array" ref="AD3207">_xlfn.IFS(Table1[[#This Row],[Performance Score]]&gt;=90,"Excellent",Table1[[#This Row],[Performance Score]]&gt;=75,"Good",Table1[[#This Row],[Performance Score]]&gt;=60,"Average",Table1[[#This Row],[Performance Score]]&lt;=60,"Need Improvement")</f>
        <v>Excellent</v>
      </c>
      <c r="AE3207" t="str">
        <f>IF(AND(Table1[[#This Row],[Attendance %]]&gt;=80,(Table1[[#This Row],[Performance Score]]&gt;=80)),"Eligible","Not Eligible")</f>
        <v>Not Eligible</v>
      </c>
      <c r="AF3207" t="str">
        <f>IF(Table1[[#This Row],[Performance Score]]&gt;=80,"High Performer","Low Performer")</f>
        <v>High Performer</v>
      </c>
      <c r="AG3207" t="str" cm="1">
        <f t="array" aca="1" ref="AG3207" ca="1">_xlfn.IFS(Table1[[#This Row],[Experience]]&lt;=3,"Junior",Table1[[#This Row],[Experience]]&lt;=7,"Mid Level",Table1[[#This Row],[Experience]]&gt;=7,"Senior")</f>
        <v>Mid Level</v>
      </c>
      <c r="AH3207" t="str">
        <f>IF(Table1[[#This Row],[Attendance %]]&gt;75,"OK","Below 75")</f>
        <v>Below 75</v>
      </c>
      <c r="AI3207" t="b">
        <f>ISBLANK(Table1[[#This Row],[Employee ID]])</f>
        <v>0</v>
      </c>
      <c r="AJ3207" t="b">
        <f>ISNUMBER(Table1[[#This Row],[Total Salary  ]])</f>
        <v>1</v>
      </c>
      <c r="AK3207" t="str">
        <f>IFERROR(_xlfn.XLOOKUP(Table1[[#This Row],[Manager ID]],MANAGERS!A:A,MANAGERS!B:B),"Not Found")</f>
        <v>Manager_1</v>
      </c>
    </row>
    <row r="3208" spans="1:37" x14ac:dyDescent="0.2">
      <c r="A3208" t="s">
        <v>1590</v>
      </c>
      <c r="B3208" t="s">
        <v>36</v>
      </c>
      <c r="C3208" t="s">
        <v>21</v>
      </c>
      <c r="D3208" t="s">
        <v>43</v>
      </c>
      <c r="E3208" t="s">
        <v>26</v>
      </c>
      <c r="F3208" s="1">
        <v>43540</v>
      </c>
      <c r="G3208" s="1">
        <v>39772</v>
      </c>
      <c r="H3208">
        <v>65225</v>
      </c>
      <c r="I3208">
        <v>11996</v>
      </c>
      <c r="J3208">
        <v>85</v>
      </c>
      <c r="K3208">
        <v>49</v>
      </c>
      <c r="L3208" t="s">
        <v>27</v>
      </c>
      <c r="M3208">
        <v>104</v>
      </c>
      <c r="N3208">
        <f>Table1[[#This Row],[Basic Salary]]+Table1[[#This Row],[Bonus]]</f>
        <v>77221</v>
      </c>
      <c r="O3208" s="2">
        <f>Table1[[#This Row],[Bonus]]/Table1[[#This Row],[Basic Salary]]</f>
        <v>0.18391720965887312</v>
      </c>
      <c r="P3208">
        <f ca="1">DATEDIF(Table1[[#This Row],[Date of Birth]],TODAY(),"Y")</f>
        <v>17</v>
      </c>
      <c r="Q3208">
        <f ca="1">DATEDIF(Table1[[#This Row],[Joining Date]],TODAY(),"Y")</f>
        <v>7</v>
      </c>
      <c r="R3208" t="str">
        <f ca="1">IF(YEAR(Table1[[#This Row],[Joining Date]])=YEAR(TODAY()),"Yes","No")</f>
        <v>No</v>
      </c>
      <c r="S3208" t="str">
        <f ca="1">IF(Table1[[#This Row],[Experience]]&gt;5,"Yes","No")</f>
        <v>Yes</v>
      </c>
      <c r="T3208" t="str">
        <f>TEXT(Table1[[#This Row],[Joining Date]],"mmmm")</f>
        <v>March</v>
      </c>
      <c r="U3208" t="str">
        <f>TEXT(Table1[[#This Row],[Joining Date]],"yyyy")</f>
        <v>2019</v>
      </c>
      <c r="V3208" s="5">
        <f ca="1">TODAY()-Table1[[#This Row],[Joining Date]]</f>
        <v>2699</v>
      </c>
      <c r="W3208" t="str">
        <f>LEFT(Table1[[#This Row],[Employee Name]],FIND(" ",Table1[[#This Row],[Employee Name]])-1)</f>
        <v>Meera</v>
      </c>
      <c r="X3208" t="str">
        <f>RIGHT(Table1[[#This Row],[Employee Name]],LEN(Table1[[#This Row],[Employee Name]])-FIND(" ",Table1[[#This Row],[Employee Name]]))</f>
        <v>Joshi</v>
      </c>
      <c r="Y3208" t="str">
        <f>Table1[[#This Row],[Department]]&amp;"-"&amp;Table1[[#This Row],[Employee ID]]</f>
        <v>Operations-E01534</v>
      </c>
      <c r="Z3208" t="str">
        <f>LEFT(Table1[[#This Row],[Department]],3)</f>
        <v>Ope</v>
      </c>
      <c r="AA3208" t="str">
        <f>_xlfn.XLOOKUP(Table1[[#This Row],[Manager ID]],MANAGERS!A:A,MANAGERS!B:B)</f>
        <v>Manager_4</v>
      </c>
      <c r="AB3208" t="str" cm="1">
        <f t="array" ref="AB3208">_xlfn.XLOOKUP(Table1[[#This Row],[Manager ID]],Table2[[#All],[Manager ID]],Table2[[#All],[Department Head]])</f>
        <v>Finance</v>
      </c>
      <c r="AC3208" s="2">
        <f>_xlfn.XLOOKUP(Table1[[#This Row],[City]],L:L,O:O)</f>
        <v>0.23674293405114402</v>
      </c>
      <c r="AD3208" t="str" cm="1">
        <f t="array" ref="AD3208">_xlfn.IFS(Table1[[#This Row],[Performance Score]]&gt;=90,"Excellent",Table1[[#This Row],[Performance Score]]&gt;=75,"Good",Table1[[#This Row],[Performance Score]]&gt;=60,"Average",Table1[[#This Row],[Performance Score]]&lt;=60,"Need Improvement")</f>
        <v>Need Improvement</v>
      </c>
      <c r="AE3208" t="str">
        <f>IF(AND(Table1[[#This Row],[Attendance %]]&gt;=80,(Table1[[#This Row],[Performance Score]]&gt;=80)),"Eligible","Not Eligible")</f>
        <v>Not Eligible</v>
      </c>
      <c r="AF3208" t="str">
        <f>IF(Table1[[#This Row],[Performance Score]]&gt;=80,"High Performer","Low Performer")</f>
        <v>Low Performer</v>
      </c>
      <c r="AG3208" t="str" cm="1">
        <f t="array" aca="1" ref="AG3208" ca="1">_xlfn.IFS(Table1[[#This Row],[Experience]]&lt;=3,"Junior",Table1[[#This Row],[Experience]]&lt;=7,"Mid Level",Table1[[#This Row],[Experience]]&gt;=7,"Senior")</f>
        <v>Mid Level</v>
      </c>
      <c r="AH3208" t="str">
        <f>IF(Table1[[#This Row],[Attendance %]]&gt;75,"OK","Below 75")</f>
        <v>OK</v>
      </c>
      <c r="AI3208" t="b">
        <f>ISBLANK(Table1[[#This Row],[Employee ID]])</f>
        <v>0</v>
      </c>
      <c r="AJ3208" t="b">
        <f>ISNUMBER(Table1[[#This Row],[Total Salary  ]])</f>
        <v>1</v>
      </c>
      <c r="AK3208" t="str">
        <f>IFERROR(_xlfn.XLOOKUP(Table1[[#This Row],[Manager ID]],MANAGERS!A:A,MANAGERS!B:B),"Not Found")</f>
        <v>Manager_4</v>
      </c>
    </row>
    <row r="3209" spans="1:37" x14ac:dyDescent="0.2">
      <c r="A3209" t="s">
        <v>246</v>
      </c>
      <c r="B3209" t="s">
        <v>36</v>
      </c>
      <c r="C3209" t="s">
        <v>15</v>
      </c>
      <c r="D3209" t="s">
        <v>16</v>
      </c>
      <c r="E3209" t="s">
        <v>65</v>
      </c>
      <c r="F3209" s="1">
        <v>45249</v>
      </c>
      <c r="G3209" s="1">
        <v>31496</v>
      </c>
      <c r="H3209">
        <v>56029</v>
      </c>
      <c r="I3209">
        <v>21188</v>
      </c>
      <c r="J3209">
        <v>61</v>
      </c>
      <c r="K3209">
        <v>63</v>
      </c>
      <c r="L3209" t="s">
        <v>23</v>
      </c>
      <c r="M3209">
        <v>119</v>
      </c>
      <c r="N3209">
        <f>Table1[[#This Row],[Basic Salary]]+Table1[[#This Row],[Bonus]]</f>
        <v>77217</v>
      </c>
      <c r="O3209" s="2">
        <f>Table1[[#This Row],[Bonus]]/Table1[[#This Row],[Basic Salary]]</f>
        <v>0.37816130932195829</v>
      </c>
      <c r="P3209">
        <f ca="1">DATEDIF(Table1[[#This Row],[Date of Birth]],TODAY(),"Y")</f>
        <v>40</v>
      </c>
      <c r="Q3209">
        <f ca="1">DATEDIF(Table1[[#This Row],[Joining Date]],TODAY(),"Y")</f>
        <v>2</v>
      </c>
      <c r="R3209" t="str">
        <f ca="1">IF(YEAR(Table1[[#This Row],[Joining Date]])=YEAR(TODAY()),"Yes","No")</f>
        <v>No</v>
      </c>
      <c r="S3209" t="str">
        <f ca="1">IF(Table1[[#This Row],[Experience]]&gt;5,"Yes","No")</f>
        <v>No</v>
      </c>
      <c r="T3209" t="str">
        <f>TEXT(Table1[[#This Row],[Joining Date]],"mmmm")</f>
        <v>November</v>
      </c>
      <c r="U3209" t="str">
        <f>TEXT(Table1[[#This Row],[Joining Date]],"yyyy")</f>
        <v>2023</v>
      </c>
      <c r="V3209" s="5">
        <f ca="1">TODAY()-Table1[[#This Row],[Joining Date]]</f>
        <v>990</v>
      </c>
      <c r="W3209" t="str">
        <f>LEFT(Table1[[#This Row],[Employee Name]],FIND(" ",Table1[[#This Row],[Employee Name]])-1)</f>
        <v>Meera</v>
      </c>
      <c r="X3209" t="str">
        <f>RIGHT(Table1[[#This Row],[Employee Name]],LEN(Table1[[#This Row],[Employee Name]])-FIND(" ",Table1[[#This Row],[Employee Name]]))</f>
        <v>Joshi</v>
      </c>
      <c r="Y3209" t="str">
        <f>Table1[[#This Row],[Department]]&amp;"-"&amp;Table1[[#This Row],[Employee ID]]</f>
        <v>HR-E00190</v>
      </c>
      <c r="Z3209" t="str">
        <f>LEFT(Table1[[#This Row],[Department]],3)</f>
        <v>HR</v>
      </c>
      <c r="AA3209" t="str">
        <f>_xlfn.XLOOKUP(Table1[[#This Row],[Manager ID]],MANAGERS!A:A,MANAGERS!B:B)</f>
        <v>Manager_19</v>
      </c>
      <c r="AB3209" t="str" cm="1">
        <f t="array" ref="AB3209">_xlfn.XLOOKUP(Table1[[#This Row],[Manager ID]],Table2[[#All],[Manager ID]],Table2[[#All],[Department Head]])</f>
        <v>Support</v>
      </c>
      <c r="AC3209" s="2">
        <f>_xlfn.XLOOKUP(Table1[[#This Row],[City]],L:L,O:O)</f>
        <v>0.23486488519629886</v>
      </c>
      <c r="AD3209" t="str" cm="1">
        <f t="array" ref="AD3209">_xlfn.IFS(Table1[[#This Row],[Performance Score]]&gt;=90,"Excellent",Table1[[#This Row],[Performance Score]]&gt;=75,"Good",Table1[[#This Row],[Performance Score]]&gt;=60,"Average",Table1[[#This Row],[Performance Score]]&lt;=60,"Need Improvement")</f>
        <v>Average</v>
      </c>
      <c r="AE3209" t="str">
        <f>IF(AND(Table1[[#This Row],[Attendance %]]&gt;=80,(Table1[[#This Row],[Performance Score]]&gt;=80)),"Eligible","Not Eligible")</f>
        <v>Not Eligible</v>
      </c>
      <c r="AF3209" t="str">
        <f>IF(Table1[[#This Row],[Performance Score]]&gt;=80,"High Performer","Low Performer")</f>
        <v>Low Performer</v>
      </c>
      <c r="AG3209" t="str" cm="1">
        <f t="array" aca="1" ref="AG3209" ca="1">_xlfn.IFS(Table1[[#This Row],[Experience]]&lt;=3,"Junior",Table1[[#This Row],[Experience]]&lt;=7,"Mid Level",Table1[[#This Row],[Experience]]&gt;=7,"Senior")</f>
        <v>Junior</v>
      </c>
      <c r="AH3209" t="str">
        <f>IF(Table1[[#This Row],[Attendance %]]&gt;75,"OK","Below 75")</f>
        <v>Below 75</v>
      </c>
      <c r="AI3209" t="b">
        <f>ISBLANK(Table1[[#This Row],[Employee ID]])</f>
        <v>0</v>
      </c>
      <c r="AJ3209" t="b">
        <f>ISNUMBER(Table1[[#This Row],[Total Salary  ]])</f>
        <v>1</v>
      </c>
      <c r="AK3209" t="str">
        <f>IFERROR(_xlfn.XLOOKUP(Table1[[#This Row],[Manager ID]],MANAGERS!A:A,MANAGERS!B:B),"Not Found")</f>
        <v>Manager_19</v>
      </c>
    </row>
    <row r="3210" spans="1:37" x14ac:dyDescent="0.2">
      <c r="A3210" t="s">
        <v>2279</v>
      </c>
      <c r="B3210" t="s">
        <v>57</v>
      </c>
      <c r="C3210" t="s">
        <v>21</v>
      </c>
      <c r="D3210" t="s">
        <v>16</v>
      </c>
      <c r="E3210" t="s">
        <v>51</v>
      </c>
      <c r="F3210" s="1">
        <v>45142</v>
      </c>
      <c r="G3210" s="1">
        <v>34352</v>
      </c>
      <c r="H3210">
        <v>49833</v>
      </c>
      <c r="I3210">
        <v>27343</v>
      </c>
      <c r="J3210">
        <v>88</v>
      </c>
      <c r="K3210">
        <v>71</v>
      </c>
      <c r="L3210" t="s">
        <v>31</v>
      </c>
      <c r="M3210">
        <v>120</v>
      </c>
      <c r="N3210">
        <f>Table1[[#This Row],[Basic Salary]]+Table1[[#This Row],[Bonus]]</f>
        <v>77176</v>
      </c>
      <c r="O3210" s="2">
        <f>Table1[[#This Row],[Bonus]]/Table1[[#This Row],[Basic Salary]]</f>
        <v>0.54869263339554109</v>
      </c>
      <c r="P3210">
        <f ca="1">DATEDIF(Table1[[#This Row],[Date of Birth]],TODAY(),"Y")</f>
        <v>32</v>
      </c>
      <c r="Q3210">
        <f ca="1">DATEDIF(Table1[[#This Row],[Joining Date]],TODAY(),"Y")</f>
        <v>3</v>
      </c>
      <c r="R3210" t="str">
        <f ca="1">IF(YEAR(Table1[[#This Row],[Joining Date]])=YEAR(TODAY()),"Yes","No")</f>
        <v>No</v>
      </c>
      <c r="S3210" t="str">
        <f ca="1">IF(Table1[[#This Row],[Experience]]&gt;5,"Yes","No")</f>
        <v>No</v>
      </c>
      <c r="T3210" t="str">
        <f>TEXT(Table1[[#This Row],[Joining Date]],"mmmm")</f>
        <v>August</v>
      </c>
      <c r="U3210" t="str">
        <f>TEXT(Table1[[#This Row],[Joining Date]],"yyyy")</f>
        <v>2023</v>
      </c>
      <c r="V3210" s="5">
        <f ca="1">TODAY()-Table1[[#This Row],[Joining Date]]</f>
        <v>1097</v>
      </c>
      <c r="W3210" t="str">
        <f>LEFT(Table1[[#This Row],[Employee Name]],FIND(" ",Table1[[#This Row],[Employee Name]])-1)</f>
        <v>Swathi</v>
      </c>
      <c r="X3210" t="str">
        <f>RIGHT(Table1[[#This Row],[Employee Name]],LEN(Table1[[#This Row],[Employee Name]])-FIND(" ",Table1[[#This Row],[Employee Name]]))</f>
        <v>Ramesh</v>
      </c>
      <c r="Y3210" t="str">
        <f>Table1[[#This Row],[Department]]&amp;"-"&amp;Table1[[#This Row],[Employee ID]]</f>
        <v>HR-E02223</v>
      </c>
      <c r="Z3210" t="str">
        <f>LEFT(Table1[[#This Row],[Department]],3)</f>
        <v>HR</v>
      </c>
      <c r="AA3210" t="str">
        <f>_xlfn.XLOOKUP(Table1[[#This Row],[Manager ID]],MANAGERS!A:A,MANAGERS!B:B)</f>
        <v>Manager_20</v>
      </c>
      <c r="AB3210" t="str" cm="1">
        <f t="array" ref="AB3210">_xlfn.XLOOKUP(Table1[[#This Row],[Manager ID]],Table2[[#All],[Manager ID]],Table2[[#All],[Department Head]])</f>
        <v>Operations</v>
      </c>
      <c r="AC3210" s="2">
        <f>_xlfn.XLOOKUP(Table1[[#This Row],[City]],L:L,O:O)</f>
        <v>0.241864189087755</v>
      </c>
      <c r="AD3210" t="str" cm="1">
        <f t="array" ref="AD3210">_xlfn.IFS(Table1[[#This Row],[Performance Score]]&gt;=90,"Excellent",Table1[[#This Row],[Performance Score]]&gt;=75,"Good",Table1[[#This Row],[Performance Score]]&gt;=60,"Average",Table1[[#This Row],[Performance Score]]&lt;=60,"Need Improvement")</f>
        <v>Average</v>
      </c>
      <c r="AE3210" t="str">
        <f>IF(AND(Table1[[#This Row],[Attendance %]]&gt;=80,(Table1[[#This Row],[Performance Score]]&gt;=80)),"Eligible","Not Eligible")</f>
        <v>Not Eligible</v>
      </c>
      <c r="AF3210" t="str">
        <f>IF(Table1[[#This Row],[Performance Score]]&gt;=80,"High Performer","Low Performer")</f>
        <v>Low Performer</v>
      </c>
      <c r="AG3210" t="str" cm="1">
        <f t="array" aca="1" ref="AG3210" ca="1">_xlfn.IFS(Table1[[#This Row],[Experience]]&lt;=3,"Junior",Table1[[#This Row],[Experience]]&lt;=7,"Mid Level",Table1[[#This Row],[Experience]]&gt;=7,"Senior")</f>
        <v>Junior</v>
      </c>
      <c r="AH3210" t="str">
        <f>IF(Table1[[#This Row],[Attendance %]]&gt;75,"OK","Below 75")</f>
        <v>OK</v>
      </c>
      <c r="AI3210" t="b">
        <f>ISBLANK(Table1[[#This Row],[Employee ID]])</f>
        <v>0</v>
      </c>
      <c r="AJ3210" t="b">
        <f>ISNUMBER(Table1[[#This Row],[Total Salary  ]])</f>
        <v>1</v>
      </c>
      <c r="AK3210" t="str">
        <f>IFERROR(_xlfn.XLOOKUP(Table1[[#This Row],[Manager ID]],MANAGERS!A:A,MANAGERS!B:B),"Not Found")</f>
        <v>Manager_20</v>
      </c>
    </row>
    <row r="3211" spans="1:37" x14ac:dyDescent="0.2">
      <c r="A3211" t="s">
        <v>5053</v>
      </c>
      <c r="B3211" t="s">
        <v>36</v>
      </c>
      <c r="C3211" t="s">
        <v>21</v>
      </c>
      <c r="D3211" t="s">
        <v>33</v>
      </c>
      <c r="E3211" t="s">
        <v>22</v>
      </c>
      <c r="F3211" s="1">
        <v>42399</v>
      </c>
      <c r="G3211" s="1">
        <v>35584</v>
      </c>
      <c r="H3211">
        <v>57417</v>
      </c>
      <c r="I3211">
        <v>19717</v>
      </c>
      <c r="J3211">
        <v>99</v>
      </c>
      <c r="K3211">
        <v>42</v>
      </c>
      <c r="L3211" t="s">
        <v>31</v>
      </c>
      <c r="M3211">
        <v>118</v>
      </c>
      <c r="N3211">
        <f>Table1[[#This Row],[Basic Salary]]+Table1[[#This Row],[Bonus]]</f>
        <v>77134</v>
      </c>
      <c r="O3211" s="2">
        <f>Table1[[#This Row],[Bonus]]/Table1[[#This Row],[Basic Salary]]</f>
        <v>0.34340003831617816</v>
      </c>
      <c r="P3211">
        <f ca="1">DATEDIF(Table1[[#This Row],[Date of Birth]],TODAY(),"Y")</f>
        <v>29</v>
      </c>
      <c r="Q3211">
        <f ca="1">DATEDIF(Table1[[#This Row],[Joining Date]],TODAY(),"Y")</f>
        <v>10</v>
      </c>
      <c r="R3211" t="str">
        <f ca="1">IF(YEAR(Table1[[#This Row],[Joining Date]])=YEAR(TODAY()),"Yes","No")</f>
        <v>No</v>
      </c>
      <c r="S3211" t="str">
        <f ca="1">IF(Table1[[#This Row],[Experience]]&gt;5,"Yes","No")</f>
        <v>Yes</v>
      </c>
      <c r="T3211" t="str">
        <f>TEXT(Table1[[#This Row],[Joining Date]],"mmmm")</f>
        <v>January</v>
      </c>
      <c r="U3211" t="str">
        <f>TEXT(Table1[[#This Row],[Joining Date]],"yyyy")</f>
        <v>2016</v>
      </c>
      <c r="V3211" s="5">
        <f ca="1">TODAY()-Table1[[#This Row],[Joining Date]]</f>
        <v>3840</v>
      </c>
      <c r="W3211" t="str">
        <f>LEFT(Table1[[#This Row],[Employee Name]],FIND(" ",Table1[[#This Row],[Employee Name]])-1)</f>
        <v>Meera</v>
      </c>
      <c r="X3211" t="str">
        <f>RIGHT(Table1[[#This Row],[Employee Name]],LEN(Table1[[#This Row],[Employee Name]])-FIND(" ",Table1[[#This Row],[Employee Name]]))</f>
        <v>Joshi</v>
      </c>
      <c r="Y3211" t="str">
        <f>Table1[[#This Row],[Department]]&amp;"-"&amp;Table1[[#This Row],[Employee ID]]</f>
        <v>Marketing-E04997</v>
      </c>
      <c r="Z3211" t="str">
        <f>LEFT(Table1[[#This Row],[Department]],3)</f>
        <v>Mar</v>
      </c>
      <c r="AA3211" t="str">
        <f>_xlfn.XLOOKUP(Table1[[#This Row],[Manager ID]],MANAGERS!A:A,MANAGERS!B:B)</f>
        <v>Manager_18</v>
      </c>
      <c r="AB3211" t="str" cm="1">
        <f t="array" ref="AB3211">_xlfn.XLOOKUP(Table1[[#This Row],[Manager ID]],Table2[[#All],[Manager ID]],Table2[[#All],[Department Head]])</f>
        <v>Support</v>
      </c>
      <c r="AC3211" s="2">
        <f>_xlfn.XLOOKUP(Table1[[#This Row],[City]],L:L,O:O)</f>
        <v>0.241864189087755</v>
      </c>
      <c r="AD3211" t="str" cm="1">
        <f t="array" ref="AD3211">_xlfn.IFS(Table1[[#This Row],[Performance Score]]&gt;=90,"Excellent",Table1[[#This Row],[Performance Score]]&gt;=75,"Good",Table1[[#This Row],[Performance Score]]&gt;=60,"Average",Table1[[#This Row],[Performance Score]]&lt;=60,"Need Improvement")</f>
        <v>Need Improvement</v>
      </c>
      <c r="AE3211" t="str">
        <f>IF(AND(Table1[[#This Row],[Attendance %]]&gt;=80,(Table1[[#This Row],[Performance Score]]&gt;=80)),"Eligible","Not Eligible")</f>
        <v>Not Eligible</v>
      </c>
      <c r="AF3211" t="str">
        <f>IF(Table1[[#This Row],[Performance Score]]&gt;=80,"High Performer","Low Performer")</f>
        <v>Low Performer</v>
      </c>
      <c r="AG3211" t="str" cm="1">
        <f t="array" aca="1" ref="AG3211" ca="1">_xlfn.IFS(Table1[[#This Row],[Experience]]&lt;=3,"Junior",Table1[[#This Row],[Experience]]&lt;=7,"Mid Level",Table1[[#This Row],[Experience]]&gt;=7,"Senior")</f>
        <v>Senior</v>
      </c>
      <c r="AH3211" t="str">
        <f>IF(Table1[[#This Row],[Attendance %]]&gt;75,"OK","Below 75")</f>
        <v>OK</v>
      </c>
      <c r="AI3211" t="b">
        <f>ISBLANK(Table1[[#This Row],[Employee ID]])</f>
        <v>0</v>
      </c>
      <c r="AJ3211" t="b">
        <f>ISNUMBER(Table1[[#This Row],[Total Salary  ]])</f>
        <v>1</v>
      </c>
      <c r="AK3211" t="str">
        <f>IFERROR(_xlfn.XLOOKUP(Table1[[#This Row],[Manager ID]],MANAGERS!A:A,MANAGERS!B:B),"Not Found")</f>
        <v>Manager_18</v>
      </c>
    </row>
    <row r="3212" spans="1:37" x14ac:dyDescent="0.2">
      <c r="A3212" t="s">
        <v>5040</v>
      </c>
      <c r="B3212" t="s">
        <v>62</v>
      </c>
      <c r="C3212" t="s">
        <v>21</v>
      </c>
      <c r="D3212" t="s">
        <v>46</v>
      </c>
      <c r="E3212" t="s">
        <v>26</v>
      </c>
      <c r="F3212" s="1">
        <v>43943</v>
      </c>
      <c r="G3212" s="1">
        <v>39608</v>
      </c>
      <c r="H3212">
        <v>71441</v>
      </c>
      <c r="I3212">
        <v>5684</v>
      </c>
      <c r="J3212">
        <v>77</v>
      </c>
      <c r="K3212">
        <v>65</v>
      </c>
      <c r="L3212" t="s">
        <v>53</v>
      </c>
      <c r="M3212">
        <v>113</v>
      </c>
      <c r="N3212">
        <f>Table1[[#This Row],[Basic Salary]]+Table1[[#This Row],[Bonus]]</f>
        <v>77125</v>
      </c>
      <c r="O3212" s="2">
        <f>Table1[[#This Row],[Bonus]]/Table1[[#This Row],[Basic Salary]]</f>
        <v>7.9562156184823846E-2</v>
      </c>
      <c r="P3212">
        <f ca="1">DATEDIF(Table1[[#This Row],[Date of Birth]],TODAY(),"Y")</f>
        <v>18</v>
      </c>
      <c r="Q3212">
        <f ca="1">DATEDIF(Table1[[#This Row],[Joining Date]],TODAY(),"Y")</f>
        <v>6</v>
      </c>
      <c r="R3212" t="str">
        <f ca="1">IF(YEAR(Table1[[#This Row],[Joining Date]])=YEAR(TODAY()),"Yes","No")</f>
        <v>No</v>
      </c>
      <c r="S3212" t="str">
        <f ca="1">IF(Table1[[#This Row],[Experience]]&gt;5,"Yes","No")</f>
        <v>Yes</v>
      </c>
      <c r="T3212" t="str">
        <f>TEXT(Table1[[#This Row],[Joining Date]],"mmmm")</f>
        <v>April</v>
      </c>
      <c r="U3212" t="str">
        <f>TEXT(Table1[[#This Row],[Joining Date]],"yyyy")</f>
        <v>2020</v>
      </c>
      <c r="V3212" s="5">
        <f ca="1">TODAY()-Table1[[#This Row],[Joining Date]]</f>
        <v>2296</v>
      </c>
      <c r="W3212" t="str">
        <f>LEFT(Table1[[#This Row],[Employee Name]],FIND(" ",Table1[[#This Row],[Employee Name]])-1)</f>
        <v>Kavya</v>
      </c>
      <c r="X3212" t="str">
        <f>RIGHT(Table1[[#This Row],[Employee Name]],LEN(Table1[[#This Row],[Employee Name]])-FIND(" ",Table1[[#This Row],[Employee Name]]))</f>
        <v>Nair</v>
      </c>
      <c r="Y3212" t="str">
        <f>Table1[[#This Row],[Department]]&amp;"-"&amp;Table1[[#This Row],[Employee ID]]</f>
        <v>Support-E04984</v>
      </c>
      <c r="Z3212" t="str">
        <f>LEFT(Table1[[#This Row],[Department]],3)</f>
        <v>Sup</v>
      </c>
      <c r="AA3212" t="str">
        <f>_xlfn.XLOOKUP(Table1[[#This Row],[Manager ID]],MANAGERS!A:A,MANAGERS!B:B)</f>
        <v>Manager_13</v>
      </c>
      <c r="AB3212" t="str" cm="1">
        <f t="array" ref="AB3212">_xlfn.XLOOKUP(Table1[[#This Row],[Manager ID]],Table2[[#All],[Manager ID]],Table2[[#All],[Department Head]])</f>
        <v>HR</v>
      </c>
      <c r="AC3212" s="2">
        <f>_xlfn.XLOOKUP(Table1[[#This Row],[City]],L:L,O:O)</f>
        <v>0.23685887225230964</v>
      </c>
      <c r="AD3212" t="str" cm="1">
        <f t="array" ref="AD3212">_xlfn.IFS(Table1[[#This Row],[Performance Score]]&gt;=90,"Excellent",Table1[[#This Row],[Performance Score]]&gt;=75,"Good",Table1[[#This Row],[Performance Score]]&gt;=60,"Average",Table1[[#This Row],[Performance Score]]&lt;=60,"Need Improvement")</f>
        <v>Average</v>
      </c>
      <c r="AE3212" t="str">
        <f>IF(AND(Table1[[#This Row],[Attendance %]]&gt;=80,(Table1[[#This Row],[Performance Score]]&gt;=80)),"Eligible","Not Eligible")</f>
        <v>Not Eligible</v>
      </c>
      <c r="AF3212" t="str">
        <f>IF(Table1[[#This Row],[Performance Score]]&gt;=80,"High Performer","Low Performer")</f>
        <v>Low Performer</v>
      </c>
      <c r="AG3212" t="str" cm="1">
        <f t="array" aca="1" ref="AG3212" ca="1">_xlfn.IFS(Table1[[#This Row],[Experience]]&lt;=3,"Junior",Table1[[#This Row],[Experience]]&lt;=7,"Mid Level",Table1[[#This Row],[Experience]]&gt;=7,"Senior")</f>
        <v>Mid Level</v>
      </c>
      <c r="AH3212" t="str">
        <f>IF(Table1[[#This Row],[Attendance %]]&gt;75,"OK","Below 75")</f>
        <v>OK</v>
      </c>
      <c r="AI3212" t="b">
        <f>ISBLANK(Table1[[#This Row],[Employee ID]])</f>
        <v>0</v>
      </c>
      <c r="AJ3212" t="b">
        <f>ISNUMBER(Table1[[#This Row],[Total Salary  ]])</f>
        <v>1</v>
      </c>
      <c r="AK3212" t="str">
        <f>IFERROR(_xlfn.XLOOKUP(Table1[[#This Row],[Manager ID]],MANAGERS!A:A,MANAGERS!B:B),"Not Found")</f>
        <v>Manager_13</v>
      </c>
    </row>
    <row r="3213" spans="1:37" x14ac:dyDescent="0.2">
      <c r="A3213" t="s">
        <v>401</v>
      </c>
      <c r="B3213" t="s">
        <v>60</v>
      </c>
      <c r="C3213" t="s">
        <v>21</v>
      </c>
      <c r="D3213" t="s">
        <v>46</v>
      </c>
      <c r="E3213" t="s">
        <v>22</v>
      </c>
      <c r="F3213" s="1">
        <v>42094</v>
      </c>
      <c r="G3213" s="1">
        <v>30277</v>
      </c>
      <c r="H3213">
        <v>50919</v>
      </c>
      <c r="I3213">
        <v>26167</v>
      </c>
      <c r="J3213">
        <v>88</v>
      </c>
      <c r="K3213">
        <v>91</v>
      </c>
      <c r="L3213" t="s">
        <v>37</v>
      </c>
      <c r="M3213">
        <v>103</v>
      </c>
      <c r="N3213">
        <f>Table1[[#This Row],[Basic Salary]]+Table1[[#This Row],[Bonus]]</f>
        <v>77086</v>
      </c>
      <c r="O3213" s="2">
        <f>Table1[[#This Row],[Bonus]]/Table1[[#This Row],[Basic Salary]]</f>
        <v>0.51389461694063121</v>
      </c>
      <c r="P3213">
        <f ca="1">DATEDIF(Table1[[#This Row],[Date of Birth]],TODAY(),"Y")</f>
        <v>43</v>
      </c>
      <c r="Q3213">
        <f ca="1">DATEDIF(Table1[[#This Row],[Joining Date]],TODAY(),"Y")</f>
        <v>11</v>
      </c>
      <c r="R3213" t="str">
        <f ca="1">IF(YEAR(Table1[[#This Row],[Joining Date]])=YEAR(TODAY()),"Yes","No")</f>
        <v>No</v>
      </c>
      <c r="S3213" t="str">
        <f ca="1">IF(Table1[[#This Row],[Experience]]&gt;5,"Yes","No")</f>
        <v>Yes</v>
      </c>
      <c r="T3213" t="str">
        <f>TEXT(Table1[[#This Row],[Joining Date]],"mmmm")</f>
        <v>March</v>
      </c>
      <c r="U3213" t="str">
        <f>TEXT(Table1[[#This Row],[Joining Date]],"yyyy")</f>
        <v>2015</v>
      </c>
      <c r="V3213" s="5">
        <f ca="1">TODAY()-Table1[[#This Row],[Joining Date]]</f>
        <v>4145</v>
      </c>
      <c r="W3213" t="str">
        <f>LEFT(Table1[[#This Row],[Employee Name]],FIND(" ",Table1[[#This Row],[Employee Name]])-1)</f>
        <v>Gayathri</v>
      </c>
      <c r="X3213" t="str">
        <f>RIGHT(Table1[[#This Row],[Employee Name]],LEN(Table1[[#This Row],[Employee Name]])-FIND(" ",Table1[[#This Row],[Employee Name]]))</f>
        <v>Iyer</v>
      </c>
      <c r="Y3213" t="str">
        <f>Table1[[#This Row],[Department]]&amp;"-"&amp;Table1[[#This Row],[Employee ID]]</f>
        <v>Support-E00345</v>
      </c>
      <c r="Z3213" t="str">
        <f>LEFT(Table1[[#This Row],[Department]],3)</f>
        <v>Sup</v>
      </c>
      <c r="AA3213" t="str">
        <f>_xlfn.XLOOKUP(Table1[[#This Row],[Manager ID]],MANAGERS!A:A,MANAGERS!B:B)</f>
        <v>Manager_3</v>
      </c>
      <c r="AB3213" t="str" cm="1">
        <f t="array" ref="AB3213">_xlfn.XLOOKUP(Table1[[#This Row],[Manager ID]],Table2[[#All],[Manager ID]],Table2[[#All],[Department Head]])</f>
        <v>IT</v>
      </c>
      <c r="AC3213" s="2">
        <f>_xlfn.XLOOKUP(Table1[[#This Row],[City]],L:L,O:O)</f>
        <v>0.24036902712549932</v>
      </c>
      <c r="AD3213" t="str" cm="1">
        <f t="array" ref="AD3213">_xlfn.IFS(Table1[[#This Row],[Performance Score]]&gt;=90,"Excellent",Table1[[#This Row],[Performance Score]]&gt;=75,"Good",Table1[[#This Row],[Performance Score]]&gt;=60,"Average",Table1[[#This Row],[Performance Score]]&lt;=60,"Need Improvement")</f>
        <v>Excellent</v>
      </c>
      <c r="AE3213" t="str">
        <f>IF(AND(Table1[[#This Row],[Attendance %]]&gt;=80,(Table1[[#This Row],[Performance Score]]&gt;=80)),"Eligible","Not Eligible")</f>
        <v>Eligible</v>
      </c>
      <c r="AF3213" t="str">
        <f>IF(Table1[[#This Row],[Performance Score]]&gt;=80,"High Performer","Low Performer")</f>
        <v>High Performer</v>
      </c>
      <c r="AG3213" t="str" cm="1">
        <f t="array" aca="1" ref="AG3213" ca="1">_xlfn.IFS(Table1[[#This Row],[Experience]]&lt;=3,"Junior",Table1[[#This Row],[Experience]]&lt;=7,"Mid Level",Table1[[#This Row],[Experience]]&gt;=7,"Senior")</f>
        <v>Senior</v>
      </c>
      <c r="AH3213" t="str">
        <f>IF(Table1[[#This Row],[Attendance %]]&gt;75,"OK","Below 75")</f>
        <v>OK</v>
      </c>
      <c r="AI3213" t="b">
        <f>ISBLANK(Table1[[#This Row],[Employee ID]])</f>
        <v>0</v>
      </c>
      <c r="AJ3213" t="b">
        <f>ISNUMBER(Table1[[#This Row],[Total Salary  ]])</f>
        <v>1</v>
      </c>
      <c r="AK3213" t="str">
        <f>IFERROR(_xlfn.XLOOKUP(Table1[[#This Row],[Manager ID]],MANAGERS!A:A,MANAGERS!B:B),"Not Found")</f>
        <v>Manager_3</v>
      </c>
    </row>
    <row r="3214" spans="1:37" x14ac:dyDescent="0.2">
      <c r="A3214" t="s">
        <v>2058</v>
      </c>
      <c r="B3214" t="s">
        <v>129</v>
      </c>
      <c r="C3214" t="s">
        <v>21</v>
      </c>
      <c r="D3214" t="s">
        <v>25</v>
      </c>
      <c r="E3214" t="s">
        <v>65</v>
      </c>
      <c r="F3214" s="1">
        <v>45515</v>
      </c>
      <c r="G3214" s="1">
        <v>35275</v>
      </c>
      <c r="H3214">
        <v>58828</v>
      </c>
      <c r="I3214">
        <v>18252</v>
      </c>
      <c r="J3214">
        <v>84</v>
      </c>
      <c r="K3214">
        <v>90</v>
      </c>
      <c r="L3214" t="s">
        <v>37</v>
      </c>
      <c r="M3214">
        <v>106</v>
      </c>
      <c r="N3214">
        <f>Table1[[#This Row],[Basic Salary]]+Table1[[#This Row],[Bonus]]</f>
        <v>77080</v>
      </c>
      <c r="O3214" s="2">
        <f>Table1[[#This Row],[Bonus]]/Table1[[#This Row],[Basic Salary]]</f>
        <v>0.31026042020806421</v>
      </c>
      <c r="P3214">
        <f ca="1">DATEDIF(Table1[[#This Row],[Date of Birth]],TODAY(),"Y")</f>
        <v>30</v>
      </c>
      <c r="Q3214">
        <f ca="1">DATEDIF(Table1[[#This Row],[Joining Date]],TODAY(),"Y")</f>
        <v>1</v>
      </c>
      <c r="R3214" t="str">
        <f ca="1">IF(YEAR(Table1[[#This Row],[Joining Date]])=YEAR(TODAY()),"Yes","No")</f>
        <v>No</v>
      </c>
      <c r="S3214" t="str">
        <f ca="1">IF(Table1[[#This Row],[Experience]]&gt;5,"Yes","No")</f>
        <v>No</v>
      </c>
      <c r="T3214" t="str">
        <f>TEXT(Table1[[#This Row],[Joining Date]],"mmmm")</f>
        <v>August</v>
      </c>
      <c r="U3214" t="str">
        <f>TEXT(Table1[[#This Row],[Joining Date]],"yyyy")</f>
        <v>2024</v>
      </c>
      <c r="V3214" s="5">
        <f ca="1">TODAY()-Table1[[#This Row],[Joining Date]]</f>
        <v>724</v>
      </c>
      <c r="W3214" t="str">
        <f>LEFT(Table1[[#This Row],[Employee Name]],FIND(" ",Table1[[#This Row],[Employee Name]])-1)</f>
        <v>Aarav</v>
      </c>
      <c r="X3214" t="str">
        <f>RIGHT(Table1[[#This Row],[Employee Name]],LEN(Table1[[#This Row],[Employee Name]])-FIND(" ",Table1[[#This Row],[Employee Name]]))</f>
        <v>Sharma</v>
      </c>
      <c r="Y3214" t="str">
        <f>Table1[[#This Row],[Department]]&amp;"-"&amp;Table1[[#This Row],[Employee ID]]</f>
        <v>Finance-E02002</v>
      </c>
      <c r="Z3214" t="str">
        <f>LEFT(Table1[[#This Row],[Department]],3)</f>
        <v>Fin</v>
      </c>
      <c r="AA3214" t="str">
        <f>_xlfn.XLOOKUP(Table1[[#This Row],[Manager ID]],MANAGERS!A:A,MANAGERS!B:B)</f>
        <v>Manager_6</v>
      </c>
      <c r="AB3214" t="str" cm="1">
        <f t="array" ref="AB3214">_xlfn.XLOOKUP(Table1[[#This Row],[Manager ID]],Table2[[#All],[Manager ID]],Table2[[#All],[Department Head]])</f>
        <v>HR</v>
      </c>
      <c r="AC3214" s="2">
        <f>_xlfn.XLOOKUP(Table1[[#This Row],[City]],L:L,O:O)</f>
        <v>0.24036902712549932</v>
      </c>
      <c r="AD3214" t="str" cm="1">
        <f t="array" ref="AD3214">_xlfn.IFS(Table1[[#This Row],[Performance Score]]&gt;=90,"Excellent",Table1[[#This Row],[Performance Score]]&gt;=75,"Good",Table1[[#This Row],[Performance Score]]&gt;=60,"Average",Table1[[#This Row],[Performance Score]]&lt;=60,"Need Improvement")</f>
        <v>Excellent</v>
      </c>
      <c r="AE3214" t="str">
        <f>IF(AND(Table1[[#This Row],[Attendance %]]&gt;=80,(Table1[[#This Row],[Performance Score]]&gt;=80)),"Eligible","Not Eligible")</f>
        <v>Eligible</v>
      </c>
      <c r="AF3214" t="str">
        <f>IF(Table1[[#This Row],[Performance Score]]&gt;=80,"High Performer","Low Performer")</f>
        <v>High Performer</v>
      </c>
      <c r="AG3214" t="str" cm="1">
        <f t="array" aca="1" ref="AG3214" ca="1">_xlfn.IFS(Table1[[#This Row],[Experience]]&lt;=3,"Junior",Table1[[#This Row],[Experience]]&lt;=7,"Mid Level",Table1[[#This Row],[Experience]]&gt;=7,"Senior")</f>
        <v>Junior</v>
      </c>
      <c r="AH3214" t="str">
        <f>IF(Table1[[#This Row],[Attendance %]]&gt;75,"OK","Below 75")</f>
        <v>OK</v>
      </c>
      <c r="AI3214" t="b">
        <f>ISBLANK(Table1[[#This Row],[Employee ID]])</f>
        <v>0</v>
      </c>
      <c r="AJ3214" t="b">
        <f>ISNUMBER(Table1[[#This Row],[Total Salary  ]])</f>
        <v>1</v>
      </c>
      <c r="AK3214" t="str">
        <f>IFERROR(_xlfn.XLOOKUP(Table1[[#This Row],[Manager ID]],MANAGERS!A:A,MANAGERS!B:B),"Not Found")</f>
        <v>Manager_6</v>
      </c>
    </row>
    <row r="3215" spans="1:37" x14ac:dyDescent="0.2">
      <c r="A3215" t="s">
        <v>2472</v>
      </c>
      <c r="B3215" t="s">
        <v>42</v>
      </c>
      <c r="C3215" t="s">
        <v>21</v>
      </c>
      <c r="D3215" t="s">
        <v>43</v>
      </c>
      <c r="E3215" t="s">
        <v>30</v>
      </c>
      <c r="F3215" s="1">
        <v>45473</v>
      </c>
      <c r="G3215" s="1">
        <v>36690</v>
      </c>
      <c r="H3215">
        <v>59023</v>
      </c>
      <c r="I3215">
        <v>18055</v>
      </c>
      <c r="J3215">
        <v>90</v>
      </c>
      <c r="K3215">
        <v>41</v>
      </c>
      <c r="L3215" t="s">
        <v>27</v>
      </c>
      <c r="M3215">
        <v>115</v>
      </c>
      <c r="N3215">
        <f>Table1[[#This Row],[Basic Salary]]+Table1[[#This Row],[Bonus]]</f>
        <v>77078</v>
      </c>
      <c r="O3215" s="2">
        <f>Table1[[#This Row],[Bonus]]/Table1[[#This Row],[Basic Salary]]</f>
        <v>0.30589770089626078</v>
      </c>
      <c r="P3215">
        <f ca="1">DATEDIF(Table1[[#This Row],[Date of Birth]],TODAY(),"Y")</f>
        <v>26</v>
      </c>
      <c r="Q3215">
        <f ca="1">DATEDIF(Table1[[#This Row],[Joining Date]],TODAY(),"Y")</f>
        <v>2</v>
      </c>
      <c r="R3215" t="str">
        <f ca="1">IF(YEAR(Table1[[#This Row],[Joining Date]])=YEAR(TODAY()),"Yes","No")</f>
        <v>No</v>
      </c>
      <c r="S3215" t="str">
        <f ca="1">IF(Table1[[#This Row],[Experience]]&gt;5,"Yes","No")</f>
        <v>No</v>
      </c>
      <c r="T3215" t="str">
        <f>TEXT(Table1[[#This Row],[Joining Date]],"mmmm")</f>
        <v>June</v>
      </c>
      <c r="U3215" t="str">
        <f>TEXT(Table1[[#This Row],[Joining Date]],"yyyy")</f>
        <v>2024</v>
      </c>
      <c r="V3215" s="5">
        <f ca="1">TODAY()-Table1[[#This Row],[Joining Date]]</f>
        <v>766</v>
      </c>
      <c r="W3215" t="str">
        <f>LEFT(Table1[[#This Row],[Employee Name]],FIND(" ",Table1[[#This Row],[Employee Name]])-1)</f>
        <v>Krishna</v>
      </c>
      <c r="X3215" t="str">
        <f>RIGHT(Table1[[#This Row],[Employee Name]],LEN(Table1[[#This Row],[Employee Name]])-FIND(" ",Table1[[#This Row],[Employee Name]]))</f>
        <v>Chaitanya</v>
      </c>
      <c r="Y3215" t="str">
        <f>Table1[[#This Row],[Department]]&amp;"-"&amp;Table1[[#This Row],[Employee ID]]</f>
        <v>Operations-E02416</v>
      </c>
      <c r="Z3215" t="str">
        <f>LEFT(Table1[[#This Row],[Department]],3)</f>
        <v>Ope</v>
      </c>
      <c r="AA3215" t="str">
        <f>_xlfn.XLOOKUP(Table1[[#This Row],[Manager ID]],MANAGERS!A:A,MANAGERS!B:B)</f>
        <v>Manager_15</v>
      </c>
      <c r="AB3215" t="str" cm="1">
        <f t="array" ref="AB3215">_xlfn.XLOOKUP(Table1[[#This Row],[Manager ID]],Table2[[#All],[Manager ID]],Table2[[#All],[Department Head]])</f>
        <v>Support</v>
      </c>
      <c r="AC3215" s="2">
        <f>_xlfn.XLOOKUP(Table1[[#This Row],[City]],L:L,O:O)</f>
        <v>0.23674293405114402</v>
      </c>
      <c r="AD3215" t="str" cm="1">
        <f t="array" ref="AD3215">_xlfn.IFS(Table1[[#This Row],[Performance Score]]&gt;=90,"Excellent",Table1[[#This Row],[Performance Score]]&gt;=75,"Good",Table1[[#This Row],[Performance Score]]&gt;=60,"Average",Table1[[#This Row],[Performance Score]]&lt;=60,"Need Improvement")</f>
        <v>Need Improvement</v>
      </c>
      <c r="AE3215" t="str">
        <f>IF(AND(Table1[[#This Row],[Attendance %]]&gt;=80,(Table1[[#This Row],[Performance Score]]&gt;=80)),"Eligible","Not Eligible")</f>
        <v>Not Eligible</v>
      </c>
      <c r="AF3215" t="str">
        <f>IF(Table1[[#This Row],[Performance Score]]&gt;=80,"High Performer","Low Performer")</f>
        <v>Low Performer</v>
      </c>
      <c r="AG3215" t="str" cm="1">
        <f t="array" aca="1" ref="AG3215" ca="1">_xlfn.IFS(Table1[[#This Row],[Experience]]&lt;=3,"Junior",Table1[[#This Row],[Experience]]&lt;=7,"Mid Level",Table1[[#This Row],[Experience]]&gt;=7,"Senior")</f>
        <v>Junior</v>
      </c>
      <c r="AH3215" t="str">
        <f>IF(Table1[[#This Row],[Attendance %]]&gt;75,"OK","Below 75")</f>
        <v>OK</v>
      </c>
      <c r="AI3215" t="b">
        <f>ISBLANK(Table1[[#This Row],[Employee ID]])</f>
        <v>0</v>
      </c>
      <c r="AJ3215" t="b">
        <f>ISNUMBER(Table1[[#This Row],[Total Salary  ]])</f>
        <v>1</v>
      </c>
      <c r="AK3215" t="str">
        <f>IFERROR(_xlfn.XLOOKUP(Table1[[#This Row],[Manager ID]],MANAGERS!A:A,MANAGERS!B:B),"Not Found")</f>
        <v>Manager_15</v>
      </c>
    </row>
    <row r="3216" spans="1:37" x14ac:dyDescent="0.2">
      <c r="A3216" t="s">
        <v>4795</v>
      </c>
      <c r="B3216" t="s">
        <v>62</v>
      </c>
      <c r="C3216" t="s">
        <v>21</v>
      </c>
      <c r="D3216" t="s">
        <v>46</v>
      </c>
      <c r="E3216" t="s">
        <v>51</v>
      </c>
      <c r="F3216" s="1">
        <v>45925</v>
      </c>
      <c r="G3216" s="1">
        <v>35461</v>
      </c>
      <c r="H3216">
        <v>66090</v>
      </c>
      <c r="I3216">
        <v>10984</v>
      </c>
      <c r="J3216">
        <v>78</v>
      </c>
      <c r="K3216">
        <v>46</v>
      </c>
      <c r="L3216" t="s">
        <v>18</v>
      </c>
      <c r="M3216">
        <v>111</v>
      </c>
      <c r="N3216">
        <f>Table1[[#This Row],[Basic Salary]]+Table1[[#This Row],[Bonus]]</f>
        <v>77074</v>
      </c>
      <c r="O3216" s="2">
        <f>Table1[[#This Row],[Bonus]]/Table1[[#This Row],[Basic Salary]]</f>
        <v>0.16619760932062339</v>
      </c>
      <c r="P3216">
        <f ca="1">DATEDIF(Table1[[#This Row],[Date of Birth]],TODAY(),"Y")</f>
        <v>29</v>
      </c>
      <c r="Q3216">
        <f ca="1">DATEDIF(Table1[[#This Row],[Joining Date]],TODAY(),"Y")</f>
        <v>0</v>
      </c>
      <c r="R3216" t="str">
        <f ca="1">IF(YEAR(Table1[[#This Row],[Joining Date]])=YEAR(TODAY()),"Yes","No")</f>
        <v>No</v>
      </c>
      <c r="S3216" t="str">
        <f ca="1">IF(Table1[[#This Row],[Experience]]&gt;5,"Yes","No")</f>
        <v>No</v>
      </c>
      <c r="T3216" t="str">
        <f>TEXT(Table1[[#This Row],[Joining Date]],"mmmm")</f>
        <v>September</v>
      </c>
      <c r="U3216" t="str">
        <f>TEXT(Table1[[#This Row],[Joining Date]],"yyyy")</f>
        <v>2025</v>
      </c>
      <c r="V3216" s="5">
        <f ca="1">TODAY()-Table1[[#This Row],[Joining Date]]</f>
        <v>314</v>
      </c>
      <c r="W3216" t="str">
        <f>LEFT(Table1[[#This Row],[Employee Name]],FIND(" ",Table1[[#This Row],[Employee Name]])-1)</f>
        <v>Kavya</v>
      </c>
      <c r="X3216" t="str">
        <f>RIGHT(Table1[[#This Row],[Employee Name]],LEN(Table1[[#This Row],[Employee Name]])-FIND(" ",Table1[[#This Row],[Employee Name]]))</f>
        <v>Nair</v>
      </c>
      <c r="Y3216" t="str">
        <f>Table1[[#This Row],[Department]]&amp;"-"&amp;Table1[[#This Row],[Employee ID]]</f>
        <v>Support-E04739</v>
      </c>
      <c r="Z3216" t="str">
        <f>LEFT(Table1[[#This Row],[Department]],3)</f>
        <v>Sup</v>
      </c>
      <c r="AA3216" t="str">
        <f>_xlfn.XLOOKUP(Table1[[#This Row],[Manager ID]],MANAGERS!A:A,MANAGERS!B:B)</f>
        <v>Manager_11</v>
      </c>
      <c r="AB3216" t="str" cm="1">
        <f t="array" ref="AB3216">_xlfn.XLOOKUP(Table1[[#This Row],[Manager ID]],Table2[[#All],[Manager ID]],Table2[[#All],[Department Head]])</f>
        <v>Marketing</v>
      </c>
      <c r="AC3216" s="2">
        <f>_xlfn.XLOOKUP(Table1[[#This Row],[City]],L:L,O:O)</f>
        <v>0.21356479274849693</v>
      </c>
      <c r="AD3216" t="str" cm="1">
        <f t="array" ref="AD3216">_xlfn.IFS(Table1[[#This Row],[Performance Score]]&gt;=90,"Excellent",Table1[[#This Row],[Performance Score]]&gt;=75,"Good",Table1[[#This Row],[Performance Score]]&gt;=60,"Average",Table1[[#This Row],[Performance Score]]&lt;=60,"Need Improvement")</f>
        <v>Need Improvement</v>
      </c>
      <c r="AE3216" t="str">
        <f>IF(AND(Table1[[#This Row],[Attendance %]]&gt;=80,(Table1[[#This Row],[Performance Score]]&gt;=80)),"Eligible","Not Eligible")</f>
        <v>Not Eligible</v>
      </c>
      <c r="AF3216" t="str">
        <f>IF(Table1[[#This Row],[Performance Score]]&gt;=80,"High Performer","Low Performer")</f>
        <v>Low Performer</v>
      </c>
      <c r="AG3216" t="str" cm="1">
        <f t="array" aca="1" ref="AG3216" ca="1">_xlfn.IFS(Table1[[#This Row],[Experience]]&lt;=3,"Junior",Table1[[#This Row],[Experience]]&lt;=7,"Mid Level",Table1[[#This Row],[Experience]]&gt;=7,"Senior")</f>
        <v>Junior</v>
      </c>
      <c r="AH3216" t="str">
        <f>IF(Table1[[#This Row],[Attendance %]]&gt;75,"OK","Below 75")</f>
        <v>OK</v>
      </c>
      <c r="AI3216" t="b">
        <f>ISBLANK(Table1[[#This Row],[Employee ID]])</f>
        <v>0</v>
      </c>
      <c r="AJ3216" t="b">
        <f>ISNUMBER(Table1[[#This Row],[Total Salary  ]])</f>
        <v>1</v>
      </c>
      <c r="AK3216" t="str">
        <f>IFERROR(_xlfn.XLOOKUP(Table1[[#This Row],[Manager ID]],MANAGERS!A:A,MANAGERS!B:B),"Not Found")</f>
        <v>Manager_11</v>
      </c>
    </row>
    <row r="3217" spans="1:37" x14ac:dyDescent="0.2">
      <c r="A3217" t="s">
        <v>4490</v>
      </c>
      <c r="B3217" t="s">
        <v>89</v>
      </c>
      <c r="C3217" t="s">
        <v>21</v>
      </c>
      <c r="D3217" t="s">
        <v>25</v>
      </c>
      <c r="E3217" t="s">
        <v>30</v>
      </c>
      <c r="F3217" s="1">
        <v>42507</v>
      </c>
      <c r="G3217" s="1">
        <v>37944</v>
      </c>
      <c r="H3217">
        <v>51982</v>
      </c>
      <c r="I3217">
        <v>25087</v>
      </c>
      <c r="J3217">
        <v>98</v>
      </c>
      <c r="K3217">
        <v>85</v>
      </c>
      <c r="L3217" t="s">
        <v>34</v>
      </c>
      <c r="M3217">
        <v>112</v>
      </c>
      <c r="N3217">
        <f>Table1[[#This Row],[Basic Salary]]+Table1[[#This Row],[Bonus]]</f>
        <v>77069</v>
      </c>
      <c r="O3217" s="2">
        <f>Table1[[#This Row],[Bonus]]/Table1[[#This Row],[Basic Salary]]</f>
        <v>0.48260936478011618</v>
      </c>
      <c r="P3217">
        <f ca="1">DATEDIF(Table1[[#This Row],[Date of Birth]],TODAY(),"Y")</f>
        <v>22</v>
      </c>
      <c r="Q3217">
        <f ca="1">DATEDIF(Table1[[#This Row],[Joining Date]],TODAY(),"Y")</f>
        <v>10</v>
      </c>
      <c r="R3217" t="str">
        <f ca="1">IF(YEAR(Table1[[#This Row],[Joining Date]])=YEAR(TODAY()),"Yes","No")</f>
        <v>No</v>
      </c>
      <c r="S3217" t="str">
        <f ca="1">IF(Table1[[#This Row],[Experience]]&gt;5,"Yes","No")</f>
        <v>Yes</v>
      </c>
      <c r="T3217" t="str">
        <f>TEXT(Table1[[#This Row],[Joining Date]],"mmmm")</f>
        <v>May</v>
      </c>
      <c r="U3217" t="str">
        <f>TEXT(Table1[[#This Row],[Joining Date]],"yyyy")</f>
        <v>2016</v>
      </c>
      <c r="V3217" s="5">
        <f ca="1">TODAY()-Table1[[#This Row],[Joining Date]]</f>
        <v>3732</v>
      </c>
      <c r="W3217" t="str">
        <f>LEFT(Table1[[#This Row],[Employee Name]],FIND(" ",Table1[[#This Row],[Employee Name]])-1)</f>
        <v>Tarun</v>
      </c>
      <c r="X3217" t="str">
        <f>RIGHT(Table1[[#This Row],[Employee Name]],LEN(Table1[[#This Row],[Employee Name]])-FIND(" ",Table1[[#This Row],[Employee Name]]))</f>
        <v>Verma</v>
      </c>
      <c r="Y3217" t="str">
        <f>Table1[[#This Row],[Department]]&amp;"-"&amp;Table1[[#This Row],[Employee ID]]</f>
        <v>Finance-E04434</v>
      </c>
      <c r="Z3217" t="str">
        <f>LEFT(Table1[[#This Row],[Department]],3)</f>
        <v>Fin</v>
      </c>
      <c r="AA3217" t="str">
        <f>_xlfn.XLOOKUP(Table1[[#This Row],[Manager ID]],MANAGERS!A:A,MANAGERS!B:B)</f>
        <v>Manager_12</v>
      </c>
      <c r="AB3217" t="str" cm="1">
        <f t="array" ref="AB3217">_xlfn.XLOOKUP(Table1[[#This Row],[Manager ID]],Table2[[#All],[Manager ID]],Table2[[#All],[Department Head]])</f>
        <v>Marketing</v>
      </c>
      <c r="AC3217" s="2">
        <f>_xlfn.XLOOKUP(Table1[[#This Row],[City]],L:L,O:O)</f>
        <v>0.24030340748661314</v>
      </c>
      <c r="AD3217" t="str" cm="1">
        <f t="array" ref="AD3217">_xlfn.IFS(Table1[[#This Row],[Performance Score]]&gt;=90,"Excellent",Table1[[#This Row],[Performance Score]]&gt;=75,"Good",Table1[[#This Row],[Performance Score]]&gt;=60,"Average",Table1[[#This Row],[Performance Score]]&lt;=60,"Need Improvement")</f>
        <v>Good</v>
      </c>
      <c r="AE3217" t="str">
        <f>IF(AND(Table1[[#This Row],[Attendance %]]&gt;=80,(Table1[[#This Row],[Performance Score]]&gt;=80)),"Eligible","Not Eligible")</f>
        <v>Eligible</v>
      </c>
      <c r="AF3217" t="str">
        <f>IF(Table1[[#This Row],[Performance Score]]&gt;=80,"High Performer","Low Performer")</f>
        <v>High Performer</v>
      </c>
      <c r="AG3217" t="str" cm="1">
        <f t="array" aca="1" ref="AG3217" ca="1">_xlfn.IFS(Table1[[#This Row],[Experience]]&lt;=3,"Junior",Table1[[#This Row],[Experience]]&lt;=7,"Mid Level",Table1[[#This Row],[Experience]]&gt;=7,"Senior")</f>
        <v>Senior</v>
      </c>
      <c r="AH3217" t="str">
        <f>IF(Table1[[#This Row],[Attendance %]]&gt;75,"OK","Below 75")</f>
        <v>OK</v>
      </c>
      <c r="AI3217" t="b">
        <f>ISBLANK(Table1[[#This Row],[Employee ID]])</f>
        <v>0</v>
      </c>
      <c r="AJ3217" t="b">
        <f>ISNUMBER(Table1[[#This Row],[Total Salary  ]])</f>
        <v>1</v>
      </c>
      <c r="AK3217" t="str">
        <f>IFERROR(_xlfn.XLOOKUP(Table1[[#This Row],[Manager ID]],MANAGERS!A:A,MANAGERS!B:B),"Not Found")</f>
        <v>Manager_12</v>
      </c>
    </row>
    <row r="3218" spans="1:37" x14ac:dyDescent="0.2">
      <c r="A3218" t="s">
        <v>1129</v>
      </c>
      <c r="B3218" t="s">
        <v>42</v>
      </c>
      <c r="C3218" t="s">
        <v>15</v>
      </c>
      <c r="D3218" t="s">
        <v>16</v>
      </c>
      <c r="E3218" t="s">
        <v>65</v>
      </c>
      <c r="F3218" s="1">
        <v>42300</v>
      </c>
      <c r="G3218" s="1">
        <v>36207</v>
      </c>
      <c r="H3218">
        <v>57145</v>
      </c>
      <c r="I3218">
        <v>19910</v>
      </c>
      <c r="J3218">
        <v>85</v>
      </c>
      <c r="K3218">
        <v>46</v>
      </c>
      <c r="L3218" t="s">
        <v>18</v>
      </c>
      <c r="M3218">
        <v>117</v>
      </c>
      <c r="N3218">
        <f>Table1[[#This Row],[Basic Salary]]+Table1[[#This Row],[Bonus]]</f>
        <v>77055</v>
      </c>
      <c r="O3218" s="2">
        <f>Table1[[#This Row],[Bonus]]/Table1[[#This Row],[Basic Salary]]</f>
        <v>0.34841193455245428</v>
      </c>
      <c r="P3218">
        <f ca="1">DATEDIF(Table1[[#This Row],[Date of Birth]],TODAY(),"Y")</f>
        <v>27</v>
      </c>
      <c r="Q3218">
        <f ca="1">DATEDIF(Table1[[#This Row],[Joining Date]],TODAY(),"Y")</f>
        <v>10</v>
      </c>
      <c r="R3218" t="str">
        <f ca="1">IF(YEAR(Table1[[#This Row],[Joining Date]])=YEAR(TODAY()),"Yes","No")</f>
        <v>No</v>
      </c>
      <c r="S3218" t="str">
        <f ca="1">IF(Table1[[#This Row],[Experience]]&gt;5,"Yes","No")</f>
        <v>Yes</v>
      </c>
      <c r="T3218" t="str">
        <f>TEXT(Table1[[#This Row],[Joining Date]],"mmmm")</f>
        <v>October</v>
      </c>
      <c r="U3218" t="str">
        <f>TEXT(Table1[[#This Row],[Joining Date]],"yyyy")</f>
        <v>2015</v>
      </c>
      <c r="V3218" s="5">
        <f ca="1">TODAY()-Table1[[#This Row],[Joining Date]]</f>
        <v>3939</v>
      </c>
      <c r="W3218" t="str">
        <f>LEFT(Table1[[#This Row],[Employee Name]],FIND(" ",Table1[[#This Row],[Employee Name]])-1)</f>
        <v>Krishna</v>
      </c>
      <c r="X3218" t="str">
        <f>RIGHT(Table1[[#This Row],[Employee Name]],LEN(Table1[[#This Row],[Employee Name]])-FIND(" ",Table1[[#This Row],[Employee Name]]))</f>
        <v>Chaitanya</v>
      </c>
      <c r="Y3218" t="str">
        <f>Table1[[#This Row],[Department]]&amp;"-"&amp;Table1[[#This Row],[Employee ID]]</f>
        <v>HR-E01073</v>
      </c>
      <c r="Z3218" t="str">
        <f>LEFT(Table1[[#This Row],[Department]],3)</f>
        <v>HR</v>
      </c>
      <c r="AA3218" t="str">
        <f>_xlfn.XLOOKUP(Table1[[#This Row],[Manager ID]],MANAGERS!A:A,MANAGERS!B:B)</f>
        <v>Manager_17</v>
      </c>
      <c r="AB3218" t="str" cm="1">
        <f t="array" ref="AB3218">_xlfn.XLOOKUP(Table1[[#This Row],[Manager ID]],Table2[[#All],[Manager ID]],Table2[[#All],[Department Head]])</f>
        <v>Finance</v>
      </c>
      <c r="AC3218" s="2">
        <f>_xlfn.XLOOKUP(Table1[[#This Row],[City]],L:L,O:O)</f>
        <v>0.21356479274849693</v>
      </c>
      <c r="AD3218" t="str" cm="1">
        <f t="array" ref="AD3218">_xlfn.IFS(Table1[[#This Row],[Performance Score]]&gt;=90,"Excellent",Table1[[#This Row],[Performance Score]]&gt;=75,"Good",Table1[[#This Row],[Performance Score]]&gt;=60,"Average",Table1[[#This Row],[Performance Score]]&lt;=60,"Need Improvement")</f>
        <v>Need Improvement</v>
      </c>
      <c r="AE3218" t="str">
        <f>IF(AND(Table1[[#This Row],[Attendance %]]&gt;=80,(Table1[[#This Row],[Performance Score]]&gt;=80)),"Eligible","Not Eligible")</f>
        <v>Not Eligible</v>
      </c>
      <c r="AF3218" t="str">
        <f>IF(Table1[[#This Row],[Performance Score]]&gt;=80,"High Performer","Low Performer")</f>
        <v>Low Performer</v>
      </c>
      <c r="AG3218" t="str" cm="1">
        <f t="array" aca="1" ref="AG3218" ca="1">_xlfn.IFS(Table1[[#This Row],[Experience]]&lt;=3,"Junior",Table1[[#This Row],[Experience]]&lt;=7,"Mid Level",Table1[[#This Row],[Experience]]&gt;=7,"Senior")</f>
        <v>Senior</v>
      </c>
      <c r="AH3218" t="str">
        <f>IF(Table1[[#This Row],[Attendance %]]&gt;75,"OK","Below 75")</f>
        <v>OK</v>
      </c>
      <c r="AI3218" t="b">
        <f>ISBLANK(Table1[[#This Row],[Employee ID]])</f>
        <v>0</v>
      </c>
      <c r="AJ3218" t="b">
        <f>ISNUMBER(Table1[[#This Row],[Total Salary  ]])</f>
        <v>1</v>
      </c>
      <c r="AK3218" t="str">
        <f>IFERROR(_xlfn.XLOOKUP(Table1[[#This Row],[Manager ID]],MANAGERS!A:A,MANAGERS!B:B),"Not Found")</f>
        <v>Manager_17</v>
      </c>
    </row>
    <row r="3219" spans="1:37" x14ac:dyDescent="0.2">
      <c r="A3219" t="s">
        <v>19</v>
      </c>
      <c r="B3219" t="s">
        <v>20</v>
      </c>
      <c r="C3219" t="s">
        <v>21</v>
      </c>
      <c r="D3219" t="s">
        <v>16</v>
      </c>
      <c r="E3219" t="s">
        <v>22</v>
      </c>
      <c r="F3219" s="1">
        <v>42388</v>
      </c>
      <c r="G3219" s="1">
        <v>32803</v>
      </c>
      <c r="H3219">
        <v>55495</v>
      </c>
      <c r="I3219">
        <v>21559</v>
      </c>
      <c r="J3219">
        <v>98</v>
      </c>
      <c r="K3219">
        <v>41</v>
      </c>
      <c r="L3219" t="s">
        <v>23</v>
      </c>
      <c r="M3219">
        <v>107</v>
      </c>
      <c r="N3219">
        <f>Table1[[#This Row],[Basic Salary]]+Table1[[#This Row],[Bonus]]</f>
        <v>77054</v>
      </c>
      <c r="O3219" s="2">
        <f>Table1[[#This Row],[Bonus]]/Table1[[#This Row],[Basic Salary]]</f>
        <v>0.38848544913956212</v>
      </c>
      <c r="P3219">
        <f ca="1">DATEDIF(Table1[[#This Row],[Date of Birth]],TODAY(),"Y")</f>
        <v>36</v>
      </c>
      <c r="Q3219">
        <f ca="1">DATEDIF(Table1[[#This Row],[Joining Date]],TODAY(),"Y")</f>
        <v>10</v>
      </c>
      <c r="R3219" t="str">
        <f ca="1">IF(YEAR(Table1[[#This Row],[Joining Date]])=YEAR(TODAY()),"Yes","No")</f>
        <v>No</v>
      </c>
      <c r="S3219" t="str">
        <f ca="1">IF(Table1[[#This Row],[Experience]]&gt;5,"Yes","No")</f>
        <v>Yes</v>
      </c>
      <c r="T3219" t="str">
        <f>TEXT(Table1[[#This Row],[Joining Date]],"mmmm")</f>
        <v>January</v>
      </c>
      <c r="U3219" t="str">
        <f>TEXT(Table1[[#This Row],[Joining Date]],"yyyy")</f>
        <v>2016</v>
      </c>
      <c r="V3219" s="5">
        <f ca="1">TODAY()-Table1[[#This Row],[Joining Date]]</f>
        <v>3851</v>
      </c>
      <c r="W3219" t="str">
        <f>LEFT(Table1[[#This Row],[Employee Name]],FIND(" ",Table1[[#This Row],[Employee Name]])-1)</f>
        <v>Rahul</v>
      </c>
      <c r="X3219" t="str">
        <f>RIGHT(Table1[[#This Row],[Employee Name]],LEN(Table1[[#This Row],[Employee Name]])-FIND(" ",Table1[[#This Row],[Employee Name]]))</f>
        <v>Verma</v>
      </c>
      <c r="Y3219" t="str">
        <f>Table1[[#This Row],[Department]]&amp;"-"&amp;Table1[[#This Row],[Employee ID]]</f>
        <v>HR-E00002</v>
      </c>
      <c r="Z3219" t="str">
        <f>LEFT(Table1[[#This Row],[Department]],3)</f>
        <v>HR</v>
      </c>
      <c r="AA3219" t="str">
        <f>_xlfn.XLOOKUP(Table1[[#This Row],[Manager ID]],MANAGERS!A:A,MANAGERS!B:B)</f>
        <v>Manager_7</v>
      </c>
      <c r="AB3219" t="str" cm="1">
        <f t="array" ref="AB3219">_xlfn.XLOOKUP(Table1[[#This Row],[Manager ID]],Table2[[#All],[Manager ID]],Table2[[#All],[Department Head]])</f>
        <v>Operations</v>
      </c>
      <c r="AC3219" s="2">
        <f>_xlfn.XLOOKUP(Table1[[#This Row],[City]],L:L,O:O)</f>
        <v>0.23486488519629886</v>
      </c>
      <c r="AD3219" t="str" cm="1">
        <f t="array" ref="AD3219">_xlfn.IFS(Table1[[#This Row],[Performance Score]]&gt;=90,"Excellent",Table1[[#This Row],[Performance Score]]&gt;=75,"Good",Table1[[#This Row],[Performance Score]]&gt;=60,"Average",Table1[[#This Row],[Performance Score]]&lt;=60,"Need Improvement")</f>
        <v>Need Improvement</v>
      </c>
      <c r="AE3219" t="str">
        <f>IF(AND(Table1[[#This Row],[Attendance %]]&gt;=80,(Table1[[#This Row],[Performance Score]]&gt;=80)),"Eligible","Not Eligible")</f>
        <v>Not Eligible</v>
      </c>
      <c r="AF3219" t="str">
        <f>IF(Table1[[#This Row],[Performance Score]]&gt;=80,"High Performer","Low Performer")</f>
        <v>Low Performer</v>
      </c>
      <c r="AG3219" t="str" cm="1">
        <f t="array" aca="1" ref="AG3219" ca="1">_xlfn.IFS(Table1[[#This Row],[Experience]]&lt;=3,"Junior",Table1[[#This Row],[Experience]]&lt;=7,"Mid Level",Table1[[#This Row],[Experience]]&gt;=7,"Senior")</f>
        <v>Senior</v>
      </c>
      <c r="AH3219" t="str">
        <f>IF(Table1[[#This Row],[Attendance %]]&gt;75,"OK","Below 75")</f>
        <v>OK</v>
      </c>
      <c r="AI3219" t="b">
        <f>ISBLANK(Table1[[#This Row],[Employee ID]])</f>
        <v>0</v>
      </c>
      <c r="AJ3219" t="b">
        <f>ISNUMBER(Table1[[#This Row],[Total Salary  ]])</f>
        <v>1</v>
      </c>
      <c r="AK3219" t="str">
        <f>IFERROR(_xlfn.XLOOKUP(Table1[[#This Row],[Manager ID]],MANAGERS!A:A,MANAGERS!B:B),"Not Found")</f>
        <v>Manager_7</v>
      </c>
    </row>
    <row r="3220" spans="1:37" x14ac:dyDescent="0.2">
      <c r="A3220" t="s">
        <v>800</v>
      </c>
      <c r="B3220" t="s">
        <v>71</v>
      </c>
      <c r="C3220" t="s">
        <v>15</v>
      </c>
      <c r="D3220" t="s">
        <v>43</v>
      </c>
      <c r="E3220" t="s">
        <v>65</v>
      </c>
      <c r="F3220" s="1">
        <v>42761</v>
      </c>
      <c r="G3220" s="1">
        <v>40208</v>
      </c>
      <c r="H3220">
        <v>71076</v>
      </c>
      <c r="I3220">
        <v>5958</v>
      </c>
      <c r="J3220">
        <v>65</v>
      </c>
      <c r="K3220">
        <v>49</v>
      </c>
      <c r="L3220" t="s">
        <v>34</v>
      </c>
      <c r="M3220">
        <v>109</v>
      </c>
      <c r="N3220">
        <f>Table1[[#This Row],[Basic Salary]]+Table1[[#This Row],[Bonus]]</f>
        <v>77034</v>
      </c>
      <c r="O3220" s="2">
        <f>Table1[[#This Row],[Bonus]]/Table1[[#This Row],[Basic Salary]]</f>
        <v>8.3825763970960657E-2</v>
      </c>
      <c r="P3220">
        <f ca="1">DATEDIF(Table1[[#This Row],[Date of Birth]],TODAY(),"Y")</f>
        <v>16</v>
      </c>
      <c r="Q3220">
        <f ca="1">DATEDIF(Table1[[#This Row],[Joining Date]],TODAY(),"Y")</f>
        <v>9</v>
      </c>
      <c r="R3220" t="str">
        <f ca="1">IF(YEAR(Table1[[#This Row],[Joining Date]])=YEAR(TODAY()),"Yes","No")</f>
        <v>No</v>
      </c>
      <c r="S3220" t="str">
        <f ca="1">IF(Table1[[#This Row],[Experience]]&gt;5,"Yes","No")</f>
        <v>Yes</v>
      </c>
      <c r="T3220" t="str">
        <f>TEXT(Table1[[#This Row],[Joining Date]],"mmmm")</f>
        <v>January</v>
      </c>
      <c r="U3220" t="str">
        <f>TEXT(Table1[[#This Row],[Joining Date]],"yyyy")</f>
        <v>2017</v>
      </c>
      <c r="V3220" s="5">
        <f ca="1">TODAY()-Table1[[#This Row],[Joining Date]]</f>
        <v>3478</v>
      </c>
      <c r="W3220" t="str">
        <f>LEFT(Table1[[#This Row],[Employee Name]],FIND(" ",Table1[[#This Row],[Employee Name]])-1)</f>
        <v>Sneha</v>
      </c>
      <c r="X3220" t="str">
        <f>RIGHT(Table1[[#This Row],[Employee Name]],LEN(Table1[[#This Row],[Employee Name]])-FIND(" ",Table1[[#This Row],[Employee Name]]))</f>
        <v>Iyer</v>
      </c>
      <c r="Y3220" t="str">
        <f>Table1[[#This Row],[Department]]&amp;"-"&amp;Table1[[#This Row],[Employee ID]]</f>
        <v>Operations-E00744</v>
      </c>
      <c r="Z3220" t="str">
        <f>LEFT(Table1[[#This Row],[Department]],3)</f>
        <v>Ope</v>
      </c>
      <c r="AA3220" t="str">
        <f>_xlfn.XLOOKUP(Table1[[#This Row],[Manager ID]],MANAGERS!A:A,MANAGERS!B:B)</f>
        <v>Manager_9</v>
      </c>
      <c r="AB3220" t="str" cm="1">
        <f t="array" ref="AB3220">_xlfn.XLOOKUP(Table1[[#This Row],[Manager ID]],Table2[[#All],[Manager ID]],Table2[[#All],[Department Head]])</f>
        <v>Sales</v>
      </c>
      <c r="AC3220" s="2">
        <f>_xlfn.XLOOKUP(Table1[[#This Row],[City]],L:L,O:O)</f>
        <v>0.24030340748661314</v>
      </c>
      <c r="AD3220" t="str" cm="1">
        <f t="array" ref="AD3220">_xlfn.IFS(Table1[[#This Row],[Performance Score]]&gt;=90,"Excellent",Table1[[#This Row],[Performance Score]]&gt;=75,"Good",Table1[[#This Row],[Performance Score]]&gt;=60,"Average",Table1[[#This Row],[Performance Score]]&lt;=60,"Need Improvement")</f>
        <v>Need Improvement</v>
      </c>
      <c r="AE3220" t="str">
        <f>IF(AND(Table1[[#This Row],[Attendance %]]&gt;=80,(Table1[[#This Row],[Performance Score]]&gt;=80)),"Eligible","Not Eligible")</f>
        <v>Not Eligible</v>
      </c>
      <c r="AF3220" t="str">
        <f>IF(Table1[[#This Row],[Performance Score]]&gt;=80,"High Performer","Low Performer")</f>
        <v>Low Performer</v>
      </c>
      <c r="AG3220" t="str" cm="1">
        <f t="array" aca="1" ref="AG3220" ca="1">_xlfn.IFS(Table1[[#This Row],[Experience]]&lt;=3,"Junior",Table1[[#This Row],[Experience]]&lt;=7,"Mid Level",Table1[[#This Row],[Experience]]&gt;=7,"Senior")</f>
        <v>Senior</v>
      </c>
      <c r="AH3220" t="str">
        <f>IF(Table1[[#This Row],[Attendance %]]&gt;75,"OK","Below 75")</f>
        <v>Below 75</v>
      </c>
      <c r="AI3220" t="b">
        <f>ISBLANK(Table1[[#This Row],[Employee ID]])</f>
        <v>0</v>
      </c>
      <c r="AJ3220" t="b">
        <f>ISNUMBER(Table1[[#This Row],[Total Salary  ]])</f>
        <v>1</v>
      </c>
      <c r="AK3220" t="str">
        <f>IFERROR(_xlfn.XLOOKUP(Table1[[#This Row],[Manager ID]],MANAGERS!A:A,MANAGERS!B:B),"Not Found")</f>
        <v>Manager_9</v>
      </c>
    </row>
    <row r="3221" spans="1:37" x14ac:dyDescent="0.2">
      <c r="A3221" t="s">
        <v>4092</v>
      </c>
      <c r="B3221" t="s">
        <v>39</v>
      </c>
      <c r="C3221" t="s">
        <v>15</v>
      </c>
      <c r="D3221" t="s">
        <v>46</v>
      </c>
      <c r="E3221" t="s">
        <v>30</v>
      </c>
      <c r="F3221" s="1">
        <v>45229</v>
      </c>
      <c r="G3221" s="1">
        <v>33146</v>
      </c>
      <c r="H3221">
        <v>57443</v>
      </c>
      <c r="I3221">
        <v>19586</v>
      </c>
      <c r="J3221">
        <v>62</v>
      </c>
      <c r="K3221">
        <v>43</v>
      </c>
      <c r="L3221" t="s">
        <v>34</v>
      </c>
      <c r="M3221">
        <v>109</v>
      </c>
      <c r="N3221">
        <f>Table1[[#This Row],[Basic Salary]]+Table1[[#This Row],[Bonus]]</f>
        <v>77029</v>
      </c>
      <c r="O3221" s="2">
        <f>Table1[[#This Row],[Bonus]]/Table1[[#This Row],[Basic Salary]]</f>
        <v>0.34096408613756246</v>
      </c>
      <c r="P3221">
        <f ca="1">DATEDIF(Table1[[#This Row],[Date of Birth]],TODAY(),"Y")</f>
        <v>35</v>
      </c>
      <c r="Q3221">
        <f ca="1">DATEDIF(Table1[[#This Row],[Joining Date]],TODAY(),"Y")</f>
        <v>2</v>
      </c>
      <c r="R3221" t="str">
        <f ca="1">IF(YEAR(Table1[[#This Row],[Joining Date]])=YEAR(TODAY()),"Yes","No")</f>
        <v>No</v>
      </c>
      <c r="S3221" t="str">
        <f ca="1">IF(Table1[[#This Row],[Experience]]&gt;5,"Yes","No")</f>
        <v>No</v>
      </c>
      <c r="T3221" t="str">
        <f>TEXT(Table1[[#This Row],[Joining Date]],"mmmm")</f>
        <v>October</v>
      </c>
      <c r="U3221" t="str">
        <f>TEXT(Table1[[#This Row],[Joining Date]],"yyyy")</f>
        <v>2023</v>
      </c>
      <c r="V3221" s="5">
        <f ca="1">TODAY()-Table1[[#This Row],[Joining Date]]</f>
        <v>1010</v>
      </c>
      <c r="W3221" t="str">
        <f>LEFT(Table1[[#This Row],[Employee Name]],FIND(" ",Table1[[#This Row],[Employee Name]])-1)</f>
        <v>Karan</v>
      </c>
      <c r="X3221" t="str">
        <f>RIGHT(Table1[[#This Row],[Employee Name]],LEN(Table1[[#This Row],[Employee Name]])-FIND(" ",Table1[[#This Row],[Employee Name]]))</f>
        <v>Malhotra</v>
      </c>
      <c r="Y3221" t="str">
        <f>Table1[[#This Row],[Department]]&amp;"-"&amp;Table1[[#This Row],[Employee ID]]</f>
        <v>Support-E04036</v>
      </c>
      <c r="Z3221" t="str">
        <f>LEFT(Table1[[#This Row],[Department]],3)</f>
        <v>Sup</v>
      </c>
      <c r="AA3221" t="str">
        <f>_xlfn.XLOOKUP(Table1[[#This Row],[Manager ID]],MANAGERS!A:A,MANAGERS!B:B)</f>
        <v>Manager_9</v>
      </c>
      <c r="AB3221" t="str" cm="1">
        <f t="array" ref="AB3221">_xlfn.XLOOKUP(Table1[[#This Row],[Manager ID]],Table2[[#All],[Manager ID]],Table2[[#All],[Department Head]])</f>
        <v>Sales</v>
      </c>
      <c r="AC3221" s="2">
        <f>_xlfn.XLOOKUP(Table1[[#This Row],[City]],L:L,O:O)</f>
        <v>0.24030340748661314</v>
      </c>
      <c r="AD3221" t="str" cm="1">
        <f t="array" ref="AD3221">_xlfn.IFS(Table1[[#This Row],[Performance Score]]&gt;=90,"Excellent",Table1[[#This Row],[Performance Score]]&gt;=75,"Good",Table1[[#This Row],[Performance Score]]&gt;=60,"Average",Table1[[#This Row],[Performance Score]]&lt;=60,"Need Improvement")</f>
        <v>Need Improvement</v>
      </c>
      <c r="AE3221" t="str">
        <f>IF(AND(Table1[[#This Row],[Attendance %]]&gt;=80,(Table1[[#This Row],[Performance Score]]&gt;=80)),"Eligible","Not Eligible")</f>
        <v>Not Eligible</v>
      </c>
      <c r="AF3221" t="str">
        <f>IF(Table1[[#This Row],[Performance Score]]&gt;=80,"High Performer","Low Performer")</f>
        <v>Low Performer</v>
      </c>
      <c r="AG3221" t="str" cm="1">
        <f t="array" aca="1" ref="AG3221" ca="1">_xlfn.IFS(Table1[[#This Row],[Experience]]&lt;=3,"Junior",Table1[[#This Row],[Experience]]&lt;=7,"Mid Level",Table1[[#This Row],[Experience]]&gt;=7,"Senior")</f>
        <v>Junior</v>
      </c>
      <c r="AH3221" t="str">
        <f>IF(Table1[[#This Row],[Attendance %]]&gt;75,"OK","Below 75")</f>
        <v>Below 75</v>
      </c>
      <c r="AI3221" t="b">
        <f>ISBLANK(Table1[[#This Row],[Employee ID]])</f>
        <v>0</v>
      </c>
      <c r="AJ3221" t="b">
        <f>ISNUMBER(Table1[[#This Row],[Total Salary  ]])</f>
        <v>1</v>
      </c>
      <c r="AK3221" t="str">
        <f>IFERROR(_xlfn.XLOOKUP(Table1[[#This Row],[Manager ID]],MANAGERS!A:A,MANAGERS!B:B),"Not Found")</f>
        <v>Manager_9</v>
      </c>
    </row>
    <row r="3222" spans="1:37" x14ac:dyDescent="0.2">
      <c r="A3222" t="s">
        <v>4706</v>
      </c>
      <c r="B3222" t="s">
        <v>95</v>
      </c>
      <c r="C3222" t="s">
        <v>21</v>
      </c>
      <c r="D3222" t="s">
        <v>25</v>
      </c>
      <c r="E3222" t="s">
        <v>22</v>
      </c>
      <c r="F3222" s="1">
        <v>43804</v>
      </c>
      <c r="G3222" s="1">
        <v>38951</v>
      </c>
      <c r="H3222">
        <v>56255</v>
      </c>
      <c r="I3222">
        <v>20766</v>
      </c>
      <c r="J3222">
        <v>76</v>
      </c>
      <c r="K3222">
        <v>47</v>
      </c>
      <c r="L3222" t="s">
        <v>31</v>
      </c>
      <c r="M3222">
        <v>117</v>
      </c>
      <c r="N3222">
        <f>Table1[[#This Row],[Basic Salary]]+Table1[[#This Row],[Bonus]]</f>
        <v>77021</v>
      </c>
      <c r="O3222" s="2">
        <f>Table1[[#This Row],[Bonus]]/Table1[[#This Row],[Basic Salary]]</f>
        <v>0.36914052084259175</v>
      </c>
      <c r="P3222">
        <f ca="1">DATEDIF(Table1[[#This Row],[Date of Birth]],TODAY(),"Y")</f>
        <v>19</v>
      </c>
      <c r="Q3222">
        <f ca="1">DATEDIF(Table1[[#This Row],[Joining Date]],TODAY(),"Y")</f>
        <v>6</v>
      </c>
      <c r="R3222" t="str">
        <f ca="1">IF(YEAR(Table1[[#This Row],[Joining Date]])=YEAR(TODAY()),"Yes","No")</f>
        <v>No</v>
      </c>
      <c r="S3222" t="str">
        <f ca="1">IF(Table1[[#This Row],[Experience]]&gt;5,"Yes","No")</f>
        <v>Yes</v>
      </c>
      <c r="T3222" t="str">
        <f>TEXT(Table1[[#This Row],[Joining Date]],"mmmm")</f>
        <v>December</v>
      </c>
      <c r="U3222" t="str">
        <f>TEXT(Table1[[#This Row],[Joining Date]],"yyyy")</f>
        <v>2019</v>
      </c>
      <c r="V3222" s="5">
        <f ca="1">TODAY()-Table1[[#This Row],[Joining Date]]</f>
        <v>2435</v>
      </c>
      <c r="W3222" t="str">
        <f>LEFT(Table1[[#This Row],[Employee Name]],FIND(" ",Table1[[#This Row],[Employee Name]])-1)</f>
        <v>Ajay</v>
      </c>
      <c r="X3222" t="str">
        <f>RIGHT(Table1[[#This Row],[Employee Name]],LEN(Table1[[#This Row],[Employee Name]])-FIND(" ",Table1[[#This Row],[Employee Name]]))</f>
        <v>Singh</v>
      </c>
      <c r="Y3222" t="str">
        <f>Table1[[#This Row],[Department]]&amp;"-"&amp;Table1[[#This Row],[Employee ID]]</f>
        <v>Finance-E04650</v>
      </c>
      <c r="Z3222" t="str">
        <f>LEFT(Table1[[#This Row],[Department]],3)</f>
        <v>Fin</v>
      </c>
      <c r="AA3222" t="str">
        <f>_xlfn.XLOOKUP(Table1[[#This Row],[Manager ID]],MANAGERS!A:A,MANAGERS!B:B)</f>
        <v>Manager_17</v>
      </c>
      <c r="AB3222" t="str" cm="1">
        <f t="array" ref="AB3222">_xlfn.XLOOKUP(Table1[[#This Row],[Manager ID]],Table2[[#All],[Manager ID]],Table2[[#All],[Department Head]])</f>
        <v>Finance</v>
      </c>
      <c r="AC3222" s="2">
        <f>_xlfn.XLOOKUP(Table1[[#This Row],[City]],L:L,O:O)</f>
        <v>0.241864189087755</v>
      </c>
      <c r="AD3222" t="str" cm="1">
        <f t="array" ref="AD3222">_xlfn.IFS(Table1[[#This Row],[Performance Score]]&gt;=90,"Excellent",Table1[[#This Row],[Performance Score]]&gt;=75,"Good",Table1[[#This Row],[Performance Score]]&gt;=60,"Average",Table1[[#This Row],[Performance Score]]&lt;=60,"Need Improvement")</f>
        <v>Need Improvement</v>
      </c>
      <c r="AE3222" t="str">
        <f>IF(AND(Table1[[#This Row],[Attendance %]]&gt;=80,(Table1[[#This Row],[Performance Score]]&gt;=80)),"Eligible","Not Eligible")</f>
        <v>Not Eligible</v>
      </c>
      <c r="AF3222" t="str">
        <f>IF(Table1[[#This Row],[Performance Score]]&gt;=80,"High Performer","Low Performer")</f>
        <v>Low Performer</v>
      </c>
      <c r="AG3222" t="str" cm="1">
        <f t="array" aca="1" ref="AG3222" ca="1">_xlfn.IFS(Table1[[#This Row],[Experience]]&lt;=3,"Junior",Table1[[#This Row],[Experience]]&lt;=7,"Mid Level",Table1[[#This Row],[Experience]]&gt;=7,"Senior")</f>
        <v>Mid Level</v>
      </c>
      <c r="AH3222" t="str">
        <f>IF(Table1[[#This Row],[Attendance %]]&gt;75,"OK","Below 75")</f>
        <v>OK</v>
      </c>
      <c r="AI3222" t="b">
        <f>ISBLANK(Table1[[#This Row],[Employee ID]])</f>
        <v>0</v>
      </c>
      <c r="AJ3222" t="b">
        <f>ISNUMBER(Table1[[#This Row],[Total Salary  ]])</f>
        <v>1</v>
      </c>
      <c r="AK3222" t="str">
        <f>IFERROR(_xlfn.XLOOKUP(Table1[[#This Row],[Manager ID]],MANAGERS!A:A,MANAGERS!B:B),"Not Found")</f>
        <v>Manager_17</v>
      </c>
    </row>
    <row r="3223" spans="1:37" x14ac:dyDescent="0.2">
      <c r="A3223" t="s">
        <v>4145</v>
      </c>
      <c r="B3223" t="s">
        <v>62</v>
      </c>
      <c r="C3223" t="s">
        <v>21</v>
      </c>
      <c r="D3223" t="s">
        <v>40</v>
      </c>
      <c r="E3223" t="s">
        <v>17</v>
      </c>
      <c r="F3223" s="1">
        <v>44053</v>
      </c>
      <c r="G3223" s="1">
        <v>33136</v>
      </c>
      <c r="H3223">
        <v>66830</v>
      </c>
      <c r="I3223">
        <v>10151</v>
      </c>
      <c r="J3223">
        <v>89</v>
      </c>
      <c r="K3223">
        <v>72</v>
      </c>
      <c r="L3223" t="s">
        <v>53</v>
      </c>
      <c r="M3223">
        <v>117</v>
      </c>
      <c r="N3223">
        <f>Table1[[#This Row],[Basic Salary]]+Table1[[#This Row],[Bonus]]</f>
        <v>76981</v>
      </c>
      <c r="O3223" s="2">
        <f>Table1[[#This Row],[Bonus]]/Table1[[#This Row],[Basic Salary]]</f>
        <v>0.15189286248690709</v>
      </c>
      <c r="P3223">
        <f ca="1">DATEDIF(Table1[[#This Row],[Date of Birth]],TODAY(),"Y")</f>
        <v>35</v>
      </c>
      <c r="Q3223">
        <f ca="1">DATEDIF(Table1[[#This Row],[Joining Date]],TODAY(),"Y")</f>
        <v>5</v>
      </c>
      <c r="R3223" t="str">
        <f ca="1">IF(YEAR(Table1[[#This Row],[Joining Date]])=YEAR(TODAY()),"Yes","No")</f>
        <v>No</v>
      </c>
      <c r="S3223" t="str">
        <f ca="1">IF(Table1[[#This Row],[Experience]]&gt;5,"Yes","No")</f>
        <v>No</v>
      </c>
      <c r="T3223" t="str">
        <f>TEXT(Table1[[#This Row],[Joining Date]],"mmmm")</f>
        <v>August</v>
      </c>
      <c r="U3223" t="str">
        <f>TEXT(Table1[[#This Row],[Joining Date]],"yyyy")</f>
        <v>2020</v>
      </c>
      <c r="V3223" s="5">
        <f ca="1">TODAY()-Table1[[#This Row],[Joining Date]]</f>
        <v>2186</v>
      </c>
      <c r="W3223" t="str">
        <f>LEFT(Table1[[#This Row],[Employee Name]],FIND(" ",Table1[[#This Row],[Employee Name]])-1)</f>
        <v>Kavya</v>
      </c>
      <c r="X3223" t="str">
        <f>RIGHT(Table1[[#This Row],[Employee Name]],LEN(Table1[[#This Row],[Employee Name]])-FIND(" ",Table1[[#This Row],[Employee Name]]))</f>
        <v>Nair</v>
      </c>
      <c r="Y3223" t="str">
        <f>Table1[[#This Row],[Department]]&amp;"-"&amp;Table1[[#This Row],[Employee ID]]</f>
        <v>IT-E04089</v>
      </c>
      <c r="Z3223" t="str">
        <f>LEFT(Table1[[#This Row],[Department]],3)</f>
        <v>IT</v>
      </c>
      <c r="AA3223" t="str">
        <f>_xlfn.XLOOKUP(Table1[[#This Row],[Manager ID]],MANAGERS!A:A,MANAGERS!B:B)</f>
        <v>Manager_17</v>
      </c>
      <c r="AB3223" t="str" cm="1">
        <f t="array" ref="AB3223">_xlfn.XLOOKUP(Table1[[#This Row],[Manager ID]],Table2[[#All],[Manager ID]],Table2[[#All],[Department Head]])</f>
        <v>Finance</v>
      </c>
      <c r="AC3223" s="2">
        <f>_xlfn.XLOOKUP(Table1[[#This Row],[City]],L:L,O:O)</f>
        <v>0.23685887225230964</v>
      </c>
      <c r="AD3223" t="str" cm="1">
        <f t="array" ref="AD3223">_xlfn.IFS(Table1[[#This Row],[Performance Score]]&gt;=90,"Excellent",Table1[[#This Row],[Performance Score]]&gt;=75,"Good",Table1[[#This Row],[Performance Score]]&gt;=60,"Average",Table1[[#This Row],[Performance Score]]&lt;=60,"Need Improvement")</f>
        <v>Average</v>
      </c>
      <c r="AE3223" t="str">
        <f>IF(AND(Table1[[#This Row],[Attendance %]]&gt;=80,(Table1[[#This Row],[Performance Score]]&gt;=80)),"Eligible","Not Eligible")</f>
        <v>Not Eligible</v>
      </c>
      <c r="AF3223" t="str">
        <f>IF(Table1[[#This Row],[Performance Score]]&gt;=80,"High Performer","Low Performer")</f>
        <v>Low Performer</v>
      </c>
      <c r="AG3223" t="str" cm="1">
        <f t="array" aca="1" ref="AG3223" ca="1">_xlfn.IFS(Table1[[#This Row],[Experience]]&lt;=3,"Junior",Table1[[#This Row],[Experience]]&lt;=7,"Mid Level",Table1[[#This Row],[Experience]]&gt;=7,"Senior")</f>
        <v>Mid Level</v>
      </c>
      <c r="AH3223" t="str">
        <f>IF(Table1[[#This Row],[Attendance %]]&gt;75,"OK","Below 75")</f>
        <v>OK</v>
      </c>
      <c r="AI3223" t="b">
        <f>ISBLANK(Table1[[#This Row],[Employee ID]])</f>
        <v>0</v>
      </c>
      <c r="AJ3223" t="b">
        <f>ISNUMBER(Table1[[#This Row],[Total Salary  ]])</f>
        <v>1</v>
      </c>
      <c r="AK3223" t="str">
        <f>IFERROR(_xlfn.XLOOKUP(Table1[[#This Row],[Manager ID]],MANAGERS!A:A,MANAGERS!B:B),"Not Found")</f>
        <v>Manager_17</v>
      </c>
    </row>
    <row r="3224" spans="1:37" x14ac:dyDescent="0.2">
      <c r="A3224" t="s">
        <v>4333</v>
      </c>
      <c r="B3224" t="s">
        <v>77</v>
      </c>
      <c r="C3224" t="s">
        <v>21</v>
      </c>
      <c r="D3224" t="s">
        <v>40</v>
      </c>
      <c r="E3224" t="s">
        <v>26</v>
      </c>
      <c r="F3224" s="1">
        <v>42144</v>
      </c>
      <c r="G3224" s="1">
        <v>34425</v>
      </c>
      <c r="H3224">
        <v>59162</v>
      </c>
      <c r="I3224">
        <v>17815</v>
      </c>
      <c r="J3224">
        <v>88</v>
      </c>
      <c r="K3224">
        <v>52</v>
      </c>
      <c r="L3224" t="s">
        <v>23</v>
      </c>
      <c r="M3224">
        <v>108</v>
      </c>
      <c r="N3224">
        <f>Table1[[#This Row],[Basic Salary]]+Table1[[#This Row],[Bonus]]</f>
        <v>76977</v>
      </c>
      <c r="O3224" s="2">
        <f>Table1[[#This Row],[Bonus]]/Table1[[#This Row],[Basic Salary]]</f>
        <v>0.3011223420438795</v>
      </c>
      <c r="P3224">
        <f ca="1">DATEDIF(Table1[[#This Row],[Date of Birth]],TODAY(),"Y")</f>
        <v>32</v>
      </c>
      <c r="Q3224">
        <f ca="1">DATEDIF(Table1[[#This Row],[Joining Date]],TODAY(),"Y")</f>
        <v>11</v>
      </c>
      <c r="R3224" t="str">
        <f ca="1">IF(YEAR(Table1[[#This Row],[Joining Date]])=YEAR(TODAY()),"Yes","No")</f>
        <v>No</v>
      </c>
      <c r="S3224" t="str">
        <f ca="1">IF(Table1[[#This Row],[Experience]]&gt;5,"Yes","No")</f>
        <v>Yes</v>
      </c>
      <c r="T3224" t="str">
        <f>TEXT(Table1[[#This Row],[Joining Date]],"mmmm")</f>
        <v>May</v>
      </c>
      <c r="U3224" t="str">
        <f>TEXT(Table1[[#This Row],[Joining Date]],"yyyy")</f>
        <v>2015</v>
      </c>
      <c r="V3224" s="5">
        <f ca="1">TODAY()-Table1[[#This Row],[Joining Date]]</f>
        <v>4095</v>
      </c>
      <c r="W3224" t="str">
        <f>LEFT(Table1[[#This Row],[Employee Name]],FIND(" ",Table1[[#This Row],[Employee Name]])-1)</f>
        <v>Rohan</v>
      </c>
      <c r="X3224" t="str">
        <f>RIGHT(Table1[[#This Row],[Employee Name]],LEN(Table1[[#This Row],[Employee Name]])-FIND(" ",Table1[[#This Row],[Employee Name]]))</f>
        <v>Gupta</v>
      </c>
      <c r="Y3224" t="str">
        <f>Table1[[#This Row],[Department]]&amp;"-"&amp;Table1[[#This Row],[Employee ID]]</f>
        <v>IT-E04277</v>
      </c>
      <c r="Z3224" t="str">
        <f>LEFT(Table1[[#This Row],[Department]],3)</f>
        <v>IT</v>
      </c>
      <c r="AA3224" t="str">
        <f>_xlfn.XLOOKUP(Table1[[#This Row],[Manager ID]],MANAGERS!A:A,MANAGERS!B:B)</f>
        <v>Manager_8</v>
      </c>
      <c r="AB3224" t="str" cm="1">
        <f t="array" ref="AB3224">_xlfn.XLOOKUP(Table1[[#This Row],[Manager ID]],Table2[[#All],[Manager ID]],Table2[[#All],[Department Head]])</f>
        <v>Sales</v>
      </c>
      <c r="AC3224" s="2">
        <f>_xlfn.XLOOKUP(Table1[[#This Row],[City]],L:L,O:O)</f>
        <v>0.23486488519629886</v>
      </c>
      <c r="AD3224" t="str" cm="1">
        <f t="array" ref="AD3224">_xlfn.IFS(Table1[[#This Row],[Performance Score]]&gt;=90,"Excellent",Table1[[#This Row],[Performance Score]]&gt;=75,"Good",Table1[[#This Row],[Performance Score]]&gt;=60,"Average",Table1[[#This Row],[Performance Score]]&lt;=60,"Need Improvement")</f>
        <v>Need Improvement</v>
      </c>
      <c r="AE3224" t="str">
        <f>IF(AND(Table1[[#This Row],[Attendance %]]&gt;=80,(Table1[[#This Row],[Performance Score]]&gt;=80)),"Eligible","Not Eligible")</f>
        <v>Not Eligible</v>
      </c>
      <c r="AF3224" t="str">
        <f>IF(Table1[[#This Row],[Performance Score]]&gt;=80,"High Performer","Low Performer")</f>
        <v>Low Performer</v>
      </c>
      <c r="AG3224" t="str" cm="1">
        <f t="array" aca="1" ref="AG3224" ca="1">_xlfn.IFS(Table1[[#This Row],[Experience]]&lt;=3,"Junior",Table1[[#This Row],[Experience]]&lt;=7,"Mid Level",Table1[[#This Row],[Experience]]&gt;=7,"Senior")</f>
        <v>Senior</v>
      </c>
      <c r="AH3224" t="str">
        <f>IF(Table1[[#This Row],[Attendance %]]&gt;75,"OK","Below 75")</f>
        <v>OK</v>
      </c>
      <c r="AI3224" t="b">
        <f>ISBLANK(Table1[[#This Row],[Employee ID]])</f>
        <v>0</v>
      </c>
      <c r="AJ3224" t="b">
        <f>ISNUMBER(Table1[[#This Row],[Total Salary  ]])</f>
        <v>1</v>
      </c>
      <c r="AK3224" t="str">
        <f>IFERROR(_xlfn.XLOOKUP(Table1[[#This Row],[Manager ID]],MANAGERS!A:A,MANAGERS!B:B),"Not Found")</f>
        <v>Manager_8</v>
      </c>
    </row>
    <row r="3225" spans="1:37" x14ac:dyDescent="0.2">
      <c r="A3225" t="s">
        <v>4366</v>
      </c>
      <c r="B3225" t="s">
        <v>36</v>
      </c>
      <c r="C3225" t="s">
        <v>15</v>
      </c>
      <c r="D3225" t="s">
        <v>81</v>
      </c>
      <c r="E3225" t="s">
        <v>30</v>
      </c>
      <c r="F3225" s="1">
        <v>43856</v>
      </c>
      <c r="G3225" s="1">
        <v>30099</v>
      </c>
      <c r="H3225">
        <v>69433</v>
      </c>
      <c r="I3225">
        <v>7527</v>
      </c>
      <c r="J3225">
        <v>80</v>
      </c>
      <c r="K3225">
        <v>95</v>
      </c>
      <c r="L3225" t="s">
        <v>34</v>
      </c>
      <c r="M3225">
        <v>111</v>
      </c>
      <c r="N3225">
        <f>Table1[[#This Row],[Basic Salary]]+Table1[[#This Row],[Bonus]]</f>
        <v>76960</v>
      </c>
      <c r="O3225" s="2">
        <f>Table1[[#This Row],[Bonus]]/Table1[[#This Row],[Basic Salary]]</f>
        <v>0.10840666541846096</v>
      </c>
      <c r="P3225">
        <f ca="1">DATEDIF(Table1[[#This Row],[Date of Birth]],TODAY(),"Y")</f>
        <v>44</v>
      </c>
      <c r="Q3225">
        <f ca="1">DATEDIF(Table1[[#This Row],[Joining Date]],TODAY(),"Y")</f>
        <v>6</v>
      </c>
      <c r="R3225" t="str">
        <f ca="1">IF(YEAR(Table1[[#This Row],[Joining Date]])=YEAR(TODAY()),"Yes","No")</f>
        <v>No</v>
      </c>
      <c r="S3225" t="str">
        <f ca="1">IF(Table1[[#This Row],[Experience]]&gt;5,"Yes","No")</f>
        <v>Yes</v>
      </c>
      <c r="T3225" t="str">
        <f>TEXT(Table1[[#This Row],[Joining Date]],"mmmm")</f>
        <v>January</v>
      </c>
      <c r="U3225" t="str">
        <f>TEXT(Table1[[#This Row],[Joining Date]],"yyyy")</f>
        <v>2020</v>
      </c>
      <c r="V3225" s="5">
        <f ca="1">TODAY()-Table1[[#This Row],[Joining Date]]</f>
        <v>2383</v>
      </c>
      <c r="W3225" t="str">
        <f>LEFT(Table1[[#This Row],[Employee Name]],FIND(" ",Table1[[#This Row],[Employee Name]])-1)</f>
        <v>Meera</v>
      </c>
      <c r="X3225" t="str">
        <f>RIGHT(Table1[[#This Row],[Employee Name]],LEN(Table1[[#This Row],[Employee Name]])-FIND(" ",Table1[[#This Row],[Employee Name]]))</f>
        <v>Joshi</v>
      </c>
      <c r="Y3225" t="str">
        <f>Table1[[#This Row],[Department]]&amp;"-"&amp;Table1[[#This Row],[Employee ID]]</f>
        <v>Sales-E04310</v>
      </c>
      <c r="Z3225" t="str">
        <f>LEFT(Table1[[#This Row],[Department]],3)</f>
        <v>Sal</v>
      </c>
      <c r="AA3225" t="str">
        <f>_xlfn.XLOOKUP(Table1[[#This Row],[Manager ID]],MANAGERS!A:A,MANAGERS!B:B)</f>
        <v>Manager_11</v>
      </c>
      <c r="AB3225" t="str" cm="1">
        <f t="array" ref="AB3225">_xlfn.XLOOKUP(Table1[[#This Row],[Manager ID]],Table2[[#All],[Manager ID]],Table2[[#All],[Department Head]])</f>
        <v>Marketing</v>
      </c>
      <c r="AC3225" s="2">
        <f>_xlfn.XLOOKUP(Table1[[#This Row],[City]],L:L,O:O)</f>
        <v>0.24030340748661314</v>
      </c>
      <c r="AD3225" t="str" cm="1">
        <f t="array" ref="AD3225">_xlfn.IFS(Table1[[#This Row],[Performance Score]]&gt;=90,"Excellent",Table1[[#This Row],[Performance Score]]&gt;=75,"Good",Table1[[#This Row],[Performance Score]]&gt;=60,"Average",Table1[[#This Row],[Performance Score]]&lt;=60,"Need Improvement")</f>
        <v>Excellent</v>
      </c>
      <c r="AE3225" t="str">
        <f>IF(AND(Table1[[#This Row],[Attendance %]]&gt;=80,(Table1[[#This Row],[Performance Score]]&gt;=80)),"Eligible","Not Eligible")</f>
        <v>Eligible</v>
      </c>
      <c r="AF3225" t="str">
        <f>IF(Table1[[#This Row],[Performance Score]]&gt;=80,"High Performer","Low Performer")</f>
        <v>High Performer</v>
      </c>
      <c r="AG3225" t="str" cm="1">
        <f t="array" aca="1" ref="AG3225" ca="1">_xlfn.IFS(Table1[[#This Row],[Experience]]&lt;=3,"Junior",Table1[[#This Row],[Experience]]&lt;=7,"Mid Level",Table1[[#This Row],[Experience]]&gt;=7,"Senior")</f>
        <v>Mid Level</v>
      </c>
      <c r="AH3225" t="str">
        <f>IF(Table1[[#This Row],[Attendance %]]&gt;75,"OK","Below 75")</f>
        <v>OK</v>
      </c>
      <c r="AI3225" t="b">
        <f>ISBLANK(Table1[[#This Row],[Employee ID]])</f>
        <v>0</v>
      </c>
      <c r="AJ3225" t="b">
        <f>ISNUMBER(Table1[[#This Row],[Total Salary  ]])</f>
        <v>1</v>
      </c>
      <c r="AK3225" t="str">
        <f>IFERROR(_xlfn.XLOOKUP(Table1[[#This Row],[Manager ID]],MANAGERS!A:A,MANAGERS!B:B),"Not Found")</f>
        <v>Manager_11</v>
      </c>
    </row>
    <row r="3226" spans="1:37" x14ac:dyDescent="0.2">
      <c r="A3226" t="s">
        <v>3321</v>
      </c>
      <c r="B3226" t="s">
        <v>77</v>
      </c>
      <c r="C3226" t="s">
        <v>21</v>
      </c>
      <c r="D3226" t="s">
        <v>25</v>
      </c>
      <c r="E3226" t="s">
        <v>22</v>
      </c>
      <c r="F3226" s="1">
        <v>42995</v>
      </c>
      <c r="G3226" s="1">
        <v>32991</v>
      </c>
      <c r="H3226">
        <v>70461</v>
      </c>
      <c r="I3226">
        <v>6468</v>
      </c>
      <c r="J3226">
        <v>80</v>
      </c>
      <c r="K3226">
        <v>98</v>
      </c>
      <c r="L3226" t="s">
        <v>53</v>
      </c>
      <c r="M3226">
        <v>113</v>
      </c>
      <c r="N3226">
        <f>Table1[[#This Row],[Basic Salary]]+Table1[[#This Row],[Bonus]]</f>
        <v>76929</v>
      </c>
      <c r="O3226" s="2">
        <f>Table1[[#This Row],[Bonus]]/Table1[[#This Row],[Basic Salary]]</f>
        <v>9.1795461319027549E-2</v>
      </c>
      <c r="P3226">
        <f ca="1">DATEDIF(Table1[[#This Row],[Date of Birth]],TODAY(),"Y")</f>
        <v>36</v>
      </c>
      <c r="Q3226">
        <f ca="1">DATEDIF(Table1[[#This Row],[Joining Date]],TODAY(),"Y")</f>
        <v>8</v>
      </c>
      <c r="R3226" t="str">
        <f ca="1">IF(YEAR(Table1[[#This Row],[Joining Date]])=YEAR(TODAY()),"Yes","No")</f>
        <v>No</v>
      </c>
      <c r="S3226" t="str">
        <f ca="1">IF(Table1[[#This Row],[Experience]]&gt;5,"Yes","No")</f>
        <v>Yes</v>
      </c>
      <c r="T3226" t="str">
        <f>TEXT(Table1[[#This Row],[Joining Date]],"mmmm")</f>
        <v>September</v>
      </c>
      <c r="U3226" t="str">
        <f>TEXT(Table1[[#This Row],[Joining Date]],"yyyy")</f>
        <v>2017</v>
      </c>
      <c r="V3226" s="5">
        <f ca="1">TODAY()-Table1[[#This Row],[Joining Date]]</f>
        <v>3244</v>
      </c>
      <c r="W3226" t="str">
        <f>LEFT(Table1[[#This Row],[Employee Name]],FIND(" ",Table1[[#This Row],[Employee Name]])-1)</f>
        <v>Rohan</v>
      </c>
      <c r="X3226" t="str">
        <f>RIGHT(Table1[[#This Row],[Employee Name]],LEN(Table1[[#This Row],[Employee Name]])-FIND(" ",Table1[[#This Row],[Employee Name]]))</f>
        <v>Gupta</v>
      </c>
      <c r="Y3226" t="str">
        <f>Table1[[#This Row],[Department]]&amp;"-"&amp;Table1[[#This Row],[Employee ID]]</f>
        <v>Finance-E03265</v>
      </c>
      <c r="Z3226" t="str">
        <f>LEFT(Table1[[#This Row],[Department]],3)</f>
        <v>Fin</v>
      </c>
      <c r="AA3226" t="str">
        <f>_xlfn.XLOOKUP(Table1[[#This Row],[Manager ID]],MANAGERS!A:A,MANAGERS!B:B)</f>
        <v>Manager_13</v>
      </c>
      <c r="AB3226" t="str" cm="1">
        <f t="array" ref="AB3226">_xlfn.XLOOKUP(Table1[[#This Row],[Manager ID]],Table2[[#All],[Manager ID]],Table2[[#All],[Department Head]])</f>
        <v>HR</v>
      </c>
      <c r="AC3226" s="2">
        <f>_xlfn.XLOOKUP(Table1[[#This Row],[City]],L:L,O:O)</f>
        <v>0.23685887225230964</v>
      </c>
      <c r="AD3226" t="str" cm="1">
        <f t="array" ref="AD3226">_xlfn.IFS(Table1[[#This Row],[Performance Score]]&gt;=90,"Excellent",Table1[[#This Row],[Performance Score]]&gt;=75,"Good",Table1[[#This Row],[Performance Score]]&gt;=60,"Average",Table1[[#This Row],[Performance Score]]&lt;=60,"Need Improvement")</f>
        <v>Excellent</v>
      </c>
      <c r="AE3226" t="str">
        <f>IF(AND(Table1[[#This Row],[Attendance %]]&gt;=80,(Table1[[#This Row],[Performance Score]]&gt;=80)),"Eligible","Not Eligible")</f>
        <v>Eligible</v>
      </c>
      <c r="AF3226" t="str">
        <f>IF(Table1[[#This Row],[Performance Score]]&gt;=80,"High Performer","Low Performer")</f>
        <v>High Performer</v>
      </c>
      <c r="AG3226" t="str" cm="1">
        <f t="array" aca="1" ref="AG3226" ca="1">_xlfn.IFS(Table1[[#This Row],[Experience]]&lt;=3,"Junior",Table1[[#This Row],[Experience]]&lt;=7,"Mid Level",Table1[[#This Row],[Experience]]&gt;=7,"Senior")</f>
        <v>Senior</v>
      </c>
      <c r="AH3226" t="str">
        <f>IF(Table1[[#This Row],[Attendance %]]&gt;75,"OK","Below 75")</f>
        <v>OK</v>
      </c>
      <c r="AI3226" t="b">
        <f>ISBLANK(Table1[[#This Row],[Employee ID]])</f>
        <v>0</v>
      </c>
      <c r="AJ3226" t="b">
        <f>ISNUMBER(Table1[[#This Row],[Total Salary  ]])</f>
        <v>1</v>
      </c>
      <c r="AK3226" t="str">
        <f>IFERROR(_xlfn.XLOOKUP(Table1[[#This Row],[Manager ID]],MANAGERS!A:A,MANAGERS!B:B),"Not Found")</f>
        <v>Manager_13</v>
      </c>
    </row>
    <row r="3227" spans="1:37" x14ac:dyDescent="0.2">
      <c r="A3227" t="s">
        <v>1362</v>
      </c>
      <c r="B3227" t="s">
        <v>36</v>
      </c>
      <c r="C3227" t="s">
        <v>15</v>
      </c>
      <c r="D3227" t="s">
        <v>25</v>
      </c>
      <c r="E3227" t="s">
        <v>30</v>
      </c>
      <c r="F3227" s="1">
        <v>44148</v>
      </c>
      <c r="G3227" s="1">
        <v>40444</v>
      </c>
      <c r="H3227">
        <v>51799</v>
      </c>
      <c r="I3227">
        <v>25119</v>
      </c>
      <c r="J3227">
        <v>83</v>
      </c>
      <c r="K3227">
        <v>73</v>
      </c>
      <c r="L3227" t="s">
        <v>23</v>
      </c>
      <c r="M3227">
        <v>109</v>
      </c>
      <c r="N3227">
        <f>Table1[[#This Row],[Basic Salary]]+Table1[[#This Row],[Bonus]]</f>
        <v>76918</v>
      </c>
      <c r="O3227" s="2">
        <f>Table1[[#This Row],[Bonus]]/Table1[[#This Row],[Basic Salary]]</f>
        <v>0.4849321415471341</v>
      </c>
      <c r="P3227">
        <f ca="1">DATEDIF(Table1[[#This Row],[Date of Birth]],TODAY(),"Y")</f>
        <v>15</v>
      </c>
      <c r="Q3227">
        <f ca="1">DATEDIF(Table1[[#This Row],[Joining Date]],TODAY(),"Y")</f>
        <v>5</v>
      </c>
      <c r="R3227" t="str">
        <f ca="1">IF(YEAR(Table1[[#This Row],[Joining Date]])=YEAR(TODAY()),"Yes","No")</f>
        <v>No</v>
      </c>
      <c r="S3227" t="str">
        <f ca="1">IF(Table1[[#This Row],[Experience]]&gt;5,"Yes","No")</f>
        <v>No</v>
      </c>
      <c r="T3227" t="str">
        <f>TEXT(Table1[[#This Row],[Joining Date]],"mmmm")</f>
        <v>November</v>
      </c>
      <c r="U3227" t="str">
        <f>TEXT(Table1[[#This Row],[Joining Date]],"yyyy")</f>
        <v>2020</v>
      </c>
      <c r="V3227" s="5">
        <f ca="1">TODAY()-Table1[[#This Row],[Joining Date]]</f>
        <v>2091</v>
      </c>
      <c r="W3227" t="str">
        <f>LEFT(Table1[[#This Row],[Employee Name]],FIND(" ",Table1[[#This Row],[Employee Name]])-1)</f>
        <v>Meera</v>
      </c>
      <c r="X3227" t="str">
        <f>RIGHT(Table1[[#This Row],[Employee Name]],LEN(Table1[[#This Row],[Employee Name]])-FIND(" ",Table1[[#This Row],[Employee Name]]))</f>
        <v>Joshi</v>
      </c>
      <c r="Y3227" t="str">
        <f>Table1[[#This Row],[Department]]&amp;"-"&amp;Table1[[#This Row],[Employee ID]]</f>
        <v>Finance-E01306</v>
      </c>
      <c r="Z3227" t="str">
        <f>LEFT(Table1[[#This Row],[Department]],3)</f>
        <v>Fin</v>
      </c>
      <c r="AA3227" t="str">
        <f>_xlfn.XLOOKUP(Table1[[#This Row],[Manager ID]],MANAGERS!A:A,MANAGERS!B:B)</f>
        <v>Manager_9</v>
      </c>
      <c r="AB3227" t="str" cm="1">
        <f t="array" ref="AB3227">_xlfn.XLOOKUP(Table1[[#This Row],[Manager ID]],Table2[[#All],[Manager ID]],Table2[[#All],[Department Head]])</f>
        <v>Sales</v>
      </c>
      <c r="AC3227" s="2">
        <f>_xlfn.XLOOKUP(Table1[[#This Row],[City]],L:L,O:O)</f>
        <v>0.23486488519629886</v>
      </c>
      <c r="AD3227" t="str" cm="1">
        <f t="array" ref="AD3227">_xlfn.IFS(Table1[[#This Row],[Performance Score]]&gt;=90,"Excellent",Table1[[#This Row],[Performance Score]]&gt;=75,"Good",Table1[[#This Row],[Performance Score]]&gt;=60,"Average",Table1[[#This Row],[Performance Score]]&lt;=60,"Need Improvement")</f>
        <v>Average</v>
      </c>
      <c r="AE3227" t="str">
        <f>IF(AND(Table1[[#This Row],[Attendance %]]&gt;=80,(Table1[[#This Row],[Performance Score]]&gt;=80)),"Eligible","Not Eligible")</f>
        <v>Not Eligible</v>
      </c>
      <c r="AF3227" t="str">
        <f>IF(Table1[[#This Row],[Performance Score]]&gt;=80,"High Performer","Low Performer")</f>
        <v>Low Performer</v>
      </c>
      <c r="AG3227" t="str" cm="1">
        <f t="array" aca="1" ref="AG3227" ca="1">_xlfn.IFS(Table1[[#This Row],[Experience]]&lt;=3,"Junior",Table1[[#This Row],[Experience]]&lt;=7,"Mid Level",Table1[[#This Row],[Experience]]&gt;=7,"Senior")</f>
        <v>Mid Level</v>
      </c>
      <c r="AH3227" t="str">
        <f>IF(Table1[[#This Row],[Attendance %]]&gt;75,"OK","Below 75")</f>
        <v>OK</v>
      </c>
      <c r="AI3227" t="b">
        <f>ISBLANK(Table1[[#This Row],[Employee ID]])</f>
        <v>0</v>
      </c>
      <c r="AJ3227" t="b">
        <f>ISNUMBER(Table1[[#This Row],[Total Salary  ]])</f>
        <v>1</v>
      </c>
      <c r="AK3227" t="str">
        <f>IFERROR(_xlfn.XLOOKUP(Table1[[#This Row],[Manager ID]],MANAGERS!A:A,MANAGERS!B:B),"Not Found")</f>
        <v>Manager_9</v>
      </c>
    </row>
    <row r="3228" spans="1:37" x14ac:dyDescent="0.2">
      <c r="A3228" t="s">
        <v>3346</v>
      </c>
      <c r="B3228" t="s">
        <v>36</v>
      </c>
      <c r="C3228" t="s">
        <v>21</v>
      </c>
      <c r="D3228" t="s">
        <v>40</v>
      </c>
      <c r="E3228" t="s">
        <v>30</v>
      </c>
      <c r="F3228" s="1">
        <v>45111</v>
      </c>
      <c r="G3228" s="1">
        <v>32725</v>
      </c>
      <c r="H3228">
        <v>56486</v>
      </c>
      <c r="I3228">
        <v>20391</v>
      </c>
      <c r="J3228">
        <v>90</v>
      </c>
      <c r="K3228">
        <v>70</v>
      </c>
      <c r="L3228" t="s">
        <v>34</v>
      </c>
      <c r="M3228">
        <v>108</v>
      </c>
      <c r="N3228">
        <f>Table1[[#This Row],[Basic Salary]]+Table1[[#This Row],[Bonus]]</f>
        <v>76877</v>
      </c>
      <c r="O3228" s="2">
        <f>Table1[[#This Row],[Bonus]]/Table1[[#This Row],[Basic Salary]]</f>
        <v>0.36099210423821831</v>
      </c>
      <c r="P3228">
        <f ca="1">DATEDIF(Table1[[#This Row],[Date of Birth]],TODAY(),"Y")</f>
        <v>37</v>
      </c>
      <c r="Q3228">
        <f ca="1">DATEDIF(Table1[[#This Row],[Joining Date]],TODAY(),"Y")</f>
        <v>3</v>
      </c>
      <c r="R3228" t="str">
        <f ca="1">IF(YEAR(Table1[[#This Row],[Joining Date]])=YEAR(TODAY()),"Yes","No")</f>
        <v>No</v>
      </c>
      <c r="S3228" t="str">
        <f ca="1">IF(Table1[[#This Row],[Experience]]&gt;5,"Yes","No")</f>
        <v>No</v>
      </c>
      <c r="T3228" t="str">
        <f>TEXT(Table1[[#This Row],[Joining Date]],"mmmm")</f>
        <v>July</v>
      </c>
      <c r="U3228" t="str">
        <f>TEXT(Table1[[#This Row],[Joining Date]],"yyyy")</f>
        <v>2023</v>
      </c>
      <c r="V3228" s="5">
        <f ca="1">TODAY()-Table1[[#This Row],[Joining Date]]</f>
        <v>1128</v>
      </c>
      <c r="W3228" t="str">
        <f>LEFT(Table1[[#This Row],[Employee Name]],FIND(" ",Table1[[#This Row],[Employee Name]])-1)</f>
        <v>Meera</v>
      </c>
      <c r="X3228" t="str">
        <f>RIGHT(Table1[[#This Row],[Employee Name]],LEN(Table1[[#This Row],[Employee Name]])-FIND(" ",Table1[[#This Row],[Employee Name]]))</f>
        <v>Joshi</v>
      </c>
      <c r="Y3228" t="str">
        <f>Table1[[#This Row],[Department]]&amp;"-"&amp;Table1[[#This Row],[Employee ID]]</f>
        <v>IT-E03290</v>
      </c>
      <c r="Z3228" t="str">
        <f>LEFT(Table1[[#This Row],[Department]],3)</f>
        <v>IT</v>
      </c>
      <c r="AA3228" t="str">
        <f>_xlfn.XLOOKUP(Table1[[#This Row],[Manager ID]],MANAGERS!A:A,MANAGERS!B:B)</f>
        <v>Manager_8</v>
      </c>
      <c r="AB3228" t="str" cm="1">
        <f t="array" ref="AB3228">_xlfn.XLOOKUP(Table1[[#This Row],[Manager ID]],Table2[[#All],[Manager ID]],Table2[[#All],[Department Head]])</f>
        <v>Sales</v>
      </c>
      <c r="AC3228" s="2">
        <f>_xlfn.XLOOKUP(Table1[[#This Row],[City]],L:L,O:O)</f>
        <v>0.24030340748661314</v>
      </c>
      <c r="AD3228" t="str" cm="1">
        <f t="array" ref="AD3228">_xlfn.IFS(Table1[[#This Row],[Performance Score]]&gt;=90,"Excellent",Table1[[#This Row],[Performance Score]]&gt;=75,"Good",Table1[[#This Row],[Performance Score]]&gt;=60,"Average",Table1[[#This Row],[Performance Score]]&lt;=60,"Need Improvement")</f>
        <v>Average</v>
      </c>
      <c r="AE3228" t="str">
        <f>IF(AND(Table1[[#This Row],[Attendance %]]&gt;=80,(Table1[[#This Row],[Performance Score]]&gt;=80)),"Eligible","Not Eligible")</f>
        <v>Not Eligible</v>
      </c>
      <c r="AF3228" t="str">
        <f>IF(Table1[[#This Row],[Performance Score]]&gt;=80,"High Performer","Low Performer")</f>
        <v>Low Performer</v>
      </c>
      <c r="AG3228" t="str" cm="1">
        <f t="array" aca="1" ref="AG3228" ca="1">_xlfn.IFS(Table1[[#This Row],[Experience]]&lt;=3,"Junior",Table1[[#This Row],[Experience]]&lt;=7,"Mid Level",Table1[[#This Row],[Experience]]&gt;=7,"Senior")</f>
        <v>Junior</v>
      </c>
      <c r="AH3228" t="str">
        <f>IF(Table1[[#This Row],[Attendance %]]&gt;75,"OK","Below 75")</f>
        <v>OK</v>
      </c>
      <c r="AI3228" t="b">
        <f>ISBLANK(Table1[[#This Row],[Employee ID]])</f>
        <v>0</v>
      </c>
      <c r="AJ3228" t="b">
        <f>ISNUMBER(Table1[[#This Row],[Total Salary  ]])</f>
        <v>1</v>
      </c>
      <c r="AK3228" t="str">
        <f>IFERROR(_xlfn.XLOOKUP(Table1[[#This Row],[Manager ID]],MANAGERS!A:A,MANAGERS!B:B),"Not Found")</f>
        <v>Manager_8</v>
      </c>
    </row>
    <row r="3229" spans="1:37" x14ac:dyDescent="0.2">
      <c r="A3229" t="s">
        <v>4781</v>
      </c>
      <c r="B3229" t="s">
        <v>60</v>
      </c>
      <c r="C3229" t="s">
        <v>15</v>
      </c>
      <c r="D3229" t="s">
        <v>25</v>
      </c>
      <c r="E3229" t="s">
        <v>65</v>
      </c>
      <c r="F3229" s="1">
        <v>45883</v>
      </c>
      <c r="G3229" s="1">
        <v>37090</v>
      </c>
      <c r="H3229">
        <v>64275</v>
      </c>
      <c r="I3229">
        <v>12592</v>
      </c>
      <c r="J3229">
        <v>71</v>
      </c>
      <c r="K3229">
        <v>93</v>
      </c>
      <c r="L3229" t="s">
        <v>27</v>
      </c>
      <c r="M3229">
        <v>119</v>
      </c>
      <c r="N3229">
        <f>Table1[[#This Row],[Basic Salary]]+Table1[[#This Row],[Bonus]]</f>
        <v>76867</v>
      </c>
      <c r="O3229" s="2">
        <f>Table1[[#This Row],[Bonus]]/Table1[[#This Row],[Basic Salary]]</f>
        <v>0.19590820692337613</v>
      </c>
      <c r="P3229">
        <f ca="1">DATEDIF(Table1[[#This Row],[Date of Birth]],TODAY(),"Y")</f>
        <v>25</v>
      </c>
      <c r="Q3229">
        <f ca="1">DATEDIF(Table1[[#This Row],[Joining Date]],TODAY(),"Y")</f>
        <v>0</v>
      </c>
      <c r="R3229" t="str">
        <f ca="1">IF(YEAR(Table1[[#This Row],[Joining Date]])=YEAR(TODAY()),"Yes","No")</f>
        <v>No</v>
      </c>
      <c r="S3229" t="str">
        <f ca="1">IF(Table1[[#This Row],[Experience]]&gt;5,"Yes","No")</f>
        <v>No</v>
      </c>
      <c r="T3229" t="str">
        <f>TEXT(Table1[[#This Row],[Joining Date]],"mmmm")</f>
        <v>August</v>
      </c>
      <c r="U3229" t="str">
        <f>TEXT(Table1[[#This Row],[Joining Date]],"yyyy")</f>
        <v>2025</v>
      </c>
      <c r="V3229" s="5">
        <f ca="1">TODAY()-Table1[[#This Row],[Joining Date]]</f>
        <v>356</v>
      </c>
      <c r="W3229" t="str">
        <f>LEFT(Table1[[#This Row],[Employee Name]],FIND(" ",Table1[[#This Row],[Employee Name]])-1)</f>
        <v>Gayathri</v>
      </c>
      <c r="X3229" t="str">
        <f>RIGHT(Table1[[#This Row],[Employee Name]],LEN(Table1[[#This Row],[Employee Name]])-FIND(" ",Table1[[#This Row],[Employee Name]]))</f>
        <v>Iyer</v>
      </c>
      <c r="Y3229" t="str">
        <f>Table1[[#This Row],[Department]]&amp;"-"&amp;Table1[[#This Row],[Employee ID]]</f>
        <v>Finance-E04725</v>
      </c>
      <c r="Z3229" t="str">
        <f>LEFT(Table1[[#This Row],[Department]],3)</f>
        <v>Fin</v>
      </c>
      <c r="AA3229" t="str">
        <f>_xlfn.XLOOKUP(Table1[[#This Row],[Manager ID]],MANAGERS!A:A,MANAGERS!B:B)</f>
        <v>Manager_19</v>
      </c>
      <c r="AB3229" t="str" cm="1">
        <f t="array" ref="AB3229">_xlfn.XLOOKUP(Table1[[#This Row],[Manager ID]],Table2[[#All],[Manager ID]],Table2[[#All],[Department Head]])</f>
        <v>Support</v>
      </c>
      <c r="AC3229" s="2">
        <f>_xlfn.XLOOKUP(Table1[[#This Row],[City]],L:L,O:O)</f>
        <v>0.23674293405114402</v>
      </c>
      <c r="AD3229" t="str" cm="1">
        <f t="array" ref="AD3229">_xlfn.IFS(Table1[[#This Row],[Performance Score]]&gt;=90,"Excellent",Table1[[#This Row],[Performance Score]]&gt;=75,"Good",Table1[[#This Row],[Performance Score]]&gt;=60,"Average",Table1[[#This Row],[Performance Score]]&lt;=60,"Need Improvement")</f>
        <v>Excellent</v>
      </c>
      <c r="AE3229" t="str">
        <f>IF(AND(Table1[[#This Row],[Attendance %]]&gt;=80,(Table1[[#This Row],[Performance Score]]&gt;=80)),"Eligible","Not Eligible")</f>
        <v>Not Eligible</v>
      </c>
      <c r="AF3229" t="str">
        <f>IF(Table1[[#This Row],[Performance Score]]&gt;=80,"High Performer","Low Performer")</f>
        <v>High Performer</v>
      </c>
      <c r="AG3229" t="str" cm="1">
        <f t="array" aca="1" ref="AG3229" ca="1">_xlfn.IFS(Table1[[#This Row],[Experience]]&lt;=3,"Junior",Table1[[#This Row],[Experience]]&lt;=7,"Mid Level",Table1[[#This Row],[Experience]]&gt;=7,"Senior")</f>
        <v>Junior</v>
      </c>
      <c r="AH3229" t="str">
        <f>IF(Table1[[#This Row],[Attendance %]]&gt;75,"OK","Below 75")</f>
        <v>Below 75</v>
      </c>
      <c r="AI3229" t="b">
        <f>ISBLANK(Table1[[#This Row],[Employee ID]])</f>
        <v>0</v>
      </c>
      <c r="AJ3229" t="b">
        <f>ISNUMBER(Table1[[#This Row],[Total Salary  ]])</f>
        <v>1</v>
      </c>
      <c r="AK3229" t="str">
        <f>IFERROR(_xlfn.XLOOKUP(Table1[[#This Row],[Manager ID]],MANAGERS!A:A,MANAGERS!B:B),"Not Found")</f>
        <v>Manager_19</v>
      </c>
    </row>
    <row r="3230" spans="1:37" x14ac:dyDescent="0.2">
      <c r="A3230" t="s">
        <v>448</v>
      </c>
      <c r="B3230" t="s">
        <v>57</v>
      </c>
      <c r="C3230" t="s">
        <v>21</v>
      </c>
      <c r="D3230" t="s">
        <v>43</v>
      </c>
      <c r="E3230" t="s">
        <v>17</v>
      </c>
      <c r="F3230" s="1">
        <v>44437</v>
      </c>
      <c r="G3230" s="1">
        <v>39199</v>
      </c>
      <c r="H3230">
        <v>62051</v>
      </c>
      <c r="I3230">
        <v>14780</v>
      </c>
      <c r="J3230">
        <v>66</v>
      </c>
      <c r="K3230">
        <v>70</v>
      </c>
      <c r="L3230" t="s">
        <v>53</v>
      </c>
      <c r="M3230">
        <v>111</v>
      </c>
      <c r="N3230">
        <f>Table1[[#This Row],[Basic Salary]]+Table1[[#This Row],[Bonus]]</f>
        <v>76831</v>
      </c>
      <c r="O3230" s="2">
        <f>Table1[[#This Row],[Bonus]]/Table1[[#This Row],[Basic Salary]]</f>
        <v>0.23819116533174325</v>
      </c>
      <c r="P3230">
        <f ca="1">DATEDIF(Table1[[#This Row],[Date of Birth]],TODAY(),"Y")</f>
        <v>19</v>
      </c>
      <c r="Q3230">
        <f ca="1">DATEDIF(Table1[[#This Row],[Joining Date]],TODAY(),"Y")</f>
        <v>4</v>
      </c>
      <c r="R3230" t="str">
        <f ca="1">IF(YEAR(Table1[[#This Row],[Joining Date]])=YEAR(TODAY()),"Yes","No")</f>
        <v>No</v>
      </c>
      <c r="S3230" t="str">
        <f ca="1">IF(Table1[[#This Row],[Experience]]&gt;5,"Yes","No")</f>
        <v>No</v>
      </c>
      <c r="T3230" t="str">
        <f>TEXT(Table1[[#This Row],[Joining Date]],"mmmm")</f>
        <v>August</v>
      </c>
      <c r="U3230" t="str">
        <f>TEXT(Table1[[#This Row],[Joining Date]],"yyyy")</f>
        <v>2021</v>
      </c>
      <c r="V3230" s="5">
        <f ca="1">TODAY()-Table1[[#This Row],[Joining Date]]</f>
        <v>1802</v>
      </c>
      <c r="W3230" t="str">
        <f>LEFT(Table1[[#This Row],[Employee Name]],FIND(" ",Table1[[#This Row],[Employee Name]])-1)</f>
        <v>Swathi</v>
      </c>
      <c r="X3230" t="str">
        <f>RIGHT(Table1[[#This Row],[Employee Name]],LEN(Table1[[#This Row],[Employee Name]])-FIND(" ",Table1[[#This Row],[Employee Name]]))</f>
        <v>Ramesh</v>
      </c>
      <c r="Y3230" t="str">
        <f>Table1[[#This Row],[Department]]&amp;"-"&amp;Table1[[#This Row],[Employee ID]]</f>
        <v>Operations-E00392</v>
      </c>
      <c r="Z3230" t="str">
        <f>LEFT(Table1[[#This Row],[Department]],3)</f>
        <v>Ope</v>
      </c>
      <c r="AA3230" t="str">
        <f>_xlfn.XLOOKUP(Table1[[#This Row],[Manager ID]],MANAGERS!A:A,MANAGERS!B:B)</f>
        <v>Manager_11</v>
      </c>
      <c r="AB3230" t="str" cm="1">
        <f t="array" ref="AB3230">_xlfn.XLOOKUP(Table1[[#This Row],[Manager ID]],Table2[[#All],[Manager ID]],Table2[[#All],[Department Head]])</f>
        <v>Marketing</v>
      </c>
      <c r="AC3230" s="2">
        <f>_xlfn.XLOOKUP(Table1[[#This Row],[City]],L:L,O:O)</f>
        <v>0.23685887225230964</v>
      </c>
      <c r="AD3230" t="str" cm="1">
        <f t="array" ref="AD3230">_xlfn.IFS(Table1[[#This Row],[Performance Score]]&gt;=90,"Excellent",Table1[[#This Row],[Performance Score]]&gt;=75,"Good",Table1[[#This Row],[Performance Score]]&gt;=60,"Average",Table1[[#This Row],[Performance Score]]&lt;=60,"Need Improvement")</f>
        <v>Average</v>
      </c>
      <c r="AE3230" t="str">
        <f>IF(AND(Table1[[#This Row],[Attendance %]]&gt;=80,(Table1[[#This Row],[Performance Score]]&gt;=80)),"Eligible","Not Eligible")</f>
        <v>Not Eligible</v>
      </c>
      <c r="AF3230" t="str">
        <f>IF(Table1[[#This Row],[Performance Score]]&gt;=80,"High Performer","Low Performer")</f>
        <v>Low Performer</v>
      </c>
      <c r="AG3230" t="str" cm="1">
        <f t="array" aca="1" ref="AG3230" ca="1">_xlfn.IFS(Table1[[#This Row],[Experience]]&lt;=3,"Junior",Table1[[#This Row],[Experience]]&lt;=7,"Mid Level",Table1[[#This Row],[Experience]]&gt;=7,"Senior")</f>
        <v>Mid Level</v>
      </c>
      <c r="AH3230" t="str">
        <f>IF(Table1[[#This Row],[Attendance %]]&gt;75,"OK","Below 75")</f>
        <v>Below 75</v>
      </c>
      <c r="AI3230" t="b">
        <f>ISBLANK(Table1[[#This Row],[Employee ID]])</f>
        <v>0</v>
      </c>
      <c r="AJ3230" t="b">
        <f>ISNUMBER(Table1[[#This Row],[Total Salary  ]])</f>
        <v>1</v>
      </c>
      <c r="AK3230" t="str">
        <f>IFERROR(_xlfn.XLOOKUP(Table1[[#This Row],[Manager ID]],MANAGERS!A:A,MANAGERS!B:B),"Not Found")</f>
        <v>Manager_11</v>
      </c>
    </row>
    <row r="3231" spans="1:37" x14ac:dyDescent="0.2">
      <c r="A3231" t="s">
        <v>4221</v>
      </c>
      <c r="B3231" t="s">
        <v>77</v>
      </c>
      <c r="C3231" t="s">
        <v>21</v>
      </c>
      <c r="D3231" t="s">
        <v>40</v>
      </c>
      <c r="E3231" t="s">
        <v>22</v>
      </c>
      <c r="F3231" s="1">
        <v>43165</v>
      </c>
      <c r="G3231" s="1">
        <v>33741</v>
      </c>
      <c r="H3231">
        <v>59910</v>
      </c>
      <c r="I3231">
        <v>16921</v>
      </c>
      <c r="J3231">
        <v>83</v>
      </c>
      <c r="K3231">
        <v>91</v>
      </c>
      <c r="L3231" t="s">
        <v>18</v>
      </c>
      <c r="M3231">
        <v>104</v>
      </c>
      <c r="N3231">
        <f>Table1[[#This Row],[Basic Salary]]+Table1[[#This Row],[Bonus]]</f>
        <v>76831</v>
      </c>
      <c r="O3231" s="2">
        <f>Table1[[#This Row],[Bonus]]/Table1[[#This Row],[Basic Salary]]</f>
        <v>0.28244032715740275</v>
      </c>
      <c r="P3231">
        <f ca="1">DATEDIF(Table1[[#This Row],[Date of Birth]],TODAY(),"Y")</f>
        <v>34</v>
      </c>
      <c r="Q3231">
        <f ca="1">DATEDIF(Table1[[#This Row],[Joining Date]],TODAY(),"Y")</f>
        <v>8</v>
      </c>
      <c r="R3231" t="str">
        <f ca="1">IF(YEAR(Table1[[#This Row],[Joining Date]])=YEAR(TODAY()),"Yes","No")</f>
        <v>No</v>
      </c>
      <c r="S3231" t="str">
        <f ca="1">IF(Table1[[#This Row],[Experience]]&gt;5,"Yes","No")</f>
        <v>Yes</v>
      </c>
      <c r="T3231" t="str">
        <f>TEXT(Table1[[#This Row],[Joining Date]],"mmmm")</f>
        <v>March</v>
      </c>
      <c r="U3231" t="str">
        <f>TEXT(Table1[[#This Row],[Joining Date]],"yyyy")</f>
        <v>2018</v>
      </c>
      <c r="V3231" s="5">
        <f ca="1">TODAY()-Table1[[#This Row],[Joining Date]]</f>
        <v>3074</v>
      </c>
      <c r="W3231" t="str">
        <f>LEFT(Table1[[#This Row],[Employee Name]],FIND(" ",Table1[[#This Row],[Employee Name]])-1)</f>
        <v>Rohan</v>
      </c>
      <c r="X3231" t="str">
        <f>RIGHT(Table1[[#This Row],[Employee Name]],LEN(Table1[[#This Row],[Employee Name]])-FIND(" ",Table1[[#This Row],[Employee Name]]))</f>
        <v>Gupta</v>
      </c>
      <c r="Y3231" t="str">
        <f>Table1[[#This Row],[Department]]&amp;"-"&amp;Table1[[#This Row],[Employee ID]]</f>
        <v>IT-E04165</v>
      </c>
      <c r="Z3231" t="str">
        <f>LEFT(Table1[[#This Row],[Department]],3)</f>
        <v>IT</v>
      </c>
      <c r="AA3231" t="str">
        <f>_xlfn.XLOOKUP(Table1[[#This Row],[Manager ID]],MANAGERS!A:A,MANAGERS!B:B)</f>
        <v>Manager_4</v>
      </c>
      <c r="AB3231" t="str" cm="1">
        <f t="array" ref="AB3231">_xlfn.XLOOKUP(Table1[[#This Row],[Manager ID]],Table2[[#All],[Manager ID]],Table2[[#All],[Department Head]])</f>
        <v>Finance</v>
      </c>
      <c r="AC3231" s="2">
        <f>_xlfn.XLOOKUP(Table1[[#This Row],[City]],L:L,O:O)</f>
        <v>0.21356479274849693</v>
      </c>
      <c r="AD3231" t="str" cm="1">
        <f t="array" ref="AD3231">_xlfn.IFS(Table1[[#This Row],[Performance Score]]&gt;=90,"Excellent",Table1[[#This Row],[Performance Score]]&gt;=75,"Good",Table1[[#This Row],[Performance Score]]&gt;=60,"Average",Table1[[#This Row],[Performance Score]]&lt;=60,"Need Improvement")</f>
        <v>Excellent</v>
      </c>
      <c r="AE3231" t="str">
        <f>IF(AND(Table1[[#This Row],[Attendance %]]&gt;=80,(Table1[[#This Row],[Performance Score]]&gt;=80)),"Eligible","Not Eligible")</f>
        <v>Eligible</v>
      </c>
      <c r="AF3231" t="str">
        <f>IF(Table1[[#This Row],[Performance Score]]&gt;=80,"High Performer","Low Performer")</f>
        <v>High Performer</v>
      </c>
      <c r="AG3231" t="str" cm="1">
        <f t="array" aca="1" ref="AG3231" ca="1">_xlfn.IFS(Table1[[#This Row],[Experience]]&lt;=3,"Junior",Table1[[#This Row],[Experience]]&lt;=7,"Mid Level",Table1[[#This Row],[Experience]]&gt;=7,"Senior")</f>
        <v>Senior</v>
      </c>
      <c r="AH3231" t="str">
        <f>IF(Table1[[#This Row],[Attendance %]]&gt;75,"OK","Below 75")</f>
        <v>OK</v>
      </c>
      <c r="AI3231" t="b">
        <f>ISBLANK(Table1[[#This Row],[Employee ID]])</f>
        <v>0</v>
      </c>
      <c r="AJ3231" t="b">
        <f>ISNUMBER(Table1[[#This Row],[Total Salary  ]])</f>
        <v>1</v>
      </c>
      <c r="AK3231" t="str">
        <f>IFERROR(_xlfn.XLOOKUP(Table1[[#This Row],[Manager ID]],MANAGERS!A:A,MANAGERS!B:B),"Not Found")</f>
        <v>Manager_4</v>
      </c>
    </row>
    <row r="3232" spans="1:37" x14ac:dyDescent="0.2">
      <c r="A3232" t="s">
        <v>1335</v>
      </c>
      <c r="B3232" t="s">
        <v>89</v>
      </c>
      <c r="C3232" t="s">
        <v>15</v>
      </c>
      <c r="D3232" t="s">
        <v>33</v>
      </c>
      <c r="E3232" t="s">
        <v>26</v>
      </c>
      <c r="F3232" s="1">
        <v>43162</v>
      </c>
      <c r="G3232" s="1">
        <v>31380</v>
      </c>
      <c r="H3232">
        <v>51027</v>
      </c>
      <c r="I3232">
        <v>25800</v>
      </c>
      <c r="J3232">
        <v>65</v>
      </c>
      <c r="K3232">
        <v>100</v>
      </c>
      <c r="L3232" t="s">
        <v>23</v>
      </c>
      <c r="M3232">
        <v>107</v>
      </c>
      <c r="N3232">
        <f>Table1[[#This Row],[Basic Salary]]+Table1[[#This Row],[Bonus]]</f>
        <v>76827</v>
      </c>
      <c r="O3232" s="2">
        <f>Table1[[#This Row],[Bonus]]/Table1[[#This Row],[Basic Salary]]</f>
        <v>0.50561467458404374</v>
      </c>
      <c r="P3232">
        <f ca="1">DATEDIF(Table1[[#This Row],[Date of Birth]],TODAY(),"Y")</f>
        <v>40</v>
      </c>
      <c r="Q3232">
        <f ca="1">DATEDIF(Table1[[#This Row],[Joining Date]],TODAY(),"Y")</f>
        <v>8</v>
      </c>
      <c r="R3232" t="str">
        <f ca="1">IF(YEAR(Table1[[#This Row],[Joining Date]])=YEAR(TODAY()),"Yes","No")</f>
        <v>No</v>
      </c>
      <c r="S3232" t="str">
        <f ca="1">IF(Table1[[#This Row],[Experience]]&gt;5,"Yes","No")</f>
        <v>Yes</v>
      </c>
      <c r="T3232" t="str">
        <f>TEXT(Table1[[#This Row],[Joining Date]],"mmmm")</f>
        <v>March</v>
      </c>
      <c r="U3232" t="str">
        <f>TEXT(Table1[[#This Row],[Joining Date]],"yyyy")</f>
        <v>2018</v>
      </c>
      <c r="V3232" s="5">
        <f ca="1">TODAY()-Table1[[#This Row],[Joining Date]]</f>
        <v>3077</v>
      </c>
      <c r="W3232" t="str">
        <f>LEFT(Table1[[#This Row],[Employee Name]],FIND(" ",Table1[[#This Row],[Employee Name]])-1)</f>
        <v>Tarun</v>
      </c>
      <c r="X3232" t="str">
        <f>RIGHT(Table1[[#This Row],[Employee Name]],LEN(Table1[[#This Row],[Employee Name]])-FIND(" ",Table1[[#This Row],[Employee Name]]))</f>
        <v>Verma</v>
      </c>
      <c r="Y3232" t="str">
        <f>Table1[[#This Row],[Department]]&amp;"-"&amp;Table1[[#This Row],[Employee ID]]</f>
        <v>Marketing-E01279</v>
      </c>
      <c r="Z3232" t="str">
        <f>LEFT(Table1[[#This Row],[Department]],3)</f>
        <v>Mar</v>
      </c>
      <c r="AA3232" t="str">
        <f>_xlfn.XLOOKUP(Table1[[#This Row],[Manager ID]],MANAGERS!A:A,MANAGERS!B:B)</f>
        <v>Manager_7</v>
      </c>
      <c r="AB3232" t="str" cm="1">
        <f t="array" ref="AB3232">_xlfn.XLOOKUP(Table1[[#This Row],[Manager ID]],Table2[[#All],[Manager ID]],Table2[[#All],[Department Head]])</f>
        <v>Operations</v>
      </c>
      <c r="AC3232" s="2">
        <f>_xlfn.XLOOKUP(Table1[[#This Row],[City]],L:L,O:O)</f>
        <v>0.23486488519629886</v>
      </c>
      <c r="AD3232" t="str" cm="1">
        <f t="array" ref="AD3232">_xlfn.IFS(Table1[[#This Row],[Performance Score]]&gt;=90,"Excellent",Table1[[#This Row],[Performance Score]]&gt;=75,"Good",Table1[[#This Row],[Performance Score]]&gt;=60,"Average",Table1[[#This Row],[Performance Score]]&lt;=60,"Need Improvement")</f>
        <v>Excellent</v>
      </c>
      <c r="AE3232" t="str">
        <f>IF(AND(Table1[[#This Row],[Attendance %]]&gt;=80,(Table1[[#This Row],[Performance Score]]&gt;=80)),"Eligible","Not Eligible")</f>
        <v>Not Eligible</v>
      </c>
      <c r="AF3232" t="str">
        <f>IF(Table1[[#This Row],[Performance Score]]&gt;=80,"High Performer","Low Performer")</f>
        <v>High Performer</v>
      </c>
      <c r="AG3232" t="str" cm="1">
        <f t="array" aca="1" ref="AG3232" ca="1">_xlfn.IFS(Table1[[#This Row],[Experience]]&lt;=3,"Junior",Table1[[#This Row],[Experience]]&lt;=7,"Mid Level",Table1[[#This Row],[Experience]]&gt;=7,"Senior")</f>
        <v>Senior</v>
      </c>
      <c r="AH3232" t="str">
        <f>IF(Table1[[#This Row],[Attendance %]]&gt;75,"OK","Below 75")</f>
        <v>Below 75</v>
      </c>
      <c r="AI3232" t="b">
        <f>ISBLANK(Table1[[#This Row],[Employee ID]])</f>
        <v>0</v>
      </c>
      <c r="AJ3232" t="b">
        <f>ISNUMBER(Table1[[#This Row],[Total Salary  ]])</f>
        <v>1</v>
      </c>
      <c r="AK3232" t="str">
        <f>IFERROR(_xlfn.XLOOKUP(Table1[[#This Row],[Manager ID]],MANAGERS!A:A,MANAGERS!B:B),"Not Found")</f>
        <v>Manager_7</v>
      </c>
    </row>
    <row r="3233" spans="1:37" x14ac:dyDescent="0.2">
      <c r="A3233" t="s">
        <v>271</v>
      </c>
      <c r="B3233" t="s">
        <v>77</v>
      </c>
      <c r="C3233" t="s">
        <v>21</v>
      </c>
      <c r="D3233" t="s">
        <v>33</v>
      </c>
      <c r="E3233" t="s">
        <v>26</v>
      </c>
      <c r="F3233" s="1">
        <v>44157</v>
      </c>
      <c r="G3233" s="1">
        <v>35394</v>
      </c>
      <c r="H3233">
        <v>66124</v>
      </c>
      <c r="I3233">
        <v>10674</v>
      </c>
      <c r="J3233">
        <v>89</v>
      </c>
      <c r="K3233">
        <v>98</v>
      </c>
      <c r="L3233" t="s">
        <v>23</v>
      </c>
      <c r="M3233">
        <v>111</v>
      </c>
      <c r="N3233">
        <f>Table1[[#This Row],[Basic Salary]]+Table1[[#This Row],[Bonus]]</f>
        <v>76798</v>
      </c>
      <c r="O3233" s="2">
        <f>Table1[[#This Row],[Bonus]]/Table1[[#This Row],[Basic Salary]]</f>
        <v>0.16142399128909321</v>
      </c>
      <c r="P3233">
        <f ca="1">DATEDIF(Table1[[#This Row],[Date of Birth]],TODAY(),"Y")</f>
        <v>29</v>
      </c>
      <c r="Q3233">
        <f ca="1">DATEDIF(Table1[[#This Row],[Joining Date]],TODAY(),"Y")</f>
        <v>5</v>
      </c>
      <c r="R3233" t="str">
        <f ca="1">IF(YEAR(Table1[[#This Row],[Joining Date]])=YEAR(TODAY()),"Yes","No")</f>
        <v>No</v>
      </c>
      <c r="S3233" t="str">
        <f ca="1">IF(Table1[[#This Row],[Experience]]&gt;5,"Yes","No")</f>
        <v>No</v>
      </c>
      <c r="T3233" t="str">
        <f>TEXT(Table1[[#This Row],[Joining Date]],"mmmm")</f>
        <v>November</v>
      </c>
      <c r="U3233" t="str">
        <f>TEXT(Table1[[#This Row],[Joining Date]],"yyyy")</f>
        <v>2020</v>
      </c>
      <c r="V3233" s="5">
        <f ca="1">TODAY()-Table1[[#This Row],[Joining Date]]</f>
        <v>2082</v>
      </c>
      <c r="W3233" t="str">
        <f>LEFT(Table1[[#This Row],[Employee Name]],FIND(" ",Table1[[#This Row],[Employee Name]])-1)</f>
        <v>Rohan</v>
      </c>
      <c r="X3233" t="str">
        <f>RIGHT(Table1[[#This Row],[Employee Name]],LEN(Table1[[#This Row],[Employee Name]])-FIND(" ",Table1[[#This Row],[Employee Name]]))</f>
        <v>Gupta</v>
      </c>
      <c r="Y3233" t="str">
        <f>Table1[[#This Row],[Department]]&amp;"-"&amp;Table1[[#This Row],[Employee ID]]</f>
        <v>Marketing-E00215</v>
      </c>
      <c r="Z3233" t="str">
        <f>LEFT(Table1[[#This Row],[Department]],3)</f>
        <v>Mar</v>
      </c>
      <c r="AA3233" t="str">
        <f>_xlfn.XLOOKUP(Table1[[#This Row],[Manager ID]],MANAGERS!A:A,MANAGERS!B:B)</f>
        <v>Manager_11</v>
      </c>
      <c r="AB3233" t="str" cm="1">
        <f t="array" ref="AB3233">_xlfn.XLOOKUP(Table1[[#This Row],[Manager ID]],Table2[[#All],[Manager ID]],Table2[[#All],[Department Head]])</f>
        <v>Marketing</v>
      </c>
      <c r="AC3233" s="2">
        <f>_xlfn.XLOOKUP(Table1[[#This Row],[City]],L:L,O:O)</f>
        <v>0.23486488519629886</v>
      </c>
      <c r="AD3233" t="str" cm="1">
        <f t="array" ref="AD3233">_xlfn.IFS(Table1[[#This Row],[Performance Score]]&gt;=90,"Excellent",Table1[[#This Row],[Performance Score]]&gt;=75,"Good",Table1[[#This Row],[Performance Score]]&gt;=60,"Average",Table1[[#This Row],[Performance Score]]&lt;=60,"Need Improvement")</f>
        <v>Excellent</v>
      </c>
      <c r="AE3233" t="str">
        <f>IF(AND(Table1[[#This Row],[Attendance %]]&gt;=80,(Table1[[#This Row],[Performance Score]]&gt;=80)),"Eligible","Not Eligible")</f>
        <v>Eligible</v>
      </c>
      <c r="AF3233" t="str">
        <f>IF(Table1[[#This Row],[Performance Score]]&gt;=80,"High Performer","Low Performer")</f>
        <v>High Performer</v>
      </c>
      <c r="AG3233" t="str" cm="1">
        <f t="array" aca="1" ref="AG3233" ca="1">_xlfn.IFS(Table1[[#This Row],[Experience]]&lt;=3,"Junior",Table1[[#This Row],[Experience]]&lt;=7,"Mid Level",Table1[[#This Row],[Experience]]&gt;=7,"Senior")</f>
        <v>Mid Level</v>
      </c>
      <c r="AH3233" t="str">
        <f>IF(Table1[[#This Row],[Attendance %]]&gt;75,"OK","Below 75")</f>
        <v>OK</v>
      </c>
      <c r="AI3233" t="b">
        <f>ISBLANK(Table1[[#This Row],[Employee ID]])</f>
        <v>0</v>
      </c>
      <c r="AJ3233" t="b">
        <f>ISNUMBER(Table1[[#This Row],[Total Salary  ]])</f>
        <v>1</v>
      </c>
      <c r="AK3233" t="str">
        <f>IFERROR(_xlfn.XLOOKUP(Table1[[#This Row],[Manager ID]],MANAGERS!A:A,MANAGERS!B:B),"Not Found")</f>
        <v>Manager_11</v>
      </c>
    </row>
    <row r="3234" spans="1:37" x14ac:dyDescent="0.2">
      <c r="A3234" t="s">
        <v>2796</v>
      </c>
      <c r="B3234" t="s">
        <v>62</v>
      </c>
      <c r="C3234" t="s">
        <v>15</v>
      </c>
      <c r="D3234" t="s">
        <v>33</v>
      </c>
      <c r="E3234" t="s">
        <v>51</v>
      </c>
      <c r="F3234" s="1">
        <v>45899</v>
      </c>
      <c r="G3234" s="1">
        <v>35063</v>
      </c>
      <c r="H3234">
        <v>57442</v>
      </c>
      <c r="I3234">
        <v>19328</v>
      </c>
      <c r="J3234">
        <v>89</v>
      </c>
      <c r="K3234">
        <v>80</v>
      </c>
      <c r="L3234" t="s">
        <v>18</v>
      </c>
      <c r="M3234">
        <v>116</v>
      </c>
      <c r="N3234">
        <f>Table1[[#This Row],[Basic Salary]]+Table1[[#This Row],[Bonus]]</f>
        <v>76770</v>
      </c>
      <c r="O3234" s="2">
        <f>Table1[[#This Row],[Bonus]]/Table1[[#This Row],[Basic Salary]]</f>
        <v>0.33647853486995577</v>
      </c>
      <c r="P3234">
        <f ca="1">DATEDIF(Table1[[#This Row],[Date of Birth]],TODAY(),"Y")</f>
        <v>30</v>
      </c>
      <c r="Q3234">
        <f ca="1">DATEDIF(Table1[[#This Row],[Joining Date]],TODAY(),"Y")</f>
        <v>0</v>
      </c>
      <c r="R3234" t="str">
        <f ca="1">IF(YEAR(Table1[[#This Row],[Joining Date]])=YEAR(TODAY()),"Yes","No")</f>
        <v>No</v>
      </c>
      <c r="S3234" t="str">
        <f ca="1">IF(Table1[[#This Row],[Experience]]&gt;5,"Yes","No")</f>
        <v>No</v>
      </c>
      <c r="T3234" t="str">
        <f>TEXT(Table1[[#This Row],[Joining Date]],"mmmm")</f>
        <v>August</v>
      </c>
      <c r="U3234" t="str">
        <f>TEXT(Table1[[#This Row],[Joining Date]],"yyyy")</f>
        <v>2025</v>
      </c>
      <c r="V3234" s="5">
        <f ca="1">TODAY()-Table1[[#This Row],[Joining Date]]</f>
        <v>340</v>
      </c>
      <c r="W3234" t="str">
        <f>LEFT(Table1[[#This Row],[Employee Name]],FIND(" ",Table1[[#This Row],[Employee Name]])-1)</f>
        <v>Kavya</v>
      </c>
      <c r="X3234" t="str">
        <f>RIGHT(Table1[[#This Row],[Employee Name]],LEN(Table1[[#This Row],[Employee Name]])-FIND(" ",Table1[[#This Row],[Employee Name]]))</f>
        <v>Nair</v>
      </c>
      <c r="Y3234" t="str">
        <f>Table1[[#This Row],[Department]]&amp;"-"&amp;Table1[[#This Row],[Employee ID]]</f>
        <v>Marketing-E02740</v>
      </c>
      <c r="Z3234" t="str">
        <f>LEFT(Table1[[#This Row],[Department]],3)</f>
        <v>Mar</v>
      </c>
      <c r="AA3234" t="str">
        <f>_xlfn.XLOOKUP(Table1[[#This Row],[Manager ID]],MANAGERS!A:A,MANAGERS!B:B)</f>
        <v>Manager_16</v>
      </c>
      <c r="AB3234" t="str" cm="1">
        <f t="array" ref="AB3234">_xlfn.XLOOKUP(Table1[[#This Row],[Manager ID]],Table2[[#All],[Manager ID]],Table2[[#All],[Department Head]])</f>
        <v>Sales</v>
      </c>
      <c r="AC3234" s="2">
        <f>_xlfn.XLOOKUP(Table1[[#This Row],[City]],L:L,O:O)</f>
        <v>0.21356479274849693</v>
      </c>
      <c r="AD3234" t="str" cm="1">
        <f t="array" ref="AD3234">_xlfn.IFS(Table1[[#This Row],[Performance Score]]&gt;=90,"Excellent",Table1[[#This Row],[Performance Score]]&gt;=75,"Good",Table1[[#This Row],[Performance Score]]&gt;=60,"Average",Table1[[#This Row],[Performance Score]]&lt;=60,"Need Improvement")</f>
        <v>Good</v>
      </c>
      <c r="AE3234" t="str">
        <f>IF(AND(Table1[[#This Row],[Attendance %]]&gt;=80,(Table1[[#This Row],[Performance Score]]&gt;=80)),"Eligible","Not Eligible")</f>
        <v>Eligible</v>
      </c>
      <c r="AF3234" t="str">
        <f>IF(Table1[[#This Row],[Performance Score]]&gt;=80,"High Performer","Low Performer")</f>
        <v>High Performer</v>
      </c>
      <c r="AG3234" t="str" cm="1">
        <f t="array" aca="1" ref="AG3234" ca="1">_xlfn.IFS(Table1[[#This Row],[Experience]]&lt;=3,"Junior",Table1[[#This Row],[Experience]]&lt;=7,"Mid Level",Table1[[#This Row],[Experience]]&gt;=7,"Senior")</f>
        <v>Junior</v>
      </c>
      <c r="AH3234" t="str">
        <f>IF(Table1[[#This Row],[Attendance %]]&gt;75,"OK","Below 75")</f>
        <v>OK</v>
      </c>
      <c r="AI3234" t="b">
        <f>ISBLANK(Table1[[#This Row],[Employee ID]])</f>
        <v>0</v>
      </c>
      <c r="AJ3234" t="b">
        <f>ISNUMBER(Table1[[#This Row],[Total Salary  ]])</f>
        <v>1</v>
      </c>
      <c r="AK3234" t="str">
        <f>IFERROR(_xlfn.XLOOKUP(Table1[[#This Row],[Manager ID]],MANAGERS!A:A,MANAGERS!B:B),"Not Found")</f>
        <v>Manager_16</v>
      </c>
    </row>
    <row r="3235" spans="1:37" x14ac:dyDescent="0.2">
      <c r="A3235" t="s">
        <v>4756</v>
      </c>
      <c r="B3235" t="s">
        <v>42</v>
      </c>
      <c r="C3235" t="s">
        <v>21</v>
      </c>
      <c r="D3235" t="s">
        <v>40</v>
      </c>
      <c r="E3235" t="s">
        <v>30</v>
      </c>
      <c r="F3235" s="1">
        <v>45489</v>
      </c>
      <c r="G3235" s="1">
        <v>38140</v>
      </c>
      <c r="H3235">
        <v>58432</v>
      </c>
      <c r="I3235">
        <v>18276</v>
      </c>
      <c r="J3235">
        <v>75</v>
      </c>
      <c r="K3235">
        <v>96</v>
      </c>
      <c r="L3235" t="s">
        <v>34</v>
      </c>
      <c r="M3235">
        <v>119</v>
      </c>
      <c r="N3235">
        <f>Table1[[#This Row],[Basic Salary]]+Table1[[#This Row],[Bonus]]</f>
        <v>76708</v>
      </c>
      <c r="O3235" s="2">
        <f>Table1[[#This Row],[Bonus]]/Table1[[#This Row],[Basic Salary]]</f>
        <v>0.3127738225629792</v>
      </c>
      <c r="P3235">
        <f ca="1">DATEDIF(Table1[[#This Row],[Date of Birth]],TODAY(),"Y")</f>
        <v>22</v>
      </c>
      <c r="Q3235">
        <f ca="1">DATEDIF(Table1[[#This Row],[Joining Date]],TODAY(),"Y")</f>
        <v>2</v>
      </c>
      <c r="R3235" t="str">
        <f ca="1">IF(YEAR(Table1[[#This Row],[Joining Date]])=YEAR(TODAY()),"Yes","No")</f>
        <v>No</v>
      </c>
      <c r="S3235" t="str">
        <f ca="1">IF(Table1[[#This Row],[Experience]]&gt;5,"Yes","No")</f>
        <v>No</v>
      </c>
      <c r="T3235" t="str">
        <f>TEXT(Table1[[#This Row],[Joining Date]],"mmmm")</f>
        <v>July</v>
      </c>
      <c r="U3235" t="str">
        <f>TEXT(Table1[[#This Row],[Joining Date]],"yyyy")</f>
        <v>2024</v>
      </c>
      <c r="V3235" s="5">
        <f ca="1">TODAY()-Table1[[#This Row],[Joining Date]]</f>
        <v>750</v>
      </c>
      <c r="W3235" t="str">
        <f>LEFT(Table1[[#This Row],[Employee Name]],FIND(" ",Table1[[#This Row],[Employee Name]])-1)</f>
        <v>Krishna</v>
      </c>
      <c r="X3235" t="str">
        <f>RIGHT(Table1[[#This Row],[Employee Name]],LEN(Table1[[#This Row],[Employee Name]])-FIND(" ",Table1[[#This Row],[Employee Name]]))</f>
        <v>Chaitanya</v>
      </c>
      <c r="Y3235" t="str">
        <f>Table1[[#This Row],[Department]]&amp;"-"&amp;Table1[[#This Row],[Employee ID]]</f>
        <v>IT-E04700</v>
      </c>
      <c r="Z3235" t="str">
        <f>LEFT(Table1[[#This Row],[Department]],3)</f>
        <v>IT</v>
      </c>
      <c r="AA3235" t="str">
        <f>_xlfn.XLOOKUP(Table1[[#This Row],[Manager ID]],MANAGERS!A:A,MANAGERS!B:B)</f>
        <v>Manager_19</v>
      </c>
      <c r="AB3235" t="str" cm="1">
        <f t="array" ref="AB3235">_xlfn.XLOOKUP(Table1[[#This Row],[Manager ID]],Table2[[#All],[Manager ID]],Table2[[#All],[Department Head]])</f>
        <v>Support</v>
      </c>
      <c r="AC3235" s="2">
        <f>_xlfn.XLOOKUP(Table1[[#This Row],[City]],L:L,O:O)</f>
        <v>0.24030340748661314</v>
      </c>
      <c r="AD3235" t="str" cm="1">
        <f t="array" ref="AD3235">_xlfn.IFS(Table1[[#This Row],[Performance Score]]&gt;=90,"Excellent",Table1[[#This Row],[Performance Score]]&gt;=75,"Good",Table1[[#This Row],[Performance Score]]&gt;=60,"Average",Table1[[#This Row],[Performance Score]]&lt;=60,"Need Improvement")</f>
        <v>Excellent</v>
      </c>
      <c r="AE3235" t="str">
        <f>IF(AND(Table1[[#This Row],[Attendance %]]&gt;=80,(Table1[[#This Row],[Performance Score]]&gt;=80)),"Eligible","Not Eligible")</f>
        <v>Not Eligible</v>
      </c>
      <c r="AF3235" t="str">
        <f>IF(Table1[[#This Row],[Performance Score]]&gt;=80,"High Performer","Low Performer")</f>
        <v>High Performer</v>
      </c>
      <c r="AG3235" t="str" cm="1">
        <f t="array" aca="1" ref="AG3235" ca="1">_xlfn.IFS(Table1[[#This Row],[Experience]]&lt;=3,"Junior",Table1[[#This Row],[Experience]]&lt;=7,"Mid Level",Table1[[#This Row],[Experience]]&gt;=7,"Senior")</f>
        <v>Junior</v>
      </c>
      <c r="AH3235" t="str">
        <f>IF(Table1[[#This Row],[Attendance %]]&gt;75,"OK","Below 75")</f>
        <v>Below 75</v>
      </c>
      <c r="AI3235" t="b">
        <f>ISBLANK(Table1[[#This Row],[Employee ID]])</f>
        <v>0</v>
      </c>
      <c r="AJ3235" t="b">
        <f>ISNUMBER(Table1[[#This Row],[Total Salary  ]])</f>
        <v>1</v>
      </c>
      <c r="AK3235" t="str">
        <f>IFERROR(_xlfn.XLOOKUP(Table1[[#This Row],[Manager ID]],MANAGERS!A:A,MANAGERS!B:B),"Not Found")</f>
        <v>Manager_19</v>
      </c>
    </row>
    <row r="3236" spans="1:37" x14ac:dyDescent="0.2">
      <c r="A3236" t="s">
        <v>2545</v>
      </c>
      <c r="B3236" t="s">
        <v>93</v>
      </c>
      <c r="C3236" t="s">
        <v>15</v>
      </c>
      <c r="D3236" t="s">
        <v>40</v>
      </c>
      <c r="E3236" t="s">
        <v>26</v>
      </c>
      <c r="F3236" s="1">
        <v>42006</v>
      </c>
      <c r="G3236" s="1">
        <v>33518</v>
      </c>
      <c r="H3236">
        <v>69917</v>
      </c>
      <c r="I3236">
        <v>6724</v>
      </c>
      <c r="J3236">
        <v>97</v>
      </c>
      <c r="K3236">
        <v>63</v>
      </c>
      <c r="L3236" t="s">
        <v>27</v>
      </c>
      <c r="M3236">
        <v>107</v>
      </c>
      <c r="N3236">
        <f>Table1[[#This Row],[Basic Salary]]+Table1[[#This Row],[Bonus]]</f>
        <v>76641</v>
      </c>
      <c r="O3236" s="2">
        <f>Table1[[#This Row],[Bonus]]/Table1[[#This Row],[Basic Salary]]</f>
        <v>9.6171174392493952E-2</v>
      </c>
      <c r="P3236">
        <f ca="1">DATEDIF(Table1[[#This Row],[Date of Birth]],TODAY(),"Y")</f>
        <v>34</v>
      </c>
      <c r="Q3236">
        <f ca="1">DATEDIF(Table1[[#This Row],[Joining Date]],TODAY(),"Y")</f>
        <v>11</v>
      </c>
      <c r="R3236" t="str">
        <f ca="1">IF(YEAR(Table1[[#This Row],[Joining Date]])=YEAR(TODAY()),"Yes","No")</f>
        <v>No</v>
      </c>
      <c r="S3236" t="str">
        <f ca="1">IF(Table1[[#This Row],[Experience]]&gt;5,"Yes","No")</f>
        <v>Yes</v>
      </c>
      <c r="T3236" t="str">
        <f>TEXT(Table1[[#This Row],[Joining Date]],"mmmm")</f>
        <v>January</v>
      </c>
      <c r="U3236" t="str">
        <f>TEXT(Table1[[#This Row],[Joining Date]],"yyyy")</f>
        <v>2015</v>
      </c>
      <c r="V3236" s="5">
        <f ca="1">TODAY()-Table1[[#This Row],[Joining Date]]</f>
        <v>4233</v>
      </c>
      <c r="W3236" t="str">
        <f>LEFT(Table1[[#This Row],[Employee Name]],FIND(" ",Table1[[#This Row],[Employee Name]])-1)</f>
        <v>Priya</v>
      </c>
      <c r="X3236" t="str">
        <f>RIGHT(Table1[[#This Row],[Employee Name]],LEN(Table1[[#This Row],[Employee Name]])-FIND(" ",Table1[[#This Row],[Employee Name]]))</f>
        <v>Reddy</v>
      </c>
      <c r="Y3236" t="str">
        <f>Table1[[#This Row],[Department]]&amp;"-"&amp;Table1[[#This Row],[Employee ID]]</f>
        <v>IT-E02489</v>
      </c>
      <c r="Z3236" t="str">
        <f>LEFT(Table1[[#This Row],[Department]],3)</f>
        <v>IT</v>
      </c>
      <c r="AA3236" t="str">
        <f>_xlfn.XLOOKUP(Table1[[#This Row],[Manager ID]],MANAGERS!A:A,MANAGERS!B:B)</f>
        <v>Manager_7</v>
      </c>
      <c r="AB3236" t="str" cm="1">
        <f t="array" ref="AB3236">_xlfn.XLOOKUP(Table1[[#This Row],[Manager ID]],Table2[[#All],[Manager ID]],Table2[[#All],[Department Head]])</f>
        <v>Operations</v>
      </c>
      <c r="AC3236" s="2">
        <f>_xlfn.XLOOKUP(Table1[[#This Row],[City]],L:L,O:O)</f>
        <v>0.23674293405114402</v>
      </c>
      <c r="AD3236" t="str" cm="1">
        <f t="array" ref="AD3236">_xlfn.IFS(Table1[[#This Row],[Performance Score]]&gt;=90,"Excellent",Table1[[#This Row],[Performance Score]]&gt;=75,"Good",Table1[[#This Row],[Performance Score]]&gt;=60,"Average",Table1[[#This Row],[Performance Score]]&lt;=60,"Need Improvement")</f>
        <v>Average</v>
      </c>
      <c r="AE3236" t="str">
        <f>IF(AND(Table1[[#This Row],[Attendance %]]&gt;=80,(Table1[[#This Row],[Performance Score]]&gt;=80)),"Eligible","Not Eligible")</f>
        <v>Not Eligible</v>
      </c>
      <c r="AF3236" t="str">
        <f>IF(Table1[[#This Row],[Performance Score]]&gt;=80,"High Performer","Low Performer")</f>
        <v>Low Performer</v>
      </c>
      <c r="AG3236" t="str" cm="1">
        <f t="array" aca="1" ref="AG3236" ca="1">_xlfn.IFS(Table1[[#This Row],[Experience]]&lt;=3,"Junior",Table1[[#This Row],[Experience]]&lt;=7,"Mid Level",Table1[[#This Row],[Experience]]&gt;=7,"Senior")</f>
        <v>Senior</v>
      </c>
      <c r="AH3236" t="str">
        <f>IF(Table1[[#This Row],[Attendance %]]&gt;75,"OK","Below 75")</f>
        <v>OK</v>
      </c>
      <c r="AI3236" t="b">
        <f>ISBLANK(Table1[[#This Row],[Employee ID]])</f>
        <v>0</v>
      </c>
      <c r="AJ3236" t="b">
        <f>ISNUMBER(Table1[[#This Row],[Total Salary  ]])</f>
        <v>1</v>
      </c>
      <c r="AK3236" t="str">
        <f>IFERROR(_xlfn.XLOOKUP(Table1[[#This Row],[Manager ID]],MANAGERS!A:A,MANAGERS!B:B),"Not Found")</f>
        <v>Manager_7</v>
      </c>
    </row>
    <row r="3237" spans="1:37" x14ac:dyDescent="0.2">
      <c r="A3237" t="s">
        <v>1305</v>
      </c>
      <c r="B3237" t="s">
        <v>87</v>
      </c>
      <c r="C3237" t="s">
        <v>15</v>
      </c>
      <c r="D3237" t="s">
        <v>25</v>
      </c>
      <c r="E3237" t="s">
        <v>22</v>
      </c>
      <c r="F3237" s="1">
        <v>44686</v>
      </c>
      <c r="G3237" s="1">
        <v>29851</v>
      </c>
      <c r="H3237">
        <v>49150</v>
      </c>
      <c r="I3237">
        <v>27427</v>
      </c>
      <c r="J3237">
        <v>92</v>
      </c>
      <c r="K3237">
        <v>95</v>
      </c>
      <c r="L3237" t="s">
        <v>27</v>
      </c>
      <c r="M3237">
        <v>119</v>
      </c>
      <c r="N3237">
        <f>Table1[[#This Row],[Basic Salary]]+Table1[[#This Row],[Bonus]]</f>
        <v>76577</v>
      </c>
      <c r="O3237" s="2">
        <f>Table1[[#This Row],[Bonus]]/Table1[[#This Row],[Basic Salary]]</f>
        <v>0.5580264496439471</v>
      </c>
      <c r="P3237">
        <f ca="1">DATEDIF(Table1[[#This Row],[Date of Birth]],TODAY(),"Y")</f>
        <v>44</v>
      </c>
      <c r="Q3237">
        <f ca="1">DATEDIF(Table1[[#This Row],[Joining Date]],TODAY(),"Y")</f>
        <v>4</v>
      </c>
      <c r="R3237" t="str">
        <f ca="1">IF(YEAR(Table1[[#This Row],[Joining Date]])=YEAR(TODAY()),"Yes","No")</f>
        <v>No</v>
      </c>
      <c r="S3237" t="str">
        <f ca="1">IF(Table1[[#This Row],[Experience]]&gt;5,"Yes","No")</f>
        <v>No</v>
      </c>
      <c r="T3237" t="str">
        <f>TEXT(Table1[[#This Row],[Joining Date]],"mmmm")</f>
        <v>May</v>
      </c>
      <c r="U3237" t="str">
        <f>TEXT(Table1[[#This Row],[Joining Date]],"yyyy")</f>
        <v>2022</v>
      </c>
      <c r="V3237" s="5">
        <f ca="1">TODAY()-Table1[[#This Row],[Joining Date]]</f>
        <v>1553</v>
      </c>
      <c r="W3237" t="str">
        <f>LEFT(Table1[[#This Row],[Employee Name]],FIND(" ",Table1[[#This Row],[Employee Name]])-1)</f>
        <v>Arjun</v>
      </c>
      <c r="X3237" t="str">
        <f>RIGHT(Table1[[#This Row],[Employee Name]],LEN(Table1[[#This Row],[Employee Name]])-FIND(" ",Table1[[#This Row],[Employee Name]]))</f>
        <v>Mehta</v>
      </c>
      <c r="Y3237" t="str">
        <f>Table1[[#This Row],[Department]]&amp;"-"&amp;Table1[[#This Row],[Employee ID]]</f>
        <v>Finance-E01249</v>
      </c>
      <c r="Z3237" t="str">
        <f>LEFT(Table1[[#This Row],[Department]],3)</f>
        <v>Fin</v>
      </c>
      <c r="AA3237" t="str">
        <f>_xlfn.XLOOKUP(Table1[[#This Row],[Manager ID]],MANAGERS!A:A,MANAGERS!B:B)</f>
        <v>Manager_19</v>
      </c>
      <c r="AB3237" t="str" cm="1">
        <f t="array" ref="AB3237">_xlfn.XLOOKUP(Table1[[#This Row],[Manager ID]],Table2[[#All],[Manager ID]],Table2[[#All],[Department Head]])</f>
        <v>Support</v>
      </c>
      <c r="AC3237" s="2">
        <f>_xlfn.XLOOKUP(Table1[[#This Row],[City]],L:L,O:O)</f>
        <v>0.23674293405114402</v>
      </c>
      <c r="AD3237" t="str" cm="1">
        <f t="array" ref="AD3237">_xlfn.IFS(Table1[[#This Row],[Performance Score]]&gt;=90,"Excellent",Table1[[#This Row],[Performance Score]]&gt;=75,"Good",Table1[[#This Row],[Performance Score]]&gt;=60,"Average",Table1[[#This Row],[Performance Score]]&lt;=60,"Need Improvement")</f>
        <v>Excellent</v>
      </c>
      <c r="AE3237" t="str">
        <f>IF(AND(Table1[[#This Row],[Attendance %]]&gt;=80,(Table1[[#This Row],[Performance Score]]&gt;=80)),"Eligible","Not Eligible")</f>
        <v>Eligible</v>
      </c>
      <c r="AF3237" t="str">
        <f>IF(Table1[[#This Row],[Performance Score]]&gt;=80,"High Performer","Low Performer")</f>
        <v>High Performer</v>
      </c>
      <c r="AG3237" t="str" cm="1">
        <f t="array" aca="1" ref="AG3237" ca="1">_xlfn.IFS(Table1[[#This Row],[Experience]]&lt;=3,"Junior",Table1[[#This Row],[Experience]]&lt;=7,"Mid Level",Table1[[#This Row],[Experience]]&gt;=7,"Senior")</f>
        <v>Mid Level</v>
      </c>
      <c r="AH3237" t="str">
        <f>IF(Table1[[#This Row],[Attendance %]]&gt;75,"OK","Below 75")</f>
        <v>OK</v>
      </c>
      <c r="AI3237" t="b">
        <f>ISBLANK(Table1[[#This Row],[Employee ID]])</f>
        <v>0</v>
      </c>
      <c r="AJ3237" t="b">
        <f>ISNUMBER(Table1[[#This Row],[Total Salary  ]])</f>
        <v>1</v>
      </c>
      <c r="AK3237" t="str">
        <f>IFERROR(_xlfn.XLOOKUP(Table1[[#This Row],[Manager ID]],MANAGERS!A:A,MANAGERS!B:B),"Not Found")</f>
        <v>Manager_19</v>
      </c>
    </row>
    <row r="3238" spans="1:37" x14ac:dyDescent="0.2">
      <c r="A3238" t="s">
        <v>1042</v>
      </c>
      <c r="B3238" t="s">
        <v>42</v>
      </c>
      <c r="C3238" t="s">
        <v>21</v>
      </c>
      <c r="D3238" t="s">
        <v>40</v>
      </c>
      <c r="E3238" t="s">
        <v>51</v>
      </c>
      <c r="F3238" s="1">
        <v>42239</v>
      </c>
      <c r="G3238" s="1">
        <v>35054</v>
      </c>
      <c r="H3238">
        <v>68287</v>
      </c>
      <c r="I3238">
        <v>8282</v>
      </c>
      <c r="J3238">
        <v>60</v>
      </c>
      <c r="K3238">
        <v>69</v>
      </c>
      <c r="L3238" t="s">
        <v>34</v>
      </c>
      <c r="M3238">
        <v>113</v>
      </c>
      <c r="N3238">
        <f>Table1[[#This Row],[Basic Salary]]+Table1[[#This Row],[Bonus]]</f>
        <v>76569</v>
      </c>
      <c r="O3238" s="2">
        <f>Table1[[#This Row],[Bonus]]/Table1[[#This Row],[Basic Salary]]</f>
        <v>0.12128223527172083</v>
      </c>
      <c r="P3238">
        <f ca="1">DATEDIF(Table1[[#This Row],[Date of Birth]],TODAY(),"Y")</f>
        <v>30</v>
      </c>
      <c r="Q3238">
        <f ca="1">DATEDIF(Table1[[#This Row],[Joining Date]],TODAY(),"Y")</f>
        <v>10</v>
      </c>
      <c r="R3238" t="str">
        <f ca="1">IF(YEAR(Table1[[#This Row],[Joining Date]])=YEAR(TODAY()),"Yes","No")</f>
        <v>No</v>
      </c>
      <c r="S3238" t="str">
        <f ca="1">IF(Table1[[#This Row],[Experience]]&gt;5,"Yes","No")</f>
        <v>Yes</v>
      </c>
      <c r="T3238" t="str">
        <f>TEXT(Table1[[#This Row],[Joining Date]],"mmmm")</f>
        <v>August</v>
      </c>
      <c r="U3238" t="str">
        <f>TEXT(Table1[[#This Row],[Joining Date]],"yyyy")</f>
        <v>2015</v>
      </c>
      <c r="V3238" s="5">
        <f ca="1">TODAY()-Table1[[#This Row],[Joining Date]]</f>
        <v>4000</v>
      </c>
      <c r="W3238" t="str">
        <f>LEFT(Table1[[#This Row],[Employee Name]],FIND(" ",Table1[[#This Row],[Employee Name]])-1)</f>
        <v>Krishna</v>
      </c>
      <c r="X3238" t="str">
        <f>RIGHT(Table1[[#This Row],[Employee Name]],LEN(Table1[[#This Row],[Employee Name]])-FIND(" ",Table1[[#This Row],[Employee Name]]))</f>
        <v>Chaitanya</v>
      </c>
      <c r="Y3238" t="str">
        <f>Table1[[#This Row],[Department]]&amp;"-"&amp;Table1[[#This Row],[Employee ID]]</f>
        <v>IT-E00986</v>
      </c>
      <c r="Z3238" t="str">
        <f>LEFT(Table1[[#This Row],[Department]],3)</f>
        <v>IT</v>
      </c>
      <c r="AA3238" t="str">
        <f>_xlfn.XLOOKUP(Table1[[#This Row],[Manager ID]],MANAGERS!A:A,MANAGERS!B:B)</f>
        <v>Manager_13</v>
      </c>
      <c r="AB3238" t="str" cm="1">
        <f t="array" ref="AB3238">_xlfn.XLOOKUP(Table1[[#This Row],[Manager ID]],Table2[[#All],[Manager ID]],Table2[[#All],[Department Head]])</f>
        <v>HR</v>
      </c>
      <c r="AC3238" s="2">
        <f>_xlfn.XLOOKUP(Table1[[#This Row],[City]],L:L,O:O)</f>
        <v>0.24030340748661314</v>
      </c>
      <c r="AD3238" t="str" cm="1">
        <f t="array" ref="AD3238">_xlfn.IFS(Table1[[#This Row],[Performance Score]]&gt;=90,"Excellent",Table1[[#This Row],[Performance Score]]&gt;=75,"Good",Table1[[#This Row],[Performance Score]]&gt;=60,"Average",Table1[[#This Row],[Performance Score]]&lt;=60,"Need Improvement")</f>
        <v>Average</v>
      </c>
      <c r="AE3238" t="str">
        <f>IF(AND(Table1[[#This Row],[Attendance %]]&gt;=80,(Table1[[#This Row],[Performance Score]]&gt;=80)),"Eligible","Not Eligible")</f>
        <v>Not Eligible</v>
      </c>
      <c r="AF3238" t="str">
        <f>IF(Table1[[#This Row],[Performance Score]]&gt;=80,"High Performer","Low Performer")</f>
        <v>Low Performer</v>
      </c>
      <c r="AG3238" t="str" cm="1">
        <f t="array" aca="1" ref="AG3238" ca="1">_xlfn.IFS(Table1[[#This Row],[Experience]]&lt;=3,"Junior",Table1[[#This Row],[Experience]]&lt;=7,"Mid Level",Table1[[#This Row],[Experience]]&gt;=7,"Senior")</f>
        <v>Senior</v>
      </c>
      <c r="AH3238" t="str">
        <f>IF(Table1[[#This Row],[Attendance %]]&gt;75,"OK","Below 75")</f>
        <v>Below 75</v>
      </c>
      <c r="AI3238" t="b">
        <f>ISBLANK(Table1[[#This Row],[Employee ID]])</f>
        <v>0</v>
      </c>
      <c r="AJ3238" t="b">
        <f>ISNUMBER(Table1[[#This Row],[Total Salary  ]])</f>
        <v>1</v>
      </c>
      <c r="AK3238" t="str">
        <f>IFERROR(_xlfn.XLOOKUP(Table1[[#This Row],[Manager ID]],MANAGERS!A:A,MANAGERS!B:B),"Not Found")</f>
        <v>Manager_13</v>
      </c>
    </row>
    <row r="3239" spans="1:37" x14ac:dyDescent="0.2">
      <c r="A3239" t="s">
        <v>2426</v>
      </c>
      <c r="B3239" t="s">
        <v>85</v>
      </c>
      <c r="C3239" t="s">
        <v>15</v>
      </c>
      <c r="D3239" t="s">
        <v>46</v>
      </c>
      <c r="E3239" t="s">
        <v>51</v>
      </c>
      <c r="F3239" s="1">
        <v>43746</v>
      </c>
      <c r="G3239" s="1">
        <v>37085</v>
      </c>
      <c r="H3239">
        <v>58818</v>
      </c>
      <c r="I3239">
        <v>17730</v>
      </c>
      <c r="J3239">
        <v>75</v>
      </c>
      <c r="K3239">
        <v>42</v>
      </c>
      <c r="L3239" t="s">
        <v>53</v>
      </c>
      <c r="M3239">
        <v>101</v>
      </c>
      <c r="N3239">
        <f>Table1[[#This Row],[Basic Salary]]+Table1[[#This Row],[Bonus]]</f>
        <v>76548</v>
      </c>
      <c r="O3239" s="2">
        <f>Table1[[#This Row],[Bonus]]/Table1[[#This Row],[Basic Salary]]</f>
        <v>0.30143833520350916</v>
      </c>
      <c r="P3239">
        <f ca="1">DATEDIF(Table1[[#This Row],[Date of Birth]],TODAY(),"Y")</f>
        <v>25</v>
      </c>
      <c r="Q3239">
        <f ca="1">DATEDIF(Table1[[#This Row],[Joining Date]],TODAY(),"Y")</f>
        <v>6</v>
      </c>
      <c r="R3239" t="str">
        <f ca="1">IF(YEAR(Table1[[#This Row],[Joining Date]])=YEAR(TODAY()),"Yes","No")</f>
        <v>No</v>
      </c>
      <c r="S3239" t="str">
        <f ca="1">IF(Table1[[#This Row],[Experience]]&gt;5,"Yes","No")</f>
        <v>Yes</v>
      </c>
      <c r="T3239" t="str">
        <f>TEXT(Table1[[#This Row],[Joining Date]],"mmmm")</f>
        <v>October</v>
      </c>
      <c r="U3239" t="str">
        <f>TEXT(Table1[[#This Row],[Joining Date]],"yyyy")</f>
        <v>2019</v>
      </c>
      <c r="V3239" s="5">
        <f ca="1">TODAY()-Table1[[#This Row],[Joining Date]]</f>
        <v>2493</v>
      </c>
      <c r="W3239" t="str">
        <f>LEFT(Table1[[#This Row],[Employee Name]],FIND(" ",Table1[[#This Row],[Employee Name]])-1)</f>
        <v>Pooja</v>
      </c>
      <c r="X3239" t="str">
        <f>RIGHT(Table1[[#This Row],[Employee Name]],LEN(Table1[[#This Row],[Employee Name]])-FIND(" ",Table1[[#This Row],[Employee Name]]))</f>
        <v>Das</v>
      </c>
      <c r="Y3239" t="str">
        <f>Table1[[#This Row],[Department]]&amp;"-"&amp;Table1[[#This Row],[Employee ID]]</f>
        <v>Support-E02370</v>
      </c>
      <c r="Z3239" t="str">
        <f>LEFT(Table1[[#This Row],[Department]],3)</f>
        <v>Sup</v>
      </c>
      <c r="AA3239" t="str">
        <f>_xlfn.XLOOKUP(Table1[[#This Row],[Manager ID]],MANAGERS!A:A,MANAGERS!B:B)</f>
        <v>Manager_1</v>
      </c>
      <c r="AB3239" t="str" cm="1">
        <f t="array" ref="AB3239">_xlfn.XLOOKUP(Table1[[#This Row],[Manager ID]],Table2[[#All],[Manager ID]],Table2[[#All],[Department Head]])</f>
        <v>Support</v>
      </c>
      <c r="AC3239" s="2">
        <f>_xlfn.XLOOKUP(Table1[[#This Row],[City]],L:L,O:O)</f>
        <v>0.23685887225230964</v>
      </c>
      <c r="AD3239" t="str" cm="1">
        <f t="array" ref="AD3239">_xlfn.IFS(Table1[[#This Row],[Performance Score]]&gt;=90,"Excellent",Table1[[#This Row],[Performance Score]]&gt;=75,"Good",Table1[[#This Row],[Performance Score]]&gt;=60,"Average",Table1[[#This Row],[Performance Score]]&lt;=60,"Need Improvement")</f>
        <v>Need Improvement</v>
      </c>
      <c r="AE3239" t="str">
        <f>IF(AND(Table1[[#This Row],[Attendance %]]&gt;=80,(Table1[[#This Row],[Performance Score]]&gt;=80)),"Eligible","Not Eligible")</f>
        <v>Not Eligible</v>
      </c>
      <c r="AF3239" t="str">
        <f>IF(Table1[[#This Row],[Performance Score]]&gt;=80,"High Performer","Low Performer")</f>
        <v>Low Performer</v>
      </c>
      <c r="AG3239" t="str" cm="1">
        <f t="array" aca="1" ref="AG3239" ca="1">_xlfn.IFS(Table1[[#This Row],[Experience]]&lt;=3,"Junior",Table1[[#This Row],[Experience]]&lt;=7,"Mid Level",Table1[[#This Row],[Experience]]&gt;=7,"Senior")</f>
        <v>Mid Level</v>
      </c>
      <c r="AH3239" t="str">
        <f>IF(Table1[[#This Row],[Attendance %]]&gt;75,"OK","Below 75")</f>
        <v>Below 75</v>
      </c>
      <c r="AI3239" t="b">
        <f>ISBLANK(Table1[[#This Row],[Employee ID]])</f>
        <v>0</v>
      </c>
      <c r="AJ3239" t="b">
        <f>ISNUMBER(Table1[[#This Row],[Total Salary  ]])</f>
        <v>1</v>
      </c>
      <c r="AK3239" t="str">
        <f>IFERROR(_xlfn.XLOOKUP(Table1[[#This Row],[Manager ID]],MANAGERS!A:A,MANAGERS!B:B),"Not Found")</f>
        <v>Manager_1</v>
      </c>
    </row>
    <row r="3240" spans="1:37" x14ac:dyDescent="0.2">
      <c r="A3240" t="s">
        <v>1752</v>
      </c>
      <c r="B3240" t="s">
        <v>95</v>
      </c>
      <c r="C3240" t="s">
        <v>15</v>
      </c>
      <c r="D3240" t="s">
        <v>25</v>
      </c>
      <c r="E3240" t="s">
        <v>22</v>
      </c>
      <c r="F3240" s="1">
        <v>43782</v>
      </c>
      <c r="G3240" s="1">
        <v>37140</v>
      </c>
      <c r="H3240">
        <v>60676</v>
      </c>
      <c r="I3240">
        <v>15752</v>
      </c>
      <c r="J3240">
        <v>92</v>
      </c>
      <c r="K3240">
        <v>59</v>
      </c>
      <c r="L3240" t="s">
        <v>27</v>
      </c>
      <c r="M3240">
        <v>113</v>
      </c>
      <c r="N3240">
        <f>Table1[[#This Row],[Basic Salary]]+Table1[[#This Row],[Bonus]]</f>
        <v>76428</v>
      </c>
      <c r="O3240" s="2">
        <f>Table1[[#This Row],[Bonus]]/Table1[[#This Row],[Basic Salary]]</f>
        <v>0.25960841189267586</v>
      </c>
      <c r="P3240">
        <f ca="1">DATEDIF(Table1[[#This Row],[Date of Birth]],TODAY(),"Y")</f>
        <v>24</v>
      </c>
      <c r="Q3240">
        <f ca="1">DATEDIF(Table1[[#This Row],[Joining Date]],TODAY(),"Y")</f>
        <v>6</v>
      </c>
      <c r="R3240" t="str">
        <f ca="1">IF(YEAR(Table1[[#This Row],[Joining Date]])=YEAR(TODAY()),"Yes","No")</f>
        <v>No</v>
      </c>
      <c r="S3240" t="str">
        <f ca="1">IF(Table1[[#This Row],[Experience]]&gt;5,"Yes","No")</f>
        <v>Yes</v>
      </c>
      <c r="T3240" t="str">
        <f>TEXT(Table1[[#This Row],[Joining Date]],"mmmm")</f>
        <v>November</v>
      </c>
      <c r="U3240" t="str">
        <f>TEXT(Table1[[#This Row],[Joining Date]],"yyyy")</f>
        <v>2019</v>
      </c>
      <c r="V3240" s="5">
        <f ca="1">TODAY()-Table1[[#This Row],[Joining Date]]</f>
        <v>2457</v>
      </c>
      <c r="W3240" t="str">
        <f>LEFT(Table1[[#This Row],[Employee Name]],FIND(" ",Table1[[#This Row],[Employee Name]])-1)</f>
        <v>Ajay</v>
      </c>
      <c r="X3240" t="str">
        <f>RIGHT(Table1[[#This Row],[Employee Name]],LEN(Table1[[#This Row],[Employee Name]])-FIND(" ",Table1[[#This Row],[Employee Name]]))</f>
        <v>Singh</v>
      </c>
      <c r="Y3240" t="str">
        <f>Table1[[#This Row],[Department]]&amp;"-"&amp;Table1[[#This Row],[Employee ID]]</f>
        <v>Finance-E01696</v>
      </c>
      <c r="Z3240" t="str">
        <f>LEFT(Table1[[#This Row],[Department]],3)</f>
        <v>Fin</v>
      </c>
      <c r="AA3240" t="str">
        <f>_xlfn.XLOOKUP(Table1[[#This Row],[Manager ID]],MANAGERS!A:A,MANAGERS!B:B)</f>
        <v>Manager_13</v>
      </c>
      <c r="AB3240" t="str" cm="1">
        <f t="array" ref="AB3240">_xlfn.XLOOKUP(Table1[[#This Row],[Manager ID]],Table2[[#All],[Manager ID]],Table2[[#All],[Department Head]])</f>
        <v>HR</v>
      </c>
      <c r="AC3240" s="2">
        <f>_xlfn.XLOOKUP(Table1[[#This Row],[City]],L:L,O:O)</f>
        <v>0.23674293405114402</v>
      </c>
      <c r="AD3240" t="str" cm="1">
        <f t="array" ref="AD3240">_xlfn.IFS(Table1[[#This Row],[Performance Score]]&gt;=90,"Excellent",Table1[[#This Row],[Performance Score]]&gt;=75,"Good",Table1[[#This Row],[Performance Score]]&gt;=60,"Average",Table1[[#This Row],[Performance Score]]&lt;=60,"Need Improvement")</f>
        <v>Need Improvement</v>
      </c>
      <c r="AE3240" t="str">
        <f>IF(AND(Table1[[#This Row],[Attendance %]]&gt;=80,(Table1[[#This Row],[Performance Score]]&gt;=80)),"Eligible","Not Eligible")</f>
        <v>Not Eligible</v>
      </c>
      <c r="AF3240" t="str">
        <f>IF(Table1[[#This Row],[Performance Score]]&gt;=80,"High Performer","Low Performer")</f>
        <v>Low Performer</v>
      </c>
      <c r="AG3240" t="str" cm="1">
        <f t="array" aca="1" ref="AG3240" ca="1">_xlfn.IFS(Table1[[#This Row],[Experience]]&lt;=3,"Junior",Table1[[#This Row],[Experience]]&lt;=7,"Mid Level",Table1[[#This Row],[Experience]]&gt;=7,"Senior")</f>
        <v>Mid Level</v>
      </c>
      <c r="AH3240" t="str">
        <f>IF(Table1[[#This Row],[Attendance %]]&gt;75,"OK","Below 75")</f>
        <v>OK</v>
      </c>
      <c r="AI3240" t="b">
        <f>ISBLANK(Table1[[#This Row],[Employee ID]])</f>
        <v>0</v>
      </c>
      <c r="AJ3240" t="b">
        <f>ISNUMBER(Table1[[#This Row],[Total Salary  ]])</f>
        <v>1</v>
      </c>
      <c r="AK3240" t="str">
        <f>IFERROR(_xlfn.XLOOKUP(Table1[[#This Row],[Manager ID]],MANAGERS!A:A,MANAGERS!B:B),"Not Found")</f>
        <v>Manager_13</v>
      </c>
    </row>
    <row r="3241" spans="1:37" x14ac:dyDescent="0.2">
      <c r="A3241" t="s">
        <v>1951</v>
      </c>
      <c r="B3241" t="s">
        <v>60</v>
      </c>
      <c r="C3241" t="s">
        <v>21</v>
      </c>
      <c r="D3241" t="s">
        <v>46</v>
      </c>
      <c r="E3241" t="s">
        <v>26</v>
      </c>
      <c r="F3241" s="1">
        <v>44212</v>
      </c>
      <c r="G3241" s="1">
        <v>36466</v>
      </c>
      <c r="H3241">
        <v>61639</v>
      </c>
      <c r="I3241">
        <v>14786</v>
      </c>
      <c r="J3241">
        <v>70</v>
      </c>
      <c r="K3241">
        <v>48</v>
      </c>
      <c r="L3241" t="s">
        <v>27</v>
      </c>
      <c r="M3241">
        <v>111</v>
      </c>
      <c r="N3241">
        <f>Table1[[#This Row],[Basic Salary]]+Table1[[#This Row],[Bonus]]</f>
        <v>76425</v>
      </c>
      <c r="O3241" s="2">
        <f>Table1[[#This Row],[Bonus]]/Table1[[#This Row],[Basic Salary]]</f>
        <v>0.23988059507779166</v>
      </c>
      <c r="P3241">
        <f ca="1">DATEDIF(Table1[[#This Row],[Date of Birth]],TODAY(),"Y")</f>
        <v>26</v>
      </c>
      <c r="Q3241">
        <f ca="1">DATEDIF(Table1[[#This Row],[Joining Date]],TODAY(),"Y")</f>
        <v>5</v>
      </c>
      <c r="R3241" t="str">
        <f ca="1">IF(YEAR(Table1[[#This Row],[Joining Date]])=YEAR(TODAY()),"Yes","No")</f>
        <v>No</v>
      </c>
      <c r="S3241" t="str">
        <f ca="1">IF(Table1[[#This Row],[Experience]]&gt;5,"Yes","No")</f>
        <v>No</v>
      </c>
      <c r="T3241" t="str">
        <f>TEXT(Table1[[#This Row],[Joining Date]],"mmmm")</f>
        <v>January</v>
      </c>
      <c r="U3241" t="str">
        <f>TEXT(Table1[[#This Row],[Joining Date]],"yyyy")</f>
        <v>2021</v>
      </c>
      <c r="V3241" s="5">
        <f ca="1">TODAY()-Table1[[#This Row],[Joining Date]]</f>
        <v>2027</v>
      </c>
      <c r="W3241" t="str">
        <f>LEFT(Table1[[#This Row],[Employee Name]],FIND(" ",Table1[[#This Row],[Employee Name]])-1)</f>
        <v>Gayathri</v>
      </c>
      <c r="X3241" t="str">
        <f>RIGHT(Table1[[#This Row],[Employee Name]],LEN(Table1[[#This Row],[Employee Name]])-FIND(" ",Table1[[#This Row],[Employee Name]]))</f>
        <v>Iyer</v>
      </c>
      <c r="Y3241" t="str">
        <f>Table1[[#This Row],[Department]]&amp;"-"&amp;Table1[[#This Row],[Employee ID]]</f>
        <v>Support-E01895</v>
      </c>
      <c r="Z3241" t="str">
        <f>LEFT(Table1[[#This Row],[Department]],3)</f>
        <v>Sup</v>
      </c>
      <c r="AA3241" t="str">
        <f>_xlfn.XLOOKUP(Table1[[#This Row],[Manager ID]],MANAGERS!A:A,MANAGERS!B:B)</f>
        <v>Manager_11</v>
      </c>
      <c r="AB3241" t="str" cm="1">
        <f t="array" ref="AB3241">_xlfn.XLOOKUP(Table1[[#This Row],[Manager ID]],Table2[[#All],[Manager ID]],Table2[[#All],[Department Head]])</f>
        <v>Marketing</v>
      </c>
      <c r="AC3241" s="2">
        <f>_xlfn.XLOOKUP(Table1[[#This Row],[City]],L:L,O:O)</f>
        <v>0.23674293405114402</v>
      </c>
      <c r="AD3241" t="str" cm="1">
        <f t="array" ref="AD3241">_xlfn.IFS(Table1[[#This Row],[Performance Score]]&gt;=90,"Excellent",Table1[[#This Row],[Performance Score]]&gt;=75,"Good",Table1[[#This Row],[Performance Score]]&gt;=60,"Average",Table1[[#This Row],[Performance Score]]&lt;=60,"Need Improvement")</f>
        <v>Need Improvement</v>
      </c>
      <c r="AE3241" t="str">
        <f>IF(AND(Table1[[#This Row],[Attendance %]]&gt;=80,(Table1[[#This Row],[Performance Score]]&gt;=80)),"Eligible","Not Eligible")</f>
        <v>Not Eligible</v>
      </c>
      <c r="AF3241" t="str">
        <f>IF(Table1[[#This Row],[Performance Score]]&gt;=80,"High Performer","Low Performer")</f>
        <v>Low Performer</v>
      </c>
      <c r="AG3241" t="str" cm="1">
        <f t="array" aca="1" ref="AG3241" ca="1">_xlfn.IFS(Table1[[#This Row],[Experience]]&lt;=3,"Junior",Table1[[#This Row],[Experience]]&lt;=7,"Mid Level",Table1[[#This Row],[Experience]]&gt;=7,"Senior")</f>
        <v>Mid Level</v>
      </c>
      <c r="AH3241" t="str">
        <f>IF(Table1[[#This Row],[Attendance %]]&gt;75,"OK","Below 75")</f>
        <v>Below 75</v>
      </c>
      <c r="AI3241" t="b">
        <f>ISBLANK(Table1[[#This Row],[Employee ID]])</f>
        <v>0</v>
      </c>
      <c r="AJ3241" t="b">
        <f>ISNUMBER(Table1[[#This Row],[Total Salary  ]])</f>
        <v>1</v>
      </c>
      <c r="AK3241" t="str">
        <f>IFERROR(_xlfn.XLOOKUP(Table1[[#This Row],[Manager ID]],MANAGERS!A:A,MANAGERS!B:B),"Not Found")</f>
        <v>Manager_11</v>
      </c>
    </row>
    <row r="3242" spans="1:37" x14ac:dyDescent="0.2">
      <c r="A3242" t="s">
        <v>3359</v>
      </c>
      <c r="B3242" t="s">
        <v>71</v>
      </c>
      <c r="C3242" t="s">
        <v>15</v>
      </c>
      <c r="D3242" t="s">
        <v>46</v>
      </c>
      <c r="E3242" t="s">
        <v>51</v>
      </c>
      <c r="F3242" s="1">
        <v>45619</v>
      </c>
      <c r="G3242" s="1">
        <v>29417</v>
      </c>
      <c r="H3242">
        <v>69146</v>
      </c>
      <c r="I3242">
        <v>7275</v>
      </c>
      <c r="J3242">
        <v>86</v>
      </c>
      <c r="K3242">
        <v>65</v>
      </c>
      <c r="L3242" t="s">
        <v>27</v>
      </c>
      <c r="M3242">
        <v>102</v>
      </c>
      <c r="N3242">
        <f>Table1[[#This Row],[Basic Salary]]+Table1[[#This Row],[Bonus]]</f>
        <v>76421</v>
      </c>
      <c r="O3242" s="2">
        <f>Table1[[#This Row],[Bonus]]/Table1[[#This Row],[Basic Salary]]</f>
        <v>0.10521215977786133</v>
      </c>
      <c r="P3242">
        <f ca="1">DATEDIF(Table1[[#This Row],[Date of Birth]],TODAY(),"Y")</f>
        <v>46</v>
      </c>
      <c r="Q3242">
        <f ca="1">DATEDIF(Table1[[#This Row],[Joining Date]],TODAY(),"Y")</f>
        <v>1</v>
      </c>
      <c r="R3242" t="str">
        <f ca="1">IF(YEAR(Table1[[#This Row],[Joining Date]])=YEAR(TODAY()),"Yes","No")</f>
        <v>No</v>
      </c>
      <c r="S3242" t="str">
        <f ca="1">IF(Table1[[#This Row],[Experience]]&gt;5,"Yes","No")</f>
        <v>No</v>
      </c>
      <c r="T3242" t="str">
        <f>TEXT(Table1[[#This Row],[Joining Date]],"mmmm")</f>
        <v>November</v>
      </c>
      <c r="U3242" t="str">
        <f>TEXT(Table1[[#This Row],[Joining Date]],"yyyy")</f>
        <v>2024</v>
      </c>
      <c r="V3242" s="5">
        <f ca="1">TODAY()-Table1[[#This Row],[Joining Date]]</f>
        <v>620</v>
      </c>
      <c r="W3242" t="str">
        <f>LEFT(Table1[[#This Row],[Employee Name]],FIND(" ",Table1[[#This Row],[Employee Name]])-1)</f>
        <v>Sneha</v>
      </c>
      <c r="X3242" t="str">
        <f>RIGHT(Table1[[#This Row],[Employee Name]],LEN(Table1[[#This Row],[Employee Name]])-FIND(" ",Table1[[#This Row],[Employee Name]]))</f>
        <v>Iyer</v>
      </c>
      <c r="Y3242" t="str">
        <f>Table1[[#This Row],[Department]]&amp;"-"&amp;Table1[[#This Row],[Employee ID]]</f>
        <v>Support-E03303</v>
      </c>
      <c r="Z3242" t="str">
        <f>LEFT(Table1[[#This Row],[Department]],3)</f>
        <v>Sup</v>
      </c>
      <c r="AA3242" t="str">
        <f>_xlfn.XLOOKUP(Table1[[#This Row],[Manager ID]],MANAGERS!A:A,MANAGERS!B:B)</f>
        <v>Manager_2</v>
      </c>
      <c r="AB3242" t="str" cm="1">
        <f t="array" ref="AB3242">_xlfn.XLOOKUP(Table1[[#This Row],[Manager ID]],Table2[[#All],[Manager ID]],Table2[[#All],[Department Head]])</f>
        <v>Sales</v>
      </c>
      <c r="AC3242" s="2">
        <f>_xlfn.XLOOKUP(Table1[[#This Row],[City]],L:L,O:O)</f>
        <v>0.23674293405114402</v>
      </c>
      <c r="AD3242" t="str" cm="1">
        <f t="array" ref="AD3242">_xlfn.IFS(Table1[[#This Row],[Performance Score]]&gt;=90,"Excellent",Table1[[#This Row],[Performance Score]]&gt;=75,"Good",Table1[[#This Row],[Performance Score]]&gt;=60,"Average",Table1[[#This Row],[Performance Score]]&lt;=60,"Need Improvement")</f>
        <v>Average</v>
      </c>
      <c r="AE3242" t="str">
        <f>IF(AND(Table1[[#This Row],[Attendance %]]&gt;=80,(Table1[[#This Row],[Performance Score]]&gt;=80)),"Eligible","Not Eligible")</f>
        <v>Not Eligible</v>
      </c>
      <c r="AF3242" t="str">
        <f>IF(Table1[[#This Row],[Performance Score]]&gt;=80,"High Performer","Low Performer")</f>
        <v>Low Performer</v>
      </c>
      <c r="AG3242" t="str" cm="1">
        <f t="array" aca="1" ref="AG3242" ca="1">_xlfn.IFS(Table1[[#This Row],[Experience]]&lt;=3,"Junior",Table1[[#This Row],[Experience]]&lt;=7,"Mid Level",Table1[[#This Row],[Experience]]&gt;=7,"Senior")</f>
        <v>Junior</v>
      </c>
      <c r="AH3242" t="str">
        <f>IF(Table1[[#This Row],[Attendance %]]&gt;75,"OK","Below 75")</f>
        <v>OK</v>
      </c>
      <c r="AI3242" t="b">
        <f>ISBLANK(Table1[[#This Row],[Employee ID]])</f>
        <v>0</v>
      </c>
      <c r="AJ3242" t="b">
        <f>ISNUMBER(Table1[[#This Row],[Total Salary  ]])</f>
        <v>1</v>
      </c>
      <c r="AK3242" t="str">
        <f>IFERROR(_xlfn.XLOOKUP(Table1[[#This Row],[Manager ID]],MANAGERS!A:A,MANAGERS!B:B),"Not Found")</f>
        <v>Manager_2</v>
      </c>
    </row>
    <row r="3243" spans="1:37" x14ac:dyDescent="0.2">
      <c r="A3243" t="s">
        <v>1213</v>
      </c>
      <c r="B3243" t="s">
        <v>20</v>
      </c>
      <c r="C3243" t="s">
        <v>21</v>
      </c>
      <c r="D3243" t="s">
        <v>16</v>
      </c>
      <c r="E3243" t="s">
        <v>26</v>
      </c>
      <c r="F3243" s="1">
        <v>44967</v>
      </c>
      <c r="G3243" s="1">
        <v>34152</v>
      </c>
      <c r="H3243">
        <v>61002</v>
      </c>
      <c r="I3243">
        <v>15393</v>
      </c>
      <c r="J3243">
        <v>82</v>
      </c>
      <c r="K3243">
        <v>65</v>
      </c>
      <c r="L3243" t="s">
        <v>53</v>
      </c>
      <c r="M3243">
        <v>118</v>
      </c>
      <c r="N3243">
        <f>Table1[[#This Row],[Basic Salary]]+Table1[[#This Row],[Bonus]]</f>
        <v>76395</v>
      </c>
      <c r="O3243" s="2">
        <f>Table1[[#This Row],[Bonus]]/Table1[[#This Row],[Basic Salary]]</f>
        <v>0.25233598898396775</v>
      </c>
      <c r="P3243">
        <f ca="1">DATEDIF(Table1[[#This Row],[Date of Birth]],TODAY(),"Y")</f>
        <v>33</v>
      </c>
      <c r="Q3243">
        <f ca="1">DATEDIF(Table1[[#This Row],[Joining Date]],TODAY(),"Y")</f>
        <v>3</v>
      </c>
      <c r="R3243" t="str">
        <f ca="1">IF(YEAR(Table1[[#This Row],[Joining Date]])=YEAR(TODAY()),"Yes","No")</f>
        <v>No</v>
      </c>
      <c r="S3243" t="str">
        <f ca="1">IF(Table1[[#This Row],[Experience]]&gt;5,"Yes","No")</f>
        <v>No</v>
      </c>
      <c r="T3243" t="str">
        <f>TEXT(Table1[[#This Row],[Joining Date]],"mmmm")</f>
        <v>February</v>
      </c>
      <c r="U3243" t="str">
        <f>TEXT(Table1[[#This Row],[Joining Date]],"yyyy")</f>
        <v>2023</v>
      </c>
      <c r="V3243" s="5">
        <f ca="1">TODAY()-Table1[[#This Row],[Joining Date]]</f>
        <v>1272</v>
      </c>
      <c r="W3243" t="str">
        <f>LEFT(Table1[[#This Row],[Employee Name]],FIND(" ",Table1[[#This Row],[Employee Name]])-1)</f>
        <v>Rahul</v>
      </c>
      <c r="X3243" t="str">
        <f>RIGHT(Table1[[#This Row],[Employee Name]],LEN(Table1[[#This Row],[Employee Name]])-FIND(" ",Table1[[#This Row],[Employee Name]]))</f>
        <v>Verma</v>
      </c>
      <c r="Y3243" t="str">
        <f>Table1[[#This Row],[Department]]&amp;"-"&amp;Table1[[#This Row],[Employee ID]]</f>
        <v>HR-E01157</v>
      </c>
      <c r="Z3243" t="str">
        <f>LEFT(Table1[[#This Row],[Department]],3)</f>
        <v>HR</v>
      </c>
      <c r="AA3243" t="str">
        <f>_xlfn.XLOOKUP(Table1[[#This Row],[Manager ID]],MANAGERS!A:A,MANAGERS!B:B)</f>
        <v>Manager_18</v>
      </c>
      <c r="AB3243" t="str" cm="1">
        <f t="array" ref="AB3243">_xlfn.XLOOKUP(Table1[[#This Row],[Manager ID]],Table2[[#All],[Manager ID]],Table2[[#All],[Department Head]])</f>
        <v>Support</v>
      </c>
      <c r="AC3243" s="2">
        <f>_xlfn.XLOOKUP(Table1[[#This Row],[City]],L:L,O:O)</f>
        <v>0.23685887225230964</v>
      </c>
      <c r="AD3243" t="str" cm="1">
        <f t="array" ref="AD3243">_xlfn.IFS(Table1[[#This Row],[Performance Score]]&gt;=90,"Excellent",Table1[[#This Row],[Performance Score]]&gt;=75,"Good",Table1[[#This Row],[Performance Score]]&gt;=60,"Average",Table1[[#This Row],[Performance Score]]&lt;=60,"Need Improvement")</f>
        <v>Average</v>
      </c>
      <c r="AE3243" t="str">
        <f>IF(AND(Table1[[#This Row],[Attendance %]]&gt;=80,(Table1[[#This Row],[Performance Score]]&gt;=80)),"Eligible","Not Eligible")</f>
        <v>Not Eligible</v>
      </c>
      <c r="AF3243" t="str">
        <f>IF(Table1[[#This Row],[Performance Score]]&gt;=80,"High Performer","Low Performer")</f>
        <v>Low Performer</v>
      </c>
      <c r="AG3243" t="str" cm="1">
        <f t="array" aca="1" ref="AG3243" ca="1">_xlfn.IFS(Table1[[#This Row],[Experience]]&lt;=3,"Junior",Table1[[#This Row],[Experience]]&lt;=7,"Mid Level",Table1[[#This Row],[Experience]]&gt;=7,"Senior")</f>
        <v>Junior</v>
      </c>
      <c r="AH3243" t="str">
        <f>IF(Table1[[#This Row],[Attendance %]]&gt;75,"OK","Below 75")</f>
        <v>OK</v>
      </c>
      <c r="AI3243" t="b">
        <f>ISBLANK(Table1[[#This Row],[Employee ID]])</f>
        <v>0</v>
      </c>
      <c r="AJ3243" t="b">
        <f>ISNUMBER(Table1[[#This Row],[Total Salary  ]])</f>
        <v>1</v>
      </c>
      <c r="AK3243" t="str">
        <f>IFERROR(_xlfn.XLOOKUP(Table1[[#This Row],[Manager ID]],MANAGERS!A:A,MANAGERS!B:B),"Not Found")</f>
        <v>Manager_18</v>
      </c>
    </row>
    <row r="3244" spans="1:37" x14ac:dyDescent="0.2">
      <c r="A3244" t="s">
        <v>2674</v>
      </c>
      <c r="B3244" t="s">
        <v>42</v>
      </c>
      <c r="C3244" t="s">
        <v>15</v>
      </c>
      <c r="D3244" t="s">
        <v>25</v>
      </c>
      <c r="E3244" t="s">
        <v>51</v>
      </c>
      <c r="F3244" s="1">
        <v>45530</v>
      </c>
      <c r="G3244" s="1">
        <v>35854</v>
      </c>
      <c r="H3244">
        <v>62892</v>
      </c>
      <c r="I3244">
        <v>13489</v>
      </c>
      <c r="J3244">
        <v>62</v>
      </c>
      <c r="K3244">
        <v>51</v>
      </c>
      <c r="L3244" t="s">
        <v>34</v>
      </c>
      <c r="M3244">
        <v>118</v>
      </c>
      <c r="N3244">
        <f>Table1[[#This Row],[Basic Salary]]+Table1[[#This Row],[Bonus]]</f>
        <v>76381</v>
      </c>
      <c r="O3244" s="2">
        <f>Table1[[#This Row],[Bonus]]/Table1[[#This Row],[Basic Salary]]</f>
        <v>0.2144787890351714</v>
      </c>
      <c r="P3244">
        <f ca="1">DATEDIF(Table1[[#This Row],[Date of Birth]],TODAY(),"Y")</f>
        <v>28</v>
      </c>
      <c r="Q3244">
        <f ca="1">DATEDIF(Table1[[#This Row],[Joining Date]],TODAY(),"Y")</f>
        <v>1</v>
      </c>
      <c r="R3244" t="str">
        <f ca="1">IF(YEAR(Table1[[#This Row],[Joining Date]])=YEAR(TODAY()),"Yes","No")</f>
        <v>No</v>
      </c>
      <c r="S3244" t="str">
        <f ca="1">IF(Table1[[#This Row],[Experience]]&gt;5,"Yes","No")</f>
        <v>No</v>
      </c>
      <c r="T3244" t="str">
        <f>TEXT(Table1[[#This Row],[Joining Date]],"mmmm")</f>
        <v>August</v>
      </c>
      <c r="U3244" t="str">
        <f>TEXT(Table1[[#This Row],[Joining Date]],"yyyy")</f>
        <v>2024</v>
      </c>
      <c r="V3244" s="5">
        <f ca="1">TODAY()-Table1[[#This Row],[Joining Date]]</f>
        <v>709</v>
      </c>
      <c r="W3244" t="str">
        <f>LEFT(Table1[[#This Row],[Employee Name]],FIND(" ",Table1[[#This Row],[Employee Name]])-1)</f>
        <v>Krishna</v>
      </c>
      <c r="X3244" t="str">
        <f>RIGHT(Table1[[#This Row],[Employee Name]],LEN(Table1[[#This Row],[Employee Name]])-FIND(" ",Table1[[#This Row],[Employee Name]]))</f>
        <v>Chaitanya</v>
      </c>
      <c r="Y3244" t="str">
        <f>Table1[[#This Row],[Department]]&amp;"-"&amp;Table1[[#This Row],[Employee ID]]</f>
        <v>Finance-E02618</v>
      </c>
      <c r="Z3244" t="str">
        <f>LEFT(Table1[[#This Row],[Department]],3)</f>
        <v>Fin</v>
      </c>
      <c r="AA3244" t="str">
        <f>_xlfn.XLOOKUP(Table1[[#This Row],[Manager ID]],MANAGERS!A:A,MANAGERS!B:B)</f>
        <v>Manager_18</v>
      </c>
      <c r="AB3244" t="str" cm="1">
        <f t="array" ref="AB3244">_xlfn.XLOOKUP(Table1[[#This Row],[Manager ID]],Table2[[#All],[Manager ID]],Table2[[#All],[Department Head]])</f>
        <v>Support</v>
      </c>
      <c r="AC3244" s="2">
        <f>_xlfn.XLOOKUP(Table1[[#This Row],[City]],L:L,O:O)</f>
        <v>0.24030340748661314</v>
      </c>
      <c r="AD3244" t="str" cm="1">
        <f t="array" ref="AD3244">_xlfn.IFS(Table1[[#This Row],[Performance Score]]&gt;=90,"Excellent",Table1[[#This Row],[Performance Score]]&gt;=75,"Good",Table1[[#This Row],[Performance Score]]&gt;=60,"Average",Table1[[#This Row],[Performance Score]]&lt;=60,"Need Improvement")</f>
        <v>Need Improvement</v>
      </c>
      <c r="AE3244" t="str">
        <f>IF(AND(Table1[[#This Row],[Attendance %]]&gt;=80,(Table1[[#This Row],[Performance Score]]&gt;=80)),"Eligible","Not Eligible")</f>
        <v>Not Eligible</v>
      </c>
      <c r="AF3244" t="str">
        <f>IF(Table1[[#This Row],[Performance Score]]&gt;=80,"High Performer","Low Performer")</f>
        <v>Low Performer</v>
      </c>
      <c r="AG3244" t="str" cm="1">
        <f t="array" aca="1" ref="AG3244" ca="1">_xlfn.IFS(Table1[[#This Row],[Experience]]&lt;=3,"Junior",Table1[[#This Row],[Experience]]&lt;=7,"Mid Level",Table1[[#This Row],[Experience]]&gt;=7,"Senior")</f>
        <v>Junior</v>
      </c>
      <c r="AH3244" t="str">
        <f>IF(Table1[[#This Row],[Attendance %]]&gt;75,"OK","Below 75")</f>
        <v>Below 75</v>
      </c>
      <c r="AI3244" t="b">
        <f>ISBLANK(Table1[[#This Row],[Employee ID]])</f>
        <v>0</v>
      </c>
      <c r="AJ3244" t="b">
        <f>ISNUMBER(Table1[[#This Row],[Total Salary  ]])</f>
        <v>1</v>
      </c>
      <c r="AK3244" t="str">
        <f>IFERROR(_xlfn.XLOOKUP(Table1[[#This Row],[Manager ID]],MANAGERS!A:A,MANAGERS!B:B),"Not Found")</f>
        <v>Manager_18</v>
      </c>
    </row>
    <row r="3245" spans="1:37" x14ac:dyDescent="0.2">
      <c r="A3245" t="s">
        <v>1060</v>
      </c>
      <c r="B3245" t="s">
        <v>36</v>
      </c>
      <c r="C3245" t="s">
        <v>21</v>
      </c>
      <c r="D3245" t="s">
        <v>40</v>
      </c>
      <c r="E3245" t="s">
        <v>22</v>
      </c>
      <c r="F3245" s="1">
        <v>44167</v>
      </c>
      <c r="G3245" s="1">
        <v>41128</v>
      </c>
      <c r="H3245">
        <v>62098</v>
      </c>
      <c r="I3245">
        <v>14252</v>
      </c>
      <c r="J3245">
        <v>72</v>
      </c>
      <c r="K3245">
        <v>84</v>
      </c>
      <c r="L3245" t="s">
        <v>34</v>
      </c>
      <c r="M3245">
        <v>118</v>
      </c>
      <c r="N3245">
        <f>Table1[[#This Row],[Basic Salary]]+Table1[[#This Row],[Bonus]]</f>
        <v>76350</v>
      </c>
      <c r="O3245" s="2">
        <f>Table1[[#This Row],[Bonus]]/Table1[[#This Row],[Basic Salary]]</f>
        <v>0.22950819672131148</v>
      </c>
      <c r="P3245">
        <f ca="1">DATEDIF(Table1[[#This Row],[Date of Birth]],TODAY(),"Y")</f>
        <v>13</v>
      </c>
      <c r="Q3245">
        <f ca="1">DATEDIF(Table1[[#This Row],[Joining Date]],TODAY(),"Y")</f>
        <v>5</v>
      </c>
      <c r="R3245" t="str">
        <f ca="1">IF(YEAR(Table1[[#This Row],[Joining Date]])=YEAR(TODAY()),"Yes","No")</f>
        <v>No</v>
      </c>
      <c r="S3245" t="str">
        <f ca="1">IF(Table1[[#This Row],[Experience]]&gt;5,"Yes","No")</f>
        <v>No</v>
      </c>
      <c r="T3245" t="str">
        <f>TEXT(Table1[[#This Row],[Joining Date]],"mmmm")</f>
        <v>December</v>
      </c>
      <c r="U3245" t="str">
        <f>TEXT(Table1[[#This Row],[Joining Date]],"yyyy")</f>
        <v>2020</v>
      </c>
      <c r="V3245" s="5">
        <f ca="1">TODAY()-Table1[[#This Row],[Joining Date]]</f>
        <v>2072</v>
      </c>
      <c r="W3245" t="str">
        <f>LEFT(Table1[[#This Row],[Employee Name]],FIND(" ",Table1[[#This Row],[Employee Name]])-1)</f>
        <v>Meera</v>
      </c>
      <c r="X3245" t="str">
        <f>RIGHT(Table1[[#This Row],[Employee Name]],LEN(Table1[[#This Row],[Employee Name]])-FIND(" ",Table1[[#This Row],[Employee Name]]))</f>
        <v>Joshi</v>
      </c>
      <c r="Y3245" t="str">
        <f>Table1[[#This Row],[Department]]&amp;"-"&amp;Table1[[#This Row],[Employee ID]]</f>
        <v>IT-E01004</v>
      </c>
      <c r="Z3245" t="str">
        <f>LEFT(Table1[[#This Row],[Department]],3)</f>
        <v>IT</v>
      </c>
      <c r="AA3245" t="str">
        <f>_xlfn.XLOOKUP(Table1[[#This Row],[Manager ID]],MANAGERS!A:A,MANAGERS!B:B)</f>
        <v>Manager_18</v>
      </c>
      <c r="AB3245" t="str" cm="1">
        <f t="array" ref="AB3245">_xlfn.XLOOKUP(Table1[[#This Row],[Manager ID]],Table2[[#All],[Manager ID]],Table2[[#All],[Department Head]])</f>
        <v>Support</v>
      </c>
      <c r="AC3245" s="2">
        <f>_xlfn.XLOOKUP(Table1[[#This Row],[City]],L:L,O:O)</f>
        <v>0.24030340748661314</v>
      </c>
      <c r="AD3245" t="str" cm="1">
        <f t="array" ref="AD3245">_xlfn.IFS(Table1[[#This Row],[Performance Score]]&gt;=90,"Excellent",Table1[[#This Row],[Performance Score]]&gt;=75,"Good",Table1[[#This Row],[Performance Score]]&gt;=60,"Average",Table1[[#This Row],[Performance Score]]&lt;=60,"Need Improvement")</f>
        <v>Good</v>
      </c>
      <c r="AE3245" t="str">
        <f>IF(AND(Table1[[#This Row],[Attendance %]]&gt;=80,(Table1[[#This Row],[Performance Score]]&gt;=80)),"Eligible","Not Eligible")</f>
        <v>Not Eligible</v>
      </c>
      <c r="AF3245" t="str">
        <f>IF(Table1[[#This Row],[Performance Score]]&gt;=80,"High Performer","Low Performer")</f>
        <v>High Performer</v>
      </c>
      <c r="AG3245" t="str" cm="1">
        <f t="array" aca="1" ref="AG3245" ca="1">_xlfn.IFS(Table1[[#This Row],[Experience]]&lt;=3,"Junior",Table1[[#This Row],[Experience]]&lt;=7,"Mid Level",Table1[[#This Row],[Experience]]&gt;=7,"Senior")</f>
        <v>Mid Level</v>
      </c>
      <c r="AH3245" t="str">
        <f>IF(Table1[[#This Row],[Attendance %]]&gt;75,"OK","Below 75")</f>
        <v>Below 75</v>
      </c>
      <c r="AI3245" t="b">
        <f>ISBLANK(Table1[[#This Row],[Employee ID]])</f>
        <v>0</v>
      </c>
      <c r="AJ3245" t="b">
        <f>ISNUMBER(Table1[[#This Row],[Total Salary  ]])</f>
        <v>1</v>
      </c>
      <c r="AK3245" t="str">
        <f>IFERROR(_xlfn.XLOOKUP(Table1[[#This Row],[Manager ID]],MANAGERS!A:A,MANAGERS!B:B),"Not Found")</f>
        <v>Manager_18</v>
      </c>
    </row>
    <row r="3246" spans="1:37" x14ac:dyDescent="0.2">
      <c r="A3246" t="s">
        <v>4715</v>
      </c>
      <c r="B3246" t="s">
        <v>89</v>
      </c>
      <c r="C3246" t="s">
        <v>15</v>
      </c>
      <c r="D3246" t="s">
        <v>46</v>
      </c>
      <c r="E3246" t="s">
        <v>17</v>
      </c>
      <c r="F3246" s="1">
        <v>44362</v>
      </c>
      <c r="G3246" s="1">
        <v>34208</v>
      </c>
      <c r="H3246">
        <v>52158</v>
      </c>
      <c r="I3246">
        <v>24161</v>
      </c>
      <c r="J3246">
        <v>66</v>
      </c>
      <c r="K3246">
        <v>55</v>
      </c>
      <c r="L3246" t="s">
        <v>27</v>
      </c>
      <c r="M3246">
        <v>101</v>
      </c>
      <c r="N3246">
        <f>Table1[[#This Row],[Basic Salary]]+Table1[[#This Row],[Bonus]]</f>
        <v>76319</v>
      </c>
      <c r="O3246" s="2">
        <f>Table1[[#This Row],[Bonus]]/Table1[[#This Row],[Basic Salary]]</f>
        <v>0.4632271176042026</v>
      </c>
      <c r="P3246">
        <f ca="1">DATEDIF(Table1[[#This Row],[Date of Birth]],TODAY(),"Y")</f>
        <v>32</v>
      </c>
      <c r="Q3246">
        <f ca="1">DATEDIF(Table1[[#This Row],[Joining Date]],TODAY(),"Y")</f>
        <v>5</v>
      </c>
      <c r="R3246" t="str">
        <f ca="1">IF(YEAR(Table1[[#This Row],[Joining Date]])=YEAR(TODAY()),"Yes","No")</f>
        <v>No</v>
      </c>
      <c r="S3246" t="str">
        <f ca="1">IF(Table1[[#This Row],[Experience]]&gt;5,"Yes","No")</f>
        <v>No</v>
      </c>
      <c r="T3246" t="str">
        <f>TEXT(Table1[[#This Row],[Joining Date]],"mmmm")</f>
        <v>June</v>
      </c>
      <c r="U3246" t="str">
        <f>TEXT(Table1[[#This Row],[Joining Date]],"yyyy")</f>
        <v>2021</v>
      </c>
      <c r="V3246" s="5">
        <f ca="1">TODAY()-Table1[[#This Row],[Joining Date]]</f>
        <v>1877</v>
      </c>
      <c r="W3246" t="str">
        <f>LEFT(Table1[[#This Row],[Employee Name]],FIND(" ",Table1[[#This Row],[Employee Name]])-1)</f>
        <v>Tarun</v>
      </c>
      <c r="X3246" t="str">
        <f>RIGHT(Table1[[#This Row],[Employee Name]],LEN(Table1[[#This Row],[Employee Name]])-FIND(" ",Table1[[#This Row],[Employee Name]]))</f>
        <v>Verma</v>
      </c>
      <c r="Y3246" t="str">
        <f>Table1[[#This Row],[Department]]&amp;"-"&amp;Table1[[#This Row],[Employee ID]]</f>
        <v>Support-E04659</v>
      </c>
      <c r="Z3246" t="str">
        <f>LEFT(Table1[[#This Row],[Department]],3)</f>
        <v>Sup</v>
      </c>
      <c r="AA3246" t="str">
        <f>_xlfn.XLOOKUP(Table1[[#This Row],[Manager ID]],MANAGERS!A:A,MANAGERS!B:B)</f>
        <v>Manager_1</v>
      </c>
      <c r="AB3246" t="str" cm="1">
        <f t="array" ref="AB3246">_xlfn.XLOOKUP(Table1[[#This Row],[Manager ID]],Table2[[#All],[Manager ID]],Table2[[#All],[Department Head]])</f>
        <v>Support</v>
      </c>
      <c r="AC3246" s="2">
        <f>_xlfn.XLOOKUP(Table1[[#This Row],[City]],L:L,O:O)</f>
        <v>0.23674293405114402</v>
      </c>
      <c r="AD3246" t="str" cm="1">
        <f t="array" ref="AD3246">_xlfn.IFS(Table1[[#This Row],[Performance Score]]&gt;=90,"Excellent",Table1[[#This Row],[Performance Score]]&gt;=75,"Good",Table1[[#This Row],[Performance Score]]&gt;=60,"Average",Table1[[#This Row],[Performance Score]]&lt;=60,"Need Improvement")</f>
        <v>Need Improvement</v>
      </c>
      <c r="AE3246" t="str">
        <f>IF(AND(Table1[[#This Row],[Attendance %]]&gt;=80,(Table1[[#This Row],[Performance Score]]&gt;=80)),"Eligible","Not Eligible")</f>
        <v>Not Eligible</v>
      </c>
      <c r="AF3246" t="str">
        <f>IF(Table1[[#This Row],[Performance Score]]&gt;=80,"High Performer","Low Performer")</f>
        <v>Low Performer</v>
      </c>
      <c r="AG3246" t="str" cm="1">
        <f t="array" aca="1" ref="AG3246" ca="1">_xlfn.IFS(Table1[[#This Row],[Experience]]&lt;=3,"Junior",Table1[[#This Row],[Experience]]&lt;=7,"Mid Level",Table1[[#This Row],[Experience]]&gt;=7,"Senior")</f>
        <v>Mid Level</v>
      </c>
      <c r="AH3246" t="str">
        <f>IF(Table1[[#This Row],[Attendance %]]&gt;75,"OK","Below 75")</f>
        <v>Below 75</v>
      </c>
      <c r="AI3246" t="b">
        <f>ISBLANK(Table1[[#This Row],[Employee ID]])</f>
        <v>0</v>
      </c>
      <c r="AJ3246" t="b">
        <f>ISNUMBER(Table1[[#This Row],[Total Salary  ]])</f>
        <v>1</v>
      </c>
      <c r="AK3246" t="str">
        <f>IFERROR(_xlfn.XLOOKUP(Table1[[#This Row],[Manager ID]],MANAGERS!A:A,MANAGERS!B:B),"Not Found")</f>
        <v>Manager_1</v>
      </c>
    </row>
    <row r="3247" spans="1:37" x14ac:dyDescent="0.2">
      <c r="A3247" t="s">
        <v>3253</v>
      </c>
      <c r="B3247" t="s">
        <v>20</v>
      </c>
      <c r="C3247" t="s">
        <v>15</v>
      </c>
      <c r="D3247" t="s">
        <v>81</v>
      </c>
      <c r="E3247" t="s">
        <v>17</v>
      </c>
      <c r="F3247" s="1">
        <v>43569</v>
      </c>
      <c r="G3247" s="1">
        <v>29299</v>
      </c>
      <c r="H3247">
        <v>68248</v>
      </c>
      <c r="I3247">
        <v>8054</v>
      </c>
      <c r="J3247">
        <v>85</v>
      </c>
      <c r="K3247">
        <v>56</v>
      </c>
      <c r="L3247" t="s">
        <v>23</v>
      </c>
      <c r="M3247">
        <v>108</v>
      </c>
      <c r="N3247">
        <f>Table1[[#This Row],[Basic Salary]]+Table1[[#This Row],[Bonus]]</f>
        <v>76302</v>
      </c>
      <c r="O3247" s="2">
        <f>Table1[[#This Row],[Bonus]]/Table1[[#This Row],[Basic Salary]]</f>
        <v>0.11801078419880436</v>
      </c>
      <c r="P3247">
        <f ca="1">DATEDIF(Table1[[#This Row],[Date of Birth]],TODAY(),"Y")</f>
        <v>46</v>
      </c>
      <c r="Q3247">
        <f ca="1">DATEDIF(Table1[[#This Row],[Joining Date]],TODAY(),"Y")</f>
        <v>7</v>
      </c>
      <c r="R3247" t="str">
        <f ca="1">IF(YEAR(Table1[[#This Row],[Joining Date]])=YEAR(TODAY()),"Yes","No")</f>
        <v>No</v>
      </c>
      <c r="S3247" t="str">
        <f ca="1">IF(Table1[[#This Row],[Experience]]&gt;5,"Yes","No")</f>
        <v>Yes</v>
      </c>
      <c r="T3247" t="str">
        <f>TEXT(Table1[[#This Row],[Joining Date]],"mmmm")</f>
        <v>April</v>
      </c>
      <c r="U3247" t="str">
        <f>TEXT(Table1[[#This Row],[Joining Date]],"yyyy")</f>
        <v>2019</v>
      </c>
      <c r="V3247" s="5">
        <f ca="1">TODAY()-Table1[[#This Row],[Joining Date]]</f>
        <v>2670</v>
      </c>
      <c r="W3247" t="str">
        <f>LEFT(Table1[[#This Row],[Employee Name]],FIND(" ",Table1[[#This Row],[Employee Name]])-1)</f>
        <v>Rahul</v>
      </c>
      <c r="X3247" t="str">
        <f>RIGHT(Table1[[#This Row],[Employee Name]],LEN(Table1[[#This Row],[Employee Name]])-FIND(" ",Table1[[#This Row],[Employee Name]]))</f>
        <v>Verma</v>
      </c>
      <c r="Y3247" t="str">
        <f>Table1[[#This Row],[Department]]&amp;"-"&amp;Table1[[#This Row],[Employee ID]]</f>
        <v>Sales-E03197</v>
      </c>
      <c r="Z3247" t="str">
        <f>LEFT(Table1[[#This Row],[Department]],3)</f>
        <v>Sal</v>
      </c>
      <c r="AA3247" t="str">
        <f>_xlfn.XLOOKUP(Table1[[#This Row],[Manager ID]],MANAGERS!A:A,MANAGERS!B:B)</f>
        <v>Manager_8</v>
      </c>
      <c r="AB3247" t="str" cm="1">
        <f t="array" ref="AB3247">_xlfn.XLOOKUP(Table1[[#This Row],[Manager ID]],Table2[[#All],[Manager ID]],Table2[[#All],[Department Head]])</f>
        <v>Sales</v>
      </c>
      <c r="AC3247" s="2">
        <f>_xlfn.XLOOKUP(Table1[[#This Row],[City]],L:L,O:O)</f>
        <v>0.23486488519629886</v>
      </c>
      <c r="AD3247" t="str" cm="1">
        <f t="array" ref="AD3247">_xlfn.IFS(Table1[[#This Row],[Performance Score]]&gt;=90,"Excellent",Table1[[#This Row],[Performance Score]]&gt;=75,"Good",Table1[[#This Row],[Performance Score]]&gt;=60,"Average",Table1[[#This Row],[Performance Score]]&lt;=60,"Need Improvement")</f>
        <v>Need Improvement</v>
      </c>
      <c r="AE3247" t="str">
        <f>IF(AND(Table1[[#This Row],[Attendance %]]&gt;=80,(Table1[[#This Row],[Performance Score]]&gt;=80)),"Eligible","Not Eligible")</f>
        <v>Not Eligible</v>
      </c>
      <c r="AF3247" t="str">
        <f>IF(Table1[[#This Row],[Performance Score]]&gt;=80,"High Performer","Low Performer")</f>
        <v>Low Performer</v>
      </c>
      <c r="AG3247" t="str" cm="1">
        <f t="array" aca="1" ref="AG3247" ca="1">_xlfn.IFS(Table1[[#This Row],[Experience]]&lt;=3,"Junior",Table1[[#This Row],[Experience]]&lt;=7,"Mid Level",Table1[[#This Row],[Experience]]&gt;=7,"Senior")</f>
        <v>Mid Level</v>
      </c>
      <c r="AH3247" t="str">
        <f>IF(Table1[[#This Row],[Attendance %]]&gt;75,"OK","Below 75")</f>
        <v>OK</v>
      </c>
      <c r="AI3247" t="b">
        <f>ISBLANK(Table1[[#This Row],[Employee ID]])</f>
        <v>0</v>
      </c>
      <c r="AJ3247" t="b">
        <f>ISNUMBER(Table1[[#This Row],[Total Salary  ]])</f>
        <v>1</v>
      </c>
      <c r="AK3247" t="str">
        <f>IFERROR(_xlfn.XLOOKUP(Table1[[#This Row],[Manager ID]],MANAGERS!A:A,MANAGERS!B:B),"Not Found")</f>
        <v>Manager_8</v>
      </c>
    </row>
    <row r="3248" spans="1:37" x14ac:dyDescent="0.2">
      <c r="A3248" t="s">
        <v>4228</v>
      </c>
      <c r="B3248" t="s">
        <v>45</v>
      </c>
      <c r="C3248" t="s">
        <v>15</v>
      </c>
      <c r="D3248" t="s">
        <v>16</v>
      </c>
      <c r="E3248" t="s">
        <v>26</v>
      </c>
      <c r="F3248" s="1">
        <v>43299</v>
      </c>
      <c r="G3248" s="1">
        <v>31174</v>
      </c>
      <c r="H3248">
        <v>59221</v>
      </c>
      <c r="I3248">
        <v>17077</v>
      </c>
      <c r="J3248">
        <v>64</v>
      </c>
      <c r="K3248">
        <v>91</v>
      </c>
      <c r="L3248" t="s">
        <v>23</v>
      </c>
      <c r="M3248">
        <v>108</v>
      </c>
      <c r="N3248">
        <f>Table1[[#This Row],[Basic Salary]]+Table1[[#This Row],[Bonus]]</f>
        <v>76298</v>
      </c>
      <c r="O3248" s="2">
        <f>Table1[[#This Row],[Bonus]]/Table1[[#This Row],[Basic Salary]]</f>
        <v>0.2883605477786596</v>
      </c>
      <c r="P3248">
        <f ca="1">DATEDIF(Table1[[#This Row],[Date of Birth]],TODAY(),"Y")</f>
        <v>41</v>
      </c>
      <c r="Q3248">
        <f ca="1">DATEDIF(Table1[[#This Row],[Joining Date]],TODAY(),"Y")</f>
        <v>8</v>
      </c>
      <c r="R3248" t="str">
        <f ca="1">IF(YEAR(Table1[[#This Row],[Joining Date]])=YEAR(TODAY()),"Yes","No")</f>
        <v>No</v>
      </c>
      <c r="S3248" t="str">
        <f ca="1">IF(Table1[[#This Row],[Experience]]&gt;5,"Yes","No")</f>
        <v>Yes</v>
      </c>
      <c r="T3248" t="str">
        <f>TEXT(Table1[[#This Row],[Joining Date]],"mmmm")</f>
        <v>July</v>
      </c>
      <c r="U3248" t="str">
        <f>TEXT(Table1[[#This Row],[Joining Date]],"yyyy")</f>
        <v>2018</v>
      </c>
      <c r="V3248" s="5">
        <f ca="1">TODAY()-Table1[[#This Row],[Joining Date]]</f>
        <v>2940</v>
      </c>
      <c r="W3248" t="str">
        <f>LEFT(Table1[[#This Row],[Employee Name]],FIND(" ",Table1[[#This Row],[Employee Name]])-1)</f>
        <v>Ananya</v>
      </c>
      <c r="X3248" t="str">
        <f>RIGHT(Table1[[#This Row],[Employee Name]],LEN(Table1[[#This Row],[Employee Name]])-FIND(" ",Table1[[#This Row],[Employee Name]]))</f>
        <v>Rao</v>
      </c>
      <c r="Y3248" t="str">
        <f>Table1[[#This Row],[Department]]&amp;"-"&amp;Table1[[#This Row],[Employee ID]]</f>
        <v>HR-E04172</v>
      </c>
      <c r="Z3248" t="str">
        <f>LEFT(Table1[[#This Row],[Department]],3)</f>
        <v>HR</v>
      </c>
      <c r="AA3248" t="str">
        <f>_xlfn.XLOOKUP(Table1[[#This Row],[Manager ID]],MANAGERS!A:A,MANAGERS!B:B)</f>
        <v>Manager_8</v>
      </c>
      <c r="AB3248" t="str" cm="1">
        <f t="array" ref="AB3248">_xlfn.XLOOKUP(Table1[[#This Row],[Manager ID]],Table2[[#All],[Manager ID]],Table2[[#All],[Department Head]])</f>
        <v>Sales</v>
      </c>
      <c r="AC3248" s="2">
        <f>_xlfn.XLOOKUP(Table1[[#This Row],[City]],L:L,O:O)</f>
        <v>0.23486488519629886</v>
      </c>
      <c r="AD3248" t="str" cm="1">
        <f t="array" ref="AD3248">_xlfn.IFS(Table1[[#This Row],[Performance Score]]&gt;=90,"Excellent",Table1[[#This Row],[Performance Score]]&gt;=75,"Good",Table1[[#This Row],[Performance Score]]&gt;=60,"Average",Table1[[#This Row],[Performance Score]]&lt;=60,"Need Improvement")</f>
        <v>Excellent</v>
      </c>
      <c r="AE3248" t="str">
        <f>IF(AND(Table1[[#This Row],[Attendance %]]&gt;=80,(Table1[[#This Row],[Performance Score]]&gt;=80)),"Eligible","Not Eligible")</f>
        <v>Not Eligible</v>
      </c>
      <c r="AF3248" t="str">
        <f>IF(Table1[[#This Row],[Performance Score]]&gt;=80,"High Performer","Low Performer")</f>
        <v>High Performer</v>
      </c>
      <c r="AG3248" t="str" cm="1">
        <f t="array" aca="1" ref="AG3248" ca="1">_xlfn.IFS(Table1[[#This Row],[Experience]]&lt;=3,"Junior",Table1[[#This Row],[Experience]]&lt;=7,"Mid Level",Table1[[#This Row],[Experience]]&gt;=7,"Senior")</f>
        <v>Senior</v>
      </c>
      <c r="AH3248" t="str">
        <f>IF(Table1[[#This Row],[Attendance %]]&gt;75,"OK","Below 75")</f>
        <v>Below 75</v>
      </c>
      <c r="AI3248" t="b">
        <f>ISBLANK(Table1[[#This Row],[Employee ID]])</f>
        <v>0</v>
      </c>
      <c r="AJ3248" t="b">
        <f>ISNUMBER(Table1[[#This Row],[Total Salary  ]])</f>
        <v>1</v>
      </c>
      <c r="AK3248" t="str">
        <f>IFERROR(_xlfn.XLOOKUP(Table1[[#This Row],[Manager ID]],MANAGERS!A:A,MANAGERS!B:B),"Not Found")</f>
        <v>Manager_8</v>
      </c>
    </row>
    <row r="3249" spans="1:37" x14ac:dyDescent="0.2">
      <c r="A3249" t="s">
        <v>4938</v>
      </c>
      <c r="B3249" t="s">
        <v>48</v>
      </c>
      <c r="C3249" t="s">
        <v>15</v>
      </c>
      <c r="D3249" t="s">
        <v>40</v>
      </c>
      <c r="E3249" t="s">
        <v>26</v>
      </c>
      <c r="F3249" s="1">
        <v>44454</v>
      </c>
      <c r="G3249" s="1">
        <v>32632</v>
      </c>
      <c r="H3249">
        <v>47361</v>
      </c>
      <c r="I3249">
        <v>28926</v>
      </c>
      <c r="J3249">
        <v>95</v>
      </c>
      <c r="K3249">
        <v>69</v>
      </c>
      <c r="L3249" t="s">
        <v>18</v>
      </c>
      <c r="M3249">
        <v>119</v>
      </c>
      <c r="N3249">
        <f>Table1[[#This Row],[Basic Salary]]+Table1[[#This Row],[Bonus]]</f>
        <v>76287</v>
      </c>
      <c r="O3249" s="2">
        <f>Table1[[#This Row],[Bonus]]/Table1[[#This Row],[Basic Salary]]</f>
        <v>0.61075568505732569</v>
      </c>
      <c r="P3249">
        <f ca="1">DATEDIF(Table1[[#This Row],[Date of Birth]],TODAY(),"Y")</f>
        <v>37</v>
      </c>
      <c r="Q3249">
        <f ca="1">DATEDIF(Table1[[#This Row],[Joining Date]],TODAY(),"Y")</f>
        <v>4</v>
      </c>
      <c r="R3249" t="str">
        <f ca="1">IF(YEAR(Table1[[#This Row],[Joining Date]])=YEAR(TODAY()),"Yes","No")</f>
        <v>No</v>
      </c>
      <c r="S3249" t="str">
        <f ca="1">IF(Table1[[#This Row],[Experience]]&gt;5,"Yes","No")</f>
        <v>No</v>
      </c>
      <c r="T3249" t="str">
        <f>TEXT(Table1[[#This Row],[Joining Date]],"mmmm")</f>
        <v>September</v>
      </c>
      <c r="U3249" t="str">
        <f>TEXT(Table1[[#This Row],[Joining Date]],"yyyy")</f>
        <v>2021</v>
      </c>
      <c r="V3249" s="5">
        <f ca="1">TODAY()-Table1[[#This Row],[Joining Date]]</f>
        <v>1785</v>
      </c>
      <c r="W3249" t="str">
        <f>LEFT(Table1[[#This Row],[Employee Name]],FIND(" ",Table1[[#This Row],[Employee Name]])-1)</f>
        <v>Aditya</v>
      </c>
      <c r="X3249" t="str">
        <f>RIGHT(Table1[[#This Row],[Employee Name]],LEN(Table1[[#This Row],[Employee Name]])-FIND(" ",Table1[[#This Row],[Employee Name]]))</f>
        <v>Kapoor</v>
      </c>
      <c r="Y3249" t="str">
        <f>Table1[[#This Row],[Department]]&amp;"-"&amp;Table1[[#This Row],[Employee ID]]</f>
        <v>IT-E04882</v>
      </c>
      <c r="Z3249" t="str">
        <f>LEFT(Table1[[#This Row],[Department]],3)</f>
        <v>IT</v>
      </c>
      <c r="AA3249" t="str">
        <f>_xlfn.XLOOKUP(Table1[[#This Row],[Manager ID]],MANAGERS!A:A,MANAGERS!B:B)</f>
        <v>Manager_19</v>
      </c>
      <c r="AB3249" t="str" cm="1">
        <f t="array" ref="AB3249">_xlfn.XLOOKUP(Table1[[#This Row],[Manager ID]],Table2[[#All],[Manager ID]],Table2[[#All],[Department Head]])</f>
        <v>Support</v>
      </c>
      <c r="AC3249" s="2">
        <f>_xlfn.XLOOKUP(Table1[[#This Row],[City]],L:L,O:O)</f>
        <v>0.21356479274849693</v>
      </c>
      <c r="AD3249" t="str" cm="1">
        <f t="array" ref="AD3249">_xlfn.IFS(Table1[[#This Row],[Performance Score]]&gt;=90,"Excellent",Table1[[#This Row],[Performance Score]]&gt;=75,"Good",Table1[[#This Row],[Performance Score]]&gt;=60,"Average",Table1[[#This Row],[Performance Score]]&lt;=60,"Need Improvement")</f>
        <v>Average</v>
      </c>
      <c r="AE3249" t="str">
        <f>IF(AND(Table1[[#This Row],[Attendance %]]&gt;=80,(Table1[[#This Row],[Performance Score]]&gt;=80)),"Eligible","Not Eligible")</f>
        <v>Not Eligible</v>
      </c>
      <c r="AF3249" t="str">
        <f>IF(Table1[[#This Row],[Performance Score]]&gt;=80,"High Performer","Low Performer")</f>
        <v>Low Performer</v>
      </c>
      <c r="AG3249" t="str" cm="1">
        <f t="array" aca="1" ref="AG3249" ca="1">_xlfn.IFS(Table1[[#This Row],[Experience]]&lt;=3,"Junior",Table1[[#This Row],[Experience]]&lt;=7,"Mid Level",Table1[[#This Row],[Experience]]&gt;=7,"Senior")</f>
        <v>Mid Level</v>
      </c>
      <c r="AH3249" t="str">
        <f>IF(Table1[[#This Row],[Attendance %]]&gt;75,"OK","Below 75")</f>
        <v>OK</v>
      </c>
      <c r="AI3249" t="b">
        <f>ISBLANK(Table1[[#This Row],[Employee ID]])</f>
        <v>0</v>
      </c>
      <c r="AJ3249" t="b">
        <f>ISNUMBER(Table1[[#This Row],[Total Salary  ]])</f>
        <v>1</v>
      </c>
      <c r="AK3249" t="str">
        <f>IFERROR(_xlfn.XLOOKUP(Table1[[#This Row],[Manager ID]],MANAGERS!A:A,MANAGERS!B:B),"Not Found")</f>
        <v>Manager_19</v>
      </c>
    </row>
    <row r="3250" spans="1:37" x14ac:dyDescent="0.2">
      <c r="A3250" t="s">
        <v>374</v>
      </c>
      <c r="B3250" t="s">
        <v>95</v>
      </c>
      <c r="C3250" t="s">
        <v>21</v>
      </c>
      <c r="D3250" t="s">
        <v>46</v>
      </c>
      <c r="E3250" t="s">
        <v>17</v>
      </c>
      <c r="F3250" s="1">
        <v>42114</v>
      </c>
      <c r="G3250" s="1">
        <v>40008</v>
      </c>
      <c r="H3250">
        <v>64537</v>
      </c>
      <c r="I3250">
        <v>11732</v>
      </c>
      <c r="J3250">
        <v>93</v>
      </c>
      <c r="K3250">
        <v>78</v>
      </c>
      <c r="L3250" t="s">
        <v>23</v>
      </c>
      <c r="M3250">
        <v>107</v>
      </c>
      <c r="N3250">
        <f>Table1[[#This Row],[Basic Salary]]+Table1[[#This Row],[Bonus]]</f>
        <v>76269</v>
      </c>
      <c r="O3250" s="2">
        <f>Table1[[#This Row],[Bonus]]/Table1[[#This Row],[Basic Salary]]</f>
        <v>0.18178719184343864</v>
      </c>
      <c r="P3250">
        <f ca="1">DATEDIF(Table1[[#This Row],[Date of Birth]],TODAY(),"Y")</f>
        <v>17</v>
      </c>
      <c r="Q3250">
        <f ca="1">DATEDIF(Table1[[#This Row],[Joining Date]],TODAY(),"Y")</f>
        <v>11</v>
      </c>
      <c r="R3250" t="str">
        <f ca="1">IF(YEAR(Table1[[#This Row],[Joining Date]])=YEAR(TODAY()),"Yes","No")</f>
        <v>No</v>
      </c>
      <c r="S3250" t="str">
        <f ca="1">IF(Table1[[#This Row],[Experience]]&gt;5,"Yes","No")</f>
        <v>Yes</v>
      </c>
      <c r="T3250" t="str">
        <f>TEXT(Table1[[#This Row],[Joining Date]],"mmmm")</f>
        <v>April</v>
      </c>
      <c r="U3250" t="str">
        <f>TEXT(Table1[[#This Row],[Joining Date]],"yyyy")</f>
        <v>2015</v>
      </c>
      <c r="V3250" s="5">
        <f ca="1">TODAY()-Table1[[#This Row],[Joining Date]]</f>
        <v>4125</v>
      </c>
      <c r="W3250" t="str">
        <f>LEFT(Table1[[#This Row],[Employee Name]],FIND(" ",Table1[[#This Row],[Employee Name]])-1)</f>
        <v>Ajay</v>
      </c>
      <c r="X3250" t="str">
        <f>RIGHT(Table1[[#This Row],[Employee Name]],LEN(Table1[[#This Row],[Employee Name]])-FIND(" ",Table1[[#This Row],[Employee Name]]))</f>
        <v>Singh</v>
      </c>
      <c r="Y3250" t="str">
        <f>Table1[[#This Row],[Department]]&amp;"-"&amp;Table1[[#This Row],[Employee ID]]</f>
        <v>Support-E00318</v>
      </c>
      <c r="Z3250" t="str">
        <f>LEFT(Table1[[#This Row],[Department]],3)</f>
        <v>Sup</v>
      </c>
      <c r="AA3250" t="str">
        <f>_xlfn.XLOOKUP(Table1[[#This Row],[Manager ID]],MANAGERS!A:A,MANAGERS!B:B)</f>
        <v>Manager_7</v>
      </c>
      <c r="AB3250" t="str" cm="1">
        <f t="array" ref="AB3250">_xlfn.XLOOKUP(Table1[[#This Row],[Manager ID]],Table2[[#All],[Manager ID]],Table2[[#All],[Department Head]])</f>
        <v>Operations</v>
      </c>
      <c r="AC3250" s="2">
        <f>_xlfn.XLOOKUP(Table1[[#This Row],[City]],L:L,O:O)</f>
        <v>0.23486488519629886</v>
      </c>
      <c r="AD3250" t="str" cm="1">
        <f t="array" ref="AD3250">_xlfn.IFS(Table1[[#This Row],[Performance Score]]&gt;=90,"Excellent",Table1[[#This Row],[Performance Score]]&gt;=75,"Good",Table1[[#This Row],[Performance Score]]&gt;=60,"Average",Table1[[#This Row],[Performance Score]]&lt;=60,"Need Improvement")</f>
        <v>Good</v>
      </c>
      <c r="AE3250" t="str">
        <f>IF(AND(Table1[[#This Row],[Attendance %]]&gt;=80,(Table1[[#This Row],[Performance Score]]&gt;=80)),"Eligible","Not Eligible")</f>
        <v>Not Eligible</v>
      </c>
      <c r="AF3250" t="str">
        <f>IF(Table1[[#This Row],[Performance Score]]&gt;=80,"High Performer","Low Performer")</f>
        <v>Low Performer</v>
      </c>
      <c r="AG3250" t="str" cm="1">
        <f t="array" aca="1" ref="AG3250" ca="1">_xlfn.IFS(Table1[[#This Row],[Experience]]&lt;=3,"Junior",Table1[[#This Row],[Experience]]&lt;=7,"Mid Level",Table1[[#This Row],[Experience]]&gt;=7,"Senior")</f>
        <v>Senior</v>
      </c>
      <c r="AH3250" t="str">
        <f>IF(Table1[[#This Row],[Attendance %]]&gt;75,"OK","Below 75")</f>
        <v>OK</v>
      </c>
      <c r="AI3250" t="b">
        <f>ISBLANK(Table1[[#This Row],[Employee ID]])</f>
        <v>0</v>
      </c>
      <c r="AJ3250" t="b">
        <f>ISNUMBER(Table1[[#This Row],[Total Salary  ]])</f>
        <v>1</v>
      </c>
      <c r="AK3250" t="str">
        <f>IFERROR(_xlfn.XLOOKUP(Table1[[#This Row],[Manager ID]],MANAGERS!A:A,MANAGERS!B:B),"Not Found")</f>
        <v>Manager_7</v>
      </c>
    </row>
    <row r="3251" spans="1:37" x14ac:dyDescent="0.2">
      <c r="A3251" t="s">
        <v>453</v>
      </c>
      <c r="B3251" t="s">
        <v>89</v>
      </c>
      <c r="C3251" t="s">
        <v>15</v>
      </c>
      <c r="D3251" t="s">
        <v>33</v>
      </c>
      <c r="E3251" t="s">
        <v>30</v>
      </c>
      <c r="F3251" s="1">
        <v>44975</v>
      </c>
      <c r="G3251" s="1">
        <v>38380</v>
      </c>
      <c r="H3251">
        <v>48995</v>
      </c>
      <c r="I3251">
        <v>27272</v>
      </c>
      <c r="J3251">
        <v>81</v>
      </c>
      <c r="K3251">
        <v>81</v>
      </c>
      <c r="L3251" t="s">
        <v>53</v>
      </c>
      <c r="M3251">
        <v>108</v>
      </c>
      <c r="N3251">
        <f>Table1[[#This Row],[Basic Salary]]+Table1[[#This Row],[Bonus]]</f>
        <v>76267</v>
      </c>
      <c r="O3251" s="2">
        <f>Table1[[#This Row],[Bonus]]/Table1[[#This Row],[Basic Salary]]</f>
        <v>0.55662822737013984</v>
      </c>
      <c r="P3251">
        <f ca="1">DATEDIF(Table1[[#This Row],[Date of Birth]],TODAY(),"Y")</f>
        <v>21</v>
      </c>
      <c r="Q3251">
        <f ca="1">DATEDIF(Table1[[#This Row],[Joining Date]],TODAY(),"Y")</f>
        <v>3</v>
      </c>
      <c r="R3251" t="str">
        <f ca="1">IF(YEAR(Table1[[#This Row],[Joining Date]])=YEAR(TODAY()),"Yes","No")</f>
        <v>No</v>
      </c>
      <c r="S3251" t="str">
        <f ca="1">IF(Table1[[#This Row],[Experience]]&gt;5,"Yes","No")</f>
        <v>No</v>
      </c>
      <c r="T3251" t="str">
        <f>TEXT(Table1[[#This Row],[Joining Date]],"mmmm")</f>
        <v>February</v>
      </c>
      <c r="U3251" t="str">
        <f>TEXT(Table1[[#This Row],[Joining Date]],"yyyy")</f>
        <v>2023</v>
      </c>
      <c r="V3251" s="5">
        <f ca="1">TODAY()-Table1[[#This Row],[Joining Date]]</f>
        <v>1264</v>
      </c>
      <c r="W3251" t="str">
        <f>LEFT(Table1[[#This Row],[Employee Name]],FIND(" ",Table1[[#This Row],[Employee Name]])-1)</f>
        <v>Tarun</v>
      </c>
      <c r="X3251" t="str">
        <f>RIGHT(Table1[[#This Row],[Employee Name]],LEN(Table1[[#This Row],[Employee Name]])-FIND(" ",Table1[[#This Row],[Employee Name]]))</f>
        <v>Verma</v>
      </c>
      <c r="Y3251" t="str">
        <f>Table1[[#This Row],[Department]]&amp;"-"&amp;Table1[[#This Row],[Employee ID]]</f>
        <v>Marketing-E00397</v>
      </c>
      <c r="Z3251" t="str">
        <f>LEFT(Table1[[#This Row],[Department]],3)</f>
        <v>Mar</v>
      </c>
      <c r="AA3251" t="str">
        <f>_xlfn.XLOOKUP(Table1[[#This Row],[Manager ID]],MANAGERS!A:A,MANAGERS!B:B)</f>
        <v>Manager_8</v>
      </c>
      <c r="AB3251" t="str" cm="1">
        <f t="array" ref="AB3251">_xlfn.XLOOKUP(Table1[[#This Row],[Manager ID]],Table2[[#All],[Manager ID]],Table2[[#All],[Department Head]])</f>
        <v>Sales</v>
      </c>
      <c r="AC3251" s="2">
        <f>_xlfn.XLOOKUP(Table1[[#This Row],[City]],L:L,O:O)</f>
        <v>0.23685887225230964</v>
      </c>
      <c r="AD3251" t="str" cm="1">
        <f t="array" ref="AD3251">_xlfn.IFS(Table1[[#This Row],[Performance Score]]&gt;=90,"Excellent",Table1[[#This Row],[Performance Score]]&gt;=75,"Good",Table1[[#This Row],[Performance Score]]&gt;=60,"Average",Table1[[#This Row],[Performance Score]]&lt;=60,"Need Improvement")</f>
        <v>Good</v>
      </c>
      <c r="AE3251" t="str">
        <f>IF(AND(Table1[[#This Row],[Attendance %]]&gt;=80,(Table1[[#This Row],[Performance Score]]&gt;=80)),"Eligible","Not Eligible")</f>
        <v>Eligible</v>
      </c>
      <c r="AF3251" t="str">
        <f>IF(Table1[[#This Row],[Performance Score]]&gt;=80,"High Performer","Low Performer")</f>
        <v>High Performer</v>
      </c>
      <c r="AG3251" t="str" cm="1">
        <f t="array" aca="1" ref="AG3251" ca="1">_xlfn.IFS(Table1[[#This Row],[Experience]]&lt;=3,"Junior",Table1[[#This Row],[Experience]]&lt;=7,"Mid Level",Table1[[#This Row],[Experience]]&gt;=7,"Senior")</f>
        <v>Junior</v>
      </c>
      <c r="AH3251" t="str">
        <f>IF(Table1[[#This Row],[Attendance %]]&gt;75,"OK","Below 75")</f>
        <v>OK</v>
      </c>
      <c r="AI3251" t="b">
        <f>ISBLANK(Table1[[#This Row],[Employee ID]])</f>
        <v>0</v>
      </c>
      <c r="AJ3251" t="b">
        <f>ISNUMBER(Table1[[#This Row],[Total Salary  ]])</f>
        <v>1</v>
      </c>
      <c r="AK3251" t="str">
        <f>IFERROR(_xlfn.XLOOKUP(Table1[[#This Row],[Manager ID]],MANAGERS!A:A,MANAGERS!B:B),"Not Found")</f>
        <v>Manager_8</v>
      </c>
    </row>
    <row r="3252" spans="1:37" x14ac:dyDescent="0.2">
      <c r="A3252" t="s">
        <v>4910</v>
      </c>
      <c r="B3252" t="s">
        <v>14</v>
      </c>
      <c r="C3252" t="s">
        <v>15</v>
      </c>
      <c r="D3252" t="s">
        <v>43</v>
      </c>
      <c r="E3252" t="s">
        <v>26</v>
      </c>
      <c r="F3252" s="1">
        <v>43880</v>
      </c>
      <c r="G3252" s="1">
        <v>40770</v>
      </c>
      <c r="H3252">
        <v>61601</v>
      </c>
      <c r="I3252">
        <v>14663</v>
      </c>
      <c r="J3252">
        <v>78</v>
      </c>
      <c r="K3252">
        <v>54</v>
      </c>
      <c r="L3252" t="s">
        <v>37</v>
      </c>
      <c r="M3252">
        <v>105</v>
      </c>
      <c r="N3252">
        <f>Table1[[#This Row],[Basic Salary]]+Table1[[#This Row],[Bonus]]</f>
        <v>76264</v>
      </c>
      <c r="O3252" s="2">
        <f>Table1[[#This Row],[Bonus]]/Table1[[#This Row],[Basic Salary]]</f>
        <v>0.23803185013230305</v>
      </c>
      <c r="P3252">
        <f ca="1">DATEDIF(Table1[[#This Row],[Date of Birth]],TODAY(),"Y")</f>
        <v>14</v>
      </c>
      <c r="Q3252">
        <f ca="1">DATEDIF(Table1[[#This Row],[Joining Date]],TODAY(),"Y")</f>
        <v>6</v>
      </c>
      <c r="R3252" t="str">
        <f ca="1">IF(YEAR(Table1[[#This Row],[Joining Date]])=YEAR(TODAY()),"Yes","No")</f>
        <v>No</v>
      </c>
      <c r="S3252" t="str">
        <f ca="1">IF(Table1[[#This Row],[Experience]]&gt;5,"Yes","No")</f>
        <v>Yes</v>
      </c>
      <c r="T3252" t="str">
        <f>TEXT(Table1[[#This Row],[Joining Date]],"mmmm")</f>
        <v>February</v>
      </c>
      <c r="U3252" t="str">
        <f>TEXT(Table1[[#This Row],[Joining Date]],"yyyy")</f>
        <v>2020</v>
      </c>
      <c r="V3252" s="5">
        <f ca="1">TODAY()-Table1[[#This Row],[Joining Date]]</f>
        <v>2359</v>
      </c>
      <c r="W3252" t="str">
        <f>LEFT(Table1[[#This Row],[Employee Name]],FIND(" ",Table1[[#This Row],[Employee Name]])-1)</f>
        <v>Nisha</v>
      </c>
      <c r="X3252" t="str">
        <f>RIGHT(Table1[[#This Row],[Employee Name]],LEN(Table1[[#This Row],[Employee Name]])-FIND(" ",Table1[[#This Row],[Employee Name]]))</f>
        <v>Kapoor</v>
      </c>
      <c r="Y3252" t="str">
        <f>Table1[[#This Row],[Department]]&amp;"-"&amp;Table1[[#This Row],[Employee ID]]</f>
        <v>Operations-E04854</v>
      </c>
      <c r="Z3252" t="str">
        <f>LEFT(Table1[[#This Row],[Department]],3)</f>
        <v>Ope</v>
      </c>
      <c r="AA3252" t="str">
        <f>_xlfn.XLOOKUP(Table1[[#This Row],[Manager ID]],MANAGERS!A:A,MANAGERS!B:B)</f>
        <v>Manager_5</v>
      </c>
      <c r="AB3252" t="str" cm="1">
        <f t="array" ref="AB3252">_xlfn.XLOOKUP(Table1[[#This Row],[Manager ID]],Table2[[#All],[Manager ID]],Table2[[#All],[Department Head]])</f>
        <v>Sales</v>
      </c>
      <c r="AC3252" s="2">
        <f>_xlfn.XLOOKUP(Table1[[#This Row],[City]],L:L,O:O)</f>
        <v>0.24036902712549932</v>
      </c>
      <c r="AD3252" t="str" cm="1">
        <f t="array" ref="AD3252">_xlfn.IFS(Table1[[#This Row],[Performance Score]]&gt;=90,"Excellent",Table1[[#This Row],[Performance Score]]&gt;=75,"Good",Table1[[#This Row],[Performance Score]]&gt;=60,"Average",Table1[[#This Row],[Performance Score]]&lt;=60,"Need Improvement")</f>
        <v>Need Improvement</v>
      </c>
      <c r="AE3252" t="str">
        <f>IF(AND(Table1[[#This Row],[Attendance %]]&gt;=80,(Table1[[#This Row],[Performance Score]]&gt;=80)),"Eligible","Not Eligible")</f>
        <v>Not Eligible</v>
      </c>
      <c r="AF3252" t="str">
        <f>IF(Table1[[#This Row],[Performance Score]]&gt;=80,"High Performer","Low Performer")</f>
        <v>Low Performer</v>
      </c>
      <c r="AG3252" t="str" cm="1">
        <f t="array" aca="1" ref="AG3252" ca="1">_xlfn.IFS(Table1[[#This Row],[Experience]]&lt;=3,"Junior",Table1[[#This Row],[Experience]]&lt;=7,"Mid Level",Table1[[#This Row],[Experience]]&gt;=7,"Senior")</f>
        <v>Mid Level</v>
      </c>
      <c r="AH3252" t="str">
        <f>IF(Table1[[#This Row],[Attendance %]]&gt;75,"OK","Below 75")</f>
        <v>OK</v>
      </c>
      <c r="AI3252" t="b">
        <f>ISBLANK(Table1[[#This Row],[Employee ID]])</f>
        <v>0</v>
      </c>
      <c r="AJ3252" t="b">
        <f>ISNUMBER(Table1[[#This Row],[Total Salary  ]])</f>
        <v>1</v>
      </c>
      <c r="AK3252" t="str">
        <f>IFERROR(_xlfn.XLOOKUP(Table1[[#This Row],[Manager ID]],MANAGERS!A:A,MANAGERS!B:B),"Not Found")</f>
        <v>Manager_5</v>
      </c>
    </row>
    <row r="3253" spans="1:37" x14ac:dyDescent="0.2">
      <c r="A3253" t="s">
        <v>2541</v>
      </c>
      <c r="B3253" t="s">
        <v>39</v>
      </c>
      <c r="C3253" t="s">
        <v>15</v>
      </c>
      <c r="D3253" t="s">
        <v>43</v>
      </c>
      <c r="E3253" t="s">
        <v>65</v>
      </c>
      <c r="F3253" s="1">
        <v>42712</v>
      </c>
      <c r="G3253" s="1">
        <v>32228</v>
      </c>
      <c r="H3253">
        <v>70922</v>
      </c>
      <c r="I3253">
        <v>5282</v>
      </c>
      <c r="J3253">
        <v>66</v>
      </c>
      <c r="K3253">
        <v>74</v>
      </c>
      <c r="L3253" t="s">
        <v>37</v>
      </c>
      <c r="M3253">
        <v>112</v>
      </c>
      <c r="N3253">
        <f>Table1[[#This Row],[Basic Salary]]+Table1[[#This Row],[Bonus]]</f>
        <v>76204</v>
      </c>
      <c r="O3253" s="2">
        <f>Table1[[#This Row],[Bonus]]/Table1[[#This Row],[Basic Salary]]</f>
        <v>7.4476185104762976E-2</v>
      </c>
      <c r="P3253">
        <f ca="1">DATEDIF(Table1[[#This Row],[Date of Birth]],TODAY(),"Y")</f>
        <v>38</v>
      </c>
      <c r="Q3253">
        <f ca="1">DATEDIF(Table1[[#This Row],[Joining Date]],TODAY(),"Y")</f>
        <v>9</v>
      </c>
      <c r="R3253" t="str">
        <f ca="1">IF(YEAR(Table1[[#This Row],[Joining Date]])=YEAR(TODAY()),"Yes","No")</f>
        <v>No</v>
      </c>
      <c r="S3253" t="str">
        <f ca="1">IF(Table1[[#This Row],[Experience]]&gt;5,"Yes","No")</f>
        <v>Yes</v>
      </c>
      <c r="T3253" t="str">
        <f>TEXT(Table1[[#This Row],[Joining Date]],"mmmm")</f>
        <v>December</v>
      </c>
      <c r="U3253" t="str">
        <f>TEXT(Table1[[#This Row],[Joining Date]],"yyyy")</f>
        <v>2016</v>
      </c>
      <c r="V3253" s="5">
        <f ca="1">TODAY()-Table1[[#This Row],[Joining Date]]</f>
        <v>3527</v>
      </c>
      <c r="W3253" t="str">
        <f>LEFT(Table1[[#This Row],[Employee Name]],FIND(" ",Table1[[#This Row],[Employee Name]])-1)</f>
        <v>Karan</v>
      </c>
      <c r="X3253" t="str">
        <f>RIGHT(Table1[[#This Row],[Employee Name]],LEN(Table1[[#This Row],[Employee Name]])-FIND(" ",Table1[[#This Row],[Employee Name]]))</f>
        <v>Malhotra</v>
      </c>
      <c r="Y3253" t="str">
        <f>Table1[[#This Row],[Department]]&amp;"-"&amp;Table1[[#This Row],[Employee ID]]</f>
        <v>Operations-E02485</v>
      </c>
      <c r="Z3253" t="str">
        <f>LEFT(Table1[[#This Row],[Department]],3)</f>
        <v>Ope</v>
      </c>
      <c r="AA3253" t="str">
        <f>_xlfn.XLOOKUP(Table1[[#This Row],[Manager ID]],MANAGERS!A:A,MANAGERS!B:B)</f>
        <v>Manager_12</v>
      </c>
      <c r="AB3253" t="str" cm="1">
        <f t="array" ref="AB3253">_xlfn.XLOOKUP(Table1[[#This Row],[Manager ID]],Table2[[#All],[Manager ID]],Table2[[#All],[Department Head]])</f>
        <v>Marketing</v>
      </c>
      <c r="AC3253" s="2">
        <f>_xlfn.XLOOKUP(Table1[[#This Row],[City]],L:L,O:O)</f>
        <v>0.24036902712549932</v>
      </c>
      <c r="AD3253" t="str" cm="1">
        <f t="array" ref="AD3253">_xlfn.IFS(Table1[[#This Row],[Performance Score]]&gt;=90,"Excellent",Table1[[#This Row],[Performance Score]]&gt;=75,"Good",Table1[[#This Row],[Performance Score]]&gt;=60,"Average",Table1[[#This Row],[Performance Score]]&lt;=60,"Need Improvement")</f>
        <v>Average</v>
      </c>
      <c r="AE3253" t="str">
        <f>IF(AND(Table1[[#This Row],[Attendance %]]&gt;=80,(Table1[[#This Row],[Performance Score]]&gt;=80)),"Eligible","Not Eligible")</f>
        <v>Not Eligible</v>
      </c>
      <c r="AF3253" t="str">
        <f>IF(Table1[[#This Row],[Performance Score]]&gt;=80,"High Performer","Low Performer")</f>
        <v>Low Performer</v>
      </c>
      <c r="AG3253" t="str" cm="1">
        <f t="array" aca="1" ref="AG3253" ca="1">_xlfn.IFS(Table1[[#This Row],[Experience]]&lt;=3,"Junior",Table1[[#This Row],[Experience]]&lt;=7,"Mid Level",Table1[[#This Row],[Experience]]&gt;=7,"Senior")</f>
        <v>Senior</v>
      </c>
      <c r="AH3253" t="str">
        <f>IF(Table1[[#This Row],[Attendance %]]&gt;75,"OK","Below 75")</f>
        <v>Below 75</v>
      </c>
      <c r="AI3253" t="b">
        <f>ISBLANK(Table1[[#This Row],[Employee ID]])</f>
        <v>0</v>
      </c>
      <c r="AJ3253" t="b">
        <f>ISNUMBER(Table1[[#This Row],[Total Salary  ]])</f>
        <v>1</v>
      </c>
      <c r="AK3253" t="str">
        <f>IFERROR(_xlfn.XLOOKUP(Table1[[#This Row],[Manager ID]],MANAGERS!A:A,MANAGERS!B:B),"Not Found")</f>
        <v>Manager_12</v>
      </c>
    </row>
    <row r="3254" spans="1:37" x14ac:dyDescent="0.2">
      <c r="A3254" t="s">
        <v>3353</v>
      </c>
      <c r="B3254" t="s">
        <v>129</v>
      </c>
      <c r="C3254" t="s">
        <v>15</v>
      </c>
      <c r="D3254" t="s">
        <v>43</v>
      </c>
      <c r="E3254" t="s">
        <v>22</v>
      </c>
      <c r="F3254" s="1">
        <v>43197</v>
      </c>
      <c r="G3254" s="1">
        <v>32881</v>
      </c>
      <c r="H3254">
        <v>66008</v>
      </c>
      <c r="I3254">
        <v>10157</v>
      </c>
      <c r="J3254">
        <v>99</v>
      </c>
      <c r="K3254">
        <v>59</v>
      </c>
      <c r="L3254" t="s">
        <v>23</v>
      </c>
      <c r="M3254">
        <v>108</v>
      </c>
      <c r="N3254">
        <f>Table1[[#This Row],[Basic Salary]]+Table1[[#This Row],[Bonus]]</f>
        <v>76165</v>
      </c>
      <c r="O3254" s="2">
        <f>Table1[[#This Row],[Bonus]]/Table1[[#This Row],[Basic Salary]]</f>
        <v>0.1538752878438977</v>
      </c>
      <c r="P3254">
        <f ca="1">DATEDIF(Table1[[#This Row],[Date of Birth]],TODAY(),"Y")</f>
        <v>36</v>
      </c>
      <c r="Q3254">
        <f ca="1">DATEDIF(Table1[[#This Row],[Joining Date]],TODAY(),"Y")</f>
        <v>8</v>
      </c>
      <c r="R3254" t="str">
        <f ca="1">IF(YEAR(Table1[[#This Row],[Joining Date]])=YEAR(TODAY()),"Yes","No")</f>
        <v>No</v>
      </c>
      <c r="S3254" t="str">
        <f ca="1">IF(Table1[[#This Row],[Experience]]&gt;5,"Yes","No")</f>
        <v>Yes</v>
      </c>
      <c r="T3254" t="str">
        <f>TEXT(Table1[[#This Row],[Joining Date]],"mmmm")</f>
        <v>April</v>
      </c>
      <c r="U3254" t="str">
        <f>TEXT(Table1[[#This Row],[Joining Date]],"yyyy")</f>
        <v>2018</v>
      </c>
      <c r="V3254" s="5">
        <f ca="1">TODAY()-Table1[[#This Row],[Joining Date]]</f>
        <v>3042</v>
      </c>
      <c r="W3254" t="str">
        <f>LEFT(Table1[[#This Row],[Employee Name]],FIND(" ",Table1[[#This Row],[Employee Name]])-1)</f>
        <v>Aarav</v>
      </c>
      <c r="X3254" t="str">
        <f>RIGHT(Table1[[#This Row],[Employee Name]],LEN(Table1[[#This Row],[Employee Name]])-FIND(" ",Table1[[#This Row],[Employee Name]]))</f>
        <v>Sharma</v>
      </c>
      <c r="Y3254" t="str">
        <f>Table1[[#This Row],[Department]]&amp;"-"&amp;Table1[[#This Row],[Employee ID]]</f>
        <v>Operations-E03297</v>
      </c>
      <c r="Z3254" t="str">
        <f>LEFT(Table1[[#This Row],[Department]],3)</f>
        <v>Ope</v>
      </c>
      <c r="AA3254" t="str">
        <f>_xlfn.XLOOKUP(Table1[[#This Row],[Manager ID]],MANAGERS!A:A,MANAGERS!B:B)</f>
        <v>Manager_8</v>
      </c>
      <c r="AB3254" t="str" cm="1">
        <f t="array" ref="AB3254">_xlfn.XLOOKUP(Table1[[#This Row],[Manager ID]],Table2[[#All],[Manager ID]],Table2[[#All],[Department Head]])</f>
        <v>Sales</v>
      </c>
      <c r="AC3254" s="2">
        <f>_xlfn.XLOOKUP(Table1[[#This Row],[City]],L:L,O:O)</f>
        <v>0.23486488519629886</v>
      </c>
      <c r="AD3254" t="str" cm="1">
        <f t="array" ref="AD3254">_xlfn.IFS(Table1[[#This Row],[Performance Score]]&gt;=90,"Excellent",Table1[[#This Row],[Performance Score]]&gt;=75,"Good",Table1[[#This Row],[Performance Score]]&gt;=60,"Average",Table1[[#This Row],[Performance Score]]&lt;=60,"Need Improvement")</f>
        <v>Need Improvement</v>
      </c>
      <c r="AE3254" t="str">
        <f>IF(AND(Table1[[#This Row],[Attendance %]]&gt;=80,(Table1[[#This Row],[Performance Score]]&gt;=80)),"Eligible","Not Eligible")</f>
        <v>Not Eligible</v>
      </c>
      <c r="AF3254" t="str">
        <f>IF(Table1[[#This Row],[Performance Score]]&gt;=80,"High Performer","Low Performer")</f>
        <v>Low Performer</v>
      </c>
      <c r="AG3254" t="str" cm="1">
        <f t="array" aca="1" ref="AG3254" ca="1">_xlfn.IFS(Table1[[#This Row],[Experience]]&lt;=3,"Junior",Table1[[#This Row],[Experience]]&lt;=7,"Mid Level",Table1[[#This Row],[Experience]]&gt;=7,"Senior")</f>
        <v>Senior</v>
      </c>
      <c r="AH3254" t="str">
        <f>IF(Table1[[#This Row],[Attendance %]]&gt;75,"OK","Below 75")</f>
        <v>OK</v>
      </c>
      <c r="AI3254" t="b">
        <f>ISBLANK(Table1[[#This Row],[Employee ID]])</f>
        <v>0</v>
      </c>
      <c r="AJ3254" t="b">
        <f>ISNUMBER(Table1[[#This Row],[Total Salary  ]])</f>
        <v>1</v>
      </c>
      <c r="AK3254" t="str">
        <f>IFERROR(_xlfn.XLOOKUP(Table1[[#This Row],[Manager ID]],MANAGERS!A:A,MANAGERS!B:B),"Not Found")</f>
        <v>Manager_8</v>
      </c>
    </row>
    <row r="3255" spans="1:37" x14ac:dyDescent="0.2">
      <c r="A3255" t="s">
        <v>2145</v>
      </c>
      <c r="B3255" t="s">
        <v>50</v>
      </c>
      <c r="C3255" t="s">
        <v>21</v>
      </c>
      <c r="D3255" t="s">
        <v>25</v>
      </c>
      <c r="E3255" t="s">
        <v>51</v>
      </c>
      <c r="F3255" s="1">
        <v>42255</v>
      </c>
      <c r="G3255" s="1">
        <v>39505</v>
      </c>
      <c r="H3255">
        <v>49480</v>
      </c>
      <c r="I3255">
        <v>26675</v>
      </c>
      <c r="J3255">
        <v>96</v>
      </c>
      <c r="K3255">
        <v>84</v>
      </c>
      <c r="L3255" t="s">
        <v>34</v>
      </c>
      <c r="M3255">
        <v>105</v>
      </c>
      <c r="N3255">
        <f>Table1[[#This Row],[Basic Salary]]+Table1[[#This Row],[Bonus]]</f>
        <v>76155</v>
      </c>
      <c r="O3255" s="2">
        <f>Table1[[#This Row],[Bonus]]/Table1[[#This Row],[Basic Salary]]</f>
        <v>0.53910670978173003</v>
      </c>
      <c r="P3255">
        <f ca="1">DATEDIF(Table1[[#This Row],[Date of Birth]],TODAY(),"Y")</f>
        <v>18</v>
      </c>
      <c r="Q3255">
        <f ca="1">DATEDIF(Table1[[#This Row],[Joining Date]],TODAY(),"Y")</f>
        <v>10</v>
      </c>
      <c r="R3255" t="str">
        <f ca="1">IF(YEAR(Table1[[#This Row],[Joining Date]])=YEAR(TODAY()),"Yes","No")</f>
        <v>No</v>
      </c>
      <c r="S3255" t="str">
        <f ca="1">IF(Table1[[#This Row],[Experience]]&gt;5,"Yes","No")</f>
        <v>Yes</v>
      </c>
      <c r="T3255" t="str">
        <f>TEXT(Table1[[#This Row],[Joining Date]],"mmmm")</f>
        <v>September</v>
      </c>
      <c r="U3255" t="str">
        <f>TEXT(Table1[[#This Row],[Joining Date]],"yyyy")</f>
        <v>2015</v>
      </c>
      <c r="V3255" s="5">
        <f ca="1">TODAY()-Table1[[#This Row],[Joining Date]]</f>
        <v>3984</v>
      </c>
      <c r="W3255" t="str">
        <f>LEFT(Table1[[#This Row],[Employee Name]],FIND(" ",Table1[[#This Row],[Employee Name]])-1)</f>
        <v>Ravi</v>
      </c>
      <c r="X3255" t="str">
        <f>RIGHT(Table1[[#This Row],[Employee Name]],LEN(Table1[[#This Row],[Employee Name]])-FIND(" ",Table1[[#This Row],[Employee Name]]))</f>
        <v>Teja</v>
      </c>
      <c r="Y3255" t="str">
        <f>Table1[[#This Row],[Department]]&amp;"-"&amp;Table1[[#This Row],[Employee ID]]</f>
        <v>Finance-E02089</v>
      </c>
      <c r="Z3255" t="str">
        <f>LEFT(Table1[[#This Row],[Department]],3)</f>
        <v>Fin</v>
      </c>
      <c r="AA3255" t="str">
        <f>_xlfn.XLOOKUP(Table1[[#This Row],[Manager ID]],MANAGERS!A:A,MANAGERS!B:B)</f>
        <v>Manager_5</v>
      </c>
      <c r="AB3255" t="str" cm="1">
        <f t="array" ref="AB3255">_xlfn.XLOOKUP(Table1[[#This Row],[Manager ID]],Table2[[#All],[Manager ID]],Table2[[#All],[Department Head]])</f>
        <v>Sales</v>
      </c>
      <c r="AC3255" s="2">
        <f>_xlfn.XLOOKUP(Table1[[#This Row],[City]],L:L,O:O)</f>
        <v>0.24030340748661314</v>
      </c>
      <c r="AD3255" t="str" cm="1">
        <f t="array" ref="AD3255">_xlfn.IFS(Table1[[#This Row],[Performance Score]]&gt;=90,"Excellent",Table1[[#This Row],[Performance Score]]&gt;=75,"Good",Table1[[#This Row],[Performance Score]]&gt;=60,"Average",Table1[[#This Row],[Performance Score]]&lt;=60,"Need Improvement")</f>
        <v>Good</v>
      </c>
      <c r="AE3255" t="str">
        <f>IF(AND(Table1[[#This Row],[Attendance %]]&gt;=80,(Table1[[#This Row],[Performance Score]]&gt;=80)),"Eligible","Not Eligible")</f>
        <v>Eligible</v>
      </c>
      <c r="AF3255" t="str">
        <f>IF(Table1[[#This Row],[Performance Score]]&gt;=80,"High Performer","Low Performer")</f>
        <v>High Performer</v>
      </c>
      <c r="AG3255" t="str" cm="1">
        <f t="array" aca="1" ref="AG3255" ca="1">_xlfn.IFS(Table1[[#This Row],[Experience]]&lt;=3,"Junior",Table1[[#This Row],[Experience]]&lt;=7,"Mid Level",Table1[[#This Row],[Experience]]&gt;=7,"Senior")</f>
        <v>Senior</v>
      </c>
      <c r="AH3255" t="str">
        <f>IF(Table1[[#This Row],[Attendance %]]&gt;75,"OK","Below 75")</f>
        <v>OK</v>
      </c>
      <c r="AI3255" t="b">
        <f>ISBLANK(Table1[[#This Row],[Employee ID]])</f>
        <v>0</v>
      </c>
      <c r="AJ3255" t="b">
        <f>ISNUMBER(Table1[[#This Row],[Total Salary  ]])</f>
        <v>1</v>
      </c>
      <c r="AK3255" t="str">
        <f>IFERROR(_xlfn.XLOOKUP(Table1[[#This Row],[Manager ID]],MANAGERS!A:A,MANAGERS!B:B),"Not Found")</f>
        <v>Manager_5</v>
      </c>
    </row>
    <row r="3256" spans="1:37" x14ac:dyDescent="0.2">
      <c r="A3256" t="s">
        <v>4920</v>
      </c>
      <c r="B3256" t="s">
        <v>20</v>
      </c>
      <c r="C3256" t="s">
        <v>15</v>
      </c>
      <c r="D3256" t="s">
        <v>43</v>
      </c>
      <c r="E3256" t="s">
        <v>30</v>
      </c>
      <c r="F3256" s="1">
        <v>44504</v>
      </c>
      <c r="G3256" s="1">
        <v>39845</v>
      </c>
      <c r="H3256">
        <v>63333</v>
      </c>
      <c r="I3256">
        <v>12820</v>
      </c>
      <c r="J3256">
        <v>80</v>
      </c>
      <c r="K3256">
        <v>99</v>
      </c>
      <c r="L3256" t="s">
        <v>27</v>
      </c>
      <c r="M3256">
        <v>118</v>
      </c>
      <c r="N3256">
        <f>Table1[[#This Row],[Basic Salary]]+Table1[[#This Row],[Bonus]]</f>
        <v>76153</v>
      </c>
      <c r="O3256" s="2">
        <f>Table1[[#This Row],[Bonus]]/Table1[[#This Row],[Basic Salary]]</f>
        <v>0.20242211801114743</v>
      </c>
      <c r="P3256">
        <f ca="1">DATEDIF(Table1[[#This Row],[Date of Birth]],TODAY(),"Y")</f>
        <v>17</v>
      </c>
      <c r="Q3256">
        <f ca="1">DATEDIF(Table1[[#This Row],[Joining Date]],TODAY(),"Y")</f>
        <v>4</v>
      </c>
      <c r="R3256" t="str">
        <f ca="1">IF(YEAR(Table1[[#This Row],[Joining Date]])=YEAR(TODAY()),"Yes","No")</f>
        <v>No</v>
      </c>
      <c r="S3256" t="str">
        <f ca="1">IF(Table1[[#This Row],[Experience]]&gt;5,"Yes","No")</f>
        <v>No</v>
      </c>
      <c r="T3256" t="str">
        <f>TEXT(Table1[[#This Row],[Joining Date]],"mmmm")</f>
        <v>November</v>
      </c>
      <c r="U3256" t="str">
        <f>TEXT(Table1[[#This Row],[Joining Date]],"yyyy")</f>
        <v>2021</v>
      </c>
      <c r="V3256" s="5">
        <f ca="1">TODAY()-Table1[[#This Row],[Joining Date]]</f>
        <v>1735</v>
      </c>
      <c r="W3256" t="str">
        <f>LEFT(Table1[[#This Row],[Employee Name]],FIND(" ",Table1[[#This Row],[Employee Name]])-1)</f>
        <v>Rahul</v>
      </c>
      <c r="X3256" t="str">
        <f>RIGHT(Table1[[#This Row],[Employee Name]],LEN(Table1[[#This Row],[Employee Name]])-FIND(" ",Table1[[#This Row],[Employee Name]]))</f>
        <v>Verma</v>
      </c>
      <c r="Y3256" t="str">
        <f>Table1[[#This Row],[Department]]&amp;"-"&amp;Table1[[#This Row],[Employee ID]]</f>
        <v>Operations-E04864</v>
      </c>
      <c r="Z3256" t="str">
        <f>LEFT(Table1[[#This Row],[Department]],3)</f>
        <v>Ope</v>
      </c>
      <c r="AA3256" t="str">
        <f>_xlfn.XLOOKUP(Table1[[#This Row],[Manager ID]],MANAGERS!A:A,MANAGERS!B:B)</f>
        <v>Manager_18</v>
      </c>
      <c r="AB3256" t="str" cm="1">
        <f t="array" ref="AB3256">_xlfn.XLOOKUP(Table1[[#This Row],[Manager ID]],Table2[[#All],[Manager ID]],Table2[[#All],[Department Head]])</f>
        <v>Support</v>
      </c>
      <c r="AC3256" s="2">
        <f>_xlfn.XLOOKUP(Table1[[#This Row],[City]],L:L,O:O)</f>
        <v>0.23674293405114402</v>
      </c>
      <c r="AD3256" t="str" cm="1">
        <f t="array" ref="AD3256">_xlfn.IFS(Table1[[#This Row],[Performance Score]]&gt;=90,"Excellent",Table1[[#This Row],[Performance Score]]&gt;=75,"Good",Table1[[#This Row],[Performance Score]]&gt;=60,"Average",Table1[[#This Row],[Performance Score]]&lt;=60,"Need Improvement")</f>
        <v>Excellent</v>
      </c>
      <c r="AE3256" t="str">
        <f>IF(AND(Table1[[#This Row],[Attendance %]]&gt;=80,(Table1[[#This Row],[Performance Score]]&gt;=80)),"Eligible","Not Eligible")</f>
        <v>Eligible</v>
      </c>
      <c r="AF3256" t="str">
        <f>IF(Table1[[#This Row],[Performance Score]]&gt;=80,"High Performer","Low Performer")</f>
        <v>High Performer</v>
      </c>
      <c r="AG3256" t="str" cm="1">
        <f t="array" aca="1" ref="AG3256" ca="1">_xlfn.IFS(Table1[[#This Row],[Experience]]&lt;=3,"Junior",Table1[[#This Row],[Experience]]&lt;=7,"Mid Level",Table1[[#This Row],[Experience]]&gt;=7,"Senior")</f>
        <v>Mid Level</v>
      </c>
      <c r="AH3256" t="str">
        <f>IF(Table1[[#This Row],[Attendance %]]&gt;75,"OK","Below 75")</f>
        <v>OK</v>
      </c>
      <c r="AI3256" t="b">
        <f>ISBLANK(Table1[[#This Row],[Employee ID]])</f>
        <v>0</v>
      </c>
      <c r="AJ3256" t="b">
        <f>ISNUMBER(Table1[[#This Row],[Total Salary  ]])</f>
        <v>1</v>
      </c>
      <c r="AK3256" t="str">
        <f>IFERROR(_xlfn.XLOOKUP(Table1[[#This Row],[Manager ID]],MANAGERS!A:A,MANAGERS!B:B),"Not Found")</f>
        <v>Manager_18</v>
      </c>
    </row>
    <row r="3257" spans="1:37" x14ac:dyDescent="0.2">
      <c r="A3257" t="s">
        <v>4927</v>
      </c>
      <c r="B3257" t="s">
        <v>93</v>
      </c>
      <c r="C3257" t="s">
        <v>21</v>
      </c>
      <c r="D3257" t="s">
        <v>43</v>
      </c>
      <c r="E3257" t="s">
        <v>51</v>
      </c>
      <c r="F3257" s="1">
        <v>45245</v>
      </c>
      <c r="G3257" s="1">
        <v>39719</v>
      </c>
      <c r="H3257">
        <v>56669</v>
      </c>
      <c r="I3257">
        <v>19448</v>
      </c>
      <c r="J3257">
        <v>98</v>
      </c>
      <c r="K3257">
        <v>99</v>
      </c>
      <c r="L3257" t="s">
        <v>23</v>
      </c>
      <c r="M3257">
        <v>116</v>
      </c>
      <c r="N3257">
        <f>Table1[[#This Row],[Basic Salary]]+Table1[[#This Row],[Bonus]]</f>
        <v>76117</v>
      </c>
      <c r="O3257" s="2">
        <f>Table1[[#This Row],[Bonus]]/Table1[[#This Row],[Basic Salary]]</f>
        <v>0.34318586881716634</v>
      </c>
      <c r="P3257">
        <f ca="1">DATEDIF(Table1[[#This Row],[Date of Birth]],TODAY(),"Y")</f>
        <v>17</v>
      </c>
      <c r="Q3257">
        <f ca="1">DATEDIF(Table1[[#This Row],[Joining Date]],TODAY(),"Y")</f>
        <v>2</v>
      </c>
      <c r="R3257" t="str">
        <f ca="1">IF(YEAR(Table1[[#This Row],[Joining Date]])=YEAR(TODAY()),"Yes","No")</f>
        <v>No</v>
      </c>
      <c r="S3257" t="str">
        <f ca="1">IF(Table1[[#This Row],[Experience]]&gt;5,"Yes","No")</f>
        <v>No</v>
      </c>
      <c r="T3257" t="str">
        <f>TEXT(Table1[[#This Row],[Joining Date]],"mmmm")</f>
        <v>November</v>
      </c>
      <c r="U3257" t="str">
        <f>TEXT(Table1[[#This Row],[Joining Date]],"yyyy")</f>
        <v>2023</v>
      </c>
      <c r="V3257" s="5">
        <f ca="1">TODAY()-Table1[[#This Row],[Joining Date]]</f>
        <v>994</v>
      </c>
      <c r="W3257" t="str">
        <f>LEFT(Table1[[#This Row],[Employee Name]],FIND(" ",Table1[[#This Row],[Employee Name]])-1)</f>
        <v>Priya</v>
      </c>
      <c r="X3257" t="str">
        <f>RIGHT(Table1[[#This Row],[Employee Name]],LEN(Table1[[#This Row],[Employee Name]])-FIND(" ",Table1[[#This Row],[Employee Name]]))</f>
        <v>Reddy</v>
      </c>
      <c r="Y3257" t="str">
        <f>Table1[[#This Row],[Department]]&amp;"-"&amp;Table1[[#This Row],[Employee ID]]</f>
        <v>Operations-E04871</v>
      </c>
      <c r="Z3257" t="str">
        <f>LEFT(Table1[[#This Row],[Department]],3)</f>
        <v>Ope</v>
      </c>
      <c r="AA3257" t="str">
        <f>_xlfn.XLOOKUP(Table1[[#This Row],[Manager ID]],MANAGERS!A:A,MANAGERS!B:B)</f>
        <v>Manager_16</v>
      </c>
      <c r="AB3257" t="str" cm="1">
        <f t="array" ref="AB3257">_xlfn.XLOOKUP(Table1[[#This Row],[Manager ID]],Table2[[#All],[Manager ID]],Table2[[#All],[Department Head]])</f>
        <v>Sales</v>
      </c>
      <c r="AC3257" s="2">
        <f>_xlfn.XLOOKUP(Table1[[#This Row],[City]],L:L,O:O)</f>
        <v>0.23486488519629886</v>
      </c>
      <c r="AD3257" t="str" cm="1">
        <f t="array" ref="AD3257">_xlfn.IFS(Table1[[#This Row],[Performance Score]]&gt;=90,"Excellent",Table1[[#This Row],[Performance Score]]&gt;=75,"Good",Table1[[#This Row],[Performance Score]]&gt;=60,"Average",Table1[[#This Row],[Performance Score]]&lt;=60,"Need Improvement")</f>
        <v>Excellent</v>
      </c>
      <c r="AE3257" t="str">
        <f>IF(AND(Table1[[#This Row],[Attendance %]]&gt;=80,(Table1[[#This Row],[Performance Score]]&gt;=80)),"Eligible","Not Eligible")</f>
        <v>Eligible</v>
      </c>
      <c r="AF3257" t="str">
        <f>IF(Table1[[#This Row],[Performance Score]]&gt;=80,"High Performer","Low Performer")</f>
        <v>High Performer</v>
      </c>
      <c r="AG3257" t="str" cm="1">
        <f t="array" aca="1" ref="AG3257" ca="1">_xlfn.IFS(Table1[[#This Row],[Experience]]&lt;=3,"Junior",Table1[[#This Row],[Experience]]&lt;=7,"Mid Level",Table1[[#This Row],[Experience]]&gt;=7,"Senior")</f>
        <v>Junior</v>
      </c>
      <c r="AH3257" t="str">
        <f>IF(Table1[[#This Row],[Attendance %]]&gt;75,"OK","Below 75")</f>
        <v>OK</v>
      </c>
      <c r="AI3257" t="b">
        <f>ISBLANK(Table1[[#This Row],[Employee ID]])</f>
        <v>0</v>
      </c>
      <c r="AJ3257" t="b">
        <f>ISNUMBER(Table1[[#This Row],[Total Salary  ]])</f>
        <v>1</v>
      </c>
      <c r="AK3257" t="str">
        <f>IFERROR(_xlfn.XLOOKUP(Table1[[#This Row],[Manager ID]],MANAGERS!A:A,MANAGERS!B:B),"Not Found")</f>
        <v>Manager_16</v>
      </c>
    </row>
    <row r="3258" spans="1:37" x14ac:dyDescent="0.2">
      <c r="A3258" t="s">
        <v>3210</v>
      </c>
      <c r="B3258" t="s">
        <v>75</v>
      </c>
      <c r="C3258" t="s">
        <v>15</v>
      </c>
      <c r="D3258" t="s">
        <v>81</v>
      </c>
      <c r="E3258" t="s">
        <v>22</v>
      </c>
      <c r="F3258" s="1">
        <v>43909</v>
      </c>
      <c r="G3258" s="1">
        <v>30888</v>
      </c>
      <c r="H3258">
        <v>57980</v>
      </c>
      <c r="I3258">
        <v>18121</v>
      </c>
      <c r="J3258">
        <v>97</v>
      </c>
      <c r="K3258">
        <v>68</v>
      </c>
      <c r="L3258" t="s">
        <v>18</v>
      </c>
      <c r="M3258">
        <v>104</v>
      </c>
      <c r="N3258">
        <f>Table1[[#This Row],[Basic Salary]]+Table1[[#This Row],[Bonus]]</f>
        <v>76101</v>
      </c>
      <c r="O3258" s="2">
        <f>Table1[[#This Row],[Bonus]]/Table1[[#This Row],[Basic Salary]]</f>
        <v>0.31253880648499482</v>
      </c>
      <c r="P3258">
        <f ca="1">DATEDIF(Table1[[#This Row],[Date of Birth]],TODAY(),"Y")</f>
        <v>42</v>
      </c>
      <c r="Q3258">
        <f ca="1">DATEDIF(Table1[[#This Row],[Joining Date]],TODAY(),"Y")</f>
        <v>6</v>
      </c>
      <c r="R3258" t="str">
        <f ca="1">IF(YEAR(Table1[[#This Row],[Joining Date]])=YEAR(TODAY()),"Yes","No")</f>
        <v>No</v>
      </c>
      <c r="S3258" t="str">
        <f ca="1">IF(Table1[[#This Row],[Experience]]&gt;5,"Yes","No")</f>
        <v>Yes</v>
      </c>
      <c r="T3258" t="str">
        <f>TEXT(Table1[[#This Row],[Joining Date]],"mmmm")</f>
        <v>March</v>
      </c>
      <c r="U3258" t="str">
        <f>TEXT(Table1[[#This Row],[Joining Date]],"yyyy")</f>
        <v>2020</v>
      </c>
      <c r="V3258" s="5">
        <f ca="1">TODAY()-Table1[[#This Row],[Joining Date]]</f>
        <v>2330</v>
      </c>
      <c r="W3258" t="str">
        <f>LEFT(Table1[[#This Row],[Employee Name]],FIND(" ",Table1[[#This Row],[Employee Name]])-1)</f>
        <v>Ishita</v>
      </c>
      <c r="X3258" t="str">
        <f>RIGHT(Table1[[#This Row],[Employee Name]],LEN(Table1[[#This Row],[Employee Name]])-FIND(" ",Table1[[#This Row],[Employee Name]]))</f>
        <v>Roy</v>
      </c>
      <c r="Y3258" t="str">
        <f>Table1[[#This Row],[Department]]&amp;"-"&amp;Table1[[#This Row],[Employee ID]]</f>
        <v>Sales-E03154</v>
      </c>
      <c r="Z3258" t="str">
        <f>LEFT(Table1[[#This Row],[Department]],3)</f>
        <v>Sal</v>
      </c>
      <c r="AA3258" t="str">
        <f>_xlfn.XLOOKUP(Table1[[#This Row],[Manager ID]],MANAGERS!A:A,MANAGERS!B:B)</f>
        <v>Manager_4</v>
      </c>
      <c r="AB3258" t="str" cm="1">
        <f t="array" ref="AB3258">_xlfn.XLOOKUP(Table1[[#This Row],[Manager ID]],Table2[[#All],[Manager ID]],Table2[[#All],[Department Head]])</f>
        <v>Finance</v>
      </c>
      <c r="AC3258" s="2">
        <f>_xlfn.XLOOKUP(Table1[[#This Row],[City]],L:L,O:O)</f>
        <v>0.21356479274849693</v>
      </c>
      <c r="AD3258" t="str" cm="1">
        <f t="array" ref="AD3258">_xlfn.IFS(Table1[[#This Row],[Performance Score]]&gt;=90,"Excellent",Table1[[#This Row],[Performance Score]]&gt;=75,"Good",Table1[[#This Row],[Performance Score]]&gt;=60,"Average",Table1[[#This Row],[Performance Score]]&lt;=60,"Need Improvement")</f>
        <v>Average</v>
      </c>
      <c r="AE3258" t="str">
        <f>IF(AND(Table1[[#This Row],[Attendance %]]&gt;=80,(Table1[[#This Row],[Performance Score]]&gt;=80)),"Eligible","Not Eligible")</f>
        <v>Not Eligible</v>
      </c>
      <c r="AF3258" t="str">
        <f>IF(Table1[[#This Row],[Performance Score]]&gt;=80,"High Performer","Low Performer")</f>
        <v>Low Performer</v>
      </c>
      <c r="AG3258" t="str" cm="1">
        <f t="array" aca="1" ref="AG3258" ca="1">_xlfn.IFS(Table1[[#This Row],[Experience]]&lt;=3,"Junior",Table1[[#This Row],[Experience]]&lt;=7,"Mid Level",Table1[[#This Row],[Experience]]&gt;=7,"Senior")</f>
        <v>Mid Level</v>
      </c>
      <c r="AH3258" t="str">
        <f>IF(Table1[[#This Row],[Attendance %]]&gt;75,"OK","Below 75")</f>
        <v>OK</v>
      </c>
      <c r="AI3258" t="b">
        <f>ISBLANK(Table1[[#This Row],[Employee ID]])</f>
        <v>0</v>
      </c>
      <c r="AJ3258" t="b">
        <f>ISNUMBER(Table1[[#This Row],[Total Salary  ]])</f>
        <v>1</v>
      </c>
      <c r="AK3258" t="str">
        <f>IFERROR(_xlfn.XLOOKUP(Table1[[#This Row],[Manager ID]],MANAGERS!A:A,MANAGERS!B:B),"Not Found")</f>
        <v>Manager_4</v>
      </c>
    </row>
    <row r="3259" spans="1:37" x14ac:dyDescent="0.2">
      <c r="A3259" t="s">
        <v>2601</v>
      </c>
      <c r="B3259" t="s">
        <v>129</v>
      </c>
      <c r="C3259" t="s">
        <v>15</v>
      </c>
      <c r="D3259" t="s">
        <v>46</v>
      </c>
      <c r="E3259" t="s">
        <v>30</v>
      </c>
      <c r="F3259" s="1">
        <v>42997</v>
      </c>
      <c r="G3259" s="1">
        <v>35372</v>
      </c>
      <c r="H3259">
        <v>66713</v>
      </c>
      <c r="I3259">
        <v>9356</v>
      </c>
      <c r="J3259">
        <v>79</v>
      </c>
      <c r="K3259">
        <v>42</v>
      </c>
      <c r="L3259" t="s">
        <v>31</v>
      </c>
      <c r="M3259">
        <v>112</v>
      </c>
      <c r="N3259">
        <f>Table1[[#This Row],[Basic Salary]]+Table1[[#This Row],[Bonus]]</f>
        <v>76069</v>
      </c>
      <c r="O3259" s="2">
        <f>Table1[[#This Row],[Bonus]]/Table1[[#This Row],[Basic Salary]]</f>
        <v>0.14024253144064874</v>
      </c>
      <c r="P3259">
        <f ca="1">DATEDIF(Table1[[#This Row],[Date of Birth]],TODAY(),"Y")</f>
        <v>29</v>
      </c>
      <c r="Q3259">
        <f ca="1">DATEDIF(Table1[[#This Row],[Joining Date]],TODAY(),"Y")</f>
        <v>8</v>
      </c>
      <c r="R3259" t="str">
        <f ca="1">IF(YEAR(Table1[[#This Row],[Joining Date]])=YEAR(TODAY()),"Yes","No")</f>
        <v>No</v>
      </c>
      <c r="S3259" t="str">
        <f ca="1">IF(Table1[[#This Row],[Experience]]&gt;5,"Yes","No")</f>
        <v>Yes</v>
      </c>
      <c r="T3259" t="str">
        <f>TEXT(Table1[[#This Row],[Joining Date]],"mmmm")</f>
        <v>September</v>
      </c>
      <c r="U3259" t="str">
        <f>TEXT(Table1[[#This Row],[Joining Date]],"yyyy")</f>
        <v>2017</v>
      </c>
      <c r="V3259" s="5">
        <f ca="1">TODAY()-Table1[[#This Row],[Joining Date]]</f>
        <v>3242</v>
      </c>
      <c r="W3259" t="str">
        <f>LEFT(Table1[[#This Row],[Employee Name]],FIND(" ",Table1[[#This Row],[Employee Name]])-1)</f>
        <v>Aarav</v>
      </c>
      <c r="X3259" t="str">
        <f>RIGHT(Table1[[#This Row],[Employee Name]],LEN(Table1[[#This Row],[Employee Name]])-FIND(" ",Table1[[#This Row],[Employee Name]]))</f>
        <v>Sharma</v>
      </c>
      <c r="Y3259" t="str">
        <f>Table1[[#This Row],[Department]]&amp;"-"&amp;Table1[[#This Row],[Employee ID]]</f>
        <v>Support-E02545</v>
      </c>
      <c r="Z3259" t="str">
        <f>LEFT(Table1[[#This Row],[Department]],3)</f>
        <v>Sup</v>
      </c>
      <c r="AA3259" t="str">
        <f>_xlfn.XLOOKUP(Table1[[#This Row],[Manager ID]],MANAGERS!A:A,MANAGERS!B:B)</f>
        <v>Manager_12</v>
      </c>
      <c r="AB3259" t="str" cm="1">
        <f t="array" ref="AB3259">_xlfn.XLOOKUP(Table1[[#This Row],[Manager ID]],Table2[[#All],[Manager ID]],Table2[[#All],[Department Head]])</f>
        <v>Marketing</v>
      </c>
      <c r="AC3259" s="2">
        <f>_xlfn.XLOOKUP(Table1[[#This Row],[City]],L:L,O:O)</f>
        <v>0.241864189087755</v>
      </c>
      <c r="AD3259" t="str" cm="1">
        <f t="array" ref="AD3259">_xlfn.IFS(Table1[[#This Row],[Performance Score]]&gt;=90,"Excellent",Table1[[#This Row],[Performance Score]]&gt;=75,"Good",Table1[[#This Row],[Performance Score]]&gt;=60,"Average",Table1[[#This Row],[Performance Score]]&lt;=60,"Need Improvement")</f>
        <v>Need Improvement</v>
      </c>
      <c r="AE3259" t="str">
        <f>IF(AND(Table1[[#This Row],[Attendance %]]&gt;=80,(Table1[[#This Row],[Performance Score]]&gt;=80)),"Eligible","Not Eligible")</f>
        <v>Not Eligible</v>
      </c>
      <c r="AF3259" t="str">
        <f>IF(Table1[[#This Row],[Performance Score]]&gt;=80,"High Performer","Low Performer")</f>
        <v>Low Performer</v>
      </c>
      <c r="AG3259" t="str" cm="1">
        <f t="array" aca="1" ref="AG3259" ca="1">_xlfn.IFS(Table1[[#This Row],[Experience]]&lt;=3,"Junior",Table1[[#This Row],[Experience]]&lt;=7,"Mid Level",Table1[[#This Row],[Experience]]&gt;=7,"Senior")</f>
        <v>Senior</v>
      </c>
      <c r="AH3259" t="str">
        <f>IF(Table1[[#This Row],[Attendance %]]&gt;75,"OK","Below 75")</f>
        <v>OK</v>
      </c>
      <c r="AI3259" t="b">
        <f>ISBLANK(Table1[[#This Row],[Employee ID]])</f>
        <v>0</v>
      </c>
      <c r="AJ3259" t="b">
        <f>ISNUMBER(Table1[[#This Row],[Total Salary  ]])</f>
        <v>1</v>
      </c>
      <c r="AK3259" t="str">
        <f>IFERROR(_xlfn.XLOOKUP(Table1[[#This Row],[Manager ID]],MANAGERS!A:A,MANAGERS!B:B),"Not Found")</f>
        <v>Manager_12</v>
      </c>
    </row>
    <row r="3260" spans="1:37" x14ac:dyDescent="0.2">
      <c r="A3260" t="s">
        <v>308</v>
      </c>
      <c r="B3260" t="s">
        <v>39</v>
      </c>
      <c r="C3260" t="s">
        <v>21</v>
      </c>
      <c r="D3260" t="s">
        <v>43</v>
      </c>
      <c r="E3260" t="s">
        <v>17</v>
      </c>
      <c r="F3260" s="1">
        <v>43476</v>
      </c>
      <c r="G3260" s="1">
        <v>34274</v>
      </c>
      <c r="H3260">
        <v>59283</v>
      </c>
      <c r="I3260">
        <v>16784</v>
      </c>
      <c r="J3260">
        <v>92</v>
      </c>
      <c r="K3260">
        <v>96</v>
      </c>
      <c r="L3260" t="s">
        <v>27</v>
      </c>
      <c r="M3260">
        <v>115</v>
      </c>
      <c r="N3260">
        <f>Table1[[#This Row],[Basic Salary]]+Table1[[#This Row],[Bonus]]</f>
        <v>76067</v>
      </c>
      <c r="O3260" s="2">
        <f>Table1[[#This Row],[Bonus]]/Table1[[#This Row],[Basic Salary]]</f>
        <v>0.28311657642157112</v>
      </c>
      <c r="P3260">
        <f ca="1">DATEDIF(Table1[[#This Row],[Date of Birth]],TODAY(),"Y")</f>
        <v>32</v>
      </c>
      <c r="Q3260">
        <f ca="1">DATEDIF(Table1[[#This Row],[Joining Date]],TODAY(),"Y")</f>
        <v>7</v>
      </c>
      <c r="R3260" t="str">
        <f ca="1">IF(YEAR(Table1[[#This Row],[Joining Date]])=YEAR(TODAY()),"Yes","No")</f>
        <v>No</v>
      </c>
      <c r="S3260" t="str">
        <f ca="1">IF(Table1[[#This Row],[Experience]]&gt;5,"Yes","No")</f>
        <v>Yes</v>
      </c>
      <c r="T3260" t="str">
        <f>TEXT(Table1[[#This Row],[Joining Date]],"mmmm")</f>
        <v>January</v>
      </c>
      <c r="U3260" t="str">
        <f>TEXT(Table1[[#This Row],[Joining Date]],"yyyy")</f>
        <v>2019</v>
      </c>
      <c r="V3260" s="5">
        <f ca="1">TODAY()-Table1[[#This Row],[Joining Date]]</f>
        <v>2763</v>
      </c>
      <c r="W3260" t="str">
        <f>LEFT(Table1[[#This Row],[Employee Name]],FIND(" ",Table1[[#This Row],[Employee Name]])-1)</f>
        <v>Karan</v>
      </c>
      <c r="X3260" t="str">
        <f>RIGHT(Table1[[#This Row],[Employee Name]],LEN(Table1[[#This Row],[Employee Name]])-FIND(" ",Table1[[#This Row],[Employee Name]]))</f>
        <v>Malhotra</v>
      </c>
      <c r="Y3260" t="str">
        <f>Table1[[#This Row],[Department]]&amp;"-"&amp;Table1[[#This Row],[Employee ID]]</f>
        <v>Operations-E00252</v>
      </c>
      <c r="Z3260" t="str">
        <f>LEFT(Table1[[#This Row],[Department]],3)</f>
        <v>Ope</v>
      </c>
      <c r="AA3260" t="str">
        <f>_xlfn.XLOOKUP(Table1[[#This Row],[Manager ID]],MANAGERS!A:A,MANAGERS!B:B)</f>
        <v>Manager_15</v>
      </c>
      <c r="AB3260" t="str" cm="1">
        <f t="array" ref="AB3260">_xlfn.XLOOKUP(Table1[[#This Row],[Manager ID]],Table2[[#All],[Manager ID]],Table2[[#All],[Department Head]])</f>
        <v>Support</v>
      </c>
      <c r="AC3260" s="2">
        <f>_xlfn.XLOOKUP(Table1[[#This Row],[City]],L:L,O:O)</f>
        <v>0.23674293405114402</v>
      </c>
      <c r="AD3260" t="str" cm="1">
        <f t="array" ref="AD3260">_xlfn.IFS(Table1[[#This Row],[Performance Score]]&gt;=90,"Excellent",Table1[[#This Row],[Performance Score]]&gt;=75,"Good",Table1[[#This Row],[Performance Score]]&gt;=60,"Average",Table1[[#This Row],[Performance Score]]&lt;=60,"Need Improvement")</f>
        <v>Excellent</v>
      </c>
      <c r="AE3260" t="str">
        <f>IF(AND(Table1[[#This Row],[Attendance %]]&gt;=80,(Table1[[#This Row],[Performance Score]]&gt;=80)),"Eligible","Not Eligible")</f>
        <v>Eligible</v>
      </c>
      <c r="AF3260" t="str">
        <f>IF(Table1[[#This Row],[Performance Score]]&gt;=80,"High Performer","Low Performer")</f>
        <v>High Performer</v>
      </c>
      <c r="AG3260" t="str" cm="1">
        <f t="array" aca="1" ref="AG3260" ca="1">_xlfn.IFS(Table1[[#This Row],[Experience]]&lt;=3,"Junior",Table1[[#This Row],[Experience]]&lt;=7,"Mid Level",Table1[[#This Row],[Experience]]&gt;=7,"Senior")</f>
        <v>Mid Level</v>
      </c>
      <c r="AH3260" t="str">
        <f>IF(Table1[[#This Row],[Attendance %]]&gt;75,"OK","Below 75")</f>
        <v>OK</v>
      </c>
      <c r="AI3260" t="b">
        <f>ISBLANK(Table1[[#This Row],[Employee ID]])</f>
        <v>0</v>
      </c>
      <c r="AJ3260" t="b">
        <f>ISNUMBER(Table1[[#This Row],[Total Salary  ]])</f>
        <v>1</v>
      </c>
      <c r="AK3260" t="str">
        <f>IFERROR(_xlfn.XLOOKUP(Table1[[#This Row],[Manager ID]],MANAGERS!A:A,MANAGERS!B:B),"Not Found")</f>
        <v>Manager_15</v>
      </c>
    </row>
    <row r="3261" spans="1:37" x14ac:dyDescent="0.2">
      <c r="A3261" t="s">
        <v>1438</v>
      </c>
      <c r="B3261" t="s">
        <v>48</v>
      </c>
      <c r="C3261" t="s">
        <v>15</v>
      </c>
      <c r="D3261" t="s">
        <v>81</v>
      </c>
      <c r="E3261" t="s">
        <v>22</v>
      </c>
      <c r="F3261" s="1">
        <v>45668</v>
      </c>
      <c r="G3261" s="1">
        <v>29727</v>
      </c>
      <c r="H3261">
        <v>52132</v>
      </c>
      <c r="I3261">
        <v>23926</v>
      </c>
      <c r="J3261">
        <v>89</v>
      </c>
      <c r="K3261">
        <v>69</v>
      </c>
      <c r="L3261" t="s">
        <v>37</v>
      </c>
      <c r="M3261">
        <v>120</v>
      </c>
      <c r="N3261">
        <f>Table1[[#This Row],[Basic Salary]]+Table1[[#This Row],[Bonus]]</f>
        <v>76058</v>
      </c>
      <c r="O3261" s="2">
        <f>Table1[[#This Row],[Bonus]]/Table1[[#This Row],[Basic Salary]]</f>
        <v>0.45895035678661861</v>
      </c>
      <c r="P3261">
        <f ca="1">DATEDIF(Table1[[#This Row],[Date of Birth]],TODAY(),"Y")</f>
        <v>45</v>
      </c>
      <c r="Q3261">
        <f ca="1">DATEDIF(Table1[[#This Row],[Joining Date]],TODAY(),"Y")</f>
        <v>1</v>
      </c>
      <c r="R3261" t="str">
        <f ca="1">IF(YEAR(Table1[[#This Row],[Joining Date]])=YEAR(TODAY()),"Yes","No")</f>
        <v>No</v>
      </c>
      <c r="S3261" t="str">
        <f ca="1">IF(Table1[[#This Row],[Experience]]&gt;5,"Yes","No")</f>
        <v>No</v>
      </c>
      <c r="T3261" t="str">
        <f>TEXT(Table1[[#This Row],[Joining Date]],"mmmm")</f>
        <v>January</v>
      </c>
      <c r="U3261" t="str">
        <f>TEXT(Table1[[#This Row],[Joining Date]],"yyyy")</f>
        <v>2025</v>
      </c>
      <c r="V3261" s="5">
        <f ca="1">TODAY()-Table1[[#This Row],[Joining Date]]</f>
        <v>571</v>
      </c>
      <c r="W3261" t="str">
        <f>LEFT(Table1[[#This Row],[Employee Name]],FIND(" ",Table1[[#This Row],[Employee Name]])-1)</f>
        <v>Aditya</v>
      </c>
      <c r="X3261" t="str">
        <f>RIGHT(Table1[[#This Row],[Employee Name]],LEN(Table1[[#This Row],[Employee Name]])-FIND(" ",Table1[[#This Row],[Employee Name]]))</f>
        <v>Kapoor</v>
      </c>
      <c r="Y3261" t="str">
        <f>Table1[[#This Row],[Department]]&amp;"-"&amp;Table1[[#This Row],[Employee ID]]</f>
        <v>Sales-E01382</v>
      </c>
      <c r="Z3261" t="str">
        <f>LEFT(Table1[[#This Row],[Department]],3)</f>
        <v>Sal</v>
      </c>
      <c r="AA3261" t="str">
        <f>_xlfn.XLOOKUP(Table1[[#This Row],[Manager ID]],MANAGERS!A:A,MANAGERS!B:B)</f>
        <v>Manager_20</v>
      </c>
      <c r="AB3261" t="str" cm="1">
        <f t="array" ref="AB3261">_xlfn.XLOOKUP(Table1[[#This Row],[Manager ID]],Table2[[#All],[Manager ID]],Table2[[#All],[Department Head]])</f>
        <v>Operations</v>
      </c>
      <c r="AC3261" s="2">
        <f>_xlfn.XLOOKUP(Table1[[#This Row],[City]],L:L,O:O)</f>
        <v>0.24036902712549932</v>
      </c>
      <c r="AD3261" t="str" cm="1">
        <f t="array" ref="AD3261">_xlfn.IFS(Table1[[#This Row],[Performance Score]]&gt;=90,"Excellent",Table1[[#This Row],[Performance Score]]&gt;=75,"Good",Table1[[#This Row],[Performance Score]]&gt;=60,"Average",Table1[[#This Row],[Performance Score]]&lt;=60,"Need Improvement")</f>
        <v>Average</v>
      </c>
      <c r="AE3261" t="str">
        <f>IF(AND(Table1[[#This Row],[Attendance %]]&gt;=80,(Table1[[#This Row],[Performance Score]]&gt;=80)),"Eligible","Not Eligible")</f>
        <v>Not Eligible</v>
      </c>
      <c r="AF3261" t="str">
        <f>IF(Table1[[#This Row],[Performance Score]]&gt;=80,"High Performer","Low Performer")</f>
        <v>Low Performer</v>
      </c>
      <c r="AG3261" t="str" cm="1">
        <f t="array" aca="1" ref="AG3261" ca="1">_xlfn.IFS(Table1[[#This Row],[Experience]]&lt;=3,"Junior",Table1[[#This Row],[Experience]]&lt;=7,"Mid Level",Table1[[#This Row],[Experience]]&gt;=7,"Senior")</f>
        <v>Junior</v>
      </c>
      <c r="AH3261" t="str">
        <f>IF(Table1[[#This Row],[Attendance %]]&gt;75,"OK","Below 75")</f>
        <v>OK</v>
      </c>
      <c r="AI3261" t="b">
        <f>ISBLANK(Table1[[#This Row],[Employee ID]])</f>
        <v>0</v>
      </c>
      <c r="AJ3261" t="b">
        <f>ISNUMBER(Table1[[#This Row],[Total Salary  ]])</f>
        <v>1</v>
      </c>
      <c r="AK3261" t="str">
        <f>IFERROR(_xlfn.XLOOKUP(Table1[[#This Row],[Manager ID]],MANAGERS!A:A,MANAGERS!B:B),"Not Found")</f>
        <v>Manager_20</v>
      </c>
    </row>
    <row r="3262" spans="1:37" x14ac:dyDescent="0.2">
      <c r="A3262" t="s">
        <v>2962</v>
      </c>
      <c r="B3262" t="s">
        <v>71</v>
      </c>
      <c r="C3262" t="s">
        <v>21</v>
      </c>
      <c r="D3262" t="s">
        <v>25</v>
      </c>
      <c r="E3262" t="s">
        <v>17</v>
      </c>
      <c r="F3262" s="1">
        <v>43734</v>
      </c>
      <c r="G3262" s="1">
        <v>39156</v>
      </c>
      <c r="H3262">
        <v>55511</v>
      </c>
      <c r="I3262">
        <v>20544</v>
      </c>
      <c r="J3262">
        <v>86</v>
      </c>
      <c r="K3262">
        <v>86</v>
      </c>
      <c r="L3262" t="s">
        <v>34</v>
      </c>
      <c r="M3262">
        <v>112</v>
      </c>
      <c r="N3262">
        <f>Table1[[#This Row],[Basic Salary]]+Table1[[#This Row],[Bonus]]</f>
        <v>76055</v>
      </c>
      <c r="O3262" s="2">
        <f>Table1[[#This Row],[Bonus]]/Table1[[#This Row],[Basic Salary]]</f>
        <v>0.37008881122660375</v>
      </c>
      <c r="P3262">
        <f ca="1">DATEDIF(Table1[[#This Row],[Date of Birth]],TODAY(),"Y")</f>
        <v>19</v>
      </c>
      <c r="Q3262">
        <f ca="1">DATEDIF(Table1[[#This Row],[Joining Date]],TODAY(),"Y")</f>
        <v>6</v>
      </c>
      <c r="R3262" t="str">
        <f ca="1">IF(YEAR(Table1[[#This Row],[Joining Date]])=YEAR(TODAY()),"Yes","No")</f>
        <v>No</v>
      </c>
      <c r="S3262" t="str">
        <f ca="1">IF(Table1[[#This Row],[Experience]]&gt;5,"Yes","No")</f>
        <v>Yes</v>
      </c>
      <c r="T3262" t="str">
        <f>TEXT(Table1[[#This Row],[Joining Date]],"mmmm")</f>
        <v>September</v>
      </c>
      <c r="U3262" t="str">
        <f>TEXT(Table1[[#This Row],[Joining Date]],"yyyy")</f>
        <v>2019</v>
      </c>
      <c r="V3262" s="5">
        <f ca="1">TODAY()-Table1[[#This Row],[Joining Date]]</f>
        <v>2505</v>
      </c>
      <c r="W3262" t="str">
        <f>LEFT(Table1[[#This Row],[Employee Name]],FIND(" ",Table1[[#This Row],[Employee Name]])-1)</f>
        <v>Sneha</v>
      </c>
      <c r="X3262" t="str">
        <f>RIGHT(Table1[[#This Row],[Employee Name]],LEN(Table1[[#This Row],[Employee Name]])-FIND(" ",Table1[[#This Row],[Employee Name]]))</f>
        <v>Iyer</v>
      </c>
      <c r="Y3262" t="str">
        <f>Table1[[#This Row],[Department]]&amp;"-"&amp;Table1[[#This Row],[Employee ID]]</f>
        <v>Finance-E02906</v>
      </c>
      <c r="Z3262" t="str">
        <f>LEFT(Table1[[#This Row],[Department]],3)</f>
        <v>Fin</v>
      </c>
      <c r="AA3262" t="str">
        <f>_xlfn.XLOOKUP(Table1[[#This Row],[Manager ID]],MANAGERS!A:A,MANAGERS!B:B)</f>
        <v>Manager_12</v>
      </c>
      <c r="AB3262" t="str" cm="1">
        <f t="array" ref="AB3262">_xlfn.XLOOKUP(Table1[[#This Row],[Manager ID]],Table2[[#All],[Manager ID]],Table2[[#All],[Department Head]])</f>
        <v>Marketing</v>
      </c>
      <c r="AC3262" s="2">
        <f>_xlfn.XLOOKUP(Table1[[#This Row],[City]],L:L,O:O)</f>
        <v>0.24030340748661314</v>
      </c>
      <c r="AD3262" t="str" cm="1">
        <f t="array" ref="AD3262">_xlfn.IFS(Table1[[#This Row],[Performance Score]]&gt;=90,"Excellent",Table1[[#This Row],[Performance Score]]&gt;=75,"Good",Table1[[#This Row],[Performance Score]]&gt;=60,"Average",Table1[[#This Row],[Performance Score]]&lt;=60,"Need Improvement")</f>
        <v>Good</v>
      </c>
      <c r="AE3262" t="str">
        <f>IF(AND(Table1[[#This Row],[Attendance %]]&gt;=80,(Table1[[#This Row],[Performance Score]]&gt;=80)),"Eligible","Not Eligible")</f>
        <v>Eligible</v>
      </c>
      <c r="AF3262" t="str">
        <f>IF(Table1[[#This Row],[Performance Score]]&gt;=80,"High Performer","Low Performer")</f>
        <v>High Performer</v>
      </c>
      <c r="AG3262" t="str" cm="1">
        <f t="array" aca="1" ref="AG3262" ca="1">_xlfn.IFS(Table1[[#This Row],[Experience]]&lt;=3,"Junior",Table1[[#This Row],[Experience]]&lt;=7,"Mid Level",Table1[[#This Row],[Experience]]&gt;=7,"Senior")</f>
        <v>Mid Level</v>
      </c>
      <c r="AH3262" t="str">
        <f>IF(Table1[[#This Row],[Attendance %]]&gt;75,"OK","Below 75")</f>
        <v>OK</v>
      </c>
      <c r="AI3262" t="b">
        <f>ISBLANK(Table1[[#This Row],[Employee ID]])</f>
        <v>0</v>
      </c>
      <c r="AJ3262" t="b">
        <f>ISNUMBER(Table1[[#This Row],[Total Salary  ]])</f>
        <v>1</v>
      </c>
      <c r="AK3262" t="str">
        <f>IFERROR(_xlfn.XLOOKUP(Table1[[#This Row],[Manager ID]],MANAGERS!A:A,MANAGERS!B:B),"Not Found")</f>
        <v>Manager_12</v>
      </c>
    </row>
    <row r="3263" spans="1:37" x14ac:dyDescent="0.2">
      <c r="A3263" t="s">
        <v>2127</v>
      </c>
      <c r="B3263" t="s">
        <v>62</v>
      </c>
      <c r="C3263" t="s">
        <v>15</v>
      </c>
      <c r="D3263" t="s">
        <v>43</v>
      </c>
      <c r="E3263" t="s">
        <v>22</v>
      </c>
      <c r="F3263" s="1">
        <v>44220</v>
      </c>
      <c r="G3263" s="1">
        <v>34681</v>
      </c>
      <c r="H3263">
        <v>67539</v>
      </c>
      <c r="I3263">
        <v>8510</v>
      </c>
      <c r="J3263">
        <v>62</v>
      </c>
      <c r="K3263">
        <v>71</v>
      </c>
      <c r="L3263" t="s">
        <v>18</v>
      </c>
      <c r="M3263">
        <v>110</v>
      </c>
      <c r="N3263">
        <f>Table1[[#This Row],[Basic Salary]]+Table1[[#This Row],[Bonus]]</f>
        <v>76049</v>
      </c>
      <c r="O3263" s="2">
        <f>Table1[[#This Row],[Bonus]]/Table1[[#This Row],[Basic Salary]]</f>
        <v>0.12600127333836747</v>
      </c>
      <c r="P3263">
        <f ca="1">DATEDIF(Table1[[#This Row],[Date of Birth]],TODAY(),"Y")</f>
        <v>31</v>
      </c>
      <c r="Q3263">
        <f ca="1">DATEDIF(Table1[[#This Row],[Joining Date]],TODAY(),"Y")</f>
        <v>5</v>
      </c>
      <c r="R3263" t="str">
        <f ca="1">IF(YEAR(Table1[[#This Row],[Joining Date]])=YEAR(TODAY()),"Yes","No")</f>
        <v>No</v>
      </c>
      <c r="S3263" t="str">
        <f ca="1">IF(Table1[[#This Row],[Experience]]&gt;5,"Yes","No")</f>
        <v>No</v>
      </c>
      <c r="T3263" t="str">
        <f>TEXT(Table1[[#This Row],[Joining Date]],"mmmm")</f>
        <v>January</v>
      </c>
      <c r="U3263" t="str">
        <f>TEXT(Table1[[#This Row],[Joining Date]],"yyyy")</f>
        <v>2021</v>
      </c>
      <c r="V3263" s="5">
        <f ca="1">TODAY()-Table1[[#This Row],[Joining Date]]</f>
        <v>2019</v>
      </c>
      <c r="W3263" t="str">
        <f>LEFT(Table1[[#This Row],[Employee Name]],FIND(" ",Table1[[#This Row],[Employee Name]])-1)</f>
        <v>Kavya</v>
      </c>
      <c r="X3263" t="str">
        <f>RIGHT(Table1[[#This Row],[Employee Name]],LEN(Table1[[#This Row],[Employee Name]])-FIND(" ",Table1[[#This Row],[Employee Name]]))</f>
        <v>Nair</v>
      </c>
      <c r="Y3263" t="str">
        <f>Table1[[#This Row],[Department]]&amp;"-"&amp;Table1[[#This Row],[Employee ID]]</f>
        <v>Operations-E02071</v>
      </c>
      <c r="Z3263" t="str">
        <f>LEFT(Table1[[#This Row],[Department]],3)</f>
        <v>Ope</v>
      </c>
      <c r="AA3263" t="str">
        <f>_xlfn.XLOOKUP(Table1[[#This Row],[Manager ID]],MANAGERS!A:A,MANAGERS!B:B)</f>
        <v>Manager_10</v>
      </c>
      <c r="AB3263" t="str" cm="1">
        <f t="array" ref="AB3263">_xlfn.XLOOKUP(Table1[[#This Row],[Manager ID]],Table2[[#All],[Manager ID]],Table2[[#All],[Department Head]])</f>
        <v>HR</v>
      </c>
      <c r="AC3263" s="2">
        <f>_xlfn.XLOOKUP(Table1[[#This Row],[City]],L:L,O:O)</f>
        <v>0.21356479274849693</v>
      </c>
      <c r="AD3263" t="str" cm="1">
        <f t="array" ref="AD3263">_xlfn.IFS(Table1[[#This Row],[Performance Score]]&gt;=90,"Excellent",Table1[[#This Row],[Performance Score]]&gt;=75,"Good",Table1[[#This Row],[Performance Score]]&gt;=60,"Average",Table1[[#This Row],[Performance Score]]&lt;=60,"Need Improvement")</f>
        <v>Average</v>
      </c>
      <c r="AE3263" t="str">
        <f>IF(AND(Table1[[#This Row],[Attendance %]]&gt;=80,(Table1[[#This Row],[Performance Score]]&gt;=80)),"Eligible","Not Eligible")</f>
        <v>Not Eligible</v>
      </c>
      <c r="AF3263" t="str">
        <f>IF(Table1[[#This Row],[Performance Score]]&gt;=80,"High Performer","Low Performer")</f>
        <v>Low Performer</v>
      </c>
      <c r="AG3263" t="str" cm="1">
        <f t="array" aca="1" ref="AG3263" ca="1">_xlfn.IFS(Table1[[#This Row],[Experience]]&lt;=3,"Junior",Table1[[#This Row],[Experience]]&lt;=7,"Mid Level",Table1[[#This Row],[Experience]]&gt;=7,"Senior")</f>
        <v>Mid Level</v>
      </c>
      <c r="AH3263" t="str">
        <f>IF(Table1[[#This Row],[Attendance %]]&gt;75,"OK","Below 75")</f>
        <v>Below 75</v>
      </c>
      <c r="AI3263" t="b">
        <f>ISBLANK(Table1[[#This Row],[Employee ID]])</f>
        <v>0</v>
      </c>
      <c r="AJ3263" t="b">
        <f>ISNUMBER(Table1[[#This Row],[Total Salary  ]])</f>
        <v>1</v>
      </c>
      <c r="AK3263" t="str">
        <f>IFERROR(_xlfn.XLOOKUP(Table1[[#This Row],[Manager ID]],MANAGERS!A:A,MANAGERS!B:B),"Not Found")</f>
        <v>Manager_10</v>
      </c>
    </row>
    <row r="3264" spans="1:37" x14ac:dyDescent="0.2">
      <c r="A3264" t="s">
        <v>2693</v>
      </c>
      <c r="B3264" t="s">
        <v>42</v>
      </c>
      <c r="C3264" t="s">
        <v>15</v>
      </c>
      <c r="D3264" t="s">
        <v>25</v>
      </c>
      <c r="E3264" t="s">
        <v>26</v>
      </c>
      <c r="F3264" s="1">
        <v>45179</v>
      </c>
      <c r="G3264" s="1">
        <v>36372</v>
      </c>
      <c r="H3264">
        <v>63875</v>
      </c>
      <c r="I3264">
        <v>12093</v>
      </c>
      <c r="J3264">
        <v>68</v>
      </c>
      <c r="K3264">
        <v>48</v>
      </c>
      <c r="L3264" t="s">
        <v>18</v>
      </c>
      <c r="M3264">
        <v>108</v>
      </c>
      <c r="N3264">
        <f>Table1[[#This Row],[Basic Salary]]+Table1[[#This Row],[Bonus]]</f>
        <v>75968</v>
      </c>
      <c r="O3264" s="2">
        <f>Table1[[#This Row],[Bonus]]/Table1[[#This Row],[Basic Salary]]</f>
        <v>0.18932289628180038</v>
      </c>
      <c r="P3264">
        <f ca="1">DATEDIF(Table1[[#This Row],[Date of Birth]],TODAY(),"Y")</f>
        <v>27</v>
      </c>
      <c r="Q3264">
        <f ca="1">DATEDIF(Table1[[#This Row],[Joining Date]],TODAY(),"Y")</f>
        <v>2</v>
      </c>
      <c r="R3264" t="str">
        <f ca="1">IF(YEAR(Table1[[#This Row],[Joining Date]])=YEAR(TODAY()),"Yes","No")</f>
        <v>No</v>
      </c>
      <c r="S3264" t="str">
        <f ca="1">IF(Table1[[#This Row],[Experience]]&gt;5,"Yes","No")</f>
        <v>No</v>
      </c>
      <c r="T3264" t="str">
        <f>TEXT(Table1[[#This Row],[Joining Date]],"mmmm")</f>
        <v>September</v>
      </c>
      <c r="U3264" t="str">
        <f>TEXT(Table1[[#This Row],[Joining Date]],"yyyy")</f>
        <v>2023</v>
      </c>
      <c r="V3264" s="5">
        <f ca="1">TODAY()-Table1[[#This Row],[Joining Date]]</f>
        <v>1060</v>
      </c>
      <c r="W3264" t="str">
        <f>LEFT(Table1[[#This Row],[Employee Name]],FIND(" ",Table1[[#This Row],[Employee Name]])-1)</f>
        <v>Krishna</v>
      </c>
      <c r="X3264" t="str">
        <f>RIGHT(Table1[[#This Row],[Employee Name]],LEN(Table1[[#This Row],[Employee Name]])-FIND(" ",Table1[[#This Row],[Employee Name]]))</f>
        <v>Chaitanya</v>
      </c>
      <c r="Y3264" t="str">
        <f>Table1[[#This Row],[Department]]&amp;"-"&amp;Table1[[#This Row],[Employee ID]]</f>
        <v>Finance-E02637</v>
      </c>
      <c r="Z3264" t="str">
        <f>LEFT(Table1[[#This Row],[Department]],3)</f>
        <v>Fin</v>
      </c>
      <c r="AA3264" t="str">
        <f>_xlfn.XLOOKUP(Table1[[#This Row],[Manager ID]],MANAGERS!A:A,MANAGERS!B:B)</f>
        <v>Manager_8</v>
      </c>
      <c r="AB3264" t="str" cm="1">
        <f t="array" ref="AB3264">_xlfn.XLOOKUP(Table1[[#This Row],[Manager ID]],Table2[[#All],[Manager ID]],Table2[[#All],[Department Head]])</f>
        <v>Sales</v>
      </c>
      <c r="AC3264" s="2">
        <f>_xlfn.XLOOKUP(Table1[[#This Row],[City]],L:L,O:O)</f>
        <v>0.21356479274849693</v>
      </c>
      <c r="AD3264" t="str" cm="1">
        <f t="array" ref="AD3264">_xlfn.IFS(Table1[[#This Row],[Performance Score]]&gt;=90,"Excellent",Table1[[#This Row],[Performance Score]]&gt;=75,"Good",Table1[[#This Row],[Performance Score]]&gt;=60,"Average",Table1[[#This Row],[Performance Score]]&lt;=60,"Need Improvement")</f>
        <v>Need Improvement</v>
      </c>
      <c r="AE3264" t="str">
        <f>IF(AND(Table1[[#This Row],[Attendance %]]&gt;=80,(Table1[[#This Row],[Performance Score]]&gt;=80)),"Eligible","Not Eligible")</f>
        <v>Not Eligible</v>
      </c>
      <c r="AF3264" t="str">
        <f>IF(Table1[[#This Row],[Performance Score]]&gt;=80,"High Performer","Low Performer")</f>
        <v>Low Performer</v>
      </c>
      <c r="AG3264" t="str" cm="1">
        <f t="array" aca="1" ref="AG3264" ca="1">_xlfn.IFS(Table1[[#This Row],[Experience]]&lt;=3,"Junior",Table1[[#This Row],[Experience]]&lt;=7,"Mid Level",Table1[[#This Row],[Experience]]&gt;=7,"Senior")</f>
        <v>Junior</v>
      </c>
      <c r="AH3264" t="str">
        <f>IF(Table1[[#This Row],[Attendance %]]&gt;75,"OK","Below 75")</f>
        <v>Below 75</v>
      </c>
      <c r="AI3264" t="b">
        <f>ISBLANK(Table1[[#This Row],[Employee ID]])</f>
        <v>0</v>
      </c>
      <c r="AJ3264" t="b">
        <f>ISNUMBER(Table1[[#This Row],[Total Salary  ]])</f>
        <v>1</v>
      </c>
      <c r="AK3264" t="str">
        <f>IFERROR(_xlfn.XLOOKUP(Table1[[#This Row],[Manager ID]],MANAGERS!A:A,MANAGERS!B:B),"Not Found")</f>
        <v>Manager_8</v>
      </c>
    </row>
    <row r="3265" spans="1:37" x14ac:dyDescent="0.2">
      <c r="A3265" t="s">
        <v>3373</v>
      </c>
      <c r="B3265" t="s">
        <v>77</v>
      </c>
      <c r="C3265" t="s">
        <v>15</v>
      </c>
      <c r="D3265" t="s">
        <v>81</v>
      </c>
      <c r="E3265" t="s">
        <v>30</v>
      </c>
      <c r="F3265" s="1">
        <v>45129</v>
      </c>
      <c r="G3265" s="1">
        <v>35606</v>
      </c>
      <c r="H3265">
        <v>60620</v>
      </c>
      <c r="I3265">
        <v>15312</v>
      </c>
      <c r="J3265">
        <v>90</v>
      </c>
      <c r="K3265">
        <v>48</v>
      </c>
      <c r="L3265" t="s">
        <v>34</v>
      </c>
      <c r="M3265">
        <v>105</v>
      </c>
      <c r="N3265">
        <f>Table1[[#This Row],[Basic Salary]]+Table1[[#This Row],[Bonus]]</f>
        <v>75932</v>
      </c>
      <c r="O3265" s="2">
        <f>Table1[[#This Row],[Bonus]]/Table1[[#This Row],[Basic Salary]]</f>
        <v>0.25258990432200595</v>
      </c>
      <c r="P3265">
        <f ca="1">DATEDIF(Table1[[#This Row],[Date of Birth]],TODAY(),"Y")</f>
        <v>29</v>
      </c>
      <c r="Q3265">
        <f ca="1">DATEDIF(Table1[[#This Row],[Joining Date]],TODAY(),"Y")</f>
        <v>3</v>
      </c>
      <c r="R3265" t="str">
        <f ca="1">IF(YEAR(Table1[[#This Row],[Joining Date]])=YEAR(TODAY()),"Yes","No")</f>
        <v>No</v>
      </c>
      <c r="S3265" t="str">
        <f ca="1">IF(Table1[[#This Row],[Experience]]&gt;5,"Yes","No")</f>
        <v>No</v>
      </c>
      <c r="T3265" t="str">
        <f>TEXT(Table1[[#This Row],[Joining Date]],"mmmm")</f>
        <v>July</v>
      </c>
      <c r="U3265" t="str">
        <f>TEXT(Table1[[#This Row],[Joining Date]],"yyyy")</f>
        <v>2023</v>
      </c>
      <c r="V3265" s="5">
        <f ca="1">TODAY()-Table1[[#This Row],[Joining Date]]</f>
        <v>1110</v>
      </c>
      <c r="W3265" t="str">
        <f>LEFT(Table1[[#This Row],[Employee Name]],FIND(" ",Table1[[#This Row],[Employee Name]])-1)</f>
        <v>Rohan</v>
      </c>
      <c r="X3265" t="str">
        <f>RIGHT(Table1[[#This Row],[Employee Name]],LEN(Table1[[#This Row],[Employee Name]])-FIND(" ",Table1[[#This Row],[Employee Name]]))</f>
        <v>Gupta</v>
      </c>
      <c r="Y3265" t="str">
        <f>Table1[[#This Row],[Department]]&amp;"-"&amp;Table1[[#This Row],[Employee ID]]</f>
        <v>Sales-E03317</v>
      </c>
      <c r="Z3265" t="str">
        <f>LEFT(Table1[[#This Row],[Department]],3)</f>
        <v>Sal</v>
      </c>
      <c r="AA3265" t="str">
        <f>_xlfn.XLOOKUP(Table1[[#This Row],[Manager ID]],MANAGERS!A:A,MANAGERS!B:B)</f>
        <v>Manager_5</v>
      </c>
      <c r="AB3265" t="str" cm="1">
        <f t="array" ref="AB3265">_xlfn.XLOOKUP(Table1[[#This Row],[Manager ID]],Table2[[#All],[Manager ID]],Table2[[#All],[Department Head]])</f>
        <v>Sales</v>
      </c>
      <c r="AC3265" s="2">
        <f>_xlfn.XLOOKUP(Table1[[#This Row],[City]],L:L,O:O)</f>
        <v>0.24030340748661314</v>
      </c>
      <c r="AD3265" t="str" cm="1">
        <f t="array" ref="AD3265">_xlfn.IFS(Table1[[#This Row],[Performance Score]]&gt;=90,"Excellent",Table1[[#This Row],[Performance Score]]&gt;=75,"Good",Table1[[#This Row],[Performance Score]]&gt;=60,"Average",Table1[[#This Row],[Performance Score]]&lt;=60,"Need Improvement")</f>
        <v>Need Improvement</v>
      </c>
      <c r="AE3265" t="str">
        <f>IF(AND(Table1[[#This Row],[Attendance %]]&gt;=80,(Table1[[#This Row],[Performance Score]]&gt;=80)),"Eligible","Not Eligible")</f>
        <v>Not Eligible</v>
      </c>
      <c r="AF3265" t="str">
        <f>IF(Table1[[#This Row],[Performance Score]]&gt;=80,"High Performer","Low Performer")</f>
        <v>Low Performer</v>
      </c>
      <c r="AG3265" t="str" cm="1">
        <f t="array" aca="1" ref="AG3265" ca="1">_xlfn.IFS(Table1[[#This Row],[Experience]]&lt;=3,"Junior",Table1[[#This Row],[Experience]]&lt;=7,"Mid Level",Table1[[#This Row],[Experience]]&gt;=7,"Senior")</f>
        <v>Junior</v>
      </c>
      <c r="AH3265" t="str">
        <f>IF(Table1[[#This Row],[Attendance %]]&gt;75,"OK","Below 75")</f>
        <v>OK</v>
      </c>
      <c r="AI3265" t="b">
        <f>ISBLANK(Table1[[#This Row],[Employee ID]])</f>
        <v>0</v>
      </c>
      <c r="AJ3265" t="b">
        <f>ISNUMBER(Table1[[#This Row],[Total Salary  ]])</f>
        <v>1</v>
      </c>
      <c r="AK3265" t="str">
        <f>IFERROR(_xlfn.XLOOKUP(Table1[[#This Row],[Manager ID]],MANAGERS!A:A,MANAGERS!B:B),"Not Found")</f>
        <v>Manager_5</v>
      </c>
    </row>
    <row r="3266" spans="1:37" x14ac:dyDescent="0.2">
      <c r="A3266" t="s">
        <v>880</v>
      </c>
      <c r="B3266" t="s">
        <v>48</v>
      </c>
      <c r="C3266" t="s">
        <v>21</v>
      </c>
      <c r="D3266" t="s">
        <v>46</v>
      </c>
      <c r="E3266" t="s">
        <v>17</v>
      </c>
      <c r="F3266" s="1">
        <v>43847</v>
      </c>
      <c r="G3266" s="1">
        <v>39441</v>
      </c>
      <c r="H3266">
        <v>59743</v>
      </c>
      <c r="I3266">
        <v>16184</v>
      </c>
      <c r="J3266">
        <v>71</v>
      </c>
      <c r="K3266">
        <v>53</v>
      </c>
      <c r="L3266" t="s">
        <v>37</v>
      </c>
      <c r="M3266">
        <v>103</v>
      </c>
      <c r="N3266">
        <f>Table1[[#This Row],[Basic Salary]]+Table1[[#This Row],[Bonus]]</f>
        <v>75927</v>
      </c>
      <c r="O3266" s="2">
        <f>Table1[[#This Row],[Bonus]]/Table1[[#This Row],[Basic Salary]]</f>
        <v>0.27089366118206315</v>
      </c>
      <c r="P3266">
        <f ca="1">DATEDIF(Table1[[#This Row],[Date of Birth]],TODAY(),"Y")</f>
        <v>18</v>
      </c>
      <c r="Q3266">
        <f ca="1">DATEDIF(Table1[[#This Row],[Joining Date]],TODAY(),"Y")</f>
        <v>6</v>
      </c>
      <c r="R3266" t="str">
        <f ca="1">IF(YEAR(Table1[[#This Row],[Joining Date]])=YEAR(TODAY()),"Yes","No")</f>
        <v>No</v>
      </c>
      <c r="S3266" t="str">
        <f ca="1">IF(Table1[[#This Row],[Experience]]&gt;5,"Yes","No")</f>
        <v>Yes</v>
      </c>
      <c r="T3266" t="str">
        <f>TEXT(Table1[[#This Row],[Joining Date]],"mmmm")</f>
        <v>January</v>
      </c>
      <c r="U3266" t="str">
        <f>TEXT(Table1[[#This Row],[Joining Date]],"yyyy")</f>
        <v>2020</v>
      </c>
      <c r="V3266" s="5">
        <f ca="1">TODAY()-Table1[[#This Row],[Joining Date]]</f>
        <v>2392</v>
      </c>
      <c r="W3266" t="str">
        <f>LEFT(Table1[[#This Row],[Employee Name]],FIND(" ",Table1[[#This Row],[Employee Name]])-1)</f>
        <v>Aditya</v>
      </c>
      <c r="X3266" t="str">
        <f>RIGHT(Table1[[#This Row],[Employee Name]],LEN(Table1[[#This Row],[Employee Name]])-FIND(" ",Table1[[#This Row],[Employee Name]]))</f>
        <v>Kapoor</v>
      </c>
      <c r="Y3266" t="str">
        <f>Table1[[#This Row],[Department]]&amp;"-"&amp;Table1[[#This Row],[Employee ID]]</f>
        <v>Support-E00824</v>
      </c>
      <c r="Z3266" t="str">
        <f>LEFT(Table1[[#This Row],[Department]],3)</f>
        <v>Sup</v>
      </c>
      <c r="AA3266" t="str">
        <f>_xlfn.XLOOKUP(Table1[[#This Row],[Manager ID]],MANAGERS!A:A,MANAGERS!B:B)</f>
        <v>Manager_3</v>
      </c>
      <c r="AB3266" t="str" cm="1">
        <f t="array" ref="AB3266">_xlfn.XLOOKUP(Table1[[#This Row],[Manager ID]],Table2[[#All],[Manager ID]],Table2[[#All],[Department Head]])</f>
        <v>IT</v>
      </c>
      <c r="AC3266" s="2">
        <f>_xlfn.XLOOKUP(Table1[[#This Row],[City]],L:L,O:O)</f>
        <v>0.24036902712549932</v>
      </c>
      <c r="AD3266" t="str" cm="1">
        <f t="array" ref="AD3266">_xlfn.IFS(Table1[[#This Row],[Performance Score]]&gt;=90,"Excellent",Table1[[#This Row],[Performance Score]]&gt;=75,"Good",Table1[[#This Row],[Performance Score]]&gt;=60,"Average",Table1[[#This Row],[Performance Score]]&lt;=60,"Need Improvement")</f>
        <v>Need Improvement</v>
      </c>
      <c r="AE3266" t="str">
        <f>IF(AND(Table1[[#This Row],[Attendance %]]&gt;=80,(Table1[[#This Row],[Performance Score]]&gt;=80)),"Eligible","Not Eligible")</f>
        <v>Not Eligible</v>
      </c>
      <c r="AF3266" t="str">
        <f>IF(Table1[[#This Row],[Performance Score]]&gt;=80,"High Performer","Low Performer")</f>
        <v>Low Performer</v>
      </c>
      <c r="AG3266" t="str" cm="1">
        <f t="array" aca="1" ref="AG3266" ca="1">_xlfn.IFS(Table1[[#This Row],[Experience]]&lt;=3,"Junior",Table1[[#This Row],[Experience]]&lt;=7,"Mid Level",Table1[[#This Row],[Experience]]&gt;=7,"Senior")</f>
        <v>Mid Level</v>
      </c>
      <c r="AH3266" t="str">
        <f>IF(Table1[[#This Row],[Attendance %]]&gt;75,"OK","Below 75")</f>
        <v>Below 75</v>
      </c>
      <c r="AI3266" t="b">
        <f>ISBLANK(Table1[[#This Row],[Employee ID]])</f>
        <v>0</v>
      </c>
      <c r="AJ3266" t="b">
        <f>ISNUMBER(Table1[[#This Row],[Total Salary  ]])</f>
        <v>1</v>
      </c>
      <c r="AK3266" t="str">
        <f>IFERROR(_xlfn.XLOOKUP(Table1[[#This Row],[Manager ID]],MANAGERS!A:A,MANAGERS!B:B),"Not Found")</f>
        <v>Manager_3</v>
      </c>
    </row>
    <row r="3267" spans="1:37" x14ac:dyDescent="0.2">
      <c r="A3267" t="s">
        <v>4087</v>
      </c>
      <c r="B3267" t="s">
        <v>36</v>
      </c>
      <c r="C3267" t="s">
        <v>15</v>
      </c>
      <c r="D3267" t="s">
        <v>81</v>
      </c>
      <c r="E3267" t="s">
        <v>65</v>
      </c>
      <c r="F3267" s="1">
        <v>42586</v>
      </c>
      <c r="G3267" s="1">
        <v>40782</v>
      </c>
      <c r="H3267">
        <v>64968</v>
      </c>
      <c r="I3267">
        <v>10951</v>
      </c>
      <c r="J3267">
        <v>81</v>
      </c>
      <c r="K3267">
        <v>89</v>
      </c>
      <c r="L3267" t="s">
        <v>27</v>
      </c>
      <c r="M3267">
        <v>113</v>
      </c>
      <c r="N3267">
        <f>Table1[[#This Row],[Basic Salary]]+Table1[[#This Row],[Bonus]]</f>
        <v>75919</v>
      </c>
      <c r="O3267" s="2">
        <f>Table1[[#This Row],[Bonus]]/Table1[[#This Row],[Basic Salary]]</f>
        <v>0.16855990641546609</v>
      </c>
      <c r="P3267">
        <f ca="1">DATEDIF(Table1[[#This Row],[Date of Birth]],TODAY(),"Y")</f>
        <v>14</v>
      </c>
      <c r="Q3267">
        <f ca="1">DATEDIF(Table1[[#This Row],[Joining Date]],TODAY(),"Y")</f>
        <v>10</v>
      </c>
      <c r="R3267" t="str">
        <f ca="1">IF(YEAR(Table1[[#This Row],[Joining Date]])=YEAR(TODAY()),"Yes","No")</f>
        <v>No</v>
      </c>
      <c r="S3267" t="str">
        <f ca="1">IF(Table1[[#This Row],[Experience]]&gt;5,"Yes","No")</f>
        <v>Yes</v>
      </c>
      <c r="T3267" t="str">
        <f>TEXT(Table1[[#This Row],[Joining Date]],"mmmm")</f>
        <v>August</v>
      </c>
      <c r="U3267" t="str">
        <f>TEXT(Table1[[#This Row],[Joining Date]],"yyyy")</f>
        <v>2016</v>
      </c>
      <c r="V3267" s="5">
        <f ca="1">TODAY()-Table1[[#This Row],[Joining Date]]</f>
        <v>3653</v>
      </c>
      <c r="W3267" t="str">
        <f>LEFT(Table1[[#This Row],[Employee Name]],FIND(" ",Table1[[#This Row],[Employee Name]])-1)</f>
        <v>Meera</v>
      </c>
      <c r="X3267" t="str">
        <f>RIGHT(Table1[[#This Row],[Employee Name]],LEN(Table1[[#This Row],[Employee Name]])-FIND(" ",Table1[[#This Row],[Employee Name]]))</f>
        <v>Joshi</v>
      </c>
      <c r="Y3267" t="str">
        <f>Table1[[#This Row],[Department]]&amp;"-"&amp;Table1[[#This Row],[Employee ID]]</f>
        <v>Sales-E04031</v>
      </c>
      <c r="Z3267" t="str">
        <f>LEFT(Table1[[#This Row],[Department]],3)</f>
        <v>Sal</v>
      </c>
      <c r="AA3267" t="str">
        <f>_xlfn.XLOOKUP(Table1[[#This Row],[Manager ID]],MANAGERS!A:A,MANAGERS!B:B)</f>
        <v>Manager_13</v>
      </c>
      <c r="AB3267" t="str" cm="1">
        <f t="array" ref="AB3267">_xlfn.XLOOKUP(Table1[[#This Row],[Manager ID]],Table2[[#All],[Manager ID]],Table2[[#All],[Department Head]])</f>
        <v>HR</v>
      </c>
      <c r="AC3267" s="2">
        <f>_xlfn.XLOOKUP(Table1[[#This Row],[City]],L:L,O:O)</f>
        <v>0.23674293405114402</v>
      </c>
      <c r="AD3267" t="str" cm="1">
        <f t="array" ref="AD3267">_xlfn.IFS(Table1[[#This Row],[Performance Score]]&gt;=90,"Excellent",Table1[[#This Row],[Performance Score]]&gt;=75,"Good",Table1[[#This Row],[Performance Score]]&gt;=60,"Average",Table1[[#This Row],[Performance Score]]&lt;=60,"Need Improvement")</f>
        <v>Good</v>
      </c>
      <c r="AE3267" t="str">
        <f>IF(AND(Table1[[#This Row],[Attendance %]]&gt;=80,(Table1[[#This Row],[Performance Score]]&gt;=80)),"Eligible","Not Eligible")</f>
        <v>Eligible</v>
      </c>
      <c r="AF3267" t="str">
        <f>IF(Table1[[#This Row],[Performance Score]]&gt;=80,"High Performer","Low Performer")</f>
        <v>High Performer</v>
      </c>
      <c r="AG3267" t="str" cm="1">
        <f t="array" aca="1" ref="AG3267" ca="1">_xlfn.IFS(Table1[[#This Row],[Experience]]&lt;=3,"Junior",Table1[[#This Row],[Experience]]&lt;=7,"Mid Level",Table1[[#This Row],[Experience]]&gt;=7,"Senior")</f>
        <v>Senior</v>
      </c>
      <c r="AH3267" t="str">
        <f>IF(Table1[[#This Row],[Attendance %]]&gt;75,"OK","Below 75")</f>
        <v>OK</v>
      </c>
      <c r="AI3267" t="b">
        <f>ISBLANK(Table1[[#This Row],[Employee ID]])</f>
        <v>0</v>
      </c>
      <c r="AJ3267" t="b">
        <f>ISNUMBER(Table1[[#This Row],[Total Salary  ]])</f>
        <v>1</v>
      </c>
      <c r="AK3267" t="str">
        <f>IFERROR(_xlfn.XLOOKUP(Table1[[#This Row],[Manager ID]],MANAGERS!A:A,MANAGERS!B:B),"Not Found")</f>
        <v>Manager_13</v>
      </c>
    </row>
    <row r="3268" spans="1:37" x14ac:dyDescent="0.2">
      <c r="A3268" t="s">
        <v>2034</v>
      </c>
      <c r="B3268" t="s">
        <v>95</v>
      </c>
      <c r="C3268" t="s">
        <v>21</v>
      </c>
      <c r="D3268" t="s">
        <v>16</v>
      </c>
      <c r="E3268" t="s">
        <v>30</v>
      </c>
      <c r="F3268" s="1">
        <v>43860</v>
      </c>
      <c r="G3268" s="1">
        <v>37604</v>
      </c>
      <c r="H3268">
        <v>65946</v>
      </c>
      <c r="I3268">
        <v>9970</v>
      </c>
      <c r="J3268">
        <v>64</v>
      </c>
      <c r="K3268">
        <v>68</v>
      </c>
      <c r="L3268" t="s">
        <v>53</v>
      </c>
      <c r="M3268">
        <v>105</v>
      </c>
      <c r="N3268">
        <f>Table1[[#This Row],[Basic Salary]]+Table1[[#This Row],[Bonus]]</f>
        <v>75916</v>
      </c>
      <c r="O3268" s="2">
        <f>Table1[[#This Row],[Bonus]]/Table1[[#This Row],[Basic Salary]]</f>
        <v>0.15118430230794894</v>
      </c>
      <c r="P3268">
        <f ca="1">DATEDIF(Table1[[#This Row],[Date of Birth]],TODAY(),"Y")</f>
        <v>23</v>
      </c>
      <c r="Q3268">
        <f ca="1">DATEDIF(Table1[[#This Row],[Joining Date]],TODAY(),"Y")</f>
        <v>6</v>
      </c>
      <c r="R3268" t="str">
        <f ca="1">IF(YEAR(Table1[[#This Row],[Joining Date]])=YEAR(TODAY()),"Yes","No")</f>
        <v>No</v>
      </c>
      <c r="S3268" t="str">
        <f ca="1">IF(Table1[[#This Row],[Experience]]&gt;5,"Yes","No")</f>
        <v>Yes</v>
      </c>
      <c r="T3268" t="str">
        <f>TEXT(Table1[[#This Row],[Joining Date]],"mmmm")</f>
        <v>January</v>
      </c>
      <c r="U3268" t="str">
        <f>TEXT(Table1[[#This Row],[Joining Date]],"yyyy")</f>
        <v>2020</v>
      </c>
      <c r="V3268" s="5">
        <f ca="1">TODAY()-Table1[[#This Row],[Joining Date]]</f>
        <v>2379</v>
      </c>
      <c r="W3268" t="str">
        <f>LEFT(Table1[[#This Row],[Employee Name]],FIND(" ",Table1[[#This Row],[Employee Name]])-1)</f>
        <v>Ajay</v>
      </c>
      <c r="X3268" t="str">
        <f>RIGHT(Table1[[#This Row],[Employee Name]],LEN(Table1[[#This Row],[Employee Name]])-FIND(" ",Table1[[#This Row],[Employee Name]]))</f>
        <v>Singh</v>
      </c>
      <c r="Y3268" t="str">
        <f>Table1[[#This Row],[Department]]&amp;"-"&amp;Table1[[#This Row],[Employee ID]]</f>
        <v>HR-E01978</v>
      </c>
      <c r="Z3268" t="str">
        <f>LEFT(Table1[[#This Row],[Department]],3)</f>
        <v>HR</v>
      </c>
      <c r="AA3268" t="str">
        <f>_xlfn.XLOOKUP(Table1[[#This Row],[Manager ID]],MANAGERS!A:A,MANAGERS!B:B)</f>
        <v>Manager_5</v>
      </c>
      <c r="AB3268" t="str" cm="1">
        <f t="array" ref="AB3268">_xlfn.XLOOKUP(Table1[[#This Row],[Manager ID]],Table2[[#All],[Manager ID]],Table2[[#All],[Department Head]])</f>
        <v>Sales</v>
      </c>
      <c r="AC3268" s="2">
        <f>_xlfn.XLOOKUP(Table1[[#This Row],[City]],L:L,O:O)</f>
        <v>0.23685887225230964</v>
      </c>
      <c r="AD3268" t="str" cm="1">
        <f t="array" ref="AD3268">_xlfn.IFS(Table1[[#This Row],[Performance Score]]&gt;=90,"Excellent",Table1[[#This Row],[Performance Score]]&gt;=75,"Good",Table1[[#This Row],[Performance Score]]&gt;=60,"Average",Table1[[#This Row],[Performance Score]]&lt;=60,"Need Improvement")</f>
        <v>Average</v>
      </c>
      <c r="AE3268" t="str">
        <f>IF(AND(Table1[[#This Row],[Attendance %]]&gt;=80,(Table1[[#This Row],[Performance Score]]&gt;=80)),"Eligible","Not Eligible")</f>
        <v>Not Eligible</v>
      </c>
      <c r="AF3268" t="str">
        <f>IF(Table1[[#This Row],[Performance Score]]&gt;=80,"High Performer","Low Performer")</f>
        <v>Low Performer</v>
      </c>
      <c r="AG3268" t="str" cm="1">
        <f t="array" aca="1" ref="AG3268" ca="1">_xlfn.IFS(Table1[[#This Row],[Experience]]&lt;=3,"Junior",Table1[[#This Row],[Experience]]&lt;=7,"Mid Level",Table1[[#This Row],[Experience]]&gt;=7,"Senior")</f>
        <v>Mid Level</v>
      </c>
      <c r="AH3268" t="str">
        <f>IF(Table1[[#This Row],[Attendance %]]&gt;75,"OK","Below 75")</f>
        <v>Below 75</v>
      </c>
      <c r="AI3268" t="b">
        <f>ISBLANK(Table1[[#This Row],[Employee ID]])</f>
        <v>0</v>
      </c>
      <c r="AJ3268" t="b">
        <f>ISNUMBER(Table1[[#This Row],[Total Salary  ]])</f>
        <v>1</v>
      </c>
      <c r="AK3268" t="str">
        <f>IFERROR(_xlfn.XLOOKUP(Table1[[#This Row],[Manager ID]],MANAGERS!A:A,MANAGERS!B:B),"Not Found")</f>
        <v>Manager_5</v>
      </c>
    </row>
    <row r="3269" spans="1:37" x14ac:dyDescent="0.2">
      <c r="A3269" t="s">
        <v>490</v>
      </c>
      <c r="B3269" t="s">
        <v>93</v>
      </c>
      <c r="C3269" t="s">
        <v>21</v>
      </c>
      <c r="D3269" t="s">
        <v>46</v>
      </c>
      <c r="E3269" t="s">
        <v>51</v>
      </c>
      <c r="F3269" s="1">
        <v>43983</v>
      </c>
      <c r="G3269" s="1">
        <v>37549</v>
      </c>
      <c r="H3269">
        <v>48226</v>
      </c>
      <c r="I3269">
        <v>27669</v>
      </c>
      <c r="J3269">
        <v>97</v>
      </c>
      <c r="K3269">
        <v>51</v>
      </c>
      <c r="L3269" t="s">
        <v>18</v>
      </c>
      <c r="M3269">
        <v>105</v>
      </c>
      <c r="N3269">
        <f>Table1[[#This Row],[Basic Salary]]+Table1[[#This Row],[Bonus]]</f>
        <v>75895</v>
      </c>
      <c r="O3269" s="2">
        <f>Table1[[#This Row],[Bonus]]/Table1[[#This Row],[Basic Salary]]</f>
        <v>0.57373615891842578</v>
      </c>
      <c r="P3269">
        <f ca="1">DATEDIF(Table1[[#This Row],[Date of Birth]],TODAY(),"Y")</f>
        <v>23</v>
      </c>
      <c r="Q3269">
        <f ca="1">DATEDIF(Table1[[#This Row],[Joining Date]],TODAY(),"Y")</f>
        <v>6</v>
      </c>
      <c r="R3269" t="str">
        <f ca="1">IF(YEAR(Table1[[#This Row],[Joining Date]])=YEAR(TODAY()),"Yes","No")</f>
        <v>No</v>
      </c>
      <c r="S3269" t="str">
        <f ca="1">IF(Table1[[#This Row],[Experience]]&gt;5,"Yes","No")</f>
        <v>Yes</v>
      </c>
      <c r="T3269" t="str">
        <f>TEXT(Table1[[#This Row],[Joining Date]],"mmmm")</f>
        <v>June</v>
      </c>
      <c r="U3269" t="str">
        <f>TEXT(Table1[[#This Row],[Joining Date]],"yyyy")</f>
        <v>2020</v>
      </c>
      <c r="V3269" s="5">
        <f ca="1">TODAY()-Table1[[#This Row],[Joining Date]]</f>
        <v>2256</v>
      </c>
      <c r="W3269" t="str">
        <f>LEFT(Table1[[#This Row],[Employee Name]],FIND(" ",Table1[[#This Row],[Employee Name]])-1)</f>
        <v>Priya</v>
      </c>
      <c r="X3269" t="str">
        <f>RIGHT(Table1[[#This Row],[Employee Name]],LEN(Table1[[#This Row],[Employee Name]])-FIND(" ",Table1[[#This Row],[Employee Name]]))</f>
        <v>Reddy</v>
      </c>
      <c r="Y3269" t="str">
        <f>Table1[[#This Row],[Department]]&amp;"-"&amp;Table1[[#This Row],[Employee ID]]</f>
        <v>Support-E00434</v>
      </c>
      <c r="Z3269" t="str">
        <f>LEFT(Table1[[#This Row],[Department]],3)</f>
        <v>Sup</v>
      </c>
      <c r="AA3269" t="str">
        <f>_xlfn.XLOOKUP(Table1[[#This Row],[Manager ID]],MANAGERS!A:A,MANAGERS!B:B)</f>
        <v>Manager_5</v>
      </c>
      <c r="AB3269" t="str" cm="1">
        <f t="array" ref="AB3269">_xlfn.XLOOKUP(Table1[[#This Row],[Manager ID]],Table2[[#All],[Manager ID]],Table2[[#All],[Department Head]])</f>
        <v>Sales</v>
      </c>
      <c r="AC3269" s="2">
        <f>_xlfn.XLOOKUP(Table1[[#This Row],[City]],L:L,O:O)</f>
        <v>0.21356479274849693</v>
      </c>
      <c r="AD3269" t="str" cm="1">
        <f t="array" ref="AD3269">_xlfn.IFS(Table1[[#This Row],[Performance Score]]&gt;=90,"Excellent",Table1[[#This Row],[Performance Score]]&gt;=75,"Good",Table1[[#This Row],[Performance Score]]&gt;=60,"Average",Table1[[#This Row],[Performance Score]]&lt;=60,"Need Improvement")</f>
        <v>Need Improvement</v>
      </c>
      <c r="AE3269" t="str">
        <f>IF(AND(Table1[[#This Row],[Attendance %]]&gt;=80,(Table1[[#This Row],[Performance Score]]&gt;=80)),"Eligible","Not Eligible")</f>
        <v>Not Eligible</v>
      </c>
      <c r="AF3269" t="str">
        <f>IF(Table1[[#This Row],[Performance Score]]&gt;=80,"High Performer","Low Performer")</f>
        <v>Low Performer</v>
      </c>
      <c r="AG3269" t="str" cm="1">
        <f t="array" aca="1" ref="AG3269" ca="1">_xlfn.IFS(Table1[[#This Row],[Experience]]&lt;=3,"Junior",Table1[[#This Row],[Experience]]&lt;=7,"Mid Level",Table1[[#This Row],[Experience]]&gt;=7,"Senior")</f>
        <v>Mid Level</v>
      </c>
      <c r="AH3269" t="str">
        <f>IF(Table1[[#This Row],[Attendance %]]&gt;75,"OK","Below 75")</f>
        <v>OK</v>
      </c>
      <c r="AI3269" t="b">
        <f>ISBLANK(Table1[[#This Row],[Employee ID]])</f>
        <v>0</v>
      </c>
      <c r="AJ3269" t="b">
        <f>ISNUMBER(Table1[[#This Row],[Total Salary  ]])</f>
        <v>1</v>
      </c>
      <c r="AK3269" t="str">
        <f>IFERROR(_xlfn.XLOOKUP(Table1[[#This Row],[Manager ID]],MANAGERS!A:A,MANAGERS!B:B),"Not Found")</f>
        <v>Manager_5</v>
      </c>
    </row>
    <row r="3270" spans="1:37" x14ac:dyDescent="0.2">
      <c r="A3270" t="s">
        <v>1981</v>
      </c>
      <c r="B3270" t="s">
        <v>77</v>
      </c>
      <c r="C3270" t="s">
        <v>15</v>
      </c>
      <c r="D3270" t="s">
        <v>16</v>
      </c>
      <c r="E3270" t="s">
        <v>65</v>
      </c>
      <c r="F3270" s="1">
        <v>44638</v>
      </c>
      <c r="G3270" s="1">
        <v>38677</v>
      </c>
      <c r="H3270">
        <v>46951</v>
      </c>
      <c r="I3270">
        <v>28912</v>
      </c>
      <c r="J3270">
        <v>97</v>
      </c>
      <c r="K3270">
        <v>87</v>
      </c>
      <c r="L3270" t="s">
        <v>31</v>
      </c>
      <c r="M3270">
        <v>101</v>
      </c>
      <c r="N3270">
        <f>Table1[[#This Row],[Basic Salary]]+Table1[[#This Row],[Bonus]]</f>
        <v>75863</v>
      </c>
      <c r="O3270" s="2">
        <f>Table1[[#This Row],[Bonus]]/Table1[[#This Row],[Basic Salary]]</f>
        <v>0.61579093097058635</v>
      </c>
      <c r="P3270">
        <f ca="1">DATEDIF(Table1[[#This Row],[Date of Birth]],TODAY(),"Y")</f>
        <v>20</v>
      </c>
      <c r="Q3270">
        <f ca="1">DATEDIF(Table1[[#This Row],[Joining Date]],TODAY(),"Y")</f>
        <v>4</v>
      </c>
      <c r="R3270" t="str">
        <f ca="1">IF(YEAR(Table1[[#This Row],[Joining Date]])=YEAR(TODAY()),"Yes","No")</f>
        <v>No</v>
      </c>
      <c r="S3270" t="str">
        <f ca="1">IF(Table1[[#This Row],[Experience]]&gt;5,"Yes","No")</f>
        <v>No</v>
      </c>
      <c r="T3270" t="str">
        <f>TEXT(Table1[[#This Row],[Joining Date]],"mmmm")</f>
        <v>March</v>
      </c>
      <c r="U3270" t="str">
        <f>TEXT(Table1[[#This Row],[Joining Date]],"yyyy")</f>
        <v>2022</v>
      </c>
      <c r="V3270" s="5">
        <f ca="1">TODAY()-Table1[[#This Row],[Joining Date]]</f>
        <v>1601</v>
      </c>
      <c r="W3270" t="str">
        <f>LEFT(Table1[[#This Row],[Employee Name]],FIND(" ",Table1[[#This Row],[Employee Name]])-1)</f>
        <v>Rohan</v>
      </c>
      <c r="X3270" t="str">
        <f>RIGHT(Table1[[#This Row],[Employee Name]],LEN(Table1[[#This Row],[Employee Name]])-FIND(" ",Table1[[#This Row],[Employee Name]]))</f>
        <v>Gupta</v>
      </c>
      <c r="Y3270" t="str">
        <f>Table1[[#This Row],[Department]]&amp;"-"&amp;Table1[[#This Row],[Employee ID]]</f>
        <v>HR-E01925</v>
      </c>
      <c r="Z3270" t="str">
        <f>LEFT(Table1[[#This Row],[Department]],3)</f>
        <v>HR</v>
      </c>
      <c r="AA3270" t="str">
        <f>_xlfn.XLOOKUP(Table1[[#This Row],[Manager ID]],MANAGERS!A:A,MANAGERS!B:B)</f>
        <v>Manager_1</v>
      </c>
      <c r="AB3270" t="str" cm="1">
        <f t="array" ref="AB3270">_xlfn.XLOOKUP(Table1[[#This Row],[Manager ID]],Table2[[#All],[Manager ID]],Table2[[#All],[Department Head]])</f>
        <v>Support</v>
      </c>
      <c r="AC3270" s="2">
        <f>_xlfn.XLOOKUP(Table1[[#This Row],[City]],L:L,O:O)</f>
        <v>0.241864189087755</v>
      </c>
      <c r="AD3270" t="str" cm="1">
        <f t="array" ref="AD3270">_xlfn.IFS(Table1[[#This Row],[Performance Score]]&gt;=90,"Excellent",Table1[[#This Row],[Performance Score]]&gt;=75,"Good",Table1[[#This Row],[Performance Score]]&gt;=60,"Average",Table1[[#This Row],[Performance Score]]&lt;=60,"Need Improvement")</f>
        <v>Good</v>
      </c>
      <c r="AE3270" t="str">
        <f>IF(AND(Table1[[#This Row],[Attendance %]]&gt;=80,(Table1[[#This Row],[Performance Score]]&gt;=80)),"Eligible","Not Eligible")</f>
        <v>Eligible</v>
      </c>
      <c r="AF3270" t="str">
        <f>IF(Table1[[#This Row],[Performance Score]]&gt;=80,"High Performer","Low Performer")</f>
        <v>High Performer</v>
      </c>
      <c r="AG3270" t="str" cm="1">
        <f t="array" aca="1" ref="AG3270" ca="1">_xlfn.IFS(Table1[[#This Row],[Experience]]&lt;=3,"Junior",Table1[[#This Row],[Experience]]&lt;=7,"Mid Level",Table1[[#This Row],[Experience]]&gt;=7,"Senior")</f>
        <v>Mid Level</v>
      </c>
      <c r="AH3270" t="str">
        <f>IF(Table1[[#This Row],[Attendance %]]&gt;75,"OK","Below 75")</f>
        <v>OK</v>
      </c>
      <c r="AI3270" t="b">
        <f>ISBLANK(Table1[[#This Row],[Employee ID]])</f>
        <v>0</v>
      </c>
      <c r="AJ3270" t="b">
        <f>ISNUMBER(Table1[[#This Row],[Total Salary  ]])</f>
        <v>1</v>
      </c>
      <c r="AK3270" t="str">
        <f>IFERROR(_xlfn.XLOOKUP(Table1[[#This Row],[Manager ID]],MANAGERS!A:A,MANAGERS!B:B),"Not Found")</f>
        <v>Manager_1</v>
      </c>
    </row>
    <row r="3271" spans="1:37" x14ac:dyDescent="0.2">
      <c r="A3271" t="s">
        <v>531</v>
      </c>
      <c r="B3271" t="s">
        <v>39</v>
      </c>
      <c r="C3271" t="s">
        <v>21</v>
      </c>
      <c r="D3271" t="s">
        <v>40</v>
      </c>
      <c r="E3271" t="s">
        <v>22</v>
      </c>
      <c r="F3271" s="1">
        <v>42168</v>
      </c>
      <c r="G3271" s="1">
        <v>39846</v>
      </c>
      <c r="H3271">
        <v>67476</v>
      </c>
      <c r="I3271">
        <v>8382</v>
      </c>
      <c r="J3271">
        <v>93</v>
      </c>
      <c r="K3271">
        <v>80</v>
      </c>
      <c r="L3271" t="s">
        <v>34</v>
      </c>
      <c r="M3271">
        <v>109</v>
      </c>
      <c r="N3271">
        <f>Table1[[#This Row],[Basic Salary]]+Table1[[#This Row],[Bonus]]</f>
        <v>75858</v>
      </c>
      <c r="O3271" s="2">
        <f>Table1[[#This Row],[Bonus]]/Table1[[#This Row],[Basic Salary]]</f>
        <v>0.1242219455806509</v>
      </c>
      <c r="P3271">
        <f ca="1">DATEDIF(Table1[[#This Row],[Date of Birth]],TODAY(),"Y")</f>
        <v>17</v>
      </c>
      <c r="Q3271">
        <f ca="1">DATEDIF(Table1[[#This Row],[Joining Date]],TODAY(),"Y")</f>
        <v>11</v>
      </c>
      <c r="R3271" t="str">
        <f ca="1">IF(YEAR(Table1[[#This Row],[Joining Date]])=YEAR(TODAY()),"Yes","No")</f>
        <v>No</v>
      </c>
      <c r="S3271" t="str">
        <f ca="1">IF(Table1[[#This Row],[Experience]]&gt;5,"Yes","No")</f>
        <v>Yes</v>
      </c>
      <c r="T3271" t="str">
        <f>TEXT(Table1[[#This Row],[Joining Date]],"mmmm")</f>
        <v>June</v>
      </c>
      <c r="U3271" t="str">
        <f>TEXT(Table1[[#This Row],[Joining Date]],"yyyy")</f>
        <v>2015</v>
      </c>
      <c r="V3271" s="5">
        <f ca="1">TODAY()-Table1[[#This Row],[Joining Date]]</f>
        <v>4071</v>
      </c>
      <c r="W3271" t="str">
        <f>LEFT(Table1[[#This Row],[Employee Name]],FIND(" ",Table1[[#This Row],[Employee Name]])-1)</f>
        <v>Karan</v>
      </c>
      <c r="X3271" t="str">
        <f>RIGHT(Table1[[#This Row],[Employee Name]],LEN(Table1[[#This Row],[Employee Name]])-FIND(" ",Table1[[#This Row],[Employee Name]]))</f>
        <v>Malhotra</v>
      </c>
      <c r="Y3271" t="str">
        <f>Table1[[#This Row],[Department]]&amp;"-"&amp;Table1[[#This Row],[Employee ID]]</f>
        <v>IT-E00475</v>
      </c>
      <c r="Z3271" t="str">
        <f>LEFT(Table1[[#This Row],[Department]],3)</f>
        <v>IT</v>
      </c>
      <c r="AA3271" t="str">
        <f>_xlfn.XLOOKUP(Table1[[#This Row],[Manager ID]],MANAGERS!A:A,MANAGERS!B:B)</f>
        <v>Manager_9</v>
      </c>
      <c r="AB3271" t="str" cm="1">
        <f t="array" ref="AB3271">_xlfn.XLOOKUP(Table1[[#This Row],[Manager ID]],Table2[[#All],[Manager ID]],Table2[[#All],[Department Head]])</f>
        <v>Sales</v>
      </c>
      <c r="AC3271" s="2">
        <f>_xlfn.XLOOKUP(Table1[[#This Row],[City]],L:L,O:O)</f>
        <v>0.24030340748661314</v>
      </c>
      <c r="AD3271" t="str" cm="1">
        <f t="array" ref="AD3271">_xlfn.IFS(Table1[[#This Row],[Performance Score]]&gt;=90,"Excellent",Table1[[#This Row],[Performance Score]]&gt;=75,"Good",Table1[[#This Row],[Performance Score]]&gt;=60,"Average",Table1[[#This Row],[Performance Score]]&lt;=60,"Need Improvement")</f>
        <v>Good</v>
      </c>
      <c r="AE3271" t="str">
        <f>IF(AND(Table1[[#This Row],[Attendance %]]&gt;=80,(Table1[[#This Row],[Performance Score]]&gt;=80)),"Eligible","Not Eligible")</f>
        <v>Eligible</v>
      </c>
      <c r="AF3271" t="str">
        <f>IF(Table1[[#This Row],[Performance Score]]&gt;=80,"High Performer","Low Performer")</f>
        <v>High Performer</v>
      </c>
      <c r="AG3271" t="str" cm="1">
        <f t="array" aca="1" ref="AG3271" ca="1">_xlfn.IFS(Table1[[#This Row],[Experience]]&lt;=3,"Junior",Table1[[#This Row],[Experience]]&lt;=7,"Mid Level",Table1[[#This Row],[Experience]]&gt;=7,"Senior")</f>
        <v>Senior</v>
      </c>
      <c r="AH3271" t="str">
        <f>IF(Table1[[#This Row],[Attendance %]]&gt;75,"OK","Below 75")</f>
        <v>OK</v>
      </c>
      <c r="AI3271" t="b">
        <f>ISBLANK(Table1[[#This Row],[Employee ID]])</f>
        <v>0</v>
      </c>
      <c r="AJ3271" t="b">
        <f>ISNUMBER(Table1[[#This Row],[Total Salary  ]])</f>
        <v>1</v>
      </c>
      <c r="AK3271" t="str">
        <f>IFERROR(_xlfn.XLOOKUP(Table1[[#This Row],[Manager ID]],MANAGERS!A:A,MANAGERS!B:B),"Not Found")</f>
        <v>Manager_9</v>
      </c>
    </row>
    <row r="3272" spans="1:37" x14ac:dyDescent="0.2">
      <c r="A3272" t="s">
        <v>2117</v>
      </c>
      <c r="B3272" t="s">
        <v>57</v>
      </c>
      <c r="C3272" t="s">
        <v>21</v>
      </c>
      <c r="D3272" t="s">
        <v>43</v>
      </c>
      <c r="E3272" t="s">
        <v>17</v>
      </c>
      <c r="F3272" s="1">
        <v>43345</v>
      </c>
      <c r="G3272" s="1">
        <v>40675</v>
      </c>
      <c r="H3272">
        <v>63408</v>
      </c>
      <c r="I3272">
        <v>12438</v>
      </c>
      <c r="J3272">
        <v>69</v>
      </c>
      <c r="K3272">
        <v>91</v>
      </c>
      <c r="L3272" t="s">
        <v>23</v>
      </c>
      <c r="M3272">
        <v>117</v>
      </c>
      <c r="N3272">
        <f>Table1[[#This Row],[Basic Salary]]+Table1[[#This Row],[Bonus]]</f>
        <v>75846</v>
      </c>
      <c r="O3272" s="2">
        <f>Table1[[#This Row],[Bonus]]/Table1[[#This Row],[Basic Salary]]</f>
        <v>0.19615821347464044</v>
      </c>
      <c r="P3272">
        <f ca="1">DATEDIF(Table1[[#This Row],[Date of Birth]],TODAY(),"Y")</f>
        <v>15</v>
      </c>
      <c r="Q3272">
        <f ca="1">DATEDIF(Table1[[#This Row],[Joining Date]],TODAY(),"Y")</f>
        <v>7</v>
      </c>
      <c r="R3272" t="str">
        <f ca="1">IF(YEAR(Table1[[#This Row],[Joining Date]])=YEAR(TODAY()),"Yes","No")</f>
        <v>No</v>
      </c>
      <c r="S3272" t="str">
        <f ca="1">IF(Table1[[#This Row],[Experience]]&gt;5,"Yes","No")</f>
        <v>Yes</v>
      </c>
      <c r="T3272" t="str">
        <f>TEXT(Table1[[#This Row],[Joining Date]],"mmmm")</f>
        <v>September</v>
      </c>
      <c r="U3272" t="str">
        <f>TEXT(Table1[[#This Row],[Joining Date]],"yyyy")</f>
        <v>2018</v>
      </c>
      <c r="V3272" s="5">
        <f ca="1">TODAY()-Table1[[#This Row],[Joining Date]]</f>
        <v>2894</v>
      </c>
      <c r="W3272" t="str">
        <f>LEFT(Table1[[#This Row],[Employee Name]],FIND(" ",Table1[[#This Row],[Employee Name]])-1)</f>
        <v>Swathi</v>
      </c>
      <c r="X3272" t="str">
        <f>RIGHT(Table1[[#This Row],[Employee Name]],LEN(Table1[[#This Row],[Employee Name]])-FIND(" ",Table1[[#This Row],[Employee Name]]))</f>
        <v>Ramesh</v>
      </c>
      <c r="Y3272" t="str">
        <f>Table1[[#This Row],[Department]]&amp;"-"&amp;Table1[[#This Row],[Employee ID]]</f>
        <v>Operations-E02061</v>
      </c>
      <c r="Z3272" t="str">
        <f>LEFT(Table1[[#This Row],[Department]],3)</f>
        <v>Ope</v>
      </c>
      <c r="AA3272" t="str">
        <f>_xlfn.XLOOKUP(Table1[[#This Row],[Manager ID]],MANAGERS!A:A,MANAGERS!B:B)</f>
        <v>Manager_17</v>
      </c>
      <c r="AB3272" t="str" cm="1">
        <f t="array" ref="AB3272">_xlfn.XLOOKUP(Table1[[#This Row],[Manager ID]],Table2[[#All],[Manager ID]],Table2[[#All],[Department Head]])</f>
        <v>Finance</v>
      </c>
      <c r="AC3272" s="2">
        <f>_xlfn.XLOOKUP(Table1[[#This Row],[City]],L:L,O:O)</f>
        <v>0.23486488519629886</v>
      </c>
      <c r="AD3272" t="str" cm="1">
        <f t="array" ref="AD3272">_xlfn.IFS(Table1[[#This Row],[Performance Score]]&gt;=90,"Excellent",Table1[[#This Row],[Performance Score]]&gt;=75,"Good",Table1[[#This Row],[Performance Score]]&gt;=60,"Average",Table1[[#This Row],[Performance Score]]&lt;=60,"Need Improvement")</f>
        <v>Excellent</v>
      </c>
      <c r="AE3272" t="str">
        <f>IF(AND(Table1[[#This Row],[Attendance %]]&gt;=80,(Table1[[#This Row],[Performance Score]]&gt;=80)),"Eligible","Not Eligible")</f>
        <v>Not Eligible</v>
      </c>
      <c r="AF3272" t="str">
        <f>IF(Table1[[#This Row],[Performance Score]]&gt;=80,"High Performer","Low Performer")</f>
        <v>High Performer</v>
      </c>
      <c r="AG3272" t="str" cm="1">
        <f t="array" aca="1" ref="AG3272" ca="1">_xlfn.IFS(Table1[[#This Row],[Experience]]&lt;=3,"Junior",Table1[[#This Row],[Experience]]&lt;=7,"Mid Level",Table1[[#This Row],[Experience]]&gt;=7,"Senior")</f>
        <v>Mid Level</v>
      </c>
      <c r="AH3272" t="str">
        <f>IF(Table1[[#This Row],[Attendance %]]&gt;75,"OK","Below 75")</f>
        <v>Below 75</v>
      </c>
      <c r="AI3272" t="b">
        <f>ISBLANK(Table1[[#This Row],[Employee ID]])</f>
        <v>0</v>
      </c>
      <c r="AJ3272" t="b">
        <f>ISNUMBER(Table1[[#This Row],[Total Salary  ]])</f>
        <v>1</v>
      </c>
      <c r="AK3272" t="str">
        <f>IFERROR(_xlfn.XLOOKUP(Table1[[#This Row],[Manager ID]],MANAGERS!A:A,MANAGERS!B:B),"Not Found")</f>
        <v>Manager_17</v>
      </c>
    </row>
    <row r="3273" spans="1:37" x14ac:dyDescent="0.2">
      <c r="A3273" t="s">
        <v>340</v>
      </c>
      <c r="B3273" t="s">
        <v>48</v>
      </c>
      <c r="C3273" t="s">
        <v>21</v>
      </c>
      <c r="D3273" t="s">
        <v>16</v>
      </c>
      <c r="E3273" t="s">
        <v>22</v>
      </c>
      <c r="F3273" s="1">
        <v>42408</v>
      </c>
      <c r="G3273" s="1">
        <v>33460</v>
      </c>
      <c r="H3273">
        <v>54098</v>
      </c>
      <c r="I3273">
        <v>21733</v>
      </c>
      <c r="J3273">
        <v>93</v>
      </c>
      <c r="K3273">
        <v>75</v>
      </c>
      <c r="L3273" t="s">
        <v>23</v>
      </c>
      <c r="M3273">
        <v>119</v>
      </c>
      <c r="N3273">
        <f>Table1[[#This Row],[Basic Salary]]+Table1[[#This Row],[Bonus]]</f>
        <v>75831</v>
      </c>
      <c r="O3273" s="2">
        <f>Table1[[#This Row],[Bonus]]/Table1[[#This Row],[Basic Salary]]</f>
        <v>0.40173389034714779</v>
      </c>
      <c r="P3273">
        <f ca="1">DATEDIF(Table1[[#This Row],[Date of Birth]],TODAY(),"Y")</f>
        <v>34</v>
      </c>
      <c r="Q3273">
        <f ca="1">DATEDIF(Table1[[#This Row],[Joining Date]],TODAY(),"Y")</f>
        <v>10</v>
      </c>
      <c r="R3273" t="str">
        <f ca="1">IF(YEAR(Table1[[#This Row],[Joining Date]])=YEAR(TODAY()),"Yes","No")</f>
        <v>No</v>
      </c>
      <c r="S3273" t="str">
        <f ca="1">IF(Table1[[#This Row],[Experience]]&gt;5,"Yes","No")</f>
        <v>Yes</v>
      </c>
      <c r="T3273" t="str">
        <f>TEXT(Table1[[#This Row],[Joining Date]],"mmmm")</f>
        <v>February</v>
      </c>
      <c r="U3273" t="str">
        <f>TEXT(Table1[[#This Row],[Joining Date]],"yyyy")</f>
        <v>2016</v>
      </c>
      <c r="V3273" s="5">
        <f ca="1">TODAY()-Table1[[#This Row],[Joining Date]]</f>
        <v>3831</v>
      </c>
      <c r="W3273" t="str">
        <f>LEFT(Table1[[#This Row],[Employee Name]],FIND(" ",Table1[[#This Row],[Employee Name]])-1)</f>
        <v>Aditya</v>
      </c>
      <c r="X3273" t="str">
        <f>RIGHT(Table1[[#This Row],[Employee Name]],LEN(Table1[[#This Row],[Employee Name]])-FIND(" ",Table1[[#This Row],[Employee Name]]))</f>
        <v>Kapoor</v>
      </c>
      <c r="Y3273" t="str">
        <f>Table1[[#This Row],[Department]]&amp;"-"&amp;Table1[[#This Row],[Employee ID]]</f>
        <v>HR-E00284</v>
      </c>
      <c r="Z3273" t="str">
        <f>LEFT(Table1[[#This Row],[Department]],3)</f>
        <v>HR</v>
      </c>
      <c r="AA3273" t="str">
        <f>_xlfn.XLOOKUP(Table1[[#This Row],[Manager ID]],MANAGERS!A:A,MANAGERS!B:B)</f>
        <v>Manager_19</v>
      </c>
      <c r="AB3273" t="str" cm="1">
        <f t="array" ref="AB3273">_xlfn.XLOOKUP(Table1[[#This Row],[Manager ID]],Table2[[#All],[Manager ID]],Table2[[#All],[Department Head]])</f>
        <v>Support</v>
      </c>
      <c r="AC3273" s="2">
        <f>_xlfn.XLOOKUP(Table1[[#This Row],[City]],L:L,O:O)</f>
        <v>0.23486488519629886</v>
      </c>
      <c r="AD3273" t="str" cm="1">
        <f t="array" ref="AD3273">_xlfn.IFS(Table1[[#This Row],[Performance Score]]&gt;=90,"Excellent",Table1[[#This Row],[Performance Score]]&gt;=75,"Good",Table1[[#This Row],[Performance Score]]&gt;=60,"Average",Table1[[#This Row],[Performance Score]]&lt;=60,"Need Improvement")</f>
        <v>Good</v>
      </c>
      <c r="AE3273" t="str">
        <f>IF(AND(Table1[[#This Row],[Attendance %]]&gt;=80,(Table1[[#This Row],[Performance Score]]&gt;=80)),"Eligible","Not Eligible")</f>
        <v>Not Eligible</v>
      </c>
      <c r="AF3273" t="str">
        <f>IF(Table1[[#This Row],[Performance Score]]&gt;=80,"High Performer","Low Performer")</f>
        <v>Low Performer</v>
      </c>
      <c r="AG3273" t="str" cm="1">
        <f t="array" aca="1" ref="AG3273" ca="1">_xlfn.IFS(Table1[[#This Row],[Experience]]&lt;=3,"Junior",Table1[[#This Row],[Experience]]&lt;=7,"Mid Level",Table1[[#This Row],[Experience]]&gt;=7,"Senior")</f>
        <v>Senior</v>
      </c>
      <c r="AH3273" t="str">
        <f>IF(Table1[[#This Row],[Attendance %]]&gt;75,"OK","Below 75")</f>
        <v>OK</v>
      </c>
      <c r="AI3273" t="b">
        <f>ISBLANK(Table1[[#This Row],[Employee ID]])</f>
        <v>0</v>
      </c>
      <c r="AJ3273" t="b">
        <f>ISNUMBER(Table1[[#This Row],[Total Salary  ]])</f>
        <v>1</v>
      </c>
      <c r="AK3273" t="str">
        <f>IFERROR(_xlfn.XLOOKUP(Table1[[#This Row],[Manager ID]],MANAGERS!A:A,MANAGERS!B:B),"Not Found")</f>
        <v>Manager_19</v>
      </c>
    </row>
    <row r="3274" spans="1:37" x14ac:dyDescent="0.2">
      <c r="A3274" t="s">
        <v>4195</v>
      </c>
      <c r="B3274" t="s">
        <v>20</v>
      </c>
      <c r="C3274" t="s">
        <v>21</v>
      </c>
      <c r="D3274" t="s">
        <v>46</v>
      </c>
      <c r="E3274" t="s">
        <v>22</v>
      </c>
      <c r="F3274" s="1">
        <v>42253</v>
      </c>
      <c r="G3274" s="1">
        <v>40112</v>
      </c>
      <c r="H3274">
        <v>69920</v>
      </c>
      <c r="I3274">
        <v>5900</v>
      </c>
      <c r="J3274">
        <v>88</v>
      </c>
      <c r="K3274">
        <v>60</v>
      </c>
      <c r="L3274" t="s">
        <v>34</v>
      </c>
      <c r="M3274">
        <v>111</v>
      </c>
      <c r="N3274">
        <f>Table1[[#This Row],[Basic Salary]]+Table1[[#This Row],[Bonus]]</f>
        <v>75820</v>
      </c>
      <c r="O3274" s="2">
        <f>Table1[[#This Row],[Bonus]]/Table1[[#This Row],[Basic Salary]]</f>
        <v>8.438215102974829E-2</v>
      </c>
      <c r="P3274">
        <f ca="1">DATEDIF(Table1[[#This Row],[Date of Birth]],TODAY(),"Y")</f>
        <v>16</v>
      </c>
      <c r="Q3274">
        <f ca="1">DATEDIF(Table1[[#This Row],[Joining Date]],TODAY(),"Y")</f>
        <v>10</v>
      </c>
      <c r="R3274" t="str">
        <f ca="1">IF(YEAR(Table1[[#This Row],[Joining Date]])=YEAR(TODAY()),"Yes","No")</f>
        <v>No</v>
      </c>
      <c r="S3274" t="str">
        <f ca="1">IF(Table1[[#This Row],[Experience]]&gt;5,"Yes","No")</f>
        <v>Yes</v>
      </c>
      <c r="T3274" t="str">
        <f>TEXT(Table1[[#This Row],[Joining Date]],"mmmm")</f>
        <v>September</v>
      </c>
      <c r="U3274" t="str">
        <f>TEXT(Table1[[#This Row],[Joining Date]],"yyyy")</f>
        <v>2015</v>
      </c>
      <c r="V3274" s="5">
        <f ca="1">TODAY()-Table1[[#This Row],[Joining Date]]</f>
        <v>3986</v>
      </c>
      <c r="W3274" t="str">
        <f>LEFT(Table1[[#This Row],[Employee Name]],FIND(" ",Table1[[#This Row],[Employee Name]])-1)</f>
        <v>Rahul</v>
      </c>
      <c r="X3274" t="str">
        <f>RIGHT(Table1[[#This Row],[Employee Name]],LEN(Table1[[#This Row],[Employee Name]])-FIND(" ",Table1[[#This Row],[Employee Name]]))</f>
        <v>Verma</v>
      </c>
      <c r="Y3274" t="str">
        <f>Table1[[#This Row],[Department]]&amp;"-"&amp;Table1[[#This Row],[Employee ID]]</f>
        <v>Support-E04139</v>
      </c>
      <c r="Z3274" t="str">
        <f>LEFT(Table1[[#This Row],[Department]],3)</f>
        <v>Sup</v>
      </c>
      <c r="AA3274" t="str">
        <f>_xlfn.XLOOKUP(Table1[[#This Row],[Manager ID]],MANAGERS!A:A,MANAGERS!B:B)</f>
        <v>Manager_11</v>
      </c>
      <c r="AB3274" t="str" cm="1">
        <f t="array" ref="AB3274">_xlfn.XLOOKUP(Table1[[#This Row],[Manager ID]],Table2[[#All],[Manager ID]],Table2[[#All],[Department Head]])</f>
        <v>Marketing</v>
      </c>
      <c r="AC3274" s="2">
        <f>_xlfn.XLOOKUP(Table1[[#This Row],[City]],L:L,O:O)</f>
        <v>0.24030340748661314</v>
      </c>
      <c r="AD3274" t="str" cm="1">
        <f t="array" ref="AD3274">_xlfn.IFS(Table1[[#This Row],[Performance Score]]&gt;=90,"Excellent",Table1[[#This Row],[Performance Score]]&gt;=75,"Good",Table1[[#This Row],[Performance Score]]&gt;=60,"Average",Table1[[#This Row],[Performance Score]]&lt;=60,"Need Improvement")</f>
        <v>Average</v>
      </c>
      <c r="AE3274" t="str">
        <f>IF(AND(Table1[[#This Row],[Attendance %]]&gt;=80,(Table1[[#This Row],[Performance Score]]&gt;=80)),"Eligible","Not Eligible")</f>
        <v>Not Eligible</v>
      </c>
      <c r="AF3274" t="str">
        <f>IF(Table1[[#This Row],[Performance Score]]&gt;=80,"High Performer","Low Performer")</f>
        <v>Low Performer</v>
      </c>
      <c r="AG3274" t="str" cm="1">
        <f t="array" aca="1" ref="AG3274" ca="1">_xlfn.IFS(Table1[[#This Row],[Experience]]&lt;=3,"Junior",Table1[[#This Row],[Experience]]&lt;=7,"Mid Level",Table1[[#This Row],[Experience]]&gt;=7,"Senior")</f>
        <v>Senior</v>
      </c>
      <c r="AH3274" t="str">
        <f>IF(Table1[[#This Row],[Attendance %]]&gt;75,"OK","Below 75")</f>
        <v>OK</v>
      </c>
      <c r="AI3274" t="b">
        <f>ISBLANK(Table1[[#This Row],[Employee ID]])</f>
        <v>0</v>
      </c>
      <c r="AJ3274" t="b">
        <f>ISNUMBER(Table1[[#This Row],[Total Salary  ]])</f>
        <v>1</v>
      </c>
      <c r="AK3274" t="str">
        <f>IFERROR(_xlfn.XLOOKUP(Table1[[#This Row],[Manager ID]],MANAGERS!A:A,MANAGERS!B:B),"Not Found")</f>
        <v>Manager_11</v>
      </c>
    </row>
    <row r="3275" spans="1:37" x14ac:dyDescent="0.2">
      <c r="A3275" t="s">
        <v>770</v>
      </c>
      <c r="B3275" t="s">
        <v>50</v>
      </c>
      <c r="C3275" t="s">
        <v>21</v>
      </c>
      <c r="D3275" t="s">
        <v>40</v>
      </c>
      <c r="E3275" t="s">
        <v>30</v>
      </c>
      <c r="F3275" s="1">
        <v>44328</v>
      </c>
      <c r="G3275" s="1">
        <v>31382</v>
      </c>
      <c r="H3275">
        <v>65172</v>
      </c>
      <c r="I3275">
        <v>10627</v>
      </c>
      <c r="J3275">
        <v>76</v>
      </c>
      <c r="K3275">
        <v>54</v>
      </c>
      <c r="L3275" t="s">
        <v>27</v>
      </c>
      <c r="M3275">
        <v>112</v>
      </c>
      <c r="N3275">
        <f>Table1[[#This Row],[Basic Salary]]+Table1[[#This Row],[Bonus]]</f>
        <v>75799</v>
      </c>
      <c r="O3275" s="2">
        <f>Table1[[#This Row],[Bonus]]/Table1[[#This Row],[Basic Salary]]</f>
        <v>0.16306082366660529</v>
      </c>
      <c r="P3275">
        <f ca="1">DATEDIF(Table1[[#This Row],[Date of Birth]],TODAY(),"Y")</f>
        <v>40</v>
      </c>
      <c r="Q3275">
        <f ca="1">DATEDIF(Table1[[#This Row],[Joining Date]],TODAY(),"Y")</f>
        <v>5</v>
      </c>
      <c r="R3275" t="str">
        <f ca="1">IF(YEAR(Table1[[#This Row],[Joining Date]])=YEAR(TODAY()),"Yes","No")</f>
        <v>No</v>
      </c>
      <c r="S3275" t="str">
        <f ca="1">IF(Table1[[#This Row],[Experience]]&gt;5,"Yes","No")</f>
        <v>No</v>
      </c>
      <c r="T3275" t="str">
        <f>TEXT(Table1[[#This Row],[Joining Date]],"mmmm")</f>
        <v>May</v>
      </c>
      <c r="U3275" t="str">
        <f>TEXT(Table1[[#This Row],[Joining Date]],"yyyy")</f>
        <v>2021</v>
      </c>
      <c r="V3275" s="5">
        <f ca="1">TODAY()-Table1[[#This Row],[Joining Date]]</f>
        <v>1911</v>
      </c>
      <c r="W3275" t="str">
        <f>LEFT(Table1[[#This Row],[Employee Name]],FIND(" ",Table1[[#This Row],[Employee Name]])-1)</f>
        <v>Ravi</v>
      </c>
      <c r="X3275" t="str">
        <f>RIGHT(Table1[[#This Row],[Employee Name]],LEN(Table1[[#This Row],[Employee Name]])-FIND(" ",Table1[[#This Row],[Employee Name]]))</f>
        <v>Teja</v>
      </c>
      <c r="Y3275" t="str">
        <f>Table1[[#This Row],[Department]]&amp;"-"&amp;Table1[[#This Row],[Employee ID]]</f>
        <v>IT-E00714</v>
      </c>
      <c r="Z3275" t="str">
        <f>LEFT(Table1[[#This Row],[Department]],3)</f>
        <v>IT</v>
      </c>
      <c r="AA3275" t="str">
        <f>_xlfn.XLOOKUP(Table1[[#This Row],[Manager ID]],MANAGERS!A:A,MANAGERS!B:B)</f>
        <v>Manager_12</v>
      </c>
      <c r="AB3275" t="str" cm="1">
        <f t="array" ref="AB3275">_xlfn.XLOOKUP(Table1[[#This Row],[Manager ID]],Table2[[#All],[Manager ID]],Table2[[#All],[Department Head]])</f>
        <v>Marketing</v>
      </c>
      <c r="AC3275" s="2">
        <f>_xlfn.XLOOKUP(Table1[[#This Row],[City]],L:L,O:O)</f>
        <v>0.23674293405114402</v>
      </c>
      <c r="AD3275" t="str" cm="1">
        <f t="array" ref="AD3275">_xlfn.IFS(Table1[[#This Row],[Performance Score]]&gt;=90,"Excellent",Table1[[#This Row],[Performance Score]]&gt;=75,"Good",Table1[[#This Row],[Performance Score]]&gt;=60,"Average",Table1[[#This Row],[Performance Score]]&lt;=60,"Need Improvement")</f>
        <v>Need Improvement</v>
      </c>
      <c r="AE3275" t="str">
        <f>IF(AND(Table1[[#This Row],[Attendance %]]&gt;=80,(Table1[[#This Row],[Performance Score]]&gt;=80)),"Eligible","Not Eligible")</f>
        <v>Not Eligible</v>
      </c>
      <c r="AF3275" t="str">
        <f>IF(Table1[[#This Row],[Performance Score]]&gt;=80,"High Performer","Low Performer")</f>
        <v>Low Performer</v>
      </c>
      <c r="AG3275" t="str" cm="1">
        <f t="array" aca="1" ref="AG3275" ca="1">_xlfn.IFS(Table1[[#This Row],[Experience]]&lt;=3,"Junior",Table1[[#This Row],[Experience]]&lt;=7,"Mid Level",Table1[[#This Row],[Experience]]&gt;=7,"Senior")</f>
        <v>Mid Level</v>
      </c>
      <c r="AH3275" t="str">
        <f>IF(Table1[[#This Row],[Attendance %]]&gt;75,"OK","Below 75")</f>
        <v>OK</v>
      </c>
      <c r="AI3275" t="b">
        <f>ISBLANK(Table1[[#This Row],[Employee ID]])</f>
        <v>0</v>
      </c>
      <c r="AJ3275" t="b">
        <f>ISNUMBER(Table1[[#This Row],[Total Salary  ]])</f>
        <v>1</v>
      </c>
      <c r="AK3275" t="str">
        <f>IFERROR(_xlfn.XLOOKUP(Table1[[#This Row],[Manager ID]],MANAGERS!A:A,MANAGERS!B:B),"Not Found")</f>
        <v>Manager_12</v>
      </c>
    </row>
    <row r="3276" spans="1:37" x14ac:dyDescent="0.2">
      <c r="A3276" t="s">
        <v>4155</v>
      </c>
      <c r="B3276" t="s">
        <v>20</v>
      </c>
      <c r="C3276" t="s">
        <v>15</v>
      </c>
      <c r="D3276" t="s">
        <v>43</v>
      </c>
      <c r="E3276" t="s">
        <v>65</v>
      </c>
      <c r="F3276" s="1">
        <v>42758</v>
      </c>
      <c r="G3276" s="1">
        <v>31316</v>
      </c>
      <c r="H3276">
        <v>67738</v>
      </c>
      <c r="I3276">
        <v>8033</v>
      </c>
      <c r="J3276">
        <v>76</v>
      </c>
      <c r="K3276">
        <v>61</v>
      </c>
      <c r="L3276" t="s">
        <v>31</v>
      </c>
      <c r="M3276">
        <v>116</v>
      </c>
      <c r="N3276">
        <f>Table1[[#This Row],[Basic Salary]]+Table1[[#This Row],[Bonus]]</f>
        <v>75771</v>
      </c>
      <c r="O3276" s="2">
        <f>Table1[[#This Row],[Bonus]]/Table1[[#This Row],[Basic Salary]]</f>
        <v>0.11858927042428179</v>
      </c>
      <c r="P3276">
        <f ca="1">DATEDIF(Table1[[#This Row],[Date of Birth]],TODAY(),"Y")</f>
        <v>40</v>
      </c>
      <c r="Q3276">
        <f ca="1">DATEDIF(Table1[[#This Row],[Joining Date]],TODAY(),"Y")</f>
        <v>9</v>
      </c>
      <c r="R3276" t="str">
        <f ca="1">IF(YEAR(Table1[[#This Row],[Joining Date]])=YEAR(TODAY()),"Yes","No")</f>
        <v>No</v>
      </c>
      <c r="S3276" t="str">
        <f ca="1">IF(Table1[[#This Row],[Experience]]&gt;5,"Yes","No")</f>
        <v>Yes</v>
      </c>
      <c r="T3276" t="str">
        <f>TEXT(Table1[[#This Row],[Joining Date]],"mmmm")</f>
        <v>January</v>
      </c>
      <c r="U3276" t="str">
        <f>TEXT(Table1[[#This Row],[Joining Date]],"yyyy")</f>
        <v>2017</v>
      </c>
      <c r="V3276" s="5">
        <f ca="1">TODAY()-Table1[[#This Row],[Joining Date]]</f>
        <v>3481</v>
      </c>
      <c r="W3276" t="str">
        <f>LEFT(Table1[[#This Row],[Employee Name]],FIND(" ",Table1[[#This Row],[Employee Name]])-1)</f>
        <v>Rahul</v>
      </c>
      <c r="X3276" t="str">
        <f>RIGHT(Table1[[#This Row],[Employee Name]],LEN(Table1[[#This Row],[Employee Name]])-FIND(" ",Table1[[#This Row],[Employee Name]]))</f>
        <v>Verma</v>
      </c>
      <c r="Y3276" t="str">
        <f>Table1[[#This Row],[Department]]&amp;"-"&amp;Table1[[#This Row],[Employee ID]]</f>
        <v>Operations-E04099</v>
      </c>
      <c r="Z3276" t="str">
        <f>LEFT(Table1[[#This Row],[Department]],3)</f>
        <v>Ope</v>
      </c>
      <c r="AA3276" t="str">
        <f>_xlfn.XLOOKUP(Table1[[#This Row],[Manager ID]],MANAGERS!A:A,MANAGERS!B:B)</f>
        <v>Manager_16</v>
      </c>
      <c r="AB3276" t="str" cm="1">
        <f t="array" ref="AB3276">_xlfn.XLOOKUP(Table1[[#This Row],[Manager ID]],Table2[[#All],[Manager ID]],Table2[[#All],[Department Head]])</f>
        <v>Sales</v>
      </c>
      <c r="AC3276" s="2">
        <f>_xlfn.XLOOKUP(Table1[[#This Row],[City]],L:L,O:O)</f>
        <v>0.241864189087755</v>
      </c>
      <c r="AD3276" t="str" cm="1">
        <f t="array" ref="AD3276">_xlfn.IFS(Table1[[#This Row],[Performance Score]]&gt;=90,"Excellent",Table1[[#This Row],[Performance Score]]&gt;=75,"Good",Table1[[#This Row],[Performance Score]]&gt;=60,"Average",Table1[[#This Row],[Performance Score]]&lt;=60,"Need Improvement")</f>
        <v>Average</v>
      </c>
      <c r="AE3276" t="str">
        <f>IF(AND(Table1[[#This Row],[Attendance %]]&gt;=80,(Table1[[#This Row],[Performance Score]]&gt;=80)),"Eligible","Not Eligible")</f>
        <v>Not Eligible</v>
      </c>
      <c r="AF3276" t="str">
        <f>IF(Table1[[#This Row],[Performance Score]]&gt;=80,"High Performer","Low Performer")</f>
        <v>Low Performer</v>
      </c>
      <c r="AG3276" t="str" cm="1">
        <f t="array" aca="1" ref="AG3276" ca="1">_xlfn.IFS(Table1[[#This Row],[Experience]]&lt;=3,"Junior",Table1[[#This Row],[Experience]]&lt;=7,"Mid Level",Table1[[#This Row],[Experience]]&gt;=7,"Senior")</f>
        <v>Senior</v>
      </c>
      <c r="AH3276" t="str">
        <f>IF(Table1[[#This Row],[Attendance %]]&gt;75,"OK","Below 75")</f>
        <v>OK</v>
      </c>
      <c r="AI3276" t="b">
        <f>ISBLANK(Table1[[#This Row],[Employee ID]])</f>
        <v>0</v>
      </c>
      <c r="AJ3276" t="b">
        <f>ISNUMBER(Table1[[#This Row],[Total Salary  ]])</f>
        <v>1</v>
      </c>
      <c r="AK3276" t="str">
        <f>IFERROR(_xlfn.XLOOKUP(Table1[[#This Row],[Manager ID]],MANAGERS!A:A,MANAGERS!B:B),"Not Found")</f>
        <v>Manager_16</v>
      </c>
    </row>
    <row r="3277" spans="1:37" x14ac:dyDescent="0.2">
      <c r="A3277" t="s">
        <v>3675</v>
      </c>
      <c r="B3277" t="s">
        <v>60</v>
      </c>
      <c r="C3277" t="s">
        <v>21</v>
      </c>
      <c r="D3277" t="s">
        <v>25</v>
      </c>
      <c r="E3277" t="s">
        <v>17</v>
      </c>
      <c r="F3277" s="1">
        <v>43814</v>
      </c>
      <c r="G3277" s="1">
        <v>34053</v>
      </c>
      <c r="H3277">
        <v>51987</v>
      </c>
      <c r="I3277">
        <v>23768</v>
      </c>
      <c r="J3277">
        <v>86</v>
      </c>
      <c r="K3277">
        <v>54</v>
      </c>
      <c r="L3277" t="s">
        <v>23</v>
      </c>
      <c r="M3277">
        <v>120</v>
      </c>
      <c r="N3277">
        <f>Table1[[#This Row],[Basic Salary]]+Table1[[#This Row],[Bonus]]</f>
        <v>75755</v>
      </c>
      <c r="O3277" s="2">
        <f>Table1[[#This Row],[Bonus]]/Table1[[#This Row],[Basic Salary]]</f>
        <v>0.45719122088214359</v>
      </c>
      <c r="P3277">
        <f ca="1">DATEDIF(Table1[[#This Row],[Date of Birth]],TODAY(),"Y")</f>
        <v>33</v>
      </c>
      <c r="Q3277">
        <f ca="1">DATEDIF(Table1[[#This Row],[Joining Date]],TODAY(),"Y")</f>
        <v>6</v>
      </c>
      <c r="R3277" t="str">
        <f ca="1">IF(YEAR(Table1[[#This Row],[Joining Date]])=YEAR(TODAY()),"Yes","No")</f>
        <v>No</v>
      </c>
      <c r="S3277" t="str">
        <f ca="1">IF(Table1[[#This Row],[Experience]]&gt;5,"Yes","No")</f>
        <v>Yes</v>
      </c>
      <c r="T3277" t="str">
        <f>TEXT(Table1[[#This Row],[Joining Date]],"mmmm")</f>
        <v>December</v>
      </c>
      <c r="U3277" t="str">
        <f>TEXT(Table1[[#This Row],[Joining Date]],"yyyy")</f>
        <v>2019</v>
      </c>
      <c r="V3277" s="5">
        <f ca="1">TODAY()-Table1[[#This Row],[Joining Date]]</f>
        <v>2425</v>
      </c>
      <c r="W3277" t="str">
        <f>LEFT(Table1[[#This Row],[Employee Name]],FIND(" ",Table1[[#This Row],[Employee Name]])-1)</f>
        <v>Gayathri</v>
      </c>
      <c r="X3277" t="str">
        <f>RIGHT(Table1[[#This Row],[Employee Name]],LEN(Table1[[#This Row],[Employee Name]])-FIND(" ",Table1[[#This Row],[Employee Name]]))</f>
        <v>Iyer</v>
      </c>
      <c r="Y3277" t="str">
        <f>Table1[[#This Row],[Department]]&amp;"-"&amp;Table1[[#This Row],[Employee ID]]</f>
        <v>Finance-E03619</v>
      </c>
      <c r="Z3277" t="str">
        <f>LEFT(Table1[[#This Row],[Department]],3)</f>
        <v>Fin</v>
      </c>
      <c r="AA3277" t="str">
        <f>_xlfn.XLOOKUP(Table1[[#This Row],[Manager ID]],MANAGERS!A:A,MANAGERS!B:B)</f>
        <v>Manager_20</v>
      </c>
      <c r="AB3277" t="str" cm="1">
        <f t="array" ref="AB3277">_xlfn.XLOOKUP(Table1[[#This Row],[Manager ID]],Table2[[#All],[Manager ID]],Table2[[#All],[Department Head]])</f>
        <v>Operations</v>
      </c>
      <c r="AC3277" s="2">
        <f>_xlfn.XLOOKUP(Table1[[#This Row],[City]],L:L,O:O)</f>
        <v>0.23486488519629886</v>
      </c>
      <c r="AD3277" t="str" cm="1">
        <f t="array" ref="AD3277">_xlfn.IFS(Table1[[#This Row],[Performance Score]]&gt;=90,"Excellent",Table1[[#This Row],[Performance Score]]&gt;=75,"Good",Table1[[#This Row],[Performance Score]]&gt;=60,"Average",Table1[[#This Row],[Performance Score]]&lt;=60,"Need Improvement")</f>
        <v>Need Improvement</v>
      </c>
      <c r="AE3277" t="str">
        <f>IF(AND(Table1[[#This Row],[Attendance %]]&gt;=80,(Table1[[#This Row],[Performance Score]]&gt;=80)),"Eligible","Not Eligible")</f>
        <v>Not Eligible</v>
      </c>
      <c r="AF3277" t="str">
        <f>IF(Table1[[#This Row],[Performance Score]]&gt;=80,"High Performer","Low Performer")</f>
        <v>Low Performer</v>
      </c>
      <c r="AG3277" t="str" cm="1">
        <f t="array" aca="1" ref="AG3277" ca="1">_xlfn.IFS(Table1[[#This Row],[Experience]]&lt;=3,"Junior",Table1[[#This Row],[Experience]]&lt;=7,"Mid Level",Table1[[#This Row],[Experience]]&gt;=7,"Senior")</f>
        <v>Mid Level</v>
      </c>
      <c r="AH3277" t="str">
        <f>IF(Table1[[#This Row],[Attendance %]]&gt;75,"OK","Below 75")</f>
        <v>OK</v>
      </c>
      <c r="AI3277" t="b">
        <f>ISBLANK(Table1[[#This Row],[Employee ID]])</f>
        <v>0</v>
      </c>
      <c r="AJ3277" t="b">
        <f>ISNUMBER(Table1[[#This Row],[Total Salary  ]])</f>
        <v>1</v>
      </c>
      <c r="AK3277" t="str">
        <f>IFERROR(_xlfn.XLOOKUP(Table1[[#This Row],[Manager ID]],MANAGERS!A:A,MANAGERS!B:B),"Not Found")</f>
        <v>Manager_20</v>
      </c>
    </row>
    <row r="3278" spans="1:37" x14ac:dyDescent="0.2">
      <c r="A3278" t="s">
        <v>2941</v>
      </c>
      <c r="B3278" t="s">
        <v>129</v>
      </c>
      <c r="C3278" t="s">
        <v>21</v>
      </c>
      <c r="D3278" t="s">
        <v>33</v>
      </c>
      <c r="E3278" t="s">
        <v>30</v>
      </c>
      <c r="F3278" s="1">
        <v>43963</v>
      </c>
      <c r="G3278" s="1">
        <v>40227</v>
      </c>
      <c r="H3278">
        <v>56882</v>
      </c>
      <c r="I3278">
        <v>18806</v>
      </c>
      <c r="J3278">
        <v>63</v>
      </c>
      <c r="K3278">
        <v>88</v>
      </c>
      <c r="L3278" t="s">
        <v>53</v>
      </c>
      <c r="M3278">
        <v>111</v>
      </c>
      <c r="N3278">
        <f>Table1[[#This Row],[Basic Salary]]+Table1[[#This Row],[Bonus]]</f>
        <v>75688</v>
      </c>
      <c r="O3278" s="2">
        <f>Table1[[#This Row],[Bonus]]/Table1[[#This Row],[Basic Salary]]</f>
        <v>0.33061425406982875</v>
      </c>
      <c r="P3278">
        <f ca="1">DATEDIF(Table1[[#This Row],[Date of Birth]],TODAY(),"Y")</f>
        <v>16</v>
      </c>
      <c r="Q3278">
        <f ca="1">DATEDIF(Table1[[#This Row],[Joining Date]],TODAY(),"Y")</f>
        <v>6</v>
      </c>
      <c r="R3278" t="str">
        <f ca="1">IF(YEAR(Table1[[#This Row],[Joining Date]])=YEAR(TODAY()),"Yes","No")</f>
        <v>No</v>
      </c>
      <c r="S3278" t="str">
        <f ca="1">IF(Table1[[#This Row],[Experience]]&gt;5,"Yes","No")</f>
        <v>Yes</v>
      </c>
      <c r="T3278" t="str">
        <f>TEXT(Table1[[#This Row],[Joining Date]],"mmmm")</f>
        <v>May</v>
      </c>
      <c r="U3278" t="str">
        <f>TEXT(Table1[[#This Row],[Joining Date]],"yyyy")</f>
        <v>2020</v>
      </c>
      <c r="V3278" s="5">
        <f ca="1">TODAY()-Table1[[#This Row],[Joining Date]]</f>
        <v>2276</v>
      </c>
      <c r="W3278" t="str">
        <f>LEFT(Table1[[#This Row],[Employee Name]],FIND(" ",Table1[[#This Row],[Employee Name]])-1)</f>
        <v>Aarav</v>
      </c>
      <c r="X3278" t="str">
        <f>RIGHT(Table1[[#This Row],[Employee Name]],LEN(Table1[[#This Row],[Employee Name]])-FIND(" ",Table1[[#This Row],[Employee Name]]))</f>
        <v>Sharma</v>
      </c>
      <c r="Y3278" t="str">
        <f>Table1[[#This Row],[Department]]&amp;"-"&amp;Table1[[#This Row],[Employee ID]]</f>
        <v>Marketing-E02885</v>
      </c>
      <c r="Z3278" t="str">
        <f>LEFT(Table1[[#This Row],[Department]],3)</f>
        <v>Mar</v>
      </c>
      <c r="AA3278" t="str">
        <f>_xlfn.XLOOKUP(Table1[[#This Row],[Manager ID]],MANAGERS!A:A,MANAGERS!B:B)</f>
        <v>Manager_11</v>
      </c>
      <c r="AB3278" t="str" cm="1">
        <f t="array" ref="AB3278">_xlfn.XLOOKUP(Table1[[#This Row],[Manager ID]],Table2[[#All],[Manager ID]],Table2[[#All],[Department Head]])</f>
        <v>Marketing</v>
      </c>
      <c r="AC3278" s="2">
        <f>_xlfn.XLOOKUP(Table1[[#This Row],[City]],L:L,O:O)</f>
        <v>0.23685887225230964</v>
      </c>
      <c r="AD3278" t="str" cm="1">
        <f t="array" ref="AD3278">_xlfn.IFS(Table1[[#This Row],[Performance Score]]&gt;=90,"Excellent",Table1[[#This Row],[Performance Score]]&gt;=75,"Good",Table1[[#This Row],[Performance Score]]&gt;=60,"Average",Table1[[#This Row],[Performance Score]]&lt;=60,"Need Improvement")</f>
        <v>Good</v>
      </c>
      <c r="AE3278" t="str">
        <f>IF(AND(Table1[[#This Row],[Attendance %]]&gt;=80,(Table1[[#This Row],[Performance Score]]&gt;=80)),"Eligible","Not Eligible")</f>
        <v>Not Eligible</v>
      </c>
      <c r="AF3278" t="str">
        <f>IF(Table1[[#This Row],[Performance Score]]&gt;=80,"High Performer","Low Performer")</f>
        <v>High Performer</v>
      </c>
      <c r="AG3278" t="str" cm="1">
        <f t="array" aca="1" ref="AG3278" ca="1">_xlfn.IFS(Table1[[#This Row],[Experience]]&lt;=3,"Junior",Table1[[#This Row],[Experience]]&lt;=7,"Mid Level",Table1[[#This Row],[Experience]]&gt;=7,"Senior")</f>
        <v>Mid Level</v>
      </c>
      <c r="AH3278" t="str">
        <f>IF(Table1[[#This Row],[Attendance %]]&gt;75,"OK","Below 75")</f>
        <v>Below 75</v>
      </c>
      <c r="AI3278" t="b">
        <f>ISBLANK(Table1[[#This Row],[Employee ID]])</f>
        <v>0</v>
      </c>
      <c r="AJ3278" t="b">
        <f>ISNUMBER(Table1[[#This Row],[Total Salary  ]])</f>
        <v>1</v>
      </c>
      <c r="AK3278" t="str">
        <f>IFERROR(_xlfn.XLOOKUP(Table1[[#This Row],[Manager ID]],MANAGERS!A:A,MANAGERS!B:B),"Not Found")</f>
        <v>Manager_11</v>
      </c>
    </row>
    <row r="3279" spans="1:37" x14ac:dyDescent="0.2">
      <c r="A3279" t="s">
        <v>120</v>
      </c>
      <c r="B3279" t="s">
        <v>89</v>
      </c>
      <c r="C3279" t="s">
        <v>15</v>
      </c>
      <c r="D3279" t="s">
        <v>43</v>
      </c>
      <c r="E3279" t="s">
        <v>65</v>
      </c>
      <c r="F3279" s="1">
        <v>43909</v>
      </c>
      <c r="G3279" s="1">
        <v>40681</v>
      </c>
      <c r="H3279">
        <v>58586</v>
      </c>
      <c r="I3279">
        <v>17087</v>
      </c>
      <c r="J3279">
        <v>70</v>
      </c>
      <c r="K3279">
        <v>78</v>
      </c>
      <c r="L3279" t="s">
        <v>23</v>
      </c>
      <c r="M3279">
        <v>104</v>
      </c>
      <c r="N3279">
        <f>Table1[[#This Row],[Basic Salary]]+Table1[[#This Row],[Bonus]]</f>
        <v>75673</v>
      </c>
      <c r="O3279" s="2">
        <f>Table1[[#This Row],[Bonus]]/Table1[[#This Row],[Basic Salary]]</f>
        <v>0.29165670979414876</v>
      </c>
      <c r="P3279">
        <f ca="1">DATEDIF(Table1[[#This Row],[Date of Birth]],TODAY(),"Y")</f>
        <v>15</v>
      </c>
      <c r="Q3279">
        <f ca="1">DATEDIF(Table1[[#This Row],[Joining Date]],TODAY(),"Y")</f>
        <v>6</v>
      </c>
      <c r="R3279" t="str">
        <f ca="1">IF(YEAR(Table1[[#This Row],[Joining Date]])=YEAR(TODAY()),"Yes","No")</f>
        <v>No</v>
      </c>
      <c r="S3279" t="str">
        <f ca="1">IF(Table1[[#This Row],[Experience]]&gt;5,"Yes","No")</f>
        <v>Yes</v>
      </c>
      <c r="T3279" t="str">
        <f>TEXT(Table1[[#This Row],[Joining Date]],"mmmm")</f>
        <v>March</v>
      </c>
      <c r="U3279" t="str">
        <f>TEXT(Table1[[#This Row],[Joining Date]],"yyyy")</f>
        <v>2020</v>
      </c>
      <c r="V3279" s="5">
        <f ca="1">TODAY()-Table1[[#This Row],[Joining Date]]</f>
        <v>2330</v>
      </c>
      <c r="W3279" t="str">
        <f>LEFT(Table1[[#This Row],[Employee Name]],FIND(" ",Table1[[#This Row],[Employee Name]])-1)</f>
        <v>Tarun</v>
      </c>
      <c r="X3279" t="str">
        <f>RIGHT(Table1[[#This Row],[Employee Name]],LEN(Table1[[#This Row],[Employee Name]])-FIND(" ",Table1[[#This Row],[Employee Name]]))</f>
        <v>Verma</v>
      </c>
      <c r="Y3279" t="str">
        <f>Table1[[#This Row],[Department]]&amp;"-"&amp;Table1[[#This Row],[Employee ID]]</f>
        <v>Operations-E00065</v>
      </c>
      <c r="Z3279" t="str">
        <f>LEFT(Table1[[#This Row],[Department]],3)</f>
        <v>Ope</v>
      </c>
      <c r="AA3279" t="str">
        <f>_xlfn.XLOOKUP(Table1[[#This Row],[Manager ID]],MANAGERS!A:A,MANAGERS!B:B)</f>
        <v>Manager_4</v>
      </c>
      <c r="AB3279" t="str" cm="1">
        <f t="array" ref="AB3279">_xlfn.XLOOKUP(Table1[[#This Row],[Manager ID]],Table2[[#All],[Manager ID]],Table2[[#All],[Department Head]])</f>
        <v>Finance</v>
      </c>
      <c r="AC3279" s="2">
        <f>_xlfn.XLOOKUP(Table1[[#This Row],[City]],L:L,O:O)</f>
        <v>0.23486488519629886</v>
      </c>
      <c r="AD3279" t="str" cm="1">
        <f t="array" ref="AD3279">_xlfn.IFS(Table1[[#This Row],[Performance Score]]&gt;=90,"Excellent",Table1[[#This Row],[Performance Score]]&gt;=75,"Good",Table1[[#This Row],[Performance Score]]&gt;=60,"Average",Table1[[#This Row],[Performance Score]]&lt;=60,"Need Improvement")</f>
        <v>Good</v>
      </c>
      <c r="AE3279" t="str">
        <f>IF(AND(Table1[[#This Row],[Attendance %]]&gt;=80,(Table1[[#This Row],[Performance Score]]&gt;=80)),"Eligible","Not Eligible")</f>
        <v>Not Eligible</v>
      </c>
      <c r="AF3279" t="str">
        <f>IF(Table1[[#This Row],[Performance Score]]&gt;=80,"High Performer","Low Performer")</f>
        <v>Low Performer</v>
      </c>
      <c r="AG3279" t="str" cm="1">
        <f t="array" aca="1" ref="AG3279" ca="1">_xlfn.IFS(Table1[[#This Row],[Experience]]&lt;=3,"Junior",Table1[[#This Row],[Experience]]&lt;=7,"Mid Level",Table1[[#This Row],[Experience]]&gt;=7,"Senior")</f>
        <v>Mid Level</v>
      </c>
      <c r="AH3279" t="str">
        <f>IF(Table1[[#This Row],[Attendance %]]&gt;75,"OK","Below 75")</f>
        <v>Below 75</v>
      </c>
      <c r="AI3279" t="b">
        <f>ISBLANK(Table1[[#This Row],[Employee ID]])</f>
        <v>0</v>
      </c>
      <c r="AJ3279" t="b">
        <f>ISNUMBER(Table1[[#This Row],[Total Salary  ]])</f>
        <v>1</v>
      </c>
      <c r="AK3279" t="str">
        <f>IFERROR(_xlfn.XLOOKUP(Table1[[#This Row],[Manager ID]],MANAGERS!A:A,MANAGERS!B:B),"Not Found")</f>
        <v>Manager_4</v>
      </c>
    </row>
    <row r="3280" spans="1:37" x14ac:dyDescent="0.2">
      <c r="A3280" t="s">
        <v>2991</v>
      </c>
      <c r="B3280" t="s">
        <v>95</v>
      </c>
      <c r="C3280" t="s">
        <v>15</v>
      </c>
      <c r="D3280" t="s">
        <v>43</v>
      </c>
      <c r="E3280" t="s">
        <v>30</v>
      </c>
      <c r="F3280" s="1">
        <v>43647</v>
      </c>
      <c r="G3280" s="1">
        <v>36814</v>
      </c>
      <c r="H3280">
        <v>46651</v>
      </c>
      <c r="I3280">
        <v>29012</v>
      </c>
      <c r="J3280">
        <v>60</v>
      </c>
      <c r="K3280">
        <v>43</v>
      </c>
      <c r="L3280" t="s">
        <v>27</v>
      </c>
      <c r="M3280">
        <v>107</v>
      </c>
      <c r="N3280">
        <f>Table1[[#This Row],[Basic Salary]]+Table1[[#This Row],[Bonus]]</f>
        <v>75663</v>
      </c>
      <c r="O3280" s="2">
        <f>Table1[[#This Row],[Bonus]]/Table1[[#This Row],[Basic Salary]]</f>
        <v>0.62189449315127221</v>
      </c>
      <c r="P3280">
        <f ca="1">DATEDIF(Table1[[#This Row],[Date of Birth]],TODAY(),"Y")</f>
        <v>25</v>
      </c>
      <c r="Q3280">
        <f ca="1">DATEDIF(Table1[[#This Row],[Joining Date]],TODAY(),"Y")</f>
        <v>7</v>
      </c>
      <c r="R3280" t="str">
        <f ca="1">IF(YEAR(Table1[[#This Row],[Joining Date]])=YEAR(TODAY()),"Yes","No")</f>
        <v>No</v>
      </c>
      <c r="S3280" t="str">
        <f ca="1">IF(Table1[[#This Row],[Experience]]&gt;5,"Yes","No")</f>
        <v>Yes</v>
      </c>
      <c r="T3280" t="str">
        <f>TEXT(Table1[[#This Row],[Joining Date]],"mmmm")</f>
        <v>July</v>
      </c>
      <c r="U3280" t="str">
        <f>TEXT(Table1[[#This Row],[Joining Date]],"yyyy")</f>
        <v>2019</v>
      </c>
      <c r="V3280" s="5">
        <f ca="1">TODAY()-Table1[[#This Row],[Joining Date]]</f>
        <v>2592</v>
      </c>
      <c r="W3280" t="str">
        <f>LEFT(Table1[[#This Row],[Employee Name]],FIND(" ",Table1[[#This Row],[Employee Name]])-1)</f>
        <v>Ajay</v>
      </c>
      <c r="X3280" t="str">
        <f>RIGHT(Table1[[#This Row],[Employee Name]],LEN(Table1[[#This Row],[Employee Name]])-FIND(" ",Table1[[#This Row],[Employee Name]]))</f>
        <v>Singh</v>
      </c>
      <c r="Y3280" t="str">
        <f>Table1[[#This Row],[Department]]&amp;"-"&amp;Table1[[#This Row],[Employee ID]]</f>
        <v>Operations-E02935</v>
      </c>
      <c r="Z3280" t="str">
        <f>LEFT(Table1[[#This Row],[Department]],3)</f>
        <v>Ope</v>
      </c>
      <c r="AA3280" t="str">
        <f>_xlfn.XLOOKUP(Table1[[#This Row],[Manager ID]],MANAGERS!A:A,MANAGERS!B:B)</f>
        <v>Manager_7</v>
      </c>
      <c r="AB3280" t="str" cm="1">
        <f t="array" ref="AB3280">_xlfn.XLOOKUP(Table1[[#This Row],[Manager ID]],Table2[[#All],[Manager ID]],Table2[[#All],[Department Head]])</f>
        <v>Operations</v>
      </c>
      <c r="AC3280" s="2">
        <f>_xlfn.XLOOKUP(Table1[[#This Row],[City]],L:L,O:O)</f>
        <v>0.23674293405114402</v>
      </c>
      <c r="AD3280" t="str" cm="1">
        <f t="array" ref="AD3280">_xlfn.IFS(Table1[[#This Row],[Performance Score]]&gt;=90,"Excellent",Table1[[#This Row],[Performance Score]]&gt;=75,"Good",Table1[[#This Row],[Performance Score]]&gt;=60,"Average",Table1[[#This Row],[Performance Score]]&lt;=60,"Need Improvement")</f>
        <v>Need Improvement</v>
      </c>
      <c r="AE3280" t="str">
        <f>IF(AND(Table1[[#This Row],[Attendance %]]&gt;=80,(Table1[[#This Row],[Performance Score]]&gt;=80)),"Eligible","Not Eligible")</f>
        <v>Not Eligible</v>
      </c>
      <c r="AF3280" t="str">
        <f>IF(Table1[[#This Row],[Performance Score]]&gt;=80,"High Performer","Low Performer")</f>
        <v>Low Performer</v>
      </c>
      <c r="AG3280" t="str" cm="1">
        <f t="array" aca="1" ref="AG3280" ca="1">_xlfn.IFS(Table1[[#This Row],[Experience]]&lt;=3,"Junior",Table1[[#This Row],[Experience]]&lt;=7,"Mid Level",Table1[[#This Row],[Experience]]&gt;=7,"Senior")</f>
        <v>Mid Level</v>
      </c>
      <c r="AH3280" t="str">
        <f>IF(Table1[[#This Row],[Attendance %]]&gt;75,"OK","Below 75")</f>
        <v>Below 75</v>
      </c>
      <c r="AI3280" t="b">
        <f>ISBLANK(Table1[[#This Row],[Employee ID]])</f>
        <v>0</v>
      </c>
      <c r="AJ3280" t="b">
        <f>ISNUMBER(Table1[[#This Row],[Total Salary  ]])</f>
        <v>1</v>
      </c>
      <c r="AK3280" t="str">
        <f>IFERROR(_xlfn.XLOOKUP(Table1[[#This Row],[Manager ID]],MANAGERS!A:A,MANAGERS!B:B),"Not Found")</f>
        <v>Manager_7</v>
      </c>
    </row>
    <row r="3281" spans="1:37" x14ac:dyDescent="0.2">
      <c r="A3281" t="s">
        <v>1714</v>
      </c>
      <c r="B3281" t="s">
        <v>93</v>
      </c>
      <c r="C3281" t="s">
        <v>15</v>
      </c>
      <c r="D3281" t="s">
        <v>16</v>
      </c>
      <c r="E3281" t="s">
        <v>30</v>
      </c>
      <c r="F3281" s="1">
        <v>44562</v>
      </c>
      <c r="G3281" s="1">
        <v>41010</v>
      </c>
      <c r="H3281">
        <v>61329</v>
      </c>
      <c r="I3281">
        <v>14312</v>
      </c>
      <c r="J3281">
        <v>87</v>
      </c>
      <c r="K3281">
        <v>55</v>
      </c>
      <c r="L3281" t="s">
        <v>37</v>
      </c>
      <c r="M3281">
        <v>108</v>
      </c>
      <c r="N3281">
        <f>Table1[[#This Row],[Basic Salary]]+Table1[[#This Row],[Bonus]]</f>
        <v>75641</v>
      </c>
      <c r="O3281" s="2">
        <f>Table1[[#This Row],[Bonus]]/Table1[[#This Row],[Basic Salary]]</f>
        <v>0.23336431378303901</v>
      </c>
      <c r="P3281">
        <f ca="1">DATEDIF(Table1[[#This Row],[Date of Birth]],TODAY(),"Y")</f>
        <v>14</v>
      </c>
      <c r="Q3281">
        <f ca="1">DATEDIF(Table1[[#This Row],[Joining Date]],TODAY(),"Y")</f>
        <v>4</v>
      </c>
      <c r="R3281" t="str">
        <f ca="1">IF(YEAR(Table1[[#This Row],[Joining Date]])=YEAR(TODAY()),"Yes","No")</f>
        <v>No</v>
      </c>
      <c r="S3281" t="str">
        <f ca="1">IF(Table1[[#This Row],[Experience]]&gt;5,"Yes","No")</f>
        <v>No</v>
      </c>
      <c r="T3281" t="str">
        <f>TEXT(Table1[[#This Row],[Joining Date]],"mmmm")</f>
        <v>January</v>
      </c>
      <c r="U3281" t="str">
        <f>TEXT(Table1[[#This Row],[Joining Date]],"yyyy")</f>
        <v>2022</v>
      </c>
      <c r="V3281" s="5">
        <f ca="1">TODAY()-Table1[[#This Row],[Joining Date]]</f>
        <v>1677</v>
      </c>
      <c r="W3281" t="str">
        <f>LEFT(Table1[[#This Row],[Employee Name]],FIND(" ",Table1[[#This Row],[Employee Name]])-1)</f>
        <v>Priya</v>
      </c>
      <c r="X3281" t="str">
        <f>RIGHT(Table1[[#This Row],[Employee Name]],LEN(Table1[[#This Row],[Employee Name]])-FIND(" ",Table1[[#This Row],[Employee Name]]))</f>
        <v>Reddy</v>
      </c>
      <c r="Y3281" t="str">
        <f>Table1[[#This Row],[Department]]&amp;"-"&amp;Table1[[#This Row],[Employee ID]]</f>
        <v>HR-E01658</v>
      </c>
      <c r="Z3281" t="str">
        <f>LEFT(Table1[[#This Row],[Department]],3)</f>
        <v>HR</v>
      </c>
      <c r="AA3281" t="str">
        <f>_xlfn.XLOOKUP(Table1[[#This Row],[Manager ID]],MANAGERS!A:A,MANAGERS!B:B)</f>
        <v>Manager_8</v>
      </c>
      <c r="AB3281" t="str" cm="1">
        <f t="array" ref="AB3281">_xlfn.XLOOKUP(Table1[[#This Row],[Manager ID]],Table2[[#All],[Manager ID]],Table2[[#All],[Department Head]])</f>
        <v>Sales</v>
      </c>
      <c r="AC3281" s="2">
        <f>_xlfn.XLOOKUP(Table1[[#This Row],[City]],L:L,O:O)</f>
        <v>0.24036902712549932</v>
      </c>
      <c r="AD3281" t="str" cm="1">
        <f t="array" ref="AD3281">_xlfn.IFS(Table1[[#This Row],[Performance Score]]&gt;=90,"Excellent",Table1[[#This Row],[Performance Score]]&gt;=75,"Good",Table1[[#This Row],[Performance Score]]&gt;=60,"Average",Table1[[#This Row],[Performance Score]]&lt;=60,"Need Improvement")</f>
        <v>Need Improvement</v>
      </c>
      <c r="AE3281" t="str">
        <f>IF(AND(Table1[[#This Row],[Attendance %]]&gt;=80,(Table1[[#This Row],[Performance Score]]&gt;=80)),"Eligible","Not Eligible")</f>
        <v>Not Eligible</v>
      </c>
      <c r="AF3281" t="str">
        <f>IF(Table1[[#This Row],[Performance Score]]&gt;=80,"High Performer","Low Performer")</f>
        <v>Low Performer</v>
      </c>
      <c r="AG3281" t="str" cm="1">
        <f t="array" aca="1" ref="AG3281" ca="1">_xlfn.IFS(Table1[[#This Row],[Experience]]&lt;=3,"Junior",Table1[[#This Row],[Experience]]&lt;=7,"Mid Level",Table1[[#This Row],[Experience]]&gt;=7,"Senior")</f>
        <v>Mid Level</v>
      </c>
      <c r="AH3281" t="str">
        <f>IF(Table1[[#This Row],[Attendance %]]&gt;75,"OK","Below 75")</f>
        <v>OK</v>
      </c>
      <c r="AI3281" t="b">
        <f>ISBLANK(Table1[[#This Row],[Employee ID]])</f>
        <v>0</v>
      </c>
      <c r="AJ3281" t="b">
        <f>ISNUMBER(Table1[[#This Row],[Total Salary  ]])</f>
        <v>1</v>
      </c>
      <c r="AK3281" t="str">
        <f>IFERROR(_xlfn.XLOOKUP(Table1[[#This Row],[Manager ID]],MANAGERS!A:A,MANAGERS!B:B),"Not Found")</f>
        <v>Manager_8</v>
      </c>
    </row>
    <row r="3282" spans="1:37" x14ac:dyDescent="0.2">
      <c r="A3282" t="s">
        <v>3521</v>
      </c>
      <c r="B3282" t="s">
        <v>85</v>
      </c>
      <c r="C3282" t="s">
        <v>15</v>
      </c>
      <c r="D3282" t="s">
        <v>33</v>
      </c>
      <c r="E3282" t="s">
        <v>30</v>
      </c>
      <c r="F3282" s="1">
        <v>43824</v>
      </c>
      <c r="G3282" s="1">
        <v>33406</v>
      </c>
      <c r="H3282">
        <v>59803</v>
      </c>
      <c r="I3282">
        <v>15836</v>
      </c>
      <c r="J3282">
        <v>61</v>
      </c>
      <c r="K3282">
        <v>76</v>
      </c>
      <c r="L3282" t="s">
        <v>23</v>
      </c>
      <c r="M3282">
        <v>119</v>
      </c>
      <c r="N3282">
        <f>Table1[[#This Row],[Basic Salary]]+Table1[[#This Row],[Bonus]]</f>
        <v>75639</v>
      </c>
      <c r="O3282" s="2">
        <f>Table1[[#This Row],[Bonus]]/Table1[[#This Row],[Basic Salary]]</f>
        <v>0.26480276909185158</v>
      </c>
      <c r="P3282">
        <f ca="1">DATEDIF(Table1[[#This Row],[Date of Birth]],TODAY(),"Y")</f>
        <v>35</v>
      </c>
      <c r="Q3282">
        <f ca="1">DATEDIF(Table1[[#This Row],[Joining Date]],TODAY(),"Y")</f>
        <v>6</v>
      </c>
      <c r="R3282" t="str">
        <f ca="1">IF(YEAR(Table1[[#This Row],[Joining Date]])=YEAR(TODAY()),"Yes","No")</f>
        <v>No</v>
      </c>
      <c r="S3282" t="str">
        <f ca="1">IF(Table1[[#This Row],[Experience]]&gt;5,"Yes","No")</f>
        <v>Yes</v>
      </c>
      <c r="T3282" t="str">
        <f>TEXT(Table1[[#This Row],[Joining Date]],"mmmm")</f>
        <v>December</v>
      </c>
      <c r="U3282" t="str">
        <f>TEXT(Table1[[#This Row],[Joining Date]],"yyyy")</f>
        <v>2019</v>
      </c>
      <c r="V3282" s="5">
        <f ca="1">TODAY()-Table1[[#This Row],[Joining Date]]</f>
        <v>2415</v>
      </c>
      <c r="W3282" t="str">
        <f>LEFT(Table1[[#This Row],[Employee Name]],FIND(" ",Table1[[#This Row],[Employee Name]])-1)</f>
        <v>Pooja</v>
      </c>
      <c r="X3282" t="str">
        <f>RIGHT(Table1[[#This Row],[Employee Name]],LEN(Table1[[#This Row],[Employee Name]])-FIND(" ",Table1[[#This Row],[Employee Name]]))</f>
        <v>Das</v>
      </c>
      <c r="Y3282" t="str">
        <f>Table1[[#This Row],[Department]]&amp;"-"&amp;Table1[[#This Row],[Employee ID]]</f>
        <v>Marketing-E03465</v>
      </c>
      <c r="Z3282" t="str">
        <f>LEFT(Table1[[#This Row],[Department]],3)</f>
        <v>Mar</v>
      </c>
      <c r="AA3282" t="str">
        <f>_xlfn.XLOOKUP(Table1[[#This Row],[Manager ID]],MANAGERS!A:A,MANAGERS!B:B)</f>
        <v>Manager_19</v>
      </c>
      <c r="AB3282" t="str" cm="1">
        <f t="array" ref="AB3282">_xlfn.XLOOKUP(Table1[[#This Row],[Manager ID]],Table2[[#All],[Manager ID]],Table2[[#All],[Department Head]])</f>
        <v>Support</v>
      </c>
      <c r="AC3282" s="2">
        <f>_xlfn.XLOOKUP(Table1[[#This Row],[City]],L:L,O:O)</f>
        <v>0.23486488519629886</v>
      </c>
      <c r="AD3282" t="str" cm="1">
        <f t="array" ref="AD3282">_xlfn.IFS(Table1[[#This Row],[Performance Score]]&gt;=90,"Excellent",Table1[[#This Row],[Performance Score]]&gt;=75,"Good",Table1[[#This Row],[Performance Score]]&gt;=60,"Average",Table1[[#This Row],[Performance Score]]&lt;=60,"Need Improvement")</f>
        <v>Good</v>
      </c>
      <c r="AE3282" t="str">
        <f>IF(AND(Table1[[#This Row],[Attendance %]]&gt;=80,(Table1[[#This Row],[Performance Score]]&gt;=80)),"Eligible","Not Eligible")</f>
        <v>Not Eligible</v>
      </c>
      <c r="AF3282" t="str">
        <f>IF(Table1[[#This Row],[Performance Score]]&gt;=80,"High Performer","Low Performer")</f>
        <v>Low Performer</v>
      </c>
      <c r="AG3282" t="str" cm="1">
        <f t="array" aca="1" ref="AG3282" ca="1">_xlfn.IFS(Table1[[#This Row],[Experience]]&lt;=3,"Junior",Table1[[#This Row],[Experience]]&lt;=7,"Mid Level",Table1[[#This Row],[Experience]]&gt;=7,"Senior")</f>
        <v>Mid Level</v>
      </c>
      <c r="AH3282" t="str">
        <f>IF(Table1[[#This Row],[Attendance %]]&gt;75,"OK","Below 75")</f>
        <v>Below 75</v>
      </c>
      <c r="AI3282" t="b">
        <f>ISBLANK(Table1[[#This Row],[Employee ID]])</f>
        <v>0</v>
      </c>
      <c r="AJ3282" t="b">
        <f>ISNUMBER(Table1[[#This Row],[Total Salary  ]])</f>
        <v>1</v>
      </c>
      <c r="AK3282" t="str">
        <f>IFERROR(_xlfn.XLOOKUP(Table1[[#This Row],[Manager ID]],MANAGERS!A:A,MANAGERS!B:B),"Not Found")</f>
        <v>Manager_19</v>
      </c>
    </row>
    <row r="3283" spans="1:37" x14ac:dyDescent="0.2">
      <c r="A3283" t="s">
        <v>3078</v>
      </c>
      <c r="B3283" t="s">
        <v>93</v>
      </c>
      <c r="C3283" t="s">
        <v>21</v>
      </c>
      <c r="D3283" t="s">
        <v>81</v>
      </c>
      <c r="E3283" t="s">
        <v>17</v>
      </c>
      <c r="F3283" s="1">
        <v>42554</v>
      </c>
      <c r="G3283" s="1">
        <v>34137</v>
      </c>
      <c r="H3283">
        <v>67570</v>
      </c>
      <c r="I3283">
        <v>8058</v>
      </c>
      <c r="J3283">
        <v>100</v>
      </c>
      <c r="K3283">
        <v>79</v>
      </c>
      <c r="L3283" t="s">
        <v>53</v>
      </c>
      <c r="M3283">
        <v>117</v>
      </c>
      <c r="N3283">
        <f>Table1[[#This Row],[Basic Salary]]+Table1[[#This Row],[Bonus]]</f>
        <v>75628</v>
      </c>
      <c r="O3283" s="2">
        <f>Table1[[#This Row],[Bonus]]/Table1[[#This Row],[Basic Salary]]</f>
        <v>0.11925410685215332</v>
      </c>
      <c r="P3283">
        <f ca="1">DATEDIF(Table1[[#This Row],[Date of Birth]],TODAY(),"Y")</f>
        <v>33</v>
      </c>
      <c r="Q3283">
        <f ca="1">DATEDIF(Table1[[#This Row],[Joining Date]],TODAY(),"Y")</f>
        <v>10</v>
      </c>
      <c r="R3283" t="str">
        <f ca="1">IF(YEAR(Table1[[#This Row],[Joining Date]])=YEAR(TODAY()),"Yes","No")</f>
        <v>No</v>
      </c>
      <c r="S3283" t="str">
        <f ca="1">IF(Table1[[#This Row],[Experience]]&gt;5,"Yes","No")</f>
        <v>Yes</v>
      </c>
      <c r="T3283" t="str">
        <f>TEXT(Table1[[#This Row],[Joining Date]],"mmmm")</f>
        <v>July</v>
      </c>
      <c r="U3283" t="str">
        <f>TEXT(Table1[[#This Row],[Joining Date]],"yyyy")</f>
        <v>2016</v>
      </c>
      <c r="V3283" s="5">
        <f ca="1">TODAY()-Table1[[#This Row],[Joining Date]]</f>
        <v>3685</v>
      </c>
      <c r="W3283" t="str">
        <f>LEFT(Table1[[#This Row],[Employee Name]],FIND(" ",Table1[[#This Row],[Employee Name]])-1)</f>
        <v>Priya</v>
      </c>
      <c r="X3283" t="str">
        <f>RIGHT(Table1[[#This Row],[Employee Name]],LEN(Table1[[#This Row],[Employee Name]])-FIND(" ",Table1[[#This Row],[Employee Name]]))</f>
        <v>Reddy</v>
      </c>
      <c r="Y3283" t="str">
        <f>Table1[[#This Row],[Department]]&amp;"-"&amp;Table1[[#This Row],[Employee ID]]</f>
        <v>Sales-E03022</v>
      </c>
      <c r="Z3283" t="str">
        <f>LEFT(Table1[[#This Row],[Department]],3)</f>
        <v>Sal</v>
      </c>
      <c r="AA3283" t="str">
        <f>_xlfn.XLOOKUP(Table1[[#This Row],[Manager ID]],MANAGERS!A:A,MANAGERS!B:B)</f>
        <v>Manager_17</v>
      </c>
      <c r="AB3283" t="str" cm="1">
        <f t="array" ref="AB3283">_xlfn.XLOOKUP(Table1[[#This Row],[Manager ID]],Table2[[#All],[Manager ID]],Table2[[#All],[Department Head]])</f>
        <v>Finance</v>
      </c>
      <c r="AC3283" s="2">
        <f>_xlfn.XLOOKUP(Table1[[#This Row],[City]],L:L,O:O)</f>
        <v>0.23685887225230964</v>
      </c>
      <c r="AD3283" t="str" cm="1">
        <f t="array" ref="AD3283">_xlfn.IFS(Table1[[#This Row],[Performance Score]]&gt;=90,"Excellent",Table1[[#This Row],[Performance Score]]&gt;=75,"Good",Table1[[#This Row],[Performance Score]]&gt;=60,"Average",Table1[[#This Row],[Performance Score]]&lt;=60,"Need Improvement")</f>
        <v>Good</v>
      </c>
      <c r="AE3283" t="str">
        <f>IF(AND(Table1[[#This Row],[Attendance %]]&gt;=80,(Table1[[#This Row],[Performance Score]]&gt;=80)),"Eligible","Not Eligible")</f>
        <v>Not Eligible</v>
      </c>
      <c r="AF3283" t="str">
        <f>IF(Table1[[#This Row],[Performance Score]]&gt;=80,"High Performer","Low Performer")</f>
        <v>Low Performer</v>
      </c>
      <c r="AG3283" t="str" cm="1">
        <f t="array" aca="1" ref="AG3283" ca="1">_xlfn.IFS(Table1[[#This Row],[Experience]]&lt;=3,"Junior",Table1[[#This Row],[Experience]]&lt;=7,"Mid Level",Table1[[#This Row],[Experience]]&gt;=7,"Senior")</f>
        <v>Senior</v>
      </c>
      <c r="AH3283" t="str">
        <f>IF(Table1[[#This Row],[Attendance %]]&gt;75,"OK","Below 75")</f>
        <v>OK</v>
      </c>
      <c r="AI3283" t="b">
        <f>ISBLANK(Table1[[#This Row],[Employee ID]])</f>
        <v>0</v>
      </c>
      <c r="AJ3283" t="b">
        <f>ISNUMBER(Table1[[#This Row],[Total Salary  ]])</f>
        <v>1</v>
      </c>
      <c r="AK3283" t="str">
        <f>IFERROR(_xlfn.XLOOKUP(Table1[[#This Row],[Manager ID]],MANAGERS!A:A,MANAGERS!B:B),"Not Found")</f>
        <v>Manager_17</v>
      </c>
    </row>
    <row r="3284" spans="1:37" x14ac:dyDescent="0.2">
      <c r="A3284" t="s">
        <v>1980</v>
      </c>
      <c r="B3284" t="s">
        <v>39</v>
      </c>
      <c r="C3284" t="s">
        <v>15</v>
      </c>
      <c r="D3284" t="s">
        <v>46</v>
      </c>
      <c r="E3284" t="s">
        <v>51</v>
      </c>
      <c r="F3284" s="1">
        <v>45507</v>
      </c>
      <c r="G3284" s="1">
        <v>38622</v>
      </c>
      <c r="H3284">
        <v>67039</v>
      </c>
      <c r="I3284">
        <v>8587</v>
      </c>
      <c r="J3284">
        <v>89</v>
      </c>
      <c r="K3284">
        <v>44</v>
      </c>
      <c r="L3284" t="s">
        <v>31</v>
      </c>
      <c r="M3284">
        <v>106</v>
      </c>
      <c r="N3284">
        <f>Table1[[#This Row],[Basic Salary]]+Table1[[#This Row],[Bonus]]</f>
        <v>75626</v>
      </c>
      <c r="O3284" s="2">
        <f>Table1[[#This Row],[Bonus]]/Table1[[#This Row],[Basic Salary]]</f>
        <v>0.12808961947523084</v>
      </c>
      <c r="P3284">
        <f ca="1">DATEDIF(Table1[[#This Row],[Date of Birth]],TODAY(),"Y")</f>
        <v>20</v>
      </c>
      <c r="Q3284">
        <f ca="1">DATEDIF(Table1[[#This Row],[Joining Date]],TODAY(),"Y")</f>
        <v>2</v>
      </c>
      <c r="R3284" t="str">
        <f ca="1">IF(YEAR(Table1[[#This Row],[Joining Date]])=YEAR(TODAY()),"Yes","No")</f>
        <v>No</v>
      </c>
      <c r="S3284" t="str">
        <f ca="1">IF(Table1[[#This Row],[Experience]]&gt;5,"Yes","No")</f>
        <v>No</v>
      </c>
      <c r="T3284" t="str">
        <f>TEXT(Table1[[#This Row],[Joining Date]],"mmmm")</f>
        <v>August</v>
      </c>
      <c r="U3284" t="str">
        <f>TEXT(Table1[[#This Row],[Joining Date]],"yyyy")</f>
        <v>2024</v>
      </c>
      <c r="V3284" s="5">
        <f ca="1">TODAY()-Table1[[#This Row],[Joining Date]]</f>
        <v>732</v>
      </c>
      <c r="W3284" t="str">
        <f>LEFT(Table1[[#This Row],[Employee Name]],FIND(" ",Table1[[#This Row],[Employee Name]])-1)</f>
        <v>Karan</v>
      </c>
      <c r="X3284" t="str">
        <f>RIGHT(Table1[[#This Row],[Employee Name]],LEN(Table1[[#This Row],[Employee Name]])-FIND(" ",Table1[[#This Row],[Employee Name]]))</f>
        <v>Malhotra</v>
      </c>
      <c r="Y3284" t="str">
        <f>Table1[[#This Row],[Department]]&amp;"-"&amp;Table1[[#This Row],[Employee ID]]</f>
        <v>Support-E01924</v>
      </c>
      <c r="Z3284" t="str">
        <f>LEFT(Table1[[#This Row],[Department]],3)</f>
        <v>Sup</v>
      </c>
      <c r="AA3284" t="str">
        <f>_xlfn.XLOOKUP(Table1[[#This Row],[Manager ID]],MANAGERS!A:A,MANAGERS!B:B)</f>
        <v>Manager_6</v>
      </c>
      <c r="AB3284" t="str" cm="1">
        <f t="array" ref="AB3284">_xlfn.XLOOKUP(Table1[[#This Row],[Manager ID]],Table2[[#All],[Manager ID]],Table2[[#All],[Department Head]])</f>
        <v>HR</v>
      </c>
      <c r="AC3284" s="2">
        <f>_xlfn.XLOOKUP(Table1[[#This Row],[City]],L:L,O:O)</f>
        <v>0.241864189087755</v>
      </c>
      <c r="AD3284" t="str" cm="1">
        <f t="array" ref="AD3284">_xlfn.IFS(Table1[[#This Row],[Performance Score]]&gt;=90,"Excellent",Table1[[#This Row],[Performance Score]]&gt;=75,"Good",Table1[[#This Row],[Performance Score]]&gt;=60,"Average",Table1[[#This Row],[Performance Score]]&lt;=60,"Need Improvement")</f>
        <v>Need Improvement</v>
      </c>
      <c r="AE3284" t="str">
        <f>IF(AND(Table1[[#This Row],[Attendance %]]&gt;=80,(Table1[[#This Row],[Performance Score]]&gt;=80)),"Eligible","Not Eligible")</f>
        <v>Not Eligible</v>
      </c>
      <c r="AF3284" t="str">
        <f>IF(Table1[[#This Row],[Performance Score]]&gt;=80,"High Performer","Low Performer")</f>
        <v>Low Performer</v>
      </c>
      <c r="AG3284" t="str" cm="1">
        <f t="array" aca="1" ref="AG3284" ca="1">_xlfn.IFS(Table1[[#This Row],[Experience]]&lt;=3,"Junior",Table1[[#This Row],[Experience]]&lt;=7,"Mid Level",Table1[[#This Row],[Experience]]&gt;=7,"Senior")</f>
        <v>Junior</v>
      </c>
      <c r="AH3284" t="str">
        <f>IF(Table1[[#This Row],[Attendance %]]&gt;75,"OK","Below 75")</f>
        <v>OK</v>
      </c>
      <c r="AI3284" t="b">
        <f>ISBLANK(Table1[[#This Row],[Employee ID]])</f>
        <v>0</v>
      </c>
      <c r="AJ3284" t="b">
        <f>ISNUMBER(Table1[[#This Row],[Total Salary  ]])</f>
        <v>1</v>
      </c>
      <c r="AK3284" t="str">
        <f>IFERROR(_xlfn.XLOOKUP(Table1[[#This Row],[Manager ID]],MANAGERS!A:A,MANAGERS!B:B),"Not Found")</f>
        <v>Manager_6</v>
      </c>
    </row>
    <row r="3285" spans="1:37" x14ac:dyDescent="0.2">
      <c r="A3285" t="s">
        <v>1501</v>
      </c>
      <c r="B3285" t="s">
        <v>89</v>
      </c>
      <c r="C3285" t="s">
        <v>21</v>
      </c>
      <c r="D3285" t="s">
        <v>33</v>
      </c>
      <c r="E3285" t="s">
        <v>51</v>
      </c>
      <c r="F3285" s="1">
        <v>42808</v>
      </c>
      <c r="G3285" s="1">
        <v>31282</v>
      </c>
      <c r="H3285">
        <v>53745</v>
      </c>
      <c r="I3285">
        <v>21866</v>
      </c>
      <c r="J3285">
        <v>68</v>
      </c>
      <c r="K3285">
        <v>91</v>
      </c>
      <c r="L3285" t="s">
        <v>37</v>
      </c>
      <c r="M3285">
        <v>108</v>
      </c>
      <c r="N3285">
        <f>Table1[[#This Row],[Basic Salary]]+Table1[[#This Row],[Bonus]]</f>
        <v>75611</v>
      </c>
      <c r="O3285" s="2">
        <f>Table1[[#This Row],[Bonus]]/Table1[[#This Row],[Basic Salary]]</f>
        <v>0.40684714857196019</v>
      </c>
      <c r="P3285">
        <f ca="1">DATEDIF(Table1[[#This Row],[Date of Birth]],TODAY(),"Y")</f>
        <v>40</v>
      </c>
      <c r="Q3285">
        <f ca="1">DATEDIF(Table1[[#This Row],[Joining Date]],TODAY(),"Y")</f>
        <v>9</v>
      </c>
      <c r="R3285" t="str">
        <f ca="1">IF(YEAR(Table1[[#This Row],[Joining Date]])=YEAR(TODAY()),"Yes","No")</f>
        <v>No</v>
      </c>
      <c r="S3285" t="str">
        <f ca="1">IF(Table1[[#This Row],[Experience]]&gt;5,"Yes","No")</f>
        <v>Yes</v>
      </c>
      <c r="T3285" t="str">
        <f>TEXT(Table1[[#This Row],[Joining Date]],"mmmm")</f>
        <v>March</v>
      </c>
      <c r="U3285" t="str">
        <f>TEXT(Table1[[#This Row],[Joining Date]],"yyyy")</f>
        <v>2017</v>
      </c>
      <c r="V3285" s="5">
        <f ca="1">TODAY()-Table1[[#This Row],[Joining Date]]</f>
        <v>3431</v>
      </c>
      <c r="W3285" t="str">
        <f>LEFT(Table1[[#This Row],[Employee Name]],FIND(" ",Table1[[#This Row],[Employee Name]])-1)</f>
        <v>Tarun</v>
      </c>
      <c r="X3285" t="str">
        <f>RIGHT(Table1[[#This Row],[Employee Name]],LEN(Table1[[#This Row],[Employee Name]])-FIND(" ",Table1[[#This Row],[Employee Name]]))</f>
        <v>Verma</v>
      </c>
      <c r="Y3285" t="str">
        <f>Table1[[#This Row],[Department]]&amp;"-"&amp;Table1[[#This Row],[Employee ID]]</f>
        <v>Marketing-E01445</v>
      </c>
      <c r="Z3285" t="str">
        <f>LEFT(Table1[[#This Row],[Department]],3)</f>
        <v>Mar</v>
      </c>
      <c r="AA3285" t="str">
        <f>_xlfn.XLOOKUP(Table1[[#This Row],[Manager ID]],MANAGERS!A:A,MANAGERS!B:B)</f>
        <v>Manager_8</v>
      </c>
      <c r="AB3285" t="str" cm="1">
        <f t="array" ref="AB3285">_xlfn.XLOOKUP(Table1[[#This Row],[Manager ID]],Table2[[#All],[Manager ID]],Table2[[#All],[Department Head]])</f>
        <v>Sales</v>
      </c>
      <c r="AC3285" s="2">
        <f>_xlfn.XLOOKUP(Table1[[#This Row],[City]],L:L,O:O)</f>
        <v>0.24036902712549932</v>
      </c>
      <c r="AD3285" t="str" cm="1">
        <f t="array" ref="AD3285">_xlfn.IFS(Table1[[#This Row],[Performance Score]]&gt;=90,"Excellent",Table1[[#This Row],[Performance Score]]&gt;=75,"Good",Table1[[#This Row],[Performance Score]]&gt;=60,"Average",Table1[[#This Row],[Performance Score]]&lt;=60,"Need Improvement")</f>
        <v>Excellent</v>
      </c>
      <c r="AE3285" t="str">
        <f>IF(AND(Table1[[#This Row],[Attendance %]]&gt;=80,(Table1[[#This Row],[Performance Score]]&gt;=80)),"Eligible","Not Eligible")</f>
        <v>Not Eligible</v>
      </c>
      <c r="AF3285" t="str">
        <f>IF(Table1[[#This Row],[Performance Score]]&gt;=80,"High Performer","Low Performer")</f>
        <v>High Performer</v>
      </c>
      <c r="AG3285" t="str" cm="1">
        <f t="array" aca="1" ref="AG3285" ca="1">_xlfn.IFS(Table1[[#This Row],[Experience]]&lt;=3,"Junior",Table1[[#This Row],[Experience]]&lt;=7,"Mid Level",Table1[[#This Row],[Experience]]&gt;=7,"Senior")</f>
        <v>Senior</v>
      </c>
      <c r="AH3285" t="str">
        <f>IF(Table1[[#This Row],[Attendance %]]&gt;75,"OK","Below 75")</f>
        <v>Below 75</v>
      </c>
      <c r="AI3285" t="b">
        <f>ISBLANK(Table1[[#This Row],[Employee ID]])</f>
        <v>0</v>
      </c>
      <c r="AJ3285" t="b">
        <f>ISNUMBER(Table1[[#This Row],[Total Salary  ]])</f>
        <v>1</v>
      </c>
      <c r="AK3285" t="str">
        <f>IFERROR(_xlfn.XLOOKUP(Table1[[#This Row],[Manager ID]],MANAGERS!A:A,MANAGERS!B:B),"Not Found")</f>
        <v>Manager_8</v>
      </c>
    </row>
    <row r="3286" spans="1:37" x14ac:dyDescent="0.2">
      <c r="A3286" t="s">
        <v>1195</v>
      </c>
      <c r="B3286" t="s">
        <v>71</v>
      </c>
      <c r="C3286" t="s">
        <v>21</v>
      </c>
      <c r="D3286" t="s">
        <v>43</v>
      </c>
      <c r="E3286" t="s">
        <v>22</v>
      </c>
      <c r="F3286" s="1">
        <v>42443</v>
      </c>
      <c r="G3286" s="1">
        <v>31544</v>
      </c>
      <c r="H3286">
        <v>62022</v>
      </c>
      <c r="I3286">
        <v>13585</v>
      </c>
      <c r="J3286">
        <v>71</v>
      </c>
      <c r="K3286">
        <v>45</v>
      </c>
      <c r="L3286" t="s">
        <v>53</v>
      </c>
      <c r="M3286">
        <v>116</v>
      </c>
      <c r="N3286">
        <f>Table1[[#This Row],[Basic Salary]]+Table1[[#This Row],[Bonus]]</f>
        <v>75607</v>
      </c>
      <c r="O3286" s="2">
        <f>Table1[[#This Row],[Bonus]]/Table1[[#This Row],[Basic Salary]]</f>
        <v>0.21903518106478345</v>
      </c>
      <c r="P3286">
        <f ca="1">DATEDIF(Table1[[#This Row],[Date of Birth]],TODAY(),"Y")</f>
        <v>40</v>
      </c>
      <c r="Q3286">
        <f ca="1">DATEDIF(Table1[[#This Row],[Joining Date]],TODAY(),"Y")</f>
        <v>10</v>
      </c>
      <c r="R3286" t="str">
        <f ca="1">IF(YEAR(Table1[[#This Row],[Joining Date]])=YEAR(TODAY()),"Yes","No")</f>
        <v>No</v>
      </c>
      <c r="S3286" t="str">
        <f ca="1">IF(Table1[[#This Row],[Experience]]&gt;5,"Yes","No")</f>
        <v>Yes</v>
      </c>
      <c r="T3286" t="str">
        <f>TEXT(Table1[[#This Row],[Joining Date]],"mmmm")</f>
        <v>March</v>
      </c>
      <c r="U3286" t="str">
        <f>TEXT(Table1[[#This Row],[Joining Date]],"yyyy")</f>
        <v>2016</v>
      </c>
      <c r="V3286" s="5">
        <f ca="1">TODAY()-Table1[[#This Row],[Joining Date]]</f>
        <v>3796</v>
      </c>
      <c r="W3286" t="str">
        <f>LEFT(Table1[[#This Row],[Employee Name]],FIND(" ",Table1[[#This Row],[Employee Name]])-1)</f>
        <v>Sneha</v>
      </c>
      <c r="X3286" t="str">
        <f>RIGHT(Table1[[#This Row],[Employee Name]],LEN(Table1[[#This Row],[Employee Name]])-FIND(" ",Table1[[#This Row],[Employee Name]]))</f>
        <v>Iyer</v>
      </c>
      <c r="Y3286" t="str">
        <f>Table1[[#This Row],[Department]]&amp;"-"&amp;Table1[[#This Row],[Employee ID]]</f>
        <v>Operations-E01139</v>
      </c>
      <c r="Z3286" t="str">
        <f>LEFT(Table1[[#This Row],[Department]],3)</f>
        <v>Ope</v>
      </c>
      <c r="AA3286" t="str">
        <f>_xlfn.XLOOKUP(Table1[[#This Row],[Manager ID]],MANAGERS!A:A,MANAGERS!B:B)</f>
        <v>Manager_16</v>
      </c>
      <c r="AB3286" t="str" cm="1">
        <f t="array" ref="AB3286">_xlfn.XLOOKUP(Table1[[#This Row],[Manager ID]],Table2[[#All],[Manager ID]],Table2[[#All],[Department Head]])</f>
        <v>Sales</v>
      </c>
      <c r="AC3286" s="2">
        <f>_xlfn.XLOOKUP(Table1[[#This Row],[City]],L:L,O:O)</f>
        <v>0.23685887225230964</v>
      </c>
      <c r="AD3286" t="str" cm="1">
        <f t="array" ref="AD3286">_xlfn.IFS(Table1[[#This Row],[Performance Score]]&gt;=90,"Excellent",Table1[[#This Row],[Performance Score]]&gt;=75,"Good",Table1[[#This Row],[Performance Score]]&gt;=60,"Average",Table1[[#This Row],[Performance Score]]&lt;=60,"Need Improvement")</f>
        <v>Need Improvement</v>
      </c>
      <c r="AE3286" t="str">
        <f>IF(AND(Table1[[#This Row],[Attendance %]]&gt;=80,(Table1[[#This Row],[Performance Score]]&gt;=80)),"Eligible","Not Eligible")</f>
        <v>Not Eligible</v>
      </c>
      <c r="AF3286" t="str">
        <f>IF(Table1[[#This Row],[Performance Score]]&gt;=80,"High Performer","Low Performer")</f>
        <v>Low Performer</v>
      </c>
      <c r="AG3286" t="str" cm="1">
        <f t="array" aca="1" ref="AG3286" ca="1">_xlfn.IFS(Table1[[#This Row],[Experience]]&lt;=3,"Junior",Table1[[#This Row],[Experience]]&lt;=7,"Mid Level",Table1[[#This Row],[Experience]]&gt;=7,"Senior")</f>
        <v>Senior</v>
      </c>
      <c r="AH3286" t="str">
        <f>IF(Table1[[#This Row],[Attendance %]]&gt;75,"OK","Below 75")</f>
        <v>Below 75</v>
      </c>
      <c r="AI3286" t="b">
        <f>ISBLANK(Table1[[#This Row],[Employee ID]])</f>
        <v>0</v>
      </c>
      <c r="AJ3286" t="b">
        <f>ISNUMBER(Table1[[#This Row],[Total Salary  ]])</f>
        <v>1</v>
      </c>
      <c r="AK3286" t="str">
        <f>IFERROR(_xlfn.XLOOKUP(Table1[[#This Row],[Manager ID]],MANAGERS!A:A,MANAGERS!B:B),"Not Found")</f>
        <v>Manager_16</v>
      </c>
    </row>
    <row r="3287" spans="1:37" x14ac:dyDescent="0.2">
      <c r="A3287" t="s">
        <v>3869</v>
      </c>
      <c r="B3287" t="s">
        <v>57</v>
      </c>
      <c r="C3287" t="s">
        <v>21</v>
      </c>
      <c r="D3287" t="s">
        <v>40</v>
      </c>
      <c r="E3287" t="s">
        <v>51</v>
      </c>
      <c r="F3287" s="1">
        <v>43006</v>
      </c>
      <c r="G3287" s="1">
        <v>30064</v>
      </c>
      <c r="H3287">
        <v>59799</v>
      </c>
      <c r="I3287">
        <v>15803</v>
      </c>
      <c r="J3287">
        <v>80</v>
      </c>
      <c r="K3287">
        <v>77</v>
      </c>
      <c r="L3287" t="s">
        <v>27</v>
      </c>
      <c r="M3287">
        <v>111</v>
      </c>
      <c r="N3287">
        <f>Table1[[#This Row],[Basic Salary]]+Table1[[#This Row],[Bonus]]</f>
        <v>75602</v>
      </c>
      <c r="O3287" s="2">
        <f>Table1[[#This Row],[Bonus]]/Table1[[#This Row],[Basic Salary]]</f>
        <v>0.26426863325473671</v>
      </c>
      <c r="P3287">
        <f ca="1">DATEDIF(Table1[[#This Row],[Date of Birth]],TODAY(),"Y")</f>
        <v>44</v>
      </c>
      <c r="Q3287">
        <f ca="1">DATEDIF(Table1[[#This Row],[Joining Date]],TODAY(),"Y")</f>
        <v>8</v>
      </c>
      <c r="R3287" t="str">
        <f ca="1">IF(YEAR(Table1[[#This Row],[Joining Date]])=YEAR(TODAY()),"Yes","No")</f>
        <v>No</v>
      </c>
      <c r="S3287" t="str">
        <f ca="1">IF(Table1[[#This Row],[Experience]]&gt;5,"Yes","No")</f>
        <v>Yes</v>
      </c>
      <c r="T3287" t="str">
        <f>TEXT(Table1[[#This Row],[Joining Date]],"mmmm")</f>
        <v>September</v>
      </c>
      <c r="U3287" t="str">
        <f>TEXT(Table1[[#This Row],[Joining Date]],"yyyy")</f>
        <v>2017</v>
      </c>
      <c r="V3287" s="5">
        <f ca="1">TODAY()-Table1[[#This Row],[Joining Date]]</f>
        <v>3233</v>
      </c>
      <c r="W3287" t="str">
        <f>LEFT(Table1[[#This Row],[Employee Name]],FIND(" ",Table1[[#This Row],[Employee Name]])-1)</f>
        <v>Swathi</v>
      </c>
      <c r="X3287" t="str">
        <f>RIGHT(Table1[[#This Row],[Employee Name]],LEN(Table1[[#This Row],[Employee Name]])-FIND(" ",Table1[[#This Row],[Employee Name]]))</f>
        <v>Ramesh</v>
      </c>
      <c r="Y3287" t="str">
        <f>Table1[[#This Row],[Department]]&amp;"-"&amp;Table1[[#This Row],[Employee ID]]</f>
        <v>IT-E03813</v>
      </c>
      <c r="Z3287" t="str">
        <f>LEFT(Table1[[#This Row],[Department]],3)</f>
        <v>IT</v>
      </c>
      <c r="AA3287" t="str">
        <f>_xlfn.XLOOKUP(Table1[[#This Row],[Manager ID]],MANAGERS!A:A,MANAGERS!B:B)</f>
        <v>Manager_11</v>
      </c>
      <c r="AB3287" t="str" cm="1">
        <f t="array" ref="AB3287">_xlfn.XLOOKUP(Table1[[#This Row],[Manager ID]],Table2[[#All],[Manager ID]],Table2[[#All],[Department Head]])</f>
        <v>Marketing</v>
      </c>
      <c r="AC3287" s="2">
        <f>_xlfn.XLOOKUP(Table1[[#This Row],[City]],L:L,O:O)</f>
        <v>0.23674293405114402</v>
      </c>
      <c r="AD3287" t="str" cm="1">
        <f t="array" ref="AD3287">_xlfn.IFS(Table1[[#This Row],[Performance Score]]&gt;=90,"Excellent",Table1[[#This Row],[Performance Score]]&gt;=75,"Good",Table1[[#This Row],[Performance Score]]&gt;=60,"Average",Table1[[#This Row],[Performance Score]]&lt;=60,"Need Improvement")</f>
        <v>Good</v>
      </c>
      <c r="AE3287" t="str">
        <f>IF(AND(Table1[[#This Row],[Attendance %]]&gt;=80,(Table1[[#This Row],[Performance Score]]&gt;=80)),"Eligible","Not Eligible")</f>
        <v>Not Eligible</v>
      </c>
      <c r="AF3287" t="str">
        <f>IF(Table1[[#This Row],[Performance Score]]&gt;=80,"High Performer","Low Performer")</f>
        <v>Low Performer</v>
      </c>
      <c r="AG3287" t="str" cm="1">
        <f t="array" aca="1" ref="AG3287" ca="1">_xlfn.IFS(Table1[[#This Row],[Experience]]&lt;=3,"Junior",Table1[[#This Row],[Experience]]&lt;=7,"Mid Level",Table1[[#This Row],[Experience]]&gt;=7,"Senior")</f>
        <v>Senior</v>
      </c>
      <c r="AH3287" t="str">
        <f>IF(Table1[[#This Row],[Attendance %]]&gt;75,"OK","Below 75")</f>
        <v>OK</v>
      </c>
      <c r="AI3287" t="b">
        <f>ISBLANK(Table1[[#This Row],[Employee ID]])</f>
        <v>0</v>
      </c>
      <c r="AJ3287" t="b">
        <f>ISNUMBER(Table1[[#This Row],[Total Salary  ]])</f>
        <v>1</v>
      </c>
      <c r="AK3287" t="str">
        <f>IFERROR(_xlfn.XLOOKUP(Table1[[#This Row],[Manager ID]],MANAGERS!A:A,MANAGERS!B:B),"Not Found")</f>
        <v>Manager_11</v>
      </c>
    </row>
    <row r="3288" spans="1:37" x14ac:dyDescent="0.2">
      <c r="A3288" t="s">
        <v>2133</v>
      </c>
      <c r="B3288" t="s">
        <v>36</v>
      </c>
      <c r="C3288" t="s">
        <v>21</v>
      </c>
      <c r="D3288" t="s">
        <v>40</v>
      </c>
      <c r="E3288" t="s">
        <v>17</v>
      </c>
      <c r="F3288" s="1">
        <v>45652</v>
      </c>
      <c r="G3288" s="1">
        <v>39340</v>
      </c>
      <c r="H3288">
        <v>69536</v>
      </c>
      <c r="I3288">
        <v>6048</v>
      </c>
      <c r="J3288">
        <v>88</v>
      </c>
      <c r="K3288">
        <v>58</v>
      </c>
      <c r="L3288" t="s">
        <v>53</v>
      </c>
      <c r="M3288">
        <v>116</v>
      </c>
      <c r="N3288">
        <f>Table1[[#This Row],[Basic Salary]]+Table1[[#This Row],[Bonus]]</f>
        <v>75584</v>
      </c>
      <c r="O3288" s="2">
        <f>Table1[[#This Row],[Bonus]]/Table1[[#This Row],[Basic Salary]]</f>
        <v>8.6976530142659922E-2</v>
      </c>
      <c r="P3288">
        <f ca="1">DATEDIF(Table1[[#This Row],[Date of Birth]],TODAY(),"Y")</f>
        <v>18</v>
      </c>
      <c r="Q3288">
        <f ca="1">DATEDIF(Table1[[#This Row],[Joining Date]],TODAY(),"Y")</f>
        <v>1</v>
      </c>
      <c r="R3288" t="str">
        <f ca="1">IF(YEAR(Table1[[#This Row],[Joining Date]])=YEAR(TODAY()),"Yes","No")</f>
        <v>No</v>
      </c>
      <c r="S3288" t="str">
        <f ca="1">IF(Table1[[#This Row],[Experience]]&gt;5,"Yes","No")</f>
        <v>No</v>
      </c>
      <c r="T3288" t="str">
        <f>TEXT(Table1[[#This Row],[Joining Date]],"mmmm")</f>
        <v>December</v>
      </c>
      <c r="U3288" t="str">
        <f>TEXT(Table1[[#This Row],[Joining Date]],"yyyy")</f>
        <v>2024</v>
      </c>
      <c r="V3288" s="5">
        <f ca="1">TODAY()-Table1[[#This Row],[Joining Date]]</f>
        <v>587</v>
      </c>
      <c r="W3288" t="str">
        <f>LEFT(Table1[[#This Row],[Employee Name]],FIND(" ",Table1[[#This Row],[Employee Name]])-1)</f>
        <v>Meera</v>
      </c>
      <c r="X3288" t="str">
        <f>RIGHT(Table1[[#This Row],[Employee Name]],LEN(Table1[[#This Row],[Employee Name]])-FIND(" ",Table1[[#This Row],[Employee Name]]))</f>
        <v>Joshi</v>
      </c>
      <c r="Y3288" t="str">
        <f>Table1[[#This Row],[Department]]&amp;"-"&amp;Table1[[#This Row],[Employee ID]]</f>
        <v>IT-E02077</v>
      </c>
      <c r="Z3288" t="str">
        <f>LEFT(Table1[[#This Row],[Department]],3)</f>
        <v>IT</v>
      </c>
      <c r="AA3288" t="str">
        <f>_xlfn.XLOOKUP(Table1[[#This Row],[Manager ID]],MANAGERS!A:A,MANAGERS!B:B)</f>
        <v>Manager_16</v>
      </c>
      <c r="AB3288" t="str" cm="1">
        <f t="array" ref="AB3288">_xlfn.XLOOKUP(Table1[[#This Row],[Manager ID]],Table2[[#All],[Manager ID]],Table2[[#All],[Department Head]])</f>
        <v>Sales</v>
      </c>
      <c r="AC3288" s="2">
        <f>_xlfn.XLOOKUP(Table1[[#This Row],[City]],L:L,O:O)</f>
        <v>0.23685887225230964</v>
      </c>
      <c r="AD3288" t="str" cm="1">
        <f t="array" ref="AD3288">_xlfn.IFS(Table1[[#This Row],[Performance Score]]&gt;=90,"Excellent",Table1[[#This Row],[Performance Score]]&gt;=75,"Good",Table1[[#This Row],[Performance Score]]&gt;=60,"Average",Table1[[#This Row],[Performance Score]]&lt;=60,"Need Improvement")</f>
        <v>Need Improvement</v>
      </c>
      <c r="AE3288" t="str">
        <f>IF(AND(Table1[[#This Row],[Attendance %]]&gt;=80,(Table1[[#This Row],[Performance Score]]&gt;=80)),"Eligible","Not Eligible")</f>
        <v>Not Eligible</v>
      </c>
      <c r="AF3288" t="str">
        <f>IF(Table1[[#This Row],[Performance Score]]&gt;=80,"High Performer","Low Performer")</f>
        <v>Low Performer</v>
      </c>
      <c r="AG3288" t="str" cm="1">
        <f t="array" aca="1" ref="AG3288" ca="1">_xlfn.IFS(Table1[[#This Row],[Experience]]&lt;=3,"Junior",Table1[[#This Row],[Experience]]&lt;=7,"Mid Level",Table1[[#This Row],[Experience]]&gt;=7,"Senior")</f>
        <v>Junior</v>
      </c>
      <c r="AH3288" t="str">
        <f>IF(Table1[[#This Row],[Attendance %]]&gt;75,"OK","Below 75")</f>
        <v>OK</v>
      </c>
      <c r="AI3288" t="b">
        <f>ISBLANK(Table1[[#This Row],[Employee ID]])</f>
        <v>0</v>
      </c>
      <c r="AJ3288" t="b">
        <f>ISNUMBER(Table1[[#This Row],[Total Salary  ]])</f>
        <v>1</v>
      </c>
      <c r="AK3288" t="str">
        <f>IFERROR(_xlfn.XLOOKUP(Table1[[#This Row],[Manager ID]],MANAGERS!A:A,MANAGERS!B:B),"Not Found")</f>
        <v>Manager_16</v>
      </c>
    </row>
    <row r="3289" spans="1:37" x14ac:dyDescent="0.2">
      <c r="A3289" t="s">
        <v>4143</v>
      </c>
      <c r="B3289" t="s">
        <v>77</v>
      </c>
      <c r="C3289" t="s">
        <v>21</v>
      </c>
      <c r="D3289" t="s">
        <v>81</v>
      </c>
      <c r="E3289" t="s">
        <v>30</v>
      </c>
      <c r="F3289" s="1">
        <v>43033</v>
      </c>
      <c r="G3289" s="1">
        <v>32665</v>
      </c>
      <c r="H3289">
        <v>46019</v>
      </c>
      <c r="I3289">
        <v>29534</v>
      </c>
      <c r="J3289">
        <v>96</v>
      </c>
      <c r="K3289">
        <v>91</v>
      </c>
      <c r="L3289" t="s">
        <v>34</v>
      </c>
      <c r="M3289">
        <v>114</v>
      </c>
      <c r="N3289">
        <f>Table1[[#This Row],[Basic Salary]]+Table1[[#This Row],[Bonus]]</f>
        <v>75553</v>
      </c>
      <c r="O3289" s="2">
        <f>Table1[[#This Row],[Bonus]]/Table1[[#This Row],[Basic Salary]]</f>
        <v>0.64177839587996266</v>
      </c>
      <c r="P3289">
        <f ca="1">DATEDIF(Table1[[#This Row],[Date of Birth]],TODAY(),"Y")</f>
        <v>37</v>
      </c>
      <c r="Q3289">
        <f ca="1">DATEDIF(Table1[[#This Row],[Joining Date]],TODAY(),"Y")</f>
        <v>8</v>
      </c>
      <c r="R3289" t="str">
        <f ca="1">IF(YEAR(Table1[[#This Row],[Joining Date]])=YEAR(TODAY()),"Yes","No")</f>
        <v>No</v>
      </c>
      <c r="S3289" t="str">
        <f ca="1">IF(Table1[[#This Row],[Experience]]&gt;5,"Yes","No")</f>
        <v>Yes</v>
      </c>
      <c r="T3289" t="str">
        <f>TEXT(Table1[[#This Row],[Joining Date]],"mmmm")</f>
        <v>October</v>
      </c>
      <c r="U3289" t="str">
        <f>TEXT(Table1[[#This Row],[Joining Date]],"yyyy")</f>
        <v>2017</v>
      </c>
      <c r="V3289" s="5">
        <f ca="1">TODAY()-Table1[[#This Row],[Joining Date]]</f>
        <v>3206</v>
      </c>
      <c r="W3289" t="str">
        <f>LEFT(Table1[[#This Row],[Employee Name]],FIND(" ",Table1[[#This Row],[Employee Name]])-1)</f>
        <v>Rohan</v>
      </c>
      <c r="X3289" t="str">
        <f>RIGHT(Table1[[#This Row],[Employee Name]],LEN(Table1[[#This Row],[Employee Name]])-FIND(" ",Table1[[#This Row],[Employee Name]]))</f>
        <v>Gupta</v>
      </c>
      <c r="Y3289" t="str">
        <f>Table1[[#This Row],[Department]]&amp;"-"&amp;Table1[[#This Row],[Employee ID]]</f>
        <v>Sales-E04087</v>
      </c>
      <c r="Z3289" t="str">
        <f>LEFT(Table1[[#This Row],[Department]],3)</f>
        <v>Sal</v>
      </c>
      <c r="AA3289" t="str">
        <f>_xlfn.XLOOKUP(Table1[[#This Row],[Manager ID]],MANAGERS!A:A,MANAGERS!B:B)</f>
        <v>Manager_14</v>
      </c>
      <c r="AB3289" t="str" cm="1">
        <f t="array" ref="AB3289">_xlfn.XLOOKUP(Table1[[#This Row],[Manager ID]],Table2[[#All],[Manager ID]],Table2[[#All],[Department Head]])</f>
        <v>Marketing</v>
      </c>
      <c r="AC3289" s="2">
        <f>_xlfn.XLOOKUP(Table1[[#This Row],[City]],L:L,O:O)</f>
        <v>0.24030340748661314</v>
      </c>
      <c r="AD3289" t="str" cm="1">
        <f t="array" ref="AD3289">_xlfn.IFS(Table1[[#This Row],[Performance Score]]&gt;=90,"Excellent",Table1[[#This Row],[Performance Score]]&gt;=75,"Good",Table1[[#This Row],[Performance Score]]&gt;=60,"Average",Table1[[#This Row],[Performance Score]]&lt;=60,"Need Improvement")</f>
        <v>Excellent</v>
      </c>
      <c r="AE3289" t="str">
        <f>IF(AND(Table1[[#This Row],[Attendance %]]&gt;=80,(Table1[[#This Row],[Performance Score]]&gt;=80)),"Eligible","Not Eligible")</f>
        <v>Eligible</v>
      </c>
      <c r="AF3289" t="str">
        <f>IF(Table1[[#This Row],[Performance Score]]&gt;=80,"High Performer","Low Performer")</f>
        <v>High Performer</v>
      </c>
      <c r="AG3289" t="str" cm="1">
        <f t="array" aca="1" ref="AG3289" ca="1">_xlfn.IFS(Table1[[#This Row],[Experience]]&lt;=3,"Junior",Table1[[#This Row],[Experience]]&lt;=7,"Mid Level",Table1[[#This Row],[Experience]]&gt;=7,"Senior")</f>
        <v>Senior</v>
      </c>
      <c r="AH3289" t="str">
        <f>IF(Table1[[#This Row],[Attendance %]]&gt;75,"OK","Below 75")</f>
        <v>OK</v>
      </c>
      <c r="AI3289" t="b">
        <f>ISBLANK(Table1[[#This Row],[Employee ID]])</f>
        <v>0</v>
      </c>
      <c r="AJ3289" t="b">
        <f>ISNUMBER(Table1[[#This Row],[Total Salary  ]])</f>
        <v>1</v>
      </c>
      <c r="AK3289" t="str">
        <f>IFERROR(_xlfn.XLOOKUP(Table1[[#This Row],[Manager ID]],MANAGERS!A:A,MANAGERS!B:B),"Not Found")</f>
        <v>Manager_14</v>
      </c>
    </row>
    <row r="3290" spans="1:37" x14ac:dyDescent="0.2">
      <c r="A3290" t="s">
        <v>3444</v>
      </c>
      <c r="B3290" t="s">
        <v>89</v>
      </c>
      <c r="C3290" t="s">
        <v>21</v>
      </c>
      <c r="D3290" t="s">
        <v>25</v>
      </c>
      <c r="E3290" t="s">
        <v>30</v>
      </c>
      <c r="F3290" s="1">
        <v>45061</v>
      </c>
      <c r="G3290" s="1">
        <v>40302</v>
      </c>
      <c r="H3290">
        <v>51014</v>
      </c>
      <c r="I3290">
        <v>24523</v>
      </c>
      <c r="J3290">
        <v>83</v>
      </c>
      <c r="K3290">
        <v>42</v>
      </c>
      <c r="L3290" t="s">
        <v>34</v>
      </c>
      <c r="M3290">
        <v>104</v>
      </c>
      <c r="N3290">
        <f>Table1[[#This Row],[Basic Salary]]+Table1[[#This Row],[Bonus]]</f>
        <v>75537</v>
      </c>
      <c r="O3290" s="2">
        <f>Table1[[#This Row],[Bonus]]/Table1[[#This Row],[Basic Salary]]</f>
        <v>0.48071117732387186</v>
      </c>
      <c r="P3290">
        <f ca="1">DATEDIF(Table1[[#This Row],[Date of Birth]],TODAY(),"Y")</f>
        <v>16</v>
      </c>
      <c r="Q3290">
        <f ca="1">DATEDIF(Table1[[#This Row],[Joining Date]],TODAY(),"Y")</f>
        <v>3</v>
      </c>
      <c r="R3290" t="str">
        <f ca="1">IF(YEAR(Table1[[#This Row],[Joining Date]])=YEAR(TODAY()),"Yes","No")</f>
        <v>No</v>
      </c>
      <c r="S3290" t="str">
        <f ca="1">IF(Table1[[#This Row],[Experience]]&gt;5,"Yes","No")</f>
        <v>No</v>
      </c>
      <c r="T3290" t="str">
        <f>TEXT(Table1[[#This Row],[Joining Date]],"mmmm")</f>
        <v>May</v>
      </c>
      <c r="U3290" t="str">
        <f>TEXT(Table1[[#This Row],[Joining Date]],"yyyy")</f>
        <v>2023</v>
      </c>
      <c r="V3290" s="5">
        <f ca="1">TODAY()-Table1[[#This Row],[Joining Date]]</f>
        <v>1178</v>
      </c>
      <c r="W3290" t="str">
        <f>LEFT(Table1[[#This Row],[Employee Name]],FIND(" ",Table1[[#This Row],[Employee Name]])-1)</f>
        <v>Tarun</v>
      </c>
      <c r="X3290" t="str">
        <f>RIGHT(Table1[[#This Row],[Employee Name]],LEN(Table1[[#This Row],[Employee Name]])-FIND(" ",Table1[[#This Row],[Employee Name]]))</f>
        <v>Verma</v>
      </c>
      <c r="Y3290" t="str">
        <f>Table1[[#This Row],[Department]]&amp;"-"&amp;Table1[[#This Row],[Employee ID]]</f>
        <v>Finance-E03388</v>
      </c>
      <c r="Z3290" t="str">
        <f>LEFT(Table1[[#This Row],[Department]],3)</f>
        <v>Fin</v>
      </c>
      <c r="AA3290" t="str">
        <f>_xlfn.XLOOKUP(Table1[[#This Row],[Manager ID]],MANAGERS!A:A,MANAGERS!B:B)</f>
        <v>Manager_4</v>
      </c>
      <c r="AB3290" t="str" cm="1">
        <f t="array" ref="AB3290">_xlfn.XLOOKUP(Table1[[#This Row],[Manager ID]],Table2[[#All],[Manager ID]],Table2[[#All],[Department Head]])</f>
        <v>Finance</v>
      </c>
      <c r="AC3290" s="2">
        <f>_xlfn.XLOOKUP(Table1[[#This Row],[City]],L:L,O:O)</f>
        <v>0.24030340748661314</v>
      </c>
      <c r="AD3290" t="str" cm="1">
        <f t="array" ref="AD3290">_xlfn.IFS(Table1[[#This Row],[Performance Score]]&gt;=90,"Excellent",Table1[[#This Row],[Performance Score]]&gt;=75,"Good",Table1[[#This Row],[Performance Score]]&gt;=60,"Average",Table1[[#This Row],[Performance Score]]&lt;=60,"Need Improvement")</f>
        <v>Need Improvement</v>
      </c>
      <c r="AE3290" t="str">
        <f>IF(AND(Table1[[#This Row],[Attendance %]]&gt;=80,(Table1[[#This Row],[Performance Score]]&gt;=80)),"Eligible","Not Eligible")</f>
        <v>Not Eligible</v>
      </c>
      <c r="AF3290" t="str">
        <f>IF(Table1[[#This Row],[Performance Score]]&gt;=80,"High Performer","Low Performer")</f>
        <v>Low Performer</v>
      </c>
      <c r="AG3290" t="str" cm="1">
        <f t="array" aca="1" ref="AG3290" ca="1">_xlfn.IFS(Table1[[#This Row],[Experience]]&lt;=3,"Junior",Table1[[#This Row],[Experience]]&lt;=7,"Mid Level",Table1[[#This Row],[Experience]]&gt;=7,"Senior")</f>
        <v>Junior</v>
      </c>
      <c r="AH3290" t="str">
        <f>IF(Table1[[#This Row],[Attendance %]]&gt;75,"OK","Below 75")</f>
        <v>OK</v>
      </c>
      <c r="AI3290" t="b">
        <f>ISBLANK(Table1[[#This Row],[Employee ID]])</f>
        <v>0</v>
      </c>
      <c r="AJ3290" t="b">
        <f>ISNUMBER(Table1[[#This Row],[Total Salary  ]])</f>
        <v>1</v>
      </c>
      <c r="AK3290" t="str">
        <f>IFERROR(_xlfn.XLOOKUP(Table1[[#This Row],[Manager ID]],MANAGERS!A:A,MANAGERS!B:B),"Not Found")</f>
        <v>Manager_4</v>
      </c>
    </row>
    <row r="3291" spans="1:37" x14ac:dyDescent="0.2">
      <c r="A3291" t="s">
        <v>675</v>
      </c>
      <c r="B3291" t="s">
        <v>89</v>
      </c>
      <c r="C3291" t="s">
        <v>15</v>
      </c>
      <c r="D3291" t="s">
        <v>81</v>
      </c>
      <c r="E3291" t="s">
        <v>26</v>
      </c>
      <c r="F3291" s="1">
        <v>45402</v>
      </c>
      <c r="G3291" s="1">
        <v>34179</v>
      </c>
      <c r="H3291">
        <v>53329</v>
      </c>
      <c r="I3291">
        <v>22206</v>
      </c>
      <c r="J3291">
        <v>79</v>
      </c>
      <c r="K3291">
        <v>51</v>
      </c>
      <c r="L3291" t="s">
        <v>53</v>
      </c>
      <c r="M3291">
        <v>112</v>
      </c>
      <c r="N3291">
        <f>Table1[[#This Row],[Basic Salary]]+Table1[[#This Row],[Bonus]]</f>
        <v>75535</v>
      </c>
      <c r="O3291" s="2">
        <f>Table1[[#This Row],[Bonus]]/Table1[[#This Row],[Basic Salary]]</f>
        <v>0.4163963322019914</v>
      </c>
      <c r="P3291">
        <f ca="1">DATEDIF(Table1[[#This Row],[Date of Birth]],TODAY(),"Y")</f>
        <v>33</v>
      </c>
      <c r="Q3291">
        <f ca="1">DATEDIF(Table1[[#This Row],[Joining Date]],TODAY(),"Y")</f>
        <v>2</v>
      </c>
      <c r="R3291" t="str">
        <f ca="1">IF(YEAR(Table1[[#This Row],[Joining Date]])=YEAR(TODAY()),"Yes","No")</f>
        <v>No</v>
      </c>
      <c r="S3291" t="str">
        <f ca="1">IF(Table1[[#This Row],[Experience]]&gt;5,"Yes","No")</f>
        <v>No</v>
      </c>
      <c r="T3291" t="str">
        <f>TEXT(Table1[[#This Row],[Joining Date]],"mmmm")</f>
        <v>April</v>
      </c>
      <c r="U3291" t="str">
        <f>TEXT(Table1[[#This Row],[Joining Date]],"yyyy")</f>
        <v>2024</v>
      </c>
      <c r="V3291" s="5">
        <f ca="1">TODAY()-Table1[[#This Row],[Joining Date]]</f>
        <v>837</v>
      </c>
      <c r="W3291" t="str">
        <f>LEFT(Table1[[#This Row],[Employee Name]],FIND(" ",Table1[[#This Row],[Employee Name]])-1)</f>
        <v>Tarun</v>
      </c>
      <c r="X3291" t="str">
        <f>RIGHT(Table1[[#This Row],[Employee Name]],LEN(Table1[[#This Row],[Employee Name]])-FIND(" ",Table1[[#This Row],[Employee Name]]))</f>
        <v>Verma</v>
      </c>
      <c r="Y3291" t="str">
        <f>Table1[[#This Row],[Department]]&amp;"-"&amp;Table1[[#This Row],[Employee ID]]</f>
        <v>Sales-E00619</v>
      </c>
      <c r="Z3291" t="str">
        <f>LEFT(Table1[[#This Row],[Department]],3)</f>
        <v>Sal</v>
      </c>
      <c r="AA3291" t="str">
        <f>_xlfn.XLOOKUP(Table1[[#This Row],[Manager ID]],MANAGERS!A:A,MANAGERS!B:B)</f>
        <v>Manager_12</v>
      </c>
      <c r="AB3291" t="str" cm="1">
        <f t="array" ref="AB3291">_xlfn.XLOOKUP(Table1[[#This Row],[Manager ID]],Table2[[#All],[Manager ID]],Table2[[#All],[Department Head]])</f>
        <v>Marketing</v>
      </c>
      <c r="AC3291" s="2">
        <f>_xlfn.XLOOKUP(Table1[[#This Row],[City]],L:L,O:O)</f>
        <v>0.23685887225230964</v>
      </c>
      <c r="AD3291" t="str" cm="1">
        <f t="array" ref="AD3291">_xlfn.IFS(Table1[[#This Row],[Performance Score]]&gt;=90,"Excellent",Table1[[#This Row],[Performance Score]]&gt;=75,"Good",Table1[[#This Row],[Performance Score]]&gt;=60,"Average",Table1[[#This Row],[Performance Score]]&lt;=60,"Need Improvement")</f>
        <v>Need Improvement</v>
      </c>
      <c r="AE3291" t="str">
        <f>IF(AND(Table1[[#This Row],[Attendance %]]&gt;=80,(Table1[[#This Row],[Performance Score]]&gt;=80)),"Eligible","Not Eligible")</f>
        <v>Not Eligible</v>
      </c>
      <c r="AF3291" t="str">
        <f>IF(Table1[[#This Row],[Performance Score]]&gt;=80,"High Performer","Low Performer")</f>
        <v>Low Performer</v>
      </c>
      <c r="AG3291" t="str" cm="1">
        <f t="array" aca="1" ref="AG3291" ca="1">_xlfn.IFS(Table1[[#This Row],[Experience]]&lt;=3,"Junior",Table1[[#This Row],[Experience]]&lt;=7,"Mid Level",Table1[[#This Row],[Experience]]&gt;=7,"Senior")</f>
        <v>Junior</v>
      </c>
      <c r="AH3291" t="str">
        <f>IF(Table1[[#This Row],[Attendance %]]&gt;75,"OK","Below 75")</f>
        <v>OK</v>
      </c>
      <c r="AI3291" t="b">
        <f>ISBLANK(Table1[[#This Row],[Employee ID]])</f>
        <v>0</v>
      </c>
      <c r="AJ3291" t="b">
        <f>ISNUMBER(Table1[[#This Row],[Total Salary  ]])</f>
        <v>1</v>
      </c>
      <c r="AK3291" t="str">
        <f>IFERROR(_xlfn.XLOOKUP(Table1[[#This Row],[Manager ID]],MANAGERS!A:A,MANAGERS!B:B),"Not Found")</f>
        <v>Manager_12</v>
      </c>
    </row>
    <row r="3292" spans="1:37" x14ac:dyDescent="0.2">
      <c r="A3292" t="s">
        <v>3133</v>
      </c>
      <c r="B3292" t="s">
        <v>85</v>
      </c>
      <c r="C3292" t="s">
        <v>15</v>
      </c>
      <c r="D3292" t="s">
        <v>16</v>
      </c>
      <c r="E3292" t="s">
        <v>17</v>
      </c>
      <c r="F3292" s="1">
        <v>45583</v>
      </c>
      <c r="G3292" s="1">
        <v>40234</v>
      </c>
      <c r="H3292">
        <v>46821</v>
      </c>
      <c r="I3292">
        <v>28658</v>
      </c>
      <c r="J3292">
        <v>74</v>
      </c>
      <c r="K3292">
        <v>90</v>
      </c>
      <c r="L3292" t="s">
        <v>23</v>
      </c>
      <c r="M3292">
        <v>116</v>
      </c>
      <c r="N3292">
        <f>Table1[[#This Row],[Basic Salary]]+Table1[[#This Row],[Bonus]]</f>
        <v>75479</v>
      </c>
      <c r="O3292" s="2">
        <f>Table1[[#This Row],[Bonus]]/Table1[[#This Row],[Basic Salary]]</f>
        <v>0.61207577796287993</v>
      </c>
      <c r="P3292">
        <f ca="1">DATEDIF(Table1[[#This Row],[Date of Birth]],TODAY(),"Y")</f>
        <v>16</v>
      </c>
      <c r="Q3292">
        <f ca="1">DATEDIF(Table1[[#This Row],[Joining Date]],TODAY(),"Y")</f>
        <v>1</v>
      </c>
      <c r="R3292" t="str">
        <f ca="1">IF(YEAR(Table1[[#This Row],[Joining Date]])=YEAR(TODAY()),"Yes","No")</f>
        <v>No</v>
      </c>
      <c r="S3292" t="str">
        <f ca="1">IF(Table1[[#This Row],[Experience]]&gt;5,"Yes","No")</f>
        <v>No</v>
      </c>
      <c r="T3292" t="str">
        <f>TEXT(Table1[[#This Row],[Joining Date]],"mmmm")</f>
        <v>October</v>
      </c>
      <c r="U3292" t="str">
        <f>TEXT(Table1[[#This Row],[Joining Date]],"yyyy")</f>
        <v>2024</v>
      </c>
      <c r="V3292" s="5">
        <f ca="1">TODAY()-Table1[[#This Row],[Joining Date]]</f>
        <v>656</v>
      </c>
      <c r="W3292" t="str">
        <f>LEFT(Table1[[#This Row],[Employee Name]],FIND(" ",Table1[[#This Row],[Employee Name]])-1)</f>
        <v>Pooja</v>
      </c>
      <c r="X3292" t="str">
        <f>RIGHT(Table1[[#This Row],[Employee Name]],LEN(Table1[[#This Row],[Employee Name]])-FIND(" ",Table1[[#This Row],[Employee Name]]))</f>
        <v>Das</v>
      </c>
      <c r="Y3292" t="str">
        <f>Table1[[#This Row],[Department]]&amp;"-"&amp;Table1[[#This Row],[Employee ID]]</f>
        <v>HR-E03077</v>
      </c>
      <c r="Z3292" t="str">
        <f>LEFT(Table1[[#This Row],[Department]],3)</f>
        <v>HR</v>
      </c>
      <c r="AA3292" t="str">
        <f>_xlfn.XLOOKUP(Table1[[#This Row],[Manager ID]],MANAGERS!A:A,MANAGERS!B:B)</f>
        <v>Manager_16</v>
      </c>
      <c r="AB3292" t="str" cm="1">
        <f t="array" ref="AB3292">_xlfn.XLOOKUP(Table1[[#This Row],[Manager ID]],Table2[[#All],[Manager ID]],Table2[[#All],[Department Head]])</f>
        <v>Sales</v>
      </c>
      <c r="AC3292" s="2">
        <f>_xlfn.XLOOKUP(Table1[[#This Row],[City]],L:L,O:O)</f>
        <v>0.23486488519629886</v>
      </c>
      <c r="AD3292" t="str" cm="1">
        <f t="array" ref="AD3292">_xlfn.IFS(Table1[[#This Row],[Performance Score]]&gt;=90,"Excellent",Table1[[#This Row],[Performance Score]]&gt;=75,"Good",Table1[[#This Row],[Performance Score]]&gt;=60,"Average",Table1[[#This Row],[Performance Score]]&lt;=60,"Need Improvement")</f>
        <v>Excellent</v>
      </c>
      <c r="AE3292" t="str">
        <f>IF(AND(Table1[[#This Row],[Attendance %]]&gt;=80,(Table1[[#This Row],[Performance Score]]&gt;=80)),"Eligible","Not Eligible")</f>
        <v>Not Eligible</v>
      </c>
      <c r="AF3292" t="str">
        <f>IF(Table1[[#This Row],[Performance Score]]&gt;=80,"High Performer","Low Performer")</f>
        <v>High Performer</v>
      </c>
      <c r="AG3292" t="str" cm="1">
        <f t="array" aca="1" ref="AG3292" ca="1">_xlfn.IFS(Table1[[#This Row],[Experience]]&lt;=3,"Junior",Table1[[#This Row],[Experience]]&lt;=7,"Mid Level",Table1[[#This Row],[Experience]]&gt;=7,"Senior")</f>
        <v>Junior</v>
      </c>
      <c r="AH3292" t="str">
        <f>IF(Table1[[#This Row],[Attendance %]]&gt;75,"OK","Below 75")</f>
        <v>Below 75</v>
      </c>
      <c r="AI3292" t="b">
        <f>ISBLANK(Table1[[#This Row],[Employee ID]])</f>
        <v>0</v>
      </c>
      <c r="AJ3292" t="b">
        <f>ISNUMBER(Table1[[#This Row],[Total Salary  ]])</f>
        <v>1</v>
      </c>
      <c r="AK3292" t="str">
        <f>IFERROR(_xlfn.XLOOKUP(Table1[[#This Row],[Manager ID]],MANAGERS!A:A,MANAGERS!B:B),"Not Found")</f>
        <v>Manager_16</v>
      </c>
    </row>
    <row r="3293" spans="1:37" x14ac:dyDescent="0.2">
      <c r="A3293" t="s">
        <v>966</v>
      </c>
      <c r="B3293" t="s">
        <v>89</v>
      </c>
      <c r="C3293" t="s">
        <v>15</v>
      </c>
      <c r="D3293" t="s">
        <v>16</v>
      </c>
      <c r="E3293" t="s">
        <v>17</v>
      </c>
      <c r="F3293" s="1">
        <v>42918</v>
      </c>
      <c r="G3293" s="1">
        <v>40578</v>
      </c>
      <c r="H3293">
        <v>55182</v>
      </c>
      <c r="I3293">
        <v>20287</v>
      </c>
      <c r="J3293">
        <v>99</v>
      </c>
      <c r="K3293">
        <v>53</v>
      </c>
      <c r="L3293" t="s">
        <v>37</v>
      </c>
      <c r="M3293">
        <v>116</v>
      </c>
      <c r="N3293">
        <f>Table1[[#This Row],[Basic Salary]]+Table1[[#This Row],[Bonus]]</f>
        <v>75469</v>
      </c>
      <c r="O3293" s="2">
        <f>Table1[[#This Row],[Bonus]]/Table1[[#This Row],[Basic Salary]]</f>
        <v>0.36763799789786522</v>
      </c>
      <c r="P3293">
        <f ca="1">DATEDIF(Table1[[#This Row],[Date of Birth]],TODAY(),"Y")</f>
        <v>15</v>
      </c>
      <c r="Q3293">
        <f ca="1">DATEDIF(Table1[[#This Row],[Joining Date]],TODAY(),"Y")</f>
        <v>9</v>
      </c>
      <c r="R3293" t="str">
        <f ca="1">IF(YEAR(Table1[[#This Row],[Joining Date]])=YEAR(TODAY()),"Yes","No")</f>
        <v>No</v>
      </c>
      <c r="S3293" t="str">
        <f ca="1">IF(Table1[[#This Row],[Experience]]&gt;5,"Yes","No")</f>
        <v>Yes</v>
      </c>
      <c r="T3293" t="str">
        <f>TEXT(Table1[[#This Row],[Joining Date]],"mmmm")</f>
        <v>July</v>
      </c>
      <c r="U3293" t="str">
        <f>TEXT(Table1[[#This Row],[Joining Date]],"yyyy")</f>
        <v>2017</v>
      </c>
      <c r="V3293" s="5">
        <f ca="1">TODAY()-Table1[[#This Row],[Joining Date]]</f>
        <v>3321</v>
      </c>
      <c r="W3293" t="str">
        <f>LEFT(Table1[[#This Row],[Employee Name]],FIND(" ",Table1[[#This Row],[Employee Name]])-1)</f>
        <v>Tarun</v>
      </c>
      <c r="X3293" t="str">
        <f>RIGHT(Table1[[#This Row],[Employee Name]],LEN(Table1[[#This Row],[Employee Name]])-FIND(" ",Table1[[#This Row],[Employee Name]]))</f>
        <v>Verma</v>
      </c>
      <c r="Y3293" t="str">
        <f>Table1[[#This Row],[Department]]&amp;"-"&amp;Table1[[#This Row],[Employee ID]]</f>
        <v>HR-E00910</v>
      </c>
      <c r="Z3293" t="str">
        <f>LEFT(Table1[[#This Row],[Department]],3)</f>
        <v>HR</v>
      </c>
      <c r="AA3293" t="str">
        <f>_xlfn.XLOOKUP(Table1[[#This Row],[Manager ID]],MANAGERS!A:A,MANAGERS!B:B)</f>
        <v>Manager_16</v>
      </c>
      <c r="AB3293" t="str" cm="1">
        <f t="array" ref="AB3293">_xlfn.XLOOKUP(Table1[[#This Row],[Manager ID]],Table2[[#All],[Manager ID]],Table2[[#All],[Department Head]])</f>
        <v>Sales</v>
      </c>
      <c r="AC3293" s="2">
        <f>_xlfn.XLOOKUP(Table1[[#This Row],[City]],L:L,O:O)</f>
        <v>0.24036902712549932</v>
      </c>
      <c r="AD3293" t="str" cm="1">
        <f t="array" ref="AD3293">_xlfn.IFS(Table1[[#This Row],[Performance Score]]&gt;=90,"Excellent",Table1[[#This Row],[Performance Score]]&gt;=75,"Good",Table1[[#This Row],[Performance Score]]&gt;=60,"Average",Table1[[#This Row],[Performance Score]]&lt;=60,"Need Improvement")</f>
        <v>Need Improvement</v>
      </c>
      <c r="AE3293" t="str">
        <f>IF(AND(Table1[[#This Row],[Attendance %]]&gt;=80,(Table1[[#This Row],[Performance Score]]&gt;=80)),"Eligible","Not Eligible")</f>
        <v>Not Eligible</v>
      </c>
      <c r="AF3293" t="str">
        <f>IF(Table1[[#This Row],[Performance Score]]&gt;=80,"High Performer","Low Performer")</f>
        <v>Low Performer</v>
      </c>
      <c r="AG3293" t="str" cm="1">
        <f t="array" aca="1" ref="AG3293" ca="1">_xlfn.IFS(Table1[[#This Row],[Experience]]&lt;=3,"Junior",Table1[[#This Row],[Experience]]&lt;=7,"Mid Level",Table1[[#This Row],[Experience]]&gt;=7,"Senior")</f>
        <v>Senior</v>
      </c>
      <c r="AH3293" t="str">
        <f>IF(Table1[[#This Row],[Attendance %]]&gt;75,"OK","Below 75")</f>
        <v>OK</v>
      </c>
      <c r="AI3293" t="b">
        <f>ISBLANK(Table1[[#This Row],[Employee ID]])</f>
        <v>0</v>
      </c>
      <c r="AJ3293" t="b">
        <f>ISNUMBER(Table1[[#This Row],[Total Salary  ]])</f>
        <v>1</v>
      </c>
      <c r="AK3293" t="str">
        <f>IFERROR(_xlfn.XLOOKUP(Table1[[#This Row],[Manager ID]],MANAGERS!A:A,MANAGERS!B:B),"Not Found")</f>
        <v>Manager_16</v>
      </c>
    </row>
    <row r="3294" spans="1:37" x14ac:dyDescent="0.2">
      <c r="A3294" t="s">
        <v>3219</v>
      </c>
      <c r="B3294" t="s">
        <v>20</v>
      </c>
      <c r="C3294" t="s">
        <v>15</v>
      </c>
      <c r="D3294" t="s">
        <v>25</v>
      </c>
      <c r="E3294" t="s">
        <v>30</v>
      </c>
      <c r="F3294" s="1">
        <v>45364</v>
      </c>
      <c r="G3294" s="1">
        <v>30965</v>
      </c>
      <c r="H3294">
        <v>50408</v>
      </c>
      <c r="I3294">
        <v>25057</v>
      </c>
      <c r="J3294">
        <v>60</v>
      </c>
      <c r="K3294">
        <v>44</v>
      </c>
      <c r="L3294" t="s">
        <v>31</v>
      </c>
      <c r="M3294">
        <v>107</v>
      </c>
      <c r="N3294">
        <f>Table1[[#This Row],[Basic Salary]]+Table1[[#This Row],[Bonus]]</f>
        <v>75465</v>
      </c>
      <c r="O3294" s="2">
        <f>Table1[[#This Row],[Bonus]]/Table1[[#This Row],[Basic Salary]]</f>
        <v>0.49708379622282178</v>
      </c>
      <c r="P3294">
        <f ca="1">DATEDIF(Table1[[#This Row],[Date of Birth]],TODAY(),"Y")</f>
        <v>41</v>
      </c>
      <c r="Q3294">
        <f ca="1">DATEDIF(Table1[[#This Row],[Joining Date]],TODAY(),"Y")</f>
        <v>2</v>
      </c>
      <c r="R3294" t="str">
        <f ca="1">IF(YEAR(Table1[[#This Row],[Joining Date]])=YEAR(TODAY()),"Yes","No")</f>
        <v>No</v>
      </c>
      <c r="S3294" t="str">
        <f ca="1">IF(Table1[[#This Row],[Experience]]&gt;5,"Yes","No")</f>
        <v>No</v>
      </c>
      <c r="T3294" t="str">
        <f>TEXT(Table1[[#This Row],[Joining Date]],"mmmm")</f>
        <v>March</v>
      </c>
      <c r="U3294" t="str">
        <f>TEXT(Table1[[#This Row],[Joining Date]],"yyyy")</f>
        <v>2024</v>
      </c>
      <c r="V3294" s="5">
        <f ca="1">TODAY()-Table1[[#This Row],[Joining Date]]</f>
        <v>875</v>
      </c>
      <c r="W3294" t="str">
        <f>LEFT(Table1[[#This Row],[Employee Name]],FIND(" ",Table1[[#This Row],[Employee Name]])-1)</f>
        <v>Rahul</v>
      </c>
      <c r="X3294" t="str">
        <f>RIGHT(Table1[[#This Row],[Employee Name]],LEN(Table1[[#This Row],[Employee Name]])-FIND(" ",Table1[[#This Row],[Employee Name]]))</f>
        <v>Verma</v>
      </c>
      <c r="Y3294" t="str">
        <f>Table1[[#This Row],[Department]]&amp;"-"&amp;Table1[[#This Row],[Employee ID]]</f>
        <v>Finance-E03163</v>
      </c>
      <c r="Z3294" t="str">
        <f>LEFT(Table1[[#This Row],[Department]],3)</f>
        <v>Fin</v>
      </c>
      <c r="AA3294" t="str">
        <f>_xlfn.XLOOKUP(Table1[[#This Row],[Manager ID]],MANAGERS!A:A,MANAGERS!B:B)</f>
        <v>Manager_7</v>
      </c>
      <c r="AB3294" t="str" cm="1">
        <f t="array" ref="AB3294">_xlfn.XLOOKUP(Table1[[#This Row],[Manager ID]],Table2[[#All],[Manager ID]],Table2[[#All],[Department Head]])</f>
        <v>Operations</v>
      </c>
      <c r="AC3294" s="2">
        <f>_xlfn.XLOOKUP(Table1[[#This Row],[City]],L:L,O:O)</f>
        <v>0.241864189087755</v>
      </c>
      <c r="AD3294" t="str" cm="1">
        <f t="array" ref="AD3294">_xlfn.IFS(Table1[[#This Row],[Performance Score]]&gt;=90,"Excellent",Table1[[#This Row],[Performance Score]]&gt;=75,"Good",Table1[[#This Row],[Performance Score]]&gt;=60,"Average",Table1[[#This Row],[Performance Score]]&lt;=60,"Need Improvement")</f>
        <v>Need Improvement</v>
      </c>
      <c r="AE3294" t="str">
        <f>IF(AND(Table1[[#This Row],[Attendance %]]&gt;=80,(Table1[[#This Row],[Performance Score]]&gt;=80)),"Eligible","Not Eligible")</f>
        <v>Not Eligible</v>
      </c>
      <c r="AF3294" t="str">
        <f>IF(Table1[[#This Row],[Performance Score]]&gt;=80,"High Performer","Low Performer")</f>
        <v>Low Performer</v>
      </c>
      <c r="AG3294" t="str" cm="1">
        <f t="array" aca="1" ref="AG3294" ca="1">_xlfn.IFS(Table1[[#This Row],[Experience]]&lt;=3,"Junior",Table1[[#This Row],[Experience]]&lt;=7,"Mid Level",Table1[[#This Row],[Experience]]&gt;=7,"Senior")</f>
        <v>Junior</v>
      </c>
      <c r="AH3294" t="str">
        <f>IF(Table1[[#This Row],[Attendance %]]&gt;75,"OK","Below 75")</f>
        <v>Below 75</v>
      </c>
      <c r="AI3294" t="b">
        <f>ISBLANK(Table1[[#This Row],[Employee ID]])</f>
        <v>0</v>
      </c>
      <c r="AJ3294" t="b">
        <f>ISNUMBER(Table1[[#This Row],[Total Salary  ]])</f>
        <v>1</v>
      </c>
      <c r="AK3294" t="str">
        <f>IFERROR(_xlfn.XLOOKUP(Table1[[#This Row],[Manager ID]],MANAGERS!A:A,MANAGERS!B:B),"Not Found")</f>
        <v>Manager_7</v>
      </c>
    </row>
    <row r="3295" spans="1:37" x14ac:dyDescent="0.2">
      <c r="A3295" t="s">
        <v>4997</v>
      </c>
      <c r="B3295" t="s">
        <v>57</v>
      </c>
      <c r="C3295" t="s">
        <v>21</v>
      </c>
      <c r="D3295" t="s">
        <v>25</v>
      </c>
      <c r="E3295" t="s">
        <v>17</v>
      </c>
      <c r="F3295" s="1">
        <v>44002</v>
      </c>
      <c r="G3295" s="1">
        <v>30691</v>
      </c>
      <c r="H3295">
        <v>55981</v>
      </c>
      <c r="I3295">
        <v>19404</v>
      </c>
      <c r="J3295">
        <v>97</v>
      </c>
      <c r="K3295">
        <v>77</v>
      </c>
      <c r="L3295" t="s">
        <v>23</v>
      </c>
      <c r="M3295">
        <v>116</v>
      </c>
      <c r="N3295">
        <f>Table1[[#This Row],[Basic Salary]]+Table1[[#This Row],[Bonus]]</f>
        <v>75385</v>
      </c>
      <c r="O3295" s="2">
        <f>Table1[[#This Row],[Bonus]]/Table1[[#This Row],[Basic Salary]]</f>
        <v>0.34661760240081457</v>
      </c>
      <c r="P3295">
        <f ca="1">DATEDIF(Table1[[#This Row],[Date of Birth]],TODAY(),"Y")</f>
        <v>42</v>
      </c>
      <c r="Q3295">
        <f ca="1">DATEDIF(Table1[[#This Row],[Joining Date]],TODAY(),"Y")</f>
        <v>6</v>
      </c>
      <c r="R3295" t="str">
        <f ca="1">IF(YEAR(Table1[[#This Row],[Joining Date]])=YEAR(TODAY()),"Yes","No")</f>
        <v>No</v>
      </c>
      <c r="S3295" t="str">
        <f ca="1">IF(Table1[[#This Row],[Experience]]&gt;5,"Yes","No")</f>
        <v>Yes</v>
      </c>
      <c r="T3295" t="str">
        <f>TEXT(Table1[[#This Row],[Joining Date]],"mmmm")</f>
        <v>June</v>
      </c>
      <c r="U3295" t="str">
        <f>TEXT(Table1[[#This Row],[Joining Date]],"yyyy")</f>
        <v>2020</v>
      </c>
      <c r="V3295" s="5">
        <f ca="1">TODAY()-Table1[[#This Row],[Joining Date]]</f>
        <v>2237</v>
      </c>
      <c r="W3295" t="str">
        <f>LEFT(Table1[[#This Row],[Employee Name]],FIND(" ",Table1[[#This Row],[Employee Name]])-1)</f>
        <v>Swathi</v>
      </c>
      <c r="X3295" t="str">
        <f>RIGHT(Table1[[#This Row],[Employee Name]],LEN(Table1[[#This Row],[Employee Name]])-FIND(" ",Table1[[#This Row],[Employee Name]]))</f>
        <v>Ramesh</v>
      </c>
      <c r="Y3295" t="str">
        <f>Table1[[#This Row],[Department]]&amp;"-"&amp;Table1[[#This Row],[Employee ID]]</f>
        <v>Finance-E04941</v>
      </c>
      <c r="Z3295" t="str">
        <f>LEFT(Table1[[#This Row],[Department]],3)</f>
        <v>Fin</v>
      </c>
      <c r="AA3295" t="str">
        <f>_xlfn.XLOOKUP(Table1[[#This Row],[Manager ID]],MANAGERS!A:A,MANAGERS!B:B)</f>
        <v>Manager_16</v>
      </c>
      <c r="AB3295" t="str" cm="1">
        <f t="array" ref="AB3295">_xlfn.XLOOKUP(Table1[[#This Row],[Manager ID]],Table2[[#All],[Manager ID]],Table2[[#All],[Department Head]])</f>
        <v>Sales</v>
      </c>
      <c r="AC3295" s="2">
        <f>_xlfn.XLOOKUP(Table1[[#This Row],[City]],L:L,O:O)</f>
        <v>0.23486488519629886</v>
      </c>
      <c r="AD3295" t="str" cm="1">
        <f t="array" ref="AD3295">_xlfn.IFS(Table1[[#This Row],[Performance Score]]&gt;=90,"Excellent",Table1[[#This Row],[Performance Score]]&gt;=75,"Good",Table1[[#This Row],[Performance Score]]&gt;=60,"Average",Table1[[#This Row],[Performance Score]]&lt;=60,"Need Improvement")</f>
        <v>Good</v>
      </c>
      <c r="AE3295" t="str">
        <f>IF(AND(Table1[[#This Row],[Attendance %]]&gt;=80,(Table1[[#This Row],[Performance Score]]&gt;=80)),"Eligible","Not Eligible")</f>
        <v>Not Eligible</v>
      </c>
      <c r="AF3295" t="str">
        <f>IF(Table1[[#This Row],[Performance Score]]&gt;=80,"High Performer","Low Performer")</f>
        <v>Low Performer</v>
      </c>
      <c r="AG3295" t="str" cm="1">
        <f t="array" aca="1" ref="AG3295" ca="1">_xlfn.IFS(Table1[[#This Row],[Experience]]&lt;=3,"Junior",Table1[[#This Row],[Experience]]&lt;=7,"Mid Level",Table1[[#This Row],[Experience]]&gt;=7,"Senior")</f>
        <v>Mid Level</v>
      </c>
      <c r="AH3295" t="str">
        <f>IF(Table1[[#This Row],[Attendance %]]&gt;75,"OK","Below 75")</f>
        <v>OK</v>
      </c>
      <c r="AI3295" t="b">
        <f>ISBLANK(Table1[[#This Row],[Employee ID]])</f>
        <v>0</v>
      </c>
      <c r="AJ3295" t="b">
        <f>ISNUMBER(Table1[[#This Row],[Total Salary  ]])</f>
        <v>1</v>
      </c>
      <c r="AK3295" t="str">
        <f>IFERROR(_xlfn.XLOOKUP(Table1[[#This Row],[Manager ID]],MANAGERS!A:A,MANAGERS!B:B),"Not Found")</f>
        <v>Manager_16</v>
      </c>
    </row>
    <row r="3296" spans="1:37" x14ac:dyDescent="0.2">
      <c r="A3296" t="s">
        <v>4626</v>
      </c>
      <c r="B3296" t="s">
        <v>39</v>
      </c>
      <c r="C3296" t="s">
        <v>15</v>
      </c>
      <c r="D3296" t="s">
        <v>43</v>
      </c>
      <c r="E3296" t="s">
        <v>30</v>
      </c>
      <c r="F3296" s="1">
        <v>44656</v>
      </c>
      <c r="G3296" s="1">
        <v>37832</v>
      </c>
      <c r="H3296">
        <v>47534</v>
      </c>
      <c r="I3296">
        <v>27843</v>
      </c>
      <c r="J3296">
        <v>60</v>
      </c>
      <c r="K3296">
        <v>68</v>
      </c>
      <c r="L3296" t="s">
        <v>37</v>
      </c>
      <c r="M3296">
        <v>116</v>
      </c>
      <c r="N3296">
        <f>Table1[[#This Row],[Basic Salary]]+Table1[[#This Row],[Bonus]]</f>
        <v>75377</v>
      </c>
      <c r="O3296" s="2">
        <f>Table1[[#This Row],[Bonus]]/Table1[[#This Row],[Basic Salary]]</f>
        <v>0.58574914797828925</v>
      </c>
      <c r="P3296">
        <f ca="1">DATEDIF(Table1[[#This Row],[Date of Birth]],TODAY(),"Y")</f>
        <v>23</v>
      </c>
      <c r="Q3296">
        <f ca="1">DATEDIF(Table1[[#This Row],[Joining Date]],TODAY(),"Y")</f>
        <v>4</v>
      </c>
      <c r="R3296" t="str">
        <f ca="1">IF(YEAR(Table1[[#This Row],[Joining Date]])=YEAR(TODAY()),"Yes","No")</f>
        <v>No</v>
      </c>
      <c r="S3296" t="str">
        <f ca="1">IF(Table1[[#This Row],[Experience]]&gt;5,"Yes","No")</f>
        <v>No</v>
      </c>
      <c r="T3296" t="str">
        <f>TEXT(Table1[[#This Row],[Joining Date]],"mmmm")</f>
        <v>April</v>
      </c>
      <c r="U3296" t="str">
        <f>TEXT(Table1[[#This Row],[Joining Date]],"yyyy")</f>
        <v>2022</v>
      </c>
      <c r="V3296" s="5">
        <f ca="1">TODAY()-Table1[[#This Row],[Joining Date]]</f>
        <v>1583</v>
      </c>
      <c r="W3296" t="str">
        <f>LEFT(Table1[[#This Row],[Employee Name]],FIND(" ",Table1[[#This Row],[Employee Name]])-1)</f>
        <v>Karan</v>
      </c>
      <c r="X3296" t="str">
        <f>RIGHT(Table1[[#This Row],[Employee Name]],LEN(Table1[[#This Row],[Employee Name]])-FIND(" ",Table1[[#This Row],[Employee Name]]))</f>
        <v>Malhotra</v>
      </c>
      <c r="Y3296" t="str">
        <f>Table1[[#This Row],[Department]]&amp;"-"&amp;Table1[[#This Row],[Employee ID]]</f>
        <v>Operations-E04570</v>
      </c>
      <c r="Z3296" t="str">
        <f>LEFT(Table1[[#This Row],[Department]],3)</f>
        <v>Ope</v>
      </c>
      <c r="AA3296" t="str">
        <f>_xlfn.XLOOKUP(Table1[[#This Row],[Manager ID]],MANAGERS!A:A,MANAGERS!B:B)</f>
        <v>Manager_16</v>
      </c>
      <c r="AB3296" t="str" cm="1">
        <f t="array" ref="AB3296">_xlfn.XLOOKUP(Table1[[#This Row],[Manager ID]],Table2[[#All],[Manager ID]],Table2[[#All],[Department Head]])</f>
        <v>Sales</v>
      </c>
      <c r="AC3296" s="2">
        <f>_xlfn.XLOOKUP(Table1[[#This Row],[City]],L:L,O:O)</f>
        <v>0.24036902712549932</v>
      </c>
      <c r="AD3296" t="str" cm="1">
        <f t="array" ref="AD3296">_xlfn.IFS(Table1[[#This Row],[Performance Score]]&gt;=90,"Excellent",Table1[[#This Row],[Performance Score]]&gt;=75,"Good",Table1[[#This Row],[Performance Score]]&gt;=60,"Average",Table1[[#This Row],[Performance Score]]&lt;=60,"Need Improvement")</f>
        <v>Average</v>
      </c>
      <c r="AE3296" t="str">
        <f>IF(AND(Table1[[#This Row],[Attendance %]]&gt;=80,(Table1[[#This Row],[Performance Score]]&gt;=80)),"Eligible","Not Eligible")</f>
        <v>Not Eligible</v>
      </c>
      <c r="AF3296" t="str">
        <f>IF(Table1[[#This Row],[Performance Score]]&gt;=80,"High Performer","Low Performer")</f>
        <v>Low Performer</v>
      </c>
      <c r="AG3296" t="str" cm="1">
        <f t="array" aca="1" ref="AG3296" ca="1">_xlfn.IFS(Table1[[#This Row],[Experience]]&lt;=3,"Junior",Table1[[#This Row],[Experience]]&lt;=7,"Mid Level",Table1[[#This Row],[Experience]]&gt;=7,"Senior")</f>
        <v>Mid Level</v>
      </c>
      <c r="AH3296" t="str">
        <f>IF(Table1[[#This Row],[Attendance %]]&gt;75,"OK","Below 75")</f>
        <v>Below 75</v>
      </c>
      <c r="AI3296" t="b">
        <f>ISBLANK(Table1[[#This Row],[Employee ID]])</f>
        <v>0</v>
      </c>
      <c r="AJ3296" t="b">
        <f>ISNUMBER(Table1[[#This Row],[Total Salary  ]])</f>
        <v>1</v>
      </c>
      <c r="AK3296" t="str">
        <f>IFERROR(_xlfn.XLOOKUP(Table1[[#This Row],[Manager ID]],MANAGERS!A:A,MANAGERS!B:B),"Not Found")</f>
        <v>Manager_16</v>
      </c>
    </row>
    <row r="3297" spans="1:37" x14ac:dyDescent="0.2">
      <c r="A3297" t="s">
        <v>3036</v>
      </c>
      <c r="B3297" t="s">
        <v>71</v>
      </c>
      <c r="C3297" t="s">
        <v>15</v>
      </c>
      <c r="D3297" t="s">
        <v>40</v>
      </c>
      <c r="E3297" t="s">
        <v>26</v>
      </c>
      <c r="F3297" s="1">
        <v>44046</v>
      </c>
      <c r="G3297" s="1">
        <v>30503</v>
      </c>
      <c r="H3297">
        <v>55975</v>
      </c>
      <c r="I3297">
        <v>19391</v>
      </c>
      <c r="J3297">
        <v>88</v>
      </c>
      <c r="K3297">
        <v>86</v>
      </c>
      <c r="L3297" t="s">
        <v>18</v>
      </c>
      <c r="M3297">
        <v>104</v>
      </c>
      <c r="N3297">
        <f>Table1[[#This Row],[Basic Salary]]+Table1[[#This Row],[Bonus]]</f>
        <v>75366</v>
      </c>
      <c r="O3297" s="2">
        <f>Table1[[#This Row],[Bonus]]/Table1[[#This Row],[Basic Salary]]</f>
        <v>0.34642251004912905</v>
      </c>
      <c r="P3297">
        <f ca="1">DATEDIF(Table1[[#This Row],[Date of Birth]],TODAY(),"Y")</f>
        <v>43</v>
      </c>
      <c r="Q3297">
        <f ca="1">DATEDIF(Table1[[#This Row],[Joining Date]],TODAY(),"Y")</f>
        <v>6</v>
      </c>
      <c r="R3297" t="str">
        <f ca="1">IF(YEAR(Table1[[#This Row],[Joining Date]])=YEAR(TODAY()),"Yes","No")</f>
        <v>No</v>
      </c>
      <c r="S3297" t="str">
        <f ca="1">IF(Table1[[#This Row],[Experience]]&gt;5,"Yes","No")</f>
        <v>Yes</v>
      </c>
      <c r="T3297" t="str">
        <f>TEXT(Table1[[#This Row],[Joining Date]],"mmmm")</f>
        <v>August</v>
      </c>
      <c r="U3297" t="str">
        <f>TEXT(Table1[[#This Row],[Joining Date]],"yyyy")</f>
        <v>2020</v>
      </c>
      <c r="V3297" s="5">
        <f ca="1">TODAY()-Table1[[#This Row],[Joining Date]]</f>
        <v>2193</v>
      </c>
      <c r="W3297" t="str">
        <f>LEFT(Table1[[#This Row],[Employee Name]],FIND(" ",Table1[[#This Row],[Employee Name]])-1)</f>
        <v>Sneha</v>
      </c>
      <c r="X3297" t="str">
        <f>RIGHT(Table1[[#This Row],[Employee Name]],LEN(Table1[[#This Row],[Employee Name]])-FIND(" ",Table1[[#This Row],[Employee Name]]))</f>
        <v>Iyer</v>
      </c>
      <c r="Y3297" t="str">
        <f>Table1[[#This Row],[Department]]&amp;"-"&amp;Table1[[#This Row],[Employee ID]]</f>
        <v>IT-E02980</v>
      </c>
      <c r="Z3297" t="str">
        <f>LEFT(Table1[[#This Row],[Department]],3)</f>
        <v>IT</v>
      </c>
      <c r="AA3297" t="str">
        <f>_xlfn.XLOOKUP(Table1[[#This Row],[Manager ID]],MANAGERS!A:A,MANAGERS!B:B)</f>
        <v>Manager_4</v>
      </c>
      <c r="AB3297" t="str" cm="1">
        <f t="array" ref="AB3297">_xlfn.XLOOKUP(Table1[[#This Row],[Manager ID]],Table2[[#All],[Manager ID]],Table2[[#All],[Department Head]])</f>
        <v>Finance</v>
      </c>
      <c r="AC3297" s="2">
        <f>_xlfn.XLOOKUP(Table1[[#This Row],[City]],L:L,O:O)</f>
        <v>0.21356479274849693</v>
      </c>
      <c r="AD3297" t="str" cm="1">
        <f t="array" ref="AD3297">_xlfn.IFS(Table1[[#This Row],[Performance Score]]&gt;=90,"Excellent",Table1[[#This Row],[Performance Score]]&gt;=75,"Good",Table1[[#This Row],[Performance Score]]&gt;=60,"Average",Table1[[#This Row],[Performance Score]]&lt;=60,"Need Improvement")</f>
        <v>Good</v>
      </c>
      <c r="AE3297" t="str">
        <f>IF(AND(Table1[[#This Row],[Attendance %]]&gt;=80,(Table1[[#This Row],[Performance Score]]&gt;=80)),"Eligible","Not Eligible")</f>
        <v>Eligible</v>
      </c>
      <c r="AF3297" t="str">
        <f>IF(Table1[[#This Row],[Performance Score]]&gt;=80,"High Performer","Low Performer")</f>
        <v>High Performer</v>
      </c>
      <c r="AG3297" t="str" cm="1">
        <f t="array" aca="1" ref="AG3297" ca="1">_xlfn.IFS(Table1[[#This Row],[Experience]]&lt;=3,"Junior",Table1[[#This Row],[Experience]]&lt;=7,"Mid Level",Table1[[#This Row],[Experience]]&gt;=7,"Senior")</f>
        <v>Mid Level</v>
      </c>
      <c r="AH3297" t="str">
        <f>IF(Table1[[#This Row],[Attendance %]]&gt;75,"OK","Below 75")</f>
        <v>OK</v>
      </c>
      <c r="AI3297" t="b">
        <f>ISBLANK(Table1[[#This Row],[Employee ID]])</f>
        <v>0</v>
      </c>
      <c r="AJ3297" t="b">
        <f>ISNUMBER(Table1[[#This Row],[Total Salary  ]])</f>
        <v>1</v>
      </c>
      <c r="AK3297" t="str">
        <f>IFERROR(_xlfn.XLOOKUP(Table1[[#This Row],[Manager ID]],MANAGERS!A:A,MANAGERS!B:B),"Not Found")</f>
        <v>Manager_4</v>
      </c>
    </row>
    <row r="3298" spans="1:37" x14ac:dyDescent="0.2">
      <c r="A3298" t="s">
        <v>4734</v>
      </c>
      <c r="B3298" t="s">
        <v>75</v>
      </c>
      <c r="C3298" t="s">
        <v>15</v>
      </c>
      <c r="D3298" t="s">
        <v>25</v>
      </c>
      <c r="E3298" t="s">
        <v>22</v>
      </c>
      <c r="F3298" s="1">
        <v>45340</v>
      </c>
      <c r="G3298" s="1">
        <v>36598</v>
      </c>
      <c r="H3298">
        <v>45828</v>
      </c>
      <c r="I3298">
        <v>29511</v>
      </c>
      <c r="J3298">
        <v>62</v>
      </c>
      <c r="K3298">
        <v>79</v>
      </c>
      <c r="L3298" t="s">
        <v>31</v>
      </c>
      <c r="M3298">
        <v>116</v>
      </c>
      <c r="N3298">
        <f>Table1[[#This Row],[Basic Salary]]+Table1[[#This Row],[Bonus]]</f>
        <v>75339</v>
      </c>
      <c r="O3298" s="2">
        <f>Table1[[#This Row],[Bonus]]/Table1[[#This Row],[Basic Salary]]</f>
        <v>0.6439512961508248</v>
      </c>
      <c r="P3298">
        <f ca="1">DATEDIF(Table1[[#This Row],[Date of Birth]],TODAY(),"Y")</f>
        <v>26</v>
      </c>
      <c r="Q3298">
        <f ca="1">DATEDIF(Table1[[#This Row],[Joining Date]],TODAY(),"Y")</f>
        <v>2</v>
      </c>
      <c r="R3298" t="str">
        <f ca="1">IF(YEAR(Table1[[#This Row],[Joining Date]])=YEAR(TODAY()),"Yes","No")</f>
        <v>No</v>
      </c>
      <c r="S3298" t="str">
        <f ca="1">IF(Table1[[#This Row],[Experience]]&gt;5,"Yes","No")</f>
        <v>No</v>
      </c>
      <c r="T3298" t="str">
        <f>TEXT(Table1[[#This Row],[Joining Date]],"mmmm")</f>
        <v>February</v>
      </c>
      <c r="U3298" t="str">
        <f>TEXT(Table1[[#This Row],[Joining Date]],"yyyy")</f>
        <v>2024</v>
      </c>
      <c r="V3298" s="5">
        <f ca="1">TODAY()-Table1[[#This Row],[Joining Date]]</f>
        <v>899</v>
      </c>
      <c r="W3298" t="str">
        <f>LEFT(Table1[[#This Row],[Employee Name]],FIND(" ",Table1[[#This Row],[Employee Name]])-1)</f>
        <v>Ishita</v>
      </c>
      <c r="X3298" t="str">
        <f>RIGHT(Table1[[#This Row],[Employee Name]],LEN(Table1[[#This Row],[Employee Name]])-FIND(" ",Table1[[#This Row],[Employee Name]]))</f>
        <v>Roy</v>
      </c>
      <c r="Y3298" t="str">
        <f>Table1[[#This Row],[Department]]&amp;"-"&amp;Table1[[#This Row],[Employee ID]]</f>
        <v>Finance-E04678</v>
      </c>
      <c r="Z3298" t="str">
        <f>LEFT(Table1[[#This Row],[Department]],3)</f>
        <v>Fin</v>
      </c>
      <c r="AA3298" t="str">
        <f>_xlfn.XLOOKUP(Table1[[#This Row],[Manager ID]],MANAGERS!A:A,MANAGERS!B:B)</f>
        <v>Manager_16</v>
      </c>
      <c r="AB3298" t="str" cm="1">
        <f t="array" ref="AB3298">_xlfn.XLOOKUP(Table1[[#This Row],[Manager ID]],Table2[[#All],[Manager ID]],Table2[[#All],[Department Head]])</f>
        <v>Sales</v>
      </c>
      <c r="AC3298" s="2">
        <f>_xlfn.XLOOKUP(Table1[[#This Row],[City]],L:L,O:O)</f>
        <v>0.241864189087755</v>
      </c>
      <c r="AD3298" t="str" cm="1">
        <f t="array" ref="AD3298">_xlfn.IFS(Table1[[#This Row],[Performance Score]]&gt;=90,"Excellent",Table1[[#This Row],[Performance Score]]&gt;=75,"Good",Table1[[#This Row],[Performance Score]]&gt;=60,"Average",Table1[[#This Row],[Performance Score]]&lt;=60,"Need Improvement")</f>
        <v>Good</v>
      </c>
      <c r="AE3298" t="str">
        <f>IF(AND(Table1[[#This Row],[Attendance %]]&gt;=80,(Table1[[#This Row],[Performance Score]]&gt;=80)),"Eligible","Not Eligible")</f>
        <v>Not Eligible</v>
      </c>
      <c r="AF3298" t="str">
        <f>IF(Table1[[#This Row],[Performance Score]]&gt;=80,"High Performer","Low Performer")</f>
        <v>Low Performer</v>
      </c>
      <c r="AG3298" t="str" cm="1">
        <f t="array" aca="1" ref="AG3298" ca="1">_xlfn.IFS(Table1[[#This Row],[Experience]]&lt;=3,"Junior",Table1[[#This Row],[Experience]]&lt;=7,"Mid Level",Table1[[#This Row],[Experience]]&gt;=7,"Senior")</f>
        <v>Junior</v>
      </c>
      <c r="AH3298" t="str">
        <f>IF(Table1[[#This Row],[Attendance %]]&gt;75,"OK","Below 75")</f>
        <v>Below 75</v>
      </c>
      <c r="AI3298" t="b">
        <f>ISBLANK(Table1[[#This Row],[Employee ID]])</f>
        <v>0</v>
      </c>
      <c r="AJ3298" t="b">
        <f>ISNUMBER(Table1[[#This Row],[Total Salary  ]])</f>
        <v>1</v>
      </c>
      <c r="AK3298" t="str">
        <f>IFERROR(_xlfn.XLOOKUP(Table1[[#This Row],[Manager ID]],MANAGERS!A:A,MANAGERS!B:B),"Not Found")</f>
        <v>Manager_16</v>
      </c>
    </row>
    <row r="3299" spans="1:37" x14ac:dyDescent="0.2">
      <c r="A3299" t="s">
        <v>4928</v>
      </c>
      <c r="B3299" t="s">
        <v>89</v>
      </c>
      <c r="C3299" t="s">
        <v>21</v>
      </c>
      <c r="D3299" t="s">
        <v>25</v>
      </c>
      <c r="E3299" t="s">
        <v>17</v>
      </c>
      <c r="F3299" s="1">
        <v>45980</v>
      </c>
      <c r="G3299" s="1">
        <v>39899</v>
      </c>
      <c r="H3299">
        <v>50010</v>
      </c>
      <c r="I3299">
        <v>25326</v>
      </c>
      <c r="J3299">
        <v>97</v>
      </c>
      <c r="K3299">
        <v>79</v>
      </c>
      <c r="L3299" t="s">
        <v>27</v>
      </c>
      <c r="M3299">
        <v>107</v>
      </c>
      <c r="N3299">
        <f>Table1[[#This Row],[Basic Salary]]+Table1[[#This Row],[Bonus]]</f>
        <v>75336</v>
      </c>
      <c r="O3299" s="2">
        <f>Table1[[#This Row],[Bonus]]/Table1[[#This Row],[Basic Salary]]</f>
        <v>0.50641871625674861</v>
      </c>
      <c r="P3299">
        <f ca="1">DATEDIF(Table1[[#This Row],[Date of Birth]],TODAY(),"Y")</f>
        <v>17</v>
      </c>
      <c r="Q3299">
        <f ca="1">DATEDIF(Table1[[#This Row],[Joining Date]],TODAY(),"Y")</f>
        <v>0</v>
      </c>
      <c r="R3299" t="str">
        <f ca="1">IF(YEAR(Table1[[#This Row],[Joining Date]])=YEAR(TODAY()),"Yes","No")</f>
        <v>No</v>
      </c>
      <c r="S3299" t="str">
        <f ca="1">IF(Table1[[#This Row],[Experience]]&gt;5,"Yes","No")</f>
        <v>No</v>
      </c>
      <c r="T3299" t="str">
        <f>TEXT(Table1[[#This Row],[Joining Date]],"mmmm")</f>
        <v>November</v>
      </c>
      <c r="U3299" t="str">
        <f>TEXT(Table1[[#This Row],[Joining Date]],"yyyy")</f>
        <v>2025</v>
      </c>
      <c r="V3299" s="5">
        <f ca="1">TODAY()-Table1[[#This Row],[Joining Date]]</f>
        <v>259</v>
      </c>
      <c r="W3299" t="str">
        <f>LEFT(Table1[[#This Row],[Employee Name]],FIND(" ",Table1[[#This Row],[Employee Name]])-1)</f>
        <v>Tarun</v>
      </c>
      <c r="X3299" t="str">
        <f>RIGHT(Table1[[#This Row],[Employee Name]],LEN(Table1[[#This Row],[Employee Name]])-FIND(" ",Table1[[#This Row],[Employee Name]]))</f>
        <v>Verma</v>
      </c>
      <c r="Y3299" t="str">
        <f>Table1[[#This Row],[Department]]&amp;"-"&amp;Table1[[#This Row],[Employee ID]]</f>
        <v>Finance-E04872</v>
      </c>
      <c r="Z3299" t="str">
        <f>LEFT(Table1[[#This Row],[Department]],3)</f>
        <v>Fin</v>
      </c>
      <c r="AA3299" t="str">
        <f>_xlfn.XLOOKUP(Table1[[#This Row],[Manager ID]],MANAGERS!A:A,MANAGERS!B:B)</f>
        <v>Manager_7</v>
      </c>
      <c r="AB3299" t="str" cm="1">
        <f t="array" ref="AB3299">_xlfn.XLOOKUP(Table1[[#This Row],[Manager ID]],Table2[[#All],[Manager ID]],Table2[[#All],[Department Head]])</f>
        <v>Operations</v>
      </c>
      <c r="AC3299" s="2">
        <f>_xlfn.XLOOKUP(Table1[[#This Row],[City]],L:L,O:O)</f>
        <v>0.23674293405114402</v>
      </c>
      <c r="AD3299" t="str" cm="1">
        <f t="array" ref="AD3299">_xlfn.IFS(Table1[[#This Row],[Performance Score]]&gt;=90,"Excellent",Table1[[#This Row],[Performance Score]]&gt;=75,"Good",Table1[[#This Row],[Performance Score]]&gt;=60,"Average",Table1[[#This Row],[Performance Score]]&lt;=60,"Need Improvement")</f>
        <v>Good</v>
      </c>
      <c r="AE3299" t="str">
        <f>IF(AND(Table1[[#This Row],[Attendance %]]&gt;=80,(Table1[[#This Row],[Performance Score]]&gt;=80)),"Eligible","Not Eligible")</f>
        <v>Not Eligible</v>
      </c>
      <c r="AF3299" t="str">
        <f>IF(Table1[[#This Row],[Performance Score]]&gt;=80,"High Performer","Low Performer")</f>
        <v>Low Performer</v>
      </c>
      <c r="AG3299" t="str" cm="1">
        <f t="array" aca="1" ref="AG3299" ca="1">_xlfn.IFS(Table1[[#This Row],[Experience]]&lt;=3,"Junior",Table1[[#This Row],[Experience]]&lt;=7,"Mid Level",Table1[[#This Row],[Experience]]&gt;=7,"Senior")</f>
        <v>Junior</v>
      </c>
      <c r="AH3299" t="str">
        <f>IF(Table1[[#This Row],[Attendance %]]&gt;75,"OK","Below 75")</f>
        <v>OK</v>
      </c>
      <c r="AI3299" t="b">
        <f>ISBLANK(Table1[[#This Row],[Employee ID]])</f>
        <v>0</v>
      </c>
      <c r="AJ3299" t="b">
        <f>ISNUMBER(Table1[[#This Row],[Total Salary  ]])</f>
        <v>1</v>
      </c>
      <c r="AK3299" t="str">
        <f>IFERROR(_xlfn.XLOOKUP(Table1[[#This Row],[Manager ID]],MANAGERS!A:A,MANAGERS!B:B),"Not Found")</f>
        <v>Manager_7</v>
      </c>
    </row>
    <row r="3300" spans="1:37" x14ac:dyDescent="0.2">
      <c r="A3300" t="s">
        <v>773</v>
      </c>
      <c r="B3300" t="s">
        <v>60</v>
      </c>
      <c r="C3300" t="s">
        <v>15</v>
      </c>
      <c r="D3300" t="s">
        <v>40</v>
      </c>
      <c r="E3300" t="s">
        <v>30</v>
      </c>
      <c r="F3300" s="1">
        <v>43519</v>
      </c>
      <c r="G3300" s="1">
        <v>32243</v>
      </c>
      <c r="H3300">
        <v>51890</v>
      </c>
      <c r="I3300">
        <v>23431</v>
      </c>
      <c r="J3300">
        <v>62</v>
      </c>
      <c r="K3300">
        <v>82</v>
      </c>
      <c r="L3300" t="s">
        <v>31</v>
      </c>
      <c r="M3300">
        <v>112</v>
      </c>
      <c r="N3300">
        <f>Table1[[#This Row],[Basic Salary]]+Table1[[#This Row],[Bonus]]</f>
        <v>75321</v>
      </c>
      <c r="O3300" s="2">
        <f>Table1[[#This Row],[Bonus]]/Table1[[#This Row],[Basic Salary]]</f>
        <v>0.45155135864328388</v>
      </c>
      <c r="P3300">
        <f ca="1">DATEDIF(Table1[[#This Row],[Date of Birth]],TODAY(),"Y")</f>
        <v>38</v>
      </c>
      <c r="Q3300">
        <f ca="1">DATEDIF(Table1[[#This Row],[Joining Date]],TODAY(),"Y")</f>
        <v>7</v>
      </c>
      <c r="R3300" t="str">
        <f ca="1">IF(YEAR(Table1[[#This Row],[Joining Date]])=YEAR(TODAY()),"Yes","No")</f>
        <v>No</v>
      </c>
      <c r="S3300" t="str">
        <f ca="1">IF(Table1[[#This Row],[Experience]]&gt;5,"Yes","No")</f>
        <v>Yes</v>
      </c>
      <c r="T3300" t="str">
        <f>TEXT(Table1[[#This Row],[Joining Date]],"mmmm")</f>
        <v>February</v>
      </c>
      <c r="U3300" t="str">
        <f>TEXT(Table1[[#This Row],[Joining Date]],"yyyy")</f>
        <v>2019</v>
      </c>
      <c r="V3300" s="5">
        <f ca="1">TODAY()-Table1[[#This Row],[Joining Date]]</f>
        <v>2720</v>
      </c>
      <c r="W3300" t="str">
        <f>LEFT(Table1[[#This Row],[Employee Name]],FIND(" ",Table1[[#This Row],[Employee Name]])-1)</f>
        <v>Gayathri</v>
      </c>
      <c r="X3300" t="str">
        <f>RIGHT(Table1[[#This Row],[Employee Name]],LEN(Table1[[#This Row],[Employee Name]])-FIND(" ",Table1[[#This Row],[Employee Name]]))</f>
        <v>Iyer</v>
      </c>
      <c r="Y3300" t="str">
        <f>Table1[[#This Row],[Department]]&amp;"-"&amp;Table1[[#This Row],[Employee ID]]</f>
        <v>IT-E00717</v>
      </c>
      <c r="Z3300" t="str">
        <f>LEFT(Table1[[#This Row],[Department]],3)</f>
        <v>IT</v>
      </c>
      <c r="AA3300" t="str">
        <f>_xlfn.XLOOKUP(Table1[[#This Row],[Manager ID]],MANAGERS!A:A,MANAGERS!B:B)</f>
        <v>Manager_12</v>
      </c>
      <c r="AB3300" t="str" cm="1">
        <f t="array" ref="AB3300">_xlfn.XLOOKUP(Table1[[#This Row],[Manager ID]],Table2[[#All],[Manager ID]],Table2[[#All],[Department Head]])</f>
        <v>Marketing</v>
      </c>
      <c r="AC3300" s="2">
        <f>_xlfn.XLOOKUP(Table1[[#This Row],[City]],L:L,O:O)</f>
        <v>0.241864189087755</v>
      </c>
      <c r="AD3300" t="str" cm="1">
        <f t="array" ref="AD3300">_xlfn.IFS(Table1[[#This Row],[Performance Score]]&gt;=90,"Excellent",Table1[[#This Row],[Performance Score]]&gt;=75,"Good",Table1[[#This Row],[Performance Score]]&gt;=60,"Average",Table1[[#This Row],[Performance Score]]&lt;=60,"Need Improvement")</f>
        <v>Good</v>
      </c>
      <c r="AE3300" t="str">
        <f>IF(AND(Table1[[#This Row],[Attendance %]]&gt;=80,(Table1[[#This Row],[Performance Score]]&gt;=80)),"Eligible","Not Eligible")</f>
        <v>Not Eligible</v>
      </c>
      <c r="AF3300" t="str">
        <f>IF(Table1[[#This Row],[Performance Score]]&gt;=80,"High Performer","Low Performer")</f>
        <v>High Performer</v>
      </c>
      <c r="AG3300" t="str" cm="1">
        <f t="array" aca="1" ref="AG3300" ca="1">_xlfn.IFS(Table1[[#This Row],[Experience]]&lt;=3,"Junior",Table1[[#This Row],[Experience]]&lt;=7,"Mid Level",Table1[[#This Row],[Experience]]&gt;=7,"Senior")</f>
        <v>Mid Level</v>
      </c>
      <c r="AH3300" t="str">
        <f>IF(Table1[[#This Row],[Attendance %]]&gt;75,"OK","Below 75")</f>
        <v>Below 75</v>
      </c>
      <c r="AI3300" t="b">
        <f>ISBLANK(Table1[[#This Row],[Employee ID]])</f>
        <v>0</v>
      </c>
      <c r="AJ3300" t="b">
        <f>ISNUMBER(Table1[[#This Row],[Total Salary  ]])</f>
        <v>1</v>
      </c>
      <c r="AK3300" t="str">
        <f>IFERROR(_xlfn.XLOOKUP(Table1[[#This Row],[Manager ID]],MANAGERS!A:A,MANAGERS!B:B),"Not Found")</f>
        <v>Manager_12</v>
      </c>
    </row>
    <row r="3301" spans="1:37" x14ac:dyDescent="0.2">
      <c r="A3301" t="s">
        <v>1366</v>
      </c>
      <c r="B3301" t="s">
        <v>45</v>
      </c>
      <c r="C3301" t="s">
        <v>21</v>
      </c>
      <c r="D3301" t="s">
        <v>33</v>
      </c>
      <c r="E3301" t="s">
        <v>22</v>
      </c>
      <c r="F3301" s="1">
        <v>45805</v>
      </c>
      <c r="G3301" s="1">
        <v>32377</v>
      </c>
      <c r="H3301">
        <v>60989</v>
      </c>
      <c r="I3301">
        <v>14312</v>
      </c>
      <c r="J3301">
        <v>87</v>
      </c>
      <c r="K3301">
        <v>77</v>
      </c>
      <c r="L3301" t="s">
        <v>18</v>
      </c>
      <c r="M3301">
        <v>110</v>
      </c>
      <c r="N3301">
        <f>Table1[[#This Row],[Basic Salary]]+Table1[[#This Row],[Bonus]]</f>
        <v>75301</v>
      </c>
      <c r="O3301" s="2">
        <f>Table1[[#This Row],[Bonus]]/Table1[[#This Row],[Basic Salary]]</f>
        <v>0.23466526750725542</v>
      </c>
      <c r="P3301">
        <f ca="1">DATEDIF(Table1[[#This Row],[Date of Birth]],TODAY(),"Y")</f>
        <v>37</v>
      </c>
      <c r="Q3301">
        <f ca="1">DATEDIF(Table1[[#This Row],[Joining Date]],TODAY(),"Y")</f>
        <v>1</v>
      </c>
      <c r="R3301" t="str">
        <f ca="1">IF(YEAR(Table1[[#This Row],[Joining Date]])=YEAR(TODAY()),"Yes","No")</f>
        <v>No</v>
      </c>
      <c r="S3301" t="str">
        <f ca="1">IF(Table1[[#This Row],[Experience]]&gt;5,"Yes","No")</f>
        <v>No</v>
      </c>
      <c r="T3301" t="str">
        <f>TEXT(Table1[[#This Row],[Joining Date]],"mmmm")</f>
        <v>May</v>
      </c>
      <c r="U3301" t="str">
        <f>TEXT(Table1[[#This Row],[Joining Date]],"yyyy")</f>
        <v>2025</v>
      </c>
      <c r="V3301" s="5">
        <f ca="1">TODAY()-Table1[[#This Row],[Joining Date]]</f>
        <v>434</v>
      </c>
      <c r="W3301" t="str">
        <f>LEFT(Table1[[#This Row],[Employee Name]],FIND(" ",Table1[[#This Row],[Employee Name]])-1)</f>
        <v>Ananya</v>
      </c>
      <c r="X3301" t="str">
        <f>RIGHT(Table1[[#This Row],[Employee Name]],LEN(Table1[[#This Row],[Employee Name]])-FIND(" ",Table1[[#This Row],[Employee Name]]))</f>
        <v>Rao</v>
      </c>
      <c r="Y3301" t="str">
        <f>Table1[[#This Row],[Department]]&amp;"-"&amp;Table1[[#This Row],[Employee ID]]</f>
        <v>Marketing-E01310</v>
      </c>
      <c r="Z3301" t="str">
        <f>LEFT(Table1[[#This Row],[Department]],3)</f>
        <v>Mar</v>
      </c>
      <c r="AA3301" t="str">
        <f>_xlfn.XLOOKUP(Table1[[#This Row],[Manager ID]],MANAGERS!A:A,MANAGERS!B:B)</f>
        <v>Manager_10</v>
      </c>
      <c r="AB3301" t="str" cm="1">
        <f t="array" ref="AB3301">_xlfn.XLOOKUP(Table1[[#This Row],[Manager ID]],Table2[[#All],[Manager ID]],Table2[[#All],[Department Head]])</f>
        <v>HR</v>
      </c>
      <c r="AC3301" s="2">
        <f>_xlfn.XLOOKUP(Table1[[#This Row],[City]],L:L,O:O)</f>
        <v>0.21356479274849693</v>
      </c>
      <c r="AD3301" t="str" cm="1">
        <f t="array" ref="AD3301">_xlfn.IFS(Table1[[#This Row],[Performance Score]]&gt;=90,"Excellent",Table1[[#This Row],[Performance Score]]&gt;=75,"Good",Table1[[#This Row],[Performance Score]]&gt;=60,"Average",Table1[[#This Row],[Performance Score]]&lt;=60,"Need Improvement")</f>
        <v>Good</v>
      </c>
      <c r="AE3301" t="str">
        <f>IF(AND(Table1[[#This Row],[Attendance %]]&gt;=80,(Table1[[#This Row],[Performance Score]]&gt;=80)),"Eligible","Not Eligible")</f>
        <v>Not Eligible</v>
      </c>
      <c r="AF3301" t="str">
        <f>IF(Table1[[#This Row],[Performance Score]]&gt;=80,"High Performer","Low Performer")</f>
        <v>Low Performer</v>
      </c>
      <c r="AG3301" t="str" cm="1">
        <f t="array" aca="1" ref="AG3301" ca="1">_xlfn.IFS(Table1[[#This Row],[Experience]]&lt;=3,"Junior",Table1[[#This Row],[Experience]]&lt;=7,"Mid Level",Table1[[#This Row],[Experience]]&gt;=7,"Senior")</f>
        <v>Junior</v>
      </c>
      <c r="AH3301" t="str">
        <f>IF(Table1[[#This Row],[Attendance %]]&gt;75,"OK","Below 75")</f>
        <v>OK</v>
      </c>
      <c r="AI3301" t="b">
        <f>ISBLANK(Table1[[#This Row],[Employee ID]])</f>
        <v>0</v>
      </c>
      <c r="AJ3301" t="b">
        <f>ISNUMBER(Table1[[#This Row],[Total Salary  ]])</f>
        <v>1</v>
      </c>
      <c r="AK3301" t="str">
        <f>IFERROR(_xlfn.XLOOKUP(Table1[[#This Row],[Manager ID]],MANAGERS!A:A,MANAGERS!B:B),"Not Found")</f>
        <v>Manager_10</v>
      </c>
    </row>
    <row r="3302" spans="1:37" x14ac:dyDescent="0.2">
      <c r="A3302" t="s">
        <v>2318</v>
      </c>
      <c r="B3302" t="s">
        <v>42</v>
      </c>
      <c r="C3302" t="s">
        <v>21</v>
      </c>
      <c r="D3302" t="s">
        <v>40</v>
      </c>
      <c r="E3302" t="s">
        <v>30</v>
      </c>
      <c r="F3302" s="1">
        <v>42313</v>
      </c>
      <c r="G3302" s="1">
        <v>37561</v>
      </c>
      <c r="H3302">
        <v>50367</v>
      </c>
      <c r="I3302">
        <v>24931</v>
      </c>
      <c r="J3302">
        <v>92</v>
      </c>
      <c r="K3302">
        <v>94</v>
      </c>
      <c r="L3302" t="s">
        <v>31</v>
      </c>
      <c r="M3302">
        <v>104</v>
      </c>
      <c r="N3302">
        <f>Table1[[#This Row],[Basic Salary]]+Table1[[#This Row],[Bonus]]</f>
        <v>75298</v>
      </c>
      <c r="O3302" s="2">
        <f>Table1[[#This Row],[Bonus]]/Table1[[#This Row],[Basic Salary]]</f>
        <v>0.49498679691067565</v>
      </c>
      <c r="P3302">
        <f ca="1">DATEDIF(Table1[[#This Row],[Date of Birth]],TODAY(),"Y")</f>
        <v>23</v>
      </c>
      <c r="Q3302">
        <f ca="1">DATEDIF(Table1[[#This Row],[Joining Date]],TODAY(),"Y")</f>
        <v>10</v>
      </c>
      <c r="R3302" t="str">
        <f ca="1">IF(YEAR(Table1[[#This Row],[Joining Date]])=YEAR(TODAY()),"Yes","No")</f>
        <v>No</v>
      </c>
      <c r="S3302" t="str">
        <f ca="1">IF(Table1[[#This Row],[Experience]]&gt;5,"Yes","No")</f>
        <v>Yes</v>
      </c>
      <c r="T3302" t="str">
        <f>TEXT(Table1[[#This Row],[Joining Date]],"mmmm")</f>
        <v>November</v>
      </c>
      <c r="U3302" t="str">
        <f>TEXT(Table1[[#This Row],[Joining Date]],"yyyy")</f>
        <v>2015</v>
      </c>
      <c r="V3302" s="5">
        <f ca="1">TODAY()-Table1[[#This Row],[Joining Date]]</f>
        <v>3926</v>
      </c>
      <c r="W3302" t="str">
        <f>LEFT(Table1[[#This Row],[Employee Name]],FIND(" ",Table1[[#This Row],[Employee Name]])-1)</f>
        <v>Krishna</v>
      </c>
      <c r="X3302" t="str">
        <f>RIGHT(Table1[[#This Row],[Employee Name]],LEN(Table1[[#This Row],[Employee Name]])-FIND(" ",Table1[[#This Row],[Employee Name]]))</f>
        <v>Chaitanya</v>
      </c>
      <c r="Y3302" t="str">
        <f>Table1[[#This Row],[Department]]&amp;"-"&amp;Table1[[#This Row],[Employee ID]]</f>
        <v>IT-E02262</v>
      </c>
      <c r="Z3302" t="str">
        <f>LEFT(Table1[[#This Row],[Department]],3)</f>
        <v>IT</v>
      </c>
      <c r="AA3302" t="str">
        <f>_xlfn.XLOOKUP(Table1[[#This Row],[Manager ID]],MANAGERS!A:A,MANAGERS!B:B)</f>
        <v>Manager_4</v>
      </c>
      <c r="AB3302" t="str" cm="1">
        <f t="array" ref="AB3302">_xlfn.XLOOKUP(Table1[[#This Row],[Manager ID]],Table2[[#All],[Manager ID]],Table2[[#All],[Department Head]])</f>
        <v>Finance</v>
      </c>
      <c r="AC3302" s="2">
        <f>_xlfn.XLOOKUP(Table1[[#This Row],[City]],L:L,O:O)</f>
        <v>0.241864189087755</v>
      </c>
      <c r="AD3302" t="str" cm="1">
        <f t="array" ref="AD3302">_xlfn.IFS(Table1[[#This Row],[Performance Score]]&gt;=90,"Excellent",Table1[[#This Row],[Performance Score]]&gt;=75,"Good",Table1[[#This Row],[Performance Score]]&gt;=60,"Average",Table1[[#This Row],[Performance Score]]&lt;=60,"Need Improvement")</f>
        <v>Excellent</v>
      </c>
      <c r="AE3302" t="str">
        <f>IF(AND(Table1[[#This Row],[Attendance %]]&gt;=80,(Table1[[#This Row],[Performance Score]]&gt;=80)),"Eligible","Not Eligible")</f>
        <v>Eligible</v>
      </c>
      <c r="AF3302" t="str">
        <f>IF(Table1[[#This Row],[Performance Score]]&gt;=80,"High Performer","Low Performer")</f>
        <v>High Performer</v>
      </c>
      <c r="AG3302" t="str" cm="1">
        <f t="array" aca="1" ref="AG3302" ca="1">_xlfn.IFS(Table1[[#This Row],[Experience]]&lt;=3,"Junior",Table1[[#This Row],[Experience]]&lt;=7,"Mid Level",Table1[[#This Row],[Experience]]&gt;=7,"Senior")</f>
        <v>Senior</v>
      </c>
      <c r="AH3302" t="str">
        <f>IF(Table1[[#This Row],[Attendance %]]&gt;75,"OK","Below 75")</f>
        <v>OK</v>
      </c>
      <c r="AI3302" t="b">
        <f>ISBLANK(Table1[[#This Row],[Employee ID]])</f>
        <v>0</v>
      </c>
      <c r="AJ3302" t="b">
        <f>ISNUMBER(Table1[[#This Row],[Total Salary  ]])</f>
        <v>1</v>
      </c>
      <c r="AK3302" t="str">
        <f>IFERROR(_xlfn.XLOOKUP(Table1[[#This Row],[Manager ID]],MANAGERS!A:A,MANAGERS!B:B),"Not Found")</f>
        <v>Manager_4</v>
      </c>
    </row>
    <row r="3303" spans="1:37" x14ac:dyDescent="0.2">
      <c r="A3303" t="s">
        <v>3088</v>
      </c>
      <c r="B3303" t="s">
        <v>48</v>
      </c>
      <c r="C3303" t="s">
        <v>21</v>
      </c>
      <c r="D3303" t="s">
        <v>16</v>
      </c>
      <c r="E3303" t="s">
        <v>26</v>
      </c>
      <c r="F3303" s="1">
        <v>43106</v>
      </c>
      <c r="G3303" s="1">
        <v>32566</v>
      </c>
      <c r="H3303">
        <v>69567</v>
      </c>
      <c r="I3303">
        <v>5711</v>
      </c>
      <c r="J3303">
        <v>96</v>
      </c>
      <c r="K3303">
        <v>95</v>
      </c>
      <c r="L3303" t="s">
        <v>31</v>
      </c>
      <c r="M3303">
        <v>106</v>
      </c>
      <c r="N3303">
        <f>Table1[[#This Row],[Basic Salary]]+Table1[[#This Row],[Bonus]]</f>
        <v>75278</v>
      </c>
      <c r="O3303" s="2">
        <f>Table1[[#This Row],[Bonus]]/Table1[[#This Row],[Basic Salary]]</f>
        <v>8.2093521353515317E-2</v>
      </c>
      <c r="P3303">
        <f ca="1">DATEDIF(Table1[[#This Row],[Date of Birth]],TODAY(),"Y")</f>
        <v>37</v>
      </c>
      <c r="Q3303">
        <f ca="1">DATEDIF(Table1[[#This Row],[Joining Date]],TODAY(),"Y")</f>
        <v>8</v>
      </c>
      <c r="R3303" t="str">
        <f ca="1">IF(YEAR(Table1[[#This Row],[Joining Date]])=YEAR(TODAY()),"Yes","No")</f>
        <v>No</v>
      </c>
      <c r="S3303" t="str">
        <f ca="1">IF(Table1[[#This Row],[Experience]]&gt;5,"Yes","No")</f>
        <v>Yes</v>
      </c>
      <c r="T3303" t="str">
        <f>TEXT(Table1[[#This Row],[Joining Date]],"mmmm")</f>
        <v>January</v>
      </c>
      <c r="U3303" t="str">
        <f>TEXT(Table1[[#This Row],[Joining Date]],"yyyy")</f>
        <v>2018</v>
      </c>
      <c r="V3303" s="5">
        <f ca="1">TODAY()-Table1[[#This Row],[Joining Date]]</f>
        <v>3133</v>
      </c>
      <c r="W3303" t="str">
        <f>LEFT(Table1[[#This Row],[Employee Name]],FIND(" ",Table1[[#This Row],[Employee Name]])-1)</f>
        <v>Aditya</v>
      </c>
      <c r="X3303" t="str">
        <f>RIGHT(Table1[[#This Row],[Employee Name]],LEN(Table1[[#This Row],[Employee Name]])-FIND(" ",Table1[[#This Row],[Employee Name]]))</f>
        <v>Kapoor</v>
      </c>
      <c r="Y3303" t="str">
        <f>Table1[[#This Row],[Department]]&amp;"-"&amp;Table1[[#This Row],[Employee ID]]</f>
        <v>HR-E03032</v>
      </c>
      <c r="Z3303" t="str">
        <f>LEFT(Table1[[#This Row],[Department]],3)</f>
        <v>HR</v>
      </c>
      <c r="AA3303" t="str">
        <f>_xlfn.XLOOKUP(Table1[[#This Row],[Manager ID]],MANAGERS!A:A,MANAGERS!B:B)</f>
        <v>Manager_6</v>
      </c>
      <c r="AB3303" t="str" cm="1">
        <f t="array" ref="AB3303">_xlfn.XLOOKUP(Table1[[#This Row],[Manager ID]],Table2[[#All],[Manager ID]],Table2[[#All],[Department Head]])</f>
        <v>HR</v>
      </c>
      <c r="AC3303" s="2">
        <f>_xlfn.XLOOKUP(Table1[[#This Row],[City]],L:L,O:O)</f>
        <v>0.241864189087755</v>
      </c>
      <c r="AD3303" t="str" cm="1">
        <f t="array" ref="AD3303">_xlfn.IFS(Table1[[#This Row],[Performance Score]]&gt;=90,"Excellent",Table1[[#This Row],[Performance Score]]&gt;=75,"Good",Table1[[#This Row],[Performance Score]]&gt;=60,"Average",Table1[[#This Row],[Performance Score]]&lt;=60,"Need Improvement")</f>
        <v>Excellent</v>
      </c>
      <c r="AE3303" t="str">
        <f>IF(AND(Table1[[#This Row],[Attendance %]]&gt;=80,(Table1[[#This Row],[Performance Score]]&gt;=80)),"Eligible","Not Eligible")</f>
        <v>Eligible</v>
      </c>
      <c r="AF3303" t="str">
        <f>IF(Table1[[#This Row],[Performance Score]]&gt;=80,"High Performer","Low Performer")</f>
        <v>High Performer</v>
      </c>
      <c r="AG3303" t="str" cm="1">
        <f t="array" aca="1" ref="AG3303" ca="1">_xlfn.IFS(Table1[[#This Row],[Experience]]&lt;=3,"Junior",Table1[[#This Row],[Experience]]&lt;=7,"Mid Level",Table1[[#This Row],[Experience]]&gt;=7,"Senior")</f>
        <v>Senior</v>
      </c>
      <c r="AH3303" t="str">
        <f>IF(Table1[[#This Row],[Attendance %]]&gt;75,"OK","Below 75")</f>
        <v>OK</v>
      </c>
      <c r="AI3303" t="b">
        <f>ISBLANK(Table1[[#This Row],[Employee ID]])</f>
        <v>0</v>
      </c>
      <c r="AJ3303" t="b">
        <f>ISNUMBER(Table1[[#This Row],[Total Salary  ]])</f>
        <v>1</v>
      </c>
      <c r="AK3303" t="str">
        <f>IFERROR(_xlfn.XLOOKUP(Table1[[#This Row],[Manager ID]],MANAGERS!A:A,MANAGERS!B:B),"Not Found")</f>
        <v>Manager_6</v>
      </c>
    </row>
    <row r="3304" spans="1:37" x14ac:dyDescent="0.2">
      <c r="A3304" t="s">
        <v>1193</v>
      </c>
      <c r="B3304" t="s">
        <v>75</v>
      </c>
      <c r="C3304" t="s">
        <v>21</v>
      </c>
      <c r="D3304" t="s">
        <v>25</v>
      </c>
      <c r="E3304" t="s">
        <v>65</v>
      </c>
      <c r="F3304" s="1">
        <v>44677</v>
      </c>
      <c r="G3304" s="1">
        <v>32854</v>
      </c>
      <c r="H3304">
        <v>63918</v>
      </c>
      <c r="I3304">
        <v>11351</v>
      </c>
      <c r="J3304">
        <v>94</v>
      </c>
      <c r="K3304">
        <v>93</v>
      </c>
      <c r="L3304" t="s">
        <v>37</v>
      </c>
      <c r="M3304">
        <v>113</v>
      </c>
      <c r="N3304">
        <f>Table1[[#This Row],[Basic Salary]]+Table1[[#This Row],[Bonus]]</f>
        <v>75269</v>
      </c>
      <c r="O3304" s="2">
        <f>Table1[[#This Row],[Bonus]]/Table1[[#This Row],[Basic Salary]]</f>
        <v>0.17758690822616477</v>
      </c>
      <c r="P3304">
        <f ca="1">DATEDIF(Table1[[#This Row],[Date of Birth]],TODAY(),"Y")</f>
        <v>36</v>
      </c>
      <c r="Q3304">
        <f ca="1">DATEDIF(Table1[[#This Row],[Joining Date]],TODAY(),"Y")</f>
        <v>4</v>
      </c>
      <c r="R3304" t="str">
        <f ca="1">IF(YEAR(Table1[[#This Row],[Joining Date]])=YEAR(TODAY()),"Yes","No")</f>
        <v>No</v>
      </c>
      <c r="S3304" t="str">
        <f ca="1">IF(Table1[[#This Row],[Experience]]&gt;5,"Yes","No")</f>
        <v>No</v>
      </c>
      <c r="T3304" t="str">
        <f>TEXT(Table1[[#This Row],[Joining Date]],"mmmm")</f>
        <v>April</v>
      </c>
      <c r="U3304" t="str">
        <f>TEXT(Table1[[#This Row],[Joining Date]],"yyyy")</f>
        <v>2022</v>
      </c>
      <c r="V3304" s="5">
        <f ca="1">TODAY()-Table1[[#This Row],[Joining Date]]</f>
        <v>1562</v>
      </c>
      <c r="W3304" t="str">
        <f>LEFT(Table1[[#This Row],[Employee Name]],FIND(" ",Table1[[#This Row],[Employee Name]])-1)</f>
        <v>Ishita</v>
      </c>
      <c r="X3304" t="str">
        <f>RIGHT(Table1[[#This Row],[Employee Name]],LEN(Table1[[#This Row],[Employee Name]])-FIND(" ",Table1[[#This Row],[Employee Name]]))</f>
        <v>Roy</v>
      </c>
      <c r="Y3304" t="str">
        <f>Table1[[#This Row],[Department]]&amp;"-"&amp;Table1[[#This Row],[Employee ID]]</f>
        <v>Finance-E01137</v>
      </c>
      <c r="Z3304" t="str">
        <f>LEFT(Table1[[#This Row],[Department]],3)</f>
        <v>Fin</v>
      </c>
      <c r="AA3304" t="str">
        <f>_xlfn.XLOOKUP(Table1[[#This Row],[Manager ID]],MANAGERS!A:A,MANAGERS!B:B)</f>
        <v>Manager_13</v>
      </c>
      <c r="AB3304" t="str" cm="1">
        <f t="array" ref="AB3304">_xlfn.XLOOKUP(Table1[[#This Row],[Manager ID]],Table2[[#All],[Manager ID]],Table2[[#All],[Department Head]])</f>
        <v>HR</v>
      </c>
      <c r="AC3304" s="2">
        <f>_xlfn.XLOOKUP(Table1[[#This Row],[City]],L:L,O:O)</f>
        <v>0.24036902712549932</v>
      </c>
      <c r="AD3304" t="str" cm="1">
        <f t="array" ref="AD3304">_xlfn.IFS(Table1[[#This Row],[Performance Score]]&gt;=90,"Excellent",Table1[[#This Row],[Performance Score]]&gt;=75,"Good",Table1[[#This Row],[Performance Score]]&gt;=60,"Average",Table1[[#This Row],[Performance Score]]&lt;=60,"Need Improvement")</f>
        <v>Excellent</v>
      </c>
      <c r="AE3304" t="str">
        <f>IF(AND(Table1[[#This Row],[Attendance %]]&gt;=80,(Table1[[#This Row],[Performance Score]]&gt;=80)),"Eligible","Not Eligible")</f>
        <v>Eligible</v>
      </c>
      <c r="AF3304" t="str">
        <f>IF(Table1[[#This Row],[Performance Score]]&gt;=80,"High Performer","Low Performer")</f>
        <v>High Performer</v>
      </c>
      <c r="AG3304" t="str" cm="1">
        <f t="array" aca="1" ref="AG3304" ca="1">_xlfn.IFS(Table1[[#This Row],[Experience]]&lt;=3,"Junior",Table1[[#This Row],[Experience]]&lt;=7,"Mid Level",Table1[[#This Row],[Experience]]&gt;=7,"Senior")</f>
        <v>Mid Level</v>
      </c>
      <c r="AH3304" t="str">
        <f>IF(Table1[[#This Row],[Attendance %]]&gt;75,"OK","Below 75")</f>
        <v>OK</v>
      </c>
      <c r="AI3304" t="b">
        <f>ISBLANK(Table1[[#This Row],[Employee ID]])</f>
        <v>0</v>
      </c>
      <c r="AJ3304" t="b">
        <f>ISNUMBER(Table1[[#This Row],[Total Salary  ]])</f>
        <v>1</v>
      </c>
      <c r="AK3304" t="str">
        <f>IFERROR(_xlfn.XLOOKUP(Table1[[#This Row],[Manager ID]],MANAGERS!A:A,MANAGERS!B:B),"Not Found")</f>
        <v>Manager_13</v>
      </c>
    </row>
    <row r="3305" spans="1:37" x14ac:dyDescent="0.2">
      <c r="A3305" t="s">
        <v>849</v>
      </c>
      <c r="B3305" t="s">
        <v>48</v>
      </c>
      <c r="C3305" t="s">
        <v>21</v>
      </c>
      <c r="D3305" t="s">
        <v>40</v>
      </c>
      <c r="E3305" t="s">
        <v>17</v>
      </c>
      <c r="F3305" s="1">
        <v>42551</v>
      </c>
      <c r="G3305" s="1">
        <v>33491</v>
      </c>
      <c r="H3305">
        <v>47738</v>
      </c>
      <c r="I3305">
        <v>27526</v>
      </c>
      <c r="J3305">
        <v>97</v>
      </c>
      <c r="K3305">
        <v>92</v>
      </c>
      <c r="L3305" t="s">
        <v>31</v>
      </c>
      <c r="M3305">
        <v>110</v>
      </c>
      <c r="N3305">
        <f>Table1[[#This Row],[Basic Salary]]+Table1[[#This Row],[Bonus]]</f>
        <v>75264</v>
      </c>
      <c r="O3305" s="2">
        <f>Table1[[#This Row],[Bonus]]/Table1[[#This Row],[Basic Salary]]</f>
        <v>0.57660563911349449</v>
      </c>
      <c r="P3305">
        <f ca="1">DATEDIF(Table1[[#This Row],[Date of Birth]],TODAY(),"Y")</f>
        <v>34</v>
      </c>
      <c r="Q3305">
        <f ca="1">DATEDIF(Table1[[#This Row],[Joining Date]],TODAY(),"Y")</f>
        <v>10</v>
      </c>
      <c r="R3305" t="str">
        <f ca="1">IF(YEAR(Table1[[#This Row],[Joining Date]])=YEAR(TODAY()),"Yes","No")</f>
        <v>No</v>
      </c>
      <c r="S3305" t="str">
        <f ca="1">IF(Table1[[#This Row],[Experience]]&gt;5,"Yes","No")</f>
        <v>Yes</v>
      </c>
      <c r="T3305" t="str">
        <f>TEXT(Table1[[#This Row],[Joining Date]],"mmmm")</f>
        <v>June</v>
      </c>
      <c r="U3305" t="str">
        <f>TEXT(Table1[[#This Row],[Joining Date]],"yyyy")</f>
        <v>2016</v>
      </c>
      <c r="V3305" s="5">
        <f ca="1">TODAY()-Table1[[#This Row],[Joining Date]]</f>
        <v>3688</v>
      </c>
      <c r="W3305" t="str">
        <f>LEFT(Table1[[#This Row],[Employee Name]],FIND(" ",Table1[[#This Row],[Employee Name]])-1)</f>
        <v>Aditya</v>
      </c>
      <c r="X3305" t="str">
        <f>RIGHT(Table1[[#This Row],[Employee Name]],LEN(Table1[[#This Row],[Employee Name]])-FIND(" ",Table1[[#This Row],[Employee Name]]))</f>
        <v>Kapoor</v>
      </c>
      <c r="Y3305" t="str">
        <f>Table1[[#This Row],[Department]]&amp;"-"&amp;Table1[[#This Row],[Employee ID]]</f>
        <v>IT-E00793</v>
      </c>
      <c r="Z3305" t="str">
        <f>LEFT(Table1[[#This Row],[Department]],3)</f>
        <v>IT</v>
      </c>
      <c r="AA3305" t="str">
        <f>_xlfn.XLOOKUP(Table1[[#This Row],[Manager ID]],MANAGERS!A:A,MANAGERS!B:B)</f>
        <v>Manager_10</v>
      </c>
      <c r="AB3305" t="str" cm="1">
        <f t="array" ref="AB3305">_xlfn.XLOOKUP(Table1[[#This Row],[Manager ID]],Table2[[#All],[Manager ID]],Table2[[#All],[Department Head]])</f>
        <v>HR</v>
      </c>
      <c r="AC3305" s="2">
        <f>_xlfn.XLOOKUP(Table1[[#This Row],[City]],L:L,O:O)</f>
        <v>0.241864189087755</v>
      </c>
      <c r="AD3305" t="str" cm="1">
        <f t="array" ref="AD3305">_xlfn.IFS(Table1[[#This Row],[Performance Score]]&gt;=90,"Excellent",Table1[[#This Row],[Performance Score]]&gt;=75,"Good",Table1[[#This Row],[Performance Score]]&gt;=60,"Average",Table1[[#This Row],[Performance Score]]&lt;=60,"Need Improvement")</f>
        <v>Excellent</v>
      </c>
      <c r="AE3305" t="str">
        <f>IF(AND(Table1[[#This Row],[Attendance %]]&gt;=80,(Table1[[#This Row],[Performance Score]]&gt;=80)),"Eligible","Not Eligible")</f>
        <v>Eligible</v>
      </c>
      <c r="AF3305" t="str">
        <f>IF(Table1[[#This Row],[Performance Score]]&gt;=80,"High Performer","Low Performer")</f>
        <v>High Performer</v>
      </c>
      <c r="AG3305" t="str" cm="1">
        <f t="array" aca="1" ref="AG3305" ca="1">_xlfn.IFS(Table1[[#This Row],[Experience]]&lt;=3,"Junior",Table1[[#This Row],[Experience]]&lt;=7,"Mid Level",Table1[[#This Row],[Experience]]&gt;=7,"Senior")</f>
        <v>Senior</v>
      </c>
      <c r="AH3305" t="str">
        <f>IF(Table1[[#This Row],[Attendance %]]&gt;75,"OK","Below 75")</f>
        <v>OK</v>
      </c>
      <c r="AI3305" t="b">
        <f>ISBLANK(Table1[[#This Row],[Employee ID]])</f>
        <v>0</v>
      </c>
      <c r="AJ3305" t="b">
        <f>ISNUMBER(Table1[[#This Row],[Total Salary  ]])</f>
        <v>1</v>
      </c>
      <c r="AK3305" t="str">
        <f>IFERROR(_xlfn.XLOOKUP(Table1[[#This Row],[Manager ID]],MANAGERS!A:A,MANAGERS!B:B),"Not Found")</f>
        <v>Manager_10</v>
      </c>
    </row>
    <row r="3306" spans="1:37" x14ac:dyDescent="0.2">
      <c r="A3306" t="s">
        <v>4847</v>
      </c>
      <c r="B3306" t="s">
        <v>71</v>
      </c>
      <c r="C3306" t="s">
        <v>21</v>
      </c>
      <c r="D3306" t="s">
        <v>40</v>
      </c>
      <c r="E3306" t="s">
        <v>30</v>
      </c>
      <c r="F3306" s="1">
        <v>43228</v>
      </c>
      <c r="G3306" s="1">
        <v>37121</v>
      </c>
      <c r="H3306">
        <v>52492</v>
      </c>
      <c r="I3306">
        <v>22764</v>
      </c>
      <c r="J3306">
        <v>92</v>
      </c>
      <c r="K3306">
        <v>89</v>
      </c>
      <c r="L3306" t="s">
        <v>53</v>
      </c>
      <c r="M3306">
        <v>118</v>
      </c>
      <c r="N3306">
        <f>Table1[[#This Row],[Basic Salary]]+Table1[[#This Row],[Bonus]]</f>
        <v>75256</v>
      </c>
      <c r="O3306" s="2">
        <f>Table1[[#This Row],[Bonus]]/Table1[[#This Row],[Basic Salary]]</f>
        <v>0.43366608245065913</v>
      </c>
      <c r="P3306">
        <f ca="1">DATEDIF(Table1[[#This Row],[Date of Birth]],TODAY(),"Y")</f>
        <v>24</v>
      </c>
      <c r="Q3306">
        <f ca="1">DATEDIF(Table1[[#This Row],[Joining Date]],TODAY(),"Y")</f>
        <v>8</v>
      </c>
      <c r="R3306" t="str">
        <f ca="1">IF(YEAR(Table1[[#This Row],[Joining Date]])=YEAR(TODAY()),"Yes","No")</f>
        <v>No</v>
      </c>
      <c r="S3306" t="str">
        <f ca="1">IF(Table1[[#This Row],[Experience]]&gt;5,"Yes","No")</f>
        <v>Yes</v>
      </c>
      <c r="T3306" t="str">
        <f>TEXT(Table1[[#This Row],[Joining Date]],"mmmm")</f>
        <v>May</v>
      </c>
      <c r="U3306" t="str">
        <f>TEXT(Table1[[#This Row],[Joining Date]],"yyyy")</f>
        <v>2018</v>
      </c>
      <c r="V3306" s="5">
        <f ca="1">TODAY()-Table1[[#This Row],[Joining Date]]</f>
        <v>3011</v>
      </c>
      <c r="W3306" t="str">
        <f>LEFT(Table1[[#This Row],[Employee Name]],FIND(" ",Table1[[#This Row],[Employee Name]])-1)</f>
        <v>Sneha</v>
      </c>
      <c r="X3306" t="str">
        <f>RIGHT(Table1[[#This Row],[Employee Name]],LEN(Table1[[#This Row],[Employee Name]])-FIND(" ",Table1[[#This Row],[Employee Name]]))</f>
        <v>Iyer</v>
      </c>
      <c r="Y3306" t="str">
        <f>Table1[[#This Row],[Department]]&amp;"-"&amp;Table1[[#This Row],[Employee ID]]</f>
        <v>IT-E04791</v>
      </c>
      <c r="Z3306" t="str">
        <f>LEFT(Table1[[#This Row],[Department]],3)</f>
        <v>IT</v>
      </c>
      <c r="AA3306" t="str">
        <f>_xlfn.XLOOKUP(Table1[[#This Row],[Manager ID]],MANAGERS!A:A,MANAGERS!B:B)</f>
        <v>Manager_18</v>
      </c>
      <c r="AB3306" t="str" cm="1">
        <f t="array" ref="AB3306">_xlfn.XLOOKUP(Table1[[#This Row],[Manager ID]],Table2[[#All],[Manager ID]],Table2[[#All],[Department Head]])</f>
        <v>Support</v>
      </c>
      <c r="AC3306" s="2">
        <f>_xlfn.XLOOKUP(Table1[[#This Row],[City]],L:L,O:O)</f>
        <v>0.23685887225230964</v>
      </c>
      <c r="AD3306" t="str" cm="1">
        <f t="array" ref="AD3306">_xlfn.IFS(Table1[[#This Row],[Performance Score]]&gt;=90,"Excellent",Table1[[#This Row],[Performance Score]]&gt;=75,"Good",Table1[[#This Row],[Performance Score]]&gt;=60,"Average",Table1[[#This Row],[Performance Score]]&lt;=60,"Need Improvement")</f>
        <v>Good</v>
      </c>
      <c r="AE3306" t="str">
        <f>IF(AND(Table1[[#This Row],[Attendance %]]&gt;=80,(Table1[[#This Row],[Performance Score]]&gt;=80)),"Eligible","Not Eligible")</f>
        <v>Eligible</v>
      </c>
      <c r="AF3306" t="str">
        <f>IF(Table1[[#This Row],[Performance Score]]&gt;=80,"High Performer","Low Performer")</f>
        <v>High Performer</v>
      </c>
      <c r="AG3306" t="str" cm="1">
        <f t="array" aca="1" ref="AG3306" ca="1">_xlfn.IFS(Table1[[#This Row],[Experience]]&lt;=3,"Junior",Table1[[#This Row],[Experience]]&lt;=7,"Mid Level",Table1[[#This Row],[Experience]]&gt;=7,"Senior")</f>
        <v>Senior</v>
      </c>
      <c r="AH3306" t="str">
        <f>IF(Table1[[#This Row],[Attendance %]]&gt;75,"OK","Below 75")</f>
        <v>OK</v>
      </c>
      <c r="AI3306" t="b">
        <f>ISBLANK(Table1[[#This Row],[Employee ID]])</f>
        <v>0</v>
      </c>
      <c r="AJ3306" t="b">
        <f>ISNUMBER(Table1[[#This Row],[Total Salary  ]])</f>
        <v>1</v>
      </c>
      <c r="AK3306" t="str">
        <f>IFERROR(_xlfn.XLOOKUP(Table1[[#This Row],[Manager ID]],MANAGERS!A:A,MANAGERS!B:B),"Not Found")</f>
        <v>Manager_18</v>
      </c>
    </row>
    <row r="3307" spans="1:37" x14ac:dyDescent="0.2">
      <c r="A3307" t="s">
        <v>1842</v>
      </c>
      <c r="B3307" t="s">
        <v>20</v>
      </c>
      <c r="C3307" t="s">
        <v>21</v>
      </c>
      <c r="D3307" t="s">
        <v>40</v>
      </c>
      <c r="E3307" t="s">
        <v>65</v>
      </c>
      <c r="F3307" s="1">
        <v>44795</v>
      </c>
      <c r="G3307" s="1">
        <v>33748</v>
      </c>
      <c r="H3307">
        <v>69260</v>
      </c>
      <c r="I3307">
        <v>5981</v>
      </c>
      <c r="J3307">
        <v>62</v>
      </c>
      <c r="K3307">
        <v>88</v>
      </c>
      <c r="L3307" t="s">
        <v>53</v>
      </c>
      <c r="M3307">
        <v>101</v>
      </c>
      <c r="N3307">
        <f>Table1[[#This Row],[Basic Salary]]+Table1[[#This Row],[Bonus]]</f>
        <v>75241</v>
      </c>
      <c r="O3307" s="2">
        <f>Table1[[#This Row],[Bonus]]/Table1[[#This Row],[Basic Salary]]</f>
        <v>8.6355760900952927E-2</v>
      </c>
      <c r="P3307">
        <f ca="1">DATEDIF(Table1[[#This Row],[Date of Birth]],TODAY(),"Y")</f>
        <v>34</v>
      </c>
      <c r="Q3307">
        <f ca="1">DATEDIF(Table1[[#This Row],[Joining Date]],TODAY(),"Y")</f>
        <v>3</v>
      </c>
      <c r="R3307" t="str">
        <f ca="1">IF(YEAR(Table1[[#This Row],[Joining Date]])=YEAR(TODAY()),"Yes","No")</f>
        <v>No</v>
      </c>
      <c r="S3307" t="str">
        <f ca="1">IF(Table1[[#This Row],[Experience]]&gt;5,"Yes","No")</f>
        <v>No</v>
      </c>
      <c r="T3307" t="str">
        <f>TEXT(Table1[[#This Row],[Joining Date]],"mmmm")</f>
        <v>August</v>
      </c>
      <c r="U3307" t="str">
        <f>TEXT(Table1[[#This Row],[Joining Date]],"yyyy")</f>
        <v>2022</v>
      </c>
      <c r="V3307" s="5">
        <f ca="1">TODAY()-Table1[[#This Row],[Joining Date]]</f>
        <v>1444</v>
      </c>
      <c r="W3307" t="str">
        <f>LEFT(Table1[[#This Row],[Employee Name]],FIND(" ",Table1[[#This Row],[Employee Name]])-1)</f>
        <v>Rahul</v>
      </c>
      <c r="X3307" t="str">
        <f>RIGHT(Table1[[#This Row],[Employee Name]],LEN(Table1[[#This Row],[Employee Name]])-FIND(" ",Table1[[#This Row],[Employee Name]]))</f>
        <v>Verma</v>
      </c>
      <c r="Y3307" t="str">
        <f>Table1[[#This Row],[Department]]&amp;"-"&amp;Table1[[#This Row],[Employee ID]]</f>
        <v>IT-E01786</v>
      </c>
      <c r="Z3307" t="str">
        <f>LEFT(Table1[[#This Row],[Department]],3)</f>
        <v>IT</v>
      </c>
      <c r="AA3307" t="str">
        <f>_xlfn.XLOOKUP(Table1[[#This Row],[Manager ID]],MANAGERS!A:A,MANAGERS!B:B)</f>
        <v>Manager_1</v>
      </c>
      <c r="AB3307" t="str" cm="1">
        <f t="array" ref="AB3307">_xlfn.XLOOKUP(Table1[[#This Row],[Manager ID]],Table2[[#All],[Manager ID]],Table2[[#All],[Department Head]])</f>
        <v>Support</v>
      </c>
      <c r="AC3307" s="2">
        <f>_xlfn.XLOOKUP(Table1[[#This Row],[City]],L:L,O:O)</f>
        <v>0.23685887225230964</v>
      </c>
      <c r="AD3307" t="str" cm="1">
        <f t="array" ref="AD3307">_xlfn.IFS(Table1[[#This Row],[Performance Score]]&gt;=90,"Excellent",Table1[[#This Row],[Performance Score]]&gt;=75,"Good",Table1[[#This Row],[Performance Score]]&gt;=60,"Average",Table1[[#This Row],[Performance Score]]&lt;=60,"Need Improvement")</f>
        <v>Good</v>
      </c>
      <c r="AE3307" t="str">
        <f>IF(AND(Table1[[#This Row],[Attendance %]]&gt;=80,(Table1[[#This Row],[Performance Score]]&gt;=80)),"Eligible","Not Eligible")</f>
        <v>Not Eligible</v>
      </c>
      <c r="AF3307" t="str">
        <f>IF(Table1[[#This Row],[Performance Score]]&gt;=80,"High Performer","Low Performer")</f>
        <v>High Performer</v>
      </c>
      <c r="AG3307" t="str" cm="1">
        <f t="array" aca="1" ref="AG3307" ca="1">_xlfn.IFS(Table1[[#This Row],[Experience]]&lt;=3,"Junior",Table1[[#This Row],[Experience]]&lt;=7,"Mid Level",Table1[[#This Row],[Experience]]&gt;=7,"Senior")</f>
        <v>Junior</v>
      </c>
      <c r="AH3307" t="str">
        <f>IF(Table1[[#This Row],[Attendance %]]&gt;75,"OK","Below 75")</f>
        <v>Below 75</v>
      </c>
      <c r="AI3307" t="b">
        <f>ISBLANK(Table1[[#This Row],[Employee ID]])</f>
        <v>0</v>
      </c>
      <c r="AJ3307" t="b">
        <f>ISNUMBER(Table1[[#This Row],[Total Salary  ]])</f>
        <v>1</v>
      </c>
      <c r="AK3307" t="str">
        <f>IFERROR(_xlfn.XLOOKUP(Table1[[#This Row],[Manager ID]],MANAGERS!A:A,MANAGERS!B:B),"Not Found")</f>
        <v>Manager_1</v>
      </c>
    </row>
    <row r="3308" spans="1:37" x14ac:dyDescent="0.2">
      <c r="A3308" t="s">
        <v>403</v>
      </c>
      <c r="B3308" t="s">
        <v>42</v>
      </c>
      <c r="C3308" t="s">
        <v>21</v>
      </c>
      <c r="D3308" t="s">
        <v>25</v>
      </c>
      <c r="E3308" t="s">
        <v>30</v>
      </c>
      <c r="F3308" s="1">
        <v>42884</v>
      </c>
      <c r="G3308" s="1">
        <v>32287</v>
      </c>
      <c r="H3308">
        <v>61042</v>
      </c>
      <c r="I3308">
        <v>14170</v>
      </c>
      <c r="J3308">
        <v>88</v>
      </c>
      <c r="K3308">
        <v>96</v>
      </c>
      <c r="L3308" t="s">
        <v>37</v>
      </c>
      <c r="M3308">
        <v>102</v>
      </c>
      <c r="N3308">
        <f>Table1[[#This Row],[Basic Salary]]+Table1[[#This Row],[Bonus]]</f>
        <v>75212</v>
      </c>
      <c r="O3308" s="2">
        <f>Table1[[#This Row],[Bonus]]/Table1[[#This Row],[Basic Salary]]</f>
        <v>0.23213525113856034</v>
      </c>
      <c r="P3308">
        <f ca="1">DATEDIF(Table1[[#This Row],[Date of Birth]],TODAY(),"Y")</f>
        <v>38</v>
      </c>
      <c r="Q3308">
        <f ca="1">DATEDIF(Table1[[#This Row],[Joining Date]],TODAY(),"Y")</f>
        <v>9</v>
      </c>
      <c r="R3308" t="str">
        <f ca="1">IF(YEAR(Table1[[#This Row],[Joining Date]])=YEAR(TODAY()),"Yes","No")</f>
        <v>No</v>
      </c>
      <c r="S3308" t="str">
        <f ca="1">IF(Table1[[#This Row],[Experience]]&gt;5,"Yes","No")</f>
        <v>Yes</v>
      </c>
      <c r="T3308" t="str">
        <f>TEXT(Table1[[#This Row],[Joining Date]],"mmmm")</f>
        <v>May</v>
      </c>
      <c r="U3308" t="str">
        <f>TEXT(Table1[[#This Row],[Joining Date]],"yyyy")</f>
        <v>2017</v>
      </c>
      <c r="V3308" s="5">
        <f ca="1">TODAY()-Table1[[#This Row],[Joining Date]]</f>
        <v>3355</v>
      </c>
      <c r="W3308" t="str">
        <f>LEFT(Table1[[#This Row],[Employee Name]],FIND(" ",Table1[[#This Row],[Employee Name]])-1)</f>
        <v>Krishna</v>
      </c>
      <c r="X3308" t="str">
        <f>RIGHT(Table1[[#This Row],[Employee Name]],LEN(Table1[[#This Row],[Employee Name]])-FIND(" ",Table1[[#This Row],[Employee Name]]))</f>
        <v>Chaitanya</v>
      </c>
      <c r="Y3308" t="str">
        <f>Table1[[#This Row],[Department]]&amp;"-"&amp;Table1[[#This Row],[Employee ID]]</f>
        <v>Finance-E00347</v>
      </c>
      <c r="Z3308" t="str">
        <f>LEFT(Table1[[#This Row],[Department]],3)</f>
        <v>Fin</v>
      </c>
      <c r="AA3308" t="str">
        <f>_xlfn.XLOOKUP(Table1[[#This Row],[Manager ID]],MANAGERS!A:A,MANAGERS!B:B)</f>
        <v>Manager_2</v>
      </c>
      <c r="AB3308" t="str" cm="1">
        <f t="array" ref="AB3308">_xlfn.XLOOKUP(Table1[[#This Row],[Manager ID]],Table2[[#All],[Manager ID]],Table2[[#All],[Department Head]])</f>
        <v>Sales</v>
      </c>
      <c r="AC3308" s="2">
        <f>_xlfn.XLOOKUP(Table1[[#This Row],[City]],L:L,O:O)</f>
        <v>0.24036902712549932</v>
      </c>
      <c r="AD3308" t="str" cm="1">
        <f t="array" ref="AD3308">_xlfn.IFS(Table1[[#This Row],[Performance Score]]&gt;=90,"Excellent",Table1[[#This Row],[Performance Score]]&gt;=75,"Good",Table1[[#This Row],[Performance Score]]&gt;=60,"Average",Table1[[#This Row],[Performance Score]]&lt;=60,"Need Improvement")</f>
        <v>Excellent</v>
      </c>
      <c r="AE3308" t="str">
        <f>IF(AND(Table1[[#This Row],[Attendance %]]&gt;=80,(Table1[[#This Row],[Performance Score]]&gt;=80)),"Eligible","Not Eligible")</f>
        <v>Eligible</v>
      </c>
      <c r="AF3308" t="str">
        <f>IF(Table1[[#This Row],[Performance Score]]&gt;=80,"High Performer","Low Performer")</f>
        <v>High Performer</v>
      </c>
      <c r="AG3308" t="str" cm="1">
        <f t="array" aca="1" ref="AG3308" ca="1">_xlfn.IFS(Table1[[#This Row],[Experience]]&lt;=3,"Junior",Table1[[#This Row],[Experience]]&lt;=7,"Mid Level",Table1[[#This Row],[Experience]]&gt;=7,"Senior")</f>
        <v>Senior</v>
      </c>
      <c r="AH3308" t="str">
        <f>IF(Table1[[#This Row],[Attendance %]]&gt;75,"OK","Below 75")</f>
        <v>OK</v>
      </c>
      <c r="AI3308" t="b">
        <f>ISBLANK(Table1[[#This Row],[Employee ID]])</f>
        <v>0</v>
      </c>
      <c r="AJ3308" t="b">
        <f>ISNUMBER(Table1[[#This Row],[Total Salary  ]])</f>
        <v>1</v>
      </c>
      <c r="AK3308" t="str">
        <f>IFERROR(_xlfn.XLOOKUP(Table1[[#This Row],[Manager ID]],MANAGERS!A:A,MANAGERS!B:B),"Not Found")</f>
        <v>Manager_2</v>
      </c>
    </row>
    <row r="3309" spans="1:37" x14ac:dyDescent="0.2">
      <c r="A3309" t="s">
        <v>4241</v>
      </c>
      <c r="B3309" t="s">
        <v>87</v>
      </c>
      <c r="C3309" t="s">
        <v>21</v>
      </c>
      <c r="D3309" t="s">
        <v>40</v>
      </c>
      <c r="E3309" t="s">
        <v>22</v>
      </c>
      <c r="F3309" s="1">
        <v>44633</v>
      </c>
      <c r="G3309" s="1">
        <v>37014</v>
      </c>
      <c r="H3309">
        <v>54207</v>
      </c>
      <c r="I3309">
        <v>21001</v>
      </c>
      <c r="J3309">
        <v>70</v>
      </c>
      <c r="K3309">
        <v>55</v>
      </c>
      <c r="L3309" t="s">
        <v>18</v>
      </c>
      <c r="M3309">
        <v>118</v>
      </c>
      <c r="N3309">
        <f>Table1[[#This Row],[Basic Salary]]+Table1[[#This Row],[Bonus]]</f>
        <v>75208</v>
      </c>
      <c r="O3309" s="2">
        <f>Table1[[#This Row],[Bonus]]/Table1[[#This Row],[Basic Salary]]</f>
        <v>0.38742228863430922</v>
      </c>
      <c r="P3309">
        <f ca="1">DATEDIF(Table1[[#This Row],[Date of Birth]],TODAY(),"Y")</f>
        <v>25</v>
      </c>
      <c r="Q3309">
        <f ca="1">DATEDIF(Table1[[#This Row],[Joining Date]],TODAY(),"Y")</f>
        <v>4</v>
      </c>
      <c r="R3309" t="str">
        <f ca="1">IF(YEAR(Table1[[#This Row],[Joining Date]])=YEAR(TODAY()),"Yes","No")</f>
        <v>No</v>
      </c>
      <c r="S3309" t="str">
        <f ca="1">IF(Table1[[#This Row],[Experience]]&gt;5,"Yes","No")</f>
        <v>No</v>
      </c>
      <c r="T3309" t="str">
        <f>TEXT(Table1[[#This Row],[Joining Date]],"mmmm")</f>
        <v>March</v>
      </c>
      <c r="U3309" t="str">
        <f>TEXT(Table1[[#This Row],[Joining Date]],"yyyy")</f>
        <v>2022</v>
      </c>
      <c r="V3309" s="5">
        <f ca="1">TODAY()-Table1[[#This Row],[Joining Date]]</f>
        <v>1606</v>
      </c>
      <c r="W3309" t="str">
        <f>LEFT(Table1[[#This Row],[Employee Name]],FIND(" ",Table1[[#This Row],[Employee Name]])-1)</f>
        <v>Arjun</v>
      </c>
      <c r="X3309" t="str">
        <f>RIGHT(Table1[[#This Row],[Employee Name]],LEN(Table1[[#This Row],[Employee Name]])-FIND(" ",Table1[[#This Row],[Employee Name]]))</f>
        <v>Mehta</v>
      </c>
      <c r="Y3309" t="str">
        <f>Table1[[#This Row],[Department]]&amp;"-"&amp;Table1[[#This Row],[Employee ID]]</f>
        <v>IT-E04185</v>
      </c>
      <c r="Z3309" t="str">
        <f>LEFT(Table1[[#This Row],[Department]],3)</f>
        <v>IT</v>
      </c>
      <c r="AA3309" t="str">
        <f>_xlfn.XLOOKUP(Table1[[#This Row],[Manager ID]],MANAGERS!A:A,MANAGERS!B:B)</f>
        <v>Manager_18</v>
      </c>
      <c r="AB3309" t="str" cm="1">
        <f t="array" ref="AB3309">_xlfn.XLOOKUP(Table1[[#This Row],[Manager ID]],Table2[[#All],[Manager ID]],Table2[[#All],[Department Head]])</f>
        <v>Support</v>
      </c>
      <c r="AC3309" s="2">
        <f>_xlfn.XLOOKUP(Table1[[#This Row],[City]],L:L,O:O)</f>
        <v>0.21356479274849693</v>
      </c>
      <c r="AD3309" t="str" cm="1">
        <f t="array" ref="AD3309">_xlfn.IFS(Table1[[#This Row],[Performance Score]]&gt;=90,"Excellent",Table1[[#This Row],[Performance Score]]&gt;=75,"Good",Table1[[#This Row],[Performance Score]]&gt;=60,"Average",Table1[[#This Row],[Performance Score]]&lt;=60,"Need Improvement")</f>
        <v>Need Improvement</v>
      </c>
      <c r="AE3309" t="str">
        <f>IF(AND(Table1[[#This Row],[Attendance %]]&gt;=80,(Table1[[#This Row],[Performance Score]]&gt;=80)),"Eligible","Not Eligible")</f>
        <v>Not Eligible</v>
      </c>
      <c r="AF3309" t="str">
        <f>IF(Table1[[#This Row],[Performance Score]]&gt;=80,"High Performer","Low Performer")</f>
        <v>Low Performer</v>
      </c>
      <c r="AG3309" t="str" cm="1">
        <f t="array" aca="1" ref="AG3309" ca="1">_xlfn.IFS(Table1[[#This Row],[Experience]]&lt;=3,"Junior",Table1[[#This Row],[Experience]]&lt;=7,"Mid Level",Table1[[#This Row],[Experience]]&gt;=7,"Senior")</f>
        <v>Mid Level</v>
      </c>
      <c r="AH3309" t="str">
        <f>IF(Table1[[#This Row],[Attendance %]]&gt;75,"OK","Below 75")</f>
        <v>Below 75</v>
      </c>
      <c r="AI3309" t="b">
        <f>ISBLANK(Table1[[#This Row],[Employee ID]])</f>
        <v>0</v>
      </c>
      <c r="AJ3309" t="b">
        <f>ISNUMBER(Table1[[#This Row],[Total Salary  ]])</f>
        <v>1</v>
      </c>
      <c r="AK3309" t="str">
        <f>IFERROR(_xlfn.XLOOKUP(Table1[[#This Row],[Manager ID]],MANAGERS!A:A,MANAGERS!B:B),"Not Found")</f>
        <v>Manager_18</v>
      </c>
    </row>
    <row r="3310" spans="1:37" x14ac:dyDescent="0.2">
      <c r="A3310" t="s">
        <v>1314</v>
      </c>
      <c r="B3310" t="s">
        <v>85</v>
      </c>
      <c r="C3310" t="s">
        <v>15</v>
      </c>
      <c r="D3310" t="s">
        <v>81</v>
      </c>
      <c r="E3310" t="s">
        <v>65</v>
      </c>
      <c r="F3310" s="1">
        <v>45277</v>
      </c>
      <c r="G3310" s="1">
        <v>35151</v>
      </c>
      <c r="H3310">
        <v>55263</v>
      </c>
      <c r="I3310">
        <v>19936</v>
      </c>
      <c r="J3310">
        <v>80</v>
      </c>
      <c r="K3310">
        <v>87</v>
      </c>
      <c r="L3310" t="s">
        <v>53</v>
      </c>
      <c r="M3310">
        <v>108</v>
      </c>
      <c r="N3310">
        <f>Table1[[#This Row],[Basic Salary]]+Table1[[#This Row],[Bonus]]</f>
        <v>75199</v>
      </c>
      <c r="O3310" s="2">
        <f>Table1[[#This Row],[Bonus]]/Table1[[#This Row],[Basic Salary]]</f>
        <v>0.36074769737437345</v>
      </c>
      <c r="P3310">
        <f ca="1">DATEDIF(Table1[[#This Row],[Date of Birth]],TODAY(),"Y")</f>
        <v>30</v>
      </c>
      <c r="Q3310">
        <f ca="1">DATEDIF(Table1[[#This Row],[Joining Date]],TODAY(),"Y")</f>
        <v>2</v>
      </c>
      <c r="R3310" t="str">
        <f ca="1">IF(YEAR(Table1[[#This Row],[Joining Date]])=YEAR(TODAY()),"Yes","No")</f>
        <v>No</v>
      </c>
      <c r="S3310" t="str">
        <f ca="1">IF(Table1[[#This Row],[Experience]]&gt;5,"Yes","No")</f>
        <v>No</v>
      </c>
      <c r="T3310" t="str">
        <f>TEXT(Table1[[#This Row],[Joining Date]],"mmmm")</f>
        <v>December</v>
      </c>
      <c r="U3310" t="str">
        <f>TEXT(Table1[[#This Row],[Joining Date]],"yyyy")</f>
        <v>2023</v>
      </c>
      <c r="V3310" s="5">
        <f ca="1">TODAY()-Table1[[#This Row],[Joining Date]]</f>
        <v>962</v>
      </c>
      <c r="W3310" t="str">
        <f>LEFT(Table1[[#This Row],[Employee Name]],FIND(" ",Table1[[#This Row],[Employee Name]])-1)</f>
        <v>Pooja</v>
      </c>
      <c r="X3310" t="str">
        <f>RIGHT(Table1[[#This Row],[Employee Name]],LEN(Table1[[#This Row],[Employee Name]])-FIND(" ",Table1[[#This Row],[Employee Name]]))</f>
        <v>Das</v>
      </c>
      <c r="Y3310" t="str">
        <f>Table1[[#This Row],[Department]]&amp;"-"&amp;Table1[[#This Row],[Employee ID]]</f>
        <v>Sales-E01258</v>
      </c>
      <c r="Z3310" t="str">
        <f>LEFT(Table1[[#This Row],[Department]],3)</f>
        <v>Sal</v>
      </c>
      <c r="AA3310" t="str">
        <f>_xlfn.XLOOKUP(Table1[[#This Row],[Manager ID]],MANAGERS!A:A,MANAGERS!B:B)</f>
        <v>Manager_8</v>
      </c>
      <c r="AB3310" t="str" cm="1">
        <f t="array" ref="AB3310">_xlfn.XLOOKUP(Table1[[#This Row],[Manager ID]],Table2[[#All],[Manager ID]],Table2[[#All],[Department Head]])</f>
        <v>Sales</v>
      </c>
      <c r="AC3310" s="2">
        <f>_xlfn.XLOOKUP(Table1[[#This Row],[City]],L:L,O:O)</f>
        <v>0.23685887225230964</v>
      </c>
      <c r="AD3310" t="str" cm="1">
        <f t="array" ref="AD3310">_xlfn.IFS(Table1[[#This Row],[Performance Score]]&gt;=90,"Excellent",Table1[[#This Row],[Performance Score]]&gt;=75,"Good",Table1[[#This Row],[Performance Score]]&gt;=60,"Average",Table1[[#This Row],[Performance Score]]&lt;=60,"Need Improvement")</f>
        <v>Good</v>
      </c>
      <c r="AE3310" t="str">
        <f>IF(AND(Table1[[#This Row],[Attendance %]]&gt;=80,(Table1[[#This Row],[Performance Score]]&gt;=80)),"Eligible","Not Eligible")</f>
        <v>Eligible</v>
      </c>
      <c r="AF3310" t="str">
        <f>IF(Table1[[#This Row],[Performance Score]]&gt;=80,"High Performer","Low Performer")</f>
        <v>High Performer</v>
      </c>
      <c r="AG3310" t="str" cm="1">
        <f t="array" aca="1" ref="AG3310" ca="1">_xlfn.IFS(Table1[[#This Row],[Experience]]&lt;=3,"Junior",Table1[[#This Row],[Experience]]&lt;=7,"Mid Level",Table1[[#This Row],[Experience]]&gt;=7,"Senior")</f>
        <v>Junior</v>
      </c>
      <c r="AH3310" t="str">
        <f>IF(Table1[[#This Row],[Attendance %]]&gt;75,"OK","Below 75")</f>
        <v>OK</v>
      </c>
      <c r="AI3310" t="b">
        <f>ISBLANK(Table1[[#This Row],[Employee ID]])</f>
        <v>0</v>
      </c>
      <c r="AJ3310" t="b">
        <f>ISNUMBER(Table1[[#This Row],[Total Salary  ]])</f>
        <v>1</v>
      </c>
      <c r="AK3310" t="str">
        <f>IFERROR(_xlfn.XLOOKUP(Table1[[#This Row],[Manager ID]],MANAGERS!A:A,MANAGERS!B:B),"Not Found")</f>
        <v>Manager_8</v>
      </c>
    </row>
    <row r="3311" spans="1:37" x14ac:dyDescent="0.2">
      <c r="A3311" t="s">
        <v>3230</v>
      </c>
      <c r="B3311" t="s">
        <v>77</v>
      </c>
      <c r="C3311" t="s">
        <v>15</v>
      </c>
      <c r="D3311" t="s">
        <v>33</v>
      </c>
      <c r="E3311" t="s">
        <v>30</v>
      </c>
      <c r="F3311" s="1">
        <v>42596</v>
      </c>
      <c r="G3311" s="1">
        <v>30170</v>
      </c>
      <c r="H3311">
        <v>52010</v>
      </c>
      <c r="I3311">
        <v>23108</v>
      </c>
      <c r="J3311">
        <v>94</v>
      </c>
      <c r="K3311">
        <v>46</v>
      </c>
      <c r="L3311" t="s">
        <v>18</v>
      </c>
      <c r="M3311">
        <v>119</v>
      </c>
      <c r="N3311">
        <f>Table1[[#This Row],[Basic Salary]]+Table1[[#This Row],[Bonus]]</f>
        <v>75118</v>
      </c>
      <c r="O3311" s="2">
        <f>Table1[[#This Row],[Bonus]]/Table1[[#This Row],[Basic Salary]]</f>
        <v>0.44429917323591617</v>
      </c>
      <c r="P3311">
        <f ca="1">DATEDIF(Table1[[#This Row],[Date of Birth]],TODAY(),"Y")</f>
        <v>43</v>
      </c>
      <c r="Q3311">
        <f ca="1">DATEDIF(Table1[[#This Row],[Joining Date]],TODAY(),"Y")</f>
        <v>9</v>
      </c>
      <c r="R3311" t="str">
        <f ca="1">IF(YEAR(Table1[[#This Row],[Joining Date]])=YEAR(TODAY()),"Yes","No")</f>
        <v>No</v>
      </c>
      <c r="S3311" t="str">
        <f ca="1">IF(Table1[[#This Row],[Experience]]&gt;5,"Yes","No")</f>
        <v>Yes</v>
      </c>
      <c r="T3311" t="str">
        <f>TEXT(Table1[[#This Row],[Joining Date]],"mmmm")</f>
        <v>August</v>
      </c>
      <c r="U3311" t="str">
        <f>TEXT(Table1[[#This Row],[Joining Date]],"yyyy")</f>
        <v>2016</v>
      </c>
      <c r="V3311" s="5">
        <f ca="1">TODAY()-Table1[[#This Row],[Joining Date]]</f>
        <v>3643</v>
      </c>
      <c r="W3311" t="str">
        <f>LEFT(Table1[[#This Row],[Employee Name]],FIND(" ",Table1[[#This Row],[Employee Name]])-1)</f>
        <v>Rohan</v>
      </c>
      <c r="X3311" t="str">
        <f>RIGHT(Table1[[#This Row],[Employee Name]],LEN(Table1[[#This Row],[Employee Name]])-FIND(" ",Table1[[#This Row],[Employee Name]]))</f>
        <v>Gupta</v>
      </c>
      <c r="Y3311" t="str">
        <f>Table1[[#This Row],[Department]]&amp;"-"&amp;Table1[[#This Row],[Employee ID]]</f>
        <v>Marketing-E03174</v>
      </c>
      <c r="Z3311" t="str">
        <f>LEFT(Table1[[#This Row],[Department]],3)</f>
        <v>Mar</v>
      </c>
      <c r="AA3311" t="str">
        <f>_xlfn.XLOOKUP(Table1[[#This Row],[Manager ID]],MANAGERS!A:A,MANAGERS!B:B)</f>
        <v>Manager_19</v>
      </c>
      <c r="AB3311" t="str" cm="1">
        <f t="array" ref="AB3311">_xlfn.XLOOKUP(Table1[[#This Row],[Manager ID]],Table2[[#All],[Manager ID]],Table2[[#All],[Department Head]])</f>
        <v>Support</v>
      </c>
      <c r="AC3311" s="2">
        <f>_xlfn.XLOOKUP(Table1[[#This Row],[City]],L:L,O:O)</f>
        <v>0.21356479274849693</v>
      </c>
      <c r="AD3311" t="str" cm="1">
        <f t="array" ref="AD3311">_xlfn.IFS(Table1[[#This Row],[Performance Score]]&gt;=90,"Excellent",Table1[[#This Row],[Performance Score]]&gt;=75,"Good",Table1[[#This Row],[Performance Score]]&gt;=60,"Average",Table1[[#This Row],[Performance Score]]&lt;=60,"Need Improvement")</f>
        <v>Need Improvement</v>
      </c>
      <c r="AE3311" t="str">
        <f>IF(AND(Table1[[#This Row],[Attendance %]]&gt;=80,(Table1[[#This Row],[Performance Score]]&gt;=80)),"Eligible","Not Eligible")</f>
        <v>Not Eligible</v>
      </c>
      <c r="AF3311" t="str">
        <f>IF(Table1[[#This Row],[Performance Score]]&gt;=80,"High Performer","Low Performer")</f>
        <v>Low Performer</v>
      </c>
      <c r="AG3311" t="str" cm="1">
        <f t="array" aca="1" ref="AG3311" ca="1">_xlfn.IFS(Table1[[#This Row],[Experience]]&lt;=3,"Junior",Table1[[#This Row],[Experience]]&lt;=7,"Mid Level",Table1[[#This Row],[Experience]]&gt;=7,"Senior")</f>
        <v>Senior</v>
      </c>
      <c r="AH3311" t="str">
        <f>IF(Table1[[#This Row],[Attendance %]]&gt;75,"OK","Below 75")</f>
        <v>OK</v>
      </c>
      <c r="AI3311" t="b">
        <f>ISBLANK(Table1[[#This Row],[Employee ID]])</f>
        <v>0</v>
      </c>
      <c r="AJ3311" t="b">
        <f>ISNUMBER(Table1[[#This Row],[Total Salary  ]])</f>
        <v>1</v>
      </c>
      <c r="AK3311" t="str">
        <f>IFERROR(_xlfn.XLOOKUP(Table1[[#This Row],[Manager ID]],MANAGERS!A:A,MANAGERS!B:B),"Not Found")</f>
        <v>Manager_19</v>
      </c>
    </row>
    <row r="3312" spans="1:37" x14ac:dyDescent="0.2">
      <c r="A3312" t="s">
        <v>4268</v>
      </c>
      <c r="B3312" t="s">
        <v>93</v>
      </c>
      <c r="C3312" t="s">
        <v>15</v>
      </c>
      <c r="D3312" t="s">
        <v>33</v>
      </c>
      <c r="E3312" t="s">
        <v>22</v>
      </c>
      <c r="F3312" s="1">
        <v>42133</v>
      </c>
      <c r="G3312" s="1">
        <v>38729</v>
      </c>
      <c r="H3312">
        <v>56495</v>
      </c>
      <c r="I3312">
        <v>18615</v>
      </c>
      <c r="J3312">
        <v>91</v>
      </c>
      <c r="K3312">
        <v>86</v>
      </c>
      <c r="L3312" t="s">
        <v>18</v>
      </c>
      <c r="M3312">
        <v>114</v>
      </c>
      <c r="N3312">
        <f>Table1[[#This Row],[Basic Salary]]+Table1[[#This Row],[Bonus]]</f>
        <v>75110</v>
      </c>
      <c r="O3312" s="2">
        <f>Table1[[#This Row],[Bonus]]/Table1[[#This Row],[Basic Salary]]</f>
        <v>0.32949818568014866</v>
      </c>
      <c r="P3312">
        <f ca="1">DATEDIF(Table1[[#This Row],[Date of Birth]],TODAY(),"Y")</f>
        <v>20</v>
      </c>
      <c r="Q3312">
        <f ca="1">DATEDIF(Table1[[#This Row],[Joining Date]],TODAY(),"Y")</f>
        <v>11</v>
      </c>
      <c r="R3312" t="str">
        <f ca="1">IF(YEAR(Table1[[#This Row],[Joining Date]])=YEAR(TODAY()),"Yes","No")</f>
        <v>No</v>
      </c>
      <c r="S3312" t="str">
        <f ca="1">IF(Table1[[#This Row],[Experience]]&gt;5,"Yes","No")</f>
        <v>Yes</v>
      </c>
      <c r="T3312" t="str">
        <f>TEXT(Table1[[#This Row],[Joining Date]],"mmmm")</f>
        <v>May</v>
      </c>
      <c r="U3312" t="str">
        <f>TEXT(Table1[[#This Row],[Joining Date]],"yyyy")</f>
        <v>2015</v>
      </c>
      <c r="V3312" s="5">
        <f ca="1">TODAY()-Table1[[#This Row],[Joining Date]]</f>
        <v>4106</v>
      </c>
      <c r="W3312" t="str">
        <f>LEFT(Table1[[#This Row],[Employee Name]],FIND(" ",Table1[[#This Row],[Employee Name]])-1)</f>
        <v>Priya</v>
      </c>
      <c r="X3312" t="str">
        <f>RIGHT(Table1[[#This Row],[Employee Name]],LEN(Table1[[#This Row],[Employee Name]])-FIND(" ",Table1[[#This Row],[Employee Name]]))</f>
        <v>Reddy</v>
      </c>
      <c r="Y3312" t="str">
        <f>Table1[[#This Row],[Department]]&amp;"-"&amp;Table1[[#This Row],[Employee ID]]</f>
        <v>Marketing-E04212</v>
      </c>
      <c r="Z3312" t="str">
        <f>LEFT(Table1[[#This Row],[Department]],3)</f>
        <v>Mar</v>
      </c>
      <c r="AA3312" t="str">
        <f>_xlfn.XLOOKUP(Table1[[#This Row],[Manager ID]],MANAGERS!A:A,MANAGERS!B:B)</f>
        <v>Manager_14</v>
      </c>
      <c r="AB3312" t="str" cm="1">
        <f t="array" ref="AB3312">_xlfn.XLOOKUP(Table1[[#This Row],[Manager ID]],Table2[[#All],[Manager ID]],Table2[[#All],[Department Head]])</f>
        <v>Marketing</v>
      </c>
      <c r="AC3312" s="2">
        <f>_xlfn.XLOOKUP(Table1[[#This Row],[City]],L:L,O:O)</f>
        <v>0.21356479274849693</v>
      </c>
      <c r="AD3312" t="str" cm="1">
        <f t="array" ref="AD3312">_xlfn.IFS(Table1[[#This Row],[Performance Score]]&gt;=90,"Excellent",Table1[[#This Row],[Performance Score]]&gt;=75,"Good",Table1[[#This Row],[Performance Score]]&gt;=60,"Average",Table1[[#This Row],[Performance Score]]&lt;=60,"Need Improvement")</f>
        <v>Good</v>
      </c>
      <c r="AE3312" t="str">
        <f>IF(AND(Table1[[#This Row],[Attendance %]]&gt;=80,(Table1[[#This Row],[Performance Score]]&gt;=80)),"Eligible","Not Eligible")</f>
        <v>Eligible</v>
      </c>
      <c r="AF3312" t="str">
        <f>IF(Table1[[#This Row],[Performance Score]]&gt;=80,"High Performer","Low Performer")</f>
        <v>High Performer</v>
      </c>
      <c r="AG3312" t="str" cm="1">
        <f t="array" aca="1" ref="AG3312" ca="1">_xlfn.IFS(Table1[[#This Row],[Experience]]&lt;=3,"Junior",Table1[[#This Row],[Experience]]&lt;=7,"Mid Level",Table1[[#This Row],[Experience]]&gt;=7,"Senior")</f>
        <v>Senior</v>
      </c>
      <c r="AH3312" t="str">
        <f>IF(Table1[[#This Row],[Attendance %]]&gt;75,"OK","Below 75")</f>
        <v>OK</v>
      </c>
      <c r="AI3312" t="b">
        <f>ISBLANK(Table1[[#This Row],[Employee ID]])</f>
        <v>0</v>
      </c>
      <c r="AJ3312" t="b">
        <f>ISNUMBER(Table1[[#This Row],[Total Salary  ]])</f>
        <v>1</v>
      </c>
      <c r="AK3312" t="str">
        <f>IFERROR(_xlfn.XLOOKUP(Table1[[#This Row],[Manager ID]],MANAGERS!A:A,MANAGERS!B:B),"Not Found")</f>
        <v>Manager_14</v>
      </c>
    </row>
    <row r="3313" spans="1:37" x14ac:dyDescent="0.2">
      <c r="A3313" t="s">
        <v>4929</v>
      </c>
      <c r="B3313" t="s">
        <v>39</v>
      </c>
      <c r="C3313" t="s">
        <v>15</v>
      </c>
      <c r="D3313" t="s">
        <v>46</v>
      </c>
      <c r="E3313" t="s">
        <v>51</v>
      </c>
      <c r="F3313" s="1">
        <v>43236</v>
      </c>
      <c r="G3313" s="1">
        <v>35151</v>
      </c>
      <c r="H3313">
        <v>61321</v>
      </c>
      <c r="I3313">
        <v>13772</v>
      </c>
      <c r="J3313">
        <v>66</v>
      </c>
      <c r="K3313">
        <v>95</v>
      </c>
      <c r="L3313" t="s">
        <v>18</v>
      </c>
      <c r="M3313">
        <v>119</v>
      </c>
      <c r="N3313">
        <f>Table1[[#This Row],[Basic Salary]]+Table1[[#This Row],[Bonus]]</f>
        <v>75093</v>
      </c>
      <c r="O3313" s="2">
        <f>Table1[[#This Row],[Bonus]]/Table1[[#This Row],[Basic Salary]]</f>
        <v>0.22458864010697804</v>
      </c>
      <c r="P3313">
        <f ca="1">DATEDIF(Table1[[#This Row],[Date of Birth]],TODAY(),"Y")</f>
        <v>30</v>
      </c>
      <c r="Q3313">
        <f ca="1">DATEDIF(Table1[[#This Row],[Joining Date]],TODAY(),"Y")</f>
        <v>8</v>
      </c>
      <c r="R3313" t="str">
        <f ca="1">IF(YEAR(Table1[[#This Row],[Joining Date]])=YEAR(TODAY()),"Yes","No")</f>
        <v>No</v>
      </c>
      <c r="S3313" t="str">
        <f ca="1">IF(Table1[[#This Row],[Experience]]&gt;5,"Yes","No")</f>
        <v>Yes</v>
      </c>
      <c r="T3313" t="str">
        <f>TEXT(Table1[[#This Row],[Joining Date]],"mmmm")</f>
        <v>May</v>
      </c>
      <c r="U3313" t="str">
        <f>TEXT(Table1[[#This Row],[Joining Date]],"yyyy")</f>
        <v>2018</v>
      </c>
      <c r="V3313" s="5">
        <f ca="1">TODAY()-Table1[[#This Row],[Joining Date]]</f>
        <v>3003</v>
      </c>
      <c r="W3313" t="str">
        <f>LEFT(Table1[[#This Row],[Employee Name]],FIND(" ",Table1[[#This Row],[Employee Name]])-1)</f>
        <v>Karan</v>
      </c>
      <c r="X3313" t="str">
        <f>RIGHT(Table1[[#This Row],[Employee Name]],LEN(Table1[[#This Row],[Employee Name]])-FIND(" ",Table1[[#This Row],[Employee Name]]))</f>
        <v>Malhotra</v>
      </c>
      <c r="Y3313" t="str">
        <f>Table1[[#This Row],[Department]]&amp;"-"&amp;Table1[[#This Row],[Employee ID]]</f>
        <v>Support-E04873</v>
      </c>
      <c r="Z3313" t="str">
        <f>LEFT(Table1[[#This Row],[Department]],3)</f>
        <v>Sup</v>
      </c>
      <c r="AA3313" t="str">
        <f>_xlfn.XLOOKUP(Table1[[#This Row],[Manager ID]],MANAGERS!A:A,MANAGERS!B:B)</f>
        <v>Manager_19</v>
      </c>
      <c r="AB3313" t="str" cm="1">
        <f t="array" ref="AB3313">_xlfn.XLOOKUP(Table1[[#This Row],[Manager ID]],Table2[[#All],[Manager ID]],Table2[[#All],[Department Head]])</f>
        <v>Support</v>
      </c>
      <c r="AC3313" s="2">
        <f>_xlfn.XLOOKUP(Table1[[#This Row],[City]],L:L,O:O)</f>
        <v>0.21356479274849693</v>
      </c>
      <c r="AD3313" t="str" cm="1">
        <f t="array" ref="AD3313">_xlfn.IFS(Table1[[#This Row],[Performance Score]]&gt;=90,"Excellent",Table1[[#This Row],[Performance Score]]&gt;=75,"Good",Table1[[#This Row],[Performance Score]]&gt;=60,"Average",Table1[[#This Row],[Performance Score]]&lt;=60,"Need Improvement")</f>
        <v>Excellent</v>
      </c>
      <c r="AE3313" t="str">
        <f>IF(AND(Table1[[#This Row],[Attendance %]]&gt;=80,(Table1[[#This Row],[Performance Score]]&gt;=80)),"Eligible","Not Eligible")</f>
        <v>Not Eligible</v>
      </c>
      <c r="AF3313" t="str">
        <f>IF(Table1[[#This Row],[Performance Score]]&gt;=80,"High Performer","Low Performer")</f>
        <v>High Performer</v>
      </c>
      <c r="AG3313" t="str" cm="1">
        <f t="array" aca="1" ref="AG3313" ca="1">_xlfn.IFS(Table1[[#This Row],[Experience]]&lt;=3,"Junior",Table1[[#This Row],[Experience]]&lt;=7,"Mid Level",Table1[[#This Row],[Experience]]&gt;=7,"Senior")</f>
        <v>Senior</v>
      </c>
      <c r="AH3313" t="str">
        <f>IF(Table1[[#This Row],[Attendance %]]&gt;75,"OK","Below 75")</f>
        <v>Below 75</v>
      </c>
      <c r="AI3313" t="b">
        <f>ISBLANK(Table1[[#This Row],[Employee ID]])</f>
        <v>0</v>
      </c>
      <c r="AJ3313" t="b">
        <f>ISNUMBER(Table1[[#This Row],[Total Salary  ]])</f>
        <v>1</v>
      </c>
      <c r="AK3313" t="str">
        <f>IFERROR(_xlfn.XLOOKUP(Table1[[#This Row],[Manager ID]],MANAGERS!A:A,MANAGERS!B:B),"Not Found")</f>
        <v>Manager_19</v>
      </c>
    </row>
    <row r="3314" spans="1:37" x14ac:dyDescent="0.2">
      <c r="A3314" t="s">
        <v>1122</v>
      </c>
      <c r="B3314" t="s">
        <v>87</v>
      </c>
      <c r="C3314" t="s">
        <v>21</v>
      </c>
      <c r="D3314" t="s">
        <v>46</v>
      </c>
      <c r="E3314" t="s">
        <v>22</v>
      </c>
      <c r="F3314" s="1">
        <v>44636</v>
      </c>
      <c r="G3314" s="1">
        <v>33300</v>
      </c>
      <c r="H3314">
        <v>52521</v>
      </c>
      <c r="I3314">
        <v>22517</v>
      </c>
      <c r="J3314">
        <v>67</v>
      </c>
      <c r="K3314">
        <v>40</v>
      </c>
      <c r="L3314" t="s">
        <v>18</v>
      </c>
      <c r="M3314">
        <v>112</v>
      </c>
      <c r="N3314">
        <f>Table1[[#This Row],[Basic Salary]]+Table1[[#This Row],[Bonus]]</f>
        <v>75038</v>
      </c>
      <c r="O3314" s="2">
        <f>Table1[[#This Row],[Bonus]]/Table1[[#This Row],[Basic Salary]]</f>
        <v>0.42872374859579976</v>
      </c>
      <c r="P3314">
        <f ca="1">DATEDIF(Table1[[#This Row],[Date of Birth]],TODAY(),"Y")</f>
        <v>35</v>
      </c>
      <c r="Q3314">
        <f ca="1">DATEDIF(Table1[[#This Row],[Joining Date]],TODAY(),"Y")</f>
        <v>4</v>
      </c>
      <c r="R3314" t="str">
        <f ca="1">IF(YEAR(Table1[[#This Row],[Joining Date]])=YEAR(TODAY()),"Yes","No")</f>
        <v>No</v>
      </c>
      <c r="S3314" t="str">
        <f ca="1">IF(Table1[[#This Row],[Experience]]&gt;5,"Yes","No")</f>
        <v>No</v>
      </c>
      <c r="T3314" t="str">
        <f>TEXT(Table1[[#This Row],[Joining Date]],"mmmm")</f>
        <v>March</v>
      </c>
      <c r="U3314" t="str">
        <f>TEXT(Table1[[#This Row],[Joining Date]],"yyyy")</f>
        <v>2022</v>
      </c>
      <c r="V3314" s="5">
        <f ca="1">TODAY()-Table1[[#This Row],[Joining Date]]</f>
        <v>1603</v>
      </c>
      <c r="W3314" t="str">
        <f>LEFT(Table1[[#This Row],[Employee Name]],FIND(" ",Table1[[#This Row],[Employee Name]])-1)</f>
        <v>Arjun</v>
      </c>
      <c r="X3314" t="str">
        <f>RIGHT(Table1[[#This Row],[Employee Name]],LEN(Table1[[#This Row],[Employee Name]])-FIND(" ",Table1[[#This Row],[Employee Name]]))</f>
        <v>Mehta</v>
      </c>
      <c r="Y3314" t="str">
        <f>Table1[[#This Row],[Department]]&amp;"-"&amp;Table1[[#This Row],[Employee ID]]</f>
        <v>Support-E01066</v>
      </c>
      <c r="Z3314" t="str">
        <f>LEFT(Table1[[#This Row],[Department]],3)</f>
        <v>Sup</v>
      </c>
      <c r="AA3314" t="str">
        <f>_xlfn.XLOOKUP(Table1[[#This Row],[Manager ID]],MANAGERS!A:A,MANAGERS!B:B)</f>
        <v>Manager_12</v>
      </c>
      <c r="AB3314" t="str" cm="1">
        <f t="array" ref="AB3314">_xlfn.XLOOKUP(Table1[[#This Row],[Manager ID]],Table2[[#All],[Manager ID]],Table2[[#All],[Department Head]])</f>
        <v>Marketing</v>
      </c>
      <c r="AC3314" s="2">
        <f>_xlfn.XLOOKUP(Table1[[#This Row],[City]],L:L,O:O)</f>
        <v>0.21356479274849693</v>
      </c>
      <c r="AD3314" t="str" cm="1">
        <f t="array" ref="AD3314">_xlfn.IFS(Table1[[#This Row],[Performance Score]]&gt;=90,"Excellent",Table1[[#This Row],[Performance Score]]&gt;=75,"Good",Table1[[#This Row],[Performance Score]]&gt;=60,"Average",Table1[[#This Row],[Performance Score]]&lt;=60,"Need Improvement")</f>
        <v>Need Improvement</v>
      </c>
      <c r="AE3314" t="str">
        <f>IF(AND(Table1[[#This Row],[Attendance %]]&gt;=80,(Table1[[#This Row],[Performance Score]]&gt;=80)),"Eligible","Not Eligible")</f>
        <v>Not Eligible</v>
      </c>
      <c r="AF3314" t="str">
        <f>IF(Table1[[#This Row],[Performance Score]]&gt;=80,"High Performer","Low Performer")</f>
        <v>Low Performer</v>
      </c>
      <c r="AG3314" t="str" cm="1">
        <f t="array" aca="1" ref="AG3314" ca="1">_xlfn.IFS(Table1[[#This Row],[Experience]]&lt;=3,"Junior",Table1[[#This Row],[Experience]]&lt;=7,"Mid Level",Table1[[#This Row],[Experience]]&gt;=7,"Senior")</f>
        <v>Mid Level</v>
      </c>
      <c r="AH3314" t="str">
        <f>IF(Table1[[#This Row],[Attendance %]]&gt;75,"OK","Below 75")</f>
        <v>Below 75</v>
      </c>
      <c r="AI3314" t="b">
        <f>ISBLANK(Table1[[#This Row],[Employee ID]])</f>
        <v>0</v>
      </c>
      <c r="AJ3314" t="b">
        <f>ISNUMBER(Table1[[#This Row],[Total Salary  ]])</f>
        <v>1</v>
      </c>
      <c r="AK3314" t="str">
        <f>IFERROR(_xlfn.XLOOKUP(Table1[[#This Row],[Manager ID]],MANAGERS!A:A,MANAGERS!B:B),"Not Found")</f>
        <v>Manager_12</v>
      </c>
    </row>
    <row r="3315" spans="1:37" x14ac:dyDescent="0.2">
      <c r="A3315" t="s">
        <v>2651</v>
      </c>
      <c r="B3315" t="s">
        <v>129</v>
      </c>
      <c r="C3315" t="s">
        <v>15</v>
      </c>
      <c r="D3315" t="s">
        <v>40</v>
      </c>
      <c r="E3315" t="s">
        <v>51</v>
      </c>
      <c r="F3315" s="1">
        <v>43648</v>
      </c>
      <c r="G3315" s="1">
        <v>30014</v>
      </c>
      <c r="H3315">
        <v>68338</v>
      </c>
      <c r="I3315">
        <v>6698</v>
      </c>
      <c r="J3315">
        <v>85</v>
      </c>
      <c r="K3315">
        <v>55</v>
      </c>
      <c r="L3315" t="s">
        <v>53</v>
      </c>
      <c r="M3315">
        <v>113</v>
      </c>
      <c r="N3315">
        <f>Table1[[#This Row],[Basic Salary]]+Table1[[#This Row],[Bonus]]</f>
        <v>75036</v>
      </c>
      <c r="O3315" s="2">
        <f>Table1[[#This Row],[Bonus]]/Table1[[#This Row],[Basic Salary]]</f>
        <v>9.8012818636776022E-2</v>
      </c>
      <c r="P3315">
        <f ca="1">DATEDIF(Table1[[#This Row],[Date of Birth]],TODAY(),"Y")</f>
        <v>44</v>
      </c>
      <c r="Q3315">
        <f ca="1">DATEDIF(Table1[[#This Row],[Joining Date]],TODAY(),"Y")</f>
        <v>7</v>
      </c>
      <c r="R3315" t="str">
        <f ca="1">IF(YEAR(Table1[[#This Row],[Joining Date]])=YEAR(TODAY()),"Yes","No")</f>
        <v>No</v>
      </c>
      <c r="S3315" t="str">
        <f ca="1">IF(Table1[[#This Row],[Experience]]&gt;5,"Yes","No")</f>
        <v>Yes</v>
      </c>
      <c r="T3315" t="str">
        <f>TEXT(Table1[[#This Row],[Joining Date]],"mmmm")</f>
        <v>July</v>
      </c>
      <c r="U3315" t="str">
        <f>TEXT(Table1[[#This Row],[Joining Date]],"yyyy")</f>
        <v>2019</v>
      </c>
      <c r="V3315" s="5">
        <f ca="1">TODAY()-Table1[[#This Row],[Joining Date]]</f>
        <v>2591</v>
      </c>
      <c r="W3315" t="str">
        <f>LEFT(Table1[[#This Row],[Employee Name]],FIND(" ",Table1[[#This Row],[Employee Name]])-1)</f>
        <v>Aarav</v>
      </c>
      <c r="X3315" t="str">
        <f>RIGHT(Table1[[#This Row],[Employee Name]],LEN(Table1[[#This Row],[Employee Name]])-FIND(" ",Table1[[#This Row],[Employee Name]]))</f>
        <v>Sharma</v>
      </c>
      <c r="Y3315" t="str">
        <f>Table1[[#This Row],[Department]]&amp;"-"&amp;Table1[[#This Row],[Employee ID]]</f>
        <v>IT-E02595</v>
      </c>
      <c r="Z3315" t="str">
        <f>LEFT(Table1[[#This Row],[Department]],3)</f>
        <v>IT</v>
      </c>
      <c r="AA3315" t="str">
        <f>_xlfn.XLOOKUP(Table1[[#This Row],[Manager ID]],MANAGERS!A:A,MANAGERS!B:B)</f>
        <v>Manager_13</v>
      </c>
      <c r="AB3315" t="str" cm="1">
        <f t="array" ref="AB3315">_xlfn.XLOOKUP(Table1[[#This Row],[Manager ID]],Table2[[#All],[Manager ID]],Table2[[#All],[Department Head]])</f>
        <v>HR</v>
      </c>
      <c r="AC3315" s="2">
        <f>_xlfn.XLOOKUP(Table1[[#This Row],[City]],L:L,O:O)</f>
        <v>0.23685887225230964</v>
      </c>
      <c r="AD3315" t="str" cm="1">
        <f t="array" ref="AD3315">_xlfn.IFS(Table1[[#This Row],[Performance Score]]&gt;=90,"Excellent",Table1[[#This Row],[Performance Score]]&gt;=75,"Good",Table1[[#This Row],[Performance Score]]&gt;=60,"Average",Table1[[#This Row],[Performance Score]]&lt;=60,"Need Improvement")</f>
        <v>Need Improvement</v>
      </c>
      <c r="AE3315" t="str">
        <f>IF(AND(Table1[[#This Row],[Attendance %]]&gt;=80,(Table1[[#This Row],[Performance Score]]&gt;=80)),"Eligible","Not Eligible")</f>
        <v>Not Eligible</v>
      </c>
      <c r="AF3315" t="str">
        <f>IF(Table1[[#This Row],[Performance Score]]&gt;=80,"High Performer","Low Performer")</f>
        <v>Low Performer</v>
      </c>
      <c r="AG3315" t="str" cm="1">
        <f t="array" aca="1" ref="AG3315" ca="1">_xlfn.IFS(Table1[[#This Row],[Experience]]&lt;=3,"Junior",Table1[[#This Row],[Experience]]&lt;=7,"Mid Level",Table1[[#This Row],[Experience]]&gt;=7,"Senior")</f>
        <v>Mid Level</v>
      </c>
      <c r="AH3315" t="str">
        <f>IF(Table1[[#This Row],[Attendance %]]&gt;75,"OK","Below 75")</f>
        <v>OK</v>
      </c>
      <c r="AI3315" t="b">
        <f>ISBLANK(Table1[[#This Row],[Employee ID]])</f>
        <v>0</v>
      </c>
      <c r="AJ3315" t="b">
        <f>ISNUMBER(Table1[[#This Row],[Total Salary  ]])</f>
        <v>1</v>
      </c>
      <c r="AK3315" t="str">
        <f>IFERROR(_xlfn.XLOOKUP(Table1[[#This Row],[Manager ID]],MANAGERS!A:A,MANAGERS!B:B),"Not Found")</f>
        <v>Manager_13</v>
      </c>
    </row>
    <row r="3316" spans="1:37" x14ac:dyDescent="0.2">
      <c r="A3316" t="s">
        <v>3289</v>
      </c>
      <c r="B3316" t="s">
        <v>14</v>
      </c>
      <c r="C3316" t="s">
        <v>15</v>
      </c>
      <c r="D3316" t="s">
        <v>40</v>
      </c>
      <c r="E3316" t="s">
        <v>22</v>
      </c>
      <c r="F3316" s="1">
        <v>45263</v>
      </c>
      <c r="G3316" s="1">
        <v>30661</v>
      </c>
      <c r="H3316">
        <v>59028</v>
      </c>
      <c r="I3316">
        <v>15996</v>
      </c>
      <c r="J3316">
        <v>88</v>
      </c>
      <c r="K3316">
        <v>78</v>
      </c>
      <c r="L3316" t="s">
        <v>37</v>
      </c>
      <c r="M3316">
        <v>108</v>
      </c>
      <c r="N3316">
        <f>Table1[[#This Row],[Basic Salary]]+Table1[[#This Row],[Bonus]]</f>
        <v>75024</v>
      </c>
      <c r="O3316" s="2">
        <f>Table1[[#This Row],[Bonus]]/Table1[[#This Row],[Basic Salary]]</f>
        <v>0.27099003862573695</v>
      </c>
      <c r="P3316">
        <f ca="1">DATEDIF(Table1[[#This Row],[Date of Birth]],TODAY(),"Y")</f>
        <v>42</v>
      </c>
      <c r="Q3316">
        <f ca="1">DATEDIF(Table1[[#This Row],[Joining Date]],TODAY(),"Y")</f>
        <v>2</v>
      </c>
      <c r="R3316" t="str">
        <f ca="1">IF(YEAR(Table1[[#This Row],[Joining Date]])=YEAR(TODAY()),"Yes","No")</f>
        <v>No</v>
      </c>
      <c r="S3316" t="str">
        <f ca="1">IF(Table1[[#This Row],[Experience]]&gt;5,"Yes","No")</f>
        <v>No</v>
      </c>
      <c r="T3316" t="str">
        <f>TEXT(Table1[[#This Row],[Joining Date]],"mmmm")</f>
        <v>December</v>
      </c>
      <c r="U3316" t="str">
        <f>TEXT(Table1[[#This Row],[Joining Date]],"yyyy")</f>
        <v>2023</v>
      </c>
      <c r="V3316" s="5">
        <f ca="1">TODAY()-Table1[[#This Row],[Joining Date]]</f>
        <v>976</v>
      </c>
      <c r="W3316" t="str">
        <f>LEFT(Table1[[#This Row],[Employee Name]],FIND(" ",Table1[[#This Row],[Employee Name]])-1)</f>
        <v>Nisha</v>
      </c>
      <c r="X3316" t="str">
        <f>RIGHT(Table1[[#This Row],[Employee Name]],LEN(Table1[[#This Row],[Employee Name]])-FIND(" ",Table1[[#This Row],[Employee Name]]))</f>
        <v>Kapoor</v>
      </c>
      <c r="Y3316" t="str">
        <f>Table1[[#This Row],[Department]]&amp;"-"&amp;Table1[[#This Row],[Employee ID]]</f>
        <v>IT-E03233</v>
      </c>
      <c r="Z3316" t="str">
        <f>LEFT(Table1[[#This Row],[Department]],3)</f>
        <v>IT</v>
      </c>
      <c r="AA3316" t="str">
        <f>_xlfn.XLOOKUP(Table1[[#This Row],[Manager ID]],MANAGERS!A:A,MANAGERS!B:B)</f>
        <v>Manager_8</v>
      </c>
      <c r="AB3316" t="str" cm="1">
        <f t="array" ref="AB3316">_xlfn.XLOOKUP(Table1[[#This Row],[Manager ID]],Table2[[#All],[Manager ID]],Table2[[#All],[Department Head]])</f>
        <v>Sales</v>
      </c>
      <c r="AC3316" s="2">
        <f>_xlfn.XLOOKUP(Table1[[#This Row],[City]],L:L,O:O)</f>
        <v>0.24036902712549932</v>
      </c>
      <c r="AD3316" t="str" cm="1">
        <f t="array" ref="AD3316">_xlfn.IFS(Table1[[#This Row],[Performance Score]]&gt;=90,"Excellent",Table1[[#This Row],[Performance Score]]&gt;=75,"Good",Table1[[#This Row],[Performance Score]]&gt;=60,"Average",Table1[[#This Row],[Performance Score]]&lt;=60,"Need Improvement")</f>
        <v>Good</v>
      </c>
      <c r="AE3316" t="str">
        <f>IF(AND(Table1[[#This Row],[Attendance %]]&gt;=80,(Table1[[#This Row],[Performance Score]]&gt;=80)),"Eligible","Not Eligible")</f>
        <v>Not Eligible</v>
      </c>
      <c r="AF3316" t="str">
        <f>IF(Table1[[#This Row],[Performance Score]]&gt;=80,"High Performer","Low Performer")</f>
        <v>Low Performer</v>
      </c>
      <c r="AG3316" t="str" cm="1">
        <f t="array" aca="1" ref="AG3316" ca="1">_xlfn.IFS(Table1[[#This Row],[Experience]]&lt;=3,"Junior",Table1[[#This Row],[Experience]]&lt;=7,"Mid Level",Table1[[#This Row],[Experience]]&gt;=7,"Senior")</f>
        <v>Junior</v>
      </c>
      <c r="AH3316" t="str">
        <f>IF(Table1[[#This Row],[Attendance %]]&gt;75,"OK","Below 75")</f>
        <v>OK</v>
      </c>
      <c r="AI3316" t="b">
        <f>ISBLANK(Table1[[#This Row],[Employee ID]])</f>
        <v>0</v>
      </c>
      <c r="AJ3316" t="b">
        <f>ISNUMBER(Table1[[#This Row],[Total Salary  ]])</f>
        <v>1</v>
      </c>
      <c r="AK3316" t="str">
        <f>IFERROR(_xlfn.XLOOKUP(Table1[[#This Row],[Manager ID]],MANAGERS!A:A,MANAGERS!B:B),"Not Found")</f>
        <v>Manager_8</v>
      </c>
    </row>
    <row r="3317" spans="1:37" x14ac:dyDescent="0.2">
      <c r="A3317" t="s">
        <v>1135</v>
      </c>
      <c r="B3317" t="s">
        <v>45</v>
      </c>
      <c r="C3317" t="s">
        <v>21</v>
      </c>
      <c r="D3317" t="s">
        <v>40</v>
      </c>
      <c r="E3317" t="s">
        <v>65</v>
      </c>
      <c r="F3317" s="1">
        <v>43452</v>
      </c>
      <c r="G3317" s="1">
        <v>39958</v>
      </c>
      <c r="H3317">
        <v>62597</v>
      </c>
      <c r="I3317">
        <v>12401</v>
      </c>
      <c r="J3317">
        <v>84</v>
      </c>
      <c r="K3317">
        <v>83</v>
      </c>
      <c r="L3317" t="s">
        <v>18</v>
      </c>
      <c r="M3317">
        <v>104</v>
      </c>
      <c r="N3317">
        <f>Table1[[#This Row],[Basic Salary]]+Table1[[#This Row],[Bonus]]</f>
        <v>74998</v>
      </c>
      <c r="O3317" s="2">
        <f>Table1[[#This Row],[Bonus]]/Table1[[#This Row],[Basic Salary]]</f>
        <v>0.19810853555282201</v>
      </c>
      <c r="P3317">
        <f ca="1">DATEDIF(Table1[[#This Row],[Date of Birth]],TODAY(),"Y")</f>
        <v>17</v>
      </c>
      <c r="Q3317">
        <f ca="1">DATEDIF(Table1[[#This Row],[Joining Date]],TODAY(),"Y")</f>
        <v>7</v>
      </c>
      <c r="R3317" t="str">
        <f ca="1">IF(YEAR(Table1[[#This Row],[Joining Date]])=YEAR(TODAY()),"Yes","No")</f>
        <v>No</v>
      </c>
      <c r="S3317" t="str">
        <f ca="1">IF(Table1[[#This Row],[Experience]]&gt;5,"Yes","No")</f>
        <v>Yes</v>
      </c>
      <c r="T3317" t="str">
        <f>TEXT(Table1[[#This Row],[Joining Date]],"mmmm")</f>
        <v>December</v>
      </c>
      <c r="U3317" t="str">
        <f>TEXT(Table1[[#This Row],[Joining Date]],"yyyy")</f>
        <v>2018</v>
      </c>
      <c r="V3317" s="5">
        <f ca="1">TODAY()-Table1[[#This Row],[Joining Date]]</f>
        <v>2787</v>
      </c>
      <c r="W3317" t="str">
        <f>LEFT(Table1[[#This Row],[Employee Name]],FIND(" ",Table1[[#This Row],[Employee Name]])-1)</f>
        <v>Ananya</v>
      </c>
      <c r="X3317" t="str">
        <f>RIGHT(Table1[[#This Row],[Employee Name]],LEN(Table1[[#This Row],[Employee Name]])-FIND(" ",Table1[[#This Row],[Employee Name]]))</f>
        <v>Rao</v>
      </c>
      <c r="Y3317" t="str">
        <f>Table1[[#This Row],[Department]]&amp;"-"&amp;Table1[[#This Row],[Employee ID]]</f>
        <v>IT-E01079</v>
      </c>
      <c r="Z3317" t="str">
        <f>LEFT(Table1[[#This Row],[Department]],3)</f>
        <v>IT</v>
      </c>
      <c r="AA3317" t="str">
        <f>_xlfn.XLOOKUP(Table1[[#This Row],[Manager ID]],MANAGERS!A:A,MANAGERS!B:B)</f>
        <v>Manager_4</v>
      </c>
      <c r="AB3317" t="str" cm="1">
        <f t="array" ref="AB3317">_xlfn.XLOOKUP(Table1[[#This Row],[Manager ID]],Table2[[#All],[Manager ID]],Table2[[#All],[Department Head]])</f>
        <v>Finance</v>
      </c>
      <c r="AC3317" s="2">
        <f>_xlfn.XLOOKUP(Table1[[#This Row],[City]],L:L,O:O)</f>
        <v>0.21356479274849693</v>
      </c>
      <c r="AD3317" t="str" cm="1">
        <f t="array" ref="AD3317">_xlfn.IFS(Table1[[#This Row],[Performance Score]]&gt;=90,"Excellent",Table1[[#This Row],[Performance Score]]&gt;=75,"Good",Table1[[#This Row],[Performance Score]]&gt;=60,"Average",Table1[[#This Row],[Performance Score]]&lt;=60,"Need Improvement")</f>
        <v>Good</v>
      </c>
      <c r="AE3317" t="str">
        <f>IF(AND(Table1[[#This Row],[Attendance %]]&gt;=80,(Table1[[#This Row],[Performance Score]]&gt;=80)),"Eligible","Not Eligible")</f>
        <v>Eligible</v>
      </c>
      <c r="AF3317" t="str">
        <f>IF(Table1[[#This Row],[Performance Score]]&gt;=80,"High Performer","Low Performer")</f>
        <v>High Performer</v>
      </c>
      <c r="AG3317" t="str" cm="1">
        <f t="array" aca="1" ref="AG3317" ca="1">_xlfn.IFS(Table1[[#This Row],[Experience]]&lt;=3,"Junior",Table1[[#This Row],[Experience]]&lt;=7,"Mid Level",Table1[[#This Row],[Experience]]&gt;=7,"Senior")</f>
        <v>Mid Level</v>
      </c>
      <c r="AH3317" t="str">
        <f>IF(Table1[[#This Row],[Attendance %]]&gt;75,"OK","Below 75")</f>
        <v>OK</v>
      </c>
      <c r="AI3317" t="b">
        <f>ISBLANK(Table1[[#This Row],[Employee ID]])</f>
        <v>0</v>
      </c>
      <c r="AJ3317" t="b">
        <f>ISNUMBER(Table1[[#This Row],[Total Salary  ]])</f>
        <v>1</v>
      </c>
      <c r="AK3317" t="str">
        <f>IFERROR(_xlfn.XLOOKUP(Table1[[#This Row],[Manager ID]],MANAGERS!A:A,MANAGERS!B:B),"Not Found")</f>
        <v>Manager_4</v>
      </c>
    </row>
    <row r="3318" spans="1:37" x14ac:dyDescent="0.2">
      <c r="A3318" t="s">
        <v>896</v>
      </c>
      <c r="B3318" t="s">
        <v>95</v>
      </c>
      <c r="C3318" t="s">
        <v>15</v>
      </c>
      <c r="D3318" t="s">
        <v>16</v>
      </c>
      <c r="E3318" t="s">
        <v>51</v>
      </c>
      <c r="F3318" s="1">
        <v>42922</v>
      </c>
      <c r="G3318" s="1">
        <v>37189</v>
      </c>
      <c r="H3318">
        <v>58793</v>
      </c>
      <c r="I3318">
        <v>16151</v>
      </c>
      <c r="J3318">
        <v>82</v>
      </c>
      <c r="K3318">
        <v>89</v>
      </c>
      <c r="L3318" t="s">
        <v>53</v>
      </c>
      <c r="M3318">
        <v>118</v>
      </c>
      <c r="N3318">
        <f>Table1[[#This Row],[Basic Salary]]+Table1[[#This Row],[Bonus]]</f>
        <v>74944</v>
      </c>
      <c r="O3318" s="2">
        <f>Table1[[#This Row],[Bonus]]/Table1[[#This Row],[Basic Salary]]</f>
        <v>0.27470957426904563</v>
      </c>
      <c r="P3318">
        <f ca="1">DATEDIF(Table1[[#This Row],[Date of Birth]],TODAY(),"Y")</f>
        <v>24</v>
      </c>
      <c r="Q3318">
        <f ca="1">DATEDIF(Table1[[#This Row],[Joining Date]],TODAY(),"Y")</f>
        <v>9</v>
      </c>
      <c r="R3318" t="str">
        <f ca="1">IF(YEAR(Table1[[#This Row],[Joining Date]])=YEAR(TODAY()),"Yes","No")</f>
        <v>No</v>
      </c>
      <c r="S3318" t="str">
        <f ca="1">IF(Table1[[#This Row],[Experience]]&gt;5,"Yes","No")</f>
        <v>Yes</v>
      </c>
      <c r="T3318" t="str">
        <f>TEXT(Table1[[#This Row],[Joining Date]],"mmmm")</f>
        <v>July</v>
      </c>
      <c r="U3318" t="str">
        <f>TEXT(Table1[[#This Row],[Joining Date]],"yyyy")</f>
        <v>2017</v>
      </c>
      <c r="V3318" s="5">
        <f ca="1">TODAY()-Table1[[#This Row],[Joining Date]]</f>
        <v>3317</v>
      </c>
      <c r="W3318" t="str">
        <f>LEFT(Table1[[#This Row],[Employee Name]],FIND(" ",Table1[[#This Row],[Employee Name]])-1)</f>
        <v>Ajay</v>
      </c>
      <c r="X3318" t="str">
        <f>RIGHT(Table1[[#This Row],[Employee Name]],LEN(Table1[[#This Row],[Employee Name]])-FIND(" ",Table1[[#This Row],[Employee Name]]))</f>
        <v>Singh</v>
      </c>
      <c r="Y3318" t="str">
        <f>Table1[[#This Row],[Department]]&amp;"-"&amp;Table1[[#This Row],[Employee ID]]</f>
        <v>HR-E00840</v>
      </c>
      <c r="Z3318" t="str">
        <f>LEFT(Table1[[#This Row],[Department]],3)</f>
        <v>HR</v>
      </c>
      <c r="AA3318" t="str">
        <f>_xlfn.XLOOKUP(Table1[[#This Row],[Manager ID]],MANAGERS!A:A,MANAGERS!B:B)</f>
        <v>Manager_18</v>
      </c>
      <c r="AB3318" t="str" cm="1">
        <f t="array" ref="AB3318">_xlfn.XLOOKUP(Table1[[#This Row],[Manager ID]],Table2[[#All],[Manager ID]],Table2[[#All],[Department Head]])</f>
        <v>Support</v>
      </c>
      <c r="AC3318" s="2">
        <f>_xlfn.XLOOKUP(Table1[[#This Row],[City]],L:L,O:O)</f>
        <v>0.23685887225230964</v>
      </c>
      <c r="AD3318" t="str" cm="1">
        <f t="array" ref="AD3318">_xlfn.IFS(Table1[[#This Row],[Performance Score]]&gt;=90,"Excellent",Table1[[#This Row],[Performance Score]]&gt;=75,"Good",Table1[[#This Row],[Performance Score]]&gt;=60,"Average",Table1[[#This Row],[Performance Score]]&lt;=60,"Need Improvement")</f>
        <v>Good</v>
      </c>
      <c r="AE3318" t="str">
        <f>IF(AND(Table1[[#This Row],[Attendance %]]&gt;=80,(Table1[[#This Row],[Performance Score]]&gt;=80)),"Eligible","Not Eligible")</f>
        <v>Eligible</v>
      </c>
      <c r="AF3318" t="str">
        <f>IF(Table1[[#This Row],[Performance Score]]&gt;=80,"High Performer","Low Performer")</f>
        <v>High Performer</v>
      </c>
      <c r="AG3318" t="str" cm="1">
        <f t="array" aca="1" ref="AG3318" ca="1">_xlfn.IFS(Table1[[#This Row],[Experience]]&lt;=3,"Junior",Table1[[#This Row],[Experience]]&lt;=7,"Mid Level",Table1[[#This Row],[Experience]]&gt;=7,"Senior")</f>
        <v>Senior</v>
      </c>
      <c r="AH3318" t="str">
        <f>IF(Table1[[#This Row],[Attendance %]]&gt;75,"OK","Below 75")</f>
        <v>OK</v>
      </c>
      <c r="AI3318" t="b">
        <f>ISBLANK(Table1[[#This Row],[Employee ID]])</f>
        <v>0</v>
      </c>
      <c r="AJ3318" t="b">
        <f>ISNUMBER(Table1[[#This Row],[Total Salary  ]])</f>
        <v>1</v>
      </c>
      <c r="AK3318" t="str">
        <f>IFERROR(_xlfn.XLOOKUP(Table1[[#This Row],[Manager ID]],MANAGERS!A:A,MANAGERS!B:B),"Not Found")</f>
        <v>Manager_18</v>
      </c>
    </row>
    <row r="3319" spans="1:37" x14ac:dyDescent="0.2">
      <c r="A3319" t="s">
        <v>3604</v>
      </c>
      <c r="B3319" t="s">
        <v>129</v>
      </c>
      <c r="C3319" t="s">
        <v>15</v>
      </c>
      <c r="D3319" t="s">
        <v>81</v>
      </c>
      <c r="E3319" t="s">
        <v>51</v>
      </c>
      <c r="F3319" s="1">
        <v>45535</v>
      </c>
      <c r="G3319" s="1">
        <v>31925</v>
      </c>
      <c r="H3319">
        <v>55829</v>
      </c>
      <c r="I3319">
        <v>19036</v>
      </c>
      <c r="J3319">
        <v>91</v>
      </c>
      <c r="K3319">
        <v>74</v>
      </c>
      <c r="L3319" t="s">
        <v>23</v>
      </c>
      <c r="M3319">
        <v>107</v>
      </c>
      <c r="N3319">
        <f>Table1[[#This Row],[Basic Salary]]+Table1[[#This Row],[Bonus]]</f>
        <v>74865</v>
      </c>
      <c r="O3319" s="2">
        <f>Table1[[#This Row],[Bonus]]/Table1[[#This Row],[Basic Salary]]</f>
        <v>0.34096974690573001</v>
      </c>
      <c r="P3319">
        <f ca="1">DATEDIF(Table1[[#This Row],[Date of Birth]],TODAY(),"Y")</f>
        <v>39</v>
      </c>
      <c r="Q3319">
        <f ca="1">DATEDIF(Table1[[#This Row],[Joining Date]],TODAY(),"Y")</f>
        <v>1</v>
      </c>
      <c r="R3319" t="str">
        <f ca="1">IF(YEAR(Table1[[#This Row],[Joining Date]])=YEAR(TODAY()),"Yes","No")</f>
        <v>No</v>
      </c>
      <c r="S3319" t="str">
        <f ca="1">IF(Table1[[#This Row],[Experience]]&gt;5,"Yes","No")</f>
        <v>No</v>
      </c>
      <c r="T3319" t="str">
        <f>TEXT(Table1[[#This Row],[Joining Date]],"mmmm")</f>
        <v>August</v>
      </c>
      <c r="U3319" t="str">
        <f>TEXT(Table1[[#This Row],[Joining Date]],"yyyy")</f>
        <v>2024</v>
      </c>
      <c r="V3319" s="5">
        <f ca="1">TODAY()-Table1[[#This Row],[Joining Date]]</f>
        <v>704</v>
      </c>
      <c r="W3319" t="str">
        <f>LEFT(Table1[[#This Row],[Employee Name]],FIND(" ",Table1[[#This Row],[Employee Name]])-1)</f>
        <v>Aarav</v>
      </c>
      <c r="X3319" t="str">
        <f>RIGHT(Table1[[#This Row],[Employee Name]],LEN(Table1[[#This Row],[Employee Name]])-FIND(" ",Table1[[#This Row],[Employee Name]]))</f>
        <v>Sharma</v>
      </c>
      <c r="Y3319" t="str">
        <f>Table1[[#This Row],[Department]]&amp;"-"&amp;Table1[[#This Row],[Employee ID]]</f>
        <v>Sales-E03548</v>
      </c>
      <c r="Z3319" t="str">
        <f>LEFT(Table1[[#This Row],[Department]],3)</f>
        <v>Sal</v>
      </c>
      <c r="AA3319" t="str">
        <f>_xlfn.XLOOKUP(Table1[[#This Row],[Manager ID]],MANAGERS!A:A,MANAGERS!B:B)</f>
        <v>Manager_7</v>
      </c>
      <c r="AB3319" t="str" cm="1">
        <f t="array" ref="AB3319">_xlfn.XLOOKUP(Table1[[#This Row],[Manager ID]],Table2[[#All],[Manager ID]],Table2[[#All],[Department Head]])</f>
        <v>Operations</v>
      </c>
      <c r="AC3319" s="2">
        <f>_xlfn.XLOOKUP(Table1[[#This Row],[City]],L:L,O:O)</f>
        <v>0.23486488519629886</v>
      </c>
      <c r="AD3319" t="str" cm="1">
        <f t="array" ref="AD3319">_xlfn.IFS(Table1[[#This Row],[Performance Score]]&gt;=90,"Excellent",Table1[[#This Row],[Performance Score]]&gt;=75,"Good",Table1[[#This Row],[Performance Score]]&gt;=60,"Average",Table1[[#This Row],[Performance Score]]&lt;=60,"Need Improvement")</f>
        <v>Average</v>
      </c>
      <c r="AE3319" t="str">
        <f>IF(AND(Table1[[#This Row],[Attendance %]]&gt;=80,(Table1[[#This Row],[Performance Score]]&gt;=80)),"Eligible","Not Eligible")</f>
        <v>Not Eligible</v>
      </c>
      <c r="AF3319" t="str">
        <f>IF(Table1[[#This Row],[Performance Score]]&gt;=80,"High Performer","Low Performer")</f>
        <v>Low Performer</v>
      </c>
      <c r="AG3319" t="str" cm="1">
        <f t="array" aca="1" ref="AG3319" ca="1">_xlfn.IFS(Table1[[#This Row],[Experience]]&lt;=3,"Junior",Table1[[#This Row],[Experience]]&lt;=7,"Mid Level",Table1[[#This Row],[Experience]]&gt;=7,"Senior")</f>
        <v>Junior</v>
      </c>
      <c r="AH3319" t="str">
        <f>IF(Table1[[#This Row],[Attendance %]]&gt;75,"OK","Below 75")</f>
        <v>OK</v>
      </c>
      <c r="AI3319" t="b">
        <f>ISBLANK(Table1[[#This Row],[Employee ID]])</f>
        <v>0</v>
      </c>
      <c r="AJ3319" t="b">
        <f>ISNUMBER(Table1[[#This Row],[Total Salary  ]])</f>
        <v>1</v>
      </c>
      <c r="AK3319" t="str">
        <f>IFERROR(_xlfn.XLOOKUP(Table1[[#This Row],[Manager ID]],MANAGERS!A:A,MANAGERS!B:B),"Not Found")</f>
        <v>Manager_7</v>
      </c>
    </row>
    <row r="3320" spans="1:37" x14ac:dyDescent="0.2">
      <c r="A3320" t="s">
        <v>878</v>
      </c>
      <c r="B3320" t="s">
        <v>69</v>
      </c>
      <c r="C3320" t="s">
        <v>15</v>
      </c>
      <c r="D3320" t="s">
        <v>40</v>
      </c>
      <c r="E3320" t="s">
        <v>17</v>
      </c>
      <c r="F3320" s="1">
        <v>44955</v>
      </c>
      <c r="G3320" s="1">
        <v>38534</v>
      </c>
      <c r="H3320">
        <v>58211</v>
      </c>
      <c r="I3320">
        <v>16647</v>
      </c>
      <c r="J3320">
        <v>76</v>
      </c>
      <c r="K3320">
        <v>77</v>
      </c>
      <c r="L3320" t="s">
        <v>53</v>
      </c>
      <c r="M3320">
        <v>117</v>
      </c>
      <c r="N3320">
        <f>Table1[[#This Row],[Basic Salary]]+Table1[[#This Row],[Bonus]]</f>
        <v>74858</v>
      </c>
      <c r="O3320" s="2">
        <f>Table1[[#This Row],[Bonus]]/Table1[[#This Row],[Basic Salary]]</f>
        <v>0.28597687722251808</v>
      </c>
      <c r="P3320">
        <f ca="1">DATEDIF(Table1[[#This Row],[Date of Birth]],TODAY(),"Y")</f>
        <v>21</v>
      </c>
      <c r="Q3320">
        <f ca="1">DATEDIF(Table1[[#This Row],[Joining Date]],TODAY(),"Y")</f>
        <v>3</v>
      </c>
      <c r="R3320" t="str">
        <f ca="1">IF(YEAR(Table1[[#This Row],[Joining Date]])=YEAR(TODAY()),"Yes","No")</f>
        <v>No</v>
      </c>
      <c r="S3320" t="str">
        <f ca="1">IF(Table1[[#This Row],[Experience]]&gt;5,"Yes","No")</f>
        <v>No</v>
      </c>
      <c r="T3320" t="str">
        <f>TEXT(Table1[[#This Row],[Joining Date]],"mmmm")</f>
        <v>January</v>
      </c>
      <c r="U3320" t="str">
        <f>TEXT(Table1[[#This Row],[Joining Date]],"yyyy")</f>
        <v>2023</v>
      </c>
      <c r="V3320" s="5">
        <f ca="1">TODAY()-Table1[[#This Row],[Joining Date]]</f>
        <v>1284</v>
      </c>
      <c r="W3320" t="str">
        <f>LEFT(Table1[[#This Row],[Employee Name]],FIND(" ",Table1[[#This Row],[Employee Name]])-1)</f>
        <v>Neha</v>
      </c>
      <c r="X3320" t="str">
        <f>RIGHT(Table1[[#This Row],[Employee Name]],LEN(Table1[[#This Row],[Employee Name]])-FIND(" ",Table1[[#This Row],[Employee Name]]))</f>
        <v>Kulkarni</v>
      </c>
      <c r="Y3320" t="str">
        <f>Table1[[#This Row],[Department]]&amp;"-"&amp;Table1[[#This Row],[Employee ID]]</f>
        <v>IT-E00822</v>
      </c>
      <c r="Z3320" t="str">
        <f>LEFT(Table1[[#This Row],[Department]],3)</f>
        <v>IT</v>
      </c>
      <c r="AA3320" t="str">
        <f>_xlfn.XLOOKUP(Table1[[#This Row],[Manager ID]],MANAGERS!A:A,MANAGERS!B:B)</f>
        <v>Manager_17</v>
      </c>
      <c r="AB3320" t="str" cm="1">
        <f t="array" ref="AB3320">_xlfn.XLOOKUP(Table1[[#This Row],[Manager ID]],Table2[[#All],[Manager ID]],Table2[[#All],[Department Head]])</f>
        <v>Finance</v>
      </c>
      <c r="AC3320" s="2">
        <f>_xlfn.XLOOKUP(Table1[[#This Row],[City]],L:L,O:O)</f>
        <v>0.23685887225230964</v>
      </c>
      <c r="AD3320" t="str" cm="1">
        <f t="array" ref="AD3320">_xlfn.IFS(Table1[[#This Row],[Performance Score]]&gt;=90,"Excellent",Table1[[#This Row],[Performance Score]]&gt;=75,"Good",Table1[[#This Row],[Performance Score]]&gt;=60,"Average",Table1[[#This Row],[Performance Score]]&lt;=60,"Need Improvement")</f>
        <v>Good</v>
      </c>
      <c r="AE3320" t="str">
        <f>IF(AND(Table1[[#This Row],[Attendance %]]&gt;=80,(Table1[[#This Row],[Performance Score]]&gt;=80)),"Eligible","Not Eligible")</f>
        <v>Not Eligible</v>
      </c>
      <c r="AF3320" t="str">
        <f>IF(Table1[[#This Row],[Performance Score]]&gt;=80,"High Performer","Low Performer")</f>
        <v>Low Performer</v>
      </c>
      <c r="AG3320" t="str" cm="1">
        <f t="array" aca="1" ref="AG3320" ca="1">_xlfn.IFS(Table1[[#This Row],[Experience]]&lt;=3,"Junior",Table1[[#This Row],[Experience]]&lt;=7,"Mid Level",Table1[[#This Row],[Experience]]&gt;=7,"Senior")</f>
        <v>Junior</v>
      </c>
      <c r="AH3320" t="str">
        <f>IF(Table1[[#This Row],[Attendance %]]&gt;75,"OK","Below 75")</f>
        <v>OK</v>
      </c>
      <c r="AI3320" t="b">
        <f>ISBLANK(Table1[[#This Row],[Employee ID]])</f>
        <v>0</v>
      </c>
      <c r="AJ3320" t="b">
        <f>ISNUMBER(Table1[[#This Row],[Total Salary  ]])</f>
        <v>1</v>
      </c>
      <c r="AK3320" t="str">
        <f>IFERROR(_xlfn.XLOOKUP(Table1[[#This Row],[Manager ID]],MANAGERS!A:A,MANAGERS!B:B),"Not Found")</f>
        <v>Manager_17</v>
      </c>
    </row>
    <row r="3321" spans="1:37" x14ac:dyDescent="0.2">
      <c r="A3321" t="s">
        <v>2464</v>
      </c>
      <c r="B3321" t="s">
        <v>77</v>
      </c>
      <c r="C3321" t="s">
        <v>21</v>
      </c>
      <c r="D3321" t="s">
        <v>81</v>
      </c>
      <c r="E3321" t="s">
        <v>65</v>
      </c>
      <c r="F3321" s="1">
        <v>43388</v>
      </c>
      <c r="G3321" s="1">
        <v>37906</v>
      </c>
      <c r="H3321">
        <v>46711</v>
      </c>
      <c r="I3321">
        <v>28139</v>
      </c>
      <c r="J3321">
        <v>67</v>
      </c>
      <c r="K3321">
        <v>41</v>
      </c>
      <c r="L3321" t="s">
        <v>27</v>
      </c>
      <c r="M3321">
        <v>106</v>
      </c>
      <c r="N3321">
        <f>Table1[[#This Row],[Basic Salary]]+Table1[[#This Row],[Bonus]]</f>
        <v>74850</v>
      </c>
      <c r="O3321" s="2">
        <f>Table1[[#This Row],[Bonus]]/Table1[[#This Row],[Basic Salary]]</f>
        <v>0.60240628545738695</v>
      </c>
      <c r="P3321">
        <f ca="1">DATEDIF(Table1[[#This Row],[Date of Birth]],TODAY(),"Y")</f>
        <v>22</v>
      </c>
      <c r="Q3321">
        <f ca="1">DATEDIF(Table1[[#This Row],[Joining Date]],TODAY(),"Y")</f>
        <v>7</v>
      </c>
      <c r="R3321" t="str">
        <f ca="1">IF(YEAR(Table1[[#This Row],[Joining Date]])=YEAR(TODAY()),"Yes","No")</f>
        <v>No</v>
      </c>
      <c r="S3321" t="str">
        <f ca="1">IF(Table1[[#This Row],[Experience]]&gt;5,"Yes","No")</f>
        <v>Yes</v>
      </c>
      <c r="T3321" t="str">
        <f>TEXT(Table1[[#This Row],[Joining Date]],"mmmm")</f>
        <v>October</v>
      </c>
      <c r="U3321" t="str">
        <f>TEXT(Table1[[#This Row],[Joining Date]],"yyyy")</f>
        <v>2018</v>
      </c>
      <c r="V3321" s="5">
        <f ca="1">TODAY()-Table1[[#This Row],[Joining Date]]</f>
        <v>2851</v>
      </c>
      <c r="W3321" t="str">
        <f>LEFT(Table1[[#This Row],[Employee Name]],FIND(" ",Table1[[#This Row],[Employee Name]])-1)</f>
        <v>Rohan</v>
      </c>
      <c r="X3321" t="str">
        <f>RIGHT(Table1[[#This Row],[Employee Name]],LEN(Table1[[#This Row],[Employee Name]])-FIND(" ",Table1[[#This Row],[Employee Name]]))</f>
        <v>Gupta</v>
      </c>
      <c r="Y3321" t="str">
        <f>Table1[[#This Row],[Department]]&amp;"-"&amp;Table1[[#This Row],[Employee ID]]</f>
        <v>Sales-E02408</v>
      </c>
      <c r="Z3321" t="str">
        <f>LEFT(Table1[[#This Row],[Department]],3)</f>
        <v>Sal</v>
      </c>
      <c r="AA3321" t="str">
        <f>_xlfn.XLOOKUP(Table1[[#This Row],[Manager ID]],MANAGERS!A:A,MANAGERS!B:B)</f>
        <v>Manager_6</v>
      </c>
      <c r="AB3321" t="str" cm="1">
        <f t="array" ref="AB3321">_xlfn.XLOOKUP(Table1[[#This Row],[Manager ID]],Table2[[#All],[Manager ID]],Table2[[#All],[Department Head]])</f>
        <v>HR</v>
      </c>
      <c r="AC3321" s="2">
        <f>_xlfn.XLOOKUP(Table1[[#This Row],[City]],L:L,O:O)</f>
        <v>0.23674293405114402</v>
      </c>
      <c r="AD3321" t="str" cm="1">
        <f t="array" ref="AD3321">_xlfn.IFS(Table1[[#This Row],[Performance Score]]&gt;=90,"Excellent",Table1[[#This Row],[Performance Score]]&gt;=75,"Good",Table1[[#This Row],[Performance Score]]&gt;=60,"Average",Table1[[#This Row],[Performance Score]]&lt;=60,"Need Improvement")</f>
        <v>Need Improvement</v>
      </c>
      <c r="AE3321" t="str">
        <f>IF(AND(Table1[[#This Row],[Attendance %]]&gt;=80,(Table1[[#This Row],[Performance Score]]&gt;=80)),"Eligible","Not Eligible")</f>
        <v>Not Eligible</v>
      </c>
      <c r="AF3321" t="str">
        <f>IF(Table1[[#This Row],[Performance Score]]&gt;=80,"High Performer","Low Performer")</f>
        <v>Low Performer</v>
      </c>
      <c r="AG3321" t="str" cm="1">
        <f t="array" aca="1" ref="AG3321" ca="1">_xlfn.IFS(Table1[[#This Row],[Experience]]&lt;=3,"Junior",Table1[[#This Row],[Experience]]&lt;=7,"Mid Level",Table1[[#This Row],[Experience]]&gt;=7,"Senior")</f>
        <v>Mid Level</v>
      </c>
      <c r="AH3321" t="str">
        <f>IF(Table1[[#This Row],[Attendance %]]&gt;75,"OK","Below 75")</f>
        <v>Below 75</v>
      </c>
      <c r="AI3321" t="b">
        <f>ISBLANK(Table1[[#This Row],[Employee ID]])</f>
        <v>0</v>
      </c>
      <c r="AJ3321" t="b">
        <f>ISNUMBER(Table1[[#This Row],[Total Salary  ]])</f>
        <v>1</v>
      </c>
      <c r="AK3321" t="str">
        <f>IFERROR(_xlfn.XLOOKUP(Table1[[#This Row],[Manager ID]],MANAGERS!A:A,MANAGERS!B:B),"Not Found")</f>
        <v>Manager_6</v>
      </c>
    </row>
    <row r="3322" spans="1:37" x14ac:dyDescent="0.2">
      <c r="A3322" t="s">
        <v>4616</v>
      </c>
      <c r="B3322" t="s">
        <v>29</v>
      </c>
      <c r="C3322" t="s">
        <v>21</v>
      </c>
      <c r="D3322" t="s">
        <v>40</v>
      </c>
      <c r="E3322" t="s">
        <v>22</v>
      </c>
      <c r="F3322" s="1">
        <v>45677</v>
      </c>
      <c r="G3322" s="1">
        <v>36059</v>
      </c>
      <c r="H3322">
        <v>68642</v>
      </c>
      <c r="I3322">
        <v>6208</v>
      </c>
      <c r="J3322">
        <v>76</v>
      </c>
      <c r="K3322">
        <v>56</v>
      </c>
      <c r="L3322" t="s">
        <v>34</v>
      </c>
      <c r="M3322">
        <v>104</v>
      </c>
      <c r="N3322">
        <f>Table1[[#This Row],[Basic Salary]]+Table1[[#This Row],[Bonus]]</f>
        <v>74850</v>
      </c>
      <c r="O3322" s="2">
        <f>Table1[[#This Row],[Bonus]]/Table1[[#This Row],[Basic Salary]]</f>
        <v>9.0440255237318259E-2</v>
      </c>
      <c r="P3322">
        <f ca="1">DATEDIF(Table1[[#This Row],[Date of Birth]],TODAY(),"Y")</f>
        <v>27</v>
      </c>
      <c r="Q3322">
        <f ca="1">DATEDIF(Table1[[#This Row],[Joining Date]],TODAY(),"Y")</f>
        <v>1</v>
      </c>
      <c r="R3322" t="str">
        <f ca="1">IF(YEAR(Table1[[#This Row],[Joining Date]])=YEAR(TODAY()),"Yes","No")</f>
        <v>No</v>
      </c>
      <c r="S3322" t="str">
        <f ca="1">IF(Table1[[#This Row],[Experience]]&gt;5,"Yes","No")</f>
        <v>No</v>
      </c>
      <c r="T3322" t="str">
        <f>TEXT(Table1[[#This Row],[Joining Date]],"mmmm")</f>
        <v>January</v>
      </c>
      <c r="U3322" t="str">
        <f>TEXT(Table1[[#This Row],[Joining Date]],"yyyy")</f>
        <v>2025</v>
      </c>
      <c r="V3322" s="5">
        <f ca="1">TODAY()-Table1[[#This Row],[Joining Date]]</f>
        <v>562</v>
      </c>
      <c r="W3322" t="str">
        <f>LEFT(Table1[[#This Row],[Employee Name]],FIND(" ",Table1[[#This Row],[Employee Name]])-1)</f>
        <v>Vikram</v>
      </c>
      <c r="X3322" t="str">
        <f>RIGHT(Table1[[#This Row],[Employee Name]],LEN(Table1[[#This Row],[Employee Name]])-FIND(" ",Table1[[#This Row],[Employee Name]]))</f>
        <v>Singh</v>
      </c>
      <c r="Y3322" t="str">
        <f>Table1[[#This Row],[Department]]&amp;"-"&amp;Table1[[#This Row],[Employee ID]]</f>
        <v>IT-E04560</v>
      </c>
      <c r="Z3322" t="str">
        <f>LEFT(Table1[[#This Row],[Department]],3)</f>
        <v>IT</v>
      </c>
      <c r="AA3322" t="str">
        <f>_xlfn.XLOOKUP(Table1[[#This Row],[Manager ID]],MANAGERS!A:A,MANAGERS!B:B)</f>
        <v>Manager_4</v>
      </c>
      <c r="AB3322" t="str" cm="1">
        <f t="array" ref="AB3322">_xlfn.XLOOKUP(Table1[[#This Row],[Manager ID]],Table2[[#All],[Manager ID]],Table2[[#All],[Department Head]])</f>
        <v>Finance</v>
      </c>
      <c r="AC3322" s="2">
        <f>_xlfn.XLOOKUP(Table1[[#This Row],[City]],L:L,O:O)</f>
        <v>0.24030340748661314</v>
      </c>
      <c r="AD3322" t="str" cm="1">
        <f t="array" ref="AD3322">_xlfn.IFS(Table1[[#This Row],[Performance Score]]&gt;=90,"Excellent",Table1[[#This Row],[Performance Score]]&gt;=75,"Good",Table1[[#This Row],[Performance Score]]&gt;=60,"Average",Table1[[#This Row],[Performance Score]]&lt;=60,"Need Improvement")</f>
        <v>Need Improvement</v>
      </c>
      <c r="AE3322" t="str">
        <f>IF(AND(Table1[[#This Row],[Attendance %]]&gt;=80,(Table1[[#This Row],[Performance Score]]&gt;=80)),"Eligible","Not Eligible")</f>
        <v>Not Eligible</v>
      </c>
      <c r="AF3322" t="str">
        <f>IF(Table1[[#This Row],[Performance Score]]&gt;=80,"High Performer","Low Performer")</f>
        <v>Low Performer</v>
      </c>
      <c r="AG3322" t="str" cm="1">
        <f t="array" aca="1" ref="AG3322" ca="1">_xlfn.IFS(Table1[[#This Row],[Experience]]&lt;=3,"Junior",Table1[[#This Row],[Experience]]&lt;=7,"Mid Level",Table1[[#This Row],[Experience]]&gt;=7,"Senior")</f>
        <v>Junior</v>
      </c>
      <c r="AH3322" t="str">
        <f>IF(Table1[[#This Row],[Attendance %]]&gt;75,"OK","Below 75")</f>
        <v>OK</v>
      </c>
      <c r="AI3322" t="b">
        <f>ISBLANK(Table1[[#This Row],[Employee ID]])</f>
        <v>0</v>
      </c>
      <c r="AJ3322" t="b">
        <f>ISNUMBER(Table1[[#This Row],[Total Salary  ]])</f>
        <v>1</v>
      </c>
      <c r="AK3322" t="str">
        <f>IFERROR(_xlfn.XLOOKUP(Table1[[#This Row],[Manager ID]],MANAGERS!A:A,MANAGERS!B:B),"Not Found")</f>
        <v>Manager_4</v>
      </c>
    </row>
    <row r="3323" spans="1:37" x14ac:dyDescent="0.2">
      <c r="A3323" t="s">
        <v>738</v>
      </c>
      <c r="B3323" t="s">
        <v>20</v>
      </c>
      <c r="C3323" t="s">
        <v>15</v>
      </c>
      <c r="D3323" t="s">
        <v>81</v>
      </c>
      <c r="E3323" t="s">
        <v>65</v>
      </c>
      <c r="F3323" s="1">
        <v>45107</v>
      </c>
      <c r="G3323" s="1">
        <v>36022</v>
      </c>
      <c r="H3323">
        <v>47026</v>
      </c>
      <c r="I3323">
        <v>27816</v>
      </c>
      <c r="J3323">
        <v>83</v>
      </c>
      <c r="K3323">
        <v>75</v>
      </c>
      <c r="L3323" t="s">
        <v>37</v>
      </c>
      <c r="M3323">
        <v>115</v>
      </c>
      <c r="N3323">
        <f>Table1[[#This Row],[Basic Salary]]+Table1[[#This Row],[Bonus]]</f>
        <v>74842</v>
      </c>
      <c r="O3323" s="2">
        <f>Table1[[#This Row],[Bonus]]/Table1[[#This Row],[Basic Salary]]</f>
        <v>0.59150257304469867</v>
      </c>
      <c r="P3323">
        <f ca="1">DATEDIF(Table1[[#This Row],[Date of Birth]],TODAY(),"Y")</f>
        <v>27</v>
      </c>
      <c r="Q3323">
        <f ca="1">DATEDIF(Table1[[#This Row],[Joining Date]],TODAY(),"Y")</f>
        <v>3</v>
      </c>
      <c r="R3323" t="str">
        <f ca="1">IF(YEAR(Table1[[#This Row],[Joining Date]])=YEAR(TODAY()),"Yes","No")</f>
        <v>No</v>
      </c>
      <c r="S3323" t="str">
        <f ca="1">IF(Table1[[#This Row],[Experience]]&gt;5,"Yes","No")</f>
        <v>No</v>
      </c>
      <c r="T3323" t="str">
        <f>TEXT(Table1[[#This Row],[Joining Date]],"mmmm")</f>
        <v>June</v>
      </c>
      <c r="U3323" t="str">
        <f>TEXT(Table1[[#This Row],[Joining Date]],"yyyy")</f>
        <v>2023</v>
      </c>
      <c r="V3323" s="5">
        <f ca="1">TODAY()-Table1[[#This Row],[Joining Date]]</f>
        <v>1132</v>
      </c>
      <c r="W3323" t="str">
        <f>LEFT(Table1[[#This Row],[Employee Name]],FIND(" ",Table1[[#This Row],[Employee Name]])-1)</f>
        <v>Rahul</v>
      </c>
      <c r="X3323" t="str">
        <f>RIGHT(Table1[[#This Row],[Employee Name]],LEN(Table1[[#This Row],[Employee Name]])-FIND(" ",Table1[[#This Row],[Employee Name]]))</f>
        <v>Verma</v>
      </c>
      <c r="Y3323" t="str">
        <f>Table1[[#This Row],[Department]]&amp;"-"&amp;Table1[[#This Row],[Employee ID]]</f>
        <v>Sales-E00682</v>
      </c>
      <c r="Z3323" t="str">
        <f>LEFT(Table1[[#This Row],[Department]],3)</f>
        <v>Sal</v>
      </c>
      <c r="AA3323" t="str">
        <f>_xlfn.XLOOKUP(Table1[[#This Row],[Manager ID]],MANAGERS!A:A,MANAGERS!B:B)</f>
        <v>Manager_15</v>
      </c>
      <c r="AB3323" t="str" cm="1">
        <f t="array" ref="AB3323">_xlfn.XLOOKUP(Table1[[#This Row],[Manager ID]],Table2[[#All],[Manager ID]],Table2[[#All],[Department Head]])</f>
        <v>Support</v>
      </c>
      <c r="AC3323" s="2">
        <f>_xlfn.XLOOKUP(Table1[[#This Row],[City]],L:L,O:O)</f>
        <v>0.24036902712549932</v>
      </c>
      <c r="AD3323" t="str" cm="1">
        <f t="array" ref="AD3323">_xlfn.IFS(Table1[[#This Row],[Performance Score]]&gt;=90,"Excellent",Table1[[#This Row],[Performance Score]]&gt;=75,"Good",Table1[[#This Row],[Performance Score]]&gt;=60,"Average",Table1[[#This Row],[Performance Score]]&lt;=60,"Need Improvement")</f>
        <v>Good</v>
      </c>
      <c r="AE3323" t="str">
        <f>IF(AND(Table1[[#This Row],[Attendance %]]&gt;=80,(Table1[[#This Row],[Performance Score]]&gt;=80)),"Eligible","Not Eligible")</f>
        <v>Not Eligible</v>
      </c>
      <c r="AF3323" t="str">
        <f>IF(Table1[[#This Row],[Performance Score]]&gt;=80,"High Performer","Low Performer")</f>
        <v>Low Performer</v>
      </c>
      <c r="AG3323" t="str" cm="1">
        <f t="array" aca="1" ref="AG3323" ca="1">_xlfn.IFS(Table1[[#This Row],[Experience]]&lt;=3,"Junior",Table1[[#This Row],[Experience]]&lt;=7,"Mid Level",Table1[[#This Row],[Experience]]&gt;=7,"Senior")</f>
        <v>Junior</v>
      </c>
      <c r="AH3323" t="str">
        <f>IF(Table1[[#This Row],[Attendance %]]&gt;75,"OK","Below 75")</f>
        <v>OK</v>
      </c>
      <c r="AI3323" t="b">
        <f>ISBLANK(Table1[[#This Row],[Employee ID]])</f>
        <v>0</v>
      </c>
      <c r="AJ3323" t="b">
        <f>ISNUMBER(Table1[[#This Row],[Total Salary  ]])</f>
        <v>1</v>
      </c>
      <c r="AK3323" t="str">
        <f>IFERROR(_xlfn.XLOOKUP(Table1[[#This Row],[Manager ID]],MANAGERS!A:A,MANAGERS!B:B),"Not Found")</f>
        <v>Manager_15</v>
      </c>
    </row>
    <row r="3324" spans="1:37" x14ac:dyDescent="0.2">
      <c r="A3324" t="s">
        <v>3794</v>
      </c>
      <c r="B3324" t="s">
        <v>95</v>
      </c>
      <c r="C3324" t="s">
        <v>21</v>
      </c>
      <c r="D3324" t="s">
        <v>81</v>
      </c>
      <c r="E3324" t="s">
        <v>65</v>
      </c>
      <c r="F3324" s="1">
        <v>44633</v>
      </c>
      <c r="G3324" s="1">
        <v>39440</v>
      </c>
      <c r="H3324">
        <v>58908</v>
      </c>
      <c r="I3324">
        <v>15904</v>
      </c>
      <c r="J3324">
        <v>61</v>
      </c>
      <c r="K3324">
        <v>55</v>
      </c>
      <c r="L3324" t="s">
        <v>27</v>
      </c>
      <c r="M3324">
        <v>112</v>
      </c>
      <c r="N3324">
        <f>Table1[[#This Row],[Basic Salary]]+Table1[[#This Row],[Bonus]]</f>
        <v>74812</v>
      </c>
      <c r="O3324" s="2">
        <f>Table1[[#This Row],[Bonus]]/Table1[[#This Row],[Basic Salary]]</f>
        <v>0.26998030827731379</v>
      </c>
      <c r="P3324">
        <f ca="1">DATEDIF(Table1[[#This Row],[Date of Birth]],TODAY(),"Y")</f>
        <v>18</v>
      </c>
      <c r="Q3324">
        <f ca="1">DATEDIF(Table1[[#This Row],[Joining Date]],TODAY(),"Y")</f>
        <v>4</v>
      </c>
      <c r="R3324" t="str">
        <f ca="1">IF(YEAR(Table1[[#This Row],[Joining Date]])=YEAR(TODAY()),"Yes","No")</f>
        <v>No</v>
      </c>
      <c r="S3324" t="str">
        <f ca="1">IF(Table1[[#This Row],[Experience]]&gt;5,"Yes","No")</f>
        <v>No</v>
      </c>
      <c r="T3324" t="str">
        <f>TEXT(Table1[[#This Row],[Joining Date]],"mmmm")</f>
        <v>March</v>
      </c>
      <c r="U3324" t="str">
        <f>TEXT(Table1[[#This Row],[Joining Date]],"yyyy")</f>
        <v>2022</v>
      </c>
      <c r="V3324" s="5">
        <f ca="1">TODAY()-Table1[[#This Row],[Joining Date]]</f>
        <v>1606</v>
      </c>
      <c r="W3324" t="str">
        <f>LEFT(Table1[[#This Row],[Employee Name]],FIND(" ",Table1[[#This Row],[Employee Name]])-1)</f>
        <v>Ajay</v>
      </c>
      <c r="X3324" t="str">
        <f>RIGHT(Table1[[#This Row],[Employee Name]],LEN(Table1[[#This Row],[Employee Name]])-FIND(" ",Table1[[#This Row],[Employee Name]]))</f>
        <v>Singh</v>
      </c>
      <c r="Y3324" t="str">
        <f>Table1[[#This Row],[Department]]&amp;"-"&amp;Table1[[#This Row],[Employee ID]]</f>
        <v>Sales-E03738</v>
      </c>
      <c r="Z3324" t="str">
        <f>LEFT(Table1[[#This Row],[Department]],3)</f>
        <v>Sal</v>
      </c>
      <c r="AA3324" t="str">
        <f>_xlfn.XLOOKUP(Table1[[#This Row],[Manager ID]],MANAGERS!A:A,MANAGERS!B:B)</f>
        <v>Manager_12</v>
      </c>
      <c r="AB3324" t="str" cm="1">
        <f t="array" ref="AB3324">_xlfn.XLOOKUP(Table1[[#This Row],[Manager ID]],Table2[[#All],[Manager ID]],Table2[[#All],[Department Head]])</f>
        <v>Marketing</v>
      </c>
      <c r="AC3324" s="2">
        <f>_xlfn.XLOOKUP(Table1[[#This Row],[City]],L:L,O:O)</f>
        <v>0.23674293405114402</v>
      </c>
      <c r="AD3324" t="str" cm="1">
        <f t="array" ref="AD3324">_xlfn.IFS(Table1[[#This Row],[Performance Score]]&gt;=90,"Excellent",Table1[[#This Row],[Performance Score]]&gt;=75,"Good",Table1[[#This Row],[Performance Score]]&gt;=60,"Average",Table1[[#This Row],[Performance Score]]&lt;=60,"Need Improvement")</f>
        <v>Need Improvement</v>
      </c>
      <c r="AE3324" t="str">
        <f>IF(AND(Table1[[#This Row],[Attendance %]]&gt;=80,(Table1[[#This Row],[Performance Score]]&gt;=80)),"Eligible","Not Eligible")</f>
        <v>Not Eligible</v>
      </c>
      <c r="AF3324" t="str">
        <f>IF(Table1[[#This Row],[Performance Score]]&gt;=80,"High Performer","Low Performer")</f>
        <v>Low Performer</v>
      </c>
      <c r="AG3324" t="str" cm="1">
        <f t="array" aca="1" ref="AG3324" ca="1">_xlfn.IFS(Table1[[#This Row],[Experience]]&lt;=3,"Junior",Table1[[#This Row],[Experience]]&lt;=7,"Mid Level",Table1[[#This Row],[Experience]]&gt;=7,"Senior")</f>
        <v>Mid Level</v>
      </c>
      <c r="AH3324" t="str">
        <f>IF(Table1[[#This Row],[Attendance %]]&gt;75,"OK","Below 75")</f>
        <v>Below 75</v>
      </c>
      <c r="AI3324" t="b">
        <f>ISBLANK(Table1[[#This Row],[Employee ID]])</f>
        <v>0</v>
      </c>
      <c r="AJ3324" t="b">
        <f>ISNUMBER(Table1[[#This Row],[Total Salary  ]])</f>
        <v>1</v>
      </c>
      <c r="AK3324" t="str">
        <f>IFERROR(_xlfn.XLOOKUP(Table1[[#This Row],[Manager ID]],MANAGERS!A:A,MANAGERS!B:B),"Not Found")</f>
        <v>Manager_12</v>
      </c>
    </row>
    <row r="3325" spans="1:37" x14ac:dyDescent="0.2">
      <c r="A3325" t="s">
        <v>3111</v>
      </c>
      <c r="B3325" t="s">
        <v>29</v>
      </c>
      <c r="C3325" t="s">
        <v>21</v>
      </c>
      <c r="D3325" t="s">
        <v>40</v>
      </c>
      <c r="E3325" t="s">
        <v>26</v>
      </c>
      <c r="F3325" s="1">
        <v>45634</v>
      </c>
      <c r="G3325" s="1">
        <v>36233</v>
      </c>
      <c r="H3325">
        <v>47683</v>
      </c>
      <c r="I3325">
        <v>27125</v>
      </c>
      <c r="J3325">
        <v>86</v>
      </c>
      <c r="K3325">
        <v>96</v>
      </c>
      <c r="L3325" t="s">
        <v>37</v>
      </c>
      <c r="M3325">
        <v>113</v>
      </c>
      <c r="N3325">
        <f>Table1[[#This Row],[Basic Salary]]+Table1[[#This Row],[Bonus]]</f>
        <v>74808</v>
      </c>
      <c r="O3325" s="2">
        <f>Table1[[#This Row],[Bonus]]/Table1[[#This Row],[Basic Salary]]</f>
        <v>0.5688610196506092</v>
      </c>
      <c r="P3325">
        <f ca="1">DATEDIF(Table1[[#This Row],[Date of Birth]],TODAY(),"Y")</f>
        <v>27</v>
      </c>
      <c r="Q3325">
        <f ca="1">DATEDIF(Table1[[#This Row],[Joining Date]],TODAY(),"Y")</f>
        <v>1</v>
      </c>
      <c r="R3325" t="str">
        <f ca="1">IF(YEAR(Table1[[#This Row],[Joining Date]])=YEAR(TODAY()),"Yes","No")</f>
        <v>No</v>
      </c>
      <c r="S3325" t="str">
        <f ca="1">IF(Table1[[#This Row],[Experience]]&gt;5,"Yes","No")</f>
        <v>No</v>
      </c>
      <c r="T3325" t="str">
        <f>TEXT(Table1[[#This Row],[Joining Date]],"mmmm")</f>
        <v>December</v>
      </c>
      <c r="U3325" t="str">
        <f>TEXT(Table1[[#This Row],[Joining Date]],"yyyy")</f>
        <v>2024</v>
      </c>
      <c r="V3325" s="5">
        <f ca="1">TODAY()-Table1[[#This Row],[Joining Date]]</f>
        <v>605</v>
      </c>
      <c r="W3325" t="str">
        <f>LEFT(Table1[[#This Row],[Employee Name]],FIND(" ",Table1[[#This Row],[Employee Name]])-1)</f>
        <v>Vikram</v>
      </c>
      <c r="X3325" t="str">
        <f>RIGHT(Table1[[#This Row],[Employee Name]],LEN(Table1[[#This Row],[Employee Name]])-FIND(" ",Table1[[#This Row],[Employee Name]]))</f>
        <v>Singh</v>
      </c>
      <c r="Y3325" t="str">
        <f>Table1[[#This Row],[Department]]&amp;"-"&amp;Table1[[#This Row],[Employee ID]]</f>
        <v>IT-E03055</v>
      </c>
      <c r="Z3325" t="str">
        <f>LEFT(Table1[[#This Row],[Department]],3)</f>
        <v>IT</v>
      </c>
      <c r="AA3325" t="str">
        <f>_xlfn.XLOOKUP(Table1[[#This Row],[Manager ID]],MANAGERS!A:A,MANAGERS!B:B)</f>
        <v>Manager_13</v>
      </c>
      <c r="AB3325" t="str" cm="1">
        <f t="array" ref="AB3325">_xlfn.XLOOKUP(Table1[[#This Row],[Manager ID]],Table2[[#All],[Manager ID]],Table2[[#All],[Department Head]])</f>
        <v>HR</v>
      </c>
      <c r="AC3325" s="2">
        <f>_xlfn.XLOOKUP(Table1[[#This Row],[City]],L:L,O:O)</f>
        <v>0.24036902712549932</v>
      </c>
      <c r="AD3325" t="str" cm="1">
        <f t="array" ref="AD3325">_xlfn.IFS(Table1[[#This Row],[Performance Score]]&gt;=90,"Excellent",Table1[[#This Row],[Performance Score]]&gt;=75,"Good",Table1[[#This Row],[Performance Score]]&gt;=60,"Average",Table1[[#This Row],[Performance Score]]&lt;=60,"Need Improvement")</f>
        <v>Excellent</v>
      </c>
      <c r="AE3325" t="str">
        <f>IF(AND(Table1[[#This Row],[Attendance %]]&gt;=80,(Table1[[#This Row],[Performance Score]]&gt;=80)),"Eligible","Not Eligible")</f>
        <v>Eligible</v>
      </c>
      <c r="AF3325" t="str">
        <f>IF(Table1[[#This Row],[Performance Score]]&gt;=80,"High Performer","Low Performer")</f>
        <v>High Performer</v>
      </c>
      <c r="AG3325" t="str" cm="1">
        <f t="array" aca="1" ref="AG3325" ca="1">_xlfn.IFS(Table1[[#This Row],[Experience]]&lt;=3,"Junior",Table1[[#This Row],[Experience]]&lt;=7,"Mid Level",Table1[[#This Row],[Experience]]&gt;=7,"Senior")</f>
        <v>Junior</v>
      </c>
      <c r="AH3325" t="str">
        <f>IF(Table1[[#This Row],[Attendance %]]&gt;75,"OK","Below 75")</f>
        <v>OK</v>
      </c>
      <c r="AI3325" t="b">
        <f>ISBLANK(Table1[[#This Row],[Employee ID]])</f>
        <v>0</v>
      </c>
      <c r="AJ3325" t="b">
        <f>ISNUMBER(Table1[[#This Row],[Total Salary  ]])</f>
        <v>1</v>
      </c>
      <c r="AK3325" t="str">
        <f>IFERROR(_xlfn.XLOOKUP(Table1[[#This Row],[Manager ID]],MANAGERS!A:A,MANAGERS!B:B),"Not Found")</f>
        <v>Manager_13</v>
      </c>
    </row>
    <row r="3326" spans="1:37" x14ac:dyDescent="0.2">
      <c r="A3326" t="s">
        <v>4159</v>
      </c>
      <c r="B3326" t="s">
        <v>77</v>
      </c>
      <c r="C3326" t="s">
        <v>21</v>
      </c>
      <c r="D3326" t="s">
        <v>33</v>
      </c>
      <c r="E3326" t="s">
        <v>65</v>
      </c>
      <c r="F3326" s="1">
        <v>43280</v>
      </c>
      <c r="G3326" s="1">
        <v>40217</v>
      </c>
      <c r="H3326">
        <v>49928</v>
      </c>
      <c r="I3326">
        <v>24861</v>
      </c>
      <c r="J3326">
        <v>69</v>
      </c>
      <c r="K3326">
        <v>50</v>
      </c>
      <c r="L3326" t="s">
        <v>23</v>
      </c>
      <c r="M3326">
        <v>112</v>
      </c>
      <c r="N3326">
        <f>Table1[[#This Row],[Basic Salary]]+Table1[[#This Row],[Bonus]]</f>
        <v>74789</v>
      </c>
      <c r="O3326" s="2">
        <f>Table1[[#This Row],[Bonus]]/Table1[[#This Row],[Basic Salary]]</f>
        <v>0.497937029322224</v>
      </c>
      <c r="P3326">
        <f ca="1">DATEDIF(Table1[[#This Row],[Date of Birth]],TODAY(),"Y")</f>
        <v>16</v>
      </c>
      <c r="Q3326">
        <f ca="1">DATEDIF(Table1[[#This Row],[Joining Date]],TODAY(),"Y")</f>
        <v>8</v>
      </c>
      <c r="R3326" t="str">
        <f ca="1">IF(YEAR(Table1[[#This Row],[Joining Date]])=YEAR(TODAY()),"Yes","No")</f>
        <v>No</v>
      </c>
      <c r="S3326" t="str">
        <f ca="1">IF(Table1[[#This Row],[Experience]]&gt;5,"Yes","No")</f>
        <v>Yes</v>
      </c>
      <c r="T3326" t="str">
        <f>TEXT(Table1[[#This Row],[Joining Date]],"mmmm")</f>
        <v>June</v>
      </c>
      <c r="U3326" t="str">
        <f>TEXT(Table1[[#This Row],[Joining Date]],"yyyy")</f>
        <v>2018</v>
      </c>
      <c r="V3326" s="5">
        <f ca="1">TODAY()-Table1[[#This Row],[Joining Date]]</f>
        <v>2959</v>
      </c>
      <c r="W3326" t="str">
        <f>LEFT(Table1[[#This Row],[Employee Name]],FIND(" ",Table1[[#This Row],[Employee Name]])-1)</f>
        <v>Rohan</v>
      </c>
      <c r="X3326" t="str">
        <f>RIGHT(Table1[[#This Row],[Employee Name]],LEN(Table1[[#This Row],[Employee Name]])-FIND(" ",Table1[[#This Row],[Employee Name]]))</f>
        <v>Gupta</v>
      </c>
      <c r="Y3326" t="str">
        <f>Table1[[#This Row],[Department]]&amp;"-"&amp;Table1[[#This Row],[Employee ID]]</f>
        <v>Marketing-E04103</v>
      </c>
      <c r="Z3326" t="str">
        <f>LEFT(Table1[[#This Row],[Department]],3)</f>
        <v>Mar</v>
      </c>
      <c r="AA3326" t="str">
        <f>_xlfn.XLOOKUP(Table1[[#This Row],[Manager ID]],MANAGERS!A:A,MANAGERS!B:B)</f>
        <v>Manager_12</v>
      </c>
      <c r="AB3326" t="str" cm="1">
        <f t="array" ref="AB3326">_xlfn.XLOOKUP(Table1[[#This Row],[Manager ID]],Table2[[#All],[Manager ID]],Table2[[#All],[Department Head]])</f>
        <v>Marketing</v>
      </c>
      <c r="AC3326" s="2">
        <f>_xlfn.XLOOKUP(Table1[[#This Row],[City]],L:L,O:O)</f>
        <v>0.23486488519629886</v>
      </c>
      <c r="AD3326" t="str" cm="1">
        <f t="array" ref="AD3326">_xlfn.IFS(Table1[[#This Row],[Performance Score]]&gt;=90,"Excellent",Table1[[#This Row],[Performance Score]]&gt;=75,"Good",Table1[[#This Row],[Performance Score]]&gt;=60,"Average",Table1[[#This Row],[Performance Score]]&lt;=60,"Need Improvement")</f>
        <v>Need Improvement</v>
      </c>
      <c r="AE3326" t="str">
        <f>IF(AND(Table1[[#This Row],[Attendance %]]&gt;=80,(Table1[[#This Row],[Performance Score]]&gt;=80)),"Eligible","Not Eligible")</f>
        <v>Not Eligible</v>
      </c>
      <c r="AF3326" t="str">
        <f>IF(Table1[[#This Row],[Performance Score]]&gt;=80,"High Performer","Low Performer")</f>
        <v>Low Performer</v>
      </c>
      <c r="AG3326" t="str" cm="1">
        <f t="array" aca="1" ref="AG3326" ca="1">_xlfn.IFS(Table1[[#This Row],[Experience]]&lt;=3,"Junior",Table1[[#This Row],[Experience]]&lt;=7,"Mid Level",Table1[[#This Row],[Experience]]&gt;=7,"Senior")</f>
        <v>Senior</v>
      </c>
      <c r="AH3326" t="str">
        <f>IF(Table1[[#This Row],[Attendance %]]&gt;75,"OK","Below 75")</f>
        <v>Below 75</v>
      </c>
      <c r="AI3326" t="b">
        <f>ISBLANK(Table1[[#This Row],[Employee ID]])</f>
        <v>0</v>
      </c>
      <c r="AJ3326" t="b">
        <f>ISNUMBER(Table1[[#This Row],[Total Salary  ]])</f>
        <v>1</v>
      </c>
      <c r="AK3326" t="str">
        <f>IFERROR(_xlfn.XLOOKUP(Table1[[#This Row],[Manager ID]],MANAGERS!A:A,MANAGERS!B:B),"Not Found")</f>
        <v>Manager_12</v>
      </c>
    </row>
    <row r="3327" spans="1:37" x14ac:dyDescent="0.2">
      <c r="A3327" t="s">
        <v>1304</v>
      </c>
      <c r="B3327" t="s">
        <v>95</v>
      </c>
      <c r="C3327" t="s">
        <v>21</v>
      </c>
      <c r="D3327" t="s">
        <v>16</v>
      </c>
      <c r="E3327" t="s">
        <v>26</v>
      </c>
      <c r="F3327" s="1">
        <v>42741</v>
      </c>
      <c r="G3327" s="1">
        <v>33448</v>
      </c>
      <c r="H3327">
        <v>61194</v>
      </c>
      <c r="I3327">
        <v>13504</v>
      </c>
      <c r="J3327">
        <v>91</v>
      </c>
      <c r="K3327">
        <v>48</v>
      </c>
      <c r="L3327" t="s">
        <v>37</v>
      </c>
      <c r="M3327">
        <v>106</v>
      </c>
      <c r="N3327">
        <f>Table1[[#This Row],[Basic Salary]]+Table1[[#This Row],[Bonus]]</f>
        <v>74698</v>
      </c>
      <c r="O3327" s="2">
        <f>Table1[[#This Row],[Bonus]]/Table1[[#This Row],[Basic Salary]]</f>
        <v>0.22067522959767297</v>
      </c>
      <c r="P3327">
        <f ca="1">DATEDIF(Table1[[#This Row],[Date of Birth]],TODAY(),"Y")</f>
        <v>35</v>
      </c>
      <c r="Q3327">
        <f ca="1">DATEDIF(Table1[[#This Row],[Joining Date]],TODAY(),"Y")</f>
        <v>9</v>
      </c>
      <c r="R3327" t="str">
        <f ca="1">IF(YEAR(Table1[[#This Row],[Joining Date]])=YEAR(TODAY()),"Yes","No")</f>
        <v>No</v>
      </c>
      <c r="S3327" t="str">
        <f ca="1">IF(Table1[[#This Row],[Experience]]&gt;5,"Yes","No")</f>
        <v>Yes</v>
      </c>
      <c r="T3327" t="str">
        <f>TEXT(Table1[[#This Row],[Joining Date]],"mmmm")</f>
        <v>January</v>
      </c>
      <c r="U3327" t="str">
        <f>TEXT(Table1[[#This Row],[Joining Date]],"yyyy")</f>
        <v>2017</v>
      </c>
      <c r="V3327" s="5">
        <f ca="1">TODAY()-Table1[[#This Row],[Joining Date]]</f>
        <v>3498</v>
      </c>
      <c r="W3327" t="str">
        <f>LEFT(Table1[[#This Row],[Employee Name]],FIND(" ",Table1[[#This Row],[Employee Name]])-1)</f>
        <v>Ajay</v>
      </c>
      <c r="X3327" t="str">
        <f>RIGHT(Table1[[#This Row],[Employee Name]],LEN(Table1[[#This Row],[Employee Name]])-FIND(" ",Table1[[#This Row],[Employee Name]]))</f>
        <v>Singh</v>
      </c>
      <c r="Y3327" t="str">
        <f>Table1[[#This Row],[Department]]&amp;"-"&amp;Table1[[#This Row],[Employee ID]]</f>
        <v>HR-E01248</v>
      </c>
      <c r="Z3327" t="str">
        <f>LEFT(Table1[[#This Row],[Department]],3)</f>
        <v>HR</v>
      </c>
      <c r="AA3327" t="str">
        <f>_xlfn.XLOOKUP(Table1[[#This Row],[Manager ID]],MANAGERS!A:A,MANAGERS!B:B)</f>
        <v>Manager_6</v>
      </c>
      <c r="AB3327" t="str" cm="1">
        <f t="array" ref="AB3327">_xlfn.XLOOKUP(Table1[[#This Row],[Manager ID]],Table2[[#All],[Manager ID]],Table2[[#All],[Department Head]])</f>
        <v>HR</v>
      </c>
      <c r="AC3327" s="2">
        <f>_xlfn.XLOOKUP(Table1[[#This Row],[City]],L:L,O:O)</f>
        <v>0.24036902712549932</v>
      </c>
      <c r="AD3327" t="str" cm="1">
        <f t="array" ref="AD3327">_xlfn.IFS(Table1[[#This Row],[Performance Score]]&gt;=90,"Excellent",Table1[[#This Row],[Performance Score]]&gt;=75,"Good",Table1[[#This Row],[Performance Score]]&gt;=60,"Average",Table1[[#This Row],[Performance Score]]&lt;=60,"Need Improvement")</f>
        <v>Need Improvement</v>
      </c>
      <c r="AE3327" t="str">
        <f>IF(AND(Table1[[#This Row],[Attendance %]]&gt;=80,(Table1[[#This Row],[Performance Score]]&gt;=80)),"Eligible","Not Eligible")</f>
        <v>Not Eligible</v>
      </c>
      <c r="AF3327" t="str">
        <f>IF(Table1[[#This Row],[Performance Score]]&gt;=80,"High Performer","Low Performer")</f>
        <v>Low Performer</v>
      </c>
      <c r="AG3327" t="str" cm="1">
        <f t="array" aca="1" ref="AG3327" ca="1">_xlfn.IFS(Table1[[#This Row],[Experience]]&lt;=3,"Junior",Table1[[#This Row],[Experience]]&lt;=7,"Mid Level",Table1[[#This Row],[Experience]]&gt;=7,"Senior")</f>
        <v>Senior</v>
      </c>
      <c r="AH3327" t="str">
        <f>IF(Table1[[#This Row],[Attendance %]]&gt;75,"OK","Below 75")</f>
        <v>OK</v>
      </c>
      <c r="AI3327" t="b">
        <f>ISBLANK(Table1[[#This Row],[Employee ID]])</f>
        <v>0</v>
      </c>
      <c r="AJ3327" t="b">
        <f>ISNUMBER(Table1[[#This Row],[Total Salary  ]])</f>
        <v>1</v>
      </c>
      <c r="AK3327" t="str">
        <f>IFERROR(_xlfn.XLOOKUP(Table1[[#This Row],[Manager ID]],MANAGERS!A:A,MANAGERS!B:B),"Not Found")</f>
        <v>Manager_6</v>
      </c>
    </row>
    <row r="3328" spans="1:37" x14ac:dyDescent="0.2">
      <c r="A3328" t="s">
        <v>1639</v>
      </c>
      <c r="B3328" t="s">
        <v>14</v>
      </c>
      <c r="C3328" t="s">
        <v>21</v>
      </c>
      <c r="D3328" t="s">
        <v>43</v>
      </c>
      <c r="E3328" t="s">
        <v>65</v>
      </c>
      <c r="F3328" s="1">
        <v>44437</v>
      </c>
      <c r="G3328" s="1">
        <v>36497</v>
      </c>
      <c r="H3328">
        <v>66168</v>
      </c>
      <c r="I3328">
        <v>8530</v>
      </c>
      <c r="J3328">
        <v>77</v>
      </c>
      <c r="K3328">
        <v>69</v>
      </c>
      <c r="L3328" t="s">
        <v>31</v>
      </c>
      <c r="M3328">
        <v>107</v>
      </c>
      <c r="N3328">
        <f>Table1[[#This Row],[Basic Salary]]+Table1[[#This Row],[Bonus]]</f>
        <v>74698</v>
      </c>
      <c r="O3328" s="2">
        <f>Table1[[#This Row],[Bonus]]/Table1[[#This Row],[Basic Salary]]</f>
        <v>0.12891427880546488</v>
      </c>
      <c r="P3328">
        <f ca="1">DATEDIF(Table1[[#This Row],[Date of Birth]],TODAY(),"Y")</f>
        <v>26</v>
      </c>
      <c r="Q3328">
        <f ca="1">DATEDIF(Table1[[#This Row],[Joining Date]],TODAY(),"Y")</f>
        <v>4</v>
      </c>
      <c r="R3328" t="str">
        <f ca="1">IF(YEAR(Table1[[#This Row],[Joining Date]])=YEAR(TODAY()),"Yes","No")</f>
        <v>No</v>
      </c>
      <c r="S3328" t="str">
        <f ca="1">IF(Table1[[#This Row],[Experience]]&gt;5,"Yes","No")</f>
        <v>No</v>
      </c>
      <c r="T3328" t="str">
        <f>TEXT(Table1[[#This Row],[Joining Date]],"mmmm")</f>
        <v>August</v>
      </c>
      <c r="U3328" t="str">
        <f>TEXT(Table1[[#This Row],[Joining Date]],"yyyy")</f>
        <v>2021</v>
      </c>
      <c r="V3328" s="5">
        <f ca="1">TODAY()-Table1[[#This Row],[Joining Date]]</f>
        <v>1802</v>
      </c>
      <c r="W3328" t="str">
        <f>LEFT(Table1[[#This Row],[Employee Name]],FIND(" ",Table1[[#This Row],[Employee Name]])-1)</f>
        <v>Nisha</v>
      </c>
      <c r="X3328" t="str">
        <f>RIGHT(Table1[[#This Row],[Employee Name]],LEN(Table1[[#This Row],[Employee Name]])-FIND(" ",Table1[[#This Row],[Employee Name]]))</f>
        <v>Kapoor</v>
      </c>
      <c r="Y3328" t="str">
        <f>Table1[[#This Row],[Department]]&amp;"-"&amp;Table1[[#This Row],[Employee ID]]</f>
        <v>Operations-E01583</v>
      </c>
      <c r="Z3328" t="str">
        <f>LEFT(Table1[[#This Row],[Department]],3)</f>
        <v>Ope</v>
      </c>
      <c r="AA3328" t="str">
        <f>_xlfn.XLOOKUP(Table1[[#This Row],[Manager ID]],MANAGERS!A:A,MANAGERS!B:B)</f>
        <v>Manager_7</v>
      </c>
      <c r="AB3328" t="str" cm="1">
        <f t="array" ref="AB3328">_xlfn.XLOOKUP(Table1[[#This Row],[Manager ID]],Table2[[#All],[Manager ID]],Table2[[#All],[Department Head]])</f>
        <v>Operations</v>
      </c>
      <c r="AC3328" s="2">
        <f>_xlfn.XLOOKUP(Table1[[#This Row],[City]],L:L,O:O)</f>
        <v>0.241864189087755</v>
      </c>
      <c r="AD3328" t="str" cm="1">
        <f t="array" ref="AD3328">_xlfn.IFS(Table1[[#This Row],[Performance Score]]&gt;=90,"Excellent",Table1[[#This Row],[Performance Score]]&gt;=75,"Good",Table1[[#This Row],[Performance Score]]&gt;=60,"Average",Table1[[#This Row],[Performance Score]]&lt;=60,"Need Improvement")</f>
        <v>Average</v>
      </c>
      <c r="AE3328" t="str">
        <f>IF(AND(Table1[[#This Row],[Attendance %]]&gt;=80,(Table1[[#This Row],[Performance Score]]&gt;=80)),"Eligible","Not Eligible")</f>
        <v>Not Eligible</v>
      </c>
      <c r="AF3328" t="str">
        <f>IF(Table1[[#This Row],[Performance Score]]&gt;=80,"High Performer","Low Performer")</f>
        <v>Low Performer</v>
      </c>
      <c r="AG3328" t="str" cm="1">
        <f t="array" aca="1" ref="AG3328" ca="1">_xlfn.IFS(Table1[[#This Row],[Experience]]&lt;=3,"Junior",Table1[[#This Row],[Experience]]&lt;=7,"Mid Level",Table1[[#This Row],[Experience]]&gt;=7,"Senior")</f>
        <v>Mid Level</v>
      </c>
      <c r="AH3328" t="str">
        <f>IF(Table1[[#This Row],[Attendance %]]&gt;75,"OK","Below 75")</f>
        <v>OK</v>
      </c>
      <c r="AI3328" t="b">
        <f>ISBLANK(Table1[[#This Row],[Employee ID]])</f>
        <v>0</v>
      </c>
      <c r="AJ3328" t="b">
        <f>ISNUMBER(Table1[[#This Row],[Total Salary  ]])</f>
        <v>1</v>
      </c>
      <c r="AK3328" t="str">
        <f>IFERROR(_xlfn.XLOOKUP(Table1[[#This Row],[Manager ID]],MANAGERS!A:A,MANAGERS!B:B),"Not Found")</f>
        <v>Manager_7</v>
      </c>
    </row>
    <row r="3329" spans="1:37" x14ac:dyDescent="0.2">
      <c r="A3329" t="s">
        <v>2123</v>
      </c>
      <c r="B3329" t="s">
        <v>50</v>
      </c>
      <c r="C3329" t="s">
        <v>21</v>
      </c>
      <c r="D3329" t="s">
        <v>16</v>
      </c>
      <c r="E3329" t="s">
        <v>17</v>
      </c>
      <c r="F3329" s="1">
        <v>43763</v>
      </c>
      <c r="G3329" s="1">
        <v>36557</v>
      </c>
      <c r="H3329">
        <v>50396</v>
      </c>
      <c r="I3329">
        <v>24276</v>
      </c>
      <c r="J3329">
        <v>95</v>
      </c>
      <c r="K3329">
        <v>54</v>
      </c>
      <c r="L3329" t="s">
        <v>18</v>
      </c>
      <c r="M3329">
        <v>109</v>
      </c>
      <c r="N3329">
        <f>Table1[[#This Row],[Basic Salary]]+Table1[[#This Row],[Bonus]]</f>
        <v>74672</v>
      </c>
      <c r="O3329" s="2">
        <f>Table1[[#This Row],[Bonus]]/Table1[[#This Row],[Basic Salary]]</f>
        <v>0.48170489721406462</v>
      </c>
      <c r="P3329">
        <f ca="1">DATEDIF(Table1[[#This Row],[Date of Birth]],TODAY(),"Y")</f>
        <v>26</v>
      </c>
      <c r="Q3329">
        <f ca="1">DATEDIF(Table1[[#This Row],[Joining Date]],TODAY(),"Y")</f>
        <v>6</v>
      </c>
      <c r="R3329" t="str">
        <f ca="1">IF(YEAR(Table1[[#This Row],[Joining Date]])=YEAR(TODAY()),"Yes","No")</f>
        <v>No</v>
      </c>
      <c r="S3329" t="str">
        <f ca="1">IF(Table1[[#This Row],[Experience]]&gt;5,"Yes","No")</f>
        <v>Yes</v>
      </c>
      <c r="T3329" t="str">
        <f>TEXT(Table1[[#This Row],[Joining Date]],"mmmm")</f>
        <v>October</v>
      </c>
      <c r="U3329" t="str">
        <f>TEXT(Table1[[#This Row],[Joining Date]],"yyyy")</f>
        <v>2019</v>
      </c>
      <c r="V3329" s="5">
        <f ca="1">TODAY()-Table1[[#This Row],[Joining Date]]</f>
        <v>2476</v>
      </c>
      <c r="W3329" t="str">
        <f>LEFT(Table1[[#This Row],[Employee Name]],FIND(" ",Table1[[#This Row],[Employee Name]])-1)</f>
        <v>Ravi</v>
      </c>
      <c r="X3329" t="str">
        <f>RIGHT(Table1[[#This Row],[Employee Name]],LEN(Table1[[#This Row],[Employee Name]])-FIND(" ",Table1[[#This Row],[Employee Name]]))</f>
        <v>Teja</v>
      </c>
      <c r="Y3329" t="str">
        <f>Table1[[#This Row],[Department]]&amp;"-"&amp;Table1[[#This Row],[Employee ID]]</f>
        <v>HR-E02067</v>
      </c>
      <c r="Z3329" t="str">
        <f>LEFT(Table1[[#This Row],[Department]],3)</f>
        <v>HR</v>
      </c>
      <c r="AA3329" t="str">
        <f>_xlfn.XLOOKUP(Table1[[#This Row],[Manager ID]],MANAGERS!A:A,MANAGERS!B:B)</f>
        <v>Manager_9</v>
      </c>
      <c r="AB3329" t="str" cm="1">
        <f t="array" ref="AB3329">_xlfn.XLOOKUP(Table1[[#This Row],[Manager ID]],Table2[[#All],[Manager ID]],Table2[[#All],[Department Head]])</f>
        <v>Sales</v>
      </c>
      <c r="AC3329" s="2">
        <f>_xlfn.XLOOKUP(Table1[[#This Row],[City]],L:L,O:O)</f>
        <v>0.21356479274849693</v>
      </c>
      <c r="AD3329" t="str" cm="1">
        <f t="array" ref="AD3329">_xlfn.IFS(Table1[[#This Row],[Performance Score]]&gt;=90,"Excellent",Table1[[#This Row],[Performance Score]]&gt;=75,"Good",Table1[[#This Row],[Performance Score]]&gt;=60,"Average",Table1[[#This Row],[Performance Score]]&lt;=60,"Need Improvement")</f>
        <v>Need Improvement</v>
      </c>
      <c r="AE3329" t="str">
        <f>IF(AND(Table1[[#This Row],[Attendance %]]&gt;=80,(Table1[[#This Row],[Performance Score]]&gt;=80)),"Eligible","Not Eligible")</f>
        <v>Not Eligible</v>
      </c>
      <c r="AF3329" t="str">
        <f>IF(Table1[[#This Row],[Performance Score]]&gt;=80,"High Performer","Low Performer")</f>
        <v>Low Performer</v>
      </c>
      <c r="AG3329" t="str" cm="1">
        <f t="array" aca="1" ref="AG3329" ca="1">_xlfn.IFS(Table1[[#This Row],[Experience]]&lt;=3,"Junior",Table1[[#This Row],[Experience]]&lt;=7,"Mid Level",Table1[[#This Row],[Experience]]&gt;=7,"Senior")</f>
        <v>Mid Level</v>
      </c>
      <c r="AH3329" t="str">
        <f>IF(Table1[[#This Row],[Attendance %]]&gt;75,"OK","Below 75")</f>
        <v>OK</v>
      </c>
      <c r="AI3329" t="b">
        <f>ISBLANK(Table1[[#This Row],[Employee ID]])</f>
        <v>0</v>
      </c>
      <c r="AJ3329" t="b">
        <f>ISNUMBER(Table1[[#This Row],[Total Salary  ]])</f>
        <v>1</v>
      </c>
      <c r="AK3329" t="str">
        <f>IFERROR(_xlfn.XLOOKUP(Table1[[#This Row],[Manager ID]],MANAGERS!A:A,MANAGERS!B:B),"Not Found")</f>
        <v>Manager_9</v>
      </c>
    </row>
    <row r="3330" spans="1:37" x14ac:dyDescent="0.2">
      <c r="A3330" t="s">
        <v>2166</v>
      </c>
      <c r="B3330" t="s">
        <v>42</v>
      </c>
      <c r="C3330" t="s">
        <v>15</v>
      </c>
      <c r="D3330" t="s">
        <v>81</v>
      </c>
      <c r="E3330" t="s">
        <v>17</v>
      </c>
      <c r="F3330" s="1">
        <v>45253</v>
      </c>
      <c r="G3330" s="1">
        <v>38967</v>
      </c>
      <c r="H3330">
        <v>55252</v>
      </c>
      <c r="I3330">
        <v>19416</v>
      </c>
      <c r="J3330">
        <v>89</v>
      </c>
      <c r="K3330">
        <v>69</v>
      </c>
      <c r="L3330" t="s">
        <v>31</v>
      </c>
      <c r="M3330">
        <v>113</v>
      </c>
      <c r="N3330">
        <f>Table1[[#This Row],[Basic Salary]]+Table1[[#This Row],[Bonus]]</f>
        <v>74668</v>
      </c>
      <c r="O3330" s="2">
        <f>Table1[[#This Row],[Bonus]]/Table1[[#This Row],[Basic Salary]]</f>
        <v>0.35140809382465793</v>
      </c>
      <c r="P3330">
        <f ca="1">DATEDIF(Table1[[#This Row],[Date of Birth]],TODAY(),"Y")</f>
        <v>19</v>
      </c>
      <c r="Q3330">
        <f ca="1">DATEDIF(Table1[[#This Row],[Joining Date]],TODAY(),"Y")</f>
        <v>2</v>
      </c>
      <c r="R3330" t="str">
        <f ca="1">IF(YEAR(Table1[[#This Row],[Joining Date]])=YEAR(TODAY()),"Yes","No")</f>
        <v>No</v>
      </c>
      <c r="S3330" t="str">
        <f ca="1">IF(Table1[[#This Row],[Experience]]&gt;5,"Yes","No")</f>
        <v>No</v>
      </c>
      <c r="T3330" t="str">
        <f>TEXT(Table1[[#This Row],[Joining Date]],"mmmm")</f>
        <v>November</v>
      </c>
      <c r="U3330" t="str">
        <f>TEXT(Table1[[#This Row],[Joining Date]],"yyyy")</f>
        <v>2023</v>
      </c>
      <c r="V3330" s="5">
        <f ca="1">TODAY()-Table1[[#This Row],[Joining Date]]</f>
        <v>986</v>
      </c>
      <c r="W3330" t="str">
        <f>LEFT(Table1[[#This Row],[Employee Name]],FIND(" ",Table1[[#This Row],[Employee Name]])-1)</f>
        <v>Krishna</v>
      </c>
      <c r="X3330" t="str">
        <f>RIGHT(Table1[[#This Row],[Employee Name]],LEN(Table1[[#This Row],[Employee Name]])-FIND(" ",Table1[[#This Row],[Employee Name]]))</f>
        <v>Chaitanya</v>
      </c>
      <c r="Y3330" t="str">
        <f>Table1[[#This Row],[Department]]&amp;"-"&amp;Table1[[#This Row],[Employee ID]]</f>
        <v>Sales-E02110</v>
      </c>
      <c r="Z3330" t="str">
        <f>LEFT(Table1[[#This Row],[Department]],3)</f>
        <v>Sal</v>
      </c>
      <c r="AA3330" t="str">
        <f>_xlfn.XLOOKUP(Table1[[#This Row],[Manager ID]],MANAGERS!A:A,MANAGERS!B:B)</f>
        <v>Manager_13</v>
      </c>
      <c r="AB3330" t="str" cm="1">
        <f t="array" ref="AB3330">_xlfn.XLOOKUP(Table1[[#This Row],[Manager ID]],Table2[[#All],[Manager ID]],Table2[[#All],[Department Head]])</f>
        <v>HR</v>
      </c>
      <c r="AC3330" s="2">
        <f>_xlfn.XLOOKUP(Table1[[#This Row],[City]],L:L,O:O)</f>
        <v>0.241864189087755</v>
      </c>
      <c r="AD3330" t="str" cm="1">
        <f t="array" ref="AD3330">_xlfn.IFS(Table1[[#This Row],[Performance Score]]&gt;=90,"Excellent",Table1[[#This Row],[Performance Score]]&gt;=75,"Good",Table1[[#This Row],[Performance Score]]&gt;=60,"Average",Table1[[#This Row],[Performance Score]]&lt;=60,"Need Improvement")</f>
        <v>Average</v>
      </c>
      <c r="AE3330" t="str">
        <f>IF(AND(Table1[[#This Row],[Attendance %]]&gt;=80,(Table1[[#This Row],[Performance Score]]&gt;=80)),"Eligible","Not Eligible")</f>
        <v>Not Eligible</v>
      </c>
      <c r="AF3330" t="str">
        <f>IF(Table1[[#This Row],[Performance Score]]&gt;=80,"High Performer","Low Performer")</f>
        <v>Low Performer</v>
      </c>
      <c r="AG3330" t="str" cm="1">
        <f t="array" aca="1" ref="AG3330" ca="1">_xlfn.IFS(Table1[[#This Row],[Experience]]&lt;=3,"Junior",Table1[[#This Row],[Experience]]&lt;=7,"Mid Level",Table1[[#This Row],[Experience]]&gt;=7,"Senior")</f>
        <v>Junior</v>
      </c>
      <c r="AH3330" t="str">
        <f>IF(Table1[[#This Row],[Attendance %]]&gt;75,"OK","Below 75")</f>
        <v>OK</v>
      </c>
      <c r="AI3330" t="b">
        <f>ISBLANK(Table1[[#This Row],[Employee ID]])</f>
        <v>0</v>
      </c>
      <c r="AJ3330" t="b">
        <f>ISNUMBER(Table1[[#This Row],[Total Salary  ]])</f>
        <v>1</v>
      </c>
      <c r="AK3330" t="str">
        <f>IFERROR(_xlfn.XLOOKUP(Table1[[#This Row],[Manager ID]],MANAGERS!A:A,MANAGERS!B:B),"Not Found")</f>
        <v>Manager_13</v>
      </c>
    </row>
    <row r="3331" spans="1:37" x14ac:dyDescent="0.2">
      <c r="A3331" t="s">
        <v>4737</v>
      </c>
      <c r="B3331" t="s">
        <v>50</v>
      </c>
      <c r="C3331" t="s">
        <v>15</v>
      </c>
      <c r="D3331" t="s">
        <v>46</v>
      </c>
      <c r="E3331" t="s">
        <v>17</v>
      </c>
      <c r="F3331" s="1">
        <v>43836</v>
      </c>
      <c r="G3331" s="1">
        <v>33538</v>
      </c>
      <c r="H3331">
        <v>63590</v>
      </c>
      <c r="I3331">
        <v>11076</v>
      </c>
      <c r="J3331">
        <v>62</v>
      </c>
      <c r="K3331">
        <v>60</v>
      </c>
      <c r="L3331" t="s">
        <v>31</v>
      </c>
      <c r="M3331">
        <v>102</v>
      </c>
      <c r="N3331">
        <f>Table1[[#This Row],[Basic Salary]]+Table1[[#This Row],[Bonus]]</f>
        <v>74666</v>
      </c>
      <c r="O3331" s="2">
        <f>Table1[[#This Row],[Bonus]]/Table1[[#This Row],[Basic Salary]]</f>
        <v>0.174178329926089</v>
      </c>
      <c r="P3331">
        <f ca="1">DATEDIF(Table1[[#This Row],[Date of Birth]],TODAY(),"Y")</f>
        <v>34</v>
      </c>
      <c r="Q3331">
        <f ca="1">DATEDIF(Table1[[#This Row],[Joining Date]],TODAY(),"Y")</f>
        <v>6</v>
      </c>
      <c r="R3331" t="str">
        <f ca="1">IF(YEAR(Table1[[#This Row],[Joining Date]])=YEAR(TODAY()),"Yes","No")</f>
        <v>No</v>
      </c>
      <c r="S3331" t="str">
        <f ca="1">IF(Table1[[#This Row],[Experience]]&gt;5,"Yes","No")</f>
        <v>Yes</v>
      </c>
      <c r="T3331" t="str">
        <f>TEXT(Table1[[#This Row],[Joining Date]],"mmmm")</f>
        <v>January</v>
      </c>
      <c r="U3331" t="str">
        <f>TEXT(Table1[[#This Row],[Joining Date]],"yyyy")</f>
        <v>2020</v>
      </c>
      <c r="V3331" s="5">
        <f ca="1">TODAY()-Table1[[#This Row],[Joining Date]]</f>
        <v>2403</v>
      </c>
      <c r="W3331" t="str">
        <f>LEFT(Table1[[#This Row],[Employee Name]],FIND(" ",Table1[[#This Row],[Employee Name]])-1)</f>
        <v>Ravi</v>
      </c>
      <c r="X3331" t="str">
        <f>RIGHT(Table1[[#This Row],[Employee Name]],LEN(Table1[[#This Row],[Employee Name]])-FIND(" ",Table1[[#This Row],[Employee Name]]))</f>
        <v>Teja</v>
      </c>
      <c r="Y3331" t="str">
        <f>Table1[[#This Row],[Department]]&amp;"-"&amp;Table1[[#This Row],[Employee ID]]</f>
        <v>Support-E04681</v>
      </c>
      <c r="Z3331" t="str">
        <f>LEFT(Table1[[#This Row],[Department]],3)</f>
        <v>Sup</v>
      </c>
      <c r="AA3331" t="str">
        <f>_xlfn.XLOOKUP(Table1[[#This Row],[Manager ID]],MANAGERS!A:A,MANAGERS!B:B)</f>
        <v>Manager_2</v>
      </c>
      <c r="AB3331" t="str" cm="1">
        <f t="array" ref="AB3331">_xlfn.XLOOKUP(Table1[[#This Row],[Manager ID]],Table2[[#All],[Manager ID]],Table2[[#All],[Department Head]])</f>
        <v>Sales</v>
      </c>
      <c r="AC3331" s="2">
        <f>_xlfn.XLOOKUP(Table1[[#This Row],[City]],L:L,O:O)</f>
        <v>0.241864189087755</v>
      </c>
      <c r="AD3331" t="str" cm="1">
        <f t="array" ref="AD3331">_xlfn.IFS(Table1[[#This Row],[Performance Score]]&gt;=90,"Excellent",Table1[[#This Row],[Performance Score]]&gt;=75,"Good",Table1[[#This Row],[Performance Score]]&gt;=60,"Average",Table1[[#This Row],[Performance Score]]&lt;=60,"Need Improvement")</f>
        <v>Average</v>
      </c>
      <c r="AE3331" t="str">
        <f>IF(AND(Table1[[#This Row],[Attendance %]]&gt;=80,(Table1[[#This Row],[Performance Score]]&gt;=80)),"Eligible","Not Eligible")</f>
        <v>Not Eligible</v>
      </c>
      <c r="AF3331" t="str">
        <f>IF(Table1[[#This Row],[Performance Score]]&gt;=80,"High Performer","Low Performer")</f>
        <v>Low Performer</v>
      </c>
      <c r="AG3331" t="str" cm="1">
        <f t="array" aca="1" ref="AG3331" ca="1">_xlfn.IFS(Table1[[#This Row],[Experience]]&lt;=3,"Junior",Table1[[#This Row],[Experience]]&lt;=7,"Mid Level",Table1[[#This Row],[Experience]]&gt;=7,"Senior")</f>
        <v>Mid Level</v>
      </c>
      <c r="AH3331" t="str">
        <f>IF(Table1[[#This Row],[Attendance %]]&gt;75,"OK","Below 75")</f>
        <v>Below 75</v>
      </c>
      <c r="AI3331" t="b">
        <f>ISBLANK(Table1[[#This Row],[Employee ID]])</f>
        <v>0</v>
      </c>
      <c r="AJ3331" t="b">
        <f>ISNUMBER(Table1[[#This Row],[Total Salary  ]])</f>
        <v>1</v>
      </c>
      <c r="AK3331" t="str">
        <f>IFERROR(_xlfn.XLOOKUP(Table1[[#This Row],[Manager ID]],MANAGERS!A:A,MANAGERS!B:B),"Not Found")</f>
        <v>Manager_2</v>
      </c>
    </row>
    <row r="3332" spans="1:37" x14ac:dyDescent="0.2">
      <c r="A3332" t="s">
        <v>4943</v>
      </c>
      <c r="B3332" t="s">
        <v>48</v>
      </c>
      <c r="C3332" t="s">
        <v>21</v>
      </c>
      <c r="D3332" t="s">
        <v>25</v>
      </c>
      <c r="E3332" t="s">
        <v>17</v>
      </c>
      <c r="F3332" s="1">
        <v>43081</v>
      </c>
      <c r="G3332" s="1">
        <v>40184</v>
      </c>
      <c r="H3332">
        <v>51543</v>
      </c>
      <c r="I3332">
        <v>23116</v>
      </c>
      <c r="J3332">
        <v>77</v>
      </c>
      <c r="K3332">
        <v>40</v>
      </c>
      <c r="L3332" t="s">
        <v>23</v>
      </c>
      <c r="M3332">
        <v>105</v>
      </c>
      <c r="N3332">
        <f>Table1[[#This Row],[Basic Salary]]+Table1[[#This Row],[Bonus]]</f>
        <v>74659</v>
      </c>
      <c r="O3332" s="2">
        <f>Table1[[#This Row],[Bonus]]/Table1[[#This Row],[Basic Salary]]</f>
        <v>0.44847990997807657</v>
      </c>
      <c r="P3332">
        <f ca="1">DATEDIF(Table1[[#This Row],[Date of Birth]],TODAY(),"Y")</f>
        <v>16</v>
      </c>
      <c r="Q3332">
        <f ca="1">DATEDIF(Table1[[#This Row],[Joining Date]],TODAY(),"Y")</f>
        <v>8</v>
      </c>
      <c r="R3332" t="str">
        <f ca="1">IF(YEAR(Table1[[#This Row],[Joining Date]])=YEAR(TODAY()),"Yes","No")</f>
        <v>No</v>
      </c>
      <c r="S3332" t="str">
        <f ca="1">IF(Table1[[#This Row],[Experience]]&gt;5,"Yes","No")</f>
        <v>Yes</v>
      </c>
      <c r="T3332" t="str">
        <f>TEXT(Table1[[#This Row],[Joining Date]],"mmmm")</f>
        <v>December</v>
      </c>
      <c r="U3332" t="str">
        <f>TEXT(Table1[[#This Row],[Joining Date]],"yyyy")</f>
        <v>2017</v>
      </c>
      <c r="V3332" s="5">
        <f ca="1">TODAY()-Table1[[#This Row],[Joining Date]]</f>
        <v>3158</v>
      </c>
      <c r="W3332" t="str">
        <f>LEFT(Table1[[#This Row],[Employee Name]],FIND(" ",Table1[[#This Row],[Employee Name]])-1)</f>
        <v>Aditya</v>
      </c>
      <c r="X3332" t="str">
        <f>RIGHT(Table1[[#This Row],[Employee Name]],LEN(Table1[[#This Row],[Employee Name]])-FIND(" ",Table1[[#This Row],[Employee Name]]))</f>
        <v>Kapoor</v>
      </c>
      <c r="Y3332" t="str">
        <f>Table1[[#This Row],[Department]]&amp;"-"&amp;Table1[[#This Row],[Employee ID]]</f>
        <v>Finance-E04887</v>
      </c>
      <c r="Z3332" t="str">
        <f>LEFT(Table1[[#This Row],[Department]],3)</f>
        <v>Fin</v>
      </c>
      <c r="AA3332" t="str">
        <f>_xlfn.XLOOKUP(Table1[[#This Row],[Manager ID]],MANAGERS!A:A,MANAGERS!B:B)</f>
        <v>Manager_5</v>
      </c>
      <c r="AB3332" t="str" cm="1">
        <f t="array" ref="AB3332">_xlfn.XLOOKUP(Table1[[#This Row],[Manager ID]],Table2[[#All],[Manager ID]],Table2[[#All],[Department Head]])</f>
        <v>Sales</v>
      </c>
      <c r="AC3332" s="2">
        <f>_xlfn.XLOOKUP(Table1[[#This Row],[City]],L:L,O:O)</f>
        <v>0.23486488519629886</v>
      </c>
      <c r="AD3332" t="str" cm="1">
        <f t="array" ref="AD3332">_xlfn.IFS(Table1[[#This Row],[Performance Score]]&gt;=90,"Excellent",Table1[[#This Row],[Performance Score]]&gt;=75,"Good",Table1[[#This Row],[Performance Score]]&gt;=60,"Average",Table1[[#This Row],[Performance Score]]&lt;=60,"Need Improvement")</f>
        <v>Need Improvement</v>
      </c>
      <c r="AE3332" t="str">
        <f>IF(AND(Table1[[#This Row],[Attendance %]]&gt;=80,(Table1[[#This Row],[Performance Score]]&gt;=80)),"Eligible","Not Eligible")</f>
        <v>Not Eligible</v>
      </c>
      <c r="AF3332" t="str">
        <f>IF(Table1[[#This Row],[Performance Score]]&gt;=80,"High Performer","Low Performer")</f>
        <v>Low Performer</v>
      </c>
      <c r="AG3332" t="str" cm="1">
        <f t="array" aca="1" ref="AG3332" ca="1">_xlfn.IFS(Table1[[#This Row],[Experience]]&lt;=3,"Junior",Table1[[#This Row],[Experience]]&lt;=7,"Mid Level",Table1[[#This Row],[Experience]]&gt;=7,"Senior")</f>
        <v>Senior</v>
      </c>
      <c r="AH3332" t="str">
        <f>IF(Table1[[#This Row],[Attendance %]]&gt;75,"OK","Below 75")</f>
        <v>OK</v>
      </c>
      <c r="AI3332" t="b">
        <f>ISBLANK(Table1[[#This Row],[Employee ID]])</f>
        <v>0</v>
      </c>
      <c r="AJ3332" t="b">
        <f>ISNUMBER(Table1[[#This Row],[Total Salary  ]])</f>
        <v>1</v>
      </c>
      <c r="AK3332" t="str">
        <f>IFERROR(_xlfn.XLOOKUP(Table1[[#This Row],[Manager ID]],MANAGERS!A:A,MANAGERS!B:B),"Not Found")</f>
        <v>Manager_5</v>
      </c>
    </row>
    <row r="3333" spans="1:37" x14ac:dyDescent="0.2">
      <c r="A3333" t="s">
        <v>1398</v>
      </c>
      <c r="B3333" t="s">
        <v>62</v>
      </c>
      <c r="C3333" t="s">
        <v>21</v>
      </c>
      <c r="D3333" t="s">
        <v>43</v>
      </c>
      <c r="E3333" t="s">
        <v>17</v>
      </c>
      <c r="F3333" s="1">
        <v>45866</v>
      </c>
      <c r="G3333" s="1">
        <v>37807</v>
      </c>
      <c r="H3333">
        <v>51012</v>
      </c>
      <c r="I3333">
        <v>23611</v>
      </c>
      <c r="J3333">
        <v>68</v>
      </c>
      <c r="K3333">
        <v>48</v>
      </c>
      <c r="L3333" t="s">
        <v>18</v>
      </c>
      <c r="M3333">
        <v>111</v>
      </c>
      <c r="N3333">
        <f>Table1[[#This Row],[Basic Salary]]+Table1[[#This Row],[Bonus]]</f>
        <v>74623</v>
      </c>
      <c r="O3333" s="2">
        <f>Table1[[#This Row],[Bonus]]/Table1[[#This Row],[Basic Salary]]</f>
        <v>0.46285187798949268</v>
      </c>
      <c r="P3333">
        <f ca="1">DATEDIF(Table1[[#This Row],[Date of Birth]],TODAY(),"Y")</f>
        <v>23</v>
      </c>
      <c r="Q3333">
        <f ca="1">DATEDIF(Table1[[#This Row],[Joining Date]],TODAY(),"Y")</f>
        <v>1</v>
      </c>
      <c r="R3333" t="str">
        <f ca="1">IF(YEAR(Table1[[#This Row],[Joining Date]])=YEAR(TODAY()),"Yes","No")</f>
        <v>No</v>
      </c>
      <c r="S3333" t="str">
        <f ca="1">IF(Table1[[#This Row],[Experience]]&gt;5,"Yes","No")</f>
        <v>No</v>
      </c>
      <c r="T3333" t="str">
        <f>TEXT(Table1[[#This Row],[Joining Date]],"mmmm")</f>
        <v>July</v>
      </c>
      <c r="U3333" t="str">
        <f>TEXT(Table1[[#This Row],[Joining Date]],"yyyy")</f>
        <v>2025</v>
      </c>
      <c r="V3333" s="5">
        <f ca="1">TODAY()-Table1[[#This Row],[Joining Date]]</f>
        <v>373</v>
      </c>
      <c r="W3333" t="str">
        <f>LEFT(Table1[[#This Row],[Employee Name]],FIND(" ",Table1[[#This Row],[Employee Name]])-1)</f>
        <v>Kavya</v>
      </c>
      <c r="X3333" t="str">
        <f>RIGHT(Table1[[#This Row],[Employee Name]],LEN(Table1[[#This Row],[Employee Name]])-FIND(" ",Table1[[#This Row],[Employee Name]]))</f>
        <v>Nair</v>
      </c>
      <c r="Y3333" t="str">
        <f>Table1[[#This Row],[Department]]&amp;"-"&amp;Table1[[#This Row],[Employee ID]]</f>
        <v>Operations-E01342</v>
      </c>
      <c r="Z3333" t="str">
        <f>LEFT(Table1[[#This Row],[Department]],3)</f>
        <v>Ope</v>
      </c>
      <c r="AA3333" t="str">
        <f>_xlfn.XLOOKUP(Table1[[#This Row],[Manager ID]],MANAGERS!A:A,MANAGERS!B:B)</f>
        <v>Manager_11</v>
      </c>
      <c r="AB3333" t="str" cm="1">
        <f t="array" ref="AB3333">_xlfn.XLOOKUP(Table1[[#This Row],[Manager ID]],Table2[[#All],[Manager ID]],Table2[[#All],[Department Head]])</f>
        <v>Marketing</v>
      </c>
      <c r="AC3333" s="2">
        <f>_xlfn.XLOOKUP(Table1[[#This Row],[City]],L:L,O:O)</f>
        <v>0.21356479274849693</v>
      </c>
      <c r="AD3333" t="str" cm="1">
        <f t="array" ref="AD3333">_xlfn.IFS(Table1[[#This Row],[Performance Score]]&gt;=90,"Excellent",Table1[[#This Row],[Performance Score]]&gt;=75,"Good",Table1[[#This Row],[Performance Score]]&gt;=60,"Average",Table1[[#This Row],[Performance Score]]&lt;=60,"Need Improvement")</f>
        <v>Need Improvement</v>
      </c>
      <c r="AE3333" t="str">
        <f>IF(AND(Table1[[#This Row],[Attendance %]]&gt;=80,(Table1[[#This Row],[Performance Score]]&gt;=80)),"Eligible","Not Eligible")</f>
        <v>Not Eligible</v>
      </c>
      <c r="AF3333" t="str">
        <f>IF(Table1[[#This Row],[Performance Score]]&gt;=80,"High Performer","Low Performer")</f>
        <v>Low Performer</v>
      </c>
      <c r="AG3333" t="str" cm="1">
        <f t="array" aca="1" ref="AG3333" ca="1">_xlfn.IFS(Table1[[#This Row],[Experience]]&lt;=3,"Junior",Table1[[#This Row],[Experience]]&lt;=7,"Mid Level",Table1[[#This Row],[Experience]]&gt;=7,"Senior")</f>
        <v>Junior</v>
      </c>
      <c r="AH3333" t="str">
        <f>IF(Table1[[#This Row],[Attendance %]]&gt;75,"OK","Below 75")</f>
        <v>Below 75</v>
      </c>
      <c r="AI3333" t="b">
        <f>ISBLANK(Table1[[#This Row],[Employee ID]])</f>
        <v>0</v>
      </c>
      <c r="AJ3333" t="b">
        <f>ISNUMBER(Table1[[#This Row],[Total Salary  ]])</f>
        <v>1</v>
      </c>
      <c r="AK3333" t="str">
        <f>IFERROR(_xlfn.XLOOKUP(Table1[[#This Row],[Manager ID]],MANAGERS!A:A,MANAGERS!B:B),"Not Found")</f>
        <v>Manager_11</v>
      </c>
    </row>
    <row r="3334" spans="1:37" x14ac:dyDescent="0.2">
      <c r="A3334" t="s">
        <v>1652</v>
      </c>
      <c r="B3334" t="s">
        <v>36</v>
      </c>
      <c r="C3334" t="s">
        <v>21</v>
      </c>
      <c r="D3334" t="s">
        <v>25</v>
      </c>
      <c r="E3334" t="s">
        <v>65</v>
      </c>
      <c r="F3334" s="1">
        <v>45094</v>
      </c>
      <c r="G3334" s="1">
        <v>39176</v>
      </c>
      <c r="H3334">
        <v>58590</v>
      </c>
      <c r="I3334">
        <v>15960</v>
      </c>
      <c r="J3334">
        <v>72</v>
      </c>
      <c r="K3334">
        <v>60</v>
      </c>
      <c r="L3334" t="s">
        <v>31</v>
      </c>
      <c r="M3334">
        <v>113</v>
      </c>
      <c r="N3334">
        <f>Table1[[#This Row],[Basic Salary]]+Table1[[#This Row],[Bonus]]</f>
        <v>74550</v>
      </c>
      <c r="O3334" s="2">
        <f>Table1[[#This Row],[Bonus]]/Table1[[#This Row],[Basic Salary]]</f>
        <v>0.27240143369175629</v>
      </c>
      <c r="P3334">
        <f ca="1">DATEDIF(Table1[[#This Row],[Date of Birth]],TODAY(),"Y")</f>
        <v>19</v>
      </c>
      <c r="Q3334">
        <f ca="1">DATEDIF(Table1[[#This Row],[Joining Date]],TODAY(),"Y")</f>
        <v>3</v>
      </c>
      <c r="R3334" t="str">
        <f ca="1">IF(YEAR(Table1[[#This Row],[Joining Date]])=YEAR(TODAY()),"Yes","No")</f>
        <v>No</v>
      </c>
      <c r="S3334" t="str">
        <f ca="1">IF(Table1[[#This Row],[Experience]]&gt;5,"Yes","No")</f>
        <v>No</v>
      </c>
      <c r="T3334" t="str">
        <f>TEXT(Table1[[#This Row],[Joining Date]],"mmmm")</f>
        <v>June</v>
      </c>
      <c r="U3334" t="str">
        <f>TEXT(Table1[[#This Row],[Joining Date]],"yyyy")</f>
        <v>2023</v>
      </c>
      <c r="V3334" s="5">
        <f ca="1">TODAY()-Table1[[#This Row],[Joining Date]]</f>
        <v>1145</v>
      </c>
      <c r="W3334" t="str">
        <f>LEFT(Table1[[#This Row],[Employee Name]],FIND(" ",Table1[[#This Row],[Employee Name]])-1)</f>
        <v>Meera</v>
      </c>
      <c r="X3334" t="str">
        <f>RIGHT(Table1[[#This Row],[Employee Name]],LEN(Table1[[#This Row],[Employee Name]])-FIND(" ",Table1[[#This Row],[Employee Name]]))</f>
        <v>Joshi</v>
      </c>
      <c r="Y3334" t="str">
        <f>Table1[[#This Row],[Department]]&amp;"-"&amp;Table1[[#This Row],[Employee ID]]</f>
        <v>Finance-E01596</v>
      </c>
      <c r="Z3334" t="str">
        <f>LEFT(Table1[[#This Row],[Department]],3)</f>
        <v>Fin</v>
      </c>
      <c r="AA3334" t="str">
        <f>_xlfn.XLOOKUP(Table1[[#This Row],[Manager ID]],MANAGERS!A:A,MANAGERS!B:B)</f>
        <v>Manager_13</v>
      </c>
      <c r="AB3334" t="str" cm="1">
        <f t="array" ref="AB3334">_xlfn.XLOOKUP(Table1[[#This Row],[Manager ID]],Table2[[#All],[Manager ID]],Table2[[#All],[Department Head]])</f>
        <v>HR</v>
      </c>
      <c r="AC3334" s="2">
        <f>_xlfn.XLOOKUP(Table1[[#This Row],[City]],L:L,O:O)</f>
        <v>0.241864189087755</v>
      </c>
      <c r="AD3334" t="str" cm="1">
        <f t="array" ref="AD3334">_xlfn.IFS(Table1[[#This Row],[Performance Score]]&gt;=90,"Excellent",Table1[[#This Row],[Performance Score]]&gt;=75,"Good",Table1[[#This Row],[Performance Score]]&gt;=60,"Average",Table1[[#This Row],[Performance Score]]&lt;=60,"Need Improvement")</f>
        <v>Average</v>
      </c>
      <c r="AE3334" t="str">
        <f>IF(AND(Table1[[#This Row],[Attendance %]]&gt;=80,(Table1[[#This Row],[Performance Score]]&gt;=80)),"Eligible","Not Eligible")</f>
        <v>Not Eligible</v>
      </c>
      <c r="AF3334" t="str">
        <f>IF(Table1[[#This Row],[Performance Score]]&gt;=80,"High Performer","Low Performer")</f>
        <v>Low Performer</v>
      </c>
      <c r="AG3334" t="str" cm="1">
        <f t="array" aca="1" ref="AG3334" ca="1">_xlfn.IFS(Table1[[#This Row],[Experience]]&lt;=3,"Junior",Table1[[#This Row],[Experience]]&lt;=7,"Mid Level",Table1[[#This Row],[Experience]]&gt;=7,"Senior")</f>
        <v>Junior</v>
      </c>
      <c r="AH3334" t="str">
        <f>IF(Table1[[#This Row],[Attendance %]]&gt;75,"OK","Below 75")</f>
        <v>Below 75</v>
      </c>
      <c r="AI3334" t="b">
        <f>ISBLANK(Table1[[#This Row],[Employee ID]])</f>
        <v>0</v>
      </c>
      <c r="AJ3334" t="b">
        <f>ISNUMBER(Table1[[#This Row],[Total Salary  ]])</f>
        <v>1</v>
      </c>
      <c r="AK3334" t="str">
        <f>IFERROR(_xlfn.XLOOKUP(Table1[[#This Row],[Manager ID]],MANAGERS!A:A,MANAGERS!B:B),"Not Found")</f>
        <v>Manager_13</v>
      </c>
    </row>
    <row r="3335" spans="1:37" x14ac:dyDescent="0.2">
      <c r="A3335" t="s">
        <v>1294</v>
      </c>
      <c r="B3335" t="s">
        <v>14</v>
      </c>
      <c r="C3335" t="s">
        <v>21</v>
      </c>
      <c r="D3335" t="s">
        <v>16</v>
      </c>
      <c r="E3335" t="s">
        <v>22</v>
      </c>
      <c r="F3335" s="1">
        <v>44048</v>
      </c>
      <c r="G3335" s="1">
        <v>29774</v>
      </c>
      <c r="H3335">
        <v>60428</v>
      </c>
      <c r="I3335">
        <v>14108</v>
      </c>
      <c r="J3335">
        <v>97</v>
      </c>
      <c r="K3335">
        <v>64</v>
      </c>
      <c r="L3335" t="s">
        <v>31</v>
      </c>
      <c r="M3335">
        <v>103</v>
      </c>
      <c r="N3335">
        <f>Table1[[#This Row],[Basic Salary]]+Table1[[#This Row],[Bonus]]</f>
        <v>74536</v>
      </c>
      <c r="O3335" s="2">
        <f>Table1[[#This Row],[Bonus]]/Table1[[#This Row],[Basic Salary]]</f>
        <v>0.23346792877474018</v>
      </c>
      <c r="P3335">
        <f ca="1">DATEDIF(Table1[[#This Row],[Date of Birth]],TODAY(),"Y")</f>
        <v>45</v>
      </c>
      <c r="Q3335">
        <f ca="1">DATEDIF(Table1[[#This Row],[Joining Date]],TODAY(),"Y")</f>
        <v>6</v>
      </c>
      <c r="R3335" t="str">
        <f ca="1">IF(YEAR(Table1[[#This Row],[Joining Date]])=YEAR(TODAY()),"Yes","No")</f>
        <v>No</v>
      </c>
      <c r="S3335" t="str">
        <f ca="1">IF(Table1[[#This Row],[Experience]]&gt;5,"Yes","No")</f>
        <v>Yes</v>
      </c>
      <c r="T3335" t="str">
        <f>TEXT(Table1[[#This Row],[Joining Date]],"mmmm")</f>
        <v>August</v>
      </c>
      <c r="U3335" t="str">
        <f>TEXT(Table1[[#This Row],[Joining Date]],"yyyy")</f>
        <v>2020</v>
      </c>
      <c r="V3335" s="5">
        <f ca="1">TODAY()-Table1[[#This Row],[Joining Date]]</f>
        <v>2191</v>
      </c>
      <c r="W3335" t="str">
        <f>LEFT(Table1[[#This Row],[Employee Name]],FIND(" ",Table1[[#This Row],[Employee Name]])-1)</f>
        <v>Nisha</v>
      </c>
      <c r="X3335" t="str">
        <f>RIGHT(Table1[[#This Row],[Employee Name]],LEN(Table1[[#This Row],[Employee Name]])-FIND(" ",Table1[[#This Row],[Employee Name]]))</f>
        <v>Kapoor</v>
      </c>
      <c r="Y3335" t="str">
        <f>Table1[[#This Row],[Department]]&amp;"-"&amp;Table1[[#This Row],[Employee ID]]</f>
        <v>HR-E01238</v>
      </c>
      <c r="Z3335" t="str">
        <f>LEFT(Table1[[#This Row],[Department]],3)</f>
        <v>HR</v>
      </c>
      <c r="AA3335" t="str">
        <f>_xlfn.XLOOKUP(Table1[[#This Row],[Manager ID]],MANAGERS!A:A,MANAGERS!B:B)</f>
        <v>Manager_3</v>
      </c>
      <c r="AB3335" t="str" cm="1">
        <f t="array" ref="AB3335">_xlfn.XLOOKUP(Table1[[#This Row],[Manager ID]],Table2[[#All],[Manager ID]],Table2[[#All],[Department Head]])</f>
        <v>IT</v>
      </c>
      <c r="AC3335" s="2">
        <f>_xlfn.XLOOKUP(Table1[[#This Row],[City]],L:L,O:O)</f>
        <v>0.241864189087755</v>
      </c>
      <c r="AD3335" t="str" cm="1">
        <f t="array" ref="AD3335">_xlfn.IFS(Table1[[#This Row],[Performance Score]]&gt;=90,"Excellent",Table1[[#This Row],[Performance Score]]&gt;=75,"Good",Table1[[#This Row],[Performance Score]]&gt;=60,"Average",Table1[[#This Row],[Performance Score]]&lt;=60,"Need Improvement")</f>
        <v>Average</v>
      </c>
      <c r="AE3335" t="str">
        <f>IF(AND(Table1[[#This Row],[Attendance %]]&gt;=80,(Table1[[#This Row],[Performance Score]]&gt;=80)),"Eligible","Not Eligible")</f>
        <v>Not Eligible</v>
      </c>
      <c r="AF3335" t="str">
        <f>IF(Table1[[#This Row],[Performance Score]]&gt;=80,"High Performer","Low Performer")</f>
        <v>Low Performer</v>
      </c>
      <c r="AG3335" t="str" cm="1">
        <f t="array" aca="1" ref="AG3335" ca="1">_xlfn.IFS(Table1[[#This Row],[Experience]]&lt;=3,"Junior",Table1[[#This Row],[Experience]]&lt;=7,"Mid Level",Table1[[#This Row],[Experience]]&gt;=7,"Senior")</f>
        <v>Mid Level</v>
      </c>
      <c r="AH3335" t="str">
        <f>IF(Table1[[#This Row],[Attendance %]]&gt;75,"OK","Below 75")</f>
        <v>OK</v>
      </c>
      <c r="AI3335" t="b">
        <f>ISBLANK(Table1[[#This Row],[Employee ID]])</f>
        <v>0</v>
      </c>
      <c r="AJ3335" t="b">
        <f>ISNUMBER(Table1[[#This Row],[Total Salary  ]])</f>
        <v>1</v>
      </c>
      <c r="AK3335" t="str">
        <f>IFERROR(_xlfn.XLOOKUP(Table1[[#This Row],[Manager ID]],MANAGERS!A:A,MANAGERS!B:B),"Not Found")</f>
        <v>Manager_3</v>
      </c>
    </row>
    <row r="3336" spans="1:37" x14ac:dyDescent="0.2">
      <c r="A3336" t="s">
        <v>1777</v>
      </c>
      <c r="B3336" t="s">
        <v>75</v>
      </c>
      <c r="C3336" t="s">
        <v>15</v>
      </c>
      <c r="D3336" t="s">
        <v>81</v>
      </c>
      <c r="E3336" t="s">
        <v>51</v>
      </c>
      <c r="F3336" s="1">
        <v>42917</v>
      </c>
      <c r="G3336" s="1">
        <v>36581</v>
      </c>
      <c r="H3336">
        <v>59694</v>
      </c>
      <c r="I3336">
        <v>14839</v>
      </c>
      <c r="J3336">
        <v>62</v>
      </c>
      <c r="K3336">
        <v>92</v>
      </c>
      <c r="L3336" t="s">
        <v>37</v>
      </c>
      <c r="M3336">
        <v>119</v>
      </c>
      <c r="N3336">
        <f>Table1[[#This Row],[Basic Salary]]+Table1[[#This Row],[Bonus]]</f>
        <v>74533</v>
      </c>
      <c r="O3336" s="2">
        <f>Table1[[#This Row],[Bonus]]/Table1[[#This Row],[Basic Salary]]</f>
        <v>0.2485844473481422</v>
      </c>
      <c r="P3336">
        <f ca="1">DATEDIF(Table1[[#This Row],[Date of Birth]],TODAY(),"Y")</f>
        <v>26</v>
      </c>
      <c r="Q3336">
        <f ca="1">DATEDIF(Table1[[#This Row],[Joining Date]],TODAY(),"Y")</f>
        <v>9</v>
      </c>
      <c r="R3336" t="str">
        <f ca="1">IF(YEAR(Table1[[#This Row],[Joining Date]])=YEAR(TODAY()),"Yes","No")</f>
        <v>No</v>
      </c>
      <c r="S3336" t="str">
        <f ca="1">IF(Table1[[#This Row],[Experience]]&gt;5,"Yes","No")</f>
        <v>Yes</v>
      </c>
      <c r="T3336" t="str">
        <f>TEXT(Table1[[#This Row],[Joining Date]],"mmmm")</f>
        <v>July</v>
      </c>
      <c r="U3336" t="str">
        <f>TEXT(Table1[[#This Row],[Joining Date]],"yyyy")</f>
        <v>2017</v>
      </c>
      <c r="V3336" s="5">
        <f ca="1">TODAY()-Table1[[#This Row],[Joining Date]]</f>
        <v>3322</v>
      </c>
      <c r="W3336" t="str">
        <f>LEFT(Table1[[#This Row],[Employee Name]],FIND(" ",Table1[[#This Row],[Employee Name]])-1)</f>
        <v>Ishita</v>
      </c>
      <c r="X3336" t="str">
        <f>RIGHT(Table1[[#This Row],[Employee Name]],LEN(Table1[[#This Row],[Employee Name]])-FIND(" ",Table1[[#This Row],[Employee Name]]))</f>
        <v>Roy</v>
      </c>
      <c r="Y3336" t="str">
        <f>Table1[[#This Row],[Department]]&amp;"-"&amp;Table1[[#This Row],[Employee ID]]</f>
        <v>Sales-E01721</v>
      </c>
      <c r="Z3336" t="str">
        <f>LEFT(Table1[[#This Row],[Department]],3)</f>
        <v>Sal</v>
      </c>
      <c r="AA3336" t="str">
        <f>_xlfn.XLOOKUP(Table1[[#This Row],[Manager ID]],MANAGERS!A:A,MANAGERS!B:B)</f>
        <v>Manager_19</v>
      </c>
      <c r="AB3336" t="str" cm="1">
        <f t="array" ref="AB3336">_xlfn.XLOOKUP(Table1[[#This Row],[Manager ID]],Table2[[#All],[Manager ID]],Table2[[#All],[Department Head]])</f>
        <v>Support</v>
      </c>
      <c r="AC3336" s="2">
        <f>_xlfn.XLOOKUP(Table1[[#This Row],[City]],L:L,O:O)</f>
        <v>0.24036902712549932</v>
      </c>
      <c r="AD3336" t="str" cm="1">
        <f t="array" ref="AD3336">_xlfn.IFS(Table1[[#This Row],[Performance Score]]&gt;=90,"Excellent",Table1[[#This Row],[Performance Score]]&gt;=75,"Good",Table1[[#This Row],[Performance Score]]&gt;=60,"Average",Table1[[#This Row],[Performance Score]]&lt;=60,"Need Improvement")</f>
        <v>Excellent</v>
      </c>
      <c r="AE3336" t="str">
        <f>IF(AND(Table1[[#This Row],[Attendance %]]&gt;=80,(Table1[[#This Row],[Performance Score]]&gt;=80)),"Eligible","Not Eligible")</f>
        <v>Not Eligible</v>
      </c>
      <c r="AF3336" t="str">
        <f>IF(Table1[[#This Row],[Performance Score]]&gt;=80,"High Performer","Low Performer")</f>
        <v>High Performer</v>
      </c>
      <c r="AG3336" t="str" cm="1">
        <f t="array" aca="1" ref="AG3336" ca="1">_xlfn.IFS(Table1[[#This Row],[Experience]]&lt;=3,"Junior",Table1[[#This Row],[Experience]]&lt;=7,"Mid Level",Table1[[#This Row],[Experience]]&gt;=7,"Senior")</f>
        <v>Senior</v>
      </c>
      <c r="AH3336" t="str">
        <f>IF(Table1[[#This Row],[Attendance %]]&gt;75,"OK","Below 75")</f>
        <v>Below 75</v>
      </c>
      <c r="AI3336" t="b">
        <f>ISBLANK(Table1[[#This Row],[Employee ID]])</f>
        <v>0</v>
      </c>
      <c r="AJ3336" t="b">
        <f>ISNUMBER(Table1[[#This Row],[Total Salary  ]])</f>
        <v>1</v>
      </c>
      <c r="AK3336" t="str">
        <f>IFERROR(_xlfn.XLOOKUP(Table1[[#This Row],[Manager ID]],MANAGERS!A:A,MANAGERS!B:B),"Not Found")</f>
        <v>Manager_19</v>
      </c>
    </row>
    <row r="3337" spans="1:37" x14ac:dyDescent="0.2">
      <c r="A3337" t="s">
        <v>4805</v>
      </c>
      <c r="B3337" t="s">
        <v>42</v>
      </c>
      <c r="C3337" t="s">
        <v>21</v>
      </c>
      <c r="D3337" t="s">
        <v>16</v>
      </c>
      <c r="E3337" t="s">
        <v>22</v>
      </c>
      <c r="F3337" s="1">
        <v>43708</v>
      </c>
      <c r="G3337" s="1">
        <v>30488</v>
      </c>
      <c r="H3337">
        <v>52356</v>
      </c>
      <c r="I3337">
        <v>22177</v>
      </c>
      <c r="J3337">
        <v>84</v>
      </c>
      <c r="K3337">
        <v>61</v>
      </c>
      <c r="L3337" t="s">
        <v>31</v>
      </c>
      <c r="M3337">
        <v>119</v>
      </c>
      <c r="N3337">
        <f>Table1[[#This Row],[Basic Salary]]+Table1[[#This Row],[Bonus]]</f>
        <v>74533</v>
      </c>
      <c r="O3337" s="2">
        <f>Table1[[#This Row],[Bonus]]/Table1[[#This Row],[Basic Salary]]</f>
        <v>0.4235808694323478</v>
      </c>
      <c r="P3337">
        <f ca="1">DATEDIF(Table1[[#This Row],[Date of Birth]],TODAY(),"Y")</f>
        <v>43</v>
      </c>
      <c r="Q3337">
        <f ca="1">DATEDIF(Table1[[#This Row],[Joining Date]],TODAY(),"Y")</f>
        <v>6</v>
      </c>
      <c r="R3337" t="str">
        <f ca="1">IF(YEAR(Table1[[#This Row],[Joining Date]])=YEAR(TODAY()),"Yes","No")</f>
        <v>No</v>
      </c>
      <c r="S3337" t="str">
        <f ca="1">IF(Table1[[#This Row],[Experience]]&gt;5,"Yes","No")</f>
        <v>Yes</v>
      </c>
      <c r="T3337" t="str">
        <f>TEXT(Table1[[#This Row],[Joining Date]],"mmmm")</f>
        <v>August</v>
      </c>
      <c r="U3337" t="str">
        <f>TEXT(Table1[[#This Row],[Joining Date]],"yyyy")</f>
        <v>2019</v>
      </c>
      <c r="V3337" s="5">
        <f ca="1">TODAY()-Table1[[#This Row],[Joining Date]]</f>
        <v>2531</v>
      </c>
      <c r="W3337" t="str">
        <f>LEFT(Table1[[#This Row],[Employee Name]],FIND(" ",Table1[[#This Row],[Employee Name]])-1)</f>
        <v>Krishna</v>
      </c>
      <c r="X3337" t="str">
        <f>RIGHT(Table1[[#This Row],[Employee Name]],LEN(Table1[[#This Row],[Employee Name]])-FIND(" ",Table1[[#This Row],[Employee Name]]))</f>
        <v>Chaitanya</v>
      </c>
      <c r="Y3337" t="str">
        <f>Table1[[#This Row],[Department]]&amp;"-"&amp;Table1[[#This Row],[Employee ID]]</f>
        <v>HR-E04749</v>
      </c>
      <c r="Z3337" t="str">
        <f>LEFT(Table1[[#This Row],[Department]],3)</f>
        <v>HR</v>
      </c>
      <c r="AA3337" t="str">
        <f>_xlfn.XLOOKUP(Table1[[#This Row],[Manager ID]],MANAGERS!A:A,MANAGERS!B:B)</f>
        <v>Manager_19</v>
      </c>
      <c r="AB3337" t="str" cm="1">
        <f t="array" ref="AB3337">_xlfn.XLOOKUP(Table1[[#This Row],[Manager ID]],Table2[[#All],[Manager ID]],Table2[[#All],[Department Head]])</f>
        <v>Support</v>
      </c>
      <c r="AC3337" s="2">
        <f>_xlfn.XLOOKUP(Table1[[#This Row],[City]],L:L,O:O)</f>
        <v>0.241864189087755</v>
      </c>
      <c r="AD3337" t="str" cm="1">
        <f t="array" ref="AD3337">_xlfn.IFS(Table1[[#This Row],[Performance Score]]&gt;=90,"Excellent",Table1[[#This Row],[Performance Score]]&gt;=75,"Good",Table1[[#This Row],[Performance Score]]&gt;=60,"Average",Table1[[#This Row],[Performance Score]]&lt;=60,"Need Improvement")</f>
        <v>Average</v>
      </c>
      <c r="AE3337" t="str">
        <f>IF(AND(Table1[[#This Row],[Attendance %]]&gt;=80,(Table1[[#This Row],[Performance Score]]&gt;=80)),"Eligible","Not Eligible")</f>
        <v>Not Eligible</v>
      </c>
      <c r="AF3337" t="str">
        <f>IF(Table1[[#This Row],[Performance Score]]&gt;=80,"High Performer","Low Performer")</f>
        <v>Low Performer</v>
      </c>
      <c r="AG3337" t="str" cm="1">
        <f t="array" aca="1" ref="AG3337" ca="1">_xlfn.IFS(Table1[[#This Row],[Experience]]&lt;=3,"Junior",Table1[[#This Row],[Experience]]&lt;=7,"Mid Level",Table1[[#This Row],[Experience]]&gt;=7,"Senior")</f>
        <v>Mid Level</v>
      </c>
      <c r="AH3337" t="str">
        <f>IF(Table1[[#This Row],[Attendance %]]&gt;75,"OK","Below 75")</f>
        <v>OK</v>
      </c>
      <c r="AI3337" t="b">
        <f>ISBLANK(Table1[[#This Row],[Employee ID]])</f>
        <v>0</v>
      </c>
      <c r="AJ3337" t="b">
        <f>ISNUMBER(Table1[[#This Row],[Total Salary  ]])</f>
        <v>1</v>
      </c>
      <c r="AK3337" t="str">
        <f>IFERROR(_xlfn.XLOOKUP(Table1[[#This Row],[Manager ID]],MANAGERS!A:A,MANAGERS!B:B),"Not Found")</f>
        <v>Manager_19</v>
      </c>
    </row>
    <row r="3338" spans="1:37" x14ac:dyDescent="0.2">
      <c r="A3338" t="s">
        <v>2740</v>
      </c>
      <c r="B3338" t="s">
        <v>93</v>
      </c>
      <c r="C3338" t="s">
        <v>15</v>
      </c>
      <c r="D3338" t="s">
        <v>16</v>
      </c>
      <c r="E3338" t="s">
        <v>26</v>
      </c>
      <c r="F3338" s="1">
        <v>44405</v>
      </c>
      <c r="G3338" s="1">
        <v>31382</v>
      </c>
      <c r="H3338">
        <v>53763</v>
      </c>
      <c r="I3338">
        <v>20762</v>
      </c>
      <c r="J3338">
        <v>69</v>
      </c>
      <c r="K3338">
        <v>77</v>
      </c>
      <c r="L3338" t="s">
        <v>23</v>
      </c>
      <c r="M3338">
        <v>105</v>
      </c>
      <c r="N3338">
        <f>Table1[[#This Row],[Basic Salary]]+Table1[[#This Row],[Bonus]]</f>
        <v>74525</v>
      </c>
      <c r="O3338" s="2">
        <f>Table1[[#This Row],[Bonus]]/Table1[[#This Row],[Basic Salary]]</f>
        <v>0.38617636664620653</v>
      </c>
      <c r="P3338">
        <f ca="1">DATEDIF(Table1[[#This Row],[Date of Birth]],TODAY(),"Y")</f>
        <v>40</v>
      </c>
      <c r="Q3338">
        <f ca="1">DATEDIF(Table1[[#This Row],[Joining Date]],TODAY(),"Y")</f>
        <v>5</v>
      </c>
      <c r="R3338" t="str">
        <f ca="1">IF(YEAR(Table1[[#This Row],[Joining Date]])=YEAR(TODAY()),"Yes","No")</f>
        <v>No</v>
      </c>
      <c r="S3338" t="str">
        <f ca="1">IF(Table1[[#This Row],[Experience]]&gt;5,"Yes","No")</f>
        <v>No</v>
      </c>
      <c r="T3338" t="str">
        <f>TEXT(Table1[[#This Row],[Joining Date]],"mmmm")</f>
        <v>July</v>
      </c>
      <c r="U3338" t="str">
        <f>TEXT(Table1[[#This Row],[Joining Date]],"yyyy")</f>
        <v>2021</v>
      </c>
      <c r="V3338" s="5">
        <f ca="1">TODAY()-Table1[[#This Row],[Joining Date]]</f>
        <v>1834</v>
      </c>
      <c r="W3338" t="str">
        <f>LEFT(Table1[[#This Row],[Employee Name]],FIND(" ",Table1[[#This Row],[Employee Name]])-1)</f>
        <v>Priya</v>
      </c>
      <c r="X3338" t="str">
        <f>RIGHT(Table1[[#This Row],[Employee Name]],LEN(Table1[[#This Row],[Employee Name]])-FIND(" ",Table1[[#This Row],[Employee Name]]))</f>
        <v>Reddy</v>
      </c>
      <c r="Y3338" t="str">
        <f>Table1[[#This Row],[Department]]&amp;"-"&amp;Table1[[#This Row],[Employee ID]]</f>
        <v>HR-E02684</v>
      </c>
      <c r="Z3338" t="str">
        <f>LEFT(Table1[[#This Row],[Department]],3)</f>
        <v>HR</v>
      </c>
      <c r="AA3338" t="str">
        <f>_xlfn.XLOOKUP(Table1[[#This Row],[Manager ID]],MANAGERS!A:A,MANAGERS!B:B)</f>
        <v>Manager_5</v>
      </c>
      <c r="AB3338" t="str" cm="1">
        <f t="array" ref="AB3338">_xlfn.XLOOKUP(Table1[[#This Row],[Manager ID]],Table2[[#All],[Manager ID]],Table2[[#All],[Department Head]])</f>
        <v>Sales</v>
      </c>
      <c r="AC3338" s="2">
        <f>_xlfn.XLOOKUP(Table1[[#This Row],[City]],L:L,O:O)</f>
        <v>0.23486488519629886</v>
      </c>
      <c r="AD3338" t="str" cm="1">
        <f t="array" ref="AD3338">_xlfn.IFS(Table1[[#This Row],[Performance Score]]&gt;=90,"Excellent",Table1[[#This Row],[Performance Score]]&gt;=75,"Good",Table1[[#This Row],[Performance Score]]&gt;=60,"Average",Table1[[#This Row],[Performance Score]]&lt;=60,"Need Improvement")</f>
        <v>Good</v>
      </c>
      <c r="AE3338" t="str">
        <f>IF(AND(Table1[[#This Row],[Attendance %]]&gt;=80,(Table1[[#This Row],[Performance Score]]&gt;=80)),"Eligible","Not Eligible")</f>
        <v>Not Eligible</v>
      </c>
      <c r="AF3338" t="str">
        <f>IF(Table1[[#This Row],[Performance Score]]&gt;=80,"High Performer","Low Performer")</f>
        <v>Low Performer</v>
      </c>
      <c r="AG3338" t="str" cm="1">
        <f t="array" aca="1" ref="AG3338" ca="1">_xlfn.IFS(Table1[[#This Row],[Experience]]&lt;=3,"Junior",Table1[[#This Row],[Experience]]&lt;=7,"Mid Level",Table1[[#This Row],[Experience]]&gt;=7,"Senior")</f>
        <v>Mid Level</v>
      </c>
      <c r="AH3338" t="str">
        <f>IF(Table1[[#This Row],[Attendance %]]&gt;75,"OK","Below 75")</f>
        <v>Below 75</v>
      </c>
      <c r="AI3338" t="b">
        <f>ISBLANK(Table1[[#This Row],[Employee ID]])</f>
        <v>0</v>
      </c>
      <c r="AJ3338" t="b">
        <f>ISNUMBER(Table1[[#This Row],[Total Salary  ]])</f>
        <v>1</v>
      </c>
      <c r="AK3338" t="str">
        <f>IFERROR(_xlfn.XLOOKUP(Table1[[#This Row],[Manager ID]],MANAGERS!A:A,MANAGERS!B:B),"Not Found")</f>
        <v>Manager_5</v>
      </c>
    </row>
    <row r="3339" spans="1:37" x14ac:dyDescent="0.2">
      <c r="A3339" t="s">
        <v>3936</v>
      </c>
      <c r="B3339" t="s">
        <v>39</v>
      </c>
      <c r="C3339" t="s">
        <v>21</v>
      </c>
      <c r="D3339" t="s">
        <v>40</v>
      </c>
      <c r="E3339" t="s">
        <v>17</v>
      </c>
      <c r="F3339" s="1">
        <v>43448</v>
      </c>
      <c r="G3339" s="1">
        <v>36064</v>
      </c>
      <c r="H3339">
        <v>49438</v>
      </c>
      <c r="I3339">
        <v>25047</v>
      </c>
      <c r="J3339">
        <v>76</v>
      </c>
      <c r="K3339">
        <v>52</v>
      </c>
      <c r="L3339" t="s">
        <v>37</v>
      </c>
      <c r="M3339">
        <v>119</v>
      </c>
      <c r="N3339">
        <f>Table1[[#This Row],[Basic Salary]]+Table1[[#This Row],[Bonus]]</f>
        <v>74485</v>
      </c>
      <c r="O3339" s="2">
        <f>Table1[[#This Row],[Bonus]]/Table1[[#This Row],[Basic Salary]]</f>
        <v>0.50663457259597877</v>
      </c>
      <c r="P3339">
        <f ca="1">DATEDIF(Table1[[#This Row],[Date of Birth]],TODAY(),"Y")</f>
        <v>27</v>
      </c>
      <c r="Q3339">
        <f ca="1">DATEDIF(Table1[[#This Row],[Joining Date]],TODAY(),"Y")</f>
        <v>7</v>
      </c>
      <c r="R3339" t="str">
        <f ca="1">IF(YEAR(Table1[[#This Row],[Joining Date]])=YEAR(TODAY()),"Yes","No")</f>
        <v>No</v>
      </c>
      <c r="S3339" t="str">
        <f ca="1">IF(Table1[[#This Row],[Experience]]&gt;5,"Yes","No")</f>
        <v>Yes</v>
      </c>
      <c r="T3339" t="str">
        <f>TEXT(Table1[[#This Row],[Joining Date]],"mmmm")</f>
        <v>December</v>
      </c>
      <c r="U3339" t="str">
        <f>TEXT(Table1[[#This Row],[Joining Date]],"yyyy")</f>
        <v>2018</v>
      </c>
      <c r="V3339" s="5">
        <f ca="1">TODAY()-Table1[[#This Row],[Joining Date]]</f>
        <v>2791</v>
      </c>
      <c r="W3339" t="str">
        <f>LEFT(Table1[[#This Row],[Employee Name]],FIND(" ",Table1[[#This Row],[Employee Name]])-1)</f>
        <v>Karan</v>
      </c>
      <c r="X3339" t="str">
        <f>RIGHT(Table1[[#This Row],[Employee Name]],LEN(Table1[[#This Row],[Employee Name]])-FIND(" ",Table1[[#This Row],[Employee Name]]))</f>
        <v>Malhotra</v>
      </c>
      <c r="Y3339" t="str">
        <f>Table1[[#This Row],[Department]]&amp;"-"&amp;Table1[[#This Row],[Employee ID]]</f>
        <v>IT-E03880</v>
      </c>
      <c r="Z3339" t="str">
        <f>LEFT(Table1[[#This Row],[Department]],3)</f>
        <v>IT</v>
      </c>
      <c r="AA3339" t="str">
        <f>_xlfn.XLOOKUP(Table1[[#This Row],[Manager ID]],MANAGERS!A:A,MANAGERS!B:B)</f>
        <v>Manager_19</v>
      </c>
      <c r="AB3339" t="str" cm="1">
        <f t="array" ref="AB3339">_xlfn.XLOOKUP(Table1[[#This Row],[Manager ID]],Table2[[#All],[Manager ID]],Table2[[#All],[Department Head]])</f>
        <v>Support</v>
      </c>
      <c r="AC3339" s="2">
        <f>_xlfn.XLOOKUP(Table1[[#This Row],[City]],L:L,O:O)</f>
        <v>0.24036902712549932</v>
      </c>
      <c r="AD3339" t="str" cm="1">
        <f t="array" ref="AD3339">_xlfn.IFS(Table1[[#This Row],[Performance Score]]&gt;=90,"Excellent",Table1[[#This Row],[Performance Score]]&gt;=75,"Good",Table1[[#This Row],[Performance Score]]&gt;=60,"Average",Table1[[#This Row],[Performance Score]]&lt;=60,"Need Improvement")</f>
        <v>Need Improvement</v>
      </c>
      <c r="AE3339" t="str">
        <f>IF(AND(Table1[[#This Row],[Attendance %]]&gt;=80,(Table1[[#This Row],[Performance Score]]&gt;=80)),"Eligible","Not Eligible")</f>
        <v>Not Eligible</v>
      </c>
      <c r="AF3339" t="str">
        <f>IF(Table1[[#This Row],[Performance Score]]&gt;=80,"High Performer","Low Performer")</f>
        <v>Low Performer</v>
      </c>
      <c r="AG3339" t="str" cm="1">
        <f t="array" aca="1" ref="AG3339" ca="1">_xlfn.IFS(Table1[[#This Row],[Experience]]&lt;=3,"Junior",Table1[[#This Row],[Experience]]&lt;=7,"Mid Level",Table1[[#This Row],[Experience]]&gt;=7,"Senior")</f>
        <v>Mid Level</v>
      </c>
      <c r="AH3339" t="str">
        <f>IF(Table1[[#This Row],[Attendance %]]&gt;75,"OK","Below 75")</f>
        <v>OK</v>
      </c>
      <c r="AI3339" t="b">
        <f>ISBLANK(Table1[[#This Row],[Employee ID]])</f>
        <v>0</v>
      </c>
      <c r="AJ3339" t="b">
        <f>ISNUMBER(Table1[[#This Row],[Total Salary  ]])</f>
        <v>1</v>
      </c>
      <c r="AK3339" t="str">
        <f>IFERROR(_xlfn.XLOOKUP(Table1[[#This Row],[Manager ID]],MANAGERS!A:A,MANAGERS!B:B),"Not Found")</f>
        <v>Manager_19</v>
      </c>
    </row>
    <row r="3340" spans="1:37" x14ac:dyDescent="0.2">
      <c r="A3340" t="s">
        <v>2833</v>
      </c>
      <c r="B3340" t="s">
        <v>42</v>
      </c>
      <c r="C3340" t="s">
        <v>15</v>
      </c>
      <c r="D3340" t="s">
        <v>40</v>
      </c>
      <c r="E3340" t="s">
        <v>22</v>
      </c>
      <c r="F3340" s="1">
        <v>43670</v>
      </c>
      <c r="G3340" s="1">
        <v>38197</v>
      </c>
      <c r="H3340">
        <v>58196</v>
      </c>
      <c r="I3340">
        <v>16285</v>
      </c>
      <c r="J3340">
        <v>81</v>
      </c>
      <c r="K3340">
        <v>50</v>
      </c>
      <c r="L3340" t="s">
        <v>31</v>
      </c>
      <c r="M3340">
        <v>106</v>
      </c>
      <c r="N3340">
        <f>Table1[[#This Row],[Basic Salary]]+Table1[[#This Row],[Bonus]]</f>
        <v>74481</v>
      </c>
      <c r="O3340" s="2">
        <f>Table1[[#This Row],[Bonus]]/Table1[[#This Row],[Basic Salary]]</f>
        <v>0.27983022888171011</v>
      </c>
      <c r="P3340">
        <f ca="1">DATEDIF(Table1[[#This Row],[Date of Birth]],TODAY(),"Y")</f>
        <v>22</v>
      </c>
      <c r="Q3340">
        <f ca="1">DATEDIF(Table1[[#This Row],[Joining Date]],TODAY(),"Y")</f>
        <v>7</v>
      </c>
      <c r="R3340" t="str">
        <f ca="1">IF(YEAR(Table1[[#This Row],[Joining Date]])=YEAR(TODAY()),"Yes","No")</f>
        <v>No</v>
      </c>
      <c r="S3340" t="str">
        <f ca="1">IF(Table1[[#This Row],[Experience]]&gt;5,"Yes","No")</f>
        <v>Yes</v>
      </c>
      <c r="T3340" t="str">
        <f>TEXT(Table1[[#This Row],[Joining Date]],"mmmm")</f>
        <v>July</v>
      </c>
      <c r="U3340" t="str">
        <f>TEXT(Table1[[#This Row],[Joining Date]],"yyyy")</f>
        <v>2019</v>
      </c>
      <c r="V3340" s="5">
        <f ca="1">TODAY()-Table1[[#This Row],[Joining Date]]</f>
        <v>2569</v>
      </c>
      <c r="W3340" t="str">
        <f>LEFT(Table1[[#This Row],[Employee Name]],FIND(" ",Table1[[#This Row],[Employee Name]])-1)</f>
        <v>Krishna</v>
      </c>
      <c r="X3340" t="str">
        <f>RIGHT(Table1[[#This Row],[Employee Name]],LEN(Table1[[#This Row],[Employee Name]])-FIND(" ",Table1[[#This Row],[Employee Name]]))</f>
        <v>Chaitanya</v>
      </c>
      <c r="Y3340" t="str">
        <f>Table1[[#This Row],[Department]]&amp;"-"&amp;Table1[[#This Row],[Employee ID]]</f>
        <v>IT-E02777</v>
      </c>
      <c r="Z3340" t="str">
        <f>LEFT(Table1[[#This Row],[Department]],3)</f>
        <v>IT</v>
      </c>
      <c r="AA3340" t="str">
        <f>_xlfn.XLOOKUP(Table1[[#This Row],[Manager ID]],MANAGERS!A:A,MANAGERS!B:B)</f>
        <v>Manager_6</v>
      </c>
      <c r="AB3340" t="str" cm="1">
        <f t="array" ref="AB3340">_xlfn.XLOOKUP(Table1[[#This Row],[Manager ID]],Table2[[#All],[Manager ID]],Table2[[#All],[Department Head]])</f>
        <v>HR</v>
      </c>
      <c r="AC3340" s="2">
        <f>_xlfn.XLOOKUP(Table1[[#This Row],[City]],L:L,O:O)</f>
        <v>0.241864189087755</v>
      </c>
      <c r="AD3340" t="str" cm="1">
        <f t="array" ref="AD3340">_xlfn.IFS(Table1[[#This Row],[Performance Score]]&gt;=90,"Excellent",Table1[[#This Row],[Performance Score]]&gt;=75,"Good",Table1[[#This Row],[Performance Score]]&gt;=60,"Average",Table1[[#This Row],[Performance Score]]&lt;=60,"Need Improvement")</f>
        <v>Need Improvement</v>
      </c>
      <c r="AE3340" t="str">
        <f>IF(AND(Table1[[#This Row],[Attendance %]]&gt;=80,(Table1[[#This Row],[Performance Score]]&gt;=80)),"Eligible","Not Eligible")</f>
        <v>Not Eligible</v>
      </c>
      <c r="AF3340" t="str">
        <f>IF(Table1[[#This Row],[Performance Score]]&gt;=80,"High Performer","Low Performer")</f>
        <v>Low Performer</v>
      </c>
      <c r="AG3340" t="str" cm="1">
        <f t="array" aca="1" ref="AG3340" ca="1">_xlfn.IFS(Table1[[#This Row],[Experience]]&lt;=3,"Junior",Table1[[#This Row],[Experience]]&lt;=7,"Mid Level",Table1[[#This Row],[Experience]]&gt;=7,"Senior")</f>
        <v>Mid Level</v>
      </c>
      <c r="AH3340" t="str">
        <f>IF(Table1[[#This Row],[Attendance %]]&gt;75,"OK","Below 75")</f>
        <v>OK</v>
      </c>
      <c r="AI3340" t="b">
        <f>ISBLANK(Table1[[#This Row],[Employee ID]])</f>
        <v>0</v>
      </c>
      <c r="AJ3340" t="b">
        <f>ISNUMBER(Table1[[#This Row],[Total Salary  ]])</f>
        <v>1</v>
      </c>
      <c r="AK3340" t="str">
        <f>IFERROR(_xlfn.XLOOKUP(Table1[[#This Row],[Manager ID]],MANAGERS!A:A,MANAGERS!B:B),"Not Found")</f>
        <v>Manager_6</v>
      </c>
    </row>
    <row r="3341" spans="1:37" x14ac:dyDescent="0.2">
      <c r="A3341" t="s">
        <v>4525</v>
      </c>
      <c r="B3341" t="s">
        <v>95</v>
      </c>
      <c r="C3341" t="s">
        <v>21</v>
      </c>
      <c r="D3341" t="s">
        <v>46</v>
      </c>
      <c r="E3341" t="s">
        <v>17</v>
      </c>
      <c r="F3341" s="1">
        <v>43123</v>
      </c>
      <c r="G3341" s="1">
        <v>36996</v>
      </c>
      <c r="H3341">
        <v>44865</v>
      </c>
      <c r="I3341">
        <v>29575</v>
      </c>
      <c r="J3341">
        <v>65</v>
      </c>
      <c r="K3341">
        <v>69</v>
      </c>
      <c r="L3341" t="s">
        <v>53</v>
      </c>
      <c r="M3341">
        <v>106</v>
      </c>
      <c r="N3341">
        <f>Table1[[#This Row],[Basic Salary]]+Table1[[#This Row],[Bonus]]</f>
        <v>74440</v>
      </c>
      <c r="O3341" s="2">
        <f>Table1[[#This Row],[Bonus]]/Table1[[#This Row],[Basic Salary]]</f>
        <v>0.65919982168728408</v>
      </c>
      <c r="P3341">
        <f ca="1">DATEDIF(Table1[[#This Row],[Date of Birth]],TODAY(),"Y")</f>
        <v>25</v>
      </c>
      <c r="Q3341">
        <f ca="1">DATEDIF(Table1[[#This Row],[Joining Date]],TODAY(),"Y")</f>
        <v>8</v>
      </c>
      <c r="R3341" t="str">
        <f ca="1">IF(YEAR(Table1[[#This Row],[Joining Date]])=YEAR(TODAY()),"Yes","No")</f>
        <v>No</v>
      </c>
      <c r="S3341" t="str">
        <f ca="1">IF(Table1[[#This Row],[Experience]]&gt;5,"Yes","No")</f>
        <v>Yes</v>
      </c>
      <c r="T3341" t="str">
        <f>TEXT(Table1[[#This Row],[Joining Date]],"mmmm")</f>
        <v>January</v>
      </c>
      <c r="U3341" t="str">
        <f>TEXT(Table1[[#This Row],[Joining Date]],"yyyy")</f>
        <v>2018</v>
      </c>
      <c r="V3341" s="5">
        <f ca="1">TODAY()-Table1[[#This Row],[Joining Date]]</f>
        <v>3116</v>
      </c>
      <c r="W3341" t="str">
        <f>LEFT(Table1[[#This Row],[Employee Name]],FIND(" ",Table1[[#This Row],[Employee Name]])-1)</f>
        <v>Ajay</v>
      </c>
      <c r="X3341" t="str">
        <f>RIGHT(Table1[[#This Row],[Employee Name]],LEN(Table1[[#This Row],[Employee Name]])-FIND(" ",Table1[[#This Row],[Employee Name]]))</f>
        <v>Singh</v>
      </c>
      <c r="Y3341" t="str">
        <f>Table1[[#This Row],[Department]]&amp;"-"&amp;Table1[[#This Row],[Employee ID]]</f>
        <v>Support-E04469</v>
      </c>
      <c r="Z3341" t="str">
        <f>LEFT(Table1[[#This Row],[Department]],3)</f>
        <v>Sup</v>
      </c>
      <c r="AA3341" t="str">
        <f>_xlfn.XLOOKUP(Table1[[#This Row],[Manager ID]],MANAGERS!A:A,MANAGERS!B:B)</f>
        <v>Manager_6</v>
      </c>
      <c r="AB3341" t="str" cm="1">
        <f t="array" ref="AB3341">_xlfn.XLOOKUP(Table1[[#This Row],[Manager ID]],Table2[[#All],[Manager ID]],Table2[[#All],[Department Head]])</f>
        <v>HR</v>
      </c>
      <c r="AC3341" s="2">
        <f>_xlfn.XLOOKUP(Table1[[#This Row],[City]],L:L,O:O)</f>
        <v>0.23685887225230964</v>
      </c>
      <c r="AD3341" t="str" cm="1">
        <f t="array" ref="AD3341">_xlfn.IFS(Table1[[#This Row],[Performance Score]]&gt;=90,"Excellent",Table1[[#This Row],[Performance Score]]&gt;=75,"Good",Table1[[#This Row],[Performance Score]]&gt;=60,"Average",Table1[[#This Row],[Performance Score]]&lt;=60,"Need Improvement")</f>
        <v>Average</v>
      </c>
      <c r="AE3341" t="str">
        <f>IF(AND(Table1[[#This Row],[Attendance %]]&gt;=80,(Table1[[#This Row],[Performance Score]]&gt;=80)),"Eligible","Not Eligible")</f>
        <v>Not Eligible</v>
      </c>
      <c r="AF3341" t="str">
        <f>IF(Table1[[#This Row],[Performance Score]]&gt;=80,"High Performer","Low Performer")</f>
        <v>Low Performer</v>
      </c>
      <c r="AG3341" t="str" cm="1">
        <f t="array" aca="1" ref="AG3341" ca="1">_xlfn.IFS(Table1[[#This Row],[Experience]]&lt;=3,"Junior",Table1[[#This Row],[Experience]]&lt;=7,"Mid Level",Table1[[#This Row],[Experience]]&gt;=7,"Senior")</f>
        <v>Senior</v>
      </c>
      <c r="AH3341" t="str">
        <f>IF(Table1[[#This Row],[Attendance %]]&gt;75,"OK","Below 75")</f>
        <v>Below 75</v>
      </c>
      <c r="AI3341" t="b">
        <f>ISBLANK(Table1[[#This Row],[Employee ID]])</f>
        <v>0</v>
      </c>
      <c r="AJ3341" t="b">
        <f>ISNUMBER(Table1[[#This Row],[Total Salary  ]])</f>
        <v>1</v>
      </c>
      <c r="AK3341" t="str">
        <f>IFERROR(_xlfn.XLOOKUP(Table1[[#This Row],[Manager ID]],MANAGERS!A:A,MANAGERS!B:B),"Not Found")</f>
        <v>Manager_6</v>
      </c>
    </row>
    <row r="3342" spans="1:37" x14ac:dyDescent="0.2">
      <c r="A3342" t="s">
        <v>2232</v>
      </c>
      <c r="B3342" t="s">
        <v>39</v>
      </c>
      <c r="C3342" t="s">
        <v>21</v>
      </c>
      <c r="D3342" t="s">
        <v>40</v>
      </c>
      <c r="E3342" t="s">
        <v>17</v>
      </c>
      <c r="F3342" s="1">
        <v>42143</v>
      </c>
      <c r="G3342" s="1">
        <v>33430</v>
      </c>
      <c r="H3342">
        <v>68335</v>
      </c>
      <c r="I3342">
        <v>6082</v>
      </c>
      <c r="J3342">
        <v>61</v>
      </c>
      <c r="K3342">
        <v>66</v>
      </c>
      <c r="L3342" t="s">
        <v>37</v>
      </c>
      <c r="M3342">
        <v>112</v>
      </c>
      <c r="N3342">
        <f>Table1[[#This Row],[Basic Salary]]+Table1[[#This Row],[Bonus]]</f>
        <v>74417</v>
      </c>
      <c r="O3342" s="2">
        <f>Table1[[#This Row],[Bonus]]/Table1[[#This Row],[Basic Salary]]</f>
        <v>8.9002707251042659E-2</v>
      </c>
      <c r="P3342">
        <f ca="1">DATEDIF(Table1[[#This Row],[Date of Birth]],TODAY(),"Y")</f>
        <v>35</v>
      </c>
      <c r="Q3342">
        <f ca="1">DATEDIF(Table1[[#This Row],[Joining Date]],TODAY(),"Y")</f>
        <v>11</v>
      </c>
      <c r="R3342" t="str">
        <f ca="1">IF(YEAR(Table1[[#This Row],[Joining Date]])=YEAR(TODAY()),"Yes","No")</f>
        <v>No</v>
      </c>
      <c r="S3342" t="str">
        <f ca="1">IF(Table1[[#This Row],[Experience]]&gt;5,"Yes","No")</f>
        <v>Yes</v>
      </c>
      <c r="T3342" t="str">
        <f>TEXT(Table1[[#This Row],[Joining Date]],"mmmm")</f>
        <v>May</v>
      </c>
      <c r="U3342" t="str">
        <f>TEXT(Table1[[#This Row],[Joining Date]],"yyyy")</f>
        <v>2015</v>
      </c>
      <c r="V3342" s="5">
        <f ca="1">TODAY()-Table1[[#This Row],[Joining Date]]</f>
        <v>4096</v>
      </c>
      <c r="W3342" t="str">
        <f>LEFT(Table1[[#This Row],[Employee Name]],FIND(" ",Table1[[#This Row],[Employee Name]])-1)</f>
        <v>Karan</v>
      </c>
      <c r="X3342" t="str">
        <f>RIGHT(Table1[[#This Row],[Employee Name]],LEN(Table1[[#This Row],[Employee Name]])-FIND(" ",Table1[[#This Row],[Employee Name]]))</f>
        <v>Malhotra</v>
      </c>
      <c r="Y3342" t="str">
        <f>Table1[[#This Row],[Department]]&amp;"-"&amp;Table1[[#This Row],[Employee ID]]</f>
        <v>IT-E02176</v>
      </c>
      <c r="Z3342" t="str">
        <f>LEFT(Table1[[#This Row],[Department]],3)</f>
        <v>IT</v>
      </c>
      <c r="AA3342" t="str">
        <f>_xlfn.XLOOKUP(Table1[[#This Row],[Manager ID]],MANAGERS!A:A,MANAGERS!B:B)</f>
        <v>Manager_12</v>
      </c>
      <c r="AB3342" t="str" cm="1">
        <f t="array" ref="AB3342">_xlfn.XLOOKUP(Table1[[#This Row],[Manager ID]],Table2[[#All],[Manager ID]],Table2[[#All],[Department Head]])</f>
        <v>Marketing</v>
      </c>
      <c r="AC3342" s="2">
        <f>_xlfn.XLOOKUP(Table1[[#This Row],[City]],L:L,O:O)</f>
        <v>0.24036902712549932</v>
      </c>
      <c r="AD3342" t="str" cm="1">
        <f t="array" ref="AD3342">_xlfn.IFS(Table1[[#This Row],[Performance Score]]&gt;=90,"Excellent",Table1[[#This Row],[Performance Score]]&gt;=75,"Good",Table1[[#This Row],[Performance Score]]&gt;=60,"Average",Table1[[#This Row],[Performance Score]]&lt;=60,"Need Improvement")</f>
        <v>Average</v>
      </c>
      <c r="AE3342" t="str">
        <f>IF(AND(Table1[[#This Row],[Attendance %]]&gt;=80,(Table1[[#This Row],[Performance Score]]&gt;=80)),"Eligible","Not Eligible")</f>
        <v>Not Eligible</v>
      </c>
      <c r="AF3342" t="str">
        <f>IF(Table1[[#This Row],[Performance Score]]&gt;=80,"High Performer","Low Performer")</f>
        <v>Low Performer</v>
      </c>
      <c r="AG3342" t="str" cm="1">
        <f t="array" aca="1" ref="AG3342" ca="1">_xlfn.IFS(Table1[[#This Row],[Experience]]&lt;=3,"Junior",Table1[[#This Row],[Experience]]&lt;=7,"Mid Level",Table1[[#This Row],[Experience]]&gt;=7,"Senior")</f>
        <v>Senior</v>
      </c>
      <c r="AH3342" t="str">
        <f>IF(Table1[[#This Row],[Attendance %]]&gt;75,"OK","Below 75")</f>
        <v>Below 75</v>
      </c>
      <c r="AI3342" t="b">
        <f>ISBLANK(Table1[[#This Row],[Employee ID]])</f>
        <v>0</v>
      </c>
      <c r="AJ3342" t="b">
        <f>ISNUMBER(Table1[[#This Row],[Total Salary  ]])</f>
        <v>1</v>
      </c>
      <c r="AK3342" t="str">
        <f>IFERROR(_xlfn.XLOOKUP(Table1[[#This Row],[Manager ID]],MANAGERS!A:A,MANAGERS!B:B),"Not Found")</f>
        <v>Manager_12</v>
      </c>
    </row>
    <row r="3343" spans="1:37" x14ac:dyDescent="0.2">
      <c r="A3343" t="s">
        <v>3026</v>
      </c>
      <c r="B3343" t="s">
        <v>42</v>
      </c>
      <c r="C3343" t="s">
        <v>15</v>
      </c>
      <c r="D3343" t="s">
        <v>40</v>
      </c>
      <c r="E3343" t="s">
        <v>65</v>
      </c>
      <c r="F3343" s="1">
        <v>42298</v>
      </c>
      <c r="G3343" s="1">
        <v>30015</v>
      </c>
      <c r="H3343">
        <v>66100</v>
      </c>
      <c r="I3343">
        <v>8281</v>
      </c>
      <c r="J3343">
        <v>75</v>
      </c>
      <c r="K3343">
        <v>55</v>
      </c>
      <c r="L3343" t="s">
        <v>31</v>
      </c>
      <c r="M3343">
        <v>113</v>
      </c>
      <c r="N3343">
        <f>Table1[[#This Row],[Basic Salary]]+Table1[[#This Row],[Bonus]]</f>
        <v>74381</v>
      </c>
      <c r="O3343" s="2">
        <f>Table1[[#This Row],[Bonus]]/Table1[[#This Row],[Basic Salary]]</f>
        <v>0.12527987897125567</v>
      </c>
      <c r="P3343">
        <f ca="1">DATEDIF(Table1[[#This Row],[Date of Birth]],TODAY(),"Y")</f>
        <v>44</v>
      </c>
      <c r="Q3343">
        <f ca="1">DATEDIF(Table1[[#This Row],[Joining Date]],TODAY(),"Y")</f>
        <v>10</v>
      </c>
      <c r="R3343" t="str">
        <f ca="1">IF(YEAR(Table1[[#This Row],[Joining Date]])=YEAR(TODAY()),"Yes","No")</f>
        <v>No</v>
      </c>
      <c r="S3343" t="str">
        <f ca="1">IF(Table1[[#This Row],[Experience]]&gt;5,"Yes","No")</f>
        <v>Yes</v>
      </c>
      <c r="T3343" t="str">
        <f>TEXT(Table1[[#This Row],[Joining Date]],"mmmm")</f>
        <v>October</v>
      </c>
      <c r="U3343" t="str">
        <f>TEXT(Table1[[#This Row],[Joining Date]],"yyyy")</f>
        <v>2015</v>
      </c>
      <c r="V3343" s="5">
        <f ca="1">TODAY()-Table1[[#This Row],[Joining Date]]</f>
        <v>3941</v>
      </c>
      <c r="W3343" t="str">
        <f>LEFT(Table1[[#This Row],[Employee Name]],FIND(" ",Table1[[#This Row],[Employee Name]])-1)</f>
        <v>Krishna</v>
      </c>
      <c r="X3343" t="str">
        <f>RIGHT(Table1[[#This Row],[Employee Name]],LEN(Table1[[#This Row],[Employee Name]])-FIND(" ",Table1[[#This Row],[Employee Name]]))</f>
        <v>Chaitanya</v>
      </c>
      <c r="Y3343" t="str">
        <f>Table1[[#This Row],[Department]]&amp;"-"&amp;Table1[[#This Row],[Employee ID]]</f>
        <v>IT-E02970</v>
      </c>
      <c r="Z3343" t="str">
        <f>LEFT(Table1[[#This Row],[Department]],3)</f>
        <v>IT</v>
      </c>
      <c r="AA3343" t="str">
        <f>_xlfn.XLOOKUP(Table1[[#This Row],[Manager ID]],MANAGERS!A:A,MANAGERS!B:B)</f>
        <v>Manager_13</v>
      </c>
      <c r="AB3343" t="str" cm="1">
        <f t="array" ref="AB3343">_xlfn.XLOOKUP(Table1[[#This Row],[Manager ID]],Table2[[#All],[Manager ID]],Table2[[#All],[Department Head]])</f>
        <v>HR</v>
      </c>
      <c r="AC3343" s="2">
        <f>_xlfn.XLOOKUP(Table1[[#This Row],[City]],L:L,O:O)</f>
        <v>0.241864189087755</v>
      </c>
      <c r="AD3343" t="str" cm="1">
        <f t="array" ref="AD3343">_xlfn.IFS(Table1[[#This Row],[Performance Score]]&gt;=90,"Excellent",Table1[[#This Row],[Performance Score]]&gt;=75,"Good",Table1[[#This Row],[Performance Score]]&gt;=60,"Average",Table1[[#This Row],[Performance Score]]&lt;=60,"Need Improvement")</f>
        <v>Need Improvement</v>
      </c>
      <c r="AE3343" t="str">
        <f>IF(AND(Table1[[#This Row],[Attendance %]]&gt;=80,(Table1[[#This Row],[Performance Score]]&gt;=80)),"Eligible","Not Eligible")</f>
        <v>Not Eligible</v>
      </c>
      <c r="AF3343" t="str">
        <f>IF(Table1[[#This Row],[Performance Score]]&gt;=80,"High Performer","Low Performer")</f>
        <v>Low Performer</v>
      </c>
      <c r="AG3343" t="str" cm="1">
        <f t="array" aca="1" ref="AG3343" ca="1">_xlfn.IFS(Table1[[#This Row],[Experience]]&lt;=3,"Junior",Table1[[#This Row],[Experience]]&lt;=7,"Mid Level",Table1[[#This Row],[Experience]]&gt;=7,"Senior")</f>
        <v>Senior</v>
      </c>
      <c r="AH3343" t="str">
        <f>IF(Table1[[#This Row],[Attendance %]]&gt;75,"OK","Below 75")</f>
        <v>Below 75</v>
      </c>
      <c r="AI3343" t="b">
        <f>ISBLANK(Table1[[#This Row],[Employee ID]])</f>
        <v>0</v>
      </c>
      <c r="AJ3343" t="b">
        <f>ISNUMBER(Table1[[#This Row],[Total Salary  ]])</f>
        <v>1</v>
      </c>
      <c r="AK3343" t="str">
        <f>IFERROR(_xlfn.XLOOKUP(Table1[[#This Row],[Manager ID]],MANAGERS!A:A,MANAGERS!B:B),"Not Found")</f>
        <v>Manager_13</v>
      </c>
    </row>
    <row r="3344" spans="1:37" x14ac:dyDescent="0.2">
      <c r="A3344" t="s">
        <v>4951</v>
      </c>
      <c r="B3344" t="s">
        <v>60</v>
      </c>
      <c r="C3344" t="s">
        <v>21</v>
      </c>
      <c r="D3344" t="s">
        <v>40</v>
      </c>
      <c r="E3344" t="s">
        <v>30</v>
      </c>
      <c r="F3344" s="1">
        <v>42347</v>
      </c>
      <c r="G3344" s="1">
        <v>30182</v>
      </c>
      <c r="H3344">
        <v>69244</v>
      </c>
      <c r="I3344">
        <v>5088</v>
      </c>
      <c r="J3344">
        <v>87</v>
      </c>
      <c r="K3344">
        <v>73</v>
      </c>
      <c r="L3344" t="s">
        <v>31</v>
      </c>
      <c r="M3344">
        <v>120</v>
      </c>
      <c r="N3344">
        <f>Table1[[#This Row],[Basic Salary]]+Table1[[#This Row],[Bonus]]</f>
        <v>74332</v>
      </c>
      <c r="O3344" s="2">
        <f>Table1[[#This Row],[Bonus]]/Table1[[#This Row],[Basic Salary]]</f>
        <v>7.3479290624458432E-2</v>
      </c>
      <c r="P3344">
        <f ca="1">DATEDIF(Table1[[#This Row],[Date of Birth]],TODAY(),"Y")</f>
        <v>43</v>
      </c>
      <c r="Q3344">
        <f ca="1">DATEDIF(Table1[[#This Row],[Joining Date]],TODAY(),"Y")</f>
        <v>10</v>
      </c>
      <c r="R3344" t="str">
        <f ca="1">IF(YEAR(Table1[[#This Row],[Joining Date]])=YEAR(TODAY()),"Yes","No")</f>
        <v>No</v>
      </c>
      <c r="S3344" t="str">
        <f ca="1">IF(Table1[[#This Row],[Experience]]&gt;5,"Yes","No")</f>
        <v>Yes</v>
      </c>
      <c r="T3344" t="str">
        <f>TEXT(Table1[[#This Row],[Joining Date]],"mmmm")</f>
        <v>December</v>
      </c>
      <c r="U3344" t="str">
        <f>TEXT(Table1[[#This Row],[Joining Date]],"yyyy")</f>
        <v>2015</v>
      </c>
      <c r="V3344" s="5">
        <f ca="1">TODAY()-Table1[[#This Row],[Joining Date]]</f>
        <v>3892</v>
      </c>
      <c r="W3344" t="str">
        <f>LEFT(Table1[[#This Row],[Employee Name]],FIND(" ",Table1[[#This Row],[Employee Name]])-1)</f>
        <v>Gayathri</v>
      </c>
      <c r="X3344" t="str">
        <f>RIGHT(Table1[[#This Row],[Employee Name]],LEN(Table1[[#This Row],[Employee Name]])-FIND(" ",Table1[[#This Row],[Employee Name]]))</f>
        <v>Iyer</v>
      </c>
      <c r="Y3344" t="str">
        <f>Table1[[#This Row],[Department]]&amp;"-"&amp;Table1[[#This Row],[Employee ID]]</f>
        <v>IT-E04895</v>
      </c>
      <c r="Z3344" t="str">
        <f>LEFT(Table1[[#This Row],[Department]],3)</f>
        <v>IT</v>
      </c>
      <c r="AA3344" t="str">
        <f>_xlfn.XLOOKUP(Table1[[#This Row],[Manager ID]],MANAGERS!A:A,MANAGERS!B:B)</f>
        <v>Manager_20</v>
      </c>
      <c r="AB3344" t="str" cm="1">
        <f t="array" ref="AB3344">_xlfn.XLOOKUP(Table1[[#This Row],[Manager ID]],Table2[[#All],[Manager ID]],Table2[[#All],[Department Head]])</f>
        <v>Operations</v>
      </c>
      <c r="AC3344" s="2">
        <f>_xlfn.XLOOKUP(Table1[[#This Row],[City]],L:L,O:O)</f>
        <v>0.241864189087755</v>
      </c>
      <c r="AD3344" t="str" cm="1">
        <f t="array" ref="AD3344">_xlfn.IFS(Table1[[#This Row],[Performance Score]]&gt;=90,"Excellent",Table1[[#This Row],[Performance Score]]&gt;=75,"Good",Table1[[#This Row],[Performance Score]]&gt;=60,"Average",Table1[[#This Row],[Performance Score]]&lt;=60,"Need Improvement")</f>
        <v>Average</v>
      </c>
      <c r="AE3344" t="str">
        <f>IF(AND(Table1[[#This Row],[Attendance %]]&gt;=80,(Table1[[#This Row],[Performance Score]]&gt;=80)),"Eligible","Not Eligible")</f>
        <v>Not Eligible</v>
      </c>
      <c r="AF3344" t="str">
        <f>IF(Table1[[#This Row],[Performance Score]]&gt;=80,"High Performer","Low Performer")</f>
        <v>Low Performer</v>
      </c>
      <c r="AG3344" t="str" cm="1">
        <f t="array" aca="1" ref="AG3344" ca="1">_xlfn.IFS(Table1[[#This Row],[Experience]]&lt;=3,"Junior",Table1[[#This Row],[Experience]]&lt;=7,"Mid Level",Table1[[#This Row],[Experience]]&gt;=7,"Senior")</f>
        <v>Senior</v>
      </c>
      <c r="AH3344" t="str">
        <f>IF(Table1[[#This Row],[Attendance %]]&gt;75,"OK","Below 75")</f>
        <v>OK</v>
      </c>
      <c r="AI3344" t="b">
        <f>ISBLANK(Table1[[#This Row],[Employee ID]])</f>
        <v>0</v>
      </c>
      <c r="AJ3344" t="b">
        <f>ISNUMBER(Table1[[#This Row],[Total Salary  ]])</f>
        <v>1</v>
      </c>
      <c r="AK3344" t="str">
        <f>IFERROR(_xlfn.XLOOKUP(Table1[[#This Row],[Manager ID]],MANAGERS!A:A,MANAGERS!B:B),"Not Found")</f>
        <v>Manager_20</v>
      </c>
    </row>
    <row r="3345" spans="1:37" x14ac:dyDescent="0.2">
      <c r="A3345" t="s">
        <v>2924</v>
      </c>
      <c r="B3345" t="s">
        <v>48</v>
      </c>
      <c r="C3345" t="s">
        <v>21</v>
      </c>
      <c r="D3345" t="s">
        <v>33</v>
      </c>
      <c r="E3345" t="s">
        <v>65</v>
      </c>
      <c r="F3345" s="1">
        <v>44239</v>
      </c>
      <c r="G3345" s="1">
        <v>35276</v>
      </c>
      <c r="H3345">
        <v>57363</v>
      </c>
      <c r="I3345">
        <v>16951</v>
      </c>
      <c r="J3345">
        <v>75</v>
      </c>
      <c r="K3345">
        <v>55</v>
      </c>
      <c r="L3345" t="s">
        <v>23</v>
      </c>
      <c r="M3345">
        <v>119</v>
      </c>
      <c r="N3345">
        <f>Table1[[#This Row],[Basic Salary]]+Table1[[#This Row],[Bonus]]</f>
        <v>74314</v>
      </c>
      <c r="O3345" s="2">
        <f>Table1[[#This Row],[Bonus]]/Table1[[#This Row],[Basic Salary]]</f>
        <v>0.29550407056813627</v>
      </c>
      <c r="P3345">
        <f ca="1">DATEDIF(Table1[[#This Row],[Date of Birth]],TODAY(),"Y")</f>
        <v>30</v>
      </c>
      <c r="Q3345">
        <f ca="1">DATEDIF(Table1[[#This Row],[Joining Date]],TODAY(),"Y")</f>
        <v>5</v>
      </c>
      <c r="R3345" t="str">
        <f ca="1">IF(YEAR(Table1[[#This Row],[Joining Date]])=YEAR(TODAY()),"Yes","No")</f>
        <v>No</v>
      </c>
      <c r="S3345" t="str">
        <f ca="1">IF(Table1[[#This Row],[Experience]]&gt;5,"Yes","No")</f>
        <v>No</v>
      </c>
      <c r="T3345" t="str">
        <f>TEXT(Table1[[#This Row],[Joining Date]],"mmmm")</f>
        <v>February</v>
      </c>
      <c r="U3345" t="str">
        <f>TEXT(Table1[[#This Row],[Joining Date]],"yyyy")</f>
        <v>2021</v>
      </c>
      <c r="V3345" s="5">
        <f ca="1">TODAY()-Table1[[#This Row],[Joining Date]]</f>
        <v>2000</v>
      </c>
      <c r="W3345" t="str">
        <f>LEFT(Table1[[#This Row],[Employee Name]],FIND(" ",Table1[[#This Row],[Employee Name]])-1)</f>
        <v>Aditya</v>
      </c>
      <c r="X3345" t="str">
        <f>RIGHT(Table1[[#This Row],[Employee Name]],LEN(Table1[[#This Row],[Employee Name]])-FIND(" ",Table1[[#This Row],[Employee Name]]))</f>
        <v>Kapoor</v>
      </c>
      <c r="Y3345" t="str">
        <f>Table1[[#This Row],[Department]]&amp;"-"&amp;Table1[[#This Row],[Employee ID]]</f>
        <v>Marketing-E02868</v>
      </c>
      <c r="Z3345" t="str">
        <f>LEFT(Table1[[#This Row],[Department]],3)</f>
        <v>Mar</v>
      </c>
      <c r="AA3345" t="str">
        <f>_xlfn.XLOOKUP(Table1[[#This Row],[Manager ID]],MANAGERS!A:A,MANAGERS!B:B)</f>
        <v>Manager_19</v>
      </c>
      <c r="AB3345" t="str" cm="1">
        <f t="array" ref="AB3345">_xlfn.XLOOKUP(Table1[[#This Row],[Manager ID]],Table2[[#All],[Manager ID]],Table2[[#All],[Department Head]])</f>
        <v>Support</v>
      </c>
      <c r="AC3345" s="2">
        <f>_xlfn.XLOOKUP(Table1[[#This Row],[City]],L:L,O:O)</f>
        <v>0.23486488519629886</v>
      </c>
      <c r="AD3345" t="str" cm="1">
        <f t="array" ref="AD3345">_xlfn.IFS(Table1[[#This Row],[Performance Score]]&gt;=90,"Excellent",Table1[[#This Row],[Performance Score]]&gt;=75,"Good",Table1[[#This Row],[Performance Score]]&gt;=60,"Average",Table1[[#This Row],[Performance Score]]&lt;=60,"Need Improvement")</f>
        <v>Need Improvement</v>
      </c>
      <c r="AE3345" t="str">
        <f>IF(AND(Table1[[#This Row],[Attendance %]]&gt;=80,(Table1[[#This Row],[Performance Score]]&gt;=80)),"Eligible","Not Eligible")</f>
        <v>Not Eligible</v>
      </c>
      <c r="AF3345" t="str">
        <f>IF(Table1[[#This Row],[Performance Score]]&gt;=80,"High Performer","Low Performer")</f>
        <v>Low Performer</v>
      </c>
      <c r="AG3345" t="str" cm="1">
        <f t="array" aca="1" ref="AG3345" ca="1">_xlfn.IFS(Table1[[#This Row],[Experience]]&lt;=3,"Junior",Table1[[#This Row],[Experience]]&lt;=7,"Mid Level",Table1[[#This Row],[Experience]]&gt;=7,"Senior")</f>
        <v>Mid Level</v>
      </c>
      <c r="AH3345" t="str">
        <f>IF(Table1[[#This Row],[Attendance %]]&gt;75,"OK","Below 75")</f>
        <v>Below 75</v>
      </c>
      <c r="AI3345" t="b">
        <f>ISBLANK(Table1[[#This Row],[Employee ID]])</f>
        <v>0</v>
      </c>
      <c r="AJ3345" t="b">
        <f>ISNUMBER(Table1[[#This Row],[Total Salary  ]])</f>
        <v>1</v>
      </c>
      <c r="AK3345" t="str">
        <f>IFERROR(_xlfn.XLOOKUP(Table1[[#This Row],[Manager ID]],MANAGERS!A:A,MANAGERS!B:B),"Not Found")</f>
        <v>Manager_19</v>
      </c>
    </row>
    <row r="3346" spans="1:37" x14ac:dyDescent="0.2">
      <c r="A3346" t="s">
        <v>432</v>
      </c>
      <c r="B3346" t="s">
        <v>42</v>
      </c>
      <c r="C3346" t="s">
        <v>21</v>
      </c>
      <c r="D3346" t="s">
        <v>25</v>
      </c>
      <c r="E3346" t="s">
        <v>17</v>
      </c>
      <c r="F3346" s="1">
        <v>42610</v>
      </c>
      <c r="G3346" s="1">
        <v>38970</v>
      </c>
      <c r="H3346">
        <v>58801</v>
      </c>
      <c r="I3346">
        <v>15477</v>
      </c>
      <c r="J3346">
        <v>64</v>
      </c>
      <c r="K3346">
        <v>45</v>
      </c>
      <c r="L3346" t="s">
        <v>27</v>
      </c>
      <c r="M3346">
        <v>118</v>
      </c>
      <c r="N3346">
        <f>Table1[[#This Row],[Basic Salary]]+Table1[[#This Row],[Bonus]]</f>
        <v>74278</v>
      </c>
      <c r="O3346" s="2">
        <f>Table1[[#This Row],[Bonus]]/Table1[[#This Row],[Basic Salary]]</f>
        <v>0.26320980935698374</v>
      </c>
      <c r="P3346">
        <f ca="1">DATEDIF(Table1[[#This Row],[Date of Birth]],TODAY(),"Y")</f>
        <v>19</v>
      </c>
      <c r="Q3346">
        <f ca="1">DATEDIF(Table1[[#This Row],[Joining Date]],TODAY(),"Y")</f>
        <v>9</v>
      </c>
      <c r="R3346" t="str">
        <f ca="1">IF(YEAR(Table1[[#This Row],[Joining Date]])=YEAR(TODAY()),"Yes","No")</f>
        <v>No</v>
      </c>
      <c r="S3346" t="str">
        <f ca="1">IF(Table1[[#This Row],[Experience]]&gt;5,"Yes","No")</f>
        <v>Yes</v>
      </c>
      <c r="T3346" t="str">
        <f>TEXT(Table1[[#This Row],[Joining Date]],"mmmm")</f>
        <v>August</v>
      </c>
      <c r="U3346" t="str">
        <f>TEXT(Table1[[#This Row],[Joining Date]],"yyyy")</f>
        <v>2016</v>
      </c>
      <c r="V3346" s="5">
        <f ca="1">TODAY()-Table1[[#This Row],[Joining Date]]</f>
        <v>3629</v>
      </c>
      <c r="W3346" t="str">
        <f>LEFT(Table1[[#This Row],[Employee Name]],FIND(" ",Table1[[#This Row],[Employee Name]])-1)</f>
        <v>Krishna</v>
      </c>
      <c r="X3346" t="str">
        <f>RIGHT(Table1[[#This Row],[Employee Name]],LEN(Table1[[#This Row],[Employee Name]])-FIND(" ",Table1[[#This Row],[Employee Name]]))</f>
        <v>Chaitanya</v>
      </c>
      <c r="Y3346" t="str">
        <f>Table1[[#This Row],[Department]]&amp;"-"&amp;Table1[[#This Row],[Employee ID]]</f>
        <v>Finance-E00376</v>
      </c>
      <c r="Z3346" t="str">
        <f>LEFT(Table1[[#This Row],[Department]],3)</f>
        <v>Fin</v>
      </c>
      <c r="AA3346" t="str">
        <f>_xlfn.XLOOKUP(Table1[[#This Row],[Manager ID]],MANAGERS!A:A,MANAGERS!B:B)</f>
        <v>Manager_18</v>
      </c>
      <c r="AB3346" t="str" cm="1">
        <f t="array" ref="AB3346">_xlfn.XLOOKUP(Table1[[#This Row],[Manager ID]],Table2[[#All],[Manager ID]],Table2[[#All],[Department Head]])</f>
        <v>Support</v>
      </c>
      <c r="AC3346" s="2">
        <f>_xlfn.XLOOKUP(Table1[[#This Row],[City]],L:L,O:O)</f>
        <v>0.23674293405114402</v>
      </c>
      <c r="AD3346" t="str" cm="1">
        <f t="array" ref="AD3346">_xlfn.IFS(Table1[[#This Row],[Performance Score]]&gt;=90,"Excellent",Table1[[#This Row],[Performance Score]]&gt;=75,"Good",Table1[[#This Row],[Performance Score]]&gt;=60,"Average",Table1[[#This Row],[Performance Score]]&lt;=60,"Need Improvement")</f>
        <v>Need Improvement</v>
      </c>
      <c r="AE3346" t="str">
        <f>IF(AND(Table1[[#This Row],[Attendance %]]&gt;=80,(Table1[[#This Row],[Performance Score]]&gt;=80)),"Eligible","Not Eligible")</f>
        <v>Not Eligible</v>
      </c>
      <c r="AF3346" t="str">
        <f>IF(Table1[[#This Row],[Performance Score]]&gt;=80,"High Performer","Low Performer")</f>
        <v>Low Performer</v>
      </c>
      <c r="AG3346" t="str" cm="1">
        <f t="array" aca="1" ref="AG3346" ca="1">_xlfn.IFS(Table1[[#This Row],[Experience]]&lt;=3,"Junior",Table1[[#This Row],[Experience]]&lt;=7,"Mid Level",Table1[[#This Row],[Experience]]&gt;=7,"Senior")</f>
        <v>Senior</v>
      </c>
      <c r="AH3346" t="str">
        <f>IF(Table1[[#This Row],[Attendance %]]&gt;75,"OK","Below 75")</f>
        <v>Below 75</v>
      </c>
      <c r="AI3346" t="b">
        <f>ISBLANK(Table1[[#This Row],[Employee ID]])</f>
        <v>0</v>
      </c>
      <c r="AJ3346" t="b">
        <f>ISNUMBER(Table1[[#This Row],[Total Salary  ]])</f>
        <v>1</v>
      </c>
      <c r="AK3346" t="str">
        <f>IFERROR(_xlfn.XLOOKUP(Table1[[#This Row],[Manager ID]],MANAGERS!A:A,MANAGERS!B:B),"Not Found")</f>
        <v>Manager_18</v>
      </c>
    </row>
    <row r="3347" spans="1:37" x14ac:dyDescent="0.2">
      <c r="A3347" t="s">
        <v>876</v>
      </c>
      <c r="B3347" t="s">
        <v>85</v>
      </c>
      <c r="C3347" t="s">
        <v>21</v>
      </c>
      <c r="D3347" t="s">
        <v>40</v>
      </c>
      <c r="E3347" t="s">
        <v>22</v>
      </c>
      <c r="F3347" s="1">
        <v>45720</v>
      </c>
      <c r="G3347" s="1">
        <v>37046</v>
      </c>
      <c r="H3347">
        <v>64373</v>
      </c>
      <c r="I3347">
        <v>9869</v>
      </c>
      <c r="J3347">
        <v>68</v>
      </c>
      <c r="K3347">
        <v>83</v>
      </c>
      <c r="L3347" t="s">
        <v>31</v>
      </c>
      <c r="M3347">
        <v>108</v>
      </c>
      <c r="N3347">
        <f>Table1[[#This Row],[Basic Salary]]+Table1[[#This Row],[Bonus]]</f>
        <v>74242</v>
      </c>
      <c r="O3347" s="2">
        <f>Table1[[#This Row],[Bonus]]/Table1[[#This Row],[Basic Salary]]</f>
        <v>0.15330961738617122</v>
      </c>
      <c r="P3347">
        <f ca="1">DATEDIF(Table1[[#This Row],[Date of Birth]],TODAY(),"Y")</f>
        <v>25</v>
      </c>
      <c r="Q3347">
        <f ca="1">DATEDIF(Table1[[#This Row],[Joining Date]],TODAY(),"Y")</f>
        <v>1</v>
      </c>
      <c r="R3347" t="str">
        <f ca="1">IF(YEAR(Table1[[#This Row],[Joining Date]])=YEAR(TODAY()),"Yes","No")</f>
        <v>No</v>
      </c>
      <c r="S3347" t="str">
        <f ca="1">IF(Table1[[#This Row],[Experience]]&gt;5,"Yes","No")</f>
        <v>No</v>
      </c>
      <c r="T3347" t="str">
        <f>TEXT(Table1[[#This Row],[Joining Date]],"mmmm")</f>
        <v>March</v>
      </c>
      <c r="U3347" t="str">
        <f>TEXT(Table1[[#This Row],[Joining Date]],"yyyy")</f>
        <v>2025</v>
      </c>
      <c r="V3347" s="5">
        <f ca="1">TODAY()-Table1[[#This Row],[Joining Date]]</f>
        <v>519</v>
      </c>
      <c r="W3347" t="str">
        <f>LEFT(Table1[[#This Row],[Employee Name]],FIND(" ",Table1[[#This Row],[Employee Name]])-1)</f>
        <v>Pooja</v>
      </c>
      <c r="X3347" t="str">
        <f>RIGHT(Table1[[#This Row],[Employee Name]],LEN(Table1[[#This Row],[Employee Name]])-FIND(" ",Table1[[#This Row],[Employee Name]]))</f>
        <v>Das</v>
      </c>
      <c r="Y3347" t="str">
        <f>Table1[[#This Row],[Department]]&amp;"-"&amp;Table1[[#This Row],[Employee ID]]</f>
        <v>IT-E00820</v>
      </c>
      <c r="Z3347" t="str">
        <f>LEFT(Table1[[#This Row],[Department]],3)</f>
        <v>IT</v>
      </c>
      <c r="AA3347" t="str">
        <f>_xlfn.XLOOKUP(Table1[[#This Row],[Manager ID]],MANAGERS!A:A,MANAGERS!B:B)</f>
        <v>Manager_8</v>
      </c>
      <c r="AB3347" t="str" cm="1">
        <f t="array" ref="AB3347">_xlfn.XLOOKUP(Table1[[#This Row],[Manager ID]],Table2[[#All],[Manager ID]],Table2[[#All],[Department Head]])</f>
        <v>Sales</v>
      </c>
      <c r="AC3347" s="2">
        <f>_xlfn.XLOOKUP(Table1[[#This Row],[City]],L:L,O:O)</f>
        <v>0.241864189087755</v>
      </c>
      <c r="AD3347" t="str" cm="1">
        <f t="array" ref="AD3347">_xlfn.IFS(Table1[[#This Row],[Performance Score]]&gt;=90,"Excellent",Table1[[#This Row],[Performance Score]]&gt;=75,"Good",Table1[[#This Row],[Performance Score]]&gt;=60,"Average",Table1[[#This Row],[Performance Score]]&lt;=60,"Need Improvement")</f>
        <v>Good</v>
      </c>
      <c r="AE3347" t="str">
        <f>IF(AND(Table1[[#This Row],[Attendance %]]&gt;=80,(Table1[[#This Row],[Performance Score]]&gt;=80)),"Eligible","Not Eligible")</f>
        <v>Not Eligible</v>
      </c>
      <c r="AF3347" t="str">
        <f>IF(Table1[[#This Row],[Performance Score]]&gt;=80,"High Performer","Low Performer")</f>
        <v>High Performer</v>
      </c>
      <c r="AG3347" t="str" cm="1">
        <f t="array" aca="1" ref="AG3347" ca="1">_xlfn.IFS(Table1[[#This Row],[Experience]]&lt;=3,"Junior",Table1[[#This Row],[Experience]]&lt;=7,"Mid Level",Table1[[#This Row],[Experience]]&gt;=7,"Senior")</f>
        <v>Junior</v>
      </c>
      <c r="AH3347" t="str">
        <f>IF(Table1[[#This Row],[Attendance %]]&gt;75,"OK","Below 75")</f>
        <v>Below 75</v>
      </c>
      <c r="AI3347" t="b">
        <f>ISBLANK(Table1[[#This Row],[Employee ID]])</f>
        <v>0</v>
      </c>
      <c r="AJ3347" t="b">
        <f>ISNUMBER(Table1[[#This Row],[Total Salary  ]])</f>
        <v>1</v>
      </c>
      <c r="AK3347" t="str">
        <f>IFERROR(_xlfn.XLOOKUP(Table1[[#This Row],[Manager ID]],MANAGERS!A:A,MANAGERS!B:B),"Not Found")</f>
        <v>Manager_8</v>
      </c>
    </row>
    <row r="3348" spans="1:37" x14ac:dyDescent="0.2">
      <c r="A3348" t="s">
        <v>3574</v>
      </c>
      <c r="B3348" t="s">
        <v>14</v>
      </c>
      <c r="C3348" t="s">
        <v>15</v>
      </c>
      <c r="D3348" t="s">
        <v>46</v>
      </c>
      <c r="E3348" t="s">
        <v>22</v>
      </c>
      <c r="F3348" s="1">
        <v>43620</v>
      </c>
      <c r="G3348" s="1">
        <v>39872</v>
      </c>
      <c r="H3348">
        <v>66069</v>
      </c>
      <c r="I3348">
        <v>8154</v>
      </c>
      <c r="J3348">
        <v>64</v>
      </c>
      <c r="K3348">
        <v>79</v>
      </c>
      <c r="L3348" t="s">
        <v>18</v>
      </c>
      <c r="M3348">
        <v>106</v>
      </c>
      <c r="N3348">
        <f>Table1[[#This Row],[Basic Salary]]+Table1[[#This Row],[Bonus]]</f>
        <v>74223</v>
      </c>
      <c r="O3348" s="2">
        <f>Table1[[#This Row],[Bonus]]/Table1[[#This Row],[Basic Salary]]</f>
        <v>0.12341642827952595</v>
      </c>
      <c r="P3348">
        <f ca="1">DATEDIF(Table1[[#This Row],[Date of Birth]],TODAY(),"Y")</f>
        <v>17</v>
      </c>
      <c r="Q3348">
        <f ca="1">DATEDIF(Table1[[#This Row],[Joining Date]],TODAY(),"Y")</f>
        <v>7</v>
      </c>
      <c r="R3348" t="str">
        <f ca="1">IF(YEAR(Table1[[#This Row],[Joining Date]])=YEAR(TODAY()),"Yes","No")</f>
        <v>No</v>
      </c>
      <c r="S3348" t="str">
        <f ca="1">IF(Table1[[#This Row],[Experience]]&gt;5,"Yes","No")</f>
        <v>Yes</v>
      </c>
      <c r="T3348" t="str">
        <f>TEXT(Table1[[#This Row],[Joining Date]],"mmmm")</f>
        <v>June</v>
      </c>
      <c r="U3348" t="str">
        <f>TEXT(Table1[[#This Row],[Joining Date]],"yyyy")</f>
        <v>2019</v>
      </c>
      <c r="V3348" s="5">
        <f ca="1">TODAY()-Table1[[#This Row],[Joining Date]]</f>
        <v>2619</v>
      </c>
      <c r="W3348" t="str">
        <f>LEFT(Table1[[#This Row],[Employee Name]],FIND(" ",Table1[[#This Row],[Employee Name]])-1)</f>
        <v>Nisha</v>
      </c>
      <c r="X3348" t="str">
        <f>RIGHT(Table1[[#This Row],[Employee Name]],LEN(Table1[[#This Row],[Employee Name]])-FIND(" ",Table1[[#This Row],[Employee Name]]))</f>
        <v>Kapoor</v>
      </c>
      <c r="Y3348" t="str">
        <f>Table1[[#This Row],[Department]]&amp;"-"&amp;Table1[[#This Row],[Employee ID]]</f>
        <v>Support-E03518</v>
      </c>
      <c r="Z3348" t="str">
        <f>LEFT(Table1[[#This Row],[Department]],3)</f>
        <v>Sup</v>
      </c>
      <c r="AA3348" t="str">
        <f>_xlfn.XLOOKUP(Table1[[#This Row],[Manager ID]],MANAGERS!A:A,MANAGERS!B:B)</f>
        <v>Manager_6</v>
      </c>
      <c r="AB3348" t="str" cm="1">
        <f t="array" ref="AB3348">_xlfn.XLOOKUP(Table1[[#This Row],[Manager ID]],Table2[[#All],[Manager ID]],Table2[[#All],[Department Head]])</f>
        <v>HR</v>
      </c>
      <c r="AC3348" s="2">
        <f>_xlfn.XLOOKUP(Table1[[#This Row],[City]],L:L,O:O)</f>
        <v>0.21356479274849693</v>
      </c>
      <c r="AD3348" t="str" cm="1">
        <f t="array" ref="AD3348">_xlfn.IFS(Table1[[#This Row],[Performance Score]]&gt;=90,"Excellent",Table1[[#This Row],[Performance Score]]&gt;=75,"Good",Table1[[#This Row],[Performance Score]]&gt;=60,"Average",Table1[[#This Row],[Performance Score]]&lt;=60,"Need Improvement")</f>
        <v>Good</v>
      </c>
      <c r="AE3348" t="str">
        <f>IF(AND(Table1[[#This Row],[Attendance %]]&gt;=80,(Table1[[#This Row],[Performance Score]]&gt;=80)),"Eligible","Not Eligible")</f>
        <v>Not Eligible</v>
      </c>
      <c r="AF3348" t="str">
        <f>IF(Table1[[#This Row],[Performance Score]]&gt;=80,"High Performer","Low Performer")</f>
        <v>Low Performer</v>
      </c>
      <c r="AG3348" t="str" cm="1">
        <f t="array" aca="1" ref="AG3348" ca="1">_xlfn.IFS(Table1[[#This Row],[Experience]]&lt;=3,"Junior",Table1[[#This Row],[Experience]]&lt;=7,"Mid Level",Table1[[#This Row],[Experience]]&gt;=7,"Senior")</f>
        <v>Mid Level</v>
      </c>
      <c r="AH3348" t="str">
        <f>IF(Table1[[#This Row],[Attendance %]]&gt;75,"OK","Below 75")</f>
        <v>Below 75</v>
      </c>
      <c r="AI3348" t="b">
        <f>ISBLANK(Table1[[#This Row],[Employee ID]])</f>
        <v>0</v>
      </c>
      <c r="AJ3348" t="b">
        <f>ISNUMBER(Table1[[#This Row],[Total Salary  ]])</f>
        <v>1</v>
      </c>
      <c r="AK3348" t="str">
        <f>IFERROR(_xlfn.XLOOKUP(Table1[[#This Row],[Manager ID]],MANAGERS!A:A,MANAGERS!B:B),"Not Found")</f>
        <v>Manager_6</v>
      </c>
    </row>
    <row r="3349" spans="1:37" x14ac:dyDescent="0.2">
      <c r="A3349" t="s">
        <v>3083</v>
      </c>
      <c r="B3349" t="s">
        <v>95</v>
      </c>
      <c r="C3349" t="s">
        <v>15</v>
      </c>
      <c r="D3349" t="s">
        <v>46</v>
      </c>
      <c r="E3349" t="s">
        <v>51</v>
      </c>
      <c r="F3349" s="1">
        <v>45253</v>
      </c>
      <c r="G3349" s="1">
        <v>32997</v>
      </c>
      <c r="H3349">
        <v>65048</v>
      </c>
      <c r="I3349">
        <v>9155</v>
      </c>
      <c r="J3349">
        <v>77</v>
      </c>
      <c r="K3349">
        <v>81</v>
      </c>
      <c r="L3349" t="s">
        <v>18</v>
      </c>
      <c r="M3349">
        <v>105</v>
      </c>
      <c r="N3349">
        <f>Table1[[#This Row],[Basic Salary]]+Table1[[#This Row],[Bonus]]</f>
        <v>74203</v>
      </c>
      <c r="O3349" s="2">
        <f>Table1[[#This Row],[Bonus]]/Table1[[#This Row],[Basic Salary]]</f>
        <v>0.14074222112901241</v>
      </c>
      <c r="P3349">
        <f ca="1">DATEDIF(Table1[[#This Row],[Date of Birth]],TODAY(),"Y")</f>
        <v>36</v>
      </c>
      <c r="Q3349">
        <f ca="1">DATEDIF(Table1[[#This Row],[Joining Date]],TODAY(),"Y")</f>
        <v>2</v>
      </c>
      <c r="R3349" t="str">
        <f ca="1">IF(YEAR(Table1[[#This Row],[Joining Date]])=YEAR(TODAY()),"Yes","No")</f>
        <v>No</v>
      </c>
      <c r="S3349" t="str">
        <f ca="1">IF(Table1[[#This Row],[Experience]]&gt;5,"Yes","No")</f>
        <v>No</v>
      </c>
      <c r="T3349" t="str">
        <f>TEXT(Table1[[#This Row],[Joining Date]],"mmmm")</f>
        <v>November</v>
      </c>
      <c r="U3349" t="str">
        <f>TEXT(Table1[[#This Row],[Joining Date]],"yyyy")</f>
        <v>2023</v>
      </c>
      <c r="V3349" s="5">
        <f ca="1">TODAY()-Table1[[#This Row],[Joining Date]]</f>
        <v>986</v>
      </c>
      <c r="W3349" t="str">
        <f>LEFT(Table1[[#This Row],[Employee Name]],FIND(" ",Table1[[#This Row],[Employee Name]])-1)</f>
        <v>Ajay</v>
      </c>
      <c r="X3349" t="str">
        <f>RIGHT(Table1[[#This Row],[Employee Name]],LEN(Table1[[#This Row],[Employee Name]])-FIND(" ",Table1[[#This Row],[Employee Name]]))</f>
        <v>Singh</v>
      </c>
      <c r="Y3349" t="str">
        <f>Table1[[#This Row],[Department]]&amp;"-"&amp;Table1[[#This Row],[Employee ID]]</f>
        <v>Support-E03027</v>
      </c>
      <c r="Z3349" t="str">
        <f>LEFT(Table1[[#This Row],[Department]],3)</f>
        <v>Sup</v>
      </c>
      <c r="AA3349" t="str">
        <f>_xlfn.XLOOKUP(Table1[[#This Row],[Manager ID]],MANAGERS!A:A,MANAGERS!B:B)</f>
        <v>Manager_5</v>
      </c>
      <c r="AB3349" t="str" cm="1">
        <f t="array" ref="AB3349">_xlfn.XLOOKUP(Table1[[#This Row],[Manager ID]],Table2[[#All],[Manager ID]],Table2[[#All],[Department Head]])</f>
        <v>Sales</v>
      </c>
      <c r="AC3349" s="2">
        <f>_xlfn.XLOOKUP(Table1[[#This Row],[City]],L:L,O:O)</f>
        <v>0.21356479274849693</v>
      </c>
      <c r="AD3349" t="str" cm="1">
        <f t="array" ref="AD3349">_xlfn.IFS(Table1[[#This Row],[Performance Score]]&gt;=90,"Excellent",Table1[[#This Row],[Performance Score]]&gt;=75,"Good",Table1[[#This Row],[Performance Score]]&gt;=60,"Average",Table1[[#This Row],[Performance Score]]&lt;=60,"Need Improvement")</f>
        <v>Good</v>
      </c>
      <c r="AE3349" t="str">
        <f>IF(AND(Table1[[#This Row],[Attendance %]]&gt;=80,(Table1[[#This Row],[Performance Score]]&gt;=80)),"Eligible","Not Eligible")</f>
        <v>Not Eligible</v>
      </c>
      <c r="AF3349" t="str">
        <f>IF(Table1[[#This Row],[Performance Score]]&gt;=80,"High Performer","Low Performer")</f>
        <v>High Performer</v>
      </c>
      <c r="AG3349" t="str" cm="1">
        <f t="array" aca="1" ref="AG3349" ca="1">_xlfn.IFS(Table1[[#This Row],[Experience]]&lt;=3,"Junior",Table1[[#This Row],[Experience]]&lt;=7,"Mid Level",Table1[[#This Row],[Experience]]&gt;=7,"Senior")</f>
        <v>Junior</v>
      </c>
      <c r="AH3349" t="str">
        <f>IF(Table1[[#This Row],[Attendance %]]&gt;75,"OK","Below 75")</f>
        <v>OK</v>
      </c>
      <c r="AI3349" t="b">
        <f>ISBLANK(Table1[[#This Row],[Employee ID]])</f>
        <v>0</v>
      </c>
      <c r="AJ3349" t="b">
        <f>ISNUMBER(Table1[[#This Row],[Total Salary  ]])</f>
        <v>1</v>
      </c>
      <c r="AK3349" t="str">
        <f>IFERROR(_xlfn.XLOOKUP(Table1[[#This Row],[Manager ID]],MANAGERS!A:A,MANAGERS!B:B),"Not Found")</f>
        <v>Manager_5</v>
      </c>
    </row>
    <row r="3350" spans="1:37" x14ac:dyDescent="0.2">
      <c r="A3350" t="s">
        <v>83</v>
      </c>
      <c r="B3350" t="s">
        <v>57</v>
      </c>
      <c r="C3350" t="s">
        <v>21</v>
      </c>
      <c r="D3350" t="s">
        <v>25</v>
      </c>
      <c r="E3350" t="s">
        <v>30</v>
      </c>
      <c r="F3350" s="1">
        <v>45613</v>
      </c>
      <c r="G3350" s="1">
        <v>30348</v>
      </c>
      <c r="H3350">
        <v>57018</v>
      </c>
      <c r="I3350">
        <v>17108</v>
      </c>
      <c r="J3350">
        <v>78</v>
      </c>
      <c r="K3350">
        <v>50</v>
      </c>
      <c r="L3350" t="s">
        <v>27</v>
      </c>
      <c r="M3350">
        <v>118</v>
      </c>
      <c r="N3350">
        <f>Table1[[#This Row],[Basic Salary]]+Table1[[#This Row],[Bonus]]</f>
        <v>74126</v>
      </c>
      <c r="O3350" s="2">
        <f>Table1[[#This Row],[Bonus]]/Table1[[#This Row],[Basic Salary]]</f>
        <v>0.30004559963520294</v>
      </c>
      <c r="P3350">
        <f ca="1">DATEDIF(Table1[[#This Row],[Date of Birth]],TODAY(),"Y")</f>
        <v>43</v>
      </c>
      <c r="Q3350">
        <f ca="1">DATEDIF(Table1[[#This Row],[Joining Date]],TODAY(),"Y")</f>
        <v>1</v>
      </c>
      <c r="R3350" t="str">
        <f ca="1">IF(YEAR(Table1[[#This Row],[Joining Date]])=YEAR(TODAY()),"Yes","No")</f>
        <v>No</v>
      </c>
      <c r="S3350" t="str">
        <f ca="1">IF(Table1[[#This Row],[Experience]]&gt;5,"Yes","No")</f>
        <v>No</v>
      </c>
      <c r="T3350" t="str">
        <f>TEXT(Table1[[#This Row],[Joining Date]],"mmmm")</f>
        <v>November</v>
      </c>
      <c r="U3350" t="str">
        <f>TEXT(Table1[[#This Row],[Joining Date]],"yyyy")</f>
        <v>2024</v>
      </c>
      <c r="V3350" s="5">
        <f ca="1">TODAY()-Table1[[#This Row],[Joining Date]]</f>
        <v>626</v>
      </c>
      <c r="W3350" t="str">
        <f>LEFT(Table1[[#This Row],[Employee Name]],FIND(" ",Table1[[#This Row],[Employee Name]])-1)</f>
        <v>Swathi</v>
      </c>
      <c r="X3350" t="str">
        <f>RIGHT(Table1[[#This Row],[Employee Name]],LEN(Table1[[#This Row],[Employee Name]])-FIND(" ",Table1[[#This Row],[Employee Name]]))</f>
        <v>Ramesh</v>
      </c>
      <c r="Y3350" t="str">
        <f>Table1[[#This Row],[Department]]&amp;"-"&amp;Table1[[#This Row],[Employee ID]]</f>
        <v>Finance-E00033</v>
      </c>
      <c r="Z3350" t="str">
        <f>LEFT(Table1[[#This Row],[Department]],3)</f>
        <v>Fin</v>
      </c>
      <c r="AA3350" t="str">
        <f>_xlfn.XLOOKUP(Table1[[#This Row],[Manager ID]],MANAGERS!A:A,MANAGERS!B:B)</f>
        <v>Manager_18</v>
      </c>
      <c r="AB3350" t="str" cm="1">
        <f t="array" ref="AB3350">_xlfn.XLOOKUP(Table1[[#This Row],[Manager ID]],Table2[[#All],[Manager ID]],Table2[[#All],[Department Head]])</f>
        <v>Support</v>
      </c>
      <c r="AC3350" s="2">
        <f>_xlfn.XLOOKUP(Table1[[#This Row],[City]],L:L,O:O)</f>
        <v>0.23674293405114402</v>
      </c>
      <c r="AD3350" t="str" cm="1">
        <f t="array" ref="AD3350">_xlfn.IFS(Table1[[#This Row],[Performance Score]]&gt;=90,"Excellent",Table1[[#This Row],[Performance Score]]&gt;=75,"Good",Table1[[#This Row],[Performance Score]]&gt;=60,"Average",Table1[[#This Row],[Performance Score]]&lt;=60,"Need Improvement")</f>
        <v>Need Improvement</v>
      </c>
      <c r="AE3350" t="str">
        <f>IF(AND(Table1[[#This Row],[Attendance %]]&gt;=80,(Table1[[#This Row],[Performance Score]]&gt;=80)),"Eligible","Not Eligible")</f>
        <v>Not Eligible</v>
      </c>
      <c r="AF3350" t="str">
        <f>IF(Table1[[#This Row],[Performance Score]]&gt;=80,"High Performer","Low Performer")</f>
        <v>Low Performer</v>
      </c>
      <c r="AG3350" t="str" cm="1">
        <f t="array" aca="1" ref="AG3350" ca="1">_xlfn.IFS(Table1[[#This Row],[Experience]]&lt;=3,"Junior",Table1[[#This Row],[Experience]]&lt;=7,"Mid Level",Table1[[#This Row],[Experience]]&gt;=7,"Senior")</f>
        <v>Junior</v>
      </c>
      <c r="AH3350" t="str">
        <f>IF(Table1[[#This Row],[Attendance %]]&gt;75,"OK","Below 75")</f>
        <v>OK</v>
      </c>
      <c r="AI3350" t="b">
        <f>ISBLANK(Table1[[#This Row],[Employee ID]])</f>
        <v>0</v>
      </c>
      <c r="AJ3350" t="b">
        <f>ISNUMBER(Table1[[#This Row],[Total Salary  ]])</f>
        <v>1</v>
      </c>
      <c r="AK3350" t="str">
        <f>IFERROR(_xlfn.XLOOKUP(Table1[[#This Row],[Manager ID]],MANAGERS!A:A,MANAGERS!B:B),"Not Found")</f>
        <v>Manager_18</v>
      </c>
    </row>
    <row r="3351" spans="1:37" x14ac:dyDescent="0.2">
      <c r="A3351" t="s">
        <v>2694</v>
      </c>
      <c r="B3351" t="s">
        <v>60</v>
      </c>
      <c r="C3351" t="s">
        <v>21</v>
      </c>
      <c r="D3351" t="s">
        <v>40</v>
      </c>
      <c r="E3351" t="s">
        <v>22</v>
      </c>
      <c r="F3351" s="1">
        <v>42540</v>
      </c>
      <c r="G3351" s="1">
        <v>30873</v>
      </c>
      <c r="H3351">
        <v>45571</v>
      </c>
      <c r="I3351">
        <v>28547</v>
      </c>
      <c r="J3351">
        <v>95</v>
      </c>
      <c r="K3351">
        <v>77</v>
      </c>
      <c r="L3351" t="s">
        <v>18</v>
      </c>
      <c r="M3351">
        <v>118</v>
      </c>
      <c r="N3351">
        <f>Table1[[#This Row],[Basic Salary]]+Table1[[#This Row],[Bonus]]</f>
        <v>74118</v>
      </c>
      <c r="O3351" s="2">
        <f>Table1[[#This Row],[Bonus]]/Table1[[#This Row],[Basic Salary]]</f>
        <v>0.62642908867481517</v>
      </c>
      <c r="P3351">
        <f ca="1">DATEDIF(Table1[[#This Row],[Date of Birth]],TODAY(),"Y")</f>
        <v>42</v>
      </c>
      <c r="Q3351">
        <f ca="1">DATEDIF(Table1[[#This Row],[Joining Date]],TODAY(),"Y")</f>
        <v>10</v>
      </c>
      <c r="R3351" t="str">
        <f ca="1">IF(YEAR(Table1[[#This Row],[Joining Date]])=YEAR(TODAY()),"Yes","No")</f>
        <v>No</v>
      </c>
      <c r="S3351" t="str">
        <f ca="1">IF(Table1[[#This Row],[Experience]]&gt;5,"Yes","No")</f>
        <v>Yes</v>
      </c>
      <c r="T3351" t="str">
        <f>TEXT(Table1[[#This Row],[Joining Date]],"mmmm")</f>
        <v>June</v>
      </c>
      <c r="U3351" t="str">
        <f>TEXT(Table1[[#This Row],[Joining Date]],"yyyy")</f>
        <v>2016</v>
      </c>
      <c r="V3351" s="5">
        <f ca="1">TODAY()-Table1[[#This Row],[Joining Date]]</f>
        <v>3699</v>
      </c>
      <c r="W3351" t="str">
        <f>LEFT(Table1[[#This Row],[Employee Name]],FIND(" ",Table1[[#This Row],[Employee Name]])-1)</f>
        <v>Gayathri</v>
      </c>
      <c r="X3351" t="str">
        <f>RIGHT(Table1[[#This Row],[Employee Name]],LEN(Table1[[#This Row],[Employee Name]])-FIND(" ",Table1[[#This Row],[Employee Name]]))</f>
        <v>Iyer</v>
      </c>
      <c r="Y3351" t="str">
        <f>Table1[[#This Row],[Department]]&amp;"-"&amp;Table1[[#This Row],[Employee ID]]</f>
        <v>IT-E02638</v>
      </c>
      <c r="Z3351" t="str">
        <f>LEFT(Table1[[#This Row],[Department]],3)</f>
        <v>IT</v>
      </c>
      <c r="AA3351" t="str">
        <f>_xlfn.XLOOKUP(Table1[[#This Row],[Manager ID]],MANAGERS!A:A,MANAGERS!B:B)</f>
        <v>Manager_18</v>
      </c>
      <c r="AB3351" t="str" cm="1">
        <f t="array" ref="AB3351">_xlfn.XLOOKUP(Table1[[#This Row],[Manager ID]],Table2[[#All],[Manager ID]],Table2[[#All],[Department Head]])</f>
        <v>Support</v>
      </c>
      <c r="AC3351" s="2">
        <f>_xlfn.XLOOKUP(Table1[[#This Row],[City]],L:L,O:O)</f>
        <v>0.21356479274849693</v>
      </c>
      <c r="AD3351" t="str" cm="1">
        <f t="array" ref="AD3351">_xlfn.IFS(Table1[[#This Row],[Performance Score]]&gt;=90,"Excellent",Table1[[#This Row],[Performance Score]]&gt;=75,"Good",Table1[[#This Row],[Performance Score]]&gt;=60,"Average",Table1[[#This Row],[Performance Score]]&lt;=60,"Need Improvement")</f>
        <v>Good</v>
      </c>
      <c r="AE3351" t="str">
        <f>IF(AND(Table1[[#This Row],[Attendance %]]&gt;=80,(Table1[[#This Row],[Performance Score]]&gt;=80)),"Eligible","Not Eligible")</f>
        <v>Not Eligible</v>
      </c>
      <c r="AF3351" t="str">
        <f>IF(Table1[[#This Row],[Performance Score]]&gt;=80,"High Performer","Low Performer")</f>
        <v>Low Performer</v>
      </c>
      <c r="AG3351" t="str" cm="1">
        <f t="array" aca="1" ref="AG3351" ca="1">_xlfn.IFS(Table1[[#This Row],[Experience]]&lt;=3,"Junior",Table1[[#This Row],[Experience]]&lt;=7,"Mid Level",Table1[[#This Row],[Experience]]&gt;=7,"Senior")</f>
        <v>Senior</v>
      </c>
      <c r="AH3351" t="str">
        <f>IF(Table1[[#This Row],[Attendance %]]&gt;75,"OK","Below 75")</f>
        <v>OK</v>
      </c>
      <c r="AI3351" t="b">
        <f>ISBLANK(Table1[[#This Row],[Employee ID]])</f>
        <v>0</v>
      </c>
      <c r="AJ3351" t="b">
        <f>ISNUMBER(Table1[[#This Row],[Total Salary  ]])</f>
        <v>1</v>
      </c>
      <c r="AK3351" t="str">
        <f>IFERROR(_xlfn.XLOOKUP(Table1[[#This Row],[Manager ID]],MANAGERS!A:A,MANAGERS!B:B),"Not Found")</f>
        <v>Manager_18</v>
      </c>
    </row>
    <row r="3352" spans="1:37" x14ac:dyDescent="0.2">
      <c r="A3352" t="s">
        <v>638</v>
      </c>
      <c r="B3352" t="s">
        <v>14</v>
      </c>
      <c r="C3352" t="s">
        <v>21</v>
      </c>
      <c r="D3352" t="s">
        <v>40</v>
      </c>
      <c r="E3352" t="s">
        <v>22</v>
      </c>
      <c r="F3352" s="1">
        <v>45872</v>
      </c>
      <c r="G3352" s="1">
        <v>38313</v>
      </c>
      <c r="H3352">
        <v>61725</v>
      </c>
      <c r="I3352">
        <v>12391</v>
      </c>
      <c r="J3352">
        <v>69</v>
      </c>
      <c r="K3352">
        <v>61</v>
      </c>
      <c r="L3352" t="s">
        <v>27</v>
      </c>
      <c r="M3352">
        <v>105</v>
      </c>
      <c r="N3352">
        <f>Table1[[#This Row],[Basic Salary]]+Table1[[#This Row],[Bonus]]</f>
        <v>74116</v>
      </c>
      <c r="O3352" s="2">
        <f>Table1[[#This Row],[Bonus]]/Table1[[#This Row],[Basic Salary]]</f>
        <v>0.20074524098825436</v>
      </c>
      <c r="P3352">
        <f ca="1">DATEDIF(Table1[[#This Row],[Date of Birth]],TODAY(),"Y")</f>
        <v>21</v>
      </c>
      <c r="Q3352">
        <f ca="1">DATEDIF(Table1[[#This Row],[Joining Date]],TODAY(),"Y")</f>
        <v>1</v>
      </c>
      <c r="R3352" t="str">
        <f ca="1">IF(YEAR(Table1[[#This Row],[Joining Date]])=YEAR(TODAY()),"Yes","No")</f>
        <v>No</v>
      </c>
      <c r="S3352" t="str">
        <f ca="1">IF(Table1[[#This Row],[Experience]]&gt;5,"Yes","No")</f>
        <v>No</v>
      </c>
      <c r="T3352" t="str">
        <f>TEXT(Table1[[#This Row],[Joining Date]],"mmmm")</f>
        <v>August</v>
      </c>
      <c r="U3352" t="str">
        <f>TEXT(Table1[[#This Row],[Joining Date]],"yyyy")</f>
        <v>2025</v>
      </c>
      <c r="V3352" s="5">
        <f ca="1">TODAY()-Table1[[#This Row],[Joining Date]]</f>
        <v>367</v>
      </c>
      <c r="W3352" t="str">
        <f>LEFT(Table1[[#This Row],[Employee Name]],FIND(" ",Table1[[#This Row],[Employee Name]])-1)</f>
        <v>Nisha</v>
      </c>
      <c r="X3352" t="str">
        <f>RIGHT(Table1[[#This Row],[Employee Name]],LEN(Table1[[#This Row],[Employee Name]])-FIND(" ",Table1[[#This Row],[Employee Name]]))</f>
        <v>Kapoor</v>
      </c>
      <c r="Y3352" t="str">
        <f>Table1[[#This Row],[Department]]&amp;"-"&amp;Table1[[#This Row],[Employee ID]]</f>
        <v>IT-E00582</v>
      </c>
      <c r="Z3352" t="str">
        <f>LEFT(Table1[[#This Row],[Department]],3)</f>
        <v>IT</v>
      </c>
      <c r="AA3352" t="str">
        <f>_xlfn.XLOOKUP(Table1[[#This Row],[Manager ID]],MANAGERS!A:A,MANAGERS!B:B)</f>
        <v>Manager_5</v>
      </c>
      <c r="AB3352" t="str" cm="1">
        <f t="array" ref="AB3352">_xlfn.XLOOKUP(Table1[[#This Row],[Manager ID]],Table2[[#All],[Manager ID]],Table2[[#All],[Department Head]])</f>
        <v>Sales</v>
      </c>
      <c r="AC3352" s="2">
        <f>_xlfn.XLOOKUP(Table1[[#This Row],[City]],L:L,O:O)</f>
        <v>0.23674293405114402</v>
      </c>
      <c r="AD3352" t="str" cm="1">
        <f t="array" ref="AD3352">_xlfn.IFS(Table1[[#This Row],[Performance Score]]&gt;=90,"Excellent",Table1[[#This Row],[Performance Score]]&gt;=75,"Good",Table1[[#This Row],[Performance Score]]&gt;=60,"Average",Table1[[#This Row],[Performance Score]]&lt;=60,"Need Improvement")</f>
        <v>Average</v>
      </c>
      <c r="AE3352" t="str">
        <f>IF(AND(Table1[[#This Row],[Attendance %]]&gt;=80,(Table1[[#This Row],[Performance Score]]&gt;=80)),"Eligible","Not Eligible")</f>
        <v>Not Eligible</v>
      </c>
      <c r="AF3352" t="str">
        <f>IF(Table1[[#This Row],[Performance Score]]&gt;=80,"High Performer","Low Performer")</f>
        <v>Low Performer</v>
      </c>
      <c r="AG3352" t="str" cm="1">
        <f t="array" aca="1" ref="AG3352" ca="1">_xlfn.IFS(Table1[[#This Row],[Experience]]&lt;=3,"Junior",Table1[[#This Row],[Experience]]&lt;=7,"Mid Level",Table1[[#This Row],[Experience]]&gt;=7,"Senior")</f>
        <v>Junior</v>
      </c>
      <c r="AH3352" t="str">
        <f>IF(Table1[[#This Row],[Attendance %]]&gt;75,"OK","Below 75")</f>
        <v>Below 75</v>
      </c>
      <c r="AI3352" t="b">
        <f>ISBLANK(Table1[[#This Row],[Employee ID]])</f>
        <v>0</v>
      </c>
      <c r="AJ3352" t="b">
        <f>ISNUMBER(Table1[[#This Row],[Total Salary  ]])</f>
        <v>1</v>
      </c>
      <c r="AK3352" t="str">
        <f>IFERROR(_xlfn.XLOOKUP(Table1[[#This Row],[Manager ID]],MANAGERS!A:A,MANAGERS!B:B),"Not Found")</f>
        <v>Manager_5</v>
      </c>
    </row>
    <row r="3353" spans="1:37" x14ac:dyDescent="0.2">
      <c r="A3353" t="s">
        <v>484</v>
      </c>
      <c r="B3353" t="s">
        <v>77</v>
      </c>
      <c r="C3353" t="s">
        <v>21</v>
      </c>
      <c r="D3353" t="s">
        <v>81</v>
      </c>
      <c r="E3353" t="s">
        <v>30</v>
      </c>
      <c r="F3353" s="1">
        <v>45385</v>
      </c>
      <c r="G3353" s="1">
        <v>30110</v>
      </c>
      <c r="H3353">
        <v>54218</v>
      </c>
      <c r="I3353">
        <v>19891</v>
      </c>
      <c r="J3353">
        <v>81</v>
      </c>
      <c r="K3353">
        <v>75</v>
      </c>
      <c r="L3353" t="s">
        <v>34</v>
      </c>
      <c r="M3353">
        <v>120</v>
      </c>
      <c r="N3353">
        <f>Table1[[#This Row],[Basic Salary]]+Table1[[#This Row],[Bonus]]</f>
        <v>74109</v>
      </c>
      <c r="O3353" s="2">
        <f>Table1[[#This Row],[Bonus]]/Table1[[#This Row],[Basic Salary]]</f>
        <v>0.36687078092146519</v>
      </c>
      <c r="P3353">
        <f ca="1">DATEDIF(Table1[[#This Row],[Date of Birth]],TODAY(),"Y")</f>
        <v>44</v>
      </c>
      <c r="Q3353">
        <f ca="1">DATEDIF(Table1[[#This Row],[Joining Date]],TODAY(),"Y")</f>
        <v>2</v>
      </c>
      <c r="R3353" t="str">
        <f ca="1">IF(YEAR(Table1[[#This Row],[Joining Date]])=YEAR(TODAY()),"Yes","No")</f>
        <v>No</v>
      </c>
      <c r="S3353" t="str">
        <f ca="1">IF(Table1[[#This Row],[Experience]]&gt;5,"Yes","No")</f>
        <v>No</v>
      </c>
      <c r="T3353" t="str">
        <f>TEXT(Table1[[#This Row],[Joining Date]],"mmmm")</f>
        <v>April</v>
      </c>
      <c r="U3353" t="str">
        <f>TEXT(Table1[[#This Row],[Joining Date]],"yyyy")</f>
        <v>2024</v>
      </c>
      <c r="V3353" s="5">
        <f ca="1">TODAY()-Table1[[#This Row],[Joining Date]]</f>
        <v>854</v>
      </c>
      <c r="W3353" t="str">
        <f>LEFT(Table1[[#This Row],[Employee Name]],FIND(" ",Table1[[#This Row],[Employee Name]])-1)</f>
        <v>Rohan</v>
      </c>
      <c r="X3353" t="str">
        <f>RIGHT(Table1[[#This Row],[Employee Name]],LEN(Table1[[#This Row],[Employee Name]])-FIND(" ",Table1[[#This Row],[Employee Name]]))</f>
        <v>Gupta</v>
      </c>
      <c r="Y3353" t="str">
        <f>Table1[[#This Row],[Department]]&amp;"-"&amp;Table1[[#This Row],[Employee ID]]</f>
        <v>Sales-E00428</v>
      </c>
      <c r="Z3353" t="str">
        <f>LEFT(Table1[[#This Row],[Department]],3)</f>
        <v>Sal</v>
      </c>
      <c r="AA3353" t="str">
        <f>_xlfn.XLOOKUP(Table1[[#This Row],[Manager ID]],MANAGERS!A:A,MANAGERS!B:B)</f>
        <v>Manager_20</v>
      </c>
      <c r="AB3353" t="str" cm="1">
        <f t="array" ref="AB3353">_xlfn.XLOOKUP(Table1[[#This Row],[Manager ID]],Table2[[#All],[Manager ID]],Table2[[#All],[Department Head]])</f>
        <v>Operations</v>
      </c>
      <c r="AC3353" s="2">
        <f>_xlfn.XLOOKUP(Table1[[#This Row],[City]],L:L,O:O)</f>
        <v>0.24030340748661314</v>
      </c>
      <c r="AD3353" t="str" cm="1">
        <f t="array" ref="AD3353">_xlfn.IFS(Table1[[#This Row],[Performance Score]]&gt;=90,"Excellent",Table1[[#This Row],[Performance Score]]&gt;=75,"Good",Table1[[#This Row],[Performance Score]]&gt;=60,"Average",Table1[[#This Row],[Performance Score]]&lt;=60,"Need Improvement")</f>
        <v>Good</v>
      </c>
      <c r="AE3353" t="str">
        <f>IF(AND(Table1[[#This Row],[Attendance %]]&gt;=80,(Table1[[#This Row],[Performance Score]]&gt;=80)),"Eligible","Not Eligible")</f>
        <v>Not Eligible</v>
      </c>
      <c r="AF3353" t="str">
        <f>IF(Table1[[#This Row],[Performance Score]]&gt;=80,"High Performer","Low Performer")</f>
        <v>Low Performer</v>
      </c>
      <c r="AG3353" t="str" cm="1">
        <f t="array" aca="1" ref="AG3353" ca="1">_xlfn.IFS(Table1[[#This Row],[Experience]]&lt;=3,"Junior",Table1[[#This Row],[Experience]]&lt;=7,"Mid Level",Table1[[#This Row],[Experience]]&gt;=7,"Senior")</f>
        <v>Junior</v>
      </c>
      <c r="AH3353" t="str">
        <f>IF(Table1[[#This Row],[Attendance %]]&gt;75,"OK","Below 75")</f>
        <v>OK</v>
      </c>
      <c r="AI3353" t="b">
        <f>ISBLANK(Table1[[#This Row],[Employee ID]])</f>
        <v>0</v>
      </c>
      <c r="AJ3353" t="b">
        <f>ISNUMBER(Table1[[#This Row],[Total Salary  ]])</f>
        <v>1</v>
      </c>
      <c r="AK3353" t="str">
        <f>IFERROR(_xlfn.XLOOKUP(Table1[[#This Row],[Manager ID]],MANAGERS!A:A,MANAGERS!B:B),"Not Found")</f>
        <v>Manager_20</v>
      </c>
    </row>
    <row r="3354" spans="1:37" x14ac:dyDescent="0.2">
      <c r="A3354" t="s">
        <v>2735</v>
      </c>
      <c r="B3354" t="s">
        <v>36</v>
      </c>
      <c r="C3354" t="s">
        <v>21</v>
      </c>
      <c r="D3354" t="s">
        <v>25</v>
      </c>
      <c r="E3354" t="s">
        <v>26</v>
      </c>
      <c r="F3354" s="1">
        <v>45391</v>
      </c>
      <c r="G3354" s="1">
        <v>38231</v>
      </c>
      <c r="H3354">
        <v>52537</v>
      </c>
      <c r="I3354">
        <v>21565</v>
      </c>
      <c r="J3354">
        <v>76</v>
      </c>
      <c r="K3354">
        <v>75</v>
      </c>
      <c r="L3354" t="s">
        <v>23</v>
      </c>
      <c r="M3354">
        <v>115</v>
      </c>
      <c r="N3354">
        <f>Table1[[#This Row],[Basic Salary]]+Table1[[#This Row],[Bonus]]</f>
        <v>74102</v>
      </c>
      <c r="O3354" s="2">
        <f>Table1[[#This Row],[Bonus]]/Table1[[#This Row],[Basic Salary]]</f>
        <v>0.41047261929687651</v>
      </c>
      <c r="P3354">
        <f ca="1">DATEDIF(Table1[[#This Row],[Date of Birth]],TODAY(),"Y")</f>
        <v>21</v>
      </c>
      <c r="Q3354">
        <f ca="1">DATEDIF(Table1[[#This Row],[Joining Date]],TODAY(),"Y")</f>
        <v>2</v>
      </c>
      <c r="R3354" t="str">
        <f ca="1">IF(YEAR(Table1[[#This Row],[Joining Date]])=YEAR(TODAY()),"Yes","No")</f>
        <v>No</v>
      </c>
      <c r="S3354" t="str">
        <f ca="1">IF(Table1[[#This Row],[Experience]]&gt;5,"Yes","No")</f>
        <v>No</v>
      </c>
      <c r="T3354" t="str">
        <f>TEXT(Table1[[#This Row],[Joining Date]],"mmmm")</f>
        <v>April</v>
      </c>
      <c r="U3354" t="str">
        <f>TEXT(Table1[[#This Row],[Joining Date]],"yyyy")</f>
        <v>2024</v>
      </c>
      <c r="V3354" s="5">
        <f ca="1">TODAY()-Table1[[#This Row],[Joining Date]]</f>
        <v>848</v>
      </c>
      <c r="W3354" t="str">
        <f>LEFT(Table1[[#This Row],[Employee Name]],FIND(" ",Table1[[#This Row],[Employee Name]])-1)</f>
        <v>Meera</v>
      </c>
      <c r="X3354" t="str">
        <f>RIGHT(Table1[[#This Row],[Employee Name]],LEN(Table1[[#This Row],[Employee Name]])-FIND(" ",Table1[[#This Row],[Employee Name]]))</f>
        <v>Joshi</v>
      </c>
      <c r="Y3354" t="str">
        <f>Table1[[#This Row],[Department]]&amp;"-"&amp;Table1[[#This Row],[Employee ID]]</f>
        <v>Finance-E02679</v>
      </c>
      <c r="Z3354" t="str">
        <f>LEFT(Table1[[#This Row],[Department]],3)</f>
        <v>Fin</v>
      </c>
      <c r="AA3354" t="str">
        <f>_xlfn.XLOOKUP(Table1[[#This Row],[Manager ID]],MANAGERS!A:A,MANAGERS!B:B)</f>
        <v>Manager_15</v>
      </c>
      <c r="AB3354" t="str" cm="1">
        <f t="array" ref="AB3354">_xlfn.XLOOKUP(Table1[[#This Row],[Manager ID]],Table2[[#All],[Manager ID]],Table2[[#All],[Department Head]])</f>
        <v>Support</v>
      </c>
      <c r="AC3354" s="2">
        <f>_xlfn.XLOOKUP(Table1[[#This Row],[City]],L:L,O:O)</f>
        <v>0.23486488519629886</v>
      </c>
      <c r="AD3354" t="str" cm="1">
        <f t="array" ref="AD3354">_xlfn.IFS(Table1[[#This Row],[Performance Score]]&gt;=90,"Excellent",Table1[[#This Row],[Performance Score]]&gt;=75,"Good",Table1[[#This Row],[Performance Score]]&gt;=60,"Average",Table1[[#This Row],[Performance Score]]&lt;=60,"Need Improvement")</f>
        <v>Good</v>
      </c>
      <c r="AE3354" t="str">
        <f>IF(AND(Table1[[#This Row],[Attendance %]]&gt;=80,(Table1[[#This Row],[Performance Score]]&gt;=80)),"Eligible","Not Eligible")</f>
        <v>Not Eligible</v>
      </c>
      <c r="AF3354" t="str">
        <f>IF(Table1[[#This Row],[Performance Score]]&gt;=80,"High Performer","Low Performer")</f>
        <v>Low Performer</v>
      </c>
      <c r="AG3354" t="str" cm="1">
        <f t="array" aca="1" ref="AG3354" ca="1">_xlfn.IFS(Table1[[#This Row],[Experience]]&lt;=3,"Junior",Table1[[#This Row],[Experience]]&lt;=7,"Mid Level",Table1[[#This Row],[Experience]]&gt;=7,"Senior")</f>
        <v>Junior</v>
      </c>
      <c r="AH3354" t="str">
        <f>IF(Table1[[#This Row],[Attendance %]]&gt;75,"OK","Below 75")</f>
        <v>OK</v>
      </c>
      <c r="AI3354" t="b">
        <f>ISBLANK(Table1[[#This Row],[Employee ID]])</f>
        <v>0</v>
      </c>
      <c r="AJ3354" t="b">
        <f>ISNUMBER(Table1[[#This Row],[Total Salary  ]])</f>
        <v>1</v>
      </c>
      <c r="AK3354" t="str">
        <f>IFERROR(_xlfn.XLOOKUP(Table1[[#This Row],[Manager ID]],MANAGERS!A:A,MANAGERS!B:B),"Not Found")</f>
        <v>Manager_15</v>
      </c>
    </row>
    <row r="3355" spans="1:37" x14ac:dyDescent="0.2">
      <c r="A3355" t="s">
        <v>626</v>
      </c>
      <c r="B3355" t="s">
        <v>50</v>
      </c>
      <c r="C3355" t="s">
        <v>15</v>
      </c>
      <c r="D3355" t="s">
        <v>40</v>
      </c>
      <c r="E3355" t="s">
        <v>26</v>
      </c>
      <c r="F3355" s="1">
        <v>44676</v>
      </c>
      <c r="G3355" s="1">
        <v>38581</v>
      </c>
      <c r="H3355">
        <v>50703</v>
      </c>
      <c r="I3355">
        <v>23388</v>
      </c>
      <c r="J3355">
        <v>99</v>
      </c>
      <c r="K3355">
        <v>87</v>
      </c>
      <c r="L3355" t="s">
        <v>23</v>
      </c>
      <c r="M3355">
        <v>108</v>
      </c>
      <c r="N3355">
        <f>Table1[[#This Row],[Basic Salary]]+Table1[[#This Row],[Bonus]]</f>
        <v>74091</v>
      </c>
      <c r="O3355" s="2">
        <f>Table1[[#This Row],[Bonus]]/Table1[[#This Row],[Basic Salary]]</f>
        <v>0.46127448079995265</v>
      </c>
      <c r="P3355">
        <f ca="1">DATEDIF(Table1[[#This Row],[Date of Birth]],TODAY(),"Y")</f>
        <v>20</v>
      </c>
      <c r="Q3355">
        <f ca="1">DATEDIF(Table1[[#This Row],[Joining Date]],TODAY(),"Y")</f>
        <v>4</v>
      </c>
      <c r="R3355" t="str">
        <f ca="1">IF(YEAR(Table1[[#This Row],[Joining Date]])=YEAR(TODAY()),"Yes","No")</f>
        <v>No</v>
      </c>
      <c r="S3355" t="str">
        <f ca="1">IF(Table1[[#This Row],[Experience]]&gt;5,"Yes","No")</f>
        <v>No</v>
      </c>
      <c r="T3355" t="str">
        <f>TEXT(Table1[[#This Row],[Joining Date]],"mmmm")</f>
        <v>April</v>
      </c>
      <c r="U3355" t="str">
        <f>TEXT(Table1[[#This Row],[Joining Date]],"yyyy")</f>
        <v>2022</v>
      </c>
      <c r="V3355" s="5">
        <f ca="1">TODAY()-Table1[[#This Row],[Joining Date]]</f>
        <v>1563</v>
      </c>
      <c r="W3355" t="str">
        <f>LEFT(Table1[[#This Row],[Employee Name]],FIND(" ",Table1[[#This Row],[Employee Name]])-1)</f>
        <v>Ravi</v>
      </c>
      <c r="X3355" t="str">
        <f>RIGHT(Table1[[#This Row],[Employee Name]],LEN(Table1[[#This Row],[Employee Name]])-FIND(" ",Table1[[#This Row],[Employee Name]]))</f>
        <v>Teja</v>
      </c>
      <c r="Y3355" t="str">
        <f>Table1[[#This Row],[Department]]&amp;"-"&amp;Table1[[#This Row],[Employee ID]]</f>
        <v>IT-E00570</v>
      </c>
      <c r="Z3355" t="str">
        <f>LEFT(Table1[[#This Row],[Department]],3)</f>
        <v>IT</v>
      </c>
      <c r="AA3355" t="str">
        <f>_xlfn.XLOOKUP(Table1[[#This Row],[Manager ID]],MANAGERS!A:A,MANAGERS!B:B)</f>
        <v>Manager_8</v>
      </c>
      <c r="AB3355" t="str" cm="1">
        <f t="array" ref="AB3355">_xlfn.XLOOKUP(Table1[[#This Row],[Manager ID]],Table2[[#All],[Manager ID]],Table2[[#All],[Department Head]])</f>
        <v>Sales</v>
      </c>
      <c r="AC3355" s="2">
        <f>_xlfn.XLOOKUP(Table1[[#This Row],[City]],L:L,O:O)</f>
        <v>0.23486488519629886</v>
      </c>
      <c r="AD3355" t="str" cm="1">
        <f t="array" ref="AD3355">_xlfn.IFS(Table1[[#This Row],[Performance Score]]&gt;=90,"Excellent",Table1[[#This Row],[Performance Score]]&gt;=75,"Good",Table1[[#This Row],[Performance Score]]&gt;=60,"Average",Table1[[#This Row],[Performance Score]]&lt;=60,"Need Improvement")</f>
        <v>Good</v>
      </c>
      <c r="AE3355" t="str">
        <f>IF(AND(Table1[[#This Row],[Attendance %]]&gt;=80,(Table1[[#This Row],[Performance Score]]&gt;=80)),"Eligible","Not Eligible")</f>
        <v>Eligible</v>
      </c>
      <c r="AF3355" t="str">
        <f>IF(Table1[[#This Row],[Performance Score]]&gt;=80,"High Performer","Low Performer")</f>
        <v>High Performer</v>
      </c>
      <c r="AG3355" t="str" cm="1">
        <f t="array" aca="1" ref="AG3355" ca="1">_xlfn.IFS(Table1[[#This Row],[Experience]]&lt;=3,"Junior",Table1[[#This Row],[Experience]]&lt;=7,"Mid Level",Table1[[#This Row],[Experience]]&gt;=7,"Senior")</f>
        <v>Mid Level</v>
      </c>
      <c r="AH3355" t="str">
        <f>IF(Table1[[#This Row],[Attendance %]]&gt;75,"OK","Below 75")</f>
        <v>OK</v>
      </c>
      <c r="AI3355" t="b">
        <f>ISBLANK(Table1[[#This Row],[Employee ID]])</f>
        <v>0</v>
      </c>
      <c r="AJ3355" t="b">
        <f>ISNUMBER(Table1[[#This Row],[Total Salary  ]])</f>
        <v>1</v>
      </c>
      <c r="AK3355" t="str">
        <f>IFERROR(_xlfn.XLOOKUP(Table1[[#This Row],[Manager ID]],MANAGERS!A:A,MANAGERS!B:B),"Not Found")</f>
        <v>Manager_8</v>
      </c>
    </row>
    <row r="3356" spans="1:37" x14ac:dyDescent="0.2">
      <c r="A3356" t="s">
        <v>3314</v>
      </c>
      <c r="B3356" t="s">
        <v>48</v>
      </c>
      <c r="C3356" t="s">
        <v>21</v>
      </c>
      <c r="D3356" t="s">
        <v>33</v>
      </c>
      <c r="E3356" t="s">
        <v>22</v>
      </c>
      <c r="F3356" s="1">
        <v>44931</v>
      </c>
      <c r="G3356" s="1">
        <v>33876</v>
      </c>
      <c r="H3356">
        <v>48073</v>
      </c>
      <c r="I3356">
        <v>26014</v>
      </c>
      <c r="J3356">
        <v>75</v>
      </c>
      <c r="K3356">
        <v>47</v>
      </c>
      <c r="L3356" t="s">
        <v>27</v>
      </c>
      <c r="M3356">
        <v>120</v>
      </c>
      <c r="N3356">
        <f>Table1[[#This Row],[Basic Salary]]+Table1[[#This Row],[Bonus]]</f>
        <v>74087</v>
      </c>
      <c r="O3356" s="2">
        <f>Table1[[#This Row],[Bonus]]/Table1[[#This Row],[Basic Salary]]</f>
        <v>0.54113535664510226</v>
      </c>
      <c r="P3356">
        <f ca="1">DATEDIF(Table1[[#This Row],[Date of Birth]],TODAY(),"Y")</f>
        <v>33</v>
      </c>
      <c r="Q3356">
        <f ca="1">DATEDIF(Table1[[#This Row],[Joining Date]],TODAY(),"Y")</f>
        <v>3</v>
      </c>
      <c r="R3356" t="str">
        <f ca="1">IF(YEAR(Table1[[#This Row],[Joining Date]])=YEAR(TODAY()),"Yes","No")</f>
        <v>No</v>
      </c>
      <c r="S3356" t="str">
        <f ca="1">IF(Table1[[#This Row],[Experience]]&gt;5,"Yes","No")</f>
        <v>No</v>
      </c>
      <c r="T3356" t="str">
        <f>TEXT(Table1[[#This Row],[Joining Date]],"mmmm")</f>
        <v>January</v>
      </c>
      <c r="U3356" t="str">
        <f>TEXT(Table1[[#This Row],[Joining Date]],"yyyy")</f>
        <v>2023</v>
      </c>
      <c r="V3356" s="5">
        <f ca="1">TODAY()-Table1[[#This Row],[Joining Date]]</f>
        <v>1308</v>
      </c>
      <c r="W3356" t="str">
        <f>LEFT(Table1[[#This Row],[Employee Name]],FIND(" ",Table1[[#This Row],[Employee Name]])-1)</f>
        <v>Aditya</v>
      </c>
      <c r="X3356" t="str">
        <f>RIGHT(Table1[[#This Row],[Employee Name]],LEN(Table1[[#This Row],[Employee Name]])-FIND(" ",Table1[[#This Row],[Employee Name]]))</f>
        <v>Kapoor</v>
      </c>
      <c r="Y3356" t="str">
        <f>Table1[[#This Row],[Department]]&amp;"-"&amp;Table1[[#This Row],[Employee ID]]</f>
        <v>Marketing-E03258</v>
      </c>
      <c r="Z3356" t="str">
        <f>LEFT(Table1[[#This Row],[Department]],3)</f>
        <v>Mar</v>
      </c>
      <c r="AA3356" t="str">
        <f>_xlfn.XLOOKUP(Table1[[#This Row],[Manager ID]],MANAGERS!A:A,MANAGERS!B:B)</f>
        <v>Manager_20</v>
      </c>
      <c r="AB3356" t="str" cm="1">
        <f t="array" ref="AB3356">_xlfn.XLOOKUP(Table1[[#This Row],[Manager ID]],Table2[[#All],[Manager ID]],Table2[[#All],[Department Head]])</f>
        <v>Operations</v>
      </c>
      <c r="AC3356" s="2">
        <f>_xlfn.XLOOKUP(Table1[[#This Row],[City]],L:L,O:O)</f>
        <v>0.23674293405114402</v>
      </c>
      <c r="AD3356" t="str" cm="1">
        <f t="array" ref="AD3356">_xlfn.IFS(Table1[[#This Row],[Performance Score]]&gt;=90,"Excellent",Table1[[#This Row],[Performance Score]]&gt;=75,"Good",Table1[[#This Row],[Performance Score]]&gt;=60,"Average",Table1[[#This Row],[Performance Score]]&lt;=60,"Need Improvement")</f>
        <v>Need Improvement</v>
      </c>
      <c r="AE3356" t="str">
        <f>IF(AND(Table1[[#This Row],[Attendance %]]&gt;=80,(Table1[[#This Row],[Performance Score]]&gt;=80)),"Eligible","Not Eligible")</f>
        <v>Not Eligible</v>
      </c>
      <c r="AF3356" t="str">
        <f>IF(Table1[[#This Row],[Performance Score]]&gt;=80,"High Performer","Low Performer")</f>
        <v>Low Performer</v>
      </c>
      <c r="AG3356" t="str" cm="1">
        <f t="array" aca="1" ref="AG3356" ca="1">_xlfn.IFS(Table1[[#This Row],[Experience]]&lt;=3,"Junior",Table1[[#This Row],[Experience]]&lt;=7,"Mid Level",Table1[[#This Row],[Experience]]&gt;=7,"Senior")</f>
        <v>Junior</v>
      </c>
      <c r="AH3356" t="str">
        <f>IF(Table1[[#This Row],[Attendance %]]&gt;75,"OK","Below 75")</f>
        <v>Below 75</v>
      </c>
      <c r="AI3356" t="b">
        <f>ISBLANK(Table1[[#This Row],[Employee ID]])</f>
        <v>0</v>
      </c>
      <c r="AJ3356" t="b">
        <f>ISNUMBER(Table1[[#This Row],[Total Salary  ]])</f>
        <v>1</v>
      </c>
      <c r="AK3356" t="str">
        <f>IFERROR(_xlfn.XLOOKUP(Table1[[#This Row],[Manager ID]],MANAGERS!A:A,MANAGERS!B:B),"Not Found")</f>
        <v>Manager_20</v>
      </c>
    </row>
    <row r="3357" spans="1:37" x14ac:dyDescent="0.2">
      <c r="A3357" t="s">
        <v>3386</v>
      </c>
      <c r="B3357" t="s">
        <v>36</v>
      </c>
      <c r="C3357" t="s">
        <v>21</v>
      </c>
      <c r="D3357" t="s">
        <v>46</v>
      </c>
      <c r="E3357" t="s">
        <v>51</v>
      </c>
      <c r="F3357" s="1">
        <v>43737</v>
      </c>
      <c r="G3357" s="1">
        <v>36556</v>
      </c>
      <c r="H3357">
        <v>61610</v>
      </c>
      <c r="I3357">
        <v>12453</v>
      </c>
      <c r="J3357">
        <v>74</v>
      </c>
      <c r="K3357">
        <v>54</v>
      </c>
      <c r="L3357" t="s">
        <v>18</v>
      </c>
      <c r="M3357">
        <v>117</v>
      </c>
      <c r="N3357">
        <f>Table1[[#This Row],[Basic Salary]]+Table1[[#This Row],[Bonus]]</f>
        <v>74063</v>
      </c>
      <c r="O3357" s="2">
        <f>Table1[[#This Row],[Bonus]]/Table1[[#This Row],[Basic Salary]]</f>
        <v>0.20212627820159065</v>
      </c>
      <c r="P3357">
        <f ca="1">DATEDIF(Table1[[#This Row],[Date of Birth]],TODAY(),"Y")</f>
        <v>26</v>
      </c>
      <c r="Q3357">
        <f ca="1">DATEDIF(Table1[[#This Row],[Joining Date]],TODAY(),"Y")</f>
        <v>6</v>
      </c>
      <c r="R3357" t="str">
        <f ca="1">IF(YEAR(Table1[[#This Row],[Joining Date]])=YEAR(TODAY()),"Yes","No")</f>
        <v>No</v>
      </c>
      <c r="S3357" t="str">
        <f ca="1">IF(Table1[[#This Row],[Experience]]&gt;5,"Yes","No")</f>
        <v>Yes</v>
      </c>
      <c r="T3357" t="str">
        <f>TEXT(Table1[[#This Row],[Joining Date]],"mmmm")</f>
        <v>September</v>
      </c>
      <c r="U3357" t="str">
        <f>TEXT(Table1[[#This Row],[Joining Date]],"yyyy")</f>
        <v>2019</v>
      </c>
      <c r="V3357" s="5">
        <f ca="1">TODAY()-Table1[[#This Row],[Joining Date]]</f>
        <v>2502</v>
      </c>
      <c r="W3357" t="str">
        <f>LEFT(Table1[[#This Row],[Employee Name]],FIND(" ",Table1[[#This Row],[Employee Name]])-1)</f>
        <v>Meera</v>
      </c>
      <c r="X3357" t="str">
        <f>RIGHT(Table1[[#This Row],[Employee Name]],LEN(Table1[[#This Row],[Employee Name]])-FIND(" ",Table1[[#This Row],[Employee Name]]))</f>
        <v>Joshi</v>
      </c>
      <c r="Y3357" t="str">
        <f>Table1[[#This Row],[Department]]&amp;"-"&amp;Table1[[#This Row],[Employee ID]]</f>
        <v>Support-E03330</v>
      </c>
      <c r="Z3357" t="str">
        <f>LEFT(Table1[[#This Row],[Department]],3)</f>
        <v>Sup</v>
      </c>
      <c r="AA3357" t="str">
        <f>_xlfn.XLOOKUP(Table1[[#This Row],[Manager ID]],MANAGERS!A:A,MANAGERS!B:B)</f>
        <v>Manager_17</v>
      </c>
      <c r="AB3357" t="str" cm="1">
        <f t="array" ref="AB3357">_xlfn.XLOOKUP(Table1[[#This Row],[Manager ID]],Table2[[#All],[Manager ID]],Table2[[#All],[Department Head]])</f>
        <v>Finance</v>
      </c>
      <c r="AC3357" s="2">
        <f>_xlfn.XLOOKUP(Table1[[#This Row],[City]],L:L,O:O)</f>
        <v>0.21356479274849693</v>
      </c>
      <c r="AD3357" t="str" cm="1">
        <f t="array" ref="AD3357">_xlfn.IFS(Table1[[#This Row],[Performance Score]]&gt;=90,"Excellent",Table1[[#This Row],[Performance Score]]&gt;=75,"Good",Table1[[#This Row],[Performance Score]]&gt;=60,"Average",Table1[[#This Row],[Performance Score]]&lt;=60,"Need Improvement")</f>
        <v>Need Improvement</v>
      </c>
      <c r="AE3357" t="str">
        <f>IF(AND(Table1[[#This Row],[Attendance %]]&gt;=80,(Table1[[#This Row],[Performance Score]]&gt;=80)),"Eligible","Not Eligible")</f>
        <v>Not Eligible</v>
      </c>
      <c r="AF3357" t="str">
        <f>IF(Table1[[#This Row],[Performance Score]]&gt;=80,"High Performer","Low Performer")</f>
        <v>Low Performer</v>
      </c>
      <c r="AG3357" t="str" cm="1">
        <f t="array" aca="1" ref="AG3357" ca="1">_xlfn.IFS(Table1[[#This Row],[Experience]]&lt;=3,"Junior",Table1[[#This Row],[Experience]]&lt;=7,"Mid Level",Table1[[#This Row],[Experience]]&gt;=7,"Senior")</f>
        <v>Mid Level</v>
      </c>
      <c r="AH3357" t="str">
        <f>IF(Table1[[#This Row],[Attendance %]]&gt;75,"OK","Below 75")</f>
        <v>Below 75</v>
      </c>
      <c r="AI3357" t="b">
        <f>ISBLANK(Table1[[#This Row],[Employee ID]])</f>
        <v>0</v>
      </c>
      <c r="AJ3357" t="b">
        <f>ISNUMBER(Table1[[#This Row],[Total Salary  ]])</f>
        <v>1</v>
      </c>
      <c r="AK3357" t="str">
        <f>IFERROR(_xlfn.XLOOKUP(Table1[[#This Row],[Manager ID]],MANAGERS!A:A,MANAGERS!B:B),"Not Found")</f>
        <v>Manager_17</v>
      </c>
    </row>
    <row r="3358" spans="1:37" x14ac:dyDescent="0.2">
      <c r="A3358" t="s">
        <v>1821</v>
      </c>
      <c r="B3358" t="s">
        <v>39</v>
      </c>
      <c r="C3358" t="s">
        <v>21</v>
      </c>
      <c r="D3358" t="s">
        <v>43</v>
      </c>
      <c r="E3358" t="s">
        <v>65</v>
      </c>
      <c r="F3358" s="1">
        <v>45651</v>
      </c>
      <c r="G3358" s="1">
        <v>33233</v>
      </c>
      <c r="H3358">
        <v>67561</v>
      </c>
      <c r="I3358">
        <v>6500</v>
      </c>
      <c r="J3358">
        <v>81</v>
      </c>
      <c r="K3358">
        <v>62</v>
      </c>
      <c r="L3358" t="s">
        <v>27</v>
      </c>
      <c r="M3358">
        <v>108</v>
      </c>
      <c r="N3358">
        <f>Table1[[#This Row],[Basic Salary]]+Table1[[#This Row],[Bonus]]</f>
        <v>74061</v>
      </c>
      <c r="O3358" s="2">
        <f>Table1[[#This Row],[Bonus]]/Table1[[#This Row],[Basic Salary]]</f>
        <v>9.6209351548970562E-2</v>
      </c>
      <c r="P3358">
        <f ca="1">DATEDIF(Table1[[#This Row],[Date of Birth]],TODAY(),"Y")</f>
        <v>35</v>
      </c>
      <c r="Q3358">
        <f ca="1">DATEDIF(Table1[[#This Row],[Joining Date]],TODAY(),"Y")</f>
        <v>1</v>
      </c>
      <c r="R3358" t="str">
        <f ca="1">IF(YEAR(Table1[[#This Row],[Joining Date]])=YEAR(TODAY()),"Yes","No")</f>
        <v>No</v>
      </c>
      <c r="S3358" t="str">
        <f ca="1">IF(Table1[[#This Row],[Experience]]&gt;5,"Yes","No")</f>
        <v>No</v>
      </c>
      <c r="T3358" t="str">
        <f>TEXT(Table1[[#This Row],[Joining Date]],"mmmm")</f>
        <v>December</v>
      </c>
      <c r="U3358" t="str">
        <f>TEXT(Table1[[#This Row],[Joining Date]],"yyyy")</f>
        <v>2024</v>
      </c>
      <c r="V3358" s="5">
        <f ca="1">TODAY()-Table1[[#This Row],[Joining Date]]</f>
        <v>588</v>
      </c>
      <c r="W3358" t="str">
        <f>LEFT(Table1[[#This Row],[Employee Name]],FIND(" ",Table1[[#This Row],[Employee Name]])-1)</f>
        <v>Karan</v>
      </c>
      <c r="X3358" t="str">
        <f>RIGHT(Table1[[#This Row],[Employee Name]],LEN(Table1[[#This Row],[Employee Name]])-FIND(" ",Table1[[#This Row],[Employee Name]]))</f>
        <v>Malhotra</v>
      </c>
      <c r="Y3358" t="str">
        <f>Table1[[#This Row],[Department]]&amp;"-"&amp;Table1[[#This Row],[Employee ID]]</f>
        <v>Operations-E01765</v>
      </c>
      <c r="Z3358" t="str">
        <f>LEFT(Table1[[#This Row],[Department]],3)</f>
        <v>Ope</v>
      </c>
      <c r="AA3358" t="str">
        <f>_xlfn.XLOOKUP(Table1[[#This Row],[Manager ID]],MANAGERS!A:A,MANAGERS!B:B)</f>
        <v>Manager_8</v>
      </c>
      <c r="AB3358" t="str" cm="1">
        <f t="array" ref="AB3358">_xlfn.XLOOKUP(Table1[[#This Row],[Manager ID]],Table2[[#All],[Manager ID]],Table2[[#All],[Department Head]])</f>
        <v>Sales</v>
      </c>
      <c r="AC3358" s="2">
        <f>_xlfn.XLOOKUP(Table1[[#This Row],[City]],L:L,O:O)</f>
        <v>0.23674293405114402</v>
      </c>
      <c r="AD3358" t="str" cm="1">
        <f t="array" ref="AD3358">_xlfn.IFS(Table1[[#This Row],[Performance Score]]&gt;=90,"Excellent",Table1[[#This Row],[Performance Score]]&gt;=75,"Good",Table1[[#This Row],[Performance Score]]&gt;=60,"Average",Table1[[#This Row],[Performance Score]]&lt;=60,"Need Improvement")</f>
        <v>Average</v>
      </c>
      <c r="AE3358" t="str">
        <f>IF(AND(Table1[[#This Row],[Attendance %]]&gt;=80,(Table1[[#This Row],[Performance Score]]&gt;=80)),"Eligible","Not Eligible")</f>
        <v>Not Eligible</v>
      </c>
      <c r="AF3358" t="str">
        <f>IF(Table1[[#This Row],[Performance Score]]&gt;=80,"High Performer","Low Performer")</f>
        <v>Low Performer</v>
      </c>
      <c r="AG3358" t="str" cm="1">
        <f t="array" aca="1" ref="AG3358" ca="1">_xlfn.IFS(Table1[[#This Row],[Experience]]&lt;=3,"Junior",Table1[[#This Row],[Experience]]&lt;=7,"Mid Level",Table1[[#This Row],[Experience]]&gt;=7,"Senior")</f>
        <v>Junior</v>
      </c>
      <c r="AH3358" t="str">
        <f>IF(Table1[[#This Row],[Attendance %]]&gt;75,"OK","Below 75")</f>
        <v>OK</v>
      </c>
      <c r="AI3358" t="b">
        <f>ISBLANK(Table1[[#This Row],[Employee ID]])</f>
        <v>0</v>
      </c>
      <c r="AJ3358" t="b">
        <f>ISNUMBER(Table1[[#This Row],[Total Salary  ]])</f>
        <v>1</v>
      </c>
      <c r="AK3358" t="str">
        <f>IFERROR(_xlfn.XLOOKUP(Table1[[#This Row],[Manager ID]],MANAGERS!A:A,MANAGERS!B:B),"Not Found")</f>
        <v>Manager_8</v>
      </c>
    </row>
    <row r="3359" spans="1:37" x14ac:dyDescent="0.2">
      <c r="A3359" t="s">
        <v>1696</v>
      </c>
      <c r="B3359" t="s">
        <v>20</v>
      </c>
      <c r="C3359" t="s">
        <v>15</v>
      </c>
      <c r="D3359" t="s">
        <v>33</v>
      </c>
      <c r="E3359" t="s">
        <v>65</v>
      </c>
      <c r="F3359" s="1">
        <v>45518</v>
      </c>
      <c r="G3359" s="1">
        <v>37574</v>
      </c>
      <c r="H3359">
        <v>44058</v>
      </c>
      <c r="I3359">
        <v>29920</v>
      </c>
      <c r="J3359">
        <v>64</v>
      </c>
      <c r="K3359">
        <v>70</v>
      </c>
      <c r="L3359" t="s">
        <v>23</v>
      </c>
      <c r="M3359">
        <v>103</v>
      </c>
      <c r="N3359">
        <f>Table1[[#This Row],[Basic Salary]]+Table1[[#This Row],[Bonus]]</f>
        <v>73978</v>
      </c>
      <c r="O3359" s="2">
        <f>Table1[[#This Row],[Bonus]]/Table1[[#This Row],[Basic Salary]]</f>
        <v>0.67910481637841025</v>
      </c>
      <c r="P3359">
        <f ca="1">DATEDIF(Table1[[#This Row],[Date of Birth]],TODAY(),"Y")</f>
        <v>23</v>
      </c>
      <c r="Q3359">
        <f ca="1">DATEDIF(Table1[[#This Row],[Joining Date]],TODAY(),"Y")</f>
        <v>1</v>
      </c>
      <c r="R3359" t="str">
        <f ca="1">IF(YEAR(Table1[[#This Row],[Joining Date]])=YEAR(TODAY()),"Yes","No")</f>
        <v>No</v>
      </c>
      <c r="S3359" t="str">
        <f ca="1">IF(Table1[[#This Row],[Experience]]&gt;5,"Yes","No")</f>
        <v>No</v>
      </c>
      <c r="T3359" t="str">
        <f>TEXT(Table1[[#This Row],[Joining Date]],"mmmm")</f>
        <v>August</v>
      </c>
      <c r="U3359" t="str">
        <f>TEXT(Table1[[#This Row],[Joining Date]],"yyyy")</f>
        <v>2024</v>
      </c>
      <c r="V3359" s="5">
        <f ca="1">TODAY()-Table1[[#This Row],[Joining Date]]</f>
        <v>721</v>
      </c>
      <c r="W3359" t="str">
        <f>LEFT(Table1[[#This Row],[Employee Name]],FIND(" ",Table1[[#This Row],[Employee Name]])-1)</f>
        <v>Rahul</v>
      </c>
      <c r="X3359" t="str">
        <f>RIGHT(Table1[[#This Row],[Employee Name]],LEN(Table1[[#This Row],[Employee Name]])-FIND(" ",Table1[[#This Row],[Employee Name]]))</f>
        <v>Verma</v>
      </c>
      <c r="Y3359" t="str">
        <f>Table1[[#This Row],[Department]]&amp;"-"&amp;Table1[[#This Row],[Employee ID]]</f>
        <v>Marketing-E01640</v>
      </c>
      <c r="Z3359" t="str">
        <f>LEFT(Table1[[#This Row],[Department]],3)</f>
        <v>Mar</v>
      </c>
      <c r="AA3359" t="str">
        <f>_xlfn.XLOOKUP(Table1[[#This Row],[Manager ID]],MANAGERS!A:A,MANAGERS!B:B)</f>
        <v>Manager_3</v>
      </c>
      <c r="AB3359" t="str" cm="1">
        <f t="array" ref="AB3359">_xlfn.XLOOKUP(Table1[[#This Row],[Manager ID]],Table2[[#All],[Manager ID]],Table2[[#All],[Department Head]])</f>
        <v>IT</v>
      </c>
      <c r="AC3359" s="2">
        <f>_xlfn.XLOOKUP(Table1[[#This Row],[City]],L:L,O:O)</f>
        <v>0.23486488519629886</v>
      </c>
      <c r="AD3359" t="str" cm="1">
        <f t="array" ref="AD3359">_xlfn.IFS(Table1[[#This Row],[Performance Score]]&gt;=90,"Excellent",Table1[[#This Row],[Performance Score]]&gt;=75,"Good",Table1[[#This Row],[Performance Score]]&gt;=60,"Average",Table1[[#This Row],[Performance Score]]&lt;=60,"Need Improvement")</f>
        <v>Average</v>
      </c>
      <c r="AE3359" t="str">
        <f>IF(AND(Table1[[#This Row],[Attendance %]]&gt;=80,(Table1[[#This Row],[Performance Score]]&gt;=80)),"Eligible","Not Eligible")</f>
        <v>Not Eligible</v>
      </c>
      <c r="AF3359" t="str">
        <f>IF(Table1[[#This Row],[Performance Score]]&gt;=80,"High Performer","Low Performer")</f>
        <v>Low Performer</v>
      </c>
      <c r="AG3359" t="str" cm="1">
        <f t="array" aca="1" ref="AG3359" ca="1">_xlfn.IFS(Table1[[#This Row],[Experience]]&lt;=3,"Junior",Table1[[#This Row],[Experience]]&lt;=7,"Mid Level",Table1[[#This Row],[Experience]]&gt;=7,"Senior")</f>
        <v>Junior</v>
      </c>
      <c r="AH3359" t="str">
        <f>IF(Table1[[#This Row],[Attendance %]]&gt;75,"OK","Below 75")</f>
        <v>Below 75</v>
      </c>
      <c r="AI3359" t="b">
        <f>ISBLANK(Table1[[#This Row],[Employee ID]])</f>
        <v>0</v>
      </c>
      <c r="AJ3359" t="b">
        <f>ISNUMBER(Table1[[#This Row],[Total Salary  ]])</f>
        <v>1</v>
      </c>
      <c r="AK3359" t="str">
        <f>IFERROR(_xlfn.XLOOKUP(Table1[[#This Row],[Manager ID]],MANAGERS!A:A,MANAGERS!B:B),"Not Found")</f>
        <v>Manager_3</v>
      </c>
    </row>
    <row r="3360" spans="1:37" x14ac:dyDescent="0.2">
      <c r="A3360" t="s">
        <v>4725</v>
      </c>
      <c r="B3360" t="s">
        <v>62</v>
      </c>
      <c r="C3360" t="s">
        <v>21</v>
      </c>
      <c r="D3360" t="s">
        <v>43</v>
      </c>
      <c r="E3360" t="s">
        <v>26</v>
      </c>
      <c r="F3360" s="1">
        <v>45020</v>
      </c>
      <c r="G3360" s="1">
        <v>35022</v>
      </c>
      <c r="H3360">
        <v>53728</v>
      </c>
      <c r="I3360">
        <v>20220</v>
      </c>
      <c r="J3360">
        <v>64</v>
      </c>
      <c r="K3360">
        <v>63</v>
      </c>
      <c r="L3360" t="s">
        <v>27</v>
      </c>
      <c r="M3360">
        <v>110</v>
      </c>
      <c r="N3360">
        <f>Table1[[#This Row],[Basic Salary]]+Table1[[#This Row],[Bonus]]</f>
        <v>73948</v>
      </c>
      <c r="O3360" s="2">
        <f>Table1[[#This Row],[Bonus]]/Table1[[#This Row],[Basic Salary]]</f>
        <v>0.37634008338296604</v>
      </c>
      <c r="P3360">
        <f ca="1">DATEDIF(Table1[[#This Row],[Date of Birth]],TODAY(),"Y")</f>
        <v>30</v>
      </c>
      <c r="Q3360">
        <f ca="1">DATEDIF(Table1[[#This Row],[Joining Date]],TODAY(),"Y")</f>
        <v>3</v>
      </c>
      <c r="R3360" t="str">
        <f ca="1">IF(YEAR(Table1[[#This Row],[Joining Date]])=YEAR(TODAY()),"Yes","No")</f>
        <v>No</v>
      </c>
      <c r="S3360" t="str">
        <f ca="1">IF(Table1[[#This Row],[Experience]]&gt;5,"Yes","No")</f>
        <v>No</v>
      </c>
      <c r="T3360" t="str">
        <f>TEXT(Table1[[#This Row],[Joining Date]],"mmmm")</f>
        <v>April</v>
      </c>
      <c r="U3360" t="str">
        <f>TEXT(Table1[[#This Row],[Joining Date]],"yyyy")</f>
        <v>2023</v>
      </c>
      <c r="V3360" s="5">
        <f ca="1">TODAY()-Table1[[#This Row],[Joining Date]]</f>
        <v>1219</v>
      </c>
      <c r="W3360" t="str">
        <f>LEFT(Table1[[#This Row],[Employee Name]],FIND(" ",Table1[[#This Row],[Employee Name]])-1)</f>
        <v>Kavya</v>
      </c>
      <c r="X3360" t="str">
        <f>RIGHT(Table1[[#This Row],[Employee Name]],LEN(Table1[[#This Row],[Employee Name]])-FIND(" ",Table1[[#This Row],[Employee Name]]))</f>
        <v>Nair</v>
      </c>
      <c r="Y3360" t="str">
        <f>Table1[[#This Row],[Department]]&amp;"-"&amp;Table1[[#This Row],[Employee ID]]</f>
        <v>Operations-E04669</v>
      </c>
      <c r="Z3360" t="str">
        <f>LEFT(Table1[[#This Row],[Department]],3)</f>
        <v>Ope</v>
      </c>
      <c r="AA3360" t="str">
        <f>_xlfn.XLOOKUP(Table1[[#This Row],[Manager ID]],MANAGERS!A:A,MANAGERS!B:B)</f>
        <v>Manager_10</v>
      </c>
      <c r="AB3360" t="str" cm="1">
        <f t="array" ref="AB3360">_xlfn.XLOOKUP(Table1[[#This Row],[Manager ID]],Table2[[#All],[Manager ID]],Table2[[#All],[Department Head]])</f>
        <v>HR</v>
      </c>
      <c r="AC3360" s="2">
        <f>_xlfn.XLOOKUP(Table1[[#This Row],[City]],L:L,O:O)</f>
        <v>0.23674293405114402</v>
      </c>
      <c r="AD3360" t="str" cm="1">
        <f t="array" ref="AD3360">_xlfn.IFS(Table1[[#This Row],[Performance Score]]&gt;=90,"Excellent",Table1[[#This Row],[Performance Score]]&gt;=75,"Good",Table1[[#This Row],[Performance Score]]&gt;=60,"Average",Table1[[#This Row],[Performance Score]]&lt;=60,"Need Improvement")</f>
        <v>Average</v>
      </c>
      <c r="AE3360" t="str">
        <f>IF(AND(Table1[[#This Row],[Attendance %]]&gt;=80,(Table1[[#This Row],[Performance Score]]&gt;=80)),"Eligible","Not Eligible")</f>
        <v>Not Eligible</v>
      </c>
      <c r="AF3360" t="str">
        <f>IF(Table1[[#This Row],[Performance Score]]&gt;=80,"High Performer","Low Performer")</f>
        <v>Low Performer</v>
      </c>
      <c r="AG3360" t="str" cm="1">
        <f t="array" aca="1" ref="AG3360" ca="1">_xlfn.IFS(Table1[[#This Row],[Experience]]&lt;=3,"Junior",Table1[[#This Row],[Experience]]&lt;=7,"Mid Level",Table1[[#This Row],[Experience]]&gt;=7,"Senior")</f>
        <v>Junior</v>
      </c>
      <c r="AH3360" t="str">
        <f>IF(Table1[[#This Row],[Attendance %]]&gt;75,"OK","Below 75")</f>
        <v>Below 75</v>
      </c>
      <c r="AI3360" t="b">
        <f>ISBLANK(Table1[[#This Row],[Employee ID]])</f>
        <v>0</v>
      </c>
      <c r="AJ3360" t="b">
        <f>ISNUMBER(Table1[[#This Row],[Total Salary  ]])</f>
        <v>1</v>
      </c>
      <c r="AK3360" t="str">
        <f>IFERROR(_xlfn.XLOOKUP(Table1[[#This Row],[Manager ID]],MANAGERS!A:A,MANAGERS!B:B),"Not Found")</f>
        <v>Manager_10</v>
      </c>
    </row>
    <row r="3361" spans="1:37" x14ac:dyDescent="0.2">
      <c r="A3361" t="s">
        <v>992</v>
      </c>
      <c r="B3361" t="s">
        <v>89</v>
      </c>
      <c r="C3361" t="s">
        <v>15</v>
      </c>
      <c r="D3361" t="s">
        <v>25</v>
      </c>
      <c r="E3361" t="s">
        <v>65</v>
      </c>
      <c r="F3361" s="1">
        <v>42289</v>
      </c>
      <c r="G3361" s="1">
        <v>35543</v>
      </c>
      <c r="H3361">
        <v>62200</v>
      </c>
      <c r="I3361">
        <v>11746</v>
      </c>
      <c r="J3361">
        <v>74</v>
      </c>
      <c r="K3361">
        <v>58</v>
      </c>
      <c r="L3361" t="s">
        <v>18</v>
      </c>
      <c r="M3361">
        <v>117</v>
      </c>
      <c r="N3361">
        <f>Table1[[#This Row],[Basic Salary]]+Table1[[#This Row],[Bonus]]</f>
        <v>73946</v>
      </c>
      <c r="O3361" s="2">
        <f>Table1[[#This Row],[Bonus]]/Table1[[#This Row],[Basic Salary]]</f>
        <v>0.18884244372990353</v>
      </c>
      <c r="P3361">
        <f ca="1">DATEDIF(Table1[[#This Row],[Date of Birth]],TODAY(),"Y")</f>
        <v>29</v>
      </c>
      <c r="Q3361">
        <f ca="1">DATEDIF(Table1[[#This Row],[Joining Date]],TODAY(),"Y")</f>
        <v>10</v>
      </c>
      <c r="R3361" t="str">
        <f ca="1">IF(YEAR(Table1[[#This Row],[Joining Date]])=YEAR(TODAY()),"Yes","No")</f>
        <v>No</v>
      </c>
      <c r="S3361" t="str">
        <f ca="1">IF(Table1[[#This Row],[Experience]]&gt;5,"Yes","No")</f>
        <v>Yes</v>
      </c>
      <c r="T3361" t="str">
        <f>TEXT(Table1[[#This Row],[Joining Date]],"mmmm")</f>
        <v>October</v>
      </c>
      <c r="U3361" t="str">
        <f>TEXT(Table1[[#This Row],[Joining Date]],"yyyy")</f>
        <v>2015</v>
      </c>
      <c r="V3361" s="5">
        <f ca="1">TODAY()-Table1[[#This Row],[Joining Date]]</f>
        <v>3950</v>
      </c>
      <c r="W3361" t="str">
        <f>LEFT(Table1[[#This Row],[Employee Name]],FIND(" ",Table1[[#This Row],[Employee Name]])-1)</f>
        <v>Tarun</v>
      </c>
      <c r="X3361" t="str">
        <f>RIGHT(Table1[[#This Row],[Employee Name]],LEN(Table1[[#This Row],[Employee Name]])-FIND(" ",Table1[[#This Row],[Employee Name]]))</f>
        <v>Verma</v>
      </c>
      <c r="Y3361" t="str">
        <f>Table1[[#This Row],[Department]]&amp;"-"&amp;Table1[[#This Row],[Employee ID]]</f>
        <v>Finance-E00936</v>
      </c>
      <c r="Z3361" t="str">
        <f>LEFT(Table1[[#This Row],[Department]],3)</f>
        <v>Fin</v>
      </c>
      <c r="AA3361" t="str">
        <f>_xlfn.XLOOKUP(Table1[[#This Row],[Manager ID]],MANAGERS!A:A,MANAGERS!B:B)</f>
        <v>Manager_17</v>
      </c>
      <c r="AB3361" t="str" cm="1">
        <f t="array" ref="AB3361">_xlfn.XLOOKUP(Table1[[#This Row],[Manager ID]],Table2[[#All],[Manager ID]],Table2[[#All],[Department Head]])</f>
        <v>Finance</v>
      </c>
      <c r="AC3361" s="2">
        <f>_xlfn.XLOOKUP(Table1[[#This Row],[City]],L:L,O:O)</f>
        <v>0.21356479274849693</v>
      </c>
      <c r="AD3361" t="str" cm="1">
        <f t="array" ref="AD3361">_xlfn.IFS(Table1[[#This Row],[Performance Score]]&gt;=90,"Excellent",Table1[[#This Row],[Performance Score]]&gt;=75,"Good",Table1[[#This Row],[Performance Score]]&gt;=60,"Average",Table1[[#This Row],[Performance Score]]&lt;=60,"Need Improvement")</f>
        <v>Need Improvement</v>
      </c>
      <c r="AE3361" t="str">
        <f>IF(AND(Table1[[#This Row],[Attendance %]]&gt;=80,(Table1[[#This Row],[Performance Score]]&gt;=80)),"Eligible","Not Eligible")</f>
        <v>Not Eligible</v>
      </c>
      <c r="AF3361" t="str">
        <f>IF(Table1[[#This Row],[Performance Score]]&gt;=80,"High Performer","Low Performer")</f>
        <v>Low Performer</v>
      </c>
      <c r="AG3361" t="str" cm="1">
        <f t="array" aca="1" ref="AG3361" ca="1">_xlfn.IFS(Table1[[#This Row],[Experience]]&lt;=3,"Junior",Table1[[#This Row],[Experience]]&lt;=7,"Mid Level",Table1[[#This Row],[Experience]]&gt;=7,"Senior")</f>
        <v>Senior</v>
      </c>
      <c r="AH3361" t="str">
        <f>IF(Table1[[#This Row],[Attendance %]]&gt;75,"OK","Below 75")</f>
        <v>Below 75</v>
      </c>
      <c r="AI3361" t="b">
        <f>ISBLANK(Table1[[#This Row],[Employee ID]])</f>
        <v>0</v>
      </c>
      <c r="AJ3361" t="b">
        <f>ISNUMBER(Table1[[#This Row],[Total Salary  ]])</f>
        <v>1</v>
      </c>
      <c r="AK3361" t="str">
        <f>IFERROR(_xlfn.XLOOKUP(Table1[[#This Row],[Manager ID]],MANAGERS!A:A,MANAGERS!B:B),"Not Found")</f>
        <v>Manager_17</v>
      </c>
    </row>
    <row r="3362" spans="1:37" x14ac:dyDescent="0.2">
      <c r="A3362" t="s">
        <v>1913</v>
      </c>
      <c r="B3362" t="s">
        <v>60</v>
      </c>
      <c r="C3362" t="s">
        <v>15</v>
      </c>
      <c r="D3362" t="s">
        <v>33</v>
      </c>
      <c r="E3362" t="s">
        <v>65</v>
      </c>
      <c r="F3362" s="1">
        <v>45546</v>
      </c>
      <c r="G3362" s="1">
        <v>38704</v>
      </c>
      <c r="H3362">
        <v>67339</v>
      </c>
      <c r="I3362">
        <v>6565</v>
      </c>
      <c r="J3362">
        <v>69</v>
      </c>
      <c r="K3362">
        <v>95</v>
      </c>
      <c r="L3362" t="s">
        <v>27</v>
      </c>
      <c r="M3362">
        <v>110</v>
      </c>
      <c r="N3362">
        <f>Table1[[#This Row],[Basic Salary]]+Table1[[#This Row],[Bonus]]</f>
        <v>73904</v>
      </c>
      <c r="O3362" s="2">
        <f>Table1[[#This Row],[Bonus]]/Table1[[#This Row],[Basic Salary]]</f>
        <v>9.7491795244954632E-2</v>
      </c>
      <c r="P3362">
        <f ca="1">DATEDIF(Table1[[#This Row],[Date of Birth]],TODAY(),"Y")</f>
        <v>20</v>
      </c>
      <c r="Q3362">
        <f ca="1">DATEDIF(Table1[[#This Row],[Joining Date]],TODAY(),"Y")</f>
        <v>1</v>
      </c>
      <c r="R3362" t="str">
        <f ca="1">IF(YEAR(Table1[[#This Row],[Joining Date]])=YEAR(TODAY()),"Yes","No")</f>
        <v>No</v>
      </c>
      <c r="S3362" t="str">
        <f ca="1">IF(Table1[[#This Row],[Experience]]&gt;5,"Yes","No")</f>
        <v>No</v>
      </c>
      <c r="T3362" t="str">
        <f>TEXT(Table1[[#This Row],[Joining Date]],"mmmm")</f>
        <v>September</v>
      </c>
      <c r="U3362" t="str">
        <f>TEXT(Table1[[#This Row],[Joining Date]],"yyyy")</f>
        <v>2024</v>
      </c>
      <c r="V3362" s="5">
        <f ca="1">TODAY()-Table1[[#This Row],[Joining Date]]</f>
        <v>693</v>
      </c>
      <c r="W3362" t="str">
        <f>LEFT(Table1[[#This Row],[Employee Name]],FIND(" ",Table1[[#This Row],[Employee Name]])-1)</f>
        <v>Gayathri</v>
      </c>
      <c r="X3362" t="str">
        <f>RIGHT(Table1[[#This Row],[Employee Name]],LEN(Table1[[#This Row],[Employee Name]])-FIND(" ",Table1[[#This Row],[Employee Name]]))</f>
        <v>Iyer</v>
      </c>
      <c r="Y3362" t="str">
        <f>Table1[[#This Row],[Department]]&amp;"-"&amp;Table1[[#This Row],[Employee ID]]</f>
        <v>Marketing-E01857</v>
      </c>
      <c r="Z3362" t="str">
        <f>LEFT(Table1[[#This Row],[Department]],3)</f>
        <v>Mar</v>
      </c>
      <c r="AA3362" t="str">
        <f>_xlfn.XLOOKUP(Table1[[#This Row],[Manager ID]],MANAGERS!A:A,MANAGERS!B:B)</f>
        <v>Manager_10</v>
      </c>
      <c r="AB3362" t="str" cm="1">
        <f t="array" ref="AB3362">_xlfn.XLOOKUP(Table1[[#This Row],[Manager ID]],Table2[[#All],[Manager ID]],Table2[[#All],[Department Head]])</f>
        <v>HR</v>
      </c>
      <c r="AC3362" s="2">
        <f>_xlfn.XLOOKUP(Table1[[#This Row],[City]],L:L,O:O)</f>
        <v>0.23674293405114402</v>
      </c>
      <c r="AD3362" t="str" cm="1">
        <f t="array" ref="AD3362">_xlfn.IFS(Table1[[#This Row],[Performance Score]]&gt;=90,"Excellent",Table1[[#This Row],[Performance Score]]&gt;=75,"Good",Table1[[#This Row],[Performance Score]]&gt;=60,"Average",Table1[[#This Row],[Performance Score]]&lt;=60,"Need Improvement")</f>
        <v>Excellent</v>
      </c>
      <c r="AE3362" t="str">
        <f>IF(AND(Table1[[#This Row],[Attendance %]]&gt;=80,(Table1[[#This Row],[Performance Score]]&gt;=80)),"Eligible","Not Eligible")</f>
        <v>Not Eligible</v>
      </c>
      <c r="AF3362" t="str">
        <f>IF(Table1[[#This Row],[Performance Score]]&gt;=80,"High Performer","Low Performer")</f>
        <v>High Performer</v>
      </c>
      <c r="AG3362" t="str" cm="1">
        <f t="array" aca="1" ref="AG3362" ca="1">_xlfn.IFS(Table1[[#This Row],[Experience]]&lt;=3,"Junior",Table1[[#This Row],[Experience]]&lt;=7,"Mid Level",Table1[[#This Row],[Experience]]&gt;=7,"Senior")</f>
        <v>Junior</v>
      </c>
      <c r="AH3362" t="str">
        <f>IF(Table1[[#This Row],[Attendance %]]&gt;75,"OK","Below 75")</f>
        <v>Below 75</v>
      </c>
      <c r="AI3362" t="b">
        <f>ISBLANK(Table1[[#This Row],[Employee ID]])</f>
        <v>0</v>
      </c>
      <c r="AJ3362" t="b">
        <f>ISNUMBER(Table1[[#This Row],[Total Salary  ]])</f>
        <v>1</v>
      </c>
      <c r="AK3362" t="str">
        <f>IFERROR(_xlfn.XLOOKUP(Table1[[#This Row],[Manager ID]],MANAGERS!A:A,MANAGERS!B:B),"Not Found")</f>
        <v>Manager_10</v>
      </c>
    </row>
    <row r="3363" spans="1:37" x14ac:dyDescent="0.2">
      <c r="A3363" t="s">
        <v>2238</v>
      </c>
      <c r="B3363" t="s">
        <v>69</v>
      </c>
      <c r="C3363" t="s">
        <v>21</v>
      </c>
      <c r="D3363" t="s">
        <v>25</v>
      </c>
      <c r="E3363" t="s">
        <v>30</v>
      </c>
      <c r="F3363" s="1">
        <v>45987</v>
      </c>
      <c r="G3363" s="1">
        <v>34634</v>
      </c>
      <c r="H3363">
        <v>59304</v>
      </c>
      <c r="I3363">
        <v>14573</v>
      </c>
      <c r="J3363">
        <v>74</v>
      </c>
      <c r="K3363">
        <v>59</v>
      </c>
      <c r="L3363" t="s">
        <v>18</v>
      </c>
      <c r="M3363">
        <v>109</v>
      </c>
      <c r="N3363">
        <f>Table1[[#This Row],[Basic Salary]]+Table1[[#This Row],[Bonus]]</f>
        <v>73877</v>
      </c>
      <c r="O3363" s="2">
        <f>Table1[[#This Row],[Bonus]]/Table1[[#This Row],[Basic Salary]]</f>
        <v>0.24573384594631054</v>
      </c>
      <c r="P3363">
        <f ca="1">DATEDIF(Table1[[#This Row],[Date of Birth]],TODAY(),"Y")</f>
        <v>31</v>
      </c>
      <c r="Q3363">
        <f ca="1">DATEDIF(Table1[[#This Row],[Joining Date]],TODAY(),"Y")</f>
        <v>0</v>
      </c>
      <c r="R3363" t="str">
        <f ca="1">IF(YEAR(Table1[[#This Row],[Joining Date]])=YEAR(TODAY()),"Yes","No")</f>
        <v>No</v>
      </c>
      <c r="S3363" t="str">
        <f ca="1">IF(Table1[[#This Row],[Experience]]&gt;5,"Yes","No")</f>
        <v>No</v>
      </c>
      <c r="T3363" t="str">
        <f>TEXT(Table1[[#This Row],[Joining Date]],"mmmm")</f>
        <v>November</v>
      </c>
      <c r="U3363" t="str">
        <f>TEXT(Table1[[#This Row],[Joining Date]],"yyyy")</f>
        <v>2025</v>
      </c>
      <c r="V3363" s="5">
        <f ca="1">TODAY()-Table1[[#This Row],[Joining Date]]</f>
        <v>252</v>
      </c>
      <c r="W3363" t="str">
        <f>LEFT(Table1[[#This Row],[Employee Name]],FIND(" ",Table1[[#This Row],[Employee Name]])-1)</f>
        <v>Neha</v>
      </c>
      <c r="X3363" t="str">
        <f>RIGHT(Table1[[#This Row],[Employee Name]],LEN(Table1[[#This Row],[Employee Name]])-FIND(" ",Table1[[#This Row],[Employee Name]]))</f>
        <v>Kulkarni</v>
      </c>
      <c r="Y3363" t="str">
        <f>Table1[[#This Row],[Department]]&amp;"-"&amp;Table1[[#This Row],[Employee ID]]</f>
        <v>Finance-E02182</v>
      </c>
      <c r="Z3363" t="str">
        <f>LEFT(Table1[[#This Row],[Department]],3)</f>
        <v>Fin</v>
      </c>
      <c r="AA3363" t="str">
        <f>_xlfn.XLOOKUP(Table1[[#This Row],[Manager ID]],MANAGERS!A:A,MANAGERS!B:B)</f>
        <v>Manager_9</v>
      </c>
      <c r="AB3363" t="str" cm="1">
        <f t="array" ref="AB3363">_xlfn.XLOOKUP(Table1[[#This Row],[Manager ID]],Table2[[#All],[Manager ID]],Table2[[#All],[Department Head]])</f>
        <v>Sales</v>
      </c>
      <c r="AC3363" s="2">
        <f>_xlfn.XLOOKUP(Table1[[#This Row],[City]],L:L,O:O)</f>
        <v>0.21356479274849693</v>
      </c>
      <c r="AD3363" t="str" cm="1">
        <f t="array" ref="AD3363">_xlfn.IFS(Table1[[#This Row],[Performance Score]]&gt;=90,"Excellent",Table1[[#This Row],[Performance Score]]&gt;=75,"Good",Table1[[#This Row],[Performance Score]]&gt;=60,"Average",Table1[[#This Row],[Performance Score]]&lt;=60,"Need Improvement")</f>
        <v>Need Improvement</v>
      </c>
      <c r="AE3363" t="str">
        <f>IF(AND(Table1[[#This Row],[Attendance %]]&gt;=80,(Table1[[#This Row],[Performance Score]]&gt;=80)),"Eligible","Not Eligible")</f>
        <v>Not Eligible</v>
      </c>
      <c r="AF3363" t="str">
        <f>IF(Table1[[#This Row],[Performance Score]]&gt;=80,"High Performer","Low Performer")</f>
        <v>Low Performer</v>
      </c>
      <c r="AG3363" t="str" cm="1">
        <f t="array" aca="1" ref="AG3363" ca="1">_xlfn.IFS(Table1[[#This Row],[Experience]]&lt;=3,"Junior",Table1[[#This Row],[Experience]]&lt;=7,"Mid Level",Table1[[#This Row],[Experience]]&gt;=7,"Senior")</f>
        <v>Junior</v>
      </c>
      <c r="AH3363" t="str">
        <f>IF(Table1[[#This Row],[Attendance %]]&gt;75,"OK","Below 75")</f>
        <v>Below 75</v>
      </c>
      <c r="AI3363" t="b">
        <f>ISBLANK(Table1[[#This Row],[Employee ID]])</f>
        <v>0</v>
      </c>
      <c r="AJ3363" t="b">
        <f>ISNUMBER(Table1[[#This Row],[Total Salary  ]])</f>
        <v>1</v>
      </c>
      <c r="AK3363" t="str">
        <f>IFERROR(_xlfn.XLOOKUP(Table1[[#This Row],[Manager ID]],MANAGERS!A:A,MANAGERS!B:B),"Not Found")</f>
        <v>Manager_9</v>
      </c>
    </row>
    <row r="3364" spans="1:37" x14ac:dyDescent="0.2">
      <c r="A3364" t="s">
        <v>2870</v>
      </c>
      <c r="B3364" t="s">
        <v>95</v>
      </c>
      <c r="C3364" t="s">
        <v>15</v>
      </c>
      <c r="D3364" t="s">
        <v>40</v>
      </c>
      <c r="E3364" t="s">
        <v>65</v>
      </c>
      <c r="F3364" s="1">
        <v>42411</v>
      </c>
      <c r="G3364" s="1">
        <v>37173</v>
      </c>
      <c r="H3364">
        <v>63730</v>
      </c>
      <c r="I3364">
        <v>10143</v>
      </c>
      <c r="J3364">
        <v>98</v>
      </c>
      <c r="K3364">
        <v>48</v>
      </c>
      <c r="L3364" t="s">
        <v>34</v>
      </c>
      <c r="M3364">
        <v>105</v>
      </c>
      <c r="N3364">
        <f>Table1[[#This Row],[Basic Salary]]+Table1[[#This Row],[Bonus]]</f>
        <v>73873</v>
      </c>
      <c r="O3364" s="2">
        <f>Table1[[#This Row],[Bonus]]/Table1[[#This Row],[Basic Salary]]</f>
        <v>0.15915581358857681</v>
      </c>
      <c r="P3364">
        <f ca="1">DATEDIF(Table1[[#This Row],[Date of Birth]],TODAY(),"Y")</f>
        <v>24</v>
      </c>
      <c r="Q3364">
        <f ca="1">DATEDIF(Table1[[#This Row],[Joining Date]],TODAY(),"Y")</f>
        <v>10</v>
      </c>
      <c r="R3364" t="str">
        <f ca="1">IF(YEAR(Table1[[#This Row],[Joining Date]])=YEAR(TODAY()),"Yes","No")</f>
        <v>No</v>
      </c>
      <c r="S3364" t="str">
        <f ca="1">IF(Table1[[#This Row],[Experience]]&gt;5,"Yes","No")</f>
        <v>Yes</v>
      </c>
      <c r="T3364" t="str">
        <f>TEXT(Table1[[#This Row],[Joining Date]],"mmmm")</f>
        <v>February</v>
      </c>
      <c r="U3364" t="str">
        <f>TEXT(Table1[[#This Row],[Joining Date]],"yyyy")</f>
        <v>2016</v>
      </c>
      <c r="V3364" s="5">
        <f ca="1">TODAY()-Table1[[#This Row],[Joining Date]]</f>
        <v>3828</v>
      </c>
      <c r="W3364" t="str">
        <f>LEFT(Table1[[#This Row],[Employee Name]],FIND(" ",Table1[[#This Row],[Employee Name]])-1)</f>
        <v>Ajay</v>
      </c>
      <c r="X3364" t="str">
        <f>RIGHT(Table1[[#This Row],[Employee Name]],LEN(Table1[[#This Row],[Employee Name]])-FIND(" ",Table1[[#This Row],[Employee Name]]))</f>
        <v>Singh</v>
      </c>
      <c r="Y3364" t="str">
        <f>Table1[[#This Row],[Department]]&amp;"-"&amp;Table1[[#This Row],[Employee ID]]</f>
        <v>IT-E02814</v>
      </c>
      <c r="Z3364" t="str">
        <f>LEFT(Table1[[#This Row],[Department]],3)</f>
        <v>IT</v>
      </c>
      <c r="AA3364" t="str">
        <f>_xlfn.XLOOKUP(Table1[[#This Row],[Manager ID]],MANAGERS!A:A,MANAGERS!B:B)</f>
        <v>Manager_5</v>
      </c>
      <c r="AB3364" t="str" cm="1">
        <f t="array" ref="AB3364">_xlfn.XLOOKUP(Table1[[#This Row],[Manager ID]],Table2[[#All],[Manager ID]],Table2[[#All],[Department Head]])</f>
        <v>Sales</v>
      </c>
      <c r="AC3364" s="2">
        <f>_xlfn.XLOOKUP(Table1[[#This Row],[City]],L:L,O:O)</f>
        <v>0.24030340748661314</v>
      </c>
      <c r="AD3364" t="str" cm="1">
        <f t="array" ref="AD3364">_xlfn.IFS(Table1[[#This Row],[Performance Score]]&gt;=90,"Excellent",Table1[[#This Row],[Performance Score]]&gt;=75,"Good",Table1[[#This Row],[Performance Score]]&gt;=60,"Average",Table1[[#This Row],[Performance Score]]&lt;=60,"Need Improvement")</f>
        <v>Need Improvement</v>
      </c>
      <c r="AE3364" t="str">
        <f>IF(AND(Table1[[#This Row],[Attendance %]]&gt;=80,(Table1[[#This Row],[Performance Score]]&gt;=80)),"Eligible","Not Eligible")</f>
        <v>Not Eligible</v>
      </c>
      <c r="AF3364" t="str">
        <f>IF(Table1[[#This Row],[Performance Score]]&gt;=80,"High Performer","Low Performer")</f>
        <v>Low Performer</v>
      </c>
      <c r="AG3364" t="str" cm="1">
        <f t="array" aca="1" ref="AG3364" ca="1">_xlfn.IFS(Table1[[#This Row],[Experience]]&lt;=3,"Junior",Table1[[#This Row],[Experience]]&lt;=7,"Mid Level",Table1[[#This Row],[Experience]]&gt;=7,"Senior")</f>
        <v>Senior</v>
      </c>
      <c r="AH3364" t="str">
        <f>IF(Table1[[#This Row],[Attendance %]]&gt;75,"OK","Below 75")</f>
        <v>OK</v>
      </c>
      <c r="AI3364" t="b">
        <f>ISBLANK(Table1[[#This Row],[Employee ID]])</f>
        <v>0</v>
      </c>
      <c r="AJ3364" t="b">
        <f>ISNUMBER(Table1[[#This Row],[Total Salary  ]])</f>
        <v>1</v>
      </c>
      <c r="AK3364" t="str">
        <f>IFERROR(_xlfn.XLOOKUP(Table1[[#This Row],[Manager ID]],MANAGERS!A:A,MANAGERS!B:B),"Not Found")</f>
        <v>Manager_5</v>
      </c>
    </row>
    <row r="3365" spans="1:37" x14ac:dyDescent="0.2">
      <c r="A3365" t="s">
        <v>1120</v>
      </c>
      <c r="B3365" t="s">
        <v>129</v>
      </c>
      <c r="C3365" t="s">
        <v>21</v>
      </c>
      <c r="D3365" t="s">
        <v>43</v>
      </c>
      <c r="E3365" t="s">
        <v>17</v>
      </c>
      <c r="F3365" s="1">
        <v>44956</v>
      </c>
      <c r="G3365" s="1">
        <v>37823</v>
      </c>
      <c r="H3365">
        <v>58925</v>
      </c>
      <c r="I3365">
        <v>14942</v>
      </c>
      <c r="J3365">
        <v>74</v>
      </c>
      <c r="K3365">
        <v>58</v>
      </c>
      <c r="L3365" t="s">
        <v>18</v>
      </c>
      <c r="M3365">
        <v>109</v>
      </c>
      <c r="N3365">
        <f>Table1[[#This Row],[Basic Salary]]+Table1[[#This Row],[Bonus]]</f>
        <v>73867</v>
      </c>
      <c r="O3365" s="2">
        <f>Table1[[#This Row],[Bonus]]/Table1[[#This Row],[Basic Salary]]</f>
        <v>0.25357658039881203</v>
      </c>
      <c r="P3365">
        <f ca="1">DATEDIF(Table1[[#This Row],[Date of Birth]],TODAY(),"Y")</f>
        <v>23</v>
      </c>
      <c r="Q3365">
        <f ca="1">DATEDIF(Table1[[#This Row],[Joining Date]],TODAY(),"Y")</f>
        <v>3</v>
      </c>
      <c r="R3365" t="str">
        <f ca="1">IF(YEAR(Table1[[#This Row],[Joining Date]])=YEAR(TODAY()),"Yes","No")</f>
        <v>No</v>
      </c>
      <c r="S3365" t="str">
        <f ca="1">IF(Table1[[#This Row],[Experience]]&gt;5,"Yes","No")</f>
        <v>No</v>
      </c>
      <c r="T3365" t="str">
        <f>TEXT(Table1[[#This Row],[Joining Date]],"mmmm")</f>
        <v>January</v>
      </c>
      <c r="U3365" t="str">
        <f>TEXT(Table1[[#This Row],[Joining Date]],"yyyy")</f>
        <v>2023</v>
      </c>
      <c r="V3365" s="5">
        <f ca="1">TODAY()-Table1[[#This Row],[Joining Date]]</f>
        <v>1283</v>
      </c>
      <c r="W3365" t="str">
        <f>LEFT(Table1[[#This Row],[Employee Name]],FIND(" ",Table1[[#This Row],[Employee Name]])-1)</f>
        <v>Aarav</v>
      </c>
      <c r="X3365" t="str">
        <f>RIGHT(Table1[[#This Row],[Employee Name]],LEN(Table1[[#This Row],[Employee Name]])-FIND(" ",Table1[[#This Row],[Employee Name]]))</f>
        <v>Sharma</v>
      </c>
      <c r="Y3365" t="str">
        <f>Table1[[#This Row],[Department]]&amp;"-"&amp;Table1[[#This Row],[Employee ID]]</f>
        <v>Operations-E01064</v>
      </c>
      <c r="Z3365" t="str">
        <f>LEFT(Table1[[#This Row],[Department]],3)</f>
        <v>Ope</v>
      </c>
      <c r="AA3365" t="str">
        <f>_xlfn.XLOOKUP(Table1[[#This Row],[Manager ID]],MANAGERS!A:A,MANAGERS!B:B)</f>
        <v>Manager_9</v>
      </c>
      <c r="AB3365" t="str" cm="1">
        <f t="array" ref="AB3365">_xlfn.XLOOKUP(Table1[[#This Row],[Manager ID]],Table2[[#All],[Manager ID]],Table2[[#All],[Department Head]])</f>
        <v>Sales</v>
      </c>
      <c r="AC3365" s="2">
        <f>_xlfn.XLOOKUP(Table1[[#This Row],[City]],L:L,O:O)</f>
        <v>0.21356479274849693</v>
      </c>
      <c r="AD3365" t="str" cm="1">
        <f t="array" ref="AD3365">_xlfn.IFS(Table1[[#This Row],[Performance Score]]&gt;=90,"Excellent",Table1[[#This Row],[Performance Score]]&gt;=75,"Good",Table1[[#This Row],[Performance Score]]&gt;=60,"Average",Table1[[#This Row],[Performance Score]]&lt;=60,"Need Improvement")</f>
        <v>Need Improvement</v>
      </c>
      <c r="AE3365" t="str">
        <f>IF(AND(Table1[[#This Row],[Attendance %]]&gt;=80,(Table1[[#This Row],[Performance Score]]&gt;=80)),"Eligible","Not Eligible")</f>
        <v>Not Eligible</v>
      </c>
      <c r="AF3365" t="str">
        <f>IF(Table1[[#This Row],[Performance Score]]&gt;=80,"High Performer","Low Performer")</f>
        <v>Low Performer</v>
      </c>
      <c r="AG3365" t="str" cm="1">
        <f t="array" aca="1" ref="AG3365" ca="1">_xlfn.IFS(Table1[[#This Row],[Experience]]&lt;=3,"Junior",Table1[[#This Row],[Experience]]&lt;=7,"Mid Level",Table1[[#This Row],[Experience]]&gt;=7,"Senior")</f>
        <v>Junior</v>
      </c>
      <c r="AH3365" t="str">
        <f>IF(Table1[[#This Row],[Attendance %]]&gt;75,"OK","Below 75")</f>
        <v>Below 75</v>
      </c>
      <c r="AI3365" t="b">
        <f>ISBLANK(Table1[[#This Row],[Employee ID]])</f>
        <v>0</v>
      </c>
      <c r="AJ3365" t="b">
        <f>ISNUMBER(Table1[[#This Row],[Total Salary  ]])</f>
        <v>1</v>
      </c>
      <c r="AK3365" t="str">
        <f>IFERROR(_xlfn.XLOOKUP(Table1[[#This Row],[Manager ID]],MANAGERS!A:A,MANAGERS!B:B),"Not Found")</f>
        <v>Manager_9</v>
      </c>
    </row>
    <row r="3366" spans="1:37" x14ac:dyDescent="0.2">
      <c r="A3366" t="s">
        <v>1625</v>
      </c>
      <c r="B3366" t="s">
        <v>89</v>
      </c>
      <c r="C3366" t="s">
        <v>21</v>
      </c>
      <c r="D3366" t="s">
        <v>25</v>
      </c>
      <c r="E3366" t="s">
        <v>30</v>
      </c>
      <c r="F3366" s="1">
        <v>45403</v>
      </c>
      <c r="G3366" s="1">
        <v>38221</v>
      </c>
      <c r="H3366">
        <v>61394</v>
      </c>
      <c r="I3366">
        <v>12462</v>
      </c>
      <c r="J3366">
        <v>72</v>
      </c>
      <c r="K3366">
        <v>71</v>
      </c>
      <c r="L3366" t="s">
        <v>23</v>
      </c>
      <c r="M3366">
        <v>116</v>
      </c>
      <c r="N3366">
        <f>Table1[[#This Row],[Basic Salary]]+Table1[[#This Row],[Bonus]]</f>
        <v>73856</v>
      </c>
      <c r="O3366" s="2">
        <f>Table1[[#This Row],[Bonus]]/Table1[[#This Row],[Basic Salary]]</f>
        <v>0.20298400495162394</v>
      </c>
      <c r="P3366">
        <f ca="1">DATEDIF(Table1[[#This Row],[Date of Birth]],TODAY(),"Y")</f>
        <v>21</v>
      </c>
      <c r="Q3366">
        <f ca="1">DATEDIF(Table1[[#This Row],[Joining Date]],TODAY(),"Y")</f>
        <v>2</v>
      </c>
      <c r="R3366" t="str">
        <f ca="1">IF(YEAR(Table1[[#This Row],[Joining Date]])=YEAR(TODAY()),"Yes","No")</f>
        <v>No</v>
      </c>
      <c r="S3366" t="str">
        <f ca="1">IF(Table1[[#This Row],[Experience]]&gt;5,"Yes","No")</f>
        <v>No</v>
      </c>
      <c r="T3366" t="str">
        <f>TEXT(Table1[[#This Row],[Joining Date]],"mmmm")</f>
        <v>April</v>
      </c>
      <c r="U3366" t="str">
        <f>TEXT(Table1[[#This Row],[Joining Date]],"yyyy")</f>
        <v>2024</v>
      </c>
      <c r="V3366" s="5">
        <f ca="1">TODAY()-Table1[[#This Row],[Joining Date]]</f>
        <v>836</v>
      </c>
      <c r="W3366" t="str">
        <f>LEFT(Table1[[#This Row],[Employee Name]],FIND(" ",Table1[[#This Row],[Employee Name]])-1)</f>
        <v>Tarun</v>
      </c>
      <c r="X3366" t="str">
        <f>RIGHT(Table1[[#This Row],[Employee Name]],LEN(Table1[[#This Row],[Employee Name]])-FIND(" ",Table1[[#This Row],[Employee Name]]))</f>
        <v>Verma</v>
      </c>
      <c r="Y3366" t="str">
        <f>Table1[[#This Row],[Department]]&amp;"-"&amp;Table1[[#This Row],[Employee ID]]</f>
        <v>Finance-E01569</v>
      </c>
      <c r="Z3366" t="str">
        <f>LEFT(Table1[[#This Row],[Department]],3)</f>
        <v>Fin</v>
      </c>
      <c r="AA3366" t="str">
        <f>_xlfn.XLOOKUP(Table1[[#This Row],[Manager ID]],MANAGERS!A:A,MANAGERS!B:B)</f>
        <v>Manager_16</v>
      </c>
      <c r="AB3366" t="str" cm="1">
        <f t="array" ref="AB3366">_xlfn.XLOOKUP(Table1[[#This Row],[Manager ID]],Table2[[#All],[Manager ID]],Table2[[#All],[Department Head]])</f>
        <v>Sales</v>
      </c>
      <c r="AC3366" s="2">
        <f>_xlfn.XLOOKUP(Table1[[#This Row],[City]],L:L,O:O)</f>
        <v>0.23486488519629886</v>
      </c>
      <c r="AD3366" t="str" cm="1">
        <f t="array" ref="AD3366">_xlfn.IFS(Table1[[#This Row],[Performance Score]]&gt;=90,"Excellent",Table1[[#This Row],[Performance Score]]&gt;=75,"Good",Table1[[#This Row],[Performance Score]]&gt;=60,"Average",Table1[[#This Row],[Performance Score]]&lt;=60,"Need Improvement")</f>
        <v>Average</v>
      </c>
      <c r="AE3366" t="str">
        <f>IF(AND(Table1[[#This Row],[Attendance %]]&gt;=80,(Table1[[#This Row],[Performance Score]]&gt;=80)),"Eligible","Not Eligible")</f>
        <v>Not Eligible</v>
      </c>
      <c r="AF3366" t="str">
        <f>IF(Table1[[#This Row],[Performance Score]]&gt;=80,"High Performer","Low Performer")</f>
        <v>Low Performer</v>
      </c>
      <c r="AG3366" t="str" cm="1">
        <f t="array" aca="1" ref="AG3366" ca="1">_xlfn.IFS(Table1[[#This Row],[Experience]]&lt;=3,"Junior",Table1[[#This Row],[Experience]]&lt;=7,"Mid Level",Table1[[#This Row],[Experience]]&gt;=7,"Senior")</f>
        <v>Junior</v>
      </c>
      <c r="AH3366" t="str">
        <f>IF(Table1[[#This Row],[Attendance %]]&gt;75,"OK","Below 75")</f>
        <v>Below 75</v>
      </c>
      <c r="AI3366" t="b">
        <f>ISBLANK(Table1[[#This Row],[Employee ID]])</f>
        <v>0</v>
      </c>
      <c r="AJ3366" t="b">
        <f>ISNUMBER(Table1[[#This Row],[Total Salary  ]])</f>
        <v>1</v>
      </c>
      <c r="AK3366" t="str">
        <f>IFERROR(_xlfn.XLOOKUP(Table1[[#This Row],[Manager ID]],MANAGERS!A:A,MANAGERS!B:B),"Not Found")</f>
        <v>Manager_16</v>
      </c>
    </row>
    <row r="3367" spans="1:37" x14ac:dyDescent="0.2">
      <c r="A3367" t="s">
        <v>2474</v>
      </c>
      <c r="B3367" t="s">
        <v>20</v>
      </c>
      <c r="C3367" t="s">
        <v>21</v>
      </c>
      <c r="D3367" t="s">
        <v>16</v>
      </c>
      <c r="E3367" t="s">
        <v>17</v>
      </c>
      <c r="F3367" s="1">
        <v>42477</v>
      </c>
      <c r="G3367" s="1">
        <v>35882</v>
      </c>
      <c r="H3367">
        <v>64084</v>
      </c>
      <c r="I3367">
        <v>9757</v>
      </c>
      <c r="J3367">
        <v>84</v>
      </c>
      <c r="K3367">
        <v>44</v>
      </c>
      <c r="L3367" t="s">
        <v>53</v>
      </c>
      <c r="M3367">
        <v>116</v>
      </c>
      <c r="N3367">
        <f>Table1[[#This Row],[Basic Salary]]+Table1[[#This Row],[Bonus]]</f>
        <v>73841</v>
      </c>
      <c r="O3367" s="2">
        <f>Table1[[#This Row],[Bonus]]/Table1[[#This Row],[Basic Salary]]</f>
        <v>0.15225329255352349</v>
      </c>
      <c r="P3367">
        <f ca="1">DATEDIF(Table1[[#This Row],[Date of Birth]],TODAY(),"Y")</f>
        <v>28</v>
      </c>
      <c r="Q3367">
        <f ca="1">DATEDIF(Table1[[#This Row],[Joining Date]],TODAY(),"Y")</f>
        <v>10</v>
      </c>
      <c r="R3367" t="str">
        <f ca="1">IF(YEAR(Table1[[#This Row],[Joining Date]])=YEAR(TODAY()),"Yes","No")</f>
        <v>No</v>
      </c>
      <c r="S3367" t="str">
        <f ca="1">IF(Table1[[#This Row],[Experience]]&gt;5,"Yes","No")</f>
        <v>Yes</v>
      </c>
      <c r="T3367" t="str">
        <f>TEXT(Table1[[#This Row],[Joining Date]],"mmmm")</f>
        <v>April</v>
      </c>
      <c r="U3367" t="str">
        <f>TEXT(Table1[[#This Row],[Joining Date]],"yyyy")</f>
        <v>2016</v>
      </c>
      <c r="V3367" s="5">
        <f ca="1">TODAY()-Table1[[#This Row],[Joining Date]]</f>
        <v>3762</v>
      </c>
      <c r="W3367" t="str">
        <f>LEFT(Table1[[#This Row],[Employee Name]],FIND(" ",Table1[[#This Row],[Employee Name]])-1)</f>
        <v>Rahul</v>
      </c>
      <c r="X3367" t="str">
        <f>RIGHT(Table1[[#This Row],[Employee Name]],LEN(Table1[[#This Row],[Employee Name]])-FIND(" ",Table1[[#This Row],[Employee Name]]))</f>
        <v>Verma</v>
      </c>
      <c r="Y3367" t="str">
        <f>Table1[[#This Row],[Department]]&amp;"-"&amp;Table1[[#This Row],[Employee ID]]</f>
        <v>HR-E02418</v>
      </c>
      <c r="Z3367" t="str">
        <f>LEFT(Table1[[#This Row],[Department]],3)</f>
        <v>HR</v>
      </c>
      <c r="AA3367" t="str">
        <f>_xlfn.XLOOKUP(Table1[[#This Row],[Manager ID]],MANAGERS!A:A,MANAGERS!B:B)</f>
        <v>Manager_16</v>
      </c>
      <c r="AB3367" t="str" cm="1">
        <f t="array" ref="AB3367">_xlfn.XLOOKUP(Table1[[#This Row],[Manager ID]],Table2[[#All],[Manager ID]],Table2[[#All],[Department Head]])</f>
        <v>Sales</v>
      </c>
      <c r="AC3367" s="2">
        <f>_xlfn.XLOOKUP(Table1[[#This Row],[City]],L:L,O:O)</f>
        <v>0.23685887225230964</v>
      </c>
      <c r="AD3367" t="str" cm="1">
        <f t="array" ref="AD3367">_xlfn.IFS(Table1[[#This Row],[Performance Score]]&gt;=90,"Excellent",Table1[[#This Row],[Performance Score]]&gt;=75,"Good",Table1[[#This Row],[Performance Score]]&gt;=60,"Average",Table1[[#This Row],[Performance Score]]&lt;=60,"Need Improvement")</f>
        <v>Need Improvement</v>
      </c>
      <c r="AE3367" t="str">
        <f>IF(AND(Table1[[#This Row],[Attendance %]]&gt;=80,(Table1[[#This Row],[Performance Score]]&gt;=80)),"Eligible","Not Eligible")</f>
        <v>Not Eligible</v>
      </c>
      <c r="AF3367" t="str">
        <f>IF(Table1[[#This Row],[Performance Score]]&gt;=80,"High Performer","Low Performer")</f>
        <v>Low Performer</v>
      </c>
      <c r="AG3367" t="str" cm="1">
        <f t="array" aca="1" ref="AG3367" ca="1">_xlfn.IFS(Table1[[#This Row],[Experience]]&lt;=3,"Junior",Table1[[#This Row],[Experience]]&lt;=7,"Mid Level",Table1[[#This Row],[Experience]]&gt;=7,"Senior")</f>
        <v>Senior</v>
      </c>
      <c r="AH3367" t="str">
        <f>IF(Table1[[#This Row],[Attendance %]]&gt;75,"OK","Below 75")</f>
        <v>OK</v>
      </c>
      <c r="AI3367" t="b">
        <f>ISBLANK(Table1[[#This Row],[Employee ID]])</f>
        <v>0</v>
      </c>
      <c r="AJ3367" t="b">
        <f>ISNUMBER(Table1[[#This Row],[Total Salary  ]])</f>
        <v>1</v>
      </c>
      <c r="AK3367" t="str">
        <f>IFERROR(_xlfn.XLOOKUP(Table1[[#This Row],[Manager ID]],MANAGERS!A:A,MANAGERS!B:B),"Not Found")</f>
        <v>Manager_16</v>
      </c>
    </row>
    <row r="3368" spans="1:37" x14ac:dyDescent="0.2">
      <c r="A3368" t="s">
        <v>452</v>
      </c>
      <c r="B3368" t="s">
        <v>45</v>
      </c>
      <c r="C3368" t="s">
        <v>21</v>
      </c>
      <c r="D3368" t="s">
        <v>33</v>
      </c>
      <c r="E3368" t="s">
        <v>30</v>
      </c>
      <c r="F3368" s="1">
        <v>44082</v>
      </c>
      <c r="G3368" s="1">
        <v>34139</v>
      </c>
      <c r="H3368">
        <v>47280</v>
      </c>
      <c r="I3368">
        <v>26548</v>
      </c>
      <c r="J3368">
        <v>95</v>
      </c>
      <c r="K3368">
        <v>51</v>
      </c>
      <c r="L3368" t="s">
        <v>31</v>
      </c>
      <c r="M3368">
        <v>104</v>
      </c>
      <c r="N3368">
        <f>Table1[[#This Row],[Basic Salary]]+Table1[[#This Row],[Bonus]]</f>
        <v>73828</v>
      </c>
      <c r="O3368" s="2">
        <f>Table1[[#This Row],[Bonus]]/Table1[[#This Row],[Basic Salary]]</f>
        <v>0.56150592216582063</v>
      </c>
      <c r="P3368">
        <f ca="1">DATEDIF(Table1[[#This Row],[Date of Birth]],TODAY(),"Y")</f>
        <v>33</v>
      </c>
      <c r="Q3368">
        <f ca="1">DATEDIF(Table1[[#This Row],[Joining Date]],TODAY(),"Y")</f>
        <v>5</v>
      </c>
      <c r="R3368" t="str">
        <f ca="1">IF(YEAR(Table1[[#This Row],[Joining Date]])=YEAR(TODAY()),"Yes","No")</f>
        <v>No</v>
      </c>
      <c r="S3368" t="str">
        <f ca="1">IF(Table1[[#This Row],[Experience]]&gt;5,"Yes","No")</f>
        <v>No</v>
      </c>
      <c r="T3368" t="str">
        <f>TEXT(Table1[[#This Row],[Joining Date]],"mmmm")</f>
        <v>September</v>
      </c>
      <c r="U3368" t="str">
        <f>TEXT(Table1[[#This Row],[Joining Date]],"yyyy")</f>
        <v>2020</v>
      </c>
      <c r="V3368" s="5">
        <f ca="1">TODAY()-Table1[[#This Row],[Joining Date]]</f>
        <v>2157</v>
      </c>
      <c r="W3368" t="str">
        <f>LEFT(Table1[[#This Row],[Employee Name]],FIND(" ",Table1[[#This Row],[Employee Name]])-1)</f>
        <v>Ananya</v>
      </c>
      <c r="X3368" t="str">
        <f>RIGHT(Table1[[#This Row],[Employee Name]],LEN(Table1[[#This Row],[Employee Name]])-FIND(" ",Table1[[#This Row],[Employee Name]]))</f>
        <v>Rao</v>
      </c>
      <c r="Y3368" t="str">
        <f>Table1[[#This Row],[Department]]&amp;"-"&amp;Table1[[#This Row],[Employee ID]]</f>
        <v>Marketing-E00396</v>
      </c>
      <c r="Z3368" t="str">
        <f>LEFT(Table1[[#This Row],[Department]],3)</f>
        <v>Mar</v>
      </c>
      <c r="AA3368" t="str">
        <f>_xlfn.XLOOKUP(Table1[[#This Row],[Manager ID]],MANAGERS!A:A,MANAGERS!B:B)</f>
        <v>Manager_4</v>
      </c>
      <c r="AB3368" t="str" cm="1">
        <f t="array" ref="AB3368">_xlfn.XLOOKUP(Table1[[#This Row],[Manager ID]],Table2[[#All],[Manager ID]],Table2[[#All],[Department Head]])</f>
        <v>Finance</v>
      </c>
      <c r="AC3368" s="2">
        <f>_xlfn.XLOOKUP(Table1[[#This Row],[City]],L:L,O:O)</f>
        <v>0.241864189087755</v>
      </c>
      <c r="AD3368" t="str" cm="1">
        <f t="array" ref="AD3368">_xlfn.IFS(Table1[[#This Row],[Performance Score]]&gt;=90,"Excellent",Table1[[#This Row],[Performance Score]]&gt;=75,"Good",Table1[[#This Row],[Performance Score]]&gt;=60,"Average",Table1[[#This Row],[Performance Score]]&lt;=60,"Need Improvement")</f>
        <v>Need Improvement</v>
      </c>
      <c r="AE3368" t="str">
        <f>IF(AND(Table1[[#This Row],[Attendance %]]&gt;=80,(Table1[[#This Row],[Performance Score]]&gt;=80)),"Eligible","Not Eligible")</f>
        <v>Not Eligible</v>
      </c>
      <c r="AF3368" t="str">
        <f>IF(Table1[[#This Row],[Performance Score]]&gt;=80,"High Performer","Low Performer")</f>
        <v>Low Performer</v>
      </c>
      <c r="AG3368" t="str" cm="1">
        <f t="array" aca="1" ref="AG3368" ca="1">_xlfn.IFS(Table1[[#This Row],[Experience]]&lt;=3,"Junior",Table1[[#This Row],[Experience]]&lt;=7,"Mid Level",Table1[[#This Row],[Experience]]&gt;=7,"Senior")</f>
        <v>Mid Level</v>
      </c>
      <c r="AH3368" t="str">
        <f>IF(Table1[[#This Row],[Attendance %]]&gt;75,"OK","Below 75")</f>
        <v>OK</v>
      </c>
      <c r="AI3368" t="b">
        <f>ISBLANK(Table1[[#This Row],[Employee ID]])</f>
        <v>0</v>
      </c>
      <c r="AJ3368" t="b">
        <f>ISNUMBER(Table1[[#This Row],[Total Salary  ]])</f>
        <v>1</v>
      </c>
      <c r="AK3368" t="str">
        <f>IFERROR(_xlfn.XLOOKUP(Table1[[#This Row],[Manager ID]],MANAGERS!A:A,MANAGERS!B:B),"Not Found")</f>
        <v>Manager_4</v>
      </c>
    </row>
    <row r="3369" spans="1:37" x14ac:dyDescent="0.2">
      <c r="A3369" t="s">
        <v>1419</v>
      </c>
      <c r="B3369" t="s">
        <v>14</v>
      </c>
      <c r="C3369" t="s">
        <v>15</v>
      </c>
      <c r="D3369" t="s">
        <v>46</v>
      </c>
      <c r="E3369" t="s">
        <v>26</v>
      </c>
      <c r="F3369" s="1">
        <v>45958</v>
      </c>
      <c r="G3369" s="1">
        <v>31128</v>
      </c>
      <c r="H3369">
        <v>50119</v>
      </c>
      <c r="I3369">
        <v>23707</v>
      </c>
      <c r="J3369">
        <v>76</v>
      </c>
      <c r="K3369">
        <v>59</v>
      </c>
      <c r="L3369" t="s">
        <v>23</v>
      </c>
      <c r="M3369">
        <v>117</v>
      </c>
      <c r="N3369">
        <f>Table1[[#This Row],[Basic Salary]]+Table1[[#This Row],[Bonus]]</f>
        <v>73826</v>
      </c>
      <c r="O3369" s="2">
        <f>Table1[[#This Row],[Bonus]]/Table1[[#This Row],[Basic Salary]]</f>
        <v>0.47301422614178257</v>
      </c>
      <c r="P3369">
        <f ca="1">DATEDIF(Table1[[#This Row],[Date of Birth]],TODAY(),"Y")</f>
        <v>41</v>
      </c>
      <c r="Q3369">
        <f ca="1">DATEDIF(Table1[[#This Row],[Joining Date]],TODAY(),"Y")</f>
        <v>0</v>
      </c>
      <c r="R3369" t="str">
        <f ca="1">IF(YEAR(Table1[[#This Row],[Joining Date]])=YEAR(TODAY()),"Yes","No")</f>
        <v>No</v>
      </c>
      <c r="S3369" t="str">
        <f ca="1">IF(Table1[[#This Row],[Experience]]&gt;5,"Yes","No")</f>
        <v>No</v>
      </c>
      <c r="T3369" t="str">
        <f>TEXT(Table1[[#This Row],[Joining Date]],"mmmm")</f>
        <v>October</v>
      </c>
      <c r="U3369" t="str">
        <f>TEXT(Table1[[#This Row],[Joining Date]],"yyyy")</f>
        <v>2025</v>
      </c>
      <c r="V3369" s="5">
        <f ca="1">TODAY()-Table1[[#This Row],[Joining Date]]</f>
        <v>281</v>
      </c>
      <c r="W3369" t="str">
        <f>LEFT(Table1[[#This Row],[Employee Name]],FIND(" ",Table1[[#This Row],[Employee Name]])-1)</f>
        <v>Nisha</v>
      </c>
      <c r="X3369" t="str">
        <f>RIGHT(Table1[[#This Row],[Employee Name]],LEN(Table1[[#This Row],[Employee Name]])-FIND(" ",Table1[[#This Row],[Employee Name]]))</f>
        <v>Kapoor</v>
      </c>
      <c r="Y3369" t="str">
        <f>Table1[[#This Row],[Department]]&amp;"-"&amp;Table1[[#This Row],[Employee ID]]</f>
        <v>Support-E01363</v>
      </c>
      <c r="Z3369" t="str">
        <f>LEFT(Table1[[#This Row],[Department]],3)</f>
        <v>Sup</v>
      </c>
      <c r="AA3369" t="str">
        <f>_xlfn.XLOOKUP(Table1[[#This Row],[Manager ID]],MANAGERS!A:A,MANAGERS!B:B)</f>
        <v>Manager_17</v>
      </c>
      <c r="AB3369" t="str" cm="1">
        <f t="array" ref="AB3369">_xlfn.XLOOKUP(Table1[[#This Row],[Manager ID]],Table2[[#All],[Manager ID]],Table2[[#All],[Department Head]])</f>
        <v>Finance</v>
      </c>
      <c r="AC3369" s="2">
        <f>_xlfn.XLOOKUP(Table1[[#This Row],[City]],L:L,O:O)</f>
        <v>0.23486488519629886</v>
      </c>
      <c r="AD3369" t="str" cm="1">
        <f t="array" ref="AD3369">_xlfn.IFS(Table1[[#This Row],[Performance Score]]&gt;=90,"Excellent",Table1[[#This Row],[Performance Score]]&gt;=75,"Good",Table1[[#This Row],[Performance Score]]&gt;=60,"Average",Table1[[#This Row],[Performance Score]]&lt;=60,"Need Improvement")</f>
        <v>Need Improvement</v>
      </c>
      <c r="AE3369" t="str">
        <f>IF(AND(Table1[[#This Row],[Attendance %]]&gt;=80,(Table1[[#This Row],[Performance Score]]&gt;=80)),"Eligible","Not Eligible")</f>
        <v>Not Eligible</v>
      </c>
      <c r="AF3369" t="str">
        <f>IF(Table1[[#This Row],[Performance Score]]&gt;=80,"High Performer","Low Performer")</f>
        <v>Low Performer</v>
      </c>
      <c r="AG3369" t="str" cm="1">
        <f t="array" aca="1" ref="AG3369" ca="1">_xlfn.IFS(Table1[[#This Row],[Experience]]&lt;=3,"Junior",Table1[[#This Row],[Experience]]&lt;=7,"Mid Level",Table1[[#This Row],[Experience]]&gt;=7,"Senior")</f>
        <v>Junior</v>
      </c>
      <c r="AH3369" t="str">
        <f>IF(Table1[[#This Row],[Attendance %]]&gt;75,"OK","Below 75")</f>
        <v>OK</v>
      </c>
      <c r="AI3369" t="b">
        <f>ISBLANK(Table1[[#This Row],[Employee ID]])</f>
        <v>0</v>
      </c>
      <c r="AJ3369" t="b">
        <f>ISNUMBER(Table1[[#This Row],[Total Salary  ]])</f>
        <v>1</v>
      </c>
      <c r="AK3369" t="str">
        <f>IFERROR(_xlfn.XLOOKUP(Table1[[#This Row],[Manager ID]],MANAGERS!A:A,MANAGERS!B:B),"Not Found")</f>
        <v>Manager_17</v>
      </c>
    </row>
    <row r="3370" spans="1:37" x14ac:dyDescent="0.2">
      <c r="A3370" t="s">
        <v>4806</v>
      </c>
      <c r="B3370" t="s">
        <v>69</v>
      </c>
      <c r="C3370" t="s">
        <v>21</v>
      </c>
      <c r="D3370" t="s">
        <v>16</v>
      </c>
      <c r="E3370" t="s">
        <v>65</v>
      </c>
      <c r="F3370" s="1">
        <v>45755</v>
      </c>
      <c r="G3370" s="1">
        <v>39875</v>
      </c>
      <c r="H3370">
        <v>66037</v>
      </c>
      <c r="I3370">
        <v>7785</v>
      </c>
      <c r="J3370">
        <v>77</v>
      </c>
      <c r="K3370">
        <v>55</v>
      </c>
      <c r="L3370" t="s">
        <v>31</v>
      </c>
      <c r="M3370">
        <v>118</v>
      </c>
      <c r="N3370">
        <f>Table1[[#This Row],[Basic Salary]]+Table1[[#This Row],[Bonus]]</f>
        <v>73822</v>
      </c>
      <c r="O3370" s="2">
        <f>Table1[[#This Row],[Bonus]]/Table1[[#This Row],[Basic Salary]]</f>
        <v>0.11788845647137211</v>
      </c>
      <c r="P3370">
        <f ca="1">DATEDIF(Table1[[#This Row],[Date of Birth]],TODAY(),"Y")</f>
        <v>17</v>
      </c>
      <c r="Q3370">
        <f ca="1">DATEDIF(Table1[[#This Row],[Joining Date]],TODAY(),"Y")</f>
        <v>1</v>
      </c>
      <c r="R3370" t="str">
        <f ca="1">IF(YEAR(Table1[[#This Row],[Joining Date]])=YEAR(TODAY()),"Yes","No")</f>
        <v>No</v>
      </c>
      <c r="S3370" t="str">
        <f ca="1">IF(Table1[[#This Row],[Experience]]&gt;5,"Yes","No")</f>
        <v>No</v>
      </c>
      <c r="T3370" t="str">
        <f>TEXT(Table1[[#This Row],[Joining Date]],"mmmm")</f>
        <v>April</v>
      </c>
      <c r="U3370" t="str">
        <f>TEXT(Table1[[#This Row],[Joining Date]],"yyyy")</f>
        <v>2025</v>
      </c>
      <c r="V3370" s="5">
        <f ca="1">TODAY()-Table1[[#This Row],[Joining Date]]</f>
        <v>484</v>
      </c>
      <c r="W3370" t="str">
        <f>LEFT(Table1[[#This Row],[Employee Name]],FIND(" ",Table1[[#This Row],[Employee Name]])-1)</f>
        <v>Neha</v>
      </c>
      <c r="X3370" t="str">
        <f>RIGHT(Table1[[#This Row],[Employee Name]],LEN(Table1[[#This Row],[Employee Name]])-FIND(" ",Table1[[#This Row],[Employee Name]]))</f>
        <v>Kulkarni</v>
      </c>
      <c r="Y3370" t="str">
        <f>Table1[[#This Row],[Department]]&amp;"-"&amp;Table1[[#This Row],[Employee ID]]</f>
        <v>HR-E04750</v>
      </c>
      <c r="Z3370" t="str">
        <f>LEFT(Table1[[#This Row],[Department]],3)</f>
        <v>HR</v>
      </c>
      <c r="AA3370" t="str">
        <f>_xlfn.XLOOKUP(Table1[[#This Row],[Manager ID]],MANAGERS!A:A,MANAGERS!B:B)</f>
        <v>Manager_18</v>
      </c>
      <c r="AB3370" t="str" cm="1">
        <f t="array" ref="AB3370">_xlfn.XLOOKUP(Table1[[#This Row],[Manager ID]],Table2[[#All],[Manager ID]],Table2[[#All],[Department Head]])</f>
        <v>Support</v>
      </c>
      <c r="AC3370" s="2">
        <f>_xlfn.XLOOKUP(Table1[[#This Row],[City]],L:L,O:O)</f>
        <v>0.241864189087755</v>
      </c>
      <c r="AD3370" t="str" cm="1">
        <f t="array" ref="AD3370">_xlfn.IFS(Table1[[#This Row],[Performance Score]]&gt;=90,"Excellent",Table1[[#This Row],[Performance Score]]&gt;=75,"Good",Table1[[#This Row],[Performance Score]]&gt;=60,"Average",Table1[[#This Row],[Performance Score]]&lt;=60,"Need Improvement")</f>
        <v>Need Improvement</v>
      </c>
      <c r="AE3370" t="str">
        <f>IF(AND(Table1[[#This Row],[Attendance %]]&gt;=80,(Table1[[#This Row],[Performance Score]]&gt;=80)),"Eligible","Not Eligible")</f>
        <v>Not Eligible</v>
      </c>
      <c r="AF3370" t="str">
        <f>IF(Table1[[#This Row],[Performance Score]]&gt;=80,"High Performer","Low Performer")</f>
        <v>Low Performer</v>
      </c>
      <c r="AG3370" t="str" cm="1">
        <f t="array" aca="1" ref="AG3370" ca="1">_xlfn.IFS(Table1[[#This Row],[Experience]]&lt;=3,"Junior",Table1[[#This Row],[Experience]]&lt;=7,"Mid Level",Table1[[#This Row],[Experience]]&gt;=7,"Senior")</f>
        <v>Junior</v>
      </c>
      <c r="AH3370" t="str">
        <f>IF(Table1[[#This Row],[Attendance %]]&gt;75,"OK","Below 75")</f>
        <v>OK</v>
      </c>
      <c r="AI3370" t="b">
        <f>ISBLANK(Table1[[#This Row],[Employee ID]])</f>
        <v>0</v>
      </c>
      <c r="AJ3370" t="b">
        <f>ISNUMBER(Table1[[#This Row],[Total Salary  ]])</f>
        <v>1</v>
      </c>
      <c r="AK3370" t="str">
        <f>IFERROR(_xlfn.XLOOKUP(Table1[[#This Row],[Manager ID]],MANAGERS!A:A,MANAGERS!B:B),"Not Found")</f>
        <v>Manager_18</v>
      </c>
    </row>
    <row r="3371" spans="1:37" x14ac:dyDescent="0.2">
      <c r="A3371" t="s">
        <v>2553</v>
      </c>
      <c r="B3371" t="s">
        <v>29</v>
      </c>
      <c r="C3371" t="s">
        <v>21</v>
      </c>
      <c r="D3371" t="s">
        <v>33</v>
      </c>
      <c r="E3371" t="s">
        <v>22</v>
      </c>
      <c r="F3371" s="1">
        <v>45957</v>
      </c>
      <c r="G3371" s="1">
        <v>36352</v>
      </c>
      <c r="H3371">
        <v>64278</v>
      </c>
      <c r="I3371">
        <v>9496</v>
      </c>
      <c r="J3371">
        <v>72</v>
      </c>
      <c r="K3371">
        <v>85</v>
      </c>
      <c r="L3371" t="s">
        <v>53</v>
      </c>
      <c r="M3371">
        <v>113</v>
      </c>
      <c r="N3371">
        <f>Table1[[#This Row],[Basic Salary]]+Table1[[#This Row],[Bonus]]</f>
        <v>73774</v>
      </c>
      <c r="O3371" s="2">
        <f>Table1[[#This Row],[Bonus]]/Table1[[#This Row],[Basic Salary]]</f>
        <v>0.14773328354958151</v>
      </c>
      <c r="P3371">
        <f ca="1">DATEDIF(Table1[[#This Row],[Date of Birth]],TODAY(),"Y")</f>
        <v>27</v>
      </c>
      <c r="Q3371">
        <f ca="1">DATEDIF(Table1[[#This Row],[Joining Date]],TODAY(),"Y")</f>
        <v>0</v>
      </c>
      <c r="R3371" t="str">
        <f ca="1">IF(YEAR(Table1[[#This Row],[Joining Date]])=YEAR(TODAY()),"Yes","No")</f>
        <v>No</v>
      </c>
      <c r="S3371" t="str">
        <f ca="1">IF(Table1[[#This Row],[Experience]]&gt;5,"Yes","No")</f>
        <v>No</v>
      </c>
      <c r="T3371" t="str">
        <f>TEXT(Table1[[#This Row],[Joining Date]],"mmmm")</f>
        <v>October</v>
      </c>
      <c r="U3371" t="str">
        <f>TEXT(Table1[[#This Row],[Joining Date]],"yyyy")</f>
        <v>2025</v>
      </c>
      <c r="V3371" s="5">
        <f ca="1">TODAY()-Table1[[#This Row],[Joining Date]]</f>
        <v>282</v>
      </c>
      <c r="W3371" t="str">
        <f>LEFT(Table1[[#This Row],[Employee Name]],FIND(" ",Table1[[#This Row],[Employee Name]])-1)</f>
        <v>Vikram</v>
      </c>
      <c r="X3371" t="str">
        <f>RIGHT(Table1[[#This Row],[Employee Name]],LEN(Table1[[#This Row],[Employee Name]])-FIND(" ",Table1[[#This Row],[Employee Name]]))</f>
        <v>Singh</v>
      </c>
      <c r="Y3371" t="str">
        <f>Table1[[#This Row],[Department]]&amp;"-"&amp;Table1[[#This Row],[Employee ID]]</f>
        <v>Marketing-E02497</v>
      </c>
      <c r="Z3371" t="str">
        <f>LEFT(Table1[[#This Row],[Department]],3)</f>
        <v>Mar</v>
      </c>
      <c r="AA3371" t="str">
        <f>_xlfn.XLOOKUP(Table1[[#This Row],[Manager ID]],MANAGERS!A:A,MANAGERS!B:B)</f>
        <v>Manager_13</v>
      </c>
      <c r="AB3371" t="str" cm="1">
        <f t="array" ref="AB3371">_xlfn.XLOOKUP(Table1[[#This Row],[Manager ID]],Table2[[#All],[Manager ID]],Table2[[#All],[Department Head]])</f>
        <v>HR</v>
      </c>
      <c r="AC3371" s="2">
        <f>_xlfn.XLOOKUP(Table1[[#This Row],[City]],L:L,O:O)</f>
        <v>0.23685887225230964</v>
      </c>
      <c r="AD3371" t="str" cm="1">
        <f t="array" ref="AD3371">_xlfn.IFS(Table1[[#This Row],[Performance Score]]&gt;=90,"Excellent",Table1[[#This Row],[Performance Score]]&gt;=75,"Good",Table1[[#This Row],[Performance Score]]&gt;=60,"Average",Table1[[#This Row],[Performance Score]]&lt;=60,"Need Improvement")</f>
        <v>Good</v>
      </c>
      <c r="AE3371" t="str">
        <f>IF(AND(Table1[[#This Row],[Attendance %]]&gt;=80,(Table1[[#This Row],[Performance Score]]&gt;=80)),"Eligible","Not Eligible")</f>
        <v>Not Eligible</v>
      </c>
      <c r="AF3371" t="str">
        <f>IF(Table1[[#This Row],[Performance Score]]&gt;=80,"High Performer","Low Performer")</f>
        <v>High Performer</v>
      </c>
      <c r="AG3371" t="str" cm="1">
        <f t="array" aca="1" ref="AG3371" ca="1">_xlfn.IFS(Table1[[#This Row],[Experience]]&lt;=3,"Junior",Table1[[#This Row],[Experience]]&lt;=7,"Mid Level",Table1[[#This Row],[Experience]]&gt;=7,"Senior")</f>
        <v>Junior</v>
      </c>
      <c r="AH3371" t="str">
        <f>IF(Table1[[#This Row],[Attendance %]]&gt;75,"OK","Below 75")</f>
        <v>Below 75</v>
      </c>
      <c r="AI3371" t="b">
        <f>ISBLANK(Table1[[#This Row],[Employee ID]])</f>
        <v>0</v>
      </c>
      <c r="AJ3371" t="b">
        <f>ISNUMBER(Table1[[#This Row],[Total Salary  ]])</f>
        <v>1</v>
      </c>
      <c r="AK3371" t="str">
        <f>IFERROR(_xlfn.XLOOKUP(Table1[[#This Row],[Manager ID]],MANAGERS!A:A,MANAGERS!B:B),"Not Found")</f>
        <v>Manager_13</v>
      </c>
    </row>
    <row r="3372" spans="1:37" x14ac:dyDescent="0.2">
      <c r="A3372" t="s">
        <v>3720</v>
      </c>
      <c r="B3372" t="s">
        <v>93</v>
      </c>
      <c r="C3372" t="s">
        <v>15</v>
      </c>
      <c r="D3372" t="s">
        <v>81</v>
      </c>
      <c r="E3372" t="s">
        <v>26</v>
      </c>
      <c r="F3372" s="1">
        <v>44314</v>
      </c>
      <c r="G3372" s="1">
        <v>34556</v>
      </c>
      <c r="H3372">
        <v>59552</v>
      </c>
      <c r="I3372">
        <v>14191</v>
      </c>
      <c r="J3372">
        <v>96</v>
      </c>
      <c r="K3372">
        <v>96</v>
      </c>
      <c r="L3372" t="s">
        <v>31</v>
      </c>
      <c r="M3372">
        <v>101</v>
      </c>
      <c r="N3372">
        <f>Table1[[#This Row],[Basic Salary]]+Table1[[#This Row],[Bonus]]</f>
        <v>73743</v>
      </c>
      <c r="O3372" s="2">
        <f>Table1[[#This Row],[Bonus]]/Table1[[#This Row],[Basic Salary]]</f>
        <v>0.23829594304137561</v>
      </c>
      <c r="P3372">
        <f ca="1">DATEDIF(Table1[[#This Row],[Date of Birth]],TODAY(),"Y")</f>
        <v>31</v>
      </c>
      <c r="Q3372">
        <f ca="1">DATEDIF(Table1[[#This Row],[Joining Date]],TODAY(),"Y")</f>
        <v>5</v>
      </c>
      <c r="R3372" t="str">
        <f ca="1">IF(YEAR(Table1[[#This Row],[Joining Date]])=YEAR(TODAY()),"Yes","No")</f>
        <v>No</v>
      </c>
      <c r="S3372" t="str">
        <f ca="1">IF(Table1[[#This Row],[Experience]]&gt;5,"Yes","No")</f>
        <v>No</v>
      </c>
      <c r="T3372" t="str">
        <f>TEXT(Table1[[#This Row],[Joining Date]],"mmmm")</f>
        <v>April</v>
      </c>
      <c r="U3372" t="str">
        <f>TEXT(Table1[[#This Row],[Joining Date]],"yyyy")</f>
        <v>2021</v>
      </c>
      <c r="V3372" s="5">
        <f ca="1">TODAY()-Table1[[#This Row],[Joining Date]]</f>
        <v>1925</v>
      </c>
      <c r="W3372" t="str">
        <f>LEFT(Table1[[#This Row],[Employee Name]],FIND(" ",Table1[[#This Row],[Employee Name]])-1)</f>
        <v>Priya</v>
      </c>
      <c r="X3372" t="str">
        <f>RIGHT(Table1[[#This Row],[Employee Name]],LEN(Table1[[#This Row],[Employee Name]])-FIND(" ",Table1[[#This Row],[Employee Name]]))</f>
        <v>Reddy</v>
      </c>
      <c r="Y3372" t="str">
        <f>Table1[[#This Row],[Department]]&amp;"-"&amp;Table1[[#This Row],[Employee ID]]</f>
        <v>Sales-E03664</v>
      </c>
      <c r="Z3372" t="str">
        <f>LEFT(Table1[[#This Row],[Department]],3)</f>
        <v>Sal</v>
      </c>
      <c r="AA3372" t="str">
        <f>_xlfn.XLOOKUP(Table1[[#This Row],[Manager ID]],MANAGERS!A:A,MANAGERS!B:B)</f>
        <v>Manager_1</v>
      </c>
      <c r="AB3372" t="str" cm="1">
        <f t="array" ref="AB3372">_xlfn.XLOOKUP(Table1[[#This Row],[Manager ID]],Table2[[#All],[Manager ID]],Table2[[#All],[Department Head]])</f>
        <v>Support</v>
      </c>
      <c r="AC3372" s="2">
        <f>_xlfn.XLOOKUP(Table1[[#This Row],[City]],L:L,O:O)</f>
        <v>0.241864189087755</v>
      </c>
      <c r="AD3372" t="str" cm="1">
        <f t="array" ref="AD3372">_xlfn.IFS(Table1[[#This Row],[Performance Score]]&gt;=90,"Excellent",Table1[[#This Row],[Performance Score]]&gt;=75,"Good",Table1[[#This Row],[Performance Score]]&gt;=60,"Average",Table1[[#This Row],[Performance Score]]&lt;=60,"Need Improvement")</f>
        <v>Excellent</v>
      </c>
      <c r="AE3372" t="str">
        <f>IF(AND(Table1[[#This Row],[Attendance %]]&gt;=80,(Table1[[#This Row],[Performance Score]]&gt;=80)),"Eligible","Not Eligible")</f>
        <v>Eligible</v>
      </c>
      <c r="AF3372" t="str">
        <f>IF(Table1[[#This Row],[Performance Score]]&gt;=80,"High Performer","Low Performer")</f>
        <v>High Performer</v>
      </c>
      <c r="AG3372" t="str" cm="1">
        <f t="array" aca="1" ref="AG3372" ca="1">_xlfn.IFS(Table1[[#This Row],[Experience]]&lt;=3,"Junior",Table1[[#This Row],[Experience]]&lt;=7,"Mid Level",Table1[[#This Row],[Experience]]&gt;=7,"Senior")</f>
        <v>Mid Level</v>
      </c>
      <c r="AH3372" t="str">
        <f>IF(Table1[[#This Row],[Attendance %]]&gt;75,"OK","Below 75")</f>
        <v>OK</v>
      </c>
      <c r="AI3372" t="b">
        <f>ISBLANK(Table1[[#This Row],[Employee ID]])</f>
        <v>0</v>
      </c>
      <c r="AJ3372" t="b">
        <f>ISNUMBER(Table1[[#This Row],[Total Salary  ]])</f>
        <v>1</v>
      </c>
      <c r="AK3372" t="str">
        <f>IFERROR(_xlfn.XLOOKUP(Table1[[#This Row],[Manager ID]],MANAGERS!A:A,MANAGERS!B:B),"Not Found")</f>
        <v>Manager_1</v>
      </c>
    </row>
    <row r="3373" spans="1:37" x14ac:dyDescent="0.2">
      <c r="A3373" t="s">
        <v>4967</v>
      </c>
      <c r="B3373" t="s">
        <v>48</v>
      </c>
      <c r="C3373" t="s">
        <v>15</v>
      </c>
      <c r="D3373" t="s">
        <v>43</v>
      </c>
      <c r="E3373" t="s">
        <v>30</v>
      </c>
      <c r="F3373" s="1">
        <v>44749</v>
      </c>
      <c r="G3373" s="1">
        <v>39704</v>
      </c>
      <c r="H3373">
        <v>46976</v>
      </c>
      <c r="I3373">
        <v>26755</v>
      </c>
      <c r="J3373">
        <v>73</v>
      </c>
      <c r="K3373">
        <v>82</v>
      </c>
      <c r="L3373" t="s">
        <v>53</v>
      </c>
      <c r="M3373">
        <v>112</v>
      </c>
      <c r="N3373">
        <f>Table1[[#This Row],[Basic Salary]]+Table1[[#This Row],[Bonus]]</f>
        <v>73731</v>
      </c>
      <c r="O3373" s="2">
        <f>Table1[[#This Row],[Bonus]]/Table1[[#This Row],[Basic Salary]]</f>
        <v>0.56954615122615804</v>
      </c>
      <c r="P3373">
        <f ca="1">DATEDIF(Table1[[#This Row],[Date of Birth]],TODAY(),"Y")</f>
        <v>17</v>
      </c>
      <c r="Q3373">
        <f ca="1">DATEDIF(Table1[[#This Row],[Joining Date]],TODAY(),"Y")</f>
        <v>4</v>
      </c>
      <c r="R3373" t="str">
        <f ca="1">IF(YEAR(Table1[[#This Row],[Joining Date]])=YEAR(TODAY()),"Yes","No")</f>
        <v>No</v>
      </c>
      <c r="S3373" t="str">
        <f ca="1">IF(Table1[[#This Row],[Experience]]&gt;5,"Yes","No")</f>
        <v>No</v>
      </c>
      <c r="T3373" t="str">
        <f>TEXT(Table1[[#This Row],[Joining Date]],"mmmm")</f>
        <v>July</v>
      </c>
      <c r="U3373" t="str">
        <f>TEXT(Table1[[#This Row],[Joining Date]],"yyyy")</f>
        <v>2022</v>
      </c>
      <c r="V3373" s="5">
        <f ca="1">TODAY()-Table1[[#This Row],[Joining Date]]</f>
        <v>1490</v>
      </c>
      <c r="W3373" t="str">
        <f>LEFT(Table1[[#This Row],[Employee Name]],FIND(" ",Table1[[#This Row],[Employee Name]])-1)</f>
        <v>Aditya</v>
      </c>
      <c r="X3373" t="str">
        <f>RIGHT(Table1[[#This Row],[Employee Name]],LEN(Table1[[#This Row],[Employee Name]])-FIND(" ",Table1[[#This Row],[Employee Name]]))</f>
        <v>Kapoor</v>
      </c>
      <c r="Y3373" t="str">
        <f>Table1[[#This Row],[Department]]&amp;"-"&amp;Table1[[#This Row],[Employee ID]]</f>
        <v>Operations-E04911</v>
      </c>
      <c r="Z3373" t="str">
        <f>LEFT(Table1[[#This Row],[Department]],3)</f>
        <v>Ope</v>
      </c>
      <c r="AA3373" t="str">
        <f>_xlfn.XLOOKUP(Table1[[#This Row],[Manager ID]],MANAGERS!A:A,MANAGERS!B:B)</f>
        <v>Manager_12</v>
      </c>
      <c r="AB3373" t="str" cm="1">
        <f t="array" ref="AB3373">_xlfn.XLOOKUP(Table1[[#This Row],[Manager ID]],Table2[[#All],[Manager ID]],Table2[[#All],[Department Head]])</f>
        <v>Marketing</v>
      </c>
      <c r="AC3373" s="2">
        <f>_xlfn.XLOOKUP(Table1[[#This Row],[City]],L:L,O:O)</f>
        <v>0.23685887225230964</v>
      </c>
      <c r="AD3373" t="str" cm="1">
        <f t="array" ref="AD3373">_xlfn.IFS(Table1[[#This Row],[Performance Score]]&gt;=90,"Excellent",Table1[[#This Row],[Performance Score]]&gt;=75,"Good",Table1[[#This Row],[Performance Score]]&gt;=60,"Average",Table1[[#This Row],[Performance Score]]&lt;=60,"Need Improvement")</f>
        <v>Good</v>
      </c>
      <c r="AE3373" t="str">
        <f>IF(AND(Table1[[#This Row],[Attendance %]]&gt;=80,(Table1[[#This Row],[Performance Score]]&gt;=80)),"Eligible","Not Eligible")</f>
        <v>Not Eligible</v>
      </c>
      <c r="AF3373" t="str">
        <f>IF(Table1[[#This Row],[Performance Score]]&gt;=80,"High Performer","Low Performer")</f>
        <v>High Performer</v>
      </c>
      <c r="AG3373" t="str" cm="1">
        <f t="array" aca="1" ref="AG3373" ca="1">_xlfn.IFS(Table1[[#This Row],[Experience]]&lt;=3,"Junior",Table1[[#This Row],[Experience]]&lt;=7,"Mid Level",Table1[[#This Row],[Experience]]&gt;=7,"Senior")</f>
        <v>Mid Level</v>
      </c>
      <c r="AH3373" t="str">
        <f>IF(Table1[[#This Row],[Attendance %]]&gt;75,"OK","Below 75")</f>
        <v>Below 75</v>
      </c>
      <c r="AI3373" t="b">
        <f>ISBLANK(Table1[[#This Row],[Employee ID]])</f>
        <v>0</v>
      </c>
      <c r="AJ3373" t="b">
        <f>ISNUMBER(Table1[[#This Row],[Total Salary  ]])</f>
        <v>1</v>
      </c>
      <c r="AK3373" t="str">
        <f>IFERROR(_xlfn.XLOOKUP(Table1[[#This Row],[Manager ID]],MANAGERS!A:A,MANAGERS!B:B),"Not Found")</f>
        <v>Manager_12</v>
      </c>
    </row>
    <row r="3374" spans="1:37" x14ac:dyDescent="0.2">
      <c r="A3374" t="s">
        <v>4139</v>
      </c>
      <c r="B3374" t="s">
        <v>20</v>
      </c>
      <c r="C3374" t="s">
        <v>15</v>
      </c>
      <c r="D3374" t="s">
        <v>43</v>
      </c>
      <c r="E3374" t="s">
        <v>51</v>
      </c>
      <c r="F3374" s="1">
        <v>45546</v>
      </c>
      <c r="G3374" s="1">
        <v>29932</v>
      </c>
      <c r="H3374">
        <v>53973</v>
      </c>
      <c r="I3374">
        <v>19743</v>
      </c>
      <c r="J3374">
        <v>67</v>
      </c>
      <c r="K3374">
        <v>84</v>
      </c>
      <c r="L3374" t="s">
        <v>23</v>
      </c>
      <c r="M3374">
        <v>104</v>
      </c>
      <c r="N3374">
        <f>Table1[[#This Row],[Basic Salary]]+Table1[[#This Row],[Bonus]]</f>
        <v>73716</v>
      </c>
      <c r="O3374" s="2">
        <f>Table1[[#This Row],[Bonus]]/Table1[[#This Row],[Basic Salary]]</f>
        <v>0.36579400811516871</v>
      </c>
      <c r="P3374">
        <f ca="1">DATEDIF(Table1[[#This Row],[Date of Birth]],TODAY(),"Y")</f>
        <v>44</v>
      </c>
      <c r="Q3374">
        <f ca="1">DATEDIF(Table1[[#This Row],[Joining Date]],TODAY(),"Y")</f>
        <v>1</v>
      </c>
      <c r="R3374" t="str">
        <f ca="1">IF(YEAR(Table1[[#This Row],[Joining Date]])=YEAR(TODAY()),"Yes","No")</f>
        <v>No</v>
      </c>
      <c r="S3374" t="str">
        <f ca="1">IF(Table1[[#This Row],[Experience]]&gt;5,"Yes","No")</f>
        <v>No</v>
      </c>
      <c r="T3374" t="str">
        <f>TEXT(Table1[[#This Row],[Joining Date]],"mmmm")</f>
        <v>September</v>
      </c>
      <c r="U3374" t="str">
        <f>TEXT(Table1[[#This Row],[Joining Date]],"yyyy")</f>
        <v>2024</v>
      </c>
      <c r="V3374" s="5">
        <f ca="1">TODAY()-Table1[[#This Row],[Joining Date]]</f>
        <v>693</v>
      </c>
      <c r="W3374" t="str">
        <f>LEFT(Table1[[#This Row],[Employee Name]],FIND(" ",Table1[[#This Row],[Employee Name]])-1)</f>
        <v>Rahul</v>
      </c>
      <c r="X3374" t="str">
        <f>RIGHT(Table1[[#This Row],[Employee Name]],LEN(Table1[[#This Row],[Employee Name]])-FIND(" ",Table1[[#This Row],[Employee Name]]))</f>
        <v>Verma</v>
      </c>
      <c r="Y3374" t="str">
        <f>Table1[[#This Row],[Department]]&amp;"-"&amp;Table1[[#This Row],[Employee ID]]</f>
        <v>Operations-E04083</v>
      </c>
      <c r="Z3374" t="str">
        <f>LEFT(Table1[[#This Row],[Department]],3)</f>
        <v>Ope</v>
      </c>
      <c r="AA3374" t="str">
        <f>_xlfn.XLOOKUP(Table1[[#This Row],[Manager ID]],MANAGERS!A:A,MANAGERS!B:B)</f>
        <v>Manager_4</v>
      </c>
      <c r="AB3374" t="str" cm="1">
        <f t="array" ref="AB3374">_xlfn.XLOOKUP(Table1[[#This Row],[Manager ID]],Table2[[#All],[Manager ID]],Table2[[#All],[Department Head]])</f>
        <v>Finance</v>
      </c>
      <c r="AC3374" s="2">
        <f>_xlfn.XLOOKUP(Table1[[#This Row],[City]],L:L,O:O)</f>
        <v>0.23486488519629886</v>
      </c>
      <c r="AD3374" t="str" cm="1">
        <f t="array" ref="AD3374">_xlfn.IFS(Table1[[#This Row],[Performance Score]]&gt;=90,"Excellent",Table1[[#This Row],[Performance Score]]&gt;=75,"Good",Table1[[#This Row],[Performance Score]]&gt;=60,"Average",Table1[[#This Row],[Performance Score]]&lt;=60,"Need Improvement")</f>
        <v>Good</v>
      </c>
      <c r="AE3374" t="str">
        <f>IF(AND(Table1[[#This Row],[Attendance %]]&gt;=80,(Table1[[#This Row],[Performance Score]]&gt;=80)),"Eligible","Not Eligible")</f>
        <v>Not Eligible</v>
      </c>
      <c r="AF3374" t="str">
        <f>IF(Table1[[#This Row],[Performance Score]]&gt;=80,"High Performer","Low Performer")</f>
        <v>High Performer</v>
      </c>
      <c r="AG3374" t="str" cm="1">
        <f t="array" aca="1" ref="AG3374" ca="1">_xlfn.IFS(Table1[[#This Row],[Experience]]&lt;=3,"Junior",Table1[[#This Row],[Experience]]&lt;=7,"Mid Level",Table1[[#This Row],[Experience]]&gt;=7,"Senior")</f>
        <v>Junior</v>
      </c>
      <c r="AH3374" t="str">
        <f>IF(Table1[[#This Row],[Attendance %]]&gt;75,"OK","Below 75")</f>
        <v>Below 75</v>
      </c>
      <c r="AI3374" t="b">
        <f>ISBLANK(Table1[[#This Row],[Employee ID]])</f>
        <v>0</v>
      </c>
      <c r="AJ3374" t="b">
        <f>ISNUMBER(Table1[[#This Row],[Total Salary  ]])</f>
        <v>1</v>
      </c>
      <c r="AK3374" t="str">
        <f>IFERROR(_xlfn.XLOOKUP(Table1[[#This Row],[Manager ID]],MANAGERS!A:A,MANAGERS!B:B),"Not Found")</f>
        <v>Manager_4</v>
      </c>
    </row>
    <row r="3375" spans="1:37" x14ac:dyDescent="0.2">
      <c r="A3375" t="s">
        <v>391</v>
      </c>
      <c r="B3375" t="s">
        <v>48</v>
      </c>
      <c r="C3375" t="s">
        <v>15</v>
      </c>
      <c r="D3375" t="s">
        <v>46</v>
      </c>
      <c r="E3375" t="s">
        <v>17</v>
      </c>
      <c r="F3375" s="1">
        <v>43546</v>
      </c>
      <c r="G3375" s="1">
        <v>41135</v>
      </c>
      <c r="H3375">
        <v>65306</v>
      </c>
      <c r="I3375">
        <v>8406</v>
      </c>
      <c r="J3375">
        <v>73</v>
      </c>
      <c r="K3375">
        <v>73</v>
      </c>
      <c r="L3375" t="s">
        <v>37</v>
      </c>
      <c r="M3375">
        <v>114</v>
      </c>
      <c r="N3375">
        <f>Table1[[#This Row],[Basic Salary]]+Table1[[#This Row],[Bonus]]</f>
        <v>73712</v>
      </c>
      <c r="O3375" s="2">
        <f>Table1[[#This Row],[Bonus]]/Table1[[#This Row],[Basic Salary]]</f>
        <v>0.12871711634459315</v>
      </c>
      <c r="P3375">
        <f ca="1">DATEDIF(Table1[[#This Row],[Date of Birth]],TODAY(),"Y")</f>
        <v>13</v>
      </c>
      <c r="Q3375">
        <f ca="1">DATEDIF(Table1[[#This Row],[Joining Date]],TODAY(),"Y")</f>
        <v>7</v>
      </c>
      <c r="R3375" t="str">
        <f ca="1">IF(YEAR(Table1[[#This Row],[Joining Date]])=YEAR(TODAY()),"Yes","No")</f>
        <v>No</v>
      </c>
      <c r="S3375" t="str">
        <f ca="1">IF(Table1[[#This Row],[Experience]]&gt;5,"Yes","No")</f>
        <v>Yes</v>
      </c>
      <c r="T3375" t="str">
        <f>TEXT(Table1[[#This Row],[Joining Date]],"mmmm")</f>
        <v>March</v>
      </c>
      <c r="U3375" t="str">
        <f>TEXT(Table1[[#This Row],[Joining Date]],"yyyy")</f>
        <v>2019</v>
      </c>
      <c r="V3375" s="5">
        <f ca="1">TODAY()-Table1[[#This Row],[Joining Date]]</f>
        <v>2693</v>
      </c>
      <c r="W3375" t="str">
        <f>LEFT(Table1[[#This Row],[Employee Name]],FIND(" ",Table1[[#This Row],[Employee Name]])-1)</f>
        <v>Aditya</v>
      </c>
      <c r="X3375" t="str">
        <f>RIGHT(Table1[[#This Row],[Employee Name]],LEN(Table1[[#This Row],[Employee Name]])-FIND(" ",Table1[[#This Row],[Employee Name]]))</f>
        <v>Kapoor</v>
      </c>
      <c r="Y3375" t="str">
        <f>Table1[[#This Row],[Department]]&amp;"-"&amp;Table1[[#This Row],[Employee ID]]</f>
        <v>Support-E00335</v>
      </c>
      <c r="Z3375" t="str">
        <f>LEFT(Table1[[#This Row],[Department]],3)</f>
        <v>Sup</v>
      </c>
      <c r="AA3375" t="str">
        <f>_xlfn.XLOOKUP(Table1[[#This Row],[Manager ID]],MANAGERS!A:A,MANAGERS!B:B)</f>
        <v>Manager_14</v>
      </c>
      <c r="AB3375" t="str" cm="1">
        <f t="array" ref="AB3375">_xlfn.XLOOKUP(Table1[[#This Row],[Manager ID]],Table2[[#All],[Manager ID]],Table2[[#All],[Department Head]])</f>
        <v>Marketing</v>
      </c>
      <c r="AC3375" s="2">
        <f>_xlfn.XLOOKUP(Table1[[#This Row],[City]],L:L,O:O)</f>
        <v>0.24036902712549932</v>
      </c>
      <c r="AD3375" t="str" cm="1">
        <f t="array" ref="AD3375">_xlfn.IFS(Table1[[#This Row],[Performance Score]]&gt;=90,"Excellent",Table1[[#This Row],[Performance Score]]&gt;=75,"Good",Table1[[#This Row],[Performance Score]]&gt;=60,"Average",Table1[[#This Row],[Performance Score]]&lt;=60,"Need Improvement")</f>
        <v>Average</v>
      </c>
      <c r="AE3375" t="str">
        <f>IF(AND(Table1[[#This Row],[Attendance %]]&gt;=80,(Table1[[#This Row],[Performance Score]]&gt;=80)),"Eligible","Not Eligible")</f>
        <v>Not Eligible</v>
      </c>
      <c r="AF3375" t="str">
        <f>IF(Table1[[#This Row],[Performance Score]]&gt;=80,"High Performer","Low Performer")</f>
        <v>Low Performer</v>
      </c>
      <c r="AG3375" t="str" cm="1">
        <f t="array" aca="1" ref="AG3375" ca="1">_xlfn.IFS(Table1[[#This Row],[Experience]]&lt;=3,"Junior",Table1[[#This Row],[Experience]]&lt;=7,"Mid Level",Table1[[#This Row],[Experience]]&gt;=7,"Senior")</f>
        <v>Mid Level</v>
      </c>
      <c r="AH3375" t="str">
        <f>IF(Table1[[#This Row],[Attendance %]]&gt;75,"OK","Below 75")</f>
        <v>Below 75</v>
      </c>
      <c r="AI3375" t="b">
        <f>ISBLANK(Table1[[#This Row],[Employee ID]])</f>
        <v>0</v>
      </c>
      <c r="AJ3375" t="b">
        <f>ISNUMBER(Table1[[#This Row],[Total Salary  ]])</f>
        <v>1</v>
      </c>
      <c r="AK3375" t="str">
        <f>IFERROR(_xlfn.XLOOKUP(Table1[[#This Row],[Manager ID]],MANAGERS!A:A,MANAGERS!B:B),"Not Found")</f>
        <v>Manager_14</v>
      </c>
    </row>
    <row r="3376" spans="1:37" x14ac:dyDescent="0.2">
      <c r="A3376" t="s">
        <v>1448</v>
      </c>
      <c r="B3376" t="s">
        <v>62</v>
      </c>
      <c r="C3376" t="s">
        <v>21</v>
      </c>
      <c r="D3376" t="s">
        <v>40</v>
      </c>
      <c r="E3376" t="s">
        <v>17</v>
      </c>
      <c r="F3376" s="1">
        <v>43806</v>
      </c>
      <c r="G3376" s="1">
        <v>40251</v>
      </c>
      <c r="H3376">
        <v>63650</v>
      </c>
      <c r="I3376">
        <v>10060</v>
      </c>
      <c r="J3376">
        <v>68</v>
      </c>
      <c r="K3376">
        <v>49</v>
      </c>
      <c r="L3376" t="s">
        <v>23</v>
      </c>
      <c r="M3376">
        <v>110</v>
      </c>
      <c r="N3376">
        <f>Table1[[#This Row],[Basic Salary]]+Table1[[#This Row],[Bonus]]</f>
        <v>73710</v>
      </c>
      <c r="O3376" s="2">
        <f>Table1[[#This Row],[Bonus]]/Table1[[#This Row],[Basic Salary]]</f>
        <v>0.15805184603299294</v>
      </c>
      <c r="P3376">
        <f ca="1">DATEDIF(Table1[[#This Row],[Date of Birth]],TODAY(),"Y")</f>
        <v>16</v>
      </c>
      <c r="Q3376">
        <f ca="1">DATEDIF(Table1[[#This Row],[Joining Date]],TODAY(),"Y")</f>
        <v>6</v>
      </c>
      <c r="R3376" t="str">
        <f ca="1">IF(YEAR(Table1[[#This Row],[Joining Date]])=YEAR(TODAY()),"Yes","No")</f>
        <v>No</v>
      </c>
      <c r="S3376" t="str">
        <f ca="1">IF(Table1[[#This Row],[Experience]]&gt;5,"Yes","No")</f>
        <v>Yes</v>
      </c>
      <c r="T3376" t="str">
        <f>TEXT(Table1[[#This Row],[Joining Date]],"mmmm")</f>
        <v>December</v>
      </c>
      <c r="U3376" t="str">
        <f>TEXT(Table1[[#This Row],[Joining Date]],"yyyy")</f>
        <v>2019</v>
      </c>
      <c r="V3376" s="5">
        <f ca="1">TODAY()-Table1[[#This Row],[Joining Date]]</f>
        <v>2433</v>
      </c>
      <c r="W3376" t="str">
        <f>LEFT(Table1[[#This Row],[Employee Name]],FIND(" ",Table1[[#This Row],[Employee Name]])-1)</f>
        <v>Kavya</v>
      </c>
      <c r="X3376" t="str">
        <f>RIGHT(Table1[[#This Row],[Employee Name]],LEN(Table1[[#This Row],[Employee Name]])-FIND(" ",Table1[[#This Row],[Employee Name]]))</f>
        <v>Nair</v>
      </c>
      <c r="Y3376" t="str">
        <f>Table1[[#This Row],[Department]]&amp;"-"&amp;Table1[[#This Row],[Employee ID]]</f>
        <v>IT-E01392</v>
      </c>
      <c r="Z3376" t="str">
        <f>LEFT(Table1[[#This Row],[Department]],3)</f>
        <v>IT</v>
      </c>
      <c r="AA3376" t="str">
        <f>_xlfn.XLOOKUP(Table1[[#This Row],[Manager ID]],MANAGERS!A:A,MANAGERS!B:B)</f>
        <v>Manager_10</v>
      </c>
      <c r="AB3376" t="str" cm="1">
        <f t="array" ref="AB3376">_xlfn.XLOOKUP(Table1[[#This Row],[Manager ID]],Table2[[#All],[Manager ID]],Table2[[#All],[Department Head]])</f>
        <v>HR</v>
      </c>
      <c r="AC3376" s="2">
        <f>_xlfn.XLOOKUP(Table1[[#This Row],[City]],L:L,O:O)</f>
        <v>0.23486488519629886</v>
      </c>
      <c r="AD3376" t="str" cm="1">
        <f t="array" ref="AD3376">_xlfn.IFS(Table1[[#This Row],[Performance Score]]&gt;=90,"Excellent",Table1[[#This Row],[Performance Score]]&gt;=75,"Good",Table1[[#This Row],[Performance Score]]&gt;=60,"Average",Table1[[#This Row],[Performance Score]]&lt;=60,"Need Improvement")</f>
        <v>Need Improvement</v>
      </c>
      <c r="AE3376" t="str">
        <f>IF(AND(Table1[[#This Row],[Attendance %]]&gt;=80,(Table1[[#This Row],[Performance Score]]&gt;=80)),"Eligible","Not Eligible")</f>
        <v>Not Eligible</v>
      </c>
      <c r="AF3376" t="str">
        <f>IF(Table1[[#This Row],[Performance Score]]&gt;=80,"High Performer","Low Performer")</f>
        <v>Low Performer</v>
      </c>
      <c r="AG3376" t="str" cm="1">
        <f t="array" aca="1" ref="AG3376" ca="1">_xlfn.IFS(Table1[[#This Row],[Experience]]&lt;=3,"Junior",Table1[[#This Row],[Experience]]&lt;=7,"Mid Level",Table1[[#This Row],[Experience]]&gt;=7,"Senior")</f>
        <v>Mid Level</v>
      </c>
      <c r="AH3376" t="str">
        <f>IF(Table1[[#This Row],[Attendance %]]&gt;75,"OK","Below 75")</f>
        <v>Below 75</v>
      </c>
      <c r="AI3376" t="b">
        <f>ISBLANK(Table1[[#This Row],[Employee ID]])</f>
        <v>0</v>
      </c>
      <c r="AJ3376" t="b">
        <f>ISNUMBER(Table1[[#This Row],[Total Salary  ]])</f>
        <v>1</v>
      </c>
      <c r="AK3376" t="str">
        <f>IFERROR(_xlfn.XLOOKUP(Table1[[#This Row],[Manager ID]],MANAGERS!A:A,MANAGERS!B:B),"Not Found")</f>
        <v>Manager_10</v>
      </c>
    </row>
    <row r="3377" spans="1:37" x14ac:dyDescent="0.2">
      <c r="A3377" t="s">
        <v>2783</v>
      </c>
      <c r="B3377" t="s">
        <v>42</v>
      </c>
      <c r="C3377" t="s">
        <v>21</v>
      </c>
      <c r="D3377" t="s">
        <v>33</v>
      </c>
      <c r="E3377" t="s">
        <v>51</v>
      </c>
      <c r="F3377" s="1">
        <v>43316</v>
      </c>
      <c r="G3377" s="1">
        <v>36155</v>
      </c>
      <c r="H3377">
        <v>64477</v>
      </c>
      <c r="I3377">
        <v>9222</v>
      </c>
      <c r="J3377">
        <v>81</v>
      </c>
      <c r="K3377">
        <v>88</v>
      </c>
      <c r="L3377" t="s">
        <v>27</v>
      </c>
      <c r="M3377">
        <v>102</v>
      </c>
      <c r="N3377">
        <f>Table1[[#This Row],[Basic Salary]]+Table1[[#This Row],[Bonus]]</f>
        <v>73699</v>
      </c>
      <c r="O3377" s="2">
        <f>Table1[[#This Row],[Bonus]]/Table1[[#This Row],[Basic Salary]]</f>
        <v>0.14302774632814802</v>
      </c>
      <c r="P3377">
        <f ca="1">DATEDIF(Table1[[#This Row],[Date of Birth]],TODAY(),"Y")</f>
        <v>27</v>
      </c>
      <c r="Q3377">
        <f ca="1">DATEDIF(Table1[[#This Row],[Joining Date]],TODAY(),"Y")</f>
        <v>8</v>
      </c>
      <c r="R3377" t="str">
        <f ca="1">IF(YEAR(Table1[[#This Row],[Joining Date]])=YEAR(TODAY()),"Yes","No")</f>
        <v>No</v>
      </c>
      <c r="S3377" t="str">
        <f ca="1">IF(Table1[[#This Row],[Experience]]&gt;5,"Yes","No")</f>
        <v>Yes</v>
      </c>
      <c r="T3377" t="str">
        <f>TEXT(Table1[[#This Row],[Joining Date]],"mmmm")</f>
        <v>August</v>
      </c>
      <c r="U3377" t="str">
        <f>TEXT(Table1[[#This Row],[Joining Date]],"yyyy")</f>
        <v>2018</v>
      </c>
      <c r="V3377" s="5">
        <f ca="1">TODAY()-Table1[[#This Row],[Joining Date]]</f>
        <v>2923</v>
      </c>
      <c r="W3377" t="str">
        <f>LEFT(Table1[[#This Row],[Employee Name]],FIND(" ",Table1[[#This Row],[Employee Name]])-1)</f>
        <v>Krishna</v>
      </c>
      <c r="X3377" t="str">
        <f>RIGHT(Table1[[#This Row],[Employee Name]],LEN(Table1[[#This Row],[Employee Name]])-FIND(" ",Table1[[#This Row],[Employee Name]]))</f>
        <v>Chaitanya</v>
      </c>
      <c r="Y3377" t="str">
        <f>Table1[[#This Row],[Department]]&amp;"-"&amp;Table1[[#This Row],[Employee ID]]</f>
        <v>Marketing-E02727</v>
      </c>
      <c r="Z3377" t="str">
        <f>LEFT(Table1[[#This Row],[Department]],3)</f>
        <v>Mar</v>
      </c>
      <c r="AA3377" t="str">
        <f>_xlfn.XLOOKUP(Table1[[#This Row],[Manager ID]],MANAGERS!A:A,MANAGERS!B:B)</f>
        <v>Manager_2</v>
      </c>
      <c r="AB3377" t="str" cm="1">
        <f t="array" ref="AB3377">_xlfn.XLOOKUP(Table1[[#This Row],[Manager ID]],Table2[[#All],[Manager ID]],Table2[[#All],[Department Head]])</f>
        <v>Sales</v>
      </c>
      <c r="AC3377" s="2">
        <f>_xlfn.XLOOKUP(Table1[[#This Row],[City]],L:L,O:O)</f>
        <v>0.23674293405114402</v>
      </c>
      <c r="AD3377" t="str" cm="1">
        <f t="array" ref="AD3377">_xlfn.IFS(Table1[[#This Row],[Performance Score]]&gt;=90,"Excellent",Table1[[#This Row],[Performance Score]]&gt;=75,"Good",Table1[[#This Row],[Performance Score]]&gt;=60,"Average",Table1[[#This Row],[Performance Score]]&lt;=60,"Need Improvement")</f>
        <v>Good</v>
      </c>
      <c r="AE3377" t="str">
        <f>IF(AND(Table1[[#This Row],[Attendance %]]&gt;=80,(Table1[[#This Row],[Performance Score]]&gt;=80)),"Eligible","Not Eligible")</f>
        <v>Eligible</v>
      </c>
      <c r="AF3377" t="str">
        <f>IF(Table1[[#This Row],[Performance Score]]&gt;=80,"High Performer","Low Performer")</f>
        <v>High Performer</v>
      </c>
      <c r="AG3377" t="str" cm="1">
        <f t="array" aca="1" ref="AG3377" ca="1">_xlfn.IFS(Table1[[#This Row],[Experience]]&lt;=3,"Junior",Table1[[#This Row],[Experience]]&lt;=7,"Mid Level",Table1[[#This Row],[Experience]]&gt;=7,"Senior")</f>
        <v>Senior</v>
      </c>
      <c r="AH3377" t="str">
        <f>IF(Table1[[#This Row],[Attendance %]]&gt;75,"OK","Below 75")</f>
        <v>OK</v>
      </c>
      <c r="AI3377" t="b">
        <f>ISBLANK(Table1[[#This Row],[Employee ID]])</f>
        <v>0</v>
      </c>
      <c r="AJ3377" t="b">
        <f>ISNUMBER(Table1[[#This Row],[Total Salary  ]])</f>
        <v>1</v>
      </c>
      <c r="AK3377" t="str">
        <f>IFERROR(_xlfn.XLOOKUP(Table1[[#This Row],[Manager ID]],MANAGERS!A:A,MANAGERS!B:B),"Not Found")</f>
        <v>Manager_2</v>
      </c>
    </row>
    <row r="3378" spans="1:37" x14ac:dyDescent="0.2">
      <c r="A3378" t="s">
        <v>345</v>
      </c>
      <c r="B3378" t="s">
        <v>62</v>
      </c>
      <c r="C3378" t="s">
        <v>21</v>
      </c>
      <c r="D3378" t="s">
        <v>43</v>
      </c>
      <c r="E3378" t="s">
        <v>26</v>
      </c>
      <c r="F3378" s="1">
        <v>45930</v>
      </c>
      <c r="G3378" s="1">
        <v>36791</v>
      </c>
      <c r="H3378">
        <v>55389</v>
      </c>
      <c r="I3378">
        <v>18272</v>
      </c>
      <c r="J3378">
        <v>100</v>
      </c>
      <c r="K3378">
        <v>51</v>
      </c>
      <c r="L3378" t="s">
        <v>37</v>
      </c>
      <c r="M3378">
        <v>114</v>
      </c>
      <c r="N3378">
        <f>Table1[[#This Row],[Basic Salary]]+Table1[[#This Row],[Bonus]]</f>
        <v>73661</v>
      </c>
      <c r="O3378" s="2">
        <f>Table1[[#This Row],[Bonus]]/Table1[[#This Row],[Basic Salary]]</f>
        <v>0.32988499521565656</v>
      </c>
      <c r="P3378">
        <f ca="1">DATEDIF(Table1[[#This Row],[Date of Birth]],TODAY(),"Y")</f>
        <v>25</v>
      </c>
      <c r="Q3378">
        <f ca="1">DATEDIF(Table1[[#This Row],[Joining Date]],TODAY(),"Y")</f>
        <v>0</v>
      </c>
      <c r="R3378" t="str">
        <f ca="1">IF(YEAR(Table1[[#This Row],[Joining Date]])=YEAR(TODAY()),"Yes","No")</f>
        <v>No</v>
      </c>
      <c r="S3378" t="str">
        <f ca="1">IF(Table1[[#This Row],[Experience]]&gt;5,"Yes","No")</f>
        <v>No</v>
      </c>
      <c r="T3378" t="str">
        <f>TEXT(Table1[[#This Row],[Joining Date]],"mmmm")</f>
        <v>September</v>
      </c>
      <c r="U3378" t="str">
        <f>TEXT(Table1[[#This Row],[Joining Date]],"yyyy")</f>
        <v>2025</v>
      </c>
      <c r="V3378" s="5">
        <f ca="1">TODAY()-Table1[[#This Row],[Joining Date]]</f>
        <v>309</v>
      </c>
      <c r="W3378" t="str">
        <f>LEFT(Table1[[#This Row],[Employee Name]],FIND(" ",Table1[[#This Row],[Employee Name]])-1)</f>
        <v>Kavya</v>
      </c>
      <c r="X3378" t="str">
        <f>RIGHT(Table1[[#This Row],[Employee Name]],LEN(Table1[[#This Row],[Employee Name]])-FIND(" ",Table1[[#This Row],[Employee Name]]))</f>
        <v>Nair</v>
      </c>
      <c r="Y3378" t="str">
        <f>Table1[[#This Row],[Department]]&amp;"-"&amp;Table1[[#This Row],[Employee ID]]</f>
        <v>Operations-E00289</v>
      </c>
      <c r="Z3378" t="str">
        <f>LEFT(Table1[[#This Row],[Department]],3)</f>
        <v>Ope</v>
      </c>
      <c r="AA3378" t="str">
        <f>_xlfn.XLOOKUP(Table1[[#This Row],[Manager ID]],MANAGERS!A:A,MANAGERS!B:B)</f>
        <v>Manager_14</v>
      </c>
      <c r="AB3378" t="str" cm="1">
        <f t="array" ref="AB3378">_xlfn.XLOOKUP(Table1[[#This Row],[Manager ID]],Table2[[#All],[Manager ID]],Table2[[#All],[Department Head]])</f>
        <v>Marketing</v>
      </c>
      <c r="AC3378" s="2">
        <f>_xlfn.XLOOKUP(Table1[[#This Row],[City]],L:L,O:O)</f>
        <v>0.24036902712549932</v>
      </c>
      <c r="AD3378" t="str" cm="1">
        <f t="array" ref="AD3378">_xlfn.IFS(Table1[[#This Row],[Performance Score]]&gt;=90,"Excellent",Table1[[#This Row],[Performance Score]]&gt;=75,"Good",Table1[[#This Row],[Performance Score]]&gt;=60,"Average",Table1[[#This Row],[Performance Score]]&lt;=60,"Need Improvement")</f>
        <v>Need Improvement</v>
      </c>
      <c r="AE3378" t="str">
        <f>IF(AND(Table1[[#This Row],[Attendance %]]&gt;=80,(Table1[[#This Row],[Performance Score]]&gt;=80)),"Eligible","Not Eligible")</f>
        <v>Not Eligible</v>
      </c>
      <c r="AF3378" t="str">
        <f>IF(Table1[[#This Row],[Performance Score]]&gt;=80,"High Performer","Low Performer")</f>
        <v>Low Performer</v>
      </c>
      <c r="AG3378" t="str" cm="1">
        <f t="array" aca="1" ref="AG3378" ca="1">_xlfn.IFS(Table1[[#This Row],[Experience]]&lt;=3,"Junior",Table1[[#This Row],[Experience]]&lt;=7,"Mid Level",Table1[[#This Row],[Experience]]&gt;=7,"Senior")</f>
        <v>Junior</v>
      </c>
      <c r="AH3378" t="str">
        <f>IF(Table1[[#This Row],[Attendance %]]&gt;75,"OK","Below 75")</f>
        <v>OK</v>
      </c>
      <c r="AI3378" t="b">
        <f>ISBLANK(Table1[[#This Row],[Employee ID]])</f>
        <v>0</v>
      </c>
      <c r="AJ3378" t="b">
        <f>ISNUMBER(Table1[[#This Row],[Total Salary  ]])</f>
        <v>1</v>
      </c>
      <c r="AK3378" t="str">
        <f>IFERROR(_xlfn.XLOOKUP(Table1[[#This Row],[Manager ID]],MANAGERS!A:A,MANAGERS!B:B),"Not Found")</f>
        <v>Manager_14</v>
      </c>
    </row>
    <row r="3379" spans="1:37" x14ac:dyDescent="0.2">
      <c r="A3379" t="s">
        <v>2847</v>
      </c>
      <c r="B3379" t="s">
        <v>71</v>
      </c>
      <c r="C3379" t="s">
        <v>15</v>
      </c>
      <c r="D3379" t="s">
        <v>81</v>
      </c>
      <c r="E3379" t="s">
        <v>22</v>
      </c>
      <c r="F3379" s="1">
        <v>44890</v>
      </c>
      <c r="G3379" s="1">
        <v>31112</v>
      </c>
      <c r="H3379">
        <v>57279</v>
      </c>
      <c r="I3379">
        <v>16371</v>
      </c>
      <c r="J3379">
        <v>61</v>
      </c>
      <c r="K3379">
        <v>92</v>
      </c>
      <c r="L3379" t="s">
        <v>34</v>
      </c>
      <c r="M3379">
        <v>111</v>
      </c>
      <c r="N3379">
        <f>Table1[[#This Row],[Basic Salary]]+Table1[[#This Row],[Bonus]]</f>
        <v>73650</v>
      </c>
      <c r="O3379" s="2">
        <f>Table1[[#This Row],[Bonus]]/Table1[[#This Row],[Basic Salary]]</f>
        <v>0.28581155397266012</v>
      </c>
      <c r="P3379">
        <f ca="1">DATEDIF(Table1[[#This Row],[Date of Birth]],TODAY(),"Y")</f>
        <v>41</v>
      </c>
      <c r="Q3379">
        <f ca="1">DATEDIF(Table1[[#This Row],[Joining Date]],TODAY(),"Y")</f>
        <v>3</v>
      </c>
      <c r="R3379" t="str">
        <f ca="1">IF(YEAR(Table1[[#This Row],[Joining Date]])=YEAR(TODAY()),"Yes","No")</f>
        <v>No</v>
      </c>
      <c r="S3379" t="str">
        <f ca="1">IF(Table1[[#This Row],[Experience]]&gt;5,"Yes","No")</f>
        <v>No</v>
      </c>
      <c r="T3379" t="str">
        <f>TEXT(Table1[[#This Row],[Joining Date]],"mmmm")</f>
        <v>November</v>
      </c>
      <c r="U3379" t="str">
        <f>TEXT(Table1[[#This Row],[Joining Date]],"yyyy")</f>
        <v>2022</v>
      </c>
      <c r="V3379" s="5">
        <f ca="1">TODAY()-Table1[[#This Row],[Joining Date]]</f>
        <v>1349</v>
      </c>
      <c r="W3379" t="str">
        <f>LEFT(Table1[[#This Row],[Employee Name]],FIND(" ",Table1[[#This Row],[Employee Name]])-1)</f>
        <v>Sneha</v>
      </c>
      <c r="X3379" t="str">
        <f>RIGHT(Table1[[#This Row],[Employee Name]],LEN(Table1[[#This Row],[Employee Name]])-FIND(" ",Table1[[#This Row],[Employee Name]]))</f>
        <v>Iyer</v>
      </c>
      <c r="Y3379" t="str">
        <f>Table1[[#This Row],[Department]]&amp;"-"&amp;Table1[[#This Row],[Employee ID]]</f>
        <v>Sales-E02791</v>
      </c>
      <c r="Z3379" t="str">
        <f>LEFT(Table1[[#This Row],[Department]],3)</f>
        <v>Sal</v>
      </c>
      <c r="AA3379" t="str">
        <f>_xlfn.XLOOKUP(Table1[[#This Row],[Manager ID]],MANAGERS!A:A,MANAGERS!B:B)</f>
        <v>Manager_11</v>
      </c>
      <c r="AB3379" t="str" cm="1">
        <f t="array" ref="AB3379">_xlfn.XLOOKUP(Table1[[#This Row],[Manager ID]],Table2[[#All],[Manager ID]],Table2[[#All],[Department Head]])</f>
        <v>Marketing</v>
      </c>
      <c r="AC3379" s="2">
        <f>_xlfn.XLOOKUP(Table1[[#This Row],[City]],L:L,O:O)</f>
        <v>0.24030340748661314</v>
      </c>
      <c r="AD3379" t="str" cm="1">
        <f t="array" ref="AD3379">_xlfn.IFS(Table1[[#This Row],[Performance Score]]&gt;=90,"Excellent",Table1[[#This Row],[Performance Score]]&gt;=75,"Good",Table1[[#This Row],[Performance Score]]&gt;=60,"Average",Table1[[#This Row],[Performance Score]]&lt;=60,"Need Improvement")</f>
        <v>Excellent</v>
      </c>
      <c r="AE3379" t="str">
        <f>IF(AND(Table1[[#This Row],[Attendance %]]&gt;=80,(Table1[[#This Row],[Performance Score]]&gt;=80)),"Eligible","Not Eligible")</f>
        <v>Not Eligible</v>
      </c>
      <c r="AF3379" t="str">
        <f>IF(Table1[[#This Row],[Performance Score]]&gt;=80,"High Performer","Low Performer")</f>
        <v>High Performer</v>
      </c>
      <c r="AG3379" t="str" cm="1">
        <f t="array" aca="1" ref="AG3379" ca="1">_xlfn.IFS(Table1[[#This Row],[Experience]]&lt;=3,"Junior",Table1[[#This Row],[Experience]]&lt;=7,"Mid Level",Table1[[#This Row],[Experience]]&gt;=7,"Senior")</f>
        <v>Junior</v>
      </c>
      <c r="AH3379" t="str">
        <f>IF(Table1[[#This Row],[Attendance %]]&gt;75,"OK","Below 75")</f>
        <v>Below 75</v>
      </c>
      <c r="AI3379" t="b">
        <f>ISBLANK(Table1[[#This Row],[Employee ID]])</f>
        <v>0</v>
      </c>
      <c r="AJ3379" t="b">
        <f>ISNUMBER(Table1[[#This Row],[Total Salary  ]])</f>
        <v>1</v>
      </c>
      <c r="AK3379" t="str">
        <f>IFERROR(_xlfn.XLOOKUP(Table1[[#This Row],[Manager ID]],MANAGERS!A:A,MANAGERS!B:B),"Not Found")</f>
        <v>Manager_11</v>
      </c>
    </row>
    <row r="3380" spans="1:37" x14ac:dyDescent="0.2">
      <c r="A3380" t="s">
        <v>4093</v>
      </c>
      <c r="B3380" t="s">
        <v>60</v>
      </c>
      <c r="C3380" t="s">
        <v>15</v>
      </c>
      <c r="D3380" t="s">
        <v>33</v>
      </c>
      <c r="E3380" t="s">
        <v>17</v>
      </c>
      <c r="F3380" s="1">
        <v>44004</v>
      </c>
      <c r="G3380" s="1">
        <v>34281</v>
      </c>
      <c r="H3380">
        <v>62186</v>
      </c>
      <c r="I3380">
        <v>11454</v>
      </c>
      <c r="J3380">
        <v>84</v>
      </c>
      <c r="K3380">
        <v>75</v>
      </c>
      <c r="L3380" t="s">
        <v>27</v>
      </c>
      <c r="M3380">
        <v>103</v>
      </c>
      <c r="N3380">
        <f>Table1[[#This Row],[Basic Salary]]+Table1[[#This Row],[Bonus]]</f>
        <v>73640</v>
      </c>
      <c r="O3380" s="2">
        <f>Table1[[#This Row],[Bonus]]/Table1[[#This Row],[Basic Salary]]</f>
        <v>0.18418936738172578</v>
      </c>
      <c r="P3380">
        <f ca="1">DATEDIF(Table1[[#This Row],[Date of Birth]],TODAY(),"Y")</f>
        <v>32</v>
      </c>
      <c r="Q3380">
        <f ca="1">DATEDIF(Table1[[#This Row],[Joining Date]],TODAY(),"Y")</f>
        <v>6</v>
      </c>
      <c r="R3380" t="str">
        <f ca="1">IF(YEAR(Table1[[#This Row],[Joining Date]])=YEAR(TODAY()),"Yes","No")</f>
        <v>No</v>
      </c>
      <c r="S3380" t="str">
        <f ca="1">IF(Table1[[#This Row],[Experience]]&gt;5,"Yes","No")</f>
        <v>Yes</v>
      </c>
      <c r="T3380" t="str">
        <f>TEXT(Table1[[#This Row],[Joining Date]],"mmmm")</f>
        <v>June</v>
      </c>
      <c r="U3380" t="str">
        <f>TEXT(Table1[[#This Row],[Joining Date]],"yyyy")</f>
        <v>2020</v>
      </c>
      <c r="V3380" s="5">
        <f ca="1">TODAY()-Table1[[#This Row],[Joining Date]]</f>
        <v>2235</v>
      </c>
      <c r="W3380" t="str">
        <f>LEFT(Table1[[#This Row],[Employee Name]],FIND(" ",Table1[[#This Row],[Employee Name]])-1)</f>
        <v>Gayathri</v>
      </c>
      <c r="X3380" t="str">
        <f>RIGHT(Table1[[#This Row],[Employee Name]],LEN(Table1[[#This Row],[Employee Name]])-FIND(" ",Table1[[#This Row],[Employee Name]]))</f>
        <v>Iyer</v>
      </c>
      <c r="Y3380" t="str">
        <f>Table1[[#This Row],[Department]]&amp;"-"&amp;Table1[[#This Row],[Employee ID]]</f>
        <v>Marketing-E04037</v>
      </c>
      <c r="Z3380" t="str">
        <f>LEFT(Table1[[#This Row],[Department]],3)</f>
        <v>Mar</v>
      </c>
      <c r="AA3380" t="str">
        <f>_xlfn.XLOOKUP(Table1[[#This Row],[Manager ID]],MANAGERS!A:A,MANAGERS!B:B)</f>
        <v>Manager_3</v>
      </c>
      <c r="AB3380" t="str" cm="1">
        <f t="array" ref="AB3380">_xlfn.XLOOKUP(Table1[[#This Row],[Manager ID]],Table2[[#All],[Manager ID]],Table2[[#All],[Department Head]])</f>
        <v>IT</v>
      </c>
      <c r="AC3380" s="2">
        <f>_xlfn.XLOOKUP(Table1[[#This Row],[City]],L:L,O:O)</f>
        <v>0.23674293405114402</v>
      </c>
      <c r="AD3380" t="str" cm="1">
        <f t="array" ref="AD3380">_xlfn.IFS(Table1[[#This Row],[Performance Score]]&gt;=90,"Excellent",Table1[[#This Row],[Performance Score]]&gt;=75,"Good",Table1[[#This Row],[Performance Score]]&gt;=60,"Average",Table1[[#This Row],[Performance Score]]&lt;=60,"Need Improvement")</f>
        <v>Good</v>
      </c>
      <c r="AE3380" t="str">
        <f>IF(AND(Table1[[#This Row],[Attendance %]]&gt;=80,(Table1[[#This Row],[Performance Score]]&gt;=80)),"Eligible","Not Eligible")</f>
        <v>Not Eligible</v>
      </c>
      <c r="AF3380" t="str">
        <f>IF(Table1[[#This Row],[Performance Score]]&gt;=80,"High Performer","Low Performer")</f>
        <v>Low Performer</v>
      </c>
      <c r="AG3380" t="str" cm="1">
        <f t="array" aca="1" ref="AG3380" ca="1">_xlfn.IFS(Table1[[#This Row],[Experience]]&lt;=3,"Junior",Table1[[#This Row],[Experience]]&lt;=7,"Mid Level",Table1[[#This Row],[Experience]]&gt;=7,"Senior")</f>
        <v>Mid Level</v>
      </c>
      <c r="AH3380" t="str">
        <f>IF(Table1[[#This Row],[Attendance %]]&gt;75,"OK","Below 75")</f>
        <v>OK</v>
      </c>
      <c r="AI3380" t="b">
        <f>ISBLANK(Table1[[#This Row],[Employee ID]])</f>
        <v>0</v>
      </c>
      <c r="AJ3380" t="b">
        <f>ISNUMBER(Table1[[#This Row],[Total Salary  ]])</f>
        <v>1</v>
      </c>
      <c r="AK3380" t="str">
        <f>IFERROR(_xlfn.XLOOKUP(Table1[[#This Row],[Manager ID]],MANAGERS!A:A,MANAGERS!B:B),"Not Found")</f>
        <v>Manager_3</v>
      </c>
    </row>
    <row r="3381" spans="1:37" x14ac:dyDescent="0.2">
      <c r="A3381" t="s">
        <v>2769</v>
      </c>
      <c r="B3381" t="s">
        <v>29</v>
      </c>
      <c r="C3381" t="s">
        <v>21</v>
      </c>
      <c r="D3381" t="s">
        <v>16</v>
      </c>
      <c r="E3381" t="s">
        <v>51</v>
      </c>
      <c r="F3381" s="1">
        <v>42677</v>
      </c>
      <c r="G3381" s="1">
        <v>32682</v>
      </c>
      <c r="H3381">
        <v>57153</v>
      </c>
      <c r="I3381">
        <v>16483</v>
      </c>
      <c r="J3381">
        <v>64</v>
      </c>
      <c r="K3381">
        <v>69</v>
      </c>
      <c r="L3381" t="s">
        <v>31</v>
      </c>
      <c r="M3381">
        <v>113</v>
      </c>
      <c r="N3381">
        <f>Table1[[#This Row],[Basic Salary]]+Table1[[#This Row],[Bonus]]</f>
        <v>73636</v>
      </c>
      <c r="O3381" s="2">
        <f>Table1[[#This Row],[Bonus]]/Table1[[#This Row],[Basic Salary]]</f>
        <v>0.28840130876769371</v>
      </c>
      <c r="P3381">
        <f ca="1">DATEDIF(Table1[[#This Row],[Date of Birth]],TODAY(),"Y")</f>
        <v>37</v>
      </c>
      <c r="Q3381">
        <f ca="1">DATEDIF(Table1[[#This Row],[Joining Date]],TODAY(),"Y")</f>
        <v>9</v>
      </c>
      <c r="R3381" t="str">
        <f ca="1">IF(YEAR(Table1[[#This Row],[Joining Date]])=YEAR(TODAY()),"Yes","No")</f>
        <v>No</v>
      </c>
      <c r="S3381" t="str">
        <f ca="1">IF(Table1[[#This Row],[Experience]]&gt;5,"Yes","No")</f>
        <v>Yes</v>
      </c>
      <c r="T3381" t="str">
        <f>TEXT(Table1[[#This Row],[Joining Date]],"mmmm")</f>
        <v>November</v>
      </c>
      <c r="U3381" t="str">
        <f>TEXT(Table1[[#This Row],[Joining Date]],"yyyy")</f>
        <v>2016</v>
      </c>
      <c r="V3381" s="5">
        <f ca="1">TODAY()-Table1[[#This Row],[Joining Date]]</f>
        <v>3562</v>
      </c>
      <c r="W3381" t="str">
        <f>LEFT(Table1[[#This Row],[Employee Name]],FIND(" ",Table1[[#This Row],[Employee Name]])-1)</f>
        <v>Vikram</v>
      </c>
      <c r="X3381" t="str">
        <f>RIGHT(Table1[[#This Row],[Employee Name]],LEN(Table1[[#This Row],[Employee Name]])-FIND(" ",Table1[[#This Row],[Employee Name]]))</f>
        <v>Singh</v>
      </c>
      <c r="Y3381" t="str">
        <f>Table1[[#This Row],[Department]]&amp;"-"&amp;Table1[[#This Row],[Employee ID]]</f>
        <v>HR-E02713</v>
      </c>
      <c r="Z3381" t="str">
        <f>LEFT(Table1[[#This Row],[Department]],3)</f>
        <v>HR</v>
      </c>
      <c r="AA3381" t="str">
        <f>_xlfn.XLOOKUP(Table1[[#This Row],[Manager ID]],MANAGERS!A:A,MANAGERS!B:B)</f>
        <v>Manager_13</v>
      </c>
      <c r="AB3381" t="str" cm="1">
        <f t="array" ref="AB3381">_xlfn.XLOOKUP(Table1[[#This Row],[Manager ID]],Table2[[#All],[Manager ID]],Table2[[#All],[Department Head]])</f>
        <v>HR</v>
      </c>
      <c r="AC3381" s="2">
        <f>_xlfn.XLOOKUP(Table1[[#This Row],[City]],L:L,O:O)</f>
        <v>0.241864189087755</v>
      </c>
      <c r="AD3381" t="str" cm="1">
        <f t="array" ref="AD3381">_xlfn.IFS(Table1[[#This Row],[Performance Score]]&gt;=90,"Excellent",Table1[[#This Row],[Performance Score]]&gt;=75,"Good",Table1[[#This Row],[Performance Score]]&gt;=60,"Average",Table1[[#This Row],[Performance Score]]&lt;=60,"Need Improvement")</f>
        <v>Average</v>
      </c>
      <c r="AE3381" t="str">
        <f>IF(AND(Table1[[#This Row],[Attendance %]]&gt;=80,(Table1[[#This Row],[Performance Score]]&gt;=80)),"Eligible","Not Eligible")</f>
        <v>Not Eligible</v>
      </c>
      <c r="AF3381" t="str">
        <f>IF(Table1[[#This Row],[Performance Score]]&gt;=80,"High Performer","Low Performer")</f>
        <v>Low Performer</v>
      </c>
      <c r="AG3381" t="str" cm="1">
        <f t="array" aca="1" ref="AG3381" ca="1">_xlfn.IFS(Table1[[#This Row],[Experience]]&lt;=3,"Junior",Table1[[#This Row],[Experience]]&lt;=7,"Mid Level",Table1[[#This Row],[Experience]]&gt;=7,"Senior")</f>
        <v>Senior</v>
      </c>
      <c r="AH3381" t="str">
        <f>IF(Table1[[#This Row],[Attendance %]]&gt;75,"OK","Below 75")</f>
        <v>Below 75</v>
      </c>
      <c r="AI3381" t="b">
        <f>ISBLANK(Table1[[#This Row],[Employee ID]])</f>
        <v>0</v>
      </c>
      <c r="AJ3381" t="b">
        <f>ISNUMBER(Table1[[#This Row],[Total Salary  ]])</f>
        <v>1</v>
      </c>
      <c r="AK3381" t="str">
        <f>IFERROR(_xlfn.XLOOKUP(Table1[[#This Row],[Manager ID]],MANAGERS!A:A,MANAGERS!B:B),"Not Found")</f>
        <v>Manager_13</v>
      </c>
    </row>
    <row r="3382" spans="1:37" x14ac:dyDescent="0.2">
      <c r="A3382" t="s">
        <v>4694</v>
      </c>
      <c r="B3382" t="s">
        <v>48</v>
      </c>
      <c r="C3382" t="s">
        <v>15</v>
      </c>
      <c r="D3382" t="s">
        <v>81</v>
      </c>
      <c r="E3382" t="s">
        <v>22</v>
      </c>
      <c r="F3382" s="1">
        <v>45261</v>
      </c>
      <c r="G3382" s="1">
        <v>38453</v>
      </c>
      <c r="H3382">
        <v>53084</v>
      </c>
      <c r="I3382">
        <v>20524</v>
      </c>
      <c r="J3382">
        <v>61</v>
      </c>
      <c r="K3382">
        <v>45</v>
      </c>
      <c r="L3382" t="s">
        <v>18</v>
      </c>
      <c r="M3382">
        <v>104</v>
      </c>
      <c r="N3382">
        <f>Table1[[#This Row],[Basic Salary]]+Table1[[#This Row],[Bonus]]</f>
        <v>73608</v>
      </c>
      <c r="O3382" s="2">
        <f>Table1[[#This Row],[Bonus]]/Table1[[#This Row],[Basic Salary]]</f>
        <v>0.38663250697008517</v>
      </c>
      <c r="P3382">
        <f ca="1">DATEDIF(Table1[[#This Row],[Date of Birth]],TODAY(),"Y")</f>
        <v>21</v>
      </c>
      <c r="Q3382">
        <f ca="1">DATEDIF(Table1[[#This Row],[Joining Date]],TODAY(),"Y")</f>
        <v>2</v>
      </c>
      <c r="R3382" t="str">
        <f ca="1">IF(YEAR(Table1[[#This Row],[Joining Date]])=YEAR(TODAY()),"Yes","No")</f>
        <v>No</v>
      </c>
      <c r="S3382" t="str">
        <f ca="1">IF(Table1[[#This Row],[Experience]]&gt;5,"Yes","No")</f>
        <v>No</v>
      </c>
      <c r="T3382" t="str">
        <f>TEXT(Table1[[#This Row],[Joining Date]],"mmmm")</f>
        <v>December</v>
      </c>
      <c r="U3382" t="str">
        <f>TEXT(Table1[[#This Row],[Joining Date]],"yyyy")</f>
        <v>2023</v>
      </c>
      <c r="V3382" s="5">
        <f ca="1">TODAY()-Table1[[#This Row],[Joining Date]]</f>
        <v>978</v>
      </c>
      <c r="W3382" t="str">
        <f>LEFT(Table1[[#This Row],[Employee Name]],FIND(" ",Table1[[#This Row],[Employee Name]])-1)</f>
        <v>Aditya</v>
      </c>
      <c r="X3382" t="str">
        <f>RIGHT(Table1[[#This Row],[Employee Name]],LEN(Table1[[#This Row],[Employee Name]])-FIND(" ",Table1[[#This Row],[Employee Name]]))</f>
        <v>Kapoor</v>
      </c>
      <c r="Y3382" t="str">
        <f>Table1[[#This Row],[Department]]&amp;"-"&amp;Table1[[#This Row],[Employee ID]]</f>
        <v>Sales-E04638</v>
      </c>
      <c r="Z3382" t="str">
        <f>LEFT(Table1[[#This Row],[Department]],3)</f>
        <v>Sal</v>
      </c>
      <c r="AA3382" t="str">
        <f>_xlfn.XLOOKUP(Table1[[#This Row],[Manager ID]],MANAGERS!A:A,MANAGERS!B:B)</f>
        <v>Manager_4</v>
      </c>
      <c r="AB3382" t="str" cm="1">
        <f t="array" ref="AB3382">_xlfn.XLOOKUP(Table1[[#This Row],[Manager ID]],Table2[[#All],[Manager ID]],Table2[[#All],[Department Head]])</f>
        <v>Finance</v>
      </c>
      <c r="AC3382" s="2">
        <f>_xlfn.XLOOKUP(Table1[[#This Row],[City]],L:L,O:O)</f>
        <v>0.21356479274849693</v>
      </c>
      <c r="AD3382" t="str" cm="1">
        <f t="array" ref="AD3382">_xlfn.IFS(Table1[[#This Row],[Performance Score]]&gt;=90,"Excellent",Table1[[#This Row],[Performance Score]]&gt;=75,"Good",Table1[[#This Row],[Performance Score]]&gt;=60,"Average",Table1[[#This Row],[Performance Score]]&lt;=60,"Need Improvement")</f>
        <v>Need Improvement</v>
      </c>
      <c r="AE3382" t="str">
        <f>IF(AND(Table1[[#This Row],[Attendance %]]&gt;=80,(Table1[[#This Row],[Performance Score]]&gt;=80)),"Eligible","Not Eligible")</f>
        <v>Not Eligible</v>
      </c>
      <c r="AF3382" t="str">
        <f>IF(Table1[[#This Row],[Performance Score]]&gt;=80,"High Performer","Low Performer")</f>
        <v>Low Performer</v>
      </c>
      <c r="AG3382" t="str" cm="1">
        <f t="array" aca="1" ref="AG3382" ca="1">_xlfn.IFS(Table1[[#This Row],[Experience]]&lt;=3,"Junior",Table1[[#This Row],[Experience]]&lt;=7,"Mid Level",Table1[[#This Row],[Experience]]&gt;=7,"Senior")</f>
        <v>Junior</v>
      </c>
      <c r="AH3382" t="str">
        <f>IF(Table1[[#This Row],[Attendance %]]&gt;75,"OK","Below 75")</f>
        <v>Below 75</v>
      </c>
      <c r="AI3382" t="b">
        <f>ISBLANK(Table1[[#This Row],[Employee ID]])</f>
        <v>0</v>
      </c>
      <c r="AJ3382" t="b">
        <f>ISNUMBER(Table1[[#This Row],[Total Salary  ]])</f>
        <v>1</v>
      </c>
      <c r="AK3382" t="str">
        <f>IFERROR(_xlfn.XLOOKUP(Table1[[#This Row],[Manager ID]],MANAGERS!A:A,MANAGERS!B:B),"Not Found")</f>
        <v>Manager_4</v>
      </c>
    </row>
    <row r="3383" spans="1:37" x14ac:dyDescent="0.2">
      <c r="A3383" t="s">
        <v>1111</v>
      </c>
      <c r="B3383" t="s">
        <v>69</v>
      </c>
      <c r="C3383" t="s">
        <v>15</v>
      </c>
      <c r="D3383" t="s">
        <v>81</v>
      </c>
      <c r="E3383" t="s">
        <v>26</v>
      </c>
      <c r="F3383" s="1">
        <v>43494</v>
      </c>
      <c r="G3383" s="1">
        <v>34697</v>
      </c>
      <c r="H3383">
        <v>64892</v>
      </c>
      <c r="I3383">
        <v>8654</v>
      </c>
      <c r="J3383">
        <v>66</v>
      </c>
      <c r="K3383">
        <v>82</v>
      </c>
      <c r="L3383" t="s">
        <v>53</v>
      </c>
      <c r="M3383">
        <v>118</v>
      </c>
      <c r="N3383">
        <f>Table1[[#This Row],[Basic Salary]]+Table1[[#This Row],[Bonus]]</f>
        <v>73546</v>
      </c>
      <c r="O3383" s="2">
        <f>Table1[[#This Row],[Bonus]]/Table1[[#This Row],[Basic Salary]]</f>
        <v>0.13336004438143376</v>
      </c>
      <c r="P3383">
        <f ca="1">DATEDIF(Table1[[#This Row],[Date of Birth]],TODAY(),"Y")</f>
        <v>31</v>
      </c>
      <c r="Q3383">
        <f ca="1">DATEDIF(Table1[[#This Row],[Joining Date]],TODAY(),"Y")</f>
        <v>7</v>
      </c>
      <c r="R3383" t="str">
        <f ca="1">IF(YEAR(Table1[[#This Row],[Joining Date]])=YEAR(TODAY()),"Yes","No")</f>
        <v>No</v>
      </c>
      <c r="S3383" t="str">
        <f ca="1">IF(Table1[[#This Row],[Experience]]&gt;5,"Yes","No")</f>
        <v>Yes</v>
      </c>
      <c r="T3383" t="str">
        <f>TEXT(Table1[[#This Row],[Joining Date]],"mmmm")</f>
        <v>January</v>
      </c>
      <c r="U3383" t="str">
        <f>TEXT(Table1[[#This Row],[Joining Date]],"yyyy")</f>
        <v>2019</v>
      </c>
      <c r="V3383" s="5">
        <f ca="1">TODAY()-Table1[[#This Row],[Joining Date]]</f>
        <v>2745</v>
      </c>
      <c r="W3383" t="str">
        <f>LEFT(Table1[[#This Row],[Employee Name]],FIND(" ",Table1[[#This Row],[Employee Name]])-1)</f>
        <v>Neha</v>
      </c>
      <c r="X3383" t="str">
        <f>RIGHT(Table1[[#This Row],[Employee Name]],LEN(Table1[[#This Row],[Employee Name]])-FIND(" ",Table1[[#This Row],[Employee Name]]))</f>
        <v>Kulkarni</v>
      </c>
      <c r="Y3383" t="str">
        <f>Table1[[#This Row],[Department]]&amp;"-"&amp;Table1[[#This Row],[Employee ID]]</f>
        <v>Sales-E01055</v>
      </c>
      <c r="Z3383" t="str">
        <f>LEFT(Table1[[#This Row],[Department]],3)</f>
        <v>Sal</v>
      </c>
      <c r="AA3383" t="str">
        <f>_xlfn.XLOOKUP(Table1[[#This Row],[Manager ID]],MANAGERS!A:A,MANAGERS!B:B)</f>
        <v>Manager_18</v>
      </c>
      <c r="AB3383" t="str" cm="1">
        <f t="array" ref="AB3383">_xlfn.XLOOKUP(Table1[[#This Row],[Manager ID]],Table2[[#All],[Manager ID]],Table2[[#All],[Department Head]])</f>
        <v>Support</v>
      </c>
      <c r="AC3383" s="2">
        <f>_xlfn.XLOOKUP(Table1[[#This Row],[City]],L:L,O:O)</f>
        <v>0.23685887225230964</v>
      </c>
      <c r="AD3383" t="str" cm="1">
        <f t="array" ref="AD3383">_xlfn.IFS(Table1[[#This Row],[Performance Score]]&gt;=90,"Excellent",Table1[[#This Row],[Performance Score]]&gt;=75,"Good",Table1[[#This Row],[Performance Score]]&gt;=60,"Average",Table1[[#This Row],[Performance Score]]&lt;=60,"Need Improvement")</f>
        <v>Good</v>
      </c>
      <c r="AE3383" t="str">
        <f>IF(AND(Table1[[#This Row],[Attendance %]]&gt;=80,(Table1[[#This Row],[Performance Score]]&gt;=80)),"Eligible","Not Eligible")</f>
        <v>Not Eligible</v>
      </c>
      <c r="AF3383" t="str">
        <f>IF(Table1[[#This Row],[Performance Score]]&gt;=80,"High Performer","Low Performer")</f>
        <v>High Performer</v>
      </c>
      <c r="AG3383" t="str" cm="1">
        <f t="array" aca="1" ref="AG3383" ca="1">_xlfn.IFS(Table1[[#This Row],[Experience]]&lt;=3,"Junior",Table1[[#This Row],[Experience]]&lt;=7,"Mid Level",Table1[[#This Row],[Experience]]&gt;=7,"Senior")</f>
        <v>Mid Level</v>
      </c>
      <c r="AH3383" t="str">
        <f>IF(Table1[[#This Row],[Attendance %]]&gt;75,"OK","Below 75")</f>
        <v>Below 75</v>
      </c>
      <c r="AI3383" t="b">
        <f>ISBLANK(Table1[[#This Row],[Employee ID]])</f>
        <v>0</v>
      </c>
      <c r="AJ3383" t="b">
        <f>ISNUMBER(Table1[[#This Row],[Total Salary  ]])</f>
        <v>1</v>
      </c>
      <c r="AK3383" t="str">
        <f>IFERROR(_xlfn.XLOOKUP(Table1[[#This Row],[Manager ID]],MANAGERS!A:A,MANAGERS!B:B),"Not Found")</f>
        <v>Manager_18</v>
      </c>
    </row>
    <row r="3384" spans="1:37" x14ac:dyDescent="0.2">
      <c r="A3384" t="s">
        <v>3299</v>
      </c>
      <c r="B3384" t="s">
        <v>14</v>
      </c>
      <c r="C3384" t="s">
        <v>21</v>
      </c>
      <c r="D3384" t="s">
        <v>33</v>
      </c>
      <c r="E3384" t="s">
        <v>26</v>
      </c>
      <c r="F3384" s="1">
        <v>43971</v>
      </c>
      <c r="G3384" s="1">
        <v>32036</v>
      </c>
      <c r="H3384">
        <v>58801</v>
      </c>
      <c r="I3384">
        <v>14734</v>
      </c>
      <c r="J3384">
        <v>72</v>
      </c>
      <c r="K3384">
        <v>80</v>
      </c>
      <c r="L3384" t="s">
        <v>31</v>
      </c>
      <c r="M3384">
        <v>107</v>
      </c>
      <c r="N3384">
        <f>Table1[[#This Row],[Basic Salary]]+Table1[[#This Row],[Bonus]]</f>
        <v>73535</v>
      </c>
      <c r="O3384" s="2">
        <f>Table1[[#This Row],[Bonus]]/Table1[[#This Row],[Basic Salary]]</f>
        <v>0.25057396983044505</v>
      </c>
      <c r="P3384">
        <f ca="1">DATEDIF(Table1[[#This Row],[Date of Birth]],TODAY(),"Y")</f>
        <v>38</v>
      </c>
      <c r="Q3384">
        <f ca="1">DATEDIF(Table1[[#This Row],[Joining Date]],TODAY(),"Y")</f>
        <v>6</v>
      </c>
      <c r="R3384" t="str">
        <f ca="1">IF(YEAR(Table1[[#This Row],[Joining Date]])=YEAR(TODAY()),"Yes","No")</f>
        <v>No</v>
      </c>
      <c r="S3384" t="str">
        <f ca="1">IF(Table1[[#This Row],[Experience]]&gt;5,"Yes","No")</f>
        <v>Yes</v>
      </c>
      <c r="T3384" t="str">
        <f>TEXT(Table1[[#This Row],[Joining Date]],"mmmm")</f>
        <v>May</v>
      </c>
      <c r="U3384" t="str">
        <f>TEXT(Table1[[#This Row],[Joining Date]],"yyyy")</f>
        <v>2020</v>
      </c>
      <c r="V3384" s="5">
        <f ca="1">TODAY()-Table1[[#This Row],[Joining Date]]</f>
        <v>2268</v>
      </c>
      <c r="W3384" t="str">
        <f>LEFT(Table1[[#This Row],[Employee Name]],FIND(" ",Table1[[#This Row],[Employee Name]])-1)</f>
        <v>Nisha</v>
      </c>
      <c r="X3384" t="str">
        <f>RIGHT(Table1[[#This Row],[Employee Name]],LEN(Table1[[#This Row],[Employee Name]])-FIND(" ",Table1[[#This Row],[Employee Name]]))</f>
        <v>Kapoor</v>
      </c>
      <c r="Y3384" t="str">
        <f>Table1[[#This Row],[Department]]&amp;"-"&amp;Table1[[#This Row],[Employee ID]]</f>
        <v>Marketing-E03243</v>
      </c>
      <c r="Z3384" t="str">
        <f>LEFT(Table1[[#This Row],[Department]],3)</f>
        <v>Mar</v>
      </c>
      <c r="AA3384" t="str">
        <f>_xlfn.XLOOKUP(Table1[[#This Row],[Manager ID]],MANAGERS!A:A,MANAGERS!B:B)</f>
        <v>Manager_7</v>
      </c>
      <c r="AB3384" t="str" cm="1">
        <f t="array" ref="AB3384">_xlfn.XLOOKUP(Table1[[#This Row],[Manager ID]],Table2[[#All],[Manager ID]],Table2[[#All],[Department Head]])</f>
        <v>Operations</v>
      </c>
      <c r="AC3384" s="2">
        <f>_xlfn.XLOOKUP(Table1[[#This Row],[City]],L:L,O:O)</f>
        <v>0.241864189087755</v>
      </c>
      <c r="AD3384" t="str" cm="1">
        <f t="array" ref="AD3384">_xlfn.IFS(Table1[[#This Row],[Performance Score]]&gt;=90,"Excellent",Table1[[#This Row],[Performance Score]]&gt;=75,"Good",Table1[[#This Row],[Performance Score]]&gt;=60,"Average",Table1[[#This Row],[Performance Score]]&lt;=60,"Need Improvement")</f>
        <v>Good</v>
      </c>
      <c r="AE3384" t="str">
        <f>IF(AND(Table1[[#This Row],[Attendance %]]&gt;=80,(Table1[[#This Row],[Performance Score]]&gt;=80)),"Eligible","Not Eligible")</f>
        <v>Not Eligible</v>
      </c>
      <c r="AF3384" t="str">
        <f>IF(Table1[[#This Row],[Performance Score]]&gt;=80,"High Performer","Low Performer")</f>
        <v>High Performer</v>
      </c>
      <c r="AG3384" t="str" cm="1">
        <f t="array" aca="1" ref="AG3384" ca="1">_xlfn.IFS(Table1[[#This Row],[Experience]]&lt;=3,"Junior",Table1[[#This Row],[Experience]]&lt;=7,"Mid Level",Table1[[#This Row],[Experience]]&gt;=7,"Senior")</f>
        <v>Mid Level</v>
      </c>
      <c r="AH3384" t="str">
        <f>IF(Table1[[#This Row],[Attendance %]]&gt;75,"OK","Below 75")</f>
        <v>Below 75</v>
      </c>
      <c r="AI3384" t="b">
        <f>ISBLANK(Table1[[#This Row],[Employee ID]])</f>
        <v>0</v>
      </c>
      <c r="AJ3384" t="b">
        <f>ISNUMBER(Table1[[#This Row],[Total Salary  ]])</f>
        <v>1</v>
      </c>
      <c r="AK3384" t="str">
        <f>IFERROR(_xlfn.XLOOKUP(Table1[[#This Row],[Manager ID]],MANAGERS!A:A,MANAGERS!B:B),"Not Found")</f>
        <v>Manager_7</v>
      </c>
    </row>
    <row r="3385" spans="1:37" x14ac:dyDescent="0.2">
      <c r="A3385" t="s">
        <v>4823</v>
      </c>
      <c r="B3385" t="s">
        <v>29</v>
      </c>
      <c r="C3385" t="s">
        <v>15</v>
      </c>
      <c r="D3385" t="s">
        <v>46</v>
      </c>
      <c r="E3385" t="s">
        <v>26</v>
      </c>
      <c r="F3385" s="1">
        <v>45213</v>
      </c>
      <c r="G3385" s="1">
        <v>30589</v>
      </c>
      <c r="H3385">
        <v>67263</v>
      </c>
      <c r="I3385">
        <v>6237</v>
      </c>
      <c r="J3385">
        <v>61</v>
      </c>
      <c r="K3385">
        <v>90</v>
      </c>
      <c r="L3385" t="s">
        <v>27</v>
      </c>
      <c r="M3385">
        <v>114</v>
      </c>
      <c r="N3385">
        <f>Table1[[#This Row],[Basic Salary]]+Table1[[#This Row],[Bonus]]</f>
        <v>73500</v>
      </c>
      <c r="O3385" s="2">
        <f>Table1[[#This Row],[Bonus]]/Table1[[#This Row],[Basic Salary]]</f>
        <v>9.2725569778332809E-2</v>
      </c>
      <c r="P3385">
        <f ca="1">DATEDIF(Table1[[#This Row],[Date of Birth]],TODAY(),"Y")</f>
        <v>42</v>
      </c>
      <c r="Q3385">
        <f ca="1">DATEDIF(Table1[[#This Row],[Joining Date]],TODAY(),"Y")</f>
        <v>2</v>
      </c>
      <c r="R3385" t="str">
        <f ca="1">IF(YEAR(Table1[[#This Row],[Joining Date]])=YEAR(TODAY()),"Yes","No")</f>
        <v>No</v>
      </c>
      <c r="S3385" t="str">
        <f ca="1">IF(Table1[[#This Row],[Experience]]&gt;5,"Yes","No")</f>
        <v>No</v>
      </c>
      <c r="T3385" t="str">
        <f>TEXT(Table1[[#This Row],[Joining Date]],"mmmm")</f>
        <v>October</v>
      </c>
      <c r="U3385" t="str">
        <f>TEXT(Table1[[#This Row],[Joining Date]],"yyyy")</f>
        <v>2023</v>
      </c>
      <c r="V3385" s="5">
        <f ca="1">TODAY()-Table1[[#This Row],[Joining Date]]</f>
        <v>1026</v>
      </c>
      <c r="W3385" t="str">
        <f>LEFT(Table1[[#This Row],[Employee Name]],FIND(" ",Table1[[#This Row],[Employee Name]])-1)</f>
        <v>Vikram</v>
      </c>
      <c r="X3385" t="str">
        <f>RIGHT(Table1[[#This Row],[Employee Name]],LEN(Table1[[#This Row],[Employee Name]])-FIND(" ",Table1[[#This Row],[Employee Name]]))</f>
        <v>Singh</v>
      </c>
      <c r="Y3385" t="str">
        <f>Table1[[#This Row],[Department]]&amp;"-"&amp;Table1[[#This Row],[Employee ID]]</f>
        <v>Support-E04767</v>
      </c>
      <c r="Z3385" t="str">
        <f>LEFT(Table1[[#This Row],[Department]],3)</f>
        <v>Sup</v>
      </c>
      <c r="AA3385" t="str">
        <f>_xlfn.XLOOKUP(Table1[[#This Row],[Manager ID]],MANAGERS!A:A,MANAGERS!B:B)</f>
        <v>Manager_14</v>
      </c>
      <c r="AB3385" t="str" cm="1">
        <f t="array" ref="AB3385">_xlfn.XLOOKUP(Table1[[#This Row],[Manager ID]],Table2[[#All],[Manager ID]],Table2[[#All],[Department Head]])</f>
        <v>Marketing</v>
      </c>
      <c r="AC3385" s="2">
        <f>_xlfn.XLOOKUP(Table1[[#This Row],[City]],L:L,O:O)</f>
        <v>0.23674293405114402</v>
      </c>
      <c r="AD3385" t="str" cm="1">
        <f t="array" ref="AD3385">_xlfn.IFS(Table1[[#This Row],[Performance Score]]&gt;=90,"Excellent",Table1[[#This Row],[Performance Score]]&gt;=75,"Good",Table1[[#This Row],[Performance Score]]&gt;=60,"Average",Table1[[#This Row],[Performance Score]]&lt;=60,"Need Improvement")</f>
        <v>Excellent</v>
      </c>
      <c r="AE3385" t="str">
        <f>IF(AND(Table1[[#This Row],[Attendance %]]&gt;=80,(Table1[[#This Row],[Performance Score]]&gt;=80)),"Eligible","Not Eligible")</f>
        <v>Not Eligible</v>
      </c>
      <c r="AF3385" t="str">
        <f>IF(Table1[[#This Row],[Performance Score]]&gt;=80,"High Performer","Low Performer")</f>
        <v>High Performer</v>
      </c>
      <c r="AG3385" t="str" cm="1">
        <f t="array" aca="1" ref="AG3385" ca="1">_xlfn.IFS(Table1[[#This Row],[Experience]]&lt;=3,"Junior",Table1[[#This Row],[Experience]]&lt;=7,"Mid Level",Table1[[#This Row],[Experience]]&gt;=7,"Senior")</f>
        <v>Junior</v>
      </c>
      <c r="AH3385" t="str">
        <f>IF(Table1[[#This Row],[Attendance %]]&gt;75,"OK","Below 75")</f>
        <v>Below 75</v>
      </c>
      <c r="AI3385" t="b">
        <f>ISBLANK(Table1[[#This Row],[Employee ID]])</f>
        <v>0</v>
      </c>
      <c r="AJ3385" t="b">
        <f>ISNUMBER(Table1[[#This Row],[Total Salary  ]])</f>
        <v>1</v>
      </c>
      <c r="AK3385" t="str">
        <f>IFERROR(_xlfn.XLOOKUP(Table1[[#This Row],[Manager ID]],MANAGERS!A:A,MANAGERS!B:B),"Not Found")</f>
        <v>Manager_14</v>
      </c>
    </row>
    <row r="3386" spans="1:37" x14ac:dyDescent="0.2">
      <c r="A3386" t="s">
        <v>735</v>
      </c>
      <c r="B3386" t="s">
        <v>45</v>
      </c>
      <c r="C3386" t="s">
        <v>15</v>
      </c>
      <c r="D3386" t="s">
        <v>16</v>
      </c>
      <c r="E3386" t="s">
        <v>65</v>
      </c>
      <c r="F3386" s="1">
        <v>44596</v>
      </c>
      <c r="G3386" s="1">
        <v>30039</v>
      </c>
      <c r="H3386">
        <v>65283</v>
      </c>
      <c r="I3386">
        <v>8188</v>
      </c>
      <c r="J3386">
        <v>89</v>
      </c>
      <c r="K3386">
        <v>79</v>
      </c>
      <c r="L3386" t="s">
        <v>37</v>
      </c>
      <c r="M3386">
        <v>119</v>
      </c>
      <c r="N3386">
        <f>Table1[[#This Row],[Basic Salary]]+Table1[[#This Row],[Bonus]]</f>
        <v>73471</v>
      </c>
      <c r="O3386" s="2">
        <f>Table1[[#This Row],[Bonus]]/Table1[[#This Row],[Basic Salary]]</f>
        <v>0.12542315763675077</v>
      </c>
      <c r="P3386">
        <f ca="1">DATEDIF(Table1[[#This Row],[Date of Birth]],TODAY(),"Y")</f>
        <v>44</v>
      </c>
      <c r="Q3386">
        <f ca="1">DATEDIF(Table1[[#This Row],[Joining Date]],TODAY(),"Y")</f>
        <v>4</v>
      </c>
      <c r="R3386" t="str">
        <f ca="1">IF(YEAR(Table1[[#This Row],[Joining Date]])=YEAR(TODAY()),"Yes","No")</f>
        <v>No</v>
      </c>
      <c r="S3386" t="str">
        <f ca="1">IF(Table1[[#This Row],[Experience]]&gt;5,"Yes","No")</f>
        <v>No</v>
      </c>
      <c r="T3386" t="str">
        <f>TEXT(Table1[[#This Row],[Joining Date]],"mmmm")</f>
        <v>February</v>
      </c>
      <c r="U3386" t="str">
        <f>TEXT(Table1[[#This Row],[Joining Date]],"yyyy")</f>
        <v>2022</v>
      </c>
      <c r="V3386" s="5">
        <f ca="1">TODAY()-Table1[[#This Row],[Joining Date]]</f>
        <v>1643</v>
      </c>
      <c r="W3386" t="str">
        <f>LEFT(Table1[[#This Row],[Employee Name]],FIND(" ",Table1[[#This Row],[Employee Name]])-1)</f>
        <v>Ananya</v>
      </c>
      <c r="X3386" t="str">
        <f>RIGHT(Table1[[#This Row],[Employee Name]],LEN(Table1[[#This Row],[Employee Name]])-FIND(" ",Table1[[#This Row],[Employee Name]]))</f>
        <v>Rao</v>
      </c>
      <c r="Y3386" t="str">
        <f>Table1[[#This Row],[Department]]&amp;"-"&amp;Table1[[#This Row],[Employee ID]]</f>
        <v>HR-E00679</v>
      </c>
      <c r="Z3386" t="str">
        <f>LEFT(Table1[[#This Row],[Department]],3)</f>
        <v>HR</v>
      </c>
      <c r="AA3386" t="str">
        <f>_xlfn.XLOOKUP(Table1[[#This Row],[Manager ID]],MANAGERS!A:A,MANAGERS!B:B)</f>
        <v>Manager_19</v>
      </c>
      <c r="AB3386" t="str" cm="1">
        <f t="array" ref="AB3386">_xlfn.XLOOKUP(Table1[[#This Row],[Manager ID]],Table2[[#All],[Manager ID]],Table2[[#All],[Department Head]])</f>
        <v>Support</v>
      </c>
      <c r="AC3386" s="2">
        <f>_xlfn.XLOOKUP(Table1[[#This Row],[City]],L:L,O:O)</f>
        <v>0.24036902712549932</v>
      </c>
      <c r="AD3386" t="str" cm="1">
        <f t="array" ref="AD3386">_xlfn.IFS(Table1[[#This Row],[Performance Score]]&gt;=90,"Excellent",Table1[[#This Row],[Performance Score]]&gt;=75,"Good",Table1[[#This Row],[Performance Score]]&gt;=60,"Average",Table1[[#This Row],[Performance Score]]&lt;=60,"Need Improvement")</f>
        <v>Good</v>
      </c>
      <c r="AE3386" t="str">
        <f>IF(AND(Table1[[#This Row],[Attendance %]]&gt;=80,(Table1[[#This Row],[Performance Score]]&gt;=80)),"Eligible","Not Eligible")</f>
        <v>Not Eligible</v>
      </c>
      <c r="AF3386" t="str">
        <f>IF(Table1[[#This Row],[Performance Score]]&gt;=80,"High Performer","Low Performer")</f>
        <v>Low Performer</v>
      </c>
      <c r="AG3386" t="str" cm="1">
        <f t="array" aca="1" ref="AG3386" ca="1">_xlfn.IFS(Table1[[#This Row],[Experience]]&lt;=3,"Junior",Table1[[#This Row],[Experience]]&lt;=7,"Mid Level",Table1[[#This Row],[Experience]]&gt;=7,"Senior")</f>
        <v>Mid Level</v>
      </c>
      <c r="AH3386" t="str">
        <f>IF(Table1[[#This Row],[Attendance %]]&gt;75,"OK","Below 75")</f>
        <v>OK</v>
      </c>
      <c r="AI3386" t="b">
        <f>ISBLANK(Table1[[#This Row],[Employee ID]])</f>
        <v>0</v>
      </c>
      <c r="AJ3386" t="b">
        <f>ISNUMBER(Table1[[#This Row],[Total Salary  ]])</f>
        <v>1</v>
      </c>
      <c r="AK3386" t="str">
        <f>IFERROR(_xlfn.XLOOKUP(Table1[[#This Row],[Manager ID]],MANAGERS!A:A,MANAGERS!B:B),"Not Found")</f>
        <v>Manager_19</v>
      </c>
    </row>
    <row r="3387" spans="1:37" x14ac:dyDescent="0.2">
      <c r="A3387" t="s">
        <v>2628</v>
      </c>
      <c r="B3387" t="s">
        <v>75</v>
      </c>
      <c r="C3387" t="s">
        <v>21</v>
      </c>
      <c r="D3387" t="s">
        <v>46</v>
      </c>
      <c r="E3387" t="s">
        <v>65</v>
      </c>
      <c r="F3387" s="1">
        <v>45177</v>
      </c>
      <c r="G3387" s="1">
        <v>32915</v>
      </c>
      <c r="H3387">
        <v>66315</v>
      </c>
      <c r="I3387">
        <v>7152</v>
      </c>
      <c r="J3387">
        <v>60</v>
      </c>
      <c r="K3387">
        <v>84</v>
      </c>
      <c r="L3387" t="s">
        <v>34</v>
      </c>
      <c r="M3387">
        <v>116</v>
      </c>
      <c r="N3387">
        <f>Table1[[#This Row],[Basic Salary]]+Table1[[#This Row],[Bonus]]</f>
        <v>73467</v>
      </c>
      <c r="O3387" s="2">
        <f>Table1[[#This Row],[Bonus]]/Table1[[#This Row],[Basic Salary]]</f>
        <v>0.10784890296313052</v>
      </c>
      <c r="P3387">
        <f ca="1">DATEDIF(Table1[[#This Row],[Date of Birth]],TODAY(),"Y")</f>
        <v>36</v>
      </c>
      <c r="Q3387">
        <f ca="1">DATEDIF(Table1[[#This Row],[Joining Date]],TODAY(),"Y")</f>
        <v>2</v>
      </c>
      <c r="R3387" t="str">
        <f ca="1">IF(YEAR(Table1[[#This Row],[Joining Date]])=YEAR(TODAY()),"Yes","No")</f>
        <v>No</v>
      </c>
      <c r="S3387" t="str">
        <f ca="1">IF(Table1[[#This Row],[Experience]]&gt;5,"Yes","No")</f>
        <v>No</v>
      </c>
      <c r="T3387" t="str">
        <f>TEXT(Table1[[#This Row],[Joining Date]],"mmmm")</f>
        <v>September</v>
      </c>
      <c r="U3387" t="str">
        <f>TEXT(Table1[[#This Row],[Joining Date]],"yyyy")</f>
        <v>2023</v>
      </c>
      <c r="V3387" s="5">
        <f ca="1">TODAY()-Table1[[#This Row],[Joining Date]]</f>
        <v>1062</v>
      </c>
      <c r="W3387" t="str">
        <f>LEFT(Table1[[#This Row],[Employee Name]],FIND(" ",Table1[[#This Row],[Employee Name]])-1)</f>
        <v>Ishita</v>
      </c>
      <c r="X3387" t="str">
        <f>RIGHT(Table1[[#This Row],[Employee Name]],LEN(Table1[[#This Row],[Employee Name]])-FIND(" ",Table1[[#This Row],[Employee Name]]))</f>
        <v>Roy</v>
      </c>
      <c r="Y3387" t="str">
        <f>Table1[[#This Row],[Department]]&amp;"-"&amp;Table1[[#This Row],[Employee ID]]</f>
        <v>Support-E02572</v>
      </c>
      <c r="Z3387" t="str">
        <f>LEFT(Table1[[#This Row],[Department]],3)</f>
        <v>Sup</v>
      </c>
      <c r="AA3387" t="str">
        <f>_xlfn.XLOOKUP(Table1[[#This Row],[Manager ID]],MANAGERS!A:A,MANAGERS!B:B)</f>
        <v>Manager_16</v>
      </c>
      <c r="AB3387" t="str" cm="1">
        <f t="array" ref="AB3387">_xlfn.XLOOKUP(Table1[[#This Row],[Manager ID]],Table2[[#All],[Manager ID]],Table2[[#All],[Department Head]])</f>
        <v>Sales</v>
      </c>
      <c r="AC3387" s="2">
        <f>_xlfn.XLOOKUP(Table1[[#This Row],[City]],L:L,O:O)</f>
        <v>0.24030340748661314</v>
      </c>
      <c r="AD3387" t="str" cm="1">
        <f t="array" ref="AD3387">_xlfn.IFS(Table1[[#This Row],[Performance Score]]&gt;=90,"Excellent",Table1[[#This Row],[Performance Score]]&gt;=75,"Good",Table1[[#This Row],[Performance Score]]&gt;=60,"Average",Table1[[#This Row],[Performance Score]]&lt;=60,"Need Improvement")</f>
        <v>Good</v>
      </c>
      <c r="AE3387" t="str">
        <f>IF(AND(Table1[[#This Row],[Attendance %]]&gt;=80,(Table1[[#This Row],[Performance Score]]&gt;=80)),"Eligible","Not Eligible")</f>
        <v>Not Eligible</v>
      </c>
      <c r="AF3387" t="str">
        <f>IF(Table1[[#This Row],[Performance Score]]&gt;=80,"High Performer","Low Performer")</f>
        <v>High Performer</v>
      </c>
      <c r="AG3387" t="str" cm="1">
        <f t="array" aca="1" ref="AG3387" ca="1">_xlfn.IFS(Table1[[#This Row],[Experience]]&lt;=3,"Junior",Table1[[#This Row],[Experience]]&lt;=7,"Mid Level",Table1[[#This Row],[Experience]]&gt;=7,"Senior")</f>
        <v>Junior</v>
      </c>
      <c r="AH3387" t="str">
        <f>IF(Table1[[#This Row],[Attendance %]]&gt;75,"OK","Below 75")</f>
        <v>Below 75</v>
      </c>
      <c r="AI3387" t="b">
        <f>ISBLANK(Table1[[#This Row],[Employee ID]])</f>
        <v>0</v>
      </c>
      <c r="AJ3387" t="b">
        <f>ISNUMBER(Table1[[#This Row],[Total Salary  ]])</f>
        <v>1</v>
      </c>
      <c r="AK3387" t="str">
        <f>IFERROR(_xlfn.XLOOKUP(Table1[[#This Row],[Manager ID]],MANAGERS!A:A,MANAGERS!B:B),"Not Found")</f>
        <v>Manager_16</v>
      </c>
    </row>
    <row r="3388" spans="1:37" x14ac:dyDescent="0.2">
      <c r="A3388" t="s">
        <v>2972</v>
      </c>
      <c r="B3388" t="s">
        <v>71</v>
      </c>
      <c r="C3388" t="s">
        <v>21</v>
      </c>
      <c r="D3388" t="s">
        <v>81</v>
      </c>
      <c r="E3388" t="s">
        <v>26</v>
      </c>
      <c r="F3388" s="1">
        <v>44263</v>
      </c>
      <c r="G3388" s="1">
        <v>38768</v>
      </c>
      <c r="H3388">
        <v>49703</v>
      </c>
      <c r="I3388">
        <v>23732</v>
      </c>
      <c r="J3388">
        <v>64</v>
      </c>
      <c r="K3388">
        <v>92</v>
      </c>
      <c r="L3388" t="s">
        <v>37</v>
      </c>
      <c r="M3388">
        <v>119</v>
      </c>
      <c r="N3388">
        <f>Table1[[#This Row],[Basic Salary]]+Table1[[#This Row],[Bonus]]</f>
        <v>73435</v>
      </c>
      <c r="O3388" s="2">
        <f>Table1[[#This Row],[Bonus]]/Table1[[#This Row],[Basic Salary]]</f>
        <v>0.47747620867955659</v>
      </c>
      <c r="P3388">
        <f ca="1">DATEDIF(Table1[[#This Row],[Date of Birth]],TODAY(),"Y")</f>
        <v>20</v>
      </c>
      <c r="Q3388">
        <f ca="1">DATEDIF(Table1[[#This Row],[Joining Date]],TODAY(),"Y")</f>
        <v>5</v>
      </c>
      <c r="R3388" t="str">
        <f ca="1">IF(YEAR(Table1[[#This Row],[Joining Date]])=YEAR(TODAY()),"Yes","No")</f>
        <v>No</v>
      </c>
      <c r="S3388" t="str">
        <f ca="1">IF(Table1[[#This Row],[Experience]]&gt;5,"Yes","No")</f>
        <v>No</v>
      </c>
      <c r="T3388" t="str">
        <f>TEXT(Table1[[#This Row],[Joining Date]],"mmmm")</f>
        <v>March</v>
      </c>
      <c r="U3388" t="str">
        <f>TEXT(Table1[[#This Row],[Joining Date]],"yyyy")</f>
        <v>2021</v>
      </c>
      <c r="V3388" s="5">
        <f ca="1">TODAY()-Table1[[#This Row],[Joining Date]]</f>
        <v>1976</v>
      </c>
      <c r="W3388" t="str">
        <f>LEFT(Table1[[#This Row],[Employee Name]],FIND(" ",Table1[[#This Row],[Employee Name]])-1)</f>
        <v>Sneha</v>
      </c>
      <c r="X3388" t="str">
        <f>RIGHT(Table1[[#This Row],[Employee Name]],LEN(Table1[[#This Row],[Employee Name]])-FIND(" ",Table1[[#This Row],[Employee Name]]))</f>
        <v>Iyer</v>
      </c>
      <c r="Y3388" t="str">
        <f>Table1[[#This Row],[Department]]&amp;"-"&amp;Table1[[#This Row],[Employee ID]]</f>
        <v>Sales-E02916</v>
      </c>
      <c r="Z3388" t="str">
        <f>LEFT(Table1[[#This Row],[Department]],3)</f>
        <v>Sal</v>
      </c>
      <c r="AA3388" t="str">
        <f>_xlfn.XLOOKUP(Table1[[#This Row],[Manager ID]],MANAGERS!A:A,MANAGERS!B:B)</f>
        <v>Manager_19</v>
      </c>
      <c r="AB3388" t="str" cm="1">
        <f t="array" ref="AB3388">_xlfn.XLOOKUP(Table1[[#This Row],[Manager ID]],Table2[[#All],[Manager ID]],Table2[[#All],[Department Head]])</f>
        <v>Support</v>
      </c>
      <c r="AC3388" s="2">
        <f>_xlfn.XLOOKUP(Table1[[#This Row],[City]],L:L,O:O)</f>
        <v>0.24036902712549932</v>
      </c>
      <c r="AD3388" t="str" cm="1">
        <f t="array" ref="AD3388">_xlfn.IFS(Table1[[#This Row],[Performance Score]]&gt;=90,"Excellent",Table1[[#This Row],[Performance Score]]&gt;=75,"Good",Table1[[#This Row],[Performance Score]]&gt;=60,"Average",Table1[[#This Row],[Performance Score]]&lt;=60,"Need Improvement")</f>
        <v>Excellent</v>
      </c>
      <c r="AE3388" t="str">
        <f>IF(AND(Table1[[#This Row],[Attendance %]]&gt;=80,(Table1[[#This Row],[Performance Score]]&gt;=80)),"Eligible","Not Eligible")</f>
        <v>Not Eligible</v>
      </c>
      <c r="AF3388" t="str">
        <f>IF(Table1[[#This Row],[Performance Score]]&gt;=80,"High Performer","Low Performer")</f>
        <v>High Performer</v>
      </c>
      <c r="AG3388" t="str" cm="1">
        <f t="array" aca="1" ref="AG3388" ca="1">_xlfn.IFS(Table1[[#This Row],[Experience]]&lt;=3,"Junior",Table1[[#This Row],[Experience]]&lt;=7,"Mid Level",Table1[[#This Row],[Experience]]&gt;=7,"Senior")</f>
        <v>Mid Level</v>
      </c>
      <c r="AH3388" t="str">
        <f>IF(Table1[[#This Row],[Attendance %]]&gt;75,"OK","Below 75")</f>
        <v>Below 75</v>
      </c>
      <c r="AI3388" t="b">
        <f>ISBLANK(Table1[[#This Row],[Employee ID]])</f>
        <v>0</v>
      </c>
      <c r="AJ3388" t="b">
        <f>ISNUMBER(Table1[[#This Row],[Total Salary  ]])</f>
        <v>1</v>
      </c>
      <c r="AK3388" t="str">
        <f>IFERROR(_xlfn.XLOOKUP(Table1[[#This Row],[Manager ID]],MANAGERS!A:A,MANAGERS!B:B),"Not Found")</f>
        <v>Manager_19</v>
      </c>
    </row>
    <row r="3389" spans="1:37" x14ac:dyDescent="0.2">
      <c r="A3389" t="s">
        <v>707</v>
      </c>
      <c r="B3389" t="s">
        <v>60</v>
      </c>
      <c r="C3389" t="s">
        <v>21</v>
      </c>
      <c r="D3389" t="s">
        <v>40</v>
      </c>
      <c r="E3389" t="s">
        <v>30</v>
      </c>
      <c r="F3389" s="1">
        <v>45939</v>
      </c>
      <c r="G3389" s="1">
        <v>34048</v>
      </c>
      <c r="H3389">
        <v>62907</v>
      </c>
      <c r="I3389">
        <v>10488</v>
      </c>
      <c r="J3389">
        <v>62</v>
      </c>
      <c r="K3389">
        <v>84</v>
      </c>
      <c r="L3389" t="s">
        <v>23</v>
      </c>
      <c r="M3389">
        <v>110</v>
      </c>
      <c r="N3389">
        <f>Table1[[#This Row],[Basic Salary]]+Table1[[#This Row],[Bonus]]</f>
        <v>73395</v>
      </c>
      <c r="O3389" s="2">
        <f>Table1[[#This Row],[Bonus]]/Table1[[#This Row],[Basic Salary]]</f>
        <v>0.16672230435404645</v>
      </c>
      <c r="P3389">
        <f ca="1">DATEDIF(Table1[[#This Row],[Date of Birth]],TODAY(),"Y")</f>
        <v>33</v>
      </c>
      <c r="Q3389">
        <f ca="1">DATEDIF(Table1[[#This Row],[Joining Date]],TODAY(),"Y")</f>
        <v>0</v>
      </c>
      <c r="R3389" t="str">
        <f ca="1">IF(YEAR(Table1[[#This Row],[Joining Date]])=YEAR(TODAY()),"Yes","No")</f>
        <v>No</v>
      </c>
      <c r="S3389" t="str">
        <f ca="1">IF(Table1[[#This Row],[Experience]]&gt;5,"Yes","No")</f>
        <v>No</v>
      </c>
      <c r="T3389" t="str">
        <f>TEXT(Table1[[#This Row],[Joining Date]],"mmmm")</f>
        <v>October</v>
      </c>
      <c r="U3389" t="str">
        <f>TEXT(Table1[[#This Row],[Joining Date]],"yyyy")</f>
        <v>2025</v>
      </c>
      <c r="V3389" s="5">
        <f ca="1">TODAY()-Table1[[#This Row],[Joining Date]]</f>
        <v>300</v>
      </c>
      <c r="W3389" t="str">
        <f>LEFT(Table1[[#This Row],[Employee Name]],FIND(" ",Table1[[#This Row],[Employee Name]])-1)</f>
        <v>Gayathri</v>
      </c>
      <c r="X3389" t="str">
        <f>RIGHT(Table1[[#This Row],[Employee Name]],LEN(Table1[[#This Row],[Employee Name]])-FIND(" ",Table1[[#This Row],[Employee Name]]))</f>
        <v>Iyer</v>
      </c>
      <c r="Y3389" t="str">
        <f>Table1[[#This Row],[Department]]&amp;"-"&amp;Table1[[#This Row],[Employee ID]]</f>
        <v>IT-E00651</v>
      </c>
      <c r="Z3389" t="str">
        <f>LEFT(Table1[[#This Row],[Department]],3)</f>
        <v>IT</v>
      </c>
      <c r="AA3389" t="str">
        <f>_xlfn.XLOOKUP(Table1[[#This Row],[Manager ID]],MANAGERS!A:A,MANAGERS!B:B)</f>
        <v>Manager_10</v>
      </c>
      <c r="AB3389" t="str" cm="1">
        <f t="array" ref="AB3389">_xlfn.XLOOKUP(Table1[[#This Row],[Manager ID]],Table2[[#All],[Manager ID]],Table2[[#All],[Department Head]])</f>
        <v>HR</v>
      </c>
      <c r="AC3389" s="2">
        <f>_xlfn.XLOOKUP(Table1[[#This Row],[City]],L:L,O:O)</f>
        <v>0.23486488519629886</v>
      </c>
      <c r="AD3389" t="str" cm="1">
        <f t="array" ref="AD3389">_xlfn.IFS(Table1[[#This Row],[Performance Score]]&gt;=90,"Excellent",Table1[[#This Row],[Performance Score]]&gt;=75,"Good",Table1[[#This Row],[Performance Score]]&gt;=60,"Average",Table1[[#This Row],[Performance Score]]&lt;=60,"Need Improvement")</f>
        <v>Good</v>
      </c>
      <c r="AE3389" t="str">
        <f>IF(AND(Table1[[#This Row],[Attendance %]]&gt;=80,(Table1[[#This Row],[Performance Score]]&gt;=80)),"Eligible","Not Eligible")</f>
        <v>Not Eligible</v>
      </c>
      <c r="AF3389" t="str">
        <f>IF(Table1[[#This Row],[Performance Score]]&gt;=80,"High Performer","Low Performer")</f>
        <v>High Performer</v>
      </c>
      <c r="AG3389" t="str" cm="1">
        <f t="array" aca="1" ref="AG3389" ca="1">_xlfn.IFS(Table1[[#This Row],[Experience]]&lt;=3,"Junior",Table1[[#This Row],[Experience]]&lt;=7,"Mid Level",Table1[[#This Row],[Experience]]&gt;=7,"Senior")</f>
        <v>Junior</v>
      </c>
      <c r="AH3389" t="str">
        <f>IF(Table1[[#This Row],[Attendance %]]&gt;75,"OK","Below 75")</f>
        <v>Below 75</v>
      </c>
      <c r="AI3389" t="b">
        <f>ISBLANK(Table1[[#This Row],[Employee ID]])</f>
        <v>0</v>
      </c>
      <c r="AJ3389" t="b">
        <f>ISNUMBER(Table1[[#This Row],[Total Salary  ]])</f>
        <v>1</v>
      </c>
      <c r="AK3389" t="str">
        <f>IFERROR(_xlfn.XLOOKUP(Table1[[#This Row],[Manager ID]],MANAGERS!A:A,MANAGERS!B:B),"Not Found")</f>
        <v>Manager_10</v>
      </c>
    </row>
    <row r="3390" spans="1:37" x14ac:dyDescent="0.2">
      <c r="A3390" t="s">
        <v>1692</v>
      </c>
      <c r="B3390" t="s">
        <v>50</v>
      </c>
      <c r="C3390" t="s">
        <v>21</v>
      </c>
      <c r="D3390" t="s">
        <v>40</v>
      </c>
      <c r="E3390" t="s">
        <v>22</v>
      </c>
      <c r="F3390" s="1">
        <v>45981</v>
      </c>
      <c r="G3390" s="1">
        <v>39973</v>
      </c>
      <c r="H3390">
        <v>49315</v>
      </c>
      <c r="I3390">
        <v>24074</v>
      </c>
      <c r="J3390">
        <v>86</v>
      </c>
      <c r="K3390">
        <v>47</v>
      </c>
      <c r="L3390" t="s">
        <v>23</v>
      </c>
      <c r="M3390">
        <v>102</v>
      </c>
      <c r="N3390">
        <f>Table1[[#This Row],[Basic Salary]]+Table1[[#This Row],[Bonus]]</f>
        <v>73389</v>
      </c>
      <c r="O3390" s="2">
        <f>Table1[[#This Row],[Bonus]]/Table1[[#This Row],[Basic Salary]]</f>
        <v>0.48816790023319478</v>
      </c>
      <c r="P3390">
        <f ca="1">DATEDIF(Table1[[#This Row],[Date of Birth]],TODAY(),"Y")</f>
        <v>17</v>
      </c>
      <c r="Q3390">
        <f ca="1">DATEDIF(Table1[[#This Row],[Joining Date]],TODAY(),"Y")</f>
        <v>0</v>
      </c>
      <c r="R3390" t="str">
        <f ca="1">IF(YEAR(Table1[[#This Row],[Joining Date]])=YEAR(TODAY()),"Yes","No")</f>
        <v>No</v>
      </c>
      <c r="S3390" t="str">
        <f ca="1">IF(Table1[[#This Row],[Experience]]&gt;5,"Yes","No")</f>
        <v>No</v>
      </c>
      <c r="T3390" t="str">
        <f>TEXT(Table1[[#This Row],[Joining Date]],"mmmm")</f>
        <v>November</v>
      </c>
      <c r="U3390" t="str">
        <f>TEXT(Table1[[#This Row],[Joining Date]],"yyyy")</f>
        <v>2025</v>
      </c>
      <c r="V3390" s="5">
        <f ca="1">TODAY()-Table1[[#This Row],[Joining Date]]</f>
        <v>258</v>
      </c>
      <c r="W3390" t="str">
        <f>LEFT(Table1[[#This Row],[Employee Name]],FIND(" ",Table1[[#This Row],[Employee Name]])-1)</f>
        <v>Ravi</v>
      </c>
      <c r="X3390" t="str">
        <f>RIGHT(Table1[[#This Row],[Employee Name]],LEN(Table1[[#This Row],[Employee Name]])-FIND(" ",Table1[[#This Row],[Employee Name]]))</f>
        <v>Teja</v>
      </c>
      <c r="Y3390" t="str">
        <f>Table1[[#This Row],[Department]]&amp;"-"&amp;Table1[[#This Row],[Employee ID]]</f>
        <v>IT-E01636</v>
      </c>
      <c r="Z3390" t="str">
        <f>LEFT(Table1[[#This Row],[Department]],3)</f>
        <v>IT</v>
      </c>
      <c r="AA3390" t="str">
        <f>_xlfn.XLOOKUP(Table1[[#This Row],[Manager ID]],MANAGERS!A:A,MANAGERS!B:B)</f>
        <v>Manager_2</v>
      </c>
      <c r="AB3390" t="str" cm="1">
        <f t="array" ref="AB3390">_xlfn.XLOOKUP(Table1[[#This Row],[Manager ID]],Table2[[#All],[Manager ID]],Table2[[#All],[Department Head]])</f>
        <v>Sales</v>
      </c>
      <c r="AC3390" s="2">
        <f>_xlfn.XLOOKUP(Table1[[#This Row],[City]],L:L,O:O)</f>
        <v>0.23486488519629886</v>
      </c>
      <c r="AD3390" t="str" cm="1">
        <f t="array" ref="AD3390">_xlfn.IFS(Table1[[#This Row],[Performance Score]]&gt;=90,"Excellent",Table1[[#This Row],[Performance Score]]&gt;=75,"Good",Table1[[#This Row],[Performance Score]]&gt;=60,"Average",Table1[[#This Row],[Performance Score]]&lt;=60,"Need Improvement")</f>
        <v>Need Improvement</v>
      </c>
      <c r="AE3390" t="str">
        <f>IF(AND(Table1[[#This Row],[Attendance %]]&gt;=80,(Table1[[#This Row],[Performance Score]]&gt;=80)),"Eligible","Not Eligible")</f>
        <v>Not Eligible</v>
      </c>
      <c r="AF3390" t="str">
        <f>IF(Table1[[#This Row],[Performance Score]]&gt;=80,"High Performer","Low Performer")</f>
        <v>Low Performer</v>
      </c>
      <c r="AG3390" t="str" cm="1">
        <f t="array" aca="1" ref="AG3390" ca="1">_xlfn.IFS(Table1[[#This Row],[Experience]]&lt;=3,"Junior",Table1[[#This Row],[Experience]]&lt;=7,"Mid Level",Table1[[#This Row],[Experience]]&gt;=7,"Senior")</f>
        <v>Junior</v>
      </c>
      <c r="AH3390" t="str">
        <f>IF(Table1[[#This Row],[Attendance %]]&gt;75,"OK","Below 75")</f>
        <v>OK</v>
      </c>
      <c r="AI3390" t="b">
        <f>ISBLANK(Table1[[#This Row],[Employee ID]])</f>
        <v>0</v>
      </c>
      <c r="AJ3390" t="b">
        <f>ISNUMBER(Table1[[#This Row],[Total Salary  ]])</f>
        <v>1</v>
      </c>
      <c r="AK3390" t="str">
        <f>IFERROR(_xlfn.XLOOKUP(Table1[[#This Row],[Manager ID]],MANAGERS!A:A,MANAGERS!B:B),"Not Found")</f>
        <v>Manager_2</v>
      </c>
    </row>
    <row r="3391" spans="1:37" x14ac:dyDescent="0.2">
      <c r="A3391" t="s">
        <v>2069</v>
      </c>
      <c r="B3391" t="s">
        <v>36</v>
      </c>
      <c r="C3391" t="s">
        <v>21</v>
      </c>
      <c r="D3391" t="s">
        <v>16</v>
      </c>
      <c r="E3391" t="s">
        <v>22</v>
      </c>
      <c r="F3391" s="1">
        <v>44773</v>
      </c>
      <c r="G3391" s="1">
        <v>36253</v>
      </c>
      <c r="H3391">
        <v>58353</v>
      </c>
      <c r="I3391">
        <v>15010</v>
      </c>
      <c r="J3391">
        <v>83</v>
      </c>
      <c r="K3391">
        <v>58</v>
      </c>
      <c r="L3391" t="s">
        <v>18</v>
      </c>
      <c r="M3391">
        <v>115</v>
      </c>
      <c r="N3391">
        <f>Table1[[#This Row],[Basic Salary]]+Table1[[#This Row],[Bonus]]</f>
        <v>73363</v>
      </c>
      <c r="O3391" s="2">
        <f>Table1[[#This Row],[Bonus]]/Table1[[#This Row],[Basic Salary]]</f>
        <v>0.25722756327866603</v>
      </c>
      <c r="P3391">
        <f ca="1">DATEDIF(Table1[[#This Row],[Date of Birth]],TODAY(),"Y")</f>
        <v>27</v>
      </c>
      <c r="Q3391">
        <f ca="1">DATEDIF(Table1[[#This Row],[Joining Date]],TODAY(),"Y")</f>
        <v>4</v>
      </c>
      <c r="R3391" t="str">
        <f ca="1">IF(YEAR(Table1[[#This Row],[Joining Date]])=YEAR(TODAY()),"Yes","No")</f>
        <v>No</v>
      </c>
      <c r="S3391" t="str">
        <f ca="1">IF(Table1[[#This Row],[Experience]]&gt;5,"Yes","No")</f>
        <v>No</v>
      </c>
      <c r="T3391" t="str">
        <f>TEXT(Table1[[#This Row],[Joining Date]],"mmmm")</f>
        <v>July</v>
      </c>
      <c r="U3391" t="str">
        <f>TEXT(Table1[[#This Row],[Joining Date]],"yyyy")</f>
        <v>2022</v>
      </c>
      <c r="V3391" s="5">
        <f ca="1">TODAY()-Table1[[#This Row],[Joining Date]]</f>
        <v>1466</v>
      </c>
      <c r="W3391" t="str">
        <f>LEFT(Table1[[#This Row],[Employee Name]],FIND(" ",Table1[[#This Row],[Employee Name]])-1)</f>
        <v>Meera</v>
      </c>
      <c r="X3391" t="str">
        <f>RIGHT(Table1[[#This Row],[Employee Name]],LEN(Table1[[#This Row],[Employee Name]])-FIND(" ",Table1[[#This Row],[Employee Name]]))</f>
        <v>Joshi</v>
      </c>
      <c r="Y3391" t="str">
        <f>Table1[[#This Row],[Department]]&amp;"-"&amp;Table1[[#This Row],[Employee ID]]</f>
        <v>HR-E02013</v>
      </c>
      <c r="Z3391" t="str">
        <f>LEFT(Table1[[#This Row],[Department]],3)</f>
        <v>HR</v>
      </c>
      <c r="AA3391" t="str">
        <f>_xlfn.XLOOKUP(Table1[[#This Row],[Manager ID]],MANAGERS!A:A,MANAGERS!B:B)</f>
        <v>Manager_15</v>
      </c>
      <c r="AB3391" t="str" cm="1">
        <f t="array" ref="AB3391">_xlfn.XLOOKUP(Table1[[#This Row],[Manager ID]],Table2[[#All],[Manager ID]],Table2[[#All],[Department Head]])</f>
        <v>Support</v>
      </c>
      <c r="AC3391" s="2">
        <f>_xlfn.XLOOKUP(Table1[[#This Row],[City]],L:L,O:O)</f>
        <v>0.21356479274849693</v>
      </c>
      <c r="AD3391" t="str" cm="1">
        <f t="array" ref="AD3391">_xlfn.IFS(Table1[[#This Row],[Performance Score]]&gt;=90,"Excellent",Table1[[#This Row],[Performance Score]]&gt;=75,"Good",Table1[[#This Row],[Performance Score]]&gt;=60,"Average",Table1[[#This Row],[Performance Score]]&lt;=60,"Need Improvement")</f>
        <v>Need Improvement</v>
      </c>
      <c r="AE3391" t="str">
        <f>IF(AND(Table1[[#This Row],[Attendance %]]&gt;=80,(Table1[[#This Row],[Performance Score]]&gt;=80)),"Eligible","Not Eligible")</f>
        <v>Not Eligible</v>
      </c>
      <c r="AF3391" t="str">
        <f>IF(Table1[[#This Row],[Performance Score]]&gt;=80,"High Performer","Low Performer")</f>
        <v>Low Performer</v>
      </c>
      <c r="AG3391" t="str" cm="1">
        <f t="array" aca="1" ref="AG3391" ca="1">_xlfn.IFS(Table1[[#This Row],[Experience]]&lt;=3,"Junior",Table1[[#This Row],[Experience]]&lt;=7,"Mid Level",Table1[[#This Row],[Experience]]&gt;=7,"Senior")</f>
        <v>Mid Level</v>
      </c>
      <c r="AH3391" t="str">
        <f>IF(Table1[[#This Row],[Attendance %]]&gt;75,"OK","Below 75")</f>
        <v>OK</v>
      </c>
      <c r="AI3391" t="b">
        <f>ISBLANK(Table1[[#This Row],[Employee ID]])</f>
        <v>0</v>
      </c>
      <c r="AJ3391" t="b">
        <f>ISNUMBER(Table1[[#This Row],[Total Salary  ]])</f>
        <v>1</v>
      </c>
      <c r="AK3391" t="str">
        <f>IFERROR(_xlfn.XLOOKUP(Table1[[#This Row],[Manager ID]],MANAGERS!A:A,MANAGERS!B:B),"Not Found")</f>
        <v>Manager_15</v>
      </c>
    </row>
    <row r="3392" spans="1:37" x14ac:dyDescent="0.2">
      <c r="A3392" t="s">
        <v>3419</v>
      </c>
      <c r="B3392" t="s">
        <v>48</v>
      </c>
      <c r="C3392" t="s">
        <v>21</v>
      </c>
      <c r="D3392" t="s">
        <v>16</v>
      </c>
      <c r="E3392" t="s">
        <v>51</v>
      </c>
      <c r="F3392" s="1">
        <v>45266</v>
      </c>
      <c r="G3392" s="1">
        <v>29330</v>
      </c>
      <c r="H3392">
        <v>47965</v>
      </c>
      <c r="I3392">
        <v>25397</v>
      </c>
      <c r="J3392">
        <v>80</v>
      </c>
      <c r="K3392">
        <v>62</v>
      </c>
      <c r="L3392" t="s">
        <v>18</v>
      </c>
      <c r="M3392">
        <v>120</v>
      </c>
      <c r="N3392">
        <f>Table1[[#This Row],[Basic Salary]]+Table1[[#This Row],[Bonus]]</f>
        <v>73362</v>
      </c>
      <c r="O3392" s="2">
        <f>Table1[[#This Row],[Bonus]]/Table1[[#This Row],[Basic Salary]]</f>
        <v>0.52949025330970501</v>
      </c>
      <c r="P3392">
        <f ca="1">DATEDIF(Table1[[#This Row],[Date of Birth]],TODAY(),"Y")</f>
        <v>46</v>
      </c>
      <c r="Q3392">
        <f ca="1">DATEDIF(Table1[[#This Row],[Joining Date]],TODAY(),"Y")</f>
        <v>2</v>
      </c>
      <c r="R3392" t="str">
        <f ca="1">IF(YEAR(Table1[[#This Row],[Joining Date]])=YEAR(TODAY()),"Yes","No")</f>
        <v>No</v>
      </c>
      <c r="S3392" t="str">
        <f ca="1">IF(Table1[[#This Row],[Experience]]&gt;5,"Yes","No")</f>
        <v>No</v>
      </c>
      <c r="T3392" t="str">
        <f>TEXT(Table1[[#This Row],[Joining Date]],"mmmm")</f>
        <v>December</v>
      </c>
      <c r="U3392" t="str">
        <f>TEXT(Table1[[#This Row],[Joining Date]],"yyyy")</f>
        <v>2023</v>
      </c>
      <c r="V3392" s="5">
        <f ca="1">TODAY()-Table1[[#This Row],[Joining Date]]</f>
        <v>973</v>
      </c>
      <c r="W3392" t="str">
        <f>LEFT(Table1[[#This Row],[Employee Name]],FIND(" ",Table1[[#This Row],[Employee Name]])-1)</f>
        <v>Aditya</v>
      </c>
      <c r="X3392" t="str">
        <f>RIGHT(Table1[[#This Row],[Employee Name]],LEN(Table1[[#This Row],[Employee Name]])-FIND(" ",Table1[[#This Row],[Employee Name]]))</f>
        <v>Kapoor</v>
      </c>
      <c r="Y3392" t="str">
        <f>Table1[[#This Row],[Department]]&amp;"-"&amp;Table1[[#This Row],[Employee ID]]</f>
        <v>HR-E03363</v>
      </c>
      <c r="Z3392" t="str">
        <f>LEFT(Table1[[#This Row],[Department]],3)</f>
        <v>HR</v>
      </c>
      <c r="AA3392" t="str">
        <f>_xlfn.XLOOKUP(Table1[[#This Row],[Manager ID]],MANAGERS!A:A,MANAGERS!B:B)</f>
        <v>Manager_20</v>
      </c>
      <c r="AB3392" t="str" cm="1">
        <f t="array" ref="AB3392">_xlfn.XLOOKUP(Table1[[#This Row],[Manager ID]],Table2[[#All],[Manager ID]],Table2[[#All],[Department Head]])</f>
        <v>Operations</v>
      </c>
      <c r="AC3392" s="2">
        <f>_xlfn.XLOOKUP(Table1[[#This Row],[City]],L:L,O:O)</f>
        <v>0.21356479274849693</v>
      </c>
      <c r="AD3392" t="str" cm="1">
        <f t="array" ref="AD3392">_xlfn.IFS(Table1[[#This Row],[Performance Score]]&gt;=90,"Excellent",Table1[[#This Row],[Performance Score]]&gt;=75,"Good",Table1[[#This Row],[Performance Score]]&gt;=60,"Average",Table1[[#This Row],[Performance Score]]&lt;=60,"Need Improvement")</f>
        <v>Average</v>
      </c>
      <c r="AE3392" t="str">
        <f>IF(AND(Table1[[#This Row],[Attendance %]]&gt;=80,(Table1[[#This Row],[Performance Score]]&gt;=80)),"Eligible","Not Eligible")</f>
        <v>Not Eligible</v>
      </c>
      <c r="AF3392" t="str">
        <f>IF(Table1[[#This Row],[Performance Score]]&gt;=80,"High Performer","Low Performer")</f>
        <v>Low Performer</v>
      </c>
      <c r="AG3392" t="str" cm="1">
        <f t="array" aca="1" ref="AG3392" ca="1">_xlfn.IFS(Table1[[#This Row],[Experience]]&lt;=3,"Junior",Table1[[#This Row],[Experience]]&lt;=7,"Mid Level",Table1[[#This Row],[Experience]]&gt;=7,"Senior")</f>
        <v>Junior</v>
      </c>
      <c r="AH3392" t="str">
        <f>IF(Table1[[#This Row],[Attendance %]]&gt;75,"OK","Below 75")</f>
        <v>OK</v>
      </c>
      <c r="AI3392" t="b">
        <f>ISBLANK(Table1[[#This Row],[Employee ID]])</f>
        <v>0</v>
      </c>
      <c r="AJ3392" t="b">
        <f>ISNUMBER(Table1[[#This Row],[Total Salary  ]])</f>
        <v>1</v>
      </c>
      <c r="AK3392" t="str">
        <f>IFERROR(_xlfn.XLOOKUP(Table1[[#This Row],[Manager ID]],MANAGERS!A:A,MANAGERS!B:B),"Not Found")</f>
        <v>Manager_20</v>
      </c>
    </row>
    <row r="3393" spans="1:37" x14ac:dyDescent="0.2">
      <c r="A3393" t="s">
        <v>4940</v>
      </c>
      <c r="B3393" t="s">
        <v>89</v>
      </c>
      <c r="C3393" t="s">
        <v>21</v>
      </c>
      <c r="D3393" t="s">
        <v>25</v>
      </c>
      <c r="E3393" t="s">
        <v>22</v>
      </c>
      <c r="F3393" s="1">
        <v>42319</v>
      </c>
      <c r="G3393" s="1">
        <v>34921</v>
      </c>
      <c r="H3393">
        <v>46432</v>
      </c>
      <c r="I3393">
        <v>26899</v>
      </c>
      <c r="J3393">
        <v>76</v>
      </c>
      <c r="K3393">
        <v>88</v>
      </c>
      <c r="L3393" t="s">
        <v>34</v>
      </c>
      <c r="M3393">
        <v>107</v>
      </c>
      <c r="N3393">
        <f>Table1[[#This Row],[Basic Salary]]+Table1[[#This Row],[Bonus]]</f>
        <v>73331</v>
      </c>
      <c r="O3393" s="2">
        <f>Table1[[#This Row],[Bonus]]/Table1[[#This Row],[Basic Salary]]</f>
        <v>0.57932029634734661</v>
      </c>
      <c r="P3393">
        <f ca="1">DATEDIF(Table1[[#This Row],[Date of Birth]],TODAY(),"Y")</f>
        <v>30</v>
      </c>
      <c r="Q3393">
        <f ca="1">DATEDIF(Table1[[#This Row],[Joining Date]],TODAY(),"Y")</f>
        <v>10</v>
      </c>
      <c r="R3393" t="str">
        <f ca="1">IF(YEAR(Table1[[#This Row],[Joining Date]])=YEAR(TODAY()),"Yes","No")</f>
        <v>No</v>
      </c>
      <c r="S3393" t="str">
        <f ca="1">IF(Table1[[#This Row],[Experience]]&gt;5,"Yes","No")</f>
        <v>Yes</v>
      </c>
      <c r="T3393" t="str">
        <f>TEXT(Table1[[#This Row],[Joining Date]],"mmmm")</f>
        <v>November</v>
      </c>
      <c r="U3393" t="str">
        <f>TEXT(Table1[[#This Row],[Joining Date]],"yyyy")</f>
        <v>2015</v>
      </c>
      <c r="V3393" s="5">
        <f ca="1">TODAY()-Table1[[#This Row],[Joining Date]]</f>
        <v>3920</v>
      </c>
      <c r="W3393" t="str">
        <f>LEFT(Table1[[#This Row],[Employee Name]],FIND(" ",Table1[[#This Row],[Employee Name]])-1)</f>
        <v>Tarun</v>
      </c>
      <c r="X3393" t="str">
        <f>RIGHT(Table1[[#This Row],[Employee Name]],LEN(Table1[[#This Row],[Employee Name]])-FIND(" ",Table1[[#This Row],[Employee Name]]))</f>
        <v>Verma</v>
      </c>
      <c r="Y3393" t="str">
        <f>Table1[[#This Row],[Department]]&amp;"-"&amp;Table1[[#This Row],[Employee ID]]</f>
        <v>Finance-E04884</v>
      </c>
      <c r="Z3393" t="str">
        <f>LEFT(Table1[[#This Row],[Department]],3)</f>
        <v>Fin</v>
      </c>
      <c r="AA3393" t="str">
        <f>_xlfn.XLOOKUP(Table1[[#This Row],[Manager ID]],MANAGERS!A:A,MANAGERS!B:B)</f>
        <v>Manager_7</v>
      </c>
      <c r="AB3393" t="str" cm="1">
        <f t="array" ref="AB3393">_xlfn.XLOOKUP(Table1[[#This Row],[Manager ID]],Table2[[#All],[Manager ID]],Table2[[#All],[Department Head]])</f>
        <v>Operations</v>
      </c>
      <c r="AC3393" s="2">
        <f>_xlfn.XLOOKUP(Table1[[#This Row],[City]],L:L,O:O)</f>
        <v>0.24030340748661314</v>
      </c>
      <c r="AD3393" t="str" cm="1">
        <f t="array" ref="AD3393">_xlfn.IFS(Table1[[#This Row],[Performance Score]]&gt;=90,"Excellent",Table1[[#This Row],[Performance Score]]&gt;=75,"Good",Table1[[#This Row],[Performance Score]]&gt;=60,"Average",Table1[[#This Row],[Performance Score]]&lt;=60,"Need Improvement")</f>
        <v>Good</v>
      </c>
      <c r="AE3393" t="str">
        <f>IF(AND(Table1[[#This Row],[Attendance %]]&gt;=80,(Table1[[#This Row],[Performance Score]]&gt;=80)),"Eligible","Not Eligible")</f>
        <v>Not Eligible</v>
      </c>
      <c r="AF3393" t="str">
        <f>IF(Table1[[#This Row],[Performance Score]]&gt;=80,"High Performer","Low Performer")</f>
        <v>High Performer</v>
      </c>
      <c r="AG3393" t="str" cm="1">
        <f t="array" aca="1" ref="AG3393" ca="1">_xlfn.IFS(Table1[[#This Row],[Experience]]&lt;=3,"Junior",Table1[[#This Row],[Experience]]&lt;=7,"Mid Level",Table1[[#This Row],[Experience]]&gt;=7,"Senior")</f>
        <v>Senior</v>
      </c>
      <c r="AH3393" t="str">
        <f>IF(Table1[[#This Row],[Attendance %]]&gt;75,"OK","Below 75")</f>
        <v>OK</v>
      </c>
      <c r="AI3393" t="b">
        <f>ISBLANK(Table1[[#This Row],[Employee ID]])</f>
        <v>0</v>
      </c>
      <c r="AJ3393" t="b">
        <f>ISNUMBER(Table1[[#This Row],[Total Salary  ]])</f>
        <v>1</v>
      </c>
      <c r="AK3393" t="str">
        <f>IFERROR(_xlfn.XLOOKUP(Table1[[#This Row],[Manager ID]],MANAGERS!A:A,MANAGERS!B:B),"Not Found")</f>
        <v>Manager_7</v>
      </c>
    </row>
    <row r="3394" spans="1:37" x14ac:dyDescent="0.2">
      <c r="A3394" t="s">
        <v>548</v>
      </c>
      <c r="B3394" t="s">
        <v>89</v>
      </c>
      <c r="C3394" t="s">
        <v>15</v>
      </c>
      <c r="D3394" t="s">
        <v>81</v>
      </c>
      <c r="E3394" t="s">
        <v>51</v>
      </c>
      <c r="F3394" s="1">
        <v>44277</v>
      </c>
      <c r="G3394" s="1">
        <v>37146</v>
      </c>
      <c r="H3394">
        <v>58263</v>
      </c>
      <c r="I3394">
        <v>15048</v>
      </c>
      <c r="J3394">
        <v>96</v>
      </c>
      <c r="K3394">
        <v>62</v>
      </c>
      <c r="L3394" t="s">
        <v>34</v>
      </c>
      <c r="M3394">
        <v>113</v>
      </c>
      <c r="N3394">
        <f>Table1[[#This Row],[Basic Salary]]+Table1[[#This Row],[Bonus]]</f>
        <v>73311</v>
      </c>
      <c r="O3394" s="2">
        <f>Table1[[#This Row],[Bonus]]/Table1[[#This Row],[Basic Salary]]</f>
        <v>0.25827712270222952</v>
      </c>
      <c r="P3394">
        <f ca="1">DATEDIF(Table1[[#This Row],[Date of Birth]],TODAY(),"Y")</f>
        <v>24</v>
      </c>
      <c r="Q3394">
        <f ca="1">DATEDIF(Table1[[#This Row],[Joining Date]],TODAY(),"Y")</f>
        <v>5</v>
      </c>
      <c r="R3394" t="str">
        <f ca="1">IF(YEAR(Table1[[#This Row],[Joining Date]])=YEAR(TODAY()),"Yes","No")</f>
        <v>No</v>
      </c>
      <c r="S3394" t="str">
        <f ca="1">IF(Table1[[#This Row],[Experience]]&gt;5,"Yes","No")</f>
        <v>No</v>
      </c>
      <c r="T3394" t="str">
        <f>TEXT(Table1[[#This Row],[Joining Date]],"mmmm")</f>
        <v>March</v>
      </c>
      <c r="U3394" t="str">
        <f>TEXT(Table1[[#This Row],[Joining Date]],"yyyy")</f>
        <v>2021</v>
      </c>
      <c r="V3394" s="5">
        <f ca="1">TODAY()-Table1[[#This Row],[Joining Date]]</f>
        <v>1962</v>
      </c>
      <c r="W3394" t="str">
        <f>LEFT(Table1[[#This Row],[Employee Name]],FIND(" ",Table1[[#This Row],[Employee Name]])-1)</f>
        <v>Tarun</v>
      </c>
      <c r="X3394" t="str">
        <f>RIGHT(Table1[[#This Row],[Employee Name]],LEN(Table1[[#This Row],[Employee Name]])-FIND(" ",Table1[[#This Row],[Employee Name]]))</f>
        <v>Verma</v>
      </c>
      <c r="Y3394" t="str">
        <f>Table1[[#This Row],[Department]]&amp;"-"&amp;Table1[[#This Row],[Employee ID]]</f>
        <v>Sales-E00492</v>
      </c>
      <c r="Z3394" t="str">
        <f>LEFT(Table1[[#This Row],[Department]],3)</f>
        <v>Sal</v>
      </c>
      <c r="AA3394" t="str">
        <f>_xlfn.XLOOKUP(Table1[[#This Row],[Manager ID]],MANAGERS!A:A,MANAGERS!B:B)</f>
        <v>Manager_13</v>
      </c>
      <c r="AB3394" t="str" cm="1">
        <f t="array" ref="AB3394">_xlfn.XLOOKUP(Table1[[#This Row],[Manager ID]],Table2[[#All],[Manager ID]],Table2[[#All],[Department Head]])</f>
        <v>HR</v>
      </c>
      <c r="AC3394" s="2">
        <f>_xlfn.XLOOKUP(Table1[[#This Row],[City]],L:L,O:O)</f>
        <v>0.24030340748661314</v>
      </c>
      <c r="AD3394" t="str" cm="1">
        <f t="array" ref="AD3394">_xlfn.IFS(Table1[[#This Row],[Performance Score]]&gt;=90,"Excellent",Table1[[#This Row],[Performance Score]]&gt;=75,"Good",Table1[[#This Row],[Performance Score]]&gt;=60,"Average",Table1[[#This Row],[Performance Score]]&lt;=60,"Need Improvement")</f>
        <v>Average</v>
      </c>
      <c r="AE3394" t="str">
        <f>IF(AND(Table1[[#This Row],[Attendance %]]&gt;=80,(Table1[[#This Row],[Performance Score]]&gt;=80)),"Eligible","Not Eligible")</f>
        <v>Not Eligible</v>
      </c>
      <c r="AF3394" t="str">
        <f>IF(Table1[[#This Row],[Performance Score]]&gt;=80,"High Performer","Low Performer")</f>
        <v>Low Performer</v>
      </c>
      <c r="AG3394" t="str" cm="1">
        <f t="array" aca="1" ref="AG3394" ca="1">_xlfn.IFS(Table1[[#This Row],[Experience]]&lt;=3,"Junior",Table1[[#This Row],[Experience]]&lt;=7,"Mid Level",Table1[[#This Row],[Experience]]&gt;=7,"Senior")</f>
        <v>Mid Level</v>
      </c>
      <c r="AH3394" t="str">
        <f>IF(Table1[[#This Row],[Attendance %]]&gt;75,"OK","Below 75")</f>
        <v>OK</v>
      </c>
      <c r="AI3394" t="b">
        <f>ISBLANK(Table1[[#This Row],[Employee ID]])</f>
        <v>0</v>
      </c>
      <c r="AJ3394" t="b">
        <f>ISNUMBER(Table1[[#This Row],[Total Salary  ]])</f>
        <v>1</v>
      </c>
      <c r="AK3394" t="str">
        <f>IFERROR(_xlfn.XLOOKUP(Table1[[#This Row],[Manager ID]],MANAGERS!A:A,MANAGERS!B:B),"Not Found")</f>
        <v>Manager_13</v>
      </c>
    </row>
    <row r="3395" spans="1:37" x14ac:dyDescent="0.2">
      <c r="A3395" t="s">
        <v>3448</v>
      </c>
      <c r="B3395" t="s">
        <v>69</v>
      </c>
      <c r="C3395" t="s">
        <v>15</v>
      </c>
      <c r="D3395" t="s">
        <v>46</v>
      </c>
      <c r="E3395" t="s">
        <v>30</v>
      </c>
      <c r="F3395" s="1">
        <v>45391</v>
      </c>
      <c r="G3395" s="1">
        <v>31371</v>
      </c>
      <c r="H3395">
        <v>48342</v>
      </c>
      <c r="I3395">
        <v>24960</v>
      </c>
      <c r="J3395">
        <v>74</v>
      </c>
      <c r="K3395">
        <v>63</v>
      </c>
      <c r="L3395" t="s">
        <v>18</v>
      </c>
      <c r="M3395">
        <v>111</v>
      </c>
      <c r="N3395">
        <f>Table1[[#This Row],[Basic Salary]]+Table1[[#This Row],[Bonus]]</f>
        <v>73302</v>
      </c>
      <c r="O3395" s="2">
        <f>Table1[[#This Row],[Bonus]]/Table1[[#This Row],[Basic Salary]]</f>
        <v>0.51632121136899589</v>
      </c>
      <c r="P3395">
        <f ca="1">DATEDIF(Table1[[#This Row],[Date of Birth]],TODAY(),"Y")</f>
        <v>40</v>
      </c>
      <c r="Q3395">
        <f ca="1">DATEDIF(Table1[[#This Row],[Joining Date]],TODAY(),"Y")</f>
        <v>2</v>
      </c>
      <c r="R3395" t="str">
        <f ca="1">IF(YEAR(Table1[[#This Row],[Joining Date]])=YEAR(TODAY()),"Yes","No")</f>
        <v>No</v>
      </c>
      <c r="S3395" t="str">
        <f ca="1">IF(Table1[[#This Row],[Experience]]&gt;5,"Yes","No")</f>
        <v>No</v>
      </c>
      <c r="T3395" t="str">
        <f>TEXT(Table1[[#This Row],[Joining Date]],"mmmm")</f>
        <v>April</v>
      </c>
      <c r="U3395" t="str">
        <f>TEXT(Table1[[#This Row],[Joining Date]],"yyyy")</f>
        <v>2024</v>
      </c>
      <c r="V3395" s="5">
        <f ca="1">TODAY()-Table1[[#This Row],[Joining Date]]</f>
        <v>848</v>
      </c>
      <c r="W3395" t="str">
        <f>LEFT(Table1[[#This Row],[Employee Name]],FIND(" ",Table1[[#This Row],[Employee Name]])-1)</f>
        <v>Neha</v>
      </c>
      <c r="X3395" t="str">
        <f>RIGHT(Table1[[#This Row],[Employee Name]],LEN(Table1[[#This Row],[Employee Name]])-FIND(" ",Table1[[#This Row],[Employee Name]]))</f>
        <v>Kulkarni</v>
      </c>
      <c r="Y3395" t="str">
        <f>Table1[[#This Row],[Department]]&amp;"-"&amp;Table1[[#This Row],[Employee ID]]</f>
        <v>Support-E03392</v>
      </c>
      <c r="Z3395" t="str">
        <f>LEFT(Table1[[#This Row],[Department]],3)</f>
        <v>Sup</v>
      </c>
      <c r="AA3395" t="str">
        <f>_xlfn.XLOOKUP(Table1[[#This Row],[Manager ID]],MANAGERS!A:A,MANAGERS!B:B)</f>
        <v>Manager_11</v>
      </c>
      <c r="AB3395" t="str" cm="1">
        <f t="array" ref="AB3395">_xlfn.XLOOKUP(Table1[[#This Row],[Manager ID]],Table2[[#All],[Manager ID]],Table2[[#All],[Department Head]])</f>
        <v>Marketing</v>
      </c>
      <c r="AC3395" s="2">
        <f>_xlfn.XLOOKUP(Table1[[#This Row],[City]],L:L,O:O)</f>
        <v>0.21356479274849693</v>
      </c>
      <c r="AD3395" t="str" cm="1">
        <f t="array" ref="AD3395">_xlfn.IFS(Table1[[#This Row],[Performance Score]]&gt;=90,"Excellent",Table1[[#This Row],[Performance Score]]&gt;=75,"Good",Table1[[#This Row],[Performance Score]]&gt;=60,"Average",Table1[[#This Row],[Performance Score]]&lt;=60,"Need Improvement")</f>
        <v>Average</v>
      </c>
      <c r="AE3395" t="str">
        <f>IF(AND(Table1[[#This Row],[Attendance %]]&gt;=80,(Table1[[#This Row],[Performance Score]]&gt;=80)),"Eligible","Not Eligible")</f>
        <v>Not Eligible</v>
      </c>
      <c r="AF3395" t="str">
        <f>IF(Table1[[#This Row],[Performance Score]]&gt;=80,"High Performer","Low Performer")</f>
        <v>Low Performer</v>
      </c>
      <c r="AG3395" t="str" cm="1">
        <f t="array" aca="1" ref="AG3395" ca="1">_xlfn.IFS(Table1[[#This Row],[Experience]]&lt;=3,"Junior",Table1[[#This Row],[Experience]]&lt;=7,"Mid Level",Table1[[#This Row],[Experience]]&gt;=7,"Senior")</f>
        <v>Junior</v>
      </c>
      <c r="AH3395" t="str">
        <f>IF(Table1[[#This Row],[Attendance %]]&gt;75,"OK","Below 75")</f>
        <v>Below 75</v>
      </c>
      <c r="AI3395" t="b">
        <f>ISBLANK(Table1[[#This Row],[Employee ID]])</f>
        <v>0</v>
      </c>
      <c r="AJ3395" t="b">
        <f>ISNUMBER(Table1[[#This Row],[Total Salary  ]])</f>
        <v>1</v>
      </c>
      <c r="AK3395" t="str">
        <f>IFERROR(_xlfn.XLOOKUP(Table1[[#This Row],[Manager ID]],MANAGERS!A:A,MANAGERS!B:B),"Not Found")</f>
        <v>Manager_11</v>
      </c>
    </row>
    <row r="3396" spans="1:37" x14ac:dyDescent="0.2">
      <c r="A3396" t="s">
        <v>52</v>
      </c>
      <c r="B3396" t="s">
        <v>20</v>
      </c>
      <c r="C3396" t="s">
        <v>15</v>
      </c>
      <c r="D3396" t="s">
        <v>46</v>
      </c>
      <c r="E3396" t="s">
        <v>22</v>
      </c>
      <c r="F3396" s="1">
        <v>42631</v>
      </c>
      <c r="G3396" s="1">
        <v>39501</v>
      </c>
      <c r="H3396">
        <v>45969</v>
      </c>
      <c r="I3396">
        <v>27298</v>
      </c>
      <c r="J3396">
        <v>87</v>
      </c>
      <c r="K3396">
        <v>78</v>
      </c>
      <c r="L3396" t="s">
        <v>53</v>
      </c>
      <c r="M3396">
        <v>113</v>
      </c>
      <c r="N3396">
        <f>Table1[[#This Row],[Basic Salary]]+Table1[[#This Row],[Bonus]]</f>
        <v>73267</v>
      </c>
      <c r="O3396" s="2">
        <f>Table1[[#This Row],[Bonus]]/Table1[[#This Row],[Basic Salary]]</f>
        <v>0.59383497574452349</v>
      </c>
      <c r="P3396">
        <f ca="1">DATEDIF(Table1[[#This Row],[Date of Birth]],TODAY(),"Y")</f>
        <v>18</v>
      </c>
      <c r="Q3396">
        <f ca="1">DATEDIF(Table1[[#This Row],[Joining Date]],TODAY(),"Y")</f>
        <v>9</v>
      </c>
      <c r="R3396" t="str">
        <f ca="1">IF(YEAR(Table1[[#This Row],[Joining Date]])=YEAR(TODAY()),"Yes","No")</f>
        <v>No</v>
      </c>
      <c r="S3396" t="str">
        <f ca="1">IF(Table1[[#This Row],[Experience]]&gt;5,"Yes","No")</f>
        <v>Yes</v>
      </c>
      <c r="T3396" t="str">
        <f>TEXT(Table1[[#This Row],[Joining Date]],"mmmm")</f>
        <v>September</v>
      </c>
      <c r="U3396" t="str">
        <f>TEXT(Table1[[#This Row],[Joining Date]],"yyyy")</f>
        <v>2016</v>
      </c>
      <c r="V3396" s="5">
        <f ca="1">TODAY()-Table1[[#This Row],[Joining Date]]</f>
        <v>3608</v>
      </c>
      <c r="W3396" t="str">
        <f>LEFT(Table1[[#This Row],[Employee Name]],FIND(" ",Table1[[#This Row],[Employee Name]])-1)</f>
        <v>Rahul</v>
      </c>
      <c r="X3396" t="str">
        <f>RIGHT(Table1[[#This Row],[Employee Name]],LEN(Table1[[#This Row],[Employee Name]])-FIND(" ",Table1[[#This Row],[Employee Name]]))</f>
        <v>Verma</v>
      </c>
      <c r="Y3396" t="str">
        <f>Table1[[#This Row],[Department]]&amp;"-"&amp;Table1[[#This Row],[Employee ID]]</f>
        <v>Support-E00012</v>
      </c>
      <c r="Z3396" t="str">
        <f>LEFT(Table1[[#This Row],[Department]],3)</f>
        <v>Sup</v>
      </c>
      <c r="AA3396" t="str">
        <f>_xlfn.XLOOKUP(Table1[[#This Row],[Manager ID]],MANAGERS!A:A,MANAGERS!B:B)</f>
        <v>Manager_13</v>
      </c>
      <c r="AB3396" t="str" cm="1">
        <f t="array" ref="AB3396">_xlfn.XLOOKUP(Table1[[#This Row],[Manager ID]],Table2[[#All],[Manager ID]],Table2[[#All],[Department Head]])</f>
        <v>HR</v>
      </c>
      <c r="AC3396" s="2">
        <f>_xlfn.XLOOKUP(Table1[[#This Row],[City]],L:L,O:O)</f>
        <v>0.23685887225230964</v>
      </c>
      <c r="AD3396" t="str" cm="1">
        <f t="array" ref="AD3396">_xlfn.IFS(Table1[[#This Row],[Performance Score]]&gt;=90,"Excellent",Table1[[#This Row],[Performance Score]]&gt;=75,"Good",Table1[[#This Row],[Performance Score]]&gt;=60,"Average",Table1[[#This Row],[Performance Score]]&lt;=60,"Need Improvement")</f>
        <v>Good</v>
      </c>
      <c r="AE3396" t="str">
        <f>IF(AND(Table1[[#This Row],[Attendance %]]&gt;=80,(Table1[[#This Row],[Performance Score]]&gt;=80)),"Eligible","Not Eligible")</f>
        <v>Not Eligible</v>
      </c>
      <c r="AF3396" t="str">
        <f>IF(Table1[[#This Row],[Performance Score]]&gt;=80,"High Performer","Low Performer")</f>
        <v>Low Performer</v>
      </c>
      <c r="AG3396" t="str" cm="1">
        <f t="array" aca="1" ref="AG3396" ca="1">_xlfn.IFS(Table1[[#This Row],[Experience]]&lt;=3,"Junior",Table1[[#This Row],[Experience]]&lt;=7,"Mid Level",Table1[[#This Row],[Experience]]&gt;=7,"Senior")</f>
        <v>Senior</v>
      </c>
      <c r="AH3396" t="str">
        <f>IF(Table1[[#This Row],[Attendance %]]&gt;75,"OK","Below 75")</f>
        <v>OK</v>
      </c>
      <c r="AI3396" t="b">
        <f>ISBLANK(Table1[[#This Row],[Employee ID]])</f>
        <v>0</v>
      </c>
      <c r="AJ3396" t="b">
        <f>ISNUMBER(Table1[[#This Row],[Total Salary  ]])</f>
        <v>1</v>
      </c>
      <c r="AK3396" t="str">
        <f>IFERROR(_xlfn.XLOOKUP(Table1[[#This Row],[Manager ID]],MANAGERS!A:A,MANAGERS!B:B),"Not Found")</f>
        <v>Manager_13</v>
      </c>
    </row>
    <row r="3397" spans="1:37" x14ac:dyDescent="0.2">
      <c r="A3397" t="s">
        <v>3984</v>
      </c>
      <c r="B3397" t="s">
        <v>85</v>
      </c>
      <c r="C3397" t="s">
        <v>21</v>
      </c>
      <c r="D3397" t="s">
        <v>16</v>
      </c>
      <c r="E3397" t="s">
        <v>17</v>
      </c>
      <c r="F3397" s="1">
        <v>42948</v>
      </c>
      <c r="G3397" s="1">
        <v>36247</v>
      </c>
      <c r="H3397">
        <v>55065</v>
      </c>
      <c r="I3397">
        <v>18169</v>
      </c>
      <c r="J3397">
        <v>82</v>
      </c>
      <c r="K3397">
        <v>86</v>
      </c>
      <c r="L3397" t="s">
        <v>23</v>
      </c>
      <c r="M3397">
        <v>101</v>
      </c>
      <c r="N3397">
        <f>Table1[[#This Row],[Basic Salary]]+Table1[[#This Row],[Bonus]]</f>
        <v>73234</v>
      </c>
      <c r="O3397" s="2">
        <f>Table1[[#This Row],[Bonus]]/Table1[[#This Row],[Basic Salary]]</f>
        <v>0.3299555071279397</v>
      </c>
      <c r="P3397">
        <f ca="1">DATEDIF(Table1[[#This Row],[Date of Birth]],TODAY(),"Y")</f>
        <v>27</v>
      </c>
      <c r="Q3397">
        <f ca="1">DATEDIF(Table1[[#This Row],[Joining Date]],TODAY(),"Y")</f>
        <v>9</v>
      </c>
      <c r="R3397" t="str">
        <f ca="1">IF(YEAR(Table1[[#This Row],[Joining Date]])=YEAR(TODAY()),"Yes","No")</f>
        <v>No</v>
      </c>
      <c r="S3397" t="str">
        <f ca="1">IF(Table1[[#This Row],[Experience]]&gt;5,"Yes","No")</f>
        <v>Yes</v>
      </c>
      <c r="T3397" t="str">
        <f>TEXT(Table1[[#This Row],[Joining Date]],"mmmm")</f>
        <v>August</v>
      </c>
      <c r="U3397" t="str">
        <f>TEXT(Table1[[#This Row],[Joining Date]],"yyyy")</f>
        <v>2017</v>
      </c>
      <c r="V3397" s="5">
        <f ca="1">TODAY()-Table1[[#This Row],[Joining Date]]</f>
        <v>3291</v>
      </c>
      <c r="W3397" t="str">
        <f>LEFT(Table1[[#This Row],[Employee Name]],FIND(" ",Table1[[#This Row],[Employee Name]])-1)</f>
        <v>Pooja</v>
      </c>
      <c r="X3397" t="str">
        <f>RIGHT(Table1[[#This Row],[Employee Name]],LEN(Table1[[#This Row],[Employee Name]])-FIND(" ",Table1[[#This Row],[Employee Name]]))</f>
        <v>Das</v>
      </c>
      <c r="Y3397" t="str">
        <f>Table1[[#This Row],[Department]]&amp;"-"&amp;Table1[[#This Row],[Employee ID]]</f>
        <v>HR-E03928</v>
      </c>
      <c r="Z3397" t="str">
        <f>LEFT(Table1[[#This Row],[Department]],3)</f>
        <v>HR</v>
      </c>
      <c r="AA3397" t="str">
        <f>_xlfn.XLOOKUP(Table1[[#This Row],[Manager ID]],MANAGERS!A:A,MANAGERS!B:B)</f>
        <v>Manager_1</v>
      </c>
      <c r="AB3397" t="str" cm="1">
        <f t="array" ref="AB3397">_xlfn.XLOOKUP(Table1[[#This Row],[Manager ID]],Table2[[#All],[Manager ID]],Table2[[#All],[Department Head]])</f>
        <v>Support</v>
      </c>
      <c r="AC3397" s="2">
        <f>_xlfn.XLOOKUP(Table1[[#This Row],[City]],L:L,O:O)</f>
        <v>0.23486488519629886</v>
      </c>
      <c r="AD3397" t="str" cm="1">
        <f t="array" ref="AD3397">_xlfn.IFS(Table1[[#This Row],[Performance Score]]&gt;=90,"Excellent",Table1[[#This Row],[Performance Score]]&gt;=75,"Good",Table1[[#This Row],[Performance Score]]&gt;=60,"Average",Table1[[#This Row],[Performance Score]]&lt;=60,"Need Improvement")</f>
        <v>Good</v>
      </c>
      <c r="AE3397" t="str">
        <f>IF(AND(Table1[[#This Row],[Attendance %]]&gt;=80,(Table1[[#This Row],[Performance Score]]&gt;=80)),"Eligible","Not Eligible")</f>
        <v>Eligible</v>
      </c>
      <c r="AF3397" t="str">
        <f>IF(Table1[[#This Row],[Performance Score]]&gt;=80,"High Performer","Low Performer")</f>
        <v>High Performer</v>
      </c>
      <c r="AG3397" t="str" cm="1">
        <f t="array" aca="1" ref="AG3397" ca="1">_xlfn.IFS(Table1[[#This Row],[Experience]]&lt;=3,"Junior",Table1[[#This Row],[Experience]]&lt;=7,"Mid Level",Table1[[#This Row],[Experience]]&gt;=7,"Senior")</f>
        <v>Senior</v>
      </c>
      <c r="AH3397" t="str">
        <f>IF(Table1[[#This Row],[Attendance %]]&gt;75,"OK","Below 75")</f>
        <v>OK</v>
      </c>
      <c r="AI3397" t="b">
        <f>ISBLANK(Table1[[#This Row],[Employee ID]])</f>
        <v>0</v>
      </c>
      <c r="AJ3397" t="b">
        <f>ISNUMBER(Table1[[#This Row],[Total Salary  ]])</f>
        <v>1</v>
      </c>
      <c r="AK3397" t="str">
        <f>IFERROR(_xlfn.XLOOKUP(Table1[[#This Row],[Manager ID]],MANAGERS!A:A,MANAGERS!B:B),"Not Found")</f>
        <v>Manager_1</v>
      </c>
    </row>
    <row r="3398" spans="1:37" x14ac:dyDescent="0.2">
      <c r="A3398" t="s">
        <v>1891</v>
      </c>
      <c r="B3398" t="s">
        <v>62</v>
      </c>
      <c r="C3398" t="s">
        <v>15</v>
      </c>
      <c r="D3398" t="s">
        <v>16</v>
      </c>
      <c r="E3398" t="s">
        <v>65</v>
      </c>
      <c r="F3398" s="1">
        <v>45442</v>
      </c>
      <c r="G3398" s="1">
        <v>32875</v>
      </c>
      <c r="H3398">
        <v>63591</v>
      </c>
      <c r="I3398">
        <v>9629</v>
      </c>
      <c r="J3398">
        <v>87</v>
      </c>
      <c r="K3398">
        <v>65</v>
      </c>
      <c r="L3398" t="s">
        <v>23</v>
      </c>
      <c r="M3398">
        <v>118</v>
      </c>
      <c r="N3398">
        <f>Table1[[#This Row],[Basic Salary]]+Table1[[#This Row],[Bonus]]</f>
        <v>73220</v>
      </c>
      <c r="O3398" s="2">
        <f>Table1[[#This Row],[Bonus]]/Table1[[#This Row],[Basic Salary]]</f>
        <v>0.151420798540674</v>
      </c>
      <c r="P3398">
        <f ca="1">DATEDIF(Table1[[#This Row],[Date of Birth]],TODAY(),"Y")</f>
        <v>36</v>
      </c>
      <c r="Q3398">
        <f ca="1">DATEDIF(Table1[[#This Row],[Joining Date]],TODAY(),"Y")</f>
        <v>2</v>
      </c>
      <c r="R3398" t="str">
        <f ca="1">IF(YEAR(Table1[[#This Row],[Joining Date]])=YEAR(TODAY()),"Yes","No")</f>
        <v>No</v>
      </c>
      <c r="S3398" t="str">
        <f ca="1">IF(Table1[[#This Row],[Experience]]&gt;5,"Yes","No")</f>
        <v>No</v>
      </c>
      <c r="T3398" t="str">
        <f>TEXT(Table1[[#This Row],[Joining Date]],"mmmm")</f>
        <v>May</v>
      </c>
      <c r="U3398" t="str">
        <f>TEXT(Table1[[#This Row],[Joining Date]],"yyyy")</f>
        <v>2024</v>
      </c>
      <c r="V3398" s="5">
        <f ca="1">TODAY()-Table1[[#This Row],[Joining Date]]</f>
        <v>797</v>
      </c>
      <c r="W3398" t="str">
        <f>LEFT(Table1[[#This Row],[Employee Name]],FIND(" ",Table1[[#This Row],[Employee Name]])-1)</f>
        <v>Kavya</v>
      </c>
      <c r="X3398" t="str">
        <f>RIGHT(Table1[[#This Row],[Employee Name]],LEN(Table1[[#This Row],[Employee Name]])-FIND(" ",Table1[[#This Row],[Employee Name]]))</f>
        <v>Nair</v>
      </c>
      <c r="Y3398" t="str">
        <f>Table1[[#This Row],[Department]]&amp;"-"&amp;Table1[[#This Row],[Employee ID]]</f>
        <v>HR-E01835</v>
      </c>
      <c r="Z3398" t="str">
        <f>LEFT(Table1[[#This Row],[Department]],3)</f>
        <v>HR</v>
      </c>
      <c r="AA3398" t="str">
        <f>_xlfn.XLOOKUP(Table1[[#This Row],[Manager ID]],MANAGERS!A:A,MANAGERS!B:B)</f>
        <v>Manager_18</v>
      </c>
      <c r="AB3398" t="str" cm="1">
        <f t="array" ref="AB3398">_xlfn.XLOOKUP(Table1[[#This Row],[Manager ID]],Table2[[#All],[Manager ID]],Table2[[#All],[Department Head]])</f>
        <v>Support</v>
      </c>
      <c r="AC3398" s="2">
        <f>_xlfn.XLOOKUP(Table1[[#This Row],[City]],L:L,O:O)</f>
        <v>0.23486488519629886</v>
      </c>
      <c r="AD3398" t="str" cm="1">
        <f t="array" ref="AD3398">_xlfn.IFS(Table1[[#This Row],[Performance Score]]&gt;=90,"Excellent",Table1[[#This Row],[Performance Score]]&gt;=75,"Good",Table1[[#This Row],[Performance Score]]&gt;=60,"Average",Table1[[#This Row],[Performance Score]]&lt;=60,"Need Improvement")</f>
        <v>Average</v>
      </c>
      <c r="AE3398" t="str">
        <f>IF(AND(Table1[[#This Row],[Attendance %]]&gt;=80,(Table1[[#This Row],[Performance Score]]&gt;=80)),"Eligible","Not Eligible")</f>
        <v>Not Eligible</v>
      </c>
      <c r="AF3398" t="str">
        <f>IF(Table1[[#This Row],[Performance Score]]&gt;=80,"High Performer","Low Performer")</f>
        <v>Low Performer</v>
      </c>
      <c r="AG3398" t="str" cm="1">
        <f t="array" aca="1" ref="AG3398" ca="1">_xlfn.IFS(Table1[[#This Row],[Experience]]&lt;=3,"Junior",Table1[[#This Row],[Experience]]&lt;=7,"Mid Level",Table1[[#This Row],[Experience]]&gt;=7,"Senior")</f>
        <v>Junior</v>
      </c>
      <c r="AH3398" t="str">
        <f>IF(Table1[[#This Row],[Attendance %]]&gt;75,"OK","Below 75")</f>
        <v>OK</v>
      </c>
      <c r="AI3398" t="b">
        <f>ISBLANK(Table1[[#This Row],[Employee ID]])</f>
        <v>0</v>
      </c>
      <c r="AJ3398" t="b">
        <f>ISNUMBER(Table1[[#This Row],[Total Salary  ]])</f>
        <v>1</v>
      </c>
      <c r="AK3398" t="str">
        <f>IFERROR(_xlfn.XLOOKUP(Table1[[#This Row],[Manager ID]],MANAGERS!A:A,MANAGERS!B:B),"Not Found")</f>
        <v>Manager_18</v>
      </c>
    </row>
    <row r="3399" spans="1:37" x14ac:dyDescent="0.2">
      <c r="A3399" t="s">
        <v>1933</v>
      </c>
      <c r="B3399" t="s">
        <v>129</v>
      </c>
      <c r="C3399" t="s">
        <v>21</v>
      </c>
      <c r="D3399" t="s">
        <v>33</v>
      </c>
      <c r="E3399" t="s">
        <v>65</v>
      </c>
      <c r="F3399" s="1">
        <v>44799</v>
      </c>
      <c r="G3399" s="1">
        <v>39464</v>
      </c>
      <c r="H3399">
        <v>56127</v>
      </c>
      <c r="I3399">
        <v>17080</v>
      </c>
      <c r="J3399">
        <v>63</v>
      </c>
      <c r="K3399">
        <v>84</v>
      </c>
      <c r="L3399" t="s">
        <v>31</v>
      </c>
      <c r="M3399">
        <v>101</v>
      </c>
      <c r="N3399">
        <f>Table1[[#This Row],[Basic Salary]]+Table1[[#This Row],[Bonus]]</f>
        <v>73207</v>
      </c>
      <c r="O3399" s="2">
        <f>Table1[[#This Row],[Bonus]]/Table1[[#This Row],[Basic Salary]]</f>
        <v>0.30430986869064802</v>
      </c>
      <c r="P3399">
        <f ca="1">DATEDIF(Table1[[#This Row],[Date of Birth]],TODAY(),"Y")</f>
        <v>18</v>
      </c>
      <c r="Q3399">
        <f ca="1">DATEDIF(Table1[[#This Row],[Joining Date]],TODAY(),"Y")</f>
        <v>3</v>
      </c>
      <c r="R3399" t="str">
        <f ca="1">IF(YEAR(Table1[[#This Row],[Joining Date]])=YEAR(TODAY()),"Yes","No")</f>
        <v>No</v>
      </c>
      <c r="S3399" t="str">
        <f ca="1">IF(Table1[[#This Row],[Experience]]&gt;5,"Yes","No")</f>
        <v>No</v>
      </c>
      <c r="T3399" t="str">
        <f>TEXT(Table1[[#This Row],[Joining Date]],"mmmm")</f>
        <v>August</v>
      </c>
      <c r="U3399" t="str">
        <f>TEXT(Table1[[#This Row],[Joining Date]],"yyyy")</f>
        <v>2022</v>
      </c>
      <c r="V3399" s="5">
        <f ca="1">TODAY()-Table1[[#This Row],[Joining Date]]</f>
        <v>1440</v>
      </c>
      <c r="W3399" t="str">
        <f>LEFT(Table1[[#This Row],[Employee Name]],FIND(" ",Table1[[#This Row],[Employee Name]])-1)</f>
        <v>Aarav</v>
      </c>
      <c r="X3399" t="str">
        <f>RIGHT(Table1[[#This Row],[Employee Name]],LEN(Table1[[#This Row],[Employee Name]])-FIND(" ",Table1[[#This Row],[Employee Name]]))</f>
        <v>Sharma</v>
      </c>
      <c r="Y3399" t="str">
        <f>Table1[[#This Row],[Department]]&amp;"-"&amp;Table1[[#This Row],[Employee ID]]</f>
        <v>Marketing-E01877</v>
      </c>
      <c r="Z3399" t="str">
        <f>LEFT(Table1[[#This Row],[Department]],3)</f>
        <v>Mar</v>
      </c>
      <c r="AA3399" t="str">
        <f>_xlfn.XLOOKUP(Table1[[#This Row],[Manager ID]],MANAGERS!A:A,MANAGERS!B:B)</f>
        <v>Manager_1</v>
      </c>
      <c r="AB3399" t="str" cm="1">
        <f t="array" ref="AB3399">_xlfn.XLOOKUP(Table1[[#This Row],[Manager ID]],Table2[[#All],[Manager ID]],Table2[[#All],[Department Head]])</f>
        <v>Support</v>
      </c>
      <c r="AC3399" s="2">
        <f>_xlfn.XLOOKUP(Table1[[#This Row],[City]],L:L,O:O)</f>
        <v>0.241864189087755</v>
      </c>
      <c r="AD3399" t="str" cm="1">
        <f t="array" ref="AD3399">_xlfn.IFS(Table1[[#This Row],[Performance Score]]&gt;=90,"Excellent",Table1[[#This Row],[Performance Score]]&gt;=75,"Good",Table1[[#This Row],[Performance Score]]&gt;=60,"Average",Table1[[#This Row],[Performance Score]]&lt;=60,"Need Improvement")</f>
        <v>Good</v>
      </c>
      <c r="AE3399" t="str">
        <f>IF(AND(Table1[[#This Row],[Attendance %]]&gt;=80,(Table1[[#This Row],[Performance Score]]&gt;=80)),"Eligible","Not Eligible")</f>
        <v>Not Eligible</v>
      </c>
      <c r="AF3399" t="str">
        <f>IF(Table1[[#This Row],[Performance Score]]&gt;=80,"High Performer","Low Performer")</f>
        <v>High Performer</v>
      </c>
      <c r="AG3399" t="str" cm="1">
        <f t="array" aca="1" ref="AG3399" ca="1">_xlfn.IFS(Table1[[#This Row],[Experience]]&lt;=3,"Junior",Table1[[#This Row],[Experience]]&lt;=7,"Mid Level",Table1[[#This Row],[Experience]]&gt;=7,"Senior")</f>
        <v>Junior</v>
      </c>
      <c r="AH3399" t="str">
        <f>IF(Table1[[#This Row],[Attendance %]]&gt;75,"OK","Below 75")</f>
        <v>Below 75</v>
      </c>
      <c r="AI3399" t="b">
        <f>ISBLANK(Table1[[#This Row],[Employee ID]])</f>
        <v>0</v>
      </c>
      <c r="AJ3399" t="b">
        <f>ISNUMBER(Table1[[#This Row],[Total Salary  ]])</f>
        <v>1</v>
      </c>
      <c r="AK3399" t="str">
        <f>IFERROR(_xlfn.XLOOKUP(Table1[[#This Row],[Manager ID]],MANAGERS!A:A,MANAGERS!B:B),"Not Found")</f>
        <v>Manager_1</v>
      </c>
    </row>
    <row r="3400" spans="1:37" x14ac:dyDescent="0.2">
      <c r="A3400" t="s">
        <v>782</v>
      </c>
      <c r="B3400" t="s">
        <v>77</v>
      </c>
      <c r="C3400" t="s">
        <v>21</v>
      </c>
      <c r="D3400" t="s">
        <v>33</v>
      </c>
      <c r="E3400" t="s">
        <v>26</v>
      </c>
      <c r="F3400" s="1">
        <v>45296</v>
      </c>
      <c r="G3400" s="1">
        <v>36470</v>
      </c>
      <c r="H3400">
        <v>62831</v>
      </c>
      <c r="I3400">
        <v>10367</v>
      </c>
      <c r="J3400">
        <v>87</v>
      </c>
      <c r="K3400">
        <v>86</v>
      </c>
      <c r="L3400" t="s">
        <v>27</v>
      </c>
      <c r="M3400">
        <v>105</v>
      </c>
      <c r="N3400">
        <f>Table1[[#This Row],[Basic Salary]]+Table1[[#This Row],[Bonus]]</f>
        <v>73198</v>
      </c>
      <c r="O3400" s="2">
        <f>Table1[[#This Row],[Bonus]]/Table1[[#This Row],[Basic Salary]]</f>
        <v>0.16499816969330425</v>
      </c>
      <c r="P3400">
        <f ca="1">DATEDIF(Table1[[#This Row],[Date of Birth]],TODAY(),"Y")</f>
        <v>26</v>
      </c>
      <c r="Q3400">
        <f ca="1">DATEDIF(Table1[[#This Row],[Joining Date]],TODAY(),"Y")</f>
        <v>2</v>
      </c>
      <c r="R3400" t="str">
        <f ca="1">IF(YEAR(Table1[[#This Row],[Joining Date]])=YEAR(TODAY()),"Yes","No")</f>
        <v>No</v>
      </c>
      <c r="S3400" t="str">
        <f ca="1">IF(Table1[[#This Row],[Experience]]&gt;5,"Yes","No")</f>
        <v>No</v>
      </c>
      <c r="T3400" t="str">
        <f>TEXT(Table1[[#This Row],[Joining Date]],"mmmm")</f>
        <v>January</v>
      </c>
      <c r="U3400" t="str">
        <f>TEXT(Table1[[#This Row],[Joining Date]],"yyyy")</f>
        <v>2024</v>
      </c>
      <c r="V3400" s="5">
        <f ca="1">TODAY()-Table1[[#This Row],[Joining Date]]</f>
        <v>943</v>
      </c>
      <c r="W3400" t="str">
        <f>LEFT(Table1[[#This Row],[Employee Name]],FIND(" ",Table1[[#This Row],[Employee Name]])-1)</f>
        <v>Rohan</v>
      </c>
      <c r="X3400" t="str">
        <f>RIGHT(Table1[[#This Row],[Employee Name]],LEN(Table1[[#This Row],[Employee Name]])-FIND(" ",Table1[[#This Row],[Employee Name]]))</f>
        <v>Gupta</v>
      </c>
      <c r="Y3400" t="str">
        <f>Table1[[#This Row],[Department]]&amp;"-"&amp;Table1[[#This Row],[Employee ID]]</f>
        <v>Marketing-E00726</v>
      </c>
      <c r="Z3400" t="str">
        <f>LEFT(Table1[[#This Row],[Department]],3)</f>
        <v>Mar</v>
      </c>
      <c r="AA3400" t="str">
        <f>_xlfn.XLOOKUP(Table1[[#This Row],[Manager ID]],MANAGERS!A:A,MANAGERS!B:B)</f>
        <v>Manager_5</v>
      </c>
      <c r="AB3400" t="str" cm="1">
        <f t="array" ref="AB3400">_xlfn.XLOOKUP(Table1[[#This Row],[Manager ID]],Table2[[#All],[Manager ID]],Table2[[#All],[Department Head]])</f>
        <v>Sales</v>
      </c>
      <c r="AC3400" s="2">
        <f>_xlfn.XLOOKUP(Table1[[#This Row],[City]],L:L,O:O)</f>
        <v>0.23674293405114402</v>
      </c>
      <c r="AD3400" t="str" cm="1">
        <f t="array" ref="AD3400">_xlfn.IFS(Table1[[#This Row],[Performance Score]]&gt;=90,"Excellent",Table1[[#This Row],[Performance Score]]&gt;=75,"Good",Table1[[#This Row],[Performance Score]]&gt;=60,"Average",Table1[[#This Row],[Performance Score]]&lt;=60,"Need Improvement")</f>
        <v>Good</v>
      </c>
      <c r="AE3400" t="str">
        <f>IF(AND(Table1[[#This Row],[Attendance %]]&gt;=80,(Table1[[#This Row],[Performance Score]]&gt;=80)),"Eligible","Not Eligible")</f>
        <v>Eligible</v>
      </c>
      <c r="AF3400" t="str">
        <f>IF(Table1[[#This Row],[Performance Score]]&gt;=80,"High Performer","Low Performer")</f>
        <v>High Performer</v>
      </c>
      <c r="AG3400" t="str" cm="1">
        <f t="array" aca="1" ref="AG3400" ca="1">_xlfn.IFS(Table1[[#This Row],[Experience]]&lt;=3,"Junior",Table1[[#This Row],[Experience]]&lt;=7,"Mid Level",Table1[[#This Row],[Experience]]&gt;=7,"Senior")</f>
        <v>Junior</v>
      </c>
      <c r="AH3400" t="str">
        <f>IF(Table1[[#This Row],[Attendance %]]&gt;75,"OK","Below 75")</f>
        <v>OK</v>
      </c>
      <c r="AI3400" t="b">
        <f>ISBLANK(Table1[[#This Row],[Employee ID]])</f>
        <v>0</v>
      </c>
      <c r="AJ3400" t="b">
        <f>ISNUMBER(Table1[[#This Row],[Total Salary  ]])</f>
        <v>1</v>
      </c>
      <c r="AK3400" t="str">
        <f>IFERROR(_xlfn.XLOOKUP(Table1[[#This Row],[Manager ID]],MANAGERS!A:A,MANAGERS!B:B),"Not Found")</f>
        <v>Manager_5</v>
      </c>
    </row>
    <row r="3401" spans="1:37" x14ac:dyDescent="0.2">
      <c r="A3401" t="s">
        <v>2589</v>
      </c>
      <c r="B3401" t="s">
        <v>60</v>
      </c>
      <c r="C3401" t="s">
        <v>15</v>
      </c>
      <c r="D3401" t="s">
        <v>46</v>
      </c>
      <c r="E3401" t="s">
        <v>17</v>
      </c>
      <c r="F3401" s="1">
        <v>44098</v>
      </c>
      <c r="G3401" s="1">
        <v>30747</v>
      </c>
      <c r="H3401">
        <v>68066</v>
      </c>
      <c r="I3401">
        <v>5048</v>
      </c>
      <c r="J3401">
        <v>72</v>
      </c>
      <c r="K3401">
        <v>100</v>
      </c>
      <c r="L3401" t="s">
        <v>27</v>
      </c>
      <c r="M3401">
        <v>102</v>
      </c>
      <c r="N3401">
        <f>Table1[[#This Row],[Basic Salary]]+Table1[[#This Row],[Bonus]]</f>
        <v>73114</v>
      </c>
      <c r="O3401" s="2">
        <f>Table1[[#This Row],[Bonus]]/Table1[[#This Row],[Basic Salary]]</f>
        <v>7.4163312079452301E-2</v>
      </c>
      <c r="P3401">
        <f ca="1">DATEDIF(Table1[[#This Row],[Date of Birth]],TODAY(),"Y")</f>
        <v>42</v>
      </c>
      <c r="Q3401">
        <f ca="1">DATEDIF(Table1[[#This Row],[Joining Date]],TODAY(),"Y")</f>
        <v>5</v>
      </c>
      <c r="R3401" t="str">
        <f ca="1">IF(YEAR(Table1[[#This Row],[Joining Date]])=YEAR(TODAY()),"Yes","No")</f>
        <v>No</v>
      </c>
      <c r="S3401" t="str">
        <f ca="1">IF(Table1[[#This Row],[Experience]]&gt;5,"Yes","No")</f>
        <v>No</v>
      </c>
      <c r="T3401" t="str">
        <f>TEXT(Table1[[#This Row],[Joining Date]],"mmmm")</f>
        <v>September</v>
      </c>
      <c r="U3401" t="str">
        <f>TEXT(Table1[[#This Row],[Joining Date]],"yyyy")</f>
        <v>2020</v>
      </c>
      <c r="V3401" s="5">
        <f ca="1">TODAY()-Table1[[#This Row],[Joining Date]]</f>
        <v>2141</v>
      </c>
      <c r="W3401" t="str">
        <f>LEFT(Table1[[#This Row],[Employee Name]],FIND(" ",Table1[[#This Row],[Employee Name]])-1)</f>
        <v>Gayathri</v>
      </c>
      <c r="X3401" t="str">
        <f>RIGHT(Table1[[#This Row],[Employee Name]],LEN(Table1[[#This Row],[Employee Name]])-FIND(" ",Table1[[#This Row],[Employee Name]]))</f>
        <v>Iyer</v>
      </c>
      <c r="Y3401" t="str">
        <f>Table1[[#This Row],[Department]]&amp;"-"&amp;Table1[[#This Row],[Employee ID]]</f>
        <v>Support-E02533</v>
      </c>
      <c r="Z3401" t="str">
        <f>LEFT(Table1[[#This Row],[Department]],3)</f>
        <v>Sup</v>
      </c>
      <c r="AA3401" t="str">
        <f>_xlfn.XLOOKUP(Table1[[#This Row],[Manager ID]],MANAGERS!A:A,MANAGERS!B:B)</f>
        <v>Manager_2</v>
      </c>
      <c r="AB3401" t="str" cm="1">
        <f t="array" ref="AB3401">_xlfn.XLOOKUP(Table1[[#This Row],[Manager ID]],Table2[[#All],[Manager ID]],Table2[[#All],[Department Head]])</f>
        <v>Sales</v>
      </c>
      <c r="AC3401" s="2">
        <f>_xlfn.XLOOKUP(Table1[[#This Row],[City]],L:L,O:O)</f>
        <v>0.23674293405114402</v>
      </c>
      <c r="AD3401" t="str" cm="1">
        <f t="array" ref="AD3401">_xlfn.IFS(Table1[[#This Row],[Performance Score]]&gt;=90,"Excellent",Table1[[#This Row],[Performance Score]]&gt;=75,"Good",Table1[[#This Row],[Performance Score]]&gt;=60,"Average",Table1[[#This Row],[Performance Score]]&lt;=60,"Need Improvement")</f>
        <v>Excellent</v>
      </c>
      <c r="AE3401" t="str">
        <f>IF(AND(Table1[[#This Row],[Attendance %]]&gt;=80,(Table1[[#This Row],[Performance Score]]&gt;=80)),"Eligible","Not Eligible")</f>
        <v>Not Eligible</v>
      </c>
      <c r="AF3401" t="str">
        <f>IF(Table1[[#This Row],[Performance Score]]&gt;=80,"High Performer","Low Performer")</f>
        <v>High Performer</v>
      </c>
      <c r="AG3401" t="str" cm="1">
        <f t="array" aca="1" ref="AG3401" ca="1">_xlfn.IFS(Table1[[#This Row],[Experience]]&lt;=3,"Junior",Table1[[#This Row],[Experience]]&lt;=7,"Mid Level",Table1[[#This Row],[Experience]]&gt;=7,"Senior")</f>
        <v>Mid Level</v>
      </c>
      <c r="AH3401" t="str">
        <f>IF(Table1[[#This Row],[Attendance %]]&gt;75,"OK","Below 75")</f>
        <v>Below 75</v>
      </c>
      <c r="AI3401" t="b">
        <f>ISBLANK(Table1[[#This Row],[Employee ID]])</f>
        <v>0</v>
      </c>
      <c r="AJ3401" t="b">
        <f>ISNUMBER(Table1[[#This Row],[Total Salary  ]])</f>
        <v>1</v>
      </c>
      <c r="AK3401" t="str">
        <f>IFERROR(_xlfn.XLOOKUP(Table1[[#This Row],[Manager ID]],MANAGERS!A:A,MANAGERS!B:B),"Not Found")</f>
        <v>Manager_2</v>
      </c>
    </row>
    <row r="3402" spans="1:37" x14ac:dyDescent="0.2">
      <c r="A3402" t="s">
        <v>4433</v>
      </c>
      <c r="B3402" t="s">
        <v>75</v>
      </c>
      <c r="C3402" t="s">
        <v>15</v>
      </c>
      <c r="D3402" t="s">
        <v>16</v>
      </c>
      <c r="E3402" t="s">
        <v>17</v>
      </c>
      <c r="F3402" s="1">
        <v>45260</v>
      </c>
      <c r="G3402" s="1">
        <v>33777</v>
      </c>
      <c r="H3402">
        <v>53115</v>
      </c>
      <c r="I3402">
        <v>19933</v>
      </c>
      <c r="J3402">
        <v>86</v>
      </c>
      <c r="K3402">
        <v>53</v>
      </c>
      <c r="L3402" t="s">
        <v>53</v>
      </c>
      <c r="M3402">
        <v>117</v>
      </c>
      <c r="N3402">
        <f>Table1[[#This Row],[Basic Salary]]+Table1[[#This Row],[Bonus]]</f>
        <v>73048</v>
      </c>
      <c r="O3402" s="2">
        <f>Table1[[#This Row],[Bonus]]/Table1[[#This Row],[Basic Salary]]</f>
        <v>0.37528005271580533</v>
      </c>
      <c r="P3402">
        <f ca="1">DATEDIF(Table1[[#This Row],[Date of Birth]],TODAY(),"Y")</f>
        <v>34</v>
      </c>
      <c r="Q3402">
        <f ca="1">DATEDIF(Table1[[#This Row],[Joining Date]],TODAY(),"Y")</f>
        <v>2</v>
      </c>
      <c r="R3402" t="str">
        <f ca="1">IF(YEAR(Table1[[#This Row],[Joining Date]])=YEAR(TODAY()),"Yes","No")</f>
        <v>No</v>
      </c>
      <c r="S3402" t="str">
        <f ca="1">IF(Table1[[#This Row],[Experience]]&gt;5,"Yes","No")</f>
        <v>No</v>
      </c>
      <c r="T3402" t="str">
        <f>TEXT(Table1[[#This Row],[Joining Date]],"mmmm")</f>
        <v>November</v>
      </c>
      <c r="U3402" t="str">
        <f>TEXT(Table1[[#This Row],[Joining Date]],"yyyy")</f>
        <v>2023</v>
      </c>
      <c r="V3402" s="5">
        <f ca="1">TODAY()-Table1[[#This Row],[Joining Date]]</f>
        <v>979</v>
      </c>
      <c r="W3402" t="str">
        <f>LEFT(Table1[[#This Row],[Employee Name]],FIND(" ",Table1[[#This Row],[Employee Name]])-1)</f>
        <v>Ishita</v>
      </c>
      <c r="X3402" t="str">
        <f>RIGHT(Table1[[#This Row],[Employee Name]],LEN(Table1[[#This Row],[Employee Name]])-FIND(" ",Table1[[#This Row],[Employee Name]]))</f>
        <v>Roy</v>
      </c>
      <c r="Y3402" t="str">
        <f>Table1[[#This Row],[Department]]&amp;"-"&amp;Table1[[#This Row],[Employee ID]]</f>
        <v>HR-E04377</v>
      </c>
      <c r="Z3402" t="str">
        <f>LEFT(Table1[[#This Row],[Department]],3)</f>
        <v>HR</v>
      </c>
      <c r="AA3402" t="str">
        <f>_xlfn.XLOOKUP(Table1[[#This Row],[Manager ID]],MANAGERS!A:A,MANAGERS!B:B)</f>
        <v>Manager_17</v>
      </c>
      <c r="AB3402" t="str" cm="1">
        <f t="array" ref="AB3402">_xlfn.XLOOKUP(Table1[[#This Row],[Manager ID]],Table2[[#All],[Manager ID]],Table2[[#All],[Department Head]])</f>
        <v>Finance</v>
      </c>
      <c r="AC3402" s="2">
        <f>_xlfn.XLOOKUP(Table1[[#This Row],[City]],L:L,O:O)</f>
        <v>0.23685887225230964</v>
      </c>
      <c r="AD3402" t="str" cm="1">
        <f t="array" ref="AD3402">_xlfn.IFS(Table1[[#This Row],[Performance Score]]&gt;=90,"Excellent",Table1[[#This Row],[Performance Score]]&gt;=75,"Good",Table1[[#This Row],[Performance Score]]&gt;=60,"Average",Table1[[#This Row],[Performance Score]]&lt;=60,"Need Improvement")</f>
        <v>Need Improvement</v>
      </c>
      <c r="AE3402" t="str">
        <f>IF(AND(Table1[[#This Row],[Attendance %]]&gt;=80,(Table1[[#This Row],[Performance Score]]&gt;=80)),"Eligible","Not Eligible")</f>
        <v>Not Eligible</v>
      </c>
      <c r="AF3402" t="str">
        <f>IF(Table1[[#This Row],[Performance Score]]&gt;=80,"High Performer","Low Performer")</f>
        <v>Low Performer</v>
      </c>
      <c r="AG3402" t="str" cm="1">
        <f t="array" aca="1" ref="AG3402" ca="1">_xlfn.IFS(Table1[[#This Row],[Experience]]&lt;=3,"Junior",Table1[[#This Row],[Experience]]&lt;=7,"Mid Level",Table1[[#This Row],[Experience]]&gt;=7,"Senior")</f>
        <v>Junior</v>
      </c>
      <c r="AH3402" t="str">
        <f>IF(Table1[[#This Row],[Attendance %]]&gt;75,"OK","Below 75")</f>
        <v>OK</v>
      </c>
      <c r="AI3402" t="b">
        <f>ISBLANK(Table1[[#This Row],[Employee ID]])</f>
        <v>0</v>
      </c>
      <c r="AJ3402" t="b">
        <f>ISNUMBER(Table1[[#This Row],[Total Salary  ]])</f>
        <v>1</v>
      </c>
      <c r="AK3402" t="str">
        <f>IFERROR(_xlfn.XLOOKUP(Table1[[#This Row],[Manager ID]],MANAGERS!A:A,MANAGERS!B:B),"Not Found")</f>
        <v>Manager_17</v>
      </c>
    </row>
    <row r="3403" spans="1:37" x14ac:dyDescent="0.2">
      <c r="A3403" t="s">
        <v>283</v>
      </c>
      <c r="B3403" t="s">
        <v>48</v>
      </c>
      <c r="C3403" t="s">
        <v>21</v>
      </c>
      <c r="D3403" t="s">
        <v>43</v>
      </c>
      <c r="E3403" t="s">
        <v>17</v>
      </c>
      <c r="F3403" s="1">
        <v>45106</v>
      </c>
      <c r="G3403" s="1">
        <v>32385</v>
      </c>
      <c r="H3403">
        <v>48002</v>
      </c>
      <c r="I3403">
        <v>25019</v>
      </c>
      <c r="J3403">
        <v>100</v>
      </c>
      <c r="K3403">
        <v>97</v>
      </c>
      <c r="L3403" t="s">
        <v>27</v>
      </c>
      <c r="M3403">
        <v>114</v>
      </c>
      <c r="N3403">
        <f>Table1[[#This Row],[Basic Salary]]+Table1[[#This Row],[Bonus]]</f>
        <v>73021</v>
      </c>
      <c r="O3403" s="2">
        <f>Table1[[#This Row],[Bonus]]/Table1[[#This Row],[Basic Salary]]</f>
        <v>0.52120744968959631</v>
      </c>
      <c r="P3403">
        <f ca="1">DATEDIF(Table1[[#This Row],[Date of Birth]],TODAY(),"Y")</f>
        <v>37</v>
      </c>
      <c r="Q3403">
        <f ca="1">DATEDIF(Table1[[#This Row],[Joining Date]],TODAY(),"Y")</f>
        <v>3</v>
      </c>
      <c r="R3403" t="str">
        <f ca="1">IF(YEAR(Table1[[#This Row],[Joining Date]])=YEAR(TODAY()),"Yes","No")</f>
        <v>No</v>
      </c>
      <c r="S3403" t="str">
        <f ca="1">IF(Table1[[#This Row],[Experience]]&gt;5,"Yes","No")</f>
        <v>No</v>
      </c>
      <c r="T3403" t="str">
        <f>TEXT(Table1[[#This Row],[Joining Date]],"mmmm")</f>
        <v>June</v>
      </c>
      <c r="U3403" t="str">
        <f>TEXT(Table1[[#This Row],[Joining Date]],"yyyy")</f>
        <v>2023</v>
      </c>
      <c r="V3403" s="5">
        <f ca="1">TODAY()-Table1[[#This Row],[Joining Date]]</f>
        <v>1133</v>
      </c>
      <c r="W3403" t="str">
        <f>LEFT(Table1[[#This Row],[Employee Name]],FIND(" ",Table1[[#This Row],[Employee Name]])-1)</f>
        <v>Aditya</v>
      </c>
      <c r="X3403" t="str">
        <f>RIGHT(Table1[[#This Row],[Employee Name]],LEN(Table1[[#This Row],[Employee Name]])-FIND(" ",Table1[[#This Row],[Employee Name]]))</f>
        <v>Kapoor</v>
      </c>
      <c r="Y3403" t="str">
        <f>Table1[[#This Row],[Department]]&amp;"-"&amp;Table1[[#This Row],[Employee ID]]</f>
        <v>Operations-E00227</v>
      </c>
      <c r="Z3403" t="str">
        <f>LEFT(Table1[[#This Row],[Department]],3)</f>
        <v>Ope</v>
      </c>
      <c r="AA3403" t="str">
        <f>_xlfn.XLOOKUP(Table1[[#This Row],[Manager ID]],MANAGERS!A:A,MANAGERS!B:B)</f>
        <v>Manager_14</v>
      </c>
      <c r="AB3403" t="str" cm="1">
        <f t="array" ref="AB3403">_xlfn.XLOOKUP(Table1[[#This Row],[Manager ID]],Table2[[#All],[Manager ID]],Table2[[#All],[Department Head]])</f>
        <v>Marketing</v>
      </c>
      <c r="AC3403" s="2">
        <f>_xlfn.XLOOKUP(Table1[[#This Row],[City]],L:L,O:O)</f>
        <v>0.23674293405114402</v>
      </c>
      <c r="AD3403" t="str" cm="1">
        <f t="array" ref="AD3403">_xlfn.IFS(Table1[[#This Row],[Performance Score]]&gt;=90,"Excellent",Table1[[#This Row],[Performance Score]]&gt;=75,"Good",Table1[[#This Row],[Performance Score]]&gt;=60,"Average",Table1[[#This Row],[Performance Score]]&lt;=60,"Need Improvement")</f>
        <v>Excellent</v>
      </c>
      <c r="AE3403" t="str">
        <f>IF(AND(Table1[[#This Row],[Attendance %]]&gt;=80,(Table1[[#This Row],[Performance Score]]&gt;=80)),"Eligible","Not Eligible")</f>
        <v>Eligible</v>
      </c>
      <c r="AF3403" t="str">
        <f>IF(Table1[[#This Row],[Performance Score]]&gt;=80,"High Performer","Low Performer")</f>
        <v>High Performer</v>
      </c>
      <c r="AG3403" t="str" cm="1">
        <f t="array" aca="1" ref="AG3403" ca="1">_xlfn.IFS(Table1[[#This Row],[Experience]]&lt;=3,"Junior",Table1[[#This Row],[Experience]]&lt;=7,"Mid Level",Table1[[#This Row],[Experience]]&gt;=7,"Senior")</f>
        <v>Junior</v>
      </c>
      <c r="AH3403" t="str">
        <f>IF(Table1[[#This Row],[Attendance %]]&gt;75,"OK","Below 75")</f>
        <v>OK</v>
      </c>
      <c r="AI3403" t="b">
        <f>ISBLANK(Table1[[#This Row],[Employee ID]])</f>
        <v>0</v>
      </c>
      <c r="AJ3403" t="b">
        <f>ISNUMBER(Table1[[#This Row],[Total Salary  ]])</f>
        <v>1</v>
      </c>
      <c r="AK3403" t="str">
        <f>IFERROR(_xlfn.XLOOKUP(Table1[[#This Row],[Manager ID]],MANAGERS!A:A,MANAGERS!B:B),"Not Found")</f>
        <v>Manager_14</v>
      </c>
    </row>
    <row r="3404" spans="1:37" x14ac:dyDescent="0.2">
      <c r="A3404" t="s">
        <v>2018</v>
      </c>
      <c r="B3404" t="s">
        <v>89</v>
      </c>
      <c r="C3404" t="s">
        <v>21</v>
      </c>
      <c r="D3404" t="s">
        <v>16</v>
      </c>
      <c r="E3404" t="s">
        <v>26</v>
      </c>
      <c r="F3404" s="1">
        <v>43970</v>
      </c>
      <c r="G3404" s="1">
        <v>38576</v>
      </c>
      <c r="H3404">
        <v>59887</v>
      </c>
      <c r="I3404">
        <v>13134</v>
      </c>
      <c r="J3404">
        <v>74</v>
      </c>
      <c r="K3404">
        <v>93</v>
      </c>
      <c r="L3404" t="s">
        <v>37</v>
      </c>
      <c r="M3404">
        <v>111</v>
      </c>
      <c r="N3404">
        <f>Table1[[#This Row],[Basic Salary]]+Table1[[#This Row],[Bonus]]</f>
        <v>73021</v>
      </c>
      <c r="O3404" s="2">
        <f>Table1[[#This Row],[Bonus]]/Table1[[#This Row],[Basic Salary]]</f>
        <v>0.21931303955783393</v>
      </c>
      <c r="P3404">
        <f ca="1">DATEDIF(Table1[[#This Row],[Date of Birth]],TODAY(),"Y")</f>
        <v>20</v>
      </c>
      <c r="Q3404">
        <f ca="1">DATEDIF(Table1[[#This Row],[Joining Date]],TODAY(),"Y")</f>
        <v>6</v>
      </c>
      <c r="R3404" t="str">
        <f ca="1">IF(YEAR(Table1[[#This Row],[Joining Date]])=YEAR(TODAY()),"Yes","No")</f>
        <v>No</v>
      </c>
      <c r="S3404" t="str">
        <f ca="1">IF(Table1[[#This Row],[Experience]]&gt;5,"Yes","No")</f>
        <v>Yes</v>
      </c>
      <c r="T3404" t="str">
        <f>TEXT(Table1[[#This Row],[Joining Date]],"mmmm")</f>
        <v>May</v>
      </c>
      <c r="U3404" t="str">
        <f>TEXT(Table1[[#This Row],[Joining Date]],"yyyy")</f>
        <v>2020</v>
      </c>
      <c r="V3404" s="5">
        <f ca="1">TODAY()-Table1[[#This Row],[Joining Date]]</f>
        <v>2269</v>
      </c>
      <c r="W3404" t="str">
        <f>LEFT(Table1[[#This Row],[Employee Name]],FIND(" ",Table1[[#This Row],[Employee Name]])-1)</f>
        <v>Tarun</v>
      </c>
      <c r="X3404" t="str">
        <f>RIGHT(Table1[[#This Row],[Employee Name]],LEN(Table1[[#This Row],[Employee Name]])-FIND(" ",Table1[[#This Row],[Employee Name]]))</f>
        <v>Verma</v>
      </c>
      <c r="Y3404" t="str">
        <f>Table1[[#This Row],[Department]]&amp;"-"&amp;Table1[[#This Row],[Employee ID]]</f>
        <v>HR-E01962</v>
      </c>
      <c r="Z3404" t="str">
        <f>LEFT(Table1[[#This Row],[Department]],3)</f>
        <v>HR</v>
      </c>
      <c r="AA3404" t="str">
        <f>_xlfn.XLOOKUP(Table1[[#This Row],[Manager ID]],MANAGERS!A:A,MANAGERS!B:B)</f>
        <v>Manager_11</v>
      </c>
      <c r="AB3404" t="str" cm="1">
        <f t="array" ref="AB3404">_xlfn.XLOOKUP(Table1[[#This Row],[Manager ID]],Table2[[#All],[Manager ID]],Table2[[#All],[Department Head]])</f>
        <v>Marketing</v>
      </c>
      <c r="AC3404" s="2">
        <f>_xlfn.XLOOKUP(Table1[[#This Row],[City]],L:L,O:O)</f>
        <v>0.24036902712549932</v>
      </c>
      <c r="AD3404" t="str" cm="1">
        <f t="array" ref="AD3404">_xlfn.IFS(Table1[[#This Row],[Performance Score]]&gt;=90,"Excellent",Table1[[#This Row],[Performance Score]]&gt;=75,"Good",Table1[[#This Row],[Performance Score]]&gt;=60,"Average",Table1[[#This Row],[Performance Score]]&lt;=60,"Need Improvement")</f>
        <v>Excellent</v>
      </c>
      <c r="AE3404" t="str">
        <f>IF(AND(Table1[[#This Row],[Attendance %]]&gt;=80,(Table1[[#This Row],[Performance Score]]&gt;=80)),"Eligible","Not Eligible")</f>
        <v>Not Eligible</v>
      </c>
      <c r="AF3404" t="str">
        <f>IF(Table1[[#This Row],[Performance Score]]&gt;=80,"High Performer","Low Performer")</f>
        <v>High Performer</v>
      </c>
      <c r="AG3404" t="str" cm="1">
        <f t="array" aca="1" ref="AG3404" ca="1">_xlfn.IFS(Table1[[#This Row],[Experience]]&lt;=3,"Junior",Table1[[#This Row],[Experience]]&lt;=7,"Mid Level",Table1[[#This Row],[Experience]]&gt;=7,"Senior")</f>
        <v>Mid Level</v>
      </c>
      <c r="AH3404" t="str">
        <f>IF(Table1[[#This Row],[Attendance %]]&gt;75,"OK","Below 75")</f>
        <v>Below 75</v>
      </c>
      <c r="AI3404" t="b">
        <f>ISBLANK(Table1[[#This Row],[Employee ID]])</f>
        <v>0</v>
      </c>
      <c r="AJ3404" t="b">
        <f>ISNUMBER(Table1[[#This Row],[Total Salary  ]])</f>
        <v>1</v>
      </c>
      <c r="AK3404" t="str">
        <f>IFERROR(_xlfn.XLOOKUP(Table1[[#This Row],[Manager ID]],MANAGERS!A:A,MANAGERS!B:B),"Not Found")</f>
        <v>Manager_11</v>
      </c>
    </row>
    <row r="3405" spans="1:37" x14ac:dyDescent="0.2">
      <c r="A3405" t="s">
        <v>3045</v>
      </c>
      <c r="B3405" t="s">
        <v>45</v>
      </c>
      <c r="C3405" t="s">
        <v>21</v>
      </c>
      <c r="D3405" t="s">
        <v>33</v>
      </c>
      <c r="E3405" t="s">
        <v>51</v>
      </c>
      <c r="F3405" s="1">
        <v>45775</v>
      </c>
      <c r="G3405" s="1">
        <v>39718</v>
      </c>
      <c r="H3405">
        <v>54863</v>
      </c>
      <c r="I3405">
        <v>18158</v>
      </c>
      <c r="J3405">
        <v>74</v>
      </c>
      <c r="K3405">
        <v>84</v>
      </c>
      <c r="L3405" t="s">
        <v>34</v>
      </c>
      <c r="M3405">
        <v>103</v>
      </c>
      <c r="N3405">
        <f>Table1[[#This Row],[Basic Salary]]+Table1[[#This Row],[Bonus]]</f>
        <v>73021</v>
      </c>
      <c r="O3405" s="2">
        <f>Table1[[#This Row],[Bonus]]/Table1[[#This Row],[Basic Salary]]</f>
        <v>0.33096987040446202</v>
      </c>
      <c r="P3405">
        <f ca="1">DATEDIF(Table1[[#This Row],[Date of Birth]],TODAY(),"Y")</f>
        <v>17</v>
      </c>
      <c r="Q3405">
        <f ca="1">DATEDIF(Table1[[#This Row],[Joining Date]],TODAY(),"Y")</f>
        <v>1</v>
      </c>
      <c r="R3405" t="str">
        <f ca="1">IF(YEAR(Table1[[#This Row],[Joining Date]])=YEAR(TODAY()),"Yes","No")</f>
        <v>No</v>
      </c>
      <c r="S3405" t="str">
        <f ca="1">IF(Table1[[#This Row],[Experience]]&gt;5,"Yes","No")</f>
        <v>No</v>
      </c>
      <c r="T3405" t="str">
        <f>TEXT(Table1[[#This Row],[Joining Date]],"mmmm")</f>
        <v>April</v>
      </c>
      <c r="U3405" t="str">
        <f>TEXT(Table1[[#This Row],[Joining Date]],"yyyy")</f>
        <v>2025</v>
      </c>
      <c r="V3405" s="5">
        <f ca="1">TODAY()-Table1[[#This Row],[Joining Date]]</f>
        <v>464</v>
      </c>
      <c r="W3405" t="str">
        <f>LEFT(Table1[[#This Row],[Employee Name]],FIND(" ",Table1[[#This Row],[Employee Name]])-1)</f>
        <v>Ananya</v>
      </c>
      <c r="X3405" t="str">
        <f>RIGHT(Table1[[#This Row],[Employee Name]],LEN(Table1[[#This Row],[Employee Name]])-FIND(" ",Table1[[#This Row],[Employee Name]]))</f>
        <v>Rao</v>
      </c>
      <c r="Y3405" t="str">
        <f>Table1[[#This Row],[Department]]&amp;"-"&amp;Table1[[#This Row],[Employee ID]]</f>
        <v>Marketing-E02989</v>
      </c>
      <c r="Z3405" t="str">
        <f>LEFT(Table1[[#This Row],[Department]],3)</f>
        <v>Mar</v>
      </c>
      <c r="AA3405" t="str">
        <f>_xlfn.XLOOKUP(Table1[[#This Row],[Manager ID]],MANAGERS!A:A,MANAGERS!B:B)</f>
        <v>Manager_3</v>
      </c>
      <c r="AB3405" t="str" cm="1">
        <f t="array" ref="AB3405">_xlfn.XLOOKUP(Table1[[#This Row],[Manager ID]],Table2[[#All],[Manager ID]],Table2[[#All],[Department Head]])</f>
        <v>IT</v>
      </c>
      <c r="AC3405" s="2">
        <f>_xlfn.XLOOKUP(Table1[[#This Row],[City]],L:L,O:O)</f>
        <v>0.24030340748661314</v>
      </c>
      <c r="AD3405" t="str" cm="1">
        <f t="array" ref="AD3405">_xlfn.IFS(Table1[[#This Row],[Performance Score]]&gt;=90,"Excellent",Table1[[#This Row],[Performance Score]]&gt;=75,"Good",Table1[[#This Row],[Performance Score]]&gt;=60,"Average",Table1[[#This Row],[Performance Score]]&lt;=60,"Need Improvement")</f>
        <v>Good</v>
      </c>
      <c r="AE3405" t="str">
        <f>IF(AND(Table1[[#This Row],[Attendance %]]&gt;=80,(Table1[[#This Row],[Performance Score]]&gt;=80)),"Eligible","Not Eligible")</f>
        <v>Not Eligible</v>
      </c>
      <c r="AF3405" t="str">
        <f>IF(Table1[[#This Row],[Performance Score]]&gt;=80,"High Performer","Low Performer")</f>
        <v>High Performer</v>
      </c>
      <c r="AG3405" t="str" cm="1">
        <f t="array" aca="1" ref="AG3405" ca="1">_xlfn.IFS(Table1[[#This Row],[Experience]]&lt;=3,"Junior",Table1[[#This Row],[Experience]]&lt;=7,"Mid Level",Table1[[#This Row],[Experience]]&gt;=7,"Senior")</f>
        <v>Junior</v>
      </c>
      <c r="AH3405" t="str">
        <f>IF(Table1[[#This Row],[Attendance %]]&gt;75,"OK","Below 75")</f>
        <v>Below 75</v>
      </c>
      <c r="AI3405" t="b">
        <f>ISBLANK(Table1[[#This Row],[Employee ID]])</f>
        <v>0</v>
      </c>
      <c r="AJ3405" t="b">
        <f>ISNUMBER(Table1[[#This Row],[Total Salary  ]])</f>
        <v>1</v>
      </c>
      <c r="AK3405" t="str">
        <f>IFERROR(_xlfn.XLOOKUP(Table1[[#This Row],[Manager ID]],MANAGERS!A:A,MANAGERS!B:B),"Not Found")</f>
        <v>Manager_3</v>
      </c>
    </row>
    <row r="3406" spans="1:37" x14ac:dyDescent="0.2">
      <c r="A3406" t="s">
        <v>76</v>
      </c>
      <c r="B3406" t="s">
        <v>77</v>
      </c>
      <c r="C3406" t="s">
        <v>15</v>
      </c>
      <c r="D3406" t="s">
        <v>43</v>
      </c>
      <c r="E3406" t="s">
        <v>17</v>
      </c>
      <c r="F3406" s="1">
        <v>44225</v>
      </c>
      <c r="G3406" s="1">
        <v>30219</v>
      </c>
      <c r="H3406">
        <v>66104</v>
      </c>
      <c r="I3406">
        <v>6873</v>
      </c>
      <c r="J3406">
        <v>63</v>
      </c>
      <c r="K3406">
        <v>77</v>
      </c>
      <c r="L3406" t="s">
        <v>27</v>
      </c>
      <c r="M3406">
        <v>117</v>
      </c>
      <c r="N3406">
        <f>Table1[[#This Row],[Basic Salary]]+Table1[[#This Row],[Bonus]]</f>
        <v>72977</v>
      </c>
      <c r="O3406" s="2">
        <f>Table1[[#This Row],[Bonus]]/Table1[[#This Row],[Basic Salary]]</f>
        <v>0.10397252813748033</v>
      </c>
      <c r="P3406">
        <f ca="1">DATEDIF(Table1[[#This Row],[Date of Birth]],TODAY(),"Y")</f>
        <v>43</v>
      </c>
      <c r="Q3406">
        <f ca="1">DATEDIF(Table1[[#This Row],[Joining Date]],TODAY(),"Y")</f>
        <v>5</v>
      </c>
      <c r="R3406" t="str">
        <f ca="1">IF(YEAR(Table1[[#This Row],[Joining Date]])=YEAR(TODAY()),"Yes","No")</f>
        <v>No</v>
      </c>
      <c r="S3406" t="str">
        <f ca="1">IF(Table1[[#This Row],[Experience]]&gt;5,"Yes","No")</f>
        <v>No</v>
      </c>
      <c r="T3406" t="str">
        <f>TEXT(Table1[[#This Row],[Joining Date]],"mmmm")</f>
        <v>January</v>
      </c>
      <c r="U3406" t="str">
        <f>TEXT(Table1[[#This Row],[Joining Date]],"yyyy")</f>
        <v>2021</v>
      </c>
      <c r="V3406" s="5">
        <f ca="1">TODAY()-Table1[[#This Row],[Joining Date]]</f>
        <v>2014</v>
      </c>
      <c r="W3406" t="str">
        <f>LEFT(Table1[[#This Row],[Employee Name]],FIND(" ",Table1[[#This Row],[Employee Name]])-1)</f>
        <v>Rohan</v>
      </c>
      <c r="X3406" t="str">
        <f>RIGHT(Table1[[#This Row],[Employee Name]],LEN(Table1[[#This Row],[Employee Name]])-FIND(" ",Table1[[#This Row],[Employee Name]]))</f>
        <v>Gupta</v>
      </c>
      <c r="Y3406" t="str">
        <f>Table1[[#This Row],[Department]]&amp;"-"&amp;Table1[[#This Row],[Employee ID]]</f>
        <v>Operations-E00028</v>
      </c>
      <c r="Z3406" t="str">
        <f>LEFT(Table1[[#This Row],[Department]],3)</f>
        <v>Ope</v>
      </c>
      <c r="AA3406" t="str">
        <f>_xlfn.XLOOKUP(Table1[[#This Row],[Manager ID]],MANAGERS!A:A,MANAGERS!B:B)</f>
        <v>Manager_17</v>
      </c>
      <c r="AB3406" t="str" cm="1">
        <f t="array" ref="AB3406">_xlfn.XLOOKUP(Table1[[#This Row],[Manager ID]],Table2[[#All],[Manager ID]],Table2[[#All],[Department Head]])</f>
        <v>Finance</v>
      </c>
      <c r="AC3406" s="2">
        <f>_xlfn.XLOOKUP(Table1[[#This Row],[City]],L:L,O:O)</f>
        <v>0.23674293405114402</v>
      </c>
      <c r="AD3406" t="str" cm="1">
        <f t="array" ref="AD3406">_xlfn.IFS(Table1[[#This Row],[Performance Score]]&gt;=90,"Excellent",Table1[[#This Row],[Performance Score]]&gt;=75,"Good",Table1[[#This Row],[Performance Score]]&gt;=60,"Average",Table1[[#This Row],[Performance Score]]&lt;=60,"Need Improvement")</f>
        <v>Good</v>
      </c>
      <c r="AE3406" t="str">
        <f>IF(AND(Table1[[#This Row],[Attendance %]]&gt;=80,(Table1[[#This Row],[Performance Score]]&gt;=80)),"Eligible","Not Eligible")</f>
        <v>Not Eligible</v>
      </c>
      <c r="AF3406" t="str">
        <f>IF(Table1[[#This Row],[Performance Score]]&gt;=80,"High Performer","Low Performer")</f>
        <v>Low Performer</v>
      </c>
      <c r="AG3406" t="str" cm="1">
        <f t="array" aca="1" ref="AG3406" ca="1">_xlfn.IFS(Table1[[#This Row],[Experience]]&lt;=3,"Junior",Table1[[#This Row],[Experience]]&lt;=7,"Mid Level",Table1[[#This Row],[Experience]]&gt;=7,"Senior")</f>
        <v>Mid Level</v>
      </c>
      <c r="AH3406" t="str">
        <f>IF(Table1[[#This Row],[Attendance %]]&gt;75,"OK","Below 75")</f>
        <v>Below 75</v>
      </c>
      <c r="AI3406" t="b">
        <f>ISBLANK(Table1[[#This Row],[Employee ID]])</f>
        <v>0</v>
      </c>
      <c r="AJ3406" t="b">
        <f>ISNUMBER(Table1[[#This Row],[Total Salary  ]])</f>
        <v>1</v>
      </c>
      <c r="AK3406" t="str">
        <f>IFERROR(_xlfn.XLOOKUP(Table1[[#This Row],[Manager ID]],MANAGERS!A:A,MANAGERS!B:B),"Not Found")</f>
        <v>Manager_17</v>
      </c>
    </row>
    <row r="3407" spans="1:37" x14ac:dyDescent="0.2">
      <c r="A3407" t="s">
        <v>1022</v>
      </c>
      <c r="B3407" t="s">
        <v>85</v>
      </c>
      <c r="C3407" t="s">
        <v>15</v>
      </c>
      <c r="D3407" t="s">
        <v>33</v>
      </c>
      <c r="E3407" t="s">
        <v>65</v>
      </c>
      <c r="F3407" s="1">
        <v>43008</v>
      </c>
      <c r="G3407" s="1">
        <v>36168</v>
      </c>
      <c r="H3407">
        <v>48125</v>
      </c>
      <c r="I3407">
        <v>24852</v>
      </c>
      <c r="J3407">
        <v>75</v>
      </c>
      <c r="K3407">
        <v>59</v>
      </c>
      <c r="L3407" t="s">
        <v>31</v>
      </c>
      <c r="M3407">
        <v>119</v>
      </c>
      <c r="N3407">
        <f>Table1[[#This Row],[Basic Salary]]+Table1[[#This Row],[Bonus]]</f>
        <v>72977</v>
      </c>
      <c r="O3407" s="2">
        <f>Table1[[#This Row],[Bonus]]/Table1[[#This Row],[Basic Salary]]</f>
        <v>0.51640519480519476</v>
      </c>
      <c r="P3407">
        <f ca="1">DATEDIF(Table1[[#This Row],[Date of Birth]],TODAY(),"Y")</f>
        <v>27</v>
      </c>
      <c r="Q3407">
        <f ca="1">DATEDIF(Table1[[#This Row],[Joining Date]],TODAY(),"Y")</f>
        <v>8</v>
      </c>
      <c r="R3407" t="str">
        <f ca="1">IF(YEAR(Table1[[#This Row],[Joining Date]])=YEAR(TODAY()),"Yes","No")</f>
        <v>No</v>
      </c>
      <c r="S3407" t="str">
        <f ca="1">IF(Table1[[#This Row],[Experience]]&gt;5,"Yes","No")</f>
        <v>Yes</v>
      </c>
      <c r="T3407" t="str">
        <f>TEXT(Table1[[#This Row],[Joining Date]],"mmmm")</f>
        <v>September</v>
      </c>
      <c r="U3407" t="str">
        <f>TEXT(Table1[[#This Row],[Joining Date]],"yyyy")</f>
        <v>2017</v>
      </c>
      <c r="V3407" s="5">
        <f ca="1">TODAY()-Table1[[#This Row],[Joining Date]]</f>
        <v>3231</v>
      </c>
      <c r="W3407" t="str">
        <f>LEFT(Table1[[#This Row],[Employee Name]],FIND(" ",Table1[[#This Row],[Employee Name]])-1)</f>
        <v>Pooja</v>
      </c>
      <c r="X3407" t="str">
        <f>RIGHT(Table1[[#This Row],[Employee Name]],LEN(Table1[[#This Row],[Employee Name]])-FIND(" ",Table1[[#This Row],[Employee Name]]))</f>
        <v>Das</v>
      </c>
      <c r="Y3407" t="str">
        <f>Table1[[#This Row],[Department]]&amp;"-"&amp;Table1[[#This Row],[Employee ID]]</f>
        <v>Marketing-E00966</v>
      </c>
      <c r="Z3407" t="str">
        <f>LEFT(Table1[[#This Row],[Department]],3)</f>
        <v>Mar</v>
      </c>
      <c r="AA3407" t="str">
        <f>_xlfn.XLOOKUP(Table1[[#This Row],[Manager ID]],MANAGERS!A:A,MANAGERS!B:B)</f>
        <v>Manager_19</v>
      </c>
      <c r="AB3407" t="str" cm="1">
        <f t="array" ref="AB3407">_xlfn.XLOOKUP(Table1[[#This Row],[Manager ID]],Table2[[#All],[Manager ID]],Table2[[#All],[Department Head]])</f>
        <v>Support</v>
      </c>
      <c r="AC3407" s="2">
        <f>_xlfn.XLOOKUP(Table1[[#This Row],[City]],L:L,O:O)</f>
        <v>0.241864189087755</v>
      </c>
      <c r="AD3407" t="str" cm="1">
        <f t="array" ref="AD3407">_xlfn.IFS(Table1[[#This Row],[Performance Score]]&gt;=90,"Excellent",Table1[[#This Row],[Performance Score]]&gt;=75,"Good",Table1[[#This Row],[Performance Score]]&gt;=60,"Average",Table1[[#This Row],[Performance Score]]&lt;=60,"Need Improvement")</f>
        <v>Need Improvement</v>
      </c>
      <c r="AE3407" t="str">
        <f>IF(AND(Table1[[#This Row],[Attendance %]]&gt;=80,(Table1[[#This Row],[Performance Score]]&gt;=80)),"Eligible","Not Eligible")</f>
        <v>Not Eligible</v>
      </c>
      <c r="AF3407" t="str">
        <f>IF(Table1[[#This Row],[Performance Score]]&gt;=80,"High Performer","Low Performer")</f>
        <v>Low Performer</v>
      </c>
      <c r="AG3407" t="str" cm="1">
        <f t="array" aca="1" ref="AG3407" ca="1">_xlfn.IFS(Table1[[#This Row],[Experience]]&lt;=3,"Junior",Table1[[#This Row],[Experience]]&lt;=7,"Mid Level",Table1[[#This Row],[Experience]]&gt;=7,"Senior")</f>
        <v>Senior</v>
      </c>
      <c r="AH3407" t="str">
        <f>IF(Table1[[#This Row],[Attendance %]]&gt;75,"OK","Below 75")</f>
        <v>Below 75</v>
      </c>
      <c r="AI3407" t="b">
        <f>ISBLANK(Table1[[#This Row],[Employee ID]])</f>
        <v>0</v>
      </c>
      <c r="AJ3407" t="b">
        <f>ISNUMBER(Table1[[#This Row],[Total Salary  ]])</f>
        <v>1</v>
      </c>
      <c r="AK3407" t="str">
        <f>IFERROR(_xlfn.XLOOKUP(Table1[[#This Row],[Manager ID]],MANAGERS!A:A,MANAGERS!B:B),"Not Found")</f>
        <v>Manager_19</v>
      </c>
    </row>
    <row r="3408" spans="1:37" x14ac:dyDescent="0.2">
      <c r="A3408" t="s">
        <v>576</v>
      </c>
      <c r="B3408" t="s">
        <v>95</v>
      </c>
      <c r="C3408" t="s">
        <v>21</v>
      </c>
      <c r="D3408" t="s">
        <v>40</v>
      </c>
      <c r="E3408" t="s">
        <v>17</v>
      </c>
      <c r="F3408" s="1">
        <v>45923</v>
      </c>
      <c r="G3408" s="1">
        <v>31594</v>
      </c>
      <c r="H3408">
        <v>46964</v>
      </c>
      <c r="I3408">
        <v>25990</v>
      </c>
      <c r="J3408">
        <v>81</v>
      </c>
      <c r="K3408">
        <v>66</v>
      </c>
      <c r="L3408" t="s">
        <v>18</v>
      </c>
      <c r="M3408">
        <v>120</v>
      </c>
      <c r="N3408">
        <f>Table1[[#This Row],[Basic Salary]]+Table1[[#This Row],[Bonus]]</f>
        <v>72954</v>
      </c>
      <c r="O3408" s="2">
        <f>Table1[[#This Row],[Bonus]]/Table1[[#This Row],[Basic Salary]]</f>
        <v>0.55340260625159698</v>
      </c>
      <c r="P3408">
        <f ca="1">DATEDIF(Table1[[#This Row],[Date of Birth]],TODAY(),"Y")</f>
        <v>40</v>
      </c>
      <c r="Q3408">
        <f ca="1">DATEDIF(Table1[[#This Row],[Joining Date]],TODAY(),"Y")</f>
        <v>0</v>
      </c>
      <c r="R3408" t="str">
        <f ca="1">IF(YEAR(Table1[[#This Row],[Joining Date]])=YEAR(TODAY()),"Yes","No")</f>
        <v>No</v>
      </c>
      <c r="S3408" t="str">
        <f ca="1">IF(Table1[[#This Row],[Experience]]&gt;5,"Yes","No")</f>
        <v>No</v>
      </c>
      <c r="T3408" t="str">
        <f>TEXT(Table1[[#This Row],[Joining Date]],"mmmm")</f>
        <v>September</v>
      </c>
      <c r="U3408" t="str">
        <f>TEXT(Table1[[#This Row],[Joining Date]],"yyyy")</f>
        <v>2025</v>
      </c>
      <c r="V3408" s="5">
        <f ca="1">TODAY()-Table1[[#This Row],[Joining Date]]</f>
        <v>316</v>
      </c>
      <c r="W3408" t="str">
        <f>LEFT(Table1[[#This Row],[Employee Name]],FIND(" ",Table1[[#This Row],[Employee Name]])-1)</f>
        <v>Ajay</v>
      </c>
      <c r="X3408" t="str">
        <f>RIGHT(Table1[[#This Row],[Employee Name]],LEN(Table1[[#This Row],[Employee Name]])-FIND(" ",Table1[[#This Row],[Employee Name]]))</f>
        <v>Singh</v>
      </c>
      <c r="Y3408" t="str">
        <f>Table1[[#This Row],[Department]]&amp;"-"&amp;Table1[[#This Row],[Employee ID]]</f>
        <v>IT-E00520</v>
      </c>
      <c r="Z3408" t="str">
        <f>LEFT(Table1[[#This Row],[Department]],3)</f>
        <v>IT</v>
      </c>
      <c r="AA3408" t="str">
        <f>_xlfn.XLOOKUP(Table1[[#This Row],[Manager ID]],MANAGERS!A:A,MANAGERS!B:B)</f>
        <v>Manager_20</v>
      </c>
      <c r="AB3408" t="str" cm="1">
        <f t="array" ref="AB3408">_xlfn.XLOOKUP(Table1[[#This Row],[Manager ID]],Table2[[#All],[Manager ID]],Table2[[#All],[Department Head]])</f>
        <v>Operations</v>
      </c>
      <c r="AC3408" s="2">
        <f>_xlfn.XLOOKUP(Table1[[#This Row],[City]],L:L,O:O)</f>
        <v>0.21356479274849693</v>
      </c>
      <c r="AD3408" t="str" cm="1">
        <f t="array" ref="AD3408">_xlfn.IFS(Table1[[#This Row],[Performance Score]]&gt;=90,"Excellent",Table1[[#This Row],[Performance Score]]&gt;=75,"Good",Table1[[#This Row],[Performance Score]]&gt;=60,"Average",Table1[[#This Row],[Performance Score]]&lt;=60,"Need Improvement")</f>
        <v>Average</v>
      </c>
      <c r="AE3408" t="str">
        <f>IF(AND(Table1[[#This Row],[Attendance %]]&gt;=80,(Table1[[#This Row],[Performance Score]]&gt;=80)),"Eligible","Not Eligible")</f>
        <v>Not Eligible</v>
      </c>
      <c r="AF3408" t="str">
        <f>IF(Table1[[#This Row],[Performance Score]]&gt;=80,"High Performer","Low Performer")</f>
        <v>Low Performer</v>
      </c>
      <c r="AG3408" t="str" cm="1">
        <f t="array" aca="1" ref="AG3408" ca="1">_xlfn.IFS(Table1[[#This Row],[Experience]]&lt;=3,"Junior",Table1[[#This Row],[Experience]]&lt;=7,"Mid Level",Table1[[#This Row],[Experience]]&gt;=7,"Senior")</f>
        <v>Junior</v>
      </c>
      <c r="AH3408" t="str">
        <f>IF(Table1[[#This Row],[Attendance %]]&gt;75,"OK","Below 75")</f>
        <v>OK</v>
      </c>
      <c r="AI3408" t="b">
        <f>ISBLANK(Table1[[#This Row],[Employee ID]])</f>
        <v>0</v>
      </c>
      <c r="AJ3408" t="b">
        <f>ISNUMBER(Table1[[#This Row],[Total Salary  ]])</f>
        <v>1</v>
      </c>
      <c r="AK3408" t="str">
        <f>IFERROR(_xlfn.XLOOKUP(Table1[[#This Row],[Manager ID]],MANAGERS!A:A,MANAGERS!B:B),"Not Found")</f>
        <v>Manager_20</v>
      </c>
    </row>
    <row r="3409" spans="1:37" x14ac:dyDescent="0.2">
      <c r="A3409" t="s">
        <v>1587</v>
      </c>
      <c r="B3409" t="s">
        <v>87</v>
      </c>
      <c r="C3409" t="s">
        <v>15</v>
      </c>
      <c r="D3409" t="s">
        <v>40</v>
      </c>
      <c r="E3409" t="s">
        <v>26</v>
      </c>
      <c r="F3409" s="1">
        <v>44915</v>
      </c>
      <c r="G3409" s="1">
        <v>38092</v>
      </c>
      <c r="H3409">
        <v>54751</v>
      </c>
      <c r="I3409">
        <v>18180</v>
      </c>
      <c r="J3409">
        <v>68</v>
      </c>
      <c r="K3409">
        <v>93</v>
      </c>
      <c r="L3409" t="s">
        <v>18</v>
      </c>
      <c r="M3409">
        <v>112</v>
      </c>
      <c r="N3409">
        <f>Table1[[#This Row],[Basic Salary]]+Table1[[#This Row],[Bonus]]</f>
        <v>72931</v>
      </c>
      <c r="O3409" s="2">
        <f>Table1[[#This Row],[Bonus]]/Table1[[#This Row],[Basic Salary]]</f>
        <v>0.33204872970356708</v>
      </c>
      <c r="P3409">
        <f ca="1">DATEDIF(Table1[[#This Row],[Date of Birth]],TODAY(),"Y")</f>
        <v>22</v>
      </c>
      <c r="Q3409">
        <f ca="1">DATEDIF(Table1[[#This Row],[Joining Date]],TODAY(),"Y")</f>
        <v>3</v>
      </c>
      <c r="R3409" t="str">
        <f ca="1">IF(YEAR(Table1[[#This Row],[Joining Date]])=YEAR(TODAY()),"Yes","No")</f>
        <v>No</v>
      </c>
      <c r="S3409" t="str">
        <f ca="1">IF(Table1[[#This Row],[Experience]]&gt;5,"Yes","No")</f>
        <v>No</v>
      </c>
      <c r="T3409" t="str">
        <f>TEXT(Table1[[#This Row],[Joining Date]],"mmmm")</f>
        <v>December</v>
      </c>
      <c r="U3409" t="str">
        <f>TEXT(Table1[[#This Row],[Joining Date]],"yyyy")</f>
        <v>2022</v>
      </c>
      <c r="V3409" s="5">
        <f ca="1">TODAY()-Table1[[#This Row],[Joining Date]]</f>
        <v>1324</v>
      </c>
      <c r="W3409" t="str">
        <f>LEFT(Table1[[#This Row],[Employee Name]],FIND(" ",Table1[[#This Row],[Employee Name]])-1)</f>
        <v>Arjun</v>
      </c>
      <c r="X3409" t="str">
        <f>RIGHT(Table1[[#This Row],[Employee Name]],LEN(Table1[[#This Row],[Employee Name]])-FIND(" ",Table1[[#This Row],[Employee Name]]))</f>
        <v>Mehta</v>
      </c>
      <c r="Y3409" t="str">
        <f>Table1[[#This Row],[Department]]&amp;"-"&amp;Table1[[#This Row],[Employee ID]]</f>
        <v>IT-E01531</v>
      </c>
      <c r="Z3409" t="str">
        <f>LEFT(Table1[[#This Row],[Department]],3)</f>
        <v>IT</v>
      </c>
      <c r="AA3409" t="str">
        <f>_xlfn.XLOOKUP(Table1[[#This Row],[Manager ID]],MANAGERS!A:A,MANAGERS!B:B)</f>
        <v>Manager_12</v>
      </c>
      <c r="AB3409" t="str" cm="1">
        <f t="array" ref="AB3409">_xlfn.XLOOKUP(Table1[[#This Row],[Manager ID]],Table2[[#All],[Manager ID]],Table2[[#All],[Department Head]])</f>
        <v>Marketing</v>
      </c>
      <c r="AC3409" s="2">
        <f>_xlfn.XLOOKUP(Table1[[#This Row],[City]],L:L,O:O)</f>
        <v>0.21356479274849693</v>
      </c>
      <c r="AD3409" t="str" cm="1">
        <f t="array" ref="AD3409">_xlfn.IFS(Table1[[#This Row],[Performance Score]]&gt;=90,"Excellent",Table1[[#This Row],[Performance Score]]&gt;=75,"Good",Table1[[#This Row],[Performance Score]]&gt;=60,"Average",Table1[[#This Row],[Performance Score]]&lt;=60,"Need Improvement")</f>
        <v>Excellent</v>
      </c>
      <c r="AE3409" t="str">
        <f>IF(AND(Table1[[#This Row],[Attendance %]]&gt;=80,(Table1[[#This Row],[Performance Score]]&gt;=80)),"Eligible","Not Eligible")</f>
        <v>Not Eligible</v>
      </c>
      <c r="AF3409" t="str">
        <f>IF(Table1[[#This Row],[Performance Score]]&gt;=80,"High Performer","Low Performer")</f>
        <v>High Performer</v>
      </c>
      <c r="AG3409" t="str" cm="1">
        <f t="array" aca="1" ref="AG3409" ca="1">_xlfn.IFS(Table1[[#This Row],[Experience]]&lt;=3,"Junior",Table1[[#This Row],[Experience]]&lt;=7,"Mid Level",Table1[[#This Row],[Experience]]&gt;=7,"Senior")</f>
        <v>Junior</v>
      </c>
      <c r="AH3409" t="str">
        <f>IF(Table1[[#This Row],[Attendance %]]&gt;75,"OK","Below 75")</f>
        <v>Below 75</v>
      </c>
      <c r="AI3409" t="b">
        <f>ISBLANK(Table1[[#This Row],[Employee ID]])</f>
        <v>0</v>
      </c>
      <c r="AJ3409" t="b">
        <f>ISNUMBER(Table1[[#This Row],[Total Salary  ]])</f>
        <v>1</v>
      </c>
      <c r="AK3409" t="str">
        <f>IFERROR(_xlfn.XLOOKUP(Table1[[#This Row],[Manager ID]],MANAGERS!A:A,MANAGERS!B:B),"Not Found")</f>
        <v>Manager_12</v>
      </c>
    </row>
    <row r="3410" spans="1:37" x14ac:dyDescent="0.2">
      <c r="A3410" t="s">
        <v>2932</v>
      </c>
      <c r="B3410" t="s">
        <v>89</v>
      </c>
      <c r="C3410" t="s">
        <v>21</v>
      </c>
      <c r="D3410" t="s">
        <v>33</v>
      </c>
      <c r="E3410" t="s">
        <v>22</v>
      </c>
      <c r="F3410" s="1">
        <v>42500</v>
      </c>
      <c r="G3410" s="1">
        <v>37433</v>
      </c>
      <c r="H3410">
        <v>63337</v>
      </c>
      <c r="I3410">
        <v>9594</v>
      </c>
      <c r="J3410">
        <v>80</v>
      </c>
      <c r="K3410">
        <v>48</v>
      </c>
      <c r="L3410" t="s">
        <v>18</v>
      </c>
      <c r="M3410">
        <v>116</v>
      </c>
      <c r="N3410">
        <f>Table1[[#This Row],[Basic Salary]]+Table1[[#This Row],[Bonus]]</f>
        <v>72931</v>
      </c>
      <c r="O3410" s="2">
        <f>Table1[[#This Row],[Bonus]]/Table1[[#This Row],[Basic Salary]]</f>
        <v>0.15147544089552711</v>
      </c>
      <c r="P3410">
        <f ca="1">DATEDIF(Table1[[#This Row],[Date of Birth]],TODAY(),"Y")</f>
        <v>24</v>
      </c>
      <c r="Q3410">
        <f ca="1">DATEDIF(Table1[[#This Row],[Joining Date]],TODAY(),"Y")</f>
        <v>10</v>
      </c>
      <c r="R3410" t="str">
        <f ca="1">IF(YEAR(Table1[[#This Row],[Joining Date]])=YEAR(TODAY()),"Yes","No")</f>
        <v>No</v>
      </c>
      <c r="S3410" t="str">
        <f ca="1">IF(Table1[[#This Row],[Experience]]&gt;5,"Yes","No")</f>
        <v>Yes</v>
      </c>
      <c r="T3410" t="str">
        <f>TEXT(Table1[[#This Row],[Joining Date]],"mmmm")</f>
        <v>May</v>
      </c>
      <c r="U3410" t="str">
        <f>TEXT(Table1[[#This Row],[Joining Date]],"yyyy")</f>
        <v>2016</v>
      </c>
      <c r="V3410" s="5">
        <f ca="1">TODAY()-Table1[[#This Row],[Joining Date]]</f>
        <v>3739</v>
      </c>
      <c r="W3410" t="str">
        <f>LEFT(Table1[[#This Row],[Employee Name]],FIND(" ",Table1[[#This Row],[Employee Name]])-1)</f>
        <v>Tarun</v>
      </c>
      <c r="X3410" t="str">
        <f>RIGHT(Table1[[#This Row],[Employee Name]],LEN(Table1[[#This Row],[Employee Name]])-FIND(" ",Table1[[#This Row],[Employee Name]]))</f>
        <v>Verma</v>
      </c>
      <c r="Y3410" t="str">
        <f>Table1[[#This Row],[Department]]&amp;"-"&amp;Table1[[#This Row],[Employee ID]]</f>
        <v>Marketing-E02876</v>
      </c>
      <c r="Z3410" t="str">
        <f>LEFT(Table1[[#This Row],[Department]],3)</f>
        <v>Mar</v>
      </c>
      <c r="AA3410" t="str">
        <f>_xlfn.XLOOKUP(Table1[[#This Row],[Manager ID]],MANAGERS!A:A,MANAGERS!B:B)</f>
        <v>Manager_16</v>
      </c>
      <c r="AB3410" t="str" cm="1">
        <f t="array" ref="AB3410">_xlfn.XLOOKUP(Table1[[#This Row],[Manager ID]],Table2[[#All],[Manager ID]],Table2[[#All],[Department Head]])</f>
        <v>Sales</v>
      </c>
      <c r="AC3410" s="2">
        <f>_xlfn.XLOOKUP(Table1[[#This Row],[City]],L:L,O:O)</f>
        <v>0.21356479274849693</v>
      </c>
      <c r="AD3410" t="str" cm="1">
        <f t="array" ref="AD3410">_xlfn.IFS(Table1[[#This Row],[Performance Score]]&gt;=90,"Excellent",Table1[[#This Row],[Performance Score]]&gt;=75,"Good",Table1[[#This Row],[Performance Score]]&gt;=60,"Average",Table1[[#This Row],[Performance Score]]&lt;=60,"Need Improvement")</f>
        <v>Need Improvement</v>
      </c>
      <c r="AE3410" t="str">
        <f>IF(AND(Table1[[#This Row],[Attendance %]]&gt;=80,(Table1[[#This Row],[Performance Score]]&gt;=80)),"Eligible","Not Eligible")</f>
        <v>Not Eligible</v>
      </c>
      <c r="AF3410" t="str">
        <f>IF(Table1[[#This Row],[Performance Score]]&gt;=80,"High Performer","Low Performer")</f>
        <v>Low Performer</v>
      </c>
      <c r="AG3410" t="str" cm="1">
        <f t="array" aca="1" ref="AG3410" ca="1">_xlfn.IFS(Table1[[#This Row],[Experience]]&lt;=3,"Junior",Table1[[#This Row],[Experience]]&lt;=7,"Mid Level",Table1[[#This Row],[Experience]]&gt;=7,"Senior")</f>
        <v>Senior</v>
      </c>
      <c r="AH3410" t="str">
        <f>IF(Table1[[#This Row],[Attendance %]]&gt;75,"OK","Below 75")</f>
        <v>OK</v>
      </c>
      <c r="AI3410" t="b">
        <f>ISBLANK(Table1[[#This Row],[Employee ID]])</f>
        <v>0</v>
      </c>
      <c r="AJ3410" t="b">
        <f>ISNUMBER(Table1[[#This Row],[Total Salary  ]])</f>
        <v>1</v>
      </c>
      <c r="AK3410" t="str">
        <f>IFERROR(_xlfn.XLOOKUP(Table1[[#This Row],[Manager ID]],MANAGERS!A:A,MANAGERS!B:B),"Not Found")</f>
        <v>Manager_16</v>
      </c>
    </row>
    <row r="3411" spans="1:37" x14ac:dyDescent="0.2">
      <c r="A3411" t="s">
        <v>3512</v>
      </c>
      <c r="B3411" t="s">
        <v>42</v>
      </c>
      <c r="C3411" t="s">
        <v>15</v>
      </c>
      <c r="D3411" t="s">
        <v>16</v>
      </c>
      <c r="E3411" t="s">
        <v>22</v>
      </c>
      <c r="F3411" s="1">
        <v>42053</v>
      </c>
      <c r="G3411" s="1">
        <v>40273</v>
      </c>
      <c r="H3411">
        <v>47563</v>
      </c>
      <c r="I3411">
        <v>25319</v>
      </c>
      <c r="J3411">
        <v>90</v>
      </c>
      <c r="K3411">
        <v>63</v>
      </c>
      <c r="L3411" t="s">
        <v>23</v>
      </c>
      <c r="M3411">
        <v>120</v>
      </c>
      <c r="N3411">
        <f>Table1[[#This Row],[Basic Salary]]+Table1[[#This Row],[Bonus]]</f>
        <v>72882</v>
      </c>
      <c r="O3411" s="2">
        <f>Table1[[#This Row],[Bonus]]/Table1[[#This Row],[Basic Salary]]</f>
        <v>0.53232554716901792</v>
      </c>
      <c r="P3411">
        <f ca="1">DATEDIF(Table1[[#This Row],[Date of Birth]],TODAY(),"Y")</f>
        <v>16</v>
      </c>
      <c r="Q3411">
        <f ca="1">DATEDIF(Table1[[#This Row],[Joining Date]],TODAY(),"Y")</f>
        <v>11</v>
      </c>
      <c r="R3411" t="str">
        <f ca="1">IF(YEAR(Table1[[#This Row],[Joining Date]])=YEAR(TODAY()),"Yes","No")</f>
        <v>No</v>
      </c>
      <c r="S3411" t="str">
        <f ca="1">IF(Table1[[#This Row],[Experience]]&gt;5,"Yes","No")</f>
        <v>Yes</v>
      </c>
      <c r="T3411" t="str">
        <f>TEXT(Table1[[#This Row],[Joining Date]],"mmmm")</f>
        <v>February</v>
      </c>
      <c r="U3411" t="str">
        <f>TEXT(Table1[[#This Row],[Joining Date]],"yyyy")</f>
        <v>2015</v>
      </c>
      <c r="V3411" s="5">
        <f ca="1">TODAY()-Table1[[#This Row],[Joining Date]]</f>
        <v>4186</v>
      </c>
      <c r="W3411" t="str">
        <f>LEFT(Table1[[#This Row],[Employee Name]],FIND(" ",Table1[[#This Row],[Employee Name]])-1)</f>
        <v>Krishna</v>
      </c>
      <c r="X3411" t="str">
        <f>RIGHT(Table1[[#This Row],[Employee Name]],LEN(Table1[[#This Row],[Employee Name]])-FIND(" ",Table1[[#This Row],[Employee Name]]))</f>
        <v>Chaitanya</v>
      </c>
      <c r="Y3411" t="str">
        <f>Table1[[#This Row],[Department]]&amp;"-"&amp;Table1[[#This Row],[Employee ID]]</f>
        <v>HR-E03456</v>
      </c>
      <c r="Z3411" t="str">
        <f>LEFT(Table1[[#This Row],[Department]],3)</f>
        <v>HR</v>
      </c>
      <c r="AA3411" t="str">
        <f>_xlfn.XLOOKUP(Table1[[#This Row],[Manager ID]],MANAGERS!A:A,MANAGERS!B:B)</f>
        <v>Manager_20</v>
      </c>
      <c r="AB3411" t="str" cm="1">
        <f t="array" ref="AB3411">_xlfn.XLOOKUP(Table1[[#This Row],[Manager ID]],Table2[[#All],[Manager ID]],Table2[[#All],[Department Head]])</f>
        <v>Operations</v>
      </c>
      <c r="AC3411" s="2">
        <f>_xlfn.XLOOKUP(Table1[[#This Row],[City]],L:L,O:O)</f>
        <v>0.23486488519629886</v>
      </c>
      <c r="AD3411" t="str" cm="1">
        <f t="array" ref="AD3411">_xlfn.IFS(Table1[[#This Row],[Performance Score]]&gt;=90,"Excellent",Table1[[#This Row],[Performance Score]]&gt;=75,"Good",Table1[[#This Row],[Performance Score]]&gt;=60,"Average",Table1[[#This Row],[Performance Score]]&lt;=60,"Need Improvement")</f>
        <v>Average</v>
      </c>
      <c r="AE3411" t="str">
        <f>IF(AND(Table1[[#This Row],[Attendance %]]&gt;=80,(Table1[[#This Row],[Performance Score]]&gt;=80)),"Eligible","Not Eligible")</f>
        <v>Not Eligible</v>
      </c>
      <c r="AF3411" t="str">
        <f>IF(Table1[[#This Row],[Performance Score]]&gt;=80,"High Performer","Low Performer")</f>
        <v>Low Performer</v>
      </c>
      <c r="AG3411" t="str" cm="1">
        <f t="array" aca="1" ref="AG3411" ca="1">_xlfn.IFS(Table1[[#This Row],[Experience]]&lt;=3,"Junior",Table1[[#This Row],[Experience]]&lt;=7,"Mid Level",Table1[[#This Row],[Experience]]&gt;=7,"Senior")</f>
        <v>Senior</v>
      </c>
      <c r="AH3411" t="str">
        <f>IF(Table1[[#This Row],[Attendance %]]&gt;75,"OK","Below 75")</f>
        <v>OK</v>
      </c>
      <c r="AI3411" t="b">
        <f>ISBLANK(Table1[[#This Row],[Employee ID]])</f>
        <v>0</v>
      </c>
      <c r="AJ3411" t="b">
        <f>ISNUMBER(Table1[[#This Row],[Total Salary  ]])</f>
        <v>1</v>
      </c>
      <c r="AK3411" t="str">
        <f>IFERROR(_xlfn.XLOOKUP(Table1[[#This Row],[Manager ID]],MANAGERS!A:A,MANAGERS!B:B),"Not Found")</f>
        <v>Manager_20</v>
      </c>
    </row>
    <row r="3412" spans="1:37" x14ac:dyDescent="0.2">
      <c r="A3412" t="s">
        <v>1640</v>
      </c>
      <c r="B3412" t="s">
        <v>95</v>
      </c>
      <c r="C3412" t="s">
        <v>21</v>
      </c>
      <c r="D3412" t="s">
        <v>81</v>
      </c>
      <c r="E3412" t="s">
        <v>65</v>
      </c>
      <c r="F3412" s="1">
        <v>44407</v>
      </c>
      <c r="G3412" s="1">
        <v>31326</v>
      </c>
      <c r="H3412">
        <v>67310</v>
      </c>
      <c r="I3412">
        <v>5555</v>
      </c>
      <c r="J3412">
        <v>67</v>
      </c>
      <c r="K3412">
        <v>43</v>
      </c>
      <c r="L3412" t="s">
        <v>34</v>
      </c>
      <c r="M3412">
        <v>111</v>
      </c>
      <c r="N3412">
        <f>Table1[[#This Row],[Basic Salary]]+Table1[[#This Row],[Bonus]]</f>
        <v>72865</v>
      </c>
      <c r="O3412" s="2">
        <f>Table1[[#This Row],[Bonus]]/Table1[[#This Row],[Basic Salary]]</f>
        <v>8.252859901946219E-2</v>
      </c>
      <c r="P3412">
        <f ca="1">DATEDIF(Table1[[#This Row],[Date of Birth]],TODAY(),"Y")</f>
        <v>40</v>
      </c>
      <c r="Q3412">
        <f ca="1">DATEDIF(Table1[[#This Row],[Joining Date]],TODAY(),"Y")</f>
        <v>5</v>
      </c>
      <c r="R3412" t="str">
        <f ca="1">IF(YEAR(Table1[[#This Row],[Joining Date]])=YEAR(TODAY()),"Yes","No")</f>
        <v>No</v>
      </c>
      <c r="S3412" t="str">
        <f ca="1">IF(Table1[[#This Row],[Experience]]&gt;5,"Yes","No")</f>
        <v>No</v>
      </c>
      <c r="T3412" t="str">
        <f>TEXT(Table1[[#This Row],[Joining Date]],"mmmm")</f>
        <v>July</v>
      </c>
      <c r="U3412" t="str">
        <f>TEXT(Table1[[#This Row],[Joining Date]],"yyyy")</f>
        <v>2021</v>
      </c>
      <c r="V3412" s="5">
        <f ca="1">TODAY()-Table1[[#This Row],[Joining Date]]</f>
        <v>1832</v>
      </c>
      <c r="W3412" t="str">
        <f>LEFT(Table1[[#This Row],[Employee Name]],FIND(" ",Table1[[#This Row],[Employee Name]])-1)</f>
        <v>Ajay</v>
      </c>
      <c r="X3412" t="str">
        <f>RIGHT(Table1[[#This Row],[Employee Name]],LEN(Table1[[#This Row],[Employee Name]])-FIND(" ",Table1[[#This Row],[Employee Name]]))</f>
        <v>Singh</v>
      </c>
      <c r="Y3412" t="str">
        <f>Table1[[#This Row],[Department]]&amp;"-"&amp;Table1[[#This Row],[Employee ID]]</f>
        <v>Sales-E01584</v>
      </c>
      <c r="Z3412" t="str">
        <f>LEFT(Table1[[#This Row],[Department]],3)</f>
        <v>Sal</v>
      </c>
      <c r="AA3412" t="str">
        <f>_xlfn.XLOOKUP(Table1[[#This Row],[Manager ID]],MANAGERS!A:A,MANAGERS!B:B)</f>
        <v>Manager_11</v>
      </c>
      <c r="AB3412" t="str" cm="1">
        <f t="array" ref="AB3412">_xlfn.XLOOKUP(Table1[[#This Row],[Manager ID]],Table2[[#All],[Manager ID]],Table2[[#All],[Department Head]])</f>
        <v>Marketing</v>
      </c>
      <c r="AC3412" s="2">
        <f>_xlfn.XLOOKUP(Table1[[#This Row],[City]],L:L,O:O)</f>
        <v>0.24030340748661314</v>
      </c>
      <c r="AD3412" t="str" cm="1">
        <f t="array" ref="AD3412">_xlfn.IFS(Table1[[#This Row],[Performance Score]]&gt;=90,"Excellent",Table1[[#This Row],[Performance Score]]&gt;=75,"Good",Table1[[#This Row],[Performance Score]]&gt;=60,"Average",Table1[[#This Row],[Performance Score]]&lt;=60,"Need Improvement")</f>
        <v>Need Improvement</v>
      </c>
      <c r="AE3412" t="str">
        <f>IF(AND(Table1[[#This Row],[Attendance %]]&gt;=80,(Table1[[#This Row],[Performance Score]]&gt;=80)),"Eligible","Not Eligible")</f>
        <v>Not Eligible</v>
      </c>
      <c r="AF3412" t="str">
        <f>IF(Table1[[#This Row],[Performance Score]]&gt;=80,"High Performer","Low Performer")</f>
        <v>Low Performer</v>
      </c>
      <c r="AG3412" t="str" cm="1">
        <f t="array" aca="1" ref="AG3412" ca="1">_xlfn.IFS(Table1[[#This Row],[Experience]]&lt;=3,"Junior",Table1[[#This Row],[Experience]]&lt;=7,"Mid Level",Table1[[#This Row],[Experience]]&gt;=7,"Senior")</f>
        <v>Mid Level</v>
      </c>
      <c r="AH3412" t="str">
        <f>IF(Table1[[#This Row],[Attendance %]]&gt;75,"OK","Below 75")</f>
        <v>Below 75</v>
      </c>
      <c r="AI3412" t="b">
        <f>ISBLANK(Table1[[#This Row],[Employee ID]])</f>
        <v>0</v>
      </c>
      <c r="AJ3412" t="b">
        <f>ISNUMBER(Table1[[#This Row],[Total Salary  ]])</f>
        <v>1</v>
      </c>
      <c r="AK3412" t="str">
        <f>IFERROR(_xlfn.XLOOKUP(Table1[[#This Row],[Manager ID]],MANAGERS!A:A,MANAGERS!B:B),"Not Found")</f>
        <v>Manager_11</v>
      </c>
    </row>
    <row r="3413" spans="1:37" x14ac:dyDescent="0.2">
      <c r="A3413" t="s">
        <v>4787</v>
      </c>
      <c r="B3413" t="s">
        <v>77</v>
      </c>
      <c r="C3413" t="s">
        <v>15</v>
      </c>
      <c r="D3413" t="s">
        <v>33</v>
      </c>
      <c r="E3413" t="s">
        <v>26</v>
      </c>
      <c r="F3413" s="1">
        <v>43468</v>
      </c>
      <c r="G3413" s="1">
        <v>40295</v>
      </c>
      <c r="H3413">
        <v>62616</v>
      </c>
      <c r="I3413">
        <v>10210</v>
      </c>
      <c r="J3413">
        <v>93</v>
      </c>
      <c r="K3413">
        <v>72</v>
      </c>
      <c r="L3413" t="s">
        <v>31</v>
      </c>
      <c r="M3413">
        <v>113</v>
      </c>
      <c r="N3413">
        <f>Table1[[#This Row],[Basic Salary]]+Table1[[#This Row],[Bonus]]</f>
        <v>72826</v>
      </c>
      <c r="O3413" s="2">
        <f>Table1[[#This Row],[Bonus]]/Table1[[#This Row],[Basic Salary]]</f>
        <v>0.16305736552957711</v>
      </c>
      <c r="P3413">
        <f ca="1">DATEDIF(Table1[[#This Row],[Date of Birth]],TODAY(),"Y")</f>
        <v>16</v>
      </c>
      <c r="Q3413">
        <f ca="1">DATEDIF(Table1[[#This Row],[Joining Date]],TODAY(),"Y")</f>
        <v>7</v>
      </c>
      <c r="R3413" t="str">
        <f ca="1">IF(YEAR(Table1[[#This Row],[Joining Date]])=YEAR(TODAY()),"Yes","No")</f>
        <v>No</v>
      </c>
      <c r="S3413" t="str">
        <f ca="1">IF(Table1[[#This Row],[Experience]]&gt;5,"Yes","No")</f>
        <v>Yes</v>
      </c>
      <c r="T3413" t="str">
        <f>TEXT(Table1[[#This Row],[Joining Date]],"mmmm")</f>
        <v>January</v>
      </c>
      <c r="U3413" t="str">
        <f>TEXT(Table1[[#This Row],[Joining Date]],"yyyy")</f>
        <v>2019</v>
      </c>
      <c r="V3413" s="5">
        <f ca="1">TODAY()-Table1[[#This Row],[Joining Date]]</f>
        <v>2771</v>
      </c>
      <c r="W3413" t="str">
        <f>LEFT(Table1[[#This Row],[Employee Name]],FIND(" ",Table1[[#This Row],[Employee Name]])-1)</f>
        <v>Rohan</v>
      </c>
      <c r="X3413" t="str">
        <f>RIGHT(Table1[[#This Row],[Employee Name]],LEN(Table1[[#This Row],[Employee Name]])-FIND(" ",Table1[[#This Row],[Employee Name]]))</f>
        <v>Gupta</v>
      </c>
      <c r="Y3413" t="str">
        <f>Table1[[#This Row],[Department]]&amp;"-"&amp;Table1[[#This Row],[Employee ID]]</f>
        <v>Marketing-E04731</v>
      </c>
      <c r="Z3413" t="str">
        <f>LEFT(Table1[[#This Row],[Department]],3)</f>
        <v>Mar</v>
      </c>
      <c r="AA3413" t="str">
        <f>_xlfn.XLOOKUP(Table1[[#This Row],[Manager ID]],MANAGERS!A:A,MANAGERS!B:B)</f>
        <v>Manager_13</v>
      </c>
      <c r="AB3413" t="str" cm="1">
        <f t="array" ref="AB3413">_xlfn.XLOOKUP(Table1[[#This Row],[Manager ID]],Table2[[#All],[Manager ID]],Table2[[#All],[Department Head]])</f>
        <v>HR</v>
      </c>
      <c r="AC3413" s="2">
        <f>_xlfn.XLOOKUP(Table1[[#This Row],[City]],L:L,O:O)</f>
        <v>0.241864189087755</v>
      </c>
      <c r="AD3413" t="str" cm="1">
        <f t="array" ref="AD3413">_xlfn.IFS(Table1[[#This Row],[Performance Score]]&gt;=90,"Excellent",Table1[[#This Row],[Performance Score]]&gt;=75,"Good",Table1[[#This Row],[Performance Score]]&gt;=60,"Average",Table1[[#This Row],[Performance Score]]&lt;=60,"Need Improvement")</f>
        <v>Average</v>
      </c>
      <c r="AE3413" t="str">
        <f>IF(AND(Table1[[#This Row],[Attendance %]]&gt;=80,(Table1[[#This Row],[Performance Score]]&gt;=80)),"Eligible","Not Eligible")</f>
        <v>Not Eligible</v>
      </c>
      <c r="AF3413" t="str">
        <f>IF(Table1[[#This Row],[Performance Score]]&gt;=80,"High Performer","Low Performer")</f>
        <v>Low Performer</v>
      </c>
      <c r="AG3413" t="str" cm="1">
        <f t="array" aca="1" ref="AG3413" ca="1">_xlfn.IFS(Table1[[#This Row],[Experience]]&lt;=3,"Junior",Table1[[#This Row],[Experience]]&lt;=7,"Mid Level",Table1[[#This Row],[Experience]]&gt;=7,"Senior")</f>
        <v>Mid Level</v>
      </c>
      <c r="AH3413" t="str">
        <f>IF(Table1[[#This Row],[Attendance %]]&gt;75,"OK","Below 75")</f>
        <v>OK</v>
      </c>
      <c r="AI3413" t="b">
        <f>ISBLANK(Table1[[#This Row],[Employee ID]])</f>
        <v>0</v>
      </c>
      <c r="AJ3413" t="b">
        <f>ISNUMBER(Table1[[#This Row],[Total Salary  ]])</f>
        <v>1</v>
      </c>
      <c r="AK3413" t="str">
        <f>IFERROR(_xlfn.XLOOKUP(Table1[[#This Row],[Manager ID]],MANAGERS!A:A,MANAGERS!B:B),"Not Found")</f>
        <v>Manager_13</v>
      </c>
    </row>
    <row r="3414" spans="1:37" x14ac:dyDescent="0.2">
      <c r="A3414" t="s">
        <v>1622</v>
      </c>
      <c r="B3414" t="s">
        <v>39</v>
      </c>
      <c r="C3414" t="s">
        <v>21</v>
      </c>
      <c r="D3414" t="s">
        <v>46</v>
      </c>
      <c r="E3414" t="s">
        <v>26</v>
      </c>
      <c r="F3414" s="1">
        <v>43857</v>
      </c>
      <c r="G3414" s="1">
        <v>31722</v>
      </c>
      <c r="H3414">
        <v>43623</v>
      </c>
      <c r="I3414">
        <v>29178</v>
      </c>
      <c r="J3414">
        <v>84</v>
      </c>
      <c r="K3414">
        <v>66</v>
      </c>
      <c r="L3414" t="s">
        <v>53</v>
      </c>
      <c r="M3414">
        <v>105</v>
      </c>
      <c r="N3414">
        <f>Table1[[#This Row],[Basic Salary]]+Table1[[#This Row],[Bonus]]</f>
        <v>72801</v>
      </c>
      <c r="O3414" s="2">
        <f>Table1[[#This Row],[Bonus]]/Table1[[#This Row],[Basic Salary]]</f>
        <v>0.66886734062306585</v>
      </c>
      <c r="P3414">
        <f ca="1">DATEDIF(Table1[[#This Row],[Date of Birth]],TODAY(),"Y")</f>
        <v>39</v>
      </c>
      <c r="Q3414">
        <f ca="1">DATEDIF(Table1[[#This Row],[Joining Date]],TODAY(),"Y")</f>
        <v>6</v>
      </c>
      <c r="R3414" t="str">
        <f ca="1">IF(YEAR(Table1[[#This Row],[Joining Date]])=YEAR(TODAY()),"Yes","No")</f>
        <v>No</v>
      </c>
      <c r="S3414" t="str">
        <f ca="1">IF(Table1[[#This Row],[Experience]]&gt;5,"Yes","No")</f>
        <v>Yes</v>
      </c>
      <c r="T3414" t="str">
        <f>TEXT(Table1[[#This Row],[Joining Date]],"mmmm")</f>
        <v>January</v>
      </c>
      <c r="U3414" t="str">
        <f>TEXT(Table1[[#This Row],[Joining Date]],"yyyy")</f>
        <v>2020</v>
      </c>
      <c r="V3414" s="5">
        <f ca="1">TODAY()-Table1[[#This Row],[Joining Date]]</f>
        <v>2382</v>
      </c>
      <c r="W3414" t="str">
        <f>LEFT(Table1[[#This Row],[Employee Name]],FIND(" ",Table1[[#This Row],[Employee Name]])-1)</f>
        <v>Karan</v>
      </c>
      <c r="X3414" t="str">
        <f>RIGHT(Table1[[#This Row],[Employee Name]],LEN(Table1[[#This Row],[Employee Name]])-FIND(" ",Table1[[#This Row],[Employee Name]]))</f>
        <v>Malhotra</v>
      </c>
      <c r="Y3414" t="str">
        <f>Table1[[#This Row],[Department]]&amp;"-"&amp;Table1[[#This Row],[Employee ID]]</f>
        <v>Support-E01566</v>
      </c>
      <c r="Z3414" t="str">
        <f>LEFT(Table1[[#This Row],[Department]],3)</f>
        <v>Sup</v>
      </c>
      <c r="AA3414" t="str">
        <f>_xlfn.XLOOKUP(Table1[[#This Row],[Manager ID]],MANAGERS!A:A,MANAGERS!B:B)</f>
        <v>Manager_5</v>
      </c>
      <c r="AB3414" t="str" cm="1">
        <f t="array" ref="AB3414">_xlfn.XLOOKUP(Table1[[#This Row],[Manager ID]],Table2[[#All],[Manager ID]],Table2[[#All],[Department Head]])</f>
        <v>Sales</v>
      </c>
      <c r="AC3414" s="2">
        <f>_xlfn.XLOOKUP(Table1[[#This Row],[City]],L:L,O:O)</f>
        <v>0.23685887225230964</v>
      </c>
      <c r="AD3414" t="str" cm="1">
        <f t="array" ref="AD3414">_xlfn.IFS(Table1[[#This Row],[Performance Score]]&gt;=90,"Excellent",Table1[[#This Row],[Performance Score]]&gt;=75,"Good",Table1[[#This Row],[Performance Score]]&gt;=60,"Average",Table1[[#This Row],[Performance Score]]&lt;=60,"Need Improvement")</f>
        <v>Average</v>
      </c>
      <c r="AE3414" t="str">
        <f>IF(AND(Table1[[#This Row],[Attendance %]]&gt;=80,(Table1[[#This Row],[Performance Score]]&gt;=80)),"Eligible","Not Eligible")</f>
        <v>Not Eligible</v>
      </c>
      <c r="AF3414" t="str">
        <f>IF(Table1[[#This Row],[Performance Score]]&gt;=80,"High Performer","Low Performer")</f>
        <v>Low Performer</v>
      </c>
      <c r="AG3414" t="str" cm="1">
        <f t="array" aca="1" ref="AG3414" ca="1">_xlfn.IFS(Table1[[#This Row],[Experience]]&lt;=3,"Junior",Table1[[#This Row],[Experience]]&lt;=7,"Mid Level",Table1[[#This Row],[Experience]]&gt;=7,"Senior")</f>
        <v>Mid Level</v>
      </c>
      <c r="AH3414" t="str">
        <f>IF(Table1[[#This Row],[Attendance %]]&gt;75,"OK","Below 75")</f>
        <v>OK</v>
      </c>
      <c r="AI3414" t="b">
        <f>ISBLANK(Table1[[#This Row],[Employee ID]])</f>
        <v>0</v>
      </c>
      <c r="AJ3414" t="b">
        <f>ISNUMBER(Table1[[#This Row],[Total Salary  ]])</f>
        <v>1</v>
      </c>
      <c r="AK3414" t="str">
        <f>IFERROR(_xlfn.XLOOKUP(Table1[[#This Row],[Manager ID]],MANAGERS!A:A,MANAGERS!B:B),"Not Found")</f>
        <v>Manager_5</v>
      </c>
    </row>
    <row r="3415" spans="1:37" x14ac:dyDescent="0.2">
      <c r="A3415" t="s">
        <v>3805</v>
      </c>
      <c r="B3415" t="s">
        <v>77</v>
      </c>
      <c r="C3415" t="s">
        <v>15</v>
      </c>
      <c r="D3415" t="s">
        <v>25</v>
      </c>
      <c r="E3415" t="s">
        <v>22</v>
      </c>
      <c r="F3415" s="1">
        <v>43754</v>
      </c>
      <c r="G3415" s="1">
        <v>30649</v>
      </c>
      <c r="H3415">
        <v>59548</v>
      </c>
      <c r="I3415">
        <v>13244</v>
      </c>
      <c r="J3415">
        <v>73</v>
      </c>
      <c r="K3415">
        <v>96</v>
      </c>
      <c r="L3415" t="s">
        <v>31</v>
      </c>
      <c r="M3415">
        <v>115</v>
      </c>
      <c r="N3415">
        <f>Table1[[#This Row],[Basic Salary]]+Table1[[#This Row],[Bonus]]</f>
        <v>72792</v>
      </c>
      <c r="O3415" s="2">
        <f>Table1[[#This Row],[Bonus]]/Table1[[#This Row],[Basic Salary]]</f>
        <v>0.22240881305837307</v>
      </c>
      <c r="P3415">
        <f ca="1">DATEDIF(Table1[[#This Row],[Date of Birth]],TODAY(),"Y")</f>
        <v>42</v>
      </c>
      <c r="Q3415">
        <f ca="1">DATEDIF(Table1[[#This Row],[Joining Date]],TODAY(),"Y")</f>
        <v>6</v>
      </c>
      <c r="R3415" t="str">
        <f ca="1">IF(YEAR(Table1[[#This Row],[Joining Date]])=YEAR(TODAY()),"Yes","No")</f>
        <v>No</v>
      </c>
      <c r="S3415" t="str">
        <f ca="1">IF(Table1[[#This Row],[Experience]]&gt;5,"Yes","No")</f>
        <v>Yes</v>
      </c>
      <c r="T3415" t="str">
        <f>TEXT(Table1[[#This Row],[Joining Date]],"mmmm")</f>
        <v>October</v>
      </c>
      <c r="U3415" t="str">
        <f>TEXT(Table1[[#This Row],[Joining Date]],"yyyy")</f>
        <v>2019</v>
      </c>
      <c r="V3415" s="5">
        <f ca="1">TODAY()-Table1[[#This Row],[Joining Date]]</f>
        <v>2485</v>
      </c>
      <c r="W3415" t="str">
        <f>LEFT(Table1[[#This Row],[Employee Name]],FIND(" ",Table1[[#This Row],[Employee Name]])-1)</f>
        <v>Rohan</v>
      </c>
      <c r="X3415" t="str">
        <f>RIGHT(Table1[[#This Row],[Employee Name]],LEN(Table1[[#This Row],[Employee Name]])-FIND(" ",Table1[[#This Row],[Employee Name]]))</f>
        <v>Gupta</v>
      </c>
      <c r="Y3415" t="str">
        <f>Table1[[#This Row],[Department]]&amp;"-"&amp;Table1[[#This Row],[Employee ID]]</f>
        <v>Finance-E03749</v>
      </c>
      <c r="Z3415" t="str">
        <f>LEFT(Table1[[#This Row],[Department]],3)</f>
        <v>Fin</v>
      </c>
      <c r="AA3415" t="str">
        <f>_xlfn.XLOOKUP(Table1[[#This Row],[Manager ID]],MANAGERS!A:A,MANAGERS!B:B)</f>
        <v>Manager_15</v>
      </c>
      <c r="AB3415" t="str" cm="1">
        <f t="array" ref="AB3415">_xlfn.XLOOKUP(Table1[[#This Row],[Manager ID]],Table2[[#All],[Manager ID]],Table2[[#All],[Department Head]])</f>
        <v>Support</v>
      </c>
      <c r="AC3415" s="2">
        <f>_xlfn.XLOOKUP(Table1[[#This Row],[City]],L:L,O:O)</f>
        <v>0.241864189087755</v>
      </c>
      <c r="AD3415" t="str" cm="1">
        <f t="array" ref="AD3415">_xlfn.IFS(Table1[[#This Row],[Performance Score]]&gt;=90,"Excellent",Table1[[#This Row],[Performance Score]]&gt;=75,"Good",Table1[[#This Row],[Performance Score]]&gt;=60,"Average",Table1[[#This Row],[Performance Score]]&lt;=60,"Need Improvement")</f>
        <v>Excellent</v>
      </c>
      <c r="AE3415" t="str">
        <f>IF(AND(Table1[[#This Row],[Attendance %]]&gt;=80,(Table1[[#This Row],[Performance Score]]&gt;=80)),"Eligible","Not Eligible")</f>
        <v>Not Eligible</v>
      </c>
      <c r="AF3415" t="str">
        <f>IF(Table1[[#This Row],[Performance Score]]&gt;=80,"High Performer","Low Performer")</f>
        <v>High Performer</v>
      </c>
      <c r="AG3415" t="str" cm="1">
        <f t="array" aca="1" ref="AG3415" ca="1">_xlfn.IFS(Table1[[#This Row],[Experience]]&lt;=3,"Junior",Table1[[#This Row],[Experience]]&lt;=7,"Mid Level",Table1[[#This Row],[Experience]]&gt;=7,"Senior")</f>
        <v>Mid Level</v>
      </c>
      <c r="AH3415" t="str">
        <f>IF(Table1[[#This Row],[Attendance %]]&gt;75,"OK","Below 75")</f>
        <v>Below 75</v>
      </c>
      <c r="AI3415" t="b">
        <f>ISBLANK(Table1[[#This Row],[Employee ID]])</f>
        <v>0</v>
      </c>
      <c r="AJ3415" t="b">
        <f>ISNUMBER(Table1[[#This Row],[Total Salary  ]])</f>
        <v>1</v>
      </c>
      <c r="AK3415" t="str">
        <f>IFERROR(_xlfn.XLOOKUP(Table1[[#This Row],[Manager ID]],MANAGERS!A:A,MANAGERS!B:B),"Not Found")</f>
        <v>Manager_15</v>
      </c>
    </row>
    <row r="3416" spans="1:37" x14ac:dyDescent="0.2">
      <c r="A3416" t="s">
        <v>4821</v>
      </c>
      <c r="B3416" t="s">
        <v>93</v>
      </c>
      <c r="C3416" t="s">
        <v>21</v>
      </c>
      <c r="D3416" t="s">
        <v>43</v>
      </c>
      <c r="E3416" t="s">
        <v>22</v>
      </c>
      <c r="F3416" s="1">
        <v>45698</v>
      </c>
      <c r="G3416" s="1">
        <v>33557</v>
      </c>
      <c r="H3416">
        <v>53831</v>
      </c>
      <c r="I3416">
        <v>18957</v>
      </c>
      <c r="J3416">
        <v>83</v>
      </c>
      <c r="K3416">
        <v>76</v>
      </c>
      <c r="L3416" t="s">
        <v>27</v>
      </c>
      <c r="M3416">
        <v>105</v>
      </c>
      <c r="N3416">
        <f>Table1[[#This Row],[Basic Salary]]+Table1[[#This Row],[Bonus]]</f>
        <v>72788</v>
      </c>
      <c r="O3416" s="2">
        <f>Table1[[#This Row],[Bonus]]/Table1[[#This Row],[Basic Salary]]</f>
        <v>0.35215767866099462</v>
      </c>
      <c r="P3416">
        <f ca="1">DATEDIF(Table1[[#This Row],[Date of Birth]],TODAY(),"Y")</f>
        <v>34</v>
      </c>
      <c r="Q3416">
        <f ca="1">DATEDIF(Table1[[#This Row],[Joining Date]],TODAY(),"Y")</f>
        <v>1</v>
      </c>
      <c r="R3416" t="str">
        <f ca="1">IF(YEAR(Table1[[#This Row],[Joining Date]])=YEAR(TODAY()),"Yes","No")</f>
        <v>No</v>
      </c>
      <c r="S3416" t="str">
        <f ca="1">IF(Table1[[#This Row],[Experience]]&gt;5,"Yes","No")</f>
        <v>No</v>
      </c>
      <c r="T3416" t="str">
        <f>TEXT(Table1[[#This Row],[Joining Date]],"mmmm")</f>
        <v>February</v>
      </c>
      <c r="U3416" t="str">
        <f>TEXT(Table1[[#This Row],[Joining Date]],"yyyy")</f>
        <v>2025</v>
      </c>
      <c r="V3416" s="5">
        <f ca="1">TODAY()-Table1[[#This Row],[Joining Date]]</f>
        <v>541</v>
      </c>
      <c r="W3416" t="str">
        <f>LEFT(Table1[[#This Row],[Employee Name]],FIND(" ",Table1[[#This Row],[Employee Name]])-1)</f>
        <v>Priya</v>
      </c>
      <c r="X3416" t="str">
        <f>RIGHT(Table1[[#This Row],[Employee Name]],LEN(Table1[[#This Row],[Employee Name]])-FIND(" ",Table1[[#This Row],[Employee Name]]))</f>
        <v>Reddy</v>
      </c>
      <c r="Y3416" t="str">
        <f>Table1[[#This Row],[Department]]&amp;"-"&amp;Table1[[#This Row],[Employee ID]]</f>
        <v>Operations-E04765</v>
      </c>
      <c r="Z3416" t="str">
        <f>LEFT(Table1[[#This Row],[Department]],3)</f>
        <v>Ope</v>
      </c>
      <c r="AA3416" t="str">
        <f>_xlfn.XLOOKUP(Table1[[#This Row],[Manager ID]],MANAGERS!A:A,MANAGERS!B:B)</f>
        <v>Manager_5</v>
      </c>
      <c r="AB3416" t="str" cm="1">
        <f t="array" ref="AB3416">_xlfn.XLOOKUP(Table1[[#This Row],[Manager ID]],Table2[[#All],[Manager ID]],Table2[[#All],[Department Head]])</f>
        <v>Sales</v>
      </c>
      <c r="AC3416" s="2">
        <f>_xlfn.XLOOKUP(Table1[[#This Row],[City]],L:L,O:O)</f>
        <v>0.23674293405114402</v>
      </c>
      <c r="AD3416" t="str" cm="1">
        <f t="array" ref="AD3416">_xlfn.IFS(Table1[[#This Row],[Performance Score]]&gt;=90,"Excellent",Table1[[#This Row],[Performance Score]]&gt;=75,"Good",Table1[[#This Row],[Performance Score]]&gt;=60,"Average",Table1[[#This Row],[Performance Score]]&lt;=60,"Need Improvement")</f>
        <v>Good</v>
      </c>
      <c r="AE3416" t="str">
        <f>IF(AND(Table1[[#This Row],[Attendance %]]&gt;=80,(Table1[[#This Row],[Performance Score]]&gt;=80)),"Eligible","Not Eligible")</f>
        <v>Not Eligible</v>
      </c>
      <c r="AF3416" t="str">
        <f>IF(Table1[[#This Row],[Performance Score]]&gt;=80,"High Performer","Low Performer")</f>
        <v>Low Performer</v>
      </c>
      <c r="AG3416" t="str" cm="1">
        <f t="array" aca="1" ref="AG3416" ca="1">_xlfn.IFS(Table1[[#This Row],[Experience]]&lt;=3,"Junior",Table1[[#This Row],[Experience]]&lt;=7,"Mid Level",Table1[[#This Row],[Experience]]&gt;=7,"Senior")</f>
        <v>Junior</v>
      </c>
      <c r="AH3416" t="str">
        <f>IF(Table1[[#This Row],[Attendance %]]&gt;75,"OK","Below 75")</f>
        <v>OK</v>
      </c>
      <c r="AI3416" t="b">
        <f>ISBLANK(Table1[[#This Row],[Employee ID]])</f>
        <v>0</v>
      </c>
      <c r="AJ3416" t="b">
        <f>ISNUMBER(Table1[[#This Row],[Total Salary  ]])</f>
        <v>1</v>
      </c>
      <c r="AK3416" t="str">
        <f>IFERROR(_xlfn.XLOOKUP(Table1[[#This Row],[Manager ID]],MANAGERS!A:A,MANAGERS!B:B),"Not Found")</f>
        <v>Manager_5</v>
      </c>
    </row>
    <row r="3417" spans="1:37" x14ac:dyDescent="0.2">
      <c r="A3417" t="s">
        <v>3623</v>
      </c>
      <c r="B3417" t="s">
        <v>48</v>
      </c>
      <c r="C3417" t="s">
        <v>15</v>
      </c>
      <c r="D3417" t="s">
        <v>81</v>
      </c>
      <c r="E3417" t="s">
        <v>65</v>
      </c>
      <c r="F3417" s="1">
        <v>44437</v>
      </c>
      <c r="G3417" s="1">
        <v>35043</v>
      </c>
      <c r="H3417">
        <v>58434</v>
      </c>
      <c r="I3417">
        <v>14341</v>
      </c>
      <c r="J3417">
        <v>99</v>
      </c>
      <c r="K3417">
        <v>87</v>
      </c>
      <c r="L3417" t="s">
        <v>27</v>
      </c>
      <c r="M3417">
        <v>114</v>
      </c>
      <c r="N3417">
        <f>Table1[[#This Row],[Basic Salary]]+Table1[[#This Row],[Bonus]]</f>
        <v>72775</v>
      </c>
      <c r="O3417" s="2">
        <f>Table1[[#This Row],[Bonus]]/Table1[[#This Row],[Basic Salary]]</f>
        <v>0.24542218571379676</v>
      </c>
      <c r="P3417">
        <f ca="1">DATEDIF(Table1[[#This Row],[Date of Birth]],TODAY(),"Y")</f>
        <v>30</v>
      </c>
      <c r="Q3417">
        <f ca="1">DATEDIF(Table1[[#This Row],[Joining Date]],TODAY(),"Y")</f>
        <v>4</v>
      </c>
      <c r="R3417" t="str">
        <f ca="1">IF(YEAR(Table1[[#This Row],[Joining Date]])=YEAR(TODAY()),"Yes","No")</f>
        <v>No</v>
      </c>
      <c r="S3417" t="str">
        <f ca="1">IF(Table1[[#This Row],[Experience]]&gt;5,"Yes","No")</f>
        <v>No</v>
      </c>
      <c r="T3417" t="str">
        <f>TEXT(Table1[[#This Row],[Joining Date]],"mmmm")</f>
        <v>August</v>
      </c>
      <c r="U3417" t="str">
        <f>TEXT(Table1[[#This Row],[Joining Date]],"yyyy")</f>
        <v>2021</v>
      </c>
      <c r="V3417" s="5">
        <f ca="1">TODAY()-Table1[[#This Row],[Joining Date]]</f>
        <v>1802</v>
      </c>
      <c r="W3417" t="str">
        <f>LEFT(Table1[[#This Row],[Employee Name]],FIND(" ",Table1[[#This Row],[Employee Name]])-1)</f>
        <v>Aditya</v>
      </c>
      <c r="X3417" t="str">
        <f>RIGHT(Table1[[#This Row],[Employee Name]],LEN(Table1[[#This Row],[Employee Name]])-FIND(" ",Table1[[#This Row],[Employee Name]]))</f>
        <v>Kapoor</v>
      </c>
      <c r="Y3417" t="str">
        <f>Table1[[#This Row],[Department]]&amp;"-"&amp;Table1[[#This Row],[Employee ID]]</f>
        <v>Sales-E03567</v>
      </c>
      <c r="Z3417" t="str">
        <f>LEFT(Table1[[#This Row],[Department]],3)</f>
        <v>Sal</v>
      </c>
      <c r="AA3417" t="str">
        <f>_xlfn.XLOOKUP(Table1[[#This Row],[Manager ID]],MANAGERS!A:A,MANAGERS!B:B)</f>
        <v>Manager_14</v>
      </c>
      <c r="AB3417" t="str" cm="1">
        <f t="array" ref="AB3417">_xlfn.XLOOKUP(Table1[[#This Row],[Manager ID]],Table2[[#All],[Manager ID]],Table2[[#All],[Department Head]])</f>
        <v>Marketing</v>
      </c>
      <c r="AC3417" s="2">
        <f>_xlfn.XLOOKUP(Table1[[#This Row],[City]],L:L,O:O)</f>
        <v>0.23674293405114402</v>
      </c>
      <c r="AD3417" t="str" cm="1">
        <f t="array" ref="AD3417">_xlfn.IFS(Table1[[#This Row],[Performance Score]]&gt;=90,"Excellent",Table1[[#This Row],[Performance Score]]&gt;=75,"Good",Table1[[#This Row],[Performance Score]]&gt;=60,"Average",Table1[[#This Row],[Performance Score]]&lt;=60,"Need Improvement")</f>
        <v>Good</v>
      </c>
      <c r="AE3417" t="str">
        <f>IF(AND(Table1[[#This Row],[Attendance %]]&gt;=80,(Table1[[#This Row],[Performance Score]]&gt;=80)),"Eligible","Not Eligible")</f>
        <v>Eligible</v>
      </c>
      <c r="AF3417" t="str">
        <f>IF(Table1[[#This Row],[Performance Score]]&gt;=80,"High Performer","Low Performer")</f>
        <v>High Performer</v>
      </c>
      <c r="AG3417" t="str" cm="1">
        <f t="array" aca="1" ref="AG3417" ca="1">_xlfn.IFS(Table1[[#This Row],[Experience]]&lt;=3,"Junior",Table1[[#This Row],[Experience]]&lt;=7,"Mid Level",Table1[[#This Row],[Experience]]&gt;=7,"Senior")</f>
        <v>Mid Level</v>
      </c>
      <c r="AH3417" t="str">
        <f>IF(Table1[[#This Row],[Attendance %]]&gt;75,"OK","Below 75")</f>
        <v>OK</v>
      </c>
      <c r="AI3417" t="b">
        <f>ISBLANK(Table1[[#This Row],[Employee ID]])</f>
        <v>0</v>
      </c>
      <c r="AJ3417" t="b">
        <f>ISNUMBER(Table1[[#This Row],[Total Salary  ]])</f>
        <v>1</v>
      </c>
      <c r="AK3417" t="str">
        <f>IFERROR(_xlfn.XLOOKUP(Table1[[#This Row],[Manager ID]],MANAGERS!A:A,MANAGERS!B:B),"Not Found")</f>
        <v>Manager_14</v>
      </c>
    </row>
    <row r="3418" spans="1:37" x14ac:dyDescent="0.2">
      <c r="A3418" t="s">
        <v>4212</v>
      </c>
      <c r="B3418" t="s">
        <v>50</v>
      </c>
      <c r="C3418" t="s">
        <v>21</v>
      </c>
      <c r="D3418" t="s">
        <v>43</v>
      </c>
      <c r="E3418" t="s">
        <v>51</v>
      </c>
      <c r="F3418" s="1">
        <v>44280</v>
      </c>
      <c r="G3418" s="1">
        <v>36991</v>
      </c>
      <c r="H3418">
        <v>55896</v>
      </c>
      <c r="I3418">
        <v>16821</v>
      </c>
      <c r="J3418">
        <v>92</v>
      </c>
      <c r="K3418">
        <v>71</v>
      </c>
      <c r="L3418" t="s">
        <v>37</v>
      </c>
      <c r="M3418">
        <v>115</v>
      </c>
      <c r="N3418">
        <f>Table1[[#This Row],[Basic Salary]]+Table1[[#This Row],[Bonus]]</f>
        <v>72717</v>
      </c>
      <c r="O3418" s="2">
        <f>Table1[[#This Row],[Bonus]]/Table1[[#This Row],[Basic Salary]]</f>
        <v>0.30093387720051523</v>
      </c>
      <c r="P3418">
        <f ca="1">DATEDIF(Table1[[#This Row],[Date of Birth]],TODAY(),"Y")</f>
        <v>25</v>
      </c>
      <c r="Q3418">
        <f ca="1">DATEDIF(Table1[[#This Row],[Joining Date]],TODAY(),"Y")</f>
        <v>5</v>
      </c>
      <c r="R3418" t="str">
        <f ca="1">IF(YEAR(Table1[[#This Row],[Joining Date]])=YEAR(TODAY()),"Yes","No")</f>
        <v>No</v>
      </c>
      <c r="S3418" t="str">
        <f ca="1">IF(Table1[[#This Row],[Experience]]&gt;5,"Yes","No")</f>
        <v>No</v>
      </c>
      <c r="T3418" t="str">
        <f>TEXT(Table1[[#This Row],[Joining Date]],"mmmm")</f>
        <v>March</v>
      </c>
      <c r="U3418" t="str">
        <f>TEXT(Table1[[#This Row],[Joining Date]],"yyyy")</f>
        <v>2021</v>
      </c>
      <c r="V3418" s="5">
        <f ca="1">TODAY()-Table1[[#This Row],[Joining Date]]</f>
        <v>1959</v>
      </c>
      <c r="W3418" t="str">
        <f>LEFT(Table1[[#This Row],[Employee Name]],FIND(" ",Table1[[#This Row],[Employee Name]])-1)</f>
        <v>Ravi</v>
      </c>
      <c r="X3418" t="str">
        <f>RIGHT(Table1[[#This Row],[Employee Name]],LEN(Table1[[#This Row],[Employee Name]])-FIND(" ",Table1[[#This Row],[Employee Name]]))</f>
        <v>Teja</v>
      </c>
      <c r="Y3418" t="str">
        <f>Table1[[#This Row],[Department]]&amp;"-"&amp;Table1[[#This Row],[Employee ID]]</f>
        <v>Operations-E04156</v>
      </c>
      <c r="Z3418" t="str">
        <f>LEFT(Table1[[#This Row],[Department]],3)</f>
        <v>Ope</v>
      </c>
      <c r="AA3418" t="str">
        <f>_xlfn.XLOOKUP(Table1[[#This Row],[Manager ID]],MANAGERS!A:A,MANAGERS!B:B)</f>
        <v>Manager_15</v>
      </c>
      <c r="AB3418" t="str" cm="1">
        <f t="array" ref="AB3418">_xlfn.XLOOKUP(Table1[[#This Row],[Manager ID]],Table2[[#All],[Manager ID]],Table2[[#All],[Department Head]])</f>
        <v>Support</v>
      </c>
      <c r="AC3418" s="2">
        <f>_xlfn.XLOOKUP(Table1[[#This Row],[City]],L:L,O:O)</f>
        <v>0.24036902712549932</v>
      </c>
      <c r="AD3418" t="str" cm="1">
        <f t="array" ref="AD3418">_xlfn.IFS(Table1[[#This Row],[Performance Score]]&gt;=90,"Excellent",Table1[[#This Row],[Performance Score]]&gt;=75,"Good",Table1[[#This Row],[Performance Score]]&gt;=60,"Average",Table1[[#This Row],[Performance Score]]&lt;=60,"Need Improvement")</f>
        <v>Average</v>
      </c>
      <c r="AE3418" t="str">
        <f>IF(AND(Table1[[#This Row],[Attendance %]]&gt;=80,(Table1[[#This Row],[Performance Score]]&gt;=80)),"Eligible","Not Eligible")</f>
        <v>Not Eligible</v>
      </c>
      <c r="AF3418" t="str">
        <f>IF(Table1[[#This Row],[Performance Score]]&gt;=80,"High Performer","Low Performer")</f>
        <v>Low Performer</v>
      </c>
      <c r="AG3418" t="str" cm="1">
        <f t="array" aca="1" ref="AG3418" ca="1">_xlfn.IFS(Table1[[#This Row],[Experience]]&lt;=3,"Junior",Table1[[#This Row],[Experience]]&lt;=7,"Mid Level",Table1[[#This Row],[Experience]]&gt;=7,"Senior")</f>
        <v>Mid Level</v>
      </c>
      <c r="AH3418" t="str">
        <f>IF(Table1[[#This Row],[Attendance %]]&gt;75,"OK","Below 75")</f>
        <v>OK</v>
      </c>
      <c r="AI3418" t="b">
        <f>ISBLANK(Table1[[#This Row],[Employee ID]])</f>
        <v>0</v>
      </c>
      <c r="AJ3418" t="b">
        <f>ISNUMBER(Table1[[#This Row],[Total Salary  ]])</f>
        <v>1</v>
      </c>
      <c r="AK3418" t="str">
        <f>IFERROR(_xlfn.XLOOKUP(Table1[[#This Row],[Manager ID]],MANAGERS!A:A,MANAGERS!B:B),"Not Found")</f>
        <v>Manager_15</v>
      </c>
    </row>
    <row r="3419" spans="1:37" x14ac:dyDescent="0.2">
      <c r="A3419" t="s">
        <v>3231</v>
      </c>
      <c r="B3419" t="s">
        <v>77</v>
      </c>
      <c r="C3419" t="s">
        <v>21</v>
      </c>
      <c r="D3419" t="s">
        <v>46</v>
      </c>
      <c r="E3419" t="s">
        <v>17</v>
      </c>
      <c r="F3419" s="1">
        <v>43761</v>
      </c>
      <c r="G3419" s="1">
        <v>37625</v>
      </c>
      <c r="H3419">
        <v>64440</v>
      </c>
      <c r="I3419">
        <v>8267</v>
      </c>
      <c r="J3419">
        <v>94</v>
      </c>
      <c r="K3419">
        <v>89</v>
      </c>
      <c r="L3419" t="s">
        <v>31</v>
      </c>
      <c r="M3419">
        <v>116</v>
      </c>
      <c r="N3419">
        <f>Table1[[#This Row],[Basic Salary]]+Table1[[#This Row],[Bonus]]</f>
        <v>72707</v>
      </c>
      <c r="O3419" s="2">
        <f>Table1[[#This Row],[Bonus]]/Table1[[#This Row],[Basic Salary]]</f>
        <v>0.12828988206083178</v>
      </c>
      <c r="P3419">
        <f ca="1">DATEDIF(Table1[[#This Row],[Date of Birth]],TODAY(),"Y")</f>
        <v>23</v>
      </c>
      <c r="Q3419">
        <f ca="1">DATEDIF(Table1[[#This Row],[Joining Date]],TODAY(),"Y")</f>
        <v>6</v>
      </c>
      <c r="R3419" t="str">
        <f ca="1">IF(YEAR(Table1[[#This Row],[Joining Date]])=YEAR(TODAY()),"Yes","No")</f>
        <v>No</v>
      </c>
      <c r="S3419" t="str">
        <f ca="1">IF(Table1[[#This Row],[Experience]]&gt;5,"Yes","No")</f>
        <v>Yes</v>
      </c>
      <c r="T3419" t="str">
        <f>TEXT(Table1[[#This Row],[Joining Date]],"mmmm")</f>
        <v>October</v>
      </c>
      <c r="U3419" t="str">
        <f>TEXT(Table1[[#This Row],[Joining Date]],"yyyy")</f>
        <v>2019</v>
      </c>
      <c r="V3419" s="5">
        <f ca="1">TODAY()-Table1[[#This Row],[Joining Date]]</f>
        <v>2478</v>
      </c>
      <c r="W3419" t="str">
        <f>LEFT(Table1[[#This Row],[Employee Name]],FIND(" ",Table1[[#This Row],[Employee Name]])-1)</f>
        <v>Rohan</v>
      </c>
      <c r="X3419" t="str">
        <f>RIGHT(Table1[[#This Row],[Employee Name]],LEN(Table1[[#This Row],[Employee Name]])-FIND(" ",Table1[[#This Row],[Employee Name]]))</f>
        <v>Gupta</v>
      </c>
      <c r="Y3419" t="str">
        <f>Table1[[#This Row],[Department]]&amp;"-"&amp;Table1[[#This Row],[Employee ID]]</f>
        <v>Support-E03175</v>
      </c>
      <c r="Z3419" t="str">
        <f>LEFT(Table1[[#This Row],[Department]],3)</f>
        <v>Sup</v>
      </c>
      <c r="AA3419" t="str">
        <f>_xlfn.XLOOKUP(Table1[[#This Row],[Manager ID]],MANAGERS!A:A,MANAGERS!B:B)</f>
        <v>Manager_16</v>
      </c>
      <c r="AB3419" t="str" cm="1">
        <f t="array" ref="AB3419">_xlfn.XLOOKUP(Table1[[#This Row],[Manager ID]],Table2[[#All],[Manager ID]],Table2[[#All],[Department Head]])</f>
        <v>Sales</v>
      </c>
      <c r="AC3419" s="2">
        <f>_xlfn.XLOOKUP(Table1[[#This Row],[City]],L:L,O:O)</f>
        <v>0.241864189087755</v>
      </c>
      <c r="AD3419" t="str" cm="1">
        <f t="array" ref="AD3419">_xlfn.IFS(Table1[[#This Row],[Performance Score]]&gt;=90,"Excellent",Table1[[#This Row],[Performance Score]]&gt;=75,"Good",Table1[[#This Row],[Performance Score]]&gt;=60,"Average",Table1[[#This Row],[Performance Score]]&lt;=60,"Need Improvement")</f>
        <v>Good</v>
      </c>
      <c r="AE3419" t="str">
        <f>IF(AND(Table1[[#This Row],[Attendance %]]&gt;=80,(Table1[[#This Row],[Performance Score]]&gt;=80)),"Eligible","Not Eligible")</f>
        <v>Eligible</v>
      </c>
      <c r="AF3419" t="str">
        <f>IF(Table1[[#This Row],[Performance Score]]&gt;=80,"High Performer","Low Performer")</f>
        <v>High Performer</v>
      </c>
      <c r="AG3419" t="str" cm="1">
        <f t="array" aca="1" ref="AG3419" ca="1">_xlfn.IFS(Table1[[#This Row],[Experience]]&lt;=3,"Junior",Table1[[#This Row],[Experience]]&lt;=7,"Mid Level",Table1[[#This Row],[Experience]]&gt;=7,"Senior")</f>
        <v>Mid Level</v>
      </c>
      <c r="AH3419" t="str">
        <f>IF(Table1[[#This Row],[Attendance %]]&gt;75,"OK","Below 75")</f>
        <v>OK</v>
      </c>
      <c r="AI3419" t="b">
        <f>ISBLANK(Table1[[#This Row],[Employee ID]])</f>
        <v>0</v>
      </c>
      <c r="AJ3419" t="b">
        <f>ISNUMBER(Table1[[#This Row],[Total Salary  ]])</f>
        <v>1</v>
      </c>
      <c r="AK3419" t="str">
        <f>IFERROR(_xlfn.XLOOKUP(Table1[[#This Row],[Manager ID]],MANAGERS!A:A,MANAGERS!B:B),"Not Found")</f>
        <v>Manager_16</v>
      </c>
    </row>
    <row r="3420" spans="1:37" x14ac:dyDescent="0.2">
      <c r="A3420" t="s">
        <v>4428</v>
      </c>
      <c r="B3420" t="s">
        <v>57</v>
      </c>
      <c r="C3420" t="s">
        <v>21</v>
      </c>
      <c r="D3420" t="s">
        <v>25</v>
      </c>
      <c r="E3420" t="s">
        <v>65</v>
      </c>
      <c r="F3420" s="1">
        <v>43685</v>
      </c>
      <c r="G3420" s="1">
        <v>33271</v>
      </c>
      <c r="H3420">
        <v>65396</v>
      </c>
      <c r="I3420">
        <v>7298</v>
      </c>
      <c r="J3420">
        <v>67</v>
      </c>
      <c r="K3420">
        <v>42</v>
      </c>
      <c r="L3420" t="s">
        <v>31</v>
      </c>
      <c r="M3420">
        <v>118</v>
      </c>
      <c r="N3420">
        <f>Table1[[#This Row],[Basic Salary]]+Table1[[#This Row],[Bonus]]</f>
        <v>72694</v>
      </c>
      <c r="O3420" s="2">
        <f>Table1[[#This Row],[Bonus]]/Table1[[#This Row],[Basic Salary]]</f>
        <v>0.11159703957428589</v>
      </c>
      <c r="P3420">
        <f ca="1">DATEDIF(Table1[[#This Row],[Date of Birth]],TODAY(),"Y")</f>
        <v>35</v>
      </c>
      <c r="Q3420">
        <f ca="1">DATEDIF(Table1[[#This Row],[Joining Date]],TODAY(),"Y")</f>
        <v>6</v>
      </c>
      <c r="R3420" t="str">
        <f ca="1">IF(YEAR(Table1[[#This Row],[Joining Date]])=YEAR(TODAY()),"Yes","No")</f>
        <v>No</v>
      </c>
      <c r="S3420" t="str">
        <f ca="1">IF(Table1[[#This Row],[Experience]]&gt;5,"Yes","No")</f>
        <v>Yes</v>
      </c>
      <c r="T3420" t="str">
        <f>TEXT(Table1[[#This Row],[Joining Date]],"mmmm")</f>
        <v>August</v>
      </c>
      <c r="U3420" t="str">
        <f>TEXT(Table1[[#This Row],[Joining Date]],"yyyy")</f>
        <v>2019</v>
      </c>
      <c r="V3420" s="5">
        <f ca="1">TODAY()-Table1[[#This Row],[Joining Date]]</f>
        <v>2554</v>
      </c>
      <c r="W3420" t="str">
        <f>LEFT(Table1[[#This Row],[Employee Name]],FIND(" ",Table1[[#This Row],[Employee Name]])-1)</f>
        <v>Swathi</v>
      </c>
      <c r="X3420" t="str">
        <f>RIGHT(Table1[[#This Row],[Employee Name]],LEN(Table1[[#This Row],[Employee Name]])-FIND(" ",Table1[[#This Row],[Employee Name]]))</f>
        <v>Ramesh</v>
      </c>
      <c r="Y3420" t="str">
        <f>Table1[[#This Row],[Department]]&amp;"-"&amp;Table1[[#This Row],[Employee ID]]</f>
        <v>Finance-E04372</v>
      </c>
      <c r="Z3420" t="str">
        <f>LEFT(Table1[[#This Row],[Department]],3)</f>
        <v>Fin</v>
      </c>
      <c r="AA3420" t="str">
        <f>_xlfn.XLOOKUP(Table1[[#This Row],[Manager ID]],MANAGERS!A:A,MANAGERS!B:B)</f>
        <v>Manager_18</v>
      </c>
      <c r="AB3420" t="str" cm="1">
        <f t="array" ref="AB3420">_xlfn.XLOOKUP(Table1[[#This Row],[Manager ID]],Table2[[#All],[Manager ID]],Table2[[#All],[Department Head]])</f>
        <v>Support</v>
      </c>
      <c r="AC3420" s="2">
        <f>_xlfn.XLOOKUP(Table1[[#This Row],[City]],L:L,O:O)</f>
        <v>0.241864189087755</v>
      </c>
      <c r="AD3420" t="str" cm="1">
        <f t="array" ref="AD3420">_xlfn.IFS(Table1[[#This Row],[Performance Score]]&gt;=90,"Excellent",Table1[[#This Row],[Performance Score]]&gt;=75,"Good",Table1[[#This Row],[Performance Score]]&gt;=60,"Average",Table1[[#This Row],[Performance Score]]&lt;=60,"Need Improvement")</f>
        <v>Need Improvement</v>
      </c>
      <c r="AE3420" t="str">
        <f>IF(AND(Table1[[#This Row],[Attendance %]]&gt;=80,(Table1[[#This Row],[Performance Score]]&gt;=80)),"Eligible","Not Eligible")</f>
        <v>Not Eligible</v>
      </c>
      <c r="AF3420" t="str">
        <f>IF(Table1[[#This Row],[Performance Score]]&gt;=80,"High Performer","Low Performer")</f>
        <v>Low Performer</v>
      </c>
      <c r="AG3420" t="str" cm="1">
        <f t="array" aca="1" ref="AG3420" ca="1">_xlfn.IFS(Table1[[#This Row],[Experience]]&lt;=3,"Junior",Table1[[#This Row],[Experience]]&lt;=7,"Mid Level",Table1[[#This Row],[Experience]]&gt;=7,"Senior")</f>
        <v>Mid Level</v>
      </c>
      <c r="AH3420" t="str">
        <f>IF(Table1[[#This Row],[Attendance %]]&gt;75,"OK","Below 75")</f>
        <v>Below 75</v>
      </c>
      <c r="AI3420" t="b">
        <f>ISBLANK(Table1[[#This Row],[Employee ID]])</f>
        <v>0</v>
      </c>
      <c r="AJ3420" t="b">
        <f>ISNUMBER(Table1[[#This Row],[Total Salary  ]])</f>
        <v>1</v>
      </c>
      <c r="AK3420" t="str">
        <f>IFERROR(_xlfn.XLOOKUP(Table1[[#This Row],[Manager ID]],MANAGERS!A:A,MANAGERS!B:B),"Not Found")</f>
        <v>Manager_18</v>
      </c>
    </row>
    <row r="3421" spans="1:37" x14ac:dyDescent="0.2">
      <c r="A3421" t="s">
        <v>4031</v>
      </c>
      <c r="B3421" t="s">
        <v>87</v>
      </c>
      <c r="C3421" t="s">
        <v>15</v>
      </c>
      <c r="D3421" t="s">
        <v>16</v>
      </c>
      <c r="E3421" t="s">
        <v>17</v>
      </c>
      <c r="F3421" s="1">
        <v>43271</v>
      </c>
      <c r="G3421" s="1">
        <v>33559</v>
      </c>
      <c r="H3421">
        <v>46489</v>
      </c>
      <c r="I3421">
        <v>26192</v>
      </c>
      <c r="J3421">
        <v>87</v>
      </c>
      <c r="K3421">
        <v>90</v>
      </c>
      <c r="L3421" t="s">
        <v>27</v>
      </c>
      <c r="M3421">
        <v>108</v>
      </c>
      <c r="N3421">
        <f>Table1[[#This Row],[Basic Salary]]+Table1[[#This Row],[Bonus]]</f>
        <v>72681</v>
      </c>
      <c r="O3421" s="2">
        <f>Table1[[#This Row],[Bonus]]/Table1[[#This Row],[Basic Salary]]</f>
        <v>0.56340209511927553</v>
      </c>
      <c r="P3421">
        <f ca="1">DATEDIF(Table1[[#This Row],[Date of Birth]],TODAY(),"Y")</f>
        <v>34</v>
      </c>
      <c r="Q3421">
        <f ca="1">DATEDIF(Table1[[#This Row],[Joining Date]],TODAY(),"Y")</f>
        <v>8</v>
      </c>
      <c r="R3421" t="str">
        <f ca="1">IF(YEAR(Table1[[#This Row],[Joining Date]])=YEAR(TODAY()),"Yes","No")</f>
        <v>No</v>
      </c>
      <c r="S3421" t="str">
        <f ca="1">IF(Table1[[#This Row],[Experience]]&gt;5,"Yes","No")</f>
        <v>Yes</v>
      </c>
      <c r="T3421" t="str">
        <f>TEXT(Table1[[#This Row],[Joining Date]],"mmmm")</f>
        <v>June</v>
      </c>
      <c r="U3421" t="str">
        <f>TEXT(Table1[[#This Row],[Joining Date]],"yyyy")</f>
        <v>2018</v>
      </c>
      <c r="V3421" s="5">
        <f ca="1">TODAY()-Table1[[#This Row],[Joining Date]]</f>
        <v>2968</v>
      </c>
      <c r="W3421" t="str">
        <f>LEFT(Table1[[#This Row],[Employee Name]],FIND(" ",Table1[[#This Row],[Employee Name]])-1)</f>
        <v>Arjun</v>
      </c>
      <c r="X3421" t="str">
        <f>RIGHT(Table1[[#This Row],[Employee Name]],LEN(Table1[[#This Row],[Employee Name]])-FIND(" ",Table1[[#This Row],[Employee Name]]))</f>
        <v>Mehta</v>
      </c>
      <c r="Y3421" t="str">
        <f>Table1[[#This Row],[Department]]&amp;"-"&amp;Table1[[#This Row],[Employee ID]]</f>
        <v>HR-E03975</v>
      </c>
      <c r="Z3421" t="str">
        <f>LEFT(Table1[[#This Row],[Department]],3)</f>
        <v>HR</v>
      </c>
      <c r="AA3421" t="str">
        <f>_xlfn.XLOOKUP(Table1[[#This Row],[Manager ID]],MANAGERS!A:A,MANAGERS!B:B)</f>
        <v>Manager_8</v>
      </c>
      <c r="AB3421" t="str" cm="1">
        <f t="array" ref="AB3421">_xlfn.XLOOKUP(Table1[[#This Row],[Manager ID]],Table2[[#All],[Manager ID]],Table2[[#All],[Department Head]])</f>
        <v>Sales</v>
      </c>
      <c r="AC3421" s="2">
        <f>_xlfn.XLOOKUP(Table1[[#This Row],[City]],L:L,O:O)</f>
        <v>0.23674293405114402</v>
      </c>
      <c r="AD3421" t="str" cm="1">
        <f t="array" ref="AD3421">_xlfn.IFS(Table1[[#This Row],[Performance Score]]&gt;=90,"Excellent",Table1[[#This Row],[Performance Score]]&gt;=75,"Good",Table1[[#This Row],[Performance Score]]&gt;=60,"Average",Table1[[#This Row],[Performance Score]]&lt;=60,"Need Improvement")</f>
        <v>Excellent</v>
      </c>
      <c r="AE3421" t="str">
        <f>IF(AND(Table1[[#This Row],[Attendance %]]&gt;=80,(Table1[[#This Row],[Performance Score]]&gt;=80)),"Eligible","Not Eligible")</f>
        <v>Eligible</v>
      </c>
      <c r="AF3421" t="str">
        <f>IF(Table1[[#This Row],[Performance Score]]&gt;=80,"High Performer","Low Performer")</f>
        <v>High Performer</v>
      </c>
      <c r="AG3421" t="str" cm="1">
        <f t="array" aca="1" ref="AG3421" ca="1">_xlfn.IFS(Table1[[#This Row],[Experience]]&lt;=3,"Junior",Table1[[#This Row],[Experience]]&lt;=7,"Mid Level",Table1[[#This Row],[Experience]]&gt;=7,"Senior")</f>
        <v>Senior</v>
      </c>
      <c r="AH3421" t="str">
        <f>IF(Table1[[#This Row],[Attendance %]]&gt;75,"OK","Below 75")</f>
        <v>OK</v>
      </c>
      <c r="AI3421" t="b">
        <f>ISBLANK(Table1[[#This Row],[Employee ID]])</f>
        <v>0</v>
      </c>
      <c r="AJ3421" t="b">
        <f>ISNUMBER(Table1[[#This Row],[Total Salary  ]])</f>
        <v>1</v>
      </c>
      <c r="AK3421" t="str">
        <f>IFERROR(_xlfn.XLOOKUP(Table1[[#This Row],[Manager ID]],MANAGERS!A:A,MANAGERS!B:B),"Not Found")</f>
        <v>Manager_8</v>
      </c>
    </row>
    <row r="3422" spans="1:37" x14ac:dyDescent="0.2">
      <c r="A3422" t="s">
        <v>2848</v>
      </c>
      <c r="B3422" t="s">
        <v>77</v>
      </c>
      <c r="C3422" t="s">
        <v>21</v>
      </c>
      <c r="D3422" t="s">
        <v>46</v>
      </c>
      <c r="E3422" t="s">
        <v>26</v>
      </c>
      <c r="F3422" s="1">
        <v>45804</v>
      </c>
      <c r="G3422" s="1">
        <v>31606</v>
      </c>
      <c r="H3422">
        <v>46591</v>
      </c>
      <c r="I3422">
        <v>26074</v>
      </c>
      <c r="J3422">
        <v>93</v>
      </c>
      <c r="K3422">
        <v>77</v>
      </c>
      <c r="L3422" t="s">
        <v>37</v>
      </c>
      <c r="M3422">
        <v>101</v>
      </c>
      <c r="N3422">
        <f>Table1[[#This Row],[Basic Salary]]+Table1[[#This Row],[Bonus]]</f>
        <v>72665</v>
      </c>
      <c r="O3422" s="2">
        <f>Table1[[#This Row],[Bonus]]/Table1[[#This Row],[Basic Salary]]</f>
        <v>0.55963598119808544</v>
      </c>
      <c r="P3422">
        <f ca="1">DATEDIF(Table1[[#This Row],[Date of Birth]],TODAY(),"Y")</f>
        <v>40</v>
      </c>
      <c r="Q3422">
        <f ca="1">DATEDIF(Table1[[#This Row],[Joining Date]],TODAY(),"Y")</f>
        <v>1</v>
      </c>
      <c r="R3422" t="str">
        <f ca="1">IF(YEAR(Table1[[#This Row],[Joining Date]])=YEAR(TODAY()),"Yes","No")</f>
        <v>No</v>
      </c>
      <c r="S3422" t="str">
        <f ca="1">IF(Table1[[#This Row],[Experience]]&gt;5,"Yes","No")</f>
        <v>No</v>
      </c>
      <c r="T3422" t="str">
        <f>TEXT(Table1[[#This Row],[Joining Date]],"mmmm")</f>
        <v>May</v>
      </c>
      <c r="U3422" t="str">
        <f>TEXT(Table1[[#This Row],[Joining Date]],"yyyy")</f>
        <v>2025</v>
      </c>
      <c r="V3422" s="5">
        <f ca="1">TODAY()-Table1[[#This Row],[Joining Date]]</f>
        <v>435</v>
      </c>
      <c r="W3422" t="str">
        <f>LEFT(Table1[[#This Row],[Employee Name]],FIND(" ",Table1[[#This Row],[Employee Name]])-1)</f>
        <v>Rohan</v>
      </c>
      <c r="X3422" t="str">
        <f>RIGHT(Table1[[#This Row],[Employee Name]],LEN(Table1[[#This Row],[Employee Name]])-FIND(" ",Table1[[#This Row],[Employee Name]]))</f>
        <v>Gupta</v>
      </c>
      <c r="Y3422" t="str">
        <f>Table1[[#This Row],[Department]]&amp;"-"&amp;Table1[[#This Row],[Employee ID]]</f>
        <v>Support-E02792</v>
      </c>
      <c r="Z3422" t="str">
        <f>LEFT(Table1[[#This Row],[Department]],3)</f>
        <v>Sup</v>
      </c>
      <c r="AA3422" t="str">
        <f>_xlfn.XLOOKUP(Table1[[#This Row],[Manager ID]],MANAGERS!A:A,MANAGERS!B:B)</f>
        <v>Manager_1</v>
      </c>
      <c r="AB3422" t="str" cm="1">
        <f t="array" ref="AB3422">_xlfn.XLOOKUP(Table1[[#This Row],[Manager ID]],Table2[[#All],[Manager ID]],Table2[[#All],[Department Head]])</f>
        <v>Support</v>
      </c>
      <c r="AC3422" s="2">
        <f>_xlfn.XLOOKUP(Table1[[#This Row],[City]],L:L,O:O)</f>
        <v>0.24036902712549932</v>
      </c>
      <c r="AD3422" t="str" cm="1">
        <f t="array" ref="AD3422">_xlfn.IFS(Table1[[#This Row],[Performance Score]]&gt;=90,"Excellent",Table1[[#This Row],[Performance Score]]&gt;=75,"Good",Table1[[#This Row],[Performance Score]]&gt;=60,"Average",Table1[[#This Row],[Performance Score]]&lt;=60,"Need Improvement")</f>
        <v>Good</v>
      </c>
      <c r="AE3422" t="str">
        <f>IF(AND(Table1[[#This Row],[Attendance %]]&gt;=80,(Table1[[#This Row],[Performance Score]]&gt;=80)),"Eligible","Not Eligible")</f>
        <v>Not Eligible</v>
      </c>
      <c r="AF3422" t="str">
        <f>IF(Table1[[#This Row],[Performance Score]]&gt;=80,"High Performer","Low Performer")</f>
        <v>Low Performer</v>
      </c>
      <c r="AG3422" t="str" cm="1">
        <f t="array" aca="1" ref="AG3422" ca="1">_xlfn.IFS(Table1[[#This Row],[Experience]]&lt;=3,"Junior",Table1[[#This Row],[Experience]]&lt;=7,"Mid Level",Table1[[#This Row],[Experience]]&gt;=7,"Senior")</f>
        <v>Junior</v>
      </c>
      <c r="AH3422" t="str">
        <f>IF(Table1[[#This Row],[Attendance %]]&gt;75,"OK","Below 75")</f>
        <v>OK</v>
      </c>
      <c r="AI3422" t="b">
        <f>ISBLANK(Table1[[#This Row],[Employee ID]])</f>
        <v>0</v>
      </c>
      <c r="AJ3422" t="b">
        <f>ISNUMBER(Table1[[#This Row],[Total Salary  ]])</f>
        <v>1</v>
      </c>
      <c r="AK3422" t="str">
        <f>IFERROR(_xlfn.XLOOKUP(Table1[[#This Row],[Manager ID]],MANAGERS!A:A,MANAGERS!B:B),"Not Found")</f>
        <v>Manager_1</v>
      </c>
    </row>
    <row r="3423" spans="1:37" x14ac:dyDescent="0.2">
      <c r="A3423" t="s">
        <v>669</v>
      </c>
      <c r="B3423" t="s">
        <v>29</v>
      </c>
      <c r="C3423" t="s">
        <v>15</v>
      </c>
      <c r="D3423" t="s">
        <v>81</v>
      </c>
      <c r="E3423" t="s">
        <v>30</v>
      </c>
      <c r="F3423" s="1">
        <v>44080</v>
      </c>
      <c r="G3423" s="1">
        <v>38232</v>
      </c>
      <c r="H3423">
        <v>67457</v>
      </c>
      <c r="I3423">
        <v>5200</v>
      </c>
      <c r="J3423">
        <v>67</v>
      </c>
      <c r="K3423">
        <v>83</v>
      </c>
      <c r="L3423" t="s">
        <v>31</v>
      </c>
      <c r="M3423">
        <v>111</v>
      </c>
      <c r="N3423">
        <f>Table1[[#This Row],[Basic Salary]]+Table1[[#This Row],[Bonus]]</f>
        <v>72657</v>
      </c>
      <c r="O3423" s="2">
        <f>Table1[[#This Row],[Bonus]]/Table1[[#This Row],[Basic Salary]]</f>
        <v>7.7086143765658116E-2</v>
      </c>
      <c r="P3423">
        <f ca="1">DATEDIF(Table1[[#This Row],[Date of Birth]],TODAY(),"Y")</f>
        <v>21</v>
      </c>
      <c r="Q3423">
        <f ca="1">DATEDIF(Table1[[#This Row],[Joining Date]],TODAY(),"Y")</f>
        <v>5</v>
      </c>
      <c r="R3423" t="str">
        <f ca="1">IF(YEAR(Table1[[#This Row],[Joining Date]])=YEAR(TODAY()),"Yes","No")</f>
        <v>No</v>
      </c>
      <c r="S3423" t="str">
        <f ca="1">IF(Table1[[#This Row],[Experience]]&gt;5,"Yes","No")</f>
        <v>No</v>
      </c>
      <c r="T3423" t="str">
        <f>TEXT(Table1[[#This Row],[Joining Date]],"mmmm")</f>
        <v>September</v>
      </c>
      <c r="U3423" t="str">
        <f>TEXT(Table1[[#This Row],[Joining Date]],"yyyy")</f>
        <v>2020</v>
      </c>
      <c r="V3423" s="5">
        <f ca="1">TODAY()-Table1[[#This Row],[Joining Date]]</f>
        <v>2159</v>
      </c>
      <c r="W3423" t="str">
        <f>LEFT(Table1[[#This Row],[Employee Name]],FIND(" ",Table1[[#This Row],[Employee Name]])-1)</f>
        <v>Vikram</v>
      </c>
      <c r="X3423" t="str">
        <f>RIGHT(Table1[[#This Row],[Employee Name]],LEN(Table1[[#This Row],[Employee Name]])-FIND(" ",Table1[[#This Row],[Employee Name]]))</f>
        <v>Singh</v>
      </c>
      <c r="Y3423" t="str">
        <f>Table1[[#This Row],[Department]]&amp;"-"&amp;Table1[[#This Row],[Employee ID]]</f>
        <v>Sales-E00613</v>
      </c>
      <c r="Z3423" t="str">
        <f>LEFT(Table1[[#This Row],[Department]],3)</f>
        <v>Sal</v>
      </c>
      <c r="AA3423" t="str">
        <f>_xlfn.XLOOKUP(Table1[[#This Row],[Manager ID]],MANAGERS!A:A,MANAGERS!B:B)</f>
        <v>Manager_11</v>
      </c>
      <c r="AB3423" t="str" cm="1">
        <f t="array" ref="AB3423">_xlfn.XLOOKUP(Table1[[#This Row],[Manager ID]],Table2[[#All],[Manager ID]],Table2[[#All],[Department Head]])</f>
        <v>Marketing</v>
      </c>
      <c r="AC3423" s="2">
        <f>_xlfn.XLOOKUP(Table1[[#This Row],[City]],L:L,O:O)</f>
        <v>0.241864189087755</v>
      </c>
      <c r="AD3423" t="str" cm="1">
        <f t="array" ref="AD3423">_xlfn.IFS(Table1[[#This Row],[Performance Score]]&gt;=90,"Excellent",Table1[[#This Row],[Performance Score]]&gt;=75,"Good",Table1[[#This Row],[Performance Score]]&gt;=60,"Average",Table1[[#This Row],[Performance Score]]&lt;=60,"Need Improvement")</f>
        <v>Good</v>
      </c>
      <c r="AE3423" t="str">
        <f>IF(AND(Table1[[#This Row],[Attendance %]]&gt;=80,(Table1[[#This Row],[Performance Score]]&gt;=80)),"Eligible","Not Eligible")</f>
        <v>Not Eligible</v>
      </c>
      <c r="AF3423" t="str">
        <f>IF(Table1[[#This Row],[Performance Score]]&gt;=80,"High Performer","Low Performer")</f>
        <v>High Performer</v>
      </c>
      <c r="AG3423" t="str" cm="1">
        <f t="array" aca="1" ref="AG3423" ca="1">_xlfn.IFS(Table1[[#This Row],[Experience]]&lt;=3,"Junior",Table1[[#This Row],[Experience]]&lt;=7,"Mid Level",Table1[[#This Row],[Experience]]&gt;=7,"Senior")</f>
        <v>Mid Level</v>
      </c>
      <c r="AH3423" t="str">
        <f>IF(Table1[[#This Row],[Attendance %]]&gt;75,"OK","Below 75")</f>
        <v>Below 75</v>
      </c>
      <c r="AI3423" t="b">
        <f>ISBLANK(Table1[[#This Row],[Employee ID]])</f>
        <v>0</v>
      </c>
      <c r="AJ3423" t="b">
        <f>ISNUMBER(Table1[[#This Row],[Total Salary  ]])</f>
        <v>1</v>
      </c>
      <c r="AK3423" t="str">
        <f>IFERROR(_xlfn.XLOOKUP(Table1[[#This Row],[Manager ID]],MANAGERS!A:A,MANAGERS!B:B),"Not Found")</f>
        <v>Manager_11</v>
      </c>
    </row>
    <row r="3424" spans="1:37" x14ac:dyDescent="0.2">
      <c r="A3424" t="s">
        <v>4482</v>
      </c>
      <c r="B3424" t="s">
        <v>39</v>
      </c>
      <c r="C3424" t="s">
        <v>21</v>
      </c>
      <c r="D3424" t="s">
        <v>81</v>
      </c>
      <c r="E3424" t="s">
        <v>22</v>
      </c>
      <c r="F3424" s="1">
        <v>44169</v>
      </c>
      <c r="G3424" s="1">
        <v>35538</v>
      </c>
      <c r="H3424">
        <v>43896</v>
      </c>
      <c r="I3424">
        <v>28727</v>
      </c>
      <c r="J3424">
        <v>96</v>
      </c>
      <c r="K3424">
        <v>96</v>
      </c>
      <c r="L3424" t="s">
        <v>31</v>
      </c>
      <c r="M3424">
        <v>107</v>
      </c>
      <c r="N3424">
        <f>Table1[[#This Row],[Basic Salary]]+Table1[[#This Row],[Bonus]]</f>
        <v>72623</v>
      </c>
      <c r="O3424" s="2">
        <f>Table1[[#This Row],[Bonus]]/Table1[[#This Row],[Basic Salary]]</f>
        <v>0.65443320575906694</v>
      </c>
      <c r="P3424">
        <f ca="1">DATEDIF(Table1[[#This Row],[Date of Birth]],TODAY(),"Y")</f>
        <v>29</v>
      </c>
      <c r="Q3424">
        <f ca="1">DATEDIF(Table1[[#This Row],[Joining Date]],TODAY(),"Y")</f>
        <v>5</v>
      </c>
      <c r="R3424" t="str">
        <f ca="1">IF(YEAR(Table1[[#This Row],[Joining Date]])=YEAR(TODAY()),"Yes","No")</f>
        <v>No</v>
      </c>
      <c r="S3424" t="str">
        <f ca="1">IF(Table1[[#This Row],[Experience]]&gt;5,"Yes","No")</f>
        <v>No</v>
      </c>
      <c r="T3424" t="str">
        <f>TEXT(Table1[[#This Row],[Joining Date]],"mmmm")</f>
        <v>December</v>
      </c>
      <c r="U3424" t="str">
        <f>TEXT(Table1[[#This Row],[Joining Date]],"yyyy")</f>
        <v>2020</v>
      </c>
      <c r="V3424" s="5">
        <f ca="1">TODAY()-Table1[[#This Row],[Joining Date]]</f>
        <v>2070</v>
      </c>
      <c r="W3424" t="str">
        <f>LEFT(Table1[[#This Row],[Employee Name]],FIND(" ",Table1[[#This Row],[Employee Name]])-1)</f>
        <v>Karan</v>
      </c>
      <c r="X3424" t="str">
        <f>RIGHT(Table1[[#This Row],[Employee Name]],LEN(Table1[[#This Row],[Employee Name]])-FIND(" ",Table1[[#This Row],[Employee Name]]))</f>
        <v>Malhotra</v>
      </c>
      <c r="Y3424" t="str">
        <f>Table1[[#This Row],[Department]]&amp;"-"&amp;Table1[[#This Row],[Employee ID]]</f>
        <v>Sales-E04426</v>
      </c>
      <c r="Z3424" t="str">
        <f>LEFT(Table1[[#This Row],[Department]],3)</f>
        <v>Sal</v>
      </c>
      <c r="AA3424" t="str">
        <f>_xlfn.XLOOKUP(Table1[[#This Row],[Manager ID]],MANAGERS!A:A,MANAGERS!B:B)</f>
        <v>Manager_7</v>
      </c>
      <c r="AB3424" t="str" cm="1">
        <f t="array" ref="AB3424">_xlfn.XLOOKUP(Table1[[#This Row],[Manager ID]],Table2[[#All],[Manager ID]],Table2[[#All],[Department Head]])</f>
        <v>Operations</v>
      </c>
      <c r="AC3424" s="2">
        <f>_xlfn.XLOOKUP(Table1[[#This Row],[City]],L:L,O:O)</f>
        <v>0.241864189087755</v>
      </c>
      <c r="AD3424" t="str" cm="1">
        <f t="array" ref="AD3424">_xlfn.IFS(Table1[[#This Row],[Performance Score]]&gt;=90,"Excellent",Table1[[#This Row],[Performance Score]]&gt;=75,"Good",Table1[[#This Row],[Performance Score]]&gt;=60,"Average",Table1[[#This Row],[Performance Score]]&lt;=60,"Need Improvement")</f>
        <v>Excellent</v>
      </c>
      <c r="AE3424" t="str">
        <f>IF(AND(Table1[[#This Row],[Attendance %]]&gt;=80,(Table1[[#This Row],[Performance Score]]&gt;=80)),"Eligible","Not Eligible")</f>
        <v>Eligible</v>
      </c>
      <c r="AF3424" t="str">
        <f>IF(Table1[[#This Row],[Performance Score]]&gt;=80,"High Performer","Low Performer")</f>
        <v>High Performer</v>
      </c>
      <c r="AG3424" t="str" cm="1">
        <f t="array" aca="1" ref="AG3424" ca="1">_xlfn.IFS(Table1[[#This Row],[Experience]]&lt;=3,"Junior",Table1[[#This Row],[Experience]]&lt;=7,"Mid Level",Table1[[#This Row],[Experience]]&gt;=7,"Senior")</f>
        <v>Mid Level</v>
      </c>
      <c r="AH3424" t="str">
        <f>IF(Table1[[#This Row],[Attendance %]]&gt;75,"OK","Below 75")</f>
        <v>OK</v>
      </c>
      <c r="AI3424" t="b">
        <f>ISBLANK(Table1[[#This Row],[Employee ID]])</f>
        <v>0</v>
      </c>
      <c r="AJ3424" t="b">
        <f>ISNUMBER(Table1[[#This Row],[Total Salary  ]])</f>
        <v>1</v>
      </c>
      <c r="AK3424" t="str">
        <f>IFERROR(_xlfn.XLOOKUP(Table1[[#This Row],[Manager ID]],MANAGERS!A:A,MANAGERS!B:B),"Not Found")</f>
        <v>Manager_7</v>
      </c>
    </row>
    <row r="3425" spans="1:37" x14ac:dyDescent="0.2">
      <c r="A3425" t="s">
        <v>2408</v>
      </c>
      <c r="B3425" t="s">
        <v>62</v>
      </c>
      <c r="C3425" t="s">
        <v>15</v>
      </c>
      <c r="D3425" t="s">
        <v>43</v>
      </c>
      <c r="E3425" t="s">
        <v>30</v>
      </c>
      <c r="F3425" s="1">
        <v>45098</v>
      </c>
      <c r="G3425" s="1">
        <v>30569</v>
      </c>
      <c r="H3425">
        <v>43601</v>
      </c>
      <c r="I3425">
        <v>29004</v>
      </c>
      <c r="J3425">
        <v>61</v>
      </c>
      <c r="K3425">
        <v>77</v>
      </c>
      <c r="L3425" t="s">
        <v>31</v>
      </c>
      <c r="M3425">
        <v>110</v>
      </c>
      <c r="N3425">
        <f>Table1[[#This Row],[Basic Salary]]+Table1[[#This Row],[Bonus]]</f>
        <v>72605</v>
      </c>
      <c r="O3425" s="2">
        <f>Table1[[#This Row],[Bonus]]/Table1[[#This Row],[Basic Salary]]</f>
        <v>0.66521410059402308</v>
      </c>
      <c r="P3425">
        <f ca="1">DATEDIF(Table1[[#This Row],[Date of Birth]],TODAY(),"Y")</f>
        <v>42</v>
      </c>
      <c r="Q3425">
        <f ca="1">DATEDIF(Table1[[#This Row],[Joining Date]],TODAY(),"Y")</f>
        <v>3</v>
      </c>
      <c r="R3425" t="str">
        <f ca="1">IF(YEAR(Table1[[#This Row],[Joining Date]])=YEAR(TODAY()),"Yes","No")</f>
        <v>No</v>
      </c>
      <c r="S3425" t="str">
        <f ca="1">IF(Table1[[#This Row],[Experience]]&gt;5,"Yes","No")</f>
        <v>No</v>
      </c>
      <c r="T3425" t="str">
        <f>TEXT(Table1[[#This Row],[Joining Date]],"mmmm")</f>
        <v>June</v>
      </c>
      <c r="U3425" t="str">
        <f>TEXT(Table1[[#This Row],[Joining Date]],"yyyy")</f>
        <v>2023</v>
      </c>
      <c r="V3425" s="5">
        <f ca="1">TODAY()-Table1[[#This Row],[Joining Date]]</f>
        <v>1141</v>
      </c>
      <c r="W3425" t="str">
        <f>LEFT(Table1[[#This Row],[Employee Name]],FIND(" ",Table1[[#This Row],[Employee Name]])-1)</f>
        <v>Kavya</v>
      </c>
      <c r="X3425" t="str">
        <f>RIGHT(Table1[[#This Row],[Employee Name]],LEN(Table1[[#This Row],[Employee Name]])-FIND(" ",Table1[[#This Row],[Employee Name]]))</f>
        <v>Nair</v>
      </c>
      <c r="Y3425" t="str">
        <f>Table1[[#This Row],[Department]]&amp;"-"&amp;Table1[[#This Row],[Employee ID]]</f>
        <v>Operations-E02352</v>
      </c>
      <c r="Z3425" t="str">
        <f>LEFT(Table1[[#This Row],[Department]],3)</f>
        <v>Ope</v>
      </c>
      <c r="AA3425" t="str">
        <f>_xlfn.XLOOKUP(Table1[[#This Row],[Manager ID]],MANAGERS!A:A,MANAGERS!B:B)</f>
        <v>Manager_10</v>
      </c>
      <c r="AB3425" t="str" cm="1">
        <f t="array" ref="AB3425">_xlfn.XLOOKUP(Table1[[#This Row],[Manager ID]],Table2[[#All],[Manager ID]],Table2[[#All],[Department Head]])</f>
        <v>HR</v>
      </c>
      <c r="AC3425" s="2">
        <f>_xlfn.XLOOKUP(Table1[[#This Row],[City]],L:L,O:O)</f>
        <v>0.241864189087755</v>
      </c>
      <c r="AD3425" t="str" cm="1">
        <f t="array" ref="AD3425">_xlfn.IFS(Table1[[#This Row],[Performance Score]]&gt;=90,"Excellent",Table1[[#This Row],[Performance Score]]&gt;=75,"Good",Table1[[#This Row],[Performance Score]]&gt;=60,"Average",Table1[[#This Row],[Performance Score]]&lt;=60,"Need Improvement")</f>
        <v>Good</v>
      </c>
      <c r="AE3425" t="str">
        <f>IF(AND(Table1[[#This Row],[Attendance %]]&gt;=80,(Table1[[#This Row],[Performance Score]]&gt;=80)),"Eligible","Not Eligible")</f>
        <v>Not Eligible</v>
      </c>
      <c r="AF3425" t="str">
        <f>IF(Table1[[#This Row],[Performance Score]]&gt;=80,"High Performer","Low Performer")</f>
        <v>Low Performer</v>
      </c>
      <c r="AG3425" t="str" cm="1">
        <f t="array" aca="1" ref="AG3425" ca="1">_xlfn.IFS(Table1[[#This Row],[Experience]]&lt;=3,"Junior",Table1[[#This Row],[Experience]]&lt;=7,"Mid Level",Table1[[#This Row],[Experience]]&gt;=7,"Senior")</f>
        <v>Junior</v>
      </c>
      <c r="AH3425" t="str">
        <f>IF(Table1[[#This Row],[Attendance %]]&gt;75,"OK","Below 75")</f>
        <v>Below 75</v>
      </c>
      <c r="AI3425" t="b">
        <f>ISBLANK(Table1[[#This Row],[Employee ID]])</f>
        <v>0</v>
      </c>
      <c r="AJ3425" t="b">
        <f>ISNUMBER(Table1[[#This Row],[Total Salary  ]])</f>
        <v>1</v>
      </c>
      <c r="AK3425" t="str">
        <f>IFERROR(_xlfn.XLOOKUP(Table1[[#This Row],[Manager ID]],MANAGERS!A:A,MANAGERS!B:B),"Not Found")</f>
        <v>Manager_10</v>
      </c>
    </row>
    <row r="3426" spans="1:37" x14ac:dyDescent="0.2">
      <c r="A3426" t="s">
        <v>4716</v>
      </c>
      <c r="B3426" t="s">
        <v>57</v>
      </c>
      <c r="C3426" t="s">
        <v>21</v>
      </c>
      <c r="D3426" t="s">
        <v>43</v>
      </c>
      <c r="E3426" t="s">
        <v>26</v>
      </c>
      <c r="F3426" s="1">
        <v>45932</v>
      </c>
      <c r="G3426" s="1">
        <v>37727</v>
      </c>
      <c r="H3426">
        <v>51883</v>
      </c>
      <c r="I3426">
        <v>20719</v>
      </c>
      <c r="J3426">
        <v>99</v>
      </c>
      <c r="K3426">
        <v>50</v>
      </c>
      <c r="L3426" t="s">
        <v>53</v>
      </c>
      <c r="M3426">
        <v>108</v>
      </c>
      <c r="N3426">
        <f>Table1[[#This Row],[Basic Salary]]+Table1[[#This Row],[Bonus]]</f>
        <v>72602</v>
      </c>
      <c r="O3426" s="2">
        <f>Table1[[#This Row],[Bonus]]/Table1[[#This Row],[Basic Salary]]</f>
        <v>0.39934082454753966</v>
      </c>
      <c r="P3426">
        <f ca="1">DATEDIF(Table1[[#This Row],[Date of Birth]],TODAY(),"Y")</f>
        <v>23</v>
      </c>
      <c r="Q3426">
        <f ca="1">DATEDIF(Table1[[#This Row],[Joining Date]],TODAY(),"Y")</f>
        <v>0</v>
      </c>
      <c r="R3426" t="str">
        <f ca="1">IF(YEAR(Table1[[#This Row],[Joining Date]])=YEAR(TODAY()),"Yes","No")</f>
        <v>No</v>
      </c>
      <c r="S3426" t="str">
        <f ca="1">IF(Table1[[#This Row],[Experience]]&gt;5,"Yes","No")</f>
        <v>No</v>
      </c>
      <c r="T3426" t="str">
        <f>TEXT(Table1[[#This Row],[Joining Date]],"mmmm")</f>
        <v>October</v>
      </c>
      <c r="U3426" t="str">
        <f>TEXT(Table1[[#This Row],[Joining Date]],"yyyy")</f>
        <v>2025</v>
      </c>
      <c r="V3426" s="5">
        <f ca="1">TODAY()-Table1[[#This Row],[Joining Date]]</f>
        <v>307</v>
      </c>
      <c r="W3426" t="str">
        <f>LEFT(Table1[[#This Row],[Employee Name]],FIND(" ",Table1[[#This Row],[Employee Name]])-1)</f>
        <v>Swathi</v>
      </c>
      <c r="X3426" t="str">
        <f>RIGHT(Table1[[#This Row],[Employee Name]],LEN(Table1[[#This Row],[Employee Name]])-FIND(" ",Table1[[#This Row],[Employee Name]]))</f>
        <v>Ramesh</v>
      </c>
      <c r="Y3426" t="str">
        <f>Table1[[#This Row],[Department]]&amp;"-"&amp;Table1[[#This Row],[Employee ID]]</f>
        <v>Operations-E04660</v>
      </c>
      <c r="Z3426" t="str">
        <f>LEFT(Table1[[#This Row],[Department]],3)</f>
        <v>Ope</v>
      </c>
      <c r="AA3426" t="str">
        <f>_xlfn.XLOOKUP(Table1[[#This Row],[Manager ID]],MANAGERS!A:A,MANAGERS!B:B)</f>
        <v>Manager_8</v>
      </c>
      <c r="AB3426" t="str" cm="1">
        <f t="array" ref="AB3426">_xlfn.XLOOKUP(Table1[[#This Row],[Manager ID]],Table2[[#All],[Manager ID]],Table2[[#All],[Department Head]])</f>
        <v>Sales</v>
      </c>
      <c r="AC3426" s="2">
        <f>_xlfn.XLOOKUP(Table1[[#This Row],[City]],L:L,O:O)</f>
        <v>0.23685887225230964</v>
      </c>
      <c r="AD3426" t="str" cm="1">
        <f t="array" ref="AD3426">_xlfn.IFS(Table1[[#This Row],[Performance Score]]&gt;=90,"Excellent",Table1[[#This Row],[Performance Score]]&gt;=75,"Good",Table1[[#This Row],[Performance Score]]&gt;=60,"Average",Table1[[#This Row],[Performance Score]]&lt;=60,"Need Improvement")</f>
        <v>Need Improvement</v>
      </c>
      <c r="AE3426" t="str">
        <f>IF(AND(Table1[[#This Row],[Attendance %]]&gt;=80,(Table1[[#This Row],[Performance Score]]&gt;=80)),"Eligible","Not Eligible")</f>
        <v>Not Eligible</v>
      </c>
      <c r="AF3426" t="str">
        <f>IF(Table1[[#This Row],[Performance Score]]&gt;=80,"High Performer","Low Performer")</f>
        <v>Low Performer</v>
      </c>
      <c r="AG3426" t="str" cm="1">
        <f t="array" aca="1" ref="AG3426" ca="1">_xlfn.IFS(Table1[[#This Row],[Experience]]&lt;=3,"Junior",Table1[[#This Row],[Experience]]&lt;=7,"Mid Level",Table1[[#This Row],[Experience]]&gt;=7,"Senior")</f>
        <v>Junior</v>
      </c>
      <c r="AH3426" t="str">
        <f>IF(Table1[[#This Row],[Attendance %]]&gt;75,"OK","Below 75")</f>
        <v>OK</v>
      </c>
      <c r="AI3426" t="b">
        <f>ISBLANK(Table1[[#This Row],[Employee ID]])</f>
        <v>0</v>
      </c>
      <c r="AJ3426" t="b">
        <f>ISNUMBER(Table1[[#This Row],[Total Salary  ]])</f>
        <v>1</v>
      </c>
      <c r="AK3426" t="str">
        <f>IFERROR(_xlfn.XLOOKUP(Table1[[#This Row],[Manager ID]],MANAGERS!A:A,MANAGERS!B:B),"Not Found")</f>
        <v>Manager_8</v>
      </c>
    </row>
    <row r="3427" spans="1:37" x14ac:dyDescent="0.2">
      <c r="A3427" t="s">
        <v>802</v>
      </c>
      <c r="B3427" t="s">
        <v>60</v>
      </c>
      <c r="C3427" t="s">
        <v>15</v>
      </c>
      <c r="D3427" t="s">
        <v>43</v>
      </c>
      <c r="E3427" t="s">
        <v>65</v>
      </c>
      <c r="F3427" s="1">
        <v>44936</v>
      </c>
      <c r="G3427" s="1">
        <v>32359</v>
      </c>
      <c r="H3427">
        <v>61943</v>
      </c>
      <c r="I3427">
        <v>10628</v>
      </c>
      <c r="J3427">
        <v>94</v>
      </c>
      <c r="K3427">
        <v>40</v>
      </c>
      <c r="L3427" t="s">
        <v>18</v>
      </c>
      <c r="M3427">
        <v>104</v>
      </c>
      <c r="N3427">
        <f>Table1[[#This Row],[Basic Salary]]+Table1[[#This Row],[Bonus]]</f>
        <v>72571</v>
      </c>
      <c r="O3427" s="2">
        <f>Table1[[#This Row],[Bonus]]/Table1[[#This Row],[Basic Salary]]</f>
        <v>0.17157709507127519</v>
      </c>
      <c r="P3427">
        <f ca="1">DATEDIF(Table1[[#This Row],[Date of Birth]],TODAY(),"Y")</f>
        <v>38</v>
      </c>
      <c r="Q3427">
        <f ca="1">DATEDIF(Table1[[#This Row],[Joining Date]],TODAY(),"Y")</f>
        <v>3</v>
      </c>
      <c r="R3427" t="str">
        <f ca="1">IF(YEAR(Table1[[#This Row],[Joining Date]])=YEAR(TODAY()),"Yes","No")</f>
        <v>No</v>
      </c>
      <c r="S3427" t="str">
        <f ca="1">IF(Table1[[#This Row],[Experience]]&gt;5,"Yes","No")</f>
        <v>No</v>
      </c>
      <c r="T3427" t="str">
        <f>TEXT(Table1[[#This Row],[Joining Date]],"mmmm")</f>
        <v>January</v>
      </c>
      <c r="U3427" t="str">
        <f>TEXT(Table1[[#This Row],[Joining Date]],"yyyy")</f>
        <v>2023</v>
      </c>
      <c r="V3427" s="5">
        <f ca="1">TODAY()-Table1[[#This Row],[Joining Date]]</f>
        <v>1303</v>
      </c>
      <c r="W3427" t="str">
        <f>LEFT(Table1[[#This Row],[Employee Name]],FIND(" ",Table1[[#This Row],[Employee Name]])-1)</f>
        <v>Gayathri</v>
      </c>
      <c r="X3427" t="str">
        <f>RIGHT(Table1[[#This Row],[Employee Name]],LEN(Table1[[#This Row],[Employee Name]])-FIND(" ",Table1[[#This Row],[Employee Name]]))</f>
        <v>Iyer</v>
      </c>
      <c r="Y3427" t="str">
        <f>Table1[[#This Row],[Department]]&amp;"-"&amp;Table1[[#This Row],[Employee ID]]</f>
        <v>Operations-E00746</v>
      </c>
      <c r="Z3427" t="str">
        <f>LEFT(Table1[[#This Row],[Department]],3)</f>
        <v>Ope</v>
      </c>
      <c r="AA3427" t="str">
        <f>_xlfn.XLOOKUP(Table1[[#This Row],[Manager ID]],MANAGERS!A:A,MANAGERS!B:B)</f>
        <v>Manager_4</v>
      </c>
      <c r="AB3427" t="str" cm="1">
        <f t="array" ref="AB3427">_xlfn.XLOOKUP(Table1[[#This Row],[Manager ID]],Table2[[#All],[Manager ID]],Table2[[#All],[Department Head]])</f>
        <v>Finance</v>
      </c>
      <c r="AC3427" s="2">
        <f>_xlfn.XLOOKUP(Table1[[#This Row],[City]],L:L,O:O)</f>
        <v>0.21356479274849693</v>
      </c>
      <c r="AD3427" t="str" cm="1">
        <f t="array" ref="AD3427">_xlfn.IFS(Table1[[#This Row],[Performance Score]]&gt;=90,"Excellent",Table1[[#This Row],[Performance Score]]&gt;=75,"Good",Table1[[#This Row],[Performance Score]]&gt;=60,"Average",Table1[[#This Row],[Performance Score]]&lt;=60,"Need Improvement")</f>
        <v>Need Improvement</v>
      </c>
      <c r="AE3427" t="str">
        <f>IF(AND(Table1[[#This Row],[Attendance %]]&gt;=80,(Table1[[#This Row],[Performance Score]]&gt;=80)),"Eligible","Not Eligible")</f>
        <v>Not Eligible</v>
      </c>
      <c r="AF3427" t="str">
        <f>IF(Table1[[#This Row],[Performance Score]]&gt;=80,"High Performer","Low Performer")</f>
        <v>Low Performer</v>
      </c>
      <c r="AG3427" t="str" cm="1">
        <f t="array" aca="1" ref="AG3427" ca="1">_xlfn.IFS(Table1[[#This Row],[Experience]]&lt;=3,"Junior",Table1[[#This Row],[Experience]]&lt;=7,"Mid Level",Table1[[#This Row],[Experience]]&gt;=7,"Senior")</f>
        <v>Junior</v>
      </c>
      <c r="AH3427" t="str">
        <f>IF(Table1[[#This Row],[Attendance %]]&gt;75,"OK","Below 75")</f>
        <v>OK</v>
      </c>
      <c r="AI3427" t="b">
        <f>ISBLANK(Table1[[#This Row],[Employee ID]])</f>
        <v>0</v>
      </c>
      <c r="AJ3427" t="b">
        <f>ISNUMBER(Table1[[#This Row],[Total Salary  ]])</f>
        <v>1</v>
      </c>
      <c r="AK3427" t="str">
        <f>IFERROR(_xlfn.XLOOKUP(Table1[[#This Row],[Manager ID]],MANAGERS!A:A,MANAGERS!B:B),"Not Found")</f>
        <v>Manager_4</v>
      </c>
    </row>
    <row r="3428" spans="1:37" x14ac:dyDescent="0.2">
      <c r="A3428" t="s">
        <v>417</v>
      </c>
      <c r="B3428" t="s">
        <v>71</v>
      </c>
      <c r="C3428" t="s">
        <v>21</v>
      </c>
      <c r="D3428" t="s">
        <v>25</v>
      </c>
      <c r="E3428" t="s">
        <v>30</v>
      </c>
      <c r="F3428" s="1">
        <v>45057</v>
      </c>
      <c r="G3428" s="1">
        <v>30495</v>
      </c>
      <c r="H3428">
        <v>56194</v>
      </c>
      <c r="I3428">
        <v>16364</v>
      </c>
      <c r="J3428">
        <v>80</v>
      </c>
      <c r="K3428">
        <v>50</v>
      </c>
      <c r="L3428" t="s">
        <v>18</v>
      </c>
      <c r="M3428">
        <v>103</v>
      </c>
      <c r="N3428">
        <f>Table1[[#This Row],[Basic Salary]]+Table1[[#This Row],[Bonus]]</f>
        <v>72558</v>
      </c>
      <c r="O3428" s="2">
        <f>Table1[[#This Row],[Bonus]]/Table1[[#This Row],[Basic Salary]]</f>
        <v>0.29120546677581238</v>
      </c>
      <c r="P3428">
        <f ca="1">DATEDIF(Table1[[#This Row],[Date of Birth]],TODAY(),"Y")</f>
        <v>43</v>
      </c>
      <c r="Q3428">
        <f ca="1">DATEDIF(Table1[[#This Row],[Joining Date]],TODAY(),"Y")</f>
        <v>3</v>
      </c>
      <c r="R3428" t="str">
        <f ca="1">IF(YEAR(Table1[[#This Row],[Joining Date]])=YEAR(TODAY()),"Yes","No")</f>
        <v>No</v>
      </c>
      <c r="S3428" t="str">
        <f ca="1">IF(Table1[[#This Row],[Experience]]&gt;5,"Yes","No")</f>
        <v>No</v>
      </c>
      <c r="T3428" t="str">
        <f>TEXT(Table1[[#This Row],[Joining Date]],"mmmm")</f>
        <v>May</v>
      </c>
      <c r="U3428" t="str">
        <f>TEXT(Table1[[#This Row],[Joining Date]],"yyyy")</f>
        <v>2023</v>
      </c>
      <c r="V3428" s="5">
        <f ca="1">TODAY()-Table1[[#This Row],[Joining Date]]</f>
        <v>1182</v>
      </c>
      <c r="W3428" t="str">
        <f>LEFT(Table1[[#This Row],[Employee Name]],FIND(" ",Table1[[#This Row],[Employee Name]])-1)</f>
        <v>Sneha</v>
      </c>
      <c r="X3428" t="str">
        <f>RIGHT(Table1[[#This Row],[Employee Name]],LEN(Table1[[#This Row],[Employee Name]])-FIND(" ",Table1[[#This Row],[Employee Name]]))</f>
        <v>Iyer</v>
      </c>
      <c r="Y3428" t="str">
        <f>Table1[[#This Row],[Department]]&amp;"-"&amp;Table1[[#This Row],[Employee ID]]</f>
        <v>Finance-E00361</v>
      </c>
      <c r="Z3428" t="str">
        <f>LEFT(Table1[[#This Row],[Department]],3)</f>
        <v>Fin</v>
      </c>
      <c r="AA3428" t="str">
        <f>_xlfn.XLOOKUP(Table1[[#This Row],[Manager ID]],MANAGERS!A:A,MANAGERS!B:B)</f>
        <v>Manager_3</v>
      </c>
      <c r="AB3428" t="str" cm="1">
        <f t="array" ref="AB3428">_xlfn.XLOOKUP(Table1[[#This Row],[Manager ID]],Table2[[#All],[Manager ID]],Table2[[#All],[Department Head]])</f>
        <v>IT</v>
      </c>
      <c r="AC3428" s="2">
        <f>_xlfn.XLOOKUP(Table1[[#This Row],[City]],L:L,O:O)</f>
        <v>0.21356479274849693</v>
      </c>
      <c r="AD3428" t="str" cm="1">
        <f t="array" ref="AD3428">_xlfn.IFS(Table1[[#This Row],[Performance Score]]&gt;=90,"Excellent",Table1[[#This Row],[Performance Score]]&gt;=75,"Good",Table1[[#This Row],[Performance Score]]&gt;=60,"Average",Table1[[#This Row],[Performance Score]]&lt;=60,"Need Improvement")</f>
        <v>Need Improvement</v>
      </c>
      <c r="AE3428" t="str">
        <f>IF(AND(Table1[[#This Row],[Attendance %]]&gt;=80,(Table1[[#This Row],[Performance Score]]&gt;=80)),"Eligible","Not Eligible")</f>
        <v>Not Eligible</v>
      </c>
      <c r="AF3428" t="str">
        <f>IF(Table1[[#This Row],[Performance Score]]&gt;=80,"High Performer","Low Performer")</f>
        <v>Low Performer</v>
      </c>
      <c r="AG3428" t="str" cm="1">
        <f t="array" aca="1" ref="AG3428" ca="1">_xlfn.IFS(Table1[[#This Row],[Experience]]&lt;=3,"Junior",Table1[[#This Row],[Experience]]&lt;=7,"Mid Level",Table1[[#This Row],[Experience]]&gt;=7,"Senior")</f>
        <v>Junior</v>
      </c>
      <c r="AH3428" t="str">
        <f>IF(Table1[[#This Row],[Attendance %]]&gt;75,"OK","Below 75")</f>
        <v>OK</v>
      </c>
      <c r="AI3428" t="b">
        <f>ISBLANK(Table1[[#This Row],[Employee ID]])</f>
        <v>0</v>
      </c>
      <c r="AJ3428" t="b">
        <f>ISNUMBER(Table1[[#This Row],[Total Salary  ]])</f>
        <v>1</v>
      </c>
      <c r="AK3428" t="str">
        <f>IFERROR(_xlfn.XLOOKUP(Table1[[#This Row],[Manager ID]],MANAGERS!A:A,MANAGERS!B:B),"Not Found")</f>
        <v>Manager_3</v>
      </c>
    </row>
    <row r="3429" spans="1:37" x14ac:dyDescent="0.2">
      <c r="A3429" t="s">
        <v>2773</v>
      </c>
      <c r="B3429" t="s">
        <v>95</v>
      </c>
      <c r="C3429" t="s">
        <v>15</v>
      </c>
      <c r="D3429" t="s">
        <v>16</v>
      </c>
      <c r="E3429" t="s">
        <v>65</v>
      </c>
      <c r="F3429" s="1">
        <v>45803</v>
      </c>
      <c r="G3429" s="1">
        <v>38192</v>
      </c>
      <c r="H3429">
        <v>67385</v>
      </c>
      <c r="I3429">
        <v>5081</v>
      </c>
      <c r="J3429">
        <v>71</v>
      </c>
      <c r="K3429">
        <v>87</v>
      </c>
      <c r="L3429" t="s">
        <v>34</v>
      </c>
      <c r="M3429">
        <v>111</v>
      </c>
      <c r="N3429">
        <f>Table1[[#This Row],[Basic Salary]]+Table1[[#This Row],[Bonus]]</f>
        <v>72466</v>
      </c>
      <c r="O3429" s="2">
        <f>Table1[[#This Row],[Bonus]]/Table1[[#This Row],[Basic Salary]]</f>
        <v>7.5402537656748536E-2</v>
      </c>
      <c r="P3429">
        <f ca="1">DATEDIF(Table1[[#This Row],[Date of Birth]],TODAY(),"Y")</f>
        <v>22</v>
      </c>
      <c r="Q3429">
        <f ca="1">DATEDIF(Table1[[#This Row],[Joining Date]],TODAY(),"Y")</f>
        <v>1</v>
      </c>
      <c r="R3429" t="str">
        <f ca="1">IF(YEAR(Table1[[#This Row],[Joining Date]])=YEAR(TODAY()),"Yes","No")</f>
        <v>No</v>
      </c>
      <c r="S3429" t="str">
        <f ca="1">IF(Table1[[#This Row],[Experience]]&gt;5,"Yes","No")</f>
        <v>No</v>
      </c>
      <c r="T3429" t="str">
        <f>TEXT(Table1[[#This Row],[Joining Date]],"mmmm")</f>
        <v>May</v>
      </c>
      <c r="U3429" t="str">
        <f>TEXT(Table1[[#This Row],[Joining Date]],"yyyy")</f>
        <v>2025</v>
      </c>
      <c r="V3429" s="5">
        <f ca="1">TODAY()-Table1[[#This Row],[Joining Date]]</f>
        <v>436</v>
      </c>
      <c r="W3429" t="str">
        <f>LEFT(Table1[[#This Row],[Employee Name]],FIND(" ",Table1[[#This Row],[Employee Name]])-1)</f>
        <v>Ajay</v>
      </c>
      <c r="X3429" t="str">
        <f>RIGHT(Table1[[#This Row],[Employee Name]],LEN(Table1[[#This Row],[Employee Name]])-FIND(" ",Table1[[#This Row],[Employee Name]]))</f>
        <v>Singh</v>
      </c>
      <c r="Y3429" t="str">
        <f>Table1[[#This Row],[Department]]&amp;"-"&amp;Table1[[#This Row],[Employee ID]]</f>
        <v>HR-E02717</v>
      </c>
      <c r="Z3429" t="str">
        <f>LEFT(Table1[[#This Row],[Department]],3)</f>
        <v>HR</v>
      </c>
      <c r="AA3429" t="str">
        <f>_xlfn.XLOOKUP(Table1[[#This Row],[Manager ID]],MANAGERS!A:A,MANAGERS!B:B)</f>
        <v>Manager_11</v>
      </c>
      <c r="AB3429" t="str" cm="1">
        <f t="array" ref="AB3429">_xlfn.XLOOKUP(Table1[[#This Row],[Manager ID]],Table2[[#All],[Manager ID]],Table2[[#All],[Department Head]])</f>
        <v>Marketing</v>
      </c>
      <c r="AC3429" s="2">
        <f>_xlfn.XLOOKUP(Table1[[#This Row],[City]],L:L,O:O)</f>
        <v>0.24030340748661314</v>
      </c>
      <c r="AD3429" t="str" cm="1">
        <f t="array" ref="AD3429">_xlfn.IFS(Table1[[#This Row],[Performance Score]]&gt;=90,"Excellent",Table1[[#This Row],[Performance Score]]&gt;=75,"Good",Table1[[#This Row],[Performance Score]]&gt;=60,"Average",Table1[[#This Row],[Performance Score]]&lt;=60,"Need Improvement")</f>
        <v>Good</v>
      </c>
      <c r="AE3429" t="str">
        <f>IF(AND(Table1[[#This Row],[Attendance %]]&gt;=80,(Table1[[#This Row],[Performance Score]]&gt;=80)),"Eligible","Not Eligible")</f>
        <v>Not Eligible</v>
      </c>
      <c r="AF3429" t="str">
        <f>IF(Table1[[#This Row],[Performance Score]]&gt;=80,"High Performer","Low Performer")</f>
        <v>High Performer</v>
      </c>
      <c r="AG3429" t="str" cm="1">
        <f t="array" aca="1" ref="AG3429" ca="1">_xlfn.IFS(Table1[[#This Row],[Experience]]&lt;=3,"Junior",Table1[[#This Row],[Experience]]&lt;=7,"Mid Level",Table1[[#This Row],[Experience]]&gt;=7,"Senior")</f>
        <v>Junior</v>
      </c>
      <c r="AH3429" t="str">
        <f>IF(Table1[[#This Row],[Attendance %]]&gt;75,"OK","Below 75")</f>
        <v>Below 75</v>
      </c>
      <c r="AI3429" t="b">
        <f>ISBLANK(Table1[[#This Row],[Employee ID]])</f>
        <v>0</v>
      </c>
      <c r="AJ3429" t="b">
        <f>ISNUMBER(Table1[[#This Row],[Total Salary  ]])</f>
        <v>1</v>
      </c>
      <c r="AK3429" t="str">
        <f>IFERROR(_xlfn.XLOOKUP(Table1[[#This Row],[Manager ID]],MANAGERS!A:A,MANAGERS!B:B),"Not Found")</f>
        <v>Manager_11</v>
      </c>
    </row>
    <row r="3430" spans="1:37" x14ac:dyDescent="0.2">
      <c r="A3430" t="s">
        <v>3305</v>
      </c>
      <c r="B3430" t="s">
        <v>87</v>
      </c>
      <c r="C3430" t="s">
        <v>21</v>
      </c>
      <c r="D3430" t="s">
        <v>81</v>
      </c>
      <c r="E3430" t="s">
        <v>51</v>
      </c>
      <c r="F3430" s="1">
        <v>42634</v>
      </c>
      <c r="G3430" s="1">
        <v>29762</v>
      </c>
      <c r="H3430">
        <v>53943</v>
      </c>
      <c r="I3430">
        <v>18519</v>
      </c>
      <c r="J3430">
        <v>98</v>
      </c>
      <c r="K3430">
        <v>54</v>
      </c>
      <c r="L3430" t="s">
        <v>53</v>
      </c>
      <c r="M3430">
        <v>120</v>
      </c>
      <c r="N3430">
        <f>Table1[[#This Row],[Basic Salary]]+Table1[[#This Row],[Bonus]]</f>
        <v>72462</v>
      </c>
      <c r="O3430" s="2">
        <f>Table1[[#This Row],[Bonus]]/Table1[[#This Row],[Basic Salary]]</f>
        <v>0.34330682386964018</v>
      </c>
      <c r="P3430">
        <f ca="1">DATEDIF(Table1[[#This Row],[Date of Birth]],TODAY(),"Y")</f>
        <v>45</v>
      </c>
      <c r="Q3430">
        <f ca="1">DATEDIF(Table1[[#This Row],[Joining Date]],TODAY(),"Y")</f>
        <v>9</v>
      </c>
      <c r="R3430" t="str">
        <f ca="1">IF(YEAR(Table1[[#This Row],[Joining Date]])=YEAR(TODAY()),"Yes","No")</f>
        <v>No</v>
      </c>
      <c r="S3430" t="str">
        <f ca="1">IF(Table1[[#This Row],[Experience]]&gt;5,"Yes","No")</f>
        <v>Yes</v>
      </c>
      <c r="T3430" t="str">
        <f>TEXT(Table1[[#This Row],[Joining Date]],"mmmm")</f>
        <v>September</v>
      </c>
      <c r="U3430" t="str">
        <f>TEXT(Table1[[#This Row],[Joining Date]],"yyyy")</f>
        <v>2016</v>
      </c>
      <c r="V3430" s="5">
        <f ca="1">TODAY()-Table1[[#This Row],[Joining Date]]</f>
        <v>3605</v>
      </c>
      <c r="W3430" t="str">
        <f>LEFT(Table1[[#This Row],[Employee Name]],FIND(" ",Table1[[#This Row],[Employee Name]])-1)</f>
        <v>Arjun</v>
      </c>
      <c r="X3430" t="str">
        <f>RIGHT(Table1[[#This Row],[Employee Name]],LEN(Table1[[#This Row],[Employee Name]])-FIND(" ",Table1[[#This Row],[Employee Name]]))</f>
        <v>Mehta</v>
      </c>
      <c r="Y3430" t="str">
        <f>Table1[[#This Row],[Department]]&amp;"-"&amp;Table1[[#This Row],[Employee ID]]</f>
        <v>Sales-E03249</v>
      </c>
      <c r="Z3430" t="str">
        <f>LEFT(Table1[[#This Row],[Department]],3)</f>
        <v>Sal</v>
      </c>
      <c r="AA3430" t="str">
        <f>_xlfn.XLOOKUP(Table1[[#This Row],[Manager ID]],MANAGERS!A:A,MANAGERS!B:B)</f>
        <v>Manager_20</v>
      </c>
      <c r="AB3430" t="str" cm="1">
        <f t="array" ref="AB3430">_xlfn.XLOOKUP(Table1[[#This Row],[Manager ID]],Table2[[#All],[Manager ID]],Table2[[#All],[Department Head]])</f>
        <v>Operations</v>
      </c>
      <c r="AC3430" s="2">
        <f>_xlfn.XLOOKUP(Table1[[#This Row],[City]],L:L,O:O)</f>
        <v>0.23685887225230964</v>
      </c>
      <c r="AD3430" t="str" cm="1">
        <f t="array" ref="AD3430">_xlfn.IFS(Table1[[#This Row],[Performance Score]]&gt;=90,"Excellent",Table1[[#This Row],[Performance Score]]&gt;=75,"Good",Table1[[#This Row],[Performance Score]]&gt;=60,"Average",Table1[[#This Row],[Performance Score]]&lt;=60,"Need Improvement")</f>
        <v>Need Improvement</v>
      </c>
      <c r="AE3430" t="str">
        <f>IF(AND(Table1[[#This Row],[Attendance %]]&gt;=80,(Table1[[#This Row],[Performance Score]]&gt;=80)),"Eligible","Not Eligible")</f>
        <v>Not Eligible</v>
      </c>
      <c r="AF3430" t="str">
        <f>IF(Table1[[#This Row],[Performance Score]]&gt;=80,"High Performer","Low Performer")</f>
        <v>Low Performer</v>
      </c>
      <c r="AG3430" t="str" cm="1">
        <f t="array" aca="1" ref="AG3430" ca="1">_xlfn.IFS(Table1[[#This Row],[Experience]]&lt;=3,"Junior",Table1[[#This Row],[Experience]]&lt;=7,"Mid Level",Table1[[#This Row],[Experience]]&gt;=7,"Senior")</f>
        <v>Senior</v>
      </c>
      <c r="AH3430" t="str">
        <f>IF(Table1[[#This Row],[Attendance %]]&gt;75,"OK","Below 75")</f>
        <v>OK</v>
      </c>
      <c r="AI3430" t="b">
        <f>ISBLANK(Table1[[#This Row],[Employee ID]])</f>
        <v>0</v>
      </c>
      <c r="AJ3430" t="b">
        <f>ISNUMBER(Table1[[#This Row],[Total Salary  ]])</f>
        <v>1</v>
      </c>
      <c r="AK3430" t="str">
        <f>IFERROR(_xlfn.XLOOKUP(Table1[[#This Row],[Manager ID]],MANAGERS!A:A,MANAGERS!B:B),"Not Found")</f>
        <v>Manager_20</v>
      </c>
    </row>
    <row r="3431" spans="1:37" x14ac:dyDescent="0.2">
      <c r="A3431" t="s">
        <v>1352</v>
      </c>
      <c r="B3431" t="s">
        <v>29</v>
      </c>
      <c r="C3431" t="s">
        <v>21</v>
      </c>
      <c r="D3431" t="s">
        <v>40</v>
      </c>
      <c r="E3431" t="s">
        <v>30</v>
      </c>
      <c r="F3431" s="1">
        <v>43764</v>
      </c>
      <c r="G3431" s="1">
        <v>30745</v>
      </c>
      <c r="H3431">
        <v>54131</v>
      </c>
      <c r="I3431">
        <v>18314</v>
      </c>
      <c r="J3431">
        <v>95</v>
      </c>
      <c r="K3431">
        <v>57</v>
      </c>
      <c r="L3431" t="s">
        <v>27</v>
      </c>
      <c r="M3431">
        <v>110</v>
      </c>
      <c r="N3431">
        <f>Table1[[#This Row],[Basic Salary]]+Table1[[#This Row],[Bonus]]</f>
        <v>72445</v>
      </c>
      <c r="O3431" s="2">
        <f>Table1[[#This Row],[Bonus]]/Table1[[#This Row],[Basic Salary]]</f>
        <v>0.33832739095896991</v>
      </c>
      <c r="P3431">
        <f ca="1">DATEDIF(Table1[[#This Row],[Date of Birth]],TODAY(),"Y")</f>
        <v>42</v>
      </c>
      <c r="Q3431">
        <f ca="1">DATEDIF(Table1[[#This Row],[Joining Date]],TODAY(),"Y")</f>
        <v>6</v>
      </c>
      <c r="R3431" t="str">
        <f ca="1">IF(YEAR(Table1[[#This Row],[Joining Date]])=YEAR(TODAY()),"Yes","No")</f>
        <v>No</v>
      </c>
      <c r="S3431" t="str">
        <f ca="1">IF(Table1[[#This Row],[Experience]]&gt;5,"Yes","No")</f>
        <v>Yes</v>
      </c>
      <c r="T3431" t="str">
        <f>TEXT(Table1[[#This Row],[Joining Date]],"mmmm")</f>
        <v>October</v>
      </c>
      <c r="U3431" t="str">
        <f>TEXT(Table1[[#This Row],[Joining Date]],"yyyy")</f>
        <v>2019</v>
      </c>
      <c r="V3431" s="5">
        <f ca="1">TODAY()-Table1[[#This Row],[Joining Date]]</f>
        <v>2475</v>
      </c>
      <c r="W3431" t="str">
        <f>LEFT(Table1[[#This Row],[Employee Name]],FIND(" ",Table1[[#This Row],[Employee Name]])-1)</f>
        <v>Vikram</v>
      </c>
      <c r="X3431" t="str">
        <f>RIGHT(Table1[[#This Row],[Employee Name]],LEN(Table1[[#This Row],[Employee Name]])-FIND(" ",Table1[[#This Row],[Employee Name]]))</f>
        <v>Singh</v>
      </c>
      <c r="Y3431" t="str">
        <f>Table1[[#This Row],[Department]]&amp;"-"&amp;Table1[[#This Row],[Employee ID]]</f>
        <v>IT-E01296</v>
      </c>
      <c r="Z3431" t="str">
        <f>LEFT(Table1[[#This Row],[Department]],3)</f>
        <v>IT</v>
      </c>
      <c r="AA3431" t="str">
        <f>_xlfn.XLOOKUP(Table1[[#This Row],[Manager ID]],MANAGERS!A:A,MANAGERS!B:B)</f>
        <v>Manager_10</v>
      </c>
      <c r="AB3431" t="str" cm="1">
        <f t="array" ref="AB3431">_xlfn.XLOOKUP(Table1[[#This Row],[Manager ID]],Table2[[#All],[Manager ID]],Table2[[#All],[Department Head]])</f>
        <v>HR</v>
      </c>
      <c r="AC3431" s="2">
        <f>_xlfn.XLOOKUP(Table1[[#This Row],[City]],L:L,O:O)</f>
        <v>0.23674293405114402</v>
      </c>
      <c r="AD3431" t="str" cm="1">
        <f t="array" ref="AD3431">_xlfn.IFS(Table1[[#This Row],[Performance Score]]&gt;=90,"Excellent",Table1[[#This Row],[Performance Score]]&gt;=75,"Good",Table1[[#This Row],[Performance Score]]&gt;=60,"Average",Table1[[#This Row],[Performance Score]]&lt;=60,"Need Improvement")</f>
        <v>Need Improvement</v>
      </c>
      <c r="AE3431" t="str">
        <f>IF(AND(Table1[[#This Row],[Attendance %]]&gt;=80,(Table1[[#This Row],[Performance Score]]&gt;=80)),"Eligible","Not Eligible")</f>
        <v>Not Eligible</v>
      </c>
      <c r="AF3431" t="str">
        <f>IF(Table1[[#This Row],[Performance Score]]&gt;=80,"High Performer","Low Performer")</f>
        <v>Low Performer</v>
      </c>
      <c r="AG3431" t="str" cm="1">
        <f t="array" aca="1" ref="AG3431" ca="1">_xlfn.IFS(Table1[[#This Row],[Experience]]&lt;=3,"Junior",Table1[[#This Row],[Experience]]&lt;=7,"Mid Level",Table1[[#This Row],[Experience]]&gt;=7,"Senior")</f>
        <v>Mid Level</v>
      </c>
      <c r="AH3431" t="str">
        <f>IF(Table1[[#This Row],[Attendance %]]&gt;75,"OK","Below 75")</f>
        <v>OK</v>
      </c>
      <c r="AI3431" t="b">
        <f>ISBLANK(Table1[[#This Row],[Employee ID]])</f>
        <v>0</v>
      </c>
      <c r="AJ3431" t="b">
        <f>ISNUMBER(Table1[[#This Row],[Total Salary  ]])</f>
        <v>1</v>
      </c>
      <c r="AK3431" t="str">
        <f>IFERROR(_xlfn.XLOOKUP(Table1[[#This Row],[Manager ID]],MANAGERS!A:A,MANAGERS!B:B),"Not Found")</f>
        <v>Manager_10</v>
      </c>
    </row>
    <row r="3432" spans="1:37" x14ac:dyDescent="0.2">
      <c r="A3432" t="s">
        <v>4552</v>
      </c>
      <c r="B3432" t="s">
        <v>29</v>
      </c>
      <c r="C3432" t="s">
        <v>21</v>
      </c>
      <c r="D3432" t="s">
        <v>40</v>
      </c>
      <c r="E3432" t="s">
        <v>26</v>
      </c>
      <c r="F3432" s="1">
        <v>42330</v>
      </c>
      <c r="G3432" s="1">
        <v>38859</v>
      </c>
      <c r="H3432">
        <v>52806</v>
      </c>
      <c r="I3432">
        <v>19632</v>
      </c>
      <c r="J3432">
        <v>94</v>
      </c>
      <c r="K3432">
        <v>91</v>
      </c>
      <c r="L3432" t="s">
        <v>34</v>
      </c>
      <c r="M3432">
        <v>118</v>
      </c>
      <c r="N3432">
        <f>Table1[[#This Row],[Basic Salary]]+Table1[[#This Row],[Bonus]]</f>
        <v>72438</v>
      </c>
      <c r="O3432" s="2">
        <f>Table1[[#This Row],[Bonus]]/Table1[[#This Row],[Basic Salary]]</f>
        <v>0.37177593455289171</v>
      </c>
      <c r="P3432">
        <f ca="1">DATEDIF(Table1[[#This Row],[Date of Birth]],TODAY(),"Y")</f>
        <v>20</v>
      </c>
      <c r="Q3432">
        <f ca="1">DATEDIF(Table1[[#This Row],[Joining Date]],TODAY(),"Y")</f>
        <v>10</v>
      </c>
      <c r="R3432" t="str">
        <f ca="1">IF(YEAR(Table1[[#This Row],[Joining Date]])=YEAR(TODAY()),"Yes","No")</f>
        <v>No</v>
      </c>
      <c r="S3432" t="str">
        <f ca="1">IF(Table1[[#This Row],[Experience]]&gt;5,"Yes","No")</f>
        <v>Yes</v>
      </c>
      <c r="T3432" t="str">
        <f>TEXT(Table1[[#This Row],[Joining Date]],"mmmm")</f>
        <v>November</v>
      </c>
      <c r="U3432" t="str">
        <f>TEXT(Table1[[#This Row],[Joining Date]],"yyyy")</f>
        <v>2015</v>
      </c>
      <c r="V3432" s="5">
        <f ca="1">TODAY()-Table1[[#This Row],[Joining Date]]</f>
        <v>3909</v>
      </c>
      <c r="W3432" t="str">
        <f>LEFT(Table1[[#This Row],[Employee Name]],FIND(" ",Table1[[#This Row],[Employee Name]])-1)</f>
        <v>Vikram</v>
      </c>
      <c r="X3432" t="str">
        <f>RIGHT(Table1[[#This Row],[Employee Name]],LEN(Table1[[#This Row],[Employee Name]])-FIND(" ",Table1[[#This Row],[Employee Name]]))</f>
        <v>Singh</v>
      </c>
      <c r="Y3432" t="str">
        <f>Table1[[#This Row],[Department]]&amp;"-"&amp;Table1[[#This Row],[Employee ID]]</f>
        <v>IT-E04496</v>
      </c>
      <c r="Z3432" t="str">
        <f>LEFT(Table1[[#This Row],[Department]],3)</f>
        <v>IT</v>
      </c>
      <c r="AA3432" t="str">
        <f>_xlfn.XLOOKUP(Table1[[#This Row],[Manager ID]],MANAGERS!A:A,MANAGERS!B:B)</f>
        <v>Manager_18</v>
      </c>
      <c r="AB3432" t="str" cm="1">
        <f t="array" ref="AB3432">_xlfn.XLOOKUP(Table1[[#This Row],[Manager ID]],Table2[[#All],[Manager ID]],Table2[[#All],[Department Head]])</f>
        <v>Support</v>
      </c>
      <c r="AC3432" s="2">
        <f>_xlfn.XLOOKUP(Table1[[#This Row],[City]],L:L,O:O)</f>
        <v>0.24030340748661314</v>
      </c>
      <c r="AD3432" t="str" cm="1">
        <f t="array" ref="AD3432">_xlfn.IFS(Table1[[#This Row],[Performance Score]]&gt;=90,"Excellent",Table1[[#This Row],[Performance Score]]&gt;=75,"Good",Table1[[#This Row],[Performance Score]]&gt;=60,"Average",Table1[[#This Row],[Performance Score]]&lt;=60,"Need Improvement")</f>
        <v>Excellent</v>
      </c>
      <c r="AE3432" t="str">
        <f>IF(AND(Table1[[#This Row],[Attendance %]]&gt;=80,(Table1[[#This Row],[Performance Score]]&gt;=80)),"Eligible","Not Eligible")</f>
        <v>Eligible</v>
      </c>
      <c r="AF3432" t="str">
        <f>IF(Table1[[#This Row],[Performance Score]]&gt;=80,"High Performer","Low Performer")</f>
        <v>High Performer</v>
      </c>
      <c r="AG3432" t="str" cm="1">
        <f t="array" aca="1" ref="AG3432" ca="1">_xlfn.IFS(Table1[[#This Row],[Experience]]&lt;=3,"Junior",Table1[[#This Row],[Experience]]&lt;=7,"Mid Level",Table1[[#This Row],[Experience]]&gt;=7,"Senior")</f>
        <v>Senior</v>
      </c>
      <c r="AH3432" t="str">
        <f>IF(Table1[[#This Row],[Attendance %]]&gt;75,"OK","Below 75")</f>
        <v>OK</v>
      </c>
      <c r="AI3432" t="b">
        <f>ISBLANK(Table1[[#This Row],[Employee ID]])</f>
        <v>0</v>
      </c>
      <c r="AJ3432" t="b">
        <f>ISNUMBER(Table1[[#This Row],[Total Salary  ]])</f>
        <v>1</v>
      </c>
      <c r="AK3432" t="str">
        <f>IFERROR(_xlfn.XLOOKUP(Table1[[#This Row],[Manager ID]],MANAGERS!A:A,MANAGERS!B:B),"Not Found")</f>
        <v>Manager_18</v>
      </c>
    </row>
    <row r="3433" spans="1:37" x14ac:dyDescent="0.2">
      <c r="A3433" t="s">
        <v>610</v>
      </c>
      <c r="B3433" t="s">
        <v>95</v>
      </c>
      <c r="C3433" t="s">
        <v>21</v>
      </c>
      <c r="D3433" t="s">
        <v>43</v>
      </c>
      <c r="E3433" t="s">
        <v>22</v>
      </c>
      <c r="F3433" s="1">
        <v>45012</v>
      </c>
      <c r="G3433" s="1">
        <v>30374</v>
      </c>
      <c r="H3433">
        <v>64833</v>
      </c>
      <c r="I3433">
        <v>7553</v>
      </c>
      <c r="J3433">
        <v>73</v>
      </c>
      <c r="K3433">
        <v>73</v>
      </c>
      <c r="L3433" t="s">
        <v>53</v>
      </c>
      <c r="M3433">
        <v>104</v>
      </c>
      <c r="N3433">
        <f>Table1[[#This Row],[Basic Salary]]+Table1[[#This Row],[Bonus]]</f>
        <v>72386</v>
      </c>
      <c r="O3433" s="2">
        <f>Table1[[#This Row],[Bonus]]/Table1[[#This Row],[Basic Salary]]</f>
        <v>0.11649931362114972</v>
      </c>
      <c r="P3433">
        <f ca="1">DATEDIF(Table1[[#This Row],[Date of Birth]],TODAY(),"Y")</f>
        <v>43</v>
      </c>
      <c r="Q3433">
        <f ca="1">DATEDIF(Table1[[#This Row],[Joining Date]],TODAY(),"Y")</f>
        <v>3</v>
      </c>
      <c r="R3433" t="str">
        <f ca="1">IF(YEAR(Table1[[#This Row],[Joining Date]])=YEAR(TODAY()),"Yes","No")</f>
        <v>No</v>
      </c>
      <c r="S3433" t="str">
        <f ca="1">IF(Table1[[#This Row],[Experience]]&gt;5,"Yes","No")</f>
        <v>No</v>
      </c>
      <c r="T3433" t="str">
        <f>TEXT(Table1[[#This Row],[Joining Date]],"mmmm")</f>
        <v>March</v>
      </c>
      <c r="U3433" t="str">
        <f>TEXT(Table1[[#This Row],[Joining Date]],"yyyy")</f>
        <v>2023</v>
      </c>
      <c r="V3433" s="5">
        <f ca="1">TODAY()-Table1[[#This Row],[Joining Date]]</f>
        <v>1227</v>
      </c>
      <c r="W3433" t="str">
        <f>LEFT(Table1[[#This Row],[Employee Name]],FIND(" ",Table1[[#This Row],[Employee Name]])-1)</f>
        <v>Ajay</v>
      </c>
      <c r="X3433" t="str">
        <f>RIGHT(Table1[[#This Row],[Employee Name]],LEN(Table1[[#This Row],[Employee Name]])-FIND(" ",Table1[[#This Row],[Employee Name]]))</f>
        <v>Singh</v>
      </c>
      <c r="Y3433" t="str">
        <f>Table1[[#This Row],[Department]]&amp;"-"&amp;Table1[[#This Row],[Employee ID]]</f>
        <v>Operations-E00554</v>
      </c>
      <c r="Z3433" t="str">
        <f>LEFT(Table1[[#This Row],[Department]],3)</f>
        <v>Ope</v>
      </c>
      <c r="AA3433" t="str">
        <f>_xlfn.XLOOKUP(Table1[[#This Row],[Manager ID]],MANAGERS!A:A,MANAGERS!B:B)</f>
        <v>Manager_4</v>
      </c>
      <c r="AB3433" t="str" cm="1">
        <f t="array" ref="AB3433">_xlfn.XLOOKUP(Table1[[#This Row],[Manager ID]],Table2[[#All],[Manager ID]],Table2[[#All],[Department Head]])</f>
        <v>Finance</v>
      </c>
      <c r="AC3433" s="2">
        <f>_xlfn.XLOOKUP(Table1[[#This Row],[City]],L:L,O:O)</f>
        <v>0.23685887225230964</v>
      </c>
      <c r="AD3433" t="str" cm="1">
        <f t="array" ref="AD3433">_xlfn.IFS(Table1[[#This Row],[Performance Score]]&gt;=90,"Excellent",Table1[[#This Row],[Performance Score]]&gt;=75,"Good",Table1[[#This Row],[Performance Score]]&gt;=60,"Average",Table1[[#This Row],[Performance Score]]&lt;=60,"Need Improvement")</f>
        <v>Average</v>
      </c>
      <c r="AE3433" t="str">
        <f>IF(AND(Table1[[#This Row],[Attendance %]]&gt;=80,(Table1[[#This Row],[Performance Score]]&gt;=80)),"Eligible","Not Eligible")</f>
        <v>Not Eligible</v>
      </c>
      <c r="AF3433" t="str">
        <f>IF(Table1[[#This Row],[Performance Score]]&gt;=80,"High Performer","Low Performer")</f>
        <v>Low Performer</v>
      </c>
      <c r="AG3433" t="str" cm="1">
        <f t="array" aca="1" ref="AG3433" ca="1">_xlfn.IFS(Table1[[#This Row],[Experience]]&lt;=3,"Junior",Table1[[#This Row],[Experience]]&lt;=7,"Mid Level",Table1[[#This Row],[Experience]]&gt;=7,"Senior")</f>
        <v>Junior</v>
      </c>
      <c r="AH3433" t="str">
        <f>IF(Table1[[#This Row],[Attendance %]]&gt;75,"OK","Below 75")</f>
        <v>Below 75</v>
      </c>
      <c r="AI3433" t="b">
        <f>ISBLANK(Table1[[#This Row],[Employee ID]])</f>
        <v>0</v>
      </c>
      <c r="AJ3433" t="b">
        <f>ISNUMBER(Table1[[#This Row],[Total Salary  ]])</f>
        <v>1</v>
      </c>
      <c r="AK3433" t="str">
        <f>IFERROR(_xlfn.XLOOKUP(Table1[[#This Row],[Manager ID]],MANAGERS!A:A,MANAGERS!B:B),"Not Found")</f>
        <v>Manager_4</v>
      </c>
    </row>
    <row r="3434" spans="1:37" x14ac:dyDescent="0.2">
      <c r="A3434" t="s">
        <v>3955</v>
      </c>
      <c r="B3434" t="s">
        <v>20</v>
      </c>
      <c r="C3434" t="s">
        <v>15</v>
      </c>
      <c r="D3434" t="s">
        <v>33</v>
      </c>
      <c r="E3434" t="s">
        <v>17</v>
      </c>
      <c r="F3434" s="1">
        <v>42425</v>
      </c>
      <c r="G3434" s="1">
        <v>39877</v>
      </c>
      <c r="H3434">
        <v>62111</v>
      </c>
      <c r="I3434">
        <v>10243</v>
      </c>
      <c r="J3434">
        <v>96</v>
      </c>
      <c r="K3434">
        <v>77</v>
      </c>
      <c r="L3434" t="s">
        <v>23</v>
      </c>
      <c r="M3434">
        <v>109</v>
      </c>
      <c r="N3434">
        <f>Table1[[#This Row],[Basic Salary]]+Table1[[#This Row],[Bonus]]</f>
        <v>72354</v>
      </c>
      <c r="O3434" s="2">
        <f>Table1[[#This Row],[Bonus]]/Table1[[#This Row],[Basic Salary]]</f>
        <v>0.16491442739611342</v>
      </c>
      <c r="P3434">
        <f ca="1">DATEDIF(Table1[[#This Row],[Date of Birth]],TODAY(),"Y")</f>
        <v>17</v>
      </c>
      <c r="Q3434">
        <f ca="1">DATEDIF(Table1[[#This Row],[Joining Date]],TODAY(),"Y")</f>
        <v>10</v>
      </c>
      <c r="R3434" t="str">
        <f ca="1">IF(YEAR(Table1[[#This Row],[Joining Date]])=YEAR(TODAY()),"Yes","No")</f>
        <v>No</v>
      </c>
      <c r="S3434" t="str">
        <f ca="1">IF(Table1[[#This Row],[Experience]]&gt;5,"Yes","No")</f>
        <v>Yes</v>
      </c>
      <c r="T3434" t="str">
        <f>TEXT(Table1[[#This Row],[Joining Date]],"mmmm")</f>
        <v>February</v>
      </c>
      <c r="U3434" t="str">
        <f>TEXT(Table1[[#This Row],[Joining Date]],"yyyy")</f>
        <v>2016</v>
      </c>
      <c r="V3434" s="5">
        <f ca="1">TODAY()-Table1[[#This Row],[Joining Date]]</f>
        <v>3814</v>
      </c>
      <c r="W3434" t="str">
        <f>LEFT(Table1[[#This Row],[Employee Name]],FIND(" ",Table1[[#This Row],[Employee Name]])-1)</f>
        <v>Rahul</v>
      </c>
      <c r="X3434" t="str">
        <f>RIGHT(Table1[[#This Row],[Employee Name]],LEN(Table1[[#This Row],[Employee Name]])-FIND(" ",Table1[[#This Row],[Employee Name]]))</f>
        <v>Verma</v>
      </c>
      <c r="Y3434" t="str">
        <f>Table1[[#This Row],[Department]]&amp;"-"&amp;Table1[[#This Row],[Employee ID]]</f>
        <v>Marketing-E03899</v>
      </c>
      <c r="Z3434" t="str">
        <f>LEFT(Table1[[#This Row],[Department]],3)</f>
        <v>Mar</v>
      </c>
      <c r="AA3434" t="str">
        <f>_xlfn.XLOOKUP(Table1[[#This Row],[Manager ID]],MANAGERS!A:A,MANAGERS!B:B)</f>
        <v>Manager_9</v>
      </c>
      <c r="AB3434" t="str" cm="1">
        <f t="array" ref="AB3434">_xlfn.XLOOKUP(Table1[[#This Row],[Manager ID]],Table2[[#All],[Manager ID]],Table2[[#All],[Department Head]])</f>
        <v>Sales</v>
      </c>
      <c r="AC3434" s="2">
        <f>_xlfn.XLOOKUP(Table1[[#This Row],[City]],L:L,O:O)</f>
        <v>0.23486488519629886</v>
      </c>
      <c r="AD3434" t="str" cm="1">
        <f t="array" ref="AD3434">_xlfn.IFS(Table1[[#This Row],[Performance Score]]&gt;=90,"Excellent",Table1[[#This Row],[Performance Score]]&gt;=75,"Good",Table1[[#This Row],[Performance Score]]&gt;=60,"Average",Table1[[#This Row],[Performance Score]]&lt;=60,"Need Improvement")</f>
        <v>Good</v>
      </c>
      <c r="AE3434" t="str">
        <f>IF(AND(Table1[[#This Row],[Attendance %]]&gt;=80,(Table1[[#This Row],[Performance Score]]&gt;=80)),"Eligible","Not Eligible")</f>
        <v>Not Eligible</v>
      </c>
      <c r="AF3434" t="str">
        <f>IF(Table1[[#This Row],[Performance Score]]&gt;=80,"High Performer","Low Performer")</f>
        <v>Low Performer</v>
      </c>
      <c r="AG3434" t="str" cm="1">
        <f t="array" aca="1" ref="AG3434" ca="1">_xlfn.IFS(Table1[[#This Row],[Experience]]&lt;=3,"Junior",Table1[[#This Row],[Experience]]&lt;=7,"Mid Level",Table1[[#This Row],[Experience]]&gt;=7,"Senior")</f>
        <v>Senior</v>
      </c>
      <c r="AH3434" t="str">
        <f>IF(Table1[[#This Row],[Attendance %]]&gt;75,"OK","Below 75")</f>
        <v>OK</v>
      </c>
      <c r="AI3434" t="b">
        <f>ISBLANK(Table1[[#This Row],[Employee ID]])</f>
        <v>0</v>
      </c>
      <c r="AJ3434" t="b">
        <f>ISNUMBER(Table1[[#This Row],[Total Salary  ]])</f>
        <v>1</v>
      </c>
      <c r="AK3434" t="str">
        <f>IFERROR(_xlfn.XLOOKUP(Table1[[#This Row],[Manager ID]],MANAGERS!A:A,MANAGERS!B:B),"Not Found")</f>
        <v>Manager_9</v>
      </c>
    </row>
    <row r="3435" spans="1:37" x14ac:dyDescent="0.2">
      <c r="A3435" t="s">
        <v>4857</v>
      </c>
      <c r="B3435" t="s">
        <v>75</v>
      </c>
      <c r="C3435" t="s">
        <v>15</v>
      </c>
      <c r="D3435" t="s">
        <v>25</v>
      </c>
      <c r="E3435" t="s">
        <v>30</v>
      </c>
      <c r="F3435" s="1">
        <v>45402</v>
      </c>
      <c r="G3435" s="1">
        <v>31237</v>
      </c>
      <c r="H3435">
        <v>51684</v>
      </c>
      <c r="I3435">
        <v>20636</v>
      </c>
      <c r="J3435">
        <v>73</v>
      </c>
      <c r="K3435">
        <v>79</v>
      </c>
      <c r="L3435" t="s">
        <v>34</v>
      </c>
      <c r="M3435">
        <v>110</v>
      </c>
      <c r="N3435">
        <f>Table1[[#This Row],[Basic Salary]]+Table1[[#This Row],[Bonus]]</f>
        <v>72320</v>
      </c>
      <c r="O3435" s="2">
        <f>Table1[[#This Row],[Bonus]]/Table1[[#This Row],[Basic Salary]]</f>
        <v>0.39927250212831822</v>
      </c>
      <c r="P3435">
        <f ca="1">DATEDIF(Table1[[#This Row],[Date of Birth]],TODAY(),"Y")</f>
        <v>41</v>
      </c>
      <c r="Q3435">
        <f ca="1">DATEDIF(Table1[[#This Row],[Joining Date]],TODAY(),"Y")</f>
        <v>2</v>
      </c>
      <c r="R3435" t="str">
        <f ca="1">IF(YEAR(Table1[[#This Row],[Joining Date]])=YEAR(TODAY()),"Yes","No")</f>
        <v>No</v>
      </c>
      <c r="S3435" t="str">
        <f ca="1">IF(Table1[[#This Row],[Experience]]&gt;5,"Yes","No")</f>
        <v>No</v>
      </c>
      <c r="T3435" t="str">
        <f>TEXT(Table1[[#This Row],[Joining Date]],"mmmm")</f>
        <v>April</v>
      </c>
      <c r="U3435" t="str">
        <f>TEXT(Table1[[#This Row],[Joining Date]],"yyyy")</f>
        <v>2024</v>
      </c>
      <c r="V3435" s="5">
        <f ca="1">TODAY()-Table1[[#This Row],[Joining Date]]</f>
        <v>837</v>
      </c>
      <c r="W3435" t="str">
        <f>LEFT(Table1[[#This Row],[Employee Name]],FIND(" ",Table1[[#This Row],[Employee Name]])-1)</f>
        <v>Ishita</v>
      </c>
      <c r="X3435" t="str">
        <f>RIGHT(Table1[[#This Row],[Employee Name]],LEN(Table1[[#This Row],[Employee Name]])-FIND(" ",Table1[[#This Row],[Employee Name]]))</f>
        <v>Roy</v>
      </c>
      <c r="Y3435" t="str">
        <f>Table1[[#This Row],[Department]]&amp;"-"&amp;Table1[[#This Row],[Employee ID]]</f>
        <v>Finance-E04801</v>
      </c>
      <c r="Z3435" t="str">
        <f>LEFT(Table1[[#This Row],[Department]],3)</f>
        <v>Fin</v>
      </c>
      <c r="AA3435" t="str">
        <f>_xlfn.XLOOKUP(Table1[[#This Row],[Manager ID]],MANAGERS!A:A,MANAGERS!B:B)</f>
        <v>Manager_10</v>
      </c>
      <c r="AB3435" t="str" cm="1">
        <f t="array" ref="AB3435">_xlfn.XLOOKUP(Table1[[#This Row],[Manager ID]],Table2[[#All],[Manager ID]],Table2[[#All],[Department Head]])</f>
        <v>HR</v>
      </c>
      <c r="AC3435" s="2">
        <f>_xlfn.XLOOKUP(Table1[[#This Row],[City]],L:L,O:O)</f>
        <v>0.24030340748661314</v>
      </c>
      <c r="AD3435" t="str" cm="1">
        <f t="array" ref="AD3435">_xlfn.IFS(Table1[[#This Row],[Performance Score]]&gt;=90,"Excellent",Table1[[#This Row],[Performance Score]]&gt;=75,"Good",Table1[[#This Row],[Performance Score]]&gt;=60,"Average",Table1[[#This Row],[Performance Score]]&lt;=60,"Need Improvement")</f>
        <v>Good</v>
      </c>
      <c r="AE3435" t="str">
        <f>IF(AND(Table1[[#This Row],[Attendance %]]&gt;=80,(Table1[[#This Row],[Performance Score]]&gt;=80)),"Eligible","Not Eligible")</f>
        <v>Not Eligible</v>
      </c>
      <c r="AF3435" t="str">
        <f>IF(Table1[[#This Row],[Performance Score]]&gt;=80,"High Performer","Low Performer")</f>
        <v>Low Performer</v>
      </c>
      <c r="AG3435" t="str" cm="1">
        <f t="array" aca="1" ref="AG3435" ca="1">_xlfn.IFS(Table1[[#This Row],[Experience]]&lt;=3,"Junior",Table1[[#This Row],[Experience]]&lt;=7,"Mid Level",Table1[[#This Row],[Experience]]&gt;=7,"Senior")</f>
        <v>Junior</v>
      </c>
      <c r="AH3435" t="str">
        <f>IF(Table1[[#This Row],[Attendance %]]&gt;75,"OK","Below 75")</f>
        <v>Below 75</v>
      </c>
      <c r="AI3435" t="b">
        <f>ISBLANK(Table1[[#This Row],[Employee ID]])</f>
        <v>0</v>
      </c>
      <c r="AJ3435" t="b">
        <f>ISNUMBER(Table1[[#This Row],[Total Salary  ]])</f>
        <v>1</v>
      </c>
      <c r="AK3435" t="str">
        <f>IFERROR(_xlfn.XLOOKUP(Table1[[#This Row],[Manager ID]],MANAGERS!A:A,MANAGERS!B:B),"Not Found")</f>
        <v>Manager_10</v>
      </c>
    </row>
    <row r="3436" spans="1:37" x14ac:dyDescent="0.2">
      <c r="A3436" t="s">
        <v>3895</v>
      </c>
      <c r="B3436" t="s">
        <v>48</v>
      </c>
      <c r="C3436" t="s">
        <v>21</v>
      </c>
      <c r="D3436" t="s">
        <v>33</v>
      </c>
      <c r="E3436" t="s">
        <v>22</v>
      </c>
      <c r="F3436" s="1">
        <v>44354</v>
      </c>
      <c r="G3436" s="1">
        <v>29623</v>
      </c>
      <c r="H3436">
        <v>43701</v>
      </c>
      <c r="I3436">
        <v>28617</v>
      </c>
      <c r="J3436">
        <v>62</v>
      </c>
      <c r="K3436">
        <v>59</v>
      </c>
      <c r="L3436" t="s">
        <v>53</v>
      </c>
      <c r="M3436">
        <v>103</v>
      </c>
      <c r="N3436">
        <f>Table1[[#This Row],[Basic Salary]]+Table1[[#This Row],[Bonus]]</f>
        <v>72318</v>
      </c>
      <c r="O3436" s="2">
        <f>Table1[[#This Row],[Bonus]]/Table1[[#This Row],[Basic Salary]]</f>
        <v>0.65483627376947895</v>
      </c>
      <c r="P3436">
        <f ca="1">DATEDIF(Table1[[#This Row],[Date of Birth]],TODAY(),"Y")</f>
        <v>45</v>
      </c>
      <c r="Q3436">
        <f ca="1">DATEDIF(Table1[[#This Row],[Joining Date]],TODAY(),"Y")</f>
        <v>5</v>
      </c>
      <c r="R3436" t="str">
        <f ca="1">IF(YEAR(Table1[[#This Row],[Joining Date]])=YEAR(TODAY()),"Yes","No")</f>
        <v>No</v>
      </c>
      <c r="S3436" t="str">
        <f ca="1">IF(Table1[[#This Row],[Experience]]&gt;5,"Yes","No")</f>
        <v>No</v>
      </c>
      <c r="T3436" t="str">
        <f>TEXT(Table1[[#This Row],[Joining Date]],"mmmm")</f>
        <v>June</v>
      </c>
      <c r="U3436" t="str">
        <f>TEXT(Table1[[#This Row],[Joining Date]],"yyyy")</f>
        <v>2021</v>
      </c>
      <c r="V3436" s="5">
        <f ca="1">TODAY()-Table1[[#This Row],[Joining Date]]</f>
        <v>1885</v>
      </c>
      <c r="W3436" t="str">
        <f>LEFT(Table1[[#This Row],[Employee Name]],FIND(" ",Table1[[#This Row],[Employee Name]])-1)</f>
        <v>Aditya</v>
      </c>
      <c r="X3436" t="str">
        <f>RIGHT(Table1[[#This Row],[Employee Name]],LEN(Table1[[#This Row],[Employee Name]])-FIND(" ",Table1[[#This Row],[Employee Name]]))</f>
        <v>Kapoor</v>
      </c>
      <c r="Y3436" t="str">
        <f>Table1[[#This Row],[Department]]&amp;"-"&amp;Table1[[#This Row],[Employee ID]]</f>
        <v>Marketing-E03839</v>
      </c>
      <c r="Z3436" t="str">
        <f>LEFT(Table1[[#This Row],[Department]],3)</f>
        <v>Mar</v>
      </c>
      <c r="AA3436" t="str">
        <f>_xlfn.XLOOKUP(Table1[[#This Row],[Manager ID]],MANAGERS!A:A,MANAGERS!B:B)</f>
        <v>Manager_3</v>
      </c>
      <c r="AB3436" t="str" cm="1">
        <f t="array" ref="AB3436">_xlfn.XLOOKUP(Table1[[#This Row],[Manager ID]],Table2[[#All],[Manager ID]],Table2[[#All],[Department Head]])</f>
        <v>IT</v>
      </c>
      <c r="AC3436" s="2">
        <f>_xlfn.XLOOKUP(Table1[[#This Row],[City]],L:L,O:O)</f>
        <v>0.23685887225230964</v>
      </c>
      <c r="AD3436" t="str" cm="1">
        <f t="array" ref="AD3436">_xlfn.IFS(Table1[[#This Row],[Performance Score]]&gt;=90,"Excellent",Table1[[#This Row],[Performance Score]]&gt;=75,"Good",Table1[[#This Row],[Performance Score]]&gt;=60,"Average",Table1[[#This Row],[Performance Score]]&lt;=60,"Need Improvement")</f>
        <v>Need Improvement</v>
      </c>
      <c r="AE3436" t="str">
        <f>IF(AND(Table1[[#This Row],[Attendance %]]&gt;=80,(Table1[[#This Row],[Performance Score]]&gt;=80)),"Eligible","Not Eligible")</f>
        <v>Not Eligible</v>
      </c>
      <c r="AF3436" t="str">
        <f>IF(Table1[[#This Row],[Performance Score]]&gt;=80,"High Performer","Low Performer")</f>
        <v>Low Performer</v>
      </c>
      <c r="AG3436" t="str" cm="1">
        <f t="array" aca="1" ref="AG3436" ca="1">_xlfn.IFS(Table1[[#This Row],[Experience]]&lt;=3,"Junior",Table1[[#This Row],[Experience]]&lt;=7,"Mid Level",Table1[[#This Row],[Experience]]&gt;=7,"Senior")</f>
        <v>Mid Level</v>
      </c>
      <c r="AH3436" t="str">
        <f>IF(Table1[[#This Row],[Attendance %]]&gt;75,"OK","Below 75")</f>
        <v>Below 75</v>
      </c>
      <c r="AI3436" t="b">
        <f>ISBLANK(Table1[[#This Row],[Employee ID]])</f>
        <v>0</v>
      </c>
      <c r="AJ3436" t="b">
        <f>ISNUMBER(Table1[[#This Row],[Total Salary  ]])</f>
        <v>1</v>
      </c>
      <c r="AK3436" t="str">
        <f>IFERROR(_xlfn.XLOOKUP(Table1[[#This Row],[Manager ID]],MANAGERS!A:A,MANAGERS!B:B),"Not Found")</f>
        <v>Manager_3</v>
      </c>
    </row>
    <row r="3437" spans="1:37" x14ac:dyDescent="0.2">
      <c r="A3437" t="s">
        <v>4876</v>
      </c>
      <c r="B3437" t="s">
        <v>29</v>
      </c>
      <c r="C3437" t="s">
        <v>15</v>
      </c>
      <c r="D3437" t="s">
        <v>43</v>
      </c>
      <c r="E3437" t="s">
        <v>51</v>
      </c>
      <c r="F3437" s="1">
        <v>45749</v>
      </c>
      <c r="G3437" s="1">
        <v>34885</v>
      </c>
      <c r="H3437">
        <v>58879</v>
      </c>
      <c r="I3437">
        <v>13434</v>
      </c>
      <c r="J3437">
        <v>93</v>
      </c>
      <c r="K3437">
        <v>69</v>
      </c>
      <c r="L3437" t="s">
        <v>23</v>
      </c>
      <c r="M3437">
        <v>119</v>
      </c>
      <c r="N3437">
        <f>Table1[[#This Row],[Basic Salary]]+Table1[[#This Row],[Bonus]]</f>
        <v>72313</v>
      </c>
      <c r="O3437" s="2">
        <f>Table1[[#This Row],[Bonus]]/Table1[[#This Row],[Basic Salary]]</f>
        <v>0.22816284243957949</v>
      </c>
      <c r="P3437">
        <f ca="1">DATEDIF(Table1[[#This Row],[Date of Birth]],TODAY(),"Y")</f>
        <v>31</v>
      </c>
      <c r="Q3437">
        <f ca="1">DATEDIF(Table1[[#This Row],[Joining Date]],TODAY(),"Y")</f>
        <v>1</v>
      </c>
      <c r="R3437" t="str">
        <f ca="1">IF(YEAR(Table1[[#This Row],[Joining Date]])=YEAR(TODAY()),"Yes","No")</f>
        <v>No</v>
      </c>
      <c r="S3437" t="str">
        <f ca="1">IF(Table1[[#This Row],[Experience]]&gt;5,"Yes","No")</f>
        <v>No</v>
      </c>
      <c r="T3437" t="str">
        <f>TEXT(Table1[[#This Row],[Joining Date]],"mmmm")</f>
        <v>April</v>
      </c>
      <c r="U3437" t="str">
        <f>TEXT(Table1[[#This Row],[Joining Date]],"yyyy")</f>
        <v>2025</v>
      </c>
      <c r="V3437" s="5">
        <f ca="1">TODAY()-Table1[[#This Row],[Joining Date]]</f>
        <v>490</v>
      </c>
      <c r="W3437" t="str">
        <f>LEFT(Table1[[#This Row],[Employee Name]],FIND(" ",Table1[[#This Row],[Employee Name]])-1)</f>
        <v>Vikram</v>
      </c>
      <c r="X3437" t="str">
        <f>RIGHT(Table1[[#This Row],[Employee Name]],LEN(Table1[[#This Row],[Employee Name]])-FIND(" ",Table1[[#This Row],[Employee Name]]))</f>
        <v>Singh</v>
      </c>
      <c r="Y3437" t="str">
        <f>Table1[[#This Row],[Department]]&amp;"-"&amp;Table1[[#This Row],[Employee ID]]</f>
        <v>Operations-E04820</v>
      </c>
      <c r="Z3437" t="str">
        <f>LEFT(Table1[[#This Row],[Department]],3)</f>
        <v>Ope</v>
      </c>
      <c r="AA3437" t="str">
        <f>_xlfn.XLOOKUP(Table1[[#This Row],[Manager ID]],MANAGERS!A:A,MANAGERS!B:B)</f>
        <v>Manager_19</v>
      </c>
      <c r="AB3437" t="str" cm="1">
        <f t="array" ref="AB3437">_xlfn.XLOOKUP(Table1[[#This Row],[Manager ID]],Table2[[#All],[Manager ID]],Table2[[#All],[Department Head]])</f>
        <v>Support</v>
      </c>
      <c r="AC3437" s="2">
        <f>_xlfn.XLOOKUP(Table1[[#This Row],[City]],L:L,O:O)</f>
        <v>0.23486488519629886</v>
      </c>
      <c r="AD3437" t="str" cm="1">
        <f t="array" ref="AD3437">_xlfn.IFS(Table1[[#This Row],[Performance Score]]&gt;=90,"Excellent",Table1[[#This Row],[Performance Score]]&gt;=75,"Good",Table1[[#This Row],[Performance Score]]&gt;=60,"Average",Table1[[#This Row],[Performance Score]]&lt;=60,"Need Improvement")</f>
        <v>Average</v>
      </c>
      <c r="AE3437" t="str">
        <f>IF(AND(Table1[[#This Row],[Attendance %]]&gt;=80,(Table1[[#This Row],[Performance Score]]&gt;=80)),"Eligible","Not Eligible")</f>
        <v>Not Eligible</v>
      </c>
      <c r="AF3437" t="str">
        <f>IF(Table1[[#This Row],[Performance Score]]&gt;=80,"High Performer","Low Performer")</f>
        <v>Low Performer</v>
      </c>
      <c r="AG3437" t="str" cm="1">
        <f t="array" aca="1" ref="AG3437" ca="1">_xlfn.IFS(Table1[[#This Row],[Experience]]&lt;=3,"Junior",Table1[[#This Row],[Experience]]&lt;=7,"Mid Level",Table1[[#This Row],[Experience]]&gt;=7,"Senior")</f>
        <v>Junior</v>
      </c>
      <c r="AH3437" t="str">
        <f>IF(Table1[[#This Row],[Attendance %]]&gt;75,"OK","Below 75")</f>
        <v>OK</v>
      </c>
      <c r="AI3437" t="b">
        <f>ISBLANK(Table1[[#This Row],[Employee ID]])</f>
        <v>0</v>
      </c>
      <c r="AJ3437" t="b">
        <f>ISNUMBER(Table1[[#This Row],[Total Salary  ]])</f>
        <v>1</v>
      </c>
      <c r="AK3437" t="str">
        <f>IFERROR(_xlfn.XLOOKUP(Table1[[#This Row],[Manager ID]],MANAGERS!A:A,MANAGERS!B:B),"Not Found")</f>
        <v>Manager_19</v>
      </c>
    </row>
    <row r="3438" spans="1:37" x14ac:dyDescent="0.2">
      <c r="A3438" t="s">
        <v>3522</v>
      </c>
      <c r="B3438" t="s">
        <v>50</v>
      </c>
      <c r="C3438" t="s">
        <v>21</v>
      </c>
      <c r="D3438" t="s">
        <v>25</v>
      </c>
      <c r="E3438" t="s">
        <v>65</v>
      </c>
      <c r="F3438" s="1">
        <v>43063</v>
      </c>
      <c r="G3438" s="1">
        <v>35346</v>
      </c>
      <c r="H3438">
        <v>56914</v>
      </c>
      <c r="I3438">
        <v>15398</v>
      </c>
      <c r="J3438">
        <v>69</v>
      </c>
      <c r="K3438">
        <v>68</v>
      </c>
      <c r="L3438" t="s">
        <v>18</v>
      </c>
      <c r="M3438">
        <v>119</v>
      </c>
      <c r="N3438">
        <f>Table1[[#This Row],[Basic Salary]]+Table1[[#This Row],[Bonus]]</f>
        <v>72312</v>
      </c>
      <c r="O3438" s="2">
        <f>Table1[[#This Row],[Bonus]]/Table1[[#This Row],[Basic Salary]]</f>
        <v>0.27054854693045649</v>
      </c>
      <c r="P3438">
        <f ca="1">DATEDIF(Table1[[#This Row],[Date of Birth]],TODAY(),"Y")</f>
        <v>29</v>
      </c>
      <c r="Q3438">
        <f ca="1">DATEDIF(Table1[[#This Row],[Joining Date]],TODAY(),"Y")</f>
        <v>8</v>
      </c>
      <c r="R3438" t="str">
        <f ca="1">IF(YEAR(Table1[[#This Row],[Joining Date]])=YEAR(TODAY()),"Yes","No")</f>
        <v>No</v>
      </c>
      <c r="S3438" t="str">
        <f ca="1">IF(Table1[[#This Row],[Experience]]&gt;5,"Yes","No")</f>
        <v>Yes</v>
      </c>
      <c r="T3438" t="str">
        <f>TEXT(Table1[[#This Row],[Joining Date]],"mmmm")</f>
        <v>November</v>
      </c>
      <c r="U3438" t="str">
        <f>TEXT(Table1[[#This Row],[Joining Date]],"yyyy")</f>
        <v>2017</v>
      </c>
      <c r="V3438" s="5">
        <f ca="1">TODAY()-Table1[[#This Row],[Joining Date]]</f>
        <v>3176</v>
      </c>
      <c r="W3438" t="str">
        <f>LEFT(Table1[[#This Row],[Employee Name]],FIND(" ",Table1[[#This Row],[Employee Name]])-1)</f>
        <v>Ravi</v>
      </c>
      <c r="X3438" t="str">
        <f>RIGHT(Table1[[#This Row],[Employee Name]],LEN(Table1[[#This Row],[Employee Name]])-FIND(" ",Table1[[#This Row],[Employee Name]]))</f>
        <v>Teja</v>
      </c>
      <c r="Y3438" t="str">
        <f>Table1[[#This Row],[Department]]&amp;"-"&amp;Table1[[#This Row],[Employee ID]]</f>
        <v>Finance-E03466</v>
      </c>
      <c r="Z3438" t="str">
        <f>LEFT(Table1[[#This Row],[Department]],3)</f>
        <v>Fin</v>
      </c>
      <c r="AA3438" t="str">
        <f>_xlfn.XLOOKUP(Table1[[#This Row],[Manager ID]],MANAGERS!A:A,MANAGERS!B:B)</f>
        <v>Manager_19</v>
      </c>
      <c r="AB3438" t="str" cm="1">
        <f t="array" ref="AB3438">_xlfn.XLOOKUP(Table1[[#This Row],[Manager ID]],Table2[[#All],[Manager ID]],Table2[[#All],[Department Head]])</f>
        <v>Support</v>
      </c>
      <c r="AC3438" s="2">
        <f>_xlfn.XLOOKUP(Table1[[#This Row],[City]],L:L,O:O)</f>
        <v>0.21356479274849693</v>
      </c>
      <c r="AD3438" t="str" cm="1">
        <f t="array" ref="AD3438">_xlfn.IFS(Table1[[#This Row],[Performance Score]]&gt;=90,"Excellent",Table1[[#This Row],[Performance Score]]&gt;=75,"Good",Table1[[#This Row],[Performance Score]]&gt;=60,"Average",Table1[[#This Row],[Performance Score]]&lt;=60,"Need Improvement")</f>
        <v>Average</v>
      </c>
      <c r="AE3438" t="str">
        <f>IF(AND(Table1[[#This Row],[Attendance %]]&gt;=80,(Table1[[#This Row],[Performance Score]]&gt;=80)),"Eligible","Not Eligible")</f>
        <v>Not Eligible</v>
      </c>
      <c r="AF3438" t="str">
        <f>IF(Table1[[#This Row],[Performance Score]]&gt;=80,"High Performer","Low Performer")</f>
        <v>Low Performer</v>
      </c>
      <c r="AG3438" t="str" cm="1">
        <f t="array" aca="1" ref="AG3438" ca="1">_xlfn.IFS(Table1[[#This Row],[Experience]]&lt;=3,"Junior",Table1[[#This Row],[Experience]]&lt;=7,"Mid Level",Table1[[#This Row],[Experience]]&gt;=7,"Senior")</f>
        <v>Senior</v>
      </c>
      <c r="AH3438" t="str">
        <f>IF(Table1[[#This Row],[Attendance %]]&gt;75,"OK","Below 75")</f>
        <v>Below 75</v>
      </c>
      <c r="AI3438" t="b">
        <f>ISBLANK(Table1[[#This Row],[Employee ID]])</f>
        <v>0</v>
      </c>
      <c r="AJ3438" t="b">
        <f>ISNUMBER(Table1[[#This Row],[Total Salary  ]])</f>
        <v>1</v>
      </c>
      <c r="AK3438" t="str">
        <f>IFERROR(_xlfn.XLOOKUP(Table1[[#This Row],[Manager ID]],MANAGERS!A:A,MANAGERS!B:B),"Not Found")</f>
        <v>Manager_19</v>
      </c>
    </row>
    <row r="3439" spans="1:37" x14ac:dyDescent="0.2">
      <c r="A3439" t="s">
        <v>3701</v>
      </c>
      <c r="B3439" t="s">
        <v>129</v>
      </c>
      <c r="C3439" t="s">
        <v>15</v>
      </c>
      <c r="D3439" t="s">
        <v>25</v>
      </c>
      <c r="E3439" t="s">
        <v>51</v>
      </c>
      <c r="F3439" s="1">
        <v>43392</v>
      </c>
      <c r="G3439" s="1">
        <v>37116</v>
      </c>
      <c r="H3439">
        <v>50299</v>
      </c>
      <c r="I3439">
        <v>21995</v>
      </c>
      <c r="J3439">
        <v>60</v>
      </c>
      <c r="K3439">
        <v>46</v>
      </c>
      <c r="L3439" t="s">
        <v>53</v>
      </c>
      <c r="M3439">
        <v>103</v>
      </c>
      <c r="N3439">
        <f>Table1[[#This Row],[Basic Salary]]+Table1[[#This Row],[Bonus]]</f>
        <v>72294</v>
      </c>
      <c r="O3439" s="2">
        <f>Table1[[#This Row],[Bonus]]/Table1[[#This Row],[Basic Salary]]</f>
        <v>0.43728503548778308</v>
      </c>
      <c r="P3439">
        <f ca="1">DATEDIF(Table1[[#This Row],[Date of Birth]],TODAY(),"Y")</f>
        <v>24</v>
      </c>
      <c r="Q3439">
        <f ca="1">DATEDIF(Table1[[#This Row],[Joining Date]],TODAY(),"Y")</f>
        <v>7</v>
      </c>
      <c r="R3439" t="str">
        <f ca="1">IF(YEAR(Table1[[#This Row],[Joining Date]])=YEAR(TODAY()),"Yes","No")</f>
        <v>No</v>
      </c>
      <c r="S3439" t="str">
        <f ca="1">IF(Table1[[#This Row],[Experience]]&gt;5,"Yes","No")</f>
        <v>Yes</v>
      </c>
      <c r="T3439" t="str">
        <f>TEXT(Table1[[#This Row],[Joining Date]],"mmmm")</f>
        <v>October</v>
      </c>
      <c r="U3439" t="str">
        <f>TEXT(Table1[[#This Row],[Joining Date]],"yyyy")</f>
        <v>2018</v>
      </c>
      <c r="V3439" s="5">
        <f ca="1">TODAY()-Table1[[#This Row],[Joining Date]]</f>
        <v>2847</v>
      </c>
      <c r="W3439" t="str">
        <f>LEFT(Table1[[#This Row],[Employee Name]],FIND(" ",Table1[[#This Row],[Employee Name]])-1)</f>
        <v>Aarav</v>
      </c>
      <c r="X3439" t="str">
        <f>RIGHT(Table1[[#This Row],[Employee Name]],LEN(Table1[[#This Row],[Employee Name]])-FIND(" ",Table1[[#This Row],[Employee Name]]))</f>
        <v>Sharma</v>
      </c>
      <c r="Y3439" t="str">
        <f>Table1[[#This Row],[Department]]&amp;"-"&amp;Table1[[#This Row],[Employee ID]]</f>
        <v>Finance-E03645</v>
      </c>
      <c r="Z3439" t="str">
        <f>LEFT(Table1[[#This Row],[Department]],3)</f>
        <v>Fin</v>
      </c>
      <c r="AA3439" t="str">
        <f>_xlfn.XLOOKUP(Table1[[#This Row],[Manager ID]],MANAGERS!A:A,MANAGERS!B:B)</f>
        <v>Manager_3</v>
      </c>
      <c r="AB3439" t="str" cm="1">
        <f t="array" ref="AB3439">_xlfn.XLOOKUP(Table1[[#This Row],[Manager ID]],Table2[[#All],[Manager ID]],Table2[[#All],[Department Head]])</f>
        <v>IT</v>
      </c>
      <c r="AC3439" s="2">
        <f>_xlfn.XLOOKUP(Table1[[#This Row],[City]],L:L,O:O)</f>
        <v>0.23685887225230964</v>
      </c>
      <c r="AD3439" t="str" cm="1">
        <f t="array" ref="AD3439">_xlfn.IFS(Table1[[#This Row],[Performance Score]]&gt;=90,"Excellent",Table1[[#This Row],[Performance Score]]&gt;=75,"Good",Table1[[#This Row],[Performance Score]]&gt;=60,"Average",Table1[[#This Row],[Performance Score]]&lt;=60,"Need Improvement")</f>
        <v>Need Improvement</v>
      </c>
      <c r="AE3439" t="str">
        <f>IF(AND(Table1[[#This Row],[Attendance %]]&gt;=80,(Table1[[#This Row],[Performance Score]]&gt;=80)),"Eligible","Not Eligible")</f>
        <v>Not Eligible</v>
      </c>
      <c r="AF3439" t="str">
        <f>IF(Table1[[#This Row],[Performance Score]]&gt;=80,"High Performer","Low Performer")</f>
        <v>Low Performer</v>
      </c>
      <c r="AG3439" t="str" cm="1">
        <f t="array" aca="1" ref="AG3439" ca="1">_xlfn.IFS(Table1[[#This Row],[Experience]]&lt;=3,"Junior",Table1[[#This Row],[Experience]]&lt;=7,"Mid Level",Table1[[#This Row],[Experience]]&gt;=7,"Senior")</f>
        <v>Mid Level</v>
      </c>
      <c r="AH3439" t="str">
        <f>IF(Table1[[#This Row],[Attendance %]]&gt;75,"OK","Below 75")</f>
        <v>Below 75</v>
      </c>
      <c r="AI3439" t="b">
        <f>ISBLANK(Table1[[#This Row],[Employee ID]])</f>
        <v>0</v>
      </c>
      <c r="AJ3439" t="b">
        <f>ISNUMBER(Table1[[#This Row],[Total Salary  ]])</f>
        <v>1</v>
      </c>
      <c r="AK3439" t="str">
        <f>IFERROR(_xlfn.XLOOKUP(Table1[[#This Row],[Manager ID]],MANAGERS!A:A,MANAGERS!B:B),"Not Found")</f>
        <v>Manager_3</v>
      </c>
    </row>
    <row r="3440" spans="1:37" x14ac:dyDescent="0.2">
      <c r="A3440" t="s">
        <v>1388</v>
      </c>
      <c r="B3440" t="s">
        <v>60</v>
      </c>
      <c r="C3440" t="s">
        <v>21</v>
      </c>
      <c r="D3440" t="s">
        <v>40</v>
      </c>
      <c r="E3440" t="s">
        <v>65</v>
      </c>
      <c r="F3440" s="1">
        <v>45426</v>
      </c>
      <c r="G3440" s="1">
        <v>32305</v>
      </c>
      <c r="H3440">
        <v>60756</v>
      </c>
      <c r="I3440">
        <v>11528</v>
      </c>
      <c r="J3440">
        <v>71</v>
      </c>
      <c r="K3440">
        <v>58</v>
      </c>
      <c r="L3440" t="s">
        <v>31</v>
      </c>
      <c r="M3440">
        <v>115</v>
      </c>
      <c r="N3440">
        <f>Table1[[#This Row],[Basic Salary]]+Table1[[#This Row],[Bonus]]</f>
        <v>72284</v>
      </c>
      <c r="O3440" s="2">
        <f>Table1[[#This Row],[Bonus]]/Table1[[#This Row],[Basic Salary]]</f>
        <v>0.18974257686483639</v>
      </c>
      <c r="P3440">
        <f ca="1">DATEDIF(Table1[[#This Row],[Date of Birth]],TODAY(),"Y")</f>
        <v>38</v>
      </c>
      <c r="Q3440">
        <f ca="1">DATEDIF(Table1[[#This Row],[Joining Date]],TODAY(),"Y")</f>
        <v>2</v>
      </c>
      <c r="R3440" t="str">
        <f ca="1">IF(YEAR(Table1[[#This Row],[Joining Date]])=YEAR(TODAY()),"Yes","No")</f>
        <v>No</v>
      </c>
      <c r="S3440" t="str">
        <f ca="1">IF(Table1[[#This Row],[Experience]]&gt;5,"Yes","No")</f>
        <v>No</v>
      </c>
      <c r="T3440" t="str">
        <f>TEXT(Table1[[#This Row],[Joining Date]],"mmmm")</f>
        <v>May</v>
      </c>
      <c r="U3440" t="str">
        <f>TEXT(Table1[[#This Row],[Joining Date]],"yyyy")</f>
        <v>2024</v>
      </c>
      <c r="V3440" s="5">
        <f ca="1">TODAY()-Table1[[#This Row],[Joining Date]]</f>
        <v>813</v>
      </c>
      <c r="W3440" t="str">
        <f>LEFT(Table1[[#This Row],[Employee Name]],FIND(" ",Table1[[#This Row],[Employee Name]])-1)</f>
        <v>Gayathri</v>
      </c>
      <c r="X3440" t="str">
        <f>RIGHT(Table1[[#This Row],[Employee Name]],LEN(Table1[[#This Row],[Employee Name]])-FIND(" ",Table1[[#This Row],[Employee Name]]))</f>
        <v>Iyer</v>
      </c>
      <c r="Y3440" t="str">
        <f>Table1[[#This Row],[Department]]&amp;"-"&amp;Table1[[#This Row],[Employee ID]]</f>
        <v>IT-E01332</v>
      </c>
      <c r="Z3440" t="str">
        <f>LEFT(Table1[[#This Row],[Department]],3)</f>
        <v>IT</v>
      </c>
      <c r="AA3440" t="str">
        <f>_xlfn.XLOOKUP(Table1[[#This Row],[Manager ID]],MANAGERS!A:A,MANAGERS!B:B)</f>
        <v>Manager_15</v>
      </c>
      <c r="AB3440" t="str" cm="1">
        <f t="array" ref="AB3440">_xlfn.XLOOKUP(Table1[[#This Row],[Manager ID]],Table2[[#All],[Manager ID]],Table2[[#All],[Department Head]])</f>
        <v>Support</v>
      </c>
      <c r="AC3440" s="2">
        <f>_xlfn.XLOOKUP(Table1[[#This Row],[City]],L:L,O:O)</f>
        <v>0.241864189087755</v>
      </c>
      <c r="AD3440" t="str" cm="1">
        <f t="array" ref="AD3440">_xlfn.IFS(Table1[[#This Row],[Performance Score]]&gt;=90,"Excellent",Table1[[#This Row],[Performance Score]]&gt;=75,"Good",Table1[[#This Row],[Performance Score]]&gt;=60,"Average",Table1[[#This Row],[Performance Score]]&lt;=60,"Need Improvement")</f>
        <v>Need Improvement</v>
      </c>
      <c r="AE3440" t="str">
        <f>IF(AND(Table1[[#This Row],[Attendance %]]&gt;=80,(Table1[[#This Row],[Performance Score]]&gt;=80)),"Eligible","Not Eligible")</f>
        <v>Not Eligible</v>
      </c>
      <c r="AF3440" t="str">
        <f>IF(Table1[[#This Row],[Performance Score]]&gt;=80,"High Performer","Low Performer")</f>
        <v>Low Performer</v>
      </c>
      <c r="AG3440" t="str" cm="1">
        <f t="array" aca="1" ref="AG3440" ca="1">_xlfn.IFS(Table1[[#This Row],[Experience]]&lt;=3,"Junior",Table1[[#This Row],[Experience]]&lt;=7,"Mid Level",Table1[[#This Row],[Experience]]&gt;=7,"Senior")</f>
        <v>Junior</v>
      </c>
      <c r="AH3440" t="str">
        <f>IF(Table1[[#This Row],[Attendance %]]&gt;75,"OK","Below 75")</f>
        <v>Below 75</v>
      </c>
      <c r="AI3440" t="b">
        <f>ISBLANK(Table1[[#This Row],[Employee ID]])</f>
        <v>0</v>
      </c>
      <c r="AJ3440" t="b">
        <f>ISNUMBER(Table1[[#This Row],[Total Salary  ]])</f>
        <v>1</v>
      </c>
      <c r="AK3440" t="str">
        <f>IFERROR(_xlfn.XLOOKUP(Table1[[#This Row],[Manager ID]],MANAGERS!A:A,MANAGERS!B:B),"Not Found")</f>
        <v>Manager_15</v>
      </c>
    </row>
    <row r="3441" spans="1:37" x14ac:dyDescent="0.2">
      <c r="A3441" t="s">
        <v>710</v>
      </c>
      <c r="B3441" t="s">
        <v>29</v>
      </c>
      <c r="C3441" t="s">
        <v>21</v>
      </c>
      <c r="D3441" t="s">
        <v>16</v>
      </c>
      <c r="E3441" t="s">
        <v>17</v>
      </c>
      <c r="F3441" s="1">
        <v>42461</v>
      </c>
      <c r="G3441" s="1">
        <v>39114</v>
      </c>
      <c r="H3441">
        <v>47886</v>
      </c>
      <c r="I3441">
        <v>24391</v>
      </c>
      <c r="J3441">
        <v>69</v>
      </c>
      <c r="K3441">
        <v>82</v>
      </c>
      <c r="L3441" t="s">
        <v>27</v>
      </c>
      <c r="M3441">
        <v>112</v>
      </c>
      <c r="N3441">
        <f>Table1[[#This Row],[Basic Salary]]+Table1[[#This Row],[Bonus]]</f>
        <v>72277</v>
      </c>
      <c r="O3441" s="2">
        <f>Table1[[#This Row],[Bonus]]/Table1[[#This Row],[Basic Salary]]</f>
        <v>0.50935555277116484</v>
      </c>
      <c r="P3441">
        <f ca="1">DATEDIF(Table1[[#This Row],[Date of Birth]],TODAY(),"Y")</f>
        <v>19</v>
      </c>
      <c r="Q3441">
        <f ca="1">DATEDIF(Table1[[#This Row],[Joining Date]],TODAY(),"Y")</f>
        <v>10</v>
      </c>
      <c r="R3441" t="str">
        <f ca="1">IF(YEAR(Table1[[#This Row],[Joining Date]])=YEAR(TODAY()),"Yes","No")</f>
        <v>No</v>
      </c>
      <c r="S3441" t="str">
        <f ca="1">IF(Table1[[#This Row],[Experience]]&gt;5,"Yes","No")</f>
        <v>Yes</v>
      </c>
      <c r="T3441" t="str">
        <f>TEXT(Table1[[#This Row],[Joining Date]],"mmmm")</f>
        <v>April</v>
      </c>
      <c r="U3441" t="str">
        <f>TEXT(Table1[[#This Row],[Joining Date]],"yyyy")</f>
        <v>2016</v>
      </c>
      <c r="V3441" s="5">
        <f ca="1">TODAY()-Table1[[#This Row],[Joining Date]]</f>
        <v>3778</v>
      </c>
      <c r="W3441" t="str">
        <f>LEFT(Table1[[#This Row],[Employee Name]],FIND(" ",Table1[[#This Row],[Employee Name]])-1)</f>
        <v>Vikram</v>
      </c>
      <c r="X3441" t="str">
        <f>RIGHT(Table1[[#This Row],[Employee Name]],LEN(Table1[[#This Row],[Employee Name]])-FIND(" ",Table1[[#This Row],[Employee Name]]))</f>
        <v>Singh</v>
      </c>
      <c r="Y3441" t="str">
        <f>Table1[[#This Row],[Department]]&amp;"-"&amp;Table1[[#This Row],[Employee ID]]</f>
        <v>HR-E00654</v>
      </c>
      <c r="Z3441" t="str">
        <f>LEFT(Table1[[#This Row],[Department]],3)</f>
        <v>HR</v>
      </c>
      <c r="AA3441" t="str">
        <f>_xlfn.XLOOKUP(Table1[[#This Row],[Manager ID]],MANAGERS!A:A,MANAGERS!B:B)</f>
        <v>Manager_12</v>
      </c>
      <c r="AB3441" t="str" cm="1">
        <f t="array" ref="AB3441">_xlfn.XLOOKUP(Table1[[#This Row],[Manager ID]],Table2[[#All],[Manager ID]],Table2[[#All],[Department Head]])</f>
        <v>Marketing</v>
      </c>
      <c r="AC3441" s="2">
        <f>_xlfn.XLOOKUP(Table1[[#This Row],[City]],L:L,O:O)</f>
        <v>0.23674293405114402</v>
      </c>
      <c r="AD3441" t="str" cm="1">
        <f t="array" ref="AD3441">_xlfn.IFS(Table1[[#This Row],[Performance Score]]&gt;=90,"Excellent",Table1[[#This Row],[Performance Score]]&gt;=75,"Good",Table1[[#This Row],[Performance Score]]&gt;=60,"Average",Table1[[#This Row],[Performance Score]]&lt;=60,"Need Improvement")</f>
        <v>Good</v>
      </c>
      <c r="AE3441" t="str">
        <f>IF(AND(Table1[[#This Row],[Attendance %]]&gt;=80,(Table1[[#This Row],[Performance Score]]&gt;=80)),"Eligible","Not Eligible")</f>
        <v>Not Eligible</v>
      </c>
      <c r="AF3441" t="str">
        <f>IF(Table1[[#This Row],[Performance Score]]&gt;=80,"High Performer","Low Performer")</f>
        <v>High Performer</v>
      </c>
      <c r="AG3441" t="str" cm="1">
        <f t="array" aca="1" ref="AG3441" ca="1">_xlfn.IFS(Table1[[#This Row],[Experience]]&lt;=3,"Junior",Table1[[#This Row],[Experience]]&lt;=7,"Mid Level",Table1[[#This Row],[Experience]]&gt;=7,"Senior")</f>
        <v>Senior</v>
      </c>
      <c r="AH3441" t="str">
        <f>IF(Table1[[#This Row],[Attendance %]]&gt;75,"OK","Below 75")</f>
        <v>Below 75</v>
      </c>
      <c r="AI3441" t="b">
        <f>ISBLANK(Table1[[#This Row],[Employee ID]])</f>
        <v>0</v>
      </c>
      <c r="AJ3441" t="b">
        <f>ISNUMBER(Table1[[#This Row],[Total Salary  ]])</f>
        <v>1</v>
      </c>
      <c r="AK3441" t="str">
        <f>IFERROR(_xlfn.XLOOKUP(Table1[[#This Row],[Manager ID]],MANAGERS!A:A,MANAGERS!B:B),"Not Found")</f>
        <v>Manager_12</v>
      </c>
    </row>
    <row r="3442" spans="1:37" x14ac:dyDescent="0.2">
      <c r="A3442" t="s">
        <v>1751</v>
      </c>
      <c r="B3442" t="s">
        <v>60</v>
      </c>
      <c r="C3442" t="s">
        <v>21</v>
      </c>
      <c r="D3442" t="s">
        <v>33</v>
      </c>
      <c r="E3442" t="s">
        <v>17</v>
      </c>
      <c r="F3442" s="1">
        <v>43342</v>
      </c>
      <c r="G3442" s="1">
        <v>37850</v>
      </c>
      <c r="H3442">
        <v>45394</v>
      </c>
      <c r="I3442">
        <v>26880</v>
      </c>
      <c r="J3442">
        <v>97</v>
      </c>
      <c r="K3442">
        <v>73</v>
      </c>
      <c r="L3442" t="s">
        <v>18</v>
      </c>
      <c r="M3442">
        <v>109</v>
      </c>
      <c r="N3442">
        <f>Table1[[#This Row],[Basic Salary]]+Table1[[#This Row],[Bonus]]</f>
        <v>72274</v>
      </c>
      <c r="O3442" s="2">
        <f>Table1[[#This Row],[Bonus]]/Table1[[#This Row],[Basic Salary]]</f>
        <v>0.59214874212450985</v>
      </c>
      <c r="P3442">
        <f ca="1">DATEDIF(Table1[[#This Row],[Date of Birth]],TODAY(),"Y")</f>
        <v>22</v>
      </c>
      <c r="Q3442">
        <f ca="1">DATEDIF(Table1[[#This Row],[Joining Date]],TODAY(),"Y")</f>
        <v>7</v>
      </c>
      <c r="R3442" t="str">
        <f ca="1">IF(YEAR(Table1[[#This Row],[Joining Date]])=YEAR(TODAY()),"Yes","No")</f>
        <v>No</v>
      </c>
      <c r="S3442" t="str">
        <f ca="1">IF(Table1[[#This Row],[Experience]]&gt;5,"Yes","No")</f>
        <v>Yes</v>
      </c>
      <c r="T3442" t="str">
        <f>TEXT(Table1[[#This Row],[Joining Date]],"mmmm")</f>
        <v>August</v>
      </c>
      <c r="U3442" t="str">
        <f>TEXT(Table1[[#This Row],[Joining Date]],"yyyy")</f>
        <v>2018</v>
      </c>
      <c r="V3442" s="5">
        <f ca="1">TODAY()-Table1[[#This Row],[Joining Date]]</f>
        <v>2897</v>
      </c>
      <c r="W3442" t="str">
        <f>LEFT(Table1[[#This Row],[Employee Name]],FIND(" ",Table1[[#This Row],[Employee Name]])-1)</f>
        <v>Gayathri</v>
      </c>
      <c r="X3442" t="str">
        <f>RIGHT(Table1[[#This Row],[Employee Name]],LEN(Table1[[#This Row],[Employee Name]])-FIND(" ",Table1[[#This Row],[Employee Name]]))</f>
        <v>Iyer</v>
      </c>
      <c r="Y3442" t="str">
        <f>Table1[[#This Row],[Department]]&amp;"-"&amp;Table1[[#This Row],[Employee ID]]</f>
        <v>Marketing-E01695</v>
      </c>
      <c r="Z3442" t="str">
        <f>LEFT(Table1[[#This Row],[Department]],3)</f>
        <v>Mar</v>
      </c>
      <c r="AA3442" t="str">
        <f>_xlfn.XLOOKUP(Table1[[#This Row],[Manager ID]],MANAGERS!A:A,MANAGERS!B:B)</f>
        <v>Manager_9</v>
      </c>
      <c r="AB3442" t="str" cm="1">
        <f t="array" ref="AB3442">_xlfn.XLOOKUP(Table1[[#This Row],[Manager ID]],Table2[[#All],[Manager ID]],Table2[[#All],[Department Head]])</f>
        <v>Sales</v>
      </c>
      <c r="AC3442" s="2">
        <f>_xlfn.XLOOKUP(Table1[[#This Row],[City]],L:L,O:O)</f>
        <v>0.21356479274849693</v>
      </c>
      <c r="AD3442" t="str" cm="1">
        <f t="array" ref="AD3442">_xlfn.IFS(Table1[[#This Row],[Performance Score]]&gt;=90,"Excellent",Table1[[#This Row],[Performance Score]]&gt;=75,"Good",Table1[[#This Row],[Performance Score]]&gt;=60,"Average",Table1[[#This Row],[Performance Score]]&lt;=60,"Need Improvement")</f>
        <v>Average</v>
      </c>
      <c r="AE3442" t="str">
        <f>IF(AND(Table1[[#This Row],[Attendance %]]&gt;=80,(Table1[[#This Row],[Performance Score]]&gt;=80)),"Eligible","Not Eligible")</f>
        <v>Not Eligible</v>
      </c>
      <c r="AF3442" t="str">
        <f>IF(Table1[[#This Row],[Performance Score]]&gt;=80,"High Performer","Low Performer")</f>
        <v>Low Performer</v>
      </c>
      <c r="AG3442" t="str" cm="1">
        <f t="array" aca="1" ref="AG3442" ca="1">_xlfn.IFS(Table1[[#This Row],[Experience]]&lt;=3,"Junior",Table1[[#This Row],[Experience]]&lt;=7,"Mid Level",Table1[[#This Row],[Experience]]&gt;=7,"Senior")</f>
        <v>Mid Level</v>
      </c>
      <c r="AH3442" t="str">
        <f>IF(Table1[[#This Row],[Attendance %]]&gt;75,"OK","Below 75")</f>
        <v>OK</v>
      </c>
      <c r="AI3442" t="b">
        <f>ISBLANK(Table1[[#This Row],[Employee ID]])</f>
        <v>0</v>
      </c>
      <c r="AJ3442" t="b">
        <f>ISNUMBER(Table1[[#This Row],[Total Salary  ]])</f>
        <v>1</v>
      </c>
      <c r="AK3442" t="str">
        <f>IFERROR(_xlfn.XLOOKUP(Table1[[#This Row],[Manager ID]],MANAGERS!A:A,MANAGERS!B:B),"Not Found")</f>
        <v>Manager_9</v>
      </c>
    </row>
    <row r="3443" spans="1:37" x14ac:dyDescent="0.2">
      <c r="A3443" t="s">
        <v>3443</v>
      </c>
      <c r="B3443" t="s">
        <v>77</v>
      </c>
      <c r="C3443" t="s">
        <v>21</v>
      </c>
      <c r="D3443" t="s">
        <v>33</v>
      </c>
      <c r="E3443" t="s">
        <v>26</v>
      </c>
      <c r="F3443" s="1">
        <v>44609</v>
      </c>
      <c r="G3443" s="1">
        <v>34204</v>
      </c>
      <c r="H3443">
        <v>55803</v>
      </c>
      <c r="I3443">
        <v>16463</v>
      </c>
      <c r="J3443">
        <v>77</v>
      </c>
      <c r="K3443">
        <v>87</v>
      </c>
      <c r="L3443" t="s">
        <v>53</v>
      </c>
      <c r="M3443">
        <v>110</v>
      </c>
      <c r="N3443">
        <f>Table1[[#This Row],[Basic Salary]]+Table1[[#This Row],[Bonus]]</f>
        <v>72266</v>
      </c>
      <c r="O3443" s="2">
        <f>Table1[[#This Row],[Bonus]]/Table1[[#This Row],[Basic Salary]]</f>
        <v>0.29501998100460547</v>
      </c>
      <c r="P3443">
        <f ca="1">DATEDIF(Table1[[#This Row],[Date of Birth]],TODAY(),"Y")</f>
        <v>32</v>
      </c>
      <c r="Q3443">
        <f ca="1">DATEDIF(Table1[[#This Row],[Joining Date]],TODAY(),"Y")</f>
        <v>4</v>
      </c>
      <c r="R3443" t="str">
        <f ca="1">IF(YEAR(Table1[[#This Row],[Joining Date]])=YEAR(TODAY()),"Yes","No")</f>
        <v>No</v>
      </c>
      <c r="S3443" t="str">
        <f ca="1">IF(Table1[[#This Row],[Experience]]&gt;5,"Yes","No")</f>
        <v>No</v>
      </c>
      <c r="T3443" t="str">
        <f>TEXT(Table1[[#This Row],[Joining Date]],"mmmm")</f>
        <v>February</v>
      </c>
      <c r="U3443" t="str">
        <f>TEXT(Table1[[#This Row],[Joining Date]],"yyyy")</f>
        <v>2022</v>
      </c>
      <c r="V3443" s="5">
        <f ca="1">TODAY()-Table1[[#This Row],[Joining Date]]</f>
        <v>1630</v>
      </c>
      <c r="W3443" t="str">
        <f>LEFT(Table1[[#This Row],[Employee Name]],FIND(" ",Table1[[#This Row],[Employee Name]])-1)</f>
        <v>Rohan</v>
      </c>
      <c r="X3443" t="str">
        <f>RIGHT(Table1[[#This Row],[Employee Name]],LEN(Table1[[#This Row],[Employee Name]])-FIND(" ",Table1[[#This Row],[Employee Name]]))</f>
        <v>Gupta</v>
      </c>
      <c r="Y3443" t="str">
        <f>Table1[[#This Row],[Department]]&amp;"-"&amp;Table1[[#This Row],[Employee ID]]</f>
        <v>Marketing-E03387</v>
      </c>
      <c r="Z3443" t="str">
        <f>LEFT(Table1[[#This Row],[Department]],3)</f>
        <v>Mar</v>
      </c>
      <c r="AA3443" t="str">
        <f>_xlfn.XLOOKUP(Table1[[#This Row],[Manager ID]],MANAGERS!A:A,MANAGERS!B:B)</f>
        <v>Manager_10</v>
      </c>
      <c r="AB3443" t="str" cm="1">
        <f t="array" ref="AB3443">_xlfn.XLOOKUP(Table1[[#This Row],[Manager ID]],Table2[[#All],[Manager ID]],Table2[[#All],[Department Head]])</f>
        <v>HR</v>
      </c>
      <c r="AC3443" s="2">
        <f>_xlfn.XLOOKUP(Table1[[#This Row],[City]],L:L,O:O)</f>
        <v>0.23685887225230964</v>
      </c>
      <c r="AD3443" t="str" cm="1">
        <f t="array" ref="AD3443">_xlfn.IFS(Table1[[#This Row],[Performance Score]]&gt;=90,"Excellent",Table1[[#This Row],[Performance Score]]&gt;=75,"Good",Table1[[#This Row],[Performance Score]]&gt;=60,"Average",Table1[[#This Row],[Performance Score]]&lt;=60,"Need Improvement")</f>
        <v>Good</v>
      </c>
      <c r="AE3443" t="str">
        <f>IF(AND(Table1[[#This Row],[Attendance %]]&gt;=80,(Table1[[#This Row],[Performance Score]]&gt;=80)),"Eligible","Not Eligible")</f>
        <v>Not Eligible</v>
      </c>
      <c r="AF3443" t="str">
        <f>IF(Table1[[#This Row],[Performance Score]]&gt;=80,"High Performer","Low Performer")</f>
        <v>High Performer</v>
      </c>
      <c r="AG3443" t="str" cm="1">
        <f t="array" aca="1" ref="AG3443" ca="1">_xlfn.IFS(Table1[[#This Row],[Experience]]&lt;=3,"Junior",Table1[[#This Row],[Experience]]&lt;=7,"Mid Level",Table1[[#This Row],[Experience]]&gt;=7,"Senior")</f>
        <v>Mid Level</v>
      </c>
      <c r="AH3443" t="str">
        <f>IF(Table1[[#This Row],[Attendance %]]&gt;75,"OK","Below 75")</f>
        <v>OK</v>
      </c>
      <c r="AI3443" t="b">
        <f>ISBLANK(Table1[[#This Row],[Employee ID]])</f>
        <v>0</v>
      </c>
      <c r="AJ3443" t="b">
        <f>ISNUMBER(Table1[[#This Row],[Total Salary  ]])</f>
        <v>1</v>
      </c>
      <c r="AK3443" t="str">
        <f>IFERROR(_xlfn.XLOOKUP(Table1[[#This Row],[Manager ID]],MANAGERS!A:A,MANAGERS!B:B),"Not Found")</f>
        <v>Manager_10</v>
      </c>
    </row>
    <row r="3444" spans="1:37" x14ac:dyDescent="0.2">
      <c r="A3444" t="s">
        <v>3584</v>
      </c>
      <c r="B3444" t="s">
        <v>50</v>
      </c>
      <c r="C3444" t="s">
        <v>21</v>
      </c>
      <c r="D3444" t="s">
        <v>16</v>
      </c>
      <c r="E3444" t="s">
        <v>65</v>
      </c>
      <c r="F3444" s="1">
        <v>44026</v>
      </c>
      <c r="G3444" s="1">
        <v>33140</v>
      </c>
      <c r="H3444">
        <v>63057</v>
      </c>
      <c r="I3444">
        <v>9208</v>
      </c>
      <c r="J3444">
        <v>67</v>
      </c>
      <c r="K3444">
        <v>89</v>
      </c>
      <c r="L3444" t="s">
        <v>53</v>
      </c>
      <c r="M3444">
        <v>105</v>
      </c>
      <c r="N3444">
        <f>Table1[[#This Row],[Basic Salary]]+Table1[[#This Row],[Bonus]]</f>
        <v>72265</v>
      </c>
      <c r="O3444" s="2">
        <f>Table1[[#This Row],[Bonus]]/Table1[[#This Row],[Basic Salary]]</f>
        <v>0.14602661084415688</v>
      </c>
      <c r="P3444">
        <f ca="1">DATEDIF(Table1[[#This Row],[Date of Birth]],TODAY(),"Y")</f>
        <v>35</v>
      </c>
      <c r="Q3444">
        <f ca="1">DATEDIF(Table1[[#This Row],[Joining Date]],TODAY(),"Y")</f>
        <v>6</v>
      </c>
      <c r="R3444" t="str">
        <f ca="1">IF(YEAR(Table1[[#This Row],[Joining Date]])=YEAR(TODAY()),"Yes","No")</f>
        <v>No</v>
      </c>
      <c r="S3444" t="str">
        <f ca="1">IF(Table1[[#This Row],[Experience]]&gt;5,"Yes","No")</f>
        <v>Yes</v>
      </c>
      <c r="T3444" t="str">
        <f>TEXT(Table1[[#This Row],[Joining Date]],"mmmm")</f>
        <v>July</v>
      </c>
      <c r="U3444" t="str">
        <f>TEXT(Table1[[#This Row],[Joining Date]],"yyyy")</f>
        <v>2020</v>
      </c>
      <c r="V3444" s="5">
        <f ca="1">TODAY()-Table1[[#This Row],[Joining Date]]</f>
        <v>2213</v>
      </c>
      <c r="W3444" t="str">
        <f>LEFT(Table1[[#This Row],[Employee Name]],FIND(" ",Table1[[#This Row],[Employee Name]])-1)</f>
        <v>Ravi</v>
      </c>
      <c r="X3444" t="str">
        <f>RIGHT(Table1[[#This Row],[Employee Name]],LEN(Table1[[#This Row],[Employee Name]])-FIND(" ",Table1[[#This Row],[Employee Name]]))</f>
        <v>Teja</v>
      </c>
      <c r="Y3444" t="str">
        <f>Table1[[#This Row],[Department]]&amp;"-"&amp;Table1[[#This Row],[Employee ID]]</f>
        <v>HR-E03528</v>
      </c>
      <c r="Z3444" t="str">
        <f>LEFT(Table1[[#This Row],[Department]],3)</f>
        <v>HR</v>
      </c>
      <c r="AA3444" t="str">
        <f>_xlfn.XLOOKUP(Table1[[#This Row],[Manager ID]],MANAGERS!A:A,MANAGERS!B:B)</f>
        <v>Manager_5</v>
      </c>
      <c r="AB3444" t="str" cm="1">
        <f t="array" ref="AB3444">_xlfn.XLOOKUP(Table1[[#This Row],[Manager ID]],Table2[[#All],[Manager ID]],Table2[[#All],[Department Head]])</f>
        <v>Sales</v>
      </c>
      <c r="AC3444" s="2">
        <f>_xlfn.XLOOKUP(Table1[[#This Row],[City]],L:L,O:O)</f>
        <v>0.23685887225230964</v>
      </c>
      <c r="AD3444" t="str" cm="1">
        <f t="array" ref="AD3444">_xlfn.IFS(Table1[[#This Row],[Performance Score]]&gt;=90,"Excellent",Table1[[#This Row],[Performance Score]]&gt;=75,"Good",Table1[[#This Row],[Performance Score]]&gt;=60,"Average",Table1[[#This Row],[Performance Score]]&lt;=60,"Need Improvement")</f>
        <v>Good</v>
      </c>
      <c r="AE3444" t="str">
        <f>IF(AND(Table1[[#This Row],[Attendance %]]&gt;=80,(Table1[[#This Row],[Performance Score]]&gt;=80)),"Eligible","Not Eligible")</f>
        <v>Not Eligible</v>
      </c>
      <c r="AF3444" t="str">
        <f>IF(Table1[[#This Row],[Performance Score]]&gt;=80,"High Performer","Low Performer")</f>
        <v>High Performer</v>
      </c>
      <c r="AG3444" t="str" cm="1">
        <f t="array" aca="1" ref="AG3444" ca="1">_xlfn.IFS(Table1[[#This Row],[Experience]]&lt;=3,"Junior",Table1[[#This Row],[Experience]]&lt;=7,"Mid Level",Table1[[#This Row],[Experience]]&gt;=7,"Senior")</f>
        <v>Mid Level</v>
      </c>
      <c r="AH3444" t="str">
        <f>IF(Table1[[#This Row],[Attendance %]]&gt;75,"OK","Below 75")</f>
        <v>Below 75</v>
      </c>
      <c r="AI3444" t="b">
        <f>ISBLANK(Table1[[#This Row],[Employee ID]])</f>
        <v>0</v>
      </c>
      <c r="AJ3444" t="b">
        <f>ISNUMBER(Table1[[#This Row],[Total Salary  ]])</f>
        <v>1</v>
      </c>
      <c r="AK3444" t="str">
        <f>IFERROR(_xlfn.XLOOKUP(Table1[[#This Row],[Manager ID]],MANAGERS!A:A,MANAGERS!B:B),"Not Found")</f>
        <v>Manager_5</v>
      </c>
    </row>
    <row r="3445" spans="1:37" x14ac:dyDescent="0.2">
      <c r="A3445" t="s">
        <v>2879</v>
      </c>
      <c r="B3445" t="s">
        <v>129</v>
      </c>
      <c r="C3445" t="s">
        <v>21</v>
      </c>
      <c r="D3445" t="s">
        <v>46</v>
      </c>
      <c r="E3445" t="s">
        <v>30</v>
      </c>
      <c r="F3445" s="1">
        <v>44982</v>
      </c>
      <c r="G3445" s="1">
        <v>32779</v>
      </c>
      <c r="H3445">
        <v>42919</v>
      </c>
      <c r="I3445">
        <v>29343</v>
      </c>
      <c r="J3445">
        <v>74</v>
      </c>
      <c r="K3445">
        <v>45</v>
      </c>
      <c r="L3445" t="s">
        <v>27</v>
      </c>
      <c r="M3445">
        <v>115</v>
      </c>
      <c r="N3445">
        <f>Table1[[#This Row],[Basic Salary]]+Table1[[#This Row],[Bonus]]</f>
        <v>72262</v>
      </c>
      <c r="O3445" s="2">
        <f>Table1[[#This Row],[Bonus]]/Table1[[#This Row],[Basic Salary]]</f>
        <v>0.68368321722314129</v>
      </c>
      <c r="P3445">
        <f ca="1">DATEDIF(Table1[[#This Row],[Date of Birth]],TODAY(),"Y")</f>
        <v>36</v>
      </c>
      <c r="Q3445">
        <f ca="1">DATEDIF(Table1[[#This Row],[Joining Date]],TODAY(),"Y")</f>
        <v>3</v>
      </c>
      <c r="R3445" t="str">
        <f ca="1">IF(YEAR(Table1[[#This Row],[Joining Date]])=YEAR(TODAY()),"Yes","No")</f>
        <v>No</v>
      </c>
      <c r="S3445" t="str">
        <f ca="1">IF(Table1[[#This Row],[Experience]]&gt;5,"Yes","No")</f>
        <v>No</v>
      </c>
      <c r="T3445" t="str">
        <f>TEXT(Table1[[#This Row],[Joining Date]],"mmmm")</f>
        <v>February</v>
      </c>
      <c r="U3445" t="str">
        <f>TEXT(Table1[[#This Row],[Joining Date]],"yyyy")</f>
        <v>2023</v>
      </c>
      <c r="V3445" s="5">
        <f ca="1">TODAY()-Table1[[#This Row],[Joining Date]]</f>
        <v>1257</v>
      </c>
      <c r="W3445" t="str">
        <f>LEFT(Table1[[#This Row],[Employee Name]],FIND(" ",Table1[[#This Row],[Employee Name]])-1)</f>
        <v>Aarav</v>
      </c>
      <c r="X3445" t="str">
        <f>RIGHT(Table1[[#This Row],[Employee Name]],LEN(Table1[[#This Row],[Employee Name]])-FIND(" ",Table1[[#This Row],[Employee Name]]))</f>
        <v>Sharma</v>
      </c>
      <c r="Y3445" t="str">
        <f>Table1[[#This Row],[Department]]&amp;"-"&amp;Table1[[#This Row],[Employee ID]]</f>
        <v>Support-E02823</v>
      </c>
      <c r="Z3445" t="str">
        <f>LEFT(Table1[[#This Row],[Department]],3)</f>
        <v>Sup</v>
      </c>
      <c r="AA3445" t="str">
        <f>_xlfn.XLOOKUP(Table1[[#This Row],[Manager ID]],MANAGERS!A:A,MANAGERS!B:B)</f>
        <v>Manager_15</v>
      </c>
      <c r="AB3445" t="str" cm="1">
        <f t="array" ref="AB3445">_xlfn.XLOOKUP(Table1[[#This Row],[Manager ID]],Table2[[#All],[Manager ID]],Table2[[#All],[Department Head]])</f>
        <v>Support</v>
      </c>
      <c r="AC3445" s="2">
        <f>_xlfn.XLOOKUP(Table1[[#This Row],[City]],L:L,O:O)</f>
        <v>0.23674293405114402</v>
      </c>
      <c r="AD3445" t="str" cm="1">
        <f t="array" ref="AD3445">_xlfn.IFS(Table1[[#This Row],[Performance Score]]&gt;=90,"Excellent",Table1[[#This Row],[Performance Score]]&gt;=75,"Good",Table1[[#This Row],[Performance Score]]&gt;=60,"Average",Table1[[#This Row],[Performance Score]]&lt;=60,"Need Improvement")</f>
        <v>Need Improvement</v>
      </c>
      <c r="AE3445" t="str">
        <f>IF(AND(Table1[[#This Row],[Attendance %]]&gt;=80,(Table1[[#This Row],[Performance Score]]&gt;=80)),"Eligible","Not Eligible")</f>
        <v>Not Eligible</v>
      </c>
      <c r="AF3445" t="str">
        <f>IF(Table1[[#This Row],[Performance Score]]&gt;=80,"High Performer","Low Performer")</f>
        <v>Low Performer</v>
      </c>
      <c r="AG3445" t="str" cm="1">
        <f t="array" aca="1" ref="AG3445" ca="1">_xlfn.IFS(Table1[[#This Row],[Experience]]&lt;=3,"Junior",Table1[[#This Row],[Experience]]&lt;=7,"Mid Level",Table1[[#This Row],[Experience]]&gt;=7,"Senior")</f>
        <v>Junior</v>
      </c>
      <c r="AH3445" t="str">
        <f>IF(Table1[[#This Row],[Attendance %]]&gt;75,"OK","Below 75")</f>
        <v>Below 75</v>
      </c>
      <c r="AI3445" t="b">
        <f>ISBLANK(Table1[[#This Row],[Employee ID]])</f>
        <v>0</v>
      </c>
      <c r="AJ3445" t="b">
        <f>ISNUMBER(Table1[[#This Row],[Total Salary  ]])</f>
        <v>1</v>
      </c>
      <c r="AK3445" t="str">
        <f>IFERROR(_xlfn.XLOOKUP(Table1[[#This Row],[Manager ID]],MANAGERS!A:A,MANAGERS!B:B),"Not Found")</f>
        <v>Manager_15</v>
      </c>
    </row>
    <row r="3446" spans="1:37" x14ac:dyDescent="0.2">
      <c r="A3446" t="s">
        <v>1898</v>
      </c>
      <c r="B3446" t="s">
        <v>69</v>
      </c>
      <c r="C3446" t="s">
        <v>15</v>
      </c>
      <c r="D3446" t="s">
        <v>33</v>
      </c>
      <c r="E3446" t="s">
        <v>17</v>
      </c>
      <c r="F3446" s="1">
        <v>45618</v>
      </c>
      <c r="G3446" s="1">
        <v>31608</v>
      </c>
      <c r="H3446">
        <v>49941</v>
      </c>
      <c r="I3446">
        <v>22318</v>
      </c>
      <c r="J3446">
        <v>80</v>
      </c>
      <c r="K3446">
        <v>76</v>
      </c>
      <c r="L3446" t="s">
        <v>31</v>
      </c>
      <c r="M3446">
        <v>104</v>
      </c>
      <c r="N3446">
        <f>Table1[[#This Row],[Basic Salary]]+Table1[[#This Row],[Bonus]]</f>
        <v>72259</v>
      </c>
      <c r="O3446" s="2">
        <f>Table1[[#This Row],[Bonus]]/Table1[[#This Row],[Basic Salary]]</f>
        <v>0.44688732704591416</v>
      </c>
      <c r="P3446">
        <f ca="1">DATEDIF(Table1[[#This Row],[Date of Birth]],TODAY(),"Y")</f>
        <v>40</v>
      </c>
      <c r="Q3446">
        <f ca="1">DATEDIF(Table1[[#This Row],[Joining Date]],TODAY(),"Y")</f>
        <v>1</v>
      </c>
      <c r="R3446" t="str">
        <f ca="1">IF(YEAR(Table1[[#This Row],[Joining Date]])=YEAR(TODAY()),"Yes","No")</f>
        <v>No</v>
      </c>
      <c r="S3446" t="str">
        <f ca="1">IF(Table1[[#This Row],[Experience]]&gt;5,"Yes","No")</f>
        <v>No</v>
      </c>
      <c r="T3446" t="str">
        <f>TEXT(Table1[[#This Row],[Joining Date]],"mmmm")</f>
        <v>November</v>
      </c>
      <c r="U3446" t="str">
        <f>TEXT(Table1[[#This Row],[Joining Date]],"yyyy")</f>
        <v>2024</v>
      </c>
      <c r="V3446" s="5">
        <f ca="1">TODAY()-Table1[[#This Row],[Joining Date]]</f>
        <v>621</v>
      </c>
      <c r="W3446" t="str">
        <f>LEFT(Table1[[#This Row],[Employee Name]],FIND(" ",Table1[[#This Row],[Employee Name]])-1)</f>
        <v>Neha</v>
      </c>
      <c r="X3446" t="str">
        <f>RIGHT(Table1[[#This Row],[Employee Name]],LEN(Table1[[#This Row],[Employee Name]])-FIND(" ",Table1[[#This Row],[Employee Name]]))</f>
        <v>Kulkarni</v>
      </c>
      <c r="Y3446" t="str">
        <f>Table1[[#This Row],[Department]]&amp;"-"&amp;Table1[[#This Row],[Employee ID]]</f>
        <v>Marketing-E01842</v>
      </c>
      <c r="Z3446" t="str">
        <f>LEFT(Table1[[#This Row],[Department]],3)</f>
        <v>Mar</v>
      </c>
      <c r="AA3446" t="str">
        <f>_xlfn.XLOOKUP(Table1[[#This Row],[Manager ID]],MANAGERS!A:A,MANAGERS!B:B)</f>
        <v>Manager_4</v>
      </c>
      <c r="AB3446" t="str" cm="1">
        <f t="array" ref="AB3446">_xlfn.XLOOKUP(Table1[[#This Row],[Manager ID]],Table2[[#All],[Manager ID]],Table2[[#All],[Department Head]])</f>
        <v>Finance</v>
      </c>
      <c r="AC3446" s="2">
        <f>_xlfn.XLOOKUP(Table1[[#This Row],[City]],L:L,O:O)</f>
        <v>0.241864189087755</v>
      </c>
      <c r="AD3446" t="str" cm="1">
        <f t="array" ref="AD3446">_xlfn.IFS(Table1[[#This Row],[Performance Score]]&gt;=90,"Excellent",Table1[[#This Row],[Performance Score]]&gt;=75,"Good",Table1[[#This Row],[Performance Score]]&gt;=60,"Average",Table1[[#This Row],[Performance Score]]&lt;=60,"Need Improvement")</f>
        <v>Good</v>
      </c>
      <c r="AE3446" t="str">
        <f>IF(AND(Table1[[#This Row],[Attendance %]]&gt;=80,(Table1[[#This Row],[Performance Score]]&gt;=80)),"Eligible","Not Eligible")</f>
        <v>Not Eligible</v>
      </c>
      <c r="AF3446" t="str">
        <f>IF(Table1[[#This Row],[Performance Score]]&gt;=80,"High Performer","Low Performer")</f>
        <v>Low Performer</v>
      </c>
      <c r="AG3446" t="str" cm="1">
        <f t="array" aca="1" ref="AG3446" ca="1">_xlfn.IFS(Table1[[#This Row],[Experience]]&lt;=3,"Junior",Table1[[#This Row],[Experience]]&lt;=7,"Mid Level",Table1[[#This Row],[Experience]]&gt;=7,"Senior")</f>
        <v>Junior</v>
      </c>
      <c r="AH3446" t="str">
        <f>IF(Table1[[#This Row],[Attendance %]]&gt;75,"OK","Below 75")</f>
        <v>OK</v>
      </c>
      <c r="AI3446" t="b">
        <f>ISBLANK(Table1[[#This Row],[Employee ID]])</f>
        <v>0</v>
      </c>
      <c r="AJ3446" t="b">
        <f>ISNUMBER(Table1[[#This Row],[Total Salary  ]])</f>
        <v>1</v>
      </c>
      <c r="AK3446" t="str">
        <f>IFERROR(_xlfn.XLOOKUP(Table1[[#This Row],[Manager ID]],MANAGERS!A:A,MANAGERS!B:B),"Not Found")</f>
        <v>Manager_4</v>
      </c>
    </row>
    <row r="3447" spans="1:37" x14ac:dyDescent="0.2">
      <c r="A3447" t="s">
        <v>3440</v>
      </c>
      <c r="B3447" t="s">
        <v>87</v>
      </c>
      <c r="C3447" t="s">
        <v>21</v>
      </c>
      <c r="D3447" t="s">
        <v>16</v>
      </c>
      <c r="E3447" t="s">
        <v>22</v>
      </c>
      <c r="F3447" s="1">
        <v>43474</v>
      </c>
      <c r="G3447" s="1">
        <v>29320</v>
      </c>
      <c r="H3447">
        <v>66661</v>
      </c>
      <c r="I3447">
        <v>5595</v>
      </c>
      <c r="J3447">
        <v>99</v>
      </c>
      <c r="K3447">
        <v>91</v>
      </c>
      <c r="L3447" t="s">
        <v>27</v>
      </c>
      <c r="M3447">
        <v>120</v>
      </c>
      <c r="N3447">
        <f>Table1[[#This Row],[Basic Salary]]+Table1[[#This Row],[Bonus]]</f>
        <v>72256</v>
      </c>
      <c r="O3447" s="2">
        <f>Table1[[#This Row],[Bonus]]/Table1[[#This Row],[Basic Salary]]</f>
        <v>8.3932134231409675E-2</v>
      </c>
      <c r="P3447">
        <f ca="1">DATEDIF(Table1[[#This Row],[Date of Birth]],TODAY(),"Y")</f>
        <v>46</v>
      </c>
      <c r="Q3447">
        <f ca="1">DATEDIF(Table1[[#This Row],[Joining Date]],TODAY(),"Y")</f>
        <v>7</v>
      </c>
      <c r="R3447" t="str">
        <f ca="1">IF(YEAR(Table1[[#This Row],[Joining Date]])=YEAR(TODAY()),"Yes","No")</f>
        <v>No</v>
      </c>
      <c r="S3447" t="str">
        <f ca="1">IF(Table1[[#This Row],[Experience]]&gt;5,"Yes","No")</f>
        <v>Yes</v>
      </c>
      <c r="T3447" t="str">
        <f>TEXT(Table1[[#This Row],[Joining Date]],"mmmm")</f>
        <v>January</v>
      </c>
      <c r="U3447" t="str">
        <f>TEXT(Table1[[#This Row],[Joining Date]],"yyyy")</f>
        <v>2019</v>
      </c>
      <c r="V3447" s="5">
        <f ca="1">TODAY()-Table1[[#This Row],[Joining Date]]</f>
        <v>2765</v>
      </c>
      <c r="W3447" t="str">
        <f>LEFT(Table1[[#This Row],[Employee Name]],FIND(" ",Table1[[#This Row],[Employee Name]])-1)</f>
        <v>Arjun</v>
      </c>
      <c r="X3447" t="str">
        <f>RIGHT(Table1[[#This Row],[Employee Name]],LEN(Table1[[#This Row],[Employee Name]])-FIND(" ",Table1[[#This Row],[Employee Name]]))</f>
        <v>Mehta</v>
      </c>
      <c r="Y3447" t="str">
        <f>Table1[[#This Row],[Department]]&amp;"-"&amp;Table1[[#This Row],[Employee ID]]</f>
        <v>HR-E03384</v>
      </c>
      <c r="Z3447" t="str">
        <f>LEFT(Table1[[#This Row],[Department]],3)</f>
        <v>HR</v>
      </c>
      <c r="AA3447" t="str">
        <f>_xlfn.XLOOKUP(Table1[[#This Row],[Manager ID]],MANAGERS!A:A,MANAGERS!B:B)</f>
        <v>Manager_20</v>
      </c>
      <c r="AB3447" t="str" cm="1">
        <f t="array" ref="AB3447">_xlfn.XLOOKUP(Table1[[#This Row],[Manager ID]],Table2[[#All],[Manager ID]],Table2[[#All],[Department Head]])</f>
        <v>Operations</v>
      </c>
      <c r="AC3447" s="2">
        <f>_xlfn.XLOOKUP(Table1[[#This Row],[City]],L:L,O:O)</f>
        <v>0.23674293405114402</v>
      </c>
      <c r="AD3447" t="str" cm="1">
        <f t="array" ref="AD3447">_xlfn.IFS(Table1[[#This Row],[Performance Score]]&gt;=90,"Excellent",Table1[[#This Row],[Performance Score]]&gt;=75,"Good",Table1[[#This Row],[Performance Score]]&gt;=60,"Average",Table1[[#This Row],[Performance Score]]&lt;=60,"Need Improvement")</f>
        <v>Excellent</v>
      </c>
      <c r="AE3447" t="str">
        <f>IF(AND(Table1[[#This Row],[Attendance %]]&gt;=80,(Table1[[#This Row],[Performance Score]]&gt;=80)),"Eligible","Not Eligible")</f>
        <v>Eligible</v>
      </c>
      <c r="AF3447" t="str">
        <f>IF(Table1[[#This Row],[Performance Score]]&gt;=80,"High Performer","Low Performer")</f>
        <v>High Performer</v>
      </c>
      <c r="AG3447" t="str" cm="1">
        <f t="array" aca="1" ref="AG3447" ca="1">_xlfn.IFS(Table1[[#This Row],[Experience]]&lt;=3,"Junior",Table1[[#This Row],[Experience]]&lt;=7,"Mid Level",Table1[[#This Row],[Experience]]&gt;=7,"Senior")</f>
        <v>Mid Level</v>
      </c>
      <c r="AH3447" t="str">
        <f>IF(Table1[[#This Row],[Attendance %]]&gt;75,"OK","Below 75")</f>
        <v>OK</v>
      </c>
      <c r="AI3447" t="b">
        <f>ISBLANK(Table1[[#This Row],[Employee ID]])</f>
        <v>0</v>
      </c>
      <c r="AJ3447" t="b">
        <f>ISNUMBER(Table1[[#This Row],[Total Salary  ]])</f>
        <v>1</v>
      </c>
      <c r="AK3447" t="str">
        <f>IFERROR(_xlfn.XLOOKUP(Table1[[#This Row],[Manager ID]],MANAGERS!A:A,MANAGERS!B:B),"Not Found")</f>
        <v>Manager_20</v>
      </c>
    </row>
    <row r="3448" spans="1:37" x14ac:dyDescent="0.2">
      <c r="A3448" t="s">
        <v>678</v>
      </c>
      <c r="B3448" t="s">
        <v>75</v>
      </c>
      <c r="C3448" t="s">
        <v>21</v>
      </c>
      <c r="D3448" t="s">
        <v>33</v>
      </c>
      <c r="E3448" t="s">
        <v>51</v>
      </c>
      <c r="F3448" s="1">
        <v>42479</v>
      </c>
      <c r="G3448" s="1">
        <v>29288</v>
      </c>
      <c r="H3448">
        <v>65760</v>
      </c>
      <c r="I3448">
        <v>6442</v>
      </c>
      <c r="J3448">
        <v>98</v>
      </c>
      <c r="K3448">
        <v>95</v>
      </c>
      <c r="L3448" t="s">
        <v>53</v>
      </c>
      <c r="M3448">
        <v>111</v>
      </c>
      <c r="N3448">
        <f>Table1[[#This Row],[Basic Salary]]+Table1[[#This Row],[Bonus]]</f>
        <v>72202</v>
      </c>
      <c r="O3448" s="2">
        <f>Table1[[#This Row],[Bonus]]/Table1[[#This Row],[Basic Salary]]</f>
        <v>9.7962287104622875E-2</v>
      </c>
      <c r="P3448">
        <f ca="1">DATEDIF(Table1[[#This Row],[Date of Birth]],TODAY(),"Y")</f>
        <v>46</v>
      </c>
      <c r="Q3448">
        <f ca="1">DATEDIF(Table1[[#This Row],[Joining Date]],TODAY(),"Y")</f>
        <v>10</v>
      </c>
      <c r="R3448" t="str">
        <f ca="1">IF(YEAR(Table1[[#This Row],[Joining Date]])=YEAR(TODAY()),"Yes","No")</f>
        <v>No</v>
      </c>
      <c r="S3448" t="str">
        <f ca="1">IF(Table1[[#This Row],[Experience]]&gt;5,"Yes","No")</f>
        <v>Yes</v>
      </c>
      <c r="T3448" t="str">
        <f>TEXT(Table1[[#This Row],[Joining Date]],"mmmm")</f>
        <v>April</v>
      </c>
      <c r="U3448" t="str">
        <f>TEXT(Table1[[#This Row],[Joining Date]],"yyyy")</f>
        <v>2016</v>
      </c>
      <c r="V3448" s="5">
        <f ca="1">TODAY()-Table1[[#This Row],[Joining Date]]</f>
        <v>3760</v>
      </c>
      <c r="W3448" t="str">
        <f>LEFT(Table1[[#This Row],[Employee Name]],FIND(" ",Table1[[#This Row],[Employee Name]])-1)</f>
        <v>Ishita</v>
      </c>
      <c r="X3448" t="str">
        <f>RIGHT(Table1[[#This Row],[Employee Name]],LEN(Table1[[#This Row],[Employee Name]])-FIND(" ",Table1[[#This Row],[Employee Name]]))</f>
        <v>Roy</v>
      </c>
      <c r="Y3448" t="str">
        <f>Table1[[#This Row],[Department]]&amp;"-"&amp;Table1[[#This Row],[Employee ID]]</f>
        <v>Marketing-E00622</v>
      </c>
      <c r="Z3448" t="str">
        <f>LEFT(Table1[[#This Row],[Department]],3)</f>
        <v>Mar</v>
      </c>
      <c r="AA3448" t="str">
        <f>_xlfn.XLOOKUP(Table1[[#This Row],[Manager ID]],MANAGERS!A:A,MANAGERS!B:B)</f>
        <v>Manager_11</v>
      </c>
      <c r="AB3448" t="str" cm="1">
        <f t="array" ref="AB3448">_xlfn.XLOOKUP(Table1[[#This Row],[Manager ID]],Table2[[#All],[Manager ID]],Table2[[#All],[Department Head]])</f>
        <v>Marketing</v>
      </c>
      <c r="AC3448" s="2">
        <f>_xlfn.XLOOKUP(Table1[[#This Row],[City]],L:L,O:O)</f>
        <v>0.23685887225230964</v>
      </c>
      <c r="AD3448" t="str" cm="1">
        <f t="array" ref="AD3448">_xlfn.IFS(Table1[[#This Row],[Performance Score]]&gt;=90,"Excellent",Table1[[#This Row],[Performance Score]]&gt;=75,"Good",Table1[[#This Row],[Performance Score]]&gt;=60,"Average",Table1[[#This Row],[Performance Score]]&lt;=60,"Need Improvement")</f>
        <v>Excellent</v>
      </c>
      <c r="AE3448" t="str">
        <f>IF(AND(Table1[[#This Row],[Attendance %]]&gt;=80,(Table1[[#This Row],[Performance Score]]&gt;=80)),"Eligible","Not Eligible")</f>
        <v>Eligible</v>
      </c>
      <c r="AF3448" t="str">
        <f>IF(Table1[[#This Row],[Performance Score]]&gt;=80,"High Performer","Low Performer")</f>
        <v>High Performer</v>
      </c>
      <c r="AG3448" t="str" cm="1">
        <f t="array" aca="1" ref="AG3448" ca="1">_xlfn.IFS(Table1[[#This Row],[Experience]]&lt;=3,"Junior",Table1[[#This Row],[Experience]]&lt;=7,"Mid Level",Table1[[#This Row],[Experience]]&gt;=7,"Senior")</f>
        <v>Senior</v>
      </c>
      <c r="AH3448" t="str">
        <f>IF(Table1[[#This Row],[Attendance %]]&gt;75,"OK","Below 75")</f>
        <v>OK</v>
      </c>
      <c r="AI3448" t="b">
        <f>ISBLANK(Table1[[#This Row],[Employee ID]])</f>
        <v>0</v>
      </c>
      <c r="AJ3448" t="b">
        <f>ISNUMBER(Table1[[#This Row],[Total Salary  ]])</f>
        <v>1</v>
      </c>
      <c r="AK3448" t="str">
        <f>IFERROR(_xlfn.XLOOKUP(Table1[[#This Row],[Manager ID]],MANAGERS!A:A,MANAGERS!B:B),"Not Found")</f>
        <v>Manager_11</v>
      </c>
    </row>
    <row r="3449" spans="1:37" x14ac:dyDescent="0.2">
      <c r="A3449" t="s">
        <v>1538</v>
      </c>
      <c r="B3449" t="s">
        <v>48</v>
      </c>
      <c r="C3449" t="s">
        <v>15</v>
      </c>
      <c r="D3449" t="s">
        <v>40</v>
      </c>
      <c r="E3449" t="s">
        <v>22</v>
      </c>
      <c r="F3449" s="1">
        <v>43012</v>
      </c>
      <c r="G3449" s="1">
        <v>38199</v>
      </c>
      <c r="H3449">
        <v>45317</v>
      </c>
      <c r="I3449">
        <v>26873</v>
      </c>
      <c r="J3449">
        <v>77</v>
      </c>
      <c r="K3449">
        <v>41</v>
      </c>
      <c r="L3449" t="s">
        <v>27</v>
      </c>
      <c r="M3449">
        <v>108</v>
      </c>
      <c r="N3449">
        <f>Table1[[#This Row],[Basic Salary]]+Table1[[#This Row],[Bonus]]</f>
        <v>72190</v>
      </c>
      <c r="O3449" s="2">
        <f>Table1[[#This Row],[Bonus]]/Table1[[#This Row],[Basic Salary]]</f>
        <v>0.59300041926870706</v>
      </c>
      <c r="P3449">
        <f ca="1">DATEDIF(Table1[[#This Row],[Date of Birth]],TODAY(),"Y")</f>
        <v>22</v>
      </c>
      <c r="Q3449">
        <f ca="1">DATEDIF(Table1[[#This Row],[Joining Date]],TODAY(),"Y")</f>
        <v>8</v>
      </c>
      <c r="R3449" t="str">
        <f ca="1">IF(YEAR(Table1[[#This Row],[Joining Date]])=YEAR(TODAY()),"Yes","No")</f>
        <v>No</v>
      </c>
      <c r="S3449" t="str">
        <f ca="1">IF(Table1[[#This Row],[Experience]]&gt;5,"Yes","No")</f>
        <v>Yes</v>
      </c>
      <c r="T3449" t="str">
        <f>TEXT(Table1[[#This Row],[Joining Date]],"mmmm")</f>
        <v>October</v>
      </c>
      <c r="U3449" t="str">
        <f>TEXT(Table1[[#This Row],[Joining Date]],"yyyy")</f>
        <v>2017</v>
      </c>
      <c r="V3449" s="5">
        <f ca="1">TODAY()-Table1[[#This Row],[Joining Date]]</f>
        <v>3227</v>
      </c>
      <c r="W3449" t="str">
        <f>LEFT(Table1[[#This Row],[Employee Name]],FIND(" ",Table1[[#This Row],[Employee Name]])-1)</f>
        <v>Aditya</v>
      </c>
      <c r="X3449" t="str">
        <f>RIGHT(Table1[[#This Row],[Employee Name]],LEN(Table1[[#This Row],[Employee Name]])-FIND(" ",Table1[[#This Row],[Employee Name]]))</f>
        <v>Kapoor</v>
      </c>
      <c r="Y3449" t="str">
        <f>Table1[[#This Row],[Department]]&amp;"-"&amp;Table1[[#This Row],[Employee ID]]</f>
        <v>IT-E01482</v>
      </c>
      <c r="Z3449" t="str">
        <f>LEFT(Table1[[#This Row],[Department]],3)</f>
        <v>IT</v>
      </c>
      <c r="AA3449" t="str">
        <f>_xlfn.XLOOKUP(Table1[[#This Row],[Manager ID]],MANAGERS!A:A,MANAGERS!B:B)</f>
        <v>Manager_8</v>
      </c>
      <c r="AB3449" t="str" cm="1">
        <f t="array" ref="AB3449">_xlfn.XLOOKUP(Table1[[#This Row],[Manager ID]],Table2[[#All],[Manager ID]],Table2[[#All],[Department Head]])</f>
        <v>Sales</v>
      </c>
      <c r="AC3449" s="2">
        <f>_xlfn.XLOOKUP(Table1[[#This Row],[City]],L:L,O:O)</f>
        <v>0.23674293405114402</v>
      </c>
      <c r="AD3449" t="str" cm="1">
        <f t="array" ref="AD3449">_xlfn.IFS(Table1[[#This Row],[Performance Score]]&gt;=90,"Excellent",Table1[[#This Row],[Performance Score]]&gt;=75,"Good",Table1[[#This Row],[Performance Score]]&gt;=60,"Average",Table1[[#This Row],[Performance Score]]&lt;=60,"Need Improvement")</f>
        <v>Need Improvement</v>
      </c>
      <c r="AE3449" t="str">
        <f>IF(AND(Table1[[#This Row],[Attendance %]]&gt;=80,(Table1[[#This Row],[Performance Score]]&gt;=80)),"Eligible","Not Eligible")</f>
        <v>Not Eligible</v>
      </c>
      <c r="AF3449" t="str">
        <f>IF(Table1[[#This Row],[Performance Score]]&gt;=80,"High Performer","Low Performer")</f>
        <v>Low Performer</v>
      </c>
      <c r="AG3449" t="str" cm="1">
        <f t="array" aca="1" ref="AG3449" ca="1">_xlfn.IFS(Table1[[#This Row],[Experience]]&lt;=3,"Junior",Table1[[#This Row],[Experience]]&lt;=7,"Mid Level",Table1[[#This Row],[Experience]]&gt;=7,"Senior")</f>
        <v>Senior</v>
      </c>
      <c r="AH3449" t="str">
        <f>IF(Table1[[#This Row],[Attendance %]]&gt;75,"OK","Below 75")</f>
        <v>OK</v>
      </c>
      <c r="AI3449" t="b">
        <f>ISBLANK(Table1[[#This Row],[Employee ID]])</f>
        <v>0</v>
      </c>
      <c r="AJ3449" t="b">
        <f>ISNUMBER(Table1[[#This Row],[Total Salary  ]])</f>
        <v>1</v>
      </c>
      <c r="AK3449" t="str">
        <f>IFERROR(_xlfn.XLOOKUP(Table1[[#This Row],[Manager ID]],MANAGERS!A:A,MANAGERS!B:B),"Not Found")</f>
        <v>Manager_8</v>
      </c>
    </row>
    <row r="3450" spans="1:37" x14ac:dyDescent="0.2">
      <c r="A3450" t="s">
        <v>1867</v>
      </c>
      <c r="B3450" t="s">
        <v>77</v>
      </c>
      <c r="C3450" t="s">
        <v>15</v>
      </c>
      <c r="D3450" t="s">
        <v>43</v>
      </c>
      <c r="E3450" t="s">
        <v>22</v>
      </c>
      <c r="F3450" s="1">
        <v>44589</v>
      </c>
      <c r="G3450" s="1">
        <v>40342</v>
      </c>
      <c r="H3450">
        <v>50950</v>
      </c>
      <c r="I3450">
        <v>21140</v>
      </c>
      <c r="J3450">
        <v>73</v>
      </c>
      <c r="K3450">
        <v>48</v>
      </c>
      <c r="L3450" t="s">
        <v>27</v>
      </c>
      <c r="M3450">
        <v>111</v>
      </c>
      <c r="N3450">
        <f>Table1[[#This Row],[Basic Salary]]+Table1[[#This Row],[Bonus]]</f>
        <v>72090</v>
      </c>
      <c r="O3450" s="2">
        <f>Table1[[#This Row],[Bonus]]/Table1[[#This Row],[Basic Salary]]</f>
        <v>0.41491658488714428</v>
      </c>
      <c r="P3450">
        <f ca="1">DATEDIF(Table1[[#This Row],[Date of Birth]],TODAY(),"Y")</f>
        <v>16</v>
      </c>
      <c r="Q3450">
        <f ca="1">DATEDIF(Table1[[#This Row],[Joining Date]],TODAY(),"Y")</f>
        <v>4</v>
      </c>
      <c r="R3450" t="str">
        <f ca="1">IF(YEAR(Table1[[#This Row],[Joining Date]])=YEAR(TODAY()),"Yes","No")</f>
        <v>No</v>
      </c>
      <c r="S3450" t="str">
        <f ca="1">IF(Table1[[#This Row],[Experience]]&gt;5,"Yes","No")</f>
        <v>No</v>
      </c>
      <c r="T3450" t="str">
        <f>TEXT(Table1[[#This Row],[Joining Date]],"mmmm")</f>
        <v>January</v>
      </c>
      <c r="U3450" t="str">
        <f>TEXT(Table1[[#This Row],[Joining Date]],"yyyy")</f>
        <v>2022</v>
      </c>
      <c r="V3450" s="5">
        <f ca="1">TODAY()-Table1[[#This Row],[Joining Date]]</f>
        <v>1650</v>
      </c>
      <c r="W3450" t="str">
        <f>LEFT(Table1[[#This Row],[Employee Name]],FIND(" ",Table1[[#This Row],[Employee Name]])-1)</f>
        <v>Rohan</v>
      </c>
      <c r="X3450" t="str">
        <f>RIGHT(Table1[[#This Row],[Employee Name]],LEN(Table1[[#This Row],[Employee Name]])-FIND(" ",Table1[[#This Row],[Employee Name]]))</f>
        <v>Gupta</v>
      </c>
      <c r="Y3450" t="str">
        <f>Table1[[#This Row],[Department]]&amp;"-"&amp;Table1[[#This Row],[Employee ID]]</f>
        <v>Operations-E01811</v>
      </c>
      <c r="Z3450" t="str">
        <f>LEFT(Table1[[#This Row],[Department]],3)</f>
        <v>Ope</v>
      </c>
      <c r="AA3450" t="str">
        <f>_xlfn.XLOOKUP(Table1[[#This Row],[Manager ID]],MANAGERS!A:A,MANAGERS!B:B)</f>
        <v>Manager_11</v>
      </c>
      <c r="AB3450" t="str" cm="1">
        <f t="array" ref="AB3450">_xlfn.XLOOKUP(Table1[[#This Row],[Manager ID]],Table2[[#All],[Manager ID]],Table2[[#All],[Department Head]])</f>
        <v>Marketing</v>
      </c>
      <c r="AC3450" s="2">
        <f>_xlfn.XLOOKUP(Table1[[#This Row],[City]],L:L,O:O)</f>
        <v>0.23674293405114402</v>
      </c>
      <c r="AD3450" t="str" cm="1">
        <f t="array" ref="AD3450">_xlfn.IFS(Table1[[#This Row],[Performance Score]]&gt;=90,"Excellent",Table1[[#This Row],[Performance Score]]&gt;=75,"Good",Table1[[#This Row],[Performance Score]]&gt;=60,"Average",Table1[[#This Row],[Performance Score]]&lt;=60,"Need Improvement")</f>
        <v>Need Improvement</v>
      </c>
      <c r="AE3450" t="str">
        <f>IF(AND(Table1[[#This Row],[Attendance %]]&gt;=80,(Table1[[#This Row],[Performance Score]]&gt;=80)),"Eligible","Not Eligible")</f>
        <v>Not Eligible</v>
      </c>
      <c r="AF3450" t="str">
        <f>IF(Table1[[#This Row],[Performance Score]]&gt;=80,"High Performer","Low Performer")</f>
        <v>Low Performer</v>
      </c>
      <c r="AG3450" t="str" cm="1">
        <f t="array" aca="1" ref="AG3450" ca="1">_xlfn.IFS(Table1[[#This Row],[Experience]]&lt;=3,"Junior",Table1[[#This Row],[Experience]]&lt;=7,"Mid Level",Table1[[#This Row],[Experience]]&gt;=7,"Senior")</f>
        <v>Mid Level</v>
      </c>
      <c r="AH3450" t="str">
        <f>IF(Table1[[#This Row],[Attendance %]]&gt;75,"OK","Below 75")</f>
        <v>Below 75</v>
      </c>
      <c r="AI3450" t="b">
        <f>ISBLANK(Table1[[#This Row],[Employee ID]])</f>
        <v>0</v>
      </c>
      <c r="AJ3450" t="b">
        <f>ISNUMBER(Table1[[#This Row],[Total Salary  ]])</f>
        <v>1</v>
      </c>
      <c r="AK3450" t="str">
        <f>IFERROR(_xlfn.XLOOKUP(Table1[[#This Row],[Manager ID]],MANAGERS!A:A,MANAGERS!B:B),"Not Found")</f>
        <v>Manager_11</v>
      </c>
    </row>
    <row r="3451" spans="1:37" x14ac:dyDescent="0.2">
      <c r="A3451" t="s">
        <v>771</v>
      </c>
      <c r="B3451" t="s">
        <v>85</v>
      </c>
      <c r="C3451" t="s">
        <v>15</v>
      </c>
      <c r="D3451" t="s">
        <v>25</v>
      </c>
      <c r="E3451" t="s">
        <v>30</v>
      </c>
      <c r="F3451" s="1">
        <v>43169</v>
      </c>
      <c r="G3451" s="1">
        <v>36690</v>
      </c>
      <c r="H3451">
        <v>46805</v>
      </c>
      <c r="I3451">
        <v>25271</v>
      </c>
      <c r="J3451">
        <v>70</v>
      </c>
      <c r="K3451">
        <v>85</v>
      </c>
      <c r="L3451" t="s">
        <v>23</v>
      </c>
      <c r="M3451">
        <v>110</v>
      </c>
      <c r="N3451">
        <f>Table1[[#This Row],[Basic Salary]]+Table1[[#This Row],[Bonus]]</f>
        <v>72076</v>
      </c>
      <c r="O3451" s="2">
        <f>Table1[[#This Row],[Bonus]]/Table1[[#This Row],[Basic Salary]]</f>
        <v>0.53992094861660078</v>
      </c>
      <c r="P3451">
        <f ca="1">DATEDIF(Table1[[#This Row],[Date of Birth]],TODAY(),"Y")</f>
        <v>26</v>
      </c>
      <c r="Q3451">
        <f ca="1">DATEDIF(Table1[[#This Row],[Joining Date]],TODAY(),"Y")</f>
        <v>8</v>
      </c>
      <c r="R3451" t="str">
        <f ca="1">IF(YEAR(Table1[[#This Row],[Joining Date]])=YEAR(TODAY()),"Yes","No")</f>
        <v>No</v>
      </c>
      <c r="S3451" t="str">
        <f ca="1">IF(Table1[[#This Row],[Experience]]&gt;5,"Yes","No")</f>
        <v>Yes</v>
      </c>
      <c r="T3451" t="str">
        <f>TEXT(Table1[[#This Row],[Joining Date]],"mmmm")</f>
        <v>March</v>
      </c>
      <c r="U3451" t="str">
        <f>TEXT(Table1[[#This Row],[Joining Date]],"yyyy")</f>
        <v>2018</v>
      </c>
      <c r="V3451" s="5">
        <f ca="1">TODAY()-Table1[[#This Row],[Joining Date]]</f>
        <v>3070</v>
      </c>
      <c r="W3451" t="str">
        <f>LEFT(Table1[[#This Row],[Employee Name]],FIND(" ",Table1[[#This Row],[Employee Name]])-1)</f>
        <v>Pooja</v>
      </c>
      <c r="X3451" t="str">
        <f>RIGHT(Table1[[#This Row],[Employee Name]],LEN(Table1[[#This Row],[Employee Name]])-FIND(" ",Table1[[#This Row],[Employee Name]]))</f>
        <v>Das</v>
      </c>
      <c r="Y3451" t="str">
        <f>Table1[[#This Row],[Department]]&amp;"-"&amp;Table1[[#This Row],[Employee ID]]</f>
        <v>Finance-E00715</v>
      </c>
      <c r="Z3451" t="str">
        <f>LEFT(Table1[[#This Row],[Department]],3)</f>
        <v>Fin</v>
      </c>
      <c r="AA3451" t="str">
        <f>_xlfn.XLOOKUP(Table1[[#This Row],[Manager ID]],MANAGERS!A:A,MANAGERS!B:B)</f>
        <v>Manager_10</v>
      </c>
      <c r="AB3451" t="str" cm="1">
        <f t="array" ref="AB3451">_xlfn.XLOOKUP(Table1[[#This Row],[Manager ID]],Table2[[#All],[Manager ID]],Table2[[#All],[Department Head]])</f>
        <v>HR</v>
      </c>
      <c r="AC3451" s="2">
        <f>_xlfn.XLOOKUP(Table1[[#This Row],[City]],L:L,O:O)</f>
        <v>0.23486488519629886</v>
      </c>
      <c r="AD3451" t="str" cm="1">
        <f t="array" ref="AD3451">_xlfn.IFS(Table1[[#This Row],[Performance Score]]&gt;=90,"Excellent",Table1[[#This Row],[Performance Score]]&gt;=75,"Good",Table1[[#This Row],[Performance Score]]&gt;=60,"Average",Table1[[#This Row],[Performance Score]]&lt;=60,"Need Improvement")</f>
        <v>Good</v>
      </c>
      <c r="AE3451" t="str">
        <f>IF(AND(Table1[[#This Row],[Attendance %]]&gt;=80,(Table1[[#This Row],[Performance Score]]&gt;=80)),"Eligible","Not Eligible")</f>
        <v>Not Eligible</v>
      </c>
      <c r="AF3451" t="str">
        <f>IF(Table1[[#This Row],[Performance Score]]&gt;=80,"High Performer","Low Performer")</f>
        <v>High Performer</v>
      </c>
      <c r="AG3451" t="str" cm="1">
        <f t="array" aca="1" ref="AG3451" ca="1">_xlfn.IFS(Table1[[#This Row],[Experience]]&lt;=3,"Junior",Table1[[#This Row],[Experience]]&lt;=7,"Mid Level",Table1[[#This Row],[Experience]]&gt;=7,"Senior")</f>
        <v>Senior</v>
      </c>
      <c r="AH3451" t="str">
        <f>IF(Table1[[#This Row],[Attendance %]]&gt;75,"OK","Below 75")</f>
        <v>Below 75</v>
      </c>
      <c r="AI3451" t="b">
        <f>ISBLANK(Table1[[#This Row],[Employee ID]])</f>
        <v>0</v>
      </c>
      <c r="AJ3451" t="b">
        <f>ISNUMBER(Table1[[#This Row],[Total Salary  ]])</f>
        <v>1</v>
      </c>
      <c r="AK3451" t="str">
        <f>IFERROR(_xlfn.XLOOKUP(Table1[[#This Row],[Manager ID]],MANAGERS!A:A,MANAGERS!B:B),"Not Found")</f>
        <v>Manager_10</v>
      </c>
    </row>
    <row r="3452" spans="1:37" x14ac:dyDescent="0.2">
      <c r="A3452" t="s">
        <v>3567</v>
      </c>
      <c r="B3452" t="s">
        <v>93</v>
      </c>
      <c r="C3452" t="s">
        <v>15</v>
      </c>
      <c r="D3452" t="s">
        <v>16</v>
      </c>
      <c r="E3452" t="s">
        <v>30</v>
      </c>
      <c r="F3452" s="1">
        <v>45358</v>
      </c>
      <c r="G3452" s="1">
        <v>32800</v>
      </c>
      <c r="H3452">
        <v>52093</v>
      </c>
      <c r="I3452">
        <v>19976</v>
      </c>
      <c r="J3452">
        <v>77</v>
      </c>
      <c r="K3452">
        <v>93</v>
      </c>
      <c r="L3452" t="s">
        <v>34</v>
      </c>
      <c r="M3452">
        <v>107</v>
      </c>
      <c r="N3452">
        <f>Table1[[#This Row],[Basic Salary]]+Table1[[#This Row],[Bonus]]</f>
        <v>72069</v>
      </c>
      <c r="O3452" s="2">
        <f>Table1[[#This Row],[Bonus]]/Table1[[#This Row],[Basic Salary]]</f>
        <v>0.38346802833394122</v>
      </c>
      <c r="P3452">
        <f ca="1">DATEDIF(Table1[[#This Row],[Date of Birth]],TODAY(),"Y")</f>
        <v>36</v>
      </c>
      <c r="Q3452">
        <f ca="1">DATEDIF(Table1[[#This Row],[Joining Date]],TODAY(),"Y")</f>
        <v>2</v>
      </c>
      <c r="R3452" t="str">
        <f ca="1">IF(YEAR(Table1[[#This Row],[Joining Date]])=YEAR(TODAY()),"Yes","No")</f>
        <v>No</v>
      </c>
      <c r="S3452" t="str">
        <f ca="1">IF(Table1[[#This Row],[Experience]]&gt;5,"Yes","No")</f>
        <v>No</v>
      </c>
      <c r="T3452" t="str">
        <f>TEXT(Table1[[#This Row],[Joining Date]],"mmmm")</f>
        <v>March</v>
      </c>
      <c r="U3452" t="str">
        <f>TEXT(Table1[[#This Row],[Joining Date]],"yyyy")</f>
        <v>2024</v>
      </c>
      <c r="V3452" s="5">
        <f ca="1">TODAY()-Table1[[#This Row],[Joining Date]]</f>
        <v>881</v>
      </c>
      <c r="W3452" t="str">
        <f>LEFT(Table1[[#This Row],[Employee Name]],FIND(" ",Table1[[#This Row],[Employee Name]])-1)</f>
        <v>Priya</v>
      </c>
      <c r="X3452" t="str">
        <f>RIGHT(Table1[[#This Row],[Employee Name]],LEN(Table1[[#This Row],[Employee Name]])-FIND(" ",Table1[[#This Row],[Employee Name]]))</f>
        <v>Reddy</v>
      </c>
      <c r="Y3452" t="str">
        <f>Table1[[#This Row],[Department]]&amp;"-"&amp;Table1[[#This Row],[Employee ID]]</f>
        <v>HR-E03511</v>
      </c>
      <c r="Z3452" t="str">
        <f>LEFT(Table1[[#This Row],[Department]],3)</f>
        <v>HR</v>
      </c>
      <c r="AA3452" t="str">
        <f>_xlfn.XLOOKUP(Table1[[#This Row],[Manager ID]],MANAGERS!A:A,MANAGERS!B:B)</f>
        <v>Manager_7</v>
      </c>
      <c r="AB3452" t="str" cm="1">
        <f t="array" ref="AB3452">_xlfn.XLOOKUP(Table1[[#This Row],[Manager ID]],Table2[[#All],[Manager ID]],Table2[[#All],[Department Head]])</f>
        <v>Operations</v>
      </c>
      <c r="AC3452" s="2">
        <f>_xlfn.XLOOKUP(Table1[[#This Row],[City]],L:L,O:O)</f>
        <v>0.24030340748661314</v>
      </c>
      <c r="AD3452" t="str" cm="1">
        <f t="array" ref="AD3452">_xlfn.IFS(Table1[[#This Row],[Performance Score]]&gt;=90,"Excellent",Table1[[#This Row],[Performance Score]]&gt;=75,"Good",Table1[[#This Row],[Performance Score]]&gt;=60,"Average",Table1[[#This Row],[Performance Score]]&lt;=60,"Need Improvement")</f>
        <v>Excellent</v>
      </c>
      <c r="AE3452" t="str">
        <f>IF(AND(Table1[[#This Row],[Attendance %]]&gt;=80,(Table1[[#This Row],[Performance Score]]&gt;=80)),"Eligible","Not Eligible")</f>
        <v>Not Eligible</v>
      </c>
      <c r="AF3452" t="str">
        <f>IF(Table1[[#This Row],[Performance Score]]&gt;=80,"High Performer","Low Performer")</f>
        <v>High Performer</v>
      </c>
      <c r="AG3452" t="str" cm="1">
        <f t="array" aca="1" ref="AG3452" ca="1">_xlfn.IFS(Table1[[#This Row],[Experience]]&lt;=3,"Junior",Table1[[#This Row],[Experience]]&lt;=7,"Mid Level",Table1[[#This Row],[Experience]]&gt;=7,"Senior")</f>
        <v>Junior</v>
      </c>
      <c r="AH3452" t="str">
        <f>IF(Table1[[#This Row],[Attendance %]]&gt;75,"OK","Below 75")</f>
        <v>OK</v>
      </c>
      <c r="AI3452" t="b">
        <f>ISBLANK(Table1[[#This Row],[Employee ID]])</f>
        <v>0</v>
      </c>
      <c r="AJ3452" t="b">
        <f>ISNUMBER(Table1[[#This Row],[Total Salary  ]])</f>
        <v>1</v>
      </c>
      <c r="AK3452" t="str">
        <f>IFERROR(_xlfn.XLOOKUP(Table1[[#This Row],[Manager ID]],MANAGERS!A:A,MANAGERS!B:B),"Not Found")</f>
        <v>Manager_7</v>
      </c>
    </row>
    <row r="3453" spans="1:37" x14ac:dyDescent="0.2">
      <c r="A3453" t="s">
        <v>855</v>
      </c>
      <c r="B3453" t="s">
        <v>69</v>
      </c>
      <c r="C3453" t="s">
        <v>15</v>
      </c>
      <c r="D3453" t="s">
        <v>40</v>
      </c>
      <c r="E3453" t="s">
        <v>65</v>
      </c>
      <c r="F3453" s="1">
        <v>42122</v>
      </c>
      <c r="G3453" s="1">
        <v>33975</v>
      </c>
      <c r="H3453">
        <v>59314</v>
      </c>
      <c r="I3453">
        <v>12716</v>
      </c>
      <c r="J3453">
        <v>99</v>
      </c>
      <c r="K3453">
        <v>68</v>
      </c>
      <c r="L3453" t="s">
        <v>37</v>
      </c>
      <c r="M3453">
        <v>112</v>
      </c>
      <c r="N3453">
        <f>Table1[[#This Row],[Basic Salary]]+Table1[[#This Row],[Bonus]]</f>
        <v>72030</v>
      </c>
      <c r="O3453" s="2">
        <f>Table1[[#This Row],[Bonus]]/Table1[[#This Row],[Basic Salary]]</f>
        <v>0.21438446235290151</v>
      </c>
      <c r="P3453">
        <f ca="1">DATEDIF(Table1[[#This Row],[Date of Birth]],TODAY(),"Y")</f>
        <v>33</v>
      </c>
      <c r="Q3453">
        <f ca="1">DATEDIF(Table1[[#This Row],[Joining Date]],TODAY(),"Y")</f>
        <v>11</v>
      </c>
      <c r="R3453" t="str">
        <f ca="1">IF(YEAR(Table1[[#This Row],[Joining Date]])=YEAR(TODAY()),"Yes","No")</f>
        <v>No</v>
      </c>
      <c r="S3453" t="str">
        <f ca="1">IF(Table1[[#This Row],[Experience]]&gt;5,"Yes","No")</f>
        <v>Yes</v>
      </c>
      <c r="T3453" t="str">
        <f>TEXT(Table1[[#This Row],[Joining Date]],"mmmm")</f>
        <v>April</v>
      </c>
      <c r="U3453" t="str">
        <f>TEXT(Table1[[#This Row],[Joining Date]],"yyyy")</f>
        <v>2015</v>
      </c>
      <c r="V3453" s="5">
        <f ca="1">TODAY()-Table1[[#This Row],[Joining Date]]</f>
        <v>4117</v>
      </c>
      <c r="W3453" t="str">
        <f>LEFT(Table1[[#This Row],[Employee Name]],FIND(" ",Table1[[#This Row],[Employee Name]])-1)</f>
        <v>Neha</v>
      </c>
      <c r="X3453" t="str">
        <f>RIGHT(Table1[[#This Row],[Employee Name]],LEN(Table1[[#This Row],[Employee Name]])-FIND(" ",Table1[[#This Row],[Employee Name]]))</f>
        <v>Kulkarni</v>
      </c>
      <c r="Y3453" t="str">
        <f>Table1[[#This Row],[Department]]&amp;"-"&amp;Table1[[#This Row],[Employee ID]]</f>
        <v>IT-E00799</v>
      </c>
      <c r="Z3453" t="str">
        <f>LEFT(Table1[[#This Row],[Department]],3)</f>
        <v>IT</v>
      </c>
      <c r="AA3453" t="str">
        <f>_xlfn.XLOOKUP(Table1[[#This Row],[Manager ID]],MANAGERS!A:A,MANAGERS!B:B)</f>
        <v>Manager_12</v>
      </c>
      <c r="AB3453" t="str" cm="1">
        <f t="array" ref="AB3453">_xlfn.XLOOKUP(Table1[[#This Row],[Manager ID]],Table2[[#All],[Manager ID]],Table2[[#All],[Department Head]])</f>
        <v>Marketing</v>
      </c>
      <c r="AC3453" s="2">
        <f>_xlfn.XLOOKUP(Table1[[#This Row],[City]],L:L,O:O)</f>
        <v>0.24036902712549932</v>
      </c>
      <c r="AD3453" t="str" cm="1">
        <f t="array" ref="AD3453">_xlfn.IFS(Table1[[#This Row],[Performance Score]]&gt;=90,"Excellent",Table1[[#This Row],[Performance Score]]&gt;=75,"Good",Table1[[#This Row],[Performance Score]]&gt;=60,"Average",Table1[[#This Row],[Performance Score]]&lt;=60,"Need Improvement")</f>
        <v>Average</v>
      </c>
      <c r="AE3453" t="str">
        <f>IF(AND(Table1[[#This Row],[Attendance %]]&gt;=80,(Table1[[#This Row],[Performance Score]]&gt;=80)),"Eligible","Not Eligible")</f>
        <v>Not Eligible</v>
      </c>
      <c r="AF3453" t="str">
        <f>IF(Table1[[#This Row],[Performance Score]]&gt;=80,"High Performer","Low Performer")</f>
        <v>Low Performer</v>
      </c>
      <c r="AG3453" t="str" cm="1">
        <f t="array" aca="1" ref="AG3453" ca="1">_xlfn.IFS(Table1[[#This Row],[Experience]]&lt;=3,"Junior",Table1[[#This Row],[Experience]]&lt;=7,"Mid Level",Table1[[#This Row],[Experience]]&gt;=7,"Senior")</f>
        <v>Senior</v>
      </c>
      <c r="AH3453" t="str">
        <f>IF(Table1[[#This Row],[Attendance %]]&gt;75,"OK","Below 75")</f>
        <v>OK</v>
      </c>
      <c r="AI3453" t="b">
        <f>ISBLANK(Table1[[#This Row],[Employee ID]])</f>
        <v>0</v>
      </c>
      <c r="AJ3453" t="b">
        <f>ISNUMBER(Table1[[#This Row],[Total Salary  ]])</f>
        <v>1</v>
      </c>
      <c r="AK3453" t="str">
        <f>IFERROR(_xlfn.XLOOKUP(Table1[[#This Row],[Manager ID]],MANAGERS!A:A,MANAGERS!B:B),"Not Found")</f>
        <v>Manager_12</v>
      </c>
    </row>
    <row r="3454" spans="1:37" x14ac:dyDescent="0.2">
      <c r="A3454" t="s">
        <v>513</v>
      </c>
      <c r="B3454" t="s">
        <v>69</v>
      </c>
      <c r="C3454" t="s">
        <v>21</v>
      </c>
      <c r="D3454" t="s">
        <v>40</v>
      </c>
      <c r="E3454" t="s">
        <v>17</v>
      </c>
      <c r="F3454" s="1">
        <v>43661</v>
      </c>
      <c r="G3454" s="1">
        <v>36315</v>
      </c>
      <c r="H3454">
        <v>66471</v>
      </c>
      <c r="I3454">
        <v>5553</v>
      </c>
      <c r="J3454">
        <v>84</v>
      </c>
      <c r="K3454">
        <v>83</v>
      </c>
      <c r="L3454" t="s">
        <v>53</v>
      </c>
      <c r="M3454">
        <v>118</v>
      </c>
      <c r="N3454">
        <f>Table1[[#This Row],[Basic Salary]]+Table1[[#This Row],[Bonus]]</f>
        <v>72024</v>
      </c>
      <c r="O3454" s="2">
        <f>Table1[[#This Row],[Bonus]]/Table1[[#This Row],[Basic Salary]]</f>
        <v>8.354019045899716E-2</v>
      </c>
      <c r="P3454">
        <f ca="1">DATEDIF(Table1[[#This Row],[Date of Birth]],TODAY(),"Y")</f>
        <v>27</v>
      </c>
      <c r="Q3454">
        <f ca="1">DATEDIF(Table1[[#This Row],[Joining Date]],TODAY(),"Y")</f>
        <v>7</v>
      </c>
      <c r="R3454" t="str">
        <f ca="1">IF(YEAR(Table1[[#This Row],[Joining Date]])=YEAR(TODAY()),"Yes","No")</f>
        <v>No</v>
      </c>
      <c r="S3454" t="str">
        <f ca="1">IF(Table1[[#This Row],[Experience]]&gt;5,"Yes","No")</f>
        <v>Yes</v>
      </c>
      <c r="T3454" t="str">
        <f>TEXT(Table1[[#This Row],[Joining Date]],"mmmm")</f>
        <v>July</v>
      </c>
      <c r="U3454" t="str">
        <f>TEXT(Table1[[#This Row],[Joining Date]],"yyyy")</f>
        <v>2019</v>
      </c>
      <c r="V3454" s="5">
        <f ca="1">TODAY()-Table1[[#This Row],[Joining Date]]</f>
        <v>2578</v>
      </c>
      <c r="W3454" t="str">
        <f>LEFT(Table1[[#This Row],[Employee Name]],FIND(" ",Table1[[#This Row],[Employee Name]])-1)</f>
        <v>Neha</v>
      </c>
      <c r="X3454" t="str">
        <f>RIGHT(Table1[[#This Row],[Employee Name]],LEN(Table1[[#This Row],[Employee Name]])-FIND(" ",Table1[[#This Row],[Employee Name]]))</f>
        <v>Kulkarni</v>
      </c>
      <c r="Y3454" t="str">
        <f>Table1[[#This Row],[Department]]&amp;"-"&amp;Table1[[#This Row],[Employee ID]]</f>
        <v>IT-E00457</v>
      </c>
      <c r="Z3454" t="str">
        <f>LEFT(Table1[[#This Row],[Department]],3)</f>
        <v>IT</v>
      </c>
      <c r="AA3454" t="str">
        <f>_xlfn.XLOOKUP(Table1[[#This Row],[Manager ID]],MANAGERS!A:A,MANAGERS!B:B)</f>
        <v>Manager_18</v>
      </c>
      <c r="AB3454" t="str" cm="1">
        <f t="array" ref="AB3454">_xlfn.XLOOKUP(Table1[[#This Row],[Manager ID]],Table2[[#All],[Manager ID]],Table2[[#All],[Department Head]])</f>
        <v>Support</v>
      </c>
      <c r="AC3454" s="2">
        <f>_xlfn.XLOOKUP(Table1[[#This Row],[City]],L:L,O:O)</f>
        <v>0.23685887225230964</v>
      </c>
      <c r="AD3454" t="str" cm="1">
        <f t="array" ref="AD3454">_xlfn.IFS(Table1[[#This Row],[Performance Score]]&gt;=90,"Excellent",Table1[[#This Row],[Performance Score]]&gt;=75,"Good",Table1[[#This Row],[Performance Score]]&gt;=60,"Average",Table1[[#This Row],[Performance Score]]&lt;=60,"Need Improvement")</f>
        <v>Good</v>
      </c>
      <c r="AE3454" t="str">
        <f>IF(AND(Table1[[#This Row],[Attendance %]]&gt;=80,(Table1[[#This Row],[Performance Score]]&gt;=80)),"Eligible","Not Eligible")</f>
        <v>Eligible</v>
      </c>
      <c r="AF3454" t="str">
        <f>IF(Table1[[#This Row],[Performance Score]]&gt;=80,"High Performer","Low Performer")</f>
        <v>High Performer</v>
      </c>
      <c r="AG3454" t="str" cm="1">
        <f t="array" aca="1" ref="AG3454" ca="1">_xlfn.IFS(Table1[[#This Row],[Experience]]&lt;=3,"Junior",Table1[[#This Row],[Experience]]&lt;=7,"Mid Level",Table1[[#This Row],[Experience]]&gt;=7,"Senior")</f>
        <v>Mid Level</v>
      </c>
      <c r="AH3454" t="str">
        <f>IF(Table1[[#This Row],[Attendance %]]&gt;75,"OK","Below 75")</f>
        <v>OK</v>
      </c>
      <c r="AI3454" t="b">
        <f>ISBLANK(Table1[[#This Row],[Employee ID]])</f>
        <v>0</v>
      </c>
      <c r="AJ3454" t="b">
        <f>ISNUMBER(Table1[[#This Row],[Total Salary  ]])</f>
        <v>1</v>
      </c>
      <c r="AK3454" t="str">
        <f>IFERROR(_xlfn.XLOOKUP(Table1[[#This Row],[Manager ID]],MANAGERS!A:A,MANAGERS!B:B),"Not Found")</f>
        <v>Manager_18</v>
      </c>
    </row>
    <row r="3455" spans="1:37" x14ac:dyDescent="0.2">
      <c r="A3455" t="s">
        <v>744</v>
      </c>
      <c r="B3455" t="s">
        <v>14</v>
      </c>
      <c r="C3455" t="s">
        <v>15</v>
      </c>
      <c r="D3455" t="s">
        <v>81</v>
      </c>
      <c r="E3455" t="s">
        <v>22</v>
      </c>
      <c r="F3455" s="1">
        <v>42798</v>
      </c>
      <c r="G3455" s="1">
        <v>31067</v>
      </c>
      <c r="H3455">
        <v>44558</v>
      </c>
      <c r="I3455">
        <v>27454</v>
      </c>
      <c r="J3455">
        <v>90</v>
      </c>
      <c r="K3455">
        <v>71</v>
      </c>
      <c r="L3455" t="s">
        <v>37</v>
      </c>
      <c r="M3455">
        <v>106</v>
      </c>
      <c r="N3455">
        <f>Table1[[#This Row],[Basic Salary]]+Table1[[#This Row],[Bonus]]</f>
        <v>72012</v>
      </c>
      <c r="O3455" s="2">
        <f>Table1[[#This Row],[Bonus]]/Table1[[#This Row],[Basic Salary]]</f>
        <v>0.61614076035728715</v>
      </c>
      <c r="P3455">
        <f ca="1">DATEDIF(Table1[[#This Row],[Date of Birth]],TODAY(),"Y")</f>
        <v>41</v>
      </c>
      <c r="Q3455">
        <f ca="1">DATEDIF(Table1[[#This Row],[Joining Date]],TODAY(),"Y")</f>
        <v>9</v>
      </c>
      <c r="R3455" t="str">
        <f ca="1">IF(YEAR(Table1[[#This Row],[Joining Date]])=YEAR(TODAY()),"Yes","No")</f>
        <v>No</v>
      </c>
      <c r="S3455" t="str">
        <f ca="1">IF(Table1[[#This Row],[Experience]]&gt;5,"Yes","No")</f>
        <v>Yes</v>
      </c>
      <c r="T3455" t="str">
        <f>TEXT(Table1[[#This Row],[Joining Date]],"mmmm")</f>
        <v>March</v>
      </c>
      <c r="U3455" t="str">
        <f>TEXT(Table1[[#This Row],[Joining Date]],"yyyy")</f>
        <v>2017</v>
      </c>
      <c r="V3455" s="5">
        <f ca="1">TODAY()-Table1[[#This Row],[Joining Date]]</f>
        <v>3441</v>
      </c>
      <c r="W3455" t="str">
        <f>LEFT(Table1[[#This Row],[Employee Name]],FIND(" ",Table1[[#This Row],[Employee Name]])-1)</f>
        <v>Nisha</v>
      </c>
      <c r="X3455" t="str">
        <f>RIGHT(Table1[[#This Row],[Employee Name]],LEN(Table1[[#This Row],[Employee Name]])-FIND(" ",Table1[[#This Row],[Employee Name]]))</f>
        <v>Kapoor</v>
      </c>
      <c r="Y3455" t="str">
        <f>Table1[[#This Row],[Department]]&amp;"-"&amp;Table1[[#This Row],[Employee ID]]</f>
        <v>Sales-E00688</v>
      </c>
      <c r="Z3455" t="str">
        <f>LEFT(Table1[[#This Row],[Department]],3)</f>
        <v>Sal</v>
      </c>
      <c r="AA3455" t="str">
        <f>_xlfn.XLOOKUP(Table1[[#This Row],[Manager ID]],MANAGERS!A:A,MANAGERS!B:B)</f>
        <v>Manager_6</v>
      </c>
      <c r="AB3455" t="str" cm="1">
        <f t="array" ref="AB3455">_xlfn.XLOOKUP(Table1[[#This Row],[Manager ID]],Table2[[#All],[Manager ID]],Table2[[#All],[Department Head]])</f>
        <v>HR</v>
      </c>
      <c r="AC3455" s="2">
        <f>_xlfn.XLOOKUP(Table1[[#This Row],[City]],L:L,O:O)</f>
        <v>0.24036902712549932</v>
      </c>
      <c r="AD3455" t="str" cm="1">
        <f t="array" ref="AD3455">_xlfn.IFS(Table1[[#This Row],[Performance Score]]&gt;=90,"Excellent",Table1[[#This Row],[Performance Score]]&gt;=75,"Good",Table1[[#This Row],[Performance Score]]&gt;=60,"Average",Table1[[#This Row],[Performance Score]]&lt;=60,"Need Improvement")</f>
        <v>Average</v>
      </c>
      <c r="AE3455" t="str">
        <f>IF(AND(Table1[[#This Row],[Attendance %]]&gt;=80,(Table1[[#This Row],[Performance Score]]&gt;=80)),"Eligible","Not Eligible")</f>
        <v>Not Eligible</v>
      </c>
      <c r="AF3455" t="str">
        <f>IF(Table1[[#This Row],[Performance Score]]&gt;=80,"High Performer","Low Performer")</f>
        <v>Low Performer</v>
      </c>
      <c r="AG3455" t="str" cm="1">
        <f t="array" aca="1" ref="AG3455" ca="1">_xlfn.IFS(Table1[[#This Row],[Experience]]&lt;=3,"Junior",Table1[[#This Row],[Experience]]&lt;=7,"Mid Level",Table1[[#This Row],[Experience]]&gt;=7,"Senior")</f>
        <v>Senior</v>
      </c>
      <c r="AH3455" t="str">
        <f>IF(Table1[[#This Row],[Attendance %]]&gt;75,"OK","Below 75")</f>
        <v>OK</v>
      </c>
      <c r="AI3455" t="b">
        <f>ISBLANK(Table1[[#This Row],[Employee ID]])</f>
        <v>0</v>
      </c>
      <c r="AJ3455" t="b">
        <f>ISNUMBER(Table1[[#This Row],[Total Salary  ]])</f>
        <v>1</v>
      </c>
      <c r="AK3455" t="str">
        <f>IFERROR(_xlfn.XLOOKUP(Table1[[#This Row],[Manager ID]],MANAGERS!A:A,MANAGERS!B:B),"Not Found")</f>
        <v>Manager_6</v>
      </c>
    </row>
    <row r="3456" spans="1:37" x14ac:dyDescent="0.2">
      <c r="A3456" t="s">
        <v>1627</v>
      </c>
      <c r="B3456" t="s">
        <v>95</v>
      </c>
      <c r="C3456" t="s">
        <v>21</v>
      </c>
      <c r="D3456" t="s">
        <v>25</v>
      </c>
      <c r="E3456" t="s">
        <v>65</v>
      </c>
      <c r="F3456" s="1">
        <v>44129</v>
      </c>
      <c r="G3456" s="1">
        <v>37318</v>
      </c>
      <c r="H3456">
        <v>53364</v>
      </c>
      <c r="I3456">
        <v>18642</v>
      </c>
      <c r="J3456">
        <v>91</v>
      </c>
      <c r="K3456">
        <v>40</v>
      </c>
      <c r="L3456" t="s">
        <v>31</v>
      </c>
      <c r="M3456">
        <v>106</v>
      </c>
      <c r="N3456">
        <f>Table1[[#This Row],[Basic Salary]]+Table1[[#This Row],[Bonus]]</f>
        <v>72006</v>
      </c>
      <c r="O3456" s="2">
        <f>Table1[[#This Row],[Bonus]]/Table1[[#This Row],[Basic Salary]]</f>
        <v>0.34933663143692378</v>
      </c>
      <c r="P3456">
        <f ca="1">DATEDIF(Table1[[#This Row],[Date of Birth]],TODAY(),"Y")</f>
        <v>24</v>
      </c>
      <c r="Q3456">
        <f ca="1">DATEDIF(Table1[[#This Row],[Joining Date]],TODAY(),"Y")</f>
        <v>5</v>
      </c>
      <c r="R3456" t="str">
        <f ca="1">IF(YEAR(Table1[[#This Row],[Joining Date]])=YEAR(TODAY()),"Yes","No")</f>
        <v>No</v>
      </c>
      <c r="S3456" t="str">
        <f ca="1">IF(Table1[[#This Row],[Experience]]&gt;5,"Yes","No")</f>
        <v>No</v>
      </c>
      <c r="T3456" t="str">
        <f>TEXT(Table1[[#This Row],[Joining Date]],"mmmm")</f>
        <v>October</v>
      </c>
      <c r="U3456" t="str">
        <f>TEXT(Table1[[#This Row],[Joining Date]],"yyyy")</f>
        <v>2020</v>
      </c>
      <c r="V3456" s="5">
        <f ca="1">TODAY()-Table1[[#This Row],[Joining Date]]</f>
        <v>2110</v>
      </c>
      <c r="W3456" t="str">
        <f>LEFT(Table1[[#This Row],[Employee Name]],FIND(" ",Table1[[#This Row],[Employee Name]])-1)</f>
        <v>Ajay</v>
      </c>
      <c r="X3456" t="str">
        <f>RIGHT(Table1[[#This Row],[Employee Name]],LEN(Table1[[#This Row],[Employee Name]])-FIND(" ",Table1[[#This Row],[Employee Name]]))</f>
        <v>Singh</v>
      </c>
      <c r="Y3456" t="str">
        <f>Table1[[#This Row],[Department]]&amp;"-"&amp;Table1[[#This Row],[Employee ID]]</f>
        <v>Finance-E01571</v>
      </c>
      <c r="Z3456" t="str">
        <f>LEFT(Table1[[#This Row],[Department]],3)</f>
        <v>Fin</v>
      </c>
      <c r="AA3456" t="str">
        <f>_xlfn.XLOOKUP(Table1[[#This Row],[Manager ID]],MANAGERS!A:A,MANAGERS!B:B)</f>
        <v>Manager_6</v>
      </c>
      <c r="AB3456" t="str" cm="1">
        <f t="array" ref="AB3456">_xlfn.XLOOKUP(Table1[[#This Row],[Manager ID]],Table2[[#All],[Manager ID]],Table2[[#All],[Department Head]])</f>
        <v>HR</v>
      </c>
      <c r="AC3456" s="2">
        <f>_xlfn.XLOOKUP(Table1[[#This Row],[City]],L:L,O:O)</f>
        <v>0.241864189087755</v>
      </c>
      <c r="AD3456" t="str" cm="1">
        <f t="array" ref="AD3456">_xlfn.IFS(Table1[[#This Row],[Performance Score]]&gt;=90,"Excellent",Table1[[#This Row],[Performance Score]]&gt;=75,"Good",Table1[[#This Row],[Performance Score]]&gt;=60,"Average",Table1[[#This Row],[Performance Score]]&lt;=60,"Need Improvement")</f>
        <v>Need Improvement</v>
      </c>
      <c r="AE3456" t="str">
        <f>IF(AND(Table1[[#This Row],[Attendance %]]&gt;=80,(Table1[[#This Row],[Performance Score]]&gt;=80)),"Eligible","Not Eligible")</f>
        <v>Not Eligible</v>
      </c>
      <c r="AF3456" t="str">
        <f>IF(Table1[[#This Row],[Performance Score]]&gt;=80,"High Performer","Low Performer")</f>
        <v>Low Performer</v>
      </c>
      <c r="AG3456" t="str" cm="1">
        <f t="array" aca="1" ref="AG3456" ca="1">_xlfn.IFS(Table1[[#This Row],[Experience]]&lt;=3,"Junior",Table1[[#This Row],[Experience]]&lt;=7,"Mid Level",Table1[[#This Row],[Experience]]&gt;=7,"Senior")</f>
        <v>Mid Level</v>
      </c>
      <c r="AH3456" t="str">
        <f>IF(Table1[[#This Row],[Attendance %]]&gt;75,"OK","Below 75")</f>
        <v>OK</v>
      </c>
      <c r="AI3456" t="b">
        <f>ISBLANK(Table1[[#This Row],[Employee ID]])</f>
        <v>0</v>
      </c>
      <c r="AJ3456" t="b">
        <f>ISNUMBER(Table1[[#This Row],[Total Salary  ]])</f>
        <v>1</v>
      </c>
      <c r="AK3456" t="str">
        <f>IFERROR(_xlfn.XLOOKUP(Table1[[#This Row],[Manager ID]],MANAGERS!A:A,MANAGERS!B:B),"Not Found")</f>
        <v>Manager_6</v>
      </c>
    </row>
    <row r="3457" spans="1:37" x14ac:dyDescent="0.2">
      <c r="A3457" t="s">
        <v>1303</v>
      </c>
      <c r="B3457" t="s">
        <v>93</v>
      </c>
      <c r="C3457" t="s">
        <v>21</v>
      </c>
      <c r="D3457" t="s">
        <v>40</v>
      </c>
      <c r="E3457" t="s">
        <v>17</v>
      </c>
      <c r="F3457" s="1">
        <v>45463</v>
      </c>
      <c r="G3457" s="1">
        <v>38340</v>
      </c>
      <c r="H3457">
        <v>53553</v>
      </c>
      <c r="I3457">
        <v>18389</v>
      </c>
      <c r="J3457">
        <v>63</v>
      </c>
      <c r="K3457">
        <v>77</v>
      </c>
      <c r="L3457" t="s">
        <v>53</v>
      </c>
      <c r="M3457">
        <v>109</v>
      </c>
      <c r="N3457">
        <f>Table1[[#This Row],[Basic Salary]]+Table1[[#This Row],[Bonus]]</f>
        <v>71942</v>
      </c>
      <c r="O3457" s="2">
        <f>Table1[[#This Row],[Bonus]]/Table1[[#This Row],[Basic Salary]]</f>
        <v>0.34337945586615126</v>
      </c>
      <c r="P3457">
        <f ca="1">DATEDIF(Table1[[#This Row],[Date of Birth]],TODAY(),"Y")</f>
        <v>21</v>
      </c>
      <c r="Q3457">
        <f ca="1">DATEDIF(Table1[[#This Row],[Joining Date]],TODAY(),"Y")</f>
        <v>2</v>
      </c>
      <c r="R3457" t="str">
        <f ca="1">IF(YEAR(Table1[[#This Row],[Joining Date]])=YEAR(TODAY()),"Yes","No")</f>
        <v>No</v>
      </c>
      <c r="S3457" t="str">
        <f ca="1">IF(Table1[[#This Row],[Experience]]&gt;5,"Yes","No")</f>
        <v>No</v>
      </c>
      <c r="T3457" t="str">
        <f>TEXT(Table1[[#This Row],[Joining Date]],"mmmm")</f>
        <v>June</v>
      </c>
      <c r="U3457" t="str">
        <f>TEXT(Table1[[#This Row],[Joining Date]],"yyyy")</f>
        <v>2024</v>
      </c>
      <c r="V3457" s="5">
        <f ca="1">TODAY()-Table1[[#This Row],[Joining Date]]</f>
        <v>776</v>
      </c>
      <c r="W3457" t="str">
        <f>LEFT(Table1[[#This Row],[Employee Name]],FIND(" ",Table1[[#This Row],[Employee Name]])-1)</f>
        <v>Priya</v>
      </c>
      <c r="X3457" t="str">
        <f>RIGHT(Table1[[#This Row],[Employee Name]],LEN(Table1[[#This Row],[Employee Name]])-FIND(" ",Table1[[#This Row],[Employee Name]]))</f>
        <v>Reddy</v>
      </c>
      <c r="Y3457" t="str">
        <f>Table1[[#This Row],[Department]]&amp;"-"&amp;Table1[[#This Row],[Employee ID]]</f>
        <v>IT-E01247</v>
      </c>
      <c r="Z3457" t="str">
        <f>LEFT(Table1[[#This Row],[Department]],3)</f>
        <v>IT</v>
      </c>
      <c r="AA3457" t="str">
        <f>_xlfn.XLOOKUP(Table1[[#This Row],[Manager ID]],MANAGERS!A:A,MANAGERS!B:B)</f>
        <v>Manager_9</v>
      </c>
      <c r="AB3457" t="str" cm="1">
        <f t="array" ref="AB3457">_xlfn.XLOOKUP(Table1[[#This Row],[Manager ID]],Table2[[#All],[Manager ID]],Table2[[#All],[Department Head]])</f>
        <v>Sales</v>
      </c>
      <c r="AC3457" s="2">
        <f>_xlfn.XLOOKUP(Table1[[#This Row],[City]],L:L,O:O)</f>
        <v>0.23685887225230964</v>
      </c>
      <c r="AD3457" t="str" cm="1">
        <f t="array" ref="AD3457">_xlfn.IFS(Table1[[#This Row],[Performance Score]]&gt;=90,"Excellent",Table1[[#This Row],[Performance Score]]&gt;=75,"Good",Table1[[#This Row],[Performance Score]]&gt;=60,"Average",Table1[[#This Row],[Performance Score]]&lt;=60,"Need Improvement")</f>
        <v>Good</v>
      </c>
      <c r="AE3457" t="str">
        <f>IF(AND(Table1[[#This Row],[Attendance %]]&gt;=80,(Table1[[#This Row],[Performance Score]]&gt;=80)),"Eligible","Not Eligible")</f>
        <v>Not Eligible</v>
      </c>
      <c r="AF3457" t="str">
        <f>IF(Table1[[#This Row],[Performance Score]]&gt;=80,"High Performer","Low Performer")</f>
        <v>Low Performer</v>
      </c>
      <c r="AG3457" t="str" cm="1">
        <f t="array" aca="1" ref="AG3457" ca="1">_xlfn.IFS(Table1[[#This Row],[Experience]]&lt;=3,"Junior",Table1[[#This Row],[Experience]]&lt;=7,"Mid Level",Table1[[#This Row],[Experience]]&gt;=7,"Senior")</f>
        <v>Junior</v>
      </c>
      <c r="AH3457" t="str">
        <f>IF(Table1[[#This Row],[Attendance %]]&gt;75,"OK","Below 75")</f>
        <v>Below 75</v>
      </c>
      <c r="AI3457" t="b">
        <f>ISBLANK(Table1[[#This Row],[Employee ID]])</f>
        <v>0</v>
      </c>
      <c r="AJ3457" t="b">
        <f>ISNUMBER(Table1[[#This Row],[Total Salary  ]])</f>
        <v>1</v>
      </c>
      <c r="AK3457" t="str">
        <f>IFERROR(_xlfn.XLOOKUP(Table1[[#This Row],[Manager ID]],MANAGERS!A:A,MANAGERS!B:B),"Not Found")</f>
        <v>Manager_9</v>
      </c>
    </row>
    <row r="3458" spans="1:37" x14ac:dyDescent="0.2">
      <c r="A3458" t="s">
        <v>3975</v>
      </c>
      <c r="B3458" t="s">
        <v>57</v>
      </c>
      <c r="C3458" t="s">
        <v>15</v>
      </c>
      <c r="D3458" t="s">
        <v>40</v>
      </c>
      <c r="E3458" t="s">
        <v>17</v>
      </c>
      <c r="F3458" s="1">
        <v>45767</v>
      </c>
      <c r="G3458" s="1">
        <v>29871</v>
      </c>
      <c r="H3458">
        <v>60939</v>
      </c>
      <c r="I3458">
        <v>10919</v>
      </c>
      <c r="J3458">
        <v>74</v>
      </c>
      <c r="K3458">
        <v>62</v>
      </c>
      <c r="L3458" t="s">
        <v>27</v>
      </c>
      <c r="M3458">
        <v>108</v>
      </c>
      <c r="N3458">
        <f>Table1[[#This Row],[Basic Salary]]+Table1[[#This Row],[Bonus]]</f>
        <v>71858</v>
      </c>
      <c r="O3458" s="2">
        <f>Table1[[#This Row],[Bonus]]/Table1[[#This Row],[Basic Salary]]</f>
        <v>0.17917917917917917</v>
      </c>
      <c r="P3458">
        <f ca="1">DATEDIF(Table1[[#This Row],[Date of Birth]],TODAY(),"Y")</f>
        <v>44</v>
      </c>
      <c r="Q3458">
        <f ca="1">DATEDIF(Table1[[#This Row],[Joining Date]],TODAY(),"Y")</f>
        <v>1</v>
      </c>
      <c r="R3458" t="str">
        <f ca="1">IF(YEAR(Table1[[#This Row],[Joining Date]])=YEAR(TODAY()),"Yes","No")</f>
        <v>No</v>
      </c>
      <c r="S3458" t="str">
        <f ca="1">IF(Table1[[#This Row],[Experience]]&gt;5,"Yes","No")</f>
        <v>No</v>
      </c>
      <c r="T3458" t="str">
        <f>TEXT(Table1[[#This Row],[Joining Date]],"mmmm")</f>
        <v>April</v>
      </c>
      <c r="U3458" t="str">
        <f>TEXT(Table1[[#This Row],[Joining Date]],"yyyy")</f>
        <v>2025</v>
      </c>
      <c r="V3458" s="5">
        <f ca="1">TODAY()-Table1[[#This Row],[Joining Date]]</f>
        <v>472</v>
      </c>
      <c r="W3458" t="str">
        <f>LEFT(Table1[[#This Row],[Employee Name]],FIND(" ",Table1[[#This Row],[Employee Name]])-1)</f>
        <v>Swathi</v>
      </c>
      <c r="X3458" t="str">
        <f>RIGHT(Table1[[#This Row],[Employee Name]],LEN(Table1[[#This Row],[Employee Name]])-FIND(" ",Table1[[#This Row],[Employee Name]]))</f>
        <v>Ramesh</v>
      </c>
      <c r="Y3458" t="str">
        <f>Table1[[#This Row],[Department]]&amp;"-"&amp;Table1[[#This Row],[Employee ID]]</f>
        <v>IT-E03919</v>
      </c>
      <c r="Z3458" t="str">
        <f>LEFT(Table1[[#This Row],[Department]],3)</f>
        <v>IT</v>
      </c>
      <c r="AA3458" t="str">
        <f>_xlfn.XLOOKUP(Table1[[#This Row],[Manager ID]],MANAGERS!A:A,MANAGERS!B:B)</f>
        <v>Manager_8</v>
      </c>
      <c r="AB3458" t="str" cm="1">
        <f t="array" ref="AB3458">_xlfn.XLOOKUP(Table1[[#This Row],[Manager ID]],Table2[[#All],[Manager ID]],Table2[[#All],[Department Head]])</f>
        <v>Sales</v>
      </c>
      <c r="AC3458" s="2">
        <f>_xlfn.XLOOKUP(Table1[[#This Row],[City]],L:L,O:O)</f>
        <v>0.23674293405114402</v>
      </c>
      <c r="AD3458" t="str" cm="1">
        <f t="array" ref="AD3458">_xlfn.IFS(Table1[[#This Row],[Performance Score]]&gt;=90,"Excellent",Table1[[#This Row],[Performance Score]]&gt;=75,"Good",Table1[[#This Row],[Performance Score]]&gt;=60,"Average",Table1[[#This Row],[Performance Score]]&lt;=60,"Need Improvement")</f>
        <v>Average</v>
      </c>
      <c r="AE3458" t="str">
        <f>IF(AND(Table1[[#This Row],[Attendance %]]&gt;=80,(Table1[[#This Row],[Performance Score]]&gt;=80)),"Eligible","Not Eligible")</f>
        <v>Not Eligible</v>
      </c>
      <c r="AF3458" t="str">
        <f>IF(Table1[[#This Row],[Performance Score]]&gt;=80,"High Performer","Low Performer")</f>
        <v>Low Performer</v>
      </c>
      <c r="AG3458" t="str" cm="1">
        <f t="array" aca="1" ref="AG3458" ca="1">_xlfn.IFS(Table1[[#This Row],[Experience]]&lt;=3,"Junior",Table1[[#This Row],[Experience]]&lt;=7,"Mid Level",Table1[[#This Row],[Experience]]&gt;=7,"Senior")</f>
        <v>Junior</v>
      </c>
      <c r="AH3458" t="str">
        <f>IF(Table1[[#This Row],[Attendance %]]&gt;75,"OK","Below 75")</f>
        <v>Below 75</v>
      </c>
      <c r="AI3458" t="b">
        <f>ISBLANK(Table1[[#This Row],[Employee ID]])</f>
        <v>0</v>
      </c>
      <c r="AJ3458" t="b">
        <f>ISNUMBER(Table1[[#This Row],[Total Salary  ]])</f>
        <v>1</v>
      </c>
      <c r="AK3458" t="str">
        <f>IFERROR(_xlfn.XLOOKUP(Table1[[#This Row],[Manager ID]],MANAGERS!A:A,MANAGERS!B:B),"Not Found")</f>
        <v>Manager_8</v>
      </c>
    </row>
    <row r="3459" spans="1:37" x14ac:dyDescent="0.2">
      <c r="A3459" t="s">
        <v>2940</v>
      </c>
      <c r="B3459" t="s">
        <v>77</v>
      </c>
      <c r="C3459" t="s">
        <v>15</v>
      </c>
      <c r="D3459" t="s">
        <v>25</v>
      </c>
      <c r="E3459" t="s">
        <v>22</v>
      </c>
      <c r="F3459" s="1">
        <v>44378</v>
      </c>
      <c r="G3459" s="1">
        <v>30465</v>
      </c>
      <c r="H3459">
        <v>58865</v>
      </c>
      <c r="I3459">
        <v>12991</v>
      </c>
      <c r="J3459">
        <v>99</v>
      </c>
      <c r="K3459">
        <v>85</v>
      </c>
      <c r="L3459" t="s">
        <v>53</v>
      </c>
      <c r="M3459">
        <v>115</v>
      </c>
      <c r="N3459">
        <f>Table1[[#This Row],[Basic Salary]]+Table1[[#This Row],[Bonus]]</f>
        <v>71856</v>
      </c>
      <c r="O3459" s="2">
        <f>Table1[[#This Row],[Bonus]]/Table1[[#This Row],[Basic Salary]]</f>
        <v>0.22069141255414931</v>
      </c>
      <c r="P3459">
        <f ca="1">DATEDIF(Table1[[#This Row],[Date of Birth]],TODAY(),"Y")</f>
        <v>43</v>
      </c>
      <c r="Q3459">
        <f ca="1">DATEDIF(Table1[[#This Row],[Joining Date]],TODAY(),"Y")</f>
        <v>5</v>
      </c>
      <c r="R3459" t="str">
        <f ca="1">IF(YEAR(Table1[[#This Row],[Joining Date]])=YEAR(TODAY()),"Yes","No")</f>
        <v>No</v>
      </c>
      <c r="S3459" t="str">
        <f ca="1">IF(Table1[[#This Row],[Experience]]&gt;5,"Yes","No")</f>
        <v>No</v>
      </c>
      <c r="T3459" t="str">
        <f>TEXT(Table1[[#This Row],[Joining Date]],"mmmm")</f>
        <v>July</v>
      </c>
      <c r="U3459" t="str">
        <f>TEXT(Table1[[#This Row],[Joining Date]],"yyyy")</f>
        <v>2021</v>
      </c>
      <c r="V3459" s="5">
        <f ca="1">TODAY()-Table1[[#This Row],[Joining Date]]</f>
        <v>1861</v>
      </c>
      <c r="W3459" t="str">
        <f>LEFT(Table1[[#This Row],[Employee Name]],FIND(" ",Table1[[#This Row],[Employee Name]])-1)</f>
        <v>Rohan</v>
      </c>
      <c r="X3459" t="str">
        <f>RIGHT(Table1[[#This Row],[Employee Name]],LEN(Table1[[#This Row],[Employee Name]])-FIND(" ",Table1[[#This Row],[Employee Name]]))</f>
        <v>Gupta</v>
      </c>
      <c r="Y3459" t="str">
        <f>Table1[[#This Row],[Department]]&amp;"-"&amp;Table1[[#This Row],[Employee ID]]</f>
        <v>Finance-E02884</v>
      </c>
      <c r="Z3459" t="str">
        <f>LEFT(Table1[[#This Row],[Department]],3)</f>
        <v>Fin</v>
      </c>
      <c r="AA3459" t="str">
        <f>_xlfn.XLOOKUP(Table1[[#This Row],[Manager ID]],MANAGERS!A:A,MANAGERS!B:B)</f>
        <v>Manager_15</v>
      </c>
      <c r="AB3459" t="str" cm="1">
        <f t="array" ref="AB3459">_xlfn.XLOOKUP(Table1[[#This Row],[Manager ID]],Table2[[#All],[Manager ID]],Table2[[#All],[Department Head]])</f>
        <v>Support</v>
      </c>
      <c r="AC3459" s="2">
        <f>_xlfn.XLOOKUP(Table1[[#This Row],[City]],L:L,O:O)</f>
        <v>0.23685887225230964</v>
      </c>
      <c r="AD3459" t="str" cm="1">
        <f t="array" ref="AD3459">_xlfn.IFS(Table1[[#This Row],[Performance Score]]&gt;=90,"Excellent",Table1[[#This Row],[Performance Score]]&gt;=75,"Good",Table1[[#This Row],[Performance Score]]&gt;=60,"Average",Table1[[#This Row],[Performance Score]]&lt;=60,"Need Improvement")</f>
        <v>Good</v>
      </c>
      <c r="AE3459" t="str">
        <f>IF(AND(Table1[[#This Row],[Attendance %]]&gt;=80,(Table1[[#This Row],[Performance Score]]&gt;=80)),"Eligible","Not Eligible")</f>
        <v>Eligible</v>
      </c>
      <c r="AF3459" t="str">
        <f>IF(Table1[[#This Row],[Performance Score]]&gt;=80,"High Performer","Low Performer")</f>
        <v>High Performer</v>
      </c>
      <c r="AG3459" t="str" cm="1">
        <f t="array" aca="1" ref="AG3459" ca="1">_xlfn.IFS(Table1[[#This Row],[Experience]]&lt;=3,"Junior",Table1[[#This Row],[Experience]]&lt;=7,"Mid Level",Table1[[#This Row],[Experience]]&gt;=7,"Senior")</f>
        <v>Mid Level</v>
      </c>
      <c r="AH3459" t="str">
        <f>IF(Table1[[#This Row],[Attendance %]]&gt;75,"OK","Below 75")</f>
        <v>OK</v>
      </c>
      <c r="AI3459" t="b">
        <f>ISBLANK(Table1[[#This Row],[Employee ID]])</f>
        <v>0</v>
      </c>
      <c r="AJ3459" t="b">
        <f>ISNUMBER(Table1[[#This Row],[Total Salary  ]])</f>
        <v>1</v>
      </c>
      <c r="AK3459" t="str">
        <f>IFERROR(_xlfn.XLOOKUP(Table1[[#This Row],[Manager ID]],MANAGERS!A:A,MANAGERS!B:B),"Not Found")</f>
        <v>Manager_15</v>
      </c>
    </row>
    <row r="3460" spans="1:37" x14ac:dyDescent="0.2">
      <c r="A3460" t="s">
        <v>1946</v>
      </c>
      <c r="B3460" t="s">
        <v>71</v>
      </c>
      <c r="C3460" t="s">
        <v>15</v>
      </c>
      <c r="D3460" t="s">
        <v>33</v>
      </c>
      <c r="E3460" t="s">
        <v>65</v>
      </c>
      <c r="F3460" s="1">
        <v>43504</v>
      </c>
      <c r="G3460" s="1">
        <v>39368</v>
      </c>
      <c r="H3460">
        <v>53110</v>
      </c>
      <c r="I3460">
        <v>18745</v>
      </c>
      <c r="J3460">
        <v>90</v>
      </c>
      <c r="K3460">
        <v>86</v>
      </c>
      <c r="L3460" t="s">
        <v>34</v>
      </c>
      <c r="M3460">
        <v>117</v>
      </c>
      <c r="N3460">
        <f>Table1[[#This Row],[Basic Salary]]+Table1[[#This Row],[Bonus]]</f>
        <v>71855</v>
      </c>
      <c r="O3460" s="2">
        <f>Table1[[#This Row],[Bonus]]/Table1[[#This Row],[Basic Salary]]</f>
        <v>0.35294671436640934</v>
      </c>
      <c r="P3460">
        <f ca="1">DATEDIF(Table1[[#This Row],[Date of Birth]],TODAY(),"Y")</f>
        <v>18</v>
      </c>
      <c r="Q3460">
        <f ca="1">DATEDIF(Table1[[#This Row],[Joining Date]],TODAY(),"Y")</f>
        <v>7</v>
      </c>
      <c r="R3460" t="str">
        <f ca="1">IF(YEAR(Table1[[#This Row],[Joining Date]])=YEAR(TODAY()),"Yes","No")</f>
        <v>No</v>
      </c>
      <c r="S3460" t="str">
        <f ca="1">IF(Table1[[#This Row],[Experience]]&gt;5,"Yes","No")</f>
        <v>Yes</v>
      </c>
      <c r="T3460" t="str">
        <f>TEXT(Table1[[#This Row],[Joining Date]],"mmmm")</f>
        <v>February</v>
      </c>
      <c r="U3460" t="str">
        <f>TEXT(Table1[[#This Row],[Joining Date]],"yyyy")</f>
        <v>2019</v>
      </c>
      <c r="V3460" s="5">
        <f ca="1">TODAY()-Table1[[#This Row],[Joining Date]]</f>
        <v>2735</v>
      </c>
      <c r="W3460" t="str">
        <f>LEFT(Table1[[#This Row],[Employee Name]],FIND(" ",Table1[[#This Row],[Employee Name]])-1)</f>
        <v>Sneha</v>
      </c>
      <c r="X3460" t="str">
        <f>RIGHT(Table1[[#This Row],[Employee Name]],LEN(Table1[[#This Row],[Employee Name]])-FIND(" ",Table1[[#This Row],[Employee Name]]))</f>
        <v>Iyer</v>
      </c>
      <c r="Y3460" t="str">
        <f>Table1[[#This Row],[Department]]&amp;"-"&amp;Table1[[#This Row],[Employee ID]]</f>
        <v>Marketing-E01890</v>
      </c>
      <c r="Z3460" t="str">
        <f>LEFT(Table1[[#This Row],[Department]],3)</f>
        <v>Mar</v>
      </c>
      <c r="AA3460" t="str">
        <f>_xlfn.XLOOKUP(Table1[[#This Row],[Manager ID]],MANAGERS!A:A,MANAGERS!B:B)</f>
        <v>Manager_17</v>
      </c>
      <c r="AB3460" t="str" cm="1">
        <f t="array" ref="AB3460">_xlfn.XLOOKUP(Table1[[#This Row],[Manager ID]],Table2[[#All],[Manager ID]],Table2[[#All],[Department Head]])</f>
        <v>Finance</v>
      </c>
      <c r="AC3460" s="2">
        <f>_xlfn.XLOOKUP(Table1[[#This Row],[City]],L:L,O:O)</f>
        <v>0.24030340748661314</v>
      </c>
      <c r="AD3460" t="str" cm="1">
        <f t="array" ref="AD3460">_xlfn.IFS(Table1[[#This Row],[Performance Score]]&gt;=90,"Excellent",Table1[[#This Row],[Performance Score]]&gt;=75,"Good",Table1[[#This Row],[Performance Score]]&gt;=60,"Average",Table1[[#This Row],[Performance Score]]&lt;=60,"Need Improvement")</f>
        <v>Good</v>
      </c>
      <c r="AE3460" t="str">
        <f>IF(AND(Table1[[#This Row],[Attendance %]]&gt;=80,(Table1[[#This Row],[Performance Score]]&gt;=80)),"Eligible","Not Eligible")</f>
        <v>Eligible</v>
      </c>
      <c r="AF3460" t="str">
        <f>IF(Table1[[#This Row],[Performance Score]]&gt;=80,"High Performer","Low Performer")</f>
        <v>High Performer</v>
      </c>
      <c r="AG3460" t="str" cm="1">
        <f t="array" aca="1" ref="AG3460" ca="1">_xlfn.IFS(Table1[[#This Row],[Experience]]&lt;=3,"Junior",Table1[[#This Row],[Experience]]&lt;=7,"Mid Level",Table1[[#This Row],[Experience]]&gt;=7,"Senior")</f>
        <v>Mid Level</v>
      </c>
      <c r="AH3460" t="str">
        <f>IF(Table1[[#This Row],[Attendance %]]&gt;75,"OK","Below 75")</f>
        <v>OK</v>
      </c>
      <c r="AI3460" t="b">
        <f>ISBLANK(Table1[[#This Row],[Employee ID]])</f>
        <v>0</v>
      </c>
      <c r="AJ3460" t="b">
        <f>ISNUMBER(Table1[[#This Row],[Total Salary  ]])</f>
        <v>1</v>
      </c>
      <c r="AK3460" t="str">
        <f>IFERROR(_xlfn.XLOOKUP(Table1[[#This Row],[Manager ID]],MANAGERS!A:A,MANAGERS!B:B),"Not Found")</f>
        <v>Manager_17</v>
      </c>
    </row>
    <row r="3461" spans="1:37" x14ac:dyDescent="0.2">
      <c r="A3461" t="s">
        <v>1011</v>
      </c>
      <c r="B3461" t="s">
        <v>36</v>
      </c>
      <c r="C3461" t="s">
        <v>21</v>
      </c>
      <c r="D3461" t="s">
        <v>25</v>
      </c>
      <c r="E3461" t="s">
        <v>22</v>
      </c>
      <c r="F3461" s="1">
        <v>43652</v>
      </c>
      <c r="G3461" s="1">
        <v>39936</v>
      </c>
      <c r="H3461">
        <v>66450</v>
      </c>
      <c r="I3461">
        <v>5392</v>
      </c>
      <c r="J3461">
        <v>84</v>
      </c>
      <c r="K3461">
        <v>53</v>
      </c>
      <c r="L3461" t="s">
        <v>27</v>
      </c>
      <c r="M3461">
        <v>108</v>
      </c>
      <c r="N3461">
        <f>Table1[[#This Row],[Basic Salary]]+Table1[[#This Row],[Bonus]]</f>
        <v>71842</v>
      </c>
      <c r="O3461" s="2">
        <f>Table1[[#This Row],[Bonus]]/Table1[[#This Row],[Basic Salary]]</f>
        <v>8.1143717080511657E-2</v>
      </c>
      <c r="P3461">
        <f ca="1">DATEDIF(Table1[[#This Row],[Date of Birth]],TODAY(),"Y")</f>
        <v>17</v>
      </c>
      <c r="Q3461">
        <f ca="1">DATEDIF(Table1[[#This Row],[Joining Date]],TODAY(),"Y")</f>
        <v>7</v>
      </c>
      <c r="R3461" t="str">
        <f ca="1">IF(YEAR(Table1[[#This Row],[Joining Date]])=YEAR(TODAY()),"Yes","No")</f>
        <v>No</v>
      </c>
      <c r="S3461" t="str">
        <f ca="1">IF(Table1[[#This Row],[Experience]]&gt;5,"Yes","No")</f>
        <v>Yes</v>
      </c>
      <c r="T3461" t="str">
        <f>TEXT(Table1[[#This Row],[Joining Date]],"mmmm")</f>
        <v>July</v>
      </c>
      <c r="U3461" t="str">
        <f>TEXT(Table1[[#This Row],[Joining Date]],"yyyy")</f>
        <v>2019</v>
      </c>
      <c r="V3461" s="5">
        <f ca="1">TODAY()-Table1[[#This Row],[Joining Date]]</f>
        <v>2587</v>
      </c>
      <c r="W3461" t="str">
        <f>LEFT(Table1[[#This Row],[Employee Name]],FIND(" ",Table1[[#This Row],[Employee Name]])-1)</f>
        <v>Meera</v>
      </c>
      <c r="X3461" t="str">
        <f>RIGHT(Table1[[#This Row],[Employee Name]],LEN(Table1[[#This Row],[Employee Name]])-FIND(" ",Table1[[#This Row],[Employee Name]]))</f>
        <v>Joshi</v>
      </c>
      <c r="Y3461" t="str">
        <f>Table1[[#This Row],[Department]]&amp;"-"&amp;Table1[[#This Row],[Employee ID]]</f>
        <v>Finance-E00955</v>
      </c>
      <c r="Z3461" t="str">
        <f>LEFT(Table1[[#This Row],[Department]],3)</f>
        <v>Fin</v>
      </c>
      <c r="AA3461" t="str">
        <f>_xlfn.XLOOKUP(Table1[[#This Row],[Manager ID]],MANAGERS!A:A,MANAGERS!B:B)</f>
        <v>Manager_8</v>
      </c>
      <c r="AB3461" t="str" cm="1">
        <f t="array" ref="AB3461">_xlfn.XLOOKUP(Table1[[#This Row],[Manager ID]],Table2[[#All],[Manager ID]],Table2[[#All],[Department Head]])</f>
        <v>Sales</v>
      </c>
      <c r="AC3461" s="2">
        <f>_xlfn.XLOOKUP(Table1[[#This Row],[City]],L:L,O:O)</f>
        <v>0.23674293405114402</v>
      </c>
      <c r="AD3461" t="str" cm="1">
        <f t="array" ref="AD3461">_xlfn.IFS(Table1[[#This Row],[Performance Score]]&gt;=90,"Excellent",Table1[[#This Row],[Performance Score]]&gt;=75,"Good",Table1[[#This Row],[Performance Score]]&gt;=60,"Average",Table1[[#This Row],[Performance Score]]&lt;=60,"Need Improvement")</f>
        <v>Need Improvement</v>
      </c>
      <c r="AE3461" t="str">
        <f>IF(AND(Table1[[#This Row],[Attendance %]]&gt;=80,(Table1[[#This Row],[Performance Score]]&gt;=80)),"Eligible","Not Eligible")</f>
        <v>Not Eligible</v>
      </c>
      <c r="AF3461" t="str">
        <f>IF(Table1[[#This Row],[Performance Score]]&gt;=80,"High Performer","Low Performer")</f>
        <v>Low Performer</v>
      </c>
      <c r="AG3461" t="str" cm="1">
        <f t="array" aca="1" ref="AG3461" ca="1">_xlfn.IFS(Table1[[#This Row],[Experience]]&lt;=3,"Junior",Table1[[#This Row],[Experience]]&lt;=7,"Mid Level",Table1[[#This Row],[Experience]]&gt;=7,"Senior")</f>
        <v>Mid Level</v>
      </c>
      <c r="AH3461" t="str">
        <f>IF(Table1[[#This Row],[Attendance %]]&gt;75,"OK","Below 75")</f>
        <v>OK</v>
      </c>
      <c r="AI3461" t="b">
        <f>ISBLANK(Table1[[#This Row],[Employee ID]])</f>
        <v>0</v>
      </c>
      <c r="AJ3461" t="b">
        <f>ISNUMBER(Table1[[#This Row],[Total Salary  ]])</f>
        <v>1</v>
      </c>
      <c r="AK3461" t="str">
        <f>IFERROR(_xlfn.XLOOKUP(Table1[[#This Row],[Manager ID]],MANAGERS!A:A,MANAGERS!B:B),"Not Found")</f>
        <v>Manager_8</v>
      </c>
    </row>
    <row r="3462" spans="1:37" x14ac:dyDescent="0.2">
      <c r="A3462" t="s">
        <v>3578</v>
      </c>
      <c r="B3462" t="s">
        <v>62</v>
      </c>
      <c r="C3462" t="s">
        <v>21</v>
      </c>
      <c r="D3462" t="s">
        <v>81</v>
      </c>
      <c r="E3462" t="s">
        <v>22</v>
      </c>
      <c r="F3462" s="1">
        <v>45022</v>
      </c>
      <c r="G3462" s="1">
        <v>40726</v>
      </c>
      <c r="H3462">
        <v>47658</v>
      </c>
      <c r="I3462">
        <v>24095</v>
      </c>
      <c r="J3462">
        <v>72</v>
      </c>
      <c r="K3462">
        <v>89</v>
      </c>
      <c r="L3462" t="s">
        <v>27</v>
      </c>
      <c r="M3462">
        <v>108</v>
      </c>
      <c r="N3462">
        <f>Table1[[#This Row],[Basic Salary]]+Table1[[#This Row],[Bonus]]</f>
        <v>71753</v>
      </c>
      <c r="O3462" s="2">
        <f>Table1[[#This Row],[Bonus]]/Table1[[#This Row],[Basic Salary]]</f>
        <v>0.50558143438667169</v>
      </c>
      <c r="P3462">
        <f ca="1">DATEDIF(Table1[[#This Row],[Date of Birth]],TODAY(),"Y")</f>
        <v>15</v>
      </c>
      <c r="Q3462">
        <f ca="1">DATEDIF(Table1[[#This Row],[Joining Date]],TODAY(),"Y")</f>
        <v>3</v>
      </c>
      <c r="R3462" t="str">
        <f ca="1">IF(YEAR(Table1[[#This Row],[Joining Date]])=YEAR(TODAY()),"Yes","No")</f>
        <v>No</v>
      </c>
      <c r="S3462" t="str">
        <f ca="1">IF(Table1[[#This Row],[Experience]]&gt;5,"Yes","No")</f>
        <v>No</v>
      </c>
      <c r="T3462" t="str">
        <f>TEXT(Table1[[#This Row],[Joining Date]],"mmmm")</f>
        <v>April</v>
      </c>
      <c r="U3462" t="str">
        <f>TEXT(Table1[[#This Row],[Joining Date]],"yyyy")</f>
        <v>2023</v>
      </c>
      <c r="V3462" s="5">
        <f ca="1">TODAY()-Table1[[#This Row],[Joining Date]]</f>
        <v>1217</v>
      </c>
      <c r="W3462" t="str">
        <f>LEFT(Table1[[#This Row],[Employee Name]],FIND(" ",Table1[[#This Row],[Employee Name]])-1)</f>
        <v>Kavya</v>
      </c>
      <c r="X3462" t="str">
        <f>RIGHT(Table1[[#This Row],[Employee Name]],LEN(Table1[[#This Row],[Employee Name]])-FIND(" ",Table1[[#This Row],[Employee Name]]))</f>
        <v>Nair</v>
      </c>
      <c r="Y3462" t="str">
        <f>Table1[[#This Row],[Department]]&amp;"-"&amp;Table1[[#This Row],[Employee ID]]</f>
        <v>Sales-E03522</v>
      </c>
      <c r="Z3462" t="str">
        <f>LEFT(Table1[[#This Row],[Department]],3)</f>
        <v>Sal</v>
      </c>
      <c r="AA3462" t="str">
        <f>_xlfn.XLOOKUP(Table1[[#This Row],[Manager ID]],MANAGERS!A:A,MANAGERS!B:B)</f>
        <v>Manager_8</v>
      </c>
      <c r="AB3462" t="str" cm="1">
        <f t="array" ref="AB3462">_xlfn.XLOOKUP(Table1[[#This Row],[Manager ID]],Table2[[#All],[Manager ID]],Table2[[#All],[Department Head]])</f>
        <v>Sales</v>
      </c>
      <c r="AC3462" s="2">
        <f>_xlfn.XLOOKUP(Table1[[#This Row],[City]],L:L,O:O)</f>
        <v>0.23674293405114402</v>
      </c>
      <c r="AD3462" t="str" cm="1">
        <f t="array" ref="AD3462">_xlfn.IFS(Table1[[#This Row],[Performance Score]]&gt;=90,"Excellent",Table1[[#This Row],[Performance Score]]&gt;=75,"Good",Table1[[#This Row],[Performance Score]]&gt;=60,"Average",Table1[[#This Row],[Performance Score]]&lt;=60,"Need Improvement")</f>
        <v>Good</v>
      </c>
      <c r="AE3462" t="str">
        <f>IF(AND(Table1[[#This Row],[Attendance %]]&gt;=80,(Table1[[#This Row],[Performance Score]]&gt;=80)),"Eligible","Not Eligible")</f>
        <v>Not Eligible</v>
      </c>
      <c r="AF3462" t="str">
        <f>IF(Table1[[#This Row],[Performance Score]]&gt;=80,"High Performer","Low Performer")</f>
        <v>High Performer</v>
      </c>
      <c r="AG3462" t="str" cm="1">
        <f t="array" aca="1" ref="AG3462" ca="1">_xlfn.IFS(Table1[[#This Row],[Experience]]&lt;=3,"Junior",Table1[[#This Row],[Experience]]&lt;=7,"Mid Level",Table1[[#This Row],[Experience]]&gt;=7,"Senior")</f>
        <v>Junior</v>
      </c>
      <c r="AH3462" t="str">
        <f>IF(Table1[[#This Row],[Attendance %]]&gt;75,"OK","Below 75")</f>
        <v>Below 75</v>
      </c>
      <c r="AI3462" t="b">
        <f>ISBLANK(Table1[[#This Row],[Employee ID]])</f>
        <v>0</v>
      </c>
      <c r="AJ3462" t="b">
        <f>ISNUMBER(Table1[[#This Row],[Total Salary  ]])</f>
        <v>1</v>
      </c>
      <c r="AK3462" t="str">
        <f>IFERROR(_xlfn.XLOOKUP(Table1[[#This Row],[Manager ID]],MANAGERS!A:A,MANAGERS!B:B),"Not Found")</f>
        <v>Manager_8</v>
      </c>
    </row>
    <row r="3463" spans="1:37" x14ac:dyDescent="0.2">
      <c r="A3463" t="s">
        <v>4057</v>
      </c>
      <c r="B3463" t="s">
        <v>62</v>
      </c>
      <c r="C3463" t="s">
        <v>15</v>
      </c>
      <c r="D3463" t="s">
        <v>40</v>
      </c>
      <c r="E3463" t="s">
        <v>26</v>
      </c>
      <c r="F3463" s="1">
        <v>44013</v>
      </c>
      <c r="G3463" s="1">
        <v>37110</v>
      </c>
      <c r="H3463">
        <v>60770</v>
      </c>
      <c r="I3463">
        <v>10982</v>
      </c>
      <c r="J3463">
        <v>73</v>
      </c>
      <c r="K3463">
        <v>79</v>
      </c>
      <c r="L3463" t="s">
        <v>37</v>
      </c>
      <c r="M3463">
        <v>111</v>
      </c>
      <c r="N3463">
        <f>Table1[[#This Row],[Basic Salary]]+Table1[[#This Row],[Bonus]]</f>
        <v>71752</v>
      </c>
      <c r="O3463" s="2">
        <f>Table1[[#This Row],[Bonus]]/Table1[[#This Row],[Basic Salary]]</f>
        <v>0.1807141681750864</v>
      </c>
      <c r="P3463">
        <f ca="1">DATEDIF(Table1[[#This Row],[Date of Birth]],TODAY(),"Y")</f>
        <v>24</v>
      </c>
      <c r="Q3463">
        <f ca="1">DATEDIF(Table1[[#This Row],[Joining Date]],TODAY(),"Y")</f>
        <v>6</v>
      </c>
      <c r="R3463" t="str">
        <f ca="1">IF(YEAR(Table1[[#This Row],[Joining Date]])=YEAR(TODAY()),"Yes","No")</f>
        <v>No</v>
      </c>
      <c r="S3463" t="str">
        <f ca="1">IF(Table1[[#This Row],[Experience]]&gt;5,"Yes","No")</f>
        <v>Yes</v>
      </c>
      <c r="T3463" t="str">
        <f>TEXT(Table1[[#This Row],[Joining Date]],"mmmm")</f>
        <v>July</v>
      </c>
      <c r="U3463" t="str">
        <f>TEXT(Table1[[#This Row],[Joining Date]],"yyyy")</f>
        <v>2020</v>
      </c>
      <c r="V3463" s="5">
        <f ca="1">TODAY()-Table1[[#This Row],[Joining Date]]</f>
        <v>2226</v>
      </c>
      <c r="W3463" t="str">
        <f>LEFT(Table1[[#This Row],[Employee Name]],FIND(" ",Table1[[#This Row],[Employee Name]])-1)</f>
        <v>Kavya</v>
      </c>
      <c r="X3463" t="str">
        <f>RIGHT(Table1[[#This Row],[Employee Name]],LEN(Table1[[#This Row],[Employee Name]])-FIND(" ",Table1[[#This Row],[Employee Name]]))</f>
        <v>Nair</v>
      </c>
      <c r="Y3463" t="str">
        <f>Table1[[#This Row],[Department]]&amp;"-"&amp;Table1[[#This Row],[Employee ID]]</f>
        <v>IT-E04001</v>
      </c>
      <c r="Z3463" t="str">
        <f>LEFT(Table1[[#This Row],[Department]],3)</f>
        <v>IT</v>
      </c>
      <c r="AA3463" t="str">
        <f>_xlfn.XLOOKUP(Table1[[#This Row],[Manager ID]],MANAGERS!A:A,MANAGERS!B:B)</f>
        <v>Manager_11</v>
      </c>
      <c r="AB3463" t="str" cm="1">
        <f t="array" ref="AB3463">_xlfn.XLOOKUP(Table1[[#This Row],[Manager ID]],Table2[[#All],[Manager ID]],Table2[[#All],[Department Head]])</f>
        <v>Marketing</v>
      </c>
      <c r="AC3463" s="2">
        <f>_xlfn.XLOOKUP(Table1[[#This Row],[City]],L:L,O:O)</f>
        <v>0.24036902712549932</v>
      </c>
      <c r="AD3463" t="str" cm="1">
        <f t="array" ref="AD3463">_xlfn.IFS(Table1[[#This Row],[Performance Score]]&gt;=90,"Excellent",Table1[[#This Row],[Performance Score]]&gt;=75,"Good",Table1[[#This Row],[Performance Score]]&gt;=60,"Average",Table1[[#This Row],[Performance Score]]&lt;=60,"Need Improvement")</f>
        <v>Good</v>
      </c>
      <c r="AE3463" t="str">
        <f>IF(AND(Table1[[#This Row],[Attendance %]]&gt;=80,(Table1[[#This Row],[Performance Score]]&gt;=80)),"Eligible","Not Eligible")</f>
        <v>Not Eligible</v>
      </c>
      <c r="AF3463" t="str">
        <f>IF(Table1[[#This Row],[Performance Score]]&gt;=80,"High Performer","Low Performer")</f>
        <v>Low Performer</v>
      </c>
      <c r="AG3463" t="str" cm="1">
        <f t="array" aca="1" ref="AG3463" ca="1">_xlfn.IFS(Table1[[#This Row],[Experience]]&lt;=3,"Junior",Table1[[#This Row],[Experience]]&lt;=7,"Mid Level",Table1[[#This Row],[Experience]]&gt;=7,"Senior")</f>
        <v>Mid Level</v>
      </c>
      <c r="AH3463" t="str">
        <f>IF(Table1[[#This Row],[Attendance %]]&gt;75,"OK","Below 75")</f>
        <v>Below 75</v>
      </c>
      <c r="AI3463" t="b">
        <f>ISBLANK(Table1[[#This Row],[Employee ID]])</f>
        <v>0</v>
      </c>
      <c r="AJ3463" t="b">
        <f>ISNUMBER(Table1[[#This Row],[Total Salary  ]])</f>
        <v>1</v>
      </c>
      <c r="AK3463" t="str">
        <f>IFERROR(_xlfn.XLOOKUP(Table1[[#This Row],[Manager ID]],MANAGERS!A:A,MANAGERS!B:B),"Not Found")</f>
        <v>Manager_11</v>
      </c>
    </row>
    <row r="3464" spans="1:37" x14ac:dyDescent="0.2">
      <c r="A3464" t="s">
        <v>2718</v>
      </c>
      <c r="B3464" t="s">
        <v>87</v>
      </c>
      <c r="C3464" t="s">
        <v>21</v>
      </c>
      <c r="D3464" t="s">
        <v>16</v>
      </c>
      <c r="E3464" t="s">
        <v>65</v>
      </c>
      <c r="F3464" s="1">
        <v>44942</v>
      </c>
      <c r="G3464" s="1">
        <v>39329</v>
      </c>
      <c r="H3464">
        <v>57895</v>
      </c>
      <c r="I3464">
        <v>13856</v>
      </c>
      <c r="J3464">
        <v>69</v>
      </c>
      <c r="K3464">
        <v>81</v>
      </c>
      <c r="L3464" t="s">
        <v>34</v>
      </c>
      <c r="M3464">
        <v>102</v>
      </c>
      <c r="N3464">
        <f>Table1[[#This Row],[Basic Salary]]+Table1[[#This Row],[Bonus]]</f>
        <v>71751</v>
      </c>
      <c r="O3464" s="2">
        <f>Table1[[#This Row],[Bonus]]/Table1[[#This Row],[Basic Salary]]</f>
        <v>0.23932982122808533</v>
      </c>
      <c r="P3464">
        <f ca="1">DATEDIF(Table1[[#This Row],[Date of Birth]],TODAY(),"Y")</f>
        <v>18</v>
      </c>
      <c r="Q3464">
        <f ca="1">DATEDIF(Table1[[#This Row],[Joining Date]],TODAY(),"Y")</f>
        <v>3</v>
      </c>
      <c r="R3464" t="str">
        <f ca="1">IF(YEAR(Table1[[#This Row],[Joining Date]])=YEAR(TODAY()),"Yes","No")</f>
        <v>No</v>
      </c>
      <c r="S3464" t="str">
        <f ca="1">IF(Table1[[#This Row],[Experience]]&gt;5,"Yes","No")</f>
        <v>No</v>
      </c>
      <c r="T3464" t="str">
        <f>TEXT(Table1[[#This Row],[Joining Date]],"mmmm")</f>
        <v>January</v>
      </c>
      <c r="U3464" t="str">
        <f>TEXT(Table1[[#This Row],[Joining Date]],"yyyy")</f>
        <v>2023</v>
      </c>
      <c r="V3464" s="5">
        <f ca="1">TODAY()-Table1[[#This Row],[Joining Date]]</f>
        <v>1297</v>
      </c>
      <c r="W3464" t="str">
        <f>LEFT(Table1[[#This Row],[Employee Name]],FIND(" ",Table1[[#This Row],[Employee Name]])-1)</f>
        <v>Arjun</v>
      </c>
      <c r="X3464" t="str">
        <f>RIGHT(Table1[[#This Row],[Employee Name]],LEN(Table1[[#This Row],[Employee Name]])-FIND(" ",Table1[[#This Row],[Employee Name]]))</f>
        <v>Mehta</v>
      </c>
      <c r="Y3464" t="str">
        <f>Table1[[#This Row],[Department]]&amp;"-"&amp;Table1[[#This Row],[Employee ID]]</f>
        <v>HR-E02662</v>
      </c>
      <c r="Z3464" t="str">
        <f>LEFT(Table1[[#This Row],[Department]],3)</f>
        <v>HR</v>
      </c>
      <c r="AA3464" t="str">
        <f>_xlfn.XLOOKUP(Table1[[#This Row],[Manager ID]],MANAGERS!A:A,MANAGERS!B:B)</f>
        <v>Manager_2</v>
      </c>
      <c r="AB3464" t="str" cm="1">
        <f t="array" ref="AB3464">_xlfn.XLOOKUP(Table1[[#This Row],[Manager ID]],Table2[[#All],[Manager ID]],Table2[[#All],[Department Head]])</f>
        <v>Sales</v>
      </c>
      <c r="AC3464" s="2">
        <f>_xlfn.XLOOKUP(Table1[[#This Row],[City]],L:L,O:O)</f>
        <v>0.24030340748661314</v>
      </c>
      <c r="AD3464" t="str" cm="1">
        <f t="array" ref="AD3464">_xlfn.IFS(Table1[[#This Row],[Performance Score]]&gt;=90,"Excellent",Table1[[#This Row],[Performance Score]]&gt;=75,"Good",Table1[[#This Row],[Performance Score]]&gt;=60,"Average",Table1[[#This Row],[Performance Score]]&lt;=60,"Need Improvement")</f>
        <v>Good</v>
      </c>
      <c r="AE3464" t="str">
        <f>IF(AND(Table1[[#This Row],[Attendance %]]&gt;=80,(Table1[[#This Row],[Performance Score]]&gt;=80)),"Eligible","Not Eligible")</f>
        <v>Not Eligible</v>
      </c>
      <c r="AF3464" t="str">
        <f>IF(Table1[[#This Row],[Performance Score]]&gt;=80,"High Performer","Low Performer")</f>
        <v>High Performer</v>
      </c>
      <c r="AG3464" t="str" cm="1">
        <f t="array" aca="1" ref="AG3464" ca="1">_xlfn.IFS(Table1[[#This Row],[Experience]]&lt;=3,"Junior",Table1[[#This Row],[Experience]]&lt;=7,"Mid Level",Table1[[#This Row],[Experience]]&gt;=7,"Senior")</f>
        <v>Junior</v>
      </c>
      <c r="AH3464" t="str">
        <f>IF(Table1[[#This Row],[Attendance %]]&gt;75,"OK","Below 75")</f>
        <v>Below 75</v>
      </c>
      <c r="AI3464" t="b">
        <f>ISBLANK(Table1[[#This Row],[Employee ID]])</f>
        <v>0</v>
      </c>
      <c r="AJ3464" t="b">
        <f>ISNUMBER(Table1[[#This Row],[Total Salary  ]])</f>
        <v>1</v>
      </c>
      <c r="AK3464" t="str">
        <f>IFERROR(_xlfn.XLOOKUP(Table1[[#This Row],[Manager ID]],MANAGERS!A:A,MANAGERS!B:B),"Not Found")</f>
        <v>Manager_2</v>
      </c>
    </row>
    <row r="3465" spans="1:37" x14ac:dyDescent="0.2">
      <c r="A3465" t="s">
        <v>4904</v>
      </c>
      <c r="B3465" t="s">
        <v>69</v>
      </c>
      <c r="C3465" t="s">
        <v>21</v>
      </c>
      <c r="D3465" t="s">
        <v>25</v>
      </c>
      <c r="E3465" t="s">
        <v>65</v>
      </c>
      <c r="F3465" s="1">
        <v>43882</v>
      </c>
      <c r="G3465" s="1">
        <v>36110</v>
      </c>
      <c r="H3465">
        <v>58716</v>
      </c>
      <c r="I3465">
        <v>13034</v>
      </c>
      <c r="J3465">
        <v>79</v>
      </c>
      <c r="K3465">
        <v>93</v>
      </c>
      <c r="L3465" t="s">
        <v>23</v>
      </c>
      <c r="M3465">
        <v>110</v>
      </c>
      <c r="N3465">
        <f>Table1[[#This Row],[Basic Salary]]+Table1[[#This Row],[Bonus]]</f>
        <v>71750</v>
      </c>
      <c r="O3465" s="2">
        <f>Table1[[#This Row],[Bonus]]/Table1[[#This Row],[Basic Salary]]</f>
        <v>0.22198378636146876</v>
      </c>
      <c r="P3465">
        <f ca="1">DATEDIF(Table1[[#This Row],[Date of Birth]],TODAY(),"Y")</f>
        <v>27</v>
      </c>
      <c r="Q3465">
        <f ca="1">DATEDIF(Table1[[#This Row],[Joining Date]],TODAY(),"Y")</f>
        <v>6</v>
      </c>
      <c r="R3465" t="str">
        <f ca="1">IF(YEAR(Table1[[#This Row],[Joining Date]])=YEAR(TODAY()),"Yes","No")</f>
        <v>No</v>
      </c>
      <c r="S3465" t="str">
        <f ca="1">IF(Table1[[#This Row],[Experience]]&gt;5,"Yes","No")</f>
        <v>Yes</v>
      </c>
      <c r="T3465" t="str">
        <f>TEXT(Table1[[#This Row],[Joining Date]],"mmmm")</f>
        <v>February</v>
      </c>
      <c r="U3465" t="str">
        <f>TEXT(Table1[[#This Row],[Joining Date]],"yyyy")</f>
        <v>2020</v>
      </c>
      <c r="V3465" s="5">
        <f ca="1">TODAY()-Table1[[#This Row],[Joining Date]]</f>
        <v>2357</v>
      </c>
      <c r="W3465" t="str">
        <f>LEFT(Table1[[#This Row],[Employee Name]],FIND(" ",Table1[[#This Row],[Employee Name]])-1)</f>
        <v>Neha</v>
      </c>
      <c r="X3465" t="str">
        <f>RIGHT(Table1[[#This Row],[Employee Name]],LEN(Table1[[#This Row],[Employee Name]])-FIND(" ",Table1[[#This Row],[Employee Name]]))</f>
        <v>Kulkarni</v>
      </c>
      <c r="Y3465" t="str">
        <f>Table1[[#This Row],[Department]]&amp;"-"&amp;Table1[[#This Row],[Employee ID]]</f>
        <v>Finance-E04848</v>
      </c>
      <c r="Z3465" t="str">
        <f>LEFT(Table1[[#This Row],[Department]],3)</f>
        <v>Fin</v>
      </c>
      <c r="AA3465" t="str">
        <f>_xlfn.XLOOKUP(Table1[[#This Row],[Manager ID]],MANAGERS!A:A,MANAGERS!B:B)</f>
        <v>Manager_10</v>
      </c>
      <c r="AB3465" t="str" cm="1">
        <f t="array" ref="AB3465">_xlfn.XLOOKUP(Table1[[#This Row],[Manager ID]],Table2[[#All],[Manager ID]],Table2[[#All],[Department Head]])</f>
        <v>HR</v>
      </c>
      <c r="AC3465" s="2">
        <f>_xlfn.XLOOKUP(Table1[[#This Row],[City]],L:L,O:O)</f>
        <v>0.23486488519629886</v>
      </c>
      <c r="AD3465" t="str" cm="1">
        <f t="array" ref="AD3465">_xlfn.IFS(Table1[[#This Row],[Performance Score]]&gt;=90,"Excellent",Table1[[#This Row],[Performance Score]]&gt;=75,"Good",Table1[[#This Row],[Performance Score]]&gt;=60,"Average",Table1[[#This Row],[Performance Score]]&lt;=60,"Need Improvement")</f>
        <v>Excellent</v>
      </c>
      <c r="AE3465" t="str">
        <f>IF(AND(Table1[[#This Row],[Attendance %]]&gt;=80,(Table1[[#This Row],[Performance Score]]&gt;=80)),"Eligible","Not Eligible")</f>
        <v>Not Eligible</v>
      </c>
      <c r="AF3465" t="str">
        <f>IF(Table1[[#This Row],[Performance Score]]&gt;=80,"High Performer","Low Performer")</f>
        <v>High Performer</v>
      </c>
      <c r="AG3465" t="str" cm="1">
        <f t="array" aca="1" ref="AG3465" ca="1">_xlfn.IFS(Table1[[#This Row],[Experience]]&lt;=3,"Junior",Table1[[#This Row],[Experience]]&lt;=7,"Mid Level",Table1[[#This Row],[Experience]]&gt;=7,"Senior")</f>
        <v>Mid Level</v>
      </c>
      <c r="AH3465" t="str">
        <f>IF(Table1[[#This Row],[Attendance %]]&gt;75,"OK","Below 75")</f>
        <v>OK</v>
      </c>
      <c r="AI3465" t="b">
        <f>ISBLANK(Table1[[#This Row],[Employee ID]])</f>
        <v>0</v>
      </c>
      <c r="AJ3465" t="b">
        <f>ISNUMBER(Table1[[#This Row],[Total Salary  ]])</f>
        <v>1</v>
      </c>
      <c r="AK3465" t="str">
        <f>IFERROR(_xlfn.XLOOKUP(Table1[[#This Row],[Manager ID]],MANAGERS!A:A,MANAGERS!B:B),"Not Found")</f>
        <v>Manager_10</v>
      </c>
    </row>
    <row r="3466" spans="1:37" x14ac:dyDescent="0.2">
      <c r="A3466" t="s">
        <v>5008</v>
      </c>
      <c r="B3466" t="s">
        <v>14</v>
      </c>
      <c r="C3466" t="s">
        <v>15</v>
      </c>
      <c r="D3466" t="s">
        <v>33</v>
      </c>
      <c r="E3466" t="s">
        <v>51</v>
      </c>
      <c r="F3466" s="1">
        <v>43575</v>
      </c>
      <c r="G3466" s="1">
        <v>39272</v>
      </c>
      <c r="H3466">
        <v>64332</v>
      </c>
      <c r="I3466">
        <v>7402</v>
      </c>
      <c r="J3466">
        <v>68</v>
      </c>
      <c r="K3466">
        <v>53</v>
      </c>
      <c r="L3466" t="s">
        <v>31</v>
      </c>
      <c r="M3466">
        <v>106</v>
      </c>
      <c r="N3466">
        <f>Table1[[#This Row],[Basic Salary]]+Table1[[#This Row],[Bonus]]</f>
        <v>71734</v>
      </c>
      <c r="O3466" s="2">
        <f>Table1[[#This Row],[Bonus]]/Table1[[#This Row],[Basic Salary]]</f>
        <v>0.11505937946900453</v>
      </c>
      <c r="P3466">
        <f ca="1">DATEDIF(Table1[[#This Row],[Date of Birth]],TODAY(),"Y")</f>
        <v>19</v>
      </c>
      <c r="Q3466">
        <f ca="1">DATEDIF(Table1[[#This Row],[Joining Date]],TODAY(),"Y")</f>
        <v>7</v>
      </c>
      <c r="R3466" t="str">
        <f ca="1">IF(YEAR(Table1[[#This Row],[Joining Date]])=YEAR(TODAY()),"Yes","No")</f>
        <v>No</v>
      </c>
      <c r="S3466" t="str">
        <f ca="1">IF(Table1[[#This Row],[Experience]]&gt;5,"Yes","No")</f>
        <v>Yes</v>
      </c>
      <c r="T3466" t="str">
        <f>TEXT(Table1[[#This Row],[Joining Date]],"mmmm")</f>
        <v>April</v>
      </c>
      <c r="U3466" t="str">
        <f>TEXT(Table1[[#This Row],[Joining Date]],"yyyy")</f>
        <v>2019</v>
      </c>
      <c r="V3466" s="5">
        <f ca="1">TODAY()-Table1[[#This Row],[Joining Date]]</f>
        <v>2664</v>
      </c>
      <c r="W3466" t="str">
        <f>LEFT(Table1[[#This Row],[Employee Name]],FIND(" ",Table1[[#This Row],[Employee Name]])-1)</f>
        <v>Nisha</v>
      </c>
      <c r="X3466" t="str">
        <f>RIGHT(Table1[[#This Row],[Employee Name]],LEN(Table1[[#This Row],[Employee Name]])-FIND(" ",Table1[[#This Row],[Employee Name]]))</f>
        <v>Kapoor</v>
      </c>
      <c r="Y3466" t="str">
        <f>Table1[[#This Row],[Department]]&amp;"-"&amp;Table1[[#This Row],[Employee ID]]</f>
        <v>Marketing-E04952</v>
      </c>
      <c r="Z3466" t="str">
        <f>LEFT(Table1[[#This Row],[Department]],3)</f>
        <v>Mar</v>
      </c>
      <c r="AA3466" t="str">
        <f>_xlfn.XLOOKUP(Table1[[#This Row],[Manager ID]],MANAGERS!A:A,MANAGERS!B:B)</f>
        <v>Manager_6</v>
      </c>
      <c r="AB3466" t="str" cm="1">
        <f t="array" ref="AB3466">_xlfn.XLOOKUP(Table1[[#This Row],[Manager ID]],Table2[[#All],[Manager ID]],Table2[[#All],[Department Head]])</f>
        <v>HR</v>
      </c>
      <c r="AC3466" s="2">
        <f>_xlfn.XLOOKUP(Table1[[#This Row],[City]],L:L,O:O)</f>
        <v>0.241864189087755</v>
      </c>
      <c r="AD3466" t="str" cm="1">
        <f t="array" ref="AD3466">_xlfn.IFS(Table1[[#This Row],[Performance Score]]&gt;=90,"Excellent",Table1[[#This Row],[Performance Score]]&gt;=75,"Good",Table1[[#This Row],[Performance Score]]&gt;=60,"Average",Table1[[#This Row],[Performance Score]]&lt;=60,"Need Improvement")</f>
        <v>Need Improvement</v>
      </c>
      <c r="AE3466" t="str">
        <f>IF(AND(Table1[[#This Row],[Attendance %]]&gt;=80,(Table1[[#This Row],[Performance Score]]&gt;=80)),"Eligible","Not Eligible")</f>
        <v>Not Eligible</v>
      </c>
      <c r="AF3466" t="str">
        <f>IF(Table1[[#This Row],[Performance Score]]&gt;=80,"High Performer","Low Performer")</f>
        <v>Low Performer</v>
      </c>
      <c r="AG3466" t="str" cm="1">
        <f t="array" aca="1" ref="AG3466" ca="1">_xlfn.IFS(Table1[[#This Row],[Experience]]&lt;=3,"Junior",Table1[[#This Row],[Experience]]&lt;=7,"Mid Level",Table1[[#This Row],[Experience]]&gt;=7,"Senior")</f>
        <v>Mid Level</v>
      </c>
      <c r="AH3466" t="str">
        <f>IF(Table1[[#This Row],[Attendance %]]&gt;75,"OK","Below 75")</f>
        <v>Below 75</v>
      </c>
      <c r="AI3466" t="b">
        <f>ISBLANK(Table1[[#This Row],[Employee ID]])</f>
        <v>0</v>
      </c>
      <c r="AJ3466" t="b">
        <f>ISNUMBER(Table1[[#This Row],[Total Salary  ]])</f>
        <v>1</v>
      </c>
      <c r="AK3466" t="str">
        <f>IFERROR(_xlfn.XLOOKUP(Table1[[#This Row],[Manager ID]],MANAGERS!A:A,MANAGERS!B:B),"Not Found")</f>
        <v>Manager_6</v>
      </c>
    </row>
    <row r="3467" spans="1:37" x14ac:dyDescent="0.2">
      <c r="A3467" t="s">
        <v>4120</v>
      </c>
      <c r="B3467" t="s">
        <v>60</v>
      </c>
      <c r="C3467" t="s">
        <v>15</v>
      </c>
      <c r="D3467" t="s">
        <v>40</v>
      </c>
      <c r="E3467" t="s">
        <v>17</v>
      </c>
      <c r="F3467" s="1">
        <v>45838</v>
      </c>
      <c r="G3467" s="1">
        <v>38013</v>
      </c>
      <c r="H3467">
        <v>62218</v>
      </c>
      <c r="I3467">
        <v>9501</v>
      </c>
      <c r="J3467">
        <v>87</v>
      </c>
      <c r="K3467">
        <v>73</v>
      </c>
      <c r="L3467" t="s">
        <v>34</v>
      </c>
      <c r="M3467">
        <v>112</v>
      </c>
      <c r="N3467">
        <f>Table1[[#This Row],[Basic Salary]]+Table1[[#This Row],[Bonus]]</f>
        <v>71719</v>
      </c>
      <c r="O3467" s="2">
        <f>Table1[[#This Row],[Bonus]]/Table1[[#This Row],[Basic Salary]]</f>
        <v>0.15270500498248096</v>
      </c>
      <c r="P3467">
        <f ca="1">DATEDIF(Table1[[#This Row],[Date of Birth]],TODAY(),"Y")</f>
        <v>22</v>
      </c>
      <c r="Q3467">
        <f ca="1">DATEDIF(Table1[[#This Row],[Joining Date]],TODAY(),"Y")</f>
        <v>1</v>
      </c>
      <c r="R3467" t="str">
        <f ca="1">IF(YEAR(Table1[[#This Row],[Joining Date]])=YEAR(TODAY()),"Yes","No")</f>
        <v>No</v>
      </c>
      <c r="S3467" t="str">
        <f ca="1">IF(Table1[[#This Row],[Experience]]&gt;5,"Yes","No")</f>
        <v>No</v>
      </c>
      <c r="T3467" t="str">
        <f>TEXT(Table1[[#This Row],[Joining Date]],"mmmm")</f>
        <v>June</v>
      </c>
      <c r="U3467" t="str">
        <f>TEXT(Table1[[#This Row],[Joining Date]],"yyyy")</f>
        <v>2025</v>
      </c>
      <c r="V3467" s="5">
        <f ca="1">TODAY()-Table1[[#This Row],[Joining Date]]</f>
        <v>401</v>
      </c>
      <c r="W3467" t="str">
        <f>LEFT(Table1[[#This Row],[Employee Name]],FIND(" ",Table1[[#This Row],[Employee Name]])-1)</f>
        <v>Gayathri</v>
      </c>
      <c r="X3467" t="str">
        <f>RIGHT(Table1[[#This Row],[Employee Name]],LEN(Table1[[#This Row],[Employee Name]])-FIND(" ",Table1[[#This Row],[Employee Name]]))</f>
        <v>Iyer</v>
      </c>
      <c r="Y3467" t="str">
        <f>Table1[[#This Row],[Department]]&amp;"-"&amp;Table1[[#This Row],[Employee ID]]</f>
        <v>IT-E04064</v>
      </c>
      <c r="Z3467" t="str">
        <f>LEFT(Table1[[#This Row],[Department]],3)</f>
        <v>IT</v>
      </c>
      <c r="AA3467" t="str">
        <f>_xlfn.XLOOKUP(Table1[[#This Row],[Manager ID]],MANAGERS!A:A,MANAGERS!B:B)</f>
        <v>Manager_12</v>
      </c>
      <c r="AB3467" t="str" cm="1">
        <f t="array" ref="AB3467">_xlfn.XLOOKUP(Table1[[#This Row],[Manager ID]],Table2[[#All],[Manager ID]],Table2[[#All],[Department Head]])</f>
        <v>Marketing</v>
      </c>
      <c r="AC3467" s="2">
        <f>_xlfn.XLOOKUP(Table1[[#This Row],[City]],L:L,O:O)</f>
        <v>0.24030340748661314</v>
      </c>
      <c r="AD3467" t="str" cm="1">
        <f t="array" ref="AD3467">_xlfn.IFS(Table1[[#This Row],[Performance Score]]&gt;=90,"Excellent",Table1[[#This Row],[Performance Score]]&gt;=75,"Good",Table1[[#This Row],[Performance Score]]&gt;=60,"Average",Table1[[#This Row],[Performance Score]]&lt;=60,"Need Improvement")</f>
        <v>Average</v>
      </c>
      <c r="AE3467" t="str">
        <f>IF(AND(Table1[[#This Row],[Attendance %]]&gt;=80,(Table1[[#This Row],[Performance Score]]&gt;=80)),"Eligible","Not Eligible")</f>
        <v>Not Eligible</v>
      </c>
      <c r="AF3467" t="str">
        <f>IF(Table1[[#This Row],[Performance Score]]&gt;=80,"High Performer","Low Performer")</f>
        <v>Low Performer</v>
      </c>
      <c r="AG3467" t="str" cm="1">
        <f t="array" aca="1" ref="AG3467" ca="1">_xlfn.IFS(Table1[[#This Row],[Experience]]&lt;=3,"Junior",Table1[[#This Row],[Experience]]&lt;=7,"Mid Level",Table1[[#This Row],[Experience]]&gt;=7,"Senior")</f>
        <v>Junior</v>
      </c>
      <c r="AH3467" t="str">
        <f>IF(Table1[[#This Row],[Attendance %]]&gt;75,"OK","Below 75")</f>
        <v>OK</v>
      </c>
      <c r="AI3467" t="b">
        <f>ISBLANK(Table1[[#This Row],[Employee ID]])</f>
        <v>0</v>
      </c>
      <c r="AJ3467" t="b">
        <f>ISNUMBER(Table1[[#This Row],[Total Salary  ]])</f>
        <v>1</v>
      </c>
      <c r="AK3467" t="str">
        <f>IFERROR(_xlfn.XLOOKUP(Table1[[#This Row],[Manager ID]],MANAGERS!A:A,MANAGERS!B:B),"Not Found")</f>
        <v>Manager_12</v>
      </c>
    </row>
    <row r="3468" spans="1:37" x14ac:dyDescent="0.2">
      <c r="A3468" t="s">
        <v>745</v>
      </c>
      <c r="B3468" t="s">
        <v>42</v>
      </c>
      <c r="C3468" t="s">
        <v>15</v>
      </c>
      <c r="D3468" t="s">
        <v>16</v>
      </c>
      <c r="E3468" t="s">
        <v>17</v>
      </c>
      <c r="F3468" s="1">
        <v>43496</v>
      </c>
      <c r="G3468" s="1">
        <v>33891</v>
      </c>
      <c r="H3468">
        <v>52471</v>
      </c>
      <c r="I3468">
        <v>19243</v>
      </c>
      <c r="J3468">
        <v>76</v>
      </c>
      <c r="K3468">
        <v>61</v>
      </c>
      <c r="L3468" t="s">
        <v>23</v>
      </c>
      <c r="M3468">
        <v>115</v>
      </c>
      <c r="N3468">
        <f>Table1[[#This Row],[Basic Salary]]+Table1[[#This Row],[Bonus]]</f>
        <v>71714</v>
      </c>
      <c r="O3468" s="2">
        <f>Table1[[#This Row],[Bonus]]/Table1[[#This Row],[Basic Salary]]</f>
        <v>0.36673591126527033</v>
      </c>
      <c r="P3468">
        <f ca="1">DATEDIF(Table1[[#This Row],[Date of Birth]],TODAY(),"Y")</f>
        <v>33</v>
      </c>
      <c r="Q3468">
        <f ca="1">DATEDIF(Table1[[#This Row],[Joining Date]],TODAY(),"Y")</f>
        <v>7</v>
      </c>
      <c r="R3468" t="str">
        <f ca="1">IF(YEAR(Table1[[#This Row],[Joining Date]])=YEAR(TODAY()),"Yes","No")</f>
        <v>No</v>
      </c>
      <c r="S3468" t="str">
        <f ca="1">IF(Table1[[#This Row],[Experience]]&gt;5,"Yes","No")</f>
        <v>Yes</v>
      </c>
      <c r="T3468" t="str">
        <f>TEXT(Table1[[#This Row],[Joining Date]],"mmmm")</f>
        <v>January</v>
      </c>
      <c r="U3468" t="str">
        <f>TEXT(Table1[[#This Row],[Joining Date]],"yyyy")</f>
        <v>2019</v>
      </c>
      <c r="V3468" s="5">
        <f ca="1">TODAY()-Table1[[#This Row],[Joining Date]]</f>
        <v>2743</v>
      </c>
      <c r="W3468" t="str">
        <f>LEFT(Table1[[#This Row],[Employee Name]],FIND(" ",Table1[[#This Row],[Employee Name]])-1)</f>
        <v>Krishna</v>
      </c>
      <c r="X3468" t="str">
        <f>RIGHT(Table1[[#This Row],[Employee Name]],LEN(Table1[[#This Row],[Employee Name]])-FIND(" ",Table1[[#This Row],[Employee Name]]))</f>
        <v>Chaitanya</v>
      </c>
      <c r="Y3468" t="str">
        <f>Table1[[#This Row],[Department]]&amp;"-"&amp;Table1[[#This Row],[Employee ID]]</f>
        <v>HR-E00689</v>
      </c>
      <c r="Z3468" t="str">
        <f>LEFT(Table1[[#This Row],[Department]],3)</f>
        <v>HR</v>
      </c>
      <c r="AA3468" t="str">
        <f>_xlfn.XLOOKUP(Table1[[#This Row],[Manager ID]],MANAGERS!A:A,MANAGERS!B:B)</f>
        <v>Manager_15</v>
      </c>
      <c r="AB3468" t="str" cm="1">
        <f t="array" ref="AB3468">_xlfn.XLOOKUP(Table1[[#This Row],[Manager ID]],Table2[[#All],[Manager ID]],Table2[[#All],[Department Head]])</f>
        <v>Support</v>
      </c>
      <c r="AC3468" s="2">
        <f>_xlfn.XLOOKUP(Table1[[#This Row],[City]],L:L,O:O)</f>
        <v>0.23486488519629886</v>
      </c>
      <c r="AD3468" t="str" cm="1">
        <f t="array" ref="AD3468">_xlfn.IFS(Table1[[#This Row],[Performance Score]]&gt;=90,"Excellent",Table1[[#This Row],[Performance Score]]&gt;=75,"Good",Table1[[#This Row],[Performance Score]]&gt;=60,"Average",Table1[[#This Row],[Performance Score]]&lt;=60,"Need Improvement")</f>
        <v>Average</v>
      </c>
      <c r="AE3468" t="str">
        <f>IF(AND(Table1[[#This Row],[Attendance %]]&gt;=80,(Table1[[#This Row],[Performance Score]]&gt;=80)),"Eligible","Not Eligible")</f>
        <v>Not Eligible</v>
      </c>
      <c r="AF3468" t="str">
        <f>IF(Table1[[#This Row],[Performance Score]]&gt;=80,"High Performer","Low Performer")</f>
        <v>Low Performer</v>
      </c>
      <c r="AG3468" t="str" cm="1">
        <f t="array" aca="1" ref="AG3468" ca="1">_xlfn.IFS(Table1[[#This Row],[Experience]]&lt;=3,"Junior",Table1[[#This Row],[Experience]]&lt;=7,"Mid Level",Table1[[#This Row],[Experience]]&gt;=7,"Senior")</f>
        <v>Mid Level</v>
      </c>
      <c r="AH3468" t="str">
        <f>IF(Table1[[#This Row],[Attendance %]]&gt;75,"OK","Below 75")</f>
        <v>OK</v>
      </c>
      <c r="AI3468" t="b">
        <f>ISBLANK(Table1[[#This Row],[Employee ID]])</f>
        <v>0</v>
      </c>
      <c r="AJ3468" t="b">
        <f>ISNUMBER(Table1[[#This Row],[Total Salary  ]])</f>
        <v>1</v>
      </c>
      <c r="AK3468" t="str">
        <f>IFERROR(_xlfn.XLOOKUP(Table1[[#This Row],[Manager ID]],MANAGERS!A:A,MANAGERS!B:B),"Not Found")</f>
        <v>Manager_15</v>
      </c>
    </row>
    <row r="3469" spans="1:37" x14ac:dyDescent="0.2">
      <c r="A3469" t="s">
        <v>1763</v>
      </c>
      <c r="B3469" t="s">
        <v>87</v>
      </c>
      <c r="C3469" t="s">
        <v>15</v>
      </c>
      <c r="D3469" t="s">
        <v>40</v>
      </c>
      <c r="E3469" t="s">
        <v>51</v>
      </c>
      <c r="F3469" s="1">
        <v>45496</v>
      </c>
      <c r="G3469" s="1">
        <v>33480</v>
      </c>
      <c r="H3469">
        <v>45629</v>
      </c>
      <c r="I3469">
        <v>26085</v>
      </c>
      <c r="J3469">
        <v>92</v>
      </c>
      <c r="K3469">
        <v>46</v>
      </c>
      <c r="L3469" t="s">
        <v>27</v>
      </c>
      <c r="M3469">
        <v>120</v>
      </c>
      <c r="N3469">
        <f>Table1[[#This Row],[Basic Salary]]+Table1[[#This Row],[Bonus]]</f>
        <v>71714</v>
      </c>
      <c r="O3469" s="2">
        <f>Table1[[#This Row],[Bonus]]/Table1[[#This Row],[Basic Salary]]</f>
        <v>0.57167590786561173</v>
      </c>
      <c r="P3469">
        <f ca="1">DATEDIF(Table1[[#This Row],[Date of Birth]],TODAY(),"Y")</f>
        <v>34</v>
      </c>
      <c r="Q3469">
        <f ca="1">DATEDIF(Table1[[#This Row],[Joining Date]],TODAY(),"Y")</f>
        <v>2</v>
      </c>
      <c r="R3469" t="str">
        <f ca="1">IF(YEAR(Table1[[#This Row],[Joining Date]])=YEAR(TODAY()),"Yes","No")</f>
        <v>No</v>
      </c>
      <c r="S3469" t="str">
        <f ca="1">IF(Table1[[#This Row],[Experience]]&gt;5,"Yes","No")</f>
        <v>No</v>
      </c>
      <c r="T3469" t="str">
        <f>TEXT(Table1[[#This Row],[Joining Date]],"mmmm")</f>
        <v>July</v>
      </c>
      <c r="U3469" t="str">
        <f>TEXT(Table1[[#This Row],[Joining Date]],"yyyy")</f>
        <v>2024</v>
      </c>
      <c r="V3469" s="5">
        <f ca="1">TODAY()-Table1[[#This Row],[Joining Date]]</f>
        <v>743</v>
      </c>
      <c r="W3469" t="str">
        <f>LEFT(Table1[[#This Row],[Employee Name]],FIND(" ",Table1[[#This Row],[Employee Name]])-1)</f>
        <v>Arjun</v>
      </c>
      <c r="X3469" t="str">
        <f>RIGHT(Table1[[#This Row],[Employee Name]],LEN(Table1[[#This Row],[Employee Name]])-FIND(" ",Table1[[#This Row],[Employee Name]]))</f>
        <v>Mehta</v>
      </c>
      <c r="Y3469" t="str">
        <f>Table1[[#This Row],[Department]]&amp;"-"&amp;Table1[[#This Row],[Employee ID]]</f>
        <v>IT-E01707</v>
      </c>
      <c r="Z3469" t="str">
        <f>LEFT(Table1[[#This Row],[Department]],3)</f>
        <v>IT</v>
      </c>
      <c r="AA3469" t="str">
        <f>_xlfn.XLOOKUP(Table1[[#This Row],[Manager ID]],MANAGERS!A:A,MANAGERS!B:B)</f>
        <v>Manager_20</v>
      </c>
      <c r="AB3469" t="str" cm="1">
        <f t="array" ref="AB3469">_xlfn.XLOOKUP(Table1[[#This Row],[Manager ID]],Table2[[#All],[Manager ID]],Table2[[#All],[Department Head]])</f>
        <v>Operations</v>
      </c>
      <c r="AC3469" s="2">
        <f>_xlfn.XLOOKUP(Table1[[#This Row],[City]],L:L,O:O)</f>
        <v>0.23674293405114402</v>
      </c>
      <c r="AD3469" t="str" cm="1">
        <f t="array" ref="AD3469">_xlfn.IFS(Table1[[#This Row],[Performance Score]]&gt;=90,"Excellent",Table1[[#This Row],[Performance Score]]&gt;=75,"Good",Table1[[#This Row],[Performance Score]]&gt;=60,"Average",Table1[[#This Row],[Performance Score]]&lt;=60,"Need Improvement")</f>
        <v>Need Improvement</v>
      </c>
      <c r="AE3469" t="str">
        <f>IF(AND(Table1[[#This Row],[Attendance %]]&gt;=80,(Table1[[#This Row],[Performance Score]]&gt;=80)),"Eligible","Not Eligible")</f>
        <v>Not Eligible</v>
      </c>
      <c r="AF3469" t="str">
        <f>IF(Table1[[#This Row],[Performance Score]]&gt;=80,"High Performer","Low Performer")</f>
        <v>Low Performer</v>
      </c>
      <c r="AG3469" t="str" cm="1">
        <f t="array" aca="1" ref="AG3469" ca="1">_xlfn.IFS(Table1[[#This Row],[Experience]]&lt;=3,"Junior",Table1[[#This Row],[Experience]]&lt;=7,"Mid Level",Table1[[#This Row],[Experience]]&gt;=7,"Senior")</f>
        <v>Junior</v>
      </c>
      <c r="AH3469" t="str">
        <f>IF(Table1[[#This Row],[Attendance %]]&gt;75,"OK","Below 75")</f>
        <v>OK</v>
      </c>
      <c r="AI3469" t="b">
        <f>ISBLANK(Table1[[#This Row],[Employee ID]])</f>
        <v>0</v>
      </c>
      <c r="AJ3469" t="b">
        <f>ISNUMBER(Table1[[#This Row],[Total Salary  ]])</f>
        <v>1</v>
      </c>
      <c r="AK3469" t="str">
        <f>IFERROR(_xlfn.XLOOKUP(Table1[[#This Row],[Manager ID]],MANAGERS!A:A,MANAGERS!B:B),"Not Found")</f>
        <v>Manager_20</v>
      </c>
    </row>
    <row r="3470" spans="1:37" x14ac:dyDescent="0.2">
      <c r="A3470" t="s">
        <v>2908</v>
      </c>
      <c r="B3470" t="s">
        <v>39</v>
      </c>
      <c r="C3470" t="s">
        <v>21</v>
      </c>
      <c r="D3470" t="s">
        <v>46</v>
      </c>
      <c r="E3470" t="s">
        <v>51</v>
      </c>
      <c r="F3470" s="1">
        <v>42838</v>
      </c>
      <c r="G3470" s="1">
        <v>32573</v>
      </c>
      <c r="H3470">
        <v>52854</v>
      </c>
      <c r="I3470">
        <v>18856</v>
      </c>
      <c r="J3470">
        <v>88</v>
      </c>
      <c r="K3470">
        <v>83</v>
      </c>
      <c r="L3470" t="s">
        <v>23</v>
      </c>
      <c r="M3470">
        <v>113</v>
      </c>
      <c r="N3470">
        <f>Table1[[#This Row],[Basic Salary]]+Table1[[#This Row],[Bonus]]</f>
        <v>71710</v>
      </c>
      <c r="O3470" s="2">
        <f>Table1[[#This Row],[Bonus]]/Table1[[#This Row],[Basic Salary]]</f>
        <v>0.35675634767472658</v>
      </c>
      <c r="P3470">
        <f ca="1">DATEDIF(Table1[[#This Row],[Date of Birth]],TODAY(),"Y")</f>
        <v>37</v>
      </c>
      <c r="Q3470">
        <f ca="1">DATEDIF(Table1[[#This Row],[Joining Date]],TODAY(),"Y")</f>
        <v>9</v>
      </c>
      <c r="R3470" t="str">
        <f ca="1">IF(YEAR(Table1[[#This Row],[Joining Date]])=YEAR(TODAY()),"Yes","No")</f>
        <v>No</v>
      </c>
      <c r="S3470" t="str">
        <f ca="1">IF(Table1[[#This Row],[Experience]]&gt;5,"Yes","No")</f>
        <v>Yes</v>
      </c>
      <c r="T3470" t="str">
        <f>TEXT(Table1[[#This Row],[Joining Date]],"mmmm")</f>
        <v>April</v>
      </c>
      <c r="U3470" t="str">
        <f>TEXT(Table1[[#This Row],[Joining Date]],"yyyy")</f>
        <v>2017</v>
      </c>
      <c r="V3470" s="5">
        <f ca="1">TODAY()-Table1[[#This Row],[Joining Date]]</f>
        <v>3401</v>
      </c>
      <c r="W3470" t="str">
        <f>LEFT(Table1[[#This Row],[Employee Name]],FIND(" ",Table1[[#This Row],[Employee Name]])-1)</f>
        <v>Karan</v>
      </c>
      <c r="X3470" t="str">
        <f>RIGHT(Table1[[#This Row],[Employee Name]],LEN(Table1[[#This Row],[Employee Name]])-FIND(" ",Table1[[#This Row],[Employee Name]]))</f>
        <v>Malhotra</v>
      </c>
      <c r="Y3470" t="str">
        <f>Table1[[#This Row],[Department]]&amp;"-"&amp;Table1[[#This Row],[Employee ID]]</f>
        <v>Support-E02852</v>
      </c>
      <c r="Z3470" t="str">
        <f>LEFT(Table1[[#This Row],[Department]],3)</f>
        <v>Sup</v>
      </c>
      <c r="AA3470" t="str">
        <f>_xlfn.XLOOKUP(Table1[[#This Row],[Manager ID]],MANAGERS!A:A,MANAGERS!B:B)</f>
        <v>Manager_13</v>
      </c>
      <c r="AB3470" t="str" cm="1">
        <f t="array" ref="AB3470">_xlfn.XLOOKUP(Table1[[#This Row],[Manager ID]],Table2[[#All],[Manager ID]],Table2[[#All],[Department Head]])</f>
        <v>HR</v>
      </c>
      <c r="AC3470" s="2">
        <f>_xlfn.XLOOKUP(Table1[[#This Row],[City]],L:L,O:O)</f>
        <v>0.23486488519629886</v>
      </c>
      <c r="AD3470" t="str" cm="1">
        <f t="array" ref="AD3470">_xlfn.IFS(Table1[[#This Row],[Performance Score]]&gt;=90,"Excellent",Table1[[#This Row],[Performance Score]]&gt;=75,"Good",Table1[[#This Row],[Performance Score]]&gt;=60,"Average",Table1[[#This Row],[Performance Score]]&lt;=60,"Need Improvement")</f>
        <v>Good</v>
      </c>
      <c r="AE3470" t="str">
        <f>IF(AND(Table1[[#This Row],[Attendance %]]&gt;=80,(Table1[[#This Row],[Performance Score]]&gt;=80)),"Eligible","Not Eligible")</f>
        <v>Eligible</v>
      </c>
      <c r="AF3470" t="str">
        <f>IF(Table1[[#This Row],[Performance Score]]&gt;=80,"High Performer","Low Performer")</f>
        <v>High Performer</v>
      </c>
      <c r="AG3470" t="str" cm="1">
        <f t="array" aca="1" ref="AG3470" ca="1">_xlfn.IFS(Table1[[#This Row],[Experience]]&lt;=3,"Junior",Table1[[#This Row],[Experience]]&lt;=7,"Mid Level",Table1[[#This Row],[Experience]]&gt;=7,"Senior")</f>
        <v>Senior</v>
      </c>
      <c r="AH3470" t="str">
        <f>IF(Table1[[#This Row],[Attendance %]]&gt;75,"OK","Below 75")</f>
        <v>OK</v>
      </c>
      <c r="AI3470" t="b">
        <f>ISBLANK(Table1[[#This Row],[Employee ID]])</f>
        <v>0</v>
      </c>
      <c r="AJ3470" t="b">
        <f>ISNUMBER(Table1[[#This Row],[Total Salary  ]])</f>
        <v>1</v>
      </c>
      <c r="AK3470" t="str">
        <f>IFERROR(_xlfn.XLOOKUP(Table1[[#This Row],[Manager ID]],MANAGERS!A:A,MANAGERS!B:B),"Not Found")</f>
        <v>Manager_13</v>
      </c>
    </row>
    <row r="3471" spans="1:37" x14ac:dyDescent="0.2">
      <c r="A3471" t="s">
        <v>2341</v>
      </c>
      <c r="B3471" t="s">
        <v>62</v>
      </c>
      <c r="C3471" t="s">
        <v>21</v>
      </c>
      <c r="D3471" t="s">
        <v>25</v>
      </c>
      <c r="E3471" t="s">
        <v>17</v>
      </c>
      <c r="F3471" s="1">
        <v>45452</v>
      </c>
      <c r="G3471" s="1">
        <v>34894</v>
      </c>
      <c r="H3471">
        <v>43342</v>
      </c>
      <c r="I3471">
        <v>28357</v>
      </c>
      <c r="J3471">
        <v>80</v>
      </c>
      <c r="K3471">
        <v>46</v>
      </c>
      <c r="L3471" t="s">
        <v>27</v>
      </c>
      <c r="M3471">
        <v>104</v>
      </c>
      <c r="N3471">
        <f>Table1[[#This Row],[Basic Salary]]+Table1[[#This Row],[Bonus]]</f>
        <v>71699</v>
      </c>
      <c r="O3471" s="2">
        <f>Table1[[#This Row],[Bonus]]/Table1[[#This Row],[Basic Salary]]</f>
        <v>0.65426145540122749</v>
      </c>
      <c r="P3471">
        <f ca="1">DATEDIF(Table1[[#This Row],[Date of Birth]],TODAY(),"Y")</f>
        <v>31</v>
      </c>
      <c r="Q3471">
        <f ca="1">DATEDIF(Table1[[#This Row],[Joining Date]],TODAY(),"Y")</f>
        <v>2</v>
      </c>
      <c r="R3471" t="str">
        <f ca="1">IF(YEAR(Table1[[#This Row],[Joining Date]])=YEAR(TODAY()),"Yes","No")</f>
        <v>No</v>
      </c>
      <c r="S3471" t="str">
        <f ca="1">IF(Table1[[#This Row],[Experience]]&gt;5,"Yes","No")</f>
        <v>No</v>
      </c>
      <c r="T3471" t="str">
        <f>TEXT(Table1[[#This Row],[Joining Date]],"mmmm")</f>
        <v>June</v>
      </c>
      <c r="U3471" t="str">
        <f>TEXT(Table1[[#This Row],[Joining Date]],"yyyy")</f>
        <v>2024</v>
      </c>
      <c r="V3471" s="5">
        <f ca="1">TODAY()-Table1[[#This Row],[Joining Date]]</f>
        <v>787</v>
      </c>
      <c r="W3471" t="str">
        <f>LEFT(Table1[[#This Row],[Employee Name]],FIND(" ",Table1[[#This Row],[Employee Name]])-1)</f>
        <v>Kavya</v>
      </c>
      <c r="X3471" t="str">
        <f>RIGHT(Table1[[#This Row],[Employee Name]],LEN(Table1[[#This Row],[Employee Name]])-FIND(" ",Table1[[#This Row],[Employee Name]]))</f>
        <v>Nair</v>
      </c>
      <c r="Y3471" t="str">
        <f>Table1[[#This Row],[Department]]&amp;"-"&amp;Table1[[#This Row],[Employee ID]]</f>
        <v>Finance-E02285</v>
      </c>
      <c r="Z3471" t="str">
        <f>LEFT(Table1[[#This Row],[Department]],3)</f>
        <v>Fin</v>
      </c>
      <c r="AA3471" t="str">
        <f>_xlfn.XLOOKUP(Table1[[#This Row],[Manager ID]],MANAGERS!A:A,MANAGERS!B:B)</f>
        <v>Manager_4</v>
      </c>
      <c r="AB3471" t="str" cm="1">
        <f t="array" ref="AB3471">_xlfn.XLOOKUP(Table1[[#This Row],[Manager ID]],Table2[[#All],[Manager ID]],Table2[[#All],[Department Head]])</f>
        <v>Finance</v>
      </c>
      <c r="AC3471" s="2">
        <f>_xlfn.XLOOKUP(Table1[[#This Row],[City]],L:L,O:O)</f>
        <v>0.23674293405114402</v>
      </c>
      <c r="AD3471" t="str" cm="1">
        <f t="array" ref="AD3471">_xlfn.IFS(Table1[[#This Row],[Performance Score]]&gt;=90,"Excellent",Table1[[#This Row],[Performance Score]]&gt;=75,"Good",Table1[[#This Row],[Performance Score]]&gt;=60,"Average",Table1[[#This Row],[Performance Score]]&lt;=60,"Need Improvement")</f>
        <v>Need Improvement</v>
      </c>
      <c r="AE3471" t="str">
        <f>IF(AND(Table1[[#This Row],[Attendance %]]&gt;=80,(Table1[[#This Row],[Performance Score]]&gt;=80)),"Eligible","Not Eligible")</f>
        <v>Not Eligible</v>
      </c>
      <c r="AF3471" t="str">
        <f>IF(Table1[[#This Row],[Performance Score]]&gt;=80,"High Performer","Low Performer")</f>
        <v>Low Performer</v>
      </c>
      <c r="AG3471" t="str" cm="1">
        <f t="array" aca="1" ref="AG3471" ca="1">_xlfn.IFS(Table1[[#This Row],[Experience]]&lt;=3,"Junior",Table1[[#This Row],[Experience]]&lt;=7,"Mid Level",Table1[[#This Row],[Experience]]&gt;=7,"Senior")</f>
        <v>Junior</v>
      </c>
      <c r="AH3471" t="str">
        <f>IF(Table1[[#This Row],[Attendance %]]&gt;75,"OK","Below 75")</f>
        <v>OK</v>
      </c>
      <c r="AI3471" t="b">
        <f>ISBLANK(Table1[[#This Row],[Employee ID]])</f>
        <v>0</v>
      </c>
      <c r="AJ3471" t="b">
        <f>ISNUMBER(Table1[[#This Row],[Total Salary  ]])</f>
        <v>1</v>
      </c>
      <c r="AK3471" t="str">
        <f>IFERROR(_xlfn.XLOOKUP(Table1[[#This Row],[Manager ID]],MANAGERS!A:A,MANAGERS!B:B),"Not Found")</f>
        <v>Manager_4</v>
      </c>
    </row>
    <row r="3472" spans="1:37" x14ac:dyDescent="0.2">
      <c r="A3472" t="s">
        <v>679</v>
      </c>
      <c r="B3472" t="s">
        <v>75</v>
      </c>
      <c r="C3472" t="s">
        <v>15</v>
      </c>
      <c r="D3472" t="s">
        <v>16</v>
      </c>
      <c r="E3472" t="s">
        <v>51</v>
      </c>
      <c r="F3472" s="1">
        <v>45143</v>
      </c>
      <c r="G3472" s="1">
        <v>40017</v>
      </c>
      <c r="H3472">
        <v>65957</v>
      </c>
      <c r="I3472">
        <v>5736</v>
      </c>
      <c r="J3472">
        <v>96</v>
      </c>
      <c r="K3472">
        <v>88</v>
      </c>
      <c r="L3472" t="s">
        <v>31</v>
      </c>
      <c r="M3472">
        <v>107</v>
      </c>
      <c r="N3472">
        <f>Table1[[#This Row],[Basic Salary]]+Table1[[#This Row],[Bonus]]</f>
        <v>71693</v>
      </c>
      <c r="O3472" s="2">
        <f>Table1[[#This Row],[Bonus]]/Table1[[#This Row],[Basic Salary]]</f>
        <v>8.6965750413147955E-2</v>
      </c>
      <c r="P3472">
        <f ca="1">DATEDIF(Table1[[#This Row],[Date of Birth]],TODAY(),"Y")</f>
        <v>17</v>
      </c>
      <c r="Q3472">
        <f ca="1">DATEDIF(Table1[[#This Row],[Joining Date]],TODAY(),"Y")</f>
        <v>3</v>
      </c>
      <c r="R3472" t="str">
        <f ca="1">IF(YEAR(Table1[[#This Row],[Joining Date]])=YEAR(TODAY()),"Yes","No")</f>
        <v>No</v>
      </c>
      <c r="S3472" t="str">
        <f ca="1">IF(Table1[[#This Row],[Experience]]&gt;5,"Yes","No")</f>
        <v>No</v>
      </c>
      <c r="T3472" t="str">
        <f>TEXT(Table1[[#This Row],[Joining Date]],"mmmm")</f>
        <v>August</v>
      </c>
      <c r="U3472" t="str">
        <f>TEXT(Table1[[#This Row],[Joining Date]],"yyyy")</f>
        <v>2023</v>
      </c>
      <c r="V3472" s="5">
        <f ca="1">TODAY()-Table1[[#This Row],[Joining Date]]</f>
        <v>1096</v>
      </c>
      <c r="W3472" t="str">
        <f>LEFT(Table1[[#This Row],[Employee Name]],FIND(" ",Table1[[#This Row],[Employee Name]])-1)</f>
        <v>Ishita</v>
      </c>
      <c r="X3472" t="str">
        <f>RIGHT(Table1[[#This Row],[Employee Name]],LEN(Table1[[#This Row],[Employee Name]])-FIND(" ",Table1[[#This Row],[Employee Name]]))</f>
        <v>Roy</v>
      </c>
      <c r="Y3472" t="str">
        <f>Table1[[#This Row],[Department]]&amp;"-"&amp;Table1[[#This Row],[Employee ID]]</f>
        <v>HR-E00623</v>
      </c>
      <c r="Z3472" t="str">
        <f>LEFT(Table1[[#This Row],[Department]],3)</f>
        <v>HR</v>
      </c>
      <c r="AA3472" t="str">
        <f>_xlfn.XLOOKUP(Table1[[#This Row],[Manager ID]],MANAGERS!A:A,MANAGERS!B:B)</f>
        <v>Manager_7</v>
      </c>
      <c r="AB3472" t="str" cm="1">
        <f t="array" ref="AB3472">_xlfn.XLOOKUP(Table1[[#This Row],[Manager ID]],Table2[[#All],[Manager ID]],Table2[[#All],[Department Head]])</f>
        <v>Operations</v>
      </c>
      <c r="AC3472" s="2">
        <f>_xlfn.XLOOKUP(Table1[[#This Row],[City]],L:L,O:O)</f>
        <v>0.241864189087755</v>
      </c>
      <c r="AD3472" t="str" cm="1">
        <f t="array" ref="AD3472">_xlfn.IFS(Table1[[#This Row],[Performance Score]]&gt;=90,"Excellent",Table1[[#This Row],[Performance Score]]&gt;=75,"Good",Table1[[#This Row],[Performance Score]]&gt;=60,"Average",Table1[[#This Row],[Performance Score]]&lt;=60,"Need Improvement")</f>
        <v>Good</v>
      </c>
      <c r="AE3472" t="str">
        <f>IF(AND(Table1[[#This Row],[Attendance %]]&gt;=80,(Table1[[#This Row],[Performance Score]]&gt;=80)),"Eligible","Not Eligible")</f>
        <v>Eligible</v>
      </c>
      <c r="AF3472" t="str">
        <f>IF(Table1[[#This Row],[Performance Score]]&gt;=80,"High Performer","Low Performer")</f>
        <v>High Performer</v>
      </c>
      <c r="AG3472" t="str" cm="1">
        <f t="array" aca="1" ref="AG3472" ca="1">_xlfn.IFS(Table1[[#This Row],[Experience]]&lt;=3,"Junior",Table1[[#This Row],[Experience]]&lt;=7,"Mid Level",Table1[[#This Row],[Experience]]&gt;=7,"Senior")</f>
        <v>Junior</v>
      </c>
      <c r="AH3472" t="str">
        <f>IF(Table1[[#This Row],[Attendance %]]&gt;75,"OK","Below 75")</f>
        <v>OK</v>
      </c>
      <c r="AI3472" t="b">
        <f>ISBLANK(Table1[[#This Row],[Employee ID]])</f>
        <v>0</v>
      </c>
      <c r="AJ3472" t="b">
        <f>ISNUMBER(Table1[[#This Row],[Total Salary  ]])</f>
        <v>1</v>
      </c>
      <c r="AK3472" t="str">
        <f>IFERROR(_xlfn.XLOOKUP(Table1[[#This Row],[Manager ID]],MANAGERS!A:A,MANAGERS!B:B),"Not Found")</f>
        <v>Manager_7</v>
      </c>
    </row>
    <row r="3473" spans="1:37" x14ac:dyDescent="0.2">
      <c r="A3473" t="s">
        <v>1094</v>
      </c>
      <c r="B3473" t="s">
        <v>50</v>
      </c>
      <c r="C3473" t="s">
        <v>15</v>
      </c>
      <c r="D3473" t="s">
        <v>81</v>
      </c>
      <c r="E3473" t="s">
        <v>30</v>
      </c>
      <c r="F3473" s="1">
        <v>43983</v>
      </c>
      <c r="G3473" s="1">
        <v>34030</v>
      </c>
      <c r="H3473">
        <v>59701</v>
      </c>
      <c r="I3473">
        <v>11981</v>
      </c>
      <c r="J3473">
        <v>60</v>
      </c>
      <c r="K3473">
        <v>87</v>
      </c>
      <c r="L3473" t="s">
        <v>18</v>
      </c>
      <c r="M3473">
        <v>119</v>
      </c>
      <c r="N3473">
        <f>Table1[[#This Row],[Basic Salary]]+Table1[[#This Row],[Bonus]]</f>
        <v>71682</v>
      </c>
      <c r="O3473" s="2">
        <f>Table1[[#This Row],[Bonus]]/Table1[[#This Row],[Basic Salary]]</f>
        <v>0.2006834056380965</v>
      </c>
      <c r="P3473">
        <f ca="1">DATEDIF(Table1[[#This Row],[Date of Birth]],TODAY(),"Y")</f>
        <v>33</v>
      </c>
      <c r="Q3473">
        <f ca="1">DATEDIF(Table1[[#This Row],[Joining Date]],TODAY(),"Y")</f>
        <v>6</v>
      </c>
      <c r="R3473" t="str">
        <f ca="1">IF(YEAR(Table1[[#This Row],[Joining Date]])=YEAR(TODAY()),"Yes","No")</f>
        <v>No</v>
      </c>
      <c r="S3473" t="str">
        <f ca="1">IF(Table1[[#This Row],[Experience]]&gt;5,"Yes","No")</f>
        <v>Yes</v>
      </c>
      <c r="T3473" t="str">
        <f>TEXT(Table1[[#This Row],[Joining Date]],"mmmm")</f>
        <v>June</v>
      </c>
      <c r="U3473" t="str">
        <f>TEXT(Table1[[#This Row],[Joining Date]],"yyyy")</f>
        <v>2020</v>
      </c>
      <c r="V3473" s="5">
        <f ca="1">TODAY()-Table1[[#This Row],[Joining Date]]</f>
        <v>2256</v>
      </c>
      <c r="W3473" t="str">
        <f>LEFT(Table1[[#This Row],[Employee Name]],FIND(" ",Table1[[#This Row],[Employee Name]])-1)</f>
        <v>Ravi</v>
      </c>
      <c r="X3473" t="str">
        <f>RIGHT(Table1[[#This Row],[Employee Name]],LEN(Table1[[#This Row],[Employee Name]])-FIND(" ",Table1[[#This Row],[Employee Name]]))</f>
        <v>Teja</v>
      </c>
      <c r="Y3473" t="str">
        <f>Table1[[#This Row],[Department]]&amp;"-"&amp;Table1[[#This Row],[Employee ID]]</f>
        <v>Sales-E01038</v>
      </c>
      <c r="Z3473" t="str">
        <f>LEFT(Table1[[#This Row],[Department]],3)</f>
        <v>Sal</v>
      </c>
      <c r="AA3473" t="str">
        <f>_xlfn.XLOOKUP(Table1[[#This Row],[Manager ID]],MANAGERS!A:A,MANAGERS!B:B)</f>
        <v>Manager_19</v>
      </c>
      <c r="AB3473" t="str" cm="1">
        <f t="array" ref="AB3473">_xlfn.XLOOKUP(Table1[[#This Row],[Manager ID]],Table2[[#All],[Manager ID]],Table2[[#All],[Department Head]])</f>
        <v>Support</v>
      </c>
      <c r="AC3473" s="2">
        <f>_xlfn.XLOOKUP(Table1[[#This Row],[City]],L:L,O:O)</f>
        <v>0.21356479274849693</v>
      </c>
      <c r="AD3473" t="str" cm="1">
        <f t="array" ref="AD3473">_xlfn.IFS(Table1[[#This Row],[Performance Score]]&gt;=90,"Excellent",Table1[[#This Row],[Performance Score]]&gt;=75,"Good",Table1[[#This Row],[Performance Score]]&gt;=60,"Average",Table1[[#This Row],[Performance Score]]&lt;=60,"Need Improvement")</f>
        <v>Good</v>
      </c>
      <c r="AE3473" t="str">
        <f>IF(AND(Table1[[#This Row],[Attendance %]]&gt;=80,(Table1[[#This Row],[Performance Score]]&gt;=80)),"Eligible","Not Eligible")</f>
        <v>Not Eligible</v>
      </c>
      <c r="AF3473" t="str">
        <f>IF(Table1[[#This Row],[Performance Score]]&gt;=80,"High Performer","Low Performer")</f>
        <v>High Performer</v>
      </c>
      <c r="AG3473" t="str" cm="1">
        <f t="array" aca="1" ref="AG3473" ca="1">_xlfn.IFS(Table1[[#This Row],[Experience]]&lt;=3,"Junior",Table1[[#This Row],[Experience]]&lt;=7,"Mid Level",Table1[[#This Row],[Experience]]&gt;=7,"Senior")</f>
        <v>Mid Level</v>
      </c>
      <c r="AH3473" t="str">
        <f>IF(Table1[[#This Row],[Attendance %]]&gt;75,"OK","Below 75")</f>
        <v>Below 75</v>
      </c>
      <c r="AI3473" t="b">
        <f>ISBLANK(Table1[[#This Row],[Employee ID]])</f>
        <v>0</v>
      </c>
      <c r="AJ3473" t="b">
        <f>ISNUMBER(Table1[[#This Row],[Total Salary  ]])</f>
        <v>1</v>
      </c>
      <c r="AK3473" t="str">
        <f>IFERROR(_xlfn.XLOOKUP(Table1[[#This Row],[Manager ID]],MANAGERS!A:A,MANAGERS!B:B),"Not Found")</f>
        <v>Manager_19</v>
      </c>
    </row>
    <row r="3474" spans="1:37" x14ac:dyDescent="0.2">
      <c r="A3474" t="s">
        <v>4610</v>
      </c>
      <c r="B3474" t="s">
        <v>14</v>
      </c>
      <c r="C3474" t="s">
        <v>21</v>
      </c>
      <c r="D3474" t="s">
        <v>40</v>
      </c>
      <c r="E3474" t="s">
        <v>51</v>
      </c>
      <c r="F3474" s="1">
        <v>42449</v>
      </c>
      <c r="G3474" s="1">
        <v>40351</v>
      </c>
      <c r="H3474">
        <v>48675</v>
      </c>
      <c r="I3474">
        <v>23006</v>
      </c>
      <c r="J3474">
        <v>66</v>
      </c>
      <c r="K3474">
        <v>63</v>
      </c>
      <c r="L3474" t="s">
        <v>53</v>
      </c>
      <c r="M3474">
        <v>104</v>
      </c>
      <c r="N3474">
        <f>Table1[[#This Row],[Basic Salary]]+Table1[[#This Row],[Bonus]]</f>
        <v>71681</v>
      </c>
      <c r="O3474" s="2">
        <f>Table1[[#This Row],[Bonus]]/Table1[[#This Row],[Basic Salary]]</f>
        <v>0.47264509501797636</v>
      </c>
      <c r="P3474">
        <f ca="1">DATEDIF(Table1[[#This Row],[Date of Birth]],TODAY(),"Y")</f>
        <v>16</v>
      </c>
      <c r="Q3474">
        <f ca="1">DATEDIF(Table1[[#This Row],[Joining Date]],TODAY(),"Y")</f>
        <v>10</v>
      </c>
      <c r="R3474" t="str">
        <f ca="1">IF(YEAR(Table1[[#This Row],[Joining Date]])=YEAR(TODAY()),"Yes","No")</f>
        <v>No</v>
      </c>
      <c r="S3474" t="str">
        <f ca="1">IF(Table1[[#This Row],[Experience]]&gt;5,"Yes","No")</f>
        <v>Yes</v>
      </c>
      <c r="T3474" t="str">
        <f>TEXT(Table1[[#This Row],[Joining Date]],"mmmm")</f>
        <v>March</v>
      </c>
      <c r="U3474" t="str">
        <f>TEXT(Table1[[#This Row],[Joining Date]],"yyyy")</f>
        <v>2016</v>
      </c>
      <c r="V3474" s="5">
        <f ca="1">TODAY()-Table1[[#This Row],[Joining Date]]</f>
        <v>3790</v>
      </c>
      <c r="W3474" t="str">
        <f>LEFT(Table1[[#This Row],[Employee Name]],FIND(" ",Table1[[#This Row],[Employee Name]])-1)</f>
        <v>Nisha</v>
      </c>
      <c r="X3474" t="str">
        <f>RIGHT(Table1[[#This Row],[Employee Name]],LEN(Table1[[#This Row],[Employee Name]])-FIND(" ",Table1[[#This Row],[Employee Name]]))</f>
        <v>Kapoor</v>
      </c>
      <c r="Y3474" t="str">
        <f>Table1[[#This Row],[Department]]&amp;"-"&amp;Table1[[#This Row],[Employee ID]]</f>
        <v>IT-E04554</v>
      </c>
      <c r="Z3474" t="str">
        <f>LEFT(Table1[[#This Row],[Department]],3)</f>
        <v>IT</v>
      </c>
      <c r="AA3474" t="str">
        <f>_xlfn.XLOOKUP(Table1[[#This Row],[Manager ID]],MANAGERS!A:A,MANAGERS!B:B)</f>
        <v>Manager_4</v>
      </c>
      <c r="AB3474" t="str" cm="1">
        <f t="array" ref="AB3474">_xlfn.XLOOKUP(Table1[[#This Row],[Manager ID]],Table2[[#All],[Manager ID]],Table2[[#All],[Department Head]])</f>
        <v>Finance</v>
      </c>
      <c r="AC3474" s="2">
        <f>_xlfn.XLOOKUP(Table1[[#This Row],[City]],L:L,O:O)</f>
        <v>0.23685887225230964</v>
      </c>
      <c r="AD3474" t="str" cm="1">
        <f t="array" ref="AD3474">_xlfn.IFS(Table1[[#This Row],[Performance Score]]&gt;=90,"Excellent",Table1[[#This Row],[Performance Score]]&gt;=75,"Good",Table1[[#This Row],[Performance Score]]&gt;=60,"Average",Table1[[#This Row],[Performance Score]]&lt;=60,"Need Improvement")</f>
        <v>Average</v>
      </c>
      <c r="AE3474" t="str">
        <f>IF(AND(Table1[[#This Row],[Attendance %]]&gt;=80,(Table1[[#This Row],[Performance Score]]&gt;=80)),"Eligible","Not Eligible")</f>
        <v>Not Eligible</v>
      </c>
      <c r="AF3474" t="str">
        <f>IF(Table1[[#This Row],[Performance Score]]&gt;=80,"High Performer","Low Performer")</f>
        <v>Low Performer</v>
      </c>
      <c r="AG3474" t="str" cm="1">
        <f t="array" aca="1" ref="AG3474" ca="1">_xlfn.IFS(Table1[[#This Row],[Experience]]&lt;=3,"Junior",Table1[[#This Row],[Experience]]&lt;=7,"Mid Level",Table1[[#This Row],[Experience]]&gt;=7,"Senior")</f>
        <v>Senior</v>
      </c>
      <c r="AH3474" t="str">
        <f>IF(Table1[[#This Row],[Attendance %]]&gt;75,"OK","Below 75")</f>
        <v>Below 75</v>
      </c>
      <c r="AI3474" t="b">
        <f>ISBLANK(Table1[[#This Row],[Employee ID]])</f>
        <v>0</v>
      </c>
      <c r="AJ3474" t="b">
        <f>ISNUMBER(Table1[[#This Row],[Total Salary  ]])</f>
        <v>1</v>
      </c>
      <c r="AK3474" t="str">
        <f>IFERROR(_xlfn.XLOOKUP(Table1[[#This Row],[Manager ID]],MANAGERS!A:A,MANAGERS!B:B),"Not Found")</f>
        <v>Manager_4</v>
      </c>
    </row>
    <row r="3475" spans="1:37" x14ac:dyDescent="0.2">
      <c r="A3475" t="s">
        <v>2851</v>
      </c>
      <c r="B3475" t="s">
        <v>95</v>
      </c>
      <c r="C3475" t="s">
        <v>21</v>
      </c>
      <c r="D3475" t="s">
        <v>46</v>
      </c>
      <c r="E3475" t="s">
        <v>17</v>
      </c>
      <c r="F3475" s="1">
        <v>45868</v>
      </c>
      <c r="G3475" s="1">
        <v>34618</v>
      </c>
      <c r="H3475">
        <v>56796</v>
      </c>
      <c r="I3475">
        <v>14872</v>
      </c>
      <c r="J3475">
        <v>64</v>
      </c>
      <c r="K3475">
        <v>79</v>
      </c>
      <c r="L3475" t="s">
        <v>31</v>
      </c>
      <c r="M3475">
        <v>105</v>
      </c>
      <c r="N3475">
        <f>Table1[[#This Row],[Basic Salary]]+Table1[[#This Row],[Bonus]]</f>
        <v>71668</v>
      </c>
      <c r="O3475" s="2">
        <f>Table1[[#This Row],[Bonus]]/Table1[[#This Row],[Basic Salary]]</f>
        <v>0.2618494260159166</v>
      </c>
      <c r="P3475">
        <f ca="1">DATEDIF(Table1[[#This Row],[Date of Birth]],TODAY(),"Y")</f>
        <v>31</v>
      </c>
      <c r="Q3475">
        <f ca="1">DATEDIF(Table1[[#This Row],[Joining Date]],TODAY(),"Y")</f>
        <v>1</v>
      </c>
      <c r="R3475" t="str">
        <f ca="1">IF(YEAR(Table1[[#This Row],[Joining Date]])=YEAR(TODAY()),"Yes","No")</f>
        <v>No</v>
      </c>
      <c r="S3475" t="str">
        <f ca="1">IF(Table1[[#This Row],[Experience]]&gt;5,"Yes","No")</f>
        <v>No</v>
      </c>
      <c r="T3475" t="str">
        <f>TEXT(Table1[[#This Row],[Joining Date]],"mmmm")</f>
        <v>July</v>
      </c>
      <c r="U3475" t="str">
        <f>TEXT(Table1[[#This Row],[Joining Date]],"yyyy")</f>
        <v>2025</v>
      </c>
      <c r="V3475" s="5">
        <f ca="1">TODAY()-Table1[[#This Row],[Joining Date]]</f>
        <v>371</v>
      </c>
      <c r="W3475" t="str">
        <f>LEFT(Table1[[#This Row],[Employee Name]],FIND(" ",Table1[[#This Row],[Employee Name]])-1)</f>
        <v>Ajay</v>
      </c>
      <c r="X3475" t="str">
        <f>RIGHT(Table1[[#This Row],[Employee Name]],LEN(Table1[[#This Row],[Employee Name]])-FIND(" ",Table1[[#This Row],[Employee Name]]))</f>
        <v>Singh</v>
      </c>
      <c r="Y3475" t="str">
        <f>Table1[[#This Row],[Department]]&amp;"-"&amp;Table1[[#This Row],[Employee ID]]</f>
        <v>Support-E02795</v>
      </c>
      <c r="Z3475" t="str">
        <f>LEFT(Table1[[#This Row],[Department]],3)</f>
        <v>Sup</v>
      </c>
      <c r="AA3475" t="str">
        <f>_xlfn.XLOOKUP(Table1[[#This Row],[Manager ID]],MANAGERS!A:A,MANAGERS!B:B)</f>
        <v>Manager_5</v>
      </c>
      <c r="AB3475" t="str" cm="1">
        <f t="array" ref="AB3475">_xlfn.XLOOKUP(Table1[[#This Row],[Manager ID]],Table2[[#All],[Manager ID]],Table2[[#All],[Department Head]])</f>
        <v>Sales</v>
      </c>
      <c r="AC3475" s="2">
        <f>_xlfn.XLOOKUP(Table1[[#This Row],[City]],L:L,O:O)</f>
        <v>0.241864189087755</v>
      </c>
      <c r="AD3475" t="str" cm="1">
        <f t="array" ref="AD3475">_xlfn.IFS(Table1[[#This Row],[Performance Score]]&gt;=90,"Excellent",Table1[[#This Row],[Performance Score]]&gt;=75,"Good",Table1[[#This Row],[Performance Score]]&gt;=60,"Average",Table1[[#This Row],[Performance Score]]&lt;=60,"Need Improvement")</f>
        <v>Good</v>
      </c>
      <c r="AE3475" t="str">
        <f>IF(AND(Table1[[#This Row],[Attendance %]]&gt;=80,(Table1[[#This Row],[Performance Score]]&gt;=80)),"Eligible","Not Eligible")</f>
        <v>Not Eligible</v>
      </c>
      <c r="AF3475" t="str">
        <f>IF(Table1[[#This Row],[Performance Score]]&gt;=80,"High Performer","Low Performer")</f>
        <v>Low Performer</v>
      </c>
      <c r="AG3475" t="str" cm="1">
        <f t="array" aca="1" ref="AG3475" ca="1">_xlfn.IFS(Table1[[#This Row],[Experience]]&lt;=3,"Junior",Table1[[#This Row],[Experience]]&lt;=7,"Mid Level",Table1[[#This Row],[Experience]]&gt;=7,"Senior")</f>
        <v>Junior</v>
      </c>
      <c r="AH3475" t="str">
        <f>IF(Table1[[#This Row],[Attendance %]]&gt;75,"OK","Below 75")</f>
        <v>Below 75</v>
      </c>
      <c r="AI3475" t="b">
        <f>ISBLANK(Table1[[#This Row],[Employee ID]])</f>
        <v>0</v>
      </c>
      <c r="AJ3475" t="b">
        <f>ISNUMBER(Table1[[#This Row],[Total Salary  ]])</f>
        <v>1</v>
      </c>
      <c r="AK3475" t="str">
        <f>IFERROR(_xlfn.XLOOKUP(Table1[[#This Row],[Manager ID]],MANAGERS!A:A,MANAGERS!B:B),"Not Found")</f>
        <v>Manager_5</v>
      </c>
    </row>
    <row r="3476" spans="1:37" x14ac:dyDescent="0.2">
      <c r="A3476" t="s">
        <v>3817</v>
      </c>
      <c r="B3476" t="s">
        <v>50</v>
      </c>
      <c r="C3476" t="s">
        <v>15</v>
      </c>
      <c r="D3476" t="s">
        <v>46</v>
      </c>
      <c r="E3476" t="s">
        <v>17</v>
      </c>
      <c r="F3476" s="1">
        <v>45223</v>
      </c>
      <c r="G3476" s="1">
        <v>35610</v>
      </c>
      <c r="H3476">
        <v>58597</v>
      </c>
      <c r="I3476">
        <v>13051</v>
      </c>
      <c r="J3476">
        <v>65</v>
      </c>
      <c r="K3476">
        <v>67</v>
      </c>
      <c r="L3476" t="s">
        <v>27</v>
      </c>
      <c r="M3476">
        <v>117</v>
      </c>
      <c r="N3476">
        <f>Table1[[#This Row],[Basic Salary]]+Table1[[#This Row],[Bonus]]</f>
        <v>71648</v>
      </c>
      <c r="O3476" s="2">
        <f>Table1[[#This Row],[Bonus]]/Table1[[#This Row],[Basic Salary]]</f>
        <v>0.22272471286925952</v>
      </c>
      <c r="P3476">
        <f ca="1">DATEDIF(Table1[[#This Row],[Date of Birth]],TODAY(),"Y")</f>
        <v>29</v>
      </c>
      <c r="Q3476">
        <f ca="1">DATEDIF(Table1[[#This Row],[Joining Date]],TODAY(),"Y")</f>
        <v>2</v>
      </c>
      <c r="R3476" t="str">
        <f ca="1">IF(YEAR(Table1[[#This Row],[Joining Date]])=YEAR(TODAY()),"Yes","No")</f>
        <v>No</v>
      </c>
      <c r="S3476" t="str">
        <f ca="1">IF(Table1[[#This Row],[Experience]]&gt;5,"Yes","No")</f>
        <v>No</v>
      </c>
      <c r="T3476" t="str">
        <f>TEXT(Table1[[#This Row],[Joining Date]],"mmmm")</f>
        <v>October</v>
      </c>
      <c r="U3476" t="str">
        <f>TEXT(Table1[[#This Row],[Joining Date]],"yyyy")</f>
        <v>2023</v>
      </c>
      <c r="V3476" s="5">
        <f ca="1">TODAY()-Table1[[#This Row],[Joining Date]]</f>
        <v>1016</v>
      </c>
      <c r="W3476" t="str">
        <f>LEFT(Table1[[#This Row],[Employee Name]],FIND(" ",Table1[[#This Row],[Employee Name]])-1)</f>
        <v>Ravi</v>
      </c>
      <c r="X3476" t="str">
        <f>RIGHT(Table1[[#This Row],[Employee Name]],LEN(Table1[[#This Row],[Employee Name]])-FIND(" ",Table1[[#This Row],[Employee Name]]))</f>
        <v>Teja</v>
      </c>
      <c r="Y3476" t="str">
        <f>Table1[[#This Row],[Department]]&amp;"-"&amp;Table1[[#This Row],[Employee ID]]</f>
        <v>Support-E03761</v>
      </c>
      <c r="Z3476" t="str">
        <f>LEFT(Table1[[#This Row],[Department]],3)</f>
        <v>Sup</v>
      </c>
      <c r="AA3476" t="str">
        <f>_xlfn.XLOOKUP(Table1[[#This Row],[Manager ID]],MANAGERS!A:A,MANAGERS!B:B)</f>
        <v>Manager_17</v>
      </c>
      <c r="AB3476" t="str" cm="1">
        <f t="array" ref="AB3476">_xlfn.XLOOKUP(Table1[[#This Row],[Manager ID]],Table2[[#All],[Manager ID]],Table2[[#All],[Department Head]])</f>
        <v>Finance</v>
      </c>
      <c r="AC3476" s="2">
        <f>_xlfn.XLOOKUP(Table1[[#This Row],[City]],L:L,O:O)</f>
        <v>0.23674293405114402</v>
      </c>
      <c r="AD3476" t="str" cm="1">
        <f t="array" ref="AD3476">_xlfn.IFS(Table1[[#This Row],[Performance Score]]&gt;=90,"Excellent",Table1[[#This Row],[Performance Score]]&gt;=75,"Good",Table1[[#This Row],[Performance Score]]&gt;=60,"Average",Table1[[#This Row],[Performance Score]]&lt;=60,"Need Improvement")</f>
        <v>Average</v>
      </c>
      <c r="AE3476" t="str">
        <f>IF(AND(Table1[[#This Row],[Attendance %]]&gt;=80,(Table1[[#This Row],[Performance Score]]&gt;=80)),"Eligible","Not Eligible")</f>
        <v>Not Eligible</v>
      </c>
      <c r="AF3476" t="str">
        <f>IF(Table1[[#This Row],[Performance Score]]&gt;=80,"High Performer","Low Performer")</f>
        <v>Low Performer</v>
      </c>
      <c r="AG3476" t="str" cm="1">
        <f t="array" aca="1" ref="AG3476" ca="1">_xlfn.IFS(Table1[[#This Row],[Experience]]&lt;=3,"Junior",Table1[[#This Row],[Experience]]&lt;=7,"Mid Level",Table1[[#This Row],[Experience]]&gt;=7,"Senior")</f>
        <v>Junior</v>
      </c>
      <c r="AH3476" t="str">
        <f>IF(Table1[[#This Row],[Attendance %]]&gt;75,"OK","Below 75")</f>
        <v>Below 75</v>
      </c>
      <c r="AI3476" t="b">
        <f>ISBLANK(Table1[[#This Row],[Employee ID]])</f>
        <v>0</v>
      </c>
      <c r="AJ3476" t="b">
        <f>ISNUMBER(Table1[[#This Row],[Total Salary  ]])</f>
        <v>1</v>
      </c>
      <c r="AK3476" t="str">
        <f>IFERROR(_xlfn.XLOOKUP(Table1[[#This Row],[Manager ID]],MANAGERS!A:A,MANAGERS!B:B),"Not Found")</f>
        <v>Manager_17</v>
      </c>
    </row>
    <row r="3477" spans="1:37" x14ac:dyDescent="0.2">
      <c r="A3477" t="s">
        <v>5044</v>
      </c>
      <c r="B3477" t="s">
        <v>42</v>
      </c>
      <c r="C3477" t="s">
        <v>21</v>
      </c>
      <c r="D3477" t="s">
        <v>25</v>
      </c>
      <c r="E3477" t="s">
        <v>30</v>
      </c>
      <c r="F3477" s="1">
        <v>44003</v>
      </c>
      <c r="G3477" s="1">
        <v>35391</v>
      </c>
      <c r="H3477">
        <v>63712</v>
      </c>
      <c r="I3477">
        <v>7896</v>
      </c>
      <c r="J3477">
        <v>76</v>
      </c>
      <c r="K3477">
        <v>58</v>
      </c>
      <c r="L3477" t="s">
        <v>34</v>
      </c>
      <c r="M3477">
        <v>105</v>
      </c>
      <c r="N3477">
        <f>Table1[[#This Row],[Basic Salary]]+Table1[[#This Row],[Bonus]]</f>
        <v>71608</v>
      </c>
      <c r="O3477" s="2">
        <f>Table1[[#This Row],[Bonus]]/Table1[[#This Row],[Basic Salary]]</f>
        <v>0.12393269713711702</v>
      </c>
      <c r="P3477">
        <f ca="1">DATEDIF(Table1[[#This Row],[Date of Birth]],TODAY(),"Y")</f>
        <v>29</v>
      </c>
      <c r="Q3477">
        <f ca="1">DATEDIF(Table1[[#This Row],[Joining Date]],TODAY(),"Y")</f>
        <v>6</v>
      </c>
      <c r="R3477" t="str">
        <f ca="1">IF(YEAR(Table1[[#This Row],[Joining Date]])=YEAR(TODAY()),"Yes","No")</f>
        <v>No</v>
      </c>
      <c r="S3477" t="str">
        <f ca="1">IF(Table1[[#This Row],[Experience]]&gt;5,"Yes","No")</f>
        <v>Yes</v>
      </c>
      <c r="T3477" t="str">
        <f>TEXT(Table1[[#This Row],[Joining Date]],"mmmm")</f>
        <v>June</v>
      </c>
      <c r="U3477" t="str">
        <f>TEXT(Table1[[#This Row],[Joining Date]],"yyyy")</f>
        <v>2020</v>
      </c>
      <c r="V3477" s="5">
        <f ca="1">TODAY()-Table1[[#This Row],[Joining Date]]</f>
        <v>2236</v>
      </c>
      <c r="W3477" t="str">
        <f>LEFT(Table1[[#This Row],[Employee Name]],FIND(" ",Table1[[#This Row],[Employee Name]])-1)</f>
        <v>Krishna</v>
      </c>
      <c r="X3477" t="str">
        <f>RIGHT(Table1[[#This Row],[Employee Name]],LEN(Table1[[#This Row],[Employee Name]])-FIND(" ",Table1[[#This Row],[Employee Name]]))</f>
        <v>Chaitanya</v>
      </c>
      <c r="Y3477" t="str">
        <f>Table1[[#This Row],[Department]]&amp;"-"&amp;Table1[[#This Row],[Employee ID]]</f>
        <v>Finance-E04988</v>
      </c>
      <c r="Z3477" t="str">
        <f>LEFT(Table1[[#This Row],[Department]],3)</f>
        <v>Fin</v>
      </c>
      <c r="AA3477" t="str">
        <f>_xlfn.XLOOKUP(Table1[[#This Row],[Manager ID]],MANAGERS!A:A,MANAGERS!B:B)</f>
        <v>Manager_5</v>
      </c>
      <c r="AB3477" t="str" cm="1">
        <f t="array" ref="AB3477">_xlfn.XLOOKUP(Table1[[#This Row],[Manager ID]],Table2[[#All],[Manager ID]],Table2[[#All],[Department Head]])</f>
        <v>Sales</v>
      </c>
      <c r="AC3477" s="2">
        <f>_xlfn.XLOOKUP(Table1[[#This Row],[City]],L:L,O:O)</f>
        <v>0.24030340748661314</v>
      </c>
      <c r="AD3477" t="str" cm="1">
        <f t="array" ref="AD3477">_xlfn.IFS(Table1[[#This Row],[Performance Score]]&gt;=90,"Excellent",Table1[[#This Row],[Performance Score]]&gt;=75,"Good",Table1[[#This Row],[Performance Score]]&gt;=60,"Average",Table1[[#This Row],[Performance Score]]&lt;=60,"Need Improvement")</f>
        <v>Need Improvement</v>
      </c>
      <c r="AE3477" t="str">
        <f>IF(AND(Table1[[#This Row],[Attendance %]]&gt;=80,(Table1[[#This Row],[Performance Score]]&gt;=80)),"Eligible","Not Eligible")</f>
        <v>Not Eligible</v>
      </c>
      <c r="AF3477" t="str">
        <f>IF(Table1[[#This Row],[Performance Score]]&gt;=80,"High Performer","Low Performer")</f>
        <v>Low Performer</v>
      </c>
      <c r="AG3477" t="str" cm="1">
        <f t="array" aca="1" ref="AG3477" ca="1">_xlfn.IFS(Table1[[#This Row],[Experience]]&lt;=3,"Junior",Table1[[#This Row],[Experience]]&lt;=7,"Mid Level",Table1[[#This Row],[Experience]]&gt;=7,"Senior")</f>
        <v>Mid Level</v>
      </c>
      <c r="AH3477" t="str">
        <f>IF(Table1[[#This Row],[Attendance %]]&gt;75,"OK","Below 75")</f>
        <v>OK</v>
      </c>
      <c r="AI3477" t="b">
        <f>ISBLANK(Table1[[#This Row],[Employee ID]])</f>
        <v>0</v>
      </c>
      <c r="AJ3477" t="b">
        <f>ISNUMBER(Table1[[#This Row],[Total Salary  ]])</f>
        <v>1</v>
      </c>
      <c r="AK3477" t="str">
        <f>IFERROR(_xlfn.XLOOKUP(Table1[[#This Row],[Manager ID]],MANAGERS!A:A,MANAGERS!B:B),"Not Found")</f>
        <v>Manager_5</v>
      </c>
    </row>
    <row r="3478" spans="1:37" x14ac:dyDescent="0.2">
      <c r="A3478" t="s">
        <v>3283</v>
      </c>
      <c r="B3478" t="s">
        <v>85</v>
      </c>
      <c r="C3478" t="s">
        <v>21</v>
      </c>
      <c r="D3478" t="s">
        <v>33</v>
      </c>
      <c r="E3478" t="s">
        <v>22</v>
      </c>
      <c r="F3478" s="1">
        <v>42619</v>
      </c>
      <c r="G3478" s="1">
        <v>29568</v>
      </c>
      <c r="H3478">
        <v>44285</v>
      </c>
      <c r="I3478">
        <v>27318</v>
      </c>
      <c r="J3478">
        <v>70</v>
      </c>
      <c r="K3478">
        <v>86</v>
      </c>
      <c r="L3478" t="s">
        <v>18</v>
      </c>
      <c r="M3478">
        <v>101</v>
      </c>
      <c r="N3478">
        <f>Table1[[#This Row],[Basic Salary]]+Table1[[#This Row],[Bonus]]</f>
        <v>71603</v>
      </c>
      <c r="O3478" s="2">
        <f>Table1[[#This Row],[Bonus]]/Table1[[#This Row],[Basic Salary]]</f>
        <v>0.61686801400022584</v>
      </c>
      <c r="P3478">
        <f ca="1">DATEDIF(Table1[[#This Row],[Date of Birth]],TODAY(),"Y")</f>
        <v>45</v>
      </c>
      <c r="Q3478">
        <f ca="1">DATEDIF(Table1[[#This Row],[Joining Date]],TODAY(),"Y")</f>
        <v>9</v>
      </c>
      <c r="R3478" t="str">
        <f ca="1">IF(YEAR(Table1[[#This Row],[Joining Date]])=YEAR(TODAY()),"Yes","No")</f>
        <v>No</v>
      </c>
      <c r="S3478" t="str">
        <f ca="1">IF(Table1[[#This Row],[Experience]]&gt;5,"Yes","No")</f>
        <v>Yes</v>
      </c>
      <c r="T3478" t="str">
        <f>TEXT(Table1[[#This Row],[Joining Date]],"mmmm")</f>
        <v>September</v>
      </c>
      <c r="U3478" t="str">
        <f>TEXT(Table1[[#This Row],[Joining Date]],"yyyy")</f>
        <v>2016</v>
      </c>
      <c r="V3478" s="5">
        <f ca="1">TODAY()-Table1[[#This Row],[Joining Date]]</f>
        <v>3620</v>
      </c>
      <c r="W3478" t="str">
        <f>LEFT(Table1[[#This Row],[Employee Name]],FIND(" ",Table1[[#This Row],[Employee Name]])-1)</f>
        <v>Pooja</v>
      </c>
      <c r="X3478" t="str">
        <f>RIGHT(Table1[[#This Row],[Employee Name]],LEN(Table1[[#This Row],[Employee Name]])-FIND(" ",Table1[[#This Row],[Employee Name]]))</f>
        <v>Das</v>
      </c>
      <c r="Y3478" t="str">
        <f>Table1[[#This Row],[Department]]&amp;"-"&amp;Table1[[#This Row],[Employee ID]]</f>
        <v>Marketing-E03227</v>
      </c>
      <c r="Z3478" t="str">
        <f>LEFT(Table1[[#This Row],[Department]],3)</f>
        <v>Mar</v>
      </c>
      <c r="AA3478" t="str">
        <f>_xlfn.XLOOKUP(Table1[[#This Row],[Manager ID]],MANAGERS!A:A,MANAGERS!B:B)</f>
        <v>Manager_1</v>
      </c>
      <c r="AB3478" t="str" cm="1">
        <f t="array" ref="AB3478">_xlfn.XLOOKUP(Table1[[#This Row],[Manager ID]],Table2[[#All],[Manager ID]],Table2[[#All],[Department Head]])</f>
        <v>Support</v>
      </c>
      <c r="AC3478" s="2">
        <f>_xlfn.XLOOKUP(Table1[[#This Row],[City]],L:L,O:O)</f>
        <v>0.21356479274849693</v>
      </c>
      <c r="AD3478" t="str" cm="1">
        <f t="array" ref="AD3478">_xlfn.IFS(Table1[[#This Row],[Performance Score]]&gt;=90,"Excellent",Table1[[#This Row],[Performance Score]]&gt;=75,"Good",Table1[[#This Row],[Performance Score]]&gt;=60,"Average",Table1[[#This Row],[Performance Score]]&lt;=60,"Need Improvement")</f>
        <v>Good</v>
      </c>
      <c r="AE3478" t="str">
        <f>IF(AND(Table1[[#This Row],[Attendance %]]&gt;=80,(Table1[[#This Row],[Performance Score]]&gt;=80)),"Eligible","Not Eligible")</f>
        <v>Not Eligible</v>
      </c>
      <c r="AF3478" t="str">
        <f>IF(Table1[[#This Row],[Performance Score]]&gt;=80,"High Performer","Low Performer")</f>
        <v>High Performer</v>
      </c>
      <c r="AG3478" t="str" cm="1">
        <f t="array" aca="1" ref="AG3478" ca="1">_xlfn.IFS(Table1[[#This Row],[Experience]]&lt;=3,"Junior",Table1[[#This Row],[Experience]]&lt;=7,"Mid Level",Table1[[#This Row],[Experience]]&gt;=7,"Senior")</f>
        <v>Senior</v>
      </c>
      <c r="AH3478" t="str">
        <f>IF(Table1[[#This Row],[Attendance %]]&gt;75,"OK","Below 75")</f>
        <v>Below 75</v>
      </c>
      <c r="AI3478" t="b">
        <f>ISBLANK(Table1[[#This Row],[Employee ID]])</f>
        <v>0</v>
      </c>
      <c r="AJ3478" t="b">
        <f>ISNUMBER(Table1[[#This Row],[Total Salary  ]])</f>
        <v>1</v>
      </c>
      <c r="AK3478" t="str">
        <f>IFERROR(_xlfn.XLOOKUP(Table1[[#This Row],[Manager ID]],MANAGERS!A:A,MANAGERS!B:B),"Not Found")</f>
        <v>Manager_1</v>
      </c>
    </row>
    <row r="3479" spans="1:37" x14ac:dyDescent="0.2">
      <c r="A3479" t="s">
        <v>2064</v>
      </c>
      <c r="B3479" t="s">
        <v>89</v>
      </c>
      <c r="C3479" t="s">
        <v>21</v>
      </c>
      <c r="D3479" t="s">
        <v>43</v>
      </c>
      <c r="E3479" t="s">
        <v>65</v>
      </c>
      <c r="F3479" s="1">
        <v>42807</v>
      </c>
      <c r="G3479" s="1">
        <v>30517</v>
      </c>
      <c r="H3479">
        <v>47660</v>
      </c>
      <c r="I3479">
        <v>23934</v>
      </c>
      <c r="J3479">
        <v>98</v>
      </c>
      <c r="K3479">
        <v>96</v>
      </c>
      <c r="L3479" t="s">
        <v>31</v>
      </c>
      <c r="M3479">
        <v>115</v>
      </c>
      <c r="N3479">
        <f>Table1[[#This Row],[Basic Salary]]+Table1[[#This Row],[Bonus]]</f>
        <v>71594</v>
      </c>
      <c r="O3479" s="2">
        <f>Table1[[#This Row],[Bonus]]/Table1[[#This Row],[Basic Salary]]</f>
        <v>0.50218212337389845</v>
      </c>
      <c r="P3479">
        <f ca="1">DATEDIF(Table1[[#This Row],[Date of Birth]],TODAY(),"Y")</f>
        <v>43</v>
      </c>
      <c r="Q3479">
        <f ca="1">DATEDIF(Table1[[#This Row],[Joining Date]],TODAY(),"Y")</f>
        <v>9</v>
      </c>
      <c r="R3479" t="str">
        <f ca="1">IF(YEAR(Table1[[#This Row],[Joining Date]])=YEAR(TODAY()),"Yes","No")</f>
        <v>No</v>
      </c>
      <c r="S3479" t="str">
        <f ca="1">IF(Table1[[#This Row],[Experience]]&gt;5,"Yes","No")</f>
        <v>Yes</v>
      </c>
      <c r="T3479" t="str">
        <f>TEXT(Table1[[#This Row],[Joining Date]],"mmmm")</f>
        <v>March</v>
      </c>
      <c r="U3479" t="str">
        <f>TEXT(Table1[[#This Row],[Joining Date]],"yyyy")</f>
        <v>2017</v>
      </c>
      <c r="V3479" s="5">
        <f ca="1">TODAY()-Table1[[#This Row],[Joining Date]]</f>
        <v>3432</v>
      </c>
      <c r="W3479" t="str">
        <f>LEFT(Table1[[#This Row],[Employee Name]],FIND(" ",Table1[[#This Row],[Employee Name]])-1)</f>
        <v>Tarun</v>
      </c>
      <c r="X3479" t="str">
        <f>RIGHT(Table1[[#This Row],[Employee Name]],LEN(Table1[[#This Row],[Employee Name]])-FIND(" ",Table1[[#This Row],[Employee Name]]))</f>
        <v>Verma</v>
      </c>
      <c r="Y3479" t="str">
        <f>Table1[[#This Row],[Department]]&amp;"-"&amp;Table1[[#This Row],[Employee ID]]</f>
        <v>Operations-E02008</v>
      </c>
      <c r="Z3479" t="str">
        <f>LEFT(Table1[[#This Row],[Department]],3)</f>
        <v>Ope</v>
      </c>
      <c r="AA3479" t="str">
        <f>_xlfn.XLOOKUP(Table1[[#This Row],[Manager ID]],MANAGERS!A:A,MANAGERS!B:B)</f>
        <v>Manager_15</v>
      </c>
      <c r="AB3479" t="str" cm="1">
        <f t="array" ref="AB3479">_xlfn.XLOOKUP(Table1[[#This Row],[Manager ID]],Table2[[#All],[Manager ID]],Table2[[#All],[Department Head]])</f>
        <v>Support</v>
      </c>
      <c r="AC3479" s="2">
        <f>_xlfn.XLOOKUP(Table1[[#This Row],[City]],L:L,O:O)</f>
        <v>0.241864189087755</v>
      </c>
      <c r="AD3479" t="str" cm="1">
        <f t="array" ref="AD3479">_xlfn.IFS(Table1[[#This Row],[Performance Score]]&gt;=90,"Excellent",Table1[[#This Row],[Performance Score]]&gt;=75,"Good",Table1[[#This Row],[Performance Score]]&gt;=60,"Average",Table1[[#This Row],[Performance Score]]&lt;=60,"Need Improvement")</f>
        <v>Excellent</v>
      </c>
      <c r="AE3479" t="str">
        <f>IF(AND(Table1[[#This Row],[Attendance %]]&gt;=80,(Table1[[#This Row],[Performance Score]]&gt;=80)),"Eligible","Not Eligible")</f>
        <v>Eligible</v>
      </c>
      <c r="AF3479" t="str">
        <f>IF(Table1[[#This Row],[Performance Score]]&gt;=80,"High Performer","Low Performer")</f>
        <v>High Performer</v>
      </c>
      <c r="AG3479" t="str" cm="1">
        <f t="array" aca="1" ref="AG3479" ca="1">_xlfn.IFS(Table1[[#This Row],[Experience]]&lt;=3,"Junior",Table1[[#This Row],[Experience]]&lt;=7,"Mid Level",Table1[[#This Row],[Experience]]&gt;=7,"Senior")</f>
        <v>Senior</v>
      </c>
      <c r="AH3479" t="str">
        <f>IF(Table1[[#This Row],[Attendance %]]&gt;75,"OK","Below 75")</f>
        <v>OK</v>
      </c>
      <c r="AI3479" t="b">
        <f>ISBLANK(Table1[[#This Row],[Employee ID]])</f>
        <v>0</v>
      </c>
      <c r="AJ3479" t="b">
        <f>ISNUMBER(Table1[[#This Row],[Total Salary  ]])</f>
        <v>1</v>
      </c>
      <c r="AK3479" t="str">
        <f>IFERROR(_xlfn.XLOOKUP(Table1[[#This Row],[Manager ID]],MANAGERS!A:A,MANAGERS!B:B),"Not Found")</f>
        <v>Manager_15</v>
      </c>
    </row>
    <row r="3480" spans="1:37" x14ac:dyDescent="0.2">
      <c r="A3480" t="s">
        <v>477</v>
      </c>
      <c r="B3480" t="s">
        <v>69</v>
      </c>
      <c r="C3480" t="s">
        <v>21</v>
      </c>
      <c r="D3480" t="s">
        <v>16</v>
      </c>
      <c r="E3480" t="s">
        <v>22</v>
      </c>
      <c r="F3480" s="1">
        <v>43076</v>
      </c>
      <c r="G3480" s="1">
        <v>39952</v>
      </c>
      <c r="H3480">
        <v>66187</v>
      </c>
      <c r="I3480">
        <v>5405</v>
      </c>
      <c r="J3480">
        <v>93</v>
      </c>
      <c r="K3480">
        <v>89</v>
      </c>
      <c r="L3480" t="s">
        <v>18</v>
      </c>
      <c r="M3480">
        <v>119</v>
      </c>
      <c r="N3480">
        <f>Table1[[#This Row],[Basic Salary]]+Table1[[#This Row],[Bonus]]</f>
        <v>71592</v>
      </c>
      <c r="O3480" s="2">
        <f>Table1[[#This Row],[Bonus]]/Table1[[#This Row],[Basic Salary]]</f>
        <v>8.166256213455815E-2</v>
      </c>
      <c r="P3480">
        <f ca="1">DATEDIF(Table1[[#This Row],[Date of Birth]],TODAY(),"Y")</f>
        <v>17</v>
      </c>
      <c r="Q3480">
        <f ca="1">DATEDIF(Table1[[#This Row],[Joining Date]],TODAY(),"Y")</f>
        <v>8</v>
      </c>
      <c r="R3480" t="str">
        <f ca="1">IF(YEAR(Table1[[#This Row],[Joining Date]])=YEAR(TODAY()),"Yes","No")</f>
        <v>No</v>
      </c>
      <c r="S3480" t="str">
        <f ca="1">IF(Table1[[#This Row],[Experience]]&gt;5,"Yes","No")</f>
        <v>Yes</v>
      </c>
      <c r="T3480" t="str">
        <f>TEXT(Table1[[#This Row],[Joining Date]],"mmmm")</f>
        <v>December</v>
      </c>
      <c r="U3480" t="str">
        <f>TEXT(Table1[[#This Row],[Joining Date]],"yyyy")</f>
        <v>2017</v>
      </c>
      <c r="V3480" s="5">
        <f ca="1">TODAY()-Table1[[#This Row],[Joining Date]]</f>
        <v>3163</v>
      </c>
      <c r="W3480" t="str">
        <f>LEFT(Table1[[#This Row],[Employee Name]],FIND(" ",Table1[[#This Row],[Employee Name]])-1)</f>
        <v>Neha</v>
      </c>
      <c r="X3480" t="str">
        <f>RIGHT(Table1[[#This Row],[Employee Name]],LEN(Table1[[#This Row],[Employee Name]])-FIND(" ",Table1[[#This Row],[Employee Name]]))</f>
        <v>Kulkarni</v>
      </c>
      <c r="Y3480" t="str">
        <f>Table1[[#This Row],[Department]]&amp;"-"&amp;Table1[[#This Row],[Employee ID]]</f>
        <v>HR-E00421</v>
      </c>
      <c r="Z3480" t="str">
        <f>LEFT(Table1[[#This Row],[Department]],3)</f>
        <v>HR</v>
      </c>
      <c r="AA3480" t="str">
        <f>_xlfn.XLOOKUP(Table1[[#This Row],[Manager ID]],MANAGERS!A:A,MANAGERS!B:B)</f>
        <v>Manager_19</v>
      </c>
      <c r="AB3480" t="str" cm="1">
        <f t="array" ref="AB3480">_xlfn.XLOOKUP(Table1[[#This Row],[Manager ID]],Table2[[#All],[Manager ID]],Table2[[#All],[Department Head]])</f>
        <v>Support</v>
      </c>
      <c r="AC3480" s="2">
        <f>_xlfn.XLOOKUP(Table1[[#This Row],[City]],L:L,O:O)</f>
        <v>0.21356479274849693</v>
      </c>
      <c r="AD3480" t="str" cm="1">
        <f t="array" ref="AD3480">_xlfn.IFS(Table1[[#This Row],[Performance Score]]&gt;=90,"Excellent",Table1[[#This Row],[Performance Score]]&gt;=75,"Good",Table1[[#This Row],[Performance Score]]&gt;=60,"Average",Table1[[#This Row],[Performance Score]]&lt;=60,"Need Improvement")</f>
        <v>Good</v>
      </c>
      <c r="AE3480" t="str">
        <f>IF(AND(Table1[[#This Row],[Attendance %]]&gt;=80,(Table1[[#This Row],[Performance Score]]&gt;=80)),"Eligible","Not Eligible")</f>
        <v>Eligible</v>
      </c>
      <c r="AF3480" t="str">
        <f>IF(Table1[[#This Row],[Performance Score]]&gt;=80,"High Performer","Low Performer")</f>
        <v>High Performer</v>
      </c>
      <c r="AG3480" t="str" cm="1">
        <f t="array" aca="1" ref="AG3480" ca="1">_xlfn.IFS(Table1[[#This Row],[Experience]]&lt;=3,"Junior",Table1[[#This Row],[Experience]]&lt;=7,"Mid Level",Table1[[#This Row],[Experience]]&gt;=7,"Senior")</f>
        <v>Senior</v>
      </c>
      <c r="AH3480" t="str">
        <f>IF(Table1[[#This Row],[Attendance %]]&gt;75,"OK","Below 75")</f>
        <v>OK</v>
      </c>
      <c r="AI3480" t="b">
        <f>ISBLANK(Table1[[#This Row],[Employee ID]])</f>
        <v>0</v>
      </c>
      <c r="AJ3480" t="b">
        <f>ISNUMBER(Table1[[#This Row],[Total Salary  ]])</f>
        <v>1</v>
      </c>
      <c r="AK3480" t="str">
        <f>IFERROR(_xlfn.XLOOKUP(Table1[[#This Row],[Manager ID]],MANAGERS!A:A,MANAGERS!B:B),"Not Found")</f>
        <v>Manager_19</v>
      </c>
    </row>
    <row r="3481" spans="1:37" x14ac:dyDescent="0.2">
      <c r="A3481" t="s">
        <v>3586</v>
      </c>
      <c r="B3481" t="s">
        <v>20</v>
      </c>
      <c r="C3481" t="s">
        <v>21</v>
      </c>
      <c r="D3481" t="s">
        <v>43</v>
      </c>
      <c r="E3481" t="s">
        <v>30</v>
      </c>
      <c r="F3481" s="1">
        <v>44300</v>
      </c>
      <c r="G3481" s="1">
        <v>29784</v>
      </c>
      <c r="H3481">
        <v>46333</v>
      </c>
      <c r="I3481">
        <v>25252</v>
      </c>
      <c r="J3481">
        <v>93</v>
      </c>
      <c r="K3481">
        <v>100</v>
      </c>
      <c r="L3481" t="s">
        <v>23</v>
      </c>
      <c r="M3481">
        <v>102</v>
      </c>
      <c r="N3481">
        <f>Table1[[#This Row],[Basic Salary]]+Table1[[#This Row],[Bonus]]</f>
        <v>71585</v>
      </c>
      <c r="O3481" s="2">
        <f>Table1[[#This Row],[Bonus]]/Table1[[#This Row],[Basic Salary]]</f>
        <v>0.54501111518787904</v>
      </c>
      <c r="P3481">
        <f ca="1">DATEDIF(Table1[[#This Row],[Date of Birth]],TODAY(),"Y")</f>
        <v>45</v>
      </c>
      <c r="Q3481">
        <f ca="1">DATEDIF(Table1[[#This Row],[Joining Date]],TODAY(),"Y")</f>
        <v>5</v>
      </c>
      <c r="R3481" t="str">
        <f ca="1">IF(YEAR(Table1[[#This Row],[Joining Date]])=YEAR(TODAY()),"Yes","No")</f>
        <v>No</v>
      </c>
      <c r="S3481" t="str">
        <f ca="1">IF(Table1[[#This Row],[Experience]]&gt;5,"Yes","No")</f>
        <v>No</v>
      </c>
      <c r="T3481" t="str">
        <f>TEXT(Table1[[#This Row],[Joining Date]],"mmmm")</f>
        <v>April</v>
      </c>
      <c r="U3481" t="str">
        <f>TEXT(Table1[[#This Row],[Joining Date]],"yyyy")</f>
        <v>2021</v>
      </c>
      <c r="V3481" s="5">
        <f ca="1">TODAY()-Table1[[#This Row],[Joining Date]]</f>
        <v>1939</v>
      </c>
      <c r="W3481" t="str">
        <f>LEFT(Table1[[#This Row],[Employee Name]],FIND(" ",Table1[[#This Row],[Employee Name]])-1)</f>
        <v>Rahul</v>
      </c>
      <c r="X3481" t="str">
        <f>RIGHT(Table1[[#This Row],[Employee Name]],LEN(Table1[[#This Row],[Employee Name]])-FIND(" ",Table1[[#This Row],[Employee Name]]))</f>
        <v>Verma</v>
      </c>
      <c r="Y3481" t="str">
        <f>Table1[[#This Row],[Department]]&amp;"-"&amp;Table1[[#This Row],[Employee ID]]</f>
        <v>Operations-E03530</v>
      </c>
      <c r="Z3481" t="str">
        <f>LEFT(Table1[[#This Row],[Department]],3)</f>
        <v>Ope</v>
      </c>
      <c r="AA3481" t="str">
        <f>_xlfn.XLOOKUP(Table1[[#This Row],[Manager ID]],MANAGERS!A:A,MANAGERS!B:B)</f>
        <v>Manager_2</v>
      </c>
      <c r="AB3481" t="str" cm="1">
        <f t="array" ref="AB3481">_xlfn.XLOOKUP(Table1[[#This Row],[Manager ID]],Table2[[#All],[Manager ID]],Table2[[#All],[Department Head]])</f>
        <v>Sales</v>
      </c>
      <c r="AC3481" s="2">
        <f>_xlfn.XLOOKUP(Table1[[#This Row],[City]],L:L,O:O)</f>
        <v>0.23486488519629886</v>
      </c>
      <c r="AD3481" t="str" cm="1">
        <f t="array" ref="AD3481">_xlfn.IFS(Table1[[#This Row],[Performance Score]]&gt;=90,"Excellent",Table1[[#This Row],[Performance Score]]&gt;=75,"Good",Table1[[#This Row],[Performance Score]]&gt;=60,"Average",Table1[[#This Row],[Performance Score]]&lt;=60,"Need Improvement")</f>
        <v>Excellent</v>
      </c>
      <c r="AE3481" t="str">
        <f>IF(AND(Table1[[#This Row],[Attendance %]]&gt;=80,(Table1[[#This Row],[Performance Score]]&gt;=80)),"Eligible","Not Eligible")</f>
        <v>Eligible</v>
      </c>
      <c r="AF3481" t="str">
        <f>IF(Table1[[#This Row],[Performance Score]]&gt;=80,"High Performer","Low Performer")</f>
        <v>High Performer</v>
      </c>
      <c r="AG3481" t="str" cm="1">
        <f t="array" aca="1" ref="AG3481" ca="1">_xlfn.IFS(Table1[[#This Row],[Experience]]&lt;=3,"Junior",Table1[[#This Row],[Experience]]&lt;=7,"Mid Level",Table1[[#This Row],[Experience]]&gt;=7,"Senior")</f>
        <v>Mid Level</v>
      </c>
      <c r="AH3481" t="str">
        <f>IF(Table1[[#This Row],[Attendance %]]&gt;75,"OK","Below 75")</f>
        <v>OK</v>
      </c>
      <c r="AI3481" t="b">
        <f>ISBLANK(Table1[[#This Row],[Employee ID]])</f>
        <v>0</v>
      </c>
      <c r="AJ3481" t="b">
        <f>ISNUMBER(Table1[[#This Row],[Total Salary  ]])</f>
        <v>1</v>
      </c>
      <c r="AK3481" t="str">
        <f>IFERROR(_xlfn.XLOOKUP(Table1[[#This Row],[Manager ID]],MANAGERS!A:A,MANAGERS!B:B),"Not Found")</f>
        <v>Manager_2</v>
      </c>
    </row>
    <row r="3482" spans="1:37" x14ac:dyDescent="0.2">
      <c r="A3482" t="s">
        <v>589</v>
      </c>
      <c r="B3482" t="s">
        <v>29</v>
      </c>
      <c r="C3482" t="s">
        <v>21</v>
      </c>
      <c r="D3482" t="s">
        <v>25</v>
      </c>
      <c r="E3482" t="s">
        <v>22</v>
      </c>
      <c r="F3482" s="1">
        <v>42752</v>
      </c>
      <c r="G3482" s="1">
        <v>31459</v>
      </c>
      <c r="H3482">
        <v>62957</v>
      </c>
      <c r="I3482">
        <v>8616</v>
      </c>
      <c r="J3482">
        <v>100</v>
      </c>
      <c r="K3482">
        <v>69</v>
      </c>
      <c r="L3482" t="s">
        <v>23</v>
      </c>
      <c r="M3482">
        <v>115</v>
      </c>
      <c r="N3482">
        <f>Table1[[#This Row],[Basic Salary]]+Table1[[#This Row],[Bonus]]</f>
        <v>71573</v>
      </c>
      <c r="O3482" s="2">
        <f>Table1[[#This Row],[Bonus]]/Table1[[#This Row],[Basic Salary]]</f>
        <v>0.13685531394443826</v>
      </c>
      <c r="P3482">
        <f ca="1">DATEDIF(Table1[[#This Row],[Date of Birth]],TODAY(),"Y")</f>
        <v>40</v>
      </c>
      <c r="Q3482">
        <f ca="1">DATEDIF(Table1[[#This Row],[Joining Date]],TODAY(),"Y")</f>
        <v>9</v>
      </c>
      <c r="R3482" t="str">
        <f ca="1">IF(YEAR(Table1[[#This Row],[Joining Date]])=YEAR(TODAY()),"Yes","No")</f>
        <v>No</v>
      </c>
      <c r="S3482" t="str">
        <f ca="1">IF(Table1[[#This Row],[Experience]]&gt;5,"Yes","No")</f>
        <v>Yes</v>
      </c>
      <c r="T3482" t="str">
        <f>TEXT(Table1[[#This Row],[Joining Date]],"mmmm")</f>
        <v>January</v>
      </c>
      <c r="U3482" t="str">
        <f>TEXT(Table1[[#This Row],[Joining Date]],"yyyy")</f>
        <v>2017</v>
      </c>
      <c r="V3482" s="5">
        <f ca="1">TODAY()-Table1[[#This Row],[Joining Date]]</f>
        <v>3487</v>
      </c>
      <c r="W3482" t="str">
        <f>LEFT(Table1[[#This Row],[Employee Name]],FIND(" ",Table1[[#This Row],[Employee Name]])-1)</f>
        <v>Vikram</v>
      </c>
      <c r="X3482" t="str">
        <f>RIGHT(Table1[[#This Row],[Employee Name]],LEN(Table1[[#This Row],[Employee Name]])-FIND(" ",Table1[[#This Row],[Employee Name]]))</f>
        <v>Singh</v>
      </c>
      <c r="Y3482" t="str">
        <f>Table1[[#This Row],[Department]]&amp;"-"&amp;Table1[[#This Row],[Employee ID]]</f>
        <v>Finance-E00533</v>
      </c>
      <c r="Z3482" t="str">
        <f>LEFT(Table1[[#This Row],[Department]],3)</f>
        <v>Fin</v>
      </c>
      <c r="AA3482" t="str">
        <f>_xlfn.XLOOKUP(Table1[[#This Row],[Manager ID]],MANAGERS!A:A,MANAGERS!B:B)</f>
        <v>Manager_15</v>
      </c>
      <c r="AB3482" t="str" cm="1">
        <f t="array" ref="AB3482">_xlfn.XLOOKUP(Table1[[#This Row],[Manager ID]],Table2[[#All],[Manager ID]],Table2[[#All],[Department Head]])</f>
        <v>Support</v>
      </c>
      <c r="AC3482" s="2">
        <f>_xlfn.XLOOKUP(Table1[[#This Row],[City]],L:L,O:O)</f>
        <v>0.23486488519629886</v>
      </c>
      <c r="AD3482" t="str" cm="1">
        <f t="array" ref="AD3482">_xlfn.IFS(Table1[[#This Row],[Performance Score]]&gt;=90,"Excellent",Table1[[#This Row],[Performance Score]]&gt;=75,"Good",Table1[[#This Row],[Performance Score]]&gt;=60,"Average",Table1[[#This Row],[Performance Score]]&lt;=60,"Need Improvement")</f>
        <v>Average</v>
      </c>
      <c r="AE3482" t="str">
        <f>IF(AND(Table1[[#This Row],[Attendance %]]&gt;=80,(Table1[[#This Row],[Performance Score]]&gt;=80)),"Eligible","Not Eligible")</f>
        <v>Not Eligible</v>
      </c>
      <c r="AF3482" t="str">
        <f>IF(Table1[[#This Row],[Performance Score]]&gt;=80,"High Performer","Low Performer")</f>
        <v>Low Performer</v>
      </c>
      <c r="AG3482" t="str" cm="1">
        <f t="array" aca="1" ref="AG3482" ca="1">_xlfn.IFS(Table1[[#This Row],[Experience]]&lt;=3,"Junior",Table1[[#This Row],[Experience]]&lt;=7,"Mid Level",Table1[[#This Row],[Experience]]&gt;=7,"Senior")</f>
        <v>Senior</v>
      </c>
      <c r="AH3482" t="str">
        <f>IF(Table1[[#This Row],[Attendance %]]&gt;75,"OK","Below 75")</f>
        <v>OK</v>
      </c>
      <c r="AI3482" t="b">
        <f>ISBLANK(Table1[[#This Row],[Employee ID]])</f>
        <v>0</v>
      </c>
      <c r="AJ3482" t="b">
        <f>ISNUMBER(Table1[[#This Row],[Total Salary  ]])</f>
        <v>1</v>
      </c>
      <c r="AK3482" t="str">
        <f>IFERROR(_xlfn.XLOOKUP(Table1[[#This Row],[Manager ID]],MANAGERS!A:A,MANAGERS!B:B),"Not Found")</f>
        <v>Manager_15</v>
      </c>
    </row>
    <row r="3483" spans="1:37" x14ac:dyDescent="0.2">
      <c r="A3483" t="s">
        <v>373</v>
      </c>
      <c r="B3483" t="s">
        <v>60</v>
      </c>
      <c r="C3483" t="s">
        <v>21</v>
      </c>
      <c r="D3483" t="s">
        <v>81</v>
      </c>
      <c r="E3483" t="s">
        <v>26</v>
      </c>
      <c r="F3483" s="1">
        <v>43293</v>
      </c>
      <c r="G3483" s="1">
        <v>31511</v>
      </c>
      <c r="H3483">
        <v>57477</v>
      </c>
      <c r="I3483">
        <v>14075</v>
      </c>
      <c r="J3483">
        <v>65</v>
      </c>
      <c r="K3483">
        <v>55</v>
      </c>
      <c r="L3483" t="s">
        <v>23</v>
      </c>
      <c r="M3483">
        <v>120</v>
      </c>
      <c r="N3483">
        <f>Table1[[#This Row],[Basic Salary]]+Table1[[#This Row],[Bonus]]</f>
        <v>71552</v>
      </c>
      <c r="O3483" s="2">
        <f>Table1[[#This Row],[Bonus]]/Table1[[#This Row],[Basic Salary]]</f>
        <v>0.24488056092002017</v>
      </c>
      <c r="P3483">
        <f ca="1">DATEDIF(Table1[[#This Row],[Date of Birth]],TODAY(),"Y")</f>
        <v>40</v>
      </c>
      <c r="Q3483">
        <f ca="1">DATEDIF(Table1[[#This Row],[Joining Date]],TODAY(),"Y")</f>
        <v>8</v>
      </c>
      <c r="R3483" t="str">
        <f ca="1">IF(YEAR(Table1[[#This Row],[Joining Date]])=YEAR(TODAY()),"Yes","No")</f>
        <v>No</v>
      </c>
      <c r="S3483" t="str">
        <f ca="1">IF(Table1[[#This Row],[Experience]]&gt;5,"Yes","No")</f>
        <v>Yes</v>
      </c>
      <c r="T3483" t="str">
        <f>TEXT(Table1[[#This Row],[Joining Date]],"mmmm")</f>
        <v>July</v>
      </c>
      <c r="U3483" t="str">
        <f>TEXT(Table1[[#This Row],[Joining Date]],"yyyy")</f>
        <v>2018</v>
      </c>
      <c r="V3483" s="5">
        <f ca="1">TODAY()-Table1[[#This Row],[Joining Date]]</f>
        <v>2946</v>
      </c>
      <c r="W3483" t="str">
        <f>LEFT(Table1[[#This Row],[Employee Name]],FIND(" ",Table1[[#This Row],[Employee Name]])-1)</f>
        <v>Gayathri</v>
      </c>
      <c r="X3483" t="str">
        <f>RIGHT(Table1[[#This Row],[Employee Name]],LEN(Table1[[#This Row],[Employee Name]])-FIND(" ",Table1[[#This Row],[Employee Name]]))</f>
        <v>Iyer</v>
      </c>
      <c r="Y3483" t="str">
        <f>Table1[[#This Row],[Department]]&amp;"-"&amp;Table1[[#This Row],[Employee ID]]</f>
        <v>Sales-E00317</v>
      </c>
      <c r="Z3483" t="str">
        <f>LEFT(Table1[[#This Row],[Department]],3)</f>
        <v>Sal</v>
      </c>
      <c r="AA3483" t="str">
        <f>_xlfn.XLOOKUP(Table1[[#This Row],[Manager ID]],MANAGERS!A:A,MANAGERS!B:B)</f>
        <v>Manager_20</v>
      </c>
      <c r="AB3483" t="str" cm="1">
        <f t="array" ref="AB3483">_xlfn.XLOOKUP(Table1[[#This Row],[Manager ID]],Table2[[#All],[Manager ID]],Table2[[#All],[Department Head]])</f>
        <v>Operations</v>
      </c>
      <c r="AC3483" s="2">
        <f>_xlfn.XLOOKUP(Table1[[#This Row],[City]],L:L,O:O)</f>
        <v>0.23486488519629886</v>
      </c>
      <c r="AD3483" t="str" cm="1">
        <f t="array" ref="AD3483">_xlfn.IFS(Table1[[#This Row],[Performance Score]]&gt;=90,"Excellent",Table1[[#This Row],[Performance Score]]&gt;=75,"Good",Table1[[#This Row],[Performance Score]]&gt;=60,"Average",Table1[[#This Row],[Performance Score]]&lt;=60,"Need Improvement")</f>
        <v>Need Improvement</v>
      </c>
      <c r="AE3483" t="str">
        <f>IF(AND(Table1[[#This Row],[Attendance %]]&gt;=80,(Table1[[#This Row],[Performance Score]]&gt;=80)),"Eligible","Not Eligible")</f>
        <v>Not Eligible</v>
      </c>
      <c r="AF3483" t="str">
        <f>IF(Table1[[#This Row],[Performance Score]]&gt;=80,"High Performer","Low Performer")</f>
        <v>Low Performer</v>
      </c>
      <c r="AG3483" t="str" cm="1">
        <f t="array" aca="1" ref="AG3483" ca="1">_xlfn.IFS(Table1[[#This Row],[Experience]]&lt;=3,"Junior",Table1[[#This Row],[Experience]]&lt;=7,"Mid Level",Table1[[#This Row],[Experience]]&gt;=7,"Senior")</f>
        <v>Senior</v>
      </c>
      <c r="AH3483" t="str">
        <f>IF(Table1[[#This Row],[Attendance %]]&gt;75,"OK","Below 75")</f>
        <v>Below 75</v>
      </c>
      <c r="AI3483" t="b">
        <f>ISBLANK(Table1[[#This Row],[Employee ID]])</f>
        <v>0</v>
      </c>
      <c r="AJ3483" t="b">
        <f>ISNUMBER(Table1[[#This Row],[Total Salary  ]])</f>
        <v>1</v>
      </c>
      <c r="AK3483" t="str">
        <f>IFERROR(_xlfn.XLOOKUP(Table1[[#This Row],[Manager ID]],MANAGERS!A:A,MANAGERS!B:B),"Not Found")</f>
        <v>Manager_20</v>
      </c>
    </row>
    <row r="3484" spans="1:37" x14ac:dyDescent="0.2">
      <c r="A3484" t="s">
        <v>4036</v>
      </c>
      <c r="B3484" t="s">
        <v>87</v>
      </c>
      <c r="C3484" t="s">
        <v>15</v>
      </c>
      <c r="D3484" t="s">
        <v>81</v>
      </c>
      <c r="E3484" t="s">
        <v>51</v>
      </c>
      <c r="F3484" s="1">
        <v>43522</v>
      </c>
      <c r="G3484" s="1">
        <v>38939</v>
      </c>
      <c r="H3484">
        <v>55145</v>
      </c>
      <c r="I3484">
        <v>16397</v>
      </c>
      <c r="J3484">
        <v>92</v>
      </c>
      <c r="K3484">
        <v>43</v>
      </c>
      <c r="L3484" t="s">
        <v>18</v>
      </c>
      <c r="M3484">
        <v>107</v>
      </c>
      <c r="N3484">
        <f>Table1[[#This Row],[Basic Salary]]+Table1[[#This Row],[Bonus]]</f>
        <v>71542</v>
      </c>
      <c r="O3484" s="2">
        <f>Table1[[#This Row],[Bonus]]/Table1[[#This Row],[Basic Salary]]</f>
        <v>0.29734336748571949</v>
      </c>
      <c r="P3484">
        <f ca="1">DATEDIF(Table1[[#This Row],[Date of Birth]],TODAY(),"Y")</f>
        <v>19</v>
      </c>
      <c r="Q3484">
        <f ca="1">DATEDIF(Table1[[#This Row],[Joining Date]],TODAY(),"Y")</f>
        <v>7</v>
      </c>
      <c r="R3484" t="str">
        <f ca="1">IF(YEAR(Table1[[#This Row],[Joining Date]])=YEAR(TODAY()),"Yes","No")</f>
        <v>No</v>
      </c>
      <c r="S3484" t="str">
        <f ca="1">IF(Table1[[#This Row],[Experience]]&gt;5,"Yes","No")</f>
        <v>Yes</v>
      </c>
      <c r="T3484" t="str">
        <f>TEXT(Table1[[#This Row],[Joining Date]],"mmmm")</f>
        <v>February</v>
      </c>
      <c r="U3484" t="str">
        <f>TEXT(Table1[[#This Row],[Joining Date]],"yyyy")</f>
        <v>2019</v>
      </c>
      <c r="V3484" s="5">
        <f ca="1">TODAY()-Table1[[#This Row],[Joining Date]]</f>
        <v>2717</v>
      </c>
      <c r="W3484" t="str">
        <f>LEFT(Table1[[#This Row],[Employee Name]],FIND(" ",Table1[[#This Row],[Employee Name]])-1)</f>
        <v>Arjun</v>
      </c>
      <c r="X3484" t="str">
        <f>RIGHT(Table1[[#This Row],[Employee Name]],LEN(Table1[[#This Row],[Employee Name]])-FIND(" ",Table1[[#This Row],[Employee Name]]))</f>
        <v>Mehta</v>
      </c>
      <c r="Y3484" t="str">
        <f>Table1[[#This Row],[Department]]&amp;"-"&amp;Table1[[#This Row],[Employee ID]]</f>
        <v>Sales-E03980</v>
      </c>
      <c r="Z3484" t="str">
        <f>LEFT(Table1[[#This Row],[Department]],3)</f>
        <v>Sal</v>
      </c>
      <c r="AA3484" t="str">
        <f>_xlfn.XLOOKUP(Table1[[#This Row],[Manager ID]],MANAGERS!A:A,MANAGERS!B:B)</f>
        <v>Manager_7</v>
      </c>
      <c r="AB3484" t="str" cm="1">
        <f t="array" ref="AB3484">_xlfn.XLOOKUP(Table1[[#This Row],[Manager ID]],Table2[[#All],[Manager ID]],Table2[[#All],[Department Head]])</f>
        <v>Operations</v>
      </c>
      <c r="AC3484" s="2">
        <f>_xlfn.XLOOKUP(Table1[[#This Row],[City]],L:L,O:O)</f>
        <v>0.21356479274849693</v>
      </c>
      <c r="AD3484" t="str" cm="1">
        <f t="array" ref="AD3484">_xlfn.IFS(Table1[[#This Row],[Performance Score]]&gt;=90,"Excellent",Table1[[#This Row],[Performance Score]]&gt;=75,"Good",Table1[[#This Row],[Performance Score]]&gt;=60,"Average",Table1[[#This Row],[Performance Score]]&lt;=60,"Need Improvement")</f>
        <v>Need Improvement</v>
      </c>
      <c r="AE3484" t="str">
        <f>IF(AND(Table1[[#This Row],[Attendance %]]&gt;=80,(Table1[[#This Row],[Performance Score]]&gt;=80)),"Eligible","Not Eligible")</f>
        <v>Not Eligible</v>
      </c>
      <c r="AF3484" t="str">
        <f>IF(Table1[[#This Row],[Performance Score]]&gt;=80,"High Performer","Low Performer")</f>
        <v>Low Performer</v>
      </c>
      <c r="AG3484" t="str" cm="1">
        <f t="array" aca="1" ref="AG3484" ca="1">_xlfn.IFS(Table1[[#This Row],[Experience]]&lt;=3,"Junior",Table1[[#This Row],[Experience]]&lt;=7,"Mid Level",Table1[[#This Row],[Experience]]&gt;=7,"Senior")</f>
        <v>Mid Level</v>
      </c>
      <c r="AH3484" t="str">
        <f>IF(Table1[[#This Row],[Attendance %]]&gt;75,"OK","Below 75")</f>
        <v>OK</v>
      </c>
      <c r="AI3484" t="b">
        <f>ISBLANK(Table1[[#This Row],[Employee ID]])</f>
        <v>0</v>
      </c>
      <c r="AJ3484" t="b">
        <f>ISNUMBER(Table1[[#This Row],[Total Salary  ]])</f>
        <v>1</v>
      </c>
      <c r="AK3484" t="str">
        <f>IFERROR(_xlfn.XLOOKUP(Table1[[#This Row],[Manager ID]],MANAGERS!A:A,MANAGERS!B:B),"Not Found")</f>
        <v>Manager_7</v>
      </c>
    </row>
    <row r="3485" spans="1:37" x14ac:dyDescent="0.2">
      <c r="A3485" t="s">
        <v>3534</v>
      </c>
      <c r="B3485" t="s">
        <v>20</v>
      </c>
      <c r="C3485" t="s">
        <v>15</v>
      </c>
      <c r="D3485" t="s">
        <v>81</v>
      </c>
      <c r="E3485" t="s">
        <v>22</v>
      </c>
      <c r="F3485" s="1">
        <v>42478</v>
      </c>
      <c r="G3485" s="1">
        <v>39221</v>
      </c>
      <c r="H3485">
        <v>42851</v>
      </c>
      <c r="I3485">
        <v>28659</v>
      </c>
      <c r="J3485">
        <v>97</v>
      </c>
      <c r="K3485">
        <v>84</v>
      </c>
      <c r="L3485" t="s">
        <v>37</v>
      </c>
      <c r="M3485">
        <v>114</v>
      </c>
      <c r="N3485">
        <f>Table1[[#This Row],[Basic Salary]]+Table1[[#This Row],[Bonus]]</f>
        <v>71510</v>
      </c>
      <c r="O3485" s="2">
        <f>Table1[[#This Row],[Bonus]]/Table1[[#This Row],[Basic Salary]]</f>
        <v>0.66880586217357818</v>
      </c>
      <c r="P3485">
        <f ca="1">DATEDIF(Table1[[#This Row],[Date of Birth]],TODAY(),"Y")</f>
        <v>19</v>
      </c>
      <c r="Q3485">
        <f ca="1">DATEDIF(Table1[[#This Row],[Joining Date]],TODAY(),"Y")</f>
        <v>10</v>
      </c>
      <c r="R3485" t="str">
        <f ca="1">IF(YEAR(Table1[[#This Row],[Joining Date]])=YEAR(TODAY()),"Yes","No")</f>
        <v>No</v>
      </c>
      <c r="S3485" t="str">
        <f ca="1">IF(Table1[[#This Row],[Experience]]&gt;5,"Yes","No")</f>
        <v>Yes</v>
      </c>
      <c r="T3485" t="str">
        <f>TEXT(Table1[[#This Row],[Joining Date]],"mmmm")</f>
        <v>April</v>
      </c>
      <c r="U3485" t="str">
        <f>TEXT(Table1[[#This Row],[Joining Date]],"yyyy")</f>
        <v>2016</v>
      </c>
      <c r="V3485" s="5">
        <f ca="1">TODAY()-Table1[[#This Row],[Joining Date]]</f>
        <v>3761</v>
      </c>
      <c r="W3485" t="str">
        <f>LEFT(Table1[[#This Row],[Employee Name]],FIND(" ",Table1[[#This Row],[Employee Name]])-1)</f>
        <v>Rahul</v>
      </c>
      <c r="X3485" t="str">
        <f>RIGHT(Table1[[#This Row],[Employee Name]],LEN(Table1[[#This Row],[Employee Name]])-FIND(" ",Table1[[#This Row],[Employee Name]]))</f>
        <v>Verma</v>
      </c>
      <c r="Y3485" t="str">
        <f>Table1[[#This Row],[Department]]&amp;"-"&amp;Table1[[#This Row],[Employee ID]]</f>
        <v>Sales-E03478</v>
      </c>
      <c r="Z3485" t="str">
        <f>LEFT(Table1[[#This Row],[Department]],3)</f>
        <v>Sal</v>
      </c>
      <c r="AA3485" t="str">
        <f>_xlfn.XLOOKUP(Table1[[#This Row],[Manager ID]],MANAGERS!A:A,MANAGERS!B:B)</f>
        <v>Manager_14</v>
      </c>
      <c r="AB3485" t="str" cm="1">
        <f t="array" ref="AB3485">_xlfn.XLOOKUP(Table1[[#This Row],[Manager ID]],Table2[[#All],[Manager ID]],Table2[[#All],[Department Head]])</f>
        <v>Marketing</v>
      </c>
      <c r="AC3485" s="2">
        <f>_xlfn.XLOOKUP(Table1[[#This Row],[City]],L:L,O:O)</f>
        <v>0.24036902712549932</v>
      </c>
      <c r="AD3485" t="str" cm="1">
        <f t="array" ref="AD3485">_xlfn.IFS(Table1[[#This Row],[Performance Score]]&gt;=90,"Excellent",Table1[[#This Row],[Performance Score]]&gt;=75,"Good",Table1[[#This Row],[Performance Score]]&gt;=60,"Average",Table1[[#This Row],[Performance Score]]&lt;=60,"Need Improvement")</f>
        <v>Good</v>
      </c>
      <c r="AE3485" t="str">
        <f>IF(AND(Table1[[#This Row],[Attendance %]]&gt;=80,(Table1[[#This Row],[Performance Score]]&gt;=80)),"Eligible","Not Eligible")</f>
        <v>Eligible</v>
      </c>
      <c r="AF3485" t="str">
        <f>IF(Table1[[#This Row],[Performance Score]]&gt;=80,"High Performer","Low Performer")</f>
        <v>High Performer</v>
      </c>
      <c r="AG3485" t="str" cm="1">
        <f t="array" aca="1" ref="AG3485" ca="1">_xlfn.IFS(Table1[[#This Row],[Experience]]&lt;=3,"Junior",Table1[[#This Row],[Experience]]&lt;=7,"Mid Level",Table1[[#This Row],[Experience]]&gt;=7,"Senior")</f>
        <v>Senior</v>
      </c>
      <c r="AH3485" t="str">
        <f>IF(Table1[[#This Row],[Attendance %]]&gt;75,"OK","Below 75")</f>
        <v>OK</v>
      </c>
      <c r="AI3485" t="b">
        <f>ISBLANK(Table1[[#This Row],[Employee ID]])</f>
        <v>0</v>
      </c>
      <c r="AJ3485" t="b">
        <f>ISNUMBER(Table1[[#This Row],[Total Salary  ]])</f>
        <v>1</v>
      </c>
      <c r="AK3485" t="str">
        <f>IFERROR(_xlfn.XLOOKUP(Table1[[#This Row],[Manager ID]],MANAGERS!A:A,MANAGERS!B:B),"Not Found")</f>
        <v>Manager_14</v>
      </c>
    </row>
    <row r="3486" spans="1:37" x14ac:dyDescent="0.2">
      <c r="A3486" t="s">
        <v>4655</v>
      </c>
      <c r="B3486" t="s">
        <v>14</v>
      </c>
      <c r="C3486" t="s">
        <v>15</v>
      </c>
      <c r="D3486" t="s">
        <v>33</v>
      </c>
      <c r="E3486" t="s">
        <v>30</v>
      </c>
      <c r="F3486" s="1">
        <v>45091</v>
      </c>
      <c r="G3486" s="1">
        <v>36241</v>
      </c>
      <c r="H3486">
        <v>53401</v>
      </c>
      <c r="I3486">
        <v>18100</v>
      </c>
      <c r="J3486">
        <v>86</v>
      </c>
      <c r="K3486">
        <v>78</v>
      </c>
      <c r="L3486" t="s">
        <v>34</v>
      </c>
      <c r="M3486">
        <v>117</v>
      </c>
      <c r="N3486">
        <f>Table1[[#This Row],[Basic Salary]]+Table1[[#This Row],[Bonus]]</f>
        <v>71501</v>
      </c>
      <c r="O3486" s="2">
        <f>Table1[[#This Row],[Bonus]]/Table1[[#This Row],[Basic Salary]]</f>
        <v>0.33894496357746112</v>
      </c>
      <c r="P3486">
        <f ca="1">DATEDIF(Table1[[#This Row],[Date of Birth]],TODAY(),"Y")</f>
        <v>27</v>
      </c>
      <c r="Q3486">
        <f ca="1">DATEDIF(Table1[[#This Row],[Joining Date]],TODAY(),"Y")</f>
        <v>3</v>
      </c>
      <c r="R3486" t="str">
        <f ca="1">IF(YEAR(Table1[[#This Row],[Joining Date]])=YEAR(TODAY()),"Yes","No")</f>
        <v>No</v>
      </c>
      <c r="S3486" t="str">
        <f ca="1">IF(Table1[[#This Row],[Experience]]&gt;5,"Yes","No")</f>
        <v>No</v>
      </c>
      <c r="T3486" t="str">
        <f>TEXT(Table1[[#This Row],[Joining Date]],"mmmm")</f>
        <v>June</v>
      </c>
      <c r="U3486" t="str">
        <f>TEXT(Table1[[#This Row],[Joining Date]],"yyyy")</f>
        <v>2023</v>
      </c>
      <c r="V3486" s="5">
        <f ca="1">TODAY()-Table1[[#This Row],[Joining Date]]</f>
        <v>1148</v>
      </c>
      <c r="W3486" t="str">
        <f>LEFT(Table1[[#This Row],[Employee Name]],FIND(" ",Table1[[#This Row],[Employee Name]])-1)</f>
        <v>Nisha</v>
      </c>
      <c r="X3486" t="str">
        <f>RIGHT(Table1[[#This Row],[Employee Name]],LEN(Table1[[#This Row],[Employee Name]])-FIND(" ",Table1[[#This Row],[Employee Name]]))</f>
        <v>Kapoor</v>
      </c>
      <c r="Y3486" t="str">
        <f>Table1[[#This Row],[Department]]&amp;"-"&amp;Table1[[#This Row],[Employee ID]]</f>
        <v>Marketing-E04599</v>
      </c>
      <c r="Z3486" t="str">
        <f>LEFT(Table1[[#This Row],[Department]],3)</f>
        <v>Mar</v>
      </c>
      <c r="AA3486" t="str">
        <f>_xlfn.XLOOKUP(Table1[[#This Row],[Manager ID]],MANAGERS!A:A,MANAGERS!B:B)</f>
        <v>Manager_17</v>
      </c>
      <c r="AB3486" t="str" cm="1">
        <f t="array" ref="AB3486">_xlfn.XLOOKUP(Table1[[#This Row],[Manager ID]],Table2[[#All],[Manager ID]],Table2[[#All],[Department Head]])</f>
        <v>Finance</v>
      </c>
      <c r="AC3486" s="2">
        <f>_xlfn.XLOOKUP(Table1[[#This Row],[City]],L:L,O:O)</f>
        <v>0.24030340748661314</v>
      </c>
      <c r="AD3486" t="str" cm="1">
        <f t="array" ref="AD3486">_xlfn.IFS(Table1[[#This Row],[Performance Score]]&gt;=90,"Excellent",Table1[[#This Row],[Performance Score]]&gt;=75,"Good",Table1[[#This Row],[Performance Score]]&gt;=60,"Average",Table1[[#This Row],[Performance Score]]&lt;=60,"Need Improvement")</f>
        <v>Good</v>
      </c>
      <c r="AE3486" t="str">
        <f>IF(AND(Table1[[#This Row],[Attendance %]]&gt;=80,(Table1[[#This Row],[Performance Score]]&gt;=80)),"Eligible","Not Eligible")</f>
        <v>Not Eligible</v>
      </c>
      <c r="AF3486" t="str">
        <f>IF(Table1[[#This Row],[Performance Score]]&gt;=80,"High Performer","Low Performer")</f>
        <v>Low Performer</v>
      </c>
      <c r="AG3486" t="str" cm="1">
        <f t="array" aca="1" ref="AG3486" ca="1">_xlfn.IFS(Table1[[#This Row],[Experience]]&lt;=3,"Junior",Table1[[#This Row],[Experience]]&lt;=7,"Mid Level",Table1[[#This Row],[Experience]]&gt;=7,"Senior")</f>
        <v>Junior</v>
      </c>
      <c r="AH3486" t="str">
        <f>IF(Table1[[#This Row],[Attendance %]]&gt;75,"OK","Below 75")</f>
        <v>OK</v>
      </c>
      <c r="AI3486" t="b">
        <f>ISBLANK(Table1[[#This Row],[Employee ID]])</f>
        <v>0</v>
      </c>
      <c r="AJ3486" t="b">
        <f>ISNUMBER(Table1[[#This Row],[Total Salary  ]])</f>
        <v>1</v>
      </c>
      <c r="AK3486" t="str">
        <f>IFERROR(_xlfn.XLOOKUP(Table1[[#This Row],[Manager ID]],MANAGERS!A:A,MANAGERS!B:B),"Not Found")</f>
        <v>Manager_17</v>
      </c>
    </row>
    <row r="3487" spans="1:37" x14ac:dyDescent="0.2">
      <c r="A3487" t="s">
        <v>1358</v>
      </c>
      <c r="B3487" t="s">
        <v>50</v>
      </c>
      <c r="C3487" t="s">
        <v>21</v>
      </c>
      <c r="D3487" t="s">
        <v>43</v>
      </c>
      <c r="E3487" t="s">
        <v>26</v>
      </c>
      <c r="F3487" s="1">
        <v>43287</v>
      </c>
      <c r="G3487" s="1">
        <v>39903</v>
      </c>
      <c r="H3487">
        <v>55898</v>
      </c>
      <c r="I3487">
        <v>15545</v>
      </c>
      <c r="J3487">
        <v>89</v>
      </c>
      <c r="K3487">
        <v>85</v>
      </c>
      <c r="L3487" t="s">
        <v>27</v>
      </c>
      <c r="M3487">
        <v>117</v>
      </c>
      <c r="N3487">
        <f>Table1[[#This Row],[Basic Salary]]+Table1[[#This Row],[Bonus]]</f>
        <v>71443</v>
      </c>
      <c r="O3487" s="2">
        <f>Table1[[#This Row],[Bonus]]/Table1[[#This Row],[Basic Salary]]</f>
        <v>0.27809581738165945</v>
      </c>
      <c r="P3487">
        <f ca="1">DATEDIF(Table1[[#This Row],[Date of Birth]],TODAY(),"Y")</f>
        <v>17</v>
      </c>
      <c r="Q3487">
        <f ca="1">DATEDIF(Table1[[#This Row],[Joining Date]],TODAY(),"Y")</f>
        <v>8</v>
      </c>
      <c r="R3487" t="str">
        <f ca="1">IF(YEAR(Table1[[#This Row],[Joining Date]])=YEAR(TODAY()),"Yes","No")</f>
        <v>No</v>
      </c>
      <c r="S3487" t="str">
        <f ca="1">IF(Table1[[#This Row],[Experience]]&gt;5,"Yes","No")</f>
        <v>Yes</v>
      </c>
      <c r="T3487" t="str">
        <f>TEXT(Table1[[#This Row],[Joining Date]],"mmmm")</f>
        <v>July</v>
      </c>
      <c r="U3487" t="str">
        <f>TEXT(Table1[[#This Row],[Joining Date]],"yyyy")</f>
        <v>2018</v>
      </c>
      <c r="V3487" s="5">
        <f ca="1">TODAY()-Table1[[#This Row],[Joining Date]]</f>
        <v>2952</v>
      </c>
      <c r="W3487" t="str">
        <f>LEFT(Table1[[#This Row],[Employee Name]],FIND(" ",Table1[[#This Row],[Employee Name]])-1)</f>
        <v>Ravi</v>
      </c>
      <c r="X3487" t="str">
        <f>RIGHT(Table1[[#This Row],[Employee Name]],LEN(Table1[[#This Row],[Employee Name]])-FIND(" ",Table1[[#This Row],[Employee Name]]))</f>
        <v>Teja</v>
      </c>
      <c r="Y3487" t="str">
        <f>Table1[[#This Row],[Department]]&amp;"-"&amp;Table1[[#This Row],[Employee ID]]</f>
        <v>Operations-E01302</v>
      </c>
      <c r="Z3487" t="str">
        <f>LEFT(Table1[[#This Row],[Department]],3)</f>
        <v>Ope</v>
      </c>
      <c r="AA3487" t="str">
        <f>_xlfn.XLOOKUP(Table1[[#This Row],[Manager ID]],MANAGERS!A:A,MANAGERS!B:B)</f>
        <v>Manager_17</v>
      </c>
      <c r="AB3487" t="str" cm="1">
        <f t="array" ref="AB3487">_xlfn.XLOOKUP(Table1[[#This Row],[Manager ID]],Table2[[#All],[Manager ID]],Table2[[#All],[Department Head]])</f>
        <v>Finance</v>
      </c>
      <c r="AC3487" s="2">
        <f>_xlfn.XLOOKUP(Table1[[#This Row],[City]],L:L,O:O)</f>
        <v>0.23674293405114402</v>
      </c>
      <c r="AD3487" t="str" cm="1">
        <f t="array" ref="AD3487">_xlfn.IFS(Table1[[#This Row],[Performance Score]]&gt;=90,"Excellent",Table1[[#This Row],[Performance Score]]&gt;=75,"Good",Table1[[#This Row],[Performance Score]]&gt;=60,"Average",Table1[[#This Row],[Performance Score]]&lt;=60,"Need Improvement")</f>
        <v>Good</v>
      </c>
      <c r="AE3487" t="str">
        <f>IF(AND(Table1[[#This Row],[Attendance %]]&gt;=80,(Table1[[#This Row],[Performance Score]]&gt;=80)),"Eligible","Not Eligible")</f>
        <v>Eligible</v>
      </c>
      <c r="AF3487" t="str">
        <f>IF(Table1[[#This Row],[Performance Score]]&gt;=80,"High Performer","Low Performer")</f>
        <v>High Performer</v>
      </c>
      <c r="AG3487" t="str" cm="1">
        <f t="array" aca="1" ref="AG3487" ca="1">_xlfn.IFS(Table1[[#This Row],[Experience]]&lt;=3,"Junior",Table1[[#This Row],[Experience]]&lt;=7,"Mid Level",Table1[[#This Row],[Experience]]&gt;=7,"Senior")</f>
        <v>Senior</v>
      </c>
      <c r="AH3487" t="str">
        <f>IF(Table1[[#This Row],[Attendance %]]&gt;75,"OK","Below 75")</f>
        <v>OK</v>
      </c>
      <c r="AI3487" t="b">
        <f>ISBLANK(Table1[[#This Row],[Employee ID]])</f>
        <v>0</v>
      </c>
      <c r="AJ3487" t="b">
        <f>ISNUMBER(Table1[[#This Row],[Total Salary  ]])</f>
        <v>1</v>
      </c>
      <c r="AK3487" t="str">
        <f>IFERROR(_xlfn.XLOOKUP(Table1[[#This Row],[Manager ID]],MANAGERS!A:A,MANAGERS!B:B),"Not Found")</f>
        <v>Manager_17</v>
      </c>
    </row>
    <row r="3488" spans="1:37" x14ac:dyDescent="0.2">
      <c r="A3488" t="s">
        <v>1548</v>
      </c>
      <c r="B3488" t="s">
        <v>57</v>
      </c>
      <c r="C3488" t="s">
        <v>21</v>
      </c>
      <c r="D3488" t="s">
        <v>25</v>
      </c>
      <c r="E3488" t="s">
        <v>51</v>
      </c>
      <c r="F3488" s="1">
        <v>44795</v>
      </c>
      <c r="G3488" s="1">
        <v>38836</v>
      </c>
      <c r="H3488">
        <v>66216</v>
      </c>
      <c r="I3488">
        <v>5222</v>
      </c>
      <c r="J3488">
        <v>99</v>
      </c>
      <c r="K3488">
        <v>43</v>
      </c>
      <c r="L3488" t="s">
        <v>18</v>
      </c>
      <c r="M3488">
        <v>112</v>
      </c>
      <c r="N3488">
        <f>Table1[[#This Row],[Basic Salary]]+Table1[[#This Row],[Bonus]]</f>
        <v>71438</v>
      </c>
      <c r="O3488" s="2">
        <f>Table1[[#This Row],[Bonus]]/Table1[[#This Row],[Basic Salary]]</f>
        <v>7.8863114655068262E-2</v>
      </c>
      <c r="P3488">
        <f ca="1">DATEDIF(Table1[[#This Row],[Date of Birth]],TODAY(),"Y")</f>
        <v>20</v>
      </c>
      <c r="Q3488">
        <f ca="1">DATEDIF(Table1[[#This Row],[Joining Date]],TODAY(),"Y")</f>
        <v>3</v>
      </c>
      <c r="R3488" t="str">
        <f ca="1">IF(YEAR(Table1[[#This Row],[Joining Date]])=YEAR(TODAY()),"Yes","No")</f>
        <v>No</v>
      </c>
      <c r="S3488" t="str">
        <f ca="1">IF(Table1[[#This Row],[Experience]]&gt;5,"Yes","No")</f>
        <v>No</v>
      </c>
      <c r="T3488" t="str">
        <f>TEXT(Table1[[#This Row],[Joining Date]],"mmmm")</f>
        <v>August</v>
      </c>
      <c r="U3488" t="str">
        <f>TEXT(Table1[[#This Row],[Joining Date]],"yyyy")</f>
        <v>2022</v>
      </c>
      <c r="V3488" s="5">
        <f ca="1">TODAY()-Table1[[#This Row],[Joining Date]]</f>
        <v>1444</v>
      </c>
      <c r="W3488" t="str">
        <f>LEFT(Table1[[#This Row],[Employee Name]],FIND(" ",Table1[[#This Row],[Employee Name]])-1)</f>
        <v>Swathi</v>
      </c>
      <c r="X3488" t="str">
        <f>RIGHT(Table1[[#This Row],[Employee Name]],LEN(Table1[[#This Row],[Employee Name]])-FIND(" ",Table1[[#This Row],[Employee Name]]))</f>
        <v>Ramesh</v>
      </c>
      <c r="Y3488" t="str">
        <f>Table1[[#This Row],[Department]]&amp;"-"&amp;Table1[[#This Row],[Employee ID]]</f>
        <v>Finance-E01492</v>
      </c>
      <c r="Z3488" t="str">
        <f>LEFT(Table1[[#This Row],[Department]],3)</f>
        <v>Fin</v>
      </c>
      <c r="AA3488" t="str">
        <f>_xlfn.XLOOKUP(Table1[[#This Row],[Manager ID]],MANAGERS!A:A,MANAGERS!B:B)</f>
        <v>Manager_12</v>
      </c>
      <c r="AB3488" t="str" cm="1">
        <f t="array" ref="AB3488">_xlfn.XLOOKUP(Table1[[#This Row],[Manager ID]],Table2[[#All],[Manager ID]],Table2[[#All],[Department Head]])</f>
        <v>Marketing</v>
      </c>
      <c r="AC3488" s="2">
        <f>_xlfn.XLOOKUP(Table1[[#This Row],[City]],L:L,O:O)</f>
        <v>0.21356479274849693</v>
      </c>
      <c r="AD3488" t="str" cm="1">
        <f t="array" ref="AD3488">_xlfn.IFS(Table1[[#This Row],[Performance Score]]&gt;=90,"Excellent",Table1[[#This Row],[Performance Score]]&gt;=75,"Good",Table1[[#This Row],[Performance Score]]&gt;=60,"Average",Table1[[#This Row],[Performance Score]]&lt;=60,"Need Improvement")</f>
        <v>Need Improvement</v>
      </c>
      <c r="AE3488" t="str">
        <f>IF(AND(Table1[[#This Row],[Attendance %]]&gt;=80,(Table1[[#This Row],[Performance Score]]&gt;=80)),"Eligible","Not Eligible")</f>
        <v>Not Eligible</v>
      </c>
      <c r="AF3488" t="str">
        <f>IF(Table1[[#This Row],[Performance Score]]&gt;=80,"High Performer","Low Performer")</f>
        <v>Low Performer</v>
      </c>
      <c r="AG3488" t="str" cm="1">
        <f t="array" aca="1" ref="AG3488" ca="1">_xlfn.IFS(Table1[[#This Row],[Experience]]&lt;=3,"Junior",Table1[[#This Row],[Experience]]&lt;=7,"Mid Level",Table1[[#This Row],[Experience]]&gt;=7,"Senior")</f>
        <v>Junior</v>
      </c>
      <c r="AH3488" t="str">
        <f>IF(Table1[[#This Row],[Attendance %]]&gt;75,"OK","Below 75")</f>
        <v>OK</v>
      </c>
      <c r="AI3488" t="b">
        <f>ISBLANK(Table1[[#This Row],[Employee ID]])</f>
        <v>0</v>
      </c>
      <c r="AJ3488" t="b">
        <f>ISNUMBER(Table1[[#This Row],[Total Salary  ]])</f>
        <v>1</v>
      </c>
      <c r="AK3488" t="str">
        <f>IFERROR(_xlfn.XLOOKUP(Table1[[#This Row],[Manager ID]],MANAGERS!A:A,MANAGERS!B:B),"Not Found")</f>
        <v>Manager_12</v>
      </c>
    </row>
    <row r="3489" spans="1:37" x14ac:dyDescent="0.2">
      <c r="A3489" t="s">
        <v>3549</v>
      </c>
      <c r="B3489" t="s">
        <v>20</v>
      </c>
      <c r="C3489" t="s">
        <v>15</v>
      </c>
      <c r="D3489" t="s">
        <v>25</v>
      </c>
      <c r="E3489" t="s">
        <v>17</v>
      </c>
      <c r="F3489" s="1">
        <v>42657</v>
      </c>
      <c r="G3489" s="1">
        <v>29495</v>
      </c>
      <c r="H3489">
        <v>52261</v>
      </c>
      <c r="I3489">
        <v>19175</v>
      </c>
      <c r="J3489">
        <v>84</v>
      </c>
      <c r="K3489">
        <v>73</v>
      </c>
      <c r="L3489" t="s">
        <v>27</v>
      </c>
      <c r="M3489">
        <v>110</v>
      </c>
      <c r="N3489">
        <f>Table1[[#This Row],[Basic Salary]]+Table1[[#This Row],[Bonus]]</f>
        <v>71436</v>
      </c>
      <c r="O3489" s="2">
        <f>Table1[[#This Row],[Bonus]]/Table1[[#This Row],[Basic Salary]]</f>
        <v>0.36690840205889669</v>
      </c>
      <c r="P3489">
        <f ca="1">DATEDIF(Table1[[#This Row],[Date of Birth]],TODAY(),"Y")</f>
        <v>45</v>
      </c>
      <c r="Q3489">
        <f ca="1">DATEDIF(Table1[[#This Row],[Joining Date]],TODAY(),"Y")</f>
        <v>9</v>
      </c>
      <c r="R3489" t="str">
        <f ca="1">IF(YEAR(Table1[[#This Row],[Joining Date]])=YEAR(TODAY()),"Yes","No")</f>
        <v>No</v>
      </c>
      <c r="S3489" t="str">
        <f ca="1">IF(Table1[[#This Row],[Experience]]&gt;5,"Yes","No")</f>
        <v>Yes</v>
      </c>
      <c r="T3489" t="str">
        <f>TEXT(Table1[[#This Row],[Joining Date]],"mmmm")</f>
        <v>October</v>
      </c>
      <c r="U3489" t="str">
        <f>TEXT(Table1[[#This Row],[Joining Date]],"yyyy")</f>
        <v>2016</v>
      </c>
      <c r="V3489" s="5">
        <f ca="1">TODAY()-Table1[[#This Row],[Joining Date]]</f>
        <v>3582</v>
      </c>
      <c r="W3489" t="str">
        <f>LEFT(Table1[[#This Row],[Employee Name]],FIND(" ",Table1[[#This Row],[Employee Name]])-1)</f>
        <v>Rahul</v>
      </c>
      <c r="X3489" t="str">
        <f>RIGHT(Table1[[#This Row],[Employee Name]],LEN(Table1[[#This Row],[Employee Name]])-FIND(" ",Table1[[#This Row],[Employee Name]]))</f>
        <v>Verma</v>
      </c>
      <c r="Y3489" t="str">
        <f>Table1[[#This Row],[Department]]&amp;"-"&amp;Table1[[#This Row],[Employee ID]]</f>
        <v>Finance-E03493</v>
      </c>
      <c r="Z3489" t="str">
        <f>LEFT(Table1[[#This Row],[Department]],3)</f>
        <v>Fin</v>
      </c>
      <c r="AA3489" t="str">
        <f>_xlfn.XLOOKUP(Table1[[#This Row],[Manager ID]],MANAGERS!A:A,MANAGERS!B:B)</f>
        <v>Manager_10</v>
      </c>
      <c r="AB3489" t="str" cm="1">
        <f t="array" ref="AB3489">_xlfn.XLOOKUP(Table1[[#This Row],[Manager ID]],Table2[[#All],[Manager ID]],Table2[[#All],[Department Head]])</f>
        <v>HR</v>
      </c>
      <c r="AC3489" s="2">
        <f>_xlfn.XLOOKUP(Table1[[#This Row],[City]],L:L,O:O)</f>
        <v>0.23674293405114402</v>
      </c>
      <c r="AD3489" t="str" cm="1">
        <f t="array" ref="AD3489">_xlfn.IFS(Table1[[#This Row],[Performance Score]]&gt;=90,"Excellent",Table1[[#This Row],[Performance Score]]&gt;=75,"Good",Table1[[#This Row],[Performance Score]]&gt;=60,"Average",Table1[[#This Row],[Performance Score]]&lt;=60,"Need Improvement")</f>
        <v>Average</v>
      </c>
      <c r="AE3489" t="str">
        <f>IF(AND(Table1[[#This Row],[Attendance %]]&gt;=80,(Table1[[#This Row],[Performance Score]]&gt;=80)),"Eligible","Not Eligible")</f>
        <v>Not Eligible</v>
      </c>
      <c r="AF3489" t="str">
        <f>IF(Table1[[#This Row],[Performance Score]]&gt;=80,"High Performer","Low Performer")</f>
        <v>Low Performer</v>
      </c>
      <c r="AG3489" t="str" cm="1">
        <f t="array" aca="1" ref="AG3489" ca="1">_xlfn.IFS(Table1[[#This Row],[Experience]]&lt;=3,"Junior",Table1[[#This Row],[Experience]]&lt;=7,"Mid Level",Table1[[#This Row],[Experience]]&gt;=7,"Senior")</f>
        <v>Senior</v>
      </c>
      <c r="AH3489" t="str">
        <f>IF(Table1[[#This Row],[Attendance %]]&gt;75,"OK","Below 75")</f>
        <v>OK</v>
      </c>
      <c r="AI3489" t="b">
        <f>ISBLANK(Table1[[#This Row],[Employee ID]])</f>
        <v>0</v>
      </c>
      <c r="AJ3489" t="b">
        <f>ISNUMBER(Table1[[#This Row],[Total Salary  ]])</f>
        <v>1</v>
      </c>
      <c r="AK3489" t="str">
        <f>IFERROR(_xlfn.XLOOKUP(Table1[[#This Row],[Manager ID]],MANAGERS!A:A,MANAGERS!B:B),"Not Found")</f>
        <v>Manager_10</v>
      </c>
    </row>
    <row r="3490" spans="1:37" x14ac:dyDescent="0.2">
      <c r="A3490" t="s">
        <v>377</v>
      </c>
      <c r="B3490" t="s">
        <v>89</v>
      </c>
      <c r="C3490" t="s">
        <v>15</v>
      </c>
      <c r="D3490" t="s">
        <v>16</v>
      </c>
      <c r="E3490" t="s">
        <v>51</v>
      </c>
      <c r="F3490" s="1">
        <v>42281</v>
      </c>
      <c r="G3490" s="1">
        <v>29446</v>
      </c>
      <c r="H3490">
        <v>59365</v>
      </c>
      <c r="I3490">
        <v>12069</v>
      </c>
      <c r="J3490">
        <v>62</v>
      </c>
      <c r="K3490">
        <v>99</v>
      </c>
      <c r="L3490" t="s">
        <v>53</v>
      </c>
      <c r="M3490">
        <v>113</v>
      </c>
      <c r="N3490">
        <f>Table1[[#This Row],[Basic Salary]]+Table1[[#This Row],[Bonus]]</f>
        <v>71434</v>
      </c>
      <c r="O3490" s="2">
        <f>Table1[[#This Row],[Bonus]]/Table1[[#This Row],[Basic Salary]]</f>
        <v>0.20330160869199024</v>
      </c>
      <c r="P3490">
        <f ca="1">DATEDIF(Table1[[#This Row],[Date of Birth]],TODAY(),"Y")</f>
        <v>45</v>
      </c>
      <c r="Q3490">
        <f ca="1">DATEDIF(Table1[[#This Row],[Joining Date]],TODAY(),"Y")</f>
        <v>10</v>
      </c>
      <c r="R3490" t="str">
        <f ca="1">IF(YEAR(Table1[[#This Row],[Joining Date]])=YEAR(TODAY()),"Yes","No")</f>
        <v>No</v>
      </c>
      <c r="S3490" t="str">
        <f ca="1">IF(Table1[[#This Row],[Experience]]&gt;5,"Yes","No")</f>
        <v>Yes</v>
      </c>
      <c r="T3490" t="str">
        <f>TEXT(Table1[[#This Row],[Joining Date]],"mmmm")</f>
        <v>October</v>
      </c>
      <c r="U3490" t="str">
        <f>TEXT(Table1[[#This Row],[Joining Date]],"yyyy")</f>
        <v>2015</v>
      </c>
      <c r="V3490" s="5">
        <f ca="1">TODAY()-Table1[[#This Row],[Joining Date]]</f>
        <v>3958</v>
      </c>
      <c r="W3490" t="str">
        <f>LEFT(Table1[[#This Row],[Employee Name]],FIND(" ",Table1[[#This Row],[Employee Name]])-1)</f>
        <v>Tarun</v>
      </c>
      <c r="X3490" t="str">
        <f>RIGHT(Table1[[#This Row],[Employee Name]],LEN(Table1[[#This Row],[Employee Name]])-FIND(" ",Table1[[#This Row],[Employee Name]]))</f>
        <v>Verma</v>
      </c>
      <c r="Y3490" t="str">
        <f>Table1[[#This Row],[Department]]&amp;"-"&amp;Table1[[#This Row],[Employee ID]]</f>
        <v>HR-E00321</v>
      </c>
      <c r="Z3490" t="str">
        <f>LEFT(Table1[[#This Row],[Department]],3)</f>
        <v>HR</v>
      </c>
      <c r="AA3490" t="str">
        <f>_xlfn.XLOOKUP(Table1[[#This Row],[Manager ID]],MANAGERS!A:A,MANAGERS!B:B)</f>
        <v>Manager_13</v>
      </c>
      <c r="AB3490" t="str" cm="1">
        <f t="array" ref="AB3490">_xlfn.XLOOKUP(Table1[[#This Row],[Manager ID]],Table2[[#All],[Manager ID]],Table2[[#All],[Department Head]])</f>
        <v>HR</v>
      </c>
      <c r="AC3490" s="2">
        <f>_xlfn.XLOOKUP(Table1[[#This Row],[City]],L:L,O:O)</f>
        <v>0.23685887225230964</v>
      </c>
      <c r="AD3490" t="str" cm="1">
        <f t="array" ref="AD3490">_xlfn.IFS(Table1[[#This Row],[Performance Score]]&gt;=90,"Excellent",Table1[[#This Row],[Performance Score]]&gt;=75,"Good",Table1[[#This Row],[Performance Score]]&gt;=60,"Average",Table1[[#This Row],[Performance Score]]&lt;=60,"Need Improvement")</f>
        <v>Excellent</v>
      </c>
      <c r="AE3490" t="str">
        <f>IF(AND(Table1[[#This Row],[Attendance %]]&gt;=80,(Table1[[#This Row],[Performance Score]]&gt;=80)),"Eligible","Not Eligible")</f>
        <v>Not Eligible</v>
      </c>
      <c r="AF3490" t="str">
        <f>IF(Table1[[#This Row],[Performance Score]]&gt;=80,"High Performer","Low Performer")</f>
        <v>High Performer</v>
      </c>
      <c r="AG3490" t="str" cm="1">
        <f t="array" aca="1" ref="AG3490" ca="1">_xlfn.IFS(Table1[[#This Row],[Experience]]&lt;=3,"Junior",Table1[[#This Row],[Experience]]&lt;=7,"Mid Level",Table1[[#This Row],[Experience]]&gt;=7,"Senior")</f>
        <v>Senior</v>
      </c>
      <c r="AH3490" t="str">
        <f>IF(Table1[[#This Row],[Attendance %]]&gt;75,"OK","Below 75")</f>
        <v>Below 75</v>
      </c>
      <c r="AI3490" t="b">
        <f>ISBLANK(Table1[[#This Row],[Employee ID]])</f>
        <v>0</v>
      </c>
      <c r="AJ3490" t="b">
        <f>ISNUMBER(Table1[[#This Row],[Total Salary  ]])</f>
        <v>1</v>
      </c>
      <c r="AK3490" t="str">
        <f>IFERROR(_xlfn.XLOOKUP(Table1[[#This Row],[Manager ID]],MANAGERS!A:A,MANAGERS!B:B),"Not Found")</f>
        <v>Manager_13</v>
      </c>
    </row>
    <row r="3491" spans="1:37" x14ac:dyDescent="0.2">
      <c r="A3491" t="s">
        <v>2295</v>
      </c>
      <c r="B3491" t="s">
        <v>129</v>
      </c>
      <c r="C3491" t="s">
        <v>21</v>
      </c>
      <c r="D3491" t="s">
        <v>33</v>
      </c>
      <c r="E3491" t="s">
        <v>22</v>
      </c>
      <c r="F3491" s="1">
        <v>42191</v>
      </c>
      <c r="G3491" s="1">
        <v>33879</v>
      </c>
      <c r="H3491">
        <v>46377</v>
      </c>
      <c r="I3491">
        <v>25045</v>
      </c>
      <c r="J3491">
        <v>76</v>
      </c>
      <c r="K3491">
        <v>74</v>
      </c>
      <c r="L3491" t="s">
        <v>37</v>
      </c>
      <c r="M3491">
        <v>104</v>
      </c>
      <c r="N3491">
        <f>Table1[[#This Row],[Basic Salary]]+Table1[[#This Row],[Bonus]]</f>
        <v>71422</v>
      </c>
      <c r="O3491" s="2">
        <f>Table1[[#This Row],[Bonus]]/Table1[[#This Row],[Basic Salary]]</f>
        <v>0.54003061862561186</v>
      </c>
      <c r="P3491">
        <f ca="1">DATEDIF(Table1[[#This Row],[Date of Birth]],TODAY(),"Y")</f>
        <v>33</v>
      </c>
      <c r="Q3491">
        <f ca="1">DATEDIF(Table1[[#This Row],[Joining Date]],TODAY(),"Y")</f>
        <v>11</v>
      </c>
      <c r="R3491" t="str">
        <f ca="1">IF(YEAR(Table1[[#This Row],[Joining Date]])=YEAR(TODAY()),"Yes","No")</f>
        <v>No</v>
      </c>
      <c r="S3491" t="str">
        <f ca="1">IF(Table1[[#This Row],[Experience]]&gt;5,"Yes","No")</f>
        <v>Yes</v>
      </c>
      <c r="T3491" t="str">
        <f>TEXT(Table1[[#This Row],[Joining Date]],"mmmm")</f>
        <v>July</v>
      </c>
      <c r="U3491" t="str">
        <f>TEXT(Table1[[#This Row],[Joining Date]],"yyyy")</f>
        <v>2015</v>
      </c>
      <c r="V3491" s="5">
        <f ca="1">TODAY()-Table1[[#This Row],[Joining Date]]</f>
        <v>4048</v>
      </c>
      <c r="W3491" t="str">
        <f>LEFT(Table1[[#This Row],[Employee Name]],FIND(" ",Table1[[#This Row],[Employee Name]])-1)</f>
        <v>Aarav</v>
      </c>
      <c r="X3491" t="str">
        <f>RIGHT(Table1[[#This Row],[Employee Name]],LEN(Table1[[#This Row],[Employee Name]])-FIND(" ",Table1[[#This Row],[Employee Name]]))</f>
        <v>Sharma</v>
      </c>
      <c r="Y3491" t="str">
        <f>Table1[[#This Row],[Department]]&amp;"-"&amp;Table1[[#This Row],[Employee ID]]</f>
        <v>Marketing-E02239</v>
      </c>
      <c r="Z3491" t="str">
        <f>LEFT(Table1[[#This Row],[Department]],3)</f>
        <v>Mar</v>
      </c>
      <c r="AA3491" t="str">
        <f>_xlfn.XLOOKUP(Table1[[#This Row],[Manager ID]],MANAGERS!A:A,MANAGERS!B:B)</f>
        <v>Manager_4</v>
      </c>
      <c r="AB3491" t="str" cm="1">
        <f t="array" ref="AB3491">_xlfn.XLOOKUP(Table1[[#This Row],[Manager ID]],Table2[[#All],[Manager ID]],Table2[[#All],[Department Head]])</f>
        <v>Finance</v>
      </c>
      <c r="AC3491" s="2">
        <f>_xlfn.XLOOKUP(Table1[[#This Row],[City]],L:L,O:O)</f>
        <v>0.24036902712549932</v>
      </c>
      <c r="AD3491" t="str" cm="1">
        <f t="array" ref="AD3491">_xlfn.IFS(Table1[[#This Row],[Performance Score]]&gt;=90,"Excellent",Table1[[#This Row],[Performance Score]]&gt;=75,"Good",Table1[[#This Row],[Performance Score]]&gt;=60,"Average",Table1[[#This Row],[Performance Score]]&lt;=60,"Need Improvement")</f>
        <v>Average</v>
      </c>
      <c r="AE3491" t="str">
        <f>IF(AND(Table1[[#This Row],[Attendance %]]&gt;=80,(Table1[[#This Row],[Performance Score]]&gt;=80)),"Eligible","Not Eligible")</f>
        <v>Not Eligible</v>
      </c>
      <c r="AF3491" t="str">
        <f>IF(Table1[[#This Row],[Performance Score]]&gt;=80,"High Performer","Low Performer")</f>
        <v>Low Performer</v>
      </c>
      <c r="AG3491" t="str" cm="1">
        <f t="array" aca="1" ref="AG3491" ca="1">_xlfn.IFS(Table1[[#This Row],[Experience]]&lt;=3,"Junior",Table1[[#This Row],[Experience]]&lt;=7,"Mid Level",Table1[[#This Row],[Experience]]&gt;=7,"Senior")</f>
        <v>Senior</v>
      </c>
      <c r="AH3491" t="str">
        <f>IF(Table1[[#This Row],[Attendance %]]&gt;75,"OK","Below 75")</f>
        <v>OK</v>
      </c>
      <c r="AI3491" t="b">
        <f>ISBLANK(Table1[[#This Row],[Employee ID]])</f>
        <v>0</v>
      </c>
      <c r="AJ3491" t="b">
        <f>ISNUMBER(Table1[[#This Row],[Total Salary  ]])</f>
        <v>1</v>
      </c>
      <c r="AK3491" t="str">
        <f>IFERROR(_xlfn.XLOOKUP(Table1[[#This Row],[Manager ID]],MANAGERS!A:A,MANAGERS!B:B),"Not Found")</f>
        <v>Manager_4</v>
      </c>
    </row>
    <row r="3492" spans="1:37" x14ac:dyDescent="0.2">
      <c r="A3492" t="s">
        <v>653</v>
      </c>
      <c r="B3492" t="s">
        <v>129</v>
      </c>
      <c r="C3492" t="s">
        <v>15</v>
      </c>
      <c r="D3492" t="s">
        <v>40</v>
      </c>
      <c r="E3492" t="s">
        <v>51</v>
      </c>
      <c r="F3492" s="1">
        <v>45677</v>
      </c>
      <c r="G3492" s="1">
        <v>40896</v>
      </c>
      <c r="H3492">
        <v>51467</v>
      </c>
      <c r="I3492">
        <v>19899</v>
      </c>
      <c r="J3492">
        <v>65</v>
      </c>
      <c r="K3492">
        <v>56</v>
      </c>
      <c r="L3492" t="s">
        <v>31</v>
      </c>
      <c r="M3492">
        <v>106</v>
      </c>
      <c r="N3492">
        <f>Table1[[#This Row],[Basic Salary]]+Table1[[#This Row],[Bonus]]</f>
        <v>71366</v>
      </c>
      <c r="O3492" s="2">
        <f>Table1[[#This Row],[Bonus]]/Table1[[#This Row],[Basic Salary]]</f>
        <v>0.38663609691647077</v>
      </c>
      <c r="P3492">
        <f ca="1">DATEDIF(Table1[[#This Row],[Date of Birth]],TODAY(),"Y")</f>
        <v>14</v>
      </c>
      <c r="Q3492">
        <f ca="1">DATEDIF(Table1[[#This Row],[Joining Date]],TODAY(),"Y")</f>
        <v>1</v>
      </c>
      <c r="R3492" t="str">
        <f ca="1">IF(YEAR(Table1[[#This Row],[Joining Date]])=YEAR(TODAY()),"Yes","No")</f>
        <v>No</v>
      </c>
      <c r="S3492" t="str">
        <f ca="1">IF(Table1[[#This Row],[Experience]]&gt;5,"Yes","No")</f>
        <v>No</v>
      </c>
      <c r="T3492" t="str">
        <f>TEXT(Table1[[#This Row],[Joining Date]],"mmmm")</f>
        <v>January</v>
      </c>
      <c r="U3492" t="str">
        <f>TEXT(Table1[[#This Row],[Joining Date]],"yyyy")</f>
        <v>2025</v>
      </c>
      <c r="V3492" s="5">
        <f ca="1">TODAY()-Table1[[#This Row],[Joining Date]]</f>
        <v>562</v>
      </c>
      <c r="W3492" t="str">
        <f>LEFT(Table1[[#This Row],[Employee Name]],FIND(" ",Table1[[#This Row],[Employee Name]])-1)</f>
        <v>Aarav</v>
      </c>
      <c r="X3492" t="str">
        <f>RIGHT(Table1[[#This Row],[Employee Name]],LEN(Table1[[#This Row],[Employee Name]])-FIND(" ",Table1[[#This Row],[Employee Name]]))</f>
        <v>Sharma</v>
      </c>
      <c r="Y3492" t="str">
        <f>Table1[[#This Row],[Department]]&amp;"-"&amp;Table1[[#This Row],[Employee ID]]</f>
        <v>IT-E00597</v>
      </c>
      <c r="Z3492" t="str">
        <f>LEFT(Table1[[#This Row],[Department]],3)</f>
        <v>IT</v>
      </c>
      <c r="AA3492" t="str">
        <f>_xlfn.XLOOKUP(Table1[[#This Row],[Manager ID]],MANAGERS!A:A,MANAGERS!B:B)</f>
        <v>Manager_6</v>
      </c>
      <c r="AB3492" t="str" cm="1">
        <f t="array" ref="AB3492">_xlfn.XLOOKUP(Table1[[#This Row],[Manager ID]],Table2[[#All],[Manager ID]],Table2[[#All],[Department Head]])</f>
        <v>HR</v>
      </c>
      <c r="AC3492" s="2">
        <f>_xlfn.XLOOKUP(Table1[[#This Row],[City]],L:L,O:O)</f>
        <v>0.241864189087755</v>
      </c>
      <c r="AD3492" t="str" cm="1">
        <f t="array" ref="AD3492">_xlfn.IFS(Table1[[#This Row],[Performance Score]]&gt;=90,"Excellent",Table1[[#This Row],[Performance Score]]&gt;=75,"Good",Table1[[#This Row],[Performance Score]]&gt;=60,"Average",Table1[[#This Row],[Performance Score]]&lt;=60,"Need Improvement")</f>
        <v>Need Improvement</v>
      </c>
      <c r="AE3492" t="str">
        <f>IF(AND(Table1[[#This Row],[Attendance %]]&gt;=80,(Table1[[#This Row],[Performance Score]]&gt;=80)),"Eligible","Not Eligible")</f>
        <v>Not Eligible</v>
      </c>
      <c r="AF3492" t="str">
        <f>IF(Table1[[#This Row],[Performance Score]]&gt;=80,"High Performer","Low Performer")</f>
        <v>Low Performer</v>
      </c>
      <c r="AG3492" t="str" cm="1">
        <f t="array" aca="1" ref="AG3492" ca="1">_xlfn.IFS(Table1[[#This Row],[Experience]]&lt;=3,"Junior",Table1[[#This Row],[Experience]]&lt;=7,"Mid Level",Table1[[#This Row],[Experience]]&gt;=7,"Senior")</f>
        <v>Junior</v>
      </c>
      <c r="AH3492" t="str">
        <f>IF(Table1[[#This Row],[Attendance %]]&gt;75,"OK","Below 75")</f>
        <v>Below 75</v>
      </c>
      <c r="AI3492" t="b">
        <f>ISBLANK(Table1[[#This Row],[Employee ID]])</f>
        <v>0</v>
      </c>
      <c r="AJ3492" t="b">
        <f>ISNUMBER(Table1[[#This Row],[Total Salary  ]])</f>
        <v>1</v>
      </c>
      <c r="AK3492" t="str">
        <f>IFERROR(_xlfn.XLOOKUP(Table1[[#This Row],[Manager ID]],MANAGERS!A:A,MANAGERS!B:B),"Not Found")</f>
        <v>Manager_6</v>
      </c>
    </row>
    <row r="3493" spans="1:37" x14ac:dyDescent="0.2">
      <c r="A3493" t="s">
        <v>264</v>
      </c>
      <c r="B3493" t="s">
        <v>95</v>
      </c>
      <c r="C3493" t="s">
        <v>21</v>
      </c>
      <c r="D3493" t="s">
        <v>43</v>
      </c>
      <c r="E3493" t="s">
        <v>22</v>
      </c>
      <c r="F3493" s="1">
        <v>42190</v>
      </c>
      <c r="G3493" s="1">
        <v>29858</v>
      </c>
      <c r="H3493">
        <v>42961</v>
      </c>
      <c r="I3493">
        <v>28382</v>
      </c>
      <c r="J3493">
        <v>81</v>
      </c>
      <c r="K3493">
        <v>91</v>
      </c>
      <c r="L3493" t="s">
        <v>27</v>
      </c>
      <c r="M3493">
        <v>117</v>
      </c>
      <c r="N3493">
        <f>Table1[[#This Row],[Basic Salary]]+Table1[[#This Row],[Bonus]]</f>
        <v>71343</v>
      </c>
      <c r="O3493" s="2">
        <f>Table1[[#This Row],[Bonus]]/Table1[[#This Row],[Basic Salary]]</f>
        <v>0.66064570191569094</v>
      </c>
      <c r="P3493">
        <f ca="1">DATEDIF(Table1[[#This Row],[Date of Birth]],TODAY(),"Y")</f>
        <v>44</v>
      </c>
      <c r="Q3493">
        <f ca="1">DATEDIF(Table1[[#This Row],[Joining Date]],TODAY(),"Y")</f>
        <v>11</v>
      </c>
      <c r="R3493" t="str">
        <f ca="1">IF(YEAR(Table1[[#This Row],[Joining Date]])=YEAR(TODAY()),"Yes","No")</f>
        <v>No</v>
      </c>
      <c r="S3493" t="str">
        <f ca="1">IF(Table1[[#This Row],[Experience]]&gt;5,"Yes","No")</f>
        <v>Yes</v>
      </c>
      <c r="T3493" t="str">
        <f>TEXT(Table1[[#This Row],[Joining Date]],"mmmm")</f>
        <v>July</v>
      </c>
      <c r="U3493" t="str">
        <f>TEXT(Table1[[#This Row],[Joining Date]],"yyyy")</f>
        <v>2015</v>
      </c>
      <c r="V3493" s="5">
        <f ca="1">TODAY()-Table1[[#This Row],[Joining Date]]</f>
        <v>4049</v>
      </c>
      <c r="W3493" t="str">
        <f>LEFT(Table1[[#This Row],[Employee Name]],FIND(" ",Table1[[#This Row],[Employee Name]])-1)</f>
        <v>Ajay</v>
      </c>
      <c r="X3493" t="str">
        <f>RIGHT(Table1[[#This Row],[Employee Name]],LEN(Table1[[#This Row],[Employee Name]])-FIND(" ",Table1[[#This Row],[Employee Name]]))</f>
        <v>Singh</v>
      </c>
      <c r="Y3493" t="str">
        <f>Table1[[#This Row],[Department]]&amp;"-"&amp;Table1[[#This Row],[Employee ID]]</f>
        <v>Operations-E00208</v>
      </c>
      <c r="Z3493" t="str">
        <f>LEFT(Table1[[#This Row],[Department]],3)</f>
        <v>Ope</v>
      </c>
      <c r="AA3493" t="str">
        <f>_xlfn.XLOOKUP(Table1[[#This Row],[Manager ID]],MANAGERS!A:A,MANAGERS!B:B)</f>
        <v>Manager_17</v>
      </c>
      <c r="AB3493" t="str" cm="1">
        <f t="array" ref="AB3493">_xlfn.XLOOKUP(Table1[[#This Row],[Manager ID]],Table2[[#All],[Manager ID]],Table2[[#All],[Department Head]])</f>
        <v>Finance</v>
      </c>
      <c r="AC3493" s="2">
        <f>_xlfn.XLOOKUP(Table1[[#This Row],[City]],L:L,O:O)</f>
        <v>0.23674293405114402</v>
      </c>
      <c r="AD3493" t="str" cm="1">
        <f t="array" ref="AD3493">_xlfn.IFS(Table1[[#This Row],[Performance Score]]&gt;=90,"Excellent",Table1[[#This Row],[Performance Score]]&gt;=75,"Good",Table1[[#This Row],[Performance Score]]&gt;=60,"Average",Table1[[#This Row],[Performance Score]]&lt;=60,"Need Improvement")</f>
        <v>Excellent</v>
      </c>
      <c r="AE3493" t="str">
        <f>IF(AND(Table1[[#This Row],[Attendance %]]&gt;=80,(Table1[[#This Row],[Performance Score]]&gt;=80)),"Eligible","Not Eligible")</f>
        <v>Eligible</v>
      </c>
      <c r="AF3493" t="str">
        <f>IF(Table1[[#This Row],[Performance Score]]&gt;=80,"High Performer","Low Performer")</f>
        <v>High Performer</v>
      </c>
      <c r="AG3493" t="str" cm="1">
        <f t="array" aca="1" ref="AG3493" ca="1">_xlfn.IFS(Table1[[#This Row],[Experience]]&lt;=3,"Junior",Table1[[#This Row],[Experience]]&lt;=7,"Mid Level",Table1[[#This Row],[Experience]]&gt;=7,"Senior")</f>
        <v>Senior</v>
      </c>
      <c r="AH3493" t="str">
        <f>IF(Table1[[#This Row],[Attendance %]]&gt;75,"OK","Below 75")</f>
        <v>OK</v>
      </c>
      <c r="AI3493" t="b">
        <f>ISBLANK(Table1[[#This Row],[Employee ID]])</f>
        <v>0</v>
      </c>
      <c r="AJ3493" t="b">
        <f>ISNUMBER(Table1[[#This Row],[Total Salary  ]])</f>
        <v>1</v>
      </c>
      <c r="AK3493" t="str">
        <f>IFERROR(_xlfn.XLOOKUP(Table1[[#This Row],[Manager ID]],MANAGERS!A:A,MANAGERS!B:B),"Not Found")</f>
        <v>Manager_17</v>
      </c>
    </row>
    <row r="3494" spans="1:37" x14ac:dyDescent="0.2">
      <c r="A3494" t="s">
        <v>729</v>
      </c>
      <c r="B3494" t="s">
        <v>20</v>
      </c>
      <c r="C3494" t="s">
        <v>21</v>
      </c>
      <c r="D3494" t="s">
        <v>46</v>
      </c>
      <c r="E3494" t="s">
        <v>30</v>
      </c>
      <c r="F3494" s="1">
        <v>44658</v>
      </c>
      <c r="G3494" s="1">
        <v>32548</v>
      </c>
      <c r="H3494">
        <v>48149</v>
      </c>
      <c r="I3494">
        <v>23169</v>
      </c>
      <c r="J3494">
        <v>62</v>
      </c>
      <c r="K3494">
        <v>64</v>
      </c>
      <c r="L3494" t="s">
        <v>18</v>
      </c>
      <c r="M3494">
        <v>107</v>
      </c>
      <c r="N3494">
        <f>Table1[[#This Row],[Basic Salary]]+Table1[[#This Row],[Bonus]]</f>
        <v>71318</v>
      </c>
      <c r="O3494" s="2">
        <f>Table1[[#This Row],[Bonus]]/Table1[[#This Row],[Basic Salary]]</f>
        <v>0.48119379426363995</v>
      </c>
      <c r="P3494">
        <f ca="1">DATEDIF(Table1[[#This Row],[Date of Birth]],TODAY(),"Y")</f>
        <v>37</v>
      </c>
      <c r="Q3494">
        <f ca="1">DATEDIF(Table1[[#This Row],[Joining Date]],TODAY(),"Y")</f>
        <v>4</v>
      </c>
      <c r="R3494" t="str">
        <f ca="1">IF(YEAR(Table1[[#This Row],[Joining Date]])=YEAR(TODAY()),"Yes","No")</f>
        <v>No</v>
      </c>
      <c r="S3494" t="str">
        <f ca="1">IF(Table1[[#This Row],[Experience]]&gt;5,"Yes","No")</f>
        <v>No</v>
      </c>
      <c r="T3494" t="str">
        <f>TEXT(Table1[[#This Row],[Joining Date]],"mmmm")</f>
        <v>April</v>
      </c>
      <c r="U3494" t="str">
        <f>TEXT(Table1[[#This Row],[Joining Date]],"yyyy")</f>
        <v>2022</v>
      </c>
      <c r="V3494" s="5">
        <f ca="1">TODAY()-Table1[[#This Row],[Joining Date]]</f>
        <v>1581</v>
      </c>
      <c r="W3494" t="str">
        <f>LEFT(Table1[[#This Row],[Employee Name]],FIND(" ",Table1[[#This Row],[Employee Name]])-1)</f>
        <v>Rahul</v>
      </c>
      <c r="X3494" t="str">
        <f>RIGHT(Table1[[#This Row],[Employee Name]],LEN(Table1[[#This Row],[Employee Name]])-FIND(" ",Table1[[#This Row],[Employee Name]]))</f>
        <v>Verma</v>
      </c>
      <c r="Y3494" t="str">
        <f>Table1[[#This Row],[Department]]&amp;"-"&amp;Table1[[#This Row],[Employee ID]]</f>
        <v>Support-E00673</v>
      </c>
      <c r="Z3494" t="str">
        <f>LEFT(Table1[[#This Row],[Department]],3)</f>
        <v>Sup</v>
      </c>
      <c r="AA3494" t="str">
        <f>_xlfn.XLOOKUP(Table1[[#This Row],[Manager ID]],MANAGERS!A:A,MANAGERS!B:B)</f>
        <v>Manager_7</v>
      </c>
      <c r="AB3494" t="str" cm="1">
        <f t="array" ref="AB3494">_xlfn.XLOOKUP(Table1[[#This Row],[Manager ID]],Table2[[#All],[Manager ID]],Table2[[#All],[Department Head]])</f>
        <v>Operations</v>
      </c>
      <c r="AC3494" s="2">
        <f>_xlfn.XLOOKUP(Table1[[#This Row],[City]],L:L,O:O)</f>
        <v>0.21356479274849693</v>
      </c>
      <c r="AD3494" t="str" cm="1">
        <f t="array" ref="AD3494">_xlfn.IFS(Table1[[#This Row],[Performance Score]]&gt;=90,"Excellent",Table1[[#This Row],[Performance Score]]&gt;=75,"Good",Table1[[#This Row],[Performance Score]]&gt;=60,"Average",Table1[[#This Row],[Performance Score]]&lt;=60,"Need Improvement")</f>
        <v>Average</v>
      </c>
      <c r="AE3494" t="str">
        <f>IF(AND(Table1[[#This Row],[Attendance %]]&gt;=80,(Table1[[#This Row],[Performance Score]]&gt;=80)),"Eligible","Not Eligible")</f>
        <v>Not Eligible</v>
      </c>
      <c r="AF3494" t="str">
        <f>IF(Table1[[#This Row],[Performance Score]]&gt;=80,"High Performer","Low Performer")</f>
        <v>Low Performer</v>
      </c>
      <c r="AG3494" t="str" cm="1">
        <f t="array" aca="1" ref="AG3494" ca="1">_xlfn.IFS(Table1[[#This Row],[Experience]]&lt;=3,"Junior",Table1[[#This Row],[Experience]]&lt;=7,"Mid Level",Table1[[#This Row],[Experience]]&gt;=7,"Senior")</f>
        <v>Mid Level</v>
      </c>
      <c r="AH3494" t="str">
        <f>IF(Table1[[#This Row],[Attendance %]]&gt;75,"OK","Below 75")</f>
        <v>Below 75</v>
      </c>
      <c r="AI3494" t="b">
        <f>ISBLANK(Table1[[#This Row],[Employee ID]])</f>
        <v>0</v>
      </c>
      <c r="AJ3494" t="b">
        <f>ISNUMBER(Table1[[#This Row],[Total Salary  ]])</f>
        <v>1</v>
      </c>
      <c r="AK3494" t="str">
        <f>IFERROR(_xlfn.XLOOKUP(Table1[[#This Row],[Manager ID]],MANAGERS!A:A,MANAGERS!B:B),"Not Found")</f>
        <v>Manager_7</v>
      </c>
    </row>
    <row r="3495" spans="1:37" x14ac:dyDescent="0.2">
      <c r="A3495" t="s">
        <v>2386</v>
      </c>
      <c r="B3495" t="s">
        <v>48</v>
      </c>
      <c r="C3495" t="s">
        <v>21</v>
      </c>
      <c r="D3495" t="s">
        <v>25</v>
      </c>
      <c r="E3495" t="s">
        <v>26</v>
      </c>
      <c r="F3495" s="1">
        <v>42509</v>
      </c>
      <c r="G3495" s="1">
        <v>36651</v>
      </c>
      <c r="H3495">
        <v>59849</v>
      </c>
      <c r="I3495">
        <v>11440</v>
      </c>
      <c r="J3495">
        <v>61</v>
      </c>
      <c r="K3495">
        <v>81</v>
      </c>
      <c r="L3495" t="s">
        <v>27</v>
      </c>
      <c r="M3495">
        <v>118</v>
      </c>
      <c r="N3495">
        <f>Table1[[#This Row],[Basic Salary]]+Table1[[#This Row],[Bonus]]</f>
        <v>71289</v>
      </c>
      <c r="O3495" s="2">
        <f>Table1[[#This Row],[Bonus]]/Table1[[#This Row],[Basic Salary]]</f>
        <v>0.19114772176644557</v>
      </c>
      <c r="P3495">
        <f ca="1">DATEDIF(Table1[[#This Row],[Date of Birth]],TODAY(),"Y")</f>
        <v>26</v>
      </c>
      <c r="Q3495">
        <f ca="1">DATEDIF(Table1[[#This Row],[Joining Date]],TODAY(),"Y")</f>
        <v>10</v>
      </c>
      <c r="R3495" t="str">
        <f ca="1">IF(YEAR(Table1[[#This Row],[Joining Date]])=YEAR(TODAY()),"Yes","No")</f>
        <v>No</v>
      </c>
      <c r="S3495" t="str">
        <f ca="1">IF(Table1[[#This Row],[Experience]]&gt;5,"Yes","No")</f>
        <v>Yes</v>
      </c>
      <c r="T3495" t="str">
        <f>TEXT(Table1[[#This Row],[Joining Date]],"mmmm")</f>
        <v>May</v>
      </c>
      <c r="U3495" t="str">
        <f>TEXT(Table1[[#This Row],[Joining Date]],"yyyy")</f>
        <v>2016</v>
      </c>
      <c r="V3495" s="5">
        <f ca="1">TODAY()-Table1[[#This Row],[Joining Date]]</f>
        <v>3730</v>
      </c>
      <c r="W3495" t="str">
        <f>LEFT(Table1[[#This Row],[Employee Name]],FIND(" ",Table1[[#This Row],[Employee Name]])-1)</f>
        <v>Aditya</v>
      </c>
      <c r="X3495" t="str">
        <f>RIGHT(Table1[[#This Row],[Employee Name]],LEN(Table1[[#This Row],[Employee Name]])-FIND(" ",Table1[[#This Row],[Employee Name]]))</f>
        <v>Kapoor</v>
      </c>
      <c r="Y3495" t="str">
        <f>Table1[[#This Row],[Department]]&amp;"-"&amp;Table1[[#This Row],[Employee ID]]</f>
        <v>Finance-E02330</v>
      </c>
      <c r="Z3495" t="str">
        <f>LEFT(Table1[[#This Row],[Department]],3)</f>
        <v>Fin</v>
      </c>
      <c r="AA3495" t="str">
        <f>_xlfn.XLOOKUP(Table1[[#This Row],[Manager ID]],MANAGERS!A:A,MANAGERS!B:B)</f>
        <v>Manager_18</v>
      </c>
      <c r="AB3495" t="str" cm="1">
        <f t="array" ref="AB3495">_xlfn.XLOOKUP(Table1[[#This Row],[Manager ID]],Table2[[#All],[Manager ID]],Table2[[#All],[Department Head]])</f>
        <v>Support</v>
      </c>
      <c r="AC3495" s="2">
        <f>_xlfn.XLOOKUP(Table1[[#This Row],[City]],L:L,O:O)</f>
        <v>0.23674293405114402</v>
      </c>
      <c r="AD3495" t="str" cm="1">
        <f t="array" ref="AD3495">_xlfn.IFS(Table1[[#This Row],[Performance Score]]&gt;=90,"Excellent",Table1[[#This Row],[Performance Score]]&gt;=75,"Good",Table1[[#This Row],[Performance Score]]&gt;=60,"Average",Table1[[#This Row],[Performance Score]]&lt;=60,"Need Improvement")</f>
        <v>Good</v>
      </c>
      <c r="AE3495" t="str">
        <f>IF(AND(Table1[[#This Row],[Attendance %]]&gt;=80,(Table1[[#This Row],[Performance Score]]&gt;=80)),"Eligible","Not Eligible")</f>
        <v>Not Eligible</v>
      </c>
      <c r="AF3495" t="str">
        <f>IF(Table1[[#This Row],[Performance Score]]&gt;=80,"High Performer","Low Performer")</f>
        <v>High Performer</v>
      </c>
      <c r="AG3495" t="str" cm="1">
        <f t="array" aca="1" ref="AG3495" ca="1">_xlfn.IFS(Table1[[#This Row],[Experience]]&lt;=3,"Junior",Table1[[#This Row],[Experience]]&lt;=7,"Mid Level",Table1[[#This Row],[Experience]]&gt;=7,"Senior")</f>
        <v>Senior</v>
      </c>
      <c r="AH3495" t="str">
        <f>IF(Table1[[#This Row],[Attendance %]]&gt;75,"OK","Below 75")</f>
        <v>Below 75</v>
      </c>
      <c r="AI3495" t="b">
        <f>ISBLANK(Table1[[#This Row],[Employee ID]])</f>
        <v>0</v>
      </c>
      <c r="AJ3495" t="b">
        <f>ISNUMBER(Table1[[#This Row],[Total Salary  ]])</f>
        <v>1</v>
      </c>
      <c r="AK3495" t="str">
        <f>IFERROR(_xlfn.XLOOKUP(Table1[[#This Row],[Manager ID]],MANAGERS!A:A,MANAGERS!B:B),"Not Found")</f>
        <v>Manager_18</v>
      </c>
    </row>
    <row r="3496" spans="1:37" x14ac:dyDescent="0.2">
      <c r="A3496" t="s">
        <v>1917</v>
      </c>
      <c r="B3496" t="s">
        <v>14</v>
      </c>
      <c r="C3496" t="s">
        <v>15</v>
      </c>
      <c r="D3496" t="s">
        <v>81</v>
      </c>
      <c r="E3496" t="s">
        <v>51</v>
      </c>
      <c r="F3496" s="1">
        <v>45816</v>
      </c>
      <c r="G3496" s="1">
        <v>36100</v>
      </c>
      <c r="H3496">
        <v>47494</v>
      </c>
      <c r="I3496">
        <v>23760</v>
      </c>
      <c r="J3496">
        <v>94</v>
      </c>
      <c r="K3496">
        <v>61</v>
      </c>
      <c r="L3496" t="s">
        <v>18</v>
      </c>
      <c r="M3496">
        <v>116</v>
      </c>
      <c r="N3496">
        <f>Table1[[#This Row],[Basic Salary]]+Table1[[#This Row],[Bonus]]</f>
        <v>71254</v>
      </c>
      <c r="O3496" s="2">
        <f>Table1[[#This Row],[Bonus]]/Table1[[#This Row],[Basic Salary]]</f>
        <v>0.50027371878553084</v>
      </c>
      <c r="P3496">
        <f ca="1">DATEDIF(Table1[[#This Row],[Date of Birth]],TODAY(),"Y")</f>
        <v>27</v>
      </c>
      <c r="Q3496">
        <f ca="1">DATEDIF(Table1[[#This Row],[Joining Date]],TODAY(),"Y")</f>
        <v>1</v>
      </c>
      <c r="R3496" t="str">
        <f ca="1">IF(YEAR(Table1[[#This Row],[Joining Date]])=YEAR(TODAY()),"Yes","No")</f>
        <v>No</v>
      </c>
      <c r="S3496" t="str">
        <f ca="1">IF(Table1[[#This Row],[Experience]]&gt;5,"Yes","No")</f>
        <v>No</v>
      </c>
      <c r="T3496" t="str">
        <f>TEXT(Table1[[#This Row],[Joining Date]],"mmmm")</f>
        <v>June</v>
      </c>
      <c r="U3496" t="str">
        <f>TEXT(Table1[[#This Row],[Joining Date]],"yyyy")</f>
        <v>2025</v>
      </c>
      <c r="V3496" s="5">
        <f ca="1">TODAY()-Table1[[#This Row],[Joining Date]]</f>
        <v>423</v>
      </c>
      <c r="W3496" t="str">
        <f>LEFT(Table1[[#This Row],[Employee Name]],FIND(" ",Table1[[#This Row],[Employee Name]])-1)</f>
        <v>Nisha</v>
      </c>
      <c r="X3496" t="str">
        <f>RIGHT(Table1[[#This Row],[Employee Name]],LEN(Table1[[#This Row],[Employee Name]])-FIND(" ",Table1[[#This Row],[Employee Name]]))</f>
        <v>Kapoor</v>
      </c>
      <c r="Y3496" t="str">
        <f>Table1[[#This Row],[Department]]&amp;"-"&amp;Table1[[#This Row],[Employee ID]]</f>
        <v>Sales-E01861</v>
      </c>
      <c r="Z3496" t="str">
        <f>LEFT(Table1[[#This Row],[Department]],3)</f>
        <v>Sal</v>
      </c>
      <c r="AA3496" t="str">
        <f>_xlfn.XLOOKUP(Table1[[#This Row],[Manager ID]],MANAGERS!A:A,MANAGERS!B:B)</f>
        <v>Manager_16</v>
      </c>
      <c r="AB3496" t="str" cm="1">
        <f t="array" ref="AB3496">_xlfn.XLOOKUP(Table1[[#This Row],[Manager ID]],Table2[[#All],[Manager ID]],Table2[[#All],[Department Head]])</f>
        <v>Sales</v>
      </c>
      <c r="AC3496" s="2">
        <f>_xlfn.XLOOKUP(Table1[[#This Row],[City]],L:L,O:O)</f>
        <v>0.21356479274849693</v>
      </c>
      <c r="AD3496" t="str" cm="1">
        <f t="array" ref="AD3496">_xlfn.IFS(Table1[[#This Row],[Performance Score]]&gt;=90,"Excellent",Table1[[#This Row],[Performance Score]]&gt;=75,"Good",Table1[[#This Row],[Performance Score]]&gt;=60,"Average",Table1[[#This Row],[Performance Score]]&lt;=60,"Need Improvement")</f>
        <v>Average</v>
      </c>
      <c r="AE3496" t="str">
        <f>IF(AND(Table1[[#This Row],[Attendance %]]&gt;=80,(Table1[[#This Row],[Performance Score]]&gt;=80)),"Eligible","Not Eligible")</f>
        <v>Not Eligible</v>
      </c>
      <c r="AF3496" t="str">
        <f>IF(Table1[[#This Row],[Performance Score]]&gt;=80,"High Performer","Low Performer")</f>
        <v>Low Performer</v>
      </c>
      <c r="AG3496" t="str" cm="1">
        <f t="array" aca="1" ref="AG3496" ca="1">_xlfn.IFS(Table1[[#This Row],[Experience]]&lt;=3,"Junior",Table1[[#This Row],[Experience]]&lt;=7,"Mid Level",Table1[[#This Row],[Experience]]&gt;=7,"Senior")</f>
        <v>Junior</v>
      </c>
      <c r="AH3496" t="str">
        <f>IF(Table1[[#This Row],[Attendance %]]&gt;75,"OK","Below 75")</f>
        <v>OK</v>
      </c>
      <c r="AI3496" t="b">
        <f>ISBLANK(Table1[[#This Row],[Employee ID]])</f>
        <v>0</v>
      </c>
      <c r="AJ3496" t="b">
        <f>ISNUMBER(Table1[[#This Row],[Total Salary  ]])</f>
        <v>1</v>
      </c>
      <c r="AK3496" t="str">
        <f>IFERROR(_xlfn.XLOOKUP(Table1[[#This Row],[Manager ID]],MANAGERS!A:A,MANAGERS!B:B),"Not Found")</f>
        <v>Manager_16</v>
      </c>
    </row>
    <row r="3497" spans="1:37" x14ac:dyDescent="0.2">
      <c r="A3497" t="s">
        <v>2488</v>
      </c>
      <c r="B3497" t="s">
        <v>57</v>
      </c>
      <c r="C3497" t="s">
        <v>15</v>
      </c>
      <c r="D3497" t="s">
        <v>46</v>
      </c>
      <c r="E3497" t="s">
        <v>65</v>
      </c>
      <c r="F3497" s="1">
        <v>45644</v>
      </c>
      <c r="G3497" s="1">
        <v>36467</v>
      </c>
      <c r="H3497">
        <v>63863</v>
      </c>
      <c r="I3497">
        <v>7388</v>
      </c>
      <c r="J3497">
        <v>79</v>
      </c>
      <c r="K3497">
        <v>72</v>
      </c>
      <c r="L3497" t="s">
        <v>34</v>
      </c>
      <c r="M3497">
        <v>111</v>
      </c>
      <c r="N3497">
        <f>Table1[[#This Row],[Basic Salary]]+Table1[[#This Row],[Bonus]]</f>
        <v>71251</v>
      </c>
      <c r="O3497" s="2">
        <f>Table1[[#This Row],[Bonus]]/Table1[[#This Row],[Basic Salary]]</f>
        <v>0.1156851384996007</v>
      </c>
      <c r="P3497">
        <f ca="1">DATEDIF(Table1[[#This Row],[Date of Birth]],TODAY(),"Y")</f>
        <v>26</v>
      </c>
      <c r="Q3497">
        <f ca="1">DATEDIF(Table1[[#This Row],[Joining Date]],TODAY(),"Y")</f>
        <v>1</v>
      </c>
      <c r="R3497" t="str">
        <f ca="1">IF(YEAR(Table1[[#This Row],[Joining Date]])=YEAR(TODAY()),"Yes","No")</f>
        <v>No</v>
      </c>
      <c r="S3497" t="str">
        <f ca="1">IF(Table1[[#This Row],[Experience]]&gt;5,"Yes","No")</f>
        <v>No</v>
      </c>
      <c r="T3497" t="str">
        <f>TEXT(Table1[[#This Row],[Joining Date]],"mmmm")</f>
        <v>December</v>
      </c>
      <c r="U3497" t="str">
        <f>TEXT(Table1[[#This Row],[Joining Date]],"yyyy")</f>
        <v>2024</v>
      </c>
      <c r="V3497" s="5">
        <f ca="1">TODAY()-Table1[[#This Row],[Joining Date]]</f>
        <v>595</v>
      </c>
      <c r="W3497" t="str">
        <f>LEFT(Table1[[#This Row],[Employee Name]],FIND(" ",Table1[[#This Row],[Employee Name]])-1)</f>
        <v>Swathi</v>
      </c>
      <c r="X3497" t="str">
        <f>RIGHT(Table1[[#This Row],[Employee Name]],LEN(Table1[[#This Row],[Employee Name]])-FIND(" ",Table1[[#This Row],[Employee Name]]))</f>
        <v>Ramesh</v>
      </c>
      <c r="Y3497" t="str">
        <f>Table1[[#This Row],[Department]]&amp;"-"&amp;Table1[[#This Row],[Employee ID]]</f>
        <v>Support-E02432</v>
      </c>
      <c r="Z3497" t="str">
        <f>LEFT(Table1[[#This Row],[Department]],3)</f>
        <v>Sup</v>
      </c>
      <c r="AA3497" t="str">
        <f>_xlfn.XLOOKUP(Table1[[#This Row],[Manager ID]],MANAGERS!A:A,MANAGERS!B:B)</f>
        <v>Manager_11</v>
      </c>
      <c r="AB3497" t="str" cm="1">
        <f t="array" ref="AB3497">_xlfn.XLOOKUP(Table1[[#This Row],[Manager ID]],Table2[[#All],[Manager ID]],Table2[[#All],[Department Head]])</f>
        <v>Marketing</v>
      </c>
      <c r="AC3497" s="2">
        <f>_xlfn.XLOOKUP(Table1[[#This Row],[City]],L:L,O:O)</f>
        <v>0.24030340748661314</v>
      </c>
      <c r="AD3497" t="str" cm="1">
        <f t="array" ref="AD3497">_xlfn.IFS(Table1[[#This Row],[Performance Score]]&gt;=90,"Excellent",Table1[[#This Row],[Performance Score]]&gt;=75,"Good",Table1[[#This Row],[Performance Score]]&gt;=60,"Average",Table1[[#This Row],[Performance Score]]&lt;=60,"Need Improvement")</f>
        <v>Average</v>
      </c>
      <c r="AE3497" t="str">
        <f>IF(AND(Table1[[#This Row],[Attendance %]]&gt;=80,(Table1[[#This Row],[Performance Score]]&gt;=80)),"Eligible","Not Eligible")</f>
        <v>Not Eligible</v>
      </c>
      <c r="AF3497" t="str">
        <f>IF(Table1[[#This Row],[Performance Score]]&gt;=80,"High Performer","Low Performer")</f>
        <v>Low Performer</v>
      </c>
      <c r="AG3497" t="str" cm="1">
        <f t="array" aca="1" ref="AG3497" ca="1">_xlfn.IFS(Table1[[#This Row],[Experience]]&lt;=3,"Junior",Table1[[#This Row],[Experience]]&lt;=7,"Mid Level",Table1[[#This Row],[Experience]]&gt;=7,"Senior")</f>
        <v>Junior</v>
      </c>
      <c r="AH3497" t="str">
        <f>IF(Table1[[#This Row],[Attendance %]]&gt;75,"OK","Below 75")</f>
        <v>OK</v>
      </c>
      <c r="AI3497" t="b">
        <f>ISBLANK(Table1[[#This Row],[Employee ID]])</f>
        <v>0</v>
      </c>
      <c r="AJ3497" t="b">
        <f>ISNUMBER(Table1[[#This Row],[Total Salary  ]])</f>
        <v>1</v>
      </c>
      <c r="AK3497" t="str">
        <f>IFERROR(_xlfn.XLOOKUP(Table1[[#This Row],[Manager ID]],MANAGERS!A:A,MANAGERS!B:B),"Not Found")</f>
        <v>Manager_11</v>
      </c>
    </row>
    <row r="3498" spans="1:37" x14ac:dyDescent="0.2">
      <c r="A3498" t="s">
        <v>1140</v>
      </c>
      <c r="B3498" t="s">
        <v>20</v>
      </c>
      <c r="C3498" t="s">
        <v>15</v>
      </c>
      <c r="D3498" t="s">
        <v>43</v>
      </c>
      <c r="E3498" t="s">
        <v>26</v>
      </c>
      <c r="F3498" s="1">
        <v>45935</v>
      </c>
      <c r="G3498" s="1">
        <v>41127</v>
      </c>
      <c r="H3498">
        <v>61500</v>
      </c>
      <c r="I3498">
        <v>9740</v>
      </c>
      <c r="J3498">
        <v>65</v>
      </c>
      <c r="K3498">
        <v>60</v>
      </c>
      <c r="L3498" t="s">
        <v>37</v>
      </c>
      <c r="M3498">
        <v>106</v>
      </c>
      <c r="N3498">
        <f>Table1[[#This Row],[Basic Salary]]+Table1[[#This Row],[Bonus]]</f>
        <v>71240</v>
      </c>
      <c r="O3498" s="2">
        <f>Table1[[#This Row],[Bonus]]/Table1[[#This Row],[Basic Salary]]</f>
        <v>0.15837398373983741</v>
      </c>
      <c r="P3498">
        <f ca="1">DATEDIF(Table1[[#This Row],[Date of Birth]],TODAY(),"Y")</f>
        <v>13</v>
      </c>
      <c r="Q3498">
        <f ca="1">DATEDIF(Table1[[#This Row],[Joining Date]],TODAY(),"Y")</f>
        <v>0</v>
      </c>
      <c r="R3498" t="str">
        <f ca="1">IF(YEAR(Table1[[#This Row],[Joining Date]])=YEAR(TODAY()),"Yes","No")</f>
        <v>No</v>
      </c>
      <c r="S3498" t="str">
        <f ca="1">IF(Table1[[#This Row],[Experience]]&gt;5,"Yes","No")</f>
        <v>No</v>
      </c>
      <c r="T3498" t="str">
        <f>TEXT(Table1[[#This Row],[Joining Date]],"mmmm")</f>
        <v>October</v>
      </c>
      <c r="U3498" t="str">
        <f>TEXT(Table1[[#This Row],[Joining Date]],"yyyy")</f>
        <v>2025</v>
      </c>
      <c r="V3498" s="5">
        <f ca="1">TODAY()-Table1[[#This Row],[Joining Date]]</f>
        <v>304</v>
      </c>
      <c r="W3498" t="str">
        <f>LEFT(Table1[[#This Row],[Employee Name]],FIND(" ",Table1[[#This Row],[Employee Name]])-1)</f>
        <v>Rahul</v>
      </c>
      <c r="X3498" t="str">
        <f>RIGHT(Table1[[#This Row],[Employee Name]],LEN(Table1[[#This Row],[Employee Name]])-FIND(" ",Table1[[#This Row],[Employee Name]]))</f>
        <v>Verma</v>
      </c>
      <c r="Y3498" t="str">
        <f>Table1[[#This Row],[Department]]&amp;"-"&amp;Table1[[#This Row],[Employee ID]]</f>
        <v>Operations-E01084</v>
      </c>
      <c r="Z3498" t="str">
        <f>LEFT(Table1[[#This Row],[Department]],3)</f>
        <v>Ope</v>
      </c>
      <c r="AA3498" t="str">
        <f>_xlfn.XLOOKUP(Table1[[#This Row],[Manager ID]],MANAGERS!A:A,MANAGERS!B:B)</f>
        <v>Manager_6</v>
      </c>
      <c r="AB3498" t="str" cm="1">
        <f t="array" ref="AB3498">_xlfn.XLOOKUP(Table1[[#This Row],[Manager ID]],Table2[[#All],[Manager ID]],Table2[[#All],[Department Head]])</f>
        <v>HR</v>
      </c>
      <c r="AC3498" s="2">
        <f>_xlfn.XLOOKUP(Table1[[#This Row],[City]],L:L,O:O)</f>
        <v>0.24036902712549932</v>
      </c>
      <c r="AD3498" t="str" cm="1">
        <f t="array" ref="AD3498">_xlfn.IFS(Table1[[#This Row],[Performance Score]]&gt;=90,"Excellent",Table1[[#This Row],[Performance Score]]&gt;=75,"Good",Table1[[#This Row],[Performance Score]]&gt;=60,"Average",Table1[[#This Row],[Performance Score]]&lt;=60,"Need Improvement")</f>
        <v>Average</v>
      </c>
      <c r="AE3498" t="str">
        <f>IF(AND(Table1[[#This Row],[Attendance %]]&gt;=80,(Table1[[#This Row],[Performance Score]]&gt;=80)),"Eligible","Not Eligible")</f>
        <v>Not Eligible</v>
      </c>
      <c r="AF3498" t="str">
        <f>IF(Table1[[#This Row],[Performance Score]]&gt;=80,"High Performer","Low Performer")</f>
        <v>Low Performer</v>
      </c>
      <c r="AG3498" t="str" cm="1">
        <f t="array" aca="1" ref="AG3498" ca="1">_xlfn.IFS(Table1[[#This Row],[Experience]]&lt;=3,"Junior",Table1[[#This Row],[Experience]]&lt;=7,"Mid Level",Table1[[#This Row],[Experience]]&gt;=7,"Senior")</f>
        <v>Junior</v>
      </c>
      <c r="AH3498" t="str">
        <f>IF(Table1[[#This Row],[Attendance %]]&gt;75,"OK","Below 75")</f>
        <v>Below 75</v>
      </c>
      <c r="AI3498" t="b">
        <f>ISBLANK(Table1[[#This Row],[Employee ID]])</f>
        <v>0</v>
      </c>
      <c r="AJ3498" t="b">
        <f>ISNUMBER(Table1[[#This Row],[Total Salary  ]])</f>
        <v>1</v>
      </c>
      <c r="AK3498" t="str">
        <f>IFERROR(_xlfn.XLOOKUP(Table1[[#This Row],[Manager ID]],MANAGERS!A:A,MANAGERS!B:B),"Not Found")</f>
        <v>Manager_6</v>
      </c>
    </row>
    <row r="3499" spans="1:37" x14ac:dyDescent="0.2">
      <c r="A3499" t="s">
        <v>4874</v>
      </c>
      <c r="B3499" t="s">
        <v>50</v>
      </c>
      <c r="C3499" t="s">
        <v>15</v>
      </c>
      <c r="D3499" t="s">
        <v>33</v>
      </c>
      <c r="E3499" t="s">
        <v>26</v>
      </c>
      <c r="F3499" s="1">
        <v>44449</v>
      </c>
      <c r="G3499" s="1">
        <v>31419</v>
      </c>
      <c r="H3499">
        <v>45549</v>
      </c>
      <c r="I3499">
        <v>25686</v>
      </c>
      <c r="J3499">
        <v>78</v>
      </c>
      <c r="K3499">
        <v>46</v>
      </c>
      <c r="L3499" t="s">
        <v>18</v>
      </c>
      <c r="M3499">
        <v>120</v>
      </c>
      <c r="N3499">
        <f>Table1[[#This Row],[Basic Salary]]+Table1[[#This Row],[Bonus]]</f>
        <v>71235</v>
      </c>
      <c r="O3499" s="2">
        <f>Table1[[#This Row],[Bonus]]/Table1[[#This Row],[Basic Salary]]</f>
        <v>0.5639201738786801</v>
      </c>
      <c r="P3499">
        <f ca="1">DATEDIF(Table1[[#This Row],[Date of Birth]],TODAY(),"Y")</f>
        <v>40</v>
      </c>
      <c r="Q3499">
        <f ca="1">DATEDIF(Table1[[#This Row],[Joining Date]],TODAY(),"Y")</f>
        <v>4</v>
      </c>
      <c r="R3499" t="str">
        <f ca="1">IF(YEAR(Table1[[#This Row],[Joining Date]])=YEAR(TODAY()),"Yes","No")</f>
        <v>No</v>
      </c>
      <c r="S3499" t="str">
        <f ca="1">IF(Table1[[#This Row],[Experience]]&gt;5,"Yes","No")</f>
        <v>No</v>
      </c>
      <c r="T3499" t="str">
        <f>TEXT(Table1[[#This Row],[Joining Date]],"mmmm")</f>
        <v>September</v>
      </c>
      <c r="U3499" t="str">
        <f>TEXT(Table1[[#This Row],[Joining Date]],"yyyy")</f>
        <v>2021</v>
      </c>
      <c r="V3499" s="5">
        <f ca="1">TODAY()-Table1[[#This Row],[Joining Date]]</f>
        <v>1790</v>
      </c>
      <c r="W3499" t="str">
        <f>LEFT(Table1[[#This Row],[Employee Name]],FIND(" ",Table1[[#This Row],[Employee Name]])-1)</f>
        <v>Ravi</v>
      </c>
      <c r="X3499" t="str">
        <f>RIGHT(Table1[[#This Row],[Employee Name]],LEN(Table1[[#This Row],[Employee Name]])-FIND(" ",Table1[[#This Row],[Employee Name]]))</f>
        <v>Teja</v>
      </c>
      <c r="Y3499" t="str">
        <f>Table1[[#This Row],[Department]]&amp;"-"&amp;Table1[[#This Row],[Employee ID]]</f>
        <v>Marketing-E04818</v>
      </c>
      <c r="Z3499" t="str">
        <f>LEFT(Table1[[#This Row],[Department]],3)</f>
        <v>Mar</v>
      </c>
      <c r="AA3499" t="str">
        <f>_xlfn.XLOOKUP(Table1[[#This Row],[Manager ID]],MANAGERS!A:A,MANAGERS!B:B)</f>
        <v>Manager_20</v>
      </c>
      <c r="AB3499" t="str" cm="1">
        <f t="array" ref="AB3499">_xlfn.XLOOKUP(Table1[[#This Row],[Manager ID]],Table2[[#All],[Manager ID]],Table2[[#All],[Department Head]])</f>
        <v>Operations</v>
      </c>
      <c r="AC3499" s="2">
        <f>_xlfn.XLOOKUP(Table1[[#This Row],[City]],L:L,O:O)</f>
        <v>0.21356479274849693</v>
      </c>
      <c r="AD3499" t="str" cm="1">
        <f t="array" ref="AD3499">_xlfn.IFS(Table1[[#This Row],[Performance Score]]&gt;=90,"Excellent",Table1[[#This Row],[Performance Score]]&gt;=75,"Good",Table1[[#This Row],[Performance Score]]&gt;=60,"Average",Table1[[#This Row],[Performance Score]]&lt;=60,"Need Improvement")</f>
        <v>Need Improvement</v>
      </c>
      <c r="AE3499" t="str">
        <f>IF(AND(Table1[[#This Row],[Attendance %]]&gt;=80,(Table1[[#This Row],[Performance Score]]&gt;=80)),"Eligible","Not Eligible")</f>
        <v>Not Eligible</v>
      </c>
      <c r="AF3499" t="str">
        <f>IF(Table1[[#This Row],[Performance Score]]&gt;=80,"High Performer","Low Performer")</f>
        <v>Low Performer</v>
      </c>
      <c r="AG3499" t="str" cm="1">
        <f t="array" aca="1" ref="AG3499" ca="1">_xlfn.IFS(Table1[[#This Row],[Experience]]&lt;=3,"Junior",Table1[[#This Row],[Experience]]&lt;=7,"Mid Level",Table1[[#This Row],[Experience]]&gt;=7,"Senior")</f>
        <v>Mid Level</v>
      </c>
      <c r="AH3499" t="str">
        <f>IF(Table1[[#This Row],[Attendance %]]&gt;75,"OK","Below 75")</f>
        <v>OK</v>
      </c>
      <c r="AI3499" t="b">
        <f>ISBLANK(Table1[[#This Row],[Employee ID]])</f>
        <v>0</v>
      </c>
      <c r="AJ3499" t="b">
        <f>ISNUMBER(Table1[[#This Row],[Total Salary  ]])</f>
        <v>1</v>
      </c>
      <c r="AK3499" t="str">
        <f>IFERROR(_xlfn.XLOOKUP(Table1[[#This Row],[Manager ID]],MANAGERS!A:A,MANAGERS!B:B),"Not Found")</f>
        <v>Manager_20</v>
      </c>
    </row>
    <row r="3500" spans="1:37" x14ac:dyDescent="0.2">
      <c r="A3500" t="s">
        <v>2016</v>
      </c>
      <c r="B3500" t="s">
        <v>95</v>
      </c>
      <c r="C3500" t="s">
        <v>21</v>
      </c>
      <c r="D3500" t="s">
        <v>33</v>
      </c>
      <c r="E3500" t="s">
        <v>65</v>
      </c>
      <c r="F3500" s="1">
        <v>44659</v>
      </c>
      <c r="G3500" s="1">
        <v>30287</v>
      </c>
      <c r="H3500">
        <v>51039</v>
      </c>
      <c r="I3500">
        <v>20179</v>
      </c>
      <c r="J3500">
        <v>97</v>
      </c>
      <c r="K3500">
        <v>68</v>
      </c>
      <c r="L3500" t="s">
        <v>18</v>
      </c>
      <c r="M3500">
        <v>104</v>
      </c>
      <c r="N3500">
        <f>Table1[[#This Row],[Basic Salary]]+Table1[[#This Row],[Bonus]]</f>
        <v>71218</v>
      </c>
      <c r="O3500" s="2">
        <f>Table1[[#This Row],[Bonus]]/Table1[[#This Row],[Basic Salary]]</f>
        <v>0.39536432923842552</v>
      </c>
      <c r="P3500">
        <f ca="1">DATEDIF(Table1[[#This Row],[Date of Birth]],TODAY(),"Y")</f>
        <v>43</v>
      </c>
      <c r="Q3500">
        <f ca="1">DATEDIF(Table1[[#This Row],[Joining Date]],TODAY(),"Y")</f>
        <v>4</v>
      </c>
      <c r="R3500" t="str">
        <f ca="1">IF(YEAR(Table1[[#This Row],[Joining Date]])=YEAR(TODAY()),"Yes","No")</f>
        <v>No</v>
      </c>
      <c r="S3500" t="str">
        <f ca="1">IF(Table1[[#This Row],[Experience]]&gt;5,"Yes","No")</f>
        <v>No</v>
      </c>
      <c r="T3500" t="str">
        <f>TEXT(Table1[[#This Row],[Joining Date]],"mmmm")</f>
        <v>April</v>
      </c>
      <c r="U3500" t="str">
        <f>TEXT(Table1[[#This Row],[Joining Date]],"yyyy")</f>
        <v>2022</v>
      </c>
      <c r="V3500" s="5">
        <f ca="1">TODAY()-Table1[[#This Row],[Joining Date]]</f>
        <v>1580</v>
      </c>
      <c r="W3500" t="str">
        <f>LEFT(Table1[[#This Row],[Employee Name]],FIND(" ",Table1[[#This Row],[Employee Name]])-1)</f>
        <v>Ajay</v>
      </c>
      <c r="X3500" t="str">
        <f>RIGHT(Table1[[#This Row],[Employee Name]],LEN(Table1[[#This Row],[Employee Name]])-FIND(" ",Table1[[#This Row],[Employee Name]]))</f>
        <v>Singh</v>
      </c>
      <c r="Y3500" t="str">
        <f>Table1[[#This Row],[Department]]&amp;"-"&amp;Table1[[#This Row],[Employee ID]]</f>
        <v>Marketing-E01960</v>
      </c>
      <c r="Z3500" t="str">
        <f>LEFT(Table1[[#This Row],[Department]],3)</f>
        <v>Mar</v>
      </c>
      <c r="AA3500" t="str">
        <f>_xlfn.XLOOKUP(Table1[[#This Row],[Manager ID]],MANAGERS!A:A,MANAGERS!B:B)</f>
        <v>Manager_4</v>
      </c>
      <c r="AB3500" t="str" cm="1">
        <f t="array" ref="AB3500">_xlfn.XLOOKUP(Table1[[#This Row],[Manager ID]],Table2[[#All],[Manager ID]],Table2[[#All],[Department Head]])</f>
        <v>Finance</v>
      </c>
      <c r="AC3500" s="2">
        <f>_xlfn.XLOOKUP(Table1[[#This Row],[City]],L:L,O:O)</f>
        <v>0.21356479274849693</v>
      </c>
      <c r="AD3500" t="str" cm="1">
        <f t="array" ref="AD3500">_xlfn.IFS(Table1[[#This Row],[Performance Score]]&gt;=90,"Excellent",Table1[[#This Row],[Performance Score]]&gt;=75,"Good",Table1[[#This Row],[Performance Score]]&gt;=60,"Average",Table1[[#This Row],[Performance Score]]&lt;=60,"Need Improvement")</f>
        <v>Average</v>
      </c>
      <c r="AE3500" t="str">
        <f>IF(AND(Table1[[#This Row],[Attendance %]]&gt;=80,(Table1[[#This Row],[Performance Score]]&gt;=80)),"Eligible","Not Eligible")</f>
        <v>Not Eligible</v>
      </c>
      <c r="AF3500" t="str">
        <f>IF(Table1[[#This Row],[Performance Score]]&gt;=80,"High Performer","Low Performer")</f>
        <v>Low Performer</v>
      </c>
      <c r="AG3500" t="str" cm="1">
        <f t="array" aca="1" ref="AG3500" ca="1">_xlfn.IFS(Table1[[#This Row],[Experience]]&lt;=3,"Junior",Table1[[#This Row],[Experience]]&lt;=7,"Mid Level",Table1[[#This Row],[Experience]]&gt;=7,"Senior")</f>
        <v>Mid Level</v>
      </c>
      <c r="AH3500" t="str">
        <f>IF(Table1[[#This Row],[Attendance %]]&gt;75,"OK","Below 75")</f>
        <v>OK</v>
      </c>
      <c r="AI3500" t="b">
        <f>ISBLANK(Table1[[#This Row],[Employee ID]])</f>
        <v>0</v>
      </c>
      <c r="AJ3500" t="b">
        <f>ISNUMBER(Table1[[#This Row],[Total Salary  ]])</f>
        <v>1</v>
      </c>
      <c r="AK3500" t="str">
        <f>IFERROR(_xlfn.XLOOKUP(Table1[[#This Row],[Manager ID]],MANAGERS!A:A,MANAGERS!B:B),"Not Found")</f>
        <v>Manager_4</v>
      </c>
    </row>
    <row r="3501" spans="1:37" x14ac:dyDescent="0.2">
      <c r="A3501" t="s">
        <v>752</v>
      </c>
      <c r="B3501" t="s">
        <v>85</v>
      </c>
      <c r="C3501" t="s">
        <v>15</v>
      </c>
      <c r="D3501" t="s">
        <v>46</v>
      </c>
      <c r="E3501" t="s">
        <v>17</v>
      </c>
      <c r="F3501" s="1">
        <v>45907</v>
      </c>
      <c r="G3501" s="1">
        <v>39240</v>
      </c>
      <c r="H3501">
        <v>47273</v>
      </c>
      <c r="I3501">
        <v>23943</v>
      </c>
      <c r="J3501">
        <v>95</v>
      </c>
      <c r="K3501">
        <v>94</v>
      </c>
      <c r="L3501" t="s">
        <v>37</v>
      </c>
      <c r="M3501">
        <v>103</v>
      </c>
      <c r="N3501">
        <f>Table1[[#This Row],[Basic Salary]]+Table1[[#This Row],[Bonus]]</f>
        <v>71216</v>
      </c>
      <c r="O3501" s="2">
        <f>Table1[[#This Row],[Bonus]]/Table1[[#This Row],[Basic Salary]]</f>
        <v>0.50648361644067441</v>
      </c>
      <c r="P3501">
        <f ca="1">DATEDIF(Table1[[#This Row],[Date of Birth]],TODAY(),"Y")</f>
        <v>19</v>
      </c>
      <c r="Q3501">
        <f ca="1">DATEDIF(Table1[[#This Row],[Joining Date]],TODAY(),"Y")</f>
        <v>0</v>
      </c>
      <c r="R3501" t="str">
        <f ca="1">IF(YEAR(Table1[[#This Row],[Joining Date]])=YEAR(TODAY()),"Yes","No")</f>
        <v>No</v>
      </c>
      <c r="S3501" t="str">
        <f ca="1">IF(Table1[[#This Row],[Experience]]&gt;5,"Yes","No")</f>
        <v>No</v>
      </c>
      <c r="T3501" t="str">
        <f>TEXT(Table1[[#This Row],[Joining Date]],"mmmm")</f>
        <v>September</v>
      </c>
      <c r="U3501" t="str">
        <f>TEXT(Table1[[#This Row],[Joining Date]],"yyyy")</f>
        <v>2025</v>
      </c>
      <c r="V3501" s="5">
        <f ca="1">TODAY()-Table1[[#This Row],[Joining Date]]</f>
        <v>332</v>
      </c>
      <c r="W3501" t="str">
        <f>LEFT(Table1[[#This Row],[Employee Name]],FIND(" ",Table1[[#This Row],[Employee Name]])-1)</f>
        <v>Pooja</v>
      </c>
      <c r="X3501" t="str">
        <f>RIGHT(Table1[[#This Row],[Employee Name]],LEN(Table1[[#This Row],[Employee Name]])-FIND(" ",Table1[[#This Row],[Employee Name]]))</f>
        <v>Das</v>
      </c>
      <c r="Y3501" t="str">
        <f>Table1[[#This Row],[Department]]&amp;"-"&amp;Table1[[#This Row],[Employee ID]]</f>
        <v>Support-E00696</v>
      </c>
      <c r="Z3501" t="str">
        <f>LEFT(Table1[[#This Row],[Department]],3)</f>
        <v>Sup</v>
      </c>
      <c r="AA3501" t="str">
        <f>_xlfn.XLOOKUP(Table1[[#This Row],[Manager ID]],MANAGERS!A:A,MANAGERS!B:B)</f>
        <v>Manager_3</v>
      </c>
      <c r="AB3501" t="str" cm="1">
        <f t="array" ref="AB3501">_xlfn.XLOOKUP(Table1[[#This Row],[Manager ID]],Table2[[#All],[Manager ID]],Table2[[#All],[Department Head]])</f>
        <v>IT</v>
      </c>
      <c r="AC3501" s="2">
        <f>_xlfn.XLOOKUP(Table1[[#This Row],[City]],L:L,O:O)</f>
        <v>0.24036902712549932</v>
      </c>
      <c r="AD3501" t="str" cm="1">
        <f t="array" ref="AD3501">_xlfn.IFS(Table1[[#This Row],[Performance Score]]&gt;=90,"Excellent",Table1[[#This Row],[Performance Score]]&gt;=75,"Good",Table1[[#This Row],[Performance Score]]&gt;=60,"Average",Table1[[#This Row],[Performance Score]]&lt;=60,"Need Improvement")</f>
        <v>Excellent</v>
      </c>
      <c r="AE3501" t="str">
        <f>IF(AND(Table1[[#This Row],[Attendance %]]&gt;=80,(Table1[[#This Row],[Performance Score]]&gt;=80)),"Eligible","Not Eligible")</f>
        <v>Eligible</v>
      </c>
      <c r="AF3501" t="str">
        <f>IF(Table1[[#This Row],[Performance Score]]&gt;=80,"High Performer","Low Performer")</f>
        <v>High Performer</v>
      </c>
      <c r="AG3501" t="str" cm="1">
        <f t="array" aca="1" ref="AG3501" ca="1">_xlfn.IFS(Table1[[#This Row],[Experience]]&lt;=3,"Junior",Table1[[#This Row],[Experience]]&lt;=7,"Mid Level",Table1[[#This Row],[Experience]]&gt;=7,"Senior")</f>
        <v>Junior</v>
      </c>
      <c r="AH3501" t="str">
        <f>IF(Table1[[#This Row],[Attendance %]]&gt;75,"OK","Below 75")</f>
        <v>OK</v>
      </c>
      <c r="AI3501" t="b">
        <f>ISBLANK(Table1[[#This Row],[Employee ID]])</f>
        <v>0</v>
      </c>
      <c r="AJ3501" t="b">
        <f>ISNUMBER(Table1[[#This Row],[Total Salary  ]])</f>
        <v>1</v>
      </c>
      <c r="AK3501" t="str">
        <f>IFERROR(_xlfn.XLOOKUP(Table1[[#This Row],[Manager ID]],MANAGERS!A:A,MANAGERS!B:B),"Not Found")</f>
        <v>Manager_3</v>
      </c>
    </row>
    <row r="3502" spans="1:37" x14ac:dyDescent="0.2">
      <c r="A3502" t="s">
        <v>3422</v>
      </c>
      <c r="B3502" t="s">
        <v>42</v>
      </c>
      <c r="C3502" t="s">
        <v>15</v>
      </c>
      <c r="D3502" t="s">
        <v>16</v>
      </c>
      <c r="E3502" t="s">
        <v>22</v>
      </c>
      <c r="F3502" s="1">
        <v>43968</v>
      </c>
      <c r="G3502" s="1">
        <v>40286</v>
      </c>
      <c r="H3502">
        <v>53386</v>
      </c>
      <c r="I3502">
        <v>17829</v>
      </c>
      <c r="J3502">
        <v>89</v>
      </c>
      <c r="K3502">
        <v>40</v>
      </c>
      <c r="L3502" t="s">
        <v>37</v>
      </c>
      <c r="M3502">
        <v>117</v>
      </c>
      <c r="N3502">
        <f>Table1[[#This Row],[Basic Salary]]+Table1[[#This Row],[Bonus]]</f>
        <v>71215</v>
      </c>
      <c r="O3502" s="2">
        <f>Table1[[#This Row],[Bonus]]/Table1[[#This Row],[Basic Salary]]</f>
        <v>0.33396396058891842</v>
      </c>
      <c r="P3502">
        <f ca="1">DATEDIF(Table1[[#This Row],[Date of Birth]],TODAY(),"Y")</f>
        <v>16</v>
      </c>
      <c r="Q3502">
        <f ca="1">DATEDIF(Table1[[#This Row],[Joining Date]],TODAY(),"Y")</f>
        <v>6</v>
      </c>
      <c r="R3502" t="str">
        <f ca="1">IF(YEAR(Table1[[#This Row],[Joining Date]])=YEAR(TODAY()),"Yes","No")</f>
        <v>No</v>
      </c>
      <c r="S3502" t="str">
        <f ca="1">IF(Table1[[#This Row],[Experience]]&gt;5,"Yes","No")</f>
        <v>Yes</v>
      </c>
      <c r="T3502" t="str">
        <f>TEXT(Table1[[#This Row],[Joining Date]],"mmmm")</f>
        <v>May</v>
      </c>
      <c r="U3502" t="str">
        <f>TEXT(Table1[[#This Row],[Joining Date]],"yyyy")</f>
        <v>2020</v>
      </c>
      <c r="V3502" s="5">
        <f ca="1">TODAY()-Table1[[#This Row],[Joining Date]]</f>
        <v>2271</v>
      </c>
      <c r="W3502" t="str">
        <f>LEFT(Table1[[#This Row],[Employee Name]],FIND(" ",Table1[[#This Row],[Employee Name]])-1)</f>
        <v>Krishna</v>
      </c>
      <c r="X3502" t="str">
        <f>RIGHT(Table1[[#This Row],[Employee Name]],LEN(Table1[[#This Row],[Employee Name]])-FIND(" ",Table1[[#This Row],[Employee Name]]))</f>
        <v>Chaitanya</v>
      </c>
      <c r="Y3502" t="str">
        <f>Table1[[#This Row],[Department]]&amp;"-"&amp;Table1[[#This Row],[Employee ID]]</f>
        <v>HR-E03366</v>
      </c>
      <c r="Z3502" t="str">
        <f>LEFT(Table1[[#This Row],[Department]],3)</f>
        <v>HR</v>
      </c>
      <c r="AA3502" t="str">
        <f>_xlfn.XLOOKUP(Table1[[#This Row],[Manager ID]],MANAGERS!A:A,MANAGERS!B:B)</f>
        <v>Manager_17</v>
      </c>
      <c r="AB3502" t="str" cm="1">
        <f t="array" ref="AB3502">_xlfn.XLOOKUP(Table1[[#This Row],[Manager ID]],Table2[[#All],[Manager ID]],Table2[[#All],[Department Head]])</f>
        <v>Finance</v>
      </c>
      <c r="AC3502" s="2">
        <f>_xlfn.XLOOKUP(Table1[[#This Row],[City]],L:L,O:O)</f>
        <v>0.24036902712549932</v>
      </c>
      <c r="AD3502" t="str" cm="1">
        <f t="array" ref="AD3502">_xlfn.IFS(Table1[[#This Row],[Performance Score]]&gt;=90,"Excellent",Table1[[#This Row],[Performance Score]]&gt;=75,"Good",Table1[[#This Row],[Performance Score]]&gt;=60,"Average",Table1[[#This Row],[Performance Score]]&lt;=60,"Need Improvement")</f>
        <v>Need Improvement</v>
      </c>
      <c r="AE3502" t="str">
        <f>IF(AND(Table1[[#This Row],[Attendance %]]&gt;=80,(Table1[[#This Row],[Performance Score]]&gt;=80)),"Eligible","Not Eligible")</f>
        <v>Not Eligible</v>
      </c>
      <c r="AF3502" t="str">
        <f>IF(Table1[[#This Row],[Performance Score]]&gt;=80,"High Performer","Low Performer")</f>
        <v>Low Performer</v>
      </c>
      <c r="AG3502" t="str" cm="1">
        <f t="array" aca="1" ref="AG3502" ca="1">_xlfn.IFS(Table1[[#This Row],[Experience]]&lt;=3,"Junior",Table1[[#This Row],[Experience]]&lt;=7,"Mid Level",Table1[[#This Row],[Experience]]&gt;=7,"Senior")</f>
        <v>Mid Level</v>
      </c>
      <c r="AH3502" t="str">
        <f>IF(Table1[[#This Row],[Attendance %]]&gt;75,"OK","Below 75")</f>
        <v>OK</v>
      </c>
      <c r="AI3502" t="b">
        <f>ISBLANK(Table1[[#This Row],[Employee ID]])</f>
        <v>0</v>
      </c>
      <c r="AJ3502" t="b">
        <f>ISNUMBER(Table1[[#This Row],[Total Salary  ]])</f>
        <v>1</v>
      </c>
      <c r="AK3502" t="str">
        <f>IFERROR(_xlfn.XLOOKUP(Table1[[#This Row],[Manager ID]],MANAGERS!A:A,MANAGERS!B:B),"Not Found")</f>
        <v>Manager_17</v>
      </c>
    </row>
    <row r="3503" spans="1:37" x14ac:dyDescent="0.2">
      <c r="A3503" t="s">
        <v>4859</v>
      </c>
      <c r="B3503" t="s">
        <v>60</v>
      </c>
      <c r="C3503" t="s">
        <v>21</v>
      </c>
      <c r="D3503" t="s">
        <v>46</v>
      </c>
      <c r="E3503" t="s">
        <v>65</v>
      </c>
      <c r="F3503" s="1">
        <v>43769</v>
      </c>
      <c r="G3503" s="1">
        <v>34094</v>
      </c>
      <c r="H3503">
        <v>52205</v>
      </c>
      <c r="I3503">
        <v>19009</v>
      </c>
      <c r="J3503">
        <v>82</v>
      </c>
      <c r="K3503">
        <v>83</v>
      </c>
      <c r="L3503" t="s">
        <v>18</v>
      </c>
      <c r="M3503">
        <v>107</v>
      </c>
      <c r="N3503">
        <f>Table1[[#This Row],[Basic Salary]]+Table1[[#This Row],[Bonus]]</f>
        <v>71214</v>
      </c>
      <c r="O3503" s="2">
        <f>Table1[[#This Row],[Bonus]]/Table1[[#This Row],[Basic Salary]]</f>
        <v>0.36412221051623406</v>
      </c>
      <c r="P3503">
        <f ca="1">DATEDIF(Table1[[#This Row],[Date of Birth]],TODAY(),"Y")</f>
        <v>33</v>
      </c>
      <c r="Q3503">
        <f ca="1">DATEDIF(Table1[[#This Row],[Joining Date]],TODAY(),"Y")</f>
        <v>6</v>
      </c>
      <c r="R3503" t="str">
        <f ca="1">IF(YEAR(Table1[[#This Row],[Joining Date]])=YEAR(TODAY()),"Yes","No")</f>
        <v>No</v>
      </c>
      <c r="S3503" t="str">
        <f ca="1">IF(Table1[[#This Row],[Experience]]&gt;5,"Yes","No")</f>
        <v>Yes</v>
      </c>
      <c r="T3503" t="str">
        <f>TEXT(Table1[[#This Row],[Joining Date]],"mmmm")</f>
        <v>October</v>
      </c>
      <c r="U3503" t="str">
        <f>TEXT(Table1[[#This Row],[Joining Date]],"yyyy")</f>
        <v>2019</v>
      </c>
      <c r="V3503" s="5">
        <f ca="1">TODAY()-Table1[[#This Row],[Joining Date]]</f>
        <v>2470</v>
      </c>
      <c r="W3503" t="str">
        <f>LEFT(Table1[[#This Row],[Employee Name]],FIND(" ",Table1[[#This Row],[Employee Name]])-1)</f>
        <v>Gayathri</v>
      </c>
      <c r="X3503" t="str">
        <f>RIGHT(Table1[[#This Row],[Employee Name]],LEN(Table1[[#This Row],[Employee Name]])-FIND(" ",Table1[[#This Row],[Employee Name]]))</f>
        <v>Iyer</v>
      </c>
      <c r="Y3503" t="str">
        <f>Table1[[#This Row],[Department]]&amp;"-"&amp;Table1[[#This Row],[Employee ID]]</f>
        <v>Support-E04803</v>
      </c>
      <c r="Z3503" t="str">
        <f>LEFT(Table1[[#This Row],[Department]],3)</f>
        <v>Sup</v>
      </c>
      <c r="AA3503" t="str">
        <f>_xlfn.XLOOKUP(Table1[[#This Row],[Manager ID]],MANAGERS!A:A,MANAGERS!B:B)</f>
        <v>Manager_7</v>
      </c>
      <c r="AB3503" t="str" cm="1">
        <f t="array" ref="AB3503">_xlfn.XLOOKUP(Table1[[#This Row],[Manager ID]],Table2[[#All],[Manager ID]],Table2[[#All],[Department Head]])</f>
        <v>Operations</v>
      </c>
      <c r="AC3503" s="2">
        <f>_xlfn.XLOOKUP(Table1[[#This Row],[City]],L:L,O:O)</f>
        <v>0.21356479274849693</v>
      </c>
      <c r="AD3503" t="str" cm="1">
        <f t="array" ref="AD3503">_xlfn.IFS(Table1[[#This Row],[Performance Score]]&gt;=90,"Excellent",Table1[[#This Row],[Performance Score]]&gt;=75,"Good",Table1[[#This Row],[Performance Score]]&gt;=60,"Average",Table1[[#This Row],[Performance Score]]&lt;=60,"Need Improvement")</f>
        <v>Good</v>
      </c>
      <c r="AE3503" t="str">
        <f>IF(AND(Table1[[#This Row],[Attendance %]]&gt;=80,(Table1[[#This Row],[Performance Score]]&gt;=80)),"Eligible","Not Eligible")</f>
        <v>Eligible</v>
      </c>
      <c r="AF3503" t="str">
        <f>IF(Table1[[#This Row],[Performance Score]]&gt;=80,"High Performer","Low Performer")</f>
        <v>High Performer</v>
      </c>
      <c r="AG3503" t="str" cm="1">
        <f t="array" aca="1" ref="AG3503" ca="1">_xlfn.IFS(Table1[[#This Row],[Experience]]&lt;=3,"Junior",Table1[[#This Row],[Experience]]&lt;=7,"Mid Level",Table1[[#This Row],[Experience]]&gt;=7,"Senior")</f>
        <v>Mid Level</v>
      </c>
      <c r="AH3503" t="str">
        <f>IF(Table1[[#This Row],[Attendance %]]&gt;75,"OK","Below 75")</f>
        <v>OK</v>
      </c>
      <c r="AI3503" t="b">
        <f>ISBLANK(Table1[[#This Row],[Employee ID]])</f>
        <v>0</v>
      </c>
      <c r="AJ3503" t="b">
        <f>ISNUMBER(Table1[[#This Row],[Total Salary  ]])</f>
        <v>1</v>
      </c>
      <c r="AK3503" t="str">
        <f>IFERROR(_xlfn.XLOOKUP(Table1[[#This Row],[Manager ID]],MANAGERS!A:A,MANAGERS!B:B),"Not Found")</f>
        <v>Manager_7</v>
      </c>
    </row>
    <row r="3504" spans="1:37" x14ac:dyDescent="0.2">
      <c r="A3504" t="s">
        <v>3746</v>
      </c>
      <c r="B3504" t="s">
        <v>48</v>
      </c>
      <c r="C3504" t="s">
        <v>21</v>
      </c>
      <c r="D3504" t="s">
        <v>25</v>
      </c>
      <c r="E3504" t="s">
        <v>51</v>
      </c>
      <c r="F3504" s="1">
        <v>45020</v>
      </c>
      <c r="G3504" s="1">
        <v>37859</v>
      </c>
      <c r="H3504">
        <v>49469</v>
      </c>
      <c r="I3504">
        <v>21737</v>
      </c>
      <c r="J3504">
        <v>90</v>
      </c>
      <c r="K3504">
        <v>50</v>
      </c>
      <c r="L3504" t="s">
        <v>53</v>
      </c>
      <c r="M3504">
        <v>109</v>
      </c>
      <c r="N3504">
        <f>Table1[[#This Row],[Basic Salary]]+Table1[[#This Row],[Bonus]]</f>
        <v>71206</v>
      </c>
      <c r="O3504" s="2">
        <f>Table1[[#This Row],[Bonus]]/Table1[[#This Row],[Basic Salary]]</f>
        <v>0.43940649699812001</v>
      </c>
      <c r="P3504">
        <f ca="1">DATEDIF(Table1[[#This Row],[Date of Birth]],TODAY(),"Y")</f>
        <v>22</v>
      </c>
      <c r="Q3504">
        <f ca="1">DATEDIF(Table1[[#This Row],[Joining Date]],TODAY(),"Y")</f>
        <v>3</v>
      </c>
      <c r="R3504" t="str">
        <f ca="1">IF(YEAR(Table1[[#This Row],[Joining Date]])=YEAR(TODAY()),"Yes","No")</f>
        <v>No</v>
      </c>
      <c r="S3504" t="str">
        <f ca="1">IF(Table1[[#This Row],[Experience]]&gt;5,"Yes","No")</f>
        <v>No</v>
      </c>
      <c r="T3504" t="str">
        <f>TEXT(Table1[[#This Row],[Joining Date]],"mmmm")</f>
        <v>April</v>
      </c>
      <c r="U3504" t="str">
        <f>TEXT(Table1[[#This Row],[Joining Date]],"yyyy")</f>
        <v>2023</v>
      </c>
      <c r="V3504" s="5">
        <f ca="1">TODAY()-Table1[[#This Row],[Joining Date]]</f>
        <v>1219</v>
      </c>
      <c r="W3504" t="str">
        <f>LEFT(Table1[[#This Row],[Employee Name]],FIND(" ",Table1[[#This Row],[Employee Name]])-1)</f>
        <v>Aditya</v>
      </c>
      <c r="X3504" t="str">
        <f>RIGHT(Table1[[#This Row],[Employee Name]],LEN(Table1[[#This Row],[Employee Name]])-FIND(" ",Table1[[#This Row],[Employee Name]]))</f>
        <v>Kapoor</v>
      </c>
      <c r="Y3504" t="str">
        <f>Table1[[#This Row],[Department]]&amp;"-"&amp;Table1[[#This Row],[Employee ID]]</f>
        <v>Finance-E03690</v>
      </c>
      <c r="Z3504" t="str">
        <f>LEFT(Table1[[#This Row],[Department]],3)</f>
        <v>Fin</v>
      </c>
      <c r="AA3504" t="str">
        <f>_xlfn.XLOOKUP(Table1[[#This Row],[Manager ID]],MANAGERS!A:A,MANAGERS!B:B)</f>
        <v>Manager_9</v>
      </c>
      <c r="AB3504" t="str" cm="1">
        <f t="array" ref="AB3504">_xlfn.XLOOKUP(Table1[[#This Row],[Manager ID]],Table2[[#All],[Manager ID]],Table2[[#All],[Department Head]])</f>
        <v>Sales</v>
      </c>
      <c r="AC3504" s="2">
        <f>_xlfn.XLOOKUP(Table1[[#This Row],[City]],L:L,O:O)</f>
        <v>0.23685887225230964</v>
      </c>
      <c r="AD3504" t="str" cm="1">
        <f t="array" ref="AD3504">_xlfn.IFS(Table1[[#This Row],[Performance Score]]&gt;=90,"Excellent",Table1[[#This Row],[Performance Score]]&gt;=75,"Good",Table1[[#This Row],[Performance Score]]&gt;=60,"Average",Table1[[#This Row],[Performance Score]]&lt;=60,"Need Improvement")</f>
        <v>Need Improvement</v>
      </c>
      <c r="AE3504" t="str">
        <f>IF(AND(Table1[[#This Row],[Attendance %]]&gt;=80,(Table1[[#This Row],[Performance Score]]&gt;=80)),"Eligible","Not Eligible")</f>
        <v>Not Eligible</v>
      </c>
      <c r="AF3504" t="str">
        <f>IF(Table1[[#This Row],[Performance Score]]&gt;=80,"High Performer","Low Performer")</f>
        <v>Low Performer</v>
      </c>
      <c r="AG3504" t="str" cm="1">
        <f t="array" aca="1" ref="AG3504" ca="1">_xlfn.IFS(Table1[[#This Row],[Experience]]&lt;=3,"Junior",Table1[[#This Row],[Experience]]&lt;=7,"Mid Level",Table1[[#This Row],[Experience]]&gt;=7,"Senior")</f>
        <v>Junior</v>
      </c>
      <c r="AH3504" t="str">
        <f>IF(Table1[[#This Row],[Attendance %]]&gt;75,"OK","Below 75")</f>
        <v>OK</v>
      </c>
      <c r="AI3504" t="b">
        <f>ISBLANK(Table1[[#This Row],[Employee ID]])</f>
        <v>0</v>
      </c>
      <c r="AJ3504" t="b">
        <f>ISNUMBER(Table1[[#This Row],[Total Salary  ]])</f>
        <v>1</v>
      </c>
      <c r="AK3504" t="str">
        <f>IFERROR(_xlfn.XLOOKUP(Table1[[#This Row],[Manager ID]],MANAGERS!A:A,MANAGERS!B:B),"Not Found")</f>
        <v>Manager_9</v>
      </c>
    </row>
    <row r="3505" spans="1:37" x14ac:dyDescent="0.2">
      <c r="A3505" t="s">
        <v>777</v>
      </c>
      <c r="B3505" t="s">
        <v>89</v>
      </c>
      <c r="C3505" t="s">
        <v>15</v>
      </c>
      <c r="D3505" t="s">
        <v>25</v>
      </c>
      <c r="E3505" t="s">
        <v>17</v>
      </c>
      <c r="F3505" s="1">
        <v>44261</v>
      </c>
      <c r="G3505" s="1">
        <v>31135</v>
      </c>
      <c r="H3505">
        <v>65380</v>
      </c>
      <c r="I3505">
        <v>5812</v>
      </c>
      <c r="J3505">
        <v>85</v>
      </c>
      <c r="K3505">
        <v>79</v>
      </c>
      <c r="L3505" t="s">
        <v>34</v>
      </c>
      <c r="M3505">
        <v>108</v>
      </c>
      <c r="N3505">
        <f>Table1[[#This Row],[Basic Salary]]+Table1[[#This Row],[Bonus]]</f>
        <v>71192</v>
      </c>
      <c r="O3505" s="2">
        <f>Table1[[#This Row],[Bonus]]/Table1[[#This Row],[Basic Salary]]</f>
        <v>8.8895686754359132E-2</v>
      </c>
      <c r="P3505">
        <f ca="1">DATEDIF(Table1[[#This Row],[Date of Birth]],TODAY(),"Y")</f>
        <v>41</v>
      </c>
      <c r="Q3505">
        <f ca="1">DATEDIF(Table1[[#This Row],[Joining Date]],TODAY(),"Y")</f>
        <v>5</v>
      </c>
      <c r="R3505" t="str">
        <f ca="1">IF(YEAR(Table1[[#This Row],[Joining Date]])=YEAR(TODAY()),"Yes","No")</f>
        <v>No</v>
      </c>
      <c r="S3505" t="str">
        <f ca="1">IF(Table1[[#This Row],[Experience]]&gt;5,"Yes","No")</f>
        <v>No</v>
      </c>
      <c r="T3505" t="str">
        <f>TEXT(Table1[[#This Row],[Joining Date]],"mmmm")</f>
        <v>March</v>
      </c>
      <c r="U3505" t="str">
        <f>TEXT(Table1[[#This Row],[Joining Date]],"yyyy")</f>
        <v>2021</v>
      </c>
      <c r="V3505" s="5">
        <f ca="1">TODAY()-Table1[[#This Row],[Joining Date]]</f>
        <v>1978</v>
      </c>
      <c r="W3505" t="str">
        <f>LEFT(Table1[[#This Row],[Employee Name]],FIND(" ",Table1[[#This Row],[Employee Name]])-1)</f>
        <v>Tarun</v>
      </c>
      <c r="X3505" t="str">
        <f>RIGHT(Table1[[#This Row],[Employee Name]],LEN(Table1[[#This Row],[Employee Name]])-FIND(" ",Table1[[#This Row],[Employee Name]]))</f>
        <v>Verma</v>
      </c>
      <c r="Y3505" t="str">
        <f>Table1[[#This Row],[Department]]&amp;"-"&amp;Table1[[#This Row],[Employee ID]]</f>
        <v>Finance-E00721</v>
      </c>
      <c r="Z3505" t="str">
        <f>LEFT(Table1[[#This Row],[Department]],3)</f>
        <v>Fin</v>
      </c>
      <c r="AA3505" t="str">
        <f>_xlfn.XLOOKUP(Table1[[#This Row],[Manager ID]],MANAGERS!A:A,MANAGERS!B:B)</f>
        <v>Manager_8</v>
      </c>
      <c r="AB3505" t="str" cm="1">
        <f t="array" ref="AB3505">_xlfn.XLOOKUP(Table1[[#This Row],[Manager ID]],Table2[[#All],[Manager ID]],Table2[[#All],[Department Head]])</f>
        <v>Sales</v>
      </c>
      <c r="AC3505" s="2">
        <f>_xlfn.XLOOKUP(Table1[[#This Row],[City]],L:L,O:O)</f>
        <v>0.24030340748661314</v>
      </c>
      <c r="AD3505" t="str" cm="1">
        <f t="array" ref="AD3505">_xlfn.IFS(Table1[[#This Row],[Performance Score]]&gt;=90,"Excellent",Table1[[#This Row],[Performance Score]]&gt;=75,"Good",Table1[[#This Row],[Performance Score]]&gt;=60,"Average",Table1[[#This Row],[Performance Score]]&lt;=60,"Need Improvement")</f>
        <v>Good</v>
      </c>
      <c r="AE3505" t="str">
        <f>IF(AND(Table1[[#This Row],[Attendance %]]&gt;=80,(Table1[[#This Row],[Performance Score]]&gt;=80)),"Eligible","Not Eligible")</f>
        <v>Not Eligible</v>
      </c>
      <c r="AF3505" t="str">
        <f>IF(Table1[[#This Row],[Performance Score]]&gt;=80,"High Performer","Low Performer")</f>
        <v>Low Performer</v>
      </c>
      <c r="AG3505" t="str" cm="1">
        <f t="array" aca="1" ref="AG3505" ca="1">_xlfn.IFS(Table1[[#This Row],[Experience]]&lt;=3,"Junior",Table1[[#This Row],[Experience]]&lt;=7,"Mid Level",Table1[[#This Row],[Experience]]&gt;=7,"Senior")</f>
        <v>Mid Level</v>
      </c>
      <c r="AH3505" t="str">
        <f>IF(Table1[[#This Row],[Attendance %]]&gt;75,"OK","Below 75")</f>
        <v>OK</v>
      </c>
      <c r="AI3505" t="b">
        <f>ISBLANK(Table1[[#This Row],[Employee ID]])</f>
        <v>0</v>
      </c>
      <c r="AJ3505" t="b">
        <f>ISNUMBER(Table1[[#This Row],[Total Salary  ]])</f>
        <v>1</v>
      </c>
      <c r="AK3505" t="str">
        <f>IFERROR(_xlfn.XLOOKUP(Table1[[#This Row],[Manager ID]],MANAGERS!A:A,MANAGERS!B:B),"Not Found")</f>
        <v>Manager_8</v>
      </c>
    </row>
    <row r="3506" spans="1:37" x14ac:dyDescent="0.2">
      <c r="A3506" t="s">
        <v>3610</v>
      </c>
      <c r="B3506" t="s">
        <v>71</v>
      </c>
      <c r="C3506" t="s">
        <v>21</v>
      </c>
      <c r="D3506" t="s">
        <v>81</v>
      </c>
      <c r="E3506" t="s">
        <v>22</v>
      </c>
      <c r="F3506" s="1">
        <v>43519</v>
      </c>
      <c r="G3506" s="1">
        <v>36420</v>
      </c>
      <c r="H3506">
        <v>48365</v>
      </c>
      <c r="I3506">
        <v>22827</v>
      </c>
      <c r="J3506">
        <v>67</v>
      </c>
      <c r="K3506">
        <v>85</v>
      </c>
      <c r="L3506" t="s">
        <v>31</v>
      </c>
      <c r="M3506">
        <v>107</v>
      </c>
      <c r="N3506">
        <f>Table1[[#This Row],[Basic Salary]]+Table1[[#This Row],[Bonus]]</f>
        <v>71192</v>
      </c>
      <c r="O3506" s="2">
        <f>Table1[[#This Row],[Bonus]]/Table1[[#This Row],[Basic Salary]]</f>
        <v>0.47197353458079189</v>
      </c>
      <c r="P3506">
        <f ca="1">DATEDIF(Table1[[#This Row],[Date of Birth]],TODAY(),"Y")</f>
        <v>26</v>
      </c>
      <c r="Q3506">
        <f ca="1">DATEDIF(Table1[[#This Row],[Joining Date]],TODAY(),"Y")</f>
        <v>7</v>
      </c>
      <c r="R3506" t="str">
        <f ca="1">IF(YEAR(Table1[[#This Row],[Joining Date]])=YEAR(TODAY()),"Yes","No")</f>
        <v>No</v>
      </c>
      <c r="S3506" t="str">
        <f ca="1">IF(Table1[[#This Row],[Experience]]&gt;5,"Yes","No")</f>
        <v>Yes</v>
      </c>
      <c r="T3506" t="str">
        <f>TEXT(Table1[[#This Row],[Joining Date]],"mmmm")</f>
        <v>February</v>
      </c>
      <c r="U3506" t="str">
        <f>TEXT(Table1[[#This Row],[Joining Date]],"yyyy")</f>
        <v>2019</v>
      </c>
      <c r="V3506" s="5">
        <f ca="1">TODAY()-Table1[[#This Row],[Joining Date]]</f>
        <v>2720</v>
      </c>
      <c r="W3506" t="str">
        <f>LEFT(Table1[[#This Row],[Employee Name]],FIND(" ",Table1[[#This Row],[Employee Name]])-1)</f>
        <v>Sneha</v>
      </c>
      <c r="X3506" t="str">
        <f>RIGHT(Table1[[#This Row],[Employee Name]],LEN(Table1[[#This Row],[Employee Name]])-FIND(" ",Table1[[#This Row],[Employee Name]]))</f>
        <v>Iyer</v>
      </c>
      <c r="Y3506" t="str">
        <f>Table1[[#This Row],[Department]]&amp;"-"&amp;Table1[[#This Row],[Employee ID]]</f>
        <v>Sales-E03554</v>
      </c>
      <c r="Z3506" t="str">
        <f>LEFT(Table1[[#This Row],[Department]],3)</f>
        <v>Sal</v>
      </c>
      <c r="AA3506" t="str">
        <f>_xlfn.XLOOKUP(Table1[[#This Row],[Manager ID]],MANAGERS!A:A,MANAGERS!B:B)</f>
        <v>Manager_7</v>
      </c>
      <c r="AB3506" t="str" cm="1">
        <f t="array" ref="AB3506">_xlfn.XLOOKUP(Table1[[#This Row],[Manager ID]],Table2[[#All],[Manager ID]],Table2[[#All],[Department Head]])</f>
        <v>Operations</v>
      </c>
      <c r="AC3506" s="2">
        <f>_xlfn.XLOOKUP(Table1[[#This Row],[City]],L:L,O:O)</f>
        <v>0.241864189087755</v>
      </c>
      <c r="AD3506" t="str" cm="1">
        <f t="array" ref="AD3506">_xlfn.IFS(Table1[[#This Row],[Performance Score]]&gt;=90,"Excellent",Table1[[#This Row],[Performance Score]]&gt;=75,"Good",Table1[[#This Row],[Performance Score]]&gt;=60,"Average",Table1[[#This Row],[Performance Score]]&lt;=60,"Need Improvement")</f>
        <v>Good</v>
      </c>
      <c r="AE3506" t="str">
        <f>IF(AND(Table1[[#This Row],[Attendance %]]&gt;=80,(Table1[[#This Row],[Performance Score]]&gt;=80)),"Eligible","Not Eligible")</f>
        <v>Not Eligible</v>
      </c>
      <c r="AF3506" t="str">
        <f>IF(Table1[[#This Row],[Performance Score]]&gt;=80,"High Performer","Low Performer")</f>
        <v>High Performer</v>
      </c>
      <c r="AG3506" t="str" cm="1">
        <f t="array" aca="1" ref="AG3506" ca="1">_xlfn.IFS(Table1[[#This Row],[Experience]]&lt;=3,"Junior",Table1[[#This Row],[Experience]]&lt;=7,"Mid Level",Table1[[#This Row],[Experience]]&gt;=7,"Senior")</f>
        <v>Mid Level</v>
      </c>
      <c r="AH3506" t="str">
        <f>IF(Table1[[#This Row],[Attendance %]]&gt;75,"OK","Below 75")</f>
        <v>Below 75</v>
      </c>
      <c r="AI3506" t="b">
        <f>ISBLANK(Table1[[#This Row],[Employee ID]])</f>
        <v>0</v>
      </c>
      <c r="AJ3506" t="b">
        <f>ISNUMBER(Table1[[#This Row],[Total Salary  ]])</f>
        <v>1</v>
      </c>
      <c r="AK3506" t="str">
        <f>IFERROR(_xlfn.XLOOKUP(Table1[[#This Row],[Manager ID]],MANAGERS!A:A,MANAGERS!B:B),"Not Found")</f>
        <v>Manager_7</v>
      </c>
    </row>
    <row r="3507" spans="1:37" x14ac:dyDescent="0.2">
      <c r="A3507" t="s">
        <v>2543</v>
      </c>
      <c r="B3507" t="s">
        <v>62</v>
      </c>
      <c r="C3507" t="s">
        <v>15</v>
      </c>
      <c r="D3507" t="s">
        <v>16</v>
      </c>
      <c r="E3507" t="s">
        <v>65</v>
      </c>
      <c r="F3507" s="1">
        <v>45252</v>
      </c>
      <c r="G3507" s="1">
        <v>31883</v>
      </c>
      <c r="H3507">
        <v>57202</v>
      </c>
      <c r="I3507">
        <v>13962</v>
      </c>
      <c r="J3507">
        <v>65</v>
      </c>
      <c r="K3507">
        <v>58</v>
      </c>
      <c r="L3507" t="s">
        <v>23</v>
      </c>
      <c r="M3507">
        <v>119</v>
      </c>
      <c r="N3507">
        <f>Table1[[#This Row],[Basic Salary]]+Table1[[#This Row],[Bonus]]</f>
        <v>71164</v>
      </c>
      <c r="O3507" s="2">
        <f>Table1[[#This Row],[Bonus]]/Table1[[#This Row],[Basic Salary]]</f>
        <v>0.24408237474214189</v>
      </c>
      <c r="P3507">
        <f ca="1">DATEDIF(Table1[[#This Row],[Date of Birth]],TODAY(),"Y")</f>
        <v>39</v>
      </c>
      <c r="Q3507">
        <f ca="1">DATEDIF(Table1[[#This Row],[Joining Date]],TODAY(),"Y")</f>
        <v>2</v>
      </c>
      <c r="R3507" t="str">
        <f ca="1">IF(YEAR(Table1[[#This Row],[Joining Date]])=YEAR(TODAY()),"Yes","No")</f>
        <v>No</v>
      </c>
      <c r="S3507" t="str">
        <f ca="1">IF(Table1[[#This Row],[Experience]]&gt;5,"Yes","No")</f>
        <v>No</v>
      </c>
      <c r="T3507" t="str">
        <f>TEXT(Table1[[#This Row],[Joining Date]],"mmmm")</f>
        <v>November</v>
      </c>
      <c r="U3507" t="str">
        <f>TEXT(Table1[[#This Row],[Joining Date]],"yyyy")</f>
        <v>2023</v>
      </c>
      <c r="V3507" s="5">
        <f ca="1">TODAY()-Table1[[#This Row],[Joining Date]]</f>
        <v>987</v>
      </c>
      <c r="W3507" t="str">
        <f>LEFT(Table1[[#This Row],[Employee Name]],FIND(" ",Table1[[#This Row],[Employee Name]])-1)</f>
        <v>Kavya</v>
      </c>
      <c r="X3507" t="str">
        <f>RIGHT(Table1[[#This Row],[Employee Name]],LEN(Table1[[#This Row],[Employee Name]])-FIND(" ",Table1[[#This Row],[Employee Name]]))</f>
        <v>Nair</v>
      </c>
      <c r="Y3507" t="str">
        <f>Table1[[#This Row],[Department]]&amp;"-"&amp;Table1[[#This Row],[Employee ID]]</f>
        <v>HR-E02487</v>
      </c>
      <c r="Z3507" t="str">
        <f>LEFT(Table1[[#This Row],[Department]],3)</f>
        <v>HR</v>
      </c>
      <c r="AA3507" t="str">
        <f>_xlfn.XLOOKUP(Table1[[#This Row],[Manager ID]],MANAGERS!A:A,MANAGERS!B:B)</f>
        <v>Manager_19</v>
      </c>
      <c r="AB3507" t="str" cm="1">
        <f t="array" ref="AB3507">_xlfn.XLOOKUP(Table1[[#This Row],[Manager ID]],Table2[[#All],[Manager ID]],Table2[[#All],[Department Head]])</f>
        <v>Support</v>
      </c>
      <c r="AC3507" s="2">
        <f>_xlfn.XLOOKUP(Table1[[#This Row],[City]],L:L,O:O)</f>
        <v>0.23486488519629886</v>
      </c>
      <c r="AD3507" t="str" cm="1">
        <f t="array" ref="AD3507">_xlfn.IFS(Table1[[#This Row],[Performance Score]]&gt;=90,"Excellent",Table1[[#This Row],[Performance Score]]&gt;=75,"Good",Table1[[#This Row],[Performance Score]]&gt;=60,"Average",Table1[[#This Row],[Performance Score]]&lt;=60,"Need Improvement")</f>
        <v>Need Improvement</v>
      </c>
      <c r="AE3507" t="str">
        <f>IF(AND(Table1[[#This Row],[Attendance %]]&gt;=80,(Table1[[#This Row],[Performance Score]]&gt;=80)),"Eligible","Not Eligible")</f>
        <v>Not Eligible</v>
      </c>
      <c r="AF3507" t="str">
        <f>IF(Table1[[#This Row],[Performance Score]]&gt;=80,"High Performer","Low Performer")</f>
        <v>Low Performer</v>
      </c>
      <c r="AG3507" t="str" cm="1">
        <f t="array" aca="1" ref="AG3507" ca="1">_xlfn.IFS(Table1[[#This Row],[Experience]]&lt;=3,"Junior",Table1[[#This Row],[Experience]]&lt;=7,"Mid Level",Table1[[#This Row],[Experience]]&gt;=7,"Senior")</f>
        <v>Junior</v>
      </c>
      <c r="AH3507" t="str">
        <f>IF(Table1[[#This Row],[Attendance %]]&gt;75,"OK","Below 75")</f>
        <v>Below 75</v>
      </c>
      <c r="AI3507" t="b">
        <f>ISBLANK(Table1[[#This Row],[Employee ID]])</f>
        <v>0</v>
      </c>
      <c r="AJ3507" t="b">
        <f>ISNUMBER(Table1[[#This Row],[Total Salary  ]])</f>
        <v>1</v>
      </c>
      <c r="AK3507" t="str">
        <f>IFERROR(_xlfn.XLOOKUP(Table1[[#This Row],[Manager ID]],MANAGERS!A:A,MANAGERS!B:B),"Not Found")</f>
        <v>Manager_19</v>
      </c>
    </row>
    <row r="3508" spans="1:37" x14ac:dyDescent="0.2">
      <c r="A3508" t="s">
        <v>2179</v>
      </c>
      <c r="B3508" t="s">
        <v>29</v>
      </c>
      <c r="C3508" t="s">
        <v>15</v>
      </c>
      <c r="D3508" t="s">
        <v>25</v>
      </c>
      <c r="E3508" t="s">
        <v>51</v>
      </c>
      <c r="F3508" s="1">
        <v>43392</v>
      </c>
      <c r="G3508" s="1">
        <v>33143</v>
      </c>
      <c r="H3508">
        <v>42560</v>
      </c>
      <c r="I3508">
        <v>28598</v>
      </c>
      <c r="J3508">
        <v>78</v>
      </c>
      <c r="K3508">
        <v>100</v>
      </c>
      <c r="L3508" t="s">
        <v>27</v>
      </c>
      <c r="M3508">
        <v>106</v>
      </c>
      <c r="N3508">
        <f>Table1[[#This Row],[Basic Salary]]+Table1[[#This Row],[Bonus]]</f>
        <v>71158</v>
      </c>
      <c r="O3508" s="2">
        <f>Table1[[#This Row],[Bonus]]/Table1[[#This Row],[Basic Salary]]</f>
        <v>0.67194548872180448</v>
      </c>
      <c r="P3508">
        <f ca="1">DATEDIF(Table1[[#This Row],[Date of Birth]],TODAY(),"Y")</f>
        <v>35</v>
      </c>
      <c r="Q3508">
        <f ca="1">DATEDIF(Table1[[#This Row],[Joining Date]],TODAY(),"Y")</f>
        <v>7</v>
      </c>
      <c r="R3508" t="str">
        <f ca="1">IF(YEAR(Table1[[#This Row],[Joining Date]])=YEAR(TODAY()),"Yes","No")</f>
        <v>No</v>
      </c>
      <c r="S3508" t="str">
        <f ca="1">IF(Table1[[#This Row],[Experience]]&gt;5,"Yes","No")</f>
        <v>Yes</v>
      </c>
      <c r="T3508" t="str">
        <f>TEXT(Table1[[#This Row],[Joining Date]],"mmmm")</f>
        <v>October</v>
      </c>
      <c r="U3508" t="str">
        <f>TEXT(Table1[[#This Row],[Joining Date]],"yyyy")</f>
        <v>2018</v>
      </c>
      <c r="V3508" s="5">
        <f ca="1">TODAY()-Table1[[#This Row],[Joining Date]]</f>
        <v>2847</v>
      </c>
      <c r="W3508" t="str">
        <f>LEFT(Table1[[#This Row],[Employee Name]],FIND(" ",Table1[[#This Row],[Employee Name]])-1)</f>
        <v>Vikram</v>
      </c>
      <c r="X3508" t="str">
        <f>RIGHT(Table1[[#This Row],[Employee Name]],LEN(Table1[[#This Row],[Employee Name]])-FIND(" ",Table1[[#This Row],[Employee Name]]))</f>
        <v>Singh</v>
      </c>
      <c r="Y3508" t="str">
        <f>Table1[[#This Row],[Department]]&amp;"-"&amp;Table1[[#This Row],[Employee ID]]</f>
        <v>Finance-E02123</v>
      </c>
      <c r="Z3508" t="str">
        <f>LEFT(Table1[[#This Row],[Department]],3)</f>
        <v>Fin</v>
      </c>
      <c r="AA3508" t="str">
        <f>_xlfn.XLOOKUP(Table1[[#This Row],[Manager ID]],MANAGERS!A:A,MANAGERS!B:B)</f>
        <v>Manager_6</v>
      </c>
      <c r="AB3508" t="str" cm="1">
        <f t="array" ref="AB3508">_xlfn.XLOOKUP(Table1[[#This Row],[Manager ID]],Table2[[#All],[Manager ID]],Table2[[#All],[Department Head]])</f>
        <v>HR</v>
      </c>
      <c r="AC3508" s="2">
        <f>_xlfn.XLOOKUP(Table1[[#This Row],[City]],L:L,O:O)</f>
        <v>0.23674293405114402</v>
      </c>
      <c r="AD3508" t="str" cm="1">
        <f t="array" ref="AD3508">_xlfn.IFS(Table1[[#This Row],[Performance Score]]&gt;=90,"Excellent",Table1[[#This Row],[Performance Score]]&gt;=75,"Good",Table1[[#This Row],[Performance Score]]&gt;=60,"Average",Table1[[#This Row],[Performance Score]]&lt;=60,"Need Improvement")</f>
        <v>Excellent</v>
      </c>
      <c r="AE3508" t="str">
        <f>IF(AND(Table1[[#This Row],[Attendance %]]&gt;=80,(Table1[[#This Row],[Performance Score]]&gt;=80)),"Eligible","Not Eligible")</f>
        <v>Not Eligible</v>
      </c>
      <c r="AF3508" t="str">
        <f>IF(Table1[[#This Row],[Performance Score]]&gt;=80,"High Performer","Low Performer")</f>
        <v>High Performer</v>
      </c>
      <c r="AG3508" t="str" cm="1">
        <f t="array" aca="1" ref="AG3508" ca="1">_xlfn.IFS(Table1[[#This Row],[Experience]]&lt;=3,"Junior",Table1[[#This Row],[Experience]]&lt;=7,"Mid Level",Table1[[#This Row],[Experience]]&gt;=7,"Senior")</f>
        <v>Mid Level</v>
      </c>
      <c r="AH3508" t="str">
        <f>IF(Table1[[#This Row],[Attendance %]]&gt;75,"OK","Below 75")</f>
        <v>OK</v>
      </c>
      <c r="AI3508" t="b">
        <f>ISBLANK(Table1[[#This Row],[Employee ID]])</f>
        <v>0</v>
      </c>
      <c r="AJ3508" t="b">
        <f>ISNUMBER(Table1[[#This Row],[Total Salary  ]])</f>
        <v>1</v>
      </c>
      <c r="AK3508" t="str">
        <f>IFERROR(_xlfn.XLOOKUP(Table1[[#This Row],[Manager ID]],MANAGERS!A:A,MANAGERS!B:B),"Not Found")</f>
        <v>Manager_6</v>
      </c>
    </row>
    <row r="3509" spans="1:37" x14ac:dyDescent="0.2">
      <c r="A3509" t="s">
        <v>4348</v>
      </c>
      <c r="B3509" t="s">
        <v>57</v>
      </c>
      <c r="C3509" t="s">
        <v>21</v>
      </c>
      <c r="D3509" t="s">
        <v>46</v>
      </c>
      <c r="E3509" t="s">
        <v>22</v>
      </c>
      <c r="F3509" s="1">
        <v>45667</v>
      </c>
      <c r="G3509" s="1">
        <v>32530</v>
      </c>
      <c r="H3509">
        <v>65598</v>
      </c>
      <c r="I3509">
        <v>5547</v>
      </c>
      <c r="J3509">
        <v>73</v>
      </c>
      <c r="K3509">
        <v>76</v>
      </c>
      <c r="L3509" t="s">
        <v>23</v>
      </c>
      <c r="M3509">
        <v>116</v>
      </c>
      <c r="N3509">
        <f>Table1[[#This Row],[Basic Salary]]+Table1[[#This Row],[Bonus]]</f>
        <v>71145</v>
      </c>
      <c r="O3509" s="2">
        <f>Table1[[#This Row],[Bonus]]/Table1[[#This Row],[Basic Salary]]</f>
        <v>8.4560504893441871E-2</v>
      </c>
      <c r="P3509">
        <f ca="1">DATEDIF(Table1[[#This Row],[Date of Birth]],TODAY(),"Y")</f>
        <v>37</v>
      </c>
      <c r="Q3509">
        <f ca="1">DATEDIF(Table1[[#This Row],[Joining Date]],TODAY(),"Y")</f>
        <v>1</v>
      </c>
      <c r="R3509" t="str">
        <f ca="1">IF(YEAR(Table1[[#This Row],[Joining Date]])=YEAR(TODAY()),"Yes","No")</f>
        <v>No</v>
      </c>
      <c r="S3509" t="str">
        <f ca="1">IF(Table1[[#This Row],[Experience]]&gt;5,"Yes","No")</f>
        <v>No</v>
      </c>
      <c r="T3509" t="str">
        <f>TEXT(Table1[[#This Row],[Joining Date]],"mmmm")</f>
        <v>January</v>
      </c>
      <c r="U3509" t="str">
        <f>TEXT(Table1[[#This Row],[Joining Date]],"yyyy")</f>
        <v>2025</v>
      </c>
      <c r="V3509" s="5">
        <f ca="1">TODAY()-Table1[[#This Row],[Joining Date]]</f>
        <v>572</v>
      </c>
      <c r="W3509" t="str">
        <f>LEFT(Table1[[#This Row],[Employee Name]],FIND(" ",Table1[[#This Row],[Employee Name]])-1)</f>
        <v>Swathi</v>
      </c>
      <c r="X3509" t="str">
        <f>RIGHT(Table1[[#This Row],[Employee Name]],LEN(Table1[[#This Row],[Employee Name]])-FIND(" ",Table1[[#This Row],[Employee Name]]))</f>
        <v>Ramesh</v>
      </c>
      <c r="Y3509" t="str">
        <f>Table1[[#This Row],[Department]]&amp;"-"&amp;Table1[[#This Row],[Employee ID]]</f>
        <v>Support-E04292</v>
      </c>
      <c r="Z3509" t="str">
        <f>LEFT(Table1[[#This Row],[Department]],3)</f>
        <v>Sup</v>
      </c>
      <c r="AA3509" t="str">
        <f>_xlfn.XLOOKUP(Table1[[#This Row],[Manager ID]],MANAGERS!A:A,MANAGERS!B:B)</f>
        <v>Manager_16</v>
      </c>
      <c r="AB3509" t="str" cm="1">
        <f t="array" ref="AB3509">_xlfn.XLOOKUP(Table1[[#This Row],[Manager ID]],Table2[[#All],[Manager ID]],Table2[[#All],[Department Head]])</f>
        <v>Sales</v>
      </c>
      <c r="AC3509" s="2">
        <f>_xlfn.XLOOKUP(Table1[[#This Row],[City]],L:L,O:O)</f>
        <v>0.23486488519629886</v>
      </c>
      <c r="AD3509" t="str" cm="1">
        <f t="array" ref="AD3509">_xlfn.IFS(Table1[[#This Row],[Performance Score]]&gt;=90,"Excellent",Table1[[#This Row],[Performance Score]]&gt;=75,"Good",Table1[[#This Row],[Performance Score]]&gt;=60,"Average",Table1[[#This Row],[Performance Score]]&lt;=60,"Need Improvement")</f>
        <v>Good</v>
      </c>
      <c r="AE3509" t="str">
        <f>IF(AND(Table1[[#This Row],[Attendance %]]&gt;=80,(Table1[[#This Row],[Performance Score]]&gt;=80)),"Eligible","Not Eligible")</f>
        <v>Not Eligible</v>
      </c>
      <c r="AF3509" t="str">
        <f>IF(Table1[[#This Row],[Performance Score]]&gt;=80,"High Performer","Low Performer")</f>
        <v>Low Performer</v>
      </c>
      <c r="AG3509" t="str" cm="1">
        <f t="array" aca="1" ref="AG3509" ca="1">_xlfn.IFS(Table1[[#This Row],[Experience]]&lt;=3,"Junior",Table1[[#This Row],[Experience]]&lt;=7,"Mid Level",Table1[[#This Row],[Experience]]&gt;=7,"Senior")</f>
        <v>Junior</v>
      </c>
      <c r="AH3509" t="str">
        <f>IF(Table1[[#This Row],[Attendance %]]&gt;75,"OK","Below 75")</f>
        <v>Below 75</v>
      </c>
      <c r="AI3509" t="b">
        <f>ISBLANK(Table1[[#This Row],[Employee ID]])</f>
        <v>0</v>
      </c>
      <c r="AJ3509" t="b">
        <f>ISNUMBER(Table1[[#This Row],[Total Salary  ]])</f>
        <v>1</v>
      </c>
      <c r="AK3509" t="str">
        <f>IFERROR(_xlfn.XLOOKUP(Table1[[#This Row],[Manager ID]],MANAGERS!A:A,MANAGERS!B:B),"Not Found")</f>
        <v>Manager_16</v>
      </c>
    </row>
    <row r="3510" spans="1:37" x14ac:dyDescent="0.2">
      <c r="A3510" t="s">
        <v>4454</v>
      </c>
      <c r="B3510" t="s">
        <v>48</v>
      </c>
      <c r="C3510" t="s">
        <v>15</v>
      </c>
      <c r="D3510" t="s">
        <v>33</v>
      </c>
      <c r="E3510" t="s">
        <v>17</v>
      </c>
      <c r="F3510" s="1">
        <v>42737</v>
      </c>
      <c r="G3510" s="1">
        <v>33771</v>
      </c>
      <c r="H3510">
        <v>45548</v>
      </c>
      <c r="I3510">
        <v>25552</v>
      </c>
      <c r="J3510">
        <v>67</v>
      </c>
      <c r="K3510">
        <v>84</v>
      </c>
      <c r="L3510" t="s">
        <v>34</v>
      </c>
      <c r="M3510">
        <v>114</v>
      </c>
      <c r="N3510">
        <f>Table1[[#This Row],[Basic Salary]]+Table1[[#This Row],[Bonus]]</f>
        <v>71100</v>
      </c>
      <c r="O3510" s="2">
        <f>Table1[[#This Row],[Bonus]]/Table1[[#This Row],[Basic Salary]]</f>
        <v>0.56099060331957495</v>
      </c>
      <c r="P3510">
        <f ca="1">DATEDIF(Table1[[#This Row],[Date of Birth]],TODAY(),"Y")</f>
        <v>34</v>
      </c>
      <c r="Q3510">
        <f ca="1">DATEDIF(Table1[[#This Row],[Joining Date]],TODAY(),"Y")</f>
        <v>9</v>
      </c>
      <c r="R3510" t="str">
        <f ca="1">IF(YEAR(Table1[[#This Row],[Joining Date]])=YEAR(TODAY()),"Yes","No")</f>
        <v>No</v>
      </c>
      <c r="S3510" t="str">
        <f ca="1">IF(Table1[[#This Row],[Experience]]&gt;5,"Yes","No")</f>
        <v>Yes</v>
      </c>
      <c r="T3510" t="str">
        <f>TEXT(Table1[[#This Row],[Joining Date]],"mmmm")</f>
        <v>January</v>
      </c>
      <c r="U3510" t="str">
        <f>TEXT(Table1[[#This Row],[Joining Date]],"yyyy")</f>
        <v>2017</v>
      </c>
      <c r="V3510" s="5">
        <f ca="1">TODAY()-Table1[[#This Row],[Joining Date]]</f>
        <v>3502</v>
      </c>
      <c r="W3510" t="str">
        <f>LEFT(Table1[[#This Row],[Employee Name]],FIND(" ",Table1[[#This Row],[Employee Name]])-1)</f>
        <v>Aditya</v>
      </c>
      <c r="X3510" t="str">
        <f>RIGHT(Table1[[#This Row],[Employee Name]],LEN(Table1[[#This Row],[Employee Name]])-FIND(" ",Table1[[#This Row],[Employee Name]]))</f>
        <v>Kapoor</v>
      </c>
      <c r="Y3510" t="str">
        <f>Table1[[#This Row],[Department]]&amp;"-"&amp;Table1[[#This Row],[Employee ID]]</f>
        <v>Marketing-E04398</v>
      </c>
      <c r="Z3510" t="str">
        <f>LEFT(Table1[[#This Row],[Department]],3)</f>
        <v>Mar</v>
      </c>
      <c r="AA3510" t="str">
        <f>_xlfn.XLOOKUP(Table1[[#This Row],[Manager ID]],MANAGERS!A:A,MANAGERS!B:B)</f>
        <v>Manager_14</v>
      </c>
      <c r="AB3510" t="str" cm="1">
        <f t="array" ref="AB3510">_xlfn.XLOOKUP(Table1[[#This Row],[Manager ID]],Table2[[#All],[Manager ID]],Table2[[#All],[Department Head]])</f>
        <v>Marketing</v>
      </c>
      <c r="AC3510" s="2">
        <f>_xlfn.XLOOKUP(Table1[[#This Row],[City]],L:L,O:O)</f>
        <v>0.24030340748661314</v>
      </c>
      <c r="AD3510" t="str" cm="1">
        <f t="array" ref="AD3510">_xlfn.IFS(Table1[[#This Row],[Performance Score]]&gt;=90,"Excellent",Table1[[#This Row],[Performance Score]]&gt;=75,"Good",Table1[[#This Row],[Performance Score]]&gt;=60,"Average",Table1[[#This Row],[Performance Score]]&lt;=60,"Need Improvement")</f>
        <v>Good</v>
      </c>
      <c r="AE3510" t="str">
        <f>IF(AND(Table1[[#This Row],[Attendance %]]&gt;=80,(Table1[[#This Row],[Performance Score]]&gt;=80)),"Eligible","Not Eligible")</f>
        <v>Not Eligible</v>
      </c>
      <c r="AF3510" t="str">
        <f>IF(Table1[[#This Row],[Performance Score]]&gt;=80,"High Performer","Low Performer")</f>
        <v>High Performer</v>
      </c>
      <c r="AG3510" t="str" cm="1">
        <f t="array" aca="1" ref="AG3510" ca="1">_xlfn.IFS(Table1[[#This Row],[Experience]]&lt;=3,"Junior",Table1[[#This Row],[Experience]]&lt;=7,"Mid Level",Table1[[#This Row],[Experience]]&gt;=7,"Senior")</f>
        <v>Senior</v>
      </c>
      <c r="AH3510" t="str">
        <f>IF(Table1[[#This Row],[Attendance %]]&gt;75,"OK","Below 75")</f>
        <v>Below 75</v>
      </c>
      <c r="AI3510" t="b">
        <f>ISBLANK(Table1[[#This Row],[Employee ID]])</f>
        <v>0</v>
      </c>
      <c r="AJ3510" t="b">
        <f>ISNUMBER(Table1[[#This Row],[Total Salary  ]])</f>
        <v>1</v>
      </c>
      <c r="AK3510" t="str">
        <f>IFERROR(_xlfn.XLOOKUP(Table1[[#This Row],[Manager ID]],MANAGERS!A:A,MANAGERS!B:B),"Not Found")</f>
        <v>Manager_14</v>
      </c>
    </row>
    <row r="3511" spans="1:37" x14ac:dyDescent="0.2">
      <c r="A3511" t="s">
        <v>4026</v>
      </c>
      <c r="B3511" t="s">
        <v>95</v>
      </c>
      <c r="C3511" t="s">
        <v>15</v>
      </c>
      <c r="D3511" t="s">
        <v>46</v>
      </c>
      <c r="E3511" t="s">
        <v>26</v>
      </c>
      <c r="F3511" s="1">
        <v>42237</v>
      </c>
      <c r="G3511" s="1">
        <v>29574</v>
      </c>
      <c r="H3511">
        <v>57208</v>
      </c>
      <c r="I3511">
        <v>13887</v>
      </c>
      <c r="J3511">
        <v>75</v>
      </c>
      <c r="K3511">
        <v>97</v>
      </c>
      <c r="L3511" t="s">
        <v>34</v>
      </c>
      <c r="M3511">
        <v>115</v>
      </c>
      <c r="N3511">
        <f>Table1[[#This Row],[Basic Salary]]+Table1[[#This Row],[Bonus]]</f>
        <v>71095</v>
      </c>
      <c r="O3511" s="2">
        <f>Table1[[#This Row],[Bonus]]/Table1[[#This Row],[Basic Salary]]</f>
        <v>0.24274576982240245</v>
      </c>
      <c r="P3511">
        <f ca="1">DATEDIF(Table1[[#This Row],[Date of Birth]],TODAY(),"Y")</f>
        <v>45</v>
      </c>
      <c r="Q3511">
        <f ca="1">DATEDIF(Table1[[#This Row],[Joining Date]],TODAY(),"Y")</f>
        <v>10</v>
      </c>
      <c r="R3511" t="str">
        <f ca="1">IF(YEAR(Table1[[#This Row],[Joining Date]])=YEAR(TODAY()),"Yes","No")</f>
        <v>No</v>
      </c>
      <c r="S3511" t="str">
        <f ca="1">IF(Table1[[#This Row],[Experience]]&gt;5,"Yes","No")</f>
        <v>Yes</v>
      </c>
      <c r="T3511" t="str">
        <f>TEXT(Table1[[#This Row],[Joining Date]],"mmmm")</f>
        <v>August</v>
      </c>
      <c r="U3511" t="str">
        <f>TEXT(Table1[[#This Row],[Joining Date]],"yyyy")</f>
        <v>2015</v>
      </c>
      <c r="V3511" s="5">
        <f ca="1">TODAY()-Table1[[#This Row],[Joining Date]]</f>
        <v>4002</v>
      </c>
      <c r="W3511" t="str">
        <f>LEFT(Table1[[#This Row],[Employee Name]],FIND(" ",Table1[[#This Row],[Employee Name]])-1)</f>
        <v>Ajay</v>
      </c>
      <c r="X3511" t="str">
        <f>RIGHT(Table1[[#This Row],[Employee Name]],LEN(Table1[[#This Row],[Employee Name]])-FIND(" ",Table1[[#This Row],[Employee Name]]))</f>
        <v>Singh</v>
      </c>
      <c r="Y3511" t="str">
        <f>Table1[[#This Row],[Department]]&amp;"-"&amp;Table1[[#This Row],[Employee ID]]</f>
        <v>Support-E03970</v>
      </c>
      <c r="Z3511" t="str">
        <f>LEFT(Table1[[#This Row],[Department]],3)</f>
        <v>Sup</v>
      </c>
      <c r="AA3511" t="str">
        <f>_xlfn.XLOOKUP(Table1[[#This Row],[Manager ID]],MANAGERS!A:A,MANAGERS!B:B)</f>
        <v>Manager_15</v>
      </c>
      <c r="AB3511" t="str" cm="1">
        <f t="array" ref="AB3511">_xlfn.XLOOKUP(Table1[[#This Row],[Manager ID]],Table2[[#All],[Manager ID]],Table2[[#All],[Department Head]])</f>
        <v>Support</v>
      </c>
      <c r="AC3511" s="2">
        <f>_xlfn.XLOOKUP(Table1[[#This Row],[City]],L:L,O:O)</f>
        <v>0.24030340748661314</v>
      </c>
      <c r="AD3511" t="str" cm="1">
        <f t="array" ref="AD3511">_xlfn.IFS(Table1[[#This Row],[Performance Score]]&gt;=90,"Excellent",Table1[[#This Row],[Performance Score]]&gt;=75,"Good",Table1[[#This Row],[Performance Score]]&gt;=60,"Average",Table1[[#This Row],[Performance Score]]&lt;=60,"Need Improvement")</f>
        <v>Excellent</v>
      </c>
      <c r="AE3511" t="str">
        <f>IF(AND(Table1[[#This Row],[Attendance %]]&gt;=80,(Table1[[#This Row],[Performance Score]]&gt;=80)),"Eligible","Not Eligible")</f>
        <v>Not Eligible</v>
      </c>
      <c r="AF3511" t="str">
        <f>IF(Table1[[#This Row],[Performance Score]]&gt;=80,"High Performer","Low Performer")</f>
        <v>High Performer</v>
      </c>
      <c r="AG3511" t="str" cm="1">
        <f t="array" aca="1" ref="AG3511" ca="1">_xlfn.IFS(Table1[[#This Row],[Experience]]&lt;=3,"Junior",Table1[[#This Row],[Experience]]&lt;=7,"Mid Level",Table1[[#This Row],[Experience]]&gt;=7,"Senior")</f>
        <v>Senior</v>
      </c>
      <c r="AH3511" t="str">
        <f>IF(Table1[[#This Row],[Attendance %]]&gt;75,"OK","Below 75")</f>
        <v>Below 75</v>
      </c>
      <c r="AI3511" t="b">
        <f>ISBLANK(Table1[[#This Row],[Employee ID]])</f>
        <v>0</v>
      </c>
      <c r="AJ3511" t="b">
        <f>ISNUMBER(Table1[[#This Row],[Total Salary  ]])</f>
        <v>1</v>
      </c>
      <c r="AK3511" t="str">
        <f>IFERROR(_xlfn.XLOOKUP(Table1[[#This Row],[Manager ID]],MANAGERS!A:A,MANAGERS!B:B),"Not Found")</f>
        <v>Manager_15</v>
      </c>
    </row>
    <row r="3512" spans="1:37" x14ac:dyDescent="0.2">
      <c r="A3512" t="s">
        <v>841</v>
      </c>
      <c r="B3512" t="s">
        <v>29</v>
      </c>
      <c r="C3512" t="s">
        <v>15</v>
      </c>
      <c r="D3512" t="s">
        <v>81</v>
      </c>
      <c r="E3512" t="s">
        <v>26</v>
      </c>
      <c r="F3512" s="1">
        <v>44936</v>
      </c>
      <c r="G3512" s="1">
        <v>35246</v>
      </c>
      <c r="H3512">
        <v>65392</v>
      </c>
      <c r="I3512">
        <v>5690</v>
      </c>
      <c r="J3512">
        <v>98</v>
      </c>
      <c r="K3512">
        <v>42</v>
      </c>
      <c r="L3512" t="s">
        <v>34</v>
      </c>
      <c r="M3512">
        <v>102</v>
      </c>
      <c r="N3512">
        <f>Table1[[#This Row],[Basic Salary]]+Table1[[#This Row],[Bonus]]</f>
        <v>71082</v>
      </c>
      <c r="O3512" s="2">
        <f>Table1[[#This Row],[Bonus]]/Table1[[#This Row],[Basic Salary]]</f>
        <v>8.7013701981893815E-2</v>
      </c>
      <c r="P3512">
        <f ca="1">DATEDIF(Table1[[#This Row],[Date of Birth]],TODAY(),"Y")</f>
        <v>30</v>
      </c>
      <c r="Q3512">
        <f ca="1">DATEDIF(Table1[[#This Row],[Joining Date]],TODAY(),"Y")</f>
        <v>3</v>
      </c>
      <c r="R3512" t="str">
        <f ca="1">IF(YEAR(Table1[[#This Row],[Joining Date]])=YEAR(TODAY()),"Yes","No")</f>
        <v>No</v>
      </c>
      <c r="S3512" t="str">
        <f ca="1">IF(Table1[[#This Row],[Experience]]&gt;5,"Yes","No")</f>
        <v>No</v>
      </c>
      <c r="T3512" t="str">
        <f>TEXT(Table1[[#This Row],[Joining Date]],"mmmm")</f>
        <v>January</v>
      </c>
      <c r="U3512" t="str">
        <f>TEXT(Table1[[#This Row],[Joining Date]],"yyyy")</f>
        <v>2023</v>
      </c>
      <c r="V3512" s="5">
        <f ca="1">TODAY()-Table1[[#This Row],[Joining Date]]</f>
        <v>1303</v>
      </c>
      <c r="W3512" t="str">
        <f>LEFT(Table1[[#This Row],[Employee Name]],FIND(" ",Table1[[#This Row],[Employee Name]])-1)</f>
        <v>Vikram</v>
      </c>
      <c r="X3512" t="str">
        <f>RIGHT(Table1[[#This Row],[Employee Name]],LEN(Table1[[#This Row],[Employee Name]])-FIND(" ",Table1[[#This Row],[Employee Name]]))</f>
        <v>Singh</v>
      </c>
      <c r="Y3512" t="str">
        <f>Table1[[#This Row],[Department]]&amp;"-"&amp;Table1[[#This Row],[Employee ID]]</f>
        <v>Sales-E00785</v>
      </c>
      <c r="Z3512" t="str">
        <f>LEFT(Table1[[#This Row],[Department]],3)</f>
        <v>Sal</v>
      </c>
      <c r="AA3512" t="str">
        <f>_xlfn.XLOOKUP(Table1[[#This Row],[Manager ID]],MANAGERS!A:A,MANAGERS!B:B)</f>
        <v>Manager_2</v>
      </c>
      <c r="AB3512" t="str" cm="1">
        <f t="array" ref="AB3512">_xlfn.XLOOKUP(Table1[[#This Row],[Manager ID]],Table2[[#All],[Manager ID]],Table2[[#All],[Department Head]])</f>
        <v>Sales</v>
      </c>
      <c r="AC3512" s="2">
        <f>_xlfn.XLOOKUP(Table1[[#This Row],[City]],L:L,O:O)</f>
        <v>0.24030340748661314</v>
      </c>
      <c r="AD3512" t="str" cm="1">
        <f t="array" ref="AD3512">_xlfn.IFS(Table1[[#This Row],[Performance Score]]&gt;=90,"Excellent",Table1[[#This Row],[Performance Score]]&gt;=75,"Good",Table1[[#This Row],[Performance Score]]&gt;=60,"Average",Table1[[#This Row],[Performance Score]]&lt;=60,"Need Improvement")</f>
        <v>Need Improvement</v>
      </c>
      <c r="AE3512" t="str">
        <f>IF(AND(Table1[[#This Row],[Attendance %]]&gt;=80,(Table1[[#This Row],[Performance Score]]&gt;=80)),"Eligible","Not Eligible")</f>
        <v>Not Eligible</v>
      </c>
      <c r="AF3512" t="str">
        <f>IF(Table1[[#This Row],[Performance Score]]&gt;=80,"High Performer","Low Performer")</f>
        <v>Low Performer</v>
      </c>
      <c r="AG3512" t="str" cm="1">
        <f t="array" aca="1" ref="AG3512" ca="1">_xlfn.IFS(Table1[[#This Row],[Experience]]&lt;=3,"Junior",Table1[[#This Row],[Experience]]&lt;=7,"Mid Level",Table1[[#This Row],[Experience]]&gt;=7,"Senior")</f>
        <v>Junior</v>
      </c>
      <c r="AH3512" t="str">
        <f>IF(Table1[[#This Row],[Attendance %]]&gt;75,"OK","Below 75")</f>
        <v>OK</v>
      </c>
      <c r="AI3512" t="b">
        <f>ISBLANK(Table1[[#This Row],[Employee ID]])</f>
        <v>0</v>
      </c>
      <c r="AJ3512" t="b">
        <f>ISNUMBER(Table1[[#This Row],[Total Salary  ]])</f>
        <v>1</v>
      </c>
      <c r="AK3512" t="str">
        <f>IFERROR(_xlfn.XLOOKUP(Table1[[#This Row],[Manager ID]],MANAGERS!A:A,MANAGERS!B:B),"Not Found")</f>
        <v>Manager_2</v>
      </c>
    </row>
    <row r="3513" spans="1:37" x14ac:dyDescent="0.2">
      <c r="A3513" t="s">
        <v>4540</v>
      </c>
      <c r="B3513" t="s">
        <v>71</v>
      </c>
      <c r="C3513" t="s">
        <v>15</v>
      </c>
      <c r="D3513" t="s">
        <v>25</v>
      </c>
      <c r="E3513" t="s">
        <v>26</v>
      </c>
      <c r="F3513" s="1">
        <v>44091</v>
      </c>
      <c r="G3513" s="1">
        <v>38591</v>
      </c>
      <c r="H3513">
        <v>50563</v>
      </c>
      <c r="I3513">
        <v>20432</v>
      </c>
      <c r="J3513">
        <v>76</v>
      </c>
      <c r="K3513">
        <v>66</v>
      </c>
      <c r="L3513" t="s">
        <v>53</v>
      </c>
      <c r="M3513">
        <v>106</v>
      </c>
      <c r="N3513">
        <f>Table1[[#This Row],[Basic Salary]]+Table1[[#This Row],[Bonus]]</f>
        <v>70995</v>
      </c>
      <c r="O3513" s="2">
        <f>Table1[[#This Row],[Bonus]]/Table1[[#This Row],[Basic Salary]]</f>
        <v>0.40408994719458891</v>
      </c>
      <c r="P3513">
        <f ca="1">DATEDIF(Table1[[#This Row],[Date of Birth]],TODAY(),"Y")</f>
        <v>20</v>
      </c>
      <c r="Q3513">
        <f ca="1">DATEDIF(Table1[[#This Row],[Joining Date]],TODAY(),"Y")</f>
        <v>5</v>
      </c>
      <c r="R3513" t="str">
        <f ca="1">IF(YEAR(Table1[[#This Row],[Joining Date]])=YEAR(TODAY()),"Yes","No")</f>
        <v>No</v>
      </c>
      <c r="S3513" t="str">
        <f ca="1">IF(Table1[[#This Row],[Experience]]&gt;5,"Yes","No")</f>
        <v>No</v>
      </c>
      <c r="T3513" t="str">
        <f>TEXT(Table1[[#This Row],[Joining Date]],"mmmm")</f>
        <v>September</v>
      </c>
      <c r="U3513" t="str">
        <f>TEXT(Table1[[#This Row],[Joining Date]],"yyyy")</f>
        <v>2020</v>
      </c>
      <c r="V3513" s="5">
        <f ca="1">TODAY()-Table1[[#This Row],[Joining Date]]</f>
        <v>2148</v>
      </c>
      <c r="W3513" t="str">
        <f>LEFT(Table1[[#This Row],[Employee Name]],FIND(" ",Table1[[#This Row],[Employee Name]])-1)</f>
        <v>Sneha</v>
      </c>
      <c r="X3513" t="str">
        <f>RIGHT(Table1[[#This Row],[Employee Name]],LEN(Table1[[#This Row],[Employee Name]])-FIND(" ",Table1[[#This Row],[Employee Name]]))</f>
        <v>Iyer</v>
      </c>
      <c r="Y3513" t="str">
        <f>Table1[[#This Row],[Department]]&amp;"-"&amp;Table1[[#This Row],[Employee ID]]</f>
        <v>Finance-E04484</v>
      </c>
      <c r="Z3513" t="str">
        <f>LEFT(Table1[[#This Row],[Department]],3)</f>
        <v>Fin</v>
      </c>
      <c r="AA3513" t="str">
        <f>_xlfn.XLOOKUP(Table1[[#This Row],[Manager ID]],MANAGERS!A:A,MANAGERS!B:B)</f>
        <v>Manager_6</v>
      </c>
      <c r="AB3513" t="str" cm="1">
        <f t="array" ref="AB3513">_xlfn.XLOOKUP(Table1[[#This Row],[Manager ID]],Table2[[#All],[Manager ID]],Table2[[#All],[Department Head]])</f>
        <v>HR</v>
      </c>
      <c r="AC3513" s="2">
        <f>_xlfn.XLOOKUP(Table1[[#This Row],[City]],L:L,O:O)</f>
        <v>0.23685887225230964</v>
      </c>
      <c r="AD3513" t="str" cm="1">
        <f t="array" ref="AD3513">_xlfn.IFS(Table1[[#This Row],[Performance Score]]&gt;=90,"Excellent",Table1[[#This Row],[Performance Score]]&gt;=75,"Good",Table1[[#This Row],[Performance Score]]&gt;=60,"Average",Table1[[#This Row],[Performance Score]]&lt;=60,"Need Improvement")</f>
        <v>Average</v>
      </c>
      <c r="AE3513" t="str">
        <f>IF(AND(Table1[[#This Row],[Attendance %]]&gt;=80,(Table1[[#This Row],[Performance Score]]&gt;=80)),"Eligible","Not Eligible")</f>
        <v>Not Eligible</v>
      </c>
      <c r="AF3513" t="str">
        <f>IF(Table1[[#This Row],[Performance Score]]&gt;=80,"High Performer","Low Performer")</f>
        <v>Low Performer</v>
      </c>
      <c r="AG3513" t="str" cm="1">
        <f t="array" aca="1" ref="AG3513" ca="1">_xlfn.IFS(Table1[[#This Row],[Experience]]&lt;=3,"Junior",Table1[[#This Row],[Experience]]&lt;=7,"Mid Level",Table1[[#This Row],[Experience]]&gt;=7,"Senior")</f>
        <v>Mid Level</v>
      </c>
      <c r="AH3513" t="str">
        <f>IF(Table1[[#This Row],[Attendance %]]&gt;75,"OK","Below 75")</f>
        <v>OK</v>
      </c>
      <c r="AI3513" t="b">
        <f>ISBLANK(Table1[[#This Row],[Employee ID]])</f>
        <v>0</v>
      </c>
      <c r="AJ3513" t="b">
        <f>ISNUMBER(Table1[[#This Row],[Total Salary  ]])</f>
        <v>1</v>
      </c>
      <c r="AK3513" t="str">
        <f>IFERROR(_xlfn.XLOOKUP(Table1[[#This Row],[Manager ID]],MANAGERS!A:A,MANAGERS!B:B),"Not Found")</f>
        <v>Manager_6</v>
      </c>
    </row>
    <row r="3514" spans="1:37" x14ac:dyDescent="0.2">
      <c r="A3514" t="s">
        <v>711</v>
      </c>
      <c r="B3514" t="s">
        <v>62</v>
      </c>
      <c r="C3514" t="s">
        <v>21</v>
      </c>
      <c r="D3514" t="s">
        <v>46</v>
      </c>
      <c r="E3514" t="s">
        <v>17</v>
      </c>
      <c r="F3514" s="1">
        <v>42972</v>
      </c>
      <c r="G3514" s="1">
        <v>37165</v>
      </c>
      <c r="H3514">
        <v>48699</v>
      </c>
      <c r="I3514">
        <v>22281</v>
      </c>
      <c r="J3514">
        <v>62</v>
      </c>
      <c r="K3514">
        <v>61</v>
      </c>
      <c r="L3514" t="s">
        <v>53</v>
      </c>
      <c r="M3514">
        <v>105</v>
      </c>
      <c r="N3514">
        <f>Table1[[#This Row],[Basic Salary]]+Table1[[#This Row],[Bonus]]</f>
        <v>70980</v>
      </c>
      <c r="O3514" s="2">
        <f>Table1[[#This Row],[Bonus]]/Table1[[#This Row],[Basic Salary]]</f>
        <v>0.45752479517033207</v>
      </c>
      <c r="P3514">
        <f ca="1">DATEDIF(Table1[[#This Row],[Date of Birth]],TODAY(),"Y")</f>
        <v>24</v>
      </c>
      <c r="Q3514">
        <f ca="1">DATEDIF(Table1[[#This Row],[Joining Date]],TODAY(),"Y")</f>
        <v>8</v>
      </c>
      <c r="R3514" t="str">
        <f ca="1">IF(YEAR(Table1[[#This Row],[Joining Date]])=YEAR(TODAY()),"Yes","No")</f>
        <v>No</v>
      </c>
      <c r="S3514" t="str">
        <f ca="1">IF(Table1[[#This Row],[Experience]]&gt;5,"Yes","No")</f>
        <v>Yes</v>
      </c>
      <c r="T3514" t="str">
        <f>TEXT(Table1[[#This Row],[Joining Date]],"mmmm")</f>
        <v>August</v>
      </c>
      <c r="U3514" t="str">
        <f>TEXT(Table1[[#This Row],[Joining Date]],"yyyy")</f>
        <v>2017</v>
      </c>
      <c r="V3514" s="5">
        <f ca="1">TODAY()-Table1[[#This Row],[Joining Date]]</f>
        <v>3267</v>
      </c>
      <c r="W3514" t="str">
        <f>LEFT(Table1[[#This Row],[Employee Name]],FIND(" ",Table1[[#This Row],[Employee Name]])-1)</f>
        <v>Kavya</v>
      </c>
      <c r="X3514" t="str">
        <f>RIGHT(Table1[[#This Row],[Employee Name]],LEN(Table1[[#This Row],[Employee Name]])-FIND(" ",Table1[[#This Row],[Employee Name]]))</f>
        <v>Nair</v>
      </c>
      <c r="Y3514" t="str">
        <f>Table1[[#This Row],[Department]]&amp;"-"&amp;Table1[[#This Row],[Employee ID]]</f>
        <v>Support-E00655</v>
      </c>
      <c r="Z3514" t="str">
        <f>LEFT(Table1[[#This Row],[Department]],3)</f>
        <v>Sup</v>
      </c>
      <c r="AA3514" t="str">
        <f>_xlfn.XLOOKUP(Table1[[#This Row],[Manager ID]],MANAGERS!A:A,MANAGERS!B:B)</f>
        <v>Manager_5</v>
      </c>
      <c r="AB3514" t="str" cm="1">
        <f t="array" ref="AB3514">_xlfn.XLOOKUP(Table1[[#This Row],[Manager ID]],Table2[[#All],[Manager ID]],Table2[[#All],[Department Head]])</f>
        <v>Sales</v>
      </c>
      <c r="AC3514" s="2">
        <f>_xlfn.XLOOKUP(Table1[[#This Row],[City]],L:L,O:O)</f>
        <v>0.23685887225230964</v>
      </c>
      <c r="AD3514" t="str" cm="1">
        <f t="array" ref="AD3514">_xlfn.IFS(Table1[[#This Row],[Performance Score]]&gt;=90,"Excellent",Table1[[#This Row],[Performance Score]]&gt;=75,"Good",Table1[[#This Row],[Performance Score]]&gt;=60,"Average",Table1[[#This Row],[Performance Score]]&lt;=60,"Need Improvement")</f>
        <v>Average</v>
      </c>
      <c r="AE3514" t="str">
        <f>IF(AND(Table1[[#This Row],[Attendance %]]&gt;=80,(Table1[[#This Row],[Performance Score]]&gt;=80)),"Eligible","Not Eligible")</f>
        <v>Not Eligible</v>
      </c>
      <c r="AF3514" t="str">
        <f>IF(Table1[[#This Row],[Performance Score]]&gt;=80,"High Performer","Low Performer")</f>
        <v>Low Performer</v>
      </c>
      <c r="AG3514" t="str" cm="1">
        <f t="array" aca="1" ref="AG3514" ca="1">_xlfn.IFS(Table1[[#This Row],[Experience]]&lt;=3,"Junior",Table1[[#This Row],[Experience]]&lt;=7,"Mid Level",Table1[[#This Row],[Experience]]&gt;=7,"Senior")</f>
        <v>Senior</v>
      </c>
      <c r="AH3514" t="str">
        <f>IF(Table1[[#This Row],[Attendance %]]&gt;75,"OK","Below 75")</f>
        <v>Below 75</v>
      </c>
      <c r="AI3514" t="b">
        <f>ISBLANK(Table1[[#This Row],[Employee ID]])</f>
        <v>0</v>
      </c>
      <c r="AJ3514" t="b">
        <f>ISNUMBER(Table1[[#This Row],[Total Salary  ]])</f>
        <v>1</v>
      </c>
      <c r="AK3514" t="str">
        <f>IFERROR(_xlfn.XLOOKUP(Table1[[#This Row],[Manager ID]],MANAGERS!A:A,MANAGERS!B:B),"Not Found")</f>
        <v>Manager_5</v>
      </c>
    </row>
    <row r="3515" spans="1:37" x14ac:dyDescent="0.2">
      <c r="A3515" t="s">
        <v>4469</v>
      </c>
      <c r="B3515" t="s">
        <v>95</v>
      </c>
      <c r="C3515" t="s">
        <v>21</v>
      </c>
      <c r="D3515" t="s">
        <v>16</v>
      </c>
      <c r="E3515" t="s">
        <v>51</v>
      </c>
      <c r="F3515" s="1">
        <v>44467</v>
      </c>
      <c r="G3515" s="1">
        <v>40006</v>
      </c>
      <c r="H3515">
        <v>57908</v>
      </c>
      <c r="I3515">
        <v>13069</v>
      </c>
      <c r="J3515">
        <v>88</v>
      </c>
      <c r="K3515">
        <v>89</v>
      </c>
      <c r="L3515" t="s">
        <v>34</v>
      </c>
      <c r="M3515">
        <v>110</v>
      </c>
      <c r="N3515">
        <f>Table1[[#This Row],[Basic Salary]]+Table1[[#This Row],[Bonus]]</f>
        <v>70977</v>
      </c>
      <c r="O3515" s="2">
        <f>Table1[[#This Row],[Bonus]]/Table1[[#This Row],[Basic Salary]]</f>
        <v>0.22568557021482352</v>
      </c>
      <c r="P3515">
        <f ca="1">DATEDIF(Table1[[#This Row],[Date of Birth]],TODAY(),"Y")</f>
        <v>17</v>
      </c>
      <c r="Q3515">
        <f ca="1">DATEDIF(Table1[[#This Row],[Joining Date]],TODAY(),"Y")</f>
        <v>4</v>
      </c>
      <c r="R3515" t="str">
        <f ca="1">IF(YEAR(Table1[[#This Row],[Joining Date]])=YEAR(TODAY()),"Yes","No")</f>
        <v>No</v>
      </c>
      <c r="S3515" t="str">
        <f ca="1">IF(Table1[[#This Row],[Experience]]&gt;5,"Yes","No")</f>
        <v>No</v>
      </c>
      <c r="T3515" t="str">
        <f>TEXT(Table1[[#This Row],[Joining Date]],"mmmm")</f>
        <v>September</v>
      </c>
      <c r="U3515" t="str">
        <f>TEXT(Table1[[#This Row],[Joining Date]],"yyyy")</f>
        <v>2021</v>
      </c>
      <c r="V3515" s="5">
        <f ca="1">TODAY()-Table1[[#This Row],[Joining Date]]</f>
        <v>1772</v>
      </c>
      <c r="W3515" t="str">
        <f>LEFT(Table1[[#This Row],[Employee Name]],FIND(" ",Table1[[#This Row],[Employee Name]])-1)</f>
        <v>Ajay</v>
      </c>
      <c r="X3515" t="str">
        <f>RIGHT(Table1[[#This Row],[Employee Name]],LEN(Table1[[#This Row],[Employee Name]])-FIND(" ",Table1[[#This Row],[Employee Name]]))</f>
        <v>Singh</v>
      </c>
      <c r="Y3515" t="str">
        <f>Table1[[#This Row],[Department]]&amp;"-"&amp;Table1[[#This Row],[Employee ID]]</f>
        <v>HR-E04413</v>
      </c>
      <c r="Z3515" t="str">
        <f>LEFT(Table1[[#This Row],[Department]],3)</f>
        <v>HR</v>
      </c>
      <c r="AA3515" t="str">
        <f>_xlfn.XLOOKUP(Table1[[#This Row],[Manager ID]],MANAGERS!A:A,MANAGERS!B:B)</f>
        <v>Manager_10</v>
      </c>
      <c r="AB3515" t="str" cm="1">
        <f t="array" ref="AB3515">_xlfn.XLOOKUP(Table1[[#This Row],[Manager ID]],Table2[[#All],[Manager ID]],Table2[[#All],[Department Head]])</f>
        <v>HR</v>
      </c>
      <c r="AC3515" s="2">
        <f>_xlfn.XLOOKUP(Table1[[#This Row],[City]],L:L,O:O)</f>
        <v>0.24030340748661314</v>
      </c>
      <c r="AD3515" t="str" cm="1">
        <f t="array" ref="AD3515">_xlfn.IFS(Table1[[#This Row],[Performance Score]]&gt;=90,"Excellent",Table1[[#This Row],[Performance Score]]&gt;=75,"Good",Table1[[#This Row],[Performance Score]]&gt;=60,"Average",Table1[[#This Row],[Performance Score]]&lt;=60,"Need Improvement")</f>
        <v>Good</v>
      </c>
      <c r="AE3515" t="str">
        <f>IF(AND(Table1[[#This Row],[Attendance %]]&gt;=80,(Table1[[#This Row],[Performance Score]]&gt;=80)),"Eligible","Not Eligible")</f>
        <v>Eligible</v>
      </c>
      <c r="AF3515" t="str">
        <f>IF(Table1[[#This Row],[Performance Score]]&gt;=80,"High Performer","Low Performer")</f>
        <v>High Performer</v>
      </c>
      <c r="AG3515" t="str" cm="1">
        <f t="array" aca="1" ref="AG3515" ca="1">_xlfn.IFS(Table1[[#This Row],[Experience]]&lt;=3,"Junior",Table1[[#This Row],[Experience]]&lt;=7,"Mid Level",Table1[[#This Row],[Experience]]&gt;=7,"Senior")</f>
        <v>Mid Level</v>
      </c>
      <c r="AH3515" t="str">
        <f>IF(Table1[[#This Row],[Attendance %]]&gt;75,"OK","Below 75")</f>
        <v>OK</v>
      </c>
      <c r="AI3515" t="b">
        <f>ISBLANK(Table1[[#This Row],[Employee ID]])</f>
        <v>0</v>
      </c>
      <c r="AJ3515" t="b">
        <f>ISNUMBER(Table1[[#This Row],[Total Salary  ]])</f>
        <v>1</v>
      </c>
      <c r="AK3515" t="str">
        <f>IFERROR(_xlfn.XLOOKUP(Table1[[#This Row],[Manager ID]],MANAGERS!A:A,MANAGERS!B:B),"Not Found")</f>
        <v>Manager_10</v>
      </c>
    </row>
    <row r="3516" spans="1:37" x14ac:dyDescent="0.2">
      <c r="A3516" t="s">
        <v>2130</v>
      </c>
      <c r="B3516" t="s">
        <v>62</v>
      </c>
      <c r="C3516" t="s">
        <v>15</v>
      </c>
      <c r="D3516" t="s">
        <v>40</v>
      </c>
      <c r="E3516" t="s">
        <v>17</v>
      </c>
      <c r="F3516" s="1">
        <v>44548</v>
      </c>
      <c r="G3516" s="1">
        <v>35298</v>
      </c>
      <c r="H3516">
        <v>55645</v>
      </c>
      <c r="I3516">
        <v>15326</v>
      </c>
      <c r="J3516">
        <v>77</v>
      </c>
      <c r="K3516">
        <v>84</v>
      </c>
      <c r="L3516" t="s">
        <v>53</v>
      </c>
      <c r="M3516">
        <v>106</v>
      </c>
      <c r="N3516">
        <f>Table1[[#This Row],[Basic Salary]]+Table1[[#This Row],[Bonus]]</f>
        <v>70971</v>
      </c>
      <c r="O3516" s="2">
        <f>Table1[[#This Row],[Bonus]]/Table1[[#This Row],[Basic Salary]]</f>
        <v>0.27542456644801872</v>
      </c>
      <c r="P3516">
        <f ca="1">DATEDIF(Table1[[#This Row],[Date of Birth]],TODAY(),"Y")</f>
        <v>29</v>
      </c>
      <c r="Q3516">
        <f ca="1">DATEDIF(Table1[[#This Row],[Joining Date]],TODAY(),"Y")</f>
        <v>4</v>
      </c>
      <c r="R3516" t="str">
        <f ca="1">IF(YEAR(Table1[[#This Row],[Joining Date]])=YEAR(TODAY()),"Yes","No")</f>
        <v>No</v>
      </c>
      <c r="S3516" t="str">
        <f ca="1">IF(Table1[[#This Row],[Experience]]&gt;5,"Yes","No")</f>
        <v>No</v>
      </c>
      <c r="T3516" t="str">
        <f>TEXT(Table1[[#This Row],[Joining Date]],"mmmm")</f>
        <v>December</v>
      </c>
      <c r="U3516" t="str">
        <f>TEXT(Table1[[#This Row],[Joining Date]],"yyyy")</f>
        <v>2021</v>
      </c>
      <c r="V3516" s="5">
        <f ca="1">TODAY()-Table1[[#This Row],[Joining Date]]</f>
        <v>1691</v>
      </c>
      <c r="W3516" t="str">
        <f>LEFT(Table1[[#This Row],[Employee Name]],FIND(" ",Table1[[#This Row],[Employee Name]])-1)</f>
        <v>Kavya</v>
      </c>
      <c r="X3516" t="str">
        <f>RIGHT(Table1[[#This Row],[Employee Name]],LEN(Table1[[#This Row],[Employee Name]])-FIND(" ",Table1[[#This Row],[Employee Name]]))</f>
        <v>Nair</v>
      </c>
      <c r="Y3516" t="str">
        <f>Table1[[#This Row],[Department]]&amp;"-"&amp;Table1[[#This Row],[Employee ID]]</f>
        <v>IT-E02074</v>
      </c>
      <c r="Z3516" t="str">
        <f>LEFT(Table1[[#This Row],[Department]],3)</f>
        <v>IT</v>
      </c>
      <c r="AA3516" t="str">
        <f>_xlfn.XLOOKUP(Table1[[#This Row],[Manager ID]],MANAGERS!A:A,MANAGERS!B:B)</f>
        <v>Manager_6</v>
      </c>
      <c r="AB3516" t="str" cm="1">
        <f t="array" ref="AB3516">_xlfn.XLOOKUP(Table1[[#This Row],[Manager ID]],Table2[[#All],[Manager ID]],Table2[[#All],[Department Head]])</f>
        <v>HR</v>
      </c>
      <c r="AC3516" s="2">
        <f>_xlfn.XLOOKUP(Table1[[#This Row],[City]],L:L,O:O)</f>
        <v>0.23685887225230964</v>
      </c>
      <c r="AD3516" t="str" cm="1">
        <f t="array" ref="AD3516">_xlfn.IFS(Table1[[#This Row],[Performance Score]]&gt;=90,"Excellent",Table1[[#This Row],[Performance Score]]&gt;=75,"Good",Table1[[#This Row],[Performance Score]]&gt;=60,"Average",Table1[[#This Row],[Performance Score]]&lt;=60,"Need Improvement")</f>
        <v>Good</v>
      </c>
      <c r="AE3516" t="str">
        <f>IF(AND(Table1[[#This Row],[Attendance %]]&gt;=80,(Table1[[#This Row],[Performance Score]]&gt;=80)),"Eligible","Not Eligible")</f>
        <v>Not Eligible</v>
      </c>
      <c r="AF3516" t="str">
        <f>IF(Table1[[#This Row],[Performance Score]]&gt;=80,"High Performer","Low Performer")</f>
        <v>High Performer</v>
      </c>
      <c r="AG3516" t="str" cm="1">
        <f t="array" aca="1" ref="AG3516" ca="1">_xlfn.IFS(Table1[[#This Row],[Experience]]&lt;=3,"Junior",Table1[[#This Row],[Experience]]&lt;=7,"Mid Level",Table1[[#This Row],[Experience]]&gt;=7,"Senior")</f>
        <v>Mid Level</v>
      </c>
      <c r="AH3516" t="str">
        <f>IF(Table1[[#This Row],[Attendance %]]&gt;75,"OK","Below 75")</f>
        <v>OK</v>
      </c>
      <c r="AI3516" t="b">
        <f>ISBLANK(Table1[[#This Row],[Employee ID]])</f>
        <v>0</v>
      </c>
      <c r="AJ3516" t="b">
        <f>ISNUMBER(Table1[[#This Row],[Total Salary  ]])</f>
        <v>1</v>
      </c>
      <c r="AK3516" t="str">
        <f>IFERROR(_xlfn.XLOOKUP(Table1[[#This Row],[Manager ID]],MANAGERS!A:A,MANAGERS!B:B),"Not Found")</f>
        <v>Manager_6</v>
      </c>
    </row>
    <row r="3517" spans="1:37" x14ac:dyDescent="0.2">
      <c r="A3517" t="s">
        <v>708</v>
      </c>
      <c r="B3517" t="s">
        <v>60</v>
      </c>
      <c r="C3517" t="s">
        <v>21</v>
      </c>
      <c r="D3517" t="s">
        <v>16</v>
      </c>
      <c r="E3517" t="s">
        <v>17</v>
      </c>
      <c r="F3517" s="1">
        <v>43943</v>
      </c>
      <c r="G3517" s="1">
        <v>38693</v>
      </c>
      <c r="H3517">
        <v>47161</v>
      </c>
      <c r="I3517">
        <v>23771</v>
      </c>
      <c r="J3517">
        <v>63</v>
      </c>
      <c r="K3517">
        <v>82</v>
      </c>
      <c r="L3517" t="s">
        <v>31</v>
      </c>
      <c r="M3517">
        <v>120</v>
      </c>
      <c r="N3517">
        <f>Table1[[#This Row],[Basic Salary]]+Table1[[#This Row],[Bonus]]</f>
        <v>70932</v>
      </c>
      <c r="O3517" s="2">
        <f>Table1[[#This Row],[Bonus]]/Table1[[#This Row],[Basic Salary]]</f>
        <v>0.50403935455143023</v>
      </c>
      <c r="P3517">
        <f ca="1">DATEDIF(Table1[[#This Row],[Date of Birth]],TODAY(),"Y")</f>
        <v>20</v>
      </c>
      <c r="Q3517">
        <f ca="1">DATEDIF(Table1[[#This Row],[Joining Date]],TODAY(),"Y")</f>
        <v>6</v>
      </c>
      <c r="R3517" t="str">
        <f ca="1">IF(YEAR(Table1[[#This Row],[Joining Date]])=YEAR(TODAY()),"Yes","No")</f>
        <v>No</v>
      </c>
      <c r="S3517" t="str">
        <f ca="1">IF(Table1[[#This Row],[Experience]]&gt;5,"Yes","No")</f>
        <v>Yes</v>
      </c>
      <c r="T3517" t="str">
        <f>TEXT(Table1[[#This Row],[Joining Date]],"mmmm")</f>
        <v>April</v>
      </c>
      <c r="U3517" t="str">
        <f>TEXT(Table1[[#This Row],[Joining Date]],"yyyy")</f>
        <v>2020</v>
      </c>
      <c r="V3517" s="5">
        <f ca="1">TODAY()-Table1[[#This Row],[Joining Date]]</f>
        <v>2296</v>
      </c>
      <c r="W3517" t="str">
        <f>LEFT(Table1[[#This Row],[Employee Name]],FIND(" ",Table1[[#This Row],[Employee Name]])-1)</f>
        <v>Gayathri</v>
      </c>
      <c r="X3517" t="str">
        <f>RIGHT(Table1[[#This Row],[Employee Name]],LEN(Table1[[#This Row],[Employee Name]])-FIND(" ",Table1[[#This Row],[Employee Name]]))</f>
        <v>Iyer</v>
      </c>
      <c r="Y3517" t="str">
        <f>Table1[[#This Row],[Department]]&amp;"-"&amp;Table1[[#This Row],[Employee ID]]</f>
        <v>HR-E00652</v>
      </c>
      <c r="Z3517" t="str">
        <f>LEFT(Table1[[#This Row],[Department]],3)</f>
        <v>HR</v>
      </c>
      <c r="AA3517" t="str">
        <f>_xlfn.XLOOKUP(Table1[[#This Row],[Manager ID]],MANAGERS!A:A,MANAGERS!B:B)</f>
        <v>Manager_20</v>
      </c>
      <c r="AB3517" t="str" cm="1">
        <f t="array" ref="AB3517">_xlfn.XLOOKUP(Table1[[#This Row],[Manager ID]],Table2[[#All],[Manager ID]],Table2[[#All],[Department Head]])</f>
        <v>Operations</v>
      </c>
      <c r="AC3517" s="2">
        <f>_xlfn.XLOOKUP(Table1[[#This Row],[City]],L:L,O:O)</f>
        <v>0.241864189087755</v>
      </c>
      <c r="AD3517" t="str" cm="1">
        <f t="array" ref="AD3517">_xlfn.IFS(Table1[[#This Row],[Performance Score]]&gt;=90,"Excellent",Table1[[#This Row],[Performance Score]]&gt;=75,"Good",Table1[[#This Row],[Performance Score]]&gt;=60,"Average",Table1[[#This Row],[Performance Score]]&lt;=60,"Need Improvement")</f>
        <v>Good</v>
      </c>
      <c r="AE3517" t="str">
        <f>IF(AND(Table1[[#This Row],[Attendance %]]&gt;=80,(Table1[[#This Row],[Performance Score]]&gt;=80)),"Eligible","Not Eligible")</f>
        <v>Not Eligible</v>
      </c>
      <c r="AF3517" t="str">
        <f>IF(Table1[[#This Row],[Performance Score]]&gt;=80,"High Performer","Low Performer")</f>
        <v>High Performer</v>
      </c>
      <c r="AG3517" t="str" cm="1">
        <f t="array" aca="1" ref="AG3517" ca="1">_xlfn.IFS(Table1[[#This Row],[Experience]]&lt;=3,"Junior",Table1[[#This Row],[Experience]]&lt;=7,"Mid Level",Table1[[#This Row],[Experience]]&gt;=7,"Senior")</f>
        <v>Mid Level</v>
      </c>
      <c r="AH3517" t="str">
        <f>IF(Table1[[#This Row],[Attendance %]]&gt;75,"OK","Below 75")</f>
        <v>Below 75</v>
      </c>
      <c r="AI3517" t="b">
        <f>ISBLANK(Table1[[#This Row],[Employee ID]])</f>
        <v>0</v>
      </c>
      <c r="AJ3517" t="b">
        <f>ISNUMBER(Table1[[#This Row],[Total Salary  ]])</f>
        <v>1</v>
      </c>
      <c r="AK3517" t="str">
        <f>IFERROR(_xlfn.XLOOKUP(Table1[[#This Row],[Manager ID]],MANAGERS!A:A,MANAGERS!B:B),"Not Found")</f>
        <v>Manager_20</v>
      </c>
    </row>
    <row r="3518" spans="1:37" x14ac:dyDescent="0.2">
      <c r="A3518" t="s">
        <v>953</v>
      </c>
      <c r="B3518" t="s">
        <v>69</v>
      </c>
      <c r="C3518" t="s">
        <v>15</v>
      </c>
      <c r="D3518" t="s">
        <v>43</v>
      </c>
      <c r="E3518" t="s">
        <v>17</v>
      </c>
      <c r="F3518" s="1">
        <v>45835</v>
      </c>
      <c r="G3518" s="1">
        <v>34698</v>
      </c>
      <c r="H3518">
        <v>57821</v>
      </c>
      <c r="I3518">
        <v>13098</v>
      </c>
      <c r="J3518">
        <v>66</v>
      </c>
      <c r="K3518">
        <v>70</v>
      </c>
      <c r="L3518" t="s">
        <v>37</v>
      </c>
      <c r="M3518">
        <v>111</v>
      </c>
      <c r="N3518">
        <f>Table1[[#This Row],[Basic Salary]]+Table1[[#This Row],[Bonus]]</f>
        <v>70919</v>
      </c>
      <c r="O3518" s="2">
        <f>Table1[[#This Row],[Bonus]]/Table1[[#This Row],[Basic Salary]]</f>
        <v>0.22652669445357224</v>
      </c>
      <c r="P3518">
        <f ca="1">DATEDIF(Table1[[#This Row],[Date of Birth]],TODAY(),"Y")</f>
        <v>31</v>
      </c>
      <c r="Q3518">
        <f ca="1">DATEDIF(Table1[[#This Row],[Joining Date]],TODAY(),"Y")</f>
        <v>1</v>
      </c>
      <c r="R3518" t="str">
        <f ca="1">IF(YEAR(Table1[[#This Row],[Joining Date]])=YEAR(TODAY()),"Yes","No")</f>
        <v>No</v>
      </c>
      <c r="S3518" t="str">
        <f ca="1">IF(Table1[[#This Row],[Experience]]&gt;5,"Yes","No")</f>
        <v>No</v>
      </c>
      <c r="T3518" t="str">
        <f>TEXT(Table1[[#This Row],[Joining Date]],"mmmm")</f>
        <v>June</v>
      </c>
      <c r="U3518" t="str">
        <f>TEXT(Table1[[#This Row],[Joining Date]],"yyyy")</f>
        <v>2025</v>
      </c>
      <c r="V3518" s="5">
        <f ca="1">TODAY()-Table1[[#This Row],[Joining Date]]</f>
        <v>404</v>
      </c>
      <c r="W3518" t="str">
        <f>LEFT(Table1[[#This Row],[Employee Name]],FIND(" ",Table1[[#This Row],[Employee Name]])-1)</f>
        <v>Neha</v>
      </c>
      <c r="X3518" t="str">
        <f>RIGHT(Table1[[#This Row],[Employee Name]],LEN(Table1[[#This Row],[Employee Name]])-FIND(" ",Table1[[#This Row],[Employee Name]]))</f>
        <v>Kulkarni</v>
      </c>
      <c r="Y3518" t="str">
        <f>Table1[[#This Row],[Department]]&amp;"-"&amp;Table1[[#This Row],[Employee ID]]</f>
        <v>Operations-E00897</v>
      </c>
      <c r="Z3518" t="str">
        <f>LEFT(Table1[[#This Row],[Department]],3)</f>
        <v>Ope</v>
      </c>
      <c r="AA3518" t="str">
        <f>_xlfn.XLOOKUP(Table1[[#This Row],[Manager ID]],MANAGERS!A:A,MANAGERS!B:B)</f>
        <v>Manager_11</v>
      </c>
      <c r="AB3518" t="str" cm="1">
        <f t="array" ref="AB3518">_xlfn.XLOOKUP(Table1[[#This Row],[Manager ID]],Table2[[#All],[Manager ID]],Table2[[#All],[Department Head]])</f>
        <v>Marketing</v>
      </c>
      <c r="AC3518" s="2">
        <f>_xlfn.XLOOKUP(Table1[[#This Row],[City]],L:L,O:O)</f>
        <v>0.24036902712549932</v>
      </c>
      <c r="AD3518" t="str" cm="1">
        <f t="array" ref="AD3518">_xlfn.IFS(Table1[[#This Row],[Performance Score]]&gt;=90,"Excellent",Table1[[#This Row],[Performance Score]]&gt;=75,"Good",Table1[[#This Row],[Performance Score]]&gt;=60,"Average",Table1[[#This Row],[Performance Score]]&lt;=60,"Need Improvement")</f>
        <v>Average</v>
      </c>
      <c r="AE3518" t="str">
        <f>IF(AND(Table1[[#This Row],[Attendance %]]&gt;=80,(Table1[[#This Row],[Performance Score]]&gt;=80)),"Eligible","Not Eligible")</f>
        <v>Not Eligible</v>
      </c>
      <c r="AF3518" t="str">
        <f>IF(Table1[[#This Row],[Performance Score]]&gt;=80,"High Performer","Low Performer")</f>
        <v>Low Performer</v>
      </c>
      <c r="AG3518" t="str" cm="1">
        <f t="array" aca="1" ref="AG3518" ca="1">_xlfn.IFS(Table1[[#This Row],[Experience]]&lt;=3,"Junior",Table1[[#This Row],[Experience]]&lt;=7,"Mid Level",Table1[[#This Row],[Experience]]&gt;=7,"Senior")</f>
        <v>Junior</v>
      </c>
      <c r="AH3518" t="str">
        <f>IF(Table1[[#This Row],[Attendance %]]&gt;75,"OK","Below 75")</f>
        <v>Below 75</v>
      </c>
      <c r="AI3518" t="b">
        <f>ISBLANK(Table1[[#This Row],[Employee ID]])</f>
        <v>0</v>
      </c>
      <c r="AJ3518" t="b">
        <f>ISNUMBER(Table1[[#This Row],[Total Salary  ]])</f>
        <v>1</v>
      </c>
      <c r="AK3518" t="str">
        <f>IFERROR(_xlfn.XLOOKUP(Table1[[#This Row],[Manager ID]],MANAGERS!A:A,MANAGERS!B:B),"Not Found")</f>
        <v>Manager_11</v>
      </c>
    </row>
    <row r="3519" spans="1:37" x14ac:dyDescent="0.2">
      <c r="A3519" t="s">
        <v>4536</v>
      </c>
      <c r="B3519" t="s">
        <v>95</v>
      </c>
      <c r="C3519" t="s">
        <v>21</v>
      </c>
      <c r="D3519" t="s">
        <v>81</v>
      </c>
      <c r="E3519" t="s">
        <v>65</v>
      </c>
      <c r="F3519" s="1">
        <v>43982</v>
      </c>
      <c r="G3519" s="1">
        <v>39520</v>
      </c>
      <c r="H3519">
        <v>46389</v>
      </c>
      <c r="I3519">
        <v>24519</v>
      </c>
      <c r="J3519">
        <v>80</v>
      </c>
      <c r="K3519">
        <v>77</v>
      </c>
      <c r="L3519" t="s">
        <v>18</v>
      </c>
      <c r="M3519">
        <v>118</v>
      </c>
      <c r="N3519">
        <f>Table1[[#This Row],[Basic Salary]]+Table1[[#This Row],[Bonus]]</f>
        <v>70908</v>
      </c>
      <c r="O3519" s="2">
        <f>Table1[[#This Row],[Bonus]]/Table1[[#This Row],[Basic Salary]]</f>
        <v>0.52855202742029361</v>
      </c>
      <c r="P3519">
        <f ca="1">DATEDIF(Table1[[#This Row],[Date of Birth]],TODAY(),"Y")</f>
        <v>18</v>
      </c>
      <c r="Q3519">
        <f ca="1">DATEDIF(Table1[[#This Row],[Joining Date]],TODAY(),"Y")</f>
        <v>6</v>
      </c>
      <c r="R3519" t="str">
        <f ca="1">IF(YEAR(Table1[[#This Row],[Joining Date]])=YEAR(TODAY()),"Yes","No")</f>
        <v>No</v>
      </c>
      <c r="S3519" t="str">
        <f ca="1">IF(Table1[[#This Row],[Experience]]&gt;5,"Yes","No")</f>
        <v>Yes</v>
      </c>
      <c r="T3519" t="str">
        <f>TEXT(Table1[[#This Row],[Joining Date]],"mmmm")</f>
        <v>May</v>
      </c>
      <c r="U3519" t="str">
        <f>TEXT(Table1[[#This Row],[Joining Date]],"yyyy")</f>
        <v>2020</v>
      </c>
      <c r="V3519" s="5">
        <f ca="1">TODAY()-Table1[[#This Row],[Joining Date]]</f>
        <v>2257</v>
      </c>
      <c r="W3519" t="str">
        <f>LEFT(Table1[[#This Row],[Employee Name]],FIND(" ",Table1[[#This Row],[Employee Name]])-1)</f>
        <v>Ajay</v>
      </c>
      <c r="X3519" t="str">
        <f>RIGHT(Table1[[#This Row],[Employee Name]],LEN(Table1[[#This Row],[Employee Name]])-FIND(" ",Table1[[#This Row],[Employee Name]]))</f>
        <v>Singh</v>
      </c>
      <c r="Y3519" t="str">
        <f>Table1[[#This Row],[Department]]&amp;"-"&amp;Table1[[#This Row],[Employee ID]]</f>
        <v>Sales-E04480</v>
      </c>
      <c r="Z3519" t="str">
        <f>LEFT(Table1[[#This Row],[Department]],3)</f>
        <v>Sal</v>
      </c>
      <c r="AA3519" t="str">
        <f>_xlfn.XLOOKUP(Table1[[#This Row],[Manager ID]],MANAGERS!A:A,MANAGERS!B:B)</f>
        <v>Manager_18</v>
      </c>
      <c r="AB3519" t="str" cm="1">
        <f t="array" ref="AB3519">_xlfn.XLOOKUP(Table1[[#This Row],[Manager ID]],Table2[[#All],[Manager ID]],Table2[[#All],[Department Head]])</f>
        <v>Support</v>
      </c>
      <c r="AC3519" s="2">
        <f>_xlfn.XLOOKUP(Table1[[#This Row],[City]],L:L,O:O)</f>
        <v>0.21356479274849693</v>
      </c>
      <c r="AD3519" t="str" cm="1">
        <f t="array" ref="AD3519">_xlfn.IFS(Table1[[#This Row],[Performance Score]]&gt;=90,"Excellent",Table1[[#This Row],[Performance Score]]&gt;=75,"Good",Table1[[#This Row],[Performance Score]]&gt;=60,"Average",Table1[[#This Row],[Performance Score]]&lt;=60,"Need Improvement")</f>
        <v>Good</v>
      </c>
      <c r="AE3519" t="str">
        <f>IF(AND(Table1[[#This Row],[Attendance %]]&gt;=80,(Table1[[#This Row],[Performance Score]]&gt;=80)),"Eligible","Not Eligible")</f>
        <v>Not Eligible</v>
      </c>
      <c r="AF3519" t="str">
        <f>IF(Table1[[#This Row],[Performance Score]]&gt;=80,"High Performer","Low Performer")</f>
        <v>Low Performer</v>
      </c>
      <c r="AG3519" t="str" cm="1">
        <f t="array" aca="1" ref="AG3519" ca="1">_xlfn.IFS(Table1[[#This Row],[Experience]]&lt;=3,"Junior",Table1[[#This Row],[Experience]]&lt;=7,"Mid Level",Table1[[#This Row],[Experience]]&gt;=7,"Senior")</f>
        <v>Mid Level</v>
      </c>
      <c r="AH3519" t="str">
        <f>IF(Table1[[#This Row],[Attendance %]]&gt;75,"OK","Below 75")</f>
        <v>OK</v>
      </c>
      <c r="AI3519" t="b">
        <f>ISBLANK(Table1[[#This Row],[Employee ID]])</f>
        <v>0</v>
      </c>
      <c r="AJ3519" t="b">
        <f>ISNUMBER(Table1[[#This Row],[Total Salary  ]])</f>
        <v>1</v>
      </c>
      <c r="AK3519" t="str">
        <f>IFERROR(_xlfn.XLOOKUP(Table1[[#This Row],[Manager ID]],MANAGERS!A:A,MANAGERS!B:B),"Not Found")</f>
        <v>Manager_18</v>
      </c>
    </row>
    <row r="3520" spans="1:37" x14ac:dyDescent="0.2">
      <c r="A3520" t="s">
        <v>725</v>
      </c>
      <c r="B3520" t="s">
        <v>20</v>
      </c>
      <c r="C3520" t="s">
        <v>21</v>
      </c>
      <c r="D3520" t="s">
        <v>46</v>
      </c>
      <c r="E3520" t="s">
        <v>26</v>
      </c>
      <c r="F3520" s="1">
        <v>42081</v>
      </c>
      <c r="G3520" s="1">
        <v>37375</v>
      </c>
      <c r="H3520">
        <v>44510</v>
      </c>
      <c r="I3520">
        <v>26393</v>
      </c>
      <c r="J3520">
        <v>100</v>
      </c>
      <c r="K3520">
        <v>40</v>
      </c>
      <c r="L3520" t="s">
        <v>53</v>
      </c>
      <c r="M3520">
        <v>113</v>
      </c>
      <c r="N3520">
        <f>Table1[[#This Row],[Basic Salary]]+Table1[[#This Row],[Bonus]]</f>
        <v>70903</v>
      </c>
      <c r="O3520" s="2">
        <f>Table1[[#This Row],[Bonus]]/Table1[[#This Row],[Basic Salary]]</f>
        <v>0.59296787238822735</v>
      </c>
      <c r="P3520">
        <f ca="1">DATEDIF(Table1[[#This Row],[Date of Birth]],TODAY(),"Y")</f>
        <v>24</v>
      </c>
      <c r="Q3520">
        <f ca="1">DATEDIF(Table1[[#This Row],[Joining Date]],TODAY(),"Y")</f>
        <v>11</v>
      </c>
      <c r="R3520" t="str">
        <f ca="1">IF(YEAR(Table1[[#This Row],[Joining Date]])=YEAR(TODAY()),"Yes","No")</f>
        <v>No</v>
      </c>
      <c r="S3520" t="str">
        <f ca="1">IF(Table1[[#This Row],[Experience]]&gt;5,"Yes","No")</f>
        <v>Yes</v>
      </c>
      <c r="T3520" t="str">
        <f>TEXT(Table1[[#This Row],[Joining Date]],"mmmm")</f>
        <v>March</v>
      </c>
      <c r="U3520" t="str">
        <f>TEXT(Table1[[#This Row],[Joining Date]],"yyyy")</f>
        <v>2015</v>
      </c>
      <c r="V3520" s="5">
        <f ca="1">TODAY()-Table1[[#This Row],[Joining Date]]</f>
        <v>4158</v>
      </c>
      <c r="W3520" t="str">
        <f>LEFT(Table1[[#This Row],[Employee Name]],FIND(" ",Table1[[#This Row],[Employee Name]])-1)</f>
        <v>Rahul</v>
      </c>
      <c r="X3520" t="str">
        <f>RIGHT(Table1[[#This Row],[Employee Name]],LEN(Table1[[#This Row],[Employee Name]])-FIND(" ",Table1[[#This Row],[Employee Name]]))</f>
        <v>Verma</v>
      </c>
      <c r="Y3520" t="str">
        <f>Table1[[#This Row],[Department]]&amp;"-"&amp;Table1[[#This Row],[Employee ID]]</f>
        <v>Support-E00669</v>
      </c>
      <c r="Z3520" t="str">
        <f>LEFT(Table1[[#This Row],[Department]],3)</f>
        <v>Sup</v>
      </c>
      <c r="AA3520" t="str">
        <f>_xlfn.XLOOKUP(Table1[[#This Row],[Manager ID]],MANAGERS!A:A,MANAGERS!B:B)</f>
        <v>Manager_13</v>
      </c>
      <c r="AB3520" t="str" cm="1">
        <f t="array" ref="AB3520">_xlfn.XLOOKUP(Table1[[#This Row],[Manager ID]],Table2[[#All],[Manager ID]],Table2[[#All],[Department Head]])</f>
        <v>HR</v>
      </c>
      <c r="AC3520" s="2">
        <f>_xlfn.XLOOKUP(Table1[[#This Row],[City]],L:L,O:O)</f>
        <v>0.23685887225230964</v>
      </c>
      <c r="AD3520" t="str" cm="1">
        <f t="array" ref="AD3520">_xlfn.IFS(Table1[[#This Row],[Performance Score]]&gt;=90,"Excellent",Table1[[#This Row],[Performance Score]]&gt;=75,"Good",Table1[[#This Row],[Performance Score]]&gt;=60,"Average",Table1[[#This Row],[Performance Score]]&lt;=60,"Need Improvement")</f>
        <v>Need Improvement</v>
      </c>
      <c r="AE3520" t="str">
        <f>IF(AND(Table1[[#This Row],[Attendance %]]&gt;=80,(Table1[[#This Row],[Performance Score]]&gt;=80)),"Eligible","Not Eligible")</f>
        <v>Not Eligible</v>
      </c>
      <c r="AF3520" t="str">
        <f>IF(Table1[[#This Row],[Performance Score]]&gt;=80,"High Performer","Low Performer")</f>
        <v>Low Performer</v>
      </c>
      <c r="AG3520" t="str" cm="1">
        <f t="array" aca="1" ref="AG3520" ca="1">_xlfn.IFS(Table1[[#This Row],[Experience]]&lt;=3,"Junior",Table1[[#This Row],[Experience]]&lt;=7,"Mid Level",Table1[[#This Row],[Experience]]&gt;=7,"Senior")</f>
        <v>Senior</v>
      </c>
      <c r="AH3520" t="str">
        <f>IF(Table1[[#This Row],[Attendance %]]&gt;75,"OK","Below 75")</f>
        <v>OK</v>
      </c>
      <c r="AI3520" t="b">
        <f>ISBLANK(Table1[[#This Row],[Employee ID]])</f>
        <v>0</v>
      </c>
      <c r="AJ3520" t="b">
        <f>ISNUMBER(Table1[[#This Row],[Total Salary  ]])</f>
        <v>1</v>
      </c>
      <c r="AK3520" t="str">
        <f>IFERROR(_xlfn.XLOOKUP(Table1[[#This Row],[Manager ID]],MANAGERS!A:A,MANAGERS!B:B),"Not Found")</f>
        <v>Manager_13</v>
      </c>
    </row>
    <row r="3521" spans="1:37" x14ac:dyDescent="0.2">
      <c r="A3521" t="s">
        <v>4517</v>
      </c>
      <c r="B3521" t="s">
        <v>14</v>
      </c>
      <c r="C3521" t="s">
        <v>21</v>
      </c>
      <c r="D3521" t="s">
        <v>43</v>
      </c>
      <c r="E3521" t="s">
        <v>17</v>
      </c>
      <c r="F3521" s="1">
        <v>43986</v>
      </c>
      <c r="G3521" s="1">
        <v>32225</v>
      </c>
      <c r="H3521">
        <v>60769</v>
      </c>
      <c r="I3521">
        <v>10132</v>
      </c>
      <c r="J3521">
        <v>71</v>
      </c>
      <c r="K3521">
        <v>70</v>
      </c>
      <c r="L3521" t="s">
        <v>34</v>
      </c>
      <c r="M3521">
        <v>110</v>
      </c>
      <c r="N3521">
        <f>Table1[[#This Row],[Basic Salary]]+Table1[[#This Row],[Bonus]]</f>
        <v>70901</v>
      </c>
      <c r="O3521" s="2">
        <f>Table1[[#This Row],[Bonus]]/Table1[[#This Row],[Basic Salary]]</f>
        <v>0.16672974707498889</v>
      </c>
      <c r="P3521">
        <f ca="1">DATEDIF(Table1[[#This Row],[Date of Birth]],TODAY(),"Y")</f>
        <v>38</v>
      </c>
      <c r="Q3521">
        <f ca="1">DATEDIF(Table1[[#This Row],[Joining Date]],TODAY(),"Y")</f>
        <v>6</v>
      </c>
      <c r="R3521" t="str">
        <f ca="1">IF(YEAR(Table1[[#This Row],[Joining Date]])=YEAR(TODAY()),"Yes","No")</f>
        <v>No</v>
      </c>
      <c r="S3521" t="str">
        <f ca="1">IF(Table1[[#This Row],[Experience]]&gt;5,"Yes","No")</f>
        <v>Yes</v>
      </c>
      <c r="T3521" t="str">
        <f>TEXT(Table1[[#This Row],[Joining Date]],"mmmm")</f>
        <v>June</v>
      </c>
      <c r="U3521" t="str">
        <f>TEXT(Table1[[#This Row],[Joining Date]],"yyyy")</f>
        <v>2020</v>
      </c>
      <c r="V3521" s="5">
        <f ca="1">TODAY()-Table1[[#This Row],[Joining Date]]</f>
        <v>2253</v>
      </c>
      <c r="W3521" t="str">
        <f>LEFT(Table1[[#This Row],[Employee Name]],FIND(" ",Table1[[#This Row],[Employee Name]])-1)</f>
        <v>Nisha</v>
      </c>
      <c r="X3521" t="str">
        <f>RIGHT(Table1[[#This Row],[Employee Name]],LEN(Table1[[#This Row],[Employee Name]])-FIND(" ",Table1[[#This Row],[Employee Name]]))</f>
        <v>Kapoor</v>
      </c>
      <c r="Y3521" t="str">
        <f>Table1[[#This Row],[Department]]&amp;"-"&amp;Table1[[#This Row],[Employee ID]]</f>
        <v>Operations-E04461</v>
      </c>
      <c r="Z3521" t="str">
        <f>LEFT(Table1[[#This Row],[Department]],3)</f>
        <v>Ope</v>
      </c>
      <c r="AA3521" t="str">
        <f>_xlfn.XLOOKUP(Table1[[#This Row],[Manager ID]],MANAGERS!A:A,MANAGERS!B:B)</f>
        <v>Manager_10</v>
      </c>
      <c r="AB3521" t="str" cm="1">
        <f t="array" ref="AB3521">_xlfn.XLOOKUP(Table1[[#This Row],[Manager ID]],Table2[[#All],[Manager ID]],Table2[[#All],[Department Head]])</f>
        <v>HR</v>
      </c>
      <c r="AC3521" s="2">
        <f>_xlfn.XLOOKUP(Table1[[#This Row],[City]],L:L,O:O)</f>
        <v>0.24030340748661314</v>
      </c>
      <c r="AD3521" t="str" cm="1">
        <f t="array" ref="AD3521">_xlfn.IFS(Table1[[#This Row],[Performance Score]]&gt;=90,"Excellent",Table1[[#This Row],[Performance Score]]&gt;=75,"Good",Table1[[#This Row],[Performance Score]]&gt;=60,"Average",Table1[[#This Row],[Performance Score]]&lt;=60,"Need Improvement")</f>
        <v>Average</v>
      </c>
      <c r="AE3521" t="str">
        <f>IF(AND(Table1[[#This Row],[Attendance %]]&gt;=80,(Table1[[#This Row],[Performance Score]]&gt;=80)),"Eligible","Not Eligible")</f>
        <v>Not Eligible</v>
      </c>
      <c r="AF3521" t="str">
        <f>IF(Table1[[#This Row],[Performance Score]]&gt;=80,"High Performer","Low Performer")</f>
        <v>Low Performer</v>
      </c>
      <c r="AG3521" t="str" cm="1">
        <f t="array" aca="1" ref="AG3521" ca="1">_xlfn.IFS(Table1[[#This Row],[Experience]]&lt;=3,"Junior",Table1[[#This Row],[Experience]]&lt;=7,"Mid Level",Table1[[#This Row],[Experience]]&gt;=7,"Senior")</f>
        <v>Mid Level</v>
      </c>
      <c r="AH3521" t="str">
        <f>IF(Table1[[#This Row],[Attendance %]]&gt;75,"OK","Below 75")</f>
        <v>Below 75</v>
      </c>
      <c r="AI3521" t="b">
        <f>ISBLANK(Table1[[#This Row],[Employee ID]])</f>
        <v>0</v>
      </c>
      <c r="AJ3521" t="b">
        <f>ISNUMBER(Table1[[#This Row],[Total Salary  ]])</f>
        <v>1</v>
      </c>
      <c r="AK3521" t="str">
        <f>IFERROR(_xlfn.XLOOKUP(Table1[[#This Row],[Manager ID]],MANAGERS!A:A,MANAGERS!B:B),"Not Found")</f>
        <v>Manager_10</v>
      </c>
    </row>
    <row r="3522" spans="1:37" x14ac:dyDescent="0.2">
      <c r="A3522" t="s">
        <v>4392</v>
      </c>
      <c r="B3522" t="s">
        <v>36</v>
      </c>
      <c r="C3522" t="s">
        <v>15</v>
      </c>
      <c r="D3522" t="s">
        <v>46</v>
      </c>
      <c r="E3522" t="s">
        <v>65</v>
      </c>
      <c r="F3522" s="1">
        <v>45737</v>
      </c>
      <c r="G3522" s="1">
        <v>40416</v>
      </c>
      <c r="H3522">
        <v>60888</v>
      </c>
      <c r="I3522">
        <v>10009</v>
      </c>
      <c r="J3522">
        <v>73</v>
      </c>
      <c r="K3522">
        <v>89</v>
      </c>
      <c r="L3522" t="s">
        <v>23</v>
      </c>
      <c r="M3522">
        <v>119</v>
      </c>
      <c r="N3522">
        <f>Table1[[#This Row],[Basic Salary]]+Table1[[#This Row],[Bonus]]</f>
        <v>70897</v>
      </c>
      <c r="O3522" s="2">
        <f>Table1[[#This Row],[Bonus]]/Table1[[#This Row],[Basic Salary]]</f>
        <v>0.16438378662462225</v>
      </c>
      <c r="P3522">
        <f ca="1">DATEDIF(Table1[[#This Row],[Date of Birth]],TODAY(),"Y")</f>
        <v>15</v>
      </c>
      <c r="Q3522">
        <f ca="1">DATEDIF(Table1[[#This Row],[Joining Date]],TODAY(),"Y")</f>
        <v>1</v>
      </c>
      <c r="R3522" t="str">
        <f ca="1">IF(YEAR(Table1[[#This Row],[Joining Date]])=YEAR(TODAY()),"Yes","No")</f>
        <v>No</v>
      </c>
      <c r="S3522" t="str">
        <f ca="1">IF(Table1[[#This Row],[Experience]]&gt;5,"Yes","No")</f>
        <v>No</v>
      </c>
      <c r="T3522" t="str">
        <f>TEXT(Table1[[#This Row],[Joining Date]],"mmmm")</f>
        <v>March</v>
      </c>
      <c r="U3522" t="str">
        <f>TEXT(Table1[[#This Row],[Joining Date]],"yyyy")</f>
        <v>2025</v>
      </c>
      <c r="V3522" s="5">
        <f ca="1">TODAY()-Table1[[#This Row],[Joining Date]]</f>
        <v>502</v>
      </c>
      <c r="W3522" t="str">
        <f>LEFT(Table1[[#This Row],[Employee Name]],FIND(" ",Table1[[#This Row],[Employee Name]])-1)</f>
        <v>Meera</v>
      </c>
      <c r="X3522" t="str">
        <f>RIGHT(Table1[[#This Row],[Employee Name]],LEN(Table1[[#This Row],[Employee Name]])-FIND(" ",Table1[[#This Row],[Employee Name]]))</f>
        <v>Joshi</v>
      </c>
      <c r="Y3522" t="str">
        <f>Table1[[#This Row],[Department]]&amp;"-"&amp;Table1[[#This Row],[Employee ID]]</f>
        <v>Support-E04336</v>
      </c>
      <c r="Z3522" t="str">
        <f>LEFT(Table1[[#This Row],[Department]],3)</f>
        <v>Sup</v>
      </c>
      <c r="AA3522" t="str">
        <f>_xlfn.XLOOKUP(Table1[[#This Row],[Manager ID]],MANAGERS!A:A,MANAGERS!B:B)</f>
        <v>Manager_19</v>
      </c>
      <c r="AB3522" t="str" cm="1">
        <f t="array" ref="AB3522">_xlfn.XLOOKUP(Table1[[#This Row],[Manager ID]],Table2[[#All],[Manager ID]],Table2[[#All],[Department Head]])</f>
        <v>Support</v>
      </c>
      <c r="AC3522" s="2">
        <f>_xlfn.XLOOKUP(Table1[[#This Row],[City]],L:L,O:O)</f>
        <v>0.23486488519629886</v>
      </c>
      <c r="AD3522" t="str" cm="1">
        <f t="array" ref="AD3522">_xlfn.IFS(Table1[[#This Row],[Performance Score]]&gt;=90,"Excellent",Table1[[#This Row],[Performance Score]]&gt;=75,"Good",Table1[[#This Row],[Performance Score]]&gt;=60,"Average",Table1[[#This Row],[Performance Score]]&lt;=60,"Need Improvement")</f>
        <v>Good</v>
      </c>
      <c r="AE3522" t="str">
        <f>IF(AND(Table1[[#This Row],[Attendance %]]&gt;=80,(Table1[[#This Row],[Performance Score]]&gt;=80)),"Eligible","Not Eligible")</f>
        <v>Not Eligible</v>
      </c>
      <c r="AF3522" t="str">
        <f>IF(Table1[[#This Row],[Performance Score]]&gt;=80,"High Performer","Low Performer")</f>
        <v>High Performer</v>
      </c>
      <c r="AG3522" t="str" cm="1">
        <f t="array" aca="1" ref="AG3522" ca="1">_xlfn.IFS(Table1[[#This Row],[Experience]]&lt;=3,"Junior",Table1[[#This Row],[Experience]]&lt;=7,"Mid Level",Table1[[#This Row],[Experience]]&gt;=7,"Senior")</f>
        <v>Junior</v>
      </c>
      <c r="AH3522" t="str">
        <f>IF(Table1[[#This Row],[Attendance %]]&gt;75,"OK","Below 75")</f>
        <v>Below 75</v>
      </c>
      <c r="AI3522" t="b">
        <f>ISBLANK(Table1[[#This Row],[Employee ID]])</f>
        <v>0</v>
      </c>
      <c r="AJ3522" t="b">
        <f>ISNUMBER(Table1[[#This Row],[Total Salary  ]])</f>
        <v>1</v>
      </c>
      <c r="AK3522" t="str">
        <f>IFERROR(_xlfn.XLOOKUP(Table1[[#This Row],[Manager ID]],MANAGERS!A:A,MANAGERS!B:B),"Not Found")</f>
        <v>Manager_19</v>
      </c>
    </row>
    <row r="3523" spans="1:37" x14ac:dyDescent="0.2">
      <c r="A3523" t="s">
        <v>2652</v>
      </c>
      <c r="B3523" t="s">
        <v>39</v>
      </c>
      <c r="C3523" t="s">
        <v>15</v>
      </c>
      <c r="D3523" t="s">
        <v>40</v>
      </c>
      <c r="E3523" t="s">
        <v>22</v>
      </c>
      <c r="F3523" s="1">
        <v>43524</v>
      </c>
      <c r="G3523" s="1">
        <v>29942</v>
      </c>
      <c r="H3523">
        <v>41943</v>
      </c>
      <c r="I3523">
        <v>28951</v>
      </c>
      <c r="J3523">
        <v>93</v>
      </c>
      <c r="K3523">
        <v>96</v>
      </c>
      <c r="L3523" t="s">
        <v>18</v>
      </c>
      <c r="M3523">
        <v>103</v>
      </c>
      <c r="N3523">
        <f>Table1[[#This Row],[Basic Salary]]+Table1[[#This Row],[Bonus]]</f>
        <v>70894</v>
      </c>
      <c r="O3523" s="2">
        <f>Table1[[#This Row],[Bonus]]/Table1[[#This Row],[Basic Salary]]</f>
        <v>0.69024628662708909</v>
      </c>
      <c r="P3523">
        <f ca="1">DATEDIF(Table1[[#This Row],[Date of Birth]],TODAY(),"Y")</f>
        <v>44</v>
      </c>
      <c r="Q3523">
        <f ca="1">DATEDIF(Table1[[#This Row],[Joining Date]],TODAY(),"Y")</f>
        <v>7</v>
      </c>
      <c r="R3523" t="str">
        <f ca="1">IF(YEAR(Table1[[#This Row],[Joining Date]])=YEAR(TODAY()),"Yes","No")</f>
        <v>No</v>
      </c>
      <c r="S3523" t="str">
        <f ca="1">IF(Table1[[#This Row],[Experience]]&gt;5,"Yes","No")</f>
        <v>Yes</v>
      </c>
      <c r="T3523" t="str">
        <f>TEXT(Table1[[#This Row],[Joining Date]],"mmmm")</f>
        <v>February</v>
      </c>
      <c r="U3523" t="str">
        <f>TEXT(Table1[[#This Row],[Joining Date]],"yyyy")</f>
        <v>2019</v>
      </c>
      <c r="V3523" s="5">
        <f ca="1">TODAY()-Table1[[#This Row],[Joining Date]]</f>
        <v>2715</v>
      </c>
      <c r="W3523" t="str">
        <f>LEFT(Table1[[#This Row],[Employee Name]],FIND(" ",Table1[[#This Row],[Employee Name]])-1)</f>
        <v>Karan</v>
      </c>
      <c r="X3523" t="str">
        <f>RIGHT(Table1[[#This Row],[Employee Name]],LEN(Table1[[#This Row],[Employee Name]])-FIND(" ",Table1[[#This Row],[Employee Name]]))</f>
        <v>Malhotra</v>
      </c>
      <c r="Y3523" t="str">
        <f>Table1[[#This Row],[Department]]&amp;"-"&amp;Table1[[#This Row],[Employee ID]]</f>
        <v>IT-E02596</v>
      </c>
      <c r="Z3523" t="str">
        <f>LEFT(Table1[[#This Row],[Department]],3)</f>
        <v>IT</v>
      </c>
      <c r="AA3523" t="str">
        <f>_xlfn.XLOOKUP(Table1[[#This Row],[Manager ID]],MANAGERS!A:A,MANAGERS!B:B)</f>
        <v>Manager_3</v>
      </c>
      <c r="AB3523" t="str" cm="1">
        <f t="array" ref="AB3523">_xlfn.XLOOKUP(Table1[[#This Row],[Manager ID]],Table2[[#All],[Manager ID]],Table2[[#All],[Department Head]])</f>
        <v>IT</v>
      </c>
      <c r="AC3523" s="2">
        <f>_xlfn.XLOOKUP(Table1[[#This Row],[City]],L:L,O:O)</f>
        <v>0.21356479274849693</v>
      </c>
      <c r="AD3523" t="str" cm="1">
        <f t="array" ref="AD3523">_xlfn.IFS(Table1[[#This Row],[Performance Score]]&gt;=90,"Excellent",Table1[[#This Row],[Performance Score]]&gt;=75,"Good",Table1[[#This Row],[Performance Score]]&gt;=60,"Average",Table1[[#This Row],[Performance Score]]&lt;=60,"Need Improvement")</f>
        <v>Excellent</v>
      </c>
      <c r="AE3523" t="str">
        <f>IF(AND(Table1[[#This Row],[Attendance %]]&gt;=80,(Table1[[#This Row],[Performance Score]]&gt;=80)),"Eligible","Not Eligible")</f>
        <v>Eligible</v>
      </c>
      <c r="AF3523" t="str">
        <f>IF(Table1[[#This Row],[Performance Score]]&gt;=80,"High Performer","Low Performer")</f>
        <v>High Performer</v>
      </c>
      <c r="AG3523" t="str" cm="1">
        <f t="array" aca="1" ref="AG3523" ca="1">_xlfn.IFS(Table1[[#This Row],[Experience]]&lt;=3,"Junior",Table1[[#This Row],[Experience]]&lt;=7,"Mid Level",Table1[[#This Row],[Experience]]&gt;=7,"Senior")</f>
        <v>Mid Level</v>
      </c>
      <c r="AH3523" t="str">
        <f>IF(Table1[[#This Row],[Attendance %]]&gt;75,"OK","Below 75")</f>
        <v>OK</v>
      </c>
      <c r="AI3523" t="b">
        <f>ISBLANK(Table1[[#This Row],[Employee ID]])</f>
        <v>0</v>
      </c>
      <c r="AJ3523" t="b">
        <f>ISNUMBER(Table1[[#This Row],[Total Salary  ]])</f>
        <v>1</v>
      </c>
      <c r="AK3523" t="str">
        <f>IFERROR(_xlfn.XLOOKUP(Table1[[#This Row],[Manager ID]],MANAGERS!A:A,MANAGERS!B:B),"Not Found")</f>
        <v>Manager_3</v>
      </c>
    </row>
    <row r="3524" spans="1:37" x14ac:dyDescent="0.2">
      <c r="A3524" t="s">
        <v>852</v>
      </c>
      <c r="B3524" t="s">
        <v>95</v>
      </c>
      <c r="C3524" t="s">
        <v>21</v>
      </c>
      <c r="D3524" t="s">
        <v>25</v>
      </c>
      <c r="E3524" t="s">
        <v>22</v>
      </c>
      <c r="F3524" s="1">
        <v>45929</v>
      </c>
      <c r="G3524" s="1">
        <v>35249</v>
      </c>
      <c r="H3524">
        <v>47298</v>
      </c>
      <c r="I3524">
        <v>23587</v>
      </c>
      <c r="J3524">
        <v>67</v>
      </c>
      <c r="K3524">
        <v>40</v>
      </c>
      <c r="L3524" t="s">
        <v>18</v>
      </c>
      <c r="M3524">
        <v>117</v>
      </c>
      <c r="N3524">
        <f>Table1[[#This Row],[Basic Salary]]+Table1[[#This Row],[Bonus]]</f>
        <v>70885</v>
      </c>
      <c r="O3524" s="2">
        <f>Table1[[#This Row],[Bonus]]/Table1[[#This Row],[Basic Salary]]</f>
        <v>0.49868916233244537</v>
      </c>
      <c r="P3524">
        <f ca="1">DATEDIF(Table1[[#This Row],[Date of Birth]],TODAY(),"Y")</f>
        <v>30</v>
      </c>
      <c r="Q3524">
        <f ca="1">DATEDIF(Table1[[#This Row],[Joining Date]],TODAY(),"Y")</f>
        <v>0</v>
      </c>
      <c r="R3524" t="str">
        <f ca="1">IF(YEAR(Table1[[#This Row],[Joining Date]])=YEAR(TODAY()),"Yes","No")</f>
        <v>No</v>
      </c>
      <c r="S3524" t="str">
        <f ca="1">IF(Table1[[#This Row],[Experience]]&gt;5,"Yes","No")</f>
        <v>No</v>
      </c>
      <c r="T3524" t="str">
        <f>TEXT(Table1[[#This Row],[Joining Date]],"mmmm")</f>
        <v>September</v>
      </c>
      <c r="U3524" t="str">
        <f>TEXT(Table1[[#This Row],[Joining Date]],"yyyy")</f>
        <v>2025</v>
      </c>
      <c r="V3524" s="5">
        <f ca="1">TODAY()-Table1[[#This Row],[Joining Date]]</f>
        <v>310</v>
      </c>
      <c r="W3524" t="str">
        <f>LEFT(Table1[[#This Row],[Employee Name]],FIND(" ",Table1[[#This Row],[Employee Name]])-1)</f>
        <v>Ajay</v>
      </c>
      <c r="X3524" t="str">
        <f>RIGHT(Table1[[#This Row],[Employee Name]],LEN(Table1[[#This Row],[Employee Name]])-FIND(" ",Table1[[#This Row],[Employee Name]]))</f>
        <v>Singh</v>
      </c>
      <c r="Y3524" t="str">
        <f>Table1[[#This Row],[Department]]&amp;"-"&amp;Table1[[#This Row],[Employee ID]]</f>
        <v>Finance-E00796</v>
      </c>
      <c r="Z3524" t="str">
        <f>LEFT(Table1[[#This Row],[Department]],3)</f>
        <v>Fin</v>
      </c>
      <c r="AA3524" t="str">
        <f>_xlfn.XLOOKUP(Table1[[#This Row],[Manager ID]],MANAGERS!A:A,MANAGERS!B:B)</f>
        <v>Manager_17</v>
      </c>
      <c r="AB3524" t="str" cm="1">
        <f t="array" ref="AB3524">_xlfn.XLOOKUP(Table1[[#This Row],[Manager ID]],Table2[[#All],[Manager ID]],Table2[[#All],[Department Head]])</f>
        <v>Finance</v>
      </c>
      <c r="AC3524" s="2">
        <f>_xlfn.XLOOKUP(Table1[[#This Row],[City]],L:L,O:O)</f>
        <v>0.21356479274849693</v>
      </c>
      <c r="AD3524" t="str" cm="1">
        <f t="array" ref="AD3524">_xlfn.IFS(Table1[[#This Row],[Performance Score]]&gt;=90,"Excellent",Table1[[#This Row],[Performance Score]]&gt;=75,"Good",Table1[[#This Row],[Performance Score]]&gt;=60,"Average",Table1[[#This Row],[Performance Score]]&lt;=60,"Need Improvement")</f>
        <v>Need Improvement</v>
      </c>
      <c r="AE3524" t="str">
        <f>IF(AND(Table1[[#This Row],[Attendance %]]&gt;=80,(Table1[[#This Row],[Performance Score]]&gt;=80)),"Eligible","Not Eligible")</f>
        <v>Not Eligible</v>
      </c>
      <c r="AF3524" t="str">
        <f>IF(Table1[[#This Row],[Performance Score]]&gt;=80,"High Performer","Low Performer")</f>
        <v>Low Performer</v>
      </c>
      <c r="AG3524" t="str" cm="1">
        <f t="array" aca="1" ref="AG3524" ca="1">_xlfn.IFS(Table1[[#This Row],[Experience]]&lt;=3,"Junior",Table1[[#This Row],[Experience]]&lt;=7,"Mid Level",Table1[[#This Row],[Experience]]&gt;=7,"Senior")</f>
        <v>Junior</v>
      </c>
      <c r="AH3524" t="str">
        <f>IF(Table1[[#This Row],[Attendance %]]&gt;75,"OK","Below 75")</f>
        <v>Below 75</v>
      </c>
      <c r="AI3524" t="b">
        <f>ISBLANK(Table1[[#This Row],[Employee ID]])</f>
        <v>0</v>
      </c>
      <c r="AJ3524" t="b">
        <f>ISNUMBER(Table1[[#This Row],[Total Salary  ]])</f>
        <v>1</v>
      </c>
      <c r="AK3524" t="str">
        <f>IFERROR(_xlfn.XLOOKUP(Table1[[#This Row],[Manager ID]],MANAGERS!A:A,MANAGERS!B:B),"Not Found")</f>
        <v>Manager_17</v>
      </c>
    </row>
    <row r="3525" spans="1:37" x14ac:dyDescent="0.2">
      <c r="A3525" t="s">
        <v>2501</v>
      </c>
      <c r="B3525" t="s">
        <v>89</v>
      </c>
      <c r="C3525" t="s">
        <v>15</v>
      </c>
      <c r="D3525" t="s">
        <v>40</v>
      </c>
      <c r="E3525" t="s">
        <v>65</v>
      </c>
      <c r="F3525" s="1">
        <v>42239</v>
      </c>
      <c r="G3525" s="1">
        <v>34046</v>
      </c>
      <c r="H3525">
        <v>45658</v>
      </c>
      <c r="I3525">
        <v>25210</v>
      </c>
      <c r="J3525">
        <v>94</v>
      </c>
      <c r="K3525">
        <v>63</v>
      </c>
      <c r="L3525" t="s">
        <v>53</v>
      </c>
      <c r="M3525">
        <v>110</v>
      </c>
      <c r="N3525">
        <f>Table1[[#This Row],[Basic Salary]]+Table1[[#This Row],[Bonus]]</f>
        <v>70868</v>
      </c>
      <c r="O3525" s="2">
        <f>Table1[[#This Row],[Bonus]]/Table1[[#This Row],[Basic Salary]]</f>
        <v>0.55214858294274827</v>
      </c>
      <c r="P3525">
        <f ca="1">DATEDIF(Table1[[#This Row],[Date of Birth]],TODAY(),"Y")</f>
        <v>33</v>
      </c>
      <c r="Q3525">
        <f ca="1">DATEDIF(Table1[[#This Row],[Joining Date]],TODAY(),"Y")</f>
        <v>10</v>
      </c>
      <c r="R3525" t="str">
        <f ca="1">IF(YEAR(Table1[[#This Row],[Joining Date]])=YEAR(TODAY()),"Yes","No")</f>
        <v>No</v>
      </c>
      <c r="S3525" t="str">
        <f ca="1">IF(Table1[[#This Row],[Experience]]&gt;5,"Yes","No")</f>
        <v>Yes</v>
      </c>
      <c r="T3525" t="str">
        <f>TEXT(Table1[[#This Row],[Joining Date]],"mmmm")</f>
        <v>August</v>
      </c>
      <c r="U3525" t="str">
        <f>TEXT(Table1[[#This Row],[Joining Date]],"yyyy")</f>
        <v>2015</v>
      </c>
      <c r="V3525" s="5">
        <f ca="1">TODAY()-Table1[[#This Row],[Joining Date]]</f>
        <v>4000</v>
      </c>
      <c r="W3525" t="str">
        <f>LEFT(Table1[[#This Row],[Employee Name]],FIND(" ",Table1[[#This Row],[Employee Name]])-1)</f>
        <v>Tarun</v>
      </c>
      <c r="X3525" t="str">
        <f>RIGHT(Table1[[#This Row],[Employee Name]],LEN(Table1[[#This Row],[Employee Name]])-FIND(" ",Table1[[#This Row],[Employee Name]]))</f>
        <v>Verma</v>
      </c>
      <c r="Y3525" t="str">
        <f>Table1[[#This Row],[Department]]&amp;"-"&amp;Table1[[#This Row],[Employee ID]]</f>
        <v>IT-E02445</v>
      </c>
      <c r="Z3525" t="str">
        <f>LEFT(Table1[[#This Row],[Department]],3)</f>
        <v>IT</v>
      </c>
      <c r="AA3525" t="str">
        <f>_xlfn.XLOOKUP(Table1[[#This Row],[Manager ID]],MANAGERS!A:A,MANAGERS!B:B)</f>
        <v>Manager_10</v>
      </c>
      <c r="AB3525" t="str" cm="1">
        <f t="array" ref="AB3525">_xlfn.XLOOKUP(Table1[[#This Row],[Manager ID]],Table2[[#All],[Manager ID]],Table2[[#All],[Department Head]])</f>
        <v>HR</v>
      </c>
      <c r="AC3525" s="2">
        <f>_xlfn.XLOOKUP(Table1[[#This Row],[City]],L:L,O:O)</f>
        <v>0.23685887225230964</v>
      </c>
      <c r="AD3525" t="str" cm="1">
        <f t="array" ref="AD3525">_xlfn.IFS(Table1[[#This Row],[Performance Score]]&gt;=90,"Excellent",Table1[[#This Row],[Performance Score]]&gt;=75,"Good",Table1[[#This Row],[Performance Score]]&gt;=60,"Average",Table1[[#This Row],[Performance Score]]&lt;=60,"Need Improvement")</f>
        <v>Average</v>
      </c>
      <c r="AE3525" t="str">
        <f>IF(AND(Table1[[#This Row],[Attendance %]]&gt;=80,(Table1[[#This Row],[Performance Score]]&gt;=80)),"Eligible","Not Eligible")</f>
        <v>Not Eligible</v>
      </c>
      <c r="AF3525" t="str">
        <f>IF(Table1[[#This Row],[Performance Score]]&gt;=80,"High Performer","Low Performer")</f>
        <v>Low Performer</v>
      </c>
      <c r="AG3525" t="str" cm="1">
        <f t="array" aca="1" ref="AG3525" ca="1">_xlfn.IFS(Table1[[#This Row],[Experience]]&lt;=3,"Junior",Table1[[#This Row],[Experience]]&lt;=7,"Mid Level",Table1[[#This Row],[Experience]]&gt;=7,"Senior")</f>
        <v>Senior</v>
      </c>
      <c r="AH3525" t="str">
        <f>IF(Table1[[#This Row],[Attendance %]]&gt;75,"OK","Below 75")</f>
        <v>OK</v>
      </c>
      <c r="AI3525" t="b">
        <f>ISBLANK(Table1[[#This Row],[Employee ID]])</f>
        <v>0</v>
      </c>
      <c r="AJ3525" t="b">
        <f>ISNUMBER(Table1[[#This Row],[Total Salary  ]])</f>
        <v>1</v>
      </c>
      <c r="AK3525" t="str">
        <f>IFERROR(_xlfn.XLOOKUP(Table1[[#This Row],[Manager ID]],MANAGERS!A:A,MANAGERS!B:B),"Not Found")</f>
        <v>Manager_10</v>
      </c>
    </row>
    <row r="3526" spans="1:37" x14ac:dyDescent="0.2">
      <c r="A3526" t="s">
        <v>643</v>
      </c>
      <c r="B3526" t="s">
        <v>48</v>
      </c>
      <c r="C3526" t="s">
        <v>21</v>
      </c>
      <c r="D3526" t="s">
        <v>40</v>
      </c>
      <c r="E3526" t="s">
        <v>30</v>
      </c>
      <c r="F3526" s="1">
        <v>43819</v>
      </c>
      <c r="G3526" s="1">
        <v>39655</v>
      </c>
      <c r="H3526">
        <v>60887</v>
      </c>
      <c r="I3526">
        <v>9979</v>
      </c>
      <c r="J3526">
        <v>72</v>
      </c>
      <c r="K3526">
        <v>46</v>
      </c>
      <c r="L3526" t="s">
        <v>37</v>
      </c>
      <c r="M3526">
        <v>106</v>
      </c>
      <c r="N3526">
        <f>Table1[[#This Row],[Basic Salary]]+Table1[[#This Row],[Bonus]]</f>
        <v>70866</v>
      </c>
      <c r="O3526" s="2">
        <f>Table1[[#This Row],[Bonus]]/Table1[[#This Row],[Basic Salary]]</f>
        <v>0.16389377042718478</v>
      </c>
      <c r="P3526">
        <f ca="1">DATEDIF(Table1[[#This Row],[Date of Birth]],TODAY(),"Y")</f>
        <v>18</v>
      </c>
      <c r="Q3526">
        <f ca="1">DATEDIF(Table1[[#This Row],[Joining Date]],TODAY(),"Y")</f>
        <v>6</v>
      </c>
      <c r="R3526" t="str">
        <f ca="1">IF(YEAR(Table1[[#This Row],[Joining Date]])=YEAR(TODAY()),"Yes","No")</f>
        <v>No</v>
      </c>
      <c r="S3526" t="str">
        <f ca="1">IF(Table1[[#This Row],[Experience]]&gt;5,"Yes","No")</f>
        <v>Yes</v>
      </c>
      <c r="T3526" t="str">
        <f>TEXT(Table1[[#This Row],[Joining Date]],"mmmm")</f>
        <v>December</v>
      </c>
      <c r="U3526" t="str">
        <f>TEXT(Table1[[#This Row],[Joining Date]],"yyyy")</f>
        <v>2019</v>
      </c>
      <c r="V3526" s="5">
        <f ca="1">TODAY()-Table1[[#This Row],[Joining Date]]</f>
        <v>2420</v>
      </c>
      <c r="W3526" t="str">
        <f>LEFT(Table1[[#This Row],[Employee Name]],FIND(" ",Table1[[#This Row],[Employee Name]])-1)</f>
        <v>Aditya</v>
      </c>
      <c r="X3526" t="str">
        <f>RIGHT(Table1[[#This Row],[Employee Name]],LEN(Table1[[#This Row],[Employee Name]])-FIND(" ",Table1[[#This Row],[Employee Name]]))</f>
        <v>Kapoor</v>
      </c>
      <c r="Y3526" t="str">
        <f>Table1[[#This Row],[Department]]&amp;"-"&amp;Table1[[#This Row],[Employee ID]]</f>
        <v>IT-E00587</v>
      </c>
      <c r="Z3526" t="str">
        <f>LEFT(Table1[[#This Row],[Department]],3)</f>
        <v>IT</v>
      </c>
      <c r="AA3526" t="str">
        <f>_xlfn.XLOOKUP(Table1[[#This Row],[Manager ID]],MANAGERS!A:A,MANAGERS!B:B)</f>
        <v>Manager_6</v>
      </c>
      <c r="AB3526" t="str" cm="1">
        <f t="array" ref="AB3526">_xlfn.XLOOKUP(Table1[[#This Row],[Manager ID]],Table2[[#All],[Manager ID]],Table2[[#All],[Department Head]])</f>
        <v>HR</v>
      </c>
      <c r="AC3526" s="2">
        <f>_xlfn.XLOOKUP(Table1[[#This Row],[City]],L:L,O:O)</f>
        <v>0.24036902712549932</v>
      </c>
      <c r="AD3526" t="str" cm="1">
        <f t="array" ref="AD3526">_xlfn.IFS(Table1[[#This Row],[Performance Score]]&gt;=90,"Excellent",Table1[[#This Row],[Performance Score]]&gt;=75,"Good",Table1[[#This Row],[Performance Score]]&gt;=60,"Average",Table1[[#This Row],[Performance Score]]&lt;=60,"Need Improvement")</f>
        <v>Need Improvement</v>
      </c>
      <c r="AE3526" t="str">
        <f>IF(AND(Table1[[#This Row],[Attendance %]]&gt;=80,(Table1[[#This Row],[Performance Score]]&gt;=80)),"Eligible","Not Eligible")</f>
        <v>Not Eligible</v>
      </c>
      <c r="AF3526" t="str">
        <f>IF(Table1[[#This Row],[Performance Score]]&gt;=80,"High Performer","Low Performer")</f>
        <v>Low Performer</v>
      </c>
      <c r="AG3526" t="str" cm="1">
        <f t="array" aca="1" ref="AG3526" ca="1">_xlfn.IFS(Table1[[#This Row],[Experience]]&lt;=3,"Junior",Table1[[#This Row],[Experience]]&lt;=7,"Mid Level",Table1[[#This Row],[Experience]]&gt;=7,"Senior")</f>
        <v>Mid Level</v>
      </c>
      <c r="AH3526" t="str">
        <f>IF(Table1[[#This Row],[Attendance %]]&gt;75,"OK","Below 75")</f>
        <v>Below 75</v>
      </c>
      <c r="AI3526" t="b">
        <f>ISBLANK(Table1[[#This Row],[Employee ID]])</f>
        <v>0</v>
      </c>
      <c r="AJ3526" t="b">
        <f>ISNUMBER(Table1[[#This Row],[Total Salary  ]])</f>
        <v>1</v>
      </c>
      <c r="AK3526" t="str">
        <f>IFERROR(_xlfn.XLOOKUP(Table1[[#This Row],[Manager ID]],MANAGERS!A:A,MANAGERS!B:B),"Not Found")</f>
        <v>Manager_6</v>
      </c>
    </row>
    <row r="3527" spans="1:37" x14ac:dyDescent="0.2">
      <c r="A3527" t="s">
        <v>4042</v>
      </c>
      <c r="B3527" t="s">
        <v>57</v>
      </c>
      <c r="C3527" t="s">
        <v>15</v>
      </c>
      <c r="D3527" t="s">
        <v>40</v>
      </c>
      <c r="E3527" t="s">
        <v>30</v>
      </c>
      <c r="F3527" s="1">
        <v>44242</v>
      </c>
      <c r="G3527" s="1">
        <v>36338</v>
      </c>
      <c r="H3527">
        <v>41502</v>
      </c>
      <c r="I3527">
        <v>29304</v>
      </c>
      <c r="J3527">
        <v>89</v>
      </c>
      <c r="K3527">
        <v>63</v>
      </c>
      <c r="L3527" t="s">
        <v>34</v>
      </c>
      <c r="M3527">
        <v>112</v>
      </c>
      <c r="N3527">
        <f>Table1[[#This Row],[Basic Salary]]+Table1[[#This Row],[Bonus]]</f>
        <v>70806</v>
      </c>
      <c r="O3527" s="2">
        <f>Table1[[#This Row],[Bonus]]/Table1[[#This Row],[Basic Salary]]</f>
        <v>0.70608645366488365</v>
      </c>
      <c r="P3527">
        <f ca="1">DATEDIF(Table1[[#This Row],[Date of Birth]],TODAY(),"Y")</f>
        <v>27</v>
      </c>
      <c r="Q3527">
        <f ca="1">DATEDIF(Table1[[#This Row],[Joining Date]],TODAY(),"Y")</f>
        <v>5</v>
      </c>
      <c r="R3527" t="str">
        <f ca="1">IF(YEAR(Table1[[#This Row],[Joining Date]])=YEAR(TODAY()),"Yes","No")</f>
        <v>No</v>
      </c>
      <c r="S3527" t="str">
        <f ca="1">IF(Table1[[#This Row],[Experience]]&gt;5,"Yes","No")</f>
        <v>No</v>
      </c>
      <c r="T3527" t="str">
        <f>TEXT(Table1[[#This Row],[Joining Date]],"mmmm")</f>
        <v>February</v>
      </c>
      <c r="U3527" t="str">
        <f>TEXT(Table1[[#This Row],[Joining Date]],"yyyy")</f>
        <v>2021</v>
      </c>
      <c r="V3527" s="5">
        <f ca="1">TODAY()-Table1[[#This Row],[Joining Date]]</f>
        <v>1997</v>
      </c>
      <c r="W3527" t="str">
        <f>LEFT(Table1[[#This Row],[Employee Name]],FIND(" ",Table1[[#This Row],[Employee Name]])-1)</f>
        <v>Swathi</v>
      </c>
      <c r="X3527" t="str">
        <f>RIGHT(Table1[[#This Row],[Employee Name]],LEN(Table1[[#This Row],[Employee Name]])-FIND(" ",Table1[[#This Row],[Employee Name]]))</f>
        <v>Ramesh</v>
      </c>
      <c r="Y3527" t="str">
        <f>Table1[[#This Row],[Department]]&amp;"-"&amp;Table1[[#This Row],[Employee ID]]</f>
        <v>IT-E03986</v>
      </c>
      <c r="Z3527" t="str">
        <f>LEFT(Table1[[#This Row],[Department]],3)</f>
        <v>IT</v>
      </c>
      <c r="AA3527" t="str">
        <f>_xlfn.XLOOKUP(Table1[[#This Row],[Manager ID]],MANAGERS!A:A,MANAGERS!B:B)</f>
        <v>Manager_12</v>
      </c>
      <c r="AB3527" t="str" cm="1">
        <f t="array" ref="AB3527">_xlfn.XLOOKUP(Table1[[#This Row],[Manager ID]],Table2[[#All],[Manager ID]],Table2[[#All],[Department Head]])</f>
        <v>Marketing</v>
      </c>
      <c r="AC3527" s="2">
        <f>_xlfn.XLOOKUP(Table1[[#This Row],[City]],L:L,O:O)</f>
        <v>0.24030340748661314</v>
      </c>
      <c r="AD3527" t="str" cm="1">
        <f t="array" ref="AD3527">_xlfn.IFS(Table1[[#This Row],[Performance Score]]&gt;=90,"Excellent",Table1[[#This Row],[Performance Score]]&gt;=75,"Good",Table1[[#This Row],[Performance Score]]&gt;=60,"Average",Table1[[#This Row],[Performance Score]]&lt;=60,"Need Improvement")</f>
        <v>Average</v>
      </c>
      <c r="AE3527" t="str">
        <f>IF(AND(Table1[[#This Row],[Attendance %]]&gt;=80,(Table1[[#This Row],[Performance Score]]&gt;=80)),"Eligible","Not Eligible")</f>
        <v>Not Eligible</v>
      </c>
      <c r="AF3527" t="str">
        <f>IF(Table1[[#This Row],[Performance Score]]&gt;=80,"High Performer","Low Performer")</f>
        <v>Low Performer</v>
      </c>
      <c r="AG3527" t="str" cm="1">
        <f t="array" aca="1" ref="AG3527" ca="1">_xlfn.IFS(Table1[[#This Row],[Experience]]&lt;=3,"Junior",Table1[[#This Row],[Experience]]&lt;=7,"Mid Level",Table1[[#This Row],[Experience]]&gt;=7,"Senior")</f>
        <v>Mid Level</v>
      </c>
      <c r="AH3527" t="str">
        <f>IF(Table1[[#This Row],[Attendance %]]&gt;75,"OK","Below 75")</f>
        <v>OK</v>
      </c>
      <c r="AI3527" t="b">
        <f>ISBLANK(Table1[[#This Row],[Employee ID]])</f>
        <v>0</v>
      </c>
      <c r="AJ3527" t="b">
        <f>ISNUMBER(Table1[[#This Row],[Total Salary  ]])</f>
        <v>1</v>
      </c>
      <c r="AK3527" t="str">
        <f>IFERROR(_xlfn.XLOOKUP(Table1[[#This Row],[Manager ID]],MANAGERS!A:A,MANAGERS!B:B),"Not Found")</f>
        <v>Manager_12</v>
      </c>
    </row>
    <row r="3528" spans="1:37" x14ac:dyDescent="0.2">
      <c r="A3528" t="s">
        <v>1121</v>
      </c>
      <c r="B3528" t="s">
        <v>50</v>
      </c>
      <c r="C3528" t="s">
        <v>15</v>
      </c>
      <c r="D3528" t="s">
        <v>25</v>
      </c>
      <c r="E3528" t="s">
        <v>65</v>
      </c>
      <c r="F3528" s="1">
        <v>42191</v>
      </c>
      <c r="G3528" s="1">
        <v>37962</v>
      </c>
      <c r="H3528">
        <v>56223</v>
      </c>
      <c r="I3528">
        <v>14563</v>
      </c>
      <c r="J3528">
        <v>62</v>
      </c>
      <c r="K3528">
        <v>80</v>
      </c>
      <c r="L3528" t="s">
        <v>37</v>
      </c>
      <c r="M3528">
        <v>109</v>
      </c>
      <c r="N3528">
        <f>Table1[[#This Row],[Basic Salary]]+Table1[[#This Row],[Bonus]]</f>
        <v>70786</v>
      </c>
      <c r="O3528" s="2">
        <f>Table1[[#This Row],[Bonus]]/Table1[[#This Row],[Basic Salary]]</f>
        <v>0.25902210838980488</v>
      </c>
      <c r="P3528">
        <f ca="1">DATEDIF(Table1[[#This Row],[Date of Birth]],TODAY(),"Y")</f>
        <v>22</v>
      </c>
      <c r="Q3528">
        <f ca="1">DATEDIF(Table1[[#This Row],[Joining Date]],TODAY(),"Y")</f>
        <v>11</v>
      </c>
      <c r="R3528" t="str">
        <f ca="1">IF(YEAR(Table1[[#This Row],[Joining Date]])=YEAR(TODAY()),"Yes","No")</f>
        <v>No</v>
      </c>
      <c r="S3528" t="str">
        <f ca="1">IF(Table1[[#This Row],[Experience]]&gt;5,"Yes","No")</f>
        <v>Yes</v>
      </c>
      <c r="T3528" t="str">
        <f>TEXT(Table1[[#This Row],[Joining Date]],"mmmm")</f>
        <v>July</v>
      </c>
      <c r="U3528" t="str">
        <f>TEXT(Table1[[#This Row],[Joining Date]],"yyyy")</f>
        <v>2015</v>
      </c>
      <c r="V3528" s="5">
        <f ca="1">TODAY()-Table1[[#This Row],[Joining Date]]</f>
        <v>4048</v>
      </c>
      <c r="W3528" t="str">
        <f>LEFT(Table1[[#This Row],[Employee Name]],FIND(" ",Table1[[#This Row],[Employee Name]])-1)</f>
        <v>Ravi</v>
      </c>
      <c r="X3528" t="str">
        <f>RIGHT(Table1[[#This Row],[Employee Name]],LEN(Table1[[#This Row],[Employee Name]])-FIND(" ",Table1[[#This Row],[Employee Name]]))</f>
        <v>Teja</v>
      </c>
      <c r="Y3528" t="str">
        <f>Table1[[#This Row],[Department]]&amp;"-"&amp;Table1[[#This Row],[Employee ID]]</f>
        <v>Finance-E01065</v>
      </c>
      <c r="Z3528" t="str">
        <f>LEFT(Table1[[#This Row],[Department]],3)</f>
        <v>Fin</v>
      </c>
      <c r="AA3528" t="str">
        <f>_xlfn.XLOOKUP(Table1[[#This Row],[Manager ID]],MANAGERS!A:A,MANAGERS!B:B)</f>
        <v>Manager_9</v>
      </c>
      <c r="AB3528" t="str" cm="1">
        <f t="array" ref="AB3528">_xlfn.XLOOKUP(Table1[[#This Row],[Manager ID]],Table2[[#All],[Manager ID]],Table2[[#All],[Department Head]])</f>
        <v>Sales</v>
      </c>
      <c r="AC3528" s="2">
        <f>_xlfn.XLOOKUP(Table1[[#This Row],[City]],L:L,O:O)</f>
        <v>0.24036902712549932</v>
      </c>
      <c r="AD3528" t="str" cm="1">
        <f t="array" ref="AD3528">_xlfn.IFS(Table1[[#This Row],[Performance Score]]&gt;=90,"Excellent",Table1[[#This Row],[Performance Score]]&gt;=75,"Good",Table1[[#This Row],[Performance Score]]&gt;=60,"Average",Table1[[#This Row],[Performance Score]]&lt;=60,"Need Improvement")</f>
        <v>Good</v>
      </c>
      <c r="AE3528" t="str">
        <f>IF(AND(Table1[[#This Row],[Attendance %]]&gt;=80,(Table1[[#This Row],[Performance Score]]&gt;=80)),"Eligible","Not Eligible")</f>
        <v>Not Eligible</v>
      </c>
      <c r="AF3528" t="str">
        <f>IF(Table1[[#This Row],[Performance Score]]&gt;=80,"High Performer","Low Performer")</f>
        <v>High Performer</v>
      </c>
      <c r="AG3528" t="str" cm="1">
        <f t="array" aca="1" ref="AG3528" ca="1">_xlfn.IFS(Table1[[#This Row],[Experience]]&lt;=3,"Junior",Table1[[#This Row],[Experience]]&lt;=7,"Mid Level",Table1[[#This Row],[Experience]]&gt;=7,"Senior")</f>
        <v>Senior</v>
      </c>
      <c r="AH3528" t="str">
        <f>IF(Table1[[#This Row],[Attendance %]]&gt;75,"OK","Below 75")</f>
        <v>Below 75</v>
      </c>
      <c r="AI3528" t="b">
        <f>ISBLANK(Table1[[#This Row],[Employee ID]])</f>
        <v>0</v>
      </c>
      <c r="AJ3528" t="b">
        <f>ISNUMBER(Table1[[#This Row],[Total Salary  ]])</f>
        <v>1</v>
      </c>
      <c r="AK3528" t="str">
        <f>IFERROR(_xlfn.XLOOKUP(Table1[[#This Row],[Manager ID]],MANAGERS!A:A,MANAGERS!B:B),"Not Found")</f>
        <v>Manager_9</v>
      </c>
    </row>
    <row r="3529" spans="1:37" x14ac:dyDescent="0.2">
      <c r="A3529" t="s">
        <v>3376</v>
      </c>
      <c r="B3529" t="s">
        <v>45</v>
      </c>
      <c r="C3529" t="s">
        <v>15</v>
      </c>
      <c r="D3529" t="s">
        <v>33</v>
      </c>
      <c r="E3529" t="s">
        <v>65</v>
      </c>
      <c r="F3529" s="1">
        <v>43615</v>
      </c>
      <c r="G3529" s="1">
        <v>39295</v>
      </c>
      <c r="H3529">
        <v>62870</v>
      </c>
      <c r="I3529">
        <v>7915</v>
      </c>
      <c r="J3529">
        <v>71</v>
      </c>
      <c r="K3529">
        <v>92</v>
      </c>
      <c r="L3529" t="s">
        <v>18</v>
      </c>
      <c r="M3529">
        <v>113</v>
      </c>
      <c r="N3529">
        <f>Table1[[#This Row],[Basic Salary]]+Table1[[#This Row],[Bonus]]</f>
        <v>70785</v>
      </c>
      <c r="O3529" s="2">
        <f>Table1[[#This Row],[Bonus]]/Table1[[#This Row],[Basic Salary]]</f>
        <v>0.1258947033561317</v>
      </c>
      <c r="P3529">
        <f ca="1">DATEDIF(Table1[[#This Row],[Date of Birth]],TODAY(),"Y")</f>
        <v>19</v>
      </c>
      <c r="Q3529">
        <f ca="1">DATEDIF(Table1[[#This Row],[Joining Date]],TODAY(),"Y")</f>
        <v>7</v>
      </c>
      <c r="R3529" t="str">
        <f ca="1">IF(YEAR(Table1[[#This Row],[Joining Date]])=YEAR(TODAY()),"Yes","No")</f>
        <v>No</v>
      </c>
      <c r="S3529" t="str">
        <f ca="1">IF(Table1[[#This Row],[Experience]]&gt;5,"Yes","No")</f>
        <v>Yes</v>
      </c>
      <c r="T3529" t="str">
        <f>TEXT(Table1[[#This Row],[Joining Date]],"mmmm")</f>
        <v>May</v>
      </c>
      <c r="U3529" t="str">
        <f>TEXT(Table1[[#This Row],[Joining Date]],"yyyy")</f>
        <v>2019</v>
      </c>
      <c r="V3529" s="5">
        <f ca="1">TODAY()-Table1[[#This Row],[Joining Date]]</f>
        <v>2624</v>
      </c>
      <c r="W3529" t="str">
        <f>LEFT(Table1[[#This Row],[Employee Name]],FIND(" ",Table1[[#This Row],[Employee Name]])-1)</f>
        <v>Ananya</v>
      </c>
      <c r="X3529" t="str">
        <f>RIGHT(Table1[[#This Row],[Employee Name]],LEN(Table1[[#This Row],[Employee Name]])-FIND(" ",Table1[[#This Row],[Employee Name]]))</f>
        <v>Rao</v>
      </c>
      <c r="Y3529" t="str">
        <f>Table1[[#This Row],[Department]]&amp;"-"&amp;Table1[[#This Row],[Employee ID]]</f>
        <v>Marketing-E03320</v>
      </c>
      <c r="Z3529" t="str">
        <f>LEFT(Table1[[#This Row],[Department]],3)</f>
        <v>Mar</v>
      </c>
      <c r="AA3529" t="str">
        <f>_xlfn.XLOOKUP(Table1[[#This Row],[Manager ID]],MANAGERS!A:A,MANAGERS!B:B)</f>
        <v>Manager_13</v>
      </c>
      <c r="AB3529" t="str" cm="1">
        <f t="array" ref="AB3529">_xlfn.XLOOKUP(Table1[[#This Row],[Manager ID]],Table2[[#All],[Manager ID]],Table2[[#All],[Department Head]])</f>
        <v>HR</v>
      </c>
      <c r="AC3529" s="2">
        <f>_xlfn.XLOOKUP(Table1[[#This Row],[City]],L:L,O:O)</f>
        <v>0.21356479274849693</v>
      </c>
      <c r="AD3529" t="str" cm="1">
        <f t="array" ref="AD3529">_xlfn.IFS(Table1[[#This Row],[Performance Score]]&gt;=90,"Excellent",Table1[[#This Row],[Performance Score]]&gt;=75,"Good",Table1[[#This Row],[Performance Score]]&gt;=60,"Average",Table1[[#This Row],[Performance Score]]&lt;=60,"Need Improvement")</f>
        <v>Excellent</v>
      </c>
      <c r="AE3529" t="str">
        <f>IF(AND(Table1[[#This Row],[Attendance %]]&gt;=80,(Table1[[#This Row],[Performance Score]]&gt;=80)),"Eligible","Not Eligible")</f>
        <v>Not Eligible</v>
      </c>
      <c r="AF3529" t="str">
        <f>IF(Table1[[#This Row],[Performance Score]]&gt;=80,"High Performer","Low Performer")</f>
        <v>High Performer</v>
      </c>
      <c r="AG3529" t="str" cm="1">
        <f t="array" aca="1" ref="AG3529" ca="1">_xlfn.IFS(Table1[[#This Row],[Experience]]&lt;=3,"Junior",Table1[[#This Row],[Experience]]&lt;=7,"Mid Level",Table1[[#This Row],[Experience]]&gt;=7,"Senior")</f>
        <v>Mid Level</v>
      </c>
      <c r="AH3529" t="str">
        <f>IF(Table1[[#This Row],[Attendance %]]&gt;75,"OK","Below 75")</f>
        <v>Below 75</v>
      </c>
      <c r="AI3529" t="b">
        <f>ISBLANK(Table1[[#This Row],[Employee ID]])</f>
        <v>0</v>
      </c>
      <c r="AJ3529" t="b">
        <f>ISNUMBER(Table1[[#This Row],[Total Salary  ]])</f>
        <v>1</v>
      </c>
      <c r="AK3529" t="str">
        <f>IFERROR(_xlfn.XLOOKUP(Table1[[#This Row],[Manager ID]],MANAGERS!A:A,MANAGERS!B:B),"Not Found")</f>
        <v>Manager_13</v>
      </c>
    </row>
    <row r="3530" spans="1:37" x14ac:dyDescent="0.2">
      <c r="A3530" t="s">
        <v>1156</v>
      </c>
      <c r="B3530" t="s">
        <v>60</v>
      </c>
      <c r="C3530" t="s">
        <v>21</v>
      </c>
      <c r="D3530" t="s">
        <v>16</v>
      </c>
      <c r="E3530" t="s">
        <v>22</v>
      </c>
      <c r="F3530" s="1">
        <v>43293</v>
      </c>
      <c r="G3530" s="1">
        <v>30748</v>
      </c>
      <c r="H3530">
        <v>65449</v>
      </c>
      <c r="I3530">
        <v>5277</v>
      </c>
      <c r="J3530">
        <v>82</v>
      </c>
      <c r="K3530">
        <v>88</v>
      </c>
      <c r="L3530" t="s">
        <v>31</v>
      </c>
      <c r="M3530">
        <v>113</v>
      </c>
      <c r="N3530">
        <f>Table1[[#This Row],[Basic Salary]]+Table1[[#This Row],[Bonus]]</f>
        <v>70726</v>
      </c>
      <c r="O3530" s="2">
        <f>Table1[[#This Row],[Bonus]]/Table1[[#This Row],[Basic Salary]]</f>
        <v>8.0627664288224418E-2</v>
      </c>
      <c r="P3530">
        <f ca="1">DATEDIF(Table1[[#This Row],[Date of Birth]],TODAY(),"Y")</f>
        <v>42</v>
      </c>
      <c r="Q3530">
        <f ca="1">DATEDIF(Table1[[#This Row],[Joining Date]],TODAY(),"Y")</f>
        <v>8</v>
      </c>
      <c r="R3530" t="str">
        <f ca="1">IF(YEAR(Table1[[#This Row],[Joining Date]])=YEAR(TODAY()),"Yes","No")</f>
        <v>No</v>
      </c>
      <c r="S3530" t="str">
        <f ca="1">IF(Table1[[#This Row],[Experience]]&gt;5,"Yes","No")</f>
        <v>Yes</v>
      </c>
      <c r="T3530" t="str">
        <f>TEXT(Table1[[#This Row],[Joining Date]],"mmmm")</f>
        <v>July</v>
      </c>
      <c r="U3530" t="str">
        <f>TEXT(Table1[[#This Row],[Joining Date]],"yyyy")</f>
        <v>2018</v>
      </c>
      <c r="V3530" s="5">
        <f ca="1">TODAY()-Table1[[#This Row],[Joining Date]]</f>
        <v>2946</v>
      </c>
      <c r="W3530" t="str">
        <f>LEFT(Table1[[#This Row],[Employee Name]],FIND(" ",Table1[[#This Row],[Employee Name]])-1)</f>
        <v>Gayathri</v>
      </c>
      <c r="X3530" t="str">
        <f>RIGHT(Table1[[#This Row],[Employee Name]],LEN(Table1[[#This Row],[Employee Name]])-FIND(" ",Table1[[#This Row],[Employee Name]]))</f>
        <v>Iyer</v>
      </c>
      <c r="Y3530" t="str">
        <f>Table1[[#This Row],[Department]]&amp;"-"&amp;Table1[[#This Row],[Employee ID]]</f>
        <v>HR-E01100</v>
      </c>
      <c r="Z3530" t="str">
        <f>LEFT(Table1[[#This Row],[Department]],3)</f>
        <v>HR</v>
      </c>
      <c r="AA3530" t="str">
        <f>_xlfn.XLOOKUP(Table1[[#This Row],[Manager ID]],MANAGERS!A:A,MANAGERS!B:B)</f>
        <v>Manager_13</v>
      </c>
      <c r="AB3530" t="str" cm="1">
        <f t="array" ref="AB3530">_xlfn.XLOOKUP(Table1[[#This Row],[Manager ID]],Table2[[#All],[Manager ID]],Table2[[#All],[Department Head]])</f>
        <v>HR</v>
      </c>
      <c r="AC3530" s="2">
        <f>_xlfn.XLOOKUP(Table1[[#This Row],[City]],L:L,O:O)</f>
        <v>0.241864189087755</v>
      </c>
      <c r="AD3530" t="str" cm="1">
        <f t="array" ref="AD3530">_xlfn.IFS(Table1[[#This Row],[Performance Score]]&gt;=90,"Excellent",Table1[[#This Row],[Performance Score]]&gt;=75,"Good",Table1[[#This Row],[Performance Score]]&gt;=60,"Average",Table1[[#This Row],[Performance Score]]&lt;=60,"Need Improvement")</f>
        <v>Good</v>
      </c>
      <c r="AE3530" t="str">
        <f>IF(AND(Table1[[#This Row],[Attendance %]]&gt;=80,(Table1[[#This Row],[Performance Score]]&gt;=80)),"Eligible","Not Eligible")</f>
        <v>Eligible</v>
      </c>
      <c r="AF3530" t="str">
        <f>IF(Table1[[#This Row],[Performance Score]]&gt;=80,"High Performer","Low Performer")</f>
        <v>High Performer</v>
      </c>
      <c r="AG3530" t="str" cm="1">
        <f t="array" aca="1" ref="AG3530" ca="1">_xlfn.IFS(Table1[[#This Row],[Experience]]&lt;=3,"Junior",Table1[[#This Row],[Experience]]&lt;=7,"Mid Level",Table1[[#This Row],[Experience]]&gt;=7,"Senior")</f>
        <v>Senior</v>
      </c>
      <c r="AH3530" t="str">
        <f>IF(Table1[[#This Row],[Attendance %]]&gt;75,"OK","Below 75")</f>
        <v>OK</v>
      </c>
      <c r="AI3530" t="b">
        <f>ISBLANK(Table1[[#This Row],[Employee ID]])</f>
        <v>0</v>
      </c>
      <c r="AJ3530" t="b">
        <f>ISNUMBER(Table1[[#This Row],[Total Salary  ]])</f>
        <v>1</v>
      </c>
      <c r="AK3530" t="str">
        <f>IFERROR(_xlfn.XLOOKUP(Table1[[#This Row],[Manager ID]],MANAGERS!A:A,MANAGERS!B:B),"Not Found")</f>
        <v>Manager_13</v>
      </c>
    </row>
    <row r="3531" spans="1:37" x14ac:dyDescent="0.2">
      <c r="A3531" t="s">
        <v>2180</v>
      </c>
      <c r="B3531" t="s">
        <v>36</v>
      </c>
      <c r="C3531" t="s">
        <v>15</v>
      </c>
      <c r="D3531" t="s">
        <v>81</v>
      </c>
      <c r="E3531" t="s">
        <v>51</v>
      </c>
      <c r="F3531" s="1">
        <v>42971</v>
      </c>
      <c r="G3531" s="1">
        <v>32905</v>
      </c>
      <c r="H3531">
        <v>57181</v>
      </c>
      <c r="I3531">
        <v>13543</v>
      </c>
      <c r="J3531">
        <v>72</v>
      </c>
      <c r="K3531">
        <v>100</v>
      </c>
      <c r="L3531" t="s">
        <v>34</v>
      </c>
      <c r="M3531">
        <v>102</v>
      </c>
      <c r="N3531">
        <f>Table1[[#This Row],[Basic Salary]]+Table1[[#This Row],[Bonus]]</f>
        <v>70724</v>
      </c>
      <c r="O3531" s="2">
        <f>Table1[[#This Row],[Bonus]]/Table1[[#This Row],[Basic Salary]]</f>
        <v>0.23684440635875553</v>
      </c>
      <c r="P3531">
        <f ca="1">DATEDIF(Table1[[#This Row],[Date of Birth]],TODAY(),"Y")</f>
        <v>36</v>
      </c>
      <c r="Q3531">
        <f ca="1">DATEDIF(Table1[[#This Row],[Joining Date]],TODAY(),"Y")</f>
        <v>8</v>
      </c>
      <c r="R3531" t="str">
        <f ca="1">IF(YEAR(Table1[[#This Row],[Joining Date]])=YEAR(TODAY()),"Yes","No")</f>
        <v>No</v>
      </c>
      <c r="S3531" t="str">
        <f ca="1">IF(Table1[[#This Row],[Experience]]&gt;5,"Yes","No")</f>
        <v>Yes</v>
      </c>
      <c r="T3531" t="str">
        <f>TEXT(Table1[[#This Row],[Joining Date]],"mmmm")</f>
        <v>August</v>
      </c>
      <c r="U3531" t="str">
        <f>TEXT(Table1[[#This Row],[Joining Date]],"yyyy")</f>
        <v>2017</v>
      </c>
      <c r="V3531" s="5">
        <f ca="1">TODAY()-Table1[[#This Row],[Joining Date]]</f>
        <v>3268</v>
      </c>
      <c r="W3531" t="str">
        <f>LEFT(Table1[[#This Row],[Employee Name]],FIND(" ",Table1[[#This Row],[Employee Name]])-1)</f>
        <v>Meera</v>
      </c>
      <c r="X3531" t="str">
        <f>RIGHT(Table1[[#This Row],[Employee Name]],LEN(Table1[[#This Row],[Employee Name]])-FIND(" ",Table1[[#This Row],[Employee Name]]))</f>
        <v>Joshi</v>
      </c>
      <c r="Y3531" t="str">
        <f>Table1[[#This Row],[Department]]&amp;"-"&amp;Table1[[#This Row],[Employee ID]]</f>
        <v>Sales-E02124</v>
      </c>
      <c r="Z3531" t="str">
        <f>LEFT(Table1[[#This Row],[Department]],3)</f>
        <v>Sal</v>
      </c>
      <c r="AA3531" t="str">
        <f>_xlfn.XLOOKUP(Table1[[#This Row],[Manager ID]],MANAGERS!A:A,MANAGERS!B:B)</f>
        <v>Manager_2</v>
      </c>
      <c r="AB3531" t="str" cm="1">
        <f t="array" ref="AB3531">_xlfn.XLOOKUP(Table1[[#This Row],[Manager ID]],Table2[[#All],[Manager ID]],Table2[[#All],[Department Head]])</f>
        <v>Sales</v>
      </c>
      <c r="AC3531" s="2">
        <f>_xlfn.XLOOKUP(Table1[[#This Row],[City]],L:L,O:O)</f>
        <v>0.24030340748661314</v>
      </c>
      <c r="AD3531" t="str" cm="1">
        <f t="array" ref="AD3531">_xlfn.IFS(Table1[[#This Row],[Performance Score]]&gt;=90,"Excellent",Table1[[#This Row],[Performance Score]]&gt;=75,"Good",Table1[[#This Row],[Performance Score]]&gt;=60,"Average",Table1[[#This Row],[Performance Score]]&lt;=60,"Need Improvement")</f>
        <v>Excellent</v>
      </c>
      <c r="AE3531" t="str">
        <f>IF(AND(Table1[[#This Row],[Attendance %]]&gt;=80,(Table1[[#This Row],[Performance Score]]&gt;=80)),"Eligible","Not Eligible")</f>
        <v>Not Eligible</v>
      </c>
      <c r="AF3531" t="str">
        <f>IF(Table1[[#This Row],[Performance Score]]&gt;=80,"High Performer","Low Performer")</f>
        <v>High Performer</v>
      </c>
      <c r="AG3531" t="str" cm="1">
        <f t="array" aca="1" ref="AG3531" ca="1">_xlfn.IFS(Table1[[#This Row],[Experience]]&lt;=3,"Junior",Table1[[#This Row],[Experience]]&lt;=7,"Mid Level",Table1[[#This Row],[Experience]]&gt;=7,"Senior")</f>
        <v>Senior</v>
      </c>
      <c r="AH3531" t="str">
        <f>IF(Table1[[#This Row],[Attendance %]]&gt;75,"OK","Below 75")</f>
        <v>Below 75</v>
      </c>
      <c r="AI3531" t="b">
        <f>ISBLANK(Table1[[#This Row],[Employee ID]])</f>
        <v>0</v>
      </c>
      <c r="AJ3531" t="b">
        <f>ISNUMBER(Table1[[#This Row],[Total Salary  ]])</f>
        <v>1</v>
      </c>
      <c r="AK3531" t="str">
        <f>IFERROR(_xlfn.XLOOKUP(Table1[[#This Row],[Manager ID]],MANAGERS!A:A,MANAGERS!B:B),"Not Found")</f>
        <v>Manager_2</v>
      </c>
    </row>
    <row r="3532" spans="1:37" x14ac:dyDescent="0.2">
      <c r="A3532" t="s">
        <v>3161</v>
      </c>
      <c r="B3532" t="s">
        <v>14</v>
      </c>
      <c r="C3532" t="s">
        <v>21</v>
      </c>
      <c r="D3532" t="s">
        <v>40</v>
      </c>
      <c r="E3532" t="s">
        <v>26</v>
      </c>
      <c r="F3532" s="1">
        <v>45949</v>
      </c>
      <c r="G3532" s="1">
        <v>40490</v>
      </c>
      <c r="H3532">
        <v>59024</v>
      </c>
      <c r="I3532">
        <v>11692</v>
      </c>
      <c r="J3532">
        <v>62</v>
      </c>
      <c r="K3532">
        <v>46</v>
      </c>
      <c r="L3532" t="s">
        <v>27</v>
      </c>
      <c r="M3532">
        <v>111</v>
      </c>
      <c r="N3532">
        <f>Table1[[#This Row],[Basic Salary]]+Table1[[#This Row],[Bonus]]</f>
        <v>70716</v>
      </c>
      <c r="O3532" s="2">
        <f>Table1[[#This Row],[Bonus]]/Table1[[#This Row],[Basic Salary]]</f>
        <v>0.19808891298454867</v>
      </c>
      <c r="P3532">
        <f ca="1">DATEDIF(Table1[[#This Row],[Date of Birth]],TODAY(),"Y")</f>
        <v>15</v>
      </c>
      <c r="Q3532">
        <f ca="1">DATEDIF(Table1[[#This Row],[Joining Date]],TODAY(),"Y")</f>
        <v>0</v>
      </c>
      <c r="R3532" t="str">
        <f ca="1">IF(YEAR(Table1[[#This Row],[Joining Date]])=YEAR(TODAY()),"Yes","No")</f>
        <v>No</v>
      </c>
      <c r="S3532" t="str">
        <f ca="1">IF(Table1[[#This Row],[Experience]]&gt;5,"Yes","No")</f>
        <v>No</v>
      </c>
      <c r="T3532" t="str">
        <f>TEXT(Table1[[#This Row],[Joining Date]],"mmmm")</f>
        <v>October</v>
      </c>
      <c r="U3532" t="str">
        <f>TEXT(Table1[[#This Row],[Joining Date]],"yyyy")</f>
        <v>2025</v>
      </c>
      <c r="V3532" s="5">
        <f ca="1">TODAY()-Table1[[#This Row],[Joining Date]]</f>
        <v>290</v>
      </c>
      <c r="W3532" t="str">
        <f>LEFT(Table1[[#This Row],[Employee Name]],FIND(" ",Table1[[#This Row],[Employee Name]])-1)</f>
        <v>Nisha</v>
      </c>
      <c r="X3532" t="str">
        <f>RIGHT(Table1[[#This Row],[Employee Name]],LEN(Table1[[#This Row],[Employee Name]])-FIND(" ",Table1[[#This Row],[Employee Name]]))</f>
        <v>Kapoor</v>
      </c>
      <c r="Y3532" t="str">
        <f>Table1[[#This Row],[Department]]&amp;"-"&amp;Table1[[#This Row],[Employee ID]]</f>
        <v>IT-E03105</v>
      </c>
      <c r="Z3532" t="str">
        <f>LEFT(Table1[[#This Row],[Department]],3)</f>
        <v>IT</v>
      </c>
      <c r="AA3532" t="str">
        <f>_xlfn.XLOOKUP(Table1[[#This Row],[Manager ID]],MANAGERS!A:A,MANAGERS!B:B)</f>
        <v>Manager_11</v>
      </c>
      <c r="AB3532" t="str" cm="1">
        <f t="array" ref="AB3532">_xlfn.XLOOKUP(Table1[[#This Row],[Manager ID]],Table2[[#All],[Manager ID]],Table2[[#All],[Department Head]])</f>
        <v>Marketing</v>
      </c>
      <c r="AC3532" s="2">
        <f>_xlfn.XLOOKUP(Table1[[#This Row],[City]],L:L,O:O)</f>
        <v>0.23674293405114402</v>
      </c>
      <c r="AD3532" t="str" cm="1">
        <f t="array" ref="AD3532">_xlfn.IFS(Table1[[#This Row],[Performance Score]]&gt;=90,"Excellent",Table1[[#This Row],[Performance Score]]&gt;=75,"Good",Table1[[#This Row],[Performance Score]]&gt;=60,"Average",Table1[[#This Row],[Performance Score]]&lt;=60,"Need Improvement")</f>
        <v>Need Improvement</v>
      </c>
      <c r="AE3532" t="str">
        <f>IF(AND(Table1[[#This Row],[Attendance %]]&gt;=80,(Table1[[#This Row],[Performance Score]]&gt;=80)),"Eligible","Not Eligible")</f>
        <v>Not Eligible</v>
      </c>
      <c r="AF3532" t="str">
        <f>IF(Table1[[#This Row],[Performance Score]]&gt;=80,"High Performer","Low Performer")</f>
        <v>Low Performer</v>
      </c>
      <c r="AG3532" t="str" cm="1">
        <f t="array" aca="1" ref="AG3532" ca="1">_xlfn.IFS(Table1[[#This Row],[Experience]]&lt;=3,"Junior",Table1[[#This Row],[Experience]]&lt;=7,"Mid Level",Table1[[#This Row],[Experience]]&gt;=7,"Senior")</f>
        <v>Junior</v>
      </c>
      <c r="AH3532" t="str">
        <f>IF(Table1[[#This Row],[Attendance %]]&gt;75,"OK","Below 75")</f>
        <v>Below 75</v>
      </c>
      <c r="AI3532" t="b">
        <f>ISBLANK(Table1[[#This Row],[Employee ID]])</f>
        <v>0</v>
      </c>
      <c r="AJ3532" t="b">
        <f>ISNUMBER(Table1[[#This Row],[Total Salary  ]])</f>
        <v>1</v>
      </c>
      <c r="AK3532" t="str">
        <f>IFERROR(_xlfn.XLOOKUP(Table1[[#This Row],[Manager ID]],MANAGERS!A:A,MANAGERS!B:B),"Not Found")</f>
        <v>Manager_11</v>
      </c>
    </row>
    <row r="3533" spans="1:37" x14ac:dyDescent="0.2">
      <c r="A3533" t="s">
        <v>1466</v>
      </c>
      <c r="B3533" t="s">
        <v>48</v>
      </c>
      <c r="C3533" t="s">
        <v>15</v>
      </c>
      <c r="D3533" t="s">
        <v>25</v>
      </c>
      <c r="E3533" t="s">
        <v>26</v>
      </c>
      <c r="F3533" s="1">
        <v>45223</v>
      </c>
      <c r="G3533" s="1">
        <v>32035</v>
      </c>
      <c r="H3533">
        <v>45701</v>
      </c>
      <c r="I3533">
        <v>24992</v>
      </c>
      <c r="J3533">
        <v>70</v>
      </c>
      <c r="K3533">
        <v>60</v>
      </c>
      <c r="L3533" t="s">
        <v>23</v>
      </c>
      <c r="M3533">
        <v>116</v>
      </c>
      <c r="N3533">
        <f>Table1[[#This Row],[Basic Salary]]+Table1[[#This Row],[Bonus]]</f>
        <v>70693</v>
      </c>
      <c r="O3533" s="2">
        <f>Table1[[#This Row],[Bonus]]/Table1[[#This Row],[Basic Salary]]</f>
        <v>0.54685893087678605</v>
      </c>
      <c r="P3533">
        <f ca="1">DATEDIF(Table1[[#This Row],[Date of Birth]],TODAY(),"Y")</f>
        <v>38</v>
      </c>
      <c r="Q3533">
        <f ca="1">DATEDIF(Table1[[#This Row],[Joining Date]],TODAY(),"Y")</f>
        <v>2</v>
      </c>
      <c r="R3533" t="str">
        <f ca="1">IF(YEAR(Table1[[#This Row],[Joining Date]])=YEAR(TODAY()),"Yes","No")</f>
        <v>No</v>
      </c>
      <c r="S3533" t="str">
        <f ca="1">IF(Table1[[#This Row],[Experience]]&gt;5,"Yes","No")</f>
        <v>No</v>
      </c>
      <c r="T3533" t="str">
        <f>TEXT(Table1[[#This Row],[Joining Date]],"mmmm")</f>
        <v>October</v>
      </c>
      <c r="U3533" t="str">
        <f>TEXT(Table1[[#This Row],[Joining Date]],"yyyy")</f>
        <v>2023</v>
      </c>
      <c r="V3533" s="5">
        <f ca="1">TODAY()-Table1[[#This Row],[Joining Date]]</f>
        <v>1016</v>
      </c>
      <c r="W3533" t="str">
        <f>LEFT(Table1[[#This Row],[Employee Name]],FIND(" ",Table1[[#This Row],[Employee Name]])-1)</f>
        <v>Aditya</v>
      </c>
      <c r="X3533" t="str">
        <f>RIGHT(Table1[[#This Row],[Employee Name]],LEN(Table1[[#This Row],[Employee Name]])-FIND(" ",Table1[[#This Row],[Employee Name]]))</f>
        <v>Kapoor</v>
      </c>
      <c r="Y3533" t="str">
        <f>Table1[[#This Row],[Department]]&amp;"-"&amp;Table1[[#This Row],[Employee ID]]</f>
        <v>Finance-E01410</v>
      </c>
      <c r="Z3533" t="str">
        <f>LEFT(Table1[[#This Row],[Department]],3)</f>
        <v>Fin</v>
      </c>
      <c r="AA3533" t="str">
        <f>_xlfn.XLOOKUP(Table1[[#This Row],[Manager ID]],MANAGERS!A:A,MANAGERS!B:B)</f>
        <v>Manager_16</v>
      </c>
      <c r="AB3533" t="str" cm="1">
        <f t="array" ref="AB3533">_xlfn.XLOOKUP(Table1[[#This Row],[Manager ID]],Table2[[#All],[Manager ID]],Table2[[#All],[Department Head]])</f>
        <v>Sales</v>
      </c>
      <c r="AC3533" s="2">
        <f>_xlfn.XLOOKUP(Table1[[#This Row],[City]],L:L,O:O)</f>
        <v>0.23486488519629886</v>
      </c>
      <c r="AD3533" t="str" cm="1">
        <f t="array" ref="AD3533">_xlfn.IFS(Table1[[#This Row],[Performance Score]]&gt;=90,"Excellent",Table1[[#This Row],[Performance Score]]&gt;=75,"Good",Table1[[#This Row],[Performance Score]]&gt;=60,"Average",Table1[[#This Row],[Performance Score]]&lt;=60,"Need Improvement")</f>
        <v>Average</v>
      </c>
      <c r="AE3533" t="str">
        <f>IF(AND(Table1[[#This Row],[Attendance %]]&gt;=80,(Table1[[#This Row],[Performance Score]]&gt;=80)),"Eligible","Not Eligible")</f>
        <v>Not Eligible</v>
      </c>
      <c r="AF3533" t="str">
        <f>IF(Table1[[#This Row],[Performance Score]]&gt;=80,"High Performer","Low Performer")</f>
        <v>Low Performer</v>
      </c>
      <c r="AG3533" t="str" cm="1">
        <f t="array" aca="1" ref="AG3533" ca="1">_xlfn.IFS(Table1[[#This Row],[Experience]]&lt;=3,"Junior",Table1[[#This Row],[Experience]]&lt;=7,"Mid Level",Table1[[#This Row],[Experience]]&gt;=7,"Senior")</f>
        <v>Junior</v>
      </c>
      <c r="AH3533" t="str">
        <f>IF(Table1[[#This Row],[Attendance %]]&gt;75,"OK","Below 75")</f>
        <v>Below 75</v>
      </c>
      <c r="AI3533" t="b">
        <f>ISBLANK(Table1[[#This Row],[Employee ID]])</f>
        <v>0</v>
      </c>
      <c r="AJ3533" t="b">
        <f>ISNUMBER(Table1[[#This Row],[Total Salary  ]])</f>
        <v>1</v>
      </c>
      <c r="AK3533" t="str">
        <f>IFERROR(_xlfn.XLOOKUP(Table1[[#This Row],[Manager ID]],MANAGERS!A:A,MANAGERS!B:B),"Not Found")</f>
        <v>Manager_16</v>
      </c>
    </row>
    <row r="3534" spans="1:37" x14ac:dyDescent="0.2">
      <c r="A3534" t="s">
        <v>3734</v>
      </c>
      <c r="B3534" t="s">
        <v>48</v>
      </c>
      <c r="C3534" t="s">
        <v>15</v>
      </c>
      <c r="D3534" t="s">
        <v>16</v>
      </c>
      <c r="E3534" t="s">
        <v>17</v>
      </c>
      <c r="F3534" s="1">
        <v>43479</v>
      </c>
      <c r="G3534" s="1">
        <v>41216</v>
      </c>
      <c r="H3534">
        <v>54840</v>
      </c>
      <c r="I3534">
        <v>15828</v>
      </c>
      <c r="J3534">
        <v>72</v>
      </c>
      <c r="K3534">
        <v>89</v>
      </c>
      <c r="L3534" t="s">
        <v>53</v>
      </c>
      <c r="M3534">
        <v>107</v>
      </c>
      <c r="N3534">
        <f>Table1[[#This Row],[Basic Salary]]+Table1[[#This Row],[Bonus]]</f>
        <v>70668</v>
      </c>
      <c r="O3534" s="2">
        <f>Table1[[#This Row],[Bonus]]/Table1[[#This Row],[Basic Salary]]</f>
        <v>0.28862144420131292</v>
      </c>
      <c r="P3534">
        <f ca="1">DATEDIF(Table1[[#This Row],[Date of Birth]],TODAY(),"Y")</f>
        <v>13</v>
      </c>
      <c r="Q3534">
        <f ca="1">DATEDIF(Table1[[#This Row],[Joining Date]],TODAY(),"Y")</f>
        <v>7</v>
      </c>
      <c r="R3534" t="str">
        <f ca="1">IF(YEAR(Table1[[#This Row],[Joining Date]])=YEAR(TODAY()),"Yes","No")</f>
        <v>No</v>
      </c>
      <c r="S3534" t="str">
        <f ca="1">IF(Table1[[#This Row],[Experience]]&gt;5,"Yes","No")</f>
        <v>Yes</v>
      </c>
      <c r="T3534" t="str">
        <f>TEXT(Table1[[#This Row],[Joining Date]],"mmmm")</f>
        <v>January</v>
      </c>
      <c r="U3534" t="str">
        <f>TEXT(Table1[[#This Row],[Joining Date]],"yyyy")</f>
        <v>2019</v>
      </c>
      <c r="V3534" s="5">
        <f ca="1">TODAY()-Table1[[#This Row],[Joining Date]]</f>
        <v>2760</v>
      </c>
      <c r="W3534" t="str">
        <f>LEFT(Table1[[#This Row],[Employee Name]],FIND(" ",Table1[[#This Row],[Employee Name]])-1)</f>
        <v>Aditya</v>
      </c>
      <c r="X3534" t="str">
        <f>RIGHT(Table1[[#This Row],[Employee Name]],LEN(Table1[[#This Row],[Employee Name]])-FIND(" ",Table1[[#This Row],[Employee Name]]))</f>
        <v>Kapoor</v>
      </c>
      <c r="Y3534" t="str">
        <f>Table1[[#This Row],[Department]]&amp;"-"&amp;Table1[[#This Row],[Employee ID]]</f>
        <v>HR-E03678</v>
      </c>
      <c r="Z3534" t="str">
        <f>LEFT(Table1[[#This Row],[Department]],3)</f>
        <v>HR</v>
      </c>
      <c r="AA3534" t="str">
        <f>_xlfn.XLOOKUP(Table1[[#This Row],[Manager ID]],MANAGERS!A:A,MANAGERS!B:B)</f>
        <v>Manager_7</v>
      </c>
      <c r="AB3534" t="str" cm="1">
        <f t="array" ref="AB3534">_xlfn.XLOOKUP(Table1[[#This Row],[Manager ID]],Table2[[#All],[Manager ID]],Table2[[#All],[Department Head]])</f>
        <v>Operations</v>
      </c>
      <c r="AC3534" s="2">
        <f>_xlfn.XLOOKUP(Table1[[#This Row],[City]],L:L,O:O)</f>
        <v>0.23685887225230964</v>
      </c>
      <c r="AD3534" t="str" cm="1">
        <f t="array" ref="AD3534">_xlfn.IFS(Table1[[#This Row],[Performance Score]]&gt;=90,"Excellent",Table1[[#This Row],[Performance Score]]&gt;=75,"Good",Table1[[#This Row],[Performance Score]]&gt;=60,"Average",Table1[[#This Row],[Performance Score]]&lt;=60,"Need Improvement")</f>
        <v>Good</v>
      </c>
      <c r="AE3534" t="str">
        <f>IF(AND(Table1[[#This Row],[Attendance %]]&gt;=80,(Table1[[#This Row],[Performance Score]]&gt;=80)),"Eligible","Not Eligible")</f>
        <v>Not Eligible</v>
      </c>
      <c r="AF3534" t="str">
        <f>IF(Table1[[#This Row],[Performance Score]]&gt;=80,"High Performer","Low Performer")</f>
        <v>High Performer</v>
      </c>
      <c r="AG3534" t="str" cm="1">
        <f t="array" aca="1" ref="AG3534" ca="1">_xlfn.IFS(Table1[[#This Row],[Experience]]&lt;=3,"Junior",Table1[[#This Row],[Experience]]&lt;=7,"Mid Level",Table1[[#This Row],[Experience]]&gt;=7,"Senior")</f>
        <v>Mid Level</v>
      </c>
      <c r="AH3534" t="str">
        <f>IF(Table1[[#This Row],[Attendance %]]&gt;75,"OK","Below 75")</f>
        <v>Below 75</v>
      </c>
      <c r="AI3534" t="b">
        <f>ISBLANK(Table1[[#This Row],[Employee ID]])</f>
        <v>0</v>
      </c>
      <c r="AJ3534" t="b">
        <f>ISNUMBER(Table1[[#This Row],[Total Salary  ]])</f>
        <v>1</v>
      </c>
      <c r="AK3534" t="str">
        <f>IFERROR(_xlfn.XLOOKUP(Table1[[#This Row],[Manager ID]],MANAGERS!A:A,MANAGERS!B:B),"Not Found")</f>
        <v>Manager_7</v>
      </c>
    </row>
    <row r="3535" spans="1:37" x14ac:dyDescent="0.2">
      <c r="A3535" t="s">
        <v>2479</v>
      </c>
      <c r="B3535" t="s">
        <v>45</v>
      </c>
      <c r="C3535" t="s">
        <v>15</v>
      </c>
      <c r="D3535" t="s">
        <v>33</v>
      </c>
      <c r="E3535" t="s">
        <v>51</v>
      </c>
      <c r="F3535" s="1">
        <v>45537</v>
      </c>
      <c r="G3535" s="1">
        <v>34627</v>
      </c>
      <c r="H3535">
        <v>55496</v>
      </c>
      <c r="I3535">
        <v>15153</v>
      </c>
      <c r="J3535">
        <v>95</v>
      </c>
      <c r="K3535">
        <v>45</v>
      </c>
      <c r="L3535" t="s">
        <v>53</v>
      </c>
      <c r="M3535">
        <v>101</v>
      </c>
      <c r="N3535">
        <f>Table1[[#This Row],[Basic Salary]]+Table1[[#This Row],[Bonus]]</f>
        <v>70649</v>
      </c>
      <c r="O3535" s="2">
        <f>Table1[[#This Row],[Bonus]]/Table1[[#This Row],[Basic Salary]]</f>
        <v>0.27304670606890585</v>
      </c>
      <c r="P3535">
        <f ca="1">DATEDIF(Table1[[#This Row],[Date of Birth]],TODAY(),"Y")</f>
        <v>31</v>
      </c>
      <c r="Q3535">
        <f ca="1">DATEDIF(Table1[[#This Row],[Joining Date]],TODAY(),"Y")</f>
        <v>1</v>
      </c>
      <c r="R3535" t="str">
        <f ca="1">IF(YEAR(Table1[[#This Row],[Joining Date]])=YEAR(TODAY()),"Yes","No")</f>
        <v>No</v>
      </c>
      <c r="S3535" t="str">
        <f ca="1">IF(Table1[[#This Row],[Experience]]&gt;5,"Yes","No")</f>
        <v>No</v>
      </c>
      <c r="T3535" t="str">
        <f>TEXT(Table1[[#This Row],[Joining Date]],"mmmm")</f>
        <v>September</v>
      </c>
      <c r="U3535" t="str">
        <f>TEXT(Table1[[#This Row],[Joining Date]],"yyyy")</f>
        <v>2024</v>
      </c>
      <c r="V3535" s="5">
        <f ca="1">TODAY()-Table1[[#This Row],[Joining Date]]</f>
        <v>702</v>
      </c>
      <c r="W3535" t="str">
        <f>LEFT(Table1[[#This Row],[Employee Name]],FIND(" ",Table1[[#This Row],[Employee Name]])-1)</f>
        <v>Ananya</v>
      </c>
      <c r="X3535" t="str">
        <f>RIGHT(Table1[[#This Row],[Employee Name]],LEN(Table1[[#This Row],[Employee Name]])-FIND(" ",Table1[[#This Row],[Employee Name]]))</f>
        <v>Rao</v>
      </c>
      <c r="Y3535" t="str">
        <f>Table1[[#This Row],[Department]]&amp;"-"&amp;Table1[[#This Row],[Employee ID]]</f>
        <v>Marketing-E02423</v>
      </c>
      <c r="Z3535" t="str">
        <f>LEFT(Table1[[#This Row],[Department]],3)</f>
        <v>Mar</v>
      </c>
      <c r="AA3535" t="str">
        <f>_xlfn.XLOOKUP(Table1[[#This Row],[Manager ID]],MANAGERS!A:A,MANAGERS!B:B)</f>
        <v>Manager_1</v>
      </c>
      <c r="AB3535" t="str" cm="1">
        <f t="array" ref="AB3535">_xlfn.XLOOKUP(Table1[[#This Row],[Manager ID]],Table2[[#All],[Manager ID]],Table2[[#All],[Department Head]])</f>
        <v>Support</v>
      </c>
      <c r="AC3535" s="2">
        <f>_xlfn.XLOOKUP(Table1[[#This Row],[City]],L:L,O:O)</f>
        <v>0.23685887225230964</v>
      </c>
      <c r="AD3535" t="str" cm="1">
        <f t="array" ref="AD3535">_xlfn.IFS(Table1[[#This Row],[Performance Score]]&gt;=90,"Excellent",Table1[[#This Row],[Performance Score]]&gt;=75,"Good",Table1[[#This Row],[Performance Score]]&gt;=60,"Average",Table1[[#This Row],[Performance Score]]&lt;=60,"Need Improvement")</f>
        <v>Need Improvement</v>
      </c>
      <c r="AE3535" t="str">
        <f>IF(AND(Table1[[#This Row],[Attendance %]]&gt;=80,(Table1[[#This Row],[Performance Score]]&gt;=80)),"Eligible","Not Eligible")</f>
        <v>Not Eligible</v>
      </c>
      <c r="AF3535" t="str">
        <f>IF(Table1[[#This Row],[Performance Score]]&gt;=80,"High Performer","Low Performer")</f>
        <v>Low Performer</v>
      </c>
      <c r="AG3535" t="str" cm="1">
        <f t="array" aca="1" ref="AG3535" ca="1">_xlfn.IFS(Table1[[#This Row],[Experience]]&lt;=3,"Junior",Table1[[#This Row],[Experience]]&lt;=7,"Mid Level",Table1[[#This Row],[Experience]]&gt;=7,"Senior")</f>
        <v>Junior</v>
      </c>
      <c r="AH3535" t="str">
        <f>IF(Table1[[#This Row],[Attendance %]]&gt;75,"OK","Below 75")</f>
        <v>OK</v>
      </c>
      <c r="AI3535" t="b">
        <f>ISBLANK(Table1[[#This Row],[Employee ID]])</f>
        <v>0</v>
      </c>
      <c r="AJ3535" t="b">
        <f>ISNUMBER(Table1[[#This Row],[Total Salary  ]])</f>
        <v>1</v>
      </c>
      <c r="AK3535" t="str">
        <f>IFERROR(_xlfn.XLOOKUP(Table1[[#This Row],[Manager ID]],MANAGERS!A:A,MANAGERS!B:B),"Not Found")</f>
        <v>Manager_1</v>
      </c>
    </row>
    <row r="3536" spans="1:37" x14ac:dyDescent="0.2">
      <c r="A3536" t="s">
        <v>2765</v>
      </c>
      <c r="B3536" t="s">
        <v>20</v>
      </c>
      <c r="C3536" t="s">
        <v>15</v>
      </c>
      <c r="D3536" t="s">
        <v>25</v>
      </c>
      <c r="E3536" t="s">
        <v>30</v>
      </c>
      <c r="F3536" s="1">
        <v>45063</v>
      </c>
      <c r="G3536" s="1">
        <v>35678</v>
      </c>
      <c r="H3536">
        <v>56524</v>
      </c>
      <c r="I3536">
        <v>14105</v>
      </c>
      <c r="J3536">
        <v>71</v>
      </c>
      <c r="K3536">
        <v>91</v>
      </c>
      <c r="L3536" t="s">
        <v>53</v>
      </c>
      <c r="M3536">
        <v>105</v>
      </c>
      <c r="N3536">
        <f>Table1[[#This Row],[Basic Salary]]+Table1[[#This Row],[Bonus]]</f>
        <v>70629</v>
      </c>
      <c r="O3536" s="2">
        <f>Table1[[#This Row],[Bonus]]/Table1[[#This Row],[Basic Salary]]</f>
        <v>0.24954001839926404</v>
      </c>
      <c r="P3536">
        <f ca="1">DATEDIF(Table1[[#This Row],[Date of Birth]],TODAY(),"Y")</f>
        <v>28</v>
      </c>
      <c r="Q3536">
        <f ca="1">DATEDIF(Table1[[#This Row],[Joining Date]],TODAY(),"Y")</f>
        <v>3</v>
      </c>
      <c r="R3536" t="str">
        <f ca="1">IF(YEAR(Table1[[#This Row],[Joining Date]])=YEAR(TODAY()),"Yes","No")</f>
        <v>No</v>
      </c>
      <c r="S3536" t="str">
        <f ca="1">IF(Table1[[#This Row],[Experience]]&gt;5,"Yes","No")</f>
        <v>No</v>
      </c>
      <c r="T3536" t="str">
        <f>TEXT(Table1[[#This Row],[Joining Date]],"mmmm")</f>
        <v>May</v>
      </c>
      <c r="U3536" t="str">
        <f>TEXT(Table1[[#This Row],[Joining Date]],"yyyy")</f>
        <v>2023</v>
      </c>
      <c r="V3536" s="5">
        <f ca="1">TODAY()-Table1[[#This Row],[Joining Date]]</f>
        <v>1176</v>
      </c>
      <c r="W3536" t="str">
        <f>LEFT(Table1[[#This Row],[Employee Name]],FIND(" ",Table1[[#This Row],[Employee Name]])-1)</f>
        <v>Rahul</v>
      </c>
      <c r="X3536" t="str">
        <f>RIGHT(Table1[[#This Row],[Employee Name]],LEN(Table1[[#This Row],[Employee Name]])-FIND(" ",Table1[[#This Row],[Employee Name]]))</f>
        <v>Verma</v>
      </c>
      <c r="Y3536" t="str">
        <f>Table1[[#This Row],[Department]]&amp;"-"&amp;Table1[[#This Row],[Employee ID]]</f>
        <v>Finance-E02709</v>
      </c>
      <c r="Z3536" t="str">
        <f>LEFT(Table1[[#This Row],[Department]],3)</f>
        <v>Fin</v>
      </c>
      <c r="AA3536" t="str">
        <f>_xlfn.XLOOKUP(Table1[[#This Row],[Manager ID]],MANAGERS!A:A,MANAGERS!B:B)</f>
        <v>Manager_5</v>
      </c>
      <c r="AB3536" t="str" cm="1">
        <f t="array" ref="AB3536">_xlfn.XLOOKUP(Table1[[#This Row],[Manager ID]],Table2[[#All],[Manager ID]],Table2[[#All],[Department Head]])</f>
        <v>Sales</v>
      </c>
      <c r="AC3536" s="2">
        <f>_xlfn.XLOOKUP(Table1[[#This Row],[City]],L:L,O:O)</f>
        <v>0.23685887225230964</v>
      </c>
      <c r="AD3536" t="str" cm="1">
        <f t="array" ref="AD3536">_xlfn.IFS(Table1[[#This Row],[Performance Score]]&gt;=90,"Excellent",Table1[[#This Row],[Performance Score]]&gt;=75,"Good",Table1[[#This Row],[Performance Score]]&gt;=60,"Average",Table1[[#This Row],[Performance Score]]&lt;=60,"Need Improvement")</f>
        <v>Excellent</v>
      </c>
      <c r="AE3536" t="str">
        <f>IF(AND(Table1[[#This Row],[Attendance %]]&gt;=80,(Table1[[#This Row],[Performance Score]]&gt;=80)),"Eligible","Not Eligible")</f>
        <v>Not Eligible</v>
      </c>
      <c r="AF3536" t="str">
        <f>IF(Table1[[#This Row],[Performance Score]]&gt;=80,"High Performer","Low Performer")</f>
        <v>High Performer</v>
      </c>
      <c r="AG3536" t="str" cm="1">
        <f t="array" aca="1" ref="AG3536" ca="1">_xlfn.IFS(Table1[[#This Row],[Experience]]&lt;=3,"Junior",Table1[[#This Row],[Experience]]&lt;=7,"Mid Level",Table1[[#This Row],[Experience]]&gt;=7,"Senior")</f>
        <v>Junior</v>
      </c>
      <c r="AH3536" t="str">
        <f>IF(Table1[[#This Row],[Attendance %]]&gt;75,"OK","Below 75")</f>
        <v>Below 75</v>
      </c>
      <c r="AI3536" t="b">
        <f>ISBLANK(Table1[[#This Row],[Employee ID]])</f>
        <v>0</v>
      </c>
      <c r="AJ3536" t="b">
        <f>ISNUMBER(Table1[[#This Row],[Total Salary  ]])</f>
        <v>1</v>
      </c>
      <c r="AK3536" t="str">
        <f>IFERROR(_xlfn.XLOOKUP(Table1[[#This Row],[Manager ID]],MANAGERS!A:A,MANAGERS!B:B),"Not Found")</f>
        <v>Manager_5</v>
      </c>
    </row>
    <row r="3537" spans="1:37" x14ac:dyDescent="0.2">
      <c r="A3537" t="s">
        <v>3656</v>
      </c>
      <c r="B3537" t="s">
        <v>60</v>
      </c>
      <c r="C3537" t="s">
        <v>15</v>
      </c>
      <c r="D3537" t="s">
        <v>16</v>
      </c>
      <c r="E3537" t="s">
        <v>17</v>
      </c>
      <c r="F3537" s="1">
        <v>45275</v>
      </c>
      <c r="G3537" s="1">
        <v>35089</v>
      </c>
      <c r="H3537">
        <v>52517</v>
      </c>
      <c r="I3537">
        <v>18088</v>
      </c>
      <c r="J3537">
        <v>86</v>
      </c>
      <c r="K3537">
        <v>78</v>
      </c>
      <c r="L3537" t="s">
        <v>37</v>
      </c>
      <c r="M3537">
        <v>107</v>
      </c>
      <c r="N3537">
        <f>Table1[[#This Row],[Basic Salary]]+Table1[[#This Row],[Bonus]]</f>
        <v>70605</v>
      </c>
      <c r="O3537" s="2">
        <f>Table1[[#This Row],[Bonus]]/Table1[[#This Row],[Basic Salary]]</f>
        <v>0.34442180627225472</v>
      </c>
      <c r="P3537">
        <f ca="1">DATEDIF(Table1[[#This Row],[Date of Birth]],TODAY(),"Y")</f>
        <v>30</v>
      </c>
      <c r="Q3537">
        <f ca="1">DATEDIF(Table1[[#This Row],[Joining Date]],TODAY(),"Y")</f>
        <v>2</v>
      </c>
      <c r="R3537" t="str">
        <f ca="1">IF(YEAR(Table1[[#This Row],[Joining Date]])=YEAR(TODAY()),"Yes","No")</f>
        <v>No</v>
      </c>
      <c r="S3537" t="str">
        <f ca="1">IF(Table1[[#This Row],[Experience]]&gt;5,"Yes","No")</f>
        <v>No</v>
      </c>
      <c r="T3537" t="str">
        <f>TEXT(Table1[[#This Row],[Joining Date]],"mmmm")</f>
        <v>December</v>
      </c>
      <c r="U3537" t="str">
        <f>TEXT(Table1[[#This Row],[Joining Date]],"yyyy")</f>
        <v>2023</v>
      </c>
      <c r="V3537" s="5">
        <f ca="1">TODAY()-Table1[[#This Row],[Joining Date]]</f>
        <v>964</v>
      </c>
      <c r="W3537" t="str">
        <f>LEFT(Table1[[#This Row],[Employee Name]],FIND(" ",Table1[[#This Row],[Employee Name]])-1)</f>
        <v>Gayathri</v>
      </c>
      <c r="X3537" t="str">
        <f>RIGHT(Table1[[#This Row],[Employee Name]],LEN(Table1[[#This Row],[Employee Name]])-FIND(" ",Table1[[#This Row],[Employee Name]]))</f>
        <v>Iyer</v>
      </c>
      <c r="Y3537" t="str">
        <f>Table1[[#This Row],[Department]]&amp;"-"&amp;Table1[[#This Row],[Employee ID]]</f>
        <v>HR-E03600</v>
      </c>
      <c r="Z3537" t="str">
        <f>LEFT(Table1[[#This Row],[Department]],3)</f>
        <v>HR</v>
      </c>
      <c r="AA3537" t="str">
        <f>_xlfn.XLOOKUP(Table1[[#This Row],[Manager ID]],MANAGERS!A:A,MANAGERS!B:B)</f>
        <v>Manager_7</v>
      </c>
      <c r="AB3537" t="str" cm="1">
        <f t="array" ref="AB3537">_xlfn.XLOOKUP(Table1[[#This Row],[Manager ID]],Table2[[#All],[Manager ID]],Table2[[#All],[Department Head]])</f>
        <v>Operations</v>
      </c>
      <c r="AC3537" s="2">
        <f>_xlfn.XLOOKUP(Table1[[#This Row],[City]],L:L,O:O)</f>
        <v>0.24036902712549932</v>
      </c>
      <c r="AD3537" t="str" cm="1">
        <f t="array" ref="AD3537">_xlfn.IFS(Table1[[#This Row],[Performance Score]]&gt;=90,"Excellent",Table1[[#This Row],[Performance Score]]&gt;=75,"Good",Table1[[#This Row],[Performance Score]]&gt;=60,"Average",Table1[[#This Row],[Performance Score]]&lt;=60,"Need Improvement")</f>
        <v>Good</v>
      </c>
      <c r="AE3537" t="str">
        <f>IF(AND(Table1[[#This Row],[Attendance %]]&gt;=80,(Table1[[#This Row],[Performance Score]]&gt;=80)),"Eligible","Not Eligible")</f>
        <v>Not Eligible</v>
      </c>
      <c r="AF3537" t="str">
        <f>IF(Table1[[#This Row],[Performance Score]]&gt;=80,"High Performer","Low Performer")</f>
        <v>Low Performer</v>
      </c>
      <c r="AG3537" t="str" cm="1">
        <f t="array" aca="1" ref="AG3537" ca="1">_xlfn.IFS(Table1[[#This Row],[Experience]]&lt;=3,"Junior",Table1[[#This Row],[Experience]]&lt;=7,"Mid Level",Table1[[#This Row],[Experience]]&gt;=7,"Senior")</f>
        <v>Junior</v>
      </c>
      <c r="AH3537" t="str">
        <f>IF(Table1[[#This Row],[Attendance %]]&gt;75,"OK","Below 75")</f>
        <v>OK</v>
      </c>
      <c r="AI3537" t="b">
        <f>ISBLANK(Table1[[#This Row],[Employee ID]])</f>
        <v>0</v>
      </c>
      <c r="AJ3537" t="b">
        <f>ISNUMBER(Table1[[#This Row],[Total Salary  ]])</f>
        <v>1</v>
      </c>
      <c r="AK3537" t="str">
        <f>IFERROR(_xlfn.XLOOKUP(Table1[[#This Row],[Manager ID]],MANAGERS!A:A,MANAGERS!B:B),"Not Found")</f>
        <v>Manager_7</v>
      </c>
    </row>
    <row r="3538" spans="1:37" x14ac:dyDescent="0.2">
      <c r="A3538" t="s">
        <v>4681</v>
      </c>
      <c r="B3538" t="s">
        <v>39</v>
      </c>
      <c r="C3538" t="s">
        <v>15</v>
      </c>
      <c r="D3538" t="s">
        <v>33</v>
      </c>
      <c r="E3538" t="s">
        <v>26</v>
      </c>
      <c r="F3538" s="1">
        <v>44269</v>
      </c>
      <c r="G3538" s="1">
        <v>31654</v>
      </c>
      <c r="H3538">
        <v>63129</v>
      </c>
      <c r="I3538">
        <v>7461</v>
      </c>
      <c r="J3538">
        <v>67</v>
      </c>
      <c r="K3538">
        <v>66</v>
      </c>
      <c r="L3538" t="s">
        <v>34</v>
      </c>
      <c r="M3538">
        <v>109</v>
      </c>
      <c r="N3538">
        <f>Table1[[#This Row],[Basic Salary]]+Table1[[#This Row],[Bonus]]</f>
        <v>70590</v>
      </c>
      <c r="O3538" s="2">
        <f>Table1[[#This Row],[Bonus]]/Table1[[#This Row],[Basic Salary]]</f>
        <v>0.11818657035593784</v>
      </c>
      <c r="P3538">
        <f ca="1">DATEDIF(Table1[[#This Row],[Date of Birth]],TODAY(),"Y")</f>
        <v>39</v>
      </c>
      <c r="Q3538">
        <f ca="1">DATEDIF(Table1[[#This Row],[Joining Date]],TODAY(),"Y")</f>
        <v>5</v>
      </c>
      <c r="R3538" t="str">
        <f ca="1">IF(YEAR(Table1[[#This Row],[Joining Date]])=YEAR(TODAY()),"Yes","No")</f>
        <v>No</v>
      </c>
      <c r="S3538" t="str">
        <f ca="1">IF(Table1[[#This Row],[Experience]]&gt;5,"Yes","No")</f>
        <v>No</v>
      </c>
      <c r="T3538" t="str">
        <f>TEXT(Table1[[#This Row],[Joining Date]],"mmmm")</f>
        <v>March</v>
      </c>
      <c r="U3538" t="str">
        <f>TEXT(Table1[[#This Row],[Joining Date]],"yyyy")</f>
        <v>2021</v>
      </c>
      <c r="V3538" s="5">
        <f ca="1">TODAY()-Table1[[#This Row],[Joining Date]]</f>
        <v>1970</v>
      </c>
      <c r="W3538" t="str">
        <f>LEFT(Table1[[#This Row],[Employee Name]],FIND(" ",Table1[[#This Row],[Employee Name]])-1)</f>
        <v>Karan</v>
      </c>
      <c r="X3538" t="str">
        <f>RIGHT(Table1[[#This Row],[Employee Name]],LEN(Table1[[#This Row],[Employee Name]])-FIND(" ",Table1[[#This Row],[Employee Name]]))</f>
        <v>Malhotra</v>
      </c>
      <c r="Y3538" t="str">
        <f>Table1[[#This Row],[Department]]&amp;"-"&amp;Table1[[#This Row],[Employee ID]]</f>
        <v>Marketing-E04625</v>
      </c>
      <c r="Z3538" t="str">
        <f>LEFT(Table1[[#This Row],[Department]],3)</f>
        <v>Mar</v>
      </c>
      <c r="AA3538" t="str">
        <f>_xlfn.XLOOKUP(Table1[[#This Row],[Manager ID]],MANAGERS!A:A,MANAGERS!B:B)</f>
        <v>Manager_9</v>
      </c>
      <c r="AB3538" t="str" cm="1">
        <f t="array" ref="AB3538">_xlfn.XLOOKUP(Table1[[#This Row],[Manager ID]],Table2[[#All],[Manager ID]],Table2[[#All],[Department Head]])</f>
        <v>Sales</v>
      </c>
      <c r="AC3538" s="2">
        <f>_xlfn.XLOOKUP(Table1[[#This Row],[City]],L:L,O:O)</f>
        <v>0.24030340748661314</v>
      </c>
      <c r="AD3538" t="str" cm="1">
        <f t="array" ref="AD3538">_xlfn.IFS(Table1[[#This Row],[Performance Score]]&gt;=90,"Excellent",Table1[[#This Row],[Performance Score]]&gt;=75,"Good",Table1[[#This Row],[Performance Score]]&gt;=60,"Average",Table1[[#This Row],[Performance Score]]&lt;=60,"Need Improvement")</f>
        <v>Average</v>
      </c>
      <c r="AE3538" t="str">
        <f>IF(AND(Table1[[#This Row],[Attendance %]]&gt;=80,(Table1[[#This Row],[Performance Score]]&gt;=80)),"Eligible","Not Eligible")</f>
        <v>Not Eligible</v>
      </c>
      <c r="AF3538" t="str">
        <f>IF(Table1[[#This Row],[Performance Score]]&gt;=80,"High Performer","Low Performer")</f>
        <v>Low Performer</v>
      </c>
      <c r="AG3538" t="str" cm="1">
        <f t="array" aca="1" ref="AG3538" ca="1">_xlfn.IFS(Table1[[#This Row],[Experience]]&lt;=3,"Junior",Table1[[#This Row],[Experience]]&lt;=7,"Mid Level",Table1[[#This Row],[Experience]]&gt;=7,"Senior")</f>
        <v>Mid Level</v>
      </c>
      <c r="AH3538" t="str">
        <f>IF(Table1[[#This Row],[Attendance %]]&gt;75,"OK","Below 75")</f>
        <v>Below 75</v>
      </c>
      <c r="AI3538" t="b">
        <f>ISBLANK(Table1[[#This Row],[Employee ID]])</f>
        <v>0</v>
      </c>
      <c r="AJ3538" t="b">
        <f>ISNUMBER(Table1[[#This Row],[Total Salary  ]])</f>
        <v>1</v>
      </c>
      <c r="AK3538" t="str">
        <f>IFERROR(_xlfn.XLOOKUP(Table1[[#This Row],[Manager ID]],MANAGERS!A:A,MANAGERS!B:B),"Not Found")</f>
        <v>Manager_9</v>
      </c>
    </row>
    <row r="3539" spans="1:37" x14ac:dyDescent="0.2">
      <c r="A3539" t="s">
        <v>4403</v>
      </c>
      <c r="B3539" t="s">
        <v>93</v>
      </c>
      <c r="C3539" t="s">
        <v>15</v>
      </c>
      <c r="D3539" t="s">
        <v>40</v>
      </c>
      <c r="E3539" t="s">
        <v>17</v>
      </c>
      <c r="F3539" s="1">
        <v>43614</v>
      </c>
      <c r="G3539" s="1">
        <v>35033</v>
      </c>
      <c r="H3539">
        <v>58671</v>
      </c>
      <c r="I3539">
        <v>11897</v>
      </c>
      <c r="J3539">
        <v>98</v>
      </c>
      <c r="K3539">
        <v>77</v>
      </c>
      <c r="L3539" t="s">
        <v>23</v>
      </c>
      <c r="M3539">
        <v>109</v>
      </c>
      <c r="N3539">
        <f>Table1[[#This Row],[Basic Salary]]+Table1[[#This Row],[Bonus]]</f>
        <v>70568</v>
      </c>
      <c r="O3539" s="2">
        <f>Table1[[#This Row],[Bonus]]/Table1[[#This Row],[Basic Salary]]</f>
        <v>0.20277479504354792</v>
      </c>
      <c r="P3539">
        <f ca="1">DATEDIF(Table1[[#This Row],[Date of Birth]],TODAY(),"Y")</f>
        <v>30</v>
      </c>
      <c r="Q3539">
        <f ca="1">DATEDIF(Table1[[#This Row],[Joining Date]],TODAY(),"Y")</f>
        <v>7</v>
      </c>
      <c r="R3539" t="str">
        <f ca="1">IF(YEAR(Table1[[#This Row],[Joining Date]])=YEAR(TODAY()),"Yes","No")</f>
        <v>No</v>
      </c>
      <c r="S3539" t="str">
        <f ca="1">IF(Table1[[#This Row],[Experience]]&gt;5,"Yes","No")</f>
        <v>Yes</v>
      </c>
      <c r="T3539" t="str">
        <f>TEXT(Table1[[#This Row],[Joining Date]],"mmmm")</f>
        <v>May</v>
      </c>
      <c r="U3539" t="str">
        <f>TEXT(Table1[[#This Row],[Joining Date]],"yyyy")</f>
        <v>2019</v>
      </c>
      <c r="V3539" s="5">
        <f ca="1">TODAY()-Table1[[#This Row],[Joining Date]]</f>
        <v>2625</v>
      </c>
      <c r="W3539" t="str">
        <f>LEFT(Table1[[#This Row],[Employee Name]],FIND(" ",Table1[[#This Row],[Employee Name]])-1)</f>
        <v>Priya</v>
      </c>
      <c r="X3539" t="str">
        <f>RIGHT(Table1[[#This Row],[Employee Name]],LEN(Table1[[#This Row],[Employee Name]])-FIND(" ",Table1[[#This Row],[Employee Name]]))</f>
        <v>Reddy</v>
      </c>
      <c r="Y3539" t="str">
        <f>Table1[[#This Row],[Department]]&amp;"-"&amp;Table1[[#This Row],[Employee ID]]</f>
        <v>IT-E04347</v>
      </c>
      <c r="Z3539" t="str">
        <f>LEFT(Table1[[#This Row],[Department]],3)</f>
        <v>IT</v>
      </c>
      <c r="AA3539" t="str">
        <f>_xlfn.XLOOKUP(Table1[[#This Row],[Manager ID]],MANAGERS!A:A,MANAGERS!B:B)</f>
        <v>Manager_9</v>
      </c>
      <c r="AB3539" t="str" cm="1">
        <f t="array" ref="AB3539">_xlfn.XLOOKUP(Table1[[#This Row],[Manager ID]],Table2[[#All],[Manager ID]],Table2[[#All],[Department Head]])</f>
        <v>Sales</v>
      </c>
      <c r="AC3539" s="2">
        <f>_xlfn.XLOOKUP(Table1[[#This Row],[City]],L:L,O:O)</f>
        <v>0.23486488519629886</v>
      </c>
      <c r="AD3539" t="str" cm="1">
        <f t="array" ref="AD3539">_xlfn.IFS(Table1[[#This Row],[Performance Score]]&gt;=90,"Excellent",Table1[[#This Row],[Performance Score]]&gt;=75,"Good",Table1[[#This Row],[Performance Score]]&gt;=60,"Average",Table1[[#This Row],[Performance Score]]&lt;=60,"Need Improvement")</f>
        <v>Good</v>
      </c>
      <c r="AE3539" t="str">
        <f>IF(AND(Table1[[#This Row],[Attendance %]]&gt;=80,(Table1[[#This Row],[Performance Score]]&gt;=80)),"Eligible","Not Eligible")</f>
        <v>Not Eligible</v>
      </c>
      <c r="AF3539" t="str">
        <f>IF(Table1[[#This Row],[Performance Score]]&gt;=80,"High Performer","Low Performer")</f>
        <v>Low Performer</v>
      </c>
      <c r="AG3539" t="str" cm="1">
        <f t="array" aca="1" ref="AG3539" ca="1">_xlfn.IFS(Table1[[#This Row],[Experience]]&lt;=3,"Junior",Table1[[#This Row],[Experience]]&lt;=7,"Mid Level",Table1[[#This Row],[Experience]]&gt;=7,"Senior")</f>
        <v>Mid Level</v>
      </c>
      <c r="AH3539" t="str">
        <f>IF(Table1[[#This Row],[Attendance %]]&gt;75,"OK","Below 75")</f>
        <v>OK</v>
      </c>
      <c r="AI3539" t="b">
        <f>ISBLANK(Table1[[#This Row],[Employee ID]])</f>
        <v>0</v>
      </c>
      <c r="AJ3539" t="b">
        <f>ISNUMBER(Table1[[#This Row],[Total Salary  ]])</f>
        <v>1</v>
      </c>
      <c r="AK3539" t="str">
        <f>IFERROR(_xlfn.XLOOKUP(Table1[[#This Row],[Manager ID]],MANAGERS!A:A,MANAGERS!B:B),"Not Found")</f>
        <v>Manager_9</v>
      </c>
    </row>
    <row r="3540" spans="1:37" x14ac:dyDescent="0.2">
      <c r="A3540" t="s">
        <v>2280</v>
      </c>
      <c r="B3540" t="s">
        <v>62</v>
      </c>
      <c r="C3540" t="s">
        <v>21</v>
      </c>
      <c r="D3540" t="s">
        <v>40</v>
      </c>
      <c r="E3540" t="s">
        <v>17</v>
      </c>
      <c r="F3540" s="1">
        <v>44699</v>
      </c>
      <c r="G3540" s="1">
        <v>32648</v>
      </c>
      <c r="H3540">
        <v>45966</v>
      </c>
      <c r="I3540">
        <v>24586</v>
      </c>
      <c r="J3540">
        <v>80</v>
      </c>
      <c r="K3540">
        <v>66</v>
      </c>
      <c r="L3540" t="s">
        <v>37</v>
      </c>
      <c r="M3540">
        <v>109</v>
      </c>
      <c r="N3540">
        <f>Table1[[#This Row],[Basic Salary]]+Table1[[#This Row],[Bonus]]</f>
        <v>70552</v>
      </c>
      <c r="O3540" s="2">
        <f>Table1[[#This Row],[Bonus]]/Table1[[#This Row],[Basic Salary]]</f>
        <v>0.5348736022277335</v>
      </c>
      <c r="P3540">
        <f ca="1">DATEDIF(Table1[[#This Row],[Date of Birth]],TODAY(),"Y")</f>
        <v>37</v>
      </c>
      <c r="Q3540">
        <f ca="1">DATEDIF(Table1[[#This Row],[Joining Date]],TODAY(),"Y")</f>
        <v>4</v>
      </c>
      <c r="R3540" t="str">
        <f ca="1">IF(YEAR(Table1[[#This Row],[Joining Date]])=YEAR(TODAY()),"Yes","No")</f>
        <v>No</v>
      </c>
      <c r="S3540" t="str">
        <f ca="1">IF(Table1[[#This Row],[Experience]]&gt;5,"Yes","No")</f>
        <v>No</v>
      </c>
      <c r="T3540" t="str">
        <f>TEXT(Table1[[#This Row],[Joining Date]],"mmmm")</f>
        <v>May</v>
      </c>
      <c r="U3540" t="str">
        <f>TEXT(Table1[[#This Row],[Joining Date]],"yyyy")</f>
        <v>2022</v>
      </c>
      <c r="V3540" s="5">
        <f ca="1">TODAY()-Table1[[#This Row],[Joining Date]]</f>
        <v>1540</v>
      </c>
      <c r="W3540" t="str">
        <f>LEFT(Table1[[#This Row],[Employee Name]],FIND(" ",Table1[[#This Row],[Employee Name]])-1)</f>
        <v>Kavya</v>
      </c>
      <c r="X3540" t="str">
        <f>RIGHT(Table1[[#This Row],[Employee Name]],LEN(Table1[[#This Row],[Employee Name]])-FIND(" ",Table1[[#This Row],[Employee Name]]))</f>
        <v>Nair</v>
      </c>
      <c r="Y3540" t="str">
        <f>Table1[[#This Row],[Department]]&amp;"-"&amp;Table1[[#This Row],[Employee ID]]</f>
        <v>IT-E02224</v>
      </c>
      <c r="Z3540" t="str">
        <f>LEFT(Table1[[#This Row],[Department]],3)</f>
        <v>IT</v>
      </c>
      <c r="AA3540" t="str">
        <f>_xlfn.XLOOKUP(Table1[[#This Row],[Manager ID]],MANAGERS!A:A,MANAGERS!B:B)</f>
        <v>Manager_9</v>
      </c>
      <c r="AB3540" t="str" cm="1">
        <f t="array" ref="AB3540">_xlfn.XLOOKUP(Table1[[#This Row],[Manager ID]],Table2[[#All],[Manager ID]],Table2[[#All],[Department Head]])</f>
        <v>Sales</v>
      </c>
      <c r="AC3540" s="2">
        <f>_xlfn.XLOOKUP(Table1[[#This Row],[City]],L:L,O:O)</f>
        <v>0.24036902712549932</v>
      </c>
      <c r="AD3540" t="str" cm="1">
        <f t="array" ref="AD3540">_xlfn.IFS(Table1[[#This Row],[Performance Score]]&gt;=90,"Excellent",Table1[[#This Row],[Performance Score]]&gt;=75,"Good",Table1[[#This Row],[Performance Score]]&gt;=60,"Average",Table1[[#This Row],[Performance Score]]&lt;=60,"Need Improvement")</f>
        <v>Average</v>
      </c>
      <c r="AE3540" t="str">
        <f>IF(AND(Table1[[#This Row],[Attendance %]]&gt;=80,(Table1[[#This Row],[Performance Score]]&gt;=80)),"Eligible","Not Eligible")</f>
        <v>Not Eligible</v>
      </c>
      <c r="AF3540" t="str">
        <f>IF(Table1[[#This Row],[Performance Score]]&gt;=80,"High Performer","Low Performer")</f>
        <v>Low Performer</v>
      </c>
      <c r="AG3540" t="str" cm="1">
        <f t="array" aca="1" ref="AG3540" ca="1">_xlfn.IFS(Table1[[#This Row],[Experience]]&lt;=3,"Junior",Table1[[#This Row],[Experience]]&lt;=7,"Mid Level",Table1[[#This Row],[Experience]]&gt;=7,"Senior")</f>
        <v>Mid Level</v>
      </c>
      <c r="AH3540" t="str">
        <f>IF(Table1[[#This Row],[Attendance %]]&gt;75,"OK","Below 75")</f>
        <v>OK</v>
      </c>
      <c r="AI3540" t="b">
        <f>ISBLANK(Table1[[#This Row],[Employee ID]])</f>
        <v>0</v>
      </c>
      <c r="AJ3540" t="b">
        <f>ISNUMBER(Table1[[#This Row],[Total Salary  ]])</f>
        <v>1</v>
      </c>
      <c r="AK3540" t="str">
        <f>IFERROR(_xlfn.XLOOKUP(Table1[[#This Row],[Manager ID]],MANAGERS!A:A,MANAGERS!B:B),"Not Found")</f>
        <v>Manager_9</v>
      </c>
    </row>
    <row r="3541" spans="1:37" x14ac:dyDescent="0.2">
      <c r="A3541" t="s">
        <v>4599</v>
      </c>
      <c r="B3541" t="s">
        <v>93</v>
      </c>
      <c r="C3541" t="s">
        <v>15</v>
      </c>
      <c r="D3541" t="s">
        <v>16</v>
      </c>
      <c r="E3541" t="s">
        <v>30</v>
      </c>
      <c r="F3541" s="1">
        <v>43380</v>
      </c>
      <c r="G3541" s="1">
        <v>38264</v>
      </c>
      <c r="H3541">
        <v>64435</v>
      </c>
      <c r="I3541">
        <v>6111</v>
      </c>
      <c r="J3541">
        <v>95</v>
      </c>
      <c r="K3541">
        <v>77</v>
      </c>
      <c r="L3541" t="s">
        <v>37</v>
      </c>
      <c r="M3541">
        <v>105</v>
      </c>
      <c r="N3541">
        <f>Table1[[#This Row],[Basic Salary]]+Table1[[#This Row],[Bonus]]</f>
        <v>70546</v>
      </c>
      <c r="O3541" s="2">
        <f>Table1[[#This Row],[Bonus]]/Table1[[#This Row],[Basic Salary]]</f>
        <v>9.4839760999456818E-2</v>
      </c>
      <c r="P3541">
        <f ca="1">DATEDIF(Table1[[#This Row],[Date of Birth]],TODAY(),"Y")</f>
        <v>21</v>
      </c>
      <c r="Q3541">
        <f ca="1">DATEDIF(Table1[[#This Row],[Joining Date]],TODAY(),"Y")</f>
        <v>7</v>
      </c>
      <c r="R3541" t="str">
        <f ca="1">IF(YEAR(Table1[[#This Row],[Joining Date]])=YEAR(TODAY()),"Yes","No")</f>
        <v>No</v>
      </c>
      <c r="S3541" t="str">
        <f ca="1">IF(Table1[[#This Row],[Experience]]&gt;5,"Yes","No")</f>
        <v>Yes</v>
      </c>
      <c r="T3541" t="str">
        <f>TEXT(Table1[[#This Row],[Joining Date]],"mmmm")</f>
        <v>October</v>
      </c>
      <c r="U3541" t="str">
        <f>TEXT(Table1[[#This Row],[Joining Date]],"yyyy")</f>
        <v>2018</v>
      </c>
      <c r="V3541" s="5">
        <f ca="1">TODAY()-Table1[[#This Row],[Joining Date]]</f>
        <v>2859</v>
      </c>
      <c r="W3541" t="str">
        <f>LEFT(Table1[[#This Row],[Employee Name]],FIND(" ",Table1[[#This Row],[Employee Name]])-1)</f>
        <v>Priya</v>
      </c>
      <c r="X3541" t="str">
        <f>RIGHT(Table1[[#This Row],[Employee Name]],LEN(Table1[[#This Row],[Employee Name]])-FIND(" ",Table1[[#This Row],[Employee Name]]))</f>
        <v>Reddy</v>
      </c>
      <c r="Y3541" t="str">
        <f>Table1[[#This Row],[Department]]&amp;"-"&amp;Table1[[#This Row],[Employee ID]]</f>
        <v>HR-E04543</v>
      </c>
      <c r="Z3541" t="str">
        <f>LEFT(Table1[[#This Row],[Department]],3)</f>
        <v>HR</v>
      </c>
      <c r="AA3541" t="str">
        <f>_xlfn.XLOOKUP(Table1[[#This Row],[Manager ID]],MANAGERS!A:A,MANAGERS!B:B)</f>
        <v>Manager_5</v>
      </c>
      <c r="AB3541" t="str" cm="1">
        <f t="array" ref="AB3541">_xlfn.XLOOKUP(Table1[[#This Row],[Manager ID]],Table2[[#All],[Manager ID]],Table2[[#All],[Department Head]])</f>
        <v>Sales</v>
      </c>
      <c r="AC3541" s="2">
        <f>_xlfn.XLOOKUP(Table1[[#This Row],[City]],L:L,O:O)</f>
        <v>0.24036902712549932</v>
      </c>
      <c r="AD3541" t="str" cm="1">
        <f t="array" ref="AD3541">_xlfn.IFS(Table1[[#This Row],[Performance Score]]&gt;=90,"Excellent",Table1[[#This Row],[Performance Score]]&gt;=75,"Good",Table1[[#This Row],[Performance Score]]&gt;=60,"Average",Table1[[#This Row],[Performance Score]]&lt;=60,"Need Improvement")</f>
        <v>Good</v>
      </c>
      <c r="AE3541" t="str">
        <f>IF(AND(Table1[[#This Row],[Attendance %]]&gt;=80,(Table1[[#This Row],[Performance Score]]&gt;=80)),"Eligible","Not Eligible")</f>
        <v>Not Eligible</v>
      </c>
      <c r="AF3541" t="str">
        <f>IF(Table1[[#This Row],[Performance Score]]&gt;=80,"High Performer","Low Performer")</f>
        <v>Low Performer</v>
      </c>
      <c r="AG3541" t="str" cm="1">
        <f t="array" aca="1" ref="AG3541" ca="1">_xlfn.IFS(Table1[[#This Row],[Experience]]&lt;=3,"Junior",Table1[[#This Row],[Experience]]&lt;=7,"Mid Level",Table1[[#This Row],[Experience]]&gt;=7,"Senior")</f>
        <v>Mid Level</v>
      </c>
      <c r="AH3541" t="str">
        <f>IF(Table1[[#This Row],[Attendance %]]&gt;75,"OK","Below 75")</f>
        <v>OK</v>
      </c>
      <c r="AI3541" t="b">
        <f>ISBLANK(Table1[[#This Row],[Employee ID]])</f>
        <v>0</v>
      </c>
      <c r="AJ3541" t="b">
        <f>ISNUMBER(Table1[[#This Row],[Total Salary  ]])</f>
        <v>1</v>
      </c>
      <c r="AK3541" t="str">
        <f>IFERROR(_xlfn.XLOOKUP(Table1[[#This Row],[Manager ID]],MANAGERS!A:A,MANAGERS!B:B),"Not Found")</f>
        <v>Manager_5</v>
      </c>
    </row>
    <row r="3542" spans="1:37" x14ac:dyDescent="0.2">
      <c r="A3542" t="s">
        <v>1455</v>
      </c>
      <c r="B3542" t="s">
        <v>20</v>
      </c>
      <c r="C3542" t="s">
        <v>15</v>
      </c>
      <c r="D3542" t="s">
        <v>40</v>
      </c>
      <c r="E3542" t="s">
        <v>51</v>
      </c>
      <c r="F3542" s="1">
        <v>44146</v>
      </c>
      <c r="G3542" s="1">
        <v>33283</v>
      </c>
      <c r="H3542">
        <v>57072</v>
      </c>
      <c r="I3542">
        <v>13390</v>
      </c>
      <c r="J3542">
        <v>71</v>
      </c>
      <c r="K3542">
        <v>84</v>
      </c>
      <c r="L3542" t="s">
        <v>18</v>
      </c>
      <c r="M3542">
        <v>108</v>
      </c>
      <c r="N3542">
        <f>Table1[[#This Row],[Basic Salary]]+Table1[[#This Row],[Bonus]]</f>
        <v>70462</v>
      </c>
      <c r="O3542" s="2">
        <f>Table1[[#This Row],[Bonus]]/Table1[[#This Row],[Basic Salary]]</f>
        <v>0.23461592374544435</v>
      </c>
      <c r="P3542">
        <f ca="1">DATEDIF(Table1[[#This Row],[Date of Birth]],TODAY(),"Y")</f>
        <v>35</v>
      </c>
      <c r="Q3542">
        <f ca="1">DATEDIF(Table1[[#This Row],[Joining Date]],TODAY(),"Y")</f>
        <v>5</v>
      </c>
      <c r="R3542" t="str">
        <f ca="1">IF(YEAR(Table1[[#This Row],[Joining Date]])=YEAR(TODAY()),"Yes","No")</f>
        <v>No</v>
      </c>
      <c r="S3542" t="str">
        <f ca="1">IF(Table1[[#This Row],[Experience]]&gt;5,"Yes","No")</f>
        <v>No</v>
      </c>
      <c r="T3542" t="str">
        <f>TEXT(Table1[[#This Row],[Joining Date]],"mmmm")</f>
        <v>November</v>
      </c>
      <c r="U3542" t="str">
        <f>TEXT(Table1[[#This Row],[Joining Date]],"yyyy")</f>
        <v>2020</v>
      </c>
      <c r="V3542" s="5">
        <f ca="1">TODAY()-Table1[[#This Row],[Joining Date]]</f>
        <v>2093</v>
      </c>
      <c r="W3542" t="str">
        <f>LEFT(Table1[[#This Row],[Employee Name]],FIND(" ",Table1[[#This Row],[Employee Name]])-1)</f>
        <v>Rahul</v>
      </c>
      <c r="X3542" t="str">
        <f>RIGHT(Table1[[#This Row],[Employee Name]],LEN(Table1[[#This Row],[Employee Name]])-FIND(" ",Table1[[#This Row],[Employee Name]]))</f>
        <v>Verma</v>
      </c>
      <c r="Y3542" t="str">
        <f>Table1[[#This Row],[Department]]&amp;"-"&amp;Table1[[#This Row],[Employee ID]]</f>
        <v>IT-E01399</v>
      </c>
      <c r="Z3542" t="str">
        <f>LEFT(Table1[[#This Row],[Department]],3)</f>
        <v>IT</v>
      </c>
      <c r="AA3542" t="str">
        <f>_xlfn.XLOOKUP(Table1[[#This Row],[Manager ID]],MANAGERS!A:A,MANAGERS!B:B)</f>
        <v>Manager_8</v>
      </c>
      <c r="AB3542" t="str" cm="1">
        <f t="array" ref="AB3542">_xlfn.XLOOKUP(Table1[[#This Row],[Manager ID]],Table2[[#All],[Manager ID]],Table2[[#All],[Department Head]])</f>
        <v>Sales</v>
      </c>
      <c r="AC3542" s="2">
        <f>_xlfn.XLOOKUP(Table1[[#This Row],[City]],L:L,O:O)</f>
        <v>0.21356479274849693</v>
      </c>
      <c r="AD3542" t="str" cm="1">
        <f t="array" ref="AD3542">_xlfn.IFS(Table1[[#This Row],[Performance Score]]&gt;=90,"Excellent",Table1[[#This Row],[Performance Score]]&gt;=75,"Good",Table1[[#This Row],[Performance Score]]&gt;=60,"Average",Table1[[#This Row],[Performance Score]]&lt;=60,"Need Improvement")</f>
        <v>Good</v>
      </c>
      <c r="AE3542" t="str">
        <f>IF(AND(Table1[[#This Row],[Attendance %]]&gt;=80,(Table1[[#This Row],[Performance Score]]&gt;=80)),"Eligible","Not Eligible")</f>
        <v>Not Eligible</v>
      </c>
      <c r="AF3542" t="str">
        <f>IF(Table1[[#This Row],[Performance Score]]&gt;=80,"High Performer","Low Performer")</f>
        <v>High Performer</v>
      </c>
      <c r="AG3542" t="str" cm="1">
        <f t="array" aca="1" ref="AG3542" ca="1">_xlfn.IFS(Table1[[#This Row],[Experience]]&lt;=3,"Junior",Table1[[#This Row],[Experience]]&lt;=7,"Mid Level",Table1[[#This Row],[Experience]]&gt;=7,"Senior")</f>
        <v>Mid Level</v>
      </c>
      <c r="AH3542" t="str">
        <f>IF(Table1[[#This Row],[Attendance %]]&gt;75,"OK","Below 75")</f>
        <v>Below 75</v>
      </c>
      <c r="AI3542" t="b">
        <f>ISBLANK(Table1[[#This Row],[Employee ID]])</f>
        <v>0</v>
      </c>
      <c r="AJ3542" t="b">
        <f>ISNUMBER(Table1[[#This Row],[Total Salary  ]])</f>
        <v>1</v>
      </c>
      <c r="AK3542" t="str">
        <f>IFERROR(_xlfn.XLOOKUP(Table1[[#This Row],[Manager ID]],MANAGERS!A:A,MANAGERS!B:B),"Not Found")</f>
        <v>Manager_8</v>
      </c>
    </row>
    <row r="3543" spans="1:37" x14ac:dyDescent="0.2">
      <c r="A3543" t="s">
        <v>3877</v>
      </c>
      <c r="B3543" t="s">
        <v>62</v>
      </c>
      <c r="C3543" t="s">
        <v>21</v>
      </c>
      <c r="D3543" t="s">
        <v>40</v>
      </c>
      <c r="E3543" t="s">
        <v>26</v>
      </c>
      <c r="F3543" s="1">
        <v>44914</v>
      </c>
      <c r="G3543" s="1">
        <v>32576</v>
      </c>
      <c r="H3543">
        <v>49401</v>
      </c>
      <c r="I3543">
        <v>21055</v>
      </c>
      <c r="J3543">
        <v>97</v>
      </c>
      <c r="K3543">
        <v>84</v>
      </c>
      <c r="L3543" t="s">
        <v>18</v>
      </c>
      <c r="M3543">
        <v>102</v>
      </c>
      <c r="N3543">
        <f>Table1[[#This Row],[Basic Salary]]+Table1[[#This Row],[Bonus]]</f>
        <v>70456</v>
      </c>
      <c r="O3543" s="2">
        <f>Table1[[#This Row],[Bonus]]/Table1[[#This Row],[Basic Salary]]</f>
        <v>0.4262059472480314</v>
      </c>
      <c r="P3543">
        <f ca="1">DATEDIF(Table1[[#This Row],[Date of Birth]],TODAY(),"Y")</f>
        <v>37</v>
      </c>
      <c r="Q3543">
        <f ca="1">DATEDIF(Table1[[#This Row],[Joining Date]],TODAY(),"Y")</f>
        <v>3</v>
      </c>
      <c r="R3543" t="str">
        <f ca="1">IF(YEAR(Table1[[#This Row],[Joining Date]])=YEAR(TODAY()),"Yes","No")</f>
        <v>No</v>
      </c>
      <c r="S3543" t="str">
        <f ca="1">IF(Table1[[#This Row],[Experience]]&gt;5,"Yes","No")</f>
        <v>No</v>
      </c>
      <c r="T3543" t="str">
        <f>TEXT(Table1[[#This Row],[Joining Date]],"mmmm")</f>
        <v>December</v>
      </c>
      <c r="U3543" t="str">
        <f>TEXT(Table1[[#This Row],[Joining Date]],"yyyy")</f>
        <v>2022</v>
      </c>
      <c r="V3543" s="5">
        <f ca="1">TODAY()-Table1[[#This Row],[Joining Date]]</f>
        <v>1325</v>
      </c>
      <c r="W3543" t="str">
        <f>LEFT(Table1[[#This Row],[Employee Name]],FIND(" ",Table1[[#This Row],[Employee Name]])-1)</f>
        <v>Kavya</v>
      </c>
      <c r="X3543" t="str">
        <f>RIGHT(Table1[[#This Row],[Employee Name]],LEN(Table1[[#This Row],[Employee Name]])-FIND(" ",Table1[[#This Row],[Employee Name]]))</f>
        <v>Nair</v>
      </c>
      <c r="Y3543" t="str">
        <f>Table1[[#This Row],[Department]]&amp;"-"&amp;Table1[[#This Row],[Employee ID]]</f>
        <v>IT-E03821</v>
      </c>
      <c r="Z3543" t="str">
        <f>LEFT(Table1[[#This Row],[Department]],3)</f>
        <v>IT</v>
      </c>
      <c r="AA3543" t="str">
        <f>_xlfn.XLOOKUP(Table1[[#This Row],[Manager ID]],MANAGERS!A:A,MANAGERS!B:B)</f>
        <v>Manager_2</v>
      </c>
      <c r="AB3543" t="str" cm="1">
        <f t="array" ref="AB3543">_xlfn.XLOOKUP(Table1[[#This Row],[Manager ID]],Table2[[#All],[Manager ID]],Table2[[#All],[Department Head]])</f>
        <v>Sales</v>
      </c>
      <c r="AC3543" s="2">
        <f>_xlfn.XLOOKUP(Table1[[#This Row],[City]],L:L,O:O)</f>
        <v>0.21356479274849693</v>
      </c>
      <c r="AD3543" t="str" cm="1">
        <f t="array" ref="AD3543">_xlfn.IFS(Table1[[#This Row],[Performance Score]]&gt;=90,"Excellent",Table1[[#This Row],[Performance Score]]&gt;=75,"Good",Table1[[#This Row],[Performance Score]]&gt;=60,"Average",Table1[[#This Row],[Performance Score]]&lt;=60,"Need Improvement")</f>
        <v>Good</v>
      </c>
      <c r="AE3543" t="str">
        <f>IF(AND(Table1[[#This Row],[Attendance %]]&gt;=80,(Table1[[#This Row],[Performance Score]]&gt;=80)),"Eligible","Not Eligible")</f>
        <v>Eligible</v>
      </c>
      <c r="AF3543" t="str">
        <f>IF(Table1[[#This Row],[Performance Score]]&gt;=80,"High Performer","Low Performer")</f>
        <v>High Performer</v>
      </c>
      <c r="AG3543" t="str" cm="1">
        <f t="array" aca="1" ref="AG3543" ca="1">_xlfn.IFS(Table1[[#This Row],[Experience]]&lt;=3,"Junior",Table1[[#This Row],[Experience]]&lt;=7,"Mid Level",Table1[[#This Row],[Experience]]&gt;=7,"Senior")</f>
        <v>Junior</v>
      </c>
      <c r="AH3543" t="str">
        <f>IF(Table1[[#This Row],[Attendance %]]&gt;75,"OK","Below 75")</f>
        <v>OK</v>
      </c>
      <c r="AI3543" t="b">
        <f>ISBLANK(Table1[[#This Row],[Employee ID]])</f>
        <v>0</v>
      </c>
      <c r="AJ3543" t="b">
        <f>ISNUMBER(Table1[[#This Row],[Total Salary  ]])</f>
        <v>1</v>
      </c>
      <c r="AK3543" t="str">
        <f>IFERROR(_xlfn.XLOOKUP(Table1[[#This Row],[Manager ID]],MANAGERS!A:A,MANAGERS!B:B),"Not Found")</f>
        <v>Manager_2</v>
      </c>
    </row>
    <row r="3544" spans="1:37" x14ac:dyDescent="0.2">
      <c r="A3544" t="s">
        <v>3367</v>
      </c>
      <c r="B3544" t="s">
        <v>71</v>
      </c>
      <c r="C3544" t="s">
        <v>15</v>
      </c>
      <c r="D3544" t="s">
        <v>46</v>
      </c>
      <c r="E3544" t="s">
        <v>51</v>
      </c>
      <c r="F3544" s="1">
        <v>45299</v>
      </c>
      <c r="G3544" s="1">
        <v>39307</v>
      </c>
      <c r="H3544">
        <v>41409</v>
      </c>
      <c r="I3544">
        <v>29039</v>
      </c>
      <c r="J3544">
        <v>80</v>
      </c>
      <c r="K3544">
        <v>94</v>
      </c>
      <c r="L3544" t="s">
        <v>27</v>
      </c>
      <c r="M3544">
        <v>120</v>
      </c>
      <c r="N3544">
        <f>Table1[[#This Row],[Basic Salary]]+Table1[[#This Row],[Bonus]]</f>
        <v>70448</v>
      </c>
      <c r="O3544" s="2">
        <f>Table1[[#This Row],[Bonus]]/Table1[[#This Row],[Basic Salary]]</f>
        <v>0.70127267019247019</v>
      </c>
      <c r="P3544">
        <f ca="1">DATEDIF(Table1[[#This Row],[Date of Birth]],TODAY(),"Y")</f>
        <v>18</v>
      </c>
      <c r="Q3544">
        <f ca="1">DATEDIF(Table1[[#This Row],[Joining Date]],TODAY(),"Y")</f>
        <v>2</v>
      </c>
      <c r="R3544" t="str">
        <f ca="1">IF(YEAR(Table1[[#This Row],[Joining Date]])=YEAR(TODAY()),"Yes","No")</f>
        <v>No</v>
      </c>
      <c r="S3544" t="str">
        <f ca="1">IF(Table1[[#This Row],[Experience]]&gt;5,"Yes","No")</f>
        <v>No</v>
      </c>
      <c r="T3544" t="str">
        <f>TEXT(Table1[[#This Row],[Joining Date]],"mmmm")</f>
        <v>January</v>
      </c>
      <c r="U3544" t="str">
        <f>TEXT(Table1[[#This Row],[Joining Date]],"yyyy")</f>
        <v>2024</v>
      </c>
      <c r="V3544" s="5">
        <f ca="1">TODAY()-Table1[[#This Row],[Joining Date]]</f>
        <v>940</v>
      </c>
      <c r="W3544" t="str">
        <f>LEFT(Table1[[#This Row],[Employee Name]],FIND(" ",Table1[[#This Row],[Employee Name]])-1)</f>
        <v>Sneha</v>
      </c>
      <c r="X3544" t="str">
        <f>RIGHT(Table1[[#This Row],[Employee Name]],LEN(Table1[[#This Row],[Employee Name]])-FIND(" ",Table1[[#This Row],[Employee Name]]))</f>
        <v>Iyer</v>
      </c>
      <c r="Y3544" t="str">
        <f>Table1[[#This Row],[Department]]&amp;"-"&amp;Table1[[#This Row],[Employee ID]]</f>
        <v>Support-E03311</v>
      </c>
      <c r="Z3544" t="str">
        <f>LEFT(Table1[[#This Row],[Department]],3)</f>
        <v>Sup</v>
      </c>
      <c r="AA3544" t="str">
        <f>_xlfn.XLOOKUP(Table1[[#This Row],[Manager ID]],MANAGERS!A:A,MANAGERS!B:B)</f>
        <v>Manager_20</v>
      </c>
      <c r="AB3544" t="str" cm="1">
        <f t="array" ref="AB3544">_xlfn.XLOOKUP(Table1[[#This Row],[Manager ID]],Table2[[#All],[Manager ID]],Table2[[#All],[Department Head]])</f>
        <v>Operations</v>
      </c>
      <c r="AC3544" s="2">
        <f>_xlfn.XLOOKUP(Table1[[#This Row],[City]],L:L,O:O)</f>
        <v>0.23674293405114402</v>
      </c>
      <c r="AD3544" t="str" cm="1">
        <f t="array" ref="AD3544">_xlfn.IFS(Table1[[#This Row],[Performance Score]]&gt;=90,"Excellent",Table1[[#This Row],[Performance Score]]&gt;=75,"Good",Table1[[#This Row],[Performance Score]]&gt;=60,"Average",Table1[[#This Row],[Performance Score]]&lt;=60,"Need Improvement")</f>
        <v>Excellent</v>
      </c>
      <c r="AE3544" t="str">
        <f>IF(AND(Table1[[#This Row],[Attendance %]]&gt;=80,(Table1[[#This Row],[Performance Score]]&gt;=80)),"Eligible","Not Eligible")</f>
        <v>Eligible</v>
      </c>
      <c r="AF3544" t="str">
        <f>IF(Table1[[#This Row],[Performance Score]]&gt;=80,"High Performer","Low Performer")</f>
        <v>High Performer</v>
      </c>
      <c r="AG3544" t="str" cm="1">
        <f t="array" aca="1" ref="AG3544" ca="1">_xlfn.IFS(Table1[[#This Row],[Experience]]&lt;=3,"Junior",Table1[[#This Row],[Experience]]&lt;=7,"Mid Level",Table1[[#This Row],[Experience]]&gt;=7,"Senior")</f>
        <v>Junior</v>
      </c>
      <c r="AH3544" t="str">
        <f>IF(Table1[[#This Row],[Attendance %]]&gt;75,"OK","Below 75")</f>
        <v>OK</v>
      </c>
      <c r="AI3544" t="b">
        <f>ISBLANK(Table1[[#This Row],[Employee ID]])</f>
        <v>0</v>
      </c>
      <c r="AJ3544" t="b">
        <f>ISNUMBER(Table1[[#This Row],[Total Salary  ]])</f>
        <v>1</v>
      </c>
      <c r="AK3544" t="str">
        <f>IFERROR(_xlfn.XLOOKUP(Table1[[#This Row],[Manager ID]],MANAGERS!A:A,MANAGERS!B:B),"Not Found")</f>
        <v>Manager_20</v>
      </c>
    </row>
    <row r="3545" spans="1:37" x14ac:dyDescent="0.2">
      <c r="A3545" t="s">
        <v>3914</v>
      </c>
      <c r="B3545" t="s">
        <v>93</v>
      </c>
      <c r="C3545" t="s">
        <v>15</v>
      </c>
      <c r="D3545" t="s">
        <v>81</v>
      </c>
      <c r="E3545" t="s">
        <v>17</v>
      </c>
      <c r="F3545" s="1">
        <v>44416</v>
      </c>
      <c r="G3545" s="1">
        <v>36825</v>
      </c>
      <c r="H3545">
        <v>42580</v>
      </c>
      <c r="I3545">
        <v>27860</v>
      </c>
      <c r="J3545">
        <v>84</v>
      </c>
      <c r="K3545">
        <v>72</v>
      </c>
      <c r="L3545" t="s">
        <v>37</v>
      </c>
      <c r="M3545">
        <v>104</v>
      </c>
      <c r="N3545">
        <f>Table1[[#This Row],[Basic Salary]]+Table1[[#This Row],[Bonus]]</f>
        <v>70440</v>
      </c>
      <c r="O3545" s="2">
        <f>Table1[[#This Row],[Bonus]]/Table1[[#This Row],[Basic Salary]]</f>
        <v>0.65429779239079378</v>
      </c>
      <c r="P3545">
        <f ca="1">DATEDIF(Table1[[#This Row],[Date of Birth]],TODAY(),"Y")</f>
        <v>25</v>
      </c>
      <c r="Q3545">
        <f ca="1">DATEDIF(Table1[[#This Row],[Joining Date]],TODAY(),"Y")</f>
        <v>4</v>
      </c>
      <c r="R3545" t="str">
        <f ca="1">IF(YEAR(Table1[[#This Row],[Joining Date]])=YEAR(TODAY()),"Yes","No")</f>
        <v>No</v>
      </c>
      <c r="S3545" t="str">
        <f ca="1">IF(Table1[[#This Row],[Experience]]&gt;5,"Yes","No")</f>
        <v>No</v>
      </c>
      <c r="T3545" t="str">
        <f>TEXT(Table1[[#This Row],[Joining Date]],"mmmm")</f>
        <v>August</v>
      </c>
      <c r="U3545" t="str">
        <f>TEXT(Table1[[#This Row],[Joining Date]],"yyyy")</f>
        <v>2021</v>
      </c>
      <c r="V3545" s="5">
        <f ca="1">TODAY()-Table1[[#This Row],[Joining Date]]</f>
        <v>1823</v>
      </c>
      <c r="W3545" t="str">
        <f>LEFT(Table1[[#This Row],[Employee Name]],FIND(" ",Table1[[#This Row],[Employee Name]])-1)</f>
        <v>Priya</v>
      </c>
      <c r="X3545" t="str">
        <f>RIGHT(Table1[[#This Row],[Employee Name]],LEN(Table1[[#This Row],[Employee Name]])-FIND(" ",Table1[[#This Row],[Employee Name]]))</f>
        <v>Reddy</v>
      </c>
      <c r="Y3545" t="str">
        <f>Table1[[#This Row],[Department]]&amp;"-"&amp;Table1[[#This Row],[Employee ID]]</f>
        <v>Sales-E03858</v>
      </c>
      <c r="Z3545" t="str">
        <f>LEFT(Table1[[#This Row],[Department]],3)</f>
        <v>Sal</v>
      </c>
      <c r="AA3545" t="str">
        <f>_xlfn.XLOOKUP(Table1[[#This Row],[Manager ID]],MANAGERS!A:A,MANAGERS!B:B)</f>
        <v>Manager_4</v>
      </c>
      <c r="AB3545" t="str" cm="1">
        <f t="array" ref="AB3545">_xlfn.XLOOKUP(Table1[[#This Row],[Manager ID]],Table2[[#All],[Manager ID]],Table2[[#All],[Department Head]])</f>
        <v>Finance</v>
      </c>
      <c r="AC3545" s="2">
        <f>_xlfn.XLOOKUP(Table1[[#This Row],[City]],L:L,O:O)</f>
        <v>0.24036902712549932</v>
      </c>
      <c r="AD3545" t="str" cm="1">
        <f t="array" ref="AD3545">_xlfn.IFS(Table1[[#This Row],[Performance Score]]&gt;=90,"Excellent",Table1[[#This Row],[Performance Score]]&gt;=75,"Good",Table1[[#This Row],[Performance Score]]&gt;=60,"Average",Table1[[#This Row],[Performance Score]]&lt;=60,"Need Improvement")</f>
        <v>Average</v>
      </c>
      <c r="AE3545" t="str">
        <f>IF(AND(Table1[[#This Row],[Attendance %]]&gt;=80,(Table1[[#This Row],[Performance Score]]&gt;=80)),"Eligible","Not Eligible")</f>
        <v>Not Eligible</v>
      </c>
      <c r="AF3545" t="str">
        <f>IF(Table1[[#This Row],[Performance Score]]&gt;=80,"High Performer","Low Performer")</f>
        <v>Low Performer</v>
      </c>
      <c r="AG3545" t="str" cm="1">
        <f t="array" aca="1" ref="AG3545" ca="1">_xlfn.IFS(Table1[[#This Row],[Experience]]&lt;=3,"Junior",Table1[[#This Row],[Experience]]&lt;=7,"Mid Level",Table1[[#This Row],[Experience]]&gt;=7,"Senior")</f>
        <v>Mid Level</v>
      </c>
      <c r="AH3545" t="str">
        <f>IF(Table1[[#This Row],[Attendance %]]&gt;75,"OK","Below 75")</f>
        <v>OK</v>
      </c>
      <c r="AI3545" t="b">
        <f>ISBLANK(Table1[[#This Row],[Employee ID]])</f>
        <v>0</v>
      </c>
      <c r="AJ3545" t="b">
        <f>ISNUMBER(Table1[[#This Row],[Total Salary  ]])</f>
        <v>1</v>
      </c>
      <c r="AK3545" t="str">
        <f>IFERROR(_xlfn.XLOOKUP(Table1[[#This Row],[Manager ID]],MANAGERS!A:A,MANAGERS!B:B),"Not Found")</f>
        <v>Manager_4</v>
      </c>
    </row>
    <row r="3546" spans="1:37" x14ac:dyDescent="0.2">
      <c r="A3546" t="s">
        <v>2066</v>
      </c>
      <c r="B3546" t="s">
        <v>87</v>
      </c>
      <c r="C3546" t="s">
        <v>15</v>
      </c>
      <c r="D3546" t="s">
        <v>25</v>
      </c>
      <c r="E3546" t="s">
        <v>22</v>
      </c>
      <c r="F3546" s="1">
        <v>42840</v>
      </c>
      <c r="G3546" s="1">
        <v>37884</v>
      </c>
      <c r="H3546">
        <v>57929</v>
      </c>
      <c r="I3546">
        <v>12497</v>
      </c>
      <c r="J3546">
        <v>90</v>
      </c>
      <c r="K3546">
        <v>61</v>
      </c>
      <c r="L3546" t="s">
        <v>37</v>
      </c>
      <c r="M3546">
        <v>114</v>
      </c>
      <c r="N3546">
        <f>Table1[[#This Row],[Basic Salary]]+Table1[[#This Row],[Bonus]]</f>
        <v>70426</v>
      </c>
      <c r="O3546" s="2">
        <f>Table1[[#This Row],[Bonus]]/Table1[[#This Row],[Basic Salary]]</f>
        <v>0.21572960002762001</v>
      </c>
      <c r="P3546">
        <f ca="1">DATEDIF(Table1[[#This Row],[Date of Birth]],TODAY(),"Y")</f>
        <v>22</v>
      </c>
      <c r="Q3546">
        <f ca="1">DATEDIF(Table1[[#This Row],[Joining Date]],TODAY(),"Y")</f>
        <v>9</v>
      </c>
      <c r="R3546" t="str">
        <f ca="1">IF(YEAR(Table1[[#This Row],[Joining Date]])=YEAR(TODAY()),"Yes","No")</f>
        <v>No</v>
      </c>
      <c r="S3546" t="str">
        <f ca="1">IF(Table1[[#This Row],[Experience]]&gt;5,"Yes","No")</f>
        <v>Yes</v>
      </c>
      <c r="T3546" t="str">
        <f>TEXT(Table1[[#This Row],[Joining Date]],"mmmm")</f>
        <v>April</v>
      </c>
      <c r="U3546" t="str">
        <f>TEXT(Table1[[#This Row],[Joining Date]],"yyyy")</f>
        <v>2017</v>
      </c>
      <c r="V3546" s="5">
        <f ca="1">TODAY()-Table1[[#This Row],[Joining Date]]</f>
        <v>3399</v>
      </c>
      <c r="W3546" t="str">
        <f>LEFT(Table1[[#This Row],[Employee Name]],FIND(" ",Table1[[#This Row],[Employee Name]])-1)</f>
        <v>Arjun</v>
      </c>
      <c r="X3546" t="str">
        <f>RIGHT(Table1[[#This Row],[Employee Name]],LEN(Table1[[#This Row],[Employee Name]])-FIND(" ",Table1[[#This Row],[Employee Name]]))</f>
        <v>Mehta</v>
      </c>
      <c r="Y3546" t="str">
        <f>Table1[[#This Row],[Department]]&amp;"-"&amp;Table1[[#This Row],[Employee ID]]</f>
        <v>Finance-E02010</v>
      </c>
      <c r="Z3546" t="str">
        <f>LEFT(Table1[[#This Row],[Department]],3)</f>
        <v>Fin</v>
      </c>
      <c r="AA3546" t="str">
        <f>_xlfn.XLOOKUP(Table1[[#This Row],[Manager ID]],MANAGERS!A:A,MANAGERS!B:B)</f>
        <v>Manager_14</v>
      </c>
      <c r="AB3546" t="str" cm="1">
        <f t="array" ref="AB3546">_xlfn.XLOOKUP(Table1[[#This Row],[Manager ID]],Table2[[#All],[Manager ID]],Table2[[#All],[Department Head]])</f>
        <v>Marketing</v>
      </c>
      <c r="AC3546" s="2">
        <f>_xlfn.XLOOKUP(Table1[[#This Row],[City]],L:L,O:O)</f>
        <v>0.24036902712549932</v>
      </c>
      <c r="AD3546" t="str" cm="1">
        <f t="array" ref="AD3546">_xlfn.IFS(Table1[[#This Row],[Performance Score]]&gt;=90,"Excellent",Table1[[#This Row],[Performance Score]]&gt;=75,"Good",Table1[[#This Row],[Performance Score]]&gt;=60,"Average",Table1[[#This Row],[Performance Score]]&lt;=60,"Need Improvement")</f>
        <v>Average</v>
      </c>
      <c r="AE3546" t="str">
        <f>IF(AND(Table1[[#This Row],[Attendance %]]&gt;=80,(Table1[[#This Row],[Performance Score]]&gt;=80)),"Eligible","Not Eligible")</f>
        <v>Not Eligible</v>
      </c>
      <c r="AF3546" t="str">
        <f>IF(Table1[[#This Row],[Performance Score]]&gt;=80,"High Performer","Low Performer")</f>
        <v>Low Performer</v>
      </c>
      <c r="AG3546" t="str" cm="1">
        <f t="array" aca="1" ref="AG3546" ca="1">_xlfn.IFS(Table1[[#This Row],[Experience]]&lt;=3,"Junior",Table1[[#This Row],[Experience]]&lt;=7,"Mid Level",Table1[[#This Row],[Experience]]&gt;=7,"Senior")</f>
        <v>Senior</v>
      </c>
      <c r="AH3546" t="str">
        <f>IF(Table1[[#This Row],[Attendance %]]&gt;75,"OK","Below 75")</f>
        <v>OK</v>
      </c>
      <c r="AI3546" t="b">
        <f>ISBLANK(Table1[[#This Row],[Employee ID]])</f>
        <v>0</v>
      </c>
      <c r="AJ3546" t="b">
        <f>ISNUMBER(Table1[[#This Row],[Total Salary  ]])</f>
        <v>1</v>
      </c>
      <c r="AK3546" t="str">
        <f>IFERROR(_xlfn.XLOOKUP(Table1[[#This Row],[Manager ID]],MANAGERS!A:A,MANAGERS!B:B),"Not Found")</f>
        <v>Manager_14</v>
      </c>
    </row>
    <row r="3547" spans="1:37" x14ac:dyDescent="0.2">
      <c r="A3547" t="s">
        <v>556</v>
      </c>
      <c r="B3547" t="s">
        <v>60</v>
      </c>
      <c r="C3547" t="s">
        <v>21</v>
      </c>
      <c r="D3547" t="s">
        <v>81</v>
      </c>
      <c r="E3547" t="s">
        <v>30</v>
      </c>
      <c r="F3547" s="1">
        <v>42931</v>
      </c>
      <c r="G3547" s="1">
        <v>39155</v>
      </c>
      <c r="H3547">
        <v>50496</v>
      </c>
      <c r="I3547">
        <v>19901</v>
      </c>
      <c r="J3547">
        <v>85</v>
      </c>
      <c r="K3547">
        <v>76</v>
      </c>
      <c r="L3547" t="s">
        <v>53</v>
      </c>
      <c r="M3547">
        <v>109</v>
      </c>
      <c r="N3547">
        <f>Table1[[#This Row],[Basic Salary]]+Table1[[#This Row],[Bonus]]</f>
        <v>70397</v>
      </c>
      <c r="O3547" s="2">
        <f>Table1[[#This Row],[Bonus]]/Table1[[#This Row],[Basic Salary]]</f>
        <v>0.39411042458808621</v>
      </c>
      <c r="P3547">
        <f ca="1">DATEDIF(Table1[[#This Row],[Date of Birth]],TODAY(),"Y")</f>
        <v>19</v>
      </c>
      <c r="Q3547">
        <f ca="1">DATEDIF(Table1[[#This Row],[Joining Date]],TODAY(),"Y")</f>
        <v>9</v>
      </c>
      <c r="R3547" t="str">
        <f ca="1">IF(YEAR(Table1[[#This Row],[Joining Date]])=YEAR(TODAY()),"Yes","No")</f>
        <v>No</v>
      </c>
      <c r="S3547" t="str">
        <f ca="1">IF(Table1[[#This Row],[Experience]]&gt;5,"Yes","No")</f>
        <v>Yes</v>
      </c>
      <c r="T3547" t="str">
        <f>TEXT(Table1[[#This Row],[Joining Date]],"mmmm")</f>
        <v>July</v>
      </c>
      <c r="U3547" t="str">
        <f>TEXT(Table1[[#This Row],[Joining Date]],"yyyy")</f>
        <v>2017</v>
      </c>
      <c r="V3547" s="5">
        <f ca="1">TODAY()-Table1[[#This Row],[Joining Date]]</f>
        <v>3308</v>
      </c>
      <c r="W3547" t="str">
        <f>LEFT(Table1[[#This Row],[Employee Name]],FIND(" ",Table1[[#This Row],[Employee Name]])-1)</f>
        <v>Gayathri</v>
      </c>
      <c r="X3547" t="str">
        <f>RIGHT(Table1[[#This Row],[Employee Name]],LEN(Table1[[#This Row],[Employee Name]])-FIND(" ",Table1[[#This Row],[Employee Name]]))</f>
        <v>Iyer</v>
      </c>
      <c r="Y3547" t="str">
        <f>Table1[[#This Row],[Department]]&amp;"-"&amp;Table1[[#This Row],[Employee ID]]</f>
        <v>Sales-E00500</v>
      </c>
      <c r="Z3547" t="str">
        <f>LEFT(Table1[[#This Row],[Department]],3)</f>
        <v>Sal</v>
      </c>
      <c r="AA3547" t="str">
        <f>_xlfn.XLOOKUP(Table1[[#This Row],[Manager ID]],MANAGERS!A:A,MANAGERS!B:B)</f>
        <v>Manager_9</v>
      </c>
      <c r="AB3547" t="str" cm="1">
        <f t="array" ref="AB3547">_xlfn.XLOOKUP(Table1[[#This Row],[Manager ID]],Table2[[#All],[Manager ID]],Table2[[#All],[Department Head]])</f>
        <v>Sales</v>
      </c>
      <c r="AC3547" s="2">
        <f>_xlfn.XLOOKUP(Table1[[#This Row],[City]],L:L,O:O)</f>
        <v>0.23685887225230964</v>
      </c>
      <c r="AD3547" t="str" cm="1">
        <f t="array" ref="AD3547">_xlfn.IFS(Table1[[#This Row],[Performance Score]]&gt;=90,"Excellent",Table1[[#This Row],[Performance Score]]&gt;=75,"Good",Table1[[#This Row],[Performance Score]]&gt;=60,"Average",Table1[[#This Row],[Performance Score]]&lt;=60,"Need Improvement")</f>
        <v>Good</v>
      </c>
      <c r="AE3547" t="str">
        <f>IF(AND(Table1[[#This Row],[Attendance %]]&gt;=80,(Table1[[#This Row],[Performance Score]]&gt;=80)),"Eligible","Not Eligible")</f>
        <v>Not Eligible</v>
      </c>
      <c r="AF3547" t="str">
        <f>IF(Table1[[#This Row],[Performance Score]]&gt;=80,"High Performer","Low Performer")</f>
        <v>Low Performer</v>
      </c>
      <c r="AG3547" t="str" cm="1">
        <f t="array" aca="1" ref="AG3547" ca="1">_xlfn.IFS(Table1[[#This Row],[Experience]]&lt;=3,"Junior",Table1[[#This Row],[Experience]]&lt;=7,"Mid Level",Table1[[#This Row],[Experience]]&gt;=7,"Senior")</f>
        <v>Senior</v>
      </c>
      <c r="AH3547" t="str">
        <f>IF(Table1[[#This Row],[Attendance %]]&gt;75,"OK","Below 75")</f>
        <v>OK</v>
      </c>
      <c r="AI3547" t="b">
        <f>ISBLANK(Table1[[#This Row],[Employee ID]])</f>
        <v>0</v>
      </c>
      <c r="AJ3547" t="b">
        <f>ISNUMBER(Table1[[#This Row],[Total Salary  ]])</f>
        <v>1</v>
      </c>
      <c r="AK3547" t="str">
        <f>IFERROR(_xlfn.XLOOKUP(Table1[[#This Row],[Manager ID]],MANAGERS!A:A,MANAGERS!B:B),"Not Found")</f>
        <v>Manager_9</v>
      </c>
    </row>
    <row r="3548" spans="1:37" x14ac:dyDescent="0.2">
      <c r="A3548" t="s">
        <v>3782</v>
      </c>
      <c r="B3548" t="s">
        <v>93</v>
      </c>
      <c r="C3548" t="s">
        <v>21</v>
      </c>
      <c r="D3548" t="s">
        <v>16</v>
      </c>
      <c r="E3548" t="s">
        <v>22</v>
      </c>
      <c r="F3548" s="1">
        <v>45285</v>
      </c>
      <c r="G3548" s="1">
        <v>32190</v>
      </c>
      <c r="H3548">
        <v>50384</v>
      </c>
      <c r="I3548">
        <v>20010</v>
      </c>
      <c r="J3548">
        <v>71</v>
      </c>
      <c r="K3548">
        <v>67</v>
      </c>
      <c r="L3548" t="s">
        <v>31</v>
      </c>
      <c r="M3548">
        <v>108</v>
      </c>
      <c r="N3548">
        <f>Table1[[#This Row],[Basic Salary]]+Table1[[#This Row],[Bonus]]</f>
        <v>70394</v>
      </c>
      <c r="O3548" s="2">
        <f>Table1[[#This Row],[Bonus]]/Table1[[#This Row],[Basic Salary]]</f>
        <v>0.3971498888536043</v>
      </c>
      <c r="P3548">
        <f ca="1">DATEDIF(Table1[[#This Row],[Date of Birth]],TODAY(),"Y")</f>
        <v>38</v>
      </c>
      <c r="Q3548">
        <f ca="1">DATEDIF(Table1[[#This Row],[Joining Date]],TODAY(),"Y")</f>
        <v>2</v>
      </c>
      <c r="R3548" t="str">
        <f ca="1">IF(YEAR(Table1[[#This Row],[Joining Date]])=YEAR(TODAY()),"Yes","No")</f>
        <v>No</v>
      </c>
      <c r="S3548" t="str">
        <f ca="1">IF(Table1[[#This Row],[Experience]]&gt;5,"Yes","No")</f>
        <v>No</v>
      </c>
      <c r="T3548" t="str">
        <f>TEXT(Table1[[#This Row],[Joining Date]],"mmmm")</f>
        <v>December</v>
      </c>
      <c r="U3548" t="str">
        <f>TEXT(Table1[[#This Row],[Joining Date]],"yyyy")</f>
        <v>2023</v>
      </c>
      <c r="V3548" s="5">
        <f ca="1">TODAY()-Table1[[#This Row],[Joining Date]]</f>
        <v>954</v>
      </c>
      <c r="W3548" t="str">
        <f>LEFT(Table1[[#This Row],[Employee Name]],FIND(" ",Table1[[#This Row],[Employee Name]])-1)</f>
        <v>Priya</v>
      </c>
      <c r="X3548" t="str">
        <f>RIGHT(Table1[[#This Row],[Employee Name]],LEN(Table1[[#This Row],[Employee Name]])-FIND(" ",Table1[[#This Row],[Employee Name]]))</f>
        <v>Reddy</v>
      </c>
      <c r="Y3548" t="str">
        <f>Table1[[#This Row],[Department]]&amp;"-"&amp;Table1[[#This Row],[Employee ID]]</f>
        <v>HR-E03726</v>
      </c>
      <c r="Z3548" t="str">
        <f>LEFT(Table1[[#This Row],[Department]],3)</f>
        <v>HR</v>
      </c>
      <c r="AA3548" t="str">
        <f>_xlfn.XLOOKUP(Table1[[#This Row],[Manager ID]],MANAGERS!A:A,MANAGERS!B:B)</f>
        <v>Manager_8</v>
      </c>
      <c r="AB3548" t="str" cm="1">
        <f t="array" ref="AB3548">_xlfn.XLOOKUP(Table1[[#This Row],[Manager ID]],Table2[[#All],[Manager ID]],Table2[[#All],[Department Head]])</f>
        <v>Sales</v>
      </c>
      <c r="AC3548" s="2">
        <f>_xlfn.XLOOKUP(Table1[[#This Row],[City]],L:L,O:O)</f>
        <v>0.241864189087755</v>
      </c>
      <c r="AD3548" t="str" cm="1">
        <f t="array" ref="AD3548">_xlfn.IFS(Table1[[#This Row],[Performance Score]]&gt;=90,"Excellent",Table1[[#This Row],[Performance Score]]&gt;=75,"Good",Table1[[#This Row],[Performance Score]]&gt;=60,"Average",Table1[[#This Row],[Performance Score]]&lt;=60,"Need Improvement")</f>
        <v>Average</v>
      </c>
      <c r="AE3548" t="str">
        <f>IF(AND(Table1[[#This Row],[Attendance %]]&gt;=80,(Table1[[#This Row],[Performance Score]]&gt;=80)),"Eligible","Not Eligible")</f>
        <v>Not Eligible</v>
      </c>
      <c r="AF3548" t="str">
        <f>IF(Table1[[#This Row],[Performance Score]]&gt;=80,"High Performer","Low Performer")</f>
        <v>Low Performer</v>
      </c>
      <c r="AG3548" t="str" cm="1">
        <f t="array" aca="1" ref="AG3548" ca="1">_xlfn.IFS(Table1[[#This Row],[Experience]]&lt;=3,"Junior",Table1[[#This Row],[Experience]]&lt;=7,"Mid Level",Table1[[#This Row],[Experience]]&gt;=7,"Senior")</f>
        <v>Junior</v>
      </c>
      <c r="AH3548" t="str">
        <f>IF(Table1[[#This Row],[Attendance %]]&gt;75,"OK","Below 75")</f>
        <v>Below 75</v>
      </c>
      <c r="AI3548" t="b">
        <f>ISBLANK(Table1[[#This Row],[Employee ID]])</f>
        <v>0</v>
      </c>
      <c r="AJ3548" t="b">
        <f>ISNUMBER(Table1[[#This Row],[Total Salary  ]])</f>
        <v>1</v>
      </c>
      <c r="AK3548" t="str">
        <f>IFERROR(_xlfn.XLOOKUP(Table1[[#This Row],[Manager ID]],MANAGERS!A:A,MANAGERS!B:B),"Not Found")</f>
        <v>Manager_8</v>
      </c>
    </row>
    <row r="3549" spans="1:37" x14ac:dyDescent="0.2">
      <c r="A3549" t="s">
        <v>1155</v>
      </c>
      <c r="B3549" t="s">
        <v>85</v>
      </c>
      <c r="C3549" t="s">
        <v>15</v>
      </c>
      <c r="D3549" t="s">
        <v>43</v>
      </c>
      <c r="E3549" t="s">
        <v>65</v>
      </c>
      <c r="F3549" s="1">
        <v>44619</v>
      </c>
      <c r="G3549" s="1">
        <v>29751</v>
      </c>
      <c r="H3549">
        <v>56501</v>
      </c>
      <c r="I3549">
        <v>13820</v>
      </c>
      <c r="J3549">
        <v>65</v>
      </c>
      <c r="K3549">
        <v>76</v>
      </c>
      <c r="L3549" t="s">
        <v>23</v>
      </c>
      <c r="M3549">
        <v>102</v>
      </c>
      <c r="N3549">
        <f>Table1[[#This Row],[Basic Salary]]+Table1[[#This Row],[Bonus]]</f>
        <v>70321</v>
      </c>
      <c r="O3549" s="2">
        <f>Table1[[#This Row],[Bonus]]/Table1[[#This Row],[Basic Salary]]</f>
        <v>0.24459744075326101</v>
      </c>
      <c r="P3549">
        <f ca="1">DATEDIF(Table1[[#This Row],[Date of Birth]],TODAY(),"Y")</f>
        <v>45</v>
      </c>
      <c r="Q3549">
        <f ca="1">DATEDIF(Table1[[#This Row],[Joining Date]],TODAY(),"Y")</f>
        <v>4</v>
      </c>
      <c r="R3549" t="str">
        <f ca="1">IF(YEAR(Table1[[#This Row],[Joining Date]])=YEAR(TODAY()),"Yes","No")</f>
        <v>No</v>
      </c>
      <c r="S3549" t="str">
        <f ca="1">IF(Table1[[#This Row],[Experience]]&gt;5,"Yes","No")</f>
        <v>No</v>
      </c>
      <c r="T3549" t="str">
        <f>TEXT(Table1[[#This Row],[Joining Date]],"mmmm")</f>
        <v>February</v>
      </c>
      <c r="U3549" t="str">
        <f>TEXT(Table1[[#This Row],[Joining Date]],"yyyy")</f>
        <v>2022</v>
      </c>
      <c r="V3549" s="5">
        <f ca="1">TODAY()-Table1[[#This Row],[Joining Date]]</f>
        <v>1620</v>
      </c>
      <c r="W3549" t="str">
        <f>LEFT(Table1[[#This Row],[Employee Name]],FIND(" ",Table1[[#This Row],[Employee Name]])-1)</f>
        <v>Pooja</v>
      </c>
      <c r="X3549" t="str">
        <f>RIGHT(Table1[[#This Row],[Employee Name]],LEN(Table1[[#This Row],[Employee Name]])-FIND(" ",Table1[[#This Row],[Employee Name]]))</f>
        <v>Das</v>
      </c>
      <c r="Y3549" t="str">
        <f>Table1[[#This Row],[Department]]&amp;"-"&amp;Table1[[#This Row],[Employee ID]]</f>
        <v>Operations-E01099</v>
      </c>
      <c r="Z3549" t="str">
        <f>LEFT(Table1[[#This Row],[Department]],3)</f>
        <v>Ope</v>
      </c>
      <c r="AA3549" t="str">
        <f>_xlfn.XLOOKUP(Table1[[#This Row],[Manager ID]],MANAGERS!A:A,MANAGERS!B:B)</f>
        <v>Manager_2</v>
      </c>
      <c r="AB3549" t="str" cm="1">
        <f t="array" ref="AB3549">_xlfn.XLOOKUP(Table1[[#This Row],[Manager ID]],Table2[[#All],[Manager ID]],Table2[[#All],[Department Head]])</f>
        <v>Sales</v>
      </c>
      <c r="AC3549" s="2">
        <f>_xlfn.XLOOKUP(Table1[[#This Row],[City]],L:L,O:O)</f>
        <v>0.23486488519629886</v>
      </c>
      <c r="AD3549" t="str" cm="1">
        <f t="array" ref="AD3549">_xlfn.IFS(Table1[[#This Row],[Performance Score]]&gt;=90,"Excellent",Table1[[#This Row],[Performance Score]]&gt;=75,"Good",Table1[[#This Row],[Performance Score]]&gt;=60,"Average",Table1[[#This Row],[Performance Score]]&lt;=60,"Need Improvement")</f>
        <v>Good</v>
      </c>
      <c r="AE3549" t="str">
        <f>IF(AND(Table1[[#This Row],[Attendance %]]&gt;=80,(Table1[[#This Row],[Performance Score]]&gt;=80)),"Eligible","Not Eligible")</f>
        <v>Not Eligible</v>
      </c>
      <c r="AF3549" t="str">
        <f>IF(Table1[[#This Row],[Performance Score]]&gt;=80,"High Performer","Low Performer")</f>
        <v>Low Performer</v>
      </c>
      <c r="AG3549" t="str" cm="1">
        <f t="array" aca="1" ref="AG3549" ca="1">_xlfn.IFS(Table1[[#This Row],[Experience]]&lt;=3,"Junior",Table1[[#This Row],[Experience]]&lt;=7,"Mid Level",Table1[[#This Row],[Experience]]&gt;=7,"Senior")</f>
        <v>Mid Level</v>
      </c>
      <c r="AH3549" t="str">
        <f>IF(Table1[[#This Row],[Attendance %]]&gt;75,"OK","Below 75")</f>
        <v>Below 75</v>
      </c>
      <c r="AI3549" t="b">
        <f>ISBLANK(Table1[[#This Row],[Employee ID]])</f>
        <v>0</v>
      </c>
      <c r="AJ3549" t="b">
        <f>ISNUMBER(Table1[[#This Row],[Total Salary  ]])</f>
        <v>1</v>
      </c>
      <c r="AK3549" t="str">
        <f>IFERROR(_xlfn.XLOOKUP(Table1[[#This Row],[Manager ID]],MANAGERS!A:A,MANAGERS!B:B),"Not Found")</f>
        <v>Manager_2</v>
      </c>
    </row>
    <row r="3550" spans="1:37" x14ac:dyDescent="0.2">
      <c r="A3550" t="s">
        <v>2781</v>
      </c>
      <c r="B3550" t="s">
        <v>60</v>
      </c>
      <c r="C3550" t="s">
        <v>15</v>
      </c>
      <c r="D3550" t="s">
        <v>81</v>
      </c>
      <c r="E3550" t="s">
        <v>22</v>
      </c>
      <c r="F3550" s="1">
        <v>45848</v>
      </c>
      <c r="G3550" s="1">
        <v>30284</v>
      </c>
      <c r="H3550">
        <v>57790</v>
      </c>
      <c r="I3550">
        <v>12498</v>
      </c>
      <c r="J3550">
        <v>87</v>
      </c>
      <c r="K3550">
        <v>70</v>
      </c>
      <c r="L3550" t="s">
        <v>23</v>
      </c>
      <c r="M3550">
        <v>114</v>
      </c>
      <c r="N3550">
        <f>Table1[[#This Row],[Basic Salary]]+Table1[[#This Row],[Bonus]]</f>
        <v>70288</v>
      </c>
      <c r="O3550" s="2">
        <f>Table1[[#This Row],[Bonus]]/Table1[[#This Row],[Basic Salary]]</f>
        <v>0.21626578992905346</v>
      </c>
      <c r="P3550">
        <f ca="1">DATEDIF(Table1[[#This Row],[Date of Birth]],TODAY(),"Y")</f>
        <v>43</v>
      </c>
      <c r="Q3550">
        <f ca="1">DATEDIF(Table1[[#This Row],[Joining Date]],TODAY(),"Y")</f>
        <v>1</v>
      </c>
      <c r="R3550" t="str">
        <f ca="1">IF(YEAR(Table1[[#This Row],[Joining Date]])=YEAR(TODAY()),"Yes","No")</f>
        <v>No</v>
      </c>
      <c r="S3550" t="str">
        <f ca="1">IF(Table1[[#This Row],[Experience]]&gt;5,"Yes","No")</f>
        <v>No</v>
      </c>
      <c r="T3550" t="str">
        <f>TEXT(Table1[[#This Row],[Joining Date]],"mmmm")</f>
        <v>July</v>
      </c>
      <c r="U3550" t="str">
        <f>TEXT(Table1[[#This Row],[Joining Date]],"yyyy")</f>
        <v>2025</v>
      </c>
      <c r="V3550" s="5">
        <f ca="1">TODAY()-Table1[[#This Row],[Joining Date]]</f>
        <v>391</v>
      </c>
      <c r="W3550" t="str">
        <f>LEFT(Table1[[#This Row],[Employee Name]],FIND(" ",Table1[[#This Row],[Employee Name]])-1)</f>
        <v>Gayathri</v>
      </c>
      <c r="X3550" t="str">
        <f>RIGHT(Table1[[#This Row],[Employee Name]],LEN(Table1[[#This Row],[Employee Name]])-FIND(" ",Table1[[#This Row],[Employee Name]]))</f>
        <v>Iyer</v>
      </c>
      <c r="Y3550" t="str">
        <f>Table1[[#This Row],[Department]]&amp;"-"&amp;Table1[[#This Row],[Employee ID]]</f>
        <v>Sales-E02725</v>
      </c>
      <c r="Z3550" t="str">
        <f>LEFT(Table1[[#This Row],[Department]],3)</f>
        <v>Sal</v>
      </c>
      <c r="AA3550" t="str">
        <f>_xlfn.XLOOKUP(Table1[[#This Row],[Manager ID]],MANAGERS!A:A,MANAGERS!B:B)</f>
        <v>Manager_14</v>
      </c>
      <c r="AB3550" t="str" cm="1">
        <f t="array" ref="AB3550">_xlfn.XLOOKUP(Table1[[#This Row],[Manager ID]],Table2[[#All],[Manager ID]],Table2[[#All],[Department Head]])</f>
        <v>Marketing</v>
      </c>
      <c r="AC3550" s="2">
        <f>_xlfn.XLOOKUP(Table1[[#This Row],[City]],L:L,O:O)</f>
        <v>0.23486488519629886</v>
      </c>
      <c r="AD3550" t="str" cm="1">
        <f t="array" ref="AD3550">_xlfn.IFS(Table1[[#This Row],[Performance Score]]&gt;=90,"Excellent",Table1[[#This Row],[Performance Score]]&gt;=75,"Good",Table1[[#This Row],[Performance Score]]&gt;=60,"Average",Table1[[#This Row],[Performance Score]]&lt;=60,"Need Improvement")</f>
        <v>Average</v>
      </c>
      <c r="AE3550" t="str">
        <f>IF(AND(Table1[[#This Row],[Attendance %]]&gt;=80,(Table1[[#This Row],[Performance Score]]&gt;=80)),"Eligible","Not Eligible")</f>
        <v>Not Eligible</v>
      </c>
      <c r="AF3550" t="str">
        <f>IF(Table1[[#This Row],[Performance Score]]&gt;=80,"High Performer","Low Performer")</f>
        <v>Low Performer</v>
      </c>
      <c r="AG3550" t="str" cm="1">
        <f t="array" aca="1" ref="AG3550" ca="1">_xlfn.IFS(Table1[[#This Row],[Experience]]&lt;=3,"Junior",Table1[[#This Row],[Experience]]&lt;=7,"Mid Level",Table1[[#This Row],[Experience]]&gt;=7,"Senior")</f>
        <v>Junior</v>
      </c>
      <c r="AH3550" t="str">
        <f>IF(Table1[[#This Row],[Attendance %]]&gt;75,"OK","Below 75")</f>
        <v>OK</v>
      </c>
      <c r="AI3550" t="b">
        <f>ISBLANK(Table1[[#This Row],[Employee ID]])</f>
        <v>0</v>
      </c>
      <c r="AJ3550" t="b">
        <f>ISNUMBER(Table1[[#This Row],[Total Salary  ]])</f>
        <v>1</v>
      </c>
      <c r="AK3550" t="str">
        <f>IFERROR(_xlfn.XLOOKUP(Table1[[#This Row],[Manager ID]],MANAGERS!A:A,MANAGERS!B:B),"Not Found")</f>
        <v>Manager_14</v>
      </c>
    </row>
    <row r="3551" spans="1:37" x14ac:dyDescent="0.2">
      <c r="A3551" t="s">
        <v>306</v>
      </c>
      <c r="B3551" t="s">
        <v>42</v>
      </c>
      <c r="C3551" t="s">
        <v>15</v>
      </c>
      <c r="D3551" t="s">
        <v>40</v>
      </c>
      <c r="E3551" t="s">
        <v>65</v>
      </c>
      <c r="F3551" s="1">
        <v>45566</v>
      </c>
      <c r="G3551" s="1">
        <v>34676</v>
      </c>
      <c r="H3551">
        <v>64739</v>
      </c>
      <c r="I3551">
        <v>5502</v>
      </c>
      <c r="J3551">
        <v>73</v>
      </c>
      <c r="K3551">
        <v>99</v>
      </c>
      <c r="L3551" t="s">
        <v>37</v>
      </c>
      <c r="M3551">
        <v>104</v>
      </c>
      <c r="N3551">
        <f>Table1[[#This Row],[Basic Salary]]+Table1[[#This Row],[Bonus]]</f>
        <v>70241</v>
      </c>
      <c r="O3551" s="2">
        <f>Table1[[#This Row],[Bonus]]/Table1[[#This Row],[Basic Salary]]</f>
        <v>8.4987410988739395E-2</v>
      </c>
      <c r="P3551">
        <f ca="1">DATEDIF(Table1[[#This Row],[Date of Birth]],TODAY(),"Y")</f>
        <v>31</v>
      </c>
      <c r="Q3551">
        <f ca="1">DATEDIF(Table1[[#This Row],[Joining Date]],TODAY(),"Y")</f>
        <v>1</v>
      </c>
      <c r="R3551" t="str">
        <f ca="1">IF(YEAR(Table1[[#This Row],[Joining Date]])=YEAR(TODAY()),"Yes","No")</f>
        <v>No</v>
      </c>
      <c r="S3551" t="str">
        <f ca="1">IF(Table1[[#This Row],[Experience]]&gt;5,"Yes","No")</f>
        <v>No</v>
      </c>
      <c r="T3551" t="str">
        <f>TEXT(Table1[[#This Row],[Joining Date]],"mmmm")</f>
        <v>October</v>
      </c>
      <c r="U3551" t="str">
        <f>TEXT(Table1[[#This Row],[Joining Date]],"yyyy")</f>
        <v>2024</v>
      </c>
      <c r="V3551" s="5">
        <f ca="1">TODAY()-Table1[[#This Row],[Joining Date]]</f>
        <v>673</v>
      </c>
      <c r="W3551" t="str">
        <f>LEFT(Table1[[#This Row],[Employee Name]],FIND(" ",Table1[[#This Row],[Employee Name]])-1)</f>
        <v>Krishna</v>
      </c>
      <c r="X3551" t="str">
        <f>RIGHT(Table1[[#This Row],[Employee Name]],LEN(Table1[[#This Row],[Employee Name]])-FIND(" ",Table1[[#This Row],[Employee Name]]))</f>
        <v>Chaitanya</v>
      </c>
      <c r="Y3551" t="str">
        <f>Table1[[#This Row],[Department]]&amp;"-"&amp;Table1[[#This Row],[Employee ID]]</f>
        <v>IT-E00250</v>
      </c>
      <c r="Z3551" t="str">
        <f>LEFT(Table1[[#This Row],[Department]],3)</f>
        <v>IT</v>
      </c>
      <c r="AA3551" t="str">
        <f>_xlfn.XLOOKUP(Table1[[#This Row],[Manager ID]],MANAGERS!A:A,MANAGERS!B:B)</f>
        <v>Manager_4</v>
      </c>
      <c r="AB3551" t="str" cm="1">
        <f t="array" ref="AB3551">_xlfn.XLOOKUP(Table1[[#This Row],[Manager ID]],Table2[[#All],[Manager ID]],Table2[[#All],[Department Head]])</f>
        <v>Finance</v>
      </c>
      <c r="AC3551" s="2">
        <f>_xlfn.XLOOKUP(Table1[[#This Row],[City]],L:L,O:O)</f>
        <v>0.24036902712549932</v>
      </c>
      <c r="AD3551" t="str" cm="1">
        <f t="array" ref="AD3551">_xlfn.IFS(Table1[[#This Row],[Performance Score]]&gt;=90,"Excellent",Table1[[#This Row],[Performance Score]]&gt;=75,"Good",Table1[[#This Row],[Performance Score]]&gt;=60,"Average",Table1[[#This Row],[Performance Score]]&lt;=60,"Need Improvement")</f>
        <v>Excellent</v>
      </c>
      <c r="AE3551" t="str">
        <f>IF(AND(Table1[[#This Row],[Attendance %]]&gt;=80,(Table1[[#This Row],[Performance Score]]&gt;=80)),"Eligible","Not Eligible")</f>
        <v>Not Eligible</v>
      </c>
      <c r="AF3551" t="str">
        <f>IF(Table1[[#This Row],[Performance Score]]&gt;=80,"High Performer","Low Performer")</f>
        <v>High Performer</v>
      </c>
      <c r="AG3551" t="str" cm="1">
        <f t="array" aca="1" ref="AG3551" ca="1">_xlfn.IFS(Table1[[#This Row],[Experience]]&lt;=3,"Junior",Table1[[#This Row],[Experience]]&lt;=7,"Mid Level",Table1[[#This Row],[Experience]]&gt;=7,"Senior")</f>
        <v>Junior</v>
      </c>
      <c r="AH3551" t="str">
        <f>IF(Table1[[#This Row],[Attendance %]]&gt;75,"OK","Below 75")</f>
        <v>Below 75</v>
      </c>
      <c r="AI3551" t="b">
        <f>ISBLANK(Table1[[#This Row],[Employee ID]])</f>
        <v>0</v>
      </c>
      <c r="AJ3551" t="b">
        <f>ISNUMBER(Table1[[#This Row],[Total Salary  ]])</f>
        <v>1</v>
      </c>
      <c r="AK3551" t="str">
        <f>IFERROR(_xlfn.XLOOKUP(Table1[[#This Row],[Manager ID]],MANAGERS!A:A,MANAGERS!B:B),"Not Found")</f>
        <v>Manager_4</v>
      </c>
    </row>
    <row r="3552" spans="1:37" x14ac:dyDescent="0.2">
      <c r="A3552" t="s">
        <v>2699</v>
      </c>
      <c r="B3552" t="s">
        <v>14</v>
      </c>
      <c r="C3552" t="s">
        <v>21</v>
      </c>
      <c r="D3552" t="s">
        <v>16</v>
      </c>
      <c r="E3552" t="s">
        <v>30</v>
      </c>
      <c r="F3552" s="1">
        <v>44697</v>
      </c>
      <c r="G3552" s="1">
        <v>38177</v>
      </c>
      <c r="H3552">
        <v>63027</v>
      </c>
      <c r="I3552">
        <v>7208</v>
      </c>
      <c r="J3552">
        <v>84</v>
      </c>
      <c r="K3552">
        <v>73</v>
      </c>
      <c r="L3552" t="s">
        <v>53</v>
      </c>
      <c r="M3552">
        <v>113</v>
      </c>
      <c r="N3552">
        <f>Table1[[#This Row],[Basic Salary]]+Table1[[#This Row],[Bonus]]</f>
        <v>70235</v>
      </c>
      <c r="O3552" s="2">
        <f>Table1[[#This Row],[Bonus]]/Table1[[#This Row],[Basic Salary]]</f>
        <v>0.11436368540466785</v>
      </c>
      <c r="P3552">
        <f ca="1">DATEDIF(Table1[[#This Row],[Date of Birth]],TODAY(),"Y")</f>
        <v>22</v>
      </c>
      <c r="Q3552">
        <f ca="1">DATEDIF(Table1[[#This Row],[Joining Date]],TODAY(),"Y")</f>
        <v>4</v>
      </c>
      <c r="R3552" t="str">
        <f ca="1">IF(YEAR(Table1[[#This Row],[Joining Date]])=YEAR(TODAY()),"Yes","No")</f>
        <v>No</v>
      </c>
      <c r="S3552" t="str">
        <f ca="1">IF(Table1[[#This Row],[Experience]]&gt;5,"Yes","No")</f>
        <v>No</v>
      </c>
      <c r="T3552" t="str">
        <f>TEXT(Table1[[#This Row],[Joining Date]],"mmmm")</f>
        <v>May</v>
      </c>
      <c r="U3552" t="str">
        <f>TEXT(Table1[[#This Row],[Joining Date]],"yyyy")</f>
        <v>2022</v>
      </c>
      <c r="V3552" s="5">
        <f ca="1">TODAY()-Table1[[#This Row],[Joining Date]]</f>
        <v>1542</v>
      </c>
      <c r="W3552" t="str">
        <f>LEFT(Table1[[#This Row],[Employee Name]],FIND(" ",Table1[[#This Row],[Employee Name]])-1)</f>
        <v>Nisha</v>
      </c>
      <c r="X3552" t="str">
        <f>RIGHT(Table1[[#This Row],[Employee Name]],LEN(Table1[[#This Row],[Employee Name]])-FIND(" ",Table1[[#This Row],[Employee Name]]))</f>
        <v>Kapoor</v>
      </c>
      <c r="Y3552" t="str">
        <f>Table1[[#This Row],[Department]]&amp;"-"&amp;Table1[[#This Row],[Employee ID]]</f>
        <v>HR-E02643</v>
      </c>
      <c r="Z3552" t="str">
        <f>LEFT(Table1[[#This Row],[Department]],3)</f>
        <v>HR</v>
      </c>
      <c r="AA3552" t="str">
        <f>_xlfn.XLOOKUP(Table1[[#This Row],[Manager ID]],MANAGERS!A:A,MANAGERS!B:B)</f>
        <v>Manager_13</v>
      </c>
      <c r="AB3552" t="str" cm="1">
        <f t="array" ref="AB3552">_xlfn.XLOOKUP(Table1[[#This Row],[Manager ID]],Table2[[#All],[Manager ID]],Table2[[#All],[Department Head]])</f>
        <v>HR</v>
      </c>
      <c r="AC3552" s="2">
        <f>_xlfn.XLOOKUP(Table1[[#This Row],[City]],L:L,O:O)</f>
        <v>0.23685887225230964</v>
      </c>
      <c r="AD3552" t="str" cm="1">
        <f t="array" ref="AD3552">_xlfn.IFS(Table1[[#This Row],[Performance Score]]&gt;=90,"Excellent",Table1[[#This Row],[Performance Score]]&gt;=75,"Good",Table1[[#This Row],[Performance Score]]&gt;=60,"Average",Table1[[#This Row],[Performance Score]]&lt;=60,"Need Improvement")</f>
        <v>Average</v>
      </c>
      <c r="AE3552" t="str">
        <f>IF(AND(Table1[[#This Row],[Attendance %]]&gt;=80,(Table1[[#This Row],[Performance Score]]&gt;=80)),"Eligible","Not Eligible")</f>
        <v>Not Eligible</v>
      </c>
      <c r="AF3552" t="str">
        <f>IF(Table1[[#This Row],[Performance Score]]&gt;=80,"High Performer","Low Performer")</f>
        <v>Low Performer</v>
      </c>
      <c r="AG3552" t="str" cm="1">
        <f t="array" aca="1" ref="AG3552" ca="1">_xlfn.IFS(Table1[[#This Row],[Experience]]&lt;=3,"Junior",Table1[[#This Row],[Experience]]&lt;=7,"Mid Level",Table1[[#This Row],[Experience]]&gt;=7,"Senior")</f>
        <v>Mid Level</v>
      </c>
      <c r="AH3552" t="str">
        <f>IF(Table1[[#This Row],[Attendance %]]&gt;75,"OK","Below 75")</f>
        <v>OK</v>
      </c>
      <c r="AI3552" t="b">
        <f>ISBLANK(Table1[[#This Row],[Employee ID]])</f>
        <v>0</v>
      </c>
      <c r="AJ3552" t="b">
        <f>ISNUMBER(Table1[[#This Row],[Total Salary  ]])</f>
        <v>1</v>
      </c>
      <c r="AK3552" t="str">
        <f>IFERROR(_xlfn.XLOOKUP(Table1[[#This Row],[Manager ID]],MANAGERS!A:A,MANAGERS!B:B),"Not Found")</f>
        <v>Manager_13</v>
      </c>
    </row>
    <row r="3553" spans="1:37" x14ac:dyDescent="0.2">
      <c r="A3553" t="s">
        <v>1757</v>
      </c>
      <c r="B3553" t="s">
        <v>89</v>
      </c>
      <c r="C3553" t="s">
        <v>21</v>
      </c>
      <c r="D3553" t="s">
        <v>43</v>
      </c>
      <c r="E3553" t="s">
        <v>65</v>
      </c>
      <c r="F3553" s="1">
        <v>43665</v>
      </c>
      <c r="G3553" s="1">
        <v>36267</v>
      </c>
      <c r="H3553">
        <v>55816</v>
      </c>
      <c r="I3553">
        <v>14386</v>
      </c>
      <c r="J3553">
        <v>75</v>
      </c>
      <c r="K3553">
        <v>79</v>
      </c>
      <c r="L3553" t="s">
        <v>34</v>
      </c>
      <c r="M3553">
        <v>106</v>
      </c>
      <c r="N3553">
        <f>Table1[[#This Row],[Basic Salary]]+Table1[[#This Row],[Bonus]]</f>
        <v>70202</v>
      </c>
      <c r="O3553" s="2">
        <f>Table1[[#This Row],[Bonus]]/Table1[[#This Row],[Basic Salary]]</f>
        <v>0.25773971621040564</v>
      </c>
      <c r="P3553">
        <f ca="1">DATEDIF(Table1[[#This Row],[Date of Birth]],TODAY(),"Y")</f>
        <v>27</v>
      </c>
      <c r="Q3553">
        <f ca="1">DATEDIF(Table1[[#This Row],[Joining Date]],TODAY(),"Y")</f>
        <v>7</v>
      </c>
      <c r="R3553" t="str">
        <f ca="1">IF(YEAR(Table1[[#This Row],[Joining Date]])=YEAR(TODAY()),"Yes","No")</f>
        <v>No</v>
      </c>
      <c r="S3553" t="str">
        <f ca="1">IF(Table1[[#This Row],[Experience]]&gt;5,"Yes","No")</f>
        <v>Yes</v>
      </c>
      <c r="T3553" t="str">
        <f>TEXT(Table1[[#This Row],[Joining Date]],"mmmm")</f>
        <v>July</v>
      </c>
      <c r="U3553" t="str">
        <f>TEXT(Table1[[#This Row],[Joining Date]],"yyyy")</f>
        <v>2019</v>
      </c>
      <c r="V3553" s="5">
        <f ca="1">TODAY()-Table1[[#This Row],[Joining Date]]</f>
        <v>2574</v>
      </c>
      <c r="W3553" t="str">
        <f>LEFT(Table1[[#This Row],[Employee Name]],FIND(" ",Table1[[#This Row],[Employee Name]])-1)</f>
        <v>Tarun</v>
      </c>
      <c r="X3553" t="str">
        <f>RIGHT(Table1[[#This Row],[Employee Name]],LEN(Table1[[#This Row],[Employee Name]])-FIND(" ",Table1[[#This Row],[Employee Name]]))</f>
        <v>Verma</v>
      </c>
      <c r="Y3553" t="str">
        <f>Table1[[#This Row],[Department]]&amp;"-"&amp;Table1[[#This Row],[Employee ID]]</f>
        <v>Operations-E01701</v>
      </c>
      <c r="Z3553" t="str">
        <f>LEFT(Table1[[#This Row],[Department]],3)</f>
        <v>Ope</v>
      </c>
      <c r="AA3553" t="str">
        <f>_xlfn.XLOOKUP(Table1[[#This Row],[Manager ID]],MANAGERS!A:A,MANAGERS!B:B)</f>
        <v>Manager_6</v>
      </c>
      <c r="AB3553" t="str" cm="1">
        <f t="array" ref="AB3553">_xlfn.XLOOKUP(Table1[[#This Row],[Manager ID]],Table2[[#All],[Manager ID]],Table2[[#All],[Department Head]])</f>
        <v>HR</v>
      </c>
      <c r="AC3553" s="2">
        <f>_xlfn.XLOOKUP(Table1[[#This Row],[City]],L:L,O:O)</f>
        <v>0.24030340748661314</v>
      </c>
      <c r="AD3553" t="str" cm="1">
        <f t="array" ref="AD3553">_xlfn.IFS(Table1[[#This Row],[Performance Score]]&gt;=90,"Excellent",Table1[[#This Row],[Performance Score]]&gt;=75,"Good",Table1[[#This Row],[Performance Score]]&gt;=60,"Average",Table1[[#This Row],[Performance Score]]&lt;=60,"Need Improvement")</f>
        <v>Good</v>
      </c>
      <c r="AE3553" t="str">
        <f>IF(AND(Table1[[#This Row],[Attendance %]]&gt;=80,(Table1[[#This Row],[Performance Score]]&gt;=80)),"Eligible","Not Eligible")</f>
        <v>Not Eligible</v>
      </c>
      <c r="AF3553" t="str">
        <f>IF(Table1[[#This Row],[Performance Score]]&gt;=80,"High Performer","Low Performer")</f>
        <v>Low Performer</v>
      </c>
      <c r="AG3553" t="str" cm="1">
        <f t="array" aca="1" ref="AG3553" ca="1">_xlfn.IFS(Table1[[#This Row],[Experience]]&lt;=3,"Junior",Table1[[#This Row],[Experience]]&lt;=7,"Mid Level",Table1[[#This Row],[Experience]]&gt;=7,"Senior")</f>
        <v>Mid Level</v>
      </c>
      <c r="AH3553" t="str">
        <f>IF(Table1[[#This Row],[Attendance %]]&gt;75,"OK","Below 75")</f>
        <v>Below 75</v>
      </c>
      <c r="AI3553" t="b">
        <f>ISBLANK(Table1[[#This Row],[Employee ID]])</f>
        <v>0</v>
      </c>
      <c r="AJ3553" t="b">
        <f>ISNUMBER(Table1[[#This Row],[Total Salary  ]])</f>
        <v>1</v>
      </c>
      <c r="AK3553" t="str">
        <f>IFERROR(_xlfn.XLOOKUP(Table1[[#This Row],[Manager ID]],MANAGERS!A:A,MANAGERS!B:B),"Not Found")</f>
        <v>Manager_6</v>
      </c>
    </row>
    <row r="3554" spans="1:37" x14ac:dyDescent="0.2">
      <c r="A3554" t="s">
        <v>1532</v>
      </c>
      <c r="B3554" t="s">
        <v>89</v>
      </c>
      <c r="C3554" t="s">
        <v>15</v>
      </c>
      <c r="D3554" t="s">
        <v>81</v>
      </c>
      <c r="E3554" t="s">
        <v>30</v>
      </c>
      <c r="F3554" s="1">
        <v>44529</v>
      </c>
      <c r="G3554" s="1">
        <v>38039</v>
      </c>
      <c r="H3554">
        <v>54828</v>
      </c>
      <c r="I3554">
        <v>15372</v>
      </c>
      <c r="J3554">
        <v>79</v>
      </c>
      <c r="K3554">
        <v>46</v>
      </c>
      <c r="L3554" t="s">
        <v>18</v>
      </c>
      <c r="M3554">
        <v>103</v>
      </c>
      <c r="N3554">
        <f>Table1[[#This Row],[Basic Salary]]+Table1[[#This Row],[Bonus]]</f>
        <v>70200</v>
      </c>
      <c r="O3554" s="2">
        <f>Table1[[#This Row],[Bonus]]/Table1[[#This Row],[Basic Salary]]</f>
        <v>0.28036769533814837</v>
      </c>
      <c r="P3554">
        <f ca="1">DATEDIF(Table1[[#This Row],[Date of Birth]],TODAY(),"Y")</f>
        <v>22</v>
      </c>
      <c r="Q3554">
        <f ca="1">DATEDIF(Table1[[#This Row],[Joining Date]],TODAY(),"Y")</f>
        <v>4</v>
      </c>
      <c r="R3554" t="str">
        <f ca="1">IF(YEAR(Table1[[#This Row],[Joining Date]])=YEAR(TODAY()),"Yes","No")</f>
        <v>No</v>
      </c>
      <c r="S3554" t="str">
        <f ca="1">IF(Table1[[#This Row],[Experience]]&gt;5,"Yes","No")</f>
        <v>No</v>
      </c>
      <c r="T3554" t="str">
        <f>TEXT(Table1[[#This Row],[Joining Date]],"mmmm")</f>
        <v>November</v>
      </c>
      <c r="U3554" t="str">
        <f>TEXT(Table1[[#This Row],[Joining Date]],"yyyy")</f>
        <v>2021</v>
      </c>
      <c r="V3554" s="5">
        <f ca="1">TODAY()-Table1[[#This Row],[Joining Date]]</f>
        <v>1710</v>
      </c>
      <c r="W3554" t="str">
        <f>LEFT(Table1[[#This Row],[Employee Name]],FIND(" ",Table1[[#This Row],[Employee Name]])-1)</f>
        <v>Tarun</v>
      </c>
      <c r="X3554" t="str">
        <f>RIGHT(Table1[[#This Row],[Employee Name]],LEN(Table1[[#This Row],[Employee Name]])-FIND(" ",Table1[[#This Row],[Employee Name]]))</f>
        <v>Verma</v>
      </c>
      <c r="Y3554" t="str">
        <f>Table1[[#This Row],[Department]]&amp;"-"&amp;Table1[[#This Row],[Employee ID]]</f>
        <v>Sales-E01476</v>
      </c>
      <c r="Z3554" t="str">
        <f>LEFT(Table1[[#This Row],[Department]],3)</f>
        <v>Sal</v>
      </c>
      <c r="AA3554" t="str">
        <f>_xlfn.XLOOKUP(Table1[[#This Row],[Manager ID]],MANAGERS!A:A,MANAGERS!B:B)</f>
        <v>Manager_3</v>
      </c>
      <c r="AB3554" t="str" cm="1">
        <f t="array" ref="AB3554">_xlfn.XLOOKUP(Table1[[#This Row],[Manager ID]],Table2[[#All],[Manager ID]],Table2[[#All],[Department Head]])</f>
        <v>IT</v>
      </c>
      <c r="AC3554" s="2">
        <f>_xlfn.XLOOKUP(Table1[[#This Row],[City]],L:L,O:O)</f>
        <v>0.21356479274849693</v>
      </c>
      <c r="AD3554" t="str" cm="1">
        <f t="array" ref="AD3554">_xlfn.IFS(Table1[[#This Row],[Performance Score]]&gt;=90,"Excellent",Table1[[#This Row],[Performance Score]]&gt;=75,"Good",Table1[[#This Row],[Performance Score]]&gt;=60,"Average",Table1[[#This Row],[Performance Score]]&lt;=60,"Need Improvement")</f>
        <v>Need Improvement</v>
      </c>
      <c r="AE3554" t="str">
        <f>IF(AND(Table1[[#This Row],[Attendance %]]&gt;=80,(Table1[[#This Row],[Performance Score]]&gt;=80)),"Eligible","Not Eligible")</f>
        <v>Not Eligible</v>
      </c>
      <c r="AF3554" t="str">
        <f>IF(Table1[[#This Row],[Performance Score]]&gt;=80,"High Performer","Low Performer")</f>
        <v>Low Performer</v>
      </c>
      <c r="AG3554" t="str" cm="1">
        <f t="array" aca="1" ref="AG3554" ca="1">_xlfn.IFS(Table1[[#This Row],[Experience]]&lt;=3,"Junior",Table1[[#This Row],[Experience]]&lt;=7,"Mid Level",Table1[[#This Row],[Experience]]&gt;=7,"Senior")</f>
        <v>Mid Level</v>
      </c>
      <c r="AH3554" t="str">
        <f>IF(Table1[[#This Row],[Attendance %]]&gt;75,"OK","Below 75")</f>
        <v>OK</v>
      </c>
      <c r="AI3554" t="b">
        <f>ISBLANK(Table1[[#This Row],[Employee ID]])</f>
        <v>0</v>
      </c>
      <c r="AJ3554" t="b">
        <f>ISNUMBER(Table1[[#This Row],[Total Salary  ]])</f>
        <v>1</v>
      </c>
      <c r="AK3554" t="str">
        <f>IFERROR(_xlfn.XLOOKUP(Table1[[#This Row],[Manager ID]],MANAGERS!A:A,MANAGERS!B:B),"Not Found")</f>
        <v>Manager_3</v>
      </c>
    </row>
    <row r="3555" spans="1:37" x14ac:dyDescent="0.2">
      <c r="A3555" t="s">
        <v>2371</v>
      </c>
      <c r="B3555" t="s">
        <v>93</v>
      </c>
      <c r="C3555" t="s">
        <v>15</v>
      </c>
      <c r="D3555" t="s">
        <v>81</v>
      </c>
      <c r="E3555" t="s">
        <v>65</v>
      </c>
      <c r="F3555" s="1">
        <v>44932</v>
      </c>
      <c r="G3555" s="1">
        <v>36774</v>
      </c>
      <c r="H3555">
        <v>52077</v>
      </c>
      <c r="I3555">
        <v>18122</v>
      </c>
      <c r="J3555">
        <v>64</v>
      </c>
      <c r="K3555">
        <v>97</v>
      </c>
      <c r="L3555" t="s">
        <v>31</v>
      </c>
      <c r="M3555">
        <v>117</v>
      </c>
      <c r="N3555">
        <f>Table1[[#This Row],[Basic Salary]]+Table1[[#This Row],[Bonus]]</f>
        <v>70199</v>
      </c>
      <c r="O3555" s="2">
        <f>Table1[[#This Row],[Bonus]]/Table1[[#This Row],[Basic Salary]]</f>
        <v>0.34798471494133687</v>
      </c>
      <c r="P3555">
        <f ca="1">DATEDIF(Table1[[#This Row],[Date of Birth]],TODAY(),"Y")</f>
        <v>25</v>
      </c>
      <c r="Q3555">
        <f ca="1">DATEDIF(Table1[[#This Row],[Joining Date]],TODAY(),"Y")</f>
        <v>3</v>
      </c>
      <c r="R3555" t="str">
        <f ca="1">IF(YEAR(Table1[[#This Row],[Joining Date]])=YEAR(TODAY()),"Yes","No")</f>
        <v>No</v>
      </c>
      <c r="S3555" t="str">
        <f ca="1">IF(Table1[[#This Row],[Experience]]&gt;5,"Yes","No")</f>
        <v>No</v>
      </c>
      <c r="T3555" t="str">
        <f>TEXT(Table1[[#This Row],[Joining Date]],"mmmm")</f>
        <v>January</v>
      </c>
      <c r="U3555" t="str">
        <f>TEXT(Table1[[#This Row],[Joining Date]],"yyyy")</f>
        <v>2023</v>
      </c>
      <c r="V3555" s="5">
        <f ca="1">TODAY()-Table1[[#This Row],[Joining Date]]</f>
        <v>1307</v>
      </c>
      <c r="W3555" t="str">
        <f>LEFT(Table1[[#This Row],[Employee Name]],FIND(" ",Table1[[#This Row],[Employee Name]])-1)</f>
        <v>Priya</v>
      </c>
      <c r="X3555" t="str">
        <f>RIGHT(Table1[[#This Row],[Employee Name]],LEN(Table1[[#This Row],[Employee Name]])-FIND(" ",Table1[[#This Row],[Employee Name]]))</f>
        <v>Reddy</v>
      </c>
      <c r="Y3555" t="str">
        <f>Table1[[#This Row],[Department]]&amp;"-"&amp;Table1[[#This Row],[Employee ID]]</f>
        <v>Sales-E02315</v>
      </c>
      <c r="Z3555" t="str">
        <f>LEFT(Table1[[#This Row],[Department]],3)</f>
        <v>Sal</v>
      </c>
      <c r="AA3555" t="str">
        <f>_xlfn.XLOOKUP(Table1[[#This Row],[Manager ID]],MANAGERS!A:A,MANAGERS!B:B)</f>
        <v>Manager_17</v>
      </c>
      <c r="AB3555" t="str" cm="1">
        <f t="array" ref="AB3555">_xlfn.XLOOKUP(Table1[[#This Row],[Manager ID]],Table2[[#All],[Manager ID]],Table2[[#All],[Department Head]])</f>
        <v>Finance</v>
      </c>
      <c r="AC3555" s="2">
        <f>_xlfn.XLOOKUP(Table1[[#This Row],[City]],L:L,O:O)</f>
        <v>0.241864189087755</v>
      </c>
      <c r="AD3555" t="str" cm="1">
        <f t="array" ref="AD3555">_xlfn.IFS(Table1[[#This Row],[Performance Score]]&gt;=90,"Excellent",Table1[[#This Row],[Performance Score]]&gt;=75,"Good",Table1[[#This Row],[Performance Score]]&gt;=60,"Average",Table1[[#This Row],[Performance Score]]&lt;=60,"Need Improvement")</f>
        <v>Excellent</v>
      </c>
      <c r="AE3555" t="str">
        <f>IF(AND(Table1[[#This Row],[Attendance %]]&gt;=80,(Table1[[#This Row],[Performance Score]]&gt;=80)),"Eligible","Not Eligible")</f>
        <v>Not Eligible</v>
      </c>
      <c r="AF3555" t="str">
        <f>IF(Table1[[#This Row],[Performance Score]]&gt;=80,"High Performer","Low Performer")</f>
        <v>High Performer</v>
      </c>
      <c r="AG3555" t="str" cm="1">
        <f t="array" aca="1" ref="AG3555" ca="1">_xlfn.IFS(Table1[[#This Row],[Experience]]&lt;=3,"Junior",Table1[[#This Row],[Experience]]&lt;=7,"Mid Level",Table1[[#This Row],[Experience]]&gt;=7,"Senior")</f>
        <v>Junior</v>
      </c>
      <c r="AH3555" t="str">
        <f>IF(Table1[[#This Row],[Attendance %]]&gt;75,"OK","Below 75")</f>
        <v>Below 75</v>
      </c>
      <c r="AI3555" t="b">
        <f>ISBLANK(Table1[[#This Row],[Employee ID]])</f>
        <v>0</v>
      </c>
      <c r="AJ3555" t="b">
        <f>ISNUMBER(Table1[[#This Row],[Total Salary  ]])</f>
        <v>1</v>
      </c>
      <c r="AK3555" t="str">
        <f>IFERROR(_xlfn.XLOOKUP(Table1[[#This Row],[Manager ID]],MANAGERS!A:A,MANAGERS!B:B),"Not Found")</f>
        <v>Manager_17</v>
      </c>
    </row>
    <row r="3556" spans="1:37" x14ac:dyDescent="0.2">
      <c r="A3556" t="s">
        <v>1255</v>
      </c>
      <c r="B3556" t="s">
        <v>60</v>
      </c>
      <c r="C3556" t="s">
        <v>21</v>
      </c>
      <c r="D3556" t="s">
        <v>33</v>
      </c>
      <c r="E3556" t="s">
        <v>30</v>
      </c>
      <c r="F3556" s="1">
        <v>45545</v>
      </c>
      <c r="G3556" s="1">
        <v>30218</v>
      </c>
      <c r="H3556">
        <v>40917</v>
      </c>
      <c r="I3556">
        <v>29263</v>
      </c>
      <c r="J3556">
        <v>97</v>
      </c>
      <c r="K3556">
        <v>83</v>
      </c>
      <c r="L3556" t="s">
        <v>23</v>
      </c>
      <c r="M3556">
        <v>102</v>
      </c>
      <c r="N3556">
        <f>Table1[[#This Row],[Basic Salary]]+Table1[[#This Row],[Bonus]]</f>
        <v>70180</v>
      </c>
      <c r="O3556" s="2">
        <f>Table1[[#This Row],[Bonus]]/Table1[[#This Row],[Basic Salary]]</f>
        <v>0.71517950973922817</v>
      </c>
      <c r="P3556">
        <f ca="1">DATEDIF(Table1[[#This Row],[Date of Birth]],TODAY(),"Y")</f>
        <v>43</v>
      </c>
      <c r="Q3556">
        <f ca="1">DATEDIF(Table1[[#This Row],[Joining Date]],TODAY(),"Y")</f>
        <v>1</v>
      </c>
      <c r="R3556" t="str">
        <f ca="1">IF(YEAR(Table1[[#This Row],[Joining Date]])=YEAR(TODAY()),"Yes","No")</f>
        <v>No</v>
      </c>
      <c r="S3556" t="str">
        <f ca="1">IF(Table1[[#This Row],[Experience]]&gt;5,"Yes","No")</f>
        <v>No</v>
      </c>
      <c r="T3556" t="str">
        <f>TEXT(Table1[[#This Row],[Joining Date]],"mmmm")</f>
        <v>September</v>
      </c>
      <c r="U3556" t="str">
        <f>TEXT(Table1[[#This Row],[Joining Date]],"yyyy")</f>
        <v>2024</v>
      </c>
      <c r="V3556" s="5">
        <f ca="1">TODAY()-Table1[[#This Row],[Joining Date]]</f>
        <v>694</v>
      </c>
      <c r="W3556" t="str">
        <f>LEFT(Table1[[#This Row],[Employee Name]],FIND(" ",Table1[[#This Row],[Employee Name]])-1)</f>
        <v>Gayathri</v>
      </c>
      <c r="X3556" t="str">
        <f>RIGHT(Table1[[#This Row],[Employee Name]],LEN(Table1[[#This Row],[Employee Name]])-FIND(" ",Table1[[#This Row],[Employee Name]]))</f>
        <v>Iyer</v>
      </c>
      <c r="Y3556" t="str">
        <f>Table1[[#This Row],[Department]]&amp;"-"&amp;Table1[[#This Row],[Employee ID]]</f>
        <v>Marketing-E01199</v>
      </c>
      <c r="Z3556" t="str">
        <f>LEFT(Table1[[#This Row],[Department]],3)</f>
        <v>Mar</v>
      </c>
      <c r="AA3556" t="str">
        <f>_xlfn.XLOOKUP(Table1[[#This Row],[Manager ID]],MANAGERS!A:A,MANAGERS!B:B)</f>
        <v>Manager_2</v>
      </c>
      <c r="AB3556" t="str" cm="1">
        <f t="array" ref="AB3556">_xlfn.XLOOKUP(Table1[[#This Row],[Manager ID]],Table2[[#All],[Manager ID]],Table2[[#All],[Department Head]])</f>
        <v>Sales</v>
      </c>
      <c r="AC3556" s="2">
        <f>_xlfn.XLOOKUP(Table1[[#This Row],[City]],L:L,O:O)</f>
        <v>0.23486488519629886</v>
      </c>
      <c r="AD3556" t="str" cm="1">
        <f t="array" ref="AD3556">_xlfn.IFS(Table1[[#This Row],[Performance Score]]&gt;=90,"Excellent",Table1[[#This Row],[Performance Score]]&gt;=75,"Good",Table1[[#This Row],[Performance Score]]&gt;=60,"Average",Table1[[#This Row],[Performance Score]]&lt;=60,"Need Improvement")</f>
        <v>Good</v>
      </c>
      <c r="AE3556" t="str">
        <f>IF(AND(Table1[[#This Row],[Attendance %]]&gt;=80,(Table1[[#This Row],[Performance Score]]&gt;=80)),"Eligible","Not Eligible")</f>
        <v>Eligible</v>
      </c>
      <c r="AF3556" t="str">
        <f>IF(Table1[[#This Row],[Performance Score]]&gt;=80,"High Performer","Low Performer")</f>
        <v>High Performer</v>
      </c>
      <c r="AG3556" t="str" cm="1">
        <f t="array" aca="1" ref="AG3556" ca="1">_xlfn.IFS(Table1[[#This Row],[Experience]]&lt;=3,"Junior",Table1[[#This Row],[Experience]]&lt;=7,"Mid Level",Table1[[#This Row],[Experience]]&gt;=7,"Senior")</f>
        <v>Junior</v>
      </c>
      <c r="AH3556" t="str">
        <f>IF(Table1[[#This Row],[Attendance %]]&gt;75,"OK","Below 75")</f>
        <v>OK</v>
      </c>
      <c r="AI3556" t="b">
        <f>ISBLANK(Table1[[#This Row],[Employee ID]])</f>
        <v>0</v>
      </c>
      <c r="AJ3556" t="b">
        <f>ISNUMBER(Table1[[#This Row],[Total Salary  ]])</f>
        <v>1</v>
      </c>
      <c r="AK3556" t="str">
        <f>IFERROR(_xlfn.XLOOKUP(Table1[[#This Row],[Manager ID]],MANAGERS!A:A,MANAGERS!B:B),"Not Found")</f>
        <v>Manager_2</v>
      </c>
    </row>
    <row r="3557" spans="1:37" x14ac:dyDescent="0.2">
      <c r="A3557" t="s">
        <v>3727</v>
      </c>
      <c r="B3557" t="s">
        <v>42</v>
      </c>
      <c r="C3557" t="s">
        <v>21</v>
      </c>
      <c r="D3557" t="s">
        <v>43</v>
      </c>
      <c r="E3557" t="s">
        <v>30</v>
      </c>
      <c r="F3557" s="1">
        <v>44390</v>
      </c>
      <c r="G3557" s="1">
        <v>29455</v>
      </c>
      <c r="H3557">
        <v>42662</v>
      </c>
      <c r="I3557">
        <v>27491</v>
      </c>
      <c r="J3557">
        <v>84</v>
      </c>
      <c r="K3557">
        <v>48</v>
      </c>
      <c r="L3557" t="s">
        <v>23</v>
      </c>
      <c r="M3557">
        <v>115</v>
      </c>
      <c r="N3557">
        <f>Table1[[#This Row],[Basic Salary]]+Table1[[#This Row],[Bonus]]</f>
        <v>70153</v>
      </c>
      <c r="O3557" s="2">
        <f>Table1[[#This Row],[Bonus]]/Table1[[#This Row],[Basic Salary]]</f>
        <v>0.6443907927429563</v>
      </c>
      <c r="P3557">
        <f ca="1">DATEDIF(Table1[[#This Row],[Date of Birth]],TODAY(),"Y")</f>
        <v>45</v>
      </c>
      <c r="Q3557">
        <f ca="1">DATEDIF(Table1[[#This Row],[Joining Date]],TODAY(),"Y")</f>
        <v>5</v>
      </c>
      <c r="R3557" t="str">
        <f ca="1">IF(YEAR(Table1[[#This Row],[Joining Date]])=YEAR(TODAY()),"Yes","No")</f>
        <v>No</v>
      </c>
      <c r="S3557" t="str">
        <f ca="1">IF(Table1[[#This Row],[Experience]]&gt;5,"Yes","No")</f>
        <v>No</v>
      </c>
      <c r="T3557" t="str">
        <f>TEXT(Table1[[#This Row],[Joining Date]],"mmmm")</f>
        <v>July</v>
      </c>
      <c r="U3557" t="str">
        <f>TEXT(Table1[[#This Row],[Joining Date]],"yyyy")</f>
        <v>2021</v>
      </c>
      <c r="V3557" s="5">
        <f ca="1">TODAY()-Table1[[#This Row],[Joining Date]]</f>
        <v>1849</v>
      </c>
      <c r="W3557" t="str">
        <f>LEFT(Table1[[#This Row],[Employee Name]],FIND(" ",Table1[[#This Row],[Employee Name]])-1)</f>
        <v>Krishna</v>
      </c>
      <c r="X3557" t="str">
        <f>RIGHT(Table1[[#This Row],[Employee Name]],LEN(Table1[[#This Row],[Employee Name]])-FIND(" ",Table1[[#This Row],[Employee Name]]))</f>
        <v>Chaitanya</v>
      </c>
      <c r="Y3557" t="str">
        <f>Table1[[#This Row],[Department]]&amp;"-"&amp;Table1[[#This Row],[Employee ID]]</f>
        <v>Operations-E03671</v>
      </c>
      <c r="Z3557" t="str">
        <f>LEFT(Table1[[#This Row],[Department]],3)</f>
        <v>Ope</v>
      </c>
      <c r="AA3557" t="str">
        <f>_xlfn.XLOOKUP(Table1[[#This Row],[Manager ID]],MANAGERS!A:A,MANAGERS!B:B)</f>
        <v>Manager_15</v>
      </c>
      <c r="AB3557" t="str" cm="1">
        <f t="array" ref="AB3557">_xlfn.XLOOKUP(Table1[[#This Row],[Manager ID]],Table2[[#All],[Manager ID]],Table2[[#All],[Department Head]])</f>
        <v>Support</v>
      </c>
      <c r="AC3557" s="2">
        <f>_xlfn.XLOOKUP(Table1[[#This Row],[City]],L:L,O:O)</f>
        <v>0.23486488519629886</v>
      </c>
      <c r="AD3557" t="str" cm="1">
        <f t="array" ref="AD3557">_xlfn.IFS(Table1[[#This Row],[Performance Score]]&gt;=90,"Excellent",Table1[[#This Row],[Performance Score]]&gt;=75,"Good",Table1[[#This Row],[Performance Score]]&gt;=60,"Average",Table1[[#This Row],[Performance Score]]&lt;=60,"Need Improvement")</f>
        <v>Need Improvement</v>
      </c>
      <c r="AE3557" t="str">
        <f>IF(AND(Table1[[#This Row],[Attendance %]]&gt;=80,(Table1[[#This Row],[Performance Score]]&gt;=80)),"Eligible","Not Eligible")</f>
        <v>Not Eligible</v>
      </c>
      <c r="AF3557" t="str">
        <f>IF(Table1[[#This Row],[Performance Score]]&gt;=80,"High Performer","Low Performer")</f>
        <v>Low Performer</v>
      </c>
      <c r="AG3557" t="str" cm="1">
        <f t="array" aca="1" ref="AG3557" ca="1">_xlfn.IFS(Table1[[#This Row],[Experience]]&lt;=3,"Junior",Table1[[#This Row],[Experience]]&lt;=7,"Mid Level",Table1[[#This Row],[Experience]]&gt;=7,"Senior")</f>
        <v>Mid Level</v>
      </c>
      <c r="AH3557" t="str">
        <f>IF(Table1[[#This Row],[Attendance %]]&gt;75,"OK","Below 75")</f>
        <v>OK</v>
      </c>
      <c r="AI3557" t="b">
        <f>ISBLANK(Table1[[#This Row],[Employee ID]])</f>
        <v>0</v>
      </c>
      <c r="AJ3557" t="b">
        <f>ISNUMBER(Table1[[#This Row],[Total Salary  ]])</f>
        <v>1</v>
      </c>
      <c r="AK3557" t="str">
        <f>IFERROR(_xlfn.XLOOKUP(Table1[[#This Row],[Manager ID]],MANAGERS!A:A,MANAGERS!B:B),"Not Found")</f>
        <v>Manager_15</v>
      </c>
    </row>
    <row r="3558" spans="1:37" x14ac:dyDescent="0.2">
      <c r="A3558" t="s">
        <v>1704</v>
      </c>
      <c r="B3558" t="s">
        <v>29</v>
      </c>
      <c r="C3558" t="s">
        <v>21</v>
      </c>
      <c r="D3558" t="s">
        <v>81</v>
      </c>
      <c r="E3558" t="s">
        <v>30</v>
      </c>
      <c r="F3558" s="1">
        <v>44439</v>
      </c>
      <c r="G3558" s="1">
        <v>37634</v>
      </c>
      <c r="H3558">
        <v>54863</v>
      </c>
      <c r="I3558">
        <v>15258</v>
      </c>
      <c r="J3558">
        <v>80</v>
      </c>
      <c r="K3558">
        <v>98</v>
      </c>
      <c r="L3558" t="s">
        <v>37</v>
      </c>
      <c r="M3558">
        <v>119</v>
      </c>
      <c r="N3558">
        <f>Table1[[#This Row],[Basic Salary]]+Table1[[#This Row],[Bonus]]</f>
        <v>70121</v>
      </c>
      <c r="O3558" s="2">
        <f>Table1[[#This Row],[Bonus]]/Table1[[#This Row],[Basic Salary]]</f>
        <v>0.27811093086415251</v>
      </c>
      <c r="P3558">
        <f ca="1">DATEDIF(Table1[[#This Row],[Date of Birth]],TODAY(),"Y")</f>
        <v>23</v>
      </c>
      <c r="Q3558">
        <f ca="1">DATEDIF(Table1[[#This Row],[Joining Date]],TODAY(),"Y")</f>
        <v>4</v>
      </c>
      <c r="R3558" t="str">
        <f ca="1">IF(YEAR(Table1[[#This Row],[Joining Date]])=YEAR(TODAY()),"Yes","No")</f>
        <v>No</v>
      </c>
      <c r="S3558" t="str">
        <f ca="1">IF(Table1[[#This Row],[Experience]]&gt;5,"Yes","No")</f>
        <v>No</v>
      </c>
      <c r="T3558" t="str">
        <f>TEXT(Table1[[#This Row],[Joining Date]],"mmmm")</f>
        <v>August</v>
      </c>
      <c r="U3558" t="str">
        <f>TEXT(Table1[[#This Row],[Joining Date]],"yyyy")</f>
        <v>2021</v>
      </c>
      <c r="V3558" s="5">
        <f ca="1">TODAY()-Table1[[#This Row],[Joining Date]]</f>
        <v>1800</v>
      </c>
      <c r="W3558" t="str">
        <f>LEFT(Table1[[#This Row],[Employee Name]],FIND(" ",Table1[[#This Row],[Employee Name]])-1)</f>
        <v>Vikram</v>
      </c>
      <c r="X3558" t="str">
        <f>RIGHT(Table1[[#This Row],[Employee Name]],LEN(Table1[[#This Row],[Employee Name]])-FIND(" ",Table1[[#This Row],[Employee Name]]))</f>
        <v>Singh</v>
      </c>
      <c r="Y3558" t="str">
        <f>Table1[[#This Row],[Department]]&amp;"-"&amp;Table1[[#This Row],[Employee ID]]</f>
        <v>Sales-E01648</v>
      </c>
      <c r="Z3558" t="str">
        <f>LEFT(Table1[[#This Row],[Department]],3)</f>
        <v>Sal</v>
      </c>
      <c r="AA3558" t="str">
        <f>_xlfn.XLOOKUP(Table1[[#This Row],[Manager ID]],MANAGERS!A:A,MANAGERS!B:B)</f>
        <v>Manager_19</v>
      </c>
      <c r="AB3558" t="str" cm="1">
        <f t="array" ref="AB3558">_xlfn.XLOOKUP(Table1[[#This Row],[Manager ID]],Table2[[#All],[Manager ID]],Table2[[#All],[Department Head]])</f>
        <v>Support</v>
      </c>
      <c r="AC3558" s="2">
        <f>_xlfn.XLOOKUP(Table1[[#This Row],[City]],L:L,O:O)</f>
        <v>0.24036902712549932</v>
      </c>
      <c r="AD3558" t="str" cm="1">
        <f t="array" ref="AD3558">_xlfn.IFS(Table1[[#This Row],[Performance Score]]&gt;=90,"Excellent",Table1[[#This Row],[Performance Score]]&gt;=75,"Good",Table1[[#This Row],[Performance Score]]&gt;=60,"Average",Table1[[#This Row],[Performance Score]]&lt;=60,"Need Improvement")</f>
        <v>Excellent</v>
      </c>
      <c r="AE3558" t="str">
        <f>IF(AND(Table1[[#This Row],[Attendance %]]&gt;=80,(Table1[[#This Row],[Performance Score]]&gt;=80)),"Eligible","Not Eligible")</f>
        <v>Eligible</v>
      </c>
      <c r="AF3558" t="str">
        <f>IF(Table1[[#This Row],[Performance Score]]&gt;=80,"High Performer","Low Performer")</f>
        <v>High Performer</v>
      </c>
      <c r="AG3558" t="str" cm="1">
        <f t="array" aca="1" ref="AG3558" ca="1">_xlfn.IFS(Table1[[#This Row],[Experience]]&lt;=3,"Junior",Table1[[#This Row],[Experience]]&lt;=7,"Mid Level",Table1[[#This Row],[Experience]]&gt;=7,"Senior")</f>
        <v>Mid Level</v>
      </c>
      <c r="AH3558" t="str">
        <f>IF(Table1[[#This Row],[Attendance %]]&gt;75,"OK","Below 75")</f>
        <v>OK</v>
      </c>
      <c r="AI3558" t="b">
        <f>ISBLANK(Table1[[#This Row],[Employee ID]])</f>
        <v>0</v>
      </c>
      <c r="AJ3558" t="b">
        <f>ISNUMBER(Table1[[#This Row],[Total Salary  ]])</f>
        <v>1</v>
      </c>
      <c r="AK3558" t="str">
        <f>IFERROR(_xlfn.XLOOKUP(Table1[[#This Row],[Manager ID]],MANAGERS!A:A,MANAGERS!B:B),"Not Found")</f>
        <v>Manager_19</v>
      </c>
    </row>
    <row r="3559" spans="1:37" x14ac:dyDescent="0.2">
      <c r="A3559" t="s">
        <v>1487</v>
      </c>
      <c r="B3559" t="s">
        <v>77</v>
      </c>
      <c r="C3559" t="s">
        <v>21</v>
      </c>
      <c r="D3559" t="s">
        <v>25</v>
      </c>
      <c r="E3559" t="s">
        <v>26</v>
      </c>
      <c r="F3559" s="1">
        <v>43115</v>
      </c>
      <c r="G3559" s="1">
        <v>33038</v>
      </c>
      <c r="H3559">
        <v>53473</v>
      </c>
      <c r="I3559">
        <v>16643</v>
      </c>
      <c r="J3559">
        <v>61</v>
      </c>
      <c r="K3559">
        <v>48</v>
      </c>
      <c r="L3559" t="s">
        <v>27</v>
      </c>
      <c r="M3559">
        <v>104</v>
      </c>
      <c r="N3559">
        <f>Table1[[#This Row],[Basic Salary]]+Table1[[#This Row],[Bonus]]</f>
        <v>70116</v>
      </c>
      <c r="O3559" s="2">
        <f>Table1[[#This Row],[Bonus]]/Table1[[#This Row],[Basic Salary]]</f>
        <v>0.31124118714117405</v>
      </c>
      <c r="P3559">
        <f ca="1">DATEDIF(Table1[[#This Row],[Date of Birth]],TODAY(),"Y")</f>
        <v>36</v>
      </c>
      <c r="Q3559">
        <f ca="1">DATEDIF(Table1[[#This Row],[Joining Date]],TODAY(),"Y")</f>
        <v>8</v>
      </c>
      <c r="R3559" t="str">
        <f ca="1">IF(YEAR(Table1[[#This Row],[Joining Date]])=YEAR(TODAY()),"Yes","No")</f>
        <v>No</v>
      </c>
      <c r="S3559" t="str">
        <f ca="1">IF(Table1[[#This Row],[Experience]]&gt;5,"Yes","No")</f>
        <v>Yes</v>
      </c>
      <c r="T3559" t="str">
        <f>TEXT(Table1[[#This Row],[Joining Date]],"mmmm")</f>
        <v>January</v>
      </c>
      <c r="U3559" t="str">
        <f>TEXT(Table1[[#This Row],[Joining Date]],"yyyy")</f>
        <v>2018</v>
      </c>
      <c r="V3559" s="5">
        <f ca="1">TODAY()-Table1[[#This Row],[Joining Date]]</f>
        <v>3124</v>
      </c>
      <c r="W3559" t="str">
        <f>LEFT(Table1[[#This Row],[Employee Name]],FIND(" ",Table1[[#This Row],[Employee Name]])-1)</f>
        <v>Rohan</v>
      </c>
      <c r="X3559" t="str">
        <f>RIGHT(Table1[[#This Row],[Employee Name]],LEN(Table1[[#This Row],[Employee Name]])-FIND(" ",Table1[[#This Row],[Employee Name]]))</f>
        <v>Gupta</v>
      </c>
      <c r="Y3559" t="str">
        <f>Table1[[#This Row],[Department]]&amp;"-"&amp;Table1[[#This Row],[Employee ID]]</f>
        <v>Finance-E01431</v>
      </c>
      <c r="Z3559" t="str">
        <f>LEFT(Table1[[#This Row],[Department]],3)</f>
        <v>Fin</v>
      </c>
      <c r="AA3559" t="str">
        <f>_xlfn.XLOOKUP(Table1[[#This Row],[Manager ID]],MANAGERS!A:A,MANAGERS!B:B)</f>
        <v>Manager_4</v>
      </c>
      <c r="AB3559" t="str" cm="1">
        <f t="array" ref="AB3559">_xlfn.XLOOKUP(Table1[[#This Row],[Manager ID]],Table2[[#All],[Manager ID]],Table2[[#All],[Department Head]])</f>
        <v>Finance</v>
      </c>
      <c r="AC3559" s="2">
        <f>_xlfn.XLOOKUP(Table1[[#This Row],[City]],L:L,O:O)</f>
        <v>0.23674293405114402</v>
      </c>
      <c r="AD3559" t="str" cm="1">
        <f t="array" ref="AD3559">_xlfn.IFS(Table1[[#This Row],[Performance Score]]&gt;=90,"Excellent",Table1[[#This Row],[Performance Score]]&gt;=75,"Good",Table1[[#This Row],[Performance Score]]&gt;=60,"Average",Table1[[#This Row],[Performance Score]]&lt;=60,"Need Improvement")</f>
        <v>Need Improvement</v>
      </c>
      <c r="AE3559" t="str">
        <f>IF(AND(Table1[[#This Row],[Attendance %]]&gt;=80,(Table1[[#This Row],[Performance Score]]&gt;=80)),"Eligible","Not Eligible")</f>
        <v>Not Eligible</v>
      </c>
      <c r="AF3559" t="str">
        <f>IF(Table1[[#This Row],[Performance Score]]&gt;=80,"High Performer","Low Performer")</f>
        <v>Low Performer</v>
      </c>
      <c r="AG3559" t="str" cm="1">
        <f t="array" aca="1" ref="AG3559" ca="1">_xlfn.IFS(Table1[[#This Row],[Experience]]&lt;=3,"Junior",Table1[[#This Row],[Experience]]&lt;=7,"Mid Level",Table1[[#This Row],[Experience]]&gt;=7,"Senior")</f>
        <v>Senior</v>
      </c>
      <c r="AH3559" t="str">
        <f>IF(Table1[[#This Row],[Attendance %]]&gt;75,"OK","Below 75")</f>
        <v>Below 75</v>
      </c>
      <c r="AI3559" t="b">
        <f>ISBLANK(Table1[[#This Row],[Employee ID]])</f>
        <v>0</v>
      </c>
      <c r="AJ3559" t="b">
        <f>ISNUMBER(Table1[[#This Row],[Total Salary  ]])</f>
        <v>1</v>
      </c>
      <c r="AK3559" t="str">
        <f>IFERROR(_xlfn.XLOOKUP(Table1[[#This Row],[Manager ID]],MANAGERS!A:A,MANAGERS!B:B),"Not Found")</f>
        <v>Manager_4</v>
      </c>
    </row>
    <row r="3560" spans="1:37" x14ac:dyDescent="0.2">
      <c r="A3560" t="s">
        <v>4541</v>
      </c>
      <c r="B3560" t="s">
        <v>20</v>
      </c>
      <c r="C3560" t="s">
        <v>15</v>
      </c>
      <c r="D3560" t="s">
        <v>40</v>
      </c>
      <c r="E3560" t="s">
        <v>51</v>
      </c>
      <c r="F3560" s="1">
        <v>45463</v>
      </c>
      <c r="G3560" s="1">
        <v>37998</v>
      </c>
      <c r="H3560">
        <v>62634</v>
      </c>
      <c r="I3560">
        <v>7481</v>
      </c>
      <c r="J3560">
        <v>83</v>
      </c>
      <c r="K3560">
        <v>71</v>
      </c>
      <c r="L3560" t="s">
        <v>27</v>
      </c>
      <c r="M3560">
        <v>103</v>
      </c>
      <c r="N3560">
        <f>Table1[[#This Row],[Basic Salary]]+Table1[[#This Row],[Bonus]]</f>
        <v>70115</v>
      </c>
      <c r="O3560" s="2">
        <f>Table1[[#This Row],[Bonus]]/Table1[[#This Row],[Basic Salary]]</f>
        <v>0.11943992080978383</v>
      </c>
      <c r="P3560">
        <f ca="1">DATEDIF(Table1[[#This Row],[Date of Birth]],TODAY(),"Y")</f>
        <v>22</v>
      </c>
      <c r="Q3560">
        <f ca="1">DATEDIF(Table1[[#This Row],[Joining Date]],TODAY(),"Y")</f>
        <v>2</v>
      </c>
      <c r="R3560" t="str">
        <f ca="1">IF(YEAR(Table1[[#This Row],[Joining Date]])=YEAR(TODAY()),"Yes","No")</f>
        <v>No</v>
      </c>
      <c r="S3560" t="str">
        <f ca="1">IF(Table1[[#This Row],[Experience]]&gt;5,"Yes","No")</f>
        <v>No</v>
      </c>
      <c r="T3560" t="str">
        <f>TEXT(Table1[[#This Row],[Joining Date]],"mmmm")</f>
        <v>June</v>
      </c>
      <c r="U3560" t="str">
        <f>TEXT(Table1[[#This Row],[Joining Date]],"yyyy")</f>
        <v>2024</v>
      </c>
      <c r="V3560" s="5">
        <f ca="1">TODAY()-Table1[[#This Row],[Joining Date]]</f>
        <v>776</v>
      </c>
      <c r="W3560" t="str">
        <f>LEFT(Table1[[#This Row],[Employee Name]],FIND(" ",Table1[[#This Row],[Employee Name]])-1)</f>
        <v>Rahul</v>
      </c>
      <c r="X3560" t="str">
        <f>RIGHT(Table1[[#This Row],[Employee Name]],LEN(Table1[[#This Row],[Employee Name]])-FIND(" ",Table1[[#This Row],[Employee Name]]))</f>
        <v>Verma</v>
      </c>
      <c r="Y3560" t="str">
        <f>Table1[[#This Row],[Department]]&amp;"-"&amp;Table1[[#This Row],[Employee ID]]</f>
        <v>IT-E04485</v>
      </c>
      <c r="Z3560" t="str">
        <f>LEFT(Table1[[#This Row],[Department]],3)</f>
        <v>IT</v>
      </c>
      <c r="AA3560" t="str">
        <f>_xlfn.XLOOKUP(Table1[[#This Row],[Manager ID]],MANAGERS!A:A,MANAGERS!B:B)</f>
        <v>Manager_3</v>
      </c>
      <c r="AB3560" t="str" cm="1">
        <f t="array" ref="AB3560">_xlfn.XLOOKUP(Table1[[#This Row],[Manager ID]],Table2[[#All],[Manager ID]],Table2[[#All],[Department Head]])</f>
        <v>IT</v>
      </c>
      <c r="AC3560" s="2">
        <f>_xlfn.XLOOKUP(Table1[[#This Row],[City]],L:L,O:O)</f>
        <v>0.23674293405114402</v>
      </c>
      <c r="AD3560" t="str" cm="1">
        <f t="array" ref="AD3560">_xlfn.IFS(Table1[[#This Row],[Performance Score]]&gt;=90,"Excellent",Table1[[#This Row],[Performance Score]]&gt;=75,"Good",Table1[[#This Row],[Performance Score]]&gt;=60,"Average",Table1[[#This Row],[Performance Score]]&lt;=60,"Need Improvement")</f>
        <v>Average</v>
      </c>
      <c r="AE3560" t="str">
        <f>IF(AND(Table1[[#This Row],[Attendance %]]&gt;=80,(Table1[[#This Row],[Performance Score]]&gt;=80)),"Eligible","Not Eligible")</f>
        <v>Not Eligible</v>
      </c>
      <c r="AF3560" t="str">
        <f>IF(Table1[[#This Row],[Performance Score]]&gt;=80,"High Performer","Low Performer")</f>
        <v>Low Performer</v>
      </c>
      <c r="AG3560" t="str" cm="1">
        <f t="array" aca="1" ref="AG3560" ca="1">_xlfn.IFS(Table1[[#This Row],[Experience]]&lt;=3,"Junior",Table1[[#This Row],[Experience]]&lt;=7,"Mid Level",Table1[[#This Row],[Experience]]&gt;=7,"Senior")</f>
        <v>Junior</v>
      </c>
      <c r="AH3560" t="str">
        <f>IF(Table1[[#This Row],[Attendance %]]&gt;75,"OK","Below 75")</f>
        <v>OK</v>
      </c>
      <c r="AI3560" t="b">
        <f>ISBLANK(Table1[[#This Row],[Employee ID]])</f>
        <v>0</v>
      </c>
      <c r="AJ3560" t="b">
        <f>ISNUMBER(Table1[[#This Row],[Total Salary  ]])</f>
        <v>1</v>
      </c>
      <c r="AK3560" t="str">
        <f>IFERROR(_xlfn.XLOOKUP(Table1[[#This Row],[Manager ID]],MANAGERS!A:A,MANAGERS!B:B),"Not Found")</f>
        <v>Manager_3</v>
      </c>
    </row>
    <row r="3561" spans="1:37" x14ac:dyDescent="0.2">
      <c r="A3561" t="s">
        <v>251</v>
      </c>
      <c r="B3561" t="s">
        <v>20</v>
      </c>
      <c r="C3561" t="s">
        <v>21</v>
      </c>
      <c r="D3561" t="s">
        <v>25</v>
      </c>
      <c r="E3561" t="s">
        <v>17</v>
      </c>
      <c r="F3561" s="1">
        <v>45922</v>
      </c>
      <c r="G3561" s="1">
        <v>38245</v>
      </c>
      <c r="H3561">
        <v>60972</v>
      </c>
      <c r="I3561">
        <v>9101</v>
      </c>
      <c r="J3561">
        <v>100</v>
      </c>
      <c r="K3561">
        <v>59</v>
      </c>
      <c r="L3561" t="s">
        <v>23</v>
      </c>
      <c r="M3561">
        <v>118</v>
      </c>
      <c r="N3561">
        <f>Table1[[#This Row],[Basic Salary]]+Table1[[#This Row],[Bonus]]</f>
        <v>70073</v>
      </c>
      <c r="O3561" s="2">
        <f>Table1[[#This Row],[Bonus]]/Table1[[#This Row],[Basic Salary]]</f>
        <v>0.14926523650200091</v>
      </c>
      <c r="P3561">
        <f ca="1">DATEDIF(Table1[[#This Row],[Date of Birth]],TODAY(),"Y")</f>
        <v>21</v>
      </c>
      <c r="Q3561">
        <f ca="1">DATEDIF(Table1[[#This Row],[Joining Date]],TODAY(),"Y")</f>
        <v>0</v>
      </c>
      <c r="R3561" t="str">
        <f ca="1">IF(YEAR(Table1[[#This Row],[Joining Date]])=YEAR(TODAY()),"Yes","No")</f>
        <v>No</v>
      </c>
      <c r="S3561" t="str">
        <f ca="1">IF(Table1[[#This Row],[Experience]]&gt;5,"Yes","No")</f>
        <v>No</v>
      </c>
      <c r="T3561" t="str">
        <f>TEXT(Table1[[#This Row],[Joining Date]],"mmmm")</f>
        <v>September</v>
      </c>
      <c r="U3561" t="str">
        <f>TEXT(Table1[[#This Row],[Joining Date]],"yyyy")</f>
        <v>2025</v>
      </c>
      <c r="V3561" s="5">
        <f ca="1">TODAY()-Table1[[#This Row],[Joining Date]]</f>
        <v>317</v>
      </c>
      <c r="W3561" t="str">
        <f>LEFT(Table1[[#This Row],[Employee Name]],FIND(" ",Table1[[#This Row],[Employee Name]])-1)</f>
        <v>Rahul</v>
      </c>
      <c r="X3561" t="str">
        <f>RIGHT(Table1[[#This Row],[Employee Name]],LEN(Table1[[#This Row],[Employee Name]])-FIND(" ",Table1[[#This Row],[Employee Name]]))</f>
        <v>Verma</v>
      </c>
      <c r="Y3561" t="str">
        <f>Table1[[#This Row],[Department]]&amp;"-"&amp;Table1[[#This Row],[Employee ID]]</f>
        <v>Finance-E00195</v>
      </c>
      <c r="Z3561" t="str">
        <f>LEFT(Table1[[#This Row],[Department]],3)</f>
        <v>Fin</v>
      </c>
      <c r="AA3561" t="str">
        <f>_xlfn.XLOOKUP(Table1[[#This Row],[Manager ID]],MANAGERS!A:A,MANAGERS!B:B)</f>
        <v>Manager_18</v>
      </c>
      <c r="AB3561" t="str" cm="1">
        <f t="array" ref="AB3561">_xlfn.XLOOKUP(Table1[[#This Row],[Manager ID]],Table2[[#All],[Manager ID]],Table2[[#All],[Department Head]])</f>
        <v>Support</v>
      </c>
      <c r="AC3561" s="2">
        <f>_xlfn.XLOOKUP(Table1[[#This Row],[City]],L:L,O:O)</f>
        <v>0.23486488519629886</v>
      </c>
      <c r="AD3561" t="str" cm="1">
        <f t="array" ref="AD3561">_xlfn.IFS(Table1[[#This Row],[Performance Score]]&gt;=90,"Excellent",Table1[[#This Row],[Performance Score]]&gt;=75,"Good",Table1[[#This Row],[Performance Score]]&gt;=60,"Average",Table1[[#This Row],[Performance Score]]&lt;=60,"Need Improvement")</f>
        <v>Need Improvement</v>
      </c>
      <c r="AE3561" t="str">
        <f>IF(AND(Table1[[#This Row],[Attendance %]]&gt;=80,(Table1[[#This Row],[Performance Score]]&gt;=80)),"Eligible","Not Eligible")</f>
        <v>Not Eligible</v>
      </c>
      <c r="AF3561" t="str">
        <f>IF(Table1[[#This Row],[Performance Score]]&gt;=80,"High Performer","Low Performer")</f>
        <v>Low Performer</v>
      </c>
      <c r="AG3561" t="str" cm="1">
        <f t="array" aca="1" ref="AG3561" ca="1">_xlfn.IFS(Table1[[#This Row],[Experience]]&lt;=3,"Junior",Table1[[#This Row],[Experience]]&lt;=7,"Mid Level",Table1[[#This Row],[Experience]]&gt;=7,"Senior")</f>
        <v>Junior</v>
      </c>
      <c r="AH3561" t="str">
        <f>IF(Table1[[#This Row],[Attendance %]]&gt;75,"OK","Below 75")</f>
        <v>OK</v>
      </c>
      <c r="AI3561" t="b">
        <f>ISBLANK(Table1[[#This Row],[Employee ID]])</f>
        <v>0</v>
      </c>
      <c r="AJ3561" t="b">
        <f>ISNUMBER(Table1[[#This Row],[Total Salary  ]])</f>
        <v>1</v>
      </c>
      <c r="AK3561" t="str">
        <f>IFERROR(_xlfn.XLOOKUP(Table1[[#This Row],[Manager ID]],MANAGERS!A:A,MANAGERS!B:B),"Not Found")</f>
        <v>Manager_18</v>
      </c>
    </row>
    <row r="3562" spans="1:37" x14ac:dyDescent="0.2">
      <c r="A3562" t="s">
        <v>567</v>
      </c>
      <c r="B3562" t="s">
        <v>75</v>
      </c>
      <c r="C3562" t="s">
        <v>21</v>
      </c>
      <c r="D3562" t="s">
        <v>33</v>
      </c>
      <c r="E3562" t="s">
        <v>22</v>
      </c>
      <c r="F3562" s="1">
        <v>42053</v>
      </c>
      <c r="G3562" s="1">
        <v>40265</v>
      </c>
      <c r="H3562">
        <v>52623</v>
      </c>
      <c r="I3562">
        <v>17433</v>
      </c>
      <c r="J3562">
        <v>97</v>
      </c>
      <c r="K3562">
        <v>46</v>
      </c>
      <c r="L3562" t="s">
        <v>31</v>
      </c>
      <c r="M3562">
        <v>112</v>
      </c>
      <c r="N3562">
        <f>Table1[[#This Row],[Basic Salary]]+Table1[[#This Row],[Bonus]]</f>
        <v>70056</v>
      </c>
      <c r="O3562" s="2">
        <f>Table1[[#This Row],[Bonus]]/Table1[[#This Row],[Basic Salary]]</f>
        <v>0.33128099880280487</v>
      </c>
      <c r="P3562">
        <f ca="1">DATEDIF(Table1[[#This Row],[Date of Birth]],TODAY(),"Y")</f>
        <v>16</v>
      </c>
      <c r="Q3562">
        <f ca="1">DATEDIF(Table1[[#This Row],[Joining Date]],TODAY(),"Y")</f>
        <v>11</v>
      </c>
      <c r="R3562" t="str">
        <f ca="1">IF(YEAR(Table1[[#This Row],[Joining Date]])=YEAR(TODAY()),"Yes","No")</f>
        <v>No</v>
      </c>
      <c r="S3562" t="str">
        <f ca="1">IF(Table1[[#This Row],[Experience]]&gt;5,"Yes","No")</f>
        <v>Yes</v>
      </c>
      <c r="T3562" t="str">
        <f>TEXT(Table1[[#This Row],[Joining Date]],"mmmm")</f>
        <v>February</v>
      </c>
      <c r="U3562" t="str">
        <f>TEXT(Table1[[#This Row],[Joining Date]],"yyyy")</f>
        <v>2015</v>
      </c>
      <c r="V3562" s="5">
        <f ca="1">TODAY()-Table1[[#This Row],[Joining Date]]</f>
        <v>4186</v>
      </c>
      <c r="W3562" t="str">
        <f>LEFT(Table1[[#This Row],[Employee Name]],FIND(" ",Table1[[#This Row],[Employee Name]])-1)</f>
        <v>Ishita</v>
      </c>
      <c r="X3562" t="str">
        <f>RIGHT(Table1[[#This Row],[Employee Name]],LEN(Table1[[#This Row],[Employee Name]])-FIND(" ",Table1[[#This Row],[Employee Name]]))</f>
        <v>Roy</v>
      </c>
      <c r="Y3562" t="str">
        <f>Table1[[#This Row],[Department]]&amp;"-"&amp;Table1[[#This Row],[Employee ID]]</f>
        <v>Marketing-E00511</v>
      </c>
      <c r="Z3562" t="str">
        <f>LEFT(Table1[[#This Row],[Department]],3)</f>
        <v>Mar</v>
      </c>
      <c r="AA3562" t="str">
        <f>_xlfn.XLOOKUP(Table1[[#This Row],[Manager ID]],MANAGERS!A:A,MANAGERS!B:B)</f>
        <v>Manager_12</v>
      </c>
      <c r="AB3562" t="str" cm="1">
        <f t="array" ref="AB3562">_xlfn.XLOOKUP(Table1[[#This Row],[Manager ID]],Table2[[#All],[Manager ID]],Table2[[#All],[Department Head]])</f>
        <v>Marketing</v>
      </c>
      <c r="AC3562" s="2">
        <f>_xlfn.XLOOKUP(Table1[[#This Row],[City]],L:L,O:O)</f>
        <v>0.241864189087755</v>
      </c>
      <c r="AD3562" t="str" cm="1">
        <f t="array" ref="AD3562">_xlfn.IFS(Table1[[#This Row],[Performance Score]]&gt;=90,"Excellent",Table1[[#This Row],[Performance Score]]&gt;=75,"Good",Table1[[#This Row],[Performance Score]]&gt;=60,"Average",Table1[[#This Row],[Performance Score]]&lt;=60,"Need Improvement")</f>
        <v>Need Improvement</v>
      </c>
      <c r="AE3562" t="str">
        <f>IF(AND(Table1[[#This Row],[Attendance %]]&gt;=80,(Table1[[#This Row],[Performance Score]]&gt;=80)),"Eligible","Not Eligible")</f>
        <v>Not Eligible</v>
      </c>
      <c r="AF3562" t="str">
        <f>IF(Table1[[#This Row],[Performance Score]]&gt;=80,"High Performer","Low Performer")</f>
        <v>Low Performer</v>
      </c>
      <c r="AG3562" t="str" cm="1">
        <f t="array" aca="1" ref="AG3562" ca="1">_xlfn.IFS(Table1[[#This Row],[Experience]]&lt;=3,"Junior",Table1[[#This Row],[Experience]]&lt;=7,"Mid Level",Table1[[#This Row],[Experience]]&gt;=7,"Senior")</f>
        <v>Senior</v>
      </c>
      <c r="AH3562" t="str">
        <f>IF(Table1[[#This Row],[Attendance %]]&gt;75,"OK","Below 75")</f>
        <v>OK</v>
      </c>
      <c r="AI3562" t="b">
        <f>ISBLANK(Table1[[#This Row],[Employee ID]])</f>
        <v>0</v>
      </c>
      <c r="AJ3562" t="b">
        <f>ISNUMBER(Table1[[#This Row],[Total Salary  ]])</f>
        <v>1</v>
      </c>
      <c r="AK3562" t="str">
        <f>IFERROR(_xlfn.XLOOKUP(Table1[[#This Row],[Manager ID]],MANAGERS!A:A,MANAGERS!B:B),"Not Found")</f>
        <v>Manager_12</v>
      </c>
    </row>
    <row r="3563" spans="1:37" x14ac:dyDescent="0.2">
      <c r="A3563" t="s">
        <v>2804</v>
      </c>
      <c r="B3563" t="s">
        <v>14</v>
      </c>
      <c r="C3563" t="s">
        <v>21</v>
      </c>
      <c r="D3563" t="s">
        <v>25</v>
      </c>
      <c r="E3563" t="s">
        <v>17</v>
      </c>
      <c r="F3563" s="1">
        <v>44566</v>
      </c>
      <c r="G3563" s="1">
        <v>38183</v>
      </c>
      <c r="H3563">
        <v>54439</v>
      </c>
      <c r="I3563">
        <v>15616</v>
      </c>
      <c r="J3563">
        <v>77</v>
      </c>
      <c r="K3563">
        <v>53</v>
      </c>
      <c r="L3563" t="s">
        <v>18</v>
      </c>
      <c r="M3563">
        <v>110</v>
      </c>
      <c r="N3563">
        <f>Table1[[#This Row],[Basic Salary]]+Table1[[#This Row],[Bonus]]</f>
        <v>70055</v>
      </c>
      <c r="O3563" s="2">
        <f>Table1[[#This Row],[Bonus]]/Table1[[#This Row],[Basic Salary]]</f>
        <v>0.28685317511342973</v>
      </c>
      <c r="P3563">
        <f ca="1">DATEDIF(Table1[[#This Row],[Date of Birth]],TODAY(),"Y")</f>
        <v>22</v>
      </c>
      <c r="Q3563">
        <f ca="1">DATEDIF(Table1[[#This Row],[Joining Date]],TODAY(),"Y")</f>
        <v>4</v>
      </c>
      <c r="R3563" t="str">
        <f ca="1">IF(YEAR(Table1[[#This Row],[Joining Date]])=YEAR(TODAY()),"Yes","No")</f>
        <v>No</v>
      </c>
      <c r="S3563" t="str">
        <f ca="1">IF(Table1[[#This Row],[Experience]]&gt;5,"Yes","No")</f>
        <v>No</v>
      </c>
      <c r="T3563" t="str">
        <f>TEXT(Table1[[#This Row],[Joining Date]],"mmmm")</f>
        <v>January</v>
      </c>
      <c r="U3563" t="str">
        <f>TEXT(Table1[[#This Row],[Joining Date]],"yyyy")</f>
        <v>2022</v>
      </c>
      <c r="V3563" s="5">
        <f ca="1">TODAY()-Table1[[#This Row],[Joining Date]]</f>
        <v>1673</v>
      </c>
      <c r="W3563" t="str">
        <f>LEFT(Table1[[#This Row],[Employee Name]],FIND(" ",Table1[[#This Row],[Employee Name]])-1)</f>
        <v>Nisha</v>
      </c>
      <c r="X3563" t="str">
        <f>RIGHT(Table1[[#This Row],[Employee Name]],LEN(Table1[[#This Row],[Employee Name]])-FIND(" ",Table1[[#This Row],[Employee Name]]))</f>
        <v>Kapoor</v>
      </c>
      <c r="Y3563" t="str">
        <f>Table1[[#This Row],[Department]]&amp;"-"&amp;Table1[[#This Row],[Employee ID]]</f>
        <v>Finance-E02748</v>
      </c>
      <c r="Z3563" t="str">
        <f>LEFT(Table1[[#This Row],[Department]],3)</f>
        <v>Fin</v>
      </c>
      <c r="AA3563" t="str">
        <f>_xlfn.XLOOKUP(Table1[[#This Row],[Manager ID]],MANAGERS!A:A,MANAGERS!B:B)</f>
        <v>Manager_10</v>
      </c>
      <c r="AB3563" t="str" cm="1">
        <f t="array" ref="AB3563">_xlfn.XLOOKUP(Table1[[#This Row],[Manager ID]],Table2[[#All],[Manager ID]],Table2[[#All],[Department Head]])</f>
        <v>HR</v>
      </c>
      <c r="AC3563" s="2">
        <f>_xlfn.XLOOKUP(Table1[[#This Row],[City]],L:L,O:O)</f>
        <v>0.21356479274849693</v>
      </c>
      <c r="AD3563" t="str" cm="1">
        <f t="array" ref="AD3563">_xlfn.IFS(Table1[[#This Row],[Performance Score]]&gt;=90,"Excellent",Table1[[#This Row],[Performance Score]]&gt;=75,"Good",Table1[[#This Row],[Performance Score]]&gt;=60,"Average",Table1[[#This Row],[Performance Score]]&lt;=60,"Need Improvement")</f>
        <v>Need Improvement</v>
      </c>
      <c r="AE3563" t="str">
        <f>IF(AND(Table1[[#This Row],[Attendance %]]&gt;=80,(Table1[[#This Row],[Performance Score]]&gt;=80)),"Eligible","Not Eligible")</f>
        <v>Not Eligible</v>
      </c>
      <c r="AF3563" t="str">
        <f>IF(Table1[[#This Row],[Performance Score]]&gt;=80,"High Performer","Low Performer")</f>
        <v>Low Performer</v>
      </c>
      <c r="AG3563" t="str" cm="1">
        <f t="array" aca="1" ref="AG3563" ca="1">_xlfn.IFS(Table1[[#This Row],[Experience]]&lt;=3,"Junior",Table1[[#This Row],[Experience]]&lt;=7,"Mid Level",Table1[[#This Row],[Experience]]&gt;=7,"Senior")</f>
        <v>Mid Level</v>
      </c>
      <c r="AH3563" t="str">
        <f>IF(Table1[[#This Row],[Attendance %]]&gt;75,"OK","Below 75")</f>
        <v>OK</v>
      </c>
      <c r="AI3563" t="b">
        <f>ISBLANK(Table1[[#This Row],[Employee ID]])</f>
        <v>0</v>
      </c>
      <c r="AJ3563" t="b">
        <f>ISNUMBER(Table1[[#This Row],[Total Salary  ]])</f>
        <v>1</v>
      </c>
      <c r="AK3563" t="str">
        <f>IFERROR(_xlfn.XLOOKUP(Table1[[#This Row],[Manager ID]],MANAGERS!A:A,MANAGERS!B:B),"Not Found")</f>
        <v>Manager_10</v>
      </c>
    </row>
    <row r="3564" spans="1:37" x14ac:dyDescent="0.2">
      <c r="A3564" t="s">
        <v>2020</v>
      </c>
      <c r="B3564" t="s">
        <v>71</v>
      </c>
      <c r="C3564" t="s">
        <v>21</v>
      </c>
      <c r="D3564" t="s">
        <v>46</v>
      </c>
      <c r="E3564" t="s">
        <v>22</v>
      </c>
      <c r="F3564" s="1">
        <v>42279</v>
      </c>
      <c r="G3564" s="1">
        <v>40878</v>
      </c>
      <c r="H3564">
        <v>59617</v>
      </c>
      <c r="I3564">
        <v>10411</v>
      </c>
      <c r="J3564">
        <v>87</v>
      </c>
      <c r="K3564">
        <v>94</v>
      </c>
      <c r="L3564" t="s">
        <v>18</v>
      </c>
      <c r="M3564">
        <v>105</v>
      </c>
      <c r="N3564">
        <f>Table1[[#This Row],[Basic Salary]]+Table1[[#This Row],[Bonus]]</f>
        <v>70028</v>
      </c>
      <c r="O3564" s="2">
        <f>Table1[[#This Row],[Bonus]]/Table1[[#This Row],[Basic Salary]]</f>
        <v>0.17463139708472417</v>
      </c>
      <c r="P3564">
        <f ca="1">DATEDIF(Table1[[#This Row],[Date of Birth]],TODAY(),"Y")</f>
        <v>14</v>
      </c>
      <c r="Q3564">
        <f ca="1">DATEDIF(Table1[[#This Row],[Joining Date]],TODAY(),"Y")</f>
        <v>10</v>
      </c>
      <c r="R3564" t="str">
        <f ca="1">IF(YEAR(Table1[[#This Row],[Joining Date]])=YEAR(TODAY()),"Yes","No")</f>
        <v>No</v>
      </c>
      <c r="S3564" t="str">
        <f ca="1">IF(Table1[[#This Row],[Experience]]&gt;5,"Yes","No")</f>
        <v>Yes</v>
      </c>
      <c r="T3564" t="str">
        <f>TEXT(Table1[[#This Row],[Joining Date]],"mmmm")</f>
        <v>October</v>
      </c>
      <c r="U3564" t="str">
        <f>TEXT(Table1[[#This Row],[Joining Date]],"yyyy")</f>
        <v>2015</v>
      </c>
      <c r="V3564" s="5">
        <f ca="1">TODAY()-Table1[[#This Row],[Joining Date]]</f>
        <v>3960</v>
      </c>
      <c r="W3564" t="str">
        <f>LEFT(Table1[[#This Row],[Employee Name]],FIND(" ",Table1[[#This Row],[Employee Name]])-1)</f>
        <v>Sneha</v>
      </c>
      <c r="X3564" t="str">
        <f>RIGHT(Table1[[#This Row],[Employee Name]],LEN(Table1[[#This Row],[Employee Name]])-FIND(" ",Table1[[#This Row],[Employee Name]]))</f>
        <v>Iyer</v>
      </c>
      <c r="Y3564" t="str">
        <f>Table1[[#This Row],[Department]]&amp;"-"&amp;Table1[[#This Row],[Employee ID]]</f>
        <v>Support-E01964</v>
      </c>
      <c r="Z3564" t="str">
        <f>LEFT(Table1[[#This Row],[Department]],3)</f>
        <v>Sup</v>
      </c>
      <c r="AA3564" t="str">
        <f>_xlfn.XLOOKUP(Table1[[#This Row],[Manager ID]],MANAGERS!A:A,MANAGERS!B:B)</f>
        <v>Manager_5</v>
      </c>
      <c r="AB3564" t="str" cm="1">
        <f t="array" ref="AB3564">_xlfn.XLOOKUP(Table1[[#This Row],[Manager ID]],Table2[[#All],[Manager ID]],Table2[[#All],[Department Head]])</f>
        <v>Sales</v>
      </c>
      <c r="AC3564" s="2">
        <f>_xlfn.XLOOKUP(Table1[[#This Row],[City]],L:L,O:O)</f>
        <v>0.21356479274849693</v>
      </c>
      <c r="AD3564" t="str" cm="1">
        <f t="array" ref="AD3564">_xlfn.IFS(Table1[[#This Row],[Performance Score]]&gt;=90,"Excellent",Table1[[#This Row],[Performance Score]]&gt;=75,"Good",Table1[[#This Row],[Performance Score]]&gt;=60,"Average",Table1[[#This Row],[Performance Score]]&lt;=60,"Need Improvement")</f>
        <v>Excellent</v>
      </c>
      <c r="AE3564" t="str">
        <f>IF(AND(Table1[[#This Row],[Attendance %]]&gt;=80,(Table1[[#This Row],[Performance Score]]&gt;=80)),"Eligible","Not Eligible")</f>
        <v>Eligible</v>
      </c>
      <c r="AF3564" t="str">
        <f>IF(Table1[[#This Row],[Performance Score]]&gt;=80,"High Performer","Low Performer")</f>
        <v>High Performer</v>
      </c>
      <c r="AG3564" t="str" cm="1">
        <f t="array" aca="1" ref="AG3564" ca="1">_xlfn.IFS(Table1[[#This Row],[Experience]]&lt;=3,"Junior",Table1[[#This Row],[Experience]]&lt;=7,"Mid Level",Table1[[#This Row],[Experience]]&gt;=7,"Senior")</f>
        <v>Senior</v>
      </c>
      <c r="AH3564" t="str">
        <f>IF(Table1[[#This Row],[Attendance %]]&gt;75,"OK","Below 75")</f>
        <v>OK</v>
      </c>
      <c r="AI3564" t="b">
        <f>ISBLANK(Table1[[#This Row],[Employee ID]])</f>
        <v>0</v>
      </c>
      <c r="AJ3564" t="b">
        <f>ISNUMBER(Table1[[#This Row],[Total Salary  ]])</f>
        <v>1</v>
      </c>
      <c r="AK3564" t="str">
        <f>IFERROR(_xlfn.XLOOKUP(Table1[[#This Row],[Manager ID]],MANAGERS!A:A,MANAGERS!B:B),"Not Found")</f>
        <v>Manager_5</v>
      </c>
    </row>
    <row r="3565" spans="1:37" x14ac:dyDescent="0.2">
      <c r="A3565" t="s">
        <v>1392</v>
      </c>
      <c r="B3565" t="s">
        <v>29</v>
      </c>
      <c r="C3565" t="s">
        <v>15</v>
      </c>
      <c r="D3565" t="s">
        <v>16</v>
      </c>
      <c r="E3565" t="s">
        <v>51</v>
      </c>
      <c r="F3565" s="1">
        <v>44701</v>
      </c>
      <c r="G3565" s="1">
        <v>39561</v>
      </c>
      <c r="H3565">
        <v>49435</v>
      </c>
      <c r="I3565">
        <v>20571</v>
      </c>
      <c r="J3565">
        <v>68</v>
      </c>
      <c r="K3565">
        <v>69</v>
      </c>
      <c r="L3565" t="s">
        <v>23</v>
      </c>
      <c r="M3565">
        <v>111</v>
      </c>
      <c r="N3565">
        <f>Table1[[#This Row],[Basic Salary]]+Table1[[#This Row],[Bonus]]</f>
        <v>70006</v>
      </c>
      <c r="O3565" s="2">
        <f>Table1[[#This Row],[Bonus]]/Table1[[#This Row],[Basic Salary]]</f>
        <v>0.41612218064124606</v>
      </c>
      <c r="P3565">
        <f ca="1">DATEDIF(Table1[[#This Row],[Date of Birth]],TODAY(),"Y")</f>
        <v>18</v>
      </c>
      <c r="Q3565">
        <f ca="1">DATEDIF(Table1[[#This Row],[Joining Date]],TODAY(),"Y")</f>
        <v>4</v>
      </c>
      <c r="R3565" t="str">
        <f ca="1">IF(YEAR(Table1[[#This Row],[Joining Date]])=YEAR(TODAY()),"Yes","No")</f>
        <v>No</v>
      </c>
      <c r="S3565" t="str">
        <f ca="1">IF(Table1[[#This Row],[Experience]]&gt;5,"Yes","No")</f>
        <v>No</v>
      </c>
      <c r="T3565" t="str">
        <f>TEXT(Table1[[#This Row],[Joining Date]],"mmmm")</f>
        <v>May</v>
      </c>
      <c r="U3565" t="str">
        <f>TEXT(Table1[[#This Row],[Joining Date]],"yyyy")</f>
        <v>2022</v>
      </c>
      <c r="V3565" s="5">
        <f ca="1">TODAY()-Table1[[#This Row],[Joining Date]]</f>
        <v>1538</v>
      </c>
      <c r="W3565" t="str">
        <f>LEFT(Table1[[#This Row],[Employee Name]],FIND(" ",Table1[[#This Row],[Employee Name]])-1)</f>
        <v>Vikram</v>
      </c>
      <c r="X3565" t="str">
        <f>RIGHT(Table1[[#This Row],[Employee Name]],LEN(Table1[[#This Row],[Employee Name]])-FIND(" ",Table1[[#This Row],[Employee Name]]))</f>
        <v>Singh</v>
      </c>
      <c r="Y3565" t="str">
        <f>Table1[[#This Row],[Department]]&amp;"-"&amp;Table1[[#This Row],[Employee ID]]</f>
        <v>HR-E01336</v>
      </c>
      <c r="Z3565" t="str">
        <f>LEFT(Table1[[#This Row],[Department]],3)</f>
        <v>HR</v>
      </c>
      <c r="AA3565" t="str">
        <f>_xlfn.XLOOKUP(Table1[[#This Row],[Manager ID]],MANAGERS!A:A,MANAGERS!B:B)</f>
        <v>Manager_11</v>
      </c>
      <c r="AB3565" t="str" cm="1">
        <f t="array" ref="AB3565">_xlfn.XLOOKUP(Table1[[#This Row],[Manager ID]],Table2[[#All],[Manager ID]],Table2[[#All],[Department Head]])</f>
        <v>Marketing</v>
      </c>
      <c r="AC3565" s="2">
        <f>_xlfn.XLOOKUP(Table1[[#This Row],[City]],L:L,O:O)</f>
        <v>0.23486488519629886</v>
      </c>
      <c r="AD3565" t="str" cm="1">
        <f t="array" ref="AD3565">_xlfn.IFS(Table1[[#This Row],[Performance Score]]&gt;=90,"Excellent",Table1[[#This Row],[Performance Score]]&gt;=75,"Good",Table1[[#This Row],[Performance Score]]&gt;=60,"Average",Table1[[#This Row],[Performance Score]]&lt;=60,"Need Improvement")</f>
        <v>Average</v>
      </c>
      <c r="AE3565" t="str">
        <f>IF(AND(Table1[[#This Row],[Attendance %]]&gt;=80,(Table1[[#This Row],[Performance Score]]&gt;=80)),"Eligible","Not Eligible")</f>
        <v>Not Eligible</v>
      </c>
      <c r="AF3565" t="str">
        <f>IF(Table1[[#This Row],[Performance Score]]&gt;=80,"High Performer","Low Performer")</f>
        <v>Low Performer</v>
      </c>
      <c r="AG3565" t="str" cm="1">
        <f t="array" aca="1" ref="AG3565" ca="1">_xlfn.IFS(Table1[[#This Row],[Experience]]&lt;=3,"Junior",Table1[[#This Row],[Experience]]&lt;=7,"Mid Level",Table1[[#This Row],[Experience]]&gt;=7,"Senior")</f>
        <v>Mid Level</v>
      </c>
      <c r="AH3565" t="str">
        <f>IF(Table1[[#This Row],[Attendance %]]&gt;75,"OK","Below 75")</f>
        <v>Below 75</v>
      </c>
      <c r="AI3565" t="b">
        <f>ISBLANK(Table1[[#This Row],[Employee ID]])</f>
        <v>0</v>
      </c>
      <c r="AJ3565" t="b">
        <f>ISNUMBER(Table1[[#This Row],[Total Salary  ]])</f>
        <v>1</v>
      </c>
      <c r="AK3565" t="str">
        <f>IFERROR(_xlfn.XLOOKUP(Table1[[#This Row],[Manager ID]],MANAGERS!A:A,MANAGERS!B:B),"Not Found")</f>
        <v>Manager_11</v>
      </c>
    </row>
    <row r="3566" spans="1:37" x14ac:dyDescent="0.2">
      <c r="A3566" t="s">
        <v>1157</v>
      </c>
      <c r="B3566" t="s">
        <v>57</v>
      </c>
      <c r="C3566" t="s">
        <v>15</v>
      </c>
      <c r="D3566" t="s">
        <v>81</v>
      </c>
      <c r="E3566" t="s">
        <v>26</v>
      </c>
      <c r="F3566" s="1">
        <v>44977</v>
      </c>
      <c r="G3566" s="1">
        <v>35051</v>
      </c>
      <c r="H3566">
        <v>41976</v>
      </c>
      <c r="I3566">
        <v>28024</v>
      </c>
      <c r="J3566">
        <v>66</v>
      </c>
      <c r="K3566">
        <v>61</v>
      </c>
      <c r="L3566" t="s">
        <v>27</v>
      </c>
      <c r="M3566">
        <v>117</v>
      </c>
      <c r="N3566">
        <f>Table1[[#This Row],[Basic Salary]]+Table1[[#This Row],[Bonus]]</f>
        <v>70000</v>
      </c>
      <c r="O3566" s="2">
        <f>Table1[[#This Row],[Bonus]]/Table1[[#This Row],[Basic Salary]]</f>
        <v>0.66761959214789401</v>
      </c>
      <c r="P3566">
        <f ca="1">DATEDIF(Table1[[#This Row],[Date of Birth]],TODAY(),"Y")</f>
        <v>30</v>
      </c>
      <c r="Q3566">
        <f ca="1">DATEDIF(Table1[[#This Row],[Joining Date]],TODAY(),"Y")</f>
        <v>3</v>
      </c>
      <c r="R3566" t="str">
        <f ca="1">IF(YEAR(Table1[[#This Row],[Joining Date]])=YEAR(TODAY()),"Yes","No")</f>
        <v>No</v>
      </c>
      <c r="S3566" t="str">
        <f ca="1">IF(Table1[[#This Row],[Experience]]&gt;5,"Yes","No")</f>
        <v>No</v>
      </c>
      <c r="T3566" t="str">
        <f>TEXT(Table1[[#This Row],[Joining Date]],"mmmm")</f>
        <v>February</v>
      </c>
      <c r="U3566" t="str">
        <f>TEXT(Table1[[#This Row],[Joining Date]],"yyyy")</f>
        <v>2023</v>
      </c>
      <c r="V3566" s="5">
        <f ca="1">TODAY()-Table1[[#This Row],[Joining Date]]</f>
        <v>1262</v>
      </c>
      <c r="W3566" t="str">
        <f>LEFT(Table1[[#This Row],[Employee Name]],FIND(" ",Table1[[#This Row],[Employee Name]])-1)</f>
        <v>Swathi</v>
      </c>
      <c r="X3566" t="str">
        <f>RIGHT(Table1[[#This Row],[Employee Name]],LEN(Table1[[#This Row],[Employee Name]])-FIND(" ",Table1[[#This Row],[Employee Name]]))</f>
        <v>Ramesh</v>
      </c>
      <c r="Y3566" t="str">
        <f>Table1[[#This Row],[Department]]&amp;"-"&amp;Table1[[#This Row],[Employee ID]]</f>
        <v>Sales-E01101</v>
      </c>
      <c r="Z3566" t="str">
        <f>LEFT(Table1[[#This Row],[Department]],3)</f>
        <v>Sal</v>
      </c>
      <c r="AA3566" t="str">
        <f>_xlfn.XLOOKUP(Table1[[#This Row],[Manager ID]],MANAGERS!A:A,MANAGERS!B:B)</f>
        <v>Manager_17</v>
      </c>
      <c r="AB3566" t="str" cm="1">
        <f t="array" ref="AB3566">_xlfn.XLOOKUP(Table1[[#This Row],[Manager ID]],Table2[[#All],[Manager ID]],Table2[[#All],[Department Head]])</f>
        <v>Finance</v>
      </c>
      <c r="AC3566" s="2">
        <f>_xlfn.XLOOKUP(Table1[[#This Row],[City]],L:L,O:O)</f>
        <v>0.23674293405114402</v>
      </c>
      <c r="AD3566" t="str" cm="1">
        <f t="array" ref="AD3566">_xlfn.IFS(Table1[[#This Row],[Performance Score]]&gt;=90,"Excellent",Table1[[#This Row],[Performance Score]]&gt;=75,"Good",Table1[[#This Row],[Performance Score]]&gt;=60,"Average",Table1[[#This Row],[Performance Score]]&lt;=60,"Need Improvement")</f>
        <v>Average</v>
      </c>
      <c r="AE3566" t="str">
        <f>IF(AND(Table1[[#This Row],[Attendance %]]&gt;=80,(Table1[[#This Row],[Performance Score]]&gt;=80)),"Eligible","Not Eligible")</f>
        <v>Not Eligible</v>
      </c>
      <c r="AF3566" t="str">
        <f>IF(Table1[[#This Row],[Performance Score]]&gt;=80,"High Performer","Low Performer")</f>
        <v>Low Performer</v>
      </c>
      <c r="AG3566" t="str" cm="1">
        <f t="array" aca="1" ref="AG3566" ca="1">_xlfn.IFS(Table1[[#This Row],[Experience]]&lt;=3,"Junior",Table1[[#This Row],[Experience]]&lt;=7,"Mid Level",Table1[[#This Row],[Experience]]&gt;=7,"Senior")</f>
        <v>Junior</v>
      </c>
      <c r="AH3566" t="str">
        <f>IF(Table1[[#This Row],[Attendance %]]&gt;75,"OK","Below 75")</f>
        <v>Below 75</v>
      </c>
      <c r="AI3566" t="b">
        <f>ISBLANK(Table1[[#This Row],[Employee ID]])</f>
        <v>0</v>
      </c>
      <c r="AJ3566" t="b">
        <f>ISNUMBER(Table1[[#This Row],[Total Salary  ]])</f>
        <v>1</v>
      </c>
      <c r="AK3566" t="str">
        <f>IFERROR(_xlfn.XLOOKUP(Table1[[#This Row],[Manager ID]],MANAGERS!A:A,MANAGERS!B:B),"Not Found")</f>
        <v>Manager_17</v>
      </c>
    </row>
    <row r="3567" spans="1:37" x14ac:dyDescent="0.2">
      <c r="A3567" t="s">
        <v>3217</v>
      </c>
      <c r="B3567" t="s">
        <v>69</v>
      </c>
      <c r="C3567" t="s">
        <v>21</v>
      </c>
      <c r="D3567" t="s">
        <v>40</v>
      </c>
      <c r="E3567" t="s">
        <v>17</v>
      </c>
      <c r="F3567" s="1">
        <v>43028</v>
      </c>
      <c r="G3567" s="1">
        <v>35003</v>
      </c>
      <c r="H3567">
        <v>50944</v>
      </c>
      <c r="I3567">
        <v>19039</v>
      </c>
      <c r="J3567">
        <v>91</v>
      </c>
      <c r="K3567">
        <v>55</v>
      </c>
      <c r="L3567" t="s">
        <v>31</v>
      </c>
      <c r="M3567">
        <v>112</v>
      </c>
      <c r="N3567">
        <f>Table1[[#This Row],[Basic Salary]]+Table1[[#This Row],[Bonus]]</f>
        <v>69983</v>
      </c>
      <c r="O3567" s="2">
        <f>Table1[[#This Row],[Bonus]]/Table1[[#This Row],[Basic Salary]]</f>
        <v>0.37372408919597988</v>
      </c>
      <c r="P3567">
        <f ca="1">DATEDIF(Table1[[#This Row],[Date of Birth]],TODAY(),"Y")</f>
        <v>30</v>
      </c>
      <c r="Q3567">
        <f ca="1">DATEDIF(Table1[[#This Row],[Joining Date]],TODAY(),"Y")</f>
        <v>8</v>
      </c>
      <c r="R3567" t="str">
        <f ca="1">IF(YEAR(Table1[[#This Row],[Joining Date]])=YEAR(TODAY()),"Yes","No")</f>
        <v>No</v>
      </c>
      <c r="S3567" t="str">
        <f ca="1">IF(Table1[[#This Row],[Experience]]&gt;5,"Yes","No")</f>
        <v>Yes</v>
      </c>
      <c r="T3567" t="str">
        <f>TEXT(Table1[[#This Row],[Joining Date]],"mmmm")</f>
        <v>October</v>
      </c>
      <c r="U3567" t="str">
        <f>TEXT(Table1[[#This Row],[Joining Date]],"yyyy")</f>
        <v>2017</v>
      </c>
      <c r="V3567" s="5">
        <f ca="1">TODAY()-Table1[[#This Row],[Joining Date]]</f>
        <v>3211</v>
      </c>
      <c r="W3567" t="str">
        <f>LEFT(Table1[[#This Row],[Employee Name]],FIND(" ",Table1[[#This Row],[Employee Name]])-1)</f>
        <v>Neha</v>
      </c>
      <c r="X3567" t="str">
        <f>RIGHT(Table1[[#This Row],[Employee Name]],LEN(Table1[[#This Row],[Employee Name]])-FIND(" ",Table1[[#This Row],[Employee Name]]))</f>
        <v>Kulkarni</v>
      </c>
      <c r="Y3567" t="str">
        <f>Table1[[#This Row],[Department]]&amp;"-"&amp;Table1[[#This Row],[Employee ID]]</f>
        <v>IT-E03161</v>
      </c>
      <c r="Z3567" t="str">
        <f>LEFT(Table1[[#This Row],[Department]],3)</f>
        <v>IT</v>
      </c>
      <c r="AA3567" t="str">
        <f>_xlfn.XLOOKUP(Table1[[#This Row],[Manager ID]],MANAGERS!A:A,MANAGERS!B:B)</f>
        <v>Manager_12</v>
      </c>
      <c r="AB3567" t="str" cm="1">
        <f t="array" ref="AB3567">_xlfn.XLOOKUP(Table1[[#This Row],[Manager ID]],Table2[[#All],[Manager ID]],Table2[[#All],[Department Head]])</f>
        <v>Marketing</v>
      </c>
      <c r="AC3567" s="2">
        <f>_xlfn.XLOOKUP(Table1[[#This Row],[City]],L:L,O:O)</f>
        <v>0.241864189087755</v>
      </c>
      <c r="AD3567" t="str" cm="1">
        <f t="array" ref="AD3567">_xlfn.IFS(Table1[[#This Row],[Performance Score]]&gt;=90,"Excellent",Table1[[#This Row],[Performance Score]]&gt;=75,"Good",Table1[[#This Row],[Performance Score]]&gt;=60,"Average",Table1[[#This Row],[Performance Score]]&lt;=60,"Need Improvement")</f>
        <v>Need Improvement</v>
      </c>
      <c r="AE3567" t="str">
        <f>IF(AND(Table1[[#This Row],[Attendance %]]&gt;=80,(Table1[[#This Row],[Performance Score]]&gt;=80)),"Eligible","Not Eligible")</f>
        <v>Not Eligible</v>
      </c>
      <c r="AF3567" t="str">
        <f>IF(Table1[[#This Row],[Performance Score]]&gt;=80,"High Performer","Low Performer")</f>
        <v>Low Performer</v>
      </c>
      <c r="AG3567" t="str" cm="1">
        <f t="array" aca="1" ref="AG3567" ca="1">_xlfn.IFS(Table1[[#This Row],[Experience]]&lt;=3,"Junior",Table1[[#This Row],[Experience]]&lt;=7,"Mid Level",Table1[[#This Row],[Experience]]&gt;=7,"Senior")</f>
        <v>Senior</v>
      </c>
      <c r="AH3567" t="str">
        <f>IF(Table1[[#This Row],[Attendance %]]&gt;75,"OK","Below 75")</f>
        <v>OK</v>
      </c>
      <c r="AI3567" t="b">
        <f>ISBLANK(Table1[[#This Row],[Employee ID]])</f>
        <v>0</v>
      </c>
      <c r="AJ3567" t="b">
        <f>ISNUMBER(Table1[[#This Row],[Total Salary  ]])</f>
        <v>1</v>
      </c>
      <c r="AK3567" t="str">
        <f>IFERROR(_xlfn.XLOOKUP(Table1[[#This Row],[Manager ID]],MANAGERS!A:A,MANAGERS!B:B),"Not Found")</f>
        <v>Manager_12</v>
      </c>
    </row>
    <row r="3568" spans="1:37" x14ac:dyDescent="0.2">
      <c r="A3568" t="s">
        <v>2274</v>
      </c>
      <c r="B3568" t="s">
        <v>62</v>
      </c>
      <c r="C3568" t="s">
        <v>15</v>
      </c>
      <c r="D3568" t="s">
        <v>40</v>
      </c>
      <c r="E3568" t="s">
        <v>26</v>
      </c>
      <c r="F3568" s="1">
        <v>45070</v>
      </c>
      <c r="G3568" s="1">
        <v>33391</v>
      </c>
      <c r="H3568">
        <v>57738</v>
      </c>
      <c r="I3568">
        <v>12219</v>
      </c>
      <c r="J3568">
        <v>95</v>
      </c>
      <c r="K3568">
        <v>69</v>
      </c>
      <c r="L3568" t="s">
        <v>37</v>
      </c>
      <c r="M3568">
        <v>106</v>
      </c>
      <c r="N3568">
        <f>Table1[[#This Row],[Basic Salary]]+Table1[[#This Row],[Bonus]]</f>
        <v>69957</v>
      </c>
      <c r="O3568" s="2">
        <f>Table1[[#This Row],[Bonus]]/Table1[[#This Row],[Basic Salary]]</f>
        <v>0.21162839031487063</v>
      </c>
      <c r="P3568">
        <f ca="1">DATEDIF(Table1[[#This Row],[Date of Birth]],TODAY(),"Y")</f>
        <v>35</v>
      </c>
      <c r="Q3568">
        <f ca="1">DATEDIF(Table1[[#This Row],[Joining Date]],TODAY(),"Y")</f>
        <v>3</v>
      </c>
      <c r="R3568" t="str">
        <f ca="1">IF(YEAR(Table1[[#This Row],[Joining Date]])=YEAR(TODAY()),"Yes","No")</f>
        <v>No</v>
      </c>
      <c r="S3568" t="str">
        <f ca="1">IF(Table1[[#This Row],[Experience]]&gt;5,"Yes","No")</f>
        <v>No</v>
      </c>
      <c r="T3568" t="str">
        <f>TEXT(Table1[[#This Row],[Joining Date]],"mmmm")</f>
        <v>May</v>
      </c>
      <c r="U3568" t="str">
        <f>TEXT(Table1[[#This Row],[Joining Date]],"yyyy")</f>
        <v>2023</v>
      </c>
      <c r="V3568" s="5">
        <f ca="1">TODAY()-Table1[[#This Row],[Joining Date]]</f>
        <v>1169</v>
      </c>
      <c r="W3568" t="str">
        <f>LEFT(Table1[[#This Row],[Employee Name]],FIND(" ",Table1[[#This Row],[Employee Name]])-1)</f>
        <v>Kavya</v>
      </c>
      <c r="X3568" t="str">
        <f>RIGHT(Table1[[#This Row],[Employee Name]],LEN(Table1[[#This Row],[Employee Name]])-FIND(" ",Table1[[#This Row],[Employee Name]]))</f>
        <v>Nair</v>
      </c>
      <c r="Y3568" t="str">
        <f>Table1[[#This Row],[Department]]&amp;"-"&amp;Table1[[#This Row],[Employee ID]]</f>
        <v>IT-E02218</v>
      </c>
      <c r="Z3568" t="str">
        <f>LEFT(Table1[[#This Row],[Department]],3)</f>
        <v>IT</v>
      </c>
      <c r="AA3568" t="str">
        <f>_xlfn.XLOOKUP(Table1[[#This Row],[Manager ID]],MANAGERS!A:A,MANAGERS!B:B)</f>
        <v>Manager_6</v>
      </c>
      <c r="AB3568" t="str" cm="1">
        <f t="array" ref="AB3568">_xlfn.XLOOKUP(Table1[[#This Row],[Manager ID]],Table2[[#All],[Manager ID]],Table2[[#All],[Department Head]])</f>
        <v>HR</v>
      </c>
      <c r="AC3568" s="2">
        <f>_xlfn.XLOOKUP(Table1[[#This Row],[City]],L:L,O:O)</f>
        <v>0.24036902712549932</v>
      </c>
      <c r="AD3568" t="str" cm="1">
        <f t="array" ref="AD3568">_xlfn.IFS(Table1[[#This Row],[Performance Score]]&gt;=90,"Excellent",Table1[[#This Row],[Performance Score]]&gt;=75,"Good",Table1[[#This Row],[Performance Score]]&gt;=60,"Average",Table1[[#This Row],[Performance Score]]&lt;=60,"Need Improvement")</f>
        <v>Average</v>
      </c>
      <c r="AE3568" t="str">
        <f>IF(AND(Table1[[#This Row],[Attendance %]]&gt;=80,(Table1[[#This Row],[Performance Score]]&gt;=80)),"Eligible","Not Eligible")</f>
        <v>Not Eligible</v>
      </c>
      <c r="AF3568" t="str">
        <f>IF(Table1[[#This Row],[Performance Score]]&gt;=80,"High Performer","Low Performer")</f>
        <v>Low Performer</v>
      </c>
      <c r="AG3568" t="str" cm="1">
        <f t="array" aca="1" ref="AG3568" ca="1">_xlfn.IFS(Table1[[#This Row],[Experience]]&lt;=3,"Junior",Table1[[#This Row],[Experience]]&lt;=7,"Mid Level",Table1[[#This Row],[Experience]]&gt;=7,"Senior")</f>
        <v>Junior</v>
      </c>
      <c r="AH3568" t="str">
        <f>IF(Table1[[#This Row],[Attendance %]]&gt;75,"OK","Below 75")</f>
        <v>OK</v>
      </c>
      <c r="AI3568" t="b">
        <f>ISBLANK(Table1[[#This Row],[Employee ID]])</f>
        <v>0</v>
      </c>
      <c r="AJ3568" t="b">
        <f>ISNUMBER(Table1[[#This Row],[Total Salary  ]])</f>
        <v>1</v>
      </c>
      <c r="AK3568" t="str">
        <f>IFERROR(_xlfn.XLOOKUP(Table1[[#This Row],[Manager ID]],MANAGERS!A:A,MANAGERS!B:B),"Not Found")</f>
        <v>Manager_6</v>
      </c>
    </row>
    <row r="3569" spans="1:37" x14ac:dyDescent="0.2">
      <c r="A3569" t="s">
        <v>203</v>
      </c>
      <c r="B3569" t="s">
        <v>39</v>
      </c>
      <c r="C3569" t="s">
        <v>15</v>
      </c>
      <c r="D3569" t="s">
        <v>40</v>
      </c>
      <c r="E3569" t="s">
        <v>30</v>
      </c>
      <c r="F3569" s="1">
        <v>45059</v>
      </c>
      <c r="G3569" s="1">
        <v>34783</v>
      </c>
      <c r="H3569">
        <v>54041</v>
      </c>
      <c r="I3569">
        <v>15913</v>
      </c>
      <c r="J3569">
        <v>70</v>
      </c>
      <c r="K3569">
        <v>44</v>
      </c>
      <c r="L3569" t="s">
        <v>23</v>
      </c>
      <c r="M3569">
        <v>104</v>
      </c>
      <c r="N3569">
        <f>Table1[[#This Row],[Basic Salary]]+Table1[[#This Row],[Bonus]]</f>
        <v>69954</v>
      </c>
      <c r="O3569" s="2">
        <f>Table1[[#This Row],[Bonus]]/Table1[[#This Row],[Basic Salary]]</f>
        <v>0.29446161247941377</v>
      </c>
      <c r="P3569">
        <f ca="1">DATEDIF(Table1[[#This Row],[Date of Birth]],TODAY(),"Y")</f>
        <v>31</v>
      </c>
      <c r="Q3569">
        <f ca="1">DATEDIF(Table1[[#This Row],[Joining Date]],TODAY(),"Y")</f>
        <v>3</v>
      </c>
      <c r="R3569" t="str">
        <f ca="1">IF(YEAR(Table1[[#This Row],[Joining Date]])=YEAR(TODAY()),"Yes","No")</f>
        <v>No</v>
      </c>
      <c r="S3569" t="str">
        <f ca="1">IF(Table1[[#This Row],[Experience]]&gt;5,"Yes","No")</f>
        <v>No</v>
      </c>
      <c r="T3569" t="str">
        <f>TEXT(Table1[[#This Row],[Joining Date]],"mmmm")</f>
        <v>May</v>
      </c>
      <c r="U3569" t="str">
        <f>TEXT(Table1[[#This Row],[Joining Date]],"yyyy")</f>
        <v>2023</v>
      </c>
      <c r="V3569" s="5">
        <f ca="1">TODAY()-Table1[[#This Row],[Joining Date]]</f>
        <v>1180</v>
      </c>
      <c r="W3569" t="str">
        <f>LEFT(Table1[[#This Row],[Employee Name]],FIND(" ",Table1[[#This Row],[Employee Name]])-1)</f>
        <v>Karan</v>
      </c>
      <c r="X3569" t="str">
        <f>RIGHT(Table1[[#This Row],[Employee Name]],LEN(Table1[[#This Row],[Employee Name]])-FIND(" ",Table1[[#This Row],[Employee Name]]))</f>
        <v>Malhotra</v>
      </c>
      <c r="Y3569" t="str">
        <f>Table1[[#This Row],[Department]]&amp;"-"&amp;Table1[[#This Row],[Employee ID]]</f>
        <v>IT-E00147</v>
      </c>
      <c r="Z3569" t="str">
        <f>LEFT(Table1[[#This Row],[Department]],3)</f>
        <v>IT</v>
      </c>
      <c r="AA3569" t="str">
        <f>_xlfn.XLOOKUP(Table1[[#This Row],[Manager ID]],MANAGERS!A:A,MANAGERS!B:B)</f>
        <v>Manager_4</v>
      </c>
      <c r="AB3569" t="str" cm="1">
        <f t="array" ref="AB3569">_xlfn.XLOOKUP(Table1[[#This Row],[Manager ID]],Table2[[#All],[Manager ID]],Table2[[#All],[Department Head]])</f>
        <v>Finance</v>
      </c>
      <c r="AC3569" s="2">
        <f>_xlfn.XLOOKUP(Table1[[#This Row],[City]],L:L,O:O)</f>
        <v>0.23486488519629886</v>
      </c>
      <c r="AD3569" t="str" cm="1">
        <f t="array" ref="AD3569">_xlfn.IFS(Table1[[#This Row],[Performance Score]]&gt;=90,"Excellent",Table1[[#This Row],[Performance Score]]&gt;=75,"Good",Table1[[#This Row],[Performance Score]]&gt;=60,"Average",Table1[[#This Row],[Performance Score]]&lt;=60,"Need Improvement")</f>
        <v>Need Improvement</v>
      </c>
      <c r="AE3569" t="str">
        <f>IF(AND(Table1[[#This Row],[Attendance %]]&gt;=80,(Table1[[#This Row],[Performance Score]]&gt;=80)),"Eligible","Not Eligible")</f>
        <v>Not Eligible</v>
      </c>
      <c r="AF3569" t="str">
        <f>IF(Table1[[#This Row],[Performance Score]]&gt;=80,"High Performer","Low Performer")</f>
        <v>Low Performer</v>
      </c>
      <c r="AG3569" t="str" cm="1">
        <f t="array" aca="1" ref="AG3569" ca="1">_xlfn.IFS(Table1[[#This Row],[Experience]]&lt;=3,"Junior",Table1[[#This Row],[Experience]]&lt;=7,"Mid Level",Table1[[#This Row],[Experience]]&gt;=7,"Senior")</f>
        <v>Junior</v>
      </c>
      <c r="AH3569" t="str">
        <f>IF(Table1[[#This Row],[Attendance %]]&gt;75,"OK","Below 75")</f>
        <v>Below 75</v>
      </c>
      <c r="AI3569" t="b">
        <f>ISBLANK(Table1[[#This Row],[Employee ID]])</f>
        <v>0</v>
      </c>
      <c r="AJ3569" t="b">
        <f>ISNUMBER(Table1[[#This Row],[Total Salary  ]])</f>
        <v>1</v>
      </c>
      <c r="AK3569" t="str">
        <f>IFERROR(_xlfn.XLOOKUP(Table1[[#This Row],[Manager ID]],MANAGERS!A:A,MANAGERS!B:B),"Not Found")</f>
        <v>Manager_4</v>
      </c>
    </row>
    <row r="3570" spans="1:37" x14ac:dyDescent="0.2">
      <c r="A3570" t="s">
        <v>2065</v>
      </c>
      <c r="B3570" t="s">
        <v>129</v>
      </c>
      <c r="C3570" t="s">
        <v>21</v>
      </c>
      <c r="D3570" t="s">
        <v>40</v>
      </c>
      <c r="E3570" t="s">
        <v>65</v>
      </c>
      <c r="F3570" s="1">
        <v>44947</v>
      </c>
      <c r="G3570" s="1">
        <v>35914</v>
      </c>
      <c r="H3570">
        <v>59487</v>
      </c>
      <c r="I3570">
        <v>10377</v>
      </c>
      <c r="J3570">
        <v>100</v>
      </c>
      <c r="K3570">
        <v>91</v>
      </c>
      <c r="L3570" t="s">
        <v>27</v>
      </c>
      <c r="M3570">
        <v>103</v>
      </c>
      <c r="N3570">
        <f>Table1[[#This Row],[Basic Salary]]+Table1[[#This Row],[Bonus]]</f>
        <v>69864</v>
      </c>
      <c r="O3570" s="2">
        <f>Table1[[#This Row],[Bonus]]/Table1[[#This Row],[Basic Salary]]</f>
        <v>0.17444147460789752</v>
      </c>
      <c r="P3570">
        <f ca="1">DATEDIF(Table1[[#This Row],[Date of Birth]],TODAY(),"Y")</f>
        <v>28</v>
      </c>
      <c r="Q3570">
        <f ca="1">DATEDIF(Table1[[#This Row],[Joining Date]],TODAY(),"Y")</f>
        <v>3</v>
      </c>
      <c r="R3570" t="str">
        <f ca="1">IF(YEAR(Table1[[#This Row],[Joining Date]])=YEAR(TODAY()),"Yes","No")</f>
        <v>No</v>
      </c>
      <c r="S3570" t="str">
        <f ca="1">IF(Table1[[#This Row],[Experience]]&gt;5,"Yes","No")</f>
        <v>No</v>
      </c>
      <c r="T3570" t="str">
        <f>TEXT(Table1[[#This Row],[Joining Date]],"mmmm")</f>
        <v>January</v>
      </c>
      <c r="U3570" t="str">
        <f>TEXT(Table1[[#This Row],[Joining Date]],"yyyy")</f>
        <v>2023</v>
      </c>
      <c r="V3570" s="5">
        <f ca="1">TODAY()-Table1[[#This Row],[Joining Date]]</f>
        <v>1292</v>
      </c>
      <c r="W3570" t="str">
        <f>LEFT(Table1[[#This Row],[Employee Name]],FIND(" ",Table1[[#This Row],[Employee Name]])-1)</f>
        <v>Aarav</v>
      </c>
      <c r="X3570" t="str">
        <f>RIGHT(Table1[[#This Row],[Employee Name]],LEN(Table1[[#This Row],[Employee Name]])-FIND(" ",Table1[[#This Row],[Employee Name]]))</f>
        <v>Sharma</v>
      </c>
      <c r="Y3570" t="str">
        <f>Table1[[#This Row],[Department]]&amp;"-"&amp;Table1[[#This Row],[Employee ID]]</f>
        <v>IT-E02009</v>
      </c>
      <c r="Z3570" t="str">
        <f>LEFT(Table1[[#This Row],[Department]],3)</f>
        <v>IT</v>
      </c>
      <c r="AA3570" t="str">
        <f>_xlfn.XLOOKUP(Table1[[#This Row],[Manager ID]],MANAGERS!A:A,MANAGERS!B:B)</f>
        <v>Manager_3</v>
      </c>
      <c r="AB3570" t="str" cm="1">
        <f t="array" ref="AB3570">_xlfn.XLOOKUP(Table1[[#This Row],[Manager ID]],Table2[[#All],[Manager ID]],Table2[[#All],[Department Head]])</f>
        <v>IT</v>
      </c>
      <c r="AC3570" s="2">
        <f>_xlfn.XLOOKUP(Table1[[#This Row],[City]],L:L,O:O)</f>
        <v>0.23674293405114402</v>
      </c>
      <c r="AD3570" t="str" cm="1">
        <f t="array" ref="AD3570">_xlfn.IFS(Table1[[#This Row],[Performance Score]]&gt;=90,"Excellent",Table1[[#This Row],[Performance Score]]&gt;=75,"Good",Table1[[#This Row],[Performance Score]]&gt;=60,"Average",Table1[[#This Row],[Performance Score]]&lt;=60,"Need Improvement")</f>
        <v>Excellent</v>
      </c>
      <c r="AE3570" t="str">
        <f>IF(AND(Table1[[#This Row],[Attendance %]]&gt;=80,(Table1[[#This Row],[Performance Score]]&gt;=80)),"Eligible","Not Eligible")</f>
        <v>Eligible</v>
      </c>
      <c r="AF3570" t="str">
        <f>IF(Table1[[#This Row],[Performance Score]]&gt;=80,"High Performer","Low Performer")</f>
        <v>High Performer</v>
      </c>
      <c r="AG3570" t="str" cm="1">
        <f t="array" aca="1" ref="AG3570" ca="1">_xlfn.IFS(Table1[[#This Row],[Experience]]&lt;=3,"Junior",Table1[[#This Row],[Experience]]&lt;=7,"Mid Level",Table1[[#This Row],[Experience]]&gt;=7,"Senior")</f>
        <v>Junior</v>
      </c>
      <c r="AH3570" t="str">
        <f>IF(Table1[[#This Row],[Attendance %]]&gt;75,"OK","Below 75")</f>
        <v>OK</v>
      </c>
      <c r="AI3570" t="b">
        <f>ISBLANK(Table1[[#This Row],[Employee ID]])</f>
        <v>0</v>
      </c>
      <c r="AJ3570" t="b">
        <f>ISNUMBER(Table1[[#This Row],[Total Salary  ]])</f>
        <v>1</v>
      </c>
      <c r="AK3570" t="str">
        <f>IFERROR(_xlfn.XLOOKUP(Table1[[#This Row],[Manager ID]],MANAGERS!A:A,MANAGERS!B:B),"Not Found")</f>
        <v>Manager_3</v>
      </c>
    </row>
    <row r="3571" spans="1:37" x14ac:dyDescent="0.2">
      <c r="A3571" t="s">
        <v>63</v>
      </c>
      <c r="B3571" t="s">
        <v>42</v>
      </c>
      <c r="C3571" t="s">
        <v>21</v>
      </c>
      <c r="D3571" t="s">
        <v>40</v>
      </c>
      <c r="E3571" t="s">
        <v>51</v>
      </c>
      <c r="F3571" s="1">
        <v>43854</v>
      </c>
      <c r="G3571" s="1">
        <v>31203</v>
      </c>
      <c r="H3571">
        <v>57493</v>
      </c>
      <c r="I3571">
        <v>12362</v>
      </c>
      <c r="J3571">
        <v>64</v>
      </c>
      <c r="K3571">
        <v>61</v>
      </c>
      <c r="L3571" t="s">
        <v>53</v>
      </c>
      <c r="M3571">
        <v>119</v>
      </c>
      <c r="N3571">
        <f>Table1[[#This Row],[Basic Salary]]+Table1[[#This Row],[Bonus]]</f>
        <v>69855</v>
      </c>
      <c r="O3571" s="2">
        <f>Table1[[#This Row],[Bonus]]/Table1[[#This Row],[Basic Salary]]</f>
        <v>0.21501748038891691</v>
      </c>
      <c r="P3571">
        <f ca="1">DATEDIF(Table1[[#This Row],[Date of Birth]],TODAY(),"Y")</f>
        <v>41</v>
      </c>
      <c r="Q3571">
        <f ca="1">DATEDIF(Table1[[#This Row],[Joining Date]],TODAY(),"Y")</f>
        <v>6</v>
      </c>
      <c r="R3571" t="str">
        <f ca="1">IF(YEAR(Table1[[#This Row],[Joining Date]])=YEAR(TODAY()),"Yes","No")</f>
        <v>No</v>
      </c>
      <c r="S3571" t="str">
        <f ca="1">IF(Table1[[#This Row],[Experience]]&gt;5,"Yes","No")</f>
        <v>Yes</v>
      </c>
      <c r="T3571" t="str">
        <f>TEXT(Table1[[#This Row],[Joining Date]],"mmmm")</f>
        <v>January</v>
      </c>
      <c r="U3571" t="str">
        <f>TEXT(Table1[[#This Row],[Joining Date]],"yyyy")</f>
        <v>2020</v>
      </c>
      <c r="V3571" s="5">
        <f ca="1">TODAY()-Table1[[#This Row],[Joining Date]]</f>
        <v>2385</v>
      </c>
      <c r="W3571" t="str">
        <f>LEFT(Table1[[#This Row],[Employee Name]],FIND(" ",Table1[[#This Row],[Employee Name]])-1)</f>
        <v>Krishna</v>
      </c>
      <c r="X3571" t="str">
        <f>RIGHT(Table1[[#This Row],[Employee Name]],LEN(Table1[[#This Row],[Employee Name]])-FIND(" ",Table1[[#This Row],[Employee Name]]))</f>
        <v>Chaitanya</v>
      </c>
      <c r="Y3571" t="str">
        <f>Table1[[#This Row],[Department]]&amp;"-"&amp;Table1[[#This Row],[Employee ID]]</f>
        <v>IT-E00019</v>
      </c>
      <c r="Z3571" t="str">
        <f>LEFT(Table1[[#This Row],[Department]],3)</f>
        <v>IT</v>
      </c>
      <c r="AA3571" t="str">
        <f>_xlfn.XLOOKUP(Table1[[#This Row],[Manager ID]],MANAGERS!A:A,MANAGERS!B:B)</f>
        <v>Manager_19</v>
      </c>
      <c r="AB3571" t="str" cm="1">
        <f t="array" ref="AB3571">_xlfn.XLOOKUP(Table1[[#This Row],[Manager ID]],Table2[[#All],[Manager ID]],Table2[[#All],[Department Head]])</f>
        <v>Support</v>
      </c>
      <c r="AC3571" s="2">
        <f>_xlfn.XLOOKUP(Table1[[#This Row],[City]],L:L,O:O)</f>
        <v>0.23685887225230964</v>
      </c>
      <c r="AD3571" t="str" cm="1">
        <f t="array" ref="AD3571">_xlfn.IFS(Table1[[#This Row],[Performance Score]]&gt;=90,"Excellent",Table1[[#This Row],[Performance Score]]&gt;=75,"Good",Table1[[#This Row],[Performance Score]]&gt;=60,"Average",Table1[[#This Row],[Performance Score]]&lt;=60,"Need Improvement")</f>
        <v>Average</v>
      </c>
      <c r="AE3571" t="str">
        <f>IF(AND(Table1[[#This Row],[Attendance %]]&gt;=80,(Table1[[#This Row],[Performance Score]]&gt;=80)),"Eligible","Not Eligible")</f>
        <v>Not Eligible</v>
      </c>
      <c r="AF3571" t="str">
        <f>IF(Table1[[#This Row],[Performance Score]]&gt;=80,"High Performer","Low Performer")</f>
        <v>Low Performer</v>
      </c>
      <c r="AG3571" t="str" cm="1">
        <f t="array" aca="1" ref="AG3571" ca="1">_xlfn.IFS(Table1[[#This Row],[Experience]]&lt;=3,"Junior",Table1[[#This Row],[Experience]]&lt;=7,"Mid Level",Table1[[#This Row],[Experience]]&gt;=7,"Senior")</f>
        <v>Mid Level</v>
      </c>
      <c r="AH3571" t="str">
        <f>IF(Table1[[#This Row],[Attendance %]]&gt;75,"OK","Below 75")</f>
        <v>Below 75</v>
      </c>
      <c r="AI3571" t="b">
        <f>ISBLANK(Table1[[#This Row],[Employee ID]])</f>
        <v>0</v>
      </c>
      <c r="AJ3571" t="b">
        <f>ISNUMBER(Table1[[#This Row],[Total Salary  ]])</f>
        <v>1</v>
      </c>
      <c r="AK3571" t="str">
        <f>IFERROR(_xlfn.XLOOKUP(Table1[[#This Row],[Manager ID]],MANAGERS!A:A,MANAGERS!B:B),"Not Found")</f>
        <v>Manager_19</v>
      </c>
    </row>
    <row r="3572" spans="1:37" x14ac:dyDescent="0.2">
      <c r="A3572" t="s">
        <v>1841</v>
      </c>
      <c r="B3572" t="s">
        <v>87</v>
      </c>
      <c r="C3572" t="s">
        <v>15</v>
      </c>
      <c r="D3572" t="s">
        <v>33</v>
      </c>
      <c r="E3572" t="s">
        <v>17</v>
      </c>
      <c r="F3572" s="1">
        <v>42371</v>
      </c>
      <c r="G3572" s="1">
        <v>37707</v>
      </c>
      <c r="H3572">
        <v>44375</v>
      </c>
      <c r="I3572">
        <v>25474</v>
      </c>
      <c r="J3572">
        <v>88</v>
      </c>
      <c r="K3572">
        <v>44</v>
      </c>
      <c r="L3572" t="s">
        <v>27</v>
      </c>
      <c r="M3572">
        <v>118</v>
      </c>
      <c r="N3572">
        <f>Table1[[#This Row],[Basic Salary]]+Table1[[#This Row],[Bonus]]</f>
        <v>69849</v>
      </c>
      <c r="O3572" s="2">
        <f>Table1[[#This Row],[Bonus]]/Table1[[#This Row],[Basic Salary]]</f>
        <v>0.57406197183098595</v>
      </c>
      <c r="P3572">
        <f ca="1">DATEDIF(Table1[[#This Row],[Date of Birth]],TODAY(),"Y")</f>
        <v>23</v>
      </c>
      <c r="Q3572">
        <f ca="1">DATEDIF(Table1[[#This Row],[Joining Date]],TODAY(),"Y")</f>
        <v>10</v>
      </c>
      <c r="R3572" t="str">
        <f ca="1">IF(YEAR(Table1[[#This Row],[Joining Date]])=YEAR(TODAY()),"Yes","No")</f>
        <v>No</v>
      </c>
      <c r="S3572" t="str">
        <f ca="1">IF(Table1[[#This Row],[Experience]]&gt;5,"Yes","No")</f>
        <v>Yes</v>
      </c>
      <c r="T3572" t="str">
        <f>TEXT(Table1[[#This Row],[Joining Date]],"mmmm")</f>
        <v>January</v>
      </c>
      <c r="U3572" t="str">
        <f>TEXT(Table1[[#This Row],[Joining Date]],"yyyy")</f>
        <v>2016</v>
      </c>
      <c r="V3572" s="5">
        <f ca="1">TODAY()-Table1[[#This Row],[Joining Date]]</f>
        <v>3868</v>
      </c>
      <c r="W3572" t="str">
        <f>LEFT(Table1[[#This Row],[Employee Name]],FIND(" ",Table1[[#This Row],[Employee Name]])-1)</f>
        <v>Arjun</v>
      </c>
      <c r="X3572" t="str">
        <f>RIGHT(Table1[[#This Row],[Employee Name]],LEN(Table1[[#This Row],[Employee Name]])-FIND(" ",Table1[[#This Row],[Employee Name]]))</f>
        <v>Mehta</v>
      </c>
      <c r="Y3572" t="str">
        <f>Table1[[#This Row],[Department]]&amp;"-"&amp;Table1[[#This Row],[Employee ID]]</f>
        <v>Marketing-E01785</v>
      </c>
      <c r="Z3572" t="str">
        <f>LEFT(Table1[[#This Row],[Department]],3)</f>
        <v>Mar</v>
      </c>
      <c r="AA3572" t="str">
        <f>_xlfn.XLOOKUP(Table1[[#This Row],[Manager ID]],MANAGERS!A:A,MANAGERS!B:B)</f>
        <v>Manager_18</v>
      </c>
      <c r="AB3572" t="str" cm="1">
        <f t="array" ref="AB3572">_xlfn.XLOOKUP(Table1[[#This Row],[Manager ID]],Table2[[#All],[Manager ID]],Table2[[#All],[Department Head]])</f>
        <v>Support</v>
      </c>
      <c r="AC3572" s="2">
        <f>_xlfn.XLOOKUP(Table1[[#This Row],[City]],L:L,O:O)</f>
        <v>0.23674293405114402</v>
      </c>
      <c r="AD3572" t="str" cm="1">
        <f t="array" ref="AD3572">_xlfn.IFS(Table1[[#This Row],[Performance Score]]&gt;=90,"Excellent",Table1[[#This Row],[Performance Score]]&gt;=75,"Good",Table1[[#This Row],[Performance Score]]&gt;=60,"Average",Table1[[#This Row],[Performance Score]]&lt;=60,"Need Improvement")</f>
        <v>Need Improvement</v>
      </c>
      <c r="AE3572" t="str">
        <f>IF(AND(Table1[[#This Row],[Attendance %]]&gt;=80,(Table1[[#This Row],[Performance Score]]&gt;=80)),"Eligible","Not Eligible")</f>
        <v>Not Eligible</v>
      </c>
      <c r="AF3572" t="str">
        <f>IF(Table1[[#This Row],[Performance Score]]&gt;=80,"High Performer","Low Performer")</f>
        <v>Low Performer</v>
      </c>
      <c r="AG3572" t="str" cm="1">
        <f t="array" aca="1" ref="AG3572" ca="1">_xlfn.IFS(Table1[[#This Row],[Experience]]&lt;=3,"Junior",Table1[[#This Row],[Experience]]&lt;=7,"Mid Level",Table1[[#This Row],[Experience]]&gt;=7,"Senior")</f>
        <v>Senior</v>
      </c>
      <c r="AH3572" t="str">
        <f>IF(Table1[[#This Row],[Attendance %]]&gt;75,"OK","Below 75")</f>
        <v>OK</v>
      </c>
      <c r="AI3572" t="b">
        <f>ISBLANK(Table1[[#This Row],[Employee ID]])</f>
        <v>0</v>
      </c>
      <c r="AJ3572" t="b">
        <f>ISNUMBER(Table1[[#This Row],[Total Salary  ]])</f>
        <v>1</v>
      </c>
      <c r="AK3572" t="str">
        <f>IFERROR(_xlfn.XLOOKUP(Table1[[#This Row],[Manager ID]],MANAGERS!A:A,MANAGERS!B:B),"Not Found")</f>
        <v>Manager_18</v>
      </c>
    </row>
    <row r="3573" spans="1:37" x14ac:dyDescent="0.2">
      <c r="A3573" t="s">
        <v>2888</v>
      </c>
      <c r="B3573" t="s">
        <v>69</v>
      </c>
      <c r="C3573" t="s">
        <v>15</v>
      </c>
      <c r="D3573" t="s">
        <v>40</v>
      </c>
      <c r="E3573" t="s">
        <v>22</v>
      </c>
      <c r="F3573" s="1">
        <v>42345</v>
      </c>
      <c r="G3573" s="1">
        <v>33907</v>
      </c>
      <c r="H3573">
        <v>44952</v>
      </c>
      <c r="I3573">
        <v>24866</v>
      </c>
      <c r="J3573">
        <v>79</v>
      </c>
      <c r="K3573">
        <v>52</v>
      </c>
      <c r="L3573" t="s">
        <v>53</v>
      </c>
      <c r="M3573">
        <v>102</v>
      </c>
      <c r="N3573">
        <f>Table1[[#This Row],[Basic Salary]]+Table1[[#This Row],[Bonus]]</f>
        <v>69818</v>
      </c>
      <c r="O3573" s="2">
        <f>Table1[[#This Row],[Bonus]]/Table1[[#This Row],[Basic Salary]]</f>
        <v>0.55316782345613102</v>
      </c>
      <c r="P3573">
        <f ca="1">DATEDIF(Table1[[#This Row],[Date of Birth]],TODAY(),"Y")</f>
        <v>33</v>
      </c>
      <c r="Q3573">
        <f ca="1">DATEDIF(Table1[[#This Row],[Joining Date]],TODAY(),"Y")</f>
        <v>10</v>
      </c>
      <c r="R3573" t="str">
        <f ca="1">IF(YEAR(Table1[[#This Row],[Joining Date]])=YEAR(TODAY()),"Yes","No")</f>
        <v>No</v>
      </c>
      <c r="S3573" t="str">
        <f ca="1">IF(Table1[[#This Row],[Experience]]&gt;5,"Yes","No")</f>
        <v>Yes</v>
      </c>
      <c r="T3573" t="str">
        <f>TEXT(Table1[[#This Row],[Joining Date]],"mmmm")</f>
        <v>December</v>
      </c>
      <c r="U3573" t="str">
        <f>TEXT(Table1[[#This Row],[Joining Date]],"yyyy")</f>
        <v>2015</v>
      </c>
      <c r="V3573" s="5">
        <f ca="1">TODAY()-Table1[[#This Row],[Joining Date]]</f>
        <v>3894</v>
      </c>
      <c r="W3573" t="str">
        <f>LEFT(Table1[[#This Row],[Employee Name]],FIND(" ",Table1[[#This Row],[Employee Name]])-1)</f>
        <v>Neha</v>
      </c>
      <c r="X3573" t="str">
        <f>RIGHT(Table1[[#This Row],[Employee Name]],LEN(Table1[[#This Row],[Employee Name]])-FIND(" ",Table1[[#This Row],[Employee Name]]))</f>
        <v>Kulkarni</v>
      </c>
      <c r="Y3573" t="str">
        <f>Table1[[#This Row],[Department]]&amp;"-"&amp;Table1[[#This Row],[Employee ID]]</f>
        <v>IT-E02832</v>
      </c>
      <c r="Z3573" t="str">
        <f>LEFT(Table1[[#This Row],[Department]],3)</f>
        <v>IT</v>
      </c>
      <c r="AA3573" t="str">
        <f>_xlfn.XLOOKUP(Table1[[#This Row],[Manager ID]],MANAGERS!A:A,MANAGERS!B:B)</f>
        <v>Manager_2</v>
      </c>
      <c r="AB3573" t="str" cm="1">
        <f t="array" ref="AB3573">_xlfn.XLOOKUP(Table1[[#This Row],[Manager ID]],Table2[[#All],[Manager ID]],Table2[[#All],[Department Head]])</f>
        <v>Sales</v>
      </c>
      <c r="AC3573" s="2">
        <f>_xlfn.XLOOKUP(Table1[[#This Row],[City]],L:L,O:O)</f>
        <v>0.23685887225230964</v>
      </c>
      <c r="AD3573" t="str" cm="1">
        <f t="array" ref="AD3573">_xlfn.IFS(Table1[[#This Row],[Performance Score]]&gt;=90,"Excellent",Table1[[#This Row],[Performance Score]]&gt;=75,"Good",Table1[[#This Row],[Performance Score]]&gt;=60,"Average",Table1[[#This Row],[Performance Score]]&lt;=60,"Need Improvement")</f>
        <v>Need Improvement</v>
      </c>
      <c r="AE3573" t="str">
        <f>IF(AND(Table1[[#This Row],[Attendance %]]&gt;=80,(Table1[[#This Row],[Performance Score]]&gt;=80)),"Eligible","Not Eligible")</f>
        <v>Not Eligible</v>
      </c>
      <c r="AF3573" t="str">
        <f>IF(Table1[[#This Row],[Performance Score]]&gt;=80,"High Performer","Low Performer")</f>
        <v>Low Performer</v>
      </c>
      <c r="AG3573" t="str" cm="1">
        <f t="array" aca="1" ref="AG3573" ca="1">_xlfn.IFS(Table1[[#This Row],[Experience]]&lt;=3,"Junior",Table1[[#This Row],[Experience]]&lt;=7,"Mid Level",Table1[[#This Row],[Experience]]&gt;=7,"Senior")</f>
        <v>Senior</v>
      </c>
      <c r="AH3573" t="str">
        <f>IF(Table1[[#This Row],[Attendance %]]&gt;75,"OK","Below 75")</f>
        <v>OK</v>
      </c>
      <c r="AI3573" t="b">
        <f>ISBLANK(Table1[[#This Row],[Employee ID]])</f>
        <v>0</v>
      </c>
      <c r="AJ3573" t="b">
        <f>ISNUMBER(Table1[[#This Row],[Total Salary  ]])</f>
        <v>1</v>
      </c>
      <c r="AK3573" t="str">
        <f>IFERROR(_xlfn.XLOOKUP(Table1[[#This Row],[Manager ID]],MANAGERS!A:A,MANAGERS!B:B),"Not Found")</f>
        <v>Manager_2</v>
      </c>
    </row>
    <row r="3574" spans="1:37" x14ac:dyDescent="0.2">
      <c r="A3574" t="s">
        <v>494</v>
      </c>
      <c r="B3574" t="s">
        <v>42</v>
      </c>
      <c r="C3574" t="s">
        <v>21</v>
      </c>
      <c r="D3574" t="s">
        <v>33</v>
      </c>
      <c r="E3574" t="s">
        <v>65</v>
      </c>
      <c r="F3574" s="1">
        <v>44914</v>
      </c>
      <c r="G3574" s="1">
        <v>39872</v>
      </c>
      <c r="H3574">
        <v>48306</v>
      </c>
      <c r="I3574">
        <v>21511</v>
      </c>
      <c r="J3574">
        <v>94</v>
      </c>
      <c r="K3574">
        <v>84</v>
      </c>
      <c r="L3574" t="s">
        <v>18</v>
      </c>
      <c r="M3574">
        <v>111</v>
      </c>
      <c r="N3574">
        <f>Table1[[#This Row],[Basic Salary]]+Table1[[#This Row],[Bonus]]</f>
        <v>69817</v>
      </c>
      <c r="O3574" s="2">
        <f>Table1[[#This Row],[Bonus]]/Table1[[#This Row],[Basic Salary]]</f>
        <v>0.44530700120067901</v>
      </c>
      <c r="P3574">
        <f ca="1">DATEDIF(Table1[[#This Row],[Date of Birth]],TODAY(),"Y")</f>
        <v>17</v>
      </c>
      <c r="Q3574">
        <f ca="1">DATEDIF(Table1[[#This Row],[Joining Date]],TODAY(),"Y")</f>
        <v>3</v>
      </c>
      <c r="R3574" t="str">
        <f ca="1">IF(YEAR(Table1[[#This Row],[Joining Date]])=YEAR(TODAY()),"Yes","No")</f>
        <v>No</v>
      </c>
      <c r="S3574" t="str">
        <f ca="1">IF(Table1[[#This Row],[Experience]]&gt;5,"Yes","No")</f>
        <v>No</v>
      </c>
      <c r="T3574" t="str">
        <f>TEXT(Table1[[#This Row],[Joining Date]],"mmmm")</f>
        <v>December</v>
      </c>
      <c r="U3574" t="str">
        <f>TEXT(Table1[[#This Row],[Joining Date]],"yyyy")</f>
        <v>2022</v>
      </c>
      <c r="V3574" s="5">
        <f ca="1">TODAY()-Table1[[#This Row],[Joining Date]]</f>
        <v>1325</v>
      </c>
      <c r="W3574" t="str">
        <f>LEFT(Table1[[#This Row],[Employee Name]],FIND(" ",Table1[[#This Row],[Employee Name]])-1)</f>
        <v>Krishna</v>
      </c>
      <c r="X3574" t="str">
        <f>RIGHT(Table1[[#This Row],[Employee Name]],LEN(Table1[[#This Row],[Employee Name]])-FIND(" ",Table1[[#This Row],[Employee Name]]))</f>
        <v>Chaitanya</v>
      </c>
      <c r="Y3574" t="str">
        <f>Table1[[#This Row],[Department]]&amp;"-"&amp;Table1[[#This Row],[Employee ID]]</f>
        <v>Marketing-E00438</v>
      </c>
      <c r="Z3574" t="str">
        <f>LEFT(Table1[[#This Row],[Department]],3)</f>
        <v>Mar</v>
      </c>
      <c r="AA3574" t="str">
        <f>_xlfn.XLOOKUP(Table1[[#This Row],[Manager ID]],MANAGERS!A:A,MANAGERS!B:B)</f>
        <v>Manager_11</v>
      </c>
      <c r="AB3574" t="str" cm="1">
        <f t="array" ref="AB3574">_xlfn.XLOOKUP(Table1[[#This Row],[Manager ID]],Table2[[#All],[Manager ID]],Table2[[#All],[Department Head]])</f>
        <v>Marketing</v>
      </c>
      <c r="AC3574" s="2">
        <f>_xlfn.XLOOKUP(Table1[[#This Row],[City]],L:L,O:O)</f>
        <v>0.21356479274849693</v>
      </c>
      <c r="AD3574" t="str" cm="1">
        <f t="array" ref="AD3574">_xlfn.IFS(Table1[[#This Row],[Performance Score]]&gt;=90,"Excellent",Table1[[#This Row],[Performance Score]]&gt;=75,"Good",Table1[[#This Row],[Performance Score]]&gt;=60,"Average",Table1[[#This Row],[Performance Score]]&lt;=60,"Need Improvement")</f>
        <v>Good</v>
      </c>
      <c r="AE3574" t="str">
        <f>IF(AND(Table1[[#This Row],[Attendance %]]&gt;=80,(Table1[[#This Row],[Performance Score]]&gt;=80)),"Eligible","Not Eligible")</f>
        <v>Eligible</v>
      </c>
      <c r="AF3574" t="str">
        <f>IF(Table1[[#This Row],[Performance Score]]&gt;=80,"High Performer","Low Performer")</f>
        <v>High Performer</v>
      </c>
      <c r="AG3574" t="str" cm="1">
        <f t="array" aca="1" ref="AG3574" ca="1">_xlfn.IFS(Table1[[#This Row],[Experience]]&lt;=3,"Junior",Table1[[#This Row],[Experience]]&lt;=7,"Mid Level",Table1[[#This Row],[Experience]]&gt;=7,"Senior")</f>
        <v>Junior</v>
      </c>
      <c r="AH3574" t="str">
        <f>IF(Table1[[#This Row],[Attendance %]]&gt;75,"OK","Below 75")</f>
        <v>OK</v>
      </c>
      <c r="AI3574" t="b">
        <f>ISBLANK(Table1[[#This Row],[Employee ID]])</f>
        <v>0</v>
      </c>
      <c r="AJ3574" t="b">
        <f>ISNUMBER(Table1[[#This Row],[Total Salary  ]])</f>
        <v>1</v>
      </c>
      <c r="AK3574" t="str">
        <f>IFERROR(_xlfn.XLOOKUP(Table1[[#This Row],[Manager ID]],MANAGERS!A:A,MANAGERS!B:B),"Not Found")</f>
        <v>Manager_11</v>
      </c>
    </row>
    <row r="3575" spans="1:37" x14ac:dyDescent="0.2">
      <c r="A3575" t="s">
        <v>3455</v>
      </c>
      <c r="B3575" t="s">
        <v>129</v>
      </c>
      <c r="C3575" t="s">
        <v>21</v>
      </c>
      <c r="D3575" t="s">
        <v>81</v>
      </c>
      <c r="E3575" t="s">
        <v>26</v>
      </c>
      <c r="F3575" s="1">
        <v>45701</v>
      </c>
      <c r="G3575" s="1">
        <v>30954</v>
      </c>
      <c r="H3575">
        <v>40313</v>
      </c>
      <c r="I3575">
        <v>29500</v>
      </c>
      <c r="J3575">
        <v>75</v>
      </c>
      <c r="K3575">
        <v>86</v>
      </c>
      <c r="L3575" t="s">
        <v>34</v>
      </c>
      <c r="M3575">
        <v>119</v>
      </c>
      <c r="N3575">
        <f>Table1[[#This Row],[Basic Salary]]+Table1[[#This Row],[Bonus]]</f>
        <v>69813</v>
      </c>
      <c r="O3575" s="2">
        <f>Table1[[#This Row],[Bonus]]/Table1[[#This Row],[Basic Salary]]</f>
        <v>0.73177386947138645</v>
      </c>
      <c r="P3575">
        <f ca="1">DATEDIF(Table1[[#This Row],[Date of Birth]],TODAY(),"Y")</f>
        <v>41</v>
      </c>
      <c r="Q3575">
        <f ca="1">DATEDIF(Table1[[#This Row],[Joining Date]],TODAY(),"Y")</f>
        <v>1</v>
      </c>
      <c r="R3575" t="str">
        <f ca="1">IF(YEAR(Table1[[#This Row],[Joining Date]])=YEAR(TODAY()),"Yes","No")</f>
        <v>No</v>
      </c>
      <c r="S3575" t="str">
        <f ca="1">IF(Table1[[#This Row],[Experience]]&gt;5,"Yes","No")</f>
        <v>No</v>
      </c>
      <c r="T3575" t="str">
        <f>TEXT(Table1[[#This Row],[Joining Date]],"mmmm")</f>
        <v>February</v>
      </c>
      <c r="U3575" t="str">
        <f>TEXT(Table1[[#This Row],[Joining Date]],"yyyy")</f>
        <v>2025</v>
      </c>
      <c r="V3575" s="5">
        <f ca="1">TODAY()-Table1[[#This Row],[Joining Date]]</f>
        <v>538</v>
      </c>
      <c r="W3575" t="str">
        <f>LEFT(Table1[[#This Row],[Employee Name]],FIND(" ",Table1[[#This Row],[Employee Name]])-1)</f>
        <v>Aarav</v>
      </c>
      <c r="X3575" t="str">
        <f>RIGHT(Table1[[#This Row],[Employee Name]],LEN(Table1[[#This Row],[Employee Name]])-FIND(" ",Table1[[#This Row],[Employee Name]]))</f>
        <v>Sharma</v>
      </c>
      <c r="Y3575" t="str">
        <f>Table1[[#This Row],[Department]]&amp;"-"&amp;Table1[[#This Row],[Employee ID]]</f>
        <v>Sales-E03399</v>
      </c>
      <c r="Z3575" t="str">
        <f>LEFT(Table1[[#This Row],[Department]],3)</f>
        <v>Sal</v>
      </c>
      <c r="AA3575" t="str">
        <f>_xlfn.XLOOKUP(Table1[[#This Row],[Manager ID]],MANAGERS!A:A,MANAGERS!B:B)</f>
        <v>Manager_19</v>
      </c>
      <c r="AB3575" t="str" cm="1">
        <f t="array" ref="AB3575">_xlfn.XLOOKUP(Table1[[#This Row],[Manager ID]],Table2[[#All],[Manager ID]],Table2[[#All],[Department Head]])</f>
        <v>Support</v>
      </c>
      <c r="AC3575" s="2">
        <f>_xlfn.XLOOKUP(Table1[[#This Row],[City]],L:L,O:O)</f>
        <v>0.24030340748661314</v>
      </c>
      <c r="AD3575" t="str" cm="1">
        <f t="array" ref="AD3575">_xlfn.IFS(Table1[[#This Row],[Performance Score]]&gt;=90,"Excellent",Table1[[#This Row],[Performance Score]]&gt;=75,"Good",Table1[[#This Row],[Performance Score]]&gt;=60,"Average",Table1[[#This Row],[Performance Score]]&lt;=60,"Need Improvement")</f>
        <v>Good</v>
      </c>
      <c r="AE3575" t="str">
        <f>IF(AND(Table1[[#This Row],[Attendance %]]&gt;=80,(Table1[[#This Row],[Performance Score]]&gt;=80)),"Eligible","Not Eligible")</f>
        <v>Not Eligible</v>
      </c>
      <c r="AF3575" t="str">
        <f>IF(Table1[[#This Row],[Performance Score]]&gt;=80,"High Performer","Low Performer")</f>
        <v>High Performer</v>
      </c>
      <c r="AG3575" t="str" cm="1">
        <f t="array" aca="1" ref="AG3575" ca="1">_xlfn.IFS(Table1[[#This Row],[Experience]]&lt;=3,"Junior",Table1[[#This Row],[Experience]]&lt;=7,"Mid Level",Table1[[#This Row],[Experience]]&gt;=7,"Senior")</f>
        <v>Junior</v>
      </c>
      <c r="AH3575" t="str">
        <f>IF(Table1[[#This Row],[Attendance %]]&gt;75,"OK","Below 75")</f>
        <v>Below 75</v>
      </c>
      <c r="AI3575" t="b">
        <f>ISBLANK(Table1[[#This Row],[Employee ID]])</f>
        <v>0</v>
      </c>
      <c r="AJ3575" t="b">
        <f>ISNUMBER(Table1[[#This Row],[Total Salary  ]])</f>
        <v>1</v>
      </c>
      <c r="AK3575" t="str">
        <f>IFERROR(_xlfn.XLOOKUP(Table1[[#This Row],[Manager ID]],MANAGERS!A:A,MANAGERS!B:B),"Not Found")</f>
        <v>Manager_19</v>
      </c>
    </row>
    <row r="3576" spans="1:37" x14ac:dyDescent="0.2">
      <c r="A3576" t="s">
        <v>2751</v>
      </c>
      <c r="B3576" t="s">
        <v>129</v>
      </c>
      <c r="C3576" t="s">
        <v>15</v>
      </c>
      <c r="D3576" t="s">
        <v>46</v>
      </c>
      <c r="E3576" t="s">
        <v>26</v>
      </c>
      <c r="F3576" s="1">
        <v>44977</v>
      </c>
      <c r="G3576" s="1">
        <v>36221</v>
      </c>
      <c r="H3576">
        <v>64080</v>
      </c>
      <c r="I3576">
        <v>5709</v>
      </c>
      <c r="J3576">
        <v>64</v>
      </c>
      <c r="K3576">
        <v>67</v>
      </c>
      <c r="L3576" t="s">
        <v>37</v>
      </c>
      <c r="M3576">
        <v>105</v>
      </c>
      <c r="N3576">
        <f>Table1[[#This Row],[Basic Salary]]+Table1[[#This Row],[Bonus]]</f>
        <v>69789</v>
      </c>
      <c r="O3576" s="2">
        <f>Table1[[#This Row],[Bonus]]/Table1[[#This Row],[Basic Salary]]</f>
        <v>8.9091760299625469E-2</v>
      </c>
      <c r="P3576">
        <f ca="1">DATEDIF(Table1[[#This Row],[Date of Birth]],TODAY(),"Y")</f>
        <v>27</v>
      </c>
      <c r="Q3576">
        <f ca="1">DATEDIF(Table1[[#This Row],[Joining Date]],TODAY(),"Y")</f>
        <v>3</v>
      </c>
      <c r="R3576" t="str">
        <f ca="1">IF(YEAR(Table1[[#This Row],[Joining Date]])=YEAR(TODAY()),"Yes","No")</f>
        <v>No</v>
      </c>
      <c r="S3576" t="str">
        <f ca="1">IF(Table1[[#This Row],[Experience]]&gt;5,"Yes","No")</f>
        <v>No</v>
      </c>
      <c r="T3576" t="str">
        <f>TEXT(Table1[[#This Row],[Joining Date]],"mmmm")</f>
        <v>February</v>
      </c>
      <c r="U3576" t="str">
        <f>TEXT(Table1[[#This Row],[Joining Date]],"yyyy")</f>
        <v>2023</v>
      </c>
      <c r="V3576" s="5">
        <f ca="1">TODAY()-Table1[[#This Row],[Joining Date]]</f>
        <v>1262</v>
      </c>
      <c r="W3576" t="str">
        <f>LEFT(Table1[[#This Row],[Employee Name]],FIND(" ",Table1[[#This Row],[Employee Name]])-1)</f>
        <v>Aarav</v>
      </c>
      <c r="X3576" t="str">
        <f>RIGHT(Table1[[#This Row],[Employee Name]],LEN(Table1[[#This Row],[Employee Name]])-FIND(" ",Table1[[#This Row],[Employee Name]]))</f>
        <v>Sharma</v>
      </c>
      <c r="Y3576" t="str">
        <f>Table1[[#This Row],[Department]]&amp;"-"&amp;Table1[[#This Row],[Employee ID]]</f>
        <v>Support-E02695</v>
      </c>
      <c r="Z3576" t="str">
        <f>LEFT(Table1[[#This Row],[Department]],3)</f>
        <v>Sup</v>
      </c>
      <c r="AA3576" t="str">
        <f>_xlfn.XLOOKUP(Table1[[#This Row],[Manager ID]],MANAGERS!A:A,MANAGERS!B:B)</f>
        <v>Manager_5</v>
      </c>
      <c r="AB3576" t="str" cm="1">
        <f t="array" ref="AB3576">_xlfn.XLOOKUP(Table1[[#This Row],[Manager ID]],Table2[[#All],[Manager ID]],Table2[[#All],[Department Head]])</f>
        <v>Sales</v>
      </c>
      <c r="AC3576" s="2">
        <f>_xlfn.XLOOKUP(Table1[[#This Row],[City]],L:L,O:O)</f>
        <v>0.24036902712549932</v>
      </c>
      <c r="AD3576" t="str" cm="1">
        <f t="array" ref="AD3576">_xlfn.IFS(Table1[[#This Row],[Performance Score]]&gt;=90,"Excellent",Table1[[#This Row],[Performance Score]]&gt;=75,"Good",Table1[[#This Row],[Performance Score]]&gt;=60,"Average",Table1[[#This Row],[Performance Score]]&lt;=60,"Need Improvement")</f>
        <v>Average</v>
      </c>
      <c r="AE3576" t="str">
        <f>IF(AND(Table1[[#This Row],[Attendance %]]&gt;=80,(Table1[[#This Row],[Performance Score]]&gt;=80)),"Eligible","Not Eligible")</f>
        <v>Not Eligible</v>
      </c>
      <c r="AF3576" t="str">
        <f>IF(Table1[[#This Row],[Performance Score]]&gt;=80,"High Performer","Low Performer")</f>
        <v>Low Performer</v>
      </c>
      <c r="AG3576" t="str" cm="1">
        <f t="array" aca="1" ref="AG3576" ca="1">_xlfn.IFS(Table1[[#This Row],[Experience]]&lt;=3,"Junior",Table1[[#This Row],[Experience]]&lt;=7,"Mid Level",Table1[[#This Row],[Experience]]&gt;=7,"Senior")</f>
        <v>Junior</v>
      </c>
      <c r="AH3576" t="str">
        <f>IF(Table1[[#This Row],[Attendance %]]&gt;75,"OK","Below 75")</f>
        <v>Below 75</v>
      </c>
      <c r="AI3576" t="b">
        <f>ISBLANK(Table1[[#This Row],[Employee ID]])</f>
        <v>0</v>
      </c>
      <c r="AJ3576" t="b">
        <f>ISNUMBER(Table1[[#This Row],[Total Salary  ]])</f>
        <v>1</v>
      </c>
      <c r="AK3576" t="str">
        <f>IFERROR(_xlfn.XLOOKUP(Table1[[#This Row],[Manager ID]],MANAGERS!A:A,MANAGERS!B:B),"Not Found")</f>
        <v>Manager_5</v>
      </c>
    </row>
    <row r="3577" spans="1:37" x14ac:dyDescent="0.2">
      <c r="A3577" t="s">
        <v>797</v>
      </c>
      <c r="B3577" t="s">
        <v>71</v>
      </c>
      <c r="C3577" t="s">
        <v>15</v>
      </c>
      <c r="D3577" t="s">
        <v>25</v>
      </c>
      <c r="E3577" t="s">
        <v>17</v>
      </c>
      <c r="F3577" s="1">
        <v>42588</v>
      </c>
      <c r="G3577" s="1">
        <v>40493</v>
      </c>
      <c r="H3577">
        <v>54697</v>
      </c>
      <c r="I3577">
        <v>15073</v>
      </c>
      <c r="J3577">
        <v>68</v>
      </c>
      <c r="K3577">
        <v>53</v>
      </c>
      <c r="L3577" t="s">
        <v>37</v>
      </c>
      <c r="M3577">
        <v>103</v>
      </c>
      <c r="N3577">
        <f>Table1[[#This Row],[Basic Salary]]+Table1[[#This Row],[Bonus]]</f>
        <v>69770</v>
      </c>
      <c r="O3577" s="2">
        <f>Table1[[#This Row],[Bonus]]/Table1[[#This Row],[Basic Salary]]</f>
        <v>0.27557270051373933</v>
      </c>
      <c r="P3577">
        <f ca="1">DATEDIF(Table1[[#This Row],[Date of Birth]],TODAY(),"Y")</f>
        <v>15</v>
      </c>
      <c r="Q3577">
        <f ca="1">DATEDIF(Table1[[#This Row],[Joining Date]],TODAY(),"Y")</f>
        <v>9</v>
      </c>
      <c r="R3577" t="str">
        <f ca="1">IF(YEAR(Table1[[#This Row],[Joining Date]])=YEAR(TODAY()),"Yes","No")</f>
        <v>No</v>
      </c>
      <c r="S3577" t="str">
        <f ca="1">IF(Table1[[#This Row],[Experience]]&gt;5,"Yes","No")</f>
        <v>Yes</v>
      </c>
      <c r="T3577" t="str">
        <f>TEXT(Table1[[#This Row],[Joining Date]],"mmmm")</f>
        <v>August</v>
      </c>
      <c r="U3577" t="str">
        <f>TEXT(Table1[[#This Row],[Joining Date]],"yyyy")</f>
        <v>2016</v>
      </c>
      <c r="V3577" s="5">
        <f ca="1">TODAY()-Table1[[#This Row],[Joining Date]]</f>
        <v>3651</v>
      </c>
      <c r="W3577" t="str">
        <f>LEFT(Table1[[#This Row],[Employee Name]],FIND(" ",Table1[[#This Row],[Employee Name]])-1)</f>
        <v>Sneha</v>
      </c>
      <c r="X3577" t="str">
        <f>RIGHT(Table1[[#This Row],[Employee Name]],LEN(Table1[[#This Row],[Employee Name]])-FIND(" ",Table1[[#This Row],[Employee Name]]))</f>
        <v>Iyer</v>
      </c>
      <c r="Y3577" t="str">
        <f>Table1[[#This Row],[Department]]&amp;"-"&amp;Table1[[#This Row],[Employee ID]]</f>
        <v>Finance-E00741</v>
      </c>
      <c r="Z3577" t="str">
        <f>LEFT(Table1[[#This Row],[Department]],3)</f>
        <v>Fin</v>
      </c>
      <c r="AA3577" t="str">
        <f>_xlfn.XLOOKUP(Table1[[#This Row],[Manager ID]],MANAGERS!A:A,MANAGERS!B:B)</f>
        <v>Manager_3</v>
      </c>
      <c r="AB3577" t="str" cm="1">
        <f t="array" ref="AB3577">_xlfn.XLOOKUP(Table1[[#This Row],[Manager ID]],Table2[[#All],[Manager ID]],Table2[[#All],[Department Head]])</f>
        <v>IT</v>
      </c>
      <c r="AC3577" s="2">
        <f>_xlfn.XLOOKUP(Table1[[#This Row],[City]],L:L,O:O)</f>
        <v>0.24036902712549932</v>
      </c>
      <c r="AD3577" t="str" cm="1">
        <f t="array" ref="AD3577">_xlfn.IFS(Table1[[#This Row],[Performance Score]]&gt;=90,"Excellent",Table1[[#This Row],[Performance Score]]&gt;=75,"Good",Table1[[#This Row],[Performance Score]]&gt;=60,"Average",Table1[[#This Row],[Performance Score]]&lt;=60,"Need Improvement")</f>
        <v>Need Improvement</v>
      </c>
      <c r="AE3577" t="str">
        <f>IF(AND(Table1[[#This Row],[Attendance %]]&gt;=80,(Table1[[#This Row],[Performance Score]]&gt;=80)),"Eligible","Not Eligible")</f>
        <v>Not Eligible</v>
      </c>
      <c r="AF3577" t="str">
        <f>IF(Table1[[#This Row],[Performance Score]]&gt;=80,"High Performer","Low Performer")</f>
        <v>Low Performer</v>
      </c>
      <c r="AG3577" t="str" cm="1">
        <f t="array" aca="1" ref="AG3577" ca="1">_xlfn.IFS(Table1[[#This Row],[Experience]]&lt;=3,"Junior",Table1[[#This Row],[Experience]]&lt;=7,"Mid Level",Table1[[#This Row],[Experience]]&gt;=7,"Senior")</f>
        <v>Senior</v>
      </c>
      <c r="AH3577" t="str">
        <f>IF(Table1[[#This Row],[Attendance %]]&gt;75,"OK","Below 75")</f>
        <v>Below 75</v>
      </c>
      <c r="AI3577" t="b">
        <f>ISBLANK(Table1[[#This Row],[Employee ID]])</f>
        <v>0</v>
      </c>
      <c r="AJ3577" t="b">
        <f>ISNUMBER(Table1[[#This Row],[Total Salary  ]])</f>
        <v>1</v>
      </c>
      <c r="AK3577" t="str">
        <f>IFERROR(_xlfn.XLOOKUP(Table1[[#This Row],[Manager ID]],MANAGERS!A:A,MANAGERS!B:B),"Not Found")</f>
        <v>Manager_3</v>
      </c>
    </row>
    <row r="3578" spans="1:37" x14ac:dyDescent="0.2">
      <c r="A3578" t="s">
        <v>4074</v>
      </c>
      <c r="B3578" t="s">
        <v>69</v>
      </c>
      <c r="C3578" t="s">
        <v>21</v>
      </c>
      <c r="D3578" t="s">
        <v>33</v>
      </c>
      <c r="E3578" t="s">
        <v>26</v>
      </c>
      <c r="F3578" s="1">
        <v>42529</v>
      </c>
      <c r="G3578" s="1">
        <v>36517</v>
      </c>
      <c r="H3578">
        <v>48328</v>
      </c>
      <c r="I3578">
        <v>21439</v>
      </c>
      <c r="J3578">
        <v>87</v>
      </c>
      <c r="K3578">
        <v>61</v>
      </c>
      <c r="L3578" t="s">
        <v>53</v>
      </c>
      <c r="M3578">
        <v>118</v>
      </c>
      <c r="N3578">
        <f>Table1[[#This Row],[Basic Salary]]+Table1[[#This Row],[Bonus]]</f>
        <v>69767</v>
      </c>
      <c r="O3578" s="2">
        <f>Table1[[#This Row],[Bonus]]/Table1[[#This Row],[Basic Salary]]</f>
        <v>0.44361446780334379</v>
      </c>
      <c r="P3578">
        <f ca="1">DATEDIF(Table1[[#This Row],[Date of Birth]],TODAY(),"Y")</f>
        <v>26</v>
      </c>
      <c r="Q3578">
        <f ca="1">DATEDIF(Table1[[#This Row],[Joining Date]],TODAY(),"Y")</f>
        <v>10</v>
      </c>
      <c r="R3578" t="str">
        <f ca="1">IF(YEAR(Table1[[#This Row],[Joining Date]])=YEAR(TODAY()),"Yes","No")</f>
        <v>No</v>
      </c>
      <c r="S3578" t="str">
        <f ca="1">IF(Table1[[#This Row],[Experience]]&gt;5,"Yes","No")</f>
        <v>Yes</v>
      </c>
      <c r="T3578" t="str">
        <f>TEXT(Table1[[#This Row],[Joining Date]],"mmmm")</f>
        <v>June</v>
      </c>
      <c r="U3578" t="str">
        <f>TEXT(Table1[[#This Row],[Joining Date]],"yyyy")</f>
        <v>2016</v>
      </c>
      <c r="V3578" s="5">
        <f ca="1">TODAY()-Table1[[#This Row],[Joining Date]]</f>
        <v>3710</v>
      </c>
      <c r="W3578" t="str">
        <f>LEFT(Table1[[#This Row],[Employee Name]],FIND(" ",Table1[[#This Row],[Employee Name]])-1)</f>
        <v>Neha</v>
      </c>
      <c r="X3578" t="str">
        <f>RIGHT(Table1[[#This Row],[Employee Name]],LEN(Table1[[#This Row],[Employee Name]])-FIND(" ",Table1[[#This Row],[Employee Name]]))</f>
        <v>Kulkarni</v>
      </c>
      <c r="Y3578" t="str">
        <f>Table1[[#This Row],[Department]]&amp;"-"&amp;Table1[[#This Row],[Employee ID]]</f>
        <v>Marketing-E04018</v>
      </c>
      <c r="Z3578" t="str">
        <f>LEFT(Table1[[#This Row],[Department]],3)</f>
        <v>Mar</v>
      </c>
      <c r="AA3578" t="str">
        <f>_xlfn.XLOOKUP(Table1[[#This Row],[Manager ID]],MANAGERS!A:A,MANAGERS!B:B)</f>
        <v>Manager_18</v>
      </c>
      <c r="AB3578" t="str" cm="1">
        <f t="array" ref="AB3578">_xlfn.XLOOKUP(Table1[[#This Row],[Manager ID]],Table2[[#All],[Manager ID]],Table2[[#All],[Department Head]])</f>
        <v>Support</v>
      </c>
      <c r="AC3578" s="2">
        <f>_xlfn.XLOOKUP(Table1[[#This Row],[City]],L:L,O:O)</f>
        <v>0.23685887225230964</v>
      </c>
      <c r="AD3578" t="str" cm="1">
        <f t="array" ref="AD3578">_xlfn.IFS(Table1[[#This Row],[Performance Score]]&gt;=90,"Excellent",Table1[[#This Row],[Performance Score]]&gt;=75,"Good",Table1[[#This Row],[Performance Score]]&gt;=60,"Average",Table1[[#This Row],[Performance Score]]&lt;=60,"Need Improvement")</f>
        <v>Average</v>
      </c>
      <c r="AE3578" t="str">
        <f>IF(AND(Table1[[#This Row],[Attendance %]]&gt;=80,(Table1[[#This Row],[Performance Score]]&gt;=80)),"Eligible","Not Eligible")</f>
        <v>Not Eligible</v>
      </c>
      <c r="AF3578" t="str">
        <f>IF(Table1[[#This Row],[Performance Score]]&gt;=80,"High Performer","Low Performer")</f>
        <v>Low Performer</v>
      </c>
      <c r="AG3578" t="str" cm="1">
        <f t="array" aca="1" ref="AG3578" ca="1">_xlfn.IFS(Table1[[#This Row],[Experience]]&lt;=3,"Junior",Table1[[#This Row],[Experience]]&lt;=7,"Mid Level",Table1[[#This Row],[Experience]]&gt;=7,"Senior")</f>
        <v>Senior</v>
      </c>
      <c r="AH3578" t="str">
        <f>IF(Table1[[#This Row],[Attendance %]]&gt;75,"OK","Below 75")</f>
        <v>OK</v>
      </c>
      <c r="AI3578" t="b">
        <f>ISBLANK(Table1[[#This Row],[Employee ID]])</f>
        <v>0</v>
      </c>
      <c r="AJ3578" t="b">
        <f>ISNUMBER(Table1[[#This Row],[Total Salary  ]])</f>
        <v>1</v>
      </c>
      <c r="AK3578" t="str">
        <f>IFERROR(_xlfn.XLOOKUP(Table1[[#This Row],[Manager ID]],MANAGERS!A:A,MANAGERS!B:B),"Not Found")</f>
        <v>Manager_18</v>
      </c>
    </row>
    <row r="3579" spans="1:37" x14ac:dyDescent="0.2">
      <c r="A3579" t="s">
        <v>4620</v>
      </c>
      <c r="B3579" t="s">
        <v>87</v>
      </c>
      <c r="C3579" t="s">
        <v>15</v>
      </c>
      <c r="D3579" t="s">
        <v>43</v>
      </c>
      <c r="E3579" t="s">
        <v>65</v>
      </c>
      <c r="F3579" s="1">
        <v>45325</v>
      </c>
      <c r="G3579" s="1">
        <v>38192</v>
      </c>
      <c r="H3579">
        <v>50209</v>
      </c>
      <c r="I3579">
        <v>19556</v>
      </c>
      <c r="J3579">
        <v>75</v>
      </c>
      <c r="K3579">
        <v>78</v>
      </c>
      <c r="L3579" t="s">
        <v>27</v>
      </c>
      <c r="M3579">
        <v>111</v>
      </c>
      <c r="N3579">
        <f>Table1[[#This Row],[Basic Salary]]+Table1[[#This Row],[Bonus]]</f>
        <v>69765</v>
      </c>
      <c r="O3579" s="2">
        <f>Table1[[#This Row],[Bonus]]/Table1[[#This Row],[Basic Salary]]</f>
        <v>0.38949192375868869</v>
      </c>
      <c r="P3579">
        <f ca="1">DATEDIF(Table1[[#This Row],[Date of Birth]],TODAY(),"Y")</f>
        <v>22</v>
      </c>
      <c r="Q3579">
        <f ca="1">DATEDIF(Table1[[#This Row],[Joining Date]],TODAY(),"Y")</f>
        <v>2</v>
      </c>
      <c r="R3579" t="str">
        <f ca="1">IF(YEAR(Table1[[#This Row],[Joining Date]])=YEAR(TODAY()),"Yes","No")</f>
        <v>No</v>
      </c>
      <c r="S3579" t="str">
        <f ca="1">IF(Table1[[#This Row],[Experience]]&gt;5,"Yes","No")</f>
        <v>No</v>
      </c>
      <c r="T3579" t="str">
        <f>TEXT(Table1[[#This Row],[Joining Date]],"mmmm")</f>
        <v>February</v>
      </c>
      <c r="U3579" t="str">
        <f>TEXT(Table1[[#This Row],[Joining Date]],"yyyy")</f>
        <v>2024</v>
      </c>
      <c r="V3579" s="5">
        <f ca="1">TODAY()-Table1[[#This Row],[Joining Date]]</f>
        <v>914</v>
      </c>
      <c r="W3579" t="str">
        <f>LEFT(Table1[[#This Row],[Employee Name]],FIND(" ",Table1[[#This Row],[Employee Name]])-1)</f>
        <v>Arjun</v>
      </c>
      <c r="X3579" t="str">
        <f>RIGHT(Table1[[#This Row],[Employee Name]],LEN(Table1[[#This Row],[Employee Name]])-FIND(" ",Table1[[#This Row],[Employee Name]]))</f>
        <v>Mehta</v>
      </c>
      <c r="Y3579" t="str">
        <f>Table1[[#This Row],[Department]]&amp;"-"&amp;Table1[[#This Row],[Employee ID]]</f>
        <v>Operations-E04564</v>
      </c>
      <c r="Z3579" t="str">
        <f>LEFT(Table1[[#This Row],[Department]],3)</f>
        <v>Ope</v>
      </c>
      <c r="AA3579" t="str">
        <f>_xlfn.XLOOKUP(Table1[[#This Row],[Manager ID]],MANAGERS!A:A,MANAGERS!B:B)</f>
        <v>Manager_11</v>
      </c>
      <c r="AB3579" t="str" cm="1">
        <f t="array" ref="AB3579">_xlfn.XLOOKUP(Table1[[#This Row],[Manager ID]],Table2[[#All],[Manager ID]],Table2[[#All],[Department Head]])</f>
        <v>Marketing</v>
      </c>
      <c r="AC3579" s="2">
        <f>_xlfn.XLOOKUP(Table1[[#This Row],[City]],L:L,O:O)</f>
        <v>0.23674293405114402</v>
      </c>
      <c r="AD3579" t="str" cm="1">
        <f t="array" ref="AD3579">_xlfn.IFS(Table1[[#This Row],[Performance Score]]&gt;=90,"Excellent",Table1[[#This Row],[Performance Score]]&gt;=75,"Good",Table1[[#This Row],[Performance Score]]&gt;=60,"Average",Table1[[#This Row],[Performance Score]]&lt;=60,"Need Improvement")</f>
        <v>Good</v>
      </c>
      <c r="AE3579" t="str">
        <f>IF(AND(Table1[[#This Row],[Attendance %]]&gt;=80,(Table1[[#This Row],[Performance Score]]&gt;=80)),"Eligible","Not Eligible")</f>
        <v>Not Eligible</v>
      </c>
      <c r="AF3579" t="str">
        <f>IF(Table1[[#This Row],[Performance Score]]&gt;=80,"High Performer","Low Performer")</f>
        <v>Low Performer</v>
      </c>
      <c r="AG3579" t="str" cm="1">
        <f t="array" aca="1" ref="AG3579" ca="1">_xlfn.IFS(Table1[[#This Row],[Experience]]&lt;=3,"Junior",Table1[[#This Row],[Experience]]&lt;=7,"Mid Level",Table1[[#This Row],[Experience]]&gt;=7,"Senior")</f>
        <v>Junior</v>
      </c>
      <c r="AH3579" t="str">
        <f>IF(Table1[[#This Row],[Attendance %]]&gt;75,"OK","Below 75")</f>
        <v>Below 75</v>
      </c>
      <c r="AI3579" t="b">
        <f>ISBLANK(Table1[[#This Row],[Employee ID]])</f>
        <v>0</v>
      </c>
      <c r="AJ3579" t="b">
        <f>ISNUMBER(Table1[[#This Row],[Total Salary  ]])</f>
        <v>1</v>
      </c>
      <c r="AK3579" t="str">
        <f>IFERROR(_xlfn.XLOOKUP(Table1[[#This Row],[Manager ID]],MANAGERS!A:A,MANAGERS!B:B),"Not Found")</f>
        <v>Manager_11</v>
      </c>
    </row>
    <row r="3580" spans="1:37" x14ac:dyDescent="0.2">
      <c r="A3580" t="s">
        <v>4220</v>
      </c>
      <c r="B3580" t="s">
        <v>48</v>
      </c>
      <c r="C3580" t="s">
        <v>15</v>
      </c>
      <c r="D3580" t="s">
        <v>46</v>
      </c>
      <c r="E3580" t="s">
        <v>26</v>
      </c>
      <c r="F3580" s="1">
        <v>42872</v>
      </c>
      <c r="G3580" s="1">
        <v>35793</v>
      </c>
      <c r="H3580">
        <v>47456</v>
      </c>
      <c r="I3580">
        <v>22307</v>
      </c>
      <c r="J3580">
        <v>95</v>
      </c>
      <c r="K3580">
        <v>66</v>
      </c>
      <c r="L3580" t="s">
        <v>37</v>
      </c>
      <c r="M3580">
        <v>107</v>
      </c>
      <c r="N3580">
        <f>Table1[[#This Row],[Basic Salary]]+Table1[[#This Row],[Bonus]]</f>
        <v>69763</v>
      </c>
      <c r="O3580" s="2">
        <f>Table1[[#This Row],[Bonus]]/Table1[[#This Row],[Basic Salary]]</f>
        <v>0.47005647336480105</v>
      </c>
      <c r="P3580">
        <f ca="1">DATEDIF(Table1[[#This Row],[Date of Birth]],TODAY(),"Y")</f>
        <v>28</v>
      </c>
      <c r="Q3580">
        <f ca="1">DATEDIF(Table1[[#This Row],[Joining Date]],TODAY(),"Y")</f>
        <v>9</v>
      </c>
      <c r="R3580" t="str">
        <f ca="1">IF(YEAR(Table1[[#This Row],[Joining Date]])=YEAR(TODAY()),"Yes","No")</f>
        <v>No</v>
      </c>
      <c r="S3580" t="str">
        <f ca="1">IF(Table1[[#This Row],[Experience]]&gt;5,"Yes","No")</f>
        <v>Yes</v>
      </c>
      <c r="T3580" t="str">
        <f>TEXT(Table1[[#This Row],[Joining Date]],"mmmm")</f>
        <v>May</v>
      </c>
      <c r="U3580" t="str">
        <f>TEXT(Table1[[#This Row],[Joining Date]],"yyyy")</f>
        <v>2017</v>
      </c>
      <c r="V3580" s="5">
        <f ca="1">TODAY()-Table1[[#This Row],[Joining Date]]</f>
        <v>3367</v>
      </c>
      <c r="W3580" t="str">
        <f>LEFT(Table1[[#This Row],[Employee Name]],FIND(" ",Table1[[#This Row],[Employee Name]])-1)</f>
        <v>Aditya</v>
      </c>
      <c r="X3580" t="str">
        <f>RIGHT(Table1[[#This Row],[Employee Name]],LEN(Table1[[#This Row],[Employee Name]])-FIND(" ",Table1[[#This Row],[Employee Name]]))</f>
        <v>Kapoor</v>
      </c>
      <c r="Y3580" t="str">
        <f>Table1[[#This Row],[Department]]&amp;"-"&amp;Table1[[#This Row],[Employee ID]]</f>
        <v>Support-E04164</v>
      </c>
      <c r="Z3580" t="str">
        <f>LEFT(Table1[[#This Row],[Department]],3)</f>
        <v>Sup</v>
      </c>
      <c r="AA3580" t="str">
        <f>_xlfn.XLOOKUP(Table1[[#This Row],[Manager ID]],MANAGERS!A:A,MANAGERS!B:B)</f>
        <v>Manager_7</v>
      </c>
      <c r="AB3580" t="str" cm="1">
        <f t="array" ref="AB3580">_xlfn.XLOOKUP(Table1[[#This Row],[Manager ID]],Table2[[#All],[Manager ID]],Table2[[#All],[Department Head]])</f>
        <v>Operations</v>
      </c>
      <c r="AC3580" s="2">
        <f>_xlfn.XLOOKUP(Table1[[#This Row],[City]],L:L,O:O)</f>
        <v>0.24036902712549932</v>
      </c>
      <c r="AD3580" t="str" cm="1">
        <f t="array" ref="AD3580">_xlfn.IFS(Table1[[#This Row],[Performance Score]]&gt;=90,"Excellent",Table1[[#This Row],[Performance Score]]&gt;=75,"Good",Table1[[#This Row],[Performance Score]]&gt;=60,"Average",Table1[[#This Row],[Performance Score]]&lt;=60,"Need Improvement")</f>
        <v>Average</v>
      </c>
      <c r="AE3580" t="str">
        <f>IF(AND(Table1[[#This Row],[Attendance %]]&gt;=80,(Table1[[#This Row],[Performance Score]]&gt;=80)),"Eligible","Not Eligible")</f>
        <v>Not Eligible</v>
      </c>
      <c r="AF3580" t="str">
        <f>IF(Table1[[#This Row],[Performance Score]]&gt;=80,"High Performer","Low Performer")</f>
        <v>Low Performer</v>
      </c>
      <c r="AG3580" t="str" cm="1">
        <f t="array" aca="1" ref="AG3580" ca="1">_xlfn.IFS(Table1[[#This Row],[Experience]]&lt;=3,"Junior",Table1[[#This Row],[Experience]]&lt;=7,"Mid Level",Table1[[#This Row],[Experience]]&gt;=7,"Senior")</f>
        <v>Senior</v>
      </c>
      <c r="AH3580" t="str">
        <f>IF(Table1[[#This Row],[Attendance %]]&gt;75,"OK","Below 75")</f>
        <v>OK</v>
      </c>
      <c r="AI3580" t="b">
        <f>ISBLANK(Table1[[#This Row],[Employee ID]])</f>
        <v>0</v>
      </c>
      <c r="AJ3580" t="b">
        <f>ISNUMBER(Table1[[#This Row],[Total Salary  ]])</f>
        <v>1</v>
      </c>
      <c r="AK3580" t="str">
        <f>IFERROR(_xlfn.XLOOKUP(Table1[[#This Row],[Manager ID]],MANAGERS!A:A,MANAGERS!B:B),"Not Found")</f>
        <v>Manager_7</v>
      </c>
    </row>
    <row r="3581" spans="1:37" x14ac:dyDescent="0.2">
      <c r="A3581" t="s">
        <v>1944</v>
      </c>
      <c r="B3581" t="s">
        <v>93</v>
      </c>
      <c r="C3581" t="s">
        <v>15</v>
      </c>
      <c r="D3581" t="s">
        <v>43</v>
      </c>
      <c r="E3581" t="s">
        <v>17</v>
      </c>
      <c r="F3581" s="1">
        <v>43371</v>
      </c>
      <c r="G3581" s="1">
        <v>38756</v>
      </c>
      <c r="H3581">
        <v>55935</v>
      </c>
      <c r="I3581">
        <v>13818</v>
      </c>
      <c r="J3581">
        <v>62</v>
      </c>
      <c r="K3581">
        <v>45</v>
      </c>
      <c r="L3581" t="s">
        <v>34</v>
      </c>
      <c r="M3581">
        <v>112</v>
      </c>
      <c r="N3581">
        <f>Table1[[#This Row],[Basic Salary]]+Table1[[#This Row],[Bonus]]</f>
        <v>69753</v>
      </c>
      <c r="O3581" s="2">
        <f>Table1[[#This Row],[Bonus]]/Table1[[#This Row],[Basic Salary]]</f>
        <v>0.2470367390721373</v>
      </c>
      <c r="P3581">
        <f ca="1">DATEDIF(Table1[[#This Row],[Date of Birth]],TODAY(),"Y")</f>
        <v>20</v>
      </c>
      <c r="Q3581">
        <f ca="1">DATEDIF(Table1[[#This Row],[Joining Date]],TODAY(),"Y")</f>
        <v>7</v>
      </c>
      <c r="R3581" t="str">
        <f ca="1">IF(YEAR(Table1[[#This Row],[Joining Date]])=YEAR(TODAY()),"Yes","No")</f>
        <v>No</v>
      </c>
      <c r="S3581" t="str">
        <f ca="1">IF(Table1[[#This Row],[Experience]]&gt;5,"Yes","No")</f>
        <v>Yes</v>
      </c>
      <c r="T3581" t="str">
        <f>TEXT(Table1[[#This Row],[Joining Date]],"mmmm")</f>
        <v>September</v>
      </c>
      <c r="U3581" t="str">
        <f>TEXT(Table1[[#This Row],[Joining Date]],"yyyy")</f>
        <v>2018</v>
      </c>
      <c r="V3581" s="5">
        <f ca="1">TODAY()-Table1[[#This Row],[Joining Date]]</f>
        <v>2868</v>
      </c>
      <c r="W3581" t="str">
        <f>LEFT(Table1[[#This Row],[Employee Name]],FIND(" ",Table1[[#This Row],[Employee Name]])-1)</f>
        <v>Priya</v>
      </c>
      <c r="X3581" t="str">
        <f>RIGHT(Table1[[#This Row],[Employee Name]],LEN(Table1[[#This Row],[Employee Name]])-FIND(" ",Table1[[#This Row],[Employee Name]]))</f>
        <v>Reddy</v>
      </c>
      <c r="Y3581" t="str">
        <f>Table1[[#This Row],[Department]]&amp;"-"&amp;Table1[[#This Row],[Employee ID]]</f>
        <v>Operations-E01888</v>
      </c>
      <c r="Z3581" t="str">
        <f>LEFT(Table1[[#This Row],[Department]],3)</f>
        <v>Ope</v>
      </c>
      <c r="AA3581" t="str">
        <f>_xlfn.XLOOKUP(Table1[[#This Row],[Manager ID]],MANAGERS!A:A,MANAGERS!B:B)</f>
        <v>Manager_12</v>
      </c>
      <c r="AB3581" t="str" cm="1">
        <f t="array" ref="AB3581">_xlfn.XLOOKUP(Table1[[#This Row],[Manager ID]],Table2[[#All],[Manager ID]],Table2[[#All],[Department Head]])</f>
        <v>Marketing</v>
      </c>
      <c r="AC3581" s="2">
        <f>_xlfn.XLOOKUP(Table1[[#This Row],[City]],L:L,O:O)</f>
        <v>0.24030340748661314</v>
      </c>
      <c r="AD3581" t="str" cm="1">
        <f t="array" ref="AD3581">_xlfn.IFS(Table1[[#This Row],[Performance Score]]&gt;=90,"Excellent",Table1[[#This Row],[Performance Score]]&gt;=75,"Good",Table1[[#This Row],[Performance Score]]&gt;=60,"Average",Table1[[#This Row],[Performance Score]]&lt;=60,"Need Improvement")</f>
        <v>Need Improvement</v>
      </c>
      <c r="AE3581" t="str">
        <f>IF(AND(Table1[[#This Row],[Attendance %]]&gt;=80,(Table1[[#This Row],[Performance Score]]&gt;=80)),"Eligible","Not Eligible")</f>
        <v>Not Eligible</v>
      </c>
      <c r="AF3581" t="str">
        <f>IF(Table1[[#This Row],[Performance Score]]&gt;=80,"High Performer","Low Performer")</f>
        <v>Low Performer</v>
      </c>
      <c r="AG3581" t="str" cm="1">
        <f t="array" aca="1" ref="AG3581" ca="1">_xlfn.IFS(Table1[[#This Row],[Experience]]&lt;=3,"Junior",Table1[[#This Row],[Experience]]&lt;=7,"Mid Level",Table1[[#This Row],[Experience]]&gt;=7,"Senior")</f>
        <v>Mid Level</v>
      </c>
      <c r="AH3581" t="str">
        <f>IF(Table1[[#This Row],[Attendance %]]&gt;75,"OK","Below 75")</f>
        <v>Below 75</v>
      </c>
      <c r="AI3581" t="b">
        <f>ISBLANK(Table1[[#This Row],[Employee ID]])</f>
        <v>0</v>
      </c>
      <c r="AJ3581" t="b">
        <f>ISNUMBER(Table1[[#This Row],[Total Salary  ]])</f>
        <v>1</v>
      </c>
      <c r="AK3581" t="str">
        <f>IFERROR(_xlfn.XLOOKUP(Table1[[#This Row],[Manager ID]],MANAGERS!A:A,MANAGERS!B:B),"Not Found")</f>
        <v>Manager_12</v>
      </c>
    </row>
    <row r="3582" spans="1:37" x14ac:dyDescent="0.2">
      <c r="A3582" t="s">
        <v>804</v>
      </c>
      <c r="B3582" t="s">
        <v>39</v>
      </c>
      <c r="C3582" t="s">
        <v>21</v>
      </c>
      <c r="D3582" t="s">
        <v>25</v>
      </c>
      <c r="E3582" t="s">
        <v>51</v>
      </c>
      <c r="F3582" s="1">
        <v>42937</v>
      </c>
      <c r="G3582" s="1">
        <v>35898</v>
      </c>
      <c r="H3582">
        <v>39790</v>
      </c>
      <c r="I3582">
        <v>29949</v>
      </c>
      <c r="J3582">
        <v>80</v>
      </c>
      <c r="K3582">
        <v>47</v>
      </c>
      <c r="L3582" t="s">
        <v>27</v>
      </c>
      <c r="M3582">
        <v>104</v>
      </c>
      <c r="N3582">
        <f>Table1[[#This Row],[Basic Salary]]+Table1[[#This Row],[Bonus]]</f>
        <v>69739</v>
      </c>
      <c r="O3582" s="2">
        <f>Table1[[#This Row],[Bonus]]/Table1[[#This Row],[Basic Salary]]</f>
        <v>0.75267655189746163</v>
      </c>
      <c r="P3582">
        <f ca="1">DATEDIF(Table1[[#This Row],[Date of Birth]],TODAY(),"Y")</f>
        <v>28</v>
      </c>
      <c r="Q3582">
        <f ca="1">DATEDIF(Table1[[#This Row],[Joining Date]],TODAY(),"Y")</f>
        <v>9</v>
      </c>
      <c r="R3582" t="str">
        <f ca="1">IF(YEAR(Table1[[#This Row],[Joining Date]])=YEAR(TODAY()),"Yes","No")</f>
        <v>No</v>
      </c>
      <c r="S3582" t="str">
        <f ca="1">IF(Table1[[#This Row],[Experience]]&gt;5,"Yes","No")</f>
        <v>Yes</v>
      </c>
      <c r="T3582" t="str">
        <f>TEXT(Table1[[#This Row],[Joining Date]],"mmmm")</f>
        <v>July</v>
      </c>
      <c r="U3582" t="str">
        <f>TEXT(Table1[[#This Row],[Joining Date]],"yyyy")</f>
        <v>2017</v>
      </c>
      <c r="V3582" s="5">
        <f ca="1">TODAY()-Table1[[#This Row],[Joining Date]]</f>
        <v>3302</v>
      </c>
      <c r="W3582" t="str">
        <f>LEFT(Table1[[#This Row],[Employee Name]],FIND(" ",Table1[[#This Row],[Employee Name]])-1)</f>
        <v>Karan</v>
      </c>
      <c r="X3582" t="str">
        <f>RIGHT(Table1[[#This Row],[Employee Name]],LEN(Table1[[#This Row],[Employee Name]])-FIND(" ",Table1[[#This Row],[Employee Name]]))</f>
        <v>Malhotra</v>
      </c>
      <c r="Y3582" t="str">
        <f>Table1[[#This Row],[Department]]&amp;"-"&amp;Table1[[#This Row],[Employee ID]]</f>
        <v>Finance-E00748</v>
      </c>
      <c r="Z3582" t="str">
        <f>LEFT(Table1[[#This Row],[Department]],3)</f>
        <v>Fin</v>
      </c>
      <c r="AA3582" t="str">
        <f>_xlfn.XLOOKUP(Table1[[#This Row],[Manager ID]],MANAGERS!A:A,MANAGERS!B:B)</f>
        <v>Manager_4</v>
      </c>
      <c r="AB3582" t="str" cm="1">
        <f t="array" ref="AB3582">_xlfn.XLOOKUP(Table1[[#This Row],[Manager ID]],Table2[[#All],[Manager ID]],Table2[[#All],[Department Head]])</f>
        <v>Finance</v>
      </c>
      <c r="AC3582" s="2">
        <f>_xlfn.XLOOKUP(Table1[[#This Row],[City]],L:L,O:O)</f>
        <v>0.23674293405114402</v>
      </c>
      <c r="AD3582" t="str" cm="1">
        <f t="array" ref="AD3582">_xlfn.IFS(Table1[[#This Row],[Performance Score]]&gt;=90,"Excellent",Table1[[#This Row],[Performance Score]]&gt;=75,"Good",Table1[[#This Row],[Performance Score]]&gt;=60,"Average",Table1[[#This Row],[Performance Score]]&lt;=60,"Need Improvement")</f>
        <v>Need Improvement</v>
      </c>
      <c r="AE3582" t="str">
        <f>IF(AND(Table1[[#This Row],[Attendance %]]&gt;=80,(Table1[[#This Row],[Performance Score]]&gt;=80)),"Eligible","Not Eligible")</f>
        <v>Not Eligible</v>
      </c>
      <c r="AF3582" t="str">
        <f>IF(Table1[[#This Row],[Performance Score]]&gt;=80,"High Performer","Low Performer")</f>
        <v>Low Performer</v>
      </c>
      <c r="AG3582" t="str" cm="1">
        <f t="array" aca="1" ref="AG3582" ca="1">_xlfn.IFS(Table1[[#This Row],[Experience]]&lt;=3,"Junior",Table1[[#This Row],[Experience]]&lt;=7,"Mid Level",Table1[[#This Row],[Experience]]&gt;=7,"Senior")</f>
        <v>Senior</v>
      </c>
      <c r="AH3582" t="str">
        <f>IF(Table1[[#This Row],[Attendance %]]&gt;75,"OK","Below 75")</f>
        <v>OK</v>
      </c>
      <c r="AI3582" t="b">
        <f>ISBLANK(Table1[[#This Row],[Employee ID]])</f>
        <v>0</v>
      </c>
      <c r="AJ3582" t="b">
        <f>ISNUMBER(Table1[[#This Row],[Total Salary  ]])</f>
        <v>1</v>
      </c>
      <c r="AK3582" t="str">
        <f>IFERROR(_xlfn.XLOOKUP(Table1[[#This Row],[Manager ID]],MANAGERS!A:A,MANAGERS!B:B),"Not Found")</f>
        <v>Manager_4</v>
      </c>
    </row>
    <row r="3583" spans="1:37" x14ac:dyDescent="0.2">
      <c r="A3583" t="s">
        <v>1592</v>
      </c>
      <c r="B3583" t="s">
        <v>57</v>
      </c>
      <c r="C3583" t="s">
        <v>21</v>
      </c>
      <c r="D3583" t="s">
        <v>25</v>
      </c>
      <c r="E3583" t="s">
        <v>26</v>
      </c>
      <c r="F3583" s="1">
        <v>42102</v>
      </c>
      <c r="G3583" s="1">
        <v>40590</v>
      </c>
      <c r="H3583">
        <v>52060</v>
      </c>
      <c r="I3583">
        <v>17647</v>
      </c>
      <c r="J3583">
        <v>96</v>
      </c>
      <c r="K3583">
        <v>82</v>
      </c>
      <c r="L3583" t="s">
        <v>37</v>
      </c>
      <c r="M3583">
        <v>109</v>
      </c>
      <c r="N3583">
        <f>Table1[[#This Row],[Basic Salary]]+Table1[[#This Row],[Bonus]]</f>
        <v>69707</v>
      </c>
      <c r="O3583" s="2">
        <f>Table1[[#This Row],[Bonus]]/Table1[[#This Row],[Basic Salary]]</f>
        <v>0.33897426046868995</v>
      </c>
      <c r="P3583">
        <f ca="1">DATEDIF(Table1[[#This Row],[Date of Birth]],TODAY(),"Y")</f>
        <v>15</v>
      </c>
      <c r="Q3583">
        <f ca="1">DATEDIF(Table1[[#This Row],[Joining Date]],TODAY(),"Y")</f>
        <v>11</v>
      </c>
      <c r="R3583" t="str">
        <f ca="1">IF(YEAR(Table1[[#This Row],[Joining Date]])=YEAR(TODAY()),"Yes","No")</f>
        <v>No</v>
      </c>
      <c r="S3583" t="str">
        <f ca="1">IF(Table1[[#This Row],[Experience]]&gt;5,"Yes","No")</f>
        <v>Yes</v>
      </c>
      <c r="T3583" t="str">
        <f>TEXT(Table1[[#This Row],[Joining Date]],"mmmm")</f>
        <v>April</v>
      </c>
      <c r="U3583" t="str">
        <f>TEXT(Table1[[#This Row],[Joining Date]],"yyyy")</f>
        <v>2015</v>
      </c>
      <c r="V3583" s="5">
        <f ca="1">TODAY()-Table1[[#This Row],[Joining Date]]</f>
        <v>4137</v>
      </c>
      <c r="W3583" t="str">
        <f>LEFT(Table1[[#This Row],[Employee Name]],FIND(" ",Table1[[#This Row],[Employee Name]])-1)</f>
        <v>Swathi</v>
      </c>
      <c r="X3583" t="str">
        <f>RIGHT(Table1[[#This Row],[Employee Name]],LEN(Table1[[#This Row],[Employee Name]])-FIND(" ",Table1[[#This Row],[Employee Name]]))</f>
        <v>Ramesh</v>
      </c>
      <c r="Y3583" t="str">
        <f>Table1[[#This Row],[Department]]&amp;"-"&amp;Table1[[#This Row],[Employee ID]]</f>
        <v>Finance-E01536</v>
      </c>
      <c r="Z3583" t="str">
        <f>LEFT(Table1[[#This Row],[Department]],3)</f>
        <v>Fin</v>
      </c>
      <c r="AA3583" t="str">
        <f>_xlfn.XLOOKUP(Table1[[#This Row],[Manager ID]],MANAGERS!A:A,MANAGERS!B:B)</f>
        <v>Manager_9</v>
      </c>
      <c r="AB3583" t="str" cm="1">
        <f t="array" ref="AB3583">_xlfn.XLOOKUP(Table1[[#This Row],[Manager ID]],Table2[[#All],[Manager ID]],Table2[[#All],[Department Head]])</f>
        <v>Sales</v>
      </c>
      <c r="AC3583" s="2">
        <f>_xlfn.XLOOKUP(Table1[[#This Row],[City]],L:L,O:O)</f>
        <v>0.24036902712549932</v>
      </c>
      <c r="AD3583" t="str" cm="1">
        <f t="array" ref="AD3583">_xlfn.IFS(Table1[[#This Row],[Performance Score]]&gt;=90,"Excellent",Table1[[#This Row],[Performance Score]]&gt;=75,"Good",Table1[[#This Row],[Performance Score]]&gt;=60,"Average",Table1[[#This Row],[Performance Score]]&lt;=60,"Need Improvement")</f>
        <v>Good</v>
      </c>
      <c r="AE3583" t="str">
        <f>IF(AND(Table1[[#This Row],[Attendance %]]&gt;=80,(Table1[[#This Row],[Performance Score]]&gt;=80)),"Eligible","Not Eligible")</f>
        <v>Eligible</v>
      </c>
      <c r="AF3583" t="str">
        <f>IF(Table1[[#This Row],[Performance Score]]&gt;=80,"High Performer","Low Performer")</f>
        <v>High Performer</v>
      </c>
      <c r="AG3583" t="str" cm="1">
        <f t="array" aca="1" ref="AG3583" ca="1">_xlfn.IFS(Table1[[#This Row],[Experience]]&lt;=3,"Junior",Table1[[#This Row],[Experience]]&lt;=7,"Mid Level",Table1[[#This Row],[Experience]]&gt;=7,"Senior")</f>
        <v>Senior</v>
      </c>
      <c r="AH3583" t="str">
        <f>IF(Table1[[#This Row],[Attendance %]]&gt;75,"OK","Below 75")</f>
        <v>OK</v>
      </c>
      <c r="AI3583" t="b">
        <f>ISBLANK(Table1[[#This Row],[Employee ID]])</f>
        <v>0</v>
      </c>
      <c r="AJ3583" t="b">
        <f>ISNUMBER(Table1[[#This Row],[Total Salary  ]])</f>
        <v>1</v>
      </c>
      <c r="AK3583" t="str">
        <f>IFERROR(_xlfn.XLOOKUP(Table1[[#This Row],[Manager ID]],MANAGERS!A:A,MANAGERS!B:B),"Not Found")</f>
        <v>Manager_9</v>
      </c>
    </row>
    <row r="3584" spans="1:37" x14ac:dyDescent="0.2">
      <c r="A3584" t="s">
        <v>2760</v>
      </c>
      <c r="B3584" t="s">
        <v>39</v>
      </c>
      <c r="C3584" t="s">
        <v>15</v>
      </c>
      <c r="D3584" t="s">
        <v>33</v>
      </c>
      <c r="E3584" t="s">
        <v>30</v>
      </c>
      <c r="F3584" s="1">
        <v>45655</v>
      </c>
      <c r="G3584" s="1">
        <v>30841</v>
      </c>
      <c r="H3584">
        <v>54874</v>
      </c>
      <c r="I3584">
        <v>14825</v>
      </c>
      <c r="J3584">
        <v>77</v>
      </c>
      <c r="K3584">
        <v>82</v>
      </c>
      <c r="L3584" t="s">
        <v>27</v>
      </c>
      <c r="M3584">
        <v>113</v>
      </c>
      <c r="N3584">
        <f>Table1[[#This Row],[Basic Salary]]+Table1[[#This Row],[Bonus]]</f>
        <v>69699</v>
      </c>
      <c r="O3584" s="2">
        <f>Table1[[#This Row],[Bonus]]/Table1[[#This Row],[Basic Salary]]</f>
        <v>0.27016437657178261</v>
      </c>
      <c r="P3584">
        <f ca="1">DATEDIF(Table1[[#This Row],[Date of Birth]],TODAY(),"Y")</f>
        <v>42</v>
      </c>
      <c r="Q3584">
        <f ca="1">DATEDIF(Table1[[#This Row],[Joining Date]],TODAY(),"Y")</f>
        <v>1</v>
      </c>
      <c r="R3584" t="str">
        <f ca="1">IF(YEAR(Table1[[#This Row],[Joining Date]])=YEAR(TODAY()),"Yes","No")</f>
        <v>No</v>
      </c>
      <c r="S3584" t="str">
        <f ca="1">IF(Table1[[#This Row],[Experience]]&gt;5,"Yes","No")</f>
        <v>No</v>
      </c>
      <c r="T3584" t="str">
        <f>TEXT(Table1[[#This Row],[Joining Date]],"mmmm")</f>
        <v>December</v>
      </c>
      <c r="U3584" t="str">
        <f>TEXT(Table1[[#This Row],[Joining Date]],"yyyy")</f>
        <v>2024</v>
      </c>
      <c r="V3584" s="5">
        <f ca="1">TODAY()-Table1[[#This Row],[Joining Date]]</f>
        <v>584</v>
      </c>
      <c r="W3584" t="str">
        <f>LEFT(Table1[[#This Row],[Employee Name]],FIND(" ",Table1[[#This Row],[Employee Name]])-1)</f>
        <v>Karan</v>
      </c>
      <c r="X3584" t="str">
        <f>RIGHT(Table1[[#This Row],[Employee Name]],LEN(Table1[[#This Row],[Employee Name]])-FIND(" ",Table1[[#This Row],[Employee Name]]))</f>
        <v>Malhotra</v>
      </c>
      <c r="Y3584" t="str">
        <f>Table1[[#This Row],[Department]]&amp;"-"&amp;Table1[[#This Row],[Employee ID]]</f>
        <v>Marketing-E02704</v>
      </c>
      <c r="Z3584" t="str">
        <f>LEFT(Table1[[#This Row],[Department]],3)</f>
        <v>Mar</v>
      </c>
      <c r="AA3584" t="str">
        <f>_xlfn.XLOOKUP(Table1[[#This Row],[Manager ID]],MANAGERS!A:A,MANAGERS!B:B)</f>
        <v>Manager_13</v>
      </c>
      <c r="AB3584" t="str" cm="1">
        <f t="array" ref="AB3584">_xlfn.XLOOKUP(Table1[[#This Row],[Manager ID]],Table2[[#All],[Manager ID]],Table2[[#All],[Department Head]])</f>
        <v>HR</v>
      </c>
      <c r="AC3584" s="2">
        <f>_xlfn.XLOOKUP(Table1[[#This Row],[City]],L:L,O:O)</f>
        <v>0.23674293405114402</v>
      </c>
      <c r="AD3584" t="str" cm="1">
        <f t="array" ref="AD3584">_xlfn.IFS(Table1[[#This Row],[Performance Score]]&gt;=90,"Excellent",Table1[[#This Row],[Performance Score]]&gt;=75,"Good",Table1[[#This Row],[Performance Score]]&gt;=60,"Average",Table1[[#This Row],[Performance Score]]&lt;=60,"Need Improvement")</f>
        <v>Good</v>
      </c>
      <c r="AE3584" t="str">
        <f>IF(AND(Table1[[#This Row],[Attendance %]]&gt;=80,(Table1[[#This Row],[Performance Score]]&gt;=80)),"Eligible","Not Eligible")</f>
        <v>Not Eligible</v>
      </c>
      <c r="AF3584" t="str">
        <f>IF(Table1[[#This Row],[Performance Score]]&gt;=80,"High Performer","Low Performer")</f>
        <v>High Performer</v>
      </c>
      <c r="AG3584" t="str" cm="1">
        <f t="array" aca="1" ref="AG3584" ca="1">_xlfn.IFS(Table1[[#This Row],[Experience]]&lt;=3,"Junior",Table1[[#This Row],[Experience]]&lt;=7,"Mid Level",Table1[[#This Row],[Experience]]&gt;=7,"Senior")</f>
        <v>Junior</v>
      </c>
      <c r="AH3584" t="str">
        <f>IF(Table1[[#This Row],[Attendance %]]&gt;75,"OK","Below 75")</f>
        <v>OK</v>
      </c>
      <c r="AI3584" t="b">
        <f>ISBLANK(Table1[[#This Row],[Employee ID]])</f>
        <v>0</v>
      </c>
      <c r="AJ3584" t="b">
        <f>ISNUMBER(Table1[[#This Row],[Total Salary  ]])</f>
        <v>1</v>
      </c>
      <c r="AK3584" t="str">
        <f>IFERROR(_xlfn.XLOOKUP(Table1[[#This Row],[Manager ID]],MANAGERS!A:A,MANAGERS!B:B),"Not Found")</f>
        <v>Manager_13</v>
      </c>
    </row>
    <row r="3585" spans="1:37" x14ac:dyDescent="0.2">
      <c r="A3585" t="s">
        <v>1894</v>
      </c>
      <c r="B3585" t="s">
        <v>48</v>
      </c>
      <c r="C3585" t="s">
        <v>21</v>
      </c>
      <c r="D3585" t="s">
        <v>33</v>
      </c>
      <c r="E3585" t="s">
        <v>65</v>
      </c>
      <c r="F3585" s="1">
        <v>45685</v>
      </c>
      <c r="G3585" s="1">
        <v>37744</v>
      </c>
      <c r="H3585">
        <v>43156</v>
      </c>
      <c r="I3585">
        <v>26537</v>
      </c>
      <c r="J3585">
        <v>95</v>
      </c>
      <c r="K3585">
        <v>88</v>
      </c>
      <c r="L3585" t="s">
        <v>53</v>
      </c>
      <c r="M3585">
        <v>110</v>
      </c>
      <c r="N3585">
        <f>Table1[[#This Row],[Basic Salary]]+Table1[[#This Row],[Bonus]]</f>
        <v>69693</v>
      </c>
      <c r="O3585" s="2">
        <f>Table1[[#This Row],[Bonus]]/Table1[[#This Row],[Basic Salary]]</f>
        <v>0.61490870330892577</v>
      </c>
      <c r="P3585">
        <f ca="1">DATEDIF(Table1[[#This Row],[Date of Birth]],TODAY(),"Y")</f>
        <v>23</v>
      </c>
      <c r="Q3585">
        <f ca="1">DATEDIF(Table1[[#This Row],[Joining Date]],TODAY(),"Y")</f>
        <v>1</v>
      </c>
      <c r="R3585" t="str">
        <f ca="1">IF(YEAR(Table1[[#This Row],[Joining Date]])=YEAR(TODAY()),"Yes","No")</f>
        <v>No</v>
      </c>
      <c r="S3585" t="str">
        <f ca="1">IF(Table1[[#This Row],[Experience]]&gt;5,"Yes","No")</f>
        <v>No</v>
      </c>
      <c r="T3585" t="str">
        <f>TEXT(Table1[[#This Row],[Joining Date]],"mmmm")</f>
        <v>January</v>
      </c>
      <c r="U3585" t="str">
        <f>TEXT(Table1[[#This Row],[Joining Date]],"yyyy")</f>
        <v>2025</v>
      </c>
      <c r="V3585" s="5">
        <f ca="1">TODAY()-Table1[[#This Row],[Joining Date]]</f>
        <v>554</v>
      </c>
      <c r="W3585" t="str">
        <f>LEFT(Table1[[#This Row],[Employee Name]],FIND(" ",Table1[[#This Row],[Employee Name]])-1)</f>
        <v>Aditya</v>
      </c>
      <c r="X3585" t="str">
        <f>RIGHT(Table1[[#This Row],[Employee Name]],LEN(Table1[[#This Row],[Employee Name]])-FIND(" ",Table1[[#This Row],[Employee Name]]))</f>
        <v>Kapoor</v>
      </c>
      <c r="Y3585" t="str">
        <f>Table1[[#This Row],[Department]]&amp;"-"&amp;Table1[[#This Row],[Employee ID]]</f>
        <v>Marketing-E01838</v>
      </c>
      <c r="Z3585" t="str">
        <f>LEFT(Table1[[#This Row],[Department]],3)</f>
        <v>Mar</v>
      </c>
      <c r="AA3585" t="str">
        <f>_xlfn.XLOOKUP(Table1[[#This Row],[Manager ID]],MANAGERS!A:A,MANAGERS!B:B)</f>
        <v>Manager_10</v>
      </c>
      <c r="AB3585" t="str" cm="1">
        <f t="array" ref="AB3585">_xlfn.XLOOKUP(Table1[[#This Row],[Manager ID]],Table2[[#All],[Manager ID]],Table2[[#All],[Department Head]])</f>
        <v>HR</v>
      </c>
      <c r="AC3585" s="2">
        <f>_xlfn.XLOOKUP(Table1[[#This Row],[City]],L:L,O:O)</f>
        <v>0.23685887225230964</v>
      </c>
      <c r="AD3585" t="str" cm="1">
        <f t="array" ref="AD3585">_xlfn.IFS(Table1[[#This Row],[Performance Score]]&gt;=90,"Excellent",Table1[[#This Row],[Performance Score]]&gt;=75,"Good",Table1[[#This Row],[Performance Score]]&gt;=60,"Average",Table1[[#This Row],[Performance Score]]&lt;=60,"Need Improvement")</f>
        <v>Good</v>
      </c>
      <c r="AE3585" t="str">
        <f>IF(AND(Table1[[#This Row],[Attendance %]]&gt;=80,(Table1[[#This Row],[Performance Score]]&gt;=80)),"Eligible","Not Eligible")</f>
        <v>Eligible</v>
      </c>
      <c r="AF3585" t="str">
        <f>IF(Table1[[#This Row],[Performance Score]]&gt;=80,"High Performer","Low Performer")</f>
        <v>High Performer</v>
      </c>
      <c r="AG3585" t="str" cm="1">
        <f t="array" aca="1" ref="AG3585" ca="1">_xlfn.IFS(Table1[[#This Row],[Experience]]&lt;=3,"Junior",Table1[[#This Row],[Experience]]&lt;=7,"Mid Level",Table1[[#This Row],[Experience]]&gt;=7,"Senior")</f>
        <v>Junior</v>
      </c>
      <c r="AH3585" t="str">
        <f>IF(Table1[[#This Row],[Attendance %]]&gt;75,"OK","Below 75")</f>
        <v>OK</v>
      </c>
      <c r="AI3585" t="b">
        <f>ISBLANK(Table1[[#This Row],[Employee ID]])</f>
        <v>0</v>
      </c>
      <c r="AJ3585" t="b">
        <f>ISNUMBER(Table1[[#This Row],[Total Salary  ]])</f>
        <v>1</v>
      </c>
      <c r="AK3585" t="str">
        <f>IFERROR(_xlfn.XLOOKUP(Table1[[#This Row],[Manager ID]],MANAGERS!A:A,MANAGERS!B:B),"Not Found")</f>
        <v>Manager_10</v>
      </c>
    </row>
    <row r="3586" spans="1:37" x14ac:dyDescent="0.2">
      <c r="A3586" t="s">
        <v>667</v>
      </c>
      <c r="B3586" t="s">
        <v>77</v>
      </c>
      <c r="C3586" t="s">
        <v>15</v>
      </c>
      <c r="D3586" t="s">
        <v>16</v>
      </c>
      <c r="E3586" t="s">
        <v>22</v>
      </c>
      <c r="F3586" s="1">
        <v>43909</v>
      </c>
      <c r="G3586" s="1">
        <v>39468</v>
      </c>
      <c r="H3586">
        <v>40456</v>
      </c>
      <c r="I3586">
        <v>29165</v>
      </c>
      <c r="J3586">
        <v>73</v>
      </c>
      <c r="K3586">
        <v>91</v>
      </c>
      <c r="L3586" t="s">
        <v>23</v>
      </c>
      <c r="M3586">
        <v>114</v>
      </c>
      <c r="N3586">
        <f>Table1[[#This Row],[Basic Salary]]+Table1[[#This Row],[Bonus]]</f>
        <v>69621</v>
      </c>
      <c r="O3586" s="2">
        <f>Table1[[#This Row],[Bonus]]/Table1[[#This Row],[Basic Salary]]</f>
        <v>0.72090666403005732</v>
      </c>
      <c r="P3586">
        <f ca="1">DATEDIF(Table1[[#This Row],[Date of Birth]],TODAY(),"Y")</f>
        <v>18</v>
      </c>
      <c r="Q3586">
        <f ca="1">DATEDIF(Table1[[#This Row],[Joining Date]],TODAY(),"Y")</f>
        <v>6</v>
      </c>
      <c r="R3586" t="str">
        <f ca="1">IF(YEAR(Table1[[#This Row],[Joining Date]])=YEAR(TODAY()),"Yes","No")</f>
        <v>No</v>
      </c>
      <c r="S3586" t="str">
        <f ca="1">IF(Table1[[#This Row],[Experience]]&gt;5,"Yes","No")</f>
        <v>Yes</v>
      </c>
      <c r="T3586" t="str">
        <f>TEXT(Table1[[#This Row],[Joining Date]],"mmmm")</f>
        <v>March</v>
      </c>
      <c r="U3586" t="str">
        <f>TEXT(Table1[[#This Row],[Joining Date]],"yyyy")</f>
        <v>2020</v>
      </c>
      <c r="V3586" s="5">
        <f ca="1">TODAY()-Table1[[#This Row],[Joining Date]]</f>
        <v>2330</v>
      </c>
      <c r="W3586" t="str">
        <f>LEFT(Table1[[#This Row],[Employee Name]],FIND(" ",Table1[[#This Row],[Employee Name]])-1)</f>
        <v>Rohan</v>
      </c>
      <c r="X3586" t="str">
        <f>RIGHT(Table1[[#This Row],[Employee Name]],LEN(Table1[[#This Row],[Employee Name]])-FIND(" ",Table1[[#This Row],[Employee Name]]))</f>
        <v>Gupta</v>
      </c>
      <c r="Y3586" t="str">
        <f>Table1[[#This Row],[Department]]&amp;"-"&amp;Table1[[#This Row],[Employee ID]]</f>
        <v>HR-E00611</v>
      </c>
      <c r="Z3586" t="str">
        <f>LEFT(Table1[[#This Row],[Department]],3)</f>
        <v>HR</v>
      </c>
      <c r="AA3586" t="str">
        <f>_xlfn.XLOOKUP(Table1[[#This Row],[Manager ID]],MANAGERS!A:A,MANAGERS!B:B)</f>
        <v>Manager_14</v>
      </c>
      <c r="AB3586" t="str" cm="1">
        <f t="array" ref="AB3586">_xlfn.XLOOKUP(Table1[[#This Row],[Manager ID]],Table2[[#All],[Manager ID]],Table2[[#All],[Department Head]])</f>
        <v>Marketing</v>
      </c>
      <c r="AC3586" s="2">
        <f>_xlfn.XLOOKUP(Table1[[#This Row],[City]],L:L,O:O)</f>
        <v>0.23486488519629886</v>
      </c>
      <c r="AD3586" t="str" cm="1">
        <f t="array" ref="AD3586">_xlfn.IFS(Table1[[#This Row],[Performance Score]]&gt;=90,"Excellent",Table1[[#This Row],[Performance Score]]&gt;=75,"Good",Table1[[#This Row],[Performance Score]]&gt;=60,"Average",Table1[[#This Row],[Performance Score]]&lt;=60,"Need Improvement")</f>
        <v>Excellent</v>
      </c>
      <c r="AE3586" t="str">
        <f>IF(AND(Table1[[#This Row],[Attendance %]]&gt;=80,(Table1[[#This Row],[Performance Score]]&gt;=80)),"Eligible","Not Eligible")</f>
        <v>Not Eligible</v>
      </c>
      <c r="AF3586" t="str">
        <f>IF(Table1[[#This Row],[Performance Score]]&gt;=80,"High Performer","Low Performer")</f>
        <v>High Performer</v>
      </c>
      <c r="AG3586" t="str" cm="1">
        <f t="array" aca="1" ref="AG3586" ca="1">_xlfn.IFS(Table1[[#This Row],[Experience]]&lt;=3,"Junior",Table1[[#This Row],[Experience]]&lt;=7,"Mid Level",Table1[[#This Row],[Experience]]&gt;=7,"Senior")</f>
        <v>Mid Level</v>
      </c>
      <c r="AH3586" t="str">
        <f>IF(Table1[[#This Row],[Attendance %]]&gt;75,"OK","Below 75")</f>
        <v>Below 75</v>
      </c>
      <c r="AI3586" t="b">
        <f>ISBLANK(Table1[[#This Row],[Employee ID]])</f>
        <v>0</v>
      </c>
      <c r="AJ3586" t="b">
        <f>ISNUMBER(Table1[[#This Row],[Total Salary  ]])</f>
        <v>1</v>
      </c>
      <c r="AK3586" t="str">
        <f>IFERROR(_xlfn.XLOOKUP(Table1[[#This Row],[Manager ID]],MANAGERS!A:A,MANAGERS!B:B),"Not Found")</f>
        <v>Manager_14</v>
      </c>
    </row>
    <row r="3587" spans="1:37" x14ac:dyDescent="0.2">
      <c r="A3587" t="s">
        <v>360</v>
      </c>
      <c r="B3587" t="s">
        <v>87</v>
      </c>
      <c r="C3587" t="s">
        <v>21</v>
      </c>
      <c r="D3587" t="s">
        <v>16</v>
      </c>
      <c r="E3587" t="s">
        <v>30</v>
      </c>
      <c r="F3587" s="1">
        <v>45556</v>
      </c>
      <c r="G3587" s="1">
        <v>39967</v>
      </c>
      <c r="H3587">
        <v>41631</v>
      </c>
      <c r="I3587">
        <v>27984</v>
      </c>
      <c r="J3587">
        <v>68</v>
      </c>
      <c r="K3587">
        <v>55</v>
      </c>
      <c r="L3587" t="s">
        <v>37</v>
      </c>
      <c r="M3587">
        <v>111</v>
      </c>
      <c r="N3587">
        <f>Table1[[#This Row],[Basic Salary]]+Table1[[#This Row],[Bonus]]</f>
        <v>69615</v>
      </c>
      <c r="O3587" s="2">
        <f>Table1[[#This Row],[Bonus]]/Table1[[#This Row],[Basic Salary]]</f>
        <v>0.67219139583483467</v>
      </c>
      <c r="P3587">
        <f ca="1">DATEDIF(Table1[[#This Row],[Date of Birth]],TODAY(),"Y")</f>
        <v>17</v>
      </c>
      <c r="Q3587">
        <f ca="1">DATEDIF(Table1[[#This Row],[Joining Date]],TODAY(),"Y")</f>
        <v>1</v>
      </c>
      <c r="R3587" t="str">
        <f ca="1">IF(YEAR(Table1[[#This Row],[Joining Date]])=YEAR(TODAY()),"Yes","No")</f>
        <v>No</v>
      </c>
      <c r="S3587" t="str">
        <f ca="1">IF(Table1[[#This Row],[Experience]]&gt;5,"Yes","No")</f>
        <v>No</v>
      </c>
      <c r="T3587" t="str">
        <f>TEXT(Table1[[#This Row],[Joining Date]],"mmmm")</f>
        <v>September</v>
      </c>
      <c r="U3587" t="str">
        <f>TEXT(Table1[[#This Row],[Joining Date]],"yyyy")</f>
        <v>2024</v>
      </c>
      <c r="V3587" s="5">
        <f ca="1">TODAY()-Table1[[#This Row],[Joining Date]]</f>
        <v>683</v>
      </c>
      <c r="W3587" t="str">
        <f>LEFT(Table1[[#This Row],[Employee Name]],FIND(" ",Table1[[#This Row],[Employee Name]])-1)</f>
        <v>Arjun</v>
      </c>
      <c r="X3587" t="str">
        <f>RIGHT(Table1[[#This Row],[Employee Name]],LEN(Table1[[#This Row],[Employee Name]])-FIND(" ",Table1[[#This Row],[Employee Name]]))</f>
        <v>Mehta</v>
      </c>
      <c r="Y3587" t="str">
        <f>Table1[[#This Row],[Department]]&amp;"-"&amp;Table1[[#This Row],[Employee ID]]</f>
        <v>HR-E00304</v>
      </c>
      <c r="Z3587" t="str">
        <f>LEFT(Table1[[#This Row],[Department]],3)</f>
        <v>HR</v>
      </c>
      <c r="AA3587" t="str">
        <f>_xlfn.XLOOKUP(Table1[[#This Row],[Manager ID]],MANAGERS!A:A,MANAGERS!B:B)</f>
        <v>Manager_11</v>
      </c>
      <c r="AB3587" t="str" cm="1">
        <f t="array" ref="AB3587">_xlfn.XLOOKUP(Table1[[#This Row],[Manager ID]],Table2[[#All],[Manager ID]],Table2[[#All],[Department Head]])</f>
        <v>Marketing</v>
      </c>
      <c r="AC3587" s="2">
        <f>_xlfn.XLOOKUP(Table1[[#This Row],[City]],L:L,O:O)</f>
        <v>0.24036902712549932</v>
      </c>
      <c r="AD3587" t="str" cm="1">
        <f t="array" ref="AD3587">_xlfn.IFS(Table1[[#This Row],[Performance Score]]&gt;=90,"Excellent",Table1[[#This Row],[Performance Score]]&gt;=75,"Good",Table1[[#This Row],[Performance Score]]&gt;=60,"Average",Table1[[#This Row],[Performance Score]]&lt;=60,"Need Improvement")</f>
        <v>Need Improvement</v>
      </c>
      <c r="AE3587" t="str">
        <f>IF(AND(Table1[[#This Row],[Attendance %]]&gt;=80,(Table1[[#This Row],[Performance Score]]&gt;=80)),"Eligible","Not Eligible")</f>
        <v>Not Eligible</v>
      </c>
      <c r="AF3587" t="str">
        <f>IF(Table1[[#This Row],[Performance Score]]&gt;=80,"High Performer","Low Performer")</f>
        <v>Low Performer</v>
      </c>
      <c r="AG3587" t="str" cm="1">
        <f t="array" aca="1" ref="AG3587" ca="1">_xlfn.IFS(Table1[[#This Row],[Experience]]&lt;=3,"Junior",Table1[[#This Row],[Experience]]&lt;=7,"Mid Level",Table1[[#This Row],[Experience]]&gt;=7,"Senior")</f>
        <v>Junior</v>
      </c>
      <c r="AH3587" t="str">
        <f>IF(Table1[[#This Row],[Attendance %]]&gt;75,"OK","Below 75")</f>
        <v>Below 75</v>
      </c>
      <c r="AI3587" t="b">
        <f>ISBLANK(Table1[[#This Row],[Employee ID]])</f>
        <v>0</v>
      </c>
      <c r="AJ3587" t="b">
        <f>ISNUMBER(Table1[[#This Row],[Total Salary  ]])</f>
        <v>1</v>
      </c>
      <c r="AK3587" t="str">
        <f>IFERROR(_xlfn.XLOOKUP(Table1[[#This Row],[Manager ID]],MANAGERS!A:A,MANAGERS!B:B),"Not Found")</f>
        <v>Manager_11</v>
      </c>
    </row>
    <row r="3588" spans="1:37" x14ac:dyDescent="0.2">
      <c r="A3588" t="s">
        <v>3515</v>
      </c>
      <c r="B3588" t="s">
        <v>42</v>
      </c>
      <c r="C3588" t="s">
        <v>21</v>
      </c>
      <c r="D3588" t="s">
        <v>33</v>
      </c>
      <c r="E3588" t="s">
        <v>17</v>
      </c>
      <c r="F3588" s="1">
        <v>42683</v>
      </c>
      <c r="G3588" s="1">
        <v>30141</v>
      </c>
      <c r="H3588">
        <v>61868</v>
      </c>
      <c r="I3588">
        <v>7732</v>
      </c>
      <c r="J3588">
        <v>85</v>
      </c>
      <c r="K3588">
        <v>58</v>
      </c>
      <c r="L3588" t="s">
        <v>53</v>
      </c>
      <c r="M3588">
        <v>112</v>
      </c>
      <c r="N3588">
        <f>Table1[[#This Row],[Basic Salary]]+Table1[[#This Row],[Bonus]]</f>
        <v>69600</v>
      </c>
      <c r="O3588" s="2">
        <f>Table1[[#This Row],[Bonus]]/Table1[[#This Row],[Basic Salary]]</f>
        <v>0.12497575483286998</v>
      </c>
      <c r="P3588">
        <f ca="1">DATEDIF(Table1[[#This Row],[Date of Birth]],TODAY(),"Y")</f>
        <v>44</v>
      </c>
      <c r="Q3588">
        <f ca="1">DATEDIF(Table1[[#This Row],[Joining Date]],TODAY(),"Y")</f>
        <v>9</v>
      </c>
      <c r="R3588" t="str">
        <f ca="1">IF(YEAR(Table1[[#This Row],[Joining Date]])=YEAR(TODAY()),"Yes","No")</f>
        <v>No</v>
      </c>
      <c r="S3588" t="str">
        <f ca="1">IF(Table1[[#This Row],[Experience]]&gt;5,"Yes","No")</f>
        <v>Yes</v>
      </c>
      <c r="T3588" t="str">
        <f>TEXT(Table1[[#This Row],[Joining Date]],"mmmm")</f>
        <v>November</v>
      </c>
      <c r="U3588" t="str">
        <f>TEXT(Table1[[#This Row],[Joining Date]],"yyyy")</f>
        <v>2016</v>
      </c>
      <c r="V3588" s="5">
        <f ca="1">TODAY()-Table1[[#This Row],[Joining Date]]</f>
        <v>3556</v>
      </c>
      <c r="W3588" t="str">
        <f>LEFT(Table1[[#This Row],[Employee Name]],FIND(" ",Table1[[#This Row],[Employee Name]])-1)</f>
        <v>Krishna</v>
      </c>
      <c r="X3588" t="str">
        <f>RIGHT(Table1[[#This Row],[Employee Name]],LEN(Table1[[#This Row],[Employee Name]])-FIND(" ",Table1[[#This Row],[Employee Name]]))</f>
        <v>Chaitanya</v>
      </c>
      <c r="Y3588" t="str">
        <f>Table1[[#This Row],[Department]]&amp;"-"&amp;Table1[[#This Row],[Employee ID]]</f>
        <v>Marketing-E03459</v>
      </c>
      <c r="Z3588" t="str">
        <f>LEFT(Table1[[#This Row],[Department]],3)</f>
        <v>Mar</v>
      </c>
      <c r="AA3588" t="str">
        <f>_xlfn.XLOOKUP(Table1[[#This Row],[Manager ID]],MANAGERS!A:A,MANAGERS!B:B)</f>
        <v>Manager_12</v>
      </c>
      <c r="AB3588" t="str" cm="1">
        <f t="array" ref="AB3588">_xlfn.XLOOKUP(Table1[[#This Row],[Manager ID]],Table2[[#All],[Manager ID]],Table2[[#All],[Department Head]])</f>
        <v>Marketing</v>
      </c>
      <c r="AC3588" s="2">
        <f>_xlfn.XLOOKUP(Table1[[#This Row],[City]],L:L,O:O)</f>
        <v>0.23685887225230964</v>
      </c>
      <c r="AD3588" t="str" cm="1">
        <f t="array" ref="AD3588">_xlfn.IFS(Table1[[#This Row],[Performance Score]]&gt;=90,"Excellent",Table1[[#This Row],[Performance Score]]&gt;=75,"Good",Table1[[#This Row],[Performance Score]]&gt;=60,"Average",Table1[[#This Row],[Performance Score]]&lt;=60,"Need Improvement")</f>
        <v>Need Improvement</v>
      </c>
      <c r="AE3588" t="str">
        <f>IF(AND(Table1[[#This Row],[Attendance %]]&gt;=80,(Table1[[#This Row],[Performance Score]]&gt;=80)),"Eligible","Not Eligible")</f>
        <v>Not Eligible</v>
      </c>
      <c r="AF3588" t="str">
        <f>IF(Table1[[#This Row],[Performance Score]]&gt;=80,"High Performer","Low Performer")</f>
        <v>Low Performer</v>
      </c>
      <c r="AG3588" t="str" cm="1">
        <f t="array" aca="1" ref="AG3588" ca="1">_xlfn.IFS(Table1[[#This Row],[Experience]]&lt;=3,"Junior",Table1[[#This Row],[Experience]]&lt;=7,"Mid Level",Table1[[#This Row],[Experience]]&gt;=7,"Senior")</f>
        <v>Senior</v>
      </c>
      <c r="AH3588" t="str">
        <f>IF(Table1[[#This Row],[Attendance %]]&gt;75,"OK","Below 75")</f>
        <v>OK</v>
      </c>
      <c r="AI3588" t="b">
        <f>ISBLANK(Table1[[#This Row],[Employee ID]])</f>
        <v>0</v>
      </c>
      <c r="AJ3588" t="b">
        <f>ISNUMBER(Table1[[#This Row],[Total Salary  ]])</f>
        <v>1</v>
      </c>
      <c r="AK3588" t="str">
        <f>IFERROR(_xlfn.XLOOKUP(Table1[[#This Row],[Manager ID]],MANAGERS!A:A,MANAGERS!B:B),"Not Found")</f>
        <v>Manager_12</v>
      </c>
    </row>
    <row r="3589" spans="1:37" x14ac:dyDescent="0.2">
      <c r="A3589" t="s">
        <v>2214</v>
      </c>
      <c r="B3589" t="s">
        <v>50</v>
      </c>
      <c r="C3589" t="s">
        <v>15</v>
      </c>
      <c r="D3589" t="s">
        <v>81</v>
      </c>
      <c r="E3589" t="s">
        <v>26</v>
      </c>
      <c r="F3589" s="1">
        <v>44805</v>
      </c>
      <c r="G3589" s="1">
        <v>37278</v>
      </c>
      <c r="H3589">
        <v>61146</v>
      </c>
      <c r="I3589">
        <v>8425</v>
      </c>
      <c r="J3589">
        <v>75</v>
      </c>
      <c r="K3589">
        <v>40</v>
      </c>
      <c r="L3589" t="s">
        <v>27</v>
      </c>
      <c r="M3589">
        <v>111</v>
      </c>
      <c r="N3589">
        <f>Table1[[#This Row],[Basic Salary]]+Table1[[#This Row],[Bonus]]</f>
        <v>69571</v>
      </c>
      <c r="O3589" s="2">
        <f>Table1[[#This Row],[Bonus]]/Table1[[#This Row],[Basic Salary]]</f>
        <v>0.13778497366957773</v>
      </c>
      <c r="P3589">
        <f ca="1">DATEDIF(Table1[[#This Row],[Date of Birth]],TODAY(),"Y")</f>
        <v>24</v>
      </c>
      <c r="Q3589">
        <f ca="1">DATEDIF(Table1[[#This Row],[Joining Date]],TODAY(),"Y")</f>
        <v>3</v>
      </c>
      <c r="R3589" t="str">
        <f ca="1">IF(YEAR(Table1[[#This Row],[Joining Date]])=YEAR(TODAY()),"Yes","No")</f>
        <v>No</v>
      </c>
      <c r="S3589" t="str">
        <f ca="1">IF(Table1[[#This Row],[Experience]]&gt;5,"Yes","No")</f>
        <v>No</v>
      </c>
      <c r="T3589" t="str">
        <f>TEXT(Table1[[#This Row],[Joining Date]],"mmmm")</f>
        <v>September</v>
      </c>
      <c r="U3589" t="str">
        <f>TEXT(Table1[[#This Row],[Joining Date]],"yyyy")</f>
        <v>2022</v>
      </c>
      <c r="V3589" s="5">
        <f ca="1">TODAY()-Table1[[#This Row],[Joining Date]]</f>
        <v>1434</v>
      </c>
      <c r="W3589" t="str">
        <f>LEFT(Table1[[#This Row],[Employee Name]],FIND(" ",Table1[[#This Row],[Employee Name]])-1)</f>
        <v>Ravi</v>
      </c>
      <c r="X3589" t="str">
        <f>RIGHT(Table1[[#This Row],[Employee Name]],LEN(Table1[[#This Row],[Employee Name]])-FIND(" ",Table1[[#This Row],[Employee Name]]))</f>
        <v>Teja</v>
      </c>
      <c r="Y3589" t="str">
        <f>Table1[[#This Row],[Department]]&amp;"-"&amp;Table1[[#This Row],[Employee ID]]</f>
        <v>Sales-E02158</v>
      </c>
      <c r="Z3589" t="str">
        <f>LEFT(Table1[[#This Row],[Department]],3)</f>
        <v>Sal</v>
      </c>
      <c r="AA3589" t="str">
        <f>_xlfn.XLOOKUP(Table1[[#This Row],[Manager ID]],MANAGERS!A:A,MANAGERS!B:B)</f>
        <v>Manager_11</v>
      </c>
      <c r="AB3589" t="str" cm="1">
        <f t="array" ref="AB3589">_xlfn.XLOOKUP(Table1[[#This Row],[Manager ID]],Table2[[#All],[Manager ID]],Table2[[#All],[Department Head]])</f>
        <v>Marketing</v>
      </c>
      <c r="AC3589" s="2">
        <f>_xlfn.XLOOKUP(Table1[[#This Row],[City]],L:L,O:O)</f>
        <v>0.23674293405114402</v>
      </c>
      <c r="AD3589" t="str" cm="1">
        <f t="array" ref="AD3589">_xlfn.IFS(Table1[[#This Row],[Performance Score]]&gt;=90,"Excellent",Table1[[#This Row],[Performance Score]]&gt;=75,"Good",Table1[[#This Row],[Performance Score]]&gt;=60,"Average",Table1[[#This Row],[Performance Score]]&lt;=60,"Need Improvement")</f>
        <v>Need Improvement</v>
      </c>
      <c r="AE3589" t="str">
        <f>IF(AND(Table1[[#This Row],[Attendance %]]&gt;=80,(Table1[[#This Row],[Performance Score]]&gt;=80)),"Eligible","Not Eligible")</f>
        <v>Not Eligible</v>
      </c>
      <c r="AF3589" t="str">
        <f>IF(Table1[[#This Row],[Performance Score]]&gt;=80,"High Performer","Low Performer")</f>
        <v>Low Performer</v>
      </c>
      <c r="AG3589" t="str" cm="1">
        <f t="array" aca="1" ref="AG3589" ca="1">_xlfn.IFS(Table1[[#This Row],[Experience]]&lt;=3,"Junior",Table1[[#This Row],[Experience]]&lt;=7,"Mid Level",Table1[[#This Row],[Experience]]&gt;=7,"Senior")</f>
        <v>Junior</v>
      </c>
      <c r="AH3589" t="str">
        <f>IF(Table1[[#This Row],[Attendance %]]&gt;75,"OK","Below 75")</f>
        <v>Below 75</v>
      </c>
      <c r="AI3589" t="b">
        <f>ISBLANK(Table1[[#This Row],[Employee ID]])</f>
        <v>0</v>
      </c>
      <c r="AJ3589" t="b">
        <f>ISNUMBER(Table1[[#This Row],[Total Salary  ]])</f>
        <v>1</v>
      </c>
      <c r="AK3589" t="str">
        <f>IFERROR(_xlfn.XLOOKUP(Table1[[#This Row],[Manager ID]],MANAGERS!A:A,MANAGERS!B:B),"Not Found")</f>
        <v>Manager_11</v>
      </c>
    </row>
    <row r="3590" spans="1:37" x14ac:dyDescent="0.2">
      <c r="A3590" t="s">
        <v>2609</v>
      </c>
      <c r="B3590" t="s">
        <v>39</v>
      </c>
      <c r="C3590" t="s">
        <v>15</v>
      </c>
      <c r="D3590" t="s">
        <v>43</v>
      </c>
      <c r="E3590" t="s">
        <v>17</v>
      </c>
      <c r="F3590" s="1">
        <v>44475</v>
      </c>
      <c r="G3590" s="1">
        <v>38202</v>
      </c>
      <c r="H3590">
        <v>57499</v>
      </c>
      <c r="I3590">
        <v>12056</v>
      </c>
      <c r="J3590">
        <v>80</v>
      </c>
      <c r="K3590">
        <v>88</v>
      </c>
      <c r="L3590" t="s">
        <v>23</v>
      </c>
      <c r="M3590">
        <v>116</v>
      </c>
      <c r="N3590">
        <f>Table1[[#This Row],[Basic Salary]]+Table1[[#This Row],[Bonus]]</f>
        <v>69555</v>
      </c>
      <c r="O3590" s="2">
        <f>Table1[[#This Row],[Bonus]]/Table1[[#This Row],[Basic Salary]]</f>
        <v>0.20967321170802972</v>
      </c>
      <c r="P3590">
        <f ca="1">DATEDIF(Table1[[#This Row],[Date of Birth]],TODAY(),"Y")</f>
        <v>22</v>
      </c>
      <c r="Q3590">
        <f ca="1">DATEDIF(Table1[[#This Row],[Joining Date]],TODAY(),"Y")</f>
        <v>4</v>
      </c>
      <c r="R3590" t="str">
        <f ca="1">IF(YEAR(Table1[[#This Row],[Joining Date]])=YEAR(TODAY()),"Yes","No")</f>
        <v>No</v>
      </c>
      <c r="S3590" t="str">
        <f ca="1">IF(Table1[[#This Row],[Experience]]&gt;5,"Yes","No")</f>
        <v>No</v>
      </c>
      <c r="T3590" t="str">
        <f>TEXT(Table1[[#This Row],[Joining Date]],"mmmm")</f>
        <v>October</v>
      </c>
      <c r="U3590" t="str">
        <f>TEXT(Table1[[#This Row],[Joining Date]],"yyyy")</f>
        <v>2021</v>
      </c>
      <c r="V3590" s="5">
        <f ca="1">TODAY()-Table1[[#This Row],[Joining Date]]</f>
        <v>1764</v>
      </c>
      <c r="W3590" t="str">
        <f>LEFT(Table1[[#This Row],[Employee Name]],FIND(" ",Table1[[#This Row],[Employee Name]])-1)</f>
        <v>Karan</v>
      </c>
      <c r="X3590" t="str">
        <f>RIGHT(Table1[[#This Row],[Employee Name]],LEN(Table1[[#This Row],[Employee Name]])-FIND(" ",Table1[[#This Row],[Employee Name]]))</f>
        <v>Malhotra</v>
      </c>
      <c r="Y3590" t="str">
        <f>Table1[[#This Row],[Department]]&amp;"-"&amp;Table1[[#This Row],[Employee ID]]</f>
        <v>Operations-E02553</v>
      </c>
      <c r="Z3590" t="str">
        <f>LEFT(Table1[[#This Row],[Department]],3)</f>
        <v>Ope</v>
      </c>
      <c r="AA3590" t="str">
        <f>_xlfn.XLOOKUP(Table1[[#This Row],[Manager ID]],MANAGERS!A:A,MANAGERS!B:B)</f>
        <v>Manager_16</v>
      </c>
      <c r="AB3590" t="str" cm="1">
        <f t="array" ref="AB3590">_xlfn.XLOOKUP(Table1[[#This Row],[Manager ID]],Table2[[#All],[Manager ID]],Table2[[#All],[Department Head]])</f>
        <v>Sales</v>
      </c>
      <c r="AC3590" s="2">
        <f>_xlfn.XLOOKUP(Table1[[#This Row],[City]],L:L,O:O)</f>
        <v>0.23486488519629886</v>
      </c>
      <c r="AD3590" t="str" cm="1">
        <f t="array" ref="AD3590">_xlfn.IFS(Table1[[#This Row],[Performance Score]]&gt;=90,"Excellent",Table1[[#This Row],[Performance Score]]&gt;=75,"Good",Table1[[#This Row],[Performance Score]]&gt;=60,"Average",Table1[[#This Row],[Performance Score]]&lt;=60,"Need Improvement")</f>
        <v>Good</v>
      </c>
      <c r="AE3590" t="str">
        <f>IF(AND(Table1[[#This Row],[Attendance %]]&gt;=80,(Table1[[#This Row],[Performance Score]]&gt;=80)),"Eligible","Not Eligible")</f>
        <v>Eligible</v>
      </c>
      <c r="AF3590" t="str">
        <f>IF(Table1[[#This Row],[Performance Score]]&gt;=80,"High Performer","Low Performer")</f>
        <v>High Performer</v>
      </c>
      <c r="AG3590" t="str" cm="1">
        <f t="array" aca="1" ref="AG3590" ca="1">_xlfn.IFS(Table1[[#This Row],[Experience]]&lt;=3,"Junior",Table1[[#This Row],[Experience]]&lt;=7,"Mid Level",Table1[[#This Row],[Experience]]&gt;=7,"Senior")</f>
        <v>Mid Level</v>
      </c>
      <c r="AH3590" t="str">
        <f>IF(Table1[[#This Row],[Attendance %]]&gt;75,"OK","Below 75")</f>
        <v>OK</v>
      </c>
      <c r="AI3590" t="b">
        <f>ISBLANK(Table1[[#This Row],[Employee ID]])</f>
        <v>0</v>
      </c>
      <c r="AJ3590" t="b">
        <f>ISNUMBER(Table1[[#This Row],[Total Salary  ]])</f>
        <v>1</v>
      </c>
      <c r="AK3590" t="str">
        <f>IFERROR(_xlfn.XLOOKUP(Table1[[#This Row],[Manager ID]],MANAGERS!A:A,MANAGERS!B:B),"Not Found")</f>
        <v>Manager_16</v>
      </c>
    </row>
    <row r="3591" spans="1:37" x14ac:dyDescent="0.2">
      <c r="A3591" t="s">
        <v>1505</v>
      </c>
      <c r="B3591" t="s">
        <v>14</v>
      </c>
      <c r="C3591" t="s">
        <v>15</v>
      </c>
      <c r="D3591" t="s">
        <v>46</v>
      </c>
      <c r="E3591" t="s">
        <v>65</v>
      </c>
      <c r="F3591" s="1">
        <v>42751</v>
      </c>
      <c r="G3591" s="1">
        <v>29455</v>
      </c>
      <c r="H3591">
        <v>43737</v>
      </c>
      <c r="I3591">
        <v>25795</v>
      </c>
      <c r="J3591">
        <v>62</v>
      </c>
      <c r="K3591">
        <v>93</v>
      </c>
      <c r="L3591" t="s">
        <v>34</v>
      </c>
      <c r="M3591">
        <v>108</v>
      </c>
      <c r="N3591">
        <f>Table1[[#This Row],[Basic Salary]]+Table1[[#This Row],[Bonus]]</f>
        <v>69532</v>
      </c>
      <c r="O3591" s="2">
        <f>Table1[[#This Row],[Bonus]]/Table1[[#This Row],[Basic Salary]]</f>
        <v>0.58977524750211496</v>
      </c>
      <c r="P3591">
        <f ca="1">DATEDIF(Table1[[#This Row],[Date of Birth]],TODAY(),"Y")</f>
        <v>45</v>
      </c>
      <c r="Q3591">
        <f ca="1">DATEDIF(Table1[[#This Row],[Joining Date]],TODAY(),"Y")</f>
        <v>9</v>
      </c>
      <c r="R3591" t="str">
        <f ca="1">IF(YEAR(Table1[[#This Row],[Joining Date]])=YEAR(TODAY()),"Yes","No")</f>
        <v>No</v>
      </c>
      <c r="S3591" t="str">
        <f ca="1">IF(Table1[[#This Row],[Experience]]&gt;5,"Yes","No")</f>
        <v>Yes</v>
      </c>
      <c r="T3591" t="str">
        <f>TEXT(Table1[[#This Row],[Joining Date]],"mmmm")</f>
        <v>January</v>
      </c>
      <c r="U3591" t="str">
        <f>TEXT(Table1[[#This Row],[Joining Date]],"yyyy")</f>
        <v>2017</v>
      </c>
      <c r="V3591" s="5">
        <f ca="1">TODAY()-Table1[[#This Row],[Joining Date]]</f>
        <v>3488</v>
      </c>
      <c r="W3591" t="str">
        <f>LEFT(Table1[[#This Row],[Employee Name]],FIND(" ",Table1[[#This Row],[Employee Name]])-1)</f>
        <v>Nisha</v>
      </c>
      <c r="X3591" t="str">
        <f>RIGHT(Table1[[#This Row],[Employee Name]],LEN(Table1[[#This Row],[Employee Name]])-FIND(" ",Table1[[#This Row],[Employee Name]]))</f>
        <v>Kapoor</v>
      </c>
      <c r="Y3591" t="str">
        <f>Table1[[#This Row],[Department]]&amp;"-"&amp;Table1[[#This Row],[Employee ID]]</f>
        <v>Support-E01449</v>
      </c>
      <c r="Z3591" t="str">
        <f>LEFT(Table1[[#This Row],[Department]],3)</f>
        <v>Sup</v>
      </c>
      <c r="AA3591" t="str">
        <f>_xlfn.XLOOKUP(Table1[[#This Row],[Manager ID]],MANAGERS!A:A,MANAGERS!B:B)</f>
        <v>Manager_8</v>
      </c>
      <c r="AB3591" t="str" cm="1">
        <f t="array" ref="AB3591">_xlfn.XLOOKUP(Table1[[#This Row],[Manager ID]],Table2[[#All],[Manager ID]],Table2[[#All],[Department Head]])</f>
        <v>Sales</v>
      </c>
      <c r="AC3591" s="2">
        <f>_xlfn.XLOOKUP(Table1[[#This Row],[City]],L:L,O:O)</f>
        <v>0.24030340748661314</v>
      </c>
      <c r="AD3591" t="str" cm="1">
        <f t="array" ref="AD3591">_xlfn.IFS(Table1[[#This Row],[Performance Score]]&gt;=90,"Excellent",Table1[[#This Row],[Performance Score]]&gt;=75,"Good",Table1[[#This Row],[Performance Score]]&gt;=60,"Average",Table1[[#This Row],[Performance Score]]&lt;=60,"Need Improvement")</f>
        <v>Excellent</v>
      </c>
      <c r="AE3591" t="str">
        <f>IF(AND(Table1[[#This Row],[Attendance %]]&gt;=80,(Table1[[#This Row],[Performance Score]]&gt;=80)),"Eligible","Not Eligible")</f>
        <v>Not Eligible</v>
      </c>
      <c r="AF3591" t="str">
        <f>IF(Table1[[#This Row],[Performance Score]]&gt;=80,"High Performer","Low Performer")</f>
        <v>High Performer</v>
      </c>
      <c r="AG3591" t="str" cm="1">
        <f t="array" aca="1" ref="AG3591" ca="1">_xlfn.IFS(Table1[[#This Row],[Experience]]&lt;=3,"Junior",Table1[[#This Row],[Experience]]&lt;=7,"Mid Level",Table1[[#This Row],[Experience]]&gt;=7,"Senior")</f>
        <v>Senior</v>
      </c>
      <c r="AH3591" t="str">
        <f>IF(Table1[[#This Row],[Attendance %]]&gt;75,"OK","Below 75")</f>
        <v>Below 75</v>
      </c>
      <c r="AI3591" t="b">
        <f>ISBLANK(Table1[[#This Row],[Employee ID]])</f>
        <v>0</v>
      </c>
      <c r="AJ3591" t="b">
        <f>ISNUMBER(Table1[[#This Row],[Total Salary  ]])</f>
        <v>1</v>
      </c>
      <c r="AK3591" t="str">
        <f>IFERROR(_xlfn.XLOOKUP(Table1[[#This Row],[Manager ID]],MANAGERS!A:A,MANAGERS!B:B),"Not Found")</f>
        <v>Manager_8</v>
      </c>
    </row>
    <row r="3592" spans="1:37" x14ac:dyDescent="0.2">
      <c r="A3592" t="s">
        <v>268</v>
      </c>
      <c r="B3592" t="s">
        <v>29</v>
      </c>
      <c r="C3592" t="s">
        <v>15</v>
      </c>
      <c r="D3592" t="s">
        <v>33</v>
      </c>
      <c r="E3592" t="s">
        <v>22</v>
      </c>
      <c r="F3592" s="1">
        <v>44395</v>
      </c>
      <c r="G3592" s="1">
        <v>37092</v>
      </c>
      <c r="H3592">
        <v>47349</v>
      </c>
      <c r="I3592">
        <v>22178</v>
      </c>
      <c r="J3592">
        <v>100</v>
      </c>
      <c r="K3592">
        <v>86</v>
      </c>
      <c r="L3592" t="s">
        <v>23</v>
      </c>
      <c r="M3592">
        <v>113</v>
      </c>
      <c r="N3592">
        <f>Table1[[#This Row],[Basic Salary]]+Table1[[#This Row],[Bonus]]</f>
        <v>69527</v>
      </c>
      <c r="O3592" s="2">
        <f>Table1[[#This Row],[Bonus]]/Table1[[#This Row],[Basic Salary]]</f>
        <v>0.46839426387040911</v>
      </c>
      <c r="P3592">
        <f ca="1">DATEDIF(Table1[[#This Row],[Date of Birth]],TODAY(),"Y")</f>
        <v>25</v>
      </c>
      <c r="Q3592">
        <f ca="1">DATEDIF(Table1[[#This Row],[Joining Date]],TODAY(),"Y")</f>
        <v>5</v>
      </c>
      <c r="R3592" t="str">
        <f ca="1">IF(YEAR(Table1[[#This Row],[Joining Date]])=YEAR(TODAY()),"Yes","No")</f>
        <v>No</v>
      </c>
      <c r="S3592" t="str">
        <f ca="1">IF(Table1[[#This Row],[Experience]]&gt;5,"Yes","No")</f>
        <v>No</v>
      </c>
      <c r="T3592" t="str">
        <f>TEXT(Table1[[#This Row],[Joining Date]],"mmmm")</f>
        <v>July</v>
      </c>
      <c r="U3592" t="str">
        <f>TEXT(Table1[[#This Row],[Joining Date]],"yyyy")</f>
        <v>2021</v>
      </c>
      <c r="V3592" s="5">
        <f ca="1">TODAY()-Table1[[#This Row],[Joining Date]]</f>
        <v>1844</v>
      </c>
      <c r="W3592" t="str">
        <f>LEFT(Table1[[#This Row],[Employee Name]],FIND(" ",Table1[[#This Row],[Employee Name]])-1)</f>
        <v>Vikram</v>
      </c>
      <c r="X3592" t="str">
        <f>RIGHT(Table1[[#This Row],[Employee Name]],LEN(Table1[[#This Row],[Employee Name]])-FIND(" ",Table1[[#This Row],[Employee Name]]))</f>
        <v>Singh</v>
      </c>
      <c r="Y3592" t="str">
        <f>Table1[[#This Row],[Department]]&amp;"-"&amp;Table1[[#This Row],[Employee ID]]</f>
        <v>Marketing-E00212</v>
      </c>
      <c r="Z3592" t="str">
        <f>LEFT(Table1[[#This Row],[Department]],3)</f>
        <v>Mar</v>
      </c>
      <c r="AA3592" t="str">
        <f>_xlfn.XLOOKUP(Table1[[#This Row],[Manager ID]],MANAGERS!A:A,MANAGERS!B:B)</f>
        <v>Manager_13</v>
      </c>
      <c r="AB3592" t="str" cm="1">
        <f t="array" ref="AB3592">_xlfn.XLOOKUP(Table1[[#This Row],[Manager ID]],Table2[[#All],[Manager ID]],Table2[[#All],[Department Head]])</f>
        <v>HR</v>
      </c>
      <c r="AC3592" s="2">
        <f>_xlfn.XLOOKUP(Table1[[#This Row],[City]],L:L,O:O)</f>
        <v>0.23486488519629886</v>
      </c>
      <c r="AD3592" t="str" cm="1">
        <f t="array" ref="AD3592">_xlfn.IFS(Table1[[#This Row],[Performance Score]]&gt;=90,"Excellent",Table1[[#This Row],[Performance Score]]&gt;=75,"Good",Table1[[#This Row],[Performance Score]]&gt;=60,"Average",Table1[[#This Row],[Performance Score]]&lt;=60,"Need Improvement")</f>
        <v>Good</v>
      </c>
      <c r="AE3592" t="str">
        <f>IF(AND(Table1[[#This Row],[Attendance %]]&gt;=80,(Table1[[#This Row],[Performance Score]]&gt;=80)),"Eligible","Not Eligible")</f>
        <v>Eligible</v>
      </c>
      <c r="AF3592" t="str">
        <f>IF(Table1[[#This Row],[Performance Score]]&gt;=80,"High Performer","Low Performer")</f>
        <v>High Performer</v>
      </c>
      <c r="AG3592" t="str" cm="1">
        <f t="array" aca="1" ref="AG3592" ca="1">_xlfn.IFS(Table1[[#This Row],[Experience]]&lt;=3,"Junior",Table1[[#This Row],[Experience]]&lt;=7,"Mid Level",Table1[[#This Row],[Experience]]&gt;=7,"Senior")</f>
        <v>Mid Level</v>
      </c>
      <c r="AH3592" t="str">
        <f>IF(Table1[[#This Row],[Attendance %]]&gt;75,"OK","Below 75")</f>
        <v>OK</v>
      </c>
      <c r="AI3592" t="b">
        <f>ISBLANK(Table1[[#This Row],[Employee ID]])</f>
        <v>0</v>
      </c>
      <c r="AJ3592" t="b">
        <f>ISNUMBER(Table1[[#This Row],[Total Salary  ]])</f>
        <v>1</v>
      </c>
      <c r="AK3592" t="str">
        <f>IFERROR(_xlfn.XLOOKUP(Table1[[#This Row],[Manager ID]],MANAGERS!A:A,MANAGERS!B:B),"Not Found")</f>
        <v>Manager_13</v>
      </c>
    </row>
    <row r="3593" spans="1:37" x14ac:dyDescent="0.2">
      <c r="A3593" t="s">
        <v>2328</v>
      </c>
      <c r="B3593" t="s">
        <v>85</v>
      </c>
      <c r="C3593" t="s">
        <v>15</v>
      </c>
      <c r="D3593" t="s">
        <v>43</v>
      </c>
      <c r="E3593" t="s">
        <v>30</v>
      </c>
      <c r="F3593" s="1">
        <v>45147</v>
      </c>
      <c r="G3593" s="1">
        <v>38483</v>
      </c>
      <c r="H3593">
        <v>50111</v>
      </c>
      <c r="I3593">
        <v>19361</v>
      </c>
      <c r="J3593">
        <v>94</v>
      </c>
      <c r="K3593">
        <v>82</v>
      </c>
      <c r="L3593" t="s">
        <v>34</v>
      </c>
      <c r="M3593">
        <v>110</v>
      </c>
      <c r="N3593">
        <f>Table1[[#This Row],[Basic Salary]]+Table1[[#This Row],[Bonus]]</f>
        <v>69472</v>
      </c>
      <c r="O3593" s="2">
        <f>Table1[[#This Row],[Bonus]]/Table1[[#This Row],[Basic Salary]]</f>
        <v>0.38636227574783982</v>
      </c>
      <c r="P3593">
        <f ca="1">DATEDIF(Table1[[#This Row],[Date of Birth]],TODAY(),"Y")</f>
        <v>21</v>
      </c>
      <c r="Q3593">
        <f ca="1">DATEDIF(Table1[[#This Row],[Joining Date]],TODAY(),"Y")</f>
        <v>2</v>
      </c>
      <c r="R3593" t="str">
        <f ca="1">IF(YEAR(Table1[[#This Row],[Joining Date]])=YEAR(TODAY()),"Yes","No")</f>
        <v>No</v>
      </c>
      <c r="S3593" t="str">
        <f ca="1">IF(Table1[[#This Row],[Experience]]&gt;5,"Yes","No")</f>
        <v>No</v>
      </c>
      <c r="T3593" t="str">
        <f>TEXT(Table1[[#This Row],[Joining Date]],"mmmm")</f>
        <v>August</v>
      </c>
      <c r="U3593" t="str">
        <f>TEXT(Table1[[#This Row],[Joining Date]],"yyyy")</f>
        <v>2023</v>
      </c>
      <c r="V3593" s="5">
        <f ca="1">TODAY()-Table1[[#This Row],[Joining Date]]</f>
        <v>1092</v>
      </c>
      <c r="W3593" t="str">
        <f>LEFT(Table1[[#This Row],[Employee Name]],FIND(" ",Table1[[#This Row],[Employee Name]])-1)</f>
        <v>Pooja</v>
      </c>
      <c r="X3593" t="str">
        <f>RIGHT(Table1[[#This Row],[Employee Name]],LEN(Table1[[#This Row],[Employee Name]])-FIND(" ",Table1[[#This Row],[Employee Name]]))</f>
        <v>Das</v>
      </c>
      <c r="Y3593" t="str">
        <f>Table1[[#This Row],[Department]]&amp;"-"&amp;Table1[[#This Row],[Employee ID]]</f>
        <v>Operations-E02272</v>
      </c>
      <c r="Z3593" t="str">
        <f>LEFT(Table1[[#This Row],[Department]],3)</f>
        <v>Ope</v>
      </c>
      <c r="AA3593" t="str">
        <f>_xlfn.XLOOKUP(Table1[[#This Row],[Manager ID]],MANAGERS!A:A,MANAGERS!B:B)</f>
        <v>Manager_10</v>
      </c>
      <c r="AB3593" t="str" cm="1">
        <f t="array" ref="AB3593">_xlfn.XLOOKUP(Table1[[#This Row],[Manager ID]],Table2[[#All],[Manager ID]],Table2[[#All],[Department Head]])</f>
        <v>HR</v>
      </c>
      <c r="AC3593" s="2">
        <f>_xlfn.XLOOKUP(Table1[[#This Row],[City]],L:L,O:O)</f>
        <v>0.24030340748661314</v>
      </c>
      <c r="AD3593" t="str" cm="1">
        <f t="array" ref="AD3593">_xlfn.IFS(Table1[[#This Row],[Performance Score]]&gt;=90,"Excellent",Table1[[#This Row],[Performance Score]]&gt;=75,"Good",Table1[[#This Row],[Performance Score]]&gt;=60,"Average",Table1[[#This Row],[Performance Score]]&lt;=60,"Need Improvement")</f>
        <v>Good</v>
      </c>
      <c r="AE3593" t="str">
        <f>IF(AND(Table1[[#This Row],[Attendance %]]&gt;=80,(Table1[[#This Row],[Performance Score]]&gt;=80)),"Eligible","Not Eligible")</f>
        <v>Eligible</v>
      </c>
      <c r="AF3593" t="str">
        <f>IF(Table1[[#This Row],[Performance Score]]&gt;=80,"High Performer","Low Performer")</f>
        <v>High Performer</v>
      </c>
      <c r="AG3593" t="str" cm="1">
        <f t="array" aca="1" ref="AG3593" ca="1">_xlfn.IFS(Table1[[#This Row],[Experience]]&lt;=3,"Junior",Table1[[#This Row],[Experience]]&lt;=7,"Mid Level",Table1[[#This Row],[Experience]]&gt;=7,"Senior")</f>
        <v>Junior</v>
      </c>
      <c r="AH3593" t="str">
        <f>IF(Table1[[#This Row],[Attendance %]]&gt;75,"OK","Below 75")</f>
        <v>OK</v>
      </c>
      <c r="AI3593" t="b">
        <f>ISBLANK(Table1[[#This Row],[Employee ID]])</f>
        <v>0</v>
      </c>
      <c r="AJ3593" t="b">
        <f>ISNUMBER(Table1[[#This Row],[Total Salary  ]])</f>
        <v>1</v>
      </c>
      <c r="AK3593" t="str">
        <f>IFERROR(_xlfn.XLOOKUP(Table1[[#This Row],[Manager ID]],MANAGERS!A:A,MANAGERS!B:B),"Not Found")</f>
        <v>Manager_10</v>
      </c>
    </row>
    <row r="3594" spans="1:37" x14ac:dyDescent="0.2">
      <c r="A3594" t="s">
        <v>1117</v>
      </c>
      <c r="B3594" t="s">
        <v>129</v>
      </c>
      <c r="C3594" t="s">
        <v>15</v>
      </c>
      <c r="D3594" t="s">
        <v>43</v>
      </c>
      <c r="E3594" t="s">
        <v>30</v>
      </c>
      <c r="F3594" s="1">
        <v>44858</v>
      </c>
      <c r="G3594" s="1">
        <v>31333</v>
      </c>
      <c r="H3594">
        <v>62965</v>
      </c>
      <c r="I3594">
        <v>6489</v>
      </c>
      <c r="J3594">
        <v>96</v>
      </c>
      <c r="K3594">
        <v>43</v>
      </c>
      <c r="L3594" t="s">
        <v>34</v>
      </c>
      <c r="M3594">
        <v>107</v>
      </c>
      <c r="N3594">
        <f>Table1[[#This Row],[Basic Salary]]+Table1[[#This Row],[Bonus]]</f>
        <v>69454</v>
      </c>
      <c r="O3594" s="2">
        <f>Table1[[#This Row],[Bonus]]/Table1[[#This Row],[Basic Salary]]</f>
        <v>0.10305725403001667</v>
      </c>
      <c r="P3594">
        <f ca="1">DATEDIF(Table1[[#This Row],[Date of Birth]],TODAY(),"Y")</f>
        <v>40</v>
      </c>
      <c r="Q3594">
        <f ca="1">DATEDIF(Table1[[#This Row],[Joining Date]],TODAY(),"Y")</f>
        <v>3</v>
      </c>
      <c r="R3594" t="str">
        <f ca="1">IF(YEAR(Table1[[#This Row],[Joining Date]])=YEAR(TODAY()),"Yes","No")</f>
        <v>No</v>
      </c>
      <c r="S3594" t="str">
        <f ca="1">IF(Table1[[#This Row],[Experience]]&gt;5,"Yes","No")</f>
        <v>No</v>
      </c>
      <c r="T3594" t="str">
        <f>TEXT(Table1[[#This Row],[Joining Date]],"mmmm")</f>
        <v>October</v>
      </c>
      <c r="U3594" t="str">
        <f>TEXT(Table1[[#This Row],[Joining Date]],"yyyy")</f>
        <v>2022</v>
      </c>
      <c r="V3594" s="5">
        <f ca="1">TODAY()-Table1[[#This Row],[Joining Date]]</f>
        <v>1381</v>
      </c>
      <c r="W3594" t="str">
        <f>LEFT(Table1[[#This Row],[Employee Name]],FIND(" ",Table1[[#This Row],[Employee Name]])-1)</f>
        <v>Aarav</v>
      </c>
      <c r="X3594" t="str">
        <f>RIGHT(Table1[[#This Row],[Employee Name]],LEN(Table1[[#This Row],[Employee Name]])-FIND(" ",Table1[[#This Row],[Employee Name]]))</f>
        <v>Sharma</v>
      </c>
      <c r="Y3594" t="str">
        <f>Table1[[#This Row],[Department]]&amp;"-"&amp;Table1[[#This Row],[Employee ID]]</f>
        <v>Operations-E01061</v>
      </c>
      <c r="Z3594" t="str">
        <f>LEFT(Table1[[#This Row],[Department]],3)</f>
        <v>Ope</v>
      </c>
      <c r="AA3594" t="str">
        <f>_xlfn.XLOOKUP(Table1[[#This Row],[Manager ID]],MANAGERS!A:A,MANAGERS!B:B)</f>
        <v>Manager_7</v>
      </c>
      <c r="AB3594" t="str" cm="1">
        <f t="array" ref="AB3594">_xlfn.XLOOKUP(Table1[[#This Row],[Manager ID]],Table2[[#All],[Manager ID]],Table2[[#All],[Department Head]])</f>
        <v>Operations</v>
      </c>
      <c r="AC3594" s="2">
        <f>_xlfn.XLOOKUP(Table1[[#This Row],[City]],L:L,O:O)</f>
        <v>0.24030340748661314</v>
      </c>
      <c r="AD3594" t="str" cm="1">
        <f t="array" ref="AD3594">_xlfn.IFS(Table1[[#This Row],[Performance Score]]&gt;=90,"Excellent",Table1[[#This Row],[Performance Score]]&gt;=75,"Good",Table1[[#This Row],[Performance Score]]&gt;=60,"Average",Table1[[#This Row],[Performance Score]]&lt;=60,"Need Improvement")</f>
        <v>Need Improvement</v>
      </c>
      <c r="AE3594" t="str">
        <f>IF(AND(Table1[[#This Row],[Attendance %]]&gt;=80,(Table1[[#This Row],[Performance Score]]&gt;=80)),"Eligible","Not Eligible")</f>
        <v>Not Eligible</v>
      </c>
      <c r="AF3594" t="str">
        <f>IF(Table1[[#This Row],[Performance Score]]&gt;=80,"High Performer","Low Performer")</f>
        <v>Low Performer</v>
      </c>
      <c r="AG3594" t="str" cm="1">
        <f t="array" aca="1" ref="AG3594" ca="1">_xlfn.IFS(Table1[[#This Row],[Experience]]&lt;=3,"Junior",Table1[[#This Row],[Experience]]&lt;=7,"Mid Level",Table1[[#This Row],[Experience]]&gt;=7,"Senior")</f>
        <v>Junior</v>
      </c>
      <c r="AH3594" t="str">
        <f>IF(Table1[[#This Row],[Attendance %]]&gt;75,"OK","Below 75")</f>
        <v>OK</v>
      </c>
      <c r="AI3594" t="b">
        <f>ISBLANK(Table1[[#This Row],[Employee ID]])</f>
        <v>0</v>
      </c>
      <c r="AJ3594" t="b">
        <f>ISNUMBER(Table1[[#This Row],[Total Salary  ]])</f>
        <v>1</v>
      </c>
      <c r="AK3594" t="str">
        <f>IFERROR(_xlfn.XLOOKUP(Table1[[#This Row],[Manager ID]],MANAGERS!A:A,MANAGERS!B:B),"Not Found")</f>
        <v>Manager_7</v>
      </c>
    </row>
    <row r="3595" spans="1:37" x14ac:dyDescent="0.2">
      <c r="A3595" t="s">
        <v>2630</v>
      </c>
      <c r="B3595" t="s">
        <v>20</v>
      </c>
      <c r="C3595" t="s">
        <v>21</v>
      </c>
      <c r="D3595" t="s">
        <v>33</v>
      </c>
      <c r="E3595" t="s">
        <v>65</v>
      </c>
      <c r="F3595" s="1">
        <v>45941</v>
      </c>
      <c r="G3595" s="1">
        <v>39992</v>
      </c>
      <c r="H3595">
        <v>46818</v>
      </c>
      <c r="I3595">
        <v>22636</v>
      </c>
      <c r="J3595">
        <v>97</v>
      </c>
      <c r="K3595">
        <v>62</v>
      </c>
      <c r="L3595" t="s">
        <v>53</v>
      </c>
      <c r="M3595">
        <v>109</v>
      </c>
      <c r="N3595">
        <f>Table1[[#This Row],[Basic Salary]]+Table1[[#This Row],[Bonus]]</f>
        <v>69454</v>
      </c>
      <c r="O3595" s="2">
        <f>Table1[[#This Row],[Bonus]]/Table1[[#This Row],[Basic Salary]]</f>
        <v>0.48348925626895639</v>
      </c>
      <c r="P3595">
        <f ca="1">DATEDIF(Table1[[#This Row],[Date of Birth]],TODAY(),"Y")</f>
        <v>17</v>
      </c>
      <c r="Q3595">
        <f ca="1">DATEDIF(Table1[[#This Row],[Joining Date]],TODAY(),"Y")</f>
        <v>0</v>
      </c>
      <c r="R3595" t="str">
        <f ca="1">IF(YEAR(Table1[[#This Row],[Joining Date]])=YEAR(TODAY()),"Yes","No")</f>
        <v>No</v>
      </c>
      <c r="S3595" t="str">
        <f ca="1">IF(Table1[[#This Row],[Experience]]&gt;5,"Yes","No")</f>
        <v>No</v>
      </c>
      <c r="T3595" t="str">
        <f>TEXT(Table1[[#This Row],[Joining Date]],"mmmm")</f>
        <v>October</v>
      </c>
      <c r="U3595" t="str">
        <f>TEXT(Table1[[#This Row],[Joining Date]],"yyyy")</f>
        <v>2025</v>
      </c>
      <c r="V3595" s="5">
        <f ca="1">TODAY()-Table1[[#This Row],[Joining Date]]</f>
        <v>298</v>
      </c>
      <c r="W3595" t="str">
        <f>LEFT(Table1[[#This Row],[Employee Name]],FIND(" ",Table1[[#This Row],[Employee Name]])-1)</f>
        <v>Rahul</v>
      </c>
      <c r="X3595" t="str">
        <f>RIGHT(Table1[[#This Row],[Employee Name]],LEN(Table1[[#This Row],[Employee Name]])-FIND(" ",Table1[[#This Row],[Employee Name]]))</f>
        <v>Verma</v>
      </c>
      <c r="Y3595" t="str">
        <f>Table1[[#This Row],[Department]]&amp;"-"&amp;Table1[[#This Row],[Employee ID]]</f>
        <v>Marketing-E02574</v>
      </c>
      <c r="Z3595" t="str">
        <f>LEFT(Table1[[#This Row],[Department]],3)</f>
        <v>Mar</v>
      </c>
      <c r="AA3595" t="str">
        <f>_xlfn.XLOOKUP(Table1[[#This Row],[Manager ID]],MANAGERS!A:A,MANAGERS!B:B)</f>
        <v>Manager_9</v>
      </c>
      <c r="AB3595" t="str" cm="1">
        <f t="array" ref="AB3595">_xlfn.XLOOKUP(Table1[[#This Row],[Manager ID]],Table2[[#All],[Manager ID]],Table2[[#All],[Department Head]])</f>
        <v>Sales</v>
      </c>
      <c r="AC3595" s="2">
        <f>_xlfn.XLOOKUP(Table1[[#This Row],[City]],L:L,O:O)</f>
        <v>0.23685887225230964</v>
      </c>
      <c r="AD3595" t="str" cm="1">
        <f t="array" ref="AD3595">_xlfn.IFS(Table1[[#This Row],[Performance Score]]&gt;=90,"Excellent",Table1[[#This Row],[Performance Score]]&gt;=75,"Good",Table1[[#This Row],[Performance Score]]&gt;=60,"Average",Table1[[#This Row],[Performance Score]]&lt;=60,"Need Improvement")</f>
        <v>Average</v>
      </c>
      <c r="AE3595" t="str">
        <f>IF(AND(Table1[[#This Row],[Attendance %]]&gt;=80,(Table1[[#This Row],[Performance Score]]&gt;=80)),"Eligible","Not Eligible")</f>
        <v>Not Eligible</v>
      </c>
      <c r="AF3595" t="str">
        <f>IF(Table1[[#This Row],[Performance Score]]&gt;=80,"High Performer","Low Performer")</f>
        <v>Low Performer</v>
      </c>
      <c r="AG3595" t="str" cm="1">
        <f t="array" aca="1" ref="AG3595" ca="1">_xlfn.IFS(Table1[[#This Row],[Experience]]&lt;=3,"Junior",Table1[[#This Row],[Experience]]&lt;=7,"Mid Level",Table1[[#This Row],[Experience]]&gt;=7,"Senior")</f>
        <v>Junior</v>
      </c>
      <c r="AH3595" t="str">
        <f>IF(Table1[[#This Row],[Attendance %]]&gt;75,"OK","Below 75")</f>
        <v>OK</v>
      </c>
      <c r="AI3595" t="b">
        <f>ISBLANK(Table1[[#This Row],[Employee ID]])</f>
        <v>0</v>
      </c>
      <c r="AJ3595" t="b">
        <f>ISNUMBER(Table1[[#This Row],[Total Salary  ]])</f>
        <v>1</v>
      </c>
      <c r="AK3595" t="str">
        <f>IFERROR(_xlfn.XLOOKUP(Table1[[#This Row],[Manager ID]],MANAGERS!A:A,MANAGERS!B:B),"Not Found")</f>
        <v>Manager_9</v>
      </c>
    </row>
    <row r="3596" spans="1:37" x14ac:dyDescent="0.2">
      <c r="A3596" t="s">
        <v>382</v>
      </c>
      <c r="B3596" t="s">
        <v>62</v>
      </c>
      <c r="C3596" t="s">
        <v>21</v>
      </c>
      <c r="D3596" t="s">
        <v>81</v>
      </c>
      <c r="E3596" t="s">
        <v>51</v>
      </c>
      <c r="F3596" s="1">
        <v>44123</v>
      </c>
      <c r="G3596" s="1">
        <v>41030</v>
      </c>
      <c r="H3596">
        <v>58980</v>
      </c>
      <c r="I3596">
        <v>10471</v>
      </c>
      <c r="J3596">
        <v>83</v>
      </c>
      <c r="K3596">
        <v>48</v>
      </c>
      <c r="L3596" t="s">
        <v>18</v>
      </c>
      <c r="M3596">
        <v>109</v>
      </c>
      <c r="N3596">
        <f>Table1[[#This Row],[Basic Salary]]+Table1[[#This Row],[Bonus]]</f>
        <v>69451</v>
      </c>
      <c r="O3596" s="2">
        <f>Table1[[#This Row],[Bonus]]/Table1[[#This Row],[Basic Salary]]</f>
        <v>0.17753475754493048</v>
      </c>
      <c r="P3596">
        <f ca="1">DATEDIF(Table1[[#This Row],[Date of Birth]],TODAY(),"Y")</f>
        <v>14</v>
      </c>
      <c r="Q3596">
        <f ca="1">DATEDIF(Table1[[#This Row],[Joining Date]],TODAY(),"Y")</f>
        <v>5</v>
      </c>
      <c r="R3596" t="str">
        <f ca="1">IF(YEAR(Table1[[#This Row],[Joining Date]])=YEAR(TODAY()),"Yes","No")</f>
        <v>No</v>
      </c>
      <c r="S3596" t="str">
        <f ca="1">IF(Table1[[#This Row],[Experience]]&gt;5,"Yes","No")</f>
        <v>No</v>
      </c>
      <c r="T3596" t="str">
        <f>TEXT(Table1[[#This Row],[Joining Date]],"mmmm")</f>
        <v>October</v>
      </c>
      <c r="U3596" t="str">
        <f>TEXT(Table1[[#This Row],[Joining Date]],"yyyy")</f>
        <v>2020</v>
      </c>
      <c r="V3596" s="5">
        <f ca="1">TODAY()-Table1[[#This Row],[Joining Date]]</f>
        <v>2116</v>
      </c>
      <c r="W3596" t="str">
        <f>LEFT(Table1[[#This Row],[Employee Name]],FIND(" ",Table1[[#This Row],[Employee Name]])-1)</f>
        <v>Kavya</v>
      </c>
      <c r="X3596" t="str">
        <f>RIGHT(Table1[[#This Row],[Employee Name]],LEN(Table1[[#This Row],[Employee Name]])-FIND(" ",Table1[[#This Row],[Employee Name]]))</f>
        <v>Nair</v>
      </c>
      <c r="Y3596" t="str">
        <f>Table1[[#This Row],[Department]]&amp;"-"&amp;Table1[[#This Row],[Employee ID]]</f>
        <v>Sales-E00326</v>
      </c>
      <c r="Z3596" t="str">
        <f>LEFT(Table1[[#This Row],[Department]],3)</f>
        <v>Sal</v>
      </c>
      <c r="AA3596" t="str">
        <f>_xlfn.XLOOKUP(Table1[[#This Row],[Manager ID]],MANAGERS!A:A,MANAGERS!B:B)</f>
        <v>Manager_9</v>
      </c>
      <c r="AB3596" t="str" cm="1">
        <f t="array" ref="AB3596">_xlfn.XLOOKUP(Table1[[#This Row],[Manager ID]],Table2[[#All],[Manager ID]],Table2[[#All],[Department Head]])</f>
        <v>Sales</v>
      </c>
      <c r="AC3596" s="2">
        <f>_xlfn.XLOOKUP(Table1[[#This Row],[City]],L:L,O:O)</f>
        <v>0.21356479274849693</v>
      </c>
      <c r="AD3596" t="str" cm="1">
        <f t="array" ref="AD3596">_xlfn.IFS(Table1[[#This Row],[Performance Score]]&gt;=90,"Excellent",Table1[[#This Row],[Performance Score]]&gt;=75,"Good",Table1[[#This Row],[Performance Score]]&gt;=60,"Average",Table1[[#This Row],[Performance Score]]&lt;=60,"Need Improvement")</f>
        <v>Need Improvement</v>
      </c>
      <c r="AE3596" t="str">
        <f>IF(AND(Table1[[#This Row],[Attendance %]]&gt;=80,(Table1[[#This Row],[Performance Score]]&gt;=80)),"Eligible","Not Eligible")</f>
        <v>Not Eligible</v>
      </c>
      <c r="AF3596" t="str">
        <f>IF(Table1[[#This Row],[Performance Score]]&gt;=80,"High Performer","Low Performer")</f>
        <v>Low Performer</v>
      </c>
      <c r="AG3596" t="str" cm="1">
        <f t="array" aca="1" ref="AG3596" ca="1">_xlfn.IFS(Table1[[#This Row],[Experience]]&lt;=3,"Junior",Table1[[#This Row],[Experience]]&lt;=7,"Mid Level",Table1[[#This Row],[Experience]]&gt;=7,"Senior")</f>
        <v>Mid Level</v>
      </c>
      <c r="AH3596" t="str">
        <f>IF(Table1[[#This Row],[Attendance %]]&gt;75,"OK","Below 75")</f>
        <v>OK</v>
      </c>
      <c r="AI3596" t="b">
        <f>ISBLANK(Table1[[#This Row],[Employee ID]])</f>
        <v>0</v>
      </c>
      <c r="AJ3596" t="b">
        <f>ISNUMBER(Table1[[#This Row],[Total Salary  ]])</f>
        <v>1</v>
      </c>
      <c r="AK3596" t="str">
        <f>IFERROR(_xlfn.XLOOKUP(Table1[[#This Row],[Manager ID]],MANAGERS!A:A,MANAGERS!B:B),"Not Found")</f>
        <v>Manager_9</v>
      </c>
    </row>
    <row r="3597" spans="1:37" x14ac:dyDescent="0.2">
      <c r="A3597" t="s">
        <v>1167</v>
      </c>
      <c r="B3597" t="s">
        <v>129</v>
      </c>
      <c r="C3597" t="s">
        <v>15</v>
      </c>
      <c r="D3597" t="s">
        <v>46</v>
      </c>
      <c r="E3597" t="s">
        <v>22</v>
      </c>
      <c r="F3597" s="1">
        <v>43195</v>
      </c>
      <c r="G3597" s="1">
        <v>35378</v>
      </c>
      <c r="H3597">
        <v>45736</v>
      </c>
      <c r="I3597">
        <v>23682</v>
      </c>
      <c r="J3597">
        <v>85</v>
      </c>
      <c r="K3597">
        <v>94</v>
      </c>
      <c r="L3597" t="s">
        <v>53</v>
      </c>
      <c r="M3597">
        <v>108</v>
      </c>
      <c r="N3597">
        <f>Table1[[#This Row],[Basic Salary]]+Table1[[#This Row],[Bonus]]</f>
        <v>69418</v>
      </c>
      <c r="O3597" s="2">
        <f>Table1[[#This Row],[Bonus]]/Table1[[#This Row],[Basic Salary]]</f>
        <v>0.5177977960468777</v>
      </c>
      <c r="P3597">
        <f ca="1">DATEDIF(Table1[[#This Row],[Date of Birth]],TODAY(),"Y")</f>
        <v>29</v>
      </c>
      <c r="Q3597">
        <f ca="1">DATEDIF(Table1[[#This Row],[Joining Date]],TODAY(),"Y")</f>
        <v>8</v>
      </c>
      <c r="R3597" t="str">
        <f ca="1">IF(YEAR(Table1[[#This Row],[Joining Date]])=YEAR(TODAY()),"Yes","No")</f>
        <v>No</v>
      </c>
      <c r="S3597" t="str">
        <f ca="1">IF(Table1[[#This Row],[Experience]]&gt;5,"Yes","No")</f>
        <v>Yes</v>
      </c>
      <c r="T3597" t="str">
        <f>TEXT(Table1[[#This Row],[Joining Date]],"mmmm")</f>
        <v>April</v>
      </c>
      <c r="U3597" t="str">
        <f>TEXT(Table1[[#This Row],[Joining Date]],"yyyy")</f>
        <v>2018</v>
      </c>
      <c r="V3597" s="5">
        <f ca="1">TODAY()-Table1[[#This Row],[Joining Date]]</f>
        <v>3044</v>
      </c>
      <c r="W3597" t="str">
        <f>LEFT(Table1[[#This Row],[Employee Name]],FIND(" ",Table1[[#This Row],[Employee Name]])-1)</f>
        <v>Aarav</v>
      </c>
      <c r="X3597" t="str">
        <f>RIGHT(Table1[[#This Row],[Employee Name]],LEN(Table1[[#This Row],[Employee Name]])-FIND(" ",Table1[[#This Row],[Employee Name]]))</f>
        <v>Sharma</v>
      </c>
      <c r="Y3597" t="str">
        <f>Table1[[#This Row],[Department]]&amp;"-"&amp;Table1[[#This Row],[Employee ID]]</f>
        <v>Support-E01111</v>
      </c>
      <c r="Z3597" t="str">
        <f>LEFT(Table1[[#This Row],[Department]],3)</f>
        <v>Sup</v>
      </c>
      <c r="AA3597" t="str">
        <f>_xlfn.XLOOKUP(Table1[[#This Row],[Manager ID]],MANAGERS!A:A,MANAGERS!B:B)</f>
        <v>Manager_8</v>
      </c>
      <c r="AB3597" t="str" cm="1">
        <f t="array" ref="AB3597">_xlfn.XLOOKUP(Table1[[#This Row],[Manager ID]],Table2[[#All],[Manager ID]],Table2[[#All],[Department Head]])</f>
        <v>Sales</v>
      </c>
      <c r="AC3597" s="2">
        <f>_xlfn.XLOOKUP(Table1[[#This Row],[City]],L:L,O:O)</f>
        <v>0.23685887225230964</v>
      </c>
      <c r="AD3597" t="str" cm="1">
        <f t="array" ref="AD3597">_xlfn.IFS(Table1[[#This Row],[Performance Score]]&gt;=90,"Excellent",Table1[[#This Row],[Performance Score]]&gt;=75,"Good",Table1[[#This Row],[Performance Score]]&gt;=60,"Average",Table1[[#This Row],[Performance Score]]&lt;=60,"Need Improvement")</f>
        <v>Excellent</v>
      </c>
      <c r="AE3597" t="str">
        <f>IF(AND(Table1[[#This Row],[Attendance %]]&gt;=80,(Table1[[#This Row],[Performance Score]]&gt;=80)),"Eligible","Not Eligible")</f>
        <v>Eligible</v>
      </c>
      <c r="AF3597" t="str">
        <f>IF(Table1[[#This Row],[Performance Score]]&gt;=80,"High Performer","Low Performer")</f>
        <v>High Performer</v>
      </c>
      <c r="AG3597" t="str" cm="1">
        <f t="array" aca="1" ref="AG3597" ca="1">_xlfn.IFS(Table1[[#This Row],[Experience]]&lt;=3,"Junior",Table1[[#This Row],[Experience]]&lt;=7,"Mid Level",Table1[[#This Row],[Experience]]&gt;=7,"Senior")</f>
        <v>Senior</v>
      </c>
      <c r="AH3597" t="str">
        <f>IF(Table1[[#This Row],[Attendance %]]&gt;75,"OK","Below 75")</f>
        <v>OK</v>
      </c>
      <c r="AI3597" t="b">
        <f>ISBLANK(Table1[[#This Row],[Employee ID]])</f>
        <v>0</v>
      </c>
      <c r="AJ3597" t="b">
        <f>ISNUMBER(Table1[[#This Row],[Total Salary  ]])</f>
        <v>1</v>
      </c>
      <c r="AK3597" t="str">
        <f>IFERROR(_xlfn.XLOOKUP(Table1[[#This Row],[Manager ID]],MANAGERS!A:A,MANAGERS!B:B),"Not Found")</f>
        <v>Manager_8</v>
      </c>
    </row>
    <row r="3598" spans="1:37" x14ac:dyDescent="0.2">
      <c r="A3598" t="s">
        <v>4954</v>
      </c>
      <c r="B3598" t="s">
        <v>45</v>
      </c>
      <c r="C3598" t="s">
        <v>15</v>
      </c>
      <c r="D3598" t="s">
        <v>81</v>
      </c>
      <c r="E3598" t="s">
        <v>65</v>
      </c>
      <c r="F3598" s="1">
        <v>45183</v>
      </c>
      <c r="G3598" s="1">
        <v>34076</v>
      </c>
      <c r="H3598">
        <v>46615</v>
      </c>
      <c r="I3598">
        <v>22798</v>
      </c>
      <c r="J3598">
        <v>98</v>
      </c>
      <c r="K3598">
        <v>40</v>
      </c>
      <c r="L3598" t="s">
        <v>27</v>
      </c>
      <c r="M3598">
        <v>117</v>
      </c>
      <c r="N3598">
        <f>Table1[[#This Row],[Basic Salary]]+Table1[[#This Row],[Bonus]]</f>
        <v>69413</v>
      </c>
      <c r="O3598" s="2">
        <f>Table1[[#This Row],[Bonus]]/Table1[[#This Row],[Basic Salary]]</f>
        <v>0.48907004183202829</v>
      </c>
      <c r="P3598">
        <f ca="1">DATEDIF(Table1[[#This Row],[Date of Birth]],TODAY(),"Y")</f>
        <v>33</v>
      </c>
      <c r="Q3598">
        <f ca="1">DATEDIF(Table1[[#This Row],[Joining Date]],TODAY(),"Y")</f>
        <v>2</v>
      </c>
      <c r="R3598" t="str">
        <f ca="1">IF(YEAR(Table1[[#This Row],[Joining Date]])=YEAR(TODAY()),"Yes","No")</f>
        <v>No</v>
      </c>
      <c r="S3598" t="str">
        <f ca="1">IF(Table1[[#This Row],[Experience]]&gt;5,"Yes","No")</f>
        <v>No</v>
      </c>
      <c r="T3598" t="str">
        <f>TEXT(Table1[[#This Row],[Joining Date]],"mmmm")</f>
        <v>September</v>
      </c>
      <c r="U3598" t="str">
        <f>TEXT(Table1[[#This Row],[Joining Date]],"yyyy")</f>
        <v>2023</v>
      </c>
      <c r="V3598" s="5">
        <f ca="1">TODAY()-Table1[[#This Row],[Joining Date]]</f>
        <v>1056</v>
      </c>
      <c r="W3598" t="str">
        <f>LEFT(Table1[[#This Row],[Employee Name]],FIND(" ",Table1[[#This Row],[Employee Name]])-1)</f>
        <v>Ananya</v>
      </c>
      <c r="X3598" t="str">
        <f>RIGHT(Table1[[#This Row],[Employee Name]],LEN(Table1[[#This Row],[Employee Name]])-FIND(" ",Table1[[#This Row],[Employee Name]]))</f>
        <v>Rao</v>
      </c>
      <c r="Y3598" t="str">
        <f>Table1[[#This Row],[Department]]&amp;"-"&amp;Table1[[#This Row],[Employee ID]]</f>
        <v>Sales-E04898</v>
      </c>
      <c r="Z3598" t="str">
        <f>LEFT(Table1[[#This Row],[Department]],3)</f>
        <v>Sal</v>
      </c>
      <c r="AA3598" t="str">
        <f>_xlfn.XLOOKUP(Table1[[#This Row],[Manager ID]],MANAGERS!A:A,MANAGERS!B:B)</f>
        <v>Manager_17</v>
      </c>
      <c r="AB3598" t="str" cm="1">
        <f t="array" ref="AB3598">_xlfn.XLOOKUP(Table1[[#This Row],[Manager ID]],Table2[[#All],[Manager ID]],Table2[[#All],[Department Head]])</f>
        <v>Finance</v>
      </c>
      <c r="AC3598" s="2">
        <f>_xlfn.XLOOKUP(Table1[[#This Row],[City]],L:L,O:O)</f>
        <v>0.23674293405114402</v>
      </c>
      <c r="AD3598" t="str" cm="1">
        <f t="array" ref="AD3598">_xlfn.IFS(Table1[[#This Row],[Performance Score]]&gt;=90,"Excellent",Table1[[#This Row],[Performance Score]]&gt;=75,"Good",Table1[[#This Row],[Performance Score]]&gt;=60,"Average",Table1[[#This Row],[Performance Score]]&lt;=60,"Need Improvement")</f>
        <v>Need Improvement</v>
      </c>
      <c r="AE3598" t="str">
        <f>IF(AND(Table1[[#This Row],[Attendance %]]&gt;=80,(Table1[[#This Row],[Performance Score]]&gt;=80)),"Eligible","Not Eligible")</f>
        <v>Not Eligible</v>
      </c>
      <c r="AF3598" t="str">
        <f>IF(Table1[[#This Row],[Performance Score]]&gt;=80,"High Performer","Low Performer")</f>
        <v>Low Performer</v>
      </c>
      <c r="AG3598" t="str" cm="1">
        <f t="array" aca="1" ref="AG3598" ca="1">_xlfn.IFS(Table1[[#This Row],[Experience]]&lt;=3,"Junior",Table1[[#This Row],[Experience]]&lt;=7,"Mid Level",Table1[[#This Row],[Experience]]&gt;=7,"Senior")</f>
        <v>Junior</v>
      </c>
      <c r="AH3598" t="str">
        <f>IF(Table1[[#This Row],[Attendance %]]&gt;75,"OK","Below 75")</f>
        <v>OK</v>
      </c>
      <c r="AI3598" t="b">
        <f>ISBLANK(Table1[[#This Row],[Employee ID]])</f>
        <v>0</v>
      </c>
      <c r="AJ3598" t="b">
        <f>ISNUMBER(Table1[[#This Row],[Total Salary  ]])</f>
        <v>1</v>
      </c>
      <c r="AK3598" t="str">
        <f>IFERROR(_xlfn.XLOOKUP(Table1[[#This Row],[Manager ID]],MANAGERS!A:A,MANAGERS!B:B),"Not Found")</f>
        <v>Manager_17</v>
      </c>
    </row>
    <row r="3599" spans="1:37" x14ac:dyDescent="0.2">
      <c r="A3599" t="s">
        <v>2832</v>
      </c>
      <c r="B3599" t="s">
        <v>93</v>
      </c>
      <c r="C3599" t="s">
        <v>15</v>
      </c>
      <c r="D3599" t="s">
        <v>33</v>
      </c>
      <c r="E3599" t="s">
        <v>65</v>
      </c>
      <c r="F3599" s="1">
        <v>42342</v>
      </c>
      <c r="G3599" s="1">
        <v>34718</v>
      </c>
      <c r="H3599">
        <v>53546</v>
      </c>
      <c r="I3599">
        <v>15862</v>
      </c>
      <c r="J3599">
        <v>63</v>
      </c>
      <c r="K3599">
        <v>66</v>
      </c>
      <c r="L3599" t="s">
        <v>23</v>
      </c>
      <c r="M3599">
        <v>114</v>
      </c>
      <c r="N3599">
        <f>Table1[[#This Row],[Basic Salary]]+Table1[[#This Row],[Bonus]]</f>
        <v>69408</v>
      </c>
      <c r="O3599" s="2">
        <f>Table1[[#This Row],[Bonus]]/Table1[[#This Row],[Basic Salary]]</f>
        <v>0.29623127777985286</v>
      </c>
      <c r="P3599">
        <f ca="1">DATEDIF(Table1[[#This Row],[Date of Birth]],TODAY(),"Y")</f>
        <v>31</v>
      </c>
      <c r="Q3599">
        <f ca="1">DATEDIF(Table1[[#This Row],[Joining Date]],TODAY(),"Y")</f>
        <v>10</v>
      </c>
      <c r="R3599" t="str">
        <f ca="1">IF(YEAR(Table1[[#This Row],[Joining Date]])=YEAR(TODAY()),"Yes","No")</f>
        <v>No</v>
      </c>
      <c r="S3599" t="str">
        <f ca="1">IF(Table1[[#This Row],[Experience]]&gt;5,"Yes","No")</f>
        <v>Yes</v>
      </c>
      <c r="T3599" t="str">
        <f>TEXT(Table1[[#This Row],[Joining Date]],"mmmm")</f>
        <v>December</v>
      </c>
      <c r="U3599" t="str">
        <f>TEXT(Table1[[#This Row],[Joining Date]],"yyyy")</f>
        <v>2015</v>
      </c>
      <c r="V3599" s="5">
        <f ca="1">TODAY()-Table1[[#This Row],[Joining Date]]</f>
        <v>3897</v>
      </c>
      <c r="W3599" t="str">
        <f>LEFT(Table1[[#This Row],[Employee Name]],FIND(" ",Table1[[#This Row],[Employee Name]])-1)</f>
        <v>Priya</v>
      </c>
      <c r="X3599" t="str">
        <f>RIGHT(Table1[[#This Row],[Employee Name]],LEN(Table1[[#This Row],[Employee Name]])-FIND(" ",Table1[[#This Row],[Employee Name]]))</f>
        <v>Reddy</v>
      </c>
      <c r="Y3599" t="str">
        <f>Table1[[#This Row],[Department]]&amp;"-"&amp;Table1[[#This Row],[Employee ID]]</f>
        <v>Marketing-E02776</v>
      </c>
      <c r="Z3599" t="str">
        <f>LEFT(Table1[[#This Row],[Department]],3)</f>
        <v>Mar</v>
      </c>
      <c r="AA3599" t="str">
        <f>_xlfn.XLOOKUP(Table1[[#This Row],[Manager ID]],MANAGERS!A:A,MANAGERS!B:B)</f>
        <v>Manager_14</v>
      </c>
      <c r="AB3599" t="str" cm="1">
        <f t="array" ref="AB3599">_xlfn.XLOOKUP(Table1[[#This Row],[Manager ID]],Table2[[#All],[Manager ID]],Table2[[#All],[Department Head]])</f>
        <v>Marketing</v>
      </c>
      <c r="AC3599" s="2">
        <f>_xlfn.XLOOKUP(Table1[[#This Row],[City]],L:L,O:O)</f>
        <v>0.23486488519629886</v>
      </c>
      <c r="AD3599" t="str" cm="1">
        <f t="array" ref="AD3599">_xlfn.IFS(Table1[[#This Row],[Performance Score]]&gt;=90,"Excellent",Table1[[#This Row],[Performance Score]]&gt;=75,"Good",Table1[[#This Row],[Performance Score]]&gt;=60,"Average",Table1[[#This Row],[Performance Score]]&lt;=60,"Need Improvement")</f>
        <v>Average</v>
      </c>
      <c r="AE3599" t="str">
        <f>IF(AND(Table1[[#This Row],[Attendance %]]&gt;=80,(Table1[[#This Row],[Performance Score]]&gt;=80)),"Eligible","Not Eligible")</f>
        <v>Not Eligible</v>
      </c>
      <c r="AF3599" t="str">
        <f>IF(Table1[[#This Row],[Performance Score]]&gt;=80,"High Performer","Low Performer")</f>
        <v>Low Performer</v>
      </c>
      <c r="AG3599" t="str" cm="1">
        <f t="array" aca="1" ref="AG3599" ca="1">_xlfn.IFS(Table1[[#This Row],[Experience]]&lt;=3,"Junior",Table1[[#This Row],[Experience]]&lt;=7,"Mid Level",Table1[[#This Row],[Experience]]&gt;=7,"Senior")</f>
        <v>Senior</v>
      </c>
      <c r="AH3599" t="str">
        <f>IF(Table1[[#This Row],[Attendance %]]&gt;75,"OK","Below 75")</f>
        <v>Below 75</v>
      </c>
      <c r="AI3599" t="b">
        <f>ISBLANK(Table1[[#This Row],[Employee ID]])</f>
        <v>0</v>
      </c>
      <c r="AJ3599" t="b">
        <f>ISNUMBER(Table1[[#This Row],[Total Salary  ]])</f>
        <v>1</v>
      </c>
      <c r="AK3599" t="str">
        <f>IFERROR(_xlfn.XLOOKUP(Table1[[#This Row],[Manager ID]],MANAGERS!A:A,MANAGERS!B:B),"Not Found")</f>
        <v>Manager_14</v>
      </c>
    </row>
    <row r="3600" spans="1:37" x14ac:dyDescent="0.2">
      <c r="A3600" t="s">
        <v>1782</v>
      </c>
      <c r="B3600" t="s">
        <v>89</v>
      </c>
      <c r="C3600" t="s">
        <v>15</v>
      </c>
      <c r="D3600" t="s">
        <v>16</v>
      </c>
      <c r="E3600" t="s">
        <v>65</v>
      </c>
      <c r="F3600" s="1">
        <v>45818</v>
      </c>
      <c r="G3600" s="1">
        <v>41197</v>
      </c>
      <c r="H3600">
        <v>58841</v>
      </c>
      <c r="I3600">
        <v>10538</v>
      </c>
      <c r="J3600">
        <v>78</v>
      </c>
      <c r="K3600">
        <v>82</v>
      </c>
      <c r="L3600" t="s">
        <v>31</v>
      </c>
      <c r="M3600">
        <v>114</v>
      </c>
      <c r="N3600">
        <f>Table1[[#This Row],[Basic Salary]]+Table1[[#This Row],[Bonus]]</f>
        <v>69379</v>
      </c>
      <c r="O3600" s="2">
        <f>Table1[[#This Row],[Bonus]]/Table1[[#This Row],[Basic Salary]]</f>
        <v>0.17909280943559763</v>
      </c>
      <c r="P3600">
        <f ca="1">DATEDIF(Table1[[#This Row],[Date of Birth]],TODAY(),"Y")</f>
        <v>13</v>
      </c>
      <c r="Q3600">
        <f ca="1">DATEDIF(Table1[[#This Row],[Joining Date]],TODAY(),"Y")</f>
        <v>1</v>
      </c>
      <c r="R3600" t="str">
        <f ca="1">IF(YEAR(Table1[[#This Row],[Joining Date]])=YEAR(TODAY()),"Yes","No")</f>
        <v>No</v>
      </c>
      <c r="S3600" t="str">
        <f ca="1">IF(Table1[[#This Row],[Experience]]&gt;5,"Yes","No")</f>
        <v>No</v>
      </c>
      <c r="T3600" t="str">
        <f>TEXT(Table1[[#This Row],[Joining Date]],"mmmm")</f>
        <v>June</v>
      </c>
      <c r="U3600" t="str">
        <f>TEXT(Table1[[#This Row],[Joining Date]],"yyyy")</f>
        <v>2025</v>
      </c>
      <c r="V3600" s="5">
        <f ca="1">TODAY()-Table1[[#This Row],[Joining Date]]</f>
        <v>421</v>
      </c>
      <c r="W3600" t="str">
        <f>LEFT(Table1[[#This Row],[Employee Name]],FIND(" ",Table1[[#This Row],[Employee Name]])-1)</f>
        <v>Tarun</v>
      </c>
      <c r="X3600" t="str">
        <f>RIGHT(Table1[[#This Row],[Employee Name]],LEN(Table1[[#This Row],[Employee Name]])-FIND(" ",Table1[[#This Row],[Employee Name]]))</f>
        <v>Verma</v>
      </c>
      <c r="Y3600" t="str">
        <f>Table1[[#This Row],[Department]]&amp;"-"&amp;Table1[[#This Row],[Employee ID]]</f>
        <v>HR-E01726</v>
      </c>
      <c r="Z3600" t="str">
        <f>LEFT(Table1[[#This Row],[Department]],3)</f>
        <v>HR</v>
      </c>
      <c r="AA3600" t="str">
        <f>_xlfn.XLOOKUP(Table1[[#This Row],[Manager ID]],MANAGERS!A:A,MANAGERS!B:B)</f>
        <v>Manager_14</v>
      </c>
      <c r="AB3600" t="str" cm="1">
        <f t="array" ref="AB3600">_xlfn.XLOOKUP(Table1[[#This Row],[Manager ID]],Table2[[#All],[Manager ID]],Table2[[#All],[Department Head]])</f>
        <v>Marketing</v>
      </c>
      <c r="AC3600" s="2">
        <f>_xlfn.XLOOKUP(Table1[[#This Row],[City]],L:L,O:O)</f>
        <v>0.241864189087755</v>
      </c>
      <c r="AD3600" t="str" cm="1">
        <f t="array" ref="AD3600">_xlfn.IFS(Table1[[#This Row],[Performance Score]]&gt;=90,"Excellent",Table1[[#This Row],[Performance Score]]&gt;=75,"Good",Table1[[#This Row],[Performance Score]]&gt;=60,"Average",Table1[[#This Row],[Performance Score]]&lt;=60,"Need Improvement")</f>
        <v>Good</v>
      </c>
      <c r="AE3600" t="str">
        <f>IF(AND(Table1[[#This Row],[Attendance %]]&gt;=80,(Table1[[#This Row],[Performance Score]]&gt;=80)),"Eligible","Not Eligible")</f>
        <v>Not Eligible</v>
      </c>
      <c r="AF3600" t="str">
        <f>IF(Table1[[#This Row],[Performance Score]]&gt;=80,"High Performer","Low Performer")</f>
        <v>High Performer</v>
      </c>
      <c r="AG3600" t="str" cm="1">
        <f t="array" aca="1" ref="AG3600" ca="1">_xlfn.IFS(Table1[[#This Row],[Experience]]&lt;=3,"Junior",Table1[[#This Row],[Experience]]&lt;=7,"Mid Level",Table1[[#This Row],[Experience]]&gt;=7,"Senior")</f>
        <v>Junior</v>
      </c>
      <c r="AH3600" t="str">
        <f>IF(Table1[[#This Row],[Attendance %]]&gt;75,"OK","Below 75")</f>
        <v>OK</v>
      </c>
      <c r="AI3600" t="b">
        <f>ISBLANK(Table1[[#This Row],[Employee ID]])</f>
        <v>0</v>
      </c>
      <c r="AJ3600" t="b">
        <f>ISNUMBER(Table1[[#This Row],[Total Salary  ]])</f>
        <v>1</v>
      </c>
      <c r="AK3600" t="str">
        <f>IFERROR(_xlfn.XLOOKUP(Table1[[#This Row],[Manager ID]],MANAGERS!A:A,MANAGERS!B:B),"Not Found")</f>
        <v>Manager_14</v>
      </c>
    </row>
    <row r="3601" spans="1:37" x14ac:dyDescent="0.2">
      <c r="A3601" t="s">
        <v>789</v>
      </c>
      <c r="B3601" t="s">
        <v>71</v>
      </c>
      <c r="C3601" t="s">
        <v>21</v>
      </c>
      <c r="D3601" t="s">
        <v>43</v>
      </c>
      <c r="E3601" t="s">
        <v>17</v>
      </c>
      <c r="F3601" s="1">
        <v>44361</v>
      </c>
      <c r="G3601" s="1">
        <v>29508</v>
      </c>
      <c r="H3601">
        <v>59018</v>
      </c>
      <c r="I3601">
        <v>10336</v>
      </c>
      <c r="J3601">
        <v>97</v>
      </c>
      <c r="K3601">
        <v>43</v>
      </c>
      <c r="L3601" t="s">
        <v>37</v>
      </c>
      <c r="M3601">
        <v>111</v>
      </c>
      <c r="N3601">
        <f>Table1[[#This Row],[Basic Salary]]+Table1[[#This Row],[Bonus]]</f>
        <v>69354</v>
      </c>
      <c r="O3601" s="2">
        <f>Table1[[#This Row],[Bonus]]/Table1[[#This Row],[Basic Salary]]</f>
        <v>0.17513301026805381</v>
      </c>
      <c r="P3601">
        <f ca="1">DATEDIF(Table1[[#This Row],[Date of Birth]],TODAY(),"Y")</f>
        <v>45</v>
      </c>
      <c r="Q3601">
        <f ca="1">DATEDIF(Table1[[#This Row],[Joining Date]],TODAY(),"Y")</f>
        <v>5</v>
      </c>
      <c r="R3601" t="str">
        <f ca="1">IF(YEAR(Table1[[#This Row],[Joining Date]])=YEAR(TODAY()),"Yes","No")</f>
        <v>No</v>
      </c>
      <c r="S3601" t="str">
        <f ca="1">IF(Table1[[#This Row],[Experience]]&gt;5,"Yes","No")</f>
        <v>No</v>
      </c>
      <c r="T3601" t="str">
        <f>TEXT(Table1[[#This Row],[Joining Date]],"mmmm")</f>
        <v>June</v>
      </c>
      <c r="U3601" t="str">
        <f>TEXT(Table1[[#This Row],[Joining Date]],"yyyy")</f>
        <v>2021</v>
      </c>
      <c r="V3601" s="5">
        <f ca="1">TODAY()-Table1[[#This Row],[Joining Date]]</f>
        <v>1878</v>
      </c>
      <c r="W3601" t="str">
        <f>LEFT(Table1[[#This Row],[Employee Name]],FIND(" ",Table1[[#This Row],[Employee Name]])-1)</f>
        <v>Sneha</v>
      </c>
      <c r="X3601" t="str">
        <f>RIGHT(Table1[[#This Row],[Employee Name]],LEN(Table1[[#This Row],[Employee Name]])-FIND(" ",Table1[[#This Row],[Employee Name]]))</f>
        <v>Iyer</v>
      </c>
      <c r="Y3601" t="str">
        <f>Table1[[#This Row],[Department]]&amp;"-"&amp;Table1[[#This Row],[Employee ID]]</f>
        <v>Operations-E00733</v>
      </c>
      <c r="Z3601" t="str">
        <f>LEFT(Table1[[#This Row],[Department]],3)</f>
        <v>Ope</v>
      </c>
      <c r="AA3601" t="str">
        <f>_xlfn.XLOOKUP(Table1[[#This Row],[Manager ID]],MANAGERS!A:A,MANAGERS!B:B)</f>
        <v>Manager_11</v>
      </c>
      <c r="AB3601" t="str" cm="1">
        <f t="array" ref="AB3601">_xlfn.XLOOKUP(Table1[[#This Row],[Manager ID]],Table2[[#All],[Manager ID]],Table2[[#All],[Department Head]])</f>
        <v>Marketing</v>
      </c>
      <c r="AC3601" s="2">
        <f>_xlfn.XLOOKUP(Table1[[#This Row],[City]],L:L,O:O)</f>
        <v>0.24036902712549932</v>
      </c>
      <c r="AD3601" t="str" cm="1">
        <f t="array" ref="AD3601">_xlfn.IFS(Table1[[#This Row],[Performance Score]]&gt;=90,"Excellent",Table1[[#This Row],[Performance Score]]&gt;=75,"Good",Table1[[#This Row],[Performance Score]]&gt;=60,"Average",Table1[[#This Row],[Performance Score]]&lt;=60,"Need Improvement")</f>
        <v>Need Improvement</v>
      </c>
      <c r="AE3601" t="str">
        <f>IF(AND(Table1[[#This Row],[Attendance %]]&gt;=80,(Table1[[#This Row],[Performance Score]]&gt;=80)),"Eligible","Not Eligible")</f>
        <v>Not Eligible</v>
      </c>
      <c r="AF3601" t="str">
        <f>IF(Table1[[#This Row],[Performance Score]]&gt;=80,"High Performer","Low Performer")</f>
        <v>Low Performer</v>
      </c>
      <c r="AG3601" t="str" cm="1">
        <f t="array" aca="1" ref="AG3601" ca="1">_xlfn.IFS(Table1[[#This Row],[Experience]]&lt;=3,"Junior",Table1[[#This Row],[Experience]]&lt;=7,"Mid Level",Table1[[#This Row],[Experience]]&gt;=7,"Senior")</f>
        <v>Mid Level</v>
      </c>
      <c r="AH3601" t="str">
        <f>IF(Table1[[#This Row],[Attendance %]]&gt;75,"OK","Below 75")</f>
        <v>OK</v>
      </c>
      <c r="AI3601" t="b">
        <f>ISBLANK(Table1[[#This Row],[Employee ID]])</f>
        <v>0</v>
      </c>
      <c r="AJ3601" t="b">
        <f>ISNUMBER(Table1[[#This Row],[Total Salary  ]])</f>
        <v>1</v>
      </c>
      <c r="AK3601" t="str">
        <f>IFERROR(_xlfn.XLOOKUP(Table1[[#This Row],[Manager ID]],MANAGERS!A:A,MANAGERS!B:B),"Not Found")</f>
        <v>Manager_11</v>
      </c>
    </row>
    <row r="3602" spans="1:37" x14ac:dyDescent="0.2">
      <c r="A3602" t="s">
        <v>35</v>
      </c>
      <c r="B3602" t="s">
        <v>36</v>
      </c>
      <c r="C3602" t="s">
        <v>15</v>
      </c>
      <c r="D3602" t="s">
        <v>33</v>
      </c>
      <c r="E3602" t="s">
        <v>22</v>
      </c>
      <c r="F3602" s="1">
        <v>42192</v>
      </c>
      <c r="G3602" s="1">
        <v>40055</v>
      </c>
      <c r="H3602">
        <v>54871</v>
      </c>
      <c r="I3602">
        <v>14482</v>
      </c>
      <c r="J3602">
        <v>65</v>
      </c>
      <c r="K3602">
        <v>94</v>
      </c>
      <c r="L3602" t="s">
        <v>37</v>
      </c>
      <c r="M3602">
        <v>104</v>
      </c>
      <c r="N3602">
        <f>Table1[[#This Row],[Basic Salary]]+Table1[[#This Row],[Bonus]]</f>
        <v>69353</v>
      </c>
      <c r="O3602" s="2">
        <f>Table1[[#This Row],[Bonus]]/Table1[[#This Row],[Basic Salary]]</f>
        <v>0.26392812232326729</v>
      </c>
      <c r="P3602">
        <f ca="1">DATEDIF(Table1[[#This Row],[Date of Birth]],TODAY(),"Y")</f>
        <v>16</v>
      </c>
      <c r="Q3602">
        <f ca="1">DATEDIF(Table1[[#This Row],[Joining Date]],TODAY(),"Y")</f>
        <v>11</v>
      </c>
      <c r="R3602" t="str">
        <f ca="1">IF(YEAR(Table1[[#This Row],[Joining Date]])=YEAR(TODAY()),"Yes","No")</f>
        <v>No</v>
      </c>
      <c r="S3602" t="str">
        <f ca="1">IF(Table1[[#This Row],[Experience]]&gt;5,"Yes","No")</f>
        <v>Yes</v>
      </c>
      <c r="T3602" t="str">
        <f>TEXT(Table1[[#This Row],[Joining Date]],"mmmm")</f>
        <v>July</v>
      </c>
      <c r="U3602" t="str">
        <f>TEXT(Table1[[#This Row],[Joining Date]],"yyyy")</f>
        <v>2015</v>
      </c>
      <c r="V3602" s="5">
        <f ca="1">TODAY()-Table1[[#This Row],[Joining Date]]</f>
        <v>4047</v>
      </c>
      <c r="W3602" t="str">
        <f>LEFT(Table1[[#This Row],[Employee Name]],FIND(" ",Table1[[#This Row],[Employee Name]])-1)</f>
        <v>Meera</v>
      </c>
      <c r="X3602" t="str">
        <f>RIGHT(Table1[[#This Row],[Employee Name]],LEN(Table1[[#This Row],[Employee Name]])-FIND(" ",Table1[[#This Row],[Employee Name]]))</f>
        <v>Joshi</v>
      </c>
      <c r="Y3602" t="str">
        <f>Table1[[#This Row],[Department]]&amp;"-"&amp;Table1[[#This Row],[Employee ID]]</f>
        <v>Marketing-E00006</v>
      </c>
      <c r="Z3602" t="str">
        <f>LEFT(Table1[[#This Row],[Department]],3)</f>
        <v>Mar</v>
      </c>
      <c r="AA3602" t="str">
        <f>_xlfn.XLOOKUP(Table1[[#This Row],[Manager ID]],MANAGERS!A:A,MANAGERS!B:B)</f>
        <v>Manager_4</v>
      </c>
      <c r="AB3602" t="str" cm="1">
        <f t="array" ref="AB3602">_xlfn.XLOOKUP(Table1[[#This Row],[Manager ID]],Table2[[#All],[Manager ID]],Table2[[#All],[Department Head]])</f>
        <v>Finance</v>
      </c>
      <c r="AC3602" s="2">
        <f>_xlfn.XLOOKUP(Table1[[#This Row],[City]],L:L,O:O)</f>
        <v>0.24036902712549932</v>
      </c>
      <c r="AD3602" t="str" cm="1">
        <f t="array" ref="AD3602">_xlfn.IFS(Table1[[#This Row],[Performance Score]]&gt;=90,"Excellent",Table1[[#This Row],[Performance Score]]&gt;=75,"Good",Table1[[#This Row],[Performance Score]]&gt;=60,"Average",Table1[[#This Row],[Performance Score]]&lt;=60,"Need Improvement")</f>
        <v>Excellent</v>
      </c>
      <c r="AE3602" t="str">
        <f>IF(AND(Table1[[#This Row],[Attendance %]]&gt;=80,(Table1[[#This Row],[Performance Score]]&gt;=80)),"Eligible","Not Eligible")</f>
        <v>Not Eligible</v>
      </c>
      <c r="AF3602" t="str">
        <f>IF(Table1[[#This Row],[Performance Score]]&gt;=80,"High Performer","Low Performer")</f>
        <v>High Performer</v>
      </c>
      <c r="AG3602" t="str" cm="1">
        <f t="array" aca="1" ref="AG3602" ca="1">_xlfn.IFS(Table1[[#This Row],[Experience]]&lt;=3,"Junior",Table1[[#This Row],[Experience]]&lt;=7,"Mid Level",Table1[[#This Row],[Experience]]&gt;=7,"Senior")</f>
        <v>Senior</v>
      </c>
      <c r="AH3602" t="str">
        <f>IF(Table1[[#This Row],[Attendance %]]&gt;75,"OK","Below 75")</f>
        <v>Below 75</v>
      </c>
      <c r="AI3602" t="b">
        <f>ISBLANK(Table1[[#This Row],[Employee ID]])</f>
        <v>0</v>
      </c>
      <c r="AJ3602" t="b">
        <f>ISNUMBER(Table1[[#This Row],[Total Salary  ]])</f>
        <v>1</v>
      </c>
      <c r="AK3602" t="str">
        <f>IFERROR(_xlfn.XLOOKUP(Table1[[#This Row],[Manager ID]],MANAGERS!A:A,MANAGERS!B:B),"Not Found")</f>
        <v>Manager_4</v>
      </c>
    </row>
    <row r="3603" spans="1:37" x14ac:dyDescent="0.2">
      <c r="A3603" t="s">
        <v>1589</v>
      </c>
      <c r="B3603" t="s">
        <v>42</v>
      </c>
      <c r="C3603" t="s">
        <v>21</v>
      </c>
      <c r="D3603" t="s">
        <v>25</v>
      </c>
      <c r="E3603" t="s">
        <v>17</v>
      </c>
      <c r="F3603" s="1">
        <v>44175</v>
      </c>
      <c r="G3603" s="1">
        <v>32594</v>
      </c>
      <c r="H3603">
        <v>57244</v>
      </c>
      <c r="I3603">
        <v>12109</v>
      </c>
      <c r="J3603">
        <v>72</v>
      </c>
      <c r="K3603">
        <v>76</v>
      </c>
      <c r="L3603" t="s">
        <v>37</v>
      </c>
      <c r="M3603">
        <v>120</v>
      </c>
      <c r="N3603">
        <f>Table1[[#This Row],[Basic Salary]]+Table1[[#This Row],[Bonus]]</f>
        <v>69353</v>
      </c>
      <c r="O3603" s="2">
        <f>Table1[[#This Row],[Bonus]]/Table1[[#This Row],[Basic Salary]]</f>
        <v>0.2115330864370065</v>
      </c>
      <c r="P3603">
        <f ca="1">DATEDIF(Table1[[#This Row],[Date of Birth]],TODAY(),"Y")</f>
        <v>37</v>
      </c>
      <c r="Q3603">
        <f ca="1">DATEDIF(Table1[[#This Row],[Joining Date]],TODAY(),"Y")</f>
        <v>5</v>
      </c>
      <c r="R3603" t="str">
        <f ca="1">IF(YEAR(Table1[[#This Row],[Joining Date]])=YEAR(TODAY()),"Yes","No")</f>
        <v>No</v>
      </c>
      <c r="S3603" t="str">
        <f ca="1">IF(Table1[[#This Row],[Experience]]&gt;5,"Yes","No")</f>
        <v>No</v>
      </c>
      <c r="T3603" t="str">
        <f>TEXT(Table1[[#This Row],[Joining Date]],"mmmm")</f>
        <v>December</v>
      </c>
      <c r="U3603" t="str">
        <f>TEXT(Table1[[#This Row],[Joining Date]],"yyyy")</f>
        <v>2020</v>
      </c>
      <c r="V3603" s="5">
        <f ca="1">TODAY()-Table1[[#This Row],[Joining Date]]</f>
        <v>2064</v>
      </c>
      <c r="W3603" t="str">
        <f>LEFT(Table1[[#This Row],[Employee Name]],FIND(" ",Table1[[#This Row],[Employee Name]])-1)</f>
        <v>Krishna</v>
      </c>
      <c r="X3603" t="str">
        <f>RIGHT(Table1[[#This Row],[Employee Name]],LEN(Table1[[#This Row],[Employee Name]])-FIND(" ",Table1[[#This Row],[Employee Name]]))</f>
        <v>Chaitanya</v>
      </c>
      <c r="Y3603" t="str">
        <f>Table1[[#This Row],[Department]]&amp;"-"&amp;Table1[[#This Row],[Employee ID]]</f>
        <v>Finance-E01533</v>
      </c>
      <c r="Z3603" t="str">
        <f>LEFT(Table1[[#This Row],[Department]],3)</f>
        <v>Fin</v>
      </c>
      <c r="AA3603" t="str">
        <f>_xlfn.XLOOKUP(Table1[[#This Row],[Manager ID]],MANAGERS!A:A,MANAGERS!B:B)</f>
        <v>Manager_20</v>
      </c>
      <c r="AB3603" t="str" cm="1">
        <f t="array" ref="AB3603">_xlfn.XLOOKUP(Table1[[#This Row],[Manager ID]],Table2[[#All],[Manager ID]],Table2[[#All],[Department Head]])</f>
        <v>Operations</v>
      </c>
      <c r="AC3603" s="2">
        <f>_xlfn.XLOOKUP(Table1[[#This Row],[City]],L:L,O:O)</f>
        <v>0.24036902712549932</v>
      </c>
      <c r="AD3603" t="str" cm="1">
        <f t="array" ref="AD3603">_xlfn.IFS(Table1[[#This Row],[Performance Score]]&gt;=90,"Excellent",Table1[[#This Row],[Performance Score]]&gt;=75,"Good",Table1[[#This Row],[Performance Score]]&gt;=60,"Average",Table1[[#This Row],[Performance Score]]&lt;=60,"Need Improvement")</f>
        <v>Good</v>
      </c>
      <c r="AE3603" t="str">
        <f>IF(AND(Table1[[#This Row],[Attendance %]]&gt;=80,(Table1[[#This Row],[Performance Score]]&gt;=80)),"Eligible","Not Eligible")</f>
        <v>Not Eligible</v>
      </c>
      <c r="AF3603" t="str">
        <f>IF(Table1[[#This Row],[Performance Score]]&gt;=80,"High Performer","Low Performer")</f>
        <v>Low Performer</v>
      </c>
      <c r="AG3603" t="str" cm="1">
        <f t="array" aca="1" ref="AG3603" ca="1">_xlfn.IFS(Table1[[#This Row],[Experience]]&lt;=3,"Junior",Table1[[#This Row],[Experience]]&lt;=7,"Mid Level",Table1[[#This Row],[Experience]]&gt;=7,"Senior")</f>
        <v>Mid Level</v>
      </c>
      <c r="AH3603" t="str">
        <f>IF(Table1[[#This Row],[Attendance %]]&gt;75,"OK","Below 75")</f>
        <v>Below 75</v>
      </c>
      <c r="AI3603" t="b">
        <f>ISBLANK(Table1[[#This Row],[Employee ID]])</f>
        <v>0</v>
      </c>
      <c r="AJ3603" t="b">
        <f>ISNUMBER(Table1[[#This Row],[Total Salary  ]])</f>
        <v>1</v>
      </c>
      <c r="AK3603" t="str">
        <f>IFERROR(_xlfn.XLOOKUP(Table1[[#This Row],[Manager ID]],MANAGERS!A:A,MANAGERS!B:B),"Not Found")</f>
        <v>Manager_20</v>
      </c>
    </row>
    <row r="3604" spans="1:37" x14ac:dyDescent="0.2">
      <c r="A3604" t="s">
        <v>4128</v>
      </c>
      <c r="B3604" t="s">
        <v>48</v>
      </c>
      <c r="C3604" t="s">
        <v>21</v>
      </c>
      <c r="D3604" t="s">
        <v>46</v>
      </c>
      <c r="E3604" t="s">
        <v>51</v>
      </c>
      <c r="F3604" s="1">
        <v>45104</v>
      </c>
      <c r="G3604" s="1">
        <v>37856</v>
      </c>
      <c r="H3604">
        <v>62200</v>
      </c>
      <c r="I3604">
        <v>7147</v>
      </c>
      <c r="J3604">
        <v>77</v>
      </c>
      <c r="K3604">
        <v>97</v>
      </c>
      <c r="L3604" t="s">
        <v>37</v>
      </c>
      <c r="M3604">
        <v>102</v>
      </c>
      <c r="N3604">
        <f>Table1[[#This Row],[Basic Salary]]+Table1[[#This Row],[Bonus]]</f>
        <v>69347</v>
      </c>
      <c r="O3604" s="2">
        <f>Table1[[#This Row],[Bonus]]/Table1[[#This Row],[Basic Salary]]</f>
        <v>0.11490353697749196</v>
      </c>
      <c r="P3604">
        <f ca="1">DATEDIF(Table1[[#This Row],[Date of Birth]],TODAY(),"Y")</f>
        <v>22</v>
      </c>
      <c r="Q3604">
        <f ca="1">DATEDIF(Table1[[#This Row],[Joining Date]],TODAY(),"Y")</f>
        <v>3</v>
      </c>
      <c r="R3604" t="str">
        <f ca="1">IF(YEAR(Table1[[#This Row],[Joining Date]])=YEAR(TODAY()),"Yes","No")</f>
        <v>No</v>
      </c>
      <c r="S3604" t="str">
        <f ca="1">IF(Table1[[#This Row],[Experience]]&gt;5,"Yes","No")</f>
        <v>No</v>
      </c>
      <c r="T3604" t="str">
        <f>TEXT(Table1[[#This Row],[Joining Date]],"mmmm")</f>
        <v>June</v>
      </c>
      <c r="U3604" t="str">
        <f>TEXT(Table1[[#This Row],[Joining Date]],"yyyy")</f>
        <v>2023</v>
      </c>
      <c r="V3604" s="5">
        <f ca="1">TODAY()-Table1[[#This Row],[Joining Date]]</f>
        <v>1135</v>
      </c>
      <c r="W3604" t="str">
        <f>LEFT(Table1[[#This Row],[Employee Name]],FIND(" ",Table1[[#This Row],[Employee Name]])-1)</f>
        <v>Aditya</v>
      </c>
      <c r="X3604" t="str">
        <f>RIGHT(Table1[[#This Row],[Employee Name]],LEN(Table1[[#This Row],[Employee Name]])-FIND(" ",Table1[[#This Row],[Employee Name]]))</f>
        <v>Kapoor</v>
      </c>
      <c r="Y3604" t="str">
        <f>Table1[[#This Row],[Department]]&amp;"-"&amp;Table1[[#This Row],[Employee ID]]</f>
        <v>Support-E04072</v>
      </c>
      <c r="Z3604" t="str">
        <f>LEFT(Table1[[#This Row],[Department]],3)</f>
        <v>Sup</v>
      </c>
      <c r="AA3604" t="str">
        <f>_xlfn.XLOOKUP(Table1[[#This Row],[Manager ID]],MANAGERS!A:A,MANAGERS!B:B)</f>
        <v>Manager_2</v>
      </c>
      <c r="AB3604" t="str" cm="1">
        <f t="array" ref="AB3604">_xlfn.XLOOKUP(Table1[[#This Row],[Manager ID]],Table2[[#All],[Manager ID]],Table2[[#All],[Department Head]])</f>
        <v>Sales</v>
      </c>
      <c r="AC3604" s="2">
        <f>_xlfn.XLOOKUP(Table1[[#This Row],[City]],L:L,O:O)</f>
        <v>0.24036902712549932</v>
      </c>
      <c r="AD3604" t="str" cm="1">
        <f t="array" ref="AD3604">_xlfn.IFS(Table1[[#This Row],[Performance Score]]&gt;=90,"Excellent",Table1[[#This Row],[Performance Score]]&gt;=75,"Good",Table1[[#This Row],[Performance Score]]&gt;=60,"Average",Table1[[#This Row],[Performance Score]]&lt;=60,"Need Improvement")</f>
        <v>Excellent</v>
      </c>
      <c r="AE3604" t="str">
        <f>IF(AND(Table1[[#This Row],[Attendance %]]&gt;=80,(Table1[[#This Row],[Performance Score]]&gt;=80)),"Eligible","Not Eligible")</f>
        <v>Not Eligible</v>
      </c>
      <c r="AF3604" t="str">
        <f>IF(Table1[[#This Row],[Performance Score]]&gt;=80,"High Performer","Low Performer")</f>
        <v>High Performer</v>
      </c>
      <c r="AG3604" t="str" cm="1">
        <f t="array" aca="1" ref="AG3604" ca="1">_xlfn.IFS(Table1[[#This Row],[Experience]]&lt;=3,"Junior",Table1[[#This Row],[Experience]]&lt;=7,"Mid Level",Table1[[#This Row],[Experience]]&gt;=7,"Senior")</f>
        <v>Junior</v>
      </c>
      <c r="AH3604" t="str">
        <f>IF(Table1[[#This Row],[Attendance %]]&gt;75,"OK","Below 75")</f>
        <v>OK</v>
      </c>
      <c r="AI3604" t="b">
        <f>ISBLANK(Table1[[#This Row],[Employee ID]])</f>
        <v>0</v>
      </c>
      <c r="AJ3604" t="b">
        <f>ISNUMBER(Table1[[#This Row],[Total Salary  ]])</f>
        <v>1</v>
      </c>
      <c r="AK3604" t="str">
        <f>IFERROR(_xlfn.XLOOKUP(Table1[[#This Row],[Manager ID]],MANAGERS!A:A,MANAGERS!B:B),"Not Found")</f>
        <v>Manager_2</v>
      </c>
    </row>
    <row r="3605" spans="1:37" x14ac:dyDescent="0.2">
      <c r="A3605" t="s">
        <v>2418</v>
      </c>
      <c r="B3605" t="s">
        <v>39</v>
      </c>
      <c r="C3605" t="s">
        <v>15</v>
      </c>
      <c r="D3605" t="s">
        <v>46</v>
      </c>
      <c r="E3605" t="s">
        <v>65</v>
      </c>
      <c r="F3605" s="1">
        <v>45222</v>
      </c>
      <c r="G3605" s="1">
        <v>34562</v>
      </c>
      <c r="H3605">
        <v>55207</v>
      </c>
      <c r="I3605">
        <v>14129</v>
      </c>
      <c r="J3605">
        <v>94</v>
      </c>
      <c r="K3605">
        <v>57</v>
      </c>
      <c r="L3605" t="s">
        <v>23</v>
      </c>
      <c r="M3605">
        <v>114</v>
      </c>
      <c r="N3605">
        <f>Table1[[#This Row],[Basic Salary]]+Table1[[#This Row],[Bonus]]</f>
        <v>69336</v>
      </c>
      <c r="O3605" s="2">
        <f>Table1[[#This Row],[Bonus]]/Table1[[#This Row],[Basic Salary]]</f>
        <v>0.25592769032912493</v>
      </c>
      <c r="P3605">
        <f ca="1">DATEDIF(Table1[[#This Row],[Date of Birth]],TODAY(),"Y")</f>
        <v>31</v>
      </c>
      <c r="Q3605">
        <f ca="1">DATEDIF(Table1[[#This Row],[Joining Date]],TODAY(),"Y")</f>
        <v>2</v>
      </c>
      <c r="R3605" t="str">
        <f ca="1">IF(YEAR(Table1[[#This Row],[Joining Date]])=YEAR(TODAY()),"Yes","No")</f>
        <v>No</v>
      </c>
      <c r="S3605" t="str">
        <f ca="1">IF(Table1[[#This Row],[Experience]]&gt;5,"Yes","No")</f>
        <v>No</v>
      </c>
      <c r="T3605" t="str">
        <f>TEXT(Table1[[#This Row],[Joining Date]],"mmmm")</f>
        <v>October</v>
      </c>
      <c r="U3605" t="str">
        <f>TEXT(Table1[[#This Row],[Joining Date]],"yyyy")</f>
        <v>2023</v>
      </c>
      <c r="V3605" s="5">
        <f ca="1">TODAY()-Table1[[#This Row],[Joining Date]]</f>
        <v>1017</v>
      </c>
      <c r="W3605" t="str">
        <f>LEFT(Table1[[#This Row],[Employee Name]],FIND(" ",Table1[[#This Row],[Employee Name]])-1)</f>
        <v>Karan</v>
      </c>
      <c r="X3605" t="str">
        <f>RIGHT(Table1[[#This Row],[Employee Name]],LEN(Table1[[#This Row],[Employee Name]])-FIND(" ",Table1[[#This Row],[Employee Name]]))</f>
        <v>Malhotra</v>
      </c>
      <c r="Y3605" t="str">
        <f>Table1[[#This Row],[Department]]&amp;"-"&amp;Table1[[#This Row],[Employee ID]]</f>
        <v>Support-E02362</v>
      </c>
      <c r="Z3605" t="str">
        <f>LEFT(Table1[[#This Row],[Department]],3)</f>
        <v>Sup</v>
      </c>
      <c r="AA3605" t="str">
        <f>_xlfn.XLOOKUP(Table1[[#This Row],[Manager ID]],MANAGERS!A:A,MANAGERS!B:B)</f>
        <v>Manager_14</v>
      </c>
      <c r="AB3605" t="str" cm="1">
        <f t="array" ref="AB3605">_xlfn.XLOOKUP(Table1[[#This Row],[Manager ID]],Table2[[#All],[Manager ID]],Table2[[#All],[Department Head]])</f>
        <v>Marketing</v>
      </c>
      <c r="AC3605" s="2">
        <f>_xlfn.XLOOKUP(Table1[[#This Row],[City]],L:L,O:O)</f>
        <v>0.23486488519629886</v>
      </c>
      <c r="AD3605" t="str" cm="1">
        <f t="array" ref="AD3605">_xlfn.IFS(Table1[[#This Row],[Performance Score]]&gt;=90,"Excellent",Table1[[#This Row],[Performance Score]]&gt;=75,"Good",Table1[[#This Row],[Performance Score]]&gt;=60,"Average",Table1[[#This Row],[Performance Score]]&lt;=60,"Need Improvement")</f>
        <v>Need Improvement</v>
      </c>
      <c r="AE3605" t="str">
        <f>IF(AND(Table1[[#This Row],[Attendance %]]&gt;=80,(Table1[[#This Row],[Performance Score]]&gt;=80)),"Eligible","Not Eligible")</f>
        <v>Not Eligible</v>
      </c>
      <c r="AF3605" t="str">
        <f>IF(Table1[[#This Row],[Performance Score]]&gt;=80,"High Performer","Low Performer")</f>
        <v>Low Performer</v>
      </c>
      <c r="AG3605" t="str" cm="1">
        <f t="array" aca="1" ref="AG3605" ca="1">_xlfn.IFS(Table1[[#This Row],[Experience]]&lt;=3,"Junior",Table1[[#This Row],[Experience]]&lt;=7,"Mid Level",Table1[[#This Row],[Experience]]&gt;=7,"Senior")</f>
        <v>Junior</v>
      </c>
      <c r="AH3605" t="str">
        <f>IF(Table1[[#This Row],[Attendance %]]&gt;75,"OK","Below 75")</f>
        <v>OK</v>
      </c>
      <c r="AI3605" t="b">
        <f>ISBLANK(Table1[[#This Row],[Employee ID]])</f>
        <v>0</v>
      </c>
      <c r="AJ3605" t="b">
        <f>ISNUMBER(Table1[[#This Row],[Total Salary  ]])</f>
        <v>1</v>
      </c>
      <c r="AK3605" t="str">
        <f>IFERROR(_xlfn.XLOOKUP(Table1[[#This Row],[Manager ID]],MANAGERS!A:A,MANAGERS!B:B),"Not Found")</f>
        <v>Manager_14</v>
      </c>
    </row>
    <row r="3606" spans="1:37" x14ac:dyDescent="0.2">
      <c r="A3606" t="s">
        <v>3718</v>
      </c>
      <c r="B3606" t="s">
        <v>77</v>
      </c>
      <c r="C3606" t="s">
        <v>21</v>
      </c>
      <c r="D3606" t="s">
        <v>16</v>
      </c>
      <c r="E3606" t="s">
        <v>51</v>
      </c>
      <c r="F3606" s="1">
        <v>42506</v>
      </c>
      <c r="G3606" s="1">
        <v>35855</v>
      </c>
      <c r="H3606">
        <v>60924</v>
      </c>
      <c r="I3606">
        <v>8382</v>
      </c>
      <c r="J3606">
        <v>95</v>
      </c>
      <c r="K3606">
        <v>89</v>
      </c>
      <c r="L3606" t="s">
        <v>53</v>
      </c>
      <c r="M3606">
        <v>109</v>
      </c>
      <c r="N3606">
        <f>Table1[[#This Row],[Basic Salary]]+Table1[[#This Row],[Bonus]]</f>
        <v>69306</v>
      </c>
      <c r="O3606" s="2">
        <f>Table1[[#This Row],[Bonus]]/Table1[[#This Row],[Basic Salary]]</f>
        <v>0.13758124876895805</v>
      </c>
      <c r="P3606">
        <f ca="1">DATEDIF(Table1[[#This Row],[Date of Birth]],TODAY(),"Y")</f>
        <v>28</v>
      </c>
      <c r="Q3606">
        <f ca="1">DATEDIF(Table1[[#This Row],[Joining Date]],TODAY(),"Y")</f>
        <v>10</v>
      </c>
      <c r="R3606" t="str">
        <f ca="1">IF(YEAR(Table1[[#This Row],[Joining Date]])=YEAR(TODAY()),"Yes","No")</f>
        <v>No</v>
      </c>
      <c r="S3606" t="str">
        <f ca="1">IF(Table1[[#This Row],[Experience]]&gt;5,"Yes","No")</f>
        <v>Yes</v>
      </c>
      <c r="T3606" t="str">
        <f>TEXT(Table1[[#This Row],[Joining Date]],"mmmm")</f>
        <v>May</v>
      </c>
      <c r="U3606" t="str">
        <f>TEXT(Table1[[#This Row],[Joining Date]],"yyyy")</f>
        <v>2016</v>
      </c>
      <c r="V3606" s="5">
        <f ca="1">TODAY()-Table1[[#This Row],[Joining Date]]</f>
        <v>3733</v>
      </c>
      <c r="W3606" t="str">
        <f>LEFT(Table1[[#This Row],[Employee Name]],FIND(" ",Table1[[#This Row],[Employee Name]])-1)</f>
        <v>Rohan</v>
      </c>
      <c r="X3606" t="str">
        <f>RIGHT(Table1[[#This Row],[Employee Name]],LEN(Table1[[#This Row],[Employee Name]])-FIND(" ",Table1[[#This Row],[Employee Name]]))</f>
        <v>Gupta</v>
      </c>
      <c r="Y3606" t="str">
        <f>Table1[[#This Row],[Department]]&amp;"-"&amp;Table1[[#This Row],[Employee ID]]</f>
        <v>HR-E03662</v>
      </c>
      <c r="Z3606" t="str">
        <f>LEFT(Table1[[#This Row],[Department]],3)</f>
        <v>HR</v>
      </c>
      <c r="AA3606" t="str">
        <f>_xlfn.XLOOKUP(Table1[[#This Row],[Manager ID]],MANAGERS!A:A,MANAGERS!B:B)</f>
        <v>Manager_9</v>
      </c>
      <c r="AB3606" t="str" cm="1">
        <f t="array" ref="AB3606">_xlfn.XLOOKUP(Table1[[#This Row],[Manager ID]],Table2[[#All],[Manager ID]],Table2[[#All],[Department Head]])</f>
        <v>Sales</v>
      </c>
      <c r="AC3606" s="2">
        <f>_xlfn.XLOOKUP(Table1[[#This Row],[City]],L:L,O:O)</f>
        <v>0.23685887225230964</v>
      </c>
      <c r="AD3606" t="str" cm="1">
        <f t="array" ref="AD3606">_xlfn.IFS(Table1[[#This Row],[Performance Score]]&gt;=90,"Excellent",Table1[[#This Row],[Performance Score]]&gt;=75,"Good",Table1[[#This Row],[Performance Score]]&gt;=60,"Average",Table1[[#This Row],[Performance Score]]&lt;=60,"Need Improvement")</f>
        <v>Good</v>
      </c>
      <c r="AE3606" t="str">
        <f>IF(AND(Table1[[#This Row],[Attendance %]]&gt;=80,(Table1[[#This Row],[Performance Score]]&gt;=80)),"Eligible","Not Eligible")</f>
        <v>Eligible</v>
      </c>
      <c r="AF3606" t="str">
        <f>IF(Table1[[#This Row],[Performance Score]]&gt;=80,"High Performer","Low Performer")</f>
        <v>High Performer</v>
      </c>
      <c r="AG3606" t="str" cm="1">
        <f t="array" aca="1" ref="AG3606" ca="1">_xlfn.IFS(Table1[[#This Row],[Experience]]&lt;=3,"Junior",Table1[[#This Row],[Experience]]&lt;=7,"Mid Level",Table1[[#This Row],[Experience]]&gt;=7,"Senior")</f>
        <v>Senior</v>
      </c>
      <c r="AH3606" t="str">
        <f>IF(Table1[[#This Row],[Attendance %]]&gt;75,"OK","Below 75")</f>
        <v>OK</v>
      </c>
      <c r="AI3606" t="b">
        <f>ISBLANK(Table1[[#This Row],[Employee ID]])</f>
        <v>0</v>
      </c>
      <c r="AJ3606" t="b">
        <f>ISNUMBER(Table1[[#This Row],[Total Salary  ]])</f>
        <v>1</v>
      </c>
      <c r="AK3606" t="str">
        <f>IFERROR(_xlfn.XLOOKUP(Table1[[#This Row],[Manager ID]],MANAGERS!A:A,MANAGERS!B:B),"Not Found")</f>
        <v>Manager_9</v>
      </c>
    </row>
    <row r="3607" spans="1:37" x14ac:dyDescent="0.2">
      <c r="A3607" t="s">
        <v>2998</v>
      </c>
      <c r="B3607" t="s">
        <v>60</v>
      </c>
      <c r="C3607" t="s">
        <v>15</v>
      </c>
      <c r="D3607" t="s">
        <v>81</v>
      </c>
      <c r="E3607" t="s">
        <v>65</v>
      </c>
      <c r="F3607" s="1">
        <v>43647</v>
      </c>
      <c r="G3607" s="1">
        <v>35085</v>
      </c>
      <c r="H3607">
        <v>49202</v>
      </c>
      <c r="I3607">
        <v>20096</v>
      </c>
      <c r="J3607">
        <v>76</v>
      </c>
      <c r="K3607">
        <v>49</v>
      </c>
      <c r="L3607" t="s">
        <v>23</v>
      </c>
      <c r="M3607">
        <v>114</v>
      </c>
      <c r="N3607">
        <f>Table1[[#This Row],[Basic Salary]]+Table1[[#This Row],[Bonus]]</f>
        <v>69298</v>
      </c>
      <c r="O3607" s="2">
        <f>Table1[[#This Row],[Bonus]]/Table1[[#This Row],[Basic Salary]]</f>
        <v>0.40843868135441647</v>
      </c>
      <c r="P3607">
        <f ca="1">DATEDIF(Table1[[#This Row],[Date of Birth]],TODAY(),"Y")</f>
        <v>30</v>
      </c>
      <c r="Q3607">
        <f ca="1">DATEDIF(Table1[[#This Row],[Joining Date]],TODAY(),"Y")</f>
        <v>7</v>
      </c>
      <c r="R3607" t="str">
        <f ca="1">IF(YEAR(Table1[[#This Row],[Joining Date]])=YEAR(TODAY()),"Yes","No")</f>
        <v>No</v>
      </c>
      <c r="S3607" t="str">
        <f ca="1">IF(Table1[[#This Row],[Experience]]&gt;5,"Yes","No")</f>
        <v>Yes</v>
      </c>
      <c r="T3607" t="str">
        <f>TEXT(Table1[[#This Row],[Joining Date]],"mmmm")</f>
        <v>July</v>
      </c>
      <c r="U3607" t="str">
        <f>TEXT(Table1[[#This Row],[Joining Date]],"yyyy")</f>
        <v>2019</v>
      </c>
      <c r="V3607" s="5">
        <f ca="1">TODAY()-Table1[[#This Row],[Joining Date]]</f>
        <v>2592</v>
      </c>
      <c r="W3607" t="str">
        <f>LEFT(Table1[[#This Row],[Employee Name]],FIND(" ",Table1[[#This Row],[Employee Name]])-1)</f>
        <v>Gayathri</v>
      </c>
      <c r="X3607" t="str">
        <f>RIGHT(Table1[[#This Row],[Employee Name]],LEN(Table1[[#This Row],[Employee Name]])-FIND(" ",Table1[[#This Row],[Employee Name]]))</f>
        <v>Iyer</v>
      </c>
      <c r="Y3607" t="str">
        <f>Table1[[#This Row],[Department]]&amp;"-"&amp;Table1[[#This Row],[Employee ID]]</f>
        <v>Sales-E02942</v>
      </c>
      <c r="Z3607" t="str">
        <f>LEFT(Table1[[#This Row],[Department]],3)</f>
        <v>Sal</v>
      </c>
      <c r="AA3607" t="str">
        <f>_xlfn.XLOOKUP(Table1[[#This Row],[Manager ID]],MANAGERS!A:A,MANAGERS!B:B)</f>
        <v>Manager_14</v>
      </c>
      <c r="AB3607" t="str" cm="1">
        <f t="array" ref="AB3607">_xlfn.XLOOKUP(Table1[[#This Row],[Manager ID]],Table2[[#All],[Manager ID]],Table2[[#All],[Department Head]])</f>
        <v>Marketing</v>
      </c>
      <c r="AC3607" s="2">
        <f>_xlfn.XLOOKUP(Table1[[#This Row],[City]],L:L,O:O)</f>
        <v>0.23486488519629886</v>
      </c>
      <c r="AD3607" t="str" cm="1">
        <f t="array" ref="AD3607">_xlfn.IFS(Table1[[#This Row],[Performance Score]]&gt;=90,"Excellent",Table1[[#This Row],[Performance Score]]&gt;=75,"Good",Table1[[#This Row],[Performance Score]]&gt;=60,"Average",Table1[[#This Row],[Performance Score]]&lt;=60,"Need Improvement")</f>
        <v>Need Improvement</v>
      </c>
      <c r="AE3607" t="str">
        <f>IF(AND(Table1[[#This Row],[Attendance %]]&gt;=80,(Table1[[#This Row],[Performance Score]]&gt;=80)),"Eligible","Not Eligible")</f>
        <v>Not Eligible</v>
      </c>
      <c r="AF3607" t="str">
        <f>IF(Table1[[#This Row],[Performance Score]]&gt;=80,"High Performer","Low Performer")</f>
        <v>Low Performer</v>
      </c>
      <c r="AG3607" t="str" cm="1">
        <f t="array" aca="1" ref="AG3607" ca="1">_xlfn.IFS(Table1[[#This Row],[Experience]]&lt;=3,"Junior",Table1[[#This Row],[Experience]]&lt;=7,"Mid Level",Table1[[#This Row],[Experience]]&gt;=7,"Senior")</f>
        <v>Mid Level</v>
      </c>
      <c r="AH3607" t="str">
        <f>IF(Table1[[#This Row],[Attendance %]]&gt;75,"OK","Below 75")</f>
        <v>OK</v>
      </c>
      <c r="AI3607" t="b">
        <f>ISBLANK(Table1[[#This Row],[Employee ID]])</f>
        <v>0</v>
      </c>
      <c r="AJ3607" t="b">
        <f>ISNUMBER(Table1[[#This Row],[Total Salary  ]])</f>
        <v>1</v>
      </c>
      <c r="AK3607" t="str">
        <f>IFERROR(_xlfn.XLOOKUP(Table1[[#This Row],[Manager ID]],MANAGERS!A:A,MANAGERS!B:B),"Not Found")</f>
        <v>Manager_14</v>
      </c>
    </row>
    <row r="3608" spans="1:37" x14ac:dyDescent="0.2">
      <c r="A3608" t="s">
        <v>216</v>
      </c>
      <c r="B3608" t="s">
        <v>57</v>
      </c>
      <c r="C3608" t="s">
        <v>21</v>
      </c>
      <c r="D3608" t="s">
        <v>16</v>
      </c>
      <c r="E3608" t="s">
        <v>30</v>
      </c>
      <c r="F3608" s="1">
        <v>43270</v>
      </c>
      <c r="G3608" s="1">
        <v>32174</v>
      </c>
      <c r="H3608">
        <v>53074</v>
      </c>
      <c r="I3608">
        <v>16197</v>
      </c>
      <c r="J3608">
        <v>91</v>
      </c>
      <c r="K3608">
        <v>52</v>
      </c>
      <c r="L3608" t="s">
        <v>37</v>
      </c>
      <c r="M3608">
        <v>105</v>
      </c>
      <c r="N3608">
        <f>Table1[[#This Row],[Basic Salary]]+Table1[[#This Row],[Bonus]]</f>
        <v>69271</v>
      </c>
      <c r="O3608" s="2">
        <f>Table1[[#This Row],[Bonus]]/Table1[[#This Row],[Basic Salary]]</f>
        <v>0.30517767645174659</v>
      </c>
      <c r="P3608">
        <f ca="1">DATEDIF(Table1[[#This Row],[Date of Birth]],TODAY(),"Y")</f>
        <v>38</v>
      </c>
      <c r="Q3608">
        <f ca="1">DATEDIF(Table1[[#This Row],[Joining Date]],TODAY(),"Y")</f>
        <v>8</v>
      </c>
      <c r="R3608" t="str">
        <f ca="1">IF(YEAR(Table1[[#This Row],[Joining Date]])=YEAR(TODAY()),"Yes","No")</f>
        <v>No</v>
      </c>
      <c r="S3608" t="str">
        <f ca="1">IF(Table1[[#This Row],[Experience]]&gt;5,"Yes","No")</f>
        <v>Yes</v>
      </c>
      <c r="T3608" t="str">
        <f>TEXT(Table1[[#This Row],[Joining Date]],"mmmm")</f>
        <v>June</v>
      </c>
      <c r="U3608" t="str">
        <f>TEXT(Table1[[#This Row],[Joining Date]],"yyyy")</f>
        <v>2018</v>
      </c>
      <c r="V3608" s="5">
        <f ca="1">TODAY()-Table1[[#This Row],[Joining Date]]</f>
        <v>2969</v>
      </c>
      <c r="W3608" t="str">
        <f>LEFT(Table1[[#This Row],[Employee Name]],FIND(" ",Table1[[#This Row],[Employee Name]])-1)</f>
        <v>Swathi</v>
      </c>
      <c r="X3608" t="str">
        <f>RIGHT(Table1[[#This Row],[Employee Name]],LEN(Table1[[#This Row],[Employee Name]])-FIND(" ",Table1[[#This Row],[Employee Name]]))</f>
        <v>Ramesh</v>
      </c>
      <c r="Y3608" t="str">
        <f>Table1[[#This Row],[Department]]&amp;"-"&amp;Table1[[#This Row],[Employee ID]]</f>
        <v>HR-E00160</v>
      </c>
      <c r="Z3608" t="str">
        <f>LEFT(Table1[[#This Row],[Department]],3)</f>
        <v>HR</v>
      </c>
      <c r="AA3608" t="str">
        <f>_xlfn.XLOOKUP(Table1[[#This Row],[Manager ID]],MANAGERS!A:A,MANAGERS!B:B)</f>
        <v>Manager_5</v>
      </c>
      <c r="AB3608" t="str" cm="1">
        <f t="array" ref="AB3608">_xlfn.XLOOKUP(Table1[[#This Row],[Manager ID]],Table2[[#All],[Manager ID]],Table2[[#All],[Department Head]])</f>
        <v>Sales</v>
      </c>
      <c r="AC3608" s="2">
        <f>_xlfn.XLOOKUP(Table1[[#This Row],[City]],L:L,O:O)</f>
        <v>0.24036902712549932</v>
      </c>
      <c r="AD3608" t="str" cm="1">
        <f t="array" ref="AD3608">_xlfn.IFS(Table1[[#This Row],[Performance Score]]&gt;=90,"Excellent",Table1[[#This Row],[Performance Score]]&gt;=75,"Good",Table1[[#This Row],[Performance Score]]&gt;=60,"Average",Table1[[#This Row],[Performance Score]]&lt;=60,"Need Improvement")</f>
        <v>Need Improvement</v>
      </c>
      <c r="AE3608" t="str">
        <f>IF(AND(Table1[[#This Row],[Attendance %]]&gt;=80,(Table1[[#This Row],[Performance Score]]&gt;=80)),"Eligible","Not Eligible")</f>
        <v>Not Eligible</v>
      </c>
      <c r="AF3608" t="str">
        <f>IF(Table1[[#This Row],[Performance Score]]&gt;=80,"High Performer","Low Performer")</f>
        <v>Low Performer</v>
      </c>
      <c r="AG3608" t="str" cm="1">
        <f t="array" aca="1" ref="AG3608" ca="1">_xlfn.IFS(Table1[[#This Row],[Experience]]&lt;=3,"Junior",Table1[[#This Row],[Experience]]&lt;=7,"Mid Level",Table1[[#This Row],[Experience]]&gt;=7,"Senior")</f>
        <v>Senior</v>
      </c>
      <c r="AH3608" t="str">
        <f>IF(Table1[[#This Row],[Attendance %]]&gt;75,"OK","Below 75")</f>
        <v>OK</v>
      </c>
      <c r="AI3608" t="b">
        <f>ISBLANK(Table1[[#This Row],[Employee ID]])</f>
        <v>0</v>
      </c>
      <c r="AJ3608" t="b">
        <f>ISNUMBER(Table1[[#This Row],[Total Salary  ]])</f>
        <v>1</v>
      </c>
      <c r="AK3608" t="str">
        <f>IFERROR(_xlfn.XLOOKUP(Table1[[#This Row],[Manager ID]],MANAGERS!A:A,MANAGERS!B:B),"Not Found")</f>
        <v>Manager_5</v>
      </c>
    </row>
    <row r="3609" spans="1:37" x14ac:dyDescent="0.2">
      <c r="A3609" t="s">
        <v>4242</v>
      </c>
      <c r="B3609" t="s">
        <v>69</v>
      </c>
      <c r="C3609" t="s">
        <v>15</v>
      </c>
      <c r="D3609" t="s">
        <v>33</v>
      </c>
      <c r="E3609" t="s">
        <v>30</v>
      </c>
      <c r="F3609" s="1">
        <v>44375</v>
      </c>
      <c r="G3609" s="1">
        <v>35253</v>
      </c>
      <c r="H3609">
        <v>47237</v>
      </c>
      <c r="I3609">
        <v>22000</v>
      </c>
      <c r="J3609">
        <v>80</v>
      </c>
      <c r="K3609">
        <v>87</v>
      </c>
      <c r="L3609" t="s">
        <v>23</v>
      </c>
      <c r="M3609">
        <v>120</v>
      </c>
      <c r="N3609">
        <f>Table1[[#This Row],[Basic Salary]]+Table1[[#This Row],[Bonus]]</f>
        <v>69237</v>
      </c>
      <c r="O3609" s="2">
        <f>Table1[[#This Row],[Bonus]]/Table1[[#This Row],[Basic Salary]]</f>
        <v>0.46573660478015116</v>
      </c>
      <c r="P3609">
        <f ca="1">DATEDIF(Table1[[#This Row],[Date of Birth]],TODAY(),"Y")</f>
        <v>30</v>
      </c>
      <c r="Q3609">
        <f ca="1">DATEDIF(Table1[[#This Row],[Joining Date]],TODAY(),"Y")</f>
        <v>5</v>
      </c>
      <c r="R3609" t="str">
        <f ca="1">IF(YEAR(Table1[[#This Row],[Joining Date]])=YEAR(TODAY()),"Yes","No")</f>
        <v>No</v>
      </c>
      <c r="S3609" t="str">
        <f ca="1">IF(Table1[[#This Row],[Experience]]&gt;5,"Yes","No")</f>
        <v>No</v>
      </c>
      <c r="T3609" t="str">
        <f>TEXT(Table1[[#This Row],[Joining Date]],"mmmm")</f>
        <v>June</v>
      </c>
      <c r="U3609" t="str">
        <f>TEXT(Table1[[#This Row],[Joining Date]],"yyyy")</f>
        <v>2021</v>
      </c>
      <c r="V3609" s="5">
        <f ca="1">TODAY()-Table1[[#This Row],[Joining Date]]</f>
        <v>1864</v>
      </c>
      <c r="W3609" t="str">
        <f>LEFT(Table1[[#This Row],[Employee Name]],FIND(" ",Table1[[#This Row],[Employee Name]])-1)</f>
        <v>Neha</v>
      </c>
      <c r="X3609" t="str">
        <f>RIGHT(Table1[[#This Row],[Employee Name]],LEN(Table1[[#This Row],[Employee Name]])-FIND(" ",Table1[[#This Row],[Employee Name]]))</f>
        <v>Kulkarni</v>
      </c>
      <c r="Y3609" t="str">
        <f>Table1[[#This Row],[Department]]&amp;"-"&amp;Table1[[#This Row],[Employee ID]]</f>
        <v>Marketing-E04186</v>
      </c>
      <c r="Z3609" t="str">
        <f>LEFT(Table1[[#This Row],[Department]],3)</f>
        <v>Mar</v>
      </c>
      <c r="AA3609" t="str">
        <f>_xlfn.XLOOKUP(Table1[[#This Row],[Manager ID]],MANAGERS!A:A,MANAGERS!B:B)</f>
        <v>Manager_20</v>
      </c>
      <c r="AB3609" t="str" cm="1">
        <f t="array" ref="AB3609">_xlfn.XLOOKUP(Table1[[#This Row],[Manager ID]],Table2[[#All],[Manager ID]],Table2[[#All],[Department Head]])</f>
        <v>Operations</v>
      </c>
      <c r="AC3609" s="2">
        <f>_xlfn.XLOOKUP(Table1[[#This Row],[City]],L:L,O:O)</f>
        <v>0.23486488519629886</v>
      </c>
      <c r="AD3609" t="str" cm="1">
        <f t="array" ref="AD3609">_xlfn.IFS(Table1[[#This Row],[Performance Score]]&gt;=90,"Excellent",Table1[[#This Row],[Performance Score]]&gt;=75,"Good",Table1[[#This Row],[Performance Score]]&gt;=60,"Average",Table1[[#This Row],[Performance Score]]&lt;=60,"Need Improvement")</f>
        <v>Good</v>
      </c>
      <c r="AE3609" t="str">
        <f>IF(AND(Table1[[#This Row],[Attendance %]]&gt;=80,(Table1[[#This Row],[Performance Score]]&gt;=80)),"Eligible","Not Eligible")</f>
        <v>Eligible</v>
      </c>
      <c r="AF3609" t="str">
        <f>IF(Table1[[#This Row],[Performance Score]]&gt;=80,"High Performer","Low Performer")</f>
        <v>High Performer</v>
      </c>
      <c r="AG3609" t="str" cm="1">
        <f t="array" aca="1" ref="AG3609" ca="1">_xlfn.IFS(Table1[[#This Row],[Experience]]&lt;=3,"Junior",Table1[[#This Row],[Experience]]&lt;=7,"Mid Level",Table1[[#This Row],[Experience]]&gt;=7,"Senior")</f>
        <v>Mid Level</v>
      </c>
      <c r="AH3609" t="str">
        <f>IF(Table1[[#This Row],[Attendance %]]&gt;75,"OK","Below 75")</f>
        <v>OK</v>
      </c>
      <c r="AI3609" t="b">
        <f>ISBLANK(Table1[[#This Row],[Employee ID]])</f>
        <v>0</v>
      </c>
      <c r="AJ3609" t="b">
        <f>ISNUMBER(Table1[[#This Row],[Total Salary  ]])</f>
        <v>1</v>
      </c>
      <c r="AK3609" t="str">
        <f>IFERROR(_xlfn.XLOOKUP(Table1[[#This Row],[Manager ID]],MANAGERS!A:A,MANAGERS!B:B),"Not Found")</f>
        <v>Manager_20</v>
      </c>
    </row>
    <row r="3610" spans="1:37" x14ac:dyDescent="0.2">
      <c r="A3610" t="s">
        <v>4659</v>
      </c>
      <c r="B3610" t="s">
        <v>36</v>
      </c>
      <c r="C3610" t="s">
        <v>15</v>
      </c>
      <c r="D3610" t="s">
        <v>81</v>
      </c>
      <c r="E3610" t="s">
        <v>65</v>
      </c>
      <c r="F3610" s="1">
        <v>42863</v>
      </c>
      <c r="G3610" s="1">
        <v>33095</v>
      </c>
      <c r="H3610">
        <v>39416</v>
      </c>
      <c r="I3610">
        <v>29817</v>
      </c>
      <c r="J3610">
        <v>83</v>
      </c>
      <c r="K3610">
        <v>83</v>
      </c>
      <c r="L3610" t="s">
        <v>27</v>
      </c>
      <c r="M3610">
        <v>119</v>
      </c>
      <c r="N3610">
        <f>Table1[[#This Row],[Basic Salary]]+Table1[[#This Row],[Bonus]]</f>
        <v>69233</v>
      </c>
      <c r="O3610" s="2">
        <f>Table1[[#This Row],[Bonus]]/Table1[[#This Row],[Basic Salary]]</f>
        <v>0.75646945402882082</v>
      </c>
      <c r="P3610">
        <f ca="1">DATEDIF(Table1[[#This Row],[Date of Birth]],TODAY(),"Y")</f>
        <v>35</v>
      </c>
      <c r="Q3610">
        <f ca="1">DATEDIF(Table1[[#This Row],[Joining Date]],TODAY(),"Y")</f>
        <v>9</v>
      </c>
      <c r="R3610" t="str">
        <f ca="1">IF(YEAR(Table1[[#This Row],[Joining Date]])=YEAR(TODAY()),"Yes","No")</f>
        <v>No</v>
      </c>
      <c r="S3610" t="str">
        <f ca="1">IF(Table1[[#This Row],[Experience]]&gt;5,"Yes","No")</f>
        <v>Yes</v>
      </c>
      <c r="T3610" t="str">
        <f>TEXT(Table1[[#This Row],[Joining Date]],"mmmm")</f>
        <v>May</v>
      </c>
      <c r="U3610" t="str">
        <f>TEXT(Table1[[#This Row],[Joining Date]],"yyyy")</f>
        <v>2017</v>
      </c>
      <c r="V3610" s="5">
        <f ca="1">TODAY()-Table1[[#This Row],[Joining Date]]</f>
        <v>3376</v>
      </c>
      <c r="W3610" t="str">
        <f>LEFT(Table1[[#This Row],[Employee Name]],FIND(" ",Table1[[#This Row],[Employee Name]])-1)</f>
        <v>Meera</v>
      </c>
      <c r="X3610" t="str">
        <f>RIGHT(Table1[[#This Row],[Employee Name]],LEN(Table1[[#This Row],[Employee Name]])-FIND(" ",Table1[[#This Row],[Employee Name]]))</f>
        <v>Joshi</v>
      </c>
      <c r="Y3610" t="str">
        <f>Table1[[#This Row],[Department]]&amp;"-"&amp;Table1[[#This Row],[Employee ID]]</f>
        <v>Sales-E04603</v>
      </c>
      <c r="Z3610" t="str">
        <f>LEFT(Table1[[#This Row],[Department]],3)</f>
        <v>Sal</v>
      </c>
      <c r="AA3610" t="str">
        <f>_xlfn.XLOOKUP(Table1[[#This Row],[Manager ID]],MANAGERS!A:A,MANAGERS!B:B)</f>
        <v>Manager_19</v>
      </c>
      <c r="AB3610" t="str" cm="1">
        <f t="array" ref="AB3610">_xlfn.XLOOKUP(Table1[[#This Row],[Manager ID]],Table2[[#All],[Manager ID]],Table2[[#All],[Department Head]])</f>
        <v>Support</v>
      </c>
      <c r="AC3610" s="2">
        <f>_xlfn.XLOOKUP(Table1[[#This Row],[City]],L:L,O:O)</f>
        <v>0.23674293405114402</v>
      </c>
      <c r="AD3610" t="str" cm="1">
        <f t="array" ref="AD3610">_xlfn.IFS(Table1[[#This Row],[Performance Score]]&gt;=90,"Excellent",Table1[[#This Row],[Performance Score]]&gt;=75,"Good",Table1[[#This Row],[Performance Score]]&gt;=60,"Average",Table1[[#This Row],[Performance Score]]&lt;=60,"Need Improvement")</f>
        <v>Good</v>
      </c>
      <c r="AE3610" t="str">
        <f>IF(AND(Table1[[#This Row],[Attendance %]]&gt;=80,(Table1[[#This Row],[Performance Score]]&gt;=80)),"Eligible","Not Eligible")</f>
        <v>Eligible</v>
      </c>
      <c r="AF3610" t="str">
        <f>IF(Table1[[#This Row],[Performance Score]]&gt;=80,"High Performer","Low Performer")</f>
        <v>High Performer</v>
      </c>
      <c r="AG3610" t="str" cm="1">
        <f t="array" aca="1" ref="AG3610" ca="1">_xlfn.IFS(Table1[[#This Row],[Experience]]&lt;=3,"Junior",Table1[[#This Row],[Experience]]&lt;=7,"Mid Level",Table1[[#This Row],[Experience]]&gt;=7,"Senior")</f>
        <v>Senior</v>
      </c>
      <c r="AH3610" t="str">
        <f>IF(Table1[[#This Row],[Attendance %]]&gt;75,"OK","Below 75")</f>
        <v>OK</v>
      </c>
      <c r="AI3610" t="b">
        <f>ISBLANK(Table1[[#This Row],[Employee ID]])</f>
        <v>0</v>
      </c>
      <c r="AJ3610" t="b">
        <f>ISNUMBER(Table1[[#This Row],[Total Salary  ]])</f>
        <v>1</v>
      </c>
      <c r="AK3610" t="str">
        <f>IFERROR(_xlfn.XLOOKUP(Table1[[#This Row],[Manager ID]],MANAGERS!A:A,MANAGERS!B:B),"Not Found")</f>
        <v>Manager_19</v>
      </c>
    </row>
    <row r="3611" spans="1:37" x14ac:dyDescent="0.2">
      <c r="A3611" t="s">
        <v>1990</v>
      </c>
      <c r="B3611" t="s">
        <v>48</v>
      </c>
      <c r="C3611" t="s">
        <v>15</v>
      </c>
      <c r="D3611" t="s">
        <v>43</v>
      </c>
      <c r="E3611" t="s">
        <v>17</v>
      </c>
      <c r="F3611" s="1">
        <v>43342</v>
      </c>
      <c r="G3611" s="1">
        <v>31426</v>
      </c>
      <c r="H3611">
        <v>44677</v>
      </c>
      <c r="I3611">
        <v>24540</v>
      </c>
      <c r="J3611">
        <v>78</v>
      </c>
      <c r="K3611">
        <v>64</v>
      </c>
      <c r="L3611" t="s">
        <v>37</v>
      </c>
      <c r="M3611">
        <v>101</v>
      </c>
      <c r="N3611">
        <f>Table1[[#This Row],[Basic Salary]]+Table1[[#This Row],[Bonus]]</f>
        <v>69217</v>
      </c>
      <c r="O3611" s="2">
        <f>Table1[[#This Row],[Bonus]]/Table1[[#This Row],[Basic Salary]]</f>
        <v>0.54927591378114016</v>
      </c>
      <c r="P3611">
        <f ca="1">DATEDIF(Table1[[#This Row],[Date of Birth]],TODAY(),"Y")</f>
        <v>40</v>
      </c>
      <c r="Q3611">
        <f ca="1">DATEDIF(Table1[[#This Row],[Joining Date]],TODAY(),"Y")</f>
        <v>7</v>
      </c>
      <c r="R3611" t="str">
        <f ca="1">IF(YEAR(Table1[[#This Row],[Joining Date]])=YEAR(TODAY()),"Yes","No")</f>
        <v>No</v>
      </c>
      <c r="S3611" t="str">
        <f ca="1">IF(Table1[[#This Row],[Experience]]&gt;5,"Yes","No")</f>
        <v>Yes</v>
      </c>
      <c r="T3611" t="str">
        <f>TEXT(Table1[[#This Row],[Joining Date]],"mmmm")</f>
        <v>August</v>
      </c>
      <c r="U3611" t="str">
        <f>TEXT(Table1[[#This Row],[Joining Date]],"yyyy")</f>
        <v>2018</v>
      </c>
      <c r="V3611" s="5">
        <f ca="1">TODAY()-Table1[[#This Row],[Joining Date]]</f>
        <v>2897</v>
      </c>
      <c r="W3611" t="str">
        <f>LEFT(Table1[[#This Row],[Employee Name]],FIND(" ",Table1[[#This Row],[Employee Name]])-1)</f>
        <v>Aditya</v>
      </c>
      <c r="X3611" t="str">
        <f>RIGHT(Table1[[#This Row],[Employee Name]],LEN(Table1[[#This Row],[Employee Name]])-FIND(" ",Table1[[#This Row],[Employee Name]]))</f>
        <v>Kapoor</v>
      </c>
      <c r="Y3611" t="str">
        <f>Table1[[#This Row],[Department]]&amp;"-"&amp;Table1[[#This Row],[Employee ID]]</f>
        <v>Operations-E01934</v>
      </c>
      <c r="Z3611" t="str">
        <f>LEFT(Table1[[#This Row],[Department]],3)</f>
        <v>Ope</v>
      </c>
      <c r="AA3611" t="str">
        <f>_xlfn.XLOOKUP(Table1[[#This Row],[Manager ID]],MANAGERS!A:A,MANAGERS!B:B)</f>
        <v>Manager_1</v>
      </c>
      <c r="AB3611" t="str" cm="1">
        <f t="array" ref="AB3611">_xlfn.XLOOKUP(Table1[[#This Row],[Manager ID]],Table2[[#All],[Manager ID]],Table2[[#All],[Department Head]])</f>
        <v>Support</v>
      </c>
      <c r="AC3611" s="2">
        <f>_xlfn.XLOOKUP(Table1[[#This Row],[City]],L:L,O:O)</f>
        <v>0.24036902712549932</v>
      </c>
      <c r="AD3611" t="str" cm="1">
        <f t="array" ref="AD3611">_xlfn.IFS(Table1[[#This Row],[Performance Score]]&gt;=90,"Excellent",Table1[[#This Row],[Performance Score]]&gt;=75,"Good",Table1[[#This Row],[Performance Score]]&gt;=60,"Average",Table1[[#This Row],[Performance Score]]&lt;=60,"Need Improvement")</f>
        <v>Average</v>
      </c>
      <c r="AE3611" t="str">
        <f>IF(AND(Table1[[#This Row],[Attendance %]]&gt;=80,(Table1[[#This Row],[Performance Score]]&gt;=80)),"Eligible","Not Eligible")</f>
        <v>Not Eligible</v>
      </c>
      <c r="AF3611" t="str">
        <f>IF(Table1[[#This Row],[Performance Score]]&gt;=80,"High Performer","Low Performer")</f>
        <v>Low Performer</v>
      </c>
      <c r="AG3611" t="str" cm="1">
        <f t="array" aca="1" ref="AG3611" ca="1">_xlfn.IFS(Table1[[#This Row],[Experience]]&lt;=3,"Junior",Table1[[#This Row],[Experience]]&lt;=7,"Mid Level",Table1[[#This Row],[Experience]]&gt;=7,"Senior")</f>
        <v>Mid Level</v>
      </c>
      <c r="AH3611" t="str">
        <f>IF(Table1[[#This Row],[Attendance %]]&gt;75,"OK","Below 75")</f>
        <v>OK</v>
      </c>
      <c r="AI3611" t="b">
        <f>ISBLANK(Table1[[#This Row],[Employee ID]])</f>
        <v>0</v>
      </c>
      <c r="AJ3611" t="b">
        <f>ISNUMBER(Table1[[#This Row],[Total Salary  ]])</f>
        <v>1</v>
      </c>
      <c r="AK3611" t="str">
        <f>IFERROR(_xlfn.XLOOKUP(Table1[[#This Row],[Manager ID]],MANAGERS!A:A,MANAGERS!B:B),"Not Found")</f>
        <v>Manager_1</v>
      </c>
    </row>
    <row r="3612" spans="1:37" x14ac:dyDescent="0.2">
      <c r="A3612" t="s">
        <v>2983</v>
      </c>
      <c r="B3612" t="s">
        <v>29</v>
      </c>
      <c r="C3612" t="s">
        <v>15</v>
      </c>
      <c r="D3612" t="s">
        <v>33</v>
      </c>
      <c r="E3612" t="s">
        <v>26</v>
      </c>
      <c r="F3612" s="1">
        <v>44228</v>
      </c>
      <c r="G3612" s="1">
        <v>37297</v>
      </c>
      <c r="H3612">
        <v>52299</v>
      </c>
      <c r="I3612">
        <v>16858</v>
      </c>
      <c r="J3612">
        <v>79</v>
      </c>
      <c r="K3612">
        <v>56</v>
      </c>
      <c r="L3612" t="s">
        <v>31</v>
      </c>
      <c r="M3612">
        <v>108</v>
      </c>
      <c r="N3612">
        <f>Table1[[#This Row],[Basic Salary]]+Table1[[#This Row],[Bonus]]</f>
        <v>69157</v>
      </c>
      <c r="O3612" s="2">
        <f>Table1[[#This Row],[Bonus]]/Table1[[#This Row],[Basic Salary]]</f>
        <v>0.32233885925161093</v>
      </c>
      <c r="P3612">
        <f ca="1">DATEDIF(Table1[[#This Row],[Date of Birth]],TODAY(),"Y")</f>
        <v>24</v>
      </c>
      <c r="Q3612">
        <f ca="1">DATEDIF(Table1[[#This Row],[Joining Date]],TODAY(),"Y")</f>
        <v>5</v>
      </c>
      <c r="R3612" t="str">
        <f ca="1">IF(YEAR(Table1[[#This Row],[Joining Date]])=YEAR(TODAY()),"Yes","No")</f>
        <v>No</v>
      </c>
      <c r="S3612" t="str">
        <f ca="1">IF(Table1[[#This Row],[Experience]]&gt;5,"Yes","No")</f>
        <v>No</v>
      </c>
      <c r="T3612" t="str">
        <f>TEXT(Table1[[#This Row],[Joining Date]],"mmmm")</f>
        <v>February</v>
      </c>
      <c r="U3612" t="str">
        <f>TEXT(Table1[[#This Row],[Joining Date]],"yyyy")</f>
        <v>2021</v>
      </c>
      <c r="V3612" s="5">
        <f ca="1">TODAY()-Table1[[#This Row],[Joining Date]]</f>
        <v>2011</v>
      </c>
      <c r="W3612" t="str">
        <f>LEFT(Table1[[#This Row],[Employee Name]],FIND(" ",Table1[[#This Row],[Employee Name]])-1)</f>
        <v>Vikram</v>
      </c>
      <c r="X3612" t="str">
        <f>RIGHT(Table1[[#This Row],[Employee Name]],LEN(Table1[[#This Row],[Employee Name]])-FIND(" ",Table1[[#This Row],[Employee Name]]))</f>
        <v>Singh</v>
      </c>
      <c r="Y3612" t="str">
        <f>Table1[[#This Row],[Department]]&amp;"-"&amp;Table1[[#This Row],[Employee ID]]</f>
        <v>Marketing-E02927</v>
      </c>
      <c r="Z3612" t="str">
        <f>LEFT(Table1[[#This Row],[Department]],3)</f>
        <v>Mar</v>
      </c>
      <c r="AA3612" t="str">
        <f>_xlfn.XLOOKUP(Table1[[#This Row],[Manager ID]],MANAGERS!A:A,MANAGERS!B:B)</f>
        <v>Manager_8</v>
      </c>
      <c r="AB3612" t="str" cm="1">
        <f t="array" ref="AB3612">_xlfn.XLOOKUP(Table1[[#This Row],[Manager ID]],Table2[[#All],[Manager ID]],Table2[[#All],[Department Head]])</f>
        <v>Sales</v>
      </c>
      <c r="AC3612" s="2">
        <f>_xlfn.XLOOKUP(Table1[[#This Row],[City]],L:L,O:O)</f>
        <v>0.241864189087755</v>
      </c>
      <c r="AD3612" t="str" cm="1">
        <f t="array" ref="AD3612">_xlfn.IFS(Table1[[#This Row],[Performance Score]]&gt;=90,"Excellent",Table1[[#This Row],[Performance Score]]&gt;=75,"Good",Table1[[#This Row],[Performance Score]]&gt;=60,"Average",Table1[[#This Row],[Performance Score]]&lt;=60,"Need Improvement")</f>
        <v>Need Improvement</v>
      </c>
      <c r="AE3612" t="str">
        <f>IF(AND(Table1[[#This Row],[Attendance %]]&gt;=80,(Table1[[#This Row],[Performance Score]]&gt;=80)),"Eligible","Not Eligible")</f>
        <v>Not Eligible</v>
      </c>
      <c r="AF3612" t="str">
        <f>IF(Table1[[#This Row],[Performance Score]]&gt;=80,"High Performer","Low Performer")</f>
        <v>Low Performer</v>
      </c>
      <c r="AG3612" t="str" cm="1">
        <f t="array" aca="1" ref="AG3612" ca="1">_xlfn.IFS(Table1[[#This Row],[Experience]]&lt;=3,"Junior",Table1[[#This Row],[Experience]]&lt;=7,"Mid Level",Table1[[#This Row],[Experience]]&gt;=7,"Senior")</f>
        <v>Mid Level</v>
      </c>
      <c r="AH3612" t="str">
        <f>IF(Table1[[#This Row],[Attendance %]]&gt;75,"OK","Below 75")</f>
        <v>OK</v>
      </c>
      <c r="AI3612" t="b">
        <f>ISBLANK(Table1[[#This Row],[Employee ID]])</f>
        <v>0</v>
      </c>
      <c r="AJ3612" t="b">
        <f>ISNUMBER(Table1[[#This Row],[Total Salary  ]])</f>
        <v>1</v>
      </c>
      <c r="AK3612" t="str">
        <f>IFERROR(_xlfn.XLOOKUP(Table1[[#This Row],[Manager ID]],MANAGERS!A:A,MANAGERS!B:B),"Not Found")</f>
        <v>Manager_8</v>
      </c>
    </row>
    <row r="3613" spans="1:37" x14ac:dyDescent="0.2">
      <c r="A3613" t="s">
        <v>3582</v>
      </c>
      <c r="B3613" t="s">
        <v>20</v>
      </c>
      <c r="C3613" t="s">
        <v>15</v>
      </c>
      <c r="D3613" t="s">
        <v>46</v>
      </c>
      <c r="E3613" t="s">
        <v>22</v>
      </c>
      <c r="F3613" s="1">
        <v>42840</v>
      </c>
      <c r="G3613" s="1">
        <v>34178</v>
      </c>
      <c r="H3613">
        <v>55569</v>
      </c>
      <c r="I3613">
        <v>13584</v>
      </c>
      <c r="J3613">
        <v>92</v>
      </c>
      <c r="K3613">
        <v>85</v>
      </c>
      <c r="L3613" t="s">
        <v>31</v>
      </c>
      <c r="M3613">
        <v>116</v>
      </c>
      <c r="N3613">
        <f>Table1[[#This Row],[Basic Salary]]+Table1[[#This Row],[Bonus]]</f>
        <v>69153</v>
      </c>
      <c r="O3613" s="2">
        <f>Table1[[#This Row],[Bonus]]/Table1[[#This Row],[Basic Salary]]</f>
        <v>0.24445284241213627</v>
      </c>
      <c r="P3613">
        <f ca="1">DATEDIF(Table1[[#This Row],[Date of Birth]],TODAY(),"Y")</f>
        <v>33</v>
      </c>
      <c r="Q3613">
        <f ca="1">DATEDIF(Table1[[#This Row],[Joining Date]],TODAY(),"Y")</f>
        <v>9</v>
      </c>
      <c r="R3613" t="str">
        <f ca="1">IF(YEAR(Table1[[#This Row],[Joining Date]])=YEAR(TODAY()),"Yes","No")</f>
        <v>No</v>
      </c>
      <c r="S3613" t="str">
        <f ca="1">IF(Table1[[#This Row],[Experience]]&gt;5,"Yes","No")</f>
        <v>Yes</v>
      </c>
      <c r="T3613" t="str">
        <f>TEXT(Table1[[#This Row],[Joining Date]],"mmmm")</f>
        <v>April</v>
      </c>
      <c r="U3613" t="str">
        <f>TEXT(Table1[[#This Row],[Joining Date]],"yyyy")</f>
        <v>2017</v>
      </c>
      <c r="V3613" s="5">
        <f ca="1">TODAY()-Table1[[#This Row],[Joining Date]]</f>
        <v>3399</v>
      </c>
      <c r="W3613" t="str">
        <f>LEFT(Table1[[#This Row],[Employee Name]],FIND(" ",Table1[[#This Row],[Employee Name]])-1)</f>
        <v>Rahul</v>
      </c>
      <c r="X3613" t="str">
        <f>RIGHT(Table1[[#This Row],[Employee Name]],LEN(Table1[[#This Row],[Employee Name]])-FIND(" ",Table1[[#This Row],[Employee Name]]))</f>
        <v>Verma</v>
      </c>
      <c r="Y3613" t="str">
        <f>Table1[[#This Row],[Department]]&amp;"-"&amp;Table1[[#This Row],[Employee ID]]</f>
        <v>Support-E03526</v>
      </c>
      <c r="Z3613" t="str">
        <f>LEFT(Table1[[#This Row],[Department]],3)</f>
        <v>Sup</v>
      </c>
      <c r="AA3613" t="str">
        <f>_xlfn.XLOOKUP(Table1[[#This Row],[Manager ID]],MANAGERS!A:A,MANAGERS!B:B)</f>
        <v>Manager_16</v>
      </c>
      <c r="AB3613" t="str" cm="1">
        <f t="array" ref="AB3613">_xlfn.XLOOKUP(Table1[[#This Row],[Manager ID]],Table2[[#All],[Manager ID]],Table2[[#All],[Department Head]])</f>
        <v>Sales</v>
      </c>
      <c r="AC3613" s="2">
        <f>_xlfn.XLOOKUP(Table1[[#This Row],[City]],L:L,O:O)</f>
        <v>0.241864189087755</v>
      </c>
      <c r="AD3613" t="str" cm="1">
        <f t="array" ref="AD3613">_xlfn.IFS(Table1[[#This Row],[Performance Score]]&gt;=90,"Excellent",Table1[[#This Row],[Performance Score]]&gt;=75,"Good",Table1[[#This Row],[Performance Score]]&gt;=60,"Average",Table1[[#This Row],[Performance Score]]&lt;=60,"Need Improvement")</f>
        <v>Good</v>
      </c>
      <c r="AE3613" t="str">
        <f>IF(AND(Table1[[#This Row],[Attendance %]]&gt;=80,(Table1[[#This Row],[Performance Score]]&gt;=80)),"Eligible","Not Eligible")</f>
        <v>Eligible</v>
      </c>
      <c r="AF3613" t="str">
        <f>IF(Table1[[#This Row],[Performance Score]]&gt;=80,"High Performer","Low Performer")</f>
        <v>High Performer</v>
      </c>
      <c r="AG3613" t="str" cm="1">
        <f t="array" aca="1" ref="AG3613" ca="1">_xlfn.IFS(Table1[[#This Row],[Experience]]&lt;=3,"Junior",Table1[[#This Row],[Experience]]&lt;=7,"Mid Level",Table1[[#This Row],[Experience]]&gt;=7,"Senior")</f>
        <v>Senior</v>
      </c>
      <c r="AH3613" t="str">
        <f>IF(Table1[[#This Row],[Attendance %]]&gt;75,"OK","Below 75")</f>
        <v>OK</v>
      </c>
      <c r="AI3613" t="b">
        <f>ISBLANK(Table1[[#This Row],[Employee ID]])</f>
        <v>0</v>
      </c>
      <c r="AJ3613" t="b">
        <f>ISNUMBER(Table1[[#This Row],[Total Salary  ]])</f>
        <v>1</v>
      </c>
      <c r="AK3613" t="str">
        <f>IFERROR(_xlfn.XLOOKUP(Table1[[#This Row],[Manager ID]],MANAGERS!A:A,MANAGERS!B:B),"Not Found")</f>
        <v>Manager_16</v>
      </c>
    </row>
    <row r="3614" spans="1:37" x14ac:dyDescent="0.2">
      <c r="A3614" t="s">
        <v>4704</v>
      </c>
      <c r="B3614" t="s">
        <v>75</v>
      </c>
      <c r="C3614" t="s">
        <v>15</v>
      </c>
      <c r="D3614" t="s">
        <v>81</v>
      </c>
      <c r="E3614" t="s">
        <v>22</v>
      </c>
      <c r="F3614" s="1">
        <v>42781</v>
      </c>
      <c r="G3614" s="1">
        <v>33796</v>
      </c>
      <c r="H3614">
        <v>47867</v>
      </c>
      <c r="I3614">
        <v>21279</v>
      </c>
      <c r="J3614">
        <v>91</v>
      </c>
      <c r="K3614">
        <v>52</v>
      </c>
      <c r="L3614" t="s">
        <v>37</v>
      </c>
      <c r="M3614">
        <v>107</v>
      </c>
      <c r="N3614">
        <f>Table1[[#This Row],[Basic Salary]]+Table1[[#This Row],[Bonus]]</f>
        <v>69146</v>
      </c>
      <c r="O3614" s="2">
        <f>Table1[[#This Row],[Bonus]]/Table1[[#This Row],[Basic Salary]]</f>
        <v>0.4445442580483423</v>
      </c>
      <c r="P3614">
        <f ca="1">DATEDIF(Table1[[#This Row],[Date of Birth]],TODAY(),"Y")</f>
        <v>34</v>
      </c>
      <c r="Q3614">
        <f ca="1">DATEDIF(Table1[[#This Row],[Joining Date]],TODAY(),"Y")</f>
        <v>9</v>
      </c>
      <c r="R3614" t="str">
        <f ca="1">IF(YEAR(Table1[[#This Row],[Joining Date]])=YEAR(TODAY()),"Yes","No")</f>
        <v>No</v>
      </c>
      <c r="S3614" t="str">
        <f ca="1">IF(Table1[[#This Row],[Experience]]&gt;5,"Yes","No")</f>
        <v>Yes</v>
      </c>
      <c r="T3614" t="str">
        <f>TEXT(Table1[[#This Row],[Joining Date]],"mmmm")</f>
        <v>February</v>
      </c>
      <c r="U3614" t="str">
        <f>TEXT(Table1[[#This Row],[Joining Date]],"yyyy")</f>
        <v>2017</v>
      </c>
      <c r="V3614" s="5">
        <f ca="1">TODAY()-Table1[[#This Row],[Joining Date]]</f>
        <v>3458</v>
      </c>
      <c r="W3614" t="str">
        <f>LEFT(Table1[[#This Row],[Employee Name]],FIND(" ",Table1[[#This Row],[Employee Name]])-1)</f>
        <v>Ishita</v>
      </c>
      <c r="X3614" t="str">
        <f>RIGHT(Table1[[#This Row],[Employee Name]],LEN(Table1[[#This Row],[Employee Name]])-FIND(" ",Table1[[#This Row],[Employee Name]]))</f>
        <v>Roy</v>
      </c>
      <c r="Y3614" t="str">
        <f>Table1[[#This Row],[Department]]&amp;"-"&amp;Table1[[#This Row],[Employee ID]]</f>
        <v>Sales-E04648</v>
      </c>
      <c r="Z3614" t="str">
        <f>LEFT(Table1[[#This Row],[Department]],3)</f>
        <v>Sal</v>
      </c>
      <c r="AA3614" t="str">
        <f>_xlfn.XLOOKUP(Table1[[#This Row],[Manager ID]],MANAGERS!A:A,MANAGERS!B:B)</f>
        <v>Manager_7</v>
      </c>
      <c r="AB3614" t="str" cm="1">
        <f t="array" ref="AB3614">_xlfn.XLOOKUP(Table1[[#This Row],[Manager ID]],Table2[[#All],[Manager ID]],Table2[[#All],[Department Head]])</f>
        <v>Operations</v>
      </c>
      <c r="AC3614" s="2">
        <f>_xlfn.XLOOKUP(Table1[[#This Row],[City]],L:L,O:O)</f>
        <v>0.24036902712549932</v>
      </c>
      <c r="AD3614" t="str" cm="1">
        <f t="array" ref="AD3614">_xlfn.IFS(Table1[[#This Row],[Performance Score]]&gt;=90,"Excellent",Table1[[#This Row],[Performance Score]]&gt;=75,"Good",Table1[[#This Row],[Performance Score]]&gt;=60,"Average",Table1[[#This Row],[Performance Score]]&lt;=60,"Need Improvement")</f>
        <v>Need Improvement</v>
      </c>
      <c r="AE3614" t="str">
        <f>IF(AND(Table1[[#This Row],[Attendance %]]&gt;=80,(Table1[[#This Row],[Performance Score]]&gt;=80)),"Eligible","Not Eligible")</f>
        <v>Not Eligible</v>
      </c>
      <c r="AF3614" t="str">
        <f>IF(Table1[[#This Row],[Performance Score]]&gt;=80,"High Performer","Low Performer")</f>
        <v>Low Performer</v>
      </c>
      <c r="AG3614" t="str" cm="1">
        <f t="array" aca="1" ref="AG3614" ca="1">_xlfn.IFS(Table1[[#This Row],[Experience]]&lt;=3,"Junior",Table1[[#This Row],[Experience]]&lt;=7,"Mid Level",Table1[[#This Row],[Experience]]&gt;=7,"Senior")</f>
        <v>Senior</v>
      </c>
      <c r="AH3614" t="str">
        <f>IF(Table1[[#This Row],[Attendance %]]&gt;75,"OK","Below 75")</f>
        <v>OK</v>
      </c>
      <c r="AI3614" t="b">
        <f>ISBLANK(Table1[[#This Row],[Employee ID]])</f>
        <v>0</v>
      </c>
      <c r="AJ3614" t="b">
        <f>ISNUMBER(Table1[[#This Row],[Total Salary  ]])</f>
        <v>1</v>
      </c>
      <c r="AK3614" t="str">
        <f>IFERROR(_xlfn.XLOOKUP(Table1[[#This Row],[Manager ID]],MANAGERS!A:A,MANAGERS!B:B),"Not Found")</f>
        <v>Manager_7</v>
      </c>
    </row>
    <row r="3615" spans="1:37" x14ac:dyDescent="0.2">
      <c r="A3615" t="s">
        <v>1244</v>
      </c>
      <c r="B3615" t="s">
        <v>50</v>
      </c>
      <c r="C3615" t="s">
        <v>15</v>
      </c>
      <c r="D3615" t="s">
        <v>81</v>
      </c>
      <c r="E3615" t="s">
        <v>26</v>
      </c>
      <c r="F3615" s="1">
        <v>43185</v>
      </c>
      <c r="G3615" s="1">
        <v>30279</v>
      </c>
      <c r="H3615">
        <v>63630</v>
      </c>
      <c r="I3615">
        <v>5510</v>
      </c>
      <c r="J3615">
        <v>89</v>
      </c>
      <c r="K3615">
        <v>42</v>
      </c>
      <c r="L3615" t="s">
        <v>37</v>
      </c>
      <c r="M3615">
        <v>110</v>
      </c>
      <c r="N3615">
        <f>Table1[[#This Row],[Basic Salary]]+Table1[[#This Row],[Bonus]]</f>
        <v>69140</v>
      </c>
      <c r="O3615" s="2">
        <f>Table1[[#This Row],[Bonus]]/Table1[[#This Row],[Basic Salary]]</f>
        <v>8.6594373723086593E-2</v>
      </c>
      <c r="P3615">
        <f ca="1">DATEDIF(Table1[[#This Row],[Date of Birth]],TODAY(),"Y")</f>
        <v>43</v>
      </c>
      <c r="Q3615">
        <f ca="1">DATEDIF(Table1[[#This Row],[Joining Date]],TODAY(),"Y")</f>
        <v>8</v>
      </c>
      <c r="R3615" t="str">
        <f ca="1">IF(YEAR(Table1[[#This Row],[Joining Date]])=YEAR(TODAY()),"Yes","No")</f>
        <v>No</v>
      </c>
      <c r="S3615" t="str">
        <f ca="1">IF(Table1[[#This Row],[Experience]]&gt;5,"Yes","No")</f>
        <v>Yes</v>
      </c>
      <c r="T3615" t="str">
        <f>TEXT(Table1[[#This Row],[Joining Date]],"mmmm")</f>
        <v>March</v>
      </c>
      <c r="U3615" t="str">
        <f>TEXT(Table1[[#This Row],[Joining Date]],"yyyy")</f>
        <v>2018</v>
      </c>
      <c r="V3615" s="5">
        <f ca="1">TODAY()-Table1[[#This Row],[Joining Date]]</f>
        <v>3054</v>
      </c>
      <c r="W3615" t="str">
        <f>LEFT(Table1[[#This Row],[Employee Name]],FIND(" ",Table1[[#This Row],[Employee Name]])-1)</f>
        <v>Ravi</v>
      </c>
      <c r="X3615" t="str">
        <f>RIGHT(Table1[[#This Row],[Employee Name]],LEN(Table1[[#This Row],[Employee Name]])-FIND(" ",Table1[[#This Row],[Employee Name]]))</f>
        <v>Teja</v>
      </c>
      <c r="Y3615" t="str">
        <f>Table1[[#This Row],[Department]]&amp;"-"&amp;Table1[[#This Row],[Employee ID]]</f>
        <v>Sales-E01188</v>
      </c>
      <c r="Z3615" t="str">
        <f>LEFT(Table1[[#This Row],[Department]],3)</f>
        <v>Sal</v>
      </c>
      <c r="AA3615" t="str">
        <f>_xlfn.XLOOKUP(Table1[[#This Row],[Manager ID]],MANAGERS!A:A,MANAGERS!B:B)</f>
        <v>Manager_10</v>
      </c>
      <c r="AB3615" t="str" cm="1">
        <f t="array" ref="AB3615">_xlfn.XLOOKUP(Table1[[#This Row],[Manager ID]],Table2[[#All],[Manager ID]],Table2[[#All],[Department Head]])</f>
        <v>HR</v>
      </c>
      <c r="AC3615" s="2">
        <f>_xlfn.XLOOKUP(Table1[[#This Row],[City]],L:L,O:O)</f>
        <v>0.24036902712549932</v>
      </c>
      <c r="AD3615" t="str" cm="1">
        <f t="array" ref="AD3615">_xlfn.IFS(Table1[[#This Row],[Performance Score]]&gt;=90,"Excellent",Table1[[#This Row],[Performance Score]]&gt;=75,"Good",Table1[[#This Row],[Performance Score]]&gt;=60,"Average",Table1[[#This Row],[Performance Score]]&lt;=60,"Need Improvement")</f>
        <v>Need Improvement</v>
      </c>
      <c r="AE3615" t="str">
        <f>IF(AND(Table1[[#This Row],[Attendance %]]&gt;=80,(Table1[[#This Row],[Performance Score]]&gt;=80)),"Eligible","Not Eligible")</f>
        <v>Not Eligible</v>
      </c>
      <c r="AF3615" t="str">
        <f>IF(Table1[[#This Row],[Performance Score]]&gt;=80,"High Performer","Low Performer")</f>
        <v>Low Performer</v>
      </c>
      <c r="AG3615" t="str" cm="1">
        <f t="array" aca="1" ref="AG3615" ca="1">_xlfn.IFS(Table1[[#This Row],[Experience]]&lt;=3,"Junior",Table1[[#This Row],[Experience]]&lt;=7,"Mid Level",Table1[[#This Row],[Experience]]&gt;=7,"Senior")</f>
        <v>Senior</v>
      </c>
      <c r="AH3615" t="str">
        <f>IF(Table1[[#This Row],[Attendance %]]&gt;75,"OK","Below 75")</f>
        <v>OK</v>
      </c>
      <c r="AI3615" t="b">
        <f>ISBLANK(Table1[[#This Row],[Employee ID]])</f>
        <v>0</v>
      </c>
      <c r="AJ3615" t="b">
        <f>ISNUMBER(Table1[[#This Row],[Total Salary  ]])</f>
        <v>1</v>
      </c>
      <c r="AK3615" t="str">
        <f>IFERROR(_xlfn.XLOOKUP(Table1[[#This Row],[Manager ID]],MANAGERS!A:A,MANAGERS!B:B),"Not Found")</f>
        <v>Manager_10</v>
      </c>
    </row>
    <row r="3616" spans="1:37" x14ac:dyDescent="0.2">
      <c r="A3616" t="s">
        <v>342</v>
      </c>
      <c r="B3616" t="s">
        <v>89</v>
      </c>
      <c r="C3616" t="s">
        <v>15</v>
      </c>
      <c r="D3616" t="s">
        <v>81</v>
      </c>
      <c r="E3616" t="s">
        <v>26</v>
      </c>
      <c r="F3616" s="1">
        <v>45775</v>
      </c>
      <c r="G3616" s="1">
        <v>30627</v>
      </c>
      <c r="H3616">
        <v>40213</v>
      </c>
      <c r="I3616">
        <v>28925</v>
      </c>
      <c r="J3616">
        <v>69</v>
      </c>
      <c r="K3616">
        <v>62</v>
      </c>
      <c r="L3616" t="s">
        <v>31</v>
      </c>
      <c r="M3616">
        <v>111</v>
      </c>
      <c r="N3616">
        <f>Table1[[#This Row],[Basic Salary]]+Table1[[#This Row],[Bonus]]</f>
        <v>69138</v>
      </c>
      <c r="O3616" s="2">
        <f>Table1[[#This Row],[Bonus]]/Table1[[#This Row],[Basic Salary]]</f>
        <v>0.71929475542734933</v>
      </c>
      <c r="P3616">
        <f ca="1">DATEDIF(Table1[[#This Row],[Date of Birth]],TODAY(),"Y")</f>
        <v>42</v>
      </c>
      <c r="Q3616">
        <f ca="1">DATEDIF(Table1[[#This Row],[Joining Date]],TODAY(),"Y")</f>
        <v>1</v>
      </c>
      <c r="R3616" t="str">
        <f ca="1">IF(YEAR(Table1[[#This Row],[Joining Date]])=YEAR(TODAY()),"Yes","No")</f>
        <v>No</v>
      </c>
      <c r="S3616" t="str">
        <f ca="1">IF(Table1[[#This Row],[Experience]]&gt;5,"Yes","No")</f>
        <v>No</v>
      </c>
      <c r="T3616" t="str">
        <f>TEXT(Table1[[#This Row],[Joining Date]],"mmmm")</f>
        <v>April</v>
      </c>
      <c r="U3616" t="str">
        <f>TEXT(Table1[[#This Row],[Joining Date]],"yyyy")</f>
        <v>2025</v>
      </c>
      <c r="V3616" s="5">
        <f ca="1">TODAY()-Table1[[#This Row],[Joining Date]]</f>
        <v>464</v>
      </c>
      <c r="W3616" t="str">
        <f>LEFT(Table1[[#This Row],[Employee Name]],FIND(" ",Table1[[#This Row],[Employee Name]])-1)</f>
        <v>Tarun</v>
      </c>
      <c r="X3616" t="str">
        <f>RIGHT(Table1[[#This Row],[Employee Name]],LEN(Table1[[#This Row],[Employee Name]])-FIND(" ",Table1[[#This Row],[Employee Name]]))</f>
        <v>Verma</v>
      </c>
      <c r="Y3616" t="str">
        <f>Table1[[#This Row],[Department]]&amp;"-"&amp;Table1[[#This Row],[Employee ID]]</f>
        <v>Sales-E00286</v>
      </c>
      <c r="Z3616" t="str">
        <f>LEFT(Table1[[#This Row],[Department]],3)</f>
        <v>Sal</v>
      </c>
      <c r="AA3616" t="str">
        <f>_xlfn.XLOOKUP(Table1[[#This Row],[Manager ID]],MANAGERS!A:A,MANAGERS!B:B)</f>
        <v>Manager_11</v>
      </c>
      <c r="AB3616" t="str" cm="1">
        <f t="array" ref="AB3616">_xlfn.XLOOKUP(Table1[[#This Row],[Manager ID]],Table2[[#All],[Manager ID]],Table2[[#All],[Department Head]])</f>
        <v>Marketing</v>
      </c>
      <c r="AC3616" s="2">
        <f>_xlfn.XLOOKUP(Table1[[#This Row],[City]],L:L,O:O)</f>
        <v>0.241864189087755</v>
      </c>
      <c r="AD3616" t="str" cm="1">
        <f t="array" ref="AD3616">_xlfn.IFS(Table1[[#This Row],[Performance Score]]&gt;=90,"Excellent",Table1[[#This Row],[Performance Score]]&gt;=75,"Good",Table1[[#This Row],[Performance Score]]&gt;=60,"Average",Table1[[#This Row],[Performance Score]]&lt;=60,"Need Improvement")</f>
        <v>Average</v>
      </c>
      <c r="AE3616" t="str">
        <f>IF(AND(Table1[[#This Row],[Attendance %]]&gt;=80,(Table1[[#This Row],[Performance Score]]&gt;=80)),"Eligible","Not Eligible")</f>
        <v>Not Eligible</v>
      </c>
      <c r="AF3616" t="str">
        <f>IF(Table1[[#This Row],[Performance Score]]&gt;=80,"High Performer","Low Performer")</f>
        <v>Low Performer</v>
      </c>
      <c r="AG3616" t="str" cm="1">
        <f t="array" aca="1" ref="AG3616" ca="1">_xlfn.IFS(Table1[[#This Row],[Experience]]&lt;=3,"Junior",Table1[[#This Row],[Experience]]&lt;=7,"Mid Level",Table1[[#This Row],[Experience]]&gt;=7,"Senior")</f>
        <v>Junior</v>
      </c>
      <c r="AH3616" t="str">
        <f>IF(Table1[[#This Row],[Attendance %]]&gt;75,"OK","Below 75")</f>
        <v>Below 75</v>
      </c>
      <c r="AI3616" t="b">
        <f>ISBLANK(Table1[[#This Row],[Employee ID]])</f>
        <v>0</v>
      </c>
      <c r="AJ3616" t="b">
        <f>ISNUMBER(Table1[[#This Row],[Total Salary  ]])</f>
        <v>1</v>
      </c>
      <c r="AK3616" t="str">
        <f>IFERROR(_xlfn.XLOOKUP(Table1[[#This Row],[Manager ID]],MANAGERS!A:A,MANAGERS!B:B),"Not Found")</f>
        <v>Manager_11</v>
      </c>
    </row>
    <row r="3617" spans="1:37" x14ac:dyDescent="0.2">
      <c r="A3617" t="s">
        <v>436</v>
      </c>
      <c r="B3617" t="s">
        <v>95</v>
      </c>
      <c r="C3617" t="s">
        <v>21</v>
      </c>
      <c r="D3617" t="s">
        <v>16</v>
      </c>
      <c r="E3617" t="s">
        <v>65</v>
      </c>
      <c r="F3617" s="1">
        <v>43133</v>
      </c>
      <c r="G3617" s="1">
        <v>35823</v>
      </c>
      <c r="H3617">
        <v>43855</v>
      </c>
      <c r="I3617">
        <v>25258</v>
      </c>
      <c r="J3617">
        <v>98</v>
      </c>
      <c r="K3617">
        <v>83</v>
      </c>
      <c r="L3617" t="s">
        <v>18</v>
      </c>
      <c r="M3617">
        <v>113</v>
      </c>
      <c r="N3617">
        <f>Table1[[#This Row],[Basic Salary]]+Table1[[#This Row],[Bonus]]</f>
        <v>69113</v>
      </c>
      <c r="O3617" s="2">
        <f>Table1[[#This Row],[Bonus]]/Table1[[#This Row],[Basic Salary]]</f>
        <v>0.57594345000570057</v>
      </c>
      <c r="P3617">
        <f ca="1">DATEDIF(Table1[[#This Row],[Date of Birth]],TODAY(),"Y")</f>
        <v>28</v>
      </c>
      <c r="Q3617">
        <f ca="1">DATEDIF(Table1[[#This Row],[Joining Date]],TODAY(),"Y")</f>
        <v>8</v>
      </c>
      <c r="R3617" t="str">
        <f ca="1">IF(YEAR(Table1[[#This Row],[Joining Date]])=YEAR(TODAY()),"Yes","No")</f>
        <v>No</v>
      </c>
      <c r="S3617" t="str">
        <f ca="1">IF(Table1[[#This Row],[Experience]]&gt;5,"Yes","No")</f>
        <v>Yes</v>
      </c>
      <c r="T3617" t="str">
        <f>TEXT(Table1[[#This Row],[Joining Date]],"mmmm")</f>
        <v>February</v>
      </c>
      <c r="U3617" t="str">
        <f>TEXT(Table1[[#This Row],[Joining Date]],"yyyy")</f>
        <v>2018</v>
      </c>
      <c r="V3617" s="5">
        <f ca="1">TODAY()-Table1[[#This Row],[Joining Date]]</f>
        <v>3106</v>
      </c>
      <c r="W3617" t="str">
        <f>LEFT(Table1[[#This Row],[Employee Name]],FIND(" ",Table1[[#This Row],[Employee Name]])-1)</f>
        <v>Ajay</v>
      </c>
      <c r="X3617" t="str">
        <f>RIGHT(Table1[[#This Row],[Employee Name]],LEN(Table1[[#This Row],[Employee Name]])-FIND(" ",Table1[[#This Row],[Employee Name]]))</f>
        <v>Singh</v>
      </c>
      <c r="Y3617" t="str">
        <f>Table1[[#This Row],[Department]]&amp;"-"&amp;Table1[[#This Row],[Employee ID]]</f>
        <v>HR-E00380</v>
      </c>
      <c r="Z3617" t="str">
        <f>LEFT(Table1[[#This Row],[Department]],3)</f>
        <v>HR</v>
      </c>
      <c r="AA3617" t="str">
        <f>_xlfn.XLOOKUP(Table1[[#This Row],[Manager ID]],MANAGERS!A:A,MANAGERS!B:B)</f>
        <v>Manager_13</v>
      </c>
      <c r="AB3617" t="str" cm="1">
        <f t="array" ref="AB3617">_xlfn.XLOOKUP(Table1[[#This Row],[Manager ID]],Table2[[#All],[Manager ID]],Table2[[#All],[Department Head]])</f>
        <v>HR</v>
      </c>
      <c r="AC3617" s="2">
        <f>_xlfn.XLOOKUP(Table1[[#This Row],[City]],L:L,O:O)</f>
        <v>0.21356479274849693</v>
      </c>
      <c r="AD3617" t="str" cm="1">
        <f t="array" ref="AD3617">_xlfn.IFS(Table1[[#This Row],[Performance Score]]&gt;=90,"Excellent",Table1[[#This Row],[Performance Score]]&gt;=75,"Good",Table1[[#This Row],[Performance Score]]&gt;=60,"Average",Table1[[#This Row],[Performance Score]]&lt;=60,"Need Improvement")</f>
        <v>Good</v>
      </c>
      <c r="AE3617" t="str">
        <f>IF(AND(Table1[[#This Row],[Attendance %]]&gt;=80,(Table1[[#This Row],[Performance Score]]&gt;=80)),"Eligible","Not Eligible")</f>
        <v>Eligible</v>
      </c>
      <c r="AF3617" t="str">
        <f>IF(Table1[[#This Row],[Performance Score]]&gt;=80,"High Performer","Low Performer")</f>
        <v>High Performer</v>
      </c>
      <c r="AG3617" t="str" cm="1">
        <f t="array" aca="1" ref="AG3617" ca="1">_xlfn.IFS(Table1[[#This Row],[Experience]]&lt;=3,"Junior",Table1[[#This Row],[Experience]]&lt;=7,"Mid Level",Table1[[#This Row],[Experience]]&gt;=7,"Senior")</f>
        <v>Senior</v>
      </c>
      <c r="AH3617" t="str">
        <f>IF(Table1[[#This Row],[Attendance %]]&gt;75,"OK","Below 75")</f>
        <v>OK</v>
      </c>
      <c r="AI3617" t="b">
        <f>ISBLANK(Table1[[#This Row],[Employee ID]])</f>
        <v>0</v>
      </c>
      <c r="AJ3617" t="b">
        <f>ISNUMBER(Table1[[#This Row],[Total Salary  ]])</f>
        <v>1</v>
      </c>
      <c r="AK3617" t="str">
        <f>IFERROR(_xlfn.XLOOKUP(Table1[[#This Row],[Manager ID]],MANAGERS!A:A,MANAGERS!B:B),"Not Found")</f>
        <v>Manager_13</v>
      </c>
    </row>
    <row r="3618" spans="1:37" x14ac:dyDescent="0.2">
      <c r="A3618" t="s">
        <v>2622</v>
      </c>
      <c r="B3618" t="s">
        <v>129</v>
      </c>
      <c r="C3618" t="s">
        <v>21</v>
      </c>
      <c r="D3618" t="s">
        <v>25</v>
      </c>
      <c r="E3618" t="s">
        <v>30</v>
      </c>
      <c r="F3618" s="1">
        <v>44015</v>
      </c>
      <c r="G3618" s="1">
        <v>33441</v>
      </c>
      <c r="H3618">
        <v>40796</v>
      </c>
      <c r="I3618">
        <v>28292</v>
      </c>
      <c r="J3618">
        <v>70</v>
      </c>
      <c r="K3618">
        <v>60</v>
      </c>
      <c r="L3618" t="s">
        <v>37</v>
      </c>
      <c r="M3618">
        <v>103</v>
      </c>
      <c r="N3618">
        <f>Table1[[#This Row],[Basic Salary]]+Table1[[#This Row],[Bonus]]</f>
        <v>69088</v>
      </c>
      <c r="O3618" s="2">
        <f>Table1[[#This Row],[Bonus]]/Table1[[#This Row],[Basic Salary]]</f>
        <v>0.69349936268261592</v>
      </c>
      <c r="P3618">
        <f ca="1">DATEDIF(Table1[[#This Row],[Date of Birth]],TODAY(),"Y")</f>
        <v>35</v>
      </c>
      <c r="Q3618">
        <f ca="1">DATEDIF(Table1[[#This Row],[Joining Date]],TODAY(),"Y")</f>
        <v>6</v>
      </c>
      <c r="R3618" t="str">
        <f ca="1">IF(YEAR(Table1[[#This Row],[Joining Date]])=YEAR(TODAY()),"Yes","No")</f>
        <v>No</v>
      </c>
      <c r="S3618" t="str">
        <f ca="1">IF(Table1[[#This Row],[Experience]]&gt;5,"Yes","No")</f>
        <v>Yes</v>
      </c>
      <c r="T3618" t="str">
        <f>TEXT(Table1[[#This Row],[Joining Date]],"mmmm")</f>
        <v>July</v>
      </c>
      <c r="U3618" t="str">
        <f>TEXT(Table1[[#This Row],[Joining Date]],"yyyy")</f>
        <v>2020</v>
      </c>
      <c r="V3618" s="5">
        <f ca="1">TODAY()-Table1[[#This Row],[Joining Date]]</f>
        <v>2224</v>
      </c>
      <c r="W3618" t="str">
        <f>LEFT(Table1[[#This Row],[Employee Name]],FIND(" ",Table1[[#This Row],[Employee Name]])-1)</f>
        <v>Aarav</v>
      </c>
      <c r="X3618" t="str">
        <f>RIGHT(Table1[[#This Row],[Employee Name]],LEN(Table1[[#This Row],[Employee Name]])-FIND(" ",Table1[[#This Row],[Employee Name]]))</f>
        <v>Sharma</v>
      </c>
      <c r="Y3618" t="str">
        <f>Table1[[#This Row],[Department]]&amp;"-"&amp;Table1[[#This Row],[Employee ID]]</f>
        <v>Finance-E02566</v>
      </c>
      <c r="Z3618" t="str">
        <f>LEFT(Table1[[#This Row],[Department]],3)</f>
        <v>Fin</v>
      </c>
      <c r="AA3618" t="str">
        <f>_xlfn.XLOOKUP(Table1[[#This Row],[Manager ID]],MANAGERS!A:A,MANAGERS!B:B)</f>
        <v>Manager_3</v>
      </c>
      <c r="AB3618" t="str" cm="1">
        <f t="array" ref="AB3618">_xlfn.XLOOKUP(Table1[[#This Row],[Manager ID]],Table2[[#All],[Manager ID]],Table2[[#All],[Department Head]])</f>
        <v>IT</v>
      </c>
      <c r="AC3618" s="2">
        <f>_xlfn.XLOOKUP(Table1[[#This Row],[City]],L:L,O:O)</f>
        <v>0.24036902712549932</v>
      </c>
      <c r="AD3618" t="str" cm="1">
        <f t="array" ref="AD3618">_xlfn.IFS(Table1[[#This Row],[Performance Score]]&gt;=90,"Excellent",Table1[[#This Row],[Performance Score]]&gt;=75,"Good",Table1[[#This Row],[Performance Score]]&gt;=60,"Average",Table1[[#This Row],[Performance Score]]&lt;=60,"Need Improvement")</f>
        <v>Average</v>
      </c>
      <c r="AE3618" t="str">
        <f>IF(AND(Table1[[#This Row],[Attendance %]]&gt;=80,(Table1[[#This Row],[Performance Score]]&gt;=80)),"Eligible","Not Eligible")</f>
        <v>Not Eligible</v>
      </c>
      <c r="AF3618" t="str">
        <f>IF(Table1[[#This Row],[Performance Score]]&gt;=80,"High Performer","Low Performer")</f>
        <v>Low Performer</v>
      </c>
      <c r="AG3618" t="str" cm="1">
        <f t="array" aca="1" ref="AG3618" ca="1">_xlfn.IFS(Table1[[#This Row],[Experience]]&lt;=3,"Junior",Table1[[#This Row],[Experience]]&lt;=7,"Mid Level",Table1[[#This Row],[Experience]]&gt;=7,"Senior")</f>
        <v>Mid Level</v>
      </c>
      <c r="AH3618" t="str">
        <f>IF(Table1[[#This Row],[Attendance %]]&gt;75,"OK","Below 75")</f>
        <v>Below 75</v>
      </c>
      <c r="AI3618" t="b">
        <f>ISBLANK(Table1[[#This Row],[Employee ID]])</f>
        <v>0</v>
      </c>
      <c r="AJ3618" t="b">
        <f>ISNUMBER(Table1[[#This Row],[Total Salary  ]])</f>
        <v>1</v>
      </c>
      <c r="AK3618" t="str">
        <f>IFERROR(_xlfn.XLOOKUP(Table1[[#This Row],[Manager ID]],MANAGERS!A:A,MANAGERS!B:B),"Not Found")</f>
        <v>Manager_3</v>
      </c>
    </row>
    <row r="3619" spans="1:37" x14ac:dyDescent="0.2">
      <c r="A3619" t="s">
        <v>3177</v>
      </c>
      <c r="B3619" t="s">
        <v>57</v>
      </c>
      <c r="C3619" t="s">
        <v>21</v>
      </c>
      <c r="D3619" t="s">
        <v>81</v>
      </c>
      <c r="E3619" t="s">
        <v>51</v>
      </c>
      <c r="F3619" s="1">
        <v>44907</v>
      </c>
      <c r="G3619" s="1">
        <v>36714</v>
      </c>
      <c r="H3619">
        <v>61232</v>
      </c>
      <c r="I3619">
        <v>7850</v>
      </c>
      <c r="J3619">
        <v>64</v>
      </c>
      <c r="K3619">
        <v>85</v>
      </c>
      <c r="L3619" t="s">
        <v>18</v>
      </c>
      <c r="M3619">
        <v>110</v>
      </c>
      <c r="N3619">
        <f>Table1[[#This Row],[Basic Salary]]+Table1[[#This Row],[Bonus]]</f>
        <v>69082</v>
      </c>
      <c r="O3619" s="2">
        <f>Table1[[#This Row],[Bonus]]/Table1[[#This Row],[Basic Salary]]</f>
        <v>0.12820094068460935</v>
      </c>
      <c r="P3619">
        <f ca="1">DATEDIF(Table1[[#This Row],[Date of Birth]],TODAY(),"Y")</f>
        <v>26</v>
      </c>
      <c r="Q3619">
        <f ca="1">DATEDIF(Table1[[#This Row],[Joining Date]],TODAY(),"Y")</f>
        <v>3</v>
      </c>
      <c r="R3619" t="str">
        <f ca="1">IF(YEAR(Table1[[#This Row],[Joining Date]])=YEAR(TODAY()),"Yes","No")</f>
        <v>No</v>
      </c>
      <c r="S3619" t="str">
        <f ca="1">IF(Table1[[#This Row],[Experience]]&gt;5,"Yes","No")</f>
        <v>No</v>
      </c>
      <c r="T3619" t="str">
        <f>TEXT(Table1[[#This Row],[Joining Date]],"mmmm")</f>
        <v>December</v>
      </c>
      <c r="U3619" t="str">
        <f>TEXT(Table1[[#This Row],[Joining Date]],"yyyy")</f>
        <v>2022</v>
      </c>
      <c r="V3619" s="5">
        <f ca="1">TODAY()-Table1[[#This Row],[Joining Date]]</f>
        <v>1332</v>
      </c>
      <c r="W3619" t="str">
        <f>LEFT(Table1[[#This Row],[Employee Name]],FIND(" ",Table1[[#This Row],[Employee Name]])-1)</f>
        <v>Swathi</v>
      </c>
      <c r="X3619" t="str">
        <f>RIGHT(Table1[[#This Row],[Employee Name]],LEN(Table1[[#This Row],[Employee Name]])-FIND(" ",Table1[[#This Row],[Employee Name]]))</f>
        <v>Ramesh</v>
      </c>
      <c r="Y3619" t="str">
        <f>Table1[[#This Row],[Department]]&amp;"-"&amp;Table1[[#This Row],[Employee ID]]</f>
        <v>Sales-E03121</v>
      </c>
      <c r="Z3619" t="str">
        <f>LEFT(Table1[[#This Row],[Department]],3)</f>
        <v>Sal</v>
      </c>
      <c r="AA3619" t="str">
        <f>_xlfn.XLOOKUP(Table1[[#This Row],[Manager ID]],MANAGERS!A:A,MANAGERS!B:B)</f>
        <v>Manager_10</v>
      </c>
      <c r="AB3619" t="str" cm="1">
        <f t="array" ref="AB3619">_xlfn.XLOOKUP(Table1[[#This Row],[Manager ID]],Table2[[#All],[Manager ID]],Table2[[#All],[Department Head]])</f>
        <v>HR</v>
      </c>
      <c r="AC3619" s="2">
        <f>_xlfn.XLOOKUP(Table1[[#This Row],[City]],L:L,O:O)</f>
        <v>0.21356479274849693</v>
      </c>
      <c r="AD3619" t="str" cm="1">
        <f t="array" ref="AD3619">_xlfn.IFS(Table1[[#This Row],[Performance Score]]&gt;=90,"Excellent",Table1[[#This Row],[Performance Score]]&gt;=75,"Good",Table1[[#This Row],[Performance Score]]&gt;=60,"Average",Table1[[#This Row],[Performance Score]]&lt;=60,"Need Improvement")</f>
        <v>Good</v>
      </c>
      <c r="AE3619" t="str">
        <f>IF(AND(Table1[[#This Row],[Attendance %]]&gt;=80,(Table1[[#This Row],[Performance Score]]&gt;=80)),"Eligible","Not Eligible")</f>
        <v>Not Eligible</v>
      </c>
      <c r="AF3619" t="str">
        <f>IF(Table1[[#This Row],[Performance Score]]&gt;=80,"High Performer","Low Performer")</f>
        <v>High Performer</v>
      </c>
      <c r="AG3619" t="str" cm="1">
        <f t="array" aca="1" ref="AG3619" ca="1">_xlfn.IFS(Table1[[#This Row],[Experience]]&lt;=3,"Junior",Table1[[#This Row],[Experience]]&lt;=7,"Mid Level",Table1[[#This Row],[Experience]]&gt;=7,"Senior")</f>
        <v>Junior</v>
      </c>
      <c r="AH3619" t="str">
        <f>IF(Table1[[#This Row],[Attendance %]]&gt;75,"OK","Below 75")</f>
        <v>Below 75</v>
      </c>
      <c r="AI3619" t="b">
        <f>ISBLANK(Table1[[#This Row],[Employee ID]])</f>
        <v>0</v>
      </c>
      <c r="AJ3619" t="b">
        <f>ISNUMBER(Table1[[#This Row],[Total Salary  ]])</f>
        <v>1</v>
      </c>
      <c r="AK3619" t="str">
        <f>IFERROR(_xlfn.XLOOKUP(Table1[[#This Row],[Manager ID]],MANAGERS!A:A,MANAGERS!B:B),"Not Found")</f>
        <v>Manager_10</v>
      </c>
    </row>
    <row r="3620" spans="1:37" x14ac:dyDescent="0.2">
      <c r="A3620" t="s">
        <v>1914</v>
      </c>
      <c r="B3620" t="s">
        <v>57</v>
      </c>
      <c r="C3620" t="s">
        <v>15</v>
      </c>
      <c r="D3620" t="s">
        <v>46</v>
      </c>
      <c r="E3620" t="s">
        <v>22</v>
      </c>
      <c r="F3620" s="1">
        <v>43771</v>
      </c>
      <c r="G3620" s="1">
        <v>33733</v>
      </c>
      <c r="H3620">
        <v>62324</v>
      </c>
      <c r="I3620">
        <v>6733</v>
      </c>
      <c r="J3620">
        <v>75</v>
      </c>
      <c r="K3620">
        <v>68</v>
      </c>
      <c r="L3620" t="s">
        <v>37</v>
      </c>
      <c r="M3620">
        <v>109</v>
      </c>
      <c r="N3620">
        <f>Table1[[#This Row],[Basic Salary]]+Table1[[#This Row],[Bonus]]</f>
        <v>69057</v>
      </c>
      <c r="O3620" s="2">
        <f>Table1[[#This Row],[Bonus]]/Table1[[#This Row],[Basic Salary]]</f>
        <v>0.10803221872793788</v>
      </c>
      <c r="P3620">
        <f ca="1">DATEDIF(Table1[[#This Row],[Date of Birth]],TODAY(),"Y")</f>
        <v>34</v>
      </c>
      <c r="Q3620">
        <f ca="1">DATEDIF(Table1[[#This Row],[Joining Date]],TODAY(),"Y")</f>
        <v>6</v>
      </c>
      <c r="R3620" t="str">
        <f ca="1">IF(YEAR(Table1[[#This Row],[Joining Date]])=YEAR(TODAY()),"Yes","No")</f>
        <v>No</v>
      </c>
      <c r="S3620" t="str">
        <f ca="1">IF(Table1[[#This Row],[Experience]]&gt;5,"Yes","No")</f>
        <v>Yes</v>
      </c>
      <c r="T3620" t="str">
        <f>TEXT(Table1[[#This Row],[Joining Date]],"mmmm")</f>
        <v>November</v>
      </c>
      <c r="U3620" t="str">
        <f>TEXT(Table1[[#This Row],[Joining Date]],"yyyy")</f>
        <v>2019</v>
      </c>
      <c r="V3620" s="5">
        <f ca="1">TODAY()-Table1[[#This Row],[Joining Date]]</f>
        <v>2468</v>
      </c>
      <c r="W3620" t="str">
        <f>LEFT(Table1[[#This Row],[Employee Name]],FIND(" ",Table1[[#This Row],[Employee Name]])-1)</f>
        <v>Swathi</v>
      </c>
      <c r="X3620" t="str">
        <f>RIGHT(Table1[[#This Row],[Employee Name]],LEN(Table1[[#This Row],[Employee Name]])-FIND(" ",Table1[[#This Row],[Employee Name]]))</f>
        <v>Ramesh</v>
      </c>
      <c r="Y3620" t="str">
        <f>Table1[[#This Row],[Department]]&amp;"-"&amp;Table1[[#This Row],[Employee ID]]</f>
        <v>Support-E01858</v>
      </c>
      <c r="Z3620" t="str">
        <f>LEFT(Table1[[#This Row],[Department]],3)</f>
        <v>Sup</v>
      </c>
      <c r="AA3620" t="str">
        <f>_xlfn.XLOOKUP(Table1[[#This Row],[Manager ID]],MANAGERS!A:A,MANAGERS!B:B)</f>
        <v>Manager_9</v>
      </c>
      <c r="AB3620" t="str" cm="1">
        <f t="array" ref="AB3620">_xlfn.XLOOKUP(Table1[[#This Row],[Manager ID]],Table2[[#All],[Manager ID]],Table2[[#All],[Department Head]])</f>
        <v>Sales</v>
      </c>
      <c r="AC3620" s="2">
        <f>_xlfn.XLOOKUP(Table1[[#This Row],[City]],L:L,O:O)</f>
        <v>0.24036902712549932</v>
      </c>
      <c r="AD3620" t="str" cm="1">
        <f t="array" ref="AD3620">_xlfn.IFS(Table1[[#This Row],[Performance Score]]&gt;=90,"Excellent",Table1[[#This Row],[Performance Score]]&gt;=75,"Good",Table1[[#This Row],[Performance Score]]&gt;=60,"Average",Table1[[#This Row],[Performance Score]]&lt;=60,"Need Improvement")</f>
        <v>Average</v>
      </c>
      <c r="AE3620" t="str">
        <f>IF(AND(Table1[[#This Row],[Attendance %]]&gt;=80,(Table1[[#This Row],[Performance Score]]&gt;=80)),"Eligible","Not Eligible")</f>
        <v>Not Eligible</v>
      </c>
      <c r="AF3620" t="str">
        <f>IF(Table1[[#This Row],[Performance Score]]&gt;=80,"High Performer","Low Performer")</f>
        <v>Low Performer</v>
      </c>
      <c r="AG3620" t="str" cm="1">
        <f t="array" aca="1" ref="AG3620" ca="1">_xlfn.IFS(Table1[[#This Row],[Experience]]&lt;=3,"Junior",Table1[[#This Row],[Experience]]&lt;=7,"Mid Level",Table1[[#This Row],[Experience]]&gt;=7,"Senior")</f>
        <v>Mid Level</v>
      </c>
      <c r="AH3620" t="str">
        <f>IF(Table1[[#This Row],[Attendance %]]&gt;75,"OK","Below 75")</f>
        <v>Below 75</v>
      </c>
      <c r="AI3620" t="b">
        <f>ISBLANK(Table1[[#This Row],[Employee ID]])</f>
        <v>0</v>
      </c>
      <c r="AJ3620" t="b">
        <f>ISNUMBER(Table1[[#This Row],[Total Salary  ]])</f>
        <v>1</v>
      </c>
      <c r="AK3620" t="str">
        <f>IFERROR(_xlfn.XLOOKUP(Table1[[#This Row],[Manager ID]],MANAGERS!A:A,MANAGERS!B:B),"Not Found")</f>
        <v>Manager_9</v>
      </c>
    </row>
    <row r="3621" spans="1:37" x14ac:dyDescent="0.2">
      <c r="A3621" t="s">
        <v>3873</v>
      </c>
      <c r="B3621" t="s">
        <v>71</v>
      </c>
      <c r="C3621" t="s">
        <v>21</v>
      </c>
      <c r="D3621" t="s">
        <v>40</v>
      </c>
      <c r="E3621" t="s">
        <v>30</v>
      </c>
      <c r="F3621" s="1">
        <v>42795</v>
      </c>
      <c r="G3621" s="1">
        <v>33338</v>
      </c>
      <c r="H3621">
        <v>58186</v>
      </c>
      <c r="I3621">
        <v>10818</v>
      </c>
      <c r="J3621">
        <v>62</v>
      </c>
      <c r="K3621">
        <v>43</v>
      </c>
      <c r="L3621" t="s">
        <v>31</v>
      </c>
      <c r="M3621">
        <v>105</v>
      </c>
      <c r="N3621">
        <f>Table1[[#This Row],[Basic Salary]]+Table1[[#This Row],[Bonus]]</f>
        <v>69004</v>
      </c>
      <c r="O3621" s="2">
        <f>Table1[[#This Row],[Bonus]]/Table1[[#This Row],[Basic Salary]]</f>
        <v>0.18592101192726773</v>
      </c>
      <c r="P3621">
        <f ca="1">DATEDIF(Table1[[#This Row],[Date of Birth]],TODAY(),"Y")</f>
        <v>35</v>
      </c>
      <c r="Q3621">
        <f ca="1">DATEDIF(Table1[[#This Row],[Joining Date]],TODAY(),"Y")</f>
        <v>9</v>
      </c>
      <c r="R3621" t="str">
        <f ca="1">IF(YEAR(Table1[[#This Row],[Joining Date]])=YEAR(TODAY()),"Yes","No")</f>
        <v>No</v>
      </c>
      <c r="S3621" t="str">
        <f ca="1">IF(Table1[[#This Row],[Experience]]&gt;5,"Yes","No")</f>
        <v>Yes</v>
      </c>
      <c r="T3621" t="str">
        <f>TEXT(Table1[[#This Row],[Joining Date]],"mmmm")</f>
        <v>March</v>
      </c>
      <c r="U3621" t="str">
        <f>TEXT(Table1[[#This Row],[Joining Date]],"yyyy")</f>
        <v>2017</v>
      </c>
      <c r="V3621" s="5">
        <f ca="1">TODAY()-Table1[[#This Row],[Joining Date]]</f>
        <v>3444</v>
      </c>
      <c r="W3621" t="str">
        <f>LEFT(Table1[[#This Row],[Employee Name]],FIND(" ",Table1[[#This Row],[Employee Name]])-1)</f>
        <v>Sneha</v>
      </c>
      <c r="X3621" t="str">
        <f>RIGHT(Table1[[#This Row],[Employee Name]],LEN(Table1[[#This Row],[Employee Name]])-FIND(" ",Table1[[#This Row],[Employee Name]]))</f>
        <v>Iyer</v>
      </c>
      <c r="Y3621" t="str">
        <f>Table1[[#This Row],[Department]]&amp;"-"&amp;Table1[[#This Row],[Employee ID]]</f>
        <v>IT-E03817</v>
      </c>
      <c r="Z3621" t="str">
        <f>LEFT(Table1[[#This Row],[Department]],3)</f>
        <v>IT</v>
      </c>
      <c r="AA3621" t="str">
        <f>_xlfn.XLOOKUP(Table1[[#This Row],[Manager ID]],MANAGERS!A:A,MANAGERS!B:B)</f>
        <v>Manager_5</v>
      </c>
      <c r="AB3621" t="str" cm="1">
        <f t="array" ref="AB3621">_xlfn.XLOOKUP(Table1[[#This Row],[Manager ID]],Table2[[#All],[Manager ID]],Table2[[#All],[Department Head]])</f>
        <v>Sales</v>
      </c>
      <c r="AC3621" s="2">
        <f>_xlfn.XLOOKUP(Table1[[#This Row],[City]],L:L,O:O)</f>
        <v>0.241864189087755</v>
      </c>
      <c r="AD3621" t="str" cm="1">
        <f t="array" ref="AD3621">_xlfn.IFS(Table1[[#This Row],[Performance Score]]&gt;=90,"Excellent",Table1[[#This Row],[Performance Score]]&gt;=75,"Good",Table1[[#This Row],[Performance Score]]&gt;=60,"Average",Table1[[#This Row],[Performance Score]]&lt;=60,"Need Improvement")</f>
        <v>Need Improvement</v>
      </c>
      <c r="AE3621" t="str">
        <f>IF(AND(Table1[[#This Row],[Attendance %]]&gt;=80,(Table1[[#This Row],[Performance Score]]&gt;=80)),"Eligible","Not Eligible")</f>
        <v>Not Eligible</v>
      </c>
      <c r="AF3621" t="str">
        <f>IF(Table1[[#This Row],[Performance Score]]&gt;=80,"High Performer","Low Performer")</f>
        <v>Low Performer</v>
      </c>
      <c r="AG3621" t="str" cm="1">
        <f t="array" aca="1" ref="AG3621" ca="1">_xlfn.IFS(Table1[[#This Row],[Experience]]&lt;=3,"Junior",Table1[[#This Row],[Experience]]&lt;=7,"Mid Level",Table1[[#This Row],[Experience]]&gt;=7,"Senior")</f>
        <v>Senior</v>
      </c>
      <c r="AH3621" t="str">
        <f>IF(Table1[[#This Row],[Attendance %]]&gt;75,"OK","Below 75")</f>
        <v>Below 75</v>
      </c>
      <c r="AI3621" t="b">
        <f>ISBLANK(Table1[[#This Row],[Employee ID]])</f>
        <v>0</v>
      </c>
      <c r="AJ3621" t="b">
        <f>ISNUMBER(Table1[[#This Row],[Total Salary  ]])</f>
        <v>1</v>
      </c>
      <c r="AK3621" t="str">
        <f>IFERROR(_xlfn.XLOOKUP(Table1[[#This Row],[Manager ID]],MANAGERS!A:A,MANAGERS!B:B),"Not Found")</f>
        <v>Manager_5</v>
      </c>
    </row>
    <row r="3622" spans="1:37" x14ac:dyDescent="0.2">
      <c r="A3622" t="s">
        <v>3308</v>
      </c>
      <c r="B3622" t="s">
        <v>69</v>
      </c>
      <c r="C3622" t="s">
        <v>15</v>
      </c>
      <c r="D3622" t="s">
        <v>16</v>
      </c>
      <c r="E3622" t="s">
        <v>17</v>
      </c>
      <c r="F3622" s="1">
        <v>42274</v>
      </c>
      <c r="G3622" s="1">
        <v>37768</v>
      </c>
      <c r="H3622">
        <v>59851</v>
      </c>
      <c r="I3622">
        <v>9124</v>
      </c>
      <c r="J3622">
        <v>99</v>
      </c>
      <c r="K3622">
        <v>91</v>
      </c>
      <c r="L3622" t="s">
        <v>37</v>
      </c>
      <c r="M3622">
        <v>107</v>
      </c>
      <c r="N3622">
        <f>Table1[[#This Row],[Basic Salary]]+Table1[[#This Row],[Bonus]]</f>
        <v>68975</v>
      </c>
      <c r="O3622" s="2">
        <f>Table1[[#This Row],[Bonus]]/Table1[[#This Row],[Basic Salary]]</f>
        <v>0.15244523901020868</v>
      </c>
      <c r="P3622">
        <f ca="1">DATEDIF(Table1[[#This Row],[Date of Birth]],TODAY(),"Y")</f>
        <v>23</v>
      </c>
      <c r="Q3622">
        <f ca="1">DATEDIF(Table1[[#This Row],[Joining Date]],TODAY(),"Y")</f>
        <v>10</v>
      </c>
      <c r="R3622" t="str">
        <f ca="1">IF(YEAR(Table1[[#This Row],[Joining Date]])=YEAR(TODAY()),"Yes","No")</f>
        <v>No</v>
      </c>
      <c r="S3622" t="str">
        <f ca="1">IF(Table1[[#This Row],[Experience]]&gt;5,"Yes","No")</f>
        <v>Yes</v>
      </c>
      <c r="T3622" t="str">
        <f>TEXT(Table1[[#This Row],[Joining Date]],"mmmm")</f>
        <v>September</v>
      </c>
      <c r="U3622" t="str">
        <f>TEXT(Table1[[#This Row],[Joining Date]],"yyyy")</f>
        <v>2015</v>
      </c>
      <c r="V3622" s="5">
        <f ca="1">TODAY()-Table1[[#This Row],[Joining Date]]</f>
        <v>3965</v>
      </c>
      <c r="W3622" t="str">
        <f>LEFT(Table1[[#This Row],[Employee Name]],FIND(" ",Table1[[#This Row],[Employee Name]])-1)</f>
        <v>Neha</v>
      </c>
      <c r="X3622" t="str">
        <f>RIGHT(Table1[[#This Row],[Employee Name]],LEN(Table1[[#This Row],[Employee Name]])-FIND(" ",Table1[[#This Row],[Employee Name]]))</f>
        <v>Kulkarni</v>
      </c>
      <c r="Y3622" t="str">
        <f>Table1[[#This Row],[Department]]&amp;"-"&amp;Table1[[#This Row],[Employee ID]]</f>
        <v>HR-E03252</v>
      </c>
      <c r="Z3622" t="str">
        <f>LEFT(Table1[[#This Row],[Department]],3)</f>
        <v>HR</v>
      </c>
      <c r="AA3622" t="str">
        <f>_xlfn.XLOOKUP(Table1[[#This Row],[Manager ID]],MANAGERS!A:A,MANAGERS!B:B)</f>
        <v>Manager_7</v>
      </c>
      <c r="AB3622" t="str" cm="1">
        <f t="array" ref="AB3622">_xlfn.XLOOKUP(Table1[[#This Row],[Manager ID]],Table2[[#All],[Manager ID]],Table2[[#All],[Department Head]])</f>
        <v>Operations</v>
      </c>
      <c r="AC3622" s="2">
        <f>_xlfn.XLOOKUP(Table1[[#This Row],[City]],L:L,O:O)</f>
        <v>0.24036902712549932</v>
      </c>
      <c r="AD3622" t="str" cm="1">
        <f t="array" ref="AD3622">_xlfn.IFS(Table1[[#This Row],[Performance Score]]&gt;=90,"Excellent",Table1[[#This Row],[Performance Score]]&gt;=75,"Good",Table1[[#This Row],[Performance Score]]&gt;=60,"Average",Table1[[#This Row],[Performance Score]]&lt;=60,"Need Improvement")</f>
        <v>Excellent</v>
      </c>
      <c r="AE3622" t="str">
        <f>IF(AND(Table1[[#This Row],[Attendance %]]&gt;=80,(Table1[[#This Row],[Performance Score]]&gt;=80)),"Eligible","Not Eligible")</f>
        <v>Eligible</v>
      </c>
      <c r="AF3622" t="str">
        <f>IF(Table1[[#This Row],[Performance Score]]&gt;=80,"High Performer","Low Performer")</f>
        <v>High Performer</v>
      </c>
      <c r="AG3622" t="str" cm="1">
        <f t="array" aca="1" ref="AG3622" ca="1">_xlfn.IFS(Table1[[#This Row],[Experience]]&lt;=3,"Junior",Table1[[#This Row],[Experience]]&lt;=7,"Mid Level",Table1[[#This Row],[Experience]]&gt;=7,"Senior")</f>
        <v>Senior</v>
      </c>
      <c r="AH3622" t="str">
        <f>IF(Table1[[#This Row],[Attendance %]]&gt;75,"OK","Below 75")</f>
        <v>OK</v>
      </c>
      <c r="AI3622" t="b">
        <f>ISBLANK(Table1[[#This Row],[Employee ID]])</f>
        <v>0</v>
      </c>
      <c r="AJ3622" t="b">
        <f>ISNUMBER(Table1[[#This Row],[Total Salary  ]])</f>
        <v>1</v>
      </c>
      <c r="AK3622" t="str">
        <f>IFERROR(_xlfn.XLOOKUP(Table1[[#This Row],[Manager ID]],MANAGERS!A:A,MANAGERS!B:B),"Not Found")</f>
        <v>Manager_7</v>
      </c>
    </row>
    <row r="3623" spans="1:37" x14ac:dyDescent="0.2">
      <c r="A3623" t="s">
        <v>1609</v>
      </c>
      <c r="B3623" t="s">
        <v>71</v>
      </c>
      <c r="C3623" t="s">
        <v>15</v>
      </c>
      <c r="D3623" t="s">
        <v>16</v>
      </c>
      <c r="E3623" t="s">
        <v>65</v>
      </c>
      <c r="F3623" s="1">
        <v>43534</v>
      </c>
      <c r="G3623" s="1">
        <v>30285</v>
      </c>
      <c r="H3623">
        <v>45185</v>
      </c>
      <c r="I3623">
        <v>23740</v>
      </c>
      <c r="J3623">
        <v>75</v>
      </c>
      <c r="K3623">
        <v>89</v>
      </c>
      <c r="L3623" t="s">
        <v>53</v>
      </c>
      <c r="M3623">
        <v>103</v>
      </c>
      <c r="N3623">
        <f>Table1[[#This Row],[Basic Salary]]+Table1[[#This Row],[Bonus]]</f>
        <v>68925</v>
      </c>
      <c r="O3623" s="2">
        <f>Table1[[#This Row],[Bonus]]/Table1[[#This Row],[Basic Salary]]</f>
        <v>0.52539559588358964</v>
      </c>
      <c r="P3623">
        <f ca="1">DATEDIF(Table1[[#This Row],[Date of Birth]],TODAY(),"Y")</f>
        <v>43</v>
      </c>
      <c r="Q3623">
        <f ca="1">DATEDIF(Table1[[#This Row],[Joining Date]],TODAY(),"Y")</f>
        <v>7</v>
      </c>
      <c r="R3623" t="str">
        <f ca="1">IF(YEAR(Table1[[#This Row],[Joining Date]])=YEAR(TODAY()),"Yes","No")</f>
        <v>No</v>
      </c>
      <c r="S3623" t="str">
        <f ca="1">IF(Table1[[#This Row],[Experience]]&gt;5,"Yes","No")</f>
        <v>Yes</v>
      </c>
      <c r="T3623" t="str">
        <f>TEXT(Table1[[#This Row],[Joining Date]],"mmmm")</f>
        <v>March</v>
      </c>
      <c r="U3623" t="str">
        <f>TEXT(Table1[[#This Row],[Joining Date]],"yyyy")</f>
        <v>2019</v>
      </c>
      <c r="V3623" s="5">
        <f ca="1">TODAY()-Table1[[#This Row],[Joining Date]]</f>
        <v>2705</v>
      </c>
      <c r="W3623" t="str">
        <f>LEFT(Table1[[#This Row],[Employee Name]],FIND(" ",Table1[[#This Row],[Employee Name]])-1)</f>
        <v>Sneha</v>
      </c>
      <c r="X3623" t="str">
        <f>RIGHT(Table1[[#This Row],[Employee Name]],LEN(Table1[[#This Row],[Employee Name]])-FIND(" ",Table1[[#This Row],[Employee Name]]))</f>
        <v>Iyer</v>
      </c>
      <c r="Y3623" t="str">
        <f>Table1[[#This Row],[Department]]&amp;"-"&amp;Table1[[#This Row],[Employee ID]]</f>
        <v>HR-E01553</v>
      </c>
      <c r="Z3623" t="str">
        <f>LEFT(Table1[[#This Row],[Department]],3)</f>
        <v>HR</v>
      </c>
      <c r="AA3623" t="str">
        <f>_xlfn.XLOOKUP(Table1[[#This Row],[Manager ID]],MANAGERS!A:A,MANAGERS!B:B)</f>
        <v>Manager_3</v>
      </c>
      <c r="AB3623" t="str" cm="1">
        <f t="array" ref="AB3623">_xlfn.XLOOKUP(Table1[[#This Row],[Manager ID]],Table2[[#All],[Manager ID]],Table2[[#All],[Department Head]])</f>
        <v>IT</v>
      </c>
      <c r="AC3623" s="2">
        <f>_xlfn.XLOOKUP(Table1[[#This Row],[City]],L:L,O:O)</f>
        <v>0.23685887225230964</v>
      </c>
      <c r="AD3623" t="str" cm="1">
        <f t="array" ref="AD3623">_xlfn.IFS(Table1[[#This Row],[Performance Score]]&gt;=90,"Excellent",Table1[[#This Row],[Performance Score]]&gt;=75,"Good",Table1[[#This Row],[Performance Score]]&gt;=60,"Average",Table1[[#This Row],[Performance Score]]&lt;=60,"Need Improvement")</f>
        <v>Good</v>
      </c>
      <c r="AE3623" t="str">
        <f>IF(AND(Table1[[#This Row],[Attendance %]]&gt;=80,(Table1[[#This Row],[Performance Score]]&gt;=80)),"Eligible","Not Eligible")</f>
        <v>Not Eligible</v>
      </c>
      <c r="AF3623" t="str">
        <f>IF(Table1[[#This Row],[Performance Score]]&gt;=80,"High Performer","Low Performer")</f>
        <v>High Performer</v>
      </c>
      <c r="AG3623" t="str" cm="1">
        <f t="array" aca="1" ref="AG3623" ca="1">_xlfn.IFS(Table1[[#This Row],[Experience]]&lt;=3,"Junior",Table1[[#This Row],[Experience]]&lt;=7,"Mid Level",Table1[[#This Row],[Experience]]&gt;=7,"Senior")</f>
        <v>Mid Level</v>
      </c>
      <c r="AH3623" t="str">
        <f>IF(Table1[[#This Row],[Attendance %]]&gt;75,"OK","Below 75")</f>
        <v>Below 75</v>
      </c>
      <c r="AI3623" t="b">
        <f>ISBLANK(Table1[[#This Row],[Employee ID]])</f>
        <v>0</v>
      </c>
      <c r="AJ3623" t="b">
        <f>ISNUMBER(Table1[[#This Row],[Total Salary  ]])</f>
        <v>1</v>
      </c>
      <c r="AK3623" t="str">
        <f>IFERROR(_xlfn.XLOOKUP(Table1[[#This Row],[Manager ID]],MANAGERS!A:A,MANAGERS!B:B),"Not Found")</f>
        <v>Manager_3</v>
      </c>
    </row>
    <row r="3624" spans="1:37" x14ac:dyDescent="0.2">
      <c r="A3624" t="s">
        <v>3666</v>
      </c>
      <c r="B3624" t="s">
        <v>45</v>
      </c>
      <c r="C3624" t="s">
        <v>21</v>
      </c>
      <c r="D3624" t="s">
        <v>43</v>
      </c>
      <c r="E3624" t="s">
        <v>17</v>
      </c>
      <c r="F3624" s="1">
        <v>42649</v>
      </c>
      <c r="G3624" s="1">
        <v>36349</v>
      </c>
      <c r="H3624">
        <v>62927</v>
      </c>
      <c r="I3624">
        <v>5986</v>
      </c>
      <c r="J3624">
        <v>80</v>
      </c>
      <c r="K3624">
        <v>53</v>
      </c>
      <c r="L3624" t="s">
        <v>18</v>
      </c>
      <c r="M3624">
        <v>105</v>
      </c>
      <c r="N3624">
        <f>Table1[[#This Row],[Basic Salary]]+Table1[[#This Row],[Bonus]]</f>
        <v>68913</v>
      </c>
      <c r="O3624" s="2">
        <f>Table1[[#This Row],[Bonus]]/Table1[[#This Row],[Basic Salary]]</f>
        <v>9.5126098495081607E-2</v>
      </c>
      <c r="P3624">
        <f ca="1">DATEDIF(Table1[[#This Row],[Date of Birth]],TODAY(),"Y")</f>
        <v>27</v>
      </c>
      <c r="Q3624">
        <f ca="1">DATEDIF(Table1[[#This Row],[Joining Date]],TODAY(),"Y")</f>
        <v>9</v>
      </c>
      <c r="R3624" t="str">
        <f ca="1">IF(YEAR(Table1[[#This Row],[Joining Date]])=YEAR(TODAY()),"Yes","No")</f>
        <v>No</v>
      </c>
      <c r="S3624" t="str">
        <f ca="1">IF(Table1[[#This Row],[Experience]]&gt;5,"Yes","No")</f>
        <v>Yes</v>
      </c>
      <c r="T3624" t="str">
        <f>TEXT(Table1[[#This Row],[Joining Date]],"mmmm")</f>
        <v>October</v>
      </c>
      <c r="U3624" t="str">
        <f>TEXT(Table1[[#This Row],[Joining Date]],"yyyy")</f>
        <v>2016</v>
      </c>
      <c r="V3624" s="5">
        <f ca="1">TODAY()-Table1[[#This Row],[Joining Date]]</f>
        <v>3590</v>
      </c>
      <c r="W3624" t="str">
        <f>LEFT(Table1[[#This Row],[Employee Name]],FIND(" ",Table1[[#This Row],[Employee Name]])-1)</f>
        <v>Ananya</v>
      </c>
      <c r="X3624" t="str">
        <f>RIGHT(Table1[[#This Row],[Employee Name]],LEN(Table1[[#This Row],[Employee Name]])-FIND(" ",Table1[[#This Row],[Employee Name]]))</f>
        <v>Rao</v>
      </c>
      <c r="Y3624" t="str">
        <f>Table1[[#This Row],[Department]]&amp;"-"&amp;Table1[[#This Row],[Employee ID]]</f>
        <v>Operations-E03610</v>
      </c>
      <c r="Z3624" t="str">
        <f>LEFT(Table1[[#This Row],[Department]],3)</f>
        <v>Ope</v>
      </c>
      <c r="AA3624" t="str">
        <f>_xlfn.XLOOKUP(Table1[[#This Row],[Manager ID]],MANAGERS!A:A,MANAGERS!B:B)</f>
        <v>Manager_5</v>
      </c>
      <c r="AB3624" t="str" cm="1">
        <f t="array" ref="AB3624">_xlfn.XLOOKUP(Table1[[#This Row],[Manager ID]],Table2[[#All],[Manager ID]],Table2[[#All],[Department Head]])</f>
        <v>Sales</v>
      </c>
      <c r="AC3624" s="2">
        <f>_xlfn.XLOOKUP(Table1[[#This Row],[City]],L:L,O:O)</f>
        <v>0.21356479274849693</v>
      </c>
      <c r="AD3624" t="str" cm="1">
        <f t="array" ref="AD3624">_xlfn.IFS(Table1[[#This Row],[Performance Score]]&gt;=90,"Excellent",Table1[[#This Row],[Performance Score]]&gt;=75,"Good",Table1[[#This Row],[Performance Score]]&gt;=60,"Average",Table1[[#This Row],[Performance Score]]&lt;=60,"Need Improvement")</f>
        <v>Need Improvement</v>
      </c>
      <c r="AE3624" t="str">
        <f>IF(AND(Table1[[#This Row],[Attendance %]]&gt;=80,(Table1[[#This Row],[Performance Score]]&gt;=80)),"Eligible","Not Eligible")</f>
        <v>Not Eligible</v>
      </c>
      <c r="AF3624" t="str">
        <f>IF(Table1[[#This Row],[Performance Score]]&gt;=80,"High Performer","Low Performer")</f>
        <v>Low Performer</v>
      </c>
      <c r="AG3624" t="str" cm="1">
        <f t="array" aca="1" ref="AG3624" ca="1">_xlfn.IFS(Table1[[#This Row],[Experience]]&lt;=3,"Junior",Table1[[#This Row],[Experience]]&lt;=7,"Mid Level",Table1[[#This Row],[Experience]]&gt;=7,"Senior")</f>
        <v>Senior</v>
      </c>
      <c r="AH3624" t="str">
        <f>IF(Table1[[#This Row],[Attendance %]]&gt;75,"OK","Below 75")</f>
        <v>OK</v>
      </c>
      <c r="AI3624" t="b">
        <f>ISBLANK(Table1[[#This Row],[Employee ID]])</f>
        <v>0</v>
      </c>
      <c r="AJ3624" t="b">
        <f>ISNUMBER(Table1[[#This Row],[Total Salary  ]])</f>
        <v>1</v>
      </c>
      <c r="AK3624" t="str">
        <f>IFERROR(_xlfn.XLOOKUP(Table1[[#This Row],[Manager ID]],MANAGERS!A:A,MANAGERS!B:B),"Not Found")</f>
        <v>Manager_5</v>
      </c>
    </row>
    <row r="3625" spans="1:37" x14ac:dyDescent="0.2">
      <c r="A3625" t="s">
        <v>3357</v>
      </c>
      <c r="B3625" t="s">
        <v>62</v>
      </c>
      <c r="C3625" t="s">
        <v>15</v>
      </c>
      <c r="D3625" t="s">
        <v>25</v>
      </c>
      <c r="E3625" t="s">
        <v>22</v>
      </c>
      <c r="F3625" s="1">
        <v>42536</v>
      </c>
      <c r="G3625" s="1">
        <v>32898</v>
      </c>
      <c r="H3625">
        <v>62613</v>
      </c>
      <c r="I3625">
        <v>6276</v>
      </c>
      <c r="J3625">
        <v>83</v>
      </c>
      <c r="K3625">
        <v>64</v>
      </c>
      <c r="L3625" t="s">
        <v>18</v>
      </c>
      <c r="M3625">
        <v>115</v>
      </c>
      <c r="N3625">
        <f>Table1[[#This Row],[Basic Salary]]+Table1[[#This Row],[Bonus]]</f>
        <v>68889</v>
      </c>
      <c r="O3625" s="2">
        <f>Table1[[#This Row],[Bonus]]/Table1[[#This Row],[Basic Salary]]</f>
        <v>0.10023477552584927</v>
      </c>
      <c r="P3625">
        <f ca="1">DATEDIF(Table1[[#This Row],[Date of Birth]],TODAY(),"Y")</f>
        <v>36</v>
      </c>
      <c r="Q3625">
        <f ca="1">DATEDIF(Table1[[#This Row],[Joining Date]],TODAY(),"Y")</f>
        <v>10</v>
      </c>
      <c r="R3625" t="str">
        <f ca="1">IF(YEAR(Table1[[#This Row],[Joining Date]])=YEAR(TODAY()),"Yes","No")</f>
        <v>No</v>
      </c>
      <c r="S3625" t="str">
        <f ca="1">IF(Table1[[#This Row],[Experience]]&gt;5,"Yes","No")</f>
        <v>Yes</v>
      </c>
      <c r="T3625" t="str">
        <f>TEXT(Table1[[#This Row],[Joining Date]],"mmmm")</f>
        <v>June</v>
      </c>
      <c r="U3625" t="str">
        <f>TEXT(Table1[[#This Row],[Joining Date]],"yyyy")</f>
        <v>2016</v>
      </c>
      <c r="V3625" s="5">
        <f ca="1">TODAY()-Table1[[#This Row],[Joining Date]]</f>
        <v>3703</v>
      </c>
      <c r="W3625" t="str">
        <f>LEFT(Table1[[#This Row],[Employee Name]],FIND(" ",Table1[[#This Row],[Employee Name]])-1)</f>
        <v>Kavya</v>
      </c>
      <c r="X3625" t="str">
        <f>RIGHT(Table1[[#This Row],[Employee Name]],LEN(Table1[[#This Row],[Employee Name]])-FIND(" ",Table1[[#This Row],[Employee Name]]))</f>
        <v>Nair</v>
      </c>
      <c r="Y3625" t="str">
        <f>Table1[[#This Row],[Department]]&amp;"-"&amp;Table1[[#This Row],[Employee ID]]</f>
        <v>Finance-E03301</v>
      </c>
      <c r="Z3625" t="str">
        <f>LEFT(Table1[[#This Row],[Department]],3)</f>
        <v>Fin</v>
      </c>
      <c r="AA3625" t="str">
        <f>_xlfn.XLOOKUP(Table1[[#This Row],[Manager ID]],MANAGERS!A:A,MANAGERS!B:B)</f>
        <v>Manager_15</v>
      </c>
      <c r="AB3625" t="str" cm="1">
        <f t="array" ref="AB3625">_xlfn.XLOOKUP(Table1[[#This Row],[Manager ID]],Table2[[#All],[Manager ID]],Table2[[#All],[Department Head]])</f>
        <v>Support</v>
      </c>
      <c r="AC3625" s="2">
        <f>_xlfn.XLOOKUP(Table1[[#This Row],[City]],L:L,O:O)</f>
        <v>0.21356479274849693</v>
      </c>
      <c r="AD3625" t="str" cm="1">
        <f t="array" ref="AD3625">_xlfn.IFS(Table1[[#This Row],[Performance Score]]&gt;=90,"Excellent",Table1[[#This Row],[Performance Score]]&gt;=75,"Good",Table1[[#This Row],[Performance Score]]&gt;=60,"Average",Table1[[#This Row],[Performance Score]]&lt;=60,"Need Improvement")</f>
        <v>Average</v>
      </c>
      <c r="AE3625" t="str">
        <f>IF(AND(Table1[[#This Row],[Attendance %]]&gt;=80,(Table1[[#This Row],[Performance Score]]&gt;=80)),"Eligible","Not Eligible")</f>
        <v>Not Eligible</v>
      </c>
      <c r="AF3625" t="str">
        <f>IF(Table1[[#This Row],[Performance Score]]&gt;=80,"High Performer","Low Performer")</f>
        <v>Low Performer</v>
      </c>
      <c r="AG3625" t="str" cm="1">
        <f t="array" aca="1" ref="AG3625" ca="1">_xlfn.IFS(Table1[[#This Row],[Experience]]&lt;=3,"Junior",Table1[[#This Row],[Experience]]&lt;=7,"Mid Level",Table1[[#This Row],[Experience]]&gt;=7,"Senior")</f>
        <v>Senior</v>
      </c>
      <c r="AH3625" t="str">
        <f>IF(Table1[[#This Row],[Attendance %]]&gt;75,"OK","Below 75")</f>
        <v>OK</v>
      </c>
      <c r="AI3625" t="b">
        <f>ISBLANK(Table1[[#This Row],[Employee ID]])</f>
        <v>0</v>
      </c>
      <c r="AJ3625" t="b">
        <f>ISNUMBER(Table1[[#This Row],[Total Salary  ]])</f>
        <v>1</v>
      </c>
      <c r="AK3625" t="str">
        <f>IFERROR(_xlfn.XLOOKUP(Table1[[#This Row],[Manager ID]],MANAGERS!A:A,MANAGERS!B:B),"Not Found")</f>
        <v>Manager_15</v>
      </c>
    </row>
    <row r="3626" spans="1:37" x14ac:dyDescent="0.2">
      <c r="A3626" t="s">
        <v>2945</v>
      </c>
      <c r="B3626" t="s">
        <v>45</v>
      </c>
      <c r="C3626" t="s">
        <v>21</v>
      </c>
      <c r="D3626" t="s">
        <v>81</v>
      </c>
      <c r="E3626" t="s">
        <v>51</v>
      </c>
      <c r="F3626" s="1">
        <v>44054</v>
      </c>
      <c r="G3626" s="1">
        <v>40914</v>
      </c>
      <c r="H3626">
        <v>52134</v>
      </c>
      <c r="I3626">
        <v>16736</v>
      </c>
      <c r="J3626">
        <v>91</v>
      </c>
      <c r="K3626">
        <v>97</v>
      </c>
      <c r="L3626" t="s">
        <v>53</v>
      </c>
      <c r="M3626">
        <v>120</v>
      </c>
      <c r="N3626">
        <f>Table1[[#This Row],[Basic Salary]]+Table1[[#This Row],[Bonus]]</f>
        <v>68870</v>
      </c>
      <c r="O3626" s="2">
        <f>Table1[[#This Row],[Bonus]]/Table1[[#This Row],[Basic Salary]]</f>
        <v>0.32101891280162659</v>
      </c>
      <c r="P3626">
        <f ca="1">DATEDIF(Table1[[#This Row],[Date of Birth]],TODAY(),"Y")</f>
        <v>14</v>
      </c>
      <c r="Q3626">
        <f ca="1">DATEDIF(Table1[[#This Row],[Joining Date]],TODAY(),"Y")</f>
        <v>5</v>
      </c>
      <c r="R3626" t="str">
        <f ca="1">IF(YEAR(Table1[[#This Row],[Joining Date]])=YEAR(TODAY()),"Yes","No")</f>
        <v>No</v>
      </c>
      <c r="S3626" t="str">
        <f ca="1">IF(Table1[[#This Row],[Experience]]&gt;5,"Yes","No")</f>
        <v>No</v>
      </c>
      <c r="T3626" t="str">
        <f>TEXT(Table1[[#This Row],[Joining Date]],"mmmm")</f>
        <v>August</v>
      </c>
      <c r="U3626" t="str">
        <f>TEXT(Table1[[#This Row],[Joining Date]],"yyyy")</f>
        <v>2020</v>
      </c>
      <c r="V3626" s="5">
        <f ca="1">TODAY()-Table1[[#This Row],[Joining Date]]</f>
        <v>2185</v>
      </c>
      <c r="W3626" t="str">
        <f>LEFT(Table1[[#This Row],[Employee Name]],FIND(" ",Table1[[#This Row],[Employee Name]])-1)</f>
        <v>Ananya</v>
      </c>
      <c r="X3626" t="str">
        <f>RIGHT(Table1[[#This Row],[Employee Name]],LEN(Table1[[#This Row],[Employee Name]])-FIND(" ",Table1[[#This Row],[Employee Name]]))</f>
        <v>Rao</v>
      </c>
      <c r="Y3626" t="str">
        <f>Table1[[#This Row],[Department]]&amp;"-"&amp;Table1[[#This Row],[Employee ID]]</f>
        <v>Sales-E02889</v>
      </c>
      <c r="Z3626" t="str">
        <f>LEFT(Table1[[#This Row],[Department]],3)</f>
        <v>Sal</v>
      </c>
      <c r="AA3626" t="str">
        <f>_xlfn.XLOOKUP(Table1[[#This Row],[Manager ID]],MANAGERS!A:A,MANAGERS!B:B)</f>
        <v>Manager_20</v>
      </c>
      <c r="AB3626" t="str" cm="1">
        <f t="array" ref="AB3626">_xlfn.XLOOKUP(Table1[[#This Row],[Manager ID]],Table2[[#All],[Manager ID]],Table2[[#All],[Department Head]])</f>
        <v>Operations</v>
      </c>
      <c r="AC3626" s="2">
        <f>_xlfn.XLOOKUP(Table1[[#This Row],[City]],L:L,O:O)</f>
        <v>0.23685887225230964</v>
      </c>
      <c r="AD3626" t="str" cm="1">
        <f t="array" ref="AD3626">_xlfn.IFS(Table1[[#This Row],[Performance Score]]&gt;=90,"Excellent",Table1[[#This Row],[Performance Score]]&gt;=75,"Good",Table1[[#This Row],[Performance Score]]&gt;=60,"Average",Table1[[#This Row],[Performance Score]]&lt;=60,"Need Improvement")</f>
        <v>Excellent</v>
      </c>
      <c r="AE3626" t="str">
        <f>IF(AND(Table1[[#This Row],[Attendance %]]&gt;=80,(Table1[[#This Row],[Performance Score]]&gt;=80)),"Eligible","Not Eligible")</f>
        <v>Eligible</v>
      </c>
      <c r="AF3626" t="str">
        <f>IF(Table1[[#This Row],[Performance Score]]&gt;=80,"High Performer","Low Performer")</f>
        <v>High Performer</v>
      </c>
      <c r="AG3626" t="str" cm="1">
        <f t="array" aca="1" ref="AG3626" ca="1">_xlfn.IFS(Table1[[#This Row],[Experience]]&lt;=3,"Junior",Table1[[#This Row],[Experience]]&lt;=7,"Mid Level",Table1[[#This Row],[Experience]]&gt;=7,"Senior")</f>
        <v>Mid Level</v>
      </c>
      <c r="AH3626" t="str">
        <f>IF(Table1[[#This Row],[Attendance %]]&gt;75,"OK","Below 75")</f>
        <v>OK</v>
      </c>
      <c r="AI3626" t="b">
        <f>ISBLANK(Table1[[#This Row],[Employee ID]])</f>
        <v>0</v>
      </c>
      <c r="AJ3626" t="b">
        <f>ISNUMBER(Table1[[#This Row],[Total Salary  ]])</f>
        <v>1</v>
      </c>
      <c r="AK3626" t="str">
        <f>IFERROR(_xlfn.XLOOKUP(Table1[[#This Row],[Manager ID]],MANAGERS!A:A,MANAGERS!B:B),"Not Found")</f>
        <v>Manager_20</v>
      </c>
    </row>
    <row r="3627" spans="1:37" x14ac:dyDescent="0.2">
      <c r="A3627" t="s">
        <v>3071</v>
      </c>
      <c r="B3627" t="s">
        <v>87</v>
      </c>
      <c r="C3627" t="s">
        <v>15</v>
      </c>
      <c r="D3627" t="s">
        <v>40</v>
      </c>
      <c r="E3627" t="s">
        <v>17</v>
      </c>
      <c r="F3627" s="1">
        <v>42932</v>
      </c>
      <c r="G3627" s="1">
        <v>40798</v>
      </c>
      <c r="H3627">
        <v>63500</v>
      </c>
      <c r="I3627">
        <v>5367</v>
      </c>
      <c r="J3627">
        <v>71</v>
      </c>
      <c r="K3627">
        <v>59</v>
      </c>
      <c r="L3627" t="s">
        <v>37</v>
      </c>
      <c r="M3627">
        <v>106</v>
      </c>
      <c r="N3627">
        <f>Table1[[#This Row],[Basic Salary]]+Table1[[#This Row],[Bonus]]</f>
        <v>68867</v>
      </c>
      <c r="O3627" s="2">
        <f>Table1[[#This Row],[Bonus]]/Table1[[#This Row],[Basic Salary]]</f>
        <v>8.4519685039370074E-2</v>
      </c>
      <c r="P3627">
        <f ca="1">DATEDIF(Table1[[#This Row],[Date of Birth]],TODAY(),"Y")</f>
        <v>14</v>
      </c>
      <c r="Q3627">
        <f ca="1">DATEDIF(Table1[[#This Row],[Joining Date]],TODAY(),"Y")</f>
        <v>9</v>
      </c>
      <c r="R3627" t="str">
        <f ca="1">IF(YEAR(Table1[[#This Row],[Joining Date]])=YEAR(TODAY()),"Yes","No")</f>
        <v>No</v>
      </c>
      <c r="S3627" t="str">
        <f ca="1">IF(Table1[[#This Row],[Experience]]&gt;5,"Yes","No")</f>
        <v>Yes</v>
      </c>
      <c r="T3627" t="str">
        <f>TEXT(Table1[[#This Row],[Joining Date]],"mmmm")</f>
        <v>July</v>
      </c>
      <c r="U3627" t="str">
        <f>TEXT(Table1[[#This Row],[Joining Date]],"yyyy")</f>
        <v>2017</v>
      </c>
      <c r="V3627" s="5">
        <f ca="1">TODAY()-Table1[[#This Row],[Joining Date]]</f>
        <v>3307</v>
      </c>
      <c r="W3627" t="str">
        <f>LEFT(Table1[[#This Row],[Employee Name]],FIND(" ",Table1[[#This Row],[Employee Name]])-1)</f>
        <v>Arjun</v>
      </c>
      <c r="X3627" t="str">
        <f>RIGHT(Table1[[#This Row],[Employee Name]],LEN(Table1[[#This Row],[Employee Name]])-FIND(" ",Table1[[#This Row],[Employee Name]]))</f>
        <v>Mehta</v>
      </c>
      <c r="Y3627" t="str">
        <f>Table1[[#This Row],[Department]]&amp;"-"&amp;Table1[[#This Row],[Employee ID]]</f>
        <v>IT-E03015</v>
      </c>
      <c r="Z3627" t="str">
        <f>LEFT(Table1[[#This Row],[Department]],3)</f>
        <v>IT</v>
      </c>
      <c r="AA3627" t="str">
        <f>_xlfn.XLOOKUP(Table1[[#This Row],[Manager ID]],MANAGERS!A:A,MANAGERS!B:B)</f>
        <v>Manager_6</v>
      </c>
      <c r="AB3627" t="str" cm="1">
        <f t="array" ref="AB3627">_xlfn.XLOOKUP(Table1[[#This Row],[Manager ID]],Table2[[#All],[Manager ID]],Table2[[#All],[Department Head]])</f>
        <v>HR</v>
      </c>
      <c r="AC3627" s="2">
        <f>_xlfn.XLOOKUP(Table1[[#This Row],[City]],L:L,O:O)</f>
        <v>0.24036902712549932</v>
      </c>
      <c r="AD3627" t="str" cm="1">
        <f t="array" ref="AD3627">_xlfn.IFS(Table1[[#This Row],[Performance Score]]&gt;=90,"Excellent",Table1[[#This Row],[Performance Score]]&gt;=75,"Good",Table1[[#This Row],[Performance Score]]&gt;=60,"Average",Table1[[#This Row],[Performance Score]]&lt;=60,"Need Improvement")</f>
        <v>Need Improvement</v>
      </c>
      <c r="AE3627" t="str">
        <f>IF(AND(Table1[[#This Row],[Attendance %]]&gt;=80,(Table1[[#This Row],[Performance Score]]&gt;=80)),"Eligible","Not Eligible")</f>
        <v>Not Eligible</v>
      </c>
      <c r="AF3627" t="str">
        <f>IF(Table1[[#This Row],[Performance Score]]&gt;=80,"High Performer","Low Performer")</f>
        <v>Low Performer</v>
      </c>
      <c r="AG3627" t="str" cm="1">
        <f t="array" aca="1" ref="AG3627" ca="1">_xlfn.IFS(Table1[[#This Row],[Experience]]&lt;=3,"Junior",Table1[[#This Row],[Experience]]&lt;=7,"Mid Level",Table1[[#This Row],[Experience]]&gt;=7,"Senior")</f>
        <v>Senior</v>
      </c>
      <c r="AH3627" t="str">
        <f>IF(Table1[[#This Row],[Attendance %]]&gt;75,"OK","Below 75")</f>
        <v>Below 75</v>
      </c>
      <c r="AI3627" t="b">
        <f>ISBLANK(Table1[[#This Row],[Employee ID]])</f>
        <v>0</v>
      </c>
      <c r="AJ3627" t="b">
        <f>ISNUMBER(Table1[[#This Row],[Total Salary  ]])</f>
        <v>1</v>
      </c>
      <c r="AK3627" t="str">
        <f>IFERROR(_xlfn.XLOOKUP(Table1[[#This Row],[Manager ID]],MANAGERS!A:A,MANAGERS!B:B),"Not Found")</f>
        <v>Manager_6</v>
      </c>
    </row>
    <row r="3628" spans="1:37" x14ac:dyDescent="0.2">
      <c r="A3628" t="s">
        <v>4925</v>
      </c>
      <c r="B3628" t="s">
        <v>14</v>
      </c>
      <c r="C3628" t="s">
        <v>21</v>
      </c>
      <c r="D3628" t="s">
        <v>25</v>
      </c>
      <c r="E3628" t="s">
        <v>26</v>
      </c>
      <c r="F3628" s="1">
        <v>44744</v>
      </c>
      <c r="G3628" s="1">
        <v>32781</v>
      </c>
      <c r="H3628">
        <v>49314</v>
      </c>
      <c r="I3628">
        <v>19541</v>
      </c>
      <c r="J3628">
        <v>85</v>
      </c>
      <c r="K3628">
        <v>51</v>
      </c>
      <c r="L3628" t="s">
        <v>31</v>
      </c>
      <c r="M3628">
        <v>107</v>
      </c>
      <c r="N3628">
        <f>Table1[[#This Row],[Basic Salary]]+Table1[[#This Row],[Bonus]]</f>
        <v>68855</v>
      </c>
      <c r="O3628" s="2">
        <f>Table1[[#This Row],[Bonus]]/Table1[[#This Row],[Basic Salary]]</f>
        <v>0.39625664111611308</v>
      </c>
      <c r="P3628">
        <f ca="1">DATEDIF(Table1[[#This Row],[Date of Birth]],TODAY(),"Y")</f>
        <v>36</v>
      </c>
      <c r="Q3628">
        <f ca="1">DATEDIF(Table1[[#This Row],[Joining Date]],TODAY(),"Y")</f>
        <v>4</v>
      </c>
      <c r="R3628" t="str">
        <f ca="1">IF(YEAR(Table1[[#This Row],[Joining Date]])=YEAR(TODAY()),"Yes","No")</f>
        <v>No</v>
      </c>
      <c r="S3628" t="str">
        <f ca="1">IF(Table1[[#This Row],[Experience]]&gt;5,"Yes","No")</f>
        <v>No</v>
      </c>
      <c r="T3628" t="str">
        <f>TEXT(Table1[[#This Row],[Joining Date]],"mmmm")</f>
        <v>July</v>
      </c>
      <c r="U3628" t="str">
        <f>TEXT(Table1[[#This Row],[Joining Date]],"yyyy")</f>
        <v>2022</v>
      </c>
      <c r="V3628" s="5">
        <f ca="1">TODAY()-Table1[[#This Row],[Joining Date]]</f>
        <v>1495</v>
      </c>
      <c r="W3628" t="str">
        <f>LEFT(Table1[[#This Row],[Employee Name]],FIND(" ",Table1[[#This Row],[Employee Name]])-1)</f>
        <v>Nisha</v>
      </c>
      <c r="X3628" t="str">
        <f>RIGHT(Table1[[#This Row],[Employee Name]],LEN(Table1[[#This Row],[Employee Name]])-FIND(" ",Table1[[#This Row],[Employee Name]]))</f>
        <v>Kapoor</v>
      </c>
      <c r="Y3628" t="str">
        <f>Table1[[#This Row],[Department]]&amp;"-"&amp;Table1[[#This Row],[Employee ID]]</f>
        <v>Finance-E04869</v>
      </c>
      <c r="Z3628" t="str">
        <f>LEFT(Table1[[#This Row],[Department]],3)</f>
        <v>Fin</v>
      </c>
      <c r="AA3628" t="str">
        <f>_xlfn.XLOOKUP(Table1[[#This Row],[Manager ID]],MANAGERS!A:A,MANAGERS!B:B)</f>
        <v>Manager_7</v>
      </c>
      <c r="AB3628" t="str" cm="1">
        <f t="array" ref="AB3628">_xlfn.XLOOKUP(Table1[[#This Row],[Manager ID]],Table2[[#All],[Manager ID]],Table2[[#All],[Department Head]])</f>
        <v>Operations</v>
      </c>
      <c r="AC3628" s="2">
        <f>_xlfn.XLOOKUP(Table1[[#This Row],[City]],L:L,O:O)</f>
        <v>0.241864189087755</v>
      </c>
      <c r="AD3628" t="str" cm="1">
        <f t="array" ref="AD3628">_xlfn.IFS(Table1[[#This Row],[Performance Score]]&gt;=90,"Excellent",Table1[[#This Row],[Performance Score]]&gt;=75,"Good",Table1[[#This Row],[Performance Score]]&gt;=60,"Average",Table1[[#This Row],[Performance Score]]&lt;=60,"Need Improvement")</f>
        <v>Need Improvement</v>
      </c>
      <c r="AE3628" t="str">
        <f>IF(AND(Table1[[#This Row],[Attendance %]]&gt;=80,(Table1[[#This Row],[Performance Score]]&gt;=80)),"Eligible","Not Eligible")</f>
        <v>Not Eligible</v>
      </c>
      <c r="AF3628" t="str">
        <f>IF(Table1[[#This Row],[Performance Score]]&gt;=80,"High Performer","Low Performer")</f>
        <v>Low Performer</v>
      </c>
      <c r="AG3628" t="str" cm="1">
        <f t="array" aca="1" ref="AG3628" ca="1">_xlfn.IFS(Table1[[#This Row],[Experience]]&lt;=3,"Junior",Table1[[#This Row],[Experience]]&lt;=7,"Mid Level",Table1[[#This Row],[Experience]]&gt;=7,"Senior")</f>
        <v>Mid Level</v>
      </c>
      <c r="AH3628" t="str">
        <f>IF(Table1[[#This Row],[Attendance %]]&gt;75,"OK","Below 75")</f>
        <v>OK</v>
      </c>
      <c r="AI3628" t="b">
        <f>ISBLANK(Table1[[#This Row],[Employee ID]])</f>
        <v>0</v>
      </c>
      <c r="AJ3628" t="b">
        <f>ISNUMBER(Table1[[#This Row],[Total Salary  ]])</f>
        <v>1</v>
      </c>
      <c r="AK3628" t="str">
        <f>IFERROR(_xlfn.XLOOKUP(Table1[[#This Row],[Manager ID]],MANAGERS!A:A,MANAGERS!B:B),"Not Found")</f>
        <v>Manager_7</v>
      </c>
    </row>
    <row r="3629" spans="1:37" x14ac:dyDescent="0.2">
      <c r="A3629" t="s">
        <v>541</v>
      </c>
      <c r="B3629" t="s">
        <v>42</v>
      </c>
      <c r="C3629" t="s">
        <v>21</v>
      </c>
      <c r="D3629" t="s">
        <v>46</v>
      </c>
      <c r="E3629" t="s">
        <v>65</v>
      </c>
      <c r="F3629" s="1">
        <v>44485</v>
      </c>
      <c r="G3629" s="1">
        <v>30798</v>
      </c>
      <c r="H3629">
        <v>48255</v>
      </c>
      <c r="I3629">
        <v>20593</v>
      </c>
      <c r="J3629">
        <v>99</v>
      </c>
      <c r="K3629">
        <v>78</v>
      </c>
      <c r="L3629" t="s">
        <v>53</v>
      </c>
      <c r="M3629">
        <v>118</v>
      </c>
      <c r="N3629">
        <f>Table1[[#This Row],[Basic Salary]]+Table1[[#This Row],[Bonus]]</f>
        <v>68848</v>
      </c>
      <c r="O3629" s="2">
        <f>Table1[[#This Row],[Bonus]]/Table1[[#This Row],[Basic Salary]]</f>
        <v>0.42675370427934928</v>
      </c>
      <c r="P3629">
        <f ca="1">DATEDIF(Table1[[#This Row],[Date of Birth]],TODAY(),"Y")</f>
        <v>42</v>
      </c>
      <c r="Q3629">
        <f ca="1">DATEDIF(Table1[[#This Row],[Joining Date]],TODAY(),"Y")</f>
        <v>4</v>
      </c>
      <c r="R3629" t="str">
        <f ca="1">IF(YEAR(Table1[[#This Row],[Joining Date]])=YEAR(TODAY()),"Yes","No")</f>
        <v>No</v>
      </c>
      <c r="S3629" t="str">
        <f ca="1">IF(Table1[[#This Row],[Experience]]&gt;5,"Yes","No")</f>
        <v>No</v>
      </c>
      <c r="T3629" t="str">
        <f>TEXT(Table1[[#This Row],[Joining Date]],"mmmm")</f>
        <v>October</v>
      </c>
      <c r="U3629" t="str">
        <f>TEXT(Table1[[#This Row],[Joining Date]],"yyyy")</f>
        <v>2021</v>
      </c>
      <c r="V3629" s="5">
        <f ca="1">TODAY()-Table1[[#This Row],[Joining Date]]</f>
        <v>1754</v>
      </c>
      <c r="W3629" t="str">
        <f>LEFT(Table1[[#This Row],[Employee Name]],FIND(" ",Table1[[#This Row],[Employee Name]])-1)</f>
        <v>Krishna</v>
      </c>
      <c r="X3629" t="str">
        <f>RIGHT(Table1[[#This Row],[Employee Name]],LEN(Table1[[#This Row],[Employee Name]])-FIND(" ",Table1[[#This Row],[Employee Name]]))</f>
        <v>Chaitanya</v>
      </c>
      <c r="Y3629" t="str">
        <f>Table1[[#This Row],[Department]]&amp;"-"&amp;Table1[[#This Row],[Employee ID]]</f>
        <v>Support-E00485</v>
      </c>
      <c r="Z3629" t="str">
        <f>LEFT(Table1[[#This Row],[Department]],3)</f>
        <v>Sup</v>
      </c>
      <c r="AA3629" t="str">
        <f>_xlfn.XLOOKUP(Table1[[#This Row],[Manager ID]],MANAGERS!A:A,MANAGERS!B:B)</f>
        <v>Manager_18</v>
      </c>
      <c r="AB3629" t="str" cm="1">
        <f t="array" ref="AB3629">_xlfn.XLOOKUP(Table1[[#This Row],[Manager ID]],Table2[[#All],[Manager ID]],Table2[[#All],[Department Head]])</f>
        <v>Support</v>
      </c>
      <c r="AC3629" s="2">
        <f>_xlfn.XLOOKUP(Table1[[#This Row],[City]],L:L,O:O)</f>
        <v>0.23685887225230964</v>
      </c>
      <c r="AD3629" t="str" cm="1">
        <f t="array" ref="AD3629">_xlfn.IFS(Table1[[#This Row],[Performance Score]]&gt;=90,"Excellent",Table1[[#This Row],[Performance Score]]&gt;=75,"Good",Table1[[#This Row],[Performance Score]]&gt;=60,"Average",Table1[[#This Row],[Performance Score]]&lt;=60,"Need Improvement")</f>
        <v>Good</v>
      </c>
      <c r="AE3629" t="str">
        <f>IF(AND(Table1[[#This Row],[Attendance %]]&gt;=80,(Table1[[#This Row],[Performance Score]]&gt;=80)),"Eligible","Not Eligible")</f>
        <v>Not Eligible</v>
      </c>
      <c r="AF3629" t="str">
        <f>IF(Table1[[#This Row],[Performance Score]]&gt;=80,"High Performer","Low Performer")</f>
        <v>Low Performer</v>
      </c>
      <c r="AG3629" t="str" cm="1">
        <f t="array" aca="1" ref="AG3629" ca="1">_xlfn.IFS(Table1[[#This Row],[Experience]]&lt;=3,"Junior",Table1[[#This Row],[Experience]]&lt;=7,"Mid Level",Table1[[#This Row],[Experience]]&gt;=7,"Senior")</f>
        <v>Mid Level</v>
      </c>
      <c r="AH3629" t="str">
        <f>IF(Table1[[#This Row],[Attendance %]]&gt;75,"OK","Below 75")</f>
        <v>OK</v>
      </c>
      <c r="AI3629" t="b">
        <f>ISBLANK(Table1[[#This Row],[Employee ID]])</f>
        <v>0</v>
      </c>
      <c r="AJ3629" t="b">
        <f>ISNUMBER(Table1[[#This Row],[Total Salary  ]])</f>
        <v>1</v>
      </c>
      <c r="AK3629" t="str">
        <f>IFERROR(_xlfn.XLOOKUP(Table1[[#This Row],[Manager ID]],MANAGERS!A:A,MANAGERS!B:B),"Not Found")</f>
        <v>Manager_18</v>
      </c>
    </row>
    <row r="3630" spans="1:37" x14ac:dyDescent="0.2">
      <c r="A3630" t="s">
        <v>1127</v>
      </c>
      <c r="B3630" t="s">
        <v>69</v>
      </c>
      <c r="C3630" t="s">
        <v>21</v>
      </c>
      <c r="D3630" t="s">
        <v>25</v>
      </c>
      <c r="E3630" t="s">
        <v>26</v>
      </c>
      <c r="F3630" s="1">
        <v>42388</v>
      </c>
      <c r="G3630" s="1">
        <v>37346</v>
      </c>
      <c r="H3630">
        <v>48791</v>
      </c>
      <c r="I3630">
        <v>20053</v>
      </c>
      <c r="J3630">
        <v>71</v>
      </c>
      <c r="K3630">
        <v>92</v>
      </c>
      <c r="L3630" t="s">
        <v>34</v>
      </c>
      <c r="M3630">
        <v>106</v>
      </c>
      <c r="N3630">
        <f>Table1[[#This Row],[Basic Salary]]+Table1[[#This Row],[Bonus]]</f>
        <v>68844</v>
      </c>
      <c r="O3630" s="2">
        <f>Table1[[#This Row],[Bonus]]/Table1[[#This Row],[Basic Salary]]</f>
        <v>0.41099792994609663</v>
      </c>
      <c r="P3630">
        <f ca="1">DATEDIF(Table1[[#This Row],[Date of Birth]],TODAY(),"Y")</f>
        <v>24</v>
      </c>
      <c r="Q3630">
        <f ca="1">DATEDIF(Table1[[#This Row],[Joining Date]],TODAY(),"Y")</f>
        <v>10</v>
      </c>
      <c r="R3630" t="str">
        <f ca="1">IF(YEAR(Table1[[#This Row],[Joining Date]])=YEAR(TODAY()),"Yes","No")</f>
        <v>No</v>
      </c>
      <c r="S3630" t="str">
        <f ca="1">IF(Table1[[#This Row],[Experience]]&gt;5,"Yes","No")</f>
        <v>Yes</v>
      </c>
      <c r="T3630" t="str">
        <f>TEXT(Table1[[#This Row],[Joining Date]],"mmmm")</f>
        <v>January</v>
      </c>
      <c r="U3630" t="str">
        <f>TEXT(Table1[[#This Row],[Joining Date]],"yyyy")</f>
        <v>2016</v>
      </c>
      <c r="V3630" s="5">
        <f ca="1">TODAY()-Table1[[#This Row],[Joining Date]]</f>
        <v>3851</v>
      </c>
      <c r="W3630" t="str">
        <f>LEFT(Table1[[#This Row],[Employee Name]],FIND(" ",Table1[[#This Row],[Employee Name]])-1)</f>
        <v>Neha</v>
      </c>
      <c r="X3630" t="str">
        <f>RIGHT(Table1[[#This Row],[Employee Name]],LEN(Table1[[#This Row],[Employee Name]])-FIND(" ",Table1[[#This Row],[Employee Name]]))</f>
        <v>Kulkarni</v>
      </c>
      <c r="Y3630" t="str">
        <f>Table1[[#This Row],[Department]]&amp;"-"&amp;Table1[[#This Row],[Employee ID]]</f>
        <v>Finance-E01071</v>
      </c>
      <c r="Z3630" t="str">
        <f>LEFT(Table1[[#This Row],[Department]],3)</f>
        <v>Fin</v>
      </c>
      <c r="AA3630" t="str">
        <f>_xlfn.XLOOKUP(Table1[[#This Row],[Manager ID]],MANAGERS!A:A,MANAGERS!B:B)</f>
        <v>Manager_6</v>
      </c>
      <c r="AB3630" t="str" cm="1">
        <f t="array" ref="AB3630">_xlfn.XLOOKUP(Table1[[#This Row],[Manager ID]],Table2[[#All],[Manager ID]],Table2[[#All],[Department Head]])</f>
        <v>HR</v>
      </c>
      <c r="AC3630" s="2">
        <f>_xlfn.XLOOKUP(Table1[[#This Row],[City]],L:L,O:O)</f>
        <v>0.24030340748661314</v>
      </c>
      <c r="AD3630" t="str" cm="1">
        <f t="array" ref="AD3630">_xlfn.IFS(Table1[[#This Row],[Performance Score]]&gt;=90,"Excellent",Table1[[#This Row],[Performance Score]]&gt;=75,"Good",Table1[[#This Row],[Performance Score]]&gt;=60,"Average",Table1[[#This Row],[Performance Score]]&lt;=60,"Need Improvement")</f>
        <v>Excellent</v>
      </c>
      <c r="AE3630" t="str">
        <f>IF(AND(Table1[[#This Row],[Attendance %]]&gt;=80,(Table1[[#This Row],[Performance Score]]&gt;=80)),"Eligible","Not Eligible")</f>
        <v>Not Eligible</v>
      </c>
      <c r="AF3630" t="str">
        <f>IF(Table1[[#This Row],[Performance Score]]&gt;=80,"High Performer","Low Performer")</f>
        <v>High Performer</v>
      </c>
      <c r="AG3630" t="str" cm="1">
        <f t="array" aca="1" ref="AG3630" ca="1">_xlfn.IFS(Table1[[#This Row],[Experience]]&lt;=3,"Junior",Table1[[#This Row],[Experience]]&lt;=7,"Mid Level",Table1[[#This Row],[Experience]]&gt;=7,"Senior")</f>
        <v>Senior</v>
      </c>
      <c r="AH3630" t="str">
        <f>IF(Table1[[#This Row],[Attendance %]]&gt;75,"OK","Below 75")</f>
        <v>Below 75</v>
      </c>
      <c r="AI3630" t="b">
        <f>ISBLANK(Table1[[#This Row],[Employee ID]])</f>
        <v>0</v>
      </c>
      <c r="AJ3630" t="b">
        <f>ISNUMBER(Table1[[#This Row],[Total Salary  ]])</f>
        <v>1</v>
      </c>
      <c r="AK3630" t="str">
        <f>IFERROR(_xlfn.XLOOKUP(Table1[[#This Row],[Manager ID]],MANAGERS!A:A,MANAGERS!B:B),"Not Found")</f>
        <v>Manager_6</v>
      </c>
    </row>
    <row r="3631" spans="1:37" x14ac:dyDescent="0.2">
      <c r="A3631" t="s">
        <v>1048</v>
      </c>
      <c r="B3631" t="s">
        <v>75</v>
      </c>
      <c r="C3631" t="s">
        <v>15</v>
      </c>
      <c r="D3631" t="s">
        <v>40</v>
      </c>
      <c r="E3631" t="s">
        <v>17</v>
      </c>
      <c r="F3631" s="1">
        <v>44219</v>
      </c>
      <c r="G3631" s="1">
        <v>33167</v>
      </c>
      <c r="H3631">
        <v>56897</v>
      </c>
      <c r="I3631">
        <v>11935</v>
      </c>
      <c r="J3631">
        <v>70</v>
      </c>
      <c r="K3631">
        <v>88</v>
      </c>
      <c r="L3631" t="s">
        <v>18</v>
      </c>
      <c r="M3631">
        <v>103</v>
      </c>
      <c r="N3631">
        <f>Table1[[#This Row],[Basic Salary]]+Table1[[#This Row],[Bonus]]</f>
        <v>68832</v>
      </c>
      <c r="O3631" s="2">
        <f>Table1[[#This Row],[Bonus]]/Table1[[#This Row],[Basic Salary]]</f>
        <v>0.20976501397261718</v>
      </c>
      <c r="P3631">
        <f ca="1">DATEDIF(Table1[[#This Row],[Date of Birth]],TODAY(),"Y")</f>
        <v>35</v>
      </c>
      <c r="Q3631">
        <f ca="1">DATEDIF(Table1[[#This Row],[Joining Date]],TODAY(),"Y")</f>
        <v>5</v>
      </c>
      <c r="R3631" t="str">
        <f ca="1">IF(YEAR(Table1[[#This Row],[Joining Date]])=YEAR(TODAY()),"Yes","No")</f>
        <v>No</v>
      </c>
      <c r="S3631" t="str">
        <f ca="1">IF(Table1[[#This Row],[Experience]]&gt;5,"Yes","No")</f>
        <v>No</v>
      </c>
      <c r="T3631" t="str">
        <f>TEXT(Table1[[#This Row],[Joining Date]],"mmmm")</f>
        <v>January</v>
      </c>
      <c r="U3631" t="str">
        <f>TEXT(Table1[[#This Row],[Joining Date]],"yyyy")</f>
        <v>2021</v>
      </c>
      <c r="V3631" s="5">
        <f ca="1">TODAY()-Table1[[#This Row],[Joining Date]]</f>
        <v>2020</v>
      </c>
      <c r="W3631" t="str">
        <f>LEFT(Table1[[#This Row],[Employee Name]],FIND(" ",Table1[[#This Row],[Employee Name]])-1)</f>
        <v>Ishita</v>
      </c>
      <c r="X3631" t="str">
        <f>RIGHT(Table1[[#This Row],[Employee Name]],LEN(Table1[[#This Row],[Employee Name]])-FIND(" ",Table1[[#This Row],[Employee Name]]))</f>
        <v>Roy</v>
      </c>
      <c r="Y3631" t="str">
        <f>Table1[[#This Row],[Department]]&amp;"-"&amp;Table1[[#This Row],[Employee ID]]</f>
        <v>IT-E00992</v>
      </c>
      <c r="Z3631" t="str">
        <f>LEFT(Table1[[#This Row],[Department]],3)</f>
        <v>IT</v>
      </c>
      <c r="AA3631" t="str">
        <f>_xlfn.XLOOKUP(Table1[[#This Row],[Manager ID]],MANAGERS!A:A,MANAGERS!B:B)</f>
        <v>Manager_3</v>
      </c>
      <c r="AB3631" t="str" cm="1">
        <f t="array" ref="AB3631">_xlfn.XLOOKUP(Table1[[#This Row],[Manager ID]],Table2[[#All],[Manager ID]],Table2[[#All],[Department Head]])</f>
        <v>IT</v>
      </c>
      <c r="AC3631" s="2">
        <f>_xlfn.XLOOKUP(Table1[[#This Row],[City]],L:L,O:O)</f>
        <v>0.21356479274849693</v>
      </c>
      <c r="AD3631" t="str" cm="1">
        <f t="array" ref="AD3631">_xlfn.IFS(Table1[[#This Row],[Performance Score]]&gt;=90,"Excellent",Table1[[#This Row],[Performance Score]]&gt;=75,"Good",Table1[[#This Row],[Performance Score]]&gt;=60,"Average",Table1[[#This Row],[Performance Score]]&lt;=60,"Need Improvement")</f>
        <v>Good</v>
      </c>
      <c r="AE3631" t="str">
        <f>IF(AND(Table1[[#This Row],[Attendance %]]&gt;=80,(Table1[[#This Row],[Performance Score]]&gt;=80)),"Eligible","Not Eligible")</f>
        <v>Not Eligible</v>
      </c>
      <c r="AF3631" t="str">
        <f>IF(Table1[[#This Row],[Performance Score]]&gt;=80,"High Performer","Low Performer")</f>
        <v>High Performer</v>
      </c>
      <c r="AG3631" t="str" cm="1">
        <f t="array" aca="1" ref="AG3631" ca="1">_xlfn.IFS(Table1[[#This Row],[Experience]]&lt;=3,"Junior",Table1[[#This Row],[Experience]]&lt;=7,"Mid Level",Table1[[#This Row],[Experience]]&gt;=7,"Senior")</f>
        <v>Mid Level</v>
      </c>
      <c r="AH3631" t="str">
        <f>IF(Table1[[#This Row],[Attendance %]]&gt;75,"OK","Below 75")</f>
        <v>Below 75</v>
      </c>
      <c r="AI3631" t="b">
        <f>ISBLANK(Table1[[#This Row],[Employee ID]])</f>
        <v>0</v>
      </c>
      <c r="AJ3631" t="b">
        <f>ISNUMBER(Table1[[#This Row],[Total Salary  ]])</f>
        <v>1</v>
      </c>
      <c r="AK3631" t="str">
        <f>IFERROR(_xlfn.XLOOKUP(Table1[[#This Row],[Manager ID]],MANAGERS!A:A,MANAGERS!B:B),"Not Found")</f>
        <v>Manager_3</v>
      </c>
    </row>
    <row r="3632" spans="1:37" x14ac:dyDescent="0.2">
      <c r="A3632" t="s">
        <v>1287</v>
      </c>
      <c r="B3632" t="s">
        <v>36</v>
      </c>
      <c r="C3632" t="s">
        <v>15</v>
      </c>
      <c r="D3632" t="s">
        <v>81</v>
      </c>
      <c r="E3632" t="s">
        <v>26</v>
      </c>
      <c r="F3632" s="1">
        <v>45765</v>
      </c>
      <c r="G3632" s="1">
        <v>30170</v>
      </c>
      <c r="H3632">
        <v>56217</v>
      </c>
      <c r="I3632">
        <v>12603</v>
      </c>
      <c r="J3632">
        <v>65</v>
      </c>
      <c r="K3632">
        <v>77</v>
      </c>
      <c r="L3632" t="s">
        <v>53</v>
      </c>
      <c r="M3632">
        <v>108</v>
      </c>
      <c r="N3632">
        <f>Table1[[#This Row],[Basic Salary]]+Table1[[#This Row],[Bonus]]</f>
        <v>68820</v>
      </c>
      <c r="O3632" s="2">
        <f>Table1[[#This Row],[Bonus]]/Table1[[#This Row],[Basic Salary]]</f>
        <v>0.2241848551150008</v>
      </c>
      <c r="P3632">
        <f ca="1">DATEDIF(Table1[[#This Row],[Date of Birth]],TODAY(),"Y")</f>
        <v>43</v>
      </c>
      <c r="Q3632">
        <f ca="1">DATEDIF(Table1[[#This Row],[Joining Date]],TODAY(),"Y")</f>
        <v>1</v>
      </c>
      <c r="R3632" t="str">
        <f ca="1">IF(YEAR(Table1[[#This Row],[Joining Date]])=YEAR(TODAY()),"Yes","No")</f>
        <v>No</v>
      </c>
      <c r="S3632" t="str">
        <f ca="1">IF(Table1[[#This Row],[Experience]]&gt;5,"Yes","No")</f>
        <v>No</v>
      </c>
      <c r="T3632" t="str">
        <f>TEXT(Table1[[#This Row],[Joining Date]],"mmmm")</f>
        <v>April</v>
      </c>
      <c r="U3632" t="str">
        <f>TEXT(Table1[[#This Row],[Joining Date]],"yyyy")</f>
        <v>2025</v>
      </c>
      <c r="V3632" s="5">
        <f ca="1">TODAY()-Table1[[#This Row],[Joining Date]]</f>
        <v>474</v>
      </c>
      <c r="W3632" t="str">
        <f>LEFT(Table1[[#This Row],[Employee Name]],FIND(" ",Table1[[#This Row],[Employee Name]])-1)</f>
        <v>Meera</v>
      </c>
      <c r="X3632" t="str">
        <f>RIGHT(Table1[[#This Row],[Employee Name]],LEN(Table1[[#This Row],[Employee Name]])-FIND(" ",Table1[[#This Row],[Employee Name]]))</f>
        <v>Joshi</v>
      </c>
      <c r="Y3632" t="str">
        <f>Table1[[#This Row],[Department]]&amp;"-"&amp;Table1[[#This Row],[Employee ID]]</f>
        <v>Sales-E01231</v>
      </c>
      <c r="Z3632" t="str">
        <f>LEFT(Table1[[#This Row],[Department]],3)</f>
        <v>Sal</v>
      </c>
      <c r="AA3632" t="str">
        <f>_xlfn.XLOOKUP(Table1[[#This Row],[Manager ID]],MANAGERS!A:A,MANAGERS!B:B)</f>
        <v>Manager_8</v>
      </c>
      <c r="AB3632" t="str" cm="1">
        <f t="array" ref="AB3632">_xlfn.XLOOKUP(Table1[[#This Row],[Manager ID]],Table2[[#All],[Manager ID]],Table2[[#All],[Department Head]])</f>
        <v>Sales</v>
      </c>
      <c r="AC3632" s="2">
        <f>_xlfn.XLOOKUP(Table1[[#This Row],[City]],L:L,O:O)</f>
        <v>0.23685887225230964</v>
      </c>
      <c r="AD3632" t="str" cm="1">
        <f t="array" ref="AD3632">_xlfn.IFS(Table1[[#This Row],[Performance Score]]&gt;=90,"Excellent",Table1[[#This Row],[Performance Score]]&gt;=75,"Good",Table1[[#This Row],[Performance Score]]&gt;=60,"Average",Table1[[#This Row],[Performance Score]]&lt;=60,"Need Improvement")</f>
        <v>Good</v>
      </c>
      <c r="AE3632" t="str">
        <f>IF(AND(Table1[[#This Row],[Attendance %]]&gt;=80,(Table1[[#This Row],[Performance Score]]&gt;=80)),"Eligible","Not Eligible")</f>
        <v>Not Eligible</v>
      </c>
      <c r="AF3632" t="str">
        <f>IF(Table1[[#This Row],[Performance Score]]&gt;=80,"High Performer","Low Performer")</f>
        <v>Low Performer</v>
      </c>
      <c r="AG3632" t="str" cm="1">
        <f t="array" aca="1" ref="AG3632" ca="1">_xlfn.IFS(Table1[[#This Row],[Experience]]&lt;=3,"Junior",Table1[[#This Row],[Experience]]&lt;=7,"Mid Level",Table1[[#This Row],[Experience]]&gt;=7,"Senior")</f>
        <v>Junior</v>
      </c>
      <c r="AH3632" t="str">
        <f>IF(Table1[[#This Row],[Attendance %]]&gt;75,"OK","Below 75")</f>
        <v>Below 75</v>
      </c>
      <c r="AI3632" t="b">
        <f>ISBLANK(Table1[[#This Row],[Employee ID]])</f>
        <v>0</v>
      </c>
      <c r="AJ3632" t="b">
        <f>ISNUMBER(Table1[[#This Row],[Total Salary  ]])</f>
        <v>1</v>
      </c>
      <c r="AK3632" t="str">
        <f>IFERROR(_xlfn.XLOOKUP(Table1[[#This Row],[Manager ID]],MANAGERS!A:A,MANAGERS!B:B),"Not Found")</f>
        <v>Manager_8</v>
      </c>
    </row>
    <row r="3633" spans="1:37" x14ac:dyDescent="0.2">
      <c r="A3633" t="s">
        <v>4863</v>
      </c>
      <c r="B3633" t="s">
        <v>87</v>
      </c>
      <c r="C3633" t="s">
        <v>15</v>
      </c>
      <c r="D3633" t="s">
        <v>16</v>
      </c>
      <c r="E3633" t="s">
        <v>30</v>
      </c>
      <c r="F3633" s="1">
        <v>42642</v>
      </c>
      <c r="G3633" s="1">
        <v>32664</v>
      </c>
      <c r="H3633">
        <v>56545</v>
      </c>
      <c r="I3633">
        <v>12275</v>
      </c>
      <c r="J3633">
        <v>93</v>
      </c>
      <c r="K3633">
        <v>73</v>
      </c>
      <c r="L3633" t="s">
        <v>18</v>
      </c>
      <c r="M3633">
        <v>108</v>
      </c>
      <c r="N3633">
        <f>Table1[[#This Row],[Basic Salary]]+Table1[[#This Row],[Bonus]]</f>
        <v>68820</v>
      </c>
      <c r="O3633" s="2">
        <f>Table1[[#This Row],[Bonus]]/Table1[[#This Row],[Basic Salary]]</f>
        <v>0.21708373861526217</v>
      </c>
      <c r="P3633">
        <f ca="1">DATEDIF(Table1[[#This Row],[Date of Birth]],TODAY(),"Y")</f>
        <v>37</v>
      </c>
      <c r="Q3633">
        <f ca="1">DATEDIF(Table1[[#This Row],[Joining Date]],TODAY(),"Y")</f>
        <v>9</v>
      </c>
      <c r="R3633" t="str">
        <f ca="1">IF(YEAR(Table1[[#This Row],[Joining Date]])=YEAR(TODAY()),"Yes","No")</f>
        <v>No</v>
      </c>
      <c r="S3633" t="str">
        <f ca="1">IF(Table1[[#This Row],[Experience]]&gt;5,"Yes","No")</f>
        <v>Yes</v>
      </c>
      <c r="T3633" t="str">
        <f>TEXT(Table1[[#This Row],[Joining Date]],"mmmm")</f>
        <v>September</v>
      </c>
      <c r="U3633" t="str">
        <f>TEXT(Table1[[#This Row],[Joining Date]],"yyyy")</f>
        <v>2016</v>
      </c>
      <c r="V3633" s="5">
        <f ca="1">TODAY()-Table1[[#This Row],[Joining Date]]</f>
        <v>3597</v>
      </c>
      <c r="W3633" t="str">
        <f>LEFT(Table1[[#This Row],[Employee Name]],FIND(" ",Table1[[#This Row],[Employee Name]])-1)</f>
        <v>Arjun</v>
      </c>
      <c r="X3633" t="str">
        <f>RIGHT(Table1[[#This Row],[Employee Name]],LEN(Table1[[#This Row],[Employee Name]])-FIND(" ",Table1[[#This Row],[Employee Name]]))</f>
        <v>Mehta</v>
      </c>
      <c r="Y3633" t="str">
        <f>Table1[[#This Row],[Department]]&amp;"-"&amp;Table1[[#This Row],[Employee ID]]</f>
        <v>HR-E04807</v>
      </c>
      <c r="Z3633" t="str">
        <f>LEFT(Table1[[#This Row],[Department]],3)</f>
        <v>HR</v>
      </c>
      <c r="AA3633" t="str">
        <f>_xlfn.XLOOKUP(Table1[[#This Row],[Manager ID]],MANAGERS!A:A,MANAGERS!B:B)</f>
        <v>Manager_8</v>
      </c>
      <c r="AB3633" t="str" cm="1">
        <f t="array" ref="AB3633">_xlfn.XLOOKUP(Table1[[#This Row],[Manager ID]],Table2[[#All],[Manager ID]],Table2[[#All],[Department Head]])</f>
        <v>Sales</v>
      </c>
      <c r="AC3633" s="2">
        <f>_xlfn.XLOOKUP(Table1[[#This Row],[City]],L:L,O:O)</f>
        <v>0.21356479274849693</v>
      </c>
      <c r="AD3633" t="str" cm="1">
        <f t="array" ref="AD3633">_xlfn.IFS(Table1[[#This Row],[Performance Score]]&gt;=90,"Excellent",Table1[[#This Row],[Performance Score]]&gt;=75,"Good",Table1[[#This Row],[Performance Score]]&gt;=60,"Average",Table1[[#This Row],[Performance Score]]&lt;=60,"Need Improvement")</f>
        <v>Average</v>
      </c>
      <c r="AE3633" t="str">
        <f>IF(AND(Table1[[#This Row],[Attendance %]]&gt;=80,(Table1[[#This Row],[Performance Score]]&gt;=80)),"Eligible","Not Eligible")</f>
        <v>Not Eligible</v>
      </c>
      <c r="AF3633" t="str">
        <f>IF(Table1[[#This Row],[Performance Score]]&gt;=80,"High Performer","Low Performer")</f>
        <v>Low Performer</v>
      </c>
      <c r="AG3633" t="str" cm="1">
        <f t="array" aca="1" ref="AG3633" ca="1">_xlfn.IFS(Table1[[#This Row],[Experience]]&lt;=3,"Junior",Table1[[#This Row],[Experience]]&lt;=7,"Mid Level",Table1[[#This Row],[Experience]]&gt;=7,"Senior")</f>
        <v>Senior</v>
      </c>
      <c r="AH3633" t="str">
        <f>IF(Table1[[#This Row],[Attendance %]]&gt;75,"OK","Below 75")</f>
        <v>OK</v>
      </c>
      <c r="AI3633" t="b">
        <f>ISBLANK(Table1[[#This Row],[Employee ID]])</f>
        <v>0</v>
      </c>
      <c r="AJ3633" t="b">
        <f>ISNUMBER(Table1[[#This Row],[Total Salary  ]])</f>
        <v>1</v>
      </c>
      <c r="AK3633" t="str">
        <f>IFERROR(_xlfn.XLOOKUP(Table1[[#This Row],[Manager ID]],MANAGERS!A:A,MANAGERS!B:B),"Not Found")</f>
        <v>Manager_8</v>
      </c>
    </row>
    <row r="3634" spans="1:37" x14ac:dyDescent="0.2">
      <c r="A3634" t="s">
        <v>2299</v>
      </c>
      <c r="B3634" t="s">
        <v>62</v>
      </c>
      <c r="C3634" t="s">
        <v>15</v>
      </c>
      <c r="D3634" t="s">
        <v>16</v>
      </c>
      <c r="E3634" t="s">
        <v>22</v>
      </c>
      <c r="F3634" s="1">
        <v>43429</v>
      </c>
      <c r="G3634" s="1">
        <v>32443</v>
      </c>
      <c r="H3634">
        <v>46141</v>
      </c>
      <c r="I3634">
        <v>22669</v>
      </c>
      <c r="J3634">
        <v>81</v>
      </c>
      <c r="K3634">
        <v>52</v>
      </c>
      <c r="L3634" t="s">
        <v>23</v>
      </c>
      <c r="M3634">
        <v>113</v>
      </c>
      <c r="N3634">
        <f>Table1[[#This Row],[Basic Salary]]+Table1[[#This Row],[Bonus]]</f>
        <v>68810</v>
      </c>
      <c r="O3634" s="2">
        <f>Table1[[#This Row],[Bonus]]/Table1[[#This Row],[Basic Salary]]</f>
        <v>0.49129841139117053</v>
      </c>
      <c r="P3634">
        <f ca="1">DATEDIF(Table1[[#This Row],[Date of Birth]],TODAY(),"Y")</f>
        <v>37</v>
      </c>
      <c r="Q3634">
        <f ca="1">DATEDIF(Table1[[#This Row],[Joining Date]],TODAY(),"Y")</f>
        <v>7</v>
      </c>
      <c r="R3634" t="str">
        <f ca="1">IF(YEAR(Table1[[#This Row],[Joining Date]])=YEAR(TODAY()),"Yes","No")</f>
        <v>No</v>
      </c>
      <c r="S3634" t="str">
        <f ca="1">IF(Table1[[#This Row],[Experience]]&gt;5,"Yes","No")</f>
        <v>Yes</v>
      </c>
      <c r="T3634" t="str">
        <f>TEXT(Table1[[#This Row],[Joining Date]],"mmmm")</f>
        <v>November</v>
      </c>
      <c r="U3634" t="str">
        <f>TEXT(Table1[[#This Row],[Joining Date]],"yyyy")</f>
        <v>2018</v>
      </c>
      <c r="V3634" s="5">
        <f ca="1">TODAY()-Table1[[#This Row],[Joining Date]]</f>
        <v>2810</v>
      </c>
      <c r="W3634" t="str">
        <f>LEFT(Table1[[#This Row],[Employee Name]],FIND(" ",Table1[[#This Row],[Employee Name]])-1)</f>
        <v>Kavya</v>
      </c>
      <c r="X3634" t="str">
        <f>RIGHT(Table1[[#This Row],[Employee Name]],LEN(Table1[[#This Row],[Employee Name]])-FIND(" ",Table1[[#This Row],[Employee Name]]))</f>
        <v>Nair</v>
      </c>
      <c r="Y3634" t="str">
        <f>Table1[[#This Row],[Department]]&amp;"-"&amp;Table1[[#This Row],[Employee ID]]</f>
        <v>HR-E02243</v>
      </c>
      <c r="Z3634" t="str">
        <f>LEFT(Table1[[#This Row],[Department]],3)</f>
        <v>HR</v>
      </c>
      <c r="AA3634" t="str">
        <f>_xlfn.XLOOKUP(Table1[[#This Row],[Manager ID]],MANAGERS!A:A,MANAGERS!B:B)</f>
        <v>Manager_13</v>
      </c>
      <c r="AB3634" t="str" cm="1">
        <f t="array" ref="AB3634">_xlfn.XLOOKUP(Table1[[#This Row],[Manager ID]],Table2[[#All],[Manager ID]],Table2[[#All],[Department Head]])</f>
        <v>HR</v>
      </c>
      <c r="AC3634" s="2">
        <f>_xlfn.XLOOKUP(Table1[[#This Row],[City]],L:L,O:O)</f>
        <v>0.23486488519629886</v>
      </c>
      <c r="AD3634" t="str" cm="1">
        <f t="array" ref="AD3634">_xlfn.IFS(Table1[[#This Row],[Performance Score]]&gt;=90,"Excellent",Table1[[#This Row],[Performance Score]]&gt;=75,"Good",Table1[[#This Row],[Performance Score]]&gt;=60,"Average",Table1[[#This Row],[Performance Score]]&lt;=60,"Need Improvement")</f>
        <v>Need Improvement</v>
      </c>
      <c r="AE3634" t="str">
        <f>IF(AND(Table1[[#This Row],[Attendance %]]&gt;=80,(Table1[[#This Row],[Performance Score]]&gt;=80)),"Eligible","Not Eligible")</f>
        <v>Not Eligible</v>
      </c>
      <c r="AF3634" t="str">
        <f>IF(Table1[[#This Row],[Performance Score]]&gt;=80,"High Performer","Low Performer")</f>
        <v>Low Performer</v>
      </c>
      <c r="AG3634" t="str" cm="1">
        <f t="array" aca="1" ref="AG3634" ca="1">_xlfn.IFS(Table1[[#This Row],[Experience]]&lt;=3,"Junior",Table1[[#This Row],[Experience]]&lt;=7,"Mid Level",Table1[[#This Row],[Experience]]&gt;=7,"Senior")</f>
        <v>Mid Level</v>
      </c>
      <c r="AH3634" t="str">
        <f>IF(Table1[[#This Row],[Attendance %]]&gt;75,"OK","Below 75")</f>
        <v>OK</v>
      </c>
      <c r="AI3634" t="b">
        <f>ISBLANK(Table1[[#This Row],[Employee ID]])</f>
        <v>0</v>
      </c>
      <c r="AJ3634" t="b">
        <f>ISNUMBER(Table1[[#This Row],[Total Salary  ]])</f>
        <v>1</v>
      </c>
      <c r="AK3634" t="str">
        <f>IFERROR(_xlfn.XLOOKUP(Table1[[#This Row],[Manager ID]],MANAGERS!A:A,MANAGERS!B:B),"Not Found")</f>
        <v>Manager_13</v>
      </c>
    </row>
    <row r="3635" spans="1:37" x14ac:dyDescent="0.2">
      <c r="A3635" t="s">
        <v>3035</v>
      </c>
      <c r="B3635" t="s">
        <v>36</v>
      </c>
      <c r="C3635" t="s">
        <v>21</v>
      </c>
      <c r="D3635" t="s">
        <v>81</v>
      </c>
      <c r="E3635" t="s">
        <v>26</v>
      </c>
      <c r="F3635" s="1">
        <v>44485</v>
      </c>
      <c r="G3635" s="1">
        <v>36964</v>
      </c>
      <c r="H3635">
        <v>43581</v>
      </c>
      <c r="I3635">
        <v>25212</v>
      </c>
      <c r="J3635">
        <v>85</v>
      </c>
      <c r="K3635">
        <v>62</v>
      </c>
      <c r="L3635" t="s">
        <v>31</v>
      </c>
      <c r="M3635">
        <v>113</v>
      </c>
      <c r="N3635">
        <f>Table1[[#This Row],[Basic Salary]]+Table1[[#This Row],[Bonus]]</f>
        <v>68793</v>
      </c>
      <c r="O3635" s="2">
        <f>Table1[[#This Row],[Bonus]]/Table1[[#This Row],[Basic Salary]]</f>
        <v>0.57850898327252698</v>
      </c>
      <c r="P3635">
        <f ca="1">DATEDIF(Table1[[#This Row],[Date of Birth]],TODAY(),"Y")</f>
        <v>25</v>
      </c>
      <c r="Q3635">
        <f ca="1">DATEDIF(Table1[[#This Row],[Joining Date]],TODAY(),"Y")</f>
        <v>4</v>
      </c>
      <c r="R3635" t="str">
        <f ca="1">IF(YEAR(Table1[[#This Row],[Joining Date]])=YEAR(TODAY()),"Yes","No")</f>
        <v>No</v>
      </c>
      <c r="S3635" t="str">
        <f ca="1">IF(Table1[[#This Row],[Experience]]&gt;5,"Yes","No")</f>
        <v>No</v>
      </c>
      <c r="T3635" t="str">
        <f>TEXT(Table1[[#This Row],[Joining Date]],"mmmm")</f>
        <v>October</v>
      </c>
      <c r="U3635" t="str">
        <f>TEXT(Table1[[#This Row],[Joining Date]],"yyyy")</f>
        <v>2021</v>
      </c>
      <c r="V3635" s="5">
        <f ca="1">TODAY()-Table1[[#This Row],[Joining Date]]</f>
        <v>1754</v>
      </c>
      <c r="W3635" t="str">
        <f>LEFT(Table1[[#This Row],[Employee Name]],FIND(" ",Table1[[#This Row],[Employee Name]])-1)</f>
        <v>Meera</v>
      </c>
      <c r="X3635" t="str">
        <f>RIGHT(Table1[[#This Row],[Employee Name]],LEN(Table1[[#This Row],[Employee Name]])-FIND(" ",Table1[[#This Row],[Employee Name]]))</f>
        <v>Joshi</v>
      </c>
      <c r="Y3635" t="str">
        <f>Table1[[#This Row],[Department]]&amp;"-"&amp;Table1[[#This Row],[Employee ID]]</f>
        <v>Sales-E02979</v>
      </c>
      <c r="Z3635" t="str">
        <f>LEFT(Table1[[#This Row],[Department]],3)</f>
        <v>Sal</v>
      </c>
      <c r="AA3635" t="str">
        <f>_xlfn.XLOOKUP(Table1[[#This Row],[Manager ID]],MANAGERS!A:A,MANAGERS!B:B)</f>
        <v>Manager_13</v>
      </c>
      <c r="AB3635" t="str" cm="1">
        <f t="array" ref="AB3635">_xlfn.XLOOKUP(Table1[[#This Row],[Manager ID]],Table2[[#All],[Manager ID]],Table2[[#All],[Department Head]])</f>
        <v>HR</v>
      </c>
      <c r="AC3635" s="2">
        <f>_xlfn.XLOOKUP(Table1[[#This Row],[City]],L:L,O:O)</f>
        <v>0.241864189087755</v>
      </c>
      <c r="AD3635" t="str" cm="1">
        <f t="array" ref="AD3635">_xlfn.IFS(Table1[[#This Row],[Performance Score]]&gt;=90,"Excellent",Table1[[#This Row],[Performance Score]]&gt;=75,"Good",Table1[[#This Row],[Performance Score]]&gt;=60,"Average",Table1[[#This Row],[Performance Score]]&lt;=60,"Need Improvement")</f>
        <v>Average</v>
      </c>
      <c r="AE3635" t="str">
        <f>IF(AND(Table1[[#This Row],[Attendance %]]&gt;=80,(Table1[[#This Row],[Performance Score]]&gt;=80)),"Eligible","Not Eligible")</f>
        <v>Not Eligible</v>
      </c>
      <c r="AF3635" t="str">
        <f>IF(Table1[[#This Row],[Performance Score]]&gt;=80,"High Performer","Low Performer")</f>
        <v>Low Performer</v>
      </c>
      <c r="AG3635" t="str" cm="1">
        <f t="array" aca="1" ref="AG3635" ca="1">_xlfn.IFS(Table1[[#This Row],[Experience]]&lt;=3,"Junior",Table1[[#This Row],[Experience]]&lt;=7,"Mid Level",Table1[[#This Row],[Experience]]&gt;=7,"Senior")</f>
        <v>Mid Level</v>
      </c>
      <c r="AH3635" t="str">
        <f>IF(Table1[[#This Row],[Attendance %]]&gt;75,"OK","Below 75")</f>
        <v>OK</v>
      </c>
      <c r="AI3635" t="b">
        <f>ISBLANK(Table1[[#This Row],[Employee ID]])</f>
        <v>0</v>
      </c>
      <c r="AJ3635" t="b">
        <f>ISNUMBER(Table1[[#This Row],[Total Salary  ]])</f>
        <v>1</v>
      </c>
      <c r="AK3635" t="str">
        <f>IFERROR(_xlfn.XLOOKUP(Table1[[#This Row],[Manager ID]],MANAGERS!A:A,MANAGERS!B:B),"Not Found")</f>
        <v>Manager_13</v>
      </c>
    </row>
    <row r="3636" spans="1:37" x14ac:dyDescent="0.2">
      <c r="A3636" t="s">
        <v>3491</v>
      </c>
      <c r="B3636" t="s">
        <v>87</v>
      </c>
      <c r="C3636" t="s">
        <v>15</v>
      </c>
      <c r="D3636" t="s">
        <v>33</v>
      </c>
      <c r="E3636" t="s">
        <v>26</v>
      </c>
      <c r="F3636" s="1">
        <v>43825</v>
      </c>
      <c r="G3636" s="1">
        <v>33804</v>
      </c>
      <c r="H3636">
        <v>48832</v>
      </c>
      <c r="I3636">
        <v>19877</v>
      </c>
      <c r="J3636">
        <v>63</v>
      </c>
      <c r="K3636">
        <v>60</v>
      </c>
      <c r="L3636" t="s">
        <v>31</v>
      </c>
      <c r="M3636">
        <v>120</v>
      </c>
      <c r="N3636">
        <f>Table1[[#This Row],[Basic Salary]]+Table1[[#This Row],[Bonus]]</f>
        <v>68709</v>
      </c>
      <c r="O3636" s="2">
        <f>Table1[[#This Row],[Bonus]]/Table1[[#This Row],[Basic Salary]]</f>
        <v>0.40704865661861073</v>
      </c>
      <c r="P3636">
        <f ca="1">DATEDIF(Table1[[#This Row],[Date of Birth]],TODAY(),"Y")</f>
        <v>34</v>
      </c>
      <c r="Q3636">
        <f ca="1">DATEDIF(Table1[[#This Row],[Joining Date]],TODAY(),"Y")</f>
        <v>6</v>
      </c>
      <c r="R3636" t="str">
        <f ca="1">IF(YEAR(Table1[[#This Row],[Joining Date]])=YEAR(TODAY()),"Yes","No")</f>
        <v>No</v>
      </c>
      <c r="S3636" t="str">
        <f ca="1">IF(Table1[[#This Row],[Experience]]&gt;5,"Yes","No")</f>
        <v>Yes</v>
      </c>
      <c r="T3636" t="str">
        <f>TEXT(Table1[[#This Row],[Joining Date]],"mmmm")</f>
        <v>December</v>
      </c>
      <c r="U3636" t="str">
        <f>TEXT(Table1[[#This Row],[Joining Date]],"yyyy")</f>
        <v>2019</v>
      </c>
      <c r="V3636" s="5">
        <f ca="1">TODAY()-Table1[[#This Row],[Joining Date]]</f>
        <v>2414</v>
      </c>
      <c r="W3636" t="str">
        <f>LEFT(Table1[[#This Row],[Employee Name]],FIND(" ",Table1[[#This Row],[Employee Name]])-1)</f>
        <v>Arjun</v>
      </c>
      <c r="X3636" t="str">
        <f>RIGHT(Table1[[#This Row],[Employee Name]],LEN(Table1[[#This Row],[Employee Name]])-FIND(" ",Table1[[#This Row],[Employee Name]]))</f>
        <v>Mehta</v>
      </c>
      <c r="Y3636" t="str">
        <f>Table1[[#This Row],[Department]]&amp;"-"&amp;Table1[[#This Row],[Employee ID]]</f>
        <v>Marketing-E03435</v>
      </c>
      <c r="Z3636" t="str">
        <f>LEFT(Table1[[#This Row],[Department]],3)</f>
        <v>Mar</v>
      </c>
      <c r="AA3636" t="str">
        <f>_xlfn.XLOOKUP(Table1[[#This Row],[Manager ID]],MANAGERS!A:A,MANAGERS!B:B)</f>
        <v>Manager_20</v>
      </c>
      <c r="AB3636" t="str" cm="1">
        <f t="array" ref="AB3636">_xlfn.XLOOKUP(Table1[[#This Row],[Manager ID]],Table2[[#All],[Manager ID]],Table2[[#All],[Department Head]])</f>
        <v>Operations</v>
      </c>
      <c r="AC3636" s="2">
        <f>_xlfn.XLOOKUP(Table1[[#This Row],[City]],L:L,O:O)</f>
        <v>0.241864189087755</v>
      </c>
      <c r="AD3636" t="str" cm="1">
        <f t="array" ref="AD3636">_xlfn.IFS(Table1[[#This Row],[Performance Score]]&gt;=90,"Excellent",Table1[[#This Row],[Performance Score]]&gt;=75,"Good",Table1[[#This Row],[Performance Score]]&gt;=60,"Average",Table1[[#This Row],[Performance Score]]&lt;=60,"Need Improvement")</f>
        <v>Average</v>
      </c>
      <c r="AE3636" t="str">
        <f>IF(AND(Table1[[#This Row],[Attendance %]]&gt;=80,(Table1[[#This Row],[Performance Score]]&gt;=80)),"Eligible","Not Eligible")</f>
        <v>Not Eligible</v>
      </c>
      <c r="AF3636" t="str">
        <f>IF(Table1[[#This Row],[Performance Score]]&gt;=80,"High Performer","Low Performer")</f>
        <v>Low Performer</v>
      </c>
      <c r="AG3636" t="str" cm="1">
        <f t="array" aca="1" ref="AG3636" ca="1">_xlfn.IFS(Table1[[#This Row],[Experience]]&lt;=3,"Junior",Table1[[#This Row],[Experience]]&lt;=7,"Mid Level",Table1[[#This Row],[Experience]]&gt;=7,"Senior")</f>
        <v>Mid Level</v>
      </c>
      <c r="AH3636" t="str">
        <f>IF(Table1[[#This Row],[Attendance %]]&gt;75,"OK","Below 75")</f>
        <v>Below 75</v>
      </c>
      <c r="AI3636" t="b">
        <f>ISBLANK(Table1[[#This Row],[Employee ID]])</f>
        <v>0</v>
      </c>
      <c r="AJ3636" t="b">
        <f>ISNUMBER(Table1[[#This Row],[Total Salary  ]])</f>
        <v>1</v>
      </c>
      <c r="AK3636" t="str">
        <f>IFERROR(_xlfn.XLOOKUP(Table1[[#This Row],[Manager ID]],MANAGERS!A:A,MANAGERS!B:B),"Not Found")</f>
        <v>Manager_20</v>
      </c>
    </row>
    <row r="3637" spans="1:37" x14ac:dyDescent="0.2">
      <c r="A3637" t="s">
        <v>1540</v>
      </c>
      <c r="B3637" t="s">
        <v>89</v>
      </c>
      <c r="C3637" t="s">
        <v>21</v>
      </c>
      <c r="D3637" t="s">
        <v>40</v>
      </c>
      <c r="E3637" t="s">
        <v>51</v>
      </c>
      <c r="F3637" s="1">
        <v>44262</v>
      </c>
      <c r="G3637" s="1">
        <v>38528</v>
      </c>
      <c r="H3637">
        <v>50197</v>
      </c>
      <c r="I3637">
        <v>18511</v>
      </c>
      <c r="J3637">
        <v>71</v>
      </c>
      <c r="K3637">
        <v>94</v>
      </c>
      <c r="L3637" t="s">
        <v>23</v>
      </c>
      <c r="M3637">
        <v>119</v>
      </c>
      <c r="N3637">
        <f>Table1[[#This Row],[Basic Salary]]+Table1[[#This Row],[Bonus]]</f>
        <v>68708</v>
      </c>
      <c r="O3637" s="2">
        <f>Table1[[#This Row],[Bonus]]/Table1[[#This Row],[Basic Salary]]</f>
        <v>0.36876705779229835</v>
      </c>
      <c r="P3637">
        <f ca="1">DATEDIF(Table1[[#This Row],[Date of Birth]],TODAY(),"Y")</f>
        <v>21</v>
      </c>
      <c r="Q3637">
        <f ca="1">DATEDIF(Table1[[#This Row],[Joining Date]],TODAY(),"Y")</f>
        <v>5</v>
      </c>
      <c r="R3637" t="str">
        <f ca="1">IF(YEAR(Table1[[#This Row],[Joining Date]])=YEAR(TODAY()),"Yes","No")</f>
        <v>No</v>
      </c>
      <c r="S3637" t="str">
        <f ca="1">IF(Table1[[#This Row],[Experience]]&gt;5,"Yes","No")</f>
        <v>No</v>
      </c>
      <c r="T3637" t="str">
        <f>TEXT(Table1[[#This Row],[Joining Date]],"mmmm")</f>
        <v>March</v>
      </c>
      <c r="U3637" t="str">
        <f>TEXT(Table1[[#This Row],[Joining Date]],"yyyy")</f>
        <v>2021</v>
      </c>
      <c r="V3637" s="5">
        <f ca="1">TODAY()-Table1[[#This Row],[Joining Date]]</f>
        <v>1977</v>
      </c>
      <c r="W3637" t="str">
        <f>LEFT(Table1[[#This Row],[Employee Name]],FIND(" ",Table1[[#This Row],[Employee Name]])-1)</f>
        <v>Tarun</v>
      </c>
      <c r="X3637" t="str">
        <f>RIGHT(Table1[[#This Row],[Employee Name]],LEN(Table1[[#This Row],[Employee Name]])-FIND(" ",Table1[[#This Row],[Employee Name]]))</f>
        <v>Verma</v>
      </c>
      <c r="Y3637" t="str">
        <f>Table1[[#This Row],[Department]]&amp;"-"&amp;Table1[[#This Row],[Employee ID]]</f>
        <v>IT-E01484</v>
      </c>
      <c r="Z3637" t="str">
        <f>LEFT(Table1[[#This Row],[Department]],3)</f>
        <v>IT</v>
      </c>
      <c r="AA3637" t="str">
        <f>_xlfn.XLOOKUP(Table1[[#This Row],[Manager ID]],MANAGERS!A:A,MANAGERS!B:B)</f>
        <v>Manager_19</v>
      </c>
      <c r="AB3637" t="str" cm="1">
        <f t="array" ref="AB3637">_xlfn.XLOOKUP(Table1[[#This Row],[Manager ID]],Table2[[#All],[Manager ID]],Table2[[#All],[Department Head]])</f>
        <v>Support</v>
      </c>
      <c r="AC3637" s="2">
        <f>_xlfn.XLOOKUP(Table1[[#This Row],[City]],L:L,O:O)</f>
        <v>0.23486488519629886</v>
      </c>
      <c r="AD3637" t="str" cm="1">
        <f t="array" ref="AD3637">_xlfn.IFS(Table1[[#This Row],[Performance Score]]&gt;=90,"Excellent",Table1[[#This Row],[Performance Score]]&gt;=75,"Good",Table1[[#This Row],[Performance Score]]&gt;=60,"Average",Table1[[#This Row],[Performance Score]]&lt;=60,"Need Improvement")</f>
        <v>Excellent</v>
      </c>
      <c r="AE3637" t="str">
        <f>IF(AND(Table1[[#This Row],[Attendance %]]&gt;=80,(Table1[[#This Row],[Performance Score]]&gt;=80)),"Eligible","Not Eligible")</f>
        <v>Not Eligible</v>
      </c>
      <c r="AF3637" t="str">
        <f>IF(Table1[[#This Row],[Performance Score]]&gt;=80,"High Performer","Low Performer")</f>
        <v>High Performer</v>
      </c>
      <c r="AG3637" t="str" cm="1">
        <f t="array" aca="1" ref="AG3637" ca="1">_xlfn.IFS(Table1[[#This Row],[Experience]]&lt;=3,"Junior",Table1[[#This Row],[Experience]]&lt;=7,"Mid Level",Table1[[#This Row],[Experience]]&gt;=7,"Senior")</f>
        <v>Mid Level</v>
      </c>
      <c r="AH3637" t="str">
        <f>IF(Table1[[#This Row],[Attendance %]]&gt;75,"OK","Below 75")</f>
        <v>Below 75</v>
      </c>
      <c r="AI3637" t="b">
        <f>ISBLANK(Table1[[#This Row],[Employee ID]])</f>
        <v>0</v>
      </c>
      <c r="AJ3637" t="b">
        <f>ISNUMBER(Table1[[#This Row],[Total Salary  ]])</f>
        <v>1</v>
      </c>
      <c r="AK3637" t="str">
        <f>IFERROR(_xlfn.XLOOKUP(Table1[[#This Row],[Manager ID]],MANAGERS!A:A,MANAGERS!B:B),"Not Found")</f>
        <v>Manager_19</v>
      </c>
    </row>
    <row r="3638" spans="1:37" x14ac:dyDescent="0.2">
      <c r="A3638" t="s">
        <v>2084</v>
      </c>
      <c r="B3638" t="s">
        <v>77</v>
      </c>
      <c r="C3638" t="s">
        <v>15</v>
      </c>
      <c r="D3638" t="s">
        <v>43</v>
      </c>
      <c r="E3638" t="s">
        <v>26</v>
      </c>
      <c r="F3638" s="1">
        <v>42671</v>
      </c>
      <c r="G3638" s="1">
        <v>37764</v>
      </c>
      <c r="H3638">
        <v>55862</v>
      </c>
      <c r="I3638">
        <v>12807</v>
      </c>
      <c r="J3638">
        <v>96</v>
      </c>
      <c r="K3638">
        <v>90</v>
      </c>
      <c r="L3638" t="s">
        <v>53</v>
      </c>
      <c r="M3638">
        <v>105</v>
      </c>
      <c r="N3638">
        <f>Table1[[#This Row],[Basic Salary]]+Table1[[#This Row],[Bonus]]</f>
        <v>68669</v>
      </c>
      <c r="O3638" s="2">
        <f>Table1[[#This Row],[Bonus]]/Table1[[#This Row],[Basic Salary]]</f>
        <v>0.22926139414986932</v>
      </c>
      <c r="P3638">
        <f ca="1">DATEDIF(Table1[[#This Row],[Date of Birth]],TODAY(),"Y")</f>
        <v>23</v>
      </c>
      <c r="Q3638">
        <f ca="1">DATEDIF(Table1[[#This Row],[Joining Date]],TODAY(),"Y")</f>
        <v>9</v>
      </c>
      <c r="R3638" t="str">
        <f ca="1">IF(YEAR(Table1[[#This Row],[Joining Date]])=YEAR(TODAY()),"Yes","No")</f>
        <v>No</v>
      </c>
      <c r="S3638" t="str">
        <f ca="1">IF(Table1[[#This Row],[Experience]]&gt;5,"Yes","No")</f>
        <v>Yes</v>
      </c>
      <c r="T3638" t="str">
        <f>TEXT(Table1[[#This Row],[Joining Date]],"mmmm")</f>
        <v>October</v>
      </c>
      <c r="U3638" t="str">
        <f>TEXT(Table1[[#This Row],[Joining Date]],"yyyy")</f>
        <v>2016</v>
      </c>
      <c r="V3638" s="5">
        <f ca="1">TODAY()-Table1[[#This Row],[Joining Date]]</f>
        <v>3568</v>
      </c>
      <c r="W3638" t="str">
        <f>LEFT(Table1[[#This Row],[Employee Name]],FIND(" ",Table1[[#This Row],[Employee Name]])-1)</f>
        <v>Rohan</v>
      </c>
      <c r="X3638" t="str">
        <f>RIGHT(Table1[[#This Row],[Employee Name]],LEN(Table1[[#This Row],[Employee Name]])-FIND(" ",Table1[[#This Row],[Employee Name]]))</f>
        <v>Gupta</v>
      </c>
      <c r="Y3638" t="str">
        <f>Table1[[#This Row],[Department]]&amp;"-"&amp;Table1[[#This Row],[Employee ID]]</f>
        <v>Operations-E02028</v>
      </c>
      <c r="Z3638" t="str">
        <f>LEFT(Table1[[#This Row],[Department]],3)</f>
        <v>Ope</v>
      </c>
      <c r="AA3638" t="str">
        <f>_xlfn.XLOOKUP(Table1[[#This Row],[Manager ID]],MANAGERS!A:A,MANAGERS!B:B)</f>
        <v>Manager_5</v>
      </c>
      <c r="AB3638" t="str" cm="1">
        <f t="array" ref="AB3638">_xlfn.XLOOKUP(Table1[[#This Row],[Manager ID]],Table2[[#All],[Manager ID]],Table2[[#All],[Department Head]])</f>
        <v>Sales</v>
      </c>
      <c r="AC3638" s="2">
        <f>_xlfn.XLOOKUP(Table1[[#This Row],[City]],L:L,O:O)</f>
        <v>0.23685887225230964</v>
      </c>
      <c r="AD3638" t="str" cm="1">
        <f t="array" ref="AD3638">_xlfn.IFS(Table1[[#This Row],[Performance Score]]&gt;=90,"Excellent",Table1[[#This Row],[Performance Score]]&gt;=75,"Good",Table1[[#This Row],[Performance Score]]&gt;=60,"Average",Table1[[#This Row],[Performance Score]]&lt;=60,"Need Improvement")</f>
        <v>Excellent</v>
      </c>
      <c r="AE3638" t="str">
        <f>IF(AND(Table1[[#This Row],[Attendance %]]&gt;=80,(Table1[[#This Row],[Performance Score]]&gt;=80)),"Eligible","Not Eligible")</f>
        <v>Eligible</v>
      </c>
      <c r="AF3638" t="str">
        <f>IF(Table1[[#This Row],[Performance Score]]&gt;=80,"High Performer","Low Performer")</f>
        <v>High Performer</v>
      </c>
      <c r="AG3638" t="str" cm="1">
        <f t="array" aca="1" ref="AG3638" ca="1">_xlfn.IFS(Table1[[#This Row],[Experience]]&lt;=3,"Junior",Table1[[#This Row],[Experience]]&lt;=7,"Mid Level",Table1[[#This Row],[Experience]]&gt;=7,"Senior")</f>
        <v>Senior</v>
      </c>
      <c r="AH3638" t="str">
        <f>IF(Table1[[#This Row],[Attendance %]]&gt;75,"OK","Below 75")</f>
        <v>OK</v>
      </c>
      <c r="AI3638" t="b">
        <f>ISBLANK(Table1[[#This Row],[Employee ID]])</f>
        <v>0</v>
      </c>
      <c r="AJ3638" t="b">
        <f>ISNUMBER(Table1[[#This Row],[Total Salary  ]])</f>
        <v>1</v>
      </c>
      <c r="AK3638" t="str">
        <f>IFERROR(_xlfn.XLOOKUP(Table1[[#This Row],[Manager ID]],MANAGERS!A:A,MANAGERS!B:B),"Not Found")</f>
        <v>Manager_5</v>
      </c>
    </row>
    <row r="3639" spans="1:37" x14ac:dyDescent="0.2">
      <c r="A3639" t="s">
        <v>2054</v>
      </c>
      <c r="B3639" t="s">
        <v>85</v>
      </c>
      <c r="C3639" t="s">
        <v>15</v>
      </c>
      <c r="D3639" t="s">
        <v>81</v>
      </c>
      <c r="E3639" t="s">
        <v>51</v>
      </c>
      <c r="F3639" s="1">
        <v>45983</v>
      </c>
      <c r="G3639" s="1">
        <v>38729</v>
      </c>
      <c r="H3639">
        <v>57796</v>
      </c>
      <c r="I3639">
        <v>10863</v>
      </c>
      <c r="J3639">
        <v>63</v>
      </c>
      <c r="K3639">
        <v>58</v>
      </c>
      <c r="L3639" t="s">
        <v>27</v>
      </c>
      <c r="M3639">
        <v>113</v>
      </c>
      <c r="N3639">
        <f>Table1[[#This Row],[Basic Salary]]+Table1[[#This Row],[Bonus]]</f>
        <v>68659</v>
      </c>
      <c r="O3639" s="2">
        <f>Table1[[#This Row],[Bonus]]/Table1[[#This Row],[Basic Salary]]</f>
        <v>0.18795418368053152</v>
      </c>
      <c r="P3639">
        <f ca="1">DATEDIF(Table1[[#This Row],[Date of Birth]],TODAY(),"Y")</f>
        <v>20</v>
      </c>
      <c r="Q3639">
        <f ca="1">DATEDIF(Table1[[#This Row],[Joining Date]],TODAY(),"Y")</f>
        <v>0</v>
      </c>
      <c r="R3639" t="str">
        <f ca="1">IF(YEAR(Table1[[#This Row],[Joining Date]])=YEAR(TODAY()),"Yes","No")</f>
        <v>No</v>
      </c>
      <c r="S3639" t="str">
        <f ca="1">IF(Table1[[#This Row],[Experience]]&gt;5,"Yes","No")</f>
        <v>No</v>
      </c>
      <c r="T3639" t="str">
        <f>TEXT(Table1[[#This Row],[Joining Date]],"mmmm")</f>
        <v>November</v>
      </c>
      <c r="U3639" t="str">
        <f>TEXT(Table1[[#This Row],[Joining Date]],"yyyy")</f>
        <v>2025</v>
      </c>
      <c r="V3639" s="5">
        <f ca="1">TODAY()-Table1[[#This Row],[Joining Date]]</f>
        <v>256</v>
      </c>
      <c r="W3639" t="str">
        <f>LEFT(Table1[[#This Row],[Employee Name]],FIND(" ",Table1[[#This Row],[Employee Name]])-1)</f>
        <v>Pooja</v>
      </c>
      <c r="X3639" t="str">
        <f>RIGHT(Table1[[#This Row],[Employee Name]],LEN(Table1[[#This Row],[Employee Name]])-FIND(" ",Table1[[#This Row],[Employee Name]]))</f>
        <v>Das</v>
      </c>
      <c r="Y3639" t="str">
        <f>Table1[[#This Row],[Department]]&amp;"-"&amp;Table1[[#This Row],[Employee ID]]</f>
        <v>Sales-E01998</v>
      </c>
      <c r="Z3639" t="str">
        <f>LEFT(Table1[[#This Row],[Department]],3)</f>
        <v>Sal</v>
      </c>
      <c r="AA3639" t="str">
        <f>_xlfn.XLOOKUP(Table1[[#This Row],[Manager ID]],MANAGERS!A:A,MANAGERS!B:B)</f>
        <v>Manager_13</v>
      </c>
      <c r="AB3639" t="str" cm="1">
        <f t="array" ref="AB3639">_xlfn.XLOOKUP(Table1[[#This Row],[Manager ID]],Table2[[#All],[Manager ID]],Table2[[#All],[Department Head]])</f>
        <v>HR</v>
      </c>
      <c r="AC3639" s="2">
        <f>_xlfn.XLOOKUP(Table1[[#This Row],[City]],L:L,O:O)</f>
        <v>0.23674293405114402</v>
      </c>
      <c r="AD3639" t="str" cm="1">
        <f t="array" ref="AD3639">_xlfn.IFS(Table1[[#This Row],[Performance Score]]&gt;=90,"Excellent",Table1[[#This Row],[Performance Score]]&gt;=75,"Good",Table1[[#This Row],[Performance Score]]&gt;=60,"Average",Table1[[#This Row],[Performance Score]]&lt;=60,"Need Improvement")</f>
        <v>Need Improvement</v>
      </c>
      <c r="AE3639" t="str">
        <f>IF(AND(Table1[[#This Row],[Attendance %]]&gt;=80,(Table1[[#This Row],[Performance Score]]&gt;=80)),"Eligible","Not Eligible")</f>
        <v>Not Eligible</v>
      </c>
      <c r="AF3639" t="str">
        <f>IF(Table1[[#This Row],[Performance Score]]&gt;=80,"High Performer","Low Performer")</f>
        <v>Low Performer</v>
      </c>
      <c r="AG3639" t="str" cm="1">
        <f t="array" aca="1" ref="AG3639" ca="1">_xlfn.IFS(Table1[[#This Row],[Experience]]&lt;=3,"Junior",Table1[[#This Row],[Experience]]&lt;=7,"Mid Level",Table1[[#This Row],[Experience]]&gt;=7,"Senior")</f>
        <v>Junior</v>
      </c>
      <c r="AH3639" t="str">
        <f>IF(Table1[[#This Row],[Attendance %]]&gt;75,"OK","Below 75")</f>
        <v>Below 75</v>
      </c>
      <c r="AI3639" t="b">
        <f>ISBLANK(Table1[[#This Row],[Employee ID]])</f>
        <v>0</v>
      </c>
      <c r="AJ3639" t="b">
        <f>ISNUMBER(Table1[[#This Row],[Total Salary  ]])</f>
        <v>1</v>
      </c>
      <c r="AK3639" t="str">
        <f>IFERROR(_xlfn.XLOOKUP(Table1[[#This Row],[Manager ID]],MANAGERS!A:A,MANAGERS!B:B),"Not Found")</f>
        <v>Manager_13</v>
      </c>
    </row>
    <row r="3640" spans="1:37" x14ac:dyDescent="0.2">
      <c r="A3640" t="s">
        <v>1151</v>
      </c>
      <c r="B3640" t="s">
        <v>29</v>
      </c>
      <c r="C3640" t="s">
        <v>21</v>
      </c>
      <c r="D3640" t="s">
        <v>33</v>
      </c>
      <c r="E3640" t="s">
        <v>65</v>
      </c>
      <c r="F3640" s="1">
        <v>43740</v>
      </c>
      <c r="G3640" s="1">
        <v>31790</v>
      </c>
      <c r="H3640">
        <v>60628</v>
      </c>
      <c r="I3640">
        <v>8012</v>
      </c>
      <c r="J3640">
        <v>93</v>
      </c>
      <c r="K3640">
        <v>64</v>
      </c>
      <c r="L3640" t="s">
        <v>37</v>
      </c>
      <c r="M3640">
        <v>107</v>
      </c>
      <c r="N3640">
        <f>Table1[[#This Row],[Basic Salary]]+Table1[[#This Row],[Bonus]]</f>
        <v>68640</v>
      </c>
      <c r="O3640" s="2">
        <f>Table1[[#This Row],[Bonus]]/Table1[[#This Row],[Basic Salary]]</f>
        <v>0.13215016164148577</v>
      </c>
      <c r="P3640">
        <f ca="1">DATEDIF(Table1[[#This Row],[Date of Birth]],TODAY(),"Y")</f>
        <v>39</v>
      </c>
      <c r="Q3640">
        <f ca="1">DATEDIF(Table1[[#This Row],[Joining Date]],TODAY(),"Y")</f>
        <v>6</v>
      </c>
      <c r="R3640" t="str">
        <f ca="1">IF(YEAR(Table1[[#This Row],[Joining Date]])=YEAR(TODAY()),"Yes","No")</f>
        <v>No</v>
      </c>
      <c r="S3640" t="str">
        <f ca="1">IF(Table1[[#This Row],[Experience]]&gt;5,"Yes","No")</f>
        <v>Yes</v>
      </c>
      <c r="T3640" t="str">
        <f>TEXT(Table1[[#This Row],[Joining Date]],"mmmm")</f>
        <v>October</v>
      </c>
      <c r="U3640" t="str">
        <f>TEXT(Table1[[#This Row],[Joining Date]],"yyyy")</f>
        <v>2019</v>
      </c>
      <c r="V3640" s="5">
        <f ca="1">TODAY()-Table1[[#This Row],[Joining Date]]</f>
        <v>2499</v>
      </c>
      <c r="W3640" t="str">
        <f>LEFT(Table1[[#This Row],[Employee Name]],FIND(" ",Table1[[#This Row],[Employee Name]])-1)</f>
        <v>Vikram</v>
      </c>
      <c r="X3640" t="str">
        <f>RIGHT(Table1[[#This Row],[Employee Name]],LEN(Table1[[#This Row],[Employee Name]])-FIND(" ",Table1[[#This Row],[Employee Name]]))</f>
        <v>Singh</v>
      </c>
      <c r="Y3640" t="str">
        <f>Table1[[#This Row],[Department]]&amp;"-"&amp;Table1[[#This Row],[Employee ID]]</f>
        <v>Marketing-E01095</v>
      </c>
      <c r="Z3640" t="str">
        <f>LEFT(Table1[[#This Row],[Department]],3)</f>
        <v>Mar</v>
      </c>
      <c r="AA3640" t="str">
        <f>_xlfn.XLOOKUP(Table1[[#This Row],[Manager ID]],MANAGERS!A:A,MANAGERS!B:B)</f>
        <v>Manager_7</v>
      </c>
      <c r="AB3640" t="str" cm="1">
        <f t="array" ref="AB3640">_xlfn.XLOOKUP(Table1[[#This Row],[Manager ID]],Table2[[#All],[Manager ID]],Table2[[#All],[Department Head]])</f>
        <v>Operations</v>
      </c>
      <c r="AC3640" s="2">
        <f>_xlfn.XLOOKUP(Table1[[#This Row],[City]],L:L,O:O)</f>
        <v>0.24036902712549932</v>
      </c>
      <c r="AD3640" t="str" cm="1">
        <f t="array" ref="AD3640">_xlfn.IFS(Table1[[#This Row],[Performance Score]]&gt;=90,"Excellent",Table1[[#This Row],[Performance Score]]&gt;=75,"Good",Table1[[#This Row],[Performance Score]]&gt;=60,"Average",Table1[[#This Row],[Performance Score]]&lt;=60,"Need Improvement")</f>
        <v>Average</v>
      </c>
      <c r="AE3640" t="str">
        <f>IF(AND(Table1[[#This Row],[Attendance %]]&gt;=80,(Table1[[#This Row],[Performance Score]]&gt;=80)),"Eligible","Not Eligible")</f>
        <v>Not Eligible</v>
      </c>
      <c r="AF3640" t="str">
        <f>IF(Table1[[#This Row],[Performance Score]]&gt;=80,"High Performer","Low Performer")</f>
        <v>Low Performer</v>
      </c>
      <c r="AG3640" t="str" cm="1">
        <f t="array" aca="1" ref="AG3640" ca="1">_xlfn.IFS(Table1[[#This Row],[Experience]]&lt;=3,"Junior",Table1[[#This Row],[Experience]]&lt;=7,"Mid Level",Table1[[#This Row],[Experience]]&gt;=7,"Senior")</f>
        <v>Mid Level</v>
      </c>
      <c r="AH3640" t="str">
        <f>IF(Table1[[#This Row],[Attendance %]]&gt;75,"OK","Below 75")</f>
        <v>OK</v>
      </c>
      <c r="AI3640" t="b">
        <f>ISBLANK(Table1[[#This Row],[Employee ID]])</f>
        <v>0</v>
      </c>
      <c r="AJ3640" t="b">
        <f>ISNUMBER(Table1[[#This Row],[Total Salary  ]])</f>
        <v>1</v>
      </c>
      <c r="AK3640" t="str">
        <f>IFERROR(_xlfn.XLOOKUP(Table1[[#This Row],[Manager ID]],MANAGERS!A:A,MANAGERS!B:B),"Not Found")</f>
        <v>Manager_7</v>
      </c>
    </row>
    <row r="3641" spans="1:37" x14ac:dyDescent="0.2">
      <c r="A3641" t="s">
        <v>1670</v>
      </c>
      <c r="B3641" t="s">
        <v>75</v>
      </c>
      <c r="C3641" t="s">
        <v>15</v>
      </c>
      <c r="D3641" t="s">
        <v>16</v>
      </c>
      <c r="E3641" t="s">
        <v>30</v>
      </c>
      <c r="F3641" s="1">
        <v>44079</v>
      </c>
      <c r="G3641" s="1">
        <v>39462</v>
      </c>
      <c r="H3641">
        <v>44012</v>
      </c>
      <c r="I3641">
        <v>24621</v>
      </c>
      <c r="J3641">
        <v>81</v>
      </c>
      <c r="K3641">
        <v>74</v>
      </c>
      <c r="L3641" t="s">
        <v>18</v>
      </c>
      <c r="M3641">
        <v>106</v>
      </c>
      <c r="N3641">
        <f>Table1[[#This Row],[Basic Salary]]+Table1[[#This Row],[Bonus]]</f>
        <v>68633</v>
      </c>
      <c r="O3641" s="2">
        <f>Table1[[#This Row],[Bonus]]/Table1[[#This Row],[Basic Salary]]</f>
        <v>0.55941561392347539</v>
      </c>
      <c r="P3641">
        <f ca="1">DATEDIF(Table1[[#This Row],[Date of Birth]],TODAY(),"Y")</f>
        <v>18</v>
      </c>
      <c r="Q3641">
        <f ca="1">DATEDIF(Table1[[#This Row],[Joining Date]],TODAY(),"Y")</f>
        <v>5</v>
      </c>
      <c r="R3641" t="str">
        <f ca="1">IF(YEAR(Table1[[#This Row],[Joining Date]])=YEAR(TODAY()),"Yes","No")</f>
        <v>No</v>
      </c>
      <c r="S3641" t="str">
        <f ca="1">IF(Table1[[#This Row],[Experience]]&gt;5,"Yes","No")</f>
        <v>No</v>
      </c>
      <c r="T3641" t="str">
        <f>TEXT(Table1[[#This Row],[Joining Date]],"mmmm")</f>
        <v>September</v>
      </c>
      <c r="U3641" t="str">
        <f>TEXT(Table1[[#This Row],[Joining Date]],"yyyy")</f>
        <v>2020</v>
      </c>
      <c r="V3641" s="5">
        <f ca="1">TODAY()-Table1[[#This Row],[Joining Date]]</f>
        <v>2160</v>
      </c>
      <c r="W3641" t="str">
        <f>LEFT(Table1[[#This Row],[Employee Name]],FIND(" ",Table1[[#This Row],[Employee Name]])-1)</f>
        <v>Ishita</v>
      </c>
      <c r="X3641" t="str">
        <f>RIGHT(Table1[[#This Row],[Employee Name]],LEN(Table1[[#This Row],[Employee Name]])-FIND(" ",Table1[[#This Row],[Employee Name]]))</f>
        <v>Roy</v>
      </c>
      <c r="Y3641" t="str">
        <f>Table1[[#This Row],[Department]]&amp;"-"&amp;Table1[[#This Row],[Employee ID]]</f>
        <v>HR-E01614</v>
      </c>
      <c r="Z3641" t="str">
        <f>LEFT(Table1[[#This Row],[Department]],3)</f>
        <v>HR</v>
      </c>
      <c r="AA3641" t="str">
        <f>_xlfn.XLOOKUP(Table1[[#This Row],[Manager ID]],MANAGERS!A:A,MANAGERS!B:B)</f>
        <v>Manager_6</v>
      </c>
      <c r="AB3641" t="str" cm="1">
        <f t="array" ref="AB3641">_xlfn.XLOOKUP(Table1[[#This Row],[Manager ID]],Table2[[#All],[Manager ID]],Table2[[#All],[Department Head]])</f>
        <v>HR</v>
      </c>
      <c r="AC3641" s="2">
        <f>_xlfn.XLOOKUP(Table1[[#This Row],[City]],L:L,O:O)</f>
        <v>0.21356479274849693</v>
      </c>
      <c r="AD3641" t="str" cm="1">
        <f t="array" ref="AD3641">_xlfn.IFS(Table1[[#This Row],[Performance Score]]&gt;=90,"Excellent",Table1[[#This Row],[Performance Score]]&gt;=75,"Good",Table1[[#This Row],[Performance Score]]&gt;=60,"Average",Table1[[#This Row],[Performance Score]]&lt;=60,"Need Improvement")</f>
        <v>Average</v>
      </c>
      <c r="AE3641" t="str">
        <f>IF(AND(Table1[[#This Row],[Attendance %]]&gt;=80,(Table1[[#This Row],[Performance Score]]&gt;=80)),"Eligible","Not Eligible")</f>
        <v>Not Eligible</v>
      </c>
      <c r="AF3641" t="str">
        <f>IF(Table1[[#This Row],[Performance Score]]&gt;=80,"High Performer","Low Performer")</f>
        <v>Low Performer</v>
      </c>
      <c r="AG3641" t="str" cm="1">
        <f t="array" aca="1" ref="AG3641" ca="1">_xlfn.IFS(Table1[[#This Row],[Experience]]&lt;=3,"Junior",Table1[[#This Row],[Experience]]&lt;=7,"Mid Level",Table1[[#This Row],[Experience]]&gt;=7,"Senior")</f>
        <v>Mid Level</v>
      </c>
      <c r="AH3641" t="str">
        <f>IF(Table1[[#This Row],[Attendance %]]&gt;75,"OK","Below 75")</f>
        <v>OK</v>
      </c>
      <c r="AI3641" t="b">
        <f>ISBLANK(Table1[[#This Row],[Employee ID]])</f>
        <v>0</v>
      </c>
      <c r="AJ3641" t="b">
        <f>ISNUMBER(Table1[[#This Row],[Total Salary  ]])</f>
        <v>1</v>
      </c>
      <c r="AK3641" t="str">
        <f>IFERROR(_xlfn.XLOOKUP(Table1[[#This Row],[Manager ID]],MANAGERS!A:A,MANAGERS!B:B),"Not Found")</f>
        <v>Manager_6</v>
      </c>
    </row>
    <row r="3642" spans="1:37" x14ac:dyDescent="0.2">
      <c r="A3642" t="s">
        <v>2981</v>
      </c>
      <c r="B3642" t="s">
        <v>75</v>
      </c>
      <c r="C3642" t="s">
        <v>21</v>
      </c>
      <c r="D3642" t="s">
        <v>25</v>
      </c>
      <c r="E3642" t="s">
        <v>26</v>
      </c>
      <c r="F3642" s="1">
        <v>45876</v>
      </c>
      <c r="G3642" s="1">
        <v>39625</v>
      </c>
      <c r="H3642">
        <v>62785</v>
      </c>
      <c r="I3642">
        <v>5815</v>
      </c>
      <c r="J3642">
        <v>80</v>
      </c>
      <c r="K3642">
        <v>71</v>
      </c>
      <c r="L3642" t="s">
        <v>34</v>
      </c>
      <c r="M3642">
        <v>103</v>
      </c>
      <c r="N3642">
        <f>Table1[[#This Row],[Basic Salary]]+Table1[[#This Row],[Bonus]]</f>
        <v>68600</v>
      </c>
      <c r="O3642" s="2">
        <f>Table1[[#This Row],[Bonus]]/Table1[[#This Row],[Basic Salary]]</f>
        <v>9.2617663454646809E-2</v>
      </c>
      <c r="P3642">
        <f ca="1">DATEDIF(Table1[[#This Row],[Date of Birth]],TODAY(),"Y")</f>
        <v>18</v>
      </c>
      <c r="Q3642">
        <f ca="1">DATEDIF(Table1[[#This Row],[Joining Date]],TODAY(),"Y")</f>
        <v>0</v>
      </c>
      <c r="R3642" t="str">
        <f ca="1">IF(YEAR(Table1[[#This Row],[Joining Date]])=YEAR(TODAY()),"Yes","No")</f>
        <v>No</v>
      </c>
      <c r="S3642" t="str">
        <f ca="1">IF(Table1[[#This Row],[Experience]]&gt;5,"Yes","No")</f>
        <v>No</v>
      </c>
      <c r="T3642" t="str">
        <f>TEXT(Table1[[#This Row],[Joining Date]],"mmmm")</f>
        <v>August</v>
      </c>
      <c r="U3642" t="str">
        <f>TEXT(Table1[[#This Row],[Joining Date]],"yyyy")</f>
        <v>2025</v>
      </c>
      <c r="V3642" s="5">
        <f ca="1">TODAY()-Table1[[#This Row],[Joining Date]]</f>
        <v>363</v>
      </c>
      <c r="W3642" t="str">
        <f>LEFT(Table1[[#This Row],[Employee Name]],FIND(" ",Table1[[#This Row],[Employee Name]])-1)</f>
        <v>Ishita</v>
      </c>
      <c r="X3642" t="str">
        <f>RIGHT(Table1[[#This Row],[Employee Name]],LEN(Table1[[#This Row],[Employee Name]])-FIND(" ",Table1[[#This Row],[Employee Name]]))</f>
        <v>Roy</v>
      </c>
      <c r="Y3642" t="str">
        <f>Table1[[#This Row],[Department]]&amp;"-"&amp;Table1[[#This Row],[Employee ID]]</f>
        <v>Finance-E02925</v>
      </c>
      <c r="Z3642" t="str">
        <f>LEFT(Table1[[#This Row],[Department]],3)</f>
        <v>Fin</v>
      </c>
      <c r="AA3642" t="str">
        <f>_xlfn.XLOOKUP(Table1[[#This Row],[Manager ID]],MANAGERS!A:A,MANAGERS!B:B)</f>
        <v>Manager_3</v>
      </c>
      <c r="AB3642" t="str" cm="1">
        <f t="array" ref="AB3642">_xlfn.XLOOKUP(Table1[[#This Row],[Manager ID]],Table2[[#All],[Manager ID]],Table2[[#All],[Department Head]])</f>
        <v>IT</v>
      </c>
      <c r="AC3642" s="2">
        <f>_xlfn.XLOOKUP(Table1[[#This Row],[City]],L:L,O:O)</f>
        <v>0.24030340748661314</v>
      </c>
      <c r="AD3642" t="str" cm="1">
        <f t="array" ref="AD3642">_xlfn.IFS(Table1[[#This Row],[Performance Score]]&gt;=90,"Excellent",Table1[[#This Row],[Performance Score]]&gt;=75,"Good",Table1[[#This Row],[Performance Score]]&gt;=60,"Average",Table1[[#This Row],[Performance Score]]&lt;=60,"Need Improvement")</f>
        <v>Average</v>
      </c>
      <c r="AE3642" t="str">
        <f>IF(AND(Table1[[#This Row],[Attendance %]]&gt;=80,(Table1[[#This Row],[Performance Score]]&gt;=80)),"Eligible","Not Eligible")</f>
        <v>Not Eligible</v>
      </c>
      <c r="AF3642" t="str">
        <f>IF(Table1[[#This Row],[Performance Score]]&gt;=80,"High Performer","Low Performer")</f>
        <v>Low Performer</v>
      </c>
      <c r="AG3642" t="str" cm="1">
        <f t="array" aca="1" ref="AG3642" ca="1">_xlfn.IFS(Table1[[#This Row],[Experience]]&lt;=3,"Junior",Table1[[#This Row],[Experience]]&lt;=7,"Mid Level",Table1[[#This Row],[Experience]]&gt;=7,"Senior")</f>
        <v>Junior</v>
      </c>
      <c r="AH3642" t="str">
        <f>IF(Table1[[#This Row],[Attendance %]]&gt;75,"OK","Below 75")</f>
        <v>OK</v>
      </c>
      <c r="AI3642" t="b">
        <f>ISBLANK(Table1[[#This Row],[Employee ID]])</f>
        <v>0</v>
      </c>
      <c r="AJ3642" t="b">
        <f>ISNUMBER(Table1[[#This Row],[Total Salary  ]])</f>
        <v>1</v>
      </c>
      <c r="AK3642" t="str">
        <f>IFERROR(_xlfn.XLOOKUP(Table1[[#This Row],[Manager ID]],MANAGERS!A:A,MANAGERS!B:B),"Not Found")</f>
        <v>Manager_3</v>
      </c>
    </row>
    <row r="3643" spans="1:37" x14ac:dyDescent="0.2">
      <c r="A3643" t="s">
        <v>181</v>
      </c>
      <c r="B3643" t="s">
        <v>129</v>
      </c>
      <c r="C3643" t="s">
        <v>21</v>
      </c>
      <c r="D3643" t="s">
        <v>46</v>
      </c>
      <c r="E3643" t="s">
        <v>65</v>
      </c>
      <c r="F3643" s="1">
        <v>42537</v>
      </c>
      <c r="G3643" s="1">
        <v>38071</v>
      </c>
      <c r="H3643">
        <v>57853</v>
      </c>
      <c r="I3643">
        <v>10717</v>
      </c>
      <c r="J3643">
        <v>67</v>
      </c>
      <c r="K3643">
        <v>82</v>
      </c>
      <c r="L3643" t="s">
        <v>34</v>
      </c>
      <c r="M3643">
        <v>101</v>
      </c>
      <c r="N3643">
        <f>Table1[[#This Row],[Basic Salary]]+Table1[[#This Row],[Bonus]]</f>
        <v>68570</v>
      </c>
      <c r="O3643" s="2">
        <f>Table1[[#This Row],[Bonus]]/Table1[[#This Row],[Basic Salary]]</f>
        <v>0.1852453632482326</v>
      </c>
      <c r="P3643">
        <f ca="1">DATEDIF(Table1[[#This Row],[Date of Birth]],TODAY(),"Y")</f>
        <v>22</v>
      </c>
      <c r="Q3643">
        <f ca="1">DATEDIF(Table1[[#This Row],[Joining Date]],TODAY(),"Y")</f>
        <v>10</v>
      </c>
      <c r="R3643" t="str">
        <f ca="1">IF(YEAR(Table1[[#This Row],[Joining Date]])=YEAR(TODAY()),"Yes","No")</f>
        <v>No</v>
      </c>
      <c r="S3643" t="str">
        <f ca="1">IF(Table1[[#This Row],[Experience]]&gt;5,"Yes","No")</f>
        <v>Yes</v>
      </c>
      <c r="T3643" t="str">
        <f>TEXT(Table1[[#This Row],[Joining Date]],"mmmm")</f>
        <v>June</v>
      </c>
      <c r="U3643" t="str">
        <f>TEXT(Table1[[#This Row],[Joining Date]],"yyyy")</f>
        <v>2016</v>
      </c>
      <c r="V3643" s="5">
        <f ca="1">TODAY()-Table1[[#This Row],[Joining Date]]</f>
        <v>3702</v>
      </c>
      <c r="W3643" t="str">
        <f>LEFT(Table1[[#This Row],[Employee Name]],FIND(" ",Table1[[#This Row],[Employee Name]])-1)</f>
        <v>Aarav</v>
      </c>
      <c r="X3643" t="str">
        <f>RIGHT(Table1[[#This Row],[Employee Name]],LEN(Table1[[#This Row],[Employee Name]])-FIND(" ",Table1[[#This Row],[Employee Name]]))</f>
        <v>Sharma</v>
      </c>
      <c r="Y3643" t="str">
        <f>Table1[[#This Row],[Department]]&amp;"-"&amp;Table1[[#This Row],[Employee ID]]</f>
        <v>Support-E00125</v>
      </c>
      <c r="Z3643" t="str">
        <f>LEFT(Table1[[#This Row],[Department]],3)</f>
        <v>Sup</v>
      </c>
      <c r="AA3643" t="str">
        <f>_xlfn.XLOOKUP(Table1[[#This Row],[Manager ID]],MANAGERS!A:A,MANAGERS!B:B)</f>
        <v>Manager_1</v>
      </c>
      <c r="AB3643" t="str" cm="1">
        <f t="array" ref="AB3643">_xlfn.XLOOKUP(Table1[[#This Row],[Manager ID]],Table2[[#All],[Manager ID]],Table2[[#All],[Department Head]])</f>
        <v>Support</v>
      </c>
      <c r="AC3643" s="2">
        <f>_xlfn.XLOOKUP(Table1[[#This Row],[City]],L:L,O:O)</f>
        <v>0.24030340748661314</v>
      </c>
      <c r="AD3643" t="str" cm="1">
        <f t="array" ref="AD3643">_xlfn.IFS(Table1[[#This Row],[Performance Score]]&gt;=90,"Excellent",Table1[[#This Row],[Performance Score]]&gt;=75,"Good",Table1[[#This Row],[Performance Score]]&gt;=60,"Average",Table1[[#This Row],[Performance Score]]&lt;=60,"Need Improvement")</f>
        <v>Good</v>
      </c>
      <c r="AE3643" t="str">
        <f>IF(AND(Table1[[#This Row],[Attendance %]]&gt;=80,(Table1[[#This Row],[Performance Score]]&gt;=80)),"Eligible","Not Eligible")</f>
        <v>Not Eligible</v>
      </c>
      <c r="AF3643" t="str">
        <f>IF(Table1[[#This Row],[Performance Score]]&gt;=80,"High Performer","Low Performer")</f>
        <v>High Performer</v>
      </c>
      <c r="AG3643" t="str" cm="1">
        <f t="array" aca="1" ref="AG3643" ca="1">_xlfn.IFS(Table1[[#This Row],[Experience]]&lt;=3,"Junior",Table1[[#This Row],[Experience]]&lt;=7,"Mid Level",Table1[[#This Row],[Experience]]&gt;=7,"Senior")</f>
        <v>Senior</v>
      </c>
      <c r="AH3643" t="str">
        <f>IF(Table1[[#This Row],[Attendance %]]&gt;75,"OK","Below 75")</f>
        <v>Below 75</v>
      </c>
      <c r="AI3643" t="b">
        <f>ISBLANK(Table1[[#This Row],[Employee ID]])</f>
        <v>0</v>
      </c>
      <c r="AJ3643" t="b">
        <f>ISNUMBER(Table1[[#This Row],[Total Salary  ]])</f>
        <v>1</v>
      </c>
      <c r="AK3643" t="str">
        <f>IFERROR(_xlfn.XLOOKUP(Table1[[#This Row],[Manager ID]],MANAGERS!A:A,MANAGERS!B:B),"Not Found")</f>
        <v>Manager_1</v>
      </c>
    </row>
    <row r="3644" spans="1:37" x14ac:dyDescent="0.2">
      <c r="A3644" t="s">
        <v>2864</v>
      </c>
      <c r="B3644" t="s">
        <v>62</v>
      </c>
      <c r="C3644" t="s">
        <v>15</v>
      </c>
      <c r="D3644" t="s">
        <v>81</v>
      </c>
      <c r="E3644" t="s">
        <v>51</v>
      </c>
      <c r="F3644" s="1">
        <v>42024</v>
      </c>
      <c r="G3644" s="1">
        <v>29743</v>
      </c>
      <c r="H3644">
        <v>60901</v>
      </c>
      <c r="I3644">
        <v>7621</v>
      </c>
      <c r="J3644">
        <v>89</v>
      </c>
      <c r="K3644">
        <v>85</v>
      </c>
      <c r="L3644" t="s">
        <v>37</v>
      </c>
      <c r="M3644">
        <v>110</v>
      </c>
      <c r="N3644">
        <f>Table1[[#This Row],[Basic Salary]]+Table1[[#This Row],[Bonus]]</f>
        <v>68522</v>
      </c>
      <c r="O3644" s="2">
        <f>Table1[[#This Row],[Bonus]]/Table1[[#This Row],[Basic Salary]]</f>
        <v>0.12513751826735192</v>
      </c>
      <c r="P3644">
        <f ca="1">DATEDIF(Table1[[#This Row],[Date of Birth]],TODAY(),"Y")</f>
        <v>45</v>
      </c>
      <c r="Q3644">
        <f ca="1">DATEDIF(Table1[[#This Row],[Joining Date]],TODAY(),"Y")</f>
        <v>11</v>
      </c>
      <c r="R3644" t="str">
        <f ca="1">IF(YEAR(Table1[[#This Row],[Joining Date]])=YEAR(TODAY()),"Yes","No")</f>
        <v>No</v>
      </c>
      <c r="S3644" t="str">
        <f ca="1">IF(Table1[[#This Row],[Experience]]&gt;5,"Yes","No")</f>
        <v>Yes</v>
      </c>
      <c r="T3644" t="str">
        <f>TEXT(Table1[[#This Row],[Joining Date]],"mmmm")</f>
        <v>January</v>
      </c>
      <c r="U3644" t="str">
        <f>TEXT(Table1[[#This Row],[Joining Date]],"yyyy")</f>
        <v>2015</v>
      </c>
      <c r="V3644" s="5">
        <f ca="1">TODAY()-Table1[[#This Row],[Joining Date]]</f>
        <v>4215</v>
      </c>
      <c r="W3644" t="str">
        <f>LEFT(Table1[[#This Row],[Employee Name]],FIND(" ",Table1[[#This Row],[Employee Name]])-1)</f>
        <v>Kavya</v>
      </c>
      <c r="X3644" t="str">
        <f>RIGHT(Table1[[#This Row],[Employee Name]],LEN(Table1[[#This Row],[Employee Name]])-FIND(" ",Table1[[#This Row],[Employee Name]]))</f>
        <v>Nair</v>
      </c>
      <c r="Y3644" t="str">
        <f>Table1[[#This Row],[Department]]&amp;"-"&amp;Table1[[#This Row],[Employee ID]]</f>
        <v>Sales-E02808</v>
      </c>
      <c r="Z3644" t="str">
        <f>LEFT(Table1[[#This Row],[Department]],3)</f>
        <v>Sal</v>
      </c>
      <c r="AA3644" t="str">
        <f>_xlfn.XLOOKUP(Table1[[#This Row],[Manager ID]],MANAGERS!A:A,MANAGERS!B:B)</f>
        <v>Manager_10</v>
      </c>
      <c r="AB3644" t="str" cm="1">
        <f t="array" ref="AB3644">_xlfn.XLOOKUP(Table1[[#This Row],[Manager ID]],Table2[[#All],[Manager ID]],Table2[[#All],[Department Head]])</f>
        <v>HR</v>
      </c>
      <c r="AC3644" s="2">
        <f>_xlfn.XLOOKUP(Table1[[#This Row],[City]],L:L,O:O)</f>
        <v>0.24036902712549932</v>
      </c>
      <c r="AD3644" t="str" cm="1">
        <f t="array" ref="AD3644">_xlfn.IFS(Table1[[#This Row],[Performance Score]]&gt;=90,"Excellent",Table1[[#This Row],[Performance Score]]&gt;=75,"Good",Table1[[#This Row],[Performance Score]]&gt;=60,"Average",Table1[[#This Row],[Performance Score]]&lt;=60,"Need Improvement")</f>
        <v>Good</v>
      </c>
      <c r="AE3644" t="str">
        <f>IF(AND(Table1[[#This Row],[Attendance %]]&gt;=80,(Table1[[#This Row],[Performance Score]]&gt;=80)),"Eligible","Not Eligible")</f>
        <v>Eligible</v>
      </c>
      <c r="AF3644" t="str">
        <f>IF(Table1[[#This Row],[Performance Score]]&gt;=80,"High Performer","Low Performer")</f>
        <v>High Performer</v>
      </c>
      <c r="AG3644" t="str" cm="1">
        <f t="array" aca="1" ref="AG3644" ca="1">_xlfn.IFS(Table1[[#This Row],[Experience]]&lt;=3,"Junior",Table1[[#This Row],[Experience]]&lt;=7,"Mid Level",Table1[[#This Row],[Experience]]&gt;=7,"Senior")</f>
        <v>Senior</v>
      </c>
      <c r="AH3644" t="str">
        <f>IF(Table1[[#This Row],[Attendance %]]&gt;75,"OK","Below 75")</f>
        <v>OK</v>
      </c>
      <c r="AI3644" t="b">
        <f>ISBLANK(Table1[[#This Row],[Employee ID]])</f>
        <v>0</v>
      </c>
      <c r="AJ3644" t="b">
        <f>ISNUMBER(Table1[[#This Row],[Total Salary  ]])</f>
        <v>1</v>
      </c>
      <c r="AK3644" t="str">
        <f>IFERROR(_xlfn.XLOOKUP(Table1[[#This Row],[Manager ID]],MANAGERS!A:A,MANAGERS!B:B),"Not Found")</f>
        <v>Manager_10</v>
      </c>
    </row>
    <row r="3645" spans="1:37" x14ac:dyDescent="0.2">
      <c r="A3645" t="s">
        <v>2520</v>
      </c>
      <c r="B3645" t="s">
        <v>57</v>
      </c>
      <c r="C3645" t="s">
        <v>21</v>
      </c>
      <c r="D3645" t="s">
        <v>33</v>
      </c>
      <c r="E3645" t="s">
        <v>65</v>
      </c>
      <c r="F3645" s="1">
        <v>44560</v>
      </c>
      <c r="G3645" s="1">
        <v>32393</v>
      </c>
      <c r="H3645">
        <v>57191</v>
      </c>
      <c r="I3645">
        <v>11315</v>
      </c>
      <c r="J3645">
        <v>70</v>
      </c>
      <c r="K3645">
        <v>58</v>
      </c>
      <c r="L3645" t="s">
        <v>34</v>
      </c>
      <c r="M3645">
        <v>108</v>
      </c>
      <c r="N3645">
        <f>Table1[[#This Row],[Basic Salary]]+Table1[[#This Row],[Bonus]]</f>
        <v>68506</v>
      </c>
      <c r="O3645" s="2">
        <f>Table1[[#This Row],[Bonus]]/Table1[[#This Row],[Basic Salary]]</f>
        <v>0.19784581490094597</v>
      </c>
      <c r="P3645">
        <f ca="1">DATEDIF(Table1[[#This Row],[Date of Birth]],TODAY(),"Y")</f>
        <v>37</v>
      </c>
      <c r="Q3645">
        <f ca="1">DATEDIF(Table1[[#This Row],[Joining Date]],TODAY(),"Y")</f>
        <v>4</v>
      </c>
      <c r="R3645" t="str">
        <f ca="1">IF(YEAR(Table1[[#This Row],[Joining Date]])=YEAR(TODAY()),"Yes","No")</f>
        <v>No</v>
      </c>
      <c r="S3645" t="str">
        <f ca="1">IF(Table1[[#This Row],[Experience]]&gt;5,"Yes","No")</f>
        <v>No</v>
      </c>
      <c r="T3645" t="str">
        <f>TEXT(Table1[[#This Row],[Joining Date]],"mmmm")</f>
        <v>December</v>
      </c>
      <c r="U3645" t="str">
        <f>TEXT(Table1[[#This Row],[Joining Date]],"yyyy")</f>
        <v>2021</v>
      </c>
      <c r="V3645" s="5">
        <f ca="1">TODAY()-Table1[[#This Row],[Joining Date]]</f>
        <v>1679</v>
      </c>
      <c r="W3645" t="str">
        <f>LEFT(Table1[[#This Row],[Employee Name]],FIND(" ",Table1[[#This Row],[Employee Name]])-1)</f>
        <v>Swathi</v>
      </c>
      <c r="X3645" t="str">
        <f>RIGHT(Table1[[#This Row],[Employee Name]],LEN(Table1[[#This Row],[Employee Name]])-FIND(" ",Table1[[#This Row],[Employee Name]]))</f>
        <v>Ramesh</v>
      </c>
      <c r="Y3645" t="str">
        <f>Table1[[#This Row],[Department]]&amp;"-"&amp;Table1[[#This Row],[Employee ID]]</f>
        <v>Marketing-E02464</v>
      </c>
      <c r="Z3645" t="str">
        <f>LEFT(Table1[[#This Row],[Department]],3)</f>
        <v>Mar</v>
      </c>
      <c r="AA3645" t="str">
        <f>_xlfn.XLOOKUP(Table1[[#This Row],[Manager ID]],MANAGERS!A:A,MANAGERS!B:B)</f>
        <v>Manager_8</v>
      </c>
      <c r="AB3645" t="str" cm="1">
        <f t="array" ref="AB3645">_xlfn.XLOOKUP(Table1[[#This Row],[Manager ID]],Table2[[#All],[Manager ID]],Table2[[#All],[Department Head]])</f>
        <v>Sales</v>
      </c>
      <c r="AC3645" s="2">
        <f>_xlfn.XLOOKUP(Table1[[#This Row],[City]],L:L,O:O)</f>
        <v>0.24030340748661314</v>
      </c>
      <c r="AD3645" t="str" cm="1">
        <f t="array" ref="AD3645">_xlfn.IFS(Table1[[#This Row],[Performance Score]]&gt;=90,"Excellent",Table1[[#This Row],[Performance Score]]&gt;=75,"Good",Table1[[#This Row],[Performance Score]]&gt;=60,"Average",Table1[[#This Row],[Performance Score]]&lt;=60,"Need Improvement")</f>
        <v>Need Improvement</v>
      </c>
      <c r="AE3645" t="str">
        <f>IF(AND(Table1[[#This Row],[Attendance %]]&gt;=80,(Table1[[#This Row],[Performance Score]]&gt;=80)),"Eligible","Not Eligible")</f>
        <v>Not Eligible</v>
      </c>
      <c r="AF3645" t="str">
        <f>IF(Table1[[#This Row],[Performance Score]]&gt;=80,"High Performer","Low Performer")</f>
        <v>Low Performer</v>
      </c>
      <c r="AG3645" t="str" cm="1">
        <f t="array" aca="1" ref="AG3645" ca="1">_xlfn.IFS(Table1[[#This Row],[Experience]]&lt;=3,"Junior",Table1[[#This Row],[Experience]]&lt;=7,"Mid Level",Table1[[#This Row],[Experience]]&gt;=7,"Senior")</f>
        <v>Mid Level</v>
      </c>
      <c r="AH3645" t="str">
        <f>IF(Table1[[#This Row],[Attendance %]]&gt;75,"OK","Below 75")</f>
        <v>Below 75</v>
      </c>
      <c r="AI3645" t="b">
        <f>ISBLANK(Table1[[#This Row],[Employee ID]])</f>
        <v>0</v>
      </c>
      <c r="AJ3645" t="b">
        <f>ISNUMBER(Table1[[#This Row],[Total Salary  ]])</f>
        <v>1</v>
      </c>
      <c r="AK3645" t="str">
        <f>IFERROR(_xlfn.XLOOKUP(Table1[[#This Row],[Manager ID]],MANAGERS!A:A,MANAGERS!B:B),"Not Found")</f>
        <v>Manager_8</v>
      </c>
    </row>
    <row r="3646" spans="1:37" x14ac:dyDescent="0.2">
      <c r="A3646" t="s">
        <v>3723</v>
      </c>
      <c r="B3646" t="s">
        <v>60</v>
      </c>
      <c r="C3646" t="s">
        <v>15</v>
      </c>
      <c r="D3646" t="s">
        <v>40</v>
      </c>
      <c r="E3646" t="s">
        <v>30</v>
      </c>
      <c r="F3646" s="1">
        <v>42585</v>
      </c>
      <c r="G3646" s="1">
        <v>39188</v>
      </c>
      <c r="H3646">
        <v>60937</v>
      </c>
      <c r="I3646">
        <v>7561</v>
      </c>
      <c r="J3646">
        <v>79</v>
      </c>
      <c r="K3646">
        <v>49</v>
      </c>
      <c r="L3646" t="s">
        <v>18</v>
      </c>
      <c r="M3646">
        <v>120</v>
      </c>
      <c r="N3646">
        <f>Table1[[#This Row],[Basic Salary]]+Table1[[#This Row],[Bonus]]</f>
        <v>68498</v>
      </c>
      <c r="O3646" s="2">
        <f>Table1[[#This Row],[Bonus]]/Table1[[#This Row],[Basic Salary]]</f>
        <v>0.12407896680177889</v>
      </c>
      <c r="P3646">
        <f ca="1">DATEDIF(Table1[[#This Row],[Date of Birth]],TODAY(),"Y")</f>
        <v>19</v>
      </c>
      <c r="Q3646">
        <f ca="1">DATEDIF(Table1[[#This Row],[Joining Date]],TODAY(),"Y")</f>
        <v>10</v>
      </c>
      <c r="R3646" t="str">
        <f ca="1">IF(YEAR(Table1[[#This Row],[Joining Date]])=YEAR(TODAY()),"Yes","No")</f>
        <v>No</v>
      </c>
      <c r="S3646" t="str">
        <f ca="1">IF(Table1[[#This Row],[Experience]]&gt;5,"Yes","No")</f>
        <v>Yes</v>
      </c>
      <c r="T3646" t="str">
        <f>TEXT(Table1[[#This Row],[Joining Date]],"mmmm")</f>
        <v>August</v>
      </c>
      <c r="U3646" t="str">
        <f>TEXT(Table1[[#This Row],[Joining Date]],"yyyy")</f>
        <v>2016</v>
      </c>
      <c r="V3646" s="5">
        <f ca="1">TODAY()-Table1[[#This Row],[Joining Date]]</f>
        <v>3654</v>
      </c>
      <c r="W3646" t="str">
        <f>LEFT(Table1[[#This Row],[Employee Name]],FIND(" ",Table1[[#This Row],[Employee Name]])-1)</f>
        <v>Gayathri</v>
      </c>
      <c r="X3646" t="str">
        <f>RIGHT(Table1[[#This Row],[Employee Name]],LEN(Table1[[#This Row],[Employee Name]])-FIND(" ",Table1[[#This Row],[Employee Name]]))</f>
        <v>Iyer</v>
      </c>
      <c r="Y3646" t="str">
        <f>Table1[[#This Row],[Department]]&amp;"-"&amp;Table1[[#This Row],[Employee ID]]</f>
        <v>IT-E03667</v>
      </c>
      <c r="Z3646" t="str">
        <f>LEFT(Table1[[#This Row],[Department]],3)</f>
        <v>IT</v>
      </c>
      <c r="AA3646" t="str">
        <f>_xlfn.XLOOKUP(Table1[[#This Row],[Manager ID]],MANAGERS!A:A,MANAGERS!B:B)</f>
        <v>Manager_20</v>
      </c>
      <c r="AB3646" t="str" cm="1">
        <f t="array" ref="AB3646">_xlfn.XLOOKUP(Table1[[#This Row],[Manager ID]],Table2[[#All],[Manager ID]],Table2[[#All],[Department Head]])</f>
        <v>Operations</v>
      </c>
      <c r="AC3646" s="2">
        <f>_xlfn.XLOOKUP(Table1[[#This Row],[City]],L:L,O:O)</f>
        <v>0.21356479274849693</v>
      </c>
      <c r="AD3646" t="str" cm="1">
        <f t="array" ref="AD3646">_xlfn.IFS(Table1[[#This Row],[Performance Score]]&gt;=90,"Excellent",Table1[[#This Row],[Performance Score]]&gt;=75,"Good",Table1[[#This Row],[Performance Score]]&gt;=60,"Average",Table1[[#This Row],[Performance Score]]&lt;=60,"Need Improvement")</f>
        <v>Need Improvement</v>
      </c>
      <c r="AE3646" t="str">
        <f>IF(AND(Table1[[#This Row],[Attendance %]]&gt;=80,(Table1[[#This Row],[Performance Score]]&gt;=80)),"Eligible","Not Eligible")</f>
        <v>Not Eligible</v>
      </c>
      <c r="AF3646" t="str">
        <f>IF(Table1[[#This Row],[Performance Score]]&gt;=80,"High Performer","Low Performer")</f>
        <v>Low Performer</v>
      </c>
      <c r="AG3646" t="str" cm="1">
        <f t="array" aca="1" ref="AG3646" ca="1">_xlfn.IFS(Table1[[#This Row],[Experience]]&lt;=3,"Junior",Table1[[#This Row],[Experience]]&lt;=7,"Mid Level",Table1[[#This Row],[Experience]]&gt;=7,"Senior")</f>
        <v>Senior</v>
      </c>
      <c r="AH3646" t="str">
        <f>IF(Table1[[#This Row],[Attendance %]]&gt;75,"OK","Below 75")</f>
        <v>OK</v>
      </c>
      <c r="AI3646" t="b">
        <f>ISBLANK(Table1[[#This Row],[Employee ID]])</f>
        <v>0</v>
      </c>
      <c r="AJ3646" t="b">
        <f>ISNUMBER(Table1[[#This Row],[Total Salary  ]])</f>
        <v>1</v>
      </c>
      <c r="AK3646" t="str">
        <f>IFERROR(_xlfn.XLOOKUP(Table1[[#This Row],[Manager ID]],MANAGERS!A:A,MANAGERS!B:B),"Not Found")</f>
        <v>Manager_20</v>
      </c>
    </row>
    <row r="3647" spans="1:37" x14ac:dyDescent="0.2">
      <c r="A3647" t="s">
        <v>1318</v>
      </c>
      <c r="B3647" t="s">
        <v>57</v>
      </c>
      <c r="C3647" t="s">
        <v>15</v>
      </c>
      <c r="D3647" t="s">
        <v>43</v>
      </c>
      <c r="E3647" t="s">
        <v>26</v>
      </c>
      <c r="F3647" s="1">
        <v>44596</v>
      </c>
      <c r="G3647" s="1">
        <v>32466</v>
      </c>
      <c r="H3647">
        <v>48581</v>
      </c>
      <c r="I3647">
        <v>19878</v>
      </c>
      <c r="J3647">
        <v>60</v>
      </c>
      <c r="K3647">
        <v>50</v>
      </c>
      <c r="L3647" t="s">
        <v>53</v>
      </c>
      <c r="M3647">
        <v>114</v>
      </c>
      <c r="N3647">
        <f>Table1[[#This Row],[Basic Salary]]+Table1[[#This Row],[Bonus]]</f>
        <v>68459</v>
      </c>
      <c r="O3647" s="2">
        <f>Table1[[#This Row],[Bonus]]/Table1[[#This Row],[Basic Salary]]</f>
        <v>0.40917231016240918</v>
      </c>
      <c r="P3647">
        <f ca="1">DATEDIF(Table1[[#This Row],[Date of Birth]],TODAY(),"Y")</f>
        <v>37</v>
      </c>
      <c r="Q3647">
        <f ca="1">DATEDIF(Table1[[#This Row],[Joining Date]],TODAY(),"Y")</f>
        <v>4</v>
      </c>
      <c r="R3647" t="str">
        <f ca="1">IF(YEAR(Table1[[#This Row],[Joining Date]])=YEAR(TODAY()),"Yes","No")</f>
        <v>No</v>
      </c>
      <c r="S3647" t="str">
        <f ca="1">IF(Table1[[#This Row],[Experience]]&gt;5,"Yes","No")</f>
        <v>No</v>
      </c>
      <c r="T3647" t="str">
        <f>TEXT(Table1[[#This Row],[Joining Date]],"mmmm")</f>
        <v>February</v>
      </c>
      <c r="U3647" t="str">
        <f>TEXT(Table1[[#This Row],[Joining Date]],"yyyy")</f>
        <v>2022</v>
      </c>
      <c r="V3647" s="5">
        <f ca="1">TODAY()-Table1[[#This Row],[Joining Date]]</f>
        <v>1643</v>
      </c>
      <c r="W3647" t="str">
        <f>LEFT(Table1[[#This Row],[Employee Name]],FIND(" ",Table1[[#This Row],[Employee Name]])-1)</f>
        <v>Swathi</v>
      </c>
      <c r="X3647" t="str">
        <f>RIGHT(Table1[[#This Row],[Employee Name]],LEN(Table1[[#This Row],[Employee Name]])-FIND(" ",Table1[[#This Row],[Employee Name]]))</f>
        <v>Ramesh</v>
      </c>
      <c r="Y3647" t="str">
        <f>Table1[[#This Row],[Department]]&amp;"-"&amp;Table1[[#This Row],[Employee ID]]</f>
        <v>Operations-E01262</v>
      </c>
      <c r="Z3647" t="str">
        <f>LEFT(Table1[[#This Row],[Department]],3)</f>
        <v>Ope</v>
      </c>
      <c r="AA3647" t="str">
        <f>_xlfn.XLOOKUP(Table1[[#This Row],[Manager ID]],MANAGERS!A:A,MANAGERS!B:B)</f>
        <v>Manager_14</v>
      </c>
      <c r="AB3647" t="str" cm="1">
        <f t="array" ref="AB3647">_xlfn.XLOOKUP(Table1[[#This Row],[Manager ID]],Table2[[#All],[Manager ID]],Table2[[#All],[Department Head]])</f>
        <v>Marketing</v>
      </c>
      <c r="AC3647" s="2">
        <f>_xlfn.XLOOKUP(Table1[[#This Row],[City]],L:L,O:O)</f>
        <v>0.23685887225230964</v>
      </c>
      <c r="AD3647" t="str" cm="1">
        <f t="array" ref="AD3647">_xlfn.IFS(Table1[[#This Row],[Performance Score]]&gt;=90,"Excellent",Table1[[#This Row],[Performance Score]]&gt;=75,"Good",Table1[[#This Row],[Performance Score]]&gt;=60,"Average",Table1[[#This Row],[Performance Score]]&lt;=60,"Need Improvement")</f>
        <v>Need Improvement</v>
      </c>
      <c r="AE3647" t="str">
        <f>IF(AND(Table1[[#This Row],[Attendance %]]&gt;=80,(Table1[[#This Row],[Performance Score]]&gt;=80)),"Eligible","Not Eligible")</f>
        <v>Not Eligible</v>
      </c>
      <c r="AF3647" t="str">
        <f>IF(Table1[[#This Row],[Performance Score]]&gt;=80,"High Performer","Low Performer")</f>
        <v>Low Performer</v>
      </c>
      <c r="AG3647" t="str" cm="1">
        <f t="array" aca="1" ref="AG3647" ca="1">_xlfn.IFS(Table1[[#This Row],[Experience]]&lt;=3,"Junior",Table1[[#This Row],[Experience]]&lt;=7,"Mid Level",Table1[[#This Row],[Experience]]&gt;=7,"Senior")</f>
        <v>Mid Level</v>
      </c>
      <c r="AH3647" t="str">
        <f>IF(Table1[[#This Row],[Attendance %]]&gt;75,"OK","Below 75")</f>
        <v>Below 75</v>
      </c>
      <c r="AI3647" t="b">
        <f>ISBLANK(Table1[[#This Row],[Employee ID]])</f>
        <v>0</v>
      </c>
      <c r="AJ3647" t="b">
        <f>ISNUMBER(Table1[[#This Row],[Total Salary  ]])</f>
        <v>1</v>
      </c>
      <c r="AK3647" t="str">
        <f>IFERROR(_xlfn.XLOOKUP(Table1[[#This Row],[Manager ID]],MANAGERS!A:A,MANAGERS!B:B),"Not Found")</f>
        <v>Manager_14</v>
      </c>
    </row>
    <row r="3648" spans="1:37" x14ac:dyDescent="0.2">
      <c r="A3648" t="s">
        <v>2522</v>
      </c>
      <c r="B3648" t="s">
        <v>14</v>
      </c>
      <c r="C3648" t="s">
        <v>15</v>
      </c>
      <c r="D3648" t="s">
        <v>16</v>
      </c>
      <c r="E3648" t="s">
        <v>65</v>
      </c>
      <c r="F3648" s="1">
        <v>45411</v>
      </c>
      <c r="G3648" s="1">
        <v>33635</v>
      </c>
      <c r="H3648">
        <v>60418</v>
      </c>
      <c r="I3648">
        <v>7964</v>
      </c>
      <c r="J3648">
        <v>70</v>
      </c>
      <c r="K3648">
        <v>96</v>
      </c>
      <c r="L3648" t="s">
        <v>23</v>
      </c>
      <c r="M3648">
        <v>102</v>
      </c>
      <c r="N3648">
        <f>Table1[[#This Row],[Basic Salary]]+Table1[[#This Row],[Bonus]]</f>
        <v>68382</v>
      </c>
      <c r="O3648" s="2">
        <f>Table1[[#This Row],[Bonus]]/Table1[[#This Row],[Basic Salary]]</f>
        <v>0.1318150220133073</v>
      </c>
      <c r="P3648">
        <f ca="1">DATEDIF(Table1[[#This Row],[Date of Birth]],TODAY(),"Y")</f>
        <v>34</v>
      </c>
      <c r="Q3648">
        <f ca="1">DATEDIF(Table1[[#This Row],[Joining Date]],TODAY(),"Y")</f>
        <v>2</v>
      </c>
      <c r="R3648" t="str">
        <f ca="1">IF(YEAR(Table1[[#This Row],[Joining Date]])=YEAR(TODAY()),"Yes","No")</f>
        <v>No</v>
      </c>
      <c r="S3648" t="str">
        <f ca="1">IF(Table1[[#This Row],[Experience]]&gt;5,"Yes","No")</f>
        <v>No</v>
      </c>
      <c r="T3648" t="str">
        <f>TEXT(Table1[[#This Row],[Joining Date]],"mmmm")</f>
        <v>April</v>
      </c>
      <c r="U3648" t="str">
        <f>TEXT(Table1[[#This Row],[Joining Date]],"yyyy")</f>
        <v>2024</v>
      </c>
      <c r="V3648" s="5">
        <f ca="1">TODAY()-Table1[[#This Row],[Joining Date]]</f>
        <v>828</v>
      </c>
      <c r="W3648" t="str">
        <f>LEFT(Table1[[#This Row],[Employee Name]],FIND(" ",Table1[[#This Row],[Employee Name]])-1)</f>
        <v>Nisha</v>
      </c>
      <c r="X3648" t="str">
        <f>RIGHT(Table1[[#This Row],[Employee Name]],LEN(Table1[[#This Row],[Employee Name]])-FIND(" ",Table1[[#This Row],[Employee Name]]))</f>
        <v>Kapoor</v>
      </c>
      <c r="Y3648" t="str">
        <f>Table1[[#This Row],[Department]]&amp;"-"&amp;Table1[[#This Row],[Employee ID]]</f>
        <v>HR-E02466</v>
      </c>
      <c r="Z3648" t="str">
        <f>LEFT(Table1[[#This Row],[Department]],3)</f>
        <v>HR</v>
      </c>
      <c r="AA3648" t="str">
        <f>_xlfn.XLOOKUP(Table1[[#This Row],[Manager ID]],MANAGERS!A:A,MANAGERS!B:B)</f>
        <v>Manager_2</v>
      </c>
      <c r="AB3648" t="str" cm="1">
        <f t="array" ref="AB3648">_xlfn.XLOOKUP(Table1[[#This Row],[Manager ID]],Table2[[#All],[Manager ID]],Table2[[#All],[Department Head]])</f>
        <v>Sales</v>
      </c>
      <c r="AC3648" s="2">
        <f>_xlfn.XLOOKUP(Table1[[#This Row],[City]],L:L,O:O)</f>
        <v>0.23486488519629886</v>
      </c>
      <c r="AD3648" t="str" cm="1">
        <f t="array" ref="AD3648">_xlfn.IFS(Table1[[#This Row],[Performance Score]]&gt;=90,"Excellent",Table1[[#This Row],[Performance Score]]&gt;=75,"Good",Table1[[#This Row],[Performance Score]]&gt;=60,"Average",Table1[[#This Row],[Performance Score]]&lt;=60,"Need Improvement")</f>
        <v>Excellent</v>
      </c>
      <c r="AE3648" t="str">
        <f>IF(AND(Table1[[#This Row],[Attendance %]]&gt;=80,(Table1[[#This Row],[Performance Score]]&gt;=80)),"Eligible","Not Eligible")</f>
        <v>Not Eligible</v>
      </c>
      <c r="AF3648" t="str">
        <f>IF(Table1[[#This Row],[Performance Score]]&gt;=80,"High Performer","Low Performer")</f>
        <v>High Performer</v>
      </c>
      <c r="AG3648" t="str" cm="1">
        <f t="array" aca="1" ref="AG3648" ca="1">_xlfn.IFS(Table1[[#This Row],[Experience]]&lt;=3,"Junior",Table1[[#This Row],[Experience]]&lt;=7,"Mid Level",Table1[[#This Row],[Experience]]&gt;=7,"Senior")</f>
        <v>Junior</v>
      </c>
      <c r="AH3648" t="str">
        <f>IF(Table1[[#This Row],[Attendance %]]&gt;75,"OK","Below 75")</f>
        <v>Below 75</v>
      </c>
      <c r="AI3648" t="b">
        <f>ISBLANK(Table1[[#This Row],[Employee ID]])</f>
        <v>0</v>
      </c>
      <c r="AJ3648" t="b">
        <f>ISNUMBER(Table1[[#This Row],[Total Salary  ]])</f>
        <v>1</v>
      </c>
      <c r="AK3648" t="str">
        <f>IFERROR(_xlfn.XLOOKUP(Table1[[#This Row],[Manager ID]],MANAGERS!A:A,MANAGERS!B:B),"Not Found")</f>
        <v>Manager_2</v>
      </c>
    </row>
    <row r="3649" spans="1:37" x14ac:dyDescent="0.2">
      <c r="A3649" t="s">
        <v>1988</v>
      </c>
      <c r="B3649" t="s">
        <v>39</v>
      </c>
      <c r="C3649" t="s">
        <v>21</v>
      </c>
      <c r="D3649" t="s">
        <v>25</v>
      </c>
      <c r="E3649" t="s">
        <v>51</v>
      </c>
      <c r="F3649" s="1">
        <v>42059</v>
      </c>
      <c r="G3649" s="1">
        <v>40039</v>
      </c>
      <c r="H3649">
        <v>48440</v>
      </c>
      <c r="I3649">
        <v>19920</v>
      </c>
      <c r="J3649">
        <v>79</v>
      </c>
      <c r="K3649">
        <v>89</v>
      </c>
      <c r="L3649" t="s">
        <v>23</v>
      </c>
      <c r="M3649">
        <v>104</v>
      </c>
      <c r="N3649">
        <f>Table1[[#This Row],[Basic Salary]]+Table1[[#This Row],[Bonus]]</f>
        <v>68360</v>
      </c>
      <c r="O3649" s="2">
        <f>Table1[[#This Row],[Bonus]]/Table1[[#This Row],[Basic Salary]]</f>
        <v>0.41123038810900081</v>
      </c>
      <c r="P3649">
        <f ca="1">DATEDIF(Table1[[#This Row],[Date of Birth]],TODAY(),"Y")</f>
        <v>16</v>
      </c>
      <c r="Q3649">
        <f ca="1">DATEDIF(Table1[[#This Row],[Joining Date]],TODAY(),"Y")</f>
        <v>11</v>
      </c>
      <c r="R3649" t="str">
        <f ca="1">IF(YEAR(Table1[[#This Row],[Joining Date]])=YEAR(TODAY()),"Yes","No")</f>
        <v>No</v>
      </c>
      <c r="S3649" t="str">
        <f ca="1">IF(Table1[[#This Row],[Experience]]&gt;5,"Yes","No")</f>
        <v>Yes</v>
      </c>
      <c r="T3649" t="str">
        <f>TEXT(Table1[[#This Row],[Joining Date]],"mmmm")</f>
        <v>February</v>
      </c>
      <c r="U3649" t="str">
        <f>TEXT(Table1[[#This Row],[Joining Date]],"yyyy")</f>
        <v>2015</v>
      </c>
      <c r="V3649" s="5">
        <f ca="1">TODAY()-Table1[[#This Row],[Joining Date]]</f>
        <v>4180</v>
      </c>
      <c r="W3649" t="str">
        <f>LEFT(Table1[[#This Row],[Employee Name]],FIND(" ",Table1[[#This Row],[Employee Name]])-1)</f>
        <v>Karan</v>
      </c>
      <c r="X3649" t="str">
        <f>RIGHT(Table1[[#This Row],[Employee Name]],LEN(Table1[[#This Row],[Employee Name]])-FIND(" ",Table1[[#This Row],[Employee Name]]))</f>
        <v>Malhotra</v>
      </c>
      <c r="Y3649" t="str">
        <f>Table1[[#This Row],[Department]]&amp;"-"&amp;Table1[[#This Row],[Employee ID]]</f>
        <v>Finance-E01932</v>
      </c>
      <c r="Z3649" t="str">
        <f>LEFT(Table1[[#This Row],[Department]],3)</f>
        <v>Fin</v>
      </c>
      <c r="AA3649" t="str">
        <f>_xlfn.XLOOKUP(Table1[[#This Row],[Manager ID]],MANAGERS!A:A,MANAGERS!B:B)</f>
        <v>Manager_4</v>
      </c>
      <c r="AB3649" t="str" cm="1">
        <f t="array" ref="AB3649">_xlfn.XLOOKUP(Table1[[#This Row],[Manager ID]],Table2[[#All],[Manager ID]],Table2[[#All],[Department Head]])</f>
        <v>Finance</v>
      </c>
      <c r="AC3649" s="2">
        <f>_xlfn.XLOOKUP(Table1[[#This Row],[City]],L:L,O:O)</f>
        <v>0.23486488519629886</v>
      </c>
      <c r="AD3649" t="str" cm="1">
        <f t="array" ref="AD3649">_xlfn.IFS(Table1[[#This Row],[Performance Score]]&gt;=90,"Excellent",Table1[[#This Row],[Performance Score]]&gt;=75,"Good",Table1[[#This Row],[Performance Score]]&gt;=60,"Average",Table1[[#This Row],[Performance Score]]&lt;=60,"Need Improvement")</f>
        <v>Good</v>
      </c>
      <c r="AE3649" t="str">
        <f>IF(AND(Table1[[#This Row],[Attendance %]]&gt;=80,(Table1[[#This Row],[Performance Score]]&gt;=80)),"Eligible","Not Eligible")</f>
        <v>Not Eligible</v>
      </c>
      <c r="AF3649" t="str">
        <f>IF(Table1[[#This Row],[Performance Score]]&gt;=80,"High Performer","Low Performer")</f>
        <v>High Performer</v>
      </c>
      <c r="AG3649" t="str" cm="1">
        <f t="array" aca="1" ref="AG3649" ca="1">_xlfn.IFS(Table1[[#This Row],[Experience]]&lt;=3,"Junior",Table1[[#This Row],[Experience]]&lt;=7,"Mid Level",Table1[[#This Row],[Experience]]&gt;=7,"Senior")</f>
        <v>Senior</v>
      </c>
      <c r="AH3649" t="str">
        <f>IF(Table1[[#This Row],[Attendance %]]&gt;75,"OK","Below 75")</f>
        <v>OK</v>
      </c>
      <c r="AI3649" t="b">
        <f>ISBLANK(Table1[[#This Row],[Employee ID]])</f>
        <v>0</v>
      </c>
      <c r="AJ3649" t="b">
        <f>ISNUMBER(Table1[[#This Row],[Total Salary  ]])</f>
        <v>1</v>
      </c>
      <c r="AK3649" t="str">
        <f>IFERROR(_xlfn.XLOOKUP(Table1[[#This Row],[Manager ID]],MANAGERS!A:A,MANAGERS!B:B),"Not Found")</f>
        <v>Manager_4</v>
      </c>
    </row>
    <row r="3650" spans="1:37" x14ac:dyDescent="0.2">
      <c r="A3650" t="s">
        <v>2794</v>
      </c>
      <c r="B3650" t="s">
        <v>48</v>
      </c>
      <c r="C3650" t="s">
        <v>21</v>
      </c>
      <c r="D3650" t="s">
        <v>33</v>
      </c>
      <c r="E3650" t="s">
        <v>30</v>
      </c>
      <c r="F3650" s="1">
        <v>43370</v>
      </c>
      <c r="G3650" s="1">
        <v>31289</v>
      </c>
      <c r="H3650">
        <v>53387</v>
      </c>
      <c r="I3650">
        <v>14970</v>
      </c>
      <c r="J3650">
        <v>71</v>
      </c>
      <c r="K3650">
        <v>72</v>
      </c>
      <c r="L3650" t="s">
        <v>27</v>
      </c>
      <c r="M3650">
        <v>110</v>
      </c>
      <c r="N3650">
        <f>Table1[[#This Row],[Basic Salary]]+Table1[[#This Row],[Bonus]]</f>
        <v>68357</v>
      </c>
      <c r="O3650" s="2">
        <f>Table1[[#This Row],[Bonus]]/Table1[[#This Row],[Basic Salary]]</f>
        <v>0.28040534212448726</v>
      </c>
      <c r="P3650">
        <f ca="1">DATEDIF(Table1[[#This Row],[Date of Birth]],TODAY(),"Y")</f>
        <v>40</v>
      </c>
      <c r="Q3650">
        <f ca="1">DATEDIF(Table1[[#This Row],[Joining Date]],TODAY(),"Y")</f>
        <v>7</v>
      </c>
      <c r="R3650" t="str">
        <f ca="1">IF(YEAR(Table1[[#This Row],[Joining Date]])=YEAR(TODAY()),"Yes","No")</f>
        <v>No</v>
      </c>
      <c r="S3650" t="str">
        <f ca="1">IF(Table1[[#This Row],[Experience]]&gt;5,"Yes","No")</f>
        <v>Yes</v>
      </c>
      <c r="T3650" t="str">
        <f>TEXT(Table1[[#This Row],[Joining Date]],"mmmm")</f>
        <v>September</v>
      </c>
      <c r="U3650" t="str">
        <f>TEXT(Table1[[#This Row],[Joining Date]],"yyyy")</f>
        <v>2018</v>
      </c>
      <c r="V3650" s="5">
        <f ca="1">TODAY()-Table1[[#This Row],[Joining Date]]</f>
        <v>2869</v>
      </c>
      <c r="W3650" t="str">
        <f>LEFT(Table1[[#This Row],[Employee Name]],FIND(" ",Table1[[#This Row],[Employee Name]])-1)</f>
        <v>Aditya</v>
      </c>
      <c r="X3650" t="str">
        <f>RIGHT(Table1[[#This Row],[Employee Name]],LEN(Table1[[#This Row],[Employee Name]])-FIND(" ",Table1[[#This Row],[Employee Name]]))</f>
        <v>Kapoor</v>
      </c>
      <c r="Y3650" t="str">
        <f>Table1[[#This Row],[Department]]&amp;"-"&amp;Table1[[#This Row],[Employee ID]]</f>
        <v>Marketing-E02738</v>
      </c>
      <c r="Z3650" t="str">
        <f>LEFT(Table1[[#This Row],[Department]],3)</f>
        <v>Mar</v>
      </c>
      <c r="AA3650" t="str">
        <f>_xlfn.XLOOKUP(Table1[[#This Row],[Manager ID]],MANAGERS!A:A,MANAGERS!B:B)</f>
        <v>Manager_10</v>
      </c>
      <c r="AB3650" t="str" cm="1">
        <f t="array" ref="AB3650">_xlfn.XLOOKUP(Table1[[#This Row],[Manager ID]],Table2[[#All],[Manager ID]],Table2[[#All],[Department Head]])</f>
        <v>HR</v>
      </c>
      <c r="AC3650" s="2">
        <f>_xlfn.XLOOKUP(Table1[[#This Row],[City]],L:L,O:O)</f>
        <v>0.23674293405114402</v>
      </c>
      <c r="AD3650" t="str" cm="1">
        <f t="array" ref="AD3650">_xlfn.IFS(Table1[[#This Row],[Performance Score]]&gt;=90,"Excellent",Table1[[#This Row],[Performance Score]]&gt;=75,"Good",Table1[[#This Row],[Performance Score]]&gt;=60,"Average",Table1[[#This Row],[Performance Score]]&lt;=60,"Need Improvement")</f>
        <v>Average</v>
      </c>
      <c r="AE3650" t="str">
        <f>IF(AND(Table1[[#This Row],[Attendance %]]&gt;=80,(Table1[[#This Row],[Performance Score]]&gt;=80)),"Eligible","Not Eligible")</f>
        <v>Not Eligible</v>
      </c>
      <c r="AF3650" t="str">
        <f>IF(Table1[[#This Row],[Performance Score]]&gt;=80,"High Performer","Low Performer")</f>
        <v>Low Performer</v>
      </c>
      <c r="AG3650" t="str" cm="1">
        <f t="array" aca="1" ref="AG3650" ca="1">_xlfn.IFS(Table1[[#This Row],[Experience]]&lt;=3,"Junior",Table1[[#This Row],[Experience]]&lt;=7,"Mid Level",Table1[[#This Row],[Experience]]&gt;=7,"Senior")</f>
        <v>Mid Level</v>
      </c>
      <c r="AH3650" t="str">
        <f>IF(Table1[[#This Row],[Attendance %]]&gt;75,"OK","Below 75")</f>
        <v>Below 75</v>
      </c>
      <c r="AI3650" t="b">
        <f>ISBLANK(Table1[[#This Row],[Employee ID]])</f>
        <v>0</v>
      </c>
      <c r="AJ3650" t="b">
        <f>ISNUMBER(Table1[[#This Row],[Total Salary  ]])</f>
        <v>1</v>
      </c>
      <c r="AK3650" t="str">
        <f>IFERROR(_xlfn.XLOOKUP(Table1[[#This Row],[Manager ID]],MANAGERS!A:A,MANAGERS!B:B),"Not Found")</f>
        <v>Manager_10</v>
      </c>
    </row>
    <row r="3651" spans="1:37" x14ac:dyDescent="0.2">
      <c r="A3651" t="s">
        <v>1272</v>
      </c>
      <c r="B3651" t="s">
        <v>62</v>
      </c>
      <c r="C3651" t="s">
        <v>21</v>
      </c>
      <c r="D3651" t="s">
        <v>16</v>
      </c>
      <c r="E3651" t="s">
        <v>17</v>
      </c>
      <c r="F3651" s="1">
        <v>43846</v>
      </c>
      <c r="G3651" s="1">
        <v>35408</v>
      </c>
      <c r="H3651">
        <v>42460</v>
      </c>
      <c r="I3651">
        <v>25886</v>
      </c>
      <c r="J3651">
        <v>96</v>
      </c>
      <c r="K3651">
        <v>75</v>
      </c>
      <c r="L3651" t="s">
        <v>37</v>
      </c>
      <c r="M3651">
        <v>107</v>
      </c>
      <c r="N3651">
        <f>Table1[[#This Row],[Basic Salary]]+Table1[[#This Row],[Bonus]]</f>
        <v>68346</v>
      </c>
      <c r="O3651" s="2">
        <f>Table1[[#This Row],[Bonus]]/Table1[[#This Row],[Basic Salary]]</f>
        <v>0.60965614696184645</v>
      </c>
      <c r="P3651">
        <f ca="1">DATEDIF(Table1[[#This Row],[Date of Birth]],TODAY(),"Y")</f>
        <v>29</v>
      </c>
      <c r="Q3651">
        <f ca="1">DATEDIF(Table1[[#This Row],[Joining Date]],TODAY(),"Y")</f>
        <v>6</v>
      </c>
      <c r="R3651" t="str">
        <f ca="1">IF(YEAR(Table1[[#This Row],[Joining Date]])=YEAR(TODAY()),"Yes","No")</f>
        <v>No</v>
      </c>
      <c r="S3651" t="str">
        <f ca="1">IF(Table1[[#This Row],[Experience]]&gt;5,"Yes","No")</f>
        <v>Yes</v>
      </c>
      <c r="T3651" t="str">
        <f>TEXT(Table1[[#This Row],[Joining Date]],"mmmm")</f>
        <v>January</v>
      </c>
      <c r="U3651" t="str">
        <f>TEXT(Table1[[#This Row],[Joining Date]],"yyyy")</f>
        <v>2020</v>
      </c>
      <c r="V3651" s="5">
        <f ca="1">TODAY()-Table1[[#This Row],[Joining Date]]</f>
        <v>2393</v>
      </c>
      <c r="W3651" t="str">
        <f>LEFT(Table1[[#This Row],[Employee Name]],FIND(" ",Table1[[#This Row],[Employee Name]])-1)</f>
        <v>Kavya</v>
      </c>
      <c r="X3651" t="str">
        <f>RIGHT(Table1[[#This Row],[Employee Name]],LEN(Table1[[#This Row],[Employee Name]])-FIND(" ",Table1[[#This Row],[Employee Name]]))</f>
        <v>Nair</v>
      </c>
      <c r="Y3651" t="str">
        <f>Table1[[#This Row],[Department]]&amp;"-"&amp;Table1[[#This Row],[Employee ID]]</f>
        <v>HR-E01216</v>
      </c>
      <c r="Z3651" t="str">
        <f>LEFT(Table1[[#This Row],[Department]],3)</f>
        <v>HR</v>
      </c>
      <c r="AA3651" t="str">
        <f>_xlfn.XLOOKUP(Table1[[#This Row],[Manager ID]],MANAGERS!A:A,MANAGERS!B:B)</f>
        <v>Manager_7</v>
      </c>
      <c r="AB3651" t="str" cm="1">
        <f t="array" ref="AB3651">_xlfn.XLOOKUP(Table1[[#This Row],[Manager ID]],Table2[[#All],[Manager ID]],Table2[[#All],[Department Head]])</f>
        <v>Operations</v>
      </c>
      <c r="AC3651" s="2">
        <f>_xlfn.XLOOKUP(Table1[[#This Row],[City]],L:L,O:O)</f>
        <v>0.24036902712549932</v>
      </c>
      <c r="AD3651" t="str" cm="1">
        <f t="array" ref="AD3651">_xlfn.IFS(Table1[[#This Row],[Performance Score]]&gt;=90,"Excellent",Table1[[#This Row],[Performance Score]]&gt;=75,"Good",Table1[[#This Row],[Performance Score]]&gt;=60,"Average",Table1[[#This Row],[Performance Score]]&lt;=60,"Need Improvement")</f>
        <v>Good</v>
      </c>
      <c r="AE3651" t="str">
        <f>IF(AND(Table1[[#This Row],[Attendance %]]&gt;=80,(Table1[[#This Row],[Performance Score]]&gt;=80)),"Eligible","Not Eligible")</f>
        <v>Not Eligible</v>
      </c>
      <c r="AF3651" t="str">
        <f>IF(Table1[[#This Row],[Performance Score]]&gt;=80,"High Performer","Low Performer")</f>
        <v>Low Performer</v>
      </c>
      <c r="AG3651" t="str" cm="1">
        <f t="array" aca="1" ref="AG3651" ca="1">_xlfn.IFS(Table1[[#This Row],[Experience]]&lt;=3,"Junior",Table1[[#This Row],[Experience]]&lt;=7,"Mid Level",Table1[[#This Row],[Experience]]&gt;=7,"Senior")</f>
        <v>Mid Level</v>
      </c>
      <c r="AH3651" t="str">
        <f>IF(Table1[[#This Row],[Attendance %]]&gt;75,"OK","Below 75")</f>
        <v>OK</v>
      </c>
      <c r="AI3651" t="b">
        <f>ISBLANK(Table1[[#This Row],[Employee ID]])</f>
        <v>0</v>
      </c>
      <c r="AJ3651" t="b">
        <f>ISNUMBER(Table1[[#This Row],[Total Salary  ]])</f>
        <v>1</v>
      </c>
      <c r="AK3651" t="str">
        <f>IFERROR(_xlfn.XLOOKUP(Table1[[#This Row],[Manager ID]],MANAGERS!A:A,MANAGERS!B:B),"Not Found")</f>
        <v>Manager_7</v>
      </c>
    </row>
    <row r="3652" spans="1:37" x14ac:dyDescent="0.2">
      <c r="A3652" t="s">
        <v>3938</v>
      </c>
      <c r="B3652" t="s">
        <v>39</v>
      </c>
      <c r="C3652" t="s">
        <v>21</v>
      </c>
      <c r="D3652" t="s">
        <v>25</v>
      </c>
      <c r="E3652" t="s">
        <v>51</v>
      </c>
      <c r="F3652" s="1">
        <v>44639</v>
      </c>
      <c r="G3652" s="1">
        <v>33687</v>
      </c>
      <c r="H3652">
        <v>59868</v>
      </c>
      <c r="I3652">
        <v>8478</v>
      </c>
      <c r="J3652">
        <v>63</v>
      </c>
      <c r="K3652">
        <v>90</v>
      </c>
      <c r="L3652" t="s">
        <v>18</v>
      </c>
      <c r="M3652">
        <v>103</v>
      </c>
      <c r="N3652">
        <f>Table1[[#This Row],[Basic Salary]]+Table1[[#This Row],[Bonus]]</f>
        <v>68346</v>
      </c>
      <c r="O3652" s="2">
        <f>Table1[[#This Row],[Bonus]]/Table1[[#This Row],[Basic Salary]]</f>
        <v>0.14161154539987975</v>
      </c>
      <c r="P3652">
        <f ca="1">DATEDIF(Table1[[#This Row],[Date of Birth]],TODAY(),"Y")</f>
        <v>34</v>
      </c>
      <c r="Q3652">
        <f ca="1">DATEDIF(Table1[[#This Row],[Joining Date]],TODAY(),"Y")</f>
        <v>4</v>
      </c>
      <c r="R3652" t="str">
        <f ca="1">IF(YEAR(Table1[[#This Row],[Joining Date]])=YEAR(TODAY()),"Yes","No")</f>
        <v>No</v>
      </c>
      <c r="S3652" t="str">
        <f ca="1">IF(Table1[[#This Row],[Experience]]&gt;5,"Yes","No")</f>
        <v>No</v>
      </c>
      <c r="T3652" t="str">
        <f>TEXT(Table1[[#This Row],[Joining Date]],"mmmm")</f>
        <v>March</v>
      </c>
      <c r="U3652" t="str">
        <f>TEXT(Table1[[#This Row],[Joining Date]],"yyyy")</f>
        <v>2022</v>
      </c>
      <c r="V3652" s="5">
        <f ca="1">TODAY()-Table1[[#This Row],[Joining Date]]</f>
        <v>1600</v>
      </c>
      <c r="W3652" t="str">
        <f>LEFT(Table1[[#This Row],[Employee Name]],FIND(" ",Table1[[#This Row],[Employee Name]])-1)</f>
        <v>Karan</v>
      </c>
      <c r="X3652" t="str">
        <f>RIGHT(Table1[[#This Row],[Employee Name]],LEN(Table1[[#This Row],[Employee Name]])-FIND(" ",Table1[[#This Row],[Employee Name]]))</f>
        <v>Malhotra</v>
      </c>
      <c r="Y3652" t="str">
        <f>Table1[[#This Row],[Department]]&amp;"-"&amp;Table1[[#This Row],[Employee ID]]</f>
        <v>Finance-E03882</v>
      </c>
      <c r="Z3652" t="str">
        <f>LEFT(Table1[[#This Row],[Department]],3)</f>
        <v>Fin</v>
      </c>
      <c r="AA3652" t="str">
        <f>_xlfn.XLOOKUP(Table1[[#This Row],[Manager ID]],MANAGERS!A:A,MANAGERS!B:B)</f>
        <v>Manager_3</v>
      </c>
      <c r="AB3652" t="str" cm="1">
        <f t="array" ref="AB3652">_xlfn.XLOOKUP(Table1[[#This Row],[Manager ID]],Table2[[#All],[Manager ID]],Table2[[#All],[Department Head]])</f>
        <v>IT</v>
      </c>
      <c r="AC3652" s="2">
        <f>_xlfn.XLOOKUP(Table1[[#This Row],[City]],L:L,O:O)</f>
        <v>0.21356479274849693</v>
      </c>
      <c r="AD3652" t="str" cm="1">
        <f t="array" ref="AD3652">_xlfn.IFS(Table1[[#This Row],[Performance Score]]&gt;=90,"Excellent",Table1[[#This Row],[Performance Score]]&gt;=75,"Good",Table1[[#This Row],[Performance Score]]&gt;=60,"Average",Table1[[#This Row],[Performance Score]]&lt;=60,"Need Improvement")</f>
        <v>Excellent</v>
      </c>
      <c r="AE3652" t="str">
        <f>IF(AND(Table1[[#This Row],[Attendance %]]&gt;=80,(Table1[[#This Row],[Performance Score]]&gt;=80)),"Eligible","Not Eligible")</f>
        <v>Not Eligible</v>
      </c>
      <c r="AF3652" t="str">
        <f>IF(Table1[[#This Row],[Performance Score]]&gt;=80,"High Performer","Low Performer")</f>
        <v>High Performer</v>
      </c>
      <c r="AG3652" t="str" cm="1">
        <f t="array" aca="1" ref="AG3652" ca="1">_xlfn.IFS(Table1[[#This Row],[Experience]]&lt;=3,"Junior",Table1[[#This Row],[Experience]]&lt;=7,"Mid Level",Table1[[#This Row],[Experience]]&gt;=7,"Senior")</f>
        <v>Mid Level</v>
      </c>
      <c r="AH3652" t="str">
        <f>IF(Table1[[#This Row],[Attendance %]]&gt;75,"OK","Below 75")</f>
        <v>Below 75</v>
      </c>
      <c r="AI3652" t="b">
        <f>ISBLANK(Table1[[#This Row],[Employee ID]])</f>
        <v>0</v>
      </c>
      <c r="AJ3652" t="b">
        <f>ISNUMBER(Table1[[#This Row],[Total Salary  ]])</f>
        <v>1</v>
      </c>
      <c r="AK3652" t="str">
        <f>IFERROR(_xlfn.XLOOKUP(Table1[[#This Row],[Manager ID]],MANAGERS!A:A,MANAGERS!B:B),"Not Found")</f>
        <v>Manager_3</v>
      </c>
    </row>
    <row r="3653" spans="1:37" x14ac:dyDescent="0.2">
      <c r="A3653" t="s">
        <v>3246</v>
      </c>
      <c r="B3653" t="s">
        <v>50</v>
      </c>
      <c r="C3653" t="s">
        <v>21</v>
      </c>
      <c r="D3653" t="s">
        <v>81</v>
      </c>
      <c r="E3653" t="s">
        <v>30</v>
      </c>
      <c r="F3653" s="1">
        <v>44111</v>
      </c>
      <c r="G3653" s="1">
        <v>29392</v>
      </c>
      <c r="H3653">
        <v>43555</v>
      </c>
      <c r="I3653">
        <v>24774</v>
      </c>
      <c r="J3653">
        <v>74</v>
      </c>
      <c r="K3653">
        <v>52</v>
      </c>
      <c r="L3653" t="s">
        <v>34</v>
      </c>
      <c r="M3653">
        <v>112</v>
      </c>
      <c r="N3653">
        <f>Table1[[#This Row],[Basic Salary]]+Table1[[#This Row],[Bonus]]</f>
        <v>68329</v>
      </c>
      <c r="O3653" s="2">
        <f>Table1[[#This Row],[Bonus]]/Table1[[#This Row],[Basic Salary]]</f>
        <v>0.56879807140397198</v>
      </c>
      <c r="P3653">
        <f ca="1">DATEDIF(Table1[[#This Row],[Date of Birth]],TODAY(),"Y")</f>
        <v>46</v>
      </c>
      <c r="Q3653">
        <f ca="1">DATEDIF(Table1[[#This Row],[Joining Date]],TODAY(),"Y")</f>
        <v>5</v>
      </c>
      <c r="R3653" t="str">
        <f ca="1">IF(YEAR(Table1[[#This Row],[Joining Date]])=YEAR(TODAY()),"Yes","No")</f>
        <v>No</v>
      </c>
      <c r="S3653" t="str">
        <f ca="1">IF(Table1[[#This Row],[Experience]]&gt;5,"Yes","No")</f>
        <v>No</v>
      </c>
      <c r="T3653" t="str">
        <f>TEXT(Table1[[#This Row],[Joining Date]],"mmmm")</f>
        <v>October</v>
      </c>
      <c r="U3653" t="str">
        <f>TEXT(Table1[[#This Row],[Joining Date]],"yyyy")</f>
        <v>2020</v>
      </c>
      <c r="V3653" s="5">
        <f ca="1">TODAY()-Table1[[#This Row],[Joining Date]]</f>
        <v>2128</v>
      </c>
      <c r="W3653" t="str">
        <f>LEFT(Table1[[#This Row],[Employee Name]],FIND(" ",Table1[[#This Row],[Employee Name]])-1)</f>
        <v>Ravi</v>
      </c>
      <c r="X3653" t="str">
        <f>RIGHT(Table1[[#This Row],[Employee Name]],LEN(Table1[[#This Row],[Employee Name]])-FIND(" ",Table1[[#This Row],[Employee Name]]))</f>
        <v>Teja</v>
      </c>
      <c r="Y3653" t="str">
        <f>Table1[[#This Row],[Department]]&amp;"-"&amp;Table1[[#This Row],[Employee ID]]</f>
        <v>Sales-E03190</v>
      </c>
      <c r="Z3653" t="str">
        <f>LEFT(Table1[[#This Row],[Department]],3)</f>
        <v>Sal</v>
      </c>
      <c r="AA3653" t="str">
        <f>_xlfn.XLOOKUP(Table1[[#This Row],[Manager ID]],MANAGERS!A:A,MANAGERS!B:B)</f>
        <v>Manager_12</v>
      </c>
      <c r="AB3653" t="str" cm="1">
        <f t="array" ref="AB3653">_xlfn.XLOOKUP(Table1[[#This Row],[Manager ID]],Table2[[#All],[Manager ID]],Table2[[#All],[Department Head]])</f>
        <v>Marketing</v>
      </c>
      <c r="AC3653" s="2">
        <f>_xlfn.XLOOKUP(Table1[[#This Row],[City]],L:L,O:O)</f>
        <v>0.24030340748661314</v>
      </c>
      <c r="AD3653" t="str" cm="1">
        <f t="array" ref="AD3653">_xlfn.IFS(Table1[[#This Row],[Performance Score]]&gt;=90,"Excellent",Table1[[#This Row],[Performance Score]]&gt;=75,"Good",Table1[[#This Row],[Performance Score]]&gt;=60,"Average",Table1[[#This Row],[Performance Score]]&lt;=60,"Need Improvement")</f>
        <v>Need Improvement</v>
      </c>
      <c r="AE3653" t="str">
        <f>IF(AND(Table1[[#This Row],[Attendance %]]&gt;=80,(Table1[[#This Row],[Performance Score]]&gt;=80)),"Eligible","Not Eligible")</f>
        <v>Not Eligible</v>
      </c>
      <c r="AF3653" t="str">
        <f>IF(Table1[[#This Row],[Performance Score]]&gt;=80,"High Performer","Low Performer")</f>
        <v>Low Performer</v>
      </c>
      <c r="AG3653" t="str" cm="1">
        <f t="array" aca="1" ref="AG3653" ca="1">_xlfn.IFS(Table1[[#This Row],[Experience]]&lt;=3,"Junior",Table1[[#This Row],[Experience]]&lt;=7,"Mid Level",Table1[[#This Row],[Experience]]&gt;=7,"Senior")</f>
        <v>Mid Level</v>
      </c>
      <c r="AH3653" t="str">
        <f>IF(Table1[[#This Row],[Attendance %]]&gt;75,"OK","Below 75")</f>
        <v>Below 75</v>
      </c>
      <c r="AI3653" t="b">
        <f>ISBLANK(Table1[[#This Row],[Employee ID]])</f>
        <v>0</v>
      </c>
      <c r="AJ3653" t="b">
        <f>ISNUMBER(Table1[[#This Row],[Total Salary  ]])</f>
        <v>1</v>
      </c>
      <c r="AK3653" t="str">
        <f>IFERROR(_xlfn.XLOOKUP(Table1[[#This Row],[Manager ID]],MANAGERS!A:A,MANAGERS!B:B),"Not Found")</f>
        <v>Manager_12</v>
      </c>
    </row>
    <row r="3654" spans="1:37" x14ac:dyDescent="0.2">
      <c r="A3654" t="s">
        <v>754</v>
      </c>
      <c r="B3654" t="s">
        <v>45</v>
      </c>
      <c r="C3654" t="s">
        <v>21</v>
      </c>
      <c r="D3654" t="s">
        <v>40</v>
      </c>
      <c r="E3654" t="s">
        <v>51</v>
      </c>
      <c r="F3654" s="1">
        <v>42915</v>
      </c>
      <c r="G3654" s="1">
        <v>38916</v>
      </c>
      <c r="H3654">
        <v>44525</v>
      </c>
      <c r="I3654">
        <v>23799</v>
      </c>
      <c r="J3654">
        <v>60</v>
      </c>
      <c r="K3654">
        <v>66</v>
      </c>
      <c r="L3654" t="s">
        <v>53</v>
      </c>
      <c r="M3654">
        <v>102</v>
      </c>
      <c r="N3654">
        <f>Table1[[#This Row],[Basic Salary]]+Table1[[#This Row],[Bonus]]</f>
        <v>68324</v>
      </c>
      <c r="O3654" s="2">
        <f>Table1[[#This Row],[Bonus]]/Table1[[#This Row],[Basic Salary]]</f>
        <v>0.53450870297585629</v>
      </c>
      <c r="P3654">
        <f ca="1">DATEDIF(Table1[[#This Row],[Date of Birth]],TODAY(),"Y")</f>
        <v>20</v>
      </c>
      <c r="Q3654">
        <f ca="1">DATEDIF(Table1[[#This Row],[Joining Date]],TODAY(),"Y")</f>
        <v>9</v>
      </c>
      <c r="R3654" t="str">
        <f ca="1">IF(YEAR(Table1[[#This Row],[Joining Date]])=YEAR(TODAY()),"Yes","No")</f>
        <v>No</v>
      </c>
      <c r="S3654" t="str">
        <f ca="1">IF(Table1[[#This Row],[Experience]]&gt;5,"Yes","No")</f>
        <v>Yes</v>
      </c>
      <c r="T3654" t="str">
        <f>TEXT(Table1[[#This Row],[Joining Date]],"mmmm")</f>
        <v>June</v>
      </c>
      <c r="U3654" t="str">
        <f>TEXT(Table1[[#This Row],[Joining Date]],"yyyy")</f>
        <v>2017</v>
      </c>
      <c r="V3654" s="5">
        <f ca="1">TODAY()-Table1[[#This Row],[Joining Date]]</f>
        <v>3324</v>
      </c>
      <c r="W3654" t="str">
        <f>LEFT(Table1[[#This Row],[Employee Name]],FIND(" ",Table1[[#This Row],[Employee Name]])-1)</f>
        <v>Ananya</v>
      </c>
      <c r="X3654" t="str">
        <f>RIGHT(Table1[[#This Row],[Employee Name]],LEN(Table1[[#This Row],[Employee Name]])-FIND(" ",Table1[[#This Row],[Employee Name]]))</f>
        <v>Rao</v>
      </c>
      <c r="Y3654" t="str">
        <f>Table1[[#This Row],[Department]]&amp;"-"&amp;Table1[[#This Row],[Employee ID]]</f>
        <v>IT-E00698</v>
      </c>
      <c r="Z3654" t="str">
        <f>LEFT(Table1[[#This Row],[Department]],3)</f>
        <v>IT</v>
      </c>
      <c r="AA3654" t="str">
        <f>_xlfn.XLOOKUP(Table1[[#This Row],[Manager ID]],MANAGERS!A:A,MANAGERS!B:B)</f>
        <v>Manager_2</v>
      </c>
      <c r="AB3654" t="str" cm="1">
        <f t="array" ref="AB3654">_xlfn.XLOOKUP(Table1[[#This Row],[Manager ID]],Table2[[#All],[Manager ID]],Table2[[#All],[Department Head]])</f>
        <v>Sales</v>
      </c>
      <c r="AC3654" s="2">
        <f>_xlfn.XLOOKUP(Table1[[#This Row],[City]],L:L,O:O)</f>
        <v>0.23685887225230964</v>
      </c>
      <c r="AD3654" t="str" cm="1">
        <f t="array" ref="AD3654">_xlfn.IFS(Table1[[#This Row],[Performance Score]]&gt;=90,"Excellent",Table1[[#This Row],[Performance Score]]&gt;=75,"Good",Table1[[#This Row],[Performance Score]]&gt;=60,"Average",Table1[[#This Row],[Performance Score]]&lt;=60,"Need Improvement")</f>
        <v>Average</v>
      </c>
      <c r="AE3654" t="str">
        <f>IF(AND(Table1[[#This Row],[Attendance %]]&gt;=80,(Table1[[#This Row],[Performance Score]]&gt;=80)),"Eligible","Not Eligible")</f>
        <v>Not Eligible</v>
      </c>
      <c r="AF3654" t="str">
        <f>IF(Table1[[#This Row],[Performance Score]]&gt;=80,"High Performer","Low Performer")</f>
        <v>Low Performer</v>
      </c>
      <c r="AG3654" t="str" cm="1">
        <f t="array" aca="1" ref="AG3654" ca="1">_xlfn.IFS(Table1[[#This Row],[Experience]]&lt;=3,"Junior",Table1[[#This Row],[Experience]]&lt;=7,"Mid Level",Table1[[#This Row],[Experience]]&gt;=7,"Senior")</f>
        <v>Senior</v>
      </c>
      <c r="AH3654" t="str">
        <f>IF(Table1[[#This Row],[Attendance %]]&gt;75,"OK","Below 75")</f>
        <v>Below 75</v>
      </c>
      <c r="AI3654" t="b">
        <f>ISBLANK(Table1[[#This Row],[Employee ID]])</f>
        <v>0</v>
      </c>
      <c r="AJ3654" t="b">
        <f>ISNUMBER(Table1[[#This Row],[Total Salary  ]])</f>
        <v>1</v>
      </c>
      <c r="AK3654" t="str">
        <f>IFERROR(_xlfn.XLOOKUP(Table1[[#This Row],[Manager ID]],MANAGERS!A:A,MANAGERS!B:B),"Not Found")</f>
        <v>Manager_2</v>
      </c>
    </row>
    <row r="3655" spans="1:37" x14ac:dyDescent="0.2">
      <c r="A3655" t="s">
        <v>1973</v>
      </c>
      <c r="B3655" t="s">
        <v>60</v>
      </c>
      <c r="C3655" t="s">
        <v>21</v>
      </c>
      <c r="D3655" t="s">
        <v>43</v>
      </c>
      <c r="E3655" t="s">
        <v>17</v>
      </c>
      <c r="F3655" s="1">
        <v>44974</v>
      </c>
      <c r="G3655" s="1">
        <v>31129</v>
      </c>
      <c r="H3655">
        <v>48653</v>
      </c>
      <c r="I3655">
        <v>19641</v>
      </c>
      <c r="J3655">
        <v>98</v>
      </c>
      <c r="K3655">
        <v>92</v>
      </c>
      <c r="L3655" t="s">
        <v>34</v>
      </c>
      <c r="M3655">
        <v>119</v>
      </c>
      <c r="N3655">
        <f>Table1[[#This Row],[Basic Salary]]+Table1[[#This Row],[Bonus]]</f>
        <v>68294</v>
      </c>
      <c r="O3655" s="2">
        <f>Table1[[#This Row],[Bonus]]/Table1[[#This Row],[Basic Salary]]</f>
        <v>0.4036955583417261</v>
      </c>
      <c r="P3655">
        <f ca="1">DATEDIF(Table1[[#This Row],[Date of Birth]],TODAY(),"Y")</f>
        <v>41</v>
      </c>
      <c r="Q3655">
        <f ca="1">DATEDIF(Table1[[#This Row],[Joining Date]],TODAY(),"Y")</f>
        <v>3</v>
      </c>
      <c r="R3655" t="str">
        <f ca="1">IF(YEAR(Table1[[#This Row],[Joining Date]])=YEAR(TODAY()),"Yes","No")</f>
        <v>No</v>
      </c>
      <c r="S3655" t="str">
        <f ca="1">IF(Table1[[#This Row],[Experience]]&gt;5,"Yes","No")</f>
        <v>No</v>
      </c>
      <c r="T3655" t="str">
        <f>TEXT(Table1[[#This Row],[Joining Date]],"mmmm")</f>
        <v>February</v>
      </c>
      <c r="U3655" t="str">
        <f>TEXT(Table1[[#This Row],[Joining Date]],"yyyy")</f>
        <v>2023</v>
      </c>
      <c r="V3655" s="5">
        <f ca="1">TODAY()-Table1[[#This Row],[Joining Date]]</f>
        <v>1265</v>
      </c>
      <c r="W3655" t="str">
        <f>LEFT(Table1[[#This Row],[Employee Name]],FIND(" ",Table1[[#This Row],[Employee Name]])-1)</f>
        <v>Gayathri</v>
      </c>
      <c r="X3655" t="str">
        <f>RIGHT(Table1[[#This Row],[Employee Name]],LEN(Table1[[#This Row],[Employee Name]])-FIND(" ",Table1[[#This Row],[Employee Name]]))</f>
        <v>Iyer</v>
      </c>
      <c r="Y3655" t="str">
        <f>Table1[[#This Row],[Department]]&amp;"-"&amp;Table1[[#This Row],[Employee ID]]</f>
        <v>Operations-E01917</v>
      </c>
      <c r="Z3655" t="str">
        <f>LEFT(Table1[[#This Row],[Department]],3)</f>
        <v>Ope</v>
      </c>
      <c r="AA3655" t="str">
        <f>_xlfn.XLOOKUP(Table1[[#This Row],[Manager ID]],MANAGERS!A:A,MANAGERS!B:B)</f>
        <v>Manager_19</v>
      </c>
      <c r="AB3655" t="str" cm="1">
        <f t="array" ref="AB3655">_xlfn.XLOOKUP(Table1[[#This Row],[Manager ID]],Table2[[#All],[Manager ID]],Table2[[#All],[Department Head]])</f>
        <v>Support</v>
      </c>
      <c r="AC3655" s="2">
        <f>_xlfn.XLOOKUP(Table1[[#This Row],[City]],L:L,O:O)</f>
        <v>0.24030340748661314</v>
      </c>
      <c r="AD3655" t="str" cm="1">
        <f t="array" ref="AD3655">_xlfn.IFS(Table1[[#This Row],[Performance Score]]&gt;=90,"Excellent",Table1[[#This Row],[Performance Score]]&gt;=75,"Good",Table1[[#This Row],[Performance Score]]&gt;=60,"Average",Table1[[#This Row],[Performance Score]]&lt;=60,"Need Improvement")</f>
        <v>Excellent</v>
      </c>
      <c r="AE3655" t="str">
        <f>IF(AND(Table1[[#This Row],[Attendance %]]&gt;=80,(Table1[[#This Row],[Performance Score]]&gt;=80)),"Eligible","Not Eligible")</f>
        <v>Eligible</v>
      </c>
      <c r="AF3655" t="str">
        <f>IF(Table1[[#This Row],[Performance Score]]&gt;=80,"High Performer","Low Performer")</f>
        <v>High Performer</v>
      </c>
      <c r="AG3655" t="str" cm="1">
        <f t="array" aca="1" ref="AG3655" ca="1">_xlfn.IFS(Table1[[#This Row],[Experience]]&lt;=3,"Junior",Table1[[#This Row],[Experience]]&lt;=7,"Mid Level",Table1[[#This Row],[Experience]]&gt;=7,"Senior")</f>
        <v>Junior</v>
      </c>
      <c r="AH3655" t="str">
        <f>IF(Table1[[#This Row],[Attendance %]]&gt;75,"OK","Below 75")</f>
        <v>OK</v>
      </c>
      <c r="AI3655" t="b">
        <f>ISBLANK(Table1[[#This Row],[Employee ID]])</f>
        <v>0</v>
      </c>
      <c r="AJ3655" t="b">
        <f>ISNUMBER(Table1[[#This Row],[Total Salary  ]])</f>
        <v>1</v>
      </c>
      <c r="AK3655" t="str">
        <f>IFERROR(_xlfn.XLOOKUP(Table1[[#This Row],[Manager ID]],MANAGERS!A:A,MANAGERS!B:B),"Not Found")</f>
        <v>Manager_19</v>
      </c>
    </row>
    <row r="3656" spans="1:37" x14ac:dyDescent="0.2">
      <c r="A3656" t="s">
        <v>3620</v>
      </c>
      <c r="B3656" t="s">
        <v>42</v>
      </c>
      <c r="C3656" t="s">
        <v>21</v>
      </c>
      <c r="D3656" t="s">
        <v>16</v>
      </c>
      <c r="E3656" t="s">
        <v>51</v>
      </c>
      <c r="F3656" s="1">
        <v>42469</v>
      </c>
      <c r="G3656" s="1">
        <v>30361</v>
      </c>
      <c r="H3656">
        <v>49769</v>
      </c>
      <c r="I3656">
        <v>18495</v>
      </c>
      <c r="J3656">
        <v>76</v>
      </c>
      <c r="K3656">
        <v>94</v>
      </c>
      <c r="L3656" t="s">
        <v>34</v>
      </c>
      <c r="M3656">
        <v>101</v>
      </c>
      <c r="N3656">
        <f>Table1[[#This Row],[Basic Salary]]+Table1[[#This Row],[Bonus]]</f>
        <v>68264</v>
      </c>
      <c r="O3656" s="2">
        <f>Table1[[#This Row],[Bonus]]/Table1[[#This Row],[Basic Salary]]</f>
        <v>0.37161686993911874</v>
      </c>
      <c r="P3656">
        <f ca="1">DATEDIF(Table1[[#This Row],[Date of Birth]],TODAY(),"Y")</f>
        <v>43</v>
      </c>
      <c r="Q3656">
        <f ca="1">DATEDIF(Table1[[#This Row],[Joining Date]],TODAY(),"Y")</f>
        <v>10</v>
      </c>
      <c r="R3656" t="str">
        <f ca="1">IF(YEAR(Table1[[#This Row],[Joining Date]])=YEAR(TODAY()),"Yes","No")</f>
        <v>No</v>
      </c>
      <c r="S3656" t="str">
        <f ca="1">IF(Table1[[#This Row],[Experience]]&gt;5,"Yes","No")</f>
        <v>Yes</v>
      </c>
      <c r="T3656" t="str">
        <f>TEXT(Table1[[#This Row],[Joining Date]],"mmmm")</f>
        <v>April</v>
      </c>
      <c r="U3656" t="str">
        <f>TEXT(Table1[[#This Row],[Joining Date]],"yyyy")</f>
        <v>2016</v>
      </c>
      <c r="V3656" s="5">
        <f ca="1">TODAY()-Table1[[#This Row],[Joining Date]]</f>
        <v>3770</v>
      </c>
      <c r="W3656" t="str">
        <f>LEFT(Table1[[#This Row],[Employee Name]],FIND(" ",Table1[[#This Row],[Employee Name]])-1)</f>
        <v>Krishna</v>
      </c>
      <c r="X3656" t="str">
        <f>RIGHT(Table1[[#This Row],[Employee Name]],LEN(Table1[[#This Row],[Employee Name]])-FIND(" ",Table1[[#This Row],[Employee Name]]))</f>
        <v>Chaitanya</v>
      </c>
      <c r="Y3656" t="str">
        <f>Table1[[#This Row],[Department]]&amp;"-"&amp;Table1[[#This Row],[Employee ID]]</f>
        <v>HR-E03564</v>
      </c>
      <c r="Z3656" t="str">
        <f>LEFT(Table1[[#This Row],[Department]],3)</f>
        <v>HR</v>
      </c>
      <c r="AA3656" t="str">
        <f>_xlfn.XLOOKUP(Table1[[#This Row],[Manager ID]],MANAGERS!A:A,MANAGERS!B:B)</f>
        <v>Manager_1</v>
      </c>
      <c r="AB3656" t="str" cm="1">
        <f t="array" ref="AB3656">_xlfn.XLOOKUP(Table1[[#This Row],[Manager ID]],Table2[[#All],[Manager ID]],Table2[[#All],[Department Head]])</f>
        <v>Support</v>
      </c>
      <c r="AC3656" s="2">
        <f>_xlfn.XLOOKUP(Table1[[#This Row],[City]],L:L,O:O)</f>
        <v>0.24030340748661314</v>
      </c>
      <c r="AD3656" t="str" cm="1">
        <f t="array" ref="AD3656">_xlfn.IFS(Table1[[#This Row],[Performance Score]]&gt;=90,"Excellent",Table1[[#This Row],[Performance Score]]&gt;=75,"Good",Table1[[#This Row],[Performance Score]]&gt;=60,"Average",Table1[[#This Row],[Performance Score]]&lt;=60,"Need Improvement")</f>
        <v>Excellent</v>
      </c>
      <c r="AE3656" t="str">
        <f>IF(AND(Table1[[#This Row],[Attendance %]]&gt;=80,(Table1[[#This Row],[Performance Score]]&gt;=80)),"Eligible","Not Eligible")</f>
        <v>Not Eligible</v>
      </c>
      <c r="AF3656" t="str">
        <f>IF(Table1[[#This Row],[Performance Score]]&gt;=80,"High Performer","Low Performer")</f>
        <v>High Performer</v>
      </c>
      <c r="AG3656" t="str" cm="1">
        <f t="array" aca="1" ref="AG3656" ca="1">_xlfn.IFS(Table1[[#This Row],[Experience]]&lt;=3,"Junior",Table1[[#This Row],[Experience]]&lt;=7,"Mid Level",Table1[[#This Row],[Experience]]&gt;=7,"Senior")</f>
        <v>Senior</v>
      </c>
      <c r="AH3656" t="str">
        <f>IF(Table1[[#This Row],[Attendance %]]&gt;75,"OK","Below 75")</f>
        <v>OK</v>
      </c>
      <c r="AI3656" t="b">
        <f>ISBLANK(Table1[[#This Row],[Employee ID]])</f>
        <v>0</v>
      </c>
      <c r="AJ3656" t="b">
        <f>ISNUMBER(Table1[[#This Row],[Total Salary  ]])</f>
        <v>1</v>
      </c>
      <c r="AK3656" t="str">
        <f>IFERROR(_xlfn.XLOOKUP(Table1[[#This Row],[Manager ID]],MANAGERS!A:A,MANAGERS!B:B),"Not Found")</f>
        <v>Manager_1</v>
      </c>
    </row>
    <row r="3657" spans="1:37" x14ac:dyDescent="0.2">
      <c r="A3657" t="s">
        <v>4455</v>
      </c>
      <c r="B3657" t="s">
        <v>60</v>
      </c>
      <c r="C3657" t="s">
        <v>21</v>
      </c>
      <c r="D3657" t="s">
        <v>25</v>
      </c>
      <c r="E3657" t="s">
        <v>30</v>
      </c>
      <c r="F3657" s="1">
        <v>42921</v>
      </c>
      <c r="G3657" s="1">
        <v>40710</v>
      </c>
      <c r="H3657">
        <v>46845</v>
      </c>
      <c r="I3657">
        <v>21402</v>
      </c>
      <c r="J3657">
        <v>87</v>
      </c>
      <c r="K3657">
        <v>98</v>
      </c>
      <c r="L3657" t="s">
        <v>53</v>
      </c>
      <c r="M3657">
        <v>115</v>
      </c>
      <c r="N3657">
        <f>Table1[[#This Row],[Basic Salary]]+Table1[[#This Row],[Bonus]]</f>
        <v>68247</v>
      </c>
      <c r="O3657" s="2">
        <f>Table1[[#This Row],[Bonus]]/Table1[[#This Row],[Basic Salary]]</f>
        <v>0.45686839577329491</v>
      </c>
      <c r="P3657">
        <f ca="1">DATEDIF(Table1[[#This Row],[Date of Birth]],TODAY(),"Y")</f>
        <v>15</v>
      </c>
      <c r="Q3657">
        <f ca="1">DATEDIF(Table1[[#This Row],[Joining Date]],TODAY(),"Y")</f>
        <v>9</v>
      </c>
      <c r="R3657" t="str">
        <f ca="1">IF(YEAR(Table1[[#This Row],[Joining Date]])=YEAR(TODAY()),"Yes","No")</f>
        <v>No</v>
      </c>
      <c r="S3657" t="str">
        <f ca="1">IF(Table1[[#This Row],[Experience]]&gt;5,"Yes","No")</f>
        <v>Yes</v>
      </c>
      <c r="T3657" t="str">
        <f>TEXT(Table1[[#This Row],[Joining Date]],"mmmm")</f>
        <v>July</v>
      </c>
      <c r="U3657" t="str">
        <f>TEXT(Table1[[#This Row],[Joining Date]],"yyyy")</f>
        <v>2017</v>
      </c>
      <c r="V3657" s="5">
        <f ca="1">TODAY()-Table1[[#This Row],[Joining Date]]</f>
        <v>3318</v>
      </c>
      <c r="W3657" t="str">
        <f>LEFT(Table1[[#This Row],[Employee Name]],FIND(" ",Table1[[#This Row],[Employee Name]])-1)</f>
        <v>Gayathri</v>
      </c>
      <c r="X3657" t="str">
        <f>RIGHT(Table1[[#This Row],[Employee Name]],LEN(Table1[[#This Row],[Employee Name]])-FIND(" ",Table1[[#This Row],[Employee Name]]))</f>
        <v>Iyer</v>
      </c>
      <c r="Y3657" t="str">
        <f>Table1[[#This Row],[Department]]&amp;"-"&amp;Table1[[#This Row],[Employee ID]]</f>
        <v>Finance-E04399</v>
      </c>
      <c r="Z3657" t="str">
        <f>LEFT(Table1[[#This Row],[Department]],3)</f>
        <v>Fin</v>
      </c>
      <c r="AA3657" t="str">
        <f>_xlfn.XLOOKUP(Table1[[#This Row],[Manager ID]],MANAGERS!A:A,MANAGERS!B:B)</f>
        <v>Manager_15</v>
      </c>
      <c r="AB3657" t="str" cm="1">
        <f t="array" ref="AB3657">_xlfn.XLOOKUP(Table1[[#This Row],[Manager ID]],Table2[[#All],[Manager ID]],Table2[[#All],[Department Head]])</f>
        <v>Support</v>
      </c>
      <c r="AC3657" s="2">
        <f>_xlfn.XLOOKUP(Table1[[#This Row],[City]],L:L,O:O)</f>
        <v>0.23685887225230964</v>
      </c>
      <c r="AD3657" t="str" cm="1">
        <f t="array" ref="AD3657">_xlfn.IFS(Table1[[#This Row],[Performance Score]]&gt;=90,"Excellent",Table1[[#This Row],[Performance Score]]&gt;=75,"Good",Table1[[#This Row],[Performance Score]]&gt;=60,"Average",Table1[[#This Row],[Performance Score]]&lt;=60,"Need Improvement")</f>
        <v>Excellent</v>
      </c>
      <c r="AE3657" t="str">
        <f>IF(AND(Table1[[#This Row],[Attendance %]]&gt;=80,(Table1[[#This Row],[Performance Score]]&gt;=80)),"Eligible","Not Eligible")</f>
        <v>Eligible</v>
      </c>
      <c r="AF3657" t="str">
        <f>IF(Table1[[#This Row],[Performance Score]]&gt;=80,"High Performer","Low Performer")</f>
        <v>High Performer</v>
      </c>
      <c r="AG3657" t="str" cm="1">
        <f t="array" aca="1" ref="AG3657" ca="1">_xlfn.IFS(Table1[[#This Row],[Experience]]&lt;=3,"Junior",Table1[[#This Row],[Experience]]&lt;=7,"Mid Level",Table1[[#This Row],[Experience]]&gt;=7,"Senior")</f>
        <v>Senior</v>
      </c>
      <c r="AH3657" t="str">
        <f>IF(Table1[[#This Row],[Attendance %]]&gt;75,"OK","Below 75")</f>
        <v>OK</v>
      </c>
      <c r="AI3657" t="b">
        <f>ISBLANK(Table1[[#This Row],[Employee ID]])</f>
        <v>0</v>
      </c>
      <c r="AJ3657" t="b">
        <f>ISNUMBER(Table1[[#This Row],[Total Salary  ]])</f>
        <v>1</v>
      </c>
      <c r="AK3657" t="str">
        <f>IFERROR(_xlfn.XLOOKUP(Table1[[#This Row],[Manager ID]],MANAGERS!A:A,MANAGERS!B:B),"Not Found")</f>
        <v>Manager_15</v>
      </c>
    </row>
    <row r="3658" spans="1:37" x14ac:dyDescent="0.2">
      <c r="A3658" t="s">
        <v>2827</v>
      </c>
      <c r="B3658" t="s">
        <v>87</v>
      </c>
      <c r="C3658" t="s">
        <v>21</v>
      </c>
      <c r="D3658" t="s">
        <v>40</v>
      </c>
      <c r="E3658" t="s">
        <v>17</v>
      </c>
      <c r="F3658" s="1">
        <v>45558</v>
      </c>
      <c r="G3658" s="1">
        <v>29291</v>
      </c>
      <c r="H3658">
        <v>46177</v>
      </c>
      <c r="I3658">
        <v>22064</v>
      </c>
      <c r="J3658">
        <v>95</v>
      </c>
      <c r="K3658">
        <v>91</v>
      </c>
      <c r="L3658" t="s">
        <v>18</v>
      </c>
      <c r="M3658">
        <v>103</v>
      </c>
      <c r="N3658">
        <f>Table1[[#This Row],[Basic Salary]]+Table1[[#This Row],[Bonus]]</f>
        <v>68241</v>
      </c>
      <c r="O3658" s="2">
        <f>Table1[[#This Row],[Bonus]]/Table1[[#This Row],[Basic Salary]]</f>
        <v>0.47781363016220196</v>
      </c>
      <c r="P3658">
        <f ca="1">DATEDIF(Table1[[#This Row],[Date of Birth]],TODAY(),"Y")</f>
        <v>46</v>
      </c>
      <c r="Q3658">
        <f ca="1">DATEDIF(Table1[[#This Row],[Joining Date]],TODAY(),"Y")</f>
        <v>1</v>
      </c>
      <c r="R3658" t="str">
        <f ca="1">IF(YEAR(Table1[[#This Row],[Joining Date]])=YEAR(TODAY()),"Yes","No")</f>
        <v>No</v>
      </c>
      <c r="S3658" t="str">
        <f ca="1">IF(Table1[[#This Row],[Experience]]&gt;5,"Yes","No")</f>
        <v>No</v>
      </c>
      <c r="T3658" t="str">
        <f>TEXT(Table1[[#This Row],[Joining Date]],"mmmm")</f>
        <v>September</v>
      </c>
      <c r="U3658" t="str">
        <f>TEXT(Table1[[#This Row],[Joining Date]],"yyyy")</f>
        <v>2024</v>
      </c>
      <c r="V3658" s="5">
        <f ca="1">TODAY()-Table1[[#This Row],[Joining Date]]</f>
        <v>681</v>
      </c>
      <c r="W3658" t="str">
        <f>LEFT(Table1[[#This Row],[Employee Name]],FIND(" ",Table1[[#This Row],[Employee Name]])-1)</f>
        <v>Arjun</v>
      </c>
      <c r="X3658" t="str">
        <f>RIGHT(Table1[[#This Row],[Employee Name]],LEN(Table1[[#This Row],[Employee Name]])-FIND(" ",Table1[[#This Row],[Employee Name]]))</f>
        <v>Mehta</v>
      </c>
      <c r="Y3658" t="str">
        <f>Table1[[#This Row],[Department]]&amp;"-"&amp;Table1[[#This Row],[Employee ID]]</f>
        <v>IT-E02771</v>
      </c>
      <c r="Z3658" t="str">
        <f>LEFT(Table1[[#This Row],[Department]],3)</f>
        <v>IT</v>
      </c>
      <c r="AA3658" t="str">
        <f>_xlfn.XLOOKUP(Table1[[#This Row],[Manager ID]],MANAGERS!A:A,MANAGERS!B:B)</f>
        <v>Manager_3</v>
      </c>
      <c r="AB3658" t="str" cm="1">
        <f t="array" ref="AB3658">_xlfn.XLOOKUP(Table1[[#This Row],[Manager ID]],Table2[[#All],[Manager ID]],Table2[[#All],[Department Head]])</f>
        <v>IT</v>
      </c>
      <c r="AC3658" s="2">
        <f>_xlfn.XLOOKUP(Table1[[#This Row],[City]],L:L,O:O)</f>
        <v>0.21356479274849693</v>
      </c>
      <c r="AD3658" t="str" cm="1">
        <f t="array" ref="AD3658">_xlfn.IFS(Table1[[#This Row],[Performance Score]]&gt;=90,"Excellent",Table1[[#This Row],[Performance Score]]&gt;=75,"Good",Table1[[#This Row],[Performance Score]]&gt;=60,"Average",Table1[[#This Row],[Performance Score]]&lt;=60,"Need Improvement")</f>
        <v>Excellent</v>
      </c>
      <c r="AE3658" t="str">
        <f>IF(AND(Table1[[#This Row],[Attendance %]]&gt;=80,(Table1[[#This Row],[Performance Score]]&gt;=80)),"Eligible","Not Eligible")</f>
        <v>Eligible</v>
      </c>
      <c r="AF3658" t="str">
        <f>IF(Table1[[#This Row],[Performance Score]]&gt;=80,"High Performer","Low Performer")</f>
        <v>High Performer</v>
      </c>
      <c r="AG3658" t="str" cm="1">
        <f t="array" aca="1" ref="AG3658" ca="1">_xlfn.IFS(Table1[[#This Row],[Experience]]&lt;=3,"Junior",Table1[[#This Row],[Experience]]&lt;=7,"Mid Level",Table1[[#This Row],[Experience]]&gt;=7,"Senior")</f>
        <v>Junior</v>
      </c>
      <c r="AH3658" t="str">
        <f>IF(Table1[[#This Row],[Attendance %]]&gt;75,"OK","Below 75")</f>
        <v>OK</v>
      </c>
      <c r="AI3658" t="b">
        <f>ISBLANK(Table1[[#This Row],[Employee ID]])</f>
        <v>0</v>
      </c>
      <c r="AJ3658" t="b">
        <f>ISNUMBER(Table1[[#This Row],[Total Salary  ]])</f>
        <v>1</v>
      </c>
      <c r="AK3658" t="str">
        <f>IFERROR(_xlfn.XLOOKUP(Table1[[#This Row],[Manager ID]],MANAGERS!A:A,MANAGERS!B:B),"Not Found")</f>
        <v>Manager_3</v>
      </c>
    </row>
    <row r="3659" spans="1:37" x14ac:dyDescent="0.2">
      <c r="A3659" t="s">
        <v>1819</v>
      </c>
      <c r="B3659" t="s">
        <v>69</v>
      </c>
      <c r="C3659" t="s">
        <v>21</v>
      </c>
      <c r="D3659" t="s">
        <v>16</v>
      </c>
      <c r="E3659" t="s">
        <v>26</v>
      </c>
      <c r="F3659" s="1">
        <v>42797</v>
      </c>
      <c r="G3659" s="1">
        <v>32290</v>
      </c>
      <c r="H3659">
        <v>39216</v>
      </c>
      <c r="I3659">
        <v>29006</v>
      </c>
      <c r="J3659">
        <v>79</v>
      </c>
      <c r="K3659">
        <v>86</v>
      </c>
      <c r="L3659" t="s">
        <v>34</v>
      </c>
      <c r="M3659">
        <v>114</v>
      </c>
      <c r="N3659">
        <f>Table1[[#This Row],[Basic Salary]]+Table1[[#This Row],[Bonus]]</f>
        <v>68222</v>
      </c>
      <c r="O3659" s="2">
        <f>Table1[[#This Row],[Bonus]]/Table1[[#This Row],[Basic Salary]]</f>
        <v>0.73964708282333747</v>
      </c>
      <c r="P3659">
        <f ca="1">DATEDIF(Table1[[#This Row],[Date of Birth]],TODAY(),"Y")</f>
        <v>38</v>
      </c>
      <c r="Q3659">
        <f ca="1">DATEDIF(Table1[[#This Row],[Joining Date]],TODAY(),"Y")</f>
        <v>9</v>
      </c>
      <c r="R3659" t="str">
        <f ca="1">IF(YEAR(Table1[[#This Row],[Joining Date]])=YEAR(TODAY()),"Yes","No")</f>
        <v>No</v>
      </c>
      <c r="S3659" t="str">
        <f ca="1">IF(Table1[[#This Row],[Experience]]&gt;5,"Yes","No")</f>
        <v>Yes</v>
      </c>
      <c r="T3659" t="str">
        <f>TEXT(Table1[[#This Row],[Joining Date]],"mmmm")</f>
        <v>March</v>
      </c>
      <c r="U3659" t="str">
        <f>TEXT(Table1[[#This Row],[Joining Date]],"yyyy")</f>
        <v>2017</v>
      </c>
      <c r="V3659" s="5">
        <f ca="1">TODAY()-Table1[[#This Row],[Joining Date]]</f>
        <v>3442</v>
      </c>
      <c r="W3659" t="str">
        <f>LEFT(Table1[[#This Row],[Employee Name]],FIND(" ",Table1[[#This Row],[Employee Name]])-1)</f>
        <v>Neha</v>
      </c>
      <c r="X3659" t="str">
        <f>RIGHT(Table1[[#This Row],[Employee Name]],LEN(Table1[[#This Row],[Employee Name]])-FIND(" ",Table1[[#This Row],[Employee Name]]))</f>
        <v>Kulkarni</v>
      </c>
      <c r="Y3659" t="str">
        <f>Table1[[#This Row],[Department]]&amp;"-"&amp;Table1[[#This Row],[Employee ID]]</f>
        <v>HR-E01763</v>
      </c>
      <c r="Z3659" t="str">
        <f>LEFT(Table1[[#This Row],[Department]],3)</f>
        <v>HR</v>
      </c>
      <c r="AA3659" t="str">
        <f>_xlfn.XLOOKUP(Table1[[#This Row],[Manager ID]],MANAGERS!A:A,MANAGERS!B:B)</f>
        <v>Manager_14</v>
      </c>
      <c r="AB3659" t="str" cm="1">
        <f t="array" ref="AB3659">_xlfn.XLOOKUP(Table1[[#This Row],[Manager ID]],Table2[[#All],[Manager ID]],Table2[[#All],[Department Head]])</f>
        <v>Marketing</v>
      </c>
      <c r="AC3659" s="2">
        <f>_xlfn.XLOOKUP(Table1[[#This Row],[City]],L:L,O:O)</f>
        <v>0.24030340748661314</v>
      </c>
      <c r="AD3659" t="str" cm="1">
        <f t="array" ref="AD3659">_xlfn.IFS(Table1[[#This Row],[Performance Score]]&gt;=90,"Excellent",Table1[[#This Row],[Performance Score]]&gt;=75,"Good",Table1[[#This Row],[Performance Score]]&gt;=60,"Average",Table1[[#This Row],[Performance Score]]&lt;=60,"Need Improvement")</f>
        <v>Good</v>
      </c>
      <c r="AE3659" t="str">
        <f>IF(AND(Table1[[#This Row],[Attendance %]]&gt;=80,(Table1[[#This Row],[Performance Score]]&gt;=80)),"Eligible","Not Eligible")</f>
        <v>Not Eligible</v>
      </c>
      <c r="AF3659" t="str">
        <f>IF(Table1[[#This Row],[Performance Score]]&gt;=80,"High Performer","Low Performer")</f>
        <v>High Performer</v>
      </c>
      <c r="AG3659" t="str" cm="1">
        <f t="array" aca="1" ref="AG3659" ca="1">_xlfn.IFS(Table1[[#This Row],[Experience]]&lt;=3,"Junior",Table1[[#This Row],[Experience]]&lt;=7,"Mid Level",Table1[[#This Row],[Experience]]&gt;=7,"Senior")</f>
        <v>Senior</v>
      </c>
      <c r="AH3659" t="str">
        <f>IF(Table1[[#This Row],[Attendance %]]&gt;75,"OK","Below 75")</f>
        <v>OK</v>
      </c>
      <c r="AI3659" t="b">
        <f>ISBLANK(Table1[[#This Row],[Employee ID]])</f>
        <v>0</v>
      </c>
      <c r="AJ3659" t="b">
        <f>ISNUMBER(Table1[[#This Row],[Total Salary  ]])</f>
        <v>1</v>
      </c>
      <c r="AK3659" t="str">
        <f>IFERROR(_xlfn.XLOOKUP(Table1[[#This Row],[Manager ID]],MANAGERS!A:A,MANAGERS!B:B),"Not Found")</f>
        <v>Manager_14</v>
      </c>
    </row>
    <row r="3660" spans="1:37" x14ac:dyDescent="0.2">
      <c r="A3660" t="s">
        <v>3814</v>
      </c>
      <c r="B3660" t="s">
        <v>75</v>
      </c>
      <c r="C3660" t="s">
        <v>21</v>
      </c>
      <c r="D3660" t="s">
        <v>43</v>
      </c>
      <c r="E3660" t="s">
        <v>65</v>
      </c>
      <c r="F3660" s="1">
        <v>45304</v>
      </c>
      <c r="G3660" s="1">
        <v>29395</v>
      </c>
      <c r="H3660">
        <v>54884</v>
      </c>
      <c r="I3660">
        <v>13333</v>
      </c>
      <c r="J3660">
        <v>93</v>
      </c>
      <c r="K3660">
        <v>93</v>
      </c>
      <c r="L3660" t="s">
        <v>34</v>
      </c>
      <c r="M3660">
        <v>112</v>
      </c>
      <c r="N3660">
        <f>Table1[[#This Row],[Basic Salary]]+Table1[[#This Row],[Bonus]]</f>
        <v>68217</v>
      </c>
      <c r="O3660" s="2">
        <f>Table1[[#This Row],[Bonus]]/Table1[[#This Row],[Basic Salary]]</f>
        <v>0.24293054442096057</v>
      </c>
      <c r="P3660">
        <f ca="1">DATEDIF(Table1[[#This Row],[Date of Birth]],TODAY(),"Y")</f>
        <v>46</v>
      </c>
      <c r="Q3660">
        <f ca="1">DATEDIF(Table1[[#This Row],[Joining Date]],TODAY(),"Y")</f>
        <v>2</v>
      </c>
      <c r="R3660" t="str">
        <f ca="1">IF(YEAR(Table1[[#This Row],[Joining Date]])=YEAR(TODAY()),"Yes","No")</f>
        <v>No</v>
      </c>
      <c r="S3660" t="str">
        <f ca="1">IF(Table1[[#This Row],[Experience]]&gt;5,"Yes","No")</f>
        <v>No</v>
      </c>
      <c r="T3660" t="str">
        <f>TEXT(Table1[[#This Row],[Joining Date]],"mmmm")</f>
        <v>January</v>
      </c>
      <c r="U3660" t="str">
        <f>TEXT(Table1[[#This Row],[Joining Date]],"yyyy")</f>
        <v>2024</v>
      </c>
      <c r="V3660" s="5">
        <f ca="1">TODAY()-Table1[[#This Row],[Joining Date]]</f>
        <v>935</v>
      </c>
      <c r="W3660" t="str">
        <f>LEFT(Table1[[#This Row],[Employee Name]],FIND(" ",Table1[[#This Row],[Employee Name]])-1)</f>
        <v>Ishita</v>
      </c>
      <c r="X3660" t="str">
        <f>RIGHT(Table1[[#This Row],[Employee Name]],LEN(Table1[[#This Row],[Employee Name]])-FIND(" ",Table1[[#This Row],[Employee Name]]))</f>
        <v>Roy</v>
      </c>
      <c r="Y3660" t="str">
        <f>Table1[[#This Row],[Department]]&amp;"-"&amp;Table1[[#This Row],[Employee ID]]</f>
        <v>Operations-E03758</v>
      </c>
      <c r="Z3660" t="str">
        <f>LEFT(Table1[[#This Row],[Department]],3)</f>
        <v>Ope</v>
      </c>
      <c r="AA3660" t="str">
        <f>_xlfn.XLOOKUP(Table1[[#This Row],[Manager ID]],MANAGERS!A:A,MANAGERS!B:B)</f>
        <v>Manager_12</v>
      </c>
      <c r="AB3660" t="str" cm="1">
        <f t="array" ref="AB3660">_xlfn.XLOOKUP(Table1[[#This Row],[Manager ID]],Table2[[#All],[Manager ID]],Table2[[#All],[Department Head]])</f>
        <v>Marketing</v>
      </c>
      <c r="AC3660" s="2">
        <f>_xlfn.XLOOKUP(Table1[[#This Row],[City]],L:L,O:O)</f>
        <v>0.24030340748661314</v>
      </c>
      <c r="AD3660" t="str" cm="1">
        <f t="array" ref="AD3660">_xlfn.IFS(Table1[[#This Row],[Performance Score]]&gt;=90,"Excellent",Table1[[#This Row],[Performance Score]]&gt;=75,"Good",Table1[[#This Row],[Performance Score]]&gt;=60,"Average",Table1[[#This Row],[Performance Score]]&lt;=60,"Need Improvement")</f>
        <v>Excellent</v>
      </c>
      <c r="AE3660" t="str">
        <f>IF(AND(Table1[[#This Row],[Attendance %]]&gt;=80,(Table1[[#This Row],[Performance Score]]&gt;=80)),"Eligible","Not Eligible")</f>
        <v>Eligible</v>
      </c>
      <c r="AF3660" t="str">
        <f>IF(Table1[[#This Row],[Performance Score]]&gt;=80,"High Performer","Low Performer")</f>
        <v>High Performer</v>
      </c>
      <c r="AG3660" t="str" cm="1">
        <f t="array" aca="1" ref="AG3660" ca="1">_xlfn.IFS(Table1[[#This Row],[Experience]]&lt;=3,"Junior",Table1[[#This Row],[Experience]]&lt;=7,"Mid Level",Table1[[#This Row],[Experience]]&gt;=7,"Senior")</f>
        <v>Junior</v>
      </c>
      <c r="AH3660" t="str">
        <f>IF(Table1[[#This Row],[Attendance %]]&gt;75,"OK","Below 75")</f>
        <v>OK</v>
      </c>
      <c r="AI3660" t="b">
        <f>ISBLANK(Table1[[#This Row],[Employee ID]])</f>
        <v>0</v>
      </c>
      <c r="AJ3660" t="b">
        <f>ISNUMBER(Table1[[#This Row],[Total Salary  ]])</f>
        <v>1</v>
      </c>
      <c r="AK3660" t="str">
        <f>IFERROR(_xlfn.XLOOKUP(Table1[[#This Row],[Manager ID]],MANAGERS!A:A,MANAGERS!B:B),"Not Found")</f>
        <v>Manager_12</v>
      </c>
    </row>
    <row r="3661" spans="1:37" x14ac:dyDescent="0.2">
      <c r="A3661" t="s">
        <v>1948</v>
      </c>
      <c r="B3661" t="s">
        <v>14</v>
      </c>
      <c r="C3661" t="s">
        <v>15</v>
      </c>
      <c r="D3661" t="s">
        <v>81</v>
      </c>
      <c r="E3661" t="s">
        <v>22</v>
      </c>
      <c r="F3661" s="1">
        <v>42149</v>
      </c>
      <c r="G3661" s="1">
        <v>35018</v>
      </c>
      <c r="H3661">
        <v>48242</v>
      </c>
      <c r="I3661">
        <v>19962</v>
      </c>
      <c r="J3661">
        <v>84</v>
      </c>
      <c r="K3661">
        <v>79</v>
      </c>
      <c r="L3661" t="s">
        <v>23</v>
      </c>
      <c r="M3661">
        <v>104</v>
      </c>
      <c r="N3661">
        <f>Table1[[#This Row],[Basic Salary]]+Table1[[#This Row],[Bonus]]</f>
        <v>68204</v>
      </c>
      <c r="O3661" s="2">
        <f>Table1[[#This Row],[Bonus]]/Table1[[#This Row],[Basic Salary]]</f>
        <v>0.41378881472575763</v>
      </c>
      <c r="P3661">
        <f ca="1">DATEDIF(Table1[[#This Row],[Date of Birth]],TODAY(),"Y")</f>
        <v>30</v>
      </c>
      <c r="Q3661">
        <f ca="1">DATEDIF(Table1[[#This Row],[Joining Date]],TODAY(),"Y")</f>
        <v>11</v>
      </c>
      <c r="R3661" t="str">
        <f ca="1">IF(YEAR(Table1[[#This Row],[Joining Date]])=YEAR(TODAY()),"Yes","No")</f>
        <v>No</v>
      </c>
      <c r="S3661" t="str">
        <f ca="1">IF(Table1[[#This Row],[Experience]]&gt;5,"Yes","No")</f>
        <v>Yes</v>
      </c>
      <c r="T3661" t="str">
        <f>TEXT(Table1[[#This Row],[Joining Date]],"mmmm")</f>
        <v>May</v>
      </c>
      <c r="U3661" t="str">
        <f>TEXT(Table1[[#This Row],[Joining Date]],"yyyy")</f>
        <v>2015</v>
      </c>
      <c r="V3661" s="5">
        <f ca="1">TODAY()-Table1[[#This Row],[Joining Date]]</f>
        <v>4090</v>
      </c>
      <c r="W3661" t="str">
        <f>LEFT(Table1[[#This Row],[Employee Name]],FIND(" ",Table1[[#This Row],[Employee Name]])-1)</f>
        <v>Nisha</v>
      </c>
      <c r="X3661" t="str">
        <f>RIGHT(Table1[[#This Row],[Employee Name]],LEN(Table1[[#This Row],[Employee Name]])-FIND(" ",Table1[[#This Row],[Employee Name]]))</f>
        <v>Kapoor</v>
      </c>
      <c r="Y3661" t="str">
        <f>Table1[[#This Row],[Department]]&amp;"-"&amp;Table1[[#This Row],[Employee ID]]</f>
        <v>Sales-E01892</v>
      </c>
      <c r="Z3661" t="str">
        <f>LEFT(Table1[[#This Row],[Department]],3)</f>
        <v>Sal</v>
      </c>
      <c r="AA3661" t="str">
        <f>_xlfn.XLOOKUP(Table1[[#This Row],[Manager ID]],MANAGERS!A:A,MANAGERS!B:B)</f>
        <v>Manager_4</v>
      </c>
      <c r="AB3661" t="str" cm="1">
        <f t="array" ref="AB3661">_xlfn.XLOOKUP(Table1[[#This Row],[Manager ID]],Table2[[#All],[Manager ID]],Table2[[#All],[Department Head]])</f>
        <v>Finance</v>
      </c>
      <c r="AC3661" s="2">
        <f>_xlfn.XLOOKUP(Table1[[#This Row],[City]],L:L,O:O)</f>
        <v>0.23486488519629886</v>
      </c>
      <c r="AD3661" t="str" cm="1">
        <f t="array" ref="AD3661">_xlfn.IFS(Table1[[#This Row],[Performance Score]]&gt;=90,"Excellent",Table1[[#This Row],[Performance Score]]&gt;=75,"Good",Table1[[#This Row],[Performance Score]]&gt;=60,"Average",Table1[[#This Row],[Performance Score]]&lt;=60,"Need Improvement")</f>
        <v>Good</v>
      </c>
      <c r="AE3661" t="str">
        <f>IF(AND(Table1[[#This Row],[Attendance %]]&gt;=80,(Table1[[#This Row],[Performance Score]]&gt;=80)),"Eligible","Not Eligible")</f>
        <v>Not Eligible</v>
      </c>
      <c r="AF3661" t="str">
        <f>IF(Table1[[#This Row],[Performance Score]]&gt;=80,"High Performer","Low Performer")</f>
        <v>Low Performer</v>
      </c>
      <c r="AG3661" t="str" cm="1">
        <f t="array" aca="1" ref="AG3661" ca="1">_xlfn.IFS(Table1[[#This Row],[Experience]]&lt;=3,"Junior",Table1[[#This Row],[Experience]]&lt;=7,"Mid Level",Table1[[#This Row],[Experience]]&gt;=7,"Senior")</f>
        <v>Senior</v>
      </c>
      <c r="AH3661" t="str">
        <f>IF(Table1[[#This Row],[Attendance %]]&gt;75,"OK","Below 75")</f>
        <v>OK</v>
      </c>
      <c r="AI3661" t="b">
        <f>ISBLANK(Table1[[#This Row],[Employee ID]])</f>
        <v>0</v>
      </c>
      <c r="AJ3661" t="b">
        <f>ISNUMBER(Table1[[#This Row],[Total Salary  ]])</f>
        <v>1</v>
      </c>
      <c r="AK3661" t="str">
        <f>IFERROR(_xlfn.XLOOKUP(Table1[[#This Row],[Manager ID]],MANAGERS!A:A,MANAGERS!B:B),"Not Found")</f>
        <v>Manager_4</v>
      </c>
    </row>
    <row r="3662" spans="1:37" x14ac:dyDescent="0.2">
      <c r="A3662" t="s">
        <v>5005</v>
      </c>
      <c r="B3662" t="s">
        <v>77</v>
      </c>
      <c r="C3662" t="s">
        <v>15</v>
      </c>
      <c r="D3662" t="s">
        <v>43</v>
      </c>
      <c r="E3662" t="s">
        <v>65</v>
      </c>
      <c r="F3662" s="1">
        <v>42294</v>
      </c>
      <c r="G3662" s="1">
        <v>35465</v>
      </c>
      <c r="H3662">
        <v>44097</v>
      </c>
      <c r="I3662">
        <v>24078</v>
      </c>
      <c r="J3662">
        <v>93</v>
      </c>
      <c r="K3662">
        <v>86</v>
      </c>
      <c r="L3662" t="s">
        <v>27</v>
      </c>
      <c r="M3662">
        <v>101</v>
      </c>
      <c r="N3662">
        <f>Table1[[#This Row],[Basic Salary]]+Table1[[#This Row],[Bonus]]</f>
        <v>68175</v>
      </c>
      <c r="O3662" s="2">
        <f>Table1[[#This Row],[Bonus]]/Table1[[#This Row],[Basic Salary]]</f>
        <v>0.54602353901625966</v>
      </c>
      <c r="P3662">
        <f ca="1">DATEDIF(Table1[[#This Row],[Date of Birth]],TODAY(),"Y")</f>
        <v>29</v>
      </c>
      <c r="Q3662">
        <f ca="1">DATEDIF(Table1[[#This Row],[Joining Date]],TODAY(),"Y")</f>
        <v>10</v>
      </c>
      <c r="R3662" t="str">
        <f ca="1">IF(YEAR(Table1[[#This Row],[Joining Date]])=YEAR(TODAY()),"Yes","No")</f>
        <v>No</v>
      </c>
      <c r="S3662" t="str">
        <f ca="1">IF(Table1[[#This Row],[Experience]]&gt;5,"Yes","No")</f>
        <v>Yes</v>
      </c>
      <c r="T3662" t="str">
        <f>TEXT(Table1[[#This Row],[Joining Date]],"mmmm")</f>
        <v>October</v>
      </c>
      <c r="U3662" t="str">
        <f>TEXT(Table1[[#This Row],[Joining Date]],"yyyy")</f>
        <v>2015</v>
      </c>
      <c r="V3662" s="5">
        <f ca="1">TODAY()-Table1[[#This Row],[Joining Date]]</f>
        <v>3945</v>
      </c>
      <c r="W3662" t="str">
        <f>LEFT(Table1[[#This Row],[Employee Name]],FIND(" ",Table1[[#This Row],[Employee Name]])-1)</f>
        <v>Rohan</v>
      </c>
      <c r="X3662" t="str">
        <f>RIGHT(Table1[[#This Row],[Employee Name]],LEN(Table1[[#This Row],[Employee Name]])-FIND(" ",Table1[[#This Row],[Employee Name]]))</f>
        <v>Gupta</v>
      </c>
      <c r="Y3662" t="str">
        <f>Table1[[#This Row],[Department]]&amp;"-"&amp;Table1[[#This Row],[Employee ID]]</f>
        <v>Operations-E04949</v>
      </c>
      <c r="Z3662" t="str">
        <f>LEFT(Table1[[#This Row],[Department]],3)</f>
        <v>Ope</v>
      </c>
      <c r="AA3662" t="str">
        <f>_xlfn.XLOOKUP(Table1[[#This Row],[Manager ID]],MANAGERS!A:A,MANAGERS!B:B)</f>
        <v>Manager_1</v>
      </c>
      <c r="AB3662" t="str" cm="1">
        <f t="array" ref="AB3662">_xlfn.XLOOKUP(Table1[[#This Row],[Manager ID]],Table2[[#All],[Manager ID]],Table2[[#All],[Department Head]])</f>
        <v>Support</v>
      </c>
      <c r="AC3662" s="2">
        <f>_xlfn.XLOOKUP(Table1[[#This Row],[City]],L:L,O:O)</f>
        <v>0.23674293405114402</v>
      </c>
      <c r="AD3662" t="str" cm="1">
        <f t="array" ref="AD3662">_xlfn.IFS(Table1[[#This Row],[Performance Score]]&gt;=90,"Excellent",Table1[[#This Row],[Performance Score]]&gt;=75,"Good",Table1[[#This Row],[Performance Score]]&gt;=60,"Average",Table1[[#This Row],[Performance Score]]&lt;=60,"Need Improvement")</f>
        <v>Good</v>
      </c>
      <c r="AE3662" t="str">
        <f>IF(AND(Table1[[#This Row],[Attendance %]]&gt;=80,(Table1[[#This Row],[Performance Score]]&gt;=80)),"Eligible","Not Eligible")</f>
        <v>Eligible</v>
      </c>
      <c r="AF3662" t="str">
        <f>IF(Table1[[#This Row],[Performance Score]]&gt;=80,"High Performer","Low Performer")</f>
        <v>High Performer</v>
      </c>
      <c r="AG3662" t="str" cm="1">
        <f t="array" aca="1" ref="AG3662" ca="1">_xlfn.IFS(Table1[[#This Row],[Experience]]&lt;=3,"Junior",Table1[[#This Row],[Experience]]&lt;=7,"Mid Level",Table1[[#This Row],[Experience]]&gt;=7,"Senior")</f>
        <v>Senior</v>
      </c>
      <c r="AH3662" t="str">
        <f>IF(Table1[[#This Row],[Attendance %]]&gt;75,"OK","Below 75")</f>
        <v>OK</v>
      </c>
      <c r="AI3662" t="b">
        <f>ISBLANK(Table1[[#This Row],[Employee ID]])</f>
        <v>0</v>
      </c>
      <c r="AJ3662" t="b">
        <f>ISNUMBER(Table1[[#This Row],[Total Salary  ]])</f>
        <v>1</v>
      </c>
      <c r="AK3662" t="str">
        <f>IFERROR(_xlfn.XLOOKUP(Table1[[#This Row],[Manager ID]],MANAGERS!A:A,MANAGERS!B:B),"Not Found")</f>
        <v>Manager_1</v>
      </c>
    </row>
    <row r="3663" spans="1:37" x14ac:dyDescent="0.2">
      <c r="A3663" t="s">
        <v>630</v>
      </c>
      <c r="B3663" t="s">
        <v>71</v>
      </c>
      <c r="C3663" t="s">
        <v>15</v>
      </c>
      <c r="D3663" t="s">
        <v>25</v>
      </c>
      <c r="E3663" t="s">
        <v>51</v>
      </c>
      <c r="F3663" s="1">
        <v>45800</v>
      </c>
      <c r="G3663" s="1">
        <v>31640</v>
      </c>
      <c r="H3663">
        <v>62707</v>
      </c>
      <c r="I3663">
        <v>5450</v>
      </c>
      <c r="J3663">
        <v>81</v>
      </c>
      <c r="K3663">
        <v>84</v>
      </c>
      <c r="L3663" t="s">
        <v>34</v>
      </c>
      <c r="M3663">
        <v>104</v>
      </c>
      <c r="N3663">
        <f>Table1[[#This Row],[Basic Salary]]+Table1[[#This Row],[Bonus]]</f>
        <v>68157</v>
      </c>
      <c r="O3663" s="2">
        <f>Table1[[#This Row],[Bonus]]/Table1[[#This Row],[Basic Salary]]</f>
        <v>8.691214696923788E-2</v>
      </c>
      <c r="P3663">
        <f ca="1">DATEDIF(Table1[[#This Row],[Date of Birth]],TODAY(),"Y")</f>
        <v>39</v>
      </c>
      <c r="Q3663">
        <f ca="1">DATEDIF(Table1[[#This Row],[Joining Date]],TODAY(),"Y")</f>
        <v>1</v>
      </c>
      <c r="R3663" t="str">
        <f ca="1">IF(YEAR(Table1[[#This Row],[Joining Date]])=YEAR(TODAY()),"Yes","No")</f>
        <v>No</v>
      </c>
      <c r="S3663" t="str">
        <f ca="1">IF(Table1[[#This Row],[Experience]]&gt;5,"Yes","No")</f>
        <v>No</v>
      </c>
      <c r="T3663" t="str">
        <f>TEXT(Table1[[#This Row],[Joining Date]],"mmmm")</f>
        <v>May</v>
      </c>
      <c r="U3663" t="str">
        <f>TEXT(Table1[[#This Row],[Joining Date]],"yyyy")</f>
        <v>2025</v>
      </c>
      <c r="V3663" s="5">
        <f ca="1">TODAY()-Table1[[#This Row],[Joining Date]]</f>
        <v>439</v>
      </c>
      <c r="W3663" t="str">
        <f>LEFT(Table1[[#This Row],[Employee Name]],FIND(" ",Table1[[#This Row],[Employee Name]])-1)</f>
        <v>Sneha</v>
      </c>
      <c r="X3663" t="str">
        <f>RIGHT(Table1[[#This Row],[Employee Name]],LEN(Table1[[#This Row],[Employee Name]])-FIND(" ",Table1[[#This Row],[Employee Name]]))</f>
        <v>Iyer</v>
      </c>
      <c r="Y3663" t="str">
        <f>Table1[[#This Row],[Department]]&amp;"-"&amp;Table1[[#This Row],[Employee ID]]</f>
        <v>Finance-E00574</v>
      </c>
      <c r="Z3663" t="str">
        <f>LEFT(Table1[[#This Row],[Department]],3)</f>
        <v>Fin</v>
      </c>
      <c r="AA3663" t="str">
        <f>_xlfn.XLOOKUP(Table1[[#This Row],[Manager ID]],MANAGERS!A:A,MANAGERS!B:B)</f>
        <v>Manager_4</v>
      </c>
      <c r="AB3663" t="str" cm="1">
        <f t="array" ref="AB3663">_xlfn.XLOOKUP(Table1[[#This Row],[Manager ID]],Table2[[#All],[Manager ID]],Table2[[#All],[Department Head]])</f>
        <v>Finance</v>
      </c>
      <c r="AC3663" s="2">
        <f>_xlfn.XLOOKUP(Table1[[#This Row],[City]],L:L,O:O)</f>
        <v>0.24030340748661314</v>
      </c>
      <c r="AD3663" t="str" cm="1">
        <f t="array" ref="AD3663">_xlfn.IFS(Table1[[#This Row],[Performance Score]]&gt;=90,"Excellent",Table1[[#This Row],[Performance Score]]&gt;=75,"Good",Table1[[#This Row],[Performance Score]]&gt;=60,"Average",Table1[[#This Row],[Performance Score]]&lt;=60,"Need Improvement")</f>
        <v>Good</v>
      </c>
      <c r="AE3663" t="str">
        <f>IF(AND(Table1[[#This Row],[Attendance %]]&gt;=80,(Table1[[#This Row],[Performance Score]]&gt;=80)),"Eligible","Not Eligible")</f>
        <v>Eligible</v>
      </c>
      <c r="AF3663" t="str">
        <f>IF(Table1[[#This Row],[Performance Score]]&gt;=80,"High Performer","Low Performer")</f>
        <v>High Performer</v>
      </c>
      <c r="AG3663" t="str" cm="1">
        <f t="array" aca="1" ref="AG3663" ca="1">_xlfn.IFS(Table1[[#This Row],[Experience]]&lt;=3,"Junior",Table1[[#This Row],[Experience]]&lt;=7,"Mid Level",Table1[[#This Row],[Experience]]&gt;=7,"Senior")</f>
        <v>Junior</v>
      </c>
      <c r="AH3663" t="str">
        <f>IF(Table1[[#This Row],[Attendance %]]&gt;75,"OK","Below 75")</f>
        <v>OK</v>
      </c>
      <c r="AI3663" t="b">
        <f>ISBLANK(Table1[[#This Row],[Employee ID]])</f>
        <v>0</v>
      </c>
      <c r="AJ3663" t="b">
        <f>ISNUMBER(Table1[[#This Row],[Total Salary  ]])</f>
        <v>1</v>
      </c>
      <c r="AK3663" t="str">
        <f>IFERROR(_xlfn.XLOOKUP(Table1[[#This Row],[Manager ID]],MANAGERS!A:A,MANAGERS!B:B),"Not Found")</f>
        <v>Manager_4</v>
      </c>
    </row>
    <row r="3664" spans="1:37" x14ac:dyDescent="0.2">
      <c r="A3664" t="s">
        <v>4767</v>
      </c>
      <c r="B3664" t="s">
        <v>20</v>
      </c>
      <c r="C3664" t="s">
        <v>21</v>
      </c>
      <c r="D3664" t="s">
        <v>81</v>
      </c>
      <c r="E3664" t="s">
        <v>30</v>
      </c>
      <c r="F3664" s="1">
        <v>43053</v>
      </c>
      <c r="G3664" s="1">
        <v>39341</v>
      </c>
      <c r="H3664">
        <v>61985</v>
      </c>
      <c r="I3664">
        <v>6172</v>
      </c>
      <c r="J3664">
        <v>100</v>
      </c>
      <c r="K3664">
        <v>93</v>
      </c>
      <c r="L3664" t="s">
        <v>34</v>
      </c>
      <c r="M3664">
        <v>120</v>
      </c>
      <c r="N3664">
        <f>Table1[[#This Row],[Basic Salary]]+Table1[[#This Row],[Bonus]]</f>
        <v>68157</v>
      </c>
      <c r="O3664" s="2">
        <f>Table1[[#This Row],[Bonus]]/Table1[[#This Row],[Basic Salary]]</f>
        <v>9.9572477212228769E-2</v>
      </c>
      <c r="P3664">
        <f ca="1">DATEDIF(Table1[[#This Row],[Date of Birth]],TODAY(),"Y")</f>
        <v>18</v>
      </c>
      <c r="Q3664">
        <f ca="1">DATEDIF(Table1[[#This Row],[Joining Date]],TODAY(),"Y")</f>
        <v>8</v>
      </c>
      <c r="R3664" t="str">
        <f ca="1">IF(YEAR(Table1[[#This Row],[Joining Date]])=YEAR(TODAY()),"Yes","No")</f>
        <v>No</v>
      </c>
      <c r="S3664" t="str">
        <f ca="1">IF(Table1[[#This Row],[Experience]]&gt;5,"Yes","No")</f>
        <v>Yes</v>
      </c>
      <c r="T3664" t="str">
        <f>TEXT(Table1[[#This Row],[Joining Date]],"mmmm")</f>
        <v>November</v>
      </c>
      <c r="U3664" t="str">
        <f>TEXT(Table1[[#This Row],[Joining Date]],"yyyy")</f>
        <v>2017</v>
      </c>
      <c r="V3664" s="5">
        <f ca="1">TODAY()-Table1[[#This Row],[Joining Date]]</f>
        <v>3186</v>
      </c>
      <c r="W3664" t="str">
        <f>LEFT(Table1[[#This Row],[Employee Name]],FIND(" ",Table1[[#This Row],[Employee Name]])-1)</f>
        <v>Rahul</v>
      </c>
      <c r="X3664" t="str">
        <f>RIGHT(Table1[[#This Row],[Employee Name]],LEN(Table1[[#This Row],[Employee Name]])-FIND(" ",Table1[[#This Row],[Employee Name]]))</f>
        <v>Verma</v>
      </c>
      <c r="Y3664" t="str">
        <f>Table1[[#This Row],[Department]]&amp;"-"&amp;Table1[[#This Row],[Employee ID]]</f>
        <v>Sales-E04711</v>
      </c>
      <c r="Z3664" t="str">
        <f>LEFT(Table1[[#This Row],[Department]],3)</f>
        <v>Sal</v>
      </c>
      <c r="AA3664" t="str">
        <f>_xlfn.XLOOKUP(Table1[[#This Row],[Manager ID]],MANAGERS!A:A,MANAGERS!B:B)</f>
        <v>Manager_20</v>
      </c>
      <c r="AB3664" t="str" cm="1">
        <f t="array" ref="AB3664">_xlfn.XLOOKUP(Table1[[#This Row],[Manager ID]],Table2[[#All],[Manager ID]],Table2[[#All],[Department Head]])</f>
        <v>Operations</v>
      </c>
      <c r="AC3664" s="2">
        <f>_xlfn.XLOOKUP(Table1[[#This Row],[City]],L:L,O:O)</f>
        <v>0.24030340748661314</v>
      </c>
      <c r="AD3664" t="str" cm="1">
        <f t="array" ref="AD3664">_xlfn.IFS(Table1[[#This Row],[Performance Score]]&gt;=90,"Excellent",Table1[[#This Row],[Performance Score]]&gt;=75,"Good",Table1[[#This Row],[Performance Score]]&gt;=60,"Average",Table1[[#This Row],[Performance Score]]&lt;=60,"Need Improvement")</f>
        <v>Excellent</v>
      </c>
      <c r="AE3664" t="str">
        <f>IF(AND(Table1[[#This Row],[Attendance %]]&gt;=80,(Table1[[#This Row],[Performance Score]]&gt;=80)),"Eligible","Not Eligible")</f>
        <v>Eligible</v>
      </c>
      <c r="AF3664" t="str">
        <f>IF(Table1[[#This Row],[Performance Score]]&gt;=80,"High Performer","Low Performer")</f>
        <v>High Performer</v>
      </c>
      <c r="AG3664" t="str" cm="1">
        <f t="array" aca="1" ref="AG3664" ca="1">_xlfn.IFS(Table1[[#This Row],[Experience]]&lt;=3,"Junior",Table1[[#This Row],[Experience]]&lt;=7,"Mid Level",Table1[[#This Row],[Experience]]&gt;=7,"Senior")</f>
        <v>Senior</v>
      </c>
      <c r="AH3664" t="str">
        <f>IF(Table1[[#This Row],[Attendance %]]&gt;75,"OK","Below 75")</f>
        <v>OK</v>
      </c>
      <c r="AI3664" t="b">
        <f>ISBLANK(Table1[[#This Row],[Employee ID]])</f>
        <v>0</v>
      </c>
      <c r="AJ3664" t="b">
        <f>ISNUMBER(Table1[[#This Row],[Total Salary  ]])</f>
        <v>1</v>
      </c>
      <c r="AK3664" t="str">
        <f>IFERROR(_xlfn.XLOOKUP(Table1[[#This Row],[Manager ID]],MANAGERS!A:A,MANAGERS!B:B),"Not Found")</f>
        <v>Manager_20</v>
      </c>
    </row>
    <row r="3665" spans="1:37" x14ac:dyDescent="0.2">
      <c r="A3665" t="s">
        <v>2869</v>
      </c>
      <c r="B3665" t="s">
        <v>87</v>
      </c>
      <c r="C3665" t="s">
        <v>21</v>
      </c>
      <c r="D3665" t="s">
        <v>25</v>
      </c>
      <c r="E3665" t="s">
        <v>22</v>
      </c>
      <c r="F3665" s="1">
        <v>43149</v>
      </c>
      <c r="G3665" s="1">
        <v>29552</v>
      </c>
      <c r="H3665">
        <v>43326</v>
      </c>
      <c r="I3665">
        <v>24827</v>
      </c>
      <c r="J3665">
        <v>87</v>
      </c>
      <c r="K3665">
        <v>65</v>
      </c>
      <c r="L3665" t="s">
        <v>37</v>
      </c>
      <c r="M3665">
        <v>120</v>
      </c>
      <c r="N3665">
        <f>Table1[[#This Row],[Basic Salary]]+Table1[[#This Row],[Bonus]]</f>
        <v>68153</v>
      </c>
      <c r="O3665" s="2">
        <f>Table1[[#This Row],[Bonus]]/Table1[[#This Row],[Basic Salary]]</f>
        <v>0.57302774315653415</v>
      </c>
      <c r="P3665">
        <f ca="1">DATEDIF(Table1[[#This Row],[Date of Birth]],TODAY(),"Y")</f>
        <v>45</v>
      </c>
      <c r="Q3665">
        <f ca="1">DATEDIF(Table1[[#This Row],[Joining Date]],TODAY(),"Y")</f>
        <v>8</v>
      </c>
      <c r="R3665" t="str">
        <f ca="1">IF(YEAR(Table1[[#This Row],[Joining Date]])=YEAR(TODAY()),"Yes","No")</f>
        <v>No</v>
      </c>
      <c r="S3665" t="str">
        <f ca="1">IF(Table1[[#This Row],[Experience]]&gt;5,"Yes","No")</f>
        <v>Yes</v>
      </c>
      <c r="T3665" t="str">
        <f>TEXT(Table1[[#This Row],[Joining Date]],"mmmm")</f>
        <v>February</v>
      </c>
      <c r="U3665" t="str">
        <f>TEXT(Table1[[#This Row],[Joining Date]],"yyyy")</f>
        <v>2018</v>
      </c>
      <c r="V3665" s="5">
        <f ca="1">TODAY()-Table1[[#This Row],[Joining Date]]</f>
        <v>3090</v>
      </c>
      <c r="W3665" t="str">
        <f>LEFT(Table1[[#This Row],[Employee Name]],FIND(" ",Table1[[#This Row],[Employee Name]])-1)</f>
        <v>Arjun</v>
      </c>
      <c r="X3665" t="str">
        <f>RIGHT(Table1[[#This Row],[Employee Name]],LEN(Table1[[#This Row],[Employee Name]])-FIND(" ",Table1[[#This Row],[Employee Name]]))</f>
        <v>Mehta</v>
      </c>
      <c r="Y3665" t="str">
        <f>Table1[[#This Row],[Department]]&amp;"-"&amp;Table1[[#This Row],[Employee ID]]</f>
        <v>Finance-E02813</v>
      </c>
      <c r="Z3665" t="str">
        <f>LEFT(Table1[[#This Row],[Department]],3)</f>
        <v>Fin</v>
      </c>
      <c r="AA3665" t="str">
        <f>_xlfn.XLOOKUP(Table1[[#This Row],[Manager ID]],MANAGERS!A:A,MANAGERS!B:B)</f>
        <v>Manager_20</v>
      </c>
      <c r="AB3665" t="str" cm="1">
        <f t="array" ref="AB3665">_xlfn.XLOOKUP(Table1[[#This Row],[Manager ID]],Table2[[#All],[Manager ID]],Table2[[#All],[Department Head]])</f>
        <v>Operations</v>
      </c>
      <c r="AC3665" s="2">
        <f>_xlfn.XLOOKUP(Table1[[#This Row],[City]],L:L,O:O)</f>
        <v>0.24036902712549932</v>
      </c>
      <c r="AD3665" t="str" cm="1">
        <f t="array" ref="AD3665">_xlfn.IFS(Table1[[#This Row],[Performance Score]]&gt;=90,"Excellent",Table1[[#This Row],[Performance Score]]&gt;=75,"Good",Table1[[#This Row],[Performance Score]]&gt;=60,"Average",Table1[[#This Row],[Performance Score]]&lt;=60,"Need Improvement")</f>
        <v>Average</v>
      </c>
      <c r="AE3665" t="str">
        <f>IF(AND(Table1[[#This Row],[Attendance %]]&gt;=80,(Table1[[#This Row],[Performance Score]]&gt;=80)),"Eligible","Not Eligible")</f>
        <v>Not Eligible</v>
      </c>
      <c r="AF3665" t="str">
        <f>IF(Table1[[#This Row],[Performance Score]]&gt;=80,"High Performer","Low Performer")</f>
        <v>Low Performer</v>
      </c>
      <c r="AG3665" t="str" cm="1">
        <f t="array" aca="1" ref="AG3665" ca="1">_xlfn.IFS(Table1[[#This Row],[Experience]]&lt;=3,"Junior",Table1[[#This Row],[Experience]]&lt;=7,"Mid Level",Table1[[#This Row],[Experience]]&gt;=7,"Senior")</f>
        <v>Senior</v>
      </c>
      <c r="AH3665" t="str">
        <f>IF(Table1[[#This Row],[Attendance %]]&gt;75,"OK","Below 75")</f>
        <v>OK</v>
      </c>
      <c r="AI3665" t="b">
        <f>ISBLANK(Table1[[#This Row],[Employee ID]])</f>
        <v>0</v>
      </c>
      <c r="AJ3665" t="b">
        <f>ISNUMBER(Table1[[#This Row],[Total Salary  ]])</f>
        <v>1</v>
      </c>
      <c r="AK3665" t="str">
        <f>IFERROR(_xlfn.XLOOKUP(Table1[[#This Row],[Manager ID]],MANAGERS!A:A,MANAGERS!B:B),"Not Found")</f>
        <v>Manager_20</v>
      </c>
    </row>
    <row r="3666" spans="1:37" x14ac:dyDescent="0.2">
      <c r="A3666" t="s">
        <v>2949</v>
      </c>
      <c r="B3666" t="s">
        <v>60</v>
      </c>
      <c r="C3666" t="s">
        <v>15</v>
      </c>
      <c r="D3666" t="s">
        <v>33</v>
      </c>
      <c r="E3666" t="s">
        <v>26</v>
      </c>
      <c r="F3666" s="1">
        <v>44748</v>
      </c>
      <c r="G3666" s="1">
        <v>31326</v>
      </c>
      <c r="H3666">
        <v>63023</v>
      </c>
      <c r="I3666">
        <v>5085</v>
      </c>
      <c r="J3666">
        <v>62</v>
      </c>
      <c r="K3666">
        <v>91</v>
      </c>
      <c r="L3666" t="s">
        <v>53</v>
      </c>
      <c r="M3666">
        <v>105</v>
      </c>
      <c r="N3666">
        <f>Table1[[#This Row],[Basic Salary]]+Table1[[#This Row],[Bonus]]</f>
        <v>68108</v>
      </c>
      <c r="O3666" s="2">
        <f>Table1[[#This Row],[Bonus]]/Table1[[#This Row],[Basic Salary]]</f>
        <v>8.068482934801581E-2</v>
      </c>
      <c r="P3666">
        <f ca="1">DATEDIF(Table1[[#This Row],[Date of Birth]],TODAY(),"Y")</f>
        <v>40</v>
      </c>
      <c r="Q3666">
        <f ca="1">DATEDIF(Table1[[#This Row],[Joining Date]],TODAY(),"Y")</f>
        <v>4</v>
      </c>
      <c r="R3666" t="str">
        <f ca="1">IF(YEAR(Table1[[#This Row],[Joining Date]])=YEAR(TODAY()),"Yes","No")</f>
        <v>No</v>
      </c>
      <c r="S3666" t="str">
        <f ca="1">IF(Table1[[#This Row],[Experience]]&gt;5,"Yes","No")</f>
        <v>No</v>
      </c>
      <c r="T3666" t="str">
        <f>TEXT(Table1[[#This Row],[Joining Date]],"mmmm")</f>
        <v>July</v>
      </c>
      <c r="U3666" t="str">
        <f>TEXT(Table1[[#This Row],[Joining Date]],"yyyy")</f>
        <v>2022</v>
      </c>
      <c r="V3666" s="5">
        <f ca="1">TODAY()-Table1[[#This Row],[Joining Date]]</f>
        <v>1491</v>
      </c>
      <c r="W3666" t="str">
        <f>LEFT(Table1[[#This Row],[Employee Name]],FIND(" ",Table1[[#This Row],[Employee Name]])-1)</f>
        <v>Gayathri</v>
      </c>
      <c r="X3666" t="str">
        <f>RIGHT(Table1[[#This Row],[Employee Name]],LEN(Table1[[#This Row],[Employee Name]])-FIND(" ",Table1[[#This Row],[Employee Name]]))</f>
        <v>Iyer</v>
      </c>
      <c r="Y3666" t="str">
        <f>Table1[[#This Row],[Department]]&amp;"-"&amp;Table1[[#This Row],[Employee ID]]</f>
        <v>Marketing-E02893</v>
      </c>
      <c r="Z3666" t="str">
        <f>LEFT(Table1[[#This Row],[Department]],3)</f>
        <v>Mar</v>
      </c>
      <c r="AA3666" t="str">
        <f>_xlfn.XLOOKUP(Table1[[#This Row],[Manager ID]],MANAGERS!A:A,MANAGERS!B:B)</f>
        <v>Manager_5</v>
      </c>
      <c r="AB3666" t="str" cm="1">
        <f t="array" ref="AB3666">_xlfn.XLOOKUP(Table1[[#This Row],[Manager ID]],Table2[[#All],[Manager ID]],Table2[[#All],[Department Head]])</f>
        <v>Sales</v>
      </c>
      <c r="AC3666" s="2">
        <f>_xlfn.XLOOKUP(Table1[[#This Row],[City]],L:L,O:O)</f>
        <v>0.23685887225230964</v>
      </c>
      <c r="AD3666" t="str" cm="1">
        <f t="array" ref="AD3666">_xlfn.IFS(Table1[[#This Row],[Performance Score]]&gt;=90,"Excellent",Table1[[#This Row],[Performance Score]]&gt;=75,"Good",Table1[[#This Row],[Performance Score]]&gt;=60,"Average",Table1[[#This Row],[Performance Score]]&lt;=60,"Need Improvement")</f>
        <v>Excellent</v>
      </c>
      <c r="AE3666" t="str">
        <f>IF(AND(Table1[[#This Row],[Attendance %]]&gt;=80,(Table1[[#This Row],[Performance Score]]&gt;=80)),"Eligible","Not Eligible")</f>
        <v>Not Eligible</v>
      </c>
      <c r="AF3666" t="str">
        <f>IF(Table1[[#This Row],[Performance Score]]&gt;=80,"High Performer","Low Performer")</f>
        <v>High Performer</v>
      </c>
      <c r="AG3666" t="str" cm="1">
        <f t="array" aca="1" ref="AG3666" ca="1">_xlfn.IFS(Table1[[#This Row],[Experience]]&lt;=3,"Junior",Table1[[#This Row],[Experience]]&lt;=7,"Mid Level",Table1[[#This Row],[Experience]]&gt;=7,"Senior")</f>
        <v>Mid Level</v>
      </c>
      <c r="AH3666" t="str">
        <f>IF(Table1[[#This Row],[Attendance %]]&gt;75,"OK","Below 75")</f>
        <v>Below 75</v>
      </c>
      <c r="AI3666" t="b">
        <f>ISBLANK(Table1[[#This Row],[Employee ID]])</f>
        <v>0</v>
      </c>
      <c r="AJ3666" t="b">
        <f>ISNUMBER(Table1[[#This Row],[Total Salary  ]])</f>
        <v>1</v>
      </c>
      <c r="AK3666" t="str">
        <f>IFERROR(_xlfn.XLOOKUP(Table1[[#This Row],[Manager ID]],MANAGERS!A:A,MANAGERS!B:B),"Not Found")</f>
        <v>Manager_5</v>
      </c>
    </row>
    <row r="3667" spans="1:37" x14ac:dyDescent="0.2">
      <c r="A3667" t="s">
        <v>3293</v>
      </c>
      <c r="B3667" t="s">
        <v>87</v>
      </c>
      <c r="C3667" t="s">
        <v>21</v>
      </c>
      <c r="D3667" t="s">
        <v>25</v>
      </c>
      <c r="E3667" t="s">
        <v>65</v>
      </c>
      <c r="F3667" s="1">
        <v>42934</v>
      </c>
      <c r="G3667" s="1">
        <v>40772</v>
      </c>
      <c r="H3667">
        <v>44581</v>
      </c>
      <c r="I3667">
        <v>23517</v>
      </c>
      <c r="J3667">
        <v>88</v>
      </c>
      <c r="K3667">
        <v>93</v>
      </c>
      <c r="L3667" t="s">
        <v>53</v>
      </c>
      <c r="M3667">
        <v>109</v>
      </c>
      <c r="N3667">
        <f>Table1[[#This Row],[Basic Salary]]+Table1[[#This Row],[Bonus]]</f>
        <v>68098</v>
      </c>
      <c r="O3667" s="2">
        <f>Table1[[#This Row],[Bonus]]/Table1[[#This Row],[Basic Salary]]</f>
        <v>0.52751172023956394</v>
      </c>
      <c r="P3667">
        <f ca="1">DATEDIF(Table1[[#This Row],[Date of Birth]],TODAY(),"Y")</f>
        <v>14</v>
      </c>
      <c r="Q3667">
        <f ca="1">DATEDIF(Table1[[#This Row],[Joining Date]],TODAY(),"Y")</f>
        <v>9</v>
      </c>
      <c r="R3667" t="str">
        <f ca="1">IF(YEAR(Table1[[#This Row],[Joining Date]])=YEAR(TODAY()),"Yes","No")</f>
        <v>No</v>
      </c>
      <c r="S3667" t="str">
        <f ca="1">IF(Table1[[#This Row],[Experience]]&gt;5,"Yes","No")</f>
        <v>Yes</v>
      </c>
      <c r="T3667" t="str">
        <f>TEXT(Table1[[#This Row],[Joining Date]],"mmmm")</f>
        <v>July</v>
      </c>
      <c r="U3667" t="str">
        <f>TEXT(Table1[[#This Row],[Joining Date]],"yyyy")</f>
        <v>2017</v>
      </c>
      <c r="V3667" s="5">
        <f ca="1">TODAY()-Table1[[#This Row],[Joining Date]]</f>
        <v>3305</v>
      </c>
      <c r="W3667" t="str">
        <f>LEFT(Table1[[#This Row],[Employee Name]],FIND(" ",Table1[[#This Row],[Employee Name]])-1)</f>
        <v>Arjun</v>
      </c>
      <c r="X3667" t="str">
        <f>RIGHT(Table1[[#This Row],[Employee Name]],LEN(Table1[[#This Row],[Employee Name]])-FIND(" ",Table1[[#This Row],[Employee Name]]))</f>
        <v>Mehta</v>
      </c>
      <c r="Y3667" t="str">
        <f>Table1[[#This Row],[Department]]&amp;"-"&amp;Table1[[#This Row],[Employee ID]]</f>
        <v>Finance-E03237</v>
      </c>
      <c r="Z3667" t="str">
        <f>LEFT(Table1[[#This Row],[Department]],3)</f>
        <v>Fin</v>
      </c>
      <c r="AA3667" t="str">
        <f>_xlfn.XLOOKUP(Table1[[#This Row],[Manager ID]],MANAGERS!A:A,MANAGERS!B:B)</f>
        <v>Manager_9</v>
      </c>
      <c r="AB3667" t="str" cm="1">
        <f t="array" ref="AB3667">_xlfn.XLOOKUP(Table1[[#This Row],[Manager ID]],Table2[[#All],[Manager ID]],Table2[[#All],[Department Head]])</f>
        <v>Sales</v>
      </c>
      <c r="AC3667" s="2">
        <f>_xlfn.XLOOKUP(Table1[[#This Row],[City]],L:L,O:O)</f>
        <v>0.23685887225230964</v>
      </c>
      <c r="AD3667" t="str" cm="1">
        <f t="array" ref="AD3667">_xlfn.IFS(Table1[[#This Row],[Performance Score]]&gt;=90,"Excellent",Table1[[#This Row],[Performance Score]]&gt;=75,"Good",Table1[[#This Row],[Performance Score]]&gt;=60,"Average",Table1[[#This Row],[Performance Score]]&lt;=60,"Need Improvement")</f>
        <v>Excellent</v>
      </c>
      <c r="AE3667" t="str">
        <f>IF(AND(Table1[[#This Row],[Attendance %]]&gt;=80,(Table1[[#This Row],[Performance Score]]&gt;=80)),"Eligible","Not Eligible")</f>
        <v>Eligible</v>
      </c>
      <c r="AF3667" t="str">
        <f>IF(Table1[[#This Row],[Performance Score]]&gt;=80,"High Performer","Low Performer")</f>
        <v>High Performer</v>
      </c>
      <c r="AG3667" t="str" cm="1">
        <f t="array" aca="1" ref="AG3667" ca="1">_xlfn.IFS(Table1[[#This Row],[Experience]]&lt;=3,"Junior",Table1[[#This Row],[Experience]]&lt;=7,"Mid Level",Table1[[#This Row],[Experience]]&gt;=7,"Senior")</f>
        <v>Senior</v>
      </c>
      <c r="AH3667" t="str">
        <f>IF(Table1[[#This Row],[Attendance %]]&gt;75,"OK","Below 75")</f>
        <v>OK</v>
      </c>
      <c r="AI3667" t="b">
        <f>ISBLANK(Table1[[#This Row],[Employee ID]])</f>
        <v>0</v>
      </c>
      <c r="AJ3667" t="b">
        <f>ISNUMBER(Table1[[#This Row],[Total Salary  ]])</f>
        <v>1</v>
      </c>
      <c r="AK3667" t="str">
        <f>IFERROR(_xlfn.XLOOKUP(Table1[[#This Row],[Manager ID]],MANAGERS!A:A,MANAGERS!B:B),"Not Found")</f>
        <v>Manager_9</v>
      </c>
    </row>
    <row r="3668" spans="1:37" x14ac:dyDescent="0.2">
      <c r="A3668" t="s">
        <v>3767</v>
      </c>
      <c r="B3668" t="s">
        <v>62</v>
      </c>
      <c r="C3668" t="s">
        <v>15</v>
      </c>
      <c r="D3668" t="s">
        <v>81</v>
      </c>
      <c r="E3668" t="s">
        <v>17</v>
      </c>
      <c r="F3668" s="1">
        <v>45749</v>
      </c>
      <c r="G3668" s="1">
        <v>33556</v>
      </c>
      <c r="H3668">
        <v>51946</v>
      </c>
      <c r="I3668">
        <v>16142</v>
      </c>
      <c r="J3668">
        <v>93</v>
      </c>
      <c r="K3668">
        <v>91</v>
      </c>
      <c r="L3668" t="s">
        <v>18</v>
      </c>
      <c r="M3668">
        <v>109</v>
      </c>
      <c r="N3668">
        <f>Table1[[#This Row],[Basic Salary]]+Table1[[#This Row],[Bonus]]</f>
        <v>68088</v>
      </c>
      <c r="O3668" s="2">
        <f>Table1[[#This Row],[Bonus]]/Table1[[#This Row],[Basic Salary]]</f>
        <v>0.3107457744580911</v>
      </c>
      <c r="P3668">
        <f ca="1">DATEDIF(Table1[[#This Row],[Date of Birth]],TODAY(),"Y")</f>
        <v>34</v>
      </c>
      <c r="Q3668">
        <f ca="1">DATEDIF(Table1[[#This Row],[Joining Date]],TODAY(),"Y")</f>
        <v>1</v>
      </c>
      <c r="R3668" t="str">
        <f ca="1">IF(YEAR(Table1[[#This Row],[Joining Date]])=YEAR(TODAY()),"Yes","No")</f>
        <v>No</v>
      </c>
      <c r="S3668" t="str">
        <f ca="1">IF(Table1[[#This Row],[Experience]]&gt;5,"Yes","No")</f>
        <v>No</v>
      </c>
      <c r="T3668" t="str">
        <f>TEXT(Table1[[#This Row],[Joining Date]],"mmmm")</f>
        <v>April</v>
      </c>
      <c r="U3668" t="str">
        <f>TEXT(Table1[[#This Row],[Joining Date]],"yyyy")</f>
        <v>2025</v>
      </c>
      <c r="V3668" s="5">
        <f ca="1">TODAY()-Table1[[#This Row],[Joining Date]]</f>
        <v>490</v>
      </c>
      <c r="W3668" t="str">
        <f>LEFT(Table1[[#This Row],[Employee Name]],FIND(" ",Table1[[#This Row],[Employee Name]])-1)</f>
        <v>Kavya</v>
      </c>
      <c r="X3668" t="str">
        <f>RIGHT(Table1[[#This Row],[Employee Name]],LEN(Table1[[#This Row],[Employee Name]])-FIND(" ",Table1[[#This Row],[Employee Name]]))</f>
        <v>Nair</v>
      </c>
      <c r="Y3668" t="str">
        <f>Table1[[#This Row],[Department]]&amp;"-"&amp;Table1[[#This Row],[Employee ID]]</f>
        <v>Sales-E03711</v>
      </c>
      <c r="Z3668" t="str">
        <f>LEFT(Table1[[#This Row],[Department]],3)</f>
        <v>Sal</v>
      </c>
      <c r="AA3668" t="str">
        <f>_xlfn.XLOOKUP(Table1[[#This Row],[Manager ID]],MANAGERS!A:A,MANAGERS!B:B)</f>
        <v>Manager_9</v>
      </c>
      <c r="AB3668" t="str" cm="1">
        <f t="array" ref="AB3668">_xlfn.XLOOKUP(Table1[[#This Row],[Manager ID]],Table2[[#All],[Manager ID]],Table2[[#All],[Department Head]])</f>
        <v>Sales</v>
      </c>
      <c r="AC3668" s="2">
        <f>_xlfn.XLOOKUP(Table1[[#This Row],[City]],L:L,O:O)</f>
        <v>0.21356479274849693</v>
      </c>
      <c r="AD3668" t="str" cm="1">
        <f t="array" ref="AD3668">_xlfn.IFS(Table1[[#This Row],[Performance Score]]&gt;=90,"Excellent",Table1[[#This Row],[Performance Score]]&gt;=75,"Good",Table1[[#This Row],[Performance Score]]&gt;=60,"Average",Table1[[#This Row],[Performance Score]]&lt;=60,"Need Improvement")</f>
        <v>Excellent</v>
      </c>
      <c r="AE3668" t="str">
        <f>IF(AND(Table1[[#This Row],[Attendance %]]&gt;=80,(Table1[[#This Row],[Performance Score]]&gt;=80)),"Eligible","Not Eligible")</f>
        <v>Eligible</v>
      </c>
      <c r="AF3668" t="str">
        <f>IF(Table1[[#This Row],[Performance Score]]&gt;=80,"High Performer","Low Performer")</f>
        <v>High Performer</v>
      </c>
      <c r="AG3668" t="str" cm="1">
        <f t="array" aca="1" ref="AG3668" ca="1">_xlfn.IFS(Table1[[#This Row],[Experience]]&lt;=3,"Junior",Table1[[#This Row],[Experience]]&lt;=7,"Mid Level",Table1[[#This Row],[Experience]]&gt;=7,"Senior")</f>
        <v>Junior</v>
      </c>
      <c r="AH3668" t="str">
        <f>IF(Table1[[#This Row],[Attendance %]]&gt;75,"OK","Below 75")</f>
        <v>OK</v>
      </c>
      <c r="AI3668" t="b">
        <f>ISBLANK(Table1[[#This Row],[Employee ID]])</f>
        <v>0</v>
      </c>
      <c r="AJ3668" t="b">
        <f>ISNUMBER(Table1[[#This Row],[Total Salary  ]])</f>
        <v>1</v>
      </c>
      <c r="AK3668" t="str">
        <f>IFERROR(_xlfn.XLOOKUP(Table1[[#This Row],[Manager ID]],MANAGERS!A:A,MANAGERS!B:B),"Not Found")</f>
        <v>Manager_9</v>
      </c>
    </row>
    <row r="3669" spans="1:37" x14ac:dyDescent="0.2">
      <c r="A3669" t="s">
        <v>4097</v>
      </c>
      <c r="B3669" t="s">
        <v>89</v>
      </c>
      <c r="C3669" t="s">
        <v>21</v>
      </c>
      <c r="D3669" t="s">
        <v>25</v>
      </c>
      <c r="E3669" t="s">
        <v>17</v>
      </c>
      <c r="F3669" s="1">
        <v>42265</v>
      </c>
      <c r="G3669" s="1">
        <v>33328</v>
      </c>
      <c r="H3669">
        <v>39264</v>
      </c>
      <c r="I3669">
        <v>28782</v>
      </c>
      <c r="J3669">
        <v>98</v>
      </c>
      <c r="K3669">
        <v>72</v>
      </c>
      <c r="L3669" t="s">
        <v>23</v>
      </c>
      <c r="M3669">
        <v>116</v>
      </c>
      <c r="N3669">
        <f>Table1[[#This Row],[Basic Salary]]+Table1[[#This Row],[Bonus]]</f>
        <v>68046</v>
      </c>
      <c r="O3669" s="2">
        <f>Table1[[#This Row],[Bonus]]/Table1[[#This Row],[Basic Salary]]</f>
        <v>0.7330378973105135</v>
      </c>
      <c r="P3669">
        <f ca="1">DATEDIF(Table1[[#This Row],[Date of Birth]],TODAY(),"Y")</f>
        <v>35</v>
      </c>
      <c r="Q3669">
        <f ca="1">DATEDIF(Table1[[#This Row],[Joining Date]],TODAY(),"Y")</f>
        <v>10</v>
      </c>
      <c r="R3669" t="str">
        <f ca="1">IF(YEAR(Table1[[#This Row],[Joining Date]])=YEAR(TODAY()),"Yes","No")</f>
        <v>No</v>
      </c>
      <c r="S3669" t="str">
        <f ca="1">IF(Table1[[#This Row],[Experience]]&gt;5,"Yes","No")</f>
        <v>Yes</v>
      </c>
      <c r="T3669" t="str">
        <f>TEXT(Table1[[#This Row],[Joining Date]],"mmmm")</f>
        <v>September</v>
      </c>
      <c r="U3669" t="str">
        <f>TEXT(Table1[[#This Row],[Joining Date]],"yyyy")</f>
        <v>2015</v>
      </c>
      <c r="V3669" s="5">
        <f ca="1">TODAY()-Table1[[#This Row],[Joining Date]]</f>
        <v>3974</v>
      </c>
      <c r="W3669" t="str">
        <f>LEFT(Table1[[#This Row],[Employee Name]],FIND(" ",Table1[[#This Row],[Employee Name]])-1)</f>
        <v>Tarun</v>
      </c>
      <c r="X3669" t="str">
        <f>RIGHT(Table1[[#This Row],[Employee Name]],LEN(Table1[[#This Row],[Employee Name]])-FIND(" ",Table1[[#This Row],[Employee Name]]))</f>
        <v>Verma</v>
      </c>
      <c r="Y3669" t="str">
        <f>Table1[[#This Row],[Department]]&amp;"-"&amp;Table1[[#This Row],[Employee ID]]</f>
        <v>Finance-E04041</v>
      </c>
      <c r="Z3669" t="str">
        <f>LEFT(Table1[[#This Row],[Department]],3)</f>
        <v>Fin</v>
      </c>
      <c r="AA3669" t="str">
        <f>_xlfn.XLOOKUP(Table1[[#This Row],[Manager ID]],MANAGERS!A:A,MANAGERS!B:B)</f>
        <v>Manager_16</v>
      </c>
      <c r="AB3669" t="str" cm="1">
        <f t="array" ref="AB3669">_xlfn.XLOOKUP(Table1[[#This Row],[Manager ID]],Table2[[#All],[Manager ID]],Table2[[#All],[Department Head]])</f>
        <v>Sales</v>
      </c>
      <c r="AC3669" s="2">
        <f>_xlfn.XLOOKUP(Table1[[#This Row],[City]],L:L,O:O)</f>
        <v>0.23486488519629886</v>
      </c>
      <c r="AD3669" t="str" cm="1">
        <f t="array" ref="AD3669">_xlfn.IFS(Table1[[#This Row],[Performance Score]]&gt;=90,"Excellent",Table1[[#This Row],[Performance Score]]&gt;=75,"Good",Table1[[#This Row],[Performance Score]]&gt;=60,"Average",Table1[[#This Row],[Performance Score]]&lt;=60,"Need Improvement")</f>
        <v>Average</v>
      </c>
      <c r="AE3669" t="str">
        <f>IF(AND(Table1[[#This Row],[Attendance %]]&gt;=80,(Table1[[#This Row],[Performance Score]]&gt;=80)),"Eligible","Not Eligible")</f>
        <v>Not Eligible</v>
      </c>
      <c r="AF3669" t="str">
        <f>IF(Table1[[#This Row],[Performance Score]]&gt;=80,"High Performer","Low Performer")</f>
        <v>Low Performer</v>
      </c>
      <c r="AG3669" t="str" cm="1">
        <f t="array" aca="1" ref="AG3669" ca="1">_xlfn.IFS(Table1[[#This Row],[Experience]]&lt;=3,"Junior",Table1[[#This Row],[Experience]]&lt;=7,"Mid Level",Table1[[#This Row],[Experience]]&gt;=7,"Senior")</f>
        <v>Senior</v>
      </c>
      <c r="AH3669" t="str">
        <f>IF(Table1[[#This Row],[Attendance %]]&gt;75,"OK","Below 75")</f>
        <v>OK</v>
      </c>
      <c r="AI3669" t="b">
        <f>ISBLANK(Table1[[#This Row],[Employee ID]])</f>
        <v>0</v>
      </c>
      <c r="AJ3669" t="b">
        <f>ISNUMBER(Table1[[#This Row],[Total Salary  ]])</f>
        <v>1</v>
      </c>
      <c r="AK3669" t="str">
        <f>IFERROR(_xlfn.XLOOKUP(Table1[[#This Row],[Manager ID]],MANAGERS!A:A,MANAGERS!B:B),"Not Found")</f>
        <v>Manager_16</v>
      </c>
    </row>
    <row r="3670" spans="1:37" x14ac:dyDescent="0.2">
      <c r="A3670" t="s">
        <v>1864</v>
      </c>
      <c r="B3670" t="s">
        <v>93</v>
      </c>
      <c r="C3670" t="s">
        <v>21</v>
      </c>
      <c r="D3670" t="s">
        <v>33</v>
      </c>
      <c r="E3670" t="s">
        <v>17</v>
      </c>
      <c r="F3670" s="1">
        <v>42240</v>
      </c>
      <c r="G3670" s="1">
        <v>33994</v>
      </c>
      <c r="H3670">
        <v>56302</v>
      </c>
      <c r="I3670">
        <v>11705</v>
      </c>
      <c r="J3670">
        <v>73</v>
      </c>
      <c r="K3670">
        <v>53</v>
      </c>
      <c r="L3670" t="s">
        <v>34</v>
      </c>
      <c r="M3670">
        <v>112</v>
      </c>
      <c r="N3670">
        <f>Table1[[#This Row],[Basic Salary]]+Table1[[#This Row],[Bonus]]</f>
        <v>68007</v>
      </c>
      <c r="O3670" s="2">
        <f>Table1[[#This Row],[Bonus]]/Table1[[#This Row],[Basic Salary]]</f>
        <v>0.20789669993961138</v>
      </c>
      <c r="P3670">
        <f ca="1">DATEDIF(Table1[[#This Row],[Date of Birth]],TODAY(),"Y")</f>
        <v>33</v>
      </c>
      <c r="Q3670">
        <f ca="1">DATEDIF(Table1[[#This Row],[Joining Date]],TODAY(),"Y")</f>
        <v>10</v>
      </c>
      <c r="R3670" t="str">
        <f ca="1">IF(YEAR(Table1[[#This Row],[Joining Date]])=YEAR(TODAY()),"Yes","No")</f>
        <v>No</v>
      </c>
      <c r="S3670" t="str">
        <f ca="1">IF(Table1[[#This Row],[Experience]]&gt;5,"Yes","No")</f>
        <v>Yes</v>
      </c>
      <c r="T3670" t="str">
        <f>TEXT(Table1[[#This Row],[Joining Date]],"mmmm")</f>
        <v>August</v>
      </c>
      <c r="U3670" t="str">
        <f>TEXT(Table1[[#This Row],[Joining Date]],"yyyy")</f>
        <v>2015</v>
      </c>
      <c r="V3670" s="5">
        <f ca="1">TODAY()-Table1[[#This Row],[Joining Date]]</f>
        <v>3999</v>
      </c>
      <c r="W3670" t="str">
        <f>LEFT(Table1[[#This Row],[Employee Name]],FIND(" ",Table1[[#This Row],[Employee Name]])-1)</f>
        <v>Priya</v>
      </c>
      <c r="X3670" t="str">
        <f>RIGHT(Table1[[#This Row],[Employee Name]],LEN(Table1[[#This Row],[Employee Name]])-FIND(" ",Table1[[#This Row],[Employee Name]]))</f>
        <v>Reddy</v>
      </c>
      <c r="Y3670" t="str">
        <f>Table1[[#This Row],[Department]]&amp;"-"&amp;Table1[[#This Row],[Employee ID]]</f>
        <v>Marketing-E01808</v>
      </c>
      <c r="Z3670" t="str">
        <f>LEFT(Table1[[#This Row],[Department]],3)</f>
        <v>Mar</v>
      </c>
      <c r="AA3670" t="str">
        <f>_xlfn.XLOOKUP(Table1[[#This Row],[Manager ID]],MANAGERS!A:A,MANAGERS!B:B)</f>
        <v>Manager_12</v>
      </c>
      <c r="AB3670" t="str" cm="1">
        <f t="array" ref="AB3670">_xlfn.XLOOKUP(Table1[[#This Row],[Manager ID]],Table2[[#All],[Manager ID]],Table2[[#All],[Department Head]])</f>
        <v>Marketing</v>
      </c>
      <c r="AC3670" s="2">
        <f>_xlfn.XLOOKUP(Table1[[#This Row],[City]],L:L,O:O)</f>
        <v>0.24030340748661314</v>
      </c>
      <c r="AD3670" t="str" cm="1">
        <f t="array" ref="AD3670">_xlfn.IFS(Table1[[#This Row],[Performance Score]]&gt;=90,"Excellent",Table1[[#This Row],[Performance Score]]&gt;=75,"Good",Table1[[#This Row],[Performance Score]]&gt;=60,"Average",Table1[[#This Row],[Performance Score]]&lt;=60,"Need Improvement")</f>
        <v>Need Improvement</v>
      </c>
      <c r="AE3670" t="str">
        <f>IF(AND(Table1[[#This Row],[Attendance %]]&gt;=80,(Table1[[#This Row],[Performance Score]]&gt;=80)),"Eligible","Not Eligible")</f>
        <v>Not Eligible</v>
      </c>
      <c r="AF3670" t="str">
        <f>IF(Table1[[#This Row],[Performance Score]]&gt;=80,"High Performer","Low Performer")</f>
        <v>Low Performer</v>
      </c>
      <c r="AG3670" t="str" cm="1">
        <f t="array" aca="1" ref="AG3670" ca="1">_xlfn.IFS(Table1[[#This Row],[Experience]]&lt;=3,"Junior",Table1[[#This Row],[Experience]]&lt;=7,"Mid Level",Table1[[#This Row],[Experience]]&gt;=7,"Senior")</f>
        <v>Senior</v>
      </c>
      <c r="AH3670" t="str">
        <f>IF(Table1[[#This Row],[Attendance %]]&gt;75,"OK","Below 75")</f>
        <v>Below 75</v>
      </c>
      <c r="AI3670" t="b">
        <f>ISBLANK(Table1[[#This Row],[Employee ID]])</f>
        <v>0</v>
      </c>
      <c r="AJ3670" t="b">
        <f>ISNUMBER(Table1[[#This Row],[Total Salary  ]])</f>
        <v>1</v>
      </c>
      <c r="AK3670" t="str">
        <f>IFERROR(_xlfn.XLOOKUP(Table1[[#This Row],[Manager ID]],MANAGERS!A:A,MANAGERS!B:B),"Not Found")</f>
        <v>Manager_12</v>
      </c>
    </row>
    <row r="3671" spans="1:37" x14ac:dyDescent="0.2">
      <c r="A3671" t="s">
        <v>2334</v>
      </c>
      <c r="B3671" t="s">
        <v>62</v>
      </c>
      <c r="C3671" t="s">
        <v>15</v>
      </c>
      <c r="D3671" t="s">
        <v>16</v>
      </c>
      <c r="E3671" t="s">
        <v>51</v>
      </c>
      <c r="F3671" s="1">
        <v>42037</v>
      </c>
      <c r="G3671" s="1">
        <v>34656</v>
      </c>
      <c r="H3671">
        <v>55921</v>
      </c>
      <c r="I3671">
        <v>12060</v>
      </c>
      <c r="J3671">
        <v>100</v>
      </c>
      <c r="K3671">
        <v>81</v>
      </c>
      <c r="L3671" t="s">
        <v>18</v>
      </c>
      <c r="M3671">
        <v>110</v>
      </c>
      <c r="N3671">
        <f>Table1[[#This Row],[Basic Salary]]+Table1[[#This Row],[Bonus]]</f>
        <v>67981</v>
      </c>
      <c r="O3671" s="2">
        <f>Table1[[#This Row],[Bonus]]/Table1[[#This Row],[Basic Salary]]</f>
        <v>0.21566137944600419</v>
      </c>
      <c r="P3671">
        <f ca="1">DATEDIF(Table1[[#This Row],[Date of Birth]],TODAY(),"Y")</f>
        <v>31</v>
      </c>
      <c r="Q3671">
        <f ca="1">DATEDIF(Table1[[#This Row],[Joining Date]],TODAY(),"Y")</f>
        <v>11</v>
      </c>
      <c r="R3671" t="str">
        <f ca="1">IF(YEAR(Table1[[#This Row],[Joining Date]])=YEAR(TODAY()),"Yes","No")</f>
        <v>No</v>
      </c>
      <c r="S3671" t="str">
        <f ca="1">IF(Table1[[#This Row],[Experience]]&gt;5,"Yes","No")</f>
        <v>Yes</v>
      </c>
      <c r="T3671" t="str">
        <f>TEXT(Table1[[#This Row],[Joining Date]],"mmmm")</f>
        <v>February</v>
      </c>
      <c r="U3671" t="str">
        <f>TEXT(Table1[[#This Row],[Joining Date]],"yyyy")</f>
        <v>2015</v>
      </c>
      <c r="V3671" s="5">
        <f ca="1">TODAY()-Table1[[#This Row],[Joining Date]]</f>
        <v>4202</v>
      </c>
      <c r="W3671" t="str">
        <f>LEFT(Table1[[#This Row],[Employee Name]],FIND(" ",Table1[[#This Row],[Employee Name]])-1)</f>
        <v>Kavya</v>
      </c>
      <c r="X3671" t="str">
        <f>RIGHT(Table1[[#This Row],[Employee Name]],LEN(Table1[[#This Row],[Employee Name]])-FIND(" ",Table1[[#This Row],[Employee Name]]))</f>
        <v>Nair</v>
      </c>
      <c r="Y3671" t="str">
        <f>Table1[[#This Row],[Department]]&amp;"-"&amp;Table1[[#This Row],[Employee ID]]</f>
        <v>HR-E02278</v>
      </c>
      <c r="Z3671" t="str">
        <f>LEFT(Table1[[#This Row],[Department]],3)</f>
        <v>HR</v>
      </c>
      <c r="AA3671" t="str">
        <f>_xlfn.XLOOKUP(Table1[[#This Row],[Manager ID]],MANAGERS!A:A,MANAGERS!B:B)</f>
        <v>Manager_10</v>
      </c>
      <c r="AB3671" t="str" cm="1">
        <f t="array" ref="AB3671">_xlfn.XLOOKUP(Table1[[#This Row],[Manager ID]],Table2[[#All],[Manager ID]],Table2[[#All],[Department Head]])</f>
        <v>HR</v>
      </c>
      <c r="AC3671" s="2">
        <f>_xlfn.XLOOKUP(Table1[[#This Row],[City]],L:L,O:O)</f>
        <v>0.21356479274849693</v>
      </c>
      <c r="AD3671" t="str" cm="1">
        <f t="array" ref="AD3671">_xlfn.IFS(Table1[[#This Row],[Performance Score]]&gt;=90,"Excellent",Table1[[#This Row],[Performance Score]]&gt;=75,"Good",Table1[[#This Row],[Performance Score]]&gt;=60,"Average",Table1[[#This Row],[Performance Score]]&lt;=60,"Need Improvement")</f>
        <v>Good</v>
      </c>
      <c r="AE3671" t="str">
        <f>IF(AND(Table1[[#This Row],[Attendance %]]&gt;=80,(Table1[[#This Row],[Performance Score]]&gt;=80)),"Eligible","Not Eligible")</f>
        <v>Eligible</v>
      </c>
      <c r="AF3671" t="str">
        <f>IF(Table1[[#This Row],[Performance Score]]&gt;=80,"High Performer","Low Performer")</f>
        <v>High Performer</v>
      </c>
      <c r="AG3671" t="str" cm="1">
        <f t="array" aca="1" ref="AG3671" ca="1">_xlfn.IFS(Table1[[#This Row],[Experience]]&lt;=3,"Junior",Table1[[#This Row],[Experience]]&lt;=7,"Mid Level",Table1[[#This Row],[Experience]]&gt;=7,"Senior")</f>
        <v>Senior</v>
      </c>
      <c r="AH3671" t="str">
        <f>IF(Table1[[#This Row],[Attendance %]]&gt;75,"OK","Below 75")</f>
        <v>OK</v>
      </c>
      <c r="AI3671" t="b">
        <f>ISBLANK(Table1[[#This Row],[Employee ID]])</f>
        <v>0</v>
      </c>
      <c r="AJ3671" t="b">
        <f>ISNUMBER(Table1[[#This Row],[Total Salary  ]])</f>
        <v>1</v>
      </c>
      <c r="AK3671" t="str">
        <f>IFERROR(_xlfn.XLOOKUP(Table1[[#This Row],[Manager ID]],MANAGERS!A:A,MANAGERS!B:B),"Not Found")</f>
        <v>Manager_10</v>
      </c>
    </row>
    <row r="3672" spans="1:37" x14ac:dyDescent="0.2">
      <c r="A3672" t="s">
        <v>860</v>
      </c>
      <c r="B3672" t="s">
        <v>20</v>
      </c>
      <c r="C3672" t="s">
        <v>21</v>
      </c>
      <c r="D3672" t="s">
        <v>33</v>
      </c>
      <c r="E3672" t="s">
        <v>51</v>
      </c>
      <c r="F3672" s="1">
        <v>43778</v>
      </c>
      <c r="G3672" s="1">
        <v>31544</v>
      </c>
      <c r="H3672">
        <v>59131</v>
      </c>
      <c r="I3672">
        <v>8828</v>
      </c>
      <c r="J3672">
        <v>80</v>
      </c>
      <c r="K3672">
        <v>42</v>
      </c>
      <c r="L3672" t="s">
        <v>37</v>
      </c>
      <c r="M3672">
        <v>116</v>
      </c>
      <c r="N3672">
        <f>Table1[[#This Row],[Basic Salary]]+Table1[[#This Row],[Bonus]]</f>
        <v>67959</v>
      </c>
      <c r="O3672" s="2">
        <f>Table1[[#This Row],[Bonus]]/Table1[[#This Row],[Basic Salary]]</f>
        <v>0.14929563173293198</v>
      </c>
      <c r="P3672">
        <f ca="1">DATEDIF(Table1[[#This Row],[Date of Birth]],TODAY(),"Y")</f>
        <v>40</v>
      </c>
      <c r="Q3672">
        <f ca="1">DATEDIF(Table1[[#This Row],[Joining Date]],TODAY(),"Y")</f>
        <v>6</v>
      </c>
      <c r="R3672" t="str">
        <f ca="1">IF(YEAR(Table1[[#This Row],[Joining Date]])=YEAR(TODAY()),"Yes","No")</f>
        <v>No</v>
      </c>
      <c r="S3672" t="str">
        <f ca="1">IF(Table1[[#This Row],[Experience]]&gt;5,"Yes","No")</f>
        <v>Yes</v>
      </c>
      <c r="T3672" t="str">
        <f>TEXT(Table1[[#This Row],[Joining Date]],"mmmm")</f>
        <v>November</v>
      </c>
      <c r="U3672" t="str">
        <f>TEXT(Table1[[#This Row],[Joining Date]],"yyyy")</f>
        <v>2019</v>
      </c>
      <c r="V3672" s="5">
        <f ca="1">TODAY()-Table1[[#This Row],[Joining Date]]</f>
        <v>2461</v>
      </c>
      <c r="W3672" t="str">
        <f>LEFT(Table1[[#This Row],[Employee Name]],FIND(" ",Table1[[#This Row],[Employee Name]])-1)</f>
        <v>Rahul</v>
      </c>
      <c r="X3672" t="str">
        <f>RIGHT(Table1[[#This Row],[Employee Name]],LEN(Table1[[#This Row],[Employee Name]])-FIND(" ",Table1[[#This Row],[Employee Name]]))</f>
        <v>Verma</v>
      </c>
      <c r="Y3672" t="str">
        <f>Table1[[#This Row],[Department]]&amp;"-"&amp;Table1[[#This Row],[Employee ID]]</f>
        <v>Marketing-E00804</v>
      </c>
      <c r="Z3672" t="str">
        <f>LEFT(Table1[[#This Row],[Department]],3)</f>
        <v>Mar</v>
      </c>
      <c r="AA3672" t="str">
        <f>_xlfn.XLOOKUP(Table1[[#This Row],[Manager ID]],MANAGERS!A:A,MANAGERS!B:B)</f>
        <v>Manager_16</v>
      </c>
      <c r="AB3672" t="str" cm="1">
        <f t="array" ref="AB3672">_xlfn.XLOOKUP(Table1[[#This Row],[Manager ID]],Table2[[#All],[Manager ID]],Table2[[#All],[Department Head]])</f>
        <v>Sales</v>
      </c>
      <c r="AC3672" s="2">
        <f>_xlfn.XLOOKUP(Table1[[#This Row],[City]],L:L,O:O)</f>
        <v>0.24036902712549932</v>
      </c>
      <c r="AD3672" t="str" cm="1">
        <f t="array" ref="AD3672">_xlfn.IFS(Table1[[#This Row],[Performance Score]]&gt;=90,"Excellent",Table1[[#This Row],[Performance Score]]&gt;=75,"Good",Table1[[#This Row],[Performance Score]]&gt;=60,"Average",Table1[[#This Row],[Performance Score]]&lt;=60,"Need Improvement")</f>
        <v>Need Improvement</v>
      </c>
      <c r="AE3672" t="str">
        <f>IF(AND(Table1[[#This Row],[Attendance %]]&gt;=80,(Table1[[#This Row],[Performance Score]]&gt;=80)),"Eligible","Not Eligible")</f>
        <v>Not Eligible</v>
      </c>
      <c r="AF3672" t="str">
        <f>IF(Table1[[#This Row],[Performance Score]]&gt;=80,"High Performer","Low Performer")</f>
        <v>Low Performer</v>
      </c>
      <c r="AG3672" t="str" cm="1">
        <f t="array" aca="1" ref="AG3672" ca="1">_xlfn.IFS(Table1[[#This Row],[Experience]]&lt;=3,"Junior",Table1[[#This Row],[Experience]]&lt;=7,"Mid Level",Table1[[#This Row],[Experience]]&gt;=7,"Senior")</f>
        <v>Mid Level</v>
      </c>
      <c r="AH3672" t="str">
        <f>IF(Table1[[#This Row],[Attendance %]]&gt;75,"OK","Below 75")</f>
        <v>OK</v>
      </c>
      <c r="AI3672" t="b">
        <f>ISBLANK(Table1[[#This Row],[Employee ID]])</f>
        <v>0</v>
      </c>
      <c r="AJ3672" t="b">
        <f>ISNUMBER(Table1[[#This Row],[Total Salary  ]])</f>
        <v>1</v>
      </c>
      <c r="AK3672" t="str">
        <f>IFERROR(_xlfn.XLOOKUP(Table1[[#This Row],[Manager ID]],MANAGERS!A:A,MANAGERS!B:B),"Not Found")</f>
        <v>Manager_16</v>
      </c>
    </row>
    <row r="3673" spans="1:37" x14ac:dyDescent="0.2">
      <c r="A3673" t="s">
        <v>3085</v>
      </c>
      <c r="B3673" t="s">
        <v>77</v>
      </c>
      <c r="C3673" t="s">
        <v>21</v>
      </c>
      <c r="D3673" t="s">
        <v>33</v>
      </c>
      <c r="E3673" t="s">
        <v>51</v>
      </c>
      <c r="F3673" s="1">
        <v>44211</v>
      </c>
      <c r="G3673" s="1">
        <v>39125</v>
      </c>
      <c r="H3673">
        <v>55156</v>
      </c>
      <c r="I3673">
        <v>12803</v>
      </c>
      <c r="J3673">
        <v>76</v>
      </c>
      <c r="K3673">
        <v>53</v>
      </c>
      <c r="L3673" t="s">
        <v>27</v>
      </c>
      <c r="M3673">
        <v>112</v>
      </c>
      <c r="N3673">
        <f>Table1[[#This Row],[Basic Salary]]+Table1[[#This Row],[Bonus]]</f>
        <v>67959</v>
      </c>
      <c r="O3673" s="2">
        <f>Table1[[#This Row],[Bonus]]/Table1[[#This Row],[Basic Salary]]</f>
        <v>0.23212343172093697</v>
      </c>
      <c r="P3673">
        <f ca="1">DATEDIF(Table1[[#This Row],[Date of Birth]],TODAY(),"Y")</f>
        <v>19</v>
      </c>
      <c r="Q3673">
        <f ca="1">DATEDIF(Table1[[#This Row],[Joining Date]],TODAY(),"Y")</f>
        <v>5</v>
      </c>
      <c r="R3673" t="str">
        <f ca="1">IF(YEAR(Table1[[#This Row],[Joining Date]])=YEAR(TODAY()),"Yes","No")</f>
        <v>No</v>
      </c>
      <c r="S3673" t="str">
        <f ca="1">IF(Table1[[#This Row],[Experience]]&gt;5,"Yes","No")</f>
        <v>No</v>
      </c>
      <c r="T3673" t="str">
        <f>TEXT(Table1[[#This Row],[Joining Date]],"mmmm")</f>
        <v>January</v>
      </c>
      <c r="U3673" t="str">
        <f>TEXT(Table1[[#This Row],[Joining Date]],"yyyy")</f>
        <v>2021</v>
      </c>
      <c r="V3673" s="5">
        <f ca="1">TODAY()-Table1[[#This Row],[Joining Date]]</f>
        <v>2028</v>
      </c>
      <c r="W3673" t="str">
        <f>LEFT(Table1[[#This Row],[Employee Name]],FIND(" ",Table1[[#This Row],[Employee Name]])-1)</f>
        <v>Rohan</v>
      </c>
      <c r="X3673" t="str">
        <f>RIGHT(Table1[[#This Row],[Employee Name]],LEN(Table1[[#This Row],[Employee Name]])-FIND(" ",Table1[[#This Row],[Employee Name]]))</f>
        <v>Gupta</v>
      </c>
      <c r="Y3673" t="str">
        <f>Table1[[#This Row],[Department]]&amp;"-"&amp;Table1[[#This Row],[Employee ID]]</f>
        <v>Marketing-E03029</v>
      </c>
      <c r="Z3673" t="str">
        <f>LEFT(Table1[[#This Row],[Department]],3)</f>
        <v>Mar</v>
      </c>
      <c r="AA3673" t="str">
        <f>_xlfn.XLOOKUP(Table1[[#This Row],[Manager ID]],MANAGERS!A:A,MANAGERS!B:B)</f>
        <v>Manager_12</v>
      </c>
      <c r="AB3673" t="str" cm="1">
        <f t="array" ref="AB3673">_xlfn.XLOOKUP(Table1[[#This Row],[Manager ID]],Table2[[#All],[Manager ID]],Table2[[#All],[Department Head]])</f>
        <v>Marketing</v>
      </c>
      <c r="AC3673" s="2">
        <f>_xlfn.XLOOKUP(Table1[[#This Row],[City]],L:L,O:O)</f>
        <v>0.23674293405114402</v>
      </c>
      <c r="AD3673" t="str" cm="1">
        <f t="array" ref="AD3673">_xlfn.IFS(Table1[[#This Row],[Performance Score]]&gt;=90,"Excellent",Table1[[#This Row],[Performance Score]]&gt;=75,"Good",Table1[[#This Row],[Performance Score]]&gt;=60,"Average",Table1[[#This Row],[Performance Score]]&lt;=60,"Need Improvement")</f>
        <v>Need Improvement</v>
      </c>
      <c r="AE3673" t="str">
        <f>IF(AND(Table1[[#This Row],[Attendance %]]&gt;=80,(Table1[[#This Row],[Performance Score]]&gt;=80)),"Eligible","Not Eligible")</f>
        <v>Not Eligible</v>
      </c>
      <c r="AF3673" t="str">
        <f>IF(Table1[[#This Row],[Performance Score]]&gt;=80,"High Performer","Low Performer")</f>
        <v>Low Performer</v>
      </c>
      <c r="AG3673" t="str" cm="1">
        <f t="array" aca="1" ref="AG3673" ca="1">_xlfn.IFS(Table1[[#This Row],[Experience]]&lt;=3,"Junior",Table1[[#This Row],[Experience]]&lt;=7,"Mid Level",Table1[[#This Row],[Experience]]&gt;=7,"Senior")</f>
        <v>Mid Level</v>
      </c>
      <c r="AH3673" t="str">
        <f>IF(Table1[[#This Row],[Attendance %]]&gt;75,"OK","Below 75")</f>
        <v>OK</v>
      </c>
      <c r="AI3673" t="b">
        <f>ISBLANK(Table1[[#This Row],[Employee ID]])</f>
        <v>0</v>
      </c>
      <c r="AJ3673" t="b">
        <f>ISNUMBER(Table1[[#This Row],[Total Salary  ]])</f>
        <v>1</v>
      </c>
      <c r="AK3673" t="str">
        <f>IFERROR(_xlfn.XLOOKUP(Table1[[#This Row],[Manager ID]],MANAGERS!A:A,MANAGERS!B:B),"Not Found")</f>
        <v>Manager_12</v>
      </c>
    </row>
    <row r="3674" spans="1:37" x14ac:dyDescent="0.2">
      <c r="A3674" t="s">
        <v>920</v>
      </c>
      <c r="B3674" t="s">
        <v>85</v>
      </c>
      <c r="C3674" t="s">
        <v>21</v>
      </c>
      <c r="D3674" t="s">
        <v>40</v>
      </c>
      <c r="E3674" t="s">
        <v>22</v>
      </c>
      <c r="F3674" s="1">
        <v>45245</v>
      </c>
      <c r="G3674" s="1">
        <v>31561</v>
      </c>
      <c r="H3674">
        <v>43630</v>
      </c>
      <c r="I3674">
        <v>24320</v>
      </c>
      <c r="J3674">
        <v>86</v>
      </c>
      <c r="K3674">
        <v>43</v>
      </c>
      <c r="L3674" t="s">
        <v>31</v>
      </c>
      <c r="M3674">
        <v>110</v>
      </c>
      <c r="N3674">
        <f>Table1[[#This Row],[Basic Salary]]+Table1[[#This Row],[Bonus]]</f>
        <v>67950</v>
      </c>
      <c r="O3674" s="2">
        <f>Table1[[#This Row],[Bonus]]/Table1[[#This Row],[Basic Salary]]</f>
        <v>0.5574146229658492</v>
      </c>
      <c r="P3674">
        <f ca="1">DATEDIF(Table1[[#This Row],[Date of Birth]],TODAY(),"Y")</f>
        <v>40</v>
      </c>
      <c r="Q3674">
        <f ca="1">DATEDIF(Table1[[#This Row],[Joining Date]],TODAY(),"Y")</f>
        <v>2</v>
      </c>
      <c r="R3674" t="str">
        <f ca="1">IF(YEAR(Table1[[#This Row],[Joining Date]])=YEAR(TODAY()),"Yes","No")</f>
        <v>No</v>
      </c>
      <c r="S3674" t="str">
        <f ca="1">IF(Table1[[#This Row],[Experience]]&gt;5,"Yes","No")</f>
        <v>No</v>
      </c>
      <c r="T3674" t="str">
        <f>TEXT(Table1[[#This Row],[Joining Date]],"mmmm")</f>
        <v>November</v>
      </c>
      <c r="U3674" t="str">
        <f>TEXT(Table1[[#This Row],[Joining Date]],"yyyy")</f>
        <v>2023</v>
      </c>
      <c r="V3674" s="5">
        <f ca="1">TODAY()-Table1[[#This Row],[Joining Date]]</f>
        <v>994</v>
      </c>
      <c r="W3674" t="str">
        <f>LEFT(Table1[[#This Row],[Employee Name]],FIND(" ",Table1[[#This Row],[Employee Name]])-1)</f>
        <v>Pooja</v>
      </c>
      <c r="X3674" t="str">
        <f>RIGHT(Table1[[#This Row],[Employee Name]],LEN(Table1[[#This Row],[Employee Name]])-FIND(" ",Table1[[#This Row],[Employee Name]]))</f>
        <v>Das</v>
      </c>
      <c r="Y3674" t="str">
        <f>Table1[[#This Row],[Department]]&amp;"-"&amp;Table1[[#This Row],[Employee ID]]</f>
        <v>IT-E00864</v>
      </c>
      <c r="Z3674" t="str">
        <f>LEFT(Table1[[#This Row],[Department]],3)</f>
        <v>IT</v>
      </c>
      <c r="AA3674" t="str">
        <f>_xlfn.XLOOKUP(Table1[[#This Row],[Manager ID]],MANAGERS!A:A,MANAGERS!B:B)</f>
        <v>Manager_10</v>
      </c>
      <c r="AB3674" t="str" cm="1">
        <f t="array" ref="AB3674">_xlfn.XLOOKUP(Table1[[#This Row],[Manager ID]],Table2[[#All],[Manager ID]],Table2[[#All],[Department Head]])</f>
        <v>HR</v>
      </c>
      <c r="AC3674" s="2">
        <f>_xlfn.XLOOKUP(Table1[[#This Row],[City]],L:L,O:O)</f>
        <v>0.241864189087755</v>
      </c>
      <c r="AD3674" t="str" cm="1">
        <f t="array" ref="AD3674">_xlfn.IFS(Table1[[#This Row],[Performance Score]]&gt;=90,"Excellent",Table1[[#This Row],[Performance Score]]&gt;=75,"Good",Table1[[#This Row],[Performance Score]]&gt;=60,"Average",Table1[[#This Row],[Performance Score]]&lt;=60,"Need Improvement")</f>
        <v>Need Improvement</v>
      </c>
      <c r="AE3674" t="str">
        <f>IF(AND(Table1[[#This Row],[Attendance %]]&gt;=80,(Table1[[#This Row],[Performance Score]]&gt;=80)),"Eligible","Not Eligible")</f>
        <v>Not Eligible</v>
      </c>
      <c r="AF3674" t="str">
        <f>IF(Table1[[#This Row],[Performance Score]]&gt;=80,"High Performer","Low Performer")</f>
        <v>Low Performer</v>
      </c>
      <c r="AG3674" t="str" cm="1">
        <f t="array" aca="1" ref="AG3674" ca="1">_xlfn.IFS(Table1[[#This Row],[Experience]]&lt;=3,"Junior",Table1[[#This Row],[Experience]]&lt;=7,"Mid Level",Table1[[#This Row],[Experience]]&gt;=7,"Senior")</f>
        <v>Junior</v>
      </c>
      <c r="AH3674" t="str">
        <f>IF(Table1[[#This Row],[Attendance %]]&gt;75,"OK","Below 75")</f>
        <v>OK</v>
      </c>
      <c r="AI3674" t="b">
        <f>ISBLANK(Table1[[#This Row],[Employee ID]])</f>
        <v>0</v>
      </c>
      <c r="AJ3674" t="b">
        <f>ISNUMBER(Table1[[#This Row],[Total Salary  ]])</f>
        <v>1</v>
      </c>
      <c r="AK3674" t="str">
        <f>IFERROR(_xlfn.XLOOKUP(Table1[[#This Row],[Manager ID]],MANAGERS!A:A,MANAGERS!B:B),"Not Found")</f>
        <v>Manager_10</v>
      </c>
    </row>
    <row r="3675" spans="1:37" x14ac:dyDescent="0.2">
      <c r="A3675" t="s">
        <v>508</v>
      </c>
      <c r="B3675" t="s">
        <v>39</v>
      </c>
      <c r="C3675" t="s">
        <v>15</v>
      </c>
      <c r="D3675" t="s">
        <v>40</v>
      </c>
      <c r="E3675" t="s">
        <v>30</v>
      </c>
      <c r="F3675" s="1">
        <v>44217</v>
      </c>
      <c r="G3675" s="1">
        <v>41082</v>
      </c>
      <c r="H3675">
        <v>62070</v>
      </c>
      <c r="I3675">
        <v>5809</v>
      </c>
      <c r="J3675">
        <v>93</v>
      </c>
      <c r="K3675">
        <v>92</v>
      </c>
      <c r="L3675" t="s">
        <v>34</v>
      </c>
      <c r="M3675">
        <v>112</v>
      </c>
      <c r="N3675">
        <f>Table1[[#This Row],[Basic Salary]]+Table1[[#This Row],[Bonus]]</f>
        <v>67879</v>
      </c>
      <c r="O3675" s="2">
        <f>Table1[[#This Row],[Bonus]]/Table1[[#This Row],[Basic Salary]]</f>
        <v>9.3587884646367012E-2</v>
      </c>
      <c r="P3675">
        <f ca="1">DATEDIF(Table1[[#This Row],[Date of Birth]],TODAY(),"Y")</f>
        <v>14</v>
      </c>
      <c r="Q3675">
        <f ca="1">DATEDIF(Table1[[#This Row],[Joining Date]],TODAY(),"Y")</f>
        <v>5</v>
      </c>
      <c r="R3675" t="str">
        <f ca="1">IF(YEAR(Table1[[#This Row],[Joining Date]])=YEAR(TODAY()),"Yes","No")</f>
        <v>No</v>
      </c>
      <c r="S3675" t="str">
        <f ca="1">IF(Table1[[#This Row],[Experience]]&gt;5,"Yes","No")</f>
        <v>No</v>
      </c>
      <c r="T3675" t="str">
        <f>TEXT(Table1[[#This Row],[Joining Date]],"mmmm")</f>
        <v>January</v>
      </c>
      <c r="U3675" t="str">
        <f>TEXT(Table1[[#This Row],[Joining Date]],"yyyy")</f>
        <v>2021</v>
      </c>
      <c r="V3675" s="5">
        <f ca="1">TODAY()-Table1[[#This Row],[Joining Date]]</f>
        <v>2022</v>
      </c>
      <c r="W3675" t="str">
        <f>LEFT(Table1[[#This Row],[Employee Name]],FIND(" ",Table1[[#This Row],[Employee Name]])-1)</f>
        <v>Karan</v>
      </c>
      <c r="X3675" t="str">
        <f>RIGHT(Table1[[#This Row],[Employee Name]],LEN(Table1[[#This Row],[Employee Name]])-FIND(" ",Table1[[#This Row],[Employee Name]]))</f>
        <v>Malhotra</v>
      </c>
      <c r="Y3675" t="str">
        <f>Table1[[#This Row],[Department]]&amp;"-"&amp;Table1[[#This Row],[Employee ID]]</f>
        <v>IT-E00452</v>
      </c>
      <c r="Z3675" t="str">
        <f>LEFT(Table1[[#This Row],[Department]],3)</f>
        <v>IT</v>
      </c>
      <c r="AA3675" t="str">
        <f>_xlfn.XLOOKUP(Table1[[#This Row],[Manager ID]],MANAGERS!A:A,MANAGERS!B:B)</f>
        <v>Manager_12</v>
      </c>
      <c r="AB3675" t="str" cm="1">
        <f t="array" ref="AB3675">_xlfn.XLOOKUP(Table1[[#This Row],[Manager ID]],Table2[[#All],[Manager ID]],Table2[[#All],[Department Head]])</f>
        <v>Marketing</v>
      </c>
      <c r="AC3675" s="2">
        <f>_xlfn.XLOOKUP(Table1[[#This Row],[City]],L:L,O:O)</f>
        <v>0.24030340748661314</v>
      </c>
      <c r="AD3675" t="str" cm="1">
        <f t="array" ref="AD3675">_xlfn.IFS(Table1[[#This Row],[Performance Score]]&gt;=90,"Excellent",Table1[[#This Row],[Performance Score]]&gt;=75,"Good",Table1[[#This Row],[Performance Score]]&gt;=60,"Average",Table1[[#This Row],[Performance Score]]&lt;=60,"Need Improvement")</f>
        <v>Excellent</v>
      </c>
      <c r="AE3675" t="str">
        <f>IF(AND(Table1[[#This Row],[Attendance %]]&gt;=80,(Table1[[#This Row],[Performance Score]]&gt;=80)),"Eligible","Not Eligible")</f>
        <v>Eligible</v>
      </c>
      <c r="AF3675" t="str">
        <f>IF(Table1[[#This Row],[Performance Score]]&gt;=80,"High Performer","Low Performer")</f>
        <v>High Performer</v>
      </c>
      <c r="AG3675" t="str" cm="1">
        <f t="array" aca="1" ref="AG3675" ca="1">_xlfn.IFS(Table1[[#This Row],[Experience]]&lt;=3,"Junior",Table1[[#This Row],[Experience]]&lt;=7,"Mid Level",Table1[[#This Row],[Experience]]&gt;=7,"Senior")</f>
        <v>Mid Level</v>
      </c>
      <c r="AH3675" t="str">
        <f>IF(Table1[[#This Row],[Attendance %]]&gt;75,"OK","Below 75")</f>
        <v>OK</v>
      </c>
      <c r="AI3675" t="b">
        <f>ISBLANK(Table1[[#This Row],[Employee ID]])</f>
        <v>0</v>
      </c>
      <c r="AJ3675" t="b">
        <f>ISNUMBER(Table1[[#This Row],[Total Salary  ]])</f>
        <v>1</v>
      </c>
      <c r="AK3675" t="str">
        <f>IFERROR(_xlfn.XLOOKUP(Table1[[#This Row],[Manager ID]],MANAGERS!A:A,MANAGERS!B:B),"Not Found")</f>
        <v>Manager_12</v>
      </c>
    </row>
    <row r="3676" spans="1:37" x14ac:dyDescent="0.2">
      <c r="A3676" t="s">
        <v>596</v>
      </c>
      <c r="B3676" t="s">
        <v>57</v>
      </c>
      <c r="C3676" t="s">
        <v>15</v>
      </c>
      <c r="D3676" t="s">
        <v>81</v>
      </c>
      <c r="E3676" t="s">
        <v>26</v>
      </c>
      <c r="F3676" s="1">
        <v>44620</v>
      </c>
      <c r="G3676" s="1">
        <v>34116</v>
      </c>
      <c r="H3676">
        <v>51047</v>
      </c>
      <c r="I3676">
        <v>16810</v>
      </c>
      <c r="J3676">
        <v>63</v>
      </c>
      <c r="K3676">
        <v>95</v>
      </c>
      <c r="L3676" t="s">
        <v>18</v>
      </c>
      <c r="M3676">
        <v>107</v>
      </c>
      <c r="N3676">
        <f>Table1[[#This Row],[Basic Salary]]+Table1[[#This Row],[Bonus]]</f>
        <v>67857</v>
      </c>
      <c r="O3676" s="2">
        <f>Table1[[#This Row],[Bonus]]/Table1[[#This Row],[Basic Salary]]</f>
        <v>0.32930436656414674</v>
      </c>
      <c r="P3676">
        <f ca="1">DATEDIF(Table1[[#This Row],[Date of Birth]],TODAY(),"Y")</f>
        <v>33</v>
      </c>
      <c r="Q3676">
        <f ca="1">DATEDIF(Table1[[#This Row],[Joining Date]],TODAY(),"Y")</f>
        <v>4</v>
      </c>
      <c r="R3676" t="str">
        <f ca="1">IF(YEAR(Table1[[#This Row],[Joining Date]])=YEAR(TODAY()),"Yes","No")</f>
        <v>No</v>
      </c>
      <c r="S3676" t="str">
        <f ca="1">IF(Table1[[#This Row],[Experience]]&gt;5,"Yes","No")</f>
        <v>No</v>
      </c>
      <c r="T3676" t="str">
        <f>TEXT(Table1[[#This Row],[Joining Date]],"mmmm")</f>
        <v>February</v>
      </c>
      <c r="U3676" t="str">
        <f>TEXT(Table1[[#This Row],[Joining Date]],"yyyy")</f>
        <v>2022</v>
      </c>
      <c r="V3676" s="5">
        <f ca="1">TODAY()-Table1[[#This Row],[Joining Date]]</f>
        <v>1619</v>
      </c>
      <c r="W3676" t="str">
        <f>LEFT(Table1[[#This Row],[Employee Name]],FIND(" ",Table1[[#This Row],[Employee Name]])-1)</f>
        <v>Swathi</v>
      </c>
      <c r="X3676" t="str">
        <f>RIGHT(Table1[[#This Row],[Employee Name]],LEN(Table1[[#This Row],[Employee Name]])-FIND(" ",Table1[[#This Row],[Employee Name]]))</f>
        <v>Ramesh</v>
      </c>
      <c r="Y3676" t="str">
        <f>Table1[[#This Row],[Department]]&amp;"-"&amp;Table1[[#This Row],[Employee ID]]</f>
        <v>Sales-E00540</v>
      </c>
      <c r="Z3676" t="str">
        <f>LEFT(Table1[[#This Row],[Department]],3)</f>
        <v>Sal</v>
      </c>
      <c r="AA3676" t="str">
        <f>_xlfn.XLOOKUP(Table1[[#This Row],[Manager ID]],MANAGERS!A:A,MANAGERS!B:B)</f>
        <v>Manager_7</v>
      </c>
      <c r="AB3676" t="str" cm="1">
        <f t="array" ref="AB3676">_xlfn.XLOOKUP(Table1[[#This Row],[Manager ID]],Table2[[#All],[Manager ID]],Table2[[#All],[Department Head]])</f>
        <v>Operations</v>
      </c>
      <c r="AC3676" s="2">
        <f>_xlfn.XLOOKUP(Table1[[#This Row],[City]],L:L,O:O)</f>
        <v>0.21356479274849693</v>
      </c>
      <c r="AD3676" t="str" cm="1">
        <f t="array" ref="AD3676">_xlfn.IFS(Table1[[#This Row],[Performance Score]]&gt;=90,"Excellent",Table1[[#This Row],[Performance Score]]&gt;=75,"Good",Table1[[#This Row],[Performance Score]]&gt;=60,"Average",Table1[[#This Row],[Performance Score]]&lt;=60,"Need Improvement")</f>
        <v>Excellent</v>
      </c>
      <c r="AE3676" t="str">
        <f>IF(AND(Table1[[#This Row],[Attendance %]]&gt;=80,(Table1[[#This Row],[Performance Score]]&gt;=80)),"Eligible","Not Eligible")</f>
        <v>Not Eligible</v>
      </c>
      <c r="AF3676" t="str">
        <f>IF(Table1[[#This Row],[Performance Score]]&gt;=80,"High Performer","Low Performer")</f>
        <v>High Performer</v>
      </c>
      <c r="AG3676" t="str" cm="1">
        <f t="array" aca="1" ref="AG3676" ca="1">_xlfn.IFS(Table1[[#This Row],[Experience]]&lt;=3,"Junior",Table1[[#This Row],[Experience]]&lt;=7,"Mid Level",Table1[[#This Row],[Experience]]&gt;=7,"Senior")</f>
        <v>Mid Level</v>
      </c>
      <c r="AH3676" t="str">
        <f>IF(Table1[[#This Row],[Attendance %]]&gt;75,"OK","Below 75")</f>
        <v>Below 75</v>
      </c>
      <c r="AI3676" t="b">
        <f>ISBLANK(Table1[[#This Row],[Employee ID]])</f>
        <v>0</v>
      </c>
      <c r="AJ3676" t="b">
        <f>ISNUMBER(Table1[[#This Row],[Total Salary  ]])</f>
        <v>1</v>
      </c>
      <c r="AK3676" t="str">
        <f>IFERROR(_xlfn.XLOOKUP(Table1[[#This Row],[Manager ID]],MANAGERS!A:A,MANAGERS!B:B),"Not Found")</f>
        <v>Manager_7</v>
      </c>
    </row>
    <row r="3677" spans="1:37" x14ac:dyDescent="0.2">
      <c r="A3677" t="s">
        <v>1909</v>
      </c>
      <c r="B3677" t="s">
        <v>20</v>
      </c>
      <c r="C3677" t="s">
        <v>15</v>
      </c>
      <c r="D3677" t="s">
        <v>81</v>
      </c>
      <c r="E3677" t="s">
        <v>30</v>
      </c>
      <c r="F3677" s="1">
        <v>44933</v>
      </c>
      <c r="G3677" s="1">
        <v>32026</v>
      </c>
      <c r="H3677">
        <v>51557</v>
      </c>
      <c r="I3677">
        <v>16296</v>
      </c>
      <c r="J3677">
        <v>85</v>
      </c>
      <c r="K3677">
        <v>46</v>
      </c>
      <c r="L3677" t="s">
        <v>27</v>
      </c>
      <c r="M3677">
        <v>118</v>
      </c>
      <c r="N3677">
        <f>Table1[[#This Row],[Basic Salary]]+Table1[[#This Row],[Bonus]]</f>
        <v>67853</v>
      </c>
      <c r="O3677" s="2">
        <f>Table1[[#This Row],[Bonus]]/Table1[[#This Row],[Basic Salary]]</f>
        <v>0.31607735128110637</v>
      </c>
      <c r="P3677">
        <f ca="1">DATEDIF(Table1[[#This Row],[Date of Birth]],TODAY(),"Y")</f>
        <v>38</v>
      </c>
      <c r="Q3677">
        <f ca="1">DATEDIF(Table1[[#This Row],[Joining Date]],TODAY(),"Y")</f>
        <v>3</v>
      </c>
      <c r="R3677" t="str">
        <f ca="1">IF(YEAR(Table1[[#This Row],[Joining Date]])=YEAR(TODAY()),"Yes","No")</f>
        <v>No</v>
      </c>
      <c r="S3677" t="str">
        <f ca="1">IF(Table1[[#This Row],[Experience]]&gt;5,"Yes","No")</f>
        <v>No</v>
      </c>
      <c r="T3677" t="str">
        <f>TEXT(Table1[[#This Row],[Joining Date]],"mmmm")</f>
        <v>January</v>
      </c>
      <c r="U3677" t="str">
        <f>TEXT(Table1[[#This Row],[Joining Date]],"yyyy")</f>
        <v>2023</v>
      </c>
      <c r="V3677" s="5">
        <f ca="1">TODAY()-Table1[[#This Row],[Joining Date]]</f>
        <v>1306</v>
      </c>
      <c r="W3677" t="str">
        <f>LEFT(Table1[[#This Row],[Employee Name]],FIND(" ",Table1[[#This Row],[Employee Name]])-1)</f>
        <v>Rahul</v>
      </c>
      <c r="X3677" t="str">
        <f>RIGHT(Table1[[#This Row],[Employee Name]],LEN(Table1[[#This Row],[Employee Name]])-FIND(" ",Table1[[#This Row],[Employee Name]]))</f>
        <v>Verma</v>
      </c>
      <c r="Y3677" t="str">
        <f>Table1[[#This Row],[Department]]&amp;"-"&amp;Table1[[#This Row],[Employee ID]]</f>
        <v>Sales-E01853</v>
      </c>
      <c r="Z3677" t="str">
        <f>LEFT(Table1[[#This Row],[Department]],3)</f>
        <v>Sal</v>
      </c>
      <c r="AA3677" t="str">
        <f>_xlfn.XLOOKUP(Table1[[#This Row],[Manager ID]],MANAGERS!A:A,MANAGERS!B:B)</f>
        <v>Manager_18</v>
      </c>
      <c r="AB3677" t="str" cm="1">
        <f t="array" ref="AB3677">_xlfn.XLOOKUP(Table1[[#This Row],[Manager ID]],Table2[[#All],[Manager ID]],Table2[[#All],[Department Head]])</f>
        <v>Support</v>
      </c>
      <c r="AC3677" s="2">
        <f>_xlfn.XLOOKUP(Table1[[#This Row],[City]],L:L,O:O)</f>
        <v>0.23674293405114402</v>
      </c>
      <c r="AD3677" t="str" cm="1">
        <f t="array" ref="AD3677">_xlfn.IFS(Table1[[#This Row],[Performance Score]]&gt;=90,"Excellent",Table1[[#This Row],[Performance Score]]&gt;=75,"Good",Table1[[#This Row],[Performance Score]]&gt;=60,"Average",Table1[[#This Row],[Performance Score]]&lt;=60,"Need Improvement")</f>
        <v>Need Improvement</v>
      </c>
      <c r="AE3677" t="str">
        <f>IF(AND(Table1[[#This Row],[Attendance %]]&gt;=80,(Table1[[#This Row],[Performance Score]]&gt;=80)),"Eligible","Not Eligible")</f>
        <v>Not Eligible</v>
      </c>
      <c r="AF3677" t="str">
        <f>IF(Table1[[#This Row],[Performance Score]]&gt;=80,"High Performer","Low Performer")</f>
        <v>Low Performer</v>
      </c>
      <c r="AG3677" t="str" cm="1">
        <f t="array" aca="1" ref="AG3677" ca="1">_xlfn.IFS(Table1[[#This Row],[Experience]]&lt;=3,"Junior",Table1[[#This Row],[Experience]]&lt;=7,"Mid Level",Table1[[#This Row],[Experience]]&gt;=7,"Senior")</f>
        <v>Junior</v>
      </c>
      <c r="AH3677" t="str">
        <f>IF(Table1[[#This Row],[Attendance %]]&gt;75,"OK","Below 75")</f>
        <v>OK</v>
      </c>
      <c r="AI3677" t="b">
        <f>ISBLANK(Table1[[#This Row],[Employee ID]])</f>
        <v>0</v>
      </c>
      <c r="AJ3677" t="b">
        <f>ISNUMBER(Table1[[#This Row],[Total Salary  ]])</f>
        <v>1</v>
      </c>
      <c r="AK3677" t="str">
        <f>IFERROR(_xlfn.XLOOKUP(Table1[[#This Row],[Manager ID]],MANAGERS!A:A,MANAGERS!B:B),"Not Found")</f>
        <v>Manager_18</v>
      </c>
    </row>
    <row r="3678" spans="1:37" x14ac:dyDescent="0.2">
      <c r="A3678" t="s">
        <v>4598</v>
      </c>
      <c r="B3678" t="s">
        <v>14</v>
      </c>
      <c r="C3678" t="s">
        <v>21</v>
      </c>
      <c r="D3678" t="s">
        <v>40</v>
      </c>
      <c r="E3678" t="s">
        <v>22</v>
      </c>
      <c r="F3678" s="1">
        <v>42951</v>
      </c>
      <c r="G3678" s="1">
        <v>39836</v>
      </c>
      <c r="H3678">
        <v>62294</v>
      </c>
      <c r="I3678">
        <v>5545</v>
      </c>
      <c r="J3678">
        <v>77</v>
      </c>
      <c r="K3678">
        <v>68</v>
      </c>
      <c r="L3678" t="s">
        <v>18</v>
      </c>
      <c r="M3678">
        <v>112</v>
      </c>
      <c r="N3678">
        <f>Table1[[#This Row],[Basic Salary]]+Table1[[#This Row],[Bonus]]</f>
        <v>67839</v>
      </c>
      <c r="O3678" s="2">
        <f>Table1[[#This Row],[Bonus]]/Table1[[#This Row],[Basic Salary]]</f>
        <v>8.9013388127267473E-2</v>
      </c>
      <c r="P3678">
        <f ca="1">DATEDIF(Table1[[#This Row],[Date of Birth]],TODAY(),"Y")</f>
        <v>17</v>
      </c>
      <c r="Q3678">
        <f ca="1">DATEDIF(Table1[[#This Row],[Joining Date]],TODAY(),"Y")</f>
        <v>9</v>
      </c>
      <c r="R3678" t="str">
        <f ca="1">IF(YEAR(Table1[[#This Row],[Joining Date]])=YEAR(TODAY()),"Yes","No")</f>
        <v>No</v>
      </c>
      <c r="S3678" t="str">
        <f ca="1">IF(Table1[[#This Row],[Experience]]&gt;5,"Yes","No")</f>
        <v>Yes</v>
      </c>
      <c r="T3678" t="str">
        <f>TEXT(Table1[[#This Row],[Joining Date]],"mmmm")</f>
        <v>August</v>
      </c>
      <c r="U3678" t="str">
        <f>TEXT(Table1[[#This Row],[Joining Date]],"yyyy")</f>
        <v>2017</v>
      </c>
      <c r="V3678" s="5">
        <f ca="1">TODAY()-Table1[[#This Row],[Joining Date]]</f>
        <v>3288</v>
      </c>
      <c r="W3678" t="str">
        <f>LEFT(Table1[[#This Row],[Employee Name]],FIND(" ",Table1[[#This Row],[Employee Name]])-1)</f>
        <v>Nisha</v>
      </c>
      <c r="X3678" t="str">
        <f>RIGHT(Table1[[#This Row],[Employee Name]],LEN(Table1[[#This Row],[Employee Name]])-FIND(" ",Table1[[#This Row],[Employee Name]]))</f>
        <v>Kapoor</v>
      </c>
      <c r="Y3678" t="str">
        <f>Table1[[#This Row],[Department]]&amp;"-"&amp;Table1[[#This Row],[Employee ID]]</f>
        <v>IT-E04542</v>
      </c>
      <c r="Z3678" t="str">
        <f>LEFT(Table1[[#This Row],[Department]],3)</f>
        <v>IT</v>
      </c>
      <c r="AA3678" t="str">
        <f>_xlfn.XLOOKUP(Table1[[#This Row],[Manager ID]],MANAGERS!A:A,MANAGERS!B:B)</f>
        <v>Manager_12</v>
      </c>
      <c r="AB3678" t="str" cm="1">
        <f t="array" ref="AB3678">_xlfn.XLOOKUP(Table1[[#This Row],[Manager ID]],Table2[[#All],[Manager ID]],Table2[[#All],[Department Head]])</f>
        <v>Marketing</v>
      </c>
      <c r="AC3678" s="2">
        <f>_xlfn.XLOOKUP(Table1[[#This Row],[City]],L:L,O:O)</f>
        <v>0.21356479274849693</v>
      </c>
      <c r="AD3678" t="str" cm="1">
        <f t="array" ref="AD3678">_xlfn.IFS(Table1[[#This Row],[Performance Score]]&gt;=90,"Excellent",Table1[[#This Row],[Performance Score]]&gt;=75,"Good",Table1[[#This Row],[Performance Score]]&gt;=60,"Average",Table1[[#This Row],[Performance Score]]&lt;=60,"Need Improvement")</f>
        <v>Average</v>
      </c>
      <c r="AE3678" t="str">
        <f>IF(AND(Table1[[#This Row],[Attendance %]]&gt;=80,(Table1[[#This Row],[Performance Score]]&gt;=80)),"Eligible","Not Eligible")</f>
        <v>Not Eligible</v>
      </c>
      <c r="AF3678" t="str">
        <f>IF(Table1[[#This Row],[Performance Score]]&gt;=80,"High Performer","Low Performer")</f>
        <v>Low Performer</v>
      </c>
      <c r="AG3678" t="str" cm="1">
        <f t="array" aca="1" ref="AG3678" ca="1">_xlfn.IFS(Table1[[#This Row],[Experience]]&lt;=3,"Junior",Table1[[#This Row],[Experience]]&lt;=7,"Mid Level",Table1[[#This Row],[Experience]]&gt;=7,"Senior")</f>
        <v>Senior</v>
      </c>
      <c r="AH3678" t="str">
        <f>IF(Table1[[#This Row],[Attendance %]]&gt;75,"OK","Below 75")</f>
        <v>OK</v>
      </c>
      <c r="AI3678" t="b">
        <f>ISBLANK(Table1[[#This Row],[Employee ID]])</f>
        <v>0</v>
      </c>
      <c r="AJ3678" t="b">
        <f>ISNUMBER(Table1[[#This Row],[Total Salary  ]])</f>
        <v>1</v>
      </c>
      <c r="AK3678" t="str">
        <f>IFERROR(_xlfn.XLOOKUP(Table1[[#This Row],[Manager ID]],MANAGERS!A:A,MANAGERS!B:B),"Not Found")</f>
        <v>Manager_12</v>
      </c>
    </row>
    <row r="3679" spans="1:37" x14ac:dyDescent="0.2">
      <c r="A3679" t="s">
        <v>2036</v>
      </c>
      <c r="B3679" t="s">
        <v>29</v>
      </c>
      <c r="C3679" t="s">
        <v>15</v>
      </c>
      <c r="D3679" t="s">
        <v>16</v>
      </c>
      <c r="E3679" t="s">
        <v>51</v>
      </c>
      <c r="F3679" s="1">
        <v>45968</v>
      </c>
      <c r="G3679" s="1">
        <v>38623</v>
      </c>
      <c r="H3679">
        <v>54098</v>
      </c>
      <c r="I3679">
        <v>13713</v>
      </c>
      <c r="J3679">
        <v>94</v>
      </c>
      <c r="K3679">
        <v>65</v>
      </c>
      <c r="L3679" t="s">
        <v>23</v>
      </c>
      <c r="M3679">
        <v>117</v>
      </c>
      <c r="N3679">
        <f>Table1[[#This Row],[Basic Salary]]+Table1[[#This Row],[Bonus]]</f>
        <v>67811</v>
      </c>
      <c r="O3679" s="2">
        <f>Table1[[#This Row],[Bonus]]/Table1[[#This Row],[Basic Salary]]</f>
        <v>0.25348441716884174</v>
      </c>
      <c r="P3679">
        <f ca="1">DATEDIF(Table1[[#This Row],[Date of Birth]],TODAY(),"Y")</f>
        <v>20</v>
      </c>
      <c r="Q3679">
        <f ca="1">DATEDIF(Table1[[#This Row],[Joining Date]],TODAY(),"Y")</f>
        <v>0</v>
      </c>
      <c r="R3679" t="str">
        <f ca="1">IF(YEAR(Table1[[#This Row],[Joining Date]])=YEAR(TODAY()),"Yes","No")</f>
        <v>No</v>
      </c>
      <c r="S3679" t="str">
        <f ca="1">IF(Table1[[#This Row],[Experience]]&gt;5,"Yes","No")</f>
        <v>No</v>
      </c>
      <c r="T3679" t="str">
        <f>TEXT(Table1[[#This Row],[Joining Date]],"mmmm")</f>
        <v>November</v>
      </c>
      <c r="U3679" t="str">
        <f>TEXT(Table1[[#This Row],[Joining Date]],"yyyy")</f>
        <v>2025</v>
      </c>
      <c r="V3679" s="5">
        <f ca="1">TODAY()-Table1[[#This Row],[Joining Date]]</f>
        <v>271</v>
      </c>
      <c r="W3679" t="str">
        <f>LEFT(Table1[[#This Row],[Employee Name]],FIND(" ",Table1[[#This Row],[Employee Name]])-1)</f>
        <v>Vikram</v>
      </c>
      <c r="X3679" t="str">
        <f>RIGHT(Table1[[#This Row],[Employee Name]],LEN(Table1[[#This Row],[Employee Name]])-FIND(" ",Table1[[#This Row],[Employee Name]]))</f>
        <v>Singh</v>
      </c>
      <c r="Y3679" t="str">
        <f>Table1[[#This Row],[Department]]&amp;"-"&amp;Table1[[#This Row],[Employee ID]]</f>
        <v>HR-E01980</v>
      </c>
      <c r="Z3679" t="str">
        <f>LEFT(Table1[[#This Row],[Department]],3)</f>
        <v>HR</v>
      </c>
      <c r="AA3679" t="str">
        <f>_xlfn.XLOOKUP(Table1[[#This Row],[Manager ID]],MANAGERS!A:A,MANAGERS!B:B)</f>
        <v>Manager_17</v>
      </c>
      <c r="AB3679" t="str" cm="1">
        <f t="array" ref="AB3679">_xlfn.XLOOKUP(Table1[[#This Row],[Manager ID]],Table2[[#All],[Manager ID]],Table2[[#All],[Department Head]])</f>
        <v>Finance</v>
      </c>
      <c r="AC3679" s="2">
        <f>_xlfn.XLOOKUP(Table1[[#This Row],[City]],L:L,O:O)</f>
        <v>0.23486488519629886</v>
      </c>
      <c r="AD3679" t="str" cm="1">
        <f t="array" ref="AD3679">_xlfn.IFS(Table1[[#This Row],[Performance Score]]&gt;=90,"Excellent",Table1[[#This Row],[Performance Score]]&gt;=75,"Good",Table1[[#This Row],[Performance Score]]&gt;=60,"Average",Table1[[#This Row],[Performance Score]]&lt;=60,"Need Improvement")</f>
        <v>Average</v>
      </c>
      <c r="AE3679" t="str">
        <f>IF(AND(Table1[[#This Row],[Attendance %]]&gt;=80,(Table1[[#This Row],[Performance Score]]&gt;=80)),"Eligible","Not Eligible")</f>
        <v>Not Eligible</v>
      </c>
      <c r="AF3679" t="str">
        <f>IF(Table1[[#This Row],[Performance Score]]&gt;=80,"High Performer","Low Performer")</f>
        <v>Low Performer</v>
      </c>
      <c r="AG3679" t="str" cm="1">
        <f t="array" aca="1" ref="AG3679" ca="1">_xlfn.IFS(Table1[[#This Row],[Experience]]&lt;=3,"Junior",Table1[[#This Row],[Experience]]&lt;=7,"Mid Level",Table1[[#This Row],[Experience]]&gt;=7,"Senior")</f>
        <v>Junior</v>
      </c>
      <c r="AH3679" t="str">
        <f>IF(Table1[[#This Row],[Attendance %]]&gt;75,"OK","Below 75")</f>
        <v>OK</v>
      </c>
      <c r="AI3679" t="b">
        <f>ISBLANK(Table1[[#This Row],[Employee ID]])</f>
        <v>0</v>
      </c>
      <c r="AJ3679" t="b">
        <f>ISNUMBER(Table1[[#This Row],[Total Salary  ]])</f>
        <v>1</v>
      </c>
      <c r="AK3679" t="str">
        <f>IFERROR(_xlfn.XLOOKUP(Table1[[#This Row],[Manager ID]],MANAGERS!A:A,MANAGERS!B:B),"Not Found")</f>
        <v>Manager_17</v>
      </c>
    </row>
    <row r="3680" spans="1:37" x14ac:dyDescent="0.2">
      <c r="A3680" t="s">
        <v>479</v>
      </c>
      <c r="B3680" t="s">
        <v>89</v>
      </c>
      <c r="C3680" t="s">
        <v>21</v>
      </c>
      <c r="D3680" t="s">
        <v>33</v>
      </c>
      <c r="E3680" t="s">
        <v>17</v>
      </c>
      <c r="F3680" s="1">
        <v>44632</v>
      </c>
      <c r="G3680" s="1">
        <v>35526</v>
      </c>
      <c r="H3680">
        <v>44484</v>
      </c>
      <c r="I3680">
        <v>23295</v>
      </c>
      <c r="J3680">
        <v>99</v>
      </c>
      <c r="K3680">
        <v>43</v>
      </c>
      <c r="L3680" t="s">
        <v>53</v>
      </c>
      <c r="M3680">
        <v>106</v>
      </c>
      <c r="N3680">
        <f>Table1[[#This Row],[Basic Salary]]+Table1[[#This Row],[Bonus]]</f>
        <v>67779</v>
      </c>
      <c r="O3680" s="2">
        <f>Table1[[#This Row],[Bonus]]/Table1[[#This Row],[Basic Salary]]</f>
        <v>0.52367143242514158</v>
      </c>
      <c r="P3680">
        <f ca="1">DATEDIF(Table1[[#This Row],[Date of Birth]],TODAY(),"Y")</f>
        <v>29</v>
      </c>
      <c r="Q3680">
        <f ca="1">DATEDIF(Table1[[#This Row],[Joining Date]],TODAY(),"Y")</f>
        <v>4</v>
      </c>
      <c r="R3680" t="str">
        <f ca="1">IF(YEAR(Table1[[#This Row],[Joining Date]])=YEAR(TODAY()),"Yes","No")</f>
        <v>No</v>
      </c>
      <c r="S3680" t="str">
        <f ca="1">IF(Table1[[#This Row],[Experience]]&gt;5,"Yes","No")</f>
        <v>No</v>
      </c>
      <c r="T3680" t="str">
        <f>TEXT(Table1[[#This Row],[Joining Date]],"mmmm")</f>
        <v>March</v>
      </c>
      <c r="U3680" t="str">
        <f>TEXT(Table1[[#This Row],[Joining Date]],"yyyy")</f>
        <v>2022</v>
      </c>
      <c r="V3680" s="5">
        <f ca="1">TODAY()-Table1[[#This Row],[Joining Date]]</f>
        <v>1607</v>
      </c>
      <c r="W3680" t="str">
        <f>LEFT(Table1[[#This Row],[Employee Name]],FIND(" ",Table1[[#This Row],[Employee Name]])-1)</f>
        <v>Tarun</v>
      </c>
      <c r="X3680" t="str">
        <f>RIGHT(Table1[[#This Row],[Employee Name]],LEN(Table1[[#This Row],[Employee Name]])-FIND(" ",Table1[[#This Row],[Employee Name]]))</f>
        <v>Verma</v>
      </c>
      <c r="Y3680" t="str">
        <f>Table1[[#This Row],[Department]]&amp;"-"&amp;Table1[[#This Row],[Employee ID]]</f>
        <v>Marketing-E00423</v>
      </c>
      <c r="Z3680" t="str">
        <f>LEFT(Table1[[#This Row],[Department]],3)</f>
        <v>Mar</v>
      </c>
      <c r="AA3680" t="str">
        <f>_xlfn.XLOOKUP(Table1[[#This Row],[Manager ID]],MANAGERS!A:A,MANAGERS!B:B)</f>
        <v>Manager_6</v>
      </c>
      <c r="AB3680" t="str" cm="1">
        <f t="array" ref="AB3680">_xlfn.XLOOKUP(Table1[[#This Row],[Manager ID]],Table2[[#All],[Manager ID]],Table2[[#All],[Department Head]])</f>
        <v>HR</v>
      </c>
      <c r="AC3680" s="2">
        <f>_xlfn.XLOOKUP(Table1[[#This Row],[City]],L:L,O:O)</f>
        <v>0.23685887225230964</v>
      </c>
      <c r="AD3680" t="str" cm="1">
        <f t="array" ref="AD3680">_xlfn.IFS(Table1[[#This Row],[Performance Score]]&gt;=90,"Excellent",Table1[[#This Row],[Performance Score]]&gt;=75,"Good",Table1[[#This Row],[Performance Score]]&gt;=60,"Average",Table1[[#This Row],[Performance Score]]&lt;=60,"Need Improvement")</f>
        <v>Need Improvement</v>
      </c>
      <c r="AE3680" t="str">
        <f>IF(AND(Table1[[#This Row],[Attendance %]]&gt;=80,(Table1[[#This Row],[Performance Score]]&gt;=80)),"Eligible","Not Eligible")</f>
        <v>Not Eligible</v>
      </c>
      <c r="AF3680" t="str">
        <f>IF(Table1[[#This Row],[Performance Score]]&gt;=80,"High Performer","Low Performer")</f>
        <v>Low Performer</v>
      </c>
      <c r="AG3680" t="str" cm="1">
        <f t="array" aca="1" ref="AG3680" ca="1">_xlfn.IFS(Table1[[#This Row],[Experience]]&lt;=3,"Junior",Table1[[#This Row],[Experience]]&lt;=7,"Mid Level",Table1[[#This Row],[Experience]]&gt;=7,"Senior")</f>
        <v>Mid Level</v>
      </c>
      <c r="AH3680" t="str">
        <f>IF(Table1[[#This Row],[Attendance %]]&gt;75,"OK","Below 75")</f>
        <v>OK</v>
      </c>
      <c r="AI3680" t="b">
        <f>ISBLANK(Table1[[#This Row],[Employee ID]])</f>
        <v>0</v>
      </c>
      <c r="AJ3680" t="b">
        <f>ISNUMBER(Table1[[#This Row],[Total Salary  ]])</f>
        <v>1</v>
      </c>
      <c r="AK3680" t="str">
        <f>IFERROR(_xlfn.XLOOKUP(Table1[[#This Row],[Manager ID]],MANAGERS!A:A,MANAGERS!B:B),"Not Found")</f>
        <v>Manager_6</v>
      </c>
    </row>
    <row r="3681" spans="1:37" x14ac:dyDescent="0.2">
      <c r="A3681" t="s">
        <v>3744</v>
      </c>
      <c r="B3681" t="s">
        <v>14</v>
      </c>
      <c r="C3681" t="s">
        <v>15</v>
      </c>
      <c r="D3681" t="s">
        <v>81</v>
      </c>
      <c r="E3681" t="s">
        <v>30</v>
      </c>
      <c r="F3681" s="1">
        <v>43215</v>
      </c>
      <c r="G3681" s="1">
        <v>32263</v>
      </c>
      <c r="H3681">
        <v>41811</v>
      </c>
      <c r="I3681">
        <v>25951</v>
      </c>
      <c r="J3681">
        <v>80</v>
      </c>
      <c r="K3681">
        <v>52</v>
      </c>
      <c r="L3681" t="s">
        <v>31</v>
      </c>
      <c r="M3681">
        <v>104</v>
      </c>
      <c r="N3681">
        <f>Table1[[#This Row],[Basic Salary]]+Table1[[#This Row],[Bonus]]</f>
        <v>67762</v>
      </c>
      <c r="O3681" s="2">
        <f>Table1[[#This Row],[Bonus]]/Table1[[#This Row],[Basic Salary]]</f>
        <v>0.62067398531486928</v>
      </c>
      <c r="P3681">
        <f ca="1">DATEDIF(Table1[[#This Row],[Date of Birth]],TODAY(),"Y")</f>
        <v>38</v>
      </c>
      <c r="Q3681">
        <f ca="1">DATEDIF(Table1[[#This Row],[Joining Date]],TODAY(),"Y")</f>
        <v>8</v>
      </c>
      <c r="R3681" t="str">
        <f ca="1">IF(YEAR(Table1[[#This Row],[Joining Date]])=YEAR(TODAY()),"Yes","No")</f>
        <v>No</v>
      </c>
      <c r="S3681" t="str">
        <f ca="1">IF(Table1[[#This Row],[Experience]]&gt;5,"Yes","No")</f>
        <v>Yes</v>
      </c>
      <c r="T3681" t="str">
        <f>TEXT(Table1[[#This Row],[Joining Date]],"mmmm")</f>
        <v>April</v>
      </c>
      <c r="U3681" t="str">
        <f>TEXT(Table1[[#This Row],[Joining Date]],"yyyy")</f>
        <v>2018</v>
      </c>
      <c r="V3681" s="5">
        <f ca="1">TODAY()-Table1[[#This Row],[Joining Date]]</f>
        <v>3024</v>
      </c>
      <c r="W3681" t="str">
        <f>LEFT(Table1[[#This Row],[Employee Name]],FIND(" ",Table1[[#This Row],[Employee Name]])-1)</f>
        <v>Nisha</v>
      </c>
      <c r="X3681" t="str">
        <f>RIGHT(Table1[[#This Row],[Employee Name]],LEN(Table1[[#This Row],[Employee Name]])-FIND(" ",Table1[[#This Row],[Employee Name]]))</f>
        <v>Kapoor</v>
      </c>
      <c r="Y3681" t="str">
        <f>Table1[[#This Row],[Department]]&amp;"-"&amp;Table1[[#This Row],[Employee ID]]</f>
        <v>Sales-E03688</v>
      </c>
      <c r="Z3681" t="str">
        <f>LEFT(Table1[[#This Row],[Department]],3)</f>
        <v>Sal</v>
      </c>
      <c r="AA3681" t="str">
        <f>_xlfn.XLOOKUP(Table1[[#This Row],[Manager ID]],MANAGERS!A:A,MANAGERS!B:B)</f>
        <v>Manager_4</v>
      </c>
      <c r="AB3681" t="str" cm="1">
        <f t="array" ref="AB3681">_xlfn.XLOOKUP(Table1[[#This Row],[Manager ID]],Table2[[#All],[Manager ID]],Table2[[#All],[Department Head]])</f>
        <v>Finance</v>
      </c>
      <c r="AC3681" s="2">
        <f>_xlfn.XLOOKUP(Table1[[#This Row],[City]],L:L,O:O)</f>
        <v>0.241864189087755</v>
      </c>
      <c r="AD3681" t="str" cm="1">
        <f t="array" ref="AD3681">_xlfn.IFS(Table1[[#This Row],[Performance Score]]&gt;=90,"Excellent",Table1[[#This Row],[Performance Score]]&gt;=75,"Good",Table1[[#This Row],[Performance Score]]&gt;=60,"Average",Table1[[#This Row],[Performance Score]]&lt;=60,"Need Improvement")</f>
        <v>Need Improvement</v>
      </c>
      <c r="AE3681" t="str">
        <f>IF(AND(Table1[[#This Row],[Attendance %]]&gt;=80,(Table1[[#This Row],[Performance Score]]&gt;=80)),"Eligible","Not Eligible")</f>
        <v>Not Eligible</v>
      </c>
      <c r="AF3681" t="str">
        <f>IF(Table1[[#This Row],[Performance Score]]&gt;=80,"High Performer","Low Performer")</f>
        <v>Low Performer</v>
      </c>
      <c r="AG3681" t="str" cm="1">
        <f t="array" aca="1" ref="AG3681" ca="1">_xlfn.IFS(Table1[[#This Row],[Experience]]&lt;=3,"Junior",Table1[[#This Row],[Experience]]&lt;=7,"Mid Level",Table1[[#This Row],[Experience]]&gt;=7,"Senior")</f>
        <v>Senior</v>
      </c>
      <c r="AH3681" t="str">
        <f>IF(Table1[[#This Row],[Attendance %]]&gt;75,"OK","Below 75")</f>
        <v>OK</v>
      </c>
      <c r="AI3681" t="b">
        <f>ISBLANK(Table1[[#This Row],[Employee ID]])</f>
        <v>0</v>
      </c>
      <c r="AJ3681" t="b">
        <f>ISNUMBER(Table1[[#This Row],[Total Salary  ]])</f>
        <v>1</v>
      </c>
      <c r="AK3681" t="str">
        <f>IFERROR(_xlfn.XLOOKUP(Table1[[#This Row],[Manager ID]],MANAGERS!A:A,MANAGERS!B:B),"Not Found")</f>
        <v>Manager_4</v>
      </c>
    </row>
    <row r="3682" spans="1:37" x14ac:dyDescent="0.2">
      <c r="A3682" t="s">
        <v>1537</v>
      </c>
      <c r="B3682" t="s">
        <v>48</v>
      </c>
      <c r="C3682" t="s">
        <v>21</v>
      </c>
      <c r="D3682" t="s">
        <v>40</v>
      </c>
      <c r="E3682" t="s">
        <v>65</v>
      </c>
      <c r="F3682" s="1">
        <v>45778</v>
      </c>
      <c r="G3682" s="1">
        <v>35532</v>
      </c>
      <c r="H3682">
        <v>38582</v>
      </c>
      <c r="I3682">
        <v>29126</v>
      </c>
      <c r="J3682">
        <v>78</v>
      </c>
      <c r="K3682">
        <v>79</v>
      </c>
      <c r="L3682" t="s">
        <v>23</v>
      </c>
      <c r="M3682">
        <v>103</v>
      </c>
      <c r="N3682">
        <f>Table1[[#This Row],[Basic Salary]]+Table1[[#This Row],[Bonus]]</f>
        <v>67708</v>
      </c>
      <c r="O3682" s="2">
        <f>Table1[[#This Row],[Bonus]]/Table1[[#This Row],[Basic Salary]]</f>
        <v>0.75491161681613184</v>
      </c>
      <c r="P3682">
        <f ca="1">DATEDIF(Table1[[#This Row],[Date of Birth]],TODAY(),"Y")</f>
        <v>29</v>
      </c>
      <c r="Q3682">
        <f ca="1">DATEDIF(Table1[[#This Row],[Joining Date]],TODAY(),"Y")</f>
        <v>1</v>
      </c>
      <c r="R3682" t="str">
        <f ca="1">IF(YEAR(Table1[[#This Row],[Joining Date]])=YEAR(TODAY()),"Yes","No")</f>
        <v>No</v>
      </c>
      <c r="S3682" t="str">
        <f ca="1">IF(Table1[[#This Row],[Experience]]&gt;5,"Yes","No")</f>
        <v>No</v>
      </c>
      <c r="T3682" t="str">
        <f>TEXT(Table1[[#This Row],[Joining Date]],"mmmm")</f>
        <v>May</v>
      </c>
      <c r="U3682" t="str">
        <f>TEXT(Table1[[#This Row],[Joining Date]],"yyyy")</f>
        <v>2025</v>
      </c>
      <c r="V3682" s="5">
        <f ca="1">TODAY()-Table1[[#This Row],[Joining Date]]</f>
        <v>461</v>
      </c>
      <c r="W3682" t="str">
        <f>LEFT(Table1[[#This Row],[Employee Name]],FIND(" ",Table1[[#This Row],[Employee Name]])-1)</f>
        <v>Aditya</v>
      </c>
      <c r="X3682" t="str">
        <f>RIGHT(Table1[[#This Row],[Employee Name]],LEN(Table1[[#This Row],[Employee Name]])-FIND(" ",Table1[[#This Row],[Employee Name]]))</f>
        <v>Kapoor</v>
      </c>
      <c r="Y3682" t="str">
        <f>Table1[[#This Row],[Department]]&amp;"-"&amp;Table1[[#This Row],[Employee ID]]</f>
        <v>IT-E01481</v>
      </c>
      <c r="Z3682" t="str">
        <f>LEFT(Table1[[#This Row],[Department]],3)</f>
        <v>IT</v>
      </c>
      <c r="AA3682" t="str">
        <f>_xlfn.XLOOKUP(Table1[[#This Row],[Manager ID]],MANAGERS!A:A,MANAGERS!B:B)</f>
        <v>Manager_3</v>
      </c>
      <c r="AB3682" t="str" cm="1">
        <f t="array" ref="AB3682">_xlfn.XLOOKUP(Table1[[#This Row],[Manager ID]],Table2[[#All],[Manager ID]],Table2[[#All],[Department Head]])</f>
        <v>IT</v>
      </c>
      <c r="AC3682" s="2">
        <f>_xlfn.XLOOKUP(Table1[[#This Row],[City]],L:L,O:O)</f>
        <v>0.23486488519629886</v>
      </c>
      <c r="AD3682" t="str" cm="1">
        <f t="array" ref="AD3682">_xlfn.IFS(Table1[[#This Row],[Performance Score]]&gt;=90,"Excellent",Table1[[#This Row],[Performance Score]]&gt;=75,"Good",Table1[[#This Row],[Performance Score]]&gt;=60,"Average",Table1[[#This Row],[Performance Score]]&lt;=60,"Need Improvement")</f>
        <v>Good</v>
      </c>
      <c r="AE3682" t="str">
        <f>IF(AND(Table1[[#This Row],[Attendance %]]&gt;=80,(Table1[[#This Row],[Performance Score]]&gt;=80)),"Eligible","Not Eligible")</f>
        <v>Not Eligible</v>
      </c>
      <c r="AF3682" t="str">
        <f>IF(Table1[[#This Row],[Performance Score]]&gt;=80,"High Performer","Low Performer")</f>
        <v>Low Performer</v>
      </c>
      <c r="AG3682" t="str" cm="1">
        <f t="array" aca="1" ref="AG3682" ca="1">_xlfn.IFS(Table1[[#This Row],[Experience]]&lt;=3,"Junior",Table1[[#This Row],[Experience]]&lt;=7,"Mid Level",Table1[[#This Row],[Experience]]&gt;=7,"Senior")</f>
        <v>Junior</v>
      </c>
      <c r="AH3682" t="str">
        <f>IF(Table1[[#This Row],[Attendance %]]&gt;75,"OK","Below 75")</f>
        <v>OK</v>
      </c>
      <c r="AI3682" t="b">
        <f>ISBLANK(Table1[[#This Row],[Employee ID]])</f>
        <v>0</v>
      </c>
      <c r="AJ3682" t="b">
        <f>ISNUMBER(Table1[[#This Row],[Total Salary  ]])</f>
        <v>1</v>
      </c>
      <c r="AK3682" t="str">
        <f>IFERROR(_xlfn.XLOOKUP(Table1[[#This Row],[Manager ID]],MANAGERS!A:A,MANAGERS!B:B),"Not Found")</f>
        <v>Manager_3</v>
      </c>
    </row>
    <row r="3683" spans="1:37" x14ac:dyDescent="0.2">
      <c r="A3683" t="s">
        <v>1669</v>
      </c>
      <c r="B3683" t="s">
        <v>42</v>
      </c>
      <c r="C3683" t="s">
        <v>21</v>
      </c>
      <c r="D3683" t="s">
        <v>81</v>
      </c>
      <c r="E3683" t="s">
        <v>26</v>
      </c>
      <c r="F3683" s="1">
        <v>42359</v>
      </c>
      <c r="G3683" s="1">
        <v>39086</v>
      </c>
      <c r="H3683">
        <v>58187</v>
      </c>
      <c r="I3683">
        <v>9510</v>
      </c>
      <c r="J3683">
        <v>81</v>
      </c>
      <c r="K3683">
        <v>99</v>
      </c>
      <c r="L3683" t="s">
        <v>31</v>
      </c>
      <c r="M3683">
        <v>115</v>
      </c>
      <c r="N3683">
        <f>Table1[[#This Row],[Basic Salary]]+Table1[[#This Row],[Bonus]]</f>
        <v>67697</v>
      </c>
      <c r="O3683" s="2">
        <f>Table1[[#This Row],[Bonus]]/Table1[[#This Row],[Basic Salary]]</f>
        <v>0.16343856875247048</v>
      </c>
      <c r="P3683">
        <f ca="1">DATEDIF(Table1[[#This Row],[Date of Birth]],TODAY(),"Y")</f>
        <v>19</v>
      </c>
      <c r="Q3683">
        <f ca="1">DATEDIF(Table1[[#This Row],[Joining Date]],TODAY(),"Y")</f>
        <v>10</v>
      </c>
      <c r="R3683" t="str">
        <f ca="1">IF(YEAR(Table1[[#This Row],[Joining Date]])=YEAR(TODAY()),"Yes","No")</f>
        <v>No</v>
      </c>
      <c r="S3683" t="str">
        <f ca="1">IF(Table1[[#This Row],[Experience]]&gt;5,"Yes","No")</f>
        <v>Yes</v>
      </c>
      <c r="T3683" t="str">
        <f>TEXT(Table1[[#This Row],[Joining Date]],"mmmm")</f>
        <v>December</v>
      </c>
      <c r="U3683" t="str">
        <f>TEXT(Table1[[#This Row],[Joining Date]],"yyyy")</f>
        <v>2015</v>
      </c>
      <c r="V3683" s="5">
        <f ca="1">TODAY()-Table1[[#This Row],[Joining Date]]</f>
        <v>3880</v>
      </c>
      <c r="W3683" t="str">
        <f>LEFT(Table1[[#This Row],[Employee Name]],FIND(" ",Table1[[#This Row],[Employee Name]])-1)</f>
        <v>Krishna</v>
      </c>
      <c r="X3683" t="str">
        <f>RIGHT(Table1[[#This Row],[Employee Name]],LEN(Table1[[#This Row],[Employee Name]])-FIND(" ",Table1[[#This Row],[Employee Name]]))</f>
        <v>Chaitanya</v>
      </c>
      <c r="Y3683" t="str">
        <f>Table1[[#This Row],[Department]]&amp;"-"&amp;Table1[[#This Row],[Employee ID]]</f>
        <v>Sales-E01613</v>
      </c>
      <c r="Z3683" t="str">
        <f>LEFT(Table1[[#This Row],[Department]],3)</f>
        <v>Sal</v>
      </c>
      <c r="AA3683" t="str">
        <f>_xlfn.XLOOKUP(Table1[[#This Row],[Manager ID]],MANAGERS!A:A,MANAGERS!B:B)</f>
        <v>Manager_15</v>
      </c>
      <c r="AB3683" t="str" cm="1">
        <f t="array" ref="AB3683">_xlfn.XLOOKUP(Table1[[#This Row],[Manager ID]],Table2[[#All],[Manager ID]],Table2[[#All],[Department Head]])</f>
        <v>Support</v>
      </c>
      <c r="AC3683" s="2">
        <f>_xlfn.XLOOKUP(Table1[[#This Row],[City]],L:L,O:O)</f>
        <v>0.241864189087755</v>
      </c>
      <c r="AD3683" t="str" cm="1">
        <f t="array" ref="AD3683">_xlfn.IFS(Table1[[#This Row],[Performance Score]]&gt;=90,"Excellent",Table1[[#This Row],[Performance Score]]&gt;=75,"Good",Table1[[#This Row],[Performance Score]]&gt;=60,"Average",Table1[[#This Row],[Performance Score]]&lt;=60,"Need Improvement")</f>
        <v>Excellent</v>
      </c>
      <c r="AE3683" t="str">
        <f>IF(AND(Table1[[#This Row],[Attendance %]]&gt;=80,(Table1[[#This Row],[Performance Score]]&gt;=80)),"Eligible","Not Eligible")</f>
        <v>Eligible</v>
      </c>
      <c r="AF3683" t="str">
        <f>IF(Table1[[#This Row],[Performance Score]]&gt;=80,"High Performer","Low Performer")</f>
        <v>High Performer</v>
      </c>
      <c r="AG3683" t="str" cm="1">
        <f t="array" aca="1" ref="AG3683" ca="1">_xlfn.IFS(Table1[[#This Row],[Experience]]&lt;=3,"Junior",Table1[[#This Row],[Experience]]&lt;=7,"Mid Level",Table1[[#This Row],[Experience]]&gt;=7,"Senior")</f>
        <v>Senior</v>
      </c>
      <c r="AH3683" t="str">
        <f>IF(Table1[[#This Row],[Attendance %]]&gt;75,"OK","Below 75")</f>
        <v>OK</v>
      </c>
      <c r="AI3683" t="b">
        <f>ISBLANK(Table1[[#This Row],[Employee ID]])</f>
        <v>0</v>
      </c>
      <c r="AJ3683" t="b">
        <f>ISNUMBER(Table1[[#This Row],[Total Salary  ]])</f>
        <v>1</v>
      </c>
      <c r="AK3683" t="str">
        <f>IFERROR(_xlfn.XLOOKUP(Table1[[#This Row],[Manager ID]],MANAGERS!A:A,MANAGERS!B:B),"Not Found")</f>
        <v>Manager_15</v>
      </c>
    </row>
    <row r="3684" spans="1:37" x14ac:dyDescent="0.2">
      <c r="A3684" t="s">
        <v>4848</v>
      </c>
      <c r="B3684" t="s">
        <v>85</v>
      </c>
      <c r="C3684" t="s">
        <v>15</v>
      </c>
      <c r="D3684" t="s">
        <v>40</v>
      </c>
      <c r="E3684" t="s">
        <v>30</v>
      </c>
      <c r="F3684" s="1">
        <v>42104</v>
      </c>
      <c r="G3684" s="1">
        <v>35492</v>
      </c>
      <c r="H3684">
        <v>45960</v>
      </c>
      <c r="I3684">
        <v>21728</v>
      </c>
      <c r="J3684">
        <v>70</v>
      </c>
      <c r="K3684">
        <v>72</v>
      </c>
      <c r="L3684" t="s">
        <v>31</v>
      </c>
      <c r="M3684">
        <v>101</v>
      </c>
      <c r="N3684">
        <f>Table1[[#This Row],[Basic Salary]]+Table1[[#This Row],[Bonus]]</f>
        <v>67688</v>
      </c>
      <c r="O3684" s="2">
        <f>Table1[[#This Row],[Bonus]]/Table1[[#This Row],[Basic Salary]]</f>
        <v>0.47275892080069626</v>
      </c>
      <c r="P3684">
        <f ca="1">DATEDIF(Table1[[#This Row],[Date of Birth]],TODAY(),"Y")</f>
        <v>29</v>
      </c>
      <c r="Q3684">
        <f ca="1">DATEDIF(Table1[[#This Row],[Joining Date]],TODAY(),"Y")</f>
        <v>11</v>
      </c>
      <c r="R3684" t="str">
        <f ca="1">IF(YEAR(Table1[[#This Row],[Joining Date]])=YEAR(TODAY()),"Yes","No")</f>
        <v>No</v>
      </c>
      <c r="S3684" t="str">
        <f ca="1">IF(Table1[[#This Row],[Experience]]&gt;5,"Yes","No")</f>
        <v>Yes</v>
      </c>
      <c r="T3684" t="str">
        <f>TEXT(Table1[[#This Row],[Joining Date]],"mmmm")</f>
        <v>April</v>
      </c>
      <c r="U3684" t="str">
        <f>TEXT(Table1[[#This Row],[Joining Date]],"yyyy")</f>
        <v>2015</v>
      </c>
      <c r="V3684" s="5">
        <f ca="1">TODAY()-Table1[[#This Row],[Joining Date]]</f>
        <v>4135</v>
      </c>
      <c r="W3684" t="str">
        <f>LEFT(Table1[[#This Row],[Employee Name]],FIND(" ",Table1[[#This Row],[Employee Name]])-1)</f>
        <v>Pooja</v>
      </c>
      <c r="X3684" t="str">
        <f>RIGHT(Table1[[#This Row],[Employee Name]],LEN(Table1[[#This Row],[Employee Name]])-FIND(" ",Table1[[#This Row],[Employee Name]]))</f>
        <v>Das</v>
      </c>
      <c r="Y3684" t="str">
        <f>Table1[[#This Row],[Department]]&amp;"-"&amp;Table1[[#This Row],[Employee ID]]</f>
        <v>IT-E04792</v>
      </c>
      <c r="Z3684" t="str">
        <f>LEFT(Table1[[#This Row],[Department]],3)</f>
        <v>IT</v>
      </c>
      <c r="AA3684" t="str">
        <f>_xlfn.XLOOKUP(Table1[[#This Row],[Manager ID]],MANAGERS!A:A,MANAGERS!B:B)</f>
        <v>Manager_1</v>
      </c>
      <c r="AB3684" t="str" cm="1">
        <f t="array" ref="AB3684">_xlfn.XLOOKUP(Table1[[#This Row],[Manager ID]],Table2[[#All],[Manager ID]],Table2[[#All],[Department Head]])</f>
        <v>Support</v>
      </c>
      <c r="AC3684" s="2">
        <f>_xlfn.XLOOKUP(Table1[[#This Row],[City]],L:L,O:O)</f>
        <v>0.241864189087755</v>
      </c>
      <c r="AD3684" t="str" cm="1">
        <f t="array" ref="AD3684">_xlfn.IFS(Table1[[#This Row],[Performance Score]]&gt;=90,"Excellent",Table1[[#This Row],[Performance Score]]&gt;=75,"Good",Table1[[#This Row],[Performance Score]]&gt;=60,"Average",Table1[[#This Row],[Performance Score]]&lt;=60,"Need Improvement")</f>
        <v>Average</v>
      </c>
      <c r="AE3684" t="str">
        <f>IF(AND(Table1[[#This Row],[Attendance %]]&gt;=80,(Table1[[#This Row],[Performance Score]]&gt;=80)),"Eligible","Not Eligible")</f>
        <v>Not Eligible</v>
      </c>
      <c r="AF3684" t="str">
        <f>IF(Table1[[#This Row],[Performance Score]]&gt;=80,"High Performer","Low Performer")</f>
        <v>Low Performer</v>
      </c>
      <c r="AG3684" t="str" cm="1">
        <f t="array" aca="1" ref="AG3684" ca="1">_xlfn.IFS(Table1[[#This Row],[Experience]]&lt;=3,"Junior",Table1[[#This Row],[Experience]]&lt;=7,"Mid Level",Table1[[#This Row],[Experience]]&gt;=7,"Senior")</f>
        <v>Senior</v>
      </c>
      <c r="AH3684" t="str">
        <f>IF(Table1[[#This Row],[Attendance %]]&gt;75,"OK","Below 75")</f>
        <v>Below 75</v>
      </c>
      <c r="AI3684" t="b">
        <f>ISBLANK(Table1[[#This Row],[Employee ID]])</f>
        <v>0</v>
      </c>
      <c r="AJ3684" t="b">
        <f>ISNUMBER(Table1[[#This Row],[Total Salary  ]])</f>
        <v>1</v>
      </c>
      <c r="AK3684" t="str">
        <f>IFERROR(_xlfn.XLOOKUP(Table1[[#This Row],[Manager ID]],MANAGERS!A:A,MANAGERS!B:B),"Not Found")</f>
        <v>Manager_1</v>
      </c>
    </row>
    <row r="3685" spans="1:37" x14ac:dyDescent="0.2">
      <c r="A3685" t="s">
        <v>1646</v>
      </c>
      <c r="B3685" t="s">
        <v>77</v>
      </c>
      <c r="C3685" t="s">
        <v>21</v>
      </c>
      <c r="D3685" t="s">
        <v>25</v>
      </c>
      <c r="E3685" t="s">
        <v>22</v>
      </c>
      <c r="F3685" s="1">
        <v>45129</v>
      </c>
      <c r="G3685" s="1">
        <v>33493</v>
      </c>
      <c r="H3685">
        <v>54805</v>
      </c>
      <c r="I3685">
        <v>12840</v>
      </c>
      <c r="J3685">
        <v>63</v>
      </c>
      <c r="K3685">
        <v>81</v>
      </c>
      <c r="L3685" t="s">
        <v>18</v>
      </c>
      <c r="M3685">
        <v>118</v>
      </c>
      <c r="N3685">
        <f>Table1[[#This Row],[Basic Salary]]+Table1[[#This Row],[Bonus]]</f>
        <v>67645</v>
      </c>
      <c r="O3685" s="2">
        <f>Table1[[#This Row],[Bonus]]/Table1[[#This Row],[Basic Salary]]</f>
        <v>0.23428519295684699</v>
      </c>
      <c r="P3685">
        <f ca="1">DATEDIF(Table1[[#This Row],[Date of Birth]],TODAY(),"Y")</f>
        <v>34</v>
      </c>
      <c r="Q3685">
        <f ca="1">DATEDIF(Table1[[#This Row],[Joining Date]],TODAY(),"Y")</f>
        <v>3</v>
      </c>
      <c r="R3685" t="str">
        <f ca="1">IF(YEAR(Table1[[#This Row],[Joining Date]])=YEAR(TODAY()),"Yes","No")</f>
        <v>No</v>
      </c>
      <c r="S3685" t="str">
        <f ca="1">IF(Table1[[#This Row],[Experience]]&gt;5,"Yes","No")</f>
        <v>No</v>
      </c>
      <c r="T3685" t="str">
        <f>TEXT(Table1[[#This Row],[Joining Date]],"mmmm")</f>
        <v>July</v>
      </c>
      <c r="U3685" t="str">
        <f>TEXT(Table1[[#This Row],[Joining Date]],"yyyy")</f>
        <v>2023</v>
      </c>
      <c r="V3685" s="5">
        <f ca="1">TODAY()-Table1[[#This Row],[Joining Date]]</f>
        <v>1110</v>
      </c>
      <c r="W3685" t="str">
        <f>LEFT(Table1[[#This Row],[Employee Name]],FIND(" ",Table1[[#This Row],[Employee Name]])-1)</f>
        <v>Rohan</v>
      </c>
      <c r="X3685" t="str">
        <f>RIGHT(Table1[[#This Row],[Employee Name]],LEN(Table1[[#This Row],[Employee Name]])-FIND(" ",Table1[[#This Row],[Employee Name]]))</f>
        <v>Gupta</v>
      </c>
      <c r="Y3685" t="str">
        <f>Table1[[#This Row],[Department]]&amp;"-"&amp;Table1[[#This Row],[Employee ID]]</f>
        <v>Finance-E01590</v>
      </c>
      <c r="Z3685" t="str">
        <f>LEFT(Table1[[#This Row],[Department]],3)</f>
        <v>Fin</v>
      </c>
      <c r="AA3685" t="str">
        <f>_xlfn.XLOOKUP(Table1[[#This Row],[Manager ID]],MANAGERS!A:A,MANAGERS!B:B)</f>
        <v>Manager_18</v>
      </c>
      <c r="AB3685" t="str" cm="1">
        <f t="array" ref="AB3685">_xlfn.XLOOKUP(Table1[[#This Row],[Manager ID]],Table2[[#All],[Manager ID]],Table2[[#All],[Department Head]])</f>
        <v>Support</v>
      </c>
      <c r="AC3685" s="2">
        <f>_xlfn.XLOOKUP(Table1[[#This Row],[City]],L:L,O:O)</f>
        <v>0.21356479274849693</v>
      </c>
      <c r="AD3685" t="str" cm="1">
        <f t="array" ref="AD3685">_xlfn.IFS(Table1[[#This Row],[Performance Score]]&gt;=90,"Excellent",Table1[[#This Row],[Performance Score]]&gt;=75,"Good",Table1[[#This Row],[Performance Score]]&gt;=60,"Average",Table1[[#This Row],[Performance Score]]&lt;=60,"Need Improvement")</f>
        <v>Good</v>
      </c>
      <c r="AE3685" t="str">
        <f>IF(AND(Table1[[#This Row],[Attendance %]]&gt;=80,(Table1[[#This Row],[Performance Score]]&gt;=80)),"Eligible","Not Eligible")</f>
        <v>Not Eligible</v>
      </c>
      <c r="AF3685" t="str">
        <f>IF(Table1[[#This Row],[Performance Score]]&gt;=80,"High Performer","Low Performer")</f>
        <v>High Performer</v>
      </c>
      <c r="AG3685" t="str" cm="1">
        <f t="array" aca="1" ref="AG3685" ca="1">_xlfn.IFS(Table1[[#This Row],[Experience]]&lt;=3,"Junior",Table1[[#This Row],[Experience]]&lt;=7,"Mid Level",Table1[[#This Row],[Experience]]&gt;=7,"Senior")</f>
        <v>Junior</v>
      </c>
      <c r="AH3685" t="str">
        <f>IF(Table1[[#This Row],[Attendance %]]&gt;75,"OK","Below 75")</f>
        <v>Below 75</v>
      </c>
      <c r="AI3685" t="b">
        <f>ISBLANK(Table1[[#This Row],[Employee ID]])</f>
        <v>0</v>
      </c>
      <c r="AJ3685" t="b">
        <f>ISNUMBER(Table1[[#This Row],[Total Salary  ]])</f>
        <v>1</v>
      </c>
      <c r="AK3685" t="str">
        <f>IFERROR(_xlfn.XLOOKUP(Table1[[#This Row],[Manager ID]],MANAGERS!A:A,MANAGERS!B:B),"Not Found")</f>
        <v>Manager_18</v>
      </c>
    </row>
    <row r="3686" spans="1:37" x14ac:dyDescent="0.2">
      <c r="A3686" t="s">
        <v>497</v>
      </c>
      <c r="B3686" t="s">
        <v>77</v>
      </c>
      <c r="C3686" t="s">
        <v>21</v>
      </c>
      <c r="D3686" t="s">
        <v>46</v>
      </c>
      <c r="E3686" t="s">
        <v>65</v>
      </c>
      <c r="F3686" s="1">
        <v>43178</v>
      </c>
      <c r="G3686" s="1">
        <v>40417</v>
      </c>
      <c r="H3686">
        <v>57841</v>
      </c>
      <c r="I3686">
        <v>9798</v>
      </c>
      <c r="J3686">
        <v>63</v>
      </c>
      <c r="K3686">
        <v>84</v>
      </c>
      <c r="L3686" t="s">
        <v>34</v>
      </c>
      <c r="M3686">
        <v>110</v>
      </c>
      <c r="N3686">
        <f>Table1[[#This Row],[Basic Salary]]+Table1[[#This Row],[Bonus]]</f>
        <v>67639</v>
      </c>
      <c r="O3686" s="2">
        <f>Table1[[#This Row],[Bonus]]/Table1[[#This Row],[Basic Salary]]</f>
        <v>0.16939541155927457</v>
      </c>
      <c r="P3686">
        <f ca="1">DATEDIF(Table1[[#This Row],[Date of Birth]],TODAY(),"Y")</f>
        <v>15</v>
      </c>
      <c r="Q3686">
        <f ca="1">DATEDIF(Table1[[#This Row],[Joining Date]],TODAY(),"Y")</f>
        <v>8</v>
      </c>
      <c r="R3686" t="str">
        <f ca="1">IF(YEAR(Table1[[#This Row],[Joining Date]])=YEAR(TODAY()),"Yes","No")</f>
        <v>No</v>
      </c>
      <c r="S3686" t="str">
        <f ca="1">IF(Table1[[#This Row],[Experience]]&gt;5,"Yes","No")</f>
        <v>Yes</v>
      </c>
      <c r="T3686" t="str">
        <f>TEXT(Table1[[#This Row],[Joining Date]],"mmmm")</f>
        <v>March</v>
      </c>
      <c r="U3686" t="str">
        <f>TEXT(Table1[[#This Row],[Joining Date]],"yyyy")</f>
        <v>2018</v>
      </c>
      <c r="V3686" s="5">
        <f ca="1">TODAY()-Table1[[#This Row],[Joining Date]]</f>
        <v>3061</v>
      </c>
      <c r="W3686" t="str">
        <f>LEFT(Table1[[#This Row],[Employee Name]],FIND(" ",Table1[[#This Row],[Employee Name]])-1)</f>
        <v>Rohan</v>
      </c>
      <c r="X3686" t="str">
        <f>RIGHT(Table1[[#This Row],[Employee Name]],LEN(Table1[[#This Row],[Employee Name]])-FIND(" ",Table1[[#This Row],[Employee Name]]))</f>
        <v>Gupta</v>
      </c>
      <c r="Y3686" t="str">
        <f>Table1[[#This Row],[Department]]&amp;"-"&amp;Table1[[#This Row],[Employee ID]]</f>
        <v>Support-E00441</v>
      </c>
      <c r="Z3686" t="str">
        <f>LEFT(Table1[[#This Row],[Department]],3)</f>
        <v>Sup</v>
      </c>
      <c r="AA3686" t="str">
        <f>_xlfn.XLOOKUP(Table1[[#This Row],[Manager ID]],MANAGERS!A:A,MANAGERS!B:B)</f>
        <v>Manager_10</v>
      </c>
      <c r="AB3686" t="str" cm="1">
        <f t="array" ref="AB3686">_xlfn.XLOOKUP(Table1[[#This Row],[Manager ID]],Table2[[#All],[Manager ID]],Table2[[#All],[Department Head]])</f>
        <v>HR</v>
      </c>
      <c r="AC3686" s="2">
        <f>_xlfn.XLOOKUP(Table1[[#This Row],[City]],L:L,O:O)</f>
        <v>0.24030340748661314</v>
      </c>
      <c r="AD3686" t="str" cm="1">
        <f t="array" ref="AD3686">_xlfn.IFS(Table1[[#This Row],[Performance Score]]&gt;=90,"Excellent",Table1[[#This Row],[Performance Score]]&gt;=75,"Good",Table1[[#This Row],[Performance Score]]&gt;=60,"Average",Table1[[#This Row],[Performance Score]]&lt;=60,"Need Improvement")</f>
        <v>Good</v>
      </c>
      <c r="AE3686" t="str">
        <f>IF(AND(Table1[[#This Row],[Attendance %]]&gt;=80,(Table1[[#This Row],[Performance Score]]&gt;=80)),"Eligible","Not Eligible")</f>
        <v>Not Eligible</v>
      </c>
      <c r="AF3686" t="str">
        <f>IF(Table1[[#This Row],[Performance Score]]&gt;=80,"High Performer","Low Performer")</f>
        <v>High Performer</v>
      </c>
      <c r="AG3686" t="str" cm="1">
        <f t="array" aca="1" ref="AG3686" ca="1">_xlfn.IFS(Table1[[#This Row],[Experience]]&lt;=3,"Junior",Table1[[#This Row],[Experience]]&lt;=7,"Mid Level",Table1[[#This Row],[Experience]]&gt;=7,"Senior")</f>
        <v>Senior</v>
      </c>
      <c r="AH3686" t="str">
        <f>IF(Table1[[#This Row],[Attendance %]]&gt;75,"OK","Below 75")</f>
        <v>Below 75</v>
      </c>
      <c r="AI3686" t="b">
        <f>ISBLANK(Table1[[#This Row],[Employee ID]])</f>
        <v>0</v>
      </c>
      <c r="AJ3686" t="b">
        <f>ISNUMBER(Table1[[#This Row],[Total Salary  ]])</f>
        <v>1</v>
      </c>
      <c r="AK3686" t="str">
        <f>IFERROR(_xlfn.XLOOKUP(Table1[[#This Row],[Manager ID]],MANAGERS!A:A,MANAGERS!B:B),"Not Found")</f>
        <v>Manager_10</v>
      </c>
    </row>
    <row r="3687" spans="1:37" x14ac:dyDescent="0.2">
      <c r="A3687" t="s">
        <v>1400</v>
      </c>
      <c r="B3687" t="s">
        <v>77</v>
      </c>
      <c r="C3687" t="s">
        <v>15</v>
      </c>
      <c r="D3687" t="s">
        <v>81</v>
      </c>
      <c r="E3687" t="s">
        <v>30</v>
      </c>
      <c r="F3687" s="1">
        <v>42334</v>
      </c>
      <c r="G3687" s="1">
        <v>32245</v>
      </c>
      <c r="H3687">
        <v>55957</v>
      </c>
      <c r="I3687">
        <v>11662</v>
      </c>
      <c r="J3687">
        <v>87</v>
      </c>
      <c r="K3687">
        <v>45</v>
      </c>
      <c r="L3687" t="s">
        <v>18</v>
      </c>
      <c r="M3687">
        <v>108</v>
      </c>
      <c r="N3687">
        <f>Table1[[#This Row],[Basic Salary]]+Table1[[#This Row],[Bonus]]</f>
        <v>67619</v>
      </c>
      <c r="O3687" s="2">
        <f>Table1[[#This Row],[Bonus]]/Table1[[#This Row],[Basic Salary]]</f>
        <v>0.20841002912951015</v>
      </c>
      <c r="P3687">
        <f ca="1">DATEDIF(Table1[[#This Row],[Date of Birth]],TODAY(),"Y")</f>
        <v>38</v>
      </c>
      <c r="Q3687">
        <f ca="1">DATEDIF(Table1[[#This Row],[Joining Date]],TODAY(),"Y")</f>
        <v>10</v>
      </c>
      <c r="R3687" t="str">
        <f ca="1">IF(YEAR(Table1[[#This Row],[Joining Date]])=YEAR(TODAY()),"Yes","No")</f>
        <v>No</v>
      </c>
      <c r="S3687" t="str">
        <f ca="1">IF(Table1[[#This Row],[Experience]]&gt;5,"Yes","No")</f>
        <v>Yes</v>
      </c>
      <c r="T3687" t="str">
        <f>TEXT(Table1[[#This Row],[Joining Date]],"mmmm")</f>
        <v>November</v>
      </c>
      <c r="U3687" t="str">
        <f>TEXT(Table1[[#This Row],[Joining Date]],"yyyy")</f>
        <v>2015</v>
      </c>
      <c r="V3687" s="5">
        <f ca="1">TODAY()-Table1[[#This Row],[Joining Date]]</f>
        <v>3905</v>
      </c>
      <c r="W3687" t="str">
        <f>LEFT(Table1[[#This Row],[Employee Name]],FIND(" ",Table1[[#This Row],[Employee Name]])-1)</f>
        <v>Rohan</v>
      </c>
      <c r="X3687" t="str">
        <f>RIGHT(Table1[[#This Row],[Employee Name]],LEN(Table1[[#This Row],[Employee Name]])-FIND(" ",Table1[[#This Row],[Employee Name]]))</f>
        <v>Gupta</v>
      </c>
      <c r="Y3687" t="str">
        <f>Table1[[#This Row],[Department]]&amp;"-"&amp;Table1[[#This Row],[Employee ID]]</f>
        <v>Sales-E01344</v>
      </c>
      <c r="Z3687" t="str">
        <f>LEFT(Table1[[#This Row],[Department]],3)</f>
        <v>Sal</v>
      </c>
      <c r="AA3687" t="str">
        <f>_xlfn.XLOOKUP(Table1[[#This Row],[Manager ID]],MANAGERS!A:A,MANAGERS!B:B)</f>
        <v>Manager_8</v>
      </c>
      <c r="AB3687" t="str" cm="1">
        <f t="array" ref="AB3687">_xlfn.XLOOKUP(Table1[[#This Row],[Manager ID]],Table2[[#All],[Manager ID]],Table2[[#All],[Department Head]])</f>
        <v>Sales</v>
      </c>
      <c r="AC3687" s="2">
        <f>_xlfn.XLOOKUP(Table1[[#This Row],[City]],L:L,O:O)</f>
        <v>0.21356479274849693</v>
      </c>
      <c r="AD3687" t="str" cm="1">
        <f t="array" ref="AD3687">_xlfn.IFS(Table1[[#This Row],[Performance Score]]&gt;=90,"Excellent",Table1[[#This Row],[Performance Score]]&gt;=75,"Good",Table1[[#This Row],[Performance Score]]&gt;=60,"Average",Table1[[#This Row],[Performance Score]]&lt;=60,"Need Improvement")</f>
        <v>Need Improvement</v>
      </c>
      <c r="AE3687" t="str">
        <f>IF(AND(Table1[[#This Row],[Attendance %]]&gt;=80,(Table1[[#This Row],[Performance Score]]&gt;=80)),"Eligible","Not Eligible")</f>
        <v>Not Eligible</v>
      </c>
      <c r="AF3687" t="str">
        <f>IF(Table1[[#This Row],[Performance Score]]&gt;=80,"High Performer","Low Performer")</f>
        <v>Low Performer</v>
      </c>
      <c r="AG3687" t="str" cm="1">
        <f t="array" aca="1" ref="AG3687" ca="1">_xlfn.IFS(Table1[[#This Row],[Experience]]&lt;=3,"Junior",Table1[[#This Row],[Experience]]&lt;=7,"Mid Level",Table1[[#This Row],[Experience]]&gt;=7,"Senior")</f>
        <v>Senior</v>
      </c>
      <c r="AH3687" t="str">
        <f>IF(Table1[[#This Row],[Attendance %]]&gt;75,"OK","Below 75")</f>
        <v>OK</v>
      </c>
      <c r="AI3687" t="b">
        <f>ISBLANK(Table1[[#This Row],[Employee ID]])</f>
        <v>0</v>
      </c>
      <c r="AJ3687" t="b">
        <f>ISNUMBER(Table1[[#This Row],[Total Salary  ]])</f>
        <v>1</v>
      </c>
      <c r="AK3687" t="str">
        <f>IFERROR(_xlfn.XLOOKUP(Table1[[#This Row],[Manager ID]],MANAGERS!A:A,MANAGERS!B:B),"Not Found")</f>
        <v>Manager_8</v>
      </c>
    </row>
    <row r="3688" spans="1:37" x14ac:dyDescent="0.2">
      <c r="A3688" t="s">
        <v>4089</v>
      </c>
      <c r="B3688" t="s">
        <v>69</v>
      </c>
      <c r="C3688" t="s">
        <v>15</v>
      </c>
      <c r="D3688" t="s">
        <v>33</v>
      </c>
      <c r="E3688" t="s">
        <v>65</v>
      </c>
      <c r="F3688" s="1">
        <v>42131</v>
      </c>
      <c r="G3688" s="1">
        <v>32533</v>
      </c>
      <c r="H3688">
        <v>60214</v>
      </c>
      <c r="I3688">
        <v>7397</v>
      </c>
      <c r="J3688">
        <v>75</v>
      </c>
      <c r="K3688">
        <v>92</v>
      </c>
      <c r="L3688" t="s">
        <v>18</v>
      </c>
      <c r="M3688">
        <v>113</v>
      </c>
      <c r="N3688">
        <f>Table1[[#This Row],[Basic Salary]]+Table1[[#This Row],[Bonus]]</f>
        <v>67611</v>
      </c>
      <c r="O3688" s="2">
        <f>Table1[[#This Row],[Bonus]]/Table1[[#This Row],[Basic Salary]]</f>
        <v>0.12284518550503205</v>
      </c>
      <c r="P3688">
        <f ca="1">DATEDIF(Table1[[#This Row],[Date of Birth]],TODAY(),"Y")</f>
        <v>37</v>
      </c>
      <c r="Q3688">
        <f ca="1">DATEDIF(Table1[[#This Row],[Joining Date]],TODAY(),"Y")</f>
        <v>11</v>
      </c>
      <c r="R3688" t="str">
        <f ca="1">IF(YEAR(Table1[[#This Row],[Joining Date]])=YEAR(TODAY()),"Yes","No")</f>
        <v>No</v>
      </c>
      <c r="S3688" t="str">
        <f ca="1">IF(Table1[[#This Row],[Experience]]&gt;5,"Yes","No")</f>
        <v>Yes</v>
      </c>
      <c r="T3688" t="str">
        <f>TEXT(Table1[[#This Row],[Joining Date]],"mmmm")</f>
        <v>May</v>
      </c>
      <c r="U3688" t="str">
        <f>TEXT(Table1[[#This Row],[Joining Date]],"yyyy")</f>
        <v>2015</v>
      </c>
      <c r="V3688" s="5">
        <f ca="1">TODAY()-Table1[[#This Row],[Joining Date]]</f>
        <v>4108</v>
      </c>
      <c r="W3688" t="str">
        <f>LEFT(Table1[[#This Row],[Employee Name]],FIND(" ",Table1[[#This Row],[Employee Name]])-1)</f>
        <v>Neha</v>
      </c>
      <c r="X3688" t="str">
        <f>RIGHT(Table1[[#This Row],[Employee Name]],LEN(Table1[[#This Row],[Employee Name]])-FIND(" ",Table1[[#This Row],[Employee Name]]))</f>
        <v>Kulkarni</v>
      </c>
      <c r="Y3688" t="str">
        <f>Table1[[#This Row],[Department]]&amp;"-"&amp;Table1[[#This Row],[Employee ID]]</f>
        <v>Marketing-E04033</v>
      </c>
      <c r="Z3688" t="str">
        <f>LEFT(Table1[[#This Row],[Department]],3)</f>
        <v>Mar</v>
      </c>
      <c r="AA3688" t="str">
        <f>_xlfn.XLOOKUP(Table1[[#This Row],[Manager ID]],MANAGERS!A:A,MANAGERS!B:B)</f>
        <v>Manager_13</v>
      </c>
      <c r="AB3688" t="str" cm="1">
        <f t="array" ref="AB3688">_xlfn.XLOOKUP(Table1[[#This Row],[Manager ID]],Table2[[#All],[Manager ID]],Table2[[#All],[Department Head]])</f>
        <v>HR</v>
      </c>
      <c r="AC3688" s="2">
        <f>_xlfn.XLOOKUP(Table1[[#This Row],[City]],L:L,O:O)</f>
        <v>0.21356479274849693</v>
      </c>
      <c r="AD3688" t="str" cm="1">
        <f t="array" ref="AD3688">_xlfn.IFS(Table1[[#This Row],[Performance Score]]&gt;=90,"Excellent",Table1[[#This Row],[Performance Score]]&gt;=75,"Good",Table1[[#This Row],[Performance Score]]&gt;=60,"Average",Table1[[#This Row],[Performance Score]]&lt;=60,"Need Improvement")</f>
        <v>Excellent</v>
      </c>
      <c r="AE3688" t="str">
        <f>IF(AND(Table1[[#This Row],[Attendance %]]&gt;=80,(Table1[[#This Row],[Performance Score]]&gt;=80)),"Eligible","Not Eligible")</f>
        <v>Not Eligible</v>
      </c>
      <c r="AF3688" t="str">
        <f>IF(Table1[[#This Row],[Performance Score]]&gt;=80,"High Performer","Low Performer")</f>
        <v>High Performer</v>
      </c>
      <c r="AG3688" t="str" cm="1">
        <f t="array" aca="1" ref="AG3688" ca="1">_xlfn.IFS(Table1[[#This Row],[Experience]]&lt;=3,"Junior",Table1[[#This Row],[Experience]]&lt;=7,"Mid Level",Table1[[#This Row],[Experience]]&gt;=7,"Senior")</f>
        <v>Senior</v>
      </c>
      <c r="AH3688" t="str">
        <f>IF(Table1[[#This Row],[Attendance %]]&gt;75,"OK","Below 75")</f>
        <v>Below 75</v>
      </c>
      <c r="AI3688" t="b">
        <f>ISBLANK(Table1[[#This Row],[Employee ID]])</f>
        <v>0</v>
      </c>
      <c r="AJ3688" t="b">
        <f>ISNUMBER(Table1[[#This Row],[Total Salary  ]])</f>
        <v>1</v>
      </c>
      <c r="AK3688" t="str">
        <f>IFERROR(_xlfn.XLOOKUP(Table1[[#This Row],[Manager ID]],MANAGERS!A:A,MANAGERS!B:B),"Not Found")</f>
        <v>Manager_13</v>
      </c>
    </row>
    <row r="3689" spans="1:37" x14ac:dyDescent="0.2">
      <c r="A3689" t="s">
        <v>4084</v>
      </c>
      <c r="B3689" t="s">
        <v>20</v>
      </c>
      <c r="C3689" t="s">
        <v>21</v>
      </c>
      <c r="D3689" t="s">
        <v>81</v>
      </c>
      <c r="E3689" t="s">
        <v>26</v>
      </c>
      <c r="F3689" s="1">
        <v>45225</v>
      </c>
      <c r="G3689" s="1">
        <v>38722</v>
      </c>
      <c r="H3689">
        <v>48387</v>
      </c>
      <c r="I3689">
        <v>19159</v>
      </c>
      <c r="J3689">
        <v>97</v>
      </c>
      <c r="K3689">
        <v>48</v>
      </c>
      <c r="L3689" t="s">
        <v>34</v>
      </c>
      <c r="M3689">
        <v>102</v>
      </c>
      <c r="N3689">
        <f>Table1[[#This Row],[Basic Salary]]+Table1[[#This Row],[Bonus]]</f>
        <v>67546</v>
      </c>
      <c r="O3689" s="2">
        <f>Table1[[#This Row],[Bonus]]/Table1[[#This Row],[Basic Salary]]</f>
        <v>0.39595345857358383</v>
      </c>
      <c r="P3689">
        <f ca="1">DATEDIF(Table1[[#This Row],[Date of Birth]],TODAY(),"Y")</f>
        <v>20</v>
      </c>
      <c r="Q3689">
        <f ca="1">DATEDIF(Table1[[#This Row],[Joining Date]],TODAY(),"Y")</f>
        <v>2</v>
      </c>
      <c r="R3689" t="str">
        <f ca="1">IF(YEAR(Table1[[#This Row],[Joining Date]])=YEAR(TODAY()),"Yes","No")</f>
        <v>No</v>
      </c>
      <c r="S3689" t="str">
        <f ca="1">IF(Table1[[#This Row],[Experience]]&gt;5,"Yes","No")</f>
        <v>No</v>
      </c>
      <c r="T3689" t="str">
        <f>TEXT(Table1[[#This Row],[Joining Date]],"mmmm")</f>
        <v>October</v>
      </c>
      <c r="U3689" t="str">
        <f>TEXT(Table1[[#This Row],[Joining Date]],"yyyy")</f>
        <v>2023</v>
      </c>
      <c r="V3689" s="5">
        <f ca="1">TODAY()-Table1[[#This Row],[Joining Date]]</f>
        <v>1014</v>
      </c>
      <c r="W3689" t="str">
        <f>LEFT(Table1[[#This Row],[Employee Name]],FIND(" ",Table1[[#This Row],[Employee Name]])-1)</f>
        <v>Rahul</v>
      </c>
      <c r="X3689" t="str">
        <f>RIGHT(Table1[[#This Row],[Employee Name]],LEN(Table1[[#This Row],[Employee Name]])-FIND(" ",Table1[[#This Row],[Employee Name]]))</f>
        <v>Verma</v>
      </c>
      <c r="Y3689" t="str">
        <f>Table1[[#This Row],[Department]]&amp;"-"&amp;Table1[[#This Row],[Employee ID]]</f>
        <v>Sales-E04028</v>
      </c>
      <c r="Z3689" t="str">
        <f>LEFT(Table1[[#This Row],[Department]],3)</f>
        <v>Sal</v>
      </c>
      <c r="AA3689" t="str">
        <f>_xlfn.XLOOKUP(Table1[[#This Row],[Manager ID]],MANAGERS!A:A,MANAGERS!B:B)</f>
        <v>Manager_2</v>
      </c>
      <c r="AB3689" t="str" cm="1">
        <f t="array" ref="AB3689">_xlfn.XLOOKUP(Table1[[#This Row],[Manager ID]],Table2[[#All],[Manager ID]],Table2[[#All],[Department Head]])</f>
        <v>Sales</v>
      </c>
      <c r="AC3689" s="2">
        <f>_xlfn.XLOOKUP(Table1[[#This Row],[City]],L:L,O:O)</f>
        <v>0.24030340748661314</v>
      </c>
      <c r="AD3689" t="str" cm="1">
        <f t="array" ref="AD3689">_xlfn.IFS(Table1[[#This Row],[Performance Score]]&gt;=90,"Excellent",Table1[[#This Row],[Performance Score]]&gt;=75,"Good",Table1[[#This Row],[Performance Score]]&gt;=60,"Average",Table1[[#This Row],[Performance Score]]&lt;=60,"Need Improvement")</f>
        <v>Need Improvement</v>
      </c>
      <c r="AE3689" t="str">
        <f>IF(AND(Table1[[#This Row],[Attendance %]]&gt;=80,(Table1[[#This Row],[Performance Score]]&gt;=80)),"Eligible","Not Eligible")</f>
        <v>Not Eligible</v>
      </c>
      <c r="AF3689" t="str">
        <f>IF(Table1[[#This Row],[Performance Score]]&gt;=80,"High Performer","Low Performer")</f>
        <v>Low Performer</v>
      </c>
      <c r="AG3689" t="str" cm="1">
        <f t="array" aca="1" ref="AG3689" ca="1">_xlfn.IFS(Table1[[#This Row],[Experience]]&lt;=3,"Junior",Table1[[#This Row],[Experience]]&lt;=7,"Mid Level",Table1[[#This Row],[Experience]]&gt;=7,"Senior")</f>
        <v>Junior</v>
      </c>
      <c r="AH3689" t="str">
        <f>IF(Table1[[#This Row],[Attendance %]]&gt;75,"OK","Below 75")</f>
        <v>OK</v>
      </c>
      <c r="AI3689" t="b">
        <f>ISBLANK(Table1[[#This Row],[Employee ID]])</f>
        <v>0</v>
      </c>
      <c r="AJ3689" t="b">
        <f>ISNUMBER(Table1[[#This Row],[Total Salary  ]])</f>
        <v>1</v>
      </c>
      <c r="AK3689" t="str">
        <f>IFERROR(_xlfn.XLOOKUP(Table1[[#This Row],[Manager ID]],MANAGERS!A:A,MANAGERS!B:B),"Not Found")</f>
        <v>Manager_2</v>
      </c>
    </row>
    <row r="3690" spans="1:37" x14ac:dyDescent="0.2">
      <c r="A3690" t="s">
        <v>4464</v>
      </c>
      <c r="B3690" t="s">
        <v>89</v>
      </c>
      <c r="C3690" t="s">
        <v>21</v>
      </c>
      <c r="D3690" t="s">
        <v>43</v>
      </c>
      <c r="E3690" t="s">
        <v>30</v>
      </c>
      <c r="F3690" s="1">
        <v>42897</v>
      </c>
      <c r="G3690" s="1">
        <v>30317</v>
      </c>
      <c r="H3690">
        <v>47630</v>
      </c>
      <c r="I3690">
        <v>19887</v>
      </c>
      <c r="J3690">
        <v>72</v>
      </c>
      <c r="K3690">
        <v>57</v>
      </c>
      <c r="L3690" t="s">
        <v>34</v>
      </c>
      <c r="M3690">
        <v>109</v>
      </c>
      <c r="N3690">
        <f>Table1[[#This Row],[Basic Salary]]+Table1[[#This Row],[Bonus]]</f>
        <v>67517</v>
      </c>
      <c r="O3690" s="2">
        <f>Table1[[#This Row],[Bonus]]/Table1[[#This Row],[Basic Salary]]</f>
        <v>0.41753096787738819</v>
      </c>
      <c r="P3690">
        <f ca="1">DATEDIF(Table1[[#This Row],[Date of Birth]],TODAY(),"Y")</f>
        <v>43</v>
      </c>
      <c r="Q3690">
        <f ca="1">DATEDIF(Table1[[#This Row],[Joining Date]],TODAY(),"Y")</f>
        <v>9</v>
      </c>
      <c r="R3690" t="str">
        <f ca="1">IF(YEAR(Table1[[#This Row],[Joining Date]])=YEAR(TODAY()),"Yes","No")</f>
        <v>No</v>
      </c>
      <c r="S3690" t="str">
        <f ca="1">IF(Table1[[#This Row],[Experience]]&gt;5,"Yes","No")</f>
        <v>Yes</v>
      </c>
      <c r="T3690" t="str">
        <f>TEXT(Table1[[#This Row],[Joining Date]],"mmmm")</f>
        <v>June</v>
      </c>
      <c r="U3690" t="str">
        <f>TEXT(Table1[[#This Row],[Joining Date]],"yyyy")</f>
        <v>2017</v>
      </c>
      <c r="V3690" s="5">
        <f ca="1">TODAY()-Table1[[#This Row],[Joining Date]]</f>
        <v>3342</v>
      </c>
      <c r="W3690" t="str">
        <f>LEFT(Table1[[#This Row],[Employee Name]],FIND(" ",Table1[[#This Row],[Employee Name]])-1)</f>
        <v>Tarun</v>
      </c>
      <c r="X3690" t="str">
        <f>RIGHT(Table1[[#This Row],[Employee Name]],LEN(Table1[[#This Row],[Employee Name]])-FIND(" ",Table1[[#This Row],[Employee Name]]))</f>
        <v>Verma</v>
      </c>
      <c r="Y3690" t="str">
        <f>Table1[[#This Row],[Department]]&amp;"-"&amp;Table1[[#This Row],[Employee ID]]</f>
        <v>Operations-E04408</v>
      </c>
      <c r="Z3690" t="str">
        <f>LEFT(Table1[[#This Row],[Department]],3)</f>
        <v>Ope</v>
      </c>
      <c r="AA3690" t="str">
        <f>_xlfn.XLOOKUP(Table1[[#This Row],[Manager ID]],MANAGERS!A:A,MANAGERS!B:B)</f>
        <v>Manager_9</v>
      </c>
      <c r="AB3690" t="str" cm="1">
        <f t="array" ref="AB3690">_xlfn.XLOOKUP(Table1[[#This Row],[Manager ID]],Table2[[#All],[Manager ID]],Table2[[#All],[Department Head]])</f>
        <v>Sales</v>
      </c>
      <c r="AC3690" s="2">
        <f>_xlfn.XLOOKUP(Table1[[#This Row],[City]],L:L,O:O)</f>
        <v>0.24030340748661314</v>
      </c>
      <c r="AD3690" t="str" cm="1">
        <f t="array" ref="AD3690">_xlfn.IFS(Table1[[#This Row],[Performance Score]]&gt;=90,"Excellent",Table1[[#This Row],[Performance Score]]&gt;=75,"Good",Table1[[#This Row],[Performance Score]]&gt;=60,"Average",Table1[[#This Row],[Performance Score]]&lt;=60,"Need Improvement")</f>
        <v>Need Improvement</v>
      </c>
      <c r="AE3690" t="str">
        <f>IF(AND(Table1[[#This Row],[Attendance %]]&gt;=80,(Table1[[#This Row],[Performance Score]]&gt;=80)),"Eligible","Not Eligible")</f>
        <v>Not Eligible</v>
      </c>
      <c r="AF3690" t="str">
        <f>IF(Table1[[#This Row],[Performance Score]]&gt;=80,"High Performer","Low Performer")</f>
        <v>Low Performer</v>
      </c>
      <c r="AG3690" t="str" cm="1">
        <f t="array" aca="1" ref="AG3690" ca="1">_xlfn.IFS(Table1[[#This Row],[Experience]]&lt;=3,"Junior",Table1[[#This Row],[Experience]]&lt;=7,"Mid Level",Table1[[#This Row],[Experience]]&gt;=7,"Senior")</f>
        <v>Senior</v>
      </c>
      <c r="AH3690" t="str">
        <f>IF(Table1[[#This Row],[Attendance %]]&gt;75,"OK","Below 75")</f>
        <v>Below 75</v>
      </c>
      <c r="AI3690" t="b">
        <f>ISBLANK(Table1[[#This Row],[Employee ID]])</f>
        <v>0</v>
      </c>
      <c r="AJ3690" t="b">
        <f>ISNUMBER(Table1[[#This Row],[Total Salary  ]])</f>
        <v>1</v>
      </c>
      <c r="AK3690" t="str">
        <f>IFERROR(_xlfn.XLOOKUP(Table1[[#This Row],[Manager ID]],MANAGERS!A:A,MANAGERS!B:B),"Not Found")</f>
        <v>Manager_9</v>
      </c>
    </row>
    <row r="3691" spans="1:37" x14ac:dyDescent="0.2">
      <c r="A3691" t="s">
        <v>750</v>
      </c>
      <c r="B3691" t="s">
        <v>75</v>
      </c>
      <c r="C3691" t="s">
        <v>15</v>
      </c>
      <c r="D3691" t="s">
        <v>33</v>
      </c>
      <c r="E3691" t="s">
        <v>30</v>
      </c>
      <c r="F3691" s="1">
        <v>46000</v>
      </c>
      <c r="G3691" s="1">
        <v>33639</v>
      </c>
      <c r="H3691">
        <v>51504</v>
      </c>
      <c r="I3691">
        <v>16006</v>
      </c>
      <c r="J3691">
        <v>68</v>
      </c>
      <c r="K3691">
        <v>42</v>
      </c>
      <c r="L3691" t="s">
        <v>18</v>
      </c>
      <c r="M3691">
        <v>119</v>
      </c>
      <c r="N3691">
        <f>Table1[[#This Row],[Basic Salary]]+Table1[[#This Row],[Bonus]]</f>
        <v>67510</v>
      </c>
      <c r="O3691" s="2">
        <f>Table1[[#This Row],[Bonus]]/Table1[[#This Row],[Basic Salary]]</f>
        <v>0.31077197887542712</v>
      </c>
      <c r="P3691">
        <f ca="1">DATEDIF(Table1[[#This Row],[Date of Birth]],TODAY(),"Y")</f>
        <v>34</v>
      </c>
      <c r="Q3691">
        <f ca="1">DATEDIF(Table1[[#This Row],[Joining Date]],TODAY(),"Y")</f>
        <v>0</v>
      </c>
      <c r="R3691" t="str">
        <f ca="1">IF(YEAR(Table1[[#This Row],[Joining Date]])=YEAR(TODAY()),"Yes","No")</f>
        <v>No</v>
      </c>
      <c r="S3691" t="str">
        <f ca="1">IF(Table1[[#This Row],[Experience]]&gt;5,"Yes","No")</f>
        <v>No</v>
      </c>
      <c r="T3691" t="str">
        <f>TEXT(Table1[[#This Row],[Joining Date]],"mmmm")</f>
        <v>December</v>
      </c>
      <c r="U3691" t="str">
        <f>TEXT(Table1[[#This Row],[Joining Date]],"yyyy")</f>
        <v>2025</v>
      </c>
      <c r="V3691" s="5">
        <f ca="1">TODAY()-Table1[[#This Row],[Joining Date]]</f>
        <v>239</v>
      </c>
      <c r="W3691" t="str">
        <f>LEFT(Table1[[#This Row],[Employee Name]],FIND(" ",Table1[[#This Row],[Employee Name]])-1)</f>
        <v>Ishita</v>
      </c>
      <c r="X3691" t="str">
        <f>RIGHT(Table1[[#This Row],[Employee Name]],LEN(Table1[[#This Row],[Employee Name]])-FIND(" ",Table1[[#This Row],[Employee Name]]))</f>
        <v>Roy</v>
      </c>
      <c r="Y3691" t="str">
        <f>Table1[[#This Row],[Department]]&amp;"-"&amp;Table1[[#This Row],[Employee ID]]</f>
        <v>Marketing-E00694</v>
      </c>
      <c r="Z3691" t="str">
        <f>LEFT(Table1[[#This Row],[Department]],3)</f>
        <v>Mar</v>
      </c>
      <c r="AA3691" t="str">
        <f>_xlfn.XLOOKUP(Table1[[#This Row],[Manager ID]],MANAGERS!A:A,MANAGERS!B:B)</f>
        <v>Manager_19</v>
      </c>
      <c r="AB3691" t="str" cm="1">
        <f t="array" ref="AB3691">_xlfn.XLOOKUP(Table1[[#This Row],[Manager ID]],Table2[[#All],[Manager ID]],Table2[[#All],[Department Head]])</f>
        <v>Support</v>
      </c>
      <c r="AC3691" s="2">
        <f>_xlfn.XLOOKUP(Table1[[#This Row],[City]],L:L,O:O)</f>
        <v>0.21356479274849693</v>
      </c>
      <c r="AD3691" t="str" cm="1">
        <f t="array" ref="AD3691">_xlfn.IFS(Table1[[#This Row],[Performance Score]]&gt;=90,"Excellent",Table1[[#This Row],[Performance Score]]&gt;=75,"Good",Table1[[#This Row],[Performance Score]]&gt;=60,"Average",Table1[[#This Row],[Performance Score]]&lt;=60,"Need Improvement")</f>
        <v>Need Improvement</v>
      </c>
      <c r="AE3691" t="str">
        <f>IF(AND(Table1[[#This Row],[Attendance %]]&gt;=80,(Table1[[#This Row],[Performance Score]]&gt;=80)),"Eligible","Not Eligible")</f>
        <v>Not Eligible</v>
      </c>
      <c r="AF3691" t="str">
        <f>IF(Table1[[#This Row],[Performance Score]]&gt;=80,"High Performer","Low Performer")</f>
        <v>Low Performer</v>
      </c>
      <c r="AG3691" t="str" cm="1">
        <f t="array" aca="1" ref="AG3691" ca="1">_xlfn.IFS(Table1[[#This Row],[Experience]]&lt;=3,"Junior",Table1[[#This Row],[Experience]]&lt;=7,"Mid Level",Table1[[#This Row],[Experience]]&gt;=7,"Senior")</f>
        <v>Junior</v>
      </c>
      <c r="AH3691" t="str">
        <f>IF(Table1[[#This Row],[Attendance %]]&gt;75,"OK","Below 75")</f>
        <v>Below 75</v>
      </c>
      <c r="AI3691" t="b">
        <f>ISBLANK(Table1[[#This Row],[Employee ID]])</f>
        <v>0</v>
      </c>
      <c r="AJ3691" t="b">
        <f>ISNUMBER(Table1[[#This Row],[Total Salary  ]])</f>
        <v>1</v>
      </c>
      <c r="AK3691" t="str">
        <f>IFERROR(_xlfn.XLOOKUP(Table1[[#This Row],[Manager ID]],MANAGERS!A:A,MANAGERS!B:B),"Not Found")</f>
        <v>Manager_19</v>
      </c>
    </row>
    <row r="3692" spans="1:37" x14ac:dyDescent="0.2">
      <c r="A3692" t="s">
        <v>3774</v>
      </c>
      <c r="B3692" t="s">
        <v>60</v>
      </c>
      <c r="C3692" t="s">
        <v>15</v>
      </c>
      <c r="D3692" t="s">
        <v>81</v>
      </c>
      <c r="E3692" t="s">
        <v>51</v>
      </c>
      <c r="F3692" s="1">
        <v>43746</v>
      </c>
      <c r="G3692" s="1">
        <v>30399</v>
      </c>
      <c r="H3692">
        <v>52344</v>
      </c>
      <c r="I3692">
        <v>15112</v>
      </c>
      <c r="J3692">
        <v>65</v>
      </c>
      <c r="K3692">
        <v>71</v>
      </c>
      <c r="L3692" t="s">
        <v>31</v>
      </c>
      <c r="M3692">
        <v>120</v>
      </c>
      <c r="N3692">
        <f>Table1[[#This Row],[Basic Salary]]+Table1[[#This Row],[Bonus]]</f>
        <v>67456</v>
      </c>
      <c r="O3692" s="2">
        <f>Table1[[#This Row],[Bonus]]/Table1[[#This Row],[Basic Salary]]</f>
        <v>0.28870548677976465</v>
      </c>
      <c r="P3692">
        <f ca="1">DATEDIF(Table1[[#This Row],[Date of Birth]],TODAY(),"Y")</f>
        <v>43</v>
      </c>
      <c r="Q3692">
        <f ca="1">DATEDIF(Table1[[#This Row],[Joining Date]],TODAY(),"Y")</f>
        <v>6</v>
      </c>
      <c r="R3692" t="str">
        <f ca="1">IF(YEAR(Table1[[#This Row],[Joining Date]])=YEAR(TODAY()),"Yes","No")</f>
        <v>No</v>
      </c>
      <c r="S3692" t="str">
        <f ca="1">IF(Table1[[#This Row],[Experience]]&gt;5,"Yes","No")</f>
        <v>Yes</v>
      </c>
      <c r="T3692" t="str">
        <f>TEXT(Table1[[#This Row],[Joining Date]],"mmmm")</f>
        <v>October</v>
      </c>
      <c r="U3692" t="str">
        <f>TEXT(Table1[[#This Row],[Joining Date]],"yyyy")</f>
        <v>2019</v>
      </c>
      <c r="V3692" s="5">
        <f ca="1">TODAY()-Table1[[#This Row],[Joining Date]]</f>
        <v>2493</v>
      </c>
      <c r="W3692" t="str">
        <f>LEFT(Table1[[#This Row],[Employee Name]],FIND(" ",Table1[[#This Row],[Employee Name]])-1)</f>
        <v>Gayathri</v>
      </c>
      <c r="X3692" t="str">
        <f>RIGHT(Table1[[#This Row],[Employee Name]],LEN(Table1[[#This Row],[Employee Name]])-FIND(" ",Table1[[#This Row],[Employee Name]]))</f>
        <v>Iyer</v>
      </c>
      <c r="Y3692" t="str">
        <f>Table1[[#This Row],[Department]]&amp;"-"&amp;Table1[[#This Row],[Employee ID]]</f>
        <v>Sales-E03718</v>
      </c>
      <c r="Z3692" t="str">
        <f>LEFT(Table1[[#This Row],[Department]],3)</f>
        <v>Sal</v>
      </c>
      <c r="AA3692" t="str">
        <f>_xlfn.XLOOKUP(Table1[[#This Row],[Manager ID]],MANAGERS!A:A,MANAGERS!B:B)</f>
        <v>Manager_20</v>
      </c>
      <c r="AB3692" t="str" cm="1">
        <f t="array" ref="AB3692">_xlfn.XLOOKUP(Table1[[#This Row],[Manager ID]],Table2[[#All],[Manager ID]],Table2[[#All],[Department Head]])</f>
        <v>Operations</v>
      </c>
      <c r="AC3692" s="2">
        <f>_xlfn.XLOOKUP(Table1[[#This Row],[City]],L:L,O:O)</f>
        <v>0.241864189087755</v>
      </c>
      <c r="AD3692" t="str" cm="1">
        <f t="array" ref="AD3692">_xlfn.IFS(Table1[[#This Row],[Performance Score]]&gt;=90,"Excellent",Table1[[#This Row],[Performance Score]]&gt;=75,"Good",Table1[[#This Row],[Performance Score]]&gt;=60,"Average",Table1[[#This Row],[Performance Score]]&lt;=60,"Need Improvement")</f>
        <v>Average</v>
      </c>
      <c r="AE3692" t="str">
        <f>IF(AND(Table1[[#This Row],[Attendance %]]&gt;=80,(Table1[[#This Row],[Performance Score]]&gt;=80)),"Eligible","Not Eligible")</f>
        <v>Not Eligible</v>
      </c>
      <c r="AF3692" t="str">
        <f>IF(Table1[[#This Row],[Performance Score]]&gt;=80,"High Performer","Low Performer")</f>
        <v>Low Performer</v>
      </c>
      <c r="AG3692" t="str" cm="1">
        <f t="array" aca="1" ref="AG3692" ca="1">_xlfn.IFS(Table1[[#This Row],[Experience]]&lt;=3,"Junior",Table1[[#This Row],[Experience]]&lt;=7,"Mid Level",Table1[[#This Row],[Experience]]&gt;=7,"Senior")</f>
        <v>Mid Level</v>
      </c>
      <c r="AH3692" t="str">
        <f>IF(Table1[[#This Row],[Attendance %]]&gt;75,"OK","Below 75")</f>
        <v>Below 75</v>
      </c>
      <c r="AI3692" t="b">
        <f>ISBLANK(Table1[[#This Row],[Employee ID]])</f>
        <v>0</v>
      </c>
      <c r="AJ3692" t="b">
        <f>ISNUMBER(Table1[[#This Row],[Total Salary  ]])</f>
        <v>1</v>
      </c>
      <c r="AK3692" t="str">
        <f>IFERROR(_xlfn.XLOOKUP(Table1[[#This Row],[Manager ID]],MANAGERS!A:A,MANAGERS!B:B),"Not Found")</f>
        <v>Manager_20</v>
      </c>
    </row>
    <row r="3693" spans="1:37" x14ac:dyDescent="0.2">
      <c r="A3693" t="s">
        <v>41</v>
      </c>
      <c r="B3693" t="s">
        <v>42</v>
      </c>
      <c r="C3693" t="s">
        <v>15</v>
      </c>
      <c r="D3693" t="s">
        <v>43</v>
      </c>
      <c r="E3693" t="s">
        <v>17</v>
      </c>
      <c r="F3693" s="1">
        <v>42705</v>
      </c>
      <c r="G3693" s="1">
        <v>37972</v>
      </c>
      <c r="H3693">
        <v>57087</v>
      </c>
      <c r="I3693">
        <v>10354</v>
      </c>
      <c r="J3693">
        <v>89</v>
      </c>
      <c r="K3693">
        <v>64</v>
      </c>
      <c r="L3693" t="s">
        <v>31</v>
      </c>
      <c r="M3693">
        <v>118</v>
      </c>
      <c r="N3693">
        <f>Table1[[#This Row],[Basic Salary]]+Table1[[#This Row],[Bonus]]</f>
        <v>67441</v>
      </c>
      <c r="O3693" s="2">
        <f>Table1[[#This Row],[Bonus]]/Table1[[#This Row],[Basic Salary]]</f>
        <v>0.18137229141485803</v>
      </c>
      <c r="P3693">
        <f ca="1">DATEDIF(Table1[[#This Row],[Date of Birth]],TODAY(),"Y")</f>
        <v>22</v>
      </c>
      <c r="Q3693">
        <f ca="1">DATEDIF(Table1[[#This Row],[Joining Date]],TODAY(),"Y")</f>
        <v>9</v>
      </c>
      <c r="R3693" t="str">
        <f ca="1">IF(YEAR(Table1[[#This Row],[Joining Date]])=YEAR(TODAY()),"Yes","No")</f>
        <v>No</v>
      </c>
      <c r="S3693" t="str">
        <f ca="1">IF(Table1[[#This Row],[Experience]]&gt;5,"Yes","No")</f>
        <v>Yes</v>
      </c>
      <c r="T3693" t="str">
        <f>TEXT(Table1[[#This Row],[Joining Date]],"mmmm")</f>
        <v>December</v>
      </c>
      <c r="U3693" t="str">
        <f>TEXT(Table1[[#This Row],[Joining Date]],"yyyy")</f>
        <v>2016</v>
      </c>
      <c r="V3693" s="5">
        <f ca="1">TODAY()-Table1[[#This Row],[Joining Date]]</f>
        <v>3534</v>
      </c>
      <c r="W3693" t="str">
        <f>LEFT(Table1[[#This Row],[Employee Name]],FIND(" ",Table1[[#This Row],[Employee Name]])-1)</f>
        <v>Krishna</v>
      </c>
      <c r="X3693" t="str">
        <f>RIGHT(Table1[[#This Row],[Employee Name]],LEN(Table1[[#This Row],[Employee Name]])-FIND(" ",Table1[[#This Row],[Employee Name]]))</f>
        <v>Chaitanya</v>
      </c>
      <c r="Y3693" t="str">
        <f>Table1[[#This Row],[Department]]&amp;"-"&amp;Table1[[#This Row],[Employee ID]]</f>
        <v>Operations-E00008</v>
      </c>
      <c r="Z3693" t="str">
        <f>LEFT(Table1[[#This Row],[Department]],3)</f>
        <v>Ope</v>
      </c>
      <c r="AA3693" t="str">
        <f>_xlfn.XLOOKUP(Table1[[#This Row],[Manager ID]],MANAGERS!A:A,MANAGERS!B:B)</f>
        <v>Manager_18</v>
      </c>
      <c r="AB3693" t="str" cm="1">
        <f t="array" ref="AB3693">_xlfn.XLOOKUP(Table1[[#This Row],[Manager ID]],Table2[[#All],[Manager ID]],Table2[[#All],[Department Head]])</f>
        <v>Support</v>
      </c>
      <c r="AC3693" s="2">
        <f>_xlfn.XLOOKUP(Table1[[#This Row],[City]],L:L,O:O)</f>
        <v>0.241864189087755</v>
      </c>
      <c r="AD3693" t="str" cm="1">
        <f t="array" ref="AD3693">_xlfn.IFS(Table1[[#This Row],[Performance Score]]&gt;=90,"Excellent",Table1[[#This Row],[Performance Score]]&gt;=75,"Good",Table1[[#This Row],[Performance Score]]&gt;=60,"Average",Table1[[#This Row],[Performance Score]]&lt;=60,"Need Improvement")</f>
        <v>Average</v>
      </c>
      <c r="AE3693" t="str">
        <f>IF(AND(Table1[[#This Row],[Attendance %]]&gt;=80,(Table1[[#This Row],[Performance Score]]&gt;=80)),"Eligible","Not Eligible")</f>
        <v>Not Eligible</v>
      </c>
      <c r="AF3693" t="str">
        <f>IF(Table1[[#This Row],[Performance Score]]&gt;=80,"High Performer","Low Performer")</f>
        <v>Low Performer</v>
      </c>
      <c r="AG3693" t="str" cm="1">
        <f t="array" aca="1" ref="AG3693" ca="1">_xlfn.IFS(Table1[[#This Row],[Experience]]&lt;=3,"Junior",Table1[[#This Row],[Experience]]&lt;=7,"Mid Level",Table1[[#This Row],[Experience]]&gt;=7,"Senior")</f>
        <v>Senior</v>
      </c>
      <c r="AH3693" t="str">
        <f>IF(Table1[[#This Row],[Attendance %]]&gt;75,"OK","Below 75")</f>
        <v>OK</v>
      </c>
      <c r="AI3693" t="b">
        <f>ISBLANK(Table1[[#This Row],[Employee ID]])</f>
        <v>0</v>
      </c>
      <c r="AJ3693" t="b">
        <f>ISNUMBER(Table1[[#This Row],[Total Salary  ]])</f>
        <v>1</v>
      </c>
      <c r="AK3693" t="str">
        <f>IFERROR(_xlfn.XLOOKUP(Table1[[#This Row],[Manager ID]],MANAGERS!A:A,MANAGERS!B:B),"Not Found")</f>
        <v>Manager_18</v>
      </c>
    </row>
    <row r="3694" spans="1:37" x14ac:dyDescent="0.2">
      <c r="A3694" t="s">
        <v>1159</v>
      </c>
      <c r="B3694" t="s">
        <v>42</v>
      </c>
      <c r="C3694" t="s">
        <v>21</v>
      </c>
      <c r="D3694" t="s">
        <v>16</v>
      </c>
      <c r="E3694" t="s">
        <v>17</v>
      </c>
      <c r="F3694" s="1">
        <v>42387</v>
      </c>
      <c r="G3694" s="1">
        <v>40992</v>
      </c>
      <c r="H3694">
        <v>55352</v>
      </c>
      <c r="I3694">
        <v>12066</v>
      </c>
      <c r="J3694">
        <v>69</v>
      </c>
      <c r="K3694">
        <v>89</v>
      </c>
      <c r="L3694" t="s">
        <v>18</v>
      </c>
      <c r="M3694">
        <v>106</v>
      </c>
      <c r="N3694">
        <f>Table1[[#This Row],[Basic Salary]]+Table1[[#This Row],[Bonus]]</f>
        <v>67418</v>
      </c>
      <c r="O3694" s="2">
        <f>Table1[[#This Row],[Bonus]]/Table1[[#This Row],[Basic Salary]]</f>
        <v>0.21798670328082093</v>
      </c>
      <c r="P3694">
        <f ca="1">DATEDIF(Table1[[#This Row],[Date of Birth]],TODAY(),"Y")</f>
        <v>14</v>
      </c>
      <c r="Q3694">
        <f ca="1">DATEDIF(Table1[[#This Row],[Joining Date]],TODAY(),"Y")</f>
        <v>10</v>
      </c>
      <c r="R3694" t="str">
        <f ca="1">IF(YEAR(Table1[[#This Row],[Joining Date]])=YEAR(TODAY()),"Yes","No")</f>
        <v>No</v>
      </c>
      <c r="S3694" t="str">
        <f ca="1">IF(Table1[[#This Row],[Experience]]&gt;5,"Yes","No")</f>
        <v>Yes</v>
      </c>
      <c r="T3694" t="str">
        <f>TEXT(Table1[[#This Row],[Joining Date]],"mmmm")</f>
        <v>January</v>
      </c>
      <c r="U3694" t="str">
        <f>TEXT(Table1[[#This Row],[Joining Date]],"yyyy")</f>
        <v>2016</v>
      </c>
      <c r="V3694" s="5">
        <f ca="1">TODAY()-Table1[[#This Row],[Joining Date]]</f>
        <v>3852</v>
      </c>
      <c r="W3694" t="str">
        <f>LEFT(Table1[[#This Row],[Employee Name]],FIND(" ",Table1[[#This Row],[Employee Name]])-1)</f>
        <v>Krishna</v>
      </c>
      <c r="X3694" t="str">
        <f>RIGHT(Table1[[#This Row],[Employee Name]],LEN(Table1[[#This Row],[Employee Name]])-FIND(" ",Table1[[#This Row],[Employee Name]]))</f>
        <v>Chaitanya</v>
      </c>
      <c r="Y3694" t="str">
        <f>Table1[[#This Row],[Department]]&amp;"-"&amp;Table1[[#This Row],[Employee ID]]</f>
        <v>HR-E01103</v>
      </c>
      <c r="Z3694" t="str">
        <f>LEFT(Table1[[#This Row],[Department]],3)</f>
        <v>HR</v>
      </c>
      <c r="AA3694" t="str">
        <f>_xlfn.XLOOKUP(Table1[[#This Row],[Manager ID]],MANAGERS!A:A,MANAGERS!B:B)</f>
        <v>Manager_6</v>
      </c>
      <c r="AB3694" t="str" cm="1">
        <f t="array" ref="AB3694">_xlfn.XLOOKUP(Table1[[#This Row],[Manager ID]],Table2[[#All],[Manager ID]],Table2[[#All],[Department Head]])</f>
        <v>HR</v>
      </c>
      <c r="AC3694" s="2">
        <f>_xlfn.XLOOKUP(Table1[[#This Row],[City]],L:L,O:O)</f>
        <v>0.21356479274849693</v>
      </c>
      <c r="AD3694" t="str" cm="1">
        <f t="array" ref="AD3694">_xlfn.IFS(Table1[[#This Row],[Performance Score]]&gt;=90,"Excellent",Table1[[#This Row],[Performance Score]]&gt;=75,"Good",Table1[[#This Row],[Performance Score]]&gt;=60,"Average",Table1[[#This Row],[Performance Score]]&lt;=60,"Need Improvement")</f>
        <v>Good</v>
      </c>
      <c r="AE3694" t="str">
        <f>IF(AND(Table1[[#This Row],[Attendance %]]&gt;=80,(Table1[[#This Row],[Performance Score]]&gt;=80)),"Eligible","Not Eligible")</f>
        <v>Not Eligible</v>
      </c>
      <c r="AF3694" t="str">
        <f>IF(Table1[[#This Row],[Performance Score]]&gt;=80,"High Performer","Low Performer")</f>
        <v>High Performer</v>
      </c>
      <c r="AG3694" t="str" cm="1">
        <f t="array" aca="1" ref="AG3694" ca="1">_xlfn.IFS(Table1[[#This Row],[Experience]]&lt;=3,"Junior",Table1[[#This Row],[Experience]]&lt;=7,"Mid Level",Table1[[#This Row],[Experience]]&gt;=7,"Senior")</f>
        <v>Senior</v>
      </c>
      <c r="AH3694" t="str">
        <f>IF(Table1[[#This Row],[Attendance %]]&gt;75,"OK","Below 75")</f>
        <v>Below 75</v>
      </c>
      <c r="AI3694" t="b">
        <f>ISBLANK(Table1[[#This Row],[Employee ID]])</f>
        <v>0</v>
      </c>
      <c r="AJ3694" t="b">
        <f>ISNUMBER(Table1[[#This Row],[Total Salary  ]])</f>
        <v>1</v>
      </c>
      <c r="AK3694" t="str">
        <f>IFERROR(_xlfn.XLOOKUP(Table1[[#This Row],[Manager ID]],MANAGERS!A:A,MANAGERS!B:B),"Not Found")</f>
        <v>Manager_6</v>
      </c>
    </row>
    <row r="3695" spans="1:37" x14ac:dyDescent="0.2">
      <c r="A3695" t="s">
        <v>4981</v>
      </c>
      <c r="B3695" t="s">
        <v>60</v>
      </c>
      <c r="C3695" t="s">
        <v>15</v>
      </c>
      <c r="D3695" t="s">
        <v>16</v>
      </c>
      <c r="E3695" t="s">
        <v>22</v>
      </c>
      <c r="F3695" s="1">
        <v>42563</v>
      </c>
      <c r="G3695" s="1">
        <v>35832</v>
      </c>
      <c r="H3695">
        <v>55461</v>
      </c>
      <c r="I3695">
        <v>11955</v>
      </c>
      <c r="J3695">
        <v>76</v>
      </c>
      <c r="K3695">
        <v>99</v>
      </c>
      <c r="L3695" t="s">
        <v>23</v>
      </c>
      <c r="M3695">
        <v>105</v>
      </c>
      <c r="N3695">
        <f>Table1[[#This Row],[Basic Salary]]+Table1[[#This Row],[Bonus]]</f>
        <v>67416</v>
      </c>
      <c r="O3695" s="2">
        <f>Table1[[#This Row],[Bonus]]/Table1[[#This Row],[Basic Salary]]</f>
        <v>0.21555687780602587</v>
      </c>
      <c r="P3695">
        <f ca="1">DATEDIF(Table1[[#This Row],[Date of Birth]],TODAY(),"Y")</f>
        <v>28</v>
      </c>
      <c r="Q3695">
        <f ca="1">DATEDIF(Table1[[#This Row],[Joining Date]],TODAY(),"Y")</f>
        <v>10</v>
      </c>
      <c r="R3695" t="str">
        <f ca="1">IF(YEAR(Table1[[#This Row],[Joining Date]])=YEAR(TODAY()),"Yes","No")</f>
        <v>No</v>
      </c>
      <c r="S3695" t="str">
        <f ca="1">IF(Table1[[#This Row],[Experience]]&gt;5,"Yes","No")</f>
        <v>Yes</v>
      </c>
      <c r="T3695" t="str">
        <f>TEXT(Table1[[#This Row],[Joining Date]],"mmmm")</f>
        <v>July</v>
      </c>
      <c r="U3695" t="str">
        <f>TEXT(Table1[[#This Row],[Joining Date]],"yyyy")</f>
        <v>2016</v>
      </c>
      <c r="V3695" s="5">
        <f ca="1">TODAY()-Table1[[#This Row],[Joining Date]]</f>
        <v>3676</v>
      </c>
      <c r="W3695" t="str">
        <f>LEFT(Table1[[#This Row],[Employee Name]],FIND(" ",Table1[[#This Row],[Employee Name]])-1)</f>
        <v>Gayathri</v>
      </c>
      <c r="X3695" t="str">
        <f>RIGHT(Table1[[#This Row],[Employee Name]],LEN(Table1[[#This Row],[Employee Name]])-FIND(" ",Table1[[#This Row],[Employee Name]]))</f>
        <v>Iyer</v>
      </c>
      <c r="Y3695" t="str">
        <f>Table1[[#This Row],[Department]]&amp;"-"&amp;Table1[[#This Row],[Employee ID]]</f>
        <v>HR-E04925</v>
      </c>
      <c r="Z3695" t="str">
        <f>LEFT(Table1[[#This Row],[Department]],3)</f>
        <v>HR</v>
      </c>
      <c r="AA3695" t="str">
        <f>_xlfn.XLOOKUP(Table1[[#This Row],[Manager ID]],MANAGERS!A:A,MANAGERS!B:B)</f>
        <v>Manager_5</v>
      </c>
      <c r="AB3695" t="str" cm="1">
        <f t="array" ref="AB3695">_xlfn.XLOOKUP(Table1[[#This Row],[Manager ID]],Table2[[#All],[Manager ID]],Table2[[#All],[Department Head]])</f>
        <v>Sales</v>
      </c>
      <c r="AC3695" s="2">
        <f>_xlfn.XLOOKUP(Table1[[#This Row],[City]],L:L,O:O)</f>
        <v>0.23486488519629886</v>
      </c>
      <c r="AD3695" t="str" cm="1">
        <f t="array" ref="AD3695">_xlfn.IFS(Table1[[#This Row],[Performance Score]]&gt;=90,"Excellent",Table1[[#This Row],[Performance Score]]&gt;=75,"Good",Table1[[#This Row],[Performance Score]]&gt;=60,"Average",Table1[[#This Row],[Performance Score]]&lt;=60,"Need Improvement")</f>
        <v>Excellent</v>
      </c>
      <c r="AE3695" t="str">
        <f>IF(AND(Table1[[#This Row],[Attendance %]]&gt;=80,(Table1[[#This Row],[Performance Score]]&gt;=80)),"Eligible","Not Eligible")</f>
        <v>Not Eligible</v>
      </c>
      <c r="AF3695" t="str">
        <f>IF(Table1[[#This Row],[Performance Score]]&gt;=80,"High Performer","Low Performer")</f>
        <v>High Performer</v>
      </c>
      <c r="AG3695" t="str" cm="1">
        <f t="array" aca="1" ref="AG3695" ca="1">_xlfn.IFS(Table1[[#This Row],[Experience]]&lt;=3,"Junior",Table1[[#This Row],[Experience]]&lt;=7,"Mid Level",Table1[[#This Row],[Experience]]&gt;=7,"Senior")</f>
        <v>Senior</v>
      </c>
      <c r="AH3695" t="str">
        <f>IF(Table1[[#This Row],[Attendance %]]&gt;75,"OK","Below 75")</f>
        <v>OK</v>
      </c>
      <c r="AI3695" t="b">
        <f>ISBLANK(Table1[[#This Row],[Employee ID]])</f>
        <v>0</v>
      </c>
      <c r="AJ3695" t="b">
        <f>ISNUMBER(Table1[[#This Row],[Total Salary  ]])</f>
        <v>1</v>
      </c>
      <c r="AK3695" t="str">
        <f>IFERROR(_xlfn.XLOOKUP(Table1[[#This Row],[Manager ID]],MANAGERS!A:A,MANAGERS!B:B),"Not Found")</f>
        <v>Manager_5</v>
      </c>
    </row>
    <row r="3696" spans="1:37" x14ac:dyDescent="0.2">
      <c r="A3696" t="s">
        <v>4669</v>
      </c>
      <c r="B3696" t="s">
        <v>69</v>
      </c>
      <c r="C3696" t="s">
        <v>15</v>
      </c>
      <c r="D3696" t="s">
        <v>25</v>
      </c>
      <c r="E3696" t="s">
        <v>30</v>
      </c>
      <c r="F3696" s="1">
        <v>44385</v>
      </c>
      <c r="G3696" s="1">
        <v>31967</v>
      </c>
      <c r="H3696">
        <v>50332</v>
      </c>
      <c r="I3696">
        <v>17003</v>
      </c>
      <c r="J3696">
        <v>88</v>
      </c>
      <c r="K3696">
        <v>68</v>
      </c>
      <c r="L3696" t="s">
        <v>27</v>
      </c>
      <c r="M3696">
        <v>110</v>
      </c>
      <c r="N3696">
        <f>Table1[[#This Row],[Basic Salary]]+Table1[[#This Row],[Bonus]]</f>
        <v>67335</v>
      </c>
      <c r="O3696" s="2">
        <f>Table1[[#This Row],[Bonus]]/Table1[[#This Row],[Basic Salary]]</f>
        <v>0.33781689581180957</v>
      </c>
      <c r="P3696">
        <f ca="1">DATEDIF(Table1[[#This Row],[Date of Birth]],TODAY(),"Y")</f>
        <v>39</v>
      </c>
      <c r="Q3696">
        <f ca="1">DATEDIF(Table1[[#This Row],[Joining Date]],TODAY(),"Y")</f>
        <v>5</v>
      </c>
      <c r="R3696" t="str">
        <f ca="1">IF(YEAR(Table1[[#This Row],[Joining Date]])=YEAR(TODAY()),"Yes","No")</f>
        <v>No</v>
      </c>
      <c r="S3696" t="str">
        <f ca="1">IF(Table1[[#This Row],[Experience]]&gt;5,"Yes","No")</f>
        <v>No</v>
      </c>
      <c r="T3696" t="str">
        <f>TEXT(Table1[[#This Row],[Joining Date]],"mmmm")</f>
        <v>July</v>
      </c>
      <c r="U3696" t="str">
        <f>TEXT(Table1[[#This Row],[Joining Date]],"yyyy")</f>
        <v>2021</v>
      </c>
      <c r="V3696" s="5">
        <f ca="1">TODAY()-Table1[[#This Row],[Joining Date]]</f>
        <v>1854</v>
      </c>
      <c r="W3696" t="str">
        <f>LEFT(Table1[[#This Row],[Employee Name]],FIND(" ",Table1[[#This Row],[Employee Name]])-1)</f>
        <v>Neha</v>
      </c>
      <c r="X3696" t="str">
        <f>RIGHT(Table1[[#This Row],[Employee Name]],LEN(Table1[[#This Row],[Employee Name]])-FIND(" ",Table1[[#This Row],[Employee Name]]))</f>
        <v>Kulkarni</v>
      </c>
      <c r="Y3696" t="str">
        <f>Table1[[#This Row],[Department]]&amp;"-"&amp;Table1[[#This Row],[Employee ID]]</f>
        <v>Finance-E04613</v>
      </c>
      <c r="Z3696" t="str">
        <f>LEFT(Table1[[#This Row],[Department]],3)</f>
        <v>Fin</v>
      </c>
      <c r="AA3696" t="str">
        <f>_xlfn.XLOOKUP(Table1[[#This Row],[Manager ID]],MANAGERS!A:A,MANAGERS!B:B)</f>
        <v>Manager_10</v>
      </c>
      <c r="AB3696" t="str" cm="1">
        <f t="array" ref="AB3696">_xlfn.XLOOKUP(Table1[[#This Row],[Manager ID]],Table2[[#All],[Manager ID]],Table2[[#All],[Department Head]])</f>
        <v>HR</v>
      </c>
      <c r="AC3696" s="2">
        <f>_xlfn.XLOOKUP(Table1[[#This Row],[City]],L:L,O:O)</f>
        <v>0.23674293405114402</v>
      </c>
      <c r="AD3696" t="str" cm="1">
        <f t="array" ref="AD3696">_xlfn.IFS(Table1[[#This Row],[Performance Score]]&gt;=90,"Excellent",Table1[[#This Row],[Performance Score]]&gt;=75,"Good",Table1[[#This Row],[Performance Score]]&gt;=60,"Average",Table1[[#This Row],[Performance Score]]&lt;=60,"Need Improvement")</f>
        <v>Average</v>
      </c>
      <c r="AE3696" t="str">
        <f>IF(AND(Table1[[#This Row],[Attendance %]]&gt;=80,(Table1[[#This Row],[Performance Score]]&gt;=80)),"Eligible","Not Eligible")</f>
        <v>Not Eligible</v>
      </c>
      <c r="AF3696" t="str">
        <f>IF(Table1[[#This Row],[Performance Score]]&gt;=80,"High Performer","Low Performer")</f>
        <v>Low Performer</v>
      </c>
      <c r="AG3696" t="str" cm="1">
        <f t="array" aca="1" ref="AG3696" ca="1">_xlfn.IFS(Table1[[#This Row],[Experience]]&lt;=3,"Junior",Table1[[#This Row],[Experience]]&lt;=7,"Mid Level",Table1[[#This Row],[Experience]]&gt;=7,"Senior")</f>
        <v>Mid Level</v>
      </c>
      <c r="AH3696" t="str">
        <f>IF(Table1[[#This Row],[Attendance %]]&gt;75,"OK","Below 75")</f>
        <v>OK</v>
      </c>
      <c r="AI3696" t="b">
        <f>ISBLANK(Table1[[#This Row],[Employee ID]])</f>
        <v>0</v>
      </c>
      <c r="AJ3696" t="b">
        <f>ISNUMBER(Table1[[#This Row],[Total Salary  ]])</f>
        <v>1</v>
      </c>
      <c r="AK3696" t="str">
        <f>IFERROR(_xlfn.XLOOKUP(Table1[[#This Row],[Manager ID]],MANAGERS!A:A,MANAGERS!B:B),"Not Found")</f>
        <v>Manager_10</v>
      </c>
    </row>
    <row r="3697" spans="1:37" x14ac:dyDescent="0.2">
      <c r="A3697" t="s">
        <v>4375</v>
      </c>
      <c r="B3697" t="s">
        <v>45</v>
      </c>
      <c r="C3697" t="s">
        <v>21</v>
      </c>
      <c r="D3697" t="s">
        <v>40</v>
      </c>
      <c r="E3697" t="s">
        <v>65</v>
      </c>
      <c r="F3697" s="1">
        <v>42119</v>
      </c>
      <c r="G3697" s="1">
        <v>32547</v>
      </c>
      <c r="H3697">
        <v>45776</v>
      </c>
      <c r="I3697">
        <v>21550</v>
      </c>
      <c r="J3697">
        <v>69</v>
      </c>
      <c r="K3697">
        <v>67</v>
      </c>
      <c r="L3697" t="s">
        <v>27</v>
      </c>
      <c r="M3697">
        <v>107</v>
      </c>
      <c r="N3697">
        <f>Table1[[#This Row],[Basic Salary]]+Table1[[#This Row],[Bonus]]</f>
        <v>67326</v>
      </c>
      <c r="O3697" s="2">
        <f>Table1[[#This Row],[Bonus]]/Table1[[#This Row],[Basic Salary]]</f>
        <v>0.47077070954211814</v>
      </c>
      <c r="P3697">
        <f ca="1">DATEDIF(Table1[[#This Row],[Date of Birth]],TODAY(),"Y")</f>
        <v>37</v>
      </c>
      <c r="Q3697">
        <f ca="1">DATEDIF(Table1[[#This Row],[Joining Date]],TODAY(),"Y")</f>
        <v>11</v>
      </c>
      <c r="R3697" t="str">
        <f ca="1">IF(YEAR(Table1[[#This Row],[Joining Date]])=YEAR(TODAY()),"Yes","No")</f>
        <v>No</v>
      </c>
      <c r="S3697" t="str">
        <f ca="1">IF(Table1[[#This Row],[Experience]]&gt;5,"Yes","No")</f>
        <v>Yes</v>
      </c>
      <c r="T3697" t="str">
        <f>TEXT(Table1[[#This Row],[Joining Date]],"mmmm")</f>
        <v>April</v>
      </c>
      <c r="U3697" t="str">
        <f>TEXT(Table1[[#This Row],[Joining Date]],"yyyy")</f>
        <v>2015</v>
      </c>
      <c r="V3697" s="5">
        <f ca="1">TODAY()-Table1[[#This Row],[Joining Date]]</f>
        <v>4120</v>
      </c>
      <c r="W3697" t="str">
        <f>LEFT(Table1[[#This Row],[Employee Name]],FIND(" ",Table1[[#This Row],[Employee Name]])-1)</f>
        <v>Ananya</v>
      </c>
      <c r="X3697" t="str">
        <f>RIGHT(Table1[[#This Row],[Employee Name]],LEN(Table1[[#This Row],[Employee Name]])-FIND(" ",Table1[[#This Row],[Employee Name]]))</f>
        <v>Rao</v>
      </c>
      <c r="Y3697" t="str">
        <f>Table1[[#This Row],[Department]]&amp;"-"&amp;Table1[[#This Row],[Employee ID]]</f>
        <v>IT-E04319</v>
      </c>
      <c r="Z3697" t="str">
        <f>LEFT(Table1[[#This Row],[Department]],3)</f>
        <v>IT</v>
      </c>
      <c r="AA3697" t="str">
        <f>_xlfn.XLOOKUP(Table1[[#This Row],[Manager ID]],MANAGERS!A:A,MANAGERS!B:B)</f>
        <v>Manager_7</v>
      </c>
      <c r="AB3697" t="str" cm="1">
        <f t="array" ref="AB3697">_xlfn.XLOOKUP(Table1[[#This Row],[Manager ID]],Table2[[#All],[Manager ID]],Table2[[#All],[Department Head]])</f>
        <v>Operations</v>
      </c>
      <c r="AC3697" s="2">
        <f>_xlfn.XLOOKUP(Table1[[#This Row],[City]],L:L,O:O)</f>
        <v>0.23674293405114402</v>
      </c>
      <c r="AD3697" t="str" cm="1">
        <f t="array" ref="AD3697">_xlfn.IFS(Table1[[#This Row],[Performance Score]]&gt;=90,"Excellent",Table1[[#This Row],[Performance Score]]&gt;=75,"Good",Table1[[#This Row],[Performance Score]]&gt;=60,"Average",Table1[[#This Row],[Performance Score]]&lt;=60,"Need Improvement")</f>
        <v>Average</v>
      </c>
      <c r="AE3697" t="str">
        <f>IF(AND(Table1[[#This Row],[Attendance %]]&gt;=80,(Table1[[#This Row],[Performance Score]]&gt;=80)),"Eligible","Not Eligible")</f>
        <v>Not Eligible</v>
      </c>
      <c r="AF3697" t="str">
        <f>IF(Table1[[#This Row],[Performance Score]]&gt;=80,"High Performer","Low Performer")</f>
        <v>Low Performer</v>
      </c>
      <c r="AG3697" t="str" cm="1">
        <f t="array" aca="1" ref="AG3697" ca="1">_xlfn.IFS(Table1[[#This Row],[Experience]]&lt;=3,"Junior",Table1[[#This Row],[Experience]]&lt;=7,"Mid Level",Table1[[#This Row],[Experience]]&gt;=7,"Senior")</f>
        <v>Senior</v>
      </c>
      <c r="AH3697" t="str">
        <f>IF(Table1[[#This Row],[Attendance %]]&gt;75,"OK","Below 75")</f>
        <v>Below 75</v>
      </c>
      <c r="AI3697" t="b">
        <f>ISBLANK(Table1[[#This Row],[Employee ID]])</f>
        <v>0</v>
      </c>
      <c r="AJ3697" t="b">
        <f>ISNUMBER(Table1[[#This Row],[Total Salary  ]])</f>
        <v>1</v>
      </c>
      <c r="AK3697" t="str">
        <f>IFERROR(_xlfn.XLOOKUP(Table1[[#This Row],[Manager ID]],MANAGERS!A:A,MANAGERS!B:B),"Not Found")</f>
        <v>Manager_7</v>
      </c>
    </row>
    <row r="3698" spans="1:37" x14ac:dyDescent="0.2">
      <c r="A3698" t="s">
        <v>2656</v>
      </c>
      <c r="B3698" t="s">
        <v>36</v>
      </c>
      <c r="C3698" t="s">
        <v>15</v>
      </c>
      <c r="D3698" t="s">
        <v>46</v>
      </c>
      <c r="E3698" t="s">
        <v>22</v>
      </c>
      <c r="F3698" s="1">
        <v>44358</v>
      </c>
      <c r="G3698" s="1">
        <v>39858</v>
      </c>
      <c r="H3698">
        <v>49467</v>
      </c>
      <c r="I3698">
        <v>17858</v>
      </c>
      <c r="J3698">
        <v>62</v>
      </c>
      <c r="K3698">
        <v>43</v>
      </c>
      <c r="L3698" t="s">
        <v>23</v>
      </c>
      <c r="M3698">
        <v>118</v>
      </c>
      <c r="N3698">
        <f>Table1[[#This Row],[Basic Salary]]+Table1[[#This Row],[Bonus]]</f>
        <v>67325</v>
      </c>
      <c r="O3698" s="2">
        <f>Table1[[#This Row],[Bonus]]/Table1[[#This Row],[Basic Salary]]</f>
        <v>0.36100834900034368</v>
      </c>
      <c r="P3698">
        <f ca="1">DATEDIF(Table1[[#This Row],[Date of Birth]],TODAY(),"Y")</f>
        <v>17</v>
      </c>
      <c r="Q3698">
        <f ca="1">DATEDIF(Table1[[#This Row],[Joining Date]],TODAY(),"Y")</f>
        <v>5</v>
      </c>
      <c r="R3698" t="str">
        <f ca="1">IF(YEAR(Table1[[#This Row],[Joining Date]])=YEAR(TODAY()),"Yes","No")</f>
        <v>No</v>
      </c>
      <c r="S3698" t="str">
        <f ca="1">IF(Table1[[#This Row],[Experience]]&gt;5,"Yes","No")</f>
        <v>No</v>
      </c>
      <c r="T3698" t="str">
        <f>TEXT(Table1[[#This Row],[Joining Date]],"mmmm")</f>
        <v>June</v>
      </c>
      <c r="U3698" t="str">
        <f>TEXT(Table1[[#This Row],[Joining Date]],"yyyy")</f>
        <v>2021</v>
      </c>
      <c r="V3698" s="5">
        <f ca="1">TODAY()-Table1[[#This Row],[Joining Date]]</f>
        <v>1881</v>
      </c>
      <c r="W3698" t="str">
        <f>LEFT(Table1[[#This Row],[Employee Name]],FIND(" ",Table1[[#This Row],[Employee Name]])-1)</f>
        <v>Meera</v>
      </c>
      <c r="X3698" t="str">
        <f>RIGHT(Table1[[#This Row],[Employee Name]],LEN(Table1[[#This Row],[Employee Name]])-FIND(" ",Table1[[#This Row],[Employee Name]]))</f>
        <v>Joshi</v>
      </c>
      <c r="Y3698" t="str">
        <f>Table1[[#This Row],[Department]]&amp;"-"&amp;Table1[[#This Row],[Employee ID]]</f>
        <v>Support-E02600</v>
      </c>
      <c r="Z3698" t="str">
        <f>LEFT(Table1[[#This Row],[Department]],3)</f>
        <v>Sup</v>
      </c>
      <c r="AA3698" t="str">
        <f>_xlfn.XLOOKUP(Table1[[#This Row],[Manager ID]],MANAGERS!A:A,MANAGERS!B:B)</f>
        <v>Manager_18</v>
      </c>
      <c r="AB3698" t="str" cm="1">
        <f t="array" ref="AB3698">_xlfn.XLOOKUP(Table1[[#This Row],[Manager ID]],Table2[[#All],[Manager ID]],Table2[[#All],[Department Head]])</f>
        <v>Support</v>
      </c>
      <c r="AC3698" s="2">
        <f>_xlfn.XLOOKUP(Table1[[#This Row],[City]],L:L,O:O)</f>
        <v>0.23486488519629886</v>
      </c>
      <c r="AD3698" t="str" cm="1">
        <f t="array" ref="AD3698">_xlfn.IFS(Table1[[#This Row],[Performance Score]]&gt;=90,"Excellent",Table1[[#This Row],[Performance Score]]&gt;=75,"Good",Table1[[#This Row],[Performance Score]]&gt;=60,"Average",Table1[[#This Row],[Performance Score]]&lt;=60,"Need Improvement")</f>
        <v>Need Improvement</v>
      </c>
      <c r="AE3698" t="str">
        <f>IF(AND(Table1[[#This Row],[Attendance %]]&gt;=80,(Table1[[#This Row],[Performance Score]]&gt;=80)),"Eligible","Not Eligible")</f>
        <v>Not Eligible</v>
      </c>
      <c r="AF3698" t="str">
        <f>IF(Table1[[#This Row],[Performance Score]]&gt;=80,"High Performer","Low Performer")</f>
        <v>Low Performer</v>
      </c>
      <c r="AG3698" t="str" cm="1">
        <f t="array" aca="1" ref="AG3698" ca="1">_xlfn.IFS(Table1[[#This Row],[Experience]]&lt;=3,"Junior",Table1[[#This Row],[Experience]]&lt;=7,"Mid Level",Table1[[#This Row],[Experience]]&gt;=7,"Senior")</f>
        <v>Mid Level</v>
      </c>
      <c r="AH3698" t="str">
        <f>IF(Table1[[#This Row],[Attendance %]]&gt;75,"OK","Below 75")</f>
        <v>Below 75</v>
      </c>
      <c r="AI3698" t="b">
        <f>ISBLANK(Table1[[#This Row],[Employee ID]])</f>
        <v>0</v>
      </c>
      <c r="AJ3698" t="b">
        <f>ISNUMBER(Table1[[#This Row],[Total Salary  ]])</f>
        <v>1</v>
      </c>
      <c r="AK3698" t="str">
        <f>IFERROR(_xlfn.XLOOKUP(Table1[[#This Row],[Manager ID]],MANAGERS!A:A,MANAGERS!B:B),"Not Found")</f>
        <v>Manager_18</v>
      </c>
    </row>
    <row r="3699" spans="1:37" x14ac:dyDescent="0.2">
      <c r="A3699" t="s">
        <v>1076</v>
      </c>
      <c r="B3699" t="s">
        <v>45</v>
      </c>
      <c r="C3699" t="s">
        <v>15</v>
      </c>
      <c r="D3699" t="s">
        <v>25</v>
      </c>
      <c r="E3699" t="s">
        <v>65</v>
      </c>
      <c r="F3699" s="1">
        <v>43232</v>
      </c>
      <c r="G3699" s="1">
        <v>32747</v>
      </c>
      <c r="H3699">
        <v>42590</v>
      </c>
      <c r="I3699">
        <v>24731</v>
      </c>
      <c r="J3699">
        <v>95</v>
      </c>
      <c r="K3699">
        <v>53</v>
      </c>
      <c r="L3699" t="s">
        <v>23</v>
      </c>
      <c r="M3699">
        <v>112</v>
      </c>
      <c r="N3699">
        <f>Table1[[#This Row],[Basic Salary]]+Table1[[#This Row],[Bonus]]</f>
        <v>67321</v>
      </c>
      <c r="O3699" s="2">
        <f>Table1[[#This Row],[Bonus]]/Table1[[#This Row],[Basic Salary]]</f>
        <v>0.58067621507396106</v>
      </c>
      <c r="P3699">
        <f ca="1">DATEDIF(Table1[[#This Row],[Date of Birth]],TODAY(),"Y")</f>
        <v>36</v>
      </c>
      <c r="Q3699">
        <f ca="1">DATEDIF(Table1[[#This Row],[Joining Date]],TODAY(),"Y")</f>
        <v>8</v>
      </c>
      <c r="R3699" t="str">
        <f ca="1">IF(YEAR(Table1[[#This Row],[Joining Date]])=YEAR(TODAY()),"Yes","No")</f>
        <v>No</v>
      </c>
      <c r="S3699" t="str">
        <f ca="1">IF(Table1[[#This Row],[Experience]]&gt;5,"Yes","No")</f>
        <v>Yes</v>
      </c>
      <c r="T3699" t="str">
        <f>TEXT(Table1[[#This Row],[Joining Date]],"mmmm")</f>
        <v>May</v>
      </c>
      <c r="U3699" t="str">
        <f>TEXT(Table1[[#This Row],[Joining Date]],"yyyy")</f>
        <v>2018</v>
      </c>
      <c r="V3699" s="5">
        <f ca="1">TODAY()-Table1[[#This Row],[Joining Date]]</f>
        <v>3007</v>
      </c>
      <c r="W3699" t="str">
        <f>LEFT(Table1[[#This Row],[Employee Name]],FIND(" ",Table1[[#This Row],[Employee Name]])-1)</f>
        <v>Ananya</v>
      </c>
      <c r="X3699" t="str">
        <f>RIGHT(Table1[[#This Row],[Employee Name]],LEN(Table1[[#This Row],[Employee Name]])-FIND(" ",Table1[[#This Row],[Employee Name]]))</f>
        <v>Rao</v>
      </c>
      <c r="Y3699" t="str">
        <f>Table1[[#This Row],[Department]]&amp;"-"&amp;Table1[[#This Row],[Employee ID]]</f>
        <v>Finance-E01020</v>
      </c>
      <c r="Z3699" t="str">
        <f>LEFT(Table1[[#This Row],[Department]],3)</f>
        <v>Fin</v>
      </c>
      <c r="AA3699" t="str">
        <f>_xlfn.XLOOKUP(Table1[[#This Row],[Manager ID]],MANAGERS!A:A,MANAGERS!B:B)</f>
        <v>Manager_12</v>
      </c>
      <c r="AB3699" t="str" cm="1">
        <f t="array" ref="AB3699">_xlfn.XLOOKUP(Table1[[#This Row],[Manager ID]],Table2[[#All],[Manager ID]],Table2[[#All],[Department Head]])</f>
        <v>Marketing</v>
      </c>
      <c r="AC3699" s="2">
        <f>_xlfn.XLOOKUP(Table1[[#This Row],[City]],L:L,O:O)</f>
        <v>0.23486488519629886</v>
      </c>
      <c r="AD3699" t="str" cm="1">
        <f t="array" ref="AD3699">_xlfn.IFS(Table1[[#This Row],[Performance Score]]&gt;=90,"Excellent",Table1[[#This Row],[Performance Score]]&gt;=75,"Good",Table1[[#This Row],[Performance Score]]&gt;=60,"Average",Table1[[#This Row],[Performance Score]]&lt;=60,"Need Improvement")</f>
        <v>Need Improvement</v>
      </c>
      <c r="AE3699" t="str">
        <f>IF(AND(Table1[[#This Row],[Attendance %]]&gt;=80,(Table1[[#This Row],[Performance Score]]&gt;=80)),"Eligible","Not Eligible")</f>
        <v>Not Eligible</v>
      </c>
      <c r="AF3699" t="str">
        <f>IF(Table1[[#This Row],[Performance Score]]&gt;=80,"High Performer","Low Performer")</f>
        <v>Low Performer</v>
      </c>
      <c r="AG3699" t="str" cm="1">
        <f t="array" aca="1" ref="AG3699" ca="1">_xlfn.IFS(Table1[[#This Row],[Experience]]&lt;=3,"Junior",Table1[[#This Row],[Experience]]&lt;=7,"Mid Level",Table1[[#This Row],[Experience]]&gt;=7,"Senior")</f>
        <v>Senior</v>
      </c>
      <c r="AH3699" t="str">
        <f>IF(Table1[[#This Row],[Attendance %]]&gt;75,"OK","Below 75")</f>
        <v>OK</v>
      </c>
      <c r="AI3699" t="b">
        <f>ISBLANK(Table1[[#This Row],[Employee ID]])</f>
        <v>0</v>
      </c>
      <c r="AJ3699" t="b">
        <f>ISNUMBER(Table1[[#This Row],[Total Salary  ]])</f>
        <v>1</v>
      </c>
      <c r="AK3699" t="str">
        <f>IFERROR(_xlfn.XLOOKUP(Table1[[#This Row],[Manager ID]],MANAGERS!A:A,MANAGERS!B:B),"Not Found")</f>
        <v>Manager_12</v>
      </c>
    </row>
    <row r="3700" spans="1:37" x14ac:dyDescent="0.2">
      <c r="A3700" t="s">
        <v>2206</v>
      </c>
      <c r="B3700" t="s">
        <v>20</v>
      </c>
      <c r="C3700" t="s">
        <v>15</v>
      </c>
      <c r="D3700" t="s">
        <v>43</v>
      </c>
      <c r="E3700" t="s">
        <v>26</v>
      </c>
      <c r="F3700" s="1">
        <v>42191</v>
      </c>
      <c r="G3700" s="1">
        <v>37600</v>
      </c>
      <c r="H3700">
        <v>49567</v>
      </c>
      <c r="I3700">
        <v>17749</v>
      </c>
      <c r="J3700">
        <v>98</v>
      </c>
      <c r="K3700">
        <v>71</v>
      </c>
      <c r="L3700" t="s">
        <v>34</v>
      </c>
      <c r="M3700">
        <v>104</v>
      </c>
      <c r="N3700">
        <f>Table1[[#This Row],[Basic Salary]]+Table1[[#This Row],[Bonus]]</f>
        <v>67316</v>
      </c>
      <c r="O3700" s="2">
        <f>Table1[[#This Row],[Bonus]]/Table1[[#This Row],[Basic Salary]]</f>
        <v>0.35808098129804106</v>
      </c>
      <c r="P3700">
        <f ca="1">DATEDIF(Table1[[#This Row],[Date of Birth]],TODAY(),"Y")</f>
        <v>23</v>
      </c>
      <c r="Q3700">
        <f ca="1">DATEDIF(Table1[[#This Row],[Joining Date]],TODAY(),"Y")</f>
        <v>11</v>
      </c>
      <c r="R3700" t="str">
        <f ca="1">IF(YEAR(Table1[[#This Row],[Joining Date]])=YEAR(TODAY()),"Yes","No")</f>
        <v>No</v>
      </c>
      <c r="S3700" t="str">
        <f ca="1">IF(Table1[[#This Row],[Experience]]&gt;5,"Yes","No")</f>
        <v>Yes</v>
      </c>
      <c r="T3700" t="str">
        <f>TEXT(Table1[[#This Row],[Joining Date]],"mmmm")</f>
        <v>July</v>
      </c>
      <c r="U3700" t="str">
        <f>TEXT(Table1[[#This Row],[Joining Date]],"yyyy")</f>
        <v>2015</v>
      </c>
      <c r="V3700" s="5">
        <f ca="1">TODAY()-Table1[[#This Row],[Joining Date]]</f>
        <v>4048</v>
      </c>
      <c r="W3700" t="str">
        <f>LEFT(Table1[[#This Row],[Employee Name]],FIND(" ",Table1[[#This Row],[Employee Name]])-1)</f>
        <v>Rahul</v>
      </c>
      <c r="X3700" t="str">
        <f>RIGHT(Table1[[#This Row],[Employee Name]],LEN(Table1[[#This Row],[Employee Name]])-FIND(" ",Table1[[#This Row],[Employee Name]]))</f>
        <v>Verma</v>
      </c>
      <c r="Y3700" t="str">
        <f>Table1[[#This Row],[Department]]&amp;"-"&amp;Table1[[#This Row],[Employee ID]]</f>
        <v>Operations-E02150</v>
      </c>
      <c r="Z3700" t="str">
        <f>LEFT(Table1[[#This Row],[Department]],3)</f>
        <v>Ope</v>
      </c>
      <c r="AA3700" t="str">
        <f>_xlfn.XLOOKUP(Table1[[#This Row],[Manager ID]],MANAGERS!A:A,MANAGERS!B:B)</f>
        <v>Manager_4</v>
      </c>
      <c r="AB3700" t="str" cm="1">
        <f t="array" ref="AB3700">_xlfn.XLOOKUP(Table1[[#This Row],[Manager ID]],Table2[[#All],[Manager ID]],Table2[[#All],[Department Head]])</f>
        <v>Finance</v>
      </c>
      <c r="AC3700" s="2">
        <f>_xlfn.XLOOKUP(Table1[[#This Row],[City]],L:L,O:O)</f>
        <v>0.24030340748661314</v>
      </c>
      <c r="AD3700" t="str" cm="1">
        <f t="array" ref="AD3700">_xlfn.IFS(Table1[[#This Row],[Performance Score]]&gt;=90,"Excellent",Table1[[#This Row],[Performance Score]]&gt;=75,"Good",Table1[[#This Row],[Performance Score]]&gt;=60,"Average",Table1[[#This Row],[Performance Score]]&lt;=60,"Need Improvement")</f>
        <v>Average</v>
      </c>
      <c r="AE3700" t="str">
        <f>IF(AND(Table1[[#This Row],[Attendance %]]&gt;=80,(Table1[[#This Row],[Performance Score]]&gt;=80)),"Eligible","Not Eligible")</f>
        <v>Not Eligible</v>
      </c>
      <c r="AF3700" t="str">
        <f>IF(Table1[[#This Row],[Performance Score]]&gt;=80,"High Performer","Low Performer")</f>
        <v>Low Performer</v>
      </c>
      <c r="AG3700" t="str" cm="1">
        <f t="array" aca="1" ref="AG3700" ca="1">_xlfn.IFS(Table1[[#This Row],[Experience]]&lt;=3,"Junior",Table1[[#This Row],[Experience]]&lt;=7,"Mid Level",Table1[[#This Row],[Experience]]&gt;=7,"Senior")</f>
        <v>Senior</v>
      </c>
      <c r="AH3700" t="str">
        <f>IF(Table1[[#This Row],[Attendance %]]&gt;75,"OK","Below 75")</f>
        <v>OK</v>
      </c>
      <c r="AI3700" t="b">
        <f>ISBLANK(Table1[[#This Row],[Employee ID]])</f>
        <v>0</v>
      </c>
      <c r="AJ3700" t="b">
        <f>ISNUMBER(Table1[[#This Row],[Total Salary  ]])</f>
        <v>1</v>
      </c>
      <c r="AK3700" t="str">
        <f>IFERROR(_xlfn.XLOOKUP(Table1[[#This Row],[Manager ID]],MANAGERS!A:A,MANAGERS!B:B),"Not Found")</f>
        <v>Manager_4</v>
      </c>
    </row>
    <row r="3701" spans="1:37" x14ac:dyDescent="0.2">
      <c r="A3701" t="s">
        <v>866</v>
      </c>
      <c r="B3701" t="s">
        <v>42</v>
      </c>
      <c r="C3701" t="s">
        <v>15</v>
      </c>
      <c r="D3701" t="s">
        <v>43</v>
      </c>
      <c r="E3701" t="s">
        <v>22</v>
      </c>
      <c r="F3701" s="1">
        <v>44159</v>
      </c>
      <c r="G3701" s="1">
        <v>38572</v>
      </c>
      <c r="H3701">
        <v>48667</v>
      </c>
      <c r="I3701">
        <v>18645</v>
      </c>
      <c r="J3701">
        <v>64</v>
      </c>
      <c r="K3701">
        <v>55</v>
      </c>
      <c r="L3701" t="s">
        <v>34</v>
      </c>
      <c r="M3701">
        <v>116</v>
      </c>
      <c r="N3701">
        <f>Table1[[#This Row],[Basic Salary]]+Table1[[#This Row],[Bonus]]</f>
        <v>67312</v>
      </c>
      <c r="O3701" s="2">
        <f>Table1[[#This Row],[Bonus]]/Table1[[#This Row],[Basic Salary]]</f>
        <v>0.3831138142889432</v>
      </c>
      <c r="P3701">
        <f ca="1">DATEDIF(Table1[[#This Row],[Date of Birth]],TODAY(),"Y")</f>
        <v>20</v>
      </c>
      <c r="Q3701">
        <f ca="1">DATEDIF(Table1[[#This Row],[Joining Date]],TODAY(),"Y")</f>
        <v>5</v>
      </c>
      <c r="R3701" t="str">
        <f ca="1">IF(YEAR(Table1[[#This Row],[Joining Date]])=YEAR(TODAY()),"Yes","No")</f>
        <v>No</v>
      </c>
      <c r="S3701" t="str">
        <f ca="1">IF(Table1[[#This Row],[Experience]]&gt;5,"Yes","No")</f>
        <v>No</v>
      </c>
      <c r="T3701" t="str">
        <f>TEXT(Table1[[#This Row],[Joining Date]],"mmmm")</f>
        <v>November</v>
      </c>
      <c r="U3701" t="str">
        <f>TEXT(Table1[[#This Row],[Joining Date]],"yyyy")</f>
        <v>2020</v>
      </c>
      <c r="V3701" s="5">
        <f ca="1">TODAY()-Table1[[#This Row],[Joining Date]]</f>
        <v>2080</v>
      </c>
      <c r="W3701" t="str">
        <f>LEFT(Table1[[#This Row],[Employee Name]],FIND(" ",Table1[[#This Row],[Employee Name]])-1)</f>
        <v>Krishna</v>
      </c>
      <c r="X3701" t="str">
        <f>RIGHT(Table1[[#This Row],[Employee Name]],LEN(Table1[[#This Row],[Employee Name]])-FIND(" ",Table1[[#This Row],[Employee Name]]))</f>
        <v>Chaitanya</v>
      </c>
      <c r="Y3701" t="str">
        <f>Table1[[#This Row],[Department]]&amp;"-"&amp;Table1[[#This Row],[Employee ID]]</f>
        <v>Operations-E00810</v>
      </c>
      <c r="Z3701" t="str">
        <f>LEFT(Table1[[#This Row],[Department]],3)</f>
        <v>Ope</v>
      </c>
      <c r="AA3701" t="str">
        <f>_xlfn.XLOOKUP(Table1[[#This Row],[Manager ID]],MANAGERS!A:A,MANAGERS!B:B)</f>
        <v>Manager_16</v>
      </c>
      <c r="AB3701" t="str" cm="1">
        <f t="array" ref="AB3701">_xlfn.XLOOKUP(Table1[[#This Row],[Manager ID]],Table2[[#All],[Manager ID]],Table2[[#All],[Department Head]])</f>
        <v>Sales</v>
      </c>
      <c r="AC3701" s="2">
        <f>_xlfn.XLOOKUP(Table1[[#This Row],[City]],L:L,O:O)</f>
        <v>0.24030340748661314</v>
      </c>
      <c r="AD3701" t="str" cm="1">
        <f t="array" ref="AD3701">_xlfn.IFS(Table1[[#This Row],[Performance Score]]&gt;=90,"Excellent",Table1[[#This Row],[Performance Score]]&gt;=75,"Good",Table1[[#This Row],[Performance Score]]&gt;=60,"Average",Table1[[#This Row],[Performance Score]]&lt;=60,"Need Improvement")</f>
        <v>Need Improvement</v>
      </c>
      <c r="AE3701" t="str">
        <f>IF(AND(Table1[[#This Row],[Attendance %]]&gt;=80,(Table1[[#This Row],[Performance Score]]&gt;=80)),"Eligible","Not Eligible")</f>
        <v>Not Eligible</v>
      </c>
      <c r="AF3701" t="str">
        <f>IF(Table1[[#This Row],[Performance Score]]&gt;=80,"High Performer","Low Performer")</f>
        <v>Low Performer</v>
      </c>
      <c r="AG3701" t="str" cm="1">
        <f t="array" aca="1" ref="AG3701" ca="1">_xlfn.IFS(Table1[[#This Row],[Experience]]&lt;=3,"Junior",Table1[[#This Row],[Experience]]&lt;=7,"Mid Level",Table1[[#This Row],[Experience]]&gt;=7,"Senior")</f>
        <v>Mid Level</v>
      </c>
      <c r="AH3701" t="str">
        <f>IF(Table1[[#This Row],[Attendance %]]&gt;75,"OK","Below 75")</f>
        <v>Below 75</v>
      </c>
      <c r="AI3701" t="b">
        <f>ISBLANK(Table1[[#This Row],[Employee ID]])</f>
        <v>0</v>
      </c>
      <c r="AJ3701" t="b">
        <f>ISNUMBER(Table1[[#This Row],[Total Salary  ]])</f>
        <v>1</v>
      </c>
      <c r="AK3701" t="str">
        <f>IFERROR(_xlfn.XLOOKUP(Table1[[#This Row],[Manager ID]],MANAGERS!A:A,MANAGERS!B:B),"Not Found")</f>
        <v>Manager_16</v>
      </c>
    </row>
    <row r="3702" spans="1:37" x14ac:dyDescent="0.2">
      <c r="A3702" t="s">
        <v>1743</v>
      </c>
      <c r="B3702" t="s">
        <v>129</v>
      </c>
      <c r="C3702" t="s">
        <v>15</v>
      </c>
      <c r="D3702" t="s">
        <v>25</v>
      </c>
      <c r="E3702" t="s">
        <v>17</v>
      </c>
      <c r="F3702" s="1">
        <v>44917</v>
      </c>
      <c r="G3702" s="1">
        <v>38422</v>
      </c>
      <c r="H3702">
        <v>60338</v>
      </c>
      <c r="I3702">
        <v>6962</v>
      </c>
      <c r="J3702">
        <v>61</v>
      </c>
      <c r="K3702">
        <v>72</v>
      </c>
      <c r="L3702" t="s">
        <v>37</v>
      </c>
      <c r="M3702">
        <v>117</v>
      </c>
      <c r="N3702">
        <f>Table1[[#This Row],[Basic Salary]]+Table1[[#This Row],[Bonus]]</f>
        <v>67300</v>
      </c>
      <c r="O3702" s="2">
        <f>Table1[[#This Row],[Bonus]]/Table1[[#This Row],[Basic Salary]]</f>
        <v>0.11538334051509828</v>
      </c>
      <c r="P3702">
        <f ca="1">DATEDIF(Table1[[#This Row],[Date of Birth]],TODAY(),"Y")</f>
        <v>21</v>
      </c>
      <c r="Q3702">
        <f ca="1">DATEDIF(Table1[[#This Row],[Joining Date]],TODAY(),"Y")</f>
        <v>3</v>
      </c>
      <c r="R3702" t="str">
        <f ca="1">IF(YEAR(Table1[[#This Row],[Joining Date]])=YEAR(TODAY()),"Yes","No")</f>
        <v>No</v>
      </c>
      <c r="S3702" t="str">
        <f ca="1">IF(Table1[[#This Row],[Experience]]&gt;5,"Yes","No")</f>
        <v>No</v>
      </c>
      <c r="T3702" t="str">
        <f>TEXT(Table1[[#This Row],[Joining Date]],"mmmm")</f>
        <v>December</v>
      </c>
      <c r="U3702" t="str">
        <f>TEXT(Table1[[#This Row],[Joining Date]],"yyyy")</f>
        <v>2022</v>
      </c>
      <c r="V3702" s="5">
        <f ca="1">TODAY()-Table1[[#This Row],[Joining Date]]</f>
        <v>1322</v>
      </c>
      <c r="W3702" t="str">
        <f>LEFT(Table1[[#This Row],[Employee Name]],FIND(" ",Table1[[#This Row],[Employee Name]])-1)</f>
        <v>Aarav</v>
      </c>
      <c r="X3702" t="str">
        <f>RIGHT(Table1[[#This Row],[Employee Name]],LEN(Table1[[#This Row],[Employee Name]])-FIND(" ",Table1[[#This Row],[Employee Name]]))</f>
        <v>Sharma</v>
      </c>
      <c r="Y3702" t="str">
        <f>Table1[[#This Row],[Department]]&amp;"-"&amp;Table1[[#This Row],[Employee ID]]</f>
        <v>Finance-E01687</v>
      </c>
      <c r="Z3702" t="str">
        <f>LEFT(Table1[[#This Row],[Department]],3)</f>
        <v>Fin</v>
      </c>
      <c r="AA3702" t="str">
        <f>_xlfn.XLOOKUP(Table1[[#This Row],[Manager ID]],MANAGERS!A:A,MANAGERS!B:B)</f>
        <v>Manager_17</v>
      </c>
      <c r="AB3702" t="str" cm="1">
        <f t="array" ref="AB3702">_xlfn.XLOOKUP(Table1[[#This Row],[Manager ID]],Table2[[#All],[Manager ID]],Table2[[#All],[Department Head]])</f>
        <v>Finance</v>
      </c>
      <c r="AC3702" s="2">
        <f>_xlfn.XLOOKUP(Table1[[#This Row],[City]],L:L,O:O)</f>
        <v>0.24036902712549932</v>
      </c>
      <c r="AD3702" t="str" cm="1">
        <f t="array" ref="AD3702">_xlfn.IFS(Table1[[#This Row],[Performance Score]]&gt;=90,"Excellent",Table1[[#This Row],[Performance Score]]&gt;=75,"Good",Table1[[#This Row],[Performance Score]]&gt;=60,"Average",Table1[[#This Row],[Performance Score]]&lt;=60,"Need Improvement")</f>
        <v>Average</v>
      </c>
      <c r="AE3702" t="str">
        <f>IF(AND(Table1[[#This Row],[Attendance %]]&gt;=80,(Table1[[#This Row],[Performance Score]]&gt;=80)),"Eligible","Not Eligible")</f>
        <v>Not Eligible</v>
      </c>
      <c r="AF3702" t="str">
        <f>IF(Table1[[#This Row],[Performance Score]]&gt;=80,"High Performer","Low Performer")</f>
        <v>Low Performer</v>
      </c>
      <c r="AG3702" t="str" cm="1">
        <f t="array" aca="1" ref="AG3702" ca="1">_xlfn.IFS(Table1[[#This Row],[Experience]]&lt;=3,"Junior",Table1[[#This Row],[Experience]]&lt;=7,"Mid Level",Table1[[#This Row],[Experience]]&gt;=7,"Senior")</f>
        <v>Junior</v>
      </c>
      <c r="AH3702" t="str">
        <f>IF(Table1[[#This Row],[Attendance %]]&gt;75,"OK","Below 75")</f>
        <v>Below 75</v>
      </c>
      <c r="AI3702" t="b">
        <f>ISBLANK(Table1[[#This Row],[Employee ID]])</f>
        <v>0</v>
      </c>
      <c r="AJ3702" t="b">
        <f>ISNUMBER(Table1[[#This Row],[Total Salary  ]])</f>
        <v>1</v>
      </c>
      <c r="AK3702" t="str">
        <f>IFERROR(_xlfn.XLOOKUP(Table1[[#This Row],[Manager ID]],MANAGERS!A:A,MANAGERS!B:B),"Not Found")</f>
        <v>Manager_17</v>
      </c>
    </row>
    <row r="3703" spans="1:37" x14ac:dyDescent="0.2">
      <c r="A3703" t="s">
        <v>4151</v>
      </c>
      <c r="B3703" t="s">
        <v>85</v>
      </c>
      <c r="C3703" t="s">
        <v>15</v>
      </c>
      <c r="D3703" t="s">
        <v>81</v>
      </c>
      <c r="E3703" t="s">
        <v>30</v>
      </c>
      <c r="F3703" s="1">
        <v>45071</v>
      </c>
      <c r="G3703" s="1">
        <v>35951</v>
      </c>
      <c r="H3703">
        <v>51305</v>
      </c>
      <c r="I3703">
        <v>15908</v>
      </c>
      <c r="J3703">
        <v>67</v>
      </c>
      <c r="K3703">
        <v>69</v>
      </c>
      <c r="L3703" t="s">
        <v>31</v>
      </c>
      <c r="M3703">
        <v>116</v>
      </c>
      <c r="N3703">
        <f>Table1[[#This Row],[Basic Salary]]+Table1[[#This Row],[Bonus]]</f>
        <v>67213</v>
      </c>
      <c r="O3703" s="2">
        <f>Table1[[#This Row],[Bonus]]/Table1[[#This Row],[Basic Salary]]</f>
        <v>0.31006724490790372</v>
      </c>
      <c r="P3703">
        <f ca="1">DATEDIF(Table1[[#This Row],[Date of Birth]],TODAY(),"Y")</f>
        <v>28</v>
      </c>
      <c r="Q3703">
        <f ca="1">DATEDIF(Table1[[#This Row],[Joining Date]],TODAY(),"Y")</f>
        <v>3</v>
      </c>
      <c r="R3703" t="str">
        <f ca="1">IF(YEAR(Table1[[#This Row],[Joining Date]])=YEAR(TODAY()),"Yes","No")</f>
        <v>No</v>
      </c>
      <c r="S3703" t="str">
        <f ca="1">IF(Table1[[#This Row],[Experience]]&gt;5,"Yes","No")</f>
        <v>No</v>
      </c>
      <c r="T3703" t="str">
        <f>TEXT(Table1[[#This Row],[Joining Date]],"mmmm")</f>
        <v>May</v>
      </c>
      <c r="U3703" t="str">
        <f>TEXT(Table1[[#This Row],[Joining Date]],"yyyy")</f>
        <v>2023</v>
      </c>
      <c r="V3703" s="5">
        <f ca="1">TODAY()-Table1[[#This Row],[Joining Date]]</f>
        <v>1168</v>
      </c>
      <c r="W3703" t="str">
        <f>LEFT(Table1[[#This Row],[Employee Name]],FIND(" ",Table1[[#This Row],[Employee Name]])-1)</f>
        <v>Pooja</v>
      </c>
      <c r="X3703" t="str">
        <f>RIGHT(Table1[[#This Row],[Employee Name]],LEN(Table1[[#This Row],[Employee Name]])-FIND(" ",Table1[[#This Row],[Employee Name]]))</f>
        <v>Das</v>
      </c>
      <c r="Y3703" t="str">
        <f>Table1[[#This Row],[Department]]&amp;"-"&amp;Table1[[#This Row],[Employee ID]]</f>
        <v>Sales-E04095</v>
      </c>
      <c r="Z3703" t="str">
        <f>LEFT(Table1[[#This Row],[Department]],3)</f>
        <v>Sal</v>
      </c>
      <c r="AA3703" t="str">
        <f>_xlfn.XLOOKUP(Table1[[#This Row],[Manager ID]],MANAGERS!A:A,MANAGERS!B:B)</f>
        <v>Manager_16</v>
      </c>
      <c r="AB3703" t="str" cm="1">
        <f t="array" ref="AB3703">_xlfn.XLOOKUP(Table1[[#This Row],[Manager ID]],Table2[[#All],[Manager ID]],Table2[[#All],[Department Head]])</f>
        <v>Sales</v>
      </c>
      <c r="AC3703" s="2">
        <f>_xlfn.XLOOKUP(Table1[[#This Row],[City]],L:L,O:O)</f>
        <v>0.241864189087755</v>
      </c>
      <c r="AD3703" t="str" cm="1">
        <f t="array" ref="AD3703">_xlfn.IFS(Table1[[#This Row],[Performance Score]]&gt;=90,"Excellent",Table1[[#This Row],[Performance Score]]&gt;=75,"Good",Table1[[#This Row],[Performance Score]]&gt;=60,"Average",Table1[[#This Row],[Performance Score]]&lt;=60,"Need Improvement")</f>
        <v>Average</v>
      </c>
      <c r="AE3703" t="str">
        <f>IF(AND(Table1[[#This Row],[Attendance %]]&gt;=80,(Table1[[#This Row],[Performance Score]]&gt;=80)),"Eligible","Not Eligible")</f>
        <v>Not Eligible</v>
      </c>
      <c r="AF3703" t="str">
        <f>IF(Table1[[#This Row],[Performance Score]]&gt;=80,"High Performer","Low Performer")</f>
        <v>Low Performer</v>
      </c>
      <c r="AG3703" t="str" cm="1">
        <f t="array" aca="1" ref="AG3703" ca="1">_xlfn.IFS(Table1[[#This Row],[Experience]]&lt;=3,"Junior",Table1[[#This Row],[Experience]]&lt;=7,"Mid Level",Table1[[#This Row],[Experience]]&gt;=7,"Senior")</f>
        <v>Junior</v>
      </c>
      <c r="AH3703" t="str">
        <f>IF(Table1[[#This Row],[Attendance %]]&gt;75,"OK","Below 75")</f>
        <v>Below 75</v>
      </c>
      <c r="AI3703" t="b">
        <f>ISBLANK(Table1[[#This Row],[Employee ID]])</f>
        <v>0</v>
      </c>
      <c r="AJ3703" t="b">
        <f>ISNUMBER(Table1[[#This Row],[Total Salary  ]])</f>
        <v>1</v>
      </c>
      <c r="AK3703" t="str">
        <f>IFERROR(_xlfn.XLOOKUP(Table1[[#This Row],[Manager ID]],MANAGERS!A:A,MANAGERS!B:B),"Not Found")</f>
        <v>Manager_16</v>
      </c>
    </row>
    <row r="3704" spans="1:37" x14ac:dyDescent="0.2">
      <c r="A3704" t="s">
        <v>1900</v>
      </c>
      <c r="B3704" t="s">
        <v>57</v>
      </c>
      <c r="C3704" t="s">
        <v>21</v>
      </c>
      <c r="D3704" t="s">
        <v>33</v>
      </c>
      <c r="E3704" t="s">
        <v>22</v>
      </c>
      <c r="F3704" s="1">
        <v>45505</v>
      </c>
      <c r="G3704" s="1">
        <v>29703</v>
      </c>
      <c r="H3704">
        <v>46527</v>
      </c>
      <c r="I3704">
        <v>20676</v>
      </c>
      <c r="J3704">
        <v>74</v>
      </c>
      <c r="K3704">
        <v>40</v>
      </c>
      <c r="L3704" t="s">
        <v>53</v>
      </c>
      <c r="M3704">
        <v>117</v>
      </c>
      <c r="N3704">
        <f>Table1[[#This Row],[Basic Salary]]+Table1[[#This Row],[Bonus]]</f>
        <v>67203</v>
      </c>
      <c r="O3704" s="2">
        <f>Table1[[#This Row],[Bonus]]/Table1[[#This Row],[Basic Salary]]</f>
        <v>0.44438713005351732</v>
      </c>
      <c r="P3704">
        <f ca="1">DATEDIF(Table1[[#This Row],[Date of Birth]],TODAY(),"Y")</f>
        <v>45</v>
      </c>
      <c r="Q3704">
        <f ca="1">DATEDIF(Table1[[#This Row],[Joining Date]],TODAY(),"Y")</f>
        <v>2</v>
      </c>
      <c r="R3704" t="str">
        <f ca="1">IF(YEAR(Table1[[#This Row],[Joining Date]])=YEAR(TODAY()),"Yes","No")</f>
        <v>No</v>
      </c>
      <c r="S3704" t="str">
        <f ca="1">IF(Table1[[#This Row],[Experience]]&gt;5,"Yes","No")</f>
        <v>No</v>
      </c>
      <c r="T3704" t="str">
        <f>TEXT(Table1[[#This Row],[Joining Date]],"mmmm")</f>
        <v>August</v>
      </c>
      <c r="U3704" t="str">
        <f>TEXT(Table1[[#This Row],[Joining Date]],"yyyy")</f>
        <v>2024</v>
      </c>
      <c r="V3704" s="5">
        <f ca="1">TODAY()-Table1[[#This Row],[Joining Date]]</f>
        <v>734</v>
      </c>
      <c r="W3704" t="str">
        <f>LEFT(Table1[[#This Row],[Employee Name]],FIND(" ",Table1[[#This Row],[Employee Name]])-1)</f>
        <v>Swathi</v>
      </c>
      <c r="X3704" t="str">
        <f>RIGHT(Table1[[#This Row],[Employee Name]],LEN(Table1[[#This Row],[Employee Name]])-FIND(" ",Table1[[#This Row],[Employee Name]]))</f>
        <v>Ramesh</v>
      </c>
      <c r="Y3704" t="str">
        <f>Table1[[#This Row],[Department]]&amp;"-"&amp;Table1[[#This Row],[Employee ID]]</f>
        <v>Marketing-E01844</v>
      </c>
      <c r="Z3704" t="str">
        <f>LEFT(Table1[[#This Row],[Department]],3)</f>
        <v>Mar</v>
      </c>
      <c r="AA3704" t="str">
        <f>_xlfn.XLOOKUP(Table1[[#This Row],[Manager ID]],MANAGERS!A:A,MANAGERS!B:B)</f>
        <v>Manager_17</v>
      </c>
      <c r="AB3704" t="str" cm="1">
        <f t="array" ref="AB3704">_xlfn.XLOOKUP(Table1[[#This Row],[Manager ID]],Table2[[#All],[Manager ID]],Table2[[#All],[Department Head]])</f>
        <v>Finance</v>
      </c>
      <c r="AC3704" s="2">
        <f>_xlfn.XLOOKUP(Table1[[#This Row],[City]],L:L,O:O)</f>
        <v>0.23685887225230964</v>
      </c>
      <c r="AD3704" t="str" cm="1">
        <f t="array" ref="AD3704">_xlfn.IFS(Table1[[#This Row],[Performance Score]]&gt;=90,"Excellent",Table1[[#This Row],[Performance Score]]&gt;=75,"Good",Table1[[#This Row],[Performance Score]]&gt;=60,"Average",Table1[[#This Row],[Performance Score]]&lt;=60,"Need Improvement")</f>
        <v>Need Improvement</v>
      </c>
      <c r="AE3704" t="str">
        <f>IF(AND(Table1[[#This Row],[Attendance %]]&gt;=80,(Table1[[#This Row],[Performance Score]]&gt;=80)),"Eligible","Not Eligible")</f>
        <v>Not Eligible</v>
      </c>
      <c r="AF3704" t="str">
        <f>IF(Table1[[#This Row],[Performance Score]]&gt;=80,"High Performer","Low Performer")</f>
        <v>Low Performer</v>
      </c>
      <c r="AG3704" t="str" cm="1">
        <f t="array" aca="1" ref="AG3704" ca="1">_xlfn.IFS(Table1[[#This Row],[Experience]]&lt;=3,"Junior",Table1[[#This Row],[Experience]]&lt;=7,"Mid Level",Table1[[#This Row],[Experience]]&gt;=7,"Senior")</f>
        <v>Junior</v>
      </c>
      <c r="AH3704" t="str">
        <f>IF(Table1[[#This Row],[Attendance %]]&gt;75,"OK","Below 75")</f>
        <v>Below 75</v>
      </c>
      <c r="AI3704" t="b">
        <f>ISBLANK(Table1[[#This Row],[Employee ID]])</f>
        <v>0</v>
      </c>
      <c r="AJ3704" t="b">
        <f>ISNUMBER(Table1[[#This Row],[Total Salary  ]])</f>
        <v>1</v>
      </c>
      <c r="AK3704" t="str">
        <f>IFERROR(_xlfn.XLOOKUP(Table1[[#This Row],[Manager ID]],MANAGERS!A:A,MANAGERS!B:B),"Not Found")</f>
        <v>Manager_17</v>
      </c>
    </row>
    <row r="3705" spans="1:37" x14ac:dyDescent="0.2">
      <c r="A3705" t="s">
        <v>3927</v>
      </c>
      <c r="B3705" t="s">
        <v>36</v>
      </c>
      <c r="C3705" t="s">
        <v>15</v>
      </c>
      <c r="D3705" t="s">
        <v>25</v>
      </c>
      <c r="E3705" t="s">
        <v>30</v>
      </c>
      <c r="F3705" s="1">
        <v>45458</v>
      </c>
      <c r="G3705" s="1">
        <v>34652</v>
      </c>
      <c r="H3705">
        <v>48322</v>
      </c>
      <c r="I3705">
        <v>18878</v>
      </c>
      <c r="J3705">
        <v>70</v>
      </c>
      <c r="K3705">
        <v>43</v>
      </c>
      <c r="L3705" t="s">
        <v>37</v>
      </c>
      <c r="M3705">
        <v>120</v>
      </c>
      <c r="N3705">
        <f>Table1[[#This Row],[Basic Salary]]+Table1[[#This Row],[Bonus]]</f>
        <v>67200</v>
      </c>
      <c r="O3705" s="2">
        <f>Table1[[#This Row],[Bonus]]/Table1[[#This Row],[Basic Salary]]</f>
        <v>0.39067091593890979</v>
      </c>
      <c r="P3705">
        <f ca="1">DATEDIF(Table1[[#This Row],[Date of Birth]],TODAY(),"Y")</f>
        <v>31</v>
      </c>
      <c r="Q3705">
        <f ca="1">DATEDIF(Table1[[#This Row],[Joining Date]],TODAY(),"Y")</f>
        <v>2</v>
      </c>
      <c r="R3705" t="str">
        <f ca="1">IF(YEAR(Table1[[#This Row],[Joining Date]])=YEAR(TODAY()),"Yes","No")</f>
        <v>No</v>
      </c>
      <c r="S3705" t="str">
        <f ca="1">IF(Table1[[#This Row],[Experience]]&gt;5,"Yes","No")</f>
        <v>No</v>
      </c>
      <c r="T3705" t="str">
        <f>TEXT(Table1[[#This Row],[Joining Date]],"mmmm")</f>
        <v>June</v>
      </c>
      <c r="U3705" t="str">
        <f>TEXT(Table1[[#This Row],[Joining Date]],"yyyy")</f>
        <v>2024</v>
      </c>
      <c r="V3705" s="5">
        <f ca="1">TODAY()-Table1[[#This Row],[Joining Date]]</f>
        <v>781</v>
      </c>
      <c r="W3705" t="str">
        <f>LEFT(Table1[[#This Row],[Employee Name]],FIND(" ",Table1[[#This Row],[Employee Name]])-1)</f>
        <v>Meera</v>
      </c>
      <c r="X3705" t="str">
        <f>RIGHT(Table1[[#This Row],[Employee Name]],LEN(Table1[[#This Row],[Employee Name]])-FIND(" ",Table1[[#This Row],[Employee Name]]))</f>
        <v>Joshi</v>
      </c>
      <c r="Y3705" t="str">
        <f>Table1[[#This Row],[Department]]&amp;"-"&amp;Table1[[#This Row],[Employee ID]]</f>
        <v>Finance-E03871</v>
      </c>
      <c r="Z3705" t="str">
        <f>LEFT(Table1[[#This Row],[Department]],3)</f>
        <v>Fin</v>
      </c>
      <c r="AA3705" t="str">
        <f>_xlfn.XLOOKUP(Table1[[#This Row],[Manager ID]],MANAGERS!A:A,MANAGERS!B:B)</f>
        <v>Manager_20</v>
      </c>
      <c r="AB3705" t="str" cm="1">
        <f t="array" ref="AB3705">_xlfn.XLOOKUP(Table1[[#This Row],[Manager ID]],Table2[[#All],[Manager ID]],Table2[[#All],[Department Head]])</f>
        <v>Operations</v>
      </c>
      <c r="AC3705" s="2">
        <f>_xlfn.XLOOKUP(Table1[[#This Row],[City]],L:L,O:O)</f>
        <v>0.24036902712549932</v>
      </c>
      <c r="AD3705" t="str" cm="1">
        <f t="array" ref="AD3705">_xlfn.IFS(Table1[[#This Row],[Performance Score]]&gt;=90,"Excellent",Table1[[#This Row],[Performance Score]]&gt;=75,"Good",Table1[[#This Row],[Performance Score]]&gt;=60,"Average",Table1[[#This Row],[Performance Score]]&lt;=60,"Need Improvement")</f>
        <v>Need Improvement</v>
      </c>
      <c r="AE3705" t="str">
        <f>IF(AND(Table1[[#This Row],[Attendance %]]&gt;=80,(Table1[[#This Row],[Performance Score]]&gt;=80)),"Eligible","Not Eligible")</f>
        <v>Not Eligible</v>
      </c>
      <c r="AF3705" t="str">
        <f>IF(Table1[[#This Row],[Performance Score]]&gt;=80,"High Performer","Low Performer")</f>
        <v>Low Performer</v>
      </c>
      <c r="AG3705" t="str" cm="1">
        <f t="array" aca="1" ref="AG3705" ca="1">_xlfn.IFS(Table1[[#This Row],[Experience]]&lt;=3,"Junior",Table1[[#This Row],[Experience]]&lt;=7,"Mid Level",Table1[[#This Row],[Experience]]&gt;=7,"Senior")</f>
        <v>Junior</v>
      </c>
      <c r="AH3705" t="str">
        <f>IF(Table1[[#This Row],[Attendance %]]&gt;75,"OK","Below 75")</f>
        <v>Below 75</v>
      </c>
      <c r="AI3705" t="b">
        <f>ISBLANK(Table1[[#This Row],[Employee ID]])</f>
        <v>0</v>
      </c>
      <c r="AJ3705" t="b">
        <f>ISNUMBER(Table1[[#This Row],[Total Salary  ]])</f>
        <v>1</v>
      </c>
      <c r="AK3705" t="str">
        <f>IFERROR(_xlfn.XLOOKUP(Table1[[#This Row],[Manager ID]],MANAGERS!A:A,MANAGERS!B:B),"Not Found")</f>
        <v>Manager_20</v>
      </c>
    </row>
    <row r="3706" spans="1:37" x14ac:dyDescent="0.2">
      <c r="A3706" t="s">
        <v>809</v>
      </c>
      <c r="B3706" t="s">
        <v>60</v>
      </c>
      <c r="C3706" t="s">
        <v>15</v>
      </c>
      <c r="D3706" t="s">
        <v>33</v>
      </c>
      <c r="E3706" t="s">
        <v>65</v>
      </c>
      <c r="F3706" s="1">
        <v>42270</v>
      </c>
      <c r="G3706" s="1">
        <v>35180</v>
      </c>
      <c r="H3706">
        <v>51094</v>
      </c>
      <c r="I3706">
        <v>16096</v>
      </c>
      <c r="J3706">
        <v>72</v>
      </c>
      <c r="K3706">
        <v>78</v>
      </c>
      <c r="L3706" t="s">
        <v>34</v>
      </c>
      <c r="M3706">
        <v>113</v>
      </c>
      <c r="N3706">
        <f>Table1[[#This Row],[Basic Salary]]+Table1[[#This Row],[Bonus]]</f>
        <v>67190</v>
      </c>
      <c r="O3706" s="2">
        <f>Table1[[#This Row],[Bonus]]/Table1[[#This Row],[Basic Salary]]</f>
        <v>0.31502720475985441</v>
      </c>
      <c r="P3706">
        <f ca="1">DATEDIF(Table1[[#This Row],[Date of Birth]],TODAY(),"Y")</f>
        <v>30</v>
      </c>
      <c r="Q3706">
        <f ca="1">DATEDIF(Table1[[#This Row],[Joining Date]],TODAY(),"Y")</f>
        <v>10</v>
      </c>
      <c r="R3706" t="str">
        <f ca="1">IF(YEAR(Table1[[#This Row],[Joining Date]])=YEAR(TODAY()),"Yes","No")</f>
        <v>No</v>
      </c>
      <c r="S3706" t="str">
        <f ca="1">IF(Table1[[#This Row],[Experience]]&gt;5,"Yes","No")</f>
        <v>Yes</v>
      </c>
      <c r="T3706" t="str">
        <f>TEXT(Table1[[#This Row],[Joining Date]],"mmmm")</f>
        <v>September</v>
      </c>
      <c r="U3706" t="str">
        <f>TEXT(Table1[[#This Row],[Joining Date]],"yyyy")</f>
        <v>2015</v>
      </c>
      <c r="V3706" s="5">
        <f ca="1">TODAY()-Table1[[#This Row],[Joining Date]]</f>
        <v>3969</v>
      </c>
      <c r="W3706" t="str">
        <f>LEFT(Table1[[#This Row],[Employee Name]],FIND(" ",Table1[[#This Row],[Employee Name]])-1)</f>
        <v>Gayathri</v>
      </c>
      <c r="X3706" t="str">
        <f>RIGHT(Table1[[#This Row],[Employee Name]],LEN(Table1[[#This Row],[Employee Name]])-FIND(" ",Table1[[#This Row],[Employee Name]]))</f>
        <v>Iyer</v>
      </c>
      <c r="Y3706" t="str">
        <f>Table1[[#This Row],[Department]]&amp;"-"&amp;Table1[[#This Row],[Employee ID]]</f>
        <v>Marketing-E00753</v>
      </c>
      <c r="Z3706" t="str">
        <f>LEFT(Table1[[#This Row],[Department]],3)</f>
        <v>Mar</v>
      </c>
      <c r="AA3706" t="str">
        <f>_xlfn.XLOOKUP(Table1[[#This Row],[Manager ID]],MANAGERS!A:A,MANAGERS!B:B)</f>
        <v>Manager_13</v>
      </c>
      <c r="AB3706" t="str" cm="1">
        <f t="array" ref="AB3706">_xlfn.XLOOKUP(Table1[[#This Row],[Manager ID]],Table2[[#All],[Manager ID]],Table2[[#All],[Department Head]])</f>
        <v>HR</v>
      </c>
      <c r="AC3706" s="2">
        <f>_xlfn.XLOOKUP(Table1[[#This Row],[City]],L:L,O:O)</f>
        <v>0.24030340748661314</v>
      </c>
      <c r="AD3706" t="str" cm="1">
        <f t="array" ref="AD3706">_xlfn.IFS(Table1[[#This Row],[Performance Score]]&gt;=90,"Excellent",Table1[[#This Row],[Performance Score]]&gt;=75,"Good",Table1[[#This Row],[Performance Score]]&gt;=60,"Average",Table1[[#This Row],[Performance Score]]&lt;=60,"Need Improvement")</f>
        <v>Good</v>
      </c>
      <c r="AE3706" t="str">
        <f>IF(AND(Table1[[#This Row],[Attendance %]]&gt;=80,(Table1[[#This Row],[Performance Score]]&gt;=80)),"Eligible","Not Eligible")</f>
        <v>Not Eligible</v>
      </c>
      <c r="AF3706" t="str">
        <f>IF(Table1[[#This Row],[Performance Score]]&gt;=80,"High Performer","Low Performer")</f>
        <v>Low Performer</v>
      </c>
      <c r="AG3706" t="str" cm="1">
        <f t="array" aca="1" ref="AG3706" ca="1">_xlfn.IFS(Table1[[#This Row],[Experience]]&lt;=3,"Junior",Table1[[#This Row],[Experience]]&lt;=7,"Mid Level",Table1[[#This Row],[Experience]]&gt;=7,"Senior")</f>
        <v>Senior</v>
      </c>
      <c r="AH3706" t="str">
        <f>IF(Table1[[#This Row],[Attendance %]]&gt;75,"OK","Below 75")</f>
        <v>Below 75</v>
      </c>
      <c r="AI3706" t="b">
        <f>ISBLANK(Table1[[#This Row],[Employee ID]])</f>
        <v>0</v>
      </c>
      <c r="AJ3706" t="b">
        <f>ISNUMBER(Table1[[#This Row],[Total Salary  ]])</f>
        <v>1</v>
      </c>
      <c r="AK3706" t="str">
        <f>IFERROR(_xlfn.XLOOKUP(Table1[[#This Row],[Manager ID]],MANAGERS!A:A,MANAGERS!B:B),"Not Found")</f>
        <v>Manager_13</v>
      </c>
    </row>
    <row r="3707" spans="1:37" x14ac:dyDescent="0.2">
      <c r="A3707" t="s">
        <v>982</v>
      </c>
      <c r="B3707" t="s">
        <v>71</v>
      </c>
      <c r="C3707" t="s">
        <v>15</v>
      </c>
      <c r="D3707" t="s">
        <v>16</v>
      </c>
      <c r="E3707" t="s">
        <v>30</v>
      </c>
      <c r="F3707" s="1">
        <v>42161</v>
      </c>
      <c r="G3707" s="1">
        <v>38167</v>
      </c>
      <c r="H3707">
        <v>51254</v>
      </c>
      <c r="I3707">
        <v>15936</v>
      </c>
      <c r="J3707">
        <v>72</v>
      </c>
      <c r="K3707">
        <v>83</v>
      </c>
      <c r="L3707" t="s">
        <v>31</v>
      </c>
      <c r="M3707">
        <v>109</v>
      </c>
      <c r="N3707">
        <f>Table1[[#This Row],[Basic Salary]]+Table1[[#This Row],[Bonus]]</f>
        <v>67190</v>
      </c>
      <c r="O3707" s="2">
        <f>Table1[[#This Row],[Bonus]]/Table1[[#This Row],[Basic Salary]]</f>
        <v>0.31092207437468294</v>
      </c>
      <c r="P3707">
        <f ca="1">DATEDIF(Table1[[#This Row],[Date of Birth]],TODAY(),"Y")</f>
        <v>22</v>
      </c>
      <c r="Q3707">
        <f ca="1">DATEDIF(Table1[[#This Row],[Joining Date]],TODAY(),"Y")</f>
        <v>11</v>
      </c>
      <c r="R3707" t="str">
        <f ca="1">IF(YEAR(Table1[[#This Row],[Joining Date]])=YEAR(TODAY()),"Yes","No")</f>
        <v>No</v>
      </c>
      <c r="S3707" t="str">
        <f ca="1">IF(Table1[[#This Row],[Experience]]&gt;5,"Yes","No")</f>
        <v>Yes</v>
      </c>
      <c r="T3707" t="str">
        <f>TEXT(Table1[[#This Row],[Joining Date]],"mmmm")</f>
        <v>June</v>
      </c>
      <c r="U3707" t="str">
        <f>TEXT(Table1[[#This Row],[Joining Date]],"yyyy")</f>
        <v>2015</v>
      </c>
      <c r="V3707" s="5">
        <f ca="1">TODAY()-Table1[[#This Row],[Joining Date]]</f>
        <v>4078</v>
      </c>
      <c r="W3707" t="str">
        <f>LEFT(Table1[[#This Row],[Employee Name]],FIND(" ",Table1[[#This Row],[Employee Name]])-1)</f>
        <v>Sneha</v>
      </c>
      <c r="X3707" t="str">
        <f>RIGHT(Table1[[#This Row],[Employee Name]],LEN(Table1[[#This Row],[Employee Name]])-FIND(" ",Table1[[#This Row],[Employee Name]]))</f>
        <v>Iyer</v>
      </c>
      <c r="Y3707" t="str">
        <f>Table1[[#This Row],[Department]]&amp;"-"&amp;Table1[[#This Row],[Employee ID]]</f>
        <v>HR-E00926</v>
      </c>
      <c r="Z3707" t="str">
        <f>LEFT(Table1[[#This Row],[Department]],3)</f>
        <v>HR</v>
      </c>
      <c r="AA3707" t="str">
        <f>_xlfn.XLOOKUP(Table1[[#This Row],[Manager ID]],MANAGERS!A:A,MANAGERS!B:B)</f>
        <v>Manager_9</v>
      </c>
      <c r="AB3707" t="str" cm="1">
        <f t="array" ref="AB3707">_xlfn.XLOOKUP(Table1[[#This Row],[Manager ID]],Table2[[#All],[Manager ID]],Table2[[#All],[Department Head]])</f>
        <v>Sales</v>
      </c>
      <c r="AC3707" s="2">
        <f>_xlfn.XLOOKUP(Table1[[#This Row],[City]],L:L,O:O)</f>
        <v>0.241864189087755</v>
      </c>
      <c r="AD3707" t="str" cm="1">
        <f t="array" ref="AD3707">_xlfn.IFS(Table1[[#This Row],[Performance Score]]&gt;=90,"Excellent",Table1[[#This Row],[Performance Score]]&gt;=75,"Good",Table1[[#This Row],[Performance Score]]&gt;=60,"Average",Table1[[#This Row],[Performance Score]]&lt;=60,"Need Improvement")</f>
        <v>Good</v>
      </c>
      <c r="AE3707" t="str">
        <f>IF(AND(Table1[[#This Row],[Attendance %]]&gt;=80,(Table1[[#This Row],[Performance Score]]&gt;=80)),"Eligible","Not Eligible")</f>
        <v>Not Eligible</v>
      </c>
      <c r="AF3707" t="str">
        <f>IF(Table1[[#This Row],[Performance Score]]&gt;=80,"High Performer","Low Performer")</f>
        <v>High Performer</v>
      </c>
      <c r="AG3707" t="str" cm="1">
        <f t="array" aca="1" ref="AG3707" ca="1">_xlfn.IFS(Table1[[#This Row],[Experience]]&lt;=3,"Junior",Table1[[#This Row],[Experience]]&lt;=7,"Mid Level",Table1[[#This Row],[Experience]]&gt;=7,"Senior")</f>
        <v>Senior</v>
      </c>
      <c r="AH3707" t="str">
        <f>IF(Table1[[#This Row],[Attendance %]]&gt;75,"OK","Below 75")</f>
        <v>Below 75</v>
      </c>
      <c r="AI3707" t="b">
        <f>ISBLANK(Table1[[#This Row],[Employee ID]])</f>
        <v>0</v>
      </c>
      <c r="AJ3707" t="b">
        <f>ISNUMBER(Table1[[#This Row],[Total Salary  ]])</f>
        <v>1</v>
      </c>
      <c r="AK3707" t="str">
        <f>IFERROR(_xlfn.XLOOKUP(Table1[[#This Row],[Manager ID]],MANAGERS!A:A,MANAGERS!B:B),"Not Found")</f>
        <v>Manager_9</v>
      </c>
    </row>
    <row r="3708" spans="1:37" x14ac:dyDescent="0.2">
      <c r="A3708" t="s">
        <v>1370</v>
      </c>
      <c r="B3708" t="s">
        <v>77</v>
      </c>
      <c r="C3708" t="s">
        <v>15</v>
      </c>
      <c r="D3708" t="s">
        <v>46</v>
      </c>
      <c r="E3708" t="s">
        <v>51</v>
      </c>
      <c r="F3708" s="1">
        <v>42605</v>
      </c>
      <c r="G3708" s="1">
        <v>31569</v>
      </c>
      <c r="H3708">
        <v>46603</v>
      </c>
      <c r="I3708">
        <v>20580</v>
      </c>
      <c r="J3708">
        <v>60</v>
      </c>
      <c r="K3708">
        <v>60</v>
      </c>
      <c r="L3708" t="s">
        <v>53</v>
      </c>
      <c r="M3708">
        <v>102</v>
      </c>
      <c r="N3708">
        <f>Table1[[#This Row],[Basic Salary]]+Table1[[#This Row],[Bonus]]</f>
        <v>67183</v>
      </c>
      <c r="O3708" s="2">
        <f>Table1[[#This Row],[Bonus]]/Table1[[#This Row],[Basic Salary]]</f>
        <v>0.44160247194386626</v>
      </c>
      <c r="P3708">
        <f ca="1">DATEDIF(Table1[[#This Row],[Date of Birth]],TODAY(),"Y")</f>
        <v>40</v>
      </c>
      <c r="Q3708">
        <f ca="1">DATEDIF(Table1[[#This Row],[Joining Date]],TODAY(),"Y")</f>
        <v>9</v>
      </c>
      <c r="R3708" t="str">
        <f ca="1">IF(YEAR(Table1[[#This Row],[Joining Date]])=YEAR(TODAY()),"Yes","No")</f>
        <v>No</v>
      </c>
      <c r="S3708" t="str">
        <f ca="1">IF(Table1[[#This Row],[Experience]]&gt;5,"Yes","No")</f>
        <v>Yes</v>
      </c>
      <c r="T3708" t="str">
        <f>TEXT(Table1[[#This Row],[Joining Date]],"mmmm")</f>
        <v>August</v>
      </c>
      <c r="U3708" t="str">
        <f>TEXT(Table1[[#This Row],[Joining Date]],"yyyy")</f>
        <v>2016</v>
      </c>
      <c r="V3708" s="5">
        <f ca="1">TODAY()-Table1[[#This Row],[Joining Date]]</f>
        <v>3634</v>
      </c>
      <c r="W3708" t="str">
        <f>LEFT(Table1[[#This Row],[Employee Name]],FIND(" ",Table1[[#This Row],[Employee Name]])-1)</f>
        <v>Rohan</v>
      </c>
      <c r="X3708" t="str">
        <f>RIGHT(Table1[[#This Row],[Employee Name]],LEN(Table1[[#This Row],[Employee Name]])-FIND(" ",Table1[[#This Row],[Employee Name]]))</f>
        <v>Gupta</v>
      </c>
      <c r="Y3708" t="str">
        <f>Table1[[#This Row],[Department]]&amp;"-"&amp;Table1[[#This Row],[Employee ID]]</f>
        <v>Support-E01314</v>
      </c>
      <c r="Z3708" t="str">
        <f>LEFT(Table1[[#This Row],[Department]],3)</f>
        <v>Sup</v>
      </c>
      <c r="AA3708" t="str">
        <f>_xlfn.XLOOKUP(Table1[[#This Row],[Manager ID]],MANAGERS!A:A,MANAGERS!B:B)</f>
        <v>Manager_2</v>
      </c>
      <c r="AB3708" t="str" cm="1">
        <f t="array" ref="AB3708">_xlfn.XLOOKUP(Table1[[#This Row],[Manager ID]],Table2[[#All],[Manager ID]],Table2[[#All],[Department Head]])</f>
        <v>Sales</v>
      </c>
      <c r="AC3708" s="2">
        <f>_xlfn.XLOOKUP(Table1[[#This Row],[City]],L:L,O:O)</f>
        <v>0.23685887225230964</v>
      </c>
      <c r="AD3708" t="str" cm="1">
        <f t="array" ref="AD3708">_xlfn.IFS(Table1[[#This Row],[Performance Score]]&gt;=90,"Excellent",Table1[[#This Row],[Performance Score]]&gt;=75,"Good",Table1[[#This Row],[Performance Score]]&gt;=60,"Average",Table1[[#This Row],[Performance Score]]&lt;=60,"Need Improvement")</f>
        <v>Average</v>
      </c>
      <c r="AE3708" t="str">
        <f>IF(AND(Table1[[#This Row],[Attendance %]]&gt;=80,(Table1[[#This Row],[Performance Score]]&gt;=80)),"Eligible","Not Eligible")</f>
        <v>Not Eligible</v>
      </c>
      <c r="AF3708" t="str">
        <f>IF(Table1[[#This Row],[Performance Score]]&gt;=80,"High Performer","Low Performer")</f>
        <v>Low Performer</v>
      </c>
      <c r="AG3708" t="str" cm="1">
        <f t="array" aca="1" ref="AG3708" ca="1">_xlfn.IFS(Table1[[#This Row],[Experience]]&lt;=3,"Junior",Table1[[#This Row],[Experience]]&lt;=7,"Mid Level",Table1[[#This Row],[Experience]]&gt;=7,"Senior")</f>
        <v>Senior</v>
      </c>
      <c r="AH3708" t="str">
        <f>IF(Table1[[#This Row],[Attendance %]]&gt;75,"OK","Below 75")</f>
        <v>Below 75</v>
      </c>
      <c r="AI3708" t="b">
        <f>ISBLANK(Table1[[#This Row],[Employee ID]])</f>
        <v>0</v>
      </c>
      <c r="AJ3708" t="b">
        <f>ISNUMBER(Table1[[#This Row],[Total Salary  ]])</f>
        <v>1</v>
      </c>
      <c r="AK3708" t="str">
        <f>IFERROR(_xlfn.XLOOKUP(Table1[[#This Row],[Manager ID]],MANAGERS!A:A,MANAGERS!B:B),"Not Found")</f>
        <v>Manager_2</v>
      </c>
    </row>
    <row r="3709" spans="1:37" x14ac:dyDescent="0.2">
      <c r="A3709" t="s">
        <v>2353</v>
      </c>
      <c r="B3709" t="s">
        <v>39</v>
      </c>
      <c r="C3709" t="s">
        <v>15</v>
      </c>
      <c r="D3709" t="s">
        <v>81</v>
      </c>
      <c r="E3709" t="s">
        <v>65</v>
      </c>
      <c r="F3709" s="1">
        <v>42864</v>
      </c>
      <c r="G3709" s="1">
        <v>35709</v>
      </c>
      <c r="H3709">
        <v>42898</v>
      </c>
      <c r="I3709">
        <v>24256</v>
      </c>
      <c r="J3709">
        <v>98</v>
      </c>
      <c r="K3709">
        <v>76</v>
      </c>
      <c r="L3709" t="s">
        <v>31</v>
      </c>
      <c r="M3709">
        <v>113</v>
      </c>
      <c r="N3709">
        <f>Table1[[#This Row],[Basic Salary]]+Table1[[#This Row],[Bonus]]</f>
        <v>67154</v>
      </c>
      <c r="O3709" s="2">
        <f>Table1[[#This Row],[Bonus]]/Table1[[#This Row],[Basic Salary]]</f>
        <v>0.56543428598069845</v>
      </c>
      <c r="P3709">
        <f ca="1">DATEDIF(Table1[[#This Row],[Date of Birth]],TODAY(),"Y")</f>
        <v>28</v>
      </c>
      <c r="Q3709">
        <f ca="1">DATEDIF(Table1[[#This Row],[Joining Date]],TODAY(),"Y")</f>
        <v>9</v>
      </c>
      <c r="R3709" t="str">
        <f ca="1">IF(YEAR(Table1[[#This Row],[Joining Date]])=YEAR(TODAY()),"Yes","No")</f>
        <v>No</v>
      </c>
      <c r="S3709" t="str">
        <f ca="1">IF(Table1[[#This Row],[Experience]]&gt;5,"Yes","No")</f>
        <v>Yes</v>
      </c>
      <c r="T3709" t="str">
        <f>TEXT(Table1[[#This Row],[Joining Date]],"mmmm")</f>
        <v>May</v>
      </c>
      <c r="U3709" t="str">
        <f>TEXT(Table1[[#This Row],[Joining Date]],"yyyy")</f>
        <v>2017</v>
      </c>
      <c r="V3709" s="5">
        <f ca="1">TODAY()-Table1[[#This Row],[Joining Date]]</f>
        <v>3375</v>
      </c>
      <c r="W3709" t="str">
        <f>LEFT(Table1[[#This Row],[Employee Name]],FIND(" ",Table1[[#This Row],[Employee Name]])-1)</f>
        <v>Karan</v>
      </c>
      <c r="X3709" t="str">
        <f>RIGHT(Table1[[#This Row],[Employee Name]],LEN(Table1[[#This Row],[Employee Name]])-FIND(" ",Table1[[#This Row],[Employee Name]]))</f>
        <v>Malhotra</v>
      </c>
      <c r="Y3709" t="str">
        <f>Table1[[#This Row],[Department]]&amp;"-"&amp;Table1[[#This Row],[Employee ID]]</f>
        <v>Sales-E02297</v>
      </c>
      <c r="Z3709" t="str">
        <f>LEFT(Table1[[#This Row],[Department]],3)</f>
        <v>Sal</v>
      </c>
      <c r="AA3709" t="str">
        <f>_xlfn.XLOOKUP(Table1[[#This Row],[Manager ID]],MANAGERS!A:A,MANAGERS!B:B)</f>
        <v>Manager_13</v>
      </c>
      <c r="AB3709" t="str" cm="1">
        <f t="array" ref="AB3709">_xlfn.XLOOKUP(Table1[[#This Row],[Manager ID]],Table2[[#All],[Manager ID]],Table2[[#All],[Department Head]])</f>
        <v>HR</v>
      </c>
      <c r="AC3709" s="2">
        <f>_xlfn.XLOOKUP(Table1[[#This Row],[City]],L:L,O:O)</f>
        <v>0.241864189087755</v>
      </c>
      <c r="AD3709" t="str" cm="1">
        <f t="array" ref="AD3709">_xlfn.IFS(Table1[[#This Row],[Performance Score]]&gt;=90,"Excellent",Table1[[#This Row],[Performance Score]]&gt;=75,"Good",Table1[[#This Row],[Performance Score]]&gt;=60,"Average",Table1[[#This Row],[Performance Score]]&lt;=60,"Need Improvement")</f>
        <v>Good</v>
      </c>
      <c r="AE3709" t="str">
        <f>IF(AND(Table1[[#This Row],[Attendance %]]&gt;=80,(Table1[[#This Row],[Performance Score]]&gt;=80)),"Eligible","Not Eligible")</f>
        <v>Not Eligible</v>
      </c>
      <c r="AF3709" t="str">
        <f>IF(Table1[[#This Row],[Performance Score]]&gt;=80,"High Performer","Low Performer")</f>
        <v>Low Performer</v>
      </c>
      <c r="AG3709" t="str" cm="1">
        <f t="array" aca="1" ref="AG3709" ca="1">_xlfn.IFS(Table1[[#This Row],[Experience]]&lt;=3,"Junior",Table1[[#This Row],[Experience]]&lt;=7,"Mid Level",Table1[[#This Row],[Experience]]&gt;=7,"Senior")</f>
        <v>Senior</v>
      </c>
      <c r="AH3709" t="str">
        <f>IF(Table1[[#This Row],[Attendance %]]&gt;75,"OK","Below 75")</f>
        <v>OK</v>
      </c>
      <c r="AI3709" t="b">
        <f>ISBLANK(Table1[[#This Row],[Employee ID]])</f>
        <v>0</v>
      </c>
      <c r="AJ3709" t="b">
        <f>ISNUMBER(Table1[[#This Row],[Total Salary  ]])</f>
        <v>1</v>
      </c>
      <c r="AK3709" t="str">
        <f>IFERROR(_xlfn.XLOOKUP(Table1[[#This Row],[Manager ID]],MANAGERS!A:A,MANAGERS!B:B),"Not Found")</f>
        <v>Manager_13</v>
      </c>
    </row>
    <row r="3710" spans="1:37" x14ac:dyDescent="0.2">
      <c r="A3710" t="s">
        <v>4797</v>
      </c>
      <c r="B3710" t="s">
        <v>129</v>
      </c>
      <c r="C3710" t="s">
        <v>21</v>
      </c>
      <c r="D3710" t="s">
        <v>46</v>
      </c>
      <c r="E3710" t="s">
        <v>22</v>
      </c>
      <c r="F3710" s="1">
        <v>44326</v>
      </c>
      <c r="G3710" s="1">
        <v>30352</v>
      </c>
      <c r="H3710">
        <v>42648</v>
      </c>
      <c r="I3710">
        <v>24501</v>
      </c>
      <c r="J3710">
        <v>77</v>
      </c>
      <c r="K3710">
        <v>55</v>
      </c>
      <c r="L3710" t="s">
        <v>34</v>
      </c>
      <c r="M3710">
        <v>108</v>
      </c>
      <c r="N3710">
        <f>Table1[[#This Row],[Basic Salary]]+Table1[[#This Row],[Bonus]]</f>
        <v>67149</v>
      </c>
      <c r="O3710" s="2">
        <f>Table1[[#This Row],[Bonus]]/Table1[[#This Row],[Basic Salary]]</f>
        <v>0.57449352841868317</v>
      </c>
      <c r="P3710">
        <f ca="1">DATEDIF(Table1[[#This Row],[Date of Birth]],TODAY(),"Y")</f>
        <v>43</v>
      </c>
      <c r="Q3710">
        <f ca="1">DATEDIF(Table1[[#This Row],[Joining Date]],TODAY(),"Y")</f>
        <v>5</v>
      </c>
      <c r="R3710" t="str">
        <f ca="1">IF(YEAR(Table1[[#This Row],[Joining Date]])=YEAR(TODAY()),"Yes","No")</f>
        <v>No</v>
      </c>
      <c r="S3710" t="str">
        <f ca="1">IF(Table1[[#This Row],[Experience]]&gt;5,"Yes","No")</f>
        <v>No</v>
      </c>
      <c r="T3710" t="str">
        <f>TEXT(Table1[[#This Row],[Joining Date]],"mmmm")</f>
        <v>May</v>
      </c>
      <c r="U3710" t="str">
        <f>TEXT(Table1[[#This Row],[Joining Date]],"yyyy")</f>
        <v>2021</v>
      </c>
      <c r="V3710" s="5">
        <f ca="1">TODAY()-Table1[[#This Row],[Joining Date]]</f>
        <v>1913</v>
      </c>
      <c r="W3710" t="str">
        <f>LEFT(Table1[[#This Row],[Employee Name]],FIND(" ",Table1[[#This Row],[Employee Name]])-1)</f>
        <v>Aarav</v>
      </c>
      <c r="X3710" t="str">
        <f>RIGHT(Table1[[#This Row],[Employee Name]],LEN(Table1[[#This Row],[Employee Name]])-FIND(" ",Table1[[#This Row],[Employee Name]]))</f>
        <v>Sharma</v>
      </c>
      <c r="Y3710" t="str">
        <f>Table1[[#This Row],[Department]]&amp;"-"&amp;Table1[[#This Row],[Employee ID]]</f>
        <v>Support-E04741</v>
      </c>
      <c r="Z3710" t="str">
        <f>LEFT(Table1[[#This Row],[Department]],3)</f>
        <v>Sup</v>
      </c>
      <c r="AA3710" t="str">
        <f>_xlfn.XLOOKUP(Table1[[#This Row],[Manager ID]],MANAGERS!A:A,MANAGERS!B:B)</f>
        <v>Manager_8</v>
      </c>
      <c r="AB3710" t="str" cm="1">
        <f t="array" ref="AB3710">_xlfn.XLOOKUP(Table1[[#This Row],[Manager ID]],Table2[[#All],[Manager ID]],Table2[[#All],[Department Head]])</f>
        <v>Sales</v>
      </c>
      <c r="AC3710" s="2">
        <f>_xlfn.XLOOKUP(Table1[[#This Row],[City]],L:L,O:O)</f>
        <v>0.24030340748661314</v>
      </c>
      <c r="AD3710" t="str" cm="1">
        <f t="array" ref="AD3710">_xlfn.IFS(Table1[[#This Row],[Performance Score]]&gt;=90,"Excellent",Table1[[#This Row],[Performance Score]]&gt;=75,"Good",Table1[[#This Row],[Performance Score]]&gt;=60,"Average",Table1[[#This Row],[Performance Score]]&lt;=60,"Need Improvement")</f>
        <v>Need Improvement</v>
      </c>
      <c r="AE3710" t="str">
        <f>IF(AND(Table1[[#This Row],[Attendance %]]&gt;=80,(Table1[[#This Row],[Performance Score]]&gt;=80)),"Eligible","Not Eligible")</f>
        <v>Not Eligible</v>
      </c>
      <c r="AF3710" t="str">
        <f>IF(Table1[[#This Row],[Performance Score]]&gt;=80,"High Performer","Low Performer")</f>
        <v>Low Performer</v>
      </c>
      <c r="AG3710" t="str" cm="1">
        <f t="array" aca="1" ref="AG3710" ca="1">_xlfn.IFS(Table1[[#This Row],[Experience]]&lt;=3,"Junior",Table1[[#This Row],[Experience]]&lt;=7,"Mid Level",Table1[[#This Row],[Experience]]&gt;=7,"Senior")</f>
        <v>Mid Level</v>
      </c>
      <c r="AH3710" t="str">
        <f>IF(Table1[[#This Row],[Attendance %]]&gt;75,"OK","Below 75")</f>
        <v>OK</v>
      </c>
      <c r="AI3710" t="b">
        <f>ISBLANK(Table1[[#This Row],[Employee ID]])</f>
        <v>0</v>
      </c>
      <c r="AJ3710" t="b">
        <f>ISNUMBER(Table1[[#This Row],[Total Salary  ]])</f>
        <v>1</v>
      </c>
      <c r="AK3710" t="str">
        <f>IFERROR(_xlfn.XLOOKUP(Table1[[#This Row],[Manager ID]],MANAGERS!A:A,MANAGERS!B:B),"Not Found")</f>
        <v>Manager_8</v>
      </c>
    </row>
    <row r="3711" spans="1:37" x14ac:dyDescent="0.2">
      <c r="A3711" t="s">
        <v>1110</v>
      </c>
      <c r="B3711" t="s">
        <v>93</v>
      </c>
      <c r="C3711" t="s">
        <v>15</v>
      </c>
      <c r="D3711" t="s">
        <v>16</v>
      </c>
      <c r="E3711" t="s">
        <v>17</v>
      </c>
      <c r="F3711" s="1">
        <v>45055</v>
      </c>
      <c r="G3711" s="1">
        <v>34490</v>
      </c>
      <c r="H3711">
        <v>52784</v>
      </c>
      <c r="I3711">
        <v>14349</v>
      </c>
      <c r="J3711">
        <v>90</v>
      </c>
      <c r="K3711">
        <v>57</v>
      </c>
      <c r="L3711" t="s">
        <v>23</v>
      </c>
      <c r="M3711">
        <v>104</v>
      </c>
      <c r="N3711">
        <f>Table1[[#This Row],[Basic Salary]]+Table1[[#This Row],[Bonus]]</f>
        <v>67133</v>
      </c>
      <c r="O3711" s="2">
        <f>Table1[[#This Row],[Bonus]]/Table1[[#This Row],[Basic Salary]]</f>
        <v>0.27184374052743254</v>
      </c>
      <c r="P3711">
        <f ca="1">DATEDIF(Table1[[#This Row],[Date of Birth]],TODAY(),"Y")</f>
        <v>32</v>
      </c>
      <c r="Q3711">
        <f ca="1">DATEDIF(Table1[[#This Row],[Joining Date]],TODAY(),"Y")</f>
        <v>3</v>
      </c>
      <c r="R3711" t="str">
        <f ca="1">IF(YEAR(Table1[[#This Row],[Joining Date]])=YEAR(TODAY()),"Yes","No")</f>
        <v>No</v>
      </c>
      <c r="S3711" t="str">
        <f ca="1">IF(Table1[[#This Row],[Experience]]&gt;5,"Yes","No")</f>
        <v>No</v>
      </c>
      <c r="T3711" t="str">
        <f>TEXT(Table1[[#This Row],[Joining Date]],"mmmm")</f>
        <v>May</v>
      </c>
      <c r="U3711" t="str">
        <f>TEXT(Table1[[#This Row],[Joining Date]],"yyyy")</f>
        <v>2023</v>
      </c>
      <c r="V3711" s="5">
        <f ca="1">TODAY()-Table1[[#This Row],[Joining Date]]</f>
        <v>1184</v>
      </c>
      <c r="W3711" t="str">
        <f>LEFT(Table1[[#This Row],[Employee Name]],FIND(" ",Table1[[#This Row],[Employee Name]])-1)</f>
        <v>Priya</v>
      </c>
      <c r="X3711" t="str">
        <f>RIGHT(Table1[[#This Row],[Employee Name]],LEN(Table1[[#This Row],[Employee Name]])-FIND(" ",Table1[[#This Row],[Employee Name]]))</f>
        <v>Reddy</v>
      </c>
      <c r="Y3711" t="str">
        <f>Table1[[#This Row],[Department]]&amp;"-"&amp;Table1[[#This Row],[Employee ID]]</f>
        <v>HR-E01054</v>
      </c>
      <c r="Z3711" t="str">
        <f>LEFT(Table1[[#This Row],[Department]],3)</f>
        <v>HR</v>
      </c>
      <c r="AA3711" t="str">
        <f>_xlfn.XLOOKUP(Table1[[#This Row],[Manager ID]],MANAGERS!A:A,MANAGERS!B:B)</f>
        <v>Manager_4</v>
      </c>
      <c r="AB3711" t="str" cm="1">
        <f t="array" ref="AB3711">_xlfn.XLOOKUP(Table1[[#This Row],[Manager ID]],Table2[[#All],[Manager ID]],Table2[[#All],[Department Head]])</f>
        <v>Finance</v>
      </c>
      <c r="AC3711" s="2">
        <f>_xlfn.XLOOKUP(Table1[[#This Row],[City]],L:L,O:O)</f>
        <v>0.23486488519629886</v>
      </c>
      <c r="AD3711" t="str" cm="1">
        <f t="array" ref="AD3711">_xlfn.IFS(Table1[[#This Row],[Performance Score]]&gt;=90,"Excellent",Table1[[#This Row],[Performance Score]]&gt;=75,"Good",Table1[[#This Row],[Performance Score]]&gt;=60,"Average",Table1[[#This Row],[Performance Score]]&lt;=60,"Need Improvement")</f>
        <v>Need Improvement</v>
      </c>
      <c r="AE3711" t="str">
        <f>IF(AND(Table1[[#This Row],[Attendance %]]&gt;=80,(Table1[[#This Row],[Performance Score]]&gt;=80)),"Eligible","Not Eligible")</f>
        <v>Not Eligible</v>
      </c>
      <c r="AF3711" t="str">
        <f>IF(Table1[[#This Row],[Performance Score]]&gt;=80,"High Performer","Low Performer")</f>
        <v>Low Performer</v>
      </c>
      <c r="AG3711" t="str" cm="1">
        <f t="array" aca="1" ref="AG3711" ca="1">_xlfn.IFS(Table1[[#This Row],[Experience]]&lt;=3,"Junior",Table1[[#This Row],[Experience]]&lt;=7,"Mid Level",Table1[[#This Row],[Experience]]&gt;=7,"Senior")</f>
        <v>Junior</v>
      </c>
      <c r="AH3711" t="str">
        <f>IF(Table1[[#This Row],[Attendance %]]&gt;75,"OK","Below 75")</f>
        <v>OK</v>
      </c>
      <c r="AI3711" t="b">
        <f>ISBLANK(Table1[[#This Row],[Employee ID]])</f>
        <v>0</v>
      </c>
      <c r="AJ3711" t="b">
        <f>ISNUMBER(Table1[[#This Row],[Total Salary  ]])</f>
        <v>1</v>
      </c>
      <c r="AK3711" t="str">
        <f>IFERROR(_xlfn.XLOOKUP(Table1[[#This Row],[Manager ID]],MANAGERS!A:A,MANAGERS!B:B),"Not Found")</f>
        <v>Manager_4</v>
      </c>
    </row>
    <row r="3712" spans="1:37" x14ac:dyDescent="0.2">
      <c r="A3712" t="s">
        <v>4518</v>
      </c>
      <c r="B3712" t="s">
        <v>60</v>
      </c>
      <c r="C3712" t="s">
        <v>21</v>
      </c>
      <c r="D3712" t="s">
        <v>40</v>
      </c>
      <c r="E3712" t="s">
        <v>30</v>
      </c>
      <c r="F3712" s="1">
        <v>44887</v>
      </c>
      <c r="G3712" s="1">
        <v>40021</v>
      </c>
      <c r="H3712">
        <v>41843</v>
      </c>
      <c r="I3712">
        <v>25288</v>
      </c>
      <c r="J3712">
        <v>79</v>
      </c>
      <c r="K3712">
        <v>92</v>
      </c>
      <c r="L3712" t="s">
        <v>23</v>
      </c>
      <c r="M3712">
        <v>107</v>
      </c>
      <c r="N3712">
        <f>Table1[[#This Row],[Basic Salary]]+Table1[[#This Row],[Bonus]]</f>
        <v>67131</v>
      </c>
      <c r="O3712" s="2">
        <f>Table1[[#This Row],[Bonus]]/Table1[[#This Row],[Basic Salary]]</f>
        <v>0.60435437229644151</v>
      </c>
      <c r="P3712">
        <f ca="1">DATEDIF(Table1[[#This Row],[Date of Birth]],TODAY(),"Y")</f>
        <v>17</v>
      </c>
      <c r="Q3712">
        <f ca="1">DATEDIF(Table1[[#This Row],[Joining Date]],TODAY(),"Y")</f>
        <v>3</v>
      </c>
      <c r="R3712" t="str">
        <f ca="1">IF(YEAR(Table1[[#This Row],[Joining Date]])=YEAR(TODAY()),"Yes","No")</f>
        <v>No</v>
      </c>
      <c r="S3712" t="str">
        <f ca="1">IF(Table1[[#This Row],[Experience]]&gt;5,"Yes","No")</f>
        <v>No</v>
      </c>
      <c r="T3712" t="str">
        <f>TEXT(Table1[[#This Row],[Joining Date]],"mmmm")</f>
        <v>November</v>
      </c>
      <c r="U3712" t="str">
        <f>TEXT(Table1[[#This Row],[Joining Date]],"yyyy")</f>
        <v>2022</v>
      </c>
      <c r="V3712" s="5">
        <f ca="1">TODAY()-Table1[[#This Row],[Joining Date]]</f>
        <v>1352</v>
      </c>
      <c r="W3712" t="str">
        <f>LEFT(Table1[[#This Row],[Employee Name]],FIND(" ",Table1[[#This Row],[Employee Name]])-1)</f>
        <v>Gayathri</v>
      </c>
      <c r="X3712" t="str">
        <f>RIGHT(Table1[[#This Row],[Employee Name]],LEN(Table1[[#This Row],[Employee Name]])-FIND(" ",Table1[[#This Row],[Employee Name]]))</f>
        <v>Iyer</v>
      </c>
      <c r="Y3712" t="str">
        <f>Table1[[#This Row],[Department]]&amp;"-"&amp;Table1[[#This Row],[Employee ID]]</f>
        <v>IT-E04462</v>
      </c>
      <c r="Z3712" t="str">
        <f>LEFT(Table1[[#This Row],[Department]],3)</f>
        <v>IT</v>
      </c>
      <c r="AA3712" t="str">
        <f>_xlfn.XLOOKUP(Table1[[#This Row],[Manager ID]],MANAGERS!A:A,MANAGERS!B:B)</f>
        <v>Manager_7</v>
      </c>
      <c r="AB3712" t="str" cm="1">
        <f t="array" ref="AB3712">_xlfn.XLOOKUP(Table1[[#This Row],[Manager ID]],Table2[[#All],[Manager ID]],Table2[[#All],[Department Head]])</f>
        <v>Operations</v>
      </c>
      <c r="AC3712" s="2">
        <f>_xlfn.XLOOKUP(Table1[[#This Row],[City]],L:L,O:O)</f>
        <v>0.23486488519629886</v>
      </c>
      <c r="AD3712" t="str" cm="1">
        <f t="array" ref="AD3712">_xlfn.IFS(Table1[[#This Row],[Performance Score]]&gt;=90,"Excellent",Table1[[#This Row],[Performance Score]]&gt;=75,"Good",Table1[[#This Row],[Performance Score]]&gt;=60,"Average",Table1[[#This Row],[Performance Score]]&lt;=60,"Need Improvement")</f>
        <v>Excellent</v>
      </c>
      <c r="AE3712" t="str">
        <f>IF(AND(Table1[[#This Row],[Attendance %]]&gt;=80,(Table1[[#This Row],[Performance Score]]&gt;=80)),"Eligible","Not Eligible")</f>
        <v>Not Eligible</v>
      </c>
      <c r="AF3712" t="str">
        <f>IF(Table1[[#This Row],[Performance Score]]&gt;=80,"High Performer","Low Performer")</f>
        <v>High Performer</v>
      </c>
      <c r="AG3712" t="str" cm="1">
        <f t="array" aca="1" ref="AG3712" ca="1">_xlfn.IFS(Table1[[#This Row],[Experience]]&lt;=3,"Junior",Table1[[#This Row],[Experience]]&lt;=7,"Mid Level",Table1[[#This Row],[Experience]]&gt;=7,"Senior")</f>
        <v>Junior</v>
      </c>
      <c r="AH3712" t="str">
        <f>IF(Table1[[#This Row],[Attendance %]]&gt;75,"OK","Below 75")</f>
        <v>OK</v>
      </c>
      <c r="AI3712" t="b">
        <f>ISBLANK(Table1[[#This Row],[Employee ID]])</f>
        <v>0</v>
      </c>
      <c r="AJ3712" t="b">
        <f>ISNUMBER(Table1[[#This Row],[Total Salary  ]])</f>
        <v>1</v>
      </c>
      <c r="AK3712" t="str">
        <f>IFERROR(_xlfn.XLOOKUP(Table1[[#This Row],[Manager ID]],MANAGERS!A:A,MANAGERS!B:B),"Not Found")</f>
        <v>Manager_7</v>
      </c>
    </row>
    <row r="3713" spans="1:37" x14ac:dyDescent="0.2">
      <c r="A3713" t="s">
        <v>1471</v>
      </c>
      <c r="B3713" t="s">
        <v>77</v>
      </c>
      <c r="C3713" t="s">
        <v>21</v>
      </c>
      <c r="D3713" t="s">
        <v>46</v>
      </c>
      <c r="E3713" t="s">
        <v>30</v>
      </c>
      <c r="F3713" s="1">
        <v>42442</v>
      </c>
      <c r="G3713" s="1">
        <v>30440</v>
      </c>
      <c r="H3713">
        <v>56868</v>
      </c>
      <c r="I3713">
        <v>10256</v>
      </c>
      <c r="J3713">
        <v>80</v>
      </c>
      <c r="K3713">
        <v>86</v>
      </c>
      <c r="L3713" t="s">
        <v>27</v>
      </c>
      <c r="M3713">
        <v>119</v>
      </c>
      <c r="N3713">
        <f>Table1[[#This Row],[Basic Salary]]+Table1[[#This Row],[Bonus]]</f>
        <v>67124</v>
      </c>
      <c r="O3713" s="2">
        <f>Table1[[#This Row],[Bonus]]/Table1[[#This Row],[Basic Salary]]</f>
        <v>0.18034747133713161</v>
      </c>
      <c r="P3713">
        <f ca="1">DATEDIF(Table1[[#This Row],[Date of Birth]],TODAY(),"Y")</f>
        <v>43</v>
      </c>
      <c r="Q3713">
        <f ca="1">DATEDIF(Table1[[#This Row],[Joining Date]],TODAY(),"Y")</f>
        <v>10</v>
      </c>
      <c r="R3713" t="str">
        <f ca="1">IF(YEAR(Table1[[#This Row],[Joining Date]])=YEAR(TODAY()),"Yes","No")</f>
        <v>No</v>
      </c>
      <c r="S3713" t="str">
        <f ca="1">IF(Table1[[#This Row],[Experience]]&gt;5,"Yes","No")</f>
        <v>Yes</v>
      </c>
      <c r="T3713" t="str">
        <f>TEXT(Table1[[#This Row],[Joining Date]],"mmmm")</f>
        <v>March</v>
      </c>
      <c r="U3713" t="str">
        <f>TEXT(Table1[[#This Row],[Joining Date]],"yyyy")</f>
        <v>2016</v>
      </c>
      <c r="V3713" s="5">
        <f ca="1">TODAY()-Table1[[#This Row],[Joining Date]]</f>
        <v>3797</v>
      </c>
      <c r="W3713" t="str">
        <f>LEFT(Table1[[#This Row],[Employee Name]],FIND(" ",Table1[[#This Row],[Employee Name]])-1)</f>
        <v>Rohan</v>
      </c>
      <c r="X3713" t="str">
        <f>RIGHT(Table1[[#This Row],[Employee Name]],LEN(Table1[[#This Row],[Employee Name]])-FIND(" ",Table1[[#This Row],[Employee Name]]))</f>
        <v>Gupta</v>
      </c>
      <c r="Y3713" t="str">
        <f>Table1[[#This Row],[Department]]&amp;"-"&amp;Table1[[#This Row],[Employee ID]]</f>
        <v>Support-E01415</v>
      </c>
      <c r="Z3713" t="str">
        <f>LEFT(Table1[[#This Row],[Department]],3)</f>
        <v>Sup</v>
      </c>
      <c r="AA3713" t="str">
        <f>_xlfn.XLOOKUP(Table1[[#This Row],[Manager ID]],MANAGERS!A:A,MANAGERS!B:B)</f>
        <v>Manager_19</v>
      </c>
      <c r="AB3713" t="str" cm="1">
        <f t="array" ref="AB3713">_xlfn.XLOOKUP(Table1[[#This Row],[Manager ID]],Table2[[#All],[Manager ID]],Table2[[#All],[Department Head]])</f>
        <v>Support</v>
      </c>
      <c r="AC3713" s="2">
        <f>_xlfn.XLOOKUP(Table1[[#This Row],[City]],L:L,O:O)</f>
        <v>0.23674293405114402</v>
      </c>
      <c r="AD3713" t="str" cm="1">
        <f t="array" ref="AD3713">_xlfn.IFS(Table1[[#This Row],[Performance Score]]&gt;=90,"Excellent",Table1[[#This Row],[Performance Score]]&gt;=75,"Good",Table1[[#This Row],[Performance Score]]&gt;=60,"Average",Table1[[#This Row],[Performance Score]]&lt;=60,"Need Improvement")</f>
        <v>Good</v>
      </c>
      <c r="AE3713" t="str">
        <f>IF(AND(Table1[[#This Row],[Attendance %]]&gt;=80,(Table1[[#This Row],[Performance Score]]&gt;=80)),"Eligible","Not Eligible")</f>
        <v>Eligible</v>
      </c>
      <c r="AF3713" t="str">
        <f>IF(Table1[[#This Row],[Performance Score]]&gt;=80,"High Performer","Low Performer")</f>
        <v>High Performer</v>
      </c>
      <c r="AG3713" t="str" cm="1">
        <f t="array" aca="1" ref="AG3713" ca="1">_xlfn.IFS(Table1[[#This Row],[Experience]]&lt;=3,"Junior",Table1[[#This Row],[Experience]]&lt;=7,"Mid Level",Table1[[#This Row],[Experience]]&gt;=7,"Senior")</f>
        <v>Senior</v>
      </c>
      <c r="AH3713" t="str">
        <f>IF(Table1[[#This Row],[Attendance %]]&gt;75,"OK","Below 75")</f>
        <v>OK</v>
      </c>
      <c r="AI3713" t="b">
        <f>ISBLANK(Table1[[#This Row],[Employee ID]])</f>
        <v>0</v>
      </c>
      <c r="AJ3713" t="b">
        <f>ISNUMBER(Table1[[#This Row],[Total Salary  ]])</f>
        <v>1</v>
      </c>
      <c r="AK3713" t="str">
        <f>IFERROR(_xlfn.XLOOKUP(Table1[[#This Row],[Manager ID]],MANAGERS!A:A,MANAGERS!B:B),"Not Found")</f>
        <v>Manager_19</v>
      </c>
    </row>
    <row r="3714" spans="1:37" x14ac:dyDescent="0.2">
      <c r="A3714" t="s">
        <v>3866</v>
      </c>
      <c r="B3714" t="s">
        <v>42</v>
      </c>
      <c r="C3714" t="s">
        <v>15</v>
      </c>
      <c r="D3714" t="s">
        <v>16</v>
      </c>
      <c r="E3714" t="s">
        <v>17</v>
      </c>
      <c r="F3714" s="1">
        <v>44207</v>
      </c>
      <c r="G3714" s="1">
        <v>32203</v>
      </c>
      <c r="H3714">
        <v>43232</v>
      </c>
      <c r="I3714">
        <v>23892</v>
      </c>
      <c r="J3714">
        <v>69</v>
      </c>
      <c r="K3714">
        <v>55</v>
      </c>
      <c r="L3714" t="s">
        <v>18</v>
      </c>
      <c r="M3714">
        <v>105</v>
      </c>
      <c r="N3714">
        <f>Table1[[#This Row],[Basic Salary]]+Table1[[#This Row],[Bonus]]</f>
        <v>67124</v>
      </c>
      <c r="O3714" s="2">
        <f>Table1[[#This Row],[Bonus]]/Table1[[#This Row],[Basic Salary]]</f>
        <v>0.55264618800888232</v>
      </c>
      <c r="P3714">
        <f ca="1">DATEDIF(Table1[[#This Row],[Date of Birth]],TODAY(),"Y")</f>
        <v>38</v>
      </c>
      <c r="Q3714">
        <f ca="1">DATEDIF(Table1[[#This Row],[Joining Date]],TODAY(),"Y")</f>
        <v>5</v>
      </c>
      <c r="R3714" t="str">
        <f ca="1">IF(YEAR(Table1[[#This Row],[Joining Date]])=YEAR(TODAY()),"Yes","No")</f>
        <v>No</v>
      </c>
      <c r="S3714" t="str">
        <f ca="1">IF(Table1[[#This Row],[Experience]]&gt;5,"Yes","No")</f>
        <v>No</v>
      </c>
      <c r="T3714" t="str">
        <f>TEXT(Table1[[#This Row],[Joining Date]],"mmmm")</f>
        <v>January</v>
      </c>
      <c r="U3714" t="str">
        <f>TEXT(Table1[[#This Row],[Joining Date]],"yyyy")</f>
        <v>2021</v>
      </c>
      <c r="V3714" s="5">
        <f ca="1">TODAY()-Table1[[#This Row],[Joining Date]]</f>
        <v>2032</v>
      </c>
      <c r="W3714" t="str">
        <f>LEFT(Table1[[#This Row],[Employee Name]],FIND(" ",Table1[[#This Row],[Employee Name]])-1)</f>
        <v>Krishna</v>
      </c>
      <c r="X3714" t="str">
        <f>RIGHT(Table1[[#This Row],[Employee Name]],LEN(Table1[[#This Row],[Employee Name]])-FIND(" ",Table1[[#This Row],[Employee Name]]))</f>
        <v>Chaitanya</v>
      </c>
      <c r="Y3714" t="str">
        <f>Table1[[#This Row],[Department]]&amp;"-"&amp;Table1[[#This Row],[Employee ID]]</f>
        <v>HR-E03810</v>
      </c>
      <c r="Z3714" t="str">
        <f>LEFT(Table1[[#This Row],[Department]],3)</f>
        <v>HR</v>
      </c>
      <c r="AA3714" t="str">
        <f>_xlfn.XLOOKUP(Table1[[#This Row],[Manager ID]],MANAGERS!A:A,MANAGERS!B:B)</f>
        <v>Manager_5</v>
      </c>
      <c r="AB3714" t="str" cm="1">
        <f t="array" ref="AB3714">_xlfn.XLOOKUP(Table1[[#This Row],[Manager ID]],Table2[[#All],[Manager ID]],Table2[[#All],[Department Head]])</f>
        <v>Sales</v>
      </c>
      <c r="AC3714" s="2">
        <f>_xlfn.XLOOKUP(Table1[[#This Row],[City]],L:L,O:O)</f>
        <v>0.21356479274849693</v>
      </c>
      <c r="AD3714" t="str" cm="1">
        <f t="array" ref="AD3714">_xlfn.IFS(Table1[[#This Row],[Performance Score]]&gt;=90,"Excellent",Table1[[#This Row],[Performance Score]]&gt;=75,"Good",Table1[[#This Row],[Performance Score]]&gt;=60,"Average",Table1[[#This Row],[Performance Score]]&lt;=60,"Need Improvement")</f>
        <v>Need Improvement</v>
      </c>
      <c r="AE3714" t="str">
        <f>IF(AND(Table1[[#This Row],[Attendance %]]&gt;=80,(Table1[[#This Row],[Performance Score]]&gt;=80)),"Eligible","Not Eligible")</f>
        <v>Not Eligible</v>
      </c>
      <c r="AF3714" t="str">
        <f>IF(Table1[[#This Row],[Performance Score]]&gt;=80,"High Performer","Low Performer")</f>
        <v>Low Performer</v>
      </c>
      <c r="AG3714" t="str" cm="1">
        <f t="array" aca="1" ref="AG3714" ca="1">_xlfn.IFS(Table1[[#This Row],[Experience]]&lt;=3,"Junior",Table1[[#This Row],[Experience]]&lt;=7,"Mid Level",Table1[[#This Row],[Experience]]&gt;=7,"Senior")</f>
        <v>Mid Level</v>
      </c>
      <c r="AH3714" t="str">
        <f>IF(Table1[[#This Row],[Attendance %]]&gt;75,"OK","Below 75")</f>
        <v>Below 75</v>
      </c>
      <c r="AI3714" t="b">
        <f>ISBLANK(Table1[[#This Row],[Employee ID]])</f>
        <v>0</v>
      </c>
      <c r="AJ3714" t="b">
        <f>ISNUMBER(Table1[[#This Row],[Total Salary  ]])</f>
        <v>1</v>
      </c>
      <c r="AK3714" t="str">
        <f>IFERROR(_xlfn.XLOOKUP(Table1[[#This Row],[Manager ID]],MANAGERS!A:A,MANAGERS!B:B),"Not Found")</f>
        <v>Manager_5</v>
      </c>
    </row>
    <row r="3715" spans="1:37" x14ac:dyDescent="0.2">
      <c r="A3715" t="s">
        <v>257</v>
      </c>
      <c r="B3715" t="s">
        <v>48</v>
      </c>
      <c r="C3715" t="s">
        <v>15</v>
      </c>
      <c r="D3715" t="s">
        <v>40</v>
      </c>
      <c r="E3715" t="s">
        <v>22</v>
      </c>
      <c r="F3715" s="1">
        <v>43100</v>
      </c>
      <c r="G3715" s="1">
        <v>36587</v>
      </c>
      <c r="H3715">
        <v>57495</v>
      </c>
      <c r="I3715">
        <v>9616</v>
      </c>
      <c r="J3715">
        <v>66</v>
      </c>
      <c r="K3715">
        <v>43</v>
      </c>
      <c r="L3715" t="s">
        <v>31</v>
      </c>
      <c r="M3715">
        <v>113</v>
      </c>
      <c r="N3715">
        <f>Table1[[#This Row],[Basic Salary]]+Table1[[#This Row],[Bonus]]</f>
        <v>67111</v>
      </c>
      <c r="O3715" s="2">
        <f>Table1[[#This Row],[Bonus]]/Table1[[#This Row],[Basic Salary]]</f>
        <v>0.1672493260283503</v>
      </c>
      <c r="P3715">
        <f ca="1">DATEDIF(Table1[[#This Row],[Date of Birth]],TODAY(),"Y")</f>
        <v>26</v>
      </c>
      <c r="Q3715">
        <f ca="1">DATEDIF(Table1[[#This Row],[Joining Date]],TODAY(),"Y")</f>
        <v>8</v>
      </c>
      <c r="R3715" t="str">
        <f ca="1">IF(YEAR(Table1[[#This Row],[Joining Date]])=YEAR(TODAY()),"Yes","No")</f>
        <v>No</v>
      </c>
      <c r="S3715" t="str">
        <f ca="1">IF(Table1[[#This Row],[Experience]]&gt;5,"Yes","No")</f>
        <v>Yes</v>
      </c>
      <c r="T3715" t="str">
        <f>TEXT(Table1[[#This Row],[Joining Date]],"mmmm")</f>
        <v>December</v>
      </c>
      <c r="U3715" t="str">
        <f>TEXT(Table1[[#This Row],[Joining Date]],"yyyy")</f>
        <v>2017</v>
      </c>
      <c r="V3715" s="5">
        <f ca="1">TODAY()-Table1[[#This Row],[Joining Date]]</f>
        <v>3139</v>
      </c>
      <c r="W3715" t="str">
        <f>LEFT(Table1[[#This Row],[Employee Name]],FIND(" ",Table1[[#This Row],[Employee Name]])-1)</f>
        <v>Aditya</v>
      </c>
      <c r="X3715" t="str">
        <f>RIGHT(Table1[[#This Row],[Employee Name]],LEN(Table1[[#This Row],[Employee Name]])-FIND(" ",Table1[[#This Row],[Employee Name]]))</f>
        <v>Kapoor</v>
      </c>
      <c r="Y3715" t="str">
        <f>Table1[[#This Row],[Department]]&amp;"-"&amp;Table1[[#This Row],[Employee ID]]</f>
        <v>IT-E00201</v>
      </c>
      <c r="Z3715" t="str">
        <f>LEFT(Table1[[#This Row],[Department]],3)</f>
        <v>IT</v>
      </c>
      <c r="AA3715" t="str">
        <f>_xlfn.XLOOKUP(Table1[[#This Row],[Manager ID]],MANAGERS!A:A,MANAGERS!B:B)</f>
        <v>Manager_13</v>
      </c>
      <c r="AB3715" t="str" cm="1">
        <f t="array" ref="AB3715">_xlfn.XLOOKUP(Table1[[#This Row],[Manager ID]],Table2[[#All],[Manager ID]],Table2[[#All],[Department Head]])</f>
        <v>HR</v>
      </c>
      <c r="AC3715" s="2">
        <f>_xlfn.XLOOKUP(Table1[[#This Row],[City]],L:L,O:O)</f>
        <v>0.241864189087755</v>
      </c>
      <c r="AD3715" t="str" cm="1">
        <f t="array" ref="AD3715">_xlfn.IFS(Table1[[#This Row],[Performance Score]]&gt;=90,"Excellent",Table1[[#This Row],[Performance Score]]&gt;=75,"Good",Table1[[#This Row],[Performance Score]]&gt;=60,"Average",Table1[[#This Row],[Performance Score]]&lt;=60,"Need Improvement")</f>
        <v>Need Improvement</v>
      </c>
      <c r="AE3715" t="str">
        <f>IF(AND(Table1[[#This Row],[Attendance %]]&gt;=80,(Table1[[#This Row],[Performance Score]]&gt;=80)),"Eligible","Not Eligible")</f>
        <v>Not Eligible</v>
      </c>
      <c r="AF3715" t="str">
        <f>IF(Table1[[#This Row],[Performance Score]]&gt;=80,"High Performer","Low Performer")</f>
        <v>Low Performer</v>
      </c>
      <c r="AG3715" t="str" cm="1">
        <f t="array" aca="1" ref="AG3715" ca="1">_xlfn.IFS(Table1[[#This Row],[Experience]]&lt;=3,"Junior",Table1[[#This Row],[Experience]]&lt;=7,"Mid Level",Table1[[#This Row],[Experience]]&gt;=7,"Senior")</f>
        <v>Senior</v>
      </c>
      <c r="AH3715" t="str">
        <f>IF(Table1[[#This Row],[Attendance %]]&gt;75,"OK","Below 75")</f>
        <v>Below 75</v>
      </c>
      <c r="AI3715" t="b">
        <f>ISBLANK(Table1[[#This Row],[Employee ID]])</f>
        <v>0</v>
      </c>
      <c r="AJ3715" t="b">
        <f>ISNUMBER(Table1[[#This Row],[Total Salary  ]])</f>
        <v>1</v>
      </c>
      <c r="AK3715" t="str">
        <f>IFERROR(_xlfn.XLOOKUP(Table1[[#This Row],[Manager ID]],MANAGERS!A:A,MANAGERS!B:B),"Not Found")</f>
        <v>Manager_13</v>
      </c>
    </row>
    <row r="3716" spans="1:37" x14ac:dyDescent="0.2">
      <c r="A3716" t="s">
        <v>4292</v>
      </c>
      <c r="B3716" t="s">
        <v>57</v>
      </c>
      <c r="C3716" t="s">
        <v>15</v>
      </c>
      <c r="D3716" t="s">
        <v>81</v>
      </c>
      <c r="E3716" t="s">
        <v>30</v>
      </c>
      <c r="F3716" s="1">
        <v>45047</v>
      </c>
      <c r="G3716" s="1">
        <v>36890</v>
      </c>
      <c r="H3716">
        <v>39393</v>
      </c>
      <c r="I3716">
        <v>27694</v>
      </c>
      <c r="J3716">
        <v>80</v>
      </c>
      <c r="K3716">
        <v>63</v>
      </c>
      <c r="L3716" t="s">
        <v>34</v>
      </c>
      <c r="M3716">
        <v>114</v>
      </c>
      <c r="N3716">
        <f>Table1[[#This Row],[Basic Salary]]+Table1[[#This Row],[Bonus]]</f>
        <v>67087</v>
      </c>
      <c r="O3716" s="2">
        <f>Table1[[#This Row],[Bonus]]/Table1[[#This Row],[Basic Salary]]</f>
        <v>0.70301830274414234</v>
      </c>
      <c r="P3716">
        <f ca="1">DATEDIF(Table1[[#This Row],[Date of Birth]],TODAY(),"Y")</f>
        <v>25</v>
      </c>
      <c r="Q3716">
        <f ca="1">DATEDIF(Table1[[#This Row],[Joining Date]],TODAY(),"Y")</f>
        <v>3</v>
      </c>
      <c r="R3716" t="str">
        <f ca="1">IF(YEAR(Table1[[#This Row],[Joining Date]])=YEAR(TODAY()),"Yes","No")</f>
        <v>No</v>
      </c>
      <c r="S3716" t="str">
        <f ca="1">IF(Table1[[#This Row],[Experience]]&gt;5,"Yes","No")</f>
        <v>No</v>
      </c>
      <c r="T3716" t="str">
        <f>TEXT(Table1[[#This Row],[Joining Date]],"mmmm")</f>
        <v>May</v>
      </c>
      <c r="U3716" t="str">
        <f>TEXT(Table1[[#This Row],[Joining Date]],"yyyy")</f>
        <v>2023</v>
      </c>
      <c r="V3716" s="5">
        <f ca="1">TODAY()-Table1[[#This Row],[Joining Date]]</f>
        <v>1192</v>
      </c>
      <c r="W3716" t="str">
        <f>LEFT(Table1[[#This Row],[Employee Name]],FIND(" ",Table1[[#This Row],[Employee Name]])-1)</f>
        <v>Swathi</v>
      </c>
      <c r="X3716" t="str">
        <f>RIGHT(Table1[[#This Row],[Employee Name]],LEN(Table1[[#This Row],[Employee Name]])-FIND(" ",Table1[[#This Row],[Employee Name]]))</f>
        <v>Ramesh</v>
      </c>
      <c r="Y3716" t="str">
        <f>Table1[[#This Row],[Department]]&amp;"-"&amp;Table1[[#This Row],[Employee ID]]</f>
        <v>Sales-E04236</v>
      </c>
      <c r="Z3716" t="str">
        <f>LEFT(Table1[[#This Row],[Department]],3)</f>
        <v>Sal</v>
      </c>
      <c r="AA3716" t="str">
        <f>_xlfn.XLOOKUP(Table1[[#This Row],[Manager ID]],MANAGERS!A:A,MANAGERS!B:B)</f>
        <v>Manager_14</v>
      </c>
      <c r="AB3716" t="str" cm="1">
        <f t="array" ref="AB3716">_xlfn.XLOOKUP(Table1[[#This Row],[Manager ID]],Table2[[#All],[Manager ID]],Table2[[#All],[Department Head]])</f>
        <v>Marketing</v>
      </c>
      <c r="AC3716" s="2">
        <f>_xlfn.XLOOKUP(Table1[[#This Row],[City]],L:L,O:O)</f>
        <v>0.24030340748661314</v>
      </c>
      <c r="AD3716" t="str" cm="1">
        <f t="array" ref="AD3716">_xlfn.IFS(Table1[[#This Row],[Performance Score]]&gt;=90,"Excellent",Table1[[#This Row],[Performance Score]]&gt;=75,"Good",Table1[[#This Row],[Performance Score]]&gt;=60,"Average",Table1[[#This Row],[Performance Score]]&lt;=60,"Need Improvement")</f>
        <v>Average</v>
      </c>
      <c r="AE3716" t="str">
        <f>IF(AND(Table1[[#This Row],[Attendance %]]&gt;=80,(Table1[[#This Row],[Performance Score]]&gt;=80)),"Eligible","Not Eligible")</f>
        <v>Not Eligible</v>
      </c>
      <c r="AF3716" t="str">
        <f>IF(Table1[[#This Row],[Performance Score]]&gt;=80,"High Performer","Low Performer")</f>
        <v>Low Performer</v>
      </c>
      <c r="AG3716" t="str" cm="1">
        <f t="array" aca="1" ref="AG3716" ca="1">_xlfn.IFS(Table1[[#This Row],[Experience]]&lt;=3,"Junior",Table1[[#This Row],[Experience]]&lt;=7,"Mid Level",Table1[[#This Row],[Experience]]&gt;=7,"Senior")</f>
        <v>Junior</v>
      </c>
      <c r="AH3716" t="str">
        <f>IF(Table1[[#This Row],[Attendance %]]&gt;75,"OK","Below 75")</f>
        <v>OK</v>
      </c>
      <c r="AI3716" t="b">
        <f>ISBLANK(Table1[[#This Row],[Employee ID]])</f>
        <v>0</v>
      </c>
      <c r="AJ3716" t="b">
        <f>ISNUMBER(Table1[[#This Row],[Total Salary  ]])</f>
        <v>1</v>
      </c>
      <c r="AK3716" t="str">
        <f>IFERROR(_xlfn.XLOOKUP(Table1[[#This Row],[Manager ID]],MANAGERS!A:A,MANAGERS!B:B),"Not Found")</f>
        <v>Manager_14</v>
      </c>
    </row>
    <row r="3717" spans="1:37" x14ac:dyDescent="0.2">
      <c r="A3717" t="s">
        <v>1633</v>
      </c>
      <c r="B3717" t="s">
        <v>57</v>
      </c>
      <c r="C3717" t="s">
        <v>21</v>
      </c>
      <c r="D3717" t="s">
        <v>40</v>
      </c>
      <c r="E3717" t="s">
        <v>51</v>
      </c>
      <c r="F3717" s="1">
        <v>45693</v>
      </c>
      <c r="G3717" s="1">
        <v>41145</v>
      </c>
      <c r="H3717">
        <v>59866</v>
      </c>
      <c r="I3717">
        <v>7193</v>
      </c>
      <c r="J3717">
        <v>88</v>
      </c>
      <c r="K3717">
        <v>64</v>
      </c>
      <c r="L3717" t="s">
        <v>34</v>
      </c>
      <c r="M3717">
        <v>107</v>
      </c>
      <c r="N3717">
        <f>Table1[[#This Row],[Basic Salary]]+Table1[[#This Row],[Bonus]]</f>
        <v>67059</v>
      </c>
      <c r="O3717" s="2">
        <f>Table1[[#This Row],[Bonus]]/Table1[[#This Row],[Basic Salary]]</f>
        <v>0.12015167206761768</v>
      </c>
      <c r="P3717">
        <f ca="1">DATEDIF(Table1[[#This Row],[Date of Birth]],TODAY(),"Y")</f>
        <v>13</v>
      </c>
      <c r="Q3717">
        <f ca="1">DATEDIF(Table1[[#This Row],[Joining Date]],TODAY(),"Y")</f>
        <v>1</v>
      </c>
      <c r="R3717" t="str">
        <f ca="1">IF(YEAR(Table1[[#This Row],[Joining Date]])=YEAR(TODAY()),"Yes","No")</f>
        <v>No</v>
      </c>
      <c r="S3717" t="str">
        <f ca="1">IF(Table1[[#This Row],[Experience]]&gt;5,"Yes","No")</f>
        <v>No</v>
      </c>
      <c r="T3717" t="str">
        <f>TEXT(Table1[[#This Row],[Joining Date]],"mmmm")</f>
        <v>February</v>
      </c>
      <c r="U3717" t="str">
        <f>TEXT(Table1[[#This Row],[Joining Date]],"yyyy")</f>
        <v>2025</v>
      </c>
      <c r="V3717" s="5">
        <f ca="1">TODAY()-Table1[[#This Row],[Joining Date]]</f>
        <v>546</v>
      </c>
      <c r="W3717" t="str">
        <f>LEFT(Table1[[#This Row],[Employee Name]],FIND(" ",Table1[[#This Row],[Employee Name]])-1)</f>
        <v>Swathi</v>
      </c>
      <c r="X3717" t="str">
        <f>RIGHT(Table1[[#This Row],[Employee Name]],LEN(Table1[[#This Row],[Employee Name]])-FIND(" ",Table1[[#This Row],[Employee Name]]))</f>
        <v>Ramesh</v>
      </c>
      <c r="Y3717" t="str">
        <f>Table1[[#This Row],[Department]]&amp;"-"&amp;Table1[[#This Row],[Employee ID]]</f>
        <v>IT-E01577</v>
      </c>
      <c r="Z3717" t="str">
        <f>LEFT(Table1[[#This Row],[Department]],3)</f>
        <v>IT</v>
      </c>
      <c r="AA3717" t="str">
        <f>_xlfn.XLOOKUP(Table1[[#This Row],[Manager ID]],MANAGERS!A:A,MANAGERS!B:B)</f>
        <v>Manager_7</v>
      </c>
      <c r="AB3717" t="str" cm="1">
        <f t="array" ref="AB3717">_xlfn.XLOOKUP(Table1[[#This Row],[Manager ID]],Table2[[#All],[Manager ID]],Table2[[#All],[Department Head]])</f>
        <v>Operations</v>
      </c>
      <c r="AC3717" s="2">
        <f>_xlfn.XLOOKUP(Table1[[#This Row],[City]],L:L,O:O)</f>
        <v>0.24030340748661314</v>
      </c>
      <c r="AD3717" t="str" cm="1">
        <f t="array" ref="AD3717">_xlfn.IFS(Table1[[#This Row],[Performance Score]]&gt;=90,"Excellent",Table1[[#This Row],[Performance Score]]&gt;=75,"Good",Table1[[#This Row],[Performance Score]]&gt;=60,"Average",Table1[[#This Row],[Performance Score]]&lt;=60,"Need Improvement")</f>
        <v>Average</v>
      </c>
      <c r="AE3717" t="str">
        <f>IF(AND(Table1[[#This Row],[Attendance %]]&gt;=80,(Table1[[#This Row],[Performance Score]]&gt;=80)),"Eligible","Not Eligible")</f>
        <v>Not Eligible</v>
      </c>
      <c r="AF3717" t="str">
        <f>IF(Table1[[#This Row],[Performance Score]]&gt;=80,"High Performer","Low Performer")</f>
        <v>Low Performer</v>
      </c>
      <c r="AG3717" t="str" cm="1">
        <f t="array" aca="1" ref="AG3717" ca="1">_xlfn.IFS(Table1[[#This Row],[Experience]]&lt;=3,"Junior",Table1[[#This Row],[Experience]]&lt;=7,"Mid Level",Table1[[#This Row],[Experience]]&gt;=7,"Senior")</f>
        <v>Junior</v>
      </c>
      <c r="AH3717" t="str">
        <f>IF(Table1[[#This Row],[Attendance %]]&gt;75,"OK","Below 75")</f>
        <v>OK</v>
      </c>
      <c r="AI3717" t="b">
        <f>ISBLANK(Table1[[#This Row],[Employee ID]])</f>
        <v>0</v>
      </c>
      <c r="AJ3717" t="b">
        <f>ISNUMBER(Table1[[#This Row],[Total Salary  ]])</f>
        <v>1</v>
      </c>
      <c r="AK3717" t="str">
        <f>IFERROR(_xlfn.XLOOKUP(Table1[[#This Row],[Manager ID]],MANAGERS!A:A,MANAGERS!B:B),"Not Found")</f>
        <v>Manager_7</v>
      </c>
    </row>
    <row r="3718" spans="1:37" x14ac:dyDescent="0.2">
      <c r="A3718" t="s">
        <v>3930</v>
      </c>
      <c r="B3718" t="s">
        <v>75</v>
      </c>
      <c r="C3718" t="s">
        <v>15</v>
      </c>
      <c r="D3718" t="s">
        <v>43</v>
      </c>
      <c r="E3718" t="s">
        <v>65</v>
      </c>
      <c r="F3718" s="1">
        <v>45284</v>
      </c>
      <c r="G3718" s="1">
        <v>31310</v>
      </c>
      <c r="H3718">
        <v>43015</v>
      </c>
      <c r="I3718">
        <v>23972</v>
      </c>
      <c r="J3718">
        <v>74</v>
      </c>
      <c r="K3718">
        <v>45</v>
      </c>
      <c r="L3718" t="s">
        <v>27</v>
      </c>
      <c r="M3718">
        <v>115</v>
      </c>
      <c r="N3718">
        <f>Table1[[#This Row],[Basic Salary]]+Table1[[#This Row],[Bonus]]</f>
        <v>66987</v>
      </c>
      <c r="O3718" s="2">
        <f>Table1[[#This Row],[Bonus]]/Table1[[#This Row],[Basic Salary]]</f>
        <v>0.55729396722073699</v>
      </c>
      <c r="P3718">
        <f ca="1">DATEDIF(Table1[[#This Row],[Date of Birth]],TODAY(),"Y")</f>
        <v>40</v>
      </c>
      <c r="Q3718">
        <f ca="1">DATEDIF(Table1[[#This Row],[Joining Date]],TODAY(),"Y")</f>
        <v>2</v>
      </c>
      <c r="R3718" t="str">
        <f ca="1">IF(YEAR(Table1[[#This Row],[Joining Date]])=YEAR(TODAY()),"Yes","No")</f>
        <v>No</v>
      </c>
      <c r="S3718" t="str">
        <f ca="1">IF(Table1[[#This Row],[Experience]]&gt;5,"Yes","No")</f>
        <v>No</v>
      </c>
      <c r="T3718" t="str">
        <f>TEXT(Table1[[#This Row],[Joining Date]],"mmmm")</f>
        <v>December</v>
      </c>
      <c r="U3718" t="str">
        <f>TEXT(Table1[[#This Row],[Joining Date]],"yyyy")</f>
        <v>2023</v>
      </c>
      <c r="V3718" s="5">
        <f ca="1">TODAY()-Table1[[#This Row],[Joining Date]]</f>
        <v>955</v>
      </c>
      <c r="W3718" t="str">
        <f>LEFT(Table1[[#This Row],[Employee Name]],FIND(" ",Table1[[#This Row],[Employee Name]])-1)</f>
        <v>Ishita</v>
      </c>
      <c r="X3718" t="str">
        <f>RIGHT(Table1[[#This Row],[Employee Name]],LEN(Table1[[#This Row],[Employee Name]])-FIND(" ",Table1[[#This Row],[Employee Name]]))</f>
        <v>Roy</v>
      </c>
      <c r="Y3718" t="str">
        <f>Table1[[#This Row],[Department]]&amp;"-"&amp;Table1[[#This Row],[Employee ID]]</f>
        <v>Operations-E03874</v>
      </c>
      <c r="Z3718" t="str">
        <f>LEFT(Table1[[#This Row],[Department]],3)</f>
        <v>Ope</v>
      </c>
      <c r="AA3718" t="str">
        <f>_xlfn.XLOOKUP(Table1[[#This Row],[Manager ID]],MANAGERS!A:A,MANAGERS!B:B)</f>
        <v>Manager_15</v>
      </c>
      <c r="AB3718" t="str" cm="1">
        <f t="array" ref="AB3718">_xlfn.XLOOKUP(Table1[[#This Row],[Manager ID]],Table2[[#All],[Manager ID]],Table2[[#All],[Department Head]])</f>
        <v>Support</v>
      </c>
      <c r="AC3718" s="2">
        <f>_xlfn.XLOOKUP(Table1[[#This Row],[City]],L:L,O:O)</f>
        <v>0.23674293405114402</v>
      </c>
      <c r="AD3718" t="str" cm="1">
        <f t="array" ref="AD3718">_xlfn.IFS(Table1[[#This Row],[Performance Score]]&gt;=90,"Excellent",Table1[[#This Row],[Performance Score]]&gt;=75,"Good",Table1[[#This Row],[Performance Score]]&gt;=60,"Average",Table1[[#This Row],[Performance Score]]&lt;=60,"Need Improvement")</f>
        <v>Need Improvement</v>
      </c>
      <c r="AE3718" t="str">
        <f>IF(AND(Table1[[#This Row],[Attendance %]]&gt;=80,(Table1[[#This Row],[Performance Score]]&gt;=80)),"Eligible","Not Eligible")</f>
        <v>Not Eligible</v>
      </c>
      <c r="AF3718" t="str">
        <f>IF(Table1[[#This Row],[Performance Score]]&gt;=80,"High Performer","Low Performer")</f>
        <v>Low Performer</v>
      </c>
      <c r="AG3718" t="str" cm="1">
        <f t="array" aca="1" ref="AG3718" ca="1">_xlfn.IFS(Table1[[#This Row],[Experience]]&lt;=3,"Junior",Table1[[#This Row],[Experience]]&lt;=7,"Mid Level",Table1[[#This Row],[Experience]]&gt;=7,"Senior")</f>
        <v>Junior</v>
      </c>
      <c r="AH3718" t="str">
        <f>IF(Table1[[#This Row],[Attendance %]]&gt;75,"OK","Below 75")</f>
        <v>Below 75</v>
      </c>
      <c r="AI3718" t="b">
        <f>ISBLANK(Table1[[#This Row],[Employee ID]])</f>
        <v>0</v>
      </c>
      <c r="AJ3718" t="b">
        <f>ISNUMBER(Table1[[#This Row],[Total Salary  ]])</f>
        <v>1</v>
      </c>
      <c r="AK3718" t="str">
        <f>IFERROR(_xlfn.XLOOKUP(Table1[[#This Row],[Manager ID]],MANAGERS!A:A,MANAGERS!B:B),"Not Found")</f>
        <v>Manager_15</v>
      </c>
    </row>
    <row r="3719" spans="1:37" x14ac:dyDescent="0.2">
      <c r="A3719" t="s">
        <v>1740</v>
      </c>
      <c r="B3719" t="s">
        <v>36</v>
      </c>
      <c r="C3719" t="s">
        <v>15</v>
      </c>
      <c r="D3719" t="s">
        <v>40</v>
      </c>
      <c r="E3719" t="s">
        <v>65</v>
      </c>
      <c r="F3719" s="1">
        <v>43708</v>
      </c>
      <c r="G3719" s="1">
        <v>30062</v>
      </c>
      <c r="H3719">
        <v>57160</v>
      </c>
      <c r="I3719">
        <v>9768</v>
      </c>
      <c r="J3719">
        <v>100</v>
      </c>
      <c r="K3719">
        <v>99</v>
      </c>
      <c r="L3719" t="s">
        <v>53</v>
      </c>
      <c r="M3719">
        <v>110</v>
      </c>
      <c r="N3719">
        <f>Table1[[#This Row],[Basic Salary]]+Table1[[#This Row],[Bonus]]</f>
        <v>66928</v>
      </c>
      <c r="O3719" s="2">
        <f>Table1[[#This Row],[Bonus]]/Table1[[#This Row],[Basic Salary]]</f>
        <v>0.170888733379986</v>
      </c>
      <c r="P3719">
        <f ca="1">DATEDIF(Table1[[#This Row],[Date of Birth]],TODAY(),"Y")</f>
        <v>44</v>
      </c>
      <c r="Q3719">
        <f ca="1">DATEDIF(Table1[[#This Row],[Joining Date]],TODAY(),"Y")</f>
        <v>6</v>
      </c>
      <c r="R3719" t="str">
        <f ca="1">IF(YEAR(Table1[[#This Row],[Joining Date]])=YEAR(TODAY()),"Yes","No")</f>
        <v>No</v>
      </c>
      <c r="S3719" t="str">
        <f ca="1">IF(Table1[[#This Row],[Experience]]&gt;5,"Yes","No")</f>
        <v>Yes</v>
      </c>
      <c r="T3719" t="str">
        <f>TEXT(Table1[[#This Row],[Joining Date]],"mmmm")</f>
        <v>August</v>
      </c>
      <c r="U3719" t="str">
        <f>TEXT(Table1[[#This Row],[Joining Date]],"yyyy")</f>
        <v>2019</v>
      </c>
      <c r="V3719" s="5">
        <f ca="1">TODAY()-Table1[[#This Row],[Joining Date]]</f>
        <v>2531</v>
      </c>
      <c r="W3719" t="str">
        <f>LEFT(Table1[[#This Row],[Employee Name]],FIND(" ",Table1[[#This Row],[Employee Name]])-1)</f>
        <v>Meera</v>
      </c>
      <c r="X3719" t="str">
        <f>RIGHT(Table1[[#This Row],[Employee Name]],LEN(Table1[[#This Row],[Employee Name]])-FIND(" ",Table1[[#This Row],[Employee Name]]))</f>
        <v>Joshi</v>
      </c>
      <c r="Y3719" t="str">
        <f>Table1[[#This Row],[Department]]&amp;"-"&amp;Table1[[#This Row],[Employee ID]]</f>
        <v>IT-E01684</v>
      </c>
      <c r="Z3719" t="str">
        <f>LEFT(Table1[[#This Row],[Department]],3)</f>
        <v>IT</v>
      </c>
      <c r="AA3719" t="str">
        <f>_xlfn.XLOOKUP(Table1[[#This Row],[Manager ID]],MANAGERS!A:A,MANAGERS!B:B)</f>
        <v>Manager_10</v>
      </c>
      <c r="AB3719" t="str" cm="1">
        <f t="array" ref="AB3719">_xlfn.XLOOKUP(Table1[[#This Row],[Manager ID]],Table2[[#All],[Manager ID]],Table2[[#All],[Department Head]])</f>
        <v>HR</v>
      </c>
      <c r="AC3719" s="2">
        <f>_xlfn.XLOOKUP(Table1[[#This Row],[City]],L:L,O:O)</f>
        <v>0.23685887225230964</v>
      </c>
      <c r="AD3719" t="str" cm="1">
        <f t="array" ref="AD3719">_xlfn.IFS(Table1[[#This Row],[Performance Score]]&gt;=90,"Excellent",Table1[[#This Row],[Performance Score]]&gt;=75,"Good",Table1[[#This Row],[Performance Score]]&gt;=60,"Average",Table1[[#This Row],[Performance Score]]&lt;=60,"Need Improvement")</f>
        <v>Excellent</v>
      </c>
      <c r="AE3719" t="str">
        <f>IF(AND(Table1[[#This Row],[Attendance %]]&gt;=80,(Table1[[#This Row],[Performance Score]]&gt;=80)),"Eligible","Not Eligible")</f>
        <v>Eligible</v>
      </c>
      <c r="AF3719" t="str">
        <f>IF(Table1[[#This Row],[Performance Score]]&gt;=80,"High Performer","Low Performer")</f>
        <v>High Performer</v>
      </c>
      <c r="AG3719" t="str" cm="1">
        <f t="array" aca="1" ref="AG3719" ca="1">_xlfn.IFS(Table1[[#This Row],[Experience]]&lt;=3,"Junior",Table1[[#This Row],[Experience]]&lt;=7,"Mid Level",Table1[[#This Row],[Experience]]&gt;=7,"Senior")</f>
        <v>Mid Level</v>
      </c>
      <c r="AH3719" t="str">
        <f>IF(Table1[[#This Row],[Attendance %]]&gt;75,"OK","Below 75")</f>
        <v>OK</v>
      </c>
      <c r="AI3719" t="b">
        <f>ISBLANK(Table1[[#This Row],[Employee ID]])</f>
        <v>0</v>
      </c>
      <c r="AJ3719" t="b">
        <f>ISNUMBER(Table1[[#This Row],[Total Salary  ]])</f>
        <v>1</v>
      </c>
      <c r="AK3719" t="str">
        <f>IFERROR(_xlfn.XLOOKUP(Table1[[#This Row],[Manager ID]],MANAGERS!A:A,MANAGERS!B:B),"Not Found")</f>
        <v>Manager_10</v>
      </c>
    </row>
    <row r="3720" spans="1:37" x14ac:dyDescent="0.2">
      <c r="A3720" t="s">
        <v>2158</v>
      </c>
      <c r="B3720" t="s">
        <v>50</v>
      </c>
      <c r="C3720" t="s">
        <v>15</v>
      </c>
      <c r="D3720" t="s">
        <v>16</v>
      </c>
      <c r="E3720" t="s">
        <v>51</v>
      </c>
      <c r="F3720" s="1">
        <v>43542</v>
      </c>
      <c r="G3720" s="1">
        <v>39193</v>
      </c>
      <c r="H3720">
        <v>45260</v>
      </c>
      <c r="I3720">
        <v>21663</v>
      </c>
      <c r="J3720">
        <v>97</v>
      </c>
      <c r="K3720">
        <v>70</v>
      </c>
      <c r="L3720" t="s">
        <v>37</v>
      </c>
      <c r="M3720">
        <v>117</v>
      </c>
      <c r="N3720">
        <f>Table1[[#This Row],[Basic Salary]]+Table1[[#This Row],[Bonus]]</f>
        <v>66923</v>
      </c>
      <c r="O3720" s="2">
        <f>Table1[[#This Row],[Bonus]]/Table1[[#This Row],[Basic Salary]]</f>
        <v>0.4786345558992488</v>
      </c>
      <c r="P3720">
        <f ca="1">DATEDIF(Table1[[#This Row],[Date of Birth]],TODAY(),"Y")</f>
        <v>19</v>
      </c>
      <c r="Q3720">
        <f ca="1">DATEDIF(Table1[[#This Row],[Joining Date]],TODAY(),"Y")</f>
        <v>7</v>
      </c>
      <c r="R3720" t="str">
        <f ca="1">IF(YEAR(Table1[[#This Row],[Joining Date]])=YEAR(TODAY()),"Yes","No")</f>
        <v>No</v>
      </c>
      <c r="S3720" t="str">
        <f ca="1">IF(Table1[[#This Row],[Experience]]&gt;5,"Yes","No")</f>
        <v>Yes</v>
      </c>
      <c r="T3720" t="str">
        <f>TEXT(Table1[[#This Row],[Joining Date]],"mmmm")</f>
        <v>March</v>
      </c>
      <c r="U3720" t="str">
        <f>TEXT(Table1[[#This Row],[Joining Date]],"yyyy")</f>
        <v>2019</v>
      </c>
      <c r="V3720" s="5">
        <f ca="1">TODAY()-Table1[[#This Row],[Joining Date]]</f>
        <v>2697</v>
      </c>
      <c r="W3720" t="str">
        <f>LEFT(Table1[[#This Row],[Employee Name]],FIND(" ",Table1[[#This Row],[Employee Name]])-1)</f>
        <v>Ravi</v>
      </c>
      <c r="X3720" t="str">
        <f>RIGHT(Table1[[#This Row],[Employee Name]],LEN(Table1[[#This Row],[Employee Name]])-FIND(" ",Table1[[#This Row],[Employee Name]]))</f>
        <v>Teja</v>
      </c>
      <c r="Y3720" t="str">
        <f>Table1[[#This Row],[Department]]&amp;"-"&amp;Table1[[#This Row],[Employee ID]]</f>
        <v>HR-E02102</v>
      </c>
      <c r="Z3720" t="str">
        <f>LEFT(Table1[[#This Row],[Department]],3)</f>
        <v>HR</v>
      </c>
      <c r="AA3720" t="str">
        <f>_xlfn.XLOOKUP(Table1[[#This Row],[Manager ID]],MANAGERS!A:A,MANAGERS!B:B)</f>
        <v>Manager_17</v>
      </c>
      <c r="AB3720" t="str" cm="1">
        <f t="array" ref="AB3720">_xlfn.XLOOKUP(Table1[[#This Row],[Manager ID]],Table2[[#All],[Manager ID]],Table2[[#All],[Department Head]])</f>
        <v>Finance</v>
      </c>
      <c r="AC3720" s="2">
        <f>_xlfn.XLOOKUP(Table1[[#This Row],[City]],L:L,O:O)</f>
        <v>0.24036902712549932</v>
      </c>
      <c r="AD3720" t="str" cm="1">
        <f t="array" ref="AD3720">_xlfn.IFS(Table1[[#This Row],[Performance Score]]&gt;=90,"Excellent",Table1[[#This Row],[Performance Score]]&gt;=75,"Good",Table1[[#This Row],[Performance Score]]&gt;=60,"Average",Table1[[#This Row],[Performance Score]]&lt;=60,"Need Improvement")</f>
        <v>Average</v>
      </c>
      <c r="AE3720" t="str">
        <f>IF(AND(Table1[[#This Row],[Attendance %]]&gt;=80,(Table1[[#This Row],[Performance Score]]&gt;=80)),"Eligible","Not Eligible")</f>
        <v>Not Eligible</v>
      </c>
      <c r="AF3720" t="str">
        <f>IF(Table1[[#This Row],[Performance Score]]&gt;=80,"High Performer","Low Performer")</f>
        <v>Low Performer</v>
      </c>
      <c r="AG3720" t="str" cm="1">
        <f t="array" aca="1" ref="AG3720" ca="1">_xlfn.IFS(Table1[[#This Row],[Experience]]&lt;=3,"Junior",Table1[[#This Row],[Experience]]&lt;=7,"Mid Level",Table1[[#This Row],[Experience]]&gt;=7,"Senior")</f>
        <v>Mid Level</v>
      </c>
      <c r="AH3720" t="str">
        <f>IF(Table1[[#This Row],[Attendance %]]&gt;75,"OK","Below 75")</f>
        <v>OK</v>
      </c>
      <c r="AI3720" t="b">
        <f>ISBLANK(Table1[[#This Row],[Employee ID]])</f>
        <v>0</v>
      </c>
      <c r="AJ3720" t="b">
        <f>ISNUMBER(Table1[[#This Row],[Total Salary  ]])</f>
        <v>1</v>
      </c>
      <c r="AK3720" t="str">
        <f>IFERROR(_xlfn.XLOOKUP(Table1[[#This Row],[Manager ID]],MANAGERS!A:A,MANAGERS!B:B),"Not Found")</f>
        <v>Manager_17</v>
      </c>
    </row>
    <row r="3721" spans="1:37" x14ac:dyDescent="0.2">
      <c r="A3721" t="s">
        <v>5012</v>
      </c>
      <c r="B3721" t="s">
        <v>77</v>
      </c>
      <c r="C3721" t="s">
        <v>21</v>
      </c>
      <c r="D3721" t="s">
        <v>25</v>
      </c>
      <c r="E3721" t="s">
        <v>22</v>
      </c>
      <c r="F3721" s="1">
        <v>45447</v>
      </c>
      <c r="G3721" s="1">
        <v>32471</v>
      </c>
      <c r="H3721">
        <v>47778</v>
      </c>
      <c r="I3721">
        <v>19140</v>
      </c>
      <c r="J3721">
        <v>91</v>
      </c>
      <c r="K3721">
        <v>71</v>
      </c>
      <c r="L3721" t="s">
        <v>34</v>
      </c>
      <c r="M3721">
        <v>114</v>
      </c>
      <c r="N3721">
        <f>Table1[[#This Row],[Basic Salary]]+Table1[[#This Row],[Bonus]]</f>
        <v>66918</v>
      </c>
      <c r="O3721" s="2">
        <f>Table1[[#This Row],[Bonus]]/Table1[[#This Row],[Basic Salary]]</f>
        <v>0.40060278789400977</v>
      </c>
      <c r="P3721">
        <f ca="1">DATEDIF(Table1[[#This Row],[Date of Birth]],TODAY(),"Y")</f>
        <v>37</v>
      </c>
      <c r="Q3721">
        <f ca="1">DATEDIF(Table1[[#This Row],[Joining Date]],TODAY(),"Y")</f>
        <v>2</v>
      </c>
      <c r="R3721" t="str">
        <f ca="1">IF(YEAR(Table1[[#This Row],[Joining Date]])=YEAR(TODAY()),"Yes","No")</f>
        <v>No</v>
      </c>
      <c r="S3721" t="str">
        <f ca="1">IF(Table1[[#This Row],[Experience]]&gt;5,"Yes","No")</f>
        <v>No</v>
      </c>
      <c r="T3721" t="str">
        <f>TEXT(Table1[[#This Row],[Joining Date]],"mmmm")</f>
        <v>June</v>
      </c>
      <c r="U3721" t="str">
        <f>TEXT(Table1[[#This Row],[Joining Date]],"yyyy")</f>
        <v>2024</v>
      </c>
      <c r="V3721" s="5">
        <f ca="1">TODAY()-Table1[[#This Row],[Joining Date]]</f>
        <v>792</v>
      </c>
      <c r="W3721" t="str">
        <f>LEFT(Table1[[#This Row],[Employee Name]],FIND(" ",Table1[[#This Row],[Employee Name]])-1)</f>
        <v>Rohan</v>
      </c>
      <c r="X3721" t="str">
        <f>RIGHT(Table1[[#This Row],[Employee Name]],LEN(Table1[[#This Row],[Employee Name]])-FIND(" ",Table1[[#This Row],[Employee Name]]))</f>
        <v>Gupta</v>
      </c>
      <c r="Y3721" t="str">
        <f>Table1[[#This Row],[Department]]&amp;"-"&amp;Table1[[#This Row],[Employee ID]]</f>
        <v>Finance-E04956</v>
      </c>
      <c r="Z3721" t="str">
        <f>LEFT(Table1[[#This Row],[Department]],3)</f>
        <v>Fin</v>
      </c>
      <c r="AA3721" t="str">
        <f>_xlfn.XLOOKUP(Table1[[#This Row],[Manager ID]],MANAGERS!A:A,MANAGERS!B:B)</f>
        <v>Manager_14</v>
      </c>
      <c r="AB3721" t="str" cm="1">
        <f t="array" ref="AB3721">_xlfn.XLOOKUP(Table1[[#This Row],[Manager ID]],Table2[[#All],[Manager ID]],Table2[[#All],[Department Head]])</f>
        <v>Marketing</v>
      </c>
      <c r="AC3721" s="2">
        <f>_xlfn.XLOOKUP(Table1[[#This Row],[City]],L:L,O:O)</f>
        <v>0.24030340748661314</v>
      </c>
      <c r="AD3721" t="str" cm="1">
        <f t="array" ref="AD3721">_xlfn.IFS(Table1[[#This Row],[Performance Score]]&gt;=90,"Excellent",Table1[[#This Row],[Performance Score]]&gt;=75,"Good",Table1[[#This Row],[Performance Score]]&gt;=60,"Average",Table1[[#This Row],[Performance Score]]&lt;=60,"Need Improvement")</f>
        <v>Average</v>
      </c>
      <c r="AE3721" t="str">
        <f>IF(AND(Table1[[#This Row],[Attendance %]]&gt;=80,(Table1[[#This Row],[Performance Score]]&gt;=80)),"Eligible","Not Eligible")</f>
        <v>Not Eligible</v>
      </c>
      <c r="AF3721" t="str">
        <f>IF(Table1[[#This Row],[Performance Score]]&gt;=80,"High Performer","Low Performer")</f>
        <v>Low Performer</v>
      </c>
      <c r="AG3721" t="str" cm="1">
        <f t="array" aca="1" ref="AG3721" ca="1">_xlfn.IFS(Table1[[#This Row],[Experience]]&lt;=3,"Junior",Table1[[#This Row],[Experience]]&lt;=7,"Mid Level",Table1[[#This Row],[Experience]]&gt;=7,"Senior")</f>
        <v>Junior</v>
      </c>
      <c r="AH3721" t="str">
        <f>IF(Table1[[#This Row],[Attendance %]]&gt;75,"OK","Below 75")</f>
        <v>OK</v>
      </c>
      <c r="AI3721" t="b">
        <f>ISBLANK(Table1[[#This Row],[Employee ID]])</f>
        <v>0</v>
      </c>
      <c r="AJ3721" t="b">
        <f>ISNUMBER(Table1[[#This Row],[Total Salary  ]])</f>
        <v>1</v>
      </c>
      <c r="AK3721" t="str">
        <f>IFERROR(_xlfn.XLOOKUP(Table1[[#This Row],[Manager ID]],MANAGERS!A:A,MANAGERS!B:B),"Not Found")</f>
        <v>Manager_14</v>
      </c>
    </row>
    <row r="3722" spans="1:37" x14ac:dyDescent="0.2">
      <c r="A3722" t="s">
        <v>1713</v>
      </c>
      <c r="B3722" t="s">
        <v>29</v>
      </c>
      <c r="C3722" t="s">
        <v>15</v>
      </c>
      <c r="D3722" t="s">
        <v>43</v>
      </c>
      <c r="E3722" t="s">
        <v>51</v>
      </c>
      <c r="F3722" s="1">
        <v>43104</v>
      </c>
      <c r="G3722" s="1">
        <v>31308</v>
      </c>
      <c r="H3722">
        <v>37568</v>
      </c>
      <c r="I3722">
        <v>29347</v>
      </c>
      <c r="J3722">
        <v>87</v>
      </c>
      <c r="K3722">
        <v>53</v>
      </c>
      <c r="L3722" t="s">
        <v>53</v>
      </c>
      <c r="M3722">
        <v>119</v>
      </c>
      <c r="N3722">
        <f>Table1[[#This Row],[Basic Salary]]+Table1[[#This Row],[Bonus]]</f>
        <v>66915</v>
      </c>
      <c r="O3722" s="2">
        <f>Table1[[#This Row],[Bonus]]/Table1[[#This Row],[Basic Salary]]</f>
        <v>0.78117014480408864</v>
      </c>
      <c r="P3722">
        <f ca="1">DATEDIF(Table1[[#This Row],[Date of Birth]],TODAY(),"Y")</f>
        <v>40</v>
      </c>
      <c r="Q3722">
        <f ca="1">DATEDIF(Table1[[#This Row],[Joining Date]],TODAY(),"Y")</f>
        <v>8</v>
      </c>
      <c r="R3722" t="str">
        <f ca="1">IF(YEAR(Table1[[#This Row],[Joining Date]])=YEAR(TODAY()),"Yes","No")</f>
        <v>No</v>
      </c>
      <c r="S3722" t="str">
        <f ca="1">IF(Table1[[#This Row],[Experience]]&gt;5,"Yes","No")</f>
        <v>Yes</v>
      </c>
      <c r="T3722" t="str">
        <f>TEXT(Table1[[#This Row],[Joining Date]],"mmmm")</f>
        <v>January</v>
      </c>
      <c r="U3722" t="str">
        <f>TEXT(Table1[[#This Row],[Joining Date]],"yyyy")</f>
        <v>2018</v>
      </c>
      <c r="V3722" s="5">
        <f ca="1">TODAY()-Table1[[#This Row],[Joining Date]]</f>
        <v>3135</v>
      </c>
      <c r="W3722" t="str">
        <f>LEFT(Table1[[#This Row],[Employee Name]],FIND(" ",Table1[[#This Row],[Employee Name]])-1)</f>
        <v>Vikram</v>
      </c>
      <c r="X3722" t="str">
        <f>RIGHT(Table1[[#This Row],[Employee Name]],LEN(Table1[[#This Row],[Employee Name]])-FIND(" ",Table1[[#This Row],[Employee Name]]))</f>
        <v>Singh</v>
      </c>
      <c r="Y3722" t="str">
        <f>Table1[[#This Row],[Department]]&amp;"-"&amp;Table1[[#This Row],[Employee ID]]</f>
        <v>Operations-E01657</v>
      </c>
      <c r="Z3722" t="str">
        <f>LEFT(Table1[[#This Row],[Department]],3)</f>
        <v>Ope</v>
      </c>
      <c r="AA3722" t="str">
        <f>_xlfn.XLOOKUP(Table1[[#This Row],[Manager ID]],MANAGERS!A:A,MANAGERS!B:B)</f>
        <v>Manager_19</v>
      </c>
      <c r="AB3722" t="str" cm="1">
        <f t="array" ref="AB3722">_xlfn.XLOOKUP(Table1[[#This Row],[Manager ID]],Table2[[#All],[Manager ID]],Table2[[#All],[Department Head]])</f>
        <v>Support</v>
      </c>
      <c r="AC3722" s="2">
        <f>_xlfn.XLOOKUP(Table1[[#This Row],[City]],L:L,O:O)</f>
        <v>0.23685887225230964</v>
      </c>
      <c r="AD3722" t="str" cm="1">
        <f t="array" ref="AD3722">_xlfn.IFS(Table1[[#This Row],[Performance Score]]&gt;=90,"Excellent",Table1[[#This Row],[Performance Score]]&gt;=75,"Good",Table1[[#This Row],[Performance Score]]&gt;=60,"Average",Table1[[#This Row],[Performance Score]]&lt;=60,"Need Improvement")</f>
        <v>Need Improvement</v>
      </c>
      <c r="AE3722" t="str">
        <f>IF(AND(Table1[[#This Row],[Attendance %]]&gt;=80,(Table1[[#This Row],[Performance Score]]&gt;=80)),"Eligible","Not Eligible")</f>
        <v>Not Eligible</v>
      </c>
      <c r="AF3722" t="str">
        <f>IF(Table1[[#This Row],[Performance Score]]&gt;=80,"High Performer","Low Performer")</f>
        <v>Low Performer</v>
      </c>
      <c r="AG3722" t="str" cm="1">
        <f t="array" aca="1" ref="AG3722" ca="1">_xlfn.IFS(Table1[[#This Row],[Experience]]&lt;=3,"Junior",Table1[[#This Row],[Experience]]&lt;=7,"Mid Level",Table1[[#This Row],[Experience]]&gt;=7,"Senior")</f>
        <v>Senior</v>
      </c>
      <c r="AH3722" t="str">
        <f>IF(Table1[[#This Row],[Attendance %]]&gt;75,"OK","Below 75")</f>
        <v>OK</v>
      </c>
      <c r="AI3722" t="b">
        <f>ISBLANK(Table1[[#This Row],[Employee ID]])</f>
        <v>0</v>
      </c>
      <c r="AJ3722" t="b">
        <f>ISNUMBER(Table1[[#This Row],[Total Salary  ]])</f>
        <v>1</v>
      </c>
      <c r="AK3722" t="str">
        <f>IFERROR(_xlfn.XLOOKUP(Table1[[#This Row],[Manager ID]],MANAGERS!A:A,MANAGERS!B:B),"Not Found")</f>
        <v>Manager_19</v>
      </c>
    </row>
    <row r="3723" spans="1:37" x14ac:dyDescent="0.2">
      <c r="A3723" t="s">
        <v>1717</v>
      </c>
      <c r="B3723" t="s">
        <v>89</v>
      </c>
      <c r="C3723" t="s">
        <v>15</v>
      </c>
      <c r="D3723" t="s">
        <v>16</v>
      </c>
      <c r="E3723" t="s">
        <v>65</v>
      </c>
      <c r="F3723" s="1">
        <v>45467</v>
      </c>
      <c r="G3723" s="1">
        <v>35879</v>
      </c>
      <c r="H3723">
        <v>53963</v>
      </c>
      <c r="I3723">
        <v>12930</v>
      </c>
      <c r="J3723">
        <v>89</v>
      </c>
      <c r="K3723">
        <v>79</v>
      </c>
      <c r="L3723" t="s">
        <v>37</v>
      </c>
      <c r="M3723">
        <v>106</v>
      </c>
      <c r="N3723">
        <f>Table1[[#This Row],[Basic Salary]]+Table1[[#This Row],[Bonus]]</f>
        <v>66893</v>
      </c>
      <c r="O3723" s="2">
        <f>Table1[[#This Row],[Bonus]]/Table1[[#This Row],[Basic Salary]]</f>
        <v>0.23960862072160555</v>
      </c>
      <c r="P3723">
        <f ca="1">DATEDIF(Table1[[#This Row],[Date of Birth]],TODAY(),"Y")</f>
        <v>28</v>
      </c>
      <c r="Q3723">
        <f ca="1">DATEDIF(Table1[[#This Row],[Joining Date]],TODAY(),"Y")</f>
        <v>2</v>
      </c>
      <c r="R3723" t="str">
        <f ca="1">IF(YEAR(Table1[[#This Row],[Joining Date]])=YEAR(TODAY()),"Yes","No")</f>
        <v>No</v>
      </c>
      <c r="S3723" t="str">
        <f ca="1">IF(Table1[[#This Row],[Experience]]&gt;5,"Yes","No")</f>
        <v>No</v>
      </c>
      <c r="T3723" t="str">
        <f>TEXT(Table1[[#This Row],[Joining Date]],"mmmm")</f>
        <v>June</v>
      </c>
      <c r="U3723" t="str">
        <f>TEXT(Table1[[#This Row],[Joining Date]],"yyyy")</f>
        <v>2024</v>
      </c>
      <c r="V3723" s="5">
        <f ca="1">TODAY()-Table1[[#This Row],[Joining Date]]</f>
        <v>772</v>
      </c>
      <c r="W3723" t="str">
        <f>LEFT(Table1[[#This Row],[Employee Name]],FIND(" ",Table1[[#This Row],[Employee Name]])-1)</f>
        <v>Tarun</v>
      </c>
      <c r="X3723" t="str">
        <f>RIGHT(Table1[[#This Row],[Employee Name]],LEN(Table1[[#This Row],[Employee Name]])-FIND(" ",Table1[[#This Row],[Employee Name]]))</f>
        <v>Verma</v>
      </c>
      <c r="Y3723" t="str">
        <f>Table1[[#This Row],[Department]]&amp;"-"&amp;Table1[[#This Row],[Employee ID]]</f>
        <v>HR-E01661</v>
      </c>
      <c r="Z3723" t="str">
        <f>LEFT(Table1[[#This Row],[Department]],3)</f>
        <v>HR</v>
      </c>
      <c r="AA3723" t="str">
        <f>_xlfn.XLOOKUP(Table1[[#This Row],[Manager ID]],MANAGERS!A:A,MANAGERS!B:B)</f>
        <v>Manager_6</v>
      </c>
      <c r="AB3723" t="str" cm="1">
        <f t="array" ref="AB3723">_xlfn.XLOOKUP(Table1[[#This Row],[Manager ID]],Table2[[#All],[Manager ID]],Table2[[#All],[Department Head]])</f>
        <v>HR</v>
      </c>
      <c r="AC3723" s="2">
        <f>_xlfn.XLOOKUP(Table1[[#This Row],[City]],L:L,O:O)</f>
        <v>0.24036902712549932</v>
      </c>
      <c r="AD3723" t="str" cm="1">
        <f t="array" ref="AD3723">_xlfn.IFS(Table1[[#This Row],[Performance Score]]&gt;=90,"Excellent",Table1[[#This Row],[Performance Score]]&gt;=75,"Good",Table1[[#This Row],[Performance Score]]&gt;=60,"Average",Table1[[#This Row],[Performance Score]]&lt;=60,"Need Improvement")</f>
        <v>Good</v>
      </c>
      <c r="AE3723" t="str">
        <f>IF(AND(Table1[[#This Row],[Attendance %]]&gt;=80,(Table1[[#This Row],[Performance Score]]&gt;=80)),"Eligible","Not Eligible")</f>
        <v>Not Eligible</v>
      </c>
      <c r="AF3723" t="str">
        <f>IF(Table1[[#This Row],[Performance Score]]&gt;=80,"High Performer","Low Performer")</f>
        <v>Low Performer</v>
      </c>
      <c r="AG3723" t="str" cm="1">
        <f t="array" aca="1" ref="AG3723" ca="1">_xlfn.IFS(Table1[[#This Row],[Experience]]&lt;=3,"Junior",Table1[[#This Row],[Experience]]&lt;=7,"Mid Level",Table1[[#This Row],[Experience]]&gt;=7,"Senior")</f>
        <v>Junior</v>
      </c>
      <c r="AH3723" t="str">
        <f>IF(Table1[[#This Row],[Attendance %]]&gt;75,"OK","Below 75")</f>
        <v>OK</v>
      </c>
      <c r="AI3723" t="b">
        <f>ISBLANK(Table1[[#This Row],[Employee ID]])</f>
        <v>0</v>
      </c>
      <c r="AJ3723" t="b">
        <f>ISNUMBER(Table1[[#This Row],[Total Salary  ]])</f>
        <v>1</v>
      </c>
      <c r="AK3723" t="str">
        <f>IFERROR(_xlfn.XLOOKUP(Table1[[#This Row],[Manager ID]],MANAGERS!A:A,MANAGERS!B:B),"Not Found")</f>
        <v>Manager_6</v>
      </c>
    </row>
    <row r="3724" spans="1:37" x14ac:dyDescent="0.2">
      <c r="A3724" t="s">
        <v>3092</v>
      </c>
      <c r="B3724" t="s">
        <v>29</v>
      </c>
      <c r="C3724" t="s">
        <v>15</v>
      </c>
      <c r="D3724" t="s">
        <v>43</v>
      </c>
      <c r="E3724" t="s">
        <v>51</v>
      </c>
      <c r="F3724" s="1">
        <v>45894</v>
      </c>
      <c r="G3724" s="1">
        <v>36681</v>
      </c>
      <c r="H3724">
        <v>52822</v>
      </c>
      <c r="I3724">
        <v>14003</v>
      </c>
      <c r="J3724">
        <v>78</v>
      </c>
      <c r="K3724">
        <v>87</v>
      </c>
      <c r="L3724" t="s">
        <v>18</v>
      </c>
      <c r="M3724">
        <v>120</v>
      </c>
      <c r="N3724">
        <f>Table1[[#This Row],[Basic Salary]]+Table1[[#This Row],[Bonus]]</f>
        <v>66825</v>
      </c>
      <c r="O3724" s="2">
        <f>Table1[[#This Row],[Bonus]]/Table1[[#This Row],[Basic Salary]]</f>
        <v>0.26509787588504791</v>
      </c>
      <c r="P3724">
        <f ca="1">DATEDIF(Table1[[#This Row],[Date of Birth]],TODAY(),"Y")</f>
        <v>26</v>
      </c>
      <c r="Q3724">
        <f ca="1">DATEDIF(Table1[[#This Row],[Joining Date]],TODAY(),"Y")</f>
        <v>0</v>
      </c>
      <c r="R3724" t="str">
        <f ca="1">IF(YEAR(Table1[[#This Row],[Joining Date]])=YEAR(TODAY()),"Yes","No")</f>
        <v>No</v>
      </c>
      <c r="S3724" t="str">
        <f ca="1">IF(Table1[[#This Row],[Experience]]&gt;5,"Yes","No")</f>
        <v>No</v>
      </c>
      <c r="T3724" t="str">
        <f>TEXT(Table1[[#This Row],[Joining Date]],"mmmm")</f>
        <v>August</v>
      </c>
      <c r="U3724" t="str">
        <f>TEXT(Table1[[#This Row],[Joining Date]],"yyyy")</f>
        <v>2025</v>
      </c>
      <c r="V3724" s="5">
        <f ca="1">TODAY()-Table1[[#This Row],[Joining Date]]</f>
        <v>345</v>
      </c>
      <c r="W3724" t="str">
        <f>LEFT(Table1[[#This Row],[Employee Name]],FIND(" ",Table1[[#This Row],[Employee Name]])-1)</f>
        <v>Vikram</v>
      </c>
      <c r="X3724" t="str">
        <f>RIGHT(Table1[[#This Row],[Employee Name]],LEN(Table1[[#This Row],[Employee Name]])-FIND(" ",Table1[[#This Row],[Employee Name]]))</f>
        <v>Singh</v>
      </c>
      <c r="Y3724" t="str">
        <f>Table1[[#This Row],[Department]]&amp;"-"&amp;Table1[[#This Row],[Employee ID]]</f>
        <v>Operations-E03036</v>
      </c>
      <c r="Z3724" t="str">
        <f>LEFT(Table1[[#This Row],[Department]],3)</f>
        <v>Ope</v>
      </c>
      <c r="AA3724" t="str">
        <f>_xlfn.XLOOKUP(Table1[[#This Row],[Manager ID]],MANAGERS!A:A,MANAGERS!B:B)</f>
        <v>Manager_20</v>
      </c>
      <c r="AB3724" t="str" cm="1">
        <f t="array" ref="AB3724">_xlfn.XLOOKUP(Table1[[#This Row],[Manager ID]],Table2[[#All],[Manager ID]],Table2[[#All],[Department Head]])</f>
        <v>Operations</v>
      </c>
      <c r="AC3724" s="2">
        <f>_xlfn.XLOOKUP(Table1[[#This Row],[City]],L:L,O:O)</f>
        <v>0.21356479274849693</v>
      </c>
      <c r="AD3724" t="str" cm="1">
        <f t="array" ref="AD3724">_xlfn.IFS(Table1[[#This Row],[Performance Score]]&gt;=90,"Excellent",Table1[[#This Row],[Performance Score]]&gt;=75,"Good",Table1[[#This Row],[Performance Score]]&gt;=60,"Average",Table1[[#This Row],[Performance Score]]&lt;=60,"Need Improvement")</f>
        <v>Good</v>
      </c>
      <c r="AE3724" t="str">
        <f>IF(AND(Table1[[#This Row],[Attendance %]]&gt;=80,(Table1[[#This Row],[Performance Score]]&gt;=80)),"Eligible","Not Eligible")</f>
        <v>Not Eligible</v>
      </c>
      <c r="AF3724" t="str">
        <f>IF(Table1[[#This Row],[Performance Score]]&gt;=80,"High Performer","Low Performer")</f>
        <v>High Performer</v>
      </c>
      <c r="AG3724" t="str" cm="1">
        <f t="array" aca="1" ref="AG3724" ca="1">_xlfn.IFS(Table1[[#This Row],[Experience]]&lt;=3,"Junior",Table1[[#This Row],[Experience]]&lt;=7,"Mid Level",Table1[[#This Row],[Experience]]&gt;=7,"Senior")</f>
        <v>Junior</v>
      </c>
      <c r="AH3724" t="str">
        <f>IF(Table1[[#This Row],[Attendance %]]&gt;75,"OK","Below 75")</f>
        <v>OK</v>
      </c>
      <c r="AI3724" t="b">
        <f>ISBLANK(Table1[[#This Row],[Employee ID]])</f>
        <v>0</v>
      </c>
      <c r="AJ3724" t="b">
        <f>ISNUMBER(Table1[[#This Row],[Total Salary  ]])</f>
        <v>1</v>
      </c>
      <c r="AK3724" t="str">
        <f>IFERROR(_xlfn.XLOOKUP(Table1[[#This Row],[Manager ID]],MANAGERS!A:A,MANAGERS!B:B),"Not Found")</f>
        <v>Manager_20</v>
      </c>
    </row>
    <row r="3725" spans="1:37" x14ac:dyDescent="0.2">
      <c r="A3725" t="s">
        <v>4382</v>
      </c>
      <c r="B3725" t="s">
        <v>39</v>
      </c>
      <c r="C3725" t="s">
        <v>15</v>
      </c>
      <c r="D3725" t="s">
        <v>16</v>
      </c>
      <c r="E3725" t="s">
        <v>26</v>
      </c>
      <c r="F3725" s="1">
        <v>42650</v>
      </c>
      <c r="G3725" s="1">
        <v>35678</v>
      </c>
      <c r="H3725">
        <v>44955</v>
      </c>
      <c r="I3725">
        <v>21847</v>
      </c>
      <c r="J3725">
        <v>60</v>
      </c>
      <c r="K3725">
        <v>55</v>
      </c>
      <c r="L3725" t="s">
        <v>37</v>
      </c>
      <c r="M3725">
        <v>113</v>
      </c>
      <c r="N3725">
        <f>Table1[[#This Row],[Basic Salary]]+Table1[[#This Row],[Bonus]]</f>
        <v>66802</v>
      </c>
      <c r="O3725" s="2">
        <f>Table1[[#This Row],[Bonus]]/Table1[[#This Row],[Basic Salary]]</f>
        <v>0.48597486375264154</v>
      </c>
      <c r="P3725">
        <f ca="1">DATEDIF(Table1[[#This Row],[Date of Birth]],TODAY(),"Y")</f>
        <v>28</v>
      </c>
      <c r="Q3725">
        <f ca="1">DATEDIF(Table1[[#This Row],[Joining Date]],TODAY(),"Y")</f>
        <v>9</v>
      </c>
      <c r="R3725" t="str">
        <f ca="1">IF(YEAR(Table1[[#This Row],[Joining Date]])=YEAR(TODAY()),"Yes","No")</f>
        <v>No</v>
      </c>
      <c r="S3725" t="str">
        <f ca="1">IF(Table1[[#This Row],[Experience]]&gt;5,"Yes","No")</f>
        <v>Yes</v>
      </c>
      <c r="T3725" t="str">
        <f>TEXT(Table1[[#This Row],[Joining Date]],"mmmm")</f>
        <v>October</v>
      </c>
      <c r="U3725" t="str">
        <f>TEXT(Table1[[#This Row],[Joining Date]],"yyyy")</f>
        <v>2016</v>
      </c>
      <c r="V3725" s="5">
        <f ca="1">TODAY()-Table1[[#This Row],[Joining Date]]</f>
        <v>3589</v>
      </c>
      <c r="W3725" t="str">
        <f>LEFT(Table1[[#This Row],[Employee Name]],FIND(" ",Table1[[#This Row],[Employee Name]])-1)</f>
        <v>Karan</v>
      </c>
      <c r="X3725" t="str">
        <f>RIGHT(Table1[[#This Row],[Employee Name]],LEN(Table1[[#This Row],[Employee Name]])-FIND(" ",Table1[[#This Row],[Employee Name]]))</f>
        <v>Malhotra</v>
      </c>
      <c r="Y3725" t="str">
        <f>Table1[[#This Row],[Department]]&amp;"-"&amp;Table1[[#This Row],[Employee ID]]</f>
        <v>HR-E04326</v>
      </c>
      <c r="Z3725" t="str">
        <f>LEFT(Table1[[#This Row],[Department]],3)</f>
        <v>HR</v>
      </c>
      <c r="AA3725" t="str">
        <f>_xlfn.XLOOKUP(Table1[[#This Row],[Manager ID]],MANAGERS!A:A,MANAGERS!B:B)</f>
        <v>Manager_13</v>
      </c>
      <c r="AB3725" t="str" cm="1">
        <f t="array" ref="AB3725">_xlfn.XLOOKUP(Table1[[#This Row],[Manager ID]],Table2[[#All],[Manager ID]],Table2[[#All],[Department Head]])</f>
        <v>HR</v>
      </c>
      <c r="AC3725" s="2">
        <f>_xlfn.XLOOKUP(Table1[[#This Row],[City]],L:L,O:O)</f>
        <v>0.24036902712549932</v>
      </c>
      <c r="AD3725" t="str" cm="1">
        <f t="array" ref="AD3725">_xlfn.IFS(Table1[[#This Row],[Performance Score]]&gt;=90,"Excellent",Table1[[#This Row],[Performance Score]]&gt;=75,"Good",Table1[[#This Row],[Performance Score]]&gt;=60,"Average",Table1[[#This Row],[Performance Score]]&lt;=60,"Need Improvement")</f>
        <v>Need Improvement</v>
      </c>
      <c r="AE3725" t="str">
        <f>IF(AND(Table1[[#This Row],[Attendance %]]&gt;=80,(Table1[[#This Row],[Performance Score]]&gt;=80)),"Eligible","Not Eligible")</f>
        <v>Not Eligible</v>
      </c>
      <c r="AF3725" t="str">
        <f>IF(Table1[[#This Row],[Performance Score]]&gt;=80,"High Performer","Low Performer")</f>
        <v>Low Performer</v>
      </c>
      <c r="AG3725" t="str" cm="1">
        <f t="array" aca="1" ref="AG3725" ca="1">_xlfn.IFS(Table1[[#This Row],[Experience]]&lt;=3,"Junior",Table1[[#This Row],[Experience]]&lt;=7,"Mid Level",Table1[[#This Row],[Experience]]&gt;=7,"Senior")</f>
        <v>Senior</v>
      </c>
      <c r="AH3725" t="str">
        <f>IF(Table1[[#This Row],[Attendance %]]&gt;75,"OK","Below 75")</f>
        <v>Below 75</v>
      </c>
      <c r="AI3725" t="b">
        <f>ISBLANK(Table1[[#This Row],[Employee ID]])</f>
        <v>0</v>
      </c>
      <c r="AJ3725" t="b">
        <f>ISNUMBER(Table1[[#This Row],[Total Salary  ]])</f>
        <v>1</v>
      </c>
      <c r="AK3725" t="str">
        <f>IFERROR(_xlfn.XLOOKUP(Table1[[#This Row],[Manager ID]],MANAGERS!A:A,MANAGERS!B:B),"Not Found")</f>
        <v>Manager_13</v>
      </c>
    </row>
    <row r="3726" spans="1:37" x14ac:dyDescent="0.2">
      <c r="A3726" t="s">
        <v>4732</v>
      </c>
      <c r="B3726" t="s">
        <v>87</v>
      </c>
      <c r="C3726" t="s">
        <v>21</v>
      </c>
      <c r="D3726" t="s">
        <v>40</v>
      </c>
      <c r="E3726" t="s">
        <v>51</v>
      </c>
      <c r="F3726" s="1">
        <v>43110</v>
      </c>
      <c r="G3726" s="1">
        <v>37055</v>
      </c>
      <c r="H3726">
        <v>56959</v>
      </c>
      <c r="I3726">
        <v>9831</v>
      </c>
      <c r="J3726">
        <v>83</v>
      </c>
      <c r="K3726">
        <v>96</v>
      </c>
      <c r="L3726" t="s">
        <v>34</v>
      </c>
      <c r="M3726">
        <v>111</v>
      </c>
      <c r="N3726">
        <f>Table1[[#This Row],[Basic Salary]]+Table1[[#This Row],[Bonus]]</f>
        <v>66790</v>
      </c>
      <c r="O3726" s="2">
        <f>Table1[[#This Row],[Bonus]]/Table1[[#This Row],[Basic Salary]]</f>
        <v>0.1725978335293808</v>
      </c>
      <c r="P3726">
        <f ca="1">DATEDIF(Table1[[#This Row],[Date of Birth]],TODAY(),"Y")</f>
        <v>25</v>
      </c>
      <c r="Q3726">
        <f ca="1">DATEDIF(Table1[[#This Row],[Joining Date]],TODAY(),"Y")</f>
        <v>8</v>
      </c>
      <c r="R3726" t="str">
        <f ca="1">IF(YEAR(Table1[[#This Row],[Joining Date]])=YEAR(TODAY()),"Yes","No")</f>
        <v>No</v>
      </c>
      <c r="S3726" t="str">
        <f ca="1">IF(Table1[[#This Row],[Experience]]&gt;5,"Yes","No")</f>
        <v>Yes</v>
      </c>
      <c r="T3726" t="str">
        <f>TEXT(Table1[[#This Row],[Joining Date]],"mmmm")</f>
        <v>January</v>
      </c>
      <c r="U3726" t="str">
        <f>TEXT(Table1[[#This Row],[Joining Date]],"yyyy")</f>
        <v>2018</v>
      </c>
      <c r="V3726" s="5">
        <f ca="1">TODAY()-Table1[[#This Row],[Joining Date]]</f>
        <v>3129</v>
      </c>
      <c r="W3726" t="str">
        <f>LEFT(Table1[[#This Row],[Employee Name]],FIND(" ",Table1[[#This Row],[Employee Name]])-1)</f>
        <v>Arjun</v>
      </c>
      <c r="X3726" t="str">
        <f>RIGHT(Table1[[#This Row],[Employee Name]],LEN(Table1[[#This Row],[Employee Name]])-FIND(" ",Table1[[#This Row],[Employee Name]]))</f>
        <v>Mehta</v>
      </c>
      <c r="Y3726" t="str">
        <f>Table1[[#This Row],[Department]]&amp;"-"&amp;Table1[[#This Row],[Employee ID]]</f>
        <v>IT-E04676</v>
      </c>
      <c r="Z3726" t="str">
        <f>LEFT(Table1[[#This Row],[Department]],3)</f>
        <v>IT</v>
      </c>
      <c r="AA3726" t="str">
        <f>_xlfn.XLOOKUP(Table1[[#This Row],[Manager ID]],MANAGERS!A:A,MANAGERS!B:B)</f>
        <v>Manager_11</v>
      </c>
      <c r="AB3726" t="str" cm="1">
        <f t="array" ref="AB3726">_xlfn.XLOOKUP(Table1[[#This Row],[Manager ID]],Table2[[#All],[Manager ID]],Table2[[#All],[Department Head]])</f>
        <v>Marketing</v>
      </c>
      <c r="AC3726" s="2">
        <f>_xlfn.XLOOKUP(Table1[[#This Row],[City]],L:L,O:O)</f>
        <v>0.24030340748661314</v>
      </c>
      <c r="AD3726" t="str" cm="1">
        <f t="array" ref="AD3726">_xlfn.IFS(Table1[[#This Row],[Performance Score]]&gt;=90,"Excellent",Table1[[#This Row],[Performance Score]]&gt;=75,"Good",Table1[[#This Row],[Performance Score]]&gt;=60,"Average",Table1[[#This Row],[Performance Score]]&lt;=60,"Need Improvement")</f>
        <v>Excellent</v>
      </c>
      <c r="AE3726" t="str">
        <f>IF(AND(Table1[[#This Row],[Attendance %]]&gt;=80,(Table1[[#This Row],[Performance Score]]&gt;=80)),"Eligible","Not Eligible")</f>
        <v>Eligible</v>
      </c>
      <c r="AF3726" t="str">
        <f>IF(Table1[[#This Row],[Performance Score]]&gt;=80,"High Performer","Low Performer")</f>
        <v>High Performer</v>
      </c>
      <c r="AG3726" t="str" cm="1">
        <f t="array" aca="1" ref="AG3726" ca="1">_xlfn.IFS(Table1[[#This Row],[Experience]]&lt;=3,"Junior",Table1[[#This Row],[Experience]]&lt;=7,"Mid Level",Table1[[#This Row],[Experience]]&gt;=7,"Senior")</f>
        <v>Senior</v>
      </c>
      <c r="AH3726" t="str">
        <f>IF(Table1[[#This Row],[Attendance %]]&gt;75,"OK","Below 75")</f>
        <v>OK</v>
      </c>
      <c r="AI3726" t="b">
        <f>ISBLANK(Table1[[#This Row],[Employee ID]])</f>
        <v>0</v>
      </c>
      <c r="AJ3726" t="b">
        <f>ISNUMBER(Table1[[#This Row],[Total Salary  ]])</f>
        <v>1</v>
      </c>
      <c r="AK3726" t="str">
        <f>IFERROR(_xlfn.XLOOKUP(Table1[[#This Row],[Manager ID]],MANAGERS!A:A,MANAGERS!B:B),"Not Found")</f>
        <v>Manager_11</v>
      </c>
    </row>
    <row r="3727" spans="1:37" x14ac:dyDescent="0.2">
      <c r="A3727" t="s">
        <v>4988</v>
      </c>
      <c r="B3727" t="s">
        <v>87</v>
      </c>
      <c r="C3727" t="s">
        <v>21</v>
      </c>
      <c r="D3727" t="s">
        <v>25</v>
      </c>
      <c r="E3727" t="s">
        <v>30</v>
      </c>
      <c r="F3727" s="1">
        <v>44866</v>
      </c>
      <c r="G3727" s="1">
        <v>31592</v>
      </c>
      <c r="H3727">
        <v>37583</v>
      </c>
      <c r="I3727">
        <v>29207</v>
      </c>
      <c r="J3727">
        <v>73</v>
      </c>
      <c r="K3727">
        <v>76</v>
      </c>
      <c r="L3727" t="s">
        <v>31</v>
      </c>
      <c r="M3727">
        <v>116</v>
      </c>
      <c r="N3727">
        <f>Table1[[#This Row],[Basic Salary]]+Table1[[#This Row],[Bonus]]</f>
        <v>66790</v>
      </c>
      <c r="O3727" s="2">
        <f>Table1[[#This Row],[Bonus]]/Table1[[#This Row],[Basic Salary]]</f>
        <v>0.77713327834393209</v>
      </c>
      <c r="P3727">
        <f ca="1">DATEDIF(Table1[[#This Row],[Date of Birth]],TODAY(),"Y")</f>
        <v>40</v>
      </c>
      <c r="Q3727">
        <f ca="1">DATEDIF(Table1[[#This Row],[Joining Date]],TODAY(),"Y")</f>
        <v>3</v>
      </c>
      <c r="R3727" t="str">
        <f ca="1">IF(YEAR(Table1[[#This Row],[Joining Date]])=YEAR(TODAY()),"Yes","No")</f>
        <v>No</v>
      </c>
      <c r="S3727" t="str">
        <f ca="1">IF(Table1[[#This Row],[Experience]]&gt;5,"Yes","No")</f>
        <v>No</v>
      </c>
      <c r="T3727" t="str">
        <f>TEXT(Table1[[#This Row],[Joining Date]],"mmmm")</f>
        <v>November</v>
      </c>
      <c r="U3727" t="str">
        <f>TEXT(Table1[[#This Row],[Joining Date]],"yyyy")</f>
        <v>2022</v>
      </c>
      <c r="V3727" s="5">
        <f ca="1">TODAY()-Table1[[#This Row],[Joining Date]]</f>
        <v>1373</v>
      </c>
      <c r="W3727" t="str">
        <f>LEFT(Table1[[#This Row],[Employee Name]],FIND(" ",Table1[[#This Row],[Employee Name]])-1)</f>
        <v>Arjun</v>
      </c>
      <c r="X3727" t="str">
        <f>RIGHT(Table1[[#This Row],[Employee Name]],LEN(Table1[[#This Row],[Employee Name]])-FIND(" ",Table1[[#This Row],[Employee Name]]))</f>
        <v>Mehta</v>
      </c>
      <c r="Y3727" t="str">
        <f>Table1[[#This Row],[Department]]&amp;"-"&amp;Table1[[#This Row],[Employee ID]]</f>
        <v>Finance-E04932</v>
      </c>
      <c r="Z3727" t="str">
        <f>LEFT(Table1[[#This Row],[Department]],3)</f>
        <v>Fin</v>
      </c>
      <c r="AA3727" t="str">
        <f>_xlfn.XLOOKUP(Table1[[#This Row],[Manager ID]],MANAGERS!A:A,MANAGERS!B:B)</f>
        <v>Manager_16</v>
      </c>
      <c r="AB3727" t="str" cm="1">
        <f t="array" ref="AB3727">_xlfn.XLOOKUP(Table1[[#This Row],[Manager ID]],Table2[[#All],[Manager ID]],Table2[[#All],[Department Head]])</f>
        <v>Sales</v>
      </c>
      <c r="AC3727" s="2">
        <f>_xlfn.XLOOKUP(Table1[[#This Row],[City]],L:L,O:O)</f>
        <v>0.241864189087755</v>
      </c>
      <c r="AD3727" t="str" cm="1">
        <f t="array" ref="AD3727">_xlfn.IFS(Table1[[#This Row],[Performance Score]]&gt;=90,"Excellent",Table1[[#This Row],[Performance Score]]&gt;=75,"Good",Table1[[#This Row],[Performance Score]]&gt;=60,"Average",Table1[[#This Row],[Performance Score]]&lt;=60,"Need Improvement")</f>
        <v>Good</v>
      </c>
      <c r="AE3727" t="str">
        <f>IF(AND(Table1[[#This Row],[Attendance %]]&gt;=80,(Table1[[#This Row],[Performance Score]]&gt;=80)),"Eligible","Not Eligible")</f>
        <v>Not Eligible</v>
      </c>
      <c r="AF3727" t="str">
        <f>IF(Table1[[#This Row],[Performance Score]]&gt;=80,"High Performer","Low Performer")</f>
        <v>Low Performer</v>
      </c>
      <c r="AG3727" t="str" cm="1">
        <f t="array" aca="1" ref="AG3727" ca="1">_xlfn.IFS(Table1[[#This Row],[Experience]]&lt;=3,"Junior",Table1[[#This Row],[Experience]]&lt;=7,"Mid Level",Table1[[#This Row],[Experience]]&gt;=7,"Senior")</f>
        <v>Junior</v>
      </c>
      <c r="AH3727" t="str">
        <f>IF(Table1[[#This Row],[Attendance %]]&gt;75,"OK","Below 75")</f>
        <v>Below 75</v>
      </c>
      <c r="AI3727" t="b">
        <f>ISBLANK(Table1[[#This Row],[Employee ID]])</f>
        <v>0</v>
      </c>
      <c r="AJ3727" t="b">
        <f>ISNUMBER(Table1[[#This Row],[Total Salary  ]])</f>
        <v>1</v>
      </c>
      <c r="AK3727" t="str">
        <f>IFERROR(_xlfn.XLOOKUP(Table1[[#This Row],[Manager ID]],MANAGERS!A:A,MANAGERS!B:B),"Not Found")</f>
        <v>Manager_16</v>
      </c>
    </row>
    <row r="3728" spans="1:37" x14ac:dyDescent="0.2">
      <c r="A3728" t="s">
        <v>2725</v>
      </c>
      <c r="B3728" t="s">
        <v>50</v>
      </c>
      <c r="C3728" t="s">
        <v>21</v>
      </c>
      <c r="D3728" t="s">
        <v>33</v>
      </c>
      <c r="E3728" t="s">
        <v>51</v>
      </c>
      <c r="F3728" s="1">
        <v>45104</v>
      </c>
      <c r="G3728" s="1">
        <v>33807</v>
      </c>
      <c r="H3728">
        <v>46724</v>
      </c>
      <c r="I3728">
        <v>20048</v>
      </c>
      <c r="J3728">
        <v>86</v>
      </c>
      <c r="K3728">
        <v>93</v>
      </c>
      <c r="L3728" t="s">
        <v>27</v>
      </c>
      <c r="M3728">
        <v>110</v>
      </c>
      <c r="N3728">
        <f>Table1[[#This Row],[Basic Salary]]+Table1[[#This Row],[Bonus]]</f>
        <v>66772</v>
      </c>
      <c r="O3728" s="2">
        <f>Table1[[#This Row],[Bonus]]/Table1[[#This Row],[Basic Salary]]</f>
        <v>0.42907285335159662</v>
      </c>
      <c r="P3728">
        <f ca="1">DATEDIF(Table1[[#This Row],[Date of Birth]],TODAY(),"Y")</f>
        <v>34</v>
      </c>
      <c r="Q3728">
        <f ca="1">DATEDIF(Table1[[#This Row],[Joining Date]],TODAY(),"Y")</f>
        <v>3</v>
      </c>
      <c r="R3728" t="str">
        <f ca="1">IF(YEAR(Table1[[#This Row],[Joining Date]])=YEAR(TODAY()),"Yes","No")</f>
        <v>No</v>
      </c>
      <c r="S3728" t="str">
        <f ca="1">IF(Table1[[#This Row],[Experience]]&gt;5,"Yes","No")</f>
        <v>No</v>
      </c>
      <c r="T3728" t="str">
        <f>TEXT(Table1[[#This Row],[Joining Date]],"mmmm")</f>
        <v>June</v>
      </c>
      <c r="U3728" t="str">
        <f>TEXT(Table1[[#This Row],[Joining Date]],"yyyy")</f>
        <v>2023</v>
      </c>
      <c r="V3728" s="5">
        <f ca="1">TODAY()-Table1[[#This Row],[Joining Date]]</f>
        <v>1135</v>
      </c>
      <c r="W3728" t="str">
        <f>LEFT(Table1[[#This Row],[Employee Name]],FIND(" ",Table1[[#This Row],[Employee Name]])-1)</f>
        <v>Ravi</v>
      </c>
      <c r="X3728" t="str">
        <f>RIGHT(Table1[[#This Row],[Employee Name]],LEN(Table1[[#This Row],[Employee Name]])-FIND(" ",Table1[[#This Row],[Employee Name]]))</f>
        <v>Teja</v>
      </c>
      <c r="Y3728" t="str">
        <f>Table1[[#This Row],[Department]]&amp;"-"&amp;Table1[[#This Row],[Employee ID]]</f>
        <v>Marketing-E02669</v>
      </c>
      <c r="Z3728" t="str">
        <f>LEFT(Table1[[#This Row],[Department]],3)</f>
        <v>Mar</v>
      </c>
      <c r="AA3728" t="str">
        <f>_xlfn.XLOOKUP(Table1[[#This Row],[Manager ID]],MANAGERS!A:A,MANAGERS!B:B)</f>
        <v>Manager_10</v>
      </c>
      <c r="AB3728" t="str" cm="1">
        <f t="array" ref="AB3728">_xlfn.XLOOKUP(Table1[[#This Row],[Manager ID]],Table2[[#All],[Manager ID]],Table2[[#All],[Department Head]])</f>
        <v>HR</v>
      </c>
      <c r="AC3728" s="2">
        <f>_xlfn.XLOOKUP(Table1[[#This Row],[City]],L:L,O:O)</f>
        <v>0.23674293405114402</v>
      </c>
      <c r="AD3728" t="str" cm="1">
        <f t="array" ref="AD3728">_xlfn.IFS(Table1[[#This Row],[Performance Score]]&gt;=90,"Excellent",Table1[[#This Row],[Performance Score]]&gt;=75,"Good",Table1[[#This Row],[Performance Score]]&gt;=60,"Average",Table1[[#This Row],[Performance Score]]&lt;=60,"Need Improvement")</f>
        <v>Excellent</v>
      </c>
      <c r="AE3728" t="str">
        <f>IF(AND(Table1[[#This Row],[Attendance %]]&gt;=80,(Table1[[#This Row],[Performance Score]]&gt;=80)),"Eligible","Not Eligible")</f>
        <v>Eligible</v>
      </c>
      <c r="AF3728" t="str">
        <f>IF(Table1[[#This Row],[Performance Score]]&gt;=80,"High Performer","Low Performer")</f>
        <v>High Performer</v>
      </c>
      <c r="AG3728" t="str" cm="1">
        <f t="array" aca="1" ref="AG3728" ca="1">_xlfn.IFS(Table1[[#This Row],[Experience]]&lt;=3,"Junior",Table1[[#This Row],[Experience]]&lt;=7,"Mid Level",Table1[[#This Row],[Experience]]&gt;=7,"Senior")</f>
        <v>Junior</v>
      </c>
      <c r="AH3728" t="str">
        <f>IF(Table1[[#This Row],[Attendance %]]&gt;75,"OK","Below 75")</f>
        <v>OK</v>
      </c>
      <c r="AI3728" t="b">
        <f>ISBLANK(Table1[[#This Row],[Employee ID]])</f>
        <v>0</v>
      </c>
      <c r="AJ3728" t="b">
        <f>ISNUMBER(Table1[[#This Row],[Total Salary  ]])</f>
        <v>1</v>
      </c>
      <c r="AK3728" t="str">
        <f>IFERROR(_xlfn.XLOOKUP(Table1[[#This Row],[Manager ID]],MANAGERS!A:A,MANAGERS!B:B),"Not Found")</f>
        <v>Manager_10</v>
      </c>
    </row>
    <row r="3729" spans="1:37" x14ac:dyDescent="0.2">
      <c r="A3729" t="s">
        <v>879</v>
      </c>
      <c r="B3729" t="s">
        <v>129</v>
      </c>
      <c r="C3729" t="s">
        <v>15</v>
      </c>
      <c r="D3729" t="s">
        <v>33</v>
      </c>
      <c r="E3729" t="s">
        <v>17</v>
      </c>
      <c r="F3729" s="1">
        <v>43900</v>
      </c>
      <c r="G3729" s="1">
        <v>32162</v>
      </c>
      <c r="H3729">
        <v>48882</v>
      </c>
      <c r="I3729">
        <v>17876</v>
      </c>
      <c r="J3729">
        <v>62</v>
      </c>
      <c r="K3729">
        <v>45</v>
      </c>
      <c r="L3729" t="s">
        <v>27</v>
      </c>
      <c r="M3729">
        <v>110</v>
      </c>
      <c r="N3729">
        <f>Table1[[#This Row],[Basic Salary]]+Table1[[#This Row],[Bonus]]</f>
        <v>66758</v>
      </c>
      <c r="O3729" s="2">
        <f>Table1[[#This Row],[Bonus]]/Table1[[#This Row],[Basic Salary]]</f>
        <v>0.36569698457509919</v>
      </c>
      <c r="P3729">
        <f ca="1">DATEDIF(Table1[[#This Row],[Date of Birth]],TODAY(),"Y")</f>
        <v>38</v>
      </c>
      <c r="Q3729">
        <f ca="1">DATEDIF(Table1[[#This Row],[Joining Date]],TODAY(),"Y")</f>
        <v>6</v>
      </c>
      <c r="R3729" t="str">
        <f ca="1">IF(YEAR(Table1[[#This Row],[Joining Date]])=YEAR(TODAY()),"Yes","No")</f>
        <v>No</v>
      </c>
      <c r="S3729" t="str">
        <f ca="1">IF(Table1[[#This Row],[Experience]]&gt;5,"Yes","No")</f>
        <v>Yes</v>
      </c>
      <c r="T3729" t="str">
        <f>TEXT(Table1[[#This Row],[Joining Date]],"mmmm")</f>
        <v>March</v>
      </c>
      <c r="U3729" t="str">
        <f>TEXT(Table1[[#This Row],[Joining Date]],"yyyy")</f>
        <v>2020</v>
      </c>
      <c r="V3729" s="5">
        <f ca="1">TODAY()-Table1[[#This Row],[Joining Date]]</f>
        <v>2339</v>
      </c>
      <c r="W3729" t="str">
        <f>LEFT(Table1[[#This Row],[Employee Name]],FIND(" ",Table1[[#This Row],[Employee Name]])-1)</f>
        <v>Aarav</v>
      </c>
      <c r="X3729" t="str">
        <f>RIGHT(Table1[[#This Row],[Employee Name]],LEN(Table1[[#This Row],[Employee Name]])-FIND(" ",Table1[[#This Row],[Employee Name]]))</f>
        <v>Sharma</v>
      </c>
      <c r="Y3729" t="str">
        <f>Table1[[#This Row],[Department]]&amp;"-"&amp;Table1[[#This Row],[Employee ID]]</f>
        <v>Marketing-E00823</v>
      </c>
      <c r="Z3729" t="str">
        <f>LEFT(Table1[[#This Row],[Department]],3)</f>
        <v>Mar</v>
      </c>
      <c r="AA3729" t="str">
        <f>_xlfn.XLOOKUP(Table1[[#This Row],[Manager ID]],MANAGERS!A:A,MANAGERS!B:B)</f>
        <v>Manager_10</v>
      </c>
      <c r="AB3729" t="str" cm="1">
        <f t="array" ref="AB3729">_xlfn.XLOOKUP(Table1[[#This Row],[Manager ID]],Table2[[#All],[Manager ID]],Table2[[#All],[Department Head]])</f>
        <v>HR</v>
      </c>
      <c r="AC3729" s="2">
        <f>_xlfn.XLOOKUP(Table1[[#This Row],[City]],L:L,O:O)</f>
        <v>0.23674293405114402</v>
      </c>
      <c r="AD3729" t="str" cm="1">
        <f t="array" ref="AD3729">_xlfn.IFS(Table1[[#This Row],[Performance Score]]&gt;=90,"Excellent",Table1[[#This Row],[Performance Score]]&gt;=75,"Good",Table1[[#This Row],[Performance Score]]&gt;=60,"Average",Table1[[#This Row],[Performance Score]]&lt;=60,"Need Improvement")</f>
        <v>Need Improvement</v>
      </c>
      <c r="AE3729" t="str">
        <f>IF(AND(Table1[[#This Row],[Attendance %]]&gt;=80,(Table1[[#This Row],[Performance Score]]&gt;=80)),"Eligible","Not Eligible")</f>
        <v>Not Eligible</v>
      </c>
      <c r="AF3729" t="str">
        <f>IF(Table1[[#This Row],[Performance Score]]&gt;=80,"High Performer","Low Performer")</f>
        <v>Low Performer</v>
      </c>
      <c r="AG3729" t="str" cm="1">
        <f t="array" aca="1" ref="AG3729" ca="1">_xlfn.IFS(Table1[[#This Row],[Experience]]&lt;=3,"Junior",Table1[[#This Row],[Experience]]&lt;=7,"Mid Level",Table1[[#This Row],[Experience]]&gt;=7,"Senior")</f>
        <v>Mid Level</v>
      </c>
      <c r="AH3729" t="str">
        <f>IF(Table1[[#This Row],[Attendance %]]&gt;75,"OK","Below 75")</f>
        <v>Below 75</v>
      </c>
      <c r="AI3729" t="b">
        <f>ISBLANK(Table1[[#This Row],[Employee ID]])</f>
        <v>0</v>
      </c>
      <c r="AJ3729" t="b">
        <f>ISNUMBER(Table1[[#This Row],[Total Salary  ]])</f>
        <v>1</v>
      </c>
      <c r="AK3729" t="str">
        <f>IFERROR(_xlfn.XLOOKUP(Table1[[#This Row],[Manager ID]],MANAGERS!A:A,MANAGERS!B:B),"Not Found")</f>
        <v>Manager_10</v>
      </c>
    </row>
    <row r="3730" spans="1:37" x14ac:dyDescent="0.2">
      <c r="A3730" t="s">
        <v>2610</v>
      </c>
      <c r="B3730" t="s">
        <v>39</v>
      </c>
      <c r="C3730" t="s">
        <v>21</v>
      </c>
      <c r="D3730" t="s">
        <v>33</v>
      </c>
      <c r="E3730" t="s">
        <v>26</v>
      </c>
      <c r="F3730" s="1">
        <v>43852</v>
      </c>
      <c r="G3730" s="1">
        <v>39230</v>
      </c>
      <c r="H3730">
        <v>49548</v>
      </c>
      <c r="I3730">
        <v>17195</v>
      </c>
      <c r="J3730">
        <v>87</v>
      </c>
      <c r="K3730">
        <v>40</v>
      </c>
      <c r="L3730" t="s">
        <v>31</v>
      </c>
      <c r="M3730">
        <v>104</v>
      </c>
      <c r="N3730">
        <f>Table1[[#This Row],[Basic Salary]]+Table1[[#This Row],[Bonus]]</f>
        <v>66743</v>
      </c>
      <c r="O3730" s="2">
        <f>Table1[[#This Row],[Bonus]]/Table1[[#This Row],[Basic Salary]]</f>
        <v>0.34703721643658675</v>
      </c>
      <c r="P3730">
        <f ca="1">DATEDIF(Table1[[#This Row],[Date of Birth]],TODAY(),"Y")</f>
        <v>19</v>
      </c>
      <c r="Q3730">
        <f ca="1">DATEDIF(Table1[[#This Row],[Joining Date]],TODAY(),"Y")</f>
        <v>6</v>
      </c>
      <c r="R3730" t="str">
        <f ca="1">IF(YEAR(Table1[[#This Row],[Joining Date]])=YEAR(TODAY()),"Yes","No")</f>
        <v>No</v>
      </c>
      <c r="S3730" t="str">
        <f ca="1">IF(Table1[[#This Row],[Experience]]&gt;5,"Yes","No")</f>
        <v>Yes</v>
      </c>
      <c r="T3730" t="str">
        <f>TEXT(Table1[[#This Row],[Joining Date]],"mmmm")</f>
        <v>January</v>
      </c>
      <c r="U3730" t="str">
        <f>TEXT(Table1[[#This Row],[Joining Date]],"yyyy")</f>
        <v>2020</v>
      </c>
      <c r="V3730" s="5">
        <f ca="1">TODAY()-Table1[[#This Row],[Joining Date]]</f>
        <v>2387</v>
      </c>
      <c r="W3730" t="str">
        <f>LEFT(Table1[[#This Row],[Employee Name]],FIND(" ",Table1[[#This Row],[Employee Name]])-1)</f>
        <v>Karan</v>
      </c>
      <c r="X3730" t="str">
        <f>RIGHT(Table1[[#This Row],[Employee Name]],LEN(Table1[[#This Row],[Employee Name]])-FIND(" ",Table1[[#This Row],[Employee Name]]))</f>
        <v>Malhotra</v>
      </c>
      <c r="Y3730" t="str">
        <f>Table1[[#This Row],[Department]]&amp;"-"&amp;Table1[[#This Row],[Employee ID]]</f>
        <v>Marketing-E02554</v>
      </c>
      <c r="Z3730" t="str">
        <f>LEFT(Table1[[#This Row],[Department]],3)</f>
        <v>Mar</v>
      </c>
      <c r="AA3730" t="str">
        <f>_xlfn.XLOOKUP(Table1[[#This Row],[Manager ID]],MANAGERS!A:A,MANAGERS!B:B)</f>
        <v>Manager_4</v>
      </c>
      <c r="AB3730" t="str" cm="1">
        <f t="array" ref="AB3730">_xlfn.XLOOKUP(Table1[[#This Row],[Manager ID]],Table2[[#All],[Manager ID]],Table2[[#All],[Department Head]])</f>
        <v>Finance</v>
      </c>
      <c r="AC3730" s="2">
        <f>_xlfn.XLOOKUP(Table1[[#This Row],[City]],L:L,O:O)</f>
        <v>0.241864189087755</v>
      </c>
      <c r="AD3730" t="str" cm="1">
        <f t="array" ref="AD3730">_xlfn.IFS(Table1[[#This Row],[Performance Score]]&gt;=90,"Excellent",Table1[[#This Row],[Performance Score]]&gt;=75,"Good",Table1[[#This Row],[Performance Score]]&gt;=60,"Average",Table1[[#This Row],[Performance Score]]&lt;=60,"Need Improvement")</f>
        <v>Need Improvement</v>
      </c>
      <c r="AE3730" t="str">
        <f>IF(AND(Table1[[#This Row],[Attendance %]]&gt;=80,(Table1[[#This Row],[Performance Score]]&gt;=80)),"Eligible","Not Eligible")</f>
        <v>Not Eligible</v>
      </c>
      <c r="AF3730" t="str">
        <f>IF(Table1[[#This Row],[Performance Score]]&gt;=80,"High Performer","Low Performer")</f>
        <v>Low Performer</v>
      </c>
      <c r="AG3730" t="str" cm="1">
        <f t="array" aca="1" ref="AG3730" ca="1">_xlfn.IFS(Table1[[#This Row],[Experience]]&lt;=3,"Junior",Table1[[#This Row],[Experience]]&lt;=7,"Mid Level",Table1[[#This Row],[Experience]]&gt;=7,"Senior")</f>
        <v>Mid Level</v>
      </c>
      <c r="AH3730" t="str">
        <f>IF(Table1[[#This Row],[Attendance %]]&gt;75,"OK","Below 75")</f>
        <v>OK</v>
      </c>
      <c r="AI3730" t="b">
        <f>ISBLANK(Table1[[#This Row],[Employee ID]])</f>
        <v>0</v>
      </c>
      <c r="AJ3730" t="b">
        <f>ISNUMBER(Table1[[#This Row],[Total Salary  ]])</f>
        <v>1</v>
      </c>
      <c r="AK3730" t="str">
        <f>IFERROR(_xlfn.XLOOKUP(Table1[[#This Row],[Manager ID]],MANAGERS!A:A,MANAGERS!B:B),"Not Found")</f>
        <v>Manager_4</v>
      </c>
    </row>
    <row r="3731" spans="1:37" x14ac:dyDescent="0.2">
      <c r="A3731" t="s">
        <v>1350</v>
      </c>
      <c r="B3731" t="s">
        <v>129</v>
      </c>
      <c r="C3731" t="s">
        <v>15</v>
      </c>
      <c r="D3731" t="s">
        <v>33</v>
      </c>
      <c r="E3731" t="s">
        <v>51</v>
      </c>
      <c r="F3731" s="1">
        <v>44482</v>
      </c>
      <c r="G3731" s="1">
        <v>31708</v>
      </c>
      <c r="H3731">
        <v>37524</v>
      </c>
      <c r="I3731">
        <v>29113</v>
      </c>
      <c r="J3731">
        <v>97</v>
      </c>
      <c r="K3731">
        <v>90</v>
      </c>
      <c r="L3731" t="s">
        <v>27</v>
      </c>
      <c r="M3731">
        <v>107</v>
      </c>
      <c r="N3731">
        <f>Table1[[#This Row],[Basic Salary]]+Table1[[#This Row],[Bonus]]</f>
        <v>66637</v>
      </c>
      <c r="O3731" s="2">
        <f>Table1[[#This Row],[Bonus]]/Table1[[#This Row],[Basic Salary]]</f>
        <v>0.77585012258821018</v>
      </c>
      <c r="P3731">
        <f ca="1">DATEDIF(Table1[[#This Row],[Date of Birth]],TODAY(),"Y")</f>
        <v>39</v>
      </c>
      <c r="Q3731">
        <f ca="1">DATEDIF(Table1[[#This Row],[Joining Date]],TODAY(),"Y")</f>
        <v>4</v>
      </c>
      <c r="R3731" t="str">
        <f ca="1">IF(YEAR(Table1[[#This Row],[Joining Date]])=YEAR(TODAY()),"Yes","No")</f>
        <v>No</v>
      </c>
      <c r="S3731" t="str">
        <f ca="1">IF(Table1[[#This Row],[Experience]]&gt;5,"Yes","No")</f>
        <v>No</v>
      </c>
      <c r="T3731" t="str">
        <f>TEXT(Table1[[#This Row],[Joining Date]],"mmmm")</f>
        <v>October</v>
      </c>
      <c r="U3731" t="str">
        <f>TEXT(Table1[[#This Row],[Joining Date]],"yyyy")</f>
        <v>2021</v>
      </c>
      <c r="V3731" s="5">
        <f ca="1">TODAY()-Table1[[#This Row],[Joining Date]]</f>
        <v>1757</v>
      </c>
      <c r="W3731" t="str">
        <f>LEFT(Table1[[#This Row],[Employee Name]],FIND(" ",Table1[[#This Row],[Employee Name]])-1)</f>
        <v>Aarav</v>
      </c>
      <c r="X3731" t="str">
        <f>RIGHT(Table1[[#This Row],[Employee Name]],LEN(Table1[[#This Row],[Employee Name]])-FIND(" ",Table1[[#This Row],[Employee Name]]))</f>
        <v>Sharma</v>
      </c>
      <c r="Y3731" t="str">
        <f>Table1[[#This Row],[Department]]&amp;"-"&amp;Table1[[#This Row],[Employee ID]]</f>
        <v>Marketing-E01294</v>
      </c>
      <c r="Z3731" t="str">
        <f>LEFT(Table1[[#This Row],[Department]],3)</f>
        <v>Mar</v>
      </c>
      <c r="AA3731" t="str">
        <f>_xlfn.XLOOKUP(Table1[[#This Row],[Manager ID]],MANAGERS!A:A,MANAGERS!B:B)</f>
        <v>Manager_7</v>
      </c>
      <c r="AB3731" t="str" cm="1">
        <f t="array" ref="AB3731">_xlfn.XLOOKUP(Table1[[#This Row],[Manager ID]],Table2[[#All],[Manager ID]],Table2[[#All],[Department Head]])</f>
        <v>Operations</v>
      </c>
      <c r="AC3731" s="2">
        <f>_xlfn.XLOOKUP(Table1[[#This Row],[City]],L:L,O:O)</f>
        <v>0.23674293405114402</v>
      </c>
      <c r="AD3731" t="str" cm="1">
        <f t="array" ref="AD3731">_xlfn.IFS(Table1[[#This Row],[Performance Score]]&gt;=90,"Excellent",Table1[[#This Row],[Performance Score]]&gt;=75,"Good",Table1[[#This Row],[Performance Score]]&gt;=60,"Average",Table1[[#This Row],[Performance Score]]&lt;=60,"Need Improvement")</f>
        <v>Excellent</v>
      </c>
      <c r="AE3731" t="str">
        <f>IF(AND(Table1[[#This Row],[Attendance %]]&gt;=80,(Table1[[#This Row],[Performance Score]]&gt;=80)),"Eligible","Not Eligible")</f>
        <v>Eligible</v>
      </c>
      <c r="AF3731" t="str">
        <f>IF(Table1[[#This Row],[Performance Score]]&gt;=80,"High Performer","Low Performer")</f>
        <v>High Performer</v>
      </c>
      <c r="AG3731" t="str" cm="1">
        <f t="array" aca="1" ref="AG3731" ca="1">_xlfn.IFS(Table1[[#This Row],[Experience]]&lt;=3,"Junior",Table1[[#This Row],[Experience]]&lt;=7,"Mid Level",Table1[[#This Row],[Experience]]&gt;=7,"Senior")</f>
        <v>Mid Level</v>
      </c>
      <c r="AH3731" t="str">
        <f>IF(Table1[[#This Row],[Attendance %]]&gt;75,"OK","Below 75")</f>
        <v>OK</v>
      </c>
      <c r="AI3731" t="b">
        <f>ISBLANK(Table1[[#This Row],[Employee ID]])</f>
        <v>0</v>
      </c>
      <c r="AJ3731" t="b">
        <f>ISNUMBER(Table1[[#This Row],[Total Salary  ]])</f>
        <v>1</v>
      </c>
      <c r="AK3731" t="str">
        <f>IFERROR(_xlfn.XLOOKUP(Table1[[#This Row],[Manager ID]],MANAGERS!A:A,MANAGERS!B:B),"Not Found")</f>
        <v>Manager_7</v>
      </c>
    </row>
    <row r="3732" spans="1:37" x14ac:dyDescent="0.2">
      <c r="A3732" t="s">
        <v>3164</v>
      </c>
      <c r="B3732" t="s">
        <v>69</v>
      </c>
      <c r="C3732" t="s">
        <v>15</v>
      </c>
      <c r="D3732" t="s">
        <v>25</v>
      </c>
      <c r="E3732" t="s">
        <v>51</v>
      </c>
      <c r="F3732" s="1">
        <v>42099</v>
      </c>
      <c r="G3732" s="1">
        <v>30665</v>
      </c>
      <c r="H3732">
        <v>37804</v>
      </c>
      <c r="I3732">
        <v>28819</v>
      </c>
      <c r="J3732">
        <v>72</v>
      </c>
      <c r="K3732">
        <v>75</v>
      </c>
      <c r="L3732" t="s">
        <v>27</v>
      </c>
      <c r="M3732">
        <v>101</v>
      </c>
      <c r="N3732">
        <f>Table1[[#This Row],[Basic Salary]]+Table1[[#This Row],[Bonus]]</f>
        <v>66623</v>
      </c>
      <c r="O3732" s="2">
        <f>Table1[[#This Row],[Bonus]]/Table1[[#This Row],[Basic Salary]]</f>
        <v>0.7623267379113321</v>
      </c>
      <c r="P3732">
        <f ca="1">DATEDIF(Table1[[#This Row],[Date of Birth]],TODAY(),"Y")</f>
        <v>42</v>
      </c>
      <c r="Q3732">
        <f ca="1">DATEDIF(Table1[[#This Row],[Joining Date]],TODAY(),"Y")</f>
        <v>11</v>
      </c>
      <c r="R3732" t="str">
        <f ca="1">IF(YEAR(Table1[[#This Row],[Joining Date]])=YEAR(TODAY()),"Yes","No")</f>
        <v>No</v>
      </c>
      <c r="S3732" t="str">
        <f ca="1">IF(Table1[[#This Row],[Experience]]&gt;5,"Yes","No")</f>
        <v>Yes</v>
      </c>
      <c r="T3732" t="str">
        <f>TEXT(Table1[[#This Row],[Joining Date]],"mmmm")</f>
        <v>April</v>
      </c>
      <c r="U3732" t="str">
        <f>TEXT(Table1[[#This Row],[Joining Date]],"yyyy")</f>
        <v>2015</v>
      </c>
      <c r="V3732" s="5">
        <f ca="1">TODAY()-Table1[[#This Row],[Joining Date]]</f>
        <v>4140</v>
      </c>
      <c r="W3732" t="str">
        <f>LEFT(Table1[[#This Row],[Employee Name]],FIND(" ",Table1[[#This Row],[Employee Name]])-1)</f>
        <v>Neha</v>
      </c>
      <c r="X3732" t="str">
        <f>RIGHT(Table1[[#This Row],[Employee Name]],LEN(Table1[[#This Row],[Employee Name]])-FIND(" ",Table1[[#This Row],[Employee Name]]))</f>
        <v>Kulkarni</v>
      </c>
      <c r="Y3732" t="str">
        <f>Table1[[#This Row],[Department]]&amp;"-"&amp;Table1[[#This Row],[Employee ID]]</f>
        <v>Finance-E03108</v>
      </c>
      <c r="Z3732" t="str">
        <f>LEFT(Table1[[#This Row],[Department]],3)</f>
        <v>Fin</v>
      </c>
      <c r="AA3732" t="str">
        <f>_xlfn.XLOOKUP(Table1[[#This Row],[Manager ID]],MANAGERS!A:A,MANAGERS!B:B)</f>
        <v>Manager_1</v>
      </c>
      <c r="AB3732" t="str" cm="1">
        <f t="array" ref="AB3732">_xlfn.XLOOKUP(Table1[[#This Row],[Manager ID]],Table2[[#All],[Manager ID]],Table2[[#All],[Department Head]])</f>
        <v>Support</v>
      </c>
      <c r="AC3732" s="2">
        <f>_xlfn.XLOOKUP(Table1[[#This Row],[City]],L:L,O:O)</f>
        <v>0.23674293405114402</v>
      </c>
      <c r="AD3732" t="str" cm="1">
        <f t="array" ref="AD3732">_xlfn.IFS(Table1[[#This Row],[Performance Score]]&gt;=90,"Excellent",Table1[[#This Row],[Performance Score]]&gt;=75,"Good",Table1[[#This Row],[Performance Score]]&gt;=60,"Average",Table1[[#This Row],[Performance Score]]&lt;=60,"Need Improvement")</f>
        <v>Good</v>
      </c>
      <c r="AE3732" t="str">
        <f>IF(AND(Table1[[#This Row],[Attendance %]]&gt;=80,(Table1[[#This Row],[Performance Score]]&gt;=80)),"Eligible","Not Eligible")</f>
        <v>Not Eligible</v>
      </c>
      <c r="AF3732" t="str">
        <f>IF(Table1[[#This Row],[Performance Score]]&gt;=80,"High Performer","Low Performer")</f>
        <v>Low Performer</v>
      </c>
      <c r="AG3732" t="str" cm="1">
        <f t="array" aca="1" ref="AG3732" ca="1">_xlfn.IFS(Table1[[#This Row],[Experience]]&lt;=3,"Junior",Table1[[#This Row],[Experience]]&lt;=7,"Mid Level",Table1[[#This Row],[Experience]]&gt;=7,"Senior")</f>
        <v>Senior</v>
      </c>
      <c r="AH3732" t="str">
        <f>IF(Table1[[#This Row],[Attendance %]]&gt;75,"OK","Below 75")</f>
        <v>Below 75</v>
      </c>
      <c r="AI3732" t="b">
        <f>ISBLANK(Table1[[#This Row],[Employee ID]])</f>
        <v>0</v>
      </c>
      <c r="AJ3732" t="b">
        <f>ISNUMBER(Table1[[#This Row],[Total Salary  ]])</f>
        <v>1</v>
      </c>
      <c r="AK3732" t="str">
        <f>IFERROR(_xlfn.XLOOKUP(Table1[[#This Row],[Manager ID]],MANAGERS!A:A,MANAGERS!B:B),"Not Found")</f>
        <v>Manager_1</v>
      </c>
    </row>
    <row r="3733" spans="1:37" x14ac:dyDescent="0.2">
      <c r="A3733" t="s">
        <v>1598</v>
      </c>
      <c r="B3733" t="s">
        <v>62</v>
      </c>
      <c r="C3733" t="s">
        <v>21</v>
      </c>
      <c r="D3733" t="s">
        <v>33</v>
      </c>
      <c r="E3733" t="s">
        <v>30</v>
      </c>
      <c r="F3733" s="1">
        <v>44831</v>
      </c>
      <c r="G3733" s="1">
        <v>33307</v>
      </c>
      <c r="H3733">
        <v>39858</v>
      </c>
      <c r="I3733">
        <v>26753</v>
      </c>
      <c r="J3733">
        <v>69</v>
      </c>
      <c r="K3733">
        <v>98</v>
      </c>
      <c r="L3733" t="s">
        <v>27</v>
      </c>
      <c r="M3733">
        <v>104</v>
      </c>
      <c r="N3733">
        <f>Table1[[#This Row],[Basic Salary]]+Table1[[#This Row],[Bonus]]</f>
        <v>66611</v>
      </c>
      <c r="O3733" s="2">
        <f>Table1[[#This Row],[Bonus]]/Table1[[#This Row],[Basic Salary]]</f>
        <v>0.67120778764614386</v>
      </c>
      <c r="P3733">
        <f ca="1">DATEDIF(Table1[[#This Row],[Date of Birth]],TODAY(),"Y")</f>
        <v>35</v>
      </c>
      <c r="Q3733">
        <f ca="1">DATEDIF(Table1[[#This Row],[Joining Date]],TODAY(),"Y")</f>
        <v>3</v>
      </c>
      <c r="R3733" t="str">
        <f ca="1">IF(YEAR(Table1[[#This Row],[Joining Date]])=YEAR(TODAY()),"Yes","No")</f>
        <v>No</v>
      </c>
      <c r="S3733" t="str">
        <f ca="1">IF(Table1[[#This Row],[Experience]]&gt;5,"Yes","No")</f>
        <v>No</v>
      </c>
      <c r="T3733" t="str">
        <f>TEXT(Table1[[#This Row],[Joining Date]],"mmmm")</f>
        <v>September</v>
      </c>
      <c r="U3733" t="str">
        <f>TEXT(Table1[[#This Row],[Joining Date]],"yyyy")</f>
        <v>2022</v>
      </c>
      <c r="V3733" s="5">
        <f ca="1">TODAY()-Table1[[#This Row],[Joining Date]]</f>
        <v>1408</v>
      </c>
      <c r="W3733" t="str">
        <f>LEFT(Table1[[#This Row],[Employee Name]],FIND(" ",Table1[[#This Row],[Employee Name]])-1)</f>
        <v>Kavya</v>
      </c>
      <c r="X3733" t="str">
        <f>RIGHT(Table1[[#This Row],[Employee Name]],LEN(Table1[[#This Row],[Employee Name]])-FIND(" ",Table1[[#This Row],[Employee Name]]))</f>
        <v>Nair</v>
      </c>
      <c r="Y3733" t="str">
        <f>Table1[[#This Row],[Department]]&amp;"-"&amp;Table1[[#This Row],[Employee ID]]</f>
        <v>Marketing-E01542</v>
      </c>
      <c r="Z3733" t="str">
        <f>LEFT(Table1[[#This Row],[Department]],3)</f>
        <v>Mar</v>
      </c>
      <c r="AA3733" t="str">
        <f>_xlfn.XLOOKUP(Table1[[#This Row],[Manager ID]],MANAGERS!A:A,MANAGERS!B:B)</f>
        <v>Manager_4</v>
      </c>
      <c r="AB3733" t="str" cm="1">
        <f t="array" ref="AB3733">_xlfn.XLOOKUP(Table1[[#This Row],[Manager ID]],Table2[[#All],[Manager ID]],Table2[[#All],[Department Head]])</f>
        <v>Finance</v>
      </c>
      <c r="AC3733" s="2">
        <f>_xlfn.XLOOKUP(Table1[[#This Row],[City]],L:L,O:O)</f>
        <v>0.23674293405114402</v>
      </c>
      <c r="AD3733" t="str" cm="1">
        <f t="array" ref="AD3733">_xlfn.IFS(Table1[[#This Row],[Performance Score]]&gt;=90,"Excellent",Table1[[#This Row],[Performance Score]]&gt;=75,"Good",Table1[[#This Row],[Performance Score]]&gt;=60,"Average",Table1[[#This Row],[Performance Score]]&lt;=60,"Need Improvement")</f>
        <v>Excellent</v>
      </c>
      <c r="AE3733" t="str">
        <f>IF(AND(Table1[[#This Row],[Attendance %]]&gt;=80,(Table1[[#This Row],[Performance Score]]&gt;=80)),"Eligible","Not Eligible")</f>
        <v>Not Eligible</v>
      </c>
      <c r="AF3733" t="str">
        <f>IF(Table1[[#This Row],[Performance Score]]&gt;=80,"High Performer","Low Performer")</f>
        <v>High Performer</v>
      </c>
      <c r="AG3733" t="str" cm="1">
        <f t="array" aca="1" ref="AG3733" ca="1">_xlfn.IFS(Table1[[#This Row],[Experience]]&lt;=3,"Junior",Table1[[#This Row],[Experience]]&lt;=7,"Mid Level",Table1[[#This Row],[Experience]]&gt;=7,"Senior")</f>
        <v>Junior</v>
      </c>
      <c r="AH3733" t="str">
        <f>IF(Table1[[#This Row],[Attendance %]]&gt;75,"OK","Below 75")</f>
        <v>Below 75</v>
      </c>
      <c r="AI3733" t="b">
        <f>ISBLANK(Table1[[#This Row],[Employee ID]])</f>
        <v>0</v>
      </c>
      <c r="AJ3733" t="b">
        <f>ISNUMBER(Table1[[#This Row],[Total Salary  ]])</f>
        <v>1</v>
      </c>
      <c r="AK3733" t="str">
        <f>IFERROR(_xlfn.XLOOKUP(Table1[[#This Row],[Manager ID]],MANAGERS!A:A,MANAGERS!B:B),"Not Found")</f>
        <v>Manager_4</v>
      </c>
    </row>
    <row r="3734" spans="1:37" x14ac:dyDescent="0.2">
      <c r="A3734" t="s">
        <v>3639</v>
      </c>
      <c r="B3734" t="s">
        <v>75</v>
      </c>
      <c r="C3734" t="s">
        <v>15</v>
      </c>
      <c r="D3734" t="s">
        <v>16</v>
      </c>
      <c r="E3734" t="s">
        <v>26</v>
      </c>
      <c r="F3734" s="1">
        <v>44300</v>
      </c>
      <c r="G3734" s="1">
        <v>38404</v>
      </c>
      <c r="H3734">
        <v>40859</v>
      </c>
      <c r="I3734">
        <v>25726</v>
      </c>
      <c r="J3734">
        <v>69</v>
      </c>
      <c r="K3734">
        <v>61</v>
      </c>
      <c r="L3734" t="s">
        <v>37</v>
      </c>
      <c r="M3734">
        <v>106</v>
      </c>
      <c r="N3734">
        <f>Table1[[#This Row],[Basic Salary]]+Table1[[#This Row],[Bonus]]</f>
        <v>66585</v>
      </c>
      <c r="O3734" s="2">
        <f>Table1[[#This Row],[Bonus]]/Table1[[#This Row],[Basic Salary]]</f>
        <v>0.6296287231699258</v>
      </c>
      <c r="P3734">
        <f ca="1">DATEDIF(Table1[[#This Row],[Date of Birth]],TODAY(),"Y")</f>
        <v>21</v>
      </c>
      <c r="Q3734">
        <f ca="1">DATEDIF(Table1[[#This Row],[Joining Date]],TODAY(),"Y")</f>
        <v>5</v>
      </c>
      <c r="R3734" t="str">
        <f ca="1">IF(YEAR(Table1[[#This Row],[Joining Date]])=YEAR(TODAY()),"Yes","No")</f>
        <v>No</v>
      </c>
      <c r="S3734" t="str">
        <f ca="1">IF(Table1[[#This Row],[Experience]]&gt;5,"Yes","No")</f>
        <v>No</v>
      </c>
      <c r="T3734" t="str">
        <f>TEXT(Table1[[#This Row],[Joining Date]],"mmmm")</f>
        <v>April</v>
      </c>
      <c r="U3734" t="str">
        <f>TEXT(Table1[[#This Row],[Joining Date]],"yyyy")</f>
        <v>2021</v>
      </c>
      <c r="V3734" s="5">
        <f ca="1">TODAY()-Table1[[#This Row],[Joining Date]]</f>
        <v>1939</v>
      </c>
      <c r="W3734" t="str">
        <f>LEFT(Table1[[#This Row],[Employee Name]],FIND(" ",Table1[[#This Row],[Employee Name]])-1)</f>
        <v>Ishita</v>
      </c>
      <c r="X3734" t="str">
        <f>RIGHT(Table1[[#This Row],[Employee Name]],LEN(Table1[[#This Row],[Employee Name]])-FIND(" ",Table1[[#This Row],[Employee Name]]))</f>
        <v>Roy</v>
      </c>
      <c r="Y3734" t="str">
        <f>Table1[[#This Row],[Department]]&amp;"-"&amp;Table1[[#This Row],[Employee ID]]</f>
        <v>HR-E03583</v>
      </c>
      <c r="Z3734" t="str">
        <f>LEFT(Table1[[#This Row],[Department]],3)</f>
        <v>HR</v>
      </c>
      <c r="AA3734" t="str">
        <f>_xlfn.XLOOKUP(Table1[[#This Row],[Manager ID]],MANAGERS!A:A,MANAGERS!B:B)</f>
        <v>Manager_6</v>
      </c>
      <c r="AB3734" t="str" cm="1">
        <f t="array" ref="AB3734">_xlfn.XLOOKUP(Table1[[#This Row],[Manager ID]],Table2[[#All],[Manager ID]],Table2[[#All],[Department Head]])</f>
        <v>HR</v>
      </c>
      <c r="AC3734" s="2">
        <f>_xlfn.XLOOKUP(Table1[[#This Row],[City]],L:L,O:O)</f>
        <v>0.24036902712549932</v>
      </c>
      <c r="AD3734" t="str" cm="1">
        <f t="array" ref="AD3734">_xlfn.IFS(Table1[[#This Row],[Performance Score]]&gt;=90,"Excellent",Table1[[#This Row],[Performance Score]]&gt;=75,"Good",Table1[[#This Row],[Performance Score]]&gt;=60,"Average",Table1[[#This Row],[Performance Score]]&lt;=60,"Need Improvement")</f>
        <v>Average</v>
      </c>
      <c r="AE3734" t="str">
        <f>IF(AND(Table1[[#This Row],[Attendance %]]&gt;=80,(Table1[[#This Row],[Performance Score]]&gt;=80)),"Eligible","Not Eligible")</f>
        <v>Not Eligible</v>
      </c>
      <c r="AF3734" t="str">
        <f>IF(Table1[[#This Row],[Performance Score]]&gt;=80,"High Performer","Low Performer")</f>
        <v>Low Performer</v>
      </c>
      <c r="AG3734" t="str" cm="1">
        <f t="array" aca="1" ref="AG3734" ca="1">_xlfn.IFS(Table1[[#This Row],[Experience]]&lt;=3,"Junior",Table1[[#This Row],[Experience]]&lt;=7,"Mid Level",Table1[[#This Row],[Experience]]&gt;=7,"Senior")</f>
        <v>Mid Level</v>
      </c>
      <c r="AH3734" t="str">
        <f>IF(Table1[[#This Row],[Attendance %]]&gt;75,"OK","Below 75")</f>
        <v>Below 75</v>
      </c>
      <c r="AI3734" t="b">
        <f>ISBLANK(Table1[[#This Row],[Employee ID]])</f>
        <v>0</v>
      </c>
      <c r="AJ3734" t="b">
        <f>ISNUMBER(Table1[[#This Row],[Total Salary  ]])</f>
        <v>1</v>
      </c>
      <c r="AK3734" t="str">
        <f>IFERROR(_xlfn.XLOOKUP(Table1[[#This Row],[Manager ID]],MANAGERS!A:A,MANAGERS!B:B),"Not Found")</f>
        <v>Manager_6</v>
      </c>
    </row>
    <row r="3735" spans="1:37" x14ac:dyDescent="0.2">
      <c r="A3735" t="s">
        <v>2391</v>
      </c>
      <c r="B3735" t="s">
        <v>87</v>
      </c>
      <c r="C3735" t="s">
        <v>21</v>
      </c>
      <c r="D3735" t="s">
        <v>81</v>
      </c>
      <c r="E3735" t="s">
        <v>65</v>
      </c>
      <c r="F3735" s="1">
        <v>45977</v>
      </c>
      <c r="G3735" s="1">
        <v>29868</v>
      </c>
      <c r="H3735">
        <v>59336</v>
      </c>
      <c r="I3735">
        <v>7222</v>
      </c>
      <c r="J3735">
        <v>70</v>
      </c>
      <c r="K3735">
        <v>95</v>
      </c>
      <c r="L3735" t="s">
        <v>34</v>
      </c>
      <c r="M3735">
        <v>108</v>
      </c>
      <c r="N3735">
        <f>Table1[[#This Row],[Basic Salary]]+Table1[[#This Row],[Bonus]]</f>
        <v>66558</v>
      </c>
      <c r="O3735" s="2">
        <f>Table1[[#This Row],[Bonus]]/Table1[[#This Row],[Basic Salary]]</f>
        <v>0.12171363084805177</v>
      </c>
      <c r="P3735">
        <f ca="1">DATEDIF(Table1[[#This Row],[Date of Birth]],TODAY(),"Y")</f>
        <v>44</v>
      </c>
      <c r="Q3735">
        <f ca="1">DATEDIF(Table1[[#This Row],[Joining Date]],TODAY(),"Y")</f>
        <v>0</v>
      </c>
      <c r="R3735" t="str">
        <f ca="1">IF(YEAR(Table1[[#This Row],[Joining Date]])=YEAR(TODAY()),"Yes","No")</f>
        <v>No</v>
      </c>
      <c r="S3735" t="str">
        <f ca="1">IF(Table1[[#This Row],[Experience]]&gt;5,"Yes","No")</f>
        <v>No</v>
      </c>
      <c r="T3735" t="str">
        <f>TEXT(Table1[[#This Row],[Joining Date]],"mmmm")</f>
        <v>November</v>
      </c>
      <c r="U3735" t="str">
        <f>TEXT(Table1[[#This Row],[Joining Date]],"yyyy")</f>
        <v>2025</v>
      </c>
      <c r="V3735" s="5">
        <f ca="1">TODAY()-Table1[[#This Row],[Joining Date]]</f>
        <v>262</v>
      </c>
      <c r="W3735" t="str">
        <f>LEFT(Table1[[#This Row],[Employee Name]],FIND(" ",Table1[[#This Row],[Employee Name]])-1)</f>
        <v>Arjun</v>
      </c>
      <c r="X3735" t="str">
        <f>RIGHT(Table1[[#This Row],[Employee Name]],LEN(Table1[[#This Row],[Employee Name]])-FIND(" ",Table1[[#This Row],[Employee Name]]))</f>
        <v>Mehta</v>
      </c>
      <c r="Y3735" t="str">
        <f>Table1[[#This Row],[Department]]&amp;"-"&amp;Table1[[#This Row],[Employee ID]]</f>
        <v>Sales-E02335</v>
      </c>
      <c r="Z3735" t="str">
        <f>LEFT(Table1[[#This Row],[Department]],3)</f>
        <v>Sal</v>
      </c>
      <c r="AA3735" t="str">
        <f>_xlfn.XLOOKUP(Table1[[#This Row],[Manager ID]],MANAGERS!A:A,MANAGERS!B:B)</f>
        <v>Manager_8</v>
      </c>
      <c r="AB3735" t="str" cm="1">
        <f t="array" ref="AB3735">_xlfn.XLOOKUP(Table1[[#This Row],[Manager ID]],Table2[[#All],[Manager ID]],Table2[[#All],[Department Head]])</f>
        <v>Sales</v>
      </c>
      <c r="AC3735" s="2">
        <f>_xlfn.XLOOKUP(Table1[[#This Row],[City]],L:L,O:O)</f>
        <v>0.24030340748661314</v>
      </c>
      <c r="AD3735" t="str" cm="1">
        <f t="array" ref="AD3735">_xlfn.IFS(Table1[[#This Row],[Performance Score]]&gt;=90,"Excellent",Table1[[#This Row],[Performance Score]]&gt;=75,"Good",Table1[[#This Row],[Performance Score]]&gt;=60,"Average",Table1[[#This Row],[Performance Score]]&lt;=60,"Need Improvement")</f>
        <v>Excellent</v>
      </c>
      <c r="AE3735" t="str">
        <f>IF(AND(Table1[[#This Row],[Attendance %]]&gt;=80,(Table1[[#This Row],[Performance Score]]&gt;=80)),"Eligible","Not Eligible")</f>
        <v>Not Eligible</v>
      </c>
      <c r="AF3735" t="str">
        <f>IF(Table1[[#This Row],[Performance Score]]&gt;=80,"High Performer","Low Performer")</f>
        <v>High Performer</v>
      </c>
      <c r="AG3735" t="str" cm="1">
        <f t="array" aca="1" ref="AG3735" ca="1">_xlfn.IFS(Table1[[#This Row],[Experience]]&lt;=3,"Junior",Table1[[#This Row],[Experience]]&lt;=7,"Mid Level",Table1[[#This Row],[Experience]]&gt;=7,"Senior")</f>
        <v>Junior</v>
      </c>
      <c r="AH3735" t="str">
        <f>IF(Table1[[#This Row],[Attendance %]]&gt;75,"OK","Below 75")</f>
        <v>Below 75</v>
      </c>
      <c r="AI3735" t="b">
        <f>ISBLANK(Table1[[#This Row],[Employee ID]])</f>
        <v>0</v>
      </c>
      <c r="AJ3735" t="b">
        <f>ISNUMBER(Table1[[#This Row],[Total Salary  ]])</f>
        <v>1</v>
      </c>
      <c r="AK3735" t="str">
        <f>IFERROR(_xlfn.XLOOKUP(Table1[[#This Row],[Manager ID]],MANAGERS!A:A,MANAGERS!B:B),"Not Found")</f>
        <v>Manager_8</v>
      </c>
    </row>
    <row r="3736" spans="1:37" x14ac:dyDescent="0.2">
      <c r="A3736" t="s">
        <v>2987</v>
      </c>
      <c r="B3736" t="s">
        <v>69</v>
      </c>
      <c r="C3736" t="s">
        <v>21</v>
      </c>
      <c r="D3736" t="s">
        <v>46</v>
      </c>
      <c r="E3736" t="s">
        <v>30</v>
      </c>
      <c r="F3736" s="1">
        <v>44125</v>
      </c>
      <c r="G3736" s="1">
        <v>34352</v>
      </c>
      <c r="H3736">
        <v>56501</v>
      </c>
      <c r="I3736">
        <v>10054</v>
      </c>
      <c r="J3736">
        <v>61</v>
      </c>
      <c r="K3736">
        <v>95</v>
      </c>
      <c r="L3736" t="s">
        <v>18</v>
      </c>
      <c r="M3736">
        <v>115</v>
      </c>
      <c r="N3736">
        <f>Table1[[#This Row],[Basic Salary]]+Table1[[#This Row],[Bonus]]</f>
        <v>66555</v>
      </c>
      <c r="O3736" s="2">
        <f>Table1[[#This Row],[Bonus]]/Table1[[#This Row],[Basic Salary]]</f>
        <v>0.17794375320790781</v>
      </c>
      <c r="P3736">
        <f ca="1">DATEDIF(Table1[[#This Row],[Date of Birth]],TODAY(),"Y")</f>
        <v>32</v>
      </c>
      <c r="Q3736">
        <f ca="1">DATEDIF(Table1[[#This Row],[Joining Date]],TODAY(),"Y")</f>
        <v>5</v>
      </c>
      <c r="R3736" t="str">
        <f ca="1">IF(YEAR(Table1[[#This Row],[Joining Date]])=YEAR(TODAY()),"Yes","No")</f>
        <v>No</v>
      </c>
      <c r="S3736" t="str">
        <f ca="1">IF(Table1[[#This Row],[Experience]]&gt;5,"Yes","No")</f>
        <v>No</v>
      </c>
      <c r="T3736" t="str">
        <f>TEXT(Table1[[#This Row],[Joining Date]],"mmmm")</f>
        <v>October</v>
      </c>
      <c r="U3736" t="str">
        <f>TEXT(Table1[[#This Row],[Joining Date]],"yyyy")</f>
        <v>2020</v>
      </c>
      <c r="V3736" s="5">
        <f ca="1">TODAY()-Table1[[#This Row],[Joining Date]]</f>
        <v>2114</v>
      </c>
      <c r="W3736" t="str">
        <f>LEFT(Table1[[#This Row],[Employee Name]],FIND(" ",Table1[[#This Row],[Employee Name]])-1)</f>
        <v>Neha</v>
      </c>
      <c r="X3736" t="str">
        <f>RIGHT(Table1[[#This Row],[Employee Name]],LEN(Table1[[#This Row],[Employee Name]])-FIND(" ",Table1[[#This Row],[Employee Name]]))</f>
        <v>Kulkarni</v>
      </c>
      <c r="Y3736" t="str">
        <f>Table1[[#This Row],[Department]]&amp;"-"&amp;Table1[[#This Row],[Employee ID]]</f>
        <v>Support-E02931</v>
      </c>
      <c r="Z3736" t="str">
        <f>LEFT(Table1[[#This Row],[Department]],3)</f>
        <v>Sup</v>
      </c>
      <c r="AA3736" t="str">
        <f>_xlfn.XLOOKUP(Table1[[#This Row],[Manager ID]],MANAGERS!A:A,MANAGERS!B:B)</f>
        <v>Manager_15</v>
      </c>
      <c r="AB3736" t="str" cm="1">
        <f t="array" ref="AB3736">_xlfn.XLOOKUP(Table1[[#This Row],[Manager ID]],Table2[[#All],[Manager ID]],Table2[[#All],[Department Head]])</f>
        <v>Support</v>
      </c>
      <c r="AC3736" s="2">
        <f>_xlfn.XLOOKUP(Table1[[#This Row],[City]],L:L,O:O)</f>
        <v>0.21356479274849693</v>
      </c>
      <c r="AD3736" t="str" cm="1">
        <f t="array" ref="AD3736">_xlfn.IFS(Table1[[#This Row],[Performance Score]]&gt;=90,"Excellent",Table1[[#This Row],[Performance Score]]&gt;=75,"Good",Table1[[#This Row],[Performance Score]]&gt;=60,"Average",Table1[[#This Row],[Performance Score]]&lt;=60,"Need Improvement")</f>
        <v>Excellent</v>
      </c>
      <c r="AE3736" t="str">
        <f>IF(AND(Table1[[#This Row],[Attendance %]]&gt;=80,(Table1[[#This Row],[Performance Score]]&gt;=80)),"Eligible","Not Eligible")</f>
        <v>Not Eligible</v>
      </c>
      <c r="AF3736" t="str">
        <f>IF(Table1[[#This Row],[Performance Score]]&gt;=80,"High Performer","Low Performer")</f>
        <v>High Performer</v>
      </c>
      <c r="AG3736" t="str" cm="1">
        <f t="array" aca="1" ref="AG3736" ca="1">_xlfn.IFS(Table1[[#This Row],[Experience]]&lt;=3,"Junior",Table1[[#This Row],[Experience]]&lt;=7,"Mid Level",Table1[[#This Row],[Experience]]&gt;=7,"Senior")</f>
        <v>Mid Level</v>
      </c>
      <c r="AH3736" t="str">
        <f>IF(Table1[[#This Row],[Attendance %]]&gt;75,"OK","Below 75")</f>
        <v>Below 75</v>
      </c>
      <c r="AI3736" t="b">
        <f>ISBLANK(Table1[[#This Row],[Employee ID]])</f>
        <v>0</v>
      </c>
      <c r="AJ3736" t="b">
        <f>ISNUMBER(Table1[[#This Row],[Total Salary  ]])</f>
        <v>1</v>
      </c>
      <c r="AK3736" t="str">
        <f>IFERROR(_xlfn.XLOOKUP(Table1[[#This Row],[Manager ID]],MANAGERS!A:A,MANAGERS!B:B),"Not Found")</f>
        <v>Manager_15</v>
      </c>
    </row>
    <row r="3737" spans="1:37" x14ac:dyDescent="0.2">
      <c r="A3737" t="s">
        <v>2815</v>
      </c>
      <c r="B3737" t="s">
        <v>42</v>
      </c>
      <c r="C3737" t="s">
        <v>15</v>
      </c>
      <c r="D3737" t="s">
        <v>40</v>
      </c>
      <c r="E3737" t="s">
        <v>17</v>
      </c>
      <c r="F3737" s="1">
        <v>45646</v>
      </c>
      <c r="G3737" s="1">
        <v>38243</v>
      </c>
      <c r="H3737">
        <v>54385</v>
      </c>
      <c r="I3737">
        <v>12158</v>
      </c>
      <c r="J3737">
        <v>81</v>
      </c>
      <c r="K3737">
        <v>54</v>
      </c>
      <c r="L3737" t="s">
        <v>23</v>
      </c>
      <c r="M3737">
        <v>104</v>
      </c>
      <c r="N3737">
        <f>Table1[[#This Row],[Basic Salary]]+Table1[[#This Row],[Bonus]]</f>
        <v>66543</v>
      </c>
      <c r="O3737" s="2">
        <f>Table1[[#This Row],[Bonus]]/Table1[[#This Row],[Basic Salary]]</f>
        <v>0.22355428886641537</v>
      </c>
      <c r="P3737">
        <f ca="1">DATEDIF(Table1[[#This Row],[Date of Birth]],TODAY(),"Y")</f>
        <v>21</v>
      </c>
      <c r="Q3737">
        <f ca="1">DATEDIF(Table1[[#This Row],[Joining Date]],TODAY(),"Y")</f>
        <v>1</v>
      </c>
      <c r="R3737" t="str">
        <f ca="1">IF(YEAR(Table1[[#This Row],[Joining Date]])=YEAR(TODAY()),"Yes","No")</f>
        <v>No</v>
      </c>
      <c r="S3737" t="str">
        <f ca="1">IF(Table1[[#This Row],[Experience]]&gt;5,"Yes","No")</f>
        <v>No</v>
      </c>
      <c r="T3737" t="str">
        <f>TEXT(Table1[[#This Row],[Joining Date]],"mmmm")</f>
        <v>December</v>
      </c>
      <c r="U3737" t="str">
        <f>TEXT(Table1[[#This Row],[Joining Date]],"yyyy")</f>
        <v>2024</v>
      </c>
      <c r="V3737" s="5">
        <f ca="1">TODAY()-Table1[[#This Row],[Joining Date]]</f>
        <v>593</v>
      </c>
      <c r="W3737" t="str">
        <f>LEFT(Table1[[#This Row],[Employee Name]],FIND(" ",Table1[[#This Row],[Employee Name]])-1)</f>
        <v>Krishna</v>
      </c>
      <c r="X3737" t="str">
        <f>RIGHT(Table1[[#This Row],[Employee Name]],LEN(Table1[[#This Row],[Employee Name]])-FIND(" ",Table1[[#This Row],[Employee Name]]))</f>
        <v>Chaitanya</v>
      </c>
      <c r="Y3737" t="str">
        <f>Table1[[#This Row],[Department]]&amp;"-"&amp;Table1[[#This Row],[Employee ID]]</f>
        <v>IT-E02759</v>
      </c>
      <c r="Z3737" t="str">
        <f>LEFT(Table1[[#This Row],[Department]],3)</f>
        <v>IT</v>
      </c>
      <c r="AA3737" t="str">
        <f>_xlfn.XLOOKUP(Table1[[#This Row],[Manager ID]],MANAGERS!A:A,MANAGERS!B:B)</f>
        <v>Manager_4</v>
      </c>
      <c r="AB3737" t="str" cm="1">
        <f t="array" ref="AB3737">_xlfn.XLOOKUP(Table1[[#This Row],[Manager ID]],Table2[[#All],[Manager ID]],Table2[[#All],[Department Head]])</f>
        <v>Finance</v>
      </c>
      <c r="AC3737" s="2">
        <f>_xlfn.XLOOKUP(Table1[[#This Row],[City]],L:L,O:O)</f>
        <v>0.23486488519629886</v>
      </c>
      <c r="AD3737" t="str" cm="1">
        <f t="array" ref="AD3737">_xlfn.IFS(Table1[[#This Row],[Performance Score]]&gt;=90,"Excellent",Table1[[#This Row],[Performance Score]]&gt;=75,"Good",Table1[[#This Row],[Performance Score]]&gt;=60,"Average",Table1[[#This Row],[Performance Score]]&lt;=60,"Need Improvement")</f>
        <v>Need Improvement</v>
      </c>
      <c r="AE3737" t="str">
        <f>IF(AND(Table1[[#This Row],[Attendance %]]&gt;=80,(Table1[[#This Row],[Performance Score]]&gt;=80)),"Eligible","Not Eligible")</f>
        <v>Not Eligible</v>
      </c>
      <c r="AF3737" t="str">
        <f>IF(Table1[[#This Row],[Performance Score]]&gt;=80,"High Performer","Low Performer")</f>
        <v>Low Performer</v>
      </c>
      <c r="AG3737" t="str" cm="1">
        <f t="array" aca="1" ref="AG3737" ca="1">_xlfn.IFS(Table1[[#This Row],[Experience]]&lt;=3,"Junior",Table1[[#This Row],[Experience]]&lt;=7,"Mid Level",Table1[[#This Row],[Experience]]&gt;=7,"Senior")</f>
        <v>Junior</v>
      </c>
      <c r="AH3737" t="str">
        <f>IF(Table1[[#This Row],[Attendance %]]&gt;75,"OK","Below 75")</f>
        <v>OK</v>
      </c>
      <c r="AI3737" t="b">
        <f>ISBLANK(Table1[[#This Row],[Employee ID]])</f>
        <v>0</v>
      </c>
      <c r="AJ3737" t="b">
        <f>ISNUMBER(Table1[[#This Row],[Total Salary  ]])</f>
        <v>1</v>
      </c>
      <c r="AK3737" t="str">
        <f>IFERROR(_xlfn.XLOOKUP(Table1[[#This Row],[Manager ID]],MANAGERS!A:A,MANAGERS!B:B),"Not Found")</f>
        <v>Manager_4</v>
      </c>
    </row>
    <row r="3738" spans="1:37" x14ac:dyDescent="0.2">
      <c r="A3738" t="s">
        <v>5002</v>
      </c>
      <c r="B3738" t="s">
        <v>29</v>
      </c>
      <c r="C3738" t="s">
        <v>21</v>
      </c>
      <c r="D3738" t="s">
        <v>46</v>
      </c>
      <c r="E3738" t="s">
        <v>30</v>
      </c>
      <c r="F3738" s="1">
        <v>44776</v>
      </c>
      <c r="G3738" s="1">
        <v>33625</v>
      </c>
      <c r="H3738">
        <v>42237</v>
      </c>
      <c r="I3738">
        <v>24270</v>
      </c>
      <c r="J3738">
        <v>96</v>
      </c>
      <c r="K3738">
        <v>83</v>
      </c>
      <c r="L3738" t="s">
        <v>18</v>
      </c>
      <c r="M3738">
        <v>113</v>
      </c>
      <c r="N3738">
        <f>Table1[[#This Row],[Basic Salary]]+Table1[[#This Row],[Bonus]]</f>
        <v>66507</v>
      </c>
      <c r="O3738" s="2">
        <f>Table1[[#This Row],[Bonus]]/Table1[[#This Row],[Basic Salary]]</f>
        <v>0.574614674337666</v>
      </c>
      <c r="P3738">
        <f ca="1">DATEDIF(Table1[[#This Row],[Date of Birth]],TODAY(),"Y")</f>
        <v>34</v>
      </c>
      <c r="Q3738">
        <f ca="1">DATEDIF(Table1[[#This Row],[Joining Date]],TODAY(),"Y")</f>
        <v>4</v>
      </c>
      <c r="R3738" t="str">
        <f ca="1">IF(YEAR(Table1[[#This Row],[Joining Date]])=YEAR(TODAY()),"Yes","No")</f>
        <v>No</v>
      </c>
      <c r="S3738" t="str">
        <f ca="1">IF(Table1[[#This Row],[Experience]]&gt;5,"Yes","No")</f>
        <v>No</v>
      </c>
      <c r="T3738" t="str">
        <f>TEXT(Table1[[#This Row],[Joining Date]],"mmmm")</f>
        <v>August</v>
      </c>
      <c r="U3738" t="str">
        <f>TEXT(Table1[[#This Row],[Joining Date]],"yyyy")</f>
        <v>2022</v>
      </c>
      <c r="V3738" s="5">
        <f ca="1">TODAY()-Table1[[#This Row],[Joining Date]]</f>
        <v>1463</v>
      </c>
      <c r="W3738" t="str">
        <f>LEFT(Table1[[#This Row],[Employee Name]],FIND(" ",Table1[[#This Row],[Employee Name]])-1)</f>
        <v>Vikram</v>
      </c>
      <c r="X3738" t="str">
        <f>RIGHT(Table1[[#This Row],[Employee Name]],LEN(Table1[[#This Row],[Employee Name]])-FIND(" ",Table1[[#This Row],[Employee Name]]))</f>
        <v>Singh</v>
      </c>
      <c r="Y3738" t="str">
        <f>Table1[[#This Row],[Department]]&amp;"-"&amp;Table1[[#This Row],[Employee ID]]</f>
        <v>Support-E04946</v>
      </c>
      <c r="Z3738" t="str">
        <f>LEFT(Table1[[#This Row],[Department]],3)</f>
        <v>Sup</v>
      </c>
      <c r="AA3738" t="str">
        <f>_xlfn.XLOOKUP(Table1[[#This Row],[Manager ID]],MANAGERS!A:A,MANAGERS!B:B)</f>
        <v>Manager_13</v>
      </c>
      <c r="AB3738" t="str" cm="1">
        <f t="array" ref="AB3738">_xlfn.XLOOKUP(Table1[[#This Row],[Manager ID]],Table2[[#All],[Manager ID]],Table2[[#All],[Department Head]])</f>
        <v>HR</v>
      </c>
      <c r="AC3738" s="2">
        <f>_xlfn.XLOOKUP(Table1[[#This Row],[City]],L:L,O:O)</f>
        <v>0.21356479274849693</v>
      </c>
      <c r="AD3738" t="str" cm="1">
        <f t="array" ref="AD3738">_xlfn.IFS(Table1[[#This Row],[Performance Score]]&gt;=90,"Excellent",Table1[[#This Row],[Performance Score]]&gt;=75,"Good",Table1[[#This Row],[Performance Score]]&gt;=60,"Average",Table1[[#This Row],[Performance Score]]&lt;=60,"Need Improvement")</f>
        <v>Good</v>
      </c>
      <c r="AE3738" t="str">
        <f>IF(AND(Table1[[#This Row],[Attendance %]]&gt;=80,(Table1[[#This Row],[Performance Score]]&gt;=80)),"Eligible","Not Eligible")</f>
        <v>Eligible</v>
      </c>
      <c r="AF3738" t="str">
        <f>IF(Table1[[#This Row],[Performance Score]]&gt;=80,"High Performer","Low Performer")</f>
        <v>High Performer</v>
      </c>
      <c r="AG3738" t="str" cm="1">
        <f t="array" aca="1" ref="AG3738" ca="1">_xlfn.IFS(Table1[[#This Row],[Experience]]&lt;=3,"Junior",Table1[[#This Row],[Experience]]&lt;=7,"Mid Level",Table1[[#This Row],[Experience]]&gt;=7,"Senior")</f>
        <v>Mid Level</v>
      </c>
      <c r="AH3738" t="str">
        <f>IF(Table1[[#This Row],[Attendance %]]&gt;75,"OK","Below 75")</f>
        <v>OK</v>
      </c>
      <c r="AI3738" t="b">
        <f>ISBLANK(Table1[[#This Row],[Employee ID]])</f>
        <v>0</v>
      </c>
      <c r="AJ3738" t="b">
        <f>ISNUMBER(Table1[[#This Row],[Total Salary  ]])</f>
        <v>1</v>
      </c>
      <c r="AK3738" t="str">
        <f>IFERROR(_xlfn.XLOOKUP(Table1[[#This Row],[Manager ID]],MANAGERS!A:A,MANAGERS!B:B),"Not Found")</f>
        <v>Manager_13</v>
      </c>
    </row>
    <row r="3739" spans="1:37" x14ac:dyDescent="0.2">
      <c r="A3739" t="s">
        <v>3414</v>
      </c>
      <c r="B3739" t="s">
        <v>69</v>
      </c>
      <c r="C3739" t="s">
        <v>15</v>
      </c>
      <c r="D3739" t="s">
        <v>46</v>
      </c>
      <c r="E3739" t="s">
        <v>22</v>
      </c>
      <c r="F3739" s="1">
        <v>42309</v>
      </c>
      <c r="G3739" s="1">
        <v>34285</v>
      </c>
      <c r="H3739">
        <v>54171</v>
      </c>
      <c r="I3739">
        <v>12234</v>
      </c>
      <c r="J3739">
        <v>62</v>
      </c>
      <c r="K3739">
        <v>67</v>
      </c>
      <c r="L3739" t="s">
        <v>31</v>
      </c>
      <c r="M3739">
        <v>101</v>
      </c>
      <c r="N3739">
        <f>Table1[[#This Row],[Basic Salary]]+Table1[[#This Row],[Bonus]]</f>
        <v>66405</v>
      </c>
      <c r="O3739" s="2">
        <f>Table1[[#This Row],[Bonus]]/Table1[[#This Row],[Basic Salary]]</f>
        <v>0.22584039430691699</v>
      </c>
      <c r="P3739">
        <f ca="1">DATEDIF(Table1[[#This Row],[Date of Birth]],TODAY(),"Y")</f>
        <v>32</v>
      </c>
      <c r="Q3739">
        <f ca="1">DATEDIF(Table1[[#This Row],[Joining Date]],TODAY(),"Y")</f>
        <v>10</v>
      </c>
      <c r="R3739" t="str">
        <f ca="1">IF(YEAR(Table1[[#This Row],[Joining Date]])=YEAR(TODAY()),"Yes","No")</f>
        <v>No</v>
      </c>
      <c r="S3739" t="str">
        <f ca="1">IF(Table1[[#This Row],[Experience]]&gt;5,"Yes","No")</f>
        <v>Yes</v>
      </c>
      <c r="T3739" t="str">
        <f>TEXT(Table1[[#This Row],[Joining Date]],"mmmm")</f>
        <v>November</v>
      </c>
      <c r="U3739" t="str">
        <f>TEXT(Table1[[#This Row],[Joining Date]],"yyyy")</f>
        <v>2015</v>
      </c>
      <c r="V3739" s="5">
        <f ca="1">TODAY()-Table1[[#This Row],[Joining Date]]</f>
        <v>3930</v>
      </c>
      <c r="W3739" t="str">
        <f>LEFT(Table1[[#This Row],[Employee Name]],FIND(" ",Table1[[#This Row],[Employee Name]])-1)</f>
        <v>Neha</v>
      </c>
      <c r="X3739" t="str">
        <f>RIGHT(Table1[[#This Row],[Employee Name]],LEN(Table1[[#This Row],[Employee Name]])-FIND(" ",Table1[[#This Row],[Employee Name]]))</f>
        <v>Kulkarni</v>
      </c>
      <c r="Y3739" t="str">
        <f>Table1[[#This Row],[Department]]&amp;"-"&amp;Table1[[#This Row],[Employee ID]]</f>
        <v>Support-E03358</v>
      </c>
      <c r="Z3739" t="str">
        <f>LEFT(Table1[[#This Row],[Department]],3)</f>
        <v>Sup</v>
      </c>
      <c r="AA3739" t="str">
        <f>_xlfn.XLOOKUP(Table1[[#This Row],[Manager ID]],MANAGERS!A:A,MANAGERS!B:B)</f>
        <v>Manager_1</v>
      </c>
      <c r="AB3739" t="str" cm="1">
        <f t="array" ref="AB3739">_xlfn.XLOOKUP(Table1[[#This Row],[Manager ID]],Table2[[#All],[Manager ID]],Table2[[#All],[Department Head]])</f>
        <v>Support</v>
      </c>
      <c r="AC3739" s="2">
        <f>_xlfn.XLOOKUP(Table1[[#This Row],[City]],L:L,O:O)</f>
        <v>0.241864189087755</v>
      </c>
      <c r="AD3739" t="str" cm="1">
        <f t="array" ref="AD3739">_xlfn.IFS(Table1[[#This Row],[Performance Score]]&gt;=90,"Excellent",Table1[[#This Row],[Performance Score]]&gt;=75,"Good",Table1[[#This Row],[Performance Score]]&gt;=60,"Average",Table1[[#This Row],[Performance Score]]&lt;=60,"Need Improvement")</f>
        <v>Average</v>
      </c>
      <c r="AE3739" t="str">
        <f>IF(AND(Table1[[#This Row],[Attendance %]]&gt;=80,(Table1[[#This Row],[Performance Score]]&gt;=80)),"Eligible","Not Eligible")</f>
        <v>Not Eligible</v>
      </c>
      <c r="AF3739" t="str">
        <f>IF(Table1[[#This Row],[Performance Score]]&gt;=80,"High Performer","Low Performer")</f>
        <v>Low Performer</v>
      </c>
      <c r="AG3739" t="str" cm="1">
        <f t="array" aca="1" ref="AG3739" ca="1">_xlfn.IFS(Table1[[#This Row],[Experience]]&lt;=3,"Junior",Table1[[#This Row],[Experience]]&lt;=7,"Mid Level",Table1[[#This Row],[Experience]]&gt;=7,"Senior")</f>
        <v>Senior</v>
      </c>
      <c r="AH3739" t="str">
        <f>IF(Table1[[#This Row],[Attendance %]]&gt;75,"OK","Below 75")</f>
        <v>Below 75</v>
      </c>
      <c r="AI3739" t="b">
        <f>ISBLANK(Table1[[#This Row],[Employee ID]])</f>
        <v>0</v>
      </c>
      <c r="AJ3739" t="b">
        <f>ISNUMBER(Table1[[#This Row],[Total Salary  ]])</f>
        <v>1</v>
      </c>
      <c r="AK3739" t="str">
        <f>IFERROR(_xlfn.XLOOKUP(Table1[[#This Row],[Manager ID]],MANAGERS!A:A,MANAGERS!B:B),"Not Found")</f>
        <v>Manager_1</v>
      </c>
    </row>
    <row r="3740" spans="1:37" x14ac:dyDescent="0.2">
      <c r="A3740" t="s">
        <v>214</v>
      </c>
      <c r="B3740" t="s">
        <v>36</v>
      </c>
      <c r="C3740" t="s">
        <v>21</v>
      </c>
      <c r="D3740" t="s">
        <v>33</v>
      </c>
      <c r="E3740" t="s">
        <v>17</v>
      </c>
      <c r="F3740" s="1">
        <v>44717</v>
      </c>
      <c r="G3740" s="1">
        <v>35642</v>
      </c>
      <c r="H3740">
        <v>41901</v>
      </c>
      <c r="I3740">
        <v>24498</v>
      </c>
      <c r="J3740">
        <v>65</v>
      </c>
      <c r="K3740">
        <v>59</v>
      </c>
      <c r="L3740" t="s">
        <v>23</v>
      </c>
      <c r="M3740">
        <v>113</v>
      </c>
      <c r="N3740">
        <f>Table1[[#This Row],[Basic Salary]]+Table1[[#This Row],[Bonus]]</f>
        <v>66399</v>
      </c>
      <c r="O3740" s="2">
        <f>Table1[[#This Row],[Bonus]]/Table1[[#This Row],[Basic Salary]]</f>
        <v>0.58466385050476122</v>
      </c>
      <c r="P3740">
        <f ca="1">DATEDIF(Table1[[#This Row],[Date of Birth]],TODAY(),"Y")</f>
        <v>29</v>
      </c>
      <c r="Q3740">
        <f ca="1">DATEDIF(Table1[[#This Row],[Joining Date]],TODAY(),"Y")</f>
        <v>4</v>
      </c>
      <c r="R3740" t="str">
        <f ca="1">IF(YEAR(Table1[[#This Row],[Joining Date]])=YEAR(TODAY()),"Yes","No")</f>
        <v>No</v>
      </c>
      <c r="S3740" t="str">
        <f ca="1">IF(Table1[[#This Row],[Experience]]&gt;5,"Yes","No")</f>
        <v>No</v>
      </c>
      <c r="T3740" t="str">
        <f>TEXT(Table1[[#This Row],[Joining Date]],"mmmm")</f>
        <v>June</v>
      </c>
      <c r="U3740" t="str">
        <f>TEXT(Table1[[#This Row],[Joining Date]],"yyyy")</f>
        <v>2022</v>
      </c>
      <c r="V3740" s="5">
        <f ca="1">TODAY()-Table1[[#This Row],[Joining Date]]</f>
        <v>1522</v>
      </c>
      <c r="W3740" t="str">
        <f>LEFT(Table1[[#This Row],[Employee Name]],FIND(" ",Table1[[#This Row],[Employee Name]])-1)</f>
        <v>Meera</v>
      </c>
      <c r="X3740" t="str">
        <f>RIGHT(Table1[[#This Row],[Employee Name]],LEN(Table1[[#This Row],[Employee Name]])-FIND(" ",Table1[[#This Row],[Employee Name]]))</f>
        <v>Joshi</v>
      </c>
      <c r="Y3740" t="str">
        <f>Table1[[#This Row],[Department]]&amp;"-"&amp;Table1[[#This Row],[Employee ID]]</f>
        <v>Marketing-E00158</v>
      </c>
      <c r="Z3740" t="str">
        <f>LEFT(Table1[[#This Row],[Department]],3)</f>
        <v>Mar</v>
      </c>
      <c r="AA3740" t="str">
        <f>_xlfn.XLOOKUP(Table1[[#This Row],[Manager ID]],MANAGERS!A:A,MANAGERS!B:B)</f>
        <v>Manager_13</v>
      </c>
      <c r="AB3740" t="str" cm="1">
        <f t="array" ref="AB3740">_xlfn.XLOOKUP(Table1[[#This Row],[Manager ID]],Table2[[#All],[Manager ID]],Table2[[#All],[Department Head]])</f>
        <v>HR</v>
      </c>
      <c r="AC3740" s="2">
        <f>_xlfn.XLOOKUP(Table1[[#This Row],[City]],L:L,O:O)</f>
        <v>0.23486488519629886</v>
      </c>
      <c r="AD3740" t="str" cm="1">
        <f t="array" ref="AD3740">_xlfn.IFS(Table1[[#This Row],[Performance Score]]&gt;=90,"Excellent",Table1[[#This Row],[Performance Score]]&gt;=75,"Good",Table1[[#This Row],[Performance Score]]&gt;=60,"Average",Table1[[#This Row],[Performance Score]]&lt;=60,"Need Improvement")</f>
        <v>Need Improvement</v>
      </c>
      <c r="AE3740" t="str">
        <f>IF(AND(Table1[[#This Row],[Attendance %]]&gt;=80,(Table1[[#This Row],[Performance Score]]&gt;=80)),"Eligible","Not Eligible")</f>
        <v>Not Eligible</v>
      </c>
      <c r="AF3740" t="str">
        <f>IF(Table1[[#This Row],[Performance Score]]&gt;=80,"High Performer","Low Performer")</f>
        <v>Low Performer</v>
      </c>
      <c r="AG3740" t="str" cm="1">
        <f t="array" aca="1" ref="AG3740" ca="1">_xlfn.IFS(Table1[[#This Row],[Experience]]&lt;=3,"Junior",Table1[[#This Row],[Experience]]&lt;=7,"Mid Level",Table1[[#This Row],[Experience]]&gt;=7,"Senior")</f>
        <v>Mid Level</v>
      </c>
      <c r="AH3740" t="str">
        <f>IF(Table1[[#This Row],[Attendance %]]&gt;75,"OK","Below 75")</f>
        <v>Below 75</v>
      </c>
      <c r="AI3740" t="b">
        <f>ISBLANK(Table1[[#This Row],[Employee ID]])</f>
        <v>0</v>
      </c>
      <c r="AJ3740" t="b">
        <f>ISNUMBER(Table1[[#This Row],[Total Salary  ]])</f>
        <v>1</v>
      </c>
      <c r="AK3740" t="str">
        <f>IFERROR(_xlfn.XLOOKUP(Table1[[#This Row],[Manager ID]],MANAGERS!A:A,MANAGERS!B:B),"Not Found")</f>
        <v>Manager_13</v>
      </c>
    </row>
    <row r="3741" spans="1:37" x14ac:dyDescent="0.2">
      <c r="A3741" t="s">
        <v>427</v>
      </c>
      <c r="B3741" t="s">
        <v>89</v>
      </c>
      <c r="C3741" t="s">
        <v>21</v>
      </c>
      <c r="D3741" t="s">
        <v>16</v>
      </c>
      <c r="E3741" t="s">
        <v>17</v>
      </c>
      <c r="F3741" s="1">
        <v>44233</v>
      </c>
      <c r="G3741" s="1">
        <v>35570</v>
      </c>
      <c r="H3741">
        <v>49232</v>
      </c>
      <c r="I3741">
        <v>17157</v>
      </c>
      <c r="J3741">
        <v>84</v>
      </c>
      <c r="K3741">
        <v>63</v>
      </c>
      <c r="L3741" t="s">
        <v>37</v>
      </c>
      <c r="M3741">
        <v>115</v>
      </c>
      <c r="N3741">
        <f>Table1[[#This Row],[Basic Salary]]+Table1[[#This Row],[Bonus]]</f>
        <v>66389</v>
      </c>
      <c r="O3741" s="2">
        <f>Table1[[#This Row],[Bonus]]/Table1[[#This Row],[Basic Salary]]</f>
        <v>0.34849285017874554</v>
      </c>
      <c r="P3741">
        <f ca="1">DATEDIF(Table1[[#This Row],[Date of Birth]],TODAY(),"Y")</f>
        <v>29</v>
      </c>
      <c r="Q3741">
        <f ca="1">DATEDIF(Table1[[#This Row],[Joining Date]],TODAY(),"Y")</f>
        <v>5</v>
      </c>
      <c r="R3741" t="str">
        <f ca="1">IF(YEAR(Table1[[#This Row],[Joining Date]])=YEAR(TODAY()),"Yes","No")</f>
        <v>No</v>
      </c>
      <c r="S3741" t="str">
        <f ca="1">IF(Table1[[#This Row],[Experience]]&gt;5,"Yes","No")</f>
        <v>No</v>
      </c>
      <c r="T3741" t="str">
        <f>TEXT(Table1[[#This Row],[Joining Date]],"mmmm")</f>
        <v>February</v>
      </c>
      <c r="U3741" t="str">
        <f>TEXT(Table1[[#This Row],[Joining Date]],"yyyy")</f>
        <v>2021</v>
      </c>
      <c r="V3741" s="5">
        <f ca="1">TODAY()-Table1[[#This Row],[Joining Date]]</f>
        <v>2006</v>
      </c>
      <c r="W3741" t="str">
        <f>LEFT(Table1[[#This Row],[Employee Name]],FIND(" ",Table1[[#This Row],[Employee Name]])-1)</f>
        <v>Tarun</v>
      </c>
      <c r="X3741" t="str">
        <f>RIGHT(Table1[[#This Row],[Employee Name]],LEN(Table1[[#This Row],[Employee Name]])-FIND(" ",Table1[[#This Row],[Employee Name]]))</f>
        <v>Verma</v>
      </c>
      <c r="Y3741" t="str">
        <f>Table1[[#This Row],[Department]]&amp;"-"&amp;Table1[[#This Row],[Employee ID]]</f>
        <v>HR-E00371</v>
      </c>
      <c r="Z3741" t="str">
        <f>LEFT(Table1[[#This Row],[Department]],3)</f>
        <v>HR</v>
      </c>
      <c r="AA3741" t="str">
        <f>_xlfn.XLOOKUP(Table1[[#This Row],[Manager ID]],MANAGERS!A:A,MANAGERS!B:B)</f>
        <v>Manager_15</v>
      </c>
      <c r="AB3741" t="str" cm="1">
        <f t="array" ref="AB3741">_xlfn.XLOOKUP(Table1[[#This Row],[Manager ID]],Table2[[#All],[Manager ID]],Table2[[#All],[Department Head]])</f>
        <v>Support</v>
      </c>
      <c r="AC3741" s="2">
        <f>_xlfn.XLOOKUP(Table1[[#This Row],[City]],L:L,O:O)</f>
        <v>0.24036902712549932</v>
      </c>
      <c r="AD3741" t="str" cm="1">
        <f t="array" ref="AD3741">_xlfn.IFS(Table1[[#This Row],[Performance Score]]&gt;=90,"Excellent",Table1[[#This Row],[Performance Score]]&gt;=75,"Good",Table1[[#This Row],[Performance Score]]&gt;=60,"Average",Table1[[#This Row],[Performance Score]]&lt;=60,"Need Improvement")</f>
        <v>Average</v>
      </c>
      <c r="AE3741" t="str">
        <f>IF(AND(Table1[[#This Row],[Attendance %]]&gt;=80,(Table1[[#This Row],[Performance Score]]&gt;=80)),"Eligible","Not Eligible")</f>
        <v>Not Eligible</v>
      </c>
      <c r="AF3741" t="str">
        <f>IF(Table1[[#This Row],[Performance Score]]&gt;=80,"High Performer","Low Performer")</f>
        <v>Low Performer</v>
      </c>
      <c r="AG3741" t="str" cm="1">
        <f t="array" aca="1" ref="AG3741" ca="1">_xlfn.IFS(Table1[[#This Row],[Experience]]&lt;=3,"Junior",Table1[[#This Row],[Experience]]&lt;=7,"Mid Level",Table1[[#This Row],[Experience]]&gt;=7,"Senior")</f>
        <v>Mid Level</v>
      </c>
      <c r="AH3741" t="str">
        <f>IF(Table1[[#This Row],[Attendance %]]&gt;75,"OK","Below 75")</f>
        <v>OK</v>
      </c>
      <c r="AI3741" t="b">
        <f>ISBLANK(Table1[[#This Row],[Employee ID]])</f>
        <v>0</v>
      </c>
      <c r="AJ3741" t="b">
        <f>ISNUMBER(Table1[[#This Row],[Total Salary  ]])</f>
        <v>1</v>
      </c>
      <c r="AK3741" t="str">
        <f>IFERROR(_xlfn.XLOOKUP(Table1[[#This Row],[Manager ID]],MANAGERS!A:A,MANAGERS!B:B),"Not Found")</f>
        <v>Manager_15</v>
      </c>
    </row>
    <row r="3742" spans="1:37" x14ac:dyDescent="0.2">
      <c r="A3742" t="s">
        <v>2049</v>
      </c>
      <c r="B3742" t="s">
        <v>29</v>
      </c>
      <c r="C3742" t="s">
        <v>21</v>
      </c>
      <c r="D3742" t="s">
        <v>46</v>
      </c>
      <c r="E3742" t="s">
        <v>17</v>
      </c>
      <c r="F3742" s="1">
        <v>42206</v>
      </c>
      <c r="G3742" s="1">
        <v>31033</v>
      </c>
      <c r="H3742">
        <v>41268</v>
      </c>
      <c r="I3742">
        <v>25109</v>
      </c>
      <c r="J3742">
        <v>68</v>
      </c>
      <c r="K3742">
        <v>86</v>
      </c>
      <c r="L3742" t="s">
        <v>23</v>
      </c>
      <c r="M3742">
        <v>106</v>
      </c>
      <c r="N3742">
        <f>Table1[[#This Row],[Basic Salary]]+Table1[[#This Row],[Bonus]]</f>
        <v>66377</v>
      </c>
      <c r="O3742" s="2">
        <f>Table1[[#This Row],[Bonus]]/Table1[[#This Row],[Basic Salary]]</f>
        <v>0.60843753028981296</v>
      </c>
      <c r="P3742">
        <f ca="1">DATEDIF(Table1[[#This Row],[Date of Birth]],TODAY(),"Y")</f>
        <v>41</v>
      </c>
      <c r="Q3742">
        <f ca="1">DATEDIF(Table1[[#This Row],[Joining Date]],TODAY(),"Y")</f>
        <v>11</v>
      </c>
      <c r="R3742" t="str">
        <f ca="1">IF(YEAR(Table1[[#This Row],[Joining Date]])=YEAR(TODAY()),"Yes","No")</f>
        <v>No</v>
      </c>
      <c r="S3742" t="str">
        <f ca="1">IF(Table1[[#This Row],[Experience]]&gt;5,"Yes","No")</f>
        <v>Yes</v>
      </c>
      <c r="T3742" t="str">
        <f>TEXT(Table1[[#This Row],[Joining Date]],"mmmm")</f>
        <v>July</v>
      </c>
      <c r="U3742" t="str">
        <f>TEXT(Table1[[#This Row],[Joining Date]],"yyyy")</f>
        <v>2015</v>
      </c>
      <c r="V3742" s="5">
        <f ca="1">TODAY()-Table1[[#This Row],[Joining Date]]</f>
        <v>4033</v>
      </c>
      <c r="W3742" t="str">
        <f>LEFT(Table1[[#This Row],[Employee Name]],FIND(" ",Table1[[#This Row],[Employee Name]])-1)</f>
        <v>Vikram</v>
      </c>
      <c r="X3742" t="str">
        <f>RIGHT(Table1[[#This Row],[Employee Name]],LEN(Table1[[#This Row],[Employee Name]])-FIND(" ",Table1[[#This Row],[Employee Name]]))</f>
        <v>Singh</v>
      </c>
      <c r="Y3742" t="str">
        <f>Table1[[#This Row],[Department]]&amp;"-"&amp;Table1[[#This Row],[Employee ID]]</f>
        <v>Support-E01993</v>
      </c>
      <c r="Z3742" t="str">
        <f>LEFT(Table1[[#This Row],[Department]],3)</f>
        <v>Sup</v>
      </c>
      <c r="AA3742" t="str">
        <f>_xlfn.XLOOKUP(Table1[[#This Row],[Manager ID]],MANAGERS!A:A,MANAGERS!B:B)</f>
        <v>Manager_6</v>
      </c>
      <c r="AB3742" t="str" cm="1">
        <f t="array" ref="AB3742">_xlfn.XLOOKUP(Table1[[#This Row],[Manager ID]],Table2[[#All],[Manager ID]],Table2[[#All],[Department Head]])</f>
        <v>HR</v>
      </c>
      <c r="AC3742" s="2">
        <f>_xlfn.XLOOKUP(Table1[[#This Row],[City]],L:L,O:O)</f>
        <v>0.23486488519629886</v>
      </c>
      <c r="AD3742" t="str" cm="1">
        <f t="array" ref="AD3742">_xlfn.IFS(Table1[[#This Row],[Performance Score]]&gt;=90,"Excellent",Table1[[#This Row],[Performance Score]]&gt;=75,"Good",Table1[[#This Row],[Performance Score]]&gt;=60,"Average",Table1[[#This Row],[Performance Score]]&lt;=60,"Need Improvement")</f>
        <v>Good</v>
      </c>
      <c r="AE3742" t="str">
        <f>IF(AND(Table1[[#This Row],[Attendance %]]&gt;=80,(Table1[[#This Row],[Performance Score]]&gt;=80)),"Eligible","Not Eligible")</f>
        <v>Not Eligible</v>
      </c>
      <c r="AF3742" t="str">
        <f>IF(Table1[[#This Row],[Performance Score]]&gt;=80,"High Performer","Low Performer")</f>
        <v>High Performer</v>
      </c>
      <c r="AG3742" t="str" cm="1">
        <f t="array" aca="1" ref="AG3742" ca="1">_xlfn.IFS(Table1[[#This Row],[Experience]]&lt;=3,"Junior",Table1[[#This Row],[Experience]]&lt;=7,"Mid Level",Table1[[#This Row],[Experience]]&gt;=7,"Senior")</f>
        <v>Senior</v>
      </c>
      <c r="AH3742" t="str">
        <f>IF(Table1[[#This Row],[Attendance %]]&gt;75,"OK","Below 75")</f>
        <v>Below 75</v>
      </c>
      <c r="AI3742" t="b">
        <f>ISBLANK(Table1[[#This Row],[Employee ID]])</f>
        <v>0</v>
      </c>
      <c r="AJ3742" t="b">
        <f>ISNUMBER(Table1[[#This Row],[Total Salary  ]])</f>
        <v>1</v>
      </c>
      <c r="AK3742" t="str">
        <f>IFERROR(_xlfn.XLOOKUP(Table1[[#This Row],[Manager ID]],MANAGERS!A:A,MANAGERS!B:B),"Not Found")</f>
        <v>Manager_6</v>
      </c>
    </row>
    <row r="3743" spans="1:37" x14ac:dyDescent="0.2">
      <c r="A3743" t="s">
        <v>2436</v>
      </c>
      <c r="B3743" t="s">
        <v>85</v>
      </c>
      <c r="C3743" t="s">
        <v>15</v>
      </c>
      <c r="D3743" t="s">
        <v>25</v>
      </c>
      <c r="E3743" t="s">
        <v>51</v>
      </c>
      <c r="F3743" s="1">
        <v>42392</v>
      </c>
      <c r="G3743" s="1">
        <v>38396</v>
      </c>
      <c r="H3743">
        <v>43283</v>
      </c>
      <c r="I3743">
        <v>23076</v>
      </c>
      <c r="J3743">
        <v>81</v>
      </c>
      <c r="K3743">
        <v>46</v>
      </c>
      <c r="L3743" t="s">
        <v>23</v>
      </c>
      <c r="M3743">
        <v>104</v>
      </c>
      <c r="N3743">
        <f>Table1[[#This Row],[Basic Salary]]+Table1[[#This Row],[Bonus]]</f>
        <v>66359</v>
      </c>
      <c r="O3743" s="2">
        <f>Table1[[#This Row],[Bonus]]/Table1[[#This Row],[Basic Salary]]</f>
        <v>0.53314234225908552</v>
      </c>
      <c r="P3743">
        <f ca="1">DATEDIF(Table1[[#This Row],[Date of Birth]],TODAY(),"Y")</f>
        <v>21</v>
      </c>
      <c r="Q3743">
        <f ca="1">DATEDIF(Table1[[#This Row],[Joining Date]],TODAY(),"Y")</f>
        <v>10</v>
      </c>
      <c r="R3743" t="str">
        <f ca="1">IF(YEAR(Table1[[#This Row],[Joining Date]])=YEAR(TODAY()),"Yes","No")</f>
        <v>No</v>
      </c>
      <c r="S3743" t="str">
        <f ca="1">IF(Table1[[#This Row],[Experience]]&gt;5,"Yes","No")</f>
        <v>Yes</v>
      </c>
      <c r="T3743" t="str">
        <f>TEXT(Table1[[#This Row],[Joining Date]],"mmmm")</f>
        <v>January</v>
      </c>
      <c r="U3743" t="str">
        <f>TEXT(Table1[[#This Row],[Joining Date]],"yyyy")</f>
        <v>2016</v>
      </c>
      <c r="V3743" s="5">
        <f ca="1">TODAY()-Table1[[#This Row],[Joining Date]]</f>
        <v>3847</v>
      </c>
      <c r="W3743" t="str">
        <f>LEFT(Table1[[#This Row],[Employee Name]],FIND(" ",Table1[[#This Row],[Employee Name]])-1)</f>
        <v>Pooja</v>
      </c>
      <c r="X3743" t="str">
        <f>RIGHT(Table1[[#This Row],[Employee Name]],LEN(Table1[[#This Row],[Employee Name]])-FIND(" ",Table1[[#This Row],[Employee Name]]))</f>
        <v>Das</v>
      </c>
      <c r="Y3743" t="str">
        <f>Table1[[#This Row],[Department]]&amp;"-"&amp;Table1[[#This Row],[Employee ID]]</f>
        <v>Finance-E02380</v>
      </c>
      <c r="Z3743" t="str">
        <f>LEFT(Table1[[#This Row],[Department]],3)</f>
        <v>Fin</v>
      </c>
      <c r="AA3743" t="str">
        <f>_xlfn.XLOOKUP(Table1[[#This Row],[Manager ID]],MANAGERS!A:A,MANAGERS!B:B)</f>
        <v>Manager_4</v>
      </c>
      <c r="AB3743" t="str" cm="1">
        <f t="array" ref="AB3743">_xlfn.XLOOKUP(Table1[[#This Row],[Manager ID]],Table2[[#All],[Manager ID]],Table2[[#All],[Department Head]])</f>
        <v>Finance</v>
      </c>
      <c r="AC3743" s="2">
        <f>_xlfn.XLOOKUP(Table1[[#This Row],[City]],L:L,O:O)</f>
        <v>0.23486488519629886</v>
      </c>
      <c r="AD3743" t="str" cm="1">
        <f t="array" ref="AD3743">_xlfn.IFS(Table1[[#This Row],[Performance Score]]&gt;=90,"Excellent",Table1[[#This Row],[Performance Score]]&gt;=75,"Good",Table1[[#This Row],[Performance Score]]&gt;=60,"Average",Table1[[#This Row],[Performance Score]]&lt;=60,"Need Improvement")</f>
        <v>Need Improvement</v>
      </c>
      <c r="AE3743" t="str">
        <f>IF(AND(Table1[[#This Row],[Attendance %]]&gt;=80,(Table1[[#This Row],[Performance Score]]&gt;=80)),"Eligible","Not Eligible")</f>
        <v>Not Eligible</v>
      </c>
      <c r="AF3743" t="str">
        <f>IF(Table1[[#This Row],[Performance Score]]&gt;=80,"High Performer","Low Performer")</f>
        <v>Low Performer</v>
      </c>
      <c r="AG3743" t="str" cm="1">
        <f t="array" aca="1" ref="AG3743" ca="1">_xlfn.IFS(Table1[[#This Row],[Experience]]&lt;=3,"Junior",Table1[[#This Row],[Experience]]&lt;=7,"Mid Level",Table1[[#This Row],[Experience]]&gt;=7,"Senior")</f>
        <v>Senior</v>
      </c>
      <c r="AH3743" t="str">
        <f>IF(Table1[[#This Row],[Attendance %]]&gt;75,"OK","Below 75")</f>
        <v>OK</v>
      </c>
      <c r="AI3743" t="b">
        <f>ISBLANK(Table1[[#This Row],[Employee ID]])</f>
        <v>0</v>
      </c>
      <c r="AJ3743" t="b">
        <f>ISNUMBER(Table1[[#This Row],[Total Salary  ]])</f>
        <v>1</v>
      </c>
      <c r="AK3743" t="str">
        <f>IFERROR(_xlfn.XLOOKUP(Table1[[#This Row],[Manager ID]],MANAGERS!A:A,MANAGERS!B:B),"Not Found")</f>
        <v>Manager_4</v>
      </c>
    </row>
    <row r="3744" spans="1:37" x14ac:dyDescent="0.2">
      <c r="A3744" t="s">
        <v>2708</v>
      </c>
      <c r="B3744" t="s">
        <v>71</v>
      </c>
      <c r="C3744" t="s">
        <v>15</v>
      </c>
      <c r="D3744" t="s">
        <v>25</v>
      </c>
      <c r="E3744" t="s">
        <v>30</v>
      </c>
      <c r="F3744" s="1">
        <v>45534</v>
      </c>
      <c r="G3744" s="1">
        <v>34177</v>
      </c>
      <c r="H3744">
        <v>59080</v>
      </c>
      <c r="I3744">
        <v>7251</v>
      </c>
      <c r="J3744">
        <v>92</v>
      </c>
      <c r="K3744">
        <v>77</v>
      </c>
      <c r="L3744" t="s">
        <v>23</v>
      </c>
      <c r="M3744">
        <v>116</v>
      </c>
      <c r="N3744">
        <f>Table1[[#This Row],[Basic Salary]]+Table1[[#This Row],[Bonus]]</f>
        <v>66331</v>
      </c>
      <c r="O3744" s="2">
        <f>Table1[[#This Row],[Bonus]]/Table1[[#This Row],[Basic Salary]]</f>
        <v>0.12273188896411645</v>
      </c>
      <c r="P3744">
        <f ca="1">DATEDIF(Table1[[#This Row],[Date of Birth]],TODAY(),"Y")</f>
        <v>33</v>
      </c>
      <c r="Q3744">
        <f ca="1">DATEDIF(Table1[[#This Row],[Joining Date]],TODAY(),"Y")</f>
        <v>1</v>
      </c>
      <c r="R3744" t="str">
        <f ca="1">IF(YEAR(Table1[[#This Row],[Joining Date]])=YEAR(TODAY()),"Yes","No")</f>
        <v>No</v>
      </c>
      <c r="S3744" t="str">
        <f ca="1">IF(Table1[[#This Row],[Experience]]&gt;5,"Yes","No")</f>
        <v>No</v>
      </c>
      <c r="T3744" t="str">
        <f>TEXT(Table1[[#This Row],[Joining Date]],"mmmm")</f>
        <v>August</v>
      </c>
      <c r="U3744" t="str">
        <f>TEXT(Table1[[#This Row],[Joining Date]],"yyyy")</f>
        <v>2024</v>
      </c>
      <c r="V3744" s="5">
        <f ca="1">TODAY()-Table1[[#This Row],[Joining Date]]</f>
        <v>705</v>
      </c>
      <c r="W3744" t="str">
        <f>LEFT(Table1[[#This Row],[Employee Name]],FIND(" ",Table1[[#This Row],[Employee Name]])-1)</f>
        <v>Sneha</v>
      </c>
      <c r="X3744" t="str">
        <f>RIGHT(Table1[[#This Row],[Employee Name]],LEN(Table1[[#This Row],[Employee Name]])-FIND(" ",Table1[[#This Row],[Employee Name]]))</f>
        <v>Iyer</v>
      </c>
      <c r="Y3744" t="str">
        <f>Table1[[#This Row],[Department]]&amp;"-"&amp;Table1[[#This Row],[Employee ID]]</f>
        <v>Finance-E02652</v>
      </c>
      <c r="Z3744" t="str">
        <f>LEFT(Table1[[#This Row],[Department]],3)</f>
        <v>Fin</v>
      </c>
      <c r="AA3744" t="str">
        <f>_xlfn.XLOOKUP(Table1[[#This Row],[Manager ID]],MANAGERS!A:A,MANAGERS!B:B)</f>
        <v>Manager_16</v>
      </c>
      <c r="AB3744" t="str" cm="1">
        <f t="array" ref="AB3744">_xlfn.XLOOKUP(Table1[[#This Row],[Manager ID]],Table2[[#All],[Manager ID]],Table2[[#All],[Department Head]])</f>
        <v>Sales</v>
      </c>
      <c r="AC3744" s="2">
        <f>_xlfn.XLOOKUP(Table1[[#This Row],[City]],L:L,O:O)</f>
        <v>0.23486488519629886</v>
      </c>
      <c r="AD3744" t="str" cm="1">
        <f t="array" ref="AD3744">_xlfn.IFS(Table1[[#This Row],[Performance Score]]&gt;=90,"Excellent",Table1[[#This Row],[Performance Score]]&gt;=75,"Good",Table1[[#This Row],[Performance Score]]&gt;=60,"Average",Table1[[#This Row],[Performance Score]]&lt;=60,"Need Improvement")</f>
        <v>Good</v>
      </c>
      <c r="AE3744" t="str">
        <f>IF(AND(Table1[[#This Row],[Attendance %]]&gt;=80,(Table1[[#This Row],[Performance Score]]&gt;=80)),"Eligible","Not Eligible")</f>
        <v>Not Eligible</v>
      </c>
      <c r="AF3744" t="str">
        <f>IF(Table1[[#This Row],[Performance Score]]&gt;=80,"High Performer","Low Performer")</f>
        <v>Low Performer</v>
      </c>
      <c r="AG3744" t="str" cm="1">
        <f t="array" aca="1" ref="AG3744" ca="1">_xlfn.IFS(Table1[[#This Row],[Experience]]&lt;=3,"Junior",Table1[[#This Row],[Experience]]&lt;=7,"Mid Level",Table1[[#This Row],[Experience]]&gt;=7,"Senior")</f>
        <v>Junior</v>
      </c>
      <c r="AH3744" t="str">
        <f>IF(Table1[[#This Row],[Attendance %]]&gt;75,"OK","Below 75")</f>
        <v>OK</v>
      </c>
      <c r="AI3744" t="b">
        <f>ISBLANK(Table1[[#This Row],[Employee ID]])</f>
        <v>0</v>
      </c>
      <c r="AJ3744" t="b">
        <f>ISNUMBER(Table1[[#This Row],[Total Salary  ]])</f>
        <v>1</v>
      </c>
      <c r="AK3744" t="str">
        <f>IFERROR(_xlfn.XLOOKUP(Table1[[#This Row],[Manager ID]],MANAGERS!A:A,MANAGERS!B:B),"Not Found")</f>
        <v>Manager_16</v>
      </c>
    </row>
    <row r="3745" spans="1:37" x14ac:dyDescent="0.2">
      <c r="A3745" t="s">
        <v>1190</v>
      </c>
      <c r="B3745" t="s">
        <v>39</v>
      </c>
      <c r="C3745" t="s">
        <v>21</v>
      </c>
      <c r="D3745" t="s">
        <v>43</v>
      </c>
      <c r="E3745" t="s">
        <v>65</v>
      </c>
      <c r="F3745" s="1">
        <v>43796</v>
      </c>
      <c r="G3745" s="1">
        <v>33005</v>
      </c>
      <c r="H3745">
        <v>38051</v>
      </c>
      <c r="I3745">
        <v>28266</v>
      </c>
      <c r="J3745">
        <v>68</v>
      </c>
      <c r="K3745">
        <v>72</v>
      </c>
      <c r="L3745" t="s">
        <v>53</v>
      </c>
      <c r="M3745">
        <v>119</v>
      </c>
      <c r="N3745">
        <f>Table1[[#This Row],[Basic Salary]]+Table1[[#This Row],[Bonus]]</f>
        <v>66317</v>
      </c>
      <c r="O3745" s="2">
        <f>Table1[[#This Row],[Bonus]]/Table1[[#This Row],[Basic Salary]]</f>
        <v>0.74284512890594201</v>
      </c>
      <c r="P3745">
        <f ca="1">DATEDIF(Table1[[#This Row],[Date of Birth]],TODAY(),"Y")</f>
        <v>36</v>
      </c>
      <c r="Q3745">
        <f ca="1">DATEDIF(Table1[[#This Row],[Joining Date]],TODAY(),"Y")</f>
        <v>6</v>
      </c>
      <c r="R3745" t="str">
        <f ca="1">IF(YEAR(Table1[[#This Row],[Joining Date]])=YEAR(TODAY()),"Yes","No")</f>
        <v>No</v>
      </c>
      <c r="S3745" t="str">
        <f ca="1">IF(Table1[[#This Row],[Experience]]&gt;5,"Yes","No")</f>
        <v>Yes</v>
      </c>
      <c r="T3745" t="str">
        <f>TEXT(Table1[[#This Row],[Joining Date]],"mmmm")</f>
        <v>November</v>
      </c>
      <c r="U3745" t="str">
        <f>TEXT(Table1[[#This Row],[Joining Date]],"yyyy")</f>
        <v>2019</v>
      </c>
      <c r="V3745" s="5">
        <f ca="1">TODAY()-Table1[[#This Row],[Joining Date]]</f>
        <v>2443</v>
      </c>
      <c r="W3745" t="str">
        <f>LEFT(Table1[[#This Row],[Employee Name]],FIND(" ",Table1[[#This Row],[Employee Name]])-1)</f>
        <v>Karan</v>
      </c>
      <c r="X3745" t="str">
        <f>RIGHT(Table1[[#This Row],[Employee Name]],LEN(Table1[[#This Row],[Employee Name]])-FIND(" ",Table1[[#This Row],[Employee Name]]))</f>
        <v>Malhotra</v>
      </c>
      <c r="Y3745" t="str">
        <f>Table1[[#This Row],[Department]]&amp;"-"&amp;Table1[[#This Row],[Employee ID]]</f>
        <v>Operations-E01134</v>
      </c>
      <c r="Z3745" t="str">
        <f>LEFT(Table1[[#This Row],[Department]],3)</f>
        <v>Ope</v>
      </c>
      <c r="AA3745" t="str">
        <f>_xlfn.XLOOKUP(Table1[[#This Row],[Manager ID]],MANAGERS!A:A,MANAGERS!B:B)</f>
        <v>Manager_19</v>
      </c>
      <c r="AB3745" t="str" cm="1">
        <f t="array" ref="AB3745">_xlfn.XLOOKUP(Table1[[#This Row],[Manager ID]],Table2[[#All],[Manager ID]],Table2[[#All],[Department Head]])</f>
        <v>Support</v>
      </c>
      <c r="AC3745" s="2">
        <f>_xlfn.XLOOKUP(Table1[[#This Row],[City]],L:L,O:O)</f>
        <v>0.23685887225230964</v>
      </c>
      <c r="AD3745" t="str" cm="1">
        <f t="array" ref="AD3745">_xlfn.IFS(Table1[[#This Row],[Performance Score]]&gt;=90,"Excellent",Table1[[#This Row],[Performance Score]]&gt;=75,"Good",Table1[[#This Row],[Performance Score]]&gt;=60,"Average",Table1[[#This Row],[Performance Score]]&lt;=60,"Need Improvement")</f>
        <v>Average</v>
      </c>
      <c r="AE3745" t="str">
        <f>IF(AND(Table1[[#This Row],[Attendance %]]&gt;=80,(Table1[[#This Row],[Performance Score]]&gt;=80)),"Eligible","Not Eligible")</f>
        <v>Not Eligible</v>
      </c>
      <c r="AF3745" t="str">
        <f>IF(Table1[[#This Row],[Performance Score]]&gt;=80,"High Performer","Low Performer")</f>
        <v>Low Performer</v>
      </c>
      <c r="AG3745" t="str" cm="1">
        <f t="array" aca="1" ref="AG3745" ca="1">_xlfn.IFS(Table1[[#This Row],[Experience]]&lt;=3,"Junior",Table1[[#This Row],[Experience]]&lt;=7,"Mid Level",Table1[[#This Row],[Experience]]&gt;=7,"Senior")</f>
        <v>Mid Level</v>
      </c>
      <c r="AH3745" t="str">
        <f>IF(Table1[[#This Row],[Attendance %]]&gt;75,"OK","Below 75")</f>
        <v>Below 75</v>
      </c>
      <c r="AI3745" t="b">
        <f>ISBLANK(Table1[[#This Row],[Employee ID]])</f>
        <v>0</v>
      </c>
      <c r="AJ3745" t="b">
        <f>ISNUMBER(Table1[[#This Row],[Total Salary  ]])</f>
        <v>1</v>
      </c>
      <c r="AK3745" t="str">
        <f>IFERROR(_xlfn.XLOOKUP(Table1[[#This Row],[Manager ID]],MANAGERS!A:A,MANAGERS!B:B),"Not Found")</f>
        <v>Manager_19</v>
      </c>
    </row>
    <row r="3746" spans="1:37" x14ac:dyDescent="0.2">
      <c r="A3746" t="s">
        <v>173</v>
      </c>
      <c r="B3746" t="s">
        <v>60</v>
      </c>
      <c r="C3746" t="s">
        <v>21</v>
      </c>
      <c r="D3746" t="s">
        <v>46</v>
      </c>
      <c r="E3746" t="s">
        <v>17</v>
      </c>
      <c r="F3746" s="1">
        <v>45856</v>
      </c>
      <c r="G3746" s="1">
        <v>35307</v>
      </c>
      <c r="H3746">
        <v>39201</v>
      </c>
      <c r="I3746">
        <v>27113</v>
      </c>
      <c r="J3746">
        <v>74</v>
      </c>
      <c r="K3746">
        <v>70</v>
      </c>
      <c r="L3746" t="s">
        <v>53</v>
      </c>
      <c r="M3746">
        <v>120</v>
      </c>
      <c r="N3746">
        <f>Table1[[#This Row],[Basic Salary]]+Table1[[#This Row],[Bonus]]</f>
        <v>66314</v>
      </c>
      <c r="O3746" s="2">
        <f>Table1[[#This Row],[Bonus]]/Table1[[#This Row],[Basic Salary]]</f>
        <v>0.69164051937450577</v>
      </c>
      <c r="P3746">
        <f ca="1">DATEDIF(Table1[[#This Row],[Date of Birth]],TODAY(),"Y")</f>
        <v>29</v>
      </c>
      <c r="Q3746">
        <f ca="1">DATEDIF(Table1[[#This Row],[Joining Date]],TODAY(),"Y")</f>
        <v>1</v>
      </c>
      <c r="R3746" t="str">
        <f ca="1">IF(YEAR(Table1[[#This Row],[Joining Date]])=YEAR(TODAY()),"Yes","No")</f>
        <v>No</v>
      </c>
      <c r="S3746" t="str">
        <f ca="1">IF(Table1[[#This Row],[Experience]]&gt;5,"Yes","No")</f>
        <v>No</v>
      </c>
      <c r="T3746" t="str">
        <f>TEXT(Table1[[#This Row],[Joining Date]],"mmmm")</f>
        <v>July</v>
      </c>
      <c r="U3746" t="str">
        <f>TEXT(Table1[[#This Row],[Joining Date]],"yyyy")</f>
        <v>2025</v>
      </c>
      <c r="V3746" s="5">
        <f ca="1">TODAY()-Table1[[#This Row],[Joining Date]]</f>
        <v>383</v>
      </c>
      <c r="W3746" t="str">
        <f>LEFT(Table1[[#This Row],[Employee Name]],FIND(" ",Table1[[#This Row],[Employee Name]])-1)</f>
        <v>Gayathri</v>
      </c>
      <c r="X3746" t="str">
        <f>RIGHT(Table1[[#This Row],[Employee Name]],LEN(Table1[[#This Row],[Employee Name]])-FIND(" ",Table1[[#This Row],[Employee Name]]))</f>
        <v>Iyer</v>
      </c>
      <c r="Y3746" t="str">
        <f>Table1[[#This Row],[Department]]&amp;"-"&amp;Table1[[#This Row],[Employee ID]]</f>
        <v>Support-E00117</v>
      </c>
      <c r="Z3746" t="str">
        <f>LEFT(Table1[[#This Row],[Department]],3)</f>
        <v>Sup</v>
      </c>
      <c r="AA3746" t="str">
        <f>_xlfn.XLOOKUP(Table1[[#This Row],[Manager ID]],MANAGERS!A:A,MANAGERS!B:B)</f>
        <v>Manager_20</v>
      </c>
      <c r="AB3746" t="str" cm="1">
        <f t="array" ref="AB3746">_xlfn.XLOOKUP(Table1[[#This Row],[Manager ID]],Table2[[#All],[Manager ID]],Table2[[#All],[Department Head]])</f>
        <v>Operations</v>
      </c>
      <c r="AC3746" s="2">
        <f>_xlfn.XLOOKUP(Table1[[#This Row],[City]],L:L,O:O)</f>
        <v>0.23685887225230964</v>
      </c>
      <c r="AD3746" t="str" cm="1">
        <f t="array" ref="AD3746">_xlfn.IFS(Table1[[#This Row],[Performance Score]]&gt;=90,"Excellent",Table1[[#This Row],[Performance Score]]&gt;=75,"Good",Table1[[#This Row],[Performance Score]]&gt;=60,"Average",Table1[[#This Row],[Performance Score]]&lt;=60,"Need Improvement")</f>
        <v>Average</v>
      </c>
      <c r="AE3746" t="str">
        <f>IF(AND(Table1[[#This Row],[Attendance %]]&gt;=80,(Table1[[#This Row],[Performance Score]]&gt;=80)),"Eligible","Not Eligible")</f>
        <v>Not Eligible</v>
      </c>
      <c r="AF3746" t="str">
        <f>IF(Table1[[#This Row],[Performance Score]]&gt;=80,"High Performer","Low Performer")</f>
        <v>Low Performer</v>
      </c>
      <c r="AG3746" t="str" cm="1">
        <f t="array" aca="1" ref="AG3746" ca="1">_xlfn.IFS(Table1[[#This Row],[Experience]]&lt;=3,"Junior",Table1[[#This Row],[Experience]]&lt;=7,"Mid Level",Table1[[#This Row],[Experience]]&gt;=7,"Senior")</f>
        <v>Junior</v>
      </c>
      <c r="AH3746" t="str">
        <f>IF(Table1[[#This Row],[Attendance %]]&gt;75,"OK","Below 75")</f>
        <v>Below 75</v>
      </c>
      <c r="AI3746" t="b">
        <f>ISBLANK(Table1[[#This Row],[Employee ID]])</f>
        <v>0</v>
      </c>
      <c r="AJ3746" t="b">
        <f>ISNUMBER(Table1[[#This Row],[Total Salary  ]])</f>
        <v>1</v>
      </c>
      <c r="AK3746" t="str">
        <f>IFERROR(_xlfn.XLOOKUP(Table1[[#This Row],[Manager ID]],MANAGERS!A:A,MANAGERS!B:B),"Not Found")</f>
        <v>Manager_20</v>
      </c>
    </row>
    <row r="3747" spans="1:37" x14ac:dyDescent="0.2">
      <c r="A3747" t="s">
        <v>4866</v>
      </c>
      <c r="B3747" t="s">
        <v>93</v>
      </c>
      <c r="C3747" t="s">
        <v>21</v>
      </c>
      <c r="D3747" t="s">
        <v>33</v>
      </c>
      <c r="E3747" t="s">
        <v>65</v>
      </c>
      <c r="F3747" s="1">
        <v>43597</v>
      </c>
      <c r="G3747" s="1">
        <v>29922</v>
      </c>
      <c r="H3747">
        <v>45996</v>
      </c>
      <c r="I3747">
        <v>20207</v>
      </c>
      <c r="J3747">
        <v>80</v>
      </c>
      <c r="K3747">
        <v>70</v>
      </c>
      <c r="L3747" t="s">
        <v>18</v>
      </c>
      <c r="M3747">
        <v>117</v>
      </c>
      <c r="N3747">
        <f>Table1[[#This Row],[Basic Salary]]+Table1[[#This Row],[Bonus]]</f>
        <v>66203</v>
      </c>
      <c r="O3747" s="2">
        <f>Table1[[#This Row],[Bonus]]/Table1[[#This Row],[Basic Salary]]</f>
        <v>0.43932081050526134</v>
      </c>
      <c r="P3747">
        <f ca="1">DATEDIF(Table1[[#This Row],[Date of Birth]],TODAY(),"Y")</f>
        <v>44</v>
      </c>
      <c r="Q3747">
        <f ca="1">DATEDIF(Table1[[#This Row],[Joining Date]],TODAY(),"Y")</f>
        <v>7</v>
      </c>
      <c r="R3747" t="str">
        <f ca="1">IF(YEAR(Table1[[#This Row],[Joining Date]])=YEAR(TODAY()),"Yes","No")</f>
        <v>No</v>
      </c>
      <c r="S3747" t="str">
        <f ca="1">IF(Table1[[#This Row],[Experience]]&gt;5,"Yes","No")</f>
        <v>Yes</v>
      </c>
      <c r="T3747" t="str">
        <f>TEXT(Table1[[#This Row],[Joining Date]],"mmmm")</f>
        <v>May</v>
      </c>
      <c r="U3747" t="str">
        <f>TEXT(Table1[[#This Row],[Joining Date]],"yyyy")</f>
        <v>2019</v>
      </c>
      <c r="V3747" s="5">
        <f ca="1">TODAY()-Table1[[#This Row],[Joining Date]]</f>
        <v>2642</v>
      </c>
      <c r="W3747" t="str">
        <f>LEFT(Table1[[#This Row],[Employee Name]],FIND(" ",Table1[[#This Row],[Employee Name]])-1)</f>
        <v>Priya</v>
      </c>
      <c r="X3747" t="str">
        <f>RIGHT(Table1[[#This Row],[Employee Name]],LEN(Table1[[#This Row],[Employee Name]])-FIND(" ",Table1[[#This Row],[Employee Name]]))</f>
        <v>Reddy</v>
      </c>
      <c r="Y3747" t="str">
        <f>Table1[[#This Row],[Department]]&amp;"-"&amp;Table1[[#This Row],[Employee ID]]</f>
        <v>Marketing-E04810</v>
      </c>
      <c r="Z3747" t="str">
        <f>LEFT(Table1[[#This Row],[Department]],3)</f>
        <v>Mar</v>
      </c>
      <c r="AA3747" t="str">
        <f>_xlfn.XLOOKUP(Table1[[#This Row],[Manager ID]],MANAGERS!A:A,MANAGERS!B:B)</f>
        <v>Manager_17</v>
      </c>
      <c r="AB3747" t="str" cm="1">
        <f t="array" ref="AB3747">_xlfn.XLOOKUP(Table1[[#This Row],[Manager ID]],Table2[[#All],[Manager ID]],Table2[[#All],[Department Head]])</f>
        <v>Finance</v>
      </c>
      <c r="AC3747" s="2">
        <f>_xlfn.XLOOKUP(Table1[[#This Row],[City]],L:L,O:O)</f>
        <v>0.21356479274849693</v>
      </c>
      <c r="AD3747" t="str" cm="1">
        <f t="array" ref="AD3747">_xlfn.IFS(Table1[[#This Row],[Performance Score]]&gt;=90,"Excellent",Table1[[#This Row],[Performance Score]]&gt;=75,"Good",Table1[[#This Row],[Performance Score]]&gt;=60,"Average",Table1[[#This Row],[Performance Score]]&lt;=60,"Need Improvement")</f>
        <v>Average</v>
      </c>
      <c r="AE3747" t="str">
        <f>IF(AND(Table1[[#This Row],[Attendance %]]&gt;=80,(Table1[[#This Row],[Performance Score]]&gt;=80)),"Eligible","Not Eligible")</f>
        <v>Not Eligible</v>
      </c>
      <c r="AF3747" t="str">
        <f>IF(Table1[[#This Row],[Performance Score]]&gt;=80,"High Performer","Low Performer")</f>
        <v>Low Performer</v>
      </c>
      <c r="AG3747" t="str" cm="1">
        <f t="array" aca="1" ref="AG3747" ca="1">_xlfn.IFS(Table1[[#This Row],[Experience]]&lt;=3,"Junior",Table1[[#This Row],[Experience]]&lt;=7,"Mid Level",Table1[[#This Row],[Experience]]&gt;=7,"Senior")</f>
        <v>Mid Level</v>
      </c>
      <c r="AH3747" t="str">
        <f>IF(Table1[[#This Row],[Attendance %]]&gt;75,"OK","Below 75")</f>
        <v>OK</v>
      </c>
      <c r="AI3747" t="b">
        <f>ISBLANK(Table1[[#This Row],[Employee ID]])</f>
        <v>0</v>
      </c>
      <c r="AJ3747" t="b">
        <f>ISNUMBER(Table1[[#This Row],[Total Salary  ]])</f>
        <v>1</v>
      </c>
      <c r="AK3747" t="str">
        <f>IFERROR(_xlfn.XLOOKUP(Table1[[#This Row],[Manager ID]],MANAGERS!A:A,MANAGERS!B:B),"Not Found")</f>
        <v>Manager_17</v>
      </c>
    </row>
    <row r="3748" spans="1:37" x14ac:dyDescent="0.2">
      <c r="A3748" t="s">
        <v>3076</v>
      </c>
      <c r="B3748" t="s">
        <v>71</v>
      </c>
      <c r="C3748" t="s">
        <v>21</v>
      </c>
      <c r="D3748" t="s">
        <v>33</v>
      </c>
      <c r="E3748" t="s">
        <v>22</v>
      </c>
      <c r="F3748" s="1">
        <v>43382</v>
      </c>
      <c r="G3748" s="1">
        <v>36045</v>
      </c>
      <c r="H3748">
        <v>60909</v>
      </c>
      <c r="I3748">
        <v>5264</v>
      </c>
      <c r="J3748">
        <v>99</v>
      </c>
      <c r="K3748">
        <v>91</v>
      </c>
      <c r="L3748" t="s">
        <v>23</v>
      </c>
      <c r="M3748">
        <v>110</v>
      </c>
      <c r="N3748">
        <f>Table1[[#This Row],[Basic Salary]]+Table1[[#This Row],[Bonus]]</f>
        <v>66173</v>
      </c>
      <c r="O3748" s="2">
        <f>Table1[[#This Row],[Bonus]]/Table1[[#This Row],[Basic Salary]]</f>
        <v>8.6424009588074016E-2</v>
      </c>
      <c r="P3748">
        <f ca="1">DATEDIF(Table1[[#This Row],[Date of Birth]],TODAY(),"Y")</f>
        <v>27</v>
      </c>
      <c r="Q3748">
        <f ca="1">DATEDIF(Table1[[#This Row],[Joining Date]],TODAY(),"Y")</f>
        <v>7</v>
      </c>
      <c r="R3748" t="str">
        <f ca="1">IF(YEAR(Table1[[#This Row],[Joining Date]])=YEAR(TODAY()),"Yes","No")</f>
        <v>No</v>
      </c>
      <c r="S3748" t="str">
        <f ca="1">IF(Table1[[#This Row],[Experience]]&gt;5,"Yes","No")</f>
        <v>Yes</v>
      </c>
      <c r="T3748" t="str">
        <f>TEXT(Table1[[#This Row],[Joining Date]],"mmmm")</f>
        <v>October</v>
      </c>
      <c r="U3748" t="str">
        <f>TEXT(Table1[[#This Row],[Joining Date]],"yyyy")</f>
        <v>2018</v>
      </c>
      <c r="V3748" s="5">
        <f ca="1">TODAY()-Table1[[#This Row],[Joining Date]]</f>
        <v>2857</v>
      </c>
      <c r="W3748" t="str">
        <f>LEFT(Table1[[#This Row],[Employee Name]],FIND(" ",Table1[[#This Row],[Employee Name]])-1)</f>
        <v>Sneha</v>
      </c>
      <c r="X3748" t="str">
        <f>RIGHT(Table1[[#This Row],[Employee Name]],LEN(Table1[[#This Row],[Employee Name]])-FIND(" ",Table1[[#This Row],[Employee Name]]))</f>
        <v>Iyer</v>
      </c>
      <c r="Y3748" t="str">
        <f>Table1[[#This Row],[Department]]&amp;"-"&amp;Table1[[#This Row],[Employee ID]]</f>
        <v>Marketing-E03020</v>
      </c>
      <c r="Z3748" t="str">
        <f>LEFT(Table1[[#This Row],[Department]],3)</f>
        <v>Mar</v>
      </c>
      <c r="AA3748" t="str">
        <f>_xlfn.XLOOKUP(Table1[[#This Row],[Manager ID]],MANAGERS!A:A,MANAGERS!B:B)</f>
        <v>Manager_10</v>
      </c>
      <c r="AB3748" t="str" cm="1">
        <f t="array" ref="AB3748">_xlfn.XLOOKUP(Table1[[#This Row],[Manager ID]],Table2[[#All],[Manager ID]],Table2[[#All],[Department Head]])</f>
        <v>HR</v>
      </c>
      <c r="AC3748" s="2">
        <f>_xlfn.XLOOKUP(Table1[[#This Row],[City]],L:L,O:O)</f>
        <v>0.23486488519629886</v>
      </c>
      <c r="AD3748" t="str" cm="1">
        <f t="array" ref="AD3748">_xlfn.IFS(Table1[[#This Row],[Performance Score]]&gt;=90,"Excellent",Table1[[#This Row],[Performance Score]]&gt;=75,"Good",Table1[[#This Row],[Performance Score]]&gt;=60,"Average",Table1[[#This Row],[Performance Score]]&lt;=60,"Need Improvement")</f>
        <v>Excellent</v>
      </c>
      <c r="AE3748" t="str">
        <f>IF(AND(Table1[[#This Row],[Attendance %]]&gt;=80,(Table1[[#This Row],[Performance Score]]&gt;=80)),"Eligible","Not Eligible")</f>
        <v>Eligible</v>
      </c>
      <c r="AF3748" t="str">
        <f>IF(Table1[[#This Row],[Performance Score]]&gt;=80,"High Performer","Low Performer")</f>
        <v>High Performer</v>
      </c>
      <c r="AG3748" t="str" cm="1">
        <f t="array" aca="1" ref="AG3748" ca="1">_xlfn.IFS(Table1[[#This Row],[Experience]]&lt;=3,"Junior",Table1[[#This Row],[Experience]]&lt;=7,"Mid Level",Table1[[#This Row],[Experience]]&gt;=7,"Senior")</f>
        <v>Mid Level</v>
      </c>
      <c r="AH3748" t="str">
        <f>IF(Table1[[#This Row],[Attendance %]]&gt;75,"OK","Below 75")</f>
        <v>OK</v>
      </c>
      <c r="AI3748" t="b">
        <f>ISBLANK(Table1[[#This Row],[Employee ID]])</f>
        <v>0</v>
      </c>
      <c r="AJ3748" t="b">
        <f>ISNUMBER(Table1[[#This Row],[Total Salary  ]])</f>
        <v>1</v>
      </c>
      <c r="AK3748" t="str">
        <f>IFERROR(_xlfn.XLOOKUP(Table1[[#This Row],[Manager ID]],MANAGERS!A:A,MANAGERS!B:B),"Not Found")</f>
        <v>Manager_10</v>
      </c>
    </row>
    <row r="3749" spans="1:37" x14ac:dyDescent="0.2">
      <c r="A3749" t="s">
        <v>4405</v>
      </c>
      <c r="B3749" t="s">
        <v>71</v>
      </c>
      <c r="C3749" t="s">
        <v>21</v>
      </c>
      <c r="D3749" t="s">
        <v>43</v>
      </c>
      <c r="E3749" t="s">
        <v>26</v>
      </c>
      <c r="F3749" s="1">
        <v>44689</v>
      </c>
      <c r="G3749" s="1">
        <v>33248</v>
      </c>
      <c r="H3749">
        <v>41782</v>
      </c>
      <c r="I3749">
        <v>24358</v>
      </c>
      <c r="J3749">
        <v>62</v>
      </c>
      <c r="K3749">
        <v>72</v>
      </c>
      <c r="L3749" t="s">
        <v>31</v>
      </c>
      <c r="M3749">
        <v>101</v>
      </c>
      <c r="N3749">
        <f>Table1[[#This Row],[Basic Salary]]+Table1[[#This Row],[Bonus]]</f>
        <v>66140</v>
      </c>
      <c r="O3749" s="2">
        <f>Table1[[#This Row],[Bonus]]/Table1[[#This Row],[Basic Salary]]</f>
        <v>0.58297831602125316</v>
      </c>
      <c r="P3749">
        <f ca="1">DATEDIF(Table1[[#This Row],[Date of Birth]],TODAY(),"Y")</f>
        <v>35</v>
      </c>
      <c r="Q3749">
        <f ca="1">DATEDIF(Table1[[#This Row],[Joining Date]],TODAY(),"Y")</f>
        <v>4</v>
      </c>
      <c r="R3749" t="str">
        <f ca="1">IF(YEAR(Table1[[#This Row],[Joining Date]])=YEAR(TODAY()),"Yes","No")</f>
        <v>No</v>
      </c>
      <c r="S3749" t="str">
        <f ca="1">IF(Table1[[#This Row],[Experience]]&gt;5,"Yes","No")</f>
        <v>No</v>
      </c>
      <c r="T3749" t="str">
        <f>TEXT(Table1[[#This Row],[Joining Date]],"mmmm")</f>
        <v>May</v>
      </c>
      <c r="U3749" t="str">
        <f>TEXT(Table1[[#This Row],[Joining Date]],"yyyy")</f>
        <v>2022</v>
      </c>
      <c r="V3749" s="5">
        <f ca="1">TODAY()-Table1[[#This Row],[Joining Date]]</f>
        <v>1550</v>
      </c>
      <c r="W3749" t="str">
        <f>LEFT(Table1[[#This Row],[Employee Name]],FIND(" ",Table1[[#This Row],[Employee Name]])-1)</f>
        <v>Sneha</v>
      </c>
      <c r="X3749" t="str">
        <f>RIGHT(Table1[[#This Row],[Employee Name]],LEN(Table1[[#This Row],[Employee Name]])-FIND(" ",Table1[[#This Row],[Employee Name]]))</f>
        <v>Iyer</v>
      </c>
      <c r="Y3749" t="str">
        <f>Table1[[#This Row],[Department]]&amp;"-"&amp;Table1[[#This Row],[Employee ID]]</f>
        <v>Operations-E04349</v>
      </c>
      <c r="Z3749" t="str">
        <f>LEFT(Table1[[#This Row],[Department]],3)</f>
        <v>Ope</v>
      </c>
      <c r="AA3749" t="str">
        <f>_xlfn.XLOOKUP(Table1[[#This Row],[Manager ID]],MANAGERS!A:A,MANAGERS!B:B)</f>
        <v>Manager_1</v>
      </c>
      <c r="AB3749" t="str" cm="1">
        <f t="array" ref="AB3749">_xlfn.XLOOKUP(Table1[[#This Row],[Manager ID]],Table2[[#All],[Manager ID]],Table2[[#All],[Department Head]])</f>
        <v>Support</v>
      </c>
      <c r="AC3749" s="2">
        <f>_xlfn.XLOOKUP(Table1[[#This Row],[City]],L:L,O:O)</f>
        <v>0.241864189087755</v>
      </c>
      <c r="AD3749" t="str" cm="1">
        <f t="array" ref="AD3749">_xlfn.IFS(Table1[[#This Row],[Performance Score]]&gt;=90,"Excellent",Table1[[#This Row],[Performance Score]]&gt;=75,"Good",Table1[[#This Row],[Performance Score]]&gt;=60,"Average",Table1[[#This Row],[Performance Score]]&lt;=60,"Need Improvement")</f>
        <v>Average</v>
      </c>
      <c r="AE3749" t="str">
        <f>IF(AND(Table1[[#This Row],[Attendance %]]&gt;=80,(Table1[[#This Row],[Performance Score]]&gt;=80)),"Eligible","Not Eligible")</f>
        <v>Not Eligible</v>
      </c>
      <c r="AF3749" t="str">
        <f>IF(Table1[[#This Row],[Performance Score]]&gt;=80,"High Performer","Low Performer")</f>
        <v>Low Performer</v>
      </c>
      <c r="AG3749" t="str" cm="1">
        <f t="array" aca="1" ref="AG3749" ca="1">_xlfn.IFS(Table1[[#This Row],[Experience]]&lt;=3,"Junior",Table1[[#This Row],[Experience]]&lt;=7,"Mid Level",Table1[[#This Row],[Experience]]&gt;=7,"Senior")</f>
        <v>Mid Level</v>
      </c>
      <c r="AH3749" t="str">
        <f>IF(Table1[[#This Row],[Attendance %]]&gt;75,"OK","Below 75")</f>
        <v>Below 75</v>
      </c>
      <c r="AI3749" t="b">
        <f>ISBLANK(Table1[[#This Row],[Employee ID]])</f>
        <v>0</v>
      </c>
      <c r="AJ3749" t="b">
        <f>ISNUMBER(Table1[[#This Row],[Total Salary  ]])</f>
        <v>1</v>
      </c>
      <c r="AK3749" t="str">
        <f>IFERROR(_xlfn.XLOOKUP(Table1[[#This Row],[Manager ID]],MANAGERS!A:A,MANAGERS!B:B),"Not Found")</f>
        <v>Manager_1</v>
      </c>
    </row>
    <row r="3750" spans="1:37" x14ac:dyDescent="0.2">
      <c r="A3750" t="s">
        <v>2724</v>
      </c>
      <c r="B3750" t="s">
        <v>60</v>
      </c>
      <c r="C3750" t="s">
        <v>21</v>
      </c>
      <c r="D3750" t="s">
        <v>25</v>
      </c>
      <c r="E3750" t="s">
        <v>65</v>
      </c>
      <c r="F3750" s="1">
        <v>44653</v>
      </c>
      <c r="G3750" s="1">
        <v>32821</v>
      </c>
      <c r="H3750">
        <v>47061</v>
      </c>
      <c r="I3750">
        <v>19069</v>
      </c>
      <c r="J3750">
        <v>61</v>
      </c>
      <c r="K3750">
        <v>87</v>
      </c>
      <c r="L3750" t="s">
        <v>18</v>
      </c>
      <c r="M3750">
        <v>112</v>
      </c>
      <c r="N3750">
        <f>Table1[[#This Row],[Basic Salary]]+Table1[[#This Row],[Bonus]]</f>
        <v>66130</v>
      </c>
      <c r="O3750" s="2">
        <f>Table1[[#This Row],[Bonus]]/Table1[[#This Row],[Basic Salary]]</f>
        <v>0.40519750961518031</v>
      </c>
      <c r="P3750">
        <f ca="1">DATEDIF(Table1[[#This Row],[Date of Birth]],TODAY(),"Y")</f>
        <v>36</v>
      </c>
      <c r="Q3750">
        <f ca="1">DATEDIF(Table1[[#This Row],[Joining Date]],TODAY(),"Y")</f>
        <v>4</v>
      </c>
      <c r="R3750" t="str">
        <f ca="1">IF(YEAR(Table1[[#This Row],[Joining Date]])=YEAR(TODAY()),"Yes","No")</f>
        <v>No</v>
      </c>
      <c r="S3750" t="str">
        <f ca="1">IF(Table1[[#This Row],[Experience]]&gt;5,"Yes","No")</f>
        <v>No</v>
      </c>
      <c r="T3750" t="str">
        <f>TEXT(Table1[[#This Row],[Joining Date]],"mmmm")</f>
        <v>April</v>
      </c>
      <c r="U3750" t="str">
        <f>TEXT(Table1[[#This Row],[Joining Date]],"yyyy")</f>
        <v>2022</v>
      </c>
      <c r="V3750" s="5">
        <f ca="1">TODAY()-Table1[[#This Row],[Joining Date]]</f>
        <v>1586</v>
      </c>
      <c r="W3750" t="str">
        <f>LEFT(Table1[[#This Row],[Employee Name]],FIND(" ",Table1[[#This Row],[Employee Name]])-1)</f>
        <v>Gayathri</v>
      </c>
      <c r="X3750" t="str">
        <f>RIGHT(Table1[[#This Row],[Employee Name]],LEN(Table1[[#This Row],[Employee Name]])-FIND(" ",Table1[[#This Row],[Employee Name]]))</f>
        <v>Iyer</v>
      </c>
      <c r="Y3750" t="str">
        <f>Table1[[#This Row],[Department]]&amp;"-"&amp;Table1[[#This Row],[Employee ID]]</f>
        <v>Finance-E02668</v>
      </c>
      <c r="Z3750" t="str">
        <f>LEFT(Table1[[#This Row],[Department]],3)</f>
        <v>Fin</v>
      </c>
      <c r="AA3750" t="str">
        <f>_xlfn.XLOOKUP(Table1[[#This Row],[Manager ID]],MANAGERS!A:A,MANAGERS!B:B)</f>
        <v>Manager_12</v>
      </c>
      <c r="AB3750" t="str" cm="1">
        <f t="array" ref="AB3750">_xlfn.XLOOKUP(Table1[[#This Row],[Manager ID]],Table2[[#All],[Manager ID]],Table2[[#All],[Department Head]])</f>
        <v>Marketing</v>
      </c>
      <c r="AC3750" s="2">
        <f>_xlfn.XLOOKUP(Table1[[#This Row],[City]],L:L,O:O)</f>
        <v>0.21356479274849693</v>
      </c>
      <c r="AD3750" t="str" cm="1">
        <f t="array" ref="AD3750">_xlfn.IFS(Table1[[#This Row],[Performance Score]]&gt;=90,"Excellent",Table1[[#This Row],[Performance Score]]&gt;=75,"Good",Table1[[#This Row],[Performance Score]]&gt;=60,"Average",Table1[[#This Row],[Performance Score]]&lt;=60,"Need Improvement")</f>
        <v>Good</v>
      </c>
      <c r="AE3750" t="str">
        <f>IF(AND(Table1[[#This Row],[Attendance %]]&gt;=80,(Table1[[#This Row],[Performance Score]]&gt;=80)),"Eligible","Not Eligible")</f>
        <v>Not Eligible</v>
      </c>
      <c r="AF3750" t="str">
        <f>IF(Table1[[#This Row],[Performance Score]]&gt;=80,"High Performer","Low Performer")</f>
        <v>High Performer</v>
      </c>
      <c r="AG3750" t="str" cm="1">
        <f t="array" aca="1" ref="AG3750" ca="1">_xlfn.IFS(Table1[[#This Row],[Experience]]&lt;=3,"Junior",Table1[[#This Row],[Experience]]&lt;=7,"Mid Level",Table1[[#This Row],[Experience]]&gt;=7,"Senior")</f>
        <v>Mid Level</v>
      </c>
      <c r="AH3750" t="str">
        <f>IF(Table1[[#This Row],[Attendance %]]&gt;75,"OK","Below 75")</f>
        <v>Below 75</v>
      </c>
      <c r="AI3750" t="b">
        <f>ISBLANK(Table1[[#This Row],[Employee ID]])</f>
        <v>0</v>
      </c>
      <c r="AJ3750" t="b">
        <f>ISNUMBER(Table1[[#This Row],[Total Salary  ]])</f>
        <v>1</v>
      </c>
      <c r="AK3750" t="str">
        <f>IFERROR(_xlfn.XLOOKUP(Table1[[#This Row],[Manager ID]],MANAGERS!A:A,MANAGERS!B:B),"Not Found")</f>
        <v>Manager_12</v>
      </c>
    </row>
    <row r="3751" spans="1:37" x14ac:dyDescent="0.2">
      <c r="A3751" t="s">
        <v>287</v>
      </c>
      <c r="B3751" t="s">
        <v>85</v>
      </c>
      <c r="C3751" t="s">
        <v>15</v>
      </c>
      <c r="D3751" t="s">
        <v>33</v>
      </c>
      <c r="E3751" t="s">
        <v>30</v>
      </c>
      <c r="F3751" s="1">
        <v>43510</v>
      </c>
      <c r="G3751" s="1">
        <v>39291</v>
      </c>
      <c r="H3751">
        <v>53947</v>
      </c>
      <c r="I3751">
        <v>12180</v>
      </c>
      <c r="J3751">
        <v>68</v>
      </c>
      <c r="K3751">
        <v>70</v>
      </c>
      <c r="L3751" t="s">
        <v>37</v>
      </c>
      <c r="M3751">
        <v>115</v>
      </c>
      <c r="N3751">
        <f>Table1[[#This Row],[Basic Salary]]+Table1[[#This Row],[Bonus]]</f>
        <v>66127</v>
      </c>
      <c r="O3751" s="2">
        <f>Table1[[#This Row],[Bonus]]/Table1[[#This Row],[Basic Salary]]</f>
        <v>0.22577715164884052</v>
      </c>
      <c r="P3751">
        <f ca="1">DATEDIF(Table1[[#This Row],[Date of Birth]],TODAY(),"Y")</f>
        <v>19</v>
      </c>
      <c r="Q3751">
        <f ca="1">DATEDIF(Table1[[#This Row],[Joining Date]],TODAY(),"Y")</f>
        <v>7</v>
      </c>
      <c r="R3751" t="str">
        <f ca="1">IF(YEAR(Table1[[#This Row],[Joining Date]])=YEAR(TODAY()),"Yes","No")</f>
        <v>No</v>
      </c>
      <c r="S3751" t="str">
        <f ca="1">IF(Table1[[#This Row],[Experience]]&gt;5,"Yes","No")</f>
        <v>Yes</v>
      </c>
      <c r="T3751" t="str">
        <f>TEXT(Table1[[#This Row],[Joining Date]],"mmmm")</f>
        <v>February</v>
      </c>
      <c r="U3751" t="str">
        <f>TEXT(Table1[[#This Row],[Joining Date]],"yyyy")</f>
        <v>2019</v>
      </c>
      <c r="V3751" s="5">
        <f ca="1">TODAY()-Table1[[#This Row],[Joining Date]]</f>
        <v>2729</v>
      </c>
      <c r="W3751" t="str">
        <f>LEFT(Table1[[#This Row],[Employee Name]],FIND(" ",Table1[[#This Row],[Employee Name]])-1)</f>
        <v>Pooja</v>
      </c>
      <c r="X3751" t="str">
        <f>RIGHT(Table1[[#This Row],[Employee Name]],LEN(Table1[[#This Row],[Employee Name]])-FIND(" ",Table1[[#This Row],[Employee Name]]))</f>
        <v>Das</v>
      </c>
      <c r="Y3751" t="str">
        <f>Table1[[#This Row],[Department]]&amp;"-"&amp;Table1[[#This Row],[Employee ID]]</f>
        <v>Marketing-E00231</v>
      </c>
      <c r="Z3751" t="str">
        <f>LEFT(Table1[[#This Row],[Department]],3)</f>
        <v>Mar</v>
      </c>
      <c r="AA3751" t="str">
        <f>_xlfn.XLOOKUP(Table1[[#This Row],[Manager ID]],MANAGERS!A:A,MANAGERS!B:B)</f>
        <v>Manager_15</v>
      </c>
      <c r="AB3751" t="str" cm="1">
        <f t="array" ref="AB3751">_xlfn.XLOOKUP(Table1[[#This Row],[Manager ID]],Table2[[#All],[Manager ID]],Table2[[#All],[Department Head]])</f>
        <v>Support</v>
      </c>
      <c r="AC3751" s="2">
        <f>_xlfn.XLOOKUP(Table1[[#This Row],[City]],L:L,O:O)</f>
        <v>0.24036902712549932</v>
      </c>
      <c r="AD3751" t="str" cm="1">
        <f t="array" ref="AD3751">_xlfn.IFS(Table1[[#This Row],[Performance Score]]&gt;=90,"Excellent",Table1[[#This Row],[Performance Score]]&gt;=75,"Good",Table1[[#This Row],[Performance Score]]&gt;=60,"Average",Table1[[#This Row],[Performance Score]]&lt;=60,"Need Improvement")</f>
        <v>Average</v>
      </c>
      <c r="AE3751" t="str">
        <f>IF(AND(Table1[[#This Row],[Attendance %]]&gt;=80,(Table1[[#This Row],[Performance Score]]&gt;=80)),"Eligible","Not Eligible")</f>
        <v>Not Eligible</v>
      </c>
      <c r="AF3751" t="str">
        <f>IF(Table1[[#This Row],[Performance Score]]&gt;=80,"High Performer","Low Performer")</f>
        <v>Low Performer</v>
      </c>
      <c r="AG3751" t="str" cm="1">
        <f t="array" aca="1" ref="AG3751" ca="1">_xlfn.IFS(Table1[[#This Row],[Experience]]&lt;=3,"Junior",Table1[[#This Row],[Experience]]&lt;=7,"Mid Level",Table1[[#This Row],[Experience]]&gt;=7,"Senior")</f>
        <v>Mid Level</v>
      </c>
      <c r="AH3751" t="str">
        <f>IF(Table1[[#This Row],[Attendance %]]&gt;75,"OK","Below 75")</f>
        <v>Below 75</v>
      </c>
      <c r="AI3751" t="b">
        <f>ISBLANK(Table1[[#This Row],[Employee ID]])</f>
        <v>0</v>
      </c>
      <c r="AJ3751" t="b">
        <f>ISNUMBER(Table1[[#This Row],[Total Salary  ]])</f>
        <v>1</v>
      </c>
      <c r="AK3751" t="str">
        <f>IFERROR(_xlfn.XLOOKUP(Table1[[#This Row],[Manager ID]],MANAGERS!A:A,MANAGERS!B:B),"Not Found")</f>
        <v>Manager_15</v>
      </c>
    </row>
    <row r="3752" spans="1:37" x14ac:dyDescent="0.2">
      <c r="A3752" t="s">
        <v>3275</v>
      </c>
      <c r="B3752" t="s">
        <v>129</v>
      </c>
      <c r="C3752" t="s">
        <v>21</v>
      </c>
      <c r="D3752" t="s">
        <v>25</v>
      </c>
      <c r="E3752" t="s">
        <v>30</v>
      </c>
      <c r="F3752" s="1">
        <v>43438</v>
      </c>
      <c r="G3752" s="1">
        <v>34316</v>
      </c>
      <c r="H3752">
        <v>43765</v>
      </c>
      <c r="I3752">
        <v>22347</v>
      </c>
      <c r="J3752">
        <v>60</v>
      </c>
      <c r="K3752">
        <v>60</v>
      </c>
      <c r="L3752" t="s">
        <v>37</v>
      </c>
      <c r="M3752">
        <v>115</v>
      </c>
      <c r="N3752">
        <f>Table1[[#This Row],[Basic Salary]]+Table1[[#This Row],[Bonus]]</f>
        <v>66112</v>
      </c>
      <c r="O3752" s="2">
        <f>Table1[[#This Row],[Bonus]]/Table1[[#This Row],[Basic Salary]]</f>
        <v>0.51061350394150573</v>
      </c>
      <c r="P3752">
        <f ca="1">DATEDIF(Table1[[#This Row],[Date of Birth]],TODAY(),"Y")</f>
        <v>32</v>
      </c>
      <c r="Q3752">
        <f ca="1">DATEDIF(Table1[[#This Row],[Joining Date]],TODAY(),"Y")</f>
        <v>7</v>
      </c>
      <c r="R3752" t="str">
        <f ca="1">IF(YEAR(Table1[[#This Row],[Joining Date]])=YEAR(TODAY()),"Yes","No")</f>
        <v>No</v>
      </c>
      <c r="S3752" t="str">
        <f ca="1">IF(Table1[[#This Row],[Experience]]&gt;5,"Yes","No")</f>
        <v>Yes</v>
      </c>
      <c r="T3752" t="str">
        <f>TEXT(Table1[[#This Row],[Joining Date]],"mmmm")</f>
        <v>December</v>
      </c>
      <c r="U3752" t="str">
        <f>TEXT(Table1[[#This Row],[Joining Date]],"yyyy")</f>
        <v>2018</v>
      </c>
      <c r="V3752" s="5">
        <f ca="1">TODAY()-Table1[[#This Row],[Joining Date]]</f>
        <v>2801</v>
      </c>
      <c r="W3752" t="str">
        <f>LEFT(Table1[[#This Row],[Employee Name]],FIND(" ",Table1[[#This Row],[Employee Name]])-1)</f>
        <v>Aarav</v>
      </c>
      <c r="X3752" t="str">
        <f>RIGHT(Table1[[#This Row],[Employee Name]],LEN(Table1[[#This Row],[Employee Name]])-FIND(" ",Table1[[#This Row],[Employee Name]]))</f>
        <v>Sharma</v>
      </c>
      <c r="Y3752" t="str">
        <f>Table1[[#This Row],[Department]]&amp;"-"&amp;Table1[[#This Row],[Employee ID]]</f>
        <v>Finance-E03219</v>
      </c>
      <c r="Z3752" t="str">
        <f>LEFT(Table1[[#This Row],[Department]],3)</f>
        <v>Fin</v>
      </c>
      <c r="AA3752" t="str">
        <f>_xlfn.XLOOKUP(Table1[[#This Row],[Manager ID]],MANAGERS!A:A,MANAGERS!B:B)</f>
        <v>Manager_15</v>
      </c>
      <c r="AB3752" t="str" cm="1">
        <f t="array" ref="AB3752">_xlfn.XLOOKUP(Table1[[#This Row],[Manager ID]],Table2[[#All],[Manager ID]],Table2[[#All],[Department Head]])</f>
        <v>Support</v>
      </c>
      <c r="AC3752" s="2">
        <f>_xlfn.XLOOKUP(Table1[[#This Row],[City]],L:L,O:O)</f>
        <v>0.24036902712549932</v>
      </c>
      <c r="AD3752" t="str" cm="1">
        <f t="array" ref="AD3752">_xlfn.IFS(Table1[[#This Row],[Performance Score]]&gt;=90,"Excellent",Table1[[#This Row],[Performance Score]]&gt;=75,"Good",Table1[[#This Row],[Performance Score]]&gt;=60,"Average",Table1[[#This Row],[Performance Score]]&lt;=60,"Need Improvement")</f>
        <v>Average</v>
      </c>
      <c r="AE3752" t="str">
        <f>IF(AND(Table1[[#This Row],[Attendance %]]&gt;=80,(Table1[[#This Row],[Performance Score]]&gt;=80)),"Eligible","Not Eligible")</f>
        <v>Not Eligible</v>
      </c>
      <c r="AF3752" t="str">
        <f>IF(Table1[[#This Row],[Performance Score]]&gt;=80,"High Performer","Low Performer")</f>
        <v>Low Performer</v>
      </c>
      <c r="AG3752" t="str" cm="1">
        <f t="array" aca="1" ref="AG3752" ca="1">_xlfn.IFS(Table1[[#This Row],[Experience]]&lt;=3,"Junior",Table1[[#This Row],[Experience]]&lt;=7,"Mid Level",Table1[[#This Row],[Experience]]&gt;=7,"Senior")</f>
        <v>Mid Level</v>
      </c>
      <c r="AH3752" t="str">
        <f>IF(Table1[[#This Row],[Attendance %]]&gt;75,"OK","Below 75")</f>
        <v>Below 75</v>
      </c>
      <c r="AI3752" t="b">
        <f>ISBLANK(Table1[[#This Row],[Employee ID]])</f>
        <v>0</v>
      </c>
      <c r="AJ3752" t="b">
        <f>ISNUMBER(Table1[[#This Row],[Total Salary  ]])</f>
        <v>1</v>
      </c>
      <c r="AK3752" t="str">
        <f>IFERROR(_xlfn.XLOOKUP(Table1[[#This Row],[Manager ID]],MANAGERS!A:A,MANAGERS!B:B),"Not Found")</f>
        <v>Manager_15</v>
      </c>
    </row>
    <row r="3753" spans="1:37" x14ac:dyDescent="0.2">
      <c r="A3753" t="s">
        <v>3182</v>
      </c>
      <c r="B3753" t="s">
        <v>93</v>
      </c>
      <c r="C3753" t="s">
        <v>15</v>
      </c>
      <c r="D3753" t="s">
        <v>40</v>
      </c>
      <c r="E3753" t="s">
        <v>65</v>
      </c>
      <c r="F3753" s="1">
        <v>45433</v>
      </c>
      <c r="G3753" s="1">
        <v>29837</v>
      </c>
      <c r="H3753">
        <v>36254</v>
      </c>
      <c r="I3753">
        <v>29857</v>
      </c>
      <c r="J3753">
        <v>80</v>
      </c>
      <c r="K3753">
        <v>76</v>
      </c>
      <c r="L3753" t="s">
        <v>27</v>
      </c>
      <c r="M3753">
        <v>105</v>
      </c>
      <c r="N3753">
        <f>Table1[[#This Row],[Basic Salary]]+Table1[[#This Row],[Bonus]]</f>
        <v>66111</v>
      </c>
      <c r="O3753" s="2">
        <f>Table1[[#This Row],[Bonus]]/Table1[[#This Row],[Basic Salary]]</f>
        <v>0.82355050477188729</v>
      </c>
      <c r="P3753">
        <f ca="1">DATEDIF(Table1[[#This Row],[Date of Birth]],TODAY(),"Y")</f>
        <v>44</v>
      </c>
      <c r="Q3753">
        <f ca="1">DATEDIF(Table1[[#This Row],[Joining Date]],TODAY(),"Y")</f>
        <v>2</v>
      </c>
      <c r="R3753" t="str">
        <f ca="1">IF(YEAR(Table1[[#This Row],[Joining Date]])=YEAR(TODAY()),"Yes","No")</f>
        <v>No</v>
      </c>
      <c r="S3753" t="str">
        <f ca="1">IF(Table1[[#This Row],[Experience]]&gt;5,"Yes","No")</f>
        <v>No</v>
      </c>
      <c r="T3753" t="str">
        <f>TEXT(Table1[[#This Row],[Joining Date]],"mmmm")</f>
        <v>May</v>
      </c>
      <c r="U3753" t="str">
        <f>TEXT(Table1[[#This Row],[Joining Date]],"yyyy")</f>
        <v>2024</v>
      </c>
      <c r="V3753" s="5">
        <f ca="1">TODAY()-Table1[[#This Row],[Joining Date]]</f>
        <v>806</v>
      </c>
      <c r="W3753" t="str">
        <f>LEFT(Table1[[#This Row],[Employee Name]],FIND(" ",Table1[[#This Row],[Employee Name]])-1)</f>
        <v>Priya</v>
      </c>
      <c r="X3753" t="str">
        <f>RIGHT(Table1[[#This Row],[Employee Name]],LEN(Table1[[#This Row],[Employee Name]])-FIND(" ",Table1[[#This Row],[Employee Name]]))</f>
        <v>Reddy</v>
      </c>
      <c r="Y3753" t="str">
        <f>Table1[[#This Row],[Department]]&amp;"-"&amp;Table1[[#This Row],[Employee ID]]</f>
        <v>IT-E03126</v>
      </c>
      <c r="Z3753" t="str">
        <f>LEFT(Table1[[#This Row],[Department]],3)</f>
        <v>IT</v>
      </c>
      <c r="AA3753" t="str">
        <f>_xlfn.XLOOKUP(Table1[[#This Row],[Manager ID]],MANAGERS!A:A,MANAGERS!B:B)</f>
        <v>Manager_5</v>
      </c>
      <c r="AB3753" t="str" cm="1">
        <f t="array" ref="AB3753">_xlfn.XLOOKUP(Table1[[#This Row],[Manager ID]],Table2[[#All],[Manager ID]],Table2[[#All],[Department Head]])</f>
        <v>Sales</v>
      </c>
      <c r="AC3753" s="2">
        <f>_xlfn.XLOOKUP(Table1[[#This Row],[City]],L:L,O:O)</f>
        <v>0.23674293405114402</v>
      </c>
      <c r="AD3753" t="str" cm="1">
        <f t="array" ref="AD3753">_xlfn.IFS(Table1[[#This Row],[Performance Score]]&gt;=90,"Excellent",Table1[[#This Row],[Performance Score]]&gt;=75,"Good",Table1[[#This Row],[Performance Score]]&gt;=60,"Average",Table1[[#This Row],[Performance Score]]&lt;=60,"Need Improvement")</f>
        <v>Good</v>
      </c>
      <c r="AE3753" t="str">
        <f>IF(AND(Table1[[#This Row],[Attendance %]]&gt;=80,(Table1[[#This Row],[Performance Score]]&gt;=80)),"Eligible","Not Eligible")</f>
        <v>Not Eligible</v>
      </c>
      <c r="AF3753" t="str">
        <f>IF(Table1[[#This Row],[Performance Score]]&gt;=80,"High Performer","Low Performer")</f>
        <v>Low Performer</v>
      </c>
      <c r="AG3753" t="str" cm="1">
        <f t="array" aca="1" ref="AG3753" ca="1">_xlfn.IFS(Table1[[#This Row],[Experience]]&lt;=3,"Junior",Table1[[#This Row],[Experience]]&lt;=7,"Mid Level",Table1[[#This Row],[Experience]]&gt;=7,"Senior")</f>
        <v>Junior</v>
      </c>
      <c r="AH3753" t="str">
        <f>IF(Table1[[#This Row],[Attendance %]]&gt;75,"OK","Below 75")</f>
        <v>OK</v>
      </c>
      <c r="AI3753" t="b">
        <f>ISBLANK(Table1[[#This Row],[Employee ID]])</f>
        <v>0</v>
      </c>
      <c r="AJ3753" t="b">
        <f>ISNUMBER(Table1[[#This Row],[Total Salary  ]])</f>
        <v>1</v>
      </c>
      <c r="AK3753" t="str">
        <f>IFERROR(_xlfn.XLOOKUP(Table1[[#This Row],[Manager ID]],MANAGERS!A:A,MANAGERS!B:B),"Not Found")</f>
        <v>Manager_5</v>
      </c>
    </row>
    <row r="3754" spans="1:37" x14ac:dyDescent="0.2">
      <c r="A3754" t="s">
        <v>4426</v>
      </c>
      <c r="B3754" t="s">
        <v>77</v>
      </c>
      <c r="C3754" t="s">
        <v>15</v>
      </c>
      <c r="D3754" t="s">
        <v>40</v>
      </c>
      <c r="E3754" t="s">
        <v>17</v>
      </c>
      <c r="F3754" s="1">
        <v>45740</v>
      </c>
      <c r="G3754" s="1">
        <v>31867</v>
      </c>
      <c r="H3754">
        <v>38641</v>
      </c>
      <c r="I3754">
        <v>27436</v>
      </c>
      <c r="J3754">
        <v>92</v>
      </c>
      <c r="K3754">
        <v>82</v>
      </c>
      <c r="L3754" t="s">
        <v>34</v>
      </c>
      <c r="M3754">
        <v>117</v>
      </c>
      <c r="N3754">
        <f>Table1[[#This Row],[Basic Salary]]+Table1[[#This Row],[Bonus]]</f>
        <v>66077</v>
      </c>
      <c r="O3754" s="2">
        <f>Table1[[#This Row],[Bonus]]/Table1[[#This Row],[Basic Salary]]</f>
        <v>0.71002303253021404</v>
      </c>
      <c r="P3754">
        <f ca="1">DATEDIF(Table1[[#This Row],[Date of Birth]],TODAY(),"Y")</f>
        <v>39</v>
      </c>
      <c r="Q3754">
        <f ca="1">DATEDIF(Table1[[#This Row],[Joining Date]],TODAY(),"Y")</f>
        <v>1</v>
      </c>
      <c r="R3754" t="str">
        <f ca="1">IF(YEAR(Table1[[#This Row],[Joining Date]])=YEAR(TODAY()),"Yes","No")</f>
        <v>No</v>
      </c>
      <c r="S3754" t="str">
        <f ca="1">IF(Table1[[#This Row],[Experience]]&gt;5,"Yes","No")</f>
        <v>No</v>
      </c>
      <c r="T3754" t="str">
        <f>TEXT(Table1[[#This Row],[Joining Date]],"mmmm")</f>
        <v>March</v>
      </c>
      <c r="U3754" t="str">
        <f>TEXT(Table1[[#This Row],[Joining Date]],"yyyy")</f>
        <v>2025</v>
      </c>
      <c r="V3754" s="5">
        <f ca="1">TODAY()-Table1[[#This Row],[Joining Date]]</f>
        <v>499</v>
      </c>
      <c r="W3754" t="str">
        <f>LEFT(Table1[[#This Row],[Employee Name]],FIND(" ",Table1[[#This Row],[Employee Name]])-1)</f>
        <v>Rohan</v>
      </c>
      <c r="X3754" t="str">
        <f>RIGHT(Table1[[#This Row],[Employee Name]],LEN(Table1[[#This Row],[Employee Name]])-FIND(" ",Table1[[#This Row],[Employee Name]]))</f>
        <v>Gupta</v>
      </c>
      <c r="Y3754" t="str">
        <f>Table1[[#This Row],[Department]]&amp;"-"&amp;Table1[[#This Row],[Employee ID]]</f>
        <v>IT-E04370</v>
      </c>
      <c r="Z3754" t="str">
        <f>LEFT(Table1[[#This Row],[Department]],3)</f>
        <v>IT</v>
      </c>
      <c r="AA3754" t="str">
        <f>_xlfn.XLOOKUP(Table1[[#This Row],[Manager ID]],MANAGERS!A:A,MANAGERS!B:B)</f>
        <v>Manager_17</v>
      </c>
      <c r="AB3754" t="str" cm="1">
        <f t="array" ref="AB3754">_xlfn.XLOOKUP(Table1[[#This Row],[Manager ID]],Table2[[#All],[Manager ID]],Table2[[#All],[Department Head]])</f>
        <v>Finance</v>
      </c>
      <c r="AC3754" s="2">
        <f>_xlfn.XLOOKUP(Table1[[#This Row],[City]],L:L,O:O)</f>
        <v>0.24030340748661314</v>
      </c>
      <c r="AD3754" t="str" cm="1">
        <f t="array" ref="AD3754">_xlfn.IFS(Table1[[#This Row],[Performance Score]]&gt;=90,"Excellent",Table1[[#This Row],[Performance Score]]&gt;=75,"Good",Table1[[#This Row],[Performance Score]]&gt;=60,"Average",Table1[[#This Row],[Performance Score]]&lt;=60,"Need Improvement")</f>
        <v>Good</v>
      </c>
      <c r="AE3754" t="str">
        <f>IF(AND(Table1[[#This Row],[Attendance %]]&gt;=80,(Table1[[#This Row],[Performance Score]]&gt;=80)),"Eligible","Not Eligible")</f>
        <v>Eligible</v>
      </c>
      <c r="AF3754" t="str">
        <f>IF(Table1[[#This Row],[Performance Score]]&gt;=80,"High Performer","Low Performer")</f>
        <v>High Performer</v>
      </c>
      <c r="AG3754" t="str" cm="1">
        <f t="array" aca="1" ref="AG3754" ca="1">_xlfn.IFS(Table1[[#This Row],[Experience]]&lt;=3,"Junior",Table1[[#This Row],[Experience]]&lt;=7,"Mid Level",Table1[[#This Row],[Experience]]&gt;=7,"Senior")</f>
        <v>Junior</v>
      </c>
      <c r="AH3754" t="str">
        <f>IF(Table1[[#This Row],[Attendance %]]&gt;75,"OK","Below 75")</f>
        <v>OK</v>
      </c>
      <c r="AI3754" t="b">
        <f>ISBLANK(Table1[[#This Row],[Employee ID]])</f>
        <v>0</v>
      </c>
      <c r="AJ3754" t="b">
        <f>ISNUMBER(Table1[[#This Row],[Total Salary  ]])</f>
        <v>1</v>
      </c>
      <c r="AK3754" t="str">
        <f>IFERROR(_xlfn.XLOOKUP(Table1[[#This Row],[Manager ID]],MANAGERS!A:A,MANAGERS!B:B),"Not Found")</f>
        <v>Manager_17</v>
      </c>
    </row>
    <row r="3755" spans="1:37" x14ac:dyDescent="0.2">
      <c r="A3755" t="s">
        <v>2375</v>
      </c>
      <c r="B3755" t="s">
        <v>39</v>
      </c>
      <c r="C3755" t="s">
        <v>21</v>
      </c>
      <c r="D3755" t="s">
        <v>25</v>
      </c>
      <c r="E3755" t="s">
        <v>51</v>
      </c>
      <c r="F3755" s="1">
        <v>44001</v>
      </c>
      <c r="G3755" s="1">
        <v>38528</v>
      </c>
      <c r="H3755">
        <v>49371</v>
      </c>
      <c r="I3755">
        <v>16700</v>
      </c>
      <c r="J3755">
        <v>82</v>
      </c>
      <c r="K3755">
        <v>90</v>
      </c>
      <c r="L3755" t="s">
        <v>53</v>
      </c>
      <c r="M3755">
        <v>104</v>
      </c>
      <c r="N3755">
        <f>Table1[[#This Row],[Basic Salary]]+Table1[[#This Row],[Bonus]]</f>
        <v>66071</v>
      </c>
      <c r="O3755" s="2">
        <f>Table1[[#This Row],[Bonus]]/Table1[[#This Row],[Basic Salary]]</f>
        <v>0.33825525105831361</v>
      </c>
      <c r="P3755">
        <f ca="1">DATEDIF(Table1[[#This Row],[Date of Birth]],TODAY(),"Y")</f>
        <v>21</v>
      </c>
      <c r="Q3755">
        <f ca="1">DATEDIF(Table1[[#This Row],[Joining Date]],TODAY(),"Y")</f>
        <v>6</v>
      </c>
      <c r="R3755" t="str">
        <f ca="1">IF(YEAR(Table1[[#This Row],[Joining Date]])=YEAR(TODAY()),"Yes","No")</f>
        <v>No</v>
      </c>
      <c r="S3755" t="str">
        <f ca="1">IF(Table1[[#This Row],[Experience]]&gt;5,"Yes","No")</f>
        <v>Yes</v>
      </c>
      <c r="T3755" t="str">
        <f>TEXT(Table1[[#This Row],[Joining Date]],"mmmm")</f>
        <v>June</v>
      </c>
      <c r="U3755" t="str">
        <f>TEXT(Table1[[#This Row],[Joining Date]],"yyyy")</f>
        <v>2020</v>
      </c>
      <c r="V3755" s="5">
        <f ca="1">TODAY()-Table1[[#This Row],[Joining Date]]</f>
        <v>2238</v>
      </c>
      <c r="W3755" t="str">
        <f>LEFT(Table1[[#This Row],[Employee Name]],FIND(" ",Table1[[#This Row],[Employee Name]])-1)</f>
        <v>Karan</v>
      </c>
      <c r="X3755" t="str">
        <f>RIGHT(Table1[[#This Row],[Employee Name]],LEN(Table1[[#This Row],[Employee Name]])-FIND(" ",Table1[[#This Row],[Employee Name]]))</f>
        <v>Malhotra</v>
      </c>
      <c r="Y3755" t="str">
        <f>Table1[[#This Row],[Department]]&amp;"-"&amp;Table1[[#This Row],[Employee ID]]</f>
        <v>Finance-E02319</v>
      </c>
      <c r="Z3755" t="str">
        <f>LEFT(Table1[[#This Row],[Department]],3)</f>
        <v>Fin</v>
      </c>
      <c r="AA3755" t="str">
        <f>_xlfn.XLOOKUP(Table1[[#This Row],[Manager ID]],MANAGERS!A:A,MANAGERS!B:B)</f>
        <v>Manager_4</v>
      </c>
      <c r="AB3755" t="str" cm="1">
        <f t="array" ref="AB3755">_xlfn.XLOOKUP(Table1[[#This Row],[Manager ID]],Table2[[#All],[Manager ID]],Table2[[#All],[Department Head]])</f>
        <v>Finance</v>
      </c>
      <c r="AC3755" s="2">
        <f>_xlfn.XLOOKUP(Table1[[#This Row],[City]],L:L,O:O)</f>
        <v>0.23685887225230964</v>
      </c>
      <c r="AD3755" t="str" cm="1">
        <f t="array" ref="AD3755">_xlfn.IFS(Table1[[#This Row],[Performance Score]]&gt;=90,"Excellent",Table1[[#This Row],[Performance Score]]&gt;=75,"Good",Table1[[#This Row],[Performance Score]]&gt;=60,"Average",Table1[[#This Row],[Performance Score]]&lt;=60,"Need Improvement")</f>
        <v>Excellent</v>
      </c>
      <c r="AE3755" t="str">
        <f>IF(AND(Table1[[#This Row],[Attendance %]]&gt;=80,(Table1[[#This Row],[Performance Score]]&gt;=80)),"Eligible","Not Eligible")</f>
        <v>Eligible</v>
      </c>
      <c r="AF3755" t="str">
        <f>IF(Table1[[#This Row],[Performance Score]]&gt;=80,"High Performer","Low Performer")</f>
        <v>High Performer</v>
      </c>
      <c r="AG3755" t="str" cm="1">
        <f t="array" aca="1" ref="AG3755" ca="1">_xlfn.IFS(Table1[[#This Row],[Experience]]&lt;=3,"Junior",Table1[[#This Row],[Experience]]&lt;=7,"Mid Level",Table1[[#This Row],[Experience]]&gt;=7,"Senior")</f>
        <v>Mid Level</v>
      </c>
      <c r="AH3755" t="str">
        <f>IF(Table1[[#This Row],[Attendance %]]&gt;75,"OK","Below 75")</f>
        <v>OK</v>
      </c>
      <c r="AI3755" t="b">
        <f>ISBLANK(Table1[[#This Row],[Employee ID]])</f>
        <v>0</v>
      </c>
      <c r="AJ3755" t="b">
        <f>ISNUMBER(Table1[[#This Row],[Total Salary  ]])</f>
        <v>1</v>
      </c>
      <c r="AK3755" t="str">
        <f>IFERROR(_xlfn.XLOOKUP(Table1[[#This Row],[Manager ID]],MANAGERS!A:A,MANAGERS!B:B),"Not Found")</f>
        <v>Manager_4</v>
      </c>
    </row>
    <row r="3756" spans="1:37" x14ac:dyDescent="0.2">
      <c r="A3756" t="s">
        <v>3581</v>
      </c>
      <c r="B3756" t="s">
        <v>89</v>
      </c>
      <c r="C3756" t="s">
        <v>21</v>
      </c>
      <c r="D3756" t="s">
        <v>16</v>
      </c>
      <c r="E3756" t="s">
        <v>65</v>
      </c>
      <c r="F3756" s="1">
        <v>45283</v>
      </c>
      <c r="G3756" s="1">
        <v>39959</v>
      </c>
      <c r="H3756">
        <v>56020</v>
      </c>
      <c r="I3756">
        <v>10041</v>
      </c>
      <c r="J3756">
        <v>80</v>
      </c>
      <c r="K3756">
        <v>59</v>
      </c>
      <c r="L3756" t="s">
        <v>27</v>
      </c>
      <c r="M3756">
        <v>101</v>
      </c>
      <c r="N3756">
        <f>Table1[[#This Row],[Basic Salary]]+Table1[[#This Row],[Bonus]]</f>
        <v>66061</v>
      </c>
      <c r="O3756" s="2">
        <f>Table1[[#This Row],[Bonus]]/Table1[[#This Row],[Basic Salary]]</f>
        <v>0.17923955730096394</v>
      </c>
      <c r="P3756">
        <f ca="1">DATEDIF(Table1[[#This Row],[Date of Birth]],TODAY(),"Y")</f>
        <v>17</v>
      </c>
      <c r="Q3756">
        <f ca="1">DATEDIF(Table1[[#This Row],[Joining Date]],TODAY(),"Y")</f>
        <v>2</v>
      </c>
      <c r="R3756" t="str">
        <f ca="1">IF(YEAR(Table1[[#This Row],[Joining Date]])=YEAR(TODAY()),"Yes","No")</f>
        <v>No</v>
      </c>
      <c r="S3756" t="str">
        <f ca="1">IF(Table1[[#This Row],[Experience]]&gt;5,"Yes","No")</f>
        <v>No</v>
      </c>
      <c r="T3756" t="str">
        <f>TEXT(Table1[[#This Row],[Joining Date]],"mmmm")</f>
        <v>December</v>
      </c>
      <c r="U3756" t="str">
        <f>TEXT(Table1[[#This Row],[Joining Date]],"yyyy")</f>
        <v>2023</v>
      </c>
      <c r="V3756" s="5">
        <f ca="1">TODAY()-Table1[[#This Row],[Joining Date]]</f>
        <v>956</v>
      </c>
      <c r="W3756" t="str">
        <f>LEFT(Table1[[#This Row],[Employee Name]],FIND(" ",Table1[[#This Row],[Employee Name]])-1)</f>
        <v>Tarun</v>
      </c>
      <c r="X3756" t="str">
        <f>RIGHT(Table1[[#This Row],[Employee Name]],LEN(Table1[[#This Row],[Employee Name]])-FIND(" ",Table1[[#This Row],[Employee Name]]))</f>
        <v>Verma</v>
      </c>
      <c r="Y3756" t="str">
        <f>Table1[[#This Row],[Department]]&amp;"-"&amp;Table1[[#This Row],[Employee ID]]</f>
        <v>HR-E03525</v>
      </c>
      <c r="Z3756" t="str">
        <f>LEFT(Table1[[#This Row],[Department]],3)</f>
        <v>HR</v>
      </c>
      <c r="AA3756" t="str">
        <f>_xlfn.XLOOKUP(Table1[[#This Row],[Manager ID]],MANAGERS!A:A,MANAGERS!B:B)</f>
        <v>Manager_1</v>
      </c>
      <c r="AB3756" t="str" cm="1">
        <f t="array" ref="AB3756">_xlfn.XLOOKUP(Table1[[#This Row],[Manager ID]],Table2[[#All],[Manager ID]],Table2[[#All],[Department Head]])</f>
        <v>Support</v>
      </c>
      <c r="AC3756" s="2">
        <f>_xlfn.XLOOKUP(Table1[[#This Row],[City]],L:L,O:O)</f>
        <v>0.23674293405114402</v>
      </c>
      <c r="AD3756" t="str" cm="1">
        <f t="array" ref="AD3756">_xlfn.IFS(Table1[[#This Row],[Performance Score]]&gt;=90,"Excellent",Table1[[#This Row],[Performance Score]]&gt;=75,"Good",Table1[[#This Row],[Performance Score]]&gt;=60,"Average",Table1[[#This Row],[Performance Score]]&lt;=60,"Need Improvement")</f>
        <v>Need Improvement</v>
      </c>
      <c r="AE3756" t="str">
        <f>IF(AND(Table1[[#This Row],[Attendance %]]&gt;=80,(Table1[[#This Row],[Performance Score]]&gt;=80)),"Eligible","Not Eligible")</f>
        <v>Not Eligible</v>
      </c>
      <c r="AF3756" t="str">
        <f>IF(Table1[[#This Row],[Performance Score]]&gt;=80,"High Performer","Low Performer")</f>
        <v>Low Performer</v>
      </c>
      <c r="AG3756" t="str" cm="1">
        <f t="array" aca="1" ref="AG3756" ca="1">_xlfn.IFS(Table1[[#This Row],[Experience]]&lt;=3,"Junior",Table1[[#This Row],[Experience]]&lt;=7,"Mid Level",Table1[[#This Row],[Experience]]&gt;=7,"Senior")</f>
        <v>Junior</v>
      </c>
      <c r="AH3756" t="str">
        <f>IF(Table1[[#This Row],[Attendance %]]&gt;75,"OK","Below 75")</f>
        <v>OK</v>
      </c>
      <c r="AI3756" t="b">
        <f>ISBLANK(Table1[[#This Row],[Employee ID]])</f>
        <v>0</v>
      </c>
      <c r="AJ3756" t="b">
        <f>ISNUMBER(Table1[[#This Row],[Total Salary  ]])</f>
        <v>1</v>
      </c>
      <c r="AK3756" t="str">
        <f>IFERROR(_xlfn.XLOOKUP(Table1[[#This Row],[Manager ID]],MANAGERS!A:A,MANAGERS!B:B),"Not Found")</f>
        <v>Manager_1</v>
      </c>
    </row>
    <row r="3757" spans="1:37" x14ac:dyDescent="0.2">
      <c r="A3757" t="s">
        <v>886</v>
      </c>
      <c r="B3757" t="s">
        <v>89</v>
      </c>
      <c r="C3757" t="s">
        <v>21</v>
      </c>
      <c r="D3757" t="s">
        <v>16</v>
      </c>
      <c r="E3757" t="s">
        <v>26</v>
      </c>
      <c r="F3757" s="1">
        <v>44402</v>
      </c>
      <c r="G3757" s="1">
        <v>33196</v>
      </c>
      <c r="H3757">
        <v>51389</v>
      </c>
      <c r="I3757">
        <v>14661</v>
      </c>
      <c r="J3757">
        <v>96</v>
      </c>
      <c r="K3757">
        <v>93</v>
      </c>
      <c r="L3757" t="s">
        <v>34</v>
      </c>
      <c r="M3757">
        <v>113</v>
      </c>
      <c r="N3757">
        <f>Table1[[#This Row],[Basic Salary]]+Table1[[#This Row],[Bonus]]</f>
        <v>66050</v>
      </c>
      <c r="O3757" s="2">
        <f>Table1[[#This Row],[Bonus]]/Table1[[#This Row],[Basic Salary]]</f>
        <v>0.28529451828212266</v>
      </c>
      <c r="P3757">
        <f ca="1">DATEDIF(Table1[[#This Row],[Date of Birth]],TODAY(),"Y")</f>
        <v>35</v>
      </c>
      <c r="Q3757">
        <f ca="1">DATEDIF(Table1[[#This Row],[Joining Date]],TODAY(),"Y")</f>
        <v>5</v>
      </c>
      <c r="R3757" t="str">
        <f ca="1">IF(YEAR(Table1[[#This Row],[Joining Date]])=YEAR(TODAY()),"Yes","No")</f>
        <v>No</v>
      </c>
      <c r="S3757" t="str">
        <f ca="1">IF(Table1[[#This Row],[Experience]]&gt;5,"Yes","No")</f>
        <v>No</v>
      </c>
      <c r="T3757" t="str">
        <f>TEXT(Table1[[#This Row],[Joining Date]],"mmmm")</f>
        <v>July</v>
      </c>
      <c r="U3757" t="str">
        <f>TEXT(Table1[[#This Row],[Joining Date]],"yyyy")</f>
        <v>2021</v>
      </c>
      <c r="V3757" s="5">
        <f ca="1">TODAY()-Table1[[#This Row],[Joining Date]]</f>
        <v>1837</v>
      </c>
      <c r="W3757" t="str">
        <f>LEFT(Table1[[#This Row],[Employee Name]],FIND(" ",Table1[[#This Row],[Employee Name]])-1)</f>
        <v>Tarun</v>
      </c>
      <c r="X3757" t="str">
        <f>RIGHT(Table1[[#This Row],[Employee Name]],LEN(Table1[[#This Row],[Employee Name]])-FIND(" ",Table1[[#This Row],[Employee Name]]))</f>
        <v>Verma</v>
      </c>
      <c r="Y3757" t="str">
        <f>Table1[[#This Row],[Department]]&amp;"-"&amp;Table1[[#This Row],[Employee ID]]</f>
        <v>HR-E00830</v>
      </c>
      <c r="Z3757" t="str">
        <f>LEFT(Table1[[#This Row],[Department]],3)</f>
        <v>HR</v>
      </c>
      <c r="AA3757" t="str">
        <f>_xlfn.XLOOKUP(Table1[[#This Row],[Manager ID]],MANAGERS!A:A,MANAGERS!B:B)</f>
        <v>Manager_13</v>
      </c>
      <c r="AB3757" t="str" cm="1">
        <f t="array" ref="AB3757">_xlfn.XLOOKUP(Table1[[#This Row],[Manager ID]],Table2[[#All],[Manager ID]],Table2[[#All],[Department Head]])</f>
        <v>HR</v>
      </c>
      <c r="AC3757" s="2">
        <f>_xlfn.XLOOKUP(Table1[[#This Row],[City]],L:L,O:O)</f>
        <v>0.24030340748661314</v>
      </c>
      <c r="AD3757" t="str" cm="1">
        <f t="array" ref="AD3757">_xlfn.IFS(Table1[[#This Row],[Performance Score]]&gt;=90,"Excellent",Table1[[#This Row],[Performance Score]]&gt;=75,"Good",Table1[[#This Row],[Performance Score]]&gt;=60,"Average",Table1[[#This Row],[Performance Score]]&lt;=60,"Need Improvement")</f>
        <v>Excellent</v>
      </c>
      <c r="AE3757" t="str">
        <f>IF(AND(Table1[[#This Row],[Attendance %]]&gt;=80,(Table1[[#This Row],[Performance Score]]&gt;=80)),"Eligible","Not Eligible")</f>
        <v>Eligible</v>
      </c>
      <c r="AF3757" t="str">
        <f>IF(Table1[[#This Row],[Performance Score]]&gt;=80,"High Performer","Low Performer")</f>
        <v>High Performer</v>
      </c>
      <c r="AG3757" t="str" cm="1">
        <f t="array" aca="1" ref="AG3757" ca="1">_xlfn.IFS(Table1[[#This Row],[Experience]]&lt;=3,"Junior",Table1[[#This Row],[Experience]]&lt;=7,"Mid Level",Table1[[#This Row],[Experience]]&gt;=7,"Senior")</f>
        <v>Mid Level</v>
      </c>
      <c r="AH3757" t="str">
        <f>IF(Table1[[#This Row],[Attendance %]]&gt;75,"OK","Below 75")</f>
        <v>OK</v>
      </c>
      <c r="AI3757" t="b">
        <f>ISBLANK(Table1[[#This Row],[Employee ID]])</f>
        <v>0</v>
      </c>
      <c r="AJ3757" t="b">
        <f>ISNUMBER(Table1[[#This Row],[Total Salary  ]])</f>
        <v>1</v>
      </c>
      <c r="AK3757" t="str">
        <f>IFERROR(_xlfn.XLOOKUP(Table1[[#This Row],[Manager ID]],MANAGERS!A:A,MANAGERS!B:B),"Not Found")</f>
        <v>Manager_13</v>
      </c>
    </row>
    <row r="3758" spans="1:37" x14ac:dyDescent="0.2">
      <c r="A3758" t="s">
        <v>1249</v>
      </c>
      <c r="B3758" t="s">
        <v>42</v>
      </c>
      <c r="C3758" t="s">
        <v>15</v>
      </c>
      <c r="D3758" t="s">
        <v>81</v>
      </c>
      <c r="E3758" t="s">
        <v>65</v>
      </c>
      <c r="F3758" s="1">
        <v>43710</v>
      </c>
      <c r="G3758" s="1">
        <v>38302</v>
      </c>
      <c r="H3758">
        <v>51151</v>
      </c>
      <c r="I3758">
        <v>14865</v>
      </c>
      <c r="J3758">
        <v>79</v>
      </c>
      <c r="K3758">
        <v>45</v>
      </c>
      <c r="L3758" t="s">
        <v>31</v>
      </c>
      <c r="M3758">
        <v>119</v>
      </c>
      <c r="N3758">
        <f>Table1[[#This Row],[Basic Salary]]+Table1[[#This Row],[Bonus]]</f>
        <v>66016</v>
      </c>
      <c r="O3758" s="2">
        <f>Table1[[#This Row],[Bonus]]/Table1[[#This Row],[Basic Salary]]</f>
        <v>0.29061015424918379</v>
      </c>
      <c r="P3758">
        <f ca="1">DATEDIF(Table1[[#This Row],[Date of Birth]],TODAY(),"Y")</f>
        <v>21</v>
      </c>
      <c r="Q3758">
        <f ca="1">DATEDIF(Table1[[#This Row],[Joining Date]],TODAY(),"Y")</f>
        <v>6</v>
      </c>
      <c r="R3758" t="str">
        <f ca="1">IF(YEAR(Table1[[#This Row],[Joining Date]])=YEAR(TODAY()),"Yes","No")</f>
        <v>No</v>
      </c>
      <c r="S3758" t="str">
        <f ca="1">IF(Table1[[#This Row],[Experience]]&gt;5,"Yes","No")</f>
        <v>Yes</v>
      </c>
      <c r="T3758" t="str">
        <f>TEXT(Table1[[#This Row],[Joining Date]],"mmmm")</f>
        <v>September</v>
      </c>
      <c r="U3758" t="str">
        <f>TEXT(Table1[[#This Row],[Joining Date]],"yyyy")</f>
        <v>2019</v>
      </c>
      <c r="V3758" s="5">
        <f ca="1">TODAY()-Table1[[#This Row],[Joining Date]]</f>
        <v>2529</v>
      </c>
      <c r="W3758" t="str">
        <f>LEFT(Table1[[#This Row],[Employee Name]],FIND(" ",Table1[[#This Row],[Employee Name]])-1)</f>
        <v>Krishna</v>
      </c>
      <c r="X3758" t="str">
        <f>RIGHT(Table1[[#This Row],[Employee Name]],LEN(Table1[[#This Row],[Employee Name]])-FIND(" ",Table1[[#This Row],[Employee Name]]))</f>
        <v>Chaitanya</v>
      </c>
      <c r="Y3758" t="str">
        <f>Table1[[#This Row],[Department]]&amp;"-"&amp;Table1[[#This Row],[Employee ID]]</f>
        <v>Sales-E01193</v>
      </c>
      <c r="Z3758" t="str">
        <f>LEFT(Table1[[#This Row],[Department]],3)</f>
        <v>Sal</v>
      </c>
      <c r="AA3758" t="str">
        <f>_xlfn.XLOOKUP(Table1[[#This Row],[Manager ID]],MANAGERS!A:A,MANAGERS!B:B)</f>
        <v>Manager_19</v>
      </c>
      <c r="AB3758" t="str" cm="1">
        <f t="array" ref="AB3758">_xlfn.XLOOKUP(Table1[[#This Row],[Manager ID]],Table2[[#All],[Manager ID]],Table2[[#All],[Department Head]])</f>
        <v>Support</v>
      </c>
      <c r="AC3758" s="2">
        <f>_xlfn.XLOOKUP(Table1[[#This Row],[City]],L:L,O:O)</f>
        <v>0.241864189087755</v>
      </c>
      <c r="AD3758" t="str" cm="1">
        <f t="array" ref="AD3758">_xlfn.IFS(Table1[[#This Row],[Performance Score]]&gt;=90,"Excellent",Table1[[#This Row],[Performance Score]]&gt;=75,"Good",Table1[[#This Row],[Performance Score]]&gt;=60,"Average",Table1[[#This Row],[Performance Score]]&lt;=60,"Need Improvement")</f>
        <v>Need Improvement</v>
      </c>
      <c r="AE3758" t="str">
        <f>IF(AND(Table1[[#This Row],[Attendance %]]&gt;=80,(Table1[[#This Row],[Performance Score]]&gt;=80)),"Eligible","Not Eligible")</f>
        <v>Not Eligible</v>
      </c>
      <c r="AF3758" t="str">
        <f>IF(Table1[[#This Row],[Performance Score]]&gt;=80,"High Performer","Low Performer")</f>
        <v>Low Performer</v>
      </c>
      <c r="AG3758" t="str" cm="1">
        <f t="array" aca="1" ref="AG3758" ca="1">_xlfn.IFS(Table1[[#This Row],[Experience]]&lt;=3,"Junior",Table1[[#This Row],[Experience]]&lt;=7,"Mid Level",Table1[[#This Row],[Experience]]&gt;=7,"Senior")</f>
        <v>Mid Level</v>
      </c>
      <c r="AH3758" t="str">
        <f>IF(Table1[[#This Row],[Attendance %]]&gt;75,"OK","Below 75")</f>
        <v>OK</v>
      </c>
      <c r="AI3758" t="b">
        <f>ISBLANK(Table1[[#This Row],[Employee ID]])</f>
        <v>0</v>
      </c>
      <c r="AJ3758" t="b">
        <f>ISNUMBER(Table1[[#This Row],[Total Salary  ]])</f>
        <v>1</v>
      </c>
      <c r="AK3758" t="str">
        <f>IFERROR(_xlfn.XLOOKUP(Table1[[#This Row],[Manager ID]],MANAGERS!A:A,MANAGERS!B:B),"Not Found")</f>
        <v>Manager_19</v>
      </c>
    </row>
    <row r="3759" spans="1:37" x14ac:dyDescent="0.2">
      <c r="A3759" t="s">
        <v>559</v>
      </c>
      <c r="B3759" t="s">
        <v>42</v>
      </c>
      <c r="C3759" t="s">
        <v>21</v>
      </c>
      <c r="D3759" t="s">
        <v>43</v>
      </c>
      <c r="E3759" t="s">
        <v>22</v>
      </c>
      <c r="F3759" s="1">
        <v>43979</v>
      </c>
      <c r="G3759" s="1">
        <v>31125</v>
      </c>
      <c r="H3759">
        <v>58792</v>
      </c>
      <c r="I3759">
        <v>7213</v>
      </c>
      <c r="J3759">
        <v>84</v>
      </c>
      <c r="K3759">
        <v>80</v>
      </c>
      <c r="L3759" t="s">
        <v>34</v>
      </c>
      <c r="M3759">
        <v>108</v>
      </c>
      <c r="N3759">
        <f>Table1[[#This Row],[Basic Salary]]+Table1[[#This Row],[Bonus]]</f>
        <v>66005</v>
      </c>
      <c r="O3759" s="2">
        <f>Table1[[#This Row],[Bonus]]/Table1[[#This Row],[Basic Salary]]</f>
        <v>0.12268676010341543</v>
      </c>
      <c r="P3759">
        <f ca="1">DATEDIF(Table1[[#This Row],[Date of Birth]],TODAY(),"Y")</f>
        <v>41</v>
      </c>
      <c r="Q3759">
        <f ca="1">DATEDIF(Table1[[#This Row],[Joining Date]],TODAY(),"Y")</f>
        <v>6</v>
      </c>
      <c r="R3759" t="str">
        <f ca="1">IF(YEAR(Table1[[#This Row],[Joining Date]])=YEAR(TODAY()),"Yes","No")</f>
        <v>No</v>
      </c>
      <c r="S3759" t="str">
        <f ca="1">IF(Table1[[#This Row],[Experience]]&gt;5,"Yes","No")</f>
        <v>Yes</v>
      </c>
      <c r="T3759" t="str">
        <f>TEXT(Table1[[#This Row],[Joining Date]],"mmmm")</f>
        <v>May</v>
      </c>
      <c r="U3759" t="str">
        <f>TEXT(Table1[[#This Row],[Joining Date]],"yyyy")</f>
        <v>2020</v>
      </c>
      <c r="V3759" s="5">
        <f ca="1">TODAY()-Table1[[#This Row],[Joining Date]]</f>
        <v>2260</v>
      </c>
      <c r="W3759" t="str">
        <f>LEFT(Table1[[#This Row],[Employee Name]],FIND(" ",Table1[[#This Row],[Employee Name]])-1)</f>
        <v>Krishna</v>
      </c>
      <c r="X3759" t="str">
        <f>RIGHT(Table1[[#This Row],[Employee Name]],LEN(Table1[[#This Row],[Employee Name]])-FIND(" ",Table1[[#This Row],[Employee Name]]))</f>
        <v>Chaitanya</v>
      </c>
      <c r="Y3759" t="str">
        <f>Table1[[#This Row],[Department]]&amp;"-"&amp;Table1[[#This Row],[Employee ID]]</f>
        <v>Operations-E00503</v>
      </c>
      <c r="Z3759" t="str">
        <f>LEFT(Table1[[#This Row],[Department]],3)</f>
        <v>Ope</v>
      </c>
      <c r="AA3759" t="str">
        <f>_xlfn.XLOOKUP(Table1[[#This Row],[Manager ID]],MANAGERS!A:A,MANAGERS!B:B)</f>
        <v>Manager_8</v>
      </c>
      <c r="AB3759" t="str" cm="1">
        <f t="array" ref="AB3759">_xlfn.XLOOKUP(Table1[[#This Row],[Manager ID]],Table2[[#All],[Manager ID]],Table2[[#All],[Department Head]])</f>
        <v>Sales</v>
      </c>
      <c r="AC3759" s="2">
        <f>_xlfn.XLOOKUP(Table1[[#This Row],[City]],L:L,O:O)</f>
        <v>0.24030340748661314</v>
      </c>
      <c r="AD3759" t="str" cm="1">
        <f t="array" ref="AD3759">_xlfn.IFS(Table1[[#This Row],[Performance Score]]&gt;=90,"Excellent",Table1[[#This Row],[Performance Score]]&gt;=75,"Good",Table1[[#This Row],[Performance Score]]&gt;=60,"Average",Table1[[#This Row],[Performance Score]]&lt;=60,"Need Improvement")</f>
        <v>Good</v>
      </c>
      <c r="AE3759" t="str">
        <f>IF(AND(Table1[[#This Row],[Attendance %]]&gt;=80,(Table1[[#This Row],[Performance Score]]&gt;=80)),"Eligible","Not Eligible")</f>
        <v>Eligible</v>
      </c>
      <c r="AF3759" t="str">
        <f>IF(Table1[[#This Row],[Performance Score]]&gt;=80,"High Performer","Low Performer")</f>
        <v>High Performer</v>
      </c>
      <c r="AG3759" t="str" cm="1">
        <f t="array" aca="1" ref="AG3759" ca="1">_xlfn.IFS(Table1[[#This Row],[Experience]]&lt;=3,"Junior",Table1[[#This Row],[Experience]]&lt;=7,"Mid Level",Table1[[#This Row],[Experience]]&gt;=7,"Senior")</f>
        <v>Mid Level</v>
      </c>
      <c r="AH3759" t="str">
        <f>IF(Table1[[#This Row],[Attendance %]]&gt;75,"OK","Below 75")</f>
        <v>OK</v>
      </c>
      <c r="AI3759" t="b">
        <f>ISBLANK(Table1[[#This Row],[Employee ID]])</f>
        <v>0</v>
      </c>
      <c r="AJ3759" t="b">
        <f>ISNUMBER(Table1[[#This Row],[Total Salary  ]])</f>
        <v>1</v>
      </c>
      <c r="AK3759" t="str">
        <f>IFERROR(_xlfn.XLOOKUP(Table1[[#This Row],[Manager ID]],MANAGERS!A:A,MANAGERS!B:B),"Not Found")</f>
        <v>Manager_8</v>
      </c>
    </row>
    <row r="3760" spans="1:37" x14ac:dyDescent="0.2">
      <c r="A3760" t="s">
        <v>193</v>
      </c>
      <c r="B3760" t="s">
        <v>95</v>
      </c>
      <c r="C3760" t="s">
        <v>15</v>
      </c>
      <c r="D3760" t="s">
        <v>43</v>
      </c>
      <c r="E3760" t="s">
        <v>17</v>
      </c>
      <c r="F3760" s="1">
        <v>45402</v>
      </c>
      <c r="G3760" s="1">
        <v>40582</v>
      </c>
      <c r="H3760">
        <v>60054</v>
      </c>
      <c r="I3760">
        <v>5948</v>
      </c>
      <c r="J3760">
        <v>71</v>
      </c>
      <c r="K3760">
        <v>57</v>
      </c>
      <c r="L3760" t="s">
        <v>18</v>
      </c>
      <c r="M3760">
        <v>110</v>
      </c>
      <c r="N3760">
        <f>Table1[[#This Row],[Basic Salary]]+Table1[[#This Row],[Bonus]]</f>
        <v>66002</v>
      </c>
      <c r="O3760" s="2">
        <f>Table1[[#This Row],[Bonus]]/Table1[[#This Row],[Basic Salary]]</f>
        <v>9.904419355913012E-2</v>
      </c>
      <c r="P3760">
        <f ca="1">DATEDIF(Table1[[#This Row],[Date of Birth]],TODAY(),"Y")</f>
        <v>15</v>
      </c>
      <c r="Q3760">
        <f ca="1">DATEDIF(Table1[[#This Row],[Joining Date]],TODAY(),"Y")</f>
        <v>2</v>
      </c>
      <c r="R3760" t="str">
        <f ca="1">IF(YEAR(Table1[[#This Row],[Joining Date]])=YEAR(TODAY()),"Yes","No")</f>
        <v>No</v>
      </c>
      <c r="S3760" t="str">
        <f ca="1">IF(Table1[[#This Row],[Experience]]&gt;5,"Yes","No")</f>
        <v>No</v>
      </c>
      <c r="T3760" t="str">
        <f>TEXT(Table1[[#This Row],[Joining Date]],"mmmm")</f>
        <v>April</v>
      </c>
      <c r="U3760" t="str">
        <f>TEXT(Table1[[#This Row],[Joining Date]],"yyyy")</f>
        <v>2024</v>
      </c>
      <c r="V3760" s="5">
        <f ca="1">TODAY()-Table1[[#This Row],[Joining Date]]</f>
        <v>837</v>
      </c>
      <c r="W3760" t="str">
        <f>LEFT(Table1[[#This Row],[Employee Name]],FIND(" ",Table1[[#This Row],[Employee Name]])-1)</f>
        <v>Ajay</v>
      </c>
      <c r="X3760" t="str">
        <f>RIGHT(Table1[[#This Row],[Employee Name]],LEN(Table1[[#This Row],[Employee Name]])-FIND(" ",Table1[[#This Row],[Employee Name]]))</f>
        <v>Singh</v>
      </c>
      <c r="Y3760" t="str">
        <f>Table1[[#This Row],[Department]]&amp;"-"&amp;Table1[[#This Row],[Employee ID]]</f>
        <v>Operations-E00137</v>
      </c>
      <c r="Z3760" t="str">
        <f>LEFT(Table1[[#This Row],[Department]],3)</f>
        <v>Ope</v>
      </c>
      <c r="AA3760" t="str">
        <f>_xlfn.XLOOKUP(Table1[[#This Row],[Manager ID]],MANAGERS!A:A,MANAGERS!B:B)</f>
        <v>Manager_10</v>
      </c>
      <c r="AB3760" t="str" cm="1">
        <f t="array" ref="AB3760">_xlfn.XLOOKUP(Table1[[#This Row],[Manager ID]],Table2[[#All],[Manager ID]],Table2[[#All],[Department Head]])</f>
        <v>HR</v>
      </c>
      <c r="AC3760" s="2">
        <f>_xlfn.XLOOKUP(Table1[[#This Row],[City]],L:L,O:O)</f>
        <v>0.21356479274849693</v>
      </c>
      <c r="AD3760" t="str" cm="1">
        <f t="array" ref="AD3760">_xlfn.IFS(Table1[[#This Row],[Performance Score]]&gt;=90,"Excellent",Table1[[#This Row],[Performance Score]]&gt;=75,"Good",Table1[[#This Row],[Performance Score]]&gt;=60,"Average",Table1[[#This Row],[Performance Score]]&lt;=60,"Need Improvement")</f>
        <v>Need Improvement</v>
      </c>
      <c r="AE3760" t="str">
        <f>IF(AND(Table1[[#This Row],[Attendance %]]&gt;=80,(Table1[[#This Row],[Performance Score]]&gt;=80)),"Eligible","Not Eligible")</f>
        <v>Not Eligible</v>
      </c>
      <c r="AF3760" t="str">
        <f>IF(Table1[[#This Row],[Performance Score]]&gt;=80,"High Performer","Low Performer")</f>
        <v>Low Performer</v>
      </c>
      <c r="AG3760" t="str" cm="1">
        <f t="array" aca="1" ref="AG3760" ca="1">_xlfn.IFS(Table1[[#This Row],[Experience]]&lt;=3,"Junior",Table1[[#This Row],[Experience]]&lt;=7,"Mid Level",Table1[[#This Row],[Experience]]&gt;=7,"Senior")</f>
        <v>Junior</v>
      </c>
      <c r="AH3760" t="str">
        <f>IF(Table1[[#This Row],[Attendance %]]&gt;75,"OK","Below 75")</f>
        <v>Below 75</v>
      </c>
      <c r="AI3760" t="b">
        <f>ISBLANK(Table1[[#This Row],[Employee ID]])</f>
        <v>0</v>
      </c>
      <c r="AJ3760" t="b">
        <f>ISNUMBER(Table1[[#This Row],[Total Salary  ]])</f>
        <v>1</v>
      </c>
      <c r="AK3760" t="str">
        <f>IFERROR(_xlfn.XLOOKUP(Table1[[#This Row],[Manager ID]],MANAGERS!A:A,MANAGERS!B:B),"Not Found")</f>
        <v>Manager_10</v>
      </c>
    </row>
    <row r="3761" spans="1:37" x14ac:dyDescent="0.2">
      <c r="A3761" t="s">
        <v>2389</v>
      </c>
      <c r="B3761" t="s">
        <v>77</v>
      </c>
      <c r="C3761" t="s">
        <v>21</v>
      </c>
      <c r="D3761" t="s">
        <v>81</v>
      </c>
      <c r="E3761" t="s">
        <v>26</v>
      </c>
      <c r="F3761" s="1">
        <v>43846</v>
      </c>
      <c r="G3761" s="1">
        <v>29449</v>
      </c>
      <c r="H3761">
        <v>57908</v>
      </c>
      <c r="I3761">
        <v>8089</v>
      </c>
      <c r="J3761">
        <v>74</v>
      </c>
      <c r="K3761">
        <v>85</v>
      </c>
      <c r="L3761" t="s">
        <v>53</v>
      </c>
      <c r="M3761">
        <v>120</v>
      </c>
      <c r="N3761">
        <f>Table1[[#This Row],[Basic Salary]]+Table1[[#This Row],[Bonus]]</f>
        <v>65997</v>
      </c>
      <c r="O3761" s="2">
        <f>Table1[[#This Row],[Bonus]]/Table1[[#This Row],[Basic Salary]]</f>
        <v>0.1396870898666851</v>
      </c>
      <c r="P3761">
        <f ca="1">DATEDIF(Table1[[#This Row],[Date of Birth]],TODAY(),"Y")</f>
        <v>45</v>
      </c>
      <c r="Q3761">
        <f ca="1">DATEDIF(Table1[[#This Row],[Joining Date]],TODAY(),"Y")</f>
        <v>6</v>
      </c>
      <c r="R3761" t="str">
        <f ca="1">IF(YEAR(Table1[[#This Row],[Joining Date]])=YEAR(TODAY()),"Yes","No")</f>
        <v>No</v>
      </c>
      <c r="S3761" t="str">
        <f ca="1">IF(Table1[[#This Row],[Experience]]&gt;5,"Yes","No")</f>
        <v>Yes</v>
      </c>
      <c r="T3761" t="str">
        <f>TEXT(Table1[[#This Row],[Joining Date]],"mmmm")</f>
        <v>January</v>
      </c>
      <c r="U3761" t="str">
        <f>TEXT(Table1[[#This Row],[Joining Date]],"yyyy")</f>
        <v>2020</v>
      </c>
      <c r="V3761" s="5">
        <f ca="1">TODAY()-Table1[[#This Row],[Joining Date]]</f>
        <v>2393</v>
      </c>
      <c r="W3761" t="str">
        <f>LEFT(Table1[[#This Row],[Employee Name]],FIND(" ",Table1[[#This Row],[Employee Name]])-1)</f>
        <v>Rohan</v>
      </c>
      <c r="X3761" t="str">
        <f>RIGHT(Table1[[#This Row],[Employee Name]],LEN(Table1[[#This Row],[Employee Name]])-FIND(" ",Table1[[#This Row],[Employee Name]]))</f>
        <v>Gupta</v>
      </c>
      <c r="Y3761" t="str">
        <f>Table1[[#This Row],[Department]]&amp;"-"&amp;Table1[[#This Row],[Employee ID]]</f>
        <v>Sales-E02333</v>
      </c>
      <c r="Z3761" t="str">
        <f>LEFT(Table1[[#This Row],[Department]],3)</f>
        <v>Sal</v>
      </c>
      <c r="AA3761" t="str">
        <f>_xlfn.XLOOKUP(Table1[[#This Row],[Manager ID]],MANAGERS!A:A,MANAGERS!B:B)</f>
        <v>Manager_20</v>
      </c>
      <c r="AB3761" t="str" cm="1">
        <f t="array" ref="AB3761">_xlfn.XLOOKUP(Table1[[#This Row],[Manager ID]],Table2[[#All],[Manager ID]],Table2[[#All],[Department Head]])</f>
        <v>Operations</v>
      </c>
      <c r="AC3761" s="2">
        <f>_xlfn.XLOOKUP(Table1[[#This Row],[City]],L:L,O:O)</f>
        <v>0.23685887225230964</v>
      </c>
      <c r="AD3761" t="str" cm="1">
        <f t="array" ref="AD3761">_xlfn.IFS(Table1[[#This Row],[Performance Score]]&gt;=90,"Excellent",Table1[[#This Row],[Performance Score]]&gt;=75,"Good",Table1[[#This Row],[Performance Score]]&gt;=60,"Average",Table1[[#This Row],[Performance Score]]&lt;=60,"Need Improvement")</f>
        <v>Good</v>
      </c>
      <c r="AE3761" t="str">
        <f>IF(AND(Table1[[#This Row],[Attendance %]]&gt;=80,(Table1[[#This Row],[Performance Score]]&gt;=80)),"Eligible","Not Eligible")</f>
        <v>Not Eligible</v>
      </c>
      <c r="AF3761" t="str">
        <f>IF(Table1[[#This Row],[Performance Score]]&gt;=80,"High Performer","Low Performer")</f>
        <v>High Performer</v>
      </c>
      <c r="AG3761" t="str" cm="1">
        <f t="array" aca="1" ref="AG3761" ca="1">_xlfn.IFS(Table1[[#This Row],[Experience]]&lt;=3,"Junior",Table1[[#This Row],[Experience]]&lt;=7,"Mid Level",Table1[[#This Row],[Experience]]&gt;=7,"Senior")</f>
        <v>Mid Level</v>
      </c>
      <c r="AH3761" t="str">
        <f>IF(Table1[[#This Row],[Attendance %]]&gt;75,"OK","Below 75")</f>
        <v>Below 75</v>
      </c>
      <c r="AI3761" t="b">
        <f>ISBLANK(Table1[[#This Row],[Employee ID]])</f>
        <v>0</v>
      </c>
      <c r="AJ3761" t="b">
        <f>ISNUMBER(Table1[[#This Row],[Total Salary  ]])</f>
        <v>1</v>
      </c>
      <c r="AK3761" t="str">
        <f>IFERROR(_xlfn.XLOOKUP(Table1[[#This Row],[Manager ID]],MANAGERS!A:A,MANAGERS!B:B),"Not Found")</f>
        <v>Manager_20</v>
      </c>
    </row>
    <row r="3762" spans="1:37" x14ac:dyDescent="0.2">
      <c r="A3762" t="s">
        <v>1569</v>
      </c>
      <c r="B3762" t="s">
        <v>71</v>
      </c>
      <c r="C3762" t="s">
        <v>21</v>
      </c>
      <c r="D3762" t="s">
        <v>16</v>
      </c>
      <c r="E3762" t="s">
        <v>65</v>
      </c>
      <c r="F3762" s="1">
        <v>44706</v>
      </c>
      <c r="G3762" s="1">
        <v>34640</v>
      </c>
      <c r="H3762">
        <v>48207</v>
      </c>
      <c r="I3762">
        <v>17776</v>
      </c>
      <c r="J3762">
        <v>74</v>
      </c>
      <c r="K3762">
        <v>63</v>
      </c>
      <c r="L3762" t="s">
        <v>34</v>
      </c>
      <c r="M3762">
        <v>113</v>
      </c>
      <c r="N3762">
        <f>Table1[[#This Row],[Basic Salary]]+Table1[[#This Row],[Bonus]]</f>
        <v>65983</v>
      </c>
      <c r="O3762" s="2">
        <f>Table1[[#This Row],[Bonus]]/Table1[[#This Row],[Basic Salary]]</f>
        <v>0.36874312859128344</v>
      </c>
      <c r="P3762">
        <f ca="1">DATEDIF(Table1[[#This Row],[Date of Birth]],TODAY(),"Y")</f>
        <v>31</v>
      </c>
      <c r="Q3762">
        <f ca="1">DATEDIF(Table1[[#This Row],[Joining Date]],TODAY(),"Y")</f>
        <v>4</v>
      </c>
      <c r="R3762" t="str">
        <f ca="1">IF(YEAR(Table1[[#This Row],[Joining Date]])=YEAR(TODAY()),"Yes","No")</f>
        <v>No</v>
      </c>
      <c r="S3762" t="str">
        <f ca="1">IF(Table1[[#This Row],[Experience]]&gt;5,"Yes","No")</f>
        <v>No</v>
      </c>
      <c r="T3762" t="str">
        <f>TEXT(Table1[[#This Row],[Joining Date]],"mmmm")</f>
        <v>May</v>
      </c>
      <c r="U3762" t="str">
        <f>TEXT(Table1[[#This Row],[Joining Date]],"yyyy")</f>
        <v>2022</v>
      </c>
      <c r="V3762" s="5">
        <f ca="1">TODAY()-Table1[[#This Row],[Joining Date]]</f>
        <v>1533</v>
      </c>
      <c r="W3762" t="str">
        <f>LEFT(Table1[[#This Row],[Employee Name]],FIND(" ",Table1[[#This Row],[Employee Name]])-1)</f>
        <v>Sneha</v>
      </c>
      <c r="X3762" t="str">
        <f>RIGHT(Table1[[#This Row],[Employee Name]],LEN(Table1[[#This Row],[Employee Name]])-FIND(" ",Table1[[#This Row],[Employee Name]]))</f>
        <v>Iyer</v>
      </c>
      <c r="Y3762" t="str">
        <f>Table1[[#This Row],[Department]]&amp;"-"&amp;Table1[[#This Row],[Employee ID]]</f>
        <v>HR-E01513</v>
      </c>
      <c r="Z3762" t="str">
        <f>LEFT(Table1[[#This Row],[Department]],3)</f>
        <v>HR</v>
      </c>
      <c r="AA3762" t="str">
        <f>_xlfn.XLOOKUP(Table1[[#This Row],[Manager ID]],MANAGERS!A:A,MANAGERS!B:B)</f>
        <v>Manager_13</v>
      </c>
      <c r="AB3762" t="str" cm="1">
        <f t="array" ref="AB3762">_xlfn.XLOOKUP(Table1[[#This Row],[Manager ID]],Table2[[#All],[Manager ID]],Table2[[#All],[Department Head]])</f>
        <v>HR</v>
      </c>
      <c r="AC3762" s="2">
        <f>_xlfn.XLOOKUP(Table1[[#This Row],[City]],L:L,O:O)</f>
        <v>0.24030340748661314</v>
      </c>
      <c r="AD3762" t="str" cm="1">
        <f t="array" ref="AD3762">_xlfn.IFS(Table1[[#This Row],[Performance Score]]&gt;=90,"Excellent",Table1[[#This Row],[Performance Score]]&gt;=75,"Good",Table1[[#This Row],[Performance Score]]&gt;=60,"Average",Table1[[#This Row],[Performance Score]]&lt;=60,"Need Improvement")</f>
        <v>Average</v>
      </c>
      <c r="AE3762" t="str">
        <f>IF(AND(Table1[[#This Row],[Attendance %]]&gt;=80,(Table1[[#This Row],[Performance Score]]&gt;=80)),"Eligible","Not Eligible")</f>
        <v>Not Eligible</v>
      </c>
      <c r="AF3762" t="str">
        <f>IF(Table1[[#This Row],[Performance Score]]&gt;=80,"High Performer","Low Performer")</f>
        <v>Low Performer</v>
      </c>
      <c r="AG3762" t="str" cm="1">
        <f t="array" aca="1" ref="AG3762" ca="1">_xlfn.IFS(Table1[[#This Row],[Experience]]&lt;=3,"Junior",Table1[[#This Row],[Experience]]&lt;=7,"Mid Level",Table1[[#This Row],[Experience]]&gt;=7,"Senior")</f>
        <v>Mid Level</v>
      </c>
      <c r="AH3762" t="str">
        <f>IF(Table1[[#This Row],[Attendance %]]&gt;75,"OK","Below 75")</f>
        <v>Below 75</v>
      </c>
      <c r="AI3762" t="b">
        <f>ISBLANK(Table1[[#This Row],[Employee ID]])</f>
        <v>0</v>
      </c>
      <c r="AJ3762" t="b">
        <f>ISNUMBER(Table1[[#This Row],[Total Salary  ]])</f>
        <v>1</v>
      </c>
      <c r="AK3762" t="str">
        <f>IFERROR(_xlfn.XLOOKUP(Table1[[#This Row],[Manager ID]],MANAGERS!A:A,MANAGERS!B:B),"Not Found")</f>
        <v>Manager_13</v>
      </c>
    </row>
    <row r="3763" spans="1:37" x14ac:dyDescent="0.2">
      <c r="A3763" t="s">
        <v>3377</v>
      </c>
      <c r="B3763" t="s">
        <v>85</v>
      </c>
      <c r="C3763" t="s">
        <v>15</v>
      </c>
      <c r="D3763" t="s">
        <v>16</v>
      </c>
      <c r="E3763" t="s">
        <v>26</v>
      </c>
      <c r="F3763" s="1">
        <v>42074</v>
      </c>
      <c r="G3763" s="1">
        <v>32893</v>
      </c>
      <c r="H3763">
        <v>46997</v>
      </c>
      <c r="I3763">
        <v>18979</v>
      </c>
      <c r="J3763">
        <v>88</v>
      </c>
      <c r="K3763">
        <v>62</v>
      </c>
      <c r="L3763" t="s">
        <v>37</v>
      </c>
      <c r="M3763">
        <v>103</v>
      </c>
      <c r="N3763">
        <f>Table1[[#This Row],[Basic Salary]]+Table1[[#This Row],[Bonus]]</f>
        <v>65976</v>
      </c>
      <c r="O3763" s="2">
        <f>Table1[[#This Row],[Bonus]]/Table1[[#This Row],[Basic Salary]]</f>
        <v>0.4038342872949337</v>
      </c>
      <c r="P3763">
        <f ca="1">DATEDIF(Table1[[#This Row],[Date of Birth]],TODAY(),"Y")</f>
        <v>36</v>
      </c>
      <c r="Q3763">
        <f ca="1">DATEDIF(Table1[[#This Row],[Joining Date]],TODAY(),"Y")</f>
        <v>11</v>
      </c>
      <c r="R3763" t="str">
        <f ca="1">IF(YEAR(Table1[[#This Row],[Joining Date]])=YEAR(TODAY()),"Yes","No")</f>
        <v>No</v>
      </c>
      <c r="S3763" t="str">
        <f ca="1">IF(Table1[[#This Row],[Experience]]&gt;5,"Yes","No")</f>
        <v>Yes</v>
      </c>
      <c r="T3763" t="str">
        <f>TEXT(Table1[[#This Row],[Joining Date]],"mmmm")</f>
        <v>March</v>
      </c>
      <c r="U3763" t="str">
        <f>TEXT(Table1[[#This Row],[Joining Date]],"yyyy")</f>
        <v>2015</v>
      </c>
      <c r="V3763" s="5">
        <f ca="1">TODAY()-Table1[[#This Row],[Joining Date]]</f>
        <v>4165</v>
      </c>
      <c r="W3763" t="str">
        <f>LEFT(Table1[[#This Row],[Employee Name]],FIND(" ",Table1[[#This Row],[Employee Name]])-1)</f>
        <v>Pooja</v>
      </c>
      <c r="X3763" t="str">
        <f>RIGHT(Table1[[#This Row],[Employee Name]],LEN(Table1[[#This Row],[Employee Name]])-FIND(" ",Table1[[#This Row],[Employee Name]]))</f>
        <v>Das</v>
      </c>
      <c r="Y3763" t="str">
        <f>Table1[[#This Row],[Department]]&amp;"-"&amp;Table1[[#This Row],[Employee ID]]</f>
        <v>HR-E03321</v>
      </c>
      <c r="Z3763" t="str">
        <f>LEFT(Table1[[#This Row],[Department]],3)</f>
        <v>HR</v>
      </c>
      <c r="AA3763" t="str">
        <f>_xlfn.XLOOKUP(Table1[[#This Row],[Manager ID]],MANAGERS!A:A,MANAGERS!B:B)</f>
        <v>Manager_3</v>
      </c>
      <c r="AB3763" t="str" cm="1">
        <f t="array" ref="AB3763">_xlfn.XLOOKUP(Table1[[#This Row],[Manager ID]],Table2[[#All],[Manager ID]],Table2[[#All],[Department Head]])</f>
        <v>IT</v>
      </c>
      <c r="AC3763" s="2">
        <f>_xlfn.XLOOKUP(Table1[[#This Row],[City]],L:L,O:O)</f>
        <v>0.24036902712549932</v>
      </c>
      <c r="AD3763" t="str" cm="1">
        <f t="array" ref="AD3763">_xlfn.IFS(Table1[[#This Row],[Performance Score]]&gt;=90,"Excellent",Table1[[#This Row],[Performance Score]]&gt;=75,"Good",Table1[[#This Row],[Performance Score]]&gt;=60,"Average",Table1[[#This Row],[Performance Score]]&lt;=60,"Need Improvement")</f>
        <v>Average</v>
      </c>
      <c r="AE3763" t="str">
        <f>IF(AND(Table1[[#This Row],[Attendance %]]&gt;=80,(Table1[[#This Row],[Performance Score]]&gt;=80)),"Eligible","Not Eligible")</f>
        <v>Not Eligible</v>
      </c>
      <c r="AF3763" t="str">
        <f>IF(Table1[[#This Row],[Performance Score]]&gt;=80,"High Performer","Low Performer")</f>
        <v>Low Performer</v>
      </c>
      <c r="AG3763" t="str" cm="1">
        <f t="array" aca="1" ref="AG3763" ca="1">_xlfn.IFS(Table1[[#This Row],[Experience]]&lt;=3,"Junior",Table1[[#This Row],[Experience]]&lt;=7,"Mid Level",Table1[[#This Row],[Experience]]&gt;=7,"Senior")</f>
        <v>Senior</v>
      </c>
      <c r="AH3763" t="str">
        <f>IF(Table1[[#This Row],[Attendance %]]&gt;75,"OK","Below 75")</f>
        <v>OK</v>
      </c>
      <c r="AI3763" t="b">
        <f>ISBLANK(Table1[[#This Row],[Employee ID]])</f>
        <v>0</v>
      </c>
      <c r="AJ3763" t="b">
        <f>ISNUMBER(Table1[[#This Row],[Total Salary  ]])</f>
        <v>1</v>
      </c>
      <c r="AK3763" t="str">
        <f>IFERROR(_xlfn.XLOOKUP(Table1[[#This Row],[Manager ID]],MANAGERS!A:A,MANAGERS!B:B),"Not Found")</f>
        <v>Manager_3</v>
      </c>
    </row>
    <row r="3764" spans="1:37" x14ac:dyDescent="0.2">
      <c r="A3764" t="s">
        <v>106</v>
      </c>
      <c r="B3764" t="s">
        <v>48</v>
      </c>
      <c r="C3764" t="s">
        <v>15</v>
      </c>
      <c r="D3764" t="s">
        <v>46</v>
      </c>
      <c r="E3764" t="s">
        <v>65</v>
      </c>
      <c r="F3764" s="1">
        <v>44760</v>
      </c>
      <c r="G3764" s="1">
        <v>34306</v>
      </c>
      <c r="H3764">
        <v>54444</v>
      </c>
      <c r="I3764">
        <v>11525</v>
      </c>
      <c r="J3764">
        <v>69</v>
      </c>
      <c r="K3764">
        <v>41</v>
      </c>
      <c r="L3764" t="s">
        <v>53</v>
      </c>
      <c r="M3764">
        <v>108</v>
      </c>
      <c r="N3764">
        <f>Table1[[#This Row],[Basic Salary]]+Table1[[#This Row],[Bonus]]</f>
        <v>65969</v>
      </c>
      <c r="O3764" s="2">
        <f>Table1[[#This Row],[Bonus]]/Table1[[#This Row],[Basic Salary]]</f>
        <v>0.21168540151348175</v>
      </c>
      <c r="P3764">
        <f ca="1">DATEDIF(Table1[[#This Row],[Date of Birth]],TODAY(),"Y")</f>
        <v>32</v>
      </c>
      <c r="Q3764">
        <f ca="1">DATEDIF(Table1[[#This Row],[Joining Date]],TODAY(),"Y")</f>
        <v>4</v>
      </c>
      <c r="R3764" t="str">
        <f ca="1">IF(YEAR(Table1[[#This Row],[Joining Date]])=YEAR(TODAY()),"Yes","No")</f>
        <v>No</v>
      </c>
      <c r="S3764" t="str">
        <f ca="1">IF(Table1[[#This Row],[Experience]]&gt;5,"Yes","No")</f>
        <v>No</v>
      </c>
      <c r="T3764" t="str">
        <f>TEXT(Table1[[#This Row],[Joining Date]],"mmmm")</f>
        <v>July</v>
      </c>
      <c r="U3764" t="str">
        <f>TEXT(Table1[[#This Row],[Joining Date]],"yyyy")</f>
        <v>2022</v>
      </c>
      <c r="V3764" s="5">
        <f ca="1">TODAY()-Table1[[#This Row],[Joining Date]]</f>
        <v>1479</v>
      </c>
      <c r="W3764" t="str">
        <f>LEFT(Table1[[#This Row],[Employee Name]],FIND(" ",Table1[[#This Row],[Employee Name]])-1)</f>
        <v>Aditya</v>
      </c>
      <c r="X3764" t="str">
        <f>RIGHT(Table1[[#This Row],[Employee Name]],LEN(Table1[[#This Row],[Employee Name]])-FIND(" ",Table1[[#This Row],[Employee Name]]))</f>
        <v>Kapoor</v>
      </c>
      <c r="Y3764" t="str">
        <f>Table1[[#This Row],[Department]]&amp;"-"&amp;Table1[[#This Row],[Employee ID]]</f>
        <v>Support-E00051</v>
      </c>
      <c r="Z3764" t="str">
        <f>LEFT(Table1[[#This Row],[Department]],3)</f>
        <v>Sup</v>
      </c>
      <c r="AA3764" t="str">
        <f>_xlfn.XLOOKUP(Table1[[#This Row],[Manager ID]],MANAGERS!A:A,MANAGERS!B:B)</f>
        <v>Manager_8</v>
      </c>
      <c r="AB3764" t="str" cm="1">
        <f t="array" ref="AB3764">_xlfn.XLOOKUP(Table1[[#This Row],[Manager ID]],Table2[[#All],[Manager ID]],Table2[[#All],[Department Head]])</f>
        <v>Sales</v>
      </c>
      <c r="AC3764" s="2">
        <f>_xlfn.XLOOKUP(Table1[[#This Row],[City]],L:L,O:O)</f>
        <v>0.23685887225230964</v>
      </c>
      <c r="AD3764" t="str" cm="1">
        <f t="array" ref="AD3764">_xlfn.IFS(Table1[[#This Row],[Performance Score]]&gt;=90,"Excellent",Table1[[#This Row],[Performance Score]]&gt;=75,"Good",Table1[[#This Row],[Performance Score]]&gt;=60,"Average",Table1[[#This Row],[Performance Score]]&lt;=60,"Need Improvement")</f>
        <v>Need Improvement</v>
      </c>
      <c r="AE3764" t="str">
        <f>IF(AND(Table1[[#This Row],[Attendance %]]&gt;=80,(Table1[[#This Row],[Performance Score]]&gt;=80)),"Eligible","Not Eligible")</f>
        <v>Not Eligible</v>
      </c>
      <c r="AF3764" t="str">
        <f>IF(Table1[[#This Row],[Performance Score]]&gt;=80,"High Performer","Low Performer")</f>
        <v>Low Performer</v>
      </c>
      <c r="AG3764" t="str" cm="1">
        <f t="array" aca="1" ref="AG3764" ca="1">_xlfn.IFS(Table1[[#This Row],[Experience]]&lt;=3,"Junior",Table1[[#This Row],[Experience]]&lt;=7,"Mid Level",Table1[[#This Row],[Experience]]&gt;=7,"Senior")</f>
        <v>Mid Level</v>
      </c>
      <c r="AH3764" t="str">
        <f>IF(Table1[[#This Row],[Attendance %]]&gt;75,"OK","Below 75")</f>
        <v>Below 75</v>
      </c>
      <c r="AI3764" t="b">
        <f>ISBLANK(Table1[[#This Row],[Employee ID]])</f>
        <v>0</v>
      </c>
      <c r="AJ3764" t="b">
        <f>ISNUMBER(Table1[[#This Row],[Total Salary  ]])</f>
        <v>1</v>
      </c>
      <c r="AK3764" t="str">
        <f>IFERROR(_xlfn.XLOOKUP(Table1[[#This Row],[Manager ID]],MANAGERS!A:A,MANAGERS!B:B),"Not Found")</f>
        <v>Manager_8</v>
      </c>
    </row>
    <row r="3765" spans="1:37" x14ac:dyDescent="0.2">
      <c r="A3765" t="s">
        <v>1342</v>
      </c>
      <c r="B3765" t="s">
        <v>69</v>
      </c>
      <c r="C3765" t="s">
        <v>21</v>
      </c>
      <c r="D3765" t="s">
        <v>46</v>
      </c>
      <c r="E3765" t="s">
        <v>26</v>
      </c>
      <c r="F3765" s="1">
        <v>43746</v>
      </c>
      <c r="G3765" s="1">
        <v>35752</v>
      </c>
      <c r="H3765">
        <v>59170</v>
      </c>
      <c r="I3765">
        <v>6790</v>
      </c>
      <c r="J3765">
        <v>77</v>
      </c>
      <c r="K3765">
        <v>71</v>
      </c>
      <c r="L3765" t="s">
        <v>18</v>
      </c>
      <c r="M3765">
        <v>108</v>
      </c>
      <c r="N3765">
        <f>Table1[[#This Row],[Basic Salary]]+Table1[[#This Row],[Bonus]]</f>
        <v>65960</v>
      </c>
      <c r="O3765" s="2">
        <f>Table1[[#This Row],[Bonus]]/Table1[[#This Row],[Basic Salary]]</f>
        <v>0.11475409836065574</v>
      </c>
      <c r="P3765">
        <f ca="1">DATEDIF(Table1[[#This Row],[Date of Birth]],TODAY(),"Y")</f>
        <v>28</v>
      </c>
      <c r="Q3765">
        <f ca="1">DATEDIF(Table1[[#This Row],[Joining Date]],TODAY(),"Y")</f>
        <v>6</v>
      </c>
      <c r="R3765" t="str">
        <f ca="1">IF(YEAR(Table1[[#This Row],[Joining Date]])=YEAR(TODAY()),"Yes","No")</f>
        <v>No</v>
      </c>
      <c r="S3765" t="str">
        <f ca="1">IF(Table1[[#This Row],[Experience]]&gt;5,"Yes","No")</f>
        <v>Yes</v>
      </c>
      <c r="T3765" t="str">
        <f>TEXT(Table1[[#This Row],[Joining Date]],"mmmm")</f>
        <v>October</v>
      </c>
      <c r="U3765" t="str">
        <f>TEXT(Table1[[#This Row],[Joining Date]],"yyyy")</f>
        <v>2019</v>
      </c>
      <c r="V3765" s="5">
        <f ca="1">TODAY()-Table1[[#This Row],[Joining Date]]</f>
        <v>2493</v>
      </c>
      <c r="W3765" t="str">
        <f>LEFT(Table1[[#This Row],[Employee Name]],FIND(" ",Table1[[#This Row],[Employee Name]])-1)</f>
        <v>Neha</v>
      </c>
      <c r="X3765" t="str">
        <f>RIGHT(Table1[[#This Row],[Employee Name]],LEN(Table1[[#This Row],[Employee Name]])-FIND(" ",Table1[[#This Row],[Employee Name]]))</f>
        <v>Kulkarni</v>
      </c>
      <c r="Y3765" t="str">
        <f>Table1[[#This Row],[Department]]&amp;"-"&amp;Table1[[#This Row],[Employee ID]]</f>
        <v>Support-E01286</v>
      </c>
      <c r="Z3765" t="str">
        <f>LEFT(Table1[[#This Row],[Department]],3)</f>
        <v>Sup</v>
      </c>
      <c r="AA3765" t="str">
        <f>_xlfn.XLOOKUP(Table1[[#This Row],[Manager ID]],MANAGERS!A:A,MANAGERS!B:B)</f>
        <v>Manager_8</v>
      </c>
      <c r="AB3765" t="str" cm="1">
        <f t="array" ref="AB3765">_xlfn.XLOOKUP(Table1[[#This Row],[Manager ID]],Table2[[#All],[Manager ID]],Table2[[#All],[Department Head]])</f>
        <v>Sales</v>
      </c>
      <c r="AC3765" s="2">
        <f>_xlfn.XLOOKUP(Table1[[#This Row],[City]],L:L,O:O)</f>
        <v>0.21356479274849693</v>
      </c>
      <c r="AD3765" t="str" cm="1">
        <f t="array" ref="AD3765">_xlfn.IFS(Table1[[#This Row],[Performance Score]]&gt;=90,"Excellent",Table1[[#This Row],[Performance Score]]&gt;=75,"Good",Table1[[#This Row],[Performance Score]]&gt;=60,"Average",Table1[[#This Row],[Performance Score]]&lt;=60,"Need Improvement")</f>
        <v>Average</v>
      </c>
      <c r="AE3765" t="str">
        <f>IF(AND(Table1[[#This Row],[Attendance %]]&gt;=80,(Table1[[#This Row],[Performance Score]]&gt;=80)),"Eligible","Not Eligible")</f>
        <v>Not Eligible</v>
      </c>
      <c r="AF3765" t="str">
        <f>IF(Table1[[#This Row],[Performance Score]]&gt;=80,"High Performer","Low Performer")</f>
        <v>Low Performer</v>
      </c>
      <c r="AG3765" t="str" cm="1">
        <f t="array" aca="1" ref="AG3765" ca="1">_xlfn.IFS(Table1[[#This Row],[Experience]]&lt;=3,"Junior",Table1[[#This Row],[Experience]]&lt;=7,"Mid Level",Table1[[#This Row],[Experience]]&gt;=7,"Senior")</f>
        <v>Mid Level</v>
      </c>
      <c r="AH3765" t="str">
        <f>IF(Table1[[#This Row],[Attendance %]]&gt;75,"OK","Below 75")</f>
        <v>OK</v>
      </c>
      <c r="AI3765" t="b">
        <f>ISBLANK(Table1[[#This Row],[Employee ID]])</f>
        <v>0</v>
      </c>
      <c r="AJ3765" t="b">
        <f>ISNUMBER(Table1[[#This Row],[Total Salary  ]])</f>
        <v>1</v>
      </c>
      <c r="AK3765" t="str">
        <f>IFERROR(_xlfn.XLOOKUP(Table1[[#This Row],[Manager ID]],MANAGERS!A:A,MANAGERS!B:B),"Not Found")</f>
        <v>Manager_8</v>
      </c>
    </row>
    <row r="3766" spans="1:37" x14ac:dyDescent="0.2">
      <c r="A3766" t="s">
        <v>180</v>
      </c>
      <c r="B3766" t="s">
        <v>77</v>
      </c>
      <c r="C3766" t="s">
        <v>15</v>
      </c>
      <c r="D3766" t="s">
        <v>46</v>
      </c>
      <c r="E3766" t="s">
        <v>51</v>
      </c>
      <c r="F3766" s="1">
        <v>42853</v>
      </c>
      <c r="G3766" s="1">
        <v>38828</v>
      </c>
      <c r="H3766">
        <v>53305</v>
      </c>
      <c r="I3766">
        <v>12634</v>
      </c>
      <c r="J3766">
        <v>81</v>
      </c>
      <c r="K3766">
        <v>89</v>
      </c>
      <c r="L3766" t="s">
        <v>37</v>
      </c>
      <c r="M3766">
        <v>120</v>
      </c>
      <c r="N3766">
        <f>Table1[[#This Row],[Basic Salary]]+Table1[[#This Row],[Bonus]]</f>
        <v>65939</v>
      </c>
      <c r="O3766" s="2">
        <f>Table1[[#This Row],[Bonus]]/Table1[[#This Row],[Basic Salary]]</f>
        <v>0.23701341337585594</v>
      </c>
      <c r="P3766">
        <f ca="1">DATEDIF(Table1[[#This Row],[Date of Birth]],TODAY(),"Y")</f>
        <v>20</v>
      </c>
      <c r="Q3766">
        <f ca="1">DATEDIF(Table1[[#This Row],[Joining Date]],TODAY(),"Y")</f>
        <v>9</v>
      </c>
      <c r="R3766" t="str">
        <f ca="1">IF(YEAR(Table1[[#This Row],[Joining Date]])=YEAR(TODAY()),"Yes","No")</f>
        <v>No</v>
      </c>
      <c r="S3766" t="str">
        <f ca="1">IF(Table1[[#This Row],[Experience]]&gt;5,"Yes","No")</f>
        <v>Yes</v>
      </c>
      <c r="T3766" t="str">
        <f>TEXT(Table1[[#This Row],[Joining Date]],"mmmm")</f>
        <v>April</v>
      </c>
      <c r="U3766" t="str">
        <f>TEXT(Table1[[#This Row],[Joining Date]],"yyyy")</f>
        <v>2017</v>
      </c>
      <c r="V3766" s="5">
        <f ca="1">TODAY()-Table1[[#This Row],[Joining Date]]</f>
        <v>3386</v>
      </c>
      <c r="W3766" t="str">
        <f>LEFT(Table1[[#This Row],[Employee Name]],FIND(" ",Table1[[#This Row],[Employee Name]])-1)</f>
        <v>Rohan</v>
      </c>
      <c r="X3766" t="str">
        <f>RIGHT(Table1[[#This Row],[Employee Name]],LEN(Table1[[#This Row],[Employee Name]])-FIND(" ",Table1[[#This Row],[Employee Name]]))</f>
        <v>Gupta</v>
      </c>
      <c r="Y3766" t="str">
        <f>Table1[[#This Row],[Department]]&amp;"-"&amp;Table1[[#This Row],[Employee ID]]</f>
        <v>Support-E00124</v>
      </c>
      <c r="Z3766" t="str">
        <f>LEFT(Table1[[#This Row],[Department]],3)</f>
        <v>Sup</v>
      </c>
      <c r="AA3766" t="str">
        <f>_xlfn.XLOOKUP(Table1[[#This Row],[Manager ID]],MANAGERS!A:A,MANAGERS!B:B)</f>
        <v>Manager_20</v>
      </c>
      <c r="AB3766" t="str" cm="1">
        <f t="array" ref="AB3766">_xlfn.XLOOKUP(Table1[[#This Row],[Manager ID]],Table2[[#All],[Manager ID]],Table2[[#All],[Department Head]])</f>
        <v>Operations</v>
      </c>
      <c r="AC3766" s="2">
        <f>_xlfn.XLOOKUP(Table1[[#This Row],[City]],L:L,O:O)</f>
        <v>0.24036902712549932</v>
      </c>
      <c r="AD3766" t="str" cm="1">
        <f t="array" ref="AD3766">_xlfn.IFS(Table1[[#This Row],[Performance Score]]&gt;=90,"Excellent",Table1[[#This Row],[Performance Score]]&gt;=75,"Good",Table1[[#This Row],[Performance Score]]&gt;=60,"Average",Table1[[#This Row],[Performance Score]]&lt;=60,"Need Improvement")</f>
        <v>Good</v>
      </c>
      <c r="AE3766" t="str">
        <f>IF(AND(Table1[[#This Row],[Attendance %]]&gt;=80,(Table1[[#This Row],[Performance Score]]&gt;=80)),"Eligible","Not Eligible")</f>
        <v>Eligible</v>
      </c>
      <c r="AF3766" t="str">
        <f>IF(Table1[[#This Row],[Performance Score]]&gt;=80,"High Performer","Low Performer")</f>
        <v>High Performer</v>
      </c>
      <c r="AG3766" t="str" cm="1">
        <f t="array" aca="1" ref="AG3766" ca="1">_xlfn.IFS(Table1[[#This Row],[Experience]]&lt;=3,"Junior",Table1[[#This Row],[Experience]]&lt;=7,"Mid Level",Table1[[#This Row],[Experience]]&gt;=7,"Senior")</f>
        <v>Senior</v>
      </c>
      <c r="AH3766" t="str">
        <f>IF(Table1[[#This Row],[Attendance %]]&gt;75,"OK","Below 75")</f>
        <v>OK</v>
      </c>
      <c r="AI3766" t="b">
        <f>ISBLANK(Table1[[#This Row],[Employee ID]])</f>
        <v>0</v>
      </c>
      <c r="AJ3766" t="b">
        <f>ISNUMBER(Table1[[#This Row],[Total Salary  ]])</f>
        <v>1</v>
      </c>
      <c r="AK3766" t="str">
        <f>IFERROR(_xlfn.XLOOKUP(Table1[[#This Row],[Manager ID]],MANAGERS!A:A,MANAGERS!B:B),"Not Found")</f>
        <v>Manager_20</v>
      </c>
    </row>
    <row r="3767" spans="1:37" x14ac:dyDescent="0.2">
      <c r="A3767" t="s">
        <v>399</v>
      </c>
      <c r="B3767" t="s">
        <v>62</v>
      </c>
      <c r="C3767" t="s">
        <v>15</v>
      </c>
      <c r="D3767" t="s">
        <v>40</v>
      </c>
      <c r="E3767" t="s">
        <v>26</v>
      </c>
      <c r="F3767" s="1">
        <v>44282</v>
      </c>
      <c r="G3767" s="1">
        <v>38234</v>
      </c>
      <c r="H3767">
        <v>57748</v>
      </c>
      <c r="I3767">
        <v>8103</v>
      </c>
      <c r="J3767">
        <v>89</v>
      </c>
      <c r="K3767">
        <v>46</v>
      </c>
      <c r="L3767" t="s">
        <v>34</v>
      </c>
      <c r="M3767">
        <v>105</v>
      </c>
      <c r="N3767">
        <f>Table1[[#This Row],[Basic Salary]]+Table1[[#This Row],[Bonus]]</f>
        <v>65851</v>
      </c>
      <c r="O3767" s="2">
        <f>Table1[[#This Row],[Bonus]]/Table1[[#This Row],[Basic Salary]]</f>
        <v>0.14031654775922975</v>
      </c>
      <c r="P3767">
        <f ca="1">DATEDIF(Table1[[#This Row],[Date of Birth]],TODAY(),"Y")</f>
        <v>21</v>
      </c>
      <c r="Q3767">
        <f ca="1">DATEDIF(Table1[[#This Row],[Joining Date]],TODAY(),"Y")</f>
        <v>5</v>
      </c>
      <c r="R3767" t="str">
        <f ca="1">IF(YEAR(Table1[[#This Row],[Joining Date]])=YEAR(TODAY()),"Yes","No")</f>
        <v>No</v>
      </c>
      <c r="S3767" t="str">
        <f ca="1">IF(Table1[[#This Row],[Experience]]&gt;5,"Yes","No")</f>
        <v>No</v>
      </c>
      <c r="T3767" t="str">
        <f>TEXT(Table1[[#This Row],[Joining Date]],"mmmm")</f>
        <v>March</v>
      </c>
      <c r="U3767" t="str">
        <f>TEXT(Table1[[#This Row],[Joining Date]],"yyyy")</f>
        <v>2021</v>
      </c>
      <c r="V3767" s="5">
        <f ca="1">TODAY()-Table1[[#This Row],[Joining Date]]</f>
        <v>1957</v>
      </c>
      <c r="W3767" t="str">
        <f>LEFT(Table1[[#This Row],[Employee Name]],FIND(" ",Table1[[#This Row],[Employee Name]])-1)</f>
        <v>Kavya</v>
      </c>
      <c r="X3767" t="str">
        <f>RIGHT(Table1[[#This Row],[Employee Name]],LEN(Table1[[#This Row],[Employee Name]])-FIND(" ",Table1[[#This Row],[Employee Name]]))</f>
        <v>Nair</v>
      </c>
      <c r="Y3767" t="str">
        <f>Table1[[#This Row],[Department]]&amp;"-"&amp;Table1[[#This Row],[Employee ID]]</f>
        <v>IT-E00343</v>
      </c>
      <c r="Z3767" t="str">
        <f>LEFT(Table1[[#This Row],[Department]],3)</f>
        <v>IT</v>
      </c>
      <c r="AA3767" t="str">
        <f>_xlfn.XLOOKUP(Table1[[#This Row],[Manager ID]],MANAGERS!A:A,MANAGERS!B:B)</f>
        <v>Manager_5</v>
      </c>
      <c r="AB3767" t="str" cm="1">
        <f t="array" ref="AB3767">_xlfn.XLOOKUP(Table1[[#This Row],[Manager ID]],Table2[[#All],[Manager ID]],Table2[[#All],[Department Head]])</f>
        <v>Sales</v>
      </c>
      <c r="AC3767" s="2">
        <f>_xlfn.XLOOKUP(Table1[[#This Row],[City]],L:L,O:O)</f>
        <v>0.24030340748661314</v>
      </c>
      <c r="AD3767" t="str" cm="1">
        <f t="array" ref="AD3767">_xlfn.IFS(Table1[[#This Row],[Performance Score]]&gt;=90,"Excellent",Table1[[#This Row],[Performance Score]]&gt;=75,"Good",Table1[[#This Row],[Performance Score]]&gt;=60,"Average",Table1[[#This Row],[Performance Score]]&lt;=60,"Need Improvement")</f>
        <v>Need Improvement</v>
      </c>
      <c r="AE3767" t="str">
        <f>IF(AND(Table1[[#This Row],[Attendance %]]&gt;=80,(Table1[[#This Row],[Performance Score]]&gt;=80)),"Eligible","Not Eligible")</f>
        <v>Not Eligible</v>
      </c>
      <c r="AF3767" t="str">
        <f>IF(Table1[[#This Row],[Performance Score]]&gt;=80,"High Performer","Low Performer")</f>
        <v>Low Performer</v>
      </c>
      <c r="AG3767" t="str" cm="1">
        <f t="array" aca="1" ref="AG3767" ca="1">_xlfn.IFS(Table1[[#This Row],[Experience]]&lt;=3,"Junior",Table1[[#This Row],[Experience]]&lt;=7,"Mid Level",Table1[[#This Row],[Experience]]&gt;=7,"Senior")</f>
        <v>Mid Level</v>
      </c>
      <c r="AH3767" t="str">
        <f>IF(Table1[[#This Row],[Attendance %]]&gt;75,"OK","Below 75")</f>
        <v>OK</v>
      </c>
      <c r="AI3767" t="b">
        <f>ISBLANK(Table1[[#This Row],[Employee ID]])</f>
        <v>0</v>
      </c>
      <c r="AJ3767" t="b">
        <f>ISNUMBER(Table1[[#This Row],[Total Salary  ]])</f>
        <v>1</v>
      </c>
      <c r="AK3767" t="str">
        <f>IFERROR(_xlfn.XLOOKUP(Table1[[#This Row],[Manager ID]],MANAGERS!A:A,MANAGERS!B:B),"Not Found")</f>
        <v>Manager_5</v>
      </c>
    </row>
    <row r="3768" spans="1:37" x14ac:dyDescent="0.2">
      <c r="A3768" t="s">
        <v>2798</v>
      </c>
      <c r="B3768" t="s">
        <v>45</v>
      </c>
      <c r="C3768" t="s">
        <v>21</v>
      </c>
      <c r="D3768" t="s">
        <v>40</v>
      </c>
      <c r="E3768" t="s">
        <v>22</v>
      </c>
      <c r="F3768" s="1">
        <v>43375</v>
      </c>
      <c r="G3768" s="1">
        <v>40499</v>
      </c>
      <c r="H3768">
        <v>48273</v>
      </c>
      <c r="I3768">
        <v>17571</v>
      </c>
      <c r="J3768">
        <v>85</v>
      </c>
      <c r="K3768">
        <v>63</v>
      </c>
      <c r="L3768" t="s">
        <v>34</v>
      </c>
      <c r="M3768">
        <v>111</v>
      </c>
      <c r="N3768">
        <f>Table1[[#This Row],[Basic Salary]]+Table1[[#This Row],[Bonus]]</f>
        <v>65844</v>
      </c>
      <c r="O3768" s="2">
        <f>Table1[[#This Row],[Bonus]]/Table1[[#This Row],[Basic Salary]]</f>
        <v>0.3639922938288484</v>
      </c>
      <c r="P3768">
        <f ca="1">DATEDIF(Table1[[#This Row],[Date of Birth]],TODAY(),"Y")</f>
        <v>15</v>
      </c>
      <c r="Q3768">
        <f ca="1">DATEDIF(Table1[[#This Row],[Joining Date]],TODAY(),"Y")</f>
        <v>7</v>
      </c>
      <c r="R3768" t="str">
        <f ca="1">IF(YEAR(Table1[[#This Row],[Joining Date]])=YEAR(TODAY()),"Yes","No")</f>
        <v>No</v>
      </c>
      <c r="S3768" t="str">
        <f ca="1">IF(Table1[[#This Row],[Experience]]&gt;5,"Yes","No")</f>
        <v>Yes</v>
      </c>
      <c r="T3768" t="str">
        <f>TEXT(Table1[[#This Row],[Joining Date]],"mmmm")</f>
        <v>October</v>
      </c>
      <c r="U3768" t="str">
        <f>TEXT(Table1[[#This Row],[Joining Date]],"yyyy")</f>
        <v>2018</v>
      </c>
      <c r="V3768" s="5">
        <f ca="1">TODAY()-Table1[[#This Row],[Joining Date]]</f>
        <v>2864</v>
      </c>
      <c r="W3768" t="str">
        <f>LEFT(Table1[[#This Row],[Employee Name]],FIND(" ",Table1[[#This Row],[Employee Name]])-1)</f>
        <v>Ananya</v>
      </c>
      <c r="X3768" t="str">
        <f>RIGHT(Table1[[#This Row],[Employee Name]],LEN(Table1[[#This Row],[Employee Name]])-FIND(" ",Table1[[#This Row],[Employee Name]]))</f>
        <v>Rao</v>
      </c>
      <c r="Y3768" t="str">
        <f>Table1[[#This Row],[Department]]&amp;"-"&amp;Table1[[#This Row],[Employee ID]]</f>
        <v>IT-E02742</v>
      </c>
      <c r="Z3768" t="str">
        <f>LEFT(Table1[[#This Row],[Department]],3)</f>
        <v>IT</v>
      </c>
      <c r="AA3768" t="str">
        <f>_xlfn.XLOOKUP(Table1[[#This Row],[Manager ID]],MANAGERS!A:A,MANAGERS!B:B)</f>
        <v>Manager_11</v>
      </c>
      <c r="AB3768" t="str" cm="1">
        <f t="array" ref="AB3768">_xlfn.XLOOKUP(Table1[[#This Row],[Manager ID]],Table2[[#All],[Manager ID]],Table2[[#All],[Department Head]])</f>
        <v>Marketing</v>
      </c>
      <c r="AC3768" s="2">
        <f>_xlfn.XLOOKUP(Table1[[#This Row],[City]],L:L,O:O)</f>
        <v>0.24030340748661314</v>
      </c>
      <c r="AD3768" t="str" cm="1">
        <f t="array" ref="AD3768">_xlfn.IFS(Table1[[#This Row],[Performance Score]]&gt;=90,"Excellent",Table1[[#This Row],[Performance Score]]&gt;=75,"Good",Table1[[#This Row],[Performance Score]]&gt;=60,"Average",Table1[[#This Row],[Performance Score]]&lt;=60,"Need Improvement")</f>
        <v>Average</v>
      </c>
      <c r="AE3768" t="str">
        <f>IF(AND(Table1[[#This Row],[Attendance %]]&gt;=80,(Table1[[#This Row],[Performance Score]]&gt;=80)),"Eligible","Not Eligible")</f>
        <v>Not Eligible</v>
      </c>
      <c r="AF3768" t="str">
        <f>IF(Table1[[#This Row],[Performance Score]]&gt;=80,"High Performer","Low Performer")</f>
        <v>Low Performer</v>
      </c>
      <c r="AG3768" t="str" cm="1">
        <f t="array" aca="1" ref="AG3768" ca="1">_xlfn.IFS(Table1[[#This Row],[Experience]]&lt;=3,"Junior",Table1[[#This Row],[Experience]]&lt;=7,"Mid Level",Table1[[#This Row],[Experience]]&gt;=7,"Senior")</f>
        <v>Mid Level</v>
      </c>
      <c r="AH3768" t="str">
        <f>IF(Table1[[#This Row],[Attendance %]]&gt;75,"OK","Below 75")</f>
        <v>OK</v>
      </c>
      <c r="AI3768" t="b">
        <f>ISBLANK(Table1[[#This Row],[Employee ID]])</f>
        <v>0</v>
      </c>
      <c r="AJ3768" t="b">
        <f>ISNUMBER(Table1[[#This Row],[Total Salary  ]])</f>
        <v>1</v>
      </c>
      <c r="AK3768" t="str">
        <f>IFERROR(_xlfn.XLOOKUP(Table1[[#This Row],[Manager ID]],MANAGERS!A:A,MANAGERS!B:B),"Not Found")</f>
        <v>Manager_11</v>
      </c>
    </row>
    <row r="3769" spans="1:37" x14ac:dyDescent="0.2">
      <c r="A3769" t="s">
        <v>2114</v>
      </c>
      <c r="B3769" t="s">
        <v>36</v>
      </c>
      <c r="C3769" t="s">
        <v>15</v>
      </c>
      <c r="D3769" t="s">
        <v>43</v>
      </c>
      <c r="E3769" t="s">
        <v>65</v>
      </c>
      <c r="F3769" s="1">
        <v>45461</v>
      </c>
      <c r="G3769" s="1">
        <v>36820</v>
      </c>
      <c r="H3769">
        <v>39314</v>
      </c>
      <c r="I3769">
        <v>26526</v>
      </c>
      <c r="J3769">
        <v>65</v>
      </c>
      <c r="K3769">
        <v>60</v>
      </c>
      <c r="L3769" t="s">
        <v>37</v>
      </c>
      <c r="M3769">
        <v>114</v>
      </c>
      <c r="N3769">
        <f>Table1[[#This Row],[Basic Salary]]+Table1[[#This Row],[Bonus]]</f>
        <v>65840</v>
      </c>
      <c r="O3769" s="2">
        <f>Table1[[#This Row],[Bonus]]/Table1[[#This Row],[Basic Salary]]</f>
        <v>0.67472147326652088</v>
      </c>
      <c r="P3769">
        <f ca="1">DATEDIF(Table1[[#This Row],[Date of Birth]],TODAY(),"Y")</f>
        <v>25</v>
      </c>
      <c r="Q3769">
        <f ca="1">DATEDIF(Table1[[#This Row],[Joining Date]],TODAY(),"Y")</f>
        <v>2</v>
      </c>
      <c r="R3769" t="str">
        <f ca="1">IF(YEAR(Table1[[#This Row],[Joining Date]])=YEAR(TODAY()),"Yes","No")</f>
        <v>No</v>
      </c>
      <c r="S3769" t="str">
        <f ca="1">IF(Table1[[#This Row],[Experience]]&gt;5,"Yes","No")</f>
        <v>No</v>
      </c>
      <c r="T3769" t="str">
        <f>TEXT(Table1[[#This Row],[Joining Date]],"mmmm")</f>
        <v>June</v>
      </c>
      <c r="U3769" t="str">
        <f>TEXT(Table1[[#This Row],[Joining Date]],"yyyy")</f>
        <v>2024</v>
      </c>
      <c r="V3769" s="5">
        <f ca="1">TODAY()-Table1[[#This Row],[Joining Date]]</f>
        <v>778</v>
      </c>
      <c r="W3769" t="str">
        <f>LEFT(Table1[[#This Row],[Employee Name]],FIND(" ",Table1[[#This Row],[Employee Name]])-1)</f>
        <v>Meera</v>
      </c>
      <c r="X3769" t="str">
        <f>RIGHT(Table1[[#This Row],[Employee Name]],LEN(Table1[[#This Row],[Employee Name]])-FIND(" ",Table1[[#This Row],[Employee Name]]))</f>
        <v>Joshi</v>
      </c>
      <c r="Y3769" t="str">
        <f>Table1[[#This Row],[Department]]&amp;"-"&amp;Table1[[#This Row],[Employee ID]]</f>
        <v>Operations-E02058</v>
      </c>
      <c r="Z3769" t="str">
        <f>LEFT(Table1[[#This Row],[Department]],3)</f>
        <v>Ope</v>
      </c>
      <c r="AA3769" t="str">
        <f>_xlfn.XLOOKUP(Table1[[#This Row],[Manager ID]],MANAGERS!A:A,MANAGERS!B:B)</f>
        <v>Manager_14</v>
      </c>
      <c r="AB3769" t="str" cm="1">
        <f t="array" ref="AB3769">_xlfn.XLOOKUP(Table1[[#This Row],[Manager ID]],Table2[[#All],[Manager ID]],Table2[[#All],[Department Head]])</f>
        <v>Marketing</v>
      </c>
      <c r="AC3769" s="2">
        <f>_xlfn.XLOOKUP(Table1[[#This Row],[City]],L:L,O:O)</f>
        <v>0.24036902712549932</v>
      </c>
      <c r="AD3769" t="str" cm="1">
        <f t="array" ref="AD3769">_xlfn.IFS(Table1[[#This Row],[Performance Score]]&gt;=90,"Excellent",Table1[[#This Row],[Performance Score]]&gt;=75,"Good",Table1[[#This Row],[Performance Score]]&gt;=60,"Average",Table1[[#This Row],[Performance Score]]&lt;=60,"Need Improvement")</f>
        <v>Average</v>
      </c>
      <c r="AE3769" t="str">
        <f>IF(AND(Table1[[#This Row],[Attendance %]]&gt;=80,(Table1[[#This Row],[Performance Score]]&gt;=80)),"Eligible","Not Eligible")</f>
        <v>Not Eligible</v>
      </c>
      <c r="AF3769" t="str">
        <f>IF(Table1[[#This Row],[Performance Score]]&gt;=80,"High Performer","Low Performer")</f>
        <v>Low Performer</v>
      </c>
      <c r="AG3769" t="str" cm="1">
        <f t="array" aca="1" ref="AG3769" ca="1">_xlfn.IFS(Table1[[#This Row],[Experience]]&lt;=3,"Junior",Table1[[#This Row],[Experience]]&lt;=7,"Mid Level",Table1[[#This Row],[Experience]]&gt;=7,"Senior")</f>
        <v>Junior</v>
      </c>
      <c r="AH3769" t="str">
        <f>IF(Table1[[#This Row],[Attendance %]]&gt;75,"OK","Below 75")</f>
        <v>Below 75</v>
      </c>
      <c r="AI3769" t="b">
        <f>ISBLANK(Table1[[#This Row],[Employee ID]])</f>
        <v>0</v>
      </c>
      <c r="AJ3769" t="b">
        <f>ISNUMBER(Table1[[#This Row],[Total Salary  ]])</f>
        <v>1</v>
      </c>
      <c r="AK3769" t="str">
        <f>IFERROR(_xlfn.XLOOKUP(Table1[[#This Row],[Manager ID]],MANAGERS!A:A,MANAGERS!B:B),"Not Found")</f>
        <v>Manager_14</v>
      </c>
    </row>
    <row r="3770" spans="1:37" x14ac:dyDescent="0.2">
      <c r="A3770" t="s">
        <v>2764</v>
      </c>
      <c r="B3770" t="s">
        <v>71</v>
      </c>
      <c r="C3770" t="s">
        <v>15</v>
      </c>
      <c r="D3770" t="s">
        <v>40</v>
      </c>
      <c r="E3770" t="s">
        <v>26</v>
      </c>
      <c r="F3770" s="1">
        <v>43858</v>
      </c>
      <c r="G3770" s="1">
        <v>36752</v>
      </c>
      <c r="H3770">
        <v>41136</v>
      </c>
      <c r="I3770">
        <v>24653</v>
      </c>
      <c r="J3770">
        <v>84</v>
      </c>
      <c r="K3770">
        <v>66</v>
      </c>
      <c r="L3770" t="s">
        <v>27</v>
      </c>
      <c r="M3770">
        <v>114</v>
      </c>
      <c r="N3770">
        <f>Table1[[#This Row],[Basic Salary]]+Table1[[#This Row],[Bonus]]</f>
        <v>65789</v>
      </c>
      <c r="O3770" s="2">
        <f>Table1[[#This Row],[Bonus]]/Table1[[#This Row],[Basic Salary]]</f>
        <v>0.59930474523531696</v>
      </c>
      <c r="P3770">
        <f ca="1">DATEDIF(Table1[[#This Row],[Date of Birth]],TODAY(),"Y")</f>
        <v>25</v>
      </c>
      <c r="Q3770">
        <f ca="1">DATEDIF(Table1[[#This Row],[Joining Date]],TODAY(),"Y")</f>
        <v>6</v>
      </c>
      <c r="R3770" t="str">
        <f ca="1">IF(YEAR(Table1[[#This Row],[Joining Date]])=YEAR(TODAY()),"Yes","No")</f>
        <v>No</v>
      </c>
      <c r="S3770" t="str">
        <f ca="1">IF(Table1[[#This Row],[Experience]]&gt;5,"Yes","No")</f>
        <v>Yes</v>
      </c>
      <c r="T3770" t="str">
        <f>TEXT(Table1[[#This Row],[Joining Date]],"mmmm")</f>
        <v>January</v>
      </c>
      <c r="U3770" t="str">
        <f>TEXT(Table1[[#This Row],[Joining Date]],"yyyy")</f>
        <v>2020</v>
      </c>
      <c r="V3770" s="5">
        <f ca="1">TODAY()-Table1[[#This Row],[Joining Date]]</f>
        <v>2381</v>
      </c>
      <c r="W3770" t="str">
        <f>LEFT(Table1[[#This Row],[Employee Name]],FIND(" ",Table1[[#This Row],[Employee Name]])-1)</f>
        <v>Sneha</v>
      </c>
      <c r="X3770" t="str">
        <f>RIGHT(Table1[[#This Row],[Employee Name]],LEN(Table1[[#This Row],[Employee Name]])-FIND(" ",Table1[[#This Row],[Employee Name]]))</f>
        <v>Iyer</v>
      </c>
      <c r="Y3770" t="str">
        <f>Table1[[#This Row],[Department]]&amp;"-"&amp;Table1[[#This Row],[Employee ID]]</f>
        <v>IT-E02708</v>
      </c>
      <c r="Z3770" t="str">
        <f>LEFT(Table1[[#This Row],[Department]],3)</f>
        <v>IT</v>
      </c>
      <c r="AA3770" t="str">
        <f>_xlfn.XLOOKUP(Table1[[#This Row],[Manager ID]],MANAGERS!A:A,MANAGERS!B:B)</f>
        <v>Manager_14</v>
      </c>
      <c r="AB3770" t="str" cm="1">
        <f t="array" ref="AB3770">_xlfn.XLOOKUP(Table1[[#This Row],[Manager ID]],Table2[[#All],[Manager ID]],Table2[[#All],[Department Head]])</f>
        <v>Marketing</v>
      </c>
      <c r="AC3770" s="2">
        <f>_xlfn.XLOOKUP(Table1[[#This Row],[City]],L:L,O:O)</f>
        <v>0.23674293405114402</v>
      </c>
      <c r="AD3770" t="str" cm="1">
        <f t="array" ref="AD3770">_xlfn.IFS(Table1[[#This Row],[Performance Score]]&gt;=90,"Excellent",Table1[[#This Row],[Performance Score]]&gt;=75,"Good",Table1[[#This Row],[Performance Score]]&gt;=60,"Average",Table1[[#This Row],[Performance Score]]&lt;=60,"Need Improvement")</f>
        <v>Average</v>
      </c>
      <c r="AE3770" t="str">
        <f>IF(AND(Table1[[#This Row],[Attendance %]]&gt;=80,(Table1[[#This Row],[Performance Score]]&gt;=80)),"Eligible","Not Eligible")</f>
        <v>Not Eligible</v>
      </c>
      <c r="AF3770" t="str">
        <f>IF(Table1[[#This Row],[Performance Score]]&gt;=80,"High Performer","Low Performer")</f>
        <v>Low Performer</v>
      </c>
      <c r="AG3770" t="str" cm="1">
        <f t="array" aca="1" ref="AG3770" ca="1">_xlfn.IFS(Table1[[#This Row],[Experience]]&lt;=3,"Junior",Table1[[#This Row],[Experience]]&lt;=7,"Mid Level",Table1[[#This Row],[Experience]]&gt;=7,"Senior")</f>
        <v>Mid Level</v>
      </c>
      <c r="AH3770" t="str">
        <f>IF(Table1[[#This Row],[Attendance %]]&gt;75,"OK","Below 75")</f>
        <v>OK</v>
      </c>
      <c r="AI3770" t="b">
        <f>ISBLANK(Table1[[#This Row],[Employee ID]])</f>
        <v>0</v>
      </c>
      <c r="AJ3770" t="b">
        <f>ISNUMBER(Table1[[#This Row],[Total Salary  ]])</f>
        <v>1</v>
      </c>
      <c r="AK3770" t="str">
        <f>IFERROR(_xlfn.XLOOKUP(Table1[[#This Row],[Manager ID]],MANAGERS!A:A,MANAGERS!B:B),"Not Found")</f>
        <v>Manager_14</v>
      </c>
    </row>
    <row r="3771" spans="1:37" x14ac:dyDescent="0.2">
      <c r="A3771" t="s">
        <v>4562</v>
      </c>
      <c r="B3771" t="s">
        <v>42</v>
      </c>
      <c r="C3771" t="s">
        <v>21</v>
      </c>
      <c r="D3771" t="s">
        <v>33</v>
      </c>
      <c r="E3771" t="s">
        <v>30</v>
      </c>
      <c r="F3771" s="1">
        <v>43859</v>
      </c>
      <c r="G3771" s="1">
        <v>31129</v>
      </c>
      <c r="H3771">
        <v>57078</v>
      </c>
      <c r="I3771">
        <v>8710</v>
      </c>
      <c r="J3771">
        <v>100</v>
      </c>
      <c r="K3771">
        <v>79</v>
      </c>
      <c r="L3771" t="s">
        <v>23</v>
      </c>
      <c r="M3771">
        <v>109</v>
      </c>
      <c r="N3771">
        <f>Table1[[#This Row],[Basic Salary]]+Table1[[#This Row],[Bonus]]</f>
        <v>65788</v>
      </c>
      <c r="O3771" s="2">
        <f>Table1[[#This Row],[Bonus]]/Table1[[#This Row],[Basic Salary]]</f>
        <v>0.15259819895581486</v>
      </c>
      <c r="P3771">
        <f ca="1">DATEDIF(Table1[[#This Row],[Date of Birth]],TODAY(),"Y")</f>
        <v>41</v>
      </c>
      <c r="Q3771">
        <f ca="1">DATEDIF(Table1[[#This Row],[Joining Date]],TODAY(),"Y")</f>
        <v>6</v>
      </c>
      <c r="R3771" t="str">
        <f ca="1">IF(YEAR(Table1[[#This Row],[Joining Date]])=YEAR(TODAY()),"Yes","No")</f>
        <v>No</v>
      </c>
      <c r="S3771" t="str">
        <f ca="1">IF(Table1[[#This Row],[Experience]]&gt;5,"Yes","No")</f>
        <v>Yes</v>
      </c>
      <c r="T3771" t="str">
        <f>TEXT(Table1[[#This Row],[Joining Date]],"mmmm")</f>
        <v>January</v>
      </c>
      <c r="U3771" t="str">
        <f>TEXT(Table1[[#This Row],[Joining Date]],"yyyy")</f>
        <v>2020</v>
      </c>
      <c r="V3771" s="5">
        <f ca="1">TODAY()-Table1[[#This Row],[Joining Date]]</f>
        <v>2380</v>
      </c>
      <c r="W3771" t="str">
        <f>LEFT(Table1[[#This Row],[Employee Name]],FIND(" ",Table1[[#This Row],[Employee Name]])-1)</f>
        <v>Krishna</v>
      </c>
      <c r="X3771" t="str">
        <f>RIGHT(Table1[[#This Row],[Employee Name]],LEN(Table1[[#This Row],[Employee Name]])-FIND(" ",Table1[[#This Row],[Employee Name]]))</f>
        <v>Chaitanya</v>
      </c>
      <c r="Y3771" t="str">
        <f>Table1[[#This Row],[Department]]&amp;"-"&amp;Table1[[#This Row],[Employee ID]]</f>
        <v>Marketing-E04506</v>
      </c>
      <c r="Z3771" t="str">
        <f>LEFT(Table1[[#This Row],[Department]],3)</f>
        <v>Mar</v>
      </c>
      <c r="AA3771" t="str">
        <f>_xlfn.XLOOKUP(Table1[[#This Row],[Manager ID]],MANAGERS!A:A,MANAGERS!B:B)</f>
        <v>Manager_9</v>
      </c>
      <c r="AB3771" t="str" cm="1">
        <f t="array" ref="AB3771">_xlfn.XLOOKUP(Table1[[#This Row],[Manager ID]],Table2[[#All],[Manager ID]],Table2[[#All],[Department Head]])</f>
        <v>Sales</v>
      </c>
      <c r="AC3771" s="2">
        <f>_xlfn.XLOOKUP(Table1[[#This Row],[City]],L:L,O:O)</f>
        <v>0.23486488519629886</v>
      </c>
      <c r="AD3771" t="str" cm="1">
        <f t="array" ref="AD3771">_xlfn.IFS(Table1[[#This Row],[Performance Score]]&gt;=90,"Excellent",Table1[[#This Row],[Performance Score]]&gt;=75,"Good",Table1[[#This Row],[Performance Score]]&gt;=60,"Average",Table1[[#This Row],[Performance Score]]&lt;=60,"Need Improvement")</f>
        <v>Good</v>
      </c>
      <c r="AE3771" t="str">
        <f>IF(AND(Table1[[#This Row],[Attendance %]]&gt;=80,(Table1[[#This Row],[Performance Score]]&gt;=80)),"Eligible","Not Eligible")</f>
        <v>Not Eligible</v>
      </c>
      <c r="AF3771" t="str">
        <f>IF(Table1[[#This Row],[Performance Score]]&gt;=80,"High Performer","Low Performer")</f>
        <v>Low Performer</v>
      </c>
      <c r="AG3771" t="str" cm="1">
        <f t="array" aca="1" ref="AG3771" ca="1">_xlfn.IFS(Table1[[#This Row],[Experience]]&lt;=3,"Junior",Table1[[#This Row],[Experience]]&lt;=7,"Mid Level",Table1[[#This Row],[Experience]]&gt;=7,"Senior")</f>
        <v>Mid Level</v>
      </c>
      <c r="AH3771" t="str">
        <f>IF(Table1[[#This Row],[Attendance %]]&gt;75,"OK","Below 75")</f>
        <v>OK</v>
      </c>
      <c r="AI3771" t="b">
        <f>ISBLANK(Table1[[#This Row],[Employee ID]])</f>
        <v>0</v>
      </c>
      <c r="AJ3771" t="b">
        <f>ISNUMBER(Table1[[#This Row],[Total Salary  ]])</f>
        <v>1</v>
      </c>
      <c r="AK3771" t="str">
        <f>IFERROR(_xlfn.XLOOKUP(Table1[[#This Row],[Manager ID]],MANAGERS!A:A,MANAGERS!B:B),"Not Found")</f>
        <v>Manager_9</v>
      </c>
    </row>
    <row r="3772" spans="1:37" x14ac:dyDescent="0.2">
      <c r="A3772" t="s">
        <v>521</v>
      </c>
      <c r="B3772" t="s">
        <v>87</v>
      </c>
      <c r="C3772" t="s">
        <v>15</v>
      </c>
      <c r="D3772" t="s">
        <v>16</v>
      </c>
      <c r="E3772" t="s">
        <v>30</v>
      </c>
      <c r="F3772" s="1">
        <v>44542</v>
      </c>
      <c r="G3772" s="1">
        <v>30364</v>
      </c>
      <c r="H3772">
        <v>50362</v>
      </c>
      <c r="I3772">
        <v>15413</v>
      </c>
      <c r="J3772">
        <v>91</v>
      </c>
      <c r="K3772">
        <v>68</v>
      </c>
      <c r="L3772" t="s">
        <v>31</v>
      </c>
      <c r="M3772">
        <v>120</v>
      </c>
      <c r="N3772">
        <f>Table1[[#This Row],[Basic Salary]]+Table1[[#This Row],[Bonus]]</f>
        <v>65775</v>
      </c>
      <c r="O3772" s="2">
        <f>Table1[[#This Row],[Bonus]]/Table1[[#This Row],[Basic Salary]]</f>
        <v>0.30604423970453914</v>
      </c>
      <c r="P3772">
        <f ca="1">DATEDIF(Table1[[#This Row],[Date of Birth]],TODAY(),"Y")</f>
        <v>43</v>
      </c>
      <c r="Q3772">
        <f ca="1">DATEDIF(Table1[[#This Row],[Joining Date]],TODAY(),"Y")</f>
        <v>4</v>
      </c>
      <c r="R3772" t="str">
        <f ca="1">IF(YEAR(Table1[[#This Row],[Joining Date]])=YEAR(TODAY()),"Yes","No")</f>
        <v>No</v>
      </c>
      <c r="S3772" t="str">
        <f ca="1">IF(Table1[[#This Row],[Experience]]&gt;5,"Yes","No")</f>
        <v>No</v>
      </c>
      <c r="T3772" t="str">
        <f>TEXT(Table1[[#This Row],[Joining Date]],"mmmm")</f>
        <v>December</v>
      </c>
      <c r="U3772" t="str">
        <f>TEXT(Table1[[#This Row],[Joining Date]],"yyyy")</f>
        <v>2021</v>
      </c>
      <c r="V3772" s="5">
        <f ca="1">TODAY()-Table1[[#This Row],[Joining Date]]</f>
        <v>1697</v>
      </c>
      <c r="W3772" t="str">
        <f>LEFT(Table1[[#This Row],[Employee Name]],FIND(" ",Table1[[#This Row],[Employee Name]])-1)</f>
        <v>Arjun</v>
      </c>
      <c r="X3772" t="str">
        <f>RIGHT(Table1[[#This Row],[Employee Name]],LEN(Table1[[#This Row],[Employee Name]])-FIND(" ",Table1[[#This Row],[Employee Name]]))</f>
        <v>Mehta</v>
      </c>
      <c r="Y3772" t="str">
        <f>Table1[[#This Row],[Department]]&amp;"-"&amp;Table1[[#This Row],[Employee ID]]</f>
        <v>HR-E00465</v>
      </c>
      <c r="Z3772" t="str">
        <f>LEFT(Table1[[#This Row],[Department]],3)</f>
        <v>HR</v>
      </c>
      <c r="AA3772" t="str">
        <f>_xlfn.XLOOKUP(Table1[[#This Row],[Manager ID]],MANAGERS!A:A,MANAGERS!B:B)</f>
        <v>Manager_20</v>
      </c>
      <c r="AB3772" t="str" cm="1">
        <f t="array" ref="AB3772">_xlfn.XLOOKUP(Table1[[#This Row],[Manager ID]],Table2[[#All],[Manager ID]],Table2[[#All],[Department Head]])</f>
        <v>Operations</v>
      </c>
      <c r="AC3772" s="2">
        <f>_xlfn.XLOOKUP(Table1[[#This Row],[City]],L:L,O:O)</f>
        <v>0.241864189087755</v>
      </c>
      <c r="AD3772" t="str" cm="1">
        <f t="array" ref="AD3772">_xlfn.IFS(Table1[[#This Row],[Performance Score]]&gt;=90,"Excellent",Table1[[#This Row],[Performance Score]]&gt;=75,"Good",Table1[[#This Row],[Performance Score]]&gt;=60,"Average",Table1[[#This Row],[Performance Score]]&lt;=60,"Need Improvement")</f>
        <v>Average</v>
      </c>
      <c r="AE3772" t="str">
        <f>IF(AND(Table1[[#This Row],[Attendance %]]&gt;=80,(Table1[[#This Row],[Performance Score]]&gt;=80)),"Eligible","Not Eligible")</f>
        <v>Not Eligible</v>
      </c>
      <c r="AF3772" t="str">
        <f>IF(Table1[[#This Row],[Performance Score]]&gt;=80,"High Performer","Low Performer")</f>
        <v>Low Performer</v>
      </c>
      <c r="AG3772" t="str" cm="1">
        <f t="array" aca="1" ref="AG3772" ca="1">_xlfn.IFS(Table1[[#This Row],[Experience]]&lt;=3,"Junior",Table1[[#This Row],[Experience]]&lt;=7,"Mid Level",Table1[[#This Row],[Experience]]&gt;=7,"Senior")</f>
        <v>Mid Level</v>
      </c>
      <c r="AH3772" t="str">
        <f>IF(Table1[[#This Row],[Attendance %]]&gt;75,"OK","Below 75")</f>
        <v>OK</v>
      </c>
      <c r="AI3772" t="b">
        <f>ISBLANK(Table1[[#This Row],[Employee ID]])</f>
        <v>0</v>
      </c>
      <c r="AJ3772" t="b">
        <f>ISNUMBER(Table1[[#This Row],[Total Salary  ]])</f>
        <v>1</v>
      </c>
      <c r="AK3772" t="str">
        <f>IFERROR(_xlfn.XLOOKUP(Table1[[#This Row],[Manager ID]],MANAGERS!A:A,MANAGERS!B:B),"Not Found")</f>
        <v>Manager_20</v>
      </c>
    </row>
    <row r="3773" spans="1:37" x14ac:dyDescent="0.2">
      <c r="A3773" t="s">
        <v>2582</v>
      </c>
      <c r="B3773" t="s">
        <v>129</v>
      </c>
      <c r="C3773" t="s">
        <v>21</v>
      </c>
      <c r="D3773" t="s">
        <v>46</v>
      </c>
      <c r="E3773" t="s">
        <v>30</v>
      </c>
      <c r="F3773" s="1">
        <v>44506</v>
      </c>
      <c r="G3773" s="1">
        <v>33520</v>
      </c>
      <c r="H3773">
        <v>47494</v>
      </c>
      <c r="I3773">
        <v>18278</v>
      </c>
      <c r="J3773">
        <v>97</v>
      </c>
      <c r="K3773">
        <v>58</v>
      </c>
      <c r="L3773" t="s">
        <v>37</v>
      </c>
      <c r="M3773">
        <v>101</v>
      </c>
      <c r="N3773">
        <f>Table1[[#This Row],[Basic Salary]]+Table1[[#This Row],[Bonus]]</f>
        <v>65772</v>
      </c>
      <c r="O3773" s="2">
        <f>Table1[[#This Row],[Bonus]]/Table1[[#This Row],[Basic Salary]]</f>
        <v>0.38484861245631025</v>
      </c>
      <c r="P3773">
        <f ca="1">DATEDIF(Table1[[#This Row],[Date of Birth]],TODAY(),"Y")</f>
        <v>34</v>
      </c>
      <c r="Q3773">
        <f ca="1">DATEDIF(Table1[[#This Row],[Joining Date]],TODAY(),"Y")</f>
        <v>4</v>
      </c>
      <c r="R3773" t="str">
        <f ca="1">IF(YEAR(Table1[[#This Row],[Joining Date]])=YEAR(TODAY()),"Yes","No")</f>
        <v>No</v>
      </c>
      <c r="S3773" t="str">
        <f ca="1">IF(Table1[[#This Row],[Experience]]&gt;5,"Yes","No")</f>
        <v>No</v>
      </c>
      <c r="T3773" t="str">
        <f>TEXT(Table1[[#This Row],[Joining Date]],"mmmm")</f>
        <v>November</v>
      </c>
      <c r="U3773" t="str">
        <f>TEXT(Table1[[#This Row],[Joining Date]],"yyyy")</f>
        <v>2021</v>
      </c>
      <c r="V3773" s="5">
        <f ca="1">TODAY()-Table1[[#This Row],[Joining Date]]</f>
        <v>1733</v>
      </c>
      <c r="W3773" t="str">
        <f>LEFT(Table1[[#This Row],[Employee Name]],FIND(" ",Table1[[#This Row],[Employee Name]])-1)</f>
        <v>Aarav</v>
      </c>
      <c r="X3773" t="str">
        <f>RIGHT(Table1[[#This Row],[Employee Name]],LEN(Table1[[#This Row],[Employee Name]])-FIND(" ",Table1[[#This Row],[Employee Name]]))</f>
        <v>Sharma</v>
      </c>
      <c r="Y3773" t="str">
        <f>Table1[[#This Row],[Department]]&amp;"-"&amp;Table1[[#This Row],[Employee ID]]</f>
        <v>Support-E02526</v>
      </c>
      <c r="Z3773" t="str">
        <f>LEFT(Table1[[#This Row],[Department]],3)</f>
        <v>Sup</v>
      </c>
      <c r="AA3773" t="str">
        <f>_xlfn.XLOOKUP(Table1[[#This Row],[Manager ID]],MANAGERS!A:A,MANAGERS!B:B)</f>
        <v>Manager_1</v>
      </c>
      <c r="AB3773" t="str" cm="1">
        <f t="array" ref="AB3773">_xlfn.XLOOKUP(Table1[[#This Row],[Manager ID]],Table2[[#All],[Manager ID]],Table2[[#All],[Department Head]])</f>
        <v>Support</v>
      </c>
      <c r="AC3773" s="2">
        <f>_xlfn.XLOOKUP(Table1[[#This Row],[City]],L:L,O:O)</f>
        <v>0.24036902712549932</v>
      </c>
      <c r="AD3773" t="str" cm="1">
        <f t="array" ref="AD3773">_xlfn.IFS(Table1[[#This Row],[Performance Score]]&gt;=90,"Excellent",Table1[[#This Row],[Performance Score]]&gt;=75,"Good",Table1[[#This Row],[Performance Score]]&gt;=60,"Average",Table1[[#This Row],[Performance Score]]&lt;=60,"Need Improvement")</f>
        <v>Need Improvement</v>
      </c>
      <c r="AE3773" t="str">
        <f>IF(AND(Table1[[#This Row],[Attendance %]]&gt;=80,(Table1[[#This Row],[Performance Score]]&gt;=80)),"Eligible","Not Eligible")</f>
        <v>Not Eligible</v>
      </c>
      <c r="AF3773" t="str">
        <f>IF(Table1[[#This Row],[Performance Score]]&gt;=80,"High Performer","Low Performer")</f>
        <v>Low Performer</v>
      </c>
      <c r="AG3773" t="str" cm="1">
        <f t="array" aca="1" ref="AG3773" ca="1">_xlfn.IFS(Table1[[#This Row],[Experience]]&lt;=3,"Junior",Table1[[#This Row],[Experience]]&lt;=7,"Mid Level",Table1[[#This Row],[Experience]]&gt;=7,"Senior")</f>
        <v>Mid Level</v>
      </c>
      <c r="AH3773" t="str">
        <f>IF(Table1[[#This Row],[Attendance %]]&gt;75,"OK","Below 75")</f>
        <v>OK</v>
      </c>
      <c r="AI3773" t="b">
        <f>ISBLANK(Table1[[#This Row],[Employee ID]])</f>
        <v>0</v>
      </c>
      <c r="AJ3773" t="b">
        <f>ISNUMBER(Table1[[#This Row],[Total Salary  ]])</f>
        <v>1</v>
      </c>
      <c r="AK3773" t="str">
        <f>IFERROR(_xlfn.XLOOKUP(Table1[[#This Row],[Manager ID]],MANAGERS!A:A,MANAGERS!B:B),"Not Found")</f>
        <v>Manager_1</v>
      </c>
    </row>
    <row r="3774" spans="1:37" x14ac:dyDescent="0.2">
      <c r="A3774" t="s">
        <v>4186</v>
      </c>
      <c r="B3774" t="s">
        <v>45</v>
      </c>
      <c r="C3774" t="s">
        <v>15</v>
      </c>
      <c r="D3774" t="s">
        <v>46</v>
      </c>
      <c r="E3774" t="s">
        <v>51</v>
      </c>
      <c r="F3774" s="1">
        <v>45826</v>
      </c>
      <c r="G3774" s="1">
        <v>41133</v>
      </c>
      <c r="H3774">
        <v>51490</v>
      </c>
      <c r="I3774">
        <v>14274</v>
      </c>
      <c r="J3774">
        <v>100</v>
      </c>
      <c r="K3774">
        <v>85</v>
      </c>
      <c r="L3774" t="s">
        <v>23</v>
      </c>
      <c r="M3774">
        <v>104</v>
      </c>
      <c r="N3774">
        <f>Table1[[#This Row],[Basic Salary]]+Table1[[#This Row],[Bonus]]</f>
        <v>65764</v>
      </c>
      <c r="O3774" s="2">
        <f>Table1[[#This Row],[Bonus]]/Table1[[#This Row],[Basic Salary]]</f>
        <v>0.27721887745193241</v>
      </c>
      <c r="P3774">
        <f ca="1">DATEDIF(Table1[[#This Row],[Date of Birth]],TODAY(),"Y")</f>
        <v>13</v>
      </c>
      <c r="Q3774">
        <f ca="1">DATEDIF(Table1[[#This Row],[Joining Date]],TODAY(),"Y")</f>
        <v>1</v>
      </c>
      <c r="R3774" t="str">
        <f ca="1">IF(YEAR(Table1[[#This Row],[Joining Date]])=YEAR(TODAY()),"Yes","No")</f>
        <v>No</v>
      </c>
      <c r="S3774" t="str">
        <f ca="1">IF(Table1[[#This Row],[Experience]]&gt;5,"Yes","No")</f>
        <v>No</v>
      </c>
      <c r="T3774" t="str">
        <f>TEXT(Table1[[#This Row],[Joining Date]],"mmmm")</f>
        <v>June</v>
      </c>
      <c r="U3774" t="str">
        <f>TEXT(Table1[[#This Row],[Joining Date]],"yyyy")</f>
        <v>2025</v>
      </c>
      <c r="V3774" s="5">
        <f ca="1">TODAY()-Table1[[#This Row],[Joining Date]]</f>
        <v>413</v>
      </c>
      <c r="W3774" t="str">
        <f>LEFT(Table1[[#This Row],[Employee Name]],FIND(" ",Table1[[#This Row],[Employee Name]])-1)</f>
        <v>Ananya</v>
      </c>
      <c r="X3774" t="str">
        <f>RIGHT(Table1[[#This Row],[Employee Name]],LEN(Table1[[#This Row],[Employee Name]])-FIND(" ",Table1[[#This Row],[Employee Name]]))</f>
        <v>Rao</v>
      </c>
      <c r="Y3774" t="str">
        <f>Table1[[#This Row],[Department]]&amp;"-"&amp;Table1[[#This Row],[Employee ID]]</f>
        <v>Support-E04130</v>
      </c>
      <c r="Z3774" t="str">
        <f>LEFT(Table1[[#This Row],[Department]],3)</f>
        <v>Sup</v>
      </c>
      <c r="AA3774" t="str">
        <f>_xlfn.XLOOKUP(Table1[[#This Row],[Manager ID]],MANAGERS!A:A,MANAGERS!B:B)</f>
        <v>Manager_4</v>
      </c>
      <c r="AB3774" t="str" cm="1">
        <f t="array" ref="AB3774">_xlfn.XLOOKUP(Table1[[#This Row],[Manager ID]],Table2[[#All],[Manager ID]],Table2[[#All],[Department Head]])</f>
        <v>Finance</v>
      </c>
      <c r="AC3774" s="2">
        <f>_xlfn.XLOOKUP(Table1[[#This Row],[City]],L:L,O:O)</f>
        <v>0.23486488519629886</v>
      </c>
      <c r="AD3774" t="str" cm="1">
        <f t="array" ref="AD3774">_xlfn.IFS(Table1[[#This Row],[Performance Score]]&gt;=90,"Excellent",Table1[[#This Row],[Performance Score]]&gt;=75,"Good",Table1[[#This Row],[Performance Score]]&gt;=60,"Average",Table1[[#This Row],[Performance Score]]&lt;=60,"Need Improvement")</f>
        <v>Good</v>
      </c>
      <c r="AE3774" t="str">
        <f>IF(AND(Table1[[#This Row],[Attendance %]]&gt;=80,(Table1[[#This Row],[Performance Score]]&gt;=80)),"Eligible","Not Eligible")</f>
        <v>Eligible</v>
      </c>
      <c r="AF3774" t="str">
        <f>IF(Table1[[#This Row],[Performance Score]]&gt;=80,"High Performer","Low Performer")</f>
        <v>High Performer</v>
      </c>
      <c r="AG3774" t="str" cm="1">
        <f t="array" aca="1" ref="AG3774" ca="1">_xlfn.IFS(Table1[[#This Row],[Experience]]&lt;=3,"Junior",Table1[[#This Row],[Experience]]&lt;=7,"Mid Level",Table1[[#This Row],[Experience]]&gt;=7,"Senior")</f>
        <v>Junior</v>
      </c>
      <c r="AH3774" t="str">
        <f>IF(Table1[[#This Row],[Attendance %]]&gt;75,"OK","Below 75")</f>
        <v>OK</v>
      </c>
      <c r="AI3774" t="b">
        <f>ISBLANK(Table1[[#This Row],[Employee ID]])</f>
        <v>0</v>
      </c>
      <c r="AJ3774" t="b">
        <f>ISNUMBER(Table1[[#This Row],[Total Salary  ]])</f>
        <v>1</v>
      </c>
      <c r="AK3774" t="str">
        <f>IFERROR(_xlfn.XLOOKUP(Table1[[#This Row],[Manager ID]],MANAGERS!A:A,MANAGERS!B:B),"Not Found")</f>
        <v>Manager_4</v>
      </c>
    </row>
    <row r="3775" spans="1:37" x14ac:dyDescent="0.2">
      <c r="A3775" t="s">
        <v>3143</v>
      </c>
      <c r="B3775" t="s">
        <v>93</v>
      </c>
      <c r="C3775" t="s">
        <v>15</v>
      </c>
      <c r="D3775" t="s">
        <v>25</v>
      </c>
      <c r="E3775" t="s">
        <v>22</v>
      </c>
      <c r="F3775" s="1">
        <v>44114</v>
      </c>
      <c r="G3775" s="1">
        <v>34372</v>
      </c>
      <c r="H3775">
        <v>45281</v>
      </c>
      <c r="I3775">
        <v>20472</v>
      </c>
      <c r="J3775">
        <v>72</v>
      </c>
      <c r="K3775">
        <v>58</v>
      </c>
      <c r="L3775" t="s">
        <v>53</v>
      </c>
      <c r="M3775">
        <v>103</v>
      </c>
      <c r="N3775">
        <f>Table1[[#This Row],[Basic Salary]]+Table1[[#This Row],[Bonus]]</f>
        <v>65753</v>
      </c>
      <c r="O3775" s="2">
        <f>Table1[[#This Row],[Bonus]]/Table1[[#This Row],[Basic Salary]]</f>
        <v>0.45211015657781412</v>
      </c>
      <c r="P3775">
        <f ca="1">DATEDIF(Table1[[#This Row],[Date of Birth]],TODAY(),"Y")</f>
        <v>32</v>
      </c>
      <c r="Q3775">
        <f ca="1">DATEDIF(Table1[[#This Row],[Joining Date]],TODAY(),"Y")</f>
        <v>5</v>
      </c>
      <c r="R3775" t="str">
        <f ca="1">IF(YEAR(Table1[[#This Row],[Joining Date]])=YEAR(TODAY()),"Yes","No")</f>
        <v>No</v>
      </c>
      <c r="S3775" t="str">
        <f ca="1">IF(Table1[[#This Row],[Experience]]&gt;5,"Yes","No")</f>
        <v>No</v>
      </c>
      <c r="T3775" t="str">
        <f>TEXT(Table1[[#This Row],[Joining Date]],"mmmm")</f>
        <v>October</v>
      </c>
      <c r="U3775" t="str">
        <f>TEXT(Table1[[#This Row],[Joining Date]],"yyyy")</f>
        <v>2020</v>
      </c>
      <c r="V3775" s="5">
        <f ca="1">TODAY()-Table1[[#This Row],[Joining Date]]</f>
        <v>2125</v>
      </c>
      <c r="W3775" t="str">
        <f>LEFT(Table1[[#This Row],[Employee Name]],FIND(" ",Table1[[#This Row],[Employee Name]])-1)</f>
        <v>Priya</v>
      </c>
      <c r="X3775" t="str">
        <f>RIGHT(Table1[[#This Row],[Employee Name]],LEN(Table1[[#This Row],[Employee Name]])-FIND(" ",Table1[[#This Row],[Employee Name]]))</f>
        <v>Reddy</v>
      </c>
      <c r="Y3775" t="str">
        <f>Table1[[#This Row],[Department]]&amp;"-"&amp;Table1[[#This Row],[Employee ID]]</f>
        <v>Finance-E03087</v>
      </c>
      <c r="Z3775" t="str">
        <f>LEFT(Table1[[#This Row],[Department]],3)</f>
        <v>Fin</v>
      </c>
      <c r="AA3775" t="str">
        <f>_xlfn.XLOOKUP(Table1[[#This Row],[Manager ID]],MANAGERS!A:A,MANAGERS!B:B)</f>
        <v>Manager_3</v>
      </c>
      <c r="AB3775" t="str" cm="1">
        <f t="array" ref="AB3775">_xlfn.XLOOKUP(Table1[[#This Row],[Manager ID]],Table2[[#All],[Manager ID]],Table2[[#All],[Department Head]])</f>
        <v>IT</v>
      </c>
      <c r="AC3775" s="2">
        <f>_xlfn.XLOOKUP(Table1[[#This Row],[City]],L:L,O:O)</f>
        <v>0.23685887225230964</v>
      </c>
      <c r="AD3775" t="str" cm="1">
        <f t="array" ref="AD3775">_xlfn.IFS(Table1[[#This Row],[Performance Score]]&gt;=90,"Excellent",Table1[[#This Row],[Performance Score]]&gt;=75,"Good",Table1[[#This Row],[Performance Score]]&gt;=60,"Average",Table1[[#This Row],[Performance Score]]&lt;=60,"Need Improvement")</f>
        <v>Need Improvement</v>
      </c>
      <c r="AE3775" t="str">
        <f>IF(AND(Table1[[#This Row],[Attendance %]]&gt;=80,(Table1[[#This Row],[Performance Score]]&gt;=80)),"Eligible","Not Eligible")</f>
        <v>Not Eligible</v>
      </c>
      <c r="AF3775" t="str">
        <f>IF(Table1[[#This Row],[Performance Score]]&gt;=80,"High Performer","Low Performer")</f>
        <v>Low Performer</v>
      </c>
      <c r="AG3775" t="str" cm="1">
        <f t="array" aca="1" ref="AG3775" ca="1">_xlfn.IFS(Table1[[#This Row],[Experience]]&lt;=3,"Junior",Table1[[#This Row],[Experience]]&lt;=7,"Mid Level",Table1[[#This Row],[Experience]]&gt;=7,"Senior")</f>
        <v>Mid Level</v>
      </c>
      <c r="AH3775" t="str">
        <f>IF(Table1[[#This Row],[Attendance %]]&gt;75,"OK","Below 75")</f>
        <v>Below 75</v>
      </c>
      <c r="AI3775" t="b">
        <f>ISBLANK(Table1[[#This Row],[Employee ID]])</f>
        <v>0</v>
      </c>
      <c r="AJ3775" t="b">
        <f>ISNUMBER(Table1[[#This Row],[Total Salary  ]])</f>
        <v>1</v>
      </c>
      <c r="AK3775" t="str">
        <f>IFERROR(_xlfn.XLOOKUP(Table1[[#This Row],[Manager ID]],MANAGERS!A:A,MANAGERS!B:B),"Not Found")</f>
        <v>Manager_3</v>
      </c>
    </row>
    <row r="3776" spans="1:37" x14ac:dyDescent="0.2">
      <c r="A3776" t="s">
        <v>509</v>
      </c>
      <c r="B3776" t="s">
        <v>57</v>
      </c>
      <c r="C3776" t="s">
        <v>21</v>
      </c>
      <c r="D3776" t="s">
        <v>40</v>
      </c>
      <c r="E3776" t="s">
        <v>22</v>
      </c>
      <c r="F3776" s="1">
        <v>43219</v>
      </c>
      <c r="G3776" s="1">
        <v>39895</v>
      </c>
      <c r="H3776">
        <v>50232</v>
      </c>
      <c r="I3776">
        <v>15496</v>
      </c>
      <c r="J3776">
        <v>92</v>
      </c>
      <c r="K3776">
        <v>45</v>
      </c>
      <c r="L3776" t="s">
        <v>53</v>
      </c>
      <c r="M3776">
        <v>106</v>
      </c>
      <c r="N3776">
        <f>Table1[[#This Row],[Basic Salary]]+Table1[[#This Row],[Bonus]]</f>
        <v>65728</v>
      </c>
      <c r="O3776" s="2">
        <f>Table1[[#This Row],[Bonus]]/Table1[[#This Row],[Basic Salary]]</f>
        <v>0.30848861283643891</v>
      </c>
      <c r="P3776">
        <f ca="1">DATEDIF(Table1[[#This Row],[Date of Birth]],TODAY(),"Y")</f>
        <v>17</v>
      </c>
      <c r="Q3776">
        <f ca="1">DATEDIF(Table1[[#This Row],[Joining Date]],TODAY(),"Y")</f>
        <v>8</v>
      </c>
      <c r="R3776" t="str">
        <f ca="1">IF(YEAR(Table1[[#This Row],[Joining Date]])=YEAR(TODAY()),"Yes","No")</f>
        <v>No</v>
      </c>
      <c r="S3776" t="str">
        <f ca="1">IF(Table1[[#This Row],[Experience]]&gt;5,"Yes","No")</f>
        <v>Yes</v>
      </c>
      <c r="T3776" t="str">
        <f>TEXT(Table1[[#This Row],[Joining Date]],"mmmm")</f>
        <v>April</v>
      </c>
      <c r="U3776" t="str">
        <f>TEXT(Table1[[#This Row],[Joining Date]],"yyyy")</f>
        <v>2018</v>
      </c>
      <c r="V3776" s="5">
        <f ca="1">TODAY()-Table1[[#This Row],[Joining Date]]</f>
        <v>3020</v>
      </c>
      <c r="W3776" t="str">
        <f>LEFT(Table1[[#This Row],[Employee Name]],FIND(" ",Table1[[#This Row],[Employee Name]])-1)</f>
        <v>Swathi</v>
      </c>
      <c r="X3776" t="str">
        <f>RIGHT(Table1[[#This Row],[Employee Name]],LEN(Table1[[#This Row],[Employee Name]])-FIND(" ",Table1[[#This Row],[Employee Name]]))</f>
        <v>Ramesh</v>
      </c>
      <c r="Y3776" t="str">
        <f>Table1[[#This Row],[Department]]&amp;"-"&amp;Table1[[#This Row],[Employee ID]]</f>
        <v>IT-E00453</v>
      </c>
      <c r="Z3776" t="str">
        <f>LEFT(Table1[[#This Row],[Department]],3)</f>
        <v>IT</v>
      </c>
      <c r="AA3776" t="str">
        <f>_xlfn.XLOOKUP(Table1[[#This Row],[Manager ID]],MANAGERS!A:A,MANAGERS!B:B)</f>
        <v>Manager_6</v>
      </c>
      <c r="AB3776" t="str" cm="1">
        <f t="array" ref="AB3776">_xlfn.XLOOKUP(Table1[[#This Row],[Manager ID]],Table2[[#All],[Manager ID]],Table2[[#All],[Department Head]])</f>
        <v>HR</v>
      </c>
      <c r="AC3776" s="2">
        <f>_xlfn.XLOOKUP(Table1[[#This Row],[City]],L:L,O:O)</f>
        <v>0.23685887225230964</v>
      </c>
      <c r="AD3776" t="str" cm="1">
        <f t="array" ref="AD3776">_xlfn.IFS(Table1[[#This Row],[Performance Score]]&gt;=90,"Excellent",Table1[[#This Row],[Performance Score]]&gt;=75,"Good",Table1[[#This Row],[Performance Score]]&gt;=60,"Average",Table1[[#This Row],[Performance Score]]&lt;=60,"Need Improvement")</f>
        <v>Need Improvement</v>
      </c>
      <c r="AE3776" t="str">
        <f>IF(AND(Table1[[#This Row],[Attendance %]]&gt;=80,(Table1[[#This Row],[Performance Score]]&gt;=80)),"Eligible","Not Eligible")</f>
        <v>Not Eligible</v>
      </c>
      <c r="AF3776" t="str">
        <f>IF(Table1[[#This Row],[Performance Score]]&gt;=80,"High Performer","Low Performer")</f>
        <v>Low Performer</v>
      </c>
      <c r="AG3776" t="str" cm="1">
        <f t="array" aca="1" ref="AG3776" ca="1">_xlfn.IFS(Table1[[#This Row],[Experience]]&lt;=3,"Junior",Table1[[#This Row],[Experience]]&lt;=7,"Mid Level",Table1[[#This Row],[Experience]]&gt;=7,"Senior")</f>
        <v>Senior</v>
      </c>
      <c r="AH3776" t="str">
        <f>IF(Table1[[#This Row],[Attendance %]]&gt;75,"OK","Below 75")</f>
        <v>OK</v>
      </c>
      <c r="AI3776" t="b">
        <f>ISBLANK(Table1[[#This Row],[Employee ID]])</f>
        <v>0</v>
      </c>
      <c r="AJ3776" t="b">
        <f>ISNUMBER(Table1[[#This Row],[Total Salary  ]])</f>
        <v>1</v>
      </c>
      <c r="AK3776" t="str">
        <f>IFERROR(_xlfn.XLOOKUP(Table1[[#This Row],[Manager ID]],MANAGERS!A:A,MANAGERS!B:B),"Not Found")</f>
        <v>Manager_6</v>
      </c>
    </row>
    <row r="3777" spans="1:37" x14ac:dyDescent="0.2">
      <c r="A3777" t="s">
        <v>1072</v>
      </c>
      <c r="B3777" t="s">
        <v>50</v>
      </c>
      <c r="C3777" t="s">
        <v>21</v>
      </c>
      <c r="D3777" t="s">
        <v>46</v>
      </c>
      <c r="E3777" t="s">
        <v>30</v>
      </c>
      <c r="F3777" s="1">
        <v>42508</v>
      </c>
      <c r="G3777" s="1">
        <v>29862</v>
      </c>
      <c r="H3777">
        <v>41884</v>
      </c>
      <c r="I3777">
        <v>23844</v>
      </c>
      <c r="J3777">
        <v>73</v>
      </c>
      <c r="K3777">
        <v>81</v>
      </c>
      <c r="L3777" t="s">
        <v>37</v>
      </c>
      <c r="M3777">
        <v>103</v>
      </c>
      <c r="N3777">
        <f>Table1[[#This Row],[Basic Salary]]+Table1[[#This Row],[Bonus]]</f>
        <v>65728</v>
      </c>
      <c r="O3777" s="2">
        <f>Table1[[#This Row],[Bonus]]/Table1[[#This Row],[Basic Salary]]</f>
        <v>0.5692866010887212</v>
      </c>
      <c r="P3777">
        <f ca="1">DATEDIF(Table1[[#This Row],[Date of Birth]],TODAY(),"Y")</f>
        <v>44</v>
      </c>
      <c r="Q3777">
        <f ca="1">DATEDIF(Table1[[#This Row],[Joining Date]],TODAY(),"Y")</f>
        <v>10</v>
      </c>
      <c r="R3777" t="str">
        <f ca="1">IF(YEAR(Table1[[#This Row],[Joining Date]])=YEAR(TODAY()),"Yes","No")</f>
        <v>No</v>
      </c>
      <c r="S3777" t="str">
        <f ca="1">IF(Table1[[#This Row],[Experience]]&gt;5,"Yes","No")</f>
        <v>Yes</v>
      </c>
      <c r="T3777" t="str">
        <f>TEXT(Table1[[#This Row],[Joining Date]],"mmmm")</f>
        <v>May</v>
      </c>
      <c r="U3777" t="str">
        <f>TEXT(Table1[[#This Row],[Joining Date]],"yyyy")</f>
        <v>2016</v>
      </c>
      <c r="V3777" s="5">
        <f ca="1">TODAY()-Table1[[#This Row],[Joining Date]]</f>
        <v>3731</v>
      </c>
      <c r="W3777" t="str">
        <f>LEFT(Table1[[#This Row],[Employee Name]],FIND(" ",Table1[[#This Row],[Employee Name]])-1)</f>
        <v>Ravi</v>
      </c>
      <c r="X3777" t="str">
        <f>RIGHT(Table1[[#This Row],[Employee Name]],LEN(Table1[[#This Row],[Employee Name]])-FIND(" ",Table1[[#This Row],[Employee Name]]))</f>
        <v>Teja</v>
      </c>
      <c r="Y3777" t="str">
        <f>Table1[[#This Row],[Department]]&amp;"-"&amp;Table1[[#This Row],[Employee ID]]</f>
        <v>Support-E01016</v>
      </c>
      <c r="Z3777" t="str">
        <f>LEFT(Table1[[#This Row],[Department]],3)</f>
        <v>Sup</v>
      </c>
      <c r="AA3777" t="str">
        <f>_xlfn.XLOOKUP(Table1[[#This Row],[Manager ID]],MANAGERS!A:A,MANAGERS!B:B)</f>
        <v>Manager_3</v>
      </c>
      <c r="AB3777" t="str" cm="1">
        <f t="array" ref="AB3777">_xlfn.XLOOKUP(Table1[[#This Row],[Manager ID]],Table2[[#All],[Manager ID]],Table2[[#All],[Department Head]])</f>
        <v>IT</v>
      </c>
      <c r="AC3777" s="2">
        <f>_xlfn.XLOOKUP(Table1[[#This Row],[City]],L:L,O:O)</f>
        <v>0.24036902712549932</v>
      </c>
      <c r="AD3777" t="str" cm="1">
        <f t="array" ref="AD3777">_xlfn.IFS(Table1[[#This Row],[Performance Score]]&gt;=90,"Excellent",Table1[[#This Row],[Performance Score]]&gt;=75,"Good",Table1[[#This Row],[Performance Score]]&gt;=60,"Average",Table1[[#This Row],[Performance Score]]&lt;=60,"Need Improvement")</f>
        <v>Good</v>
      </c>
      <c r="AE3777" t="str">
        <f>IF(AND(Table1[[#This Row],[Attendance %]]&gt;=80,(Table1[[#This Row],[Performance Score]]&gt;=80)),"Eligible","Not Eligible")</f>
        <v>Not Eligible</v>
      </c>
      <c r="AF3777" t="str">
        <f>IF(Table1[[#This Row],[Performance Score]]&gt;=80,"High Performer","Low Performer")</f>
        <v>High Performer</v>
      </c>
      <c r="AG3777" t="str" cm="1">
        <f t="array" aca="1" ref="AG3777" ca="1">_xlfn.IFS(Table1[[#This Row],[Experience]]&lt;=3,"Junior",Table1[[#This Row],[Experience]]&lt;=7,"Mid Level",Table1[[#This Row],[Experience]]&gt;=7,"Senior")</f>
        <v>Senior</v>
      </c>
      <c r="AH3777" t="str">
        <f>IF(Table1[[#This Row],[Attendance %]]&gt;75,"OK","Below 75")</f>
        <v>Below 75</v>
      </c>
      <c r="AI3777" t="b">
        <f>ISBLANK(Table1[[#This Row],[Employee ID]])</f>
        <v>0</v>
      </c>
      <c r="AJ3777" t="b">
        <f>ISNUMBER(Table1[[#This Row],[Total Salary  ]])</f>
        <v>1</v>
      </c>
      <c r="AK3777" t="str">
        <f>IFERROR(_xlfn.XLOOKUP(Table1[[#This Row],[Manager ID]],MANAGERS!A:A,MANAGERS!B:B),"Not Found")</f>
        <v>Manager_3</v>
      </c>
    </row>
    <row r="3778" spans="1:37" x14ac:dyDescent="0.2">
      <c r="A3778" t="s">
        <v>3087</v>
      </c>
      <c r="B3778" t="s">
        <v>85</v>
      </c>
      <c r="C3778" t="s">
        <v>15</v>
      </c>
      <c r="D3778" t="s">
        <v>81</v>
      </c>
      <c r="E3778" t="s">
        <v>65</v>
      </c>
      <c r="F3778" s="1">
        <v>44984</v>
      </c>
      <c r="G3778" s="1">
        <v>38429</v>
      </c>
      <c r="H3778">
        <v>48146</v>
      </c>
      <c r="I3778">
        <v>17573</v>
      </c>
      <c r="J3778">
        <v>99</v>
      </c>
      <c r="K3778">
        <v>100</v>
      </c>
      <c r="L3778" t="s">
        <v>37</v>
      </c>
      <c r="M3778">
        <v>118</v>
      </c>
      <c r="N3778">
        <f>Table1[[#This Row],[Basic Salary]]+Table1[[#This Row],[Bonus]]</f>
        <v>65719</v>
      </c>
      <c r="O3778" s="2">
        <f>Table1[[#This Row],[Bonus]]/Table1[[#This Row],[Basic Salary]]</f>
        <v>0.36499397665434302</v>
      </c>
      <c r="P3778">
        <f ca="1">DATEDIF(Table1[[#This Row],[Date of Birth]],TODAY(),"Y")</f>
        <v>21</v>
      </c>
      <c r="Q3778">
        <f ca="1">DATEDIF(Table1[[#This Row],[Joining Date]],TODAY(),"Y")</f>
        <v>3</v>
      </c>
      <c r="R3778" t="str">
        <f ca="1">IF(YEAR(Table1[[#This Row],[Joining Date]])=YEAR(TODAY()),"Yes","No")</f>
        <v>No</v>
      </c>
      <c r="S3778" t="str">
        <f ca="1">IF(Table1[[#This Row],[Experience]]&gt;5,"Yes","No")</f>
        <v>No</v>
      </c>
      <c r="T3778" t="str">
        <f>TEXT(Table1[[#This Row],[Joining Date]],"mmmm")</f>
        <v>February</v>
      </c>
      <c r="U3778" t="str">
        <f>TEXT(Table1[[#This Row],[Joining Date]],"yyyy")</f>
        <v>2023</v>
      </c>
      <c r="V3778" s="5">
        <f ca="1">TODAY()-Table1[[#This Row],[Joining Date]]</f>
        <v>1255</v>
      </c>
      <c r="W3778" t="str">
        <f>LEFT(Table1[[#This Row],[Employee Name]],FIND(" ",Table1[[#This Row],[Employee Name]])-1)</f>
        <v>Pooja</v>
      </c>
      <c r="X3778" t="str">
        <f>RIGHT(Table1[[#This Row],[Employee Name]],LEN(Table1[[#This Row],[Employee Name]])-FIND(" ",Table1[[#This Row],[Employee Name]]))</f>
        <v>Das</v>
      </c>
      <c r="Y3778" t="str">
        <f>Table1[[#This Row],[Department]]&amp;"-"&amp;Table1[[#This Row],[Employee ID]]</f>
        <v>Sales-E03031</v>
      </c>
      <c r="Z3778" t="str">
        <f>LEFT(Table1[[#This Row],[Department]],3)</f>
        <v>Sal</v>
      </c>
      <c r="AA3778" t="str">
        <f>_xlfn.XLOOKUP(Table1[[#This Row],[Manager ID]],MANAGERS!A:A,MANAGERS!B:B)</f>
        <v>Manager_18</v>
      </c>
      <c r="AB3778" t="str" cm="1">
        <f t="array" ref="AB3778">_xlfn.XLOOKUP(Table1[[#This Row],[Manager ID]],Table2[[#All],[Manager ID]],Table2[[#All],[Department Head]])</f>
        <v>Support</v>
      </c>
      <c r="AC3778" s="2">
        <f>_xlfn.XLOOKUP(Table1[[#This Row],[City]],L:L,O:O)</f>
        <v>0.24036902712549932</v>
      </c>
      <c r="AD3778" t="str" cm="1">
        <f t="array" ref="AD3778">_xlfn.IFS(Table1[[#This Row],[Performance Score]]&gt;=90,"Excellent",Table1[[#This Row],[Performance Score]]&gt;=75,"Good",Table1[[#This Row],[Performance Score]]&gt;=60,"Average",Table1[[#This Row],[Performance Score]]&lt;=60,"Need Improvement")</f>
        <v>Excellent</v>
      </c>
      <c r="AE3778" t="str">
        <f>IF(AND(Table1[[#This Row],[Attendance %]]&gt;=80,(Table1[[#This Row],[Performance Score]]&gt;=80)),"Eligible","Not Eligible")</f>
        <v>Eligible</v>
      </c>
      <c r="AF3778" t="str">
        <f>IF(Table1[[#This Row],[Performance Score]]&gt;=80,"High Performer","Low Performer")</f>
        <v>High Performer</v>
      </c>
      <c r="AG3778" t="str" cm="1">
        <f t="array" aca="1" ref="AG3778" ca="1">_xlfn.IFS(Table1[[#This Row],[Experience]]&lt;=3,"Junior",Table1[[#This Row],[Experience]]&lt;=7,"Mid Level",Table1[[#This Row],[Experience]]&gt;=7,"Senior")</f>
        <v>Junior</v>
      </c>
      <c r="AH3778" t="str">
        <f>IF(Table1[[#This Row],[Attendance %]]&gt;75,"OK","Below 75")</f>
        <v>OK</v>
      </c>
      <c r="AI3778" t="b">
        <f>ISBLANK(Table1[[#This Row],[Employee ID]])</f>
        <v>0</v>
      </c>
      <c r="AJ3778" t="b">
        <f>ISNUMBER(Table1[[#This Row],[Total Salary  ]])</f>
        <v>1</v>
      </c>
      <c r="AK3778" t="str">
        <f>IFERROR(_xlfn.XLOOKUP(Table1[[#This Row],[Manager ID]],MANAGERS!A:A,MANAGERS!B:B),"Not Found")</f>
        <v>Manager_18</v>
      </c>
    </row>
    <row r="3779" spans="1:37" x14ac:dyDescent="0.2">
      <c r="A3779" t="s">
        <v>1177</v>
      </c>
      <c r="B3779" t="s">
        <v>42</v>
      </c>
      <c r="C3779" t="s">
        <v>21</v>
      </c>
      <c r="D3779" t="s">
        <v>16</v>
      </c>
      <c r="E3779" t="s">
        <v>65</v>
      </c>
      <c r="F3779" s="1">
        <v>45677</v>
      </c>
      <c r="G3779" s="1">
        <v>36735</v>
      </c>
      <c r="H3779">
        <v>44331</v>
      </c>
      <c r="I3779">
        <v>21365</v>
      </c>
      <c r="J3779">
        <v>80</v>
      </c>
      <c r="K3779">
        <v>47</v>
      </c>
      <c r="L3779" t="s">
        <v>34</v>
      </c>
      <c r="M3779">
        <v>114</v>
      </c>
      <c r="N3779">
        <f>Table1[[#This Row],[Basic Salary]]+Table1[[#This Row],[Bonus]]</f>
        <v>65696</v>
      </c>
      <c r="O3779" s="2">
        <f>Table1[[#This Row],[Bonus]]/Table1[[#This Row],[Basic Salary]]</f>
        <v>0.48194265863616881</v>
      </c>
      <c r="P3779">
        <f ca="1">DATEDIF(Table1[[#This Row],[Date of Birth]],TODAY(),"Y")</f>
        <v>26</v>
      </c>
      <c r="Q3779">
        <f ca="1">DATEDIF(Table1[[#This Row],[Joining Date]],TODAY(),"Y")</f>
        <v>1</v>
      </c>
      <c r="R3779" t="str">
        <f ca="1">IF(YEAR(Table1[[#This Row],[Joining Date]])=YEAR(TODAY()),"Yes","No")</f>
        <v>No</v>
      </c>
      <c r="S3779" t="str">
        <f ca="1">IF(Table1[[#This Row],[Experience]]&gt;5,"Yes","No")</f>
        <v>No</v>
      </c>
      <c r="T3779" t="str">
        <f>TEXT(Table1[[#This Row],[Joining Date]],"mmmm")</f>
        <v>January</v>
      </c>
      <c r="U3779" t="str">
        <f>TEXT(Table1[[#This Row],[Joining Date]],"yyyy")</f>
        <v>2025</v>
      </c>
      <c r="V3779" s="5">
        <f ca="1">TODAY()-Table1[[#This Row],[Joining Date]]</f>
        <v>562</v>
      </c>
      <c r="W3779" t="str">
        <f>LEFT(Table1[[#This Row],[Employee Name]],FIND(" ",Table1[[#This Row],[Employee Name]])-1)</f>
        <v>Krishna</v>
      </c>
      <c r="X3779" t="str">
        <f>RIGHT(Table1[[#This Row],[Employee Name]],LEN(Table1[[#This Row],[Employee Name]])-FIND(" ",Table1[[#This Row],[Employee Name]]))</f>
        <v>Chaitanya</v>
      </c>
      <c r="Y3779" t="str">
        <f>Table1[[#This Row],[Department]]&amp;"-"&amp;Table1[[#This Row],[Employee ID]]</f>
        <v>HR-E01121</v>
      </c>
      <c r="Z3779" t="str">
        <f>LEFT(Table1[[#This Row],[Department]],3)</f>
        <v>HR</v>
      </c>
      <c r="AA3779" t="str">
        <f>_xlfn.XLOOKUP(Table1[[#This Row],[Manager ID]],MANAGERS!A:A,MANAGERS!B:B)</f>
        <v>Manager_14</v>
      </c>
      <c r="AB3779" t="str" cm="1">
        <f t="array" ref="AB3779">_xlfn.XLOOKUP(Table1[[#This Row],[Manager ID]],Table2[[#All],[Manager ID]],Table2[[#All],[Department Head]])</f>
        <v>Marketing</v>
      </c>
      <c r="AC3779" s="2">
        <f>_xlfn.XLOOKUP(Table1[[#This Row],[City]],L:L,O:O)</f>
        <v>0.24030340748661314</v>
      </c>
      <c r="AD3779" t="str" cm="1">
        <f t="array" ref="AD3779">_xlfn.IFS(Table1[[#This Row],[Performance Score]]&gt;=90,"Excellent",Table1[[#This Row],[Performance Score]]&gt;=75,"Good",Table1[[#This Row],[Performance Score]]&gt;=60,"Average",Table1[[#This Row],[Performance Score]]&lt;=60,"Need Improvement")</f>
        <v>Need Improvement</v>
      </c>
      <c r="AE3779" t="str">
        <f>IF(AND(Table1[[#This Row],[Attendance %]]&gt;=80,(Table1[[#This Row],[Performance Score]]&gt;=80)),"Eligible","Not Eligible")</f>
        <v>Not Eligible</v>
      </c>
      <c r="AF3779" t="str">
        <f>IF(Table1[[#This Row],[Performance Score]]&gt;=80,"High Performer","Low Performer")</f>
        <v>Low Performer</v>
      </c>
      <c r="AG3779" t="str" cm="1">
        <f t="array" aca="1" ref="AG3779" ca="1">_xlfn.IFS(Table1[[#This Row],[Experience]]&lt;=3,"Junior",Table1[[#This Row],[Experience]]&lt;=7,"Mid Level",Table1[[#This Row],[Experience]]&gt;=7,"Senior")</f>
        <v>Junior</v>
      </c>
      <c r="AH3779" t="str">
        <f>IF(Table1[[#This Row],[Attendance %]]&gt;75,"OK","Below 75")</f>
        <v>OK</v>
      </c>
      <c r="AI3779" t="b">
        <f>ISBLANK(Table1[[#This Row],[Employee ID]])</f>
        <v>0</v>
      </c>
      <c r="AJ3779" t="b">
        <f>ISNUMBER(Table1[[#This Row],[Total Salary  ]])</f>
        <v>1</v>
      </c>
      <c r="AK3779" t="str">
        <f>IFERROR(_xlfn.XLOOKUP(Table1[[#This Row],[Manager ID]],MANAGERS!A:A,MANAGERS!B:B),"Not Found")</f>
        <v>Manager_14</v>
      </c>
    </row>
    <row r="3780" spans="1:37" x14ac:dyDescent="0.2">
      <c r="A3780" t="s">
        <v>3274</v>
      </c>
      <c r="B3780" t="s">
        <v>48</v>
      </c>
      <c r="C3780" t="s">
        <v>21</v>
      </c>
      <c r="D3780" t="s">
        <v>43</v>
      </c>
      <c r="E3780" t="s">
        <v>26</v>
      </c>
      <c r="F3780" s="1">
        <v>45199</v>
      </c>
      <c r="G3780" s="1">
        <v>34802</v>
      </c>
      <c r="H3780">
        <v>57166</v>
      </c>
      <c r="I3780">
        <v>8494</v>
      </c>
      <c r="J3780">
        <v>67</v>
      </c>
      <c r="K3780">
        <v>77</v>
      </c>
      <c r="L3780" t="s">
        <v>18</v>
      </c>
      <c r="M3780">
        <v>117</v>
      </c>
      <c r="N3780">
        <f>Table1[[#This Row],[Basic Salary]]+Table1[[#This Row],[Bonus]]</f>
        <v>65660</v>
      </c>
      <c r="O3780" s="2">
        <f>Table1[[#This Row],[Bonus]]/Table1[[#This Row],[Basic Salary]]</f>
        <v>0.14858482314662561</v>
      </c>
      <c r="P3780">
        <f ca="1">DATEDIF(Table1[[#This Row],[Date of Birth]],TODAY(),"Y")</f>
        <v>31</v>
      </c>
      <c r="Q3780">
        <f ca="1">DATEDIF(Table1[[#This Row],[Joining Date]],TODAY(),"Y")</f>
        <v>2</v>
      </c>
      <c r="R3780" t="str">
        <f ca="1">IF(YEAR(Table1[[#This Row],[Joining Date]])=YEAR(TODAY()),"Yes","No")</f>
        <v>No</v>
      </c>
      <c r="S3780" t="str">
        <f ca="1">IF(Table1[[#This Row],[Experience]]&gt;5,"Yes","No")</f>
        <v>No</v>
      </c>
      <c r="T3780" t="str">
        <f>TEXT(Table1[[#This Row],[Joining Date]],"mmmm")</f>
        <v>September</v>
      </c>
      <c r="U3780" t="str">
        <f>TEXT(Table1[[#This Row],[Joining Date]],"yyyy")</f>
        <v>2023</v>
      </c>
      <c r="V3780" s="5">
        <f ca="1">TODAY()-Table1[[#This Row],[Joining Date]]</f>
        <v>1040</v>
      </c>
      <c r="W3780" t="str">
        <f>LEFT(Table1[[#This Row],[Employee Name]],FIND(" ",Table1[[#This Row],[Employee Name]])-1)</f>
        <v>Aditya</v>
      </c>
      <c r="X3780" t="str">
        <f>RIGHT(Table1[[#This Row],[Employee Name]],LEN(Table1[[#This Row],[Employee Name]])-FIND(" ",Table1[[#This Row],[Employee Name]]))</f>
        <v>Kapoor</v>
      </c>
      <c r="Y3780" t="str">
        <f>Table1[[#This Row],[Department]]&amp;"-"&amp;Table1[[#This Row],[Employee ID]]</f>
        <v>Operations-E03218</v>
      </c>
      <c r="Z3780" t="str">
        <f>LEFT(Table1[[#This Row],[Department]],3)</f>
        <v>Ope</v>
      </c>
      <c r="AA3780" t="str">
        <f>_xlfn.XLOOKUP(Table1[[#This Row],[Manager ID]],MANAGERS!A:A,MANAGERS!B:B)</f>
        <v>Manager_17</v>
      </c>
      <c r="AB3780" t="str" cm="1">
        <f t="array" ref="AB3780">_xlfn.XLOOKUP(Table1[[#This Row],[Manager ID]],Table2[[#All],[Manager ID]],Table2[[#All],[Department Head]])</f>
        <v>Finance</v>
      </c>
      <c r="AC3780" s="2">
        <f>_xlfn.XLOOKUP(Table1[[#This Row],[City]],L:L,O:O)</f>
        <v>0.21356479274849693</v>
      </c>
      <c r="AD3780" t="str" cm="1">
        <f t="array" ref="AD3780">_xlfn.IFS(Table1[[#This Row],[Performance Score]]&gt;=90,"Excellent",Table1[[#This Row],[Performance Score]]&gt;=75,"Good",Table1[[#This Row],[Performance Score]]&gt;=60,"Average",Table1[[#This Row],[Performance Score]]&lt;=60,"Need Improvement")</f>
        <v>Good</v>
      </c>
      <c r="AE3780" t="str">
        <f>IF(AND(Table1[[#This Row],[Attendance %]]&gt;=80,(Table1[[#This Row],[Performance Score]]&gt;=80)),"Eligible","Not Eligible")</f>
        <v>Not Eligible</v>
      </c>
      <c r="AF3780" t="str">
        <f>IF(Table1[[#This Row],[Performance Score]]&gt;=80,"High Performer","Low Performer")</f>
        <v>Low Performer</v>
      </c>
      <c r="AG3780" t="str" cm="1">
        <f t="array" aca="1" ref="AG3780" ca="1">_xlfn.IFS(Table1[[#This Row],[Experience]]&lt;=3,"Junior",Table1[[#This Row],[Experience]]&lt;=7,"Mid Level",Table1[[#This Row],[Experience]]&gt;=7,"Senior")</f>
        <v>Junior</v>
      </c>
      <c r="AH3780" t="str">
        <f>IF(Table1[[#This Row],[Attendance %]]&gt;75,"OK","Below 75")</f>
        <v>Below 75</v>
      </c>
      <c r="AI3780" t="b">
        <f>ISBLANK(Table1[[#This Row],[Employee ID]])</f>
        <v>0</v>
      </c>
      <c r="AJ3780" t="b">
        <f>ISNUMBER(Table1[[#This Row],[Total Salary  ]])</f>
        <v>1</v>
      </c>
      <c r="AK3780" t="str">
        <f>IFERROR(_xlfn.XLOOKUP(Table1[[#This Row],[Manager ID]],MANAGERS!A:A,MANAGERS!B:B),"Not Found")</f>
        <v>Manager_17</v>
      </c>
    </row>
    <row r="3781" spans="1:37" x14ac:dyDescent="0.2">
      <c r="A3781" t="s">
        <v>2203</v>
      </c>
      <c r="B3781" t="s">
        <v>95</v>
      </c>
      <c r="C3781" t="s">
        <v>21</v>
      </c>
      <c r="D3781" t="s">
        <v>46</v>
      </c>
      <c r="E3781" t="s">
        <v>17</v>
      </c>
      <c r="F3781" s="1">
        <v>44802</v>
      </c>
      <c r="G3781" s="1">
        <v>32714</v>
      </c>
      <c r="H3781">
        <v>55753</v>
      </c>
      <c r="I3781">
        <v>9861</v>
      </c>
      <c r="J3781">
        <v>70</v>
      </c>
      <c r="K3781">
        <v>49</v>
      </c>
      <c r="L3781" t="s">
        <v>18</v>
      </c>
      <c r="M3781">
        <v>115</v>
      </c>
      <c r="N3781">
        <f>Table1[[#This Row],[Basic Salary]]+Table1[[#This Row],[Bonus]]</f>
        <v>65614</v>
      </c>
      <c r="O3781" s="2">
        <f>Table1[[#This Row],[Bonus]]/Table1[[#This Row],[Basic Salary]]</f>
        <v>0.17686940613061181</v>
      </c>
      <c r="P3781">
        <f ca="1">DATEDIF(Table1[[#This Row],[Date of Birth]],TODAY(),"Y")</f>
        <v>37</v>
      </c>
      <c r="Q3781">
        <f ca="1">DATEDIF(Table1[[#This Row],[Joining Date]],TODAY(),"Y")</f>
        <v>3</v>
      </c>
      <c r="R3781" t="str">
        <f ca="1">IF(YEAR(Table1[[#This Row],[Joining Date]])=YEAR(TODAY()),"Yes","No")</f>
        <v>No</v>
      </c>
      <c r="S3781" t="str">
        <f ca="1">IF(Table1[[#This Row],[Experience]]&gt;5,"Yes","No")</f>
        <v>No</v>
      </c>
      <c r="T3781" t="str">
        <f>TEXT(Table1[[#This Row],[Joining Date]],"mmmm")</f>
        <v>August</v>
      </c>
      <c r="U3781" t="str">
        <f>TEXT(Table1[[#This Row],[Joining Date]],"yyyy")</f>
        <v>2022</v>
      </c>
      <c r="V3781" s="5">
        <f ca="1">TODAY()-Table1[[#This Row],[Joining Date]]</f>
        <v>1437</v>
      </c>
      <c r="W3781" t="str">
        <f>LEFT(Table1[[#This Row],[Employee Name]],FIND(" ",Table1[[#This Row],[Employee Name]])-1)</f>
        <v>Ajay</v>
      </c>
      <c r="X3781" t="str">
        <f>RIGHT(Table1[[#This Row],[Employee Name]],LEN(Table1[[#This Row],[Employee Name]])-FIND(" ",Table1[[#This Row],[Employee Name]]))</f>
        <v>Singh</v>
      </c>
      <c r="Y3781" t="str">
        <f>Table1[[#This Row],[Department]]&amp;"-"&amp;Table1[[#This Row],[Employee ID]]</f>
        <v>Support-E02147</v>
      </c>
      <c r="Z3781" t="str">
        <f>LEFT(Table1[[#This Row],[Department]],3)</f>
        <v>Sup</v>
      </c>
      <c r="AA3781" t="str">
        <f>_xlfn.XLOOKUP(Table1[[#This Row],[Manager ID]],MANAGERS!A:A,MANAGERS!B:B)</f>
        <v>Manager_15</v>
      </c>
      <c r="AB3781" t="str" cm="1">
        <f t="array" ref="AB3781">_xlfn.XLOOKUP(Table1[[#This Row],[Manager ID]],Table2[[#All],[Manager ID]],Table2[[#All],[Department Head]])</f>
        <v>Support</v>
      </c>
      <c r="AC3781" s="2">
        <f>_xlfn.XLOOKUP(Table1[[#This Row],[City]],L:L,O:O)</f>
        <v>0.21356479274849693</v>
      </c>
      <c r="AD3781" t="str" cm="1">
        <f t="array" ref="AD3781">_xlfn.IFS(Table1[[#This Row],[Performance Score]]&gt;=90,"Excellent",Table1[[#This Row],[Performance Score]]&gt;=75,"Good",Table1[[#This Row],[Performance Score]]&gt;=60,"Average",Table1[[#This Row],[Performance Score]]&lt;=60,"Need Improvement")</f>
        <v>Need Improvement</v>
      </c>
      <c r="AE3781" t="str">
        <f>IF(AND(Table1[[#This Row],[Attendance %]]&gt;=80,(Table1[[#This Row],[Performance Score]]&gt;=80)),"Eligible","Not Eligible")</f>
        <v>Not Eligible</v>
      </c>
      <c r="AF3781" t="str">
        <f>IF(Table1[[#This Row],[Performance Score]]&gt;=80,"High Performer","Low Performer")</f>
        <v>Low Performer</v>
      </c>
      <c r="AG3781" t="str" cm="1">
        <f t="array" aca="1" ref="AG3781" ca="1">_xlfn.IFS(Table1[[#This Row],[Experience]]&lt;=3,"Junior",Table1[[#This Row],[Experience]]&lt;=7,"Mid Level",Table1[[#This Row],[Experience]]&gt;=7,"Senior")</f>
        <v>Junior</v>
      </c>
      <c r="AH3781" t="str">
        <f>IF(Table1[[#This Row],[Attendance %]]&gt;75,"OK","Below 75")</f>
        <v>Below 75</v>
      </c>
      <c r="AI3781" t="b">
        <f>ISBLANK(Table1[[#This Row],[Employee ID]])</f>
        <v>0</v>
      </c>
      <c r="AJ3781" t="b">
        <f>ISNUMBER(Table1[[#This Row],[Total Salary  ]])</f>
        <v>1</v>
      </c>
      <c r="AK3781" t="str">
        <f>IFERROR(_xlfn.XLOOKUP(Table1[[#This Row],[Manager ID]],MANAGERS!A:A,MANAGERS!B:B),"Not Found")</f>
        <v>Manager_15</v>
      </c>
    </row>
    <row r="3782" spans="1:37" x14ac:dyDescent="0.2">
      <c r="A3782" t="s">
        <v>1628</v>
      </c>
      <c r="B3782" t="s">
        <v>48</v>
      </c>
      <c r="C3782" t="s">
        <v>21</v>
      </c>
      <c r="D3782" t="s">
        <v>33</v>
      </c>
      <c r="E3782" t="s">
        <v>51</v>
      </c>
      <c r="F3782" s="1">
        <v>43762</v>
      </c>
      <c r="G3782" s="1">
        <v>39241</v>
      </c>
      <c r="H3782">
        <v>40970</v>
      </c>
      <c r="I3782">
        <v>24631</v>
      </c>
      <c r="J3782">
        <v>68</v>
      </c>
      <c r="K3782">
        <v>73</v>
      </c>
      <c r="L3782" t="s">
        <v>31</v>
      </c>
      <c r="M3782">
        <v>111</v>
      </c>
      <c r="N3782">
        <f>Table1[[#This Row],[Basic Salary]]+Table1[[#This Row],[Bonus]]</f>
        <v>65601</v>
      </c>
      <c r="O3782" s="2">
        <f>Table1[[#This Row],[Bonus]]/Table1[[#This Row],[Basic Salary]]</f>
        <v>0.60119599707102755</v>
      </c>
      <c r="P3782">
        <f ca="1">DATEDIF(Table1[[#This Row],[Date of Birth]],TODAY(),"Y")</f>
        <v>19</v>
      </c>
      <c r="Q3782">
        <f ca="1">DATEDIF(Table1[[#This Row],[Joining Date]],TODAY(),"Y")</f>
        <v>6</v>
      </c>
      <c r="R3782" t="str">
        <f ca="1">IF(YEAR(Table1[[#This Row],[Joining Date]])=YEAR(TODAY()),"Yes","No")</f>
        <v>No</v>
      </c>
      <c r="S3782" t="str">
        <f ca="1">IF(Table1[[#This Row],[Experience]]&gt;5,"Yes","No")</f>
        <v>Yes</v>
      </c>
      <c r="T3782" t="str">
        <f>TEXT(Table1[[#This Row],[Joining Date]],"mmmm")</f>
        <v>October</v>
      </c>
      <c r="U3782" t="str">
        <f>TEXT(Table1[[#This Row],[Joining Date]],"yyyy")</f>
        <v>2019</v>
      </c>
      <c r="V3782" s="5">
        <f ca="1">TODAY()-Table1[[#This Row],[Joining Date]]</f>
        <v>2477</v>
      </c>
      <c r="W3782" t="str">
        <f>LEFT(Table1[[#This Row],[Employee Name]],FIND(" ",Table1[[#This Row],[Employee Name]])-1)</f>
        <v>Aditya</v>
      </c>
      <c r="X3782" t="str">
        <f>RIGHT(Table1[[#This Row],[Employee Name]],LEN(Table1[[#This Row],[Employee Name]])-FIND(" ",Table1[[#This Row],[Employee Name]]))</f>
        <v>Kapoor</v>
      </c>
      <c r="Y3782" t="str">
        <f>Table1[[#This Row],[Department]]&amp;"-"&amp;Table1[[#This Row],[Employee ID]]</f>
        <v>Marketing-E01572</v>
      </c>
      <c r="Z3782" t="str">
        <f>LEFT(Table1[[#This Row],[Department]],3)</f>
        <v>Mar</v>
      </c>
      <c r="AA3782" t="str">
        <f>_xlfn.XLOOKUP(Table1[[#This Row],[Manager ID]],MANAGERS!A:A,MANAGERS!B:B)</f>
        <v>Manager_11</v>
      </c>
      <c r="AB3782" t="str" cm="1">
        <f t="array" ref="AB3782">_xlfn.XLOOKUP(Table1[[#This Row],[Manager ID]],Table2[[#All],[Manager ID]],Table2[[#All],[Department Head]])</f>
        <v>Marketing</v>
      </c>
      <c r="AC3782" s="2">
        <f>_xlfn.XLOOKUP(Table1[[#This Row],[City]],L:L,O:O)</f>
        <v>0.241864189087755</v>
      </c>
      <c r="AD3782" t="str" cm="1">
        <f t="array" ref="AD3782">_xlfn.IFS(Table1[[#This Row],[Performance Score]]&gt;=90,"Excellent",Table1[[#This Row],[Performance Score]]&gt;=75,"Good",Table1[[#This Row],[Performance Score]]&gt;=60,"Average",Table1[[#This Row],[Performance Score]]&lt;=60,"Need Improvement")</f>
        <v>Average</v>
      </c>
      <c r="AE3782" t="str">
        <f>IF(AND(Table1[[#This Row],[Attendance %]]&gt;=80,(Table1[[#This Row],[Performance Score]]&gt;=80)),"Eligible","Not Eligible")</f>
        <v>Not Eligible</v>
      </c>
      <c r="AF3782" t="str">
        <f>IF(Table1[[#This Row],[Performance Score]]&gt;=80,"High Performer","Low Performer")</f>
        <v>Low Performer</v>
      </c>
      <c r="AG3782" t="str" cm="1">
        <f t="array" aca="1" ref="AG3782" ca="1">_xlfn.IFS(Table1[[#This Row],[Experience]]&lt;=3,"Junior",Table1[[#This Row],[Experience]]&lt;=7,"Mid Level",Table1[[#This Row],[Experience]]&gt;=7,"Senior")</f>
        <v>Mid Level</v>
      </c>
      <c r="AH3782" t="str">
        <f>IF(Table1[[#This Row],[Attendance %]]&gt;75,"OK","Below 75")</f>
        <v>Below 75</v>
      </c>
      <c r="AI3782" t="b">
        <f>ISBLANK(Table1[[#This Row],[Employee ID]])</f>
        <v>0</v>
      </c>
      <c r="AJ3782" t="b">
        <f>ISNUMBER(Table1[[#This Row],[Total Salary  ]])</f>
        <v>1</v>
      </c>
      <c r="AK3782" t="str">
        <f>IFERROR(_xlfn.XLOOKUP(Table1[[#This Row],[Manager ID]],MANAGERS!A:A,MANAGERS!B:B),"Not Found")</f>
        <v>Manager_11</v>
      </c>
    </row>
    <row r="3783" spans="1:37" x14ac:dyDescent="0.2">
      <c r="A3783" t="s">
        <v>1063</v>
      </c>
      <c r="B3783" t="s">
        <v>14</v>
      </c>
      <c r="C3783" t="s">
        <v>15</v>
      </c>
      <c r="D3783" t="s">
        <v>81</v>
      </c>
      <c r="E3783" t="s">
        <v>17</v>
      </c>
      <c r="F3783" s="1">
        <v>45511</v>
      </c>
      <c r="G3783" s="1">
        <v>38652</v>
      </c>
      <c r="H3783">
        <v>38362</v>
      </c>
      <c r="I3783">
        <v>27227</v>
      </c>
      <c r="J3783">
        <v>69</v>
      </c>
      <c r="K3783">
        <v>64</v>
      </c>
      <c r="L3783" t="s">
        <v>27</v>
      </c>
      <c r="M3783">
        <v>106</v>
      </c>
      <c r="N3783">
        <f>Table1[[#This Row],[Basic Salary]]+Table1[[#This Row],[Bonus]]</f>
        <v>65589</v>
      </c>
      <c r="O3783" s="2">
        <f>Table1[[#This Row],[Bonus]]/Table1[[#This Row],[Basic Salary]]</f>
        <v>0.70973880402481626</v>
      </c>
      <c r="P3783">
        <f ca="1">DATEDIF(Table1[[#This Row],[Date of Birth]],TODAY(),"Y")</f>
        <v>20</v>
      </c>
      <c r="Q3783">
        <f ca="1">DATEDIF(Table1[[#This Row],[Joining Date]],TODAY(),"Y")</f>
        <v>1</v>
      </c>
      <c r="R3783" t="str">
        <f ca="1">IF(YEAR(Table1[[#This Row],[Joining Date]])=YEAR(TODAY()),"Yes","No")</f>
        <v>No</v>
      </c>
      <c r="S3783" t="str">
        <f ca="1">IF(Table1[[#This Row],[Experience]]&gt;5,"Yes","No")</f>
        <v>No</v>
      </c>
      <c r="T3783" t="str">
        <f>TEXT(Table1[[#This Row],[Joining Date]],"mmmm")</f>
        <v>August</v>
      </c>
      <c r="U3783" t="str">
        <f>TEXT(Table1[[#This Row],[Joining Date]],"yyyy")</f>
        <v>2024</v>
      </c>
      <c r="V3783" s="5">
        <f ca="1">TODAY()-Table1[[#This Row],[Joining Date]]</f>
        <v>728</v>
      </c>
      <c r="W3783" t="str">
        <f>LEFT(Table1[[#This Row],[Employee Name]],FIND(" ",Table1[[#This Row],[Employee Name]])-1)</f>
        <v>Nisha</v>
      </c>
      <c r="X3783" t="str">
        <f>RIGHT(Table1[[#This Row],[Employee Name]],LEN(Table1[[#This Row],[Employee Name]])-FIND(" ",Table1[[#This Row],[Employee Name]]))</f>
        <v>Kapoor</v>
      </c>
      <c r="Y3783" t="str">
        <f>Table1[[#This Row],[Department]]&amp;"-"&amp;Table1[[#This Row],[Employee ID]]</f>
        <v>Sales-E01007</v>
      </c>
      <c r="Z3783" t="str">
        <f>LEFT(Table1[[#This Row],[Department]],3)</f>
        <v>Sal</v>
      </c>
      <c r="AA3783" t="str">
        <f>_xlfn.XLOOKUP(Table1[[#This Row],[Manager ID]],MANAGERS!A:A,MANAGERS!B:B)</f>
        <v>Manager_6</v>
      </c>
      <c r="AB3783" t="str" cm="1">
        <f t="array" ref="AB3783">_xlfn.XLOOKUP(Table1[[#This Row],[Manager ID]],Table2[[#All],[Manager ID]],Table2[[#All],[Department Head]])</f>
        <v>HR</v>
      </c>
      <c r="AC3783" s="2">
        <f>_xlfn.XLOOKUP(Table1[[#This Row],[City]],L:L,O:O)</f>
        <v>0.23674293405114402</v>
      </c>
      <c r="AD3783" t="str" cm="1">
        <f t="array" ref="AD3783">_xlfn.IFS(Table1[[#This Row],[Performance Score]]&gt;=90,"Excellent",Table1[[#This Row],[Performance Score]]&gt;=75,"Good",Table1[[#This Row],[Performance Score]]&gt;=60,"Average",Table1[[#This Row],[Performance Score]]&lt;=60,"Need Improvement")</f>
        <v>Average</v>
      </c>
      <c r="AE3783" t="str">
        <f>IF(AND(Table1[[#This Row],[Attendance %]]&gt;=80,(Table1[[#This Row],[Performance Score]]&gt;=80)),"Eligible","Not Eligible")</f>
        <v>Not Eligible</v>
      </c>
      <c r="AF3783" t="str">
        <f>IF(Table1[[#This Row],[Performance Score]]&gt;=80,"High Performer","Low Performer")</f>
        <v>Low Performer</v>
      </c>
      <c r="AG3783" t="str" cm="1">
        <f t="array" aca="1" ref="AG3783" ca="1">_xlfn.IFS(Table1[[#This Row],[Experience]]&lt;=3,"Junior",Table1[[#This Row],[Experience]]&lt;=7,"Mid Level",Table1[[#This Row],[Experience]]&gt;=7,"Senior")</f>
        <v>Junior</v>
      </c>
      <c r="AH3783" t="str">
        <f>IF(Table1[[#This Row],[Attendance %]]&gt;75,"OK","Below 75")</f>
        <v>Below 75</v>
      </c>
      <c r="AI3783" t="b">
        <f>ISBLANK(Table1[[#This Row],[Employee ID]])</f>
        <v>0</v>
      </c>
      <c r="AJ3783" t="b">
        <f>ISNUMBER(Table1[[#This Row],[Total Salary  ]])</f>
        <v>1</v>
      </c>
      <c r="AK3783" t="str">
        <f>IFERROR(_xlfn.XLOOKUP(Table1[[#This Row],[Manager ID]],MANAGERS!A:A,MANAGERS!B:B),"Not Found")</f>
        <v>Manager_6</v>
      </c>
    </row>
    <row r="3784" spans="1:37" x14ac:dyDescent="0.2">
      <c r="A3784" t="s">
        <v>1868</v>
      </c>
      <c r="B3784" t="s">
        <v>45</v>
      </c>
      <c r="C3784" t="s">
        <v>15</v>
      </c>
      <c r="D3784" t="s">
        <v>40</v>
      </c>
      <c r="E3784" t="s">
        <v>22</v>
      </c>
      <c r="F3784" s="1">
        <v>44967</v>
      </c>
      <c r="G3784" s="1">
        <v>30479</v>
      </c>
      <c r="H3784">
        <v>35992</v>
      </c>
      <c r="I3784">
        <v>29577</v>
      </c>
      <c r="J3784">
        <v>99</v>
      </c>
      <c r="K3784">
        <v>88</v>
      </c>
      <c r="L3784" t="s">
        <v>23</v>
      </c>
      <c r="M3784">
        <v>116</v>
      </c>
      <c r="N3784">
        <f>Table1[[#This Row],[Basic Salary]]+Table1[[#This Row],[Bonus]]</f>
        <v>65569</v>
      </c>
      <c r="O3784" s="2">
        <f>Table1[[#This Row],[Bonus]]/Table1[[#This Row],[Basic Salary]]</f>
        <v>0.82176594798844182</v>
      </c>
      <c r="P3784">
        <f ca="1">DATEDIF(Table1[[#This Row],[Date of Birth]],TODAY(),"Y")</f>
        <v>43</v>
      </c>
      <c r="Q3784">
        <f ca="1">DATEDIF(Table1[[#This Row],[Joining Date]],TODAY(),"Y")</f>
        <v>3</v>
      </c>
      <c r="R3784" t="str">
        <f ca="1">IF(YEAR(Table1[[#This Row],[Joining Date]])=YEAR(TODAY()),"Yes","No")</f>
        <v>No</v>
      </c>
      <c r="S3784" t="str">
        <f ca="1">IF(Table1[[#This Row],[Experience]]&gt;5,"Yes","No")</f>
        <v>No</v>
      </c>
      <c r="T3784" t="str">
        <f>TEXT(Table1[[#This Row],[Joining Date]],"mmmm")</f>
        <v>February</v>
      </c>
      <c r="U3784" t="str">
        <f>TEXT(Table1[[#This Row],[Joining Date]],"yyyy")</f>
        <v>2023</v>
      </c>
      <c r="V3784" s="5">
        <f ca="1">TODAY()-Table1[[#This Row],[Joining Date]]</f>
        <v>1272</v>
      </c>
      <c r="W3784" t="str">
        <f>LEFT(Table1[[#This Row],[Employee Name]],FIND(" ",Table1[[#This Row],[Employee Name]])-1)</f>
        <v>Ananya</v>
      </c>
      <c r="X3784" t="str">
        <f>RIGHT(Table1[[#This Row],[Employee Name]],LEN(Table1[[#This Row],[Employee Name]])-FIND(" ",Table1[[#This Row],[Employee Name]]))</f>
        <v>Rao</v>
      </c>
      <c r="Y3784" t="str">
        <f>Table1[[#This Row],[Department]]&amp;"-"&amp;Table1[[#This Row],[Employee ID]]</f>
        <v>IT-E01812</v>
      </c>
      <c r="Z3784" t="str">
        <f>LEFT(Table1[[#This Row],[Department]],3)</f>
        <v>IT</v>
      </c>
      <c r="AA3784" t="str">
        <f>_xlfn.XLOOKUP(Table1[[#This Row],[Manager ID]],MANAGERS!A:A,MANAGERS!B:B)</f>
        <v>Manager_16</v>
      </c>
      <c r="AB3784" t="str" cm="1">
        <f t="array" ref="AB3784">_xlfn.XLOOKUP(Table1[[#This Row],[Manager ID]],Table2[[#All],[Manager ID]],Table2[[#All],[Department Head]])</f>
        <v>Sales</v>
      </c>
      <c r="AC3784" s="2">
        <f>_xlfn.XLOOKUP(Table1[[#This Row],[City]],L:L,O:O)</f>
        <v>0.23486488519629886</v>
      </c>
      <c r="AD3784" t="str" cm="1">
        <f t="array" ref="AD3784">_xlfn.IFS(Table1[[#This Row],[Performance Score]]&gt;=90,"Excellent",Table1[[#This Row],[Performance Score]]&gt;=75,"Good",Table1[[#This Row],[Performance Score]]&gt;=60,"Average",Table1[[#This Row],[Performance Score]]&lt;=60,"Need Improvement")</f>
        <v>Good</v>
      </c>
      <c r="AE3784" t="str">
        <f>IF(AND(Table1[[#This Row],[Attendance %]]&gt;=80,(Table1[[#This Row],[Performance Score]]&gt;=80)),"Eligible","Not Eligible")</f>
        <v>Eligible</v>
      </c>
      <c r="AF3784" t="str">
        <f>IF(Table1[[#This Row],[Performance Score]]&gt;=80,"High Performer","Low Performer")</f>
        <v>High Performer</v>
      </c>
      <c r="AG3784" t="str" cm="1">
        <f t="array" aca="1" ref="AG3784" ca="1">_xlfn.IFS(Table1[[#This Row],[Experience]]&lt;=3,"Junior",Table1[[#This Row],[Experience]]&lt;=7,"Mid Level",Table1[[#This Row],[Experience]]&gt;=7,"Senior")</f>
        <v>Junior</v>
      </c>
      <c r="AH3784" t="str">
        <f>IF(Table1[[#This Row],[Attendance %]]&gt;75,"OK","Below 75")</f>
        <v>OK</v>
      </c>
      <c r="AI3784" t="b">
        <f>ISBLANK(Table1[[#This Row],[Employee ID]])</f>
        <v>0</v>
      </c>
      <c r="AJ3784" t="b">
        <f>ISNUMBER(Table1[[#This Row],[Total Salary  ]])</f>
        <v>1</v>
      </c>
      <c r="AK3784" t="str">
        <f>IFERROR(_xlfn.XLOOKUP(Table1[[#This Row],[Manager ID]],MANAGERS!A:A,MANAGERS!B:B),"Not Found")</f>
        <v>Manager_16</v>
      </c>
    </row>
    <row r="3785" spans="1:37" x14ac:dyDescent="0.2">
      <c r="A3785" t="s">
        <v>1579</v>
      </c>
      <c r="B3785" t="s">
        <v>39</v>
      </c>
      <c r="C3785" t="s">
        <v>21</v>
      </c>
      <c r="D3785" t="s">
        <v>25</v>
      </c>
      <c r="E3785" t="s">
        <v>30</v>
      </c>
      <c r="F3785" s="1">
        <v>44075</v>
      </c>
      <c r="G3785" s="1">
        <v>30263</v>
      </c>
      <c r="H3785">
        <v>54522</v>
      </c>
      <c r="I3785">
        <v>11028</v>
      </c>
      <c r="J3785">
        <v>100</v>
      </c>
      <c r="K3785">
        <v>52</v>
      </c>
      <c r="L3785" t="s">
        <v>31</v>
      </c>
      <c r="M3785">
        <v>115</v>
      </c>
      <c r="N3785">
        <f>Table1[[#This Row],[Basic Salary]]+Table1[[#This Row],[Bonus]]</f>
        <v>65550</v>
      </c>
      <c r="O3785" s="2">
        <f>Table1[[#This Row],[Bonus]]/Table1[[#This Row],[Basic Salary]]</f>
        <v>0.20226697479916364</v>
      </c>
      <c r="P3785">
        <f ca="1">DATEDIF(Table1[[#This Row],[Date of Birth]],TODAY(),"Y")</f>
        <v>43</v>
      </c>
      <c r="Q3785">
        <f ca="1">DATEDIF(Table1[[#This Row],[Joining Date]],TODAY(),"Y")</f>
        <v>5</v>
      </c>
      <c r="R3785" t="str">
        <f ca="1">IF(YEAR(Table1[[#This Row],[Joining Date]])=YEAR(TODAY()),"Yes","No")</f>
        <v>No</v>
      </c>
      <c r="S3785" t="str">
        <f ca="1">IF(Table1[[#This Row],[Experience]]&gt;5,"Yes","No")</f>
        <v>No</v>
      </c>
      <c r="T3785" t="str">
        <f>TEXT(Table1[[#This Row],[Joining Date]],"mmmm")</f>
        <v>September</v>
      </c>
      <c r="U3785" t="str">
        <f>TEXT(Table1[[#This Row],[Joining Date]],"yyyy")</f>
        <v>2020</v>
      </c>
      <c r="V3785" s="5">
        <f ca="1">TODAY()-Table1[[#This Row],[Joining Date]]</f>
        <v>2164</v>
      </c>
      <c r="W3785" t="str">
        <f>LEFT(Table1[[#This Row],[Employee Name]],FIND(" ",Table1[[#This Row],[Employee Name]])-1)</f>
        <v>Karan</v>
      </c>
      <c r="X3785" t="str">
        <f>RIGHT(Table1[[#This Row],[Employee Name]],LEN(Table1[[#This Row],[Employee Name]])-FIND(" ",Table1[[#This Row],[Employee Name]]))</f>
        <v>Malhotra</v>
      </c>
      <c r="Y3785" t="str">
        <f>Table1[[#This Row],[Department]]&amp;"-"&amp;Table1[[#This Row],[Employee ID]]</f>
        <v>Finance-E01523</v>
      </c>
      <c r="Z3785" t="str">
        <f>LEFT(Table1[[#This Row],[Department]],3)</f>
        <v>Fin</v>
      </c>
      <c r="AA3785" t="str">
        <f>_xlfn.XLOOKUP(Table1[[#This Row],[Manager ID]],MANAGERS!A:A,MANAGERS!B:B)</f>
        <v>Manager_15</v>
      </c>
      <c r="AB3785" t="str" cm="1">
        <f t="array" ref="AB3785">_xlfn.XLOOKUP(Table1[[#This Row],[Manager ID]],Table2[[#All],[Manager ID]],Table2[[#All],[Department Head]])</f>
        <v>Support</v>
      </c>
      <c r="AC3785" s="2">
        <f>_xlfn.XLOOKUP(Table1[[#This Row],[City]],L:L,O:O)</f>
        <v>0.241864189087755</v>
      </c>
      <c r="AD3785" t="str" cm="1">
        <f t="array" ref="AD3785">_xlfn.IFS(Table1[[#This Row],[Performance Score]]&gt;=90,"Excellent",Table1[[#This Row],[Performance Score]]&gt;=75,"Good",Table1[[#This Row],[Performance Score]]&gt;=60,"Average",Table1[[#This Row],[Performance Score]]&lt;=60,"Need Improvement")</f>
        <v>Need Improvement</v>
      </c>
      <c r="AE3785" t="str">
        <f>IF(AND(Table1[[#This Row],[Attendance %]]&gt;=80,(Table1[[#This Row],[Performance Score]]&gt;=80)),"Eligible","Not Eligible")</f>
        <v>Not Eligible</v>
      </c>
      <c r="AF3785" t="str">
        <f>IF(Table1[[#This Row],[Performance Score]]&gt;=80,"High Performer","Low Performer")</f>
        <v>Low Performer</v>
      </c>
      <c r="AG3785" t="str" cm="1">
        <f t="array" aca="1" ref="AG3785" ca="1">_xlfn.IFS(Table1[[#This Row],[Experience]]&lt;=3,"Junior",Table1[[#This Row],[Experience]]&lt;=7,"Mid Level",Table1[[#This Row],[Experience]]&gt;=7,"Senior")</f>
        <v>Mid Level</v>
      </c>
      <c r="AH3785" t="str">
        <f>IF(Table1[[#This Row],[Attendance %]]&gt;75,"OK","Below 75")</f>
        <v>OK</v>
      </c>
      <c r="AI3785" t="b">
        <f>ISBLANK(Table1[[#This Row],[Employee ID]])</f>
        <v>0</v>
      </c>
      <c r="AJ3785" t="b">
        <f>ISNUMBER(Table1[[#This Row],[Total Salary  ]])</f>
        <v>1</v>
      </c>
      <c r="AK3785" t="str">
        <f>IFERROR(_xlfn.XLOOKUP(Table1[[#This Row],[Manager ID]],MANAGERS!A:A,MANAGERS!B:B),"Not Found")</f>
        <v>Manager_15</v>
      </c>
    </row>
    <row r="3786" spans="1:37" x14ac:dyDescent="0.2">
      <c r="A3786" t="s">
        <v>4476</v>
      </c>
      <c r="B3786" t="s">
        <v>85</v>
      </c>
      <c r="C3786" t="s">
        <v>21</v>
      </c>
      <c r="D3786" t="s">
        <v>40</v>
      </c>
      <c r="E3786" t="s">
        <v>26</v>
      </c>
      <c r="F3786" s="1">
        <v>45182</v>
      </c>
      <c r="G3786" s="1">
        <v>33452</v>
      </c>
      <c r="H3786">
        <v>43898</v>
      </c>
      <c r="I3786">
        <v>21571</v>
      </c>
      <c r="J3786">
        <v>67</v>
      </c>
      <c r="K3786">
        <v>49</v>
      </c>
      <c r="L3786" t="s">
        <v>18</v>
      </c>
      <c r="M3786">
        <v>112</v>
      </c>
      <c r="N3786">
        <f>Table1[[#This Row],[Basic Salary]]+Table1[[#This Row],[Bonus]]</f>
        <v>65469</v>
      </c>
      <c r="O3786" s="2">
        <f>Table1[[#This Row],[Bonus]]/Table1[[#This Row],[Basic Salary]]</f>
        <v>0.49138912934530049</v>
      </c>
      <c r="P3786">
        <f ca="1">DATEDIF(Table1[[#This Row],[Date of Birth]],TODAY(),"Y")</f>
        <v>35</v>
      </c>
      <c r="Q3786">
        <f ca="1">DATEDIF(Table1[[#This Row],[Joining Date]],TODAY(),"Y")</f>
        <v>2</v>
      </c>
      <c r="R3786" t="str">
        <f ca="1">IF(YEAR(Table1[[#This Row],[Joining Date]])=YEAR(TODAY()),"Yes","No")</f>
        <v>No</v>
      </c>
      <c r="S3786" t="str">
        <f ca="1">IF(Table1[[#This Row],[Experience]]&gt;5,"Yes","No")</f>
        <v>No</v>
      </c>
      <c r="T3786" t="str">
        <f>TEXT(Table1[[#This Row],[Joining Date]],"mmmm")</f>
        <v>September</v>
      </c>
      <c r="U3786" t="str">
        <f>TEXT(Table1[[#This Row],[Joining Date]],"yyyy")</f>
        <v>2023</v>
      </c>
      <c r="V3786" s="5">
        <f ca="1">TODAY()-Table1[[#This Row],[Joining Date]]</f>
        <v>1057</v>
      </c>
      <c r="W3786" t="str">
        <f>LEFT(Table1[[#This Row],[Employee Name]],FIND(" ",Table1[[#This Row],[Employee Name]])-1)</f>
        <v>Pooja</v>
      </c>
      <c r="X3786" t="str">
        <f>RIGHT(Table1[[#This Row],[Employee Name]],LEN(Table1[[#This Row],[Employee Name]])-FIND(" ",Table1[[#This Row],[Employee Name]]))</f>
        <v>Das</v>
      </c>
      <c r="Y3786" t="str">
        <f>Table1[[#This Row],[Department]]&amp;"-"&amp;Table1[[#This Row],[Employee ID]]</f>
        <v>IT-E04420</v>
      </c>
      <c r="Z3786" t="str">
        <f>LEFT(Table1[[#This Row],[Department]],3)</f>
        <v>IT</v>
      </c>
      <c r="AA3786" t="str">
        <f>_xlfn.XLOOKUP(Table1[[#This Row],[Manager ID]],MANAGERS!A:A,MANAGERS!B:B)</f>
        <v>Manager_12</v>
      </c>
      <c r="AB3786" t="str" cm="1">
        <f t="array" ref="AB3786">_xlfn.XLOOKUP(Table1[[#This Row],[Manager ID]],Table2[[#All],[Manager ID]],Table2[[#All],[Department Head]])</f>
        <v>Marketing</v>
      </c>
      <c r="AC3786" s="2">
        <f>_xlfn.XLOOKUP(Table1[[#This Row],[City]],L:L,O:O)</f>
        <v>0.21356479274849693</v>
      </c>
      <c r="AD3786" t="str" cm="1">
        <f t="array" ref="AD3786">_xlfn.IFS(Table1[[#This Row],[Performance Score]]&gt;=90,"Excellent",Table1[[#This Row],[Performance Score]]&gt;=75,"Good",Table1[[#This Row],[Performance Score]]&gt;=60,"Average",Table1[[#This Row],[Performance Score]]&lt;=60,"Need Improvement")</f>
        <v>Need Improvement</v>
      </c>
      <c r="AE3786" t="str">
        <f>IF(AND(Table1[[#This Row],[Attendance %]]&gt;=80,(Table1[[#This Row],[Performance Score]]&gt;=80)),"Eligible","Not Eligible")</f>
        <v>Not Eligible</v>
      </c>
      <c r="AF3786" t="str">
        <f>IF(Table1[[#This Row],[Performance Score]]&gt;=80,"High Performer","Low Performer")</f>
        <v>Low Performer</v>
      </c>
      <c r="AG3786" t="str" cm="1">
        <f t="array" aca="1" ref="AG3786" ca="1">_xlfn.IFS(Table1[[#This Row],[Experience]]&lt;=3,"Junior",Table1[[#This Row],[Experience]]&lt;=7,"Mid Level",Table1[[#This Row],[Experience]]&gt;=7,"Senior")</f>
        <v>Junior</v>
      </c>
      <c r="AH3786" t="str">
        <f>IF(Table1[[#This Row],[Attendance %]]&gt;75,"OK","Below 75")</f>
        <v>Below 75</v>
      </c>
      <c r="AI3786" t="b">
        <f>ISBLANK(Table1[[#This Row],[Employee ID]])</f>
        <v>0</v>
      </c>
      <c r="AJ3786" t="b">
        <f>ISNUMBER(Table1[[#This Row],[Total Salary  ]])</f>
        <v>1</v>
      </c>
      <c r="AK3786" t="str">
        <f>IFERROR(_xlfn.XLOOKUP(Table1[[#This Row],[Manager ID]],MANAGERS!A:A,MANAGERS!B:B),"Not Found")</f>
        <v>Manager_12</v>
      </c>
    </row>
    <row r="3787" spans="1:37" x14ac:dyDescent="0.2">
      <c r="A3787" t="s">
        <v>4270</v>
      </c>
      <c r="B3787" t="s">
        <v>36</v>
      </c>
      <c r="C3787" t="s">
        <v>21</v>
      </c>
      <c r="D3787" t="s">
        <v>81</v>
      </c>
      <c r="E3787" t="s">
        <v>51</v>
      </c>
      <c r="F3787" s="1">
        <v>45632</v>
      </c>
      <c r="G3787" s="1">
        <v>30174</v>
      </c>
      <c r="H3787">
        <v>52266</v>
      </c>
      <c r="I3787">
        <v>13198</v>
      </c>
      <c r="J3787">
        <v>92</v>
      </c>
      <c r="K3787">
        <v>47</v>
      </c>
      <c r="L3787" t="s">
        <v>23</v>
      </c>
      <c r="M3787">
        <v>111</v>
      </c>
      <c r="N3787">
        <f>Table1[[#This Row],[Basic Salary]]+Table1[[#This Row],[Bonus]]</f>
        <v>65464</v>
      </c>
      <c r="O3787" s="2">
        <f>Table1[[#This Row],[Bonus]]/Table1[[#This Row],[Basic Salary]]</f>
        <v>0.25251597596908126</v>
      </c>
      <c r="P3787">
        <f ca="1">DATEDIF(Table1[[#This Row],[Date of Birth]],TODAY(),"Y")</f>
        <v>43</v>
      </c>
      <c r="Q3787">
        <f ca="1">DATEDIF(Table1[[#This Row],[Joining Date]],TODAY(),"Y")</f>
        <v>1</v>
      </c>
      <c r="R3787" t="str">
        <f ca="1">IF(YEAR(Table1[[#This Row],[Joining Date]])=YEAR(TODAY()),"Yes","No")</f>
        <v>No</v>
      </c>
      <c r="S3787" t="str">
        <f ca="1">IF(Table1[[#This Row],[Experience]]&gt;5,"Yes","No")</f>
        <v>No</v>
      </c>
      <c r="T3787" t="str">
        <f>TEXT(Table1[[#This Row],[Joining Date]],"mmmm")</f>
        <v>December</v>
      </c>
      <c r="U3787" t="str">
        <f>TEXT(Table1[[#This Row],[Joining Date]],"yyyy")</f>
        <v>2024</v>
      </c>
      <c r="V3787" s="5">
        <f ca="1">TODAY()-Table1[[#This Row],[Joining Date]]</f>
        <v>607</v>
      </c>
      <c r="W3787" t="str">
        <f>LEFT(Table1[[#This Row],[Employee Name]],FIND(" ",Table1[[#This Row],[Employee Name]])-1)</f>
        <v>Meera</v>
      </c>
      <c r="X3787" t="str">
        <f>RIGHT(Table1[[#This Row],[Employee Name]],LEN(Table1[[#This Row],[Employee Name]])-FIND(" ",Table1[[#This Row],[Employee Name]]))</f>
        <v>Joshi</v>
      </c>
      <c r="Y3787" t="str">
        <f>Table1[[#This Row],[Department]]&amp;"-"&amp;Table1[[#This Row],[Employee ID]]</f>
        <v>Sales-E04214</v>
      </c>
      <c r="Z3787" t="str">
        <f>LEFT(Table1[[#This Row],[Department]],3)</f>
        <v>Sal</v>
      </c>
      <c r="AA3787" t="str">
        <f>_xlfn.XLOOKUP(Table1[[#This Row],[Manager ID]],MANAGERS!A:A,MANAGERS!B:B)</f>
        <v>Manager_11</v>
      </c>
      <c r="AB3787" t="str" cm="1">
        <f t="array" ref="AB3787">_xlfn.XLOOKUP(Table1[[#This Row],[Manager ID]],Table2[[#All],[Manager ID]],Table2[[#All],[Department Head]])</f>
        <v>Marketing</v>
      </c>
      <c r="AC3787" s="2">
        <f>_xlfn.XLOOKUP(Table1[[#This Row],[City]],L:L,O:O)</f>
        <v>0.23486488519629886</v>
      </c>
      <c r="AD3787" t="str" cm="1">
        <f t="array" ref="AD3787">_xlfn.IFS(Table1[[#This Row],[Performance Score]]&gt;=90,"Excellent",Table1[[#This Row],[Performance Score]]&gt;=75,"Good",Table1[[#This Row],[Performance Score]]&gt;=60,"Average",Table1[[#This Row],[Performance Score]]&lt;=60,"Need Improvement")</f>
        <v>Need Improvement</v>
      </c>
      <c r="AE3787" t="str">
        <f>IF(AND(Table1[[#This Row],[Attendance %]]&gt;=80,(Table1[[#This Row],[Performance Score]]&gt;=80)),"Eligible","Not Eligible")</f>
        <v>Not Eligible</v>
      </c>
      <c r="AF3787" t="str">
        <f>IF(Table1[[#This Row],[Performance Score]]&gt;=80,"High Performer","Low Performer")</f>
        <v>Low Performer</v>
      </c>
      <c r="AG3787" t="str" cm="1">
        <f t="array" aca="1" ref="AG3787" ca="1">_xlfn.IFS(Table1[[#This Row],[Experience]]&lt;=3,"Junior",Table1[[#This Row],[Experience]]&lt;=7,"Mid Level",Table1[[#This Row],[Experience]]&gt;=7,"Senior")</f>
        <v>Junior</v>
      </c>
      <c r="AH3787" t="str">
        <f>IF(Table1[[#This Row],[Attendance %]]&gt;75,"OK","Below 75")</f>
        <v>OK</v>
      </c>
      <c r="AI3787" t="b">
        <f>ISBLANK(Table1[[#This Row],[Employee ID]])</f>
        <v>0</v>
      </c>
      <c r="AJ3787" t="b">
        <f>ISNUMBER(Table1[[#This Row],[Total Salary  ]])</f>
        <v>1</v>
      </c>
      <c r="AK3787" t="str">
        <f>IFERROR(_xlfn.XLOOKUP(Table1[[#This Row],[Manager ID]],MANAGERS!A:A,MANAGERS!B:B),"Not Found")</f>
        <v>Manager_11</v>
      </c>
    </row>
    <row r="3788" spans="1:37" x14ac:dyDescent="0.2">
      <c r="A3788" t="s">
        <v>2666</v>
      </c>
      <c r="B3788" t="s">
        <v>36</v>
      </c>
      <c r="C3788" t="s">
        <v>15</v>
      </c>
      <c r="D3788" t="s">
        <v>25</v>
      </c>
      <c r="E3788" t="s">
        <v>30</v>
      </c>
      <c r="F3788" s="1">
        <v>43242</v>
      </c>
      <c r="G3788" s="1">
        <v>30450</v>
      </c>
      <c r="H3788">
        <v>52418</v>
      </c>
      <c r="I3788">
        <v>13037</v>
      </c>
      <c r="J3788">
        <v>97</v>
      </c>
      <c r="K3788">
        <v>60</v>
      </c>
      <c r="L3788" t="s">
        <v>31</v>
      </c>
      <c r="M3788">
        <v>115</v>
      </c>
      <c r="N3788">
        <f>Table1[[#This Row],[Basic Salary]]+Table1[[#This Row],[Bonus]]</f>
        <v>65455</v>
      </c>
      <c r="O3788" s="2">
        <f>Table1[[#This Row],[Bonus]]/Table1[[#This Row],[Basic Salary]]</f>
        <v>0.24871227440955396</v>
      </c>
      <c r="P3788">
        <f ca="1">DATEDIF(Table1[[#This Row],[Date of Birth]],TODAY(),"Y")</f>
        <v>43</v>
      </c>
      <c r="Q3788">
        <f ca="1">DATEDIF(Table1[[#This Row],[Joining Date]],TODAY(),"Y")</f>
        <v>8</v>
      </c>
      <c r="R3788" t="str">
        <f ca="1">IF(YEAR(Table1[[#This Row],[Joining Date]])=YEAR(TODAY()),"Yes","No")</f>
        <v>No</v>
      </c>
      <c r="S3788" t="str">
        <f ca="1">IF(Table1[[#This Row],[Experience]]&gt;5,"Yes","No")</f>
        <v>Yes</v>
      </c>
      <c r="T3788" t="str">
        <f>TEXT(Table1[[#This Row],[Joining Date]],"mmmm")</f>
        <v>May</v>
      </c>
      <c r="U3788" t="str">
        <f>TEXT(Table1[[#This Row],[Joining Date]],"yyyy")</f>
        <v>2018</v>
      </c>
      <c r="V3788" s="5">
        <f ca="1">TODAY()-Table1[[#This Row],[Joining Date]]</f>
        <v>2997</v>
      </c>
      <c r="W3788" t="str">
        <f>LEFT(Table1[[#This Row],[Employee Name]],FIND(" ",Table1[[#This Row],[Employee Name]])-1)</f>
        <v>Meera</v>
      </c>
      <c r="X3788" t="str">
        <f>RIGHT(Table1[[#This Row],[Employee Name]],LEN(Table1[[#This Row],[Employee Name]])-FIND(" ",Table1[[#This Row],[Employee Name]]))</f>
        <v>Joshi</v>
      </c>
      <c r="Y3788" t="str">
        <f>Table1[[#This Row],[Department]]&amp;"-"&amp;Table1[[#This Row],[Employee ID]]</f>
        <v>Finance-E02610</v>
      </c>
      <c r="Z3788" t="str">
        <f>LEFT(Table1[[#This Row],[Department]],3)</f>
        <v>Fin</v>
      </c>
      <c r="AA3788" t="str">
        <f>_xlfn.XLOOKUP(Table1[[#This Row],[Manager ID]],MANAGERS!A:A,MANAGERS!B:B)</f>
        <v>Manager_15</v>
      </c>
      <c r="AB3788" t="str" cm="1">
        <f t="array" ref="AB3788">_xlfn.XLOOKUP(Table1[[#This Row],[Manager ID]],Table2[[#All],[Manager ID]],Table2[[#All],[Department Head]])</f>
        <v>Support</v>
      </c>
      <c r="AC3788" s="2">
        <f>_xlfn.XLOOKUP(Table1[[#This Row],[City]],L:L,O:O)</f>
        <v>0.241864189087755</v>
      </c>
      <c r="AD3788" t="str" cm="1">
        <f t="array" ref="AD3788">_xlfn.IFS(Table1[[#This Row],[Performance Score]]&gt;=90,"Excellent",Table1[[#This Row],[Performance Score]]&gt;=75,"Good",Table1[[#This Row],[Performance Score]]&gt;=60,"Average",Table1[[#This Row],[Performance Score]]&lt;=60,"Need Improvement")</f>
        <v>Average</v>
      </c>
      <c r="AE3788" t="str">
        <f>IF(AND(Table1[[#This Row],[Attendance %]]&gt;=80,(Table1[[#This Row],[Performance Score]]&gt;=80)),"Eligible","Not Eligible")</f>
        <v>Not Eligible</v>
      </c>
      <c r="AF3788" t="str">
        <f>IF(Table1[[#This Row],[Performance Score]]&gt;=80,"High Performer","Low Performer")</f>
        <v>Low Performer</v>
      </c>
      <c r="AG3788" t="str" cm="1">
        <f t="array" aca="1" ref="AG3788" ca="1">_xlfn.IFS(Table1[[#This Row],[Experience]]&lt;=3,"Junior",Table1[[#This Row],[Experience]]&lt;=7,"Mid Level",Table1[[#This Row],[Experience]]&gt;=7,"Senior")</f>
        <v>Senior</v>
      </c>
      <c r="AH3788" t="str">
        <f>IF(Table1[[#This Row],[Attendance %]]&gt;75,"OK","Below 75")</f>
        <v>OK</v>
      </c>
      <c r="AI3788" t="b">
        <f>ISBLANK(Table1[[#This Row],[Employee ID]])</f>
        <v>0</v>
      </c>
      <c r="AJ3788" t="b">
        <f>ISNUMBER(Table1[[#This Row],[Total Salary  ]])</f>
        <v>1</v>
      </c>
      <c r="AK3788" t="str">
        <f>IFERROR(_xlfn.XLOOKUP(Table1[[#This Row],[Manager ID]],MANAGERS!A:A,MANAGERS!B:B),"Not Found")</f>
        <v>Manager_15</v>
      </c>
    </row>
    <row r="3789" spans="1:37" x14ac:dyDescent="0.2">
      <c r="A3789" t="s">
        <v>4488</v>
      </c>
      <c r="B3789" t="s">
        <v>69</v>
      </c>
      <c r="C3789" t="s">
        <v>21</v>
      </c>
      <c r="D3789" t="s">
        <v>81</v>
      </c>
      <c r="E3789" t="s">
        <v>26</v>
      </c>
      <c r="F3789" s="1">
        <v>44516</v>
      </c>
      <c r="G3789" s="1">
        <v>32434</v>
      </c>
      <c r="H3789">
        <v>48301</v>
      </c>
      <c r="I3789">
        <v>17139</v>
      </c>
      <c r="J3789">
        <v>98</v>
      </c>
      <c r="K3789">
        <v>66</v>
      </c>
      <c r="L3789" t="s">
        <v>34</v>
      </c>
      <c r="M3789">
        <v>105</v>
      </c>
      <c r="N3789">
        <f>Table1[[#This Row],[Basic Salary]]+Table1[[#This Row],[Bonus]]</f>
        <v>65440</v>
      </c>
      <c r="O3789" s="2">
        <f>Table1[[#This Row],[Bonus]]/Table1[[#This Row],[Basic Salary]]</f>
        <v>0.35483737396741266</v>
      </c>
      <c r="P3789">
        <f ca="1">DATEDIF(Table1[[#This Row],[Date of Birth]],TODAY(),"Y")</f>
        <v>37</v>
      </c>
      <c r="Q3789">
        <f ca="1">DATEDIF(Table1[[#This Row],[Joining Date]],TODAY(),"Y")</f>
        <v>4</v>
      </c>
      <c r="R3789" t="str">
        <f ca="1">IF(YEAR(Table1[[#This Row],[Joining Date]])=YEAR(TODAY()),"Yes","No")</f>
        <v>No</v>
      </c>
      <c r="S3789" t="str">
        <f ca="1">IF(Table1[[#This Row],[Experience]]&gt;5,"Yes","No")</f>
        <v>No</v>
      </c>
      <c r="T3789" t="str">
        <f>TEXT(Table1[[#This Row],[Joining Date]],"mmmm")</f>
        <v>November</v>
      </c>
      <c r="U3789" t="str">
        <f>TEXT(Table1[[#This Row],[Joining Date]],"yyyy")</f>
        <v>2021</v>
      </c>
      <c r="V3789" s="5">
        <f ca="1">TODAY()-Table1[[#This Row],[Joining Date]]</f>
        <v>1723</v>
      </c>
      <c r="W3789" t="str">
        <f>LEFT(Table1[[#This Row],[Employee Name]],FIND(" ",Table1[[#This Row],[Employee Name]])-1)</f>
        <v>Neha</v>
      </c>
      <c r="X3789" t="str">
        <f>RIGHT(Table1[[#This Row],[Employee Name]],LEN(Table1[[#This Row],[Employee Name]])-FIND(" ",Table1[[#This Row],[Employee Name]]))</f>
        <v>Kulkarni</v>
      </c>
      <c r="Y3789" t="str">
        <f>Table1[[#This Row],[Department]]&amp;"-"&amp;Table1[[#This Row],[Employee ID]]</f>
        <v>Sales-E04432</v>
      </c>
      <c r="Z3789" t="str">
        <f>LEFT(Table1[[#This Row],[Department]],3)</f>
        <v>Sal</v>
      </c>
      <c r="AA3789" t="str">
        <f>_xlfn.XLOOKUP(Table1[[#This Row],[Manager ID]],MANAGERS!A:A,MANAGERS!B:B)</f>
        <v>Manager_5</v>
      </c>
      <c r="AB3789" t="str" cm="1">
        <f t="array" ref="AB3789">_xlfn.XLOOKUP(Table1[[#This Row],[Manager ID]],Table2[[#All],[Manager ID]],Table2[[#All],[Department Head]])</f>
        <v>Sales</v>
      </c>
      <c r="AC3789" s="2">
        <f>_xlfn.XLOOKUP(Table1[[#This Row],[City]],L:L,O:O)</f>
        <v>0.24030340748661314</v>
      </c>
      <c r="AD3789" t="str" cm="1">
        <f t="array" ref="AD3789">_xlfn.IFS(Table1[[#This Row],[Performance Score]]&gt;=90,"Excellent",Table1[[#This Row],[Performance Score]]&gt;=75,"Good",Table1[[#This Row],[Performance Score]]&gt;=60,"Average",Table1[[#This Row],[Performance Score]]&lt;=60,"Need Improvement")</f>
        <v>Average</v>
      </c>
      <c r="AE3789" t="str">
        <f>IF(AND(Table1[[#This Row],[Attendance %]]&gt;=80,(Table1[[#This Row],[Performance Score]]&gt;=80)),"Eligible","Not Eligible")</f>
        <v>Not Eligible</v>
      </c>
      <c r="AF3789" t="str">
        <f>IF(Table1[[#This Row],[Performance Score]]&gt;=80,"High Performer","Low Performer")</f>
        <v>Low Performer</v>
      </c>
      <c r="AG3789" t="str" cm="1">
        <f t="array" aca="1" ref="AG3789" ca="1">_xlfn.IFS(Table1[[#This Row],[Experience]]&lt;=3,"Junior",Table1[[#This Row],[Experience]]&lt;=7,"Mid Level",Table1[[#This Row],[Experience]]&gt;=7,"Senior")</f>
        <v>Mid Level</v>
      </c>
      <c r="AH3789" t="str">
        <f>IF(Table1[[#This Row],[Attendance %]]&gt;75,"OK","Below 75")</f>
        <v>OK</v>
      </c>
      <c r="AI3789" t="b">
        <f>ISBLANK(Table1[[#This Row],[Employee ID]])</f>
        <v>0</v>
      </c>
      <c r="AJ3789" t="b">
        <f>ISNUMBER(Table1[[#This Row],[Total Salary  ]])</f>
        <v>1</v>
      </c>
      <c r="AK3789" t="str">
        <f>IFERROR(_xlfn.XLOOKUP(Table1[[#This Row],[Manager ID]],MANAGERS!A:A,MANAGERS!B:B),"Not Found")</f>
        <v>Manager_5</v>
      </c>
    </row>
    <row r="3790" spans="1:37" x14ac:dyDescent="0.2">
      <c r="A3790" t="s">
        <v>3306</v>
      </c>
      <c r="B3790" t="s">
        <v>20</v>
      </c>
      <c r="C3790" t="s">
        <v>21</v>
      </c>
      <c r="D3790" t="s">
        <v>46</v>
      </c>
      <c r="E3790" t="s">
        <v>17</v>
      </c>
      <c r="F3790" s="1">
        <v>45996</v>
      </c>
      <c r="G3790" s="1">
        <v>30181</v>
      </c>
      <c r="H3790">
        <v>38140</v>
      </c>
      <c r="I3790">
        <v>27241</v>
      </c>
      <c r="J3790">
        <v>81</v>
      </c>
      <c r="K3790">
        <v>49</v>
      </c>
      <c r="L3790" t="s">
        <v>27</v>
      </c>
      <c r="M3790">
        <v>108</v>
      </c>
      <c r="N3790">
        <f>Table1[[#This Row],[Basic Salary]]+Table1[[#This Row],[Bonus]]</f>
        <v>65381</v>
      </c>
      <c r="O3790" s="2">
        <f>Table1[[#This Row],[Bonus]]/Table1[[#This Row],[Basic Salary]]</f>
        <v>0.71423702149973778</v>
      </c>
      <c r="P3790">
        <f ca="1">DATEDIF(Table1[[#This Row],[Date of Birth]],TODAY(),"Y")</f>
        <v>43</v>
      </c>
      <c r="Q3790">
        <f ca="1">DATEDIF(Table1[[#This Row],[Joining Date]],TODAY(),"Y")</f>
        <v>0</v>
      </c>
      <c r="R3790" t="str">
        <f ca="1">IF(YEAR(Table1[[#This Row],[Joining Date]])=YEAR(TODAY()),"Yes","No")</f>
        <v>No</v>
      </c>
      <c r="S3790" t="str">
        <f ca="1">IF(Table1[[#This Row],[Experience]]&gt;5,"Yes","No")</f>
        <v>No</v>
      </c>
      <c r="T3790" t="str">
        <f>TEXT(Table1[[#This Row],[Joining Date]],"mmmm")</f>
        <v>December</v>
      </c>
      <c r="U3790" t="str">
        <f>TEXT(Table1[[#This Row],[Joining Date]],"yyyy")</f>
        <v>2025</v>
      </c>
      <c r="V3790" s="5">
        <f ca="1">TODAY()-Table1[[#This Row],[Joining Date]]</f>
        <v>243</v>
      </c>
      <c r="W3790" t="str">
        <f>LEFT(Table1[[#This Row],[Employee Name]],FIND(" ",Table1[[#This Row],[Employee Name]])-1)</f>
        <v>Rahul</v>
      </c>
      <c r="X3790" t="str">
        <f>RIGHT(Table1[[#This Row],[Employee Name]],LEN(Table1[[#This Row],[Employee Name]])-FIND(" ",Table1[[#This Row],[Employee Name]]))</f>
        <v>Verma</v>
      </c>
      <c r="Y3790" t="str">
        <f>Table1[[#This Row],[Department]]&amp;"-"&amp;Table1[[#This Row],[Employee ID]]</f>
        <v>Support-E03250</v>
      </c>
      <c r="Z3790" t="str">
        <f>LEFT(Table1[[#This Row],[Department]],3)</f>
        <v>Sup</v>
      </c>
      <c r="AA3790" t="str">
        <f>_xlfn.XLOOKUP(Table1[[#This Row],[Manager ID]],MANAGERS!A:A,MANAGERS!B:B)</f>
        <v>Manager_8</v>
      </c>
      <c r="AB3790" t="str" cm="1">
        <f t="array" ref="AB3790">_xlfn.XLOOKUP(Table1[[#This Row],[Manager ID]],Table2[[#All],[Manager ID]],Table2[[#All],[Department Head]])</f>
        <v>Sales</v>
      </c>
      <c r="AC3790" s="2">
        <f>_xlfn.XLOOKUP(Table1[[#This Row],[City]],L:L,O:O)</f>
        <v>0.23674293405114402</v>
      </c>
      <c r="AD3790" t="str" cm="1">
        <f t="array" ref="AD3790">_xlfn.IFS(Table1[[#This Row],[Performance Score]]&gt;=90,"Excellent",Table1[[#This Row],[Performance Score]]&gt;=75,"Good",Table1[[#This Row],[Performance Score]]&gt;=60,"Average",Table1[[#This Row],[Performance Score]]&lt;=60,"Need Improvement")</f>
        <v>Need Improvement</v>
      </c>
      <c r="AE3790" t="str">
        <f>IF(AND(Table1[[#This Row],[Attendance %]]&gt;=80,(Table1[[#This Row],[Performance Score]]&gt;=80)),"Eligible","Not Eligible")</f>
        <v>Not Eligible</v>
      </c>
      <c r="AF3790" t="str">
        <f>IF(Table1[[#This Row],[Performance Score]]&gt;=80,"High Performer","Low Performer")</f>
        <v>Low Performer</v>
      </c>
      <c r="AG3790" t="str" cm="1">
        <f t="array" aca="1" ref="AG3790" ca="1">_xlfn.IFS(Table1[[#This Row],[Experience]]&lt;=3,"Junior",Table1[[#This Row],[Experience]]&lt;=7,"Mid Level",Table1[[#This Row],[Experience]]&gt;=7,"Senior")</f>
        <v>Junior</v>
      </c>
      <c r="AH3790" t="str">
        <f>IF(Table1[[#This Row],[Attendance %]]&gt;75,"OK","Below 75")</f>
        <v>OK</v>
      </c>
      <c r="AI3790" t="b">
        <f>ISBLANK(Table1[[#This Row],[Employee ID]])</f>
        <v>0</v>
      </c>
      <c r="AJ3790" t="b">
        <f>ISNUMBER(Table1[[#This Row],[Total Salary  ]])</f>
        <v>1</v>
      </c>
      <c r="AK3790" t="str">
        <f>IFERROR(_xlfn.XLOOKUP(Table1[[#This Row],[Manager ID]],MANAGERS!A:A,MANAGERS!B:B),"Not Found")</f>
        <v>Manager_8</v>
      </c>
    </row>
    <row r="3791" spans="1:37" x14ac:dyDescent="0.2">
      <c r="A3791" t="s">
        <v>3475</v>
      </c>
      <c r="B3791" t="s">
        <v>87</v>
      </c>
      <c r="C3791" t="s">
        <v>15</v>
      </c>
      <c r="D3791" t="s">
        <v>16</v>
      </c>
      <c r="E3791" t="s">
        <v>26</v>
      </c>
      <c r="F3791" s="1">
        <v>42470</v>
      </c>
      <c r="G3791" s="1">
        <v>36925</v>
      </c>
      <c r="H3791">
        <v>57961</v>
      </c>
      <c r="I3791">
        <v>7413</v>
      </c>
      <c r="J3791">
        <v>72</v>
      </c>
      <c r="K3791">
        <v>66</v>
      </c>
      <c r="L3791" t="s">
        <v>31</v>
      </c>
      <c r="M3791">
        <v>109</v>
      </c>
      <c r="N3791">
        <f>Table1[[#This Row],[Basic Salary]]+Table1[[#This Row],[Bonus]]</f>
        <v>65374</v>
      </c>
      <c r="O3791" s="2">
        <f>Table1[[#This Row],[Bonus]]/Table1[[#This Row],[Basic Salary]]</f>
        <v>0.12789634409344214</v>
      </c>
      <c r="P3791">
        <f ca="1">DATEDIF(Table1[[#This Row],[Date of Birth]],TODAY(),"Y")</f>
        <v>25</v>
      </c>
      <c r="Q3791">
        <f ca="1">DATEDIF(Table1[[#This Row],[Joining Date]],TODAY(),"Y")</f>
        <v>10</v>
      </c>
      <c r="R3791" t="str">
        <f ca="1">IF(YEAR(Table1[[#This Row],[Joining Date]])=YEAR(TODAY()),"Yes","No")</f>
        <v>No</v>
      </c>
      <c r="S3791" t="str">
        <f ca="1">IF(Table1[[#This Row],[Experience]]&gt;5,"Yes","No")</f>
        <v>Yes</v>
      </c>
      <c r="T3791" t="str">
        <f>TEXT(Table1[[#This Row],[Joining Date]],"mmmm")</f>
        <v>April</v>
      </c>
      <c r="U3791" t="str">
        <f>TEXT(Table1[[#This Row],[Joining Date]],"yyyy")</f>
        <v>2016</v>
      </c>
      <c r="V3791" s="5">
        <f ca="1">TODAY()-Table1[[#This Row],[Joining Date]]</f>
        <v>3769</v>
      </c>
      <c r="W3791" t="str">
        <f>LEFT(Table1[[#This Row],[Employee Name]],FIND(" ",Table1[[#This Row],[Employee Name]])-1)</f>
        <v>Arjun</v>
      </c>
      <c r="X3791" t="str">
        <f>RIGHT(Table1[[#This Row],[Employee Name]],LEN(Table1[[#This Row],[Employee Name]])-FIND(" ",Table1[[#This Row],[Employee Name]]))</f>
        <v>Mehta</v>
      </c>
      <c r="Y3791" t="str">
        <f>Table1[[#This Row],[Department]]&amp;"-"&amp;Table1[[#This Row],[Employee ID]]</f>
        <v>HR-E03419</v>
      </c>
      <c r="Z3791" t="str">
        <f>LEFT(Table1[[#This Row],[Department]],3)</f>
        <v>HR</v>
      </c>
      <c r="AA3791" t="str">
        <f>_xlfn.XLOOKUP(Table1[[#This Row],[Manager ID]],MANAGERS!A:A,MANAGERS!B:B)</f>
        <v>Manager_9</v>
      </c>
      <c r="AB3791" t="str" cm="1">
        <f t="array" ref="AB3791">_xlfn.XLOOKUP(Table1[[#This Row],[Manager ID]],Table2[[#All],[Manager ID]],Table2[[#All],[Department Head]])</f>
        <v>Sales</v>
      </c>
      <c r="AC3791" s="2">
        <f>_xlfn.XLOOKUP(Table1[[#This Row],[City]],L:L,O:O)</f>
        <v>0.241864189087755</v>
      </c>
      <c r="AD3791" t="str" cm="1">
        <f t="array" ref="AD3791">_xlfn.IFS(Table1[[#This Row],[Performance Score]]&gt;=90,"Excellent",Table1[[#This Row],[Performance Score]]&gt;=75,"Good",Table1[[#This Row],[Performance Score]]&gt;=60,"Average",Table1[[#This Row],[Performance Score]]&lt;=60,"Need Improvement")</f>
        <v>Average</v>
      </c>
      <c r="AE3791" t="str">
        <f>IF(AND(Table1[[#This Row],[Attendance %]]&gt;=80,(Table1[[#This Row],[Performance Score]]&gt;=80)),"Eligible","Not Eligible")</f>
        <v>Not Eligible</v>
      </c>
      <c r="AF3791" t="str">
        <f>IF(Table1[[#This Row],[Performance Score]]&gt;=80,"High Performer","Low Performer")</f>
        <v>Low Performer</v>
      </c>
      <c r="AG3791" t="str" cm="1">
        <f t="array" aca="1" ref="AG3791" ca="1">_xlfn.IFS(Table1[[#This Row],[Experience]]&lt;=3,"Junior",Table1[[#This Row],[Experience]]&lt;=7,"Mid Level",Table1[[#This Row],[Experience]]&gt;=7,"Senior")</f>
        <v>Senior</v>
      </c>
      <c r="AH3791" t="str">
        <f>IF(Table1[[#This Row],[Attendance %]]&gt;75,"OK","Below 75")</f>
        <v>Below 75</v>
      </c>
      <c r="AI3791" t="b">
        <f>ISBLANK(Table1[[#This Row],[Employee ID]])</f>
        <v>0</v>
      </c>
      <c r="AJ3791" t="b">
        <f>ISNUMBER(Table1[[#This Row],[Total Salary  ]])</f>
        <v>1</v>
      </c>
      <c r="AK3791" t="str">
        <f>IFERROR(_xlfn.XLOOKUP(Table1[[#This Row],[Manager ID]],MANAGERS!A:A,MANAGERS!B:B),"Not Found")</f>
        <v>Manager_9</v>
      </c>
    </row>
    <row r="3792" spans="1:37" x14ac:dyDescent="0.2">
      <c r="A3792" t="s">
        <v>419</v>
      </c>
      <c r="B3792" t="s">
        <v>129</v>
      </c>
      <c r="C3792" t="s">
        <v>15</v>
      </c>
      <c r="D3792" t="s">
        <v>40</v>
      </c>
      <c r="E3792" t="s">
        <v>26</v>
      </c>
      <c r="F3792" s="1">
        <v>45005</v>
      </c>
      <c r="G3792" s="1">
        <v>36096</v>
      </c>
      <c r="H3792">
        <v>46802</v>
      </c>
      <c r="I3792">
        <v>18566</v>
      </c>
      <c r="J3792">
        <v>91</v>
      </c>
      <c r="K3792">
        <v>96</v>
      </c>
      <c r="L3792" t="s">
        <v>27</v>
      </c>
      <c r="M3792">
        <v>112</v>
      </c>
      <c r="N3792">
        <f>Table1[[#This Row],[Basic Salary]]+Table1[[#This Row],[Bonus]]</f>
        <v>65368</v>
      </c>
      <c r="O3792" s="2">
        <f>Table1[[#This Row],[Bonus]]/Table1[[#This Row],[Basic Salary]]</f>
        <v>0.39669244904063927</v>
      </c>
      <c r="P3792">
        <f ca="1">DATEDIF(Table1[[#This Row],[Date of Birth]],TODAY(),"Y")</f>
        <v>27</v>
      </c>
      <c r="Q3792">
        <f ca="1">DATEDIF(Table1[[#This Row],[Joining Date]],TODAY(),"Y")</f>
        <v>3</v>
      </c>
      <c r="R3792" t="str">
        <f ca="1">IF(YEAR(Table1[[#This Row],[Joining Date]])=YEAR(TODAY()),"Yes","No")</f>
        <v>No</v>
      </c>
      <c r="S3792" t="str">
        <f ca="1">IF(Table1[[#This Row],[Experience]]&gt;5,"Yes","No")</f>
        <v>No</v>
      </c>
      <c r="T3792" t="str">
        <f>TEXT(Table1[[#This Row],[Joining Date]],"mmmm")</f>
        <v>March</v>
      </c>
      <c r="U3792" t="str">
        <f>TEXT(Table1[[#This Row],[Joining Date]],"yyyy")</f>
        <v>2023</v>
      </c>
      <c r="V3792" s="5">
        <f ca="1">TODAY()-Table1[[#This Row],[Joining Date]]</f>
        <v>1234</v>
      </c>
      <c r="W3792" t="str">
        <f>LEFT(Table1[[#This Row],[Employee Name]],FIND(" ",Table1[[#This Row],[Employee Name]])-1)</f>
        <v>Aarav</v>
      </c>
      <c r="X3792" t="str">
        <f>RIGHT(Table1[[#This Row],[Employee Name]],LEN(Table1[[#This Row],[Employee Name]])-FIND(" ",Table1[[#This Row],[Employee Name]]))</f>
        <v>Sharma</v>
      </c>
      <c r="Y3792" t="str">
        <f>Table1[[#This Row],[Department]]&amp;"-"&amp;Table1[[#This Row],[Employee ID]]</f>
        <v>IT-E00363</v>
      </c>
      <c r="Z3792" t="str">
        <f>LEFT(Table1[[#This Row],[Department]],3)</f>
        <v>IT</v>
      </c>
      <c r="AA3792" t="str">
        <f>_xlfn.XLOOKUP(Table1[[#This Row],[Manager ID]],MANAGERS!A:A,MANAGERS!B:B)</f>
        <v>Manager_12</v>
      </c>
      <c r="AB3792" t="str" cm="1">
        <f t="array" ref="AB3792">_xlfn.XLOOKUP(Table1[[#This Row],[Manager ID]],Table2[[#All],[Manager ID]],Table2[[#All],[Department Head]])</f>
        <v>Marketing</v>
      </c>
      <c r="AC3792" s="2">
        <f>_xlfn.XLOOKUP(Table1[[#This Row],[City]],L:L,O:O)</f>
        <v>0.23674293405114402</v>
      </c>
      <c r="AD3792" t="str" cm="1">
        <f t="array" ref="AD3792">_xlfn.IFS(Table1[[#This Row],[Performance Score]]&gt;=90,"Excellent",Table1[[#This Row],[Performance Score]]&gt;=75,"Good",Table1[[#This Row],[Performance Score]]&gt;=60,"Average",Table1[[#This Row],[Performance Score]]&lt;=60,"Need Improvement")</f>
        <v>Excellent</v>
      </c>
      <c r="AE3792" t="str">
        <f>IF(AND(Table1[[#This Row],[Attendance %]]&gt;=80,(Table1[[#This Row],[Performance Score]]&gt;=80)),"Eligible","Not Eligible")</f>
        <v>Eligible</v>
      </c>
      <c r="AF3792" t="str">
        <f>IF(Table1[[#This Row],[Performance Score]]&gt;=80,"High Performer","Low Performer")</f>
        <v>High Performer</v>
      </c>
      <c r="AG3792" t="str" cm="1">
        <f t="array" aca="1" ref="AG3792" ca="1">_xlfn.IFS(Table1[[#This Row],[Experience]]&lt;=3,"Junior",Table1[[#This Row],[Experience]]&lt;=7,"Mid Level",Table1[[#This Row],[Experience]]&gt;=7,"Senior")</f>
        <v>Junior</v>
      </c>
      <c r="AH3792" t="str">
        <f>IF(Table1[[#This Row],[Attendance %]]&gt;75,"OK","Below 75")</f>
        <v>OK</v>
      </c>
      <c r="AI3792" t="b">
        <f>ISBLANK(Table1[[#This Row],[Employee ID]])</f>
        <v>0</v>
      </c>
      <c r="AJ3792" t="b">
        <f>ISNUMBER(Table1[[#This Row],[Total Salary  ]])</f>
        <v>1</v>
      </c>
      <c r="AK3792" t="str">
        <f>IFERROR(_xlfn.XLOOKUP(Table1[[#This Row],[Manager ID]],MANAGERS!A:A,MANAGERS!B:B),"Not Found")</f>
        <v>Manager_12</v>
      </c>
    </row>
    <row r="3793" spans="1:37" x14ac:dyDescent="0.2">
      <c r="A3793" t="s">
        <v>444</v>
      </c>
      <c r="B3793" t="s">
        <v>85</v>
      </c>
      <c r="C3793" t="s">
        <v>15</v>
      </c>
      <c r="D3793" t="s">
        <v>40</v>
      </c>
      <c r="E3793" t="s">
        <v>22</v>
      </c>
      <c r="F3793" s="1">
        <v>42672</v>
      </c>
      <c r="G3793" s="1">
        <v>38596</v>
      </c>
      <c r="H3793">
        <v>53091</v>
      </c>
      <c r="I3793">
        <v>12253</v>
      </c>
      <c r="J3793">
        <v>74</v>
      </c>
      <c r="K3793">
        <v>83</v>
      </c>
      <c r="L3793" t="s">
        <v>37</v>
      </c>
      <c r="M3793">
        <v>109</v>
      </c>
      <c r="N3793">
        <f>Table1[[#This Row],[Basic Salary]]+Table1[[#This Row],[Bonus]]</f>
        <v>65344</v>
      </c>
      <c r="O3793" s="2">
        <f>Table1[[#This Row],[Bonus]]/Table1[[#This Row],[Basic Salary]]</f>
        <v>0.23079241302669001</v>
      </c>
      <c r="P3793">
        <f ca="1">DATEDIF(Table1[[#This Row],[Date of Birth]],TODAY(),"Y")</f>
        <v>20</v>
      </c>
      <c r="Q3793">
        <f ca="1">DATEDIF(Table1[[#This Row],[Joining Date]],TODAY(),"Y")</f>
        <v>9</v>
      </c>
      <c r="R3793" t="str">
        <f ca="1">IF(YEAR(Table1[[#This Row],[Joining Date]])=YEAR(TODAY()),"Yes","No")</f>
        <v>No</v>
      </c>
      <c r="S3793" t="str">
        <f ca="1">IF(Table1[[#This Row],[Experience]]&gt;5,"Yes","No")</f>
        <v>Yes</v>
      </c>
      <c r="T3793" t="str">
        <f>TEXT(Table1[[#This Row],[Joining Date]],"mmmm")</f>
        <v>October</v>
      </c>
      <c r="U3793" t="str">
        <f>TEXT(Table1[[#This Row],[Joining Date]],"yyyy")</f>
        <v>2016</v>
      </c>
      <c r="V3793" s="5">
        <f ca="1">TODAY()-Table1[[#This Row],[Joining Date]]</f>
        <v>3567</v>
      </c>
      <c r="W3793" t="str">
        <f>LEFT(Table1[[#This Row],[Employee Name]],FIND(" ",Table1[[#This Row],[Employee Name]])-1)</f>
        <v>Pooja</v>
      </c>
      <c r="X3793" t="str">
        <f>RIGHT(Table1[[#This Row],[Employee Name]],LEN(Table1[[#This Row],[Employee Name]])-FIND(" ",Table1[[#This Row],[Employee Name]]))</f>
        <v>Das</v>
      </c>
      <c r="Y3793" t="str">
        <f>Table1[[#This Row],[Department]]&amp;"-"&amp;Table1[[#This Row],[Employee ID]]</f>
        <v>IT-E00388</v>
      </c>
      <c r="Z3793" t="str">
        <f>LEFT(Table1[[#This Row],[Department]],3)</f>
        <v>IT</v>
      </c>
      <c r="AA3793" t="str">
        <f>_xlfn.XLOOKUP(Table1[[#This Row],[Manager ID]],MANAGERS!A:A,MANAGERS!B:B)</f>
        <v>Manager_9</v>
      </c>
      <c r="AB3793" t="str" cm="1">
        <f t="array" ref="AB3793">_xlfn.XLOOKUP(Table1[[#This Row],[Manager ID]],Table2[[#All],[Manager ID]],Table2[[#All],[Department Head]])</f>
        <v>Sales</v>
      </c>
      <c r="AC3793" s="2">
        <f>_xlfn.XLOOKUP(Table1[[#This Row],[City]],L:L,O:O)</f>
        <v>0.24036902712549932</v>
      </c>
      <c r="AD3793" t="str" cm="1">
        <f t="array" ref="AD3793">_xlfn.IFS(Table1[[#This Row],[Performance Score]]&gt;=90,"Excellent",Table1[[#This Row],[Performance Score]]&gt;=75,"Good",Table1[[#This Row],[Performance Score]]&gt;=60,"Average",Table1[[#This Row],[Performance Score]]&lt;=60,"Need Improvement")</f>
        <v>Good</v>
      </c>
      <c r="AE3793" t="str">
        <f>IF(AND(Table1[[#This Row],[Attendance %]]&gt;=80,(Table1[[#This Row],[Performance Score]]&gt;=80)),"Eligible","Not Eligible")</f>
        <v>Not Eligible</v>
      </c>
      <c r="AF3793" t="str">
        <f>IF(Table1[[#This Row],[Performance Score]]&gt;=80,"High Performer","Low Performer")</f>
        <v>High Performer</v>
      </c>
      <c r="AG3793" t="str" cm="1">
        <f t="array" aca="1" ref="AG3793" ca="1">_xlfn.IFS(Table1[[#This Row],[Experience]]&lt;=3,"Junior",Table1[[#This Row],[Experience]]&lt;=7,"Mid Level",Table1[[#This Row],[Experience]]&gt;=7,"Senior")</f>
        <v>Senior</v>
      </c>
      <c r="AH3793" t="str">
        <f>IF(Table1[[#This Row],[Attendance %]]&gt;75,"OK","Below 75")</f>
        <v>Below 75</v>
      </c>
      <c r="AI3793" t="b">
        <f>ISBLANK(Table1[[#This Row],[Employee ID]])</f>
        <v>0</v>
      </c>
      <c r="AJ3793" t="b">
        <f>ISNUMBER(Table1[[#This Row],[Total Salary  ]])</f>
        <v>1</v>
      </c>
      <c r="AK3793" t="str">
        <f>IFERROR(_xlfn.XLOOKUP(Table1[[#This Row],[Manager ID]],MANAGERS!A:A,MANAGERS!B:B),"Not Found")</f>
        <v>Manager_9</v>
      </c>
    </row>
    <row r="3794" spans="1:37" x14ac:dyDescent="0.2">
      <c r="A3794" t="s">
        <v>1695</v>
      </c>
      <c r="B3794" t="s">
        <v>77</v>
      </c>
      <c r="C3794" t="s">
        <v>21</v>
      </c>
      <c r="D3794" t="s">
        <v>40</v>
      </c>
      <c r="E3794" t="s">
        <v>26</v>
      </c>
      <c r="F3794" s="1">
        <v>42882</v>
      </c>
      <c r="G3794" s="1">
        <v>30843</v>
      </c>
      <c r="H3794">
        <v>47599</v>
      </c>
      <c r="I3794">
        <v>17709</v>
      </c>
      <c r="J3794">
        <v>95</v>
      </c>
      <c r="K3794">
        <v>80</v>
      </c>
      <c r="L3794" t="s">
        <v>18</v>
      </c>
      <c r="M3794">
        <v>118</v>
      </c>
      <c r="N3794">
        <f>Table1[[#This Row],[Basic Salary]]+Table1[[#This Row],[Bonus]]</f>
        <v>65308</v>
      </c>
      <c r="O3794" s="2">
        <f>Table1[[#This Row],[Bonus]]/Table1[[#This Row],[Basic Salary]]</f>
        <v>0.37204563121073975</v>
      </c>
      <c r="P3794">
        <f ca="1">DATEDIF(Table1[[#This Row],[Date of Birth]],TODAY(),"Y")</f>
        <v>42</v>
      </c>
      <c r="Q3794">
        <f ca="1">DATEDIF(Table1[[#This Row],[Joining Date]],TODAY(),"Y")</f>
        <v>9</v>
      </c>
      <c r="R3794" t="str">
        <f ca="1">IF(YEAR(Table1[[#This Row],[Joining Date]])=YEAR(TODAY()),"Yes","No")</f>
        <v>No</v>
      </c>
      <c r="S3794" t="str">
        <f ca="1">IF(Table1[[#This Row],[Experience]]&gt;5,"Yes","No")</f>
        <v>Yes</v>
      </c>
      <c r="T3794" t="str">
        <f>TEXT(Table1[[#This Row],[Joining Date]],"mmmm")</f>
        <v>May</v>
      </c>
      <c r="U3794" t="str">
        <f>TEXT(Table1[[#This Row],[Joining Date]],"yyyy")</f>
        <v>2017</v>
      </c>
      <c r="V3794" s="5">
        <f ca="1">TODAY()-Table1[[#This Row],[Joining Date]]</f>
        <v>3357</v>
      </c>
      <c r="W3794" t="str">
        <f>LEFT(Table1[[#This Row],[Employee Name]],FIND(" ",Table1[[#This Row],[Employee Name]])-1)</f>
        <v>Rohan</v>
      </c>
      <c r="X3794" t="str">
        <f>RIGHT(Table1[[#This Row],[Employee Name]],LEN(Table1[[#This Row],[Employee Name]])-FIND(" ",Table1[[#This Row],[Employee Name]]))</f>
        <v>Gupta</v>
      </c>
      <c r="Y3794" t="str">
        <f>Table1[[#This Row],[Department]]&amp;"-"&amp;Table1[[#This Row],[Employee ID]]</f>
        <v>IT-E01639</v>
      </c>
      <c r="Z3794" t="str">
        <f>LEFT(Table1[[#This Row],[Department]],3)</f>
        <v>IT</v>
      </c>
      <c r="AA3794" t="str">
        <f>_xlfn.XLOOKUP(Table1[[#This Row],[Manager ID]],MANAGERS!A:A,MANAGERS!B:B)</f>
        <v>Manager_18</v>
      </c>
      <c r="AB3794" t="str" cm="1">
        <f t="array" ref="AB3794">_xlfn.XLOOKUP(Table1[[#This Row],[Manager ID]],Table2[[#All],[Manager ID]],Table2[[#All],[Department Head]])</f>
        <v>Support</v>
      </c>
      <c r="AC3794" s="2">
        <f>_xlfn.XLOOKUP(Table1[[#This Row],[City]],L:L,O:O)</f>
        <v>0.21356479274849693</v>
      </c>
      <c r="AD3794" t="str" cm="1">
        <f t="array" ref="AD3794">_xlfn.IFS(Table1[[#This Row],[Performance Score]]&gt;=90,"Excellent",Table1[[#This Row],[Performance Score]]&gt;=75,"Good",Table1[[#This Row],[Performance Score]]&gt;=60,"Average",Table1[[#This Row],[Performance Score]]&lt;=60,"Need Improvement")</f>
        <v>Good</v>
      </c>
      <c r="AE3794" t="str">
        <f>IF(AND(Table1[[#This Row],[Attendance %]]&gt;=80,(Table1[[#This Row],[Performance Score]]&gt;=80)),"Eligible","Not Eligible")</f>
        <v>Eligible</v>
      </c>
      <c r="AF3794" t="str">
        <f>IF(Table1[[#This Row],[Performance Score]]&gt;=80,"High Performer","Low Performer")</f>
        <v>High Performer</v>
      </c>
      <c r="AG3794" t="str" cm="1">
        <f t="array" aca="1" ref="AG3794" ca="1">_xlfn.IFS(Table1[[#This Row],[Experience]]&lt;=3,"Junior",Table1[[#This Row],[Experience]]&lt;=7,"Mid Level",Table1[[#This Row],[Experience]]&gt;=7,"Senior")</f>
        <v>Senior</v>
      </c>
      <c r="AH3794" t="str">
        <f>IF(Table1[[#This Row],[Attendance %]]&gt;75,"OK","Below 75")</f>
        <v>OK</v>
      </c>
      <c r="AI3794" t="b">
        <f>ISBLANK(Table1[[#This Row],[Employee ID]])</f>
        <v>0</v>
      </c>
      <c r="AJ3794" t="b">
        <f>ISNUMBER(Table1[[#This Row],[Total Salary  ]])</f>
        <v>1</v>
      </c>
      <c r="AK3794" t="str">
        <f>IFERROR(_xlfn.XLOOKUP(Table1[[#This Row],[Manager ID]],MANAGERS!A:A,MANAGERS!B:B),"Not Found")</f>
        <v>Manager_18</v>
      </c>
    </row>
    <row r="3795" spans="1:37" x14ac:dyDescent="0.2">
      <c r="A3795" t="s">
        <v>1885</v>
      </c>
      <c r="B3795" t="s">
        <v>14</v>
      </c>
      <c r="C3795" t="s">
        <v>21</v>
      </c>
      <c r="D3795" t="s">
        <v>43</v>
      </c>
      <c r="E3795" t="s">
        <v>17</v>
      </c>
      <c r="F3795" s="1">
        <v>42513</v>
      </c>
      <c r="G3795" s="1">
        <v>30095</v>
      </c>
      <c r="H3795">
        <v>38431</v>
      </c>
      <c r="I3795">
        <v>26857</v>
      </c>
      <c r="J3795">
        <v>83</v>
      </c>
      <c r="K3795">
        <v>68</v>
      </c>
      <c r="L3795" t="s">
        <v>18</v>
      </c>
      <c r="M3795">
        <v>101</v>
      </c>
      <c r="N3795">
        <f>Table1[[#This Row],[Basic Salary]]+Table1[[#This Row],[Bonus]]</f>
        <v>65288</v>
      </c>
      <c r="O3795" s="2">
        <f>Table1[[#This Row],[Bonus]]/Table1[[#This Row],[Basic Salary]]</f>
        <v>0.6988368764799251</v>
      </c>
      <c r="P3795">
        <f ca="1">DATEDIF(Table1[[#This Row],[Date of Birth]],TODAY(),"Y")</f>
        <v>44</v>
      </c>
      <c r="Q3795">
        <f ca="1">DATEDIF(Table1[[#This Row],[Joining Date]],TODAY(),"Y")</f>
        <v>10</v>
      </c>
      <c r="R3795" t="str">
        <f ca="1">IF(YEAR(Table1[[#This Row],[Joining Date]])=YEAR(TODAY()),"Yes","No")</f>
        <v>No</v>
      </c>
      <c r="S3795" t="str">
        <f ca="1">IF(Table1[[#This Row],[Experience]]&gt;5,"Yes","No")</f>
        <v>Yes</v>
      </c>
      <c r="T3795" t="str">
        <f>TEXT(Table1[[#This Row],[Joining Date]],"mmmm")</f>
        <v>May</v>
      </c>
      <c r="U3795" t="str">
        <f>TEXT(Table1[[#This Row],[Joining Date]],"yyyy")</f>
        <v>2016</v>
      </c>
      <c r="V3795" s="5">
        <f ca="1">TODAY()-Table1[[#This Row],[Joining Date]]</f>
        <v>3726</v>
      </c>
      <c r="W3795" t="str">
        <f>LEFT(Table1[[#This Row],[Employee Name]],FIND(" ",Table1[[#This Row],[Employee Name]])-1)</f>
        <v>Nisha</v>
      </c>
      <c r="X3795" t="str">
        <f>RIGHT(Table1[[#This Row],[Employee Name]],LEN(Table1[[#This Row],[Employee Name]])-FIND(" ",Table1[[#This Row],[Employee Name]]))</f>
        <v>Kapoor</v>
      </c>
      <c r="Y3795" t="str">
        <f>Table1[[#This Row],[Department]]&amp;"-"&amp;Table1[[#This Row],[Employee ID]]</f>
        <v>Operations-E01829</v>
      </c>
      <c r="Z3795" t="str">
        <f>LEFT(Table1[[#This Row],[Department]],3)</f>
        <v>Ope</v>
      </c>
      <c r="AA3795" t="str">
        <f>_xlfn.XLOOKUP(Table1[[#This Row],[Manager ID]],MANAGERS!A:A,MANAGERS!B:B)</f>
        <v>Manager_1</v>
      </c>
      <c r="AB3795" t="str" cm="1">
        <f t="array" ref="AB3795">_xlfn.XLOOKUP(Table1[[#This Row],[Manager ID]],Table2[[#All],[Manager ID]],Table2[[#All],[Department Head]])</f>
        <v>Support</v>
      </c>
      <c r="AC3795" s="2">
        <f>_xlfn.XLOOKUP(Table1[[#This Row],[City]],L:L,O:O)</f>
        <v>0.21356479274849693</v>
      </c>
      <c r="AD3795" t="str" cm="1">
        <f t="array" ref="AD3795">_xlfn.IFS(Table1[[#This Row],[Performance Score]]&gt;=90,"Excellent",Table1[[#This Row],[Performance Score]]&gt;=75,"Good",Table1[[#This Row],[Performance Score]]&gt;=60,"Average",Table1[[#This Row],[Performance Score]]&lt;=60,"Need Improvement")</f>
        <v>Average</v>
      </c>
      <c r="AE3795" t="str">
        <f>IF(AND(Table1[[#This Row],[Attendance %]]&gt;=80,(Table1[[#This Row],[Performance Score]]&gt;=80)),"Eligible","Not Eligible")</f>
        <v>Not Eligible</v>
      </c>
      <c r="AF3795" t="str">
        <f>IF(Table1[[#This Row],[Performance Score]]&gt;=80,"High Performer","Low Performer")</f>
        <v>Low Performer</v>
      </c>
      <c r="AG3795" t="str" cm="1">
        <f t="array" aca="1" ref="AG3795" ca="1">_xlfn.IFS(Table1[[#This Row],[Experience]]&lt;=3,"Junior",Table1[[#This Row],[Experience]]&lt;=7,"Mid Level",Table1[[#This Row],[Experience]]&gt;=7,"Senior")</f>
        <v>Senior</v>
      </c>
      <c r="AH3795" t="str">
        <f>IF(Table1[[#This Row],[Attendance %]]&gt;75,"OK","Below 75")</f>
        <v>OK</v>
      </c>
      <c r="AI3795" t="b">
        <f>ISBLANK(Table1[[#This Row],[Employee ID]])</f>
        <v>0</v>
      </c>
      <c r="AJ3795" t="b">
        <f>ISNUMBER(Table1[[#This Row],[Total Salary  ]])</f>
        <v>1</v>
      </c>
      <c r="AK3795" t="str">
        <f>IFERROR(_xlfn.XLOOKUP(Table1[[#This Row],[Manager ID]],MANAGERS!A:A,MANAGERS!B:B),"Not Found")</f>
        <v>Manager_1</v>
      </c>
    </row>
    <row r="3796" spans="1:37" x14ac:dyDescent="0.2">
      <c r="A3796" t="s">
        <v>2980</v>
      </c>
      <c r="B3796" t="s">
        <v>89</v>
      </c>
      <c r="C3796" t="s">
        <v>15</v>
      </c>
      <c r="D3796" t="s">
        <v>16</v>
      </c>
      <c r="E3796" t="s">
        <v>65</v>
      </c>
      <c r="F3796" s="1">
        <v>45332</v>
      </c>
      <c r="G3796" s="1">
        <v>33508</v>
      </c>
      <c r="H3796">
        <v>47644</v>
      </c>
      <c r="I3796">
        <v>17612</v>
      </c>
      <c r="J3796">
        <v>87</v>
      </c>
      <c r="K3796">
        <v>48</v>
      </c>
      <c r="L3796" t="s">
        <v>31</v>
      </c>
      <c r="M3796">
        <v>119</v>
      </c>
      <c r="N3796">
        <f>Table1[[#This Row],[Basic Salary]]+Table1[[#This Row],[Bonus]]</f>
        <v>65256</v>
      </c>
      <c r="O3796" s="2">
        <f>Table1[[#This Row],[Bonus]]/Table1[[#This Row],[Basic Salary]]</f>
        <v>0.3696582990512971</v>
      </c>
      <c r="P3796">
        <f ca="1">DATEDIF(Table1[[#This Row],[Date of Birth]],TODAY(),"Y")</f>
        <v>34</v>
      </c>
      <c r="Q3796">
        <f ca="1">DATEDIF(Table1[[#This Row],[Joining Date]],TODAY(),"Y")</f>
        <v>2</v>
      </c>
      <c r="R3796" t="str">
        <f ca="1">IF(YEAR(Table1[[#This Row],[Joining Date]])=YEAR(TODAY()),"Yes","No")</f>
        <v>No</v>
      </c>
      <c r="S3796" t="str">
        <f ca="1">IF(Table1[[#This Row],[Experience]]&gt;5,"Yes","No")</f>
        <v>No</v>
      </c>
      <c r="T3796" t="str">
        <f>TEXT(Table1[[#This Row],[Joining Date]],"mmmm")</f>
        <v>February</v>
      </c>
      <c r="U3796" t="str">
        <f>TEXT(Table1[[#This Row],[Joining Date]],"yyyy")</f>
        <v>2024</v>
      </c>
      <c r="V3796" s="5">
        <f ca="1">TODAY()-Table1[[#This Row],[Joining Date]]</f>
        <v>907</v>
      </c>
      <c r="W3796" t="str">
        <f>LEFT(Table1[[#This Row],[Employee Name]],FIND(" ",Table1[[#This Row],[Employee Name]])-1)</f>
        <v>Tarun</v>
      </c>
      <c r="X3796" t="str">
        <f>RIGHT(Table1[[#This Row],[Employee Name]],LEN(Table1[[#This Row],[Employee Name]])-FIND(" ",Table1[[#This Row],[Employee Name]]))</f>
        <v>Verma</v>
      </c>
      <c r="Y3796" t="str">
        <f>Table1[[#This Row],[Department]]&amp;"-"&amp;Table1[[#This Row],[Employee ID]]</f>
        <v>HR-E02924</v>
      </c>
      <c r="Z3796" t="str">
        <f>LEFT(Table1[[#This Row],[Department]],3)</f>
        <v>HR</v>
      </c>
      <c r="AA3796" t="str">
        <f>_xlfn.XLOOKUP(Table1[[#This Row],[Manager ID]],MANAGERS!A:A,MANAGERS!B:B)</f>
        <v>Manager_19</v>
      </c>
      <c r="AB3796" t="str" cm="1">
        <f t="array" ref="AB3796">_xlfn.XLOOKUP(Table1[[#This Row],[Manager ID]],Table2[[#All],[Manager ID]],Table2[[#All],[Department Head]])</f>
        <v>Support</v>
      </c>
      <c r="AC3796" s="2">
        <f>_xlfn.XLOOKUP(Table1[[#This Row],[City]],L:L,O:O)</f>
        <v>0.241864189087755</v>
      </c>
      <c r="AD3796" t="str" cm="1">
        <f t="array" ref="AD3796">_xlfn.IFS(Table1[[#This Row],[Performance Score]]&gt;=90,"Excellent",Table1[[#This Row],[Performance Score]]&gt;=75,"Good",Table1[[#This Row],[Performance Score]]&gt;=60,"Average",Table1[[#This Row],[Performance Score]]&lt;=60,"Need Improvement")</f>
        <v>Need Improvement</v>
      </c>
      <c r="AE3796" t="str">
        <f>IF(AND(Table1[[#This Row],[Attendance %]]&gt;=80,(Table1[[#This Row],[Performance Score]]&gt;=80)),"Eligible","Not Eligible")</f>
        <v>Not Eligible</v>
      </c>
      <c r="AF3796" t="str">
        <f>IF(Table1[[#This Row],[Performance Score]]&gt;=80,"High Performer","Low Performer")</f>
        <v>Low Performer</v>
      </c>
      <c r="AG3796" t="str" cm="1">
        <f t="array" aca="1" ref="AG3796" ca="1">_xlfn.IFS(Table1[[#This Row],[Experience]]&lt;=3,"Junior",Table1[[#This Row],[Experience]]&lt;=7,"Mid Level",Table1[[#This Row],[Experience]]&gt;=7,"Senior")</f>
        <v>Junior</v>
      </c>
      <c r="AH3796" t="str">
        <f>IF(Table1[[#This Row],[Attendance %]]&gt;75,"OK","Below 75")</f>
        <v>OK</v>
      </c>
      <c r="AI3796" t="b">
        <f>ISBLANK(Table1[[#This Row],[Employee ID]])</f>
        <v>0</v>
      </c>
      <c r="AJ3796" t="b">
        <f>ISNUMBER(Table1[[#This Row],[Total Salary  ]])</f>
        <v>1</v>
      </c>
      <c r="AK3796" t="str">
        <f>IFERROR(_xlfn.XLOOKUP(Table1[[#This Row],[Manager ID]],MANAGERS!A:A,MANAGERS!B:B),"Not Found")</f>
        <v>Manager_19</v>
      </c>
    </row>
    <row r="3797" spans="1:37" x14ac:dyDescent="0.2">
      <c r="A3797" t="s">
        <v>1092</v>
      </c>
      <c r="B3797" t="s">
        <v>95</v>
      </c>
      <c r="C3797" t="s">
        <v>21</v>
      </c>
      <c r="D3797" t="s">
        <v>25</v>
      </c>
      <c r="E3797" t="s">
        <v>17</v>
      </c>
      <c r="F3797" s="1">
        <v>45815</v>
      </c>
      <c r="G3797" s="1">
        <v>37798</v>
      </c>
      <c r="H3797">
        <v>54500</v>
      </c>
      <c r="I3797">
        <v>10728</v>
      </c>
      <c r="J3797">
        <v>64</v>
      </c>
      <c r="K3797">
        <v>63</v>
      </c>
      <c r="L3797" t="s">
        <v>34</v>
      </c>
      <c r="M3797">
        <v>105</v>
      </c>
      <c r="N3797">
        <f>Table1[[#This Row],[Basic Salary]]+Table1[[#This Row],[Bonus]]</f>
        <v>65228</v>
      </c>
      <c r="O3797" s="2">
        <f>Table1[[#This Row],[Bonus]]/Table1[[#This Row],[Basic Salary]]</f>
        <v>0.1968440366972477</v>
      </c>
      <c r="P3797">
        <f ca="1">DATEDIF(Table1[[#This Row],[Date of Birth]],TODAY(),"Y")</f>
        <v>23</v>
      </c>
      <c r="Q3797">
        <f ca="1">DATEDIF(Table1[[#This Row],[Joining Date]],TODAY(),"Y")</f>
        <v>1</v>
      </c>
      <c r="R3797" t="str">
        <f ca="1">IF(YEAR(Table1[[#This Row],[Joining Date]])=YEAR(TODAY()),"Yes","No")</f>
        <v>No</v>
      </c>
      <c r="S3797" t="str">
        <f ca="1">IF(Table1[[#This Row],[Experience]]&gt;5,"Yes","No")</f>
        <v>No</v>
      </c>
      <c r="T3797" t="str">
        <f>TEXT(Table1[[#This Row],[Joining Date]],"mmmm")</f>
        <v>June</v>
      </c>
      <c r="U3797" t="str">
        <f>TEXT(Table1[[#This Row],[Joining Date]],"yyyy")</f>
        <v>2025</v>
      </c>
      <c r="V3797" s="5">
        <f ca="1">TODAY()-Table1[[#This Row],[Joining Date]]</f>
        <v>424</v>
      </c>
      <c r="W3797" t="str">
        <f>LEFT(Table1[[#This Row],[Employee Name]],FIND(" ",Table1[[#This Row],[Employee Name]])-1)</f>
        <v>Ajay</v>
      </c>
      <c r="X3797" t="str">
        <f>RIGHT(Table1[[#This Row],[Employee Name]],LEN(Table1[[#This Row],[Employee Name]])-FIND(" ",Table1[[#This Row],[Employee Name]]))</f>
        <v>Singh</v>
      </c>
      <c r="Y3797" t="str">
        <f>Table1[[#This Row],[Department]]&amp;"-"&amp;Table1[[#This Row],[Employee ID]]</f>
        <v>Finance-E01036</v>
      </c>
      <c r="Z3797" t="str">
        <f>LEFT(Table1[[#This Row],[Department]],3)</f>
        <v>Fin</v>
      </c>
      <c r="AA3797" t="str">
        <f>_xlfn.XLOOKUP(Table1[[#This Row],[Manager ID]],MANAGERS!A:A,MANAGERS!B:B)</f>
        <v>Manager_5</v>
      </c>
      <c r="AB3797" t="str" cm="1">
        <f t="array" ref="AB3797">_xlfn.XLOOKUP(Table1[[#This Row],[Manager ID]],Table2[[#All],[Manager ID]],Table2[[#All],[Department Head]])</f>
        <v>Sales</v>
      </c>
      <c r="AC3797" s="2">
        <f>_xlfn.XLOOKUP(Table1[[#This Row],[City]],L:L,O:O)</f>
        <v>0.24030340748661314</v>
      </c>
      <c r="AD3797" t="str" cm="1">
        <f t="array" ref="AD3797">_xlfn.IFS(Table1[[#This Row],[Performance Score]]&gt;=90,"Excellent",Table1[[#This Row],[Performance Score]]&gt;=75,"Good",Table1[[#This Row],[Performance Score]]&gt;=60,"Average",Table1[[#This Row],[Performance Score]]&lt;=60,"Need Improvement")</f>
        <v>Average</v>
      </c>
      <c r="AE3797" t="str">
        <f>IF(AND(Table1[[#This Row],[Attendance %]]&gt;=80,(Table1[[#This Row],[Performance Score]]&gt;=80)),"Eligible","Not Eligible")</f>
        <v>Not Eligible</v>
      </c>
      <c r="AF3797" t="str">
        <f>IF(Table1[[#This Row],[Performance Score]]&gt;=80,"High Performer","Low Performer")</f>
        <v>Low Performer</v>
      </c>
      <c r="AG3797" t="str" cm="1">
        <f t="array" aca="1" ref="AG3797" ca="1">_xlfn.IFS(Table1[[#This Row],[Experience]]&lt;=3,"Junior",Table1[[#This Row],[Experience]]&lt;=7,"Mid Level",Table1[[#This Row],[Experience]]&gt;=7,"Senior")</f>
        <v>Junior</v>
      </c>
      <c r="AH3797" t="str">
        <f>IF(Table1[[#This Row],[Attendance %]]&gt;75,"OK","Below 75")</f>
        <v>Below 75</v>
      </c>
      <c r="AI3797" t="b">
        <f>ISBLANK(Table1[[#This Row],[Employee ID]])</f>
        <v>0</v>
      </c>
      <c r="AJ3797" t="b">
        <f>ISNUMBER(Table1[[#This Row],[Total Salary  ]])</f>
        <v>1</v>
      </c>
      <c r="AK3797" t="str">
        <f>IFERROR(_xlfn.XLOOKUP(Table1[[#This Row],[Manager ID]],MANAGERS!A:A,MANAGERS!B:B),"Not Found")</f>
        <v>Manager_5</v>
      </c>
    </row>
    <row r="3798" spans="1:37" x14ac:dyDescent="0.2">
      <c r="A3798" t="s">
        <v>3268</v>
      </c>
      <c r="B3798" t="s">
        <v>93</v>
      </c>
      <c r="C3798" t="s">
        <v>21</v>
      </c>
      <c r="D3798" t="s">
        <v>46</v>
      </c>
      <c r="E3798" t="s">
        <v>65</v>
      </c>
      <c r="F3798" s="1">
        <v>43469</v>
      </c>
      <c r="G3798" s="1">
        <v>31239</v>
      </c>
      <c r="H3798">
        <v>42041</v>
      </c>
      <c r="I3798">
        <v>23150</v>
      </c>
      <c r="J3798">
        <v>98</v>
      </c>
      <c r="K3798">
        <v>66</v>
      </c>
      <c r="L3798" t="s">
        <v>37</v>
      </c>
      <c r="M3798">
        <v>106</v>
      </c>
      <c r="N3798">
        <f>Table1[[#This Row],[Basic Salary]]+Table1[[#This Row],[Bonus]]</f>
        <v>65191</v>
      </c>
      <c r="O3798" s="2">
        <f>Table1[[#This Row],[Bonus]]/Table1[[#This Row],[Basic Salary]]</f>
        <v>0.55065293404057947</v>
      </c>
      <c r="P3798">
        <f ca="1">DATEDIF(Table1[[#This Row],[Date of Birth]],TODAY(),"Y")</f>
        <v>41</v>
      </c>
      <c r="Q3798">
        <f ca="1">DATEDIF(Table1[[#This Row],[Joining Date]],TODAY(),"Y")</f>
        <v>7</v>
      </c>
      <c r="R3798" t="str">
        <f ca="1">IF(YEAR(Table1[[#This Row],[Joining Date]])=YEAR(TODAY()),"Yes","No")</f>
        <v>No</v>
      </c>
      <c r="S3798" t="str">
        <f ca="1">IF(Table1[[#This Row],[Experience]]&gt;5,"Yes","No")</f>
        <v>Yes</v>
      </c>
      <c r="T3798" t="str">
        <f>TEXT(Table1[[#This Row],[Joining Date]],"mmmm")</f>
        <v>January</v>
      </c>
      <c r="U3798" t="str">
        <f>TEXT(Table1[[#This Row],[Joining Date]],"yyyy")</f>
        <v>2019</v>
      </c>
      <c r="V3798" s="5">
        <f ca="1">TODAY()-Table1[[#This Row],[Joining Date]]</f>
        <v>2770</v>
      </c>
      <c r="W3798" t="str">
        <f>LEFT(Table1[[#This Row],[Employee Name]],FIND(" ",Table1[[#This Row],[Employee Name]])-1)</f>
        <v>Priya</v>
      </c>
      <c r="X3798" t="str">
        <f>RIGHT(Table1[[#This Row],[Employee Name]],LEN(Table1[[#This Row],[Employee Name]])-FIND(" ",Table1[[#This Row],[Employee Name]]))</f>
        <v>Reddy</v>
      </c>
      <c r="Y3798" t="str">
        <f>Table1[[#This Row],[Department]]&amp;"-"&amp;Table1[[#This Row],[Employee ID]]</f>
        <v>Support-E03212</v>
      </c>
      <c r="Z3798" t="str">
        <f>LEFT(Table1[[#This Row],[Department]],3)</f>
        <v>Sup</v>
      </c>
      <c r="AA3798" t="str">
        <f>_xlfn.XLOOKUP(Table1[[#This Row],[Manager ID]],MANAGERS!A:A,MANAGERS!B:B)</f>
        <v>Manager_6</v>
      </c>
      <c r="AB3798" t="str" cm="1">
        <f t="array" ref="AB3798">_xlfn.XLOOKUP(Table1[[#This Row],[Manager ID]],Table2[[#All],[Manager ID]],Table2[[#All],[Department Head]])</f>
        <v>HR</v>
      </c>
      <c r="AC3798" s="2">
        <f>_xlfn.XLOOKUP(Table1[[#This Row],[City]],L:L,O:O)</f>
        <v>0.24036902712549932</v>
      </c>
      <c r="AD3798" t="str" cm="1">
        <f t="array" ref="AD3798">_xlfn.IFS(Table1[[#This Row],[Performance Score]]&gt;=90,"Excellent",Table1[[#This Row],[Performance Score]]&gt;=75,"Good",Table1[[#This Row],[Performance Score]]&gt;=60,"Average",Table1[[#This Row],[Performance Score]]&lt;=60,"Need Improvement")</f>
        <v>Average</v>
      </c>
      <c r="AE3798" t="str">
        <f>IF(AND(Table1[[#This Row],[Attendance %]]&gt;=80,(Table1[[#This Row],[Performance Score]]&gt;=80)),"Eligible","Not Eligible")</f>
        <v>Not Eligible</v>
      </c>
      <c r="AF3798" t="str">
        <f>IF(Table1[[#This Row],[Performance Score]]&gt;=80,"High Performer","Low Performer")</f>
        <v>Low Performer</v>
      </c>
      <c r="AG3798" t="str" cm="1">
        <f t="array" aca="1" ref="AG3798" ca="1">_xlfn.IFS(Table1[[#This Row],[Experience]]&lt;=3,"Junior",Table1[[#This Row],[Experience]]&lt;=7,"Mid Level",Table1[[#This Row],[Experience]]&gt;=7,"Senior")</f>
        <v>Mid Level</v>
      </c>
      <c r="AH3798" t="str">
        <f>IF(Table1[[#This Row],[Attendance %]]&gt;75,"OK","Below 75")</f>
        <v>OK</v>
      </c>
      <c r="AI3798" t="b">
        <f>ISBLANK(Table1[[#This Row],[Employee ID]])</f>
        <v>0</v>
      </c>
      <c r="AJ3798" t="b">
        <f>ISNUMBER(Table1[[#This Row],[Total Salary  ]])</f>
        <v>1</v>
      </c>
      <c r="AK3798" t="str">
        <f>IFERROR(_xlfn.XLOOKUP(Table1[[#This Row],[Manager ID]],MANAGERS!A:A,MANAGERS!B:B),"Not Found")</f>
        <v>Manager_6</v>
      </c>
    </row>
    <row r="3799" spans="1:37" x14ac:dyDescent="0.2">
      <c r="A3799" t="s">
        <v>2607</v>
      </c>
      <c r="B3799" t="s">
        <v>29</v>
      </c>
      <c r="C3799" t="s">
        <v>15</v>
      </c>
      <c r="D3799" t="s">
        <v>43</v>
      </c>
      <c r="E3799" t="s">
        <v>51</v>
      </c>
      <c r="F3799" s="1">
        <v>43589</v>
      </c>
      <c r="G3799" s="1">
        <v>32244</v>
      </c>
      <c r="H3799">
        <v>46729</v>
      </c>
      <c r="I3799">
        <v>18458</v>
      </c>
      <c r="J3799">
        <v>96</v>
      </c>
      <c r="K3799">
        <v>79</v>
      </c>
      <c r="L3799" t="s">
        <v>37</v>
      </c>
      <c r="M3799">
        <v>101</v>
      </c>
      <c r="N3799">
        <f>Table1[[#This Row],[Basic Salary]]+Table1[[#This Row],[Bonus]]</f>
        <v>65187</v>
      </c>
      <c r="O3799" s="2">
        <f>Table1[[#This Row],[Bonus]]/Table1[[#This Row],[Basic Salary]]</f>
        <v>0.39500096299942222</v>
      </c>
      <c r="P3799">
        <f ca="1">DATEDIF(Table1[[#This Row],[Date of Birth]],TODAY(),"Y")</f>
        <v>38</v>
      </c>
      <c r="Q3799">
        <f ca="1">DATEDIF(Table1[[#This Row],[Joining Date]],TODAY(),"Y")</f>
        <v>7</v>
      </c>
      <c r="R3799" t="str">
        <f ca="1">IF(YEAR(Table1[[#This Row],[Joining Date]])=YEAR(TODAY()),"Yes","No")</f>
        <v>No</v>
      </c>
      <c r="S3799" t="str">
        <f ca="1">IF(Table1[[#This Row],[Experience]]&gt;5,"Yes","No")</f>
        <v>Yes</v>
      </c>
      <c r="T3799" t="str">
        <f>TEXT(Table1[[#This Row],[Joining Date]],"mmmm")</f>
        <v>May</v>
      </c>
      <c r="U3799" t="str">
        <f>TEXT(Table1[[#This Row],[Joining Date]],"yyyy")</f>
        <v>2019</v>
      </c>
      <c r="V3799" s="5">
        <f ca="1">TODAY()-Table1[[#This Row],[Joining Date]]</f>
        <v>2650</v>
      </c>
      <c r="W3799" t="str">
        <f>LEFT(Table1[[#This Row],[Employee Name]],FIND(" ",Table1[[#This Row],[Employee Name]])-1)</f>
        <v>Vikram</v>
      </c>
      <c r="X3799" t="str">
        <f>RIGHT(Table1[[#This Row],[Employee Name]],LEN(Table1[[#This Row],[Employee Name]])-FIND(" ",Table1[[#This Row],[Employee Name]]))</f>
        <v>Singh</v>
      </c>
      <c r="Y3799" t="str">
        <f>Table1[[#This Row],[Department]]&amp;"-"&amp;Table1[[#This Row],[Employee ID]]</f>
        <v>Operations-E02551</v>
      </c>
      <c r="Z3799" t="str">
        <f>LEFT(Table1[[#This Row],[Department]],3)</f>
        <v>Ope</v>
      </c>
      <c r="AA3799" t="str">
        <f>_xlfn.XLOOKUP(Table1[[#This Row],[Manager ID]],MANAGERS!A:A,MANAGERS!B:B)</f>
        <v>Manager_1</v>
      </c>
      <c r="AB3799" t="str" cm="1">
        <f t="array" ref="AB3799">_xlfn.XLOOKUP(Table1[[#This Row],[Manager ID]],Table2[[#All],[Manager ID]],Table2[[#All],[Department Head]])</f>
        <v>Support</v>
      </c>
      <c r="AC3799" s="2">
        <f>_xlfn.XLOOKUP(Table1[[#This Row],[City]],L:L,O:O)</f>
        <v>0.24036902712549932</v>
      </c>
      <c r="AD3799" t="str" cm="1">
        <f t="array" ref="AD3799">_xlfn.IFS(Table1[[#This Row],[Performance Score]]&gt;=90,"Excellent",Table1[[#This Row],[Performance Score]]&gt;=75,"Good",Table1[[#This Row],[Performance Score]]&gt;=60,"Average",Table1[[#This Row],[Performance Score]]&lt;=60,"Need Improvement")</f>
        <v>Good</v>
      </c>
      <c r="AE3799" t="str">
        <f>IF(AND(Table1[[#This Row],[Attendance %]]&gt;=80,(Table1[[#This Row],[Performance Score]]&gt;=80)),"Eligible","Not Eligible")</f>
        <v>Not Eligible</v>
      </c>
      <c r="AF3799" t="str">
        <f>IF(Table1[[#This Row],[Performance Score]]&gt;=80,"High Performer","Low Performer")</f>
        <v>Low Performer</v>
      </c>
      <c r="AG3799" t="str" cm="1">
        <f t="array" aca="1" ref="AG3799" ca="1">_xlfn.IFS(Table1[[#This Row],[Experience]]&lt;=3,"Junior",Table1[[#This Row],[Experience]]&lt;=7,"Mid Level",Table1[[#This Row],[Experience]]&gt;=7,"Senior")</f>
        <v>Mid Level</v>
      </c>
      <c r="AH3799" t="str">
        <f>IF(Table1[[#This Row],[Attendance %]]&gt;75,"OK","Below 75")</f>
        <v>OK</v>
      </c>
      <c r="AI3799" t="b">
        <f>ISBLANK(Table1[[#This Row],[Employee ID]])</f>
        <v>0</v>
      </c>
      <c r="AJ3799" t="b">
        <f>ISNUMBER(Table1[[#This Row],[Total Salary  ]])</f>
        <v>1</v>
      </c>
      <c r="AK3799" t="str">
        <f>IFERROR(_xlfn.XLOOKUP(Table1[[#This Row],[Manager ID]],MANAGERS!A:A,MANAGERS!B:B),"Not Found")</f>
        <v>Manager_1</v>
      </c>
    </row>
    <row r="3800" spans="1:37" x14ac:dyDescent="0.2">
      <c r="A3800" t="s">
        <v>794</v>
      </c>
      <c r="B3800" t="s">
        <v>48</v>
      </c>
      <c r="C3800" t="s">
        <v>15</v>
      </c>
      <c r="D3800" t="s">
        <v>16</v>
      </c>
      <c r="E3800" t="s">
        <v>65</v>
      </c>
      <c r="F3800" s="1">
        <v>42638</v>
      </c>
      <c r="G3800" s="1">
        <v>37468</v>
      </c>
      <c r="H3800">
        <v>53981</v>
      </c>
      <c r="I3800">
        <v>11174</v>
      </c>
      <c r="J3800">
        <v>95</v>
      </c>
      <c r="K3800">
        <v>79</v>
      </c>
      <c r="L3800" t="s">
        <v>18</v>
      </c>
      <c r="M3800">
        <v>117</v>
      </c>
      <c r="N3800">
        <f>Table1[[#This Row],[Basic Salary]]+Table1[[#This Row],[Bonus]]</f>
        <v>65155</v>
      </c>
      <c r="O3800" s="2">
        <f>Table1[[#This Row],[Bonus]]/Table1[[#This Row],[Basic Salary]]</f>
        <v>0.20699875882254867</v>
      </c>
      <c r="P3800">
        <f ca="1">DATEDIF(Table1[[#This Row],[Date of Birth]],TODAY(),"Y")</f>
        <v>24</v>
      </c>
      <c r="Q3800">
        <f ca="1">DATEDIF(Table1[[#This Row],[Joining Date]],TODAY(),"Y")</f>
        <v>9</v>
      </c>
      <c r="R3800" t="str">
        <f ca="1">IF(YEAR(Table1[[#This Row],[Joining Date]])=YEAR(TODAY()),"Yes","No")</f>
        <v>No</v>
      </c>
      <c r="S3800" t="str">
        <f ca="1">IF(Table1[[#This Row],[Experience]]&gt;5,"Yes","No")</f>
        <v>Yes</v>
      </c>
      <c r="T3800" t="str">
        <f>TEXT(Table1[[#This Row],[Joining Date]],"mmmm")</f>
        <v>September</v>
      </c>
      <c r="U3800" t="str">
        <f>TEXT(Table1[[#This Row],[Joining Date]],"yyyy")</f>
        <v>2016</v>
      </c>
      <c r="V3800" s="5">
        <f ca="1">TODAY()-Table1[[#This Row],[Joining Date]]</f>
        <v>3601</v>
      </c>
      <c r="W3800" t="str">
        <f>LEFT(Table1[[#This Row],[Employee Name]],FIND(" ",Table1[[#This Row],[Employee Name]])-1)</f>
        <v>Aditya</v>
      </c>
      <c r="X3800" t="str">
        <f>RIGHT(Table1[[#This Row],[Employee Name]],LEN(Table1[[#This Row],[Employee Name]])-FIND(" ",Table1[[#This Row],[Employee Name]]))</f>
        <v>Kapoor</v>
      </c>
      <c r="Y3800" t="str">
        <f>Table1[[#This Row],[Department]]&amp;"-"&amp;Table1[[#This Row],[Employee ID]]</f>
        <v>HR-E00738</v>
      </c>
      <c r="Z3800" t="str">
        <f>LEFT(Table1[[#This Row],[Department]],3)</f>
        <v>HR</v>
      </c>
      <c r="AA3800" t="str">
        <f>_xlfn.XLOOKUP(Table1[[#This Row],[Manager ID]],MANAGERS!A:A,MANAGERS!B:B)</f>
        <v>Manager_17</v>
      </c>
      <c r="AB3800" t="str" cm="1">
        <f t="array" ref="AB3800">_xlfn.XLOOKUP(Table1[[#This Row],[Manager ID]],Table2[[#All],[Manager ID]],Table2[[#All],[Department Head]])</f>
        <v>Finance</v>
      </c>
      <c r="AC3800" s="2">
        <f>_xlfn.XLOOKUP(Table1[[#This Row],[City]],L:L,O:O)</f>
        <v>0.21356479274849693</v>
      </c>
      <c r="AD3800" t="str" cm="1">
        <f t="array" ref="AD3800">_xlfn.IFS(Table1[[#This Row],[Performance Score]]&gt;=90,"Excellent",Table1[[#This Row],[Performance Score]]&gt;=75,"Good",Table1[[#This Row],[Performance Score]]&gt;=60,"Average",Table1[[#This Row],[Performance Score]]&lt;=60,"Need Improvement")</f>
        <v>Good</v>
      </c>
      <c r="AE3800" t="str">
        <f>IF(AND(Table1[[#This Row],[Attendance %]]&gt;=80,(Table1[[#This Row],[Performance Score]]&gt;=80)),"Eligible","Not Eligible")</f>
        <v>Not Eligible</v>
      </c>
      <c r="AF3800" t="str">
        <f>IF(Table1[[#This Row],[Performance Score]]&gt;=80,"High Performer","Low Performer")</f>
        <v>Low Performer</v>
      </c>
      <c r="AG3800" t="str" cm="1">
        <f t="array" aca="1" ref="AG3800" ca="1">_xlfn.IFS(Table1[[#This Row],[Experience]]&lt;=3,"Junior",Table1[[#This Row],[Experience]]&lt;=7,"Mid Level",Table1[[#This Row],[Experience]]&gt;=7,"Senior")</f>
        <v>Senior</v>
      </c>
      <c r="AH3800" t="str">
        <f>IF(Table1[[#This Row],[Attendance %]]&gt;75,"OK","Below 75")</f>
        <v>OK</v>
      </c>
      <c r="AI3800" t="b">
        <f>ISBLANK(Table1[[#This Row],[Employee ID]])</f>
        <v>0</v>
      </c>
      <c r="AJ3800" t="b">
        <f>ISNUMBER(Table1[[#This Row],[Total Salary  ]])</f>
        <v>1</v>
      </c>
      <c r="AK3800" t="str">
        <f>IFERROR(_xlfn.XLOOKUP(Table1[[#This Row],[Manager ID]],MANAGERS!A:A,MANAGERS!B:B),"Not Found")</f>
        <v>Manager_17</v>
      </c>
    </row>
    <row r="3801" spans="1:37" x14ac:dyDescent="0.2">
      <c r="A3801" t="s">
        <v>4188</v>
      </c>
      <c r="B3801" t="s">
        <v>77</v>
      </c>
      <c r="C3801" t="s">
        <v>15</v>
      </c>
      <c r="D3801" t="s">
        <v>81</v>
      </c>
      <c r="E3801" t="s">
        <v>17</v>
      </c>
      <c r="F3801" s="1">
        <v>42316</v>
      </c>
      <c r="G3801" s="1">
        <v>38172</v>
      </c>
      <c r="H3801">
        <v>55596</v>
      </c>
      <c r="I3801">
        <v>9549</v>
      </c>
      <c r="J3801">
        <v>82</v>
      </c>
      <c r="K3801">
        <v>51</v>
      </c>
      <c r="L3801" t="s">
        <v>18</v>
      </c>
      <c r="M3801">
        <v>115</v>
      </c>
      <c r="N3801">
        <f>Table1[[#This Row],[Basic Salary]]+Table1[[#This Row],[Bonus]]</f>
        <v>65145</v>
      </c>
      <c r="O3801" s="2">
        <f>Table1[[#This Row],[Bonus]]/Table1[[#This Row],[Basic Salary]]</f>
        <v>0.17175696093244119</v>
      </c>
      <c r="P3801">
        <f ca="1">DATEDIF(Table1[[#This Row],[Date of Birth]],TODAY(),"Y")</f>
        <v>22</v>
      </c>
      <c r="Q3801">
        <f ca="1">DATEDIF(Table1[[#This Row],[Joining Date]],TODAY(),"Y")</f>
        <v>10</v>
      </c>
      <c r="R3801" t="str">
        <f ca="1">IF(YEAR(Table1[[#This Row],[Joining Date]])=YEAR(TODAY()),"Yes","No")</f>
        <v>No</v>
      </c>
      <c r="S3801" t="str">
        <f ca="1">IF(Table1[[#This Row],[Experience]]&gt;5,"Yes","No")</f>
        <v>Yes</v>
      </c>
      <c r="T3801" t="str">
        <f>TEXT(Table1[[#This Row],[Joining Date]],"mmmm")</f>
        <v>November</v>
      </c>
      <c r="U3801" t="str">
        <f>TEXT(Table1[[#This Row],[Joining Date]],"yyyy")</f>
        <v>2015</v>
      </c>
      <c r="V3801" s="5">
        <f ca="1">TODAY()-Table1[[#This Row],[Joining Date]]</f>
        <v>3923</v>
      </c>
      <c r="W3801" t="str">
        <f>LEFT(Table1[[#This Row],[Employee Name]],FIND(" ",Table1[[#This Row],[Employee Name]])-1)</f>
        <v>Rohan</v>
      </c>
      <c r="X3801" t="str">
        <f>RIGHT(Table1[[#This Row],[Employee Name]],LEN(Table1[[#This Row],[Employee Name]])-FIND(" ",Table1[[#This Row],[Employee Name]]))</f>
        <v>Gupta</v>
      </c>
      <c r="Y3801" t="str">
        <f>Table1[[#This Row],[Department]]&amp;"-"&amp;Table1[[#This Row],[Employee ID]]</f>
        <v>Sales-E04132</v>
      </c>
      <c r="Z3801" t="str">
        <f>LEFT(Table1[[#This Row],[Department]],3)</f>
        <v>Sal</v>
      </c>
      <c r="AA3801" t="str">
        <f>_xlfn.XLOOKUP(Table1[[#This Row],[Manager ID]],MANAGERS!A:A,MANAGERS!B:B)</f>
        <v>Manager_15</v>
      </c>
      <c r="AB3801" t="str" cm="1">
        <f t="array" ref="AB3801">_xlfn.XLOOKUP(Table1[[#This Row],[Manager ID]],Table2[[#All],[Manager ID]],Table2[[#All],[Department Head]])</f>
        <v>Support</v>
      </c>
      <c r="AC3801" s="2">
        <f>_xlfn.XLOOKUP(Table1[[#This Row],[City]],L:L,O:O)</f>
        <v>0.21356479274849693</v>
      </c>
      <c r="AD3801" t="str" cm="1">
        <f t="array" ref="AD3801">_xlfn.IFS(Table1[[#This Row],[Performance Score]]&gt;=90,"Excellent",Table1[[#This Row],[Performance Score]]&gt;=75,"Good",Table1[[#This Row],[Performance Score]]&gt;=60,"Average",Table1[[#This Row],[Performance Score]]&lt;=60,"Need Improvement")</f>
        <v>Need Improvement</v>
      </c>
      <c r="AE3801" t="str">
        <f>IF(AND(Table1[[#This Row],[Attendance %]]&gt;=80,(Table1[[#This Row],[Performance Score]]&gt;=80)),"Eligible","Not Eligible")</f>
        <v>Not Eligible</v>
      </c>
      <c r="AF3801" t="str">
        <f>IF(Table1[[#This Row],[Performance Score]]&gt;=80,"High Performer","Low Performer")</f>
        <v>Low Performer</v>
      </c>
      <c r="AG3801" t="str" cm="1">
        <f t="array" aca="1" ref="AG3801" ca="1">_xlfn.IFS(Table1[[#This Row],[Experience]]&lt;=3,"Junior",Table1[[#This Row],[Experience]]&lt;=7,"Mid Level",Table1[[#This Row],[Experience]]&gt;=7,"Senior")</f>
        <v>Senior</v>
      </c>
      <c r="AH3801" t="str">
        <f>IF(Table1[[#This Row],[Attendance %]]&gt;75,"OK","Below 75")</f>
        <v>OK</v>
      </c>
      <c r="AI3801" t="b">
        <f>ISBLANK(Table1[[#This Row],[Employee ID]])</f>
        <v>0</v>
      </c>
      <c r="AJ3801" t="b">
        <f>ISNUMBER(Table1[[#This Row],[Total Salary  ]])</f>
        <v>1</v>
      </c>
      <c r="AK3801" t="str">
        <f>IFERROR(_xlfn.XLOOKUP(Table1[[#This Row],[Manager ID]],MANAGERS!A:A,MANAGERS!B:B),"Not Found")</f>
        <v>Manager_15</v>
      </c>
    </row>
    <row r="3802" spans="1:37" x14ac:dyDescent="0.2">
      <c r="A3802" t="s">
        <v>1556</v>
      </c>
      <c r="B3802" t="s">
        <v>89</v>
      </c>
      <c r="C3802" t="s">
        <v>15</v>
      </c>
      <c r="D3802" t="s">
        <v>43</v>
      </c>
      <c r="E3802" t="s">
        <v>65</v>
      </c>
      <c r="F3802" s="1">
        <v>46001</v>
      </c>
      <c r="G3802" s="1">
        <v>34877</v>
      </c>
      <c r="H3802">
        <v>37709</v>
      </c>
      <c r="I3802">
        <v>27386</v>
      </c>
      <c r="J3802">
        <v>69</v>
      </c>
      <c r="K3802">
        <v>78</v>
      </c>
      <c r="L3802" t="s">
        <v>31</v>
      </c>
      <c r="M3802">
        <v>119</v>
      </c>
      <c r="N3802">
        <f>Table1[[#This Row],[Basic Salary]]+Table1[[#This Row],[Bonus]]</f>
        <v>65095</v>
      </c>
      <c r="O3802" s="2">
        <f>Table1[[#This Row],[Bonus]]/Table1[[#This Row],[Basic Salary]]</f>
        <v>0.72624572383250685</v>
      </c>
      <c r="P3802">
        <f ca="1">DATEDIF(Table1[[#This Row],[Date of Birth]],TODAY(),"Y")</f>
        <v>31</v>
      </c>
      <c r="Q3802">
        <f ca="1">DATEDIF(Table1[[#This Row],[Joining Date]],TODAY(),"Y")</f>
        <v>0</v>
      </c>
      <c r="R3802" t="str">
        <f ca="1">IF(YEAR(Table1[[#This Row],[Joining Date]])=YEAR(TODAY()),"Yes","No")</f>
        <v>No</v>
      </c>
      <c r="S3802" t="str">
        <f ca="1">IF(Table1[[#This Row],[Experience]]&gt;5,"Yes","No")</f>
        <v>No</v>
      </c>
      <c r="T3802" t="str">
        <f>TEXT(Table1[[#This Row],[Joining Date]],"mmmm")</f>
        <v>December</v>
      </c>
      <c r="U3802" t="str">
        <f>TEXT(Table1[[#This Row],[Joining Date]],"yyyy")</f>
        <v>2025</v>
      </c>
      <c r="V3802" s="5">
        <f ca="1">TODAY()-Table1[[#This Row],[Joining Date]]</f>
        <v>238</v>
      </c>
      <c r="W3802" t="str">
        <f>LEFT(Table1[[#This Row],[Employee Name]],FIND(" ",Table1[[#This Row],[Employee Name]])-1)</f>
        <v>Tarun</v>
      </c>
      <c r="X3802" t="str">
        <f>RIGHT(Table1[[#This Row],[Employee Name]],LEN(Table1[[#This Row],[Employee Name]])-FIND(" ",Table1[[#This Row],[Employee Name]]))</f>
        <v>Verma</v>
      </c>
      <c r="Y3802" t="str">
        <f>Table1[[#This Row],[Department]]&amp;"-"&amp;Table1[[#This Row],[Employee ID]]</f>
        <v>Operations-E01500</v>
      </c>
      <c r="Z3802" t="str">
        <f>LEFT(Table1[[#This Row],[Department]],3)</f>
        <v>Ope</v>
      </c>
      <c r="AA3802" t="str">
        <f>_xlfn.XLOOKUP(Table1[[#This Row],[Manager ID]],MANAGERS!A:A,MANAGERS!B:B)</f>
        <v>Manager_19</v>
      </c>
      <c r="AB3802" t="str" cm="1">
        <f t="array" ref="AB3802">_xlfn.XLOOKUP(Table1[[#This Row],[Manager ID]],Table2[[#All],[Manager ID]],Table2[[#All],[Department Head]])</f>
        <v>Support</v>
      </c>
      <c r="AC3802" s="2">
        <f>_xlfn.XLOOKUP(Table1[[#This Row],[City]],L:L,O:O)</f>
        <v>0.241864189087755</v>
      </c>
      <c r="AD3802" t="str" cm="1">
        <f t="array" ref="AD3802">_xlfn.IFS(Table1[[#This Row],[Performance Score]]&gt;=90,"Excellent",Table1[[#This Row],[Performance Score]]&gt;=75,"Good",Table1[[#This Row],[Performance Score]]&gt;=60,"Average",Table1[[#This Row],[Performance Score]]&lt;=60,"Need Improvement")</f>
        <v>Good</v>
      </c>
      <c r="AE3802" t="str">
        <f>IF(AND(Table1[[#This Row],[Attendance %]]&gt;=80,(Table1[[#This Row],[Performance Score]]&gt;=80)),"Eligible","Not Eligible")</f>
        <v>Not Eligible</v>
      </c>
      <c r="AF3802" t="str">
        <f>IF(Table1[[#This Row],[Performance Score]]&gt;=80,"High Performer","Low Performer")</f>
        <v>Low Performer</v>
      </c>
      <c r="AG3802" t="str" cm="1">
        <f t="array" aca="1" ref="AG3802" ca="1">_xlfn.IFS(Table1[[#This Row],[Experience]]&lt;=3,"Junior",Table1[[#This Row],[Experience]]&lt;=7,"Mid Level",Table1[[#This Row],[Experience]]&gt;=7,"Senior")</f>
        <v>Junior</v>
      </c>
      <c r="AH3802" t="str">
        <f>IF(Table1[[#This Row],[Attendance %]]&gt;75,"OK","Below 75")</f>
        <v>Below 75</v>
      </c>
      <c r="AI3802" t="b">
        <f>ISBLANK(Table1[[#This Row],[Employee ID]])</f>
        <v>0</v>
      </c>
      <c r="AJ3802" t="b">
        <f>ISNUMBER(Table1[[#This Row],[Total Salary  ]])</f>
        <v>1</v>
      </c>
      <c r="AK3802" t="str">
        <f>IFERROR(_xlfn.XLOOKUP(Table1[[#This Row],[Manager ID]],MANAGERS!A:A,MANAGERS!B:B),"Not Found")</f>
        <v>Manager_19</v>
      </c>
    </row>
    <row r="3803" spans="1:37" x14ac:dyDescent="0.2">
      <c r="A3803" t="s">
        <v>4445</v>
      </c>
      <c r="B3803" t="s">
        <v>36</v>
      </c>
      <c r="C3803" t="s">
        <v>15</v>
      </c>
      <c r="D3803" t="s">
        <v>40</v>
      </c>
      <c r="E3803" t="s">
        <v>22</v>
      </c>
      <c r="F3803" s="1">
        <v>43798</v>
      </c>
      <c r="G3803" s="1">
        <v>31031</v>
      </c>
      <c r="H3803">
        <v>45414</v>
      </c>
      <c r="I3803">
        <v>19676</v>
      </c>
      <c r="J3803">
        <v>96</v>
      </c>
      <c r="K3803">
        <v>85</v>
      </c>
      <c r="L3803" t="s">
        <v>18</v>
      </c>
      <c r="M3803">
        <v>115</v>
      </c>
      <c r="N3803">
        <f>Table1[[#This Row],[Basic Salary]]+Table1[[#This Row],[Bonus]]</f>
        <v>65090</v>
      </c>
      <c r="O3803" s="2">
        <f>Table1[[#This Row],[Bonus]]/Table1[[#This Row],[Basic Salary]]</f>
        <v>0.43325846655216455</v>
      </c>
      <c r="P3803">
        <f ca="1">DATEDIF(Table1[[#This Row],[Date of Birth]],TODAY(),"Y")</f>
        <v>41</v>
      </c>
      <c r="Q3803">
        <f ca="1">DATEDIF(Table1[[#This Row],[Joining Date]],TODAY(),"Y")</f>
        <v>6</v>
      </c>
      <c r="R3803" t="str">
        <f ca="1">IF(YEAR(Table1[[#This Row],[Joining Date]])=YEAR(TODAY()),"Yes","No")</f>
        <v>No</v>
      </c>
      <c r="S3803" t="str">
        <f ca="1">IF(Table1[[#This Row],[Experience]]&gt;5,"Yes","No")</f>
        <v>Yes</v>
      </c>
      <c r="T3803" t="str">
        <f>TEXT(Table1[[#This Row],[Joining Date]],"mmmm")</f>
        <v>November</v>
      </c>
      <c r="U3803" t="str">
        <f>TEXT(Table1[[#This Row],[Joining Date]],"yyyy")</f>
        <v>2019</v>
      </c>
      <c r="V3803" s="5">
        <f ca="1">TODAY()-Table1[[#This Row],[Joining Date]]</f>
        <v>2441</v>
      </c>
      <c r="W3803" t="str">
        <f>LEFT(Table1[[#This Row],[Employee Name]],FIND(" ",Table1[[#This Row],[Employee Name]])-1)</f>
        <v>Meera</v>
      </c>
      <c r="X3803" t="str">
        <f>RIGHT(Table1[[#This Row],[Employee Name]],LEN(Table1[[#This Row],[Employee Name]])-FIND(" ",Table1[[#This Row],[Employee Name]]))</f>
        <v>Joshi</v>
      </c>
      <c r="Y3803" t="str">
        <f>Table1[[#This Row],[Department]]&amp;"-"&amp;Table1[[#This Row],[Employee ID]]</f>
        <v>IT-E04389</v>
      </c>
      <c r="Z3803" t="str">
        <f>LEFT(Table1[[#This Row],[Department]],3)</f>
        <v>IT</v>
      </c>
      <c r="AA3803" t="str">
        <f>_xlfn.XLOOKUP(Table1[[#This Row],[Manager ID]],MANAGERS!A:A,MANAGERS!B:B)</f>
        <v>Manager_15</v>
      </c>
      <c r="AB3803" t="str" cm="1">
        <f t="array" ref="AB3803">_xlfn.XLOOKUP(Table1[[#This Row],[Manager ID]],Table2[[#All],[Manager ID]],Table2[[#All],[Department Head]])</f>
        <v>Support</v>
      </c>
      <c r="AC3803" s="2">
        <f>_xlfn.XLOOKUP(Table1[[#This Row],[City]],L:L,O:O)</f>
        <v>0.21356479274849693</v>
      </c>
      <c r="AD3803" t="str" cm="1">
        <f t="array" ref="AD3803">_xlfn.IFS(Table1[[#This Row],[Performance Score]]&gt;=90,"Excellent",Table1[[#This Row],[Performance Score]]&gt;=75,"Good",Table1[[#This Row],[Performance Score]]&gt;=60,"Average",Table1[[#This Row],[Performance Score]]&lt;=60,"Need Improvement")</f>
        <v>Good</v>
      </c>
      <c r="AE3803" t="str">
        <f>IF(AND(Table1[[#This Row],[Attendance %]]&gt;=80,(Table1[[#This Row],[Performance Score]]&gt;=80)),"Eligible","Not Eligible")</f>
        <v>Eligible</v>
      </c>
      <c r="AF3803" t="str">
        <f>IF(Table1[[#This Row],[Performance Score]]&gt;=80,"High Performer","Low Performer")</f>
        <v>High Performer</v>
      </c>
      <c r="AG3803" t="str" cm="1">
        <f t="array" aca="1" ref="AG3803" ca="1">_xlfn.IFS(Table1[[#This Row],[Experience]]&lt;=3,"Junior",Table1[[#This Row],[Experience]]&lt;=7,"Mid Level",Table1[[#This Row],[Experience]]&gt;=7,"Senior")</f>
        <v>Mid Level</v>
      </c>
      <c r="AH3803" t="str">
        <f>IF(Table1[[#This Row],[Attendance %]]&gt;75,"OK","Below 75")</f>
        <v>OK</v>
      </c>
      <c r="AI3803" t="b">
        <f>ISBLANK(Table1[[#This Row],[Employee ID]])</f>
        <v>0</v>
      </c>
      <c r="AJ3803" t="b">
        <f>ISNUMBER(Table1[[#This Row],[Total Salary  ]])</f>
        <v>1</v>
      </c>
      <c r="AK3803" t="str">
        <f>IFERROR(_xlfn.XLOOKUP(Table1[[#This Row],[Manager ID]],MANAGERS!A:A,MANAGERS!B:B),"Not Found")</f>
        <v>Manager_15</v>
      </c>
    </row>
    <row r="3804" spans="1:37" x14ac:dyDescent="0.2">
      <c r="A3804" t="s">
        <v>2293</v>
      </c>
      <c r="B3804" t="s">
        <v>14</v>
      </c>
      <c r="C3804" t="s">
        <v>21</v>
      </c>
      <c r="D3804" t="s">
        <v>81</v>
      </c>
      <c r="E3804" t="s">
        <v>26</v>
      </c>
      <c r="F3804" s="1">
        <v>45072</v>
      </c>
      <c r="G3804" s="1">
        <v>34313</v>
      </c>
      <c r="H3804">
        <v>40565</v>
      </c>
      <c r="I3804">
        <v>24522</v>
      </c>
      <c r="J3804">
        <v>87</v>
      </c>
      <c r="K3804">
        <v>86</v>
      </c>
      <c r="L3804" t="s">
        <v>37</v>
      </c>
      <c r="M3804">
        <v>107</v>
      </c>
      <c r="N3804">
        <f>Table1[[#This Row],[Basic Salary]]+Table1[[#This Row],[Bonus]]</f>
        <v>65087</v>
      </c>
      <c r="O3804" s="2">
        <f>Table1[[#This Row],[Bonus]]/Table1[[#This Row],[Basic Salary]]</f>
        <v>0.60451127819548878</v>
      </c>
      <c r="P3804">
        <f ca="1">DATEDIF(Table1[[#This Row],[Date of Birth]],TODAY(),"Y")</f>
        <v>32</v>
      </c>
      <c r="Q3804">
        <f ca="1">DATEDIF(Table1[[#This Row],[Joining Date]],TODAY(),"Y")</f>
        <v>3</v>
      </c>
      <c r="R3804" t="str">
        <f ca="1">IF(YEAR(Table1[[#This Row],[Joining Date]])=YEAR(TODAY()),"Yes","No")</f>
        <v>No</v>
      </c>
      <c r="S3804" t="str">
        <f ca="1">IF(Table1[[#This Row],[Experience]]&gt;5,"Yes","No")</f>
        <v>No</v>
      </c>
      <c r="T3804" t="str">
        <f>TEXT(Table1[[#This Row],[Joining Date]],"mmmm")</f>
        <v>May</v>
      </c>
      <c r="U3804" t="str">
        <f>TEXT(Table1[[#This Row],[Joining Date]],"yyyy")</f>
        <v>2023</v>
      </c>
      <c r="V3804" s="5">
        <f ca="1">TODAY()-Table1[[#This Row],[Joining Date]]</f>
        <v>1167</v>
      </c>
      <c r="W3804" t="str">
        <f>LEFT(Table1[[#This Row],[Employee Name]],FIND(" ",Table1[[#This Row],[Employee Name]])-1)</f>
        <v>Nisha</v>
      </c>
      <c r="X3804" t="str">
        <f>RIGHT(Table1[[#This Row],[Employee Name]],LEN(Table1[[#This Row],[Employee Name]])-FIND(" ",Table1[[#This Row],[Employee Name]]))</f>
        <v>Kapoor</v>
      </c>
      <c r="Y3804" t="str">
        <f>Table1[[#This Row],[Department]]&amp;"-"&amp;Table1[[#This Row],[Employee ID]]</f>
        <v>Sales-E02237</v>
      </c>
      <c r="Z3804" t="str">
        <f>LEFT(Table1[[#This Row],[Department]],3)</f>
        <v>Sal</v>
      </c>
      <c r="AA3804" t="str">
        <f>_xlfn.XLOOKUP(Table1[[#This Row],[Manager ID]],MANAGERS!A:A,MANAGERS!B:B)</f>
        <v>Manager_7</v>
      </c>
      <c r="AB3804" t="str" cm="1">
        <f t="array" ref="AB3804">_xlfn.XLOOKUP(Table1[[#This Row],[Manager ID]],Table2[[#All],[Manager ID]],Table2[[#All],[Department Head]])</f>
        <v>Operations</v>
      </c>
      <c r="AC3804" s="2">
        <f>_xlfn.XLOOKUP(Table1[[#This Row],[City]],L:L,O:O)</f>
        <v>0.24036902712549932</v>
      </c>
      <c r="AD3804" t="str" cm="1">
        <f t="array" ref="AD3804">_xlfn.IFS(Table1[[#This Row],[Performance Score]]&gt;=90,"Excellent",Table1[[#This Row],[Performance Score]]&gt;=75,"Good",Table1[[#This Row],[Performance Score]]&gt;=60,"Average",Table1[[#This Row],[Performance Score]]&lt;=60,"Need Improvement")</f>
        <v>Good</v>
      </c>
      <c r="AE3804" t="str">
        <f>IF(AND(Table1[[#This Row],[Attendance %]]&gt;=80,(Table1[[#This Row],[Performance Score]]&gt;=80)),"Eligible","Not Eligible")</f>
        <v>Eligible</v>
      </c>
      <c r="AF3804" t="str">
        <f>IF(Table1[[#This Row],[Performance Score]]&gt;=80,"High Performer","Low Performer")</f>
        <v>High Performer</v>
      </c>
      <c r="AG3804" t="str" cm="1">
        <f t="array" aca="1" ref="AG3804" ca="1">_xlfn.IFS(Table1[[#This Row],[Experience]]&lt;=3,"Junior",Table1[[#This Row],[Experience]]&lt;=7,"Mid Level",Table1[[#This Row],[Experience]]&gt;=7,"Senior")</f>
        <v>Junior</v>
      </c>
      <c r="AH3804" t="str">
        <f>IF(Table1[[#This Row],[Attendance %]]&gt;75,"OK","Below 75")</f>
        <v>OK</v>
      </c>
      <c r="AI3804" t="b">
        <f>ISBLANK(Table1[[#This Row],[Employee ID]])</f>
        <v>0</v>
      </c>
      <c r="AJ3804" t="b">
        <f>ISNUMBER(Table1[[#This Row],[Total Salary  ]])</f>
        <v>1</v>
      </c>
      <c r="AK3804" t="str">
        <f>IFERROR(_xlfn.XLOOKUP(Table1[[#This Row],[Manager ID]],MANAGERS!A:A,MANAGERS!B:B),"Not Found")</f>
        <v>Manager_7</v>
      </c>
    </row>
    <row r="3805" spans="1:37" x14ac:dyDescent="0.2">
      <c r="A3805" t="s">
        <v>685</v>
      </c>
      <c r="B3805" t="s">
        <v>48</v>
      </c>
      <c r="C3805" t="s">
        <v>15</v>
      </c>
      <c r="D3805" t="s">
        <v>33</v>
      </c>
      <c r="E3805" t="s">
        <v>17</v>
      </c>
      <c r="F3805" s="1">
        <v>45319</v>
      </c>
      <c r="G3805" s="1">
        <v>37961</v>
      </c>
      <c r="H3805">
        <v>35295</v>
      </c>
      <c r="I3805">
        <v>29764</v>
      </c>
      <c r="J3805">
        <v>89</v>
      </c>
      <c r="K3805">
        <v>76</v>
      </c>
      <c r="L3805" t="s">
        <v>37</v>
      </c>
      <c r="M3805">
        <v>103</v>
      </c>
      <c r="N3805">
        <f>Table1[[#This Row],[Basic Salary]]+Table1[[#This Row],[Bonus]]</f>
        <v>65059</v>
      </c>
      <c r="O3805" s="2">
        <f>Table1[[#This Row],[Bonus]]/Table1[[#This Row],[Basic Salary]]</f>
        <v>0.84329225102705763</v>
      </c>
      <c r="P3805">
        <f ca="1">DATEDIF(Table1[[#This Row],[Date of Birth]],TODAY(),"Y")</f>
        <v>22</v>
      </c>
      <c r="Q3805">
        <f ca="1">DATEDIF(Table1[[#This Row],[Joining Date]],TODAY(),"Y")</f>
        <v>2</v>
      </c>
      <c r="R3805" t="str">
        <f ca="1">IF(YEAR(Table1[[#This Row],[Joining Date]])=YEAR(TODAY()),"Yes","No")</f>
        <v>No</v>
      </c>
      <c r="S3805" t="str">
        <f ca="1">IF(Table1[[#This Row],[Experience]]&gt;5,"Yes","No")</f>
        <v>No</v>
      </c>
      <c r="T3805" t="str">
        <f>TEXT(Table1[[#This Row],[Joining Date]],"mmmm")</f>
        <v>January</v>
      </c>
      <c r="U3805" t="str">
        <f>TEXT(Table1[[#This Row],[Joining Date]],"yyyy")</f>
        <v>2024</v>
      </c>
      <c r="V3805" s="5">
        <f ca="1">TODAY()-Table1[[#This Row],[Joining Date]]</f>
        <v>920</v>
      </c>
      <c r="W3805" t="str">
        <f>LEFT(Table1[[#This Row],[Employee Name]],FIND(" ",Table1[[#This Row],[Employee Name]])-1)</f>
        <v>Aditya</v>
      </c>
      <c r="X3805" t="str">
        <f>RIGHT(Table1[[#This Row],[Employee Name]],LEN(Table1[[#This Row],[Employee Name]])-FIND(" ",Table1[[#This Row],[Employee Name]]))</f>
        <v>Kapoor</v>
      </c>
      <c r="Y3805" t="str">
        <f>Table1[[#This Row],[Department]]&amp;"-"&amp;Table1[[#This Row],[Employee ID]]</f>
        <v>Marketing-E00629</v>
      </c>
      <c r="Z3805" t="str">
        <f>LEFT(Table1[[#This Row],[Department]],3)</f>
        <v>Mar</v>
      </c>
      <c r="AA3805" t="str">
        <f>_xlfn.XLOOKUP(Table1[[#This Row],[Manager ID]],MANAGERS!A:A,MANAGERS!B:B)</f>
        <v>Manager_3</v>
      </c>
      <c r="AB3805" t="str" cm="1">
        <f t="array" ref="AB3805">_xlfn.XLOOKUP(Table1[[#This Row],[Manager ID]],Table2[[#All],[Manager ID]],Table2[[#All],[Department Head]])</f>
        <v>IT</v>
      </c>
      <c r="AC3805" s="2">
        <f>_xlfn.XLOOKUP(Table1[[#This Row],[City]],L:L,O:O)</f>
        <v>0.24036902712549932</v>
      </c>
      <c r="AD3805" t="str" cm="1">
        <f t="array" ref="AD3805">_xlfn.IFS(Table1[[#This Row],[Performance Score]]&gt;=90,"Excellent",Table1[[#This Row],[Performance Score]]&gt;=75,"Good",Table1[[#This Row],[Performance Score]]&gt;=60,"Average",Table1[[#This Row],[Performance Score]]&lt;=60,"Need Improvement")</f>
        <v>Good</v>
      </c>
      <c r="AE3805" t="str">
        <f>IF(AND(Table1[[#This Row],[Attendance %]]&gt;=80,(Table1[[#This Row],[Performance Score]]&gt;=80)),"Eligible","Not Eligible")</f>
        <v>Not Eligible</v>
      </c>
      <c r="AF3805" t="str">
        <f>IF(Table1[[#This Row],[Performance Score]]&gt;=80,"High Performer","Low Performer")</f>
        <v>Low Performer</v>
      </c>
      <c r="AG3805" t="str" cm="1">
        <f t="array" aca="1" ref="AG3805" ca="1">_xlfn.IFS(Table1[[#This Row],[Experience]]&lt;=3,"Junior",Table1[[#This Row],[Experience]]&lt;=7,"Mid Level",Table1[[#This Row],[Experience]]&gt;=7,"Senior")</f>
        <v>Junior</v>
      </c>
      <c r="AH3805" t="str">
        <f>IF(Table1[[#This Row],[Attendance %]]&gt;75,"OK","Below 75")</f>
        <v>OK</v>
      </c>
      <c r="AI3805" t="b">
        <f>ISBLANK(Table1[[#This Row],[Employee ID]])</f>
        <v>0</v>
      </c>
      <c r="AJ3805" t="b">
        <f>ISNUMBER(Table1[[#This Row],[Total Salary  ]])</f>
        <v>1</v>
      </c>
      <c r="AK3805" t="str">
        <f>IFERROR(_xlfn.XLOOKUP(Table1[[#This Row],[Manager ID]],MANAGERS!A:A,MANAGERS!B:B),"Not Found")</f>
        <v>Manager_3</v>
      </c>
    </row>
    <row r="3806" spans="1:37" x14ac:dyDescent="0.2">
      <c r="A3806" t="s">
        <v>3496</v>
      </c>
      <c r="B3806" t="s">
        <v>75</v>
      </c>
      <c r="C3806" t="s">
        <v>15</v>
      </c>
      <c r="D3806" t="s">
        <v>33</v>
      </c>
      <c r="E3806" t="s">
        <v>17</v>
      </c>
      <c r="F3806" s="1">
        <v>43057</v>
      </c>
      <c r="G3806" s="1">
        <v>34834</v>
      </c>
      <c r="H3806">
        <v>48184</v>
      </c>
      <c r="I3806">
        <v>16855</v>
      </c>
      <c r="J3806">
        <v>89</v>
      </c>
      <c r="K3806">
        <v>53</v>
      </c>
      <c r="L3806" t="s">
        <v>27</v>
      </c>
      <c r="M3806">
        <v>118</v>
      </c>
      <c r="N3806">
        <f>Table1[[#This Row],[Basic Salary]]+Table1[[#This Row],[Bonus]]</f>
        <v>65039</v>
      </c>
      <c r="O3806" s="2">
        <f>Table1[[#This Row],[Bonus]]/Table1[[#This Row],[Basic Salary]]</f>
        <v>0.34980491449443801</v>
      </c>
      <c r="P3806">
        <f ca="1">DATEDIF(Table1[[#This Row],[Date of Birth]],TODAY(),"Y")</f>
        <v>31</v>
      </c>
      <c r="Q3806">
        <f ca="1">DATEDIF(Table1[[#This Row],[Joining Date]],TODAY(),"Y")</f>
        <v>8</v>
      </c>
      <c r="R3806" t="str">
        <f ca="1">IF(YEAR(Table1[[#This Row],[Joining Date]])=YEAR(TODAY()),"Yes","No")</f>
        <v>No</v>
      </c>
      <c r="S3806" t="str">
        <f ca="1">IF(Table1[[#This Row],[Experience]]&gt;5,"Yes","No")</f>
        <v>Yes</v>
      </c>
      <c r="T3806" t="str">
        <f>TEXT(Table1[[#This Row],[Joining Date]],"mmmm")</f>
        <v>November</v>
      </c>
      <c r="U3806" t="str">
        <f>TEXT(Table1[[#This Row],[Joining Date]],"yyyy")</f>
        <v>2017</v>
      </c>
      <c r="V3806" s="5">
        <f ca="1">TODAY()-Table1[[#This Row],[Joining Date]]</f>
        <v>3182</v>
      </c>
      <c r="W3806" t="str">
        <f>LEFT(Table1[[#This Row],[Employee Name]],FIND(" ",Table1[[#This Row],[Employee Name]])-1)</f>
        <v>Ishita</v>
      </c>
      <c r="X3806" t="str">
        <f>RIGHT(Table1[[#This Row],[Employee Name]],LEN(Table1[[#This Row],[Employee Name]])-FIND(" ",Table1[[#This Row],[Employee Name]]))</f>
        <v>Roy</v>
      </c>
      <c r="Y3806" t="str">
        <f>Table1[[#This Row],[Department]]&amp;"-"&amp;Table1[[#This Row],[Employee ID]]</f>
        <v>Marketing-E03440</v>
      </c>
      <c r="Z3806" t="str">
        <f>LEFT(Table1[[#This Row],[Department]],3)</f>
        <v>Mar</v>
      </c>
      <c r="AA3806" t="str">
        <f>_xlfn.XLOOKUP(Table1[[#This Row],[Manager ID]],MANAGERS!A:A,MANAGERS!B:B)</f>
        <v>Manager_18</v>
      </c>
      <c r="AB3806" t="str" cm="1">
        <f t="array" ref="AB3806">_xlfn.XLOOKUP(Table1[[#This Row],[Manager ID]],Table2[[#All],[Manager ID]],Table2[[#All],[Department Head]])</f>
        <v>Support</v>
      </c>
      <c r="AC3806" s="2">
        <f>_xlfn.XLOOKUP(Table1[[#This Row],[City]],L:L,O:O)</f>
        <v>0.23674293405114402</v>
      </c>
      <c r="AD3806" t="str" cm="1">
        <f t="array" ref="AD3806">_xlfn.IFS(Table1[[#This Row],[Performance Score]]&gt;=90,"Excellent",Table1[[#This Row],[Performance Score]]&gt;=75,"Good",Table1[[#This Row],[Performance Score]]&gt;=60,"Average",Table1[[#This Row],[Performance Score]]&lt;=60,"Need Improvement")</f>
        <v>Need Improvement</v>
      </c>
      <c r="AE3806" t="str">
        <f>IF(AND(Table1[[#This Row],[Attendance %]]&gt;=80,(Table1[[#This Row],[Performance Score]]&gt;=80)),"Eligible","Not Eligible")</f>
        <v>Not Eligible</v>
      </c>
      <c r="AF3806" t="str">
        <f>IF(Table1[[#This Row],[Performance Score]]&gt;=80,"High Performer","Low Performer")</f>
        <v>Low Performer</v>
      </c>
      <c r="AG3806" t="str" cm="1">
        <f t="array" aca="1" ref="AG3806" ca="1">_xlfn.IFS(Table1[[#This Row],[Experience]]&lt;=3,"Junior",Table1[[#This Row],[Experience]]&lt;=7,"Mid Level",Table1[[#This Row],[Experience]]&gt;=7,"Senior")</f>
        <v>Senior</v>
      </c>
      <c r="AH3806" t="str">
        <f>IF(Table1[[#This Row],[Attendance %]]&gt;75,"OK","Below 75")</f>
        <v>OK</v>
      </c>
      <c r="AI3806" t="b">
        <f>ISBLANK(Table1[[#This Row],[Employee ID]])</f>
        <v>0</v>
      </c>
      <c r="AJ3806" t="b">
        <f>ISNUMBER(Table1[[#This Row],[Total Salary  ]])</f>
        <v>1</v>
      </c>
      <c r="AK3806" t="str">
        <f>IFERROR(_xlfn.XLOOKUP(Table1[[#This Row],[Manager ID]],MANAGERS!A:A,MANAGERS!B:B),"Not Found")</f>
        <v>Manager_18</v>
      </c>
    </row>
    <row r="3807" spans="1:37" x14ac:dyDescent="0.2">
      <c r="A3807" t="s">
        <v>1661</v>
      </c>
      <c r="B3807" t="s">
        <v>71</v>
      </c>
      <c r="C3807" t="s">
        <v>15</v>
      </c>
      <c r="D3807" t="s">
        <v>40</v>
      </c>
      <c r="E3807" t="s">
        <v>65</v>
      </c>
      <c r="F3807" s="1">
        <v>42063</v>
      </c>
      <c r="G3807" s="1">
        <v>31065</v>
      </c>
      <c r="H3807">
        <v>36284</v>
      </c>
      <c r="I3807">
        <v>28750</v>
      </c>
      <c r="J3807">
        <v>75</v>
      </c>
      <c r="K3807">
        <v>69</v>
      </c>
      <c r="L3807" t="s">
        <v>34</v>
      </c>
      <c r="M3807">
        <v>119</v>
      </c>
      <c r="N3807">
        <f>Table1[[#This Row],[Basic Salary]]+Table1[[#This Row],[Bonus]]</f>
        <v>65034</v>
      </c>
      <c r="O3807" s="2">
        <f>Table1[[#This Row],[Bonus]]/Table1[[#This Row],[Basic Salary]]</f>
        <v>0.79236026898908607</v>
      </c>
      <c r="P3807">
        <f ca="1">DATEDIF(Table1[[#This Row],[Date of Birth]],TODAY(),"Y")</f>
        <v>41</v>
      </c>
      <c r="Q3807">
        <f ca="1">DATEDIF(Table1[[#This Row],[Joining Date]],TODAY(),"Y")</f>
        <v>11</v>
      </c>
      <c r="R3807" t="str">
        <f ca="1">IF(YEAR(Table1[[#This Row],[Joining Date]])=YEAR(TODAY()),"Yes","No")</f>
        <v>No</v>
      </c>
      <c r="S3807" t="str">
        <f ca="1">IF(Table1[[#This Row],[Experience]]&gt;5,"Yes","No")</f>
        <v>Yes</v>
      </c>
      <c r="T3807" t="str">
        <f>TEXT(Table1[[#This Row],[Joining Date]],"mmmm")</f>
        <v>February</v>
      </c>
      <c r="U3807" t="str">
        <f>TEXT(Table1[[#This Row],[Joining Date]],"yyyy")</f>
        <v>2015</v>
      </c>
      <c r="V3807" s="5">
        <f ca="1">TODAY()-Table1[[#This Row],[Joining Date]]</f>
        <v>4176</v>
      </c>
      <c r="W3807" t="str">
        <f>LEFT(Table1[[#This Row],[Employee Name]],FIND(" ",Table1[[#This Row],[Employee Name]])-1)</f>
        <v>Sneha</v>
      </c>
      <c r="X3807" t="str">
        <f>RIGHT(Table1[[#This Row],[Employee Name]],LEN(Table1[[#This Row],[Employee Name]])-FIND(" ",Table1[[#This Row],[Employee Name]]))</f>
        <v>Iyer</v>
      </c>
      <c r="Y3807" t="str">
        <f>Table1[[#This Row],[Department]]&amp;"-"&amp;Table1[[#This Row],[Employee ID]]</f>
        <v>IT-E01605</v>
      </c>
      <c r="Z3807" t="str">
        <f>LEFT(Table1[[#This Row],[Department]],3)</f>
        <v>IT</v>
      </c>
      <c r="AA3807" t="str">
        <f>_xlfn.XLOOKUP(Table1[[#This Row],[Manager ID]],MANAGERS!A:A,MANAGERS!B:B)</f>
        <v>Manager_19</v>
      </c>
      <c r="AB3807" t="str" cm="1">
        <f t="array" ref="AB3807">_xlfn.XLOOKUP(Table1[[#This Row],[Manager ID]],Table2[[#All],[Manager ID]],Table2[[#All],[Department Head]])</f>
        <v>Support</v>
      </c>
      <c r="AC3807" s="2">
        <f>_xlfn.XLOOKUP(Table1[[#This Row],[City]],L:L,O:O)</f>
        <v>0.24030340748661314</v>
      </c>
      <c r="AD3807" t="str" cm="1">
        <f t="array" ref="AD3807">_xlfn.IFS(Table1[[#This Row],[Performance Score]]&gt;=90,"Excellent",Table1[[#This Row],[Performance Score]]&gt;=75,"Good",Table1[[#This Row],[Performance Score]]&gt;=60,"Average",Table1[[#This Row],[Performance Score]]&lt;=60,"Need Improvement")</f>
        <v>Average</v>
      </c>
      <c r="AE3807" t="str">
        <f>IF(AND(Table1[[#This Row],[Attendance %]]&gt;=80,(Table1[[#This Row],[Performance Score]]&gt;=80)),"Eligible","Not Eligible")</f>
        <v>Not Eligible</v>
      </c>
      <c r="AF3807" t="str">
        <f>IF(Table1[[#This Row],[Performance Score]]&gt;=80,"High Performer","Low Performer")</f>
        <v>Low Performer</v>
      </c>
      <c r="AG3807" t="str" cm="1">
        <f t="array" aca="1" ref="AG3807" ca="1">_xlfn.IFS(Table1[[#This Row],[Experience]]&lt;=3,"Junior",Table1[[#This Row],[Experience]]&lt;=7,"Mid Level",Table1[[#This Row],[Experience]]&gt;=7,"Senior")</f>
        <v>Senior</v>
      </c>
      <c r="AH3807" t="str">
        <f>IF(Table1[[#This Row],[Attendance %]]&gt;75,"OK","Below 75")</f>
        <v>Below 75</v>
      </c>
      <c r="AI3807" t="b">
        <f>ISBLANK(Table1[[#This Row],[Employee ID]])</f>
        <v>0</v>
      </c>
      <c r="AJ3807" t="b">
        <f>ISNUMBER(Table1[[#This Row],[Total Salary  ]])</f>
        <v>1</v>
      </c>
      <c r="AK3807" t="str">
        <f>IFERROR(_xlfn.XLOOKUP(Table1[[#This Row],[Manager ID]],MANAGERS!A:A,MANAGERS!B:B),"Not Found")</f>
        <v>Manager_19</v>
      </c>
    </row>
    <row r="3808" spans="1:37" x14ac:dyDescent="0.2">
      <c r="A3808" t="s">
        <v>2951</v>
      </c>
      <c r="B3808" t="s">
        <v>20</v>
      </c>
      <c r="C3808" t="s">
        <v>15</v>
      </c>
      <c r="D3808" t="s">
        <v>43</v>
      </c>
      <c r="E3808" t="s">
        <v>30</v>
      </c>
      <c r="F3808" s="1">
        <v>43151</v>
      </c>
      <c r="G3808" s="1">
        <v>32636</v>
      </c>
      <c r="H3808">
        <v>43774</v>
      </c>
      <c r="I3808">
        <v>21236</v>
      </c>
      <c r="J3808">
        <v>67</v>
      </c>
      <c r="K3808">
        <v>65</v>
      </c>
      <c r="L3808" t="s">
        <v>18</v>
      </c>
      <c r="M3808">
        <v>107</v>
      </c>
      <c r="N3808">
        <f>Table1[[#This Row],[Basic Salary]]+Table1[[#This Row],[Bonus]]</f>
        <v>65010</v>
      </c>
      <c r="O3808" s="2">
        <f>Table1[[#This Row],[Bonus]]/Table1[[#This Row],[Basic Salary]]</f>
        <v>0.48512815826746469</v>
      </c>
      <c r="P3808">
        <f ca="1">DATEDIF(Table1[[#This Row],[Date of Birth]],TODAY(),"Y")</f>
        <v>37</v>
      </c>
      <c r="Q3808">
        <f ca="1">DATEDIF(Table1[[#This Row],[Joining Date]],TODAY(),"Y")</f>
        <v>8</v>
      </c>
      <c r="R3808" t="str">
        <f ca="1">IF(YEAR(Table1[[#This Row],[Joining Date]])=YEAR(TODAY()),"Yes","No")</f>
        <v>No</v>
      </c>
      <c r="S3808" t="str">
        <f ca="1">IF(Table1[[#This Row],[Experience]]&gt;5,"Yes","No")</f>
        <v>Yes</v>
      </c>
      <c r="T3808" t="str">
        <f>TEXT(Table1[[#This Row],[Joining Date]],"mmmm")</f>
        <v>February</v>
      </c>
      <c r="U3808" t="str">
        <f>TEXT(Table1[[#This Row],[Joining Date]],"yyyy")</f>
        <v>2018</v>
      </c>
      <c r="V3808" s="5">
        <f ca="1">TODAY()-Table1[[#This Row],[Joining Date]]</f>
        <v>3088</v>
      </c>
      <c r="W3808" t="str">
        <f>LEFT(Table1[[#This Row],[Employee Name]],FIND(" ",Table1[[#This Row],[Employee Name]])-1)</f>
        <v>Rahul</v>
      </c>
      <c r="X3808" t="str">
        <f>RIGHT(Table1[[#This Row],[Employee Name]],LEN(Table1[[#This Row],[Employee Name]])-FIND(" ",Table1[[#This Row],[Employee Name]]))</f>
        <v>Verma</v>
      </c>
      <c r="Y3808" t="str">
        <f>Table1[[#This Row],[Department]]&amp;"-"&amp;Table1[[#This Row],[Employee ID]]</f>
        <v>Operations-E02895</v>
      </c>
      <c r="Z3808" t="str">
        <f>LEFT(Table1[[#This Row],[Department]],3)</f>
        <v>Ope</v>
      </c>
      <c r="AA3808" t="str">
        <f>_xlfn.XLOOKUP(Table1[[#This Row],[Manager ID]],MANAGERS!A:A,MANAGERS!B:B)</f>
        <v>Manager_7</v>
      </c>
      <c r="AB3808" t="str" cm="1">
        <f t="array" ref="AB3808">_xlfn.XLOOKUP(Table1[[#This Row],[Manager ID]],Table2[[#All],[Manager ID]],Table2[[#All],[Department Head]])</f>
        <v>Operations</v>
      </c>
      <c r="AC3808" s="2">
        <f>_xlfn.XLOOKUP(Table1[[#This Row],[City]],L:L,O:O)</f>
        <v>0.21356479274849693</v>
      </c>
      <c r="AD3808" t="str" cm="1">
        <f t="array" ref="AD3808">_xlfn.IFS(Table1[[#This Row],[Performance Score]]&gt;=90,"Excellent",Table1[[#This Row],[Performance Score]]&gt;=75,"Good",Table1[[#This Row],[Performance Score]]&gt;=60,"Average",Table1[[#This Row],[Performance Score]]&lt;=60,"Need Improvement")</f>
        <v>Average</v>
      </c>
      <c r="AE3808" t="str">
        <f>IF(AND(Table1[[#This Row],[Attendance %]]&gt;=80,(Table1[[#This Row],[Performance Score]]&gt;=80)),"Eligible","Not Eligible")</f>
        <v>Not Eligible</v>
      </c>
      <c r="AF3808" t="str">
        <f>IF(Table1[[#This Row],[Performance Score]]&gt;=80,"High Performer","Low Performer")</f>
        <v>Low Performer</v>
      </c>
      <c r="AG3808" t="str" cm="1">
        <f t="array" aca="1" ref="AG3808" ca="1">_xlfn.IFS(Table1[[#This Row],[Experience]]&lt;=3,"Junior",Table1[[#This Row],[Experience]]&lt;=7,"Mid Level",Table1[[#This Row],[Experience]]&gt;=7,"Senior")</f>
        <v>Senior</v>
      </c>
      <c r="AH3808" t="str">
        <f>IF(Table1[[#This Row],[Attendance %]]&gt;75,"OK","Below 75")</f>
        <v>Below 75</v>
      </c>
      <c r="AI3808" t="b">
        <f>ISBLANK(Table1[[#This Row],[Employee ID]])</f>
        <v>0</v>
      </c>
      <c r="AJ3808" t="b">
        <f>ISNUMBER(Table1[[#This Row],[Total Salary  ]])</f>
        <v>1</v>
      </c>
      <c r="AK3808" t="str">
        <f>IFERROR(_xlfn.XLOOKUP(Table1[[#This Row],[Manager ID]],MANAGERS!A:A,MANAGERS!B:B),"Not Found")</f>
        <v>Manager_7</v>
      </c>
    </row>
    <row r="3809" spans="1:37" x14ac:dyDescent="0.2">
      <c r="A3809" t="s">
        <v>1597</v>
      </c>
      <c r="B3809" t="s">
        <v>85</v>
      </c>
      <c r="C3809" t="s">
        <v>21</v>
      </c>
      <c r="D3809" t="s">
        <v>16</v>
      </c>
      <c r="E3809" t="s">
        <v>51</v>
      </c>
      <c r="F3809" s="1">
        <v>42659</v>
      </c>
      <c r="G3809" s="1">
        <v>31711</v>
      </c>
      <c r="H3809">
        <v>46398</v>
      </c>
      <c r="I3809">
        <v>18604</v>
      </c>
      <c r="J3809">
        <v>67</v>
      </c>
      <c r="K3809">
        <v>74</v>
      </c>
      <c r="L3809" t="s">
        <v>23</v>
      </c>
      <c r="M3809">
        <v>114</v>
      </c>
      <c r="N3809">
        <f>Table1[[#This Row],[Basic Salary]]+Table1[[#This Row],[Bonus]]</f>
        <v>65002</v>
      </c>
      <c r="O3809" s="2">
        <f>Table1[[#This Row],[Bonus]]/Table1[[#This Row],[Basic Salary]]</f>
        <v>0.40096555886029572</v>
      </c>
      <c r="P3809">
        <f ca="1">DATEDIF(Table1[[#This Row],[Date of Birth]],TODAY(),"Y")</f>
        <v>39</v>
      </c>
      <c r="Q3809">
        <f ca="1">DATEDIF(Table1[[#This Row],[Joining Date]],TODAY(),"Y")</f>
        <v>9</v>
      </c>
      <c r="R3809" t="str">
        <f ca="1">IF(YEAR(Table1[[#This Row],[Joining Date]])=YEAR(TODAY()),"Yes","No")</f>
        <v>No</v>
      </c>
      <c r="S3809" t="str">
        <f ca="1">IF(Table1[[#This Row],[Experience]]&gt;5,"Yes","No")</f>
        <v>Yes</v>
      </c>
      <c r="T3809" t="str">
        <f>TEXT(Table1[[#This Row],[Joining Date]],"mmmm")</f>
        <v>October</v>
      </c>
      <c r="U3809" t="str">
        <f>TEXT(Table1[[#This Row],[Joining Date]],"yyyy")</f>
        <v>2016</v>
      </c>
      <c r="V3809" s="5">
        <f ca="1">TODAY()-Table1[[#This Row],[Joining Date]]</f>
        <v>3580</v>
      </c>
      <c r="W3809" t="str">
        <f>LEFT(Table1[[#This Row],[Employee Name]],FIND(" ",Table1[[#This Row],[Employee Name]])-1)</f>
        <v>Pooja</v>
      </c>
      <c r="X3809" t="str">
        <f>RIGHT(Table1[[#This Row],[Employee Name]],LEN(Table1[[#This Row],[Employee Name]])-FIND(" ",Table1[[#This Row],[Employee Name]]))</f>
        <v>Das</v>
      </c>
      <c r="Y3809" t="str">
        <f>Table1[[#This Row],[Department]]&amp;"-"&amp;Table1[[#This Row],[Employee ID]]</f>
        <v>HR-E01541</v>
      </c>
      <c r="Z3809" t="str">
        <f>LEFT(Table1[[#This Row],[Department]],3)</f>
        <v>HR</v>
      </c>
      <c r="AA3809" t="str">
        <f>_xlfn.XLOOKUP(Table1[[#This Row],[Manager ID]],MANAGERS!A:A,MANAGERS!B:B)</f>
        <v>Manager_14</v>
      </c>
      <c r="AB3809" t="str" cm="1">
        <f t="array" ref="AB3809">_xlfn.XLOOKUP(Table1[[#This Row],[Manager ID]],Table2[[#All],[Manager ID]],Table2[[#All],[Department Head]])</f>
        <v>Marketing</v>
      </c>
      <c r="AC3809" s="2">
        <f>_xlfn.XLOOKUP(Table1[[#This Row],[City]],L:L,O:O)</f>
        <v>0.23486488519629886</v>
      </c>
      <c r="AD3809" t="str" cm="1">
        <f t="array" ref="AD3809">_xlfn.IFS(Table1[[#This Row],[Performance Score]]&gt;=90,"Excellent",Table1[[#This Row],[Performance Score]]&gt;=75,"Good",Table1[[#This Row],[Performance Score]]&gt;=60,"Average",Table1[[#This Row],[Performance Score]]&lt;=60,"Need Improvement")</f>
        <v>Average</v>
      </c>
      <c r="AE3809" t="str">
        <f>IF(AND(Table1[[#This Row],[Attendance %]]&gt;=80,(Table1[[#This Row],[Performance Score]]&gt;=80)),"Eligible","Not Eligible")</f>
        <v>Not Eligible</v>
      </c>
      <c r="AF3809" t="str">
        <f>IF(Table1[[#This Row],[Performance Score]]&gt;=80,"High Performer","Low Performer")</f>
        <v>Low Performer</v>
      </c>
      <c r="AG3809" t="str" cm="1">
        <f t="array" aca="1" ref="AG3809" ca="1">_xlfn.IFS(Table1[[#This Row],[Experience]]&lt;=3,"Junior",Table1[[#This Row],[Experience]]&lt;=7,"Mid Level",Table1[[#This Row],[Experience]]&gt;=7,"Senior")</f>
        <v>Senior</v>
      </c>
      <c r="AH3809" t="str">
        <f>IF(Table1[[#This Row],[Attendance %]]&gt;75,"OK","Below 75")</f>
        <v>Below 75</v>
      </c>
      <c r="AI3809" t="b">
        <f>ISBLANK(Table1[[#This Row],[Employee ID]])</f>
        <v>0</v>
      </c>
      <c r="AJ3809" t="b">
        <f>ISNUMBER(Table1[[#This Row],[Total Salary  ]])</f>
        <v>1</v>
      </c>
      <c r="AK3809" t="str">
        <f>IFERROR(_xlfn.XLOOKUP(Table1[[#This Row],[Manager ID]],MANAGERS!A:A,MANAGERS!B:B),"Not Found")</f>
        <v>Manager_14</v>
      </c>
    </row>
    <row r="3810" spans="1:37" x14ac:dyDescent="0.2">
      <c r="A3810" t="s">
        <v>4711</v>
      </c>
      <c r="B3810" t="s">
        <v>87</v>
      </c>
      <c r="C3810" t="s">
        <v>15</v>
      </c>
      <c r="D3810" t="s">
        <v>16</v>
      </c>
      <c r="E3810" t="s">
        <v>65</v>
      </c>
      <c r="F3810" s="1">
        <v>43318</v>
      </c>
      <c r="G3810" s="1">
        <v>30919</v>
      </c>
      <c r="H3810">
        <v>38366</v>
      </c>
      <c r="I3810">
        <v>26617</v>
      </c>
      <c r="J3810">
        <v>100</v>
      </c>
      <c r="K3810">
        <v>44</v>
      </c>
      <c r="L3810" t="s">
        <v>37</v>
      </c>
      <c r="M3810">
        <v>107</v>
      </c>
      <c r="N3810">
        <f>Table1[[#This Row],[Basic Salary]]+Table1[[#This Row],[Bonus]]</f>
        <v>64983</v>
      </c>
      <c r="O3810" s="2">
        <f>Table1[[#This Row],[Bonus]]/Table1[[#This Row],[Basic Salary]]</f>
        <v>0.69376531303758537</v>
      </c>
      <c r="P3810">
        <f ca="1">DATEDIF(Table1[[#This Row],[Date of Birth]],TODAY(),"Y")</f>
        <v>41</v>
      </c>
      <c r="Q3810">
        <f ca="1">DATEDIF(Table1[[#This Row],[Joining Date]],TODAY(),"Y")</f>
        <v>7</v>
      </c>
      <c r="R3810" t="str">
        <f ca="1">IF(YEAR(Table1[[#This Row],[Joining Date]])=YEAR(TODAY()),"Yes","No")</f>
        <v>No</v>
      </c>
      <c r="S3810" t="str">
        <f ca="1">IF(Table1[[#This Row],[Experience]]&gt;5,"Yes","No")</f>
        <v>Yes</v>
      </c>
      <c r="T3810" t="str">
        <f>TEXT(Table1[[#This Row],[Joining Date]],"mmmm")</f>
        <v>August</v>
      </c>
      <c r="U3810" t="str">
        <f>TEXT(Table1[[#This Row],[Joining Date]],"yyyy")</f>
        <v>2018</v>
      </c>
      <c r="V3810" s="5">
        <f ca="1">TODAY()-Table1[[#This Row],[Joining Date]]</f>
        <v>2921</v>
      </c>
      <c r="W3810" t="str">
        <f>LEFT(Table1[[#This Row],[Employee Name]],FIND(" ",Table1[[#This Row],[Employee Name]])-1)</f>
        <v>Arjun</v>
      </c>
      <c r="X3810" t="str">
        <f>RIGHT(Table1[[#This Row],[Employee Name]],LEN(Table1[[#This Row],[Employee Name]])-FIND(" ",Table1[[#This Row],[Employee Name]]))</f>
        <v>Mehta</v>
      </c>
      <c r="Y3810" t="str">
        <f>Table1[[#This Row],[Department]]&amp;"-"&amp;Table1[[#This Row],[Employee ID]]</f>
        <v>HR-E04655</v>
      </c>
      <c r="Z3810" t="str">
        <f>LEFT(Table1[[#This Row],[Department]],3)</f>
        <v>HR</v>
      </c>
      <c r="AA3810" t="str">
        <f>_xlfn.XLOOKUP(Table1[[#This Row],[Manager ID]],MANAGERS!A:A,MANAGERS!B:B)</f>
        <v>Manager_7</v>
      </c>
      <c r="AB3810" t="str" cm="1">
        <f t="array" ref="AB3810">_xlfn.XLOOKUP(Table1[[#This Row],[Manager ID]],Table2[[#All],[Manager ID]],Table2[[#All],[Department Head]])</f>
        <v>Operations</v>
      </c>
      <c r="AC3810" s="2">
        <f>_xlfn.XLOOKUP(Table1[[#This Row],[City]],L:L,O:O)</f>
        <v>0.24036902712549932</v>
      </c>
      <c r="AD3810" t="str" cm="1">
        <f t="array" ref="AD3810">_xlfn.IFS(Table1[[#This Row],[Performance Score]]&gt;=90,"Excellent",Table1[[#This Row],[Performance Score]]&gt;=75,"Good",Table1[[#This Row],[Performance Score]]&gt;=60,"Average",Table1[[#This Row],[Performance Score]]&lt;=60,"Need Improvement")</f>
        <v>Need Improvement</v>
      </c>
      <c r="AE3810" t="str">
        <f>IF(AND(Table1[[#This Row],[Attendance %]]&gt;=80,(Table1[[#This Row],[Performance Score]]&gt;=80)),"Eligible","Not Eligible")</f>
        <v>Not Eligible</v>
      </c>
      <c r="AF3810" t="str">
        <f>IF(Table1[[#This Row],[Performance Score]]&gt;=80,"High Performer","Low Performer")</f>
        <v>Low Performer</v>
      </c>
      <c r="AG3810" t="str" cm="1">
        <f t="array" aca="1" ref="AG3810" ca="1">_xlfn.IFS(Table1[[#This Row],[Experience]]&lt;=3,"Junior",Table1[[#This Row],[Experience]]&lt;=7,"Mid Level",Table1[[#This Row],[Experience]]&gt;=7,"Senior")</f>
        <v>Mid Level</v>
      </c>
      <c r="AH3810" t="str">
        <f>IF(Table1[[#This Row],[Attendance %]]&gt;75,"OK","Below 75")</f>
        <v>OK</v>
      </c>
      <c r="AI3810" t="b">
        <f>ISBLANK(Table1[[#This Row],[Employee ID]])</f>
        <v>0</v>
      </c>
      <c r="AJ3810" t="b">
        <f>ISNUMBER(Table1[[#This Row],[Total Salary  ]])</f>
        <v>1</v>
      </c>
      <c r="AK3810" t="str">
        <f>IFERROR(_xlfn.XLOOKUP(Table1[[#This Row],[Manager ID]],MANAGERS!A:A,MANAGERS!B:B),"Not Found")</f>
        <v>Manager_7</v>
      </c>
    </row>
    <row r="3811" spans="1:37" x14ac:dyDescent="0.2">
      <c r="A3811" t="s">
        <v>1080</v>
      </c>
      <c r="B3811" t="s">
        <v>48</v>
      </c>
      <c r="C3811" t="s">
        <v>21</v>
      </c>
      <c r="D3811" t="s">
        <v>40</v>
      </c>
      <c r="E3811" t="s">
        <v>22</v>
      </c>
      <c r="F3811" s="1">
        <v>45953</v>
      </c>
      <c r="G3811" s="1">
        <v>39110</v>
      </c>
      <c r="H3811">
        <v>57440</v>
      </c>
      <c r="I3811">
        <v>7540</v>
      </c>
      <c r="J3811">
        <v>77</v>
      </c>
      <c r="K3811">
        <v>47</v>
      </c>
      <c r="L3811" t="s">
        <v>23</v>
      </c>
      <c r="M3811">
        <v>104</v>
      </c>
      <c r="N3811">
        <f>Table1[[#This Row],[Basic Salary]]+Table1[[#This Row],[Bonus]]</f>
        <v>64980</v>
      </c>
      <c r="O3811" s="2">
        <f>Table1[[#This Row],[Bonus]]/Table1[[#This Row],[Basic Salary]]</f>
        <v>0.13126740947075208</v>
      </c>
      <c r="P3811">
        <f ca="1">DATEDIF(Table1[[#This Row],[Date of Birth]],TODAY(),"Y")</f>
        <v>19</v>
      </c>
      <c r="Q3811">
        <f ca="1">DATEDIF(Table1[[#This Row],[Joining Date]],TODAY(),"Y")</f>
        <v>0</v>
      </c>
      <c r="R3811" t="str">
        <f ca="1">IF(YEAR(Table1[[#This Row],[Joining Date]])=YEAR(TODAY()),"Yes","No")</f>
        <v>No</v>
      </c>
      <c r="S3811" t="str">
        <f ca="1">IF(Table1[[#This Row],[Experience]]&gt;5,"Yes","No")</f>
        <v>No</v>
      </c>
      <c r="T3811" t="str">
        <f>TEXT(Table1[[#This Row],[Joining Date]],"mmmm")</f>
        <v>October</v>
      </c>
      <c r="U3811" t="str">
        <f>TEXT(Table1[[#This Row],[Joining Date]],"yyyy")</f>
        <v>2025</v>
      </c>
      <c r="V3811" s="5">
        <f ca="1">TODAY()-Table1[[#This Row],[Joining Date]]</f>
        <v>286</v>
      </c>
      <c r="W3811" t="str">
        <f>LEFT(Table1[[#This Row],[Employee Name]],FIND(" ",Table1[[#This Row],[Employee Name]])-1)</f>
        <v>Aditya</v>
      </c>
      <c r="X3811" t="str">
        <f>RIGHT(Table1[[#This Row],[Employee Name]],LEN(Table1[[#This Row],[Employee Name]])-FIND(" ",Table1[[#This Row],[Employee Name]]))</f>
        <v>Kapoor</v>
      </c>
      <c r="Y3811" t="str">
        <f>Table1[[#This Row],[Department]]&amp;"-"&amp;Table1[[#This Row],[Employee ID]]</f>
        <v>IT-E01024</v>
      </c>
      <c r="Z3811" t="str">
        <f>LEFT(Table1[[#This Row],[Department]],3)</f>
        <v>IT</v>
      </c>
      <c r="AA3811" t="str">
        <f>_xlfn.XLOOKUP(Table1[[#This Row],[Manager ID]],MANAGERS!A:A,MANAGERS!B:B)</f>
        <v>Manager_4</v>
      </c>
      <c r="AB3811" t="str" cm="1">
        <f t="array" ref="AB3811">_xlfn.XLOOKUP(Table1[[#This Row],[Manager ID]],Table2[[#All],[Manager ID]],Table2[[#All],[Department Head]])</f>
        <v>Finance</v>
      </c>
      <c r="AC3811" s="2">
        <f>_xlfn.XLOOKUP(Table1[[#This Row],[City]],L:L,O:O)</f>
        <v>0.23486488519629886</v>
      </c>
      <c r="AD3811" t="str" cm="1">
        <f t="array" ref="AD3811">_xlfn.IFS(Table1[[#This Row],[Performance Score]]&gt;=90,"Excellent",Table1[[#This Row],[Performance Score]]&gt;=75,"Good",Table1[[#This Row],[Performance Score]]&gt;=60,"Average",Table1[[#This Row],[Performance Score]]&lt;=60,"Need Improvement")</f>
        <v>Need Improvement</v>
      </c>
      <c r="AE3811" t="str">
        <f>IF(AND(Table1[[#This Row],[Attendance %]]&gt;=80,(Table1[[#This Row],[Performance Score]]&gt;=80)),"Eligible","Not Eligible")</f>
        <v>Not Eligible</v>
      </c>
      <c r="AF3811" t="str">
        <f>IF(Table1[[#This Row],[Performance Score]]&gt;=80,"High Performer","Low Performer")</f>
        <v>Low Performer</v>
      </c>
      <c r="AG3811" t="str" cm="1">
        <f t="array" aca="1" ref="AG3811" ca="1">_xlfn.IFS(Table1[[#This Row],[Experience]]&lt;=3,"Junior",Table1[[#This Row],[Experience]]&lt;=7,"Mid Level",Table1[[#This Row],[Experience]]&gt;=7,"Senior")</f>
        <v>Junior</v>
      </c>
      <c r="AH3811" t="str">
        <f>IF(Table1[[#This Row],[Attendance %]]&gt;75,"OK","Below 75")</f>
        <v>OK</v>
      </c>
      <c r="AI3811" t="b">
        <f>ISBLANK(Table1[[#This Row],[Employee ID]])</f>
        <v>0</v>
      </c>
      <c r="AJ3811" t="b">
        <f>ISNUMBER(Table1[[#This Row],[Total Salary  ]])</f>
        <v>1</v>
      </c>
      <c r="AK3811" t="str">
        <f>IFERROR(_xlfn.XLOOKUP(Table1[[#This Row],[Manager ID]],MANAGERS!A:A,MANAGERS!B:B),"Not Found")</f>
        <v>Manager_4</v>
      </c>
    </row>
    <row r="3812" spans="1:37" x14ac:dyDescent="0.2">
      <c r="A3812" t="s">
        <v>1985</v>
      </c>
      <c r="B3812" t="s">
        <v>69</v>
      </c>
      <c r="C3812" t="s">
        <v>21</v>
      </c>
      <c r="D3812" t="s">
        <v>46</v>
      </c>
      <c r="E3812" t="s">
        <v>17</v>
      </c>
      <c r="F3812" s="1">
        <v>42576</v>
      </c>
      <c r="G3812" s="1">
        <v>30097</v>
      </c>
      <c r="H3812">
        <v>40095</v>
      </c>
      <c r="I3812">
        <v>24852</v>
      </c>
      <c r="J3812">
        <v>65</v>
      </c>
      <c r="K3812">
        <v>47</v>
      </c>
      <c r="L3812" t="s">
        <v>53</v>
      </c>
      <c r="M3812">
        <v>113</v>
      </c>
      <c r="N3812">
        <f>Table1[[#This Row],[Basic Salary]]+Table1[[#This Row],[Bonus]]</f>
        <v>64947</v>
      </c>
      <c r="O3812" s="2">
        <f>Table1[[#This Row],[Bonus]]/Table1[[#This Row],[Basic Salary]]</f>
        <v>0.6198279087167976</v>
      </c>
      <c r="P3812">
        <f ca="1">DATEDIF(Table1[[#This Row],[Date of Birth]],TODAY(),"Y")</f>
        <v>44</v>
      </c>
      <c r="Q3812">
        <f ca="1">DATEDIF(Table1[[#This Row],[Joining Date]],TODAY(),"Y")</f>
        <v>10</v>
      </c>
      <c r="R3812" t="str">
        <f ca="1">IF(YEAR(Table1[[#This Row],[Joining Date]])=YEAR(TODAY()),"Yes","No")</f>
        <v>No</v>
      </c>
      <c r="S3812" t="str">
        <f ca="1">IF(Table1[[#This Row],[Experience]]&gt;5,"Yes","No")</f>
        <v>Yes</v>
      </c>
      <c r="T3812" t="str">
        <f>TEXT(Table1[[#This Row],[Joining Date]],"mmmm")</f>
        <v>July</v>
      </c>
      <c r="U3812" t="str">
        <f>TEXT(Table1[[#This Row],[Joining Date]],"yyyy")</f>
        <v>2016</v>
      </c>
      <c r="V3812" s="5">
        <f ca="1">TODAY()-Table1[[#This Row],[Joining Date]]</f>
        <v>3663</v>
      </c>
      <c r="W3812" t="str">
        <f>LEFT(Table1[[#This Row],[Employee Name]],FIND(" ",Table1[[#This Row],[Employee Name]])-1)</f>
        <v>Neha</v>
      </c>
      <c r="X3812" t="str">
        <f>RIGHT(Table1[[#This Row],[Employee Name]],LEN(Table1[[#This Row],[Employee Name]])-FIND(" ",Table1[[#This Row],[Employee Name]]))</f>
        <v>Kulkarni</v>
      </c>
      <c r="Y3812" t="str">
        <f>Table1[[#This Row],[Department]]&amp;"-"&amp;Table1[[#This Row],[Employee ID]]</f>
        <v>Support-E01929</v>
      </c>
      <c r="Z3812" t="str">
        <f>LEFT(Table1[[#This Row],[Department]],3)</f>
        <v>Sup</v>
      </c>
      <c r="AA3812" t="str">
        <f>_xlfn.XLOOKUP(Table1[[#This Row],[Manager ID]],MANAGERS!A:A,MANAGERS!B:B)</f>
        <v>Manager_13</v>
      </c>
      <c r="AB3812" t="str" cm="1">
        <f t="array" ref="AB3812">_xlfn.XLOOKUP(Table1[[#This Row],[Manager ID]],Table2[[#All],[Manager ID]],Table2[[#All],[Department Head]])</f>
        <v>HR</v>
      </c>
      <c r="AC3812" s="2">
        <f>_xlfn.XLOOKUP(Table1[[#This Row],[City]],L:L,O:O)</f>
        <v>0.23685887225230964</v>
      </c>
      <c r="AD3812" t="str" cm="1">
        <f t="array" ref="AD3812">_xlfn.IFS(Table1[[#This Row],[Performance Score]]&gt;=90,"Excellent",Table1[[#This Row],[Performance Score]]&gt;=75,"Good",Table1[[#This Row],[Performance Score]]&gt;=60,"Average",Table1[[#This Row],[Performance Score]]&lt;=60,"Need Improvement")</f>
        <v>Need Improvement</v>
      </c>
      <c r="AE3812" t="str">
        <f>IF(AND(Table1[[#This Row],[Attendance %]]&gt;=80,(Table1[[#This Row],[Performance Score]]&gt;=80)),"Eligible","Not Eligible")</f>
        <v>Not Eligible</v>
      </c>
      <c r="AF3812" t="str">
        <f>IF(Table1[[#This Row],[Performance Score]]&gt;=80,"High Performer","Low Performer")</f>
        <v>Low Performer</v>
      </c>
      <c r="AG3812" t="str" cm="1">
        <f t="array" aca="1" ref="AG3812" ca="1">_xlfn.IFS(Table1[[#This Row],[Experience]]&lt;=3,"Junior",Table1[[#This Row],[Experience]]&lt;=7,"Mid Level",Table1[[#This Row],[Experience]]&gt;=7,"Senior")</f>
        <v>Senior</v>
      </c>
      <c r="AH3812" t="str">
        <f>IF(Table1[[#This Row],[Attendance %]]&gt;75,"OK","Below 75")</f>
        <v>Below 75</v>
      </c>
      <c r="AI3812" t="b">
        <f>ISBLANK(Table1[[#This Row],[Employee ID]])</f>
        <v>0</v>
      </c>
      <c r="AJ3812" t="b">
        <f>ISNUMBER(Table1[[#This Row],[Total Salary  ]])</f>
        <v>1</v>
      </c>
      <c r="AK3812" t="str">
        <f>IFERROR(_xlfn.XLOOKUP(Table1[[#This Row],[Manager ID]],MANAGERS!A:A,MANAGERS!B:B),"Not Found")</f>
        <v>Manager_13</v>
      </c>
    </row>
    <row r="3813" spans="1:37" x14ac:dyDescent="0.2">
      <c r="A3813" t="s">
        <v>4413</v>
      </c>
      <c r="B3813" t="s">
        <v>57</v>
      </c>
      <c r="C3813" t="s">
        <v>15</v>
      </c>
      <c r="D3813" t="s">
        <v>43</v>
      </c>
      <c r="E3813" t="s">
        <v>17</v>
      </c>
      <c r="F3813" s="1">
        <v>42635</v>
      </c>
      <c r="G3813" s="1">
        <v>35046</v>
      </c>
      <c r="H3813">
        <v>42400</v>
      </c>
      <c r="I3813">
        <v>22481</v>
      </c>
      <c r="J3813">
        <v>97</v>
      </c>
      <c r="K3813">
        <v>80</v>
      </c>
      <c r="L3813" t="s">
        <v>31</v>
      </c>
      <c r="M3813">
        <v>101</v>
      </c>
      <c r="N3813">
        <f>Table1[[#This Row],[Basic Salary]]+Table1[[#This Row],[Bonus]]</f>
        <v>64881</v>
      </c>
      <c r="O3813" s="2">
        <f>Table1[[#This Row],[Bonus]]/Table1[[#This Row],[Basic Salary]]</f>
        <v>0.53021226415094336</v>
      </c>
      <c r="P3813">
        <f ca="1">DATEDIF(Table1[[#This Row],[Date of Birth]],TODAY(),"Y")</f>
        <v>30</v>
      </c>
      <c r="Q3813">
        <f ca="1">DATEDIF(Table1[[#This Row],[Joining Date]],TODAY(),"Y")</f>
        <v>9</v>
      </c>
      <c r="R3813" t="str">
        <f ca="1">IF(YEAR(Table1[[#This Row],[Joining Date]])=YEAR(TODAY()),"Yes","No")</f>
        <v>No</v>
      </c>
      <c r="S3813" t="str">
        <f ca="1">IF(Table1[[#This Row],[Experience]]&gt;5,"Yes","No")</f>
        <v>Yes</v>
      </c>
      <c r="T3813" t="str">
        <f>TEXT(Table1[[#This Row],[Joining Date]],"mmmm")</f>
        <v>September</v>
      </c>
      <c r="U3813" t="str">
        <f>TEXT(Table1[[#This Row],[Joining Date]],"yyyy")</f>
        <v>2016</v>
      </c>
      <c r="V3813" s="5">
        <f ca="1">TODAY()-Table1[[#This Row],[Joining Date]]</f>
        <v>3604</v>
      </c>
      <c r="W3813" t="str">
        <f>LEFT(Table1[[#This Row],[Employee Name]],FIND(" ",Table1[[#This Row],[Employee Name]])-1)</f>
        <v>Swathi</v>
      </c>
      <c r="X3813" t="str">
        <f>RIGHT(Table1[[#This Row],[Employee Name]],LEN(Table1[[#This Row],[Employee Name]])-FIND(" ",Table1[[#This Row],[Employee Name]]))</f>
        <v>Ramesh</v>
      </c>
      <c r="Y3813" t="str">
        <f>Table1[[#This Row],[Department]]&amp;"-"&amp;Table1[[#This Row],[Employee ID]]</f>
        <v>Operations-E04357</v>
      </c>
      <c r="Z3813" t="str">
        <f>LEFT(Table1[[#This Row],[Department]],3)</f>
        <v>Ope</v>
      </c>
      <c r="AA3813" t="str">
        <f>_xlfn.XLOOKUP(Table1[[#This Row],[Manager ID]],MANAGERS!A:A,MANAGERS!B:B)</f>
        <v>Manager_1</v>
      </c>
      <c r="AB3813" t="str" cm="1">
        <f t="array" ref="AB3813">_xlfn.XLOOKUP(Table1[[#This Row],[Manager ID]],Table2[[#All],[Manager ID]],Table2[[#All],[Department Head]])</f>
        <v>Support</v>
      </c>
      <c r="AC3813" s="2">
        <f>_xlfn.XLOOKUP(Table1[[#This Row],[City]],L:L,O:O)</f>
        <v>0.241864189087755</v>
      </c>
      <c r="AD3813" t="str" cm="1">
        <f t="array" ref="AD3813">_xlfn.IFS(Table1[[#This Row],[Performance Score]]&gt;=90,"Excellent",Table1[[#This Row],[Performance Score]]&gt;=75,"Good",Table1[[#This Row],[Performance Score]]&gt;=60,"Average",Table1[[#This Row],[Performance Score]]&lt;=60,"Need Improvement")</f>
        <v>Good</v>
      </c>
      <c r="AE3813" t="str">
        <f>IF(AND(Table1[[#This Row],[Attendance %]]&gt;=80,(Table1[[#This Row],[Performance Score]]&gt;=80)),"Eligible","Not Eligible")</f>
        <v>Eligible</v>
      </c>
      <c r="AF3813" t="str">
        <f>IF(Table1[[#This Row],[Performance Score]]&gt;=80,"High Performer","Low Performer")</f>
        <v>High Performer</v>
      </c>
      <c r="AG3813" t="str" cm="1">
        <f t="array" aca="1" ref="AG3813" ca="1">_xlfn.IFS(Table1[[#This Row],[Experience]]&lt;=3,"Junior",Table1[[#This Row],[Experience]]&lt;=7,"Mid Level",Table1[[#This Row],[Experience]]&gt;=7,"Senior")</f>
        <v>Senior</v>
      </c>
      <c r="AH3813" t="str">
        <f>IF(Table1[[#This Row],[Attendance %]]&gt;75,"OK","Below 75")</f>
        <v>OK</v>
      </c>
      <c r="AI3813" t="b">
        <f>ISBLANK(Table1[[#This Row],[Employee ID]])</f>
        <v>0</v>
      </c>
      <c r="AJ3813" t="b">
        <f>ISNUMBER(Table1[[#This Row],[Total Salary  ]])</f>
        <v>1</v>
      </c>
      <c r="AK3813" t="str">
        <f>IFERROR(_xlfn.XLOOKUP(Table1[[#This Row],[Manager ID]],MANAGERS!A:A,MANAGERS!B:B),"Not Found")</f>
        <v>Manager_1</v>
      </c>
    </row>
    <row r="3814" spans="1:37" x14ac:dyDescent="0.2">
      <c r="A3814" t="s">
        <v>3872</v>
      </c>
      <c r="B3814" t="s">
        <v>14</v>
      </c>
      <c r="C3814" t="s">
        <v>21</v>
      </c>
      <c r="D3814" t="s">
        <v>43</v>
      </c>
      <c r="E3814" t="s">
        <v>30</v>
      </c>
      <c r="F3814" s="1">
        <v>42884</v>
      </c>
      <c r="G3814" s="1">
        <v>36007</v>
      </c>
      <c r="H3814">
        <v>54385</v>
      </c>
      <c r="I3814">
        <v>10426</v>
      </c>
      <c r="J3814">
        <v>89</v>
      </c>
      <c r="K3814">
        <v>42</v>
      </c>
      <c r="L3814" t="s">
        <v>31</v>
      </c>
      <c r="M3814">
        <v>114</v>
      </c>
      <c r="N3814">
        <f>Table1[[#This Row],[Basic Salary]]+Table1[[#This Row],[Bonus]]</f>
        <v>64811</v>
      </c>
      <c r="O3814" s="2">
        <f>Table1[[#This Row],[Bonus]]/Table1[[#This Row],[Basic Salary]]</f>
        <v>0.19170727222579756</v>
      </c>
      <c r="P3814">
        <f ca="1">DATEDIF(Table1[[#This Row],[Date of Birth]],TODAY(),"Y")</f>
        <v>28</v>
      </c>
      <c r="Q3814">
        <f ca="1">DATEDIF(Table1[[#This Row],[Joining Date]],TODAY(),"Y")</f>
        <v>9</v>
      </c>
      <c r="R3814" t="str">
        <f ca="1">IF(YEAR(Table1[[#This Row],[Joining Date]])=YEAR(TODAY()),"Yes","No")</f>
        <v>No</v>
      </c>
      <c r="S3814" t="str">
        <f ca="1">IF(Table1[[#This Row],[Experience]]&gt;5,"Yes","No")</f>
        <v>Yes</v>
      </c>
      <c r="T3814" t="str">
        <f>TEXT(Table1[[#This Row],[Joining Date]],"mmmm")</f>
        <v>May</v>
      </c>
      <c r="U3814" t="str">
        <f>TEXT(Table1[[#This Row],[Joining Date]],"yyyy")</f>
        <v>2017</v>
      </c>
      <c r="V3814" s="5">
        <f ca="1">TODAY()-Table1[[#This Row],[Joining Date]]</f>
        <v>3355</v>
      </c>
      <c r="W3814" t="str">
        <f>LEFT(Table1[[#This Row],[Employee Name]],FIND(" ",Table1[[#This Row],[Employee Name]])-1)</f>
        <v>Nisha</v>
      </c>
      <c r="X3814" t="str">
        <f>RIGHT(Table1[[#This Row],[Employee Name]],LEN(Table1[[#This Row],[Employee Name]])-FIND(" ",Table1[[#This Row],[Employee Name]]))</f>
        <v>Kapoor</v>
      </c>
      <c r="Y3814" t="str">
        <f>Table1[[#This Row],[Department]]&amp;"-"&amp;Table1[[#This Row],[Employee ID]]</f>
        <v>Operations-E03816</v>
      </c>
      <c r="Z3814" t="str">
        <f>LEFT(Table1[[#This Row],[Department]],3)</f>
        <v>Ope</v>
      </c>
      <c r="AA3814" t="str">
        <f>_xlfn.XLOOKUP(Table1[[#This Row],[Manager ID]],MANAGERS!A:A,MANAGERS!B:B)</f>
        <v>Manager_14</v>
      </c>
      <c r="AB3814" t="str" cm="1">
        <f t="array" ref="AB3814">_xlfn.XLOOKUP(Table1[[#This Row],[Manager ID]],Table2[[#All],[Manager ID]],Table2[[#All],[Department Head]])</f>
        <v>Marketing</v>
      </c>
      <c r="AC3814" s="2">
        <f>_xlfn.XLOOKUP(Table1[[#This Row],[City]],L:L,O:O)</f>
        <v>0.241864189087755</v>
      </c>
      <c r="AD3814" t="str" cm="1">
        <f t="array" ref="AD3814">_xlfn.IFS(Table1[[#This Row],[Performance Score]]&gt;=90,"Excellent",Table1[[#This Row],[Performance Score]]&gt;=75,"Good",Table1[[#This Row],[Performance Score]]&gt;=60,"Average",Table1[[#This Row],[Performance Score]]&lt;=60,"Need Improvement")</f>
        <v>Need Improvement</v>
      </c>
      <c r="AE3814" t="str">
        <f>IF(AND(Table1[[#This Row],[Attendance %]]&gt;=80,(Table1[[#This Row],[Performance Score]]&gt;=80)),"Eligible","Not Eligible")</f>
        <v>Not Eligible</v>
      </c>
      <c r="AF3814" t="str">
        <f>IF(Table1[[#This Row],[Performance Score]]&gt;=80,"High Performer","Low Performer")</f>
        <v>Low Performer</v>
      </c>
      <c r="AG3814" t="str" cm="1">
        <f t="array" aca="1" ref="AG3814" ca="1">_xlfn.IFS(Table1[[#This Row],[Experience]]&lt;=3,"Junior",Table1[[#This Row],[Experience]]&lt;=7,"Mid Level",Table1[[#This Row],[Experience]]&gt;=7,"Senior")</f>
        <v>Senior</v>
      </c>
      <c r="AH3814" t="str">
        <f>IF(Table1[[#This Row],[Attendance %]]&gt;75,"OK","Below 75")</f>
        <v>OK</v>
      </c>
      <c r="AI3814" t="b">
        <f>ISBLANK(Table1[[#This Row],[Employee ID]])</f>
        <v>0</v>
      </c>
      <c r="AJ3814" t="b">
        <f>ISNUMBER(Table1[[#This Row],[Total Salary  ]])</f>
        <v>1</v>
      </c>
      <c r="AK3814" t="str">
        <f>IFERROR(_xlfn.XLOOKUP(Table1[[#This Row],[Manager ID]],MANAGERS!A:A,MANAGERS!B:B),"Not Found")</f>
        <v>Manager_14</v>
      </c>
    </row>
    <row r="3815" spans="1:37" x14ac:dyDescent="0.2">
      <c r="A3815" t="s">
        <v>1000</v>
      </c>
      <c r="B3815" t="s">
        <v>89</v>
      </c>
      <c r="C3815" t="s">
        <v>21</v>
      </c>
      <c r="D3815" t="s">
        <v>46</v>
      </c>
      <c r="E3815" t="s">
        <v>51</v>
      </c>
      <c r="F3815" s="1">
        <v>42501</v>
      </c>
      <c r="G3815" s="1">
        <v>35262</v>
      </c>
      <c r="H3815">
        <v>35031</v>
      </c>
      <c r="I3815">
        <v>29752</v>
      </c>
      <c r="J3815">
        <v>66</v>
      </c>
      <c r="K3815">
        <v>72</v>
      </c>
      <c r="L3815" t="s">
        <v>34</v>
      </c>
      <c r="M3815">
        <v>111</v>
      </c>
      <c r="N3815">
        <f>Table1[[#This Row],[Basic Salary]]+Table1[[#This Row],[Bonus]]</f>
        <v>64783</v>
      </c>
      <c r="O3815" s="2">
        <f>Table1[[#This Row],[Bonus]]/Table1[[#This Row],[Basic Salary]]</f>
        <v>0.84930490137306958</v>
      </c>
      <c r="P3815">
        <f ca="1">DATEDIF(Table1[[#This Row],[Date of Birth]],TODAY(),"Y")</f>
        <v>30</v>
      </c>
      <c r="Q3815">
        <f ca="1">DATEDIF(Table1[[#This Row],[Joining Date]],TODAY(),"Y")</f>
        <v>10</v>
      </c>
      <c r="R3815" t="str">
        <f ca="1">IF(YEAR(Table1[[#This Row],[Joining Date]])=YEAR(TODAY()),"Yes","No")</f>
        <v>No</v>
      </c>
      <c r="S3815" t="str">
        <f ca="1">IF(Table1[[#This Row],[Experience]]&gt;5,"Yes","No")</f>
        <v>Yes</v>
      </c>
      <c r="T3815" t="str">
        <f>TEXT(Table1[[#This Row],[Joining Date]],"mmmm")</f>
        <v>May</v>
      </c>
      <c r="U3815" t="str">
        <f>TEXT(Table1[[#This Row],[Joining Date]],"yyyy")</f>
        <v>2016</v>
      </c>
      <c r="V3815" s="5">
        <f ca="1">TODAY()-Table1[[#This Row],[Joining Date]]</f>
        <v>3738</v>
      </c>
      <c r="W3815" t="str">
        <f>LEFT(Table1[[#This Row],[Employee Name]],FIND(" ",Table1[[#This Row],[Employee Name]])-1)</f>
        <v>Tarun</v>
      </c>
      <c r="X3815" t="str">
        <f>RIGHT(Table1[[#This Row],[Employee Name]],LEN(Table1[[#This Row],[Employee Name]])-FIND(" ",Table1[[#This Row],[Employee Name]]))</f>
        <v>Verma</v>
      </c>
      <c r="Y3815" t="str">
        <f>Table1[[#This Row],[Department]]&amp;"-"&amp;Table1[[#This Row],[Employee ID]]</f>
        <v>Support-E00944</v>
      </c>
      <c r="Z3815" t="str">
        <f>LEFT(Table1[[#This Row],[Department]],3)</f>
        <v>Sup</v>
      </c>
      <c r="AA3815" t="str">
        <f>_xlfn.XLOOKUP(Table1[[#This Row],[Manager ID]],MANAGERS!A:A,MANAGERS!B:B)</f>
        <v>Manager_11</v>
      </c>
      <c r="AB3815" t="str" cm="1">
        <f t="array" ref="AB3815">_xlfn.XLOOKUP(Table1[[#This Row],[Manager ID]],Table2[[#All],[Manager ID]],Table2[[#All],[Department Head]])</f>
        <v>Marketing</v>
      </c>
      <c r="AC3815" s="2">
        <f>_xlfn.XLOOKUP(Table1[[#This Row],[City]],L:L,O:O)</f>
        <v>0.24030340748661314</v>
      </c>
      <c r="AD3815" t="str" cm="1">
        <f t="array" ref="AD3815">_xlfn.IFS(Table1[[#This Row],[Performance Score]]&gt;=90,"Excellent",Table1[[#This Row],[Performance Score]]&gt;=75,"Good",Table1[[#This Row],[Performance Score]]&gt;=60,"Average",Table1[[#This Row],[Performance Score]]&lt;=60,"Need Improvement")</f>
        <v>Average</v>
      </c>
      <c r="AE3815" t="str">
        <f>IF(AND(Table1[[#This Row],[Attendance %]]&gt;=80,(Table1[[#This Row],[Performance Score]]&gt;=80)),"Eligible","Not Eligible")</f>
        <v>Not Eligible</v>
      </c>
      <c r="AF3815" t="str">
        <f>IF(Table1[[#This Row],[Performance Score]]&gt;=80,"High Performer","Low Performer")</f>
        <v>Low Performer</v>
      </c>
      <c r="AG3815" t="str" cm="1">
        <f t="array" aca="1" ref="AG3815" ca="1">_xlfn.IFS(Table1[[#This Row],[Experience]]&lt;=3,"Junior",Table1[[#This Row],[Experience]]&lt;=7,"Mid Level",Table1[[#This Row],[Experience]]&gt;=7,"Senior")</f>
        <v>Senior</v>
      </c>
      <c r="AH3815" t="str">
        <f>IF(Table1[[#This Row],[Attendance %]]&gt;75,"OK","Below 75")</f>
        <v>Below 75</v>
      </c>
      <c r="AI3815" t="b">
        <f>ISBLANK(Table1[[#This Row],[Employee ID]])</f>
        <v>0</v>
      </c>
      <c r="AJ3815" t="b">
        <f>ISNUMBER(Table1[[#This Row],[Total Salary  ]])</f>
        <v>1</v>
      </c>
      <c r="AK3815" t="str">
        <f>IFERROR(_xlfn.XLOOKUP(Table1[[#This Row],[Manager ID]],MANAGERS!A:A,MANAGERS!B:B),"Not Found")</f>
        <v>Manager_11</v>
      </c>
    </row>
    <row r="3816" spans="1:37" x14ac:dyDescent="0.2">
      <c r="A3816" t="s">
        <v>3563</v>
      </c>
      <c r="B3816" t="s">
        <v>29</v>
      </c>
      <c r="C3816" t="s">
        <v>21</v>
      </c>
      <c r="D3816" t="s">
        <v>43</v>
      </c>
      <c r="E3816" t="s">
        <v>51</v>
      </c>
      <c r="F3816" s="1">
        <v>44779</v>
      </c>
      <c r="G3816" s="1">
        <v>33792</v>
      </c>
      <c r="H3816">
        <v>45926</v>
      </c>
      <c r="I3816">
        <v>18819</v>
      </c>
      <c r="J3816">
        <v>77</v>
      </c>
      <c r="K3816">
        <v>42</v>
      </c>
      <c r="L3816" t="s">
        <v>27</v>
      </c>
      <c r="M3816">
        <v>114</v>
      </c>
      <c r="N3816">
        <f>Table1[[#This Row],[Basic Salary]]+Table1[[#This Row],[Bonus]]</f>
        <v>64745</v>
      </c>
      <c r="O3816" s="2">
        <f>Table1[[#This Row],[Bonus]]/Table1[[#This Row],[Basic Salary]]</f>
        <v>0.40976788747114923</v>
      </c>
      <c r="P3816">
        <f ca="1">DATEDIF(Table1[[#This Row],[Date of Birth]],TODAY(),"Y")</f>
        <v>34</v>
      </c>
      <c r="Q3816">
        <f ca="1">DATEDIF(Table1[[#This Row],[Joining Date]],TODAY(),"Y")</f>
        <v>3</v>
      </c>
      <c r="R3816" t="str">
        <f ca="1">IF(YEAR(Table1[[#This Row],[Joining Date]])=YEAR(TODAY()),"Yes","No")</f>
        <v>No</v>
      </c>
      <c r="S3816" t="str">
        <f ca="1">IF(Table1[[#This Row],[Experience]]&gt;5,"Yes","No")</f>
        <v>No</v>
      </c>
      <c r="T3816" t="str">
        <f>TEXT(Table1[[#This Row],[Joining Date]],"mmmm")</f>
        <v>August</v>
      </c>
      <c r="U3816" t="str">
        <f>TEXT(Table1[[#This Row],[Joining Date]],"yyyy")</f>
        <v>2022</v>
      </c>
      <c r="V3816" s="5">
        <f ca="1">TODAY()-Table1[[#This Row],[Joining Date]]</f>
        <v>1460</v>
      </c>
      <c r="W3816" t="str">
        <f>LEFT(Table1[[#This Row],[Employee Name]],FIND(" ",Table1[[#This Row],[Employee Name]])-1)</f>
        <v>Vikram</v>
      </c>
      <c r="X3816" t="str">
        <f>RIGHT(Table1[[#This Row],[Employee Name]],LEN(Table1[[#This Row],[Employee Name]])-FIND(" ",Table1[[#This Row],[Employee Name]]))</f>
        <v>Singh</v>
      </c>
      <c r="Y3816" t="str">
        <f>Table1[[#This Row],[Department]]&amp;"-"&amp;Table1[[#This Row],[Employee ID]]</f>
        <v>Operations-E03507</v>
      </c>
      <c r="Z3816" t="str">
        <f>LEFT(Table1[[#This Row],[Department]],3)</f>
        <v>Ope</v>
      </c>
      <c r="AA3816" t="str">
        <f>_xlfn.XLOOKUP(Table1[[#This Row],[Manager ID]],MANAGERS!A:A,MANAGERS!B:B)</f>
        <v>Manager_14</v>
      </c>
      <c r="AB3816" t="str" cm="1">
        <f t="array" ref="AB3816">_xlfn.XLOOKUP(Table1[[#This Row],[Manager ID]],Table2[[#All],[Manager ID]],Table2[[#All],[Department Head]])</f>
        <v>Marketing</v>
      </c>
      <c r="AC3816" s="2">
        <f>_xlfn.XLOOKUP(Table1[[#This Row],[City]],L:L,O:O)</f>
        <v>0.23674293405114402</v>
      </c>
      <c r="AD3816" t="str" cm="1">
        <f t="array" ref="AD3816">_xlfn.IFS(Table1[[#This Row],[Performance Score]]&gt;=90,"Excellent",Table1[[#This Row],[Performance Score]]&gt;=75,"Good",Table1[[#This Row],[Performance Score]]&gt;=60,"Average",Table1[[#This Row],[Performance Score]]&lt;=60,"Need Improvement")</f>
        <v>Need Improvement</v>
      </c>
      <c r="AE3816" t="str">
        <f>IF(AND(Table1[[#This Row],[Attendance %]]&gt;=80,(Table1[[#This Row],[Performance Score]]&gt;=80)),"Eligible","Not Eligible")</f>
        <v>Not Eligible</v>
      </c>
      <c r="AF3816" t="str">
        <f>IF(Table1[[#This Row],[Performance Score]]&gt;=80,"High Performer","Low Performer")</f>
        <v>Low Performer</v>
      </c>
      <c r="AG3816" t="str" cm="1">
        <f t="array" aca="1" ref="AG3816" ca="1">_xlfn.IFS(Table1[[#This Row],[Experience]]&lt;=3,"Junior",Table1[[#This Row],[Experience]]&lt;=7,"Mid Level",Table1[[#This Row],[Experience]]&gt;=7,"Senior")</f>
        <v>Junior</v>
      </c>
      <c r="AH3816" t="str">
        <f>IF(Table1[[#This Row],[Attendance %]]&gt;75,"OK","Below 75")</f>
        <v>OK</v>
      </c>
      <c r="AI3816" t="b">
        <f>ISBLANK(Table1[[#This Row],[Employee ID]])</f>
        <v>0</v>
      </c>
      <c r="AJ3816" t="b">
        <f>ISNUMBER(Table1[[#This Row],[Total Salary  ]])</f>
        <v>1</v>
      </c>
      <c r="AK3816" t="str">
        <f>IFERROR(_xlfn.XLOOKUP(Table1[[#This Row],[Manager ID]],MANAGERS!A:A,MANAGERS!B:B),"Not Found")</f>
        <v>Manager_14</v>
      </c>
    </row>
    <row r="3817" spans="1:37" x14ac:dyDescent="0.2">
      <c r="A3817" t="s">
        <v>2844</v>
      </c>
      <c r="B3817" t="s">
        <v>71</v>
      </c>
      <c r="C3817" t="s">
        <v>21</v>
      </c>
      <c r="D3817" t="s">
        <v>46</v>
      </c>
      <c r="E3817" t="s">
        <v>17</v>
      </c>
      <c r="F3817" s="1">
        <v>42665</v>
      </c>
      <c r="G3817" s="1">
        <v>31514</v>
      </c>
      <c r="H3817">
        <v>55063</v>
      </c>
      <c r="I3817">
        <v>9680</v>
      </c>
      <c r="J3817">
        <v>95</v>
      </c>
      <c r="K3817">
        <v>49</v>
      </c>
      <c r="L3817" t="s">
        <v>37</v>
      </c>
      <c r="M3817">
        <v>106</v>
      </c>
      <c r="N3817">
        <f>Table1[[#This Row],[Basic Salary]]+Table1[[#This Row],[Bonus]]</f>
        <v>64743</v>
      </c>
      <c r="O3817" s="2">
        <f>Table1[[#This Row],[Bonus]]/Table1[[#This Row],[Basic Salary]]</f>
        <v>0.17579863065942647</v>
      </c>
      <c r="P3817">
        <f ca="1">DATEDIF(Table1[[#This Row],[Date of Birth]],TODAY(),"Y")</f>
        <v>40</v>
      </c>
      <c r="Q3817">
        <f ca="1">DATEDIF(Table1[[#This Row],[Joining Date]],TODAY(),"Y")</f>
        <v>9</v>
      </c>
      <c r="R3817" t="str">
        <f ca="1">IF(YEAR(Table1[[#This Row],[Joining Date]])=YEAR(TODAY()),"Yes","No")</f>
        <v>No</v>
      </c>
      <c r="S3817" t="str">
        <f ca="1">IF(Table1[[#This Row],[Experience]]&gt;5,"Yes","No")</f>
        <v>Yes</v>
      </c>
      <c r="T3817" t="str">
        <f>TEXT(Table1[[#This Row],[Joining Date]],"mmmm")</f>
        <v>October</v>
      </c>
      <c r="U3817" t="str">
        <f>TEXT(Table1[[#This Row],[Joining Date]],"yyyy")</f>
        <v>2016</v>
      </c>
      <c r="V3817" s="5">
        <f ca="1">TODAY()-Table1[[#This Row],[Joining Date]]</f>
        <v>3574</v>
      </c>
      <c r="W3817" t="str">
        <f>LEFT(Table1[[#This Row],[Employee Name]],FIND(" ",Table1[[#This Row],[Employee Name]])-1)</f>
        <v>Sneha</v>
      </c>
      <c r="X3817" t="str">
        <f>RIGHT(Table1[[#This Row],[Employee Name]],LEN(Table1[[#This Row],[Employee Name]])-FIND(" ",Table1[[#This Row],[Employee Name]]))</f>
        <v>Iyer</v>
      </c>
      <c r="Y3817" t="str">
        <f>Table1[[#This Row],[Department]]&amp;"-"&amp;Table1[[#This Row],[Employee ID]]</f>
        <v>Support-E02788</v>
      </c>
      <c r="Z3817" t="str">
        <f>LEFT(Table1[[#This Row],[Department]],3)</f>
        <v>Sup</v>
      </c>
      <c r="AA3817" t="str">
        <f>_xlfn.XLOOKUP(Table1[[#This Row],[Manager ID]],MANAGERS!A:A,MANAGERS!B:B)</f>
        <v>Manager_6</v>
      </c>
      <c r="AB3817" t="str" cm="1">
        <f t="array" ref="AB3817">_xlfn.XLOOKUP(Table1[[#This Row],[Manager ID]],Table2[[#All],[Manager ID]],Table2[[#All],[Department Head]])</f>
        <v>HR</v>
      </c>
      <c r="AC3817" s="2">
        <f>_xlfn.XLOOKUP(Table1[[#This Row],[City]],L:L,O:O)</f>
        <v>0.24036902712549932</v>
      </c>
      <c r="AD3817" t="str" cm="1">
        <f t="array" ref="AD3817">_xlfn.IFS(Table1[[#This Row],[Performance Score]]&gt;=90,"Excellent",Table1[[#This Row],[Performance Score]]&gt;=75,"Good",Table1[[#This Row],[Performance Score]]&gt;=60,"Average",Table1[[#This Row],[Performance Score]]&lt;=60,"Need Improvement")</f>
        <v>Need Improvement</v>
      </c>
      <c r="AE3817" t="str">
        <f>IF(AND(Table1[[#This Row],[Attendance %]]&gt;=80,(Table1[[#This Row],[Performance Score]]&gt;=80)),"Eligible","Not Eligible")</f>
        <v>Not Eligible</v>
      </c>
      <c r="AF3817" t="str">
        <f>IF(Table1[[#This Row],[Performance Score]]&gt;=80,"High Performer","Low Performer")</f>
        <v>Low Performer</v>
      </c>
      <c r="AG3817" t="str" cm="1">
        <f t="array" aca="1" ref="AG3817" ca="1">_xlfn.IFS(Table1[[#This Row],[Experience]]&lt;=3,"Junior",Table1[[#This Row],[Experience]]&lt;=7,"Mid Level",Table1[[#This Row],[Experience]]&gt;=7,"Senior")</f>
        <v>Senior</v>
      </c>
      <c r="AH3817" t="str">
        <f>IF(Table1[[#This Row],[Attendance %]]&gt;75,"OK","Below 75")</f>
        <v>OK</v>
      </c>
      <c r="AI3817" t="b">
        <f>ISBLANK(Table1[[#This Row],[Employee ID]])</f>
        <v>0</v>
      </c>
      <c r="AJ3817" t="b">
        <f>ISNUMBER(Table1[[#This Row],[Total Salary  ]])</f>
        <v>1</v>
      </c>
      <c r="AK3817" t="str">
        <f>IFERROR(_xlfn.XLOOKUP(Table1[[#This Row],[Manager ID]],MANAGERS!A:A,MANAGERS!B:B),"Not Found")</f>
        <v>Manager_6</v>
      </c>
    </row>
    <row r="3818" spans="1:37" x14ac:dyDescent="0.2">
      <c r="A3818" t="s">
        <v>3588</v>
      </c>
      <c r="B3818" t="s">
        <v>71</v>
      </c>
      <c r="C3818" t="s">
        <v>15</v>
      </c>
      <c r="D3818" t="s">
        <v>43</v>
      </c>
      <c r="E3818" t="s">
        <v>65</v>
      </c>
      <c r="F3818" s="1">
        <v>42292</v>
      </c>
      <c r="G3818" s="1">
        <v>40209</v>
      </c>
      <c r="H3818">
        <v>53437</v>
      </c>
      <c r="I3818">
        <v>11297</v>
      </c>
      <c r="J3818">
        <v>80</v>
      </c>
      <c r="K3818">
        <v>65</v>
      </c>
      <c r="L3818" t="s">
        <v>23</v>
      </c>
      <c r="M3818">
        <v>107</v>
      </c>
      <c r="N3818">
        <f>Table1[[#This Row],[Basic Salary]]+Table1[[#This Row],[Bonus]]</f>
        <v>64734</v>
      </c>
      <c r="O3818" s="2">
        <f>Table1[[#This Row],[Bonus]]/Table1[[#This Row],[Basic Salary]]</f>
        <v>0.21140782603813837</v>
      </c>
      <c r="P3818">
        <f ca="1">DATEDIF(Table1[[#This Row],[Date of Birth]],TODAY(),"Y")</f>
        <v>16</v>
      </c>
      <c r="Q3818">
        <f ca="1">DATEDIF(Table1[[#This Row],[Joining Date]],TODAY(),"Y")</f>
        <v>10</v>
      </c>
      <c r="R3818" t="str">
        <f ca="1">IF(YEAR(Table1[[#This Row],[Joining Date]])=YEAR(TODAY()),"Yes","No")</f>
        <v>No</v>
      </c>
      <c r="S3818" t="str">
        <f ca="1">IF(Table1[[#This Row],[Experience]]&gt;5,"Yes","No")</f>
        <v>Yes</v>
      </c>
      <c r="T3818" t="str">
        <f>TEXT(Table1[[#This Row],[Joining Date]],"mmmm")</f>
        <v>October</v>
      </c>
      <c r="U3818" t="str">
        <f>TEXT(Table1[[#This Row],[Joining Date]],"yyyy")</f>
        <v>2015</v>
      </c>
      <c r="V3818" s="5">
        <f ca="1">TODAY()-Table1[[#This Row],[Joining Date]]</f>
        <v>3947</v>
      </c>
      <c r="W3818" t="str">
        <f>LEFT(Table1[[#This Row],[Employee Name]],FIND(" ",Table1[[#This Row],[Employee Name]])-1)</f>
        <v>Sneha</v>
      </c>
      <c r="X3818" t="str">
        <f>RIGHT(Table1[[#This Row],[Employee Name]],LEN(Table1[[#This Row],[Employee Name]])-FIND(" ",Table1[[#This Row],[Employee Name]]))</f>
        <v>Iyer</v>
      </c>
      <c r="Y3818" t="str">
        <f>Table1[[#This Row],[Department]]&amp;"-"&amp;Table1[[#This Row],[Employee ID]]</f>
        <v>Operations-E03532</v>
      </c>
      <c r="Z3818" t="str">
        <f>LEFT(Table1[[#This Row],[Department]],3)</f>
        <v>Ope</v>
      </c>
      <c r="AA3818" t="str">
        <f>_xlfn.XLOOKUP(Table1[[#This Row],[Manager ID]],MANAGERS!A:A,MANAGERS!B:B)</f>
        <v>Manager_7</v>
      </c>
      <c r="AB3818" t="str" cm="1">
        <f t="array" ref="AB3818">_xlfn.XLOOKUP(Table1[[#This Row],[Manager ID]],Table2[[#All],[Manager ID]],Table2[[#All],[Department Head]])</f>
        <v>Operations</v>
      </c>
      <c r="AC3818" s="2">
        <f>_xlfn.XLOOKUP(Table1[[#This Row],[City]],L:L,O:O)</f>
        <v>0.23486488519629886</v>
      </c>
      <c r="AD3818" t="str" cm="1">
        <f t="array" ref="AD3818">_xlfn.IFS(Table1[[#This Row],[Performance Score]]&gt;=90,"Excellent",Table1[[#This Row],[Performance Score]]&gt;=75,"Good",Table1[[#This Row],[Performance Score]]&gt;=60,"Average",Table1[[#This Row],[Performance Score]]&lt;=60,"Need Improvement")</f>
        <v>Average</v>
      </c>
      <c r="AE3818" t="str">
        <f>IF(AND(Table1[[#This Row],[Attendance %]]&gt;=80,(Table1[[#This Row],[Performance Score]]&gt;=80)),"Eligible","Not Eligible")</f>
        <v>Not Eligible</v>
      </c>
      <c r="AF3818" t="str">
        <f>IF(Table1[[#This Row],[Performance Score]]&gt;=80,"High Performer","Low Performer")</f>
        <v>Low Performer</v>
      </c>
      <c r="AG3818" t="str" cm="1">
        <f t="array" aca="1" ref="AG3818" ca="1">_xlfn.IFS(Table1[[#This Row],[Experience]]&lt;=3,"Junior",Table1[[#This Row],[Experience]]&lt;=7,"Mid Level",Table1[[#This Row],[Experience]]&gt;=7,"Senior")</f>
        <v>Senior</v>
      </c>
      <c r="AH3818" t="str">
        <f>IF(Table1[[#This Row],[Attendance %]]&gt;75,"OK","Below 75")</f>
        <v>OK</v>
      </c>
      <c r="AI3818" t="b">
        <f>ISBLANK(Table1[[#This Row],[Employee ID]])</f>
        <v>0</v>
      </c>
      <c r="AJ3818" t="b">
        <f>ISNUMBER(Table1[[#This Row],[Total Salary  ]])</f>
        <v>1</v>
      </c>
      <c r="AK3818" t="str">
        <f>IFERROR(_xlfn.XLOOKUP(Table1[[#This Row],[Manager ID]],MANAGERS!A:A,MANAGERS!B:B),"Not Found")</f>
        <v>Manager_7</v>
      </c>
    </row>
    <row r="3819" spans="1:37" x14ac:dyDescent="0.2">
      <c r="A3819" t="s">
        <v>3990</v>
      </c>
      <c r="B3819" t="s">
        <v>20</v>
      </c>
      <c r="C3819" t="s">
        <v>15</v>
      </c>
      <c r="D3819" t="s">
        <v>81</v>
      </c>
      <c r="E3819" t="s">
        <v>51</v>
      </c>
      <c r="F3819" s="1">
        <v>45450</v>
      </c>
      <c r="G3819" s="1">
        <v>32593</v>
      </c>
      <c r="H3819">
        <v>56274</v>
      </c>
      <c r="I3819">
        <v>8445</v>
      </c>
      <c r="J3819">
        <v>61</v>
      </c>
      <c r="K3819">
        <v>74</v>
      </c>
      <c r="L3819" t="s">
        <v>23</v>
      </c>
      <c r="M3819">
        <v>113</v>
      </c>
      <c r="N3819">
        <f>Table1[[#This Row],[Basic Salary]]+Table1[[#This Row],[Bonus]]</f>
        <v>64719</v>
      </c>
      <c r="O3819" s="2">
        <f>Table1[[#This Row],[Bonus]]/Table1[[#This Row],[Basic Salary]]</f>
        <v>0.15006930376372749</v>
      </c>
      <c r="P3819">
        <f ca="1">DATEDIF(Table1[[#This Row],[Date of Birth]],TODAY(),"Y")</f>
        <v>37</v>
      </c>
      <c r="Q3819">
        <f ca="1">DATEDIF(Table1[[#This Row],[Joining Date]],TODAY(),"Y")</f>
        <v>2</v>
      </c>
      <c r="R3819" t="str">
        <f ca="1">IF(YEAR(Table1[[#This Row],[Joining Date]])=YEAR(TODAY()),"Yes","No")</f>
        <v>No</v>
      </c>
      <c r="S3819" t="str">
        <f ca="1">IF(Table1[[#This Row],[Experience]]&gt;5,"Yes","No")</f>
        <v>No</v>
      </c>
      <c r="T3819" t="str">
        <f>TEXT(Table1[[#This Row],[Joining Date]],"mmmm")</f>
        <v>June</v>
      </c>
      <c r="U3819" t="str">
        <f>TEXT(Table1[[#This Row],[Joining Date]],"yyyy")</f>
        <v>2024</v>
      </c>
      <c r="V3819" s="5">
        <f ca="1">TODAY()-Table1[[#This Row],[Joining Date]]</f>
        <v>789</v>
      </c>
      <c r="W3819" t="str">
        <f>LEFT(Table1[[#This Row],[Employee Name]],FIND(" ",Table1[[#This Row],[Employee Name]])-1)</f>
        <v>Rahul</v>
      </c>
      <c r="X3819" t="str">
        <f>RIGHT(Table1[[#This Row],[Employee Name]],LEN(Table1[[#This Row],[Employee Name]])-FIND(" ",Table1[[#This Row],[Employee Name]]))</f>
        <v>Verma</v>
      </c>
      <c r="Y3819" t="str">
        <f>Table1[[#This Row],[Department]]&amp;"-"&amp;Table1[[#This Row],[Employee ID]]</f>
        <v>Sales-E03934</v>
      </c>
      <c r="Z3819" t="str">
        <f>LEFT(Table1[[#This Row],[Department]],3)</f>
        <v>Sal</v>
      </c>
      <c r="AA3819" t="str">
        <f>_xlfn.XLOOKUP(Table1[[#This Row],[Manager ID]],MANAGERS!A:A,MANAGERS!B:B)</f>
        <v>Manager_13</v>
      </c>
      <c r="AB3819" t="str" cm="1">
        <f t="array" ref="AB3819">_xlfn.XLOOKUP(Table1[[#This Row],[Manager ID]],Table2[[#All],[Manager ID]],Table2[[#All],[Department Head]])</f>
        <v>HR</v>
      </c>
      <c r="AC3819" s="2">
        <f>_xlfn.XLOOKUP(Table1[[#This Row],[City]],L:L,O:O)</f>
        <v>0.23486488519629886</v>
      </c>
      <c r="AD3819" t="str" cm="1">
        <f t="array" ref="AD3819">_xlfn.IFS(Table1[[#This Row],[Performance Score]]&gt;=90,"Excellent",Table1[[#This Row],[Performance Score]]&gt;=75,"Good",Table1[[#This Row],[Performance Score]]&gt;=60,"Average",Table1[[#This Row],[Performance Score]]&lt;=60,"Need Improvement")</f>
        <v>Average</v>
      </c>
      <c r="AE3819" t="str">
        <f>IF(AND(Table1[[#This Row],[Attendance %]]&gt;=80,(Table1[[#This Row],[Performance Score]]&gt;=80)),"Eligible","Not Eligible")</f>
        <v>Not Eligible</v>
      </c>
      <c r="AF3819" t="str">
        <f>IF(Table1[[#This Row],[Performance Score]]&gt;=80,"High Performer","Low Performer")</f>
        <v>Low Performer</v>
      </c>
      <c r="AG3819" t="str" cm="1">
        <f t="array" aca="1" ref="AG3819" ca="1">_xlfn.IFS(Table1[[#This Row],[Experience]]&lt;=3,"Junior",Table1[[#This Row],[Experience]]&lt;=7,"Mid Level",Table1[[#This Row],[Experience]]&gt;=7,"Senior")</f>
        <v>Junior</v>
      </c>
      <c r="AH3819" t="str">
        <f>IF(Table1[[#This Row],[Attendance %]]&gt;75,"OK","Below 75")</f>
        <v>Below 75</v>
      </c>
      <c r="AI3819" t="b">
        <f>ISBLANK(Table1[[#This Row],[Employee ID]])</f>
        <v>0</v>
      </c>
      <c r="AJ3819" t="b">
        <f>ISNUMBER(Table1[[#This Row],[Total Salary  ]])</f>
        <v>1</v>
      </c>
      <c r="AK3819" t="str">
        <f>IFERROR(_xlfn.XLOOKUP(Table1[[#This Row],[Manager ID]],MANAGERS!A:A,MANAGERS!B:B),"Not Found")</f>
        <v>Manager_13</v>
      </c>
    </row>
    <row r="3820" spans="1:37" x14ac:dyDescent="0.2">
      <c r="A3820" t="s">
        <v>4206</v>
      </c>
      <c r="B3820" t="s">
        <v>42</v>
      </c>
      <c r="C3820" t="s">
        <v>15</v>
      </c>
      <c r="D3820" t="s">
        <v>25</v>
      </c>
      <c r="E3820" t="s">
        <v>51</v>
      </c>
      <c r="F3820" s="1">
        <v>44698</v>
      </c>
      <c r="G3820" s="1">
        <v>37760</v>
      </c>
      <c r="H3820">
        <v>40790</v>
      </c>
      <c r="I3820">
        <v>23925</v>
      </c>
      <c r="J3820">
        <v>63</v>
      </c>
      <c r="K3820">
        <v>98</v>
      </c>
      <c r="L3820" t="s">
        <v>53</v>
      </c>
      <c r="M3820">
        <v>104</v>
      </c>
      <c r="N3820">
        <f>Table1[[#This Row],[Basic Salary]]+Table1[[#This Row],[Bonus]]</f>
        <v>64715</v>
      </c>
      <c r="O3820" s="2">
        <f>Table1[[#This Row],[Bonus]]/Table1[[#This Row],[Basic Salary]]</f>
        <v>0.58654081882814413</v>
      </c>
      <c r="P3820">
        <f ca="1">DATEDIF(Table1[[#This Row],[Date of Birth]],TODAY(),"Y")</f>
        <v>23</v>
      </c>
      <c r="Q3820">
        <f ca="1">DATEDIF(Table1[[#This Row],[Joining Date]],TODAY(),"Y")</f>
        <v>4</v>
      </c>
      <c r="R3820" t="str">
        <f ca="1">IF(YEAR(Table1[[#This Row],[Joining Date]])=YEAR(TODAY()),"Yes","No")</f>
        <v>No</v>
      </c>
      <c r="S3820" t="str">
        <f ca="1">IF(Table1[[#This Row],[Experience]]&gt;5,"Yes","No")</f>
        <v>No</v>
      </c>
      <c r="T3820" t="str">
        <f>TEXT(Table1[[#This Row],[Joining Date]],"mmmm")</f>
        <v>May</v>
      </c>
      <c r="U3820" t="str">
        <f>TEXT(Table1[[#This Row],[Joining Date]],"yyyy")</f>
        <v>2022</v>
      </c>
      <c r="V3820" s="5">
        <f ca="1">TODAY()-Table1[[#This Row],[Joining Date]]</f>
        <v>1541</v>
      </c>
      <c r="W3820" t="str">
        <f>LEFT(Table1[[#This Row],[Employee Name]],FIND(" ",Table1[[#This Row],[Employee Name]])-1)</f>
        <v>Krishna</v>
      </c>
      <c r="X3820" t="str">
        <f>RIGHT(Table1[[#This Row],[Employee Name]],LEN(Table1[[#This Row],[Employee Name]])-FIND(" ",Table1[[#This Row],[Employee Name]]))</f>
        <v>Chaitanya</v>
      </c>
      <c r="Y3820" t="str">
        <f>Table1[[#This Row],[Department]]&amp;"-"&amp;Table1[[#This Row],[Employee ID]]</f>
        <v>Finance-E04150</v>
      </c>
      <c r="Z3820" t="str">
        <f>LEFT(Table1[[#This Row],[Department]],3)</f>
        <v>Fin</v>
      </c>
      <c r="AA3820" t="str">
        <f>_xlfn.XLOOKUP(Table1[[#This Row],[Manager ID]],MANAGERS!A:A,MANAGERS!B:B)</f>
        <v>Manager_4</v>
      </c>
      <c r="AB3820" t="str" cm="1">
        <f t="array" ref="AB3820">_xlfn.XLOOKUP(Table1[[#This Row],[Manager ID]],Table2[[#All],[Manager ID]],Table2[[#All],[Department Head]])</f>
        <v>Finance</v>
      </c>
      <c r="AC3820" s="2">
        <f>_xlfn.XLOOKUP(Table1[[#This Row],[City]],L:L,O:O)</f>
        <v>0.23685887225230964</v>
      </c>
      <c r="AD3820" t="str" cm="1">
        <f t="array" ref="AD3820">_xlfn.IFS(Table1[[#This Row],[Performance Score]]&gt;=90,"Excellent",Table1[[#This Row],[Performance Score]]&gt;=75,"Good",Table1[[#This Row],[Performance Score]]&gt;=60,"Average",Table1[[#This Row],[Performance Score]]&lt;=60,"Need Improvement")</f>
        <v>Excellent</v>
      </c>
      <c r="AE3820" t="str">
        <f>IF(AND(Table1[[#This Row],[Attendance %]]&gt;=80,(Table1[[#This Row],[Performance Score]]&gt;=80)),"Eligible","Not Eligible")</f>
        <v>Not Eligible</v>
      </c>
      <c r="AF3820" t="str">
        <f>IF(Table1[[#This Row],[Performance Score]]&gt;=80,"High Performer","Low Performer")</f>
        <v>High Performer</v>
      </c>
      <c r="AG3820" t="str" cm="1">
        <f t="array" aca="1" ref="AG3820" ca="1">_xlfn.IFS(Table1[[#This Row],[Experience]]&lt;=3,"Junior",Table1[[#This Row],[Experience]]&lt;=7,"Mid Level",Table1[[#This Row],[Experience]]&gt;=7,"Senior")</f>
        <v>Mid Level</v>
      </c>
      <c r="AH3820" t="str">
        <f>IF(Table1[[#This Row],[Attendance %]]&gt;75,"OK","Below 75")</f>
        <v>Below 75</v>
      </c>
      <c r="AI3820" t="b">
        <f>ISBLANK(Table1[[#This Row],[Employee ID]])</f>
        <v>0</v>
      </c>
      <c r="AJ3820" t="b">
        <f>ISNUMBER(Table1[[#This Row],[Total Salary  ]])</f>
        <v>1</v>
      </c>
      <c r="AK3820" t="str">
        <f>IFERROR(_xlfn.XLOOKUP(Table1[[#This Row],[Manager ID]],MANAGERS!A:A,MANAGERS!B:B),"Not Found")</f>
        <v>Manager_4</v>
      </c>
    </row>
    <row r="3821" spans="1:37" x14ac:dyDescent="0.2">
      <c r="A3821" t="s">
        <v>3180</v>
      </c>
      <c r="B3821" t="s">
        <v>20</v>
      </c>
      <c r="C3821" t="s">
        <v>21</v>
      </c>
      <c r="D3821" t="s">
        <v>46</v>
      </c>
      <c r="E3821" t="s">
        <v>17</v>
      </c>
      <c r="F3821" s="1">
        <v>43790</v>
      </c>
      <c r="G3821" s="1">
        <v>34311</v>
      </c>
      <c r="H3821">
        <v>39626</v>
      </c>
      <c r="I3821">
        <v>25033</v>
      </c>
      <c r="J3821">
        <v>85</v>
      </c>
      <c r="K3821">
        <v>68</v>
      </c>
      <c r="L3821" t="s">
        <v>23</v>
      </c>
      <c r="M3821">
        <v>120</v>
      </c>
      <c r="N3821">
        <f>Table1[[#This Row],[Basic Salary]]+Table1[[#This Row],[Bonus]]</f>
        <v>64659</v>
      </c>
      <c r="O3821" s="2">
        <f>Table1[[#This Row],[Bonus]]/Table1[[#This Row],[Basic Salary]]</f>
        <v>0.63173169131378393</v>
      </c>
      <c r="P3821">
        <f ca="1">DATEDIF(Table1[[#This Row],[Date of Birth]],TODAY(),"Y")</f>
        <v>32</v>
      </c>
      <c r="Q3821">
        <f ca="1">DATEDIF(Table1[[#This Row],[Joining Date]],TODAY(),"Y")</f>
        <v>6</v>
      </c>
      <c r="R3821" t="str">
        <f ca="1">IF(YEAR(Table1[[#This Row],[Joining Date]])=YEAR(TODAY()),"Yes","No")</f>
        <v>No</v>
      </c>
      <c r="S3821" t="str">
        <f ca="1">IF(Table1[[#This Row],[Experience]]&gt;5,"Yes","No")</f>
        <v>Yes</v>
      </c>
      <c r="T3821" t="str">
        <f>TEXT(Table1[[#This Row],[Joining Date]],"mmmm")</f>
        <v>November</v>
      </c>
      <c r="U3821" t="str">
        <f>TEXT(Table1[[#This Row],[Joining Date]],"yyyy")</f>
        <v>2019</v>
      </c>
      <c r="V3821" s="5">
        <f ca="1">TODAY()-Table1[[#This Row],[Joining Date]]</f>
        <v>2449</v>
      </c>
      <c r="W3821" t="str">
        <f>LEFT(Table1[[#This Row],[Employee Name]],FIND(" ",Table1[[#This Row],[Employee Name]])-1)</f>
        <v>Rahul</v>
      </c>
      <c r="X3821" t="str">
        <f>RIGHT(Table1[[#This Row],[Employee Name]],LEN(Table1[[#This Row],[Employee Name]])-FIND(" ",Table1[[#This Row],[Employee Name]]))</f>
        <v>Verma</v>
      </c>
      <c r="Y3821" t="str">
        <f>Table1[[#This Row],[Department]]&amp;"-"&amp;Table1[[#This Row],[Employee ID]]</f>
        <v>Support-E03124</v>
      </c>
      <c r="Z3821" t="str">
        <f>LEFT(Table1[[#This Row],[Department]],3)</f>
        <v>Sup</v>
      </c>
      <c r="AA3821" t="str">
        <f>_xlfn.XLOOKUP(Table1[[#This Row],[Manager ID]],MANAGERS!A:A,MANAGERS!B:B)</f>
        <v>Manager_20</v>
      </c>
      <c r="AB3821" t="str" cm="1">
        <f t="array" ref="AB3821">_xlfn.XLOOKUP(Table1[[#This Row],[Manager ID]],Table2[[#All],[Manager ID]],Table2[[#All],[Department Head]])</f>
        <v>Operations</v>
      </c>
      <c r="AC3821" s="2">
        <f>_xlfn.XLOOKUP(Table1[[#This Row],[City]],L:L,O:O)</f>
        <v>0.23486488519629886</v>
      </c>
      <c r="AD3821" t="str" cm="1">
        <f t="array" ref="AD3821">_xlfn.IFS(Table1[[#This Row],[Performance Score]]&gt;=90,"Excellent",Table1[[#This Row],[Performance Score]]&gt;=75,"Good",Table1[[#This Row],[Performance Score]]&gt;=60,"Average",Table1[[#This Row],[Performance Score]]&lt;=60,"Need Improvement")</f>
        <v>Average</v>
      </c>
      <c r="AE3821" t="str">
        <f>IF(AND(Table1[[#This Row],[Attendance %]]&gt;=80,(Table1[[#This Row],[Performance Score]]&gt;=80)),"Eligible","Not Eligible")</f>
        <v>Not Eligible</v>
      </c>
      <c r="AF3821" t="str">
        <f>IF(Table1[[#This Row],[Performance Score]]&gt;=80,"High Performer","Low Performer")</f>
        <v>Low Performer</v>
      </c>
      <c r="AG3821" t="str" cm="1">
        <f t="array" aca="1" ref="AG3821" ca="1">_xlfn.IFS(Table1[[#This Row],[Experience]]&lt;=3,"Junior",Table1[[#This Row],[Experience]]&lt;=7,"Mid Level",Table1[[#This Row],[Experience]]&gt;=7,"Senior")</f>
        <v>Mid Level</v>
      </c>
      <c r="AH3821" t="str">
        <f>IF(Table1[[#This Row],[Attendance %]]&gt;75,"OK","Below 75")</f>
        <v>OK</v>
      </c>
      <c r="AI3821" t="b">
        <f>ISBLANK(Table1[[#This Row],[Employee ID]])</f>
        <v>0</v>
      </c>
      <c r="AJ3821" t="b">
        <f>ISNUMBER(Table1[[#This Row],[Total Salary  ]])</f>
        <v>1</v>
      </c>
      <c r="AK3821" t="str">
        <f>IFERROR(_xlfn.XLOOKUP(Table1[[#This Row],[Manager ID]],MANAGERS!A:A,MANAGERS!B:B),"Not Found")</f>
        <v>Manager_20</v>
      </c>
    </row>
    <row r="3822" spans="1:37" x14ac:dyDescent="0.2">
      <c r="A3822" t="s">
        <v>3497</v>
      </c>
      <c r="B3822" t="s">
        <v>75</v>
      </c>
      <c r="C3822" t="s">
        <v>21</v>
      </c>
      <c r="D3822" t="s">
        <v>40</v>
      </c>
      <c r="E3822" t="s">
        <v>26</v>
      </c>
      <c r="F3822" s="1">
        <v>44247</v>
      </c>
      <c r="G3822" s="1">
        <v>38008</v>
      </c>
      <c r="H3822">
        <v>59192</v>
      </c>
      <c r="I3822">
        <v>5461</v>
      </c>
      <c r="J3822">
        <v>88</v>
      </c>
      <c r="K3822">
        <v>40</v>
      </c>
      <c r="L3822" t="s">
        <v>34</v>
      </c>
      <c r="M3822">
        <v>120</v>
      </c>
      <c r="N3822">
        <f>Table1[[#This Row],[Basic Salary]]+Table1[[#This Row],[Bonus]]</f>
        <v>64653</v>
      </c>
      <c r="O3822" s="2">
        <f>Table1[[#This Row],[Bonus]]/Table1[[#This Row],[Basic Salary]]</f>
        <v>9.2259089066090011E-2</v>
      </c>
      <c r="P3822">
        <f ca="1">DATEDIF(Table1[[#This Row],[Date of Birth]],TODAY(),"Y")</f>
        <v>22</v>
      </c>
      <c r="Q3822">
        <f ca="1">DATEDIF(Table1[[#This Row],[Joining Date]],TODAY(),"Y")</f>
        <v>5</v>
      </c>
      <c r="R3822" t="str">
        <f ca="1">IF(YEAR(Table1[[#This Row],[Joining Date]])=YEAR(TODAY()),"Yes","No")</f>
        <v>No</v>
      </c>
      <c r="S3822" t="str">
        <f ca="1">IF(Table1[[#This Row],[Experience]]&gt;5,"Yes","No")</f>
        <v>No</v>
      </c>
      <c r="T3822" t="str">
        <f>TEXT(Table1[[#This Row],[Joining Date]],"mmmm")</f>
        <v>February</v>
      </c>
      <c r="U3822" t="str">
        <f>TEXT(Table1[[#This Row],[Joining Date]],"yyyy")</f>
        <v>2021</v>
      </c>
      <c r="V3822" s="5">
        <f ca="1">TODAY()-Table1[[#This Row],[Joining Date]]</f>
        <v>1992</v>
      </c>
      <c r="W3822" t="str">
        <f>LEFT(Table1[[#This Row],[Employee Name]],FIND(" ",Table1[[#This Row],[Employee Name]])-1)</f>
        <v>Ishita</v>
      </c>
      <c r="X3822" t="str">
        <f>RIGHT(Table1[[#This Row],[Employee Name]],LEN(Table1[[#This Row],[Employee Name]])-FIND(" ",Table1[[#This Row],[Employee Name]]))</f>
        <v>Roy</v>
      </c>
      <c r="Y3822" t="str">
        <f>Table1[[#This Row],[Department]]&amp;"-"&amp;Table1[[#This Row],[Employee ID]]</f>
        <v>IT-E03441</v>
      </c>
      <c r="Z3822" t="str">
        <f>LEFT(Table1[[#This Row],[Department]],3)</f>
        <v>IT</v>
      </c>
      <c r="AA3822" t="str">
        <f>_xlfn.XLOOKUP(Table1[[#This Row],[Manager ID]],MANAGERS!A:A,MANAGERS!B:B)</f>
        <v>Manager_20</v>
      </c>
      <c r="AB3822" t="str" cm="1">
        <f t="array" ref="AB3822">_xlfn.XLOOKUP(Table1[[#This Row],[Manager ID]],Table2[[#All],[Manager ID]],Table2[[#All],[Department Head]])</f>
        <v>Operations</v>
      </c>
      <c r="AC3822" s="2">
        <f>_xlfn.XLOOKUP(Table1[[#This Row],[City]],L:L,O:O)</f>
        <v>0.24030340748661314</v>
      </c>
      <c r="AD3822" t="str" cm="1">
        <f t="array" ref="AD3822">_xlfn.IFS(Table1[[#This Row],[Performance Score]]&gt;=90,"Excellent",Table1[[#This Row],[Performance Score]]&gt;=75,"Good",Table1[[#This Row],[Performance Score]]&gt;=60,"Average",Table1[[#This Row],[Performance Score]]&lt;=60,"Need Improvement")</f>
        <v>Need Improvement</v>
      </c>
      <c r="AE3822" t="str">
        <f>IF(AND(Table1[[#This Row],[Attendance %]]&gt;=80,(Table1[[#This Row],[Performance Score]]&gt;=80)),"Eligible","Not Eligible")</f>
        <v>Not Eligible</v>
      </c>
      <c r="AF3822" t="str">
        <f>IF(Table1[[#This Row],[Performance Score]]&gt;=80,"High Performer","Low Performer")</f>
        <v>Low Performer</v>
      </c>
      <c r="AG3822" t="str" cm="1">
        <f t="array" aca="1" ref="AG3822" ca="1">_xlfn.IFS(Table1[[#This Row],[Experience]]&lt;=3,"Junior",Table1[[#This Row],[Experience]]&lt;=7,"Mid Level",Table1[[#This Row],[Experience]]&gt;=7,"Senior")</f>
        <v>Mid Level</v>
      </c>
      <c r="AH3822" t="str">
        <f>IF(Table1[[#This Row],[Attendance %]]&gt;75,"OK","Below 75")</f>
        <v>OK</v>
      </c>
      <c r="AI3822" t="b">
        <f>ISBLANK(Table1[[#This Row],[Employee ID]])</f>
        <v>0</v>
      </c>
      <c r="AJ3822" t="b">
        <f>ISNUMBER(Table1[[#This Row],[Total Salary  ]])</f>
        <v>1</v>
      </c>
      <c r="AK3822" t="str">
        <f>IFERROR(_xlfn.XLOOKUP(Table1[[#This Row],[Manager ID]],MANAGERS!A:A,MANAGERS!B:B),"Not Found")</f>
        <v>Manager_20</v>
      </c>
    </row>
    <row r="3823" spans="1:37" x14ac:dyDescent="0.2">
      <c r="A3823" t="s">
        <v>2381</v>
      </c>
      <c r="B3823" t="s">
        <v>129</v>
      </c>
      <c r="C3823" t="s">
        <v>15</v>
      </c>
      <c r="D3823" t="s">
        <v>40</v>
      </c>
      <c r="E3823" t="s">
        <v>65</v>
      </c>
      <c r="F3823" s="1">
        <v>42038</v>
      </c>
      <c r="G3823" s="1">
        <v>33547</v>
      </c>
      <c r="H3823">
        <v>43705</v>
      </c>
      <c r="I3823">
        <v>20945</v>
      </c>
      <c r="J3823">
        <v>86</v>
      </c>
      <c r="K3823">
        <v>53</v>
      </c>
      <c r="L3823" t="s">
        <v>27</v>
      </c>
      <c r="M3823">
        <v>105</v>
      </c>
      <c r="N3823">
        <f>Table1[[#This Row],[Basic Salary]]+Table1[[#This Row],[Bonus]]</f>
        <v>64650</v>
      </c>
      <c r="O3823" s="2">
        <f>Table1[[#This Row],[Bonus]]/Table1[[#This Row],[Basic Salary]]</f>
        <v>0.47923578537924721</v>
      </c>
      <c r="P3823">
        <f ca="1">DATEDIF(Table1[[#This Row],[Date of Birth]],TODAY(),"Y")</f>
        <v>34</v>
      </c>
      <c r="Q3823">
        <f ca="1">DATEDIF(Table1[[#This Row],[Joining Date]],TODAY(),"Y")</f>
        <v>11</v>
      </c>
      <c r="R3823" t="str">
        <f ca="1">IF(YEAR(Table1[[#This Row],[Joining Date]])=YEAR(TODAY()),"Yes","No")</f>
        <v>No</v>
      </c>
      <c r="S3823" t="str">
        <f ca="1">IF(Table1[[#This Row],[Experience]]&gt;5,"Yes","No")</f>
        <v>Yes</v>
      </c>
      <c r="T3823" t="str">
        <f>TEXT(Table1[[#This Row],[Joining Date]],"mmmm")</f>
        <v>February</v>
      </c>
      <c r="U3823" t="str">
        <f>TEXT(Table1[[#This Row],[Joining Date]],"yyyy")</f>
        <v>2015</v>
      </c>
      <c r="V3823" s="5">
        <f ca="1">TODAY()-Table1[[#This Row],[Joining Date]]</f>
        <v>4201</v>
      </c>
      <c r="W3823" t="str">
        <f>LEFT(Table1[[#This Row],[Employee Name]],FIND(" ",Table1[[#This Row],[Employee Name]])-1)</f>
        <v>Aarav</v>
      </c>
      <c r="X3823" t="str">
        <f>RIGHT(Table1[[#This Row],[Employee Name]],LEN(Table1[[#This Row],[Employee Name]])-FIND(" ",Table1[[#This Row],[Employee Name]]))</f>
        <v>Sharma</v>
      </c>
      <c r="Y3823" t="str">
        <f>Table1[[#This Row],[Department]]&amp;"-"&amp;Table1[[#This Row],[Employee ID]]</f>
        <v>IT-E02325</v>
      </c>
      <c r="Z3823" t="str">
        <f>LEFT(Table1[[#This Row],[Department]],3)</f>
        <v>IT</v>
      </c>
      <c r="AA3823" t="str">
        <f>_xlfn.XLOOKUP(Table1[[#This Row],[Manager ID]],MANAGERS!A:A,MANAGERS!B:B)</f>
        <v>Manager_5</v>
      </c>
      <c r="AB3823" t="str" cm="1">
        <f t="array" ref="AB3823">_xlfn.XLOOKUP(Table1[[#This Row],[Manager ID]],Table2[[#All],[Manager ID]],Table2[[#All],[Department Head]])</f>
        <v>Sales</v>
      </c>
      <c r="AC3823" s="2">
        <f>_xlfn.XLOOKUP(Table1[[#This Row],[City]],L:L,O:O)</f>
        <v>0.23674293405114402</v>
      </c>
      <c r="AD3823" t="str" cm="1">
        <f t="array" ref="AD3823">_xlfn.IFS(Table1[[#This Row],[Performance Score]]&gt;=90,"Excellent",Table1[[#This Row],[Performance Score]]&gt;=75,"Good",Table1[[#This Row],[Performance Score]]&gt;=60,"Average",Table1[[#This Row],[Performance Score]]&lt;=60,"Need Improvement")</f>
        <v>Need Improvement</v>
      </c>
      <c r="AE3823" t="str">
        <f>IF(AND(Table1[[#This Row],[Attendance %]]&gt;=80,(Table1[[#This Row],[Performance Score]]&gt;=80)),"Eligible","Not Eligible")</f>
        <v>Not Eligible</v>
      </c>
      <c r="AF3823" t="str">
        <f>IF(Table1[[#This Row],[Performance Score]]&gt;=80,"High Performer","Low Performer")</f>
        <v>Low Performer</v>
      </c>
      <c r="AG3823" t="str" cm="1">
        <f t="array" aca="1" ref="AG3823" ca="1">_xlfn.IFS(Table1[[#This Row],[Experience]]&lt;=3,"Junior",Table1[[#This Row],[Experience]]&lt;=7,"Mid Level",Table1[[#This Row],[Experience]]&gt;=7,"Senior")</f>
        <v>Senior</v>
      </c>
      <c r="AH3823" t="str">
        <f>IF(Table1[[#This Row],[Attendance %]]&gt;75,"OK","Below 75")</f>
        <v>OK</v>
      </c>
      <c r="AI3823" t="b">
        <f>ISBLANK(Table1[[#This Row],[Employee ID]])</f>
        <v>0</v>
      </c>
      <c r="AJ3823" t="b">
        <f>ISNUMBER(Table1[[#This Row],[Total Salary  ]])</f>
        <v>1</v>
      </c>
      <c r="AK3823" t="str">
        <f>IFERROR(_xlfn.XLOOKUP(Table1[[#This Row],[Manager ID]],MANAGERS!A:A,MANAGERS!B:B),"Not Found")</f>
        <v>Manager_5</v>
      </c>
    </row>
    <row r="3824" spans="1:37" x14ac:dyDescent="0.2">
      <c r="A3824" t="s">
        <v>3011</v>
      </c>
      <c r="B3824" t="s">
        <v>93</v>
      </c>
      <c r="C3824" t="s">
        <v>15</v>
      </c>
      <c r="D3824" t="s">
        <v>43</v>
      </c>
      <c r="E3824" t="s">
        <v>65</v>
      </c>
      <c r="F3824" s="1">
        <v>45222</v>
      </c>
      <c r="G3824" s="1">
        <v>41056</v>
      </c>
      <c r="H3824">
        <v>56135</v>
      </c>
      <c r="I3824">
        <v>8508</v>
      </c>
      <c r="J3824">
        <v>75</v>
      </c>
      <c r="K3824">
        <v>56</v>
      </c>
      <c r="L3824" t="s">
        <v>37</v>
      </c>
      <c r="M3824">
        <v>116</v>
      </c>
      <c r="N3824">
        <f>Table1[[#This Row],[Basic Salary]]+Table1[[#This Row],[Bonus]]</f>
        <v>64643</v>
      </c>
      <c r="O3824" s="2">
        <f>Table1[[#This Row],[Bonus]]/Table1[[#This Row],[Basic Salary]]</f>
        <v>0.15156319586710609</v>
      </c>
      <c r="P3824">
        <f ca="1">DATEDIF(Table1[[#This Row],[Date of Birth]],TODAY(),"Y")</f>
        <v>14</v>
      </c>
      <c r="Q3824">
        <f ca="1">DATEDIF(Table1[[#This Row],[Joining Date]],TODAY(),"Y")</f>
        <v>2</v>
      </c>
      <c r="R3824" t="str">
        <f ca="1">IF(YEAR(Table1[[#This Row],[Joining Date]])=YEAR(TODAY()),"Yes","No")</f>
        <v>No</v>
      </c>
      <c r="S3824" t="str">
        <f ca="1">IF(Table1[[#This Row],[Experience]]&gt;5,"Yes","No")</f>
        <v>No</v>
      </c>
      <c r="T3824" t="str">
        <f>TEXT(Table1[[#This Row],[Joining Date]],"mmmm")</f>
        <v>October</v>
      </c>
      <c r="U3824" t="str">
        <f>TEXT(Table1[[#This Row],[Joining Date]],"yyyy")</f>
        <v>2023</v>
      </c>
      <c r="V3824" s="5">
        <f ca="1">TODAY()-Table1[[#This Row],[Joining Date]]</f>
        <v>1017</v>
      </c>
      <c r="W3824" t="str">
        <f>LEFT(Table1[[#This Row],[Employee Name]],FIND(" ",Table1[[#This Row],[Employee Name]])-1)</f>
        <v>Priya</v>
      </c>
      <c r="X3824" t="str">
        <f>RIGHT(Table1[[#This Row],[Employee Name]],LEN(Table1[[#This Row],[Employee Name]])-FIND(" ",Table1[[#This Row],[Employee Name]]))</f>
        <v>Reddy</v>
      </c>
      <c r="Y3824" t="str">
        <f>Table1[[#This Row],[Department]]&amp;"-"&amp;Table1[[#This Row],[Employee ID]]</f>
        <v>Operations-E02955</v>
      </c>
      <c r="Z3824" t="str">
        <f>LEFT(Table1[[#This Row],[Department]],3)</f>
        <v>Ope</v>
      </c>
      <c r="AA3824" t="str">
        <f>_xlfn.XLOOKUP(Table1[[#This Row],[Manager ID]],MANAGERS!A:A,MANAGERS!B:B)</f>
        <v>Manager_16</v>
      </c>
      <c r="AB3824" t="str" cm="1">
        <f t="array" ref="AB3824">_xlfn.XLOOKUP(Table1[[#This Row],[Manager ID]],Table2[[#All],[Manager ID]],Table2[[#All],[Department Head]])</f>
        <v>Sales</v>
      </c>
      <c r="AC3824" s="2">
        <f>_xlfn.XLOOKUP(Table1[[#This Row],[City]],L:L,O:O)</f>
        <v>0.24036902712549932</v>
      </c>
      <c r="AD3824" t="str" cm="1">
        <f t="array" ref="AD3824">_xlfn.IFS(Table1[[#This Row],[Performance Score]]&gt;=90,"Excellent",Table1[[#This Row],[Performance Score]]&gt;=75,"Good",Table1[[#This Row],[Performance Score]]&gt;=60,"Average",Table1[[#This Row],[Performance Score]]&lt;=60,"Need Improvement")</f>
        <v>Need Improvement</v>
      </c>
      <c r="AE3824" t="str">
        <f>IF(AND(Table1[[#This Row],[Attendance %]]&gt;=80,(Table1[[#This Row],[Performance Score]]&gt;=80)),"Eligible","Not Eligible")</f>
        <v>Not Eligible</v>
      </c>
      <c r="AF3824" t="str">
        <f>IF(Table1[[#This Row],[Performance Score]]&gt;=80,"High Performer","Low Performer")</f>
        <v>Low Performer</v>
      </c>
      <c r="AG3824" t="str" cm="1">
        <f t="array" aca="1" ref="AG3824" ca="1">_xlfn.IFS(Table1[[#This Row],[Experience]]&lt;=3,"Junior",Table1[[#This Row],[Experience]]&lt;=7,"Mid Level",Table1[[#This Row],[Experience]]&gt;=7,"Senior")</f>
        <v>Junior</v>
      </c>
      <c r="AH3824" t="str">
        <f>IF(Table1[[#This Row],[Attendance %]]&gt;75,"OK","Below 75")</f>
        <v>Below 75</v>
      </c>
      <c r="AI3824" t="b">
        <f>ISBLANK(Table1[[#This Row],[Employee ID]])</f>
        <v>0</v>
      </c>
      <c r="AJ3824" t="b">
        <f>ISNUMBER(Table1[[#This Row],[Total Salary  ]])</f>
        <v>1</v>
      </c>
      <c r="AK3824" t="str">
        <f>IFERROR(_xlfn.XLOOKUP(Table1[[#This Row],[Manager ID]],MANAGERS!A:A,MANAGERS!B:B),"Not Found")</f>
        <v>Manager_16</v>
      </c>
    </row>
    <row r="3825" spans="1:37" x14ac:dyDescent="0.2">
      <c r="A3825" t="s">
        <v>1288</v>
      </c>
      <c r="B3825" t="s">
        <v>69</v>
      </c>
      <c r="C3825" t="s">
        <v>15</v>
      </c>
      <c r="D3825" t="s">
        <v>46</v>
      </c>
      <c r="E3825" t="s">
        <v>22</v>
      </c>
      <c r="F3825" s="1">
        <v>45581</v>
      </c>
      <c r="G3825" s="1">
        <v>41014</v>
      </c>
      <c r="H3825">
        <v>57757</v>
      </c>
      <c r="I3825">
        <v>6863</v>
      </c>
      <c r="J3825">
        <v>64</v>
      </c>
      <c r="K3825">
        <v>43</v>
      </c>
      <c r="L3825" t="s">
        <v>37</v>
      </c>
      <c r="M3825">
        <v>115</v>
      </c>
      <c r="N3825">
        <f>Table1[[#This Row],[Basic Salary]]+Table1[[#This Row],[Bonus]]</f>
        <v>64620</v>
      </c>
      <c r="O3825" s="2">
        <f>Table1[[#This Row],[Bonus]]/Table1[[#This Row],[Basic Salary]]</f>
        <v>0.11882542375815919</v>
      </c>
      <c r="P3825">
        <f ca="1">DATEDIF(Table1[[#This Row],[Date of Birth]],TODAY(),"Y")</f>
        <v>14</v>
      </c>
      <c r="Q3825">
        <f ca="1">DATEDIF(Table1[[#This Row],[Joining Date]],TODAY(),"Y")</f>
        <v>1</v>
      </c>
      <c r="R3825" t="str">
        <f ca="1">IF(YEAR(Table1[[#This Row],[Joining Date]])=YEAR(TODAY()),"Yes","No")</f>
        <v>No</v>
      </c>
      <c r="S3825" t="str">
        <f ca="1">IF(Table1[[#This Row],[Experience]]&gt;5,"Yes","No")</f>
        <v>No</v>
      </c>
      <c r="T3825" t="str">
        <f>TEXT(Table1[[#This Row],[Joining Date]],"mmmm")</f>
        <v>October</v>
      </c>
      <c r="U3825" t="str">
        <f>TEXT(Table1[[#This Row],[Joining Date]],"yyyy")</f>
        <v>2024</v>
      </c>
      <c r="V3825" s="5">
        <f ca="1">TODAY()-Table1[[#This Row],[Joining Date]]</f>
        <v>658</v>
      </c>
      <c r="W3825" t="str">
        <f>LEFT(Table1[[#This Row],[Employee Name]],FIND(" ",Table1[[#This Row],[Employee Name]])-1)</f>
        <v>Neha</v>
      </c>
      <c r="X3825" t="str">
        <f>RIGHT(Table1[[#This Row],[Employee Name]],LEN(Table1[[#This Row],[Employee Name]])-FIND(" ",Table1[[#This Row],[Employee Name]]))</f>
        <v>Kulkarni</v>
      </c>
      <c r="Y3825" t="str">
        <f>Table1[[#This Row],[Department]]&amp;"-"&amp;Table1[[#This Row],[Employee ID]]</f>
        <v>Support-E01232</v>
      </c>
      <c r="Z3825" t="str">
        <f>LEFT(Table1[[#This Row],[Department]],3)</f>
        <v>Sup</v>
      </c>
      <c r="AA3825" t="str">
        <f>_xlfn.XLOOKUP(Table1[[#This Row],[Manager ID]],MANAGERS!A:A,MANAGERS!B:B)</f>
        <v>Manager_15</v>
      </c>
      <c r="AB3825" t="str" cm="1">
        <f t="array" ref="AB3825">_xlfn.XLOOKUP(Table1[[#This Row],[Manager ID]],Table2[[#All],[Manager ID]],Table2[[#All],[Department Head]])</f>
        <v>Support</v>
      </c>
      <c r="AC3825" s="2">
        <f>_xlfn.XLOOKUP(Table1[[#This Row],[City]],L:L,O:O)</f>
        <v>0.24036902712549932</v>
      </c>
      <c r="AD3825" t="str" cm="1">
        <f t="array" ref="AD3825">_xlfn.IFS(Table1[[#This Row],[Performance Score]]&gt;=90,"Excellent",Table1[[#This Row],[Performance Score]]&gt;=75,"Good",Table1[[#This Row],[Performance Score]]&gt;=60,"Average",Table1[[#This Row],[Performance Score]]&lt;=60,"Need Improvement")</f>
        <v>Need Improvement</v>
      </c>
      <c r="AE3825" t="str">
        <f>IF(AND(Table1[[#This Row],[Attendance %]]&gt;=80,(Table1[[#This Row],[Performance Score]]&gt;=80)),"Eligible","Not Eligible")</f>
        <v>Not Eligible</v>
      </c>
      <c r="AF3825" t="str">
        <f>IF(Table1[[#This Row],[Performance Score]]&gt;=80,"High Performer","Low Performer")</f>
        <v>Low Performer</v>
      </c>
      <c r="AG3825" t="str" cm="1">
        <f t="array" aca="1" ref="AG3825" ca="1">_xlfn.IFS(Table1[[#This Row],[Experience]]&lt;=3,"Junior",Table1[[#This Row],[Experience]]&lt;=7,"Mid Level",Table1[[#This Row],[Experience]]&gt;=7,"Senior")</f>
        <v>Junior</v>
      </c>
      <c r="AH3825" t="str">
        <f>IF(Table1[[#This Row],[Attendance %]]&gt;75,"OK","Below 75")</f>
        <v>Below 75</v>
      </c>
      <c r="AI3825" t="b">
        <f>ISBLANK(Table1[[#This Row],[Employee ID]])</f>
        <v>0</v>
      </c>
      <c r="AJ3825" t="b">
        <f>ISNUMBER(Table1[[#This Row],[Total Salary  ]])</f>
        <v>1</v>
      </c>
      <c r="AK3825" t="str">
        <f>IFERROR(_xlfn.XLOOKUP(Table1[[#This Row],[Manager ID]],MANAGERS!A:A,MANAGERS!B:B),"Not Found")</f>
        <v>Manager_15</v>
      </c>
    </row>
    <row r="3826" spans="1:37" x14ac:dyDescent="0.2">
      <c r="A3826" t="s">
        <v>2457</v>
      </c>
      <c r="B3826" t="s">
        <v>62</v>
      </c>
      <c r="C3826" t="s">
        <v>21</v>
      </c>
      <c r="D3826" t="s">
        <v>81</v>
      </c>
      <c r="E3826" t="s">
        <v>65</v>
      </c>
      <c r="F3826" s="1">
        <v>44694</v>
      </c>
      <c r="G3826" s="1">
        <v>33791</v>
      </c>
      <c r="H3826">
        <v>35782</v>
      </c>
      <c r="I3826">
        <v>28796</v>
      </c>
      <c r="J3826">
        <v>71</v>
      </c>
      <c r="K3826">
        <v>55</v>
      </c>
      <c r="L3826" t="s">
        <v>34</v>
      </c>
      <c r="M3826">
        <v>101</v>
      </c>
      <c r="N3826">
        <f>Table1[[#This Row],[Basic Salary]]+Table1[[#This Row],[Bonus]]</f>
        <v>64578</v>
      </c>
      <c r="O3826" s="2">
        <f>Table1[[#This Row],[Bonus]]/Table1[[#This Row],[Basic Salary]]</f>
        <v>0.80476217092392821</v>
      </c>
      <c r="P3826">
        <f ca="1">DATEDIF(Table1[[#This Row],[Date of Birth]],TODAY(),"Y")</f>
        <v>34</v>
      </c>
      <c r="Q3826">
        <f ca="1">DATEDIF(Table1[[#This Row],[Joining Date]],TODAY(),"Y")</f>
        <v>4</v>
      </c>
      <c r="R3826" t="str">
        <f ca="1">IF(YEAR(Table1[[#This Row],[Joining Date]])=YEAR(TODAY()),"Yes","No")</f>
        <v>No</v>
      </c>
      <c r="S3826" t="str">
        <f ca="1">IF(Table1[[#This Row],[Experience]]&gt;5,"Yes","No")</f>
        <v>No</v>
      </c>
      <c r="T3826" t="str">
        <f>TEXT(Table1[[#This Row],[Joining Date]],"mmmm")</f>
        <v>May</v>
      </c>
      <c r="U3826" t="str">
        <f>TEXT(Table1[[#This Row],[Joining Date]],"yyyy")</f>
        <v>2022</v>
      </c>
      <c r="V3826" s="5">
        <f ca="1">TODAY()-Table1[[#This Row],[Joining Date]]</f>
        <v>1545</v>
      </c>
      <c r="W3826" t="str">
        <f>LEFT(Table1[[#This Row],[Employee Name]],FIND(" ",Table1[[#This Row],[Employee Name]])-1)</f>
        <v>Kavya</v>
      </c>
      <c r="X3826" t="str">
        <f>RIGHT(Table1[[#This Row],[Employee Name]],LEN(Table1[[#This Row],[Employee Name]])-FIND(" ",Table1[[#This Row],[Employee Name]]))</f>
        <v>Nair</v>
      </c>
      <c r="Y3826" t="str">
        <f>Table1[[#This Row],[Department]]&amp;"-"&amp;Table1[[#This Row],[Employee ID]]</f>
        <v>Sales-E02401</v>
      </c>
      <c r="Z3826" t="str">
        <f>LEFT(Table1[[#This Row],[Department]],3)</f>
        <v>Sal</v>
      </c>
      <c r="AA3826" t="str">
        <f>_xlfn.XLOOKUP(Table1[[#This Row],[Manager ID]],MANAGERS!A:A,MANAGERS!B:B)</f>
        <v>Manager_1</v>
      </c>
      <c r="AB3826" t="str" cm="1">
        <f t="array" ref="AB3826">_xlfn.XLOOKUP(Table1[[#This Row],[Manager ID]],Table2[[#All],[Manager ID]],Table2[[#All],[Department Head]])</f>
        <v>Support</v>
      </c>
      <c r="AC3826" s="2">
        <f>_xlfn.XLOOKUP(Table1[[#This Row],[City]],L:L,O:O)</f>
        <v>0.24030340748661314</v>
      </c>
      <c r="AD3826" t="str" cm="1">
        <f t="array" ref="AD3826">_xlfn.IFS(Table1[[#This Row],[Performance Score]]&gt;=90,"Excellent",Table1[[#This Row],[Performance Score]]&gt;=75,"Good",Table1[[#This Row],[Performance Score]]&gt;=60,"Average",Table1[[#This Row],[Performance Score]]&lt;=60,"Need Improvement")</f>
        <v>Need Improvement</v>
      </c>
      <c r="AE3826" t="str">
        <f>IF(AND(Table1[[#This Row],[Attendance %]]&gt;=80,(Table1[[#This Row],[Performance Score]]&gt;=80)),"Eligible","Not Eligible")</f>
        <v>Not Eligible</v>
      </c>
      <c r="AF3826" t="str">
        <f>IF(Table1[[#This Row],[Performance Score]]&gt;=80,"High Performer","Low Performer")</f>
        <v>Low Performer</v>
      </c>
      <c r="AG3826" t="str" cm="1">
        <f t="array" aca="1" ref="AG3826" ca="1">_xlfn.IFS(Table1[[#This Row],[Experience]]&lt;=3,"Junior",Table1[[#This Row],[Experience]]&lt;=7,"Mid Level",Table1[[#This Row],[Experience]]&gt;=7,"Senior")</f>
        <v>Mid Level</v>
      </c>
      <c r="AH3826" t="str">
        <f>IF(Table1[[#This Row],[Attendance %]]&gt;75,"OK","Below 75")</f>
        <v>Below 75</v>
      </c>
      <c r="AI3826" t="b">
        <f>ISBLANK(Table1[[#This Row],[Employee ID]])</f>
        <v>0</v>
      </c>
      <c r="AJ3826" t="b">
        <f>ISNUMBER(Table1[[#This Row],[Total Salary  ]])</f>
        <v>1</v>
      </c>
      <c r="AK3826" t="str">
        <f>IFERROR(_xlfn.XLOOKUP(Table1[[#This Row],[Manager ID]],MANAGERS!A:A,MANAGERS!B:B),"Not Found")</f>
        <v>Manager_1</v>
      </c>
    </row>
    <row r="3827" spans="1:37" x14ac:dyDescent="0.2">
      <c r="A3827" t="s">
        <v>1093</v>
      </c>
      <c r="B3827" t="s">
        <v>57</v>
      </c>
      <c r="C3827" t="s">
        <v>21</v>
      </c>
      <c r="D3827" t="s">
        <v>16</v>
      </c>
      <c r="E3827" t="s">
        <v>26</v>
      </c>
      <c r="F3827" s="1">
        <v>44034</v>
      </c>
      <c r="G3827" s="1">
        <v>35432</v>
      </c>
      <c r="H3827">
        <v>47345</v>
      </c>
      <c r="I3827">
        <v>17231</v>
      </c>
      <c r="J3827">
        <v>67</v>
      </c>
      <c r="K3827">
        <v>61</v>
      </c>
      <c r="L3827" t="s">
        <v>18</v>
      </c>
      <c r="M3827">
        <v>108</v>
      </c>
      <c r="N3827">
        <f>Table1[[#This Row],[Basic Salary]]+Table1[[#This Row],[Bonus]]</f>
        <v>64576</v>
      </c>
      <c r="O3827" s="2">
        <f>Table1[[#This Row],[Bonus]]/Table1[[#This Row],[Basic Salary]]</f>
        <v>0.36394550638927026</v>
      </c>
      <c r="P3827">
        <f ca="1">DATEDIF(Table1[[#This Row],[Date of Birth]],TODAY(),"Y")</f>
        <v>29</v>
      </c>
      <c r="Q3827">
        <f ca="1">DATEDIF(Table1[[#This Row],[Joining Date]],TODAY(),"Y")</f>
        <v>6</v>
      </c>
      <c r="R3827" t="str">
        <f ca="1">IF(YEAR(Table1[[#This Row],[Joining Date]])=YEAR(TODAY()),"Yes","No")</f>
        <v>No</v>
      </c>
      <c r="S3827" t="str">
        <f ca="1">IF(Table1[[#This Row],[Experience]]&gt;5,"Yes","No")</f>
        <v>Yes</v>
      </c>
      <c r="T3827" t="str">
        <f>TEXT(Table1[[#This Row],[Joining Date]],"mmmm")</f>
        <v>July</v>
      </c>
      <c r="U3827" t="str">
        <f>TEXT(Table1[[#This Row],[Joining Date]],"yyyy")</f>
        <v>2020</v>
      </c>
      <c r="V3827" s="5">
        <f ca="1">TODAY()-Table1[[#This Row],[Joining Date]]</f>
        <v>2205</v>
      </c>
      <c r="W3827" t="str">
        <f>LEFT(Table1[[#This Row],[Employee Name]],FIND(" ",Table1[[#This Row],[Employee Name]])-1)</f>
        <v>Swathi</v>
      </c>
      <c r="X3827" t="str">
        <f>RIGHT(Table1[[#This Row],[Employee Name]],LEN(Table1[[#This Row],[Employee Name]])-FIND(" ",Table1[[#This Row],[Employee Name]]))</f>
        <v>Ramesh</v>
      </c>
      <c r="Y3827" t="str">
        <f>Table1[[#This Row],[Department]]&amp;"-"&amp;Table1[[#This Row],[Employee ID]]</f>
        <v>HR-E01037</v>
      </c>
      <c r="Z3827" t="str">
        <f>LEFT(Table1[[#This Row],[Department]],3)</f>
        <v>HR</v>
      </c>
      <c r="AA3827" t="str">
        <f>_xlfn.XLOOKUP(Table1[[#This Row],[Manager ID]],MANAGERS!A:A,MANAGERS!B:B)</f>
        <v>Manager_8</v>
      </c>
      <c r="AB3827" t="str" cm="1">
        <f t="array" ref="AB3827">_xlfn.XLOOKUP(Table1[[#This Row],[Manager ID]],Table2[[#All],[Manager ID]],Table2[[#All],[Department Head]])</f>
        <v>Sales</v>
      </c>
      <c r="AC3827" s="2">
        <f>_xlfn.XLOOKUP(Table1[[#This Row],[City]],L:L,O:O)</f>
        <v>0.21356479274849693</v>
      </c>
      <c r="AD3827" t="str" cm="1">
        <f t="array" ref="AD3827">_xlfn.IFS(Table1[[#This Row],[Performance Score]]&gt;=90,"Excellent",Table1[[#This Row],[Performance Score]]&gt;=75,"Good",Table1[[#This Row],[Performance Score]]&gt;=60,"Average",Table1[[#This Row],[Performance Score]]&lt;=60,"Need Improvement")</f>
        <v>Average</v>
      </c>
      <c r="AE3827" t="str">
        <f>IF(AND(Table1[[#This Row],[Attendance %]]&gt;=80,(Table1[[#This Row],[Performance Score]]&gt;=80)),"Eligible","Not Eligible")</f>
        <v>Not Eligible</v>
      </c>
      <c r="AF3827" t="str">
        <f>IF(Table1[[#This Row],[Performance Score]]&gt;=80,"High Performer","Low Performer")</f>
        <v>Low Performer</v>
      </c>
      <c r="AG3827" t="str" cm="1">
        <f t="array" aca="1" ref="AG3827" ca="1">_xlfn.IFS(Table1[[#This Row],[Experience]]&lt;=3,"Junior",Table1[[#This Row],[Experience]]&lt;=7,"Mid Level",Table1[[#This Row],[Experience]]&gt;=7,"Senior")</f>
        <v>Mid Level</v>
      </c>
      <c r="AH3827" t="str">
        <f>IF(Table1[[#This Row],[Attendance %]]&gt;75,"OK","Below 75")</f>
        <v>Below 75</v>
      </c>
      <c r="AI3827" t="b">
        <f>ISBLANK(Table1[[#This Row],[Employee ID]])</f>
        <v>0</v>
      </c>
      <c r="AJ3827" t="b">
        <f>ISNUMBER(Table1[[#This Row],[Total Salary  ]])</f>
        <v>1</v>
      </c>
      <c r="AK3827" t="str">
        <f>IFERROR(_xlfn.XLOOKUP(Table1[[#This Row],[Manager ID]],MANAGERS!A:A,MANAGERS!B:B),"Not Found")</f>
        <v>Manager_8</v>
      </c>
    </row>
    <row r="3828" spans="1:37" x14ac:dyDescent="0.2">
      <c r="A3828" t="s">
        <v>1243</v>
      </c>
      <c r="B3828" t="s">
        <v>36</v>
      </c>
      <c r="C3828" t="s">
        <v>21</v>
      </c>
      <c r="D3828" t="s">
        <v>16</v>
      </c>
      <c r="E3828" t="s">
        <v>22</v>
      </c>
      <c r="F3828" s="1">
        <v>44048</v>
      </c>
      <c r="G3828" s="1">
        <v>40452</v>
      </c>
      <c r="H3828">
        <v>44284</v>
      </c>
      <c r="I3828">
        <v>20280</v>
      </c>
      <c r="J3828">
        <v>69</v>
      </c>
      <c r="K3828">
        <v>73</v>
      </c>
      <c r="L3828" t="s">
        <v>31</v>
      </c>
      <c r="M3828">
        <v>120</v>
      </c>
      <c r="N3828">
        <f>Table1[[#This Row],[Basic Salary]]+Table1[[#This Row],[Bonus]]</f>
        <v>64564</v>
      </c>
      <c r="O3828" s="2">
        <f>Table1[[#This Row],[Bonus]]/Table1[[#This Row],[Basic Salary]]</f>
        <v>0.45795321109204229</v>
      </c>
      <c r="P3828">
        <f ca="1">DATEDIF(Table1[[#This Row],[Date of Birth]],TODAY(),"Y")</f>
        <v>15</v>
      </c>
      <c r="Q3828">
        <f ca="1">DATEDIF(Table1[[#This Row],[Joining Date]],TODAY(),"Y")</f>
        <v>6</v>
      </c>
      <c r="R3828" t="str">
        <f ca="1">IF(YEAR(Table1[[#This Row],[Joining Date]])=YEAR(TODAY()),"Yes","No")</f>
        <v>No</v>
      </c>
      <c r="S3828" t="str">
        <f ca="1">IF(Table1[[#This Row],[Experience]]&gt;5,"Yes","No")</f>
        <v>Yes</v>
      </c>
      <c r="T3828" t="str">
        <f>TEXT(Table1[[#This Row],[Joining Date]],"mmmm")</f>
        <v>August</v>
      </c>
      <c r="U3828" t="str">
        <f>TEXT(Table1[[#This Row],[Joining Date]],"yyyy")</f>
        <v>2020</v>
      </c>
      <c r="V3828" s="5">
        <f ca="1">TODAY()-Table1[[#This Row],[Joining Date]]</f>
        <v>2191</v>
      </c>
      <c r="W3828" t="str">
        <f>LEFT(Table1[[#This Row],[Employee Name]],FIND(" ",Table1[[#This Row],[Employee Name]])-1)</f>
        <v>Meera</v>
      </c>
      <c r="X3828" t="str">
        <f>RIGHT(Table1[[#This Row],[Employee Name]],LEN(Table1[[#This Row],[Employee Name]])-FIND(" ",Table1[[#This Row],[Employee Name]]))</f>
        <v>Joshi</v>
      </c>
      <c r="Y3828" t="str">
        <f>Table1[[#This Row],[Department]]&amp;"-"&amp;Table1[[#This Row],[Employee ID]]</f>
        <v>HR-E01187</v>
      </c>
      <c r="Z3828" t="str">
        <f>LEFT(Table1[[#This Row],[Department]],3)</f>
        <v>HR</v>
      </c>
      <c r="AA3828" t="str">
        <f>_xlfn.XLOOKUP(Table1[[#This Row],[Manager ID]],MANAGERS!A:A,MANAGERS!B:B)</f>
        <v>Manager_20</v>
      </c>
      <c r="AB3828" t="str" cm="1">
        <f t="array" ref="AB3828">_xlfn.XLOOKUP(Table1[[#This Row],[Manager ID]],Table2[[#All],[Manager ID]],Table2[[#All],[Department Head]])</f>
        <v>Operations</v>
      </c>
      <c r="AC3828" s="2">
        <f>_xlfn.XLOOKUP(Table1[[#This Row],[City]],L:L,O:O)</f>
        <v>0.241864189087755</v>
      </c>
      <c r="AD3828" t="str" cm="1">
        <f t="array" ref="AD3828">_xlfn.IFS(Table1[[#This Row],[Performance Score]]&gt;=90,"Excellent",Table1[[#This Row],[Performance Score]]&gt;=75,"Good",Table1[[#This Row],[Performance Score]]&gt;=60,"Average",Table1[[#This Row],[Performance Score]]&lt;=60,"Need Improvement")</f>
        <v>Average</v>
      </c>
      <c r="AE3828" t="str">
        <f>IF(AND(Table1[[#This Row],[Attendance %]]&gt;=80,(Table1[[#This Row],[Performance Score]]&gt;=80)),"Eligible","Not Eligible")</f>
        <v>Not Eligible</v>
      </c>
      <c r="AF3828" t="str">
        <f>IF(Table1[[#This Row],[Performance Score]]&gt;=80,"High Performer","Low Performer")</f>
        <v>Low Performer</v>
      </c>
      <c r="AG3828" t="str" cm="1">
        <f t="array" aca="1" ref="AG3828" ca="1">_xlfn.IFS(Table1[[#This Row],[Experience]]&lt;=3,"Junior",Table1[[#This Row],[Experience]]&lt;=7,"Mid Level",Table1[[#This Row],[Experience]]&gt;=7,"Senior")</f>
        <v>Mid Level</v>
      </c>
      <c r="AH3828" t="str">
        <f>IF(Table1[[#This Row],[Attendance %]]&gt;75,"OK","Below 75")</f>
        <v>Below 75</v>
      </c>
      <c r="AI3828" t="b">
        <f>ISBLANK(Table1[[#This Row],[Employee ID]])</f>
        <v>0</v>
      </c>
      <c r="AJ3828" t="b">
        <f>ISNUMBER(Table1[[#This Row],[Total Salary  ]])</f>
        <v>1</v>
      </c>
      <c r="AK3828" t="str">
        <f>IFERROR(_xlfn.XLOOKUP(Table1[[#This Row],[Manager ID]],MANAGERS!A:A,MANAGERS!B:B),"Not Found")</f>
        <v>Manager_20</v>
      </c>
    </row>
    <row r="3829" spans="1:37" x14ac:dyDescent="0.2">
      <c r="A3829" t="s">
        <v>3456</v>
      </c>
      <c r="B3829" t="s">
        <v>95</v>
      </c>
      <c r="C3829" t="s">
        <v>21</v>
      </c>
      <c r="D3829" t="s">
        <v>43</v>
      </c>
      <c r="E3829" t="s">
        <v>51</v>
      </c>
      <c r="F3829" s="1">
        <v>42523</v>
      </c>
      <c r="G3829" s="1">
        <v>36864</v>
      </c>
      <c r="H3829">
        <v>38779</v>
      </c>
      <c r="I3829">
        <v>25755</v>
      </c>
      <c r="J3829">
        <v>81</v>
      </c>
      <c r="K3829">
        <v>84</v>
      </c>
      <c r="L3829" t="s">
        <v>27</v>
      </c>
      <c r="M3829">
        <v>102</v>
      </c>
      <c r="N3829">
        <f>Table1[[#This Row],[Basic Salary]]+Table1[[#This Row],[Bonus]]</f>
        <v>64534</v>
      </c>
      <c r="O3829" s="2">
        <f>Table1[[#This Row],[Bonus]]/Table1[[#This Row],[Basic Salary]]</f>
        <v>0.66414812140591561</v>
      </c>
      <c r="P3829">
        <f ca="1">DATEDIF(Table1[[#This Row],[Date of Birth]],TODAY(),"Y")</f>
        <v>25</v>
      </c>
      <c r="Q3829">
        <f ca="1">DATEDIF(Table1[[#This Row],[Joining Date]],TODAY(),"Y")</f>
        <v>10</v>
      </c>
      <c r="R3829" t="str">
        <f ca="1">IF(YEAR(Table1[[#This Row],[Joining Date]])=YEAR(TODAY()),"Yes","No")</f>
        <v>No</v>
      </c>
      <c r="S3829" t="str">
        <f ca="1">IF(Table1[[#This Row],[Experience]]&gt;5,"Yes","No")</f>
        <v>Yes</v>
      </c>
      <c r="T3829" t="str">
        <f>TEXT(Table1[[#This Row],[Joining Date]],"mmmm")</f>
        <v>June</v>
      </c>
      <c r="U3829" t="str">
        <f>TEXT(Table1[[#This Row],[Joining Date]],"yyyy")</f>
        <v>2016</v>
      </c>
      <c r="V3829" s="5">
        <f ca="1">TODAY()-Table1[[#This Row],[Joining Date]]</f>
        <v>3716</v>
      </c>
      <c r="W3829" t="str">
        <f>LEFT(Table1[[#This Row],[Employee Name]],FIND(" ",Table1[[#This Row],[Employee Name]])-1)</f>
        <v>Ajay</v>
      </c>
      <c r="X3829" t="str">
        <f>RIGHT(Table1[[#This Row],[Employee Name]],LEN(Table1[[#This Row],[Employee Name]])-FIND(" ",Table1[[#This Row],[Employee Name]]))</f>
        <v>Singh</v>
      </c>
      <c r="Y3829" t="str">
        <f>Table1[[#This Row],[Department]]&amp;"-"&amp;Table1[[#This Row],[Employee ID]]</f>
        <v>Operations-E03400</v>
      </c>
      <c r="Z3829" t="str">
        <f>LEFT(Table1[[#This Row],[Department]],3)</f>
        <v>Ope</v>
      </c>
      <c r="AA3829" t="str">
        <f>_xlfn.XLOOKUP(Table1[[#This Row],[Manager ID]],MANAGERS!A:A,MANAGERS!B:B)</f>
        <v>Manager_2</v>
      </c>
      <c r="AB3829" t="str" cm="1">
        <f t="array" ref="AB3829">_xlfn.XLOOKUP(Table1[[#This Row],[Manager ID]],Table2[[#All],[Manager ID]],Table2[[#All],[Department Head]])</f>
        <v>Sales</v>
      </c>
      <c r="AC3829" s="2">
        <f>_xlfn.XLOOKUP(Table1[[#This Row],[City]],L:L,O:O)</f>
        <v>0.23674293405114402</v>
      </c>
      <c r="AD3829" t="str" cm="1">
        <f t="array" ref="AD3829">_xlfn.IFS(Table1[[#This Row],[Performance Score]]&gt;=90,"Excellent",Table1[[#This Row],[Performance Score]]&gt;=75,"Good",Table1[[#This Row],[Performance Score]]&gt;=60,"Average",Table1[[#This Row],[Performance Score]]&lt;=60,"Need Improvement")</f>
        <v>Good</v>
      </c>
      <c r="AE3829" t="str">
        <f>IF(AND(Table1[[#This Row],[Attendance %]]&gt;=80,(Table1[[#This Row],[Performance Score]]&gt;=80)),"Eligible","Not Eligible")</f>
        <v>Eligible</v>
      </c>
      <c r="AF3829" t="str">
        <f>IF(Table1[[#This Row],[Performance Score]]&gt;=80,"High Performer","Low Performer")</f>
        <v>High Performer</v>
      </c>
      <c r="AG3829" t="str" cm="1">
        <f t="array" aca="1" ref="AG3829" ca="1">_xlfn.IFS(Table1[[#This Row],[Experience]]&lt;=3,"Junior",Table1[[#This Row],[Experience]]&lt;=7,"Mid Level",Table1[[#This Row],[Experience]]&gt;=7,"Senior")</f>
        <v>Senior</v>
      </c>
      <c r="AH3829" t="str">
        <f>IF(Table1[[#This Row],[Attendance %]]&gt;75,"OK","Below 75")</f>
        <v>OK</v>
      </c>
      <c r="AI3829" t="b">
        <f>ISBLANK(Table1[[#This Row],[Employee ID]])</f>
        <v>0</v>
      </c>
      <c r="AJ3829" t="b">
        <f>ISNUMBER(Table1[[#This Row],[Total Salary  ]])</f>
        <v>1</v>
      </c>
      <c r="AK3829" t="str">
        <f>IFERROR(_xlfn.XLOOKUP(Table1[[#This Row],[Manager ID]],MANAGERS!A:A,MANAGERS!B:B),"Not Found")</f>
        <v>Manager_2</v>
      </c>
    </row>
    <row r="3830" spans="1:37" x14ac:dyDescent="0.2">
      <c r="A3830" t="s">
        <v>4942</v>
      </c>
      <c r="B3830" t="s">
        <v>85</v>
      </c>
      <c r="C3830" t="s">
        <v>21</v>
      </c>
      <c r="D3830" t="s">
        <v>81</v>
      </c>
      <c r="E3830" t="s">
        <v>17</v>
      </c>
      <c r="F3830" s="1">
        <v>44498</v>
      </c>
      <c r="G3830" s="1">
        <v>33606</v>
      </c>
      <c r="H3830">
        <v>40078</v>
      </c>
      <c r="I3830">
        <v>24454</v>
      </c>
      <c r="J3830">
        <v>96</v>
      </c>
      <c r="K3830">
        <v>64</v>
      </c>
      <c r="L3830" t="s">
        <v>18</v>
      </c>
      <c r="M3830">
        <v>109</v>
      </c>
      <c r="N3830">
        <f>Table1[[#This Row],[Basic Salary]]+Table1[[#This Row],[Bonus]]</f>
        <v>64532</v>
      </c>
      <c r="O3830" s="2">
        <f>Table1[[#This Row],[Bonus]]/Table1[[#This Row],[Basic Salary]]</f>
        <v>0.6101601876341135</v>
      </c>
      <c r="P3830">
        <f ca="1">DATEDIF(Table1[[#This Row],[Date of Birth]],TODAY(),"Y")</f>
        <v>34</v>
      </c>
      <c r="Q3830">
        <f ca="1">DATEDIF(Table1[[#This Row],[Joining Date]],TODAY(),"Y")</f>
        <v>4</v>
      </c>
      <c r="R3830" t="str">
        <f ca="1">IF(YEAR(Table1[[#This Row],[Joining Date]])=YEAR(TODAY()),"Yes","No")</f>
        <v>No</v>
      </c>
      <c r="S3830" t="str">
        <f ca="1">IF(Table1[[#This Row],[Experience]]&gt;5,"Yes","No")</f>
        <v>No</v>
      </c>
      <c r="T3830" t="str">
        <f>TEXT(Table1[[#This Row],[Joining Date]],"mmmm")</f>
        <v>October</v>
      </c>
      <c r="U3830" t="str">
        <f>TEXT(Table1[[#This Row],[Joining Date]],"yyyy")</f>
        <v>2021</v>
      </c>
      <c r="V3830" s="5">
        <f ca="1">TODAY()-Table1[[#This Row],[Joining Date]]</f>
        <v>1741</v>
      </c>
      <c r="W3830" t="str">
        <f>LEFT(Table1[[#This Row],[Employee Name]],FIND(" ",Table1[[#This Row],[Employee Name]])-1)</f>
        <v>Pooja</v>
      </c>
      <c r="X3830" t="str">
        <f>RIGHT(Table1[[#This Row],[Employee Name]],LEN(Table1[[#This Row],[Employee Name]])-FIND(" ",Table1[[#This Row],[Employee Name]]))</f>
        <v>Das</v>
      </c>
      <c r="Y3830" t="str">
        <f>Table1[[#This Row],[Department]]&amp;"-"&amp;Table1[[#This Row],[Employee ID]]</f>
        <v>Sales-E04886</v>
      </c>
      <c r="Z3830" t="str">
        <f>LEFT(Table1[[#This Row],[Department]],3)</f>
        <v>Sal</v>
      </c>
      <c r="AA3830" t="str">
        <f>_xlfn.XLOOKUP(Table1[[#This Row],[Manager ID]],MANAGERS!A:A,MANAGERS!B:B)</f>
        <v>Manager_9</v>
      </c>
      <c r="AB3830" t="str" cm="1">
        <f t="array" ref="AB3830">_xlfn.XLOOKUP(Table1[[#This Row],[Manager ID]],Table2[[#All],[Manager ID]],Table2[[#All],[Department Head]])</f>
        <v>Sales</v>
      </c>
      <c r="AC3830" s="2">
        <f>_xlfn.XLOOKUP(Table1[[#This Row],[City]],L:L,O:O)</f>
        <v>0.21356479274849693</v>
      </c>
      <c r="AD3830" t="str" cm="1">
        <f t="array" ref="AD3830">_xlfn.IFS(Table1[[#This Row],[Performance Score]]&gt;=90,"Excellent",Table1[[#This Row],[Performance Score]]&gt;=75,"Good",Table1[[#This Row],[Performance Score]]&gt;=60,"Average",Table1[[#This Row],[Performance Score]]&lt;=60,"Need Improvement")</f>
        <v>Average</v>
      </c>
      <c r="AE3830" t="str">
        <f>IF(AND(Table1[[#This Row],[Attendance %]]&gt;=80,(Table1[[#This Row],[Performance Score]]&gt;=80)),"Eligible","Not Eligible")</f>
        <v>Not Eligible</v>
      </c>
      <c r="AF3830" t="str">
        <f>IF(Table1[[#This Row],[Performance Score]]&gt;=80,"High Performer","Low Performer")</f>
        <v>Low Performer</v>
      </c>
      <c r="AG3830" t="str" cm="1">
        <f t="array" aca="1" ref="AG3830" ca="1">_xlfn.IFS(Table1[[#This Row],[Experience]]&lt;=3,"Junior",Table1[[#This Row],[Experience]]&lt;=7,"Mid Level",Table1[[#This Row],[Experience]]&gt;=7,"Senior")</f>
        <v>Mid Level</v>
      </c>
      <c r="AH3830" t="str">
        <f>IF(Table1[[#This Row],[Attendance %]]&gt;75,"OK","Below 75")</f>
        <v>OK</v>
      </c>
      <c r="AI3830" t="b">
        <f>ISBLANK(Table1[[#This Row],[Employee ID]])</f>
        <v>0</v>
      </c>
      <c r="AJ3830" t="b">
        <f>ISNUMBER(Table1[[#This Row],[Total Salary  ]])</f>
        <v>1</v>
      </c>
      <c r="AK3830" t="str">
        <f>IFERROR(_xlfn.XLOOKUP(Table1[[#This Row],[Manager ID]],MANAGERS!A:A,MANAGERS!B:B),"Not Found")</f>
        <v>Manager_9</v>
      </c>
    </row>
    <row r="3831" spans="1:37" x14ac:dyDescent="0.2">
      <c r="A3831" t="s">
        <v>1021</v>
      </c>
      <c r="B3831" t="s">
        <v>77</v>
      </c>
      <c r="C3831" t="s">
        <v>15</v>
      </c>
      <c r="D3831" t="s">
        <v>16</v>
      </c>
      <c r="E3831" t="s">
        <v>65</v>
      </c>
      <c r="F3831" s="1">
        <v>44432</v>
      </c>
      <c r="G3831" s="1">
        <v>38213</v>
      </c>
      <c r="H3831">
        <v>51787</v>
      </c>
      <c r="I3831">
        <v>12743</v>
      </c>
      <c r="J3831">
        <v>92</v>
      </c>
      <c r="K3831">
        <v>45</v>
      </c>
      <c r="L3831" t="s">
        <v>27</v>
      </c>
      <c r="M3831">
        <v>115</v>
      </c>
      <c r="N3831">
        <f>Table1[[#This Row],[Basic Salary]]+Table1[[#This Row],[Bonus]]</f>
        <v>64530</v>
      </c>
      <c r="O3831" s="2">
        <f>Table1[[#This Row],[Bonus]]/Table1[[#This Row],[Basic Salary]]</f>
        <v>0.24606561492266399</v>
      </c>
      <c r="P3831">
        <f ca="1">DATEDIF(Table1[[#This Row],[Date of Birth]],TODAY(),"Y")</f>
        <v>21</v>
      </c>
      <c r="Q3831">
        <f ca="1">DATEDIF(Table1[[#This Row],[Joining Date]],TODAY(),"Y")</f>
        <v>4</v>
      </c>
      <c r="R3831" t="str">
        <f ca="1">IF(YEAR(Table1[[#This Row],[Joining Date]])=YEAR(TODAY()),"Yes","No")</f>
        <v>No</v>
      </c>
      <c r="S3831" t="str">
        <f ca="1">IF(Table1[[#This Row],[Experience]]&gt;5,"Yes","No")</f>
        <v>No</v>
      </c>
      <c r="T3831" t="str">
        <f>TEXT(Table1[[#This Row],[Joining Date]],"mmmm")</f>
        <v>August</v>
      </c>
      <c r="U3831" t="str">
        <f>TEXT(Table1[[#This Row],[Joining Date]],"yyyy")</f>
        <v>2021</v>
      </c>
      <c r="V3831" s="5">
        <f ca="1">TODAY()-Table1[[#This Row],[Joining Date]]</f>
        <v>1807</v>
      </c>
      <c r="W3831" t="str">
        <f>LEFT(Table1[[#This Row],[Employee Name]],FIND(" ",Table1[[#This Row],[Employee Name]])-1)</f>
        <v>Rohan</v>
      </c>
      <c r="X3831" t="str">
        <f>RIGHT(Table1[[#This Row],[Employee Name]],LEN(Table1[[#This Row],[Employee Name]])-FIND(" ",Table1[[#This Row],[Employee Name]]))</f>
        <v>Gupta</v>
      </c>
      <c r="Y3831" t="str">
        <f>Table1[[#This Row],[Department]]&amp;"-"&amp;Table1[[#This Row],[Employee ID]]</f>
        <v>HR-E00965</v>
      </c>
      <c r="Z3831" t="str">
        <f>LEFT(Table1[[#This Row],[Department]],3)</f>
        <v>HR</v>
      </c>
      <c r="AA3831" t="str">
        <f>_xlfn.XLOOKUP(Table1[[#This Row],[Manager ID]],MANAGERS!A:A,MANAGERS!B:B)</f>
        <v>Manager_15</v>
      </c>
      <c r="AB3831" t="str" cm="1">
        <f t="array" ref="AB3831">_xlfn.XLOOKUP(Table1[[#This Row],[Manager ID]],Table2[[#All],[Manager ID]],Table2[[#All],[Department Head]])</f>
        <v>Support</v>
      </c>
      <c r="AC3831" s="2">
        <f>_xlfn.XLOOKUP(Table1[[#This Row],[City]],L:L,O:O)</f>
        <v>0.23674293405114402</v>
      </c>
      <c r="AD3831" t="str" cm="1">
        <f t="array" ref="AD3831">_xlfn.IFS(Table1[[#This Row],[Performance Score]]&gt;=90,"Excellent",Table1[[#This Row],[Performance Score]]&gt;=75,"Good",Table1[[#This Row],[Performance Score]]&gt;=60,"Average",Table1[[#This Row],[Performance Score]]&lt;=60,"Need Improvement")</f>
        <v>Need Improvement</v>
      </c>
      <c r="AE3831" t="str">
        <f>IF(AND(Table1[[#This Row],[Attendance %]]&gt;=80,(Table1[[#This Row],[Performance Score]]&gt;=80)),"Eligible","Not Eligible")</f>
        <v>Not Eligible</v>
      </c>
      <c r="AF3831" t="str">
        <f>IF(Table1[[#This Row],[Performance Score]]&gt;=80,"High Performer","Low Performer")</f>
        <v>Low Performer</v>
      </c>
      <c r="AG3831" t="str" cm="1">
        <f t="array" aca="1" ref="AG3831" ca="1">_xlfn.IFS(Table1[[#This Row],[Experience]]&lt;=3,"Junior",Table1[[#This Row],[Experience]]&lt;=7,"Mid Level",Table1[[#This Row],[Experience]]&gt;=7,"Senior")</f>
        <v>Mid Level</v>
      </c>
      <c r="AH3831" t="str">
        <f>IF(Table1[[#This Row],[Attendance %]]&gt;75,"OK","Below 75")</f>
        <v>OK</v>
      </c>
      <c r="AI3831" t="b">
        <f>ISBLANK(Table1[[#This Row],[Employee ID]])</f>
        <v>0</v>
      </c>
      <c r="AJ3831" t="b">
        <f>ISNUMBER(Table1[[#This Row],[Total Salary  ]])</f>
        <v>1</v>
      </c>
      <c r="AK3831" t="str">
        <f>IFERROR(_xlfn.XLOOKUP(Table1[[#This Row],[Manager ID]],MANAGERS!A:A,MANAGERS!B:B),"Not Found")</f>
        <v>Manager_15</v>
      </c>
    </row>
    <row r="3832" spans="1:37" x14ac:dyDescent="0.2">
      <c r="A3832" t="s">
        <v>4381</v>
      </c>
      <c r="B3832" t="s">
        <v>42</v>
      </c>
      <c r="C3832" t="s">
        <v>15</v>
      </c>
      <c r="D3832" t="s">
        <v>40</v>
      </c>
      <c r="E3832" t="s">
        <v>65</v>
      </c>
      <c r="F3832" s="1">
        <v>42324</v>
      </c>
      <c r="G3832" s="1">
        <v>35719</v>
      </c>
      <c r="H3832">
        <v>51523</v>
      </c>
      <c r="I3832">
        <v>12998</v>
      </c>
      <c r="J3832">
        <v>61</v>
      </c>
      <c r="K3832">
        <v>94</v>
      </c>
      <c r="L3832" t="s">
        <v>23</v>
      </c>
      <c r="M3832">
        <v>110</v>
      </c>
      <c r="N3832">
        <f>Table1[[#This Row],[Basic Salary]]+Table1[[#This Row],[Bonus]]</f>
        <v>64521</v>
      </c>
      <c r="O3832" s="2">
        <f>Table1[[#This Row],[Bonus]]/Table1[[#This Row],[Basic Salary]]</f>
        <v>0.25227568270481143</v>
      </c>
      <c r="P3832">
        <f ca="1">DATEDIF(Table1[[#This Row],[Date of Birth]],TODAY(),"Y")</f>
        <v>28</v>
      </c>
      <c r="Q3832">
        <f ca="1">DATEDIF(Table1[[#This Row],[Joining Date]],TODAY(),"Y")</f>
        <v>10</v>
      </c>
      <c r="R3832" t="str">
        <f ca="1">IF(YEAR(Table1[[#This Row],[Joining Date]])=YEAR(TODAY()),"Yes","No")</f>
        <v>No</v>
      </c>
      <c r="S3832" t="str">
        <f ca="1">IF(Table1[[#This Row],[Experience]]&gt;5,"Yes","No")</f>
        <v>Yes</v>
      </c>
      <c r="T3832" t="str">
        <f>TEXT(Table1[[#This Row],[Joining Date]],"mmmm")</f>
        <v>November</v>
      </c>
      <c r="U3832" t="str">
        <f>TEXT(Table1[[#This Row],[Joining Date]],"yyyy")</f>
        <v>2015</v>
      </c>
      <c r="V3832" s="5">
        <f ca="1">TODAY()-Table1[[#This Row],[Joining Date]]</f>
        <v>3915</v>
      </c>
      <c r="W3832" t="str">
        <f>LEFT(Table1[[#This Row],[Employee Name]],FIND(" ",Table1[[#This Row],[Employee Name]])-1)</f>
        <v>Krishna</v>
      </c>
      <c r="X3832" t="str">
        <f>RIGHT(Table1[[#This Row],[Employee Name]],LEN(Table1[[#This Row],[Employee Name]])-FIND(" ",Table1[[#This Row],[Employee Name]]))</f>
        <v>Chaitanya</v>
      </c>
      <c r="Y3832" t="str">
        <f>Table1[[#This Row],[Department]]&amp;"-"&amp;Table1[[#This Row],[Employee ID]]</f>
        <v>IT-E04325</v>
      </c>
      <c r="Z3832" t="str">
        <f>LEFT(Table1[[#This Row],[Department]],3)</f>
        <v>IT</v>
      </c>
      <c r="AA3832" t="str">
        <f>_xlfn.XLOOKUP(Table1[[#This Row],[Manager ID]],MANAGERS!A:A,MANAGERS!B:B)</f>
        <v>Manager_10</v>
      </c>
      <c r="AB3832" t="str" cm="1">
        <f t="array" ref="AB3832">_xlfn.XLOOKUP(Table1[[#This Row],[Manager ID]],Table2[[#All],[Manager ID]],Table2[[#All],[Department Head]])</f>
        <v>HR</v>
      </c>
      <c r="AC3832" s="2">
        <f>_xlfn.XLOOKUP(Table1[[#This Row],[City]],L:L,O:O)</f>
        <v>0.23486488519629886</v>
      </c>
      <c r="AD3832" t="str" cm="1">
        <f t="array" ref="AD3832">_xlfn.IFS(Table1[[#This Row],[Performance Score]]&gt;=90,"Excellent",Table1[[#This Row],[Performance Score]]&gt;=75,"Good",Table1[[#This Row],[Performance Score]]&gt;=60,"Average",Table1[[#This Row],[Performance Score]]&lt;=60,"Need Improvement")</f>
        <v>Excellent</v>
      </c>
      <c r="AE3832" t="str">
        <f>IF(AND(Table1[[#This Row],[Attendance %]]&gt;=80,(Table1[[#This Row],[Performance Score]]&gt;=80)),"Eligible","Not Eligible")</f>
        <v>Not Eligible</v>
      </c>
      <c r="AF3832" t="str">
        <f>IF(Table1[[#This Row],[Performance Score]]&gt;=80,"High Performer","Low Performer")</f>
        <v>High Performer</v>
      </c>
      <c r="AG3832" t="str" cm="1">
        <f t="array" aca="1" ref="AG3832" ca="1">_xlfn.IFS(Table1[[#This Row],[Experience]]&lt;=3,"Junior",Table1[[#This Row],[Experience]]&lt;=7,"Mid Level",Table1[[#This Row],[Experience]]&gt;=7,"Senior")</f>
        <v>Senior</v>
      </c>
      <c r="AH3832" t="str">
        <f>IF(Table1[[#This Row],[Attendance %]]&gt;75,"OK","Below 75")</f>
        <v>Below 75</v>
      </c>
      <c r="AI3832" t="b">
        <f>ISBLANK(Table1[[#This Row],[Employee ID]])</f>
        <v>0</v>
      </c>
      <c r="AJ3832" t="b">
        <f>ISNUMBER(Table1[[#This Row],[Total Salary  ]])</f>
        <v>1</v>
      </c>
      <c r="AK3832" t="str">
        <f>IFERROR(_xlfn.XLOOKUP(Table1[[#This Row],[Manager ID]],MANAGERS!A:A,MANAGERS!B:B),"Not Found")</f>
        <v>Manager_10</v>
      </c>
    </row>
    <row r="3833" spans="1:37" x14ac:dyDescent="0.2">
      <c r="A3833" t="s">
        <v>3378</v>
      </c>
      <c r="B3833" t="s">
        <v>14</v>
      </c>
      <c r="C3833" t="s">
        <v>15</v>
      </c>
      <c r="D3833" t="s">
        <v>81</v>
      </c>
      <c r="E3833" t="s">
        <v>26</v>
      </c>
      <c r="F3833" s="1">
        <v>45795</v>
      </c>
      <c r="G3833" s="1">
        <v>35718</v>
      </c>
      <c r="H3833">
        <v>56645</v>
      </c>
      <c r="I3833">
        <v>7870</v>
      </c>
      <c r="J3833">
        <v>62</v>
      </c>
      <c r="K3833">
        <v>45</v>
      </c>
      <c r="L3833" t="s">
        <v>53</v>
      </c>
      <c r="M3833">
        <v>118</v>
      </c>
      <c r="N3833">
        <f>Table1[[#This Row],[Basic Salary]]+Table1[[#This Row],[Bonus]]</f>
        <v>64515</v>
      </c>
      <c r="O3833" s="2">
        <f>Table1[[#This Row],[Bonus]]/Table1[[#This Row],[Basic Salary]]</f>
        <v>0.13893547532880218</v>
      </c>
      <c r="P3833">
        <f ca="1">DATEDIF(Table1[[#This Row],[Date of Birth]],TODAY(),"Y")</f>
        <v>28</v>
      </c>
      <c r="Q3833">
        <f ca="1">DATEDIF(Table1[[#This Row],[Joining Date]],TODAY(),"Y")</f>
        <v>1</v>
      </c>
      <c r="R3833" t="str">
        <f ca="1">IF(YEAR(Table1[[#This Row],[Joining Date]])=YEAR(TODAY()),"Yes","No")</f>
        <v>No</v>
      </c>
      <c r="S3833" t="str">
        <f ca="1">IF(Table1[[#This Row],[Experience]]&gt;5,"Yes","No")</f>
        <v>No</v>
      </c>
      <c r="T3833" t="str">
        <f>TEXT(Table1[[#This Row],[Joining Date]],"mmmm")</f>
        <v>May</v>
      </c>
      <c r="U3833" t="str">
        <f>TEXT(Table1[[#This Row],[Joining Date]],"yyyy")</f>
        <v>2025</v>
      </c>
      <c r="V3833" s="5">
        <f ca="1">TODAY()-Table1[[#This Row],[Joining Date]]</f>
        <v>444</v>
      </c>
      <c r="W3833" t="str">
        <f>LEFT(Table1[[#This Row],[Employee Name]],FIND(" ",Table1[[#This Row],[Employee Name]])-1)</f>
        <v>Nisha</v>
      </c>
      <c r="X3833" t="str">
        <f>RIGHT(Table1[[#This Row],[Employee Name]],LEN(Table1[[#This Row],[Employee Name]])-FIND(" ",Table1[[#This Row],[Employee Name]]))</f>
        <v>Kapoor</v>
      </c>
      <c r="Y3833" t="str">
        <f>Table1[[#This Row],[Department]]&amp;"-"&amp;Table1[[#This Row],[Employee ID]]</f>
        <v>Sales-E03322</v>
      </c>
      <c r="Z3833" t="str">
        <f>LEFT(Table1[[#This Row],[Department]],3)</f>
        <v>Sal</v>
      </c>
      <c r="AA3833" t="str">
        <f>_xlfn.XLOOKUP(Table1[[#This Row],[Manager ID]],MANAGERS!A:A,MANAGERS!B:B)</f>
        <v>Manager_18</v>
      </c>
      <c r="AB3833" t="str" cm="1">
        <f t="array" ref="AB3833">_xlfn.XLOOKUP(Table1[[#This Row],[Manager ID]],Table2[[#All],[Manager ID]],Table2[[#All],[Department Head]])</f>
        <v>Support</v>
      </c>
      <c r="AC3833" s="2">
        <f>_xlfn.XLOOKUP(Table1[[#This Row],[City]],L:L,O:O)</f>
        <v>0.23685887225230964</v>
      </c>
      <c r="AD3833" t="str" cm="1">
        <f t="array" ref="AD3833">_xlfn.IFS(Table1[[#This Row],[Performance Score]]&gt;=90,"Excellent",Table1[[#This Row],[Performance Score]]&gt;=75,"Good",Table1[[#This Row],[Performance Score]]&gt;=60,"Average",Table1[[#This Row],[Performance Score]]&lt;=60,"Need Improvement")</f>
        <v>Need Improvement</v>
      </c>
      <c r="AE3833" t="str">
        <f>IF(AND(Table1[[#This Row],[Attendance %]]&gt;=80,(Table1[[#This Row],[Performance Score]]&gt;=80)),"Eligible","Not Eligible")</f>
        <v>Not Eligible</v>
      </c>
      <c r="AF3833" t="str">
        <f>IF(Table1[[#This Row],[Performance Score]]&gt;=80,"High Performer","Low Performer")</f>
        <v>Low Performer</v>
      </c>
      <c r="AG3833" t="str" cm="1">
        <f t="array" aca="1" ref="AG3833" ca="1">_xlfn.IFS(Table1[[#This Row],[Experience]]&lt;=3,"Junior",Table1[[#This Row],[Experience]]&lt;=7,"Mid Level",Table1[[#This Row],[Experience]]&gt;=7,"Senior")</f>
        <v>Junior</v>
      </c>
      <c r="AH3833" t="str">
        <f>IF(Table1[[#This Row],[Attendance %]]&gt;75,"OK","Below 75")</f>
        <v>Below 75</v>
      </c>
      <c r="AI3833" t="b">
        <f>ISBLANK(Table1[[#This Row],[Employee ID]])</f>
        <v>0</v>
      </c>
      <c r="AJ3833" t="b">
        <f>ISNUMBER(Table1[[#This Row],[Total Salary  ]])</f>
        <v>1</v>
      </c>
      <c r="AK3833" t="str">
        <f>IFERROR(_xlfn.XLOOKUP(Table1[[#This Row],[Manager ID]],MANAGERS!A:A,MANAGERS!B:B),"Not Found")</f>
        <v>Manager_18</v>
      </c>
    </row>
    <row r="3834" spans="1:37" x14ac:dyDescent="0.2">
      <c r="A3834" t="s">
        <v>1854</v>
      </c>
      <c r="B3834" t="s">
        <v>93</v>
      </c>
      <c r="C3834" t="s">
        <v>15</v>
      </c>
      <c r="D3834" t="s">
        <v>46</v>
      </c>
      <c r="E3834" t="s">
        <v>26</v>
      </c>
      <c r="F3834" s="1">
        <v>43040</v>
      </c>
      <c r="G3834" s="1">
        <v>37881</v>
      </c>
      <c r="H3834">
        <v>41287</v>
      </c>
      <c r="I3834">
        <v>23212</v>
      </c>
      <c r="J3834">
        <v>93</v>
      </c>
      <c r="K3834">
        <v>87</v>
      </c>
      <c r="L3834" t="s">
        <v>53</v>
      </c>
      <c r="M3834">
        <v>109</v>
      </c>
      <c r="N3834">
        <f>Table1[[#This Row],[Basic Salary]]+Table1[[#This Row],[Bonus]]</f>
        <v>64499</v>
      </c>
      <c r="O3834" s="2">
        <f>Table1[[#This Row],[Bonus]]/Table1[[#This Row],[Basic Salary]]</f>
        <v>0.56221086540557563</v>
      </c>
      <c r="P3834">
        <f ca="1">DATEDIF(Table1[[#This Row],[Date of Birth]],TODAY(),"Y")</f>
        <v>22</v>
      </c>
      <c r="Q3834">
        <f ca="1">DATEDIF(Table1[[#This Row],[Joining Date]],TODAY(),"Y")</f>
        <v>8</v>
      </c>
      <c r="R3834" t="str">
        <f ca="1">IF(YEAR(Table1[[#This Row],[Joining Date]])=YEAR(TODAY()),"Yes","No")</f>
        <v>No</v>
      </c>
      <c r="S3834" t="str">
        <f ca="1">IF(Table1[[#This Row],[Experience]]&gt;5,"Yes","No")</f>
        <v>Yes</v>
      </c>
      <c r="T3834" t="str">
        <f>TEXT(Table1[[#This Row],[Joining Date]],"mmmm")</f>
        <v>November</v>
      </c>
      <c r="U3834" t="str">
        <f>TEXT(Table1[[#This Row],[Joining Date]],"yyyy")</f>
        <v>2017</v>
      </c>
      <c r="V3834" s="5">
        <f ca="1">TODAY()-Table1[[#This Row],[Joining Date]]</f>
        <v>3199</v>
      </c>
      <c r="W3834" t="str">
        <f>LEFT(Table1[[#This Row],[Employee Name]],FIND(" ",Table1[[#This Row],[Employee Name]])-1)</f>
        <v>Priya</v>
      </c>
      <c r="X3834" t="str">
        <f>RIGHT(Table1[[#This Row],[Employee Name]],LEN(Table1[[#This Row],[Employee Name]])-FIND(" ",Table1[[#This Row],[Employee Name]]))</f>
        <v>Reddy</v>
      </c>
      <c r="Y3834" t="str">
        <f>Table1[[#This Row],[Department]]&amp;"-"&amp;Table1[[#This Row],[Employee ID]]</f>
        <v>Support-E01798</v>
      </c>
      <c r="Z3834" t="str">
        <f>LEFT(Table1[[#This Row],[Department]],3)</f>
        <v>Sup</v>
      </c>
      <c r="AA3834" t="str">
        <f>_xlfn.XLOOKUP(Table1[[#This Row],[Manager ID]],MANAGERS!A:A,MANAGERS!B:B)</f>
        <v>Manager_9</v>
      </c>
      <c r="AB3834" t="str" cm="1">
        <f t="array" ref="AB3834">_xlfn.XLOOKUP(Table1[[#This Row],[Manager ID]],Table2[[#All],[Manager ID]],Table2[[#All],[Department Head]])</f>
        <v>Sales</v>
      </c>
      <c r="AC3834" s="2">
        <f>_xlfn.XLOOKUP(Table1[[#This Row],[City]],L:L,O:O)</f>
        <v>0.23685887225230964</v>
      </c>
      <c r="AD3834" t="str" cm="1">
        <f t="array" ref="AD3834">_xlfn.IFS(Table1[[#This Row],[Performance Score]]&gt;=90,"Excellent",Table1[[#This Row],[Performance Score]]&gt;=75,"Good",Table1[[#This Row],[Performance Score]]&gt;=60,"Average",Table1[[#This Row],[Performance Score]]&lt;=60,"Need Improvement")</f>
        <v>Good</v>
      </c>
      <c r="AE3834" t="str">
        <f>IF(AND(Table1[[#This Row],[Attendance %]]&gt;=80,(Table1[[#This Row],[Performance Score]]&gt;=80)),"Eligible","Not Eligible")</f>
        <v>Eligible</v>
      </c>
      <c r="AF3834" t="str">
        <f>IF(Table1[[#This Row],[Performance Score]]&gt;=80,"High Performer","Low Performer")</f>
        <v>High Performer</v>
      </c>
      <c r="AG3834" t="str" cm="1">
        <f t="array" aca="1" ref="AG3834" ca="1">_xlfn.IFS(Table1[[#This Row],[Experience]]&lt;=3,"Junior",Table1[[#This Row],[Experience]]&lt;=7,"Mid Level",Table1[[#This Row],[Experience]]&gt;=7,"Senior")</f>
        <v>Senior</v>
      </c>
      <c r="AH3834" t="str">
        <f>IF(Table1[[#This Row],[Attendance %]]&gt;75,"OK","Below 75")</f>
        <v>OK</v>
      </c>
      <c r="AI3834" t="b">
        <f>ISBLANK(Table1[[#This Row],[Employee ID]])</f>
        <v>0</v>
      </c>
      <c r="AJ3834" t="b">
        <f>ISNUMBER(Table1[[#This Row],[Total Salary  ]])</f>
        <v>1</v>
      </c>
      <c r="AK3834" t="str">
        <f>IFERROR(_xlfn.XLOOKUP(Table1[[#This Row],[Manager ID]],MANAGERS!A:A,MANAGERS!B:B),"Not Found")</f>
        <v>Manager_9</v>
      </c>
    </row>
    <row r="3835" spans="1:37" x14ac:dyDescent="0.2">
      <c r="A3835" t="s">
        <v>276</v>
      </c>
      <c r="B3835" t="s">
        <v>77</v>
      </c>
      <c r="C3835" t="s">
        <v>21</v>
      </c>
      <c r="D3835" t="s">
        <v>43</v>
      </c>
      <c r="E3835" t="s">
        <v>17</v>
      </c>
      <c r="F3835" s="1">
        <v>43117</v>
      </c>
      <c r="G3835" s="1">
        <v>31470</v>
      </c>
      <c r="H3835">
        <v>39316</v>
      </c>
      <c r="I3835">
        <v>25174</v>
      </c>
      <c r="J3835">
        <v>97</v>
      </c>
      <c r="K3835">
        <v>55</v>
      </c>
      <c r="L3835" t="s">
        <v>37</v>
      </c>
      <c r="M3835">
        <v>102</v>
      </c>
      <c r="N3835">
        <f>Table1[[#This Row],[Basic Salary]]+Table1[[#This Row],[Bonus]]</f>
        <v>64490</v>
      </c>
      <c r="O3835" s="2">
        <f>Table1[[#This Row],[Bonus]]/Table1[[#This Row],[Basic Salary]]</f>
        <v>0.64029911486417745</v>
      </c>
      <c r="P3835">
        <f ca="1">DATEDIF(Table1[[#This Row],[Date of Birth]],TODAY(),"Y")</f>
        <v>40</v>
      </c>
      <c r="Q3835">
        <f ca="1">DATEDIF(Table1[[#This Row],[Joining Date]],TODAY(),"Y")</f>
        <v>8</v>
      </c>
      <c r="R3835" t="str">
        <f ca="1">IF(YEAR(Table1[[#This Row],[Joining Date]])=YEAR(TODAY()),"Yes","No")</f>
        <v>No</v>
      </c>
      <c r="S3835" t="str">
        <f ca="1">IF(Table1[[#This Row],[Experience]]&gt;5,"Yes","No")</f>
        <v>Yes</v>
      </c>
      <c r="T3835" t="str">
        <f>TEXT(Table1[[#This Row],[Joining Date]],"mmmm")</f>
        <v>January</v>
      </c>
      <c r="U3835" t="str">
        <f>TEXT(Table1[[#This Row],[Joining Date]],"yyyy")</f>
        <v>2018</v>
      </c>
      <c r="V3835" s="5">
        <f ca="1">TODAY()-Table1[[#This Row],[Joining Date]]</f>
        <v>3122</v>
      </c>
      <c r="W3835" t="str">
        <f>LEFT(Table1[[#This Row],[Employee Name]],FIND(" ",Table1[[#This Row],[Employee Name]])-1)</f>
        <v>Rohan</v>
      </c>
      <c r="X3835" t="str">
        <f>RIGHT(Table1[[#This Row],[Employee Name]],LEN(Table1[[#This Row],[Employee Name]])-FIND(" ",Table1[[#This Row],[Employee Name]]))</f>
        <v>Gupta</v>
      </c>
      <c r="Y3835" t="str">
        <f>Table1[[#This Row],[Department]]&amp;"-"&amp;Table1[[#This Row],[Employee ID]]</f>
        <v>Operations-E00220</v>
      </c>
      <c r="Z3835" t="str">
        <f>LEFT(Table1[[#This Row],[Department]],3)</f>
        <v>Ope</v>
      </c>
      <c r="AA3835" t="str">
        <f>_xlfn.XLOOKUP(Table1[[#This Row],[Manager ID]],MANAGERS!A:A,MANAGERS!B:B)</f>
        <v>Manager_2</v>
      </c>
      <c r="AB3835" t="str" cm="1">
        <f t="array" ref="AB3835">_xlfn.XLOOKUP(Table1[[#This Row],[Manager ID]],Table2[[#All],[Manager ID]],Table2[[#All],[Department Head]])</f>
        <v>Sales</v>
      </c>
      <c r="AC3835" s="2">
        <f>_xlfn.XLOOKUP(Table1[[#This Row],[City]],L:L,O:O)</f>
        <v>0.24036902712549932</v>
      </c>
      <c r="AD3835" t="str" cm="1">
        <f t="array" ref="AD3835">_xlfn.IFS(Table1[[#This Row],[Performance Score]]&gt;=90,"Excellent",Table1[[#This Row],[Performance Score]]&gt;=75,"Good",Table1[[#This Row],[Performance Score]]&gt;=60,"Average",Table1[[#This Row],[Performance Score]]&lt;=60,"Need Improvement")</f>
        <v>Need Improvement</v>
      </c>
      <c r="AE3835" t="str">
        <f>IF(AND(Table1[[#This Row],[Attendance %]]&gt;=80,(Table1[[#This Row],[Performance Score]]&gt;=80)),"Eligible","Not Eligible")</f>
        <v>Not Eligible</v>
      </c>
      <c r="AF3835" t="str">
        <f>IF(Table1[[#This Row],[Performance Score]]&gt;=80,"High Performer","Low Performer")</f>
        <v>Low Performer</v>
      </c>
      <c r="AG3835" t="str" cm="1">
        <f t="array" aca="1" ref="AG3835" ca="1">_xlfn.IFS(Table1[[#This Row],[Experience]]&lt;=3,"Junior",Table1[[#This Row],[Experience]]&lt;=7,"Mid Level",Table1[[#This Row],[Experience]]&gt;=7,"Senior")</f>
        <v>Senior</v>
      </c>
      <c r="AH3835" t="str">
        <f>IF(Table1[[#This Row],[Attendance %]]&gt;75,"OK","Below 75")</f>
        <v>OK</v>
      </c>
      <c r="AI3835" t="b">
        <f>ISBLANK(Table1[[#This Row],[Employee ID]])</f>
        <v>0</v>
      </c>
      <c r="AJ3835" t="b">
        <f>ISNUMBER(Table1[[#This Row],[Total Salary  ]])</f>
        <v>1</v>
      </c>
      <c r="AK3835" t="str">
        <f>IFERROR(_xlfn.XLOOKUP(Table1[[#This Row],[Manager ID]],MANAGERS!A:A,MANAGERS!B:B),"Not Found")</f>
        <v>Manager_2</v>
      </c>
    </row>
    <row r="3836" spans="1:37" x14ac:dyDescent="0.2">
      <c r="A3836" t="s">
        <v>1578</v>
      </c>
      <c r="B3836" t="s">
        <v>93</v>
      </c>
      <c r="C3836" t="s">
        <v>15</v>
      </c>
      <c r="D3836" t="s">
        <v>25</v>
      </c>
      <c r="E3836" t="s">
        <v>30</v>
      </c>
      <c r="F3836" s="1">
        <v>45525</v>
      </c>
      <c r="G3836" s="1">
        <v>33330</v>
      </c>
      <c r="H3836">
        <v>48006</v>
      </c>
      <c r="I3836">
        <v>16472</v>
      </c>
      <c r="J3836">
        <v>89</v>
      </c>
      <c r="K3836">
        <v>52</v>
      </c>
      <c r="L3836" t="s">
        <v>18</v>
      </c>
      <c r="M3836">
        <v>102</v>
      </c>
      <c r="N3836">
        <f>Table1[[#This Row],[Basic Salary]]+Table1[[#This Row],[Bonus]]</f>
        <v>64478</v>
      </c>
      <c r="O3836" s="2">
        <f>Table1[[#This Row],[Bonus]]/Table1[[#This Row],[Basic Salary]]</f>
        <v>0.34312377619464235</v>
      </c>
      <c r="P3836">
        <f ca="1">DATEDIF(Table1[[#This Row],[Date of Birth]],TODAY(),"Y")</f>
        <v>35</v>
      </c>
      <c r="Q3836">
        <f ca="1">DATEDIF(Table1[[#This Row],[Joining Date]],TODAY(),"Y")</f>
        <v>1</v>
      </c>
      <c r="R3836" t="str">
        <f ca="1">IF(YEAR(Table1[[#This Row],[Joining Date]])=YEAR(TODAY()),"Yes","No")</f>
        <v>No</v>
      </c>
      <c r="S3836" t="str">
        <f ca="1">IF(Table1[[#This Row],[Experience]]&gt;5,"Yes","No")</f>
        <v>No</v>
      </c>
      <c r="T3836" t="str">
        <f>TEXT(Table1[[#This Row],[Joining Date]],"mmmm")</f>
        <v>August</v>
      </c>
      <c r="U3836" t="str">
        <f>TEXT(Table1[[#This Row],[Joining Date]],"yyyy")</f>
        <v>2024</v>
      </c>
      <c r="V3836" s="5">
        <f ca="1">TODAY()-Table1[[#This Row],[Joining Date]]</f>
        <v>714</v>
      </c>
      <c r="W3836" t="str">
        <f>LEFT(Table1[[#This Row],[Employee Name]],FIND(" ",Table1[[#This Row],[Employee Name]])-1)</f>
        <v>Priya</v>
      </c>
      <c r="X3836" t="str">
        <f>RIGHT(Table1[[#This Row],[Employee Name]],LEN(Table1[[#This Row],[Employee Name]])-FIND(" ",Table1[[#This Row],[Employee Name]]))</f>
        <v>Reddy</v>
      </c>
      <c r="Y3836" t="str">
        <f>Table1[[#This Row],[Department]]&amp;"-"&amp;Table1[[#This Row],[Employee ID]]</f>
        <v>Finance-E01522</v>
      </c>
      <c r="Z3836" t="str">
        <f>LEFT(Table1[[#This Row],[Department]],3)</f>
        <v>Fin</v>
      </c>
      <c r="AA3836" t="str">
        <f>_xlfn.XLOOKUP(Table1[[#This Row],[Manager ID]],MANAGERS!A:A,MANAGERS!B:B)</f>
        <v>Manager_2</v>
      </c>
      <c r="AB3836" t="str" cm="1">
        <f t="array" ref="AB3836">_xlfn.XLOOKUP(Table1[[#This Row],[Manager ID]],Table2[[#All],[Manager ID]],Table2[[#All],[Department Head]])</f>
        <v>Sales</v>
      </c>
      <c r="AC3836" s="2">
        <f>_xlfn.XLOOKUP(Table1[[#This Row],[City]],L:L,O:O)</f>
        <v>0.21356479274849693</v>
      </c>
      <c r="AD3836" t="str" cm="1">
        <f t="array" ref="AD3836">_xlfn.IFS(Table1[[#This Row],[Performance Score]]&gt;=90,"Excellent",Table1[[#This Row],[Performance Score]]&gt;=75,"Good",Table1[[#This Row],[Performance Score]]&gt;=60,"Average",Table1[[#This Row],[Performance Score]]&lt;=60,"Need Improvement")</f>
        <v>Need Improvement</v>
      </c>
      <c r="AE3836" t="str">
        <f>IF(AND(Table1[[#This Row],[Attendance %]]&gt;=80,(Table1[[#This Row],[Performance Score]]&gt;=80)),"Eligible","Not Eligible")</f>
        <v>Not Eligible</v>
      </c>
      <c r="AF3836" t="str">
        <f>IF(Table1[[#This Row],[Performance Score]]&gt;=80,"High Performer","Low Performer")</f>
        <v>Low Performer</v>
      </c>
      <c r="AG3836" t="str" cm="1">
        <f t="array" aca="1" ref="AG3836" ca="1">_xlfn.IFS(Table1[[#This Row],[Experience]]&lt;=3,"Junior",Table1[[#This Row],[Experience]]&lt;=7,"Mid Level",Table1[[#This Row],[Experience]]&gt;=7,"Senior")</f>
        <v>Junior</v>
      </c>
      <c r="AH3836" t="str">
        <f>IF(Table1[[#This Row],[Attendance %]]&gt;75,"OK","Below 75")</f>
        <v>OK</v>
      </c>
      <c r="AI3836" t="b">
        <f>ISBLANK(Table1[[#This Row],[Employee ID]])</f>
        <v>0</v>
      </c>
      <c r="AJ3836" t="b">
        <f>ISNUMBER(Table1[[#This Row],[Total Salary  ]])</f>
        <v>1</v>
      </c>
      <c r="AK3836" t="str">
        <f>IFERROR(_xlfn.XLOOKUP(Table1[[#This Row],[Manager ID]],MANAGERS!A:A,MANAGERS!B:B),"Not Found")</f>
        <v>Manager_2</v>
      </c>
    </row>
    <row r="3837" spans="1:37" x14ac:dyDescent="0.2">
      <c r="A3837" t="s">
        <v>2112</v>
      </c>
      <c r="B3837" t="s">
        <v>62</v>
      </c>
      <c r="C3837" t="s">
        <v>15</v>
      </c>
      <c r="D3837" t="s">
        <v>33</v>
      </c>
      <c r="E3837" t="s">
        <v>30</v>
      </c>
      <c r="F3837" s="1">
        <v>44942</v>
      </c>
      <c r="G3837" s="1">
        <v>36636</v>
      </c>
      <c r="H3837">
        <v>56505</v>
      </c>
      <c r="I3837">
        <v>7952</v>
      </c>
      <c r="J3837">
        <v>68</v>
      </c>
      <c r="K3837">
        <v>66</v>
      </c>
      <c r="L3837" t="s">
        <v>53</v>
      </c>
      <c r="M3837">
        <v>113</v>
      </c>
      <c r="N3837">
        <f>Table1[[#This Row],[Basic Salary]]+Table1[[#This Row],[Bonus]]</f>
        <v>64457</v>
      </c>
      <c r="O3837" s="2">
        <f>Table1[[#This Row],[Bonus]]/Table1[[#This Row],[Basic Salary]]</f>
        <v>0.14073090876913547</v>
      </c>
      <c r="P3837">
        <f ca="1">DATEDIF(Table1[[#This Row],[Date of Birth]],TODAY(),"Y")</f>
        <v>26</v>
      </c>
      <c r="Q3837">
        <f ca="1">DATEDIF(Table1[[#This Row],[Joining Date]],TODAY(),"Y")</f>
        <v>3</v>
      </c>
      <c r="R3837" t="str">
        <f ca="1">IF(YEAR(Table1[[#This Row],[Joining Date]])=YEAR(TODAY()),"Yes","No")</f>
        <v>No</v>
      </c>
      <c r="S3837" t="str">
        <f ca="1">IF(Table1[[#This Row],[Experience]]&gt;5,"Yes","No")</f>
        <v>No</v>
      </c>
      <c r="T3837" t="str">
        <f>TEXT(Table1[[#This Row],[Joining Date]],"mmmm")</f>
        <v>January</v>
      </c>
      <c r="U3837" t="str">
        <f>TEXT(Table1[[#This Row],[Joining Date]],"yyyy")</f>
        <v>2023</v>
      </c>
      <c r="V3837" s="5">
        <f ca="1">TODAY()-Table1[[#This Row],[Joining Date]]</f>
        <v>1297</v>
      </c>
      <c r="W3837" t="str">
        <f>LEFT(Table1[[#This Row],[Employee Name]],FIND(" ",Table1[[#This Row],[Employee Name]])-1)</f>
        <v>Kavya</v>
      </c>
      <c r="X3837" t="str">
        <f>RIGHT(Table1[[#This Row],[Employee Name]],LEN(Table1[[#This Row],[Employee Name]])-FIND(" ",Table1[[#This Row],[Employee Name]]))</f>
        <v>Nair</v>
      </c>
      <c r="Y3837" t="str">
        <f>Table1[[#This Row],[Department]]&amp;"-"&amp;Table1[[#This Row],[Employee ID]]</f>
        <v>Marketing-E02056</v>
      </c>
      <c r="Z3837" t="str">
        <f>LEFT(Table1[[#This Row],[Department]],3)</f>
        <v>Mar</v>
      </c>
      <c r="AA3837" t="str">
        <f>_xlfn.XLOOKUP(Table1[[#This Row],[Manager ID]],MANAGERS!A:A,MANAGERS!B:B)</f>
        <v>Manager_13</v>
      </c>
      <c r="AB3837" t="str" cm="1">
        <f t="array" ref="AB3837">_xlfn.XLOOKUP(Table1[[#This Row],[Manager ID]],Table2[[#All],[Manager ID]],Table2[[#All],[Department Head]])</f>
        <v>HR</v>
      </c>
      <c r="AC3837" s="2">
        <f>_xlfn.XLOOKUP(Table1[[#This Row],[City]],L:L,O:O)</f>
        <v>0.23685887225230964</v>
      </c>
      <c r="AD3837" t="str" cm="1">
        <f t="array" ref="AD3837">_xlfn.IFS(Table1[[#This Row],[Performance Score]]&gt;=90,"Excellent",Table1[[#This Row],[Performance Score]]&gt;=75,"Good",Table1[[#This Row],[Performance Score]]&gt;=60,"Average",Table1[[#This Row],[Performance Score]]&lt;=60,"Need Improvement")</f>
        <v>Average</v>
      </c>
      <c r="AE3837" t="str">
        <f>IF(AND(Table1[[#This Row],[Attendance %]]&gt;=80,(Table1[[#This Row],[Performance Score]]&gt;=80)),"Eligible","Not Eligible")</f>
        <v>Not Eligible</v>
      </c>
      <c r="AF3837" t="str">
        <f>IF(Table1[[#This Row],[Performance Score]]&gt;=80,"High Performer","Low Performer")</f>
        <v>Low Performer</v>
      </c>
      <c r="AG3837" t="str" cm="1">
        <f t="array" aca="1" ref="AG3837" ca="1">_xlfn.IFS(Table1[[#This Row],[Experience]]&lt;=3,"Junior",Table1[[#This Row],[Experience]]&lt;=7,"Mid Level",Table1[[#This Row],[Experience]]&gt;=7,"Senior")</f>
        <v>Junior</v>
      </c>
      <c r="AH3837" t="str">
        <f>IF(Table1[[#This Row],[Attendance %]]&gt;75,"OK","Below 75")</f>
        <v>Below 75</v>
      </c>
      <c r="AI3837" t="b">
        <f>ISBLANK(Table1[[#This Row],[Employee ID]])</f>
        <v>0</v>
      </c>
      <c r="AJ3837" t="b">
        <f>ISNUMBER(Table1[[#This Row],[Total Salary  ]])</f>
        <v>1</v>
      </c>
      <c r="AK3837" t="str">
        <f>IFERROR(_xlfn.XLOOKUP(Table1[[#This Row],[Manager ID]],MANAGERS!A:A,MANAGERS!B:B),"Not Found")</f>
        <v>Manager_13</v>
      </c>
    </row>
    <row r="3838" spans="1:37" x14ac:dyDescent="0.2">
      <c r="A3838" t="s">
        <v>2185</v>
      </c>
      <c r="B3838" t="s">
        <v>20</v>
      </c>
      <c r="C3838" t="s">
        <v>21</v>
      </c>
      <c r="D3838" t="s">
        <v>25</v>
      </c>
      <c r="E3838" t="s">
        <v>30</v>
      </c>
      <c r="F3838" s="1">
        <v>42523</v>
      </c>
      <c r="G3838" s="1">
        <v>30516</v>
      </c>
      <c r="H3838">
        <v>48210</v>
      </c>
      <c r="I3838">
        <v>16247</v>
      </c>
      <c r="J3838">
        <v>78</v>
      </c>
      <c r="K3838">
        <v>63</v>
      </c>
      <c r="L3838" t="s">
        <v>53</v>
      </c>
      <c r="M3838">
        <v>118</v>
      </c>
      <c r="N3838">
        <f>Table1[[#This Row],[Basic Salary]]+Table1[[#This Row],[Bonus]]</f>
        <v>64457</v>
      </c>
      <c r="O3838" s="2">
        <f>Table1[[#This Row],[Bonus]]/Table1[[#This Row],[Basic Salary]]</f>
        <v>0.33700477079444097</v>
      </c>
      <c r="P3838">
        <f ca="1">DATEDIF(Table1[[#This Row],[Date of Birth]],TODAY(),"Y")</f>
        <v>43</v>
      </c>
      <c r="Q3838">
        <f ca="1">DATEDIF(Table1[[#This Row],[Joining Date]],TODAY(),"Y")</f>
        <v>10</v>
      </c>
      <c r="R3838" t="str">
        <f ca="1">IF(YEAR(Table1[[#This Row],[Joining Date]])=YEAR(TODAY()),"Yes","No")</f>
        <v>No</v>
      </c>
      <c r="S3838" t="str">
        <f ca="1">IF(Table1[[#This Row],[Experience]]&gt;5,"Yes","No")</f>
        <v>Yes</v>
      </c>
      <c r="T3838" t="str">
        <f>TEXT(Table1[[#This Row],[Joining Date]],"mmmm")</f>
        <v>June</v>
      </c>
      <c r="U3838" t="str">
        <f>TEXT(Table1[[#This Row],[Joining Date]],"yyyy")</f>
        <v>2016</v>
      </c>
      <c r="V3838" s="5">
        <f ca="1">TODAY()-Table1[[#This Row],[Joining Date]]</f>
        <v>3716</v>
      </c>
      <c r="W3838" t="str">
        <f>LEFT(Table1[[#This Row],[Employee Name]],FIND(" ",Table1[[#This Row],[Employee Name]])-1)</f>
        <v>Rahul</v>
      </c>
      <c r="X3838" t="str">
        <f>RIGHT(Table1[[#This Row],[Employee Name]],LEN(Table1[[#This Row],[Employee Name]])-FIND(" ",Table1[[#This Row],[Employee Name]]))</f>
        <v>Verma</v>
      </c>
      <c r="Y3838" t="str">
        <f>Table1[[#This Row],[Department]]&amp;"-"&amp;Table1[[#This Row],[Employee ID]]</f>
        <v>Finance-E02129</v>
      </c>
      <c r="Z3838" t="str">
        <f>LEFT(Table1[[#This Row],[Department]],3)</f>
        <v>Fin</v>
      </c>
      <c r="AA3838" t="str">
        <f>_xlfn.XLOOKUP(Table1[[#This Row],[Manager ID]],MANAGERS!A:A,MANAGERS!B:B)</f>
        <v>Manager_18</v>
      </c>
      <c r="AB3838" t="str" cm="1">
        <f t="array" ref="AB3838">_xlfn.XLOOKUP(Table1[[#This Row],[Manager ID]],Table2[[#All],[Manager ID]],Table2[[#All],[Department Head]])</f>
        <v>Support</v>
      </c>
      <c r="AC3838" s="2">
        <f>_xlfn.XLOOKUP(Table1[[#This Row],[City]],L:L,O:O)</f>
        <v>0.23685887225230964</v>
      </c>
      <c r="AD3838" t="str" cm="1">
        <f t="array" ref="AD3838">_xlfn.IFS(Table1[[#This Row],[Performance Score]]&gt;=90,"Excellent",Table1[[#This Row],[Performance Score]]&gt;=75,"Good",Table1[[#This Row],[Performance Score]]&gt;=60,"Average",Table1[[#This Row],[Performance Score]]&lt;=60,"Need Improvement")</f>
        <v>Average</v>
      </c>
      <c r="AE3838" t="str">
        <f>IF(AND(Table1[[#This Row],[Attendance %]]&gt;=80,(Table1[[#This Row],[Performance Score]]&gt;=80)),"Eligible","Not Eligible")</f>
        <v>Not Eligible</v>
      </c>
      <c r="AF3838" t="str">
        <f>IF(Table1[[#This Row],[Performance Score]]&gt;=80,"High Performer","Low Performer")</f>
        <v>Low Performer</v>
      </c>
      <c r="AG3838" t="str" cm="1">
        <f t="array" aca="1" ref="AG3838" ca="1">_xlfn.IFS(Table1[[#This Row],[Experience]]&lt;=3,"Junior",Table1[[#This Row],[Experience]]&lt;=7,"Mid Level",Table1[[#This Row],[Experience]]&gt;=7,"Senior")</f>
        <v>Senior</v>
      </c>
      <c r="AH3838" t="str">
        <f>IF(Table1[[#This Row],[Attendance %]]&gt;75,"OK","Below 75")</f>
        <v>OK</v>
      </c>
      <c r="AI3838" t="b">
        <f>ISBLANK(Table1[[#This Row],[Employee ID]])</f>
        <v>0</v>
      </c>
      <c r="AJ3838" t="b">
        <f>ISNUMBER(Table1[[#This Row],[Total Salary  ]])</f>
        <v>1</v>
      </c>
      <c r="AK3838" t="str">
        <f>IFERROR(_xlfn.XLOOKUP(Table1[[#This Row],[Manager ID]],MANAGERS!A:A,MANAGERS!B:B),"Not Found")</f>
        <v>Manager_18</v>
      </c>
    </row>
    <row r="3839" spans="1:37" x14ac:dyDescent="0.2">
      <c r="A3839" t="s">
        <v>1269</v>
      </c>
      <c r="B3839" t="s">
        <v>20</v>
      </c>
      <c r="C3839" t="s">
        <v>15</v>
      </c>
      <c r="D3839" t="s">
        <v>16</v>
      </c>
      <c r="E3839" t="s">
        <v>17</v>
      </c>
      <c r="F3839" s="1">
        <v>42656</v>
      </c>
      <c r="G3839" s="1">
        <v>33017</v>
      </c>
      <c r="H3839">
        <v>37653</v>
      </c>
      <c r="I3839">
        <v>26799</v>
      </c>
      <c r="J3839">
        <v>66</v>
      </c>
      <c r="K3839">
        <v>71</v>
      </c>
      <c r="L3839" t="s">
        <v>18</v>
      </c>
      <c r="M3839">
        <v>116</v>
      </c>
      <c r="N3839">
        <f>Table1[[#This Row],[Basic Salary]]+Table1[[#This Row],[Bonus]]</f>
        <v>64452</v>
      </c>
      <c r="O3839" s="2">
        <f>Table1[[#This Row],[Bonus]]/Table1[[#This Row],[Basic Salary]]</f>
        <v>0.71173611664409209</v>
      </c>
      <c r="P3839">
        <f ca="1">DATEDIF(Table1[[#This Row],[Date of Birth]],TODAY(),"Y")</f>
        <v>36</v>
      </c>
      <c r="Q3839">
        <f ca="1">DATEDIF(Table1[[#This Row],[Joining Date]],TODAY(),"Y")</f>
        <v>9</v>
      </c>
      <c r="R3839" t="str">
        <f ca="1">IF(YEAR(Table1[[#This Row],[Joining Date]])=YEAR(TODAY()),"Yes","No")</f>
        <v>No</v>
      </c>
      <c r="S3839" t="str">
        <f ca="1">IF(Table1[[#This Row],[Experience]]&gt;5,"Yes","No")</f>
        <v>Yes</v>
      </c>
      <c r="T3839" t="str">
        <f>TEXT(Table1[[#This Row],[Joining Date]],"mmmm")</f>
        <v>October</v>
      </c>
      <c r="U3839" t="str">
        <f>TEXT(Table1[[#This Row],[Joining Date]],"yyyy")</f>
        <v>2016</v>
      </c>
      <c r="V3839" s="5">
        <f ca="1">TODAY()-Table1[[#This Row],[Joining Date]]</f>
        <v>3583</v>
      </c>
      <c r="W3839" t="str">
        <f>LEFT(Table1[[#This Row],[Employee Name]],FIND(" ",Table1[[#This Row],[Employee Name]])-1)</f>
        <v>Rahul</v>
      </c>
      <c r="X3839" t="str">
        <f>RIGHT(Table1[[#This Row],[Employee Name]],LEN(Table1[[#This Row],[Employee Name]])-FIND(" ",Table1[[#This Row],[Employee Name]]))</f>
        <v>Verma</v>
      </c>
      <c r="Y3839" t="str">
        <f>Table1[[#This Row],[Department]]&amp;"-"&amp;Table1[[#This Row],[Employee ID]]</f>
        <v>HR-E01213</v>
      </c>
      <c r="Z3839" t="str">
        <f>LEFT(Table1[[#This Row],[Department]],3)</f>
        <v>HR</v>
      </c>
      <c r="AA3839" t="str">
        <f>_xlfn.XLOOKUP(Table1[[#This Row],[Manager ID]],MANAGERS!A:A,MANAGERS!B:B)</f>
        <v>Manager_16</v>
      </c>
      <c r="AB3839" t="str" cm="1">
        <f t="array" ref="AB3839">_xlfn.XLOOKUP(Table1[[#This Row],[Manager ID]],Table2[[#All],[Manager ID]],Table2[[#All],[Department Head]])</f>
        <v>Sales</v>
      </c>
      <c r="AC3839" s="2">
        <f>_xlfn.XLOOKUP(Table1[[#This Row],[City]],L:L,O:O)</f>
        <v>0.21356479274849693</v>
      </c>
      <c r="AD3839" t="str" cm="1">
        <f t="array" ref="AD3839">_xlfn.IFS(Table1[[#This Row],[Performance Score]]&gt;=90,"Excellent",Table1[[#This Row],[Performance Score]]&gt;=75,"Good",Table1[[#This Row],[Performance Score]]&gt;=60,"Average",Table1[[#This Row],[Performance Score]]&lt;=60,"Need Improvement")</f>
        <v>Average</v>
      </c>
      <c r="AE3839" t="str">
        <f>IF(AND(Table1[[#This Row],[Attendance %]]&gt;=80,(Table1[[#This Row],[Performance Score]]&gt;=80)),"Eligible","Not Eligible")</f>
        <v>Not Eligible</v>
      </c>
      <c r="AF3839" t="str">
        <f>IF(Table1[[#This Row],[Performance Score]]&gt;=80,"High Performer","Low Performer")</f>
        <v>Low Performer</v>
      </c>
      <c r="AG3839" t="str" cm="1">
        <f t="array" aca="1" ref="AG3839" ca="1">_xlfn.IFS(Table1[[#This Row],[Experience]]&lt;=3,"Junior",Table1[[#This Row],[Experience]]&lt;=7,"Mid Level",Table1[[#This Row],[Experience]]&gt;=7,"Senior")</f>
        <v>Senior</v>
      </c>
      <c r="AH3839" t="str">
        <f>IF(Table1[[#This Row],[Attendance %]]&gt;75,"OK","Below 75")</f>
        <v>Below 75</v>
      </c>
      <c r="AI3839" t="b">
        <f>ISBLANK(Table1[[#This Row],[Employee ID]])</f>
        <v>0</v>
      </c>
      <c r="AJ3839" t="b">
        <f>ISNUMBER(Table1[[#This Row],[Total Salary  ]])</f>
        <v>1</v>
      </c>
      <c r="AK3839" t="str">
        <f>IFERROR(_xlfn.XLOOKUP(Table1[[#This Row],[Manager ID]],MANAGERS!A:A,MANAGERS!B:B),"Not Found")</f>
        <v>Manager_16</v>
      </c>
    </row>
    <row r="3840" spans="1:37" x14ac:dyDescent="0.2">
      <c r="A3840" t="s">
        <v>108</v>
      </c>
      <c r="B3840" t="s">
        <v>87</v>
      </c>
      <c r="C3840" t="s">
        <v>15</v>
      </c>
      <c r="D3840" t="s">
        <v>46</v>
      </c>
      <c r="E3840" t="s">
        <v>22</v>
      </c>
      <c r="F3840" s="1">
        <v>45193</v>
      </c>
      <c r="G3840" s="1">
        <v>36186</v>
      </c>
      <c r="H3840">
        <v>53683</v>
      </c>
      <c r="I3840">
        <v>10763</v>
      </c>
      <c r="J3840">
        <v>93</v>
      </c>
      <c r="K3840">
        <v>69</v>
      </c>
      <c r="L3840" t="s">
        <v>53</v>
      </c>
      <c r="M3840">
        <v>118</v>
      </c>
      <c r="N3840">
        <f>Table1[[#This Row],[Basic Salary]]+Table1[[#This Row],[Bonus]]</f>
        <v>64446</v>
      </c>
      <c r="O3840" s="2">
        <f>Table1[[#This Row],[Bonus]]/Table1[[#This Row],[Basic Salary]]</f>
        <v>0.2004917757949444</v>
      </c>
      <c r="P3840">
        <f ca="1">DATEDIF(Table1[[#This Row],[Date of Birth]],TODAY(),"Y")</f>
        <v>27</v>
      </c>
      <c r="Q3840">
        <f ca="1">DATEDIF(Table1[[#This Row],[Joining Date]],TODAY(),"Y")</f>
        <v>2</v>
      </c>
      <c r="R3840" t="str">
        <f ca="1">IF(YEAR(Table1[[#This Row],[Joining Date]])=YEAR(TODAY()),"Yes","No")</f>
        <v>No</v>
      </c>
      <c r="S3840" t="str">
        <f ca="1">IF(Table1[[#This Row],[Experience]]&gt;5,"Yes","No")</f>
        <v>No</v>
      </c>
      <c r="T3840" t="str">
        <f>TEXT(Table1[[#This Row],[Joining Date]],"mmmm")</f>
        <v>September</v>
      </c>
      <c r="U3840" t="str">
        <f>TEXT(Table1[[#This Row],[Joining Date]],"yyyy")</f>
        <v>2023</v>
      </c>
      <c r="V3840" s="5">
        <f ca="1">TODAY()-Table1[[#This Row],[Joining Date]]</f>
        <v>1046</v>
      </c>
      <c r="W3840" t="str">
        <f>LEFT(Table1[[#This Row],[Employee Name]],FIND(" ",Table1[[#This Row],[Employee Name]])-1)</f>
        <v>Arjun</v>
      </c>
      <c r="X3840" t="str">
        <f>RIGHT(Table1[[#This Row],[Employee Name]],LEN(Table1[[#This Row],[Employee Name]])-FIND(" ",Table1[[#This Row],[Employee Name]]))</f>
        <v>Mehta</v>
      </c>
      <c r="Y3840" t="str">
        <f>Table1[[#This Row],[Department]]&amp;"-"&amp;Table1[[#This Row],[Employee ID]]</f>
        <v>Support-E00053</v>
      </c>
      <c r="Z3840" t="str">
        <f>LEFT(Table1[[#This Row],[Department]],3)</f>
        <v>Sup</v>
      </c>
      <c r="AA3840" t="str">
        <f>_xlfn.XLOOKUP(Table1[[#This Row],[Manager ID]],MANAGERS!A:A,MANAGERS!B:B)</f>
        <v>Manager_18</v>
      </c>
      <c r="AB3840" t="str" cm="1">
        <f t="array" ref="AB3840">_xlfn.XLOOKUP(Table1[[#This Row],[Manager ID]],Table2[[#All],[Manager ID]],Table2[[#All],[Department Head]])</f>
        <v>Support</v>
      </c>
      <c r="AC3840" s="2">
        <f>_xlfn.XLOOKUP(Table1[[#This Row],[City]],L:L,O:O)</f>
        <v>0.23685887225230964</v>
      </c>
      <c r="AD3840" t="str" cm="1">
        <f t="array" ref="AD3840">_xlfn.IFS(Table1[[#This Row],[Performance Score]]&gt;=90,"Excellent",Table1[[#This Row],[Performance Score]]&gt;=75,"Good",Table1[[#This Row],[Performance Score]]&gt;=60,"Average",Table1[[#This Row],[Performance Score]]&lt;=60,"Need Improvement")</f>
        <v>Average</v>
      </c>
      <c r="AE3840" t="str">
        <f>IF(AND(Table1[[#This Row],[Attendance %]]&gt;=80,(Table1[[#This Row],[Performance Score]]&gt;=80)),"Eligible","Not Eligible")</f>
        <v>Not Eligible</v>
      </c>
      <c r="AF3840" t="str">
        <f>IF(Table1[[#This Row],[Performance Score]]&gt;=80,"High Performer","Low Performer")</f>
        <v>Low Performer</v>
      </c>
      <c r="AG3840" t="str" cm="1">
        <f t="array" aca="1" ref="AG3840" ca="1">_xlfn.IFS(Table1[[#This Row],[Experience]]&lt;=3,"Junior",Table1[[#This Row],[Experience]]&lt;=7,"Mid Level",Table1[[#This Row],[Experience]]&gt;=7,"Senior")</f>
        <v>Junior</v>
      </c>
      <c r="AH3840" t="str">
        <f>IF(Table1[[#This Row],[Attendance %]]&gt;75,"OK","Below 75")</f>
        <v>OK</v>
      </c>
      <c r="AI3840" t="b">
        <f>ISBLANK(Table1[[#This Row],[Employee ID]])</f>
        <v>0</v>
      </c>
      <c r="AJ3840" t="b">
        <f>ISNUMBER(Table1[[#This Row],[Total Salary  ]])</f>
        <v>1</v>
      </c>
      <c r="AK3840" t="str">
        <f>IFERROR(_xlfn.XLOOKUP(Table1[[#This Row],[Manager ID]],MANAGERS!A:A,MANAGERS!B:B),"Not Found")</f>
        <v>Manager_18</v>
      </c>
    </row>
    <row r="3841" spans="1:37" x14ac:dyDescent="0.2">
      <c r="A3841" t="s">
        <v>480</v>
      </c>
      <c r="B3841" t="s">
        <v>57</v>
      </c>
      <c r="C3841" t="s">
        <v>21</v>
      </c>
      <c r="D3841" t="s">
        <v>46</v>
      </c>
      <c r="E3841" t="s">
        <v>26</v>
      </c>
      <c r="F3841" s="1">
        <v>45566</v>
      </c>
      <c r="G3841" s="1">
        <v>31930</v>
      </c>
      <c r="H3841">
        <v>34812</v>
      </c>
      <c r="I3841">
        <v>29622</v>
      </c>
      <c r="J3841">
        <v>91</v>
      </c>
      <c r="K3841">
        <v>60</v>
      </c>
      <c r="L3841" t="s">
        <v>37</v>
      </c>
      <c r="M3841">
        <v>111</v>
      </c>
      <c r="N3841">
        <f>Table1[[#This Row],[Basic Salary]]+Table1[[#This Row],[Bonus]]</f>
        <v>64434</v>
      </c>
      <c r="O3841" s="2">
        <f>Table1[[#This Row],[Bonus]]/Table1[[#This Row],[Basic Salary]]</f>
        <v>0.85091347811099616</v>
      </c>
      <c r="P3841">
        <f ca="1">DATEDIF(Table1[[#This Row],[Date of Birth]],TODAY(),"Y")</f>
        <v>39</v>
      </c>
      <c r="Q3841">
        <f ca="1">DATEDIF(Table1[[#This Row],[Joining Date]],TODAY(),"Y")</f>
        <v>1</v>
      </c>
      <c r="R3841" t="str">
        <f ca="1">IF(YEAR(Table1[[#This Row],[Joining Date]])=YEAR(TODAY()),"Yes","No")</f>
        <v>No</v>
      </c>
      <c r="S3841" t="str">
        <f ca="1">IF(Table1[[#This Row],[Experience]]&gt;5,"Yes","No")</f>
        <v>No</v>
      </c>
      <c r="T3841" t="str">
        <f>TEXT(Table1[[#This Row],[Joining Date]],"mmmm")</f>
        <v>October</v>
      </c>
      <c r="U3841" t="str">
        <f>TEXT(Table1[[#This Row],[Joining Date]],"yyyy")</f>
        <v>2024</v>
      </c>
      <c r="V3841" s="5">
        <f ca="1">TODAY()-Table1[[#This Row],[Joining Date]]</f>
        <v>673</v>
      </c>
      <c r="W3841" t="str">
        <f>LEFT(Table1[[#This Row],[Employee Name]],FIND(" ",Table1[[#This Row],[Employee Name]])-1)</f>
        <v>Swathi</v>
      </c>
      <c r="X3841" t="str">
        <f>RIGHT(Table1[[#This Row],[Employee Name]],LEN(Table1[[#This Row],[Employee Name]])-FIND(" ",Table1[[#This Row],[Employee Name]]))</f>
        <v>Ramesh</v>
      </c>
      <c r="Y3841" t="str">
        <f>Table1[[#This Row],[Department]]&amp;"-"&amp;Table1[[#This Row],[Employee ID]]</f>
        <v>Support-E00424</v>
      </c>
      <c r="Z3841" t="str">
        <f>LEFT(Table1[[#This Row],[Department]],3)</f>
        <v>Sup</v>
      </c>
      <c r="AA3841" t="str">
        <f>_xlfn.XLOOKUP(Table1[[#This Row],[Manager ID]],MANAGERS!A:A,MANAGERS!B:B)</f>
        <v>Manager_11</v>
      </c>
      <c r="AB3841" t="str" cm="1">
        <f t="array" ref="AB3841">_xlfn.XLOOKUP(Table1[[#This Row],[Manager ID]],Table2[[#All],[Manager ID]],Table2[[#All],[Department Head]])</f>
        <v>Marketing</v>
      </c>
      <c r="AC3841" s="2">
        <f>_xlfn.XLOOKUP(Table1[[#This Row],[City]],L:L,O:O)</f>
        <v>0.24036902712549932</v>
      </c>
      <c r="AD3841" t="str" cm="1">
        <f t="array" ref="AD3841">_xlfn.IFS(Table1[[#This Row],[Performance Score]]&gt;=90,"Excellent",Table1[[#This Row],[Performance Score]]&gt;=75,"Good",Table1[[#This Row],[Performance Score]]&gt;=60,"Average",Table1[[#This Row],[Performance Score]]&lt;=60,"Need Improvement")</f>
        <v>Average</v>
      </c>
      <c r="AE3841" t="str">
        <f>IF(AND(Table1[[#This Row],[Attendance %]]&gt;=80,(Table1[[#This Row],[Performance Score]]&gt;=80)),"Eligible","Not Eligible")</f>
        <v>Not Eligible</v>
      </c>
      <c r="AF3841" t="str">
        <f>IF(Table1[[#This Row],[Performance Score]]&gt;=80,"High Performer","Low Performer")</f>
        <v>Low Performer</v>
      </c>
      <c r="AG3841" t="str" cm="1">
        <f t="array" aca="1" ref="AG3841" ca="1">_xlfn.IFS(Table1[[#This Row],[Experience]]&lt;=3,"Junior",Table1[[#This Row],[Experience]]&lt;=7,"Mid Level",Table1[[#This Row],[Experience]]&gt;=7,"Senior")</f>
        <v>Junior</v>
      </c>
      <c r="AH3841" t="str">
        <f>IF(Table1[[#This Row],[Attendance %]]&gt;75,"OK","Below 75")</f>
        <v>OK</v>
      </c>
      <c r="AI3841" t="b">
        <f>ISBLANK(Table1[[#This Row],[Employee ID]])</f>
        <v>0</v>
      </c>
      <c r="AJ3841" t="b">
        <f>ISNUMBER(Table1[[#This Row],[Total Salary  ]])</f>
        <v>1</v>
      </c>
      <c r="AK3841" t="str">
        <f>IFERROR(_xlfn.XLOOKUP(Table1[[#This Row],[Manager ID]],MANAGERS!A:A,MANAGERS!B:B),"Not Found")</f>
        <v>Manager_11</v>
      </c>
    </row>
    <row r="3842" spans="1:37" x14ac:dyDescent="0.2">
      <c r="A3842" t="s">
        <v>650</v>
      </c>
      <c r="B3842" t="s">
        <v>50</v>
      </c>
      <c r="C3842" t="s">
        <v>21</v>
      </c>
      <c r="D3842" t="s">
        <v>43</v>
      </c>
      <c r="E3842" t="s">
        <v>17</v>
      </c>
      <c r="F3842" s="1">
        <v>45947</v>
      </c>
      <c r="G3842" s="1">
        <v>30028</v>
      </c>
      <c r="H3842">
        <v>49884</v>
      </c>
      <c r="I3842">
        <v>14541</v>
      </c>
      <c r="J3842">
        <v>88</v>
      </c>
      <c r="K3842">
        <v>65</v>
      </c>
      <c r="L3842" t="s">
        <v>31</v>
      </c>
      <c r="M3842">
        <v>110</v>
      </c>
      <c r="N3842">
        <f>Table1[[#This Row],[Basic Salary]]+Table1[[#This Row],[Bonus]]</f>
        <v>64425</v>
      </c>
      <c r="O3842" s="2">
        <f>Table1[[#This Row],[Bonus]]/Table1[[#This Row],[Basic Salary]]</f>
        <v>0.29149627134953093</v>
      </c>
      <c r="P3842">
        <f ca="1">DATEDIF(Table1[[#This Row],[Date of Birth]],TODAY(),"Y")</f>
        <v>44</v>
      </c>
      <c r="Q3842">
        <f ca="1">DATEDIF(Table1[[#This Row],[Joining Date]],TODAY(),"Y")</f>
        <v>0</v>
      </c>
      <c r="R3842" t="str">
        <f ca="1">IF(YEAR(Table1[[#This Row],[Joining Date]])=YEAR(TODAY()),"Yes","No")</f>
        <v>No</v>
      </c>
      <c r="S3842" t="str">
        <f ca="1">IF(Table1[[#This Row],[Experience]]&gt;5,"Yes","No")</f>
        <v>No</v>
      </c>
      <c r="T3842" t="str">
        <f>TEXT(Table1[[#This Row],[Joining Date]],"mmmm")</f>
        <v>October</v>
      </c>
      <c r="U3842" t="str">
        <f>TEXT(Table1[[#This Row],[Joining Date]],"yyyy")</f>
        <v>2025</v>
      </c>
      <c r="V3842" s="5">
        <f ca="1">TODAY()-Table1[[#This Row],[Joining Date]]</f>
        <v>292</v>
      </c>
      <c r="W3842" t="str">
        <f>LEFT(Table1[[#This Row],[Employee Name]],FIND(" ",Table1[[#This Row],[Employee Name]])-1)</f>
        <v>Ravi</v>
      </c>
      <c r="X3842" t="str">
        <f>RIGHT(Table1[[#This Row],[Employee Name]],LEN(Table1[[#This Row],[Employee Name]])-FIND(" ",Table1[[#This Row],[Employee Name]]))</f>
        <v>Teja</v>
      </c>
      <c r="Y3842" t="str">
        <f>Table1[[#This Row],[Department]]&amp;"-"&amp;Table1[[#This Row],[Employee ID]]</f>
        <v>Operations-E00594</v>
      </c>
      <c r="Z3842" t="str">
        <f>LEFT(Table1[[#This Row],[Department]],3)</f>
        <v>Ope</v>
      </c>
      <c r="AA3842" t="str">
        <f>_xlfn.XLOOKUP(Table1[[#This Row],[Manager ID]],MANAGERS!A:A,MANAGERS!B:B)</f>
        <v>Manager_10</v>
      </c>
      <c r="AB3842" t="str" cm="1">
        <f t="array" ref="AB3842">_xlfn.XLOOKUP(Table1[[#This Row],[Manager ID]],Table2[[#All],[Manager ID]],Table2[[#All],[Department Head]])</f>
        <v>HR</v>
      </c>
      <c r="AC3842" s="2">
        <f>_xlfn.XLOOKUP(Table1[[#This Row],[City]],L:L,O:O)</f>
        <v>0.241864189087755</v>
      </c>
      <c r="AD3842" t="str" cm="1">
        <f t="array" ref="AD3842">_xlfn.IFS(Table1[[#This Row],[Performance Score]]&gt;=90,"Excellent",Table1[[#This Row],[Performance Score]]&gt;=75,"Good",Table1[[#This Row],[Performance Score]]&gt;=60,"Average",Table1[[#This Row],[Performance Score]]&lt;=60,"Need Improvement")</f>
        <v>Average</v>
      </c>
      <c r="AE3842" t="str">
        <f>IF(AND(Table1[[#This Row],[Attendance %]]&gt;=80,(Table1[[#This Row],[Performance Score]]&gt;=80)),"Eligible","Not Eligible")</f>
        <v>Not Eligible</v>
      </c>
      <c r="AF3842" t="str">
        <f>IF(Table1[[#This Row],[Performance Score]]&gt;=80,"High Performer","Low Performer")</f>
        <v>Low Performer</v>
      </c>
      <c r="AG3842" t="str" cm="1">
        <f t="array" aca="1" ref="AG3842" ca="1">_xlfn.IFS(Table1[[#This Row],[Experience]]&lt;=3,"Junior",Table1[[#This Row],[Experience]]&lt;=7,"Mid Level",Table1[[#This Row],[Experience]]&gt;=7,"Senior")</f>
        <v>Junior</v>
      </c>
      <c r="AH3842" t="str">
        <f>IF(Table1[[#This Row],[Attendance %]]&gt;75,"OK","Below 75")</f>
        <v>OK</v>
      </c>
      <c r="AI3842" t="b">
        <f>ISBLANK(Table1[[#This Row],[Employee ID]])</f>
        <v>0</v>
      </c>
      <c r="AJ3842" t="b">
        <f>ISNUMBER(Table1[[#This Row],[Total Salary  ]])</f>
        <v>1</v>
      </c>
      <c r="AK3842" t="str">
        <f>IFERROR(_xlfn.XLOOKUP(Table1[[#This Row],[Manager ID]],MANAGERS!A:A,MANAGERS!B:B),"Not Found")</f>
        <v>Manager_10</v>
      </c>
    </row>
    <row r="3843" spans="1:37" x14ac:dyDescent="0.2">
      <c r="A3843" t="s">
        <v>3897</v>
      </c>
      <c r="B3843" t="s">
        <v>39</v>
      </c>
      <c r="C3843" t="s">
        <v>21</v>
      </c>
      <c r="D3843" t="s">
        <v>33</v>
      </c>
      <c r="E3843" t="s">
        <v>65</v>
      </c>
      <c r="F3843" s="1">
        <v>42923</v>
      </c>
      <c r="G3843" s="1">
        <v>36047</v>
      </c>
      <c r="H3843">
        <v>51618</v>
      </c>
      <c r="I3843">
        <v>12802</v>
      </c>
      <c r="J3843">
        <v>60</v>
      </c>
      <c r="K3843">
        <v>60</v>
      </c>
      <c r="L3843" t="s">
        <v>27</v>
      </c>
      <c r="M3843">
        <v>112</v>
      </c>
      <c r="N3843">
        <f>Table1[[#This Row],[Basic Salary]]+Table1[[#This Row],[Bonus]]</f>
        <v>64420</v>
      </c>
      <c r="O3843" s="2">
        <f>Table1[[#This Row],[Bonus]]/Table1[[#This Row],[Basic Salary]]</f>
        <v>0.24801425859196405</v>
      </c>
      <c r="P3843">
        <f ca="1">DATEDIF(Table1[[#This Row],[Date of Birth]],TODAY(),"Y")</f>
        <v>27</v>
      </c>
      <c r="Q3843">
        <f ca="1">DATEDIF(Table1[[#This Row],[Joining Date]],TODAY(),"Y")</f>
        <v>9</v>
      </c>
      <c r="R3843" t="str">
        <f ca="1">IF(YEAR(Table1[[#This Row],[Joining Date]])=YEAR(TODAY()),"Yes","No")</f>
        <v>No</v>
      </c>
      <c r="S3843" t="str">
        <f ca="1">IF(Table1[[#This Row],[Experience]]&gt;5,"Yes","No")</f>
        <v>Yes</v>
      </c>
      <c r="T3843" t="str">
        <f>TEXT(Table1[[#This Row],[Joining Date]],"mmmm")</f>
        <v>July</v>
      </c>
      <c r="U3843" t="str">
        <f>TEXT(Table1[[#This Row],[Joining Date]],"yyyy")</f>
        <v>2017</v>
      </c>
      <c r="V3843" s="5">
        <f ca="1">TODAY()-Table1[[#This Row],[Joining Date]]</f>
        <v>3316</v>
      </c>
      <c r="W3843" t="str">
        <f>LEFT(Table1[[#This Row],[Employee Name]],FIND(" ",Table1[[#This Row],[Employee Name]])-1)</f>
        <v>Karan</v>
      </c>
      <c r="X3843" t="str">
        <f>RIGHT(Table1[[#This Row],[Employee Name]],LEN(Table1[[#This Row],[Employee Name]])-FIND(" ",Table1[[#This Row],[Employee Name]]))</f>
        <v>Malhotra</v>
      </c>
      <c r="Y3843" t="str">
        <f>Table1[[#This Row],[Department]]&amp;"-"&amp;Table1[[#This Row],[Employee ID]]</f>
        <v>Marketing-E03841</v>
      </c>
      <c r="Z3843" t="str">
        <f>LEFT(Table1[[#This Row],[Department]],3)</f>
        <v>Mar</v>
      </c>
      <c r="AA3843" t="str">
        <f>_xlfn.XLOOKUP(Table1[[#This Row],[Manager ID]],MANAGERS!A:A,MANAGERS!B:B)</f>
        <v>Manager_12</v>
      </c>
      <c r="AB3843" t="str" cm="1">
        <f t="array" ref="AB3843">_xlfn.XLOOKUP(Table1[[#This Row],[Manager ID]],Table2[[#All],[Manager ID]],Table2[[#All],[Department Head]])</f>
        <v>Marketing</v>
      </c>
      <c r="AC3843" s="2">
        <f>_xlfn.XLOOKUP(Table1[[#This Row],[City]],L:L,O:O)</f>
        <v>0.23674293405114402</v>
      </c>
      <c r="AD3843" t="str" cm="1">
        <f t="array" ref="AD3843">_xlfn.IFS(Table1[[#This Row],[Performance Score]]&gt;=90,"Excellent",Table1[[#This Row],[Performance Score]]&gt;=75,"Good",Table1[[#This Row],[Performance Score]]&gt;=60,"Average",Table1[[#This Row],[Performance Score]]&lt;=60,"Need Improvement")</f>
        <v>Average</v>
      </c>
      <c r="AE3843" t="str">
        <f>IF(AND(Table1[[#This Row],[Attendance %]]&gt;=80,(Table1[[#This Row],[Performance Score]]&gt;=80)),"Eligible","Not Eligible")</f>
        <v>Not Eligible</v>
      </c>
      <c r="AF3843" t="str">
        <f>IF(Table1[[#This Row],[Performance Score]]&gt;=80,"High Performer","Low Performer")</f>
        <v>Low Performer</v>
      </c>
      <c r="AG3843" t="str" cm="1">
        <f t="array" aca="1" ref="AG3843" ca="1">_xlfn.IFS(Table1[[#This Row],[Experience]]&lt;=3,"Junior",Table1[[#This Row],[Experience]]&lt;=7,"Mid Level",Table1[[#This Row],[Experience]]&gt;=7,"Senior")</f>
        <v>Senior</v>
      </c>
      <c r="AH3843" t="str">
        <f>IF(Table1[[#This Row],[Attendance %]]&gt;75,"OK","Below 75")</f>
        <v>Below 75</v>
      </c>
      <c r="AI3843" t="b">
        <f>ISBLANK(Table1[[#This Row],[Employee ID]])</f>
        <v>0</v>
      </c>
      <c r="AJ3843" t="b">
        <f>ISNUMBER(Table1[[#This Row],[Total Salary  ]])</f>
        <v>1</v>
      </c>
      <c r="AK3843" t="str">
        <f>IFERROR(_xlfn.XLOOKUP(Table1[[#This Row],[Manager ID]],MANAGERS!A:A,MANAGERS!B:B),"Not Found")</f>
        <v>Manager_12</v>
      </c>
    </row>
    <row r="3844" spans="1:37" x14ac:dyDescent="0.2">
      <c r="A3844" t="s">
        <v>3798</v>
      </c>
      <c r="B3844" t="s">
        <v>20</v>
      </c>
      <c r="C3844" t="s">
        <v>21</v>
      </c>
      <c r="D3844" t="s">
        <v>16</v>
      </c>
      <c r="E3844" t="s">
        <v>17</v>
      </c>
      <c r="F3844" s="1">
        <v>45609</v>
      </c>
      <c r="G3844" s="1">
        <v>35550</v>
      </c>
      <c r="H3844">
        <v>53629</v>
      </c>
      <c r="I3844">
        <v>10789</v>
      </c>
      <c r="J3844">
        <v>76</v>
      </c>
      <c r="K3844">
        <v>93</v>
      </c>
      <c r="L3844" t="s">
        <v>53</v>
      </c>
      <c r="M3844">
        <v>111</v>
      </c>
      <c r="N3844">
        <f>Table1[[#This Row],[Basic Salary]]+Table1[[#This Row],[Bonus]]</f>
        <v>64418</v>
      </c>
      <c r="O3844" s="2">
        <f>Table1[[#This Row],[Bonus]]/Table1[[#This Row],[Basic Salary]]</f>
        <v>0.2011784668742658</v>
      </c>
      <c r="P3844">
        <f ca="1">DATEDIF(Table1[[#This Row],[Date of Birth]],TODAY(),"Y")</f>
        <v>29</v>
      </c>
      <c r="Q3844">
        <f ca="1">DATEDIF(Table1[[#This Row],[Joining Date]],TODAY(),"Y")</f>
        <v>1</v>
      </c>
      <c r="R3844" t="str">
        <f ca="1">IF(YEAR(Table1[[#This Row],[Joining Date]])=YEAR(TODAY()),"Yes","No")</f>
        <v>No</v>
      </c>
      <c r="S3844" t="str">
        <f ca="1">IF(Table1[[#This Row],[Experience]]&gt;5,"Yes","No")</f>
        <v>No</v>
      </c>
      <c r="T3844" t="str">
        <f>TEXT(Table1[[#This Row],[Joining Date]],"mmmm")</f>
        <v>November</v>
      </c>
      <c r="U3844" t="str">
        <f>TEXT(Table1[[#This Row],[Joining Date]],"yyyy")</f>
        <v>2024</v>
      </c>
      <c r="V3844" s="5">
        <f ca="1">TODAY()-Table1[[#This Row],[Joining Date]]</f>
        <v>630</v>
      </c>
      <c r="W3844" t="str">
        <f>LEFT(Table1[[#This Row],[Employee Name]],FIND(" ",Table1[[#This Row],[Employee Name]])-1)</f>
        <v>Rahul</v>
      </c>
      <c r="X3844" t="str">
        <f>RIGHT(Table1[[#This Row],[Employee Name]],LEN(Table1[[#This Row],[Employee Name]])-FIND(" ",Table1[[#This Row],[Employee Name]]))</f>
        <v>Verma</v>
      </c>
      <c r="Y3844" t="str">
        <f>Table1[[#This Row],[Department]]&amp;"-"&amp;Table1[[#This Row],[Employee ID]]</f>
        <v>HR-E03742</v>
      </c>
      <c r="Z3844" t="str">
        <f>LEFT(Table1[[#This Row],[Department]],3)</f>
        <v>HR</v>
      </c>
      <c r="AA3844" t="str">
        <f>_xlfn.XLOOKUP(Table1[[#This Row],[Manager ID]],MANAGERS!A:A,MANAGERS!B:B)</f>
        <v>Manager_11</v>
      </c>
      <c r="AB3844" t="str" cm="1">
        <f t="array" ref="AB3844">_xlfn.XLOOKUP(Table1[[#This Row],[Manager ID]],Table2[[#All],[Manager ID]],Table2[[#All],[Department Head]])</f>
        <v>Marketing</v>
      </c>
      <c r="AC3844" s="2">
        <f>_xlfn.XLOOKUP(Table1[[#This Row],[City]],L:L,O:O)</f>
        <v>0.23685887225230964</v>
      </c>
      <c r="AD3844" t="str" cm="1">
        <f t="array" ref="AD3844">_xlfn.IFS(Table1[[#This Row],[Performance Score]]&gt;=90,"Excellent",Table1[[#This Row],[Performance Score]]&gt;=75,"Good",Table1[[#This Row],[Performance Score]]&gt;=60,"Average",Table1[[#This Row],[Performance Score]]&lt;=60,"Need Improvement")</f>
        <v>Excellent</v>
      </c>
      <c r="AE3844" t="str">
        <f>IF(AND(Table1[[#This Row],[Attendance %]]&gt;=80,(Table1[[#This Row],[Performance Score]]&gt;=80)),"Eligible","Not Eligible")</f>
        <v>Not Eligible</v>
      </c>
      <c r="AF3844" t="str">
        <f>IF(Table1[[#This Row],[Performance Score]]&gt;=80,"High Performer","Low Performer")</f>
        <v>High Performer</v>
      </c>
      <c r="AG3844" t="str" cm="1">
        <f t="array" aca="1" ref="AG3844" ca="1">_xlfn.IFS(Table1[[#This Row],[Experience]]&lt;=3,"Junior",Table1[[#This Row],[Experience]]&lt;=7,"Mid Level",Table1[[#This Row],[Experience]]&gt;=7,"Senior")</f>
        <v>Junior</v>
      </c>
      <c r="AH3844" t="str">
        <f>IF(Table1[[#This Row],[Attendance %]]&gt;75,"OK","Below 75")</f>
        <v>OK</v>
      </c>
      <c r="AI3844" t="b">
        <f>ISBLANK(Table1[[#This Row],[Employee ID]])</f>
        <v>0</v>
      </c>
      <c r="AJ3844" t="b">
        <f>ISNUMBER(Table1[[#This Row],[Total Salary  ]])</f>
        <v>1</v>
      </c>
      <c r="AK3844" t="str">
        <f>IFERROR(_xlfn.XLOOKUP(Table1[[#This Row],[Manager ID]],MANAGERS!A:A,MANAGERS!B:B),"Not Found")</f>
        <v>Manager_11</v>
      </c>
    </row>
    <row r="3845" spans="1:37" x14ac:dyDescent="0.2">
      <c r="A3845" t="s">
        <v>1224</v>
      </c>
      <c r="B3845" t="s">
        <v>42</v>
      </c>
      <c r="C3845" t="s">
        <v>21</v>
      </c>
      <c r="D3845" t="s">
        <v>46</v>
      </c>
      <c r="E3845" t="s">
        <v>51</v>
      </c>
      <c r="F3845" s="1">
        <v>44660</v>
      </c>
      <c r="G3845" s="1">
        <v>30893</v>
      </c>
      <c r="H3845">
        <v>44305</v>
      </c>
      <c r="I3845">
        <v>20104</v>
      </c>
      <c r="J3845">
        <v>66</v>
      </c>
      <c r="K3845">
        <v>87</v>
      </c>
      <c r="L3845" t="s">
        <v>53</v>
      </c>
      <c r="M3845">
        <v>108</v>
      </c>
      <c r="N3845">
        <f>Table1[[#This Row],[Basic Salary]]+Table1[[#This Row],[Bonus]]</f>
        <v>64409</v>
      </c>
      <c r="O3845" s="2">
        <f>Table1[[#This Row],[Bonus]]/Table1[[#This Row],[Basic Salary]]</f>
        <v>0.45376368355716057</v>
      </c>
      <c r="P3845">
        <f ca="1">DATEDIF(Table1[[#This Row],[Date of Birth]],TODAY(),"Y")</f>
        <v>42</v>
      </c>
      <c r="Q3845">
        <f ca="1">DATEDIF(Table1[[#This Row],[Joining Date]],TODAY(),"Y")</f>
        <v>4</v>
      </c>
      <c r="R3845" t="str">
        <f ca="1">IF(YEAR(Table1[[#This Row],[Joining Date]])=YEAR(TODAY()),"Yes","No")</f>
        <v>No</v>
      </c>
      <c r="S3845" t="str">
        <f ca="1">IF(Table1[[#This Row],[Experience]]&gt;5,"Yes","No")</f>
        <v>No</v>
      </c>
      <c r="T3845" t="str">
        <f>TEXT(Table1[[#This Row],[Joining Date]],"mmmm")</f>
        <v>April</v>
      </c>
      <c r="U3845" t="str">
        <f>TEXT(Table1[[#This Row],[Joining Date]],"yyyy")</f>
        <v>2022</v>
      </c>
      <c r="V3845" s="5">
        <f ca="1">TODAY()-Table1[[#This Row],[Joining Date]]</f>
        <v>1579</v>
      </c>
      <c r="W3845" t="str">
        <f>LEFT(Table1[[#This Row],[Employee Name]],FIND(" ",Table1[[#This Row],[Employee Name]])-1)</f>
        <v>Krishna</v>
      </c>
      <c r="X3845" t="str">
        <f>RIGHT(Table1[[#This Row],[Employee Name]],LEN(Table1[[#This Row],[Employee Name]])-FIND(" ",Table1[[#This Row],[Employee Name]]))</f>
        <v>Chaitanya</v>
      </c>
      <c r="Y3845" t="str">
        <f>Table1[[#This Row],[Department]]&amp;"-"&amp;Table1[[#This Row],[Employee ID]]</f>
        <v>Support-E01168</v>
      </c>
      <c r="Z3845" t="str">
        <f>LEFT(Table1[[#This Row],[Department]],3)</f>
        <v>Sup</v>
      </c>
      <c r="AA3845" t="str">
        <f>_xlfn.XLOOKUP(Table1[[#This Row],[Manager ID]],MANAGERS!A:A,MANAGERS!B:B)</f>
        <v>Manager_8</v>
      </c>
      <c r="AB3845" t="str" cm="1">
        <f t="array" ref="AB3845">_xlfn.XLOOKUP(Table1[[#This Row],[Manager ID]],Table2[[#All],[Manager ID]],Table2[[#All],[Department Head]])</f>
        <v>Sales</v>
      </c>
      <c r="AC3845" s="2">
        <f>_xlfn.XLOOKUP(Table1[[#This Row],[City]],L:L,O:O)</f>
        <v>0.23685887225230964</v>
      </c>
      <c r="AD3845" t="str" cm="1">
        <f t="array" ref="AD3845">_xlfn.IFS(Table1[[#This Row],[Performance Score]]&gt;=90,"Excellent",Table1[[#This Row],[Performance Score]]&gt;=75,"Good",Table1[[#This Row],[Performance Score]]&gt;=60,"Average",Table1[[#This Row],[Performance Score]]&lt;=60,"Need Improvement")</f>
        <v>Good</v>
      </c>
      <c r="AE3845" t="str">
        <f>IF(AND(Table1[[#This Row],[Attendance %]]&gt;=80,(Table1[[#This Row],[Performance Score]]&gt;=80)),"Eligible","Not Eligible")</f>
        <v>Not Eligible</v>
      </c>
      <c r="AF3845" t="str">
        <f>IF(Table1[[#This Row],[Performance Score]]&gt;=80,"High Performer","Low Performer")</f>
        <v>High Performer</v>
      </c>
      <c r="AG3845" t="str" cm="1">
        <f t="array" aca="1" ref="AG3845" ca="1">_xlfn.IFS(Table1[[#This Row],[Experience]]&lt;=3,"Junior",Table1[[#This Row],[Experience]]&lt;=7,"Mid Level",Table1[[#This Row],[Experience]]&gt;=7,"Senior")</f>
        <v>Mid Level</v>
      </c>
      <c r="AH3845" t="str">
        <f>IF(Table1[[#This Row],[Attendance %]]&gt;75,"OK","Below 75")</f>
        <v>Below 75</v>
      </c>
      <c r="AI3845" t="b">
        <f>ISBLANK(Table1[[#This Row],[Employee ID]])</f>
        <v>0</v>
      </c>
      <c r="AJ3845" t="b">
        <f>ISNUMBER(Table1[[#This Row],[Total Salary  ]])</f>
        <v>1</v>
      </c>
      <c r="AK3845" t="str">
        <f>IFERROR(_xlfn.XLOOKUP(Table1[[#This Row],[Manager ID]],MANAGERS!A:A,MANAGERS!B:B),"Not Found")</f>
        <v>Manager_8</v>
      </c>
    </row>
    <row r="3846" spans="1:37" x14ac:dyDescent="0.2">
      <c r="A3846" t="s">
        <v>692</v>
      </c>
      <c r="B3846" t="s">
        <v>62</v>
      </c>
      <c r="C3846" t="s">
        <v>15</v>
      </c>
      <c r="D3846" t="s">
        <v>33</v>
      </c>
      <c r="E3846" t="s">
        <v>17</v>
      </c>
      <c r="F3846" s="1">
        <v>44356</v>
      </c>
      <c r="G3846" s="1">
        <v>37193</v>
      </c>
      <c r="H3846">
        <v>39984</v>
      </c>
      <c r="I3846">
        <v>24404</v>
      </c>
      <c r="J3846">
        <v>98</v>
      </c>
      <c r="K3846">
        <v>69</v>
      </c>
      <c r="L3846" t="s">
        <v>31</v>
      </c>
      <c r="M3846">
        <v>118</v>
      </c>
      <c r="N3846">
        <f>Table1[[#This Row],[Basic Salary]]+Table1[[#This Row],[Bonus]]</f>
        <v>64388</v>
      </c>
      <c r="O3846" s="2">
        <f>Table1[[#This Row],[Bonus]]/Table1[[#This Row],[Basic Salary]]</f>
        <v>0.61034413765506201</v>
      </c>
      <c r="P3846">
        <f ca="1">DATEDIF(Table1[[#This Row],[Date of Birth]],TODAY(),"Y")</f>
        <v>24</v>
      </c>
      <c r="Q3846">
        <f ca="1">DATEDIF(Table1[[#This Row],[Joining Date]],TODAY(),"Y")</f>
        <v>5</v>
      </c>
      <c r="R3846" t="str">
        <f ca="1">IF(YEAR(Table1[[#This Row],[Joining Date]])=YEAR(TODAY()),"Yes","No")</f>
        <v>No</v>
      </c>
      <c r="S3846" t="str">
        <f ca="1">IF(Table1[[#This Row],[Experience]]&gt;5,"Yes","No")</f>
        <v>No</v>
      </c>
      <c r="T3846" t="str">
        <f>TEXT(Table1[[#This Row],[Joining Date]],"mmmm")</f>
        <v>June</v>
      </c>
      <c r="U3846" t="str">
        <f>TEXT(Table1[[#This Row],[Joining Date]],"yyyy")</f>
        <v>2021</v>
      </c>
      <c r="V3846" s="5">
        <f ca="1">TODAY()-Table1[[#This Row],[Joining Date]]</f>
        <v>1883</v>
      </c>
      <c r="W3846" t="str">
        <f>LEFT(Table1[[#This Row],[Employee Name]],FIND(" ",Table1[[#This Row],[Employee Name]])-1)</f>
        <v>Kavya</v>
      </c>
      <c r="X3846" t="str">
        <f>RIGHT(Table1[[#This Row],[Employee Name]],LEN(Table1[[#This Row],[Employee Name]])-FIND(" ",Table1[[#This Row],[Employee Name]]))</f>
        <v>Nair</v>
      </c>
      <c r="Y3846" t="str">
        <f>Table1[[#This Row],[Department]]&amp;"-"&amp;Table1[[#This Row],[Employee ID]]</f>
        <v>Marketing-E00636</v>
      </c>
      <c r="Z3846" t="str">
        <f>LEFT(Table1[[#This Row],[Department]],3)</f>
        <v>Mar</v>
      </c>
      <c r="AA3846" t="str">
        <f>_xlfn.XLOOKUP(Table1[[#This Row],[Manager ID]],MANAGERS!A:A,MANAGERS!B:B)</f>
        <v>Manager_18</v>
      </c>
      <c r="AB3846" t="str" cm="1">
        <f t="array" ref="AB3846">_xlfn.XLOOKUP(Table1[[#This Row],[Manager ID]],Table2[[#All],[Manager ID]],Table2[[#All],[Department Head]])</f>
        <v>Support</v>
      </c>
      <c r="AC3846" s="2">
        <f>_xlfn.XLOOKUP(Table1[[#This Row],[City]],L:L,O:O)</f>
        <v>0.241864189087755</v>
      </c>
      <c r="AD3846" t="str" cm="1">
        <f t="array" ref="AD3846">_xlfn.IFS(Table1[[#This Row],[Performance Score]]&gt;=90,"Excellent",Table1[[#This Row],[Performance Score]]&gt;=75,"Good",Table1[[#This Row],[Performance Score]]&gt;=60,"Average",Table1[[#This Row],[Performance Score]]&lt;=60,"Need Improvement")</f>
        <v>Average</v>
      </c>
      <c r="AE3846" t="str">
        <f>IF(AND(Table1[[#This Row],[Attendance %]]&gt;=80,(Table1[[#This Row],[Performance Score]]&gt;=80)),"Eligible","Not Eligible")</f>
        <v>Not Eligible</v>
      </c>
      <c r="AF3846" t="str">
        <f>IF(Table1[[#This Row],[Performance Score]]&gt;=80,"High Performer","Low Performer")</f>
        <v>Low Performer</v>
      </c>
      <c r="AG3846" t="str" cm="1">
        <f t="array" aca="1" ref="AG3846" ca="1">_xlfn.IFS(Table1[[#This Row],[Experience]]&lt;=3,"Junior",Table1[[#This Row],[Experience]]&lt;=7,"Mid Level",Table1[[#This Row],[Experience]]&gt;=7,"Senior")</f>
        <v>Mid Level</v>
      </c>
      <c r="AH3846" t="str">
        <f>IF(Table1[[#This Row],[Attendance %]]&gt;75,"OK","Below 75")</f>
        <v>OK</v>
      </c>
      <c r="AI3846" t="b">
        <f>ISBLANK(Table1[[#This Row],[Employee ID]])</f>
        <v>0</v>
      </c>
      <c r="AJ3846" t="b">
        <f>ISNUMBER(Table1[[#This Row],[Total Salary  ]])</f>
        <v>1</v>
      </c>
      <c r="AK3846" t="str">
        <f>IFERROR(_xlfn.XLOOKUP(Table1[[#This Row],[Manager ID]],MANAGERS!A:A,MANAGERS!B:B),"Not Found")</f>
        <v>Manager_18</v>
      </c>
    </row>
    <row r="3847" spans="1:37" x14ac:dyDescent="0.2">
      <c r="A3847" t="s">
        <v>2197</v>
      </c>
      <c r="B3847" t="s">
        <v>93</v>
      </c>
      <c r="C3847" t="s">
        <v>15</v>
      </c>
      <c r="D3847" t="s">
        <v>46</v>
      </c>
      <c r="E3847" t="s">
        <v>17</v>
      </c>
      <c r="F3847" s="1">
        <v>44873</v>
      </c>
      <c r="G3847" s="1">
        <v>35071</v>
      </c>
      <c r="H3847">
        <v>44988</v>
      </c>
      <c r="I3847">
        <v>19395</v>
      </c>
      <c r="J3847">
        <v>94</v>
      </c>
      <c r="K3847">
        <v>44</v>
      </c>
      <c r="L3847" t="s">
        <v>53</v>
      </c>
      <c r="M3847">
        <v>112</v>
      </c>
      <c r="N3847">
        <f>Table1[[#This Row],[Basic Salary]]+Table1[[#This Row],[Bonus]]</f>
        <v>64383</v>
      </c>
      <c r="O3847" s="2">
        <f>Table1[[#This Row],[Bonus]]/Table1[[#This Row],[Basic Salary]]</f>
        <v>0.43111496399039745</v>
      </c>
      <c r="P3847">
        <f ca="1">DATEDIF(Table1[[#This Row],[Date of Birth]],TODAY(),"Y")</f>
        <v>30</v>
      </c>
      <c r="Q3847">
        <f ca="1">DATEDIF(Table1[[#This Row],[Joining Date]],TODAY(),"Y")</f>
        <v>3</v>
      </c>
      <c r="R3847" t="str">
        <f ca="1">IF(YEAR(Table1[[#This Row],[Joining Date]])=YEAR(TODAY()),"Yes","No")</f>
        <v>No</v>
      </c>
      <c r="S3847" t="str">
        <f ca="1">IF(Table1[[#This Row],[Experience]]&gt;5,"Yes","No")</f>
        <v>No</v>
      </c>
      <c r="T3847" t="str">
        <f>TEXT(Table1[[#This Row],[Joining Date]],"mmmm")</f>
        <v>November</v>
      </c>
      <c r="U3847" t="str">
        <f>TEXT(Table1[[#This Row],[Joining Date]],"yyyy")</f>
        <v>2022</v>
      </c>
      <c r="V3847" s="5">
        <f ca="1">TODAY()-Table1[[#This Row],[Joining Date]]</f>
        <v>1366</v>
      </c>
      <c r="W3847" t="str">
        <f>LEFT(Table1[[#This Row],[Employee Name]],FIND(" ",Table1[[#This Row],[Employee Name]])-1)</f>
        <v>Priya</v>
      </c>
      <c r="X3847" t="str">
        <f>RIGHT(Table1[[#This Row],[Employee Name]],LEN(Table1[[#This Row],[Employee Name]])-FIND(" ",Table1[[#This Row],[Employee Name]]))</f>
        <v>Reddy</v>
      </c>
      <c r="Y3847" t="str">
        <f>Table1[[#This Row],[Department]]&amp;"-"&amp;Table1[[#This Row],[Employee ID]]</f>
        <v>Support-E02141</v>
      </c>
      <c r="Z3847" t="str">
        <f>LEFT(Table1[[#This Row],[Department]],3)</f>
        <v>Sup</v>
      </c>
      <c r="AA3847" t="str">
        <f>_xlfn.XLOOKUP(Table1[[#This Row],[Manager ID]],MANAGERS!A:A,MANAGERS!B:B)</f>
        <v>Manager_12</v>
      </c>
      <c r="AB3847" t="str" cm="1">
        <f t="array" ref="AB3847">_xlfn.XLOOKUP(Table1[[#This Row],[Manager ID]],Table2[[#All],[Manager ID]],Table2[[#All],[Department Head]])</f>
        <v>Marketing</v>
      </c>
      <c r="AC3847" s="2">
        <f>_xlfn.XLOOKUP(Table1[[#This Row],[City]],L:L,O:O)</f>
        <v>0.23685887225230964</v>
      </c>
      <c r="AD3847" t="str" cm="1">
        <f t="array" ref="AD3847">_xlfn.IFS(Table1[[#This Row],[Performance Score]]&gt;=90,"Excellent",Table1[[#This Row],[Performance Score]]&gt;=75,"Good",Table1[[#This Row],[Performance Score]]&gt;=60,"Average",Table1[[#This Row],[Performance Score]]&lt;=60,"Need Improvement")</f>
        <v>Need Improvement</v>
      </c>
      <c r="AE3847" t="str">
        <f>IF(AND(Table1[[#This Row],[Attendance %]]&gt;=80,(Table1[[#This Row],[Performance Score]]&gt;=80)),"Eligible","Not Eligible")</f>
        <v>Not Eligible</v>
      </c>
      <c r="AF3847" t="str">
        <f>IF(Table1[[#This Row],[Performance Score]]&gt;=80,"High Performer","Low Performer")</f>
        <v>Low Performer</v>
      </c>
      <c r="AG3847" t="str" cm="1">
        <f t="array" aca="1" ref="AG3847" ca="1">_xlfn.IFS(Table1[[#This Row],[Experience]]&lt;=3,"Junior",Table1[[#This Row],[Experience]]&lt;=7,"Mid Level",Table1[[#This Row],[Experience]]&gt;=7,"Senior")</f>
        <v>Junior</v>
      </c>
      <c r="AH3847" t="str">
        <f>IF(Table1[[#This Row],[Attendance %]]&gt;75,"OK","Below 75")</f>
        <v>OK</v>
      </c>
      <c r="AI3847" t="b">
        <f>ISBLANK(Table1[[#This Row],[Employee ID]])</f>
        <v>0</v>
      </c>
      <c r="AJ3847" t="b">
        <f>ISNUMBER(Table1[[#This Row],[Total Salary  ]])</f>
        <v>1</v>
      </c>
      <c r="AK3847" t="str">
        <f>IFERROR(_xlfn.XLOOKUP(Table1[[#This Row],[Manager ID]],MANAGERS!A:A,MANAGERS!B:B),"Not Found")</f>
        <v>Manager_12</v>
      </c>
    </row>
    <row r="3848" spans="1:37" x14ac:dyDescent="0.2">
      <c r="A3848" t="s">
        <v>525</v>
      </c>
      <c r="B3848" t="s">
        <v>20</v>
      </c>
      <c r="C3848" t="s">
        <v>21</v>
      </c>
      <c r="D3848" t="s">
        <v>46</v>
      </c>
      <c r="E3848" t="s">
        <v>65</v>
      </c>
      <c r="F3848" s="1">
        <v>45655</v>
      </c>
      <c r="G3848" s="1">
        <v>38045</v>
      </c>
      <c r="H3848">
        <v>50746</v>
      </c>
      <c r="I3848">
        <v>13625</v>
      </c>
      <c r="J3848">
        <v>100</v>
      </c>
      <c r="K3848">
        <v>44</v>
      </c>
      <c r="L3848" t="s">
        <v>18</v>
      </c>
      <c r="M3848">
        <v>103</v>
      </c>
      <c r="N3848">
        <f>Table1[[#This Row],[Basic Salary]]+Table1[[#This Row],[Bonus]]</f>
        <v>64371</v>
      </c>
      <c r="O3848" s="2">
        <f>Table1[[#This Row],[Bonus]]/Table1[[#This Row],[Basic Salary]]</f>
        <v>0.26849406849800972</v>
      </c>
      <c r="P3848">
        <f ca="1">DATEDIF(Table1[[#This Row],[Date of Birth]],TODAY(),"Y")</f>
        <v>22</v>
      </c>
      <c r="Q3848">
        <f ca="1">DATEDIF(Table1[[#This Row],[Joining Date]],TODAY(),"Y")</f>
        <v>1</v>
      </c>
      <c r="R3848" t="str">
        <f ca="1">IF(YEAR(Table1[[#This Row],[Joining Date]])=YEAR(TODAY()),"Yes","No")</f>
        <v>No</v>
      </c>
      <c r="S3848" t="str">
        <f ca="1">IF(Table1[[#This Row],[Experience]]&gt;5,"Yes","No")</f>
        <v>No</v>
      </c>
      <c r="T3848" t="str">
        <f>TEXT(Table1[[#This Row],[Joining Date]],"mmmm")</f>
        <v>December</v>
      </c>
      <c r="U3848" t="str">
        <f>TEXT(Table1[[#This Row],[Joining Date]],"yyyy")</f>
        <v>2024</v>
      </c>
      <c r="V3848" s="5">
        <f ca="1">TODAY()-Table1[[#This Row],[Joining Date]]</f>
        <v>584</v>
      </c>
      <c r="W3848" t="str">
        <f>LEFT(Table1[[#This Row],[Employee Name]],FIND(" ",Table1[[#This Row],[Employee Name]])-1)</f>
        <v>Rahul</v>
      </c>
      <c r="X3848" t="str">
        <f>RIGHT(Table1[[#This Row],[Employee Name]],LEN(Table1[[#This Row],[Employee Name]])-FIND(" ",Table1[[#This Row],[Employee Name]]))</f>
        <v>Verma</v>
      </c>
      <c r="Y3848" t="str">
        <f>Table1[[#This Row],[Department]]&amp;"-"&amp;Table1[[#This Row],[Employee ID]]</f>
        <v>Support-E00469</v>
      </c>
      <c r="Z3848" t="str">
        <f>LEFT(Table1[[#This Row],[Department]],3)</f>
        <v>Sup</v>
      </c>
      <c r="AA3848" t="str">
        <f>_xlfn.XLOOKUP(Table1[[#This Row],[Manager ID]],MANAGERS!A:A,MANAGERS!B:B)</f>
        <v>Manager_3</v>
      </c>
      <c r="AB3848" t="str" cm="1">
        <f t="array" ref="AB3848">_xlfn.XLOOKUP(Table1[[#This Row],[Manager ID]],Table2[[#All],[Manager ID]],Table2[[#All],[Department Head]])</f>
        <v>IT</v>
      </c>
      <c r="AC3848" s="2">
        <f>_xlfn.XLOOKUP(Table1[[#This Row],[City]],L:L,O:O)</f>
        <v>0.21356479274849693</v>
      </c>
      <c r="AD3848" t="str" cm="1">
        <f t="array" ref="AD3848">_xlfn.IFS(Table1[[#This Row],[Performance Score]]&gt;=90,"Excellent",Table1[[#This Row],[Performance Score]]&gt;=75,"Good",Table1[[#This Row],[Performance Score]]&gt;=60,"Average",Table1[[#This Row],[Performance Score]]&lt;=60,"Need Improvement")</f>
        <v>Need Improvement</v>
      </c>
      <c r="AE3848" t="str">
        <f>IF(AND(Table1[[#This Row],[Attendance %]]&gt;=80,(Table1[[#This Row],[Performance Score]]&gt;=80)),"Eligible","Not Eligible")</f>
        <v>Not Eligible</v>
      </c>
      <c r="AF3848" t="str">
        <f>IF(Table1[[#This Row],[Performance Score]]&gt;=80,"High Performer","Low Performer")</f>
        <v>Low Performer</v>
      </c>
      <c r="AG3848" t="str" cm="1">
        <f t="array" aca="1" ref="AG3848" ca="1">_xlfn.IFS(Table1[[#This Row],[Experience]]&lt;=3,"Junior",Table1[[#This Row],[Experience]]&lt;=7,"Mid Level",Table1[[#This Row],[Experience]]&gt;=7,"Senior")</f>
        <v>Junior</v>
      </c>
      <c r="AH3848" t="str">
        <f>IF(Table1[[#This Row],[Attendance %]]&gt;75,"OK","Below 75")</f>
        <v>OK</v>
      </c>
      <c r="AI3848" t="b">
        <f>ISBLANK(Table1[[#This Row],[Employee ID]])</f>
        <v>0</v>
      </c>
      <c r="AJ3848" t="b">
        <f>ISNUMBER(Table1[[#This Row],[Total Salary  ]])</f>
        <v>1</v>
      </c>
      <c r="AK3848" t="str">
        <f>IFERROR(_xlfn.XLOOKUP(Table1[[#This Row],[Manager ID]],MANAGERS!A:A,MANAGERS!B:B),"Not Found")</f>
        <v>Manager_3</v>
      </c>
    </row>
    <row r="3849" spans="1:37" x14ac:dyDescent="0.2">
      <c r="A3849" t="s">
        <v>1153</v>
      </c>
      <c r="B3849" t="s">
        <v>39</v>
      </c>
      <c r="C3849" t="s">
        <v>15</v>
      </c>
      <c r="D3849" t="s">
        <v>16</v>
      </c>
      <c r="E3849" t="s">
        <v>30</v>
      </c>
      <c r="F3849" s="1">
        <v>44653</v>
      </c>
      <c r="G3849" s="1">
        <v>36171</v>
      </c>
      <c r="H3849">
        <v>50523</v>
      </c>
      <c r="I3849">
        <v>13844</v>
      </c>
      <c r="J3849">
        <v>66</v>
      </c>
      <c r="K3849">
        <v>46</v>
      </c>
      <c r="L3849" t="s">
        <v>53</v>
      </c>
      <c r="M3849">
        <v>112</v>
      </c>
      <c r="N3849">
        <f>Table1[[#This Row],[Basic Salary]]+Table1[[#This Row],[Bonus]]</f>
        <v>64367</v>
      </c>
      <c r="O3849" s="2">
        <f>Table1[[#This Row],[Bonus]]/Table1[[#This Row],[Basic Salary]]</f>
        <v>0.27401381548997489</v>
      </c>
      <c r="P3849">
        <f ca="1">DATEDIF(Table1[[#This Row],[Date of Birth]],TODAY(),"Y")</f>
        <v>27</v>
      </c>
      <c r="Q3849">
        <f ca="1">DATEDIF(Table1[[#This Row],[Joining Date]],TODAY(),"Y")</f>
        <v>4</v>
      </c>
      <c r="R3849" t="str">
        <f ca="1">IF(YEAR(Table1[[#This Row],[Joining Date]])=YEAR(TODAY()),"Yes","No")</f>
        <v>No</v>
      </c>
      <c r="S3849" t="str">
        <f ca="1">IF(Table1[[#This Row],[Experience]]&gt;5,"Yes","No")</f>
        <v>No</v>
      </c>
      <c r="T3849" t="str">
        <f>TEXT(Table1[[#This Row],[Joining Date]],"mmmm")</f>
        <v>April</v>
      </c>
      <c r="U3849" t="str">
        <f>TEXT(Table1[[#This Row],[Joining Date]],"yyyy")</f>
        <v>2022</v>
      </c>
      <c r="V3849" s="5">
        <f ca="1">TODAY()-Table1[[#This Row],[Joining Date]]</f>
        <v>1586</v>
      </c>
      <c r="W3849" t="str">
        <f>LEFT(Table1[[#This Row],[Employee Name]],FIND(" ",Table1[[#This Row],[Employee Name]])-1)</f>
        <v>Karan</v>
      </c>
      <c r="X3849" t="str">
        <f>RIGHT(Table1[[#This Row],[Employee Name]],LEN(Table1[[#This Row],[Employee Name]])-FIND(" ",Table1[[#This Row],[Employee Name]]))</f>
        <v>Malhotra</v>
      </c>
      <c r="Y3849" t="str">
        <f>Table1[[#This Row],[Department]]&amp;"-"&amp;Table1[[#This Row],[Employee ID]]</f>
        <v>HR-E01097</v>
      </c>
      <c r="Z3849" t="str">
        <f>LEFT(Table1[[#This Row],[Department]],3)</f>
        <v>HR</v>
      </c>
      <c r="AA3849" t="str">
        <f>_xlfn.XLOOKUP(Table1[[#This Row],[Manager ID]],MANAGERS!A:A,MANAGERS!B:B)</f>
        <v>Manager_12</v>
      </c>
      <c r="AB3849" t="str" cm="1">
        <f t="array" ref="AB3849">_xlfn.XLOOKUP(Table1[[#This Row],[Manager ID]],Table2[[#All],[Manager ID]],Table2[[#All],[Department Head]])</f>
        <v>Marketing</v>
      </c>
      <c r="AC3849" s="2">
        <f>_xlfn.XLOOKUP(Table1[[#This Row],[City]],L:L,O:O)</f>
        <v>0.23685887225230964</v>
      </c>
      <c r="AD3849" t="str" cm="1">
        <f t="array" ref="AD3849">_xlfn.IFS(Table1[[#This Row],[Performance Score]]&gt;=90,"Excellent",Table1[[#This Row],[Performance Score]]&gt;=75,"Good",Table1[[#This Row],[Performance Score]]&gt;=60,"Average",Table1[[#This Row],[Performance Score]]&lt;=60,"Need Improvement")</f>
        <v>Need Improvement</v>
      </c>
      <c r="AE3849" t="str">
        <f>IF(AND(Table1[[#This Row],[Attendance %]]&gt;=80,(Table1[[#This Row],[Performance Score]]&gt;=80)),"Eligible","Not Eligible")</f>
        <v>Not Eligible</v>
      </c>
      <c r="AF3849" t="str">
        <f>IF(Table1[[#This Row],[Performance Score]]&gt;=80,"High Performer","Low Performer")</f>
        <v>Low Performer</v>
      </c>
      <c r="AG3849" t="str" cm="1">
        <f t="array" aca="1" ref="AG3849" ca="1">_xlfn.IFS(Table1[[#This Row],[Experience]]&lt;=3,"Junior",Table1[[#This Row],[Experience]]&lt;=7,"Mid Level",Table1[[#This Row],[Experience]]&gt;=7,"Senior")</f>
        <v>Mid Level</v>
      </c>
      <c r="AH3849" t="str">
        <f>IF(Table1[[#This Row],[Attendance %]]&gt;75,"OK","Below 75")</f>
        <v>Below 75</v>
      </c>
      <c r="AI3849" t="b">
        <f>ISBLANK(Table1[[#This Row],[Employee ID]])</f>
        <v>0</v>
      </c>
      <c r="AJ3849" t="b">
        <f>ISNUMBER(Table1[[#This Row],[Total Salary  ]])</f>
        <v>1</v>
      </c>
      <c r="AK3849" t="str">
        <f>IFERROR(_xlfn.XLOOKUP(Table1[[#This Row],[Manager ID]],MANAGERS!A:A,MANAGERS!B:B),"Not Found")</f>
        <v>Manager_12</v>
      </c>
    </row>
    <row r="3850" spans="1:37" x14ac:dyDescent="0.2">
      <c r="A3850" t="s">
        <v>1452</v>
      </c>
      <c r="B3850" t="s">
        <v>42</v>
      </c>
      <c r="C3850" t="s">
        <v>15</v>
      </c>
      <c r="D3850" t="s">
        <v>81</v>
      </c>
      <c r="E3850" t="s">
        <v>65</v>
      </c>
      <c r="F3850" s="1">
        <v>43271</v>
      </c>
      <c r="G3850" s="1">
        <v>32603</v>
      </c>
      <c r="H3850">
        <v>54400</v>
      </c>
      <c r="I3850">
        <v>9918</v>
      </c>
      <c r="J3850">
        <v>77</v>
      </c>
      <c r="K3850">
        <v>78</v>
      </c>
      <c r="L3850" t="s">
        <v>34</v>
      </c>
      <c r="M3850">
        <v>104</v>
      </c>
      <c r="N3850">
        <f>Table1[[#This Row],[Basic Salary]]+Table1[[#This Row],[Bonus]]</f>
        <v>64318</v>
      </c>
      <c r="O3850" s="2">
        <f>Table1[[#This Row],[Bonus]]/Table1[[#This Row],[Basic Salary]]</f>
        <v>0.18231617647058823</v>
      </c>
      <c r="P3850">
        <f ca="1">DATEDIF(Table1[[#This Row],[Date of Birth]],TODAY(),"Y")</f>
        <v>37</v>
      </c>
      <c r="Q3850">
        <f ca="1">DATEDIF(Table1[[#This Row],[Joining Date]],TODAY(),"Y")</f>
        <v>8</v>
      </c>
      <c r="R3850" t="str">
        <f ca="1">IF(YEAR(Table1[[#This Row],[Joining Date]])=YEAR(TODAY()),"Yes","No")</f>
        <v>No</v>
      </c>
      <c r="S3850" t="str">
        <f ca="1">IF(Table1[[#This Row],[Experience]]&gt;5,"Yes","No")</f>
        <v>Yes</v>
      </c>
      <c r="T3850" t="str">
        <f>TEXT(Table1[[#This Row],[Joining Date]],"mmmm")</f>
        <v>June</v>
      </c>
      <c r="U3850" t="str">
        <f>TEXT(Table1[[#This Row],[Joining Date]],"yyyy")</f>
        <v>2018</v>
      </c>
      <c r="V3850" s="5">
        <f ca="1">TODAY()-Table1[[#This Row],[Joining Date]]</f>
        <v>2968</v>
      </c>
      <c r="W3850" t="str">
        <f>LEFT(Table1[[#This Row],[Employee Name]],FIND(" ",Table1[[#This Row],[Employee Name]])-1)</f>
        <v>Krishna</v>
      </c>
      <c r="X3850" t="str">
        <f>RIGHT(Table1[[#This Row],[Employee Name]],LEN(Table1[[#This Row],[Employee Name]])-FIND(" ",Table1[[#This Row],[Employee Name]]))</f>
        <v>Chaitanya</v>
      </c>
      <c r="Y3850" t="str">
        <f>Table1[[#This Row],[Department]]&amp;"-"&amp;Table1[[#This Row],[Employee ID]]</f>
        <v>Sales-E01396</v>
      </c>
      <c r="Z3850" t="str">
        <f>LEFT(Table1[[#This Row],[Department]],3)</f>
        <v>Sal</v>
      </c>
      <c r="AA3850" t="str">
        <f>_xlfn.XLOOKUP(Table1[[#This Row],[Manager ID]],MANAGERS!A:A,MANAGERS!B:B)</f>
        <v>Manager_4</v>
      </c>
      <c r="AB3850" t="str" cm="1">
        <f t="array" ref="AB3850">_xlfn.XLOOKUP(Table1[[#This Row],[Manager ID]],Table2[[#All],[Manager ID]],Table2[[#All],[Department Head]])</f>
        <v>Finance</v>
      </c>
      <c r="AC3850" s="2">
        <f>_xlfn.XLOOKUP(Table1[[#This Row],[City]],L:L,O:O)</f>
        <v>0.24030340748661314</v>
      </c>
      <c r="AD3850" t="str" cm="1">
        <f t="array" ref="AD3850">_xlfn.IFS(Table1[[#This Row],[Performance Score]]&gt;=90,"Excellent",Table1[[#This Row],[Performance Score]]&gt;=75,"Good",Table1[[#This Row],[Performance Score]]&gt;=60,"Average",Table1[[#This Row],[Performance Score]]&lt;=60,"Need Improvement")</f>
        <v>Good</v>
      </c>
      <c r="AE3850" t="str">
        <f>IF(AND(Table1[[#This Row],[Attendance %]]&gt;=80,(Table1[[#This Row],[Performance Score]]&gt;=80)),"Eligible","Not Eligible")</f>
        <v>Not Eligible</v>
      </c>
      <c r="AF3850" t="str">
        <f>IF(Table1[[#This Row],[Performance Score]]&gt;=80,"High Performer","Low Performer")</f>
        <v>Low Performer</v>
      </c>
      <c r="AG3850" t="str" cm="1">
        <f t="array" aca="1" ref="AG3850" ca="1">_xlfn.IFS(Table1[[#This Row],[Experience]]&lt;=3,"Junior",Table1[[#This Row],[Experience]]&lt;=7,"Mid Level",Table1[[#This Row],[Experience]]&gt;=7,"Senior")</f>
        <v>Senior</v>
      </c>
      <c r="AH3850" t="str">
        <f>IF(Table1[[#This Row],[Attendance %]]&gt;75,"OK","Below 75")</f>
        <v>OK</v>
      </c>
      <c r="AI3850" t="b">
        <f>ISBLANK(Table1[[#This Row],[Employee ID]])</f>
        <v>0</v>
      </c>
      <c r="AJ3850" t="b">
        <f>ISNUMBER(Table1[[#This Row],[Total Salary  ]])</f>
        <v>1</v>
      </c>
      <c r="AK3850" t="str">
        <f>IFERROR(_xlfn.XLOOKUP(Table1[[#This Row],[Manager ID]],MANAGERS!A:A,MANAGERS!B:B),"Not Found")</f>
        <v>Manager_4</v>
      </c>
    </row>
    <row r="3851" spans="1:37" x14ac:dyDescent="0.2">
      <c r="A3851" t="s">
        <v>4671</v>
      </c>
      <c r="B3851" t="s">
        <v>89</v>
      </c>
      <c r="C3851" t="s">
        <v>21</v>
      </c>
      <c r="D3851" t="s">
        <v>33</v>
      </c>
      <c r="E3851" t="s">
        <v>17</v>
      </c>
      <c r="F3851" s="1">
        <v>45152</v>
      </c>
      <c r="G3851" s="1">
        <v>34920</v>
      </c>
      <c r="H3851">
        <v>46392</v>
      </c>
      <c r="I3851">
        <v>17902</v>
      </c>
      <c r="J3851">
        <v>67</v>
      </c>
      <c r="K3851">
        <v>60</v>
      </c>
      <c r="L3851" t="s">
        <v>23</v>
      </c>
      <c r="M3851">
        <v>115</v>
      </c>
      <c r="N3851">
        <f>Table1[[#This Row],[Basic Salary]]+Table1[[#This Row],[Bonus]]</f>
        <v>64294</v>
      </c>
      <c r="O3851" s="2">
        <f>Table1[[#This Row],[Bonus]]/Table1[[#This Row],[Basic Salary]]</f>
        <v>0.38588549749956891</v>
      </c>
      <c r="P3851">
        <f ca="1">DATEDIF(Table1[[#This Row],[Date of Birth]],TODAY(),"Y")</f>
        <v>30</v>
      </c>
      <c r="Q3851">
        <f ca="1">DATEDIF(Table1[[#This Row],[Joining Date]],TODAY(),"Y")</f>
        <v>2</v>
      </c>
      <c r="R3851" t="str">
        <f ca="1">IF(YEAR(Table1[[#This Row],[Joining Date]])=YEAR(TODAY()),"Yes","No")</f>
        <v>No</v>
      </c>
      <c r="S3851" t="str">
        <f ca="1">IF(Table1[[#This Row],[Experience]]&gt;5,"Yes","No")</f>
        <v>No</v>
      </c>
      <c r="T3851" t="str">
        <f>TEXT(Table1[[#This Row],[Joining Date]],"mmmm")</f>
        <v>August</v>
      </c>
      <c r="U3851" t="str">
        <f>TEXT(Table1[[#This Row],[Joining Date]],"yyyy")</f>
        <v>2023</v>
      </c>
      <c r="V3851" s="5">
        <f ca="1">TODAY()-Table1[[#This Row],[Joining Date]]</f>
        <v>1087</v>
      </c>
      <c r="W3851" t="str">
        <f>LEFT(Table1[[#This Row],[Employee Name]],FIND(" ",Table1[[#This Row],[Employee Name]])-1)</f>
        <v>Tarun</v>
      </c>
      <c r="X3851" t="str">
        <f>RIGHT(Table1[[#This Row],[Employee Name]],LEN(Table1[[#This Row],[Employee Name]])-FIND(" ",Table1[[#This Row],[Employee Name]]))</f>
        <v>Verma</v>
      </c>
      <c r="Y3851" t="str">
        <f>Table1[[#This Row],[Department]]&amp;"-"&amp;Table1[[#This Row],[Employee ID]]</f>
        <v>Marketing-E04615</v>
      </c>
      <c r="Z3851" t="str">
        <f>LEFT(Table1[[#This Row],[Department]],3)</f>
        <v>Mar</v>
      </c>
      <c r="AA3851" t="str">
        <f>_xlfn.XLOOKUP(Table1[[#This Row],[Manager ID]],MANAGERS!A:A,MANAGERS!B:B)</f>
        <v>Manager_15</v>
      </c>
      <c r="AB3851" t="str" cm="1">
        <f t="array" ref="AB3851">_xlfn.XLOOKUP(Table1[[#This Row],[Manager ID]],Table2[[#All],[Manager ID]],Table2[[#All],[Department Head]])</f>
        <v>Support</v>
      </c>
      <c r="AC3851" s="2">
        <f>_xlfn.XLOOKUP(Table1[[#This Row],[City]],L:L,O:O)</f>
        <v>0.23486488519629886</v>
      </c>
      <c r="AD3851" t="str" cm="1">
        <f t="array" ref="AD3851">_xlfn.IFS(Table1[[#This Row],[Performance Score]]&gt;=90,"Excellent",Table1[[#This Row],[Performance Score]]&gt;=75,"Good",Table1[[#This Row],[Performance Score]]&gt;=60,"Average",Table1[[#This Row],[Performance Score]]&lt;=60,"Need Improvement")</f>
        <v>Average</v>
      </c>
      <c r="AE3851" t="str">
        <f>IF(AND(Table1[[#This Row],[Attendance %]]&gt;=80,(Table1[[#This Row],[Performance Score]]&gt;=80)),"Eligible","Not Eligible")</f>
        <v>Not Eligible</v>
      </c>
      <c r="AF3851" t="str">
        <f>IF(Table1[[#This Row],[Performance Score]]&gt;=80,"High Performer","Low Performer")</f>
        <v>Low Performer</v>
      </c>
      <c r="AG3851" t="str" cm="1">
        <f t="array" aca="1" ref="AG3851" ca="1">_xlfn.IFS(Table1[[#This Row],[Experience]]&lt;=3,"Junior",Table1[[#This Row],[Experience]]&lt;=7,"Mid Level",Table1[[#This Row],[Experience]]&gt;=7,"Senior")</f>
        <v>Junior</v>
      </c>
      <c r="AH3851" t="str">
        <f>IF(Table1[[#This Row],[Attendance %]]&gt;75,"OK","Below 75")</f>
        <v>Below 75</v>
      </c>
      <c r="AI3851" t="b">
        <f>ISBLANK(Table1[[#This Row],[Employee ID]])</f>
        <v>0</v>
      </c>
      <c r="AJ3851" t="b">
        <f>ISNUMBER(Table1[[#This Row],[Total Salary  ]])</f>
        <v>1</v>
      </c>
      <c r="AK3851" t="str">
        <f>IFERROR(_xlfn.XLOOKUP(Table1[[#This Row],[Manager ID]],MANAGERS!A:A,MANAGERS!B:B),"Not Found")</f>
        <v>Manager_15</v>
      </c>
    </row>
    <row r="3852" spans="1:37" x14ac:dyDescent="0.2">
      <c r="A3852" t="s">
        <v>4666</v>
      </c>
      <c r="B3852" t="s">
        <v>69</v>
      </c>
      <c r="C3852" t="s">
        <v>21</v>
      </c>
      <c r="D3852" t="s">
        <v>46</v>
      </c>
      <c r="E3852" t="s">
        <v>65</v>
      </c>
      <c r="F3852" s="1">
        <v>44616</v>
      </c>
      <c r="G3852" s="1">
        <v>35088</v>
      </c>
      <c r="H3852">
        <v>45617</v>
      </c>
      <c r="I3852">
        <v>18670</v>
      </c>
      <c r="J3852">
        <v>74</v>
      </c>
      <c r="K3852">
        <v>63</v>
      </c>
      <c r="L3852" t="s">
        <v>23</v>
      </c>
      <c r="M3852">
        <v>112</v>
      </c>
      <c r="N3852">
        <f>Table1[[#This Row],[Basic Salary]]+Table1[[#This Row],[Bonus]]</f>
        <v>64287</v>
      </c>
      <c r="O3852" s="2">
        <f>Table1[[#This Row],[Bonus]]/Table1[[#This Row],[Basic Salary]]</f>
        <v>0.40927724313304248</v>
      </c>
      <c r="P3852">
        <f ca="1">DATEDIF(Table1[[#This Row],[Date of Birth]],TODAY(),"Y")</f>
        <v>30</v>
      </c>
      <c r="Q3852">
        <f ca="1">DATEDIF(Table1[[#This Row],[Joining Date]],TODAY(),"Y")</f>
        <v>4</v>
      </c>
      <c r="R3852" t="str">
        <f ca="1">IF(YEAR(Table1[[#This Row],[Joining Date]])=YEAR(TODAY()),"Yes","No")</f>
        <v>No</v>
      </c>
      <c r="S3852" t="str">
        <f ca="1">IF(Table1[[#This Row],[Experience]]&gt;5,"Yes","No")</f>
        <v>No</v>
      </c>
      <c r="T3852" t="str">
        <f>TEXT(Table1[[#This Row],[Joining Date]],"mmmm")</f>
        <v>February</v>
      </c>
      <c r="U3852" t="str">
        <f>TEXT(Table1[[#This Row],[Joining Date]],"yyyy")</f>
        <v>2022</v>
      </c>
      <c r="V3852" s="5">
        <f ca="1">TODAY()-Table1[[#This Row],[Joining Date]]</f>
        <v>1623</v>
      </c>
      <c r="W3852" t="str">
        <f>LEFT(Table1[[#This Row],[Employee Name]],FIND(" ",Table1[[#This Row],[Employee Name]])-1)</f>
        <v>Neha</v>
      </c>
      <c r="X3852" t="str">
        <f>RIGHT(Table1[[#This Row],[Employee Name]],LEN(Table1[[#This Row],[Employee Name]])-FIND(" ",Table1[[#This Row],[Employee Name]]))</f>
        <v>Kulkarni</v>
      </c>
      <c r="Y3852" t="str">
        <f>Table1[[#This Row],[Department]]&amp;"-"&amp;Table1[[#This Row],[Employee ID]]</f>
        <v>Support-E04610</v>
      </c>
      <c r="Z3852" t="str">
        <f>LEFT(Table1[[#This Row],[Department]],3)</f>
        <v>Sup</v>
      </c>
      <c r="AA3852" t="str">
        <f>_xlfn.XLOOKUP(Table1[[#This Row],[Manager ID]],MANAGERS!A:A,MANAGERS!B:B)</f>
        <v>Manager_12</v>
      </c>
      <c r="AB3852" t="str" cm="1">
        <f t="array" ref="AB3852">_xlfn.XLOOKUP(Table1[[#This Row],[Manager ID]],Table2[[#All],[Manager ID]],Table2[[#All],[Department Head]])</f>
        <v>Marketing</v>
      </c>
      <c r="AC3852" s="2">
        <f>_xlfn.XLOOKUP(Table1[[#This Row],[City]],L:L,O:O)</f>
        <v>0.23486488519629886</v>
      </c>
      <c r="AD3852" t="str" cm="1">
        <f t="array" ref="AD3852">_xlfn.IFS(Table1[[#This Row],[Performance Score]]&gt;=90,"Excellent",Table1[[#This Row],[Performance Score]]&gt;=75,"Good",Table1[[#This Row],[Performance Score]]&gt;=60,"Average",Table1[[#This Row],[Performance Score]]&lt;=60,"Need Improvement")</f>
        <v>Average</v>
      </c>
      <c r="AE3852" t="str">
        <f>IF(AND(Table1[[#This Row],[Attendance %]]&gt;=80,(Table1[[#This Row],[Performance Score]]&gt;=80)),"Eligible","Not Eligible")</f>
        <v>Not Eligible</v>
      </c>
      <c r="AF3852" t="str">
        <f>IF(Table1[[#This Row],[Performance Score]]&gt;=80,"High Performer","Low Performer")</f>
        <v>Low Performer</v>
      </c>
      <c r="AG3852" t="str" cm="1">
        <f t="array" aca="1" ref="AG3852" ca="1">_xlfn.IFS(Table1[[#This Row],[Experience]]&lt;=3,"Junior",Table1[[#This Row],[Experience]]&lt;=7,"Mid Level",Table1[[#This Row],[Experience]]&gt;=7,"Senior")</f>
        <v>Mid Level</v>
      </c>
      <c r="AH3852" t="str">
        <f>IF(Table1[[#This Row],[Attendance %]]&gt;75,"OK","Below 75")</f>
        <v>Below 75</v>
      </c>
      <c r="AI3852" t="b">
        <f>ISBLANK(Table1[[#This Row],[Employee ID]])</f>
        <v>0</v>
      </c>
      <c r="AJ3852" t="b">
        <f>ISNUMBER(Table1[[#This Row],[Total Salary  ]])</f>
        <v>1</v>
      </c>
      <c r="AK3852" t="str">
        <f>IFERROR(_xlfn.XLOOKUP(Table1[[#This Row],[Manager ID]],MANAGERS!A:A,MANAGERS!B:B),"Not Found")</f>
        <v>Manager_12</v>
      </c>
    </row>
    <row r="3853" spans="1:37" x14ac:dyDescent="0.2">
      <c r="A3853" t="s">
        <v>3208</v>
      </c>
      <c r="B3853" t="s">
        <v>89</v>
      </c>
      <c r="C3853" t="s">
        <v>21</v>
      </c>
      <c r="D3853" t="s">
        <v>46</v>
      </c>
      <c r="E3853" t="s">
        <v>26</v>
      </c>
      <c r="F3853" s="1">
        <v>43488</v>
      </c>
      <c r="G3853" s="1">
        <v>37438</v>
      </c>
      <c r="H3853">
        <v>37808</v>
      </c>
      <c r="I3853">
        <v>26417</v>
      </c>
      <c r="J3853">
        <v>86</v>
      </c>
      <c r="K3853">
        <v>65</v>
      </c>
      <c r="L3853" t="s">
        <v>53</v>
      </c>
      <c r="M3853">
        <v>105</v>
      </c>
      <c r="N3853">
        <f>Table1[[#This Row],[Basic Salary]]+Table1[[#This Row],[Bonus]]</f>
        <v>64225</v>
      </c>
      <c r="O3853" s="2">
        <f>Table1[[#This Row],[Bonus]]/Table1[[#This Row],[Basic Salary]]</f>
        <v>0.69871455776555225</v>
      </c>
      <c r="P3853">
        <f ca="1">DATEDIF(Table1[[#This Row],[Date of Birth]],TODAY(),"Y")</f>
        <v>24</v>
      </c>
      <c r="Q3853">
        <f ca="1">DATEDIF(Table1[[#This Row],[Joining Date]],TODAY(),"Y")</f>
        <v>7</v>
      </c>
      <c r="R3853" t="str">
        <f ca="1">IF(YEAR(Table1[[#This Row],[Joining Date]])=YEAR(TODAY()),"Yes","No")</f>
        <v>No</v>
      </c>
      <c r="S3853" t="str">
        <f ca="1">IF(Table1[[#This Row],[Experience]]&gt;5,"Yes","No")</f>
        <v>Yes</v>
      </c>
      <c r="T3853" t="str">
        <f>TEXT(Table1[[#This Row],[Joining Date]],"mmmm")</f>
        <v>January</v>
      </c>
      <c r="U3853" t="str">
        <f>TEXT(Table1[[#This Row],[Joining Date]],"yyyy")</f>
        <v>2019</v>
      </c>
      <c r="V3853" s="5">
        <f ca="1">TODAY()-Table1[[#This Row],[Joining Date]]</f>
        <v>2751</v>
      </c>
      <c r="W3853" t="str">
        <f>LEFT(Table1[[#This Row],[Employee Name]],FIND(" ",Table1[[#This Row],[Employee Name]])-1)</f>
        <v>Tarun</v>
      </c>
      <c r="X3853" t="str">
        <f>RIGHT(Table1[[#This Row],[Employee Name]],LEN(Table1[[#This Row],[Employee Name]])-FIND(" ",Table1[[#This Row],[Employee Name]]))</f>
        <v>Verma</v>
      </c>
      <c r="Y3853" t="str">
        <f>Table1[[#This Row],[Department]]&amp;"-"&amp;Table1[[#This Row],[Employee ID]]</f>
        <v>Support-E03152</v>
      </c>
      <c r="Z3853" t="str">
        <f>LEFT(Table1[[#This Row],[Department]],3)</f>
        <v>Sup</v>
      </c>
      <c r="AA3853" t="str">
        <f>_xlfn.XLOOKUP(Table1[[#This Row],[Manager ID]],MANAGERS!A:A,MANAGERS!B:B)</f>
        <v>Manager_5</v>
      </c>
      <c r="AB3853" t="str" cm="1">
        <f t="array" ref="AB3853">_xlfn.XLOOKUP(Table1[[#This Row],[Manager ID]],Table2[[#All],[Manager ID]],Table2[[#All],[Department Head]])</f>
        <v>Sales</v>
      </c>
      <c r="AC3853" s="2">
        <f>_xlfn.XLOOKUP(Table1[[#This Row],[City]],L:L,O:O)</f>
        <v>0.23685887225230964</v>
      </c>
      <c r="AD3853" t="str" cm="1">
        <f t="array" ref="AD3853">_xlfn.IFS(Table1[[#This Row],[Performance Score]]&gt;=90,"Excellent",Table1[[#This Row],[Performance Score]]&gt;=75,"Good",Table1[[#This Row],[Performance Score]]&gt;=60,"Average",Table1[[#This Row],[Performance Score]]&lt;=60,"Need Improvement")</f>
        <v>Average</v>
      </c>
      <c r="AE3853" t="str">
        <f>IF(AND(Table1[[#This Row],[Attendance %]]&gt;=80,(Table1[[#This Row],[Performance Score]]&gt;=80)),"Eligible","Not Eligible")</f>
        <v>Not Eligible</v>
      </c>
      <c r="AF3853" t="str">
        <f>IF(Table1[[#This Row],[Performance Score]]&gt;=80,"High Performer","Low Performer")</f>
        <v>Low Performer</v>
      </c>
      <c r="AG3853" t="str" cm="1">
        <f t="array" aca="1" ref="AG3853" ca="1">_xlfn.IFS(Table1[[#This Row],[Experience]]&lt;=3,"Junior",Table1[[#This Row],[Experience]]&lt;=7,"Mid Level",Table1[[#This Row],[Experience]]&gt;=7,"Senior")</f>
        <v>Mid Level</v>
      </c>
      <c r="AH3853" t="str">
        <f>IF(Table1[[#This Row],[Attendance %]]&gt;75,"OK","Below 75")</f>
        <v>OK</v>
      </c>
      <c r="AI3853" t="b">
        <f>ISBLANK(Table1[[#This Row],[Employee ID]])</f>
        <v>0</v>
      </c>
      <c r="AJ3853" t="b">
        <f>ISNUMBER(Table1[[#This Row],[Total Salary  ]])</f>
        <v>1</v>
      </c>
      <c r="AK3853" t="str">
        <f>IFERROR(_xlfn.XLOOKUP(Table1[[#This Row],[Manager ID]],MANAGERS!A:A,MANAGERS!B:B),"Not Found")</f>
        <v>Manager_5</v>
      </c>
    </row>
    <row r="3854" spans="1:37" x14ac:dyDescent="0.2">
      <c r="A3854" t="s">
        <v>3912</v>
      </c>
      <c r="B3854" t="s">
        <v>14</v>
      </c>
      <c r="C3854" t="s">
        <v>21</v>
      </c>
      <c r="D3854" t="s">
        <v>16</v>
      </c>
      <c r="E3854" t="s">
        <v>22</v>
      </c>
      <c r="F3854" s="1">
        <v>45578</v>
      </c>
      <c r="G3854" s="1">
        <v>32437</v>
      </c>
      <c r="H3854">
        <v>42817</v>
      </c>
      <c r="I3854">
        <v>21370</v>
      </c>
      <c r="J3854">
        <v>85</v>
      </c>
      <c r="K3854">
        <v>82</v>
      </c>
      <c r="L3854" t="s">
        <v>37</v>
      </c>
      <c r="M3854">
        <v>117</v>
      </c>
      <c r="N3854">
        <f>Table1[[#This Row],[Basic Salary]]+Table1[[#This Row],[Bonus]]</f>
        <v>64187</v>
      </c>
      <c r="O3854" s="2">
        <f>Table1[[#This Row],[Bonus]]/Table1[[#This Row],[Basic Salary]]</f>
        <v>0.49910082443889109</v>
      </c>
      <c r="P3854">
        <f ca="1">DATEDIF(Table1[[#This Row],[Date of Birth]],TODAY(),"Y")</f>
        <v>37</v>
      </c>
      <c r="Q3854">
        <f ca="1">DATEDIF(Table1[[#This Row],[Joining Date]],TODAY(),"Y")</f>
        <v>1</v>
      </c>
      <c r="R3854" t="str">
        <f ca="1">IF(YEAR(Table1[[#This Row],[Joining Date]])=YEAR(TODAY()),"Yes","No")</f>
        <v>No</v>
      </c>
      <c r="S3854" t="str">
        <f ca="1">IF(Table1[[#This Row],[Experience]]&gt;5,"Yes","No")</f>
        <v>No</v>
      </c>
      <c r="T3854" t="str">
        <f>TEXT(Table1[[#This Row],[Joining Date]],"mmmm")</f>
        <v>October</v>
      </c>
      <c r="U3854" t="str">
        <f>TEXT(Table1[[#This Row],[Joining Date]],"yyyy")</f>
        <v>2024</v>
      </c>
      <c r="V3854" s="5">
        <f ca="1">TODAY()-Table1[[#This Row],[Joining Date]]</f>
        <v>661</v>
      </c>
      <c r="W3854" t="str">
        <f>LEFT(Table1[[#This Row],[Employee Name]],FIND(" ",Table1[[#This Row],[Employee Name]])-1)</f>
        <v>Nisha</v>
      </c>
      <c r="X3854" t="str">
        <f>RIGHT(Table1[[#This Row],[Employee Name]],LEN(Table1[[#This Row],[Employee Name]])-FIND(" ",Table1[[#This Row],[Employee Name]]))</f>
        <v>Kapoor</v>
      </c>
      <c r="Y3854" t="str">
        <f>Table1[[#This Row],[Department]]&amp;"-"&amp;Table1[[#This Row],[Employee ID]]</f>
        <v>HR-E03856</v>
      </c>
      <c r="Z3854" t="str">
        <f>LEFT(Table1[[#This Row],[Department]],3)</f>
        <v>HR</v>
      </c>
      <c r="AA3854" t="str">
        <f>_xlfn.XLOOKUP(Table1[[#This Row],[Manager ID]],MANAGERS!A:A,MANAGERS!B:B)</f>
        <v>Manager_17</v>
      </c>
      <c r="AB3854" t="str" cm="1">
        <f t="array" ref="AB3854">_xlfn.XLOOKUP(Table1[[#This Row],[Manager ID]],Table2[[#All],[Manager ID]],Table2[[#All],[Department Head]])</f>
        <v>Finance</v>
      </c>
      <c r="AC3854" s="2">
        <f>_xlfn.XLOOKUP(Table1[[#This Row],[City]],L:L,O:O)</f>
        <v>0.24036902712549932</v>
      </c>
      <c r="AD3854" t="str" cm="1">
        <f t="array" ref="AD3854">_xlfn.IFS(Table1[[#This Row],[Performance Score]]&gt;=90,"Excellent",Table1[[#This Row],[Performance Score]]&gt;=75,"Good",Table1[[#This Row],[Performance Score]]&gt;=60,"Average",Table1[[#This Row],[Performance Score]]&lt;=60,"Need Improvement")</f>
        <v>Good</v>
      </c>
      <c r="AE3854" t="str">
        <f>IF(AND(Table1[[#This Row],[Attendance %]]&gt;=80,(Table1[[#This Row],[Performance Score]]&gt;=80)),"Eligible","Not Eligible")</f>
        <v>Eligible</v>
      </c>
      <c r="AF3854" t="str">
        <f>IF(Table1[[#This Row],[Performance Score]]&gt;=80,"High Performer","Low Performer")</f>
        <v>High Performer</v>
      </c>
      <c r="AG3854" t="str" cm="1">
        <f t="array" aca="1" ref="AG3854" ca="1">_xlfn.IFS(Table1[[#This Row],[Experience]]&lt;=3,"Junior",Table1[[#This Row],[Experience]]&lt;=7,"Mid Level",Table1[[#This Row],[Experience]]&gt;=7,"Senior")</f>
        <v>Junior</v>
      </c>
      <c r="AH3854" t="str">
        <f>IF(Table1[[#This Row],[Attendance %]]&gt;75,"OK","Below 75")</f>
        <v>OK</v>
      </c>
      <c r="AI3854" t="b">
        <f>ISBLANK(Table1[[#This Row],[Employee ID]])</f>
        <v>0</v>
      </c>
      <c r="AJ3854" t="b">
        <f>ISNUMBER(Table1[[#This Row],[Total Salary  ]])</f>
        <v>1</v>
      </c>
      <c r="AK3854" t="str">
        <f>IFERROR(_xlfn.XLOOKUP(Table1[[#This Row],[Manager ID]],MANAGERS!A:A,MANAGERS!B:B),"Not Found")</f>
        <v>Manager_17</v>
      </c>
    </row>
    <row r="3855" spans="1:37" x14ac:dyDescent="0.2">
      <c r="A3855" t="s">
        <v>4107</v>
      </c>
      <c r="B3855" t="s">
        <v>89</v>
      </c>
      <c r="C3855" t="s">
        <v>15</v>
      </c>
      <c r="D3855" t="s">
        <v>43</v>
      </c>
      <c r="E3855" t="s">
        <v>51</v>
      </c>
      <c r="F3855" s="1">
        <v>44058</v>
      </c>
      <c r="G3855" s="1">
        <v>37210</v>
      </c>
      <c r="H3855">
        <v>43820</v>
      </c>
      <c r="I3855">
        <v>20336</v>
      </c>
      <c r="J3855">
        <v>83</v>
      </c>
      <c r="K3855">
        <v>59</v>
      </c>
      <c r="L3855" t="s">
        <v>18</v>
      </c>
      <c r="M3855">
        <v>109</v>
      </c>
      <c r="N3855">
        <f>Table1[[#This Row],[Basic Salary]]+Table1[[#This Row],[Bonus]]</f>
        <v>64156</v>
      </c>
      <c r="O3855" s="2">
        <f>Table1[[#This Row],[Bonus]]/Table1[[#This Row],[Basic Salary]]</f>
        <v>0.46408032861706983</v>
      </c>
      <c r="P3855">
        <f ca="1">DATEDIF(Table1[[#This Row],[Date of Birth]],TODAY(),"Y")</f>
        <v>24</v>
      </c>
      <c r="Q3855">
        <f ca="1">DATEDIF(Table1[[#This Row],[Joining Date]],TODAY(),"Y")</f>
        <v>5</v>
      </c>
      <c r="R3855" t="str">
        <f ca="1">IF(YEAR(Table1[[#This Row],[Joining Date]])=YEAR(TODAY()),"Yes","No")</f>
        <v>No</v>
      </c>
      <c r="S3855" t="str">
        <f ca="1">IF(Table1[[#This Row],[Experience]]&gt;5,"Yes","No")</f>
        <v>No</v>
      </c>
      <c r="T3855" t="str">
        <f>TEXT(Table1[[#This Row],[Joining Date]],"mmmm")</f>
        <v>August</v>
      </c>
      <c r="U3855" t="str">
        <f>TEXT(Table1[[#This Row],[Joining Date]],"yyyy")</f>
        <v>2020</v>
      </c>
      <c r="V3855" s="5">
        <f ca="1">TODAY()-Table1[[#This Row],[Joining Date]]</f>
        <v>2181</v>
      </c>
      <c r="W3855" t="str">
        <f>LEFT(Table1[[#This Row],[Employee Name]],FIND(" ",Table1[[#This Row],[Employee Name]])-1)</f>
        <v>Tarun</v>
      </c>
      <c r="X3855" t="str">
        <f>RIGHT(Table1[[#This Row],[Employee Name]],LEN(Table1[[#This Row],[Employee Name]])-FIND(" ",Table1[[#This Row],[Employee Name]]))</f>
        <v>Verma</v>
      </c>
      <c r="Y3855" t="str">
        <f>Table1[[#This Row],[Department]]&amp;"-"&amp;Table1[[#This Row],[Employee ID]]</f>
        <v>Operations-E04051</v>
      </c>
      <c r="Z3855" t="str">
        <f>LEFT(Table1[[#This Row],[Department]],3)</f>
        <v>Ope</v>
      </c>
      <c r="AA3855" t="str">
        <f>_xlfn.XLOOKUP(Table1[[#This Row],[Manager ID]],MANAGERS!A:A,MANAGERS!B:B)</f>
        <v>Manager_9</v>
      </c>
      <c r="AB3855" t="str" cm="1">
        <f t="array" ref="AB3855">_xlfn.XLOOKUP(Table1[[#This Row],[Manager ID]],Table2[[#All],[Manager ID]],Table2[[#All],[Department Head]])</f>
        <v>Sales</v>
      </c>
      <c r="AC3855" s="2">
        <f>_xlfn.XLOOKUP(Table1[[#This Row],[City]],L:L,O:O)</f>
        <v>0.21356479274849693</v>
      </c>
      <c r="AD3855" t="str" cm="1">
        <f t="array" ref="AD3855">_xlfn.IFS(Table1[[#This Row],[Performance Score]]&gt;=90,"Excellent",Table1[[#This Row],[Performance Score]]&gt;=75,"Good",Table1[[#This Row],[Performance Score]]&gt;=60,"Average",Table1[[#This Row],[Performance Score]]&lt;=60,"Need Improvement")</f>
        <v>Need Improvement</v>
      </c>
      <c r="AE3855" t="str">
        <f>IF(AND(Table1[[#This Row],[Attendance %]]&gt;=80,(Table1[[#This Row],[Performance Score]]&gt;=80)),"Eligible","Not Eligible")</f>
        <v>Not Eligible</v>
      </c>
      <c r="AF3855" t="str">
        <f>IF(Table1[[#This Row],[Performance Score]]&gt;=80,"High Performer","Low Performer")</f>
        <v>Low Performer</v>
      </c>
      <c r="AG3855" t="str" cm="1">
        <f t="array" aca="1" ref="AG3855" ca="1">_xlfn.IFS(Table1[[#This Row],[Experience]]&lt;=3,"Junior",Table1[[#This Row],[Experience]]&lt;=7,"Mid Level",Table1[[#This Row],[Experience]]&gt;=7,"Senior")</f>
        <v>Mid Level</v>
      </c>
      <c r="AH3855" t="str">
        <f>IF(Table1[[#This Row],[Attendance %]]&gt;75,"OK","Below 75")</f>
        <v>OK</v>
      </c>
      <c r="AI3855" t="b">
        <f>ISBLANK(Table1[[#This Row],[Employee ID]])</f>
        <v>0</v>
      </c>
      <c r="AJ3855" t="b">
        <f>ISNUMBER(Table1[[#This Row],[Total Salary  ]])</f>
        <v>1</v>
      </c>
      <c r="AK3855" t="str">
        <f>IFERROR(_xlfn.XLOOKUP(Table1[[#This Row],[Manager ID]],MANAGERS!A:A,MANAGERS!B:B),"Not Found")</f>
        <v>Manager_9</v>
      </c>
    </row>
    <row r="3856" spans="1:37" x14ac:dyDescent="0.2">
      <c r="A3856" t="s">
        <v>4374</v>
      </c>
      <c r="B3856" t="s">
        <v>50</v>
      </c>
      <c r="C3856" t="s">
        <v>15</v>
      </c>
      <c r="D3856" t="s">
        <v>81</v>
      </c>
      <c r="E3856" t="s">
        <v>51</v>
      </c>
      <c r="F3856" s="1">
        <v>45681</v>
      </c>
      <c r="G3856" s="1">
        <v>37901</v>
      </c>
      <c r="H3856">
        <v>56330</v>
      </c>
      <c r="I3856">
        <v>7802</v>
      </c>
      <c r="J3856">
        <v>76</v>
      </c>
      <c r="K3856">
        <v>89</v>
      </c>
      <c r="L3856" t="s">
        <v>53</v>
      </c>
      <c r="M3856">
        <v>102</v>
      </c>
      <c r="N3856">
        <f>Table1[[#This Row],[Basic Salary]]+Table1[[#This Row],[Bonus]]</f>
        <v>64132</v>
      </c>
      <c r="O3856" s="2">
        <f>Table1[[#This Row],[Bonus]]/Table1[[#This Row],[Basic Salary]]</f>
        <v>0.13850523699627196</v>
      </c>
      <c r="P3856">
        <f ca="1">DATEDIF(Table1[[#This Row],[Date of Birth]],TODAY(),"Y")</f>
        <v>22</v>
      </c>
      <c r="Q3856">
        <f ca="1">DATEDIF(Table1[[#This Row],[Joining Date]],TODAY(),"Y")</f>
        <v>1</v>
      </c>
      <c r="R3856" t="str">
        <f ca="1">IF(YEAR(Table1[[#This Row],[Joining Date]])=YEAR(TODAY()),"Yes","No")</f>
        <v>No</v>
      </c>
      <c r="S3856" t="str">
        <f ca="1">IF(Table1[[#This Row],[Experience]]&gt;5,"Yes","No")</f>
        <v>No</v>
      </c>
      <c r="T3856" t="str">
        <f>TEXT(Table1[[#This Row],[Joining Date]],"mmmm")</f>
        <v>January</v>
      </c>
      <c r="U3856" t="str">
        <f>TEXT(Table1[[#This Row],[Joining Date]],"yyyy")</f>
        <v>2025</v>
      </c>
      <c r="V3856" s="5">
        <f ca="1">TODAY()-Table1[[#This Row],[Joining Date]]</f>
        <v>558</v>
      </c>
      <c r="W3856" t="str">
        <f>LEFT(Table1[[#This Row],[Employee Name]],FIND(" ",Table1[[#This Row],[Employee Name]])-1)</f>
        <v>Ravi</v>
      </c>
      <c r="X3856" t="str">
        <f>RIGHT(Table1[[#This Row],[Employee Name]],LEN(Table1[[#This Row],[Employee Name]])-FIND(" ",Table1[[#This Row],[Employee Name]]))</f>
        <v>Teja</v>
      </c>
      <c r="Y3856" t="str">
        <f>Table1[[#This Row],[Department]]&amp;"-"&amp;Table1[[#This Row],[Employee ID]]</f>
        <v>Sales-E04318</v>
      </c>
      <c r="Z3856" t="str">
        <f>LEFT(Table1[[#This Row],[Department]],3)</f>
        <v>Sal</v>
      </c>
      <c r="AA3856" t="str">
        <f>_xlfn.XLOOKUP(Table1[[#This Row],[Manager ID]],MANAGERS!A:A,MANAGERS!B:B)</f>
        <v>Manager_2</v>
      </c>
      <c r="AB3856" t="str" cm="1">
        <f t="array" ref="AB3856">_xlfn.XLOOKUP(Table1[[#This Row],[Manager ID]],Table2[[#All],[Manager ID]],Table2[[#All],[Department Head]])</f>
        <v>Sales</v>
      </c>
      <c r="AC3856" s="2">
        <f>_xlfn.XLOOKUP(Table1[[#This Row],[City]],L:L,O:O)</f>
        <v>0.23685887225230964</v>
      </c>
      <c r="AD3856" t="str" cm="1">
        <f t="array" ref="AD3856">_xlfn.IFS(Table1[[#This Row],[Performance Score]]&gt;=90,"Excellent",Table1[[#This Row],[Performance Score]]&gt;=75,"Good",Table1[[#This Row],[Performance Score]]&gt;=60,"Average",Table1[[#This Row],[Performance Score]]&lt;=60,"Need Improvement")</f>
        <v>Good</v>
      </c>
      <c r="AE3856" t="str">
        <f>IF(AND(Table1[[#This Row],[Attendance %]]&gt;=80,(Table1[[#This Row],[Performance Score]]&gt;=80)),"Eligible","Not Eligible")</f>
        <v>Not Eligible</v>
      </c>
      <c r="AF3856" t="str">
        <f>IF(Table1[[#This Row],[Performance Score]]&gt;=80,"High Performer","Low Performer")</f>
        <v>High Performer</v>
      </c>
      <c r="AG3856" t="str" cm="1">
        <f t="array" aca="1" ref="AG3856" ca="1">_xlfn.IFS(Table1[[#This Row],[Experience]]&lt;=3,"Junior",Table1[[#This Row],[Experience]]&lt;=7,"Mid Level",Table1[[#This Row],[Experience]]&gt;=7,"Senior")</f>
        <v>Junior</v>
      </c>
      <c r="AH3856" t="str">
        <f>IF(Table1[[#This Row],[Attendance %]]&gt;75,"OK","Below 75")</f>
        <v>OK</v>
      </c>
      <c r="AI3856" t="b">
        <f>ISBLANK(Table1[[#This Row],[Employee ID]])</f>
        <v>0</v>
      </c>
      <c r="AJ3856" t="b">
        <f>ISNUMBER(Table1[[#This Row],[Total Salary  ]])</f>
        <v>1</v>
      </c>
      <c r="AK3856" t="str">
        <f>IFERROR(_xlfn.XLOOKUP(Table1[[#This Row],[Manager ID]],MANAGERS!A:A,MANAGERS!B:B),"Not Found")</f>
        <v>Manager_2</v>
      </c>
    </row>
    <row r="3857" spans="1:37" x14ac:dyDescent="0.2">
      <c r="A3857" t="s">
        <v>3370</v>
      </c>
      <c r="B3857" t="s">
        <v>14</v>
      </c>
      <c r="C3857" t="s">
        <v>15</v>
      </c>
      <c r="D3857" t="s">
        <v>81</v>
      </c>
      <c r="E3857" t="s">
        <v>22</v>
      </c>
      <c r="F3857" s="1">
        <v>45891</v>
      </c>
      <c r="G3857" s="1">
        <v>34821</v>
      </c>
      <c r="H3857">
        <v>36262</v>
      </c>
      <c r="I3857">
        <v>27852</v>
      </c>
      <c r="J3857">
        <v>74</v>
      </c>
      <c r="K3857">
        <v>50</v>
      </c>
      <c r="L3857" t="s">
        <v>31</v>
      </c>
      <c r="M3857">
        <v>104</v>
      </c>
      <c r="N3857">
        <f>Table1[[#This Row],[Basic Salary]]+Table1[[#This Row],[Bonus]]</f>
        <v>64114</v>
      </c>
      <c r="O3857" s="2">
        <f>Table1[[#This Row],[Bonus]]/Table1[[#This Row],[Basic Salary]]</f>
        <v>0.76807677458496493</v>
      </c>
      <c r="P3857">
        <f ca="1">DATEDIF(Table1[[#This Row],[Date of Birth]],TODAY(),"Y")</f>
        <v>31</v>
      </c>
      <c r="Q3857">
        <f ca="1">DATEDIF(Table1[[#This Row],[Joining Date]],TODAY(),"Y")</f>
        <v>0</v>
      </c>
      <c r="R3857" t="str">
        <f ca="1">IF(YEAR(Table1[[#This Row],[Joining Date]])=YEAR(TODAY()),"Yes","No")</f>
        <v>No</v>
      </c>
      <c r="S3857" t="str">
        <f ca="1">IF(Table1[[#This Row],[Experience]]&gt;5,"Yes","No")</f>
        <v>No</v>
      </c>
      <c r="T3857" t="str">
        <f>TEXT(Table1[[#This Row],[Joining Date]],"mmmm")</f>
        <v>August</v>
      </c>
      <c r="U3857" t="str">
        <f>TEXT(Table1[[#This Row],[Joining Date]],"yyyy")</f>
        <v>2025</v>
      </c>
      <c r="V3857" s="5">
        <f ca="1">TODAY()-Table1[[#This Row],[Joining Date]]</f>
        <v>348</v>
      </c>
      <c r="W3857" t="str">
        <f>LEFT(Table1[[#This Row],[Employee Name]],FIND(" ",Table1[[#This Row],[Employee Name]])-1)</f>
        <v>Nisha</v>
      </c>
      <c r="X3857" t="str">
        <f>RIGHT(Table1[[#This Row],[Employee Name]],LEN(Table1[[#This Row],[Employee Name]])-FIND(" ",Table1[[#This Row],[Employee Name]]))</f>
        <v>Kapoor</v>
      </c>
      <c r="Y3857" t="str">
        <f>Table1[[#This Row],[Department]]&amp;"-"&amp;Table1[[#This Row],[Employee ID]]</f>
        <v>Sales-E03314</v>
      </c>
      <c r="Z3857" t="str">
        <f>LEFT(Table1[[#This Row],[Department]],3)</f>
        <v>Sal</v>
      </c>
      <c r="AA3857" t="str">
        <f>_xlfn.XLOOKUP(Table1[[#This Row],[Manager ID]],MANAGERS!A:A,MANAGERS!B:B)</f>
        <v>Manager_4</v>
      </c>
      <c r="AB3857" t="str" cm="1">
        <f t="array" ref="AB3857">_xlfn.XLOOKUP(Table1[[#This Row],[Manager ID]],Table2[[#All],[Manager ID]],Table2[[#All],[Department Head]])</f>
        <v>Finance</v>
      </c>
      <c r="AC3857" s="2">
        <f>_xlfn.XLOOKUP(Table1[[#This Row],[City]],L:L,O:O)</f>
        <v>0.241864189087755</v>
      </c>
      <c r="AD3857" t="str" cm="1">
        <f t="array" ref="AD3857">_xlfn.IFS(Table1[[#This Row],[Performance Score]]&gt;=90,"Excellent",Table1[[#This Row],[Performance Score]]&gt;=75,"Good",Table1[[#This Row],[Performance Score]]&gt;=60,"Average",Table1[[#This Row],[Performance Score]]&lt;=60,"Need Improvement")</f>
        <v>Need Improvement</v>
      </c>
      <c r="AE3857" t="str">
        <f>IF(AND(Table1[[#This Row],[Attendance %]]&gt;=80,(Table1[[#This Row],[Performance Score]]&gt;=80)),"Eligible","Not Eligible")</f>
        <v>Not Eligible</v>
      </c>
      <c r="AF3857" t="str">
        <f>IF(Table1[[#This Row],[Performance Score]]&gt;=80,"High Performer","Low Performer")</f>
        <v>Low Performer</v>
      </c>
      <c r="AG3857" t="str" cm="1">
        <f t="array" aca="1" ref="AG3857" ca="1">_xlfn.IFS(Table1[[#This Row],[Experience]]&lt;=3,"Junior",Table1[[#This Row],[Experience]]&lt;=7,"Mid Level",Table1[[#This Row],[Experience]]&gt;=7,"Senior")</f>
        <v>Junior</v>
      </c>
      <c r="AH3857" t="str">
        <f>IF(Table1[[#This Row],[Attendance %]]&gt;75,"OK","Below 75")</f>
        <v>Below 75</v>
      </c>
      <c r="AI3857" t="b">
        <f>ISBLANK(Table1[[#This Row],[Employee ID]])</f>
        <v>0</v>
      </c>
      <c r="AJ3857" t="b">
        <f>ISNUMBER(Table1[[#This Row],[Total Salary  ]])</f>
        <v>1</v>
      </c>
      <c r="AK3857" t="str">
        <f>IFERROR(_xlfn.XLOOKUP(Table1[[#This Row],[Manager ID]],MANAGERS!A:A,MANAGERS!B:B),"Not Found")</f>
        <v>Manager_4</v>
      </c>
    </row>
    <row r="3858" spans="1:37" x14ac:dyDescent="0.2">
      <c r="A3858" t="s">
        <v>4401</v>
      </c>
      <c r="B3858" t="s">
        <v>85</v>
      </c>
      <c r="C3858" t="s">
        <v>15</v>
      </c>
      <c r="D3858" t="s">
        <v>16</v>
      </c>
      <c r="E3858" t="s">
        <v>65</v>
      </c>
      <c r="F3858" s="1">
        <v>45356</v>
      </c>
      <c r="G3858" s="1">
        <v>40493</v>
      </c>
      <c r="H3858">
        <v>47120</v>
      </c>
      <c r="I3858">
        <v>16972</v>
      </c>
      <c r="J3858">
        <v>62</v>
      </c>
      <c r="K3858">
        <v>87</v>
      </c>
      <c r="L3858" t="s">
        <v>34</v>
      </c>
      <c r="M3858">
        <v>106</v>
      </c>
      <c r="N3858">
        <f>Table1[[#This Row],[Basic Salary]]+Table1[[#This Row],[Bonus]]</f>
        <v>64092</v>
      </c>
      <c r="O3858" s="2">
        <f>Table1[[#This Row],[Bonus]]/Table1[[#This Row],[Basic Salary]]</f>
        <v>0.36018675721561971</v>
      </c>
      <c r="P3858">
        <f ca="1">DATEDIF(Table1[[#This Row],[Date of Birth]],TODAY(),"Y")</f>
        <v>15</v>
      </c>
      <c r="Q3858">
        <f ca="1">DATEDIF(Table1[[#This Row],[Joining Date]],TODAY(),"Y")</f>
        <v>2</v>
      </c>
      <c r="R3858" t="str">
        <f ca="1">IF(YEAR(Table1[[#This Row],[Joining Date]])=YEAR(TODAY()),"Yes","No")</f>
        <v>No</v>
      </c>
      <c r="S3858" t="str">
        <f ca="1">IF(Table1[[#This Row],[Experience]]&gt;5,"Yes","No")</f>
        <v>No</v>
      </c>
      <c r="T3858" t="str">
        <f>TEXT(Table1[[#This Row],[Joining Date]],"mmmm")</f>
        <v>March</v>
      </c>
      <c r="U3858" t="str">
        <f>TEXT(Table1[[#This Row],[Joining Date]],"yyyy")</f>
        <v>2024</v>
      </c>
      <c r="V3858" s="5">
        <f ca="1">TODAY()-Table1[[#This Row],[Joining Date]]</f>
        <v>883</v>
      </c>
      <c r="W3858" t="str">
        <f>LEFT(Table1[[#This Row],[Employee Name]],FIND(" ",Table1[[#This Row],[Employee Name]])-1)</f>
        <v>Pooja</v>
      </c>
      <c r="X3858" t="str">
        <f>RIGHT(Table1[[#This Row],[Employee Name]],LEN(Table1[[#This Row],[Employee Name]])-FIND(" ",Table1[[#This Row],[Employee Name]]))</f>
        <v>Das</v>
      </c>
      <c r="Y3858" t="str">
        <f>Table1[[#This Row],[Department]]&amp;"-"&amp;Table1[[#This Row],[Employee ID]]</f>
        <v>HR-E04345</v>
      </c>
      <c r="Z3858" t="str">
        <f>LEFT(Table1[[#This Row],[Department]],3)</f>
        <v>HR</v>
      </c>
      <c r="AA3858" t="str">
        <f>_xlfn.XLOOKUP(Table1[[#This Row],[Manager ID]],MANAGERS!A:A,MANAGERS!B:B)</f>
        <v>Manager_6</v>
      </c>
      <c r="AB3858" t="str" cm="1">
        <f t="array" ref="AB3858">_xlfn.XLOOKUP(Table1[[#This Row],[Manager ID]],Table2[[#All],[Manager ID]],Table2[[#All],[Department Head]])</f>
        <v>HR</v>
      </c>
      <c r="AC3858" s="2">
        <f>_xlfn.XLOOKUP(Table1[[#This Row],[City]],L:L,O:O)</f>
        <v>0.24030340748661314</v>
      </c>
      <c r="AD3858" t="str" cm="1">
        <f t="array" ref="AD3858">_xlfn.IFS(Table1[[#This Row],[Performance Score]]&gt;=90,"Excellent",Table1[[#This Row],[Performance Score]]&gt;=75,"Good",Table1[[#This Row],[Performance Score]]&gt;=60,"Average",Table1[[#This Row],[Performance Score]]&lt;=60,"Need Improvement")</f>
        <v>Good</v>
      </c>
      <c r="AE3858" t="str">
        <f>IF(AND(Table1[[#This Row],[Attendance %]]&gt;=80,(Table1[[#This Row],[Performance Score]]&gt;=80)),"Eligible","Not Eligible")</f>
        <v>Not Eligible</v>
      </c>
      <c r="AF3858" t="str">
        <f>IF(Table1[[#This Row],[Performance Score]]&gt;=80,"High Performer","Low Performer")</f>
        <v>High Performer</v>
      </c>
      <c r="AG3858" t="str" cm="1">
        <f t="array" aca="1" ref="AG3858" ca="1">_xlfn.IFS(Table1[[#This Row],[Experience]]&lt;=3,"Junior",Table1[[#This Row],[Experience]]&lt;=7,"Mid Level",Table1[[#This Row],[Experience]]&gt;=7,"Senior")</f>
        <v>Junior</v>
      </c>
      <c r="AH3858" t="str">
        <f>IF(Table1[[#This Row],[Attendance %]]&gt;75,"OK","Below 75")</f>
        <v>Below 75</v>
      </c>
      <c r="AI3858" t="b">
        <f>ISBLANK(Table1[[#This Row],[Employee ID]])</f>
        <v>0</v>
      </c>
      <c r="AJ3858" t="b">
        <f>ISNUMBER(Table1[[#This Row],[Total Salary  ]])</f>
        <v>1</v>
      </c>
      <c r="AK3858" t="str">
        <f>IFERROR(_xlfn.XLOOKUP(Table1[[#This Row],[Manager ID]],MANAGERS!A:A,MANAGERS!B:B),"Not Found")</f>
        <v>Manager_6</v>
      </c>
    </row>
    <row r="3859" spans="1:37" x14ac:dyDescent="0.2">
      <c r="A3859" t="s">
        <v>431</v>
      </c>
      <c r="B3859" t="s">
        <v>60</v>
      </c>
      <c r="C3859" t="s">
        <v>15</v>
      </c>
      <c r="D3859" t="s">
        <v>16</v>
      </c>
      <c r="E3859" t="s">
        <v>26</v>
      </c>
      <c r="F3859" s="1">
        <v>42713</v>
      </c>
      <c r="G3859" s="1">
        <v>31959</v>
      </c>
      <c r="H3859">
        <v>52772</v>
      </c>
      <c r="I3859">
        <v>11315</v>
      </c>
      <c r="J3859">
        <v>68</v>
      </c>
      <c r="K3859">
        <v>42</v>
      </c>
      <c r="L3859" t="s">
        <v>27</v>
      </c>
      <c r="M3859">
        <v>103</v>
      </c>
      <c r="N3859">
        <f>Table1[[#This Row],[Basic Salary]]+Table1[[#This Row],[Bonus]]</f>
        <v>64087</v>
      </c>
      <c r="O3859" s="2">
        <f>Table1[[#This Row],[Bonus]]/Table1[[#This Row],[Basic Salary]]</f>
        <v>0.21441294625937998</v>
      </c>
      <c r="P3859">
        <f ca="1">DATEDIF(Table1[[#This Row],[Date of Birth]],TODAY(),"Y")</f>
        <v>39</v>
      </c>
      <c r="Q3859">
        <f ca="1">DATEDIF(Table1[[#This Row],[Joining Date]],TODAY(),"Y")</f>
        <v>9</v>
      </c>
      <c r="R3859" t="str">
        <f ca="1">IF(YEAR(Table1[[#This Row],[Joining Date]])=YEAR(TODAY()),"Yes","No")</f>
        <v>No</v>
      </c>
      <c r="S3859" t="str">
        <f ca="1">IF(Table1[[#This Row],[Experience]]&gt;5,"Yes","No")</f>
        <v>Yes</v>
      </c>
      <c r="T3859" t="str">
        <f>TEXT(Table1[[#This Row],[Joining Date]],"mmmm")</f>
        <v>December</v>
      </c>
      <c r="U3859" t="str">
        <f>TEXT(Table1[[#This Row],[Joining Date]],"yyyy")</f>
        <v>2016</v>
      </c>
      <c r="V3859" s="5">
        <f ca="1">TODAY()-Table1[[#This Row],[Joining Date]]</f>
        <v>3526</v>
      </c>
      <c r="W3859" t="str">
        <f>LEFT(Table1[[#This Row],[Employee Name]],FIND(" ",Table1[[#This Row],[Employee Name]])-1)</f>
        <v>Gayathri</v>
      </c>
      <c r="X3859" t="str">
        <f>RIGHT(Table1[[#This Row],[Employee Name]],LEN(Table1[[#This Row],[Employee Name]])-FIND(" ",Table1[[#This Row],[Employee Name]]))</f>
        <v>Iyer</v>
      </c>
      <c r="Y3859" t="str">
        <f>Table1[[#This Row],[Department]]&amp;"-"&amp;Table1[[#This Row],[Employee ID]]</f>
        <v>HR-E00375</v>
      </c>
      <c r="Z3859" t="str">
        <f>LEFT(Table1[[#This Row],[Department]],3)</f>
        <v>HR</v>
      </c>
      <c r="AA3859" t="str">
        <f>_xlfn.XLOOKUP(Table1[[#This Row],[Manager ID]],MANAGERS!A:A,MANAGERS!B:B)</f>
        <v>Manager_3</v>
      </c>
      <c r="AB3859" t="str" cm="1">
        <f t="array" ref="AB3859">_xlfn.XLOOKUP(Table1[[#This Row],[Manager ID]],Table2[[#All],[Manager ID]],Table2[[#All],[Department Head]])</f>
        <v>IT</v>
      </c>
      <c r="AC3859" s="2">
        <f>_xlfn.XLOOKUP(Table1[[#This Row],[City]],L:L,O:O)</f>
        <v>0.23674293405114402</v>
      </c>
      <c r="AD3859" t="str" cm="1">
        <f t="array" ref="AD3859">_xlfn.IFS(Table1[[#This Row],[Performance Score]]&gt;=90,"Excellent",Table1[[#This Row],[Performance Score]]&gt;=75,"Good",Table1[[#This Row],[Performance Score]]&gt;=60,"Average",Table1[[#This Row],[Performance Score]]&lt;=60,"Need Improvement")</f>
        <v>Need Improvement</v>
      </c>
      <c r="AE3859" t="str">
        <f>IF(AND(Table1[[#This Row],[Attendance %]]&gt;=80,(Table1[[#This Row],[Performance Score]]&gt;=80)),"Eligible","Not Eligible")</f>
        <v>Not Eligible</v>
      </c>
      <c r="AF3859" t="str">
        <f>IF(Table1[[#This Row],[Performance Score]]&gt;=80,"High Performer","Low Performer")</f>
        <v>Low Performer</v>
      </c>
      <c r="AG3859" t="str" cm="1">
        <f t="array" aca="1" ref="AG3859" ca="1">_xlfn.IFS(Table1[[#This Row],[Experience]]&lt;=3,"Junior",Table1[[#This Row],[Experience]]&lt;=7,"Mid Level",Table1[[#This Row],[Experience]]&gt;=7,"Senior")</f>
        <v>Senior</v>
      </c>
      <c r="AH3859" t="str">
        <f>IF(Table1[[#This Row],[Attendance %]]&gt;75,"OK","Below 75")</f>
        <v>Below 75</v>
      </c>
      <c r="AI3859" t="b">
        <f>ISBLANK(Table1[[#This Row],[Employee ID]])</f>
        <v>0</v>
      </c>
      <c r="AJ3859" t="b">
        <f>ISNUMBER(Table1[[#This Row],[Total Salary  ]])</f>
        <v>1</v>
      </c>
      <c r="AK3859" t="str">
        <f>IFERROR(_xlfn.XLOOKUP(Table1[[#This Row],[Manager ID]],MANAGERS!A:A,MANAGERS!B:B),"Not Found")</f>
        <v>Manager_3</v>
      </c>
    </row>
    <row r="3860" spans="1:37" x14ac:dyDescent="0.2">
      <c r="A3860" t="s">
        <v>4578</v>
      </c>
      <c r="B3860" t="s">
        <v>45</v>
      </c>
      <c r="C3860" t="s">
        <v>15</v>
      </c>
      <c r="D3860" t="s">
        <v>33</v>
      </c>
      <c r="E3860" t="s">
        <v>65</v>
      </c>
      <c r="F3860" s="1">
        <v>43662</v>
      </c>
      <c r="G3860" s="1">
        <v>35048</v>
      </c>
      <c r="H3860">
        <v>44361</v>
      </c>
      <c r="I3860">
        <v>19701</v>
      </c>
      <c r="J3860">
        <v>93</v>
      </c>
      <c r="K3860">
        <v>50</v>
      </c>
      <c r="L3860" t="s">
        <v>31</v>
      </c>
      <c r="M3860">
        <v>110</v>
      </c>
      <c r="N3860">
        <f>Table1[[#This Row],[Basic Salary]]+Table1[[#This Row],[Bonus]]</f>
        <v>64062</v>
      </c>
      <c r="O3860" s="2">
        <f>Table1[[#This Row],[Bonus]]/Table1[[#This Row],[Basic Salary]]</f>
        <v>0.44410630959626701</v>
      </c>
      <c r="P3860">
        <f ca="1">DATEDIF(Table1[[#This Row],[Date of Birth]],TODAY(),"Y")</f>
        <v>30</v>
      </c>
      <c r="Q3860">
        <f ca="1">DATEDIF(Table1[[#This Row],[Joining Date]],TODAY(),"Y")</f>
        <v>7</v>
      </c>
      <c r="R3860" t="str">
        <f ca="1">IF(YEAR(Table1[[#This Row],[Joining Date]])=YEAR(TODAY()),"Yes","No")</f>
        <v>No</v>
      </c>
      <c r="S3860" t="str">
        <f ca="1">IF(Table1[[#This Row],[Experience]]&gt;5,"Yes","No")</f>
        <v>Yes</v>
      </c>
      <c r="T3860" t="str">
        <f>TEXT(Table1[[#This Row],[Joining Date]],"mmmm")</f>
        <v>July</v>
      </c>
      <c r="U3860" t="str">
        <f>TEXT(Table1[[#This Row],[Joining Date]],"yyyy")</f>
        <v>2019</v>
      </c>
      <c r="V3860" s="5">
        <f ca="1">TODAY()-Table1[[#This Row],[Joining Date]]</f>
        <v>2577</v>
      </c>
      <c r="W3860" t="str">
        <f>LEFT(Table1[[#This Row],[Employee Name]],FIND(" ",Table1[[#This Row],[Employee Name]])-1)</f>
        <v>Ananya</v>
      </c>
      <c r="X3860" t="str">
        <f>RIGHT(Table1[[#This Row],[Employee Name]],LEN(Table1[[#This Row],[Employee Name]])-FIND(" ",Table1[[#This Row],[Employee Name]]))</f>
        <v>Rao</v>
      </c>
      <c r="Y3860" t="str">
        <f>Table1[[#This Row],[Department]]&amp;"-"&amp;Table1[[#This Row],[Employee ID]]</f>
        <v>Marketing-E04522</v>
      </c>
      <c r="Z3860" t="str">
        <f>LEFT(Table1[[#This Row],[Department]],3)</f>
        <v>Mar</v>
      </c>
      <c r="AA3860" t="str">
        <f>_xlfn.XLOOKUP(Table1[[#This Row],[Manager ID]],MANAGERS!A:A,MANAGERS!B:B)</f>
        <v>Manager_10</v>
      </c>
      <c r="AB3860" t="str" cm="1">
        <f t="array" ref="AB3860">_xlfn.XLOOKUP(Table1[[#This Row],[Manager ID]],Table2[[#All],[Manager ID]],Table2[[#All],[Department Head]])</f>
        <v>HR</v>
      </c>
      <c r="AC3860" s="2">
        <f>_xlfn.XLOOKUP(Table1[[#This Row],[City]],L:L,O:O)</f>
        <v>0.241864189087755</v>
      </c>
      <c r="AD3860" t="str" cm="1">
        <f t="array" ref="AD3860">_xlfn.IFS(Table1[[#This Row],[Performance Score]]&gt;=90,"Excellent",Table1[[#This Row],[Performance Score]]&gt;=75,"Good",Table1[[#This Row],[Performance Score]]&gt;=60,"Average",Table1[[#This Row],[Performance Score]]&lt;=60,"Need Improvement")</f>
        <v>Need Improvement</v>
      </c>
      <c r="AE3860" t="str">
        <f>IF(AND(Table1[[#This Row],[Attendance %]]&gt;=80,(Table1[[#This Row],[Performance Score]]&gt;=80)),"Eligible","Not Eligible")</f>
        <v>Not Eligible</v>
      </c>
      <c r="AF3860" t="str">
        <f>IF(Table1[[#This Row],[Performance Score]]&gt;=80,"High Performer","Low Performer")</f>
        <v>Low Performer</v>
      </c>
      <c r="AG3860" t="str" cm="1">
        <f t="array" aca="1" ref="AG3860" ca="1">_xlfn.IFS(Table1[[#This Row],[Experience]]&lt;=3,"Junior",Table1[[#This Row],[Experience]]&lt;=7,"Mid Level",Table1[[#This Row],[Experience]]&gt;=7,"Senior")</f>
        <v>Mid Level</v>
      </c>
      <c r="AH3860" t="str">
        <f>IF(Table1[[#This Row],[Attendance %]]&gt;75,"OK","Below 75")</f>
        <v>OK</v>
      </c>
      <c r="AI3860" t="b">
        <f>ISBLANK(Table1[[#This Row],[Employee ID]])</f>
        <v>0</v>
      </c>
      <c r="AJ3860" t="b">
        <f>ISNUMBER(Table1[[#This Row],[Total Salary  ]])</f>
        <v>1</v>
      </c>
      <c r="AK3860" t="str">
        <f>IFERROR(_xlfn.XLOOKUP(Table1[[#This Row],[Manager ID]],MANAGERS!A:A,MANAGERS!B:B),"Not Found")</f>
        <v>Manager_10</v>
      </c>
    </row>
    <row r="3861" spans="1:37" x14ac:dyDescent="0.2">
      <c r="A3861" t="s">
        <v>1316</v>
      </c>
      <c r="B3861" t="s">
        <v>45</v>
      </c>
      <c r="C3861" t="s">
        <v>21</v>
      </c>
      <c r="D3861" t="s">
        <v>46</v>
      </c>
      <c r="E3861" t="s">
        <v>26</v>
      </c>
      <c r="F3861" s="1">
        <v>42946</v>
      </c>
      <c r="G3861" s="1">
        <v>38549</v>
      </c>
      <c r="H3861">
        <v>41420</v>
      </c>
      <c r="I3861">
        <v>22616</v>
      </c>
      <c r="J3861">
        <v>75</v>
      </c>
      <c r="K3861">
        <v>89</v>
      </c>
      <c r="L3861" t="s">
        <v>27</v>
      </c>
      <c r="M3861">
        <v>119</v>
      </c>
      <c r="N3861">
        <f>Table1[[#This Row],[Basic Salary]]+Table1[[#This Row],[Bonus]]</f>
        <v>64036</v>
      </c>
      <c r="O3861" s="2">
        <f>Table1[[#This Row],[Bonus]]/Table1[[#This Row],[Basic Salary]]</f>
        <v>0.54601641718976335</v>
      </c>
      <c r="P3861">
        <f ca="1">DATEDIF(Table1[[#This Row],[Date of Birth]],TODAY(),"Y")</f>
        <v>21</v>
      </c>
      <c r="Q3861">
        <f ca="1">DATEDIF(Table1[[#This Row],[Joining Date]],TODAY(),"Y")</f>
        <v>9</v>
      </c>
      <c r="R3861" t="str">
        <f ca="1">IF(YEAR(Table1[[#This Row],[Joining Date]])=YEAR(TODAY()),"Yes","No")</f>
        <v>No</v>
      </c>
      <c r="S3861" t="str">
        <f ca="1">IF(Table1[[#This Row],[Experience]]&gt;5,"Yes","No")</f>
        <v>Yes</v>
      </c>
      <c r="T3861" t="str">
        <f>TEXT(Table1[[#This Row],[Joining Date]],"mmmm")</f>
        <v>July</v>
      </c>
      <c r="U3861" t="str">
        <f>TEXT(Table1[[#This Row],[Joining Date]],"yyyy")</f>
        <v>2017</v>
      </c>
      <c r="V3861" s="5">
        <f ca="1">TODAY()-Table1[[#This Row],[Joining Date]]</f>
        <v>3293</v>
      </c>
      <c r="W3861" t="str">
        <f>LEFT(Table1[[#This Row],[Employee Name]],FIND(" ",Table1[[#This Row],[Employee Name]])-1)</f>
        <v>Ananya</v>
      </c>
      <c r="X3861" t="str">
        <f>RIGHT(Table1[[#This Row],[Employee Name]],LEN(Table1[[#This Row],[Employee Name]])-FIND(" ",Table1[[#This Row],[Employee Name]]))</f>
        <v>Rao</v>
      </c>
      <c r="Y3861" t="str">
        <f>Table1[[#This Row],[Department]]&amp;"-"&amp;Table1[[#This Row],[Employee ID]]</f>
        <v>Support-E01260</v>
      </c>
      <c r="Z3861" t="str">
        <f>LEFT(Table1[[#This Row],[Department]],3)</f>
        <v>Sup</v>
      </c>
      <c r="AA3861" t="str">
        <f>_xlfn.XLOOKUP(Table1[[#This Row],[Manager ID]],MANAGERS!A:A,MANAGERS!B:B)</f>
        <v>Manager_19</v>
      </c>
      <c r="AB3861" t="str" cm="1">
        <f t="array" ref="AB3861">_xlfn.XLOOKUP(Table1[[#This Row],[Manager ID]],Table2[[#All],[Manager ID]],Table2[[#All],[Department Head]])</f>
        <v>Support</v>
      </c>
      <c r="AC3861" s="2">
        <f>_xlfn.XLOOKUP(Table1[[#This Row],[City]],L:L,O:O)</f>
        <v>0.23674293405114402</v>
      </c>
      <c r="AD3861" t="str" cm="1">
        <f t="array" ref="AD3861">_xlfn.IFS(Table1[[#This Row],[Performance Score]]&gt;=90,"Excellent",Table1[[#This Row],[Performance Score]]&gt;=75,"Good",Table1[[#This Row],[Performance Score]]&gt;=60,"Average",Table1[[#This Row],[Performance Score]]&lt;=60,"Need Improvement")</f>
        <v>Good</v>
      </c>
      <c r="AE3861" t="str">
        <f>IF(AND(Table1[[#This Row],[Attendance %]]&gt;=80,(Table1[[#This Row],[Performance Score]]&gt;=80)),"Eligible","Not Eligible")</f>
        <v>Not Eligible</v>
      </c>
      <c r="AF3861" t="str">
        <f>IF(Table1[[#This Row],[Performance Score]]&gt;=80,"High Performer","Low Performer")</f>
        <v>High Performer</v>
      </c>
      <c r="AG3861" t="str" cm="1">
        <f t="array" aca="1" ref="AG3861" ca="1">_xlfn.IFS(Table1[[#This Row],[Experience]]&lt;=3,"Junior",Table1[[#This Row],[Experience]]&lt;=7,"Mid Level",Table1[[#This Row],[Experience]]&gt;=7,"Senior")</f>
        <v>Senior</v>
      </c>
      <c r="AH3861" t="str">
        <f>IF(Table1[[#This Row],[Attendance %]]&gt;75,"OK","Below 75")</f>
        <v>Below 75</v>
      </c>
      <c r="AI3861" t="b">
        <f>ISBLANK(Table1[[#This Row],[Employee ID]])</f>
        <v>0</v>
      </c>
      <c r="AJ3861" t="b">
        <f>ISNUMBER(Table1[[#This Row],[Total Salary  ]])</f>
        <v>1</v>
      </c>
      <c r="AK3861" t="str">
        <f>IFERROR(_xlfn.XLOOKUP(Table1[[#This Row],[Manager ID]],MANAGERS!A:A,MANAGERS!B:B),"Not Found")</f>
        <v>Manager_19</v>
      </c>
    </row>
    <row r="3862" spans="1:37" x14ac:dyDescent="0.2">
      <c r="A3862" t="s">
        <v>4179</v>
      </c>
      <c r="B3862" t="s">
        <v>20</v>
      </c>
      <c r="C3862" t="s">
        <v>15</v>
      </c>
      <c r="D3862" t="s">
        <v>40</v>
      </c>
      <c r="E3862" t="s">
        <v>22</v>
      </c>
      <c r="F3862" s="1">
        <v>42756</v>
      </c>
      <c r="G3862" s="1">
        <v>33225</v>
      </c>
      <c r="H3862">
        <v>41016</v>
      </c>
      <c r="I3862">
        <v>22998</v>
      </c>
      <c r="J3862">
        <v>98</v>
      </c>
      <c r="K3862">
        <v>98</v>
      </c>
      <c r="L3862" t="s">
        <v>27</v>
      </c>
      <c r="M3862">
        <v>116</v>
      </c>
      <c r="N3862">
        <f>Table1[[#This Row],[Basic Salary]]+Table1[[#This Row],[Bonus]]</f>
        <v>64014</v>
      </c>
      <c r="O3862" s="2">
        <f>Table1[[#This Row],[Bonus]]/Table1[[#This Row],[Basic Salary]]</f>
        <v>0.56070801638385015</v>
      </c>
      <c r="P3862">
        <f ca="1">DATEDIF(Table1[[#This Row],[Date of Birth]],TODAY(),"Y")</f>
        <v>35</v>
      </c>
      <c r="Q3862">
        <f ca="1">DATEDIF(Table1[[#This Row],[Joining Date]],TODAY(),"Y")</f>
        <v>9</v>
      </c>
      <c r="R3862" t="str">
        <f ca="1">IF(YEAR(Table1[[#This Row],[Joining Date]])=YEAR(TODAY()),"Yes","No")</f>
        <v>No</v>
      </c>
      <c r="S3862" t="str">
        <f ca="1">IF(Table1[[#This Row],[Experience]]&gt;5,"Yes","No")</f>
        <v>Yes</v>
      </c>
      <c r="T3862" t="str">
        <f>TEXT(Table1[[#This Row],[Joining Date]],"mmmm")</f>
        <v>January</v>
      </c>
      <c r="U3862" t="str">
        <f>TEXT(Table1[[#This Row],[Joining Date]],"yyyy")</f>
        <v>2017</v>
      </c>
      <c r="V3862" s="5">
        <f ca="1">TODAY()-Table1[[#This Row],[Joining Date]]</f>
        <v>3483</v>
      </c>
      <c r="W3862" t="str">
        <f>LEFT(Table1[[#This Row],[Employee Name]],FIND(" ",Table1[[#This Row],[Employee Name]])-1)</f>
        <v>Rahul</v>
      </c>
      <c r="X3862" t="str">
        <f>RIGHT(Table1[[#This Row],[Employee Name]],LEN(Table1[[#This Row],[Employee Name]])-FIND(" ",Table1[[#This Row],[Employee Name]]))</f>
        <v>Verma</v>
      </c>
      <c r="Y3862" t="str">
        <f>Table1[[#This Row],[Department]]&amp;"-"&amp;Table1[[#This Row],[Employee ID]]</f>
        <v>IT-E04123</v>
      </c>
      <c r="Z3862" t="str">
        <f>LEFT(Table1[[#This Row],[Department]],3)</f>
        <v>IT</v>
      </c>
      <c r="AA3862" t="str">
        <f>_xlfn.XLOOKUP(Table1[[#This Row],[Manager ID]],MANAGERS!A:A,MANAGERS!B:B)</f>
        <v>Manager_16</v>
      </c>
      <c r="AB3862" t="str" cm="1">
        <f t="array" ref="AB3862">_xlfn.XLOOKUP(Table1[[#This Row],[Manager ID]],Table2[[#All],[Manager ID]],Table2[[#All],[Department Head]])</f>
        <v>Sales</v>
      </c>
      <c r="AC3862" s="2">
        <f>_xlfn.XLOOKUP(Table1[[#This Row],[City]],L:L,O:O)</f>
        <v>0.23674293405114402</v>
      </c>
      <c r="AD3862" t="str" cm="1">
        <f t="array" ref="AD3862">_xlfn.IFS(Table1[[#This Row],[Performance Score]]&gt;=90,"Excellent",Table1[[#This Row],[Performance Score]]&gt;=75,"Good",Table1[[#This Row],[Performance Score]]&gt;=60,"Average",Table1[[#This Row],[Performance Score]]&lt;=60,"Need Improvement")</f>
        <v>Excellent</v>
      </c>
      <c r="AE3862" t="str">
        <f>IF(AND(Table1[[#This Row],[Attendance %]]&gt;=80,(Table1[[#This Row],[Performance Score]]&gt;=80)),"Eligible","Not Eligible")</f>
        <v>Eligible</v>
      </c>
      <c r="AF3862" t="str">
        <f>IF(Table1[[#This Row],[Performance Score]]&gt;=80,"High Performer","Low Performer")</f>
        <v>High Performer</v>
      </c>
      <c r="AG3862" t="str" cm="1">
        <f t="array" aca="1" ref="AG3862" ca="1">_xlfn.IFS(Table1[[#This Row],[Experience]]&lt;=3,"Junior",Table1[[#This Row],[Experience]]&lt;=7,"Mid Level",Table1[[#This Row],[Experience]]&gt;=7,"Senior")</f>
        <v>Senior</v>
      </c>
      <c r="AH3862" t="str">
        <f>IF(Table1[[#This Row],[Attendance %]]&gt;75,"OK","Below 75")</f>
        <v>OK</v>
      </c>
      <c r="AI3862" t="b">
        <f>ISBLANK(Table1[[#This Row],[Employee ID]])</f>
        <v>0</v>
      </c>
      <c r="AJ3862" t="b">
        <f>ISNUMBER(Table1[[#This Row],[Total Salary  ]])</f>
        <v>1</v>
      </c>
      <c r="AK3862" t="str">
        <f>IFERROR(_xlfn.XLOOKUP(Table1[[#This Row],[Manager ID]],MANAGERS!A:A,MANAGERS!B:B),"Not Found")</f>
        <v>Manager_16</v>
      </c>
    </row>
    <row r="3863" spans="1:37" x14ac:dyDescent="0.2">
      <c r="A3863" t="s">
        <v>4574</v>
      </c>
      <c r="B3863" t="s">
        <v>87</v>
      </c>
      <c r="C3863" t="s">
        <v>21</v>
      </c>
      <c r="D3863" t="s">
        <v>25</v>
      </c>
      <c r="E3863" t="s">
        <v>26</v>
      </c>
      <c r="F3863" s="1">
        <v>45494</v>
      </c>
      <c r="G3863" s="1">
        <v>36182</v>
      </c>
      <c r="H3863">
        <v>57446</v>
      </c>
      <c r="I3863">
        <v>6553</v>
      </c>
      <c r="J3863">
        <v>97</v>
      </c>
      <c r="K3863">
        <v>99</v>
      </c>
      <c r="L3863" t="s">
        <v>27</v>
      </c>
      <c r="M3863">
        <v>115</v>
      </c>
      <c r="N3863">
        <f>Table1[[#This Row],[Basic Salary]]+Table1[[#This Row],[Bonus]]</f>
        <v>63999</v>
      </c>
      <c r="O3863" s="2">
        <f>Table1[[#This Row],[Bonus]]/Table1[[#This Row],[Basic Salary]]</f>
        <v>0.11407234620339102</v>
      </c>
      <c r="P3863">
        <f ca="1">DATEDIF(Table1[[#This Row],[Date of Birth]],TODAY(),"Y")</f>
        <v>27</v>
      </c>
      <c r="Q3863">
        <f ca="1">DATEDIF(Table1[[#This Row],[Joining Date]],TODAY(),"Y")</f>
        <v>2</v>
      </c>
      <c r="R3863" t="str">
        <f ca="1">IF(YEAR(Table1[[#This Row],[Joining Date]])=YEAR(TODAY()),"Yes","No")</f>
        <v>No</v>
      </c>
      <c r="S3863" t="str">
        <f ca="1">IF(Table1[[#This Row],[Experience]]&gt;5,"Yes","No")</f>
        <v>No</v>
      </c>
      <c r="T3863" t="str">
        <f>TEXT(Table1[[#This Row],[Joining Date]],"mmmm")</f>
        <v>July</v>
      </c>
      <c r="U3863" t="str">
        <f>TEXT(Table1[[#This Row],[Joining Date]],"yyyy")</f>
        <v>2024</v>
      </c>
      <c r="V3863" s="5">
        <f ca="1">TODAY()-Table1[[#This Row],[Joining Date]]</f>
        <v>745</v>
      </c>
      <c r="W3863" t="str">
        <f>LEFT(Table1[[#This Row],[Employee Name]],FIND(" ",Table1[[#This Row],[Employee Name]])-1)</f>
        <v>Arjun</v>
      </c>
      <c r="X3863" t="str">
        <f>RIGHT(Table1[[#This Row],[Employee Name]],LEN(Table1[[#This Row],[Employee Name]])-FIND(" ",Table1[[#This Row],[Employee Name]]))</f>
        <v>Mehta</v>
      </c>
      <c r="Y3863" t="str">
        <f>Table1[[#This Row],[Department]]&amp;"-"&amp;Table1[[#This Row],[Employee ID]]</f>
        <v>Finance-E04518</v>
      </c>
      <c r="Z3863" t="str">
        <f>LEFT(Table1[[#This Row],[Department]],3)</f>
        <v>Fin</v>
      </c>
      <c r="AA3863" t="str">
        <f>_xlfn.XLOOKUP(Table1[[#This Row],[Manager ID]],MANAGERS!A:A,MANAGERS!B:B)</f>
        <v>Manager_15</v>
      </c>
      <c r="AB3863" t="str" cm="1">
        <f t="array" ref="AB3863">_xlfn.XLOOKUP(Table1[[#This Row],[Manager ID]],Table2[[#All],[Manager ID]],Table2[[#All],[Department Head]])</f>
        <v>Support</v>
      </c>
      <c r="AC3863" s="2">
        <f>_xlfn.XLOOKUP(Table1[[#This Row],[City]],L:L,O:O)</f>
        <v>0.23674293405114402</v>
      </c>
      <c r="AD3863" t="str" cm="1">
        <f t="array" ref="AD3863">_xlfn.IFS(Table1[[#This Row],[Performance Score]]&gt;=90,"Excellent",Table1[[#This Row],[Performance Score]]&gt;=75,"Good",Table1[[#This Row],[Performance Score]]&gt;=60,"Average",Table1[[#This Row],[Performance Score]]&lt;=60,"Need Improvement")</f>
        <v>Excellent</v>
      </c>
      <c r="AE3863" t="str">
        <f>IF(AND(Table1[[#This Row],[Attendance %]]&gt;=80,(Table1[[#This Row],[Performance Score]]&gt;=80)),"Eligible","Not Eligible")</f>
        <v>Eligible</v>
      </c>
      <c r="AF3863" t="str">
        <f>IF(Table1[[#This Row],[Performance Score]]&gt;=80,"High Performer","Low Performer")</f>
        <v>High Performer</v>
      </c>
      <c r="AG3863" t="str" cm="1">
        <f t="array" aca="1" ref="AG3863" ca="1">_xlfn.IFS(Table1[[#This Row],[Experience]]&lt;=3,"Junior",Table1[[#This Row],[Experience]]&lt;=7,"Mid Level",Table1[[#This Row],[Experience]]&gt;=7,"Senior")</f>
        <v>Junior</v>
      </c>
      <c r="AH3863" t="str">
        <f>IF(Table1[[#This Row],[Attendance %]]&gt;75,"OK","Below 75")</f>
        <v>OK</v>
      </c>
      <c r="AI3863" t="b">
        <f>ISBLANK(Table1[[#This Row],[Employee ID]])</f>
        <v>0</v>
      </c>
      <c r="AJ3863" t="b">
        <f>ISNUMBER(Table1[[#This Row],[Total Salary  ]])</f>
        <v>1</v>
      </c>
      <c r="AK3863" t="str">
        <f>IFERROR(_xlfn.XLOOKUP(Table1[[#This Row],[Manager ID]],MANAGERS!A:A,MANAGERS!B:B),"Not Found")</f>
        <v>Manager_15</v>
      </c>
    </row>
    <row r="3864" spans="1:37" x14ac:dyDescent="0.2">
      <c r="A3864" t="s">
        <v>1132</v>
      </c>
      <c r="B3864" t="s">
        <v>50</v>
      </c>
      <c r="C3864" t="s">
        <v>21</v>
      </c>
      <c r="D3864" t="s">
        <v>46</v>
      </c>
      <c r="E3864" t="s">
        <v>17</v>
      </c>
      <c r="F3864" s="1">
        <v>42353</v>
      </c>
      <c r="G3864" s="1">
        <v>32535</v>
      </c>
      <c r="H3864">
        <v>43249</v>
      </c>
      <c r="I3864">
        <v>20742</v>
      </c>
      <c r="J3864">
        <v>96</v>
      </c>
      <c r="K3864">
        <v>97</v>
      </c>
      <c r="L3864" t="s">
        <v>27</v>
      </c>
      <c r="M3864">
        <v>106</v>
      </c>
      <c r="N3864">
        <f>Table1[[#This Row],[Basic Salary]]+Table1[[#This Row],[Bonus]]</f>
        <v>63991</v>
      </c>
      <c r="O3864" s="2">
        <f>Table1[[#This Row],[Bonus]]/Table1[[#This Row],[Basic Salary]]</f>
        <v>0.47959490392841453</v>
      </c>
      <c r="P3864">
        <f ca="1">DATEDIF(Table1[[#This Row],[Date of Birth]],TODAY(),"Y")</f>
        <v>37</v>
      </c>
      <c r="Q3864">
        <f ca="1">DATEDIF(Table1[[#This Row],[Joining Date]],TODAY(),"Y")</f>
        <v>10</v>
      </c>
      <c r="R3864" t="str">
        <f ca="1">IF(YEAR(Table1[[#This Row],[Joining Date]])=YEAR(TODAY()),"Yes","No")</f>
        <v>No</v>
      </c>
      <c r="S3864" t="str">
        <f ca="1">IF(Table1[[#This Row],[Experience]]&gt;5,"Yes","No")</f>
        <v>Yes</v>
      </c>
      <c r="T3864" t="str">
        <f>TEXT(Table1[[#This Row],[Joining Date]],"mmmm")</f>
        <v>December</v>
      </c>
      <c r="U3864" t="str">
        <f>TEXT(Table1[[#This Row],[Joining Date]],"yyyy")</f>
        <v>2015</v>
      </c>
      <c r="V3864" s="5">
        <f ca="1">TODAY()-Table1[[#This Row],[Joining Date]]</f>
        <v>3886</v>
      </c>
      <c r="W3864" t="str">
        <f>LEFT(Table1[[#This Row],[Employee Name]],FIND(" ",Table1[[#This Row],[Employee Name]])-1)</f>
        <v>Ravi</v>
      </c>
      <c r="X3864" t="str">
        <f>RIGHT(Table1[[#This Row],[Employee Name]],LEN(Table1[[#This Row],[Employee Name]])-FIND(" ",Table1[[#This Row],[Employee Name]]))</f>
        <v>Teja</v>
      </c>
      <c r="Y3864" t="str">
        <f>Table1[[#This Row],[Department]]&amp;"-"&amp;Table1[[#This Row],[Employee ID]]</f>
        <v>Support-E01076</v>
      </c>
      <c r="Z3864" t="str">
        <f>LEFT(Table1[[#This Row],[Department]],3)</f>
        <v>Sup</v>
      </c>
      <c r="AA3864" t="str">
        <f>_xlfn.XLOOKUP(Table1[[#This Row],[Manager ID]],MANAGERS!A:A,MANAGERS!B:B)</f>
        <v>Manager_6</v>
      </c>
      <c r="AB3864" t="str" cm="1">
        <f t="array" ref="AB3864">_xlfn.XLOOKUP(Table1[[#This Row],[Manager ID]],Table2[[#All],[Manager ID]],Table2[[#All],[Department Head]])</f>
        <v>HR</v>
      </c>
      <c r="AC3864" s="2">
        <f>_xlfn.XLOOKUP(Table1[[#This Row],[City]],L:L,O:O)</f>
        <v>0.23674293405114402</v>
      </c>
      <c r="AD3864" t="str" cm="1">
        <f t="array" ref="AD3864">_xlfn.IFS(Table1[[#This Row],[Performance Score]]&gt;=90,"Excellent",Table1[[#This Row],[Performance Score]]&gt;=75,"Good",Table1[[#This Row],[Performance Score]]&gt;=60,"Average",Table1[[#This Row],[Performance Score]]&lt;=60,"Need Improvement")</f>
        <v>Excellent</v>
      </c>
      <c r="AE3864" t="str">
        <f>IF(AND(Table1[[#This Row],[Attendance %]]&gt;=80,(Table1[[#This Row],[Performance Score]]&gt;=80)),"Eligible","Not Eligible")</f>
        <v>Eligible</v>
      </c>
      <c r="AF3864" t="str">
        <f>IF(Table1[[#This Row],[Performance Score]]&gt;=80,"High Performer","Low Performer")</f>
        <v>High Performer</v>
      </c>
      <c r="AG3864" t="str" cm="1">
        <f t="array" aca="1" ref="AG3864" ca="1">_xlfn.IFS(Table1[[#This Row],[Experience]]&lt;=3,"Junior",Table1[[#This Row],[Experience]]&lt;=7,"Mid Level",Table1[[#This Row],[Experience]]&gt;=7,"Senior")</f>
        <v>Senior</v>
      </c>
      <c r="AH3864" t="str">
        <f>IF(Table1[[#This Row],[Attendance %]]&gt;75,"OK","Below 75")</f>
        <v>OK</v>
      </c>
      <c r="AI3864" t="b">
        <f>ISBLANK(Table1[[#This Row],[Employee ID]])</f>
        <v>0</v>
      </c>
      <c r="AJ3864" t="b">
        <f>ISNUMBER(Table1[[#This Row],[Total Salary  ]])</f>
        <v>1</v>
      </c>
      <c r="AK3864" t="str">
        <f>IFERROR(_xlfn.XLOOKUP(Table1[[#This Row],[Manager ID]],MANAGERS!A:A,MANAGERS!B:B),"Not Found")</f>
        <v>Manager_6</v>
      </c>
    </row>
    <row r="3865" spans="1:37" x14ac:dyDescent="0.2">
      <c r="A3865" t="s">
        <v>921</v>
      </c>
      <c r="B3865" t="s">
        <v>77</v>
      </c>
      <c r="C3865" t="s">
        <v>15</v>
      </c>
      <c r="D3865" t="s">
        <v>46</v>
      </c>
      <c r="E3865" t="s">
        <v>17</v>
      </c>
      <c r="F3865" s="1">
        <v>44007</v>
      </c>
      <c r="G3865" s="1">
        <v>29255</v>
      </c>
      <c r="H3865">
        <v>41033</v>
      </c>
      <c r="I3865">
        <v>22941</v>
      </c>
      <c r="J3865">
        <v>82</v>
      </c>
      <c r="K3865">
        <v>44</v>
      </c>
      <c r="L3865" t="s">
        <v>34</v>
      </c>
      <c r="M3865">
        <v>102</v>
      </c>
      <c r="N3865">
        <f>Table1[[#This Row],[Basic Salary]]+Table1[[#This Row],[Bonus]]</f>
        <v>63974</v>
      </c>
      <c r="O3865" s="2">
        <f>Table1[[#This Row],[Bonus]]/Table1[[#This Row],[Basic Salary]]</f>
        <v>0.55908658884312623</v>
      </c>
      <c r="P3865">
        <f ca="1">DATEDIF(Table1[[#This Row],[Date of Birth]],TODAY(),"Y")</f>
        <v>46</v>
      </c>
      <c r="Q3865">
        <f ca="1">DATEDIF(Table1[[#This Row],[Joining Date]],TODAY(),"Y")</f>
        <v>6</v>
      </c>
      <c r="R3865" t="str">
        <f ca="1">IF(YEAR(Table1[[#This Row],[Joining Date]])=YEAR(TODAY()),"Yes","No")</f>
        <v>No</v>
      </c>
      <c r="S3865" t="str">
        <f ca="1">IF(Table1[[#This Row],[Experience]]&gt;5,"Yes","No")</f>
        <v>Yes</v>
      </c>
      <c r="T3865" t="str">
        <f>TEXT(Table1[[#This Row],[Joining Date]],"mmmm")</f>
        <v>June</v>
      </c>
      <c r="U3865" t="str">
        <f>TEXT(Table1[[#This Row],[Joining Date]],"yyyy")</f>
        <v>2020</v>
      </c>
      <c r="V3865" s="5">
        <f ca="1">TODAY()-Table1[[#This Row],[Joining Date]]</f>
        <v>2232</v>
      </c>
      <c r="W3865" t="str">
        <f>LEFT(Table1[[#This Row],[Employee Name]],FIND(" ",Table1[[#This Row],[Employee Name]])-1)</f>
        <v>Rohan</v>
      </c>
      <c r="X3865" t="str">
        <f>RIGHT(Table1[[#This Row],[Employee Name]],LEN(Table1[[#This Row],[Employee Name]])-FIND(" ",Table1[[#This Row],[Employee Name]]))</f>
        <v>Gupta</v>
      </c>
      <c r="Y3865" t="str">
        <f>Table1[[#This Row],[Department]]&amp;"-"&amp;Table1[[#This Row],[Employee ID]]</f>
        <v>Support-E00865</v>
      </c>
      <c r="Z3865" t="str">
        <f>LEFT(Table1[[#This Row],[Department]],3)</f>
        <v>Sup</v>
      </c>
      <c r="AA3865" t="str">
        <f>_xlfn.XLOOKUP(Table1[[#This Row],[Manager ID]],MANAGERS!A:A,MANAGERS!B:B)</f>
        <v>Manager_2</v>
      </c>
      <c r="AB3865" t="str" cm="1">
        <f t="array" ref="AB3865">_xlfn.XLOOKUP(Table1[[#This Row],[Manager ID]],Table2[[#All],[Manager ID]],Table2[[#All],[Department Head]])</f>
        <v>Sales</v>
      </c>
      <c r="AC3865" s="2">
        <f>_xlfn.XLOOKUP(Table1[[#This Row],[City]],L:L,O:O)</f>
        <v>0.24030340748661314</v>
      </c>
      <c r="AD3865" t="str" cm="1">
        <f t="array" ref="AD3865">_xlfn.IFS(Table1[[#This Row],[Performance Score]]&gt;=90,"Excellent",Table1[[#This Row],[Performance Score]]&gt;=75,"Good",Table1[[#This Row],[Performance Score]]&gt;=60,"Average",Table1[[#This Row],[Performance Score]]&lt;=60,"Need Improvement")</f>
        <v>Need Improvement</v>
      </c>
      <c r="AE3865" t="str">
        <f>IF(AND(Table1[[#This Row],[Attendance %]]&gt;=80,(Table1[[#This Row],[Performance Score]]&gt;=80)),"Eligible","Not Eligible")</f>
        <v>Not Eligible</v>
      </c>
      <c r="AF3865" t="str">
        <f>IF(Table1[[#This Row],[Performance Score]]&gt;=80,"High Performer","Low Performer")</f>
        <v>Low Performer</v>
      </c>
      <c r="AG3865" t="str" cm="1">
        <f t="array" aca="1" ref="AG3865" ca="1">_xlfn.IFS(Table1[[#This Row],[Experience]]&lt;=3,"Junior",Table1[[#This Row],[Experience]]&lt;=7,"Mid Level",Table1[[#This Row],[Experience]]&gt;=7,"Senior")</f>
        <v>Mid Level</v>
      </c>
      <c r="AH3865" t="str">
        <f>IF(Table1[[#This Row],[Attendance %]]&gt;75,"OK","Below 75")</f>
        <v>OK</v>
      </c>
      <c r="AI3865" t="b">
        <f>ISBLANK(Table1[[#This Row],[Employee ID]])</f>
        <v>0</v>
      </c>
      <c r="AJ3865" t="b">
        <f>ISNUMBER(Table1[[#This Row],[Total Salary  ]])</f>
        <v>1</v>
      </c>
      <c r="AK3865" t="str">
        <f>IFERROR(_xlfn.XLOOKUP(Table1[[#This Row],[Manager ID]],MANAGERS!A:A,MANAGERS!B:B),"Not Found")</f>
        <v>Manager_2</v>
      </c>
    </row>
    <row r="3866" spans="1:37" x14ac:dyDescent="0.2">
      <c r="A3866" t="s">
        <v>3858</v>
      </c>
      <c r="B3866" t="s">
        <v>129</v>
      </c>
      <c r="C3866" t="s">
        <v>15</v>
      </c>
      <c r="D3866" t="s">
        <v>81</v>
      </c>
      <c r="E3866" t="s">
        <v>51</v>
      </c>
      <c r="F3866" s="1">
        <v>44869</v>
      </c>
      <c r="G3866" s="1">
        <v>30739</v>
      </c>
      <c r="H3866">
        <v>49326</v>
      </c>
      <c r="I3866">
        <v>14632</v>
      </c>
      <c r="J3866">
        <v>71</v>
      </c>
      <c r="K3866">
        <v>87</v>
      </c>
      <c r="L3866" t="s">
        <v>34</v>
      </c>
      <c r="M3866">
        <v>113</v>
      </c>
      <c r="N3866">
        <f>Table1[[#This Row],[Basic Salary]]+Table1[[#This Row],[Bonus]]</f>
        <v>63958</v>
      </c>
      <c r="O3866" s="2">
        <f>Table1[[#This Row],[Bonus]]/Table1[[#This Row],[Basic Salary]]</f>
        <v>0.29663868953493089</v>
      </c>
      <c r="P3866">
        <f ca="1">DATEDIF(Table1[[#This Row],[Date of Birth]],TODAY(),"Y")</f>
        <v>42</v>
      </c>
      <c r="Q3866">
        <f ca="1">DATEDIF(Table1[[#This Row],[Joining Date]],TODAY(),"Y")</f>
        <v>3</v>
      </c>
      <c r="R3866" t="str">
        <f ca="1">IF(YEAR(Table1[[#This Row],[Joining Date]])=YEAR(TODAY()),"Yes","No")</f>
        <v>No</v>
      </c>
      <c r="S3866" t="str">
        <f ca="1">IF(Table1[[#This Row],[Experience]]&gt;5,"Yes","No")</f>
        <v>No</v>
      </c>
      <c r="T3866" t="str">
        <f>TEXT(Table1[[#This Row],[Joining Date]],"mmmm")</f>
        <v>November</v>
      </c>
      <c r="U3866" t="str">
        <f>TEXT(Table1[[#This Row],[Joining Date]],"yyyy")</f>
        <v>2022</v>
      </c>
      <c r="V3866" s="5">
        <f ca="1">TODAY()-Table1[[#This Row],[Joining Date]]</f>
        <v>1370</v>
      </c>
      <c r="W3866" t="str">
        <f>LEFT(Table1[[#This Row],[Employee Name]],FIND(" ",Table1[[#This Row],[Employee Name]])-1)</f>
        <v>Aarav</v>
      </c>
      <c r="X3866" t="str">
        <f>RIGHT(Table1[[#This Row],[Employee Name]],LEN(Table1[[#This Row],[Employee Name]])-FIND(" ",Table1[[#This Row],[Employee Name]]))</f>
        <v>Sharma</v>
      </c>
      <c r="Y3866" t="str">
        <f>Table1[[#This Row],[Department]]&amp;"-"&amp;Table1[[#This Row],[Employee ID]]</f>
        <v>Sales-E03802</v>
      </c>
      <c r="Z3866" t="str">
        <f>LEFT(Table1[[#This Row],[Department]],3)</f>
        <v>Sal</v>
      </c>
      <c r="AA3866" t="str">
        <f>_xlfn.XLOOKUP(Table1[[#This Row],[Manager ID]],MANAGERS!A:A,MANAGERS!B:B)</f>
        <v>Manager_13</v>
      </c>
      <c r="AB3866" t="str" cm="1">
        <f t="array" ref="AB3866">_xlfn.XLOOKUP(Table1[[#This Row],[Manager ID]],Table2[[#All],[Manager ID]],Table2[[#All],[Department Head]])</f>
        <v>HR</v>
      </c>
      <c r="AC3866" s="2">
        <f>_xlfn.XLOOKUP(Table1[[#This Row],[City]],L:L,O:O)</f>
        <v>0.24030340748661314</v>
      </c>
      <c r="AD3866" t="str" cm="1">
        <f t="array" ref="AD3866">_xlfn.IFS(Table1[[#This Row],[Performance Score]]&gt;=90,"Excellent",Table1[[#This Row],[Performance Score]]&gt;=75,"Good",Table1[[#This Row],[Performance Score]]&gt;=60,"Average",Table1[[#This Row],[Performance Score]]&lt;=60,"Need Improvement")</f>
        <v>Good</v>
      </c>
      <c r="AE3866" t="str">
        <f>IF(AND(Table1[[#This Row],[Attendance %]]&gt;=80,(Table1[[#This Row],[Performance Score]]&gt;=80)),"Eligible","Not Eligible")</f>
        <v>Not Eligible</v>
      </c>
      <c r="AF3866" t="str">
        <f>IF(Table1[[#This Row],[Performance Score]]&gt;=80,"High Performer","Low Performer")</f>
        <v>High Performer</v>
      </c>
      <c r="AG3866" t="str" cm="1">
        <f t="array" aca="1" ref="AG3866" ca="1">_xlfn.IFS(Table1[[#This Row],[Experience]]&lt;=3,"Junior",Table1[[#This Row],[Experience]]&lt;=7,"Mid Level",Table1[[#This Row],[Experience]]&gt;=7,"Senior")</f>
        <v>Junior</v>
      </c>
      <c r="AH3866" t="str">
        <f>IF(Table1[[#This Row],[Attendance %]]&gt;75,"OK","Below 75")</f>
        <v>Below 75</v>
      </c>
      <c r="AI3866" t="b">
        <f>ISBLANK(Table1[[#This Row],[Employee ID]])</f>
        <v>0</v>
      </c>
      <c r="AJ3866" t="b">
        <f>ISNUMBER(Table1[[#This Row],[Total Salary  ]])</f>
        <v>1</v>
      </c>
      <c r="AK3866" t="str">
        <f>IFERROR(_xlfn.XLOOKUP(Table1[[#This Row],[Manager ID]],MANAGERS!A:A,MANAGERS!B:B),"Not Found")</f>
        <v>Manager_13</v>
      </c>
    </row>
    <row r="3867" spans="1:37" x14ac:dyDescent="0.2">
      <c r="A3867" t="s">
        <v>3320</v>
      </c>
      <c r="B3867" t="s">
        <v>71</v>
      </c>
      <c r="C3867" t="s">
        <v>15</v>
      </c>
      <c r="D3867" t="s">
        <v>25</v>
      </c>
      <c r="E3867" t="s">
        <v>30</v>
      </c>
      <c r="F3867" s="1">
        <v>45110</v>
      </c>
      <c r="G3867" s="1">
        <v>37014</v>
      </c>
      <c r="H3867">
        <v>58226</v>
      </c>
      <c r="I3867">
        <v>5709</v>
      </c>
      <c r="J3867">
        <v>100</v>
      </c>
      <c r="K3867">
        <v>76</v>
      </c>
      <c r="L3867" t="s">
        <v>23</v>
      </c>
      <c r="M3867">
        <v>112</v>
      </c>
      <c r="N3867">
        <f>Table1[[#This Row],[Basic Salary]]+Table1[[#This Row],[Bonus]]</f>
        <v>63935</v>
      </c>
      <c r="O3867" s="2">
        <f>Table1[[#This Row],[Bonus]]/Table1[[#This Row],[Basic Salary]]</f>
        <v>9.8048981554631945E-2</v>
      </c>
      <c r="P3867">
        <f ca="1">DATEDIF(Table1[[#This Row],[Date of Birth]],TODAY(),"Y")</f>
        <v>25</v>
      </c>
      <c r="Q3867">
        <f ca="1">DATEDIF(Table1[[#This Row],[Joining Date]],TODAY(),"Y")</f>
        <v>3</v>
      </c>
      <c r="R3867" t="str">
        <f ca="1">IF(YEAR(Table1[[#This Row],[Joining Date]])=YEAR(TODAY()),"Yes","No")</f>
        <v>No</v>
      </c>
      <c r="S3867" t="str">
        <f ca="1">IF(Table1[[#This Row],[Experience]]&gt;5,"Yes","No")</f>
        <v>No</v>
      </c>
      <c r="T3867" t="str">
        <f>TEXT(Table1[[#This Row],[Joining Date]],"mmmm")</f>
        <v>July</v>
      </c>
      <c r="U3867" t="str">
        <f>TEXT(Table1[[#This Row],[Joining Date]],"yyyy")</f>
        <v>2023</v>
      </c>
      <c r="V3867" s="5">
        <f ca="1">TODAY()-Table1[[#This Row],[Joining Date]]</f>
        <v>1129</v>
      </c>
      <c r="W3867" t="str">
        <f>LEFT(Table1[[#This Row],[Employee Name]],FIND(" ",Table1[[#This Row],[Employee Name]])-1)</f>
        <v>Sneha</v>
      </c>
      <c r="X3867" t="str">
        <f>RIGHT(Table1[[#This Row],[Employee Name]],LEN(Table1[[#This Row],[Employee Name]])-FIND(" ",Table1[[#This Row],[Employee Name]]))</f>
        <v>Iyer</v>
      </c>
      <c r="Y3867" t="str">
        <f>Table1[[#This Row],[Department]]&amp;"-"&amp;Table1[[#This Row],[Employee ID]]</f>
        <v>Finance-E03264</v>
      </c>
      <c r="Z3867" t="str">
        <f>LEFT(Table1[[#This Row],[Department]],3)</f>
        <v>Fin</v>
      </c>
      <c r="AA3867" t="str">
        <f>_xlfn.XLOOKUP(Table1[[#This Row],[Manager ID]],MANAGERS!A:A,MANAGERS!B:B)</f>
        <v>Manager_12</v>
      </c>
      <c r="AB3867" t="str" cm="1">
        <f t="array" ref="AB3867">_xlfn.XLOOKUP(Table1[[#This Row],[Manager ID]],Table2[[#All],[Manager ID]],Table2[[#All],[Department Head]])</f>
        <v>Marketing</v>
      </c>
      <c r="AC3867" s="2">
        <f>_xlfn.XLOOKUP(Table1[[#This Row],[City]],L:L,O:O)</f>
        <v>0.23486488519629886</v>
      </c>
      <c r="AD3867" t="str" cm="1">
        <f t="array" ref="AD3867">_xlfn.IFS(Table1[[#This Row],[Performance Score]]&gt;=90,"Excellent",Table1[[#This Row],[Performance Score]]&gt;=75,"Good",Table1[[#This Row],[Performance Score]]&gt;=60,"Average",Table1[[#This Row],[Performance Score]]&lt;=60,"Need Improvement")</f>
        <v>Good</v>
      </c>
      <c r="AE3867" t="str">
        <f>IF(AND(Table1[[#This Row],[Attendance %]]&gt;=80,(Table1[[#This Row],[Performance Score]]&gt;=80)),"Eligible","Not Eligible")</f>
        <v>Not Eligible</v>
      </c>
      <c r="AF3867" t="str">
        <f>IF(Table1[[#This Row],[Performance Score]]&gt;=80,"High Performer","Low Performer")</f>
        <v>Low Performer</v>
      </c>
      <c r="AG3867" t="str" cm="1">
        <f t="array" aca="1" ref="AG3867" ca="1">_xlfn.IFS(Table1[[#This Row],[Experience]]&lt;=3,"Junior",Table1[[#This Row],[Experience]]&lt;=7,"Mid Level",Table1[[#This Row],[Experience]]&gt;=7,"Senior")</f>
        <v>Junior</v>
      </c>
      <c r="AH3867" t="str">
        <f>IF(Table1[[#This Row],[Attendance %]]&gt;75,"OK","Below 75")</f>
        <v>OK</v>
      </c>
      <c r="AI3867" t="b">
        <f>ISBLANK(Table1[[#This Row],[Employee ID]])</f>
        <v>0</v>
      </c>
      <c r="AJ3867" t="b">
        <f>ISNUMBER(Table1[[#This Row],[Total Salary  ]])</f>
        <v>1</v>
      </c>
      <c r="AK3867" t="str">
        <f>IFERROR(_xlfn.XLOOKUP(Table1[[#This Row],[Manager ID]],MANAGERS!A:A,MANAGERS!B:B),"Not Found")</f>
        <v>Manager_12</v>
      </c>
    </row>
    <row r="3868" spans="1:37" x14ac:dyDescent="0.2">
      <c r="A3868" t="s">
        <v>384</v>
      </c>
      <c r="B3868" t="s">
        <v>75</v>
      </c>
      <c r="C3868" t="s">
        <v>21</v>
      </c>
      <c r="D3868" t="s">
        <v>16</v>
      </c>
      <c r="E3868" t="s">
        <v>26</v>
      </c>
      <c r="F3868" s="1">
        <v>45524</v>
      </c>
      <c r="G3868" s="1">
        <v>38508</v>
      </c>
      <c r="H3868">
        <v>46873</v>
      </c>
      <c r="I3868">
        <v>17048</v>
      </c>
      <c r="J3868">
        <v>70</v>
      </c>
      <c r="K3868">
        <v>56</v>
      </c>
      <c r="L3868" t="s">
        <v>34</v>
      </c>
      <c r="M3868">
        <v>104</v>
      </c>
      <c r="N3868">
        <f>Table1[[#This Row],[Basic Salary]]+Table1[[#This Row],[Bonus]]</f>
        <v>63921</v>
      </c>
      <c r="O3868" s="2">
        <f>Table1[[#This Row],[Bonus]]/Table1[[#This Row],[Basic Salary]]</f>
        <v>0.363706184797218</v>
      </c>
      <c r="P3868">
        <f ca="1">DATEDIF(Table1[[#This Row],[Date of Birth]],TODAY(),"Y")</f>
        <v>21</v>
      </c>
      <c r="Q3868">
        <f ca="1">DATEDIF(Table1[[#This Row],[Joining Date]],TODAY(),"Y")</f>
        <v>1</v>
      </c>
      <c r="R3868" t="str">
        <f ca="1">IF(YEAR(Table1[[#This Row],[Joining Date]])=YEAR(TODAY()),"Yes","No")</f>
        <v>No</v>
      </c>
      <c r="S3868" t="str">
        <f ca="1">IF(Table1[[#This Row],[Experience]]&gt;5,"Yes","No")</f>
        <v>No</v>
      </c>
      <c r="T3868" t="str">
        <f>TEXT(Table1[[#This Row],[Joining Date]],"mmmm")</f>
        <v>August</v>
      </c>
      <c r="U3868" t="str">
        <f>TEXT(Table1[[#This Row],[Joining Date]],"yyyy")</f>
        <v>2024</v>
      </c>
      <c r="V3868" s="5">
        <f ca="1">TODAY()-Table1[[#This Row],[Joining Date]]</f>
        <v>715</v>
      </c>
      <c r="W3868" t="str">
        <f>LEFT(Table1[[#This Row],[Employee Name]],FIND(" ",Table1[[#This Row],[Employee Name]])-1)</f>
        <v>Ishita</v>
      </c>
      <c r="X3868" t="str">
        <f>RIGHT(Table1[[#This Row],[Employee Name]],LEN(Table1[[#This Row],[Employee Name]])-FIND(" ",Table1[[#This Row],[Employee Name]]))</f>
        <v>Roy</v>
      </c>
      <c r="Y3868" t="str">
        <f>Table1[[#This Row],[Department]]&amp;"-"&amp;Table1[[#This Row],[Employee ID]]</f>
        <v>HR-E00328</v>
      </c>
      <c r="Z3868" t="str">
        <f>LEFT(Table1[[#This Row],[Department]],3)</f>
        <v>HR</v>
      </c>
      <c r="AA3868" t="str">
        <f>_xlfn.XLOOKUP(Table1[[#This Row],[Manager ID]],MANAGERS!A:A,MANAGERS!B:B)</f>
        <v>Manager_4</v>
      </c>
      <c r="AB3868" t="str" cm="1">
        <f t="array" ref="AB3868">_xlfn.XLOOKUP(Table1[[#This Row],[Manager ID]],Table2[[#All],[Manager ID]],Table2[[#All],[Department Head]])</f>
        <v>Finance</v>
      </c>
      <c r="AC3868" s="2">
        <f>_xlfn.XLOOKUP(Table1[[#This Row],[City]],L:L,O:O)</f>
        <v>0.24030340748661314</v>
      </c>
      <c r="AD3868" t="str" cm="1">
        <f t="array" ref="AD3868">_xlfn.IFS(Table1[[#This Row],[Performance Score]]&gt;=90,"Excellent",Table1[[#This Row],[Performance Score]]&gt;=75,"Good",Table1[[#This Row],[Performance Score]]&gt;=60,"Average",Table1[[#This Row],[Performance Score]]&lt;=60,"Need Improvement")</f>
        <v>Need Improvement</v>
      </c>
      <c r="AE3868" t="str">
        <f>IF(AND(Table1[[#This Row],[Attendance %]]&gt;=80,(Table1[[#This Row],[Performance Score]]&gt;=80)),"Eligible","Not Eligible")</f>
        <v>Not Eligible</v>
      </c>
      <c r="AF3868" t="str">
        <f>IF(Table1[[#This Row],[Performance Score]]&gt;=80,"High Performer","Low Performer")</f>
        <v>Low Performer</v>
      </c>
      <c r="AG3868" t="str" cm="1">
        <f t="array" aca="1" ref="AG3868" ca="1">_xlfn.IFS(Table1[[#This Row],[Experience]]&lt;=3,"Junior",Table1[[#This Row],[Experience]]&lt;=7,"Mid Level",Table1[[#This Row],[Experience]]&gt;=7,"Senior")</f>
        <v>Junior</v>
      </c>
      <c r="AH3868" t="str">
        <f>IF(Table1[[#This Row],[Attendance %]]&gt;75,"OK","Below 75")</f>
        <v>Below 75</v>
      </c>
      <c r="AI3868" t="b">
        <f>ISBLANK(Table1[[#This Row],[Employee ID]])</f>
        <v>0</v>
      </c>
      <c r="AJ3868" t="b">
        <f>ISNUMBER(Table1[[#This Row],[Total Salary  ]])</f>
        <v>1</v>
      </c>
      <c r="AK3868" t="str">
        <f>IFERROR(_xlfn.XLOOKUP(Table1[[#This Row],[Manager ID]],MANAGERS!A:A,MANAGERS!B:B),"Not Found")</f>
        <v>Manager_4</v>
      </c>
    </row>
    <row r="3869" spans="1:37" x14ac:dyDescent="0.2">
      <c r="A3869" t="s">
        <v>3171</v>
      </c>
      <c r="B3869" t="s">
        <v>48</v>
      </c>
      <c r="C3869" t="s">
        <v>21</v>
      </c>
      <c r="D3869" t="s">
        <v>33</v>
      </c>
      <c r="E3869" t="s">
        <v>17</v>
      </c>
      <c r="F3869" s="1">
        <v>42616</v>
      </c>
      <c r="G3869" s="1">
        <v>38936</v>
      </c>
      <c r="H3869">
        <v>46862</v>
      </c>
      <c r="I3869">
        <v>17044</v>
      </c>
      <c r="J3869">
        <v>94</v>
      </c>
      <c r="K3869">
        <v>82</v>
      </c>
      <c r="L3869" t="s">
        <v>37</v>
      </c>
      <c r="M3869">
        <v>106</v>
      </c>
      <c r="N3869">
        <f>Table1[[#This Row],[Basic Salary]]+Table1[[#This Row],[Bonus]]</f>
        <v>63906</v>
      </c>
      <c r="O3869" s="2">
        <f>Table1[[#This Row],[Bonus]]/Table1[[#This Row],[Basic Salary]]</f>
        <v>0.36370620118646235</v>
      </c>
      <c r="P3869">
        <f ca="1">DATEDIF(Table1[[#This Row],[Date of Birth]],TODAY(),"Y")</f>
        <v>19</v>
      </c>
      <c r="Q3869">
        <f ca="1">DATEDIF(Table1[[#This Row],[Joining Date]],TODAY(),"Y")</f>
        <v>9</v>
      </c>
      <c r="R3869" t="str">
        <f ca="1">IF(YEAR(Table1[[#This Row],[Joining Date]])=YEAR(TODAY()),"Yes","No")</f>
        <v>No</v>
      </c>
      <c r="S3869" t="str">
        <f ca="1">IF(Table1[[#This Row],[Experience]]&gt;5,"Yes","No")</f>
        <v>Yes</v>
      </c>
      <c r="T3869" t="str">
        <f>TEXT(Table1[[#This Row],[Joining Date]],"mmmm")</f>
        <v>September</v>
      </c>
      <c r="U3869" t="str">
        <f>TEXT(Table1[[#This Row],[Joining Date]],"yyyy")</f>
        <v>2016</v>
      </c>
      <c r="V3869" s="5">
        <f ca="1">TODAY()-Table1[[#This Row],[Joining Date]]</f>
        <v>3623</v>
      </c>
      <c r="W3869" t="str">
        <f>LEFT(Table1[[#This Row],[Employee Name]],FIND(" ",Table1[[#This Row],[Employee Name]])-1)</f>
        <v>Aditya</v>
      </c>
      <c r="X3869" t="str">
        <f>RIGHT(Table1[[#This Row],[Employee Name]],LEN(Table1[[#This Row],[Employee Name]])-FIND(" ",Table1[[#This Row],[Employee Name]]))</f>
        <v>Kapoor</v>
      </c>
      <c r="Y3869" t="str">
        <f>Table1[[#This Row],[Department]]&amp;"-"&amp;Table1[[#This Row],[Employee ID]]</f>
        <v>Marketing-E03115</v>
      </c>
      <c r="Z3869" t="str">
        <f>LEFT(Table1[[#This Row],[Department]],3)</f>
        <v>Mar</v>
      </c>
      <c r="AA3869" t="str">
        <f>_xlfn.XLOOKUP(Table1[[#This Row],[Manager ID]],MANAGERS!A:A,MANAGERS!B:B)</f>
        <v>Manager_6</v>
      </c>
      <c r="AB3869" t="str" cm="1">
        <f t="array" ref="AB3869">_xlfn.XLOOKUP(Table1[[#This Row],[Manager ID]],Table2[[#All],[Manager ID]],Table2[[#All],[Department Head]])</f>
        <v>HR</v>
      </c>
      <c r="AC3869" s="2">
        <f>_xlfn.XLOOKUP(Table1[[#This Row],[City]],L:L,O:O)</f>
        <v>0.24036902712549932</v>
      </c>
      <c r="AD3869" t="str" cm="1">
        <f t="array" ref="AD3869">_xlfn.IFS(Table1[[#This Row],[Performance Score]]&gt;=90,"Excellent",Table1[[#This Row],[Performance Score]]&gt;=75,"Good",Table1[[#This Row],[Performance Score]]&gt;=60,"Average",Table1[[#This Row],[Performance Score]]&lt;=60,"Need Improvement")</f>
        <v>Good</v>
      </c>
      <c r="AE3869" t="str">
        <f>IF(AND(Table1[[#This Row],[Attendance %]]&gt;=80,(Table1[[#This Row],[Performance Score]]&gt;=80)),"Eligible","Not Eligible")</f>
        <v>Eligible</v>
      </c>
      <c r="AF3869" t="str">
        <f>IF(Table1[[#This Row],[Performance Score]]&gt;=80,"High Performer","Low Performer")</f>
        <v>High Performer</v>
      </c>
      <c r="AG3869" t="str" cm="1">
        <f t="array" aca="1" ref="AG3869" ca="1">_xlfn.IFS(Table1[[#This Row],[Experience]]&lt;=3,"Junior",Table1[[#This Row],[Experience]]&lt;=7,"Mid Level",Table1[[#This Row],[Experience]]&gt;=7,"Senior")</f>
        <v>Senior</v>
      </c>
      <c r="AH3869" t="str">
        <f>IF(Table1[[#This Row],[Attendance %]]&gt;75,"OK","Below 75")</f>
        <v>OK</v>
      </c>
      <c r="AI3869" t="b">
        <f>ISBLANK(Table1[[#This Row],[Employee ID]])</f>
        <v>0</v>
      </c>
      <c r="AJ3869" t="b">
        <f>ISNUMBER(Table1[[#This Row],[Total Salary  ]])</f>
        <v>1</v>
      </c>
      <c r="AK3869" t="str">
        <f>IFERROR(_xlfn.XLOOKUP(Table1[[#This Row],[Manager ID]],MANAGERS!A:A,MANAGERS!B:B),"Not Found")</f>
        <v>Manager_6</v>
      </c>
    </row>
    <row r="3870" spans="1:37" x14ac:dyDescent="0.2">
      <c r="A3870" t="s">
        <v>3313</v>
      </c>
      <c r="B3870" t="s">
        <v>75</v>
      </c>
      <c r="C3870" t="s">
        <v>21</v>
      </c>
      <c r="D3870" t="s">
        <v>16</v>
      </c>
      <c r="E3870" t="s">
        <v>17</v>
      </c>
      <c r="F3870" s="1">
        <v>43281</v>
      </c>
      <c r="G3870" s="1">
        <v>34154</v>
      </c>
      <c r="H3870">
        <v>44090</v>
      </c>
      <c r="I3870">
        <v>19798</v>
      </c>
      <c r="J3870">
        <v>92</v>
      </c>
      <c r="K3870">
        <v>71</v>
      </c>
      <c r="L3870" t="s">
        <v>37</v>
      </c>
      <c r="M3870">
        <v>111</v>
      </c>
      <c r="N3870">
        <f>Table1[[#This Row],[Basic Salary]]+Table1[[#This Row],[Bonus]]</f>
        <v>63888</v>
      </c>
      <c r="O3870" s="2">
        <f>Table1[[#This Row],[Bonus]]/Table1[[#This Row],[Basic Salary]]</f>
        <v>0.44903606259922885</v>
      </c>
      <c r="P3870">
        <f ca="1">DATEDIF(Table1[[#This Row],[Date of Birth]],TODAY(),"Y")</f>
        <v>33</v>
      </c>
      <c r="Q3870">
        <f ca="1">DATEDIF(Table1[[#This Row],[Joining Date]],TODAY(),"Y")</f>
        <v>8</v>
      </c>
      <c r="R3870" t="str">
        <f ca="1">IF(YEAR(Table1[[#This Row],[Joining Date]])=YEAR(TODAY()),"Yes","No")</f>
        <v>No</v>
      </c>
      <c r="S3870" t="str">
        <f ca="1">IF(Table1[[#This Row],[Experience]]&gt;5,"Yes","No")</f>
        <v>Yes</v>
      </c>
      <c r="T3870" t="str">
        <f>TEXT(Table1[[#This Row],[Joining Date]],"mmmm")</f>
        <v>June</v>
      </c>
      <c r="U3870" t="str">
        <f>TEXT(Table1[[#This Row],[Joining Date]],"yyyy")</f>
        <v>2018</v>
      </c>
      <c r="V3870" s="5">
        <f ca="1">TODAY()-Table1[[#This Row],[Joining Date]]</f>
        <v>2958</v>
      </c>
      <c r="W3870" t="str">
        <f>LEFT(Table1[[#This Row],[Employee Name]],FIND(" ",Table1[[#This Row],[Employee Name]])-1)</f>
        <v>Ishita</v>
      </c>
      <c r="X3870" t="str">
        <f>RIGHT(Table1[[#This Row],[Employee Name]],LEN(Table1[[#This Row],[Employee Name]])-FIND(" ",Table1[[#This Row],[Employee Name]]))</f>
        <v>Roy</v>
      </c>
      <c r="Y3870" t="str">
        <f>Table1[[#This Row],[Department]]&amp;"-"&amp;Table1[[#This Row],[Employee ID]]</f>
        <v>HR-E03257</v>
      </c>
      <c r="Z3870" t="str">
        <f>LEFT(Table1[[#This Row],[Department]],3)</f>
        <v>HR</v>
      </c>
      <c r="AA3870" t="str">
        <f>_xlfn.XLOOKUP(Table1[[#This Row],[Manager ID]],MANAGERS!A:A,MANAGERS!B:B)</f>
        <v>Manager_11</v>
      </c>
      <c r="AB3870" t="str" cm="1">
        <f t="array" ref="AB3870">_xlfn.XLOOKUP(Table1[[#This Row],[Manager ID]],Table2[[#All],[Manager ID]],Table2[[#All],[Department Head]])</f>
        <v>Marketing</v>
      </c>
      <c r="AC3870" s="2">
        <f>_xlfn.XLOOKUP(Table1[[#This Row],[City]],L:L,O:O)</f>
        <v>0.24036902712549932</v>
      </c>
      <c r="AD3870" t="str" cm="1">
        <f t="array" ref="AD3870">_xlfn.IFS(Table1[[#This Row],[Performance Score]]&gt;=90,"Excellent",Table1[[#This Row],[Performance Score]]&gt;=75,"Good",Table1[[#This Row],[Performance Score]]&gt;=60,"Average",Table1[[#This Row],[Performance Score]]&lt;=60,"Need Improvement")</f>
        <v>Average</v>
      </c>
      <c r="AE3870" t="str">
        <f>IF(AND(Table1[[#This Row],[Attendance %]]&gt;=80,(Table1[[#This Row],[Performance Score]]&gt;=80)),"Eligible","Not Eligible")</f>
        <v>Not Eligible</v>
      </c>
      <c r="AF3870" t="str">
        <f>IF(Table1[[#This Row],[Performance Score]]&gt;=80,"High Performer","Low Performer")</f>
        <v>Low Performer</v>
      </c>
      <c r="AG3870" t="str" cm="1">
        <f t="array" aca="1" ref="AG3870" ca="1">_xlfn.IFS(Table1[[#This Row],[Experience]]&lt;=3,"Junior",Table1[[#This Row],[Experience]]&lt;=7,"Mid Level",Table1[[#This Row],[Experience]]&gt;=7,"Senior")</f>
        <v>Senior</v>
      </c>
      <c r="AH3870" t="str">
        <f>IF(Table1[[#This Row],[Attendance %]]&gt;75,"OK","Below 75")</f>
        <v>OK</v>
      </c>
      <c r="AI3870" t="b">
        <f>ISBLANK(Table1[[#This Row],[Employee ID]])</f>
        <v>0</v>
      </c>
      <c r="AJ3870" t="b">
        <f>ISNUMBER(Table1[[#This Row],[Total Salary  ]])</f>
        <v>1</v>
      </c>
      <c r="AK3870" t="str">
        <f>IFERROR(_xlfn.XLOOKUP(Table1[[#This Row],[Manager ID]],MANAGERS!A:A,MANAGERS!B:B),"Not Found")</f>
        <v>Manager_11</v>
      </c>
    </row>
    <row r="3871" spans="1:37" x14ac:dyDescent="0.2">
      <c r="A3871" t="s">
        <v>717</v>
      </c>
      <c r="B3871" t="s">
        <v>42</v>
      </c>
      <c r="C3871" t="s">
        <v>15</v>
      </c>
      <c r="D3871" t="s">
        <v>43</v>
      </c>
      <c r="E3871" t="s">
        <v>30</v>
      </c>
      <c r="F3871" s="1">
        <v>44780</v>
      </c>
      <c r="G3871" s="1">
        <v>40530</v>
      </c>
      <c r="H3871">
        <v>48582</v>
      </c>
      <c r="I3871">
        <v>15265</v>
      </c>
      <c r="J3871">
        <v>95</v>
      </c>
      <c r="K3871">
        <v>40</v>
      </c>
      <c r="L3871" t="s">
        <v>18</v>
      </c>
      <c r="M3871">
        <v>101</v>
      </c>
      <c r="N3871">
        <f>Table1[[#This Row],[Basic Salary]]+Table1[[#This Row],[Bonus]]</f>
        <v>63847</v>
      </c>
      <c r="O3871" s="2">
        <f>Table1[[#This Row],[Bonus]]/Table1[[#This Row],[Basic Salary]]</f>
        <v>0.31421102465933887</v>
      </c>
      <c r="P3871">
        <f ca="1">DATEDIF(Table1[[#This Row],[Date of Birth]],TODAY(),"Y")</f>
        <v>15</v>
      </c>
      <c r="Q3871">
        <f ca="1">DATEDIF(Table1[[#This Row],[Joining Date]],TODAY(),"Y")</f>
        <v>3</v>
      </c>
      <c r="R3871" t="str">
        <f ca="1">IF(YEAR(Table1[[#This Row],[Joining Date]])=YEAR(TODAY()),"Yes","No")</f>
        <v>No</v>
      </c>
      <c r="S3871" t="str">
        <f ca="1">IF(Table1[[#This Row],[Experience]]&gt;5,"Yes","No")</f>
        <v>No</v>
      </c>
      <c r="T3871" t="str">
        <f>TEXT(Table1[[#This Row],[Joining Date]],"mmmm")</f>
        <v>August</v>
      </c>
      <c r="U3871" t="str">
        <f>TEXT(Table1[[#This Row],[Joining Date]],"yyyy")</f>
        <v>2022</v>
      </c>
      <c r="V3871" s="5">
        <f ca="1">TODAY()-Table1[[#This Row],[Joining Date]]</f>
        <v>1459</v>
      </c>
      <c r="W3871" t="str">
        <f>LEFT(Table1[[#This Row],[Employee Name]],FIND(" ",Table1[[#This Row],[Employee Name]])-1)</f>
        <v>Krishna</v>
      </c>
      <c r="X3871" t="str">
        <f>RIGHT(Table1[[#This Row],[Employee Name]],LEN(Table1[[#This Row],[Employee Name]])-FIND(" ",Table1[[#This Row],[Employee Name]]))</f>
        <v>Chaitanya</v>
      </c>
      <c r="Y3871" t="str">
        <f>Table1[[#This Row],[Department]]&amp;"-"&amp;Table1[[#This Row],[Employee ID]]</f>
        <v>Operations-E00661</v>
      </c>
      <c r="Z3871" t="str">
        <f>LEFT(Table1[[#This Row],[Department]],3)</f>
        <v>Ope</v>
      </c>
      <c r="AA3871" t="str">
        <f>_xlfn.XLOOKUP(Table1[[#This Row],[Manager ID]],MANAGERS!A:A,MANAGERS!B:B)</f>
        <v>Manager_1</v>
      </c>
      <c r="AB3871" t="str" cm="1">
        <f t="array" ref="AB3871">_xlfn.XLOOKUP(Table1[[#This Row],[Manager ID]],Table2[[#All],[Manager ID]],Table2[[#All],[Department Head]])</f>
        <v>Support</v>
      </c>
      <c r="AC3871" s="2">
        <f>_xlfn.XLOOKUP(Table1[[#This Row],[City]],L:L,O:O)</f>
        <v>0.21356479274849693</v>
      </c>
      <c r="AD3871" t="str" cm="1">
        <f t="array" ref="AD3871">_xlfn.IFS(Table1[[#This Row],[Performance Score]]&gt;=90,"Excellent",Table1[[#This Row],[Performance Score]]&gt;=75,"Good",Table1[[#This Row],[Performance Score]]&gt;=60,"Average",Table1[[#This Row],[Performance Score]]&lt;=60,"Need Improvement")</f>
        <v>Need Improvement</v>
      </c>
      <c r="AE3871" t="str">
        <f>IF(AND(Table1[[#This Row],[Attendance %]]&gt;=80,(Table1[[#This Row],[Performance Score]]&gt;=80)),"Eligible","Not Eligible")</f>
        <v>Not Eligible</v>
      </c>
      <c r="AF3871" t="str">
        <f>IF(Table1[[#This Row],[Performance Score]]&gt;=80,"High Performer","Low Performer")</f>
        <v>Low Performer</v>
      </c>
      <c r="AG3871" t="str" cm="1">
        <f t="array" aca="1" ref="AG3871" ca="1">_xlfn.IFS(Table1[[#This Row],[Experience]]&lt;=3,"Junior",Table1[[#This Row],[Experience]]&lt;=7,"Mid Level",Table1[[#This Row],[Experience]]&gt;=7,"Senior")</f>
        <v>Junior</v>
      </c>
      <c r="AH3871" t="str">
        <f>IF(Table1[[#This Row],[Attendance %]]&gt;75,"OK","Below 75")</f>
        <v>OK</v>
      </c>
      <c r="AI3871" t="b">
        <f>ISBLANK(Table1[[#This Row],[Employee ID]])</f>
        <v>0</v>
      </c>
      <c r="AJ3871" t="b">
        <f>ISNUMBER(Table1[[#This Row],[Total Salary  ]])</f>
        <v>1</v>
      </c>
      <c r="AK3871" t="str">
        <f>IFERROR(_xlfn.XLOOKUP(Table1[[#This Row],[Manager ID]],MANAGERS!A:A,MANAGERS!B:B),"Not Found")</f>
        <v>Manager_1</v>
      </c>
    </row>
    <row r="3872" spans="1:37" x14ac:dyDescent="0.2">
      <c r="A3872" t="s">
        <v>13</v>
      </c>
      <c r="B3872" t="s">
        <v>14</v>
      </c>
      <c r="C3872" t="s">
        <v>15</v>
      </c>
      <c r="D3872" t="s">
        <v>16</v>
      </c>
      <c r="E3872" t="s">
        <v>17</v>
      </c>
      <c r="F3872" s="1">
        <v>43131</v>
      </c>
      <c r="G3872" s="1">
        <v>33233</v>
      </c>
      <c r="H3872">
        <v>54256</v>
      </c>
      <c r="I3872">
        <v>9572</v>
      </c>
      <c r="J3872">
        <v>66</v>
      </c>
      <c r="K3872">
        <v>83</v>
      </c>
      <c r="L3872" t="s">
        <v>18</v>
      </c>
      <c r="M3872">
        <v>118</v>
      </c>
      <c r="N3872">
        <f>Table1[[#This Row],[Basic Salary]]+Table1[[#This Row],[Bonus]]</f>
        <v>63828</v>
      </c>
      <c r="O3872" s="2">
        <f>Table1[[#This Row],[Bonus]]/Table1[[#This Row],[Basic Salary]]</f>
        <v>0.17642288410498377</v>
      </c>
      <c r="P3872">
        <f ca="1">DATEDIF(Table1[[#This Row],[Date of Birth]],TODAY(),"Y")</f>
        <v>35</v>
      </c>
      <c r="Q3872">
        <f ca="1">DATEDIF(Table1[[#This Row],[Joining Date]],TODAY(),"Y")</f>
        <v>8</v>
      </c>
      <c r="R3872" t="str">
        <f ca="1">IF(YEAR(Table1[[#This Row],[Joining Date]])=YEAR(TODAY()),"Yes","No")</f>
        <v>No</v>
      </c>
      <c r="S3872" t="str">
        <f ca="1">IF(Table1[[#This Row],[Experience]]&gt;5,"Yes","No")</f>
        <v>Yes</v>
      </c>
      <c r="T3872" t="str">
        <f>TEXT(Table1[[#This Row],[Joining Date]],"mmmm")</f>
        <v>January</v>
      </c>
      <c r="U3872" t="str">
        <f>TEXT(Table1[[#This Row],[Joining Date]],"yyyy")</f>
        <v>2018</v>
      </c>
      <c r="V3872" s="5">
        <f ca="1">TODAY()-Table1[[#This Row],[Joining Date]]</f>
        <v>3108</v>
      </c>
      <c r="W3872" t="str">
        <f>LEFT(Table1[[#This Row],[Employee Name]],FIND(" ",Table1[[#This Row],[Employee Name]])-1)</f>
        <v>Nisha</v>
      </c>
      <c r="X3872" t="str">
        <f>RIGHT(Table1[[#This Row],[Employee Name]],LEN(Table1[[#This Row],[Employee Name]])-FIND(" ",Table1[[#This Row],[Employee Name]]))</f>
        <v>Kapoor</v>
      </c>
      <c r="Y3872" t="str">
        <f>Table1[[#This Row],[Department]]&amp;"-"&amp;Table1[[#This Row],[Employee ID]]</f>
        <v>HR-E00001</v>
      </c>
      <c r="Z3872" t="str">
        <f>LEFT(Table1[[#This Row],[Department]],3)</f>
        <v>HR</v>
      </c>
      <c r="AA3872" t="str">
        <f>_xlfn.XLOOKUP(Table1[[#This Row],[Manager ID]],MANAGERS!A:A,MANAGERS!B:B)</f>
        <v>Manager_18</v>
      </c>
      <c r="AB3872" t="str" cm="1">
        <f t="array" ref="AB3872">_xlfn.XLOOKUP(Table1[[#This Row],[Manager ID]],Table2[[#All],[Manager ID]],Table2[[#All],[Department Head]])</f>
        <v>Support</v>
      </c>
      <c r="AC3872" s="2">
        <f>_xlfn.XLOOKUP(Table1[[#This Row],[City]],L:L,O:O)</f>
        <v>0.21356479274849693</v>
      </c>
      <c r="AD3872" t="str" cm="1">
        <f t="array" ref="AD3872">_xlfn.IFS(Table1[[#This Row],[Performance Score]]&gt;=90,"Excellent",Table1[[#This Row],[Performance Score]]&gt;=75,"Good",Table1[[#This Row],[Performance Score]]&gt;=60,"Average",Table1[[#This Row],[Performance Score]]&lt;=60,"Need Improvement")</f>
        <v>Good</v>
      </c>
      <c r="AE3872" t="str">
        <f>IF(AND(Table1[[#This Row],[Attendance %]]&gt;=80,(Table1[[#This Row],[Performance Score]]&gt;=80)),"Eligible","Not Eligible")</f>
        <v>Not Eligible</v>
      </c>
      <c r="AF3872" t="str">
        <f>IF(Table1[[#This Row],[Performance Score]]&gt;=80,"High Performer","Low Performer")</f>
        <v>High Performer</v>
      </c>
      <c r="AG3872" t="str" cm="1">
        <f t="array" aca="1" ref="AG3872" ca="1">_xlfn.IFS(Table1[[#This Row],[Experience]]&lt;=3,"Junior",Table1[[#This Row],[Experience]]&lt;=7,"Mid Level",Table1[[#This Row],[Experience]]&gt;=7,"Senior")</f>
        <v>Senior</v>
      </c>
      <c r="AH3872" t="str">
        <f>IF(Table1[[#This Row],[Attendance %]]&gt;75,"OK","Below 75")</f>
        <v>Below 75</v>
      </c>
      <c r="AI3872" t="b">
        <f>ISBLANK(Table1[[#This Row],[Employee ID]])</f>
        <v>0</v>
      </c>
      <c r="AJ3872" t="b">
        <f>ISNUMBER(Table1[[#This Row],[Total Salary  ]])</f>
        <v>1</v>
      </c>
      <c r="AK3872" t="str">
        <f>IFERROR(_xlfn.XLOOKUP(Table1[[#This Row],[Manager ID]],MANAGERS!A:A,MANAGERS!B:B),"Not Found")</f>
        <v>Manager_18</v>
      </c>
    </row>
    <row r="3873" spans="1:37" x14ac:dyDescent="0.2">
      <c r="A3873" t="s">
        <v>321</v>
      </c>
      <c r="B3873" t="s">
        <v>42</v>
      </c>
      <c r="C3873" t="s">
        <v>21</v>
      </c>
      <c r="D3873" t="s">
        <v>43</v>
      </c>
      <c r="E3873" t="s">
        <v>51</v>
      </c>
      <c r="F3873" s="1">
        <v>44700</v>
      </c>
      <c r="G3873" s="1">
        <v>29760</v>
      </c>
      <c r="H3873">
        <v>48508</v>
      </c>
      <c r="I3873">
        <v>15305</v>
      </c>
      <c r="J3873">
        <v>61</v>
      </c>
      <c r="K3873">
        <v>53</v>
      </c>
      <c r="L3873" t="s">
        <v>23</v>
      </c>
      <c r="M3873">
        <v>105</v>
      </c>
      <c r="N3873">
        <f>Table1[[#This Row],[Basic Salary]]+Table1[[#This Row],[Bonus]]</f>
        <v>63813</v>
      </c>
      <c r="O3873" s="2">
        <f>Table1[[#This Row],[Bonus]]/Table1[[#This Row],[Basic Salary]]</f>
        <v>0.31551496660344686</v>
      </c>
      <c r="P3873">
        <f ca="1">DATEDIF(Table1[[#This Row],[Date of Birth]],TODAY(),"Y")</f>
        <v>45</v>
      </c>
      <c r="Q3873">
        <f ca="1">DATEDIF(Table1[[#This Row],[Joining Date]],TODAY(),"Y")</f>
        <v>4</v>
      </c>
      <c r="R3873" t="str">
        <f ca="1">IF(YEAR(Table1[[#This Row],[Joining Date]])=YEAR(TODAY()),"Yes","No")</f>
        <v>No</v>
      </c>
      <c r="S3873" t="str">
        <f ca="1">IF(Table1[[#This Row],[Experience]]&gt;5,"Yes","No")</f>
        <v>No</v>
      </c>
      <c r="T3873" t="str">
        <f>TEXT(Table1[[#This Row],[Joining Date]],"mmmm")</f>
        <v>May</v>
      </c>
      <c r="U3873" t="str">
        <f>TEXT(Table1[[#This Row],[Joining Date]],"yyyy")</f>
        <v>2022</v>
      </c>
      <c r="V3873" s="5">
        <f ca="1">TODAY()-Table1[[#This Row],[Joining Date]]</f>
        <v>1539</v>
      </c>
      <c r="W3873" t="str">
        <f>LEFT(Table1[[#This Row],[Employee Name]],FIND(" ",Table1[[#This Row],[Employee Name]])-1)</f>
        <v>Krishna</v>
      </c>
      <c r="X3873" t="str">
        <f>RIGHT(Table1[[#This Row],[Employee Name]],LEN(Table1[[#This Row],[Employee Name]])-FIND(" ",Table1[[#This Row],[Employee Name]]))</f>
        <v>Chaitanya</v>
      </c>
      <c r="Y3873" t="str">
        <f>Table1[[#This Row],[Department]]&amp;"-"&amp;Table1[[#This Row],[Employee ID]]</f>
        <v>Operations-E00265</v>
      </c>
      <c r="Z3873" t="str">
        <f>LEFT(Table1[[#This Row],[Department]],3)</f>
        <v>Ope</v>
      </c>
      <c r="AA3873" t="str">
        <f>_xlfn.XLOOKUP(Table1[[#This Row],[Manager ID]],MANAGERS!A:A,MANAGERS!B:B)</f>
        <v>Manager_5</v>
      </c>
      <c r="AB3873" t="str" cm="1">
        <f t="array" ref="AB3873">_xlfn.XLOOKUP(Table1[[#This Row],[Manager ID]],Table2[[#All],[Manager ID]],Table2[[#All],[Department Head]])</f>
        <v>Sales</v>
      </c>
      <c r="AC3873" s="2">
        <f>_xlfn.XLOOKUP(Table1[[#This Row],[City]],L:L,O:O)</f>
        <v>0.23486488519629886</v>
      </c>
      <c r="AD3873" t="str" cm="1">
        <f t="array" ref="AD3873">_xlfn.IFS(Table1[[#This Row],[Performance Score]]&gt;=90,"Excellent",Table1[[#This Row],[Performance Score]]&gt;=75,"Good",Table1[[#This Row],[Performance Score]]&gt;=60,"Average",Table1[[#This Row],[Performance Score]]&lt;=60,"Need Improvement")</f>
        <v>Need Improvement</v>
      </c>
      <c r="AE3873" t="str">
        <f>IF(AND(Table1[[#This Row],[Attendance %]]&gt;=80,(Table1[[#This Row],[Performance Score]]&gt;=80)),"Eligible","Not Eligible")</f>
        <v>Not Eligible</v>
      </c>
      <c r="AF3873" t="str">
        <f>IF(Table1[[#This Row],[Performance Score]]&gt;=80,"High Performer","Low Performer")</f>
        <v>Low Performer</v>
      </c>
      <c r="AG3873" t="str" cm="1">
        <f t="array" aca="1" ref="AG3873" ca="1">_xlfn.IFS(Table1[[#This Row],[Experience]]&lt;=3,"Junior",Table1[[#This Row],[Experience]]&lt;=7,"Mid Level",Table1[[#This Row],[Experience]]&gt;=7,"Senior")</f>
        <v>Mid Level</v>
      </c>
      <c r="AH3873" t="str">
        <f>IF(Table1[[#This Row],[Attendance %]]&gt;75,"OK","Below 75")</f>
        <v>Below 75</v>
      </c>
      <c r="AI3873" t="b">
        <f>ISBLANK(Table1[[#This Row],[Employee ID]])</f>
        <v>0</v>
      </c>
      <c r="AJ3873" t="b">
        <f>ISNUMBER(Table1[[#This Row],[Total Salary  ]])</f>
        <v>1</v>
      </c>
      <c r="AK3873" t="str">
        <f>IFERROR(_xlfn.XLOOKUP(Table1[[#This Row],[Manager ID]],MANAGERS!A:A,MANAGERS!B:B),"Not Found")</f>
        <v>Manager_5</v>
      </c>
    </row>
    <row r="3874" spans="1:37" x14ac:dyDescent="0.2">
      <c r="A3874" t="s">
        <v>3801</v>
      </c>
      <c r="B3874" t="s">
        <v>39</v>
      </c>
      <c r="C3874" t="s">
        <v>21</v>
      </c>
      <c r="D3874" t="s">
        <v>33</v>
      </c>
      <c r="E3874" t="s">
        <v>22</v>
      </c>
      <c r="F3874" s="1">
        <v>43019</v>
      </c>
      <c r="G3874" s="1">
        <v>32799</v>
      </c>
      <c r="H3874">
        <v>42890</v>
      </c>
      <c r="I3874">
        <v>20915</v>
      </c>
      <c r="J3874">
        <v>72</v>
      </c>
      <c r="K3874">
        <v>92</v>
      </c>
      <c r="L3874" t="s">
        <v>34</v>
      </c>
      <c r="M3874">
        <v>119</v>
      </c>
      <c r="N3874">
        <f>Table1[[#This Row],[Basic Salary]]+Table1[[#This Row],[Bonus]]</f>
        <v>63805</v>
      </c>
      <c r="O3874" s="2">
        <f>Table1[[#This Row],[Bonus]]/Table1[[#This Row],[Basic Salary]]</f>
        <v>0.4876428071811611</v>
      </c>
      <c r="P3874">
        <f ca="1">DATEDIF(Table1[[#This Row],[Date of Birth]],TODAY(),"Y")</f>
        <v>36</v>
      </c>
      <c r="Q3874">
        <f ca="1">DATEDIF(Table1[[#This Row],[Joining Date]],TODAY(),"Y")</f>
        <v>8</v>
      </c>
      <c r="R3874" t="str">
        <f ca="1">IF(YEAR(Table1[[#This Row],[Joining Date]])=YEAR(TODAY()),"Yes","No")</f>
        <v>No</v>
      </c>
      <c r="S3874" t="str">
        <f ca="1">IF(Table1[[#This Row],[Experience]]&gt;5,"Yes","No")</f>
        <v>Yes</v>
      </c>
      <c r="T3874" t="str">
        <f>TEXT(Table1[[#This Row],[Joining Date]],"mmmm")</f>
        <v>October</v>
      </c>
      <c r="U3874" t="str">
        <f>TEXT(Table1[[#This Row],[Joining Date]],"yyyy")</f>
        <v>2017</v>
      </c>
      <c r="V3874" s="5">
        <f ca="1">TODAY()-Table1[[#This Row],[Joining Date]]</f>
        <v>3220</v>
      </c>
      <c r="W3874" t="str">
        <f>LEFT(Table1[[#This Row],[Employee Name]],FIND(" ",Table1[[#This Row],[Employee Name]])-1)</f>
        <v>Karan</v>
      </c>
      <c r="X3874" t="str">
        <f>RIGHT(Table1[[#This Row],[Employee Name]],LEN(Table1[[#This Row],[Employee Name]])-FIND(" ",Table1[[#This Row],[Employee Name]]))</f>
        <v>Malhotra</v>
      </c>
      <c r="Y3874" t="str">
        <f>Table1[[#This Row],[Department]]&amp;"-"&amp;Table1[[#This Row],[Employee ID]]</f>
        <v>Marketing-E03745</v>
      </c>
      <c r="Z3874" t="str">
        <f>LEFT(Table1[[#This Row],[Department]],3)</f>
        <v>Mar</v>
      </c>
      <c r="AA3874" t="str">
        <f>_xlfn.XLOOKUP(Table1[[#This Row],[Manager ID]],MANAGERS!A:A,MANAGERS!B:B)</f>
        <v>Manager_19</v>
      </c>
      <c r="AB3874" t="str" cm="1">
        <f t="array" ref="AB3874">_xlfn.XLOOKUP(Table1[[#This Row],[Manager ID]],Table2[[#All],[Manager ID]],Table2[[#All],[Department Head]])</f>
        <v>Support</v>
      </c>
      <c r="AC3874" s="2">
        <f>_xlfn.XLOOKUP(Table1[[#This Row],[City]],L:L,O:O)</f>
        <v>0.24030340748661314</v>
      </c>
      <c r="AD3874" t="str" cm="1">
        <f t="array" ref="AD3874">_xlfn.IFS(Table1[[#This Row],[Performance Score]]&gt;=90,"Excellent",Table1[[#This Row],[Performance Score]]&gt;=75,"Good",Table1[[#This Row],[Performance Score]]&gt;=60,"Average",Table1[[#This Row],[Performance Score]]&lt;=60,"Need Improvement")</f>
        <v>Excellent</v>
      </c>
      <c r="AE3874" t="str">
        <f>IF(AND(Table1[[#This Row],[Attendance %]]&gt;=80,(Table1[[#This Row],[Performance Score]]&gt;=80)),"Eligible","Not Eligible")</f>
        <v>Not Eligible</v>
      </c>
      <c r="AF3874" t="str">
        <f>IF(Table1[[#This Row],[Performance Score]]&gt;=80,"High Performer","Low Performer")</f>
        <v>High Performer</v>
      </c>
      <c r="AG3874" t="str" cm="1">
        <f t="array" aca="1" ref="AG3874" ca="1">_xlfn.IFS(Table1[[#This Row],[Experience]]&lt;=3,"Junior",Table1[[#This Row],[Experience]]&lt;=7,"Mid Level",Table1[[#This Row],[Experience]]&gt;=7,"Senior")</f>
        <v>Senior</v>
      </c>
      <c r="AH3874" t="str">
        <f>IF(Table1[[#This Row],[Attendance %]]&gt;75,"OK","Below 75")</f>
        <v>Below 75</v>
      </c>
      <c r="AI3874" t="b">
        <f>ISBLANK(Table1[[#This Row],[Employee ID]])</f>
        <v>0</v>
      </c>
      <c r="AJ3874" t="b">
        <f>ISNUMBER(Table1[[#This Row],[Total Salary  ]])</f>
        <v>1</v>
      </c>
      <c r="AK3874" t="str">
        <f>IFERROR(_xlfn.XLOOKUP(Table1[[#This Row],[Manager ID]],MANAGERS!A:A,MANAGERS!B:B),"Not Found")</f>
        <v>Manager_19</v>
      </c>
    </row>
    <row r="3875" spans="1:37" x14ac:dyDescent="0.2">
      <c r="A3875" t="s">
        <v>2439</v>
      </c>
      <c r="B3875" t="s">
        <v>93</v>
      </c>
      <c r="C3875" t="s">
        <v>15</v>
      </c>
      <c r="D3875" t="s">
        <v>25</v>
      </c>
      <c r="E3875" t="s">
        <v>51</v>
      </c>
      <c r="F3875" s="1">
        <v>42997</v>
      </c>
      <c r="G3875" s="1">
        <v>37779</v>
      </c>
      <c r="H3875">
        <v>43785</v>
      </c>
      <c r="I3875">
        <v>20016</v>
      </c>
      <c r="J3875">
        <v>65</v>
      </c>
      <c r="K3875">
        <v>41</v>
      </c>
      <c r="L3875" t="s">
        <v>53</v>
      </c>
      <c r="M3875">
        <v>106</v>
      </c>
      <c r="N3875">
        <f>Table1[[#This Row],[Basic Salary]]+Table1[[#This Row],[Bonus]]</f>
        <v>63801</v>
      </c>
      <c r="O3875" s="2">
        <f>Table1[[#This Row],[Bonus]]/Table1[[#This Row],[Basic Salary]]</f>
        <v>0.45714285714285713</v>
      </c>
      <c r="P3875">
        <f ca="1">DATEDIF(Table1[[#This Row],[Date of Birth]],TODAY(),"Y")</f>
        <v>23</v>
      </c>
      <c r="Q3875">
        <f ca="1">DATEDIF(Table1[[#This Row],[Joining Date]],TODAY(),"Y")</f>
        <v>8</v>
      </c>
      <c r="R3875" t="str">
        <f ca="1">IF(YEAR(Table1[[#This Row],[Joining Date]])=YEAR(TODAY()),"Yes","No")</f>
        <v>No</v>
      </c>
      <c r="S3875" t="str">
        <f ca="1">IF(Table1[[#This Row],[Experience]]&gt;5,"Yes","No")</f>
        <v>Yes</v>
      </c>
      <c r="T3875" t="str">
        <f>TEXT(Table1[[#This Row],[Joining Date]],"mmmm")</f>
        <v>September</v>
      </c>
      <c r="U3875" t="str">
        <f>TEXT(Table1[[#This Row],[Joining Date]],"yyyy")</f>
        <v>2017</v>
      </c>
      <c r="V3875" s="5">
        <f ca="1">TODAY()-Table1[[#This Row],[Joining Date]]</f>
        <v>3242</v>
      </c>
      <c r="W3875" t="str">
        <f>LEFT(Table1[[#This Row],[Employee Name]],FIND(" ",Table1[[#This Row],[Employee Name]])-1)</f>
        <v>Priya</v>
      </c>
      <c r="X3875" t="str">
        <f>RIGHT(Table1[[#This Row],[Employee Name]],LEN(Table1[[#This Row],[Employee Name]])-FIND(" ",Table1[[#This Row],[Employee Name]]))</f>
        <v>Reddy</v>
      </c>
      <c r="Y3875" t="str">
        <f>Table1[[#This Row],[Department]]&amp;"-"&amp;Table1[[#This Row],[Employee ID]]</f>
        <v>Finance-E02383</v>
      </c>
      <c r="Z3875" t="str">
        <f>LEFT(Table1[[#This Row],[Department]],3)</f>
        <v>Fin</v>
      </c>
      <c r="AA3875" t="str">
        <f>_xlfn.XLOOKUP(Table1[[#This Row],[Manager ID]],MANAGERS!A:A,MANAGERS!B:B)</f>
        <v>Manager_6</v>
      </c>
      <c r="AB3875" t="str" cm="1">
        <f t="array" ref="AB3875">_xlfn.XLOOKUP(Table1[[#This Row],[Manager ID]],Table2[[#All],[Manager ID]],Table2[[#All],[Department Head]])</f>
        <v>HR</v>
      </c>
      <c r="AC3875" s="2">
        <f>_xlfn.XLOOKUP(Table1[[#This Row],[City]],L:L,O:O)</f>
        <v>0.23685887225230964</v>
      </c>
      <c r="AD3875" t="str" cm="1">
        <f t="array" ref="AD3875">_xlfn.IFS(Table1[[#This Row],[Performance Score]]&gt;=90,"Excellent",Table1[[#This Row],[Performance Score]]&gt;=75,"Good",Table1[[#This Row],[Performance Score]]&gt;=60,"Average",Table1[[#This Row],[Performance Score]]&lt;=60,"Need Improvement")</f>
        <v>Need Improvement</v>
      </c>
      <c r="AE3875" t="str">
        <f>IF(AND(Table1[[#This Row],[Attendance %]]&gt;=80,(Table1[[#This Row],[Performance Score]]&gt;=80)),"Eligible","Not Eligible")</f>
        <v>Not Eligible</v>
      </c>
      <c r="AF3875" t="str">
        <f>IF(Table1[[#This Row],[Performance Score]]&gt;=80,"High Performer","Low Performer")</f>
        <v>Low Performer</v>
      </c>
      <c r="AG3875" t="str" cm="1">
        <f t="array" aca="1" ref="AG3875" ca="1">_xlfn.IFS(Table1[[#This Row],[Experience]]&lt;=3,"Junior",Table1[[#This Row],[Experience]]&lt;=7,"Mid Level",Table1[[#This Row],[Experience]]&gt;=7,"Senior")</f>
        <v>Senior</v>
      </c>
      <c r="AH3875" t="str">
        <f>IF(Table1[[#This Row],[Attendance %]]&gt;75,"OK","Below 75")</f>
        <v>Below 75</v>
      </c>
      <c r="AI3875" t="b">
        <f>ISBLANK(Table1[[#This Row],[Employee ID]])</f>
        <v>0</v>
      </c>
      <c r="AJ3875" t="b">
        <f>ISNUMBER(Table1[[#This Row],[Total Salary  ]])</f>
        <v>1</v>
      </c>
      <c r="AK3875" t="str">
        <f>IFERROR(_xlfn.XLOOKUP(Table1[[#This Row],[Manager ID]],MANAGERS!A:A,MANAGERS!B:B),"Not Found")</f>
        <v>Manager_6</v>
      </c>
    </row>
    <row r="3876" spans="1:37" x14ac:dyDescent="0.2">
      <c r="A3876" t="s">
        <v>3539</v>
      </c>
      <c r="B3876" t="s">
        <v>48</v>
      </c>
      <c r="C3876" t="s">
        <v>21</v>
      </c>
      <c r="D3876" t="s">
        <v>43</v>
      </c>
      <c r="E3876" t="s">
        <v>22</v>
      </c>
      <c r="F3876" s="1">
        <v>45553</v>
      </c>
      <c r="G3876" s="1">
        <v>34399</v>
      </c>
      <c r="H3876">
        <v>55417</v>
      </c>
      <c r="I3876">
        <v>8346</v>
      </c>
      <c r="J3876">
        <v>84</v>
      </c>
      <c r="K3876">
        <v>42</v>
      </c>
      <c r="L3876" t="s">
        <v>37</v>
      </c>
      <c r="M3876">
        <v>105</v>
      </c>
      <c r="N3876">
        <f>Table1[[#This Row],[Basic Salary]]+Table1[[#This Row],[Bonus]]</f>
        <v>63763</v>
      </c>
      <c r="O3876" s="2">
        <f>Table1[[#This Row],[Bonus]]/Table1[[#This Row],[Basic Salary]]</f>
        <v>0.15060360539184728</v>
      </c>
      <c r="P3876">
        <f ca="1">DATEDIF(Table1[[#This Row],[Date of Birth]],TODAY(),"Y")</f>
        <v>32</v>
      </c>
      <c r="Q3876">
        <f ca="1">DATEDIF(Table1[[#This Row],[Joining Date]],TODAY(),"Y")</f>
        <v>1</v>
      </c>
      <c r="R3876" t="str">
        <f ca="1">IF(YEAR(Table1[[#This Row],[Joining Date]])=YEAR(TODAY()),"Yes","No")</f>
        <v>No</v>
      </c>
      <c r="S3876" t="str">
        <f ca="1">IF(Table1[[#This Row],[Experience]]&gt;5,"Yes","No")</f>
        <v>No</v>
      </c>
      <c r="T3876" t="str">
        <f>TEXT(Table1[[#This Row],[Joining Date]],"mmmm")</f>
        <v>September</v>
      </c>
      <c r="U3876" t="str">
        <f>TEXT(Table1[[#This Row],[Joining Date]],"yyyy")</f>
        <v>2024</v>
      </c>
      <c r="V3876" s="5">
        <f ca="1">TODAY()-Table1[[#This Row],[Joining Date]]</f>
        <v>686</v>
      </c>
      <c r="W3876" t="str">
        <f>LEFT(Table1[[#This Row],[Employee Name]],FIND(" ",Table1[[#This Row],[Employee Name]])-1)</f>
        <v>Aditya</v>
      </c>
      <c r="X3876" t="str">
        <f>RIGHT(Table1[[#This Row],[Employee Name]],LEN(Table1[[#This Row],[Employee Name]])-FIND(" ",Table1[[#This Row],[Employee Name]]))</f>
        <v>Kapoor</v>
      </c>
      <c r="Y3876" t="str">
        <f>Table1[[#This Row],[Department]]&amp;"-"&amp;Table1[[#This Row],[Employee ID]]</f>
        <v>Operations-E03483</v>
      </c>
      <c r="Z3876" t="str">
        <f>LEFT(Table1[[#This Row],[Department]],3)</f>
        <v>Ope</v>
      </c>
      <c r="AA3876" t="str">
        <f>_xlfn.XLOOKUP(Table1[[#This Row],[Manager ID]],MANAGERS!A:A,MANAGERS!B:B)</f>
        <v>Manager_5</v>
      </c>
      <c r="AB3876" t="str" cm="1">
        <f t="array" ref="AB3876">_xlfn.XLOOKUP(Table1[[#This Row],[Manager ID]],Table2[[#All],[Manager ID]],Table2[[#All],[Department Head]])</f>
        <v>Sales</v>
      </c>
      <c r="AC3876" s="2">
        <f>_xlfn.XLOOKUP(Table1[[#This Row],[City]],L:L,O:O)</f>
        <v>0.24036902712549932</v>
      </c>
      <c r="AD3876" t="str" cm="1">
        <f t="array" ref="AD3876">_xlfn.IFS(Table1[[#This Row],[Performance Score]]&gt;=90,"Excellent",Table1[[#This Row],[Performance Score]]&gt;=75,"Good",Table1[[#This Row],[Performance Score]]&gt;=60,"Average",Table1[[#This Row],[Performance Score]]&lt;=60,"Need Improvement")</f>
        <v>Need Improvement</v>
      </c>
      <c r="AE3876" t="str">
        <f>IF(AND(Table1[[#This Row],[Attendance %]]&gt;=80,(Table1[[#This Row],[Performance Score]]&gt;=80)),"Eligible","Not Eligible")</f>
        <v>Not Eligible</v>
      </c>
      <c r="AF3876" t="str">
        <f>IF(Table1[[#This Row],[Performance Score]]&gt;=80,"High Performer","Low Performer")</f>
        <v>Low Performer</v>
      </c>
      <c r="AG3876" t="str" cm="1">
        <f t="array" aca="1" ref="AG3876" ca="1">_xlfn.IFS(Table1[[#This Row],[Experience]]&lt;=3,"Junior",Table1[[#This Row],[Experience]]&lt;=7,"Mid Level",Table1[[#This Row],[Experience]]&gt;=7,"Senior")</f>
        <v>Junior</v>
      </c>
      <c r="AH3876" t="str">
        <f>IF(Table1[[#This Row],[Attendance %]]&gt;75,"OK","Below 75")</f>
        <v>OK</v>
      </c>
      <c r="AI3876" t="b">
        <f>ISBLANK(Table1[[#This Row],[Employee ID]])</f>
        <v>0</v>
      </c>
      <c r="AJ3876" t="b">
        <f>ISNUMBER(Table1[[#This Row],[Total Salary  ]])</f>
        <v>1</v>
      </c>
      <c r="AK3876" t="str">
        <f>IFERROR(_xlfn.XLOOKUP(Table1[[#This Row],[Manager ID]],MANAGERS!A:A,MANAGERS!B:B),"Not Found")</f>
        <v>Manager_5</v>
      </c>
    </row>
    <row r="3877" spans="1:37" x14ac:dyDescent="0.2">
      <c r="A3877" t="s">
        <v>1179</v>
      </c>
      <c r="B3877" t="s">
        <v>69</v>
      </c>
      <c r="C3877" t="s">
        <v>15</v>
      </c>
      <c r="D3877" t="s">
        <v>43</v>
      </c>
      <c r="E3877" t="s">
        <v>26</v>
      </c>
      <c r="F3877" s="1">
        <v>42890</v>
      </c>
      <c r="G3877" s="1">
        <v>34924</v>
      </c>
      <c r="H3877">
        <v>52494</v>
      </c>
      <c r="I3877">
        <v>11263</v>
      </c>
      <c r="J3877">
        <v>96</v>
      </c>
      <c r="K3877">
        <v>40</v>
      </c>
      <c r="L3877" t="s">
        <v>31</v>
      </c>
      <c r="M3877">
        <v>112</v>
      </c>
      <c r="N3877">
        <f>Table1[[#This Row],[Basic Salary]]+Table1[[#This Row],[Bonus]]</f>
        <v>63757</v>
      </c>
      <c r="O3877" s="2">
        <f>Table1[[#This Row],[Bonus]]/Table1[[#This Row],[Basic Salary]]</f>
        <v>0.21455785423095972</v>
      </c>
      <c r="P3877">
        <f ca="1">DATEDIF(Table1[[#This Row],[Date of Birth]],TODAY(),"Y")</f>
        <v>30</v>
      </c>
      <c r="Q3877">
        <f ca="1">DATEDIF(Table1[[#This Row],[Joining Date]],TODAY(),"Y")</f>
        <v>9</v>
      </c>
      <c r="R3877" t="str">
        <f ca="1">IF(YEAR(Table1[[#This Row],[Joining Date]])=YEAR(TODAY()),"Yes","No")</f>
        <v>No</v>
      </c>
      <c r="S3877" t="str">
        <f ca="1">IF(Table1[[#This Row],[Experience]]&gt;5,"Yes","No")</f>
        <v>Yes</v>
      </c>
      <c r="T3877" t="str">
        <f>TEXT(Table1[[#This Row],[Joining Date]],"mmmm")</f>
        <v>June</v>
      </c>
      <c r="U3877" t="str">
        <f>TEXT(Table1[[#This Row],[Joining Date]],"yyyy")</f>
        <v>2017</v>
      </c>
      <c r="V3877" s="5">
        <f ca="1">TODAY()-Table1[[#This Row],[Joining Date]]</f>
        <v>3349</v>
      </c>
      <c r="W3877" t="str">
        <f>LEFT(Table1[[#This Row],[Employee Name]],FIND(" ",Table1[[#This Row],[Employee Name]])-1)</f>
        <v>Neha</v>
      </c>
      <c r="X3877" t="str">
        <f>RIGHT(Table1[[#This Row],[Employee Name]],LEN(Table1[[#This Row],[Employee Name]])-FIND(" ",Table1[[#This Row],[Employee Name]]))</f>
        <v>Kulkarni</v>
      </c>
      <c r="Y3877" t="str">
        <f>Table1[[#This Row],[Department]]&amp;"-"&amp;Table1[[#This Row],[Employee ID]]</f>
        <v>Operations-E01123</v>
      </c>
      <c r="Z3877" t="str">
        <f>LEFT(Table1[[#This Row],[Department]],3)</f>
        <v>Ope</v>
      </c>
      <c r="AA3877" t="str">
        <f>_xlfn.XLOOKUP(Table1[[#This Row],[Manager ID]],MANAGERS!A:A,MANAGERS!B:B)</f>
        <v>Manager_12</v>
      </c>
      <c r="AB3877" t="str" cm="1">
        <f t="array" ref="AB3877">_xlfn.XLOOKUP(Table1[[#This Row],[Manager ID]],Table2[[#All],[Manager ID]],Table2[[#All],[Department Head]])</f>
        <v>Marketing</v>
      </c>
      <c r="AC3877" s="2">
        <f>_xlfn.XLOOKUP(Table1[[#This Row],[City]],L:L,O:O)</f>
        <v>0.241864189087755</v>
      </c>
      <c r="AD3877" t="str" cm="1">
        <f t="array" ref="AD3877">_xlfn.IFS(Table1[[#This Row],[Performance Score]]&gt;=90,"Excellent",Table1[[#This Row],[Performance Score]]&gt;=75,"Good",Table1[[#This Row],[Performance Score]]&gt;=60,"Average",Table1[[#This Row],[Performance Score]]&lt;=60,"Need Improvement")</f>
        <v>Need Improvement</v>
      </c>
      <c r="AE3877" t="str">
        <f>IF(AND(Table1[[#This Row],[Attendance %]]&gt;=80,(Table1[[#This Row],[Performance Score]]&gt;=80)),"Eligible","Not Eligible")</f>
        <v>Not Eligible</v>
      </c>
      <c r="AF3877" t="str">
        <f>IF(Table1[[#This Row],[Performance Score]]&gt;=80,"High Performer","Low Performer")</f>
        <v>Low Performer</v>
      </c>
      <c r="AG3877" t="str" cm="1">
        <f t="array" aca="1" ref="AG3877" ca="1">_xlfn.IFS(Table1[[#This Row],[Experience]]&lt;=3,"Junior",Table1[[#This Row],[Experience]]&lt;=7,"Mid Level",Table1[[#This Row],[Experience]]&gt;=7,"Senior")</f>
        <v>Senior</v>
      </c>
      <c r="AH3877" t="str">
        <f>IF(Table1[[#This Row],[Attendance %]]&gt;75,"OK","Below 75")</f>
        <v>OK</v>
      </c>
      <c r="AI3877" t="b">
        <f>ISBLANK(Table1[[#This Row],[Employee ID]])</f>
        <v>0</v>
      </c>
      <c r="AJ3877" t="b">
        <f>ISNUMBER(Table1[[#This Row],[Total Salary  ]])</f>
        <v>1</v>
      </c>
      <c r="AK3877" t="str">
        <f>IFERROR(_xlfn.XLOOKUP(Table1[[#This Row],[Manager ID]],MANAGERS!A:A,MANAGERS!B:B),"Not Found")</f>
        <v>Manager_12</v>
      </c>
    </row>
    <row r="3878" spans="1:37" x14ac:dyDescent="0.2">
      <c r="A3878" t="s">
        <v>2306</v>
      </c>
      <c r="B3878" t="s">
        <v>20</v>
      </c>
      <c r="C3878" t="s">
        <v>15</v>
      </c>
      <c r="D3878" t="s">
        <v>25</v>
      </c>
      <c r="E3878" t="s">
        <v>17</v>
      </c>
      <c r="F3878" s="1">
        <v>44076</v>
      </c>
      <c r="G3878" s="1">
        <v>31790</v>
      </c>
      <c r="H3878">
        <v>51361</v>
      </c>
      <c r="I3878">
        <v>12392</v>
      </c>
      <c r="J3878">
        <v>98</v>
      </c>
      <c r="K3878">
        <v>49</v>
      </c>
      <c r="L3878" t="s">
        <v>53</v>
      </c>
      <c r="M3878">
        <v>118</v>
      </c>
      <c r="N3878">
        <f>Table1[[#This Row],[Basic Salary]]+Table1[[#This Row],[Bonus]]</f>
        <v>63753</v>
      </c>
      <c r="O3878" s="2">
        <f>Table1[[#This Row],[Bonus]]/Table1[[#This Row],[Basic Salary]]</f>
        <v>0.24127256089250598</v>
      </c>
      <c r="P3878">
        <f ca="1">DATEDIF(Table1[[#This Row],[Date of Birth]],TODAY(),"Y")</f>
        <v>39</v>
      </c>
      <c r="Q3878">
        <f ca="1">DATEDIF(Table1[[#This Row],[Joining Date]],TODAY(),"Y")</f>
        <v>5</v>
      </c>
      <c r="R3878" t="str">
        <f ca="1">IF(YEAR(Table1[[#This Row],[Joining Date]])=YEAR(TODAY()),"Yes","No")</f>
        <v>No</v>
      </c>
      <c r="S3878" t="str">
        <f ca="1">IF(Table1[[#This Row],[Experience]]&gt;5,"Yes","No")</f>
        <v>No</v>
      </c>
      <c r="T3878" t="str">
        <f>TEXT(Table1[[#This Row],[Joining Date]],"mmmm")</f>
        <v>September</v>
      </c>
      <c r="U3878" t="str">
        <f>TEXT(Table1[[#This Row],[Joining Date]],"yyyy")</f>
        <v>2020</v>
      </c>
      <c r="V3878" s="5">
        <f ca="1">TODAY()-Table1[[#This Row],[Joining Date]]</f>
        <v>2163</v>
      </c>
      <c r="W3878" t="str">
        <f>LEFT(Table1[[#This Row],[Employee Name]],FIND(" ",Table1[[#This Row],[Employee Name]])-1)</f>
        <v>Rahul</v>
      </c>
      <c r="X3878" t="str">
        <f>RIGHT(Table1[[#This Row],[Employee Name]],LEN(Table1[[#This Row],[Employee Name]])-FIND(" ",Table1[[#This Row],[Employee Name]]))</f>
        <v>Verma</v>
      </c>
      <c r="Y3878" t="str">
        <f>Table1[[#This Row],[Department]]&amp;"-"&amp;Table1[[#This Row],[Employee ID]]</f>
        <v>Finance-E02250</v>
      </c>
      <c r="Z3878" t="str">
        <f>LEFT(Table1[[#This Row],[Department]],3)</f>
        <v>Fin</v>
      </c>
      <c r="AA3878" t="str">
        <f>_xlfn.XLOOKUP(Table1[[#This Row],[Manager ID]],MANAGERS!A:A,MANAGERS!B:B)</f>
        <v>Manager_18</v>
      </c>
      <c r="AB3878" t="str" cm="1">
        <f t="array" ref="AB3878">_xlfn.XLOOKUP(Table1[[#This Row],[Manager ID]],Table2[[#All],[Manager ID]],Table2[[#All],[Department Head]])</f>
        <v>Support</v>
      </c>
      <c r="AC3878" s="2">
        <f>_xlfn.XLOOKUP(Table1[[#This Row],[City]],L:L,O:O)</f>
        <v>0.23685887225230964</v>
      </c>
      <c r="AD3878" t="str" cm="1">
        <f t="array" ref="AD3878">_xlfn.IFS(Table1[[#This Row],[Performance Score]]&gt;=90,"Excellent",Table1[[#This Row],[Performance Score]]&gt;=75,"Good",Table1[[#This Row],[Performance Score]]&gt;=60,"Average",Table1[[#This Row],[Performance Score]]&lt;=60,"Need Improvement")</f>
        <v>Need Improvement</v>
      </c>
      <c r="AE3878" t="str">
        <f>IF(AND(Table1[[#This Row],[Attendance %]]&gt;=80,(Table1[[#This Row],[Performance Score]]&gt;=80)),"Eligible","Not Eligible")</f>
        <v>Not Eligible</v>
      </c>
      <c r="AF3878" t="str">
        <f>IF(Table1[[#This Row],[Performance Score]]&gt;=80,"High Performer","Low Performer")</f>
        <v>Low Performer</v>
      </c>
      <c r="AG3878" t="str" cm="1">
        <f t="array" aca="1" ref="AG3878" ca="1">_xlfn.IFS(Table1[[#This Row],[Experience]]&lt;=3,"Junior",Table1[[#This Row],[Experience]]&lt;=7,"Mid Level",Table1[[#This Row],[Experience]]&gt;=7,"Senior")</f>
        <v>Mid Level</v>
      </c>
      <c r="AH3878" t="str">
        <f>IF(Table1[[#This Row],[Attendance %]]&gt;75,"OK","Below 75")</f>
        <v>OK</v>
      </c>
      <c r="AI3878" t="b">
        <f>ISBLANK(Table1[[#This Row],[Employee ID]])</f>
        <v>0</v>
      </c>
      <c r="AJ3878" t="b">
        <f>ISNUMBER(Table1[[#This Row],[Total Salary  ]])</f>
        <v>1</v>
      </c>
      <c r="AK3878" t="str">
        <f>IFERROR(_xlfn.XLOOKUP(Table1[[#This Row],[Manager ID]],MANAGERS!A:A,MANAGERS!B:B),"Not Found")</f>
        <v>Manager_18</v>
      </c>
    </row>
    <row r="3879" spans="1:37" x14ac:dyDescent="0.2">
      <c r="A3879" t="s">
        <v>1368</v>
      </c>
      <c r="B3879" t="s">
        <v>77</v>
      </c>
      <c r="C3879" t="s">
        <v>21</v>
      </c>
      <c r="D3879" t="s">
        <v>25</v>
      </c>
      <c r="E3879" t="s">
        <v>30</v>
      </c>
      <c r="F3879" s="1">
        <v>44313</v>
      </c>
      <c r="G3879" s="1">
        <v>30897</v>
      </c>
      <c r="H3879">
        <v>41607</v>
      </c>
      <c r="I3879">
        <v>22115</v>
      </c>
      <c r="J3879">
        <v>97</v>
      </c>
      <c r="K3879">
        <v>81</v>
      </c>
      <c r="L3879" t="s">
        <v>34</v>
      </c>
      <c r="M3879">
        <v>113</v>
      </c>
      <c r="N3879">
        <f>Table1[[#This Row],[Basic Salary]]+Table1[[#This Row],[Bonus]]</f>
        <v>63722</v>
      </c>
      <c r="O3879" s="2">
        <f>Table1[[#This Row],[Bonus]]/Table1[[#This Row],[Basic Salary]]</f>
        <v>0.53152113827000269</v>
      </c>
      <c r="P3879">
        <f ca="1">DATEDIF(Table1[[#This Row],[Date of Birth]],TODAY(),"Y")</f>
        <v>42</v>
      </c>
      <c r="Q3879">
        <f ca="1">DATEDIF(Table1[[#This Row],[Joining Date]],TODAY(),"Y")</f>
        <v>5</v>
      </c>
      <c r="R3879" t="str">
        <f ca="1">IF(YEAR(Table1[[#This Row],[Joining Date]])=YEAR(TODAY()),"Yes","No")</f>
        <v>No</v>
      </c>
      <c r="S3879" t="str">
        <f ca="1">IF(Table1[[#This Row],[Experience]]&gt;5,"Yes","No")</f>
        <v>No</v>
      </c>
      <c r="T3879" t="str">
        <f>TEXT(Table1[[#This Row],[Joining Date]],"mmmm")</f>
        <v>April</v>
      </c>
      <c r="U3879" t="str">
        <f>TEXT(Table1[[#This Row],[Joining Date]],"yyyy")</f>
        <v>2021</v>
      </c>
      <c r="V3879" s="5">
        <f ca="1">TODAY()-Table1[[#This Row],[Joining Date]]</f>
        <v>1926</v>
      </c>
      <c r="W3879" t="str">
        <f>LEFT(Table1[[#This Row],[Employee Name]],FIND(" ",Table1[[#This Row],[Employee Name]])-1)</f>
        <v>Rohan</v>
      </c>
      <c r="X3879" t="str">
        <f>RIGHT(Table1[[#This Row],[Employee Name]],LEN(Table1[[#This Row],[Employee Name]])-FIND(" ",Table1[[#This Row],[Employee Name]]))</f>
        <v>Gupta</v>
      </c>
      <c r="Y3879" t="str">
        <f>Table1[[#This Row],[Department]]&amp;"-"&amp;Table1[[#This Row],[Employee ID]]</f>
        <v>Finance-E01312</v>
      </c>
      <c r="Z3879" t="str">
        <f>LEFT(Table1[[#This Row],[Department]],3)</f>
        <v>Fin</v>
      </c>
      <c r="AA3879" t="str">
        <f>_xlfn.XLOOKUP(Table1[[#This Row],[Manager ID]],MANAGERS!A:A,MANAGERS!B:B)</f>
        <v>Manager_13</v>
      </c>
      <c r="AB3879" t="str" cm="1">
        <f t="array" ref="AB3879">_xlfn.XLOOKUP(Table1[[#This Row],[Manager ID]],Table2[[#All],[Manager ID]],Table2[[#All],[Department Head]])</f>
        <v>HR</v>
      </c>
      <c r="AC3879" s="2">
        <f>_xlfn.XLOOKUP(Table1[[#This Row],[City]],L:L,O:O)</f>
        <v>0.24030340748661314</v>
      </c>
      <c r="AD3879" t="str" cm="1">
        <f t="array" ref="AD3879">_xlfn.IFS(Table1[[#This Row],[Performance Score]]&gt;=90,"Excellent",Table1[[#This Row],[Performance Score]]&gt;=75,"Good",Table1[[#This Row],[Performance Score]]&gt;=60,"Average",Table1[[#This Row],[Performance Score]]&lt;=60,"Need Improvement")</f>
        <v>Good</v>
      </c>
      <c r="AE3879" t="str">
        <f>IF(AND(Table1[[#This Row],[Attendance %]]&gt;=80,(Table1[[#This Row],[Performance Score]]&gt;=80)),"Eligible","Not Eligible")</f>
        <v>Eligible</v>
      </c>
      <c r="AF3879" t="str">
        <f>IF(Table1[[#This Row],[Performance Score]]&gt;=80,"High Performer","Low Performer")</f>
        <v>High Performer</v>
      </c>
      <c r="AG3879" t="str" cm="1">
        <f t="array" aca="1" ref="AG3879" ca="1">_xlfn.IFS(Table1[[#This Row],[Experience]]&lt;=3,"Junior",Table1[[#This Row],[Experience]]&lt;=7,"Mid Level",Table1[[#This Row],[Experience]]&gt;=7,"Senior")</f>
        <v>Mid Level</v>
      </c>
      <c r="AH3879" t="str">
        <f>IF(Table1[[#This Row],[Attendance %]]&gt;75,"OK","Below 75")</f>
        <v>OK</v>
      </c>
      <c r="AI3879" t="b">
        <f>ISBLANK(Table1[[#This Row],[Employee ID]])</f>
        <v>0</v>
      </c>
      <c r="AJ3879" t="b">
        <f>ISNUMBER(Table1[[#This Row],[Total Salary  ]])</f>
        <v>1</v>
      </c>
      <c r="AK3879" t="str">
        <f>IFERROR(_xlfn.XLOOKUP(Table1[[#This Row],[Manager ID]],MANAGERS!A:A,MANAGERS!B:B),"Not Found")</f>
        <v>Manager_13</v>
      </c>
    </row>
    <row r="3880" spans="1:37" x14ac:dyDescent="0.2">
      <c r="A3880" t="s">
        <v>4017</v>
      </c>
      <c r="B3880" t="s">
        <v>89</v>
      </c>
      <c r="C3880" t="s">
        <v>15</v>
      </c>
      <c r="D3880" t="s">
        <v>43</v>
      </c>
      <c r="E3880" t="s">
        <v>26</v>
      </c>
      <c r="F3880" s="1">
        <v>43058</v>
      </c>
      <c r="G3880" s="1">
        <v>33700</v>
      </c>
      <c r="H3880">
        <v>44521</v>
      </c>
      <c r="I3880">
        <v>19201</v>
      </c>
      <c r="J3880">
        <v>68</v>
      </c>
      <c r="K3880">
        <v>89</v>
      </c>
      <c r="L3880" t="s">
        <v>31</v>
      </c>
      <c r="M3880">
        <v>110</v>
      </c>
      <c r="N3880">
        <f>Table1[[#This Row],[Basic Salary]]+Table1[[#This Row],[Bonus]]</f>
        <v>63722</v>
      </c>
      <c r="O3880" s="2">
        <f>Table1[[#This Row],[Bonus]]/Table1[[#This Row],[Basic Salary]]</f>
        <v>0.43127962085308058</v>
      </c>
      <c r="P3880">
        <f ca="1">DATEDIF(Table1[[#This Row],[Date of Birth]],TODAY(),"Y")</f>
        <v>34</v>
      </c>
      <c r="Q3880">
        <f ca="1">DATEDIF(Table1[[#This Row],[Joining Date]],TODAY(),"Y")</f>
        <v>8</v>
      </c>
      <c r="R3880" t="str">
        <f ca="1">IF(YEAR(Table1[[#This Row],[Joining Date]])=YEAR(TODAY()),"Yes","No")</f>
        <v>No</v>
      </c>
      <c r="S3880" t="str">
        <f ca="1">IF(Table1[[#This Row],[Experience]]&gt;5,"Yes","No")</f>
        <v>Yes</v>
      </c>
      <c r="T3880" t="str">
        <f>TEXT(Table1[[#This Row],[Joining Date]],"mmmm")</f>
        <v>November</v>
      </c>
      <c r="U3880" t="str">
        <f>TEXT(Table1[[#This Row],[Joining Date]],"yyyy")</f>
        <v>2017</v>
      </c>
      <c r="V3880" s="5">
        <f ca="1">TODAY()-Table1[[#This Row],[Joining Date]]</f>
        <v>3181</v>
      </c>
      <c r="W3880" t="str">
        <f>LEFT(Table1[[#This Row],[Employee Name]],FIND(" ",Table1[[#This Row],[Employee Name]])-1)</f>
        <v>Tarun</v>
      </c>
      <c r="X3880" t="str">
        <f>RIGHT(Table1[[#This Row],[Employee Name]],LEN(Table1[[#This Row],[Employee Name]])-FIND(" ",Table1[[#This Row],[Employee Name]]))</f>
        <v>Verma</v>
      </c>
      <c r="Y3880" t="str">
        <f>Table1[[#This Row],[Department]]&amp;"-"&amp;Table1[[#This Row],[Employee ID]]</f>
        <v>Operations-E03961</v>
      </c>
      <c r="Z3880" t="str">
        <f>LEFT(Table1[[#This Row],[Department]],3)</f>
        <v>Ope</v>
      </c>
      <c r="AA3880" t="str">
        <f>_xlfn.XLOOKUP(Table1[[#This Row],[Manager ID]],MANAGERS!A:A,MANAGERS!B:B)</f>
        <v>Manager_10</v>
      </c>
      <c r="AB3880" t="str" cm="1">
        <f t="array" ref="AB3880">_xlfn.XLOOKUP(Table1[[#This Row],[Manager ID]],Table2[[#All],[Manager ID]],Table2[[#All],[Department Head]])</f>
        <v>HR</v>
      </c>
      <c r="AC3880" s="2">
        <f>_xlfn.XLOOKUP(Table1[[#This Row],[City]],L:L,O:O)</f>
        <v>0.241864189087755</v>
      </c>
      <c r="AD3880" t="str" cm="1">
        <f t="array" ref="AD3880">_xlfn.IFS(Table1[[#This Row],[Performance Score]]&gt;=90,"Excellent",Table1[[#This Row],[Performance Score]]&gt;=75,"Good",Table1[[#This Row],[Performance Score]]&gt;=60,"Average",Table1[[#This Row],[Performance Score]]&lt;=60,"Need Improvement")</f>
        <v>Good</v>
      </c>
      <c r="AE3880" t="str">
        <f>IF(AND(Table1[[#This Row],[Attendance %]]&gt;=80,(Table1[[#This Row],[Performance Score]]&gt;=80)),"Eligible","Not Eligible")</f>
        <v>Not Eligible</v>
      </c>
      <c r="AF3880" t="str">
        <f>IF(Table1[[#This Row],[Performance Score]]&gt;=80,"High Performer","Low Performer")</f>
        <v>High Performer</v>
      </c>
      <c r="AG3880" t="str" cm="1">
        <f t="array" aca="1" ref="AG3880" ca="1">_xlfn.IFS(Table1[[#This Row],[Experience]]&lt;=3,"Junior",Table1[[#This Row],[Experience]]&lt;=7,"Mid Level",Table1[[#This Row],[Experience]]&gt;=7,"Senior")</f>
        <v>Senior</v>
      </c>
      <c r="AH3880" t="str">
        <f>IF(Table1[[#This Row],[Attendance %]]&gt;75,"OK","Below 75")</f>
        <v>Below 75</v>
      </c>
      <c r="AI3880" t="b">
        <f>ISBLANK(Table1[[#This Row],[Employee ID]])</f>
        <v>0</v>
      </c>
      <c r="AJ3880" t="b">
        <f>ISNUMBER(Table1[[#This Row],[Total Salary  ]])</f>
        <v>1</v>
      </c>
      <c r="AK3880" t="str">
        <f>IFERROR(_xlfn.XLOOKUP(Table1[[#This Row],[Manager ID]],MANAGERS!A:A,MANAGERS!B:B),"Not Found")</f>
        <v>Manager_10</v>
      </c>
    </row>
    <row r="3881" spans="1:37" x14ac:dyDescent="0.2">
      <c r="A3881" t="s">
        <v>4190</v>
      </c>
      <c r="B3881" t="s">
        <v>75</v>
      </c>
      <c r="C3881" t="s">
        <v>21</v>
      </c>
      <c r="D3881" t="s">
        <v>33</v>
      </c>
      <c r="E3881" t="s">
        <v>30</v>
      </c>
      <c r="F3881" s="1">
        <v>42683</v>
      </c>
      <c r="G3881" s="1">
        <v>37890</v>
      </c>
      <c r="H3881">
        <v>53194</v>
      </c>
      <c r="I3881">
        <v>10487</v>
      </c>
      <c r="J3881">
        <v>84</v>
      </c>
      <c r="K3881">
        <v>71</v>
      </c>
      <c r="L3881" t="s">
        <v>18</v>
      </c>
      <c r="M3881">
        <v>101</v>
      </c>
      <c r="N3881">
        <f>Table1[[#This Row],[Basic Salary]]+Table1[[#This Row],[Bonus]]</f>
        <v>63681</v>
      </c>
      <c r="O3881" s="2">
        <f>Table1[[#This Row],[Bonus]]/Table1[[#This Row],[Basic Salary]]</f>
        <v>0.19714629469489039</v>
      </c>
      <c r="P3881">
        <f ca="1">DATEDIF(Table1[[#This Row],[Date of Birth]],TODAY(),"Y")</f>
        <v>22</v>
      </c>
      <c r="Q3881">
        <f ca="1">DATEDIF(Table1[[#This Row],[Joining Date]],TODAY(),"Y")</f>
        <v>9</v>
      </c>
      <c r="R3881" t="str">
        <f ca="1">IF(YEAR(Table1[[#This Row],[Joining Date]])=YEAR(TODAY()),"Yes","No")</f>
        <v>No</v>
      </c>
      <c r="S3881" t="str">
        <f ca="1">IF(Table1[[#This Row],[Experience]]&gt;5,"Yes","No")</f>
        <v>Yes</v>
      </c>
      <c r="T3881" t="str">
        <f>TEXT(Table1[[#This Row],[Joining Date]],"mmmm")</f>
        <v>November</v>
      </c>
      <c r="U3881" t="str">
        <f>TEXT(Table1[[#This Row],[Joining Date]],"yyyy")</f>
        <v>2016</v>
      </c>
      <c r="V3881" s="5">
        <f ca="1">TODAY()-Table1[[#This Row],[Joining Date]]</f>
        <v>3556</v>
      </c>
      <c r="W3881" t="str">
        <f>LEFT(Table1[[#This Row],[Employee Name]],FIND(" ",Table1[[#This Row],[Employee Name]])-1)</f>
        <v>Ishita</v>
      </c>
      <c r="X3881" t="str">
        <f>RIGHT(Table1[[#This Row],[Employee Name]],LEN(Table1[[#This Row],[Employee Name]])-FIND(" ",Table1[[#This Row],[Employee Name]]))</f>
        <v>Roy</v>
      </c>
      <c r="Y3881" t="str">
        <f>Table1[[#This Row],[Department]]&amp;"-"&amp;Table1[[#This Row],[Employee ID]]</f>
        <v>Marketing-E04134</v>
      </c>
      <c r="Z3881" t="str">
        <f>LEFT(Table1[[#This Row],[Department]],3)</f>
        <v>Mar</v>
      </c>
      <c r="AA3881" t="str">
        <f>_xlfn.XLOOKUP(Table1[[#This Row],[Manager ID]],MANAGERS!A:A,MANAGERS!B:B)</f>
        <v>Manager_1</v>
      </c>
      <c r="AB3881" t="str" cm="1">
        <f t="array" ref="AB3881">_xlfn.XLOOKUP(Table1[[#This Row],[Manager ID]],Table2[[#All],[Manager ID]],Table2[[#All],[Department Head]])</f>
        <v>Support</v>
      </c>
      <c r="AC3881" s="2">
        <f>_xlfn.XLOOKUP(Table1[[#This Row],[City]],L:L,O:O)</f>
        <v>0.21356479274849693</v>
      </c>
      <c r="AD3881" t="str" cm="1">
        <f t="array" ref="AD3881">_xlfn.IFS(Table1[[#This Row],[Performance Score]]&gt;=90,"Excellent",Table1[[#This Row],[Performance Score]]&gt;=75,"Good",Table1[[#This Row],[Performance Score]]&gt;=60,"Average",Table1[[#This Row],[Performance Score]]&lt;=60,"Need Improvement")</f>
        <v>Average</v>
      </c>
      <c r="AE3881" t="str">
        <f>IF(AND(Table1[[#This Row],[Attendance %]]&gt;=80,(Table1[[#This Row],[Performance Score]]&gt;=80)),"Eligible","Not Eligible")</f>
        <v>Not Eligible</v>
      </c>
      <c r="AF3881" t="str">
        <f>IF(Table1[[#This Row],[Performance Score]]&gt;=80,"High Performer","Low Performer")</f>
        <v>Low Performer</v>
      </c>
      <c r="AG3881" t="str" cm="1">
        <f t="array" aca="1" ref="AG3881" ca="1">_xlfn.IFS(Table1[[#This Row],[Experience]]&lt;=3,"Junior",Table1[[#This Row],[Experience]]&lt;=7,"Mid Level",Table1[[#This Row],[Experience]]&gt;=7,"Senior")</f>
        <v>Senior</v>
      </c>
      <c r="AH3881" t="str">
        <f>IF(Table1[[#This Row],[Attendance %]]&gt;75,"OK","Below 75")</f>
        <v>OK</v>
      </c>
      <c r="AI3881" t="b">
        <f>ISBLANK(Table1[[#This Row],[Employee ID]])</f>
        <v>0</v>
      </c>
      <c r="AJ3881" t="b">
        <f>ISNUMBER(Table1[[#This Row],[Total Salary  ]])</f>
        <v>1</v>
      </c>
      <c r="AK3881" t="str">
        <f>IFERROR(_xlfn.XLOOKUP(Table1[[#This Row],[Manager ID]],MANAGERS!A:A,MANAGERS!B:B),"Not Found")</f>
        <v>Manager_1</v>
      </c>
    </row>
    <row r="3882" spans="1:37" x14ac:dyDescent="0.2">
      <c r="A3882" t="s">
        <v>1037</v>
      </c>
      <c r="B3882" t="s">
        <v>60</v>
      </c>
      <c r="C3882" t="s">
        <v>15</v>
      </c>
      <c r="D3882" t="s">
        <v>25</v>
      </c>
      <c r="E3882" t="s">
        <v>65</v>
      </c>
      <c r="F3882" s="1">
        <v>42246</v>
      </c>
      <c r="G3882" s="1">
        <v>32214</v>
      </c>
      <c r="H3882">
        <v>50150</v>
      </c>
      <c r="I3882">
        <v>13498</v>
      </c>
      <c r="J3882">
        <v>86</v>
      </c>
      <c r="K3882">
        <v>68</v>
      </c>
      <c r="L3882" t="s">
        <v>18</v>
      </c>
      <c r="M3882">
        <v>120</v>
      </c>
      <c r="N3882">
        <f>Table1[[#This Row],[Basic Salary]]+Table1[[#This Row],[Bonus]]</f>
        <v>63648</v>
      </c>
      <c r="O3882" s="2">
        <f>Table1[[#This Row],[Bonus]]/Table1[[#This Row],[Basic Salary]]</f>
        <v>0.26915254237288133</v>
      </c>
      <c r="P3882">
        <f ca="1">DATEDIF(Table1[[#This Row],[Date of Birth]],TODAY(),"Y")</f>
        <v>38</v>
      </c>
      <c r="Q3882">
        <f ca="1">DATEDIF(Table1[[#This Row],[Joining Date]],TODAY(),"Y")</f>
        <v>10</v>
      </c>
      <c r="R3882" t="str">
        <f ca="1">IF(YEAR(Table1[[#This Row],[Joining Date]])=YEAR(TODAY()),"Yes","No")</f>
        <v>No</v>
      </c>
      <c r="S3882" t="str">
        <f ca="1">IF(Table1[[#This Row],[Experience]]&gt;5,"Yes","No")</f>
        <v>Yes</v>
      </c>
      <c r="T3882" t="str">
        <f>TEXT(Table1[[#This Row],[Joining Date]],"mmmm")</f>
        <v>August</v>
      </c>
      <c r="U3882" t="str">
        <f>TEXT(Table1[[#This Row],[Joining Date]],"yyyy")</f>
        <v>2015</v>
      </c>
      <c r="V3882" s="5">
        <f ca="1">TODAY()-Table1[[#This Row],[Joining Date]]</f>
        <v>3993</v>
      </c>
      <c r="W3882" t="str">
        <f>LEFT(Table1[[#This Row],[Employee Name]],FIND(" ",Table1[[#This Row],[Employee Name]])-1)</f>
        <v>Gayathri</v>
      </c>
      <c r="X3882" t="str">
        <f>RIGHT(Table1[[#This Row],[Employee Name]],LEN(Table1[[#This Row],[Employee Name]])-FIND(" ",Table1[[#This Row],[Employee Name]]))</f>
        <v>Iyer</v>
      </c>
      <c r="Y3882" t="str">
        <f>Table1[[#This Row],[Department]]&amp;"-"&amp;Table1[[#This Row],[Employee ID]]</f>
        <v>Finance-E00981</v>
      </c>
      <c r="Z3882" t="str">
        <f>LEFT(Table1[[#This Row],[Department]],3)</f>
        <v>Fin</v>
      </c>
      <c r="AA3882" t="str">
        <f>_xlfn.XLOOKUP(Table1[[#This Row],[Manager ID]],MANAGERS!A:A,MANAGERS!B:B)</f>
        <v>Manager_20</v>
      </c>
      <c r="AB3882" t="str" cm="1">
        <f t="array" ref="AB3882">_xlfn.XLOOKUP(Table1[[#This Row],[Manager ID]],Table2[[#All],[Manager ID]],Table2[[#All],[Department Head]])</f>
        <v>Operations</v>
      </c>
      <c r="AC3882" s="2">
        <f>_xlfn.XLOOKUP(Table1[[#This Row],[City]],L:L,O:O)</f>
        <v>0.21356479274849693</v>
      </c>
      <c r="AD3882" t="str" cm="1">
        <f t="array" ref="AD3882">_xlfn.IFS(Table1[[#This Row],[Performance Score]]&gt;=90,"Excellent",Table1[[#This Row],[Performance Score]]&gt;=75,"Good",Table1[[#This Row],[Performance Score]]&gt;=60,"Average",Table1[[#This Row],[Performance Score]]&lt;=60,"Need Improvement")</f>
        <v>Average</v>
      </c>
      <c r="AE3882" t="str">
        <f>IF(AND(Table1[[#This Row],[Attendance %]]&gt;=80,(Table1[[#This Row],[Performance Score]]&gt;=80)),"Eligible","Not Eligible")</f>
        <v>Not Eligible</v>
      </c>
      <c r="AF3882" t="str">
        <f>IF(Table1[[#This Row],[Performance Score]]&gt;=80,"High Performer","Low Performer")</f>
        <v>Low Performer</v>
      </c>
      <c r="AG3882" t="str" cm="1">
        <f t="array" aca="1" ref="AG3882" ca="1">_xlfn.IFS(Table1[[#This Row],[Experience]]&lt;=3,"Junior",Table1[[#This Row],[Experience]]&lt;=7,"Mid Level",Table1[[#This Row],[Experience]]&gt;=7,"Senior")</f>
        <v>Senior</v>
      </c>
      <c r="AH3882" t="str">
        <f>IF(Table1[[#This Row],[Attendance %]]&gt;75,"OK","Below 75")</f>
        <v>OK</v>
      </c>
      <c r="AI3882" t="b">
        <f>ISBLANK(Table1[[#This Row],[Employee ID]])</f>
        <v>0</v>
      </c>
      <c r="AJ3882" t="b">
        <f>ISNUMBER(Table1[[#This Row],[Total Salary  ]])</f>
        <v>1</v>
      </c>
      <c r="AK3882" t="str">
        <f>IFERROR(_xlfn.XLOOKUP(Table1[[#This Row],[Manager ID]],MANAGERS!A:A,MANAGERS!B:B),"Not Found")</f>
        <v>Manager_20</v>
      </c>
    </row>
    <row r="3883" spans="1:37" x14ac:dyDescent="0.2">
      <c r="A3883" t="s">
        <v>4652</v>
      </c>
      <c r="B3883" t="s">
        <v>62</v>
      </c>
      <c r="C3883" t="s">
        <v>15</v>
      </c>
      <c r="D3883" t="s">
        <v>43</v>
      </c>
      <c r="E3883" t="s">
        <v>26</v>
      </c>
      <c r="F3883" s="1">
        <v>44751</v>
      </c>
      <c r="G3883" s="1">
        <v>40345</v>
      </c>
      <c r="H3883">
        <v>47892</v>
      </c>
      <c r="I3883">
        <v>15747</v>
      </c>
      <c r="J3883">
        <v>76</v>
      </c>
      <c r="K3883">
        <v>42</v>
      </c>
      <c r="L3883" t="s">
        <v>53</v>
      </c>
      <c r="M3883">
        <v>110</v>
      </c>
      <c r="N3883">
        <f>Table1[[#This Row],[Basic Salary]]+Table1[[#This Row],[Bonus]]</f>
        <v>63639</v>
      </c>
      <c r="O3883" s="2">
        <f>Table1[[#This Row],[Bonus]]/Table1[[#This Row],[Basic Salary]]</f>
        <v>0.32880230518667003</v>
      </c>
      <c r="P3883">
        <f ca="1">DATEDIF(Table1[[#This Row],[Date of Birth]],TODAY(),"Y")</f>
        <v>16</v>
      </c>
      <c r="Q3883">
        <f ca="1">DATEDIF(Table1[[#This Row],[Joining Date]],TODAY(),"Y")</f>
        <v>4</v>
      </c>
      <c r="R3883" t="str">
        <f ca="1">IF(YEAR(Table1[[#This Row],[Joining Date]])=YEAR(TODAY()),"Yes","No")</f>
        <v>No</v>
      </c>
      <c r="S3883" t="str">
        <f ca="1">IF(Table1[[#This Row],[Experience]]&gt;5,"Yes","No")</f>
        <v>No</v>
      </c>
      <c r="T3883" t="str">
        <f>TEXT(Table1[[#This Row],[Joining Date]],"mmmm")</f>
        <v>July</v>
      </c>
      <c r="U3883" t="str">
        <f>TEXT(Table1[[#This Row],[Joining Date]],"yyyy")</f>
        <v>2022</v>
      </c>
      <c r="V3883" s="5">
        <f ca="1">TODAY()-Table1[[#This Row],[Joining Date]]</f>
        <v>1488</v>
      </c>
      <c r="W3883" t="str">
        <f>LEFT(Table1[[#This Row],[Employee Name]],FIND(" ",Table1[[#This Row],[Employee Name]])-1)</f>
        <v>Kavya</v>
      </c>
      <c r="X3883" t="str">
        <f>RIGHT(Table1[[#This Row],[Employee Name]],LEN(Table1[[#This Row],[Employee Name]])-FIND(" ",Table1[[#This Row],[Employee Name]]))</f>
        <v>Nair</v>
      </c>
      <c r="Y3883" t="str">
        <f>Table1[[#This Row],[Department]]&amp;"-"&amp;Table1[[#This Row],[Employee ID]]</f>
        <v>Operations-E04596</v>
      </c>
      <c r="Z3883" t="str">
        <f>LEFT(Table1[[#This Row],[Department]],3)</f>
        <v>Ope</v>
      </c>
      <c r="AA3883" t="str">
        <f>_xlfn.XLOOKUP(Table1[[#This Row],[Manager ID]],MANAGERS!A:A,MANAGERS!B:B)</f>
        <v>Manager_10</v>
      </c>
      <c r="AB3883" t="str" cm="1">
        <f t="array" ref="AB3883">_xlfn.XLOOKUP(Table1[[#This Row],[Manager ID]],Table2[[#All],[Manager ID]],Table2[[#All],[Department Head]])</f>
        <v>HR</v>
      </c>
      <c r="AC3883" s="2">
        <f>_xlfn.XLOOKUP(Table1[[#This Row],[City]],L:L,O:O)</f>
        <v>0.23685887225230964</v>
      </c>
      <c r="AD3883" t="str" cm="1">
        <f t="array" ref="AD3883">_xlfn.IFS(Table1[[#This Row],[Performance Score]]&gt;=90,"Excellent",Table1[[#This Row],[Performance Score]]&gt;=75,"Good",Table1[[#This Row],[Performance Score]]&gt;=60,"Average",Table1[[#This Row],[Performance Score]]&lt;=60,"Need Improvement")</f>
        <v>Need Improvement</v>
      </c>
      <c r="AE3883" t="str">
        <f>IF(AND(Table1[[#This Row],[Attendance %]]&gt;=80,(Table1[[#This Row],[Performance Score]]&gt;=80)),"Eligible","Not Eligible")</f>
        <v>Not Eligible</v>
      </c>
      <c r="AF3883" t="str">
        <f>IF(Table1[[#This Row],[Performance Score]]&gt;=80,"High Performer","Low Performer")</f>
        <v>Low Performer</v>
      </c>
      <c r="AG3883" t="str" cm="1">
        <f t="array" aca="1" ref="AG3883" ca="1">_xlfn.IFS(Table1[[#This Row],[Experience]]&lt;=3,"Junior",Table1[[#This Row],[Experience]]&lt;=7,"Mid Level",Table1[[#This Row],[Experience]]&gt;=7,"Senior")</f>
        <v>Mid Level</v>
      </c>
      <c r="AH3883" t="str">
        <f>IF(Table1[[#This Row],[Attendance %]]&gt;75,"OK","Below 75")</f>
        <v>OK</v>
      </c>
      <c r="AI3883" t="b">
        <f>ISBLANK(Table1[[#This Row],[Employee ID]])</f>
        <v>0</v>
      </c>
      <c r="AJ3883" t="b">
        <f>ISNUMBER(Table1[[#This Row],[Total Salary  ]])</f>
        <v>1</v>
      </c>
      <c r="AK3883" t="str">
        <f>IFERROR(_xlfn.XLOOKUP(Table1[[#This Row],[Manager ID]],MANAGERS!A:A,MANAGERS!B:B),"Not Found")</f>
        <v>Manager_10</v>
      </c>
    </row>
    <row r="3884" spans="1:37" x14ac:dyDescent="0.2">
      <c r="A3884" t="s">
        <v>3034</v>
      </c>
      <c r="B3884" t="s">
        <v>77</v>
      </c>
      <c r="C3884" t="s">
        <v>21</v>
      </c>
      <c r="D3884" t="s">
        <v>16</v>
      </c>
      <c r="E3884" t="s">
        <v>51</v>
      </c>
      <c r="F3884" s="1">
        <v>43525</v>
      </c>
      <c r="G3884" s="1">
        <v>30546</v>
      </c>
      <c r="H3884">
        <v>39434</v>
      </c>
      <c r="I3884">
        <v>24141</v>
      </c>
      <c r="J3884">
        <v>65</v>
      </c>
      <c r="K3884">
        <v>79</v>
      </c>
      <c r="L3884" t="s">
        <v>31</v>
      </c>
      <c r="M3884">
        <v>110</v>
      </c>
      <c r="N3884">
        <f>Table1[[#This Row],[Basic Salary]]+Table1[[#This Row],[Bonus]]</f>
        <v>63575</v>
      </c>
      <c r="O3884" s="2">
        <f>Table1[[#This Row],[Bonus]]/Table1[[#This Row],[Basic Salary]]</f>
        <v>0.61218745245219863</v>
      </c>
      <c r="P3884">
        <f ca="1">DATEDIF(Table1[[#This Row],[Date of Birth]],TODAY(),"Y")</f>
        <v>42</v>
      </c>
      <c r="Q3884">
        <f ca="1">DATEDIF(Table1[[#This Row],[Joining Date]],TODAY(),"Y")</f>
        <v>7</v>
      </c>
      <c r="R3884" t="str">
        <f ca="1">IF(YEAR(Table1[[#This Row],[Joining Date]])=YEAR(TODAY()),"Yes","No")</f>
        <v>No</v>
      </c>
      <c r="S3884" t="str">
        <f ca="1">IF(Table1[[#This Row],[Experience]]&gt;5,"Yes","No")</f>
        <v>Yes</v>
      </c>
      <c r="T3884" t="str">
        <f>TEXT(Table1[[#This Row],[Joining Date]],"mmmm")</f>
        <v>March</v>
      </c>
      <c r="U3884" t="str">
        <f>TEXT(Table1[[#This Row],[Joining Date]],"yyyy")</f>
        <v>2019</v>
      </c>
      <c r="V3884" s="5">
        <f ca="1">TODAY()-Table1[[#This Row],[Joining Date]]</f>
        <v>2714</v>
      </c>
      <c r="W3884" t="str">
        <f>LEFT(Table1[[#This Row],[Employee Name]],FIND(" ",Table1[[#This Row],[Employee Name]])-1)</f>
        <v>Rohan</v>
      </c>
      <c r="X3884" t="str">
        <f>RIGHT(Table1[[#This Row],[Employee Name]],LEN(Table1[[#This Row],[Employee Name]])-FIND(" ",Table1[[#This Row],[Employee Name]]))</f>
        <v>Gupta</v>
      </c>
      <c r="Y3884" t="str">
        <f>Table1[[#This Row],[Department]]&amp;"-"&amp;Table1[[#This Row],[Employee ID]]</f>
        <v>HR-E02978</v>
      </c>
      <c r="Z3884" t="str">
        <f>LEFT(Table1[[#This Row],[Department]],3)</f>
        <v>HR</v>
      </c>
      <c r="AA3884" t="str">
        <f>_xlfn.XLOOKUP(Table1[[#This Row],[Manager ID]],MANAGERS!A:A,MANAGERS!B:B)</f>
        <v>Manager_10</v>
      </c>
      <c r="AB3884" t="str" cm="1">
        <f t="array" ref="AB3884">_xlfn.XLOOKUP(Table1[[#This Row],[Manager ID]],Table2[[#All],[Manager ID]],Table2[[#All],[Department Head]])</f>
        <v>HR</v>
      </c>
      <c r="AC3884" s="2">
        <f>_xlfn.XLOOKUP(Table1[[#This Row],[City]],L:L,O:O)</f>
        <v>0.241864189087755</v>
      </c>
      <c r="AD3884" t="str" cm="1">
        <f t="array" ref="AD3884">_xlfn.IFS(Table1[[#This Row],[Performance Score]]&gt;=90,"Excellent",Table1[[#This Row],[Performance Score]]&gt;=75,"Good",Table1[[#This Row],[Performance Score]]&gt;=60,"Average",Table1[[#This Row],[Performance Score]]&lt;=60,"Need Improvement")</f>
        <v>Good</v>
      </c>
      <c r="AE3884" t="str">
        <f>IF(AND(Table1[[#This Row],[Attendance %]]&gt;=80,(Table1[[#This Row],[Performance Score]]&gt;=80)),"Eligible","Not Eligible")</f>
        <v>Not Eligible</v>
      </c>
      <c r="AF3884" t="str">
        <f>IF(Table1[[#This Row],[Performance Score]]&gt;=80,"High Performer","Low Performer")</f>
        <v>Low Performer</v>
      </c>
      <c r="AG3884" t="str" cm="1">
        <f t="array" aca="1" ref="AG3884" ca="1">_xlfn.IFS(Table1[[#This Row],[Experience]]&lt;=3,"Junior",Table1[[#This Row],[Experience]]&lt;=7,"Mid Level",Table1[[#This Row],[Experience]]&gt;=7,"Senior")</f>
        <v>Mid Level</v>
      </c>
      <c r="AH3884" t="str">
        <f>IF(Table1[[#This Row],[Attendance %]]&gt;75,"OK","Below 75")</f>
        <v>Below 75</v>
      </c>
      <c r="AI3884" t="b">
        <f>ISBLANK(Table1[[#This Row],[Employee ID]])</f>
        <v>0</v>
      </c>
      <c r="AJ3884" t="b">
        <f>ISNUMBER(Table1[[#This Row],[Total Salary  ]])</f>
        <v>1</v>
      </c>
      <c r="AK3884" t="str">
        <f>IFERROR(_xlfn.XLOOKUP(Table1[[#This Row],[Manager ID]],MANAGERS!A:A,MANAGERS!B:B),"Not Found")</f>
        <v>Manager_10</v>
      </c>
    </row>
    <row r="3885" spans="1:37" x14ac:dyDescent="0.2">
      <c r="A3885" t="s">
        <v>3595</v>
      </c>
      <c r="B3885" t="s">
        <v>42</v>
      </c>
      <c r="C3885" t="s">
        <v>21</v>
      </c>
      <c r="D3885" t="s">
        <v>33</v>
      </c>
      <c r="E3885" t="s">
        <v>51</v>
      </c>
      <c r="F3885" s="1">
        <v>44987</v>
      </c>
      <c r="G3885" s="1">
        <v>30479</v>
      </c>
      <c r="H3885">
        <v>37166</v>
      </c>
      <c r="I3885">
        <v>26375</v>
      </c>
      <c r="J3885">
        <v>63</v>
      </c>
      <c r="K3885">
        <v>60</v>
      </c>
      <c r="L3885" t="s">
        <v>34</v>
      </c>
      <c r="M3885">
        <v>115</v>
      </c>
      <c r="N3885">
        <f>Table1[[#This Row],[Basic Salary]]+Table1[[#This Row],[Bonus]]</f>
        <v>63541</v>
      </c>
      <c r="O3885" s="2">
        <f>Table1[[#This Row],[Bonus]]/Table1[[#This Row],[Basic Salary]]</f>
        <v>0.70965398482483988</v>
      </c>
      <c r="P3885">
        <f ca="1">DATEDIF(Table1[[#This Row],[Date of Birth]],TODAY(),"Y")</f>
        <v>43</v>
      </c>
      <c r="Q3885">
        <f ca="1">DATEDIF(Table1[[#This Row],[Joining Date]],TODAY(),"Y")</f>
        <v>3</v>
      </c>
      <c r="R3885" t="str">
        <f ca="1">IF(YEAR(Table1[[#This Row],[Joining Date]])=YEAR(TODAY()),"Yes","No")</f>
        <v>No</v>
      </c>
      <c r="S3885" t="str">
        <f ca="1">IF(Table1[[#This Row],[Experience]]&gt;5,"Yes","No")</f>
        <v>No</v>
      </c>
      <c r="T3885" t="str">
        <f>TEXT(Table1[[#This Row],[Joining Date]],"mmmm")</f>
        <v>March</v>
      </c>
      <c r="U3885" t="str">
        <f>TEXT(Table1[[#This Row],[Joining Date]],"yyyy")</f>
        <v>2023</v>
      </c>
      <c r="V3885" s="5">
        <f ca="1">TODAY()-Table1[[#This Row],[Joining Date]]</f>
        <v>1252</v>
      </c>
      <c r="W3885" t="str">
        <f>LEFT(Table1[[#This Row],[Employee Name]],FIND(" ",Table1[[#This Row],[Employee Name]])-1)</f>
        <v>Krishna</v>
      </c>
      <c r="X3885" t="str">
        <f>RIGHT(Table1[[#This Row],[Employee Name]],LEN(Table1[[#This Row],[Employee Name]])-FIND(" ",Table1[[#This Row],[Employee Name]]))</f>
        <v>Chaitanya</v>
      </c>
      <c r="Y3885" t="str">
        <f>Table1[[#This Row],[Department]]&amp;"-"&amp;Table1[[#This Row],[Employee ID]]</f>
        <v>Marketing-E03539</v>
      </c>
      <c r="Z3885" t="str">
        <f>LEFT(Table1[[#This Row],[Department]],3)</f>
        <v>Mar</v>
      </c>
      <c r="AA3885" t="str">
        <f>_xlfn.XLOOKUP(Table1[[#This Row],[Manager ID]],MANAGERS!A:A,MANAGERS!B:B)</f>
        <v>Manager_15</v>
      </c>
      <c r="AB3885" t="str" cm="1">
        <f t="array" ref="AB3885">_xlfn.XLOOKUP(Table1[[#This Row],[Manager ID]],Table2[[#All],[Manager ID]],Table2[[#All],[Department Head]])</f>
        <v>Support</v>
      </c>
      <c r="AC3885" s="2">
        <f>_xlfn.XLOOKUP(Table1[[#This Row],[City]],L:L,O:O)</f>
        <v>0.24030340748661314</v>
      </c>
      <c r="AD3885" t="str" cm="1">
        <f t="array" ref="AD3885">_xlfn.IFS(Table1[[#This Row],[Performance Score]]&gt;=90,"Excellent",Table1[[#This Row],[Performance Score]]&gt;=75,"Good",Table1[[#This Row],[Performance Score]]&gt;=60,"Average",Table1[[#This Row],[Performance Score]]&lt;=60,"Need Improvement")</f>
        <v>Average</v>
      </c>
      <c r="AE3885" t="str">
        <f>IF(AND(Table1[[#This Row],[Attendance %]]&gt;=80,(Table1[[#This Row],[Performance Score]]&gt;=80)),"Eligible","Not Eligible")</f>
        <v>Not Eligible</v>
      </c>
      <c r="AF3885" t="str">
        <f>IF(Table1[[#This Row],[Performance Score]]&gt;=80,"High Performer","Low Performer")</f>
        <v>Low Performer</v>
      </c>
      <c r="AG3885" t="str" cm="1">
        <f t="array" aca="1" ref="AG3885" ca="1">_xlfn.IFS(Table1[[#This Row],[Experience]]&lt;=3,"Junior",Table1[[#This Row],[Experience]]&lt;=7,"Mid Level",Table1[[#This Row],[Experience]]&gt;=7,"Senior")</f>
        <v>Junior</v>
      </c>
      <c r="AH3885" t="str">
        <f>IF(Table1[[#This Row],[Attendance %]]&gt;75,"OK","Below 75")</f>
        <v>Below 75</v>
      </c>
      <c r="AI3885" t="b">
        <f>ISBLANK(Table1[[#This Row],[Employee ID]])</f>
        <v>0</v>
      </c>
      <c r="AJ3885" t="b">
        <f>ISNUMBER(Table1[[#This Row],[Total Salary  ]])</f>
        <v>1</v>
      </c>
      <c r="AK3885" t="str">
        <f>IFERROR(_xlfn.XLOOKUP(Table1[[#This Row],[Manager ID]],MANAGERS!A:A,MANAGERS!B:B),"Not Found")</f>
        <v>Manager_15</v>
      </c>
    </row>
    <row r="3886" spans="1:37" x14ac:dyDescent="0.2">
      <c r="A3886" t="s">
        <v>111</v>
      </c>
      <c r="B3886" t="s">
        <v>57</v>
      </c>
      <c r="C3886" t="s">
        <v>21</v>
      </c>
      <c r="D3886" t="s">
        <v>33</v>
      </c>
      <c r="E3886" t="s">
        <v>65</v>
      </c>
      <c r="F3886" s="1">
        <v>43129</v>
      </c>
      <c r="G3886" s="1">
        <v>36427</v>
      </c>
      <c r="H3886">
        <v>35155</v>
      </c>
      <c r="I3886">
        <v>28381</v>
      </c>
      <c r="J3886">
        <v>78</v>
      </c>
      <c r="K3886">
        <v>55</v>
      </c>
      <c r="L3886" t="s">
        <v>31</v>
      </c>
      <c r="M3886">
        <v>111</v>
      </c>
      <c r="N3886">
        <f>Table1[[#This Row],[Basic Salary]]+Table1[[#This Row],[Bonus]]</f>
        <v>63536</v>
      </c>
      <c r="O3886" s="2">
        <f>Table1[[#This Row],[Bonus]]/Table1[[#This Row],[Basic Salary]]</f>
        <v>0.80731048215047652</v>
      </c>
      <c r="P3886">
        <f ca="1">DATEDIF(Table1[[#This Row],[Date of Birth]],TODAY(),"Y")</f>
        <v>26</v>
      </c>
      <c r="Q3886">
        <f ca="1">DATEDIF(Table1[[#This Row],[Joining Date]],TODAY(),"Y")</f>
        <v>8</v>
      </c>
      <c r="R3886" t="str">
        <f ca="1">IF(YEAR(Table1[[#This Row],[Joining Date]])=YEAR(TODAY()),"Yes","No")</f>
        <v>No</v>
      </c>
      <c r="S3886" t="str">
        <f ca="1">IF(Table1[[#This Row],[Experience]]&gt;5,"Yes","No")</f>
        <v>Yes</v>
      </c>
      <c r="T3886" t="str">
        <f>TEXT(Table1[[#This Row],[Joining Date]],"mmmm")</f>
        <v>January</v>
      </c>
      <c r="U3886" t="str">
        <f>TEXT(Table1[[#This Row],[Joining Date]],"yyyy")</f>
        <v>2018</v>
      </c>
      <c r="V3886" s="5">
        <f ca="1">TODAY()-Table1[[#This Row],[Joining Date]]</f>
        <v>3110</v>
      </c>
      <c r="W3886" t="str">
        <f>LEFT(Table1[[#This Row],[Employee Name]],FIND(" ",Table1[[#This Row],[Employee Name]])-1)</f>
        <v>Swathi</v>
      </c>
      <c r="X3886" t="str">
        <f>RIGHT(Table1[[#This Row],[Employee Name]],LEN(Table1[[#This Row],[Employee Name]])-FIND(" ",Table1[[#This Row],[Employee Name]]))</f>
        <v>Ramesh</v>
      </c>
      <c r="Y3886" t="str">
        <f>Table1[[#This Row],[Department]]&amp;"-"&amp;Table1[[#This Row],[Employee ID]]</f>
        <v>Marketing-E00056</v>
      </c>
      <c r="Z3886" t="str">
        <f>LEFT(Table1[[#This Row],[Department]],3)</f>
        <v>Mar</v>
      </c>
      <c r="AA3886" t="str">
        <f>_xlfn.XLOOKUP(Table1[[#This Row],[Manager ID]],MANAGERS!A:A,MANAGERS!B:B)</f>
        <v>Manager_11</v>
      </c>
      <c r="AB3886" t="str" cm="1">
        <f t="array" ref="AB3886">_xlfn.XLOOKUP(Table1[[#This Row],[Manager ID]],Table2[[#All],[Manager ID]],Table2[[#All],[Department Head]])</f>
        <v>Marketing</v>
      </c>
      <c r="AC3886" s="2">
        <f>_xlfn.XLOOKUP(Table1[[#This Row],[City]],L:L,O:O)</f>
        <v>0.241864189087755</v>
      </c>
      <c r="AD3886" t="str" cm="1">
        <f t="array" ref="AD3886">_xlfn.IFS(Table1[[#This Row],[Performance Score]]&gt;=90,"Excellent",Table1[[#This Row],[Performance Score]]&gt;=75,"Good",Table1[[#This Row],[Performance Score]]&gt;=60,"Average",Table1[[#This Row],[Performance Score]]&lt;=60,"Need Improvement")</f>
        <v>Need Improvement</v>
      </c>
      <c r="AE3886" t="str">
        <f>IF(AND(Table1[[#This Row],[Attendance %]]&gt;=80,(Table1[[#This Row],[Performance Score]]&gt;=80)),"Eligible","Not Eligible")</f>
        <v>Not Eligible</v>
      </c>
      <c r="AF3886" t="str">
        <f>IF(Table1[[#This Row],[Performance Score]]&gt;=80,"High Performer","Low Performer")</f>
        <v>Low Performer</v>
      </c>
      <c r="AG3886" t="str" cm="1">
        <f t="array" aca="1" ref="AG3886" ca="1">_xlfn.IFS(Table1[[#This Row],[Experience]]&lt;=3,"Junior",Table1[[#This Row],[Experience]]&lt;=7,"Mid Level",Table1[[#This Row],[Experience]]&gt;=7,"Senior")</f>
        <v>Senior</v>
      </c>
      <c r="AH3886" t="str">
        <f>IF(Table1[[#This Row],[Attendance %]]&gt;75,"OK","Below 75")</f>
        <v>OK</v>
      </c>
      <c r="AI3886" t="b">
        <f>ISBLANK(Table1[[#This Row],[Employee ID]])</f>
        <v>0</v>
      </c>
      <c r="AJ3886" t="b">
        <f>ISNUMBER(Table1[[#This Row],[Total Salary  ]])</f>
        <v>1</v>
      </c>
      <c r="AK3886" t="str">
        <f>IFERROR(_xlfn.XLOOKUP(Table1[[#This Row],[Manager ID]],MANAGERS!A:A,MANAGERS!B:B),"Not Found")</f>
        <v>Manager_11</v>
      </c>
    </row>
    <row r="3887" spans="1:37" x14ac:dyDescent="0.2">
      <c r="A3887" t="s">
        <v>2489</v>
      </c>
      <c r="B3887" t="s">
        <v>75</v>
      </c>
      <c r="C3887" t="s">
        <v>15</v>
      </c>
      <c r="D3887" t="s">
        <v>40</v>
      </c>
      <c r="E3887" t="s">
        <v>22</v>
      </c>
      <c r="F3887" s="1">
        <v>42668</v>
      </c>
      <c r="G3887" s="1">
        <v>38439</v>
      </c>
      <c r="H3887">
        <v>47643</v>
      </c>
      <c r="I3887">
        <v>15889</v>
      </c>
      <c r="J3887">
        <v>76</v>
      </c>
      <c r="K3887">
        <v>89</v>
      </c>
      <c r="L3887" t="s">
        <v>34</v>
      </c>
      <c r="M3887">
        <v>113</v>
      </c>
      <c r="N3887">
        <f>Table1[[#This Row],[Basic Salary]]+Table1[[#This Row],[Bonus]]</f>
        <v>63532</v>
      </c>
      <c r="O3887" s="2">
        <f>Table1[[#This Row],[Bonus]]/Table1[[#This Row],[Basic Salary]]</f>
        <v>0.33350124887181748</v>
      </c>
      <c r="P3887">
        <f ca="1">DATEDIF(Table1[[#This Row],[Date of Birth]],TODAY(),"Y")</f>
        <v>21</v>
      </c>
      <c r="Q3887">
        <f ca="1">DATEDIF(Table1[[#This Row],[Joining Date]],TODAY(),"Y")</f>
        <v>9</v>
      </c>
      <c r="R3887" t="str">
        <f ca="1">IF(YEAR(Table1[[#This Row],[Joining Date]])=YEAR(TODAY()),"Yes","No")</f>
        <v>No</v>
      </c>
      <c r="S3887" t="str">
        <f ca="1">IF(Table1[[#This Row],[Experience]]&gt;5,"Yes","No")</f>
        <v>Yes</v>
      </c>
      <c r="T3887" t="str">
        <f>TEXT(Table1[[#This Row],[Joining Date]],"mmmm")</f>
        <v>October</v>
      </c>
      <c r="U3887" t="str">
        <f>TEXT(Table1[[#This Row],[Joining Date]],"yyyy")</f>
        <v>2016</v>
      </c>
      <c r="V3887" s="5">
        <f ca="1">TODAY()-Table1[[#This Row],[Joining Date]]</f>
        <v>3571</v>
      </c>
      <c r="W3887" t="str">
        <f>LEFT(Table1[[#This Row],[Employee Name]],FIND(" ",Table1[[#This Row],[Employee Name]])-1)</f>
        <v>Ishita</v>
      </c>
      <c r="X3887" t="str">
        <f>RIGHT(Table1[[#This Row],[Employee Name]],LEN(Table1[[#This Row],[Employee Name]])-FIND(" ",Table1[[#This Row],[Employee Name]]))</f>
        <v>Roy</v>
      </c>
      <c r="Y3887" t="str">
        <f>Table1[[#This Row],[Department]]&amp;"-"&amp;Table1[[#This Row],[Employee ID]]</f>
        <v>IT-E02433</v>
      </c>
      <c r="Z3887" t="str">
        <f>LEFT(Table1[[#This Row],[Department]],3)</f>
        <v>IT</v>
      </c>
      <c r="AA3887" t="str">
        <f>_xlfn.XLOOKUP(Table1[[#This Row],[Manager ID]],MANAGERS!A:A,MANAGERS!B:B)</f>
        <v>Manager_13</v>
      </c>
      <c r="AB3887" t="str" cm="1">
        <f t="array" ref="AB3887">_xlfn.XLOOKUP(Table1[[#This Row],[Manager ID]],Table2[[#All],[Manager ID]],Table2[[#All],[Department Head]])</f>
        <v>HR</v>
      </c>
      <c r="AC3887" s="2">
        <f>_xlfn.XLOOKUP(Table1[[#This Row],[City]],L:L,O:O)</f>
        <v>0.24030340748661314</v>
      </c>
      <c r="AD3887" t="str" cm="1">
        <f t="array" ref="AD3887">_xlfn.IFS(Table1[[#This Row],[Performance Score]]&gt;=90,"Excellent",Table1[[#This Row],[Performance Score]]&gt;=75,"Good",Table1[[#This Row],[Performance Score]]&gt;=60,"Average",Table1[[#This Row],[Performance Score]]&lt;=60,"Need Improvement")</f>
        <v>Good</v>
      </c>
      <c r="AE3887" t="str">
        <f>IF(AND(Table1[[#This Row],[Attendance %]]&gt;=80,(Table1[[#This Row],[Performance Score]]&gt;=80)),"Eligible","Not Eligible")</f>
        <v>Not Eligible</v>
      </c>
      <c r="AF3887" t="str">
        <f>IF(Table1[[#This Row],[Performance Score]]&gt;=80,"High Performer","Low Performer")</f>
        <v>High Performer</v>
      </c>
      <c r="AG3887" t="str" cm="1">
        <f t="array" aca="1" ref="AG3887" ca="1">_xlfn.IFS(Table1[[#This Row],[Experience]]&lt;=3,"Junior",Table1[[#This Row],[Experience]]&lt;=7,"Mid Level",Table1[[#This Row],[Experience]]&gt;=7,"Senior")</f>
        <v>Senior</v>
      </c>
      <c r="AH3887" t="str">
        <f>IF(Table1[[#This Row],[Attendance %]]&gt;75,"OK","Below 75")</f>
        <v>OK</v>
      </c>
      <c r="AI3887" t="b">
        <f>ISBLANK(Table1[[#This Row],[Employee ID]])</f>
        <v>0</v>
      </c>
      <c r="AJ3887" t="b">
        <f>ISNUMBER(Table1[[#This Row],[Total Salary  ]])</f>
        <v>1</v>
      </c>
      <c r="AK3887" t="str">
        <f>IFERROR(_xlfn.XLOOKUP(Table1[[#This Row],[Manager ID]],MANAGERS!A:A,MANAGERS!B:B),"Not Found")</f>
        <v>Manager_13</v>
      </c>
    </row>
    <row r="3888" spans="1:37" x14ac:dyDescent="0.2">
      <c r="A3888" t="s">
        <v>1654</v>
      </c>
      <c r="B3888" t="s">
        <v>62</v>
      </c>
      <c r="C3888" t="s">
        <v>15</v>
      </c>
      <c r="D3888" t="s">
        <v>16</v>
      </c>
      <c r="E3888" t="s">
        <v>26</v>
      </c>
      <c r="F3888" s="1">
        <v>45300</v>
      </c>
      <c r="G3888" s="1">
        <v>30969</v>
      </c>
      <c r="H3888">
        <v>51946</v>
      </c>
      <c r="I3888">
        <v>11558</v>
      </c>
      <c r="J3888">
        <v>96</v>
      </c>
      <c r="K3888">
        <v>87</v>
      </c>
      <c r="L3888" t="s">
        <v>18</v>
      </c>
      <c r="M3888">
        <v>110</v>
      </c>
      <c r="N3888">
        <f>Table1[[#This Row],[Basic Salary]]+Table1[[#This Row],[Bonus]]</f>
        <v>63504</v>
      </c>
      <c r="O3888" s="2">
        <f>Table1[[#This Row],[Bonus]]/Table1[[#This Row],[Basic Salary]]</f>
        <v>0.22250028876140607</v>
      </c>
      <c r="P3888">
        <f ca="1">DATEDIF(Table1[[#This Row],[Date of Birth]],TODAY(),"Y")</f>
        <v>41</v>
      </c>
      <c r="Q3888">
        <f ca="1">DATEDIF(Table1[[#This Row],[Joining Date]],TODAY(),"Y")</f>
        <v>2</v>
      </c>
      <c r="R3888" t="str">
        <f ca="1">IF(YEAR(Table1[[#This Row],[Joining Date]])=YEAR(TODAY()),"Yes","No")</f>
        <v>No</v>
      </c>
      <c r="S3888" t="str">
        <f ca="1">IF(Table1[[#This Row],[Experience]]&gt;5,"Yes","No")</f>
        <v>No</v>
      </c>
      <c r="T3888" t="str">
        <f>TEXT(Table1[[#This Row],[Joining Date]],"mmmm")</f>
        <v>January</v>
      </c>
      <c r="U3888" t="str">
        <f>TEXT(Table1[[#This Row],[Joining Date]],"yyyy")</f>
        <v>2024</v>
      </c>
      <c r="V3888" s="5">
        <f ca="1">TODAY()-Table1[[#This Row],[Joining Date]]</f>
        <v>939</v>
      </c>
      <c r="W3888" t="str">
        <f>LEFT(Table1[[#This Row],[Employee Name]],FIND(" ",Table1[[#This Row],[Employee Name]])-1)</f>
        <v>Kavya</v>
      </c>
      <c r="X3888" t="str">
        <f>RIGHT(Table1[[#This Row],[Employee Name]],LEN(Table1[[#This Row],[Employee Name]])-FIND(" ",Table1[[#This Row],[Employee Name]]))</f>
        <v>Nair</v>
      </c>
      <c r="Y3888" t="str">
        <f>Table1[[#This Row],[Department]]&amp;"-"&amp;Table1[[#This Row],[Employee ID]]</f>
        <v>HR-E01598</v>
      </c>
      <c r="Z3888" t="str">
        <f>LEFT(Table1[[#This Row],[Department]],3)</f>
        <v>HR</v>
      </c>
      <c r="AA3888" t="str">
        <f>_xlfn.XLOOKUP(Table1[[#This Row],[Manager ID]],MANAGERS!A:A,MANAGERS!B:B)</f>
        <v>Manager_10</v>
      </c>
      <c r="AB3888" t="str" cm="1">
        <f t="array" ref="AB3888">_xlfn.XLOOKUP(Table1[[#This Row],[Manager ID]],Table2[[#All],[Manager ID]],Table2[[#All],[Department Head]])</f>
        <v>HR</v>
      </c>
      <c r="AC3888" s="2">
        <f>_xlfn.XLOOKUP(Table1[[#This Row],[City]],L:L,O:O)</f>
        <v>0.21356479274849693</v>
      </c>
      <c r="AD3888" t="str" cm="1">
        <f t="array" ref="AD3888">_xlfn.IFS(Table1[[#This Row],[Performance Score]]&gt;=90,"Excellent",Table1[[#This Row],[Performance Score]]&gt;=75,"Good",Table1[[#This Row],[Performance Score]]&gt;=60,"Average",Table1[[#This Row],[Performance Score]]&lt;=60,"Need Improvement")</f>
        <v>Good</v>
      </c>
      <c r="AE3888" t="str">
        <f>IF(AND(Table1[[#This Row],[Attendance %]]&gt;=80,(Table1[[#This Row],[Performance Score]]&gt;=80)),"Eligible","Not Eligible")</f>
        <v>Eligible</v>
      </c>
      <c r="AF3888" t="str">
        <f>IF(Table1[[#This Row],[Performance Score]]&gt;=80,"High Performer","Low Performer")</f>
        <v>High Performer</v>
      </c>
      <c r="AG3888" t="str" cm="1">
        <f t="array" aca="1" ref="AG3888" ca="1">_xlfn.IFS(Table1[[#This Row],[Experience]]&lt;=3,"Junior",Table1[[#This Row],[Experience]]&lt;=7,"Mid Level",Table1[[#This Row],[Experience]]&gt;=7,"Senior")</f>
        <v>Junior</v>
      </c>
      <c r="AH3888" t="str">
        <f>IF(Table1[[#This Row],[Attendance %]]&gt;75,"OK","Below 75")</f>
        <v>OK</v>
      </c>
      <c r="AI3888" t="b">
        <f>ISBLANK(Table1[[#This Row],[Employee ID]])</f>
        <v>0</v>
      </c>
      <c r="AJ3888" t="b">
        <f>ISNUMBER(Table1[[#This Row],[Total Salary  ]])</f>
        <v>1</v>
      </c>
      <c r="AK3888" t="str">
        <f>IFERROR(_xlfn.XLOOKUP(Table1[[#This Row],[Manager ID]],MANAGERS!A:A,MANAGERS!B:B),"Not Found")</f>
        <v>Manager_10</v>
      </c>
    </row>
    <row r="3889" spans="1:37" x14ac:dyDescent="0.2">
      <c r="A3889" t="s">
        <v>4676</v>
      </c>
      <c r="B3889" t="s">
        <v>50</v>
      </c>
      <c r="C3889" t="s">
        <v>21</v>
      </c>
      <c r="D3889" t="s">
        <v>40</v>
      </c>
      <c r="E3889" t="s">
        <v>17</v>
      </c>
      <c r="F3889" s="1">
        <v>45340</v>
      </c>
      <c r="G3889" s="1">
        <v>29301</v>
      </c>
      <c r="H3889">
        <v>50173</v>
      </c>
      <c r="I3889">
        <v>13328</v>
      </c>
      <c r="J3889">
        <v>60</v>
      </c>
      <c r="K3889">
        <v>97</v>
      </c>
      <c r="L3889" t="s">
        <v>53</v>
      </c>
      <c r="M3889">
        <v>103</v>
      </c>
      <c r="N3889">
        <f>Table1[[#This Row],[Basic Salary]]+Table1[[#This Row],[Bonus]]</f>
        <v>63501</v>
      </c>
      <c r="O3889" s="2">
        <f>Table1[[#This Row],[Bonus]]/Table1[[#This Row],[Basic Salary]]</f>
        <v>0.26564088254638951</v>
      </c>
      <c r="P3889">
        <f ca="1">DATEDIF(Table1[[#This Row],[Date of Birth]],TODAY(),"Y")</f>
        <v>46</v>
      </c>
      <c r="Q3889">
        <f ca="1">DATEDIF(Table1[[#This Row],[Joining Date]],TODAY(),"Y")</f>
        <v>2</v>
      </c>
      <c r="R3889" t="str">
        <f ca="1">IF(YEAR(Table1[[#This Row],[Joining Date]])=YEAR(TODAY()),"Yes","No")</f>
        <v>No</v>
      </c>
      <c r="S3889" t="str">
        <f ca="1">IF(Table1[[#This Row],[Experience]]&gt;5,"Yes","No")</f>
        <v>No</v>
      </c>
      <c r="T3889" t="str">
        <f>TEXT(Table1[[#This Row],[Joining Date]],"mmmm")</f>
        <v>February</v>
      </c>
      <c r="U3889" t="str">
        <f>TEXT(Table1[[#This Row],[Joining Date]],"yyyy")</f>
        <v>2024</v>
      </c>
      <c r="V3889" s="5">
        <f ca="1">TODAY()-Table1[[#This Row],[Joining Date]]</f>
        <v>899</v>
      </c>
      <c r="W3889" t="str">
        <f>LEFT(Table1[[#This Row],[Employee Name]],FIND(" ",Table1[[#This Row],[Employee Name]])-1)</f>
        <v>Ravi</v>
      </c>
      <c r="X3889" t="str">
        <f>RIGHT(Table1[[#This Row],[Employee Name]],LEN(Table1[[#This Row],[Employee Name]])-FIND(" ",Table1[[#This Row],[Employee Name]]))</f>
        <v>Teja</v>
      </c>
      <c r="Y3889" t="str">
        <f>Table1[[#This Row],[Department]]&amp;"-"&amp;Table1[[#This Row],[Employee ID]]</f>
        <v>IT-E04620</v>
      </c>
      <c r="Z3889" t="str">
        <f>LEFT(Table1[[#This Row],[Department]],3)</f>
        <v>IT</v>
      </c>
      <c r="AA3889" t="str">
        <f>_xlfn.XLOOKUP(Table1[[#This Row],[Manager ID]],MANAGERS!A:A,MANAGERS!B:B)</f>
        <v>Manager_3</v>
      </c>
      <c r="AB3889" t="str" cm="1">
        <f t="array" ref="AB3889">_xlfn.XLOOKUP(Table1[[#This Row],[Manager ID]],Table2[[#All],[Manager ID]],Table2[[#All],[Department Head]])</f>
        <v>IT</v>
      </c>
      <c r="AC3889" s="2">
        <f>_xlfn.XLOOKUP(Table1[[#This Row],[City]],L:L,O:O)</f>
        <v>0.23685887225230964</v>
      </c>
      <c r="AD3889" t="str" cm="1">
        <f t="array" ref="AD3889">_xlfn.IFS(Table1[[#This Row],[Performance Score]]&gt;=90,"Excellent",Table1[[#This Row],[Performance Score]]&gt;=75,"Good",Table1[[#This Row],[Performance Score]]&gt;=60,"Average",Table1[[#This Row],[Performance Score]]&lt;=60,"Need Improvement")</f>
        <v>Excellent</v>
      </c>
      <c r="AE3889" t="str">
        <f>IF(AND(Table1[[#This Row],[Attendance %]]&gt;=80,(Table1[[#This Row],[Performance Score]]&gt;=80)),"Eligible","Not Eligible")</f>
        <v>Not Eligible</v>
      </c>
      <c r="AF3889" t="str">
        <f>IF(Table1[[#This Row],[Performance Score]]&gt;=80,"High Performer","Low Performer")</f>
        <v>High Performer</v>
      </c>
      <c r="AG3889" t="str" cm="1">
        <f t="array" aca="1" ref="AG3889" ca="1">_xlfn.IFS(Table1[[#This Row],[Experience]]&lt;=3,"Junior",Table1[[#This Row],[Experience]]&lt;=7,"Mid Level",Table1[[#This Row],[Experience]]&gt;=7,"Senior")</f>
        <v>Junior</v>
      </c>
      <c r="AH3889" t="str">
        <f>IF(Table1[[#This Row],[Attendance %]]&gt;75,"OK","Below 75")</f>
        <v>Below 75</v>
      </c>
      <c r="AI3889" t="b">
        <f>ISBLANK(Table1[[#This Row],[Employee ID]])</f>
        <v>0</v>
      </c>
      <c r="AJ3889" t="b">
        <f>ISNUMBER(Table1[[#This Row],[Total Salary  ]])</f>
        <v>1</v>
      </c>
      <c r="AK3889" t="str">
        <f>IFERROR(_xlfn.XLOOKUP(Table1[[#This Row],[Manager ID]],MANAGERS!A:A,MANAGERS!B:B),"Not Found")</f>
        <v>Manager_3</v>
      </c>
    </row>
    <row r="3890" spans="1:37" x14ac:dyDescent="0.2">
      <c r="A3890" t="s">
        <v>3981</v>
      </c>
      <c r="B3890" t="s">
        <v>29</v>
      </c>
      <c r="C3890" t="s">
        <v>21</v>
      </c>
      <c r="D3890" t="s">
        <v>33</v>
      </c>
      <c r="E3890" t="s">
        <v>30</v>
      </c>
      <c r="F3890" s="1">
        <v>43143</v>
      </c>
      <c r="G3890" s="1">
        <v>32027</v>
      </c>
      <c r="H3890">
        <v>46349</v>
      </c>
      <c r="I3890">
        <v>17149</v>
      </c>
      <c r="J3890">
        <v>97</v>
      </c>
      <c r="K3890">
        <v>61</v>
      </c>
      <c r="L3890" t="s">
        <v>31</v>
      </c>
      <c r="M3890">
        <v>104</v>
      </c>
      <c r="N3890">
        <f>Table1[[#This Row],[Basic Salary]]+Table1[[#This Row],[Bonus]]</f>
        <v>63498</v>
      </c>
      <c r="O3890" s="2">
        <f>Table1[[#This Row],[Bonus]]/Table1[[#This Row],[Basic Salary]]</f>
        <v>0.36999719519299229</v>
      </c>
      <c r="P3890">
        <f ca="1">DATEDIF(Table1[[#This Row],[Date of Birth]],TODAY(),"Y")</f>
        <v>38</v>
      </c>
      <c r="Q3890">
        <f ca="1">DATEDIF(Table1[[#This Row],[Joining Date]],TODAY(),"Y")</f>
        <v>8</v>
      </c>
      <c r="R3890" t="str">
        <f ca="1">IF(YEAR(Table1[[#This Row],[Joining Date]])=YEAR(TODAY()),"Yes","No")</f>
        <v>No</v>
      </c>
      <c r="S3890" t="str">
        <f ca="1">IF(Table1[[#This Row],[Experience]]&gt;5,"Yes","No")</f>
        <v>Yes</v>
      </c>
      <c r="T3890" t="str">
        <f>TEXT(Table1[[#This Row],[Joining Date]],"mmmm")</f>
        <v>February</v>
      </c>
      <c r="U3890" t="str">
        <f>TEXT(Table1[[#This Row],[Joining Date]],"yyyy")</f>
        <v>2018</v>
      </c>
      <c r="V3890" s="5">
        <f ca="1">TODAY()-Table1[[#This Row],[Joining Date]]</f>
        <v>3096</v>
      </c>
      <c r="W3890" t="str">
        <f>LEFT(Table1[[#This Row],[Employee Name]],FIND(" ",Table1[[#This Row],[Employee Name]])-1)</f>
        <v>Vikram</v>
      </c>
      <c r="X3890" t="str">
        <f>RIGHT(Table1[[#This Row],[Employee Name]],LEN(Table1[[#This Row],[Employee Name]])-FIND(" ",Table1[[#This Row],[Employee Name]]))</f>
        <v>Singh</v>
      </c>
      <c r="Y3890" t="str">
        <f>Table1[[#This Row],[Department]]&amp;"-"&amp;Table1[[#This Row],[Employee ID]]</f>
        <v>Marketing-E03925</v>
      </c>
      <c r="Z3890" t="str">
        <f>LEFT(Table1[[#This Row],[Department]],3)</f>
        <v>Mar</v>
      </c>
      <c r="AA3890" t="str">
        <f>_xlfn.XLOOKUP(Table1[[#This Row],[Manager ID]],MANAGERS!A:A,MANAGERS!B:B)</f>
        <v>Manager_4</v>
      </c>
      <c r="AB3890" t="str" cm="1">
        <f t="array" ref="AB3890">_xlfn.XLOOKUP(Table1[[#This Row],[Manager ID]],Table2[[#All],[Manager ID]],Table2[[#All],[Department Head]])</f>
        <v>Finance</v>
      </c>
      <c r="AC3890" s="2">
        <f>_xlfn.XLOOKUP(Table1[[#This Row],[City]],L:L,O:O)</f>
        <v>0.241864189087755</v>
      </c>
      <c r="AD3890" t="str" cm="1">
        <f t="array" ref="AD3890">_xlfn.IFS(Table1[[#This Row],[Performance Score]]&gt;=90,"Excellent",Table1[[#This Row],[Performance Score]]&gt;=75,"Good",Table1[[#This Row],[Performance Score]]&gt;=60,"Average",Table1[[#This Row],[Performance Score]]&lt;=60,"Need Improvement")</f>
        <v>Average</v>
      </c>
      <c r="AE3890" t="str">
        <f>IF(AND(Table1[[#This Row],[Attendance %]]&gt;=80,(Table1[[#This Row],[Performance Score]]&gt;=80)),"Eligible","Not Eligible")</f>
        <v>Not Eligible</v>
      </c>
      <c r="AF3890" t="str">
        <f>IF(Table1[[#This Row],[Performance Score]]&gt;=80,"High Performer","Low Performer")</f>
        <v>Low Performer</v>
      </c>
      <c r="AG3890" t="str" cm="1">
        <f t="array" aca="1" ref="AG3890" ca="1">_xlfn.IFS(Table1[[#This Row],[Experience]]&lt;=3,"Junior",Table1[[#This Row],[Experience]]&lt;=7,"Mid Level",Table1[[#This Row],[Experience]]&gt;=7,"Senior")</f>
        <v>Senior</v>
      </c>
      <c r="AH3890" t="str">
        <f>IF(Table1[[#This Row],[Attendance %]]&gt;75,"OK","Below 75")</f>
        <v>OK</v>
      </c>
      <c r="AI3890" t="b">
        <f>ISBLANK(Table1[[#This Row],[Employee ID]])</f>
        <v>0</v>
      </c>
      <c r="AJ3890" t="b">
        <f>ISNUMBER(Table1[[#This Row],[Total Salary  ]])</f>
        <v>1</v>
      </c>
      <c r="AK3890" t="str">
        <f>IFERROR(_xlfn.XLOOKUP(Table1[[#This Row],[Manager ID]],MANAGERS!A:A,MANAGERS!B:B),"Not Found")</f>
        <v>Manager_4</v>
      </c>
    </row>
    <row r="3891" spans="1:37" x14ac:dyDescent="0.2">
      <c r="A3891" t="s">
        <v>91</v>
      </c>
      <c r="B3891" t="s">
        <v>87</v>
      </c>
      <c r="C3891" t="s">
        <v>15</v>
      </c>
      <c r="D3891" t="s">
        <v>46</v>
      </c>
      <c r="E3891" t="s">
        <v>30</v>
      </c>
      <c r="F3891" s="1">
        <v>44390</v>
      </c>
      <c r="G3891" s="1">
        <v>38273</v>
      </c>
      <c r="H3891">
        <v>44410</v>
      </c>
      <c r="I3891">
        <v>19083</v>
      </c>
      <c r="J3891">
        <v>68</v>
      </c>
      <c r="K3891">
        <v>42</v>
      </c>
      <c r="L3891" t="s">
        <v>31</v>
      </c>
      <c r="M3891">
        <v>112</v>
      </c>
      <c r="N3891">
        <f>Table1[[#This Row],[Basic Salary]]+Table1[[#This Row],[Bonus]]</f>
        <v>63493</v>
      </c>
      <c r="O3891" s="2">
        <f>Table1[[#This Row],[Bonus]]/Table1[[#This Row],[Basic Salary]]</f>
        <v>0.42970051790137359</v>
      </c>
      <c r="P3891">
        <f ca="1">DATEDIF(Table1[[#This Row],[Date of Birth]],TODAY(),"Y")</f>
        <v>21</v>
      </c>
      <c r="Q3891">
        <f ca="1">DATEDIF(Table1[[#This Row],[Joining Date]],TODAY(),"Y")</f>
        <v>5</v>
      </c>
      <c r="R3891" t="str">
        <f ca="1">IF(YEAR(Table1[[#This Row],[Joining Date]])=YEAR(TODAY()),"Yes","No")</f>
        <v>No</v>
      </c>
      <c r="S3891" t="str">
        <f ca="1">IF(Table1[[#This Row],[Experience]]&gt;5,"Yes","No")</f>
        <v>No</v>
      </c>
      <c r="T3891" t="str">
        <f>TEXT(Table1[[#This Row],[Joining Date]],"mmmm")</f>
        <v>July</v>
      </c>
      <c r="U3891" t="str">
        <f>TEXT(Table1[[#This Row],[Joining Date]],"yyyy")</f>
        <v>2021</v>
      </c>
      <c r="V3891" s="5">
        <f ca="1">TODAY()-Table1[[#This Row],[Joining Date]]</f>
        <v>1849</v>
      </c>
      <c r="W3891" t="str">
        <f>LEFT(Table1[[#This Row],[Employee Name]],FIND(" ",Table1[[#This Row],[Employee Name]])-1)</f>
        <v>Arjun</v>
      </c>
      <c r="X3891" t="str">
        <f>RIGHT(Table1[[#This Row],[Employee Name]],LEN(Table1[[#This Row],[Employee Name]])-FIND(" ",Table1[[#This Row],[Employee Name]]))</f>
        <v>Mehta</v>
      </c>
      <c r="Y3891" t="str">
        <f>Table1[[#This Row],[Department]]&amp;"-"&amp;Table1[[#This Row],[Employee ID]]</f>
        <v>Support-E00038</v>
      </c>
      <c r="Z3891" t="str">
        <f>LEFT(Table1[[#This Row],[Department]],3)</f>
        <v>Sup</v>
      </c>
      <c r="AA3891" t="str">
        <f>_xlfn.XLOOKUP(Table1[[#This Row],[Manager ID]],MANAGERS!A:A,MANAGERS!B:B)</f>
        <v>Manager_12</v>
      </c>
      <c r="AB3891" t="str" cm="1">
        <f t="array" ref="AB3891">_xlfn.XLOOKUP(Table1[[#This Row],[Manager ID]],Table2[[#All],[Manager ID]],Table2[[#All],[Department Head]])</f>
        <v>Marketing</v>
      </c>
      <c r="AC3891" s="2">
        <f>_xlfn.XLOOKUP(Table1[[#This Row],[City]],L:L,O:O)</f>
        <v>0.241864189087755</v>
      </c>
      <c r="AD3891" t="str" cm="1">
        <f t="array" ref="AD3891">_xlfn.IFS(Table1[[#This Row],[Performance Score]]&gt;=90,"Excellent",Table1[[#This Row],[Performance Score]]&gt;=75,"Good",Table1[[#This Row],[Performance Score]]&gt;=60,"Average",Table1[[#This Row],[Performance Score]]&lt;=60,"Need Improvement")</f>
        <v>Need Improvement</v>
      </c>
      <c r="AE3891" t="str">
        <f>IF(AND(Table1[[#This Row],[Attendance %]]&gt;=80,(Table1[[#This Row],[Performance Score]]&gt;=80)),"Eligible","Not Eligible")</f>
        <v>Not Eligible</v>
      </c>
      <c r="AF3891" t="str">
        <f>IF(Table1[[#This Row],[Performance Score]]&gt;=80,"High Performer","Low Performer")</f>
        <v>Low Performer</v>
      </c>
      <c r="AG3891" t="str" cm="1">
        <f t="array" aca="1" ref="AG3891" ca="1">_xlfn.IFS(Table1[[#This Row],[Experience]]&lt;=3,"Junior",Table1[[#This Row],[Experience]]&lt;=7,"Mid Level",Table1[[#This Row],[Experience]]&gt;=7,"Senior")</f>
        <v>Mid Level</v>
      </c>
      <c r="AH3891" t="str">
        <f>IF(Table1[[#This Row],[Attendance %]]&gt;75,"OK","Below 75")</f>
        <v>Below 75</v>
      </c>
      <c r="AI3891" t="b">
        <f>ISBLANK(Table1[[#This Row],[Employee ID]])</f>
        <v>0</v>
      </c>
      <c r="AJ3891" t="b">
        <f>ISNUMBER(Table1[[#This Row],[Total Salary  ]])</f>
        <v>1</v>
      </c>
      <c r="AK3891" t="str">
        <f>IFERROR(_xlfn.XLOOKUP(Table1[[#This Row],[Manager ID]],MANAGERS!A:A,MANAGERS!B:B),"Not Found")</f>
        <v>Manager_12</v>
      </c>
    </row>
    <row r="3892" spans="1:37" x14ac:dyDescent="0.2">
      <c r="A3892" t="s">
        <v>3538</v>
      </c>
      <c r="B3892" t="s">
        <v>69</v>
      </c>
      <c r="C3892" t="s">
        <v>21</v>
      </c>
      <c r="D3892" t="s">
        <v>25</v>
      </c>
      <c r="E3892" t="s">
        <v>17</v>
      </c>
      <c r="F3892" s="1">
        <v>42546</v>
      </c>
      <c r="G3892" s="1">
        <v>40709</v>
      </c>
      <c r="H3892">
        <v>56456</v>
      </c>
      <c r="I3892">
        <v>7034</v>
      </c>
      <c r="J3892">
        <v>89</v>
      </c>
      <c r="K3892">
        <v>41</v>
      </c>
      <c r="L3892" t="s">
        <v>18</v>
      </c>
      <c r="M3892">
        <v>114</v>
      </c>
      <c r="N3892">
        <f>Table1[[#This Row],[Basic Salary]]+Table1[[#This Row],[Bonus]]</f>
        <v>63490</v>
      </c>
      <c r="O3892" s="2">
        <f>Table1[[#This Row],[Bonus]]/Table1[[#This Row],[Basic Salary]]</f>
        <v>0.12459260308913137</v>
      </c>
      <c r="P3892">
        <f ca="1">DATEDIF(Table1[[#This Row],[Date of Birth]],TODAY(),"Y")</f>
        <v>15</v>
      </c>
      <c r="Q3892">
        <f ca="1">DATEDIF(Table1[[#This Row],[Joining Date]],TODAY(),"Y")</f>
        <v>10</v>
      </c>
      <c r="R3892" t="str">
        <f ca="1">IF(YEAR(Table1[[#This Row],[Joining Date]])=YEAR(TODAY()),"Yes","No")</f>
        <v>No</v>
      </c>
      <c r="S3892" t="str">
        <f ca="1">IF(Table1[[#This Row],[Experience]]&gt;5,"Yes","No")</f>
        <v>Yes</v>
      </c>
      <c r="T3892" t="str">
        <f>TEXT(Table1[[#This Row],[Joining Date]],"mmmm")</f>
        <v>June</v>
      </c>
      <c r="U3892" t="str">
        <f>TEXT(Table1[[#This Row],[Joining Date]],"yyyy")</f>
        <v>2016</v>
      </c>
      <c r="V3892" s="5">
        <f ca="1">TODAY()-Table1[[#This Row],[Joining Date]]</f>
        <v>3693</v>
      </c>
      <c r="W3892" t="str">
        <f>LEFT(Table1[[#This Row],[Employee Name]],FIND(" ",Table1[[#This Row],[Employee Name]])-1)</f>
        <v>Neha</v>
      </c>
      <c r="X3892" t="str">
        <f>RIGHT(Table1[[#This Row],[Employee Name]],LEN(Table1[[#This Row],[Employee Name]])-FIND(" ",Table1[[#This Row],[Employee Name]]))</f>
        <v>Kulkarni</v>
      </c>
      <c r="Y3892" t="str">
        <f>Table1[[#This Row],[Department]]&amp;"-"&amp;Table1[[#This Row],[Employee ID]]</f>
        <v>Finance-E03482</v>
      </c>
      <c r="Z3892" t="str">
        <f>LEFT(Table1[[#This Row],[Department]],3)</f>
        <v>Fin</v>
      </c>
      <c r="AA3892" t="str">
        <f>_xlfn.XLOOKUP(Table1[[#This Row],[Manager ID]],MANAGERS!A:A,MANAGERS!B:B)</f>
        <v>Manager_14</v>
      </c>
      <c r="AB3892" t="str" cm="1">
        <f t="array" ref="AB3892">_xlfn.XLOOKUP(Table1[[#This Row],[Manager ID]],Table2[[#All],[Manager ID]],Table2[[#All],[Department Head]])</f>
        <v>Marketing</v>
      </c>
      <c r="AC3892" s="2">
        <f>_xlfn.XLOOKUP(Table1[[#This Row],[City]],L:L,O:O)</f>
        <v>0.21356479274849693</v>
      </c>
      <c r="AD3892" t="str" cm="1">
        <f t="array" ref="AD3892">_xlfn.IFS(Table1[[#This Row],[Performance Score]]&gt;=90,"Excellent",Table1[[#This Row],[Performance Score]]&gt;=75,"Good",Table1[[#This Row],[Performance Score]]&gt;=60,"Average",Table1[[#This Row],[Performance Score]]&lt;=60,"Need Improvement")</f>
        <v>Need Improvement</v>
      </c>
      <c r="AE3892" t="str">
        <f>IF(AND(Table1[[#This Row],[Attendance %]]&gt;=80,(Table1[[#This Row],[Performance Score]]&gt;=80)),"Eligible","Not Eligible")</f>
        <v>Not Eligible</v>
      </c>
      <c r="AF3892" t="str">
        <f>IF(Table1[[#This Row],[Performance Score]]&gt;=80,"High Performer","Low Performer")</f>
        <v>Low Performer</v>
      </c>
      <c r="AG3892" t="str" cm="1">
        <f t="array" aca="1" ref="AG3892" ca="1">_xlfn.IFS(Table1[[#This Row],[Experience]]&lt;=3,"Junior",Table1[[#This Row],[Experience]]&lt;=7,"Mid Level",Table1[[#This Row],[Experience]]&gt;=7,"Senior")</f>
        <v>Senior</v>
      </c>
      <c r="AH3892" t="str">
        <f>IF(Table1[[#This Row],[Attendance %]]&gt;75,"OK","Below 75")</f>
        <v>OK</v>
      </c>
      <c r="AI3892" t="b">
        <f>ISBLANK(Table1[[#This Row],[Employee ID]])</f>
        <v>0</v>
      </c>
      <c r="AJ3892" t="b">
        <f>ISNUMBER(Table1[[#This Row],[Total Salary  ]])</f>
        <v>1</v>
      </c>
      <c r="AK3892" t="str">
        <f>IFERROR(_xlfn.XLOOKUP(Table1[[#This Row],[Manager ID]],MANAGERS!A:A,MANAGERS!B:B),"Not Found")</f>
        <v>Manager_14</v>
      </c>
    </row>
    <row r="3893" spans="1:37" x14ac:dyDescent="0.2">
      <c r="A3893" t="s">
        <v>3679</v>
      </c>
      <c r="B3893" t="s">
        <v>77</v>
      </c>
      <c r="C3893" t="s">
        <v>21</v>
      </c>
      <c r="D3893" t="s">
        <v>33</v>
      </c>
      <c r="E3893" t="s">
        <v>26</v>
      </c>
      <c r="F3893" s="1">
        <v>42912</v>
      </c>
      <c r="G3893" s="1">
        <v>40409</v>
      </c>
      <c r="H3893">
        <v>46986</v>
      </c>
      <c r="I3893">
        <v>16499</v>
      </c>
      <c r="J3893">
        <v>84</v>
      </c>
      <c r="K3893">
        <v>82</v>
      </c>
      <c r="L3893" t="s">
        <v>34</v>
      </c>
      <c r="M3893">
        <v>115</v>
      </c>
      <c r="N3893">
        <f>Table1[[#This Row],[Basic Salary]]+Table1[[#This Row],[Bonus]]</f>
        <v>63485</v>
      </c>
      <c r="O3893" s="2">
        <f>Table1[[#This Row],[Bonus]]/Table1[[#This Row],[Basic Salary]]</f>
        <v>0.35114715021495763</v>
      </c>
      <c r="P3893">
        <f ca="1">DATEDIF(Table1[[#This Row],[Date of Birth]],TODAY(),"Y")</f>
        <v>15</v>
      </c>
      <c r="Q3893">
        <f ca="1">DATEDIF(Table1[[#This Row],[Joining Date]],TODAY(),"Y")</f>
        <v>9</v>
      </c>
      <c r="R3893" t="str">
        <f ca="1">IF(YEAR(Table1[[#This Row],[Joining Date]])=YEAR(TODAY()),"Yes","No")</f>
        <v>No</v>
      </c>
      <c r="S3893" t="str">
        <f ca="1">IF(Table1[[#This Row],[Experience]]&gt;5,"Yes","No")</f>
        <v>Yes</v>
      </c>
      <c r="T3893" t="str">
        <f>TEXT(Table1[[#This Row],[Joining Date]],"mmmm")</f>
        <v>June</v>
      </c>
      <c r="U3893" t="str">
        <f>TEXT(Table1[[#This Row],[Joining Date]],"yyyy")</f>
        <v>2017</v>
      </c>
      <c r="V3893" s="5">
        <f ca="1">TODAY()-Table1[[#This Row],[Joining Date]]</f>
        <v>3327</v>
      </c>
      <c r="W3893" t="str">
        <f>LEFT(Table1[[#This Row],[Employee Name]],FIND(" ",Table1[[#This Row],[Employee Name]])-1)</f>
        <v>Rohan</v>
      </c>
      <c r="X3893" t="str">
        <f>RIGHT(Table1[[#This Row],[Employee Name]],LEN(Table1[[#This Row],[Employee Name]])-FIND(" ",Table1[[#This Row],[Employee Name]]))</f>
        <v>Gupta</v>
      </c>
      <c r="Y3893" t="str">
        <f>Table1[[#This Row],[Department]]&amp;"-"&amp;Table1[[#This Row],[Employee ID]]</f>
        <v>Marketing-E03623</v>
      </c>
      <c r="Z3893" t="str">
        <f>LEFT(Table1[[#This Row],[Department]],3)</f>
        <v>Mar</v>
      </c>
      <c r="AA3893" t="str">
        <f>_xlfn.XLOOKUP(Table1[[#This Row],[Manager ID]],MANAGERS!A:A,MANAGERS!B:B)</f>
        <v>Manager_15</v>
      </c>
      <c r="AB3893" t="str" cm="1">
        <f t="array" ref="AB3893">_xlfn.XLOOKUP(Table1[[#This Row],[Manager ID]],Table2[[#All],[Manager ID]],Table2[[#All],[Department Head]])</f>
        <v>Support</v>
      </c>
      <c r="AC3893" s="2">
        <f>_xlfn.XLOOKUP(Table1[[#This Row],[City]],L:L,O:O)</f>
        <v>0.24030340748661314</v>
      </c>
      <c r="AD3893" t="str" cm="1">
        <f t="array" ref="AD3893">_xlfn.IFS(Table1[[#This Row],[Performance Score]]&gt;=90,"Excellent",Table1[[#This Row],[Performance Score]]&gt;=75,"Good",Table1[[#This Row],[Performance Score]]&gt;=60,"Average",Table1[[#This Row],[Performance Score]]&lt;=60,"Need Improvement")</f>
        <v>Good</v>
      </c>
      <c r="AE3893" t="str">
        <f>IF(AND(Table1[[#This Row],[Attendance %]]&gt;=80,(Table1[[#This Row],[Performance Score]]&gt;=80)),"Eligible","Not Eligible")</f>
        <v>Eligible</v>
      </c>
      <c r="AF3893" t="str">
        <f>IF(Table1[[#This Row],[Performance Score]]&gt;=80,"High Performer","Low Performer")</f>
        <v>High Performer</v>
      </c>
      <c r="AG3893" t="str" cm="1">
        <f t="array" aca="1" ref="AG3893" ca="1">_xlfn.IFS(Table1[[#This Row],[Experience]]&lt;=3,"Junior",Table1[[#This Row],[Experience]]&lt;=7,"Mid Level",Table1[[#This Row],[Experience]]&gt;=7,"Senior")</f>
        <v>Senior</v>
      </c>
      <c r="AH3893" t="str">
        <f>IF(Table1[[#This Row],[Attendance %]]&gt;75,"OK","Below 75")</f>
        <v>OK</v>
      </c>
      <c r="AI3893" t="b">
        <f>ISBLANK(Table1[[#This Row],[Employee ID]])</f>
        <v>0</v>
      </c>
      <c r="AJ3893" t="b">
        <f>ISNUMBER(Table1[[#This Row],[Total Salary  ]])</f>
        <v>1</v>
      </c>
      <c r="AK3893" t="str">
        <f>IFERROR(_xlfn.XLOOKUP(Table1[[#This Row],[Manager ID]],MANAGERS!A:A,MANAGERS!B:B),"Not Found")</f>
        <v>Manager_15</v>
      </c>
    </row>
    <row r="3894" spans="1:37" x14ac:dyDescent="0.2">
      <c r="A3894" t="s">
        <v>591</v>
      </c>
      <c r="B3894" t="s">
        <v>29</v>
      </c>
      <c r="C3894" t="s">
        <v>15</v>
      </c>
      <c r="D3894" t="s">
        <v>33</v>
      </c>
      <c r="E3894" t="s">
        <v>26</v>
      </c>
      <c r="F3894" s="1">
        <v>44983</v>
      </c>
      <c r="G3894" s="1">
        <v>29355</v>
      </c>
      <c r="H3894">
        <v>55514</v>
      </c>
      <c r="I3894">
        <v>7955</v>
      </c>
      <c r="J3894">
        <v>69</v>
      </c>
      <c r="K3894">
        <v>40</v>
      </c>
      <c r="L3894" t="s">
        <v>27</v>
      </c>
      <c r="M3894">
        <v>107</v>
      </c>
      <c r="N3894">
        <f>Table1[[#This Row],[Basic Salary]]+Table1[[#This Row],[Bonus]]</f>
        <v>63469</v>
      </c>
      <c r="O3894" s="2">
        <f>Table1[[#This Row],[Bonus]]/Table1[[#This Row],[Basic Salary]]</f>
        <v>0.14329718629534893</v>
      </c>
      <c r="P3894">
        <f ca="1">DATEDIF(Table1[[#This Row],[Date of Birth]],TODAY(),"Y")</f>
        <v>46</v>
      </c>
      <c r="Q3894">
        <f ca="1">DATEDIF(Table1[[#This Row],[Joining Date]],TODAY(),"Y")</f>
        <v>3</v>
      </c>
      <c r="R3894" t="str">
        <f ca="1">IF(YEAR(Table1[[#This Row],[Joining Date]])=YEAR(TODAY()),"Yes","No")</f>
        <v>No</v>
      </c>
      <c r="S3894" t="str">
        <f ca="1">IF(Table1[[#This Row],[Experience]]&gt;5,"Yes","No")</f>
        <v>No</v>
      </c>
      <c r="T3894" t="str">
        <f>TEXT(Table1[[#This Row],[Joining Date]],"mmmm")</f>
        <v>February</v>
      </c>
      <c r="U3894" t="str">
        <f>TEXT(Table1[[#This Row],[Joining Date]],"yyyy")</f>
        <v>2023</v>
      </c>
      <c r="V3894" s="5">
        <f ca="1">TODAY()-Table1[[#This Row],[Joining Date]]</f>
        <v>1256</v>
      </c>
      <c r="W3894" t="str">
        <f>LEFT(Table1[[#This Row],[Employee Name]],FIND(" ",Table1[[#This Row],[Employee Name]])-1)</f>
        <v>Vikram</v>
      </c>
      <c r="X3894" t="str">
        <f>RIGHT(Table1[[#This Row],[Employee Name]],LEN(Table1[[#This Row],[Employee Name]])-FIND(" ",Table1[[#This Row],[Employee Name]]))</f>
        <v>Singh</v>
      </c>
      <c r="Y3894" t="str">
        <f>Table1[[#This Row],[Department]]&amp;"-"&amp;Table1[[#This Row],[Employee ID]]</f>
        <v>Marketing-E00535</v>
      </c>
      <c r="Z3894" t="str">
        <f>LEFT(Table1[[#This Row],[Department]],3)</f>
        <v>Mar</v>
      </c>
      <c r="AA3894" t="str">
        <f>_xlfn.XLOOKUP(Table1[[#This Row],[Manager ID]],MANAGERS!A:A,MANAGERS!B:B)</f>
        <v>Manager_7</v>
      </c>
      <c r="AB3894" t="str" cm="1">
        <f t="array" ref="AB3894">_xlfn.XLOOKUP(Table1[[#This Row],[Manager ID]],Table2[[#All],[Manager ID]],Table2[[#All],[Department Head]])</f>
        <v>Operations</v>
      </c>
      <c r="AC3894" s="2">
        <f>_xlfn.XLOOKUP(Table1[[#This Row],[City]],L:L,O:O)</f>
        <v>0.23674293405114402</v>
      </c>
      <c r="AD3894" t="str" cm="1">
        <f t="array" ref="AD3894">_xlfn.IFS(Table1[[#This Row],[Performance Score]]&gt;=90,"Excellent",Table1[[#This Row],[Performance Score]]&gt;=75,"Good",Table1[[#This Row],[Performance Score]]&gt;=60,"Average",Table1[[#This Row],[Performance Score]]&lt;=60,"Need Improvement")</f>
        <v>Need Improvement</v>
      </c>
      <c r="AE3894" t="str">
        <f>IF(AND(Table1[[#This Row],[Attendance %]]&gt;=80,(Table1[[#This Row],[Performance Score]]&gt;=80)),"Eligible","Not Eligible")</f>
        <v>Not Eligible</v>
      </c>
      <c r="AF3894" t="str">
        <f>IF(Table1[[#This Row],[Performance Score]]&gt;=80,"High Performer","Low Performer")</f>
        <v>Low Performer</v>
      </c>
      <c r="AG3894" t="str" cm="1">
        <f t="array" aca="1" ref="AG3894" ca="1">_xlfn.IFS(Table1[[#This Row],[Experience]]&lt;=3,"Junior",Table1[[#This Row],[Experience]]&lt;=7,"Mid Level",Table1[[#This Row],[Experience]]&gt;=7,"Senior")</f>
        <v>Junior</v>
      </c>
      <c r="AH3894" t="str">
        <f>IF(Table1[[#This Row],[Attendance %]]&gt;75,"OK","Below 75")</f>
        <v>Below 75</v>
      </c>
      <c r="AI3894" t="b">
        <f>ISBLANK(Table1[[#This Row],[Employee ID]])</f>
        <v>0</v>
      </c>
      <c r="AJ3894" t="b">
        <f>ISNUMBER(Table1[[#This Row],[Total Salary  ]])</f>
        <v>1</v>
      </c>
      <c r="AK3894" t="str">
        <f>IFERROR(_xlfn.XLOOKUP(Table1[[#This Row],[Manager ID]],MANAGERS!A:A,MANAGERS!B:B),"Not Found")</f>
        <v>Manager_7</v>
      </c>
    </row>
    <row r="3895" spans="1:37" x14ac:dyDescent="0.2">
      <c r="A3895" t="s">
        <v>38</v>
      </c>
      <c r="B3895" t="s">
        <v>39</v>
      </c>
      <c r="C3895" t="s">
        <v>21</v>
      </c>
      <c r="D3895" t="s">
        <v>40</v>
      </c>
      <c r="E3895" t="s">
        <v>17</v>
      </c>
      <c r="F3895" s="1">
        <v>45421</v>
      </c>
      <c r="G3895" s="1">
        <v>35198</v>
      </c>
      <c r="H3895">
        <v>46319</v>
      </c>
      <c r="I3895">
        <v>17130</v>
      </c>
      <c r="J3895">
        <v>82</v>
      </c>
      <c r="K3895">
        <v>53</v>
      </c>
      <c r="L3895" t="s">
        <v>18</v>
      </c>
      <c r="M3895">
        <v>109</v>
      </c>
      <c r="N3895">
        <f>Table1[[#This Row],[Basic Salary]]+Table1[[#This Row],[Bonus]]</f>
        <v>63449</v>
      </c>
      <c r="O3895" s="2">
        <f>Table1[[#This Row],[Bonus]]/Table1[[#This Row],[Basic Salary]]</f>
        <v>0.36982663701720675</v>
      </c>
      <c r="P3895">
        <f ca="1">DATEDIF(Table1[[#This Row],[Date of Birth]],TODAY(),"Y")</f>
        <v>30</v>
      </c>
      <c r="Q3895">
        <f ca="1">DATEDIF(Table1[[#This Row],[Joining Date]],TODAY(),"Y")</f>
        <v>2</v>
      </c>
      <c r="R3895" t="str">
        <f ca="1">IF(YEAR(Table1[[#This Row],[Joining Date]])=YEAR(TODAY()),"Yes","No")</f>
        <v>No</v>
      </c>
      <c r="S3895" t="str">
        <f ca="1">IF(Table1[[#This Row],[Experience]]&gt;5,"Yes","No")</f>
        <v>No</v>
      </c>
      <c r="T3895" t="str">
        <f>TEXT(Table1[[#This Row],[Joining Date]],"mmmm")</f>
        <v>May</v>
      </c>
      <c r="U3895" t="str">
        <f>TEXT(Table1[[#This Row],[Joining Date]],"yyyy")</f>
        <v>2024</v>
      </c>
      <c r="V3895" s="5">
        <f ca="1">TODAY()-Table1[[#This Row],[Joining Date]]</f>
        <v>818</v>
      </c>
      <c r="W3895" t="str">
        <f>LEFT(Table1[[#This Row],[Employee Name]],FIND(" ",Table1[[#This Row],[Employee Name]])-1)</f>
        <v>Karan</v>
      </c>
      <c r="X3895" t="str">
        <f>RIGHT(Table1[[#This Row],[Employee Name]],LEN(Table1[[#This Row],[Employee Name]])-FIND(" ",Table1[[#This Row],[Employee Name]]))</f>
        <v>Malhotra</v>
      </c>
      <c r="Y3895" t="str">
        <f>Table1[[#This Row],[Department]]&amp;"-"&amp;Table1[[#This Row],[Employee ID]]</f>
        <v>IT-E00007</v>
      </c>
      <c r="Z3895" t="str">
        <f>LEFT(Table1[[#This Row],[Department]],3)</f>
        <v>IT</v>
      </c>
      <c r="AA3895" t="str">
        <f>_xlfn.XLOOKUP(Table1[[#This Row],[Manager ID]],MANAGERS!A:A,MANAGERS!B:B)</f>
        <v>Manager_9</v>
      </c>
      <c r="AB3895" t="str" cm="1">
        <f t="array" ref="AB3895">_xlfn.XLOOKUP(Table1[[#This Row],[Manager ID]],Table2[[#All],[Manager ID]],Table2[[#All],[Department Head]])</f>
        <v>Sales</v>
      </c>
      <c r="AC3895" s="2">
        <f>_xlfn.XLOOKUP(Table1[[#This Row],[City]],L:L,O:O)</f>
        <v>0.21356479274849693</v>
      </c>
      <c r="AD3895" t="str" cm="1">
        <f t="array" ref="AD3895">_xlfn.IFS(Table1[[#This Row],[Performance Score]]&gt;=90,"Excellent",Table1[[#This Row],[Performance Score]]&gt;=75,"Good",Table1[[#This Row],[Performance Score]]&gt;=60,"Average",Table1[[#This Row],[Performance Score]]&lt;=60,"Need Improvement")</f>
        <v>Need Improvement</v>
      </c>
      <c r="AE3895" t="str">
        <f>IF(AND(Table1[[#This Row],[Attendance %]]&gt;=80,(Table1[[#This Row],[Performance Score]]&gt;=80)),"Eligible","Not Eligible")</f>
        <v>Not Eligible</v>
      </c>
      <c r="AF3895" t="str">
        <f>IF(Table1[[#This Row],[Performance Score]]&gt;=80,"High Performer","Low Performer")</f>
        <v>Low Performer</v>
      </c>
      <c r="AG3895" t="str" cm="1">
        <f t="array" aca="1" ref="AG3895" ca="1">_xlfn.IFS(Table1[[#This Row],[Experience]]&lt;=3,"Junior",Table1[[#This Row],[Experience]]&lt;=7,"Mid Level",Table1[[#This Row],[Experience]]&gt;=7,"Senior")</f>
        <v>Junior</v>
      </c>
      <c r="AH3895" t="str">
        <f>IF(Table1[[#This Row],[Attendance %]]&gt;75,"OK","Below 75")</f>
        <v>OK</v>
      </c>
      <c r="AI3895" t="b">
        <f>ISBLANK(Table1[[#This Row],[Employee ID]])</f>
        <v>0</v>
      </c>
      <c r="AJ3895" t="b">
        <f>ISNUMBER(Table1[[#This Row],[Total Salary  ]])</f>
        <v>1</v>
      </c>
      <c r="AK3895" t="str">
        <f>IFERROR(_xlfn.XLOOKUP(Table1[[#This Row],[Manager ID]],MANAGERS!A:A,MANAGERS!B:B),"Not Found")</f>
        <v>Manager_9</v>
      </c>
    </row>
    <row r="3896" spans="1:37" x14ac:dyDescent="0.2">
      <c r="A3896" t="s">
        <v>2552</v>
      </c>
      <c r="B3896" t="s">
        <v>42</v>
      </c>
      <c r="C3896" t="s">
        <v>15</v>
      </c>
      <c r="D3896" t="s">
        <v>46</v>
      </c>
      <c r="E3896" t="s">
        <v>65</v>
      </c>
      <c r="F3896" s="1">
        <v>44762</v>
      </c>
      <c r="G3896" s="1">
        <v>31044</v>
      </c>
      <c r="H3896">
        <v>51946</v>
      </c>
      <c r="I3896">
        <v>11495</v>
      </c>
      <c r="J3896">
        <v>86</v>
      </c>
      <c r="K3896">
        <v>47</v>
      </c>
      <c r="L3896" t="s">
        <v>53</v>
      </c>
      <c r="M3896">
        <v>120</v>
      </c>
      <c r="N3896">
        <f>Table1[[#This Row],[Basic Salary]]+Table1[[#This Row],[Bonus]]</f>
        <v>63441</v>
      </c>
      <c r="O3896" s="2">
        <f>Table1[[#This Row],[Bonus]]/Table1[[#This Row],[Basic Salary]]</f>
        <v>0.22128749085588881</v>
      </c>
      <c r="P3896">
        <f ca="1">DATEDIF(Table1[[#This Row],[Date of Birth]],TODAY(),"Y")</f>
        <v>41</v>
      </c>
      <c r="Q3896">
        <f ca="1">DATEDIF(Table1[[#This Row],[Joining Date]],TODAY(),"Y")</f>
        <v>4</v>
      </c>
      <c r="R3896" t="str">
        <f ca="1">IF(YEAR(Table1[[#This Row],[Joining Date]])=YEAR(TODAY()),"Yes","No")</f>
        <v>No</v>
      </c>
      <c r="S3896" t="str">
        <f ca="1">IF(Table1[[#This Row],[Experience]]&gt;5,"Yes","No")</f>
        <v>No</v>
      </c>
      <c r="T3896" t="str">
        <f>TEXT(Table1[[#This Row],[Joining Date]],"mmmm")</f>
        <v>July</v>
      </c>
      <c r="U3896" t="str">
        <f>TEXT(Table1[[#This Row],[Joining Date]],"yyyy")</f>
        <v>2022</v>
      </c>
      <c r="V3896" s="5">
        <f ca="1">TODAY()-Table1[[#This Row],[Joining Date]]</f>
        <v>1477</v>
      </c>
      <c r="W3896" t="str">
        <f>LEFT(Table1[[#This Row],[Employee Name]],FIND(" ",Table1[[#This Row],[Employee Name]])-1)</f>
        <v>Krishna</v>
      </c>
      <c r="X3896" t="str">
        <f>RIGHT(Table1[[#This Row],[Employee Name]],LEN(Table1[[#This Row],[Employee Name]])-FIND(" ",Table1[[#This Row],[Employee Name]]))</f>
        <v>Chaitanya</v>
      </c>
      <c r="Y3896" t="str">
        <f>Table1[[#This Row],[Department]]&amp;"-"&amp;Table1[[#This Row],[Employee ID]]</f>
        <v>Support-E02496</v>
      </c>
      <c r="Z3896" t="str">
        <f>LEFT(Table1[[#This Row],[Department]],3)</f>
        <v>Sup</v>
      </c>
      <c r="AA3896" t="str">
        <f>_xlfn.XLOOKUP(Table1[[#This Row],[Manager ID]],MANAGERS!A:A,MANAGERS!B:B)</f>
        <v>Manager_20</v>
      </c>
      <c r="AB3896" t="str" cm="1">
        <f t="array" ref="AB3896">_xlfn.XLOOKUP(Table1[[#This Row],[Manager ID]],Table2[[#All],[Manager ID]],Table2[[#All],[Department Head]])</f>
        <v>Operations</v>
      </c>
      <c r="AC3896" s="2">
        <f>_xlfn.XLOOKUP(Table1[[#This Row],[City]],L:L,O:O)</f>
        <v>0.23685887225230964</v>
      </c>
      <c r="AD3896" t="str" cm="1">
        <f t="array" ref="AD3896">_xlfn.IFS(Table1[[#This Row],[Performance Score]]&gt;=90,"Excellent",Table1[[#This Row],[Performance Score]]&gt;=75,"Good",Table1[[#This Row],[Performance Score]]&gt;=60,"Average",Table1[[#This Row],[Performance Score]]&lt;=60,"Need Improvement")</f>
        <v>Need Improvement</v>
      </c>
      <c r="AE3896" t="str">
        <f>IF(AND(Table1[[#This Row],[Attendance %]]&gt;=80,(Table1[[#This Row],[Performance Score]]&gt;=80)),"Eligible","Not Eligible")</f>
        <v>Not Eligible</v>
      </c>
      <c r="AF3896" t="str">
        <f>IF(Table1[[#This Row],[Performance Score]]&gt;=80,"High Performer","Low Performer")</f>
        <v>Low Performer</v>
      </c>
      <c r="AG3896" t="str" cm="1">
        <f t="array" aca="1" ref="AG3896" ca="1">_xlfn.IFS(Table1[[#This Row],[Experience]]&lt;=3,"Junior",Table1[[#This Row],[Experience]]&lt;=7,"Mid Level",Table1[[#This Row],[Experience]]&gt;=7,"Senior")</f>
        <v>Mid Level</v>
      </c>
      <c r="AH3896" t="str">
        <f>IF(Table1[[#This Row],[Attendance %]]&gt;75,"OK","Below 75")</f>
        <v>OK</v>
      </c>
      <c r="AI3896" t="b">
        <f>ISBLANK(Table1[[#This Row],[Employee ID]])</f>
        <v>0</v>
      </c>
      <c r="AJ3896" t="b">
        <f>ISNUMBER(Table1[[#This Row],[Total Salary  ]])</f>
        <v>1</v>
      </c>
      <c r="AK3896" t="str">
        <f>IFERROR(_xlfn.XLOOKUP(Table1[[#This Row],[Manager ID]],MANAGERS!A:A,MANAGERS!B:B),"Not Found")</f>
        <v>Manager_20</v>
      </c>
    </row>
    <row r="3897" spans="1:37" x14ac:dyDescent="0.2">
      <c r="A3897" t="s">
        <v>2154</v>
      </c>
      <c r="B3897" t="s">
        <v>71</v>
      </c>
      <c r="C3897" t="s">
        <v>15</v>
      </c>
      <c r="D3897" t="s">
        <v>16</v>
      </c>
      <c r="E3897" t="s">
        <v>30</v>
      </c>
      <c r="F3897" s="1">
        <v>45719</v>
      </c>
      <c r="G3897" s="1">
        <v>37813</v>
      </c>
      <c r="H3897">
        <v>41317</v>
      </c>
      <c r="I3897">
        <v>22113</v>
      </c>
      <c r="J3897">
        <v>96</v>
      </c>
      <c r="K3897">
        <v>98</v>
      </c>
      <c r="L3897" t="s">
        <v>27</v>
      </c>
      <c r="M3897">
        <v>101</v>
      </c>
      <c r="N3897">
        <f>Table1[[#This Row],[Basic Salary]]+Table1[[#This Row],[Bonus]]</f>
        <v>63430</v>
      </c>
      <c r="O3897" s="2">
        <f>Table1[[#This Row],[Bonus]]/Table1[[#This Row],[Basic Salary]]</f>
        <v>0.53520342716073288</v>
      </c>
      <c r="P3897">
        <f ca="1">DATEDIF(Table1[[#This Row],[Date of Birth]],TODAY(),"Y")</f>
        <v>23</v>
      </c>
      <c r="Q3897">
        <f ca="1">DATEDIF(Table1[[#This Row],[Joining Date]],TODAY(),"Y")</f>
        <v>1</v>
      </c>
      <c r="R3897" t="str">
        <f ca="1">IF(YEAR(Table1[[#This Row],[Joining Date]])=YEAR(TODAY()),"Yes","No")</f>
        <v>No</v>
      </c>
      <c r="S3897" t="str">
        <f ca="1">IF(Table1[[#This Row],[Experience]]&gt;5,"Yes","No")</f>
        <v>No</v>
      </c>
      <c r="T3897" t="str">
        <f>TEXT(Table1[[#This Row],[Joining Date]],"mmmm")</f>
        <v>March</v>
      </c>
      <c r="U3897" t="str">
        <f>TEXT(Table1[[#This Row],[Joining Date]],"yyyy")</f>
        <v>2025</v>
      </c>
      <c r="V3897" s="5">
        <f ca="1">TODAY()-Table1[[#This Row],[Joining Date]]</f>
        <v>520</v>
      </c>
      <c r="W3897" t="str">
        <f>LEFT(Table1[[#This Row],[Employee Name]],FIND(" ",Table1[[#This Row],[Employee Name]])-1)</f>
        <v>Sneha</v>
      </c>
      <c r="X3897" t="str">
        <f>RIGHT(Table1[[#This Row],[Employee Name]],LEN(Table1[[#This Row],[Employee Name]])-FIND(" ",Table1[[#This Row],[Employee Name]]))</f>
        <v>Iyer</v>
      </c>
      <c r="Y3897" t="str">
        <f>Table1[[#This Row],[Department]]&amp;"-"&amp;Table1[[#This Row],[Employee ID]]</f>
        <v>HR-E02098</v>
      </c>
      <c r="Z3897" t="str">
        <f>LEFT(Table1[[#This Row],[Department]],3)</f>
        <v>HR</v>
      </c>
      <c r="AA3897" t="str">
        <f>_xlfn.XLOOKUP(Table1[[#This Row],[Manager ID]],MANAGERS!A:A,MANAGERS!B:B)</f>
        <v>Manager_1</v>
      </c>
      <c r="AB3897" t="str" cm="1">
        <f t="array" ref="AB3897">_xlfn.XLOOKUP(Table1[[#This Row],[Manager ID]],Table2[[#All],[Manager ID]],Table2[[#All],[Department Head]])</f>
        <v>Support</v>
      </c>
      <c r="AC3897" s="2">
        <f>_xlfn.XLOOKUP(Table1[[#This Row],[City]],L:L,O:O)</f>
        <v>0.23674293405114402</v>
      </c>
      <c r="AD3897" t="str" cm="1">
        <f t="array" ref="AD3897">_xlfn.IFS(Table1[[#This Row],[Performance Score]]&gt;=90,"Excellent",Table1[[#This Row],[Performance Score]]&gt;=75,"Good",Table1[[#This Row],[Performance Score]]&gt;=60,"Average",Table1[[#This Row],[Performance Score]]&lt;=60,"Need Improvement")</f>
        <v>Excellent</v>
      </c>
      <c r="AE3897" t="str">
        <f>IF(AND(Table1[[#This Row],[Attendance %]]&gt;=80,(Table1[[#This Row],[Performance Score]]&gt;=80)),"Eligible","Not Eligible")</f>
        <v>Eligible</v>
      </c>
      <c r="AF3897" t="str">
        <f>IF(Table1[[#This Row],[Performance Score]]&gt;=80,"High Performer","Low Performer")</f>
        <v>High Performer</v>
      </c>
      <c r="AG3897" t="str" cm="1">
        <f t="array" aca="1" ref="AG3897" ca="1">_xlfn.IFS(Table1[[#This Row],[Experience]]&lt;=3,"Junior",Table1[[#This Row],[Experience]]&lt;=7,"Mid Level",Table1[[#This Row],[Experience]]&gt;=7,"Senior")</f>
        <v>Junior</v>
      </c>
      <c r="AH3897" t="str">
        <f>IF(Table1[[#This Row],[Attendance %]]&gt;75,"OK","Below 75")</f>
        <v>OK</v>
      </c>
      <c r="AI3897" t="b">
        <f>ISBLANK(Table1[[#This Row],[Employee ID]])</f>
        <v>0</v>
      </c>
      <c r="AJ3897" t="b">
        <f>ISNUMBER(Table1[[#This Row],[Total Salary  ]])</f>
        <v>1</v>
      </c>
      <c r="AK3897" t="str">
        <f>IFERROR(_xlfn.XLOOKUP(Table1[[#This Row],[Manager ID]],MANAGERS!A:A,MANAGERS!B:B),"Not Found")</f>
        <v>Manager_1</v>
      </c>
    </row>
    <row r="3898" spans="1:37" x14ac:dyDescent="0.2">
      <c r="A3898" t="s">
        <v>3297</v>
      </c>
      <c r="B3898" t="s">
        <v>85</v>
      </c>
      <c r="C3898" t="s">
        <v>21</v>
      </c>
      <c r="D3898" t="s">
        <v>46</v>
      </c>
      <c r="E3898" t="s">
        <v>65</v>
      </c>
      <c r="F3898" s="1">
        <v>44392</v>
      </c>
      <c r="G3898" s="1">
        <v>35971</v>
      </c>
      <c r="H3898">
        <v>45768</v>
      </c>
      <c r="I3898">
        <v>17631</v>
      </c>
      <c r="J3898">
        <v>68</v>
      </c>
      <c r="K3898">
        <v>62</v>
      </c>
      <c r="L3898" t="s">
        <v>23</v>
      </c>
      <c r="M3898">
        <v>103</v>
      </c>
      <c r="N3898">
        <f>Table1[[#This Row],[Basic Salary]]+Table1[[#This Row],[Bonus]]</f>
        <v>63399</v>
      </c>
      <c r="O3898" s="2">
        <f>Table1[[#This Row],[Bonus]]/Table1[[#This Row],[Basic Salary]]</f>
        <v>0.38522548505506032</v>
      </c>
      <c r="P3898">
        <f ca="1">DATEDIF(Table1[[#This Row],[Date of Birth]],TODAY(),"Y")</f>
        <v>28</v>
      </c>
      <c r="Q3898">
        <f ca="1">DATEDIF(Table1[[#This Row],[Joining Date]],TODAY(),"Y")</f>
        <v>5</v>
      </c>
      <c r="R3898" t="str">
        <f ca="1">IF(YEAR(Table1[[#This Row],[Joining Date]])=YEAR(TODAY()),"Yes","No")</f>
        <v>No</v>
      </c>
      <c r="S3898" t="str">
        <f ca="1">IF(Table1[[#This Row],[Experience]]&gt;5,"Yes","No")</f>
        <v>No</v>
      </c>
      <c r="T3898" t="str">
        <f>TEXT(Table1[[#This Row],[Joining Date]],"mmmm")</f>
        <v>July</v>
      </c>
      <c r="U3898" t="str">
        <f>TEXT(Table1[[#This Row],[Joining Date]],"yyyy")</f>
        <v>2021</v>
      </c>
      <c r="V3898" s="5">
        <f ca="1">TODAY()-Table1[[#This Row],[Joining Date]]</f>
        <v>1847</v>
      </c>
      <c r="W3898" t="str">
        <f>LEFT(Table1[[#This Row],[Employee Name]],FIND(" ",Table1[[#This Row],[Employee Name]])-1)</f>
        <v>Pooja</v>
      </c>
      <c r="X3898" t="str">
        <f>RIGHT(Table1[[#This Row],[Employee Name]],LEN(Table1[[#This Row],[Employee Name]])-FIND(" ",Table1[[#This Row],[Employee Name]]))</f>
        <v>Das</v>
      </c>
      <c r="Y3898" t="str">
        <f>Table1[[#This Row],[Department]]&amp;"-"&amp;Table1[[#This Row],[Employee ID]]</f>
        <v>Support-E03241</v>
      </c>
      <c r="Z3898" t="str">
        <f>LEFT(Table1[[#This Row],[Department]],3)</f>
        <v>Sup</v>
      </c>
      <c r="AA3898" t="str">
        <f>_xlfn.XLOOKUP(Table1[[#This Row],[Manager ID]],MANAGERS!A:A,MANAGERS!B:B)</f>
        <v>Manager_3</v>
      </c>
      <c r="AB3898" t="str" cm="1">
        <f t="array" ref="AB3898">_xlfn.XLOOKUP(Table1[[#This Row],[Manager ID]],Table2[[#All],[Manager ID]],Table2[[#All],[Department Head]])</f>
        <v>IT</v>
      </c>
      <c r="AC3898" s="2">
        <f>_xlfn.XLOOKUP(Table1[[#This Row],[City]],L:L,O:O)</f>
        <v>0.23486488519629886</v>
      </c>
      <c r="AD3898" t="str" cm="1">
        <f t="array" ref="AD3898">_xlfn.IFS(Table1[[#This Row],[Performance Score]]&gt;=90,"Excellent",Table1[[#This Row],[Performance Score]]&gt;=75,"Good",Table1[[#This Row],[Performance Score]]&gt;=60,"Average",Table1[[#This Row],[Performance Score]]&lt;=60,"Need Improvement")</f>
        <v>Average</v>
      </c>
      <c r="AE3898" t="str">
        <f>IF(AND(Table1[[#This Row],[Attendance %]]&gt;=80,(Table1[[#This Row],[Performance Score]]&gt;=80)),"Eligible","Not Eligible")</f>
        <v>Not Eligible</v>
      </c>
      <c r="AF3898" t="str">
        <f>IF(Table1[[#This Row],[Performance Score]]&gt;=80,"High Performer","Low Performer")</f>
        <v>Low Performer</v>
      </c>
      <c r="AG3898" t="str" cm="1">
        <f t="array" aca="1" ref="AG3898" ca="1">_xlfn.IFS(Table1[[#This Row],[Experience]]&lt;=3,"Junior",Table1[[#This Row],[Experience]]&lt;=7,"Mid Level",Table1[[#This Row],[Experience]]&gt;=7,"Senior")</f>
        <v>Mid Level</v>
      </c>
      <c r="AH3898" t="str">
        <f>IF(Table1[[#This Row],[Attendance %]]&gt;75,"OK","Below 75")</f>
        <v>Below 75</v>
      </c>
      <c r="AI3898" t="b">
        <f>ISBLANK(Table1[[#This Row],[Employee ID]])</f>
        <v>0</v>
      </c>
      <c r="AJ3898" t="b">
        <f>ISNUMBER(Table1[[#This Row],[Total Salary  ]])</f>
        <v>1</v>
      </c>
      <c r="AK3898" t="str">
        <f>IFERROR(_xlfn.XLOOKUP(Table1[[#This Row],[Manager ID]],MANAGERS!A:A,MANAGERS!B:B),"Not Found")</f>
        <v>Manager_3</v>
      </c>
    </row>
    <row r="3899" spans="1:37" x14ac:dyDescent="0.2">
      <c r="A3899" t="s">
        <v>655</v>
      </c>
      <c r="B3899" t="s">
        <v>95</v>
      </c>
      <c r="C3899" t="s">
        <v>15</v>
      </c>
      <c r="D3899" t="s">
        <v>40</v>
      </c>
      <c r="E3899" t="s">
        <v>51</v>
      </c>
      <c r="F3899" s="1">
        <v>43563</v>
      </c>
      <c r="G3899" s="1">
        <v>29940</v>
      </c>
      <c r="H3899">
        <v>47398</v>
      </c>
      <c r="I3899">
        <v>15983</v>
      </c>
      <c r="J3899">
        <v>96</v>
      </c>
      <c r="K3899">
        <v>95</v>
      </c>
      <c r="L3899" t="s">
        <v>18</v>
      </c>
      <c r="M3899">
        <v>105</v>
      </c>
      <c r="N3899">
        <f>Table1[[#This Row],[Basic Salary]]+Table1[[#This Row],[Bonus]]</f>
        <v>63381</v>
      </c>
      <c r="O3899" s="2">
        <f>Table1[[#This Row],[Bonus]]/Table1[[#This Row],[Basic Salary]]</f>
        <v>0.33720832102620363</v>
      </c>
      <c r="P3899">
        <f ca="1">DATEDIF(Table1[[#This Row],[Date of Birth]],TODAY(),"Y")</f>
        <v>44</v>
      </c>
      <c r="Q3899">
        <f ca="1">DATEDIF(Table1[[#This Row],[Joining Date]],TODAY(),"Y")</f>
        <v>7</v>
      </c>
      <c r="R3899" t="str">
        <f ca="1">IF(YEAR(Table1[[#This Row],[Joining Date]])=YEAR(TODAY()),"Yes","No")</f>
        <v>No</v>
      </c>
      <c r="S3899" t="str">
        <f ca="1">IF(Table1[[#This Row],[Experience]]&gt;5,"Yes","No")</f>
        <v>Yes</v>
      </c>
      <c r="T3899" t="str">
        <f>TEXT(Table1[[#This Row],[Joining Date]],"mmmm")</f>
        <v>April</v>
      </c>
      <c r="U3899" t="str">
        <f>TEXT(Table1[[#This Row],[Joining Date]],"yyyy")</f>
        <v>2019</v>
      </c>
      <c r="V3899" s="5">
        <f ca="1">TODAY()-Table1[[#This Row],[Joining Date]]</f>
        <v>2676</v>
      </c>
      <c r="W3899" t="str">
        <f>LEFT(Table1[[#This Row],[Employee Name]],FIND(" ",Table1[[#This Row],[Employee Name]])-1)</f>
        <v>Ajay</v>
      </c>
      <c r="X3899" t="str">
        <f>RIGHT(Table1[[#This Row],[Employee Name]],LEN(Table1[[#This Row],[Employee Name]])-FIND(" ",Table1[[#This Row],[Employee Name]]))</f>
        <v>Singh</v>
      </c>
      <c r="Y3899" t="str">
        <f>Table1[[#This Row],[Department]]&amp;"-"&amp;Table1[[#This Row],[Employee ID]]</f>
        <v>IT-E00599</v>
      </c>
      <c r="Z3899" t="str">
        <f>LEFT(Table1[[#This Row],[Department]],3)</f>
        <v>IT</v>
      </c>
      <c r="AA3899" t="str">
        <f>_xlfn.XLOOKUP(Table1[[#This Row],[Manager ID]],MANAGERS!A:A,MANAGERS!B:B)</f>
        <v>Manager_5</v>
      </c>
      <c r="AB3899" t="str" cm="1">
        <f t="array" ref="AB3899">_xlfn.XLOOKUP(Table1[[#This Row],[Manager ID]],Table2[[#All],[Manager ID]],Table2[[#All],[Department Head]])</f>
        <v>Sales</v>
      </c>
      <c r="AC3899" s="2">
        <f>_xlfn.XLOOKUP(Table1[[#This Row],[City]],L:L,O:O)</f>
        <v>0.21356479274849693</v>
      </c>
      <c r="AD3899" t="str" cm="1">
        <f t="array" ref="AD3899">_xlfn.IFS(Table1[[#This Row],[Performance Score]]&gt;=90,"Excellent",Table1[[#This Row],[Performance Score]]&gt;=75,"Good",Table1[[#This Row],[Performance Score]]&gt;=60,"Average",Table1[[#This Row],[Performance Score]]&lt;=60,"Need Improvement")</f>
        <v>Excellent</v>
      </c>
      <c r="AE3899" t="str">
        <f>IF(AND(Table1[[#This Row],[Attendance %]]&gt;=80,(Table1[[#This Row],[Performance Score]]&gt;=80)),"Eligible","Not Eligible")</f>
        <v>Eligible</v>
      </c>
      <c r="AF3899" t="str">
        <f>IF(Table1[[#This Row],[Performance Score]]&gt;=80,"High Performer","Low Performer")</f>
        <v>High Performer</v>
      </c>
      <c r="AG3899" t="str" cm="1">
        <f t="array" aca="1" ref="AG3899" ca="1">_xlfn.IFS(Table1[[#This Row],[Experience]]&lt;=3,"Junior",Table1[[#This Row],[Experience]]&lt;=7,"Mid Level",Table1[[#This Row],[Experience]]&gt;=7,"Senior")</f>
        <v>Mid Level</v>
      </c>
      <c r="AH3899" t="str">
        <f>IF(Table1[[#This Row],[Attendance %]]&gt;75,"OK","Below 75")</f>
        <v>OK</v>
      </c>
      <c r="AI3899" t="b">
        <f>ISBLANK(Table1[[#This Row],[Employee ID]])</f>
        <v>0</v>
      </c>
      <c r="AJ3899" t="b">
        <f>ISNUMBER(Table1[[#This Row],[Total Salary  ]])</f>
        <v>1</v>
      </c>
      <c r="AK3899" t="str">
        <f>IFERROR(_xlfn.XLOOKUP(Table1[[#This Row],[Manager ID]],MANAGERS!A:A,MANAGERS!B:B),"Not Found")</f>
        <v>Manager_5</v>
      </c>
    </row>
    <row r="3900" spans="1:37" x14ac:dyDescent="0.2">
      <c r="A3900" t="s">
        <v>2465</v>
      </c>
      <c r="B3900" t="s">
        <v>50</v>
      </c>
      <c r="C3900" t="s">
        <v>21</v>
      </c>
      <c r="D3900" t="s">
        <v>43</v>
      </c>
      <c r="E3900" t="s">
        <v>17</v>
      </c>
      <c r="F3900" s="1">
        <v>42019</v>
      </c>
      <c r="G3900" s="1">
        <v>36948</v>
      </c>
      <c r="H3900">
        <v>43035</v>
      </c>
      <c r="I3900">
        <v>20334</v>
      </c>
      <c r="J3900">
        <v>98</v>
      </c>
      <c r="K3900">
        <v>88</v>
      </c>
      <c r="L3900" t="s">
        <v>53</v>
      </c>
      <c r="M3900">
        <v>108</v>
      </c>
      <c r="N3900">
        <f>Table1[[#This Row],[Basic Salary]]+Table1[[#This Row],[Bonus]]</f>
        <v>63369</v>
      </c>
      <c r="O3900" s="2">
        <f>Table1[[#This Row],[Bonus]]/Table1[[#This Row],[Basic Salary]]</f>
        <v>0.4724991286162426</v>
      </c>
      <c r="P3900">
        <f ca="1">DATEDIF(Table1[[#This Row],[Date of Birth]],TODAY(),"Y")</f>
        <v>25</v>
      </c>
      <c r="Q3900">
        <f ca="1">DATEDIF(Table1[[#This Row],[Joining Date]],TODAY(),"Y")</f>
        <v>11</v>
      </c>
      <c r="R3900" t="str">
        <f ca="1">IF(YEAR(Table1[[#This Row],[Joining Date]])=YEAR(TODAY()),"Yes","No")</f>
        <v>No</v>
      </c>
      <c r="S3900" t="str">
        <f ca="1">IF(Table1[[#This Row],[Experience]]&gt;5,"Yes","No")</f>
        <v>Yes</v>
      </c>
      <c r="T3900" t="str">
        <f>TEXT(Table1[[#This Row],[Joining Date]],"mmmm")</f>
        <v>January</v>
      </c>
      <c r="U3900" t="str">
        <f>TEXT(Table1[[#This Row],[Joining Date]],"yyyy")</f>
        <v>2015</v>
      </c>
      <c r="V3900" s="5">
        <f ca="1">TODAY()-Table1[[#This Row],[Joining Date]]</f>
        <v>4220</v>
      </c>
      <c r="W3900" t="str">
        <f>LEFT(Table1[[#This Row],[Employee Name]],FIND(" ",Table1[[#This Row],[Employee Name]])-1)</f>
        <v>Ravi</v>
      </c>
      <c r="X3900" t="str">
        <f>RIGHT(Table1[[#This Row],[Employee Name]],LEN(Table1[[#This Row],[Employee Name]])-FIND(" ",Table1[[#This Row],[Employee Name]]))</f>
        <v>Teja</v>
      </c>
      <c r="Y3900" t="str">
        <f>Table1[[#This Row],[Department]]&amp;"-"&amp;Table1[[#This Row],[Employee ID]]</f>
        <v>Operations-E02409</v>
      </c>
      <c r="Z3900" t="str">
        <f>LEFT(Table1[[#This Row],[Department]],3)</f>
        <v>Ope</v>
      </c>
      <c r="AA3900" t="str">
        <f>_xlfn.XLOOKUP(Table1[[#This Row],[Manager ID]],MANAGERS!A:A,MANAGERS!B:B)</f>
        <v>Manager_8</v>
      </c>
      <c r="AB3900" t="str" cm="1">
        <f t="array" ref="AB3900">_xlfn.XLOOKUP(Table1[[#This Row],[Manager ID]],Table2[[#All],[Manager ID]],Table2[[#All],[Department Head]])</f>
        <v>Sales</v>
      </c>
      <c r="AC3900" s="2">
        <f>_xlfn.XLOOKUP(Table1[[#This Row],[City]],L:L,O:O)</f>
        <v>0.23685887225230964</v>
      </c>
      <c r="AD3900" t="str" cm="1">
        <f t="array" ref="AD3900">_xlfn.IFS(Table1[[#This Row],[Performance Score]]&gt;=90,"Excellent",Table1[[#This Row],[Performance Score]]&gt;=75,"Good",Table1[[#This Row],[Performance Score]]&gt;=60,"Average",Table1[[#This Row],[Performance Score]]&lt;=60,"Need Improvement")</f>
        <v>Good</v>
      </c>
      <c r="AE3900" t="str">
        <f>IF(AND(Table1[[#This Row],[Attendance %]]&gt;=80,(Table1[[#This Row],[Performance Score]]&gt;=80)),"Eligible","Not Eligible")</f>
        <v>Eligible</v>
      </c>
      <c r="AF3900" t="str">
        <f>IF(Table1[[#This Row],[Performance Score]]&gt;=80,"High Performer","Low Performer")</f>
        <v>High Performer</v>
      </c>
      <c r="AG3900" t="str" cm="1">
        <f t="array" aca="1" ref="AG3900" ca="1">_xlfn.IFS(Table1[[#This Row],[Experience]]&lt;=3,"Junior",Table1[[#This Row],[Experience]]&lt;=7,"Mid Level",Table1[[#This Row],[Experience]]&gt;=7,"Senior")</f>
        <v>Senior</v>
      </c>
      <c r="AH3900" t="str">
        <f>IF(Table1[[#This Row],[Attendance %]]&gt;75,"OK","Below 75")</f>
        <v>OK</v>
      </c>
      <c r="AI3900" t="b">
        <f>ISBLANK(Table1[[#This Row],[Employee ID]])</f>
        <v>0</v>
      </c>
      <c r="AJ3900" t="b">
        <f>ISNUMBER(Table1[[#This Row],[Total Salary  ]])</f>
        <v>1</v>
      </c>
      <c r="AK3900" t="str">
        <f>IFERROR(_xlfn.XLOOKUP(Table1[[#This Row],[Manager ID]],MANAGERS!A:A,MANAGERS!B:B),"Not Found")</f>
        <v>Manager_8</v>
      </c>
    </row>
    <row r="3901" spans="1:37" x14ac:dyDescent="0.2">
      <c r="A3901" t="s">
        <v>2793</v>
      </c>
      <c r="B3901" t="s">
        <v>36</v>
      </c>
      <c r="C3901" t="s">
        <v>15</v>
      </c>
      <c r="D3901" t="s">
        <v>43</v>
      </c>
      <c r="E3901" t="s">
        <v>26</v>
      </c>
      <c r="F3901" s="1">
        <v>45918</v>
      </c>
      <c r="G3901" s="1">
        <v>31133</v>
      </c>
      <c r="H3901">
        <v>53138</v>
      </c>
      <c r="I3901">
        <v>10187</v>
      </c>
      <c r="J3901">
        <v>75</v>
      </c>
      <c r="K3901">
        <v>86</v>
      </c>
      <c r="L3901" t="s">
        <v>23</v>
      </c>
      <c r="M3901">
        <v>109</v>
      </c>
      <c r="N3901">
        <f>Table1[[#This Row],[Basic Salary]]+Table1[[#This Row],[Bonus]]</f>
        <v>63325</v>
      </c>
      <c r="O3901" s="2">
        <f>Table1[[#This Row],[Bonus]]/Table1[[#This Row],[Basic Salary]]</f>
        <v>0.19170838194888781</v>
      </c>
      <c r="P3901">
        <f ca="1">DATEDIF(Table1[[#This Row],[Date of Birth]],TODAY(),"Y")</f>
        <v>41</v>
      </c>
      <c r="Q3901">
        <f ca="1">DATEDIF(Table1[[#This Row],[Joining Date]],TODAY(),"Y")</f>
        <v>0</v>
      </c>
      <c r="R3901" t="str">
        <f ca="1">IF(YEAR(Table1[[#This Row],[Joining Date]])=YEAR(TODAY()),"Yes","No")</f>
        <v>No</v>
      </c>
      <c r="S3901" t="str">
        <f ca="1">IF(Table1[[#This Row],[Experience]]&gt;5,"Yes","No")</f>
        <v>No</v>
      </c>
      <c r="T3901" t="str">
        <f>TEXT(Table1[[#This Row],[Joining Date]],"mmmm")</f>
        <v>September</v>
      </c>
      <c r="U3901" t="str">
        <f>TEXT(Table1[[#This Row],[Joining Date]],"yyyy")</f>
        <v>2025</v>
      </c>
      <c r="V3901" s="5">
        <f ca="1">TODAY()-Table1[[#This Row],[Joining Date]]</f>
        <v>321</v>
      </c>
      <c r="W3901" t="str">
        <f>LEFT(Table1[[#This Row],[Employee Name]],FIND(" ",Table1[[#This Row],[Employee Name]])-1)</f>
        <v>Meera</v>
      </c>
      <c r="X3901" t="str">
        <f>RIGHT(Table1[[#This Row],[Employee Name]],LEN(Table1[[#This Row],[Employee Name]])-FIND(" ",Table1[[#This Row],[Employee Name]]))</f>
        <v>Joshi</v>
      </c>
      <c r="Y3901" t="str">
        <f>Table1[[#This Row],[Department]]&amp;"-"&amp;Table1[[#This Row],[Employee ID]]</f>
        <v>Operations-E02737</v>
      </c>
      <c r="Z3901" t="str">
        <f>LEFT(Table1[[#This Row],[Department]],3)</f>
        <v>Ope</v>
      </c>
      <c r="AA3901" t="str">
        <f>_xlfn.XLOOKUP(Table1[[#This Row],[Manager ID]],MANAGERS!A:A,MANAGERS!B:B)</f>
        <v>Manager_9</v>
      </c>
      <c r="AB3901" t="str" cm="1">
        <f t="array" ref="AB3901">_xlfn.XLOOKUP(Table1[[#This Row],[Manager ID]],Table2[[#All],[Manager ID]],Table2[[#All],[Department Head]])</f>
        <v>Sales</v>
      </c>
      <c r="AC3901" s="2">
        <f>_xlfn.XLOOKUP(Table1[[#This Row],[City]],L:L,O:O)</f>
        <v>0.23486488519629886</v>
      </c>
      <c r="AD3901" t="str" cm="1">
        <f t="array" ref="AD3901">_xlfn.IFS(Table1[[#This Row],[Performance Score]]&gt;=90,"Excellent",Table1[[#This Row],[Performance Score]]&gt;=75,"Good",Table1[[#This Row],[Performance Score]]&gt;=60,"Average",Table1[[#This Row],[Performance Score]]&lt;=60,"Need Improvement")</f>
        <v>Good</v>
      </c>
      <c r="AE3901" t="str">
        <f>IF(AND(Table1[[#This Row],[Attendance %]]&gt;=80,(Table1[[#This Row],[Performance Score]]&gt;=80)),"Eligible","Not Eligible")</f>
        <v>Not Eligible</v>
      </c>
      <c r="AF3901" t="str">
        <f>IF(Table1[[#This Row],[Performance Score]]&gt;=80,"High Performer","Low Performer")</f>
        <v>High Performer</v>
      </c>
      <c r="AG3901" t="str" cm="1">
        <f t="array" aca="1" ref="AG3901" ca="1">_xlfn.IFS(Table1[[#This Row],[Experience]]&lt;=3,"Junior",Table1[[#This Row],[Experience]]&lt;=7,"Mid Level",Table1[[#This Row],[Experience]]&gt;=7,"Senior")</f>
        <v>Junior</v>
      </c>
      <c r="AH3901" t="str">
        <f>IF(Table1[[#This Row],[Attendance %]]&gt;75,"OK","Below 75")</f>
        <v>Below 75</v>
      </c>
      <c r="AI3901" t="b">
        <f>ISBLANK(Table1[[#This Row],[Employee ID]])</f>
        <v>0</v>
      </c>
      <c r="AJ3901" t="b">
        <f>ISNUMBER(Table1[[#This Row],[Total Salary  ]])</f>
        <v>1</v>
      </c>
      <c r="AK3901" t="str">
        <f>IFERROR(_xlfn.XLOOKUP(Table1[[#This Row],[Manager ID]],MANAGERS!A:A,MANAGERS!B:B),"Not Found")</f>
        <v>Manager_9</v>
      </c>
    </row>
    <row r="3902" spans="1:37" x14ac:dyDescent="0.2">
      <c r="A3902" t="s">
        <v>1469</v>
      </c>
      <c r="B3902" t="s">
        <v>129</v>
      </c>
      <c r="C3902" t="s">
        <v>21</v>
      </c>
      <c r="D3902" t="s">
        <v>16</v>
      </c>
      <c r="E3902" t="s">
        <v>26</v>
      </c>
      <c r="F3902" s="1">
        <v>43453</v>
      </c>
      <c r="G3902" s="1">
        <v>39801</v>
      </c>
      <c r="H3902">
        <v>43340</v>
      </c>
      <c r="I3902">
        <v>19971</v>
      </c>
      <c r="J3902">
        <v>77</v>
      </c>
      <c r="K3902">
        <v>41</v>
      </c>
      <c r="L3902" t="s">
        <v>34</v>
      </c>
      <c r="M3902">
        <v>107</v>
      </c>
      <c r="N3902">
        <f>Table1[[#This Row],[Basic Salary]]+Table1[[#This Row],[Bonus]]</f>
        <v>63311</v>
      </c>
      <c r="O3902" s="2">
        <f>Table1[[#This Row],[Bonus]]/Table1[[#This Row],[Basic Salary]]</f>
        <v>0.46079833871712045</v>
      </c>
      <c r="P3902">
        <f ca="1">DATEDIF(Table1[[#This Row],[Date of Birth]],TODAY(),"Y")</f>
        <v>17</v>
      </c>
      <c r="Q3902">
        <f ca="1">DATEDIF(Table1[[#This Row],[Joining Date]],TODAY(),"Y")</f>
        <v>7</v>
      </c>
      <c r="R3902" t="str">
        <f ca="1">IF(YEAR(Table1[[#This Row],[Joining Date]])=YEAR(TODAY()),"Yes","No")</f>
        <v>No</v>
      </c>
      <c r="S3902" t="str">
        <f ca="1">IF(Table1[[#This Row],[Experience]]&gt;5,"Yes","No")</f>
        <v>Yes</v>
      </c>
      <c r="T3902" t="str">
        <f>TEXT(Table1[[#This Row],[Joining Date]],"mmmm")</f>
        <v>December</v>
      </c>
      <c r="U3902" t="str">
        <f>TEXT(Table1[[#This Row],[Joining Date]],"yyyy")</f>
        <v>2018</v>
      </c>
      <c r="V3902" s="5">
        <f ca="1">TODAY()-Table1[[#This Row],[Joining Date]]</f>
        <v>2786</v>
      </c>
      <c r="W3902" t="str">
        <f>LEFT(Table1[[#This Row],[Employee Name]],FIND(" ",Table1[[#This Row],[Employee Name]])-1)</f>
        <v>Aarav</v>
      </c>
      <c r="X3902" t="str">
        <f>RIGHT(Table1[[#This Row],[Employee Name]],LEN(Table1[[#This Row],[Employee Name]])-FIND(" ",Table1[[#This Row],[Employee Name]]))</f>
        <v>Sharma</v>
      </c>
      <c r="Y3902" t="str">
        <f>Table1[[#This Row],[Department]]&amp;"-"&amp;Table1[[#This Row],[Employee ID]]</f>
        <v>HR-E01413</v>
      </c>
      <c r="Z3902" t="str">
        <f>LEFT(Table1[[#This Row],[Department]],3)</f>
        <v>HR</v>
      </c>
      <c r="AA3902" t="str">
        <f>_xlfn.XLOOKUP(Table1[[#This Row],[Manager ID]],MANAGERS!A:A,MANAGERS!B:B)</f>
        <v>Manager_7</v>
      </c>
      <c r="AB3902" t="str" cm="1">
        <f t="array" ref="AB3902">_xlfn.XLOOKUP(Table1[[#This Row],[Manager ID]],Table2[[#All],[Manager ID]],Table2[[#All],[Department Head]])</f>
        <v>Operations</v>
      </c>
      <c r="AC3902" s="2">
        <f>_xlfn.XLOOKUP(Table1[[#This Row],[City]],L:L,O:O)</f>
        <v>0.24030340748661314</v>
      </c>
      <c r="AD3902" t="str" cm="1">
        <f t="array" ref="AD3902">_xlfn.IFS(Table1[[#This Row],[Performance Score]]&gt;=90,"Excellent",Table1[[#This Row],[Performance Score]]&gt;=75,"Good",Table1[[#This Row],[Performance Score]]&gt;=60,"Average",Table1[[#This Row],[Performance Score]]&lt;=60,"Need Improvement")</f>
        <v>Need Improvement</v>
      </c>
      <c r="AE3902" t="str">
        <f>IF(AND(Table1[[#This Row],[Attendance %]]&gt;=80,(Table1[[#This Row],[Performance Score]]&gt;=80)),"Eligible","Not Eligible")</f>
        <v>Not Eligible</v>
      </c>
      <c r="AF3902" t="str">
        <f>IF(Table1[[#This Row],[Performance Score]]&gt;=80,"High Performer","Low Performer")</f>
        <v>Low Performer</v>
      </c>
      <c r="AG3902" t="str" cm="1">
        <f t="array" aca="1" ref="AG3902" ca="1">_xlfn.IFS(Table1[[#This Row],[Experience]]&lt;=3,"Junior",Table1[[#This Row],[Experience]]&lt;=7,"Mid Level",Table1[[#This Row],[Experience]]&gt;=7,"Senior")</f>
        <v>Mid Level</v>
      </c>
      <c r="AH3902" t="str">
        <f>IF(Table1[[#This Row],[Attendance %]]&gt;75,"OK","Below 75")</f>
        <v>OK</v>
      </c>
      <c r="AI3902" t="b">
        <f>ISBLANK(Table1[[#This Row],[Employee ID]])</f>
        <v>0</v>
      </c>
      <c r="AJ3902" t="b">
        <f>ISNUMBER(Table1[[#This Row],[Total Salary  ]])</f>
        <v>1</v>
      </c>
      <c r="AK3902" t="str">
        <f>IFERROR(_xlfn.XLOOKUP(Table1[[#This Row],[Manager ID]],MANAGERS!A:A,MANAGERS!B:B),"Not Found")</f>
        <v>Manager_7</v>
      </c>
    </row>
    <row r="3903" spans="1:37" x14ac:dyDescent="0.2">
      <c r="A3903" t="s">
        <v>3282</v>
      </c>
      <c r="B3903" t="s">
        <v>50</v>
      </c>
      <c r="C3903" t="s">
        <v>15</v>
      </c>
      <c r="D3903" t="s">
        <v>40</v>
      </c>
      <c r="E3903" t="s">
        <v>22</v>
      </c>
      <c r="F3903" s="1">
        <v>42084</v>
      </c>
      <c r="G3903" s="1">
        <v>34532</v>
      </c>
      <c r="H3903">
        <v>35299</v>
      </c>
      <c r="I3903">
        <v>27989</v>
      </c>
      <c r="J3903">
        <v>62</v>
      </c>
      <c r="K3903">
        <v>51</v>
      </c>
      <c r="L3903" t="s">
        <v>23</v>
      </c>
      <c r="M3903">
        <v>116</v>
      </c>
      <c r="N3903">
        <f>Table1[[#This Row],[Basic Salary]]+Table1[[#This Row],[Bonus]]</f>
        <v>63288</v>
      </c>
      <c r="O3903" s="2">
        <f>Table1[[#This Row],[Bonus]]/Table1[[#This Row],[Basic Salary]]</f>
        <v>0.79291198050936285</v>
      </c>
      <c r="P3903">
        <f ca="1">DATEDIF(Table1[[#This Row],[Date of Birth]],TODAY(),"Y")</f>
        <v>32</v>
      </c>
      <c r="Q3903">
        <f ca="1">DATEDIF(Table1[[#This Row],[Joining Date]],TODAY(),"Y")</f>
        <v>11</v>
      </c>
      <c r="R3903" t="str">
        <f ca="1">IF(YEAR(Table1[[#This Row],[Joining Date]])=YEAR(TODAY()),"Yes","No")</f>
        <v>No</v>
      </c>
      <c r="S3903" t="str">
        <f ca="1">IF(Table1[[#This Row],[Experience]]&gt;5,"Yes","No")</f>
        <v>Yes</v>
      </c>
      <c r="T3903" t="str">
        <f>TEXT(Table1[[#This Row],[Joining Date]],"mmmm")</f>
        <v>March</v>
      </c>
      <c r="U3903" t="str">
        <f>TEXT(Table1[[#This Row],[Joining Date]],"yyyy")</f>
        <v>2015</v>
      </c>
      <c r="V3903" s="5">
        <f ca="1">TODAY()-Table1[[#This Row],[Joining Date]]</f>
        <v>4155</v>
      </c>
      <c r="W3903" t="str">
        <f>LEFT(Table1[[#This Row],[Employee Name]],FIND(" ",Table1[[#This Row],[Employee Name]])-1)</f>
        <v>Ravi</v>
      </c>
      <c r="X3903" t="str">
        <f>RIGHT(Table1[[#This Row],[Employee Name]],LEN(Table1[[#This Row],[Employee Name]])-FIND(" ",Table1[[#This Row],[Employee Name]]))</f>
        <v>Teja</v>
      </c>
      <c r="Y3903" t="str">
        <f>Table1[[#This Row],[Department]]&amp;"-"&amp;Table1[[#This Row],[Employee ID]]</f>
        <v>IT-E03226</v>
      </c>
      <c r="Z3903" t="str">
        <f>LEFT(Table1[[#This Row],[Department]],3)</f>
        <v>IT</v>
      </c>
      <c r="AA3903" t="str">
        <f>_xlfn.XLOOKUP(Table1[[#This Row],[Manager ID]],MANAGERS!A:A,MANAGERS!B:B)</f>
        <v>Manager_16</v>
      </c>
      <c r="AB3903" t="str" cm="1">
        <f t="array" ref="AB3903">_xlfn.XLOOKUP(Table1[[#This Row],[Manager ID]],Table2[[#All],[Manager ID]],Table2[[#All],[Department Head]])</f>
        <v>Sales</v>
      </c>
      <c r="AC3903" s="2">
        <f>_xlfn.XLOOKUP(Table1[[#This Row],[City]],L:L,O:O)</f>
        <v>0.23486488519629886</v>
      </c>
      <c r="AD3903" t="str" cm="1">
        <f t="array" ref="AD3903">_xlfn.IFS(Table1[[#This Row],[Performance Score]]&gt;=90,"Excellent",Table1[[#This Row],[Performance Score]]&gt;=75,"Good",Table1[[#This Row],[Performance Score]]&gt;=60,"Average",Table1[[#This Row],[Performance Score]]&lt;=60,"Need Improvement")</f>
        <v>Need Improvement</v>
      </c>
      <c r="AE3903" t="str">
        <f>IF(AND(Table1[[#This Row],[Attendance %]]&gt;=80,(Table1[[#This Row],[Performance Score]]&gt;=80)),"Eligible","Not Eligible")</f>
        <v>Not Eligible</v>
      </c>
      <c r="AF3903" t="str">
        <f>IF(Table1[[#This Row],[Performance Score]]&gt;=80,"High Performer","Low Performer")</f>
        <v>Low Performer</v>
      </c>
      <c r="AG3903" t="str" cm="1">
        <f t="array" aca="1" ref="AG3903" ca="1">_xlfn.IFS(Table1[[#This Row],[Experience]]&lt;=3,"Junior",Table1[[#This Row],[Experience]]&lt;=7,"Mid Level",Table1[[#This Row],[Experience]]&gt;=7,"Senior")</f>
        <v>Senior</v>
      </c>
      <c r="AH3903" t="str">
        <f>IF(Table1[[#This Row],[Attendance %]]&gt;75,"OK","Below 75")</f>
        <v>Below 75</v>
      </c>
      <c r="AI3903" t="b">
        <f>ISBLANK(Table1[[#This Row],[Employee ID]])</f>
        <v>0</v>
      </c>
      <c r="AJ3903" t="b">
        <f>ISNUMBER(Table1[[#This Row],[Total Salary  ]])</f>
        <v>1</v>
      </c>
      <c r="AK3903" t="str">
        <f>IFERROR(_xlfn.XLOOKUP(Table1[[#This Row],[Manager ID]],MANAGERS!A:A,MANAGERS!B:B),"Not Found")</f>
        <v>Manager_16</v>
      </c>
    </row>
    <row r="3904" spans="1:37" x14ac:dyDescent="0.2">
      <c r="A3904" t="s">
        <v>470</v>
      </c>
      <c r="B3904" t="s">
        <v>48</v>
      </c>
      <c r="C3904" t="s">
        <v>15</v>
      </c>
      <c r="D3904" t="s">
        <v>16</v>
      </c>
      <c r="E3904" t="s">
        <v>22</v>
      </c>
      <c r="F3904" s="1">
        <v>44756</v>
      </c>
      <c r="G3904" s="1">
        <v>30679</v>
      </c>
      <c r="H3904">
        <v>39474</v>
      </c>
      <c r="I3904">
        <v>23813</v>
      </c>
      <c r="J3904">
        <v>91</v>
      </c>
      <c r="K3904">
        <v>49</v>
      </c>
      <c r="L3904" t="s">
        <v>53</v>
      </c>
      <c r="M3904">
        <v>117</v>
      </c>
      <c r="N3904">
        <f>Table1[[#This Row],[Basic Salary]]+Table1[[#This Row],[Bonus]]</f>
        <v>63287</v>
      </c>
      <c r="O3904" s="2">
        <f>Table1[[#This Row],[Bonus]]/Table1[[#This Row],[Basic Salary]]</f>
        <v>0.60325784060394183</v>
      </c>
      <c r="P3904">
        <f ca="1">DATEDIF(Table1[[#This Row],[Date of Birth]],TODAY(),"Y")</f>
        <v>42</v>
      </c>
      <c r="Q3904">
        <f ca="1">DATEDIF(Table1[[#This Row],[Joining Date]],TODAY(),"Y")</f>
        <v>4</v>
      </c>
      <c r="R3904" t="str">
        <f ca="1">IF(YEAR(Table1[[#This Row],[Joining Date]])=YEAR(TODAY()),"Yes","No")</f>
        <v>No</v>
      </c>
      <c r="S3904" t="str">
        <f ca="1">IF(Table1[[#This Row],[Experience]]&gt;5,"Yes","No")</f>
        <v>No</v>
      </c>
      <c r="T3904" t="str">
        <f>TEXT(Table1[[#This Row],[Joining Date]],"mmmm")</f>
        <v>July</v>
      </c>
      <c r="U3904" t="str">
        <f>TEXT(Table1[[#This Row],[Joining Date]],"yyyy")</f>
        <v>2022</v>
      </c>
      <c r="V3904" s="5">
        <f ca="1">TODAY()-Table1[[#This Row],[Joining Date]]</f>
        <v>1483</v>
      </c>
      <c r="W3904" t="str">
        <f>LEFT(Table1[[#This Row],[Employee Name]],FIND(" ",Table1[[#This Row],[Employee Name]])-1)</f>
        <v>Aditya</v>
      </c>
      <c r="X3904" t="str">
        <f>RIGHT(Table1[[#This Row],[Employee Name]],LEN(Table1[[#This Row],[Employee Name]])-FIND(" ",Table1[[#This Row],[Employee Name]]))</f>
        <v>Kapoor</v>
      </c>
      <c r="Y3904" t="str">
        <f>Table1[[#This Row],[Department]]&amp;"-"&amp;Table1[[#This Row],[Employee ID]]</f>
        <v>HR-E00414</v>
      </c>
      <c r="Z3904" t="str">
        <f>LEFT(Table1[[#This Row],[Department]],3)</f>
        <v>HR</v>
      </c>
      <c r="AA3904" t="str">
        <f>_xlfn.XLOOKUP(Table1[[#This Row],[Manager ID]],MANAGERS!A:A,MANAGERS!B:B)</f>
        <v>Manager_17</v>
      </c>
      <c r="AB3904" t="str" cm="1">
        <f t="array" ref="AB3904">_xlfn.XLOOKUP(Table1[[#This Row],[Manager ID]],Table2[[#All],[Manager ID]],Table2[[#All],[Department Head]])</f>
        <v>Finance</v>
      </c>
      <c r="AC3904" s="2">
        <f>_xlfn.XLOOKUP(Table1[[#This Row],[City]],L:L,O:O)</f>
        <v>0.23685887225230964</v>
      </c>
      <c r="AD3904" t="str" cm="1">
        <f t="array" ref="AD3904">_xlfn.IFS(Table1[[#This Row],[Performance Score]]&gt;=90,"Excellent",Table1[[#This Row],[Performance Score]]&gt;=75,"Good",Table1[[#This Row],[Performance Score]]&gt;=60,"Average",Table1[[#This Row],[Performance Score]]&lt;=60,"Need Improvement")</f>
        <v>Need Improvement</v>
      </c>
      <c r="AE3904" t="str">
        <f>IF(AND(Table1[[#This Row],[Attendance %]]&gt;=80,(Table1[[#This Row],[Performance Score]]&gt;=80)),"Eligible","Not Eligible")</f>
        <v>Not Eligible</v>
      </c>
      <c r="AF3904" t="str">
        <f>IF(Table1[[#This Row],[Performance Score]]&gt;=80,"High Performer","Low Performer")</f>
        <v>Low Performer</v>
      </c>
      <c r="AG3904" t="str" cm="1">
        <f t="array" aca="1" ref="AG3904" ca="1">_xlfn.IFS(Table1[[#This Row],[Experience]]&lt;=3,"Junior",Table1[[#This Row],[Experience]]&lt;=7,"Mid Level",Table1[[#This Row],[Experience]]&gt;=7,"Senior")</f>
        <v>Mid Level</v>
      </c>
      <c r="AH3904" t="str">
        <f>IF(Table1[[#This Row],[Attendance %]]&gt;75,"OK","Below 75")</f>
        <v>OK</v>
      </c>
      <c r="AI3904" t="b">
        <f>ISBLANK(Table1[[#This Row],[Employee ID]])</f>
        <v>0</v>
      </c>
      <c r="AJ3904" t="b">
        <f>ISNUMBER(Table1[[#This Row],[Total Salary  ]])</f>
        <v>1</v>
      </c>
      <c r="AK3904" t="str">
        <f>IFERROR(_xlfn.XLOOKUP(Table1[[#This Row],[Manager ID]],MANAGERS!A:A,MANAGERS!B:B),"Not Found")</f>
        <v>Manager_17</v>
      </c>
    </row>
    <row r="3905" spans="1:37" x14ac:dyDescent="0.2">
      <c r="A3905" t="s">
        <v>1591</v>
      </c>
      <c r="B3905" t="s">
        <v>50</v>
      </c>
      <c r="C3905" t="s">
        <v>21</v>
      </c>
      <c r="D3905" t="s">
        <v>81</v>
      </c>
      <c r="E3905" t="s">
        <v>51</v>
      </c>
      <c r="F3905" s="1">
        <v>43693</v>
      </c>
      <c r="G3905" s="1">
        <v>30054</v>
      </c>
      <c r="H3905">
        <v>51137</v>
      </c>
      <c r="I3905">
        <v>12116</v>
      </c>
      <c r="J3905">
        <v>81</v>
      </c>
      <c r="K3905">
        <v>75</v>
      </c>
      <c r="L3905" t="s">
        <v>37</v>
      </c>
      <c r="M3905">
        <v>113</v>
      </c>
      <c r="N3905">
        <f>Table1[[#This Row],[Basic Salary]]+Table1[[#This Row],[Bonus]]</f>
        <v>63253</v>
      </c>
      <c r="O3905" s="2">
        <f>Table1[[#This Row],[Bonus]]/Table1[[#This Row],[Basic Salary]]</f>
        <v>0.23693216262197625</v>
      </c>
      <c r="P3905">
        <f ca="1">DATEDIF(Table1[[#This Row],[Date of Birth]],TODAY(),"Y")</f>
        <v>44</v>
      </c>
      <c r="Q3905">
        <f ca="1">DATEDIF(Table1[[#This Row],[Joining Date]],TODAY(),"Y")</f>
        <v>6</v>
      </c>
      <c r="R3905" t="str">
        <f ca="1">IF(YEAR(Table1[[#This Row],[Joining Date]])=YEAR(TODAY()),"Yes","No")</f>
        <v>No</v>
      </c>
      <c r="S3905" t="str">
        <f ca="1">IF(Table1[[#This Row],[Experience]]&gt;5,"Yes","No")</f>
        <v>Yes</v>
      </c>
      <c r="T3905" t="str">
        <f>TEXT(Table1[[#This Row],[Joining Date]],"mmmm")</f>
        <v>August</v>
      </c>
      <c r="U3905" t="str">
        <f>TEXT(Table1[[#This Row],[Joining Date]],"yyyy")</f>
        <v>2019</v>
      </c>
      <c r="V3905" s="5">
        <f ca="1">TODAY()-Table1[[#This Row],[Joining Date]]</f>
        <v>2546</v>
      </c>
      <c r="W3905" t="str">
        <f>LEFT(Table1[[#This Row],[Employee Name]],FIND(" ",Table1[[#This Row],[Employee Name]])-1)</f>
        <v>Ravi</v>
      </c>
      <c r="X3905" t="str">
        <f>RIGHT(Table1[[#This Row],[Employee Name]],LEN(Table1[[#This Row],[Employee Name]])-FIND(" ",Table1[[#This Row],[Employee Name]]))</f>
        <v>Teja</v>
      </c>
      <c r="Y3905" t="str">
        <f>Table1[[#This Row],[Department]]&amp;"-"&amp;Table1[[#This Row],[Employee ID]]</f>
        <v>Sales-E01535</v>
      </c>
      <c r="Z3905" t="str">
        <f>LEFT(Table1[[#This Row],[Department]],3)</f>
        <v>Sal</v>
      </c>
      <c r="AA3905" t="str">
        <f>_xlfn.XLOOKUP(Table1[[#This Row],[Manager ID]],MANAGERS!A:A,MANAGERS!B:B)</f>
        <v>Manager_13</v>
      </c>
      <c r="AB3905" t="str" cm="1">
        <f t="array" ref="AB3905">_xlfn.XLOOKUP(Table1[[#This Row],[Manager ID]],Table2[[#All],[Manager ID]],Table2[[#All],[Department Head]])</f>
        <v>HR</v>
      </c>
      <c r="AC3905" s="2">
        <f>_xlfn.XLOOKUP(Table1[[#This Row],[City]],L:L,O:O)</f>
        <v>0.24036902712549932</v>
      </c>
      <c r="AD3905" t="str" cm="1">
        <f t="array" ref="AD3905">_xlfn.IFS(Table1[[#This Row],[Performance Score]]&gt;=90,"Excellent",Table1[[#This Row],[Performance Score]]&gt;=75,"Good",Table1[[#This Row],[Performance Score]]&gt;=60,"Average",Table1[[#This Row],[Performance Score]]&lt;=60,"Need Improvement")</f>
        <v>Good</v>
      </c>
      <c r="AE3905" t="str">
        <f>IF(AND(Table1[[#This Row],[Attendance %]]&gt;=80,(Table1[[#This Row],[Performance Score]]&gt;=80)),"Eligible","Not Eligible")</f>
        <v>Not Eligible</v>
      </c>
      <c r="AF3905" t="str">
        <f>IF(Table1[[#This Row],[Performance Score]]&gt;=80,"High Performer","Low Performer")</f>
        <v>Low Performer</v>
      </c>
      <c r="AG3905" t="str" cm="1">
        <f t="array" aca="1" ref="AG3905" ca="1">_xlfn.IFS(Table1[[#This Row],[Experience]]&lt;=3,"Junior",Table1[[#This Row],[Experience]]&lt;=7,"Mid Level",Table1[[#This Row],[Experience]]&gt;=7,"Senior")</f>
        <v>Mid Level</v>
      </c>
      <c r="AH3905" t="str">
        <f>IF(Table1[[#This Row],[Attendance %]]&gt;75,"OK","Below 75")</f>
        <v>OK</v>
      </c>
      <c r="AI3905" t="b">
        <f>ISBLANK(Table1[[#This Row],[Employee ID]])</f>
        <v>0</v>
      </c>
      <c r="AJ3905" t="b">
        <f>ISNUMBER(Table1[[#This Row],[Total Salary  ]])</f>
        <v>1</v>
      </c>
      <c r="AK3905" t="str">
        <f>IFERROR(_xlfn.XLOOKUP(Table1[[#This Row],[Manager ID]],MANAGERS!A:A,MANAGERS!B:B),"Not Found")</f>
        <v>Manager_13</v>
      </c>
    </row>
    <row r="3906" spans="1:37" x14ac:dyDescent="0.2">
      <c r="A3906" t="s">
        <v>993</v>
      </c>
      <c r="B3906" t="s">
        <v>20</v>
      </c>
      <c r="C3906" t="s">
        <v>21</v>
      </c>
      <c r="D3906" t="s">
        <v>16</v>
      </c>
      <c r="E3906" t="s">
        <v>30</v>
      </c>
      <c r="F3906" s="1">
        <v>44128</v>
      </c>
      <c r="G3906" s="1">
        <v>29401</v>
      </c>
      <c r="H3906">
        <v>47521</v>
      </c>
      <c r="I3906">
        <v>15707</v>
      </c>
      <c r="J3906">
        <v>86</v>
      </c>
      <c r="K3906">
        <v>65</v>
      </c>
      <c r="L3906" t="s">
        <v>37</v>
      </c>
      <c r="M3906">
        <v>104</v>
      </c>
      <c r="N3906">
        <f>Table1[[#This Row],[Basic Salary]]+Table1[[#This Row],[Bonus]]</f>
        <v>63228</v>
      </c>
      <c r="O3906" s="2">
        <f>Table1[[#This Row],[Bonus]]/Table1[[#This Row],[Basic Salary]]</f>
        <v>0.33052755623829466</v>
      </c>
      <c r="P3906">
        <f ca="1">DATEDIF(Table1[[#This Row],[Date of Birth]],TODAY(),"Y")</f>
        <v>46</v>
      </c>
      <c r="Q3906">
        <f ca="1">DATEDIF(Table1[[#This Row],[Joining Date]],TODAY(),"Y")</f>
        <v>5</v>
      </c>
      <c r="R3906" t="str">
        <f ca="1">IF(YEAR(Table1[[#This Row],[Joining Date]])=YEAR(TODAY()),"Yes","No")</f>
        <v>No</v>
      </c>
      <c r="S3906" t="str">
        <f ca="1">IF(Table1[[#This Row],[Experience]]&gt;5,"Yes","No")</f>
        <v>No</v>
      </c>
      <c r="T3906" t="str">
        <f>TEXT(Table1[[#This Row],[Joining Date]],"mmmm")</f>
        <v>October</v>
      </c>
      <c r="U3906" t="str">
        <f>TEXT(Table1[[#This Row],[Joining Date]],"yyyy")</f>
        <v>2020</v>
      </c>
      <c r="V3906" s="5">
        <f ca="1">TODAY()-Table1[[#This Row],[Joining Date]]</f>
        <v>2111</v>
      </c>
      <c r="W3906" t="str">
        <f>LEFT(Table1[[#This Row],[Employee Name]],FIND(" ",Table1[[#This Row],[Employee Name]])-1)</f>
        <v>Rahul</v>
      </c>
      <c r="X3906" t="str">
        <f>RIGHT(Table1[[#This Row],[Employee Name]],LEN(Table1[[#This Row],[Employee Name]])-FIND(" ",Table1[[#This Row],[Employee Name]]))</f>
        <v>Verma</v>
      </c>
      <c r="Y3906" t="str">
        <f>Table1[[#This Row],[Department]]&amp;"-"&amp;Table1[[#This Row],[Employee ID]]</f>
        <v>HR-E00937</v>
      </c>
      <c r="Z3906" t="str">
        <f>LEFT(Table1[[#This Row],[Department]],3)</f>
        <v>HR</v>
      </c>
      <c r="AA3906" t="str">
        <f>_xlfn.XLOOKUP(Table1[[#This Row],[Manager ID]],MANAGERS!A:A,MANAGERS!B:B)</f>
        <v>Manager_4</v>
      </c>
      <c r="AB3906" t="str" cm="1">
        <f t="array" ref="AB3906">_xlfn.XLOOKUP(Table1[[#This Row],[Manager ID]],Table2[[#All],[Manager ID]],Table2[[#All],[Department Head]])</f>
        <v>Finance</v>
      </c>
      <c r="AC3906" s="2">
        <f>_xlfn.XLOOKUP(Table1[[#This Row],[City]],L:L,O:O)</f>
        <v>0.24036902712549932</v>
      </c>
      <c r="AD3906" t="str" cm="1">
        <f t="array" ref="AD3906">_xlfn.IFS(Table1[[#This Row],[Performance Score]]&gt;=90,"Excellent",Table1[[#This Row],[Performance Score]]&gt;=75,"Good",Table1[[#This Row],[Performance Score]]&gt;=60,"Average",Table1[[#This Row],[Performance Score]]&lt;=60,"Need Improvement")</f>
        <v>Average</v>
      </c>
      <c r="AE3906" t="str">
        <f>IF(AND(Table1[[#This Row],[Attendance %]]&gt;=80,(Table1[[#This Row],[Performance Score]]&gt;=80)),"Eligible","Not Eligible")</f>
        <v>Not Eligible</v>
      </c>
      <c r="AF3906" t="str">
        <f>IF(Table1[[#This Row],[Performance Score]]&gt;=80,"High Performer","Low Performer")</f>
        <v>Low Performer</v>
      </c>
      <c r="AG3906" t="str" cm="1">
        <f t="array" aca="1" ref="AG3906" ca="1">_xlfn.IFS(Table1[[#This Row],[Experience]]&lt;=3,"Junior",Table1[[#This Row],[Experience]]&lt;=7,"Mid Level",Table1[[#This Row],[Experience]]&gt;=7,"Senior")</f>
        <v>Mid Level</v>
      </c>
      <c r="AH3906" t="str">
        <f>IF(Table1[[#This Row],[Attendance %]]&gt;75,"OK","Below 75")</f>
        <v>OK</v>
      </c>
      <c r="AI3906" t="b">
        <f>ISBLANK(Table1[[#This Row],[Employee ID]])</f>
        <v>0</v>
      </c>
      <c r="AJ3906" t="b">
        <f>ISNUMBER(Table1[[#This Row],[Total Salary  ]])</f>
        <v>1</v>
      </c>
      <c r="AK3906" t="str">
        <f>IFERROR(_xlfn.XLOOKUP(Table1[[#This Row],[Manager ID]],MANAGERS!A:A,MANAGERS!B:B),"Not Found")</f>
        <v>Manager_4</v>
      </c>
    </row>
    <row r="3907" spans="1:37" x14ac:dyDescent="0.2">
      <c r="A3907" t="s">
        <v>1593</v>
      </c>
      <c r="B3907" t="s">
        <v>42</v>
      </c>
      <c r="C3907" t="s">
        <v>15</v>
      </c>
      <c r="D3907" t="s">
        <v>33</v>
      </c>
      <c r="E3907" t="s">
        <v>26</v>
      </c>
      <c r="F3907" s="1">
        <v>44360</v>
      </c>
      <c r="G3907" s="1">
        <v>32461</v>
      </c>
      <c r="H3907">
        <v>44750</v>
      </c>
      <c r="I3907">
        <v>18477</v>
      </c>
      <c r="J3907">
        <v>80</v>
      </c>
      <c r="K3907">
        <v>69</v>
      </c>
      <c r="L3907" t="s">
        <v>37</v>
      </c>
      <c r="M3907">
        <v>105</v>
      </c>
      <c r="N3907">
        <f>Table1[[#This Row],[Basic Salary]]+Table1[[#This Row],[Bonus]]</f>
        <v>63227</v>
      </c>
      <c r="O3907" s="2">
        <f>Table1[[#This Row],[Bonus]]/Table1[[#This Row],[Basic Salary]]</f>
        <v>0.41289385474860335</v>
      </c>
      <c r="P3907">
        <f ca="1">DATEDIF(Table1[[#This Row],[Date of Birth]],TODAY(),"Y")</f>
        <v>37</v>
      </c>
      <c r="Q3907">
        <f ca="1">DATEDIF(Table1[[#This Row],[Joining Date]],TODAY(),"Y")</f>
        <v>5</v>
      </c>
      <c r="R3907" t="str">
        <f ca="1">IF(YEAR(Table1[[#This Row],[Joining Date]])=YEAR(TODAY()),"Yes","No")</f>
        <v>No</v>
      </c>
      <c r="S3907" t="str">
        <f ca="1">IF(Table1[[#This Row],[Experience]]&gt;5,"Yes","No")</f>
        <v>No</v>
      </c>
      <c r="T3907" t="str">
        <f>TEXT(Table1[[#This Row],[Joining Date]],"mmmm")</f>
        <v>June</v>
      </c>
      <c r="U3907" t="str">
        <f>TEXT(Table1[[#This Row],[Joining Date]],"yyyy")</f>
        <v>2021</v>
      </c>
      <c r="V3907" s="5">
        <f ca="1">TODAY()-Table1[[#This Row],[Joining Date]]</f>
        <v>1879</v>
      </c>
      <c r="W3907" t="str">
        <f>LEFT(Table1[[#This Row],[Employee Name]],FIND(" ",Table1[[#This Row],[Employee Name]])-1)</f>
        <v>Krishna</v>
      </c>
      <c r="X3907" t="str">
        <f>RIGHT(Table1[[#This Row],[Employee Name]],LEN(Table1[[#This Row],[Employee Name]])-FIND(" ",Table1[[#This Row],[Employee Name]]))</f>
        <v>Chaitanya</v>
      </c>
      <c r="Y3907" t="str">
        <f>Table1[[#This Row],[Department]]&amp;"-"&amp;Table1[[#This Row],[Employee ID]]</f>
        <v>Marketing-E01537</v>
      </c>
      <c r="Z3907" t="str">
        <f>LEFT(Table1[[#This Row],[Department]],3)</f>
        <v>Mar</v>
      </c>
      <c r="AA3907" t="str">
        <f>_xlfn.XLOOKUP(Table1[[#This Row],[Manager ID]],MANAGERS!A:A,MANAGERS!B:B)</f>
        <v>Manager_5</v>
      </c>
      <c r="AB3907" t="str" cm="1">
        <f t="array" ref="AB3907">_xlfn.XLOOKUP(Table1[[#This Row],[Manager ID]],Table2[[#All],[Manager ID]],Table2[[#All],[Department Head]])</f>
        <v>Sales</v>
      </c>
      <c r="AC3907" s="2">
        <f>_xlfn.XLOOKUP(Table1[[#This Row],[City]],L:L,O:O)</f>
        <v>0.24036902712549932</v>
      </c>
      <c r="AD3907" t="str" cm="1">
        <f t="array" ref="AD3907">_xlfn.IFS(Table1[[#This Row],[Performance Score]]&gt;=90,"Excellent",Table1[[#This Row],[Performance Score]]&gt;=75,"Good",Table1[[#This Row],[Performance Score]]&gt;=60,"Average",Table1[[#This Row],[Performance Score]]&lt;=60,"Need Improvement")</f>
        <v>Average</v>
      </c>
      <c r="AE3907" t="str">
        <f>IF(AND(Table1[[#This Row],[Attendance %]]&gt;=80,(Table1[[#This Row],[Performance Score]]&gt;=80)),"Eligible","Not Eligible")</f>
        <v>Not Eligible</v>
      </c>
      <c r="AF3907" t="str">
        <f>IF(Table1[[#This Row],[Performance Score]]&gt;=80,"High Performer","Low Performer")</f>
        <v>Low Performer</v>
      </c>
      <c r="AG3907" t="str" cm="1">
        <f t="array" aca="1" ref="AG3907" ca="1">_xlfn.IFS(Table1[[#This Row],[Experience]]&lt;=3,"Junior",Table1[[#This Row],[Experience]]&lt;=7,"Mid Level",Table1[[#This Row],[Experience]]&gt;=7,"Senior")</f>
        <v>Mid Level</v>
      </c>
      <c r="AH3907" t="str">
        <f>IF(Table1[[#This Row],[Attendance %]]&gt;75,"OK","Below 75")</f>
        <v>OK</v>
      </c>
      <c r="AI3907" t="b">
        <f>ISBLANK(Table1[[#This Row],[Employee ID]])</f>
        <v>0</v>
      </c>
      <c r="AJ3907" t="b">
        <f>ISNUMBER(Table1[[#This Row],[Total Salary  ]])</f>
        <v>1</v>
      </c>
      <c r="AK3907" t="str">
        <f>IFERROR(_xlfn.XLOOKUP(Table1[[#This Row],[Manager ID]],MANAGERS!A:A,MANAGERS!B:B),"Not Found")</f>
        <v>Manager_5</v>
      </c>
    </row>
    <row r="3908" spans="1:37" x14ac:dyDescent="0.2">
      <c r="A3908" t="s">
        <v>3226</v>
      </c>
      <c r="B3908" t="s">
        <v>20</v>
      </c>
      <c r="C3908" t="s">
        <v>21</v>
      </c>
      <c r="D3908" t="s">
        <v>33</v>
      </c>
      <c r="E3908" t="s">
        <v>17</v>
      </c>
      <c r="F3908" s="1">
        <v>42686</v>
      </c>
      <c r="G3908" s="1">
        <v>34501</v>
      </c>
      <c r="H3908">
        <v>45849</v>
      </c>
      <c r="I3908">
        <v>17373</v>
      </c>
      <c r="J3908">
        <v>65</v>
      </c>
      <c r="K3908">
        <v>99</v>
      </c>
      <c r="L3908" t="s">
        <v>53</v>
      </c>
      <c r="M3908">
        <v>119</v>
      </c>
      <c r="N3908">
        <f>Table1[[#This Row],[Basic Salary]]+Table1[[#This Row],[Bonus]]</f>
        <v>63222</v>
      </c>
      <c r="O3908" s="2">
        <f>Table1[[#This Row],[Bonus]]/Table1[[#This Row],[Basic Salary]]</f>
        <v>0.37891775175031078</v>
      </c>
      <c r="P3908">
        <f ca="1">DATEDIF(Table1[[#This Row],[Date of Birth]],TODAY(),"Y")</f>
        <v>32</v>
      </c>
      <c r="Q3908">
        <f ca="1">DATEDIF(Table1[[#This Row],[Joining Date]],TODAY(),"Y")</f>
        <v>9</v>
      </c>
      <c r="R3908" t="str">
        <f ca="1">IF(YEAR(Table1[[#This Row],[Joining Date]])=YEAR(TODAY()),"Yes","No")</f>
        <v>No</v>
      </c>
      <c r="S3908" t="str">
        <f ca="1">IF(Table1[[#This Row],[Experience]]&gt;5,"Yes","No")</f>
        <v>Yes</v>
      </c>
      <c r="T3908" t="str">
        <f>TEXT(Table1[[#This Row],[Joining Date]],"mmmm")</f>
        <v>November</v>
      </c>
      <c r="U3908" t="str">
        <f>TEXT(Table1[[#This Row],[Joining Date]],"yyyy")</f>
        <v>2016</v>
      </c>
      <c r="V3908" s="5">
        <f ca="1">TODAY()-Table1[[#This Row],[Joining Date]]</f>
        <v>3553</v>
      </c>
      <c r="W3908" t="str">
        <f>LEFT(Table1[[#This Row],[Employee Name]],FIND(" ",Table1[[#This Row],[Employee Name]])-1)</f>
        <v>Rahul</v>
      </c>
      <c r="X3908" t="str">
        <f>RIGHT(Table1[[#This Row],[Employee Name]],LEN(Table1[[#This Row],[Employee Name]])-FIND(" ",Table1[[#This Row],[Employee Name]]))</f>
        <v>Verma</v>
      </c>
      <c r="Y3908" t="str">
        <f>Table1[[#This Row],[Department]]&amp;"-"&amp;Table1[[#This Row],[Employee ID]]</f>
        <v>Marketing-E03170</v>
      </c>
      <c r="Z3908" t="str">
        <f>LEFT(Table1[[#This Row],[Department]],3)</f>
        <v>Mar</v>
      </c>
      <c r="AA3908" t="str">
        <f>_xlfn.XLOOKUP(Table1[[#This Row],[Manager ID]],MANAGERS!A:A,MANAGERS!B:B)</f>
        <v>Manager_19</v>
      </c>
      <c r="AB3908" t="str" cm="1">
        <f t="array" ref="AB3908">_xlfn.XLOOKUP(Table1[[#This Row],[Manager ID]],Table2[[#All],[Manager ID]],Table2[[#All],[Department Head]])</f>
        <v>Support</v>
      </c>
      <c r="AC3908" s="2">
        <f>_xlfn.XLOOKUP(Table1[[#This Row],[City]],L:L,O:O)</f>
        <v>0.23685887225230964</v>
      </c>
      <c r="AD3908" t="str" cm="1">
        <f t="array" ref="AD3908">_xlfn.IFS(Table1[[#This Row],[Performance Score]]&gt;=90,"Excellent",Table1[[#This Row],[Performance Score]]&gt;=75,"Good",Table1[[#This Row],[Performance Score]]&gt;=60,"Average",Table1[[#This Row],[Performance Score]]&lt;=60,"Need Improvement")</f>
        <v>Excellent</v>
      </c>
      <c r="AE3908" t="str">
        <f>IF(AND(Table1[[#This Row],[Attendance %]]&gt;=80,(Table1[[#This Row],[Performance Score]]&gt;=80)),"Eligible","Not Eligible")</f>
        <v>Not Eligible</v>
      </c>
      <c r="AF3908" t="str">
        <f>IF(Table1[[#This Row],[Performance Score]]&gt;=80,"High Performer","Low Performer")</f>
        <v>High Performer</v>
      </c>
      <c r="AG3908" t="str" cm="1">
        <f t="array" aca="1" ref="AG3908" ca="1">_xlfn.IFS(Table1[[#This Row],[Experience]]&lt;=3,"Junior",Table1[[#This Row],[Experience]]&lt;=7,"Mid Level",Table1[[#This Row],[Experience]]&gt;=7,"Senior")</f>
        <v>Senior</v>
      </c>
      <c r="AH3908" t="str">
        <f>IF(Table1[[#This Row],[Attendance %]]&gt;75,"OK","Below 75")</f>
        <v>Below 75</v>
      </c>
      <c r="AI3908" t="b">
        <f>ISBLANK(Table1[[#This Row],[Employee ID]])</f>
        <v>0</v>
      </c>
      <c r="AJ3908" t="b">
        <f>ISNUMBER(Table1[[#This Row],[Total Salary  ]])</f>
        <v>1</v>
      </c>
      <c r="AK3908" t="str">
        <f>IFERROR(_xlfn.XLOOKUP(Table1[[#This Row],[Manager ID]],MANAGERS!A:A,MANAGERS!B:B),"Not Found")</f>
        <v>Manager_19</v>
      </c>
    </row>
    <row r="3909" spans="1:37" x14ac:dyDescent="0.2">
      <c r="A3909" t="s">
        <v>544</v>
      </c>
      <c r="B3909" t="s">
        <v>36</v>
      </c>
      <c r="C3909" t="s">
        <v>15</v>
      </c>
      <c r="D3909" t="s">
        <v>40</v>
      </c>
      <c r="E3909" t="s">
        <v>65</v>
      </c>
      <c r="F3909" s="1">
        <v>43047</v>
      </c>
      <c r="G3909" s="1">
        <v>37038</v>
      </c>
      <c r="H3909">
        <v>55475</v>
      </c>
      <c r="I3909">
        <v>7746</v>
      </c>
      <c r="J3909">
        <v>78</v>
      </c>
      <c r="K3909">
        <v>78</v>
      </c>
      <c r="L3909" t="s">
        <v>23</v>
      </c>
      <c r="M3909">
        <v>114</v>
      </c>
      <c r="N3909">
        <f>Table1[[#This Row],[Basic Salary]]+Table1[[#This Row],[Bonus]]</f>
        <v>63221</v>
      </c>
      <c r="O3909" s="2">
        <f>Table1[[#This Row],[Bonus]]/Table1[[#This Row],[Basic Salary]]</f>
        <v>0.13963046417305092</v>
      </c>
      <c r="P3909">
        <f ca="1">DATEDIF(Table1[[#This Row],[Date of Birth]],TODAY(),"Y")</f>
        <v>25</v>
      </c>
      <c r="Q3909">
        <f ca="1">DATEDIF(Table1[[#This Row],[Joining Date]],TODAY(),"Y")</f>
        <v>8</v>
      </c>
      <c r="R3909" t="str">
        <f ca="1">IF(YEAR(Table1[[#This Row],[Joining Date]])=YEAR(TODAY()),"Yes","No")</f>
        <v>No</v>
      </c>
      <c r="S3909" t="str">
        <f ca="1">IF(Table1[[#This Row],[Experience]]&gt;5,"Yes","No")</f>
        <v>Yes</v>
      </c>
      <c r="T3909" t="str">
        <f>TEXT(Table1[[#This Row],[Joining Date]],"mmmm")</f>
        <v>November</v>
      </c>
      <c r="U3909" t="str">
        <f>TEXT(Table1[[#This Row],[Joining Date]],"yyyy")</f>
        <v>2017</v>
      </c>
      <c r="V3909" s="5">
        <f ca="1">TODAY()-Table1[[#This Row],[Joining Date]]</f>
        <v>3192</v>
      </c>
      <c r="W3909" t="str">
        <f>LEFT(Table1[[#This Row],[Employee Name]],FIND(" ",Table1[[#This Row],[Employee Name]])-1)</f>
        <v>Meera</v>
      </c>
      <c r="X3909" t="str">
        <f>RIGHT(Table1[[#This Row],[Employee Name]],LEN(Table1[[#This Row],[Employee Name]])-FIND(" ",Table1[[#This Row],[Employee Name]]))</f>
        <v>Joshi</v>
      </c>
      <c r="Y3909" t="str">
        <f>Table1[[#This Row],[Department]]&amp;"-"&amp;Table1[[#This Row],[Employee ID]]</f>
        <v>IT-E00488</v>
      </c>
      <c r="Z3909" t="str">
        <f>LEFT(Table1[[#This Row],[Department]],3)</f>
        <v>IT</v>
      </c>
      <c r="AA3909" t="str">
        <f>_xlfn.XLOOKUP(Table1[[#This Row],[Manager ID]],MANAGERS!A:A,MANAGERS!B:B)</f>
        <v>Manager_14</v>
      </c>
      <c r="AB3909" t="str" cm="1">
        <f t="array" ref="AB3909">_xlfn.XLOOKUP(Table1[[#This Row],[Manager ID]],Table2[[#All],[Manager ID]],Table2[[#All],[Department Head]])</f>
        <v>Marketing</v>
      </c>
      <c r="AC3909" s="2">
        <f>_xlfn.XLOOKUP(Table1[[#This Row],[City]],L:L,O:O)</f>
        <v>0.23486488519629886</v>
      </c>
      <c r="AD3909" t="str" cm="1">
        <f t="array" ref="AD3909">_xlfn.IFS(Table1[[#This Row],[Performance Score]]&gt;=90,"Excellent",Table1[[#This Row],[Performance Score]]&gt;=75,"Good",Table1[[#This Row],[Performance Score]]&gt;=60,"Average",Table1[[#This Row],[Performance Score]]&lt;=60,"Need Improvement")</f>
        <v>Good</v>
      </c>
      <c r="AE3909" t="str">
        <f>IF(AND(Table1[[#This Row],[Attendance %]]&gt;=80,(Table1[[#This Row],[Performance Score]]&gt;=80)),"Eligible","Not Eligible")</f>
        <v>Not Eligible</v>
      </c>
      <c r="AF3909" t="str">
        <f>IF(Table1[[#This Row],[Performance Score]]&gt;=80,"High Performer","Low Performer")</f>
        <v>Low Performer</v>
      </c>
      <c r="AG3909" t="str" cm="1">
        <f t="array" aca="1" ref="AG3909" ca="1">_xlfn.IFS(Table1[[#This Row],[Experience]]&lt;=3,"Junior",Table1[[#This Row],[Experience]]&lt;=7,"Mid Level",Table1[[#This Row],[Experience]]&gt;=7,"Senior")</f>
        <v>Senior</v>
      </c>
      <c r="AH3909" t="str">
        <f>IF(Table1[[#This Row],[Attendance %]]&gt;75,"OK","Below 75")</f>
        <v>OK</v>
      </c>
      <c r="AI3909" t="b">
        <f>ISBLANK(Table1[[#This Row],[Employee ID]])</f>
        <v>0</v>
      </c>
      <c r="AJ3909" t="b">
        <f>ISNUMBER(Table1[[#This Row],[Total Salary  ]])</f>
        <v>1</v>
      </c>
      <c r="AK3909" t="str">
        <f>IFERROR(_xlfn.XLOOKUP(Table1[[#This Row],[Manager ID]],MANAGERS!A:A,MANAGERS!B:B),"Not Found")</f>
        <v>Manager_14</v>
      </c>
    </row>
    <row r="3910" spans="1:37" x14ac:dyDescent="0.2">
      <c r="A3910" t="s">
        <v>380</v>
      </c>
      <c r="B3910" t="s">
        <v>60</v>
      </c>
      <c r="C3910" t="s">
        <v>15</v>
      </c>
      <c r="D3910" t="s">
        <v>81</v>
      </c>
      <c r="E3910" t="s">
        <v>17</v>
      </c>
      <c r="F3910" s="1">
        <v>43796</v>
      </c>
      <c r="G3910" s="1">
        <v>41180</v>
      </c>
      <c r="H3910">
        <v>56278</v>
      </c>
      <c r="I3910">
        <v>6897</v>
      </c>
      <c r="J3910">
        <v>75</v>
      </c>
      <c r="K3910">
        <v>45</v>
      </c>
      <c r="L3910" t="s">
        <v>27</v>
      </c>
      <c r="M3910">
        <v>104</v>
      </c>
      <c r="N3910">
        <f>Table1[[#This Row],[Basic Salary]]+Table1[[#This Row],[Bonus]]</f>
        <v>63175</v>
      </c>
      <c r="O3910" s="2">
        <f>Table1[[#This Row],[Bonus]]/Table1[[#This Row],[Basic Salary]]</f>
        <v>0.1225523295070898</v>
      </c>
      <c r="P3910">
        <f ca="1">DATEDIF(Table1[[#This Row],[Date of Birth]],TODAY(),"Y")</f>
        <v>13</v>
      </c>
      <c r="Q3910">
        <f ca="1">DATEDIF(Table1[[#This Row],[Joining Date]],TODAY(),"Y")</f>
        <v>6</v>
      </c>
      <c r="R3910" t="str">
        <f ca="1">IF(YEAR(Table1[[#This Row],[Joining Date]])=YEAR(TODAY()),"Yes","No")</f>
        <v>No</v>
      </c>
      <c r="S3910" t="str">
        <f ca="1">IF(Table1[[#This Row],[Experience]]&gt;5,"Yes","No")</f>
        <v>Yes</v>
      </c>
      <c r="T3910" t="str">
        <f>TEXT(Table1[[#This Row],[Joining Date]],"mmmm")</f>
        <v>November</v>
      </c>
      <c r="U3910" t="str">
        <f>TEXT(Table1[[#This Row],[Joining Date]],"yyyy")</f>
        <v>2019</v>
      </c>
      <c r="V3910" s="5">
        <f ca="1">TODAY()-Table1[[#This Row],[Joining Date]]</f>
        <v>2443</v>
      </c>
      <c r="W3910" t="str">
        <f>LEFT(Table1[[#This Row],[Employee Name]],FIND(" ",Table1[[#This Row],[Employee Name]])-1)</f>
        <v>Gayathri</v>
      </c>
      <c r="X3910" t="str">
        <f>RIGHT(Table1[[#This Row],[Employee Name]],LEN(Table1[[#This Row],[Employee Name]])-FIND(" ",Table1[[#This Row],[Employee Name]]))</f>
        <v>Iyer</v>
      </c>
      <c r="Y3910" t="str">
        <f>Table1[[#This Row],[Department]]&amp;"-"&amp;Table1[[#This Row],[Employee ID]]</f>
        <v>Sales-E00324</v>
      </c>
      <c r="Z3910" t="str">
        <f>LEFT(Table1[[#This Row],[Department]],3)</f>
        <v>Sal</v>
      </c>
      <c r="AA3910" t="str">
        <f>_xlfn.XLOOKUP(Table1[[#This Row],[Manager ID]],MANAGERS!A:A,MANAGERS!B:B)</f>
        <v>Manager_4</v>
      </c>
      <c r="AB3910" t="str" cm="1">
        <f t="array" ref="AB3910">_xlfn.XLOOKUP(Table1[[#This Row],[Manager ID]],Table2[[#All],[Manager ID]],Table2[[#All],[Department Head]])</f>
        <v>Finance</v>
      </c>
      <c r="AC3910" s="2">
        <f>_xlfn.XLOOKUP(Table1[[#This Row],[City]],L:L,O:O)</f>
        <v>0.23674293405114402</v>
      </c>
      <c r="AD3910" t="str" cm="1">
        <f t="array" ref="AD3910">_xlfn.IFS(Table1[[#This Row],[Performance Score]]&gt;=90,"Excellent",Table1[[#This Row],[Performance Score]]&gt;=75,"Good",Table1[[#This Row],[Performance Score]]&gt;=60,"Average",Table1[[#This Row],[Performance Score]]&lt;=60,"Need Improvement")</f>
        <v>Need Improvement</v>
      </c>
      <c r="AE3910" t="str">
        <f>IF(AND(Table1[[#This Row],[Attendance %]]&gt;=80,(Table1[[#This Row],[Performance Score]]&gt;=80)),"Eligible","Not Eligible")</f>
        <v>Not Eligible</v>
      </c>
      <c r="AF3910" t="str">
        <f>IF(Table1[[#This Row],[Performance Score]]&gt;=80,"High Performer","Low Performer")</f>
        <v>Low Performer</v>
      </c>
      <c r="AG3910" t="str" cm="1">
        <f t="array" aca="1" ref="AG3910" ca="1">_xlfn.IFS(Table1[[#This Row],[Experience]]&lt;=3,"Junior",Table1[[#This Row],[Experience]]&lt;=7,"Mid Level",Table1[[#This Row],[Experience]]&gt;=7,"Senior")</f>
        <v>Mid Level</v>
      </c>
      <c r="AH3910" t="str">
        <f>IF(Table1[[#This Row],[Attendance %]]&gt;75,"OK","Below 75")</f>
        <v>Below 75</v>
      </c>
      <c r="AI3910" t="b">
        <f>ISBLANK(Table1[[#This Row],[Employee ID]])</f>
        <v>0</v>
      </c>
      <c r="AJ3910" t="b">
        <f>ISNUMBER(Table1[[#This Row],[Total Salary  ]])</f>
        <v>1</v>
      </c>
      <c r="AK3910" t="str">
        <f>IFERROR(_xlfn.XLOOKUP(Table1[[#This Row],[Manager ID]],MANAGERS!A:A,MANAGERS!B:B),"Not Found")</f>
        <v>Manager_4</v>
      </c>
    </row>
    <row r="3911" spans="1:37" x14ac:dyDescent="0.2">
      <c r="A3911" t="s">
        <v>423</v>
      </c>
      <c r="B3911" t="s">
        <v>95</v>
      </c>
      <c r="C3911" t="s">
        <v>21</v>
      </c>
      <c r="D3911" t="s">
        <v>25</v>
      </c>
      <c r="E3911" t="s">
        <v>22</v>
      </c>
      <c r="F3911" s="1">
        <v>42419</v>
      </c>
      <c r="G3911" s="1">
        <v>34645</v>
      </c>
      <c r="H3911">
        <v>51941</v>
      </c>
      <c r="I3911">
        <v>11225</v>
      </c>
      <c r="J3911">
        <v>86</v>
      </c>
      <c r="K3911">
        <v>84</v>
      </c>
      <c r="L3911" t="s">
        <v>23</v>
      </c>
      <c r="M3911">
        <v>118</v>
      </c>
      <c r="N3911">
        <f>Table1[[#This Row],[Basic Salary]]+Table1[[#This Row],[Bonus]]</f>
        <v>63166</v>
      </c>
      <c r="O3911" s="2">
        <f>Table1[[#This Row],[Bonus]]/Table1[[#This Row],[Basic Salary]]</f>
        <v>0.21611058701218691</v>
      </c>
      <c r="P3911">
        <f ca="1">DATEDIF(Table1[[#This Row],[Date of Birth]],TODAY(),"Y")</f>
        <v>31</v>
      </c>
      <c r="Q3911">
        <f ca="1">DATEDIF(Table1[[#This Row],[Joining Date]],TODAY(),"Y")</f>
        <v>10</v>
      </c>
      <c r="R3911" t="str">
        <f ca="1">IF(YEAR(Table1[[#This Row],[Joining Date]])=YEAR(TODAY()),"Yes","No")</f>
        <v>No</v>
      </c>
      <c r="S3911" t="str">
        <f ca="1">IF(Table1[[#This Row],[Experience]]&gt;5,"Yes","No")</f>
        <v>Yes</v>
      </c>
      <c r="T3911" t="str">
        <f>TEXT(Table1[[#This Row],[Joining Date]],"mmmm")</f>
        <v>February</v>
      </c>
      <c r="U3911" t="str">
        <f>TEXT(Table1[[#This Row],[Joining Date]],"yyyy")</f>
        <v>2016</v>
      </c>
      <c r="V3911" s="5">
        <f ca="1">TODAY()-Table1[[#This Row],[Joining Date]]</f>
        <v>3820</v>
      </c>
      <c r="W3911" t="str">
        <f>LEFT(Table1[[#This Row],[Employee Name]],FIND(" ",Table1[[#This Row],[Employee Name]])-1)</f>
        <v>Ajay</v>
      </c>
      <c r="X3911" t="str">
        <f>RIGHT(Table1[[#This Row],[Employee Name]],LEN(Table1[[#This Row],[Employee Name]])-FIND(" ",Table1[[#This Row],[Employee Name]]))</f>
        <v>Singh</v>
      </c>
      <c r="Y3911" t="str">
        <f>Table1[[#This Row],[Department]]&amp;"-"&amp;Table1[[#This Row],[Employee ID]]</f>
        <v>Finance-E00367</v>
      </c>
      <c r="Z3911" t="str">
        <f>LEFT(Table1[[#This Row],[Department]],3)</f>
        <v>Fin</v>
      </c>
      <c r="AA3911" t="str">
        <f>_xlfn.XLOOKUP(Table1[[#This Row],[Manager ID]],MANAGERS!A:A,MANAGERS!B:B)</f>
        <v>Manager_18</v>
      </c>
      <c r="AB3911" t="str" cm="1">
        <f t="array" ref="AB3911">_xlfn.XLOOKUP(Table1[[#This Row],[Manager ID]],Table2[[#All],[Manager ID]],Table2[[#All],[Department Head]])</f>
        <v>Support</v>
      </c>
      <c r="AC3911" s="2">
        <f>_xlfn.XLOOKUP(Table1[[#This Row],[City]],L:L,O:O)</f>
        <v>0.23486488519629886</v>
      </c>
      <c r="AD3911" t="str" cm="1">
        <f t="array" ref="AD3911">_xlfn.IFS(Table1[[#This Row],[Performance Score]]&gt;=90,"Excellent",Table1[[#This Row],[Performance Score]]&gt;=75,"Good",Table1[[#This Row],[Performance Score]]&gt;=60,"Average",Table1[[#This Row],[Performance Score]]&lt;=60,"Need Improvement")</f>
        <v>Good</v>
      </c>
      <c r="AE3911" t="str">
        <f>IF(AND(Table1[[#This Row],[Attendance %]]&gt;=80,(Table1[[#This Row],[Performance Score]]&gt;=80)),"Eligible","Not Eligible")</f>
        <v>Eligible</v>
      </c>
      <c r="AF3911" t="str">
        <f>IF(Table1[[#This Row],[Performance Score]]&gt;=80,"High Performer","Low Performer")</f>
        <v>High Performer</v>
      </c>
      <c r="AG3911" t="str" cm="1">
        <f t="array" aca="1" ref="AG3911" ca="1">_xlfn.IFS(Table1[[#This Row],[Experience]]&lt;=3,"Junior",Table1[[#This Row],[Experience]]&lt;=7,"Mid Level",Table1[[#This Row],[Experience]]&gt;=7,"Senior")</f>
        <v>Senior</v>
      </c>
      <c r="AH3911" t="str">
        <f>IF(Table1[[#This Row],[Attendance %]]&gt;75,"OK","Below 75")</f>
        <v>OK</v>
      </c>
      <c r="AI3911" t="b">
        <f>ISBLANK(Table1[[#This Row],[Employee ID]])</f>
        <v>0</v>
      </c>
      <c r="AJ3911" t="b">
        <f>ISNUMBER(Table1[[#This Row],[Total Salary  ]])</f>
        <v>1</v>
      </c>
      <c r="AK3911" t="str">
        <f>IFERROR(_xlfn.XLOOKUP(Table1[[#This Row],[Manager ID]],MANAGERS!A:A,MANAGERS!B:B),"Not Found")</f>
        <v>Manager_18</v>
      </c>
    </row>
    <row r="3912" spans="1:37" x14ac:dyDescent="0.2">
      <c r="A3912" t="s">
        <v>2507</v>
      </c>
      <c r="B3912" t="s">
        <v>75</v>
      </c>
      <c r="C3912" t="s">
        <v>15</v>
      </c>
      <c r="D3912" t="s">
        <v>81</v>
      </c>
      <c r="E3912" t="s">
        <v>30</v>
      </c>
      <c r="F3912" s="1">
        <v>43548</v>
      </c>
      <c r="G3912" s="1">
        <v>38683</v>
      </c>
      <c r="H3912">
        <v>54343</v>
      </c>
      <c r="I3912">
        <v>8707</v>
      </c>
      <c r="J3912">
        <v>88</v>
      </c>
      <c r="K3912">
        <v>50</v>
      </c>
      <c r="L3912" t="s">
        <v>23</v>
      </c>
      <c r="M3912">
        <v>109</v>
      </c>
      <c r="N3912">
        <f>Table1[[#This Row],[Basic Salary]]+Table1[[#This Row],[Bonus]]</f>
        <v>63050</v>
      </c>
      <c r="O3912" s="2">
        <f>Table1[[#This Row],[Bonus]]/Table1[[#This Row],[Basic Salary]]</f>
        <v>0.16022302780486908</v>
      </c>
      <c r="P3912">
        <f ca="1">DATEDIF(Table1[[#This Row],[Date of Birth]],TODAY(),"Y")</f>
        <v>20</v>
      </c>
      <c r="Q3912">
        <f ca="1">DATEDIF(Table1[[#This Row],[Joining Date]],TODAY(),"Y")</f>
        <v>7</v>
      </c>
      <c r="R3912" t="str">
        <f ca="1">IF(YEAR(Table1[[#This Row],[Joining Date]])=YEAR(TODAY()),"Yes","No")</f>
        <v>No</v>
      </c>
      <c r="S3912" t="str">
        <f ca="1">IF(Table1[[#This Row],[Experience]]&gt;5,"Yes","No")</f>
        <v>Yes</v>
      </c>
      <c r="T3912" t="str">
        <f>TEXT(Table1[[#This Row],[Joining Date]],"mmmm")</f>
        <v>March</v>
      </c>
      <c r="U3912" t="str">
        <f>TEXT(Table1[[#This Row],[Joining Date]],"yyyy")</f>
        <v>2019</v>
      </c>
      <c r="V3912" s="5">
        <f ca="1">TODAY()-Table1[[#This Row],[Joining Date]]</f>
        <v>2691</v>
      </c>
      <c r="W3912" t="str">
        <f>LEFT(Table1[[#This Row],[Employee Name]],FIND(" ",Table1[[#This Row],[Employee Name]])-1)</f>
        <v>Ishita</v>
      </c>
      <c r="X3912" t="str">
        <f>RIGHT(Table1[[#This Row],[Employee Name]],LEN(Table1[[#This Row],[Employee Name]])-FIND(" ",Table1[[#This Row],[Employee Name]]))</f>
        <v>Roy</v>
      </c>
      <c r="Y3912" t="str">
        <f>Table1[[#This Row],[Department]]&amp;"-"&amp;Table1[[#This Row],[Employee ID]]</f>
        <v>Sales-E02451</v>
      </c>
      <c r="Z3912" t="str">
        <f>LEFT(Table1[[#This Row],[Department]],3)</f>
        <v>Sal</v>
      </c>
      <c r="AA3912" t="str">
        <f>_xlfn.XLOOKUP(Table1[[#This Row],[Manager ID]],MANAGERS!A:A,MANAGERS!B:B)</f>
        <v>Manager_9</v>
      </c>
      <c r="AB3912" t="str" cm="1">
        <f t="array" ref="AB3912">_xlfn.XLOOKUP(Table1[[#This Row],[Manager ID]],Table2[[#All],[Manager ID]],Table2[[#All],[Department Head]])</f>
        <v>Sales</v>
      </c>
      <c r="AC3912" s="2">
        <f>_xlfn.XLOOKUP(Table1[[#This Row],[City]],L:L,O:O)</f>
        <v>0.23486488519629886</v>
      </c>
      <c r="AD3912" t="str" cm="1">
        <f t="array" ref="AD3912">_xlfn.IFS(Table1[[#This Row],[Performance Score]]&gt;=90,"Excellent",Table1[[#This Row],[Performance Score]]&gt;=75,"Good",Table1[[#This Row],[Performance Score]]&gt;=60,"Average",Table1[[#This Row],[Performance Score]]&lt;=60,"Need Improvement")</f>
        <v>Need Improvement</v>
      </c>
      <c r="AE3912" t="str">
        <f>IF(AND(Table1[[#This Row],[Attendance %]]&gt;=80,(Table1[[#This Row],[Performance Score]]&gt;=80)),"Eligible","Not Eligible")</f>
        <v>Not Eligible</v>
      </c>
      <c r="AF3912" t="str">
        <f>IF(Table1[[#This Row],[Performance Score]]&gt;=80,"High Performer","Low Performer")</f>
        <v>Low Performer</v>
      </c>
      <c r="AG3912" t="str" cm="1">
        <f t="array" aca="1" ref="AG3912" ca="1">_xlfn.IFS(Table1[[#This Row],[Experience]]&lt;=3,"Junior",Table1[[#This Row],[Experience]]&lt;=7,"Mid Level",Table1[[#This Row],[Experience]]&gt;=7,"Senior")</f>
        <v>Mid Level</v>
      </c>
      <c r="AH3912" t="str">
        <f>IF(Table1[[#This Row],[Attendance %]]&gt;75,"OK","Below 75")</f>
        <v>OK</v>
      </c>
      <c r="AI3912" t="b">
        <f>ISBLANK(Table1[[#This Row],[Employee ID]])</f>
        <v>0</v>
      </c>
      <c r="AJ3912" t="b">
        <f>ISNUMBER(Table1[[#This Row],[Total Salary  ]])</f>
        <v>1</v>
      </c>
      <c r="AK3912" t="str">
        <f>IFERROR(_xlfn.XLOOKUP(Table1[[#This Row],[Manager ID]],MANAGERS!A:A,MANAGERS!B:B),"Not Found")</f>
        <v>Manager_9</v>
      </c>
    </row>
    <row r="3913" spans="1:37" x14ac:dyDescent="0.2">
      <c r="A3913" t="s">
        <v>3826</v>
      </c>
      <c r="B3913" t="s">
        <v>57</v>
      </c>
      <c r="C3913" t="s">
        <v>15</v>
      </c>
      <c r="D3913" t="s">
        <v>46</v>
      </c>
      <c r="E3913" t="s">
        <v>17</v>
      </c>
      <c r="F3913" s="1">
        <v>42138</v>
      </c>
      <c r="G3913" s="1">
        <v>38504</v>
      </c>
      <c r="H3913">
        <v>56131</v>
      </c>
      <c r="I3913">
        <v>6832</v>
      </c>
      <c r="J3913">
        <v>82</v>
      </c>
      <c r="K3913">
        <v>59</v>
      </c>
      <c r="L3913" t="s">
        <v>23</v>
      </c>
      <c r="M3913">
        <v>110</v>
      </c>
      <c r="N3913">
        <f>Table1[[#This Row],[Basic Salary]]+Table1[[#This Row],[Bonus]]</f>
        <v>62963</v>
      </c>
      <c r="O3913" s="2">
        <f>Table1[[#This Row],[Bonus]]/Table1[[#This Row],[Basic Salary]]</f>
        <v>0.1217152732001924</v>
      </c>
      <c r="P3913">
        <f ca="1">DATEDIF(Table1[[#This Row],[Date of Birth]],TODAY(),"Y")</f>
        <v>21</v>
      </c>
      <c r="Q3913">
        <f ca="1">DATEDIF(Table1[[#This Row],[Joining Date]],TODAY(),"Y")</f>
        <v>11</v>
      </c>
      <c r="R3913" t="str">
        <f ca="1">IF(YEAR(Table1[[#This Row],[Joining Date]])=YEAR(TODAY()),"Yes","No")</f>
        <v>No</v>
      </c>
      <c r="S3913" t="str">
        <f ca="1">IF(Table1[[#This Row],[Experience]]&gt;5,"Yes","No")</f>
        <v>Yes</v>
      </c>
      <c r="T3913" t="str">
        <f>TEXT(Table1[[#This Row],[Joining Date]],"mmmm")</f>
        <v>May</v>
      </c>
      <c r="U3913" t="str">
        <f>TEXT(Table1[[#This Row],[Joining Date]],"yyyy")</f>
        <v>2015</v>
      </c>
      <c r="V3913" s="5">
        <f ca="1">TODAY()-Table1[[#This Row],[Joining Date]]</f>
        <v>4101</v>
      </c>
      <c r="W3913" t="str">
        <f>LEFT(Table1[[#This Row],[Employee Name]],FIND(" ",Table1[[#This Row],[Employee Name]])-1)</f>
        <v>Swathi</v>
      </c>
      <c r="X3913" t="str">
        <f>RIGHT(Table1[[#This Row],[Employee Name]],LEN(Table1[[#This Row],[Employee Name]])-FIND(" ",Table1[[#This Row],[Employee Name]]))</f>
        <v>Ramesh</v>
      </c>
      <c r="Y3913" t="str">
        <f>Table1[[#This Row],[Department]]&amp;"-"&amp;Table1[[#This Row],[Employee ID]]</f>
        <v>Support-E03770</v>
      </c>
      <c r="Z3913" t="str">
        <f>LEFT(Table1[[#This Row],[Department]],3)</f>
        <v>Sup</v>
      </c>
      <c r="AA3913" t="str">
        <f>_xlfn.XLOOKUP(Table1[[#This Row],[Manager ID]],MANAGERS!A:A,MANAGERS!B:B)</f>
        <v>Manager_10</v>
      </c>
      <c r="AB3913" t="str" cm="1">
        <f t="array" ref="AB3913">_xlfn.XLOOKUP(Table1[[#This Row],[Manager ID]],Table2[[#All],[Manager ID]],Table2[[#All],[Department Head]])</f>
        <v>HR</v>
      </c>
      <c r="AC3913" s="2">
        <f>_xlfn.XLOOKUP(Table1[[#This Row],[City]],L:L,O:O)</f>
        <v>0.23486488519629886</v>
      </c>
      <c r="AD3913" t="str" cm="1">
        <f t="array" ref="AD3913">_xlfn.IFS(Table1[[#This Row],[Performance Score]]&gt;=90,"Excellent",Table1[[#This Row],[Performance Score]]&gt;=75,"Good",Table1[[#This Row],[Performance Score]]&gt;=60,"Average",Table1[[#This Row],[Performance Score]]&lt;=60,"Need Improvement")</f>
        <v>Need Improvement</v>
      </c>
      <c r="AE3913" t="str">
        <f>IF(AND(Table1[[#This Row],[Attendance %]]&gt;=80,(Table1[[#This Row],[Performance Score]]&gt;=80)),"Eligible","Not Eligible")</f>
        <v>Not Eligible</v>
      </c>
      <c r="AF3913" t="str">
        <f>IF(Table1[[#This Row],[Performance Score]]&gt;=80,"High Performer","Low Performer")</f>
        <v>Low Performer</v>
      </c>
      <c r="AG3913" t="str" cm="1">
        <f t="array" aca="1" ref="AG3913" ca="1">_xlfn.IFS(Table1[[#This Row],[Experience]]&lt;=3,"Junior",Table1[[#This Row],[Experience]]&lt;=7,"Mid Level",Table1[[#This Row],[Experience]]&gt;=7,"Senior")</f>
        <v>Senior</v>
      </c>
      <c r="AH3913" t="str">
        <f>IF(Table1[[#This Row],[Attendance %]]&gt;75,"OK","Below 75")</f>
        <v>OK</v>
      </c>
      <c r="AI3913" t="b">
        <f>ISBLANK(Table1[[#This Row],[Employee ID]])</f>
        <v>0</v>
      </c>
      <c r="AJ3913" t="b">
        <f>ISNUMBER(Table1[[#This Row],[Total Salary  ]])</f>
        <v>1</v>
      </c>
      <c r="AK3913" t="str">
        <f>IFERROR(_xlfn.XLOOKUP(Table1[[#This Row],[Manager ID]],MANAGERS!A:A,MANAGERS!B:B),"Not Found")</f>
        <v>Manager_10</v>
      </c>
    </row>
    <row r="3914" spans="1:37" x14ac:dyDescent="0.2">
      <c r="A3914" t="s">
        <v>3707</v>
      </c>
      <c r="B3914" t="s">
        <v>62</v>
      </c>
      <c r="C3914" t="s">
        <v>21</v>
      </c>
      <c r="D3914" t="s">
        <v>16</v>
      </c>
      <c r="E3914" t="s">
        <v>26</v>
      </c>
      <c r="F3914" s="1">
        <v>45766</v>
      </c>
      <c r="G3914" s="1">
        <v>40722</v>
      </c>
      <c r="H3914">
        <v>38292</v>
      </c>
      <c r="I3914">
        <v>24666</v>
      </c>
      <c r="J3914">
        <v>87</v>
      </c>
      <c r="K3914">
        <v>45</v>
      </c>
      <c r="L3914" t="s">
        <v>37</v>
      </c>
      <c r="M3914">
        <v>119</v>
      </c>
      <c r="N3914">
        <f>Table1[[#This Row],[Basic Salary]]+Table1[[#This Row],[Bonus]]</f>
        <v>62958</v>
      </c>
      <c r="O3914" s="2">
        <f>Table1[[#This Row],[Bonus]]/Table1[[#This Row],[Basic Salary]]</f>
        <v>0.64415543716703227</v>
      </c>
      <c r="P3914">
        <f ca="1">DATEDIF(Table1[[#This Row],[Date of Birth]],TODAY(),"Y")</f>
        <v>15</v>
      </c>
      <c r="Q3914">
        <f ca="1">DATEDIF(Table1[[#This Row],[Joining Date]],TODAY(),"Y")</f>
        <v>1</v>
      </c>
      <c r="R3914" t="str">
        <f ca="1">IF(YEAR(Table1[[#This Row],[Joining Date]])=YEAR(TODAY()),"Yes","No")</f>
        <v>No</v>
      </c>
      <c r="S3914" t="str">
        <f ca="1">IF(Table1[[#This Row],[Experience]]&gt;5,"Yes","No")</f>
        <v>No</v>
      </c>
      <c r="T3914" t="str">
        <f>TEXT(Table1[[#This Row],[Joining Date]],"mmmm")</f>
        <v>April</v>
      </c>
      <c r="U3914" t="str">
        <f>TEXT(Table1[[#This Row],[Joining Date]],"yyyy")</f>
        <v>2025</v>
      </c>
      <c r="V3914" s="5">
        <f ca="1">TODAY()-Table1[[#This Row],[Joining Date]]</f>
        <v>473</v>
      </c>
      <c r="W3914" t="str">
        <f>LEFT(Table1[[#This Row],[Employee Name]],FIND(" ",Table1[[#This Row],[Employee Name]])-1)</f>
        <v>Kavya</v>
      </c>
      <c r="X3914" t="str">
        <f>RIGHT(Table1[[#This Row],[Employee Name]],LEN(Table1[[#This Row],[Employee Name]])-FIND(" ",Table1[[#This Row],[Employee Name]]))</f>
        <v>Nair</v>
      </c>
      <c r="Y3914" t="str">
        <f>Table1[[#This Row],[Department]]&amp;"-"&amp;Table1[[#This Row],[Employee ID]]</f>
        <v>HR-E03651</v>
      </c>
      <c r="Z3914" t="str">
        <f>LEFT(Table1[[#This Row],[Department]],3)</f>
        <v>HR</v>
      </c>
      <c r="AA3914" t="str">
        <f>_xlfn.XLOOKUP(Table1[[#This Row],[Manager ID]],MANAGERS!A:A,MANAGERS!B:B)</f>
        <v>Manager_19</v>
      </c>
      <c r="AB3914" t="str" cm="1">
        <f t="array" ref="AB3914">_xlfn.XLOOKUP(Table1[[#This Row],[Manager ID]],Table2[[#All],[Manager ID]],Table2[[#All],[Department Head]])</f>
        <v>Support</v>
      </c>
      <c r="AC3914" s="2">
        <f>_xlfn.XLOOKUP(Table1[[#This Row],[City]],L:L,O:O)</f>
        <v>0.24036902712549932</v>
      </c>
      <c r="AD3914" t="str" cm="1">
        <f t="array" ref="AD3914">_xlfn.IFS(Table1[[#This Row],[Performance Score]]&gt;=90,"Excellent",Table1[[#This Row],[Performance Score]]&gt;=75,"Good",Table1[[#This Row],[Performance Score]]&gt;=60,"Average",Table1[[#This Row],[Performance Score]]&lt;=60,"Need Improvement")</f>
        <v>Need Improvement</v>
      </c>
      <c r="AE3914" t="str">
        <f>IF(AND(Table1[[#This Row],[Attendance %]]&gt;=80,(Table1[[#This Row],[Performance Score]]&gt;=80)),"Eligible","Not Eligible")</f>
        <v>Not Eligible</v>
      </c>
      <c r="AF3914" t="str">
        <f>IF(Table1[[#This Row],[Performance Score]]&gt;=80,"High Performer","Low Performer")</f>
        <v>Low Performer</v>
      </c>
      <c r="AG3914" t="str" cm="1">
        <f t="array" aca="1" ref="AG3914" ca="1">_xlfn.IFS(Table1[[#This Row],[Experience]]&lt;=3,"Junior",Table1[[#This Row],[Experience]]&lt;=7,"Mid Level",Table1[[#This Row],[Experience]]&gt;=7,"Senior")</f>
        <v>Junior</v>
      </c>
      <c r="AH3914" t="str">
        <f>IF(Table1[[#This Row],[Attendance %]]&gt;75,"OK","Below 75")</f>
        <v>OK</v>
      </c>
      <c r="AI3914" t="b">
        <f>ISBLANK(Table1[[#This Row],[Employee ID]])</f>
        <v>0</v>
      </c>
      <c r="AJ3914" t="b">
        <f>ISNUMBER(Table1[[#This Row],[Total Salary  ]])</f>
        <v>1</v>
      </c>
      <c r="AK3914" t="str">
        <f>IFERROR(_xlfn.XLOOKUP(Table1[[#This Row],[Manager ID]],MANAGERS!A:A,MANAGERS!B:B),"Not Found")</f>
        <v>Manager_19</v>
      </c>
    </row>
    <row r="3915" spans="1:37" x14ac:dyDescent="0.2">
      <c r="A3915" t="s">
        <v>2720</v>
      </c>
      <c r="B3915" t="s">
        <v>75</v>
      </c>
      <c r="C3915" t="s">
        <v>15</v>
      </c>
      <c r="D3915" t="s">
        <v>46</v>
      </c>
      <c r="E3915" t="s">
        <v>30</v>
      </c>
      <c r="F3915" s="1">
        <v>42634</v>
      </c>
      <c r="G3915" s="1">
        <v>29890</v>
      </c>
      <c r="H3915">
        <v>54800</v>
      </c>
      <c r="I3915">
        <v>8157</v>
      </c>
      <c r="J3915">
        <v>96</v>
      </c>
      <c r="K3915">
        <v>87</v>
      </c>
      <c r="L3915" t="s">
        <v>27</v>
      </c>
      <c r="M3915">
        <v>115</v>
      </c>
      <c r="N3915">
        <f>Table1[[#This Row],[Basic Salary]]+Table1[[#This Row],[Bonus]]</f>
        <v>62957</v>
      </c>
      <c r="O3915" s="2">
        <f>Table1[[#This Row],[Bonus]]/Table1[[#This Row],[Basic Salary]]</f>
        <v>0.14885036496350365</v>
      </c>
      <c r="P3915">
        <f ca="1">DATEDIF(Table1[[#This Row],[Date of Birth]],TODAY(),"Y")</f>
        <v>44</v>
      </c>
      <c r="Q3915">
        <f ca="1">DATEDIF(Table1[[#This Row],[Joining Date]],TODAY(),"Y")</f>
        <v>9</v>
      </c>
      <c r="R3915" t="str">
        <f ca="1">IF(YEAR(Table1[[#This Row],[Joining Date]])=YEAR(TODAY()),"Yes","No")</f>
        <v>No</v>
      </c>
      <c r="S3915" t="str">
        <f ca="1">IF(Table1[[#This Row],[Experience]]&gt;5,"Yes","No")</f>
        <v>Yes</v>
      </c>
      <c r="T3915" t="str">
        <f>TEXT(Table1[[#This Row],[Joining Date]],"mmmm")</f>
        <v>September</v>
      </c>
      <c r="U3915" t="str">
        <f>TEXT(Table1[[#This Row],[Joining Date]],"yyyy")</f>
        <v>2016</v>
      </c>
      <c r="V3915" s="5">
        <f ca="1">TODAY()-Table1[[#This Row],[Joining Date]]</f>
        <v>3605</v>
      </c>
      <c r="W3915" t="str">
        <f>LEFT(Table1[[#This Row],[Employee Name]],FIND(" ",Table1[[#This Row],[Employee Name]])-1)</f>
        <v>Ishita</v>
      </c>
      <c r="X3915" t="str">
        <f>RIGHT(Table1[[#This Row],[Employee Name]],LEN(Table1[[#This Row],[Employee Name]])-FIND(" ",Table1[[#This Row],[Employee Name]]))</f>
        <v>Roy</v>
      </c>
      <c r="Y3915" t="str">
        <f>Table1[[#This Row],[Department]]&amp;"-"&amp;Table1[[#This Row],[Employee ID]]</f>
        <v>Support-E02664</v>
      </c>
      <c r="Z3915" t="str">
        <f>LEFT(Table1[[#This Row],[Department]],3)</f>
        <v>Sup</v>
      </c>
      <c r="AA3915" t="str">
        <f>_xlfn.XLOOKUP(Table1[[#This Row],[Manager ID]],MANAGERS!A:A,MANAGERS!B:B)</f>
        <v>Manager_15</v>
      </c>
      <c r="AB3915" t="str" cm="1">
        <f t="array" ref="AB3915">_xlfn.XLOOKUP(Table1[[#This Row],[Manager ID]],Table2[[#All],[Manager ID]],Table2[[#All],[Department Head]])</f>
        <v>Support</v>
      </c>
      <c r="AC3915" s="2">
        <f>_xlfn.XLOOKUP(Table1[[#This Row],[City]],L:L,O:O)</f>
        <v>0.23674293405114402</v>
      </c>
      <c r="AD3915" t="str" cm="1">
        <f t="array" ref="AD3915">_xlfn.IFS(Table1[[#This Row],[Performance Score]]&gt;=90,"Excellent",Table1[[#This Row],[Performance Score]]&gt;=75,"Good",Table1[[#This Row],[Performance Score]]&gt;=60,"Average",Table1[[#This Row],[Performance Score]]&lt;=60,"Need Improvement")</f>
        <v>Good</v>
      </c>
      <c r="AE3915" t="str">
        <f>IF(AND(Table1[[#This Row],[Attendance %]]&gt;=80,(Table1[[#This Row],[Performance Score]]&gt;=80)),"Eligible","Not Eligible")</f>
        <v>Eligible</v>
      </c>
      <c r="AF3915" t="str">
        <f>IF(Table1[[#This Row],[Performance Score]]&gt;=80,"High Performer","Low Performer")</f>
        <v>High Performer</v>
      </c>
      <c r="AG3915" t="str" cm="1">
        <f t="array" aca="1" ref="AG3915" ca="1">_xlfn.IFS(Table1[[#This Row],[Experience]]&lt;=3,"Junior",Table1[[#This Row],[Experience]]&lt;=7,"Mid Level",Table1[[#This Row],[Experience]]&gt;=7,"Senior")</f>
        <v>Senior</v>
      </c>
      <c r="AH3915" t="str">
        <f>IF(Table1[[#This Row],[Attendance %]]&gt;75,"OK","Below 75")</f>
        <v>OK</v>
      </c>
      <c r="AI3915" t="b">
        <f>ISBLANK(Table1[[#This Row],[Employee ID]])</f>
        <v>0</v>
      </c>
      <c r="AJ3915" t="b">
        <f>ISNUMBER(Table1[[#This Row],[Total Salary  ]])</f>
        <v>1</v>
      </c>
      <c r="AK3915" t="str">
        <f>IFERROR(_xlfn.XLOOKUP(Table1[[#This Row],[Manager ID]],MANAGERS!A:A,MANAGERS!B:B),"Not Found")</f>
        <v>Manager_15</v>
      </c>
    </row>
    <row r="3916" spans="1:37" x14ac:dyDescent="0.2">
      <c r="A3916" t="s">
        <v>2817</v>
      </c>
      <c r="B3916" t="s">
        <v>60</v>
      </c>
      <c r="C3916" t="s">
        <v>21</v>
      </c>
      <c r="D3916" t="s">
        <v>33</v>
      </c>
      <c r="E3916" t="s">
        <v>51</v>
      </c>
      <c r="F3916" s="1">
        <v>42143</v>
      </c>
      <c r="G3916" s="1">
        <v>30553</v>
      </c>
      <c r="H3916">
        <v>50518</v>
      </c>
      <c r="I3916">
        <v>12419</v>
      </c>
      <c r="J3916">
        <v>74</v>
      </c>
      <c r="K3916">
        <v>57</v>
      </c>
      <c r="L3916" t="s">
        <v>31</v>
      </c>
      <c r="M3916">
        <v>107</v>
      </c>
      <c r="N3916">
        <f>Table1[[#This Row],[Basic Salary]]+Table1[[#This Row],[Bonus]]</f>
        <v>62937</v>
      </c>
      <c r="O3916" s="2">
        <f>Table1[[#This Row],[Bonus]]/Table1[[#This Row],[Basic Salary]]</f>
        <v>0.24583316837562849</v>
      </c>
      <c r="P3916">
        <f ca="1">DATEDIF(Table1[[#This Row],[Date of Birth]],TODAY(),"Y")</f>
        <v>42</v>
      </c>
      <c r="Q3916">
        <f ca="1">DATEDIF(Table1[[#This Row],[Joining Date]],TODAY(),"Y")</f>
        <v>11</v>
      </c>
      <c r="R3916" t="str">
        <f ca="1">IF(YEAR(Table1[[#This Row],[Joining Date]])=YEAR(TODAY()),"Yes","No")</f>
        <v>No</v>
      </c>
      <c r="S3916" t="str">
        <f ca="1">IF(Table1[[#This Row],[Experience]]&gt;5,"Yes","No")</f>
        <v>Yes</v>
      </c>
      <c r="T3916" t="str">
        <f>TEXT(Table1[[#This Row],[Joining Date]],"mmmm")</f>
        <v>May</v>
      </c>
      <c r="U3916" t="str">
        <f>TEXT(Table1[[#This Row],[Joining Date]],"yyyy")</f>
        <v>2015</v>
      </c>
      <c r="V3916" s="5">
        <f ca="1">TODAY()-Table1[[#This Row],[Joining Date]]</f>
        <v>4096</v>
      </c>
      <c r="W3916" t="str">
        <f>LEFT(Table1[[#This Row],[Employee Name]],FIND(" ",Table1[[#This Row],[Employee Name]])-1)</f>
        <v>Gayathri</v>
      </c>
      <c r="X3916" t="str">
        <f>RIGHT(Table1[[#This Row],[Employee Name]],LEN(Table1[[#This Row],[Employee Name]])-FIND(" ",Table1[[#This Row],[Employee Name]]))</f>
        <v>Iyer</v>
      </c>
      <c r="Y3916" t="str">
        <f>Table1[[#This Row],[Department]]&amp;"-"&amp;Table1[[#This Row],[Employee ID]]</f>
        <v>Marketing-E02761</v>
      </c>
      <c r="Z3916" t="str">
        <f>LEFT(Table1[[#This Row],[Department]],3)</f>
        <v>Mar</v>
      </c>
      <c r="AA3916" t="str">
        <f>_xlfn.XLOOKUP(Table1[[#This Row],[Manager ID]],MANAGERS!A:A,MANAGERS!B:B)</f>
        <v>Manager_7</v>
      </c>
      <c r="AB3916" t="str" cm="1">
        <f t="array" ref="AB3916">_xlfn.XLOOKUP(Table1[[#This Row],[Manager ID]],Table2[[#All],[Manager ID]],Table2[[#All],[Department Head]])</f>
        <v>Operations</v>
      </c>
      <c r="AC3916" s="2">
        <f>_xlfn.XLOOKUP(Table1[[#This Row],[City]],L:L,O:O)</f>
        <v>0.241864189087755</v>
      </c>
      <c r="AD3916" t="str" cm="1">
        <f t="array" ref="AD3916">_xlfn.IFS(Table1[[#This Row],[Performance Score]]&gt;=90,"Excellent",Table1[[#This Row],[Performance Score]]&gt;=75,"Good",Table1[[#This Row],[Performance Score]]&gt;=60,"Average",Table1[[#This Row],[Performance Score]]&lt;=60,"Need Improvement")</f>
        <v>Need Improvement</v>
      </c>
      <c r="AE3916" t="str">
        <f>IF(AND(Table1[[#This Row],[Attendance %]]&gt;=80,(Table1[[#This Row],[Performance Score]]&gt;=80)),"Eligible","Not Eligible")</f>
        <v>Not Eligible</v>
      </c>
      <c r="AF3916" t="str">
        <f>IF(Table1[[#This Row],[Performance Score]]&gt;=80,"High Performer","Low Performer")</f>
        <v>Low Performer</v>
      </c>
      <c r="AG3916" t="str" cm="1">
        <f t="array" aca="1" ref="AG3916" ca="1">_xlfn.IFS(Table1[[#This Row],[Experience]]&lt;=3,"Junior",Table1[[#This Row],[Experience]]&lt;=7,"Mid Level",Table1[[#This Row],[Experience]]&gt;=7,"Senior")</f>
        <v>Senior</v>
      </c>
      <c r="AH3916" t="str">
        <f>IF(Table1[[#This Row],[Attendance %]]&gt;75,"OK","Below 75")</f>
        <v>Below 75</v>
      </c>
      <c r="AI3916" t="b">
        <f>ISBLANK(Table1[[#This Row],[Employee ID]])</f>
        <v>0</v>
      </c>
      <c r="AJ3916" t="b">
        <f>ISNUMBER(Table1[[#This Row],[Total Salary  ]])</f>
        <v>1</v>
      </c>
      <c r="AK3916" t="str">
        <f>IFERROR(_xlfn.XLOOKUP(Table1[[#This Row],[Manager ID]],MANAGERS!A:A,MANAGERS!B:B),"Not Found")</f>
        <v>Manager_7</v>
      </c>
    </row>
    <row r="3917" spans="1:37" x14ac:dyDescent="0.2">
      <c r="A3917" t="s">
        <v>4583</v>
      </c>
      <c r="B3917" t="s">
        <v>77</v>
      </c>
      <c r="C3917" t="s">
        <v>21</v>
      </c>
      <c r="D3917" t="s">
        <v>81</v>
      </c>
      <c r="E3917" t="s">
        <v>51</v>
      </c>
      <c r="F3917" s="1">
        <v>44571</v>
      </c>
      <c r="G3917" s="1">
        <v>37039</v>
      </c>
      <c r="H3917">
        <v>43603</v>
      </c>
      <c r="I3917">
        <v>19332</v>
      </c>
      <c r="J3917">
        <v>93</v>
      </c>
      <c r="K3917">
        <v>53</v>
      </c>
      <c r="L3917" t="s">
        <v>34</v>
      </c>
      <c r="M3917">
        <v>120</v>
      </c>
      <c r="N3917">
        <f>Table1[[#This Row],[Basic Salary]]+Table1[[#This Row],[Bonus]]</f>
        <v>62935</v>
      </c>
      <c r="O3917" s="2">
        <f>Table1[[#This Row],[Bonus]]/Table1[[#This Row],[Basic Salary]]</f>
        <v>0.44336398871637273</v>
      </c>
      <c r="P3917">
        <f ca="1">DATEDIF(Table1[[#This Row],[Date of Birth]],TODAY(),"Y")</f>
        <v>25</v>
      </c>
      <c r="Q3917">
        <f ca="1">DATEDIF(Table1[[#This Row],[Joining Date]],TODAY(),"Y")</f>
        <v>4</v>
      </c>
      <c r="R3917" t="str">
        <f ca="1">IF(YEAR(Table1[[#This Row],[Joining Date]])=YEAR(TODAY()),"Yes","No")</f>
        <v>No</v>
      </c>
      <c r="S3917" t="str">
        <f ca="1">IF(Table1[[#This Row],[Experience]]&gt;5,"Yes","No")</f>
        <v>No</v>
      </c>
      <c r="T3917" t="str">
        <f>TEXT(Table1[[#This Row],[Joining Date]],"mmmm")</f>
        <v>January</v>
      </c>
      <c r="U3917" t="str">
        <f>TEXT(Table1[[#This Row],[Joining Date]],"yyyy")</f>
        <v>2022</v>
      </c>
      <c r="V3917" s="5">
        <f ca="1">TODAY()-Table1[[#This Row],[Joining Date]]</f>
        <v>1668</v>
      </c>
      <c r="W3917" t="str">
        <f>LEFT(Table1[[#This Row],[Employee Name]],FIND(" ",Table1[[#This Row],[Employee Name]])-1)</f>
        <v>Rohan</v>
      </c>
      <c r="X3917" t="str">
        <f>RIGHT(Table1[[#This Row],[Employee Name]],LEN(Table1[[#This Row],[Employee Name]])-FIND(" ",Table1[[#This Row],[Employee Name]]))</f>
        <v>Gupta</v>
      </c>
      <c r="Y3917" t="str">
        <f>Table1[[#This Row],[Department]]&amp;"-"&amp;Table1[[#This Row],[Employee ID]]</f>
        <v>Sales-E04527</v>
      </c>
      <c r="Z3917" t="str">
        <f>LEFT(Table1[[#This Row],[Department]],3)</f>
        <v>Sal</v>
      </c>
      <c r="AA3917" t="str">
        <f>_xlfn.XLOOKUP(Table1[[#This Row],[Manager ID]],MANAGERS!A:A,MANAGERS!B:B)</f>
        <v>Manager_20</v>
      </c>
      <c r="AB3917" t="str" cm="1">
        <f t="array" ref="AB3917">_xlfn.XLOOKUP(Table1[[#This Row],[Manager ID]],Table2[[#All],[Manager ID]],Table2[[#All],[Department Head]])</f>
        <v>Operations</v>
      </c>
      <c r="AC3917" s="2">
        <f>_xlfn.XLOOKUP(Table1[[#This Row],[City]],L:L,O:O)</f>
        <v>0.24030340748661314</v>
      </c>
      <c r="AD3917" t="str" cm="1">
        <f t="array" ref="AD3917">_xlfn.IFS(Table1[[#This Row],[Performance Score]]&gt;=90,"Excellent",Table1[[#This Row],[Performance Score]]&gt;=75,"Good",Table1[[#This Row],[Performance Score]]&gt;=60,"Average",Table1[[#This Row],[Performance Score]]&lt;=60,"Need Improvement")</f>
        <v>Need Improvement</v>
      </c>
      <c r="AE3917" t="str">
        <f>IF(AND(Table1[[#This Row],[Attendance %]]&gt;=80,(Table1[[#This Row],[Performance Score]]&gt;=80)),"Eligible","Not Eligible")</f>
        <v>Not Eligible</v>
      </c>
      <c r="AF3917" t="str">
        <f>IF(Table1[[#This Row],[Performance Score]]&gt;=80,"High Performer","Low Performer")</f>
        <v>Low Performer</v>
      </c>
      <c r="AG3917" t="str" cm="1">
        <f t="array" aca="1" ref="AG3917" ca="1">_xlfn.IFS(Table1[[#This Row],[Experience]]&lt;=3,"Junior",Table1[[#This Row],[Experience]]&lt;=7,"Mid Level",Table1[[#This Row],[Experience]]&gt;=7,"Senior")</f>
        <v>Mid Level</v>
      </c>
      <c r="AH3917" t="str">
        <f>IF(Table1[[#This Row],[Attendance %]]&gt;75,"OK","Below 75")</f>
        <v>OK</v>
      </c>
      <c r="AI3917" t="b">
        <f>ISBLANK(Table1[[#This Row],[Employee ID]])</f>
        <v>0</v>
      </c>
      <c r="AJ3917" t="b">
        <f>ISNUMBER(Table1[[#This Row],[Total Salary  ]])</f>
        <v>1</v>
      </c>
      <c r="AK3917" t="str">
        <f>IFERROR(_xlfn.XLOOKUP(Table1[[#This Row],[Manager ID]],MANAGERS!A:A,MANAGERS!B:B),"Not Found")</f>
        <v>Manager_20</v>
      </c>
    </row>
    <row r="3918" spans="1:37" x14ac:dyDescent="0.2">
      <c r="A3918" t="s">
        <v>3691</v>
      </c>
      <c r="B3918" t="s">
        <v>39</v>
      </c>
      <c r="C3918" t="s">
        <v>15</v>
      </c>
      <c r="D3918" t="s">
        <v>33</v>
      </c>
      <c r="E3918" t="s">
        <v>30</v>
      </c>
      <c r="F3918" s="1">
        <v>42241</v>
      </c>
      <c r="G3918" s="1">
        <v>31675</v>
      </c>
      <c r="H3918">
        <v>56423</v>
      </c>
      <c r="I3918">
        <v>6477</v>
      </c>
      <c r="J3918">
        <v>92</v>
      </c>
      <c r="K3918">
        <v>95</v>
      </c>
      <c r="L3918" t="s">
        <v>23</v>
      </c>
      <c r="M3918">
        <v>119</v>
      </c>
      <c r="N3918">
        <f>Table1[[#This Row],[Basic Salary]]+Table1[[#This Row],[Bonus]]</f>
        <v>62900</v>
      </c>
      <c r="O3918" s="2">
        <f>Table1[[#This Row],[Bonus]]/Table1[[#This Row],[Basic Salary]]</f>
        <v>0.11479361253389575</v>
      </c>
      <c r="P3918">
        <f ca="1">DATEDIF(Table1[[#This Row],[Date of Birth]],TODAY(),"Y")</f>
        <v>39</v>
      </c>
      <c r="Q3918">
        <f ca="1">DATEDIF(Table1[[#This Row],[Joining Date]],TODAY(),"Y")</f>
        <v>10</v>
      </c>
      <c r="R3918" t="str">
        <f ca="1">IF(YEAR(Table1[[#This Row],[Joining Date]])=YEAR(TODAY()),"Yes","No")</f>
        <v>No</v>
      </c>
      <c r="S3918" t="str">
        <f ca="1">IF(Table1[[#This Row],[Experience]]&gt;5,"Yes","No")</f>
        <v>Yes</v>
      </c>
      <c r="T3918" t="str">
        <f>TEXT(Table1[[#This Row],[Joining Date]],"mmmm")</f>
        <v>August</v>
      </c>
      <c r="U3918" t="str">
        <f>TEXT(Table1[[#This Row],[Joining Date]],"yyyy")</f>
        <v>2015</v>
      </c>
      <c r="V3918" s="5">
        <f ca="1">TODAY()-Table1[[#This Row],[Joining Date]]</f>
        <v>3998</v>
      </c>
      <c r="W3918" t="str">
        <f>LEFT(Table1[[#This Row],[Employee Name]],FIND(" ",Table1[[#This Row],[Employee Name]])-1)</f>
        <v>Karan</v>
      </c>
      <c r="X3918" t="str">
        <f>RIGHT(Table1[[#This Row],[Employee Name]],LEN(Table1[[#This Row],[Employee Name]])-FIND(" ",Table1[[#This Row],[Employee Name]]))</f>
        <v>Malhotra</v>
      </c>
      <c r="Y3918" t="str">
        <f>Table1[[#This Row],[Department]]&amp;"-"&amp;Table1[[#This Row],[Employee ID]]</f>
        <v>Marketing-E03635</v>
      </c>
      <c r="Z3918" t="str">
        <f>LEFT(Table1[[#This Row],[Department]],3)</f>
        <v>Mar</v>
      </c>
      <c r="AA3918" t="str">
        <f>_xlfn.XLOOKUP(Table1[[#This Row],[Manager ID]],MANAGERS!A:A,MANAGERS!B:B)</f>
        <v>Manager_19</v>
      </c>
      <c r="AB3918" t="str" cm="1">
        <f t="array" ref="AB3918">_xlfn.XLOOKUP(Table1[[#This Row],[Manager ID]],Table2[[#All],[Manager ID]],Table2[[#All],[Department Head]])</f>
        <v>Support</v>
      </c>
      <c r="AC3918" s="2">
        <f>_xlfn.XLOOKUP(Table1[[#This Row],[City]],L:L,O:O)</f>
        <v>0.23486488519629886</v>
      </c>
      <c r="AD3918" t="str" cm="1">
        <f t="array" ref="AD3918">_xlfn.IFS(Table1[[#This Row],[Performance Score]]&gt;=90,"Excellent",Table1[[#This Row],[Performance Score]]&gt;=75,"Good",Table1[[#This Row],[Performance Score]]&gt;=60,"Average",Table1[[#This Row],[Performance Score]]&lt;=60,"Need Improvement")</f>
        <v>Excellent</v>
      </c>
      <c r="AE3918" t="str">
        <f>IF(AND(Table1[[#This Row],[Attendance %]]&gt;=80,(Table1[[#This Row],[Performance Score]]&gt;=80)),"Eligible","Not Eligible")</f>
        <v>Eligible</v>
      </c>
      <c r="AF3918" t="str">
        <f>IF(Table1[[#This Row],[Performance Score]]&gt;=80,"High Performer","Low Performer")</f>
        <v>High Performer</v>
      </c>
      <c r="AG3918" t="str" cm="1">
        <f t="array" aca="1" ref="AG3918" ca="1">_xlfn.IFS(Table1[[#This Row],[Experience]]&lt;=3,"Junior",Table1[[#This Row],[Experience]]&lt;=7,"Mid Level",Table1[[#This Row],[Experience]]&gt;=7,"Senior")</f>
        <v>Senior</v>
      </c>
      <c r="AH3918" t="str">
        <f>IF(Table1[[#This Row],[Attendance %]]&gt;75,"OK","Below 75")</f>
        <v>OK</v>
      </c>
      <c r="AI3918" t="b">
        <f>ISBLANK(Table1[[#This Row],[Employee ID]])</f>
        <v>0</v>
      </c>
      <c r="AJ3918" t="b">
        <f>ISNUMBER(Table1[[#This Row],[Total Salary  ]])</f>
        <v>1</v>
      </c>
      <c r="AK3918" t="str">
        <f>IFERROR(_xlfn.XLOOKUP(Table1[[#This Row],[Manager ID]],MANAGERS!A:A,MANAGERS!B:B),"Not Found")</f>
        <v>Manager_19</v>
      </c>
    </row>
    <row r="3919" spans="1:37" x14ac:dyDescent="0.2">
      <c r="A3919" t="s">
        <v>4916</v>
      </c>
      <c r="B3919" t="s">
        <v>36</v>
      </c>
      <c r="C3919" t="s">
        <v>21</v>
      </c>
      <c r="D3919" t="s">
        <v>43</v>
      </c>
      <c r="E3919" t="s">
        <v>26</v>
      </c>
      <c r="F3919" s="1">
        <v>45976</v>
      </c>
      <c r="G3919" s="1">
        <v>30045</v>
      </c>
      <c r="H3919">
        <v>48584</v>
      </c>
      <c r="I3919">
        <v>14312</v>
      </c>
      <c r="J3919">
        <v>93</v>
      </c>
      <c r="K3919">
        <v>77</v>
      </c>
      <c r="L3919" t="s">
        <v>53</v>
      </c>
      <c r="M3919">
        <v>101</v>
      </c>
      <c r="N3919">
        <f>Table1[[#This Row],[Basic Salary]]+Table1[[#This Row],[Bonus]]</f>
        <v>62896</v>
      </c>
      <c r="O3919" s="2">
        <f>Table1[[#This Row],[Bonus]]/Table1[[#This Row],[Basic Salary]]</f>
        <v>0.29458257862670839</v>
      </c>
      <c r="P3919">
        <f ca="1">DATEDIF(Table1[[#This Row],[Date of Birth]],TODAY(),"Y")</f>
        <v>44</v>
      </c>
      <c r="Q3919">
        <f ca="1">DATEDIF(Table1[[#This Row],[Joining Date]],TODAY(),"Y")</f>
        <v>0</v>
      </c>
      <c r="R3919" t="str">
        <f ca="1">IF(YEAR(Table1[[#This Row],[Joining Date]])=YEAR(TODAY()),"Yes","No")</f>
        <v>No</v>
      </c>
      <c r="S3919" t="str">
        <f ca="1">IF(Table1[[#This Row],[Experience]]&gt;5,"Yes","No")</f>
        <v>No</v>
      </c>
      <c r="T3919" t="str">
        <f>TEXT(Table1[[#This Row],[Joining Date]],"mmmm")</f>
        <v>November</v>
      </c>
      <c r="U3919" t="str">
        <f>TEXT(Table1[[#This Row],[Joining Date]],"yyyy")</f>
        <v>2025</v>
      </c>
      <c r="V3919" s="5">
        <f ca="1">TODAY()-Table1[[#This Row],[Joining Date]]</f>
        <v>263</v>
      </c>
      <c r="W3919" t="str">
        <f>LEFT(Table1[[#This Row],[Employee Name]],FIND(" ",Table1[[#This Row],[Employee Name]])-1)</f>
        <v>Meera</v>
      </c>
      <c r="X3919" t="str">
        <f>RIGHT(Table1[[#This Row],[Employee Name]],LEN(Table1[[#This Row],[Employee Name]])-FIND(" ",Table1[[#This Row],[Employee Name]]))</f>
        <v>Joshi</v>
      </c>
      <c r="Y3919" t="str">
        <f>Table1[[#This Row],[Department]]&amp;"-"&amp;Table1[[#This Row],[Employee ID]]</f>
        <v>Operations-E04860</v>
      </c>
      <c r="Z3919" t="str">
        <f>LEFT(Table1[[#This Row],[Department]],3)</f>
        <v>Ope</v>
      </c>
      <c r="AA3919" t="str">
        <f>_xlfn.XLOOKUP(Table1[[#This Row],[Manager ID]],MANAGERS!A:A,MANAGERS!B:B)</f>
        <v>Manager_1</v>
      </c>
      <c r="AB3919" t="str" cm="1">
        <f t="array" ref="AB3919">_xlfn.XLOOKUP(Table1[[#This Row],[Manager ID]],Table2[[#All],[Manager ID]],Table2[[#All],[Department Head]])</f>
        <v>Support</v>
      </c>
      <c r="AC3919" s="2">
        <f>_xlfn.XLOOKUP(Table1[[#This Row],[City]],L:L,O:O)</f>
        <v>0.23685887225230964</v>
      </c>
      <c r="AD3919" t="str" cm="1">
        <f t="array" ref="AD3919">_xlfn.IFS(Table1[[#This Row],[Performance Score]]&gt;=90,"Excellent",Table1[[#This Row],[Performance Score]]&gt;=75,"Good",Table1[[#This Row],[Performance Score]]&gt;=60,"Average",Table1[[#This Row],[Performance Score]]&lt;=60,"Need Improvement")</f>
        <v>Good</v>
      </c>
      <c r="AE3919" t="str">
        <f>IF(AND(Table1[[#This Row],[Attendance %]]&gt;=80,(Table1[[#This Row],[Performance Score]]&gt;=80)),"Eligible","Not Eligible")</f>
        <v>Not Eligible</v>
      </c>
      <c r="AF3919" t="str">
        <f>IF(Table1[[#This Row],[Performance Score]]&gt;=80,"High Performer","Low Performer")</f>
        <v>Low Performer</v>
      </c>
      <c r="AG3919" t="str" cm="1">
        <f t="array" aca="1" ref="AG3919" ca="1">_xlfn.IFS(Table1[[#This Row],[Experience]]&lt;=3,"Junior",Table1[[#This Row],[Experience]]&lt;=7,"Mid Level",Table1[[#This Row],[Experience]]&gt;=7,"Senior")</f>
        <v>Junior</v>
      </c>
      <c r="AH3919" t="str">
        <f>IF(Table1[[#This Row],[Attendance %]]&gt;75,"OK","Below 75")</f>
        <v>OK</v>
      </c>
      <c r="AI3919" t="b">
        <f>ISBLANK(Table1[[#This Row],[Employee ID]])</f>
        <v>0</v>
      </c>
      <c r="AJ3919" t="b">
        <f>ISNUMBER(Table1[[#This Row],[Total Salary  ]])</f>
        <v>1</v>
      </c>
      <c r="AK3919" t="str">
        <f>IFERROR(_xlfn.XLOOKUP(Table1[[#This Row],[Manager ID]],MANAGERS!A:A,MANAGERS!B:B),"Not Found")</f>
        <v>Manager_1</v>
      </c>
    </row>
    <row r="3920" spans="1:37" x14ac:dyDescent="0.2">
      <c r="A3920" t="s">
        <v>4690</v>
      </c>
      <c r="B3920" t="s">
        <v>69</v>
      </c>
      <c r="C3920" t="s">
        <v>21</v>
      </c>
      <c r="D3920" t="s">
        <v>40</v>
      </c>
      <c r="E3920" t="s">
        <v>17</v>
      </c>
      <c r="F3920" s="1">
        <v>43544</v>
      </c>
      <c r="G3920" s="1">
        <v>30097</v>
      </c>
      <c r="H3920">
        <v>39611</v>
      </c>
      <c r="I3920">
        <v>23265</v>
      </c>
      <c r="J3920">
        <v>93</v>
      </c>
      <c r="K3920">
        <v>54</v>
      </c>
      <c r="L3920" t="s">
        <v>53</v>
      </c>
      <c r="M3920">
        <v>109</v>
      </c>
      <c r="N3920">
        <f>Table1[[#This Row],[Basic Salary]]+Table1[[#This Row],[Bonus]]</f>
        <v>62876</v>
      </c>
      <c r="O3920" s="2">
        <f>Table1[[#This Row],[Bonus]]/Table1[[#This Row],[Basic Salary]]</f>
        <v>0.58733685087475707</v>
      </c>
      <c r="P3920">
        <f ca="1">DATEDIF(Table1[[#This Row],[Date of Birth]],TODAY(),"Y")</f>
        <v>44</v>
      </c>
      <c r="Q3920">
        <f ca="1">DATEDIF(Table1[[#This Row],[Joining Date]],TODAY(),"Y")</f>
        <v>7</v>
      </c>
      <c r="R3920" t="str">
        <f ca="1">IF(YEAR(Table1[[#This Row],[Joining Date]])=YEAR(TODAY()),"Yes","No")</f>
        <v>No</v>
      </c>
      <c r="S3920" t="str">
        <f ca="1">IF(Table1[[#This Row],[Experience]]&gt;5,"Yes","No")</f>
        <v>Yes</v>
      </c>
      <c r="T3920" t="str">
        <f>TEXT(Table1[[#This Row],[Joining Date]],"mmmm")</f>
        <v>March</v>
      </c>
      <c r="U3920" t="str">
        <f>TEXT(Table1[[#This Row],[Joining Date]],"yyyy")</f>
        <v>2019</v>
      </c>
      <c r="V3920" s="5">
        <f ca="1">TODAY()-Table1[[#This Row],[Joining Date]]</f>
        <v>2695</v>
      </c>
      <c r="W3920" t="str">
        <f>LEFT(Table1[[#This Row],[Employee Name]],FIND(" ",Table1[[#This Row],[Employee Name]])-1)</f>
        <v>Neha</v>
      </c>
      <c r="X3920" t="str">
        <f>RIGHT(Table1[[#This Row],[Employee Name]],LEN(Table1[[#This Row],[Employee Name]])-FIND(" ",Table1[[#This Row],[Employee Name]]))</f>
        <v>Kulkarni</v>
      </c>
      <c r="Y3920" t="str">
        <f>Table1[[#This Row],[Department]]&amp;"-"&amp;Table1[[#This Row],[Employee ID]]</f>
        <v>IT-E04634</v>
      </c>
      <c r="Z3920" t="str">
        <f>LEFT(Table1[[#This Row],[Department]],3)</f>
        <v>IT</v>
      </c>
      <c r="AA3920" t="str">
        <f>_xlfn.XLOOKUP(Table1[[#This Row],[Manager ID]],MANAGERS!A:A,MANAGERS!B:B)</f>
        <v>Manager_9</v>
      </c>
      <c r="AB3920" t="str" cm="1">
        <f t="array" ref="AB3920">_xlfn.XLOOKUP(Table1[[#This Row],[Manager ID]],Table2[[#All],[Manager ID]],Table2[[#All],[Department Head]])</f>
        <v>Sales</v>
      </c>
      <c r="AC3920" s="2">
        <f>_xlfn.XLOOKUP(Table1[[#This Row],[City]],L:L,O:O)</f>
        <v>0.23685887225230964</v>
      </c>
      <c r="AD3920" t="str" cm="1">
        <f t="array" ref="AD3920">_xlfn.IFS(Table1[[#This Row],[Performance Score]]&gt;=90,"Excellent",Table1[[#This Row],[Performance Score]]&gt;=75,"Good",Table1[[#This Row],[Performance Score]]&gt;=60,"Average",Table1[[#This Row],[Performance Score]]&lt;=60,"Need Improvement")</f>
        <v>Need Improvement</v>
      </c>
      <c r="AE3920" t="str">
        <f>IF(AND(Table1[[#This Row],[Attendance %]]&gt;=80,(Table1[[#This Row],[Performance Score]]&gt;=80)),"Eligible","Not Eligible")</f>
        <v>Not Eligible</v>
      </c>
      <c r="AF3920" t="str">
        <f>IF(Table1[[#This Row],[Performance Score]]&gt;=80,"High Performer","Low Performer")</f>
        <v>Low Performer</v>
      </c>
      <c r="AG3920" t="str" cm="1">
        <f t="array" aca="1" ref="AG3920" ca="1">_xlfn.IFS(Table1[[#This Row],[Experience]]&lt;=3,"Junior",Table1[[#This Row],[Experience]]&lt;=7,"Mid Level",Table1[[#This Row],[Experience]]&gt;=7,"Senior")</f>
        <v>Mid Level</v>
      </c>
      <c r="AH3920" t="str">
        <f>IF(Table1[[#This Row],[Attendance %]]&gt;75,"OK","Below 75")</f>
        <v>OK</v>
      </c>
      <c r="AI3920" t="b">
        <f>ISBLANK(Table1[[#This Row],[Employee ID]])</f>
        <v>0</v>
      </c>
      <c r="AJ3920" t="b">
        <f>ISNUMBER(Table1[[#This Row],[Total Salary  ]])</f>
        <v>1</v>
      </c>
      <c r="AK3920" t="str">
        <f>IFERROR(_xlfn.XLOOKUP(Table1[[#This Row],[Manager ID]],MANAGERS!A:A,MANAGERS!B:B),"Not Found")</f>
        <v>Manager_9</v>
      </c>
    </row>
    <row r="3921" spans="1:37" x14ac:dyDescent="0.2">
      <c r="A3921" t="s">
        <v>2808</v>
      </c>
      <c r="B3921" t="s">
        <v>14</v>
      </c>
      <c r="C3921" t="s">
        <v>15</v>
      </c>
      <c r="D3921" t="s">
        <v>33</v>
      </c>
      <c r="E3921" t="s">
        <v>26</v>
      </c>
      <c r="F3921" s="1">
        <v>42367</v>
      </c>
      <c r="G3921" s="1">
        <v>29699</v>
      </c>
      <c r="H3921">
        <v>57092</v>
      </c>
      <c r="I3921">
        <v>5757</v>
      </c>
      <c r="J3921">
        <v>91</v>
      </c>
      <c r="K3921">
        <v>91</v>
      </c>
      <c r="L3921" t="s">
        <v>37</v>
      </c>
      <c r="M3921">
        <v>116</v>
      </c>
      <c r="N3921">
        <f>Table1[[#This Row],[Basic Salary]]+Table1[[#This Row],[Bonus]]</f>
        <v>62849</v>
      </c>
      <c r="O3921" s="2">
        <f>Table1[[#This Row],[Bonus]]/Table1[[#This Row],[Basic Salary]]</f>
        <v>0.10083724514818188</v>
      </c>
      <c r="P3921">
        <f ca="1">DATEDIF(Table1[[#This Row],[Date of Birth]],TODAY(),"Y")</f>
        <v>45</v>
      </c>
      <c r="Q3921">
        <f ca="1">DATEDIF(Table1[[#This Row],[Joining Date]],TODAY(),"Y")</f>
        <v>10</v>
      </c>
      <c r="R3921" t="str">
        <f ca="1">IF(YEAR(Table1[[#This Row],[Joining Date]])=YEAR(TODAY()),"Yes","No")</f>
        <v>No</v>
      </c>
      <c r="S3921" t="str">
        <f ca="1">IF(Table1[[#This Row],[Experience]]&gt;5,"Yes","No")</f>
        <v>Yes</v>
      </c>
      <c r="T3921" t="str">
        <f>TEXT(Table1[[#This Row],[Joining Date]],"mmmm")</f>
        <v>December</v>
      </c>
      <c r="U3921" t="str">
        <f>TEXT(Table1[[#This Row],[Joining Date]],"yyyy")</f>
        <v>2015</v>
      </c>
      <c r="V3921" s="5">
        <f ca="1">TODAY()-Table1[[#This Row],[Joining Date]]</f>
        <v>3872</v>
      </c>
      <c r="W3921" t="str">
        <f>LEFT(Table1[[#This Row],[Employee Name]],FIND(" ",Table1[[#This Row],[Employee Name]])-1)</f>
        <v>Nisha</v>
      </c>
      <c r="X3921" t="str">
        <f>RIGHT(Table1[[#This Row],[Employee Name]],LEN(Table1[[#This Row],[Employee Name]])-FIND(" ",Table1[[#This Row],[Employee Name]]))</f>
        <v>Kapoor</v>
      </c>
      <c r="Y3921" t="str">
        <f>Table1[[#This Row],[Department]]&amp;"-"&amp;Table1[[#This Row],[Employee ID]]</f>
        <v>Marketing-E02752</v>
      </c>
      <c r="Z3921" t="str">
        <f>LEFT(Table1[[#This Row],[Department]],3)</f>
        <v>Mar</v>
      </c>
      <c r="AA3921" t="str">
        <f>_xlfn.XLOOKUP(Table1[[#This Row],[Manager ID]],MANAGERS!A:A,MANAGERS!B:B)</f>
        <v>Manager_16</v>
      </c>
      <c r="AB3921" t="str" cm="1">
        <f t="array" ref="AB3921">_xlfn.XLOOKUP(Table1[[#This Row],[Manager ID]],Table2[[#All],[Manager ID]],Table2[[#All],[Department Head]])</f>
        <v>Sales</v>
      </c>
      <c r="AC3921" s="2">
        <f>_xlfn.XLOOKUP(Table1[[#This Row],[City]],L:L,O:O)</f>
        <v>0.24036902712549932</v>
      </c>
      <c r="AD3921" t="str" cm="1">
        <f t="array" ref="AD3921">_xlfn.IFS(Table1[[#This Row],[Performance Score]]&gt;=90,"Excellent",Table1[[#This Row],[Performance Score]]&gt;=75,"Good",Table1[[#This Row],[Performance Score]]&gt;=60,"Average",Table1[[#This Row],[Performance Score]]&lt;=60,"Need Improvement")</f>
        <v>Excellent</v>
      </c>
      <c r="AE3921" t="str">
        <f>IF(AND(Table1[[#This Row],[Attendance %]]&gt;=80,(Table1[[#This Row],[Performance Score]]&gt;=80)),"Eligible","Not Eligible")</f>
        <v>Eligible</v>
      </c>
      <c r="AF3921" t="str">
        <f>IF(Table1[[#This Row],[Performance Score]]&gt;=80,"High Performer","Low Performer")</f>
        <v>High Performer</v>
      </c>
      <c r="AG3921" t="str" cm="1">
        <f t="array" aca="1" ref="AG3921" ca="1">_xlfn.IFS(Table1[[#This Row],[Experience]]&lt;=3,"Junior",Table1[[#This Row],[Experience]]&lt;=7,"Mid Level",Table1[[#This Row],[Experience]]&gt;=7,"Senior")</f>
        <v>Senior</v>
      </c>
      <c r="AH3921" t="str">
        <f>IF(Table1[[#This Row],[Attendance %]]&gt;75,"OK","Below 75")</f>
        <v>OK</v>
      </c>
      <c r="AI3921" t="b">
        <f>ISBLANK(Table1[[#This Row],[Employee ID]])</f>
        <v>0</v>
      </c>
      <c r="AJ3921" t="b">
        <f>ISNUMBER(Table1[[#This Row],[Total Salary  ]])</f>
        <v>1</v>
      </c>
      <c r="AK3921" t="str">
        <f>IFERROR(_xlfn.XLOOKUP(Table1[[#This Row],[Manager ID]],MANAGERS!A:A,MANAGERS!B:B),"Not Found")</f>
        <v>Manager_16</v>
      </c>
    </row>
    <row r="3922" spans="1:37" x14ac:dyDescent="0.2">
      <c r="A3922" t="s">
        <v>3101</v>
      </c>
      <c r="B3922" t="s">
        <v>69</v>
      </c>
      <c r="C3922" t="s">
        <v>15</v>
      </c>
      <c r="D3922" t="s">
        <v>40</v>
      </c>
      <c r="E3922" t="s">
        <v>17</v>
      </c>
      <c r="F3922" s="1">
        <v>44204</v>
      </c>
      <c r="G3922" s="1">
        <v>38851</v>
      </c>
      <c r="H3922">
        <v>46996</v>
      </c>
      <c r="I3922">
        <v>15850</v>
      </c>
      <c r="J3922">
        <v>88</v>
      </c>
      <c r="K3922">
        <v>47</v>
      </c>
      <c r="L3922" t="s">
        <v>31</v>
      </c>
      <c r="M3922">
        <v>102</v>
      </c>
      <c r="N3922">
        <f>Table1[[#This Row],[Basic Salary]]+Table1[[#This Row],[Bonus]]</f>
        <v>62846</v>
      </c>
      <c r="O3922" s="2">
        <f>Table1[[#This Row],[Bonus]]/Table1[[#This Row],[Basic Salary]]</f>
        <v>0.33726274576559706</v>
      </c>
      <c r="P3922">
        <f ca="1">DATEDIF(Table1[[#This Row],[Date of Birth]],TODAY(),"Y")</f>
        <v>20</v>
      </c>
      <c r="Q3922">
        <f ca="1">DATEDIF(Table1[[#This Row],[Joining Date]],TODAY(),"Y")</f>
        <v>5</v>
      </c>
      <c r="R3922" t="str">
        <f ca="1">IF(YEAR(Table1[[#This Row],[Joining Date]])=YEAR(TODAY()),"Yes","No")</f>
        <v>No</v>
      </c>
      <c r="S3922" t="str">
        <f ca="1">IF(Table1[[#This Row],[Experience]]&gt;5,"Yes","No")</f>
        <v>No</v>
      </c>
      <c r="T3922" t="str">
        <f>TEXT(Table1[[#This Row],[Joining Date]],"mmmm")</f>
        <v>January</v>
      </c>
      <c r="U3922" t="str">
        <f>TEXT(Table1[[#This Row],[Joining Date]],"yyyy")</f>
        <v>2021</v>
      </c>
      <c r="V3922" s="5">
        <f ca="1">TODAY()-Table1[[#This Row],[Joining Date]]</f>
        <v>2035</v>
      </c>
      <c r="W3922" t="str">
        <f>LEFT(Table1[[#This Row],[Employee Name]],FIND(" ",Table1[[#This Row],[Employee Name]])-1)</f>
        <v>Neha</v>
      </c>
      <c r="X3922" t="str">
        <f>RIGHT(Table1[[#This Row],[Employee Name]],LEN(Table1[[#This Row],[Employee Name]])-FIND(" ",Table1[[#This Row],[Employee Name]]))</f>
        <v>Kulkarni</v>
      </c>
      <c r="Y3922" t="str">
        <f>Table1[[#This Row],[Department]]&amp;"-"&amp;Table1[[#This Row],[Employee ID]]</f>
        <v>IT-E03045</v>
      </c>
      <c r="Z3922" t="str">
        <f>LEFT(Table1[[#This Row],[Department]],3)</f>
        <v>IT</v>
      </c>
      <c r="AA3922" t="str">
        <f>_xlfn.XLOOKUP(Table1[[#This Row],[Manager ID]],MANAGERS!A:A,MANAGERS!B:B)</f>
        <v>Manager_2</v>
      </c>
      <c r="AB3922" t="str" cm="1">
        <f t="array" ref="AB3922">_xlfn.XLOOKUP(Table1[[#This Row],[Manager ID]],Table2[[#All],[Manager ID]],Table2[[#All],[Department Head]])</f>
        <v>Sales</v>
      </c>
      <c r="AC3922" s="2">
        <f>_xlfn.XLOOKUP(Table1[[#This Row],[City]],L:L,O:O)</f>
        <v>0.241864189087755</v>
      </c>
      <c r="AD3922" t="str" cm="1">
        <f t="array" ref="AD3922">_xlfn.IFS(Table1[[#This Row],[Performance Score]]&gt;=90,"Excellent",Table1[[#This Row],[Performance Score]]&gt;=75,"Good",Table1[[#This Row],[Performance Score]]&gt;=60,"Average",Table1[[#This Row],[Performance Score]]&lt;=60,"Need Improvement")</f>
        <v>Need Improvement</v>
      </c>
      <c r="AE3922" t="str">
        <f>IF(AND(Table1[[#This Row],[Attendance %]]&gt;=80,(Table1[[#This Row],[Performance Score]]&gt;=80)),"Eligible","Not Eligible")</f>
        <v>Not Eligible</v>
      </c>
      <c r="AF3922" t="str">
        <f>IF(Table1[[#This Row],[Performance Score]]&gt;=80,"High Performer","Low Performer")</f>
        <v>Low Performer</v>
      </c>
      <c r="AG3922" t="str" cm="1">
        <f t="array" aca="1" ref="AG3922" ca="1">_xlfn.IFS(Table1[[#This Row],[Experience]]&lt;=3,"Junior",Table1[[#This Row],[Experience]]&lt;=7,"Mid Level",Table1[[#This Row],[Experience]]&gt;=7,"Senior")</f>
        <v>Mid Level</v>
      </c>
      <c r="AH3922" t="str">
        <f>IF(Table1[[#This Row],[Attendance %]]&gt;75,"OK","Below 75")</f>
        <v>OK</v>
      </c>
      <c r="AI3922" t="b">
        <f>ISBLANK(Table1[[#This Row],[Employee ID]])</f>
        <v>0</v>
      </c>
      <c r="AJ3922" t="b">
        <f>ISNUMBER(Table1[[#This Row],[Total Salary  ]])</f>
        <v>1</v>
      </c>
      <c r="AK3922" t="str">
        <f>IFERROR(_xlfn.XLOOKUP(Table1[[#This Row],[Manager ID]],MANAGERS!A:A,MANAGERS!B:B),"Not Found")</f>
        <v>Manager_2</v>
      </c>
    </row>
    <row r="3923" spans="1:37" x14ac:dyDescent="0.2">
      <c r="A3923" t="s">
        <v>4321</v>
      </c>
      <c r="B3923" t="s">
        <v>57</v>
      </c>
      <c r="C3923" t="s">
        <v>15</v>
      </c>
      <c r="D3923" t="s">
        <v>25</v>
      </c>
      <c r="E3923" t="s">
        <v>17</v>
      </c>
      <c r="F3923" s="1">
        <v>45882</v>
      </c>
      <c r="G3923" s="1">
        <v>35557</v>
      </c>
      <c r="H3923">
        <v>39224</v>
      </c>
      <c r="I3923">
        <v>23595</v>
      </c>
      <c r="J3923">
        <v>80</v>
      </c>
      <c r="K3923">
        <v>82</v>
      </c>
      <c r="L3923" t="s">
        <v>31</v>
      </c>
      <c r="M3923">
        <v>119</v>
      </c>
      <c r="N3923">
        <f>Table1[[#This Row],[Basic Salary]]+Table1[[#This Row],[Bonus]]</f>
        <v>62819</v>
      </c>
      <c r="O3923" s="2">
        <f>Table1[[#This Row],[Bonus]]/Table1[[#This Row],[Basic Salary]]</f>
        <v>0.60154497246583727</v>
      </c>
      <c r="P3923">
        <f ca="1">DATEDIF(Table1[[#This Row],[Date of Birth]],TODAY(),"Y")</f>
        <v>29</v>
      </c>
      <c r="Q3923">
        <f ca="1">DATEDIF(Table1[[#This Row],[Joining Date]],TODAY(),"Y")</f>
        <v>0</v>
      </c>
      <c r="R3923" t="str">
        <f ca="1">IF(YEAR(Table1[[#This Row],[Joining Date]])=YEAR(TODAY()),"Yes","No")</f>
        <v>No</v>
      </c>
      <c r="S3923" t="str">
        <f ca="1">IF(Table1[[#This Row],[Experience]]&gt;5,"Yes","No")</f>
        <v>No</v>
      </c>
      <c r="T3923" t="str">
        <f>TEXT(Table1[[#This Row],[Joining Date]],"mmmm")</f>
        <v>August</v>
      </c>
      <c r="U3923" t="str">
        <f>TEXT(Table1[[#This Row],[Joining Date]],"yyyy")</f>
        <v>2025</v>
      </c>
      <c r="V3923" s="5">
        <f ca="1">TODAY()-Table1[[#This Row],[Joining Date]]</f>
        <v>357</v>
      </c>
      <c r="W3923" t="str">
        <f>LEFT(Table1[[#This Row],[Employee Name]],FIND(" ",Table1[[#This Row],[Employee Name]])-1)</f>
        <v>Swathi</v>
      </c>
      <c r="X3923" t="str">
        <f>RIGHT(Table1[[#This Row],[Employee Name]],LEN(Table1[[#This Row],[Employee Name]])-FIND(" ",Table1[[#This Row],[Employee Name]]))</f>
        <v>Ramesh</v>
      </c>
      <c r="Y3923" t="str">
        <f>Table1[[#This Row],[Department]]&amp;"-"&amp;Table1[[#This Row],[Employee ID]]</f>
        <v>Finance-E04265</v>
      </c>
      <c r="Z3923" t="str">
        <f>LEFT(Table1[[#This Row],[Department]],3)</f>
        <v>Fin</v>
      </c>
      <c r="AA3923" t="str">
        <f>_xlfn.XLOOKUP(Table1[[#This Row],[Manager ID]],MANAGERS!A:A,MANAGERS!B:B)</f>
        <v>Manager_19</v>
      </c>
      <c r="AB3923" t="str" cm="1">
        <f t="array" ref="AB3923">_xlfn.XLOOKUP(Table1[[#This Row],[Manager ID]],Table2[[#All],[Manager ID]],Table2[[#All],[Department Head]])</f>
        <v>Support</v>
      </c>
      <c r="AC3923" s="2">
        <f>_xlfn.XLOOKUP(Table1[[#This Row],[City]],L:L,O:O)</f>
        <v>0.241864189087755</v>
      </c>
      <c r="AD3923" t="str" cm="1">
        <f t="array" ref="AD3923">_xlfn.IFS(Table1[[#This Row],[Performance Score]]&gt;=90,"Excellent",Table1[[#This Row],[Performance Score]]&gt;=75,"Good",Table1[[#This Row],[Performance Score]]&gt;=60,"Average",Table1[[#This Row],[Performance Score]]&lt;=60,"Need Improvement")</f>
        <v>Good</v>
      </c>
      <c r="AE3923" t="str">
        <f>IF(AND(Table1[[#This Row],[Attendance %]]&gt;=80,(Table1[[#This Row],[Performance Score]]&gt;=80)),"Eligible","Not Eligible")</f>
        <v>Eligible</v>
      </c>
      <c r="AF3923" t="str">
        <f>IF(Table1[[#This Row],[Performance Score]]&gt;=80,"High Performer","Low Performer")</f>
        <v>High Performer</v>
      </c>
      <c r="AG3923" t="str" cm="1">
        <f t="array" aca="1" ref="AG3923" ca="1">_xlfn.IFS(Table1[[#This Row],[Experience]]&lt;=3,"Junior",Table1[[#This Row],[Experience]]&lt;=7,"Mid Level",Table1[[#This Row],[Experience]]&gt;=7,"Senior")</f>
        <v>Junior</v>
      </c>
      <c r="AH3923" t="str">
        <f>IF(Table1[[#This Row],[Attendance %]]&gt;75,"OK","Below 75")</f>
        <v>OK</v>
      </c>
      <c r="AI3923" t="b">
        <f>ISBLANK(Table1[[#This Row],[Employee ID]])</f>
        <v>0</v>
      </c>
      <c r="AJ3923" t="b">
        <f>ISNUMBER(Table1[[#This Row],[Total Salary  ]])</f>
        <v>1</v>
      </c>
      <c r="AK3923" t="str">
        <f>IFERROR(_xlfn.XLOOKUP(Table1[[#This Row],[Manager ID]],MANAGERS!A:A,MANAGERS!B:B),"Not Found")</f>
        <v>Manager_19</v>
      </c>
    </row>
    <row r="3924" spans="1:37" x14ac:dyDescent="0.2">
      <c r="A3924" t="s">
        <v>2799</v>
      </c>
      <c r="B3924" t="s">
        <v>60</v>
      </c>
      <c r="C3924" t="s">
        <v>15</v>
      </c>
      <c r="D3924" t="s">
        <v>81</v>
      </c>
      <c r="E3924" t="s">
        <v>26</v>
      </c>
      <c r="F3924" s="1">
        <v>45134</v>
      </c>
      <c r="G3924" s="1">
        <v>35612</v>
      </c>
      <c r="H3924">
        <v>45670</v>
      </c>
      <c r="I3924">
        <v>17115</v>
      </c>
      <c r="J3924">
        <v>75</v>
      </c>
      <c r="K3924">
        <v>95</v>
      </c>
      <c r="L3924" t="s">
        <v>18</v>
      </c>
      <c r="M3924">
        <v>117</v>
      </c>
      <c r="N3924">
        <f>Table1[[#This Row],[Basic Salary]]+Table1[[#This Row],[Bonus]]</f>
        <v>62785</v>
      </c>
      <c r="O3924" s="2">
        <f>Table1[[#This Row],[Bonus]]/Table1[[#This Row],[Basic Salary]]</f>
        <v>0.37475366761550249</v>
      </c>
      <c r="P3924">
        <f ca="1">DATEDIF(Table1[[#This Row],[Date of Birth]],TODAY(),"Y")</f>
        <v>29</v>
      </c>
      <c r="Q3924">
        <f ca="1">DATEDIF(Table1[[#This Row],[Joining Date]],TODAY(),"Y")</f>
        <v>3</v>
      </c>
      <c r="R3924" t="str">
        <f ca="1">IF(YEAR(Table1[[#This Row],[Joining Date]])=YEAR(TODAY()),"Yes","No")</f>
        <v>No</v>
      </c>
      <c r="S3924" t="str">
        <f ca="1">IF(Table1[[#This Row],[Experience]]&gt;5,"Yes","No")</f>
        <v>No</v>
      </c>
      <c r="T3924" t="str">
        <f>TEXT(Table1[[#This Row],[Joining Date]],"mmmm")</f>
        <v>July</v>
      </c>
      <c r="U3924" t="str">
        <f>TEXT(Table1[[#This Row],[Joining Date]],"yyyy")</f>
        <v>2023</v>
      </c>
      <c r="V3924" s="5">
        <f ca="1">TODAY()-Table1[[#This Row],[Joining Date]]</f>
        <v>1105</v>
      </c>
      <c r="W3924" t="str">
        <f>LEFT(Table1[[#This Row],[Employee Name]],FIND(" ",Table1[[#This Row],[Employee Name]])-1)</f>
        <v>Gayathri</v>
      </c>
      <c r="X3924" t="str">
        <f>RIGHT(Table1[[#This Row],[Employee Name]],LEN(Table1[[#This Row],[Employee Name]])-FIND(" ",Table1[[#This Row],[Employee Name]]))</f>
        <v>Iyer</v>
      </c>
      <c r="Y3924" t="str">
        <f>Table1[[#This Row],[Department]]&amp;"-"&amp;Table1[[#This Row],[Employee ID]]</f>
        <v>Sales-E02743</v>
      </c>
      <c r="Z3924" t="str">
        <f>LEFT(Table1[[#This Row],[Department]],3)</f>
        <v>Sal</v>
      </c>
      <c r="AA3924" t="str">
        <f>_xlfn.XLOOKUP(Table1[[#This Row],[Manager ID]],MANAGERS!A:A,MANAGERS!B:B)</f>
        <v>Manager_17</v>
      </c>
      <c r="AB3924" t="str" cm="1">
        <f t="array" ref="AB3924">_xlfn.XLOOKUP(Table1[[#This Row],[Manager ID]],Table2[[#All],[Manager ID]],Table2[[#All],[Department Head]])</f>
        <v>Finance</v>
      </c>
      <c r="AC3924" s="2">
        <f>_xlfn.XLOOKUP(Table1[[#This Row],[City]],L:L,O:O)</f>
        <v>0.21356479274849693</v>
      </c>
      <c r="AD3924" t="str" cm="1">
        <f t="array" ref="AD3924">_xlfn.IFS(Table1[[#This Row],[Performance Score]]&gt;=90,"Excellent",Table1[[#This Row],[Performance Score]]&gt;=75,"Good",Table1[[#This Row],[Performance Score]]&gt;=60,"Average",Table1[[#This Row],[Performance Score]]&lt;=60,"Need Improvement")</f>
        <v>Excellent</v>
      </c>
      <c r="AE3924" t="str">
        <f>IF(AND(Table1[[#This Row],[Attendance %]]&gt;=80,(Table1[[#This Row],[Performance Score]]&gt;=80)),"Eligible","Not Eligible")</f>
        <v>Not Eligible</v>
      </c>
      <c r="AF3924" t="str">
        <f>IF(Table1[[#This Row],[Performance Score]]&gt;=80,"High Performer","Low Performer")</f>
        <v>High Performer</v>
      </c>
      <c r="AG3924" t="str" cm="1">
        <f t="array" aca="1" ref="AG3924" ca="1">_xlfn.IFS(Table1[[#This Row],[Experience]]&lt;=3,"Junior",Table1[[#This Row],[Experience]]&lt;=7,"Mid Level",Table1[[#This Row],[Experience]]&gt;=7,"Senior")</f>
        <v>Junior</v>
      </c>
      <c r="AH3924" t="str">
        <f>IF(Table1[[#This Row],[Attendance %]]&gt;75,"OK","Below 75")</f>
        <v>Below 75</v>
      </c>
      <c r="AI3924" t="b">
        <f>ISBLANK(Table1[[#This Row],[Employee ID]])</f>
        <v>0</v>
      </c>
      <c r="AJ3924" t="b">
        <f>ISNUMBER(Table1[[#This Row],[Total Salary  ]])</f>
        <v>1</v>
      </c>
      <c r="AK3924" t="str">
        <f>IFERROR(_xlfn.XLOOKUP(Table1[[#This Row],[Manager ID]],MANAGERS!A:A,MANAGERS!B:B),"Not Found")</f>
        <v>Manager_17</v>
      </c>
    </row>
    <row r="3925" spans="1:37" x14ac:dyDescent="0.2">
      <c r="A3925" t="s">
        <v>195</v>
      </c>
      <c r="B3925" t="s">
        <v>20</v>
      </c>
      <c r="C3925" t="s">
        <v>15</v>
      </c>
      <c r="D3925" t="s">
        <v>40</v>
      </c>
      <c r="E3925" t="s">
        <v>26</v>
      </c>
      <c r="F3925" s="1">
        <v>43863</v>
      </c>
      <c r="G3925" s="1">
        <v>34806</v>
      </c>
      <c r="H3925">
        <v>45631</v>
      </c>
      <c r="I3925">
        <v>17125</v>
      </c>
      <c r="J3925">
        <v>79</v>
      </c>
      <c r="K3925">
        <v>86</v>
      </c>
      <c r="L3925" t="s">
        <v>31</v>
      </c>
      <c r="M3925">
        <v>119</v>
      </c>
      <c r="N3925">
        <f>Table1[[#This Row],[Basic Salary]]+Table1[[#This Row],[Bonus]]</f>
        <v>62756</v>
      </c>
      <c r="O3925" s="2">
        <f>Table1[[#This Row],[Bonus]]/Table1[[#This Row],[Basic Salary]]</f>
        <v>0.37529311213867766</v>
      </c>
      <c r="P3925">
        <f ca="1">DATEDIF(Table1[[#This Row],[Date of Birth]],TODAY(),"Y")</f>
        <v>31</v>
      </c>
      <c r="Q3925">
        <f ca="1">DATEDIF(Table1[[#This Row],[Joining Date]],TODAY(),"Y")</f>
        <v>6</v>
      </c>
      <c r="R3925" t="str">
        <f ca="1">IF(YEAR(Table1[[#This Row],[Joining Date]])=YEAR(TODAY()),"Yes","No")</f>
        <v>No</v>
      </c>
      <c r="S3925" t="str">
        <f ca="1">IF(Table1[[#This Row],[Experience]]&gt;5,"Yes","No")</f>
        <v>Yes</v>
      </c>
      <c r="T3925" t="str">
        <f>TEXT(Table1[[#This Row],[Joining Date]],"mmmm")</f>
        <v>February</v>
      </c>
      <c r="U3925" t="str">
        <f>TEXT(Table1[[#This Row],[Joining Date]],"yyyy")</f>
        <v>2020</v>
      </c>
      <c r="V3925" s="5">
        <f ca="1">TODAY()-Table1[[#This Row],[Joining Date]]</f>
        <v>2376</v>
      </c>
      <c r="W3925" t="str">
        <f>LEFT(Table1[[#This Row],[Employee Name]],FIND(" ",Table1[[#This Row],[Employee Name]])-1)</f>
        <v>Rahul</v>
      </c>
      <c r="X3925" t="str">
        <f>RIGHT(Table1[[#This Row],[Employee Name]],LEN(Table1[[#This Row],[Employee Name]])-FIND(" ",Table1[[#This Row],[Employee Name]]))</f>
        <v>Verma</v>
      </c>
      <c r="Y3925" t="str">
        <f>Table1[[#This Row],[Department]]&amp;"-"&amp;Table1[[#This Row],[Employee ID]]</f>
        <v>IT-E00139</v>
      </c>
      <c r="Z3925" t="str">
        <f>LEFT(Table1[[#This Row],[Department]],3)</f>
        <v>IT</v>
      </c>
      <c r="AA3925" t="str">
        <f>_xlfn.XLOOKUP(Table1[[#This Row],[Manager ID]],MANAGERS!A:A,MANAGERS!B:B)</f>
        <v>Manager_19</v>
      </c>
      <c r="AB3925" t="str" cm="1">
        <f t="array" ref="AB3925">_xlfn.XLOOKUP(Table1[[#This Row],[Manager ID]],Table2[[#All],[Manager ID]],Table2[[#All],[Department Head]])</f>
        <v>Support</v>
      </c>
      <c r="AC3925" s="2">
        <f>_xlfn.XLOOKUP(Table1[[#This Row],[City]],L:L,O:O)</f>
        <v>0.241864189087755</v>
      </c>
      <c r="AD3925" t="str" cm="1">
        <f t="array" ref="AD3925">_xlfn.IFS(Table1[[#This Row],[Performance Score]]&gt;=90,"Excellent",Table1[[#This Row],[Performance Score]]&gt;=75,"Good",Table1[[#This Row],[Performance Score]]&gt;=60,"Average",Table1[[#This Row],[Performance Score]]&lt;=60,"Need Improvement")</f>
        <v>Good</v>
      </c>
      <c r="AE3925" t="str">
        <f>IF(AND(Table1[[#This Row],[Attendance %]]&gt;=80,(Table1[[#This Row],[Performance Score]]&gt;=80)),"Eligible","Not Eligible")</f>
        <v>Not Eligible</v>
      </c>
      <c r="AF3925" t="str">
        <f>IF(Table1[[#This Row],[Performance Score]]&gt;=80,"High Performer","Low Performer")</f>
        <v>High Performer</v>
      </c>
      <c r="AG3925" t="str" cm="1">
        <f t="array" aca="1" ref="AG3925" ca="1">_xlfn.IFS(Table1[[#This Row],[Experience]]&lt;=3,"Junior",Table1[[#This Row],[Experience]]&lt;=7,"Mid Level",Table1[[#This Row],[Experience]]&gt;=7,"Senior")</f>
        <v>Mid Level</v>
      </c>
      <c r="AH3925" t="str">
        <f>IF(Table1[[#This Row],[Attendance %]]&gt;75,"OK","Below 75")</f>
        <v>OK</v>
      </c>
      <c r="AI3925" t="b">
        <f>ISBLANK(Table1[[#This Row],[Employee ID]])</f>
        <v>0</v>
      </c>
      <c r="AJ3925" t="b">
        <f>ISNUMBER(Table1[[#This Row],[Total Salary  ]])</f>
        <v>1</v>
      </c>
      <c r="AK3925" t="str">
        <f>IFERROR(_xlfn.XLOOKUP(Table1[[#This Row],[Manager ID]],MANAGERS!A:A,MANAGERS!B:B),"Not Found")</f>
        <v>Manager_19</v>
      </c>
    </row>
    <row r="3926" spans="1:37" x14ac:dyDescent="0.2">
      <c r="A3926" t="s">
        <v>504</v>
      </c>
      <c r="B3926" t="s">
        <v>42</v>
      </c>
      <c r="C3926" t="s">
        <v>21</v>
      </c>
      <c r="D3926" t="s">
        <v>40</v>
      </c>
      <c r="E3926" t="s">
        <v>51</v>
      </c>
      <c r="F3926" s="1">
        <v>44258</v>
      </c>
      <c r="G3926" s="1">
        <v>35087</v>
      </c>
      <c r="H3926">
        <v>34552</v>
      </c>
      <c r="I3926">
        <v>28189</v>
      </c>
      <c r="J3926">
        <v>80</v>
      </c>
      <c r="K3926">
        <v>73</v>
      </c>
      <c r="L3926" t="s">
        <v>37</v>
      </c>
      <c r="M3926">
        <v>106</v>
      </c>
      <c r="N3926">
        <f>Table1[[#This Row],[Basic Salary]]+Table1[[#This Row],[Bonus]]</f>
        <v>62741</v>
      </c>
      <c r="O3926" s="2">
        <f>Table1[[#This Row],[Bonus]]/Table1[[#This Row],[Basic Salary]]</f>
        <v>0.81584278768233387</v>
      </c>
      <c r="P3926">
        <f ca="1">DATEDIF(Table1[[#This Row],[Date of Birth]],TODAY(),"Y")</f>
        <v>30</v>
      </c>
      <c r="Q3926">
        <f ca="1">DATEDIF(Table1[[#This Row],[Joining Date]],TODAY(),"Y")</f>
        <v>5</v>
      </c>
      <c r="R3926" t="str">
        <f ca="1">IF(YEAR(Table1[[#This Row],[Joining Date]])=YEAR(TODAY()),"Yes","No")</f>
        <v>No</v>
      </c>
      <c r="S3926" t="str">
        <f ca="1">IF(Table1[[#This Row],[Experience]]&gt;5,"Yes","No")</f>
        <v>No</v>
      </c>
      <c r="T3926" t="str">
        <f>TEXT(Table1[[#This Row],[Joining Date]],"mmmm")</f>
        <v>March</v>
      </c>
      <c r="U3926" t="str">
        <f>TEXT(Table1[[#This Row],[Joining Date]],"yyyy")</f>
        <v>2021</v>
      </c>
      <c r="V3926" s="5">
        <f ca="1">TODAY()-Table1[[#This Row],[Joining Date]]</f>
        <v>1981</v>
      </c>
      <c r="W3926" t="str">
        <f>LEFT(Table1[[#This Row],[Employee Name]],FIND(" ",Table1[[#This Row],[Employee Name]])-1)</f>
        <v>Krishna</v>
      </c>
      <c r="X3926" t="str">
        <f>RIGHT(Table1[[#This Row],[Employee Name]],LEN(Table1[[#This Row],[Employee Name]])-FIND(" ",Table1[[#This Row],[Employee Name]]))</f>
        <v>Chaitanya</v>
      </c>
      <c r="Y3926" t="str">
        <f>Table1[[#This Row],[Department]]&amp;"-"&amp;Table1[[#This Row],[Employee ID]]</f>
        <v>IT-E00448</v>
      </c>
      <c r="Z3926" t="str">
        <f>LEFT(Table1[[#This Row],[Department]],3)</f>
        <v>IT</v>
      </c>
      <c r="AA3926" t="str">
        <f>_xlfn.XLOOKUP(Table1[[#This Row],[Manager ID]],MANAGERS!A:A,MANAGERS!B:B)</f>
        <v>Manager_6</v>
      </c>
      <c r="AB3926" t="str" cm="1">
        <f t="array" ref="AB3926">_xlfn.XLOOKUP(Table1[[#This Row],[Manager ID]],Table2[[#All],[Manager ID]],Table2[[#All],[Department Head]])</f>
        <v>HR</v>
      </c>
      <c r="AC3926" s="2">
        <f>_xlfn.XLOOKUP(Table1[[#This Row],[City]],L:L,O:O)</f>
        <v>0.24036902712549932</v>
      </c>
      <c r="AD3926" t="str" cm="1">
        <f t="array" ref="AD3926">_xlfn.IFS(Table1[[#This Row],[Performance Score]]&gt;=90,"Excellent",Table1[[#This Row],[Performance Score]]&gt;=75,"Good",Table1[[#This Row],[Performance Score]]&gt;=60,"Average",Table1[[#This Row],[Performance Score]]&lt;=60,"Need Improvement")</f>
        <v>Average</v>
      </c>
      <c r="AE3926" t="str">
        <f>IF(AND(Table1[[#This Row],[Attendance %]]&gt;=80,(Table1[[#This Row],[Performance Score]]&gt;=80)),"Eligible","Not Eligible")</f>
        <v>Not Eligible</v>
      </c>
      <c r="AF3926" t="str">
        <f>IF(Table1[[#This Row],[Performance Score]]&gt;=80,"High Performer","Low Performer")</f>
        <v>Low Performer</v>
      </c>
      <c r="AG3926" t="str" cm="1">
        <f t="array" aca="1" ref="AG3926" ca="1">_xlfn.IFS(Table1[[#This Row],[Experience]]&lt;=3,"Junior",Table1[[#This Row],[Experience]]&lt;=7,"Mid Level",Table1[[#This Row],[Experience]]&gt;=7,"Senior")</f>
        <v>Mid Level</v>
      </c>
      <c r="AH3926" t="str">
        <f>IF(Table1[[#This Row],[Attendance %]]&gt;75,"OK","Below 75")</f>
        <v>OK</v>
      </c>
      <c r="AI3926" t="b">
        <f>ISBLANK(Table1[[#This Row],[Employee ID]])</f>
        <v>0</v>
      </c>
      <c r="AJ3926" t="b">
        <f>ISNUMBER(Table1[[#This Row],[Total Salary  ]])</f>
        <v>1</v>
      </c>
      <c r="AK3926" t="str">
        <f>IFERROR(_xlfn.XLOOKUP(Table1[[#This Row],[Manager ID]],MANAGERS!A:A,MANAGERS!B:B),"Not Found")</f>
        <v>Manager_6</v>
      </c>
    </row>
    <row r="3927" spans="1:37" x14ac:dyDescent="0.2">
      <c r="A3927" t="s">
        <v>211</v>
      </c>
      <c r="B3927" t="s">
        <v>45</v>
      </c>
      <c r="C3927" t="s">
        <v>21</v>
      </c>
      <c r="D3927" t="s">
        <v>40</v>
      </c>
      <c r="E3927" t="s">
        <v>51</v>
      </c>
      <c r="F3927" s="1">
        <v>44146</v>
      </c>
      <c r="G3927" s="1">
        <v>39212</v>
      </c>
      <c r="H3927">
        <v>45807</v>
      </c>
      <c r="I3927">
        <v>16924</v>
      </c>
      <c r="J3927">
        <v>83</v>
      </c>
      <c r="K3927">
        <v>98</v>
      </c>
      <c r="L3927" t="s">
        <v>31</v>
      </c>
      <c r="M3927">
        <v>113</v>
      </c>
      <c r="N3927">
        <f>Table1[[#This Row],[Basic Salary]]+Table1[[#This Row],[Bonus]]</f>
        <v>62731</v>
      </c>
      <c r="O3927" s="2">
        <f>Table1[[#This Row],[Bonus]]/Table1[[#This Row],[Basic Salary]]</f>
        <v>0.36946318248302662</v>
      </c>
      <c r="P3927">
        <f ca="1">DATEDIF(Table1[[#This Row],[Date of Birth]],TODAY(),"Y")</f>
        <v>19</v>
      </c>
      <c r="Q3927">
        <f ca="1">DATEDIF(Table1[[#This Row],[Joining Date]],TODAY(),"Y")</f>
        <v>5</v>
      </c>
      <c r="R3927" t="str">
        <f ca="1">IF(YEAR(Table1[[#This Row],[Joining Date]])=YEAR(TODAY()),"Yes","No")</f>
        <v>No</v>
      </c>
      <c r="S3927" t="str">
        <f ca="1">IF(Table1[[#This Row],[Experience]]&gt;5,"Yes","No")</f>
        <v>No</v>
      </c>
      <c r="T3927" t="str">
        <f>TEXT(Table1[[#This Row],[Joining Date]],"mmmm")</f>
        <v>November</v>
      </c>
      <c r="U3927" t="str">
        <f>TEXT(Table1[[#This Row],[Joining Date]],"yyyy")</f>
        <v>2020</v>
      </c>
      <c r="V3927" s="5">
        <f ca="1">TODAY()-Table1[[#This Row],[Joining Date]]</f>
        <v>2093</v>
      </c>
      <c r="W3927" t="str">
        <f>LEFT(Table1[[#This Row],[Employee Name]],FIND(" ",Table1[[#This Row],[Employee Name]])-1)</f>
        <v>Ananya</v>
      </c>
      <c r="X3927" t="str">
        <f>RIGHT(Table1[[#This Row],[Employee Name]],LEN(Table1[[#This Row],[Employee Name]])-FIND(" ",Table1[[#This Row],[Employee Name]]))</f>
        <v>Rao</v>
      </c>
      <c r="Y3927" t="str">
        <f>Table1[[#This Row],[Department]]&amp;"-"&amp;Table1[[#This Row],[Employee ID]]</f>
        <v>IT-E00155</v>
      </c>
      <c r="Z3927" t="str">
        <f>LEFT(Table1[[#This Row],[Department]],3)</f>
        <v>IT</v>
      </c>
      <c r="AA3927" t="str">
        <f>_xlfn.XLOOKUP(Table1[[#This Row],[Manager ID]],MANAGERS!A:A,MANAGERS!B:B)</f>
        <v>Manager_13</v>
      </c>
      <c r="AB3927" t="str" cm="1">
        <f t="array" ref="AB3927">_xlfn.XLOOKUP(Table1[[#This Row],[Manager ID]],Table2[[#All],[Manager ID]],Table2[[#All],[Department Head]])</f>
        <v>HR</v>
      </c>
      <c r="AC3927" s="2">
        <f>_xlfn.XLOOKUP(Table1[[#This Row],[City]],L:L,O:O)</f>
        <v>0.241864189087755</v>
      </c>
      <c r="AD3927" t="str" cm="1">
        <f t="array" ref="AD3927">_xlfn.IFS(Table1[[#This Row],[Performance Score]]&gt;=90,"Excellent",Table1[[#This Row],[Performance Score]]&gt;=75,"Good",Table1[[#This Row],[Performance Score]]&gt;=60,"Average",Table1[[#This Row],[Performance Score]]&lt;=60,"Need Improvement")</f>
        <v>Excellent</v>
      </c>
      <c r="AE3927" t="str">
        <f>IF(AND(Table1[[#This Row],[Attendance %]]&gt;=80,(Table1[[#This Row],[Performance Score]]&gt;=80)),"Eligible","Not Eligible")</f>
        <v>Eligible</v>
      </c>
      <c r="AF3927" t="str">
        <f>IF(Table1[[#This Row],[Performance Score]]&gt;=80,"High Performer","Low Performer")</f>
        <v>High Performer</v>
      </c>
      <c r="AG3927" t="str" cm="1">
        <f t="array" aca="1" ref="AG3927" ca="1">_xlfn.IFS(Table1[[#This Row],[Experience]]&lt;=3,"Junior",Table1[[#This Row],[Experience]]&lt;=7,"Mid Level",Table1[[#This Row],[Experience]]&gt;=7,"Senior")</f>
        <v>Mid Level</v>
      </c>
      <c r="AH3927" t="str">
        <f>IF(Table1[[#This Row],[Attendance %]]&gt;75,"OK","Below 75")</f>
        <v>OK</v>
      </c>
      <c r="AI3927" t="b">
        <f>ISBLANK(Table1[[#This Row],[Employee ID]])</f>
        <v>0</v>
      </c>
      <c r="AJ3927" t="b">
        <f>ISNUMBER(Table1[[#This Row],[Total Salary  ]])</f>
        <v>1</v>
      </c>
      <c r="AK3927" t="str">
        <f>IFERROR(_xlfn.XLOOKUP(Table1[[#This Row],[Manager ID]],MANAGERS!A:A,MANAGERS!B:B),"Not Found")</f>
        <v>Manager_13</v>
      </c>
    </row>
    <row r="3928" spans="1:37" x14ac:dyDescent="0.2">
      <c r="A3928" t="s">
        <v>2281</v>
      </c>
      <c r="B3928" t="s">
        <v>62</v>
      </c>
      <c r="C3928" t="s">
        <v>21</v>
      </c>
      <c r="D3928" t="s">
        <v>40</v>
      </c>
      <c r="E3928" t="s">
        <v>26</v>
      </c>
      <c r="F3928" s="1">
        <v>43311</v>
      </c>
      <c r="G3928" s="1">
        <v>32014</v>
      </c>
      <c r="H3928">
        <v>45973</v>
      </c>
      <c r="I3928">
        <v>16753</v>
      </c>
      <c r="J3928">
        <v>96</v>
      </c>
      <c r="K3928">
        <v>49</v>
      </c>
      <c r="L3928" t="s">
        <v>53</v>
      </c>
      <c r="M3928">
        <v>114</v>
      </c>
      <c r="N3928">
        <f>Table1[[#This Row],[Basic Salary]]+Table1[[#This Row],[Bonus]]</f>
        <v>62726</v>
      </c>
      <c r="O3928" s="2">
        <f>Table1[[#This Row],[Bonus]]/Table1[[#This Row],[Basic Salary]]</f>
        <v>0.36440954473277792</v>
      </c>
      <c r="P3928">
        <f ca="1">DATEDIF(Table1[[#This Row],[Date of Birth]],TODAY(),"Y")</f>
        <v>38</v>
      </c>
      <c r="Q3928">
        <f ca="1">DATEDIF(Table1[[#This Row],[Joining Date]],TODAY(),"Y")</f>
        <v>8</v>
      </c>
      <c r="R3928" t="str">
        <f ca="1">IF(YEAR(Table1[[#This Row],[Joining Date]])=YEAR(TODAY()),"Yes","No")</f>
        <v>No</v>
      </c>
      <c r="S3928" t="str">
        <f ca="1">IF(Table1[[#This Row],[Experience]]&gt;5,"Yes","No")</f>
        <v>Yes</v>
      </c>
      <c r="T3928" t="str">
        <f>TEXT(Table1[[#This Row],[Joining Date]],"mmmm")</f>
        <v>July</v>
      </c>
      <c r="U3928" t="str">
        <f>TEXT(Table1[[#This Row],[Joining Date]],"yyyy")</f>
        <v>2018</v>
      </c>
      <c r="V3928" s="5">
        <f ca="1">TODAY()-Table1[[#This Row],[Joining Date]]</f>
        <v>2928</v>
      </c>
      <c r="W3928" t="str">
        <f>LEFT(Table1[[#This Row],[Employee Name]],FIND(" ",Table1[[#This Row],[Employee Name]])-1)</f>
        <v>Kavya</v>
      </c>
      <c r="X3928" t="str">
        <f>RIGHT(Table1[[#This Row],[Employee Name]],LEN(Table1[[#This Row],[Employee Name]])-FIND(" ",Table1[[#This Row],[Employee Name]]))</f>
        <v>Nair</v>
      </c>
      <c r="Y3928" t="str">
        <f>Table1[[#This Row],[Department]]&amp;"-"&amp;Table1[[#This Row],[Employee ID]]</f>
        <v>IT-E02225</v>
      </c>
      <c r="Z3928" t="str">
        <f>LEFT(Table1[[#This Row],[Department]],3)</f>
        <v>IT</v>
      </c>
      <c r="AA3928" t="str">
        <f>_xlfn.XLOOKUP(Table1[[#This Row],[Manager ID]],MANAGERS!A:A,MANAGERS!B:B)</f>
        <v>Manager_14</v>
      </c>
      <c r="AB3928" t="str" cm="1">
        <f t="array" ref="AB3928">_xlfn.XLOOKUP(Table1[[#This Row],[Manager ID]],Table2[[#All],[Manager ID]],Table2[[#All],[Department Head]])</f>
        <v>Marketing</v>
      </c>
      <c r="AC3928" s="2">
        <f>_xlfn.XLOOKUP(Table1[[#This Row],[City]],L:L,O:O)</f>
        <v>0.23685887225230964</v>
      </c>
      <c r="AD3928" t="str" cm="1">
        <f t="array" ref="AD3928">_xlfn.IFS(Table1[[#This Row],[Performance Score]]&gt;=90,"Excellent",Table1[[#This Row],[Performance Score]]&gt;=75,"Good",Table1[[#This Row],[Performance Score]]&gt;=60,"Average",Table1[[#This Row],[Performance Score]]&lt;=60,"Need Improvement")</f>
        <v>Need Improvement</v>
      </c>
      <c r="AE3928" t="str">
        <f>IF(AND(Table1[[#This Row],[Attendance %]]&gt;=80,(Table1[[#This Row],[Performance Score]]&gt;=80)),"Eligible","Not Eligible")</f>
        <v>Not Eligible</v>
      </c>
      <c r="AF3928" t="str">
        <f>IF(Table1[[#This Row],[Performance Score]]&gt;=80,"High Performer","Low Performer")</f>
        <v>Low Performer</v>
      </c>
      <c r="AG3928" t="str" cm="1">
        <f t="array" aca="1" ref="AG3928" ca="1">_xlfn.IFS(Table1[[#This Row],[Experience]]&lt;=3,"Junior",Table1[[#This Row],[Experience]]&lt;=7,"Mid Level",Table1[[#This Row],[Experience]]&gt;=7,"Senior")</f>
        <v>Senior</v>
      </c>
      <c r="AH3928" t="str">
        <f>IF(Table1[[#This Row],[Attendance %]]&gt;75,"OK","Below 75")</f>
        <v>OK</v>
      </c>
      <c r="AI3928" t="b">
        <f>ISBLANK(Table1[[#This Row],[Employee ID]])</f>
        <v>0</v>
      </c>
      <c r="AJ3928" t="b">
        <f>ISNUMBER(Table1[[#This Row],[Total Salary  ]])</f>
        <v>1</v>
      </c>
      <c r="AK3928" t="str">
        <f>IFERROR(_xlfn.XLOOKUP(Table1[[#This Row],[Manager ID]],MANAGERS!A:A,MANAGERS!B:B),"Not Found")</f>
        <v>Manager_14</v>
      </c>
    </row>
    <row r="3929" spans="1:37" x14ac:dyDescent="0.2">
      <c r="A3929" t="s">
        <v>4352</v>
      </c>
      <c r="B3929" t="s">
        <v>50</v>
      </c>
      <c r="C3929" t="s">
        <v>15</v>
      </c>
      <c r="D3929" t="s">
        <v>43</v>
      </c>
      <c r="E3929" t="s">
        <v>30</v>
      </c>
      <c r="F3929" s="1">
        <v>42485</v>
      </c>
      <c r="G3929" s="1">
        <v>32865</v>
      </c>
      <c r="H3929">
        <v>54263</v>
      </c>
      <c r="I3929">
        <v>8455</v>
      </c>
      <c r="J3929">
        <v>64</v>
      </c>
      <c r="K3929">
        <v>92</v>
      </c>
      <c r="L3929" t="s">
        <v>27</v>
      </c>
      <c r="M3929">
        <v>117</v>
      </c>
      <c r="N3929">
        <f>Table1[[#This Row],[Basic Salary]]+Table1[[#This Row],[Bonus]]</f>
        <v>62718</v>
      </c>
      <c r="O3929" s="2">
        <f>Table1[[#This Row],[Bonus]]/Table1[[#This Row],[Basic Salary]]</f>
        <v>0.15581519635847632</v>
      </c>
      <c r="P3929">
        <f ca="1">DATEDIF(Table1[[#This Row],[Date of Birth]],TODAY(),"Y")</f>
        <v>36</v>
      </c>
      <c r="Q3929">
        <f ca="1">DATEDIF(Table1[[#This Row],[Joining Date]],TODAY(),"Y")</f>
        <v>10</v>
      </c>
      <c r="R3929" t="str">
        <f ca="1">IF(YEAR(Table1[[#This Row],[Joining Date]])=YEAR(TODAY()),"Yes","No")</f>
        <v>No</v>
      </c>
      <c r="S3929" t="str">
        <f ca="1">IF(Table1[[#This Row],[Experience]]&gt;5,"Yes","No")</f>
        <v>Yes</v>
      </c>
      <c r="T3929" t="str">
        <f>TEXT(Table1[[#This Row],[Joining Date]],"mmmm")</f>
        <v>April</v>
      </c>
      <c r="U3929" t="str">
        <f>TEXT(Table1[[#This Row],[Joining Date]],"yyyy")</f>
        <v>2016</v>
      </c>
      <c r="V3929" s="5">
        <f ca="1">TODAY()-Table1[[#This Row],[Joining Date]]</f>
        <v>3754</v>
      </c>
      <c r="W3929" t="str">
        <f>LEFT(Table1[[#This Row],[Employee Name]],FIND(" ",Table1[[#This Row],[Employee Name]])-1)</f>
        <v>Ravi</v>
      </c>
      <c r="X3929" t="str">
        <f>RIGHT(Table1[[#This Row],[Employee Name]],LEN(Table1[[#This Row],[Employee Name]])-FIND(" ",Table1[[#This Row],[Employee Name]]))</f>
        <v>Teja</v>
      </c>
      <c r="Y3929" t="str">
        <f>Table1[[#This Row],[Department]]&amp;"-"&amp;Table1[[#This Row],[Employee ID]]</f>
        <v>Operations-E04296</v>
      </c>
      <c r="Z3929" t="str">
        <f>LEFT(Table1[[#This Row],[Department]],3)</f>
        <v>Ope</v>
      </c>
      <c r="AA3929" t="str">
        <f>_xlfn.XLOOKUP(Table1[[#This Row],[Manager ID]],MANAGERS!A:A,MANAGERS!B:B)</f>
        <v>Manager_17</v>
      </c>
      <c r="AB3929" t="str" cm="1">
        <f t="array" ref="AB3929">_xlfn.XLOOKUP(Table1[[#This Row],[Manager ID]],Table2[[#All],[Manager ID]],Table2[[#All],[Department Head]])</f>
        <v>Finance</v>
      </c>
      <c r="AC3929" s="2">
        <f>_xlfn.XLOOKUP(Table1[[#This Row],[City]],L:L,O:O)</f>
        <v>0.23674293405114402</v>
      </c>
      <c r="AD3929" t="str" cm="1">
        <f t="array" ref="AD3929">_xlfn.IFS(Table1[[#This Row],[Performance Score]]&gt;=90,"Excellent",Table1[[#This Row],[Performance Score]]&gt;=75,"Good",Table1[[#This Row],[Performance Score]]&gt;=60,"Average",Table1[[#This Row],[Performance Score]]&lt;=60,"Need Improvement")</f>
        <v>Excellent</v>
      </c>
      <c r="AE3929" t="str">
        <f>IF(AND(Table1[[#This Row],[Attendance %]]&gt;=80,(Table1[[#This Row],[Performance Score]]&gt;=80)),"Eligible","Not Eligible")</f>
        <v>Not Eligible</v>
      </c>
      <c r="AF3929" t="str">
        <f>IF(Table1[[#This Row],[Performance Score]]&gt;=80,"High Performer","Low Performer")</f>
        <v>High Performer</v>
      </c>
      <c r="AG3929" t="str" cm="1">
        <f t="array" aca="1" ref="AG3929" ca="1">_xlfn.IFS(Table1[[#This Row],[Experience]]&lt;=3,"Junior",Table1[[#This Row],[Experience]]&lt;=7,"Mid Level",Table1[[#This Row],[Experience]]&gt;=7,"Senior")</f>
        <v>Senior</v>
      </c>
      <c r="AH3929" t="str">
        <f>IF(Table1[[#This Row],[Attendance %]]&gt;75,"OK","Below 75")</f>
        <v>Below 75</v>
      </c>
      <c r="AI3929" t="b">
        <f>ISBLANK(Table1[[#This Row],[Employee ID]])</f>
        <v>0</v>
      </c>
      <c r="AJ3929" t="b">
        <f>ISNUMBER(Table1[[#This Row],[Total Salary  ]])</f>
        <v>1</v>
      </c>
      <c r="AK3929" t="str">
        <f>IFERROR(_xlfn.XLOOKUP(Table1[[#This Row],[Manager ID]],MANAGERS!A:A,MANAGERS!B:B),"Not Found")</f>
        <v>Manager_17</v>
      </c>
    </row>
    <row r="3930" spans="1:37" x14ac:dyDescent="0.2">
      <c r="A3930" t="s">
        <v>1103</v>
      </c>
      <c r="B3930" t="s">
        <v>87</v>
      </c>
      <c r="C3930" t="s">
        <v>21</v>
      </c>
      <c r="D3930" t="s">
        <v>43</v>
      </c>
      <c r="E3930" t="s">
        <v>22</v>
      </c>
      <c r="F3930" s="1">
        <v>45148</v>
      </c>
      <c r="G3930" s="1">
        <v>40434</v>
      </c>
      <c r="H3930">
        <v>55999</v>
      </c>
      <c r="I3930">
        <v>6705</v>
      </c>
      <c r="J3930">
        <v>81</v>
      </c>
      <c r="K3930">
        <v>67</v>
      </c>
      <c r="L3930" t="s">
        <v>23</v>
      </c>
      <c r="M3930">
        <v>101</v>
      </c>
      <c r="N3930">
        <f>Table1[[#This Row],[Basic Salary]]+Table1[[#This Row],[Bonus]]</f>
        <v>62704</v>
      </c>
      <c r="O3930" s="2">
        <f>Table1[[#This Row],[Bonus]]/Table1[[#This Row],[Basic Salary]]</f>
        <v>0.11973428096930303</v>
      </c>
      <c r="P3930">
        <f ca="1">DATEDIF(Table1[[#This Row],[Date of Birth]],TODAY(),"Y")</f>
        <v>15</v>
      </c>
      <c r="Q3930">
        <f ca="1">DATEDIF(Table1[[#This Row],[Joining Date]],TODAY(),"Y")</f>
        <v>2</v>
      </c>
      <c r="R3930" t="str">
        <f ca="1">IF(YEAR(Table1[[#This Row],[Joining Date]])=YEAR(TODAY()),"Yes","No")</f>
        <v>No</v>
      </c>
      <c r="S3930" t="str">
        <f ca="1">IF(Table1[[#This Row],[Experience]]&gt;5,"Yes","No")</f>
        <v>No</v>
      </c>
      <c r="T3930" t="str">
        <f>TEXT(Table1[[#This Row],[Joining Date]],"mmmm")</f>
        <v>August</v>
      </c>
      <c r="U3930" t="str">
        <f>TEXT(Table1[[#This Row],[Joining Date]],"yyyy")</f>
        <v>2023</v>
      </c>
      <c r="V3930" s="5">
        <f ca="1">TODAY()-Table1[[#This Row],[Joining Date]]</f>
        <v>1091</v>
      </c>
      <c r="W3930" t="str">
        <f>LEFT(Table1[[#This Row],[Employee Name]],FIND(" ",Table1[[#This Row],[Employee Name]])-1)</f>
        <v>Arjun</v>
      </c>
      <c r="X3930" t="str">
        <f>RIGHT(Table1[[#This Row],[Employee Name]],LEN(Table1[[#This Row],[Employee Name]])-FIND(" ",Table1[[#This Row],[Employee Name]]))</f>
        <v>Mehta</v>
      </c>
      <c r="Y3930" t="str">
        <f>Table1[[#This Row],[Department]]&amp;"-"&amp;Table1[[#This Row],[Employee ID]]</f>
        <v>Operations-E01047</v>
      </c>
      <c r="Z3930" t="str">
        <f>LEFT(Table1[[#This Row],[Department]],3)</f>
        <v>Ope</v>
      </c>
      <c r="AA3930" t="str">
        <f>_xlfn.XLOOKUP(Table1[[#This Row],[Manager ID]],MANAGERS!A:A,MANAGERS!B:B)</f>
        <v>Manager_1</v>
      </c>
      <c r="AB3930" t="str" cm="1">
        <f t="array" ref="AB3930">_xlfn.XLOOKUP(Table1[[#This Row],[Manager ID]],Table2[[#All],[Manager ID]],Table2[[#All],[Department Head]])</f>
        <v>Support</v>
      </c>
      <c r="AC3930" s="2">
        <f>_xlfn.XLOOKUP(Table1[[#This Row],[City]],L:L,O:O)</f>
        <v>0.23486488519629886</v>
      </c>
      <c r="AD3930" t="str" cm="1">
        <f t="array" ref="AD3930">_xlfn.IFS(Table1[[#This Row],[Performance Score]]&gt;=90,"Excellent",Table1[[#This Row],[Performance Score]]&gt;=75,"Good",Table1[[#This Row],[Performance Score]]&gt;=60,"Average",Table1[[#This Row],[Performance Score]]&lt;=60,"Need Improvement")</f>
        <v>Average</v>
      </c>
      <c r="AE3930" t="str">
        <f>IF(AND(Table1[[#This Row],[Attendance %]]&gt;=80,(Table1[[#This Row],[Performance Score]]&gt;=80)),"Eligible","Not Eligible")</f>
        <v>Not Eligible</v>
      </c>
      <c r="AF3930" t="str">
        <f>IF(Table1[[#This Row],[Performance Score]]&gt;=80,"High Performer","Low Performer")</f>
        <v>Low Performer</v>
      </c>
      <c r="AG3930" t="str" cm="1">
        <f t="array" aca="1" ref="AG3930" ca="1">_xlfn.IFS(Table1[[#This Row],[Experience]]&lt;=3,"Junior",Table1[[#This Row],[Experience]]&lt;=7,"Mid Level",Table1[[#This Row],[Experience]]&gt;=7,"Senior")</f>
        <v>Junior</v>
      </c>
      <c r="AH3930" t="str">
        <f>IF(Table1[[#This Row],[Attendance %]]&gt;75,"OK","Below 75")</f>
        <v>OK</v>
      </c>
      <c r="AI3930" t="b">
        <f>ISBLANK(Table1[[#This Row],[Employee ID]])</f>
        <v>0</v>
      </c>
      <c r="AJ3930" t="b">
        <f>ISNUMBER(Table1[[#This Row],[Total Salary  ]])</f>
        <v>1</v>
      </c>
      <c r="AK3930" t="str">
        <f>IFERROR(_xlfn.XLOOKUP(Table1[[#This Row],[Manager ID]],MANAGERS!A:A,MANAGERS!B:B),"Not Found")</f>
        <v>Manager_1</v>
      </c>
    </row>
    <row r="3931" spans="1:37" x14ac:dyDescent="0.2">
      <c r="A3931" t="s">
        <v>4971</v>
      </c>
      <c r="B3931" t="s">
        <v>93</v>
      </c>
      <c r="C3931" t="s">
        <v>21</v>
      </c>
      <c r="D3931" t="s">
        <v>33</v>
      </c>
      <c r="E3931" t="s">
        <v>51</v>
      </c>
      <c r="F3931" s="1">
        <v>42270</v>
      </c>
      <c r="G3931" s="1">
        <v>34604</v>
      </c>
      <c r="H3931">
        <v>37876</v>
      </c>
      <c r="I3931">
        <v>24819</v>
      </c>
      <c r="J3931">
        <v>74</v>
      </c>
      <c r="K3931">
        <v>79</v>
      </c>
      <c r="L3931" t="s">
        <v>31</v>
      </c>
      <c r="M3931">
        <v>105</v>
      </c>
      <c r="N3931">
        <f>Table1[[#This Row],[Basic Salary]]+Table1[[#This Row],[Bonus]]</f>
        <v>62695</v>
      </c>
      <c r="O3931" s="2">
        <f>Table1[[#This Row],[Bonus]]/Table1[[#This Row],[Basic Salary]]</f>
        <v>0.65526982785933041</v>
      </c>
      <c r="P3931">
        <f ca="1">DATEDIF(Table1[[#This Row],[Date of Birth]],TODAY(),"Y")</f>
        <v>31</v>
      </c>
      <c r="Q3931">
        <f ca="1">DATEDIF(Table1[[#This Row],[Joining Date]],TODAY(),"Y")</f>
        <v>10</v>
      </c>
      <c r="R3931" t="str">
        <f ca="1">IF(YEAR(Table1[[#This Row],[Joining Date]])=YEAR(TODAY()),"Yes","No")</f>
        <v>No</v>
      </c>
      <c r="S3931" t="str">
        <f ca="1">IF(Table1[[#This Row],[Experience]]&gt;5,"Yes","No")</f>
        <v>Yes</v>
      </c>
      <c r="T3931" t="str">
        <f>TEXT(Table1[[#This Row],[Joining Date]],"mmmm")</f>
        <v>September</v>
      </c>
      <c r="U3931" t="str">
        <f>TEXT(Table1[[#This Row],[Joining Date]],"yyyy")</f>
        <v>2015</v>
      </c>
      <c r="V3931" s="5">
        <f ca="1">TODAY()-Table1[[#This Row],[Joining Date]]</f>
        <v>3969</v>
      </c>
      <c r="W3931" t="str">
        <f>LEFT(Table1[[#This Row],[Employee Name]],FIND(" ",Table1[[#This Row],[Employee Name]])-1)</f>
        <v>Priya</v>
      </c>
      <c r="X3931" t="str">
        <f>RIGHT(Table1[[#This Row],[Employee Name]],LEN(Table1[[#This Row],[Employee Name]])-FIND(" ",Table1[[#This Row],[Employee Name]]))</f>
        <v>Reddy</v>
      </c>
      <c r="Y3931" t="str">
        <f>Table1[[#This Row],[Department]]&amp;"-"&amp;Table1[[#This Row],[Employee ID]]</f>
        <v>Marketing-E04915</v>
      </c>
      <c r="Z3931" t="str">
        <f>LEFT(Table1[[#This Row],[Department]],3)</f>
        <v>Mar</v>
      </c>
      <c r="AA3931" t="str">
        <f>_xlfn.XLOOKUP(Table1[[#This Row],[Manager ID]],MANAGERS!A:A,MANAGERS!B:B)</f>
        <v>Manager_5</v>
      </c>
      <c r="AB3931" t="str" cm="1">
        <f t="array" ref="AB3931">_xlfn.XLOOKUP(Table1[[#This Row],[Manager ID]],Table2[[#All],[Manager ID]],Table2[[#All],[Department Head]])</f>
        <v>Sales</v>
      </c>
      <c r="AC3931" s="2">
        <f>_xlfn.XLOOKUP(Table1[[#This Row],[City]],L:L,O:O)</f>
        <v>0.241864189087755</v>
      </c>
      <c r="AD3931" t="str" cm="1">
        <f t="array" ref="AD3931">_xlfn.IFS(Table1[[#This Row],[Performance Score]]&gt;=90,"Excellent",Table1[[#This Row],[Performance Score]]&gt;=75,"Good",Table1[[#This Row],[Performance Score]]&gt;=60,"Average",Table1[[#This Row],[Performance Score]]&lt;=60,"Need Improvement")</f>
        <v>Good</v>
      </c>
      <c r="AE3931" t="str">
        <f>IF(AND(Table1[[#This Row],[Attendance %]]&gt;=80,(Table1[[#This Row],[Performance Score]]&gt;=80)),"Eligible","Not Eligible")</f>
        <v>Not Eligible</v>
      </c>
      <c r="AF3931" t="str">
        <f>IF(Table1[[#This Row],[Performance Score]]&gt;=80,"High Performer","Low Performer")</f>
        <v>Low Performer</v>
      </c>
      <c r="AG3931" t="str" cm="1">
        <f t="array" aca="1" ref="AG3931" ca="1">_xlfn.IFS(Table1[[#This Row],[Experience]]&lt;=3,"Junior",Table1[[#This Row],[Experience]]&lt;=7,"Mid Level",Table1[[#This Row],[Experience]]&gt;=7,"Senior")</f>
        <v>Senior</v>
      </c>
      <c r="AH3931" t="str">
        <f>IF(Table1[[#This Row],[Attendance %]]&gt;75,"OK","Below 75")</f>
        <v>Below 75</v>
      </c>
      <c r="AI3931" t="b">
        <f>ISBLANK(Table1[[#This Row],[Employee ID]])</f>
        <v>0</v>
      </c>
      <c r="AJ3931" t="b">
        <f>ISNUMBER(Table1[[#This Row],[Total Salary  ]])</f>
        <v>1</v>
      </c>
      <c r="AK3931" t="str">
        <f>IFERROR(_xlfn.XLOOKUP(Table1[[#This Row],[Manager ID]],MANAGERS!A:A,MANAGERS!B:B),"Not Found")</f>
        <v>Manager_5</v>
      </c>
    </row>
    <row r="3932" spans="1:37" x14ac:dyDescent="0.2">
      <c r="A3932" t="s">
        <v>3823</v>
      </c>
      <c r="B3932" t="s">
        <v>29</v>
      </c>
      <c r="C3932" t="s">
        <v>15</v>
      </c>
      <c r="D3932" t="s">
        <v>46</v>
      </c>
      <c r="E3932" t="s">
        <v>65</v>
      </c>
      <c r="F3932" s="1">
        <v>44801</v>
      </c>
      <c r="G3932" s="1">
        <v>36805</v>
      </c>
      <c r="H3932">
        <v>52325</v>
      </c>
      <c r="I3932">
        <v>10352</v>
      </c>
      <c r="J3932">
        <v>61</v>
      </c>
      <c r="K3932">
        <v>47</v>
      </c>
      <c r="L3932" t="s">
        <v>37</v>
      </c>
      <c r="M3932">
        <v>120</v>
      </c>
      <c r="N3932">
        <f>Table1[[#This Row],[Basic Salary]]+Table1[[#This Row],[Bonus]]</f>
        <v>62677</v>
      </c>
      <c r="O3932" s="2">
        <f>Table1[[#This Row],[Bonus]]/Table1[[#This Row],[Basic Salary]]</f>
        <v>0.19784042044911609</v>
      </c>
      <c r="P3932">
        <f ca="1">DATEDIF(Table1[[#This Row],[Date of Birth]],TODAY(),"Y")</f>
        <v>25</v>
      </c>
      <c r="Q3932">
        <f ca="1">DATEDIF(Table1[[#This Row],[Joining Date]],TODAY(),"Y")</f>
        <v>3</v>
      </c>
      <c r="R3932" t="str">
        <f ca="1">IF(YEAR(Table1[[#This Row],[Joining Date]])=YEAR(TODAY()),"Yes","No")</f>
        <v>No</v>
      </c>
      <c r="S3932" t="str">
        <f ca="1">IF(Table1[[#This Row],[Experience]]&gt;5,"Yes","No")</f>
        <v>No</v>
      </c>
      <c r="T3932" t="str">
        <f>TEXT(Table1[[#This Row],[Joining Date]],"mmmm")</f>
        <v>August</v>
      </c>
      <c r="U3932" t="str">
        <f>TEXT(Table1[[#This Row],[Joining Date]],"yyyy")</f>
        <v>2022</v>
      </c>
      <c r="V3932" s="5">
        <f ca="1">TODAY()-Table1[[#This Row],[Joining Date]]</f>
        <v>1438</v>
      </c>
      <c r="W3932" t="str">
        <f>LEFT(Table1[[#This Row],[Employee Name]],FIND(" ",Table1[[#This Row],[Employee Name]])-1)</f>
        <v>Vikram</v>
      </c>
      <c r="X3932" t="str">
        <f>RIGHT(Table1[[#This Row],[Employee Name]],LEN(Table1[[#This Row],[Employee Name]])-FIND(" ",Table1[[#This Row],[Employee Name]]))</f>
        <v>Singh</v>
      </c>
      <c r="Y3932" t="str">
        <f>Table1[[#This Row],[Department]]&amp;"-"&amp;Table1[[#This Row],[Employee ID]]</f>
        <v>Support-E03767</v>
      </c>
      <c r="Z3932" t="str">
        <f>LEFT(Table1[[#This Row],[Department]],3)</f>
        <v>Sup</v>
      </c>
      <c r="AA3932" t="str">
        <f>_xlfn.XLOOKUP(Table1[[#This Row],[Manager ID]],MANAGERS!A:A,MANAGERS!B:B)</f>
        <v>Manager_20</v>
      </c>
      <c r="AB3932" t="str" cm="1">
        <f t="array" ref="AB3932">_xlfn.XLOOKUP(Table1[[#This Row],[Manager ID]],Table2[[#All],[Manager ID]],Table2[[#All],[Department Head]])</f>
        <v>Operations</v>
      </c>
      <c r="AC3932" s="2">
        <f>_xlfn.XLOOKUP(Table1[[#This Row],[City]],L:L,O:O)</f>
        <v>0.24036902712549932</v>
      </c>
      <c r="AD3932" t="str" cm="1">
        <f t="array" ref="AD3932">_xlfn.IFS(Table1[[#This Row],[Performance Score]]&gt;=90,"Excellent",Table1[[#This Row],[Performance Score]]&gt;=75,"Good",Table1[[#This Row],[Performance Score]]&gt;=60,"Average",Table1[[#This Row],[Performance Score]]&lt;=60,"Need Improvement")</f>
        <v>Need Improvement</v>
      </c>
      <c r="AE3932" t="str">
        <f>IF(AND(Table1[[#This Row],[Attendance %]]&gt;=80,(Table1[[#This Row],[Performance Score]]&gt;=80)),"Eligible","Not Eligible")</f>
        <v>Not Eligible</v>
      </c>
      <c r="AF3932" t="str">
        <f>IF(Table1[[#This Row],[Performance Score]]&gt;=80,"High Performer","Low Performer")</f>
        <v>Low Performer</v>
      </c>
      <c r="AG3932" t="str" cm="1">
        <f t="array" aca="1" ref="AG3932" ca="1">_xlfn.IFS(Table1[[#This Row],[Experience]]&lt;=3,"Junior",Table1[[#This Row],[Experience]]&lt;=7,"Mid Level",Table1[[#This Row],[Experience]]&gt;=7,"Senior")</f>
        <v>Junior</v>
      </c>
      <c r="AH3932" t="str">
        <f>IF(Table1[[#This Row],[Attendance %]]&gt;75,"OK","Below 75")</f>
        <v>Below 75</v>
      </c>
      <c r="AI3932" t="b">
        <f>ISBLANK(Table1[[#This Row],[Employee ID]])</f>
        <v>0</v>
      </c>
      <c r="AJ3932" t="b">
        <f>ISNUMBER(Table1[[#This Row],[Total Salary  ]])</f>
        <v>1</v>
      </c>
      <c r="AK3932" t="str">
        <f>IFERROR(_xlfn.XLOOKUP(Table1[[#This Row],[Manager ID]],MANAGERS!A:A,MANAGERS!B:B),"Not Found")</f>
        <v>Manager_20</v>
      </c>
    </row>
    <row r="3933" spans="1:37" x14ac:dyDescent="0.2">
      <c r="A3933" t="s">
        <v>2178</v>
      </c>
      <c r="B3933" t="s">
        <v>87</v>
      </c>
      <c r="C3933" t="s">
        <v>15</v>
      </c>
      <c r="D3933" t="s">
        <v>33</v>
      </c>
      <c r="E3933" t="s">
        <v>30</v>
      </c>
      <c r="F3933" s="1">
        <v>45721</v>
      </c>
      <c r="G3933" s="1">
        <v>40873</v>
      </c>
      <c r="H3933">
        <v>36093</v>
      </c>
      <c r="I3933">
        <v>26561</v>
      </c>
      <c r="J3933">
        <v>98</v>
      </c>
      <c r="K3933">
        <v>76</v>
      </c>
      <c r="L3933" t="s">
        <v>18</v>
      </c>
      <c r="M3933">
        <v>113</v>
      </c>
      <c r="N3933">
        <f>Table1[[#This Row],[Basic Salary]]+Table1[[#This Row],[Bonus]]</f>
        <v>62654</v>
      </c>
      <c r="O3933" s="2">
        <f>Table1[[#This Row],[Bonus]]/Table1[[#This Row],[Basic Salary]]</f>
        <v>0.73590446901061146</v>
      </c>
      <c r="P3933">
        <f ca="1">DATEDIF(Table1[[#This Row],[Date of Birth]],TODAY(),"Y")</f>
        <v>14</v>
      </c>
      <c r="Q3933">
        <f ca="1">DATEDIF(Table1[[#This Row],[Joining Date]],TODAY(),"Y")</f>
        <v>1</v>
      </c>
      <c r="R3933" t="str">
        <f ca="1">IF(YEAR(Table1[[#This Row],[Joining Date]])=YEAR(TODAY()),"Yes","No")</f>
        <v>No</v>
      </c>
      <c r="S3933" t="str">
        <f ca="1">IF(Table1[[#This Row],[Experience]]&gt;5,"Yes","No")</f>
        <v>No</v>
      </c>
      <c r="T3933" t="str">
        <f>TEXT(Table1[[#This Row],[Joining Date]],"mmmm")</f>
        <v>March</v>
      </c>
      <c r="U3933" t="str">
        <f>TEXT(Table1[[#This Row],[Joining Date]],"yyyy")</f>
        <v>2025</v>
      </c>
      <c r="V3933" s="5">
        <f ca="1">TODAY()-Table1[[#This Row],[Joining Date]]</f>
        <v>518</v>
      </c>
      <c r="W3933" t="str">
        <f>LEFT(Table1[[#This Row],[Employee Name]],FIND(" ",Table1[[#This Row],[Employee Name]])-1)</f>
        <v>Arjun</v>
      </c>
      <c r="X3933" t="str">
        <f>RIGHT(Table1[[#This Row],[Employee Name]],LEN(Table1[[#This Row],[Employee Name]])-FIND(" ",Table1[[#This Row],[Employee Name]]))</f>
        <v>Mehta</v>
      </c>
      <c r="Y3933" t="str">
        <f>Table1[[#This Row],[Department]]&amp;"-"&amp;Table1[[#This Row],[Employee ID]]</f>
        <v>Marketing-E02122</v>
      </c>
      <c r="Z3933" t="str">
        <f>LEFT(Table1[[#This Row],[Department]],3)</f>
        <v>Mar</v>
      </c>
      <c r="AA3933" t="str">
        <f>_xlfn.XLOOKUP(Table1[[#This Row],[Manager ID]],MANAGERS!A:A,MANAGERS!B:B)</f>
        <v>Manager_13</v>
      </c>
      <c r="AB3933" t="str" cm="1">
        <f t="array" ref="AB3933">_xlfn.XLOOKUP(Table1[[#This Row],[Manager ID]],Table2[[#All],[Manager ID]],Table2[[#All],[Department Head]])</f>
        <v>HR</v>
      </c>
      <c r="AC3933" s="2">
        <f>_xlfn.XLOOKUP(Table1[[#This Row],[City]],L:L,O:O)</f>
        <v>0.21356479274849693</v>
      </c>
      <c r="AD3933" t="str" cm="1">
        <f t="array" ref="AD3933">_xlfn.IFS(Table1[[#This Row],[Performance Score]]&gt;=90,"Excellent",Table1[[#This Row],[Performance Score]]&gt;=75,"Good",Table1[[#This Row],[Performance Score]]&gt;=60,"Average",Table1[[#This Row],[Performance Score]]&lt;=60,"Need Improvement")</f>
        <v>Good</v>
      </c>
      <c r="AE3933" t="str">
        <f>IF(AND(Table1[[#This Row],[Attendance %]]&gt;=80,(Table1[[#This Row],[Performance Score]]&gt;=80)),"Eligible","Not Eligible")</f>
        <v>Not Eligible</v>
      </c>
      <c r="AF3933" t="str">
        <f>IF(Table1[[#This Row],[Performance Score]]&gt;=80,"High Performer","Low Performer")</f>
        <v>Low Performer</v>
      </c>
      <c r="AG3933" t="str" cm="1">
        <f t="array" aca="1" ref="AG3933" ca="1">_xlfn.IFS(Table1[[#This Row],[Experience]]&lt;=3,"Junior",Table1[[#This Row],[Experience]]&lt;=7,"Mid Level",Table1[[#This Row],[Experience]]&gt;=7,"Senior")</f>
        <v>Junior</v>
      </c>
      <c r="AH3933" t="str">
        <f>IF(Table1[[#This Row],[Attendance %]]&gt;75,"OK","Below 75")</f>
        <v>OK</v>
      </c>
      <c r="AI3933" t="b">
        <f>ISBLANK(Table1[[#This Row],[Employee ID]])</f>
        <v>0</v>
      </c>
      <c r="AJ3933" t="b">
        <f>ISNUMBER(Table1[[#This Row],[Total Salary  ]])</f>
        <v>1</v>
      </c>
      <c r="AK3933" t="str">
        <f>IFERROR(_xlfn.XLOOKUP(Table1[[#This Row],[Manager ID]],MANAGERS!A:A,MANAGERS!B:B),"Not Found")</f>
        <v>Manager_13</v>
      </c>
    </row>
    <row r="3934" spans="1:37" x14ac:dyDescent="0.2">
      <c r="A3934" t="s">
        <v>534</v>
      </c>
      <c r="B3934" t="s">
        <v>62</v>
      </c>
      <c r="C3934" t="s">
        <v>15</v>
      </c>
      <c r="D3934" t="s">
        <v>16</v>
      </c>
      <c r="E3934" t="s">
        <v>51</v>
      </c>
      <c r="F3934" s="1">
        <v>44640</v>
      </c>
      <c r="G3934" s="1">
        <v>33821</v>
      </c>
      <c r="H3934">
        <v>52723</v>
      </c>
      <c r="I3934">
        <v>9923</v>
      </c>
      <c r="J3934">
        <v>71</v>
      </c>
      <c r="K3934">
        <v>50</v>
      </c>
      <c r="L3934" t="s">
        <v>31</v>
      </c>
      <c r="M3934">
        <v>120</v>
      </c>
      <c r="N3934">
        <f>Table1[[#This Row],[Basic Salary]]+Table1[[#This Row],[Bonus]]</f>
        <v>62646</v>
      </c>
      <c r="O3934" s="2">
        <f>Table1[[#This Row],[Bonus]]/Table1[[#This Row],[Basic Salary]]</f>
        <v>0.18821007909261614</v>
      </c>
      <c r="P3934">
        <f ca="1">DATEDIF(Table1[[#This Row],[Date of Birth]],TODAY(),"Y")</f>
        <v>34</v>
      </c>
      <c r="Q3934">
        <f ca="1">DATEDIF(Table1[[#This Row],[Joining Date]],TODAY(),"Y")</f>
        <v>4</v>
      </c>
      <c r="R3934" t="str">
        <f ca="1">IF(YEAR(Table1[[#This Row],[Joining Date]])=YEAR(TODAY()),"Yes","No")</f>
        <v>No</v>
      </c>
      <c r="S3934" t="str">
        <f ca="1">IF(Table1[[#This Row],[Experience]]&gt;5,"Yes","No")</f>
        <v>No</v>
      </c>
      <c r="T3934" t="str">
        <f>TEXT(Table1[[#This Row],[Joining Date]],"mmmm")</f>
        <v>March</v>
      </c>
      <c r="U3934" t="str">
        <f>TEXT(Table1[[#This Row],[Joining Date]],"yyyy")</f>
        <v>2022</v>
      </c>
      <c r="V3934" s="5">
        <f ca="1">TODAY()-Table1[[#This Row],[Joining Date]]</f>
        <v>1599</v>
      </c>
      <c r="W3934" t="str">
        <f>LEFT(Table1[[#This Row],[Employee Name]],FIND(" ",Table1[[#This Row],[Employee Name]])-1)</f>
        <v>Kavya</v>
      </c>
      <c r="X3934" t="str">
        <f>RIGHT(Table1[[#This Row],[Employee Name]],LEN(Table1[[#This Row],[Employee Name]])-FIND(" ",Table1[[#This Row],[Employee Name]]))</f>
        <v>Nair</v>
      </c>
      <c r="Y3934" t="str">
        <f>Table1[[#This Row],[Department]]&amp;"-"&amp;Table1[[#This Row],[Employee ID]]</f>
        <v>HR-E00478</v>
      </c>
      <c r="Z3934" t="str">
        <f>LEFT(Table1[[#This Row],[Department]],3)</f>
        <v>HR</v>
      </c>
      <c r="AA3934" t="str">
        <f>_xlfn.XLOOKUP(Table1[[#This Row],[Manager ID]],MANAGERS!A:A,MANAGERS!B:B)</f>
        <v>Manager_20</v>
      </c>
      <c r="AB3934" t="str" cm="1">
        <f t="array" ref="AB3934">_xlfn.XLOOKUP(Table1[[#This Row],[Manager ID]],Table2[[#All],[Manager ID]],Table2[[#All],[Department Head]])</f>
        <v>Operations</v>
      </c>
      <c r="AC3934" s="2">
        <f>_xlfn.XLOOKUP(Table1[[#This Row],[City]],L:L,O:O)</f>
        <v>0.241864189087755</v>
      </c>
      <c r="AD3934" t="str" cm="1">
        <f t="array" ref="AD3934">_xlfn.IFS(Table1[[#This Row],[Performance Score]]&gt;=90,"Excellent",Table1[[#This Row],[Performance Score]]&gt;=75,"Good",Table1[[#This Row],[Performance Score]]&gt;=60,"Average",Table1[[#This Row],[Performance Score]]&lt;=60,"Need Improvement")</f>
        <v>Need Improvement</v>
      </c>
      <c r="AE3934" t="str">
        <f>IF(AND(Table1[[#This Row],[Attendance %]]&gt;=80,(Table1[[#This Row],[Performance Score]]&gt;=80)),"Eligible","Not Eligible")</f>
        <v>Not Eligible</v>
      </c>
      <c r="AF3934" t="str">
        <f>IF(Table1[[#This Row],[Performance Score]]&gt;=80,"High Performer","Low Performer")</f>
        <v>Low Performer</v>
      </c>
      <c r="AG3934" t="str" cm="1">
        <f t="array" aca="1" ref="AG3934" ca="1">_xlfn.IFS(Table1[[#This Row],[Experience]]&lt;=3,"Junior",Table1[[#This Row],[Experience]]&lt;=7,"Mid Level",Table1[[#This Row],[Experience]]&gt;=7,"Senior")</f>
        <v>Mid Level</v>
      </c>
      <c r="AH3934" t="str">
        <f>IF(Table1[[#This Row],[Attendance %]]&gt;75,"OK","Below 75")</f>
        <v>Below 75</v>
      </c>
      <c r="AI3934" t="b">
        <f>ISBLANK(Table1[[#This Row],[Employee ID]])</f>
        <v>0</v>
      </c>
      <c r="AJ3934" t="b">
        <f>ISNUMBER(Table1[[#This Row],[Total Salary  ]])</f>
        <v>1</v>
      </c>
      <c r="AK3934" t="str">
        <f>IFERROR(_xlfn.XLOOKUP(Table1[[#This Row],[Manager ID]],MANAGERS!A:A,MANAGERS!B:B),"Not Found")</f>
        <v>Manager_20</v>
      </c>
    </row>
    <row r="3935" spans="1:37" x14ac:dyDescent="0.2">
      <c r="A3935" t="s">
        <v>3360</v>
      </c>
      <c r="B3935" t="s">
        <v>50</v>
      </c>
      <c r="C3935" t="s">
        <v>15</v>
      </c>
      <c r="D3935" t="s">
        <v>46</v>
      </c>
      <c r="E3935" t="s">
        <v>65</v>
      </c>
      <c r="F3935" s="1">
        <v>42895</v>
      </c>
      <c r="G3935" s="1">
        <v>38709</v>
      </c>
      <c r="H3935">
        <v>41657</v>
      </c>
      <c r="I3935">
        <v>20984</v>
      </c>
      <c r="J3935">
        <v>93</v>
      </c>
      <c r="K3935">
        <v>75</v>
      </c>
      <c r="L3935" t="s">
        <v>31</v>
      </c>
      <c r="M3935">
        <v>109</v>
      </c>
      <c r="N3935">
        <f>Table1[[#This Row],[Basic Salary]]+Table1[[#This Row],[Bonus]]</f>
        <v>62641</v>
      </c>
      <c r="O3935" s="2">
        <f>Table1[[#This Row],[Bonus]]/Table1[[#This Row],[Basic Salary]]</f>
        <v>0.50373286602491774</v>
      </c>
      <c r="P3935">
        <f ca="1">DATEDIF(Table1[[#This Row],[Date of Birth]],TODAY(),"Y")</f>
        <v>20</v>
      </c>
      <c r="Q3935">
        <f ca="1">DATEDIF(Table1[[#This Row],[Joining Date]],TODAY(),"Y")</f>
        <v>9</v>
      </c>
      <c r="R3935" t="str">
        <f ca="1">IF(YEAR(Table1[[#This Row],[Joining Date]])=YEAR(TODAY()),"Yes","No")</f>
        <v>No</v>
      </c>
      <c r="S3935" t="str">
        <f ca="1">IF(Table1[[#This Row],[Experience]]&gt;5,"Yes","No")</f>
        <v>Yes</v>
      </c>
      <c r="T3935" t="str">
        <f>TEXT(Table1[[#This Row],[Joining Date]],"mmmm")</f>
        <v>June</v>
      </c>
      <c r="U3935" t="str">
        <f>TEXT(Table1[[#This Row],[Joining Date]],"yyyy")</f>
        <v>2017</v>
      </c>
      <c r="V3935" s="5">
        <f ca="1">TODAY()-Table1[[#This Row],[Joining Date]]</f>
        <v>3344</v>
      </c>
      <c r="W3935" t="str">
        <f>LEFT(Table1[[#This Row],[Employee Name]],FIND(" ",Table1[[#This Row],[Employee Name]])-1)</f>
        <v>Ravi</v>
      </c>
      <c r="X3935" t="str">
        <f>RIGHT(Table1[[#This Row],[Employee Name]],LEN(Table1[[#This Row],[Employee Name]])-FIND(" ",Table1[[#This Row],[Employee Name]]))</f>
        <v>Teja</v>
      </c>
      <c r="Y3935" t="str">
        <f>Table1[[#This Row],[Department]]&amp;"-"&amp;Table1[[#This Row],[Employee ID]]</f>
        <v>Support-E03304</v>
      </c>
      <c r="Z3935" t="str">
        <f>LEFT(Table1[[#This Row],[Department]],3)</f>
        <v>Sup</v>
      </c>
      <c r="AA3935" t="str">
        <f>_xlfn.XLOOKUP(Table1[[#This Row],[Manager ID]],MANAGERS!A:A,MANAGERS!B:B)</f>
        <v>Manager_9</v>
      </c>
      <c r="AB3935" t="str" cm="1">
        <f t="array" ref="AB3935">_xlfn.XLOOKUP(Table1[[#This Row],[Manager ID]],Table2[[#All],[Manager ID]],Table2[[#All],[Department Head]])</f>
        <v>Sales</v>
      </c>
      <c r="AC3935" s="2">
        <f>_xlfn.XLOOKUP(Table1[[#This Row],[City]],L:L,O:O)</f>
        <v>0.241864189087755</v>
      </c>
      <c r="AD3935" t="str" cm="1">
        <f t="array" ref="AD3935">_xlfn.IFS(Table1[[#This Row],[Performance Score]]&gt;=90,"Excellent",Table1[[#This Row],[Performance Score]]&gt;=75,"Good",Table1[[#This Row],[Performance Score]]&gt;=60,"Average",Table1[[#This Row],[Performance Score]]&lt;=60,"Need Improvement")</f>
        <v>Good</v>
      </c>
      <c r="AE3935" t="str">
        <f>IF(AND(Table1[[#This Row],[Attendance %]]&gt;=80,(Table1[[#This Row],[Performance Score]]&gt;=80)),"Eligible","Not Eligible")</f>
        <v>Not Eligible</v>
      </c>
      <c r="AF3935" t="str">
        <f>IF(Table1[[#This Row],[Performance Score]]&gt;=80,"High Performer","Low Performer")</f>
        <v>Low Performer</v>
      </c>
      <c r="AG3935" t="str" cm="1">
        <f t="array" aca="1" ref="AG3935" ca="1">_xlfn.IFS(Table1[[#This Row],[Experience]]&lt;=3,"Junior",Table1[[#This Row],[Experience]]&lt;=7,"Mid Level",Table1[[#This Row],[Experience]]&gt;=7,"Senior")</f>
        <v>Senior</v>
      </c>
      <c r="AH3935" t="str">
        <f>IF(Table1[[#This Row],[Attendance %]]&gt;75,"OK","Below 75")</f>
        <v>OK</v>
      </c>
      <c r="AI3935" t="b">
        <f>ISBLANK(Table1[[#This Row],[Employee ID]])</f>
        <v>0</v>
      </c>
      <c r="AJ3935" t="b">
        <f>ISNUMBER(Table1[[#This Row],[Total Salary  ]])</f>
        <v>1</v>
      </c>
      <c r="AK3935" t="str">
        <f>IFERROR(_xlfn.XLOOKUP(Table1[[#This Row],[Manager ID]],MANAGERS!A:A,MANAGERS!B:B),"Not Found")</f>
        <v>Manager_9</v>
      </c>
    </row>
    <row r="3936" spans="1:37" x14ac:dyDescent="0.2">
      <c r="A3936" t="s">
        <v>1340</v>
      </c>
      <c r="B3936" t="s">
        <v>48</v>
      </c>
      <c r="C3936" t="s">
        <v>15</v>
      </c>
      <c r="D3936" t="s">
        <v>81</v>
      </c>
      <c r="E3936" t="s">
        <v>17</v>
      </c>
      <c r="F3936" s="1">
        <v>43635</v>
      </c>
      <c r="G3936" s="1">
        <v>40768</v>
      </c>
      <c r="H3936">
        <v>41784</v>
      </c>
      <c r="I3936">
        <v>20851</v>
      </c>
      <c r="J3936">
        <v>91</v>
      </c>
      <c r="K3936">
        <v>78</v>
      </c>
      <c r="L3936" t="s">
        <v>27</v>
      </c>
      <c r="M3936">
        <v>108</v>
      </c>
      <c r="N3936">
        <f>Table1[[#This Row],[Basic Salary]]+Table1[[#This Row],[Bonus]]</f>
        <v>62635</v>
      </c>
      <c r="O3936" s="2">
        <f>Table1[[#This Row],[Bonus]]/Table1[[#This Row],[Basic Salary]]</f>
        <v>0.4990187631629332</v>
      </c>
      <c r="P3936">
        <f ca="1">DATEDIF(Table1[[#This Row],[Date of Birth]],TODAY(),"Y")</f>
        <v>14</v>
      </c>
      <c r="Q3936">
        <f ca="1">DATEDIF(Table1[[#This Row],[Joining Date]],TODAY(),"Y")</f>
        <v>7</v>
      </c>
      <c r="R3936" t="str">
        <f ca="1">IF(YEAR(Table1[[#This Row],[Joining Date]])=YEAR(TODAY()),"Yes","No")</f>
        <v>No</v>
      </c>
      <c r="S3936" t="str">
        <f ca="1">IF(Table1[[#This Row],[Experience]]&gt;5,"Yes","No")</f>
        <v>Yes</v>
      </c>
      <c r="T3936" t="str">
        <f>TEXT(Table1[[#This Row],[Joining Date]],"mmmm")</f>
        <v>June</v>
      </c>
      <c r="U3936" t="str">
        <f>TEXT(Table1[[#This Row],[Joining Date]],"yyyy")</f>
        <v>2019</v>
      </c>
      <c r="V3936" s="5">
        <f ca="1">TODAY()-Table1[[#This Row],[Joining Date]]</f>
        <v>2604</v>
      </c>
      <c r="W3936" t="str">
        <f>LEFT(Table1[[#This Row],[Employee Name]],FIND(" ",Table1[[#This Row],[Employee Name]])-1)</f>
        <v>Aditya</v>
      </c>
      <c r="X3936" t="str">
        <f>RIGHT(Table1[[#This Row],[Employee Name]],LEN(Table1[[#This Row],[Employee Name]])-FIND(" ",Table1[[#This Row],[Employee Name]]))</f>
        <v>Kapoor</v>
      </c>
      <c r="Y3936" t="str">
        <f>Table1[[#This Row],[Department]]&amp;"-"&amp;Table1[[#This Row],[Employee ID]]</f>
        <v>Sales-E01284</v>
      </c>
      <c r="Z3936" t="str">
        <f>LEFT(Table1[[#This Row],[Department]],3)</f>
        <v>Sal</v>
      </c>
      <c r="AA3936" t="str">
        <f>_xlfn.XLOOKUP(Table1[[#This Row],[Manager ID]],MANAGERS!A:A,MANAGERS!B:B)</f>
        <v>Manager_8</v>
      </c>
      <c r="AB3936" t="str" cm="1">
        <f t="array" ref="AB3936">_xlfn.XLOOKUP(Table1[[#This Row],[Manager ID]],Table2[[#All],[Manager ID]],Table2[[#All],[Department Head]])</f>
        <v>Sales</v>
      </c>
      <c r="AC3936" s="2">
        <f>_xlfn.XLOOKUP(Table1[[#This Row],[City]],L:L,O:O)</f>
        <v>0.23674293405114402</v>
      </c>
      <c r="AD3936" t="str" cm="1">
        <f t="array" ref="AD3936">_xlfn.IFS(Table1[[#This Row],[Performance Score]]&gt;=90,"Excellent",Table1[[#This Row],[Performance Score]]&gt;=75,"Good",Table1[[#This Row],[Performance Score]]&gt;=60,"Average",Table1[[#This Row],[Performance Score]]&lt;=60,"Need Improvement")</f>
        <v>Good</v>
      </c>
      <c r="AE3936" t="str">
        <f>IF(AND(Table1[[#This Row],[Attendance %]]&gt;=80,(Table1[[#This Row],[Performance Score]]&gt;=80)),"Eligible","Not Eligible")</f>
        <v>Not Eligible</v>
      </c>
      <c r="AF3936" t="str">
        <f>IF(Table1[[#This Row],[Performance Score]]&gt;=80,"High Performer","Low Performer")</f>
        <v>Low Performer</v>
      </c>
      <c r="AG3936" t="str" cm="1">
        <f t="array" aca="1" ref="AG3936" ca="1">_xlfn.IFS(Table1[[#This Row],[Experience]]&lt;=3,"Junior",Table1[[#This Row],[Experience]]&lt;=7,"Mid Level",Table1[[#This Row],[Experience]]&gt;=7,"Senior")</f>
        <v>Mid Level</v>
      </c>
      <c r="AH3936" t="str">
        <f>IF(Table1[[#This Row],[Attendance %]]&gt;75,"OK","Below 75")</f>
        <v>OK</v>
      </c>
      <c r="AI3936" t="b">
        <f>ISBLANK(Table1[[#This Row],[Employee ID]])</f>
        <v>0</v>
      </c>
      <c r="AJ3936" t="b">
        <f>ISNUMBER(Table1[[#This Row],[Total Salary  ]])</f>
        <v>1</v>
      </c>
      <c r="AK3936" t="str">
        <f>IFERROR(_xlfn.XLOOKUP(Table1[[#This Row],[Manager ID]],MANAGERS!A:A,MANAGERS!B:B),"Not Found")</f>
        <v>Manager_8</v>
      </c>
    </row>
    <row r="3937" spans="1:37" x14ac:dyDescent="0.2">
      <c r="A3937" t="s">
        <v>871</v>
      </c>
      <c r="B3937" t="s">
        <v>62</v>
      </c>
      <c r="C3937" t="s">
        <v>15</v>
      </c>
      <c r="D3937" t="s">
        <v>46</v>
      </c>
      <c r="E3937" t="s">
        <v>26</v>
      </c>
      <c r="F3937" s="1">
        <v>42370</v>
      </c>
      <c r="G3937" s="1">
        <v>29557</v>
      </c>
      <c r="H3937">
        <v>52292</v>
      </c>
      <c r="I3937">
        <v>10339</v>
      </c>
      <c r="J3937">
        <v>84</v>
      </c>
      <c r="K3937">
        <v>89</v>
      </c>
      <c r="L3937" t="s">
        <v>27</v>
      </c>
      <c r="M3937">
        <v>110</v>
      </c>
      <c r="N3937">
        <f>Table1[[#This Row],[Basic Salary]]+Table1[[#This Row],[Bonus]]</f>
        <v>62631</v>
      </c>
      <c r="O3937" s="2">
        <f>Table1[[#This Row],[Bonus]]/Table1[[#This Row],[Basic Salary]]</f>
        <v>0.19771666794155893</v>
      </c>
      <c r="P3937">
        <f ca="1">DATEDIF(Table1[[#This Row],[Date of Birth]],TODAY(),"Y")</f>
        <v>45</v>
      </c>
      <c r="Q3937">
        <f ca="1">DATEDIF(Table1[[#This Row],[Joining Date]],TODAY(),"Y")</f>
        <v>10</v>
      </c>
      <c r="R3937" t="str">
        <f ca="1">IF(YEAR(Table1[[#This Row],[Joining Date]])=YEAR(TODAY()),"Yes","No")</f>
        <v>No</v>
      </c>
      <c r="S3937" t="str">
        <f ca="1">IF(Table1[[#This Row],[Experience]]&gt;5,"Yes","No")</f>
        <v>Yes</v>
      </c>
      <c r="T3937" t="str">
        <f>TEXT(Table1[[#This Row],[Joining Date]],"mmmm")</f>
        <v>January</v>
      </c>
      <c r="U3937" t="str">
        <f>TEXT(Table1[[#This Row],[Joining Date]],"yyyy")</f>
        <v>2016</v>
      </c>
      <c r="V3937" s="5">
        <f ca="1">TODAY()-Table1[[#This Row],[Joining Date]]</f>
        <v>3869</v>
      </c>
      <c r="W3937" t="str">
        <f>LEFT(Table1[[#This Row],[Employee Name]],FIND(" ",Table1[[#This Row],[Employee Name]])-1)</f>
        <v>Kavya</v>
      </c>
      <c r="X3937" t="str">
        <f>RIGHT(Table1[[#This Row],[Employee Name]],LEN(Table1[[#This Row],[Employee Name]])-FIND(" ",Table1[[#This Row],[Employee Name]]))</f>
        <v>Nair</v>
      </c>
      <c r="Y3937" t="str">
        <f>Table1[[#This Row],[Department]]&amp;"-"&amp;Table1[[#This Row],[Employee ID]]</f>
        <v>Support-E00815</v>
      </c>
      <c r="Z3937" t="str">
        <f>LEFT(Table1[[#This Row],[Department]],3)</f>
        <v>Sup</v>
      </c>
      <c r="AA3937" t="str">
        <f>_xlfn.XLOOKUP(Table1[[#This Row],[Manager ID]],MANAGERS!A:A,MANAGERS!B:B)</f>
        <v>Manager_10</v>
      </c>
      <c r="AB3937" t="str" cm="1">
        <f t="array" ref="AB3937">_xlfn.XLOOKUP(Table1[[#This Row],[Manager ID]],Table2[[#All],[Manager ID]],Table2[[#All],[Department Head]])</f>
        <v>HR</v>
      </c>
      <c r="AC3937" s="2">
        <f>_xlfn.XLOOKUP(Table1[[#This Row],[City]],L:L,O:O)</f>
        <v>0.23674293405114402</v>
      </c>
      <c r="AD3937" t="str" cm="1">
        <f t="array" ref="AD3937">_xlfn.IFS(Table1[[#This Row],[Performance Score]]&gt;=90,"Excellent",Table1[[#This Row],[Performance Score]]&gt;=75,"Good",Table1[[#This Row],[Performance Score]]&gt;=60,"Average",Table1[[#This Row],[Performance Score]]&lt;=60,"Need Improvement")</f>
        <v>Good</v>
      </c>
      <c r="AE3937" t="str">
        <f>IF(AND(Table1[[#This Row],[Attendance %]]&gt;=80,(Table1[[#This Row],[Performance Score]]&gt;=80)),"Eligible","Not Eligible")</f>
        <v>Eligible</v>
      </c>
      <c r="AF3937" t="str">
        <f>IF(Table1[[#This Row],[Performance Score]]&gt;=80,"High Performer","Low Performer")</f>
        <v>High Performer</v>
      </c>
      <c r="AG3937" t="str" cm="1">
        <f t="array" aca="1" ref="AG3937" ca="1">_xlfn.IFS(Table1[[#This Row],[Experience]]&lt;=3,"Junior",Table1[[#This Row],[Experience]]&lt;=7,"Mid Level",Table1[[#This Row],[Experience]]&gt;=7,"Senior")</f>
        <v>Senior</v>
      </c>
      <c r="AH3937" t="str">
        <f>IF(Table1[[#This Row],[Attendance %]]&gt;75,"OK","Below 75")</f>
        <v>OK</v>
      </c>
      <c r="AI3937" t="b">
        <f>ISBLANK(Table1[[#This Row],[Employee ID]])</f>
        <v>0</v>
      </c>
      <c r="AJ3937" t="b">
        <f>ISNUMBER(Table1[[#This Row],[Total Salary  ]])</f>
        <v>1</v>
      </c>
      <c r="AK3937" t="str">
        <f>IFERROR(_xlfn.XLOOKUP(Table1[[#This Row],[Manager ID]],MANAGERS!A:A,MANAGERS!B:B),"Not Found")</f>
        <v>Manager_10</v>
      </c>
    </row>
    <row r="3938" spans="1:37" x14ac:dyDescent="0.2">
      <c r="A3938" t="s">
        <v>1088</v>
      </c>
      <c r="B3938" t="s">
        <v>85</v>
      </c>
      <c r="C3938" t="s">
        <v>15</v>
      </c>
      <c r="D3938" t="s">
        <v>81</v>
      </c>
      <c r="E3938" t="s">
        <v>26</v>
      </c>
      <c r="F3938" s="1">
        <v>45161</v>
      </c>
      <c r="G3938" s="1">
        <v>34344</v>
      </c>
      <c r="H3938">
        <v>36814</v>
      </c>
      <c r="I3938">
        <v>25797</v>
      </c>
      <c r="J3938">
        <v>65</v>
      </c>
      <c r="K3938">
        <v>44</v>
      </c>
      <c r="L3938" t="s">
        <v>18</v>
      </c>
      <c r="M3938">
        <v>108</v>
      </c>
      <c r="N3938">
        <f>Table1[[#This Row],[Basic Salary]]+Table1[[#This Row],[Bonus]]</f>
        <v>62611</v>
      </c>
      <c r="O3938" s="2">
        <f>Table1[[#This Row],[Bonus]]/Table1[[#This Row],[Basic Salary]]</f>
        <v>0.70073884935079045</v>
      </c>
      <c r="P3938">
        <f ca="1">DATEDIF(Table1[[#This Row],[Date of Birth]],TODAY(),"Y")</f>
        <v>32</v>
      </c>
      <c r="Q3938">
        <f ca="1">DATEDIF(Table1[[#This Row],[Joining Date]],TODAY(),"Y")</f>
        <v>2</v>
      </c>
      <c r="R3938" t="str">
        <f ca="1">IF(YEAR(Table1[[#This Row],[Joining Date]])=YEAR(TODAY()),"Yes","No")</f>
        <v>No</v>
      </c>
      <c r="S3938" t="str">
        <f ca="1">IF(Table1[[#This Row],[Experience]]&gt;5,"Yes","No")</f>
        <v>No</v>
      </c>
      <c r="T3938" t="str">
        <f>TEXT(Table1[[#This Row],[Joining Date]],"mmmm")</f>
        <v>August</v>
      </c>
      <c r="U3938" t="str">
        <f>TEXT(Table1[[#This Row],[Joining Date]],"yyyy")</f>
        <v>2023</v>
      </c>
      <c r="V3938" s="5">
        <f ca="1">TODAY()-Table1[[#This Row],[Joining Date]]</f>
        <v>1078</v>
      </c>
      <c r="W3938" t="str">
        <f>LEFT(Table1[[#This Row],[Employee Name]],FIND(" ",Table1[[#This Row],[Employee Name]])-1)</f>
        <v>Pooja</v>
      </c>
      <c r="X3938" t="str">
        <f>RIGHT(Table1[[#This Row],[Employee Name]],LEN(Table1[[#This Row],[Employee Name]])-FIND(" ",Table1[[#This Row],[Employee Name]]))</f>
        <v>Das</v>
      </c>
      <c r="Y3938" t="str">
        <f>Table1[[#This Row],[Department]]&amp;"-"&amp;Table1[[#This Row],[Employee ID]]</f>
        <v>Sales-E01032</v>
      </c>
      <c r="Z3938" t="str">
        <f>LEFT(Table1[[#This Row],[Department]],3)</f>
        <v>Sal</v>
      </c>
      <c r="AA3938" t="str">
        <f>_xlfn.XLOOKUP(Table1[[#This Row],[Manager ID]],MANAGERS!A:A,MANAGERS!B:B)</f>
        <v>Manager_8</v>
      </c>
      <c r="AB3938" t="str" cm="1">
        <f t="array" ref="AB3938">_xlfn.XLOOKUP(Table1[[#This Row],[Manager ID]],Table2[[#All],[Manager ID]],Table2[[#All],[Department Head]])</f>
        <v>Sales</v>
      </c>
      <c r="AC3938" s="2">
        <f>_xlfn.XLOOKUP(Table1[[#This Row],[City]],L:L,O:O)</f>
        <v>0.21356479274849693</v>
      </c>
      <c r="AD3938" t="str" cm="1">
        <f t="array" ref="AD3938">_xlfn.IFS(Table1[[#This Row],[Performance Score]]&gt;=90,"Excellent",Table1[[#This Row],[Performance Score]]&gt;=75,"Good",Table1[[#This Row],[Performance Score]]&gt;=60,"Average",Table1[[#This Row],[Performance Score]]&lt;=60,"Need Improvement")</f>
        <v>Need Improvement</v>
      </c>
      <c r="AE3938" t="str">
        <f>IF(AND(Table1[[#This Row],[Attendance %]]&gt;=80,(Table1[[#This Row],[Performance Score]]&gt;=80)),"Eligible","Not Eligible")</f>
        <v>Not Eligible</v>
      </c>
      <c r="AF3938" t="str">
        <f>IF(Table1[[#This Row],[Performance Score]]&gt;=80,"High Performer","Low Performer")</f>
        <v>Low Performer</v>
      </c>
      <c r="AG3938" t="str" cm="1">
        <f t="array" aca="1" ref="AG3938" ca="1">_xlfn.IFS(Table1[[#This Row],[Experience]]&lt;=3,"Junior",Table1[[#This Row],[Experience]]&lt;=7,"Mid Level",Table1[[#This Row],[Experience]]&gt;=7,"Senior")</f>
        <v>Junior</v>
      </c>
      <c r="AH3938" t="str">
        <f>IF(Table1[[#This Row],[Attendance %]]&gt;75,"OK","Below 75")</f>
        <v>Below 75</v>
      </c>
      <c r="AI3938" t="b">
        <f>ISBLANK(Table1[[#This Row],[Employee ID]])</f>
        <v>0</v>
      </c>
      <c r="AJ3938" t="b">
        <f>ISNUMBER(Table1[[#This Row],[Total Salary  ]])</f>
        <v>1</v>
      </c>
      <c r="AK3938" t="str">
        <f>IFERROR(_xlfn.XLOOKUP(Table1[[#This Row],[Manager ID]],MANAGERS!A:A,MANAGERS!B:B),"Not Found")</f>
        <v>Manager_8</v>
      </c>
    </row>
    <row r="3939" spans="1:37" x14ac:dyDescent="0.2">
      <c r="A3939" t="s">
        <v>3636</v>
      </c>
      <c r="B3939" t="s">
        <v>29</v>
      </c>
      <c r="C3939" t="s">
        <v>21</v>
      </c>
      <c r="D3939" t="s">
        <v>40</v>
      </c>
      <c r="E3939" t="s">
        <v>17</v>
      </c>
      <c r="F3939" s="1">
        <v>44665</v>
      </c>
      <c r="G3939" s="1">
        <v>30559</v>
      </c>
      <c r="H3939">
        <v>38509</v>
      </c>
      <c r="I3939">
        <v>24088</v>
      </c>
      <c r="J3939">
        <v>92</v>
      </c>
      <c r="K3939">
        <v>55</v>
      </c>
      <c r="L3939" t="s">
        <v>53</v>
      </c>
      <c r="M3939">
        <v>119</v>
      </c>
      <c r="N3939">
        <f>Table1[[#This Row],[Basic Salary]]+Table1[[#This Row],[Bonus]]</f>
        <v>62597</v>
      </c>
      <c r="O3939" s="2">
        <f>Table1[[#This Row],[Bonus]]/Table1[[#This Row],[Basic Salary]]</f>
        <v>0.62551611311641431</v>
      </c>
      <c r="P3939">
        <f ca="1">DATEDIF(Table1[[#This Row],[Date of Birth]],TODAY(),"Y")</f>
        <v>42</v>
      </c>
      <c r="Q3939">
        <f ca="1">DATEDIF(Table1[[#This Row],[Joining Date]],TODAY(),"Y")</f>
        <v>4</v>
      </c>
      <c r="R3939" t="str">
        <f ca="1">IF(YEAR(Table1[[#This Row],[Joining Date]])=YEAR(TODAY()),"Yes","No")</f>
        <v>No</v>
      </c>
      <c r="S3939" t="str">
        <f ca="1">IF(Table1[[#This Row],[Experience]]&gt;5,"Yes","No")</f>
        <v>No</v>
      </c>
      <c r="T3939" t="str">
        <f>TEXT(Table1[[#This Row],[Joining Date]],"mmmm")</f>
        <v>April</v>
      </c>
      <c r="U3939" t="str">
        <f>TEXT(Table1[[#This Row],[Joining Date]],"yyyy")</f>
        <v>2022</v>
      </c>
      <c r="V3939" s="5">
        <f ca="1">TODAY()-Table1[[#This Row],[Joining Date]]</f>
        <v>1574</v>
      </c>
      <c r="W3939" t="str">
        <f>LEFT(Table1[[#This Row],[Employee Name]],FIND(" ",Table1[[#This Row],[Employee Name]])-1)</f>
        <v>Vikram</v>
      </c>
      <c r="X3939" t="str">
        <f>RIGHT(Table1[[#This Row],[Employee Name]],LEN(Table1[[#This Row],[Employee Name]])-FIND(" ",Table1[[#This Row],[Employee Name]]))</f>
        <v>Singh</v>
      </c>
      <c r="Y3939" t="str">
        <f>Table1[[#This Row],[Department]]&amp;"-"&amp;Table1[[#This Row],[Employee ID]]</f>
        <v>IT-E03580</v>
      </c>
      <c r="Z3939" t="str">
        <f>LEFT(Table1[[#This Row],[Department]],3)</f>
        <v>IT</v>
      </c>
      <c r="AA3939" t="str">
        <f>_xlfn.XLOOKUP(Table1[[#This Row],[Manager ID]],MANAGERS!A:A,MANAGERS!B:B)</f>
        <v>Manager_19</v>
      </c>
      <c r="AB3939" t="str" cm="1">
        <f t="array" ref="AB3939">_xlfn.XLOOKUP(Table1[[#This Row],[Manager ID]],Table2[[#All],[Manager ID]],Table2[[#All],[Department Head]])</f>
        <v>Support</v>
      </c>
      <c r="AC3939" s="2">
        <f>_xlfn.XLOOKUP(Table1[[#This Row],[City]],L:L,O:O)</f>
        <v>0.23685887225230964</v>
      </c>
      <c r="AD3939" t="str" cm="1">
        <f t="array" ref="AD3939">_xlfn.IFS(Table1[[#This Row],[Performance Score]]&gt;=90,"Excellent",Table1[[#This Row],[Performance Score]]&gt;=75,"Good",Table1[[#This Row],[Performance Score]]&gt;=60,"Average",Table1[[#This Row],[Performance Score]]&lt;=60,"Need Improvement")</f>
        <v>Need Improvement</v>
      </c>
      <c r="AE3939" t="str">
        <f>IF(AND(Table1[[#This Row],[Attendance %]]&gt;=80,(Table1[[#This Row],[Performance Score]]&gt;=80)),"Eligible","Not Eligible")</f>
        <v>Not Eligible</v>
      </c>
      <c r="AF3939" t="str">
        <f>IF(Table1[[#This Row],[Performance Score]]&gt;=80,"High Performer","Low Performer")</f>
        <v>Low Performer</v>
      </c>
      <c r="AG3939" t="str" cm="1">
        <f t="array" aca="1" ref="AG3939" ca="1">_xlfn.IFS(Table1[[#This Row],[Experience]]&lt;=3,"Junior",Table1[[#This Row],[Experience]]&lt;=7,"Mid Level",Table1[[#This Row],[Experience]]&gt;=7,"Senior")</f>
        <v>Mid Level</v>
      </c>
      <c r="AH3939" t="str">
        <f>IF(Table1[[#This Row],[Attendance %]]&gt;75,"OK","Below 75")</f>
        <v>OK</v>
      </c>
      <c r="AI3939" t="b">
        <f>ISBLANK(Table1[[#This Row],[Employee ID]])</f>
        <v>0</v>
      </c>
      <c r="AJ3939" t="b">
        <f>ISNUMBER(Table1[[#This Row],[Total Salary  ]])</f>
        <v>1</v>
      </c>
      <c r="AK3939" t="str">
        <f>IFERROR(_xlfn.XLOOKUP(Table1[[#This Row],[Manager ID]],MANAGERS!A:A,MANAGERS!B:B),"Not Found")</f>
        <v>Manager_19</v>
      </c>
    </row>
    <row r="3940" spans="1:37" x14ac:dyDescent="0.2">
      <c r="A3940" t="s">
        <v>4021</v>
      </c>
      <c r="B3940" t="s">
        <v>60</v>
      </c>
      <c r="C3940" t="s">
        <v>21</v>
      </c>
      <c r="D3940" t="s">
        <v>33</v>
      </c>
      <c r="E3940" t="s">
        <v>30</v>
      </c>
      <c r="F3940" s="1">
        <v>44465</v>
      </c>
      <c r="G3940" s="1">
        <v>40350</v>
      </c>
      <c r="H3940">
        <v>32843</v>
      </c>
      <c r="I3940">
        <v>29732</v>
      </c>
      <c r="J3940">
        <v>73</v>
      </c>
      <c r="K3940">
        <v>80</v>
      </c>
      <c r="L3940" t="s">
        <v>34</v>
      </c>
      <c r="M3940">
        <v>102</v>
      </c>
      <c r="N3940">
        <f>Table1[[#This Row],[Basic Salary]]+Table1[[#This Row],[Bonus]]</f>
        <v>62575</v>
      </c>
      <c r="O3940" s="2">
        <f>Table1[[#This Row],[Bonus]]/Table1[[#This Row],[Basic Salary]]</f>
        <v>0.90527661906646772</v>
      </c>
      <c r="P3940">
        <f ca="1">DATEDIF(Table1[[#This Row],[Date of Birth]],TODAY(),"Y")</f>
        <v>16</v>
      </c>
      <c r="Q3940">
        <f ca="1">DATEDIF(Table1[[#This Row],[Joining Date]],TODAY(),"Y")</f>
        <v>4</v>
      </c>
      <c r="R3940" t="str">
        <f ca="1">IF(YEAR(Table1[[#This Row],[Joining Date]])=YEAR(TODAY()),"Yes","No")</f>
        <v>No</v>
      </c>
      <c r="S3940" t="str">
        <f ca="1">IF(Table1[[#This Row],[Experience]]&gt;5,"Yes","No")</f>
        <v>No</v>
      </c>
      <c r="T3940" t="str">
        <f>TEXT(Table1[[#This Row],[Joining Date]],"mmmm")</f>
        <v>September</v>
      </c>
      <c r="U3940" t="str">
        <f>TEXT(Table1[[#This Row],[Joining Date]],"yyyy")</f>
        <v>2021</v>
      </c>
      <c r="V3940" s="5">
        <f ca="1">TODAY()-Table1[[#This Row],[Joining Date]]</f>
        <v>1774</v>
      </c>
      <c r="W3940" t="str">
        <f>LEFT(Table1[[#This Row],[Employee Name]],FIND(" ",Table1[[#This Row],[Employee Name]])-1)</f>
        <v>Gayathri</v>
      </c>
      <c r="X3940" t="str">
        <f>RIGHT(Table1[[#This Row],[Employee Name]],LEN(Table1[[#This Row],[Employee Name]])-FIND(" ",Table1[[#This Row],[Employee Name]]))</f>
        <v>Iyer</v>
      </c>
      <c r="Y3940" t="str">
        <f>Table1[[#This Row],[Department]]&amp;"-"&amp;Table1[[#This Row],[Employee ID]]</f>
        <v>Marketing-E03965</v>
      </c>
      <c r="Z3940" t="str">
        <f>LEFT(Table1[[#This Row],[Department]],3)</f>
        <v>Mar</v>
      </c>
      <c r="AA3940" t="str">
        <f>_xlfn.XLOOKUP(Table1[[#This Row],[Manager ID]],MANAGERS!A:A,MANAGERS!B:B)</f>
        <v>Manager_2</v>
      </c>
      <c r="AB3940" t="str" cm="1">
        <f t="array" ref="AB3940">_xlfn.XLOOKUP(Table1[[#This Row],[Manager ID]],Table2[[#All],[Manager ID]],Table2[[#All],[Department Head]])</f>
        <v>Sales</v>
      </c>
      <c r="AC3940" s="2">
        <f>_xlfn.XLOOKUP(Table1[[#This Row],[City]],L:L,O:O)</f>
        <v>0.24030340748661314</v>
      </c>
      <c r="AD3940" t="str" cm="1">
        <f t="array" ref="AD3940">_xlfn.IFS(Table1[[#This Row],[Performance Score]]&gt;=90,"Excellent",Table1[[#This Row],[Performance Score]]&gt;=75,"Good",Table1[[#This Row],[Performance Score]]&gt;=60,"Average",Table1[[#This Row],[Performance Score]]&lt;=60,"Need Improvement")</f>
        <v>Good</v>
      </c>
      <c r="AE3940" t="str">
        <f>IF(AND(Table1[[#This Row],[Attendance %]]&gt;=80,(Table1[[#This Row],[Performance Score]]&gt;=80)),"Eligible","Not Eligible")</f>
        <v>Not Eligible</v>
      </c>
      <c r="AF3940" t="str">
        <f>IF(Table1[[#This Row],[Performance Score]]&gt;=80,"High Performer","Low Performer")</f>
        <v>High Performer</v>
      </c>
      <c r="AG3940" t="str" cm="1">
        <f t="array" aca="1" ref="AG3940" ca="1">_xlfn.IFS(Table1[[#This Row],[Experience]]&lt;=3,"Junior",Table1[[#This Row],[Experience]]&lt;=7,"Mid Level",Table1[[#This Row],[Experience]]&gt;=7,"Senior")</f>
        <v>Mid Level</v>
      </c>
      <c r="AH3940" t="str">
        <f>IF(Table1[[#This Row],[Attendance %]]&gt;75,"OK","Below 75")</f>
        <v>Below 75</v>
      </c>
      <c r="AI3940" t="b">
        <f>ISBLANK(Table1[[#This Row],[Employee ID]])</f>
        <v>0</v>
      </c>
      <c r="AJ3940" t="b">
        <f>ISNUMBER(Table1[[#This Row],[Total Salary  ]])</f>
        <v>1</v>
      </c>
      <c r="AK3940" t="str">
        <f>IFERROR(_xlfn.XLOOKUP(Table1[[#This Row],[Manager ID]],MANAGERS!A:A,MANAGERS!B:B),"Not Found")</f>
        <v>Manager_2</v>
      </c>
    </row>
    <row r="3941" spans="1:37" x14ac:dyDescent="0.2">
      <c r="A3941" t="s">
        <v>2580</v>
      </c>
      <c r="B3941" t="s">
        <v>60</v>
      </c>
      <c r="C3941" t="s">
        <v>15</v>
      </c>
      <c r="D3941" t="s">
        <v>46</v>
      </c>
      <c r="E3941" t="s">
        <v>51</v>
      </c>
      <c r="F3941" s="1">
        <v>45442</v>
      </c>
      <c r="G3941" s="1">
        <v>39308</v>
      </c>
      <c r="H3941">
        <v>35497</v>
      </c>
      <c r="I3941">
        <v>27049</v>
      </c>
      <c r="J3941">
        <v>96</v>
      </c>
      <c r="K3941">
        <v>92</v>
      </c>
      <c r="L3941" t="s">
        <v>23</v>
      </c>
      <c r="M3941">
        <v>106</v>
      </c>
      <c r="N3941">
        <f>Table1[[#This Row],[Basic Salary]]+Table1[[#This Row],[Bonus]]</f>
        <v>62546</v>
      </c>
      <c r="O3941" s="2">
        <f>Table1[[#This Row],[Bonus]]/Table1[[#This Row],[Basic Salary]]</f>
        <v>0.76200805701890295</v>
      </c>
      <c r="P3941">
        <f ca="1">DATEDIF(Table1[[#This Row],[Date of Birth]],TODAY(),"Y")</f>
        <v>18</v>
      </c>
      <c r="Q3941">
        <f ca="1">DATEDIF(Table1[[#This Row],[Joining Date]],TODAY(),"Y")</f>
        <v>2</v>
      </c>
      <c r="R3941" t="str">
        <f ca="1">IF(YEAR(Table1[[#This Row],[Joining Date]])=YEAR(TODAY()),"Yes","No")</f>
        <v>No</v>
      </c>
      <c r="S3941" t="str">
        <f ca="1">IF(Table1[[#This Row],[Experience]]&gt;5,"Yes","No")</f>
        <v>No</v>
      </c>
      <c r="T3941" t="str">
        <f>TEXT(Table1[[#This Row],[Joining Date]],"mmmm")</f>
        <v>May</v>
      </c>
      <c r="U3941" t="str">
        <f>TEXT(Table1[[#This Row],[Joining Date]],"yyyy")</f>
        <v>2024</v>
      </c>
      <c r="V3941" s="5">
        <f ca="1">TODAY()-Table1[[#This Row],[Joining Date]]</f>
        <v>797</v>
      </c>
      <c r="W3941" t="str">
        <f>LEFT(Table1[[#This Row],[Employee Name]],FIND(" ",Table1[[#This Row],[Employee Name]])-1)</f>
        <v>Gayathri</v>
      </c>
      <c r="X3941" t="str">
        <f>RIGHT(Table1[[#This Row],[Employee Name]],LEN(Table1[[#This Row],[Employee Name]])-FIND(" ",Table1[[#This Row],[Employee Name]]))</f>
        <v>Iyer</v>
      </c>
      <c r="Y3941" t="str">
        <f>Table1[[#This Row],[Department]]&amp;"-"&amp;Table1[[#This Row],[Employee ID]]</f>
        <v>Support-E02524</v>
      </c>
      <c r="Z3941" t="str">
        <f>LEFT(Table1[[#This Row],[Department]],3)</f>
        <v>Sup</v>
      </c>
      <c r="AA3941" t="str">
        <f>_xlfn.XLOOKUP(Table1[[#This Row],[Manager ID]],MANAGERS!A:A,MANAGERS!B:B)</f>
        <v>Manager_6</v>
      </c>
      <c r="AB3941" t="str" cm="1">
        <f t="array" ref="AB3941">_xlfn.XLOOKUP(Table1[[#This Row],[Manager ID]],Table2[[#All],[Manager ID]],Table2[[#All],[Department Head]])</f>
        <v>HR</v>
      </c>
      <c r="AC3941" s="2">
        <f>_xlfn.XLOOKUP(Table1[[#This Row],[City]],L:L,O:O)</f>
        <v>0.23486488519629886</v>
      </c>
      <c r="AD3941" t="str" cm="1">
        <f t="array" ref="AD3941">_xlfn.IFS(Table1[[#This Row],[Performance Score]]&gt;=90,"Excellent",Table1[[#This Row],[Performance Score]]&gt;=75,"Good",Table1[[#This Row],[Performance Score]]&gt;=60,"Average",Table1[[#This Row],[Performance Score]]&lt;=60,"Need Improvement")</f>
        <v>Excellent</v>
      </c>
      <c r="AE3941" t="str">
        <f>IF(AND(Table1[[#This Row],[Attendance %]]&gt;=80,(Table1[[#This Row],[Performance Score]]&gt;=80)),"Eligible","Not Eligible")</f>
        <v>Eligible</v>
      </c>
      <c r="AF3941" t="str">
        <f>IF(Table1[[#This Row],[Performance Score]]&gt;=80,"High Performer","Low Performer")</f>
        <v>High Performer</v>
      </c>
      <c r="AG3941" t="str" cm="1">
        <f t="array" aca="1" ref="AG3941" ca="1">_xlfn.IFS(Table1[[#This Row],[Experience]]&lt;=3,"Junior",Table1[[#This Row],[Experience]]&lt;=7,"Mid Level",Table1[[#This Row],[Experience]]&gt;=7,"Senior")</f>
        <v>Junior</v>
      </c>
      <c r="AH3941" t="str">
        <f>IF(Table1[[#This Row],[Attendance %]]&gt;75,"OK","Below 75")</f>
        <v>OK</v>
      </c>
      <c r="AI3941" t="b">
        <f>ISBLANK(Table1[[#This Row],[Employee ID]])</f>
        <v>0</v>
      </c>
      <c r="AJ3941" t="b">
        <f>ISNUMBER(Table1[[#This Row],[Total Salary  ]])</f>
        <v>1</v>
      </c>
      <c r="AK3941" t="str">
        <f>IFERROR(_xlfn.XLOOKUP(Table1[[#This Row],[Manager ID]],MANAGERS!A:A,MANAGERS!B:B),"Not Found")</f>
        <v>Manager_6</v>
      </c>
    </row>
    <row r="3942" spans="1:37" x14ac:dyDescent="0.2">
      <c r="A3942" t="s">
        <v>3285</v>
      </c>
      <c r="B3942" t="s">
        <v>87</v>
      </c>
      <c r="C3942" t="s">
        <v>15</v>
      </c>
      <c r="D3942" t="s">
        <v>16</v>
      </c>
      <c r="E3942" t="s">
        <v>30</v>
      </c>
      <c r="F3942" s="1">
        <v>43667</v>
      </c>
      <c r="G3942" s="1">
        <v>36021</v>
      </c>
      <c r="H3942">
        <v>42250</v>
      </c>
      <c r="I3942">
        <v>20285</v>
      </c>
      <c r="J3942">
        <v>80</v>
      </c>
      <c r="K3942">
        <v>81</v>
      </c>
      <c r="L3942" t="s">
        <v>18</v>
      </c>
      <c r="M3942">
        <v>101</v>
      </c>
      <c r="N3942">
        <f>Table1[[#This Row],[Basic Salary]]+Table1[[#This Row],[Bonus]]</f>
        <v>62535</v>
      </c>
      <c r="O3942" s="2">
        <f>Table1[[#This Row],[Bonus]]/Table1[[#This Row],[Basic Salary]]</f>
        <v>0.48011834319526625</v>
      </c>
      <c r="P3942">
        <f ca="1">DATEDIF(Table1[[#This Row],[Date of Birth]],TODAY(),"Y")</f>
        <v>27</v>
      </c>
      <c r="Q3942">
        <f ca="1">DATEDIF(Table1[[#This Row],[Joining Date]],TODAY(),"Y")</f>
        <v>7</v>
      </c>
      <c r="R3942" t="str">
        <f ca="1">IF(YEAR(Table1[[#This Row],[Joining Date]])=YEAR(TODAY()),"Yes","No")</f>
        <v>No</v>
      </c>
      <c r="S3942" t="str">
        <f ca="1">IF(Table1[[#This Row],[Experience]]&gt;5,"Yes","No")</f>
        <v>Yes</v>
      </c>
      <c r="T3942" t="str">
        <f>TEXT(Table1[[#This Row],[Joining Date]],"mmmm")</f>
        <v>July</v>
      </c>
      <c r="U3942" t="str">
        <f>TEXT(Table1[[#This Row],[Joining Date]],"yyyy")</f>
        <v>2019</v>
      </c>
      <c r="V3942" s="5">
        <f ca="1">TODAY()-Table1[[#This Row],[Joining Date]]</f>
        <v>2572</v>
      </c>
      <c r="W3942" t="str">
        <f>LEFT(Table1[[#This Row],[Employee Name]],FIND(" ",Table1[[#This Row],[Employee Name]])-1)</f>
        <v>Arjun</v>
      </c>
      <c r="X3942" t="str">
        <f>RIGHT(Table1[[#This Row],[Employee Name]],LEN(Table1[[#This Row],[Employee Name]])-FIND(" ",Table1[[#This Row],[Employee Name]]))</f>
        <v>Mehta</v>
      </c>
      <c r="Y3942" t="str">
        <f>Table1[[#This Row],[Department]]&amp;"-"&amp;Table1[[#This Row],[Employee ID]]</f>
        <v>HR-E03229</v>
      </c>
      <c r="Z3942" t="str">
        <f>LEFT(Table1[[#This Row],[Department]],3)</f>
        <v>HR</v>
      </c>
      <c r="AA3942" t="str">
        <f>_xlfn.XLOOKUP(Table1[[#This Row],[Manager ID]],MANAGERS!A:A,MANAGERS!B:B)</f>
        <v>Manager_1</v>
      </c>
      <c r="AB3942" t="str" cm="1">
        <f t="array" ref="AB3942">_xlfn.XLOOKUP(Table1[[#This Row],[Manager ID]],Table2[[#All],[Manager ID]],Table2[[#All],[Department Head]])</f>
        <v>Support</v>
      </c>
      <c r="AC3942" s="2">
        <f>_xlfn.XLOOKUP(Table1[[#This Row],[City]],L:L,O:O)</f>
        <v>0.21356479274849693</v>
      </c>
      <c r="AD3942" t="str" cm="1">
        <f t="array" ref="AD3942">_xlfn.IFS(Table1[[#This Row],[Performance Score]]&gt;=90,"Excellent",Table1[[#This Row],[Performance Score]]&gt;=75,"Good",Table1[[#This Row],[Performance Score]]&gt;=60,"Average",Table1[[#This Row],[Performance Score]]&lt;=60,"Need Improvement")</f>
        <v>Good</v>
      </c>
      <c r="AE3942" t="str">
        <f>IF(AND(Table1[[#This Row],[Attendance %]]&gt;=80,(Table1[[#This Row],[Performance Score]]&gt;=80)),"Eligible","Not Eligible")</f>
        <v>Eligible</v>
      </c>
      <c r="AF3942" t="str">
        <f>IF(Table1[[#This Row],[Performance Score]]&gt;=80,"High Performer","Low Performer")</f>
        <v>High Performer</v>
      </c>
      <c r="AG3942" t="str" cm="1">
        <f t="array" aca="1" ref="AG3942" ca="1">_xlfn.IFS(Table1[[#This Row],[Experience]]&lt;=3,"Junior",Table1[[#This Row],[Experience]]&lt;=7,"Mid Level",Table1[[#This Row],[Experience]]&gt;=7,"Senior")</f>
        <v>Mid Level</v>
      </c>
      <c r="AH3942" t="str">
        <f>IF(Table1[[#This Row],[Attendance %]]&gt;75,"OK","Below 75")</f>
        <v>OK</v>
      </c>
      <c r="AI3942" t="b">
        <f>ISBLANK(Table1[[#This Row],[Employee ID]])</f>
        <v>0</v>
      </c>
      <c r="AJ3942" t="b">
        <f>ISNUMBER(Table1[[#This Row],[Total Salary  ]])</f>
        <v>1</v>
      </c>
      <c r="AK3942" t="str">
        <f>IFERROR(_xlfn.XLOOKUP(Table1[[#This Row],[Manager ID]],MANAGERS!A:A,MANAGERS!B:B),"Not Found")</f>
        <v>Manager_1</v>
      </c>
    </row>
    <row r="3943" spans="1:37" x14ac:dyDescent="0.2">
      <c r="A3943" t="s">
        <v>4005</v>
      </c>
      <c r="B3943" t="s">
        <v>14</v>
      </c>
      <c r="C3943" t="s">
        <v>21</v>
      </c>
      <c r="D3943" t="s">
        <v>46</v>
      </c>
      <c r="E3943" t="s">
        <v>17</v>
      </c>
      <c r="F3943" s="1">
        <v>42919</v>
      </c>
      <c r="G3943" s="1">
        <v>33817</v>
      </c>
      <c r="H3943">
        <v>39872</v>
      </c>
      <c r="I3943">
        <v>22647</v>
      </c>
      <c r="J3943">
        <v>95</v>
      </c>
      <c r="K3943">
        <v>97</v>
      </c>
      <c r="L3943" t="s">
        <v>18</v>
      </c>
      <c r="M3943">
        <v>101</v>
      </c>
      <c r="N3943">
        <f>Table1[[#This Row],[Basic Salary]]+Table1[[#This Row],[Bonus]]</f>
        <v>62519</v>
      </c>
      <c r="O3943" s="2">
        <f>Table1[[#This Row],[Bonus]]/Table1[[#This Row],[Basic Salary]]</f>
        <v>0.5679925762439807</v>
      </c>
      <c r="P3943">
        <f ca="1">DATEDIF(Table1[[#This Row],[Date of Birth]],TODAY(),"Y")</f>
        <v>34</v>
      </c>
      <c r="Q3943">
        <f ca="1">DATEDIF(Table1[[#This Row],[Joining Date]],TODAY(),"Y")</f>
        <v>9</v>
      </c>
      <c r="R3943" t="str">
        <f ca="1">IF(YEAR(Table1[[#This Row],[Joining Date]])=YEAR(TODAY()),"Yes","No")</f>
        <v>No</v>
      </c>
      <c r="S3943" t="str">
        <f ca="1">IF(Table1[[#This Row],[Experience]]&gt;5,"Yes","No")</f>
        <v>Yes</v>
      </c>
      <c r="T3943" t="str">
        <f>TEXT(Table1[[#This Row],[Joining Date]],"mmmm")</f>
        <v>July</v>
      </c>
      <c r="U3943" t="str">
        <f>TEXT(Table1[[#This Row],[Joining Date]],"yyyy")</f>
        <v>2017</v>
      </c>
      <c r="V3943" s="5">
        <f ca="1">TODAY()-Table1[[#This Row],[Joining Date]]</f>
        <v>3320</v>
      </c>
      <c r="W3943" t="str">
        <f>LEFT(Table1[[#This Row],[Employee Name]],FIND(" ",Table1[[#This Row],[Employee Name]])-1)</f>
        <v>Nisha</v>
      </c>
      <c r="X3943" t="str">
        <f>RIGHT(Table1[[#This Row],[Employee Name]],LEN(Table1[[#This Row],[Employee Name]])-FIND(" ",Table1[[#This Row],[Employee Name]]))</f>
        <v>Kapoor</v>
      </c>
      <c r="Y3943" t="str">
        <f>Table1[[#This Row],[Department]]&amp;"-"&amp;Table1[[#This Row],[Employee ID]]</f>
        <v>Support-E03949</v>
      </c>
      <c r="Z3943" t="str">
        <f>LEFT(Table1[[#This Row],[Department]],3)</f>
        <v>Sup</v>
      </c>
      <c r="AA3943" t="str">
        <f>_xlfn.XLOOKUP(Table1[[#This Row],[Manager ID]],MANAGERS!A:A,MANAGERS!B:B)</f>
        <v>Manager_1</v>
      </c>
      <c r="AB3943" t="str" cm="1">
        <f t="array" ref="AB3943">_xlfn.XLOOKUP(Table1[[#This Row],[Manager ID]],Table2[[#All],[Manager ID]],Table2[[#All],[Department Head]])</f>
        <v>Support</v>
      </c>
      <c r="AC3943" s="2">
        <f>_xlfn.XLOOKUP(Table1[[#This Row],[City]],L:L,O:O)</f>
        <v>0.21356479274849693</v>
      </c>
      <c r="AD3943" t="str" cm="1">
        <f t="array" ref="AD3943">_xlfn.IFS(Table1[[#This Row],[Performance Score]]&gt;=90,"Excellent",Table1[[#This Row],[Performance Score]]&gt;=75,"Good",Table1[[#This Row],[Performance Score]]&gt;=60,"Average",Table1[[#This Row],[Performance Score]]&lt;=60,"Need Improvement")</f>
        <v>Excellent</v>
      </c>
      <c r="AE3943" t="str">
        <f>IF(AND(Table1[[#This Row],[Attendance %]]&gt;=80,(Table1[[#This Row],[Performance Score]]&gt;=80)),"Eligible","Not Eligible")</f>
        <v>Eligible</v>
      </c>
      <c r="AF3943" t="str">
        <f>IF(Table1[[#This Row],[Performance Score]]&gt;=80,"High Performer","Low Performer")</f>
        <v>High Performer</v>
      </c>
      <c r="AG3943" t="str" cm="1">
        <f t="array" aca="1" ref="AG3943" ca="1">_xlfn.IFS(Table1[[#This Row],[Experience]]&lt;=3,"Junior",Table1[[#This Row],[Experience]]&lt;=7,"Mid Level",Table1[[#This Row],[Experience]]&gt;=7,"Senior")</f>
        <v>Senior</v>
      </c>
      <c r="AH3943" t="str">
        <f>IF(Table1[[#This Row],[Attendance %]]&gt;75,"OK","Below 75")</f>
        <v>OK</v>
      </c>
      <c r="AI3943" t="b">
        <f>ISBLANK(Table1[[#This Row],[Employee ID]])</f>
        <v>0</v>
      </c>
      <c r="AJ3943" t="b">
        <f>ISNUMBER(Table1[[#This Row],[Total Salary  ]])</f>
        <v>1</v>
      </c>
      <c r="AK3943" t="str">
        <f>IFERROR(_xlfn.XLOOKUP(Table1[[#This Row],[Manager ID]],MANAGERS!A:A,MANAGERS!B:B),"Not Found")</f>
        <v>Manager_1</v>
      </c>
    </row>
    <row r="3944" spans="1:37" x14ac:dyDescent="0.2">
      <c r="A3944" t="s">
        <v>4667</v>
      </c>
      <c r="B3944" t="s">
        <v>20</v>
      </c>
      <c r="C3944" t="s">
        <v>21</v>
      </c>
      <c r="D3944" t="s">
        <v>46</v>
      </c>
      <c r="E3944" t="s">
        <v>26</v>
      </c>
      <c r="F3944" s="1">
        <v>42982</v>
      </c>
      <c r="G3944" s="1">
        <v>35143</v>
      </c>
      <c r="H3944">
        <v>48870</v>
      </c>
      <c r="I3944">
        <v>13642</v>
      </c>
      <c r="J3944">
        <v>67</v>
      </c>
      <c r="K3944">
        <v>55</v>
      </c>
      <c r="L3944" t="s">
        <v>18</v>
      </c>
      <c r="M3944">
        <v>101</v>
      </c>
      <c r="N3944">
        <f>Table1[[#This Row],[Basic Salary]]+Table1[[#This Row],[Bonus]]</f>
        <v>62512</v>
      </c>
      <c r="O3944" s="2">
        <f>Table1[[#This Row],[Bonus]]/Table1[[#This Row],[Basic Salary]]</f>
        <v>0.2791487620216902</v>
      </c>
      <c r="P3944">
        <f ca="1">DATEDIF(Table1[[#This Row],[Date of Birth]],TODAY(),"Y")</f>
        <v>30</v>
      </c>
      <c r="Q3944">
        <f ca="1">DATEDIF(Table1[[#This Row],[Joining Date]],TODAY(),"Y")</f>
        <v>8</v>
      </c>
      <c r="R3944" t="str">
        <f ca="1">IF(YEAR(Table1[[#This Row],[Joining Date]])=YEAR(TODAY()),"Yes","No")</f>
        <v>No</v>
      </c>
      <c r="S3944" t="str">
        <f ca="1">IF(Table1[[#This Row],[Experience]]&gt;5,"Yes","No")</f>
        <v>Yes</v>
      </c>
      <c r="T3944" t="str">
        <f>TEXT(Table1[[#This Row],[Joining Date]],"mmmm")</f>
        <v>September</v>
      </c>
      <c r="U3944" t="str">
        <f>TEXT(Table1[[#This Row],[Joining Date]],"yyyy")</f>
        <v>2017</v>
      </c>
      <c r="V3944" s="5">
        <f ca="1">TODAY()-Table1[[#This Row],[Joining Date]]</f>
        <v>3257</v>
      </c>
      <c r="W3944" t="str">
        <f>LEFT(Table1[[#This Row],[Employee Name]],FIND(" ",Table1[[#This Row],[Employee Name]])-1)</f>
        <v>Rahul</v>
      </c>
      <c r="X3944" t="str">
        <f>RIGHT(Table1[[#This Row],[Employee Name]],LEN(Table1[[#This Row],[Employee Name]])-FIND(" ",Table1[[#This Row],[Employee Name]]))</f>
        <v>Verma</v>
      </c>
      <c r="Y3944" t="str">
        <f>Table1[[#This Row],[Department]]&amp;"-"&amp;Table1[[#This Row],[Employee ID]]</f>
        <v>Support-E04611</v>
      </c>
      <c r="Z3944" t="str">
        <f>LEFT(Table1[[#This Row],[Department]],3)</f>
        <v>Sup</v>
      </c>
      <c r="AA3944" t="str">
        <f>_xlfn.XLOOKUP(Table1[[#This Row],[Manager ID]],MANAGERS!A:A,MANAGERS!B:B)</f>
        <v>Manager_1</v>
      </c>
      <c r="AB3944" t="str" cm="1">
        <f t="array" ref="AB3944">_xlfn.XLOOKUP(Table1[[#This Row],[Manager ID]],Table2[[#All],[Manager ID]],Table2[[#All],[Department Head]])</f>
        <v>Support</v>
      </c>
      <c r="AC3944" s="2">
        <f>_xlfn.XLOOKUP(Table1[[#This Row],[City]],L:L,O:O)</f>
        <v>0.21356479274849693</v>
      </c>
      <c r="AD3944" t="str" cm="1">
        <f t="array" ref="AD3944">_xlfn.IFS(Table1[[#This Row],[Performance Score]]&gt;=90,"Excellent",Table1[[#This Row],[Performance Score]]&gt;=75,"Good",Table1[[#This Row],[Performance Score]]&gt;=60,"Average",Table1[[#This Row],[Performance Score]]&lt;=60,"Need Improvement")</f>
        <v>Need Improvement</v>
      </c>
      <c r="AE3944" t="str">
        <f>IF(AND(Table1[[#This Row],[Attendance %]]&gt;=80,(Table1[[#This Row],[Performance Score]]&gt;=80)),"Eligible","Not Eligible")</f>
        <v>Not Eligible</v>
      </c>
      <c r="AF3944" t="str">
        <f>IF(Table1[[#This Row],[Performance Score]]&gt;=80,"High Performer","Low Performer")</f>
        <v>Low Performer</v>
      </c>
      <c r="AG3944" t="str" cm="1">
        <f t="array" aca="1" ref="AG3944" ca="1">_xlfn.IFS(Table1[[#This Row],[Experience]]&lt;=3,"Junior",Table1[[#This Row],[Experience]]&lt;=7,"Mid Level",Table1[[#This Row],[Experience]]&gt;=7,"Senior")</f>
        <v>Senior</v>
      </c>
      <c r="AH3944" t="str">
        <f>IF(Table1[[#This Row],[Attendance %]]&gt;75,"OK","Below 75")</f>
        <v>Below 75</v>
      </c>
      <c r="AI3944" t="b">
        <f>ISBLANK(Table1[[#This Row],[Employee ID]])</f>
        <v>0</v>
      </c>
      <c r="AJ3944" t="b">
        <f>ISNUMBER(Table1[[#This Row],[Total Salary  ]])</f>
        <v>1</v>
      </c>
      <c r="AK3944" t="str">
        <f>IFERROR(_xlfn.XLOOKUP(Table1[[#This Row],[Manager ID]],MANAGERS!A:A,MANAGERS!B:B),"Not Found")</f>
        <v>Manager_1</v>
      </c>
    </row>
    <row r="3945" spans="1:37" x14ac:dyDescent="0.2">
      <c r="A3945" t="s">
        <v>1298</v>
      </c>
      <c r="B3945" t="s">
        <v>69</v>
      </c>
      <c r="C3945" t="s">
        <v>21</v>
      </c>
      <c r="D3945" t="s">
        <v>46</v>
      </c>
      <c r="E3945" t="s">
        <v>17</v>
      </c>
      <c r="F3945" s="1">
        <v>45808</v>
      </c>
      <c r="G3945" s="1">
        <v>30156</v>
      </c>
      <c r="H3945">
        <v>39314</v>
      </c>
      <c r="I3945">
        <v>23130</v>
      </c>
      <c r="J3945">
        <v>84</v>
      </c>
      <c r="K3945">
        <v>100</v>
      </c>
      <c r="L3945" t="s">
        <v>18</v>
      </c>
      <c r="M3945">
        <v>110</v>
      </c>
      <c r="N3945">
        <f>Table1[[#This Row],[Basic Salary]]+Table1[[#This Row],[Bonus]]</f>
        <v>62444</v>
      </c>
      <c r="O3945" s="2">
        <f>Table1[[#This Row],[Bonus]]/Table1[[#This Row],[Basic Salary]]</f>
        <v>0.58834003154092684</v>
      </c>
      <c r="P3945">
        <f ca="1">DATEDIF(Table1[[#This Row],[Date of Birth]],TODAY(),"Y")</f>
        <v>44</v>
      </c>
      <c r="Q3945">
        <f ca="1">DATEDIF(Table1[[#This Row],[Joining Date]],TODAY(),"Y")</f>
        <v>1</v>
      </c>
      <c r="R3945" t="str">
        <f ca="1">IF(YEAR(Table1[[#This Row],[Joining Date]])=YEAR(TODAY()),"Yes","No")</f>
        <v>No</v>
      </c>
      <c r="S3945" t="str">
        <f ca="1">IF(Table1[[#This Row],[Experience]]&gt;5,"Yes","No")</f>
        <v>No</v>
      </c>
      <c r="T3945" t="str">
        <f>TEXT(Table1[[#This Row],[Joining Date]],"mmmm")</f>
        <v>May</v>
      </c>
      <c r="U3945" t="str">
        <f>TEXT(Table1[[#This Row],[Joining Date]],"yyyy")</f>
        <v>2025</v>
      </c>
      <c r="V3945" s="5">
        <f ca="1">TODAY()-Table1[[#This Row],[Joining Date]]</f>
        <v>431</v>
      </c>
      <c r="W3945" t="str">
        <f>LEFT(Table1[[#This Row],[Employee Name]],FIND(" ",Table1[[#This Row],[Employee Name]])-1)</f>
        <v>Neha</v>
      </c>
      <c r="X3945" t="str">
        <f>RIGHT(Table1[[#This Row],[Employee Name]],LEN(Table1[[#This Row],[Employee Name]])-FIND(" ",Table1[[#This Row],[Employee Name]]))</f>
        <v>Kulkarni</v>
      </c>
      <c r="Y3945" t="str">
        <f>Table1[[#This Row],[Department]]&amp;"-"&amp;Table1[[#This Row],[Employee ID]]</f>
        <v>Support-E01242</v>
      </c>
      <c r="Z3945" t="str">
        <f>LEFT(Table1[[#This Row],[Department]],3)</f>
        <v>Sup</v>
      </c>
      <c r="AA3945" t="str">
        <f>_xlfn.XLOOKUP(Table1[[#This Row],[Manager ID]],MANAGERS!A:A,MANAGERS!B:B)</f>
        <v>Manager_10</v>
      </c>
      <c r="AB3945" t="str" cm="1">
        <f t="array" ref="AB3945">_xlfn.XLOOKUP(Table1[[#This Row],[Manager ID]],Table2[[#All],[Manager ID]],Table2[[#All],[Department Head]])</f>
        <v>HR</v>
      </c>
      <c r="AC3945" s="2">
        <f>_xlfn.XLOOKUP(Table1[[#This Row],[City]],L:L,O:O)</f>
        <v>0.21356479274849693</v>
      </c>
      <c r="AD3945" t="str" cm="1">
        <f t="array" ref="AD3945">_xlfn.IFS(Table1[[#This Row],[Performance Score]]&gt;=90,"Excellent",Table1[[#This Row],[Performance Score]]&gt;=75,"Good",Table1[[#This Row],[Performance Score]]&gt;=60,"Average",Table1[[#This Row],[Performance Score]]&lt;=60,"Need Improvement")</f>
        <v>Excellent</v>
      </c>
      <c r="AE3945" t="str">
        <f>IF(AND(Table1[[#This Row],[Attendance %]]&gt;=80,(Table1[[#This Row],[Performance Score]]&gt;=80)),"Eligible","Not Eligible")</f>
        <v>Eligible</v>
      </c>
      <c r="AF3945" t="str">
        <f>IF(Table1[[#This Row],[Performance Score]]&gt;=80,"High Performer","Low Performer")</f>
        <v>High Performer</v>
      </c>
      <c r="AG3945" t="str" cm="1">
        <f t="array" aca="1" ref="AG3945" ca="1">_xlfn.IFS(Table1[[#This Row],[Experience]]&lt;=3,"Junior",Table1[[#This Row],[Experience]]&lt;=7,"Mid Level",Table1[[#This Row],[Experience]]&gt;=7,"Senior")</f>
        <v>Junior</v>
      </c>
      <c r="AH3945" t="str">
        <f>IF(Table1[[#This Row],[Attendance %]]&gt;75,"OK","Below 75")</f>
        <v>OK</v>
      </c>
      <c r="AI3945" t="b">
        <f>ISBLANK(Table1[[#This Row],[Employee ID]])</f>
        <v>0</v>
      </c>
      <c r="AJ3945" t="b">
        <f>ISNUMBER(Table1[[#This Row],[Total Salary  ]])</f>
        <v>1</v>
      </c>
      <c r="AK3945" t="str">
        <f>IFERROR(_xlfn.XLOOKUP(Table1[[#This Row],[Manager ID]],MANAGERS!A:A,MANAGERS!B:B),"Not Found")</f>
        <v>Manager_10</v>
      </c>
    </row>
    <row r="3946" spans="1:37" x14ac:dyDescent="0.2">
      <c r="A3946" t="s">
        <v>3150</v>
      </c>
      <c r="B3946" t="s">
        <v>14</v>
      </c>
      <c r="C3946" t="s">
        <v>21</v>
      </c>
      <c r="D3946" t="s">
        <v>33</v>
      </c>
      <c r="E3946" t="s">
        <v>51</v>
      </c>
      <c r="F3946" s="1">
        <v>42387</v>
      </c>
      <c r="G3946" s="1">
        <v>29503</v>
      </c>
      <c r="H3946">
        <v>32716</v>
      </c>
      <c r="I3946">
        <v>29699</v>
      </c>
      <c r="J3946">
        <v>93</v>
      </c>
      <c r="K3946">
        <v>80</v>
      </c>
      <c r="L3946" t="s">
        <v>37</v>
      </c>
      <c r="M3946">
        <v>106</v>
      </c>
      <c r="N3946">
        <f>Table1[[#This Row],[Basic Salary]]+Table1[[#This Row],[Bonus]]</f>
        <v>62415</v>
      </c>
      <c r="O3946" s="2">
        <f>Table1[[#This Row],[Bonus]]/Table1[[#This Row],[Basic Salary]]</f>
        <v>0.90778212495415089</v>
      </c>
      <c r="P3946">
        <f ca="1">DATEDIF(Table1[[#This Row],[Date of Birth]],TODAY(),"Y")</f>
        <v>45</v>
      </c>
      <c r="Q3946">
        <f ca="1">DATEDIF(Table1[[#This Row],[Joining Date]],TODAY(),"Y")</f>
        <v>10</v>
      </c>
      <c r="R3946" t="str">
        <f ca="1">IF(YEAR(Table1[[#This Row],[Joining Date]])=YEAR(TODAY()),"Yes","No")</f>
        <v>No</v>
      </c>
      <c r="S3946" t="str">
        <f ca="1">IF(Table1[[#This Row],[Experience]]&gt;5,"Yes","No")</f>
        <v>Yes</v>
      </c>
      <c r="T3946" t="str">
        <f>TEXT(Table1[[#This Row],[Joining Date]],"mmmm")</f>
        <v>January</v>
      </c>
      <c r="U3946" t="str">
        <f>TEXT(Table1[[#This Row],[Joining Date]],"yyyy")</f>
        <v>2016</v>
      </c>
      <c r="V3946" s="5">
        <f ca="1">TODAY()-Table1[[#This Row],[Joining Date]]</f>
        <v>3852</v>
      </c>
      <c r="W3946" t="str">
        <f>LEFT(Table1[[#This Row],[Employee Name]],FIND(" ",Table1[[#This Row],[Employee Name]])-1)</f>
        <v>Nisha</v>
      </c>
      <c r="X3946" t="str">
        <f>RIGHT(Table1[[#This Row],[Employee Name]],LEN(Table1[[#This Row],[Employee Name]])-FIND(" ",Table1[[#This Row],[Employee Name]]))</f>
        <v>Kapoor</v>
      </c>
      <c r="Y3946" t="str">
        <f>Table1[[#This Row],[Department]]&amp;"-"&amp;Table1[[#This Row],[Employee ID]]</f>
        <v>Marketing-E03094</v>
      </c>
      <c r="Z3946" t="str">
        <f>LEFT(Table1[[#This Row],[Department]],3)</f>
        <v>Mar</v>
      </c>
      <c r="AA3946" t="str">
        <f>_xlfn.XLOOKUP(Table1[[#This Row],[Manager ID]],MANAGERS!A:A,MANAGERS!B:B)</f>
        <v>Manager_6</v>
      </c>
      <c r="AB3946" t="str" cm="1">
        <f t="array" ref="AB3946">_xlfn.XLOOKUP(Table1[[#This Row],[Manager ID]],Table2[[#All],[Manager ID]],Table2[[#All],[Department Head]])</f>
        <v>HR</v>
      </c>
      <c r="AC3946" s="2">
        <f>_xlfn.XLOOKUP(Table1[[#This Row],[City]],L:L,O:O)</f>
        <v>0.24036902712549932</v>
      </c>
      <c r="AD3946" t="str" cm="1">
        <f t="array" ref="AD3946">_xlfn.IFS(Table1[[#This Row],[Performance Score]]&gt;=90,"Excellent",Table1[[#This Row],[Performance Score]]&gt;=75,"Good",Table1[[#This Row],[Performance Score]]&gt;=60,"Average",Table1[[#This Row],[Performance Score]]&lt;=60,"Need Improvement")</f>
        <v>Good</v>
      </c>
      <c r="AE3946" t="str">
        <f>IF(AND(Table1[[#This Row],[Attendance %]]&gt;=80,(Table1[[#This Row],[Performance Score]]&gt;=80)),"Eligible","Not Eligible")</f>
        <v>Eligible</v>
      </c>
      <c r="AF3946" t="str">
        <f>IF(Table1[[#This Row],[Performance Score]]&gt;=80,"High Performer","Low Performer")</f>
        <v>High Performer</v>
      </c>
      <c r="AG3946" t="str" cm="1">
        <f t="array" aca="1" ref="AG3946" ca="1">_xlfn.IFS(Table1[[#This Row],[Experience]]&lt;=3,"Junior",Table1[[#This Row],[Experience]]&lt;=7,"Mid Level",Table1[[#This Row],[Experience]]&gt;=7,"Senior")</f>
        <v>Senior</v>
      </c>
      <c r="AH3946" t="str">
        <f>IF(Table1[[#This Row],[Attendance %]]&gt;75,"OK","Below 75")</f>
        <v>OK</v>
      </c>
      <c r="AI3946" t="b">
        <f>ISBLANK(Table1[[#This Row],[Employee ID]])</f>
        <v>0</v>
      </c>
      <c r="AJ3946" t="b">
        <f>ISNUMBER(Table1[[#This Row],[Total Salary  ]])</f>
        <v>1</v>
      </c>
      <c r="AK3946" t="str">
        <f>IFERROR(_xlfn.XLOOKUP(Table1[[#This Row],[Manager ID]],MANAGERS!A:A,MANAGERS!B:B),"Not Found")</f>
        <v>Manager_6</v>
      </c>
    </row>
    <row r="3947" spans="1:37" x14ac:dyDescent="0.2">
      <c r="A3947" t="s">
        <v>1356</v>
      </c>
      <c r="B3947" t="s">
        <v>95</v>
      </c>
      <c r="C3947" t="s">
        <v>21</v>
      </c>
      <c r="D3947" t="s">
        <v>43</v>
      </c>
      <c r="E3947" t="s">
        <v>17</v>
      </c>
      <c r="F3947" s="1">
        <v>45444</v>
      </c>
      <c r="G3947" s="1">
        <v>38504</v>
      </c>
      <c r="H3947">
        <v>55465</v>
      </c>
      <c r="I3947">
        <v>6931</v>
      </c>
      <c r="J3947">
        <v>91</v>
      </c>
      <c r="K3947">
        <v>56</v>
      </c>
      <c r="L3947" t="s">
        <v>27</v>
      </c>
      <c r="M3947">
        <v>110</v>
      </c>
      <c r="N3947">
        <f>Table1[[#This Row],[Basic Salary]]+Table1[[#This Row],[Bonus]]</f>
        <v>62396</v>
      </c>
      <c r="O3947" s="2">
        <f>Table1[[#This Row],[Bonus]]/Table1[[#This Row],[Basic Salary]]</f>
        <v>0.12496168755070765</v>
      </c>
      <c r="P3947">
        <f ca="1">DATEDIF(Table1[[#This Row],[Date of Birth]],TODAY(),"Y")</f>
        <v>21</v>
      </c>
      <c r="Q3947">
        <f ca="1">DATEDIF(Table1[[#This Row],[Joining Date]],TODAY(),"Y")</f>
        <v>2</v>
      </c>
      <c r="R3947" t="str">
        <f ca="1">IF(YEAR(Table1[[#This Row],[Joining Date]])=YEAR(TODAY()),"Yes","No")</f>
        <v>No</v>
      </c>
      <c r="S3947" t="str">
        <f ca="1">IF(Table1[[#This Row],[Experience]]&gt;5,"Yes","No")</f>
        <v>No</v>
      </c>
      <c r="T3947" t="str">
        <f>TEXT(Table1[[#This Row],[Joining Date]],"mmmm")</f>
        <v>June</v>
      </c>
      <c r="U3947" t="str">
        <f>TEXT(Table1[[#This Row],[Joining Date]],"yyyy")</f>
        <v>2024</v>
      </c>
      <c r="V3947" s="5">
        <f ca="1">TODAY()-Table1[[#This Row],[Joining Date]]</f>
        <v>795</v>
      </c>
      <c r="W3947" t="str">
        <f>LEFT(Table1[[#This Row],[Employee Name]],FIND(" ",Table1[[#This Row],[Employee Name]])-1)</f>
        <v>Ajay</v>
      </c>
      <c r="X3947" t="str">
        <f>RIGHT(Table1[[#This Row],[Employee Name]],LEN(Table1[[#This Row],[Employee Name]])-FIND(" ",Table1[[#This Row],[Employee Name]]))</f>
        <v>Singh</v>
      </c>
      <c r="Y3947" t="str">
        <f>Table1[[#This Row],[Department]]&amp;"-"&amp;Table1[[#This Row],[Employee ID]]</f>
        <v>Operations-E01300</v>
      </c>
      <c r="Z3947" t="str">
        <f>LEFT(Table1[[#This Row],[Department]],3)</f>
        <v>Ope</v>
      </c>
      <c r="AA3947" t="str">
        <f>_xlfn.XLOOKUP(Table1[[#This Row],[Manager ID]],MANAGERS!A:A,MANAGERS!B:B)</f>
        <v>Manager_10</v>
      </c>
      <c r="AB3947" t="str" cm="1">
        <f t="array" ref="AB3947">_xlfn.XLOOKUP(Table1[[#This Row],[Manager ID]],Table2[[#All],[Manager ID]],Table2[[#All],[Department Head]])</f>
        <v>HR</v>
      </c>
      <c r="AC3947" s="2">
        <f>_xlfn.XLOOKUP(Table1[[#This Row],[City]],L:L,O:O)</f>
        <v>0.23674293405114402</v>
      </c>
      <c r="AD3947" t="str" cm="1">
        <f t="array" ref="AD3947">_xlfn.IFS(Table1[[#This Row],[Performance Score]]&gt;=90,"Excellent",Table1[[#This Row],[Performance Score]]&gt;=75,"Good",Table1[[#This Row],[Performance Score]]&gt;=60,"Average",Table1[[#This Row],[Performance Score]]&lt;=60,"Need Improvement")</f>
        <v>Need Improvement</v>
      </c>
      <c r="AE3947" t="str">
        <f>IF(AND(Table1[[#This Row],[Attendance %]]&gt;=80,(Table1[[#This Row],[Performance Score]]&gt;=80)),"Eligible","Not Eligible")</f>
        <v>Not Eligible</v>
      </c>
      <c r="AF3947" t="str">
        <f>IF(Table1[[#This Row],[Performance Score]]&gt;=80,"High Performer","Low Performer")</f>
        <v>Low Performer</v>
      </c>
      <c r="AG3947" t="str" cm="1">
        <f t="array" aca="1" ref="AG3947" ca="1">_xlfn.IFS(Table1[[#This Row],[Experience]]&lt;=3,"Junior",Table1[[#This Row],[Experience]]&lt;=7,"Mid Level",Table1[[#This Row],[Experience]]&gt;=7,"Senior")</f>
        <v>Junior</v>
      </c>
      <c r="AH3947" t="str">
        <f>IF(Table1[[#This Row],[Attendance %]]&gt;75,"OK","Below 75")</f>
        <v>OK</v>
      </c>
      <c r="AI3947" t="b">
        <f>ISBLANK(Table1[[#This Row],[Employee ID]])</f>
        <v>0</v>
      </c>
      <c r="AJ3947" t="b">
        <f>ISNUMBER(Table1[[#This Row],[Total Salary  ]])</f>
        <v>1</v>
      </c>
      <c r="AK3947" t="str">
        <f>IFERROR(_xlfn.XLOOKUP(Table1[[#This Row],[Manager ID]],MANAGERS!A:A,MANAGERS!B:B),"Not Found")</f>
        <v>Manager_10</v>
      </c>
    </row>
    <row r="3948" spans="1:37" x14ac:dyDescent="0.2">
      <c r="A3948" t="s">
        <v>2062</v>
      </c>
      <c r="B3948" t="s">
        <v>48</v>
      </c>
      <c r="C3948" t="s">
        <v>15</v>
      </c>
      <c r="D3948" t="s">
        <v>40</v>
      </c>
      <c r="E3948" t="s">
        <v>22</v>
      </c>
      <c r="F3948" s="1">
        <v>42429</v>
      </c>
      <c r="G3948" s="1">
        <v>30516</v>
      </c>
      <c r="H3948">
        <v>48183</v>
      </c>
      <c r="I3948">
        <v>14205</v>
      </c>
      <c r="J3948">
        <v>66</v>
      </c>
      <c r="K3948">
        <v>45</v>
      </c>
      <c r="L3948" t="s">
        <v>31</v>
      </c>
      <c r="M3948">
        <v>117</v>
      </c>
      <c r="N3948">
        <f>Table1[[#This Row],[Basic Salary]]+Table1[[#This Row],[Bonus]]</f>
        <v>62388</v>
      </c>
      <c r="O3948" s="2">
        <f>Table1[[#This Row],[Bonus]]/Table1[[#This Row],[Basic Salary]]</f>
        <v>0.29481352344187783</v>
      </c>
      <c r="P3948">
        <f ca="1">DATEDIF(Table1[[#This Row],[Date of Birth]],TODAY(),"Y")</f>
        <v>43</v>
      </c>
      <c r="Q3948">
        <f ca="1">DATEDIF(Table1[[#This Row],[Joining Date]],TODAY(),"Y")</f>
        <v>10</v>
      </c>
      <c r="R3948" t="str">
        <f ca="1">IF(YEAR(Table1[[#This Row],[Joining Date]])=YEAR(TODAY()),"Yes","No")</f>
        <v>No</v>
      </c>
      <c r="S3948" t="str">
        <f ca="1">IF(Table1[[#This Row],[Experience]]&gt;5,"Yes","No")</f>
        <v>Yes</v>
      </c>
      <c r="T3948" t="str">
        <f>TEXT(Table1[[#This Row],[Joining Date]],"mmmm")</f>
        <v>February</v>
      </c>
      <c r="U3948" t="str">
        <f>TEXT(Table1[[#This Row],[Joining Date]],"yyyy")</f>
        <v>2016</v>
      </c>
      <c r="V3948" s="5">
        <f ca="1">TODAY()-Table1[[#This Row],[Joining Date]]</f>
        <v>3810</v>
      </c>
      <c r="W3948" t="str">
        <f>LEFT(Table1[[#This Row],[Employee Name]],FIND(" ",Table1[[#This Row],[Employee Name]])-1)</f>
        <v>Aditya</v>
      </c>
      <c r="X3948" t="str">
        <f>RIGHT(Table1[[#This Row],[Employee Name]],LEN(Table1[[#This Row],[Employee Name]])-FIND(" ",Table1[[#This Row],[Employee Name]]))</f>
        <v>Kapoor</v>
      </c>
      <c r="Y3948" t="str">
        <f>Table1[[#This Row],[Department]]&amp;"-"&amp;Table1[[#This Row],[Employee ID]]</f>
        <v>IT-E02006</v>
      </c>
      <c r="Z3948" t="str">
        <f>LEFT(Table1[[#This Row],[Department]],3)</f>
        <v>IT</v>
      </c>
      <c r="AA3948" t="str">
        <f>_xlfn.XLOOKUP(Table1[[#This Row],[Manager ID]],MANAGERS!A:A,MANAGERS!B:B)</f>
        <v>Manager_17</v>
      </c>
      <c r="AB3948" t="str" cm="1">
        <f t="array" ref="AB3948">_xlfn.XLOOKUP(Table1[[#This Row],[Manager ID]],Table2[[#All],[Manager ID]],Table2[[#All],[Department Head]])</f>
        <v>Finance</v>
      </c>
      <c r="AC3948" s="2">
        <f>_xlfn.XLOOKUP(Table1[[#This Row],[City]],L:L,O:O)</f>
        <v>0.241864189087755</v>
      </c>
      <c r="AD3948" t="str" cm="1">
        <f t="array" ref="AD3948">_xlfn.IFS(Table1[[#This Row],[Performance Score]]&gt;=90,"Excellent",Table1[[#This Row],[Performance Score]]&gt;=75,"Good",Table1[[#This Row],[Performance Score]]&gt;=60,"Average",Table1[[#This Row],[Performance Score]]&lt;=60,"Need Improvement")</f>
        <v>Need Improvement</v>
      </c>
      <c r="AE3948" t="str">
        <f>IF(AND(Table1[[#This Row],[Attendance %]]&gt;=80,(Table1[[#This Row],[Performance Score]]&gt;=80)),"Eligible","Not Eligible")</f>
        <v>Not Eligible</v>
      </c>
      <c r="AF3948" t="str">
        <f>IF(Table1[[#This Row],[Performance Score]]&gt;=80,"High Performer","Low Performer")</f>
        <v>Low Performer</v>
      </c>
      <c r="AG3948" t="str" cm="1">
        <f t="array" aca="1" ref="AG3948" ca="1">_xlfn.IFS(Table1[[#This Row],[Experience]]&lt;=3,"Junior",Table1[[#This Row],[Experience]]&lt;=7,"Mid Level",Table1[[#This Row],[Experience]]&gt;=7,"Senior")</f>
        <v>Senior</v>
      </c>
      <c r="AH3948" t="str">
        <f>IF(Table1[[#This Row],[Attendance %]]&gt;75,"OK","Below 75")</f>
        <v>Below 75</v>
      </c>
      <c r="AI3948" t="b">
        <f>ISBLANK(Table1[[#This Row],[Employee ID]])</f>
        <v>0</v>
      </c>
      <c r="AJ3948" t="b">
        <f>ISNUMBER(Table1[[#This Row],[Total Salary  ]])</f>
        <v>1</v>
      </c>
      <c r="AK3948" t="str">
        <f>IFERROR(_xlfn.XLOOKUP(Table1[[#This Row],[Manager ID]],MANAGERS!A:A,MANAGERS!B:B),"Not Found")</f>
        <v>Manager_17</v>
      </c>
    </row>
    <row r="3949" spans="1:37" x14ac:dyDescent="0.2">
      <c r="A3949" t="s">
        <v>4808</v>
      </c>
      <c r="B3949" t="s">
        <v>48</v>
      </c>
      <c r="C3949" t="s">
        <v>15</v>
      </c>
      <c r="D3949" t="s">
        <v>16</v>
      </c>
      <c r="E3949" t="s">
        <v>30</v>
      </c>
      <c r="F3949" s="1">
        <v>45062</v>
      </c>
      <c r="G3949" s="1">
        <v>33192</v>
      </c>
      <c r="H3949">
        <v>34181</v>
      </c>
      <c r="I3949">
        <v>28190</v>
      </c>
      <c r="J3949">
        <v>67</v>
      </c>
      <c r="K3949">
        <v>76</v>
      </c>
      <c r="L3949" t="s">
        <v>31</v>
      </c>
      <c r="M3949">
        <v>120</v>
      </c>
      <c r="N3949">
        <f>Table1[[#This Row],[Basic Salary]]+Table1[[#This Row],[Bonus]]</f>
        <v>62371</v>
      </c>
      <c r="O3949" s="2">
        <f>Table1[[#This Row],[Bonus]]/Table1[[#This Row],[Basic Salary]]</f>
        <v>0.82472718761885255</v>
      </c>
      <c r="P3949">
        <f ca="1">DATEDIF(Table1[[#This Row],[Date of Birth]],TODAY(),"Y")</f>
        <v>35</v>
      </c>
      <c r="Q3949">
        <f ca="1">DATEDIF(Table1[[#This Row],[Joining Date]],TODAY(),"Y")</f>
        <v>3</v>
      </c>
      <c r="R3949" t="str">
        <f ca="1">IF(YEAR(Table1[[#This Row],[Joining Date]])=YEAR(TODAY()),"Yes","No")</f>
        <v>No</v>
      </c>
      <c r="S3949" t="str">
        <f ca="1">IF(Table1[[#This Row],[Experience]]&gt;5,"Yes","No")</f>
        <v>No</v>
      </c>
      <c r="T3949" t="str">
        <f>TEXT(Table1[[#This Row],[Joining Date]],"mmmm")</f>
        <v>May</v>
      </c>
      <c r="U3949" t="str">
        <f>TEXT(Table1[[#This Row],[Joining Date]],"yyyy")</f>
        <v>2023</v>
      </c>
      <c r="V3949" s="5">
        <f ca="1">TODAY()-Table1[[#This Row],[Joining Date]]</f>
        <v>1177</v>
      </c>
      <c r="W3949" t="str">
        <f>LEFT(Table1[[#This Row],[Employee Name]],FIND(" ",Table1[[#This Row],[Employee Name]])-1)</f>
        <v>Aditya</v>
      </c>
      <c r="X3949" t="str">
        <f>RIGHT(Table1[[#This Row],[Employee Name]],LEN(Table1[[#This Row],[Employee Name]])-FIND(" ",Table1[[#This Row],[Employee Name]]))</f>
        <v>Kapoor</v>
      </c>
      <c r="Y3949" t="str">
        <f>Table1[[#This Row],[Department]]&amp;"-"&amp;Table1[[#This Row],[Employee ID]]</f>
        <v>HR-E04752</v>
      </c>
      <c r="Z3949" t="str">
        <f>LEFT(Table1[[#This Row],[Department]],3)</f>
        <v>HR</v>
      </c>
      <c r="AA3949" t="str">
        <f>_xlfn.XLOOKUP(Table1[[#This Row],[Manager ID]],MANAGERS!A:A,MANAGERS!B:B)</f>
        <v>Manager_20</v>
      </c>
      <c r="AB3949" t="str" cm="1">
        <f t="array" ref="AB3949">_xlfn.XLOOKUP(Table1[[#This Row],[Manager ID]],Table2[[#All],[Manager ID]],Table2[[#All],[Department Head]])</f>
        <v>Operations</v>
      </c>
      <c r="AC3949" s="2">
        <f>_xlfn.XLOOKUP(Table1[[#This Row],[City]],L:L,O:O)</f>
        <v>0.241864189087755</v>
      </c>
      <c r="AD3949" t="str" cm="1">
        <f t="array" ref="AD3949">_xlfn.IFS(Table1[[#This Row],[Performance Score]]&gt;=90,"Excellent",Table1[[#This Row],[Performance Score]]&gt;=75,"Good",Table1[[#This Row],[Performance Score]]&gt;=60,"Average",Table1[[#This Row],[Performance Score]]&lt;=60,"Need Improvement")</f>
        <v>Good</v>
      </c>
      <c r="AE3949" t="str">
        <f>IF(AND(Table1[[#This Row],[Attendance %]]&gt;=80,(Table1[[#This Row],[Performance Score]]&gt;=80)),"Eligible","Not Eligible")</f>
        <v>Not Eligible</v>
      </c>
      <c r="AF3949" t="str">
        <f>IF(Table1[[#This Row],[Performance Score]]&gt;=80,"High Performer","Low Performer")</f>
        <v>Low Performer</v>
      </c>
      <c r="AG3949" t="str" cm="1">
        <f t="array" aca="1" ref="AG3949" ca="1">_xlfn.IFS(Table1[[#This Row],[Experience]]&lt;=3,"Junior",Table1[[#This Row],[Experience]]&lt;=7,"Mid Level",Table1[[#This Row],[Experience]]&gt;=7,"Senior")</f>
        <v>Junior</v>
      </c>
      <c r="AH3949" t="str">
        <f>IF(Table1[[#This Row],[Attendance %]]&gt;75,"OK","Below 75")</f>
        <v>Below 75</v>
      </c>
      <c r="AI3949" t="b">
        <f>ISBLANK(Table1[[#This Row],[Employee ID]])</f>
        <v>0</v>
      </c>
      <c r="AJ3949" t="b">
        <f>ISNUMBER(Table1[[#This Row],[Total Salary  ]])</f>
        <v>1</v>
      </c>
      <c r="AK3949" t="str">
        <f>IFERROR(_xlfn.XLOOKUP(Table1[[#This Row],[Manager ID]],MANAGERS!A:A,MANAGERS!B:B),"Not Found")</f>
        <v>Manager_20</v>
      </c>
    </row>
    <row r="3950" spans="1:37" x14ac:dyDescent="0.2">
      <c r="A3950" t="s">
        <v>4693</v>
      </c>
      <c r="B3950" t="s">
        <v>93</v>
      </c>
      <c r="C3950" t="s">
        <v>15</v>
      </c>
      <c r="D3950" t="s">
        <v>33</v>
      </c>
      <c r="E3950" t="s">
        <v>26</v>
      </c>
      <c r="F3950" s="1">
        <v>44061</v>
      </c>
      <c r="G3950" s="1">
        <v>35123</v>
      </c>
      <c r="H3950">
        <v>45478</v>
      </c>
      <c r="I3950">
        <v>16888</v>
      </c>
      <c r="J3950">
        <v>75</v>
      </c>
      <c r="K3950">
        <v>44</v>
      </c>
      <c r="L3950" t="s">
        <v>18</v>
      </c>
      <c r="M3950">
        <v>116</v>
      </c>
      <c r="N3950">
        <f>Table1[[#This Row],[Basic Salary]]+Table1[[#This Row],[Bonus]]</f>
        <v>62366</v>
      </c>
      <c r="O3950" s="2">
        <f>Table1[[#This Row],[Bonus]]/Table1[[#This Row],[Basic Salary]]</f>
        <v>0.37134438629667094</v>
      </c>
      <c r="P3950">
        <f ca="1">DATEDIF(Table1[[#This Row],[Date of Birth]],TODAY(),"Y")</f>
        <v>30</v>
      </c>
      <c r="Q3950">
        <f ca="1">DATEDIF(Table1[[#This Row],[Joining Date]],TODAY(),"Y")</f>
        <v>5</v>
      </c>
      <c r="R3950" t="str">
        <f ca="1">IF(YEAR(Table1[[#This Row],[Joining Date]])=YEAR(TODAY()),"Yes","No")</f>
        <v>No</v>
      </c>
      <c r="S3950" t="str">
        <f ca="1">IF(Table1[[#This Row],[Experience]]&gt;5,"Yes","No")</f>
        <v>No</v>
      </c>
      <c r="T3950" t="str">
        <f>TEXT(Table1[[#This Row],[Joining Date]],"mmmm")</f>
        <v>August</v>
      </c>
      <c r="U3950" t="str">
        <f>TEXT(Table1[[#This Row],[Joining Date]],"yyyy")</f>
        <v>2020</v>
      </c>
      <c r="V3950" s="5">
        <f ca="1">TODAY()-Table1[[#This Row],[Joining Date]]</f>
        <v>2178</v>
      </c>
      <c r="W3950" t="str">
        <f>LEFT(Table1[[#This Row],[Employee Name]],FIND(" ",Table1[[#This Row],[Employee Name]])-1)</f>
        <v>Priya</v>
      </c>
      <c r="X3950" t="str">
        <f>RIGHT(Table1[[#This Row],[Employee Name]],LEN(Table1[[#This Row],[Employee Name]])-FIND(" ",Table1[[#This Row],[Employee Name]]))</f>
        <v>Reddy</v>
      </c>
      <c r="Y3950" t="str">
        <f>Table1[[#This Row],[Department]]&amp;"-"&amp;Table1[[#This Row],[Employee ID]]</f>
        <v>Marketing-E04637</v>
      </c>
      <c r="Z3950" t="str">
        <f>LEFT(Table1[[#This Row],[Department]],3)</f>
        <v>Mar</v>
      </c>
      <c r="AA3950" t="str">
        <f>_xlfn.XLOOKUP(Table1[[#This Row],[Manager ID]],MANAGERS!A:A,MANAGERS!B:B)</f>
        <v>Manager_16</v>
      </c>
      <c r="AB3950" t="str" cm="1">
        <f t="array" ref="AB3950">_xlfn.XLOOKUP(Table1[[#This Row],[Manager ID]],Table2[[#All],[Manager ID]],Table2[[#All],[Department Head]])</f>
        <v>Sales</v>
      </c>
      <c r="AC3950" s="2">
        <f>_xlfn.XLOOKUP(Table1[[#This Row],[City]],L:L,O:O)</f>
        <v>0.21356479274849693</v>
      </c>
      <c r="AD3950" t="str" cm="1">
        <f t="array" ref="AD3950">_xlfn.IFS(Table1[[#This Row],[Performance Score]]&gt;=90,"Excellent",Table1[[#This Row],[Performance Score]]&gt;=75,"Good",Table1[[#This Row],[Performance Score]]&gt;=60,"Average",Table1[[#This Row],[Performance Score]]&lt;=60,"Need Improvement")</f>
        <v>Need Improvement</v>
      </c>
      <c r="AE3950" t="str">
        <f>IF(AND(Table1[[#This Row],[Attendance %]]&gt;=80,(Table1[[#This Row],[Performance Score]]&gt;=80)),"Eligible","Not Eligible")</f>
        <v>Not Eligible</v>
      </c>
      <c r="AF3950" t="str">
        <f>IF(Table1[[#This Row],[Performance Score]]&gt;=80,"High Performer","Low Performer")</f>
        <v>Low Performer</v>
      </c>
      <c r="AG3950" t="str" cm="1">
        <f t="array" aca="1" ref="AG3950" ca="1">_xlfn.IFS(Table1[[#This Row],[Experience]]&lt;=3,"Junior",Table1[[#This Row],[Experience]]&lt;=7,"Mid Level",Table1[[#This Row],[Experience]]&gt;=7,"Senior")</f>
        <v>Mid Level</v>
      </c>
      <c r="AH3950" t="str">
        <f>IF(Table1[[#This Row],[Attendance %]]&gt;75,"OK","Below 75")</f>
        <v>Below 75</v>
      </c>
      <c r="AI3950" t="b">
        <f>ISBLANK(Table1[[#This Row],[Employee ID]])</f>
        <v>0</v>
      </c>
      <c r="AJ3950" t="b">
        <f>ISNUMBER(Table1[[#This Row],[Total Salary  ]])</f>
        <v>1</v>
      </c>
      <c r="AK3950" t="str">
        <f>IFERROR(_xlfn.XLOOKUP(Table1[[#This Row],[Manager ID]],MANAGERS!A:A,MANAGERS!B:B),"Not Found")</f>
        <v>Manager_16</v>
      </c>
    </row>
    <row r="3951" spans="1:37" x14ac:dyDescent="0.2">
      <c r="A3951" t="s">
        <v>5013</v>
      </c>
      <c r="B3951" t="s">
        <v>77</v>
      </c>
      <c r="C3951" t="s">
        <v>15</v>
      </c>
      <c r="D3951" t="s">
        <v>46</v>
      </c>
      <c r="E3951" t="s">
        <v>22</v>
      </c>
      <c r="F3951" s="1">
        <v>44934</v>
      </c>
      <c r="G3951" s="1">
        <v>38843</v>
      </c>
      <c r="H3951">
        <v>34951</v>
      </c>
      <c r="I3951">
        <v>27411</v>
      </c>
      <c r="J3951">
        <v>92</v>
      </c>
      <c r="K3951">
        <v>43</v>
      </c>
      <c r="L3951" t="s">
        <v>34</v>
      </c>
      <c r="M3951">
        <v>110</v>
      </c>
      <c r="N3951">
        <f>Table1[[#This Row],[Basic Salary]]+Table1[[#This Row],[Bonus]]</f>
        <v>62362</v>
      </c>
      <c r="O3951" s="2">
        <f>Table1[[#This Row],[Bonus]]/Table1[[#This Row],[Basic Salary]]</f>
        <v>0.7842694057394638</v>
      </c>
      <c r="P3951">
        <f ca="1">DATEDIF(Table1[[#This Row],[Date of Birth]],TODAY(),"Y")</f>
        <v>20</v>
      </c>
      <c r="Q3951">
        <f ca="1">DATEDIF(Table1[[#This Row],[Joining Date]],TODAY(),"Y")</f>
        <v>3</v>
      </c>
      <c r="R3951" t="str">
        <f ca="1">IF(YEAR(Table1[[#This Row],[Joining Date]])=YEAR(TODAY()),"Yes","No")</f>
        <v>No</v>
      </c>
      <c r="S3951" t="str">
        <f ca="1">IF(Table1[[#This Row],[Experience]]&gt;5,"Yes","No")</f>
        <v>No</v>
      </c>
      <c r="T3951" t="str">
        <f>TEXT(Table1[[#This Row],[Joining Date]],"mmmm")</f>
        <v>January</v>
      </c>
      <c r="U3951" t="str">
        <f>TEXT(Table1[[#This Row],[Joining Date]],"yyyy")</f>
        <v>2023</v>
      </c>
      <c r="V3951" s="5">
        <f ca="1">TODAY()-Table1[[#This Row],[Joining Date]]</f>
        <v>1305</v>
      </c>
      <c r="W3951" t="str">
        <f>LEFT(Table1[[#This Row],[Employee Name]],FIND(" ",Table1[[#This Row],[Employee Name]])-1)</f>
        <v>Rohan</v>
      </c>
      <c r="X3951" t="str">
        <f>RIGHT(Table1[[#This Row],[Employee Name]],LEN(Table1[[#This Row],[Employee Name]])-FIND(" ",Table1[[#This Row],[Employee Name]]))</f>
        <v>Gupta</v>
      </c>
      <c r="Y3951" t="str">
        <f>Table1[[#This Row],[Department]]&amp;"-"&amp;Table1[[#This Row],[Employee ID]]</f>
        <v>Support-E04957</v>
      </c>
      <c r="Z3951" t="str">
        <f>LEFT(Table1[[#This Row],[Department]],3)</f>
        <v>Sup</v>
      </c>
      <c r="AA3951" t="str">
        <f>_xlfn.XLOOKUP(Table1[[#This Row],[Manager ID]],MANAGERS!A:A,MANAGERS!B:B)</f>
        <v>Manager_10</v>
      </c>
      <c r="AB3951" t="str" cm="1">
        <f t="array" ref="AB3951">_xlfn.XLOOKUP(Table1[[#This Row],[Manager ID]],Table2[[#All],[Manager ID]],Table2[[#All],[Department Head]])</f>
        <v>HR</v>
      </c>
      <c r="AC3951" s="2">
        <f>_xlfn.XLOOKUP(Table1[[#This Row],[City]],L:L,O:O)</f>
        <v>0.24030340748661314</v>
      </c>
      <c r="AD3951" t="str" cm="1">
        <f t="array" ref="AD3951">_xlfn.IFS(Table1[[#This Row],[Performance Score]]&gt;=90,"Excellent",Table1[[#This Row],[Performance Score]]&gt;=75,"Good",Table1[[#This Row],[Performance Score]]&gt;=60,"Average",Table1[[#This Row],[Performance Score]]&lt;=60,"Need Improvement")</f>
        <v>Need Improvement</v>
      </c>
      <c r="AE3951" t="str">
        <f>IF(AND(Table1[[#This Row],[Attendance %]]&gt;=80,(Table1[[#This Row],[Performance Score]]&gt;=80)),"Eligible","Not Eligible")</f>
        <v>Not Eligible</v>
      </c>
      <c r="AF3951" t="str">
        <f>IF(Table1[[#This Row],[Performance Score]]&gt;=80,"High Performer","Low Performer")</f>
        <v>Low Performer</v>
      </c>
      <c r="AG3951" t="str" cm="1">
        <f t="array" aca="1" ref="AG3951" ca="1">_xlfn.IFS(Table1[[#This Row],[Experience]]&lt;=3,"Junior",Table1[[#This Row],[Experience]]&lt;=7,"Mid Level",Table1[[#This Row],[Experience]]&gt;=7,"Senior")</f>
        <v>Junior</v>
      </c>
      <c r="AH3951" t="str">
        <f>IF(Table1[[#This Row],[Attendance %]]&gt;75,"OK","Below 75")</f>
        <v>OK</v>
      </c>
      <c r="AI3951" t="b">
        <f>ISBLANK(Table1[[#This Row],[Employee ID]])</f>
        <v>0</v>
      </c>
      <c r="AJ3951" t="b">
        <f>ISNUMBER(Table1[[#This Row],[Total Salary  ]])</f>
        <v>1</v>
      </c>
      <c r="AK3951" t="str">
        <f>IFERROR(_xlfn.XLOOKUP(Table1[[#This Row],[Manager ID]],MANAGERS!A:A,MANAGERS!B:B),"Not Found")</f>
        <v>Manager_10</v>
      </c>
    </row>
    <row r="3952" spans="1:37" x14ac:dyDescent="0.2">
      <c r="A3952" t="s">
        <v>2697</v>
      </c>
      <c r="B3952" t="s">
        <v>57</v>
      </c>
      <c r="C3952" t="s">
        <v>21</v>
      </c>
      <c r="D3952" t="s">
        <v>40</v>
      </c>
      <c r="E3952" t="s">
        <v>30</v>
      </c>
      <c r="F3952" s="1">
        <v>42712</v>
      </c>
      <c r="G3952" s="1">
        <v>39657</v>
      </c>
      <c r="H3952">
        <v>46183</v>
      </c>
      <c r="I3952">
        <v>16174</v>
      </c>
      <c r="J3952">
        <v>85</v>
      </c>
      <c r="K3952">
        <v>85</v>
      </c>
      <c r="L3952" t="s">
        <v>27</v>
      </c>
      <c r="M3952">
        <v>117</v>
      </c>
      <c r="N3952">
        <f>Table1[[#This Row],[Basic Salary]]+Table1[[#This Row],[Bonus]]</f>
        <v>62357</v>
      </c>
      <c r="O3952" s="2">
        <f>Table1[[#This Row],[Bonus]]/Table1[[#This Row],[Basic Salary]]</f>
        <v>0.35021544724249182</v>
      </c>
      <c r="P3952">
        <f ca="1">DATEDIF(Table1[[#This Row],[Date of Birth]],TODAY(),"Y")</f>
        <v>18</v>
      </c>
      <c r="Q3952">
        <f ca="1">DATEDIF(Table1[[#This Row],[Joining Date]],TODAY(),"Y")</f>
        <v>9</v>
      </c>
      <c r="R3952" t="str">
        <f ca="1">IF(YEAR(Table1[[#This Row],[Joining Date]])=YEAR(TODAY()),"Yes","No")</f>
        <v>No</v>
      </c>
      <c r="S3952" t="str">
        <f ca="1">IF(Table1[[#This Row],[Experience]]&gt;5,"Yes","No")</f>
        <v>Yes</v>
      </c>
      <c r="T3952" t="str">
        <f>TEXT(Table1[[#This Row],[Joining Date]],"mmmm")</f>
        <v>December</v>
      </c>
      <c r="U3952" t="str">
        <f>TEXT(Table1[[#This Row],[Joining Date]],"yyyy")</f>
        <v>2016</v>
      </c>
      <c r="V3952" s="5">
        <f ca="1">TODAY()-Table1[[#This Row],[Joining Date]]</f>
        <v>3527</v>
      </c>
      <c r="W3952" t="str">
        <f>LEFT(Table1[[#This Row],[Employee Name]],FIND(" ",Table1[[#This Row],[Employee Name]])-1)</f>
        <v>Swathi</v>
      </c>
      <c r="X3952" t="str">
        <f>RIGHT(Table1[[#This Row],[Employee Name]],LEN(Table1[[#This Row],[Employee Name]])-FIND(" ",Table1[[#This Row],[Employee Name]]))</f>
        <v>Ramesh</v>
      </c>
      <c r="Y3952" t="str">
        <f>Table1[[#This Row],[Department]]&amp;"-"&amp;Table1[[#This Row],[Employee ID]]</f>
        <v>IT-E02641</v>
      </c>
      <c r="Z3952" t="str">
        <f>LEFT(Table1[[#This Row],[Department]],3)</f>
        <v>IT</v>
      </c>
      <c r="AA3952" t="str">
        <f>_xlfn.XLOOKUP(Table1[[#This Row],[Manager ID]],MANAGERS!A:A,MANAGERS!B:B)</f>
        <v>Manager_17</v>
      </c>
      <c r="AB3952" t="str" cm="1">
        <f t="array" ref="AB3952">_xlfn.XLOOKUP(Table1[[#This Row],[Manager ID]],Table2[[#All],[Manager ID]],Table2[[#All],[Department Head]])</f>
        <v>Finance</v>
      </c>
      <c r="AC3952" s="2">
        <f>_xlfn.XLOOKUP(Table1[[#This Row],[City]],L:L,O:O)</f>
        <v>0.23674293405114402</v>
      </c>
      <c r="AD3952" t="str" cm="1">
        <f t="array" ref="AD3952">_xlfn.IFS(Table1[[#This Row],[Performance Score]]&gt;=90,"Excellent",Table1[[#This Row],[Performance Score]]&gt;=75,"Good",Table1[[#This Row],[Performance Score]]&gt;=60,"Average",Table1[[#This Row],[Performance Score]]&lt;=60,"Need Improvement")</f>
        <v>Good</v>
      </c>
      <c r="AE3952" t="str">
        <f>IF(AND(Table1[[#This Row],[Attendance %]]&gt;=80,(Table1[[#This Row],[Performance Score]]&gt;=80)),"Eligible","Not Eligible")</f>
        <v>Eligible</v>
      </c>
      <c r="AF3952" t="str">
        <f>IF(Table1[[#This Row],[Performance Score]]&gt;=80,"High Performer","Low Performer")</f>
        <v>High Performer</v>
      </c>
      <c r="AG3952" t="str" cm="1">
        <f t="array" aca="1" ref="AG3952" ca="1">_xlfn.IFS(Table1[[#This Row],[Experience]]&lt;=3,"Junior",Table1[[#This Row],[Experience]]&lt;=7,"Mid Level",Table1[[#This Row],[Experience]]&gt;=7,"Senior")</f>
        <v>Senior</v>
      </c>
      <c r="AH3952" t="str">
        <f>IF(Table1[[#This Row],[Attendance %]]&gt;75,"OK","Below 75")</f>
        <v>OK</v>
      </c>
      <c r="AI3952" t="b">
        <f>ISBLANK(Table1[[#This Row],[Employee ID]])</f>
        <v>0</v>
      </c>
      <c r="AJ3952" t="b">
        <f>ISNUMBER(Table1[[#This Row],[Total Salary  ]])</f>
        <v>1</v>
      </c>
      <c r="AK3952" t="str">
        <f>IFERROR(_xlfn.XLOOKUP(Table1[[#This Row],[Manager ID]],MANAGERS!A:A,MANAGERS!B:B),"Not Found")</f>
        <v>Manager_17</v>
      </c>
    </row>
    <row r="3953" spans="1:37" x14ac:dyDescent="0.2">
      <c r="A3953" t="s">
        <v>4229</v>
      </c>
      <c r="B3953" t="s">
        <v>29</v>
      </c>
      <c r="C3953" t="s">
        <v>21</v>
      </c>
      <c r="D3953" t="s">
        <v>43</v>
      </c>
      <c r="E3953" t="s">
        <v>65</v>
      </c>
      <c r="F3953" s="1">
        <v>45762</v>
      </c>
      <c r="G3953" s="1">
        <v>40482</v>
      </c>
      <c r="H3953">
        <v>55750</v>
      </c>
      <c r="I3953">
        <v>6596</v>
      </c>
      <c r="J3953">
        <v>81</v>
      </c>
      <c r="K3953">
        <v>69</v>
      </c>
      <c r="L3953" t="s">
        <v>34</v>
      </c>
      <c r="M3953">
        <v>118</v>
      </c>
      <c r="N3953">
        <f>Table1[[#This Row],[Basic Salary]]+Table1[[#This Row],[Bonus]]</f>
        <v>62346</v>
      </c>
      <c r="O3953" s="2">
        <f>Table1[[#This Row],[Bonus]]/Table1[[#This Row],[Basic Salary]]</f>
        <v>0.11831390134529148</v>
      </c>
      <c r="P3953">
        <f ca="1">DATEDIF(Table1[[#This Row],[Date of Birth]],TODAY(),"Y")</f>
        <v>15</v>
      </c>
      <c r="Q3953">
        <f ca="1">DATEDIF(Table1[[#This Row],[Joining Date]],TODAY(),"Y")</f>
        <v>1</v>
      </c>
      <c r="R3953" t="str">
        <f ca="1">IF(YEAR(Table1[[#This Row],[Joining Date]])=YEAR(TODAY()),"Yes","No")</f>
        <v>No</v>
      </c>
      <c r="S3953" t="str">
        <f ca="1">IF(Table1[[#This Row],[Experience]]&gt;5,"Yes","No")</f>
        <v>No</v>
      </c>
      <c r="T3953" t="str">
        <f>TEXT(Table1[[#This Row],[Joining Date]],"mmmm")</f>
        <v>April</v>
      </c>
      <c r="U3953" t="str">
        <f>TEXT(Table1[[#This Row],[Joining Date]],"yyyy")</f>
        <v>2025</v>
      </c>
      <c r="V3953" s="5">
        <f ca="1">TODAY()-Table1[[#This Row],[Joining Date]]</f>
        <v>477</v>
      </c>
      <c r="W3953" t="str">
        <f>LEFT(Table1[[#This Row],[Employee Name]],FIND(" ",Table1[[#This Row],[Employee Name]])-1)</f>
        <v>Vikram</v>
      </c>
      <c r="X3953" t="str">
        <f>RIGHT(Table1[[#This Row],[Employee Name]],LEN(Table1[[#This Row],[Employee Name]])-FIND(" ",Table1[[#This Row],[Employee Name]]))</f>
        <v>Singh</v>
      </c>
      <c r="Y3953" t="str">
        <f>Table1[[#This Row],[Department]]&amp;"-"&amp;Table1[[#This Row],[Employee ID]]</f>
        <v>Operations-E04173</v>
      </c>
      <c r="Z3953" t="str">
        <f>LEFT(Table1[[#This Row],[Department]],3)</f>
        <v>Ope</v>
      </c>
      <c r="AA3953" t="str">
        <f>_xlfn.XLOOKUP(Table1[[#This Row],[Manager ID]],MANAGERS!A:A,MANAGERS!B:B)</f>
        <v>Manager_18</v>
      </c>
      <c r="AB3953" t="str" cm="1">
        <f t="array" ref="AB3953">_xlfn.XLOOKUP(Table1[[#This Row],[Manager ID]],Table2[[#All],[Manager ID]],Table2[[#All],[Department Head]])</f>
        <v>Support</v>
      </c>
      <c r="AC3953" s="2">
        <f>_xlfn.XLOOKUP(Table1[[#This Row],[City]],L:L,O:O)</f>
        <v>0.24030340748661314</v>
      </c>
      <c r="AD3953" t="str" cm="1">
        <f t="array" ref="AD3953">_xlfn.IFS(Table1[[#This Row],[Performance Score]]&gt;=90,"Excellent",Table1[[#This Row],[Performance Score]]&gt;=75,"Good",Table1[[#This Row],[Performance Score]]&gt;=60,"Average",Table1[[#This Row],[Performance Score]]&lt;=60,"Need Improvement")</f>
        <v>Average</v>
      </c>
      <c r="AE3953" t="str">
        <f>IF(AND(Table1[[#This Row],[Attendance %]]&gt;=80,(Table1[[#This Row],[Performance Score]]&gt;=80)),"Eligible","Not Eligible")</f>
        <v>Not Eligible</v>
      </c>
      <c r="AF3953" t="str">
        <f>IF(Table1[[#This Row],[Performance Score]]&gt;=80,"High Performer","Low Performer")</f>
        <v>Low Performer</v>
      </c>
      <c r="AG3953" t="str" cm="1">
        <f t="array" aca="1" ref="AG3953" ca="1">_xlfn.IFS(Table1[[#This Row],[Experience]]&lt;=3,"Junior",Table1[[#This Row],[Experience]]&lt;=7,"Mid Level",Table1[[#This Row],[Experience]]&gt;=7,"Senior")</f>
        <v>Junior</v>
      </c>
      <c r="AH3953" t="str">
        <f>IF(Table1[[#This Row],[Attendance %]]&gt;75,"OK","Below 75")</f>
        <v>OK</v>
      </c>
      <c r="AI3953" t="b">
        <f>ISBLANK(Table1[[#This Row],[Employee ID]])</f>
        <v>0</v>
      </c>
      <c r="AJ3953" t="b">
        <f>ISNUMBER(Table1[[#This Row],[Total Salary  ]])</f>
        <v>1</v>
      </c>
      <c r="AK3953" t="str">
        <f>IFERROR(_xlfn.XLOOKUP(Table1[[#This Row],[Manager ID]],MANAGERS!A:A,MANAGERS!B:B),"Not Found")</f>
        <v>Manager_18</v>
      </c>
    </row>
    <row r="3954" spans="1:37" x14ac:dyDescent="0.2">
      <c r="A3954" t="s">
        <v>4987</v>
      </c>
      <c r="B3954" t="s">
        <v>95</v>
      </c>
      <c r="C3954" t="s">
        <v>21</v>
      </c>
      <c r="D3954" t="s">
        <v>25</v>
      </c>
      <c r="E3954" t="s">
        <v>22</v>
      </c>
      <c r="F3954" s="1">
        <v>43900</v>
      </c>
      <c r="G3954" s="1">
        <v>34457</v>
      </c>
      <c r="H3954">
        <v>46867</v>
      </c>
      <c r="I3954">
        <v>15478</v>
      </c>
      <c r="J3954">
        <v>69</v>
      </c>
      <c r="K3954">
        <v>83</v>
      </c>
      <c r="L3954" t="s">
        <v>18</v>
      </c>
      <c r="M3954">
        <v>108</v>
      </c>
      <c r="N3954">
        <f>Table1[[#This Row],[Basic Salary]]+Table1[[#This Row],[Bonus]]</f>
        <v>62345</v>
      </c>
      <c r="O3954" s="2">
        <f>Table1[[#This Row],[Bonus]]/Table1[[#This Row],[Basic Salary]]</f>
        <v>0.33025369663089166</v>
      </c>
      <c r="P3954">
        <f ca="1">DATEDIF(Table1[[#This Row],[Date of Birth]],TODAY(),"Y")</f>
        <v>32</v>
      </c>
      <c r="Q3954">
        <f ca="1">DATEDIF(Table1[[#This Row],[Joining Date]],TODAY(),"Y")</f>
        <v>6</v>
      </c>
      <c r="R3954" t="str">
        <f ca="1">IF(YEAR(Table1[[#This Row],[Joining Date]])=YEAR(TODAY()),"Yes","No")</f>
        <v>No</v>
      </c>
      <c r="S3954" t="str">
        <f ca="1">IF(Table1[[#This Row],[Experience]]&gt;5,"Yes","No")</f>
        <v>Yes</v>
      </c>
      <c r="T3954" t="str">
        <f>TEXT(Table1[[#This Row],[Joining Date]],"mmmm")</f>
        <v>March</v>
      </c>
      <c r="U3954" t="str">
        <f>TEXT(Table1[[#This Row],[Joining Date]],"yyyy")</f>
        <v>2020</v>
      </c>
      <c r="V3954" s="5">
        <f ca="1">TODAY()-Table1[[#This Row],[Joining Date]]</f>
        <v>2339</v>
      </c>
      <c r="W3954" t="str">
        <f>LEFT(Table1[[#This Row],[Employee Name]],FIND(" ",Table1[[#This Row],[Employee Name]])-1)</f>
        <v>Ajay</v>
      </c>
      <c r="X3954" t="str">
        <f>RIGHT(Table1[[#This Row],[Employee Name]],LEN(Table1[[#This Row],[Employee Name]])-FIND(" ",Table1[[#This Row],[Employee Name]]))</f>
        <v>Singh</v>
      </c>
      <c r="Y3954" t="str">
        <f>Table1[[#This Row],[Department]]&amp;"-"&amp;Table1[[#This Row],[Employee ID]]</f>
        <v>Finance-E04931</v>
      </c>
      <c r="Z3954" t="str">
        <f>LEFT(Table1[[#This Row],[Department]],3)</f>
        <v>Fin</v>
      </c>
      <c r="AA3954" t="str">
        <f>_xlfn.XLOOKUP(Table1[[#This Row],[Manager ID]],MANAGERS!A:A,MANAGERS!B:B)</f>
        <v>Manager_8</v>
      </c>
      <c r="AB3954" t="str" cm="1">
        <f t="array" ref="AB3954">_xlfn.XLOOKUP(Table1[[#This Row],[Manager ID]],Table2[[#All],[Manager ID]],Table2[[#All],[Department Head]])</f>
        <v>Sales</v>
      </c>
      <c r="AC3954" s="2">
        <f>_xlfn.XLOOKUP(Table1[[#This Row],[City]],L:L,O:O)</f>
        <v>0.21356479274849693</v>
      </c>
      <c r="AD3954" t="str" cm="1">
        <f t="array" ref="AD3954">_xlfn.IFS(Table1[[#This Row],[Performance Score]]&gt;=90,"Excellent",Table1[[#This Row],[Performance Score]]&gt;=75,"Good",Table1[[#This Row],[Performance Score]]&gt;=60,"Average",Table1[[#This Row],[Performance Score]]&lt;=60,"Need Improvement")</f>
        <v>Good</v>
      </c>
      <c r="AE3954" t="str">
        <f>IF(AND(Table1[[#This Row],[Attendance %]]&gt;=80,(Table1[[#This Row],[Performance Score]]&gt;=80)),"Eligible","Not Eligible")</f>
        <v>Not Eligible</v>
      </c>
      <c r="AF3954" t="str">
        <f>IF(Table1[[#This Row],[Performance Score]]&gt;=80,"High Performer","Low Performer")</f>
        <v>High Performer</v>
      </c>
      <c r="AG3954" t="str" cm="1">
        <f t="array" aca="1" ref="AG3954" ca="1">_xlfn.IFS(Table1[[#This Row],[Experience]]&lt;=3,"Junior",Table1[[#This Row],[Experience]]&lt;=7,"Mid Level",Table1[[#This Row],[Experience]]&gt;=7,"Senior")</f>
        <v>Mid Level</v>
      </c>
      <c r="AH3954" t="str">
        <f>IF(Table1[[#This Row],[Attendance %]]&gt;75,"OK","Below 75")</f>
        <v>Below 75</v>
      </c>
      <c r="AI3954" t="b">
        <f>ISBLANK(Table1[[#This Row],[Employee ID]])</f>
        <v>0</v>
      </c>
      <c r="AJ3954" t="b">
        <f>ISNUMBER(Table1[[#This Row],[Total Salary  ]])</f>
        <v>1</v>
      </c>
      <c r="AK3954" t="str">
        <f>IFERROR(_xlfn.XLOOKUP(Table1[[#This Row],[Manager ID]],MANAGERS!A:A,MANAGERS!B:B),"Not Found")</f>
        <v>Manager_8</v>
      </c>
    </row>
    <row r="3955" spans="1:37" x14ac:dyDescent="0.2">
      <c r="A3955" t="s">
        <v>4472</v>
      </c>
      <c r="B3955" t="s">
        <v>14</v>
      </c>
      <c r="C3955" t="s">
        <v>15</v>
      </c>
      <c r="D3955" t="s">
        <v>43</v>
      </c>
      <c r="E3955" t="s">
        <v>22</v>
      </c>
      <c r="F3955" s="1">
        <v>43101</v>
      </c>
      <c r="G3955" s="1">
        <v>29484</v>
      </c>
      <c r="H3955">
        <v>50243</v>
      </c>
      <c r="I3955">
        <v>12098</v>
      </c>
      <c r="J3955">
        <v>78</v>
      </c>
      <c r="K3955">
        <v>85</v>
      </c>
      <c r="L3955" t="s">
        <v>34</v>
      </c>
      <c r="M3955">
        <v>101</v>
      </c>
      <c r="N3955">
        <f>Table1[[#This Row],[Basic Salary]]+Table1[[#This Row],[Bonus]]</f>
        <v>62341</v>
      </c>
      <c r="O3955" s="2">
        <f>Table1[[#This Row],[Bonus]]/Table1[[#This Row],[Basic Salary]]</f>
        <v>0.24078976175785682</v>
      </c>
      <c r="P3955">
        <f ca="1">DATEDIF(Table1[[#This Row],[Date of Birth]],TODAY(),"Y")</f>
        <v>45</v>
      </c>
      <c r="Q3955">
        <f ca="1">DATEDIF(Table1[[#This Row],[Joining Date]],TODAY(),"Y")</f>
        <v>8</v>
      </c>
      <c r="R3955" t="str">
        <f ca="1">IF(YEAR(Table1[[#This Row],[Joining Date]])=YEAR(TODAY()),"Yes","No")</f>
        <v>No</v>
      </c>
      <c r="S3955" t="str">
        <f ca="1">IF(Table1[[#This Row],[Experience]]&gt;5,"Yes","No")</f>
        <v>Yes</v>
      </c>
      <c r="T3955" t="str">
        <f>TEXT(Table1[[#This Row],[Joining Date]],"mmmm")</f>
        <v>January</v>
      </c>
      <c r="U3955" t="str">
        <f>TEXT(Table1[[#This Row],[Joining Date]],"yyyy")</f>
        <v>2018</v>
      </c>
      <c r="V3955" s="5">
        <f ca="1">TODAY()-Table1[[#This Row],[Joining Date]]</f>
        <v>3138</v>
      </c>
      <c r="W3955" t="str">
        <f>LEFT(Table1[[#This Row],[Employee Name]],FIND(" ",Table1[[#This Row],[Employee Name]])-1)</f>
        <v>Nisha</v>
      </c>
      <c r="X3955" t="str">
        <f>RIGHT(Table1[[#This Row],[Employee Name]],LEN(Table1[[#This Row],[Employee Name]])-FIND(" ",Table1[[#This Row],[Employee Name]]))</f>
        <v>Kapoor</v>
      </c>
      <c r="Y3955" t="str">
        <f>Table1[[#This Row],[Department]]&amp;"-"&amp;Table1[[#This Row],[Employee ID]]</f>
        <v>Operations-E04416</v>
      </c>
      <c r="Z3955" t="str">
        <f>LEFT(Table1[[#This Row],[Department]],3)</f>
        <v>Ope</v>
      </c>
      <c r="AA3955" t="str">
        <f>_xlfn.XLOOKUP(Table1[[#This Row],[Manager ID]],MANAGERS!A:A,MANAGERS!B:B)</f>
        <v>Manager_1</v>
      </c>
      <c r="AB3955" t="str" cm="1">
        <f t="array" ref="AB3955">_xlfn.XLOOKUP(Table1[[#This Row],[Manager ID]],Table2[[#All],[Manager ID]],Table2[[#All],[Department Head]])</f>
        <v>Support</v>
      </c>
      <c r="AC3955" s="2">
        <f>_xlfn.XLOOKUP(Table1[[#This Row],[City]],L:L,O:O)</f>
        <v>0.24030340748661314</v>
      </c>
      <c r="AD3955" t="str" cm="1">
        <f t="array" ref="AD3955">_xlfn.IFS(Table1[[#This Row],[Performance Score]]&gt;=90,"Excellent",Table1[[#This Row],[Performance Score]]&gt;=75,"Good",Table1[[#This Row],[Performance Score]]&gt;=60,"Average",Table1[[#This Row],[Performance Score]]&lt;=60,"Need Improvement")</f>
        <v>Good</v>
      </c>
      <c r="AE3955" t="str">
        <f>IF(AND(Table1[[#This Row],[Attendance %]]&gt;=80,(Table1[[#This Row],[Performance Score]]&gt;=80)),"Eligible","Not Eligible")</f>
        <v>Not Eligible</v>
      </c>
      <c r="AF3955" t="str">
        <f>IF(Table1[[#This Row],[Performance Score]]&gt;=80,"High Performer","Low Performer")</f>
        <v>High Performer</v>
      </c>
      <c r="AG3955" t="str" cm="1">
        <f t="array" aca="1" ref="AG3955" ca="1">_xlfn.IFS(Table1[[#This Row],[Experience]]&lt;=3,"Junior",Table1[[#This Row],[Experience]]&lt;=7,"Mid Level",Table1[[#This Row],[Experience]]&gt;=7,"Senior")</f>
        <v>Senior</v>
      </c>
      <c r="AH3955" t="str">
        <f>IF(Table1[[#This Row],[Attendance %]]&gt;75,"OK","Below 75")</f>
        <v>OK</v>
      </c>
      <c r="AI3955" t="b">
        <f>ISBLANK(Table1[[#This Row],[Employee ID]])</f>
        <v>0</v>
      </c>
      <c r="AJ3955" t="b">
        <f>ISNUMBER(Table1[[#This Row],[Total Salary  ]])</f>
        <v>1</v>
      </c>
      <c r="AK3955" t="str">
        <f>IFERROR(_xlfn.XLOOKUP(Table1[[#This Row],[Manager ID]],MANAGERS!A:A,MANAGERS!B:B),"Not Found")</f>
        <v>Manager_1</v>
      </c>
    </row>
    <row r="3956" spans="1:37" x14ac:dyDescent="0.2">
      <c r="A3956" t="s">
        <v>2366</v>
      </c>
      <c r="B3956" t="s">
        <v>69</v>
      </c>
      <c r="C3956" t="s">
        <v>21</v>
      </c>
      <c r="D3956" t="s">
        <v>43</v>
      </c>
      <c r="E3956" t="s">
        <v>65</v>
      </c>
      <c r="F3956" s="1">
        <v>42910</v>
      </c>
      <c r="G3956" s="1">
        <v>35343</v>
      </c>
      <c r="H3956">
        <v>36721</v>
      </c>
      <c r="I3956">
        <v>25578</v>
      </c>
      <c r="J3956">
        <v>80</v>
      </c>
      <c r="K3956">
        <v>87</v>
      </c>
      <c r="L3956" t="s">
        <v>23</v>
      </c>
      <c r="M3956">
        <v>118</v>
      </c>
      <c r="N3956">
        <f>Table1[[#This Row],[Basic Salary]]+Table1[[#This Row],[Bonus]]</f>
        <v>62299</v>
      </c>
      <c r="O3956" s="2">
        <f>Table1[[#This Row],[Bonus]]/Table1[[#This Row],[Basic Salary]]</f>
        <v>0.69654965823370818</v>
      </c>
      <c r="P3956">
        <f ca="1">DATEDIF(Table1[[#This Row],[Date of Birth]],TODAY(),"Y")</f>
        <v>29</v>
      </c>
      <c r="Q3956">
        <f ca="1">DATEDIF(Table1[[#This Row],[Joining Date]],TODAY(),"Y")</f>
        <v>9</v>
      </c>
      <c r="R3956" t="str">
        <f ca="1">IF(YEAR(Table1[[#This Row],[Joining Date]])=YEAR(TODAY()),"Yes","No")</f>
        <v>No</v>
      </c>
      <c r="S3956" t="str">
        <f ca="1">IF(Table1[[#This Row],[Experience]]&gt;5,"Yes","No")</f>
        <v>Yes</v>
      </c>
      <c r="T3956" t="str">
        <f>TEXT(Table1[[#This Row],[Joining Date]],"mmmm")</f>
        <v>June</v>
      </c>
      <c r="U3956" t="str">
        <f>TEXT(Table1[[#This Row],[Joining Date]],"yyyy")</f>
        <v>2017</v>
      </c>
      <c r="V3956" s="5">
        <f ca="1">TODAY()-Table1[[#This Row],[Joining Date]]</f>
        <v>3329</v>
      </c>
      <c r="W3956" t="str">
        <f>LEFT(Table1[[#This Row],[Employee Name]],FIND(" ",Table1[[#This Row],[Employee Name]])-1)</f>
        <v>Neha</v>
      </c>
      <c r="X3956" t="str">
        <f>RIGHT(Table1[[#This Row],[Employee Name]],LEN(Table1[[#This Row],[Employee Name]])-FIND(" ",Table1[[#This Row],[Employee Name]]))</f>
        <v>Kulkarni</v>
      </c>
      <c r="Y3956" t="str">
        <f>Table1[[#This Row],[Department]]&amp;"-"&amp;Table1[[#This Row],[Employee ID]]</f>
        <v>Operations-E02310</v>
      </c>
      <c r="Z3956" t="str">
        <f>LEFT(Table1[[#This Row],[Department]],3)</f>
        <v>Ope</v>
      </c>
      <c r="AA3956" t="str">
        <f>_xlfn.XLOOKUP(Table1[[#This Row],[Manager ID]],MANAGERS!A:A,MANAGERS!B:B)</f>
        <v>Manager_18</v>
      </c>
      <c r="AB3956" t="str" cm="1">
        <f t="array" ref="AB3956">_xlfn.XLOOKUP(Table1[[#This Row],[Manager ID]],Table2[[#All],[Manager ID]],Table2[[#All],[Department Head]])</f>
        <v>Support</v>
      </c>
      <c r="AC3956" s="2">
        <f>_xlfn.XLOOKUP(Table1[[#This Row],[City]],L:L,O:O)</f>
        <v>0.23486488519629886</v>
      </c>
      <c r="AD3956" t="str" cm="1">
        <f t="array" ref="AD3956">_xlfn.IFS(Table1[[#This Row],[Performance Score]]&gt;=90,"Excellent",Table1[[#This Row],[Performance Score]]&gt;=75,"Good",Table1[[#This Row],[Performance Score]]&gt;=60,"Average",Table1[[#This Row],[Performance Score]]&lt;=60,"Need Improvement")</f>
        <v>Good</v>
      </c>
      <c r="AE3956" t="str">
        <f>IF(AND(Table1[[#This Row],[Attendance %]]&gt;=80,(Table1[[#This Row],[Performance Score]]&gt;=80)),"Eligible","Not Eligible")</f>
        <v>Eligible</v>
      </c>
      <c r="AF3956" t="str">
        <f>IF(Table1[[#This Row],[Performance Score]]&gt;=80,"High Performer","Low Performer")</f>
        <v>High Performer</v>
      </c>
      <c r="AG3956" t="str" cm="1">
        <f t="array" aca="1" ref="AG3956" ca="1">_xlfn.IFS(Table1[[#This Row],[Experience]]&lt;=3,"Junior",Table1[[#This Row],[Experience]]&lt;=7,"Mid Level",Table1[[#This Row],[Experience]]&gt;=7,"Senior")</f>
        <v>Senior</v>
      </c>
      <c r="AH3956" t="str">
        <f>IF(Table1[[#This Row],[Attendance %]]&gt;75,"OK","Below 75")</f>
        <v>OK</v>
      </c>
      <c r="AI3956" t="b">
        <f>ISBLANK(Table1[[#This Row],[Employee ID]])</f>
        <v>0</v>
      </c>
      <c r="AJ3956" t="b">
        <f>ISNUMBER(Table1[[#This Row],[Total Salary  ]])</f>
        <v>1</v>
      </c>
      <c r="AK3956" t="str">
        <f>IFERROR(_xlfn.XLOOKUP(Table1[[#This Row],[Manager ID]],MANAGERS!A:A,MANAGERS!B:B),"Not Found")</f>
        <v>Manager_18</v>
      </c>
    </row>
    <row r="3957" spans="1:37" x14ac:dyDescent="0.2">
      <c r="A3957" t="s">
        <v>1064</v>
      </c>
      <c r="B3957" t="s">
        <v>93</v>
      </c>
      <c r="C3957" t="s">
        <v>15</v>
      </c>
      <c r="D3957" t="s">
        <v>81</v>
      </c>
      <c r="E3957" t="s">
        <v>26</v>
      </c>
      <c r="F3957" s="1">
        <v>42740</v>
      </c>
      <c r="G3957" s="1">
        <v>30080</v>
      </c>
      <c r="H3957">
        <v>40380</v>
      </c>
      <c r="I3957">
        <v>21889</v>
      </c>
      <c r="J3957">
        <v>81</v>
      </c>
      <c r="K3957">
        <v>77</v>
      </c>
      <c r="L3957" t="s">
        <v>27</v>
      </c>
      <c r="M3957">
        <v>105</v>
      </c>
      <c r="N3957">
        <f>Table1[[#This Row],[Basic Salary]]+Table1[[#This Row],[Bonus]]</f>
        <v>62269</v>
      </c>
      <c r="O3957" s="2">
        <f>Table1[[#This Row],[Bonus]]/Table1[[#This Row],[Basic Salary]]</f>
        <v>0.54207528479445266</v>
      </c>
      <c r="P3957">
        <f ca="1">DATEDIF(Table1[[#This Row],[Date of Birth]],TODAY(),"Y")</f>
        <v>44</v>
      </c>
      <c r="Q3957">
        <f ca="1">DATEDIF(Table1[[#This Row],[Joining Date]],TODAY(),"Y")</f>
        <v>9</v>
      </c>
      <c r="R3957" t="str">
        <f ca="1">IF(YEAR(Table1[[#This Row],[Joining Date]])=YEAR(TODAY()),"Yes","No")</f>
        <v>No</v>
      </c>
      <c r="S3957" t="str">
        <f ca="1">IF(Table1[[#This Row],[Experience]]&gt;5,"Yes","No")</f>
        <v>Yes</v>
      </c>
      <c r="T3957" t="str">
        <f>TEXT(Table1[[#This Row],[Joining Date]],"mmmm")</f>
        <v>January</v>
      </c>
      <c r="U3957" t="str">
        <f>TEXT(Table1[[#This Row],[Joining Date]],"yyyy")</f>
        <v>2017</v>
      </c>
      <c r="V3957" s="5">
        <f ca="1">TODAY()-Table1[[#This Row],[Joining Date]]</f>
        <v>3499</v>
      </c>
      <c r="W3957" t="str">
        <f>LEFT(Table1[[#This Row],[Employee Name]],FIND(" ",Table1[[#This Row],[Employee Name]])-1)</f>
        <v>Priya</v>
      </c>
      <c r="X3957" t="str">
        <f>RIGHT(Table1[[#This Row],[Employee Name]],LEN(Table1[[#This Row],[Employee Name]])-FIND(" ",Table1[[#This Row],[Employee Name]]))</f>
        <v>Reddy</v>
      </c>
      <c r="Y3957" t="str">
        <f>Table1[[#This Row],[Department]]&amp;"-"&amp;Table1[[#This Row],[Employee ID]]</f>
        <v>Sales-E01008</v>
      </c>
      <c r="Z3957" t="str">
        <f>LEFT(Table1[[#This Row],[Department]],3)</f>
        <v>Sal</v>
      </c>
      <c r="AA3957" t="str">
        <f>_xlfn.XLOOKUP(Table1[[#This Row],[Manager ID]],MANAGERS!A:A,MANAGERS!B:B)</f>
        <v>Manager_5</v>
      </c>
      <c r="AB3957" t="str" cm="1">
        <f t="array" ref="AB3957">_xlfn.XLOOKUP(Table1[[#This Row],[Manager ID]],Table2[[#All],[Manager ID]],Table2[[#All],[Department Head]])</f>
        <v>Sales</v>
      </c>
      <c r="AC3957" s="2">
        <f>_xlfn.XLOOKUP(Table1[[#This Row],[City]],L:L,O:O)</f>
        <v>0.23674293405114402</v>
      </c>
      <c r="AD3957" t="str" cm="1">
        <f t="array" ref="AD3957">_xlfn.IFS(Table1[[#This Row],[Performance Score]]&gt;=90,"Excellent",Table1[[#This Row],[Performance Score]]&gt;=75,"Good",Table1[[#This Row],[Performance Score]]&gt;=60,"Average",Table1[[#This Row],[Performance Score]]&lt;=60,"Need Improvement")</f>
        <v>Good</v>
      </c>
      <c r="AE3957" t="str">
        <f>IF(AND(Table1[[#This Row],[Attendance %]]&gt;=80,(Table1[[#This Row],[Performance Score]]&gt;=80)),"Eligible","Not Eligible")</f>
        <v>Not Eligible</v>
      </c>
      <c r="AF3957" t="str">
        <f>IF(Table1[[#This Row],[Performance Score]]&gt;=80,"High Performer","Low Performer")</f>
        <v>Low Performer</v>
      </c>
      <c r="AG3957" t="str" cm="1">
        <f t="array" aca="1" ref="AG3957" ca="1">_xlfn.IFS(Table1[[#This Row],[Experience]]&lt;=3,"Junior",Table1[[#This Row],[Experience]]&lt;=7,"Mid Level",Table1[[#This Row],[Experience]]&gt;=7,"Senior")</f>
        <v>Senior</v>
      </c>
      <c r="AH3957" t="str">
        <f>IF(Table1[[#This Row],[Attendance %]]&gt;75,"OK","Below 75")</f>
        <v>OK</v>
      </c>
      <c r="AI3957" t="b">
        <f>ISBLANK(Table1[[#This Row],[Employee ID]])</f>
        <v>0</v>
      </c>
      <c r="AJ3957" t="b">
        <f>ISNUMBER(Table1[[#This Row],[Total Salary  ]])</f>
        <v>1</v>
      </c>
      <c r="AK3957" t="str">
        <f>IFERROR(_xlfn.XLOOKUP(Table1[[#This Row],[Manager ID]],MANAGERS!A:A,MANAGERS!B:B),"Not Found")</f>
        <v>Manager_5</v>
      </c>
    </row>
    <row r="3958" spans="1:37" x14ac:dyDescent="0.2">
      <c r="A3958" t="s">
        <v>70</v>
      </c>
      <c r="B3958" t="s">
        <v>71</v>
      </c>
      <c r="C3958" t="s">
        <v>15</v>
      </c>
      <c r="D3958" t="s">
        <v>25</v>
      </c>
      <c r="E3958" t="s">
        <v>65</v>
      </c>
      <c r="F3958" s="1">
        <v>44201</v>
      </c>
      <c r="G3958" s="1">
        <v>36571</v>
      </c>
      <c r="H3958">
        <v>43373</v>
      </c>
      <c r="I3958">
        <v>18824</v>
      </c>
      <c r="J3958">
        <v>71</v>
      </c>
      <c r="K3958">
        <v>57</v>
      </c>
      <c r="L3958" t="s">
        <v>27</v>
      </c>
      <c r="M3958">
        <v>108</v>
      </c>
      <c r="N3958">
        <f>Table1[[#This Row],[Basic Salary]]+Table1[[#This Row],[Bonus]]</f>
        <v>62197</v>
      </c>
      <c r="O3958" s="2">
        <f>Table1[[#This Row],[Bonus]]/Table1[[#This Row],[Basic Salary]]</f>
        <v>0.43400272058653999</v>
      </c>
      <c r="P3958">
        <f ca="1">DATEDIF(Table1[[#This Row],[Date of Birth]],TODAY(),"Y")</f>
        <v>26</v>
      </c>
      <c r="Q3958">
        <f ca="1">DATEDIF(Table1[[#This Row],[Joining Date]],TODAY(),"Y")</f>
        <v>5</v>
      </c>
      <c r="R3958" t="str">
        <f ca="1">IF(YEAR(Table1[[#This Row],[Joining Date]])=YEAR(TODAY()),"Yes","No")</f>
        <v>No</v>
      </c>
      <c r="S3958" t="str">
        <f ca="1">IF(Table1[[#This Row],[Experience]]&gt;5,"Yes","No")</f>
        <v>No</v>
      </c>
      <c r="T3958" t="str">
        <f>TEXT(Table1[[#This Row],[Joining Date]],"mmmm")</f>
        <v>January</v>
      </c>
      <c r="U3958" t="str">
        <f>TEXT(Table1[[#This Row],[Joining Date]],"yyyy")</f>
        <v>2021</v>
      </c>
      <c r="V3958" s="5">
        <f ca="1">TODAY()-Table1[[#This Row],[Joining Date]]</f>
        <v>2038</v>
      </c>
      <c r="W3958" t="str">
        <f>LEFT(Table1[[#This Row],[Employee Name]],FIND(" ",Table1[[#This Row],[Employee Name]])-1)</f>
        <v>Sneha</v>
      </c>
      <c r="X3958" t="str">
        <f>RIGHT(Table1[[#This Row],[Employee Name]],LEN(Table1[[#This Row],[Employee Name]])-FIND(" ",Table1[[#This Row],[Employee Name]]))</f>
        <v>Iyer</v>
      </c>
      <c r="Y3958" t="str">
        <f>Table1[[#This Row],[Department]]&amp;"-"&amp;Table1[[#This Row],[Employee ID]]</f>
        <v>Finance-E00024</v>
      </c>
      <c r="Z3958" t="str">
        <f>LEFT(Table1[[#This Row],[Department]],3)</f>
        <v>Fin</v>
      </c>
      <c r="AA3958" t="str">
        <f>_xlfn.XLOOKUP(Table1[[#This Row],[Manager ID]],MANAGERS!A:A,MANAGERS!B:B)</f>
        <v>Manager_8</v>
      </c>
      <c r="AB3958" t="str" cm="1">
        <f t="array" ref="AB3958">_xlfn.XLOOKUP(Table1[[#This Row],[Manager ID]],Table2[[#All],[Manager ID]],Table2[[#All],[Department Head]])</f>
        <v>Sales</v>
      </c>
      <c r="AC3958" s="2">
        <f>_xlfn.XLOOKUP(Table1[[#This Row],[City]],L:L,O:O)</f>
        <v>0.23674293405114402</v>
      </c>
      <c r="AD3958" t="str" cm="1">
        <f t="array" ref="AD3958">_xlfn.IFS(Table1[[#This Row],[Performance Score]]&gt;=90,"Excellent",Table1[[#This Row],[Performance Score]]&gt;=75,"Good",Table1[[#This Row],[Performance Score]]&gt;=60,"Average",Table1[[#This Row],[Performance Score]]&lt;=60,"Need Improvement")</f>
        <v>Need Improvement</v>
      </c>
      <c r="AE3958" t="str">
        <f>IF(AND(Table1[[#This Row],[Attendance %]]&gt;=80,(Table1[[#This Row],[Performance Score]]&gt;=80)),"Eligible","Not Eligible")</f>
        <v>Not Eligible</v>
      </c>
      <c r="AF3958" t="str">
        <f>IF(Table1[[#This Row],[Performance Score]]&gt;=80,"High Performer","Low Performer")</f>
        <v>Low Performer</v>
      </c>
      <c r="AG3958" t="str" cm="1">
        <f t="array" aca="1" ref="AG3958" ca="1">_xlfn.IFS(Table1[[#This Row],[Experience]]&lt;=3,"Junior",Table1[[#This Row],[Experience]]&lt;=7,"Mid Level",Table1[[#This Row],[Experience]]&gt;=7,"Senior")</f>
        <v>Mid Level</v>
      </c>
      <c r="AH3958" t="str">
        <f>IF(Table1[[#This Row],[Attendance %]]&gt;75,"OK","Below 75")</f>
        <v>Below 75</v>
      </c>
      <c r="AI3958" t="b">
        <f>ISBLANK(Table1[[#This Row],[Employee ID]])</f>
        <v>0</v>
      </c>
      <c r="AJ3958" t="b">
        <f>ISNUMBER(Table1[[#This Row],[Total Salary  ]])</f>
        <v>1</v>
      </c>
      <c r="AK3958" t="str">
        <f>IFERROR(_xlfn.XLOOKUP(Table1[[#This Row],[Manager ID]],MANAGERS!A:A,MANAGERS!B:B),"Not Found")</f>
        <v>Manager_8</v>
      </c>
    </row>
    <row r="3959" spans="1:37" x14ac:dyDescent="0.2">
      <c r="A3959" t="s">
        <v>4933</v>
      </c>
      <c r="B3959" t="s">
        <v>77</v>
      </c>
      <c r="C3959" t="s">
        <v>15</v>
      </c>
      <c r="D3959" t="s">
        <v>16</v>
      </c>
      <c r="E3959" t="s">
        <v>17</v>
      </c>
      <c r="F3959" s="1">
        <v>43831</v>
      </c>
      <c r="G3959" s="1">
        <v>38627</v>
      </c>
      <c r="H3959">
        <v>54847</v>
      </c>
      <c r="I3959">
        <v>7334</v>
      </c>
      <c r="J3959">
        <v>73</v>
      </c>
      <c r="K3959">
        <v>81</v>
      </c>
      <c r="L3959" t="s">
        <v>31</v>
      </c>
      <c r="M3959">
        <v>116</v>
      </c>
      <c r="N3959">
        <f>Table1[[#This Row],[Basic Salary]]+Table1[[#This Row],[Bonus]]</f>
        <v>62181</v>
      </c>
      <c r="O3959" s="2">
        <f>Table1[[#This Row],[Bonus]]/Table1[[#This Row],[Basic Salary]]</f>
        <v>0.13371743212937809</v>
      </c>
      <c r="P3959">
        <f ca="1">DATEDIF(Table1[[#This Row],[Date of Birth]],TODAY(),"Y")</f>
        <v>20</v>
      </c>
      <c r="Q3959">
        <f ca="1">DATEDIF(Table1[[#This Row],[Joining Date]],TODAY(),"Y")</f>
        <v>6</v>
      </c>
      <c r="R3959" t="str">
        <f ca="1">IF(YEAR(Table1[[#This Row],[Joining Date]])=YEAR(TODAY()),"Yes","No")</f>
        <v>No</v>
      </c>
      <c r="S3959" t="str">
        <f ca="1">IF(Table1[[#This Row],[Experience]]&gt;5,"Yes","No")</f>
        <v>Yes</v>
      </c>
      <c r="T3959" t="str">
        <f>TEXT(Table1[[#This Row],[Joining Date]],"mmmm")</f>
        <v>January</v>
      </c>
      <c r="U3959" t="str">
        <f>TEXT(Table1[[#This Row],[Joining Date]],"yyyy")</f>
        <v>2020</v>
      </c>
      <c r="V3959" s="5">
        <f ca="1">TODAY()-Table1[[#This Row],[Joining Date]]</f>
        <v>2408</v>
      </c>
      <c r="W3959" t="str">
        <f>LEFT(Table1[[#This Row],[Employee Name]],FIND(" ",Table1[[#This Row],[Employee Name]])-1)</f>
        <v>Rohan</v>
      </c>
      <c r="X3959" t="str">
        <f>RIGHT(Table1[[#This Row],[Employee Name]],LEN(Table1[[#This Row],[Employee Name]])-FIND(" ",Table1[[#This Row],[Employee Name]]))</f>
        <v>Gupta</v>
      </c>
      <c r="Y3959" t="str">
        <f>Table1[[#This Row],[Department]]&amp;"-"&amp;Table1[[#This Row],[Employee ID]]</f>
        <v>HR-E04877</v>
      </c>
      <c r="Z3959" t="str">
        <f>LEFT(Table1[[#This Row],[Department]],3)</f>
        <v>HR</v>
      </c>
      <c r="AA3959" t="str">
        <f>_xlfn.XLOOKUP(Table1[[#This Row],[Manager ID]],MANAGERS!A:A,MANAGERS!B:B)</f>
        <v>Manager_16</v>
      </c>
      <c r="AB3959" t="str" cm="1">
        <f t="array" ref="AB3959">_xlfn.XLOOKUP(Table1[[#This Row],[Manager ID]],Table2[[#All],[Manager ID]],Table2[[#All],[Department Head]])</f>
        <v>Sales</v>
      </c>
      <c r="AC3959" s="2">
        <f>_xlfn.XLOOKUP(Table1[[#This Row],[City]],L:L,O:O)</f>
        <v>0.241864189087755</v>
      </c>
      <c r="AD3959" t="str" cm="1">
        <f t="array" ref="AD3959">_xlfn.IFS(Table1[[#This Row],[Performance Score]]&gt;=90,"Excellent",Table1[[#This Row],[Performance Score]]&gt;=75,"Good",Table1[[#This Row],[Performance Score]]&gt;=60,"Average",Table1[[#This Row],[Performance Score]]&lt;=60,"Need Improvement")</f>
        <v>Good</v>
      </c>
      <c r="AE3959" t="str">
        <f>IF(AND(Table1[[#This Row],[Attendance %]]&gt;=80,(Table1[[#This Row],[Performance Score]]&gt;=80)),"Eligible","Not Eligible")</f>
        <v>Not Eligible</v>
      </c>
      <c r="AF3959" t="str">
        <f>IF(Table1[[#This Row],[Performance Score]]&gt;=80,"High Performer","Low Performer")</f>
        <v>High Performer</v>
      </c>
      <c r="AG3959" t="str" cm="1">
        <f t="array" aca="1" ref="AG3959" ca="1">_xlfn.IFS(Table1[[#This Row],[Experience]]&lt;=3,"Junior",Table1[[#This Row],[Experience]]&lt;=7,"Mid Level",Table1[[#This Row],[Experience]]&gt;=7,"Senior")</f>
        <v>Mid Level</v>
      </c>
      <c r="AH3959" t="str">
        <f>IF(Table1[[#This Row],[Attendance %]]&gt;75,"OK","Below 75")</f>
        <v>Below 75</v>
      </c>
      <c r="AI3959" t="b">
        <f>ISBLANK(Table1[[#This Row],[Employee ID]])</f>
        <v>0</v>
      </c>
      <c r="AJ3959" t="b">
        <f>ISNUMBER(Table1[[#This Row],[Total Salary  ]])</f>
        <v>1</v>
      </c>
      <c r="AK3959" t="str">
        <f>IFERROR(_xlfn.XLOOKUP(Table1[[#This Row],[Manager ID]],MANAGERS!A:A,MANAGERS!B:B),"Not Found")</f>
        <v>Manager_16</v>
      </c>
    </row>
    <row r="3960" spans="1:37" x14ac:dyDescent="0.2">
      <c r="A3960" t="s">
        <v>1139</v>
      </c>
      <c r="B3960" t="s">
        <v>129</v>
      </c>
      <c r="C3960" t="s">
        <v>15</v>
      </c>
      <c r="D3960" t="s">
        <v>46</v>
      </c>
      <c r="E3960" t="s">
        <v>17</v>
      </c>
      <c r="F3960" s="1">
        <v>42605</v>
      </c>
      <c r="G3960" s="1">
        <v>34468</v>
      </c>
      <c r="H3960">
        <v>44369</v>
      </c>
      <c r="I3960">
        <v>17799</v>
      </c>
      <c r="J3960">
        <v>88</v>
      </c>
      <c r="K3960">
        <v>86</v>
      </c>
      <c r="L3960" t="s">
        <v>34</v>
      </c>
      <c r="M3960">
        <v>116</v>
      </c>
      <c r="N3960">
        <f>Table1[[#This Row],[Basic Salary]]+Table1[[#This Row],[Bonus]]</f>
        <v>62168</v>
      </c>
      <c r="O3960" s="2">
        <f>Table1[[#This Row],[Bonus]]/Table1[[#This Row],[Basic Salary]]</f>
        <v>0.40115846649687847</v>
      </c>
      <c r="P3960">
        <f ca="1">DATEDIF(Table1[[#This Row],[Date of Birth]],TODAY(),"Y")</f>
        <v>32</v>
      </c>
      <c r="Q3960">
        <f ca="1">DATEDIF(Table1[[#This Row],[Joining Date]],TODAY(),"Y")</f>
        <v>9</v>
      </c>
      <c r="R3960" t="str">
        <f ca="1">IF(YEAR(Table1[[#This Row],[Joining Date]])=YEAR(TODAY()),"Yes","No")</f>
        <v>No</v>
      </c>
      <c r="S3960" t="str">
        <f ca="1">IF(Table1[[#This Row],[Experience]]&gt;5,"Yes","No")</f>
        <v>Yes</v>
      </c>
      <c r="T3960" t="str">
        <f>TEXT(Table1[[#This Row],[Joining Date]],"mmmm")</f>
        <v>August</v>
      </c>
      <c r="U3960" t="str">
        <f>TEXT(Table1[[#This Row],[Joining Date]],"yyyy")</f>
        <v>2016</v>
      </c>
      <c r="V3960" s="5">
        <f ca="1">TODAY()-Table1[[#This Row],[Joining Date]]</f>
        <v>3634</v>
      </c>
      <c r="W3960" t="str">
        <f>LEFT(Table1[[#This Row],[Employee Name]],FIND(" ",Table1[[#This Row],[Employee Name]])-1)</f>
        <v>Aarav</v>
      </c>
      <c r="X3960" t="str">
        <f>RIGHT(Table1[[#This Row],[Employee Name]],LEN(Table1[[#This Row],[Employee Name]])-FIND(" ",Table1[[#This Row],[Employee Name]]))</f>
        <v>Sharma</v>
      </c>
      <c r="Y3960" t="str">
        <f>Table1[[#This Row],[Department]]&amp;"-"&amp;Table1[[#This Row],[Employee ID]]</f>
        <v>Support-E01083</v>
      </c>
      <c r="Z3960" t="str">
        <f>LEFT(Table1[[#This Row],[Department]],3)</f>
        <v>Sup</v>
      </c>
      <c r="AA3960" t="str">
        <f>_xlfn.XLOOKUP(Table1[[#This Row],[Manager ID]],MANAGERS!A:A,MANAGERS!B:B)</f>
        <v>Manager_16</v>
      </c>
      <c r="AB3960" t="str" cm="1">
        <f t="array" ref="AB3960">_xlfn.XLOOKUP(Table1[[#This Row],[Manager ID]],Table2[[#All],[Manager ID]],Table2[[#All],[Department Head]])</f>
        <v>Sales</v>
      </c>
      <c r="AC3960" s="2">
        <f>_xlfn.XLOOKUP(Table1[[#This Row],[City]],L:L,O:O)</f>
        <v>0.24030340748661314</v>
      </c>
      <c r="AD3960" t="str" cm="1">
        <f t="array" ref="AD3960">_xlfn.IFS(Table1[[#This Row],[Performance Score]]&gt;=90,"Excellent",Table1[[#This Row],[Performance Score]]&gt;=75,"Good",Table1[[#This Row],[Performance Score]]&gt;=60,"Average",Table1[[#This Row],[Performance Score]]&lt;=60,"Need Improvement")</f>
        <v>Good</v>
      </c>
      <c r="AE3960" t="str">
        <f>IF(AND(Table1[[#This Row],[Attendance %]]&gt;=80,(Table1[[#This Row],[Performance Score]]&gt;=80)),"Eligible","Not Eligible")</f>
        <v>Eligible</v>
      </c>
      <c r="AF3960" t="str">
        <f>IF(Table1[[#This Row],[Performance Score]]&gt;=80,"High Performer","Low Performer")</f>
        <v>High Performer</v>
      </c>
      <c r="AG3960" t="str" cm="1">
        <f t="array" aca="1" ref="AG3960" ca="1">_xlfn.IFS(Table1[[#This Row],[Experience]]&lt;=3,"Junior",Table1[[#This Row],[Experience]]&lt;=7,"Mid Level",Table1[[#This Row],[Experience]]&gt;=7,"Senior")</f>
        <v>Senior</v>
      </c>
      <c r="AH3960" t="str">
        <f>IF(Table1[[#This Row],[Attendance %]]&gt;75,"OK","Below 75")</f>
        <v>OK</v>
      </c>
      <c r="AI3960" t="b">
        <f>ISBLANK(Table1[[#This Row],[Employee ID]])</f>
        <v>0</v>
      </c>
      <c r="AJ3960" t="b">
        <f>ISNUMBER(Table1[[#This Row],[Total Salary  ]])</f>
        <v>1</v>
      </c>
      <c r="AK3960" t="str">
        <f>IFERROR(_xlfn.XLOOKUP(Table1[[#This Row],[Manager ID]],MANAGERS!A:A,MANAGERS!B:B),"Not Found")</f>
        <v>Manager_16</v>
      </c>
    </row>
    <row r="3961" spans="1:37" x14ac:dyDescent="0.2">
      <c r="A3961" t="s">
        <v>2703</v>
      </c>
      <c r="B3961" t="s">
        <v>71</v>
      </c>
      <c r="C3961" t="s">
        <v>15</v>
      </c>
      <c r="D3961" t="s">
        <v>46</v>
      </c>
      <c r="E3961" t="s">
        <v>51</v>
      </c>
      <c r="F3961" s="1">
        <v>42248</v>
      </c>
      <c r="G3961" s="1">
        <v>38624</v>
      </c>
      <c r="H3961">
        <v>43442</v>
      </c>
      <c r="I3961">
        <v>18670</v>
      </c>
      <c r="J3961">
        <v>65</v>
      </c>
      <c r="K3961">
        <v>64</v>
      </c>
      <c r="L3961" t="s">
        <v>27</v>
      </c>
      <c r="M3961">
        <v>105</v>
      </c>
      <c r="N3961">
        <f>Table1[[#This Row],[Basic Salary]]+Table1[[#This Row],[Bonus]]</f>
        <v>62112</v>
      </c>
      <c r="O3961" s="2">
        <f>Table1[[#This Row],[Bonus]]/Table1[[#This Row],[Basic Salary]]</f>
        <v>0.42976842686800792</v>
      </c>
      <c r="P3961">
        <f ca="1">DATEDIF(Table1[[#This Row],[Date of Birth]],TODAY(),"Y")</f>
        <v>20</v>
      </c>
      <c r="Q3961">
        <f ca="1">DATEDIF(Table1[[#This Row],[Joining Date]],TODAY(),"Y")</f>
        <v>10</v>
      </c>
      <c r="R3961" t="str">
        <f ca="1">IF(YEAR(Table1[[#This Row],[Joining Date]])=YEAR(TODAY()),"Yes","No")</f>
        <v>No</v>
      </c>
      <c r="S3961" t="str">
        <f ca="1">IF(Table1[[#This Row],[Experience]]&gt;5,"Yes","No")</f>
        <v>Yes</v>
      </c>
      <c r="T3961" t="str">
        <f>TEXT(Table1[[#This Row],[Joining Date]],"mmmm")</f>
        <v>September</v>
      </c>
      <c r="U3961" t="str">
        <f>TEXT(Table1[[#This Row],[Joining Date]],"yyyy")</f>
        <v>2015</v>
      </c>
      <c r="V3961" s="5">
        <f ca="1">TODAY()-Table1[[#This Row],[Joining Date]]</f>
        <v>3991</v>
      </c>
      <c r="W3961" t="str">
        <f>LEFT(Table1[[#This Row],[Employee Name]],FIND(" ",Table1[[#This Row],[Employee Name]])-1)</f>
        <v>Sneha</v>
      </c>
      <c r="X3961" t="str">
        <f>RIGHT(Table1[[#This Row],[Employee Name]],LEN(Table1[[#This Row],[Employee Name]])-FIND(" ",Table1[[#This Row],[Employee Name]]))</f>
        <v>Iyer</v>
      </c>
      <c r="Y3961" t="str">
        <f>Table1[[#This Row],[Department]]&amp;"-"&amp;Table1[[#This Row],[Employee ID]]</f>
        <v>Support-E02647</v>
      </c>
      <c r="Z3961" t="str">
        <f>LEFT(Table1[[#This Row],[Department]],3)</f>
        <v>Sup</v>
      </c>
      <c r="AA3961" t="str">
        <f>_xlfn.XLOOKUP(Table1[[#This Row],[Manager ID]],MANAGERS!A:A,MANAGERS!B:B)</f>
        <v>Manager_5</v>
      </c>
      <c r="AB3961" t="str" cm="1">
        <f t="array" ref="AB3961">_xlfn.XLOOKUP(Table1[[#This Row],[Manager ID]],Table2[[#All],[Manager ID]],Table2[[#All],[Department Head]])</f>
        <v>Sales</v>
      </c>
      <c r="AC3961" s="2">
        <f>_xlfn.XLOOKUP(Table1[[#This Row],[City]],L:L,O:O)</f>
        <v>0.23674293405114402</v>
      </c>
      <c r="AD3961" t="str" cm="1">
        <f t="array" ref="AD3961">_xlfn.IFS(Table1[[#This Row],[Performance Score]]&gt;=90,"Excellent",Table1[[#This Row],[Performance Score]]&gt;=75,"Good",Table1[[#This Row],[Performance Score]]&gt;=60,"Average",Table1[[#This Row],[Performance Score]]&lt;=60,"Need Improvement")</f>
        <v>Average</v>
      </c>
      <c r="AE3961" t="str">
        <f>IF(AND(Table1[[#This Row],[Attendance %]]&gt;=80,(Table1[[#This Row],[Performance Score]]&gt;=80)),"Eligible","Not Eligible")</f>
        <v>Not Eligible</v>
      </c>
      <c r="AF3961" t="str">
        <f>IF(Table1[[#This Row],[Performance Score]]&gt;=80,"High Performer","Low Performer")</f>
        <v>Low Performer</v>
      </c>
      <c r="AG3961" t="str" cm="1">
        <f t="array" aca="1" ref="AG3961" ca="1">_xlfn.IFS(Table1[[#This Row],[Experience]]&lt;=3,"Junior",Table1[[#This Row],[Experience]]&lt;=7,"Mid Level",Table1[[#This Row],[Experience]]&gt;=7,"Senior")</f>
        <v>Senior</v>
      </c>
      <c r="AH3961" t="str">
        <f>IF(Table1[[#This Row],[Attendance %]]&gt;75,"OK","Below 75")</f>
        <v>Below 75</v>
      </c>
      <c r="AI3961" t="b">
        <f>ISBLANK(Table1[[#This Row],[Employee ID]])</f>
        <v>0</v>
      </c>
      <c r="AJ3961" t="b">
        <f>ISNUMBER(Table1[[#This Row],[Total Salary  ]])</f>
        <v>1</v>
      </c>
      <c r="AK3961" t="str">
        <f>IFERROR(_xlfn.XLOOKUP(Table1[[#This Row],[Manager ID]],MANAGERS!A:A,MANAGERS!B:B),"Not Found")</f>
        <v>Manager_5</v>
      </c>
    </row>
    <row r="3962" spans="1:37" x14ac:dyDescent="0.2">
      <c r="A3962" t="s">
        <v>387</v>
      </c>
      <c r="B3962" t="s">
        <v>48</v>
      </c>
      <c r="C3962" t="s">
        <v>21</v>
      </c>
      <c r="D3962" t="s">
        <v>46</v>
      </c>
      <c r="E3962" t="s">
        <v>22</v>
      </c>
      <c r="F3962" s="1">
        <v>44346</v>
      </c>
      <c r="G3962" s="1">
        <v>35329</v>
      </c>
      <c r="H3962">
        <v>40650</v>
      </c>
      <c r="I3962">
        <v>21450</v>
      </c>
      <c r="J3962">
        <v>63</v>
      </c>
      <c r="K3962">
        <v>51</v>
      </c>
      <c r="L3962" t="s">
        <v>37</v>
      </c>
      <c r="M3962">
        <v>117</v>
      </c>
      <c r="N3962">
        <f>Table1[[#This Row],[Basic Salary]]+Table1[[#This Row],[Bonus]]</f>
        <v>62100</v>
      </c>
      <c r="O3962" s="2">
        <f>Table1[[#This Row],[Bonus]]/Table1[[#This Row],[Basic Salary]]</f>
        <v>0.52767527675276749</v>
      </c>
      <c r="P3962">
        <f ca="1">DATEDIF(Table1[[#This Row],[Date of Birth]],TODAY(),"Y")</f>
        <v>29</v>
      </c>
      <c r="Q3962">
        <f ca="1">DATEDIF(Table1[[#This Row],[Joining Date]],TODAY(),"Y")</f>
        <v>5</v>
      </c>
      <c r="R3962" t="str">
        <f ca="1">IF(YEAR(Table1[[#This Row],[Joining Date]])=YEAR(TODAY()),"Yes","No")</f>
        <v>No</v>
      </c>
      <c r="S3962" t="str">
        <f ca="1">IF(Table1[[#This Row],[Experience]]&gt;5,"Yes","No")</f>
        <v>No</v>
      </c>
      <c r="T3962" t="str">
        <f>TEXT(Table1[[#This Row],[Joining Date]],"mmmm")</f>
        <v>May</v>
      </c>
      <c r="U3962" t="str">
        <f>TEXT(Table1[[#This Row],[Joining Date]],"yyyy")</f>
        <v>2021</v>
      </c>
      <c r="V3962" s="5">
        <f ca="1">TODAY()-Table1[[#This Row],[Joining Date]]</f>
        <v>1893</v>
      </c>
      <c r="W3962" t="str">
        <f>LEFT(Table1[[#This Row],[Employee Name]],FIND(" ",Table1[[#This Row],[Employee Name]])-1)</f>
        <v>Aditya</v>
      </c>
      <c r="X3962" t="str">
        <f>RIGHT(Table1[[#This Row],[Employee Name]],LEN(Table1[[#This Row],[Employee Name]])-FIND(" ",Table1[[#This Row],[Employee Name]]))</f>
        <v>Kapoor</v>
      </c>
      <c r="Y3962" t="str">
        <f>Table1[[#This Row],[Department]]&amp;"-"&amp;Table1[[#This Row],[Employee ID]]</f>
        <v>Support-E00331</v>
      </c>
      <c r="Z3962" t="str">
        <f>LEFT(Table1[[#This Row],[Department]],3)</f>
        <v>Sup</v>
      </c>
      <c r="AA3962" t="str">
        <f>_xlfn.XLOOKUP(Table1[[#This Row],[Manager ID]],MANAGERS!A:A,MANAGERS!B:B)</f>
        <v>Manager_17</v>
      </c>
      <c r="AB3962" t="str" cm="1">
        <f t="array" ref="AB3962">_xlfn.XLOOKUP(Table1[[#This Row],[Manager ID]],Table2[[#All],[Manager ID]],Table2[[#All],[Department Head]])</f>
        <v>Finance</v>
      </c>
      <c r="AC3962" s="2">
        <f>_xlfn.XLOOKUP(Table1[[#This Row],[City]],L:L,O:O)</f>
        <v>0.24036902712549932</v>
      </c>
      <c r="AD3962" t="str" cm="1">
        <f t="array" ref="AD3962">_xlfn.IFS(Table1[[#This Row],[Performance Score]]&gt;=90,"Excellent",Table1[[#This Row],[Performance Score]]&gt;=75,"Good",Table1[[#This Row],[Performance Score]]&gt;=60,"Average",Table1[[#This Row],[Performance Score]]&lt;=60,"Need Improvement")</f>
        <v>Need Improvement</v>
      </c>
      <c r="AE3962" t="str">
        <f>IF(AND(Table1[[#This Row],[Attendance %]]&gt;=80,(Table1[[#This Row],[Performance Score]]&gt;=80)),"Eligible","Not Eligible")</f>
        <v>Not Eligible</v>
      </c>
      <c r="AF3962" t="str">
        <f>IF(Table1[[#This Row],[Performance Score]]&gt;=80,"High Performer","Low Performer")</f>
        <v>Low Performer</v>
      </c>
      <c r="AG3962" t="str" cm="1">
        <f t="array" aca="1" ref="AG3962" ca="1">_xlfn.IFS(Table1[[#This Row],[Experience]]&lt;=3,"Junior",Table1[[#This Row],[Experience]]&lt;=7,"Mid Level",Table1[[#This Row],[Experience]]&gt;=7,"Senior")</f>
        <v>Mid Level</v>
      </c>
      <c r="AH3962" t="str">
        <f>IF(Table1[[#This Row],[Attendance %]]&gt;75,"OK","Below 75")</f>
        <v>Below 75</v>
      </c>
      <c r="AI3962" t="b">
        <f>ISBLANK(Table1[[#This Row],[Employee ID]])</f>
        <v>0</v>
      </c>
      <c r="AJ3962" t="b">
        <f>ISNUMBER(Table1[[#This Row],[Total Salary  ]])</f>
        <v>1</v>
      </c>
      <c r="AK3962" t="str">
        <f>IFERROR(_xlfn.XLOOKUP(Table1[[#This Row],[Manager ID]],MANAGERS!A:A,MANAGERS!B:B),"Not Found")</f>
        <v>Manager_17</v>
      </c>
    </row>
    <row r="3963" spans="1:37" x14ac:dyDescent="0.2">
      <c r="A3963" t="s">
        <v>3364</v>
      </c>
      <c r="B3963" t="s">
        <v>45</v>
      </c>
      <c r="C3963" t="s">
        <v>21</v>
      </c>
      <c r="D3963" t="s">
        <v>16</v>
      </c>
      <c r="E3963" t="s">
        <v>30</v>
      </c>
      <c r="F3963" s="1">
        <v>43508</v>
      </c>
      <c r="G3963" s="1">
        <v>29901</v>
      </c>
      <c r="H3963">
        <v>54669</v>
      </c>
      <c r="I3963">
        <v>7414</v>
      </c>
      <c r="J3963">
        <v>67</v>
      </c>
      <c r="K3963">
        <v>98</v>
      </c>
      <c r="L3963" t="s">
        <v>23</v>
      </c>
      <c r="M3963">
        <v>102</v>
      </c>
      <c r="N3963">
        <f>Table1[[#This Row],[Basic Salary]]+Table1[[#This Row],[Bonus]]</f>
        <v>62083</v>
      </c>
      <c r="O3963" s="2">
        <f>Table1[[#This Row],[Bonus]]/Table1[[#This Row],[Basic Salary]]</f>
        <v>0.13561616272476174</v>
      </c>
      <c r="P3963">
        <f ca="1">DATEDIF(Table1[[#This Row],[Date of Birth]],TODAY(),"Y")</f>
        <v>44</v>
      </c>
      <c r="Q3963">
        <f ca="1">DATEDIF(Table1[[#This Row],[Joining Date]],TODAY(),"Y")</f>
        <v>7</v>
      </c>
      <c r="R3963" t="str">
        <f ca="1">IF(YEAR(Table1[[#This Row],[Joining Date]])=YEAR(TODAY()),"Yes","No")</f>
        <v>No</v>
      </c>
      <c r="S3963" t="str">
        <f ca="1">IF(Table1[[#This Row],[Experience]]&gt;5,"Yes","No")</f>
        <v>Yes</v>
      </c>
      <c r="T3963" t="str">
        <f>TEXT(Table1[[#This Row],[Joining Date]],"mmmm")</f>
        <v>February</v>
      </c>
      <c r="U3963" t="str">
        <f>TEXT(Table1[[#This Row],[Joining Date]],"yyyy")</f>
        <v>2019</v>
      </c>
      <c r="V3963" s="5">
        <f ca="1">TODAY()-Table1[[#This Row],[Joining Date]]</f>
        <v>2731</v>
      </c>
      <c r="W3963" t="str">
        <f>LEFT(Table1[[#This Row],[Employee Name]],FIND(" ",Table1[[#This Row],[Employee Name]])-1)</f>
        <v>Ananya</v>
      </c>
      <c r="X3963" t="str">
        <f>RIGHT(Table1[[#This Row],[Employee Name]],LEN(Table1[[#This Row],[Employee Name]])-FIND(" ",Table1[[#This Row],[Employee Name]]))</f>
        <v>Rao</v>
      </c>
      <c r="Y3963" t="str">
        <f>Table1[[#This Row],[Department]]&amp;"-"&amp;Table1[[#This Row],[Employee ID]]</f>
        <v>HR-E03308</v>
      </c>
      <c r="Z3963" t="str">
        <f>LEFT(Table1[[#This Row],[Department]],3)</f>
        <v>HR</v>
      </c>
      <c r="AA3963" t="str">
        <f>_xlfn.XLOOKUP(Table1[[#This Row],[Manager ID]],MANAGERS!A:A,MANAGERS!B:B)</f>
        <v>Manager_2</v>
      </c>
      <c r="AB3963" t="str" cm="1">
        <f t="array" ref="AB3963">_xlfn.XLOOKUP(Table1[[#This Row],[Manager ID]],Table2[[#All],[Manager ID]],Table2[[#All],[Department Head]])</f>
        <v>Sales</v>
      </c>
      <c r="AC3963" s="2">
        <f>_xlfn.XLOOKUP(Table1[[#This Row],[City]],L:L,O:O)</f>
        <v>0.23486488519629886</v>
      </c>
      <c r="AD3963" t="str" cm="1">
        <f t="array" ref="AD3963">_xlfn.IFS(Table1[[#This Row],[Performance Score]]&gt;=90,"Excellent",Table1[[#This Row],[Performance Score]]&gt;=75,"Good",Table1[[#This Row],[Performance Score]]&gt;=60,"Average",Table1[[#This Row],[Performance Score]]&lt;=60,"Need Improvement")</f>
        <v>Excellent</v>
      </c>
      <c r="AE3963" t="str">
        <f>IF(AND(Table1[[#This Row],[Attendance %]]&gt;=80,(Table1[[#This Row],[Performance Score]]&gt;=80)),"Eligible","Not Eligible")</f>
        <v>Not Eligible</v>
      </c>
      <c r="AF3963" t="str">
        <f>IF(Table1[[#This Row],[Performance Score]]&gt;=80,"High Performer","Low Performer")</f>
        <v>High Performer</v>
      </c>
      <c r="AG3963" t="str" cm="1">
        <f t="array" aca="1" ref="AG3963" ca="1">_xlfn.IFS(Table1[[#This Row],[Experience]]&lt;=3,"Junior",Table1[[#This Row],[Experience]]&lt;=7,"Mid Level",Table1[[#This Row],[Experience]]&gt;=7,"Senior")</f>
        <v>Mid Level</v>
      </c>
      <c r="AH3963" t="str">
        <f>IF(Table1[[#This Row],[Attendance %]]&gt;75,"OK","Below 75")</f>
        <v>Below 75</v>
      </c>
      <c r="AI3963" t="b">
        <f>ISBLANK(Table1[[#This Row],[Employee ID]])</f>
        <v>0</v>
      </c>
      <c r="AJ3963" t="b">
        <f>ISNUMBER(Table1[[#This Row],[Total Salary  ]])</f>
        <v>1</v>
      </c>
      <c r="AK3963" t="str">
        <f>IFERROR(_xlfn.XLOOKUP(Table1[[#This Row],[Manager ID]],MANAGERS!A:A,MANAGERS!B:B),"Not Found")</f>
        <v>Manager_2</v>
      </c>
    </row>
    <row r="3964" spans="1:37" x14ac:dyDescent="0.2">
      <c r="A3964" t="s">
        <v>3393</v>
      </c>
      <c r="B3964" t="s">
        <v>29</v>
      </c>
      <c r="C3964" t="s">
        <v>15</v>
      </c>
      <c r="D3964" t="s">
        <v>25</v>
      </c>
      <c r="E3964" t="s">
        <v>30</v>
      </c>
      <c r="F3964" s="1">
        <v>44366</v>
      </c>
      <c r="G3964" s="1">
        <v>32510</v>
      </c>
      <c r="H3964">
        <v>41301</v>
      </c>
      <c r="I3964">
        <v>20781</v>
      </c>
      <c r="J3964">
        <v>98</v>
      </c>
      <c r="K3964">
        <v>64</v>
      </c>
      <c r="L3964" t="s">
        <v>27</v>
      </c>
      <c r="M3964">
        <v>102</v>
      </c>
      <c r="N3964">
        <f>Table1[[#This Row],[Basic Salary]]+Table1[[#This Row],[Bonus]]</f>
        <v>62082</v>
      </c>
      <c r="O3964" s="2">
        <f>Table1[[#This Row],[Bonus]]/Table1[[#This Row],[Basic Salary]]</f>
        <v>0.503159729788625</v>
      </c>
      <c r="P3964">
        <f ca="1">DATEDIF(Table1[[#This Row],[Date of Birth]],TODAY(),"Y")</f>
        <v>37</v>
      </c>
      <c r="Q3964">
        <f ca="1">DATEDIF(Table1[[#This Row],[Joining Date]],TODAY(),"Y")</f>
        <v>5</v>
      </c>
      <c r="R3964" t="str">
        <f ca="1">IF(YEAR(Table1[[#This Row],[Joining Date]])=YEAR(TODAY()),"Yes","No")</f>
        <v>No</v>
      </c>
      <c r="S3964" t="str">
        <f ca="1">IF(Table1[[#This Row],[Experience]]&gt;5,"Yes","No")</f>
        <v>No</v>
      </c>
      <c r="T3964" t="str">
        <f>TEXT(Table1[[#This Row],[Joining Date]],"mmmm")</f>
        <v>June</v>
      </c>
      <c r="U3964" t="str">
        <f>TEXT(Table1[[#This Row],[Joining Date]],"yyyy")</f>
        <v>2021</v>
      </c>
      <c r="V3964" s="5">
        <f ca="1">TODAY()-Table1[[#This Row],[Joining Date]]</f>
        <v>1873</v>
      </c>
      <c r="W3964" t="str">
        <f>LEFT(Table1[[#This Row],[Employee Name]],FIND(" ",Table1[[#This Row],[Employee Name]])-1)</f>
        <v>Vikram</v>
      </c>
      <c r="X3964" t="str">
        <f>RIGHT(Table1[[#This Row],[Employee Name]],LEN(Table1[[#This Row],[Employee Name]])-FIND(" ",Table1[[#This Row],[Employee Name]]))</f>
        <v>Singh</v>
      </c>
      <c r="Y3964" t="str">
        <f>Table1[[#This Row],[Department]]&amp;"-"&amp;Table1[[#This Row],[Employee ID]]</f>
        <v>Finance-E03337</v>
      </c>
      <c r="Z3964" t="str">
        <f>LEFT(Table1[[#This Row],[Department]],3)</f>
        <v>Fin</v>
      </c>
      <c r="AA3964" t="str">
        <f>_xlfn.XLOOKUP(Table1[[#This Row],[Manager ID]],MANAGERS!A:A,MANAGERS!B:B)</f>
        <v>Manager_2</v>
      </c>
      <c r="AB3964" t="str" cm="1">
        <f t="array" ref="AB3964">_xlfn.XLOOKUP(Table1[[#This Row],[Manager ID]],Table2[[#All],[Manager ID]],Table2[[#All],[Department Head]])</f>
        <v>Sales</v>
      </c>
      <c r="AC3964" s="2">
        <f>_xlfn.XLOOKUP(Table1[[#This Row],[City]],L:L,O:O)</f>
        <v>0.23674293405114402</v>
      </c>
      <c r="AD3964" t="str" cm="1">
        <f t="array" ref="AD3964">_xlfn.IFS(Table1[[#This Row],[Performance Score]]&gt;=90,"Excellent",Table1[[#This Row],[Performance Score]]&gt;=75,"Good",Table1[[#This Row],[Performance Score]]&gt;=60,"Average",Table1[[#This Row],[Performance Score]]&lt;=60,"Need Improvement")</f>
        <v>Average</v>
      </c>
      <c r="AE3964" t="str">
        <f>IF(AND(Table1[[#This Row],[Attendance %]]&gt;=80,(Table1[[#This Row],[Performance Score]]&gt;=80)),"Eligible","Not Eligible")</f>
        <v>Not Eligible</v>
      </c>
      <c r="AF3964" t="str">
        <f>IF(Table1[[#This Row],[Performance Score]]&gt;=80,"High Performer","Low Performer")</f>
        <v>Low Performer</v>
      </c>
      <c r="AG3964" t="str" cm="1">
        <f t="array" aca="1" ref="AG3964" ca="1">_xlfn.IFS(Table1[[#This Row],[Experience]]&lt;=3,"Junior",Table1[[#This Row],[Experience]]&lt;=7,"Mid Level",Table1[[#This Row],[Experience]]&gt;=7,"Senior")</f>
        <v>Mid Level</v>
      </c>
      <c r="AH3964" t="str">
        <f>IF(Table1[[#This Row],[Attendance %]]&gt;75,"OK","Below 75")</f>
        <v>OK</v>
      </c>
      <c r="AI3964" t="b">
        <f>ISBLANK(Table1[[#This Row],[Employee ID]])</f>
        <v>0</v>
      </c>
      <c r="AJ3964" t="b">
        <f>ISNUMBER(Table1[[#This Row],[Total Salary  ]])</f>
        <v>1</v>
      </c>
      <c r="AK3964" t="str">
        <f>IFERROR(_xlfn.XLOOKUP(Table1[[#This Row],[Manager ID]],MANAGERS!A:A,MANAGERS!B:B),"Not Found")</f>
        <v>Manager_2</v>
      </c>
    </row>
    <row r="3965" spans="1:37" x14ac:dyDescent="0.2">
      <c r="A3965" t="s">
        <v>530</v>
      </c>
      <c r="B3965" t="s">
        <v>45</v>
      </c>
      <c r="C3965" t="s">
        <v>21</v>
      </c>
      <c r="D3965" t="s">
        <v>25</v>
      </c>
      <c r="E3965" t="s">
        <v>22</v>
      </c>
      <c r="F3965" s="1">
        <v>43087</v>
      </c>
      <c r="G3965" s="1">
        <v>35273</v>
      </c>
      <c r="H3965">
        <v>55673</v>
      </c>
      <c r="I3965">
        <v>6402</v>
      </c>
      <c r="J3965">
        <v>73</v>
      </c>
      <c r="K3965">
        <v>73</v>
      </c>
      <c r="L3965" t="s">
        <v>34</v>
      </c>
      <c r="M3965">
        <v>112</v>
      </c>
      <c r="N3965">
        <f>Table1[[#This Row],[Basic Salary]]+Table1[[#This Row],[Bonus]]</f>
        <v>62075</v>
      </c>
      <c r="O3965" s="2">
        <f>Table1[[#This Row],[Bonus]]/Table1[[#This Row],[Basic Salary]]</f>
        <v>0.11499290499883247</v>
      </c>
      <c r="P3965">
        <f ca="1">DATEDIF(Table1[[#This Row],[Date of Birth]],TODAY(),"Y")</f>
        <v>30</v>
      </c>
      <c r="Q3965">
        <f ca="1">DATEDIF(Table1[[#This Row],[Joining Date]],TODAY(),"Y")</f>
        <v>8</v>
      </c>
      <c r="R3965" t="str">
        <f ca="1">IF(YEAR(Table1[[#This Row],[Joining Date]])=YEAR(TODAY()),"Yes","No")</f>
        <v>No</v>
      </c>
      <c r="S3965" t="str">
        <f ca="1">IF(Table1[[#This Row],[Experience]]&gt;5,"Yes","No")</f>
        <v>Yes</v>
      </c>
      <c r="T3965" t="str">
        <f>TEXT(Table1[[#This Row],[Joining Date]],"mmmm")</f>
        <v>December</v>
      </c>
      <c r="U3965" t="str">
        <f>TEXT(Table1[[#This Row],[Joining Date]],"yyyy")</f>
        <v>2017</v>
      </c>
      <c r="V3965" s="5">
        <f ca="1">TODAY()-Table1[[#This Row],[Joining Date]]</f>
        <v>3152</v>
      </c>
      <c r="W3965" t="str">
        <f>LEFT(Table1[[#This Row],[Employee Name]],FIND(" ",Table1[[#This Row],[Employee Name]])-1)</f>
        <v>Ananya</v>
      </c>
      <c r="X3965" t="str">
        <f>RIGHT(Table1[[#This Row],[Employee Name]],LEN(Table1[[#This Row],[Employee Name]])-FIND(" ",Table1[[#This Row],[Employee Name]]))</f>
        <v>Rao</v>
      </c>
      <c r="Y3965" t="str">
        <f>Table1[[#This Row],[Department]]&amp;"-"&amp;Table1[[#This Row],[Employee ID]]</f>
        <v>Finance-E00474</v>
      </c>
      <c r="Z3965" t="str">
        <f>LEFT(Table1[[#This Row],[Department]],3)</f>
        <v>Fin</v>
      </c>
      <c r="AA3965" t="str">
        <f>_xlfn.XLOOKUP(Table1[[#This Row],[Manager ID]],MANAGERS!A:A,MANAGERS!B:B)</f>
        <v>Manager_12</v>
      </c>
      <c r="AB3965" t="str" cm="1">
        <f t="array" ref="AB3965">_xlfn.XLOOKUP(Table1[[#This Row],[Manager ID]],Table2[[#All],[Manager ID]],Table2[[#All],[Department Head]])</f>
        <v>Marketing</v>
      </c>
      <c r="AC3965" s="2">
        <f>_xlfn.XLOOKUP(Table1[[#This Row],[City]],L:L,O:O)</f>
        <v>0.24030340748661314</v>
      </c>
      <c r="AD3965" t="str" cm="1">
        <f t="array" ref="AD3965">_xlfn.IFS(Table1[[#This Row],[Performance Score]]&gt;=90,"Excellent",Table1[[#This Row],[Performance Score]]&gt;=75,"Good",Table1[[#This Row],[Performance Score]]&gt;=60,"Average",Table1[[#This Row],[Performance Score]]&lt;=60,"Need Improvement")</f>
        <v>Average</v>
      </c>
      <c r="AE3965" t="str">
        <f>IF(AND(Table1[[#This Row],[Attendance %]]&gt;=80,(Table1[[#This Row],[Performance Score]]&gt;=80)),"Eligible","Not Eligible")</f>
        <v>Not Eligible</v>
      </c>
      <c r="AF3965" t="str">
        <f>IF(Table1[[#This Row],[Performance Score]]&gt;=80,"High Performer","Low Performer")</f>
        <v>Low Performer</v>
      </c>
      <c r="AG3965" t="str" cm="1">
        <f t="array" aca="1" ref="AG3965" ca="1">_xlfn.IFS(Table1[[#This Row],[Experience]]&lt;=3,"Junior",Table1[[#This Row],[Experience]]&lt;=7,"Mid Level",Table1[[#This Row],[Experience]]&gt;=7,"Senior")</f>
        <v>Senior</v>
      </c>
      <c r="AH3965" t="str">
        <f>IF(Table1[[#This Row],[Attendance %]]&gt;75,"OK","Below 75")</f>
        <v>Below 75</v>
      </c>
      <c r="AI3965" t="b">
        <f>ISBLANK(Table1[[#This Row],[Employee ID]])</f>
        <v>0</v>
      </c>
      <c r="AJ3965" t="b">
        <f>ISNUMBER(Table1[[#This Row],[Total Salary  ]])</f>
        <v>1</v>
      </c>
      <c r="AK3965" t="str">
        <f>IFERROR(_xlfn.XLOOKUP(Table1[[#This Row],[Manager ID]],MANAGERS!A:A,MANAGERS!B:B),"Not Found")</f>
        <v>Manager_12</v>
      </c>
    </row>
    <row r="3966" spans="1:37" x14ac:dyDescent="0.2">
      <c r="A3966" t="s">
        <v>2929</v>
      </c>
      <c r="B3966" t="s">
        <v>14</v>
      </c>
      <c r="C3966" t="s">
        <v>21</v>
      </c>
      <c r="D3966" t="s">
        <v>46</v>
      </c>
      <c r="E3966" t="s">
        <v>17</v>
      </c>
      <c r="F3966" s="1">
        <v>44913</v>
      </c>
      <c r="G3966" s="1">
        <v>30224</v>
      </c>
      <c r="H3966">
        <v>46575</v>
      </c>
      <c r="I3966">
        <v>15483</v>
      </c>
      <c r="J3966">
        <v>68</v>
      </c>
      <c r="K3966">
        <v>95</v>
      </c>
      <c r="L3966" t="s">
        <v>23</v>
      </c>
      <c r="M3966">
        <v>112</v>
      </c>
      <c r="N3966">
        <f>Table1[[#This Row],[Basic Salary]]+Table1[[#This Row],[Bonus]]</f>
        <v>62058</v>
      </c>
      <c r="O3966" s="2">
        <f>Table1[[#This Row],[Bonus]]/Table1[[#This Row],[Basic Salary]]</f>
        <v>0.33243156199677937</v>
      </c>
      <c r="P3966">
        <f ca="1">DATEDIF(Table1[[#This Row],[Date of Birth]],TODAY(),"Y")</f>
        <v>43</v>
      </c>
      <c r="Q3966">
        <f ca="1">DATEDIF(Table1[[#This Row],[Joining Date]],TODAY(),"Y")</f>
        <v>3</v>
      </c>
      <c r="R3966" t="str">
        <f ca="1">IF(YEAR(Table1[[#This Row],[Joining Date]])=YEAR(TODAY()),"Yes","No")</f>
        <v>No</v>
      </c>
      <c r="S3966" t="str">
        <f ca="1">IF(Table1[[#This Row],[Experience]]&gt;5,"Yes","No")</f>
        <v>No</v>
      </c>
      <c r="T3966" t="str">
        <f>TEXT(Table1[[#This Row],[Joining Date]],"mmmm")</f>
        <v>December</v>
      </c>
      <c r="U3966" t="str">
        <f>TEXT(Table1[[#This Row],[Joining Date]],"yyyy")</f>
        <v>2022</v>
      </c>
      <c r="V3966" s="5">
        <f ca="1">TODAY()-Table1[[#This Row],[Joining Date]]</f>
        <v>1326</v>
      </c>
      <c r="W3966" t="str">
        <f>LEFT(Table1[[#This Row],[Employee Name]],FIND(" ",Table1[[#This Row],[Employee Name]])-1)</f>
        <v>Nisha</v>
      </c>
      <c r="X3966" t="str">
        <f>RIGHT(Table1[[#This Row],[Employee Name]],LEN(Table1[[#This Row],[Employee Name]])-FIND(" ",Table1[[#This Row],[Employee Name]]))</f>
        <v>Kapoor</v>
      </c>
      <c r="Y3966" t="str">
        <f>Table1[[#This Row],[Department]]&amp;"-"&amp;Table1[[#This Row],[Employee ID]]</f>
        <v>Support-E02873</v>
      </c>
      <c r="Z3966" t="str">
        <f>LEFT(Table1[[#This Row],[Department]],3)</f>
        <v>Sup</v>
      </c>
      <c r="AA3966" t="str">
        <f>_xlfn.XLOOKUP(Table1[[#This Row],[Manager ID]],MANAGERS!A:A,MANAGERS!B:B)</f>
        <v>Manager_12</v>
      </c>
      <c r="AB3966" t="str" cm="1">
        <f t="array" ref="AB3966">_xlfn.XLOOKUP(Table1[[#This Row],[Manager ID]],Table2[[#All],[Manager ID]],Table2[[#All],[Department Head]])</f>
        <v>Marketing</v>
      </c>
      <c r="AC3966" s="2">
        <f>_xlfn.XLOOKUP(Table1[[#This Row],[City]],L:L,O:O)</f>
        <v>0.23486488519629886</v>
      </c>
      <c r="AD3966" t="str" cm="1">
        <f t="array" ref="AD3966">_xlfn.IFS(Table1[[#This Row],[Performance Score]]&gt;=90,"Excellent",Table1[[#This Row],[Performance Score]]&gt;=75,"Good",Table1[[#This Row],[Performance Score]]&gt;=60,"Average",Table1[[#This Row],[Performance Score]]&lt;=60,"Need Improvement")</f>
        <v>Excellent</v>
      </c>
      <c r="AE3966" t="str">
        <f>IF(AND(Table1[[#This Row],[Attendance %]]&gt;=80,(Table1[[#This Row],[Performance Score]]&gt;=80)),"Eligible","Not Eligible")</f>
        <v>Not Eligible</v>
      </c>
      <c r="AF3966" t="str">
        <f>IF(Table1[[#This Row],[Performance Score]]&gt;=80,"High Performer","Low Performer")</f>
        <v>High Performer</v>
      </c>
      <c r="AG3966" t="str" cm="1">
        <f t="array" aca="1" ref="AG3966" ca="1">_xlfn.IFS(Table1[[#This Row],[Experience]]&lt;=3,"Junior",Table1[[#This Row],[Experience]]&lt;=7,"Mid Level",Table1[[#This Row],[Experience]]&gt;=7,"Senior")</f>
        <v>Junior</v>
      </c>
      <c r="AH3966" t="str">
        <f>IF(Table1[[#This Row],[Attendance %]]&gt;75,"OK","Below 75")</f>
        <v>Below 75</v>
      </c>
      <c r="AI3966" t="b">
        <f>ISBLANK(Table1[[#This Row],[Employee ID]])</f>
        <v>0</v>
      </c>
      <c r="AJ3966" t="b">
        <f>ISNUMBER(Table1[[#This Row],[Total Salary  ]])</f>
        <v>1</v>
      </c>
      <c r="AK3966" t="str">
        <f>IFERROR(_xlfn.XLOOKUP(Table1[[#This Row],[Manager ID]],MANAGERS!A:A,MANAGERS!B:B),"Not Found")</f>
        <v>Manager_12</v>
      </c>
    </row>
    <row r="3967" spans="1:37" x14ac:dyDescent="0.2">
      <c r="A3967" t="s">
        <v>1636</v>
      </c>
      <c r="B3967" t="s">
        <v>14</v>
      </c>
      <c r="C3967" t="s">
        <v>15</v>
      </c>
      <c r="D3967" t="s">
        <v>43</v>
      </c>
      <c r="E3967" t="s">
        <v>51</v>
      </c>
      <c r="F3967" s="1">
        <v>42498</v>
      </c>
      <c r="G3967" s="1">
        <v>34064</v>
      </c>
      <c r="H3967">
        <v>32938</v>
      </c>
      <c r="I3967">
        <v>29100</v>
      </c>
      <c r="J3967">
        <v>72</v>
      </c>
      <c r="K3967">
        <v>73</v>
      </c>
      <c r="L3967" t="s">
        <v>34</v>
      </c>
      <c r="M3967">
        <v>117</v>
      </c>
      <c r="N3967">
        <f>Table1[[#This Row],[Basic Salary]]+Table1[[#This Row],[Bonus]]</f>
        <v>62038</v>
      </c>
      <c r="O3967" s="2">
        <f>Table1[[#This Row],[Bonus]]/Table1[[#This Row],[Basic Salary]]</f>
        <v>0.88347804966907528</v>
      </c>
      <c r="P3967">
        <f ca="1">DATEDIF(Table1[[#This Row],[Date of Birth]],TODAY(),"Y")</f>
        <v>33</v>
      </c>
      <c r="Q3967">
        <f ca="1">DATEDIF(Table1[[#This Row],[Joining Date]],TODAY(),"Y")</f>
        <v>10</v>
      </c>
      <c r="R3967" t="str">
        <f ca="1">IF(YEAR(Table1[[#This Row],[Joining Date]])=YEAR(TODAY()),"Yes","No")</f>
        <v>No</v>
      </c>
      <c r="S3967" t="str">
        <f ca="1">IF(Table1[[#This Row],[Experience]]&gt;5,"Yes","No")</f>
        <v>Yes</v>
      </c>
      <c r="T3967" t="str">
        <f>TEXT(Table1[[#This Row],[Joining Date]],"mmmm")</f>
        <v>May</v>
      </c>
      <c r="U3967" t="str">
        <f>TEXT(Table1[[#This Row],[Joining Date]],"yyyy")</f>
        <v>2016</v>
      </c>
      <c r="V3967" s="5">
        <f ca="1">TODAY()-Table1[[#This Row],[Joining Date]]</f>
        <v>3741</v>
      </c>
      <c r="W3967" t="str">
        <f>LEFT(Table1[[#This Row],[Employee Name]],FIND(" ",Table1[[#This Row],[Employee Name]])-1)</f>
        <v>Nisha</v>
      </c>
      <c r="X3967" t="str">
        <f>RIGHT(Table1[[#This Row],[Employee Name]],LEN(Table1[[#This Row],[Employee Name]])-FIND(" ",Table1[[#This Row],[Employee Name]]))</f>
        <v>Kapoor</v>
      </c>
      <c r="Y3967" t="str">
        <f>Table1[[#This Row],[Department]]&amp;"-"&amp;Table1[[#This Row],[Employee ID]]</f>
        <v>Operations-E01580</v>
      </c>
      <c r="Z3967" t="str">
        <f>LEFT(Table1[[#This Row],[Department]],3)</f>
        <v>Ope</v>
      </c>
      <c r="AA3967" t="str">
        <f>_xlfn.XLOOKUP(Table1[[#This Row],[Manager ID]],MANAGERS!A:A,MANAGERS!B:B)</f>
        <v>Manager_17</v>
      </c>
      <c r="AB3967" t="str" cm="1">
        <f t="array" ref="AB3967">_xlfn.XLOOKUP(Table1[[#This Row],[Manager ID]],Table2[[#All],[Manager ID]],Table2[[#All],[Department Head]])</f>
        <v>Finance</v>
      </c>
      <c r="AC3967" s="2">
        <f>_xlfn.XLOOKUP(Table1[[#This Row],[City]],L:L,O:O)</f>
        <v>0.24030340748661314</v>
      </c>
      <c r="AD3967" t="str" cm="1">
        <f t="array" ref="AD3967">_xlfn.IFS(Table1[[#This Row],[Performance Score]]&gt;=90,"Excellent",Table1[[#This Row],[Performance Score]]&gt;=75,"Good",Table1[[#This Row],[Performance Score]]&gt;=60,"Average",Table1[[#This Row],[Performance Score]]&lt;=60,"Need Improvement")</f>
        <v>Average</v>
      </c>
      <c r="AE3967" t="str">
        <f>IF(AND(Table1[[#This Row],[Attendance %]]&gt;=80,(Table1[[#This Row],[Performance Score]]&gt;=80)),"Eligible","Not Eligible")</f>
        <v>Not Eligible</v>
      </c>
      <c r="AF3967" t="str">
        <f>IF(Table1[[#This Row],[Performance Score]]&gt;=80,"High Performer","Low Performer")</f>
        <v>Low Performer</v>
      </c>
      <c r="AG3967" t="str" cm="1">
        <f t="array" aca="1" ref="AG3967" ca="1">_xlfn.IFS(Table1[[#This Row],[Experience]]&lt;=3,"Junior",Table1[[#This Row],[Experience]]&lt;=7,"Mid Level",Table1[[#This Row],[Experience]]&gt;=7,"Senior")</f>
        <v>Senior</v>
      </c>
      <c r="AH3967" t="str">
        <f>IF(Table1[[#This Row],[Attendance %]]&gt;75,"OK","Below 75")</f>
        <v>Below 75</v>
      </c>
      <c r="AI3967" t="b">
        <f>ISBLANK(Table1[[#This Row],[Employee ID]])</f>
        <v>0</v>
      </c>
      <c r="AJ3967" t="b">
        <f>ISNUMBER(Table1[[#This Row],[Total Salary  ]])</f>
        <v>1</v>
      </c>
      <c r="AK3967" t="str">
        <f>IFERROR(_xlfn.XLOOKUP(Table1[[#This Row],[Manager ID]],MANAGERS!A:A,MANAGERS!B:B),"Not Found")</f>
        <v>Manager_17</v>
      </c>
    </row>
    <row r="3968" spans="1:37" x14ac:dyDescent="0.2">
      <c r="A3968" t="s">
        <v>1971</v>
      </c>
      <c r="B3968" t="s">
        <v>77</v>
      </c>
      <c r="C3968" t="s">
        <v>21</v>
      </c>
      <c r="D3968" t="s">
        <v>43</v>
      </c>
      <c r="E3968" t="s">
        <v>30</v>
      </c>
      <c r="F3968" s="1">
        <v>43097</v>
      </c>
      <c r="G3968" s="1">
        <v>36067</v>
      </c>
      <c r="H3968">
        <v>41011</v>
      </c>
      <c r="I3968">
        <v>21026</v>
      </c>
      <c r="J3968">
        <v>89</v>
      </c>
      <c r="K3968">
        <v>87</v>
      </c>
      <c r="L3968" t="s">
        <v>18</v>
      </c>
      <c r="M3968">
        <v>116</v>
      </c>
      <c r="N3968">
        <f>Table1[[#This Row],[Basic Salary]]+Table1[[#This Row],[Bonus]]</f>
        <v>62037</v>
      </c>
      <c r="O3968" s="2">
        <f>Table1[[#This Row],[Bonus]]/Table1[[#This Row],[Basic Salary]]</f>
        <v>0.51269171685645309</v>
      </c>
      <c r="P3968">
        <f ca="1">DATEDIF(Table1[[#This Row],[Date of Birth]],TODAY(),"Y")</f>
        <v>27</v>
      </c>
      <c r="Q3968">
        <f ca="1">DATEDIF(Table1[[#This Row],[Joining Date]],TODAY(),"Y")</f>
        <v>8</v>
      </c>
      <c r="R3968" t="str">
        <f ca="1">IF(YEAR(Table1[[#This Row],[Joining Date]])=YEAR(TODAY()),"Yes","No")</f>
        <v>No</v>
      </c>
      <c r="S3968" t="str">
        <f ca="1">IF(Table1[[#This Row],[Experience]]&gt;5,"Yes","No")</f>
        <v>Yes</v>
      </c>
      <c r="T3968" t="str">
        <f>TEXT(Table1[[#This Row],[Joining Date]],"mmmm")</f>
        <v>December</v>
      </c>
      <c r="U3968" t="str">
        <f>TEXT(Table1[[#This Row],[Joining Date]],"yyyy")</f>
        <v>2017</v>
      </c>
      <c r="V3968" s="5">
        <f ca="1">TODAY()-Table1[[#This Row],[Joining Date]]</f>
        <v>3142</v>
      </c>
      <c r="W3968" t="str">
        <f>LEFT(Table1[[#This Row],[Employee Name]],FIND(" ",Table1[[#This Row],[Employee Name]])-1)</f>
        <v>Rohan</v>
      </c>
      <c r="X3968" t="str">
        <f>RIGHT(Table1[[#This Row],[Employee Name]],LEN(Table1[[#This Row],[Employee Name]])-FIND(" ",Table1[[#This Row],[Employee Name]]))</f>
        <v>Gupta</v>
      </c>
      <c r="Y3968" t="str">
        <f>Table1[[#This Row],[Department]]&amp;"-"&amp;Table1[[#This Row],[Employee ID]]</f>
        <v>Operations-E01915</v>
      </c>
      <c r="Z3968" t="str">
        <f>LEFT(Table1[[#This Row],[Department]],3)</f>
        <v>Ope</v>
      </c>
      <c r="AA3968" t="str">
        <f>_xlfn.XLOOKUP(Table1[[#This Row],[Manager ID]],MANAGERS!A:A,MANAGERS!B:B)</f>
        <v>Manager_16</v>
      </c>
      <c r="AB3968" t="str" cm="1">
        <f t="array" ref="AB3968">_xlfn.XLOOKUP(Table1[[#This Row],[Manager ID]],Table2[[#All],[Manager ID]],Table2[[#All],[Department Head]])</f>
        <v>Sales</v>
      </c>
      <c r="AC3968" s="2">
        <f>_xlfn.XLOOKUP(Table1[[#This Row],[City]],L:L,O:O)</f>
        <v>0.21356479274849693</v>
      </c>
      <c r="AD3968" t="str" cm="1">
        <f t="array" ref="AD3968">_xlfn.IFS(Table1[[#This Row],[Performance Score]]&gt;=90,"Excellent",Table1[[#This Row],[Performance Score]]&gt;=75,"Good",Table1[[#This Row],[Performance Score]]&gt;=60,"Average",Table1[[#This Row],[Performance Score]]&lt;=60,"Need Improvement")</f>
        <v>Good</v>
      </c>
      <c r="AE3968" t="str">
        <f>IF(AND(Table1[[#This Row],[Attendance %]]&gt;=80,(Table1[[#This Row],[Performance Score]]&gt;=80)),"Eligible","Not Eligible")</f>
        <v>Eligible</v>
      </c>
      <c r="AF3968" t="str">
        <f>IF(Table1[[#This Row],[Performance Score]]&gt;=80,"High Performer","Low Performer")</f>
        <v>High Performer</v>
      </c>
      <c r="AG3968" t="str" cm="1">
        <f t="array" aca="1" ref="AG3968" ca="1">_xlfn.IFS(Table1[[#This Row],[Experience]]&lt;=3,"Junior",Table1[[#This Row],[Experience]]&lt;=7,"Mid Level",Table1[[#This Row],[Experience]]&gt;=7,"Senior")</f>
        <v>Senior</v>
      </c>
      <c r="AH3968" t="str">
        <f>IF(Table1[[#This Row],[Attendance %]]&gt;75,"OK","Below 75")</f>
        <v>OK</v>
      </c>
      <c r="AI3968" t="b">
        <f>ISBLANK(Table1[[#This Row],[Employee ID]])</f>
        <v>0</v>
      </c>
      <c r="AJ3968" t="b">
        <f>ISNUMBER(Table1[[#This Row],[Total Salary  ]])</f>
        <v>1</v>
      </c>
      <c r="AK3968" t="str">
        <f>IFERROR(_xlfn.XLOOKUP(Table1[[#This Row],[Manager ID]],MANAGERS!A:A,MANAGERS!B:B),"Not Found")</f>
        <v>Manager_16</v>
      </c>
    </row>
    <row r="3969" spans="1:37" x14ac:dyDescent="0.2">
      <c r="A3969" t="s">
        <v>3808</v>
      </c>
      <c r="B3969" t="s">
        <v>48</v>
      </c>
      <c r="C3969" t="s">
        <v>21</v>
      </c>
      <c r="D3969" t="s">
        <v>46</v>
      </c>
      <c r="E3969" t="s">
        <v>26</v>
      </c>
      <c r="F3969" s="1">
        <v>42252</v>
      </c>
      <c r="G3969" s="1">
        <v>37099</v>
      </c>
      <c r="H3969">
        <v>36166</v>
      </c>
      <c r="I3969">
        <v>25857</v>
      </c>
      <c r="J3969">
        <v>94</v>
      </c>
      <c r="K3969">
        <v>83</v>
      </c>
      <c r="L3969" t="s">
        <v>53</v>
      </c>
      <c r="M3969">
        <v>106</v>
      </c>
      <c r="N3969">
        <f>Table1[[#This Row],[Basic Salary]]+Table1[[#This Row],[Bonus]]</f>
        <v>62023</v>
      </c>
      <c r="O3969" s="2">
        <f>Table1[[#This Row],[Bonus]]/Table1[[#This Row],[Basic Salary]]</f>
        <v>0.71495327102803741</v>
      </c>
      <c r="P3969">
        <f ca="1">DATEDIF(Table1[[#This Row],[Date of Birth]],TODAY(),"Y")</f>
        <v>25</v>
      </c>
      <c r="Q3969">
        <f ca="1">DATEDIF(Table1[[#This Row],[Joining Date]],TODAY(),"Y")</f>
        <v>10</v>
      </c>
      <c r="R3969" t="str">
        <f ca="1">IF(YEAR(Table1[[#This Row],[Joining Date]])=YEAR(TODAY()),"Yes","No")</f>
        <v>No</v>
      </c>
      <c r="S3969" t="str">
        <f ca="1">IF(Table1[[#This Row],[Experience]]&gt;5,"Yes","No")</f>
        <v>Yes</v>
      </c>
      <c r="T3969" t="str">
        <f>TEXT(Table1[[#This Row],[Joining Date]],"mmmm")</f>
        <v>September</v>
      </c>
      <c r="U3969" t="str">
        <f>TEXT(Table1[[#This Row],[Joining Date]],"yyyy")</f>
        <v>2015</v>
      </c>
      <c r="V3969" s="5">
        <f ca="1">TODAY()-Table1[[#This Row],[Joining Date]]</f>
        <v>3987</v>
      </c>
      <c r="W3969" t="str">
        <f>LEFT(Table1[[#This Row],[Employee Name]],FIND(" ",Table1[[#This Row],[Employee Name]])-1)</f>
        <v>Aditya</v>
      </c>
      <c r="X3969" t="str">
        <f>RIGHT(Table1[[#This Row],[Employee Name]],LEN(Table1[[#This Row],[Employee Name]])-FIND(" ",Table1[[#This Row],[Employee Name]]))</f>
        <v>Kapoor</v>
      </c>
      <c r="Y3969" t="str">
        <f>Table1[[#This Row],[Department]]&amp;"-"&amp;Table1[[#This Row],[Employee ID]]</f>
        <v>Support-E03752</v>
      </c>
      <c r="Z3969" t="str">
        <f>LEFT(Table1[[#This Row],[Department]],3)</f>
        <v>Sup</v>
      </c>
      <c r="AA3969" t="str">
        <f>_xlfn.XLOOKUP(Table1[[#This Row],[Manager ID]],MANAGERS!A:A,MANAGERS!B:B)</f>
        <v>Manager_6</v>
      </c>
      <c r="AB3969" t="str" cm="1">
        <f t="array" ref="AB3969">_xlfn.XLOOKUP(Table1[[#This Row],[Manager ID]],Table2[[#All],[Manager ID]],Table2[[#All],[Department Head]])</f>
        <v>HR</v>
      </c>
      <c r="AC3969" s="2">
        <f>_xlfn.XLOOKUP(Table1[[#This Row],[City]],L:L,O:O)</f>
        <v>0.23685887225230964</v>
      </c>
      <c r="AD3969" t="str" cm="1">
        <f t="array" ref="AD3969">_xlfn.IFS(Table1[[#This Row],[Performance Score]]&gt;=90,"Excellent",Table1[[#This Row],[Performance Score]]&gt;=75,"Good",Table1[[#This Row],[Performance Score]]&gt;=60,"Average",Table1[[#This Row],[Performance Score]]&lt;=60,"Need Improvement")</f>
        <v>Good</v>
      </c>
      <c r="AE3969" t="str">
        <f>IF(AND(Table1[[#This Row],[Attendance %]]&gt;=80,(Table1[[#This Row],[Performance Score]]&gt;=80)),"Eligible","Not Eligible")</f>
        <v>Eligible</v>
      </c>
      <c r="AF3969" t="str">
        <f>IF(Table1[[#This Row],[Performance Score]]&gt;=80,"High Performer","Low Performer")</f>
        <v>High Performer</v>
      </c>
      <c r="AG3969" t="str" cm="1">
        <f t="array" aca="1" ref="AG3969" ca="1">_xlfn.IFS(Table1[[#This Row],[Experience]]&lt;=3,"Junior",Table1[[#This Row],[Experience]]&lt;=7,"Mid Level",Table1[[#This Row],[Experience]]&gt;=7,"Senior")</f>
        <v>Senior</v>
      </c>
      <c r="AH3969" t="str">
        <f>IF(Table1[[#This Row],[Attendance %]]&gt;75,"OK","Below 75")</f>
        <v>OK</v>
      </c>
      <c r="AI3969" t="b">
        <f>ISBLANK(Table1[[#This Row],[Employee ID]])</f>
        <v>0</v>
      </c>
      <c r="AJ3969" t="b">
        <f>ISNUMBER(Table1[[#This Row],[Total Salary  ]])</f>
        <v>1</v>
      </c>
      <c r="AK3969" t="str">
        <f>IFERROR(_xlfn.XLOOKUP(Table1[[#This Row],[Manager ID]],MANAGERS!A:A,MANAGERS!B:B),"Not Found")</f>
        <v>Manager_6</v>
      </c>
    </row>
    <row r="3970" spans="1:37" x14ac:dyDescent="0.2">
      <c r="A3970" t="s">
        <v>620</v>
      </c>
      <c r="B3970" t="s">
        <v>89</v>
      </c>
      <c r="C3970" t="s">
        <v>15</v>
      </c>
      <c r="D3970" t="s">
        <v>40</v>
      </c>
      <c r="E3970" t="s">
        <v>17</v>
      </c>
      <c r="F3970" s="1">
        <v>44883</v>
      </c>
      <c r="G3970" s="1">
        <v>38661</v>
      </c>
      <c r="H3970">
        <v>37499</v>
      </c>
      <c r="I3970">
        <v>24504</v>
      </c>
      <c r="J3970">
        <v>79</v>
      </c>
      <c r="K3970">
        <v>42</v>
      </c>
      <c r="L3970" t="s">
        <v>18</v>
      </c>
      <c r="M3970">
        <v>119</v>
      </c>
      <c r="N3970">
        <f>Table1[[#This Row],[Basic Salary]]+Table1[[#This Row],[Bonus]]</f>
        <v>62003</v>
      </c>
      <c r="O3970" s="2">
        <f>Table1[[#This Row],[Bonus]]/Table1[[#This Row],[Basic Salary]]</f>
        <v>0.65345742553134756</v>
      </c>
      <c r="P3970">
        <f ca="1">DATEDIF(Table1[[#This Row],[Date of Birth]],TODAY(),"Y")</f>
        <v>20</v>
      </c>
      <c r="Q3970">
        <f ca="1">DATEDIF(Table1[[#This Row],[Joining Date]],TODAY(),"Y")</f>
        <v>3</v>
      </c>
      <c r="R3970" t="str">
        <f ca="1">IF(YEAR(Table1[[#This Row],[Joining Date]])=YEAR(TODAY()),"Yes","No")</f>
        <v>No</v>
      </c>
      <c r="S3970" t="str">
        <f ca="1">IF(Table1[[#This Row],[Experience]]&gt;5,"Yes","No")</f>
        <v>No</v>
      </c>
      <c r="T3970" t="str">
        <f>TEXT(Table1[[#This Row],[Joining Date]],"mmmm")</f>
        <v>November</v>
      </c>
      <c r="U3970" t="str">
        <f>TEXT(Table1[[#This Row],[Joining Date]],"yyyy")</f>
        <v>2022</v>
      </c>
      <c r="V3970" s="5">
        <f ca="1">TODAY()-Table1[[#This Row],[Joining Date]]</f>
        <v>1356</v>
      </c>
      <c r="W3970" t="str">
        <f>LEFT(Table1[[#This Row],[Employee Name]],FIND(" ",Table1[[#This Row],[Employee Name]])-1)</f>
        <v>Tarun</v>
      </c>
      <c r="X3970" t="str">
        <f>RIGHT(Table1[[#This Row],[Employee Name]],LEN(Table1[[#This Row],[Employee Name]])-FIND(" ",Table1[[#This Row],[Employee Name]]))</f>
        <v>Verma</v>
      </c>
      <c r="Y3970" t="str">
        <f>Table1[[#This Row],[Department]]&amp;"-"&amp;Table1[[#This Row],[Employee ID]]</f>
        <v>IT-E00564</v>
      </c>
      <c r="Z3970" t="str">
        <f>LEFT(Table1[[#This Row],[Department]],3)</f>
        <v>IT</v>
      </c>
      <c r="AA3970" t="str">
        <f>_xlfn.XLOOKUP(Table1[[#This Row],[Manager ID]],MANAGERS!A:A,MANAGERS!B:B)</f>
        <v>Manager_19</v>
      </c>
      <c r="AB3970" t="str" cm="1">
        <f t="array" ref="AB3970">_xlfn.XLOOKUP(Table1[[#This Row],[Manager ID]],Table2[[#All],[Manager ID]],Table2[[#All],[Department Head]])</f>
        <v>Support</v>
      </c>
      <c r="AC3970" s="2">
        <f>_xlfn.XLOOKUP(Table1[[#This Row],[City]],L:L,O:O)</f>
        <v>0.21356479274849693</v>
      </c>
      <c r="AD3970" t="str" cm="1">
        <f t="array" ref="AD3970">_xlfn.IFS(Table1[[#This Row],[Performance Score]]&gt;=90,"Excellent",Table1[[#This Row],[Performance Score]]&gt;=75,"Good",Table1[[#This Row],[Performance Score]]&gt;=60,"Average",Table1[[#This Row],[Performance Score]]&lt;=60,"Need Improvement")</f>
        <v>Need Improvement</v>
      </c>
      <c r="AE3970" t="str">
        <f>IF(AND(Table1[[#This Row],[Attendance %]]&gt;=80,(Table1[[#This Row],[Performance Score]]&gt;=80)),"Eligible","Not Eligible")</f>
        <v>Not Eligible</v>
      </c>
      <c r="AF3970" t="str">
        <f>IF(Table1[[#This Row],[Performance Score]]&gt;=80,"High Performer","Low Performer")</f>
        <v>Low Performer</v>
      </c>
      <c r="AG3970" t="str" cm="1">
        <f t="array" aca="1" ref="AG3970" ca="1">_xlfn.IFS(Table1[[#This Row],[Experience]]&lt;=3,"Junior",Table1[[#This Row],[Experience]]&lt;=7,"Mid Level",Table1[[#This Row],[Experience]]&gt;=7,"Senior")</f>
        <v>Junior</v>
      </c>
      <c r="AH3970" t="str">
        <f>IF(Table1[[#This Row],[Attendance %]]&gt;75,"OK","Below 75")</f>
        <v>OK</v>
      </c>
      <c r="AI3970" t="b">
        <f>ISBLANK(Table1[[#This Row],[Employee ID]])</f>
        <v>0</v>
      </c>
      <c r="AJ3970" t="b">
        <f>ISNUMBER(Table1[[#This Row],[Total Salary  ]])</f>
        <v>1</v>
      </c>
      <c r="AK3970" t="str">
        <f>IFERROR(_xlfn.XLOOKUP(Table1[[#This Row],[Manager ID]],MANAGERS!A:A,MANAGERS!B:B),"Not Found")</f>
        <v>Manager_19</v>
      </c>
    </row>
    <row r="3971" spans="1:37" x14ac:dyDescent="0.2">
      <c r="A3971" t="s">
        <v>318</v>
      </c>
      <c r="B3971" t="s">
        <v>75</v>
      </c>
      <c r="C3971" t="s">
        <v>15</v>
      </c>
      <c r="D3971" t="s">
        <v>33</v>
      </c>
      <c r="E3971" t="s">
        <v>65</v>
      </c>
      <c r="F3971" s="1">
        <v>43233</v>
      </c>
      <c r="G3971" s="1">
        <v>40428</v>
      </c>
      <c r="H3971">
        <v>35566</v>
      </c>
      <c r="I3971">
        <v>26421</v>
      </c>
      <c r="J3971">
        <v>62</v>
      </c>
      <c r="K3971">
        <v>45</v>
      </c>
      <c r="L3971" t="s">
        <v>27</v>
      </c>
      <c r="M3971">
        <v>113</v>
      </c>
      <c r="N3971">
        <f>Table1[[#This Row],[Basic Salary]]+Table1[[#This Row],[Bonus]]</f>
        <v>61987</v>
      </c>
      <c r="O3971" s="2">
        <f>Table1[[#This Row],[Bonus]]/Table1[[#This Row],[Basic Salary]]</f>
        <v>0.74287240623066975</v>
      </c>
      <c r="P3971">
        <f ca="1">DATEDIF(Table1[[#This Row],[Date of Birth]],TODAY(),"Y")</f>
        <v>15</v>
      </c>
      <c r="Q3971">
        <f ca="1">DATEDIF(Table1[[#This Row],[Joining Date]],TODAY(),"Y")</f>
        <v>8</v>
      </c>
      <c r="R3971" t="str">
        <f ca="1">IF(YEAR(Table1[[#This Row],[Joining Date]])=YEAR(TODAY()),"Yes","No")</f>
        <v>No</v>
      </c>
      <c r="S3971" t="str">
        <f ca="1">IF(Table1[[#This Row],[Experience]]&gt;5,"Yes","No")</f>
        <v>Yes</v>
      </c>
      <c r="T3971" t="str">
        <f>TEXT(Table1[[#This Row],[Joining Date]],"mmmm")</f>
        <v>May</v>
      </c>
      <c r="U3971" t="str">
        <f>TEXT(Table1[[#This Row],[Joining Date]],"yyyy")</f>
        <v>2018</v>
      </c>
      <c r="V3971" s="5">
        <f ca="1">TODAY()-Table1[[#This Row],[Joining Date]]</f>
        <v>3006</v>
      </c>
      <c r="W3971" t="str">
        <f>LEFT(Table1[[#This Row],[Employee Name]],FIND(" ",Table1[[#This Row],[Employee Name]])-1)</f>
        <v>Ishita</v>
      </c>
      <c r="X3971" t="str">
        <f>RIGHT(Table1[[#This Row],[Employee Name]],LEN(Table1[[#This Row],[Employee Name]])-FIND(" ",Table1[[#This Row],[Employee Name]]))</f>
        <v>Roy</v>
      </c>
      <c r="Y3971" t="str">
        <f>Table1[[#This Row],[Department]]&amp;"-"&amp;Table1[[#This Row],[Employee ID]]</f>
        <v>Marketing-E00262</v>
      </c>
      <c r="Z3971" t="str">
        <f>LEFT(Table1[[#This Row],[Department]],3)</f>
        <v>Mar</v>
      </c>
      <c r="AA3971" t="str">
        <f>_xlfn.XLOOKUP(Table1[[#This Row],[Manager ID]],MANAGERS!A:A,MANAGERS!B:B)</f>
        <v>Manager_13</v>
      </c>
      <c r="AB3971" t="str" cm="1">
        <f t="array" ref="AB3971">_xlfn.XLOOKUP(Table1[[#This Row],[Manager ID]],Table2[[#All],[Manager ID]],Table2[[#All],[Department Head]])</f>
        <v>HR</v>
      </c>
      <c r="AC3971" s="2">
        <f>_xlfn.XLOOKUP(Table1[[#This Row],[City]],L:L,O:O)</f>
        <v>0.23674293405114402</v>
      </c>
      <c r="AD3971" t="str" cm="1">
        <f t="array" ref="AD3971">_xlfn.IFS(Table1[[#This Row],[Performance Score]]&gt;=90,"Excellent",Table1[[#This Row],[Performance Score]]&gt;=75,"Good",Table1[[#This Row],[Performance Score]]&gt;=60,"Average",Table1[[#This Row],[Performance Score]]&lt;=60,"Need Improvement")</f>
        <v>Need Improvement</v>
      </c>
      <c r="AE3971" t="str">
        <f>IF(AND(Table1[[#This Row],[Attendance %]]&gt;=80,(Table1[[#This Row],[Performance Score]]&gt;=80)),"Eligible","Not Eligible")</f>
        <v>Not Eligible</v>
      </c>
      <c r="AF3971" t="str">
        <f>IF(Table1[[#This Row],[Performance Score]]&gt;=80,"High Performer","Low Performer")</f>
        <v>Low Performer</v>
      </c>
      <c r="AG3971" t="str" cm="1">
        <f t="array" aca="1" ref="AG3971" ca="1">_xlfn.IFS(Table1[[#This Row],[Experience]]&lt;=3,"Junior",Table1[[#This Row],[Experience]]&lt;=7,"Mid Level",Table1[[#This Row],[Experience]]&gt;=7,"Senior")</f>
        <v>Senior</v>
      </c>
      <c r="AH3971" t="str">
        <f>IF(Table1[[#This Row],[Attendance %]]&gt;75,"OK","Below 75")</f>
        <v>Below 75</v>
      </c>
      <c r="AI3971" t="b">
        <f>ISBLANK(Table1[[#This Row],[Employee ID]])</f>
        <v>0</v>
      </c>
      <c r="AJ3971" t="b">
        <f>ISNUMBER(Table1[[#This Row],[Total Salary  ]])</f>
        <v>1</v>
      </c>
      <c r="AK3971" t="str">
        <f>IFERROR(_xlfn.XLOOKUP(Table1[[#This Row],[Manager ID]],MANAGERS!A:A,MANAGERS!B:B),"Not Found")</f>
        <v>Manager_13</v>
      </c>
    </row>
    <row r="3972" spans="1:37" x14ac:dyDescent="0.2">
      <c r="A3972" t="s">
        <v>2826</v>
      </c>
      <c r="B3972" t="s">
        <v>89</v>
      </c>
      <c r="C3972" t="s">
        <v>15</v>
      </c>
      <c r="D3972" t="s">
        <v>25</v>
      </c>
      <c r="E3972" t="s">
        <v>65</v>
      </c>
      <c r="F3972" s="1">
        <v>45210</v>
      </c>
      <c r="G3972" s="1">
        <v>40778</v>
      </c>
      <c r="H3972">
        <v>37813</v>
      </c>
      <c r="I3972">
        <v>24102</v>
      </c>
      <c r="J3972">
        <v>79</v>
      </c>
      <c r="K3972">
        <v>99</v>
      </c>
      <c r="L3972" t="s">
        <v>34</v>
      </c>
      <c r="M3972">
        <v>101</v>
      </c>
      <c r="N3972">
        <f>Table1[[#This Row],[Basic Salary]]+Table1[[#This Row],[Bonus]]</f>
        <v>61915</v>
      </c>
      <c r="O3972" s="2">
        <f>Table1[[#This Row],[Bonus]]/Table1[[#This Row],[Basic Salary]]</f>
        <v>0.63739983603522599</v>
      </c>
      <c r="P3972">
        <f ca="1">DATEDIF(Table1[[#This Row],[Date of Birth]],TODAY(),"Y")</f>
        <v>14</v>
      </c>
      <c r="Q3972">
        <f ca="1">DATEDIF(Table1[[#This Row],[Joining Date]],TODAY(),"Y")</f>
        <v>2</v>
      </c>
      <c r="R3972" t="str">
        <f ca="1">IF(YEAR(Table1[[#This Row],[Joining Date]])=YEAR(TODAY()),"Yes","No")</f>
        <v>No</v>
      </c>
      <c r="S3972" t="str">
        <f ca="1">IF(Table1[[#This Row],[Experience]]&gt;5,"Yes","No")</f>
        <v>No</v>
      </c>
      <c r="T3972" t="str">
        <f>TEXT(Table1[[#This Row],[Joining Date]],"mmmm")</f>
        <v>October</v>
      </c>
      <c r="U3972" t="str">
        <f>TEXT(Table1[[#This Row],[Joining Date]],"yyyy")</f>
        <v>2023</v>
      </c>
      <c r="V3972" s="5">
        <f ca="1">TODAY()-Table1[[#This Row],[Joining Date]]</f>
        <v>1029</v>
      </c>
      <c r="W3972" t="str">
        <f>LEFT(Table1[[#This Row],[Employee Name]],FIND(" ",Table1[[#This Row],[Employee Name]])-1)</f>
        <v>Tarun</v>
      </c>
      <c r="X3972" t="str">
        <f>RIGHT(Table1[[#This Row],[Employee Name]],LEN(Table1[[#This Row],[Employee Name]])-FIND(" ",Table1[[#This Row],[Employee Name]]))</f>
        <v>Verma</v>
      </c>
      <c r="Y3972" t="str">
        <f>Table1[[#This Row],[Department]]&amp;"-"&amp;Table1[[#This Row],[Employee ID]]</f>
        <v>Finance-E02770</v>
      </c>
      <c r="Z3972" t="str">
        <f>LEFT(Table1[[#This Row],[Department]],3)</f>
        <v>Fin</v>
      </c>
      <c r="AA3972" t="str">
        <f>_xlfn.XLOOKUP(Table1[[#This Row],[Manager ID]],MANAGERS!A:A,MANAGERS!B:B)</f>
        <v>Manager_1</v>
      </c>
      <c r="AB3972" t="str" cm="1">
        <f t="array" ref="AB3972">_xlfn.XLOOKUP(Table1[[#This Row],[Manager ID]],Table2[[#All],[Manager ID]],Table2[[#All],[Department Head]])</f>
        <v>Support</v>
      </c>
      <c r="AC3972" s="2">
        <f>_xlfn.XLOOKUP(Table1[[#This Row],[City]],L:L,O:O)</f>
        <v>0.24030340748661314</v>
      </c>
      <c r="AD3972" t="str" cm="1">
        <f t="array" ref="AD3972">_xlfn.IFS(Table1[[#This Row],[Performance Score]]&gt;=90,"Excellent",Table1[[#This Row],[Performance Score]]&gt;=75,"Good",Table1[[#This Row],[Performance Score]]&gt;=60,"Average",Table1[[#This Row],[Performance Score]]&lt;=60,"Need Improvement")</f>
        <v>Excellent</v>
      </c>
      <c r="AE3972" t="str">
        <f>IF(AND(Table1[[#This Row],[Attendance %]]&gt;=80,(Table1[[#This Row],[Performance Score]]&gt;=80)),"Eligible","Not Eligible")</f>
        <v>Not Eligible</v>
      </c>
      <c r="AF3972" t="str">
        <f>IF(Table1[[#This Row],[Performance Score]]&gt;=80,"High Performer","Low Performer")</f>
        <v>High Performer</v>
      </c>
      <c r="AG3972" t="str" cm="1">
        <f t="array" aca="1" ref="AG3972" ca="1">_xlfn.IFS(Table1[[#This Row],[Experience]]&lt;=3,"Junior",Table1[[#This Row],[Experience]]&lt;=7,"Mid Level",Table1[[#This Row],[Experience]]&gt;=7,"Senior")</f>
        <v>Junior</v>
      </c>
      <c r="AH3972" t="str">
        <f>IF(Table1[[#This Row],[Attendance %]]&gt;75,"OK","Below 75")</f>
        <v>OK</v>
      </c>
      <c r="AI3972" t="b">
        <f>ISBLANK(Table1[[#This Row],[Employee ID]])</f>
        <v>0</v>
      </c>
      <c r="AJ3972" t="b">
        <f>ISNUMBER(Table1[[#This Row],[Total Salary  ]])</f>
        <v>1</v>
      </c>
      <c r="AK3972" t="str">
        <f>IFERROR(_xlfn.XLOOKUP(Table1[[#This Row],[Manager ID]],MANAGERS!A:A,MANAGERS!B:B),"Not Found")</f>
        <v>Manager_1</v>
      </c>
    </row>
    <row r="3973" spans="1:37" x14ac:dyDescent="0.2">
      <c r="A3973" t="s">
        <v>482</v>
      </c>
      <c r="B3973" t="s">
        <v>60</v>
      </c>
      <c r="C3973" t="s">
        <v>21</v>
      </c>
      <c r="D3973" t="s">
        <v>16</v>
      </c>
      <c r="E3973" t="s">
        <v>26</v>
      </c>
      <c r="F3973" s="1">
        <v>43836</v>
      </c>
      <c r="G3973" s="1">
        <v>34399</v>
      </c>
      <c r="H3973">
        <v>40559</v>
      </c>
      <c r="I3973">
        <v>21297</v>
      </c>
      <c r="J3973">
        <v>61</v>
      </c>
      <c r="K3973">
        <v>46</v>
      </c>
      <c r="L3973" t="s">
        <v>27</v>
      </c>
      <c r="M3973">
        <v>114</v>
      </c>
      <c r="N3973">
        <f>Table1[[#This Row],[Basic Salary]]+Table1[[#This Row],[Bonus]]</f>
        <v>61856</v>
      </c>
      <c r="O3973" s="2">
        <f>Table1[[#This Row],[Bonus]]/Table1[[#This Row],[Basic Salary]]</f>
        <v>0.52508691042678568</v>
      </c>
      <c r="P3973">
        <f ca="1">DATEDIF(Table1[[#This Row],[Date of Birth]],TODAY(),"Y")</f>
        <v>32</v>
      </c>
      <c r="Q3973">
        <f ca="1">DATEDIF(Table1[[#This Row],[Joining Date]],TODAY(),"Y")</f>
        <v>6</v>
      </c>
      <c r="R3973" t="str">
        <f ca="1">IF(YEAR(Table1[[#This Row],[Joining Date]])=YEAR(TODAY()),"Yes","No")</f>
        <v>No</v>
      </c>
      <c r="S3973" t="str">
        <f ca="1">IF(Table1[[#This Row],[Experience]]&gt;5,"Yes","No")</f>
        <v>Yes</v>
      </c>
      <c r="T3973" t="str">
        <f>TEXT(Table1[[#This Row],[Joining Date]],"mmmm")</f>
        <v>January</v>
      </c>
      <c r="U3973" t="str">
        <f>TEXT(Table1[[#This Row],[Joining Date]],"yyyy")</f>
        <v>2020</v>
      </c>
      <c r="V3973" s="5">
        <f ca="1">TODAY()-Table1[[#This Row],[Joining Date]]</f>
        <v>2403</v>
      </c>
      <c r="W3973" t="str">
        <f>LEFT(Table1[[#This Row],[Employee Name]],FIND(" ",Table1[[#This Row],[Employee Name]])-1)</f>
        <v>Gayathri</v>
      </c>
      <c r="X3973" t="str">
        <f>RIGHT(Table1[[#This Row],[Employee Name]],LEN(Table1[[#This Row],[Employee Name]])-FIND(" ",Table1[[#This Row],[Employee Name]]))</f>
        <v>Iyer</v>
      </c>
      <c r="Y3973" t="str">
        <f>Table1[[#This Row],[Department]]&amp;"-"&amp;Table1[[#This Row],[Employee ID]]</f>
        <v>HR-E00426</v>
      </c>
      <c r="Z3973" t="str">
        <f>LEFT(Table1[[#This Row],[Department]],3)</f>
        <v>HR</v>
      </c>
      <c r="AA3973" t="str">
        <f>_xlfn.XLOOKUP(Table1[[#This Row],[Manager ID]],MANAGERS!A:A,MANAGERS!B:B)</f>
        <v>Manager_14</v>
      </c>
      <c r="AB3973" t="str" cm="1">
        <f t="array" ref="AB3973">_xlfn.XLOOKUP(Table1[[#This Row],[Manager ID]],Table2[[#All],[Manager ID]],Table2[[#All],[Department Head]])</f>
        <v>Marketing</v>
      </c>
      <c r="AC3973" s="2">
        <f>_xlfn.XLOOKUP(Table1[[#This Row],[City]],L:L,O:O)</f>
        <v>0.23674293405114402</v>
      </c>
      <c r="AD3973" t="str" cm="1">
        <f t="array" ref="AD3973">_xlfn.IFS(Table1[[#This Row],[Performance Score]]&gt;=90,"Excellent",Table1[[#This Row],[Performance Score]]&gt;=75,"Good",Table1[[#This Row],[Performance Score]]&gt;=60,"Average",Table1[[#This Row],[Performance Score]]&lt;=60,"Need Improvement")</f>
        <v>Need Improvement</v>
      </c>
      <c r="AE3973" t="str">
        <f>IF(AND(Table1[[#This Row],[Attendance %]]&gt;=80,(Table1[[#This Row],[Performance Score]]&gt;=80)),"Eligible","Not Eligible")</f>
        <v>Not Eligible</v>
      </c>
      <c r="AF3973" t="str">
        <f>IF(Table1[[#This Row],[Performance Score]]&gt;=80,"High Performer","Low Performer")</f>
        <v>Low Performer</v>
      </c>
      <c r="AG3973" t="str" cm="1">
        <f t="array" aca="1" ref="AG3973" ca="1">_xlfn.IFS(Table1[[#This Row],[Experience]]&lt;=3,"Junior",Table1[[#This Row],[Experience]]&lt;=7,"Mid Level",Table1[[#This Row],[Experience]]&gt;=7,"Senior")</f>
        <v>Mid Level</v>
      </c>
      <c r="AH3973" t="str">
        <f>IF(Table1[[#This Row],[Attendance %]]&gt;75,"OK","Below 75")</f>
        <v>Below 75</v>
      </c>
      <c r="AI3973" t="b">
        <f>ISBLANK(Table1[[#This Row],[Employee ID]])</f>
        <v>0</v>
      </c>
      <c r="AJ3973" t="b">
        <f>ISNUMBER(Table1[[#This Row],[Total Salary  ]])</f>
        <v>1</v>
      </c>
      <c r="AK3973" t="str">
        <f>IFERROR(_xlfn.XLOOKUP(Table1[[#This Row],[Manager ID]],MANAGERS!A:A,MANAGERS!B:B),"Not Found")</f>
        <v>Manager_14</v>
      </c>
    </row>
    <row r="3974" spans="1:37" x14ac:dyDescent="0.2">
      <c r="A3974" t="s">
        <v>142</v>
      </c>
      <c r="B3974" t="s">
        <v>45</v>
      </c>
      <c r="C3974" t="s">
        <v>15</v>
      </c>
      <c r="D3974" t="s">
        <v>81</v>
      </c>
      <c r="E3974" t="s">
        <v>65</v>
      </c>
      <c r="F3974" s="1">
        <v>42297</v>
      </c>
      <c r="G3974" s="1">
        <v>30198</v>
      </c>
      <c r="H3974">
        <v>46747</v>
      </c>
      <c r="I3974">
        <v>15079</v>
      </c>
      <c r="J3974">
        <v>98</v>
      </c>
      <c r="K3974">
        <v>87</v>
      </c>
      <c r="L3974" t="s">
        <v>34</v>
      </c>
      <c r="M3974">
        <v>119</v>
      </c>
      <c r="N3974">
        <f>Table1[[#This Row],[Basic Salary]]+Table1[[#This Row],[Bonus]]</f>
        <v>61826</v>
      </c>
      <c r="O3974" s="2">
        <f>Table1[[#This Row],[Bonus]]/Table1[[#This Row],[Basic Salary]]</f>
        <v>0.32256615397779537</v>
      </c>
      <c r="P3974">
        <f ca="1">DATEDIF(Table1[[#This Row],[Date of Birth]],TODAY(),"Y")</f>
        <v>43</v>
      </c>
      <c r="Q3974">
        <f ca="1">DATEDIF(Table1[[#This Row],[Joining Date]],TODAY(),"Y")</f>
        <v>10</v>
      </c>
      <c r="R3974" t="str">
        <f ca="1">IF(YEAR(Table1[[#This Row],[Joining Date]])=YEAR(TODAY()),"Yes","No")</f>
        <v>No</v>
      </c>
      <c r="S3974" t="str">
        <f ca="1">IF(Table1[[#This Row],[Experience]]&gt;5,"Yes","No")</f>
        <v>Yes</v>
      </c>
      <c r="T3974" t="str">
        <f>TEXT(Table1[[#This Row],[Joining Date]],"mmmm")</f>
        <v>October</v>
      </c>
      <c r="U3974" t="str">
        <f>TEXT(Table1[[#This Row],[Joining Date]],"yyyy")</f>
        <v>2015</v>
      </c>
      <c r="V3974" s="5">
        <f ca="1">TODAY()-Table1[[#This Row],[Joining Date]]</f>
        <v>3942</v>
      </c>
      <c r="W3974" t="str">
        <f>LEFT(Table1[[#This Row],[Employee Name]],FIND(" ",Table1[[#This Row],[Employee Name]])-1)</f>
        <v>Ananya</v>
      </c>
      <c r="X3974" t="str">
        <f>RIGHT(Table1[[#This Row],[Employee Name]],LEN(Table1[[#This Row],[Employee Name]])-FIND(" ",Table1[[#This Row],[Employee Name]]))</f>
        <v>Rao</v>
      </c>
      <c r="Y3974" t="str">
        <f>Table1[[#This Row],[Department]]&amp;"-"&amp;Table1[[#This Row],[Employee ID]]</f>
        <v>Sales-E00086</v>
      </c>
      <c r="Z3974" t="str">
        <f>LEFT(Table1[[#This Row],[Department]],3)</f>
        <v>Sal</v>
      </c>
      <c r="AA3974" t="str">
        <f>_xlfn.XLOOKUP(Table1[[#This Row],[Manager ID]],MANAGERS!A:A,MANAGERS!B:B)</f>
        <v>Manager_19</v>
      </c>
      <c r="AB3974" t="str" cm="1">
        <f t="array" ref="AB3974">_xlfn.XLOOKUP(Table1[[#This Row],[Manager ID]],Table2[[#All],[Manager ID]],Table2[[#All],[Department Head]])</f>
        <v>Support</v>
      </c>
      <c r="AC3974" s="2">
        <f>_xlfn.XLOOKUP(Table1[[#This Row],[City]],L:L,O:O)</f>
        <v>0.24030340748661314</v>
      </c>
      <c r="AD3974" t="str" cm="1">
        <f t="array" ref="AD3974">_xlfn.IFS(Table1[[#This Row],[Performance Score]]&gt;=90,"Excellent",Table1[[#This Row],[Performance Score]]&gt;=75,"Good",Table1[[#This Row],[Performance Score]]&gt;=60,"Average",Table1[[#This Row],[Performance Score]]&lt;=60,"Need Improvement")</f>
        <v>Good</v>
      </c>
      <c r="AE3974" t="str">
        <f>IF(AND(Table1[[#This Row],[Attendance %]]&gt;=80,(Table1[[#This Row],[Performance Score]]&gt;=80)),"Eligible","Not Eligible")</f>
        <v>Eligible</v>
      </c>
      <c r="AF3974" t="str">
        <f>IF(Table1[[#This Row],[Performance Score]]&gt;=80,"High Performer","Low Performer")</f>
        <v>High Performer</v>
      </c>
      <c r="AG3974" t="str" cm="1">
        <f t="array" aca="1" ref="AG3974" ca="1">_xlfn.IFS(Table1[[#This Row],[Experience]]&lt;=3,"Junior",Table1[[#This Row],[Experience]]&lt;=7,"Mid Level",Table1[[#This Row],[Experience]]&gt;=7,"Senior")</f>
        <v>Senior</v>
      </c>
      <c r="AH3974" t="str">
        <f>IF(Table1[[#This Row],[Attendance %]]&gt;75,"OK","Below 75")</f>
        <v>OK</v>
      </c>
      <c r="AI3974" t="b">
        <f>ISBLANK(Table1[[#This Row],[Employee ID]])</f>
        <v>0</v>
      </c>
      <c r="AJ3974" t="b">
        <f>ISNUMBER(Table1[[#This Row],[Total Salary  ]])</f>
        <v>1</v>
      </c>
      <c r="AK3974" t="str">
        <f>IFERROR(_xlfn.XLOOKUP(Table1[[#This Row],[Manager ID]],MANAGERS!A:A,MANAGERS!B:B),"Not Found")</f>
        <v>Manager_19</v>
      </c>
    </row>
    <row r="3975" spans="1:37" x14ac:dyDescent="0.2">
      <c r="A3975" t="s">
        <v>1259</v>
      </c>
      <c r="B3975" t="s">
        <v>39</v>
      </c>
      <c r="C3975" t="s">
        <v>15</v>
      </c>
      <c r="D3975" t="s">
        <v>16</v>
      </c>
      <c r="E3975" t="s">
        <v>30</v>
      </c>
      <c r="F3975" s="1">
        <v>43662</v>
      </c>
      <c r="G3975" s="1">
        <v>37146</v>
      </c>
      <c r="H3975">
        <v>49123</v>
      </c>
      <c r="I3975">
        <v>12698</v>
      </c>
      <c r="J3975">
        <v>94</v>
      </c>
      <c r="K3975">
        <v>56</v>
      </c>
      <c r="L3975" t="s">
        <v>34</v>
      </c>
      <c r="M3975">
        <v>120</v>
      </c>
      <c r="N3975">
        <f>Table1[[#This Row],[Basic Salary]]+Table1[[#This Row],[Bonus]]</f>
        <v>61821</v>
      </c>
      <c r="O3975" s="2">
        <f>Table1[[#This Row],[Bonus]]/Table1[[#This Row],[Basic Salary]]</f>
        <v>0.2584939844879181</v>
      </c>
      <c r="P3975">
        <f ca="1">DATEDIF(Table1[[#This Row],[Date of Birth]],TODAY(),"Y")</f>
        <v>24</v>
      </c>
      <c r="Q3975">
        <f ca="1">DATEDIF(Table1[[#This Row],[Joining Date]],TODAY(),"Y")</f>
        <v>7</v>
      </c>
      <c r="R3975" t="str">
        <f ca="1">IF(YEAR(Table1[[#This Row],[Joining Date]])=YEAR(TODAY()),"Yes","No")</f>
        <v>No</v>
      </c>
      <c r="S3975" t="str">
        <f ca="1">IF(Table1[[#This Row],[Experience]]&gt;5,"Yes","No")</f>
        <v>Yes</v>
      </c>
      <c r="T3975" t="str">
        <f>TEXT(Table1[[#This Row],[Joining Date]],"mmmm")</f>
        <v>July</v>
      </c>
      <c r="U3975" t="str">
        <f>TEXT(Table1[[#This Row],[Joining Date]],"yyyy")</f>
        <v>2019</v>
      </c>
      <c r="V3975" s="5">
        <f ca="1">TODAY()-Table1[[#This Row],[Joining Date]]</f>
        <v>2577</v>
      </c>
      <c r="W3975" t="str">
        <f>LEFT(Table1[[#This Row],[Employee Name]],FIND(" ",Table1[[#This Row],[Employee Name]])-1)</f>
        <v>Karan</v>
      </c>
      <c r="X3975" t="str">
        <f>RIGHT(Table1[[#This Row],[Employee Name]],LEN(Table1[[#This Row],[Employee Name]])-FIND(" ",Table1[[#This Row],[Employee Name]]))</f>
        <v>Malhotra</v>
      </c>
      <c r="Y3975" t="str">
        <f>Table1[[#This Row],[Department]]&amp;"-"&amp;Table1[[#This Row],[Employee ID]]</f>
        <v>HR-E01203</v>
      </c>
      <c r="Z3975" t="str">
        <f>LEFT(Table1[[#This Row],[Department]],3)</f>
        <v>HR</v>
      </c>
      <c r="AA3975" t="str">
        <f>_xlfn.XLOOKUP(Table1[[#This Row],[Manager ID]],MANAGERS!A:A,MANAGERS!B:B)</f>
        <v>Manager_20</v>
      </c>
      <c r="AB3975" t="str" cm="1">
        <f t="array" ref="AB3975">_xlfn.XLOOKUP(Table1[[#This Row],[Manager ID]],Table2[[#All],[Manager ID]],Table2[[#All],[Department Head]])</f>
        <v>Operations</v>
      </c>
      <c r="AC3975" s="2">
        <f>_xlfn.XLOOKUP(Table1[[#This Row],[City]],L:L,O:O)</f>
        <v>0.24030340748661314</v>
      </c>
      <c r="AD3975" t="str" cm="1">
        <f t="array" ref="AD3975">_xlfn.IFS(Table1[[#This Row],[Performance Score]]&gt;=90,"Excellent",Table1[[#This Row],[Performance Score]]&gt;=75,"Good",Table1[[#This Row],[Performance Score]]&gt;=60,"Average",Table1[[#This Row],[Performance Score]]&lt;=60,"Need Improvement")</f>
        <v>Need Improvement</v>
      </c>
      <c r="AE3975" t="str">
        <f>IF(AND(Table1[[#This Row],[Attendance %]]&gt;=80,(Table1[[#This Row],[Performance Score]]&gt;=80)),"Eligible","Not Eligible")</f>
        <v>Not Eligible</v>
      </c>
      <c r="AF3975" t="str">
        <f>IF(Table1[[#This Row],[Performance Score]]&gt;=80,"High Performer","Low Performer")</f>
        <v>Low Performer</v>
      </c>
      <c r="AG3975" t="str" cm="1">
        <f t="array" aca="1" ref="AG3975" ca="1">_xlfn.IFS(Table1[[#This Row],[Experience]]&lt;=3,"Junior",Table1[[#This Row],[Experience]]&lt;=7,"Mid Level",Table1[[#This Row],[Experience]]&gt;=7,"Senior")</f>
        <v>Mid Level</v>
      </c>
      <c r="AH3975" t="str">
        <f>IF(Table1[[#This Row],[Attendance %]]&gt;75,"OK","Below 75")</f>
        <v>OK</v>
      </c>
      <c r="AI3975" t="b">
        <f>ISBLANK(Table1[[#This Row],[Employee ID]])</f>
        <v>0</v>
      </c>
      <c r="AJ3975" t="b">
        <f>ISNUMBER(Table1[[#This Row],[Total Salary  ]])</f>
        <v>1</v>
      </c>
      <c r="AK3975" t="str">
        <f>IFERROR(_xlfn.XLOOKUP(Table1[[#This Row],[Manager ID]],MANAGERS!A:A,MANAGERS!B:B),"Not Found")</f>
        <v>Manager_20</v>
      </c>
    </row>
    <row r="3976" spans="1:37" x14ac:dyDescent="0.2">
      <c r="A3976" t="s">
        <v>641</v>
      </c>
      <c r="B3976" t="s">
        <v>87</v>
      </c>
      <c r="C3976" t="s">
        <v>21</v>
      </c>
      <c r="D3976" t="s">
        <v>33</v>
      </c>
      <c r="E3976" t="s">
        <v>17</v>
      </c>
      <c r="F3976" s="1">
        <v>45685</v>
      </c>
      <c r="G3976" s="1">
        <v>37803</v>
      </c>
      <c r="H3976">
        <v>42727</v>
      </c>
      <c r="I3976">
        <v>19092</v>
      </c>
      <c r="J3976">
        <v>69</v>
      </c>
      <c r="K3976">
        <v>81</v>
      </c>
      <c r="L3976" t="s">
        <v>23</v>
      </c>
      <c r="M3976">
        <v>106</v>
      </c>
      <c r="N3976">
        <f>Table1[[#This Row],[Basic Salary]]+Table1[[#This Row],[Bonus]]</f>
        <v>61819</v>
      </c>
      <c r="O3976" s="2">
        <f>Table1[[#This Row],[Bonus]]/Table1[[#This Row],[Basic Salary]]</f>
        <v>0.44683689470358323</v>
      </c>
      <c r="P3976">
        <f ca="1">DATEDIF(Table1[[#This Row],[Date of Birth]],TODAY(),"Y")</f>
        <v>23</v>
      </c>
      <c r="Q3976">
        <f ca="1">DATEDIF(Table1[[#This Row],[Joining Date]],TODAY(),"Y")</f>
        <v>1</v>
      </c>
      <c r="R3976" t="str">
        <f ca="1">IF(YEAR(Table1[[#This Row],[Joining Date]])=YEAR(TODAY()),"Yes","No")</f>
        <v>No</v>
      </c>
      <c r="S3976" t="str">
        <f ca="1">IF(Table1[[#This Row],[Experience]]&gt;5,"Yes","No")</f>
        <v>No</v>
      </c>
      <c r="T3976" t="str">
        <f>TEXT(Table1[[#This Row],[Joining Date]],"mmmm")</f>
        <v>January</v>
      </c>
      <c r="U3976" t="str">
        <f>TEXT(Table1[[#This Row],[Joining Date]],"yyyy")</f>
        <v>2025</v>
      </c>
      <c r="V3976" s="5">
        <f ca="1">TODAY()-Table1[[#This Row],[Joining Date]]</f>
        <v>554</v>
      </c>
      <c r="W3976" t="str">
        <f>LEFT(Table1[[#This Row],[Employee Name]],FIND(" ",Table1[[#This Row],[Employee Name]])-1)</f>
        <v>Arjun</v>
      </c>
      <c r="X3976" t="str">
        <f>RIGHT(Table1[[#This Row],[Employee Name]],LEN(Table1[[#This Row],[Employee Name]])-FIND(" ",Table1[[#This Row],[Employee Name]]))</f>
        <v>Mehta</v>
      </c>
      <c r="Y3976" t="str">
        <f>Table1[[#This Row],[Department]]&amp;"-"&amp;Table1[[#This Row],[Employee ID]]</f>
        <v>Marketing-E00585</v>
      </c>
      <c r="Z3976" t="str">
        <f>LEFT(Table1[[#This Row],[Department]],3)</f>
        <v>Mar</v>
      </c>
      <c r="AA3976" t="str">
        <f>_xlfn.XLOOKUP(Table1[[#This Row],[Manager ID]],MANAGERS!A:A,MANAGERS!B:B)</f>
        <v>Manager_6</v>
      </c>
      <c r="AB3976" t="str" cm="1">
        <f t="array" ref="AB3976">_xlfn.XLOOKUP(Table1[[#This Row],[Manager ID]],Table2[[#All],[Manager ID]],Table2[[#All],[Department Head]])</f>
        <v>HR</v>
      </c>
      <c r="AC3976" s="2">
        <f>_xlfn.XLOOKUP(Table1[[#This Row],[City]],L:L,O:O)</f>
        <v>0.23486488519629886</v>
      </c>
      <c r="AD3976" t="str" cm="1">
        <f t="array" ref="AD3976">_xlfn.IFS(Table1[[#This Row],[Performance Score]]&gt;=90,"Excellent",Table1[[#This Row],[Performance Score]]&gt;=75,"Good",Table1[[#This Row],[Performance Score]]&gt;=60,"Average",Table1[[#This Row],[Performance Score]]&lt;=60,"Need Improvement")</f>
        <v>Good</v>
      </c>
      <c r="AE3976" t="str">
        <f>IF(AND(Table1[[#This Row],[Attendance %]]&gt;=80,(Table1[[#This Row],[Performance Score]]&gt;=80)),"Eligible","Not Eligible")</f>
        <v>Not Eligible</v>
      </c>
      <c r="AF3976" t="str">
        <f>IF(Table1[[#This Row],[Performance Score]]&gt;=80,"High Performer","Low Performer")</f>
        <v>High Performer</v>
      </c>
      <c r="AG3976" t="str" cm="1">
        <f t="array" aca="1" ref="AG3976" ca="1">_xlfn.IFS(Table1[[#This Row],[Experience]]&lt;=3,"Junior",Table1[[#This Row],[Experience]]&lt;=7,"Mid Level",Table1[[#This Row],[Experience]]&gt;=7,"Senior")</f>
        <v>Junior</v>
      </c>
      <c r="AH3976" t="str">
        <f>IF(Table1[[#This Row],[Attendance %]]&gt;75,"OK","Below 75")</f>
        <v>Below 75</v>
      </c>
      <c r="AI3976" t="b">
        <f>ISBLANK(Table1[[#This Row],[Employee ID]])</f>
        <v>0</v>
      </c>
      <c r="AJ3976" t="b">
        <f>ISNUMBER(Table1[[#This Row],[Total Salary  ]])</f>
        <v>1</v>
      </c>
      <c r="AK3976" t="str">
        <f>IFERROR(_xlfn.XLOOKUP(Table1[[#This Row],[Manager ID]],MANAGERS!A:A,MANAGERS!B:B),"Not Found")</f>
        <v>Manager_6</v>
      </c>
    </row>
    <row r="3977" spans="1:37" x14ac:dyDescent="0.2">
      <c r="A3977" t="s">
        <v>4046</v>
      </c>
      <c r="B3977" t="s">
        <v>87</v>
      </c>
      <c r="C3977" t="s">
        <v>21</v>
      </c>
      <c r="D3977" t="s">
        <v>40</v>
      </c>
      <c r="E3977" t="s">
        <v>22</v>
      </c>
      <c r="F3977" s="1">
        <v>43808</v>
      </c>
      <c r="G3977" s="1">
        <v>38456</v>
      </c>
      <c r="H3977">
        <v>43785</v>
      </c>
      <c r="I3977">
        <v>18013</v>
      </c>
      <c r="J3977">
        <v>68</v>
      </c>
      <c r="K3977">
        <v>63</v>
      </c>
      <c r="L3977" t="s">
        <v>18</v>
      </c>
      <c r="M3977">
        <v>104</v>
      </c>
      <c r="N3977">
        <f>Table1[[#This Row],[Basic Salary]]+Table1[[#This Row],[Bonus]]</f>
        <v>61798</v>
      </c>
      <c r="O3977" s="2">
        <f>Table1[[#This Row],[Bonus]]/Table1[[#This Row],[Basic Salary]]</f>
        <v>0.41139659700810782</v>
      </c>
      <c r="P3977">
        <f ca="1">DATEDIF(Table1[[#This Row],[Date of Birth]],TODAY(),"Y")</f>
        <v>21</v>
      </c>
      <c r="Q3977">
        <f ca="1">DATEDIF(Table1[[#This Row],[Joining Date]],TODAY(),"Y")</f>
        <v>6</v>
      </c>
      <c r="R3977" t="str">
        <f ca="1">IF(YEAR(Table1[[#This Row],[Joining Date]])=YEAR(TODAY()),"Yes","No")</f>
        <v>No</v>
      </c>
      <c r="S3977" t="str">
        <f ca="1">IF(Table1[[#This Row],[Experience]]&gt;5,"Yes","No")</f>
        <v>Yes</v>
      </c>
      <c r="T3977" t="str">
        <f>TEXT(Table1[[#This Row],[Joining Date]],"mmmm")</f>
        <v>December</v>
      </c>
      <c r="U3977" t="str">
        <f>TEXT(Table1[[#This Row],[Joining Date]],"yyyy")</f>
        <v>2019</v>
      </c>
      <c r="V3977" s="5">
        <f ca="1">TODAY()-Table1[[#This Row],[Joining Date]]</f>
        <v>2431</v>
      </c>
      <c r="W3977" t="str">
        <f>LEFT(Table1[[#This Row],[Employee Name]],FIND(" ",Table1[[#This Row],[Employee Name]])-1)</f>
        <v>Arjun</v>
      </c>
      <c r="X3977" t="str">
        <f>RIGHT(Table1[[#This Row],[Employee Name]],LEN(Table1[[#This Row],[Employee Name]])-FIND(" ",Table1[[#This Row],[Employee Name]]))</f>
        <v>Mehta</v>
      </c>
      <c r="Y3977" t="str">
        <f>Table1[[#This Row],[Department]]&amp;"-"&amp;Table1[[#This Row],[Employee ID]]</f>
        <v>IT-E03990</v>
      </c>
      <c r="Z3977" t="str">
        <f>LEFT(Table1[[#This Row],[Department]],3)</f>
        <v>IT</v>
      </c>
      <c r="AA3977" t="str">
        <f>_xlfn.XLOOKUP(Table1[[#This Row],[Manager ID]],MANAGERS!A:A,MANAGERS!B:B)</f>
        <v>Manager_4</v>
      </c>
      <c r="AB3977" t="str" cm="1">
        <f t="array" ref="AB3977">_xlfn.XLOOKUP(Table1[[#This Row],[Manager ID]],Table2[[#All],[Manager ID]],Table2[[#All],[Department Head]])</f>
        <v>Finance</v>
      </c>
      <c r="AC3977" s="2">
        <f>_xlfn.XLOOKUP(Table1[[#This Row],[City]],L:L,O:O)</f>
        <v>0.21356479274849693</v>
      </c>
      <c r="AD3977" t="str" cm="1">
        <f t="array" ref="AD3977">_xlfn.IFS(Table1[[#This Row],[Performance Score]]&gt;=90,"Excellent",Table1[[#This Row],[Performance Score]]&gt;=75,"Good",Table1[[#This Row],[Performance Score]]&gt;=60,"Average",Table1[[#This Row],[Performance Score]]&lt;=60,"Need Improvement")</f>
        <v>Average</v>
      </c>
      <c r="AE3977" t="str">
        <f>IF(AND(Table1[[#This Row],[Attendance %]]&gt;=80,(Table1[[#This Row],[Performance Score]]&gt;=80)),"Eligible","Not Eligible")</f>
        <v>Not Eligible</v>
      </c>
      <c r="AF3977" t="str">
        <f>IF(Table1[[#This Row],[Performance Score]]&gt;=80,"High Performer","Low Performer")</f>
        <v>Low Performer</v>
      </c>
      <c r="AG3977" t="str" cm="1">
        <f t="array" aca="1" ref="AG3977" ca="1">_xlfn.IFS(Table1[[#This Row],[Experience]]&lt;=3,"Junior",Table1[[#This Row],[Experience]]&lt;=7,"Mid Level",Table1[[#This Row],[Experience]]&gt;=7,"Senior")</f>
        <v>Mid Level</v>
      </c>
      <c r="AH3977" t="str">
        <f>IF(Table1[[#This Row],[Attendance %]]&gt;75,"OK","Below 75")</f>
        <v>Below 75</v>
      </c>
      <c r="AI3977" t="b">
        <f>ISBLANK(Table1[[#This Row],[Employee ID]])</f>
        <v>0</v>
      </c>
      <c r="AJ3977" t="b">
        <f>ISNUMBER(Table1[[#This Row],[Total Salary  ]])</f>
        <v>1</v>
      </c>
      <c r="AK3977" t="str">
        <f>IFERROR(_xlfn.XLOOKUP(Table1[[#This Row],[Manager ID]],MANAGERS!A:A,MANAGERS!B:B),"Not Found")</f>
        <v>Manager_4</v>
      </c>
    </row>
    <row r="3978" spans="1:37" x14ac:dyDescent="0.2">
      <c r="A3978" t="s">
        <v>1277</v>
      </c>
      <c r="B3978" t="s">
        <v>20</v>
      </c>
      <c r="C3978" t="s">
        <v>15</v>
      </c>
      <c r="D3978" t="s">
        <v>25</v>
      </c>
      <c r="E3978" t="s">
        <v>51</v>
      </c>
      <c r="F3978" s="1">
        <v>43226</v>
      </c>
      <c r="G3978" s="1">
        <v>30874</v>
      </c>
      <c r="H3978">
        <v>40456</v>
      </c>
      <c r="I3978">
        <v>21341</v>
      </c>
      <c r="J3978">
        <v>74</v>
      </c>
      <c r="K3978">
        <v>43</v>
      </c>
      <c r="L3978" t="s">
        <v>23</v>
      </c>
      <c r="M3978">
        <v>118</v>
      </c>
      <c r="N3978">
        <f>Table1[[#This Row],[Basic Salary]]+Table1[[#This Row],[Bonus]]</f>
        <v>61797</v>
      </c>
      <c r="O3978" s="2">
        <f>Table1[[#This Row],[Bonus]]/Table1[[#This Row],[Basic Salary]]</f>
        <v>0.52751137037769424</v>
      </c>
      <c r="P3978">
        <f ca="1">DATEDIF(Table1[[#This Row],[Date of Birth]],TODAY(),"Y")</f>
        <v>42</v>
      </c>
      <c r="Q3978">
        <f ca="1">DATEDIF(Table1[[#This Row],[Joining Date]],TODAY(),"Y")</f>
        <v>8</v>
      </c>
      <c r="R3978" t="str">
        <f ca="1">IF(YEAR(Table1[[#This Row],[Joining Date]])=YEAR(TODAY()),"Yes","No")</f>
        <v>No</v>
      </c>
      <c r="S3978" t="str">
        <f ca="1">IF(Table1[[#This Row],[Experience]]&gt;5,"Yes","No")</f>
        <v>Yes</v>
      </c>
      <c r="T3978" t="str">
        <f>TEXT(Table1[[#This Row],[Joining Date]],"mmmm")</f>
        <v>May</v>
      </c>
      <c r="U3978" t="str">
        <f>TEXT(Table1[[#This Row],[Joining Date]],"yyyy")</f>
        <v>2018</v>
      </c>
      <c r="V3978" s="5">
        <f ca="1">TODAY()-Table1[[#This Row],[Joining Date]]</f>
        <v>3013</v>
      </c>
      <c r="W3978" t="str">
        <f>LEFT(Table1[[#This Row],[Employee Name]],FIND(" ",Table1[[#This Row],[Employee Name]])-1)</f>
        <v>Rahul</v>
      </c>
      <c r="X3978" t="str">
        <f>RIGHT(Table1[[#This Row],[Employee Name]],LEN(Table1[[#This Row],[Employee Name]])-FIND(" ",Table1[[#This Row],[Employee Name]]))</f>
        <v>Verma</v>
      </c>
      <c r="Y3978" t="str">
        <f>Table1[[#This Row],[Department]]&amp;"-"&amp;Table1[[#This Row],[Employee ID]]</f>
        <v>Finance-E01221</v>
      </c>
      <c r="Z3978" t="str">
        <f>LEFT(Table1[[#This Row],[Department]],3)</f>
        <v>Fin</v>
      </c>
      <c r="AA3978" t="str">
        <f>_xlfn.XLOOKUP(Table1[[#This Row],[Manager ID]],MANAGERS!A:A,MANAGERS!B:B)</f>
        <v>Manager_18</v>
      </c>
      <c r="AB3978" t="str" cm="1">
        <f t="array" ref="AB3978">_xlfn.XLOOKUP(Table1[[#This Row],[Manager ID]],Table2[[#All],[Manager ID]],Table2[[#All],[Department Head]])</f>
        <v>Support</v>
      </c>
      <c r="AC3978" s="2">
        <f>_xlfn.XLOOKUP(Table1[[#This Row],[City]],L:L,O:O)</f>
        <v>0.23486488519629886</v>
      </c>
      <c r="AD3978" t="str" cm="1">
        <f t="array" ref="AD3978">_xlfn.IFS(Table1[[#This Row],[Performance Score]]&gt;=90,"Excellent",Table1[[#This Row],[Performance Score]]&gt;=75,"Good",Table1[[#This Row],[Performance Score]]&gt;=60,"Average",Table1[[#This Row],[Performance Score]]&lt;=60,"Need Improvement")</f>
        <v>Need Improvement</v>
      </c>
      <c r="AE3978" t="str">
        <f>IF(AND(Table1[[#This Row],[Attendance %]]&gt;=80,(Table1[[#This Row],[Performance Score]]&gt;=80)),"Eligible","Not Eligible")</f>
        <v>Not Eligible</v>
      </c>
      <c r="AF3978" t="str">
        <f>IF(Table1[[#This Row],[Performance Score]]&gt;=80,"High Performer","Low Performer")</f>
        <v>Low Performer</v>
      </c>
      <c r="AG3978" t="str" cm="1">
        <f t="array" aca="1" ref="AG3978" ca="1">_xlfn.IFS(Table1[[#This Row],[Experience]]&lt;=3,"Junior",Table1[[#This Row],[Experience]]&lt;=7,"Mid Level",Table1[[#This Row],[Experience]]&gt;=7,"Senior")</f>
        <v>Senior</v>
      </c>
      <c r="AH3978" t="str">
        <f>IF(Table1[[#This Row],[Attendance %]]&gt;75,"OK","Below 75")</f>
        <v>Below 75</v>
      </c>
      <c r="AI3978" t="b">
        <f>ISBLANK(Table1[[#This Row],[Employee ID]])</f>
        <v>0</v>
      </c>
      <c r="AJ3978" t="b">
        <f>ISNUMBER(Table1[[#This Row],[Total Salary  ]])</f>
        <v>1</v>
      </c>
      <c r="AK3978" t="str">
        <f>IFERROR(_xlfn.XLOOKUP(Table1[[#This Row],[Manager ID]],MANAGERS!A:A,MANAGERS!B:B),"Not Found")</f>
        <v>Manager_18</v>
      </c>
    </row>
    <row r="3979" spans="1:37" x14ac:dyDescent="0.2">
      <c r="A3979" t="s">
        <v>4674</v>
      </c>
      <c r="B3979" t="s">
        <v>85</v>
      </c>
      <c r="C3979" t="s">
        <v>21</v>
      </c>
      <c r="D3979" t="s">
        <v>81</v>
      </c>
      <c r="E3979" t="s">
        <v>26</v>
      </c>
      <c r="F3979" s="1">
        <v>43805</v>
      </c>
      <c r="G3979" s="1">
        <v>32773</v>
      </c>
      <c r="H3979">
        <v>34746</v>
      </c>
      <c r="I3979">
        <v>27046</v>
      </c>
      <c r="J3979">
        <v>73</v>
      </c>
      <c r="K3979">
        <v>68</v>
      </c>
      <c r="L3979" t="s">
        <v>53</v>
      </c>
      <c r="M3979">
        <v>116</v>
      </c>
      <c r="N3979">
        <f>Table1[[#This Row],[Basic Salary]]+Table1[[#This Row],[Bonus]]</f>
        <v>61792</v>
      </c>
      <c r="O3979" s="2">
        <f>Table1[[#This Row],[Bonus]]/Table1[[#This Row],[Basic Salary]]</f>
        <v>0.7783917573245841</v>
      </c>
      <c r="P3979">
        <f ca="1">DATEDIF(Table1[[#This Row],[Date of Birth]],TODAY(),"Y")</f>
        <v>36</v>
      </c>
      <c r="Q3979">
        <f ca="1">DATEDIF(Table1[[#This Row],[Joining Date]],TODAY(),"Y")</f>
        <v>6</v>
      </c>
      <c r="R3979" t="str">
        <f ca="1">IF(YEAR(Table1[[#This Row],[Joining Date]])=YEAR(TODAY()),"Yes","No")</f>
        <v>No</v>
      </c>
      <c r="S3979" t="str">
        <f ca="1">IF(Table1[[#This Row],[Experience]]&gt;5,"Yes","No")</f>
        <v>Yes</v>
      </c>
      <c r="T3979" t="str">
        <f>TEXT(Table1[[#This Row],[Joining Date]],"mmmm")</f>
        <v>December</v>
      </c>
      <c r="U3979" t="str">
        <f>TEXT(Table1[[#This Row],[Joining Date]],"yyyy")</f>
        <v>2019</v>
      </c>
      <c r="V3979" s="5">
        <f ca="1">TODAY()-Table1[[#This Row],[Joining Date]]</f>
        <v>2434</v>
      </c>
      <c r="W3979" t="str">
        <f>LEFT(Table1[[#This Row],[Employee Name]],FIND(" ",Table1[[#This Row],[Employee Name]])-1)</f>
        <v>Pooja</v>
      </c>
      <c r="X3979" t="str">
        <f>RIGHT(Table1[[#This Row],[Employee Name]],LEN(Table1[[#This Row],[Employee Name]])-FIND(" ",Table1[[#This Row],[Employee Name]]))</f>
        <v>Das</v>
      </c>
      <c r="Y3979" t="str">
        <f>Table1[[#This Row],[Department]]&amp;"-"&amp;Table1[[#This Row],[Employee ID]]</f>
        <v>Sales-E04618</v>
      </c>
      <c r="Z3979" t="str">
        <f>LEFT(Table1[[#This Row],[Department]],3)</f>
        <v>Sal</v>
      </c>
      <c r="AA3979" t="str">
        <f>_xlfn.XLOOKUP(Table1[[#This Row],[Manager ID]],MANAGERS!A:A,MANAGERS!B:B)</f>
        <v>Manager_16</v>
      </c>
      <c r="AB3979" t="str" cm="1">
        <f t="array" ref="AB3979">_xlfn.XLOOKUP(Table1[[#This Row],[Manager ID]],Table2[[#All],[Manager ID]],Table2[[#All],[Department Head]])</f>
        <v>Sales</v>
      </c>
      <c r="AC3979" s="2">
        <f>_xlfn.XLOOKUP(Table1[[#This Row],[City]],L:L,O:O)</f>
        <v>0.23685887225230964</v>
      </c>
      <c r="AD3979" t="str" cm="1">
        <f t="array" ref="AD3979">_xlfn.IFS(Table1[[#This Row],[Performance Score]]&gt;=90,"Excellent",Table1[[#This Row],[Performance Score]]&gt;=75,"Good",Table1[[#This Row],[Performance Score]]&gt;=60,"Average",Table1[[#This Row],[Performance Score]]&lt;=60,"Need Improvement")</f>
        <v>Average</v>
      </c>
      <c r="AE3979" t="str">
        <f>IF(AND(Table1[[#This Row],[Attendance %]]&gt;=80,(Table1[[#This Row],[Performance Score]]&gt;=80)),"Eligible","Not Eligible")</f>
        <v>Not Eligible</v>
      </c>
      <c r="AF3979" t="str">
        <f>IF(Table1[[#This Row],[Performance Score]]&gt;=80,"High Performer","Low Performer")</f>
        <v>Low Performer</v>
      </c>
      <c r="AG3979" t="str" cm="1">
        <f t="array" aca="1" ref="AG3979" ca="1">_xlfn.IFS(Table1[[#This Row],[Experience]]&lt;=3,"Junior",Table1[[#This Row],[Experience]]&lt;=7,"Mid Level",Table1[[#This Row],[Experience]]&gt;=7,"Senior")</f>
        <v>Mid Level</v>
      </c>
      <c r="AH3979" t="str">
        <f>IF(Table1[[#This Row],[Attendance %]]&gt;75,"OK","Below 75")</f>
        <v>Below 75</v>
      </c>
      <c r="AI3979" t="b">
        <f>ISBLANK(Table1[[#This Row],[Employee ID]])</f>
        <v>0</v>
      </c>
      <c r="AJ3979" t="b">
        <f>ISNUMBER(Table1[[#This Row],[Total Salary  ]])</f>
        <v>1</v>
      </c>
      <c r="AK3979" t="str">
        <f>IFERROR(_xlfn.XLOOKUP(Table1[[#This Row],[Manager ID]],MANAGERS!A:A,MANAGERS!B:B),"Not Found")</f>
        <v>Manager_16</v>
      </c>
    </row>
    <row r="3980" spans="1:37" x14ac:dyDescent="0.2">
      <c r="A3980" t="s">
        <v>3172</v>
      </c>
      <c r="B3980" t="s">
        <v>57</v>
      </c>
      <c r="C3980" t="s">
        <v>15</v>
      </c>
      <c r="D3980" t="s">
        <v>33</v>
      </c>
      <c r="E3980" t="s">
        <v>51</v>
      </c>
      <c r="F3980" s="1">
        <v>45695</v>
      </c>
      <c r="G3980" s="1">
        <v>29247</v>
      </c>
      <c r="H3980">
        <v>39520</v>
      </c>
      <c r="I3980">
        <v>22266</v>
      </c>
      <c r="J3980">
        <v>73</v>
      </c>
      <c r="K3980">
        <v>49</v>
      </c>
      <c r="L3980" t="s">
        <v>37</v>
      </c>
      <c r="M3980">
        <v>112</v>
      </c>
      <c r="N3980">
        <f>Table1[[#This Row],[Basic Salary]]+Table1[[#This Row],[Bonus]]</f>
        <v>61786</v>
      </c>
      <c r="O3980" s="2">
        <f>Table1[[#This Row],[Bonus]]/Table1[[#This Row],[Basic Salary]]</f>
        <v>0.56341093117408902</v>
      </c>
      <c r="P3980">
        <f ca="1">DATEDIF(Table1[[#This Row],[Date of Birth]],TODAY(),"Y")</f>
        <v>46</v>
      </c>
      <c r="Q3980">
        <f ca="1">DATEDIF(Table1[[#This Row],[Joining Date]],TODAY(),"Y")</f>
        <v>1</v>
      </c>
      <c r="R3980" t="str">
        <f ca="1">IF(YEAR(Table1[[#This Row],[Joining Date]])=YEAR(TODAY()),"Yes","No")</f>
        <v>No</v>
      </c>
      <c r="S3980" t="str">
        <f ca="1">IF(Table1[[#This Row],[Experience]]&gt;5,"Yes","No")</f>
        <v>No</v>
      </c>
      <c r="T3980" t="str">
        <f>TEXT(Table1[[#This Row],[Joining Date]],"mmmm")</f>
        <v>February</v>
      </c>
      <c r="U3980" t="str">
        <f>TEXT(Table1[[#This Row],[Joining Date]],"yyyy")</f>
        <v>2025</v>
      </c>
      <c r="V3980" s="5">
        <f ca="1">TODAY()-Table1[[#This Row],[Joining Date]]</f>
        <v>544</v>
      </c>
      <c r="W3980" t="str">
        <f>LEFT(Table1[[#This Row],[Employee Name]],FIND(" ",Table1[[#This Row],[Employee Name]])-1)</f>
        <v>Swathi</v>
      </c>
      <c r="X3980" t="str">
        <f>RIGHT(Table1[[#This Row],[Employee Name]],LEN(Table1[[#This Row],[Employee Name]])-FIND(" ",Table1[[#This Row],[Employee Name]]))</f>
        <v>Ramesh</v>
      </c>
      <c r="Y3980" t="str">
        <f>Table1[[#This Row],[Department]]&amp;"-"&amp;Table1[[#This Row],[Employee ID]]</f>
        <v>Marketing-E03116</v>
      </c>
      <c r="Z3980" t="str">
        <f>LEFT(Table1[[#This Row],[Department]],3)</f>
        <v>Mar</v>
      </c>
      <c r="AA3980" t="str">
        <f>_xlfn.XLOOKUP(Table1[[#This Row],[Manager ID]],MANAGERS!A:A,MANAGERS!B:B)</f>
        <v>Manager_12</v>
      </c>
      <c r="AB3980" t="str" cm="1">
        <f t="array" ref="AB3980">_xlfn.XLOOKUP(Table1[[#This Row],[Manager ID]],Table2[[#All],[Manager ID]],Table2[[#All],[Department Head]])</f>
        <v>Marketing</v>
      </c>
      <c r="AC3980" s="2">
        <f>_xlfn.XLOOKUP(Table1[[#This Row],[City]],L:L,O:O)</f>
        <v>0.24036902712549932</v>
      </c>
      <c r="AD3980" t="str" cm="1">
        <f t="array" ref="AD3980">_xlfn.IFS(Table1[[#This Row],[Performance Score]]&gt;=90,"Excellent",Table1[[#This Row],[Performance Score]]&gt;=75,"Good",Table1[[#This Row],[Performance Score]]&gt;=60,"Average",Table1[[#This Row],[Performance Score]]&lt;=60,"Need Improvement")</f>
        <v>Need Improvement</v>
      </c>
      <c r="AE3980" t="str">
        <f>IF(AND(Table1[[#This Row],[Attendance %]]&gt;=80,(Table1[[#This Row],[Performance Score]]&gt;=80)),"Eligible","Not Eligible")</f>
        <v>Not Eligible</v>
      </c>
      <c r="AF3980" t="str">
        <f>IF(Table1[[#This Row],[Performance Score]]&gt;=80,"High Performer","Low Performer")</f>
        <v>Low Performer</v>
      </c>
      <c r="AG3980" t="str" cm="1">
        <f t="array" aca="1" ref="AG3980" ca="1">_xlfn.IFS(Table1[[#This Row],[Experience]]&lt;=3,"Junior",Table1[[#This Row],[Experience]]&lt;=7,"Mid Level",Table1[[#This Row],[Experience]]&gt;=7,"Senior")</f>
        <v>Junior</v>
      </c>
      <c r="AH3980" t="str">
        <f>IF(Table1[[#This Row],[Attendance %]]&gt;75,"OK","Below 75")</f>
        <v>Below 75</v>
      </c>
      <c r="AI3980" t="b">
        <f>ISBLANK(Table1[[#This Row],[Employee ID]])</f>
        <v>0</v>
      </c>
      <c r="AJ3980" t="b">
        <f>ISNUMBER(Table1[[#This Row],[Total Salary  ]])</f>
        <v>1</v>
      </c>
      <c r="AK3980" t="str">
        <f>IFERROR(_xlfn.XLOOKUP(Table1[[#This Row],[Manager ID]],MANAGERS!A:A,MANAGERS!B:B),"Not Found")</f>
        <v>Manager_12</v>
      </c>
    </row>
    <row r="3981" spans="1:37" x14ac:dyDescent="0.2">
      <c r="A3981" t="s">
        <v>1166</v>
      </c>
      <c r="B3981" t="s">
        <v>75</v>
      </c>
      <c r="C3981" t="s">
        <v>21</v>
      </c>
      <c r="D3981" t="s">
        <v>33</v>
      </c>
      <c r="E3981" t="s">
        <v>22</v>
      </c>
      <c r="F3981" s="1">
        <v>44547</v>
      </c>
      <c r="G3981" s="1">
        <v>39770</v>
      </c>
      <c r="H3981">
        <v>32478</v>
      </c>
      <c r="I3981">
        <v>29282</v>
      </c>
      <c r="J3981">
        <v>75</v>
      </c>
      <c r="K3981">
        <v>84</v>
      </c>
      <c r="L3981" t="s">
        <v>34</v>
      </c>
      <c r="M3981">
        <v>118</v>
      </c>
      <c r="N3981">
        <f>Table1[[#This Row],[Basic Salary]]+Table1[[#This Row],[Bonus]]</f>
        <v>61760</v>
      </c>
      <c r="O3981" s="2">
        <f>Table1[[#This Row],[Bonus]]/Table1[[#This Row],[Basic Salary]]</f>
        <v>0.90159492579592337</v>
      </c>
      <c r="P3981">
        <f ca="1">DATEDIF(Table1[[#This Row],[Date of Birth]],TODAY(),"Y")</f>
        <v>17</v>
      </c>
      <c r="Q3981">
        <f ca="1">DATEDIF(Table1[[#This Row],[Joining Date]],TODAY(),"Y")</f>
        <v>4</v>
      </c>
      <c r="R3981" t="str">
        <f ca="1">IF(YEAR(Table1[[#This Row],[Joining Date]])=YEAR(TODAY()),"Yes","No")</f>
        <v>No</v>
      </c>
      <c r="S3981" t="str">
        <f ca="1">IF(Table1[[#This Row],[Experience]]&gt;5,"Yes","No")</f>
        <v>No</v>
      </c>
      <c r="T3981" t="str">
        <f>TEXT(Table1[[#This Row],[Joining Date]],"mmmm")</f>
        <v>December</v>
      </c>
      <c r="U3981" t="str">
        <f>TEXT(Table1[[#This Row],[Joining Date]],"yyyy")</f>
        <v>2021</v>
      </c>
      <c r="V3981" s="5">
        <f ca="1">TODAY()-Table1[[#This Row],[Joining Date]]</f>
        <v>1692</v>
      </c>
      <c r="W3981" t="str">
        <f>LEFT(Table1[[#This Row],[Employee Name]],FIND(" ",Table1[[#This Row],[Employee Name]])-1)</f>
        <v>Ishita</v>
      </c>
      <c r="X3981" t="str">
        <f>RIGHT(Table1[[#This Row],[Employee Name]],LEN(Table1[[#This Row],[Employee Name]])-FIND(" ",Table1[[#This Row],[Employee Name]]))</f>
        <v>Roy</v>
      </c>
      <c r="Y3981" t="str">
        <f>Table1[[#This Row],[Department]]&amp;"-"&amp;Table1[[#This Row],[Employee ID]]</f>
        <v>Marketing-E01110</v>
      </c>
      <c r="Z3981" t="str">
        <f>LEFT(Table1[[#This Row],[Department]],3)</f>
        <v>Mar</v>
      </c>
      <c r="AA3981" t="str">
        <f>_xlfn.XLOOKUP(Table1[[#This Row],[Manager ID]],MANAGERS!A:A,MANAGERS!B:B)</f>
        <v>Manager_18</v>
      </c>
      <c r="AB3981" t="str" cm="1">
        <f t="array" ref="AB3981">_xlfn.XLOOKUP(Table1[[#This Row],[Manager ID]],Table2[[#All],[Manager ID]],Table2[[#All],[Department Head]])</f>
        <v>Support</v>
      </c>
      <c r="AC3981" s="2">
        <f>_xlfn.XLOOKUP(Table1[[#This Row],[City]],L:L,O:O)</f>
        <v>0.24030340748661314</v>
      </c>
      <c r="AD3981" t="str" cm="1">
        <f t="array" ref="AD3981">_xlfn.IFS(Table1[[#This Row],[Performance Score]]&gt;=90,"Excellent",Table1[[#This Row],[Performance Score]]&gt;=75,"Good",Table1[[#This Row],[Performance Score]]&gt;=60,"Average",Table1[[#This Row],[Performance Score]]&lt;=60,"Need Improvement")</f>
        <v>Good</v>
      </c>
      <c r="AE3981" t="str">
        <f>IF(AND(Table1[[#This Row],[Attendance %]]&gt;=80,(Table1[[#This Row],[Performance Score]]&gt;=80)),"Eligible","Not Eligible")</f>
        <v>Not Eligible</v>
      </c>
      <c r="AF3981" t="str">
        <f>IF(Table1[[#This Row],[Performance Score]]&gt;=80,"High Performer","Low Performer")</f>
        <v>High Performer</v>
      </c>
      <c r="AG3981" t="str" cm="1">
        <f t="array" aca="1" ref="AG3981" ca="1">_xlfn.IFS(Table1[[#This Row],[Experience]]&lt;=3,"Junior",Table1[[#This Row],[Experience]]&lt;=7,"Mid Level",Table1[[#This Row],[Experience]]&gt;=7,"Senior")</f>
        <v>Mid Level</v>
      </c>
      <c r="AH3981" t="str">
        <f>IF(Table1[[#This Row],[Attendance %]]&gt;75,"OK","Below 75")</f>
        <v>Below 75</v>
      </c>
      <c r="AI3981" t="b">
        <f>ISBLANK(Table1[[#This Row],[Employee ID]])</f>
        <v>0</v>
      </c>
      <c r="AJ3981" t="b">
        <f>ISNUMBER(Table1[[#This Row],[Total Salary  ]])</f>
        <v>1</v>
      </c>
      <c r="AK3981" t="str">
        <f>IFERROR(_xlfn.XLOOKUP(Table1[[#This Row],[Manager ID]],MANAGERS!A:A,MANAGERS!B:B),"Not Found")</f>
        <v>Manager_18</v>
      </c>
    </row>
    <row r="3982" spans="1:37" x14ac:dyDescent="0.2">
      <c r="A3982" t="s">
        <v>519</v>
      </c>
      <c r="B3982" t="s">
        <v>29</v>
      </c>
      <c r="C3982" t="s">
        <v>15</v>
      </c>
      <c r="D3982" t="s">
        <v>16</v>
      </c>
      <c r="E3982" t="s">
        <v>65</v>
      </c>
      <c r="F3982" s="1">
        <v>44753</v>
      </c>
      <c r="G3982" s="1">
        <v>38515</v>
      </c>
      <c r="H3982">
        <v>32128</v>
      </c>
      <c r="I3982">
        <v>29610</v>
      </c>
      <c r="J3982">
        <v>95</v>
      </c>
      <c r="K3982">
        <v>69</v>
      </c>
      <c r="L3982" t="s">
        <v>18</v>
      </c>
      <c r="M3982">
        <v>118</v>
      </c>
      <c r="N3982">
        <f>Table1[[#This Row],[Basic Salary]]+Table1[[#This Row],[Bonus]]</f>
        <v>61738</v>
      </c>
      <c r="O3982" s="2">
        <f>Table1[[#This Row],[Bonus]]/Table1[[#This Row],[Basic Salary]]</f>
        <v>0.9216259960159362</v>
      </c>
      <c r="P3982">
        <f ca="1">DATEDIF(Table1[[#This Row],[Date of Birth]],TODAY(),"Y")</f>
        <v>21</v>
      </c>
      <c r="Q3982">
        <f ca="1">DATEDIF(Table1[[#This Row],[Joining Date]],TODAY(),"Y")</f>
        <v>4</v>
      </c>
      <c r="R3982" t="str">
        <f ca="1">IF(YEAR(Table1[[#This Row],[Joining Date]])=YEAR(TODAY()),"Yes","No")</f>
        <v>No</v>
      </c>
      <c r="S3982" t="str">
        <f ca="1">IF(Table1[[#This Row],[Experience]]&gt;5,"Yes","No")</f>
        <v>No</v>
      </c>
      <c r="T3982" t="str">
        <f>TEXT(Table1[[#This Row],[Joining Date]],"mmmm")</f>
        <v>July</v>
      </c>
      <c r="U3982" t="str">
        <f>TEXT(Table1[[#This Row],[Joining Date]],"yyyy")</f>
        <v>2022</v>
      </c>
      <c r="V3982" s="5">
        <f ca="1">TODAY()-Table1[[#This Row],[Joining Date]]</f>
        <v>1486</v>
      </c>
      <c r="W3982" t="str">
        <f>LEFT(Table1[[#This Row],[Employee Name]],FIND(" ",Table1[[#This Row],[Employee Name]])-1)</f>
        <v>Vikram</v>
      </c>
      <c r="X3982" t="str">
        <f>RIGHT(Table1[[#This Row],[Employee Name]],LEN(Table1[[#This Row],[Employee Name]])-FIND(" ",Table1[[#This Row],[Employee Name]]))</f>
        <v>Singh</v>
      </c>
      <c r="Y3982" t="str">
        <f>Table1[[#This Row],[Department]]&amp;"-"&amp;Table1[[#This Row],[Employee ID]]</f>
        <v>HR-E00463</v>
      </c>
      <c r="Z3982" t="str">
        <f>LEFT(Table1[[#This Row],[Department]],3)</f>
        <v>HR</v>
      </c>
      <c r="AA3982" t="str">
        <f>_xlfn.XLOOKUP(Table1[[#This Row],[Manager ID]],MANAGERS!A:A,MANAGERS!B:B)</f>
        <v>Manager_18</v>
      </c>
      <c r="AB3982" t="str" cm="1">
        <f t="array" ref="AB3982">_xlfn.XLOOKUP(Table1[[#This Row],[Manager ID]],Table2[[#All],[Manager ID]],Table2[[#All],[Department Head]])</f>
        <v>Support</v>
      </c>
      <c r="AC3982" s="2">
        <f>_xlfn.XLOOKUP(Table1[[#This Row],[City]],L:L,O:O)</f>
        <v>0.21356479274849693</v>
      </c>
      <c r="AD3982" t="str" cm="1">
        <f t="array" ref="AD3982">_xlfn.IFS(Table1[[#This Row],[Performance Score]]&gt;=90,"Excellent",Table1[[#This Row],[Performance Score]]&gt;=75,"Good",Table1[[#This Row],[Performance Score]]&gt;=60,"Average",Table1[[#This Row],[Performance Score]]&lt;=60,"Need Improvement")</f>
        <v>Average</v>
      </c>
      <c r="AE3982" t="str">
        <f>IF(AND(Table1[[#This Row],[Attendance %]]&gt;=80,(Table1[[#This Row],[Performance Score]]&gt;=80)),"Eligible","Not Eligible")</f>
        <v>Not Eligible</v>
      </c>
      <c r="AF3982" t="str">
        <f>IF(Table1[[#This Row],[Performance Score]]&gt;=80,"High Performer","Low Performer")</f>
        <v>Low Performer</v>
      </c>
      <c r="AG3982" t="str" cm="1">
        <f t="array" aca="1" ref="AG3982" ca="1">_xlfn.IFS(Table1[[#This Row],[Experience]]&lt;=3,"Junior",Table1[[#This Row],[Experience]]&lt;=7,"Mid Level",Table1[[#This Row],[Experience]]&gt;=7,"Senior")</f>
        <v>Mid Level</v>
      </c>
      <c r="AH3982" t="str">
        <f>IF(Table1[[#This Row],[Attendance %]]&gt;75,"OK","Below 75")</f>
        <v>OK</v>
      </c>
      <c r="AI3982" t="b">
        <f>ISBLANK(Table1[[#This Row],[Employee ID]])</f>
        <v>0</v>
      </c>
      <c r="AJ3982" t="b">
        <f>ISNUMBER(Table1[[#This Row],[Total Salary  ]])</f>
        <v>1</v>
      </c>
      <c r="AK3982" t="str">
        <f>IFERROR(_xlfn.XLOOKUP(Table1[[#This Row],[Manager ID]],MANAGERS!A:A,MANAGERS!B:B),"Not Found")</f>
        <v>Manager_18</v>
      </c>
    </row>
    <row r="3983" spans="1:37" x14ac:dyDescent="0.2">
      <c r="A3983" t="s">
        <v>2167</v>
      </c>
      <c r="B3983" t="s">
        <v>60</v>
      </c>
      <c r="C3983" t="s">
        <v>15</v>
      </c>
      <c r="D3983" t="s">
        <v>43</v>
      </c>
      <c r="E3983" t="s">
        <v>51</v>
      </c>
      <c r="F3983" s="1">
        <v>42923</v>
      </c>
      <c r="G3983" s="1">
        <v>31384</v>
      </c>
      <c r="H3983">
        <v>34311</v>
      </c>
      <c r="I3983">
        <v>27406</v>
      </c>
      <c r="J3983">
        <v>61</v>
      </c>
      <c r="K3983">
        <v>81</v>
      </c>
      <c r="L3983" t="s">
        <v>37</v>
      </c>
      <c r="M3983">
        <v>120</v>
      </c>
      <c r="N3983">
        <f>Table1[[#This Row],[Basic Salary]]+Table1[[#This Row],[Bonus]]</f>
        <v>61717</v>
      </c>
      <c r="O3983" s="2">
        <f>Table1[[#This Row],[Bonus]]/Table1[[#This Row],[Basic Salary]]</f>
        <v>0.79875258663402404</v>
      </c>
      <c r="P3983">
        <f ca="1">DATEDIF(Table1[[#This Row],[Date of Birth]],TODAY(),"Y")</f>
        <v>40</v>
      </c>
      <c r="Q3983">
        <f ca="1">DATEDIF(Table1[[#This Row],[Joining Date]],TODAY(),"Y")</f>
        <v>9</v>
      </c>
      <c r="R3983" t="str">
        <f ca="1">IF(YEAR(Table1[[#This Row],[Joining Date]])=YEAR(TODAY()),"Yes","No")</f>
        <v>No</v>
      </c>
      <c r="S3983" t="str">
        <f ca="1">IF(Table1[[#This Row],[Experience]]&gt;5,"Yes","No")</f>
        <v>Yes</v>
      </c>
      <c r="T3983" t="str">
        <f>TEXT(Table1[[#This Row],[Joining Date]],"mmmm")</f>
        <v>July</v>
      </c>
      <c r="U3983" t="str">
        <f>TEXT(Table1[[#This Row],[Joining Date]],"yyyy")</f>
        <v>2017</v>
      </c>
      <c r="V3983" s="5">
        <f ca="1">TODAY()-Table1[[#This Row],[Joining Date]]</f>
        <v>3316</v>
      </c>
      <c r="W3983" t="str">
        <f>LEFT(Table1[[#This Row],[Employee Name]],FIND(" ",Table1[[#This Row],[Employee Name]])-1)</f>
        <v>Gayathri</v>
      </c>
      <c r="X3983" t="str">
        <f>RIGHT(Table1[[#This Row],[Employee Name]],LEN(Table1[[#This Row],[Employee Name]])-FIND(" ",Table1[[#This Row],[Employee Name]]))</f>
        <v>Iyer</v>
      </c>
      <c r="Y3983" t="str">
        <f>Table1[[#This Row],[Department]]&amp;"-"&amp;Table1[[#This Row],[Employee ID]]</f>
        <v>Operations-E02111</v>
      </c>
      <c r="Z3983" t="str">
        <f>LEFT(Table1[[#This Row],[Department]],3)</f>
        <v>Ope</v>
      </c>
      <c r="AA3983" t="str">
        <f>_xlfn.XLOOKUP(Table1[[#This Row],[Manager ID]],MANAGERS!A:A,MANAGERS!B:B)</f>
        <v>Manager_20</v>
      </c>
      <c r="AB3983" t="str" cm="1">
        <f t="array" ref="AB3983">_xlfn.XLOOKUP(Table1[[#This Row],[Manager ID]],Table2[[#All],[Manager ID]],Table2[[#All],[Department Head]])</f>
        <v>Operations</v>
      </c>
      <c r="AC3983" s="2">
        <f>_xlfn.XLOOKUP(Table1[[#This Row],[City]],L:L,O:O)</f>
        <v>0.24036902712549932</v>
      </c>
      <c r="AD3983" t="str" cm="1">
        <f t="array" ref="AD3983">_xlfn.IFS(Table1[[#This Row],[Performance Score]]&gt;=90,"Excellent",Table1[[#This Row],[Performance Score]]&gt;=75,"Good",Table1[[#This Row],[Performance Score]]&gt;=60,"Average",Table1[[#This Row],[Performance Score]]&lt;=60,"Need Improvement")</f>
        <v>Good</v>
      </c>
      <c r="AE3983" t="str">
        <f>IF(AND(Table1[[#This Row],[Attendance %]]&gt;=80,(Table1[[#This Row],[Performance Score]]&gt;=80)),"Eligible","Not Eligible")</f>
        <v>Not Eligible</v>
      </c>
      <c r="AF3983" t="str">
        <f>IF(Table1[[#This Row],[Performance Score]]&gt;=80,"High Performer","Low Performer")</f>
        <v>High Performer</v>
      </c>
      <c r="AG3983" t="str" cm="1">
        <f t="array" aca="1" ref="AG3983" ca="1">_xlfn.IFS(Table1[[#This Row],[Experience]]&lt;=3,"Junior",Table1[[#This Row],[Experience]]&lt;=7,"Mid Level",Table1[[#This Row],[Experience]]&gt;=7,"Senior")</f>
        <v>Senior</v>
      </c>
      <c r="AH3983" t="str">
        <f>IF(Table1[[#This Row],[Attendance %]]&gt;75,"OK","Below 75")</f>
        <v>Below 75</v>
      </c>
      <c r="AI3983" t="b">
        <f>ISBLANK(Table1[[#This Row],[Employee ID]])</f>
        <v>0</v>
      </c>
      <c r="AJ3983" t="b">
        <f>ISNUMBER(Table1[[#This Row],[Total Salary  ]])</f>
        <v>1</v>
      </c>
      <c r="AK3983" t="str">
        <f>IFERROR(_xlfn.XLOOKUP(Table1[[#This Row],[Manager ID]],MANAGERS!A:A,MANAGERS!B:B),"Not Found")</f>
        <v>Manager_20</v>
      </c>
    </row>
    <row r="3984" spans="1:37" x14ac:dyDescent="0.2">
      <c r="A3984" t="s">
        <v>2410</v>
      </c>
      <c r="B3984" t="s">
        <v>48</v>
      </c>
      <c r="C3984" t="s">
        <v>15</v>
      </c>
      <c r="D3984" t="s">
        <v>25</v>
      </c>
      <c r="E3984" t="s">
        <v>65</v>
      </c>
      <c r="F3984" s="1">
        <v>43931</v>
      </c>
      <c r="G3984" s="1">
        <v>35921</v>
      </c>
      <c r="H3984">
        <v>35341</v>
      </c>
      <c r="I3984">
        <v>26349</v>
      </c>
      <c r="J3984">
        <v>89</v>
      </c>
      <c r="K3984">
        <v>78</v>
      </c>
      <c r="L3984" t="s">
        <v>34</v>
      </c>
      <c r="M3984">
        <v>110</v>
      </c>
      <c r="N3984">
        <f>Table1[[#This Row],[Basic Salary]]+Table1[[#This Row],[Bonus]]</f>
        <v>61690</v>
      </c>
      <c r="O3984" s="2">
        <f>Table1[[#This Row],[Bonus]]/Table1[[#This Row],[Basic Salary]]</f>
        <v>0.74556464163436231</v>
      </c>
      <c r="P3984">
        <f ca="1">DATEDIF(Table1[[#This Row],[Date of Birth]],TODAY(),"Y")</f>
        <v>28</v>
      </c>
      <c r="Q3984">
        <f ca="1">DATEDIF(Table1[[#This Row],[Joining Date]],TODAY(),"Y")</f>
        <v>6</v>
      </c>
      <c r="R3984" t="str">
        <f ca="1">IF(YEAR(Table1[[#This Row],[Joining Date]])=YEAR(TODAY()),"Yes","No")</f>
        <v>No</v>
      </c>
      <c r="S3984" t="str">
        <f ca="1">IF(Table1[[#This Row],[Experience]]&gt;5,"Yes","No")</f>
        <v>Yes</v>
      </c>
      <c r="T3984" t="str">
        <f>TEXT(Table1[[#This Row],[Joining Date]],"mmmm")</f>
        <v>April</v>
      </c>
      <c r="U3984" t="str">
        <f>TEXT(Table1[[#This Row],[Joining Date]],"yyyy")</f>
        <v>2020</v>
      </c>
      <c r="V3984" s="5">
        <f ca="1">TODAY()-Table1[[#This Row],[Joining Date]]</f>
        <v>2308</v>
      </c>
      <c r="W3984" t="str">
        <f>LEFT(Table1[[#This Row],[Employee Name]],FIND(" ",Table1[[#This Row],[Employee Name]])-1)</f>
        <v>Aditya</v>
      </c>
      <c r="X3984" t="str">
        <f>RIGHT(Table1[[#This Row],[Employee Name]],LEN(Table1[[#This Row],[Employee Name]])-FIND(" ",Table1[[#This Row],[Employee Name]]))</f>
        <v>Kapoor</v>
      </c>
      <c r="Y3984" t="str">
        <f>Table1[[#This Row],[Department]]&amp;"-"&amp;Table1[[#This Row],[Employee ID]]</f>
        <v>Finance-E02354</v>
      </c>
      <c r="Z3984" t="str">
        <f>LEFT(Table1[[#This Row],[Department]],3)</f>
        <v>Fin</v>
      </c>
      <c r="AA3984" t="str">
        <f>_xlfn.XLOOKUP(Table1[[#This Row],[Manager ID]],MANAGERS!A:A,MANAGERS!B:B)</f>
        <v>Manager_10</v>
      </c>
      <c r="AB3984" t="str" cm="1">
        <f t="array" ref="AB3984">_xlfn.XLOOKUP(Table1[[#This Row],[Manager ID]],Table2[[#All],[Manager ID]],Table2[[#All],[Department Head]])</f>
        <v>HR</v>
      </c>
      <c r="AC3984" s="2">
        <f>_xlfn.XLOOKUP(Table1[[#This Row],[City]],L:L,O:O)</f>
        <v>0.24030340748661314</v>
      </c>
      <c r="AD3984" t="str" cm="1">
        <f t="array" ref="AD3984">_xlfn.IFS(Table1[[#This Row],[Performance Score]]&gt;=90,"Excellent",Table1[[#This Row],[Performance Score]]&gt;=75,"Good",Table1[[#This Row],[Performance Score]]&gt;=60,"Average",Table1[[#This Row],[Performance Score]]&lt;=60,"Need Improvement")</f>
        <v>Good</v>
      </c>
      <c r="AE3984" t="str">
        <f>IF(AND(Table1[[#This Row],[Attendance %]]&gt;=80,(Table1[[#This Row],[Performance Score]]&gt;=80)),"Eligible","Not Eligible")</f>
        <v>Not Eligible</v>
      </c>
      <c r="AF3984" t="str">
        <f>IF(Table1[[#This Row],[Performance Score]]&gt;=80,"High Performer","Low Performer")</f>
        <v>Low Performer</v>
      </c>
      <c r="AG3984" t="str" cm="1">
        <f t="array" aca="1" ref="AG3984" ca="1">_xlfn.IFS(Table1[[#This Row],[Experience]]&lt;=3,"Junior",Table1[[#This Row],[Experience]]&lt;=7,"Mid Level",Table1[[#This Row],[Experience]]&gt;=7,"Senior")</f>
        <v>Mid Level</v>
      </c>
      <c r="AH3984" t="str">
        <f>IF(Table1[[#This Row],[Attendance %]]&gt;75,"OK","Below 75")</f>
        <v>OK</v>
      </c>
      <c r="AI3984" t="b">
        <f>ISBLANK(Table1[[#This Row],[Employee ID]])</f>
        <v>0</v>
      </c>
      <c r="AJ3984" t="b">
        <f>ISNUMBER(Table1[[#This Row],[Total Salary  ]])</f>
        <v>1</v>
      </c>
      <c r="AK3984" t="str">
        <f>IFERROR(_xlfn.XLOOKUP(Table1[[#This Row],[Manager ID]],MANAGERS!A:A,MANAGERS!B:B),"Not Found")</f>
        <v>Manager_10</v>
      </c>
    </row>
    <row r="3985" spans="1:37" x14ac:dyDescent="0.2">
      <c r="A3985" t="s">
        <v>688</v>
      </c>
      <c r="B3985" t="s">
        <v>20</v>
      </c>
      <c r="C3985" t="s">
        <v>21</v>
      </c>
      <c r="D3985" t="s">
        <v>16</v>
      </c>
      <c r="E3985" t="s">
        <v>30</v>
      </c>
      <c r="F3985" s="1">
        <v>43965</v>
      </c>
      <c r="G3985" s="1">
        <v>36777</v>
      </c>
      <c r="H3985">
        <v>47387</v>
      </c>
      <c r="I3985">
        <v>14249</v>
      </c>
      <c r="J3985">
        <v>82</v>
      </c>
      <c r="K3985">
        <v>78</v>
      </c>
      <c r="L3985" t="s">
        <v>23</v>
      </c>
      <c r="M3985">
        <v>105</v>
      </c>
      <c r="N3985">
        <f>Table1[[#This Row],[Basic Salary]]+Table1[[#This Row],[Bonus]]</f>
        <v>61636</v>
      </c>
      <c r="O3985" s="2">
        <f>Table1[[#This Row],[Bonus]]/Table1[[#This Row],[Basic Salary]]</f>
        <v>0.30069428324223946</v>
      </c>
      <c r="P3985">
        <f ca="1">DATEDIF(Table1[[#This Row],[Date of Birth]],TODAY(),"Y")</f>
        <v>25</v>
      </c>
      <c r="Q3985">
        <f ca="1">DATEDIF(Table1[[#This Row],[Joining Date]],TODAY(),"Y")</f>
        <v>6</v>
      </c>
      <c r="R3985" t="str">
        <f ca="1">IF(YEAR(Table1[[#This Row],[Joining Date]])=YEAR(TODAY()),"Yes","No")</f>
        <v>No</v>
      </c>
      <c r="S3985" t="str">
        <f ca="1">IF(Table1[[#This Row],[Experience]]&gt;5,"Yes","No")</f>
        <v>Yes</v>
      </c>
      <c r="T3985" t="str">
        <f>TEXT(Table1[[#This Row],[Joining Date]],"mmmm")</f>
        <v>May</v>
      </c>
      <c r="U3985" t="str">
        <f>TEXT(Table1[[#This Row],[Joining Date]],"yyyy")</f>
        <v>2020</v>
      </c>
      <c r="V3985" s="5">
        <f ca="1">TODAY()-Table1[[#This Row],[Joining Date]]</f>
        <v>2274</v>
      </c>
      <c r="W3985" t="str">
        <f>LEFT(Table1[[#This Row],[Employee Name]],FIND(" ",Table1[[#This Row],[Employee Name]])-1)</f>
        <v>Rahul</v>
      </c>
      <c r="X3985" t="str">
        <f>RIGHT(Table1[[#This Row],[Employee Name]],LEN(Table1[[#This Row],[Employee Name]])-FIND(" ",Table1[[#This Row],[Employee Name]]))</f>
        <v>Verma</v>
      </c>
      <c r="Y3985" t="str">
        <f>Table1[[#This Row],[Department]]&amp;"-"&amp;Table1[[#This Row],[Employee ID]]</f>
        <v>HR-E00632</v>
      </c>
      <c r="Z3985" t="str">
        <f>LEFT(Table1[[#This Row],[Department]],3)</f>
        <v>HR</v>
      </c>
      <c r="AA3985" t="str">
        <f>_xlfn.XLOOKUP(Table1[[#This Row],[Manager ID]],MANAGERS!A:A,MANAGERS!B:B)</f>
        <v>Manager_5</v>
      </c>
      <c r="AB3985" t="str" cm="1">
        <f t="array" ref="AB3985">_xlfn.XLOOKUP(Table1[[#This Row],[Manager ID]],Table2[[#All],[Manager ID]],Table2[[#All],[Department Head]])</f>
        <v>Sales</v>
      </c>
      <c r="AC3985" s="2">
        <f>_xlfn.XLOOKUP(Table1[[#This Row],[City]],L:L,O:O)</f>
        <v>0.23486488519629886</v>
      </c>
      <c r="AD3985" t="str" cm="1">
        <f t="array" ref="AD3985">_xlfn.IFS(Table1[[#This Row],[Performance Score]]&gt;=90,"Excellent",Table1[[#This Row],[Performance Score]]&gt;=75,"Good",Table1[[#This Row],[Performance Score]]&gt;=60,"Average",Table1[[#This Row],[Performance Score]]&lt;=60,"Need Improvement")</f>
        <v>Good</v>
      </c>
      <c r="AE3985" t="str">
        <f>IF(AND(Table1[[#This Row],[Attendance %]]&gt;=80,(Table1[[#This Row],[Performance Score]]&gt;=80)),"Eligible","Not Eligible")</f>
        <v>Not Eligible</v>
      </c>
      <c r="AF3985" t="str">
        <f>IF(Table1[[#This Row],[Performance Score]]&gt;=80,"High Performer","Low Performer")</f>
        <v>Low Performer</v>
      </c>
      <c r="AG3985" t="str" cm="1">
        <f t="array" aca="1" ref="AG3985" ca="1">_xlfn.IFS(Table1[[#This Row],[Experience]]&lt;=3,"Junior",Table1[[#This Row],[Experience]]&lt;=7,"Mid Level",Table1[[#This Row],[Experience]]&gt;=7,"Senior")</f>
        <v>Mid Level</v>
      </c>
      <c r="AH3985" t="str">
        <f>IF(Table1[[#This Row],[Attendance %]]&gt;75,"OK","Below 75")</f>
        <v>OK</v>
      </c>
      <c r="AI3985" t="b">
        <f>ISBLANK(Table1[[#This Row],[Employee ID]])</f>
        <v>0</v>
      </c>
      <c r="AJ3985" t="b">
        <f>ISNUMBER(Table1[[#This Row],[Total Salary  ]])</f>
        <v>1</v>
      </c>
      <c r="AK3985" t="str">
        <f>IFERROR(_xlfn.XLOOKUP(Table1[[#This Row],[Manager ID]],MANAGERS!A:A,MANAGERS!B:B),"Not Found")</f>
        <v>Manager_5</v>
      </c>
    </row>
    <row r="3986" spans="1:37" x14ac:dyDescent="0.2">
      <c r="A3986" t="s">
        <v>492</v>
      </c>
      <c r="B3986" t="s">
        <v>29</v>
      </c>
      <c r="C3986" t="s">
        <v>21</v>
      </c>
      <c r="D3986" t="s">
        <v>81</v>
      </c>
      <c r="E3986" t="s">
        <v>30</v>
      </c>
      <c r="F3986" s="1">
        <v>43859</v>
      </c>
      <c r="G3986" s="1">
        <v>31406</v>
      </c>
      <c r="H3986">
        <v>43111</v>
      </c>
      <c r="I3986">
        <v>18524</v>
      </c>
      <c r="J3986">
        <v>98</v>
      </c>
      <c r="K3986">
        <v>84</v>
      </c>
      <c r="L3986" t="s">
        <v>18</v>
      </c>
      <c r="M3986">
        <v>117</v>
      </c>
      <c r="N3986">
        <f>Table1[[#This Row],[Basic Salary]]+Table1[[#This Row],[Bonus]]</f>
        <v>61635</v>
      </c>
      <c r="O3986" s="2">
        <f>Table1[[#This Row],[Bonus]]/Table1[[#This Row],[Basic Salary]]</f>
        <v>0.42968151979773145</v>
      </c>
      <c r="P3986">
        <f ca="1">DATEDIF(Table1[[#This Row],[Date of Birth]],TODAY(),"Y")</f>
        <v>40</v>
      </c>
      <c r="Q3986">
        <f ca="1">DATEDIF(Table1[[#This Row],[Joining Date]],TODAY(),"Y")</f>
        <v>6</v>
      </c>
      <c r="R3986" t="str">
        <f ca="1">IF(YEAR(Table1[[#This Row],[Joining Date]])=YEAR(TODAY()),"Yes","No")</f>
        <v>No</v>
      </c>
      <c r="S3986" t="str">
        <f ca="1">IF(Table1[[#This Row],[Experience]]&gt;5,"Yes","No")</f>
        <v>Yes</v>
      </c>
      <c r="T3986" t="str">
        <f>TEXT(Table1[[#This Row],[Joining Date]],"mmmm")</f>
        <v>January</v>
      </c>
      <c r="U3986" t="str">
        <f>TEXT(Table1[[#This Row],[Joining Date]],"yyyy")</f>
        <v>2020</v>
      </c>
      <c r="V3986" s="5">
        <f ca="1">TODAY()-Table1[[#This Row],[Joining Date]]</f>
        <v>2380</v>
      </c>
      <c r="W3986" t="str">
        <f>LEFT(Table1[[#This Row],[Employee Name]],FIND(" ",Table1[[#This Row],[Employee Name]])-1)</f>
        <v>Vikram</v>
      </c>
      <c r="X3986" t="str">
        <f>RIGHT(Table1[[#This Row],[Employee Name]],LEN(Table1[[#This Row],[Employee Name]])-FIND(" ",Table1[[#This Row],[Employee Name]]))</f>
        <v>Singh</v>
      </c>
      <c r="Y3986" t="str">
        <f>Table1[[#This Row],[Department]]&amp;"-"&amp;Table1[[#This Row],[Employee ID]]</f>
        <v>Sales-E00436</v>
      </c>
      <c r="Z3986" t="str">
        <f>LEFT(Table1[[#This Row],[Department]],3)</f>
        <v>Sal</v>
      </c>
      <c r="AA3986" t="str">
        <f>_xlfn.XLOOKUP(Table1[[#This Row],[Manager ID]],MANAGERS!A:A,MANAGERS!B:B)</f>
        <v>Manager_17</v>
      </c>
      <c r="AB3986" t="str" cm="1">
        <f t="array" ref="AB3986">_xlfn.XLOOKUP(Table1[[#This Row],[Manager ID]],Table2[[#All],[Manager ID]],Table2[[#All],[Department Head]])</f>
        <v>Finance</v>
      </c>
      <c r="AC3986" s="2">
        <f>_xlfn.XLOOKUP(Table1[[#This Row],[City]],L:L,O:O)</f>
        <v>0.21356479274849693</v>
      </c>
      <c r="AD3986" t="str" cm="1">
        <f t="array" ref="AD3986">_xlfn.IFS(Table1[[#This Row],[Performance Score]]&gt;=90,"Excellent",Table1[[#This Row],[Performance Score]]&gt;=75,"Good",Table1[[#This Row],[Performance Score]]&gt;=60,"Average",Table1[[#This Row],[Performance Score]]&lt;=60,"Need Improvement")</f>
        <v>Good</v>
      </c>
      <c r="AE3986" t="str">
        <f>IF(AND(Table1[[#This Row],[Attendance %]]&gt;=80,(Table1[[#This Row],[Performance Score]]&gt;=80)),"Eligible","Not Eligible")</f>
        <v>Eligible</v>
      </c>
      <c r="AF3986" t="str">
        <f>IF(Table1[[#This Row],[Performance Score]]&gt;=80,"High Performer","Low Performer")</f>
        <v>High Performer</v>
      </c>
      <c r="AG3986" t="str" cm="1">
        <f t="array" aca="1" ref="AG3986" ca="1">_xlfn.IFS(Table1[[#This Row],[Experience]]&lt;=3,"Junior",Table1[[#This Row],[Experience]]&lt;=7,"Mid Level",Table1[[#This Row],[Experience]]&gt;=7,"Senior")</f>
        <v>Mid Level</v>
      </c>
      <c r="AH3986" t="str">
        <f>IF(Table1[[#This Row],[Attendance %]]&gt;75,"OK","Below 75")</f>
        <v>OK</v>
      </c>
      <c r="AI3986" t="b">
        <f>ISBLANK(Table1[[#This Row],[Employee ID]])</f>
        <v>0</v>
      </c>
      <c r="AJ3986" t="b">
        <f>ISNUMBER(Table1[[#This Row],[Total Salary  ]])</f>
        <v>1</v>
      </c>
      <c r="AK3986" t="str">
        <f>IFERROR(_xlfn.XLOOKUP(Table1[[#This Row],[Manager ID]],MANAGERS!A:A,MANAGERS!B:B),"Not Found")</f>
        <v>Manager_17</v>
      </c>
    </row>
    <row r="3987" spans="1:37" x14ac:dyDescent="0.2">
      <c r="A3987" t="s">
        <v>1845</v>
      </c>
      <c r="B3987" t="s">
        <v>129</v>
      </c>
      <c r="C3987" t="s">
        <v>15</v>
      </c>
      <c r="D3987" t="s">
        <v>81</v>
      </c>
      <c r="E3987" t="s">
        <v>30</v>
      </c>
      <c r="F3987" s="1">
        <v>43557</v>
      </c>
      <c r="G3987" s="1">
        <v>40233</v>
      </c>
      <c r="H3987">
        <v>40093</v>
      </c>
      <c r="I3987">
        <v>21515</v>
      </c>
      <c r="J3987">
        <v>78</v>
      </c>
      <c r="K3987">
        <v>88</v>
      </c>
      <c r="L3987" t="s">
        <v>31</v>
      </c>
      <c r="M3987">
        <v>109</v>
      </c>
      <c r="N3987">
        <f>Table1[[#This Row],[Basic Salary]]+Table1[[#This Row],[Bonus]]</f>
        <v>61608</v>
      </c>
      <c r="O3987" s="2">
        <f>Table1[[#This Row],[Bonus]]/Table1[[#This Row],[Basic Salary]]</f>
        <v>0.53662734143117252</v>
      </c>
      <c r="P3987">
        <f ca="1">DATEDIF(Table1[[#This Row],[Date of Birth]],TODAY(),"Y")</f>
        <v>16</v>
      </c>
      <c r="Q3987">
        <f ca="1">DATEDIF(Table1[[#This Row],[Joining Date]],TODAY(),"Y")</f>
        <v>7</v>
      </c>
      <c r="R3987" t="str">
        <f ca="1">IF(YEAR(Table1[[#This Row],[Joining Date]])=YEAR(TODAY()),"Yes","No")</f>
        <v>No</v>
      </c>
      <c r="S3987" t="str">
        <f ca="1">IF(Table1[[#This Row],[Experience]]&gt;5,"Yes","No")</f>
        <v>Yes</v>
      </c>
      <c r="T3987" t="str">
        <f>TEXT(Table1[[#This Row],[Joining Date]],"mmmm")</f>
        <v>April</v>
      </c>
      <c r="U3987" t="str">
        <f>TEXT(Table1[[#This Row],[Joining Date]],"yyyy")</f>
        <v>2019</v>
      </c>
      <c r="V3987" s="5">
        <f ca="1">TODAY()-Table1[[#This Row],[Joining Date]]</f>
        <v>2682</v>
      </c>
      <c r="W3987" t="str">
        <f>LEFT(Table1[[#This Row],[Employee Name]],FIND(" ",Table1[[#This Row],[Employee Name]])-1)</f>
        <v>Aarav</v>
      </c>
      <c r="X3987" t="str">
        <f>RIGHT(Table1[[#This Row],[Employee Name]],LEN(Table1[[#This Row],[Employee Name]])-FIND(" ",Table1[[#This Row],[Employee Name]]))</f>
        <v>Sharma</v>
      </c>
      <c r="Y3987" t="str">
        <f>Table1[[#This Row],[Department]]&amp;"-"&amp;Table1[[#This Row],[Employee ID]]</f>
        <v>Sales-E01789</v>
      </c>
      <c r="Z3987" t="str">
        <f>LEFT(Table1[[#This Row],[Department]],3)</f>
        <v>Sal</v>
      </c>
      <c r="AA3987" t="str">
        <f>_xlfn.XLOOKUP(Table1[[#This Row],[Manager ID]],MANAGERS!A:A,MANAGERS!B:B)</f>
        <v>Manager_9</v>
      </c>
      <c r="AB3987" t="str" cm="1">
        <f t="array" ref="AB3987">_xlfn.XLOOKUP(Table1[[#This Row],[Manager ID]],Table2[[#All],[Manager ID]],Table2[[#All],[Department Head]])</f>
        <v>Sales</v>
      </c>
      <c r="AC3987" s="2">
        <f>_xlfn.XLOOKUP(Table1[[#This Row],[City]],L:L,O:O)</f>
        <v>0.241864189087755</v>
      </c>
      <c r="AD3987" t="str" cm="1">
        <f t="array" ref="AD3987">_xlfn.IFS(Table1[[#This Row],[Performance Score]]&gt;=90,"Excellent",Table1[[#This Row],[Performance Score]]&gt;=75,"Good",Table1[[#This Row],[Performance Score]]&gt;=60,"Average",Table1[[#This Row],[Performance Score]]&lt;=60,"Need Improvement")</f>
        <v>Good</v>
      </c>
      <c r="AE3987" t="str">
        <f>IF(AND(Table1[[#This Row],[Attendance %]]&gt;=80,(Table1[[#This Row],[Performance Score]]&gt;=80)),"Eligible","Not Eligible")</f>
        <v>Not Eligible</v>
      </c>
      <c r="AF3987" t="str">
        <f>IF(Table1[[#This Row],[Performance Score]]&gt;=80,"High Performer","Low Performer")</f>
        <v>High Performer</v>
      </c>
      <c r="AG3987" t="str" cm="1">
        <f t="array" aca="1" ref="AG3987" ca="1">_xlfn.IFS(Table1[[#This Row],[Experience]]&lt;=3,"Junior",Table1[[#This Row],[Experience]]&lt;=7,"Mid Level",Table1[[#This Row],[Experience]]&gt;=7,"Senior")</f>
        <v>Mid Level</v>
      </c>
      <c r="AH3987" t="str">
        <f>IF(Table1[[#This Row],[Attendance %]]&gt;75,"OK","Below 75")</f>
        <v>OK</v>
      </c>
      <c r="AI3987" t="b">
        <f>ISBLANK(Table1[[#This Row],[Employee ID]])</f>
        <v>0</v>
      </c>
      <c r="AJ3987" t="b">
        <f>ISNUMBER(Table1[[#This Row],[Total Salary  ]])</f>
        <v>1</v>
      </c>
      <c r="AK3987" t="str">
        <f>IFERROR(_xlfn.XLOOKUP(Table1[[#This Row],[Manager ID]],MANAGERS!A:A,MANAGERS!B:B),"Not Found")</f>
        <v>Manager_9</v>
      </c>
    </row>
    <row r="3988" spans="1:37" x14ac:dyDescent="0.2">
      <c r="A3988" t="s">
        <v>4854</v>
      </c>
      <c r="B3988" t="s">
        <v>77</v>
      </c>
      <c r="C3988" t="s">
        <v>15</v>
      </c>
      <c r="D3988" t="s">
        <v>40</v>
      </c>
      <c r="E3988" t="s">
        <v>26</v>
      </c>
      <c r="F3988" s="1">
        <v>44872</v>
      </c>
      <c r="G3988" s="1">
        <v>39460</v>
      </c>
      <c r="H3988">
        <v>44057</v>
      </c>
      <c r="I3988">
        <v>17539</v>
      </c>
      <c r="J3988">
        <v>95</v>
      </c>
      <c r="K3988">
        <v>76</v>
      </c>
      <c r="L3988" t="s">
        <v>23</v>
      </c>
      <c r="M3988">
        <v>109</v>
      </c>
      <c r="N3988">
        <f>Table1[[#This Row],[Basic Salary]]+Table1[[#This Row],[Bonus]]</f>
        <v>61596</v>
      </c>
      <c r="O3988" s="2">
        <f>Table1[[#This Row],[Bonus]]/Table1[[#This Row],[Basic Salary]]</f>
        <v>0.39809791860544297</v>
      </c>
      <c r="P3988">
        <f ca="1">DATEDIF(Table1[[#This Row],[Date of Birth]],TODAY(),"Y")</f>
        <v>18</v>
      </c>
      <c r="Q3988">
        <f ca="1">DATEDIF(Table1[[#This Row],[Joining Date]],TODAY(),"Y")</f>
        <v>3</v>
      </c>
      <c r="R3988" t="str">
        <f ca="1">IF(YEAR(Table1[[#This Row],[Joining Date]])=YEAR(TODAY()),"Yes","No")</f>
        <v>No</v>
      </c>
      <c r="S3988" t="str">
        <f ca="1">IF(Table1[[#This Row],[Experience]]&gt;5,"Yes","No")</f>
        <v>No</v>
      </c>
      <c r="T3988" t="str">
        <f>TEXT(Table1[[#This Row],[Joining Date]],"mmmm")</f>
        <v>November</v>
      </c>
      <c r="U3988" t="str">
        <f>TEXT(Table1[[#This Row],[Joining Date]],"yyyy")</f>
        <v>2022</v>
      </c>
      <c r="V3988" s="5">
        <f ca="1">TODAY()-Table1[[#This Row],[Joining Date]]</f>
        <v>1367</v>
      </c>
      <c r="W3988" t="str">
        <f>LEFT(Table1[[#This Row],[Employee Name]],FIND(" ",Table1[[#This Row],[Employee Name]])-1)</f>
        <v>Rohan</v>
      </c>
      <c r="X3988" t="str">
        <f>RIGHT(Table1[[#This Row],[Employee Name]],LEN(Table1[[#This Row],[Employee Name]])-FIND(" ",Table1[[#This Row],[Employee Name]]))</f>
        <v>Gupta</v>
      </c>
      <c r="Y3988" t="str">
        <f>Table1[[#This Row],[Department]]&amp;"-"&amp;Table1[[#This Row],[Employee ID]]</f>
        <v>IT-E04798</v>
      </c>
      <c r="Z3988" t="str">
        <f>LEFT(Table1[[#This Row],[Department]],3)</f>
        <v>IT</v>
      </c>
      <c r="AA3988" t="str">
        <f>_xlfn.XLOOKUP(Table1[[#This Row],[Manager ID]],MANAGERS!A:A,MANAGERS!B:B)</f>
        <v>Manager_9</v>
      </c>
      <c r="AB3988" t="str" cm="1">
        <f t="array" ref="AB3988">_xlfn.XLOOKUP(Table1[[#This Row],[Manager ID]],Table2[[#All],[Manager ID]],Table2[[#All],[Department Head]])</f>
        <v>Sales</v>
      </c>
      <c r="AC3988" s="2">
        <f>_xlfn.XLOOKUP(Table1[[#This Row],[City]],L:L,O:O)</f>
        <v>0.23486488519629886</v>
      </c>
      <c r="AD3988" t="str" cm="1">
        <f t="array" ref="AD3988">_xlfn.IFS(Table1[[#This Row],[Performance Score]]&gt;=90,"Excellent",Table1[[#This Row],[Performance Score]]&gt;=75,"Good",Table1[[#This Row],[Performance Score]]&gt;=60,"Average",Table1[[#This Row],[Performance Score]]&lt;=60,"Need Improvement")</f>
        <v>Good</v>
      </c>
      <c r="AE3988" t="str">
        <f>IF(AND(Table1[[#This Row],[Attendance %]]&gt;=80,(Table1[[#This Row],[Performance Score]]&gt;=80)),"Eligible","Not Eligible")</f>
        <v>Not Eligible</v>
      </c>
      <c r="AF3988" t="str">
        <f>IF(Table1[[#This Row],[Performance Score]]&gt;=80,"High Performer","Low Performer")</f>
        <v>Low Performer</v>
      </c>
      <c r="AG3988" t="str" cm="1">
        <f t="array" aca="1" ref="AG3988" ca="1">_xlfn.IFS(Table1[[#This Row],[Experience]]&lt;=3,"Junior",Table1[[#This Row],[Experience]]&lt;=7,"Mid Level",Table1[[#This Row],[Experience]]&gt;=7,"Senior")</f>
        <v>Junior</v>
      </c>
      <c r="AH3988" t="str">
        <f>IF(Table1[[#This Row],[Attendance %]]&gt;75,"OK","Below 75")</f>
        <v>OK</v>
      </c>
      <c r="AI3988" t="b">
        <f>ISBLANK(Table1[[#This Row],[Employee ID]])</f>
        <v>0</v>
      </c>
      <c r="AJ3988" t="b">
        <f>ISNUMBER(Table1[[#This Row],[Total Salary  ]])</f>
        <v>1</v>
      </c>
      <c r="AK3988" t="str">
        <f>IFERROR(_xlfn.XLOOKUP(Table1[[#This Row],[Manager ID]],MANAGERS!A:A,MANAGERS!B:B),"Not Found")</f>
        <v>Manager_9</v>
      </c>
    </row>
    <row r="3989" spans="1:37" x14ac:dyDescent="0.2">
      <c r="A3989" t="s">
        <v>2487</v>
      </c>
      <c r="B3989" t="s">
        <v>50</v>
      </c>
      <c r="C3989" t="s">
        <v>15</v>
      </c>
      <c r="D3989" t="s">
        <v>40</v>
      </c>
      <c r="E3989" t="s">
        <v>17</v>
      </c>
      <c r="F3989" s="1">
        <v>44965</v>
      </c>
      <c r="G3989" s="1">
        <v>30223</v>
      </c>
      <c r="H3989">
        <v>53378</v>
      </c>
      <c r="I3989">
        <v>8201</v>
      </c>
      <c r="J3989">
        <v>91</v>
      </c>
      <c r="K3989">
        <v>60</v>
      </c>
      <c r="L3989" t="s">
        <v>31</v>
      </c>
      <c r="M3989">
        <v>108</v>
      </c>
      <c r="N3989">
        <f>Table1[[#This Row],[Basic Salary]]+Table1[[#This Row],[Bonus]]</f>
        <v>61579</v>
      </c>
      <c r="O3989" s="2">
        <f>Table1[[#This Row],[Bonus]]/Table1[[#This Row],[Basic Salary]]</f>
        <v>0.15364007643598487</v>
      </c>
      <c r="P3989">
        <f ca="1">DATEDIF(Table1[[#This Row],[Date of Birth]],TODAY(),"Y")</f>
        <v>43</v>
      </c>
      <c r="Q3989">
        <f ca="1">DATEDIF(Table1[[#This Row],[Joining Date]],TODAY(),"Y")</f>
        <v>3</v>
      </c>
      <c r="R3989" t="str">
        <f ca="1">IF(YEAR(Table1[[#This Row],[Joining Date]])=YEAR(TODAY()),"Yes","No")</f>
        <v>No</v>
      </c>
      <c r="S3989" t="str">
        <f ca="1">IF(Table1[[#This Row],[Experience]]&gt;5,"Yes","No")</f>
        <v>No</v>
      </c>
      <c r="T3989" t="str">
        <f>TEXT(Table1[[#This Row],[Joining Date]],"mmmm")</f>
        <v>February</v>
      </c>
      <c r="U3989" t="str">
        <f>TEXT(Table1[[#This Row],[Joining Date]],"yyyy")</f>
        <v>2023</v>
      </c>
      <c r="V3989" s="5">
        <f ca="1">TODAY()-Table1[[#This Row],[Joining Date]]</f>
        <v>1274</v>
      </c>
      <c r="W3989" t="str">
        <f>LEFT(Table1[[#This Row],[Employee Name]],FIND(" ",Table1[[#This Row],[Employee Name]])-1)</f>
        <v>Ravi</v>
      </c>
      <c r="X3989" t="str">
        <f>RIGHT(Table1[[#This Row],[Employee Name]],LEN(Table1[[#This Row],[Employee Name]])-FIND(" ",Table1[[#This Row],[Employee Name]]))</f>
        <v>Teja</v>
      </c>
      <c r="Y3989" t="str">
        <f>Table1[[#This Row],[Department]]&amp;"-"&amp;Table1[[#This Row],[Employee ID]]</f>
        <v>IT-E02431</v>
      </c>
      <c r="Z3989" t="str">
        <f>LEFT(Table1[[#This Row],[Department]],3)</f>
        <v>IT</v>
      </c>
      <c r="AA3989" t="str">
        <f>_xlfn.XLOOKUP(Table1[[#This Row],[Manager ID]],MANAGERS!A:A,MANAGERS!B:B)</f>
        <v>Manager_8</v>
      </c>
      <c r="AB3989" t="str" cm="1">
        <f t="array" ref="AB3989">_xlfn.XLOOKUP(Table1[[#This Row],[Manager ID]],Table2[[#All],[Manager ID]],Table2[[#All],[Department Head]])</f>
        <v>Sales</v>
      </c>
      <c r="AC3989" s="2">
        <f>_xlfn.XLOOKUP(Table1[[#This Row],[City]],L:L,O:O)</f>
        <v>0.241864189087755</v>
      </c>
      <c r="AD3989" t="str" cm="1">
        <f t="array" ref="AD3989">_xlfn.IFS(Table1[[#This Row],[Performance Score]]&gt;=90,"Excellent",Table1[[#This Row],[Performance Score]]&gt;=75,"Good",Table1[[#This Row],[Performance Score]]&gt;=60,"Average",Table1[[#This Row],[Performance Score]]&lt;=60,"Need Improvement")</f>
        <v>Average</v>
      </c>
      <c r="AE3989" t="str">
        <f>IF(AND(Table1[[#This Row],[Attendance %]]&gt;=80,(Table1[[#This Row],[Performance Score]]&gt;=80)),"Eligible","Not Eligible")</f>
        <v>Not Eligible</v>
      </c>
      <c r="AF3989" t="str">
        <f>IF(Table1[[#This Row],[Performance Score]]&gt;=80,"High Performer","Low Performer")</f>
        <v>Low Performer</v>
      </c>
      <c r="AG3989" t="str" cm="1">
        <f t="array" aca="1" ref="AG3989" ca="1">_xlfn.IFS(Table1[[#This Row],[Experience]]&lt;=3,"Junior",Table1[[#This Row],[Experience]]&lt;=7,"Mid Level",Table1[[#This Row],[Experience]]&gt;=7,"Senior")</f>
        <v>Junior</v>
      </c>
      <c r="AH3989" t="str">
        <f>IF(Table1[[#This Row],[Attendance %]]&gt;75,"OK","Below 75")</f>
        <v>OK</v>
      </c>
      <c r="AI3989" t="b">
        <f>ISBLANK(Table1[[#This Row],[Employee ID]])</f>
        <v>0</v>
      </c>
      <c r="AJ3989" t="b">
        <f>ISNUMBER(Table1[[#This Row],[Total Salary  ]])</f>
        <v>1</v>
      </c>
      <c r="AK3989" t="str">
        <f>IFERROR(_xlfn.XLOOKUP(Table1[[#This Row],[Manager ID]],MANAGERS!A:A,MANAGERS!B:B),"Not Found")</f>
        <v>Manager_8</v>
      </c>
    </row>
    <row r="3990" spans="1:37" x14ac:dyDescent="0.2">
      <c r="A3990" t="s">
        <v>1408</v>
      </c>
      <c r="B3990" t="s">
        <v>36</v>
      </c>
      <c r="C3990" t="s">
        <v>15</v>
      </c>
      <c r="D3990" t="s">
        <v>33</v>
      </c>
      <c r="E3990" t="s">
        <v>26</v>
      </c>
      <c r="F3990" s="1">
        <v>45296</v>
      </c>
      <c r="G3990" s="1">
        <v>29421</v>
      </c>
      <c r="H3990">
        <v>46087</v>
      </c>
      <c r="I3990">
        <v>15453</v>
      </c>
      <c r="J3990">
        <v>68</v>
      </c>
      <c r="K3990">
        <v>76</v>
      </c>
      <c r="L3990" t="s">
        <v>23</v>
      </c>
      <c r="M3990">
        <v>113</v>
      </c>
      <c r="N3990">
        <f>Table1[[#This Row],[Basic Salary]]+Table1[[#This Row],[Bonus]]</f>
        <v>61540</v>
      </c>
      <c r="O3990" s="2">
        <f>Table1[[#This Row],[Bonus]]/Table1[[#This Row],[Basic Salary]]</f>
        <v>0.33530062707488012</v>
      </c>
      <c r="P3990">
        <f ca="1">DATEDIF(Table1[[#This Row],[Date of Birth]],TODAY(),"Y")</f>
        <v>46</v>
      </c>
      <c r="Q3990">
        <f ca="1">DATEDIF(Table1[[#This Row],[Joining Date]],TODAY(),"Y")</f>
        <v>2</v>
      </c>
      <c r="R3990" t="str">
        <f ca="1">IF(YEAR(Table1[[#This Row],[Joining Date]])=YEAR(TODAY()),"Yes","No")</f>
        <v>No</v>
      </c>
      <c r="S3990" t="str">
        <f ca="1">IF(Table1[[#This Row],[Experience]]&gt;5,"Yes","No")</f>
        <v>No</v>
      </c>
      <c r="T3990" t="str">
        <f>TEXT(Table1[[#This Row],[Joining Date]],"mmmm")</f>
        <v>January</v>
      </c>
      <c r="U3990" t="str">
        <f>TEXT(Table1[[#This Row],[Joining Date]],"yyyy")</f>
        <v>2024</v>
      </c>
      <c r="V3990" s="5">
        <f ca="1">TODAY()-Table1[[#This Row],[Joining Date]]</f>
        <v>943</v>
      </c>
      <c r="W3990" t="str">
        <f>LEFT(Table1[[#This Row],[Employee Name]],FIND(" ",Table1[[#This Row],[Employee Name]])-1)</f>
        <v>Meera</v>
      </c>
      <c r="X3990" t="str">
        <f>RIGHT(Table1[[#This Row],[Employee Name]],LEN(Table1[[#This Row],[Employee Name]])-FIND(" ",Table1[[#This Row],[Employee Name]]))</f>
        <v>Joshi</v>
      </c>
      <c r="Y3990" t="str">
        <f>Table1[[#This Row],[Department]]&amp;"-"&amp;Table1[[#This Row],[Employee ID]]</f>
        <v>Marketing-E01352</v>
      </c>
      <c r="Z3990" t="str">
        <f>LEFT(Table1[[#This Row],[Department]],3)</f>
        <v>Mar</v>
      </c>
      <c r="AA3990" t="str">
        <f>_xlfn.XLOOKUP(Table1[[#This Row],[Manager ID]],MANAGERS!A:A,MANAGERS!B:B)</f>
        <v>Manager_13</v>
      </c>
      <c r="AB3990" t="str" cm="1">
        <f t="array" ref="AB3990">_xlfn.XLOOKUP(Table1[[#This Row],[Manager ID]],Table2[[#All],[Manager ID]],Table2[[#All],[Department Head]])</f>
        <v>HR</v>
      </c>
      <c r="AC3990" s="2">
        <f>_xlfn.XLOOKUP(Table1[[#This Row],[City]],L:L,O:O)</f>
        <v>0.23486488519629886</v>
      </c>
      <c r="AD3990" t="str" cm="1">
        <f t="array" ref="AD3990">_xlfn.IFS(Table1[[#This Row],[Performance Score]]&gt;=90,"Excellent",Table1[[#This Row],[Performance Score]]&gt;=75,"Good",Table1[[#This Row],[Performance Score]]&gt;=60,"Average",Table1[[#This Row],[Performance Score]]&lt;=60,"Need Improvement")</f>
        <v>Good</v>
      </c>
      <c r="AE3990" t="str">
        <f>IF(AND(Table1[[#This Row],[Attendance %]]&gt;=80,(Table1[[#This Row],[Performance Score]]&gt;=80)),"Eligible","Not Eligible")</f>
        <v>Not Eligible</v>
      </c>
      <c r="AF3990" t="str">
        <f>IF(Table1[[#This Row],[Performance Score]]&gt;=80,"High Performer","Low Performer")</f>
        <v>Low Performer</v>
      </c>
      <c r="AG3990" t="str" cm="1">
        <f t="array" aca="1" ref="AG3990" ca="1">_xlfn.IFS(Table1[[#This Row],[Experience]]&lt;=3,"Junior",Table1[[#This Row],[Experience]]&lt;=7,"Mid Level",Table1[[#This Row],[Experience]]&gt;=7,"Senior")</f>
        <v>Junior</v>
      </c>
      <c r="AH3990" t="str">
        <f>IF(Table1[[#This Row],[Attendance %]]&gt;75,"OK","Below 75")</f>
        <v>Below 75</v>
      </c>
      <c r="AI3990" t="b">
        <f>ISBLANK(Table1[[#This Row],[Employee ID]])</f>
        <v>0</v>
      </c>
      <c r="AJ3990" t="b">
        <f>ISNUMBER(Table1[[#This Row],[Total Salary  ]])</f>
        <v>1</v>
      </c>
      <c r="AK3990" t="str">
        <f>IFERROR(_xlfn.XLOOKUP(Table1[[#This Row],[Manager ID]],MANAGERS!A:A,MANAGERS!B:B),"Not Found")</f>
        <v>Manager_13</v>
      </c>
    </row>
    <row r="3991" spans="1:37" x14ac:dyDescent="0.2">
      <c r="A3991" t="s">
        <v>1200</v>
      </c>
      <c r="B3991" t="s">
        <v>36</v>
      </c>
      <c r="C3991" t="s">
        <v>15</v>
      </c>
      <c r="D3991" t="s">
        <v>25</v>
      </c>
      <c r="E3991" t="s">
        <v>22</v>
      </c>
      <c r="F3991" s="1">
        <v>43346</v>
      </c>
      <c r="G3991" s="1">
        <v>31491</v>
      </c>
      <c r="H3991">
        <v>53804</v>
      </c>
      <c r="I3991">
        <v>7734</v>
      </c>
      <c r="J3991">
        <v>68</v>
      </c>
      <c r="K3991">
        <v>57</v>
      </c>
      <c r="L3991" t="s">
        <v>31</v>
      </c>
      <c r="M3991">
        <v>116</v>
      </c>
      <c r="N3991">
        <f>Table1[[#This Row],[Basic Salary]]+Table1[[#This Row],[Bonus]]</f>
        <v>61538</v>
      </c>
      <c r="O3991" s="2">
        <f>Table1[[#This Row],[Bonus]]/Table1[[#This Row],[Basic Salary]]</f>
        <v>0.14374395955691027</v>
      </c>
      <c r="P3991">
        <f ca="1">DATEDIF(Table1[[#This Row],[Date of Birth]],TODAY(),"Y")</f>
        <v>40</v>
      </c>
      <c r="Q3991">
        <f ca="1">DATEDIF(Table1[[#This Row],[Joining Date]],TODAY(),"Y")</f>
        <v>7</v>
      </c>
      <c r="R3991" t="str">
        <f ca="1">IF(YEAR(Table1[[#This Row],[Joining Date]])=YEAR(TODAY()),"Yes","No")</f>
        <v>No</v>
      </c>
      <c r="S3991" t="str">
        <f ca="1">IF(Table1[[#This Row],[Experience]]&gt;5,"Yes","No")</f>
        <v>Yes</v>
      </c>
      <c r="T3991" t="str">
        <f>TEXT(Table1[[#This Row],[Joining Date]],"mmmm")</f>
        <v>September</v>
      </c>
      <c r="U3991" t="str">
        <f>TEXT(Table1[[#This Row],[Joining Date]],"yyyy")</f>
        <v>2018</v>
      </c>
      <c r="V3991" s="5">
        <f ca="1">TODAY()-Table1[[#This Row],[Joining Date]]</f>
        <v>2893</v>
      </c>
      <c r="W3991" t="str">
        <f>LEFT(Table1[[#This Row],[Employee Name]],FIND(" ",Table1[[#This Row],[Employee Name]])-1)</f>
        <v>Meera</v>
      </c>
      <c r="X3991" t="str">
        <f>RIGHT(Table1[[#This Row],[Employee Name]],LEN(Table1[[#This Row],[Employee Name]])-FIND(" ",Table1[[#This Row],[Employee Name]]))</f>
        <v>Joshi</v>
      </c>
      <c r="Y3991" t="str">
        <f>Table1[[#This Row],[Department]]&amp;"-"&amp;Table1[[#This Row],[Employee ID]]</f>
        <v>Finance-E01144</v>
      </c>
      <c r="Z3991" t="str">
        <f>LEFT(Table1[[#This Row],[Department]],3)</f>
        <v>Fin</v>
      </c>
      <c r="AA3991" t="str">
        <f>_xlfn.XLOOKUP(Table1[[#This Row],[Manager ID]],MANAGERS!A:A,MANAGERS!B:B)</f>
        <v>Manager_16</v>
      </c>
      <c r="AB3991" t="str" cm="1">
        <f t="array" ref="AB3991">_xlfn.XLOOKUP(Table1[[#This Row],[Manager ID]],Table2[[#All],[Manager ID]],Table2[[#All],[Department Head]])</f>
        <v>Sales</v>
      </c>
      <c r="AC3991" s="2">
        <f>_xlfn.XLOOKUP(Table1[[#This Row],[City]],L:L,O:O)</f>
        <v>0.241864189087755</v>
      </c>
      <c r="AD3991" t="str" cm="1">
        <f t="array" ref="AD3991">_xlfn.IFS(Table1[[#This Row],[Performance Score]]&gt;=90,"Excellent",Table1[[#This Row],[Performance Score]]&gt;=75,"Good",Table1[[#This Row],[Performance Score]]&gt;=60,"Average",Table1[[#This Row],[Performance Score]]&lt;=60,"Need Improvement")</f>
        <v>Need Improvement</v>
      </c>
      <c r="AE3991" t="str">
        <f>IF(AND(Table1[[#This Row],[Attendance %]]&gt;=80,(Table1[[#This Row],[Performance Score]]&gt;=80)),"Eligible","Not Eligible")</f>
        <v>Not Eligible</v>
      </c>
      <c r="AF3991" t="str">
        <f>IF(Table1[[#This Row],[Performance Score]]&gt;=80,"High Performer","Low Performer")</f>
        <v>Low Performer</v>
      </c>
      <c r="AG3991" t="str" cm="1">
        <f t="array" aca="1" ref="AG3991" ca="1">_xlfn.IFS(Table1[[#This Row],[Experience]]&lt;=3,"Junior",Table1[[#This Row],[Experience]]&lt;=7,"Mid Level",Table1[[#This Row],[Experience]]&gt;=7,"Senior")</f>
        <v>Mid Level</v>
      </c>
      <c r="AH3991" t="str">
        <f>IF(Table1[[#This Row],[Attendance %]]&gt;75,"OK","Below 75")</f>
        <v>Below 75</v>
      </c>
      <c r="AI3991" t="b">
        <f>ISBLANK(Table1[[#This Row],[Employee ID]])</f>
        <v>0</v>
      </c>
      <c r="AJ3991" t="b">
        <f>ISNUMBER(Table1[[#This Row],[Total Salary  ]])</f>
        <v>1</v>
      </c>
      <c r="AK3991" t="str">
        <f>IFERROR(_xlfn.XLOOKUP(Table1[[#This Row],[Manager ID]],MANAGERS!A:A,MANAGERS!B:B),"Not Found")</f>
        <v>Manager_16</v>
      </c>
    </row>
    <row r="3992" spans="1:37" x14ac:dyDescent="0.2">
      <c r="A3992" t="s">
        <v>3891</v>
      </c>
      <c r="B3992" t="s">
        <v>39</v>
      </c>
      <c r="C3992" t="s">
        <v>21</v>
      </c>
      <c r="D3992" t="s">
        <v>46</v>
      </c>
      <c r="E3992" t="s">
        <v>17</v>
      </c>
      <c r="F3992" s="1">
        <v>44457</v>
      </c>
      <c r="G3992" s="1">
        <v>32540</v>
      </c>
      <c r="H3992">
        <v>48622</v>
      </c>
      <c r="I3992">
        <v>12894</v>
      </c>
      <c r="J3992">
        <v>83</v>
      </c>
      <c r="K3992">
        <v>91</v>
      </c>
      <c r="L3992" t="s">
        <v>34</v>
      </c>
      <c r="M3992">
        <v>107</v>
      </c>
      <c r="N3992">
        <f>Table1[[#This Row],[Basic Salary]]+Table1[[#This Row],[Bonus]]</f>
        <v>61516</v>
      </c>
      <c r="O3992" s="2">
        <f>Table1[[#This Row],[Bonus]]/Table1[[#This Row],[Basic Salary]]</f>
        <v>0.26518859775410308</v>
      </c>
      <c r="P3992">
        <f ca="1">DATEDIF(Table1[[#This Row],[Date of Birth]],TODAY(),"Y")</f>
        <v>37</v>
      </c>
      <c r="Q3992">
        <f ca="1">DATEDIF(Table1[[#This Row],[Joining Date]],TODAY(),"Y")</f>
        <v>4</v>
      </c>
      <c r="R3992" t="str">
        <f ca="1">IF(YEAR(Table1[[#This Row],[Joining Date]])=YEAR(TODAY()),"Yes","No")</f>
        <v>No</v>
      </c>
      <c r="S3992" t="str">
        <f ca="1">IF(Table1[[#This Row],[Experience]]&gt;5,"Yes","No")</f>
        <v>No</v>
      </c>
      <c r="T3992" t="str">
        <f>TEXT(Table1[[#This Row],[Joining Date]],"mmmm")</f>
        <v>September</v>
      </c>
      <c r="U3992" t="str">
        <f>TEXT(Table1[[#This Row],[Joining Date]],"yyyy")</f>
        <v>2021</v>
      </c>
      <c r="V3992" s="5">
        <f ca="1">TODAY()-Table1[[#This Row],[Joining Date]]</f>
        <v>1782</v>
      </c>
      <c r="W3992" t="str">
        <f>LEFT(Table1[[#This Row],[Employee Name]],FIND(" ",Table1[[#This Row],[Employee Name]])-1)</f>
        <v>Karan</v>
      </c>
      <c r="X3992" t="str">
        <f>RIGHT(Table1[[#This Row],[Employee Name]],LEN(Table1[[#This Row],[Employee Name]])-FIND(" ",Table1[[#This Row],[Employee Name]]))</f>
        <v>Malhotra</v>
      </c>
      <c r="Y3992" t="str">
        <f>Table1[[#This Row],[Department]]&amp;"-"&amp;Table1[[#This Row],[Employee ID]]</f>
        <v>Support-E03835</v>
      </c>
      <c r="Z3992" t="str">
        <f>LEFT(Table1[[#This Row],[Department]],3)</f>
        <v>Sup</v>
      </c>
      <c r="AA3992" t="str">
        <f>_xlfn.XLOOKUP(Table1[[#This Row],[Manager ID]],MANAGERS!A:A,MANAGERS!B:B)</f>
        <v>Manager_7</v>
      </c>
      <c r="AB3992" t="str" cm="1">
        <f t="array" ref="AB3992">_xlfn.XLOOKUP(Table1[[#This Row],[Manager ID]],Table2[[#All],[Manager ID]],Table2[[#All],[Department Head]])</f>
        <v>Operations</v>
      </c>
      <c r="AC3992" s="2">
        <f>_xlfn.XLOOKUP(Table1[[#This Row],[City]],L:L,O:O)</f>
        <v>0.24030340748661314</v>
      </c>
      <c r="AD3992" t="str" cm="1">
        <f t="array" ref="AD3992">_xlfn.IFS(Table1[[#This Row],[Performance Score]]&gt;=90,"Excellent",Table1[[#This Row],[Performance Score]]&gt;=75,"Good",Table1[[#This Row],[Performance Score]]&gt;=60,"Average",Table1[[#This Row],[Performance Score]]&lt;=60,"Need Improvement")</f>
        <v>Excellent</v>
      </c>
      <c r="AE3992" t="str">
        <f>IF(AND(Table1[[#This Row],[Attendance %]]&gt;=80,(Table1[[#This Row],[Performance Score]]&gt;=80)),"Eligible","Not Eligible")</f>
        <v>Eligible</v>
      </c>
      <c r="AF3992" t="str">
        <f>IF(Table1[[#This Row],[Performance Score]]&gt;=80,"High Performer","Low Performer")</f>
        <v>High Performer</v>
      </c>
      <c r="AG3992" t="str" cm="1">
        <f t="array" aca="1" ref="AG3992" ca="1">_xlfn.IFS(Table1[[#This Row],[Experience]]&lt;=3,"Junior",Table1[[#This Row],[Experience]]&lt;=7,"Mid Level",Table1[[#This Row],[Experience]]&gt;=7,"Senior")</f>
        <v>Mid Level</v>
      </c>
      <c r="AH3992" t="str">
        <f>IF(Table1[[#This Row],[Attendance %]]&gt;75,"OK","Below 75")</f>
        <v>OK</v>
      </c>
      <c r="AI3992" t="b">
        <f>ISBLANK(Table1[[#This Row],[Employee ID]])</f>
        <v>0</v>
      </c>
      <c r="AJ3992" t="b">
        <f>ISNUMBER(Table1[[#This Row],[Total Salary  ]])</f>
        <v>1</v>
      </c>
      <c r="AK3992" t="str">
        <f>IFERROR(_xlfn.XLOOKUP(Table1[[#This Row],[Manager ID]],MANAGERS!A:A,MANAGERS!B:B),"Not Found")</f>
        <v>Manager_7</v>
      </c>
    </row>
    <row r="3993" spans="1:37" x14ac:dyDescent="0.2">
      <c r="A3993" t="s">
        <v>4994</v>
      </c>
      <c r="B3993" t="s">
        <v>36</v>
      </c>
      <c r="C3993" t="s">
        <v>21</v>
      </c>
      <c r="D3993" t="s">
        <v>43</v>
      </c>
      <c r="E3993" t="s">
        <v>65</v>
      </c>
      <c r="F3993" s="1">
        <v>45390</v>
      </c>
      <c r="G3993" s="1">
        <v>40303</v>
      </c>
      <c r="H3993">
        <v>42810</v>
      </c>
      <c r="I3993">
        <v>18699</v>
      </c>
      <c r="J3993">
        <v>69</v>
      </c>
      <c r="K3993">
        <v>88</v>
      </c>
      <c r="L3993" t="s">
        <v>37</v>
      </c>
      <c r="M3993">
        <v>103</v>
      </c>
      <c r="N3993">
        <f>Table1[[#This Row],[Basic Salary]]+Table1[[#This Row],[Bonus]]</f>
        <v>61509</v>
      </c>
      <c r="O3993" s="2">
        <f>Table1[[#This Row],[Bonus]]/Table1[[#This Row],[Basic Salary]]</f>
        <v>0.43679046951646811</v>
      </c>
      <c r="P3993">
        <f ca="1">DATEDIF(Table1[[#This Row],[Date of Birth]],TODAY(),"Y")</f>
        <v>16</v>
      </c>
      <c r="Q3993">
        <f ca="1">DATEDIF(Table1[[#This Row],[Joining Date]],TODAY(),"Y")</f>
        <v>2</v>
      </c>
      <c r="R3993" t="str">
        <f ca="1">IF(YEAR(Table1[[#This Row],[Joining Date]])=YEAR(TODAY()),"Yes","No")</f>
        <v>No</v>
      </c>
      <c r="S3993" t="str">
        <f ca="1">IF(Table1[[#This Row],[Experience]]&gt;5,"Yes","No")</f>
        <v>No</v>
      </c>
      <c r="T3993" t="str">
        <f>TEXT(Table1[[#This Row],[Joining Date]],"mmmm")</f>
        <v>April</v>
      </c>
      <c r="U3993" t="str">
        <f>TEXT(Table1[[#This Row],[Joining Date]],"yyyy")</f>
        <v>2024</v>
      </c>
      <c r="V3993" s="5">
        <f ca="1">TODAY()-Table1[[#This Row],[Joining Date]]</f>
        <v>849</v>
      </c>
      <c r="W3993" t="str">
        <f>LEFT(Table1[[#This Row],[Employee Name]],FIND(" ",Table1[[#This Row],[Employee Name]])-1)</f>
        <v>Meera</v>
      </c>
      <c r="X3993" t="str">
        <f>RIGHT(Table1[[#This Row],[Employee Name]],LEN(Table1[[#This Row],[Employee Name]])-FIND(" ",Table1[[#This Row],[Employee Name]]))</f>
        <v>Joshi</v>
      </c>
      <c r="Y3993" t="str">
        <f>Table1[[#This Row],[Department]]&amp;"-"&amp;Table1[[#This Row],[Employee ID]]</f>
        <v>Operations-E04938</v>
      </c>
      <c r="Z3993" t="str">
        <f>LEFT(Table1[[#This Row],[Department]],3)</f>
        <v>Ope</v>
      </c>
      <c r="AA3993" t="str">
        <f>_xlfn.XLOOKUP(Table1[[#This Row],[Manager ID]],MANAGERS!A:A,MANAGERS!B:B)</f>
        <v>Manager_3</v>
      </c>
      <c r="AB3993" t="str" cm="1">
        <f t="array" ref="AB3993">_xlfn.XLOOKUP(Table1[[#This Row],[Manager ID]],Table2[[#All],[Manager ID]],Table2[[#All],[Department Head]])</f>
        <v>IT</v>
      </c>
      <c r="AC3993" s="2">
        <f>_xlfn.XLOOKUP(Table1[[#This Row],[City]],L:L,O:O)</f>
        <v>0.24036902712549932</v>
      </c>
      <c r="AD3993" t="str" cm="1">
        <f t="array" ref="AD3993">_xlfn.IFS(Table1[[#This Row],[Performance Score]]&gt;=90,"Excellent",Table1[[#This Row],[Performance Score]]&gt;=75,"Good",Table1[[#This Row],[Performance Score]]&gt;=60,"Average",Table1[[#This Row],[Performance Score]]&lt;=60,"Need Improvement")</f>
        <v>Good</v>
      </c>
      <c r="AE3993" t="str">
        <f>IF(AND(Table1[[#This Row],[Attendance %]]&gt;=80,(Table1[[#This Row],[Performance Score]]&gt;=80)),"Eligible","Not Eligible")</f>
        <v>Not Eligible</v>
      </c>
      <c r="AF3993" t="str">
        <f>IF(Table1[[#This Row],[Performance Score]]&gt;=80,"High Performer","Low Performer")</f>
        <v>High Performer</v>
      </c>
      <c r="AG3993" t="str" cm="1">
        <f t="array" aca="1" ref="AG3993" ca="1">_xlfn.IFS(Table1[[#This Row],[Experience]]&lt;=3,"Junior",Table1[[#This Row],[Experience]]&lt;=7,"Mid Level",Table1[[#This Row],[Experience]]&gt;=7,"Senior")</f>
        <v>Junior</v>
      </c>
      <c r="AH3993" t="str">
        <f>IF(Table1[[#This Row],[Attendance %]]&gt;75,"OK","Below 75")</f>
        <v>Below 75</v>
      </c>
      <c r="AI3993" t="b">
        <f>ISBLANK(Table1[[#This Row],[Employee ID]])</f>
        <v>0</v>
      </c>
      <c r="AJ3993" t="b">
        <f>ISNUMBER(Table1[[#This Row],[Total Salary  ]])</f>
        <v>1</v>
      </c>
      <c r="AK3993" t="str">
        <f>IFERROR(_xlfn.XLOOKUP(Table1[[#This Row],[Manager ID]],MANAGERS!A:A,MANAGERS!B:B),"Not Found")</f>
        <v>Manager_3</v>
      </c>
    </row>
    <row r="3994" spans="1:37" x14ac:dyDescent="0.2">
      <c r="A3994" t="s">
        <v>5024</v>
      </c>
      <c r="B3994" t="s">
        <v>62</v>
      </c>
      <c r="C3994" t="s">
        <v>15</v>
      </c>
      <c r="D3994" t="s">
        <v>46</v>
      </c>
      <c r="E3994" t="s">
        <v>51</v>
      </c>
      <c r="F3994" s="1">
        <v>44678</v>
      </c>
      <c r="G3994" s="1">
        <v>38396</v>
      </c>
      <c r="H3994">
        <v>36923</v>
      </c>
      <c r="I3994">
        <v>24554</v>
      </c>
      <c r="J3994">
        <v>79</v>
      </c>
      <c r="K3994">
        <v>40</v>
      </c>
      <c r="L3994" t="s">
        <v>53</v>
      </c>
      <c r="M3994">
        <v>109</v>
      </c>
      <c r="N3994">
        <f>Table1[[#This Row],[Basic Salary]]+Table1[[#This Row],[Bonus]]</f>
        <v>61477</v>
      </c>
      <c r="O3994" s="2">
        <f>Table1[[#This Row],[Bonus]]/Table1[[#This Row],[Basic Salary]]</f>
        <v>0.6650055520949002</v>
      </c>
      <c r="P3994">
        <f ca="1">DATEDIF(Table1[[#This Row],[Date of Birth]],TODAY(),"Y")</f>
        <v>21</v>
      </c>
      <c r="Q3994">
        <f ca="1">DATEDIF(Table1[[#This Row],[Joining Date]],TODAY(),"Y")</f>
        <v>4</v>
      </c>
      <c r="R3994" t="str">
        <f ca="1">IF(YEAR(Table1[[#This Row],[Joining Date]])=YEAR(TODAY()),"Yes","No")</f>
        <v>No</v>
      </c>
      <c r="S3994" t="str">
        <f ca="1">IF(Table1[[#This Row],[Experience]]&gt;5,"Yes","No")</f>
        <v>No</v>
      </c>
      <c r="T3994" t="str">
        <f>TEXT(Table1[[#This Row],[Joining Date]],"mmmm")</f>
        <v>April</v>
      </c>
      <c r="U3994" t="str">
        <f>TEXT(Table1[[#This Row],[Joining Date]],"yyyy")</f>
        <v>2022</v>
      </c>
      <c r="V3994" s="5">
        <f ca="1">TODAY()-Table1[[#This Row],[Joining Date]]</f>
        <v>1561</v>
      </c>
      <c r="W3994" t="str">
        <f>LEFT(Table1[[#This Row],[Employee Name]],FIND(" ",Table1[[#This Row],[Employee Name]])-1)</f>
        <v>Kavya</v>
      </c>
      <c r="X3994" t="str">
        <f>RIGHT(Table1[[#This Row],[Employee Name]],LEN(Table1[[#This Row],[Employee Name]])-FIND(" ",Table1[[#This Row],[Employee Name]]))</f>
        <v>Nair</v>
      </c>
      <c r="Y3994" t="str">
        <f>Table1[[#This Row],[Department]]&amp;"-"&amp;Table1[[#This Row],[Employee ID]]</f>
        <v>Support-E04968</v>
      </c>
      <c r="Z3994" t="str">
        <f>LEFT(Table1[[#This Row],[Department]],3)</f>
        <v>Sup</v>
      </c>
      <c r="AA3994" t="str">
        <f>_xlfn.XLOOKUP(Table1[[#This Row],[Manager ID]],MANAGERS!A:A,MANAGERS!B:B)</f>
        <v>Manager_9</v>
      </c>
      <c r="AB3994" t="str" cm="1">
        <f t="array" ref="AB3994">_xlfn.XLOOKUP(Table1[[#This Row],[Manager ID]],Table2[[#All],[Manager ID]],Table2[[#All],[Department Head]])</f>
        <v>Sales</v>
      </c>
      <c r="AC3994" s="2">
        <f>_xlfn.XLOOKUP(Table1[[#This Row],[City]],L:L,O:O)</f>
        <v>0.23685887225230964</v>
      </c>
      <c r="AD3994" t="str" cm="1">
        <f t="array" ref="AD3994">_xlfn.IFS(Table1[[#This Row],[Performance Score]]&gt;=90,"Excellent",Table1[[#This Row],[Performance Score]]&gt;=75,"Good",Table1[[#This Row],[Performance Score]]&gt;=60,"Average",Table1[[#This Row],[Performance Score]]&lt;=60,"Need Improvement")</f>
        <v>Need Improvement</v>
      </c>
      <c r="AE3994" t="str">
        <f>IF(AND(Table1[[#This Row],[Attendance %]]&gt;=80,(Table1[[#This Row],[Performance Score]]&gt;=80)),"Eligible","Not Eligible")</f>
        <v>Not Eligible</v>
      </c>
      <c r="AF3994" t="str">
        <f>IF(Table1[[#This Row],[Performance Score]]&gt;=80,"High Performer","Low Performer")</f>
        <v>Low Performer</v>
      </c>
      <c r="AG3994" t="str" cm="1">
        <f t="array" aca="1" ref="AG3994" ca="1">_xlfn.IFS(Table1[[#This Row],[Experience]]&lt;=3,"Junior",Table1[[#This Row],[Experience]]&lt;=7,"Mid Level",Table1[[#This Row],[Experience]]&gt;=7,"Senior")</f>
        <v>Mid Level</v>
      </c>
      <c r="AH3994" t="str">
        <f>IF(Table1[[#This Row],[Attendance %]]&gt;75,"OK","Below 75")</f>
        <v>OK</v>
      </c>
      <c r="AI3994" t="b">
        <f>ISBLANK(Table1[[#This Row],[Employee ID]])</f>
        <v>0</v>
      </c>
      <c r="AJ3994" t="b">
        <f>ISNUMBER(Table1[[#This Row],[Total Salary  ]])</f>
        <v>1</v>
      </c>
      <c r="AK3994" t="str">
        <f>IFERROR(_xlfn.XLOOKUP(Table1[[#This Row],[Manager ID]],MANAGERS!A:A,MANAGERS!B:B),"Not Found")</f>
        <v>Manager_9</v>
      </c>
    </row>
    <row r="3995" spans="1:37" x14ac:dyDescent="0.2">
      <c r="A3995" t="s">
        <v>3469</v>
      </c>
      <c r="B3995" t="s">
        <v>89</v>
      </c>
      <c r="C3995" t="s">
        <v>15</v>
      </c>
      <c r="D3995" t="s">
        <v>40</v>
      </c>
      <c r="E3995" t="s">
        <v>51</v>
      </c>
      <c r="F3995" s="1">
        <v>42646</v>
      </c>
      <c r="G3995" s="1">
        <v>31655</v>
      </c>
      <c r="H3995">
        <v>50001</v>
      </c>
      <c r="I3995">
        <v>11467</v>
      </c>
      <c r="J3995">
        <v>92</v>
      </c>
      <c r="K3995">
        <v>60</v>
      </c>
      <c r="L3995" t="s">
        <v>31</v>
      </c>
      <c r="M3995">
        <v>101</v>
      </c>
      <c r="N3995">
        <f>Table1[[#This Row],[Basic Salary]]+Table1[[#This Row],[Bonus]]</f>
        <v>61468</v>
      </c>
      <c r="O3995" s="2">
        <f>Table1[[#This Row],[Bonus]]/Table1[[#This Row],[Basic Salary]]</f>
        <v>0.22933541329173415</v>
      </c>
      <c r="P3995">
        <f ca="1">DATEDIF(Table1[[#This Row],[Date of Birth]],TODAY(),"Y")</f>
        <v>39</v>
      </c>
      <c r="Q3995">
        <f ca="1">DATEDIF(Table1[[#This Row],[Joining Date]],TODAY(),"Y")</f>
        <v>9</v>
      </c>
      <c r="R3995" t="str">
        <f ca="1">IF(YEAR(Table1[[#This Row],[Joining Date]])=YEAR(TODAY()),"Yes","No")</f>
        <v>No</v>
      </c>
      <c r="S3995" t="str">
        <f ca="1">IF(Table1[[#This Row],[Experience]]&gt;5,"Yes","No")</f>
        <v>Yes</v>
      </c>
      <c r="T3995" t="str">
        <f>TEXT(Table1[[#This Row],[Joining Date]],"mmmm")</f>
        <v>October</v>
      </c>
      <c r="U3995" t="str">
        <f>TEXT(Table1[[#This Row],[Joining Date]],"yyyy")</f>
        <v>2016</v>
      </c>
      <c r="V3995" s="5">
        <f ca="1">TODAY()-Table1[[#This Row],[Joining Date]]</f>
        <v>3593</v>
      </c>
      <c r="W3995" t="str">
        <f>LEFT(Table1[[#This Row],[Employee Name]],FIND(" ",Table1[[#This Row],[Employee Name]])-1)</f>
        <v>Tarun</v>
      </c>
      <c r="X3995" t="str">
        <f>RIGHT(Table1[[#This Row],[Employee Name]],LEN(Table1[[#This Row],[Employee Name]])-FIND(" ",Table1[[#This Row],[Employee Name]]))</f>
        <v>Verma</v>
      </c>
      <c r="Y3995" t="str">
        <f>Table1[[#This Row],[Department]]&amp;"-"&amp;Table1[[#This Row],[Employee ID]]</f>
        <v>IT-E03413</v>
      </c>
      <c r="Z3995" t="str">
        <f>LEFT(Table1[[#This Row],[Department]],3)</f>
        <v>IT</v>
      </c>
      <c r="AA3995" t="str">
        <f>_xlfn.XLOOKUP(Table1[[#This Row],[Manager ID]],MANAGERS!A:A,MANAGERS!B:B)</f>
        <v>Manager_1</v>
      </c>
      <c r="AB3995" t="str" cm="1">
        <f t="array" ref="AB3995">_xlfn.XLOOKUP(Table1[[#This Row],[Manager ID]],Table2[[#All],[Manager ID]],Table2[[#All],[Department Head]])</f>
        <v>Support</v>
      </c>
      <c r="AC3995" s="2">
        <f>_xlfn.XLOOKUP(Table1[[#This Row],[City]],L:L,O:O)</f>
        <v>0.241864189087755</v>
      </c>
      <c r="AD3995" t="str" cm="1">
        <f t="array" ref="AD3995">_xlfn.IFS(Table1[[#This Row],[Performance Score]]&gt;=90,"Excellent",Table1[[#This Row],[Performance Score]]&gt;=75,"Good",Table1[[#This Row],[Performance Score]]&gt;=60,"Average",Table1[[#This Row],[Performance Score]]&lt;=60,"Need Improvement")</f>
        <v>Average</v>
      </c>
      <c r="AE3995" t="str">
        <f>IF(AND(Table1[[#This Row],[Attendance %]]&gt;=80,(Table1[[#This Row],[Performance Score]]&gt;=80)),"Eligible","Not Eligible")</f>
        <v>Not Eligible</v>
      </c>
      <c r="AF3995" t="str">
        <f>IF(Table1[[#This Row],[Performance Score]]&gt;=80,"High Performer","Low Performer")</f>
        <v>Low Performer</v>
      </c>
      <c r="AG3995" t="str" cm="1">
        <f t="array" aca="1" ref="AG3995" ca="1">_xlfn.IFS(Table1[[#This Row],[Experience]]&lt;=3,"Junior",Table1[[#This Row],[Experience]]&lt;=7,"Mid Level",Table1[[#This Row],[Experience]]&gt;=7,"Senior")</f>
        <v>Senior</v>
      </c>
      <c r="AH3995" t="str">
        <f>IF(Table1[[#This Row],[Attendance %]]&gt;75,"OK","Below 75")</f>
        <v>OK</v>
      </c>
      <c r="AI3995" t="b">
        <f>ISBLANK(Table1[[#This Row],[Employee ID]])</f>
        <v>0</v>
      </c>
      <c r="AJ3995" t="b">
        <f>ISNUMBER(Table1[[#This Row],[Total Salary  ]])</f>
        <v>1</v>
      </c>
      <c r="AK3995" t="str">
        <f>IFERROR(_xlfn.XLOOKUP(Table1[[#This Row],[Manager ID]],MANAGERS!A:A,MANAGERS!B:B),"Not Found")</f>
        <v>Manager_1</v>
      </c>
    </row>
    <row r="3996" spans="1:37" x14ac:dyDescent="0.2">
      <c r="A3996" t="s">
        <v>3256</v>
      </c>
      <c r="B3996" t="s">
        <v>14</v>
      </c>
      <c r="C3996" t="s">
        <v>21</v>
      </c>
      <c r="D3996" t="s">
        <v>33</v>
      </c>
      <c r="E3996" t="s">
        <v>17</v>
      </c>
      <c r="F3996" s="1">
        <v>44742</v>
      </c>
      <c r="G3996" s="1">
        <v>33041</v>
      </c>
      <c r="H3996">
        <v>35489</v>
      </c>
      <c r="I3996">
        <v>25940</v>
      </c>
      <c r="J3996">
        <v>90</v>
      </c>
      <c r="K3996">
        <v>88</v>
      </c>
      <c r="L3996" t="s">
        <v>37</v>
      </c>
      <c r="M3996">
        <v>102</v>
      </c>
      <c r="N3996">
        <f>Table1[[#This Row],[Basic Salary]]+Table1[[#This Row],[Bonus]]</f>
        <v>61429</v>
      </c>
      <c r="O3996" s="2">
        <f>Table1[[#This Row],[Bonus]]/Table1[[#This Row],[Basic Salary]]</f>
        <v>0.73093071092451178</v>
      </c>
      <c r="P3996">
        <f ca="1">DATEDIF(Table1[[#This Row],[Date of Birth]],TODAY(),"Y")</f>
        <v>36</v>
      </c>
      <c r="Q3996">
        <f ca="1">DATEDIF(Table1[[#This Row],[Joining Date]],TODAY(),"Y")</f>
        <v>4</v>
      </c>
      <c r="R3996" t="str">
        <f ca="1">IF(YEAR(Table1[[#This Row],[Joining Date]])=YEAR(TODAY()),"Yes","No")</f>
        <v>No</v>
      </c>
      <c r="S3996" t="str">
        <f ca="1">IF(Table1[[#This Row],[Experience]]&gt;5,"Yes","No")</f>
        <v>No</v>
      </c>
      <c r="T3996" t="str">
        <f>TEXT(Table1[[#This Row],[Joining Date]],"mmmm")</f>
        <v>June</v>
      </c>
      <c r="U3996" t="str">
        <f>TEXT(Table1[[#This Row],[Joining Date]],"yyyy")</f>
        <v>2022</v>
      </c>
      <c r="V3996" s="5">
        <f ca="1">TODAY()-Table1[[#This Row],[Joining Date]]</f>
        <v>1497</v>
      </c>
      <c r="W3996" t="str">
        <f>LEFT(Table1[[#This Row],[Employee Name]],FIND(" ",Table1[[#This Row],[Employee Name]])-1)</f>
        <v>Nisha</v>
      </c>
      <c r="X3996" t="str">
        <f>RIGHT(Table1[[#This Row],[Employee Name]],LEN(Table1[[#This Row],[Employee Name]])-FIND(" ",Table1[[#This Row],[Employee Name]]))</f>
        <v>Kapoor</v>
      </c>
      <c r="Y3996" t="str">
        <f>Table1[[#This Row],[Department]]&amp;"-"&amp;Table1[[#This Row],[Employee ID]]</f>
        <v>Marketing-E03200</v>
      </c>
      <c r="Z3996" t="str">
        <f>LEFT(Table1[[#This Row],[Department]],3)</f>
        <v>Mar</v>
      </c>
      <c r="AA3996" t="str">
        <f>_xlfn.XLOOKUP(Table1[[#This Row],[Manager ID]],MANAGERS!A:A,MANAGERS!B:B)</f>
        <v>Manager_2</v>
      </c>
      <c r="AB3996" t="str" cm="1">
        <f t="array" ref="AB3996">_xlfn.XLOOKUP(Table1[[#This Row],[Manager ID]],Table2[[#All],[Manager ID]],Table2[[#All],[Department Head]])</f>
        <v>Sales</v>
      </c>
      <c r="AC3996" s="2">
        <f>_xlfn.XLOOKUP(Table1[[#This Row],[City]],L:L,O:O)</f>
        <v>0.24036902712549932</v>
      </c>
      <c r="AD3996" t="str" cm="1">
        <f t="array" ref="AD3996">_xlfn.IFS(Table1[[#This Row],[Performance Score]]&gt;=90,"Excellent",Table1[[#This Row],[Performance Score]]&gt;=75,"Good",Table1[[#This Row],[Performance Score]]&gt;=60,"Average",Table1[[#This Row],[Performance Score]]&lt;=60,"Need Improvement")</f>
        <v>Good</v>
      </c>
      <c r="AE3996" t="str">
        <f>IF(AND(Table1[[#This Row],[Attendance %]]&gt;=80,(Table1[[#This Row],[Performance Score]]&gt;=80)),"Eligible","Not Eligible")</f>
        <v>Eligible</v>
      </c>
      <c r="AF3996" t="str">
        <f>IF(Table1[[#This Row],[Performance Score]]&gt;=80,"High Performer","Low Performer")</f>
        <v>High Performer</v>
      </c>
      <c r="AG3996" t="str" cm="1">
        <f t="array" aca="1" ref="AG3996" ca="1">_xlfn.IFS(Table1[[#This Row],[Experience]]&lt;=3,"Junior",Table1[[#This Row],[Experience]]&lt;=7,"Mid Level",Table1[[#This Row],[Experience]]&gt;=7,"Senior")</f>
        <v>Mid Level</v>
      </c>
      <c r="AH3996" t="str">
        <f>IF(Table1[[#This Row],[Attendance %]]&gt;75,"OK","Below 75")</f>
        <v>OK</v>
      </c>
      <c r="AI3996" t="b">
        <f>ISBLANK(Table1[[#This Row],[Employee ID]])</f>
        <v>0</v>
      </c>
      <c r="AJ3996" t="b">
        <f>ISNUMBER(Table1[[#This Row],[Total Salary  ]])</f>
        <v>1</v>
      </c>
      <c r="AK3996" t="str">
        <f>IFERROR(_xlfn.XLOOKUP(Table1[[#This Row],[Manager ID]],MANAGERS!A:A,MANAGERS!B:B),"Not Found")</f>
        <v>Manager_2</v>
      </c>
    </row>
    <row r="3997" spans="1:37" x14ac:dyDescent="0.2">
      <c r="A3997" t="s">
        <v>3269</v>
      </c>
      <c r="B3997" t="s">
        <v>42</v>
      </c>
      <c r="C3997" t="s">
        <v>15</v>
      </c>
      <c r="D3997" t="s">
        <v>40</v>
      </c>
      <c r="E3997" t="s">
        <v>51</v>
      </c>
      <c r="F3997" s="1">
        <v>45965</v>
      </c>
      <c r="G3997" s="1">
        <v>39922</v>
      </c>
      <c r="H3997">
        <v>47010</v>
      </c>
      <c r="I3997">
        <v>14418</v>
      </c>
      <c r="J3997">
        <v>72</v>
      </c>
      <c r="K3997">
        <v>50</v>
      </c>
      <c r="L3997" t="s">
        <v>37</v>
      </c>
      <c r="M3997">
        <v>107</v>
      </c>
      <c r="N3997">
        <f>Table1[[#This Row],[Basic Salary]]+Table1[[#This Row],[Bonus]]</f>
        <v>61428</v>
      </c>
      <c r="O3997" s="2">
        <f>Table1[[#This Row],[Bonus]]/Table1[[#This Row],[Basic Salary]]</f>
        <v>0.30670070197830251</v>
      </c>
      <c r="P3997">
        <f ca="1">DATEDIF(Table1[[#This Row],[Date of Birth]],TODAY(),"Y")</f>
        <v>17</v>
      </c>
      <c r="Q3997">
        <f ca="1">DATEDIF(Table1[[#This Row],[Joining Date]],TODAY(),"Y")</f>
        <v>0</v>
      </c>
      <c r="R3997" t="str">
        <f ca="1">IF(YEAR(Table1[[#This Row],[Joining Date]])=YEAR(TODAY()),"Yes","No")</f>
        <v>No</v>
      </c>
      <c r="S3997" t="str">
        <f ca="1">IF(Table1[[#This Row],[Experience]]&gt;5,"Yes","No")</f>
        <v>No</v>
      </c>
      <c r="T3997" t="str">
        <f>TEXT(Table1[[#This Row],[Joining Date]],"mmmm")</f>
        <v>November</v>
      </c>
      <c r="U3997" t="str">
        <f>TEXT(Table1[[#This Row],[Joining Date]],"yyyy")</f>
        <v>2025</v>
      </c>
      <c r="V3997" s="5">
        <f ca="1">TODAY()-Table1[[#This Row],[Joining Date]]</f>
        <v>274</v>
      </c>
      <c r="W3997" t="str">
        <f>LEFT(Table1[[#This Row],[Employee Name]],FIND(" ",Table1[[#This Row],[Employee Name]])-1)</f>
        <v>Krishna</v>
      </c>
      <c r="X3997" t="str">
        <f>RIGHT(Table1[[#This Row],[Employee Name]],LEN(Table1[[#This Row],[Employee Name]])-FIND(" ",Table1[[#This Row],[Employee Name]]))</f>
        <v>Chaitanya</v>
      </c>
      <c r="Y3997" t="str">
        <f>Table1[[#This Row],[Department]]&amp;"-"&amp;Table1[[#This Row],[Employee ID]]</f>
        <v>IT-E03213</v>
      </c>
      <c r="Z3997" t="str">
        <f>LEFT(Table1[[#This Row],[Department]],3)</f>
        <v>IT</v>
      </c>
      <c r="AA3997" t="str">
        <f>_xlfn.XLOOKUP(Table1[[#This Row],[Manager ID]],MANAGERS!A:A,MANAGERS!B:B)</f>
        <v>Manager_7</v>
      </c>
      <c r="AB3997" t="str" cm="1">
        <f t="array" ref="AB3997">_xlfn.XLOOKUP(Table1[[#This Row],[Manager ID]],Table2[[#All],[Manager ID]],Table2[[#All],[Department Head]])</f>
        <v>Operations</v>
      </c>
      <c r="AC3997" s="2">
        <f>_xlfn.XLOOKUP(Table1[[#This Row],[City]],L:L,O:O)</f>
        <v>0.24036902712549932</v>
      </c>
      <c r="AD3997" t="str" cm="1">
        <f t="array" ref="AD3997">_xlfn.IFS(Table1[[#This Row],[Performance Score]]&gt;=90,"Excellent",Table1[[#This Row],[Performance Score]]&gt;=75,"Good",Table1[[#This Row],[Performance Score]]&gt;=60,"Average",Table1[[#This Row],[Performance Score]]&lt;=60,"Need Improvement")</f>
        <v>Need Improvement</v>
      </c>
      <c r="AE3997" t="str">
        <f>IF(AND(Table1[[#This Row],[Attendance %]]&gt;=80,(Table1[[#This Row],[Performance Score]]&gt;=80)),"Eligible","Not Eligible")</f>
        <v>Not Eligible</v>
      </c>
      <c r="AF3997" t="str">
        <f>IF(Table1[[#This Row],[Performance Score]]&gt;=80,"High Performer","Low Performer")</f>
        <v>Low Performer</v>
      </c>
      <c r="AG3997" t="str" cm="1">
        <f t="array" aca="1" ref="AG3997" ca="1">_xlfn.IFS(Table1[[#This Row],[Experience]]&lt;=3,"Junior",Table1[[#This Row],[Experience]]&lt;=7,"Mid Level",Table1[[#This Row],[Experience]]&gt;=7,"Senior")</f>
        <v>Junior</v>
      </c>
      <c r="AH3997" t="str">
        <f>IF(Table1[[#This Row],[Attendance %]]&gt;75,"OK","Below 75")</f>
        <v>Below 75</v>
      </c>
      <c r="AI3997" t="b">
        <f>ISBLANK(Table1[[#This Row],[Employee ID]])</f>
        <v>0</v>
      </c>
      <c r="AJ3997" t="b">
        <f>ISNUMBER(Table1[[#This Row],[Total Salary  ]])</f>
        <v>1</v>
      </c>
      <c r="AK3997" t="str">
        <f>IFERROR(_xlfn.XLOOKUP(Table1[[#This Row],[Manager ID]],MANAGERS!A:A,MANAGERS!B:B),"Not Found")</f>
        <v>Manager_7</v>
      </c>
    </row>
    <row r="3998" spans="1:37" x14ac:dyDescent="0.2">
      <c r="A3998" t="s">
        <v>4176</v>
      </c>
      <c r="B3998" t="s">
        <v>42</v>
      </c>
      <c r="C3998" t="s">
        <v>15</v>
      </c>
      <c r="D3998" t="s">
        <v>25</v>
      </c>
      <c r="E3998" t="s">
        <v>22</v>
      </c>
      <c r="F3998" s="1">
        <v>42319</v>
      </c>
      <c r="G3998" s="1">
        <v>35537</v>
      </c>
      <c r="H3998">
        <v>53188</v>
      </c>
      <c r="I3998">
        <v>8139</v>
      </c>
      <c r="J3998">
        <v>92</v>
      </c>
      <c r="K3998">
        <v>88</v>
      </c>
      <c r="L3998" t="s">
        <v>31</v>
      </c>
      <c r="M3998">
        <v>106</v>
      </c>
      <c r="N3998">
        <f>Table1[[#This Row],[Basic Salary]]+Table1[[#This Row],[Bonus]]</f>
        <v>61327</v>
      </c>
      <c r="O3998" s="2">
        <f>Table1[[#This Row],[Bonus]]/Table1[[#This Row],[Basic Salary]]</f>
        <v>0.1530232383244341</v>
      </c>
      <c r="P3998">
        <f ca="1">DATEDIF(Table1[[#This Row],[Date of Birth]],TODAY(),"Y")</f>
        <v>29</v>
      </c>
      <c r="Q3998">
        <f ca="1">DATEDIF(Table1[[#This Row],[Joining Date]],TODAY(),"Y")</f>
        <v>10</v>
      </c>
      <c r="R3998" t="str">
        <f ca="1">IF(YEAR(Table1[[#This Row],[Joining Date]])=YEAR(TODAY()),"Yes","No")</f>
        <v>No</v>
      </c>
      <c r="S3998" t="str">
        <f ca="1">IF(Table1[[#This Row],[Experience]]&gt;5,"Yes","No")</f>
        <v>Yes</v>
      </c>
      <c r="T3998" t="str">
        <f>TEXT(Table1[[#This Row],[Joining Date]],"mmmm")</f>
        <v>November</v>
      </c>
      <c r="U3998" t="str">
        <f>TEXT(Table1[[#This Row],[Joining Date]],"yyyy")</f>
        <v>2015</v>
      </c>
      <c r="V3998" s="5">
        <f ca="1">TODAY()-Table1[[#This Row],[Joining Date]]</f>
        <v>3920</v>
      </c>
      <c r="W3998" t="str">
        <f>LEFT(Table1[[#This Row],[Employee Name]],FIND(" ",Table1[[#This Row],[Employee Name]])-1)</f>
        <v>Krishna</v>
      </c>
      <c r="X3998" t="str">
        <f>RIGHT(Table1[[#This Row],[Employee Name]],LEN(Table1[[#This Row],[Employee Name]])-FIND(" ",Table1[[#This Row],[Employee Name]]))</f>
        <v>Chaitanya</v>
      </c>
      <c r="Y3998" t="str">
        <f>Table1[[#This Row],[Department]]&amp;"-"&amp;Table1[[#This Row],[Employee ID]]</f>
        <v>Finance-E04120</v>
      </c>
      <c r="Z3998" t="str">
        <f>LEFT(Table1[[#This Row],[Department]],3)</f>
        <v>Fin</v>
      </c>
      <c r="AA3998" t="str">
        <f>_xlfn.XLOOKUP(Table1[[#This Row],[Manager ID]],MANAGERS!A:A,MANAGERS!B:B)</f>
        <v>Manager_6</v>
      </c>
      <c r="AB3998" t="str" cm="1">
        <f t="array" ref="AB3998">_xlfn.XLOOKUP(Table1[[#This Row],[Manager ID]],Table2[[#All],[Manager ID]],Table2[[#All],[Department Head]])</f>
        <v>HR</v>
      </c>
      <c r="AC3998" s="2">
        <f>_xlfn.XLOOKUP(Table1[[#This Row],[City]],L:L,O:O)</f>
        <v>0.241864189087755</v>
      </c>
      <c r="AD3998" t="str" cm="1">
        <f t="array" ref="AD3998">_xlfn.IFS(Table1[[#This Row],[Performance Score]]&gt;=90,"Excellent",Table1[[#This Row],[Performance Score]]&gt;=75,"Good",Table1[[#This Row],[Performance Score]]&gt;=60,"Average",Table1[[#This Row],[Performance Score]]&lt;=60,"Need Improvement")</f>
        <v>Good</v>
      </c>
      <c r="AE3998" t="str">
        <f>IF(AND(Table1[[#This Row],[Attendance %]]&gt;=80,(Table1[[#This Row],[Performance Score]]&gt;=80)),"Eligible","Not Eligible")</f>
        <v>Eligible</v>
      </c>
      <c r="AF3998" t="str">
        <f>IF(Table1[[#This Row],[Performance Score]]&gt;=80,"High Performer","Low Performer")</f>
        <v>High Performer</v>
      </c>
      <c r="AG3998" t="str" cm="1">
        <f t="array" aca="1" ref="AG3998" ca="1">_xlfn.IFS(Table1[[#This Row],[Experience]]&lt;=3,"Junior",Table1[[#This Row],[Experience]]&lt;=7,"Mid Level",Table1[[#This Row],[Experience]]&gt;=7,"Senior")</f>
        <v>Senior</v>
      </c>
      <c r="AH3998" t="str">
        <f>IF(Table1[[#This Row],[Attendance %]]&gt;75,"OK","Below 75")</f>
        <v>OK</v>
      </c>
      <c r="AI3998" t="b">
        <f>ISBLANK(Table1[[#This Row],[Employee ID]])</f>
        <v>0</v>
      </c>
      <c r="AJ3998" t="b">
        <f>ISNUMBER(Table1[[#This Row],[Total Salary  ]])</f>
        <v>1</v>
      </c>
      <c r="AK3998" t="str">
        <f>IFERROR(_xlfn.XLOOKUP(Table1[[#This Row],[Manager ID]],MANAGERS!A:A,MANAGERS!B:B),"Not Found")</f>
        <v>Manager_6</v>
      </c>
    </row>
    <row r="3999" spans="1:37" x14ac:dyDescent="0.2">
      <c r="A3999" t="s">
        <v>994</v>
      </c>
      <c r="B3999" t="s">
        <v>87</v>
      </c>
      <c r="C3999" t="s">
        <v>21</v>
      </c>
      <c r="D3999" t="s">
        <v>40</v>
      </c>
      <c r="E3999" t="s">
        <v>17</v>
      </c>
      <c r="F3999" s="1">
        <v>42286</v>
      </c>
      <c r="G3999" s="1">
        <v>35594</v>
      </c>
      <c r="H3999">
        <v>52063</v>
      </c>
      <c r="I3999">
        <v>9257</v>
      </c>
      <c r="J3999">
        <v>73</v>
      </c>
      <c r="K3999">
        <v>59</v>
      </c>
      <c r="L3999" t="s">
        <v>27</v>
      </c>
      <c r="M3999">
        <v>116</v>
      </c>
      <c r="N3999">
        <f>Table1[[#This Row],[Basic Salary]]+Table1[[#This Row],[Bonus]]</f>
        <v>61320</v>
      </c>
      <c r="O3999" s="2">
        <f>Table1[[#This Row],[Bonus]]/Table1[[#This Row],[Basic Salary]]</f>
        <v>0.17780381460922345</v>
      </c>
      <c r="P3999">
        <f ca="1">DATEDIF(Table1[[#This Row],[Date of Birth]],TODAY(),"Y")</f>
        <v>29</v>
      </c>
      <c r="Q3999">
        <f ca="1">DATEDIF(Table1[[#This Row],[Joining Date]],TODAY(),"Y")</f>
        <v>10</v>
      </c>
      <c r="R3999" t="str">
        <f ca="1">IF(YEAR(Table1[[#This Row],[Joining Date]])=YEAR(TODAY()),"Yes","No")</f>
        <v>No</v>
      </c>
      <c r="S3999" t="str">
        <f ca="1">IF(Table1[[#This Row],[Experience]]&gt;5,"Yes","No")</f>
        <v>Yes</v>
      </c>
      <c r="T3999" t="str">
        <f>TEXT(Table1[[#This Row],[Joining Date]],"mmmm")</f>
        <v>October</v>
      </c>
      <c r="U3999" t="str">
        <f>TEXT(Table1[[#This Row],[Joining Date]],"yyyy")</f>
        <v>2015</v>
      </c>
      <c r="V3999" s="5">
        <f ca="1">TODAY()-Table1[[#This Row],[Joining Date]]</f>
        <v>3953</v>
      </c>
      <c r="W3999" t="str">
        <f>LEFT(Table1[[#This Row],[Employee Name]],FIND(" ",Table1[[#This Row],[Employee Name]])-1)</f>
        <v>Arjun</v>
      </c>
      <c r="X3999" t="str">
        <f>RIGHT(Table1[[#This Row],[Employee Name]],LEN(Table1[[#This Row],[Employee Name]])-FIND(" ",Table1[[#This Row],[Employee Name]]))</f>
        <v>Mehta</v>
      </c>
      <c r="Y3999" t="str">
        <f>Table1[[#This Row],[Department]]&amp;"-"&amp;Table1[[#This Row],[Employee ID]]</f>
        <v>IT-E00938</v>
      </c>
      <c r="Z3999" t="str">
        <f>LEFT(Table1[[#This Row],[Department]],3)</f>
        <v>IT</v>
      </c>
      <c r="AA3999" t="str">
        <f>_xlfn.XLOOKUP(Table1[[#This Row],[Manager ID]],MANAGERS!A:A,MANAGERS!B:B)</f>
        <v>Manager_16</v>
      </c>
      <c r="AB3999" t="str" cm="1">
        <f t="array" ref="AB3999">_xlfn.XLOOKUP(Table1[[#This Row],[Manager ID]],Table2[[#All],[Manager ID]],Table2[[#All],[Department Head]])</f>
        <v>Sales</v>
      </c>
      <c r="AC3999" s="2">
        <f>_xlfn.XLOOKUP(Table1[[#This Row],[City]],L:L,O:O)</f>
        <v>0.23674293405114402</v>
      </c>
      <c r="AD3999" t="str" cm="1">
        <f t="array" ref="AD3999">_xlfn.IFS(Table1[[#This Row],[Performance Score]]&gt;=90,"Excellent",Table1[[#This Row],[Performance Score]]&gt;=75,"Good",Table1[[#This Row],[Performance Score]]&gt;=60,"Average",Table1[[#This Row],[Performance Score]]&lt;=60,"Need Improvement")</f>
        <v>Need Improvement</v>
      </c>
      <c r="AE3999" t="str">
        <f>IF(AND(Table1[[#This Row],[Attendance %]]&gt;=80,(Table1[[#This Row],[Performance Score]]&gt;=80)),"Eligible","Not Eligible")</f>
        <v>Not Eligible</v>
      </c>
      <c r="AF3999" t="str">
        <f>IF(Table1[[#This Row],[Performance Score]]&gt;=80,"High Performer","Low Performer")</f>
        <v>Low Performer</v>
      </c>
      <c r="AG3999" t="str" cm="1">
        <f t="array" aca="1" ref="AG3999" ca="1">_xlfn.IFS(Table1[[#This Row],[Experience]]&lt;=3,"Junior",Table1[[#This Row],[Experience]]&lt;=7,"Mid Level",Table1[[#This Row],[Experience]]&gt;=7,"Senior")</f>
        <v>Senior</v>
      </c>
      <c r="AH3999" t="str">
        <f>IF(Table1[[#This Row],[Attendance %]]&gt;75,"OK","Below 75")</f>
        <v>Below 75</v>
      </c>
      <c r="AI3999" t="b">
        <f>ISBLANK(Table1[[#This Row],[Employee ID]])</f>
        <v>0</v>
      </c>
      <c r="AJ3999" t="b">
        <f>ISNUMBER(Table1[[#This Row],[Total Salary  ]])</f>
        <v>1</v>
      </c>
      <c r="AK3999" t="str">
        <f>IFERROR(_xlfn.XLOOKUP(Table1[[#This Row],[Manager ID]],MANAGERS!A:A,MANAGERS!B:B),"Not Found")</f>
        <v>Manager_16</v>
      </c>
    </row>
    <row r="4000" spans="1:37" x14ac:dyDescent="0.2">
      <c r="A4000" t="s">
        <v>372</v>
      </c>
      <c r="B4000" t="s">
        <v>14</v>
      </c>
      <c r="C4000" t="s">
        <v>15</v>
      </c>
      <c r="D4000" t="s">
        <v>40</v>
      </c>
      <c r="E4000" t="s">
        <v>51</v>
      </c>
      <c r="F4000" s="1">
        <v>44817</v>
      </c>
      <c r="G4000" s="1">
        <v>36469</v>
      </c>
      <c r="H4000">
        <v>53474</v>
      </c>
      <c r="I4000">
        <v>7840</v>
      </c>
      <c r="J4000">
        <v>66</v>
      </c>
      <c r="K4000">
        <v>48</v>
      </c>
      <c r="L4000" t="s">
        <v>34</v>
      </c>
      <c r="M4000">
        <v>104</v>
      </c>
      <c r="N4000">
        <f>Table1[[#This Row],[Basic Salary]]+Table1[[#This Row],[Bonus]]</f>
        <v>61314</v>
      </c>
      <c r="O4000" s="2">
        <f>Table1[[#This Row],[Bonus]]/Table1[[#This Row],[Basic Salary]]</f>
        <v>0.14661330740172795</v>
      </c>
      <c r="P4000">
        <f ca="1">DATEDIF(Table1[[#This Row],[Date of Birth]],TODAY(),"Y")</f>
        <v>26</v>
      </c>
      <c r="Q4000">
        <f ca="1">DATEDIF(Table1[[#This Row],[Joining Date]],TODAY(),"Y")</f>
        <v>3</v>
      </c>
      <c r="R4000" t="str">
        <f ca="1">IF(YEAR(Table1[[#This Row],[Joining Date]])=YEAR(TODAY()),"Yes","No")</f>
        <v>No</v>
      </c>
      <c r="S4000" t="str">
        <f ca="1">IF(Table1[[#This Row],[Experience]]&gt;5,"Yes","No")</f>
        <v>No</v>
      </c>
      <c r="T4000" t="str">
        <f>TEXT(Table1[[#This Row],[Joining Date]],"mmmm")</f>
        <v>September</v>
      </c>
      <c r="U4000" t="str">
        <f>TEXT(Table1[[#This Row],[Joining Date]],"yyyy")</f>
        <v>2022</v>
      </c>
      <c r="V4000" s="5">
        <f ca="1">TODAY()-Table1[[#This Row],[Joining Date]]</f>
        <v>1422</v>
      </c>
      <c r="W4000" t="str">
        <f>LEFT(Table1[[#This Row],[Employee Name]],FIND(" ",Table1[[#This Row],[Employee Name]])-1)</f>
        <v>Nisha</v>
      </c>
      <c r="X4000" t="str">
        <f>RIGHT(Table1[[#This Row],[Employee Name]],LEN(Table1[[#This Row],[Employee Name]])-FIND(" ",Table1[[#This Row],[Employee Name]]))</f>
        <v>Kapoor</v>
      </c>
      <c r="Y4000" t="str">
        <f>Table1[[#This Row],[Department]]&amp;"-"&amp;Table1[[#This Row],[Employee ID]]</f>
        <v>IT-E00316</v>
      </c>
      <c r="Z4000" t="str">
        <f>LEFT(Table1[[#This Row],[Department]],3)</f>
        <v>IT</v>
      </c>
      <c r="AA4000" t="str">
        <f>_xlfn.XLOOKUP(Table1[[#This Row],[Manager ID]],MANAGERS!A:A,MANAGERS!B:B)</f>
        <v>Manager_4</v>
      </c>
      <c r="AB4000" t="str" cm="1">
        <f t="array" ref="AB4000">_xlfn.XLOOKUP(Table1[[#This Row],[Manager ID]],Table2[[#All],[Manager ID]],Table2[[#All],[Department Head]])</f>
        <v>Finance</v>
      </c>
      <c r="AC4000" s="2">
        <f>_xlfn.XLOOKUP(Table1[[#This Row],[City]],L:L,O:O)</f>
        <v>0.24030340748661314</v>
      </c>
      <c r="AD4000" t="str" cm="1">
        <f t="array" ref="AD4000">_xlfn.IFS(Table1[[#This Row],[Performance Score]]&gt;=90,"Excellent",Table1[[#This Row],[Performance Score]]&gt;=75,"Good",Table1[[#This Row],[Performance Score]]&gt;=60,"Average",Table1[[#This Row],[Performance Score]]&lt;=60,"Need Improvement")</f>
        <v>Need Improvement</v>
      </c>
      <c r="AE4000" t="str">
        <f>IF(AND(Table1[[#This Row],[Attendance %]]&gt;=80,(Table1[[#This Row],[Performance Score]]&gt;=80)),"Eligible","Not Eligible")</f>
        <v>Not Eligible</v>
      </c>
      <c r="AF4000" t="str">
        <f>IF(Table1[[#This Row],[Performance Score]]&gt;=80,"High Performer","Low Performer")</f>
        <v>Low Performer</v>
      </c>
      <c r="AG4000" t="str" cm="1">
        <f t="array" aca="1" ref="AG4000" ca="1">_xlfn.IFS(Table1[[#This Row],[Experience]]&lt;=3,"Junior",Table1[[#This Row],[Experience]]&lt;=7,"Mid Level",Table1[[#This Row],[Experience]]&gt;=7,"Senior")</f>
        <v>Junior</v>
      </c>
      <c r="AH4000" t="str">
        <f>IF(Table1[[#This Row],[Attendance %]]&gt;75,"OK","Below 75")</f>
        <v>Below 75</v>
      </c>
      <c r="AI4000" t="b">
        <f>ISBLANK(Table1[[#This Row],[Employee ID]])</f>
        <v>0</v>
      </c>
      <c r="AJ4000" t="b">
        <f>ISNUMBER(Table1[[#This Row],[Total Salary  ]])</f>
        <v>1</v>
      </c>
      <c r="AK4000" t="str">
        <f>IFERROR(_xlfn.XLOOKUP(Table1[[#This Row],[Manager ID]],MANAGERS!A:A,MANAGERS!B:B),"Not Found")</f>
        <v>Manager_4</v>
      </c>
    </row>
    <row r="4001" spans="1:37" x14ac:dyDescent="0.2">
      <c r="A4001" t="s">
        <v>4335</v>
      </c>
      <c r="B4001" t="s">
        <v>14</v>
      </c>
      <c r="C4001" t="s">
        <v>21</v>
      </c>
      <c r="D4001" t="s">
        <v>33</v>
      </c>
      <c r="E4001" t="s">
        <v>65</v>
      </c>
      <c r="F4001" s="1">
        <v>44948</v>
      </c>
      <c r="G4001" s="1">
        <v>40052</v>
      </c>
      <c r="H4001">
        <v>31563</v>
      </c>
      <c r="I4001">
        <v>29741</v>
      </c>
      <c r="J4001">
        <v>82</v>
      </c>
      <c r="K4001">
        <v>73</v>
      </c>
      <c r="L4001" t="s">
        <v>23</v>
      </c>
      <c r="M4001">
        <v>114</v>
      </c>
      <c r="N4001">
        <f>Table1[[#This Row],[Basic Salary]]+Table1[[#This Row],[Bonus]]</f>
        <v>61304</v>
      </c>
      <c r="O4001" s="2">
        <f>Table1[[#This Row],[Bonus]]/Table1[[#This Row],[Basic Salary]]</f>
        <v>0.94227418179513989</v>
      </c>
      <c r="P4001">
        <f ca="1">DATEDIF(Table1[[#This Row],[Date of Birth]],TODAY(),"Y")</f>
        <v>16</v>
      </c>
      <c r="Q4001">
        <f ca="1">DATEDIF(Table1[[#This Row],[Joining Date]],TODAY(),"Y")</f>
        <v>3</v>
      </c>
      <c r="R4001" t="str">
        <f ca="1">IF(YEAR(Table1[[#This Row],[Joining Date]])=YEAR(TODAY()),"Yes","No")</f>
        <v>No</v>
      </c>
      <c r="S4001" t="str">
        <f ca="1">IF(Table1[[#This Row],[Experience]]&gt;5,"Yes","No")</f>
        <v>No</v>
      </c>
      <c r="T4001" t="str">
        <f>TEXT(Table1[[#This Row],[Joining Date]],"mmmm")</f>
        <v>January</v>
      </c>
      <c r="U4001" t="str">
        <f>TEXT(Table1[[#This Row],[Joining Date]],"yyyy")</f>
        <v>2023</v>
      </c>
      <c r="V4001" s="5">
        <f ca="1">TODAY()-Table1[[#This Row],[Joining Date]]</f>
        <v>1291</v>
      </c>
      <c r="W4001" t="str">
        <f>LEFT(Table1[[#This Row],[Employee Name]],FIND(" ",Table1[[#This Row],[Employee Name]])-1)</f>
        <v>Nisha</v>
      </c>
      <c r="X4001" t="str">
        <f>RIGHT(Table1[[#This Row],[Employee Name]],LEN(Table1[[#This Row],[Employee Name]])-FIND(" ",Table1[[#This Row],[Employee Name]]))</f>
        <v>Kapoor</v>
      </c>
      <c r="Y4001" t="str">
        <f>Table1[[#This Row],[Department]]&amp;"-"&amp;Table1[[#This Row],[Employee ID]]</f>
        <v>Marketing-E04279</v>
      </c>
      <c r="Z4001" t="str">
        <f>LEFT(Table1[[#This Row],[Department]],3)</f>
        <v>Mar</v>
      </c>
      <c r="AA4001" t="str">
        <f>_xlfn.XLOOKUP(Table1[[#This Row],[Manager ID]],MANAGERS!A:A,MANAGERS!B:B)</f>
        <v>Manager_14</v>
      </c>
      <c r="AB4001" t="str" cm="1">
        <f t="array" ref="AB4001">_xlfn.XLOOKUP(Table1[[#This Row],[Manager ID]],Table2[[#All],[Manager ID]],Table2[[#All],[Department Head]])</f>
        <v>Marketing</v>
      </c>
      <c r="AC4001" s="2">
        <f>_xlfn.XLOOKUP(Table1[[#This Row],[City]],L:L,O:O)</f>
        <v>0.23486488519629886</v>
      </c>
      <c r="AD4001" t="str" cm="1">
        <f t="array" ref="AD4001">_xlfn.IFS(Table1[[#This Row],[Performance Score]]&gt;=90,"Excellent",Table1[[#This Row],[Performance Score]]&gt;=75,"Good",Table1[[#This Row],[Performance Score]]&gt;=60,"Average",Table1[[#This Row],[Performance Score]]&lt;=60,"Need Improvement")</f>
        <v>Average</v>
      </c>
      <c r="AE4001" t="str">
        <f>IF(AND(Table1[[#This Row],[Attendance %]]&gt;=80,(Table1[[#This Row],[Performance Score]]&gt;=80)),"Eligible","Not Eligible")</f>
        <v>Not Eligible</v>
      </c>
      <c r="AF4001" t="str">
        <f>IF(Table1[[#This Row],[Performance Score]]&gt;=80,"High Performer","Low Performer")</f>
        <v>Low Performer</v>
      </c>
      <c r="AG4001" t="str" cm="1">
        <f t="array" aca="1" ref="AG4001" ca="1">_xlfn.IFS(Table1[[#This Row],[Experience]]&lt;=3,"Junior",Table1[[#This Row],[Experience]]&lt;=7,"Mid Level",Table1[[#This Row],[Experience]]&gt;=7,"Senior")</f>
        <v>Junior</v>
      </c>
      <c r="AH4001" t="str">
        <f>IF(Table1[[#This Row],[Attendance %]]&gt;75,"OK","Below 75")</f>
        <v>OK</v>
      </c>
      <c r="AI4001" t="b">
        <f>ISBLANK(Table1[[#This Row],[Employee ID]])</f>
        <v>0</v>
      </c>
      <c r="AJ4001" t="b">
        <f>ISNUMBER(Table1[[#This Row],[Total Salary  ]])</f>
        <v>1</v>
      </c>
      <c r="AK4001" t="str">
        <f>IFERROR(_xlfn.XLOOKUP(Table1[[#This Row],[Manager ID]],MANAGERS!A:A,MANAGERS!B:B),"Not Found")</f>
        <v>Manager_14</v>
      </c>
    </row>
    <row r="4002" spans="1:37" x14ac:dyDescent="0.2">
      <c r="A4002" t="s">
        <v>4019</v>
      </c>
      <c r="B4002" t="s">
        <v>71</v>
      </c>
      <c r="C4002" t="s">
        <v>21</v>
      </c>
      <c r="D4002" t="s">
        <v>40</v>
      </c>
      <c r="E4002" t="s">
        <v>22</v>
      </c>
      <c r="F4002" s="1">
        <v>42950</v>
      </c>
      <c r="G4002" s="1">
        <v>33189</v>
      </c>
      <c r="H4002">
        <v>45582</v>
      </c>
      <c r="I4002">
        <v>15692</v>
      </c>
      <c r="J4002">
        <v>89</v>
      </c>
      <c r="K4002">
        <v>89</v>
      </c>
      <c r="L4002" t="s">
        <v>53</v>
      </c>
      <c r="M4002">
        <v>110</v>
      </c>
      <c r="N4002">
        <f>Table1[[#This Row],[Basic Salary]]+Table1[[#This Row],[Bonus]]</f>
        <v>61274</v>
      </c>
      <c r="O4002" s="2">
        <f>Table1[[#This Row],[Bonus]]/Table1[[#This Row],[Basic Salary]]</f>
        <v>0.34425869860910008</v>
      </c>
      <c r="P4002">
        <f ca="1">DATEDIF(Table1[[#This Row],[Date of Birth]],TODAY(),"Y")</f>
        <v>35</v>
      </c>
      <c r="Q4002">
        <f ca="1">DATEDIF(Table1[[#This Row],[Joining Date]],TODAY(),"Y")</f>
        <v>9</v>
      </c>
      <c r="R4002" t="str">
        <f ca="1">IF(YEAR(Table1[[#This Row],[Joining Date]])=YEAR(TODAY()),"Yes","No")</f>
        <v>No</v>
      </c>
      <c r="S4002" t="str">
        <f ca="1">IF(Table1[[#This Row],[Experience]]&gt;5,"Yes","No")</f>
        <v>Yes</v>
      </c>
      <c r="T4002" t="str">
        <f>TEXT(Table1[[#This Row],[Joining Date]],"mmmm")</f>
        <v>August</v>
      </c>
      <c r="U4002" t="str">
        <f>TEXT(Table1[[#This Row],[Joining Date]],"yyyy")</f>
        <v>2017</v>
      </c>
      <c r="V4002" s="5">
        <f ca="1">TODAY()-Table1[[#This Row],[Joining Date]]</f>
        <v>3289</v>
      </c>
      <c r="W4002" t="str">
        <f>LEFT(Table1[[#This Row],[Employee Name]],FIND(" ",Table1[[#This Row],[Employee Name]])-1)</f>
        <v>Sneha</v>
      </c>
      <c r="X4002" t="str">
        <f>RIGHT(Table1[[#This Row],[Employee Name]],LEN(Table1[[#This Row],[Employee Name]])-FIND(" ",Table1[[#This Row],[Employee Name]]))</f>
        <v>Iyer</v>
      </c>
      <c r="Y4002" t="str">
        <f>Table1[[#This Row],[Department]]&amp;"-"&amp;Table1[[#This Row],[Employee ID]]</f>
        <v>IT-E03963</v>
      </c>
      <c r="Z4002" t="str">
        <f>LEFT(Table1[[#This Row],[Department]],3)</f>
        <v>IT</v>
      </c>
      <c r="AA4002" t="str">
        <f>_xlfn.XLOOKUP(Table1[[#This Row],[Manager ID]],MANAGERS!A:A,MANAGERS!B:B)</f>
        <v>Manager_10</v>
      </c>
      <c r="AB4002" t="str" cm="1">
        <f t="array" ref="AB4002">_xlfn.XLOOKUP(Table1[[#This Row],[Manager ID]],Table2[[#All],[Manager ID]],Table2[[#All],[Department Head]])</f>
        <v>HR</v>
      </c>
      <c r="AC4002" s="2">
        <f>_xlfn.XLOOKUP(Table1[[#This Row],[City]],L:L,O:O)</f>
        <v>0.23685887225230964</v>
      </c>
      <c r="AD4002" t="str" cm="1">
        <f t="array" ref="AD4002">_xlfn.IFS(Table1[[#This Row],[Performance Score]]&gt;=90,"Excellent",Table1[[#This Row],[Performance Score]]&gt;=75,"Good",Table1[[#This Row],[Performance Score]]&gt;=60,"Average",Table1[[#This Row],[Performance Score]]&lt;=60,"Need Improvement")</f>
        <v>Good</v>
      </c>
      <c r="AE4002" t="str">
        <f>IF(AND(Table1[[#This Row],[Attendance %]]&gt;=80,(Table1[[#This Row],[Performance Score]]&gt;=80)),"Eligible","Not Eligible")</f>
        <v>Eligible</v>
      </c>
      <c r="AF4002" t="str">
        <f>IF(Table1[[#This Row],[Performance Score]]&gt;=80,"High Performer","Low Performer")</f>
        <v>High Performer</v>
      </c>
      <c r="AG4002" t="str" cm="1">
        <f t="array" aca="1" ref="AG4002" ca="1">_xlfn.IFS(Table1[[#This Row],[Experience]]&lt;=3,"Junior",Table1[[#This Row],[Experience]]&lt;=7,"Mid Level",Table1[[#This Row],[Experience]]&gt;=7,"Senior")</f>
        <v>Senior</v>
      </c>
      <c r="AH4002" t="str">
        <f>IF(Table1[[#This Row],[Attendance %]]&gt;75,"OK","Below 75")</f>
        <v>OK</v>
      </c>
      <c r="AI4002" t="b">
        <f>ISBLANK(Table1[[#This Row],[Employee ID]])</f>
        <v>0</v>
      </c>
      <c r="AJ4002" t="b">
        <f>ISNUMBER(Table1[[#This Row],[Total Salary  ]])</f>
        <v>1</v>
      </c>
      <c r="AK4002" t="str">
        <f>IFERROR(_xlfn.XLOOKUP(Table1[[#This Row],[Manager ID]],MANAGERS!A:A,MANAGERS!B:B),"Not Found")</f>
        <v>Manager_10</v>
      </c>
    </row>
    <row r="4003" spans="1:37" x14ac:dyDescent="0.2">
      <c r="A4003" t="s">
        <v>3594</v>
      </c>
      <c r="B4003" t="s">
        <v>36</v>
      </c>
      <c r="C4003" t="s">
        <v>21</v>
      </c>
      <c r="D4003" t="s">
        <v>25</v>
      </c>
      <c r="E4003" t="s">
        <v>65</v>
      </c>
      <c r="F4003" s="1">
        <v>42313</v>
      </c>
      <c r="G4003" s="1">
        <v>35403</v>
      </c>
      <c r="H4003">
        <v>52389</v>
      </c>
      <c r="I4003">
        <v>8855</v>
      </c>
      <c r="J4003">
        <v>85</v>
      </c>
      <c r="K4003">
        <v>41</v>
      </c>
      <c r="L4003" t="s">
        <v>34</v>
      </c>
      <c r="M4003">
        <v>107</v>
      </c>
      <c r="N4003">
        <f>Table1[[#This Row],[Basic Salary]]+Table1[[#This Row],[Bonus]]</f>
        <v>61244</v>
      </c>
      <c r="O4003" s="2">
        <f>Table1[[#This Row],[Bonus]]/Table1[[#This Row],[Basic Salary]]</f>
        <v>0.16902403176239286</v>
      </c>
      <c r="P4003">
        <f ca="1">DATEDIF(Table1[[#This Row],[Date of Birth]],TODAY(),"Y")</f>
        <v>29</v>
      </c>
      <c r="Q4003">
        <f ca="1">DATEDIF(Table1[[#This Row],[Joining Date]],TODAY(),"Y")</f>
        <v>10</v>
      </c>
      <c r="R4003" t="str">
        <f ca="1">IF(YEAR(Table1[[#This Row],[Joining Date]])=YEAR(TODAY()),"Yes","No")</f>
        <v>No</v>
      </c>
      <c r="S4003" t="str">
        <f ca="1">IF(Table1[[#This Row],[Experience]]&gt;5,"Yes","No")</f>
        <v>Yes</v>
      </c>
      <c r="T4003" t="str">
        <f>TEXT(Table1[[#This Row],[Joining Date]],"mmmm")</f>
        <v>November</v>
      </c>
      <c r="U4003" t="str">
        <f>TEXT(Table1[[#This Row],[Joining Date]],"yyyy")</f>
        <v>2015</v>
      </c>
      <c r="V4003" s="5">
        <f ca="1">TODAY()-Table1[[#This Row],[Joining Date]]</f>
        <v>3926</v>
      </c>
      <c r="W4003" t="str">
        <f>LEFT(Table1[[#This Row],[Employee Name]],FIND(" ",Table1[[#This Row],[Employee Name]])-1)</f>
        <v>Meera</v>
      </c>
      <c r="X4003" t="str">
        <f>RIGHT(Table1[[#This Row],[Employee Name]],LEN(Table1[[#This Row],[Employee Name]])-FIND(" ",Table1[[#This Row],[Employee Name]]))</f>
        <v>Joshi</v>
      </c>
      <c r="Y4003" t="str">
        <f>Table1[[#This Row],[Department]]&amp;"-"&amp;Table1[[#This Row],[Employee ID]]</f>
        <v>Finance-E03538</v>
      </c>
      <c r="Z4003" t="str">
        <f>LEFT(Table1[[#This Row],[Department]],3)</f>
        <v>Fin</v>
      </c>
      <c r="AA4003" t="str">
        <f>_xlfn.XLOOKUP(Table1[[#This Row],[Manager ID]],MANAGERS!A:A,MANAGERS!B:B)</f>
        <v>Manager_7</v>
      </c>
      <c r="AB4003" t="str" cm="1">
        <f t="array" ref="AB4003">_xlfn.XLOOKUP(Table1[[#This Row],[Manager ID]],Table2[[#All],[Manager ID]],Table2[[#All],[Department Head]])</f>
        <v>Operations</v>
      </c>
      <c r="AC4003" s="2">
        <f>_xlfn.XLOOKUP(Table1[[#This Row],[City]],L:L,O:O)</f>
        <v>0.24030340748661314</v>
      </c>
      <c r="AD4003" t="str" cm="1">
        <f t="array" ref="AD4003">_xlfn.IFS(Table1[[#This Row],[Performance Score]]&gt;=90,"Excellent",Table1[[#This Row],[Performance Score]]&gt;=75,"Good",Table1[[#This Row],[Performance Score]]&gt;=60,"Average",Table1[[#This Row],[Performance Score]]&lt;=60,"Need Improvement")</f>
        <v>Need Improvement</v>
      </c>
      <c r="AE4003" t="str">
        <f>IF(AND(Table1[[#This Row],[Attendance %]]&gt;=80,(Table1[[#This Row],[Performance Score]]&gt;=80)),"Eligible","Not Eligible")</f>
        <v>Not Eligible</v>
      </c>
      <c r="AF4003" t="str">
        <f>IF(Table1[[#This Row],[Performance Score]]&gt;=80,"High Performer","Low Performer")</f>
        <v>Low Performer</v>
      </c>
      <c r="AG4003" t="str" cm="1">
        <f t="array" aca="1" ref="AG4003" ca="1">_xlfn.IFS(Table1[[#This Row],[Experience]]&lt;=3,"Junior",Table1[[#This Row],[Experience]]&lt;=7,"Mid Level",Table1[[#This Row],[Experience]]&gt;=7,"Senior")</f>
        <v>Senior</v>
      </c>
      <c r="AH4003" t="str">
        <f>IF(Table1[[#This Row],[Attendance %]]&gt;75,"OK","Below 75")</f>
        <v>OK</v>
      </c>
      <c r="AI4003" t="b">
        <f>ISBLANK(Table1[[#This Row],[Employee ID]])</f>
        <v>0</v>
      </c>
      <c r="AJ4003" t="b">
        <f>ISNUMBER(Table1[[#This Row],[Total Salary  ]])</f>
        <v>1</v>
      </c>
      <c r="AK4003" t="str">
        <f>IFERROR(_xlfn.XLOOKUP(Table1[[#This Row],[Manager ID]],MANAGERS!A:A,MANAGERS!B:B),"Not Found")</f>
        <v>Manager_7</v>
      </c>
    </row>
    <row r="4004" spans="1:37" x14ac:dyDescent="0.2">
      <c r="A4004" t="s">
        <v>4841</v>
      </c>
      <c r="B4004" t="s">
        <v>57</v>
      </c>
      <c r="C4004" t="s">
        <v>21</v>
      </c>
      <c r="D4004" t="s">
        <v>25</v>
      </c>
      <c r="E4004" t="s">
        <v>17</v>
      </c>
      <c r="F4004" s="1">
        <v>45098</v>
      </c>
      <c r="G4004" s="1">
        <v>38454</v>
      </c>
      <c r="H4004">
        <v>55335</v>
      </c>
      <c r="I4004">
        <v>5895</v>
      </c>
      <c r="J4004">
        <v>60</v>
      </c>
      <c r="K4004">
        <v>57</v>
      </c>
      <c r="L4004" t="s">
        <v>27</v>
      </c>
      <c r="M4004">
        <v>102</v>
      </c>
      <c r="N4004">
        <f>Table1[[#This Row],[Basic Salary]]+Table1[[#This Row],[Bonus]]</f>
        <v>61230</v>
      </c>
      <c r="O4004" s="2">
        <f>Table1[[#This Row],[Bonus]]/Table1[[#This Row],[Basic Salary]]</f>
        <v>0.10653293575494714</v>
      </c>
      <c r="P4004">
        <f ca="1">DATEDIF(Table1[[#This Row],[Date of Birth]],TODAY(),"Y")</f>
        <v>21</v>
      </c>
      <c r="Q4004">
        <f ca="1">DATEDIF(Table1[[#This Row],[Joining Date]],TODAY(),"Y")</f>
        <v>3</v>
      </c>
      <c r="R4004" t="str">
        <f ca="1">IF(YEAR(Table1[[#This Row],[Joining Date]])=YEAR(TODAY()),"Yes","No")</f>
        <v>No</v>
      </c>
      <c r="S4004" t="str">
        <f ca="1">IF(Table1[[#This Row],[Experience]]&gt;5,"Yes","No")</f>
        <v>No</v>
      </c>
      <c r="T4004" t="str">
        <f>TEXT(Table1[[#This Row],[Joining Date]],"mmmm")</f>
        <v>June</v>
      </c>
      <c r="U4004" t="str">
        <f>TEXT(Table1[[#This Row],[Joining Date]],"yyyy")</f>
        <v>2023</v>
      </c>
      <c r="V4004" s="5">
        <f ca="1">TODAY()-Table1[[#This Row],[Joining Date]]</f>
        <v>1141</v>
      </c>
      <c r="W4004" t="str">
        <f>LEFT(Table1[[#This Row],[Employee Name]],FIND(" ",Table1[[#This Row],[Employee Name]])-1)</f>
        <v>Swathi</v>
      </c>
      <c r="X4004" t="str">
        <f>RIGHT(Table1[[#This Row],[Employee Name]],LEN(Table1[[#This Row],[Employee Name]])-FIND(" ",Table1[[#This Row],[Employee Name]]))</f>
        <v>Ramesh</v>
      </c>
      <c r="Y4004" t="str">
        <f>Table1[[#This Row],[Department]]&amp;"-"&amp;Table1[[#This Row],[Employee ID]]</f>
        <v>Finance-E04785</v>
      </c>
      <c r="Z4004" t="str">
        <f>LEFT(Table1[[#This Row],[Department]],3)</f>
        <v>Fin</v>
      </c>
      <c r="AA4004" t="str">
        <f>_xlfn.XLOOKUP(Table1[[#This Row],[Manager ID]],MANAGERS!A:A,MANAGERS!B:B)</f>
        <v>Manager_2</v>
      </c>
      <c r="AB4004" t="str" cm="1">
        <f t="array" ref="AB4004">_xlfn.XLOOKUP(Table1[[#This Row],[Manager ID]],Table2[[#All],[Manager ID]],Table2[[#All],[Department Head]])</f>
        <v>Sales</v>
      </c>
      <c r="AC4004" s="2">
        <f>_xlfn.XLOOKUP(Table1[[#This Row],[City]],L:L,O:O)</f>
        <v>0.23674293405114402</v>
      </c>
      <c r="AD4004" t="str" cm="1">
        <f t="array" ref="AD4004">_xlfn.IFS(Table1[[#This Row],[Performance Score]]&gt;=90,"Excellent",Table1[[#This Row],[Performance Score]]&gt;=75,"Good",Table1[[#This Row],[Performance Score]]&gt;=60,"Average",Table1[[#This Row],[Performance Score]]&lt;=60,"Need Improvement")</f>
        <v>Need Improvement</v>
      </c>
      <c r="AE4004" t="str">
        <f>IF(AND(Table1[[#This Row],[Attendance %]]&gt;=80,(Table1[[#This Row],[Performance Score]]&gt;=80)),"Eligible","Not Eligible")</f>
        <v>Not Eligible</v>
      </c>
      <c r="AF4004" t="str">
        <f>IF(Table1[[#This Row],[Performance Score]]&gt;=80,"High Performer","Low Performer")</f>
        <v>Low Performer</v>
      </c>
      <c r="AG4004" t="str" cm="1">
        <f t="array" aca="1" ref="AG4004" ca="1">_xlfn.IFS(Table1[[#This Row],[Experience]]&lt;=3,"Junior",Table1[[#This Row],[Experience]]&lt;=7,"Mid Level",Table1[[#This Row],[Experience]]&gt;=7,"Senior")</f>
        <v>Junior</v>
      </c>
      <c r="AH4004" t="str">
        <f>IF(Table1[[#This Row],[Attendance %]]&gt;75,"OK","Below 75")</f>
        <v>Below 75</v>
      </c>
      <c r="AI4004" t="b">
        <f>ISBLANK(Table1[[#This Row],[Employee ID]])</f>
        <v>0</v>
      </c>
      <c r="AJ4004" t="b">
        <f>ISNUMBER(Table1[[#This Row],[Total Salary  ]])</f>
        <v>1</v>
      </c>
      <c r="AK4004" t="str">
        <f>IFERROR(_xlfn.XLOOKUP(Table1[[#This Row],[Manager ID]],MANAGERS!A:A,MANAGERS!B:B),"Not Found")</f>
        <v>Manager_2</v>
      </c>
    </row>
    <row r="4005" spans="1:37" x14ac:dyDescent="0.2">
      <c r="A4005" t="s">
        <v>1726</v>
      </c>
      <c r="B4005" t="s">
        <v>45</v>
      </c>
      <c r="C4005" t="s">
        <v>15</v>
      </c>
      <c r="D4005" t="s">
        <v>46</v>
      </c>
      <c r="E4005" t="s">
        <v>22</v>
      </c>
      <c r="F4005" s="1">
        <v>43567</v>
      </c>
      <c r="G4005" s="1">
        <v>35194</v>
      </c>
      <c r="H4005">
        <v>31288</v>
      </c>
      <c r="I4005">
        <v>29926</v>
      </c>
      <c r="J4005">
        <v>74</v>
      </c>
      <c r="K4005">
        <v>45</v>
      </c>
      <c r="L4005" t="s">
        <v>18</v>
      </c>
      <c r="M4005">
        <v>106</v>
      </c>
      <c r="N4005">
        <f>Table1[[#This Row],[Basic Salary]]+Table1[[#This Row],[Bonus]]</f>
        <v>61214</v>
      </c>
      <c r="O4005" s="2">
        <f>Table1[[#This Row],[Bonus]]/Table1[[#This Row],[Basic Salary]]</f>
        <v>0.95646893377652775</v>
      </c>
      <c r="P4005">
        <f ca="1">DATEDIF(Table1[[#This Row],[Date of Birth]],TODAY(),"Y")</f>
        <v>30</v>
      </c>
      <c r="Q4005">
        <f ca="1">DATEDIF(Table1[[#This Row],[Joining Date]],TODAY(),"Y")</f>
        <v>7</v>
      </c>
      <c r="R4005" t="str">
        <f ca="1">IF(YEAR(Table1[[#This Row],[Joining Date]])=YEAR(TODAY()),"Yes","No")</f>
        <v>No</v>
      </c>
      <c r="S4005" t="str">
        <f ca="1">IF(Table1[[#This Row],[Experience]]&gt;5,"Yes","No")</f>
        <v>Yes</v>
      </c>
      <c r="T4005" t="str">
        <f>TEXT(Table1[[#This Row],[Joining Date]],"mmmm")</f>
        <v>April</v>
      </c>
      <c r="U4005" t="str">
        <f>TEXT(Table1[[#This Row],[Joining Date]],"yyyy")</f>
        <v>2019</v>
      </c>
      <c r="V4005" s="5">
        <f ca="1">TODAY()-Table1[[#This Row],[Joining Date]]</f>
        <v>2672</v>
      </c>
      <c r="W4005" t="str">
        <f>LEFT(Table1[[#This Row],[Employee Name]],FIND(" ",Table1[[#This Row],[Employee Name]])-1)</f>
        <v>Ananya</v>
      </c>
      <c r="X4005" t="str">
        <f>RIGHT(Table1[[#This Row],[Employee Name]],LEN(Table1[[#This Row],[Employee Name]])-FIND(" ",Table1[[#This Row],[Employee Name]]))</f>
        <v>Rao</v>
      </c>
      <c r="Y4005" t="str">
        <f>Table1[[#This Row],[Department]]&amp;"-"&amp;Table1[[#This Row],[Employee ID]]</f>
        <v>Support-E01670</v>
      </c>
      <c r="Z4005" t="str">
        <f>LEFT(Table1[[#This Row],[Department]],3)</f>
        <v>Sup</v>
      </c>
      <c r="AA4005" t="str">
        <f>_xlfn.XLOOKUP(Table1[[#This Row],[Manager ID]],MANAGERS!A:A,MANAGERS!B:B)</f>
        <v>Manager_6</v>
      </c>
      <c r="AB4005" t="str" cm="1">
        <f t="array" ref="AB4005">_xlfn.XLOOKUP(Table1[[#This Row],[Manager ID]],Table2[[#All],[Manager ID]],Table2[[#All],[Department Head]])</f>
        <v>HR</v>
      </c>
      <c r="AC4005" s="2">
        <f>_xlfn.XLOOKUP(Table1[[#This Row],[City]],L:L,O:O)</f>
        <v>0.21356479274849693</v>
      </c>
      <c r="AD4005" t="str" cm="1">
        <f t="array" ref="AD4005">_xlfn.IFS(Table1[[#This Row],[Performance Score]]&gt;=90,"Excellent",Table1[[#This Row],[Performance Score]]&gt;=75,"Good",Table1[[#This Row],[Performance Score]]&gt;=60,"Average",Table1[[#This Row],[Performance Score]]&lt;=60,"Need Improvement")</f>
        <v>Need Improvement</v>
      </c>
      <c r="AE4005" t="str">
        <f>IF(AND(Table1[[#This Row],[Attendance %]]&gt;=80,(Table1[[#This Row],[Performance Score]]&gt;=80)),"Eligible","Not Eligible")</f>
        <v>Not Eligible</v>
      </c>
      <c r="AF4005" t="str">
        <f>IF(Table1[[#This Row],[Performance Score]]&gt;=80,"High Performer","Low Performer")</f>
        <v>Low Performer</v>
      </c>
      <c r="AG4005" t="str" cm="1">
        <f t="array" aca="1" ref="AG4005" ca="1">_xlfn.IFS(Table1[[#This Row],[Experience]]&lt;=3,"Junior",Table1[[#This Row],[Experience]]&lt;=7,"Mid Level",Table1[[#This Row],[Experience]]&gt;=7,"Senior")</f>
        <v>Mid Level</v>
      </c>
      <c r="AH4005" t="str">
        <f>IF(Table1[[#This Row],[Attendance %]]&gt;75,"OK","Below 75")</f>
        <v>Below 75</v>
      </c>
      <c r="AI4005" t="b">
        <f>ISBLANK(Table1[[#This Row],[Employee ID]])</f>
        <v>0</v>
      </c>
      <c r="AJ4005" t="b">
        <f>ISNUMBER(Table1[[#This Row],[Total Salary  ]])</f>
        <v>1</v>
      </c>
      <c r="AK4005" t="str">
        <f>IFERROR(_xlfn.XLOOKUP(Table1[[#This Row],[Manager ID]],MANAGERS!A:A,MANAGERS!B:B),"Not Found")</f>
        <v>Manager_6</v>
      </c>
    </row>
    <row r="4006" spans="1:37" x14ac:dyDescent="0.2">
      <c r="A4006" t="s">
        <v>2157</v>
      </c>
      <c r="B4006" t="s">
        <v>71</v>
      </c>
      <c r="C4006" t="s">
        <v>21</v>
      </c>
      <c r="D4006" t="s">
        <v>43</v>
      </c>
      <c r="E4006" t="s">
        <v>51</v>
      </c>
      <c r="F4006" s="1">
        <v>42187</v>
      </c>
      <c r="G4006" s="1">
        <v>40834</v>
      </c>
      <c r="H4006">
        <v>31598</v>
      </c>
      <c r="I4006">
        <v>29589</v>
      </c>
      <c r="J4006">
        <v>81</v>
      </c>
      <c r="K4006">
        <v>98</v>
      </c>
      <c r="L4006" t="s">
        <v>37</v>
      </c>
      <c r="M4006">
        <v>116</v>
      </c>
      <c r="N4006">
        <f>Table1[[#This Row],[Basic Salary]]+Table1[[#This Row],[Bonus]]</f>
        <v>61187</v>
      </c>
      <c r="O4006" s="2">
        <f>Table1[[#This Row],[Bonus]]/Table1[[#This Row],[Basic Salary]]</f>
        <v>0.93642002658396106</v>
      </c>
      <c r="P4006">
        <f ca="1">DATEDIF(Table1[[#This Row],[Date of Birth]],TODAY(),"Y")</f>
        <v>14</v>
      </c>
      <c r="Q4006">
        <f ca="1">DATEDIF(Table1[[#This Row],[Joining Date]],TODAY(),"Y")</f>
        <v>11</v>
      </c>
      <c r="R4006" t="str">
        <f ca="1">IF(YEAR(Table1[[#This Row],[Joining Date]])=YEAR(TODAY()),"Yes","No")</f>
        <v>No</v>
      </c>
      <c r="S4006" t="str">
        <f ca="1">IF(Table1[[#This Row],[Experience]]&gt;5,"Yes","No")</f>
        <v>Yes</v>
      </c>
      <c r="T4006" t="str">
        <f>TEXT(Table1[[#This Row],[Joining Date]],"mmmm")</f>
        <v>July</v>
      </c>
      <c r="U4006" t="str">
        <f>TEXT(Table1[[#This Row],[Joining Date]],"yyyy")</f>
        <v>2015</v>
      </c>
      <c r="V4006" s="5">
        <f ca="1">TODAY()-Table1[[#This Row],[Joining Date]]</f>
        <v>4052</v>
      </c>
      <c r="W4006" t="str">
        <f>LEFT(Table1[[#This Row],[Employee Name]],FIND(" ",Table1[[#This Row],[Employee Name]])-1)</f>
        <v>Sneha</v>
      </c>
      <c r="X4006" t="str">
        <f>RIGHT(Table1[[#This Row],[Employee Name]],LEN(Table1[[#This Row],[Employee Name]])-FIND(" ",Table1[[#This Row],[Employee Name]]))</f>
        <v>Iyer</v>
      </c>
      <c r="Y4006" t="str">
        <f>Table1[[#This Row],[Department]]&amp;"-"&amp;Table1[[#This Row],[Employee ID]]</f>
        <v>Operations-E02101</v>
      </c>
      <c r="Z4006" t="str">
        <f>LEFT(Table1[[#This Row],[Department]],3)</f>
        <v>Ope</v>
      </c>
      <c r="AA4006" t="str">
        <f>_xlfn.XLOOKUP(Table1[[#This Row],[Manager ID]],MANAGERS!A:A,MANAGERS!B:B)</f>
        <v>Manager_16</v>
      </c>
      <c r="AB4006" t="str" cm="1">
        <f t="array" ref="AB4006">_xlfn.XLOOKUP(Table1[[#This Row],[Manager ID]],Table2[[#All],[Manager ID]],Table2[[#All],[Department Head]])</f>
        <v>Sales</v>
      </c>
      <c r="AC4006" s="2">
        <f>_xlfn.XLOOKUP(Table1[[#This Row],[City]],L:L,O:O)</f>
        <v>0.24036902712549932</v>
      </c>
      <c r="AD4006" t="str" cm="1">
        <f t="array" ref="AD4006">_xlfn.IFS(Table1[[#This Row],[Performance Score]]&gt;=90,"Excellent",Table1[[#This Row],[Performance Score]]&gt;=75,"Good",Table1[[#This Row],[Performance Score]]&gt;=60,"Average",Table1[[#This Row],[Performance Score]]&lt;=60,"Need Improvement")</f>
        <v>Excellent</v>
      </c>
      <c r="AE4006" t="str">
        <f>IF(AND(Table1[[#This Row],[Attendance %]]&gt;=80,(Table1[[#This Row],[Performance Score]]&gt;=80)),"Eligible","Not Eligible")</f>
        <v>Eligible</v>
      </c>
      <c r="AF4006" t="str">
        <f>IF(Table1[[#This Row],[Performance Score]]&gt;=80,"High Performer","Low Performer")</f>
        <v>High Performer</v>
      </c>
      <c r="AG4006" t="str" cm="1">
        <f t="array" aca="1" ref="AG4006" ca="1">_xlfn.IFS(Table1[[#This Row],[Experience]]&lt;=3,"Junior",Table1[[#This Row],[Experience]]&lt;=7,"Mid Level",Table1[[#This Row],[Experience]]&gt;=7,"Senior")</f>
        <v>Senior</v>
      </c>
      <c r="AH4006" t="str">
        <f>IF(Table1[[#This Row],[Attendance %]]&gt;75,"OK","Below 75")</f>
        <v>OK</v>
      </c>
      <c r="AI4006" t="b">
        <f>ISBLANK(Table1[[#This Row],[Employee ID]])</f>
        <v>0</v>
      </c>
      <c r="AJ4006" t="b">
        <f>ISNUMBER(Table1[[#This Row],[Total Salary  ]])</f>
        <v>1</v>
      </c>
      <c r="AK4006" t="str">
        <f>IFERROR(_xlfn.XLOOKUP(Table1[[#This Row],[Manager ID]],MANAGERS!A:A,MANAGERS!B:B),"Not Found")</f>
        <v>Manager_16</v>
      </c>
    </row>
    <row r="4007" spans="1:37" x14ac:dyDescent="0.2">
      <c r="A4007" t="s">
        <v>208</v>
      </c>
      <c r="B4007" t="s">
        <v>75</v>
      </c>
      <c r="C4007" t="s">
        <v>21</v>
      </c>
      <c r="D4007" t="s">
        <v>16</v>
      </c>
      <c r="E4007" t="s">
        <v>22</v>
      </c>
      <c r="F4007" s="1">
        <v>43515</v>
      </c>
      <c r="G4007" s="1">
        <v>33924</v>
      </c>
      <c r="H4007">
        <v>35057</v>
      </c>
      <c r="I4007">
        <v>26124</v>
      </c>
      <c r="J4007">
        <v>65</v>
      </c>
      <c r="K4007">
        <v>79</v>
      </c>
      <c r="L4007" t="s">
        <v>23</v>
      </c>
      <c r="M4007">
        <v>117</v>
      </c>
      <c r="N4007">
        <f>Table1[[#This Row],[Basic Salary]]+Table1[[#This Row],[Bonus]]</f>
        <v>61181</v>
      </c>
      <c r="O4007" s="2">
        <f>Table1[[#This Row],[Bonus]]/Table1[[#This Row],[Basic Salary]]</f>
        <v>0.74518641070257008</v>
      </c>
      <c r="P4007">
        <f ca="1">DATEDIF(Table1[[#This Row],[Date of Birth]],TODAY(),"Y")</f>
        <v>33</v>
      </c>
      <c r="Q4007">
        <f ca="1">DATEDIF(Table1[[#This Row],[Joining Date]],TODAY(),"Y")</f>
        <v>7</v>
      </c>
      <c r="R4007" t="str">
        <f ca="1">IF(YEAR(Table1[[#This Row],[Joining Date]])=YEAR(TODAY()),"Yes","No")</f>
        <v>No</v>
      </c>
      <c r="S4007" t="str">
        <f ca="1">IF(Table1[[#This Row],[Experience]]&gt;5,"Yes","No")</f>
        <v>Yes</v>
      </c>
      <c r="T4007" t="str">
        <f>TEXT(Table1[[#This Row],[Joining Date]],"mmmm")</f>
        <v>February</v>
      </c>
      <c r="U4007" t="str">
        <f>TEXT(Table1[[#This Row],[Joining Date]],"yyyy")</f>
        <v>2019</v>
      </c>
      <c r="V4007" s="5">
        <f ca="1">TODAY()-Table1[[#This Row],[Joining Date]]</f>
        <v>2724</v>
      </c>
      <c r="W4007" t="str">
        <f>LEFT(Table1[[#This Row],[Employee Name]],FIND(" ",Table1[[#This Row],[Employee Name]])-1)</f>
        <v>Ishita</v>
      </c>
      <c r="X4007" t="str">
        <f>RIGHT(Table1[[#This Row],[Employee Name]],LEN(Table1[[#This Row],[Employee Name]])-FIND(" ",Table1[[#This Row],[Employee Name]]))</f>
        <v>Roy</v>
      </c>
      <c r="Y4007" t="str">
        <f>Table1[[#This Row],[Department]]&amp;"-"&amp;Table1[[#This Row],[Employee ID]]</f>
        <v>HR-E00152</v>
      </c>
      <c r="Z4007" t="str">
        <f>LEFT(Table1[[#This Row],[Department]],3)</f>
        <v>HR</v>
      </c>
      <c r="AA4007" t="str">
        <f>_xlfn.XLOOKUP(Table1[[#This Row],[Manager ID]],MANAGERS!A:A,MANAGERS!B:B)</f>
        <v>Manager_17</v>
      </c>
      <c r="AB4007" t="str" cm="1">
        <f t="array" ref="AB4007">_xlfn.XLOOKUP(Table1[[#This Row],[Manager ID]],Table2[[#All],[Manager ID]],Table2[[#All],[Department Head]])</f>
        <v>Finance</v>
      </c>
      <c r="AC4007" s="2">
        <f>_xlfn.XLOOKUP(Table1[[#This Row],[City]],L:L,O:O)</f>
        <v>0.23486488519629886</v>
      </c>
      <c r="AD4007" t="str" cm="1">
        <f t="array" ref="AD4007">_xlfn.IFS(Table1[[#This Row],[Performance Score]]&gt;=90,"Excellent",Table1[[#This Row],[Performance Score]]&gt;=75,"Good",Table1[[#This Row],[Performance Score]]&gt;=60,"Average",Table1[[#This Row],[Performance Score]]&lt;=60,"Need Improvement")</f>
        <v>Good</v>
      </c>
      <c r="AE4007" t="str">
        <f>IF(AND(Table1[[#This Row],[Attendance %]]&gt;=80,(Table1[[#This Row],[Performance Score]]&gt;=80)),"Eligible","Not Eligible")</f>
        <v>Not Eligible</v>
      </c>
      <c r="AF4007" t="str">
        <f>IF(Table1[[#This Row],[Performance Score]]&gt;=80,"High Performer","Low Performer")</f>
        <v>Low Performer</v>
      </c>
      <c r="AG4007" t="str" cm="1">
        <f t="array" aca="1" ref="AG4007" ca="1">_xlfn.IFS(Table1[[#This Row],[Experience]]&lt;=3,"Junior",Table1[[#This Row],[Experience]]&lt;=7,"Mid Level",Table1[[#This Row],[Experience]]&gt;=7,"Senior")</f>
        <v>Mid Level</v>
      </c>
      <c r="AH4007" t="str">
        <f>IF(Table1[[#This Row],[Attendance %]]&gt;75,"OK","Below 75")</f>
        <v>Below 75</v>
      </c>
      <c r="AI4007" t="b">
        <f>ISBLANK(Table1[[#This Row],[Employee ID]])</f>
        <v>0</v>
      </c>
      <c r="AJ4007" t="b">
        <f>ISNUMBER(Table1[[#This Row],[Total Salary  ]])</f>
        <v>1</v>
      </c>
      <c r="AK4007" t="str">
        <f>IFERROR(_xlfn.XLOOKUP(Table1[[#This Row],[Manager ID]],MANAGERS!A:A,MANAGERS!B:B),"Not Found")</f>
        <v>Manager_17</v>
      </c>
    </row>
    <row r="4008" spans="1:37" x14ac:dyDescent="0.2">
      <c r="A4008" t="s">
        <v>2155</v>
      </c>
      <c r="B4008" t="s">
        <v>42</v>
      </c>
      <c r="C4008" t="s">
        <v>21</v>
      </c>
      <c r="D4008" t="s">
        <v>43</v>
      </c>
      <c r="E4008" t="s">
        <v>22</v>
      </c>
      <c r="F4008" s="1">
        <v>43781</v>
      </c>
      <c r="G4008" s="1">
        <v>30964</v>
      </c>
      <c r="H4008">
        <v>39688</v>
      </c>
      <c r="I4008">
        <v>21486</v>
      </c>
      <c r="J4008">
        <v>87</v>
      </c>
      <c r="K4008">
        <v>53</v>
      </c>
      <c r="L4008" t="s">
        <v>23</v>
      </c>
      <c r="M4008">
        <v>112</v>
      </c>
      <c r="N4008">
        <f>Table1[[#This Row],[Basic Salary]]+Table1[[#This Row],[Bonus]]</f>
        <v>61174</v>
      </c>
      <c r="O4008" s="2">
        <f>Table1[[#This Row],[Bonus]]/Table1[[#This Row],[Basic Salary]]</f>
        <v>0.5413727071155009</v>
      </c>
      <c r="P4008">
        <f ca="1">DATEDIF(Table1[[#This Row],[Date of Birth]],TODAY(),"Y")</f>
        <v>41</v>
      </c>
      <c r="Q4008">
        <f ca="1">DATEDIF(Table1[[#This Row],[Joining Date]],TODAY(),"Y")</f>
        <v>6</v>
      </c>
      <c r="R4008" t="str">
        <f ca="1">IF(YEAR(Table1[[#This Row],[Joining Date]])=YEAR(TODAY()),"Yes","No")</f>
        <v>No</v>
      </c>
      <c r="S4008" t="str">
        <f ca="1">IF(Table1[[#This Row],[Experience]]&gt;5,"Yes","No")</f>
        <v>Yes</v>
      </c>
      <c r="T4008" t="str">
        <f>TEXT(Table1[[#This Row],[Joining Date]],"mmmm")</f>
        <v>November</v>
      </c>
      <c r="U4008" t="str">
        <f>TEXT(Table1[[#This Row],[Joining Date]],"yyyy")</f>
        <v>2019</v>
      </c>
      <c r="V4008" s="5">
        <f ca="1">TODAY()-Table1[[#This Row],[Joining Date]]</f>
        <v>2458</v>
      </c>
      <c r="W4008" t="str">
        <f>LEFT(Table1[[#This Row],[Employee Name]],FIND(" ",Table1[[#This Row],[Employee Name]])-1)</f>
        <v>Krishna</v>
      </c>
      <c r="X4008" t="str">
        <f>RIGHT(Table1[[#This Row],[Employee Name]],LEN(Table1[[#This Row],[Employee Name]])-FIND(" ",Table1[[#This Row],[Employee Name]]))</f>
        <v>Chaitanya</v>
      </c>
      <c r="Y4008" t="str">
        <f>Table1[[#This Row],[Department]]&amp;"-"&amp;Table1[[#This Row],[Employee ID]]</f>
        <v>Operations-E02099</v>
      </c>
      <c r="Z4008" t="str">
        <f>LEFT(Table1[[#This Row],[Department]],3)</f>
        <v>Ope</v>
      </c>
      <c r="AA4008" t="str">
        <f>_xlfn.XLOOKUP(Table1[[#This Row],[Manager ID]],MANAGERS!A:A,MANAGERS!B:B)</f>
        <v>Manager_12</v>
      </c>
      <c r="AB4008" t="str" cm="1">
        <f t="array" ref="AB4008">_xlfn.XLOOKUP(Table1[[#This Row],[Manager ID]],Table2[[#All],[Manager ID]],Table2[[#All],[Department Head]])</f>
        <v>Marketing</v>
      </c>
      <c r="AC4008" s="2">
        <f>_xlfn.XLOOKUP(Table1[[#This Row],[City]],L:L,O:O)</f>
        <v>0.23486488519629886</v>
      </c>
      <c r="AD4008" t="str" cm="1">
        <f t="array" ref="AD4008">_xlfn.IFS(Table1[[#This Row],[Performance Score]]&gt;=90,"Excellent",Table1[[#This Row],[Performance Score]]&gt;=75,"Good",Table1[[#This Row],[Performance Score]]&gt;=60,"Average",Table1[[#This Row],[Performance Score]]&lt;=60,"Need Improvement")</f>
        <v>Need Improvement</v>
      </c>
      <c r="AE4008" t="str">
        <f>IF(AND(Table1[[#This Row],[Attendance %]]&gt;=80,(Table1[[#This Row],[Performance Score]]&gt;=80)),"Eligible","Not Eligible")</f>
        <v>Not Eligible</v>
      </c>
      <c r="AF4008" t="str">
        <f>IF(Table1[[#This Row],[Performance Score]]&gt;=80,"High Performer","Low Performer")</f>
        <v>Low Performer</v>
      </c>
      <c r="AG4008" t="str" cm="1">
        <f t="array" aca="1" ref="AG4008" ca="1">_xlfn.IFS(Table1[[#This Row],[Experience]]&lt;=3,"Junior",Table1[[#This Row],[Experience]]&lt;=7,"Mid Level",Table1[[#This Row],[Experience]]&gt;=7,"Senior")</f>
        <v>Mid Level</v>
      </c>
      <c r="AH4008" t="str">
        <f>IF(Table1[[#This Row],[Attendance %]]&gt;75,"OK","Below 75")</f>
        <v>OK</v>
      </c>
      <c r="AI4008" t="b">
        <f>ISBLANK(Table1[[#This Row],[Employee ID]])</f>
        <v>0</v>
      </c>
      <c r="AJ4008" t="b">
        <f>ISNUMBER(Table1[[#This Row],[Total Salary  ]])</f>
        <v>1</v>
      </c>
      <c r="AK4008" t="str">
        <f>IFERROR(_xlfn.XLOOKUP(Table1[[#This Row],[Manager ID]],MANAGERS!A:A,MANAGERS!B:B),"Not Found")</f>
        <v>Manager_12</v>
      </c>
    </row>
    <row r="4009" spans="1:37" x14ac:dyDescent="0.2">
      <c r="A4009" t="s">
        <v>2459</v>
      </c>
      <c r="B4009" t="s">
        <v>14</v>
      </c>
      <c r="C4009" t="s">
        <v>21</v>
      </c>
      <c r="D4009" t="s">
        <v>16</v>
      </c>
      <c r="E4009" t="s">
        <v>22</v>
      </c>
      <c r="F4009" s="1">
        <v>42834</v>
      </c>
      <c r="G4009" s="1">
        <v>31894</v>
      </c>
      <c r="H4009">
        <v>33189</v>
      </c>
      <c r="I4009">
        <v>27900</v>
      </c>
      <c r="J4009">
        <v>72</v>
      </c>
      <c r="K4009">
        <v>46</v>
      </c>
      <c r="L4009" t="s">
        <v>23</v>
      </c>
      <c r="M4009">
        <v>115</v>
      </c>
      <c r="N4009">
        <f>Table1[[#This Row],[Basic Salary]]+Table1[[#This Row],[Bonus]]</f>
        <v>61089</v>
      </c>
      <c r="O4009" s="2">
        <f>Table1[[#This Row],[Bonus]]/Table1[[#This Row],[Basic Salary]]</f>
        <v>0.84063997107475363</v>
      </c>
      <c r="P4009">
        <f ca="1">DATEDIF(Table1[[#This Row],[Date of Birth]],TODAY(),"Y")</f>
        <v>39</v>
      </c>
      <c r="Q4009">
        <f ca="1">DATEDIF(Table1[[#This Row],[Joining Date]],TODAY(),"Y")</f>
        <v>9</v>
      </c>
      <c r="R4009" t="str">
        <f ca="1">IF(YEAR(Table1[[#This Row],[Joining Date]])=YEAR(TODAY()),"Yes","No")</f>
        <v>No</v>
      </c>
      <c r="S4009" t="str">
        <f ca="1">IF(Table1[[#This Row],[Experience]]&gt;5,"Yes","No")</f>
        <v>Yes</v>
      </c>
      <c r="T4009" t="str">
        <f>TEXT(Table1[[#This Row],[Joining Date]],"mmmm")</f>
        <v>April</v>
      </c>
      <c r="U4009" t="str">
        <f>TEXT(Table1[[#This Row],[Joining Date]],"yyyy")</f>
        <v>2017</v>
      </c>
      <c r="V4009" s="5">
        <f ca="1">TODAY()-Table1[[#This Row],[Joining Date]]</f>
        <v>3405</v>
      </c>
      <c r="W4009" t="str">
        <f>LEFT(Table1[[#This Row],[Employee Name]],FIND(" ",Table1[[#This Row],[Employee Name]])-1)</f>
        <v>Nisha</v>
      </c>
      <c r="X4009" t="str">
        <f>RIGHT(Table1[[#This Row],[Employee Name]],LEN(Table1[[#This Row],[Employee Name]])-FIND(" ",Table1[[#This Row],[Employee Name]]))</f>
        <v>Kapoor</v>
      </c>
      <c r="Y4009" t="str">
        <f>Table1[[#This Row],[Department]]&amp;"-"&amp;Table1[[#This Row],[Employee ID]]</f>
        <v>HR-E02403</v>
      </c>
      <c r="Z4009" t="str">
        <f>LEFT(Table1[[#This Row],[Department]],3)</f>
        <v>HR</v>
      </c>
      <c r="AA4009" t="str">
        <f>_xlfn.XLOOKUP(Table1[[#This Row],[Manager ID]],MANAGERS!A:A,MANAGERS!B:B)</f>
        <v>Manager_15</v>
      </c>
      <c r="AB4009" t="str" cm="1">
        <f t="array" ref="AB4009">_xlfn.XLOOKUP(Table1[[#This Row],[Manager ID]],Table2[[#All],[Manager ID]],Table2[[#All],[Department Head]])</f>
        <v>Support</v>
      </c>
      <c r="AC4009" s="2">
        <f>_xlfn.XLOOKUP(Table1[[#This Row],[City]],L:L,O:O)</f>
        <v>0.23486488519629886</v>
      </c>
      <c r="AD4009" t="str" cm="1">
        <f t="array" ref="AD4009">_xlfn.IFS(Table1[[#This Row],[Performance Score]]&gt;=90,"Excellent",Table1[[#This Row],[Performance Score]]&gt;=75,"Good",Table1[[#This Row],[Performance Score]]&gt;=60,"Average",Table1[[#This Row],[Performance Score]]&lt;=60,"Need Improvement")</f>
        <v>Need Improvement</v>
      </c>
      <c r="AE4009" t="str">
        <f>IF(AND(Table1[[#This Row],[Attendance %]]&gt;=80,(Table1[[#This Row],[Performance Score]]&gt;=80)),"Eligible","Not Eligible")</f>
        <v>Not Eligible</v>
      </c>
      <c r="AF4009" t="str">
        <f>IF(Table1[[#This Row],[Performance Score]]&gt;=80,"High Performer","Low Performer")</f>
        <v>Low Performer</v>
      </c>
      <c r="AG4009" t="str" cm="1">
        <f t="array" aca="1" ref="AG4009" ca="1">_xlfn.IFS(Table1[[#This Row],[Experience]]&lt;=3,"Junior",Table1[[#This Row],[Experience]]&lt;=7,"Mid Level",Table1[[#This Row],[Experience]]&gt;=7,"Senior")</f>
        <v>Senior</v>
      </c>
      <c r="AH4009" t="str">
        <f>IF(Table1[[#This Row],[Attendance %]]&gt;75,"OK","Below 75")</f>
        <v>Below 75</v>
      </c>
      <c r="AI4009" t="b">
        <f>ISBLANK(Table1[[#This Row],[Employee ID]])</f>
        <v>0</v>
      </c>
      <c r="AJ4009" t="b">
        <f>ISNUMBER(Table1[[#This Row],[Total Salary  ]])</f>
        <v>1</v>
      </c>
      <c r="AK4009" t="str">
        <f>IFERROR(_xlfn.XLOOKUP(Table1[[#This Row],[Manager ID]],MANAGERS!A:A,MANAGERS!B:B),"Not Found")</f>
        <v>Manager_15</v>
      </c>
    </row>
    <row r="4010" spans="1:37" x14ac:dyDescent="0.2">
      <c r="A4010" t="s">
        <v>2196</v>
      </c>
      <c r="B4010" t="s">
        <v>60</v>
      </c>
      <c r="C4010" t="s">
        <v>21</v>
      </c>
      <c r="D4010" t="s">
        <v>40</v>
      </c>
      <c r="E4010" t="s">
        <v>17</v>
      </c>
      <c r="F4010" s="1">
        <v>43331</v>
      </c>
      <c r="G4010" s="1">
        <v>35884</v>
      </c>
      <c r="H4010">
        <v>49680</v>
      </c>
      <c r="I4010">
        <v>11389</v>
      </c>
      <c r="J4010">
        <v>89</v>
      </c>
      <c r="K4010">
        <v>40</v>
      </c>
      <c r="L4010" t="s">
        <v>53</v>
      </c>
      <c r="M4010">
        <v>109</v>
      </c>
      <c r="N4010">
        <f>Table1[[#This Row],[Basic Salary]]+Table1[[#This Row],[Bonus]]</f>
        <v>61069</v>
      </c>
      <c r="O4010" s="2">
        <f>Table1[[#This Row],[Bonus]]/Table1[[#This Row],[Basic Salary]]</f>
        <v>0.22924718196457328</v>
      </c>
      <c r="P4010">
        <f ca="1">DATEDIF(Table1[[#This Row],[Date of Birth]],TODAY(),"Y")</f>
        <v>28</v>
      </c>
      <c r="Q4010">
        <f ca="1">DATEDIF(Table1[[#This Row],[Joining Date]],TODAY(),"Y")</f>
        <v>7</v>
      </c>
      <c r="R4010" t="str">
        <f ca="1">IF(YEAR(Table1[[#This Row],[Joining Date]])=YEAR(TODAY()),"Yes","No")</f>
        <v>No</v>
      </c>
      <c r="S4010" t="str">
        <f ca="1">IF(Table1[[#This Row],[Experience]]&gt;5,"Yes","No")</f>
        <v>Yes</v>
      </c>
      <c r="T4010" t="str">
        <f>TEXT(Table1[[#This Row],[Joining Date]],"mmmm")</f>
        <v>August</v>
      </c>
      <c r="U4010" t="str">
        <f>TEXT(Table1[[#This Row],[Joining Date]],"yyyy")</f>
        <v>2018</v>
      </c>
      <c r="V4010" s="5">
        <f ca="1">TODAY()-Table1[[#This Row],[Joining Date]]</f>
        <v>2908</v>
      </c>
      <c r="W4010" t="str">
        <f>LEFT(Table1[[#This Row],[Employee Name]],FIND(" ",Table1[[#This Row],[Employee Name]])-1)</f>
        <v>Gayathri</v>
      </c>
      <c r="X4010" t="str">
        <f>RIGHT(Table1[[#This Row],[Employee Name]],LEN(Table1[[#This Row],[Employee Name]])-FIND(" ",Table1[[#This Row],[Employee Name]]))</f>
        <v>Iyer</v>
      </c>
      <c r="Y4010" t="str">
        <f>Table1[[#This Row],[Department]]&amp;"-"&amp;Table1[[#This Row],[Employee ID]]</f>
        <v>IT-E02140</v>
      </c>
      <c r="Z4010" t="str">
        <f>LEFT(Table1[[#This Row],[Department]],3)</f>
        <v>IT</v>
      </c>
      <c r="AA4010" t="str">
        <f>_xlfn.XLOOKUP(Table1[[#This Row],[Manager ID]],MANAGERS!A:A,MANAGERS!B:B)</f>
        <v>Manager_9</v>
      </c>
      <c r="AB4010" t="str" cm="1">
        <f t="array" ref="AB4010">_xlfn.XLOOKUP(Table1[[#This Row],[Manager ID]],Table2[[#All],[Manager ID]],Table2[[#All],[Department Head]])</f>
        <v>Sales</v>
      </c>
      <c r="AC4010" s="2">
        <f>_xlfn.XLOOKUP(Table1[[#This Row],[City]],L:L,O:O)</f>
        <v>0.23685887225230964</v>
      </c>
      <c r="AD4010" t="str" cm="1">
        <f t="array" ref="AD4010">_xlfn.IFS(Table1[[#This Row],[Performance Score]]&gt;=90,"Excellent",Table1[[#This Row],[Performance Score]]&gt;=75,"Good",Table1[[#This Row],[Performance Score]]&gt;=60,"Average",Table1[[#This Row],[Performance Score]]&lt;=60,"Need Improvement")</f>
        <v>Need Improvement</v>
      </c>
      <c r="AE4010" t="str">
        <f>IF(AND(Table1[[#This Row],[Attendance %]]&gt;=80,(Table1[[#This Row],[Performance Score]]&gt;=80)),"Eligible","Not Eligible")</f>
        <v>Not Eligible</v>
      </c>
      <c r="AF4010" t="str">
        <f>IF(Table1[[#This Row],[Performance Score]]&gt;=80,"High Performer","Low Performer")</f>
        <v>Low Performer</v>
      </c>
      <c r="AG4010" t="str" cm="1">
        <f t="array" aca="1" ref="AG4010" ca="1">_xlfn.IFS(Table1[[#This Row],[Experience]]&lt;=3,"Junior",Table1[[#This Row],[Experience]]&lt;=7,"Mid Level",Table1[[#This Row],[Experience]]&gt;=7,"Senior")</f>
        <v>Mid Level</v>
      </c>
      <c r="AH4010" t="str">
        <f>IF(Table1[[#This Row],[Attendance %]]&gt;75,"OK","Below 75")</f>
        <v>OK</v>
      </c>
      <c r="AI4010" t="b">
        <f>ISBLANK(Table1[[#This Row],[Employee ID]])</f>
        <v>0</v>
      </c>
      <c r="AJ4010" t="b">
        <f>ISNUMBER(Table1[[#This Row],[Total Salary  ]])</f>
        <v>1</v>
      </c>
      <c r="AK4010" t="str">
        <f>IFERROR(_xlfn.XLOOKUP(Table1[[#This Row],[Manager ID]],MANAGERS!A:A,MANAGERS!B:B),"Not Found")</f>
        <v>Manager_9</v>
      </c>
    </row>
    <row r="4011" spans="1:37" x14ac:dyDescent="0.2">
      <c r="A4011" t="s">
        <v>911</v>
      </c>
      <c r="B4011" t="s">
        <v>14</v>
      </c>
      <c r="C4011" t="s">
        <v>21</v>
      </c>
      <c r="D4011" t="s">
        <v>16</v>
      </c>
      <c r="E4011" t="s">
        <v>22</v>
      </c>
      <c r="F4011" s="1">
        <v>45103</v>
      </c>
      <c r="G4011" s="1">
        <v>39886</v>
      </c>
      <c r="H4011">
        <v>41351</v>
      </c>
      <c r="I4011">
        <v>19704</v>
      </c>
      <c r="J4011">
        <v>79</v>
      </c>
      <c r="K4011">
        <v>76</v>
      </c>
      <c r="L4011" t="s">
        <v>18</v>
      </c>
      <c r="M4011">
        <v>101</v>
      </c>
      <c r="N4011">
        <f>Table1[[#This Row],[Basic Salary]]+Table1[[#This Row],[Bonus]]</f>
        <v>61055</v>
      </c>
      <c r="O4011" s="2">
        <f>Table1[[#This Row],[Bonus]]/Table1[[#This Row],[Basic Salary]]</f>
        <v>0.47650600952818556</v>
      </c>
      <c r="P4011">
        <f ca="1">DATEDIF(Table1[[#This Row],[Date of Birth]],TODAY(),"Y")</f>
        <v>17</v>
      </c>
      <c r="Q4011">
        <f ca="1">DATEDIF(Table1[[#This Row],[Joining Date]],TODAY(),"Y")</f>
        <v>3</v>
      </c>
      <c r="R4011" t="str">
        <f ca="1">IF(YEAR(Table1[[#This Row],[Joining Date]])=YEAR(TODAY()),"Yes","No")</f>
        <v>No</v>
      </c>
      <c r="S4011" t="str">
        <f ca="1">IF(Table1[[#This Row],[Experience]]&gt;5,"Yes","No")</f>
        <v>No</v>
      </c>
      <c r="T4011" t="str">
        <f>TEXT(Table1[[#This Row],[Joining Date]],"mmmm")</f>
        <v>June</v>
      </c>
      <c r="U4011" t="str">
        <f>TEXT(Table1[[#This Row],[Joining Date]],"yyyy")</f>
        <v>2023</v>
      </c>
      <c r="V4011" s="5">
        <f ca="1">TODAY()-Table1[[#This Row],[Joining Date]]</f>
        <v>1136</v>
      </c>
      <c r="W4011" t="str">
        <f>LEFT(Table1[[#This Row],[Employee Name]],FIND(" ",Table1[[#This Row],[Employee Name]])-1)</f>
        <v>Nisha</v>
      </c>
      <c r="X4011" t="str">
        <f>RIGHT(Table1[[#This Row],[Employee Name]],LEN(Table1[[#This Row],[Employee Name]])-FIND(" ",Table1[[#This Row],[Employee Name]]))</f>
        <v>Kapoor</v>
      </c>
      <c r="Y4011" t="str">
        <f>Table1[[#This Row],[Department]]&amp;"-"&amp;Table1[[#This Row],[Employee ID]]</f>
        <v>HR-E00855</v>
      </c>
      <c r="Z4011" t="str">
        <f>LEFT(Table1[[#This Row],[Department]],3)</f>
        <v>HR</v>
      </c>
      <c r="AA4011" t="str">
        <f>_xlfn.XLOOKUP(Table1[[#This Row],[Manager ID]],MANAGERS!A:A,MANAGERS!B:B)</f>
        <v>Manager_1</v>
      </c>
      <c r="AB4011" t="str" cm="1">
        <f t="array" ref="AB4011">_xlfn.XLOOKUP(Table1[[#This Row],[Manager ID]],Table2[[#All],[Manager ID]],Table2[[#All],[Department Head]])</f>
        <v>Support</v>
      </c>
      <c r="AC4011" s="2">
        <f>_xlfn.XLOOKUP(Table1[[#This Row],[City]],L:L,O:O)</f>
        <v>0.21356479274849693</v>
      </c>
      <c r="AD4011" t="str" cm="1">
        <f t="array" ref="AD4011">_xlfn.IFS(Table1[[#This Row],[Performance Score]]&gt;=90,"Excellent",Table1[[#This Row],[Performance Score]]&gt;=75,"Good",Table1[[#This Row],[Performance Score]]&gt;=60,"Average",Table1[[#This Row],[Performance Score]]&lt;=60,"Need Improvement")</f>
        <v>Good</v>
      </c>
      <c r="AE4011" t="str">
        <f>IF(AND(Table1[[#This Row],[Attendance %]]&gt;=80,(Table1[[#This Row],[Performance Score]]&gt;=80)),"Eligible","Not Eligible")</f>
        <v>Not Eligible</v>
      </c>
      <c r="AF4011" t="str">
        <f>IF(Table1[[#This Row],[Performance Score]]&gt;=80,"High Performer","Low Performer")</f>
        <v>Low Performer</v>
      </c>
      <c r="AG4011" t="str" cm="1">
        <f t="array" aca="1" ref="AG4011" ca="1">_xlfn.IFS(Table1[[#This Row],[Experience]]&lt;=3,"Junior",Table1[[#This Row],[Experience]]&lt;=7,"Mid Level",Table1[[#This Row],[Experience]]&gt;=7,"Senior")</f>
        <v>Junior</v>
      </c>
      <c r="AH4011" t="str">
        <f>IF(Table1[[#This Row],[Attendance %]]&gt;75,"OK","Below 75")</f>
        <v>OK</v>
      </c>
      <c r="AI4011" t="b">
        <f>ISBLANK(Table1[[#This Row],[Employee ID]])</f>
        <v>0</v>
      </c>
      <c r="AJ4011" t="b">
        <f>ISNUMBER(Table1[[#This Row],[Total Salary  ]])</f>
        <v>1</v>
      </c>
      <c r="AK4011" t="str">
        <f>IFERROR(_xlfn.XLOOKUP(Table1[[#This Row],[Manager ID]],MANAGERS!A:A,MANAGERS!B:B),"Not Found")</f>
        <v>Manager_1</v>
      </c>
    </row>
    <row r="4012" spans="1:37" x14ac:dyDescent="0.2">
      <c r="A4012" t="s">
        <v>2868</v>
      </c>
      <c r="B4012" t="s">
        <v>95</v>
      </c>
      <c r="C4012" t="s">
        <v>21</v>
      </c>
      <c r="D4012" t="s">
        <v>33</v>
      </c>
      <c r="E4012" t="s">
        <v>51</v>
      </c>
      <c r="F4012" s="1">
        <v>43197</v>
      </c>
      <c r="G4012" s="1">
        <v>35100</v>
      </c>
      <c r="H4012">
        <v>48761</v>
      </c>
      <c r="I4012">
        <v>12282</v>
      </c>
      <c r="J4012">
        <v>65</v>
      </c>
      <c r="K4012">
        <v>60</v>
      </c>
      <c r="L4012" t="s">
        <v>18</v>
      </c>
      <c r="M4012">
        <v>118</v>
      </c>
      <c r="N4012">
        <f>Table1[[#This Row],[Basic Salary]]+Table1[[#This Row],[Bonus]]</f>
        <v>61043</v>
      </c>
      <c r="O4012" s="2">
        <f>Table1[[#This Row],[Bonus]]/Table1[[#This Row],[Basic Salary]]</f>
        <v>0.25188162670987058</v>
      </c>
      <c r="P4012">
        <f ca="1">DATEDIF(Table1[[#This Row],[Date of Birth]],TODAY(),"Y")</f>
        <v>30</v>
      </c>
      <c r="Q4012">
        <f ca="1">DATEDIF(Table1[[#This Row],[Joining Date]],TODAY(),"Y")</f>
        <v>8</v>
      </c>
      <c r="R4012" t="str">
        <f ca="1">IF(YEAR(Table1[[#This Row],[Joining Date]])=YEAR(TODAY()),"Yes","No")</f>
        <v>No</v>
      </c>
      <c r="S4012" t="str">
        <f ca="1">IF(Table1[[#This Row],[Experience]]&gt;5,"Yes","No")</f>
        <v>Yes</v>
      </c>
      <c r="T4012" t="str">
        <f>TEXT(Table1[[#This Row],[Joining Date]],"mmmm")</f>
        <v>April</v>
      </c>
      <c r="U4012" t="str">
        <f>TEXT(Table1[[#This Row],[Joining Date]],"yyyy")</f>
        <v>2018</v>
      </c>
      <c r="V4012" s="5">
        <f ca="1">TODAY()-Table1[[#This Row],[Joining Date]]</f>
        <v>3042</v>
      </c>
      <c r="W4012" t="str">
        <f>LEFT(Table1[[#This Row],[Employee Name]],FIND(" ",Table1[[#This Row],[Employee Name]])-1)</f>
        <v>Ajay</v>
      </c>
      <c r="X4012" t="str">
        <f>RIGHT(Table1[[#This Row],[Employee Name]],LEN(Table1[[#This Row],[Employee Name]])-FIND(" ",Table1[[#This Row],[Employee Name]]))</f>
        <v>Singh</v>
      </c>
      <c r="Y4012" t="str">
        <f>Table1[[#This Row],[Department]]&amp;"-"&amp;Table1[[#This Row],[Employee ID]]</f>
        <v>Marketing-E02812</v>
      </c>
      <c r="Z4012" t="str">
        <f>LEFT(Table1[[#This Row],[Department]],3)</f>
        <v>Mar</v>
      </c>
      <c r="AA4012" t="str">
        <f>_xlfn.XLOOKUP(Table1[[#This Row],[Manager ID]],MANAGERS!A:A,MANAGERS!B:B)</f>
        <v>Manager_18</v>
      </c>
      <c r="AB4012" t="str" cm="1">
        <f t="array" ref="AB4012">_xlfn.XLOOKUP(Table1[[#This Row],[Manager ID]],Table2[[#All],[Manager ID]],Table2[[#All],[Department Head]])</f>
        <v>Support</v>
      </c>
      <c r="AC4012" s="2">
        <f>_xlfn.XLOOKUP(Table1[[#This Row],[City]],L:L,O:O)</f>
        <v>0.21356479274849693</v>
      </c>
      <c r="AD4012" t="str" cm="1">
        <f t="array" ref="AD4012">_xlfn.IFS(Table1[[#This Row],[Performance Score]]&gt;=90,"Excellent",Table1[[#This Row],[Performance Score]]&gt;=75,"Good",Table1[[#This Row],[Performance Score]]&gt;=60,"Average",Table1[[#This Row],[Performance Score]]&lt;=60,"Need Improvement")</f>
        <v>Average</v>
      </c>
      <c r="AE4012" t="str">
        <f>IF(AND(Table1[[#This Row],[Attendance %]]&gt;=80,(Table1[[#This Row],[Performance Score]]&gt;=80)),"Eligible","Not Eligible")</f>
        <v>Not Eligible</v>
      </c>
      <c r="AF4012" t="str">
        <f>IF(Table1[[#This Row],[Performance Score]]&gt;=80,"High Performer","Low Performer")</f>
        <v>Low Performer</v>
      </c>
      <c r="AG4012" t="str" cm="1">
        <f t="array" aca="1" ref="AG4012" ca="1">_xlfn.IFS(Table1[[#This Row],[Experience]]&lt;=3,"Junior",Table1[[#This Row],[Experience]]&lt;=7,"Mid Level",Table1[[#This Row],[Experience]]&gt;=7,"Senior")</f>
        <v>Senior</v>
      </c>
      <c r="AH4012" t="str">
        <f>IF(Table1[[#This Row],[Attendance %]]&gt;75,"OK","Below 75")</f>
        <v>Below 75</v>
      </c>
      <c r="AI4012" t="b">
        <f>ISBLANK(Table1[[#This Row],[Employee ID]])</f>
        <v>0</v>
      </c>
      <c r="AJ4012" t="b">
        <f>ISNUMBER(Table1[[#This Row],[Total Salary  ]])</f>
        <v>1</v>
      </c>
      <c r="AK4012" t="str">
        <f>IFERROR(_xlfn.XLOOKUP(Table1[[#This Row],[Manager ID]],MANAGERS!A:A,MANAGERS!B:B),"Not Found")</f>
        <v>Manager_18</v>
      </c>
    </row>
    <row r="4013" spans="1:37" x14ac:dyDescent="0.2">
      <c r="A4013" t="s">
        <v>2373</v>
      </c>
      <c r="B4013" t="s">
        <v>39</v>
      </c>
      <c r="C4013" t="s">
        <v>15</v>
      </c>
      <c r="D4013" t="s">
        <v>25</v>
      </c>
      <c r="E4013" t="s">
        <v>30</v>
      </c>
      <c r="F4013" s="1">
        <v>42996</v>
      </c>
      <c r="G4013" s="1">
        <v>39357</v>
      </c>
      <c r="H4013">
        <v>32910</v>
      </c>
      <c r="I4013">
        <v>28078</v>
      </c>
      <c r="J4013">
        <v>60</v>
      </c>
      <c r="K4013">
        <v>80</v>
      </c>
      <c r="L4013" t="s">
        <v>31</v>
      </c>
      <c r="M4013">
        <v>118</v>
      </c>
      <c r="N4013">
        <f>Table1[[#This Row],[Basic Salary]]+Table1[[#This Row],[Bonus]]</f>
        <v>60988</v>
      </c>
      <c r="O4013" s="2">
        <f>Table1[[#This Row],[Bonus]]/Table1[[#This Row],[Basic Salary]]</f>
        <v>0.8531753266484351</v>
      </c>
      <c r="P4013">
        <f ca="1">DATEDIF(Table1[[#This Row],[Date of Birth]],TODAY(),"Y")</f>
        <v>18</v>
      </c>
      <c r="Q4013">
        <f ca="1">DATEDIF(Table1[[#This Row],[Joining Date]],TODAY(),"Y")</f>
        <v>8</v>
      </c>
      <c r="R4013" t="str">
        <f ca="1">IF(YEAR(Table1[[#This Row],[Joining Date]])=YEAR(TODAY()),"Yes","No")</f>
        <v>No</v>
      </c>
      <c r="S4013" t="str">
        <f ca="1">IF(Table1[[#This Row],[Experience]]&gt;5,"Yes","No")</f>
        <v>Yes</v>
      </c>
      <c r="T4013" t="str">
        <f>TEXT(Table1[[#This Row],[Joining Date]],"mmmm")</f>
        <v>September</v>
      </c>
      <c r="U4013" t="str">
        <f>TEXT(Table1[[#This Row],[Joining Date]],"yyyy")</f>
        <v>2017</v>
      </c>
      <c r="V4013" s="5">
        <f ca="1">TODAY()-Table1[[#This Row],[Joining Date]]</f>
        <v>3243</v>
      </c>
      <c r="W4013" t="str">
        <f>LEFT(Table1[[#This Row],[Employee Name]],FIND(" ",Table1[[#This Row],[Employee Name]])-1)</f>
        <v>Karan</v>
      </c>
      <c r="X4013" t="str">
        <f>RIGHT(Table1[[#This Row],[Employee Name]],LEN(Table1[[#This Row],[Employee Name]])-FIND(" ",Table1[[#This Row],[Employee Name]]))</f>
        <v>Malhotra</v>
      </c>
      <c r="Y4013" t="str">
        <f>Table1[[#This Row],[Department]]&amp;"-"&amp;Table1[[#This Row],[Employee ID]]</f>
        <v>Finance-E02317</v>
      </c>
      <c r="Z4013" t="str">
        <f>LEFT(Table1[[#This Row],[Department]],3)</f>
        <v>Fin</v>
      </c>
      <c r="AA4013" t="str">
        <f>_xlfn.XLOOKUP(Table1[[#This Row],[Manager ID]],MANAGERS!A:A,MANAGERS!B:B)</f>
        <v>Manager_18</v>
      </c>
      <c r="AB4013" t="str" cm="1">
        <f t="array" ref="AB4013">_xlfn.XLOOKUP(Table1[[#This Row],[Manager ID]],Table2[[#All],[Manager ID]],Table2[[#All],[Department Head]])</f>
        <v>Support</v>
      </c>
      <c r="AC4013" s="2">
        <f>_xlfn.XLOOKUP(Table1[[#This Row],[City]],L:L,O:O)</f>
        <v>0.241864189087755</v>
      </c>
      <c r="AD4013" t="str" cm="1">
        <f t="array" ref="AD4013">_xlfn.IFS(Table1[[#This Row],[Performance Score]]&gt;=90,"Excellent",Table1[[#This Row],[Performance Score]]&gt;=75,"Good",Table1[[#This Row],[Performance Score]]&gt;=60,"Average",Table1[[#This Row],[Performance Score]]&lt;=60,"Need Improvement")</f>
        <v>Good</v>
      </c>
      <c r="AE4013" t="str">
        <f>IF(AND(Table1[[#This Row],[Attendance %]]&gt;=80,(Table1[[#This Row],[Performance Score]]&gt;=80)),"Eligible","Not Eligible")</f>
        <v>Not Eligible</v>
      </c>
      <c r="AF4013" t="str">
        <f>IF(Table1[[#This Row],[Performance Score]]&gt;=80,"High Performer","Low Performer")</f>
        <v>High Performer</v>
      </c>
      <c r="AG4013" t="str" cm="1">
        <f t="array" aca="1" ref="AG4013" ca="1">_xlfn.IFS(Table1[[#This Row],[Experience]]&lt;=3,"Junior",Table1[[#This Row],[Experience]]&lt;=7,"Mid Level",Table1[[#This Row],[Experience]]&gt;=7,"Senior")</f>
        <v>Senior</v>
      </c>
      <c r="AH4013" t="str">
        <f>IF(Table1[[#This Row],[Attendance %]]&gt;75,"OK","Below 75")</f>
        <v>Below 75</v>
      </c>
      <c r="AI4013" t="b">
        <f>ISBLANK(Table1[[#This Row],[Employee ID]])</f>
        <v>0</v>
      </c>
      <c r="AJ4013" t="b">
        <f>ISNUMBER(Table1[[#This Row],[Total Salary  ]])</f>
        <v>1</v>
      </c>
      <c r="AK4013" t="str">
        <f>IFERROR(_xlfn.XLOOKUP(Table1[[#This Row],[Manager ID]],MANAGERS!A:A,MANAGERS!B:B),"Not Found")</f>
        <v>Manager_18</v>
      </c>
    </row>
    <row r="4014" spans="1:37" x14ac:dyDescent="0.2">
      <c r="A4014" t="s">
        <v>597</v>
      </c>
      <c r="B4014" t="s">
        <v>71</v>
      </c>
      <c r="C4014" t="s">
        <v>15</v>
      </c>
      <c r="D4014" t="s">
        <v>33</v>
      </c>
      <c r="E4014" t="s">
        <v>26</v>
      </c>
      <c r="F4014" s="1">
        <v>43334</v>
      </c>
      <c r="G4014" s="1">
        <v>29467</v>
      </c>
      <c r="H4014">
        <v>46936</v>
      </c>
      <c r="I4014">
        <v>14047</v>
      </c>
      <c r="J4014">
        <v>97</v>
      </c>
      <c r="K4014">
        <v>47</v>
      </c>
      <c r="L4014" t="s">
        <v>27</v>
      </c>
      <c r="M4014">
        <v>108</v>
      </c>
      <c r="N4014">
        <f>Table1[[#This Row],[Basic Salary]]+Table1[[#This Row],[Bonus]]</f>
        <v>60983</v>
      </c>
      <c r="O4014" s="2">
        <f>Table1[[#This Row],[Bonus]]/Table1[[#This Row],[Basic Salary]]</f>
        <v>0.29927987046190557</v>
      </c>
      <c r="P4014">
        <f ca="1">DATEDIF(Table1[[#This Row],[Date of Birth]],TODAY(),"Y")</f>
        <v>45</v>
      </c>
      <c r="Q4014">
        <f ca="1">DATEDIF(Table1[[#This Row],[Joining Date]],TODAY(),"Y")</f>
        <v>7</v>
      </c>
      <c r="R4014" t="str">
        <f ca="1">IF(YEAR(Table1[[#This Row],[Joining Date]])=YEAR(TODAY()),"Yes","No")</f>
        <v>No</v>
      </c>
      <c r="S4014" t="str">
        <f ca="1">IF(Table1[[#This Row],[Experience]]&gt;5,"Yes","No")</f>
        <v>Yes</v>
      </c>
      <c r="T4014" t="str">
        <f>TEXT(Table1[[#This Row],[Joining Date]],"mmmm")</f>
        <v>August</v>
      </c>
      <c r="U4014" t="str">
        <f>TEXT(Table1[[#This Row],[Joining Date]],"yyyy")</f>
        <v>2018</v>
      </c>
      <c r="V4014" s="5">
        <f ca="1">TODAY()-Table1[[#This Row],[Joining Date]]</f>
        <v>2905</v>
      </c>
      <c r="W4014" t="str">
        <f>LEFT(Table1[[#This Row],[Employee Name]],FIND(" ",Table1[[#This Row],[Employee Name]])-1)</f>
        <v>Sneha</v>
      </c>
      <c r="X4014" t="str">
        <f>RIGHT(Table1[[#This Row],[Employee Name]],LEN(Table1[[#This Row],[Employee Name]])-FIND(" ",Table1[[#This Row],[Employee Name]]))</f>
        <v>Iyer</v>
      </c>
      <c r="Y4014" t="str">
        <f>Table1[[#This Row],[Department]]&amp;"-"&amp;Table1[[#This Row],[Employee ID]]</f>
        <v>Marketing-E00541</v>
      </c>
      <c r="Z4014" t="str">
        <f>LEFT(Table1[[#This Row],[Department]],3)</f>
        <v>Mar</v>
      </c>
      <c r="AA4014" t="str">
        <f>_xlfn.XLOOKUP(Table1[[#This Row],[Manager ID]],MANAGERS!A:A,MANAGERS!B:B)</f>
        <v>Manager_8</v>
      </c>
      <c r="AB4014" t="str" cm="1">
        <f t="array" ref="AB4014">_xlfn.XLOOKUP(Table1[[#This Row],[Manager ID]],Table2[[#All],[Manager ID]],Table2[[#All],[Department Head]])</f>
        <v>Sales</v>
      </c>
      <c r="AC4014" s="2">
        <f>_xlfn.XLOOKUP(Table1[[#This Row],[City]],L:L,O:O)</f>
        <v>0.23674293405114402</v>
      </c>
      <c r="AD4014" t="str" cm="1">
        <f t="array" ref="AD4014">_xlfn.IFS(Table1[[#This Row],[Performance Score]]&gt;=90,"Excellent",Table1[[#This Row],[Performance Score]]&gt;=75,"Good",Table1[[#This Row],[Performance Score]]&gt;=60,"Average",Table1[[#This Row],[Performance Score]]&lt;=60,"Need Improvement")</f>
        <v>Need Improvement</v>
      </c>
      <c r="AE4014" t="str">
        <f>IF(AND(Table1[[#This Row],[Attendance %]]&gt;=80,(Table1[[#This Row],[Performance Score]]&gt;=80)),"Eligible","Not Eligible")</f>
        <v>Not Eligible</v>
      </c>
      <c r="AF4014" t="str">
        <f>IF(Table1[[#This Row],[Performance Score]]&gt;=80,"High Performer","Low Performer")</f>
        <v>Low Performer</v>
      </c>
      <c r="AG4014" t="str" cm="1">
        <f t="array" aca="1" ref="AG4014" ca="1">_xlfn.IFS(Table1[[#This Row],[Experience]]&lt;=3,"Junior",Table1[[#This Row],[Experience]]&lt;=7,"Mid Level",Table1[[#This Row],[Experience]]&gt;=7,"Senior")</f>
        <v>Mid Level</v>
      </c>
      <c r="AH4014" t="str">
        <f>IF(Table1[[#This Row],[Attendance %]]&gt;75,"OK","Below 75")</f>
        <v>OK</v>
      </c>
      <c r="AI4014" t="b">
        <f>ISBLANK(Table1[[#This Row],[Employee ID]])</f>
        <v>0</v>
      </c>
      <c r="AJ4014" t="b">
        <f>ISNUMBER(Table1[[#This Row],[Total Salary  ]])</f>
        <v>1</v>
      </c>
      <c r="AK4014" t="str">
        <f>IFERROR(_xlfn.XLOOKUP(Table1[[#This Row],[Manager ID]],MANAGERS!A:A,MANAGERS!B:B),"Not Found")</f>
        <v>Manager_8</v>
      </c>
    </row>
    <row r="4015" spans="1:37" x14ac:dyDescent="0.2">
      <c r="A4015" t="s">
        <v>3017</v>
      </c>
      <c r="B4015" t="s">
        <v>71</v>
      </c>
      <c r="C4015" t="s">
        <v>21</v>
      </c>
      <c r="D4015" t="s">
        <v>25</v>
      </c>
      <c r="E4015" t="s">
        <v>17</v>
      </c>
      <c r="F4015" s="1">
        <v>44521</v>
      </c>
      <c r="G4015" s="1">
        <v>30587</v>
      </c>
      <c r="H4015">
        <v>32022</v>
      </c>
      <c r="I4015">
        <v>28958</v>
      </c>
      <c r="J4015">
        <v>92</v>
      </c>
      <c r="K4015">
        <v>71</v>
      </c>
      <c r="L4015" t="s">
        <v>37</v>
      </c>
      <c r="M4015">
        <v>120</v>
      </c>
      <c r="N4015">
        <f>Table1[[#This Row],[Basic Salary]]+Table1[[#This Row],[Bonus]]</f>
        <v>60980</v>
      </c>
      <c r="O4015" s="2">
        <f>Table1[[#This Row],[Bonus]]/Table1[[#This Row],[Basic Salary]]</f>
        <v>0.90431578289925674</v>
      </c>
      <c r="P4015">
        <f ca="1">DATEDIF(Table1[[#This Row],[Date of Birth]],TODAY(),"Y")</f>
        <v>42</v>
      </c>
      <c r="Q4015">
        <f ca="1">DATEDIF(Table1[[#This Row],[Joining Date]],TODAY(),"Y")</f>
        <v>4</v>
      </c>
      <c r="R4015" t="str">
        <f ca="1">IF(YEAR(Table1[[#This Row],[Joining Date]])=YEAR(TODAY()),"Yes","No")</f>
        <v>No</v>
      </c>
      <c r="S4015" t="str">
        <f ca="1">IF(Table1[[#This Row],[Experience]]&gt;5,"Yes","No")</f>
        <v>No</v>
      </c>
      <c r="T4015" t="str">
        <f>TEXT(Table1[[#This Row],[Joining Date]],"mmmm")</f>
        <v>November</v>
      </c>
      <c r="U4015" t="str">
        <f>TEXT(Table1[[#This Row],[Joining Date]],"yyyy")</f>
        <v>2021</v>
      </c>
      <c r="V4015" s="5">
        <f ca="1">TODAY()-Table1[[#This Row],[Joining Date]]</f>
        <v>1718</v>
      </c>
      <c r="W4015" t="str">
        <f>LEFT(Table1[[#This Row],[Employee Name]],FIND(" ",Table1[[#This Row],[Employee Name]])-1)</f>
        <v>Sneha</v>
      </c>
      <c r="X4015" t="str">
        <f>RIGHT(Table1[[#This Row],[Employee Name]],LEN(Table1[[#This Row],[Employee Name]])-FIND(" ",Table1[[#This Row],[Employee Name]]))</f>
        <v>Iyer</v>
      </c>
      <c r="Y4015" t="str">
        <f>Table1[[#This Row],[Department]]&amp;"-"&amp;Table1[[#This Row],[Employee ID]]</f>
        <v>Finance-E02961</v>
      </c>
      <c r="Z4015" t="str">
        <f>LEFT(Table1[[#This Row],[Department]],3)</f>
        <v>Fin</v>
      </c>
      <c r="AA4015" t="str">
        <f>_xlfn.XLOOKUP(Table1[[#This Row],[Manager ID]],MANAGERS!A:A,MANAGERS!B:B)</f>
        <v>Manager_20</v>
      </c>
      <c r="AB4015" t="str" cm="1">
        <f t="array" ref="AB4015">_xlfn.XLOOKUP(Table1[[#This Row],[Manager ID]],Table2[[#All],[Manager ID]],Table2[[#All],[Department Head]])</f>
        <v>Operations</v>
      </c>
      <c r="AC4015" s="2">
        <f>_xlfn.XLOOKUP(Table1[[#This Row],[City]],L:L,O:O)</f>
        <v>0.24036902712549932</v>
      </c>
      <c r="AD4015" t="str" cm="1">
        <f t="array" ref="AD4015">_xlfn.IFS(Table1[[#This Row],[Performance Score]]&gt;=90,"Excellent",Table1[[#This Row],[Performance Score]]&gt;=75,"Good",Table1[[#This Row],[Performance Score]]&gt;=60,"Average",Table1[[#This Row],[Performance Score]]&lt;=60,"Need Improvement")</f>
        <v>Average</v>
      </c>
      <c r="AE4015" t="str">
        <f>IF(AND(Table1[[#This Row],[Attendance %]]&gt;=80,(Table1[[#This Row],[Performance Score]]&gt;=80)),"Eligible","Not Eligible")</f>
        <v>Not Eligible</v>
      </c>
      <c r="AF4015" t="str">
        <f>IF(Table1[[#This Row],[Performance Score]]&gt;=80,"High Performer","Low Performer")</f>
        <v>Low Performer</v>
      </c>
      <c r="AG4015" t="str" cm="1">
        <f t="array" aca="1" ref="AG4015" ca="1">_xlfn.IFS(Table1[[#This Row],[Experience]]&lt;=3,"Junior",Table1[[#This Row],[Experience]]&lt;=7,"Mid Level",Table1[[#This Row],[Experience]]&gt;=7,"Senior")</f>
        <v>Mid Level</v>
      </c>
      <c r="AH4015" t="str">
        <f>IF(Table1[[#This Row],[Attendance %]]&gt;75,"OK","Below 75")</f>
        <v>OK</v>
      </c>
      <c r="AI4015" t="b">
        <f>ISBLANK(Table1[[#This Row],[Employee ID]])</f>
        <v>0</v>
      </c>
      <c r="AJ4015" t="b">
        <f>ISNUMBER(Table1[[#This Row],[Total Salary  ]])</f>
        <v>1</v>
      </c>
      <c r="AK4015" t="str">
        <f>IFERROR(_xlfn.XLOOKUP(Table1[[#This Row],[Manager ID]],MANAGERS!A:A,MANAGERS!B:B),"Not Found")</f>
        <v>Manager_20</v>
      </c>
    </row>
    <row r="4016" spans="1:37" x14ac:dyDescent="0.2">
      <c r="A4016" t="s">
        <v>736</v>
      </c>
      <c r="B4016" t="s">
        <v>20</v>
      </c>
      <c r="C4016" t="s">
        <v>15</v>
      </c>
      <c r="D4016" t="s">
        <v>16</v>
      </c>
      <c r="E4016" t="s">
        <v>26</v>
      </c>
      <c r="F4016" s="1">
        <v>44442</v>
      </c>
      <c r="G4016" s="1">
        <v>39307</v>
      </c>
      <c r="H4016">
        <v>53910</v>
      </c>
      <c r="I4016">
        <v>7067</v>
      </c>
      <c r="J4016">
        <v>72</v>
      </c>
      <c r="K4016">
        <v>67</v>
      </c>
      <c r="L4016" t="s">
        <v>31</v>
      </c>
      <c r="M4016">
        <v>113</v>
      </c>
      <c r="N4016">
        <f>Table1[[#This Row],[Basic Salary]]+Table1[[#This Row],[Bonus]]</f>
        <v>60977</v>
      </c>
      <c r="O4016" s="2">
        <f>Table1[[#This Row],[Bonus]]/Table1[[#This Row],[Basic Salary]]</f>
        <v>0.13108885179002042</v>
      </c>
      <c r="P4016">
        <f ca="1">DATEDIF(Table1[[#This Row],[Date of Birth]],TODAY(),"Y")</f>
        <v>18</v>
      </c>
      <c r="Q4016">
        <f ca="1">DATEDIF(Table1[[#This Row],[Joining Date]],TODAY(),"Y")</f>
        <v>4</v>
      </c>
      <c r="R4016" t="str">
        <f ca="1">IF(YEAR(Table1[[#This Row],[Joining Date]])=YEAR(TODAY()),"Yes","No")</f>
        <v>No</v>
      </c>
      <c r="S4016" t="str">
        <f ca="1">IF(Table1[[#This Row],[Experience]]&gt;5,"Yes","No")</f>
        <v>No</v>
      </c>
      <c r="T4016" t="str">
        <f>TEXT(Table1[[#This Row],[Joining Date]],"mmmm")</f>
        <v>September</v>
      </c>
      <c r="U4016" t="str">
        <f>TEXT(Table1[[#This Row],[Joining Date]],"yyyy")</f>
        <v>2021</v>
      </c>
      <c r="V4016" s="5">
        <f ca="1">TODAY()-Table1[[#This Row],[Joining Date]]</f>
        <v>1797</v>
      </c>
      <c r="W4016" t="str">
        <f>LEFT(Table1[[#This Row],[Employee Name]],FIND(" ",Table1[[#This Row],[Employee Name]])-1)</f>
        <v>Rahul</v>
      </c>
      <c r="X4016" t="str">
        <f>RIGHT(Table1[[#This Row],[Employee Name]],LEN(Table1[[#This Row],[Employee Name]])-FIND(" ",Table1[[#This Row],[Employee Name]]))</f>
        <v>Verma</v>
      </c>
      <c r="Y4016" t="str">
        <f>Table1[[#This Row],[Department]]&amp;"-"&amp;Table1[[#This Row],[Employee ID]]</f>
        <v>HR-E00680</v>
      </c>
      <c r="Z4016" t="str">
        <f>LEFT(Table1[[#This Row],[Department]],3)</f>
        <v>HR</v>
      </c>
      <c r="AA4016" t="str">
        <f>_xlfn.XLOOKUP(Table1[[#This Row],[Manager ID]],MANAGERS!A:A,MANAGERS!B:B)</f>
        <v>Manager_13</v>
      </c>
      <c r="AB4016" t="str" cm="1">
        <f t="array" ref="AB4016">_xlfn.XLOOKUP(Table1[[#This Row],[Manager ID]],Table2[[#All],[Manager ID]],Table2[[#All],[Department Head]])</f>
        <v>HR</v>
      </c>
      <c r="AC4016" s="2">
        <f>_xlfn.XLOOKUP(Table1[[#This Row],[City]],L:L,O:O)</f>
        <v>0.241864189087755</v>
      </c>
      <c r="AD4016" t="str" cm="1">
        <f t="array" ref="AD4016">_xlfn.IFS(Table1[[#This Row],[Performance Score]]&gt;=90,"Excellent",Table1[[#This Row],[Performance Score]]&gt;=75,"Good",Table1[[#This Row],[Performance Score]]&gt;=60,"Average",Table1[[#This Row],[Performance Score]]&lt;=60,"Need Improvement")</f>
        <v>Average</v>
      </c>
      <c r="AE4016" t="str">
        <f>IF(AND(Table1[[#This Row],[Attendance %]]&gt;=80,(Table1[[#This Row],[Performance Score]]&gt;=80)),"Eligible","Not Eligible")</f>
        <v>Not Eligible</v>
      </c>
      <c r="AF4016" t="str">
        <f>IF(Table1[[#This Row],[Performance Score]]&gt;=80,"High Performer","Low Performer")</f>
        <v>Low Performer</v>
      </c>
      <c r="AG4016" t="str" cm="1">
        <f t="array" aca="1" ref="AG4016" ca="1">_xlfn.IFS(Table1[[#This Row],[Experience]]&lt;=3,"Junior",Table1[[#This Row],[Experience]]&lt;=7,"Mid Level",Table1[[#This Row],[Experience]]&gt;=7,"Senior")</f>
        <v>Mid Level</v>
      </c>
      <c r="AH4016" t="str">
        <f>IF(Table1[[#This Row],[Attendance %]]&gt;75,"OK","Below 75")</f>
        <v>Below 75</v>
      </c>
      <c r="AI4016" t="b">
        <f>ISBLANK(Table1[[#This Row],[Employee ID]])</f>
        <v>0</v>
      </c>
      <c r="AJ4016" t="b">
        <f>ISNUMBER(Table1[[#This Row],[Total Salary  ]])</f>
        <v>1</v>
      </c>
      <c r="AK4016" t="str">
        <f>IFERROR(_xlfn.XLOOKUP(Table1[[#This Row],[Manager ID]],MANAGERS!A:A,MANAGERS!B:B),"Not Found")</f>
        <v>Manager_13</v>
      </c>
    </row>
    <row r="4017" spans="1:37" x14ac:dyDescent="0.2">
      <c r="A4017" t="s">
        <v>3506</v>
      </c>
      <c r="B4017" t="s">
        <v>50</v>
      </c>
      <c r="C4017" t="s">
        <v>15</v>
      </c>
      <c r="D4017" t="s">
        <v>43</v>
      </c>
      <c r="E4017" t="s">
        <v>26</v>
      </c>
      <c r="F4017" s="1">
        <v>42016</v>
      </c>
      <c r="G4017" s="1">
        <v>40729</v>
      </c>
      <c r="H4017">
        <v>40532</v>
      </c>
      <c r="I4017">
        <v>20442</v>
      </c>
      <c r="J4017">
        <v>60</v>
      </c>
      <c r="K4017">
        <v>84</v>
      </c>
      <c r="L4017" t="s">
        <v>23</v>
      </c>
      <c r="M4017">
        <v>113</v>
      </c>
      <c r="N4017">
        <f>Table1[[#This Row],[Basic Salary]]+Table1[[#This Row],[Bonus]]</f>
        <v>60974</v>
      </c>
      <c r="O4017" s="2">
        <f>Table1[[#This Row],[Bonus]]/Table1[[#This Row],[Basic Salary]]</f>
        <v>0.50434224810026651</v>
      </c>
      <c r="P4017">
        <f ca="1">DATEDIF(Table1[[#This Row],[Date of Birth]],TODAY(),"Y")</f>
        <v>15</v>
      </c>
      <c r="Q4017">
        <f ca="1">DATEDIF(Table1[[#This Row],[Joining Date]],TODAY(),"Y")</f>
        <v>11</v>
      </c>
      <c r="R4017" t="str">
        <f ca="1">IF(YEAR(Table1[[#This Row],[Joining Date]])=YEAR(TODAY()),"Yes","No")</f>
        <v>No</v>
      </c>
      <c r="S4017" t="str">
        <f ca="1">IF(Table1[[#This Row],[Experience]]&gt;5,"Yes","No")</f>
        <v>Yes</v>
      </c>
      <c r="T4017" t="str">
        <f>TEXT(Table1[[#This Row],[Joining Date]],"mmmm")</f>
        <v>January</v>
      </c>
      <c r="U4017" t="str">
        <f>TEXT(Table1[[#This Row],[Joining Date]],"yyyy")</f>
        <v>2015</v>
      </c>
      <c r="V4017" s="5">
        <f ca="1">TODAY()-Table1[[#This Row],[Joining Date]]</f>
        <v>4223</v>
      </c>
      <c r="W4017" t="str">
        <f>LEFT(Table1[[#This Row],[Employee Name]],FIND(" ",Table1[[#This Row],[Employee Name]])-1)</f>
        <v>Ravi</v>
      </c>
      <c r="X4017" t="str">
        <f>RIGHT(Table1[[#This Row],[Employee Name]],LEN(Table1[[#This Row],[Employee Name]])-FIND(" ",Table1[[#This Row],[Employee Name]]))</f>
        <v>Teja</v>
      </c>
      <c r="Y4017" t="str">
        <f>Table1[[#This Row],[Department]]&amp;"-"&amp;Table1[[#This Row],[Employee ID]]</f>
        <v>Operations-E03450</v>
      </c>
      <c r="Z4017" t="str">
        <f>LEFT(Table1[[#This Row],[Department]],3)</f>
        <v>Ope</v>
      </c>
      <c r="AA4017" t="str">
        <f>_xlfn.XLOOKUP(Table1[[#This Row],[Manager ID]],MANAGERS!A:A,MANAGERS!B:B)</f>
        <v>Manager_13</v>
      </c>
      <c r="AB4017" t="str" cm="1">
        <f t="array" ref="AB4017">_xlfn.XLOOKUP(Table1[[#This Row],[Manager ID]],Table2[[#All],[Manager ID]],Table2[[#All],[Department Head]])</f>
        <v>HR</v>
      </c>
      <c r="AC4017" s="2">
        <f>_xlfn.XLOOKUP(Table1[[#This Row],[City]],L:L,O:O)</f>
        <v>0.23486488519629886</v>
      </c>
      <c r="AD4017" t="str" cm="1">
        <f t="array" ref="AD4017">_xlfn.IFS(Table1[[#This Row],[Performance Score]]&gt;=90,"Excellent",Table1[[#This Row],[Performance Score]]&gt;=75,"Good",Table1[[#This Row],[Performance Score]]&gt;=60,"Average",Table1[[#This Row],[Performance Score]]&lt;=60,"Need Improvement")</f>
        <v>Good</v>
      </c>
      <c r="AE4017" t="str">
        <f>IF(AND(Table1[[#This Row],[Attendance %]]&gt;=80,(Table1[[#This Row],[Performance Score]]&gt;=80)),"Eligible","Not Eligible")</f>
        <v>Not Eligible</v>
      </c>
      <c r="AF4017" t="str">
        <f>IF(Table1[[#This Row],[Performance Score]]&gt;=80,"High Performer","Low Performer")</f>
        <v>High Performer</v>
      </c>
      <c r="AG4017" t="str" cm="1">
        <f t="array" aca="1" ref="AG4017" ca="1">_xlfn.IFS(Table1[[#This Row],[Experience]]&lt;=3,"Junior",Table1[[#This Row],[Experience]]&lt;=7,"Mid Level",Table1[[#This Row],[Experience]]&gt;=7,"Senior")</f>
        <v>Senior</v>
      </c>
      <c r="AH4017" t="str">
        <f>IF(Table1[[#This Row],[Attendance %]]&gt;75,"OK","Below 75")</f>
        <v>Below 75</v>
      </c>
      <c r="AI4017" t="b">
        <f>ISBLANK(Table1[[#This Row],[Employee ID]])</f>
        <v>0</v>
      </c>
      <c r="AJ4017" t="b">
        <f>ISNUMBER(Table1[[#This Row],[Total Salary  ]])</f>
        <v>1</v>
      </c>
      <c r="AK4017" t="str">
        <f>IFERROR(_xlfn.XLOOKUP(Table1[[#This Row],[Manager ID]],MANAGERS!A:A,MANAGERS!B:B),"Not Found")</f>
        <v>Manager_13</v>
      </c>
    </row>
    <row r="4018" spans="1:37" x14ac:dyDescent="0.2">
      <c r="A4018" t="s">
        <v>2505</v>
      </c>
      <c r="B4018" t="s">
        <v>129</v>
      </c>
      <c r="C4018" t="s">
        <v>15</v>
      </c>
      <c r="D4018" t="s">
        <v>40</v>
      </c>
      <c r="E4018" t="s">
        <v>26</v>
      </c>
      <c r="F4018" s="1">
        <v>45623</v>
      </c>
      <c r="G4018" s="1">
        <v>29537</v>
      </c>
      <c r="H4018">
        <v>53316</v>
      </c>
      <c r="I4018">
        <v>7634</v>
      </c>
      <c r="J4018">
        <v>85</v>
      </c>
      <c r="K4018">
        <v>99</v>
      </c>
      <c r="L4018" t="s">
        <v>37</v>
      </c>
      <c r="M4018">
        <v>115</v>
      </c>
      <c r="N4018">
        <f>Table1[[#This Row],[Basic Salary]]+Table1[[#This Row],[Bonus]]</f>
        <v>60950</v>
      </c>
      <c r="O4018" s="2">
        <f>Table1[[#This Row],[Bonus]]/Table1[[#This Row],[Basic Salary]]</f>
        <v>0.14318403481131367</v>
      </c>
      <c r="P4018">
        <f ca="1">DATEDIF(Table1[[#This Row],[Date of Birth]],TODAY(),"Y")</f>
        <v>45</v>
      </c>
      <c r="Q4018">
        <f ca="1">DATEDIF(Table1[[#This Row],[Joining Date]],TODAY(),"Y")</f>
        <v>1</v>
      </c>
      <c r="R4018" t="str">
        <f ca="1">IF(YEAR(Table1[[#This Row],[Joining Date]])=YEAR(TODAY()),"Yes","No")</f>
        <v>No</v>
      </c>
      <c r="S4018" t="str">
        <f ca="1">IF(Table1[[#This Row],[Experience]]&gt;5,"Yes","No")</f>
        <v>No</v>
      </c>
      <c r="T4018" t="str">
        <f>TEXT(Table1[[#This Row],[Joining Date]],"mmmm")</f>
        <v>November</v>
      </c>
      <c r="U4018" t="str">
        <f>TEXT(Table1[[#This Row],[Joining Date]],"yyyy")</f>
        <v>2024</v>
      </c>
      <c r="V4018" s="5">
        <f ca="1">TODAY()-Table1[[#This Row],[Joining Date]]</f>
        <v>616</v>
      </c>
      <c r="W4018" t="str">
        <f>LEFT(Table1[[#This Row],[Employee Name]],FIND(" ",Table1[[#This Row],[Employee Name]])-1)</f>
        <v>Aarav</v>
      </c>
      <c r="X4018" t="str">
        <f>RIGHT(Table1[[#This Row],[Employee Name]],LEN(Table1[[#This Row],[Employee Name]])-FIND(" ",Table1[[#This Row],[Employee Name]]))</f>
        <v>Sharma</v>
      </c>
      <c r="Y4018" t="str">
        <f>Table1[[#This Row],[Department]]&amp;"-"&amp;Table1[[#This Row],[Employee ID]]</f>
        <v>IT-E02449</v>
      </c>
      <c r="Z4018" t="str">
        <f>LEFT(Table1[[#This Row],[Department]],3)</f>
        <v>IT</v>
      </c>
      <c r="AA4018" t="str">
        <f>_xlfn.XLOOKUP(Table1[[#This Row],[Manager ID]],MANAGERS!A:A,MANAGERS!B:B)</f>
        <v>Manager_15</v>
      </c>
      <c r="AB4018" t="str" cm="1">
        <f t="array" ref="AB4018">_xlfn.XLOOKUP(Table1[[#This Row],[Manager ID]],Table2[[#All],[Manager ID]],Table2[[#All],[Department Head]])</f>
        <v>Support</v>
      </c>
      <c r="AC4018" s="2">
        <f>_xlfn.XLOOKUP(Table1[[#This Row],[City]],L:L,O:O)</f>
        <v>0.24036902712549932</v>
      </c>
      <c r="AD4018" t="str" cm="1">
        <f t="array" ref="AD4018">_xlfn.IFS(Table1[[#This Row],[Performance Score]]&gt;=90,"Excellent",Table1[[#This Row],[Performance Score]]&gt;=75,"Good",Table1[[#This Row],[Performance Score]]&gt;=60,"Average",Table1[[#This Row],[Performance Score]]&lt;=60,"Need Improvement")</f>
        <v>Excellent</v>
      </c>
      <c r="AE4018" t="str">
        <f>IF(AND(Table1[[#This Row],[Attendance %]]&gt;=80,(Table1[[#This Row],[Performance Score]]&gt;=80)),"Eligible","Not Eligible")</f>
        <v>Eligible</v>
      </c>
      <c r="AF4018" t="str">
        <f>IF(Table1[[#This Row],[Performance Score]]&gt;=80,"High Performer","Low Performer")</f>
        <v>High Performer</v>
      </c>
      <c r="AG4018" t="str" cm="1">
        <f t="array" aca="1" ref="AG4018" ca="1">_xlfn.IFS(Table1[[#This Row],[Experience]]&lt;=3,"Junior",Table1[[#This Row],[Experience]]&lt;=7,"Mid Level",Table1[[#This Row],[Experience]]&gt;=7,"Senior")</f>
        <v>Junior</v>
      </c>
      <c r="AH4018" t="str">
        <f>IF(Table1[[#This Row],[Attendance %]]&gt;75,"OK","Below 75")</f>
        <v>OK</v>
      </c>
      <c r="AI4018" t="b">
        <f>ISBLANK(Table1[[#This Row],[Employee ID]])</f>
        <v>0</v>
      </c>
      <c r="AJ4018" t="b">
        <f>ISNUMBER(Table1[[#This Row],[Total Salary  ]])</f>
        <v>1</v>
      </c>
      <c r="AK4018" t="str">
        <f>IFERROR(_xlfn.XLOOKUP(Table1[[#This Row],[Manager ID]],MANAGERS!A:A,MANAGERS!B:B),"Not Found")</f>
        <v>Manager_15</v>
      </c>
    </row>
    <row r="4019" spans="1:37" x14ac:dyDescent="0.2">
      <c r="A4019" t="s">
        <v>2258</v>
      </c>
      <c r="B4019" t="s">
        <v>77</v>
      </c>
      <c r="C4019" t="s">
        <v>15</v>
      </c>
      <c r="D4019" t="s">
        <v>25</v>
      </c>
      <c r="E4019" t="s">
        <v>51</v>
      </c>
      <c r="F4019" s="1">
        <v>42632</v>
      </c>
      <c r="G4019" s="1">
        <v>39438</v>
      </c>
      <c r="H4019">
        <v>55641</v>
      </c>
      <c r="I4019">
        <v>5305</v>
      </c>
      <c r="J4019">
        <v>68</v>
      </c>
      <c r="K4019">
        <v>41</v>
      </c>
      <c r="L4019" t="s">
        <v>37</v>
      </c>
      <c r="M4019">
        <v>111</v>
      </c>
      <c r="N4019">
        <f>Table1[[#This Row],[Basic Salary]]+Table1[[#This Row],[Bonus]]</f>
        <v>60946</v>
      </c>
      <c r="O4019" s="2">
        <f>Table1[[#This Row],[Bonus]]/Table1[[#This Row],[Basic Salary]]</f>
        <v>9.5343361909383362E-2</v>
      </c>
      <c r="P4019">
        <f ca="1">DATEDIF(Table1[[#This Row],[Date of Birth]],TODAY(),"Y")</f>
        <v>18</v>
      </c>
      <c r="Q4019">
        <f ca="1">DATEDIF(Table1[[#This Row],[Joining Date]],TODAY(),"Y")</f>
        <v>9</v>
      </c>
      <c r="R4019" t="str">
        <f ca="1">IF(YEAR(Table1[[#This Row],[Joining Date]])=YEAR(TODAY()),"Yes","No")</f>
        <v>No</v>
      </c>
      <c r="S4019" t="str">
        <f ca="1">IF(Table1[[#This Row],[Experience]]&gt;5,"Yes","No")</f>
        <v>Yes</v>
      </c>
      <c r="T4019" t="str">
        <f>TEXT(Table1[[#This Row],[Joining Date]],"mmmm")</f>
        <v>September</v>
      </c>
      <c r="U4019" t="str">
        <f>TEXT(Table1[[#This Row],[Joining Date]],"yyyy")</f>
        <v>2016</v>
      </c>
      <c r="V4019" s="5">
        <f ca="1">TODAY()-Table1[[#This Row],[Joining Date]]</f>
        <v>3607</v>
      </c>
      <c r="W4019" t="str">
        <f>LEFT(Table1[[#This Row],[Employee Name]],FIND(" ",Table1[[#This Row],[Employee Name]])-1)</f>
        <v>Rohan</v>
      </c>
      <c r="X4019" t="str">
        <f>RIGHT(Table1[[#This Row],[Employee Name]],LEN(Table1[[#This Row],[Employee Name]])-FIND(" ",Table1[[#This Row],[Employee Name]]))</f>
        <v>Gupta</v>
      </c>
      <c r="Y4019" t="str">
        <f>Table1[[#This Row],[Department]]&amp;"-"&amp;Table1[[#This Row],[Employee ID]]</f>
        <v>Finance-E02202</v>
      </c>
      <c r="Z4019" t="str">
        <f>LEFT(Table1[[#This Row],[Department]],3)</f>
        <v>Fin</v>
      </c>
      <c r="AA4019" t="str">
        <f>_xlfn.XLOOKUP(Table1[[#This Row],[Manager ID]],MANAGERS!A:A,MANAGERS!B:B)</f>
        <v>Manager_11</v>
      </c>
      <c r="AB4019" t="str" cm="1">
        <f t="array" ref="AB4019">_xlfn.XLOOKUP(Table1[[#This Row],[Manager ID]],Table2[[#All],[Manager ID]],Table2[[#All],[Department Head]])</f>
        <v>Marketing</v>
      </c>
      <c r="AC4019" s="2">
        <f>_xlfn.XLOOKUP(Table1[[#This Row],[City]],L:L,O:O)</f>
        <v>0.24036902712549932</v>
      </c>
      <c r="AD4019" t="str" cm="1">
        <f t="array" ref="AD4019">_xlfn.IFS(Table1[[#This Row],[Performance Score]]&gt;=90,"Excellent",Table1[[#This Row],[Performance Score]]&gt;=75,"Good",Table1[[#This Row],[Performance Score]]&gt;=60,"Average",Table1[[#This Row],[Performance Score]]&lt;=60,"Need Improvement")</f>
        <v>Need Improvement</v>
      </c>
      <c r="AE4019" t="str">
        <f>IF(AND(Table1[[#This Row],[Attendance %]]&gt;=80,(Table1[[#This Row],[Performance Score]]&gt;=80)),"Eligible","Not Eligible")</f>
        <v>Not Eligible</v>
      </c>
      <c r="AF4019" t="str">
        <f>IF(Table1[[#This Row],[Performance Score]]&gt;=80,"High Performer","Low Performer")</f>
        <v>Low Performer</v>
      </c>
      <c r="AG4019" t="str" cm="1">
        <f t="array" aca="1" ref="AG4019" ca="1">_xlfn.IFS(Table1[[#This Row],[Experience]]&lt;=3,"Junior",Table1[[#This Row],[Experience]]&lt;=7,"Mid Level",Table1[[#This Row],[Experience]]&gt;=7,"Senior")</f>
        <v>Senior</v>
      </c>
      <c r="AH4019" t="str">
        <f>IF(Table1[[#This Row],[Attendance %]]&gt;75,"OK","Below 75")</f>
        <v>Below 75</v>
      </c>
      <c r="AI4019" t="b">
        <f>ISBLANK(Table1[[#This Row],[Employee ID]])</f>
        <v>0</v>
      </c>
      <c r="AJ4019" t="b">
        <f>ISNUMBER(Table1[[#This Row],[Total Salary  ]])</f>
        <v>1</v>
      </c>
      <c r="AK4019" t="str">
        <f>IFERROR(_xlfn.XLOOKUP(Table1[[#This Row],[Manager ID]],MANAGERS!A:A,MANAGERS!B:B),"Not Found")</f>
        <v>Manager_11</v>
      </c>
    </row>
    <row r="4020" spans="1:37" x14ac:dyDescent="0.2">
      <c r="A4020" t="s">
        <v>3501</v>
      </c>
      <c r="B4020" t="s">
        <v>129</v>
      </c>
      <c r="C4020" t="s">
        <v>15</v>
      </c>
      <c r="D4020" t="s">
        <v>81</v>
      </c>
      <c r="E4020" t="s">
        <v>65</v>
      </c>
      <c r="F4020" s="1">
        <v>45550</v>
      </c>
      <c r="G4020" s="1">
        <v>37293</v>
      </c>
      <c r="H4020">
        <v>34769</v>
      </c>
      <c r="I4020">
        <v>26150</v>
      </c>
      <c r="J4020">
        <v>93</v>
      </c>
      <c r="K4020">
        <v>100</v>
      </c>
      <c r="L4020" t="s">
        <v>27</v>
      </c>
      <c r="M4020">
        <v>102</v>
      </c>
      <c r="N4020">
        <f>Table1[[#This Row],[Basic Salary]]+Table1[[#This Row],[Bonus]]</f>
        <v>60919</v>
      </c>
      <c r="O4020" s="2">
        <f>Table1[[#This Row],[Bonus]]/Table1[[#This Row],[Basic Salary]]</f>
        <v>0.7521067617705427</v>
      </c>
      <c r="P4020">
        <f ca="1">DATEDIF(Table1[[#This Row],[Date of Birth]],TODAY(),"Y")</f>
        <v>24</v>
      </c>
      <c r="Q4020">
        <f ca="1">DATEDIF(Table1[[#This Row],[Joining Date]],TODAY(),"Y")</f>
        <v>1</v>
      </c>
      <c r="R4020" t="str">
        <f ca="1">IF(YEAR(Table1[[#This Row],[Joining Date]])=YEAR(TODAY()),"Yes","No")</f>
        <v>No</v>
      </c>
      <c r="S4020" t="str">
        <f ca="1">IF(Table1[[#This Row],[Experience]]&gt;5,"Yes","No")</f>
        <v>No</v>
      </c>
      <c r="T4020" t="str">
        <f>TEXT(Table1[[#This Row],[Joining Date]],"mmmm")</f>
        <v>September</v>
      </c>
      <c r="U4020" t="str">
        <f>TEXT(Table1[[#This Row],[Joining Date]],"yyyy")</f>
        <v>2024</v>
      </c>
      <c r="V4020" s="5">
        <f ca="1">TODAY()-Table1[[#This Row],[Joining Date]]</f>
        <v>689</v>
      </c>
      <c r="W4020" t="str">
        <f>LEFT(Table1[[#This Row],[Employee Name]],FIND(" ",Table1[[#This Row],[Employee Name]])-1)</f>
        <v>Aarav</v>
      </c>
      <c r="X4020" t="str">
        <f>RIGHT(Table1[[#This Row],[Employee Name]],LEN(Table1[[#This Row],[Employee Name]])-FIND(" ",Table1[[#This Row],[Employee Name]]))</f>
        <v>Sharma</v>
      </c>
      <c r="Y4020" t="str">
        <f>Table1[[#This Row],[Department]]&amp;"-"&amp;Table1[[#This Row],[Employee ID]]</f>
        <v>Sales-E03445</v>
      </c>
      <c r="Z4020" t="str">
        <f>LEFT(Table1[[#This Row],[Department]],3)</f>
        <v>Sal</v>
      </c>
      <c r="AA4020" t="str">
        <f>_xlfn.XLOOKUP(Table1[[#This Row],[Manager ID]],MANAGERS!A:A,MANAGERS!B:B)</f>
        <v>Manager_2</v>
      </c>
      <c r="AB4020" t="str" cm="1">
        <f t="array" ref="AB4020">_xlfn.XLOOKUP(Table1[[#This Row],[Manager ID]],Table2[[#All],[Manager ID]],Table2[[#All],[Department Head]])</f>
        <v>Sales</v>
      </c>
      <c r="AC4020" s="2">
        <f>_xlfn.XLOOKUP(Table1[[#This Row],[City]],L:L,O:O)</f>
        <v>0.23674293405114402</v>
      </c>
      <c r="AD4020" t="str" cm="1">
        <f t="array" ref="AD4020">_xlfn.IFS(Table1[[#This Row],[Performance Score]]&gt;=90,"Excellent",Table1[[#This Row],[Performance Score]]&gt;=75,"Good",Table1[[#This Row],[Performance Score]]&gt;=60,"Average",Table1[[#This Row],[Performance Score]]&lt;=60,"Need Improvement")</f>
        <v>Excellent</v>
      </c>
      <c r="AE4020" t="str">
        <f>IF(AND(Table1[[#This Row],[Attendance %]]&gt;=80,(Table1[[#This Row],[Performance Score]]&gt;=80)),"Eligible","Not Eligible")</f>
        <v>Eligible</v>
      </c>
      <c r="AF4020" t="str">
        <f>IF(Table1[[#This Row],[Performance Score]]&gt;=80,"High Performer","Low Performer")</f>
        <v>High Performer</v>
      </c>
      <c r="AG4020" t="str" cm="1">
        <f t="array" aca="1" ref="AG4020" ca="1">_xlfn.IFS(Table1[[#This Row],[Experience]]&lt;=3,"Junior",Table1[[#This Row],[Experience]]&lt;=7,"Mid Level",Table1[[#This Row],[Experience]]&gt;=7,"Senior")</f>
        <v>Junior</v>
      </c>
      <c r="AH4020" t="str">
        <f>IF(Table1[[#This Row],[Attendance %]]&gt;75,"OK","Below 75")</f>
        <v>OK</v>
      </c>
      <c r="AI4020" t="b">
        <f>ISBLANK(Table1[[#This Row],[Employee ID]])</f>
        <v>0</v>
      </c>
      <c r="AJ4020" t="b">
        <f>ISNUMBER(Table1[[#This Row],[Total Salary  ]])</f>
        <v>1</v>
      </c>
      <c r="AK4020" t="str">
        <f>IFERROR(_xlfn.XLOOKUP(Table1[[#This Row],[Manager ID]],MANAGERS!A:A,MANAGERS!B:B),"Not Found")</f>
        <v>Manager_2</v>
      </c>
    </row>
    <row r="4021" spans="1:37" x14ac:dyDescent="0.2">
      <c r="A4021" t="s">
        <v>3851</v>
      </c>
      <c r="B4021" t="s">
        <v>39</v>
      </c>
      <c r="C4021" t="s">
        <v>15</v>
      </c>
      <c r="D4021" t="s">
        <v>46</v>
      </c>
      <c r="E4021" t="s">
        <v>51</v>
      </c>
      <c r="F4021" s="1">
        <v>44797</v>
      </c>
      <c r="G4021" s="1">
        <v>33195</v>
      </c>
      <c r="H4021">
        <v>33987</v>
      </c>
      <c r="I4021">
        <v>26896</v>
      </c>
      <c r="J4021">
        <v>86</v>
      </c>
      <c r="K4021">
        <v>42</v>
      </c>
      <c r="L4021" t="s">
        <v>23</v>
      </c>
      <c r="M4021">
        <v>119</v>
      </c>
      <c r="N4021">
        <f>Table1[[#This Row],[Basic Salary]]+Table1[[#This Row],[Bonus]]</f>
        <v>60883</v>
      </c>
      <c r="O4021" s="2">
        <f>Table1[[#This Row],[Bonus]]/Table1[[#This Row],[Basic Salary]]</f>
        <v>0.79136140288934009</v>
      </c>
      <c r="P4021">
        <f ca="1">DATEDIF(Table1[[#This Row],[Date of Birth]],TODAY(),"Y")</f>
        <v>35</v>
      </c>
      <c r="Q4021">
        <f ca="1">DATEDIF(Table1[[#This Row],[Joining Date]],TODAY(),"Y")</f>
        <v>3</v>
      </c>
      <c r="R4021" t="str">
        <f ca="1">IF(YEAR(Table1[[#This Row],[Joining Date]])=YEAR(TODAY()),"Yes","No")</f>
        <v>No</v>
      </c>
      <c r="S4021" t="str">
        <f ca="1">IF(Table1[[#This Row],[Experience]]&gt;5,"Yes","No")</f>
        <v>No</v>
      </c>
      <c r="T4021" t="str">
        <f>TEXT(Table1[[#This Row],[Joining Date]],"mmmm")</f>
        <v>August</v>
      </c>
      <c r="U4021" t="str">
        <f>TEXT(Table1[[#This Row],[Joining Date]],"yyyy")</f>
        <v>2022</v>
      </c>
      <c r="V4021" s="5">
        <f ca="1">TODAY()-Table1[[#This Row],[Joining Date]]</f>
        <v>1442</v>
      </c>
      <c r="W4021" t="str">
        <f>LEFT(Table1[[#This Row],[Employee Name]],FIND(" ",Table1[[#This Row],[Employee Name]])-1)</f>
        <v>Karan</v>
      </c>
      <c r="X4021" t="str">
        <f>RIGHT(Table1[[#This Row],[Employee Name]],LEN(Table1[[#This Row],[Employee Name]])-FIND(" ",Table1[[#This Row],[Employee Name]]))</f>
        <v>Malhotra</v>
      </c>
      <c r="Y4021" t="str">
        <f>Table1[[#This Row],[Department]]&amp;"-"&amp;Table1[[#This Row],[Employee ID]]</f>
        <v>Support-E03795</v>
      </c>
      <c r="Z4021" t="str">
        <f>LEFT(Table1[[#This Row],[Department]],3)</f>
        <v>Sup</v>
      </c>
      <c r="AA4021" t="str">
        <f>_xlfn.XLOOKUP(Table1[[#This Row],[Manager ID]],MANAGERS!A:A,MANAGERS!B:B)</f>
        <v>Manager_19</v>
      </c>
      <c r="AB4021" t="str" cm="1">
        <f t="array" ref="AB4021">_xlfn.XLOOKUP(Table1[[#This Row],[Manager ID]],Table2[[#All],[Manager ID]],Table2[[#All],[Department Head]])</f>
        <v>Support</v>
      </c>
      <c r="AC4021" s="2">
        <f>_xlfn.XLOOKUP(Table1[[#This Row],[City]],L:L,O:O)</f>
        <v>0.23486488519629886</v>
      </c>
      <c r="AD4021" t="str" cm="1">
        <f t="array" ref="AD4021">_xlfn.IFS(Table1[[#This Row],[Performance Score]]&gt;=90,"Excellent",Table1[[#This Row],[Performance Score]]&gt;=75,"Good",Table1[[#This Row],[Performance Score]]&gt;=60,"Average",Table1[[#This Row],[Performance Score]]&lt;=60,"Need Improvement")</f>
        <v>Need Improvement</v>
      </c>
      <c r="AE4021" t="str">
        <f>IF(AND(Table1[[#This Row],[Attendance %]]&gt;=80,(Table1[[#This Row],[Performance Score]]&gt;=80)),"Eligible","Not Eligible")</f>
        <v>Not Eligible</v>
      </c>
      <c r="AF4021" t="str">
        <f>IF(Table1[[#This Row],[Performance Score]]&gt;=80,"High Performer","Low Performer")</f>
        <v>Low Performer</v>
      </c>
      <c r="AG4021" t="str" cm="1">
        <f t="array" aca="1" ref="AG4021" ca="1">_xlfn.IFS(Table1[[#This Row],[Experience]]&lt;=3,"Junior",Table1[[#This Row],[Experience]]&lt;=7,"Mid Level",Table1[[#This Row],[Experience]]&gt;=7,"Senior")</f>
        <v>Junior</v>
      </c>
      <c r="AH4021" t="str">
        <f>IF(Table1[[#This Row],[Attendance %]]&gt;75,"OK","Below 75")</f>
        <v>OK</v>
      </c>
      <c r="AI4021" t="b">
        <f>ISBLANK(Table1[[#This Row],[Employee ID]])</f>
        <v>0</v>
      </c>
      <c r="AJ4021" t="b">
        <f>ISNUMBER(Table1[[#This Row],[Total Salary  ]])</f>
        <v>1</v>
      </c>
      <c r="AK4021" t="str">
        <f>IFERROR(_xlfn.XLOOKUP(Table1[[#This Row],[Manager ID]],MANAGERS!A:A,MANAGERS!B:B),"Not Found")</f>
        <v>Manager_19</v>
      </c>
    </row>
    <row r="4022" spans="1:37" x14ac:dyDescent="0.2">
      <c r="A4022" t="s">
        <v>2836</v>
      </c>
      <c r="B4022" t="s">
        <v>39</v>
      </c>
      <c r="C4022" t="s">
        <v>21</v>
      </c>
      <c r="D4022" t="s">
        <v>43</v>
      </c>
      <c r="E4022" t="s">
        <v>51</v>
      </c>
      <c r="F4022" s="1">
        <v>45894</v>
      </c>
      <c r="G4022" s="1">
        <v>39016</v>
      </c>
      <c r="H4022">
        <v>53954</v>
      </c>
      <c r="I4022">
        <v>6912</v>
      </c>
      <c r="J4022">
        <v>61</v>
      </c>
      <c r="K4022">
        <v>63</v>
      </c>
      <c r="L4022" t="s">
        <v>53</v>
      </c>
      <c r="M4022">
        <v>119</v>
      </c>
      <c r="N4022">
        <f>Table1[[#This Row],[Basic Salary]]+Table1[[#This Row],[Bonus]]</f>
        <v>60866</v>
      </c>
      <c r="O4022" s="2">
        <f>Table1[[#This Row],[Bonus]]/Table1[[#This Row],[Basic Salary]]</f>
        <v>0.12810912999962931</v>
      </c>
      <c r="P4022">
        <f ca="1">DATEDIF(Table1[[#This Row],[Date of Birth]],TODAY(),"Y")</f>
        <v>19</v>
      </c>
      <c r="Q4022">
        <f ca="1">DATEDIF(Table1[[#This Row],[Joining Date]],TODAY(),"Y")</f>
        <v>0</v>
      </c>
      <c r="R4022" t="str">
        <f ca="1">IF(YEAR(Table1[[#This Row],[Joining Date]])=YEAR(TODAY()),"Yes","No")</f>
        <v>No</v>
      </c>
      <c r="S4022" t="str">
        <f ca="1">IF(Table1[[#This Row],[Experience]]&gt;5,"Yes","No")</f>
        <v>No</v>
      </c>
      <c r="T4022" t="str">
        <f>TEXT(Table1[[#This Row],[Joining Date]],"mmmm")</f>
        <v>August</v>
      </c>
      <c r="U4022" t="str">
        <f>TEXT(Table1[[#This Row],[Joining Date]],"yyyy")</f>
        <v>2025</v>
      </c>
      <c r="V4022" s="5">
        <f ca="1">TODAY()-Table1[[#This Row],[Joining Date]]</f>
        <v>345</v>
      </c>
      <c r="W4022" t="str">
        <f>LEFT(Table1[[#This Row],[Employee Name]],FIND(" ",Table1[[#This Row],[Employee Name]])-1)</f>
        <v>Karan</v>
      </c>
      <c r="X4022" t="str">
        <f>RIGHT(Table1[[#This Row],[Employee Name]],LEN(Table1[[#This Row],[Employee Name]])-FIND(" ",Table1[[#This Row],[Employee Name]]))</f>
        <v>Malhotra</v>
      </c>
      <c r="Y4022" t="str">
        <f>Table1[[#This Row],[Department]]&amp;"-"&amp;Table1[[#This Row],[Employee ID]]</f>
        <v>Operations-E02780</v>
      </c>
      <c r="Z4022" t="str">
        <f>LEFT(Table1[[#This Row],[Department]],3)</f>
        <v>Ope</v>
      </c>
      <c r="AA4022" t="str">
        <f>_xlfn.XLOOKUP(Table1[[#This Row],[Manager ID]],MANAGERS!A:A,MANAGERS!B:B)</f>
        <v>Manager_19</v>
      </c>
      <c r="AB4022" t="str" cm="1">
        <f t="array" ref="AB4022">_xlfn.XLOOKUP(Table1[[#This Row],[Manager ID]],Table2[[#All],[Manager ID]],Table2[[#All],[Department Head]])</f>
        <v>Support</v>
      </c>
      <c r="AC4022" s="2">
        <f>_xlfn.XLOOKUP(Table1[[#This Row],[City]],L:L,O:O)</f>
        <v>0.23685887225230964</v>
      </c>
      <c r="AD4022" t="str" cm="1">
        <f t="array" ref="AD4022">_xlfn.IFS(Table1[[#This Row],[Performance Score]]&gt;=90,"Excellent",Table1[[#This Row],[Performance Score]]&gt;=75,"Good",Table1[[#This Row],[Performance Score]]&gt;=60,"Average",Table1[[#This Row],[Performance Score]]&lt;=60,"Need Improvement")</f>
        <v>Average</v>
      </c>
      <c r="AE4022" t="str">
        <f>IF(AND(Table1[[#This Row],[Attendance %]]&gt;=80,(Table1[[#This Row],[Performance Score]]&gt;=80)),"Eligible","Not Eligible")</f>
        <v>Not Eligible</v>
      </c>
      <c r="AF4022" t="str">
        <f>IF(Table1[[#This Row],[Performance Score]]&gt;=80,"High Performer","Low Performer")</f>
        <v>Low Performer</v>
      </c>
      <c r="AG4022" t="str" cm="1">
        <f t="array" aca="1" ref="AG4022" ca="1">_xlfn.IFS(Table1[[#This Row],[Experience]]&lt;=3,"Junior",Table1[[#This Row],[Experience]]&lt;=7,"Mid Level",Table1[[#This Row],[Experience]]&gt;=7,"Senior")</f>
        <v>Junior</v>
      </c>
      <c r="AH4022" t="str">
        <f>IF(Table1[[#This Row],[Attendance %]]&gt;75,"OK","Below 75")</f>
        <v>Below 75</v>
      </c>
      <c r="AI4022" t="b">
        <f>ISBLANK(Table1[[#This Row],[Employee ID]])</f>
        <v>0</v>
      </c>
      <c r="AJ4022" t="b">
        <f>ISNUMBER(Table1[[#This Row],[Total Salary  ]])</f>
        <v>1</v>
      </c>
      <c r="AK4022" t="str">
        <f>IFERROR(_xlfn.XLOOKUP(Table1[[#This Row],[Manager ID]],MANAGERS!A:A,MANAGERS!B:B),"Not Found")</f>
        <v>Manager_19</v>
      </c>
    </row>
    <row r="4023" spans="1:37" x14ac:dyDescent="0.2">
      <c r="A4023" t="s">
        <v>2746</v>
      </c>
      <c r="B4023" t="s">
        <v>29</v>
      </c>
      <c r="C4023" t="s">
        <v>15</v>
      </c>
      <c r="D4023" t="s">
        <v>81</v>
      </c>
      <c r="E4023" t="s">
        <v>30</v>
      </c>
      <c r="F4023" s="1">
        <v>44090</v>
      </c>
      <c r="G4023" s="1">
        <v>38025</v>
      </c>
      <c r="H4023">
        <v>52425</v>
      </c>
      <c r="I4023">
        <v>8429</v>
      </c>
      <c r="J4023">
        <v>64</v>
      </c>
      <c r="K4023">
        <v>59</v>
      </c>
      <c r="L4023" t="s">
        <v>53</v>
      </c>
      <c r="M4023">
        <v>110</v>
      </c>
      <c r="N4023">
        <f>Table1[[#This Row],[Basic Salary]]+Table1[[#This Row],[Bonus]]</f>
        <v>60854</v>
      </c>
      <c r="O4023" s="2">
        <f>Table1[[#This Row],[Bonus]]/Table1[[#This Row],[Basic Salary]]</f>
        <v>0.16078206962327135</v>
      </c>
      <c r="P4023">
        <f ca="1">DATEDIF(Table1[[#This Row],[Date of Birth]],TODAY(),"Y")</f>
        <v>22</v>
      </c>
      <c r="Q4023">
        <f ca="1">DATEDIF(Table1[[#This Row],[Joining Date]],TODAY(),"Y")</f>
        <v>5</v>
      </c>
      <c r="R4023" t="str">
        <f ca="1">IF(YEAR(Table1[[#This Row],[Joining Date]])=YEAR(TODAY()),"Yes","No")</f>
        <v>No</v>
      </c>
      <c r="S4023" t="str">
        <f ca="1">IF(Table1[[#This Row],[Experience]]&gt;5,"Yes","No")</f>
        <v>No</v>
      </c>
      <c r="T4023" t="str">
        <f>TEXT(Table1[[#This Row],[Joining Date]],"mmmm")</f>
        <v>September</v>
      </c>
      <c r="U4023" t="str">
        <f>TEXT(Table1[[#This Row],[Joining Date]],"yyyy")</f>
        <v>2020</v>
      </c>
      <c r="V4023" s="5">
        <f ca="1">TODAY()-Table1[[#This Row],[Joining Date]]</f>
        <v>2149</v>
      </c>
      <c r="W4023" t="str">
        <f>LEFT(Table1[[#This Row],[Employee Name]],FIND(" ",Table1[[#This Row],[Employee Name]])-1)</f>
        <v>Vikram</v>
      </c>
      <c r="X4023" t="str">
        <f>RIGHT(Table1[[#This Row],[Employee Name]],LEN(Table1[[#This Row],[Employee Name]])-FIND(" ",Table1[[#This Row],[Employee Name]]))</f>
        <v>Singh</v>
      </c>
      <c r="Y4023" t="str">
        <f>Table1[[#This Row],[Department]]&amp;"-"&amp;Table1[[#This Row],[Employee ID]]</f>
        <v>Sales-E02690</v>
      </c>
      <c r="Z4023" t="str">
        <f>LEFT(Table1[[#This Row],[Department]],3)</f>
        <v>Sal</v>
      </c>
      <c r="AA4023" t="str">
        <f>_xlfn.XLOOKUP(Table1[[#This Row],[Manager ID]],MANAGERS!A:A,MANAGERS!B:B)</f>
        <v>Manager_10</v>
      </c>
      <c r="AB4023" t="str" cm="1">
        <f t="array" ref="AB4023">_xlfn.XLOOKUP(Table1[[#This Row],[Manager ID]],Table2[[#All],[Manager ID]],Table2[[#All],[Department Head]])</f>
        <v>HR</v>
      </c>
      <c r="AC4023" s="2">
        <f>_xlfn.XLOOKUP(Table1[[#This Row],[City]],L:L,O:O)</f>
        <v>0.23685887225230964</v>
      </c>
      <c r="AD4023" t="str" cm="1">
        <f t="array" ref="AD4023">_xlfn.IFS(Table1[[#This Row],[Performance Score]]&gt;=90,"Excellent",Table1[[#This Row],[Performance Score]]&gt;=75,"Good",Table1[[#This Row],[Performance Score]]&gt;=60,"Average",Table1[[#This Row],[Performance Score]]&lt;=60,"Need Improvement")</f>
        <v>Need Improvement</v>
      </c>
      <c r="AE4023" t="str">
        <f>IF(AND(Table1[[#This Row],[Attendance %]]&gt;=80,(Table1[[#This Row],[Performance Score]]&gt;=80)),"Eligible","Not Eligible")</f>
        <v>Not Eligible</v>
      </c>
      <c r="AF4023" t="str">
        <f>IF(Table1[[#This Row],[Performance Score]]&gt;=80,"High Performer","Low Performer")</f>
        <v>Low Performer</v>
      </c>
      <c r="AG4023" t="str" cm="1">
        <f t="array" aca="1" ref="AG4023" ca="1">_xlfn.IFS(Table1[[#This Row],[Experience]]&lt;=3,"Junior",Table1[[#This Row],[Experience]]&lt;=7,"Mid Level",Table1[[#This Row],[Experience]]&gt;=7,"Senior")</f>
        <v>Mid Level</v>
      </c>
      <c r="AH4023" t="str">
        <f>IF(Table1[[#This Row],[Attendance %]]&gt;75,"OK","Below 75")</f>
        <v>Below 75</v>
      </c>
      <c r="AI4023" t="b">
        <f>ISBLANK(Table1[[#This Row],[Employee ID]])</f>
        <v>0</v>
      </c>
      <c r="AJ4023" t="b">
        <f>ISNUMBER(Table1[[#This Row],[Total Salary  ]])</f>
        <v>1</v>
      </c>
      <c r="AK4023" t="str">
        <f>IFERROR(_xlfn.XLOOKUP(Table1[[#This Row],[Manager ID]],MANAGERS!A:A,MANAGERS!B:B),"Not Found")</f>
        <v>Manager_10</v>
      </c>
    </row>
    <row r="4024" spans="1:37" x14ac:dyDescent="0.2">
      <c r="A4024" t="s">
        <v>4884</v>
      </c>
      <c r="B4024" t="s">
        <v>89</v>
      </c>
      <c r="C4024" t="s">
        <v>21</v>
      </c>
      <c r="D4024" t="s">
        <v>33</v>
      </c>
      <c r="E4024" t="s">
        <v>30</v>
      </c>
      <c r="F4024" s="1">
        <v>43013</v>
      </c>
      <c r="G4024" s="1">
        <v>32438</v>
      </c>
      <c r="H4024">
        <v>39576</v>
      </c>
      <c r="I4024">
        <v>21278</v>
      </c>
      <c r="J4024">
        <v>94</v>
      </c>
      <c r="K4024">
        <v>50</v>
      </c>
      <c r="L4024" t="s">
        <v>27</v>
      </c>
      <c r="M4024">
        <v>108</v>
      </c>
      <c r="N4024">
        <f>Table1[[#This Row],[Basic Salary]]+Table1[[#This Row],[Bonus]]</f>
        <v>60854</v>
      </c>
      <c r="O4024" s="2">
        <f>Table1[[#This Row],[Bonus]]/Table1[[#This Row],[Basic Salary]]</f>
        <v>0.53764908025065694</v>
      </c>
      <c r="P4024">
        <f ca="1">DATEDIF(Table1[[#This Row],[Date of Birth]],TODAY(),"Y")</f>
        <v>37</v>
      </c>
      <c r="Q4024">
        <f ca="1">DATEDIF(Table1[[#This Row],[Joining Date]],TODAY(),"Y")</f>
        <v>8</v>
      </c>
      <c r="R4024" t="str">
        <f ca="1">IF(YEAR(Table1[[#This Row],[Joining Date]])=YEAR(TODAY()),"Yes","No")</f>
        <v>No</v>
      </c>
      <c r="S4024" t="str">
        <f ca="1">IF(Table1[[#This Row],[Experience]]&gt;5,"Yes","No")</f>
        <v>Yes</v>
      </c>
      <c r="T4024" t="str">
        <f>TEXT(Table1[[#This Row],[Joining Date]],"mmmm")</f>
        <v>October</v>
      </c>
      <c r="U4024" t="str">
        <f>TEXT(Table1[[#This Row],[Joining Date]],"yyyy")</f>
        <v>2017</v>
      </c>
      <c r="V4024" s="5">
        <f ca="1">TODAY()-Table1[[#This Row],[Joining Date]]</f>
        <v>3226</v>
      </c>
      <c r="W4024" t="str">
        <f>LEFT(Table1[[#This Row],[Employee Name]],FIND(" ",Table1[[#This Row],[Employee Name]])-1)</f>
        <v>Tarun</v>
      </c>
      <c r="X4024" t="str">
        <f>RIGHT(Table1[[#This Row],[Employee Name]],LEN(Table1[[#This Row],[Employee Name]])-FIND(" ",Table1[[#This Row],[Employee Name]]))</f>
        <v>Verma</v>
      </c>
      <c r="Y4024" t="str">
        <f>Table1[[#This Row],[Department]]&amp;"-"&amp;Table1[[#This Row],[Employee ID]]</f>
        <v>Marketing-E04828</v>
      </c>
      <c r="Z4024" t="str">
        <f>LEFT(Table1[[#This Row],[Department]],3)</f>
        <v>Mar</v>
      </c>
      <c r="AA4024" t="str">
        <f>_xlfn.XLOOKUP(Table1[[#This Row],[Manager ID]],MANAGERS!A:A,MANAGERS!B:B)</f>
        <v>Manager_8</v>
      </c>
      <c r="AB4024" t="str" cm="1">
        <f t="array" ref="AB4024">_xlfn.XLOOKUP(Table1[[#This Row],[Manager ID]],Table2[[#All],[Manager ID]],Table2[[#All],[Department Head]])</f>
        <v>Sales</v>
      </c>
      <c r="AC4024" s="2">
        <f>_xlfn.XLOOKUP(Table1[[#This Row],[City]],L:L,O:O)</f>
        <v>0.23674293405114402</v>
      </c>
      <c r="AD4024" t="str" cm="1">
        <f t="array" ref="AD4024">_xlfn.IFS(Table1[[#This Row],[Performance Score]]&gt;=90,"Excellent",Table1[[#This Row],[Performance Score]]&gt;=75,"Good",Table1[[#This Row],[Performance Score]]&gt;=60,"Average",Table1[[#This Row],[Performance Score]]&lt;=60,"Need Improvement")</f>
        <v>Need Improvement</v>
      </c>
      <c r="AE4024" t="str">
        <f>IF(AND(Table1[[#This Row],[Attendance %]]&gt;=80,(Table1[[#This Row],[Performance Score]]&gt;=80)),"Eligible","Not Eligible")</f>
        <v>Not Eligible</v>
      </c>
      <c r="AF4024" t="str">
        <f>IF(Table1[[#This Row],[Performance Score]]&gt;=80,"High Performer","Low Performer")</f>
        <v>Low Performer</v>
      </c>
      <c r="AG4024" t="str" cm="1">
        <f t="array" aca="1" ref="AG4024" ca="1">_xlfn.IFS(Table1[[#This Row],[Experience]]&lt;=3,"Junior",Table1[[#This Row],[Experience]]&lt;=7,"Mid Level",Table1[[#This Row],[Experience]]&gt;=7,"Senior")</f>
        <v>Senior</v>
      </c>
      <c r="AH4024" t="str">
        <f>IF(Table1[[#This Row],[Attendance %]]&gt;75,"OK","Below 75")</f>
        <v>OK</v>
      </c>
      <c r="AI4024" t="b">
        <f>ISBLANK(Table1[[#This Row],[Employee ID]])</f>
        <v>0</v>
      </c>
      <c r="AJ4024" t="b">
        <f>ISNUMBER(Table1[[#This Row],[Total Salary  ]])</f>
        <v>1</v>
      </c>
      <c r="AK4024" t="str">
        <f>IFERROR(_xlfn.XLOOKUP(Table1[[#This Row],[Manager ID]],MANAGERS!A:A,MANAGERS!B:B),"Not Found")</f>
        <v>Manager_8</v>
      </c>
    </row>
    <row r="4025" spans="1:37" x14ac:dyDescent="0.2">
      <c r="A4025" t="s">
        <v>2259</v>
      </c>
      <c r="B4025" t="s">
        <v>39</v>
      </c>
      <c r="C4025" t="s">
        <v>15</v>
      </c>
      <c r="D4025" t="s">
        <v>25</v>
      </c>
      <c r="E4025" t="s">
        <v>65</v>
      </c>
      <c r="F4025" s="1">
        <v>45600</v>
      </c>
      <c r="G4025" s="1">
        <v>29384</v>
      </c>
      <c r="H4025">
        <v>55110</v>
      </c>
      <c r="I4025">
        <v>5719</v>
      </c>
      <c r="J4025">
        <v>74</v>
      </c>
      <c r="K4025">
        <v>52</v>
      </c>
      <c r="L4025" t="s">
        <v>31</v>
      </c>
      <c r="M4025">
        <v>114</v>
      </c>
      <c r="N4025">
        <f>Table1[[#This Row],[Basic Salary]]+Table1[[#This Row],[Bonus]]</f>
        <v>60829</v>
      </c>
      <c r="O4025" s="2">
        <f>Table1[[#This Row],[Bonus]]/Table1[[#This Row],[Basic Salary]]</f>
        <v>0.10377426964253311</v>
      </c>
      <c r="P4025">
        <f ca="1">DATEDIF(Table1[[#This Row],[Date of Birth]],TODAY(),"Y")</f>
        <v>46</v>
      </c>
      <c r="Q4025">
        <f ca="1">DATEDIF(Table1[[#This Row],[Joining Date]],TODAY(),"Y")</f>
        <v>1</v>
      </c>
      <c r="R4025" t="str">
        <f ca="1">IF(YEAR(Table1[[#This Row],[Joining Date]])=YEAR(TODAY()),"Yes","No")</f>
        <v>No</v>
      </c>
      <c r="S4025" t="str">
        <f ca="1">IF(Table1[[#This Row],[Experience]]&gt;5,"Yes","No")</f>
        <v>No</v>
      </c>
      <c r="T4025" t="str">
        <f>TEXT(Table1[[#This Row],[Joining Date]],"mmmm")</f>
        <v>November</v>
      </c>
      <c r="U4025" t="str">
        <f>TEXT(Table1[[#This Row],[Joining Date]],"yyyy")</f>
        <v>2024</v>
      </c>
      <c r="V4025" s="5">
        <f ca="1">TODAY()-Table1[[#This Row],[Joining Date]]</f>
        <v>639</v>
      </c>
      <c r="W4025" t="str">
        <f>LEFT(Table1[[#This Row],[Employee Name]],FIND(" ",Table1[[#This Row],[Employee Name]])-1)</f>
        <v>Karan</v>
      </c>
      <c r="X4025" t="str">
        <f>RIGHT(Table1[[#This Row],[Employee Name]],LEN(Table1[[#This Row],[Employee Name]])-FIND(" ",Table1[[#This Row],[Employee Name]]))</f>
        <v>Malhotra</v>
      </c>
      <c r="Y4025" t="str">
        <f>Table1[[#This Row],[Department]]&amp;"-"&amp;Table1[[#This Row],[Employee ID]]</f>
        <v>Finance-E02203</v>
      </c>
      <c r="Z4025" t="str">
        <f>LEFT(Table1[[#This Row],[Department]],3)</f>
        <v>Fin</v>
      </c>
      <c r="AA4025" t="str">
        <f>_xlfn.XLOOKUP(Table1[[#This Row],[Manager ID]],MANAGERS!A:A,MANAGERS!B:B)</f>
        <v>Manager_14</v>
      </c>
      <c r="AB4025" t="str" cm="1">
        <f t="array" ref="AB4025">_xlfn.XLOOKUP(Table1[[#This Row],[Manager ID]],Table2[[#All],[Manager ID]],Table2[[#All],[Department Head]])</f>
        <v>Marketing</v>
      </c>
      <c r="AC4025" s="2">
        <f>_xlfn.XLOOKUP(Table1[[#This Row],[City]],L:L,O:O)</f>
        <v>0.241864189087755</v>
      </c>
      <c r="AD4025" t="str" cm="1">
        <f t="array" ref="AD4025">_xlfn.IFS(Table1[[#This Row],[Performance Score]]&gt;=90,"Excellent",Table1[[#This Row],[Performance Score]]&gt;=75,"Good",Table1[[#This Row],[Performance Score]]&gt;=60,"Average",Table1[[#This Row],[Performance Score]]&lt;=60,"Need Improvement")</f>
        <v>Need Improvement</v>
      </c>
      <c r="AE4025" t="str">
        <f>IF(AND(Table1[[#This Row],[Attendance %]]&gt;=80,(Table1[[#This Row],[Performance Score]]&gt;=80)),"Eligible","Not Eligible")</f>
        <v>Not Eligible</v>
      </c>
      <c r="AF4025" t="str">
        <f>IF(Table1[[#This Row],[Performance Score]]&gt;=80,"High Performer","Low Performer")</f>
        <v>Low Performer</v>
      </c>
      <c r="AG4025" t="str" cm="1">
        <f t="array" aca="1" ref="AG4025" ca="1">_xlfn.IFS(Table1[[#This Row],[Experience]]&lt;=3,"Junior",Table1[[#This Row],[Experience]]&lt;=7,"Mid Level",Table1[[#This Row],[Experience]]&gt;=7,"Senior")</f>
        <v>Junior</v>
      </c>
      <c r="AH4025" t="str">
        <f>IF(Table1[[#This Row],[Attendance %]]&gt;75,"OK","Below 75")</f>
        <v>Below 75</v>
      </c>
      <c r="AI4025" t="b">
        <f>ISBLANK(Table1[[#This Row],[Employee ID]])</f>
        <v>0</v>
      </c>
      <c r="AJ4025" t="b">
        <f>ISNUMBER(Table1[[#This Row],[Total Salary  ]])</f>
        <v>1</v>
      </c>
      <c r="AK4025" t="str">
        <f>IFERROR(_xlfn.XLOOKUP(Table1[[#This Row],[Manager ID]],MANAGERS!A:A,MANAGERS!B:B),"Not Found")</f>
        <v>Manager_14</v>
      </c>
    </row>
    <row r="4026" spans="1:37" x14ac:dyDescent="0.2">
      <c r="A4026" t="s">
        <v>4527</v>
      </c>
      <c r="B4026" t="s">
        <v>77</v>
      </c>
      <c r="C4026" t="s">
        <v>21</v>
      </c>
      <c r="D4026" t="s">
        <v>46</v>
      </c>
      <c r="E4026" t="s">
        <v>51</v>
      </c>
      <c r="F4026" s="1">
        <v>43527</v>
      </c>
      <c r="G4026" s="1">
        <v>40937</v>
      </c>
      <c r="H4026">
        <v>43927</v>
      </c>
      <c r="I4026">
        <v>16875</v>
      </c>
      <c r="J4026">
        <v>80</v>
      </c>
      <c r="K4026">
        <v>74</v>
      </c>
      <c r="L4026" t="s">
        <v>27</v>
      </c>
      <c r="M4026">
        <v>113</v>
      </c>
      <c r="N4026">
        <f>Table1[[#This Row],[Basic Salary]]+Table1[[#This Row],[Bonus]]</f>
        <v>60802</v>
      </c>
      <c r="O4026" s="2">
        <f>Table1[[#This Row],[Bonus]]/Table1[[#This Row],[Basic Salary]]</f>
        <v>0.38416008377535454</v>
      </c>
      <c r="P4026">
        <f ca="1">DATEDIF(Table1[[#This Row],[Date of Birth]],TODAY(),"Y")</f>
        <v>14</v>
      </c>
      <c r="Q4026">
        <f ca="1">DATEDIF(Table1[[#This Row],[Joining Date]],TODAY(),"Y")</f>
        <v>7</v>
      </c>
      <c r="R4026" t="str">
        <f ca="1">IF(YEAR(Table1[[#This Row],[Joining Date]])=YEAR(TODAY()),"Yes","No")</f>
        <v>No</v>
      </c>
      <c r="S4026" t="str">
        <f ca="1">IF(Table1[[#This Row],[Experience]]&gt;5,"Yes","No")</f>
        <v>Yes</v>
      </c>
      <c r="T4026" t="str">
        <f>TEXT(Table1[[#This Row],[Joining Date]],"mmmm")</f>
        <v>March</v>
      </c>
      <c r="U4026" t="str">
        <f>TEXT(Table1[[#This Row],[Joining Date]],"yyyy")</f>
        <v>2019</v>
      </c>
      <c r="V4026" s="5">
        <f ca="1">TODAY()-Table1[[#This Row],[Joining Date]]</f>
        <v>2712</v>
      </c>
      <c r="W4026" t="str">
        <f>LEFT(Table1[[#This Row],[Employee Name]],FIND(" ",Table1[[#This Row],[Employee Name]])-1)</f>
        <v>Rohan</v>
      </c>
      <c r="X4026" t="str">
        <f>RIGHT(Table1[[#This Row],[Employee Name]],LEN(Table1[[#This Row],[Employee Name]])-FIND(" ",Table1[[#This Row],[Employee Name]]))</f>
        <v>Gupta</v>
      </c>
      <c r="Y4026" t="str">
        <f>Table1[[#This Row],[Department]]&amp;"-"&amp;Table1[[#This Row],[Employee ID]]</f>
        <v>Support-E04471</v>
      </c>
      <c r="Z4026" t="str">
        <f>LEFT(Table1[[#This Row],[Department]],3)</f>
        <v>Sup</v>
      </c>
      <c r="AA4026" t="str">
        <f>_xlfn.XLOOKUP(Table1[[#This Row],[Manager ID]],MANAGERS!A:A,MANAGERS!B:B)</f>
        <v>Manager_13</v>
      </c>
      <c r="AB4026" t="str" cm="1">
        <f t="array" ref="AB4026">_xlfn.XLOOKUP(Table1[[#This Row],[Manager ID]],Table2[[#All],[Manager ID]],Table2[[#All],[Department Head]])</f>
        <v>HR</v>
      </c>
      <c r="AC4026" s="2">
        <f>_xlfn.XLOOKUP(Table1[[#This Row],[City]],L:L,O:O)</f>
        <v>0.23674293405114402</v>
      </c>
      <c r="AD4026" t="str" cm="1">
        <f t="array" ref="AD4026">_xlfn.IFS(Table1[[#This Row],[Performance Score]]&gt;=90,"Excellent",Table1[[#This Row],[Performance Score]]&gt;=75,"Good",Table1[[#This Row],[Performance Score]]&gt;=60,"Average",Table1[[#This Row],[Performance Score]]&lt;=60,"Need Improvement")</f>
        <v>Average</v>
      </c>
      <c r="AE4026" t="str">
        <f>IF(AND(Table1[[#This Row],[Attendance %]]&gt;=80,(Table1[[#This Row],[Performance Score]]&gt;=80)),"Eligible","Not Eligible")</f>
        <v>Not Eligible</v>
      </c>
      <c r="AF4026" t="str">
        <f>IF(Table1[[#This Row],[Performance Score]]&gt;=80,"High Performer","Low Performer")</f>
        <v>Low Performer</v>
      </c>
      <c r="AG4026" t="str" cm="1">
        <f t="array" aca="1" ref="AG4026" ca="1">_xlfn.IFS(Table1[[#This Row],[Experience]]&lt;=3,"Junior",Table1[[#This Row],[Experience]]&lt;=7,"Mid Level",Table1[[#This Row],[Experience]]&gt;=7,"Senior")</f>
        <v>Mid Level</v>
      </c>
      <c r="AH4026" t="str">
        <f>IF(Table1[[#This Row],[Attendance %]]&gt;75,"OK","Below 75")</f>
        <v>OK</v>
      </c>
      <c r="AI4026" t="b">
        <f>ISBLANK(Table1[[#This Row],[Employee ID]])</f>
        <v>0</v>
      </c>
      <c r="AJ4026" t="b">
        <f>ISNUMBER(Table1[[#This Row],[Total Salary  ]])</f>
        <v>1</v>
      </c>
      <c r="AK4026" t="str">
        <f>IFERROR(_xlfn.XLOOKUP(Table1[[#This Row],[Manager ID]],MANAGERS!A:A,MANAGERS!B:B),"Not Found")</f>
        <v>Manager_13</v>
      </c>
    </row>
    <row r="4027" spans="1:37" x14ac:dyDescent="0.2">
      <c r="A4027" t="s">
        <v>2690</v>
      </c>
      <c r="B4027" t="s">
        <v>29</v>
      </c>
      <c r="C4027" t="s">
        <v>21</v>
      </c>
      <c r="D4027" t="s">
        <v>43</v>
      </c>
      <c r="E4027" t="s">
        <v>26</v>
      </c>
      <c r="F4027" s="1">
        <v>44649</v>
      </c>
      <c r="G4027" s="1">
        <v>38825</v>
      </c>
      <c r="H4027">
        <v>52376</v>
      </c>
      <c r="I4027">
        <v>8423</v>
      </c>
      <c r="J4027">
        <v>93</v>
      </c>
      <c r="K4027">
        <v>99</v>
      </c>
      <c r="L4027" t="s">
        <v>37</v>
      </c>
      <c r="M4027">
        <v>119</v>
      </c>
      <c r="N4027">
        <f>Table1[[#This Row],[Basic Salary]]+Table1[[#This Row],[Bonus]]</f>
        <v>60799</v>
      </c>
      <c r="O4027" s="2">
        <f>Table1[[#This Row],[Bonus]]/Table1[[#This Row],[Basic Salary]]</f>
        <v>0.16081793187719567</v>
      </c>
      <c r="P4027">
        <f ca="1">DATEDIF(Table1[[#This Row],[Date of Birth]],TODAY(),"Y")</f>
        <v>20</v>
      </c>
      <c r="Q4027">
        <f ca="1">DATEDIF(Table1[[#This Row],[Joining Date]],TODAY(),"Y")</f>
        <v>4</v>
      </c>
      <c r="R4027" t="str">
        <f ca="1">IF(YEAR(Table1[[#This Row],[Joining Date]])=YEAR(TODAY()),"Yes","No")</f>
        <v>No</v>
      </c>
      <c r="S4027" t="str">
        <f ca="1">IF(Table1[[#This Row],[Experience]]&gt;5,"Yes","No")</f>
        <v>No</v>
      </c>
      <c r="T4027" t="str">
        <f>TEXT(Table1[[#This Row],[Joining Date]],"mmmm")</f>
        <v>March</v>
      </c>
      <c r="U4027" t="str">
        <f>TEXT(Table1[[#This Row],[Joining Date]],"yyyy")</f>
        <v>2022</v>
      </c>
      <c r="V4027" s="5">
        <f ca="1">TODAY()-Table1[[#This Row],[Joining Date]]</f>
        <v>1590</v>
      </c>
      <c r="W4027" t="str">
        <f>LEFT(Table1[[#This Row],[Employee Name]],FIND(" ",Table1[[#This Row],[Employee Name]])-1)</f>
        <v>Vikram</v>
      </c>
      <c r="X4027" t="str">
        <f>RIGHT(Table1[[#This Row],[Employee Name]],LEN(Table1[[#This Row],[Employee Name]])-FIND(" ",Table1[[#This Row],[Employee Name]]))</f>
        <v>Singh</v>
      </c>
      <c r="Y4027" t="str">
        <f>Table1[[#This Row],[Department]]&amp;"-"&amp;Table1[[#This Row],[Employee ID]]</f>
        <v>Operations-E02634</v>
      </c>
      <c r="Z4027" t="str">
        <f>LEFT(Table1[[#This Row],[Department]],3)</f>
        <v>Ope</v>
      </c>
      <c r="AA4027" t="str">
        <f>_xlfn.XLOOKUP(Table1[[#This Row],[Manager ID]],MANAGERS!A:A,MANAGERS!B:B)</f>
        <v>Manager_19</v>
      </c>
      <c r="AB4027" t="str" cm="1">
        <f t="array" ref="AB4027">_xlfn.XLOOKUP(Table1[[#This Row],[Manager ID]],Table2[[#All],[Manager ID]],Table2[[#All],[Department Head]])</f>
        <v>Support</v>
      </c>
      <c r="AC4027" s="2">
        <f>_xlfn.XLOOKUP(Table1[[#This Row],[City]],L:L,O:O)</f>
        <v>0.24036902712549932</v>
      </c>
      <c r="AD4027" t="str" cm="1">
        <f t="array" ref="AD4027">_xlfn.IFS(Table1[[#This Row],[Performance Score]]&gt;=90,"Excellent",Table1[[#This Row],[Performance Score]]&gt;=75,"Good",Table1[[#This Row],[Performance Score]]&gt;=60,"Average",Table1[[#This Row],[Performance Score]]&lt;=60,"Need Improvement")</f>
        <v>Excellent</v>
      </c>
      <c r="AE4027" t="str">
        <f>IF(AND(Table1[[#This Row],[Attendance %]]&gt;=80,(Table1[[#This Row],[Performance Score]]&gt;=80)),"Eligible","Not Eligible")</f>
        <v>Eligible</v>
      </c>
      <c r="AF4027" t="str">
        <f>IF(Table1[[#This Row],[Performance Score]]&gt;=80,"High Performer","Low Performer")</f>
        <v>High Performer</v>
      </c>
      <c r="AG4027" t="str" cm="1">
        <f t="array" aca="1" ref="AG4027" ca="1">_xlfn.IFS(Table1[[#This Row],[Experience]]&lt;=3,"Junior",Table1[[#This Row],[Experience]]&lt;=7,"Mid Level",Table1[[#This Row],[Experience]]&gt;=7,"Senior")</f>
        <v>Mid Level</v>
      </c>
      <c r="AH4027" t="str">
        <f>IF(Table1[[#This Row],[Attendance %]]&gt;75,"OK","Below 75")</f>
        <v>OK</v>
      </c>
      <c r="AI4027" t="b">
        <f>ISBLANK(Table1[[#This Row],[Employee ID]])</f>
        <v>0</v>
      </c>
      <c r="AJ4027" t="b">
        <f>ISNUMBER(Table1[[#This Row],[Total Salary  ]])</f>
        <v>1</v>
      </c>
      <c r="AK4027" t="str">
        <f>IFERROR(_xlfn.XLOOKUP(Table1[[#This Row],[Manager ID]],MANAGERS!A:A,MANAGERS!B:B),"Not Found")</f>
        <v>Manager_19</v>
      </c>
    </row>
    <row r="4028" spans="1:37" x14ac:dyDescent="0.2">
      <c r="A4028" t="s">
        <v>696</v>
      </c>
      <c r="B4028" t="s">
        <v>85</v>
      </c>
      <c r="C4028" t="s">
        <v>21</v>
      </c>
      <c r="D4028" t="s">
        <v>40</v>
      </c>
      <c r="E4028" t="s">
        <v>17</v>
      </c>
      <c r="F4028" s="1">
        <v>45753</v>
      </c>
      <c r="G4028" s="1">
        <v>34861</v>
      </c>
      <c r="H4028">
        <v>36703</v>
      </c>
      <c r="I4028">
        <v>24094</v>
      </c>
      <c r="J4028">
        <v>60</v>
      </c>
      <c r="K4028">
        <v>79</v>
      </c>
      <c r="L4028" t="s">
        <v>23</v>
      </c>
      <c r="M4028">
        <v>113</v>
      </c>
      <c r="N4028">
        <f>Table1[[#This Row],[Basic Salary]]+Table1[[#This Row],[Bonus]]</f>
        <v>60797</v>
      </c>
      <c r="O4028" s="2">
        <f>Table1[[#This Row],[Bonus]]/Table1[[#This Row],[Basic Salary]]</f>
        <v>0.65645860011443202</v>
      </c>
      <c r="P4028">
        <f ca="1">DATEDIF(Table1[[#This Row],[Date of Birth]],TODAY(),"Y")</f>
        <v>31</v>
      </c>
      <c r="Q4028">
        <f ca="1">DATEDIF(Table1[[#This Row],[Joining Date]],TODAY(),"Y")</f>
        <v>1</v>
      </c>
      <c r="R4028" t="str">
        <f ca="1">IF(YEAR(Table1[[#This Row],[Joining Date]])=YEAR(TODAY()),"Yes","No")</f>
        <v>No</v>
      </c>
      <c r="S4028" t="str">
        <f ca="1">IF(Table1[[#This Row],[Experience]]&gt;5,"Yes","No")</f>
        <v>No</v>
      </c>
      <c r="T4028" t="str">
        <f>TEXT(Table1[[#This Row],[Joining Date]],"mmmm")</f>
        <v>April</v>
      </c>
      <c r="U4028" t="str">
        <f>TEXT(Table1[[#This Row],[Joining Date]],"yyyy")</f>
        <v>2025</v>
      </c>
      <c r="V4028" s="5">
        <f ca="1">TODAY()-Table1[[#This Row],[Joining Date]]</f>
        <v>486</v>
      </c>
      <c r="W4028" t="str">
        <f>LEFT(Table1[[#This Row],[Employee Name]],FIND(" ",Table1[[#This Row],[Employee Name]])-1)</f>
        <v>Pooja</v>
      </c>
      <c r="X4028" t="str">
        <f>RIGHT(Table1[[#This Row],[Employee Name]],LEN(Table1[[#This Row],[Employee Name]])-FIND(" ",Table1[[#This Row],[Employee Name]]))</f>
        <v>Das</v>
      </c>
      <c r="Y4028" t="str">
        <f>Table1[[#This Row],[Department]]&amp;"-"&amp;Table1[[#This Row],[Employee ID]]</f>
        <v>IT-E00640</v>
      </c>
      <c r="Z4028" t="str">
        <f>LEFT(Table1[[#This Row],[Department]],3)</f>
        <v>IT</v>
      </c>
      <c r="AA4028" t="str">
        <f>_xlfn.XLOOKUP(Table1[[#This Row],[Manager ID]],MANAGERS!A:A,MANAGERS!B:B)</f>
        <v>Manager_13</v>
      </c>
      <c r="AB4028" t="str" cm="1">
        <f t="array" ref="AB4028">_xlfn.XLOOKUP(Table1[[#This Row],[Manager ID]],Table2[[#All],[Manager ID]],Table2[[#All],[Department Head]])</f>
        <v>HR</v>
      </c>
      <c r="AC4028" s="2">
        <f>_xlfn.XLOOKUP(Table1[[#This Row],[City]],L:L,O:O)</f>
        <v>0.23486488519629886</v>
      </c>
      <c r="AD4028" t="str" cm="1">
        <f t="array" ref="AD4028">_xlfn.IFS(Table1[[#This Row],[Performance Score]]&gt;=90,"Excellent",Table1[[#This Row],[Performance Score]]&gt;=75,"Good",Table1[[#This Row],[Performance Score]]&gt;=60,"Average",Table1[[#This Row],[Performance Score]]&lt;=60,"Need Improvement")</f>
        <v>Good</v>
      </c>
      <c r="AE4028" t="str">
        <f>IF(AND(Table1[[#This Row],[Attendance %]]&gt;=80,(Table1[[#This Row],[Performance Score]]&gt;=80)),"Eligible","Not Eligible")</f>
        <v>Not Eligible</v>
      </c>
      <c r="AF4028" t="str">
        <f>IF(Table1[[#This Row],[Performance Score]]&gt;=80,"High Performer","Low Performer")</f>
        <v>Low Performer</v>
      </c>
      <c r="AG4028" t="str" cm="1">
        <f t="array" aca="1" ref="AG4028" ca="1">_xlfn.IFS(Table1[[#This Row],[Experience]]&lt;=3,"Junior",Table1[[#This Row],[Experience]]&lt;=7,"Mid Level",Table1[[#This Row],[Experience]]&gt;=7,"Senior")</f>
        <v>Junior</v>
      </c>
      <c r="AH4028" t="str">
        <f>IF(Table1[[#This Row],[Attendance %]]&gt;75,"OK","Below 75")</f>
        <v>Below 75</v>
      </c>
      <c r="AI4028" t="b">
        <f>ISBLANK(Table1[[#This Row],[Employee ID]])</f>
        <v>0</v>
      </c>
      <c r="AJ4028" t="b">
        <f>ISNUMBER(Table1[[#This Row],[Total Salary  ]])</f>
        <v>1</v>
      </c>
      <c r="AK4028" t="str">
        <f>IFERROR(_xlfn.XLOOKUP(Table1[[#This Row],[Manager ID]],MANAGERS!A:A,MANAGERS!B:B),"Not Found")</f>
        <v>Manager_13</v>
      </c>
    </row>
    <row r="4029" spans="1:37" x14ac:dyDescent="0.2">
      <c r="A4029" t="s">
        <v>286</v>
      </c>
      <c r="B4029" t="s">
        <v>29</v>
      </c>
      <c r="C4029" t="s">
        <v>21</v>
      </c>
      <c r="D4029" t="s">
        <v>33</v>
      </c>
      <c r="E4029" t="s">
        <v>65</v>
      </c>
      <c r="F4029" s="1">
        <v>42259</v>
      </c>
      <c r="G4029" s="1">
        <v>40162</v>
      </c>
      <c r="H4029">
        <v>40495</v>
      </c>
      <c r="I4029">
        <v>20250</v>
      </c>
      <c r="J4029">
        <v>79</v>
      </c>
      <c r="K4029">
        <v>50</v>
      </c>
      <c r="L4029" t="s">
        <v>27</v>
      </c>
      <c r="M4029">
        <v>117</v>
      </c>
      <c r="N4029">
        <f>Table1[[#This Row],[Basic Salary]]+Table1[[#This Row],[Bonus]]</f>
        <v>60745</v>
      </c>
      <c r="O4029" s="2">
        <f>Table1[[#This Row],[Bonus]]/Table1[[#This Row],[Basic Salary]]</f>
        <v>0.50006173601679216</v>
      </c>
      <c r="P4029">
        <f ca="1">DATEDIF(Table1[[#This Row],[Date of Birth]],TODAY(),"Y")</f>
        <v>16</v>
      </c>
      <c r="Q4029">
        <f ca="1">DATEDIF(Table1[[#This Row],[Joining Date]],TODAY(),"Y")</f>
        <v>10</v>
      </c>
      <c r="R4029" t="str">
        <f ca="1">IF(YEAR(Table1[[#This Row],[Joining Date]])=YEAR(TODAY()),"Yes","No")</f>
        <v>No</v>
      </c>
      <c r="S4029" t="str">
        <f ca="1">IF(Table1[[#This Row],[Experience]]&gt;5,"Yes","No")</f>
        <v>Yes</v>
      </c>
      <c r="T4029" t="str">
        <f>TEXT(Table1[[#This Row],[Joining Date]],"mmmm")</f>
        <v>September</v>
      </c>
      <c r="U4029" t="str">
        <f>TEXT(Table1[[#This Row],[Joining Date]],"yyyy")</f>
        <v>2015</v>
      </c>
      <c r="V4029" s="5">
        <f ca="1">TODAY()-Table1[[#This Row],[Joining Date]]</f>
        <v>3980</v>
      </c>
      <c r="W4029" t="str">
        <f>LEFT(Table1[[#This Row],[Employee Name]],FIND(" ",Table1[[#This Row],[Employee Name]])-1)</f>
        <v>Vikram</v>
      </c>
      <c r="X4029" t="str">
        <f>RIGHT(Table1[[#This Row],[Employee Name]],LEN(Table1[[#This Row],[Employee Name]])-FIND(" ",Table1[[#This Row],[Employee Name]]))</f>
        <v>Singh</v>
      </c>
      <c r="Y4029" t="str">
        <f>Table1[[#This Row],[Department]]&amp;"-"&amp;Table1[[#This Row],[Employee ID]]</f>
        <v>Marketing-E00230</v>
      </c>
      <c r="Z4029" t="str">
        <f>LEFT(Table1[[#This Row],[Department]],3)</f>
        <v>Mar</v>
      </c>
      <c r="AA4029" t="str">
        <f>_xlfn.XLOOKUP(Table1[[#This Row],[Manager ID]],MANAGERS!A:A,MANAGERS!B:B)</f>
        <v>Manager_17</v>
      </c>
      <c r="AB4029" t="str" cm="1">
        <f t="array" ref="AB4029">_xlfn.XLOOKUP(Table1[[#This Row],[Manager ID]],Table2[[#All],[Manager ID]],Table2[[#All],[Department Head]])</f>
        <v>Finance</v>
      </c>
      <c r="AC4029" s="2">
        <f>_xlfn.XLOOKUP(Table1[[#This Row],[City]],L:L,O:O)</f>
        <v>0.23674293405114402</v>
      </c>
      <c r="AD4029" t="str" cm="1">
        <f t="array" ref="AD4029">_xlfn.IFS(Table1[[#This Row],[Performance Score]]&gt;=90,"Excellent",Table1[[#This Row],[Performance Score]]&gt;=75,"Good",Table1[[#This Row],[Performance Score]]&gt;=60,"Average",Table1[[#This Row],[Performance Score]]&lt;=60,"Need Improvement")</f>
        <v>Need Improvement</v>
      </c>
      <c r="AE4029" t="str">
        <f>IF(AND(Table1[[#This Row],[Attendance %]]&gt;=80,(Table1[[#This Row],[Performance Score]]&gt;=80)),"Eligible","Not Eligible")</f>
        <v>Not Eligible</v>
      </c>
      <c r="AF4029" t="str">
        <f>IF(Table1[[#This Row],[Performance Score]]&gt;=80,"High Performer","Low Performer")</f>
        <v>Low Performer</v>
      </c>
      <c r="AG4029" t="str" cm="1">
        <f t="array" aca="1" ref="AG4029" ca="1">_xlfn.IFS(Table1[[#This Row],[Experience]]&lt;=3,"Junior",Table1[[#This Row],[Experience]]&lt;=7,"Mid Level",Table1[[#This Row],[Experience]]&gt;=7,"Senior")</f>
        <v>Senior</v>
      </c>
      <c r="AH4029" t="str">
        <f>IF(Table1[[#This Row],[Attendance %]]&gt;75,"OK","Below 75")</f>
        <v>OK</v>
      </c>
      <c r="AI4029" t="b">
        <f>ISBLANK(Table1[[#This Row],[Employee ID]])</f>
        <v>0</v>
      </c>
      <c r="AJ4029" t="b">
        <f>ISNUMBER(Table1[[#This Row],[Total Salary  ]])</f>
        <v>1</v>
      </c>
      <c r="AK4029" t="str">
        <f>IFERROR(_xlfn.XLOOKUP(Table1[[#This Row],[Manager ID]],MANAGERS!A:A,MANAGERS!B:B),"Not Found")</f>
        <v>Manager_17</v>
      </c>
    </row>
    <row r="4030" spans="1:37" x14ac:dyDescent="0.2">
      <c r="A4030" t="s">
        <v>4717</v>
      </c>
      <c r="B4030" t="s">
        <v>71</v>
      </c>
      <c r="C4030" t="s">
        <v>21</v>
      </c>
      <c r="D4030" t="s">
        <v>46</v>
      </c>
      <c r="E4030" t="s">
        <v>17</v>
      </c>
      <c r="F4030" s="1">
        <v>44273</v>
      </c>
      <c r="G4030" s="1">
        <v>32265</v>
      </c>
      <c r="H4030">
        <v>43423</v>
      </c>
      <c r="I4030">
        <v>17313</v>
      </c>
      <c r="J4030">
        <v>63</v>
      </c>
      <c r="K4030">
        <v>73</v>
      </c>
      <c r="L4030" t="s">
        <v>53</v>
      </c>
      <c r="M4030">
        <v>120</v>
      </c>
      <c r="N4030">
        <f>Table1[[#This Row],[Basic Salary]]+Table1[[#This Row],[Bonus]]</f>
        <v>60736</v>
      </c>
      <c r="O4030" s="2">
        <f>Table1[[#This Row],[Bonus]]/Table1[[#This Row],[Basic Salary]]</f>
        <v>0.39870575501462358</v>
      </c>
      <c r="P4030">
        <f ca="1">DATEDIF(Table1[[#This Row],[Date of Birth]],TODAY(),"Y")</f>
        <v>38</v>
      </c>
      <c r="Q4030">
        <f ca="1">DATEDIF(Table1[[#This Row],[Joining Date]],TODAY(),"Y")</f>
        <v>5</v>
      </c>
      <c r="R4030" t="str">
        <f ca="1">IF(YEAR(Table1[[#This Row],[Joining Date]])=YEAR(TODAY()),"Yes","No")</f>
        <v>No</v>
      </c>
      <c r="S4030" t="str">
        <f ca="1">IF(Table1[[#This Row],[Experience]]&gt;5,"Yes","No")</f>
        <v>No</v>
      </c>
      <c r="T4030" t="str">
        <f>TEXT(Table1[[#This Row],[Joining Date]],"mmmm")</f>
        <v>March</v>
      </c>
      <c r="U4030" t="str">
        <f>TEXT(Table1[[#This Row],[Joining Date]],"yyyy")</f>
        <v>2021</v>
      </c>
      <c r="V4030" s="5">
        <f ca="1">TODAY()-Table1[[#This Row],[Joining Date]]</f>
        <v>1966</v>
      </c>
      <c r="W4030" t="str">
        <f>LEFT(Table1[[#This Row],[Employee Name]],FIND(" ",Table1[[#This Row],[Employee Name]])-1)</f>
        <v>Sneha</v>
      </c>
      <c r="X4030" t="str">
        <f>RIGHT(Table1[[#This Row],[Employee Name]],LEN(Table1[[#This Row],[Employee Name]])-FIND(" ",Table1[[#This Row],[Employee Name]]))</f>
        <v>Iyer</v>
      </c>
      <c r="Y4030" t="str">
        <f>Table1[[#This Row],[Department]]&amp;"-"&amp;Table1[[#This Row],[Employee ID]]</f>
        <v>Support-E04661</v>
      </c>
      <c r="Z4030" t="str">
        <f>LEFT(Table1[[#This Row],[Department]],3)</f>
        <v>Sup</v>
      </c>
      <c r="AA4030" t="str">
        <f>_xlfn.XLOOKUP(Table1[[#This Row],[Manager ID]],MANAGERS!A:A,MANAGERS!B:B)</f>
        <v>Manager_20</v>
      </c>
      <c r="AB4030" t="str" cm="1">
        <f t="array" ref="AB4030">_xlfn.XLOOKUP(Table1[[#This Row],[Manager ID]],Table2[[#All],[Manager ID]],Table2[[#All],[Department Head]])</f>
        <v>Operations</v>
      </c>
      <c r="AC4030" s="2">
        <f>_xlfn.XLOOKUP(Table1[[#This Row],[City]],L:L,O:O)</f>
        <v>0.23685887225230964</v>
      </c>
      <c r="AD4030" t="str" cm="1">
        <f t="array" ref="AD4030">_xlfn.IFS(Table1[[#This Row],[Performance Score]]&gt;=90,"Excellent",Table1[[#This Row],[Performance Score]]&gt;=75,"Good",Table1[[#This Row],[Performance Score]]&gt;=60,"Average",Table1[[#This Row],[Performance Score]]&lt;=60,"Need Improvement")</f>
        <v>Average</v>
      </c>
      <c r="AE4030" t="str">
        <f>IF(AND(Table1[[#This Row],[Attendance %]]&gt;=80,(Table1[[#This Row],[Performance Score]]&gt;=80)),"Eligible","Not Eligible")</f>
        <v>Not Eligible</v>
      </c>
      <c r="AF4030" t="str">
        <f>IF(Table1[[#This Row],[Performance Score]]&gt;=80,"High Performer","Low Performer")</f>
        <v>Low Performer</v>
      </c>
      <c r="AG4030" t="str" cm="1">
        <f t="array" aca="1" ref="AG4030" ca="1">_xlfn.IFS(Table1[[#This Row],[Experience]]&lt;=3,"Junior",Table1[[#This Row],[Experience]]&lt;=7,"Mid Level",Table1[[#This Row],[Experience]]&gt;=7,"Senior")</f>
        <v>Mid Level</v>
      </c>
      <c r="AH4030" t="str">
        <f>IF(Table1[[#This Row],[Attendance %]]&gt;75,"OK","Below 75")</f>
        <v>Below 75</v>
      </c>
      <c r="AI4030" t="b">
        <f>ISBLANK(Table1[[#This Row],[Employee ID]])</f>
        <v>0</v>
      </c>
      <c r="AJ4030" t="b">
        <f>ISNUMBER(Table1[[#This Row],[Total Salary  ]])</f>
        <v>1</v>
      </c>
      <c r="AK4030" t="str">
        <f>IFERROR(_xlfn.XLOOKUP(Table1[[#This Row],[Manager ID]],MANAGERS!A:A,MANAGERS!B:B),"Not Found")</f>
        <v>Manager_20</v>
      </c>
    </row>
    <row r="4031" spans="1:37" x14ac:dyDescent="0.2">
      <c r="A4031" t="s">
        <v>1013</v>
      </c>
      <c r="B4031" t="s">
        <v>89</v>
      </c>
      <c r="C4031" t="s">
        <v>15</v>
      </c>
      <c r="D4031" t="s">
        <v>33</v>
      </c>
      <c r="E4031" t="s">
        <v>51</v>
      </c>
      <c r="F4031" s="1">
        <v>45246</v>
      </c>
      <c r="G4031" s="1">
        <v>38546</v>
      </c>
      <c r="H4031">
        <v>47473</v>
      </c>
      <c r="I4031">
        <v>13255</v>
      </c>
      <c r="J4031">
        <v>66</v>
      </c>
      <c r="K4031">
        <v>78</v>
      </c>
      <c r="L4031" t="s">
        <v>31</v>
      </c>
      <c r="M4031">
        <v>113</v>
      </c>
      <c r="N4031">
        <f>Table1[[#This Row],[Basic Salary]]+Table1[[#This Row],[Bonus]]</f>
        <v>60728</v>
      </c>
      <c r="O4031" s="2">
        <f>Table1[[#This Row],[Bonus]]/Table1[[#This Row],[Basic Salary]]</f>
        <v>0.27921134118340951</v>
      </c>
      <c r="P4031">
        <f ca="1">DATEDIF(Table1[[#This Row],[Date of Birth]],TODAY(),"Y")</f>
        <v>21</v>
      </c>
      <c r="Q4031">
        <f ca="1">DATEDIF(Table1[[#This Row],[Joining Date]],TODAY(),"Y")</f>
        <v>2</v>
      </c>
      <c r="R4031" t="str">
        <f ca="1">IF(YEAR(Table1[[#This Row],[Joining Date]])=YEAR(TODAY()),"Yes","No")</f>
        <v>No</v>
      </c>
      <c r="S4031" t="str">
        <f ca="1">IF(Table1[[#This Row],[Experience]]&gt;5,"Yes","No")</f>
        <v>No</v>
      </c>
      <c r="T4031" t="str">
        <f>TEXT(Table1[[#This Row],[Joining Date]],"mmmm")</f>
        <v>November</v>
      </c>
      <c r="U4031" t="str">
        <f>TEXT(Table1[[#This Row],[Joining Date]],"yyyy")</f>
        <v>2023</v>
      </c>
      <c r="V4031" s="5">
        <f ca="1">TODAY()-Table1[[#This Row],[Joining Date]]</f>
        <v>993</v>
      </c>
      <c r="W4031" t="str">
        <f>LEFT(Table1[[#This Row],[Employee Name]],FIND(" ",Table1[[#This Row],[Employee Name]])-1)</f>
        <v>Tarun</v>
      </c>
      <c r="X4031" t="str">
        <f>RIGHT(Table1[[#This Row],[Employee Name]],LEN(Table1[[#This Row],[Employee Name]])-FIND(" ",Table1[[#This Row],[Employee Name]]))</f>
        <v>Verma</v>
      </c>
      <c r="Y4031" t="str">
        <f>Table1[[#This Row],[Department]]&amp;"-"&amp;Table1[[#This Row],[Employee ID]]</f>
        <v>Marketing-E00957</v>
      </c>
      <c r="Z4031" t="str">
        <f>LEFT(Table1[[#This Row],[Department]],3)</f>
        <v>Mar</v>
      </c>
      <c r="AA4031" t="str">
        <f>_xlfn.XLOOKUP(Table1[[#This Row],[Manager ID]],MANAGERS!A:A,MANAGERS!B:B)</f>
        <v>Manager_13</v>
      </c>
      <c r="AB4031" t="str" cm="1">
        <f t="array" ref="AB4031">_xlfn.XLOOKUP(Table1[[#This Row],[Manager ID]],Table2[[#All],[Manager ID]],Table2[[#All],[Department Head]])</f>
        <v>HR</v>
      </c>
      <c r="AC4031" s="2">
        <f>_xlfn.XLOOKUP(Table1[[#This Row],[City]],L:L,O:O)</f>
        <v>0.241864189087755</v>
      </c>
      <c r="AD4031" t="str" cm="1">
        <f t="array" ref="AD4031">_xlfn.IFS(Table1[[#This Row],[Performance Score]]&gt;=90,"Excellent",Table1[[#This Row],[Performance Score]]&gt;=75,"Good",Table1[[#This Row],[Performance Score]]&gt;=60,"Average",Table1[[#This Row],[Performance Score]]&lt;=60,"Need Improvement")</f>
        <v>Good</v>
      </c>
      <c r="AE4031" t="str">
        <f>IF(AND(Table1[[#This Row],[Attendance %]]&gt;=80,(Table1[[#This Row],[Performance Score]]&gt;=80)),"Eligible","Not Eligible")</f>
        <v>Not Eligible</v>
      </c>
      <c r="AF4031" t="str">
        <f>IF(Table1[[#This Row],[Performance Score]]&gt;=80,"High Performer","Low Performer")</f>
        <v>Low Performer</v>
      </c>
      <c r="AG4031" t="str" cm="1">
        <f t="array" aca="1" ref="AG4031" ca="1">_xlfn.IFS(Table1[[#This Row],[Experience]]&lt;=3,"Junior",Table1[[#This Row],[Experience]]&lt;=7,"Mid Level",Table1[[#This Row],[Experience]]&gt;=7,"Senior")</f>
        <v>Junior</v>
      </c>
      <c r="AH4031" t="str">
        <f>IF(Table1[[#This Row],[Attendance %]]&gt;75,"OK","Below 75")</f>
        <v>Below 75</v>
      </c>
      <c r="AI4031" t="b">
        <f>ISBLANK(Table1[[#This Row],[Employee ID]])</f>
        <v>0</v>
      </c>
      <c r="AJ4031" t="b">
        <f>ISNUMBER(Table1[[#This Row],[Total Salary  ]])</f>
        <v>1</v>
      </c>
      <c r="AK4031" t="str">
        <f>IFERROR(_xlfn.XLOOKUP(Table1[[#This Row],[Manager ID]],MANAGERS!A:A,MANAGERS!B:B),"Not Found")</f>
        <v>Manager_13</v>
      </c>
    </row>
    <row r="4032" spans="1:37" x14ac:dyDescent="0.2">
      <c r="A4032" t="s">
        <v>4878</v>
      </c>
      <c r="B4032" t="s">
        <v>14</v>
      </c>
      <c r="C4032" t="s">
        <v>15</v>
      </c>
      <c r="D4032" t="s">
        <v>40</v>
      </c>
      <c r="E4032" t="s">
        <v>22</v>
      </c>
      <c r="F4032" s="1">
        <v>42753</v>
      </c>
      <c r="G4032" s="1">
        <v>30858</v>
      </c>
      <c r="H4032">
        <v>53383</v>
      </c>
      <c r="I4032">
        <v>7301</v>
      </c>
      <c r="J4032">
        <v>92</v>
      </c>
      <c r="K4032">
        <v>84</v>
      </c>
      <c r="L4032" t="s">
        <v>53</v>
      </c>
      <c r="M4032">
        <v>114</v>
      </c>
      <c r="N4032">
        <f>Table1[[#This Row],[Basic Salary]]+Table1[[#This Row],[Bonus]]</f>
        <v>60684</v>
      </c>
      <c r="O4032" s="2">
        <f>Table1[[#This Row],[Bonus]]/Table1[[#This Row],[Basic Salary]]</f>
        <v>0.13676638630275556</v>
      </c>
      <c r="P4032">
        <f ca="1">DATEDIF(Table1[[#This Row],[Date of Birth]],TODAY(),"Y")</f>
        <v>42</v>
      </c>
      <c r="Q4032">
        <f ca="1">DATEDIF(Table1[[#This Row],[Joining Date]],TODAY(),"Y")</f>
        <v>9</v>
      </c>
      <c r="R4032" t="str">
        <f ca="1">IF(YEAR(Table1[[#This Row],[Joining Date]])=YEAR(TODAY()),"Yes","No")</f>
        <v>No</v>
      </c>
      <c r="S4032" t="str">
        <f ca="1">IF(Table1[[#This Row],[Experience]]&gt;5,"Yes","No")</f>
        <v>Yes</v>
      </c>
      <c r="T4032" t="str">
        <f>TEXT(Table1[[#This Row],[Joining Date]],"mmmm")</f>
        <v>January</v>
      </c>
      <c r="U4032" t="str">
        <f>TEXT(Table1[[#This Row],[Joining Date]],"yyyy")</f>
        <v>2017</v>
      </c>
      <c r="V4032" s="5">
        <f ca="1">TODAY()-Table1[[#This Row],[Joining Date]]</f>
        <v>3486</v>
      </c>
      <c r="W4032" t="str">
        <f>LEFT(Table1[[#This Row],[Employee Name]],FIND(" ",Table1[[#This Row],[Employee Name]])-1)</f>
        <v>Nisha</v>
      </c>
      <c r="X4032" t="str">
        <f>RIGHT(Table1[[#This Row],[Employee Name]],LEN(Table1[[#This Row],[Employee Name]])-FIND(" ",Table1[[#This Row],[Employee Name]]))</f>
        <v>Kapoor</v>
      </c>
      <c r="Y4032" t="str">
        <f>Table1[[#This Row],[Department]]&amp;"-"&amp;Table1[[#This Row],[Employee ID]]</f>
        <v>IT-E04822</v>
      </c>
      <c r="Z4032" t="str">
        <f>LEFT(Table1[[#This Row],[Department]],3)</f>
        <v>IT</v>
      </c>
      <c r="AA4032" t="str">
        <f>_xlfn.XLOOKUP(Table1[[#This Row],[Manager ID]],MANAGERS!A:A,MANAGERS!B:B)</f>
        <v>Manager_14</v>
      </c>
      <c r="AB4032" t="str" cm="1">
        <f t="array" ref="AB4032">_xlfn.XLOOKUP(Table1[[#This Row],[Manager ID]],Table2[[#All],[Manager ID]],Table2[[#All],[Department Head]])</f>
        <v>Marketing</v>
      </c>
      <c r="AC4032" s="2">
        <f>_xlfn.XLOOKUP(Table1[[#This Row],[City]],L:L,O:O)</f>
        <v>0.23685887225230964</v>
      </c>
      <c r="AD4032" t="str" cm="1">
        <f t="array" ref="AD4032">_xlfn.IFS(Table1[[#This Row],[Performance Score]]&gt;=90,"Excellent",Table1[[#This Row],[Performance Score]]&gt;=75,"Good",Table1[[#This Row],[Performance Score]]&gt;=60,"Average",Table1[[#This Row],[Performance Score]]&lt;=60,"Need Improvement")</f>
        <v>Good</v>
      </c>
      <c r="AE4032" t="str">
        <f>IF(AND(Table1[[#This Row],[Attendance %]]&gt;=80,(Table1[[#This Row],[Performance Score]]&gt;=80)),"Eligible","Not Eligible")</f>
        <v>Eligible</v>
      </c>
      <c r="AF4032" t="str">
        <f>IF(Table1[[#This Row],[Performance Score]]&gt;=80,"High Performer","Low Performer")</f>
        <v>High Performer</v>
      </c>
      <c r="AG4032" t="str" cm="1">
        <f t="array" aca="1" ref="AG4032" ca="1">_xlfn.IFS(Table1[[#This Row],[Experience]]&lt;=3,"Junior",Table1[[#This Row],[Experience]]&lt;=7,"Mid Level",Table1[[#This Row],[Experience]]&gt;=7,"Senior")</f>
        <v>Senior</v>
      </c>
      <c r="AH4032" t="str">
        <f>IF(Table1[[#This Row],[Attendance %]]&gt;75,"OK","Below 75")</f>
        <v>OK</v>
      </c>
      <c r="AI4032" t="b">
        <f>ISBLANK(Table1[[#This Row],[Employee ID]])</f>
        <v>0</v>
      </c>
      <c r="AJ4032" t="b">
        <f>ISNUMBER(Table1[[#This Row],[Total Salary  ]])</f>
        <v>1</v>
      </c>
      <c r="AK4032" t="str">
        <f>IFERROR(_xlfn.XLOOKUP(Table1[[#This Row],[Manager ID]],MANAGERS!A:A,MANAGERS!B:B),"Not Found")</f>
        <v>Manager_14</v>
      </c>
    </row>
    <row r="4033" spans="1:37" x14ac:dyDescent="0.2">
      <c r="A4033" t="s">
        <v>4197</v>
      </c>
      <c r="B4033" t="s">
        <v>89</v>
      </c>
      <c r="C4033" t="s">
        <v>21</v>
      </c>
      <c r="D4033" t="s">
        <v>40</v>
      </c>
      <c r="E4033" t="s">
        <v>26</v>
      </c>
      <c r="F4033" s="1">
        <v>44503</v>
      </c>
      <c r="G4033" s="1">
        <v>37284</v>
      </c>
      <c r="H4033">
        <v>31489</v>
      </c>
      <c r="I4033">
        <v>29046</v>
      </c>
      <c r="J4033">
        <v>60</v>
      </c>
      <c r="K4033">
        <v>75</v>
      </c>
      <c r="L4033" t="s">
        <v>18</v>
      </c>
      <c r="M4033">
        <v>108</v>
      </c>
      <c r="N4033">
        <f>Table1[[#This Row],[Basic Salary]]+Table1[[#This Row],[Bonus]]</f>
        <v>60535</v>
      </c>
      <c r="O4033" s="2">
        <f>Table1[[#This Row],[Bonus]]/Table1[[#This Row],[Basic Salary]]</f>
        <v>0.92241735209120646</v>
      </c>
      <c r="P4033">
        <f ca="1">DATEDIF(Table1[[#This Row],[Date of Birth]],TODAY(),"Y")</f>
        <v>24</v>
      </c>
      <c r="Q4033">
        <f ca="1">DATEDIF(Table1[[#This Row],[Joining Date]],TODAY(),"Y")</f>
        <v>4</v>
      </c>
      <c r="R4033" t="str">
        <f ca="1">IF(YEAR(Table1[[#This Row],[Joining Date]])=YEAR(TODAY()),"Yes","No")</f>
        <v>No</v>
      </c>
      <c r="S4033" t="str">
        <f ca="1">IF(Table1[[#This Row],[Experience]]&gt;5,"Yes","No")</f>
        <v>No</v>
      </c>
      <c r="T4033" t="str">
        <f>TEXT(Table1[[#This Row],[Joining Date]],"mmmm")</f>
        <v>November</v>
      </c>
      <c r="U4033" t="str">
        <f>TEXT(Table1[[#This Row],[Joining Date]],"yyyy")</f>
        <v>2021</v>
      </c>
      <c r="V4033" s="5">
        <f ca="1">TODAY()-Table1[[#This Row],[Joining Date]]</f>
        <v>1736</v>
      </c>
      <c r="W4033" t="str">
        <f>LEFT(Table1[[#This Row],[Employee Name]],FIND(" ",Table1[[#This Row],[Employee Name]])-1)</f>
        <v>Tarun</v>
      </c>
      <c r="X4033" t="str">
        <f>RIGHT(Table1[[#This Row],[Employee Name]],LEN(Table1[[#This Row],[Employee Name]])-FIND(" ",Table1[[#This Row],[Employee Name]]))</f>
        <v>Verma</v>
      </c>
      <c r="Y4033" t="str">
        <f>Table1[[#This Row],[Department]]&amp;"-"&amp;Table1[[#This Row],[Employee ID]]</f>
        <v>IT-E04141</v>
      </c>
      <c r="Z4033" t="str">
        <f>LEFT(Table1[[#This Row],[Department]],3)</f>
        <v>IT</v>
      </c>
      <c r="AA4033" t="str">
        <f>_xlfn.XLOOKUP(Table1[[#This Row],[Manager ID]],MANAGERS!A:A,MANAGERS!B:B)</f>
        <v>Manager_8</v>
      </c>
      <c r="AB4033" t="str" cm="1">
        <f t="array" ref="AB4033">_xlfn.XLOOKUP(Table1[[#This Row],[Manager ID]],Table2[[#All],[Manager ID]],Table2[[#All],[Department Head]])</f>
        <v>Sales</v>
      </c>
      <c r="AC4033" s="2">
        <f>_xlfn.XLOOKUP(Table1[[#This Row],[City]],L:L,O:O)</f>
        <v>0.21356479274849693</v>
      </c>
      <c r="AD4033" t="str" cm="1">
        <f t="array" ref="AD4033">_xlfn.IFS(Table1[[#This Row],[Performance Score]]&gt;=90,"Excellent",Table1[[#This Row],[Performance Score]]&gt;=75,"Good",Table1[[#This Row],[Performance Score]]&gt;=60,"Average",Table1[[#This Row],[Performance Score]]&lt;=60,"Need Improvement")</f>
        <v>Good</v>
      </c>
      <c r="AE4033" t="str">
        <f>IF(AND(Table1[[#This Row],[Attendance %]]&gt;=80,(Table1[[#This Row],[Performance Score]]&gt;=80)),"Eligible","Not Eligible")</f>
        <v>Not Eligible</v>
      </c>
      <c r="AF4033" t="str">
        <f>IF(Table1[[#This Row],[Performance Score]]&gt;=80,"High Performer","Low Performer")</f>
        <v>Low Performer</v>
      </c>
      <c r="AG4033" t="str" cm="1">
        <f t="array" aca="1" ref="AG4033" ca="1">_xlfn.IFS(Table1[[#This Row],[Experience]]&lt;=3,"Junior",Table1[[#This Row],[Experience]]&lt;=7,"Mid Level",Table1[[#This Row],[Experience]]&gt;=7,"Senior")</f>
        <v>Mid Level</v>
      </c>
      <c r="AH4033" t="str">
        <f>IF(Table1[[#This Row],[Attendance %]]&gt;75,"OK","Below 75")</f>
        <v>Below 75</v>
      </c>
      <c r="AI4033" t="b">
        <f>ISBLANK(Table1[[#This Row],[Employee ID]])</f>
        <v>0</v>
      </c>
      <c r="AJ4033" t="b">
        <f>ISNUMBER(Table1[[#This Row],[Total Salary  ]])</f>
        <v>1</v>
      </c>
      <c r="AK4033" t="str">
        <f>IFERROR(_xlfn.XLOOKUP(Table1[[#This Row],[Manager ID]],MANAGERS!A:A,MANAGERS!B:B),"Not Found")</f>
        <v>Manager_8</v>
      </c>
    </row>
    <row r="4034" spans="1:37" x14ac:dyDescent="0.2">
      <c r="A4034" t="s">
        <v>2438</v>
      </c>
      <c r="B4034" t="s">
        <v>71</v>
      </c>
      <c r="C4034" t="s">
        <v>15</v>
      </c>
      <c r="D4034" t="s">
        <v>16</v>
      </c>
      <c r="E4034" t="s">
        <v>26</v>
      </c>
      <c r="F4034" s="1">
        <v>44469</v>
      </c>
      <c r="G4034" s="1">
        <v>32053</v>
      </c>
      <c r="H4034">
        <v>53713</v>
      </c>
      <c r="I4034">
        <v>6814</v>
      </c>
      <c r="J4034">
        <v>76</v>
      </c>
      <c r="K4034">
        <v>67</v>
      </c>
      <c r="L4034" t="s">
        <v>27</v>
      </c>
      <c r="M4034">
        <v>101</v>
      </c>
      <c r="N4034">
        <f>Table1[[#This Row],[Basic Salary]]+Table1[[#This Row],[Bonus]]</f>
        <v>60527</v>
      </c>
      <c r="O4034" s="2">
        <f>Table1[[#This Row],[Bonus]]/Table1[[#This Row],[Basic Salary]]</f>
        <v>0.12685941950738183</v>
      </c>
      <c r="P4034">
        <f ca="1">DATEDIF(Table1[[#This Row],[Date of Birth]],TODAY(),"Y")</f>
        <v>38</v>
      </c>
      <c r="Q4034">
        <f ca="1">DATEDIF(Table1[[#This Row],[Joining Date]],TODAY(),"Y")</f>
        <v>4</v>
      </c>
      <c r="R4034" t="str">
        <f ca="1">IF(YEAR(Table1[[#This Row],[Joining Date]])=YEAR(TODAY()),"Yes","No")</f>
        <v>No</v>
      </c>
      <c r="S4034" t="str">
        <f ca="1">IF(Table1[[#This Row],[Experience]]&gt;5,"Yes","No")</f>
        <v>No</v>
      </c>
      <c r="T4034" t="str">
        <f>TEXT(Table1[[#This Row],[Joining Date]],"mmmm")</f>
        <v>September</v>
      </c>
      <c r="U4034" t="str">
        <f>TEXT(Table1[[#This Row],[Joining Date]],"yyyy")</f>
        <v>2021</v>
      </c>
      <c r="V4034" s="5">
        <f ca="1">TODAY()-Table1[[#This Row],[Joining Date]]</f>
        <v>1770</v>
      </c>
      <c r="W4034" t="str">
        <f>LEFT(Table1[[#This Row],[Employee Name]],FIND(" ",Table1[[#This Row],[Employee Name]])-1)</f>
        <v>Sneha</v>
      </c>
      <c r="X4034" t="str">
        <f>RIGHT(Table1[[#This Row],[Employee Name]],LEN(Table1[[#This Row],[Employee Name]])-FIND(" ",Table1[[#This Row],[Employee Name]]))</f>
        <v>Iyer</v>
      </c>
      <c r="Y4034" t="str">
        <f>Table1[[#This Row],[Department]]&amp;"-"&amp;Table1[[#This Row],[Employee ID]]</f>
        <v>HR-E02382</v>
      </c>
      <c r="Z4034" t="str">
        <f>LEFT(Table1[[#This Row],[Department]],3)</f>
        <v>HR</v>
      </c>
      <c r="AA4034" t="str">
        <f>_xlfn.XLOOKUP(Table1[[#This Row],[Manager ID]],MANAGERS!A:A,MANAGERS!B:B)</f>
        <v>Manager_1</v>
      </c>
      <c r="AB4034" t="str" cm="1">
        <f t="array" ref="AB4034">_xlfn.XLOOKUP(Table1[[#This Row],[Manager ID]],Table2[[#All],[Manager ID]],Table2[[#All],[Department Head]])</f>
        <v>Support</v>
      </c>
      <c r="AC4034" s="2">
        <f>_xlfn.XLOOKUP(Table1[[#This Row],[City]],L:L,O:O)</f>
        <v>0.23674293405114402</v>
      </c>
      <c r="AD4034" t="str" cm="1">
        <f t="array" ref="AD4034">_xlfn.IFS(Table1[[#This Row],[Performance Score]]&gt;=90,"Excellent",Table1[[#This Row],[Performance Score]]&gt;=75,"Good",Table1[[#This Row],[Performance Score]]&gt;=60,"Average",Table1[[#This Row],[Performance Score]]&lt;=60,"Need Improvement")</f>
        <v>Average</v>
      </c>
      <c r="AE4034" t="str">
        <f>IF(AND(Table1[[#This Row],[Attendance %]]&gt;=80,(Table1[[#This Row],[Performance Score]]&gt;=80)),"Eligible","Not Eligible")</f>
        <v>Not Eligible</v>
      </c>
      <c r="AF4034" t="str">
        <f>IF(Table1[[#This Row],[Performance Score]]&gt;=80,"High Performer","Low Performer")</f>
        <v>Low Performer</v>
      </c>
      <c r="AG4034" t="str" cm="1">
        <f t="array" aca="1" ref="AG4034" ca="1">_xlfn.IFS(Table1[[#This Row],[Experience]]&lt;=3,"Junior",Table1[[#This Row],[Experience]]&lt;=7,"Mid Level",Table1[[#This Row],[Experience]]&gt;=7,"Senior")</f>
        <v>Mid Level</v>
      </c>
      <c r="AH4034" t="str">
        <f>IF(Table1[[#This Row],[Attendance %]]&gt;75,"OK","Below 75")</f>
        <v>OK</v>
      </c>
      <c r="AI4034" t="b">
        <f>ISBLANK(Table1[[#This Row],[Employee ID]])</f>
        <v>0</v>
      </c>
      <c r="AJ4034" t="b">
        <f>ISNUMBER(Table1[[#This Row],[Total Salary  ]])</f>
        <v>1</v>
      </c>
      <c r="AK4034" t="str">
        <f>IFERROR(_xlfn.XLOOKUP(Table1[[#This Row],[Manager ID]],MANAGERS!A:A,MANAGERS!B:B),"Not Found")</f>
        <v>Manager_1</v>
      </c>
    </row>
    <row r="4035" spans="1:37" x14ac:dyDescent="0.2">
      <c r="A4035" t="s">
        <v>4701</v>
      </c>
      <c r="B4035" t="s">
        <v>39</v>
      </c>
      <c r="C4035" t="s">
        <v>15</v>
      </c>
      <c r="D4035" t="s">
        <v>16</v>
      </c>
      <c r="E4035" t="s">
        <v>22</v>
      </c>
      <c r="F4035" s="1">
        <v>42619</v>
      </c>
      <c r="G4035" s="1">
        <v>40161</v>
      </c>
      <c r="H4035">
        <v>40433</v>
      </c>
      <c r="I4035">
        <v>20084</v>
      </c>
      <c r="J4035">
        <v>97</v>
      </c>
      <c r="K4035">
        <v>61</v>
      </c>
      <c r="L4035" t="s">
        <v>23</v>
      </c>
      <c r="M4035">
        <v>105</v>
      </c>
      <c r="N4035">
        <f>Table1[[#This Row],[Basic Salary]]+Table1[[#This Row],[Bonus]]</f>
        <v>60517</v>
      </c>
      <c r="O4035" s="2">
        <f>Table1[[#This Row],[Bonus]]/Table1[[#This Row],[Basic Salary]]</f>
        <v>0.49672297380852276</v>
      </c>
      <c r="P4035">
        <f ca="1">DATEDIF(Table1[[#This Row],[Date of Birth]],TODAY(),"Y")</f>
        <v>16</v>
      </c>
      <c r="Q4035">
        <f ca="1">DATEDIF(Table1[[#This Row],[Joining Date]],TODAY(),"Y")</f>
        <v>9</v>
      </c>
      <c r="R4035" t="str">
        <f ca="1">IF(YEAR(Table1[[#This Row],[Joining Date]])=YEAR(TODAY()),"Yes","No")</f>
        <v>No</v>
      </c>
      <c r="S4035" t="str">
        <f ca="1">IF(Table1[[#This Row],[Experience]]&gt;5,"Yes","No")</f>
        <v>Yes</v>
      </c>
      <c r="T4035" t="str">
        <f>TEXT(Table1[[#This Row],[Joining Date]],"mmmm")</f>
        <v>September</v>
      </c>
      <c r="U4035" t="str">
        <f>TEXT(Table1[[#This Row],[Joining Date]],"yyyy")</f>
        <v>2016</v>
      </c>
      <c r="V4035" s="5">
        <f ca="1">TODAY()-Table1[[#This Row],[Joining Date]]</f>
        <v>3620</v>
      </c>
      <c r="W4035" t="str">
        <f>LEFT(Table1[[#This Row],[Employee Name]],FIND(" ",Table1[[#This Row],[Employee Name]])-1)</f>
        <v>Karan</v>
      </c>
      <c r="X4035" t="str">
        <f>RIGHT(Table1[[#This Row],[Employee Name]],LEN(Table1[[#This Row],[Employee Name]])-FIND(" ",Table1[[#This Row],[Employee Name]]))</f>
        <v>Malhotra</v>
      </c>
      <c r="Y4035" t="str">
        <f>Table1[[#This Row],[Department]]&amp;"-"&amp;Table1[[#This Row],[Employee ID]]</f>
        <v>HR-E04645</v>
      </c>
      <c r="Z4035" t="str">
        <f>LEFT(Table1[[#This Row],[Department]],3)</f>
        <v>HR</v>
      </c>
      <c r="AA4035" t="str">
        <f>_xlfn.XLOOKUP(Table1[[#This Row],[Manager ID]],MANAGERS!A:A,MANAGERS!B:B)</f>
        <v>Manager_5</v>
      </c>
      <c r="AB4035" t="str" cm="1">
        <f t="array" ref="AB4035">_xlfn.XLOOKUP(Table1[[#This Row],[Manager ID]],Table2[[#All],[Manager ID]],Table2[[#All],[Department Head]])</f>
        <v>Sales</v>
      </c>
      <c r="AC4035" s="2">
        <f>_xlfn.XLOOKUP(Table1[[#This Row],[City]],L:L,O:O)</f>
        <v>0.23486488519629886</v>
      </c>
      <c r="AD4035" t="str" cm="1">
        <f t="array" ref="AD4035">_xlfn.IFS(Table1[[#This Row],[Performance Score]]&gt;=90,"Excellent",Table1[[#This Row],[Performance Score]]&gt;=75,"Good",Table1[[#This Row],[Performance Score]]&gt;=60,"Average",Table1[[#This Row],[Performance Score]]&lt;=60,"Need Improvement")</f>
        <v>Average</v>
      </c>
      <c r="AE4035" t="str">
        <f>IF(AND(Table1[[#This Row],[Attendance %]]&gt;=80,(Table1[[#This Row],[Performance Score]]&gt;=80)),"Eligible","Not Eligible")</f>
        <v>Not Eligible</v>
      </c>
      <c r="AF4035" t="str">
        <f>IF(Table1[[#This Row],[Performance Score]]&gt;=80,"High Performer","Low Performer")</f>
        <v>Low Performer</v>
      </c>
      <c r="AG4035" t="str" cm="1">
        <f t="array" aca="1" ref="AG4035" ca="1">_xlfn.IFS(Table1[[#This Row],[Experience]]&lt;=3,"Junior",Table1[[#This Row],[Experience]]&lt;=7,"Mid Level",Table1[[#This Row],[Experience]]&gt;=7,"Senior")</f>
        <v>Senior</v>
      </c>
      <c r="AH4035" t="str">
        <f>IF(Table1[[#This Row],[Attendance %]]&gt;75,"OK","Below 75")</f>
        <v>OK</v>
      </c>
      <c r="AI4035" t="b">
        <f>ISBLANK(Table1[[#This Row],[Employee ID]])</f>
        <v>0</v>
      </c>
      <c r="AJ4035" t="b">
        <f>ISNUMBER(Table1[[#This Row],[Total Salary  ]])</f>
        <v>1</v>
      </c>
      <c r="AK4035" t="str">
        <f>IFERROR(_xlfn.XLOOKUP(Table1[[#This Row],[Manager ID]],MANAGERS!A:A,MANAGERS!B:B),"Not Found")</f>
        <v>Manager_5</v>
      </c>
    </row>
    <row r="4036" spans="1:37" x14ac:dyDescent="0.2">
      <c r="A4036" t="s">
        <v>1904</v>
      </c>
      <c r="B4036" t="s">
        <v>77</v>
      </c>
      <c r="C4036" t="s">
        <v>21</v>
      </c>
      <c r="D4036" t="s">
        <v>33</v>
      </c>
      <c r="E4036" t="s">
        <v>26</v>
      </c>
      <c r="F4036" s="1">
        <v>44573</v>
      </c>
      <c r="G4036" s="1">
        <v>31574</v>
      </c>
      <c r="H4036">
        <v>31592</v>
      </c>
      <c r="I4036">
        <v>28919</v>
      </c>
      <c r="J4036">
        <v>83</v>
      </c>
      <c r="K4036">
        <v>54</v>
      </c>
      <c r="L4036" t="s">
        <v>18</v>
      </c>
      <c r="M4036">
        <v>109</v>
      </c>
      <c r="N4036">
        <f>Table1[[#This Row],[Basic Salary]]+Table1[[#This Row],[Bonus]]</f>
        <v>60511</v>
      </c>
      <c r="O4036" s="2">
        <f>Table1[[#This Row],[Bonus]]/Table1[[#This Row],[Basic Salary]]</f>
        <v>0.91538997214484674</v>
      </c>
      <c r="P4036">
        <f ca="1">DATEDIF(Table1[[#This Row],[Date of Birth]],TODAY(),"Y")</f>
        <v>40</v>
      </c>
      <c r="Q4036">
        <f ca="1">DATEDIF(Table1[[#This Row],[Joining Date]],TODAY(),"Y")</f>
        <v>4</v>
      </c>
      <c r="R4036" t="str">
        <f ca="1">IF(YEAR(Table1[[#This Row],[Joining Date]])=YEAR(TODAY()),"Yes","No")</f>
        <v>No</v>
      </c>
      <c r="S4036" t="str">
        <f ca="1">IF(Table1[[#This Row],[Experience]]&gt;5,"Yes","No")</f>
        <v>No</v>
      </c>
      <c r="T4036" t="str">
        <f>TEXT(Table1[[#This Row],[Joining Date]],"mmmm")</f>
        <v>January</v>
      </c>
      <c r="U4036" t="str">
        <f>TEXT(Table1[[#This Row],[Joining Date]],"yyyy")</f>
        <v>2022</v>
      </c>
      <c r="V4036" s="5">
        <f ca="1">TODAY()-Table1[[#This Row],[Joining Date]]</f>
        <v>1666</v>
      </c>
      <c r="W4036" t="str">
        <f>LEFT(Table1[[#This Row],[Employee Name]],FIND(" ",Table1[[#This Row],[Employee Name]])-1)</f>
        <v>Rohan</v>
      </c>
      <c r="X4036" t="str">
        <f>RIGHT(Table1[[#This Row],[Employee Name]],LEN(Table1[[#This Row],[Employee Name]])-FIND(" ",Table1[[#This Row],[Employee Name]]))</f>
        <v>Gupta</v>
      </c>
      <c r="Y4036" t="str">
        <f>Table1[[#This Row],[Department]]&amp;"-"&amp;Table1[[#This Row],[Employee ID]]</f>
        <v>Marketing-E01848</v>
      </c>
      <c r="Z4036" t="str">
        <f>LEFT(Table1[[#This Row],[Department]],3)</f>
        <v>Mar</v>
      </c>
      <c r="AA4036" t="str">
        <f>_xlfn.XLOOKUP(Table1[[#This Row],[Manager ID]],MANAGERS!A:A,MANAGERS!B:B)</f>
        <v>Manager_9</v>
      </c>
      <c r="AB4036" t="str" cm="1">
        <f t="array" ref="AB4036">_xlfn.XLOOKUP(Table1[[#This Row],[Manager ID]],Table2[[#All],[Manager ID]],Table2[[#All],[Department Head]])</f>
        <v>Sales</v>
      </c>
      <c r="AC4036" s="2">
        <f>_xlfn.XLOOKUP(Table1[[#This Row],[City]],L:L,O:O)</f>
        <v>0.21356479274849693</v>
      </c>
      <c r="AD4036" t="str" cm="1">
        <f t="array" ref="AD4036">_xlfn.IFS(Table1[[#This Row],[Performance Score]]&gt;=90,"Excellent",Table1[[#This Row],[Performance Score]]&gt;=75,"Good",Table1[[#This Row],[Performance Score]]&gt;=60,"Average",Table1[[#This Row],[Performance Score]]&lt;=60,"Need Improvement")</f>
        <v>Need Improvement</v>
      </c>
      <c r="AE4036" t="str">
        <f>IF(AND(Table1[[#This Row],[Attendance %]]&gt;=80,(Table1[[#This Row],[Performance Score]]&gt;=80)),"Eligible","Not Eligible")</f>
        <v>Not Eligible</v>
      </c>
      <c r="AF4036" t="str">
        <f>IF(Table1[[#This Row],[Performance Score]]&gt;=80,"High Performer","Low Performer")</f>
        <v>Low Performer</v>
      </c>
      <c r="AG4036" t="str" cm="1">
        <f t="array" aca="1" ref="AG4036" ca="1">_xlfn.IFS(Table1[[#This Row],[Experience]]&lt;=3,"Junior",Table1[[#This Row],[Experience]]&lt;=7,"Mid Level",Table1[[#This Row],[Experience]]&gt;=7,"Senior")</f>
        <v>Mid Level</v>
      </c>
      <c r="AH4036" t="str">
        <f>IF(Table1[[#This Row],[Attendance %]]&gt;75,"OK","Below 75")</f>
        <v>OK</v>
      </c>
      <c r="AI4036" t="b">
        <f>ISBLANK(Table1[[#This Row],[Employee ID]])</f>
        <v>0</v>
      </c>
      <c r="AJ4036" t="b">
        <f>ISNUMBER(Table1[[#This Row],[Total Salary  ]])</f>
        <v>1</v>
      </c>
      <c r="AK4036" t="str">
        <f>IFERROR(_xlfn.XLOOKUP(Table1[[#This Row],[Manager ID]],MANAGERS!A:A,MANAGERS!B:B),"Not Found")</f>
        <v>Manager_9</v>
      </c>
    </row>
    <row r="4037" spans="1:37" x14ac:dyDescent="0.2">
      <c r="A4037" t="s">
        <v>2076</v>
      </c>
      <c r="B4037" t="s">
        <v>85</v>
      </c>
      <c r="C4037" t="s">
        <v>15</v>
      </c>
      <c r="D4037" t="s">
        <v>16</v>
      </c>
      <c r="E4037" t="s">
        <v>17</v>
      </c>
      <c r="F4037" s="1">
        <v>45231</v>
      </c>
      <c r="G4037" s="1">
        <v>39614</v>
      </c>
      <c r="H4037">
        <v>38610</v>
      </c>
      <c r="I4037">
        <v>21865</v>
      </c>
      <c r="J4037">
        <v>64</v>
      </c>
      <c r="K4037">
        <v>85</v>
      </c>
      <c r="L4037" t="s">
        <v>34</v>
      </c>
      <c r="M4037">
        <v>113</v>
      </c>
      <c r="N4037">
        <f>Table1[[#This Row],[Basic Salary]]+Table1[[#This Row],[Bonus]]</f>
        <v>60475</v>
      </c>
      <c r="O4037" s="2">
        <f>Table1[[#This Row],[Bonus]]/Table1[[#This Row],[Basic Salary]]</f>
        <v>0.56630406630406627</v>
      </c>
      <c r="P4037">
        <f ca="1">DATEDIF(Table1[[#This Row],[Date of Birth]],TODAY(),"Y")</f>
        <v>18</v>
      </c>
      <c r="Q4037">
        <f ca="1">DATEDIF(Table1[[#This Row],[Joining Date]],TODAY(),"Y")</f>
        <v>2</v>
      </c>
      <c r="R4037" t="str">
        <f ca="1">IF(YEAR(Table1[[#This Row],[Joining Date]])=YEAR(TODAY()),"Yes","No")</f>
        <v>No</v>
      </c>
      <c r="S4037" t="str">
        <f ca="1">IF(Table1[[#This Row],[Experience]]&gt;5,"Yes","No")</f>
        <v>No</v>
      </c>
      <c r="T4037" t="str">
        <f>TEXT(Table1[[#This Row],[Joining Date]],"mmmm")</f>
        <v>November</v>
      </c>
      <c r="U4037" t="str">
        <f>TEXT(Table1[[#This Row],[Joining Date]],"yyyy")</f>
        <v>2023</v>
      </c>
      <c r="V4037" s="5">
        <f ca="1">TODAY()-Table1[[#This Row],[Joining Date]]</f>
        <v>1008</v>
      </c>
      <c r="W4037" t="str">
        <f>LEFT(Table1[[#This Row],[Employee Name]],FIND(" ",Table1[[#This Row],[Employee Name]])-1)</f>
        <v>Pooja</v>
      </c>
      <c r="X4037" t="str">
        <f>RIGHT(Table1[[#This Row],[Employee Name]],LEN(Table1[[#This Row],[Employee Name]])-FIND(" ",Table1[[#This Row],[Employee Name]]))</f>
        <v>Das</v>
      </c>
      <c r="Y4037" t="str">
        <f>Table1[[#This Row],[Department]]&amp;"-"&amp;Table1[[#This Row],[Employee ID]]</f>
        <v>HR-E02020</v>
      </c>
      <c r="Z4037" t="str">
        <f>LEFT(Table1[[#This Row],[Department]],3)</f>
        <v>HR</v>
      </c>
      <c r="AA4037" t="str">
        <f>_xlfn.XLOOKUP(Table1[[#This Row],[Manager ID]],MANAGERS!A:A,MANAGERS!B:B)</f>
        <v>Manager_13</v>
      </c>
      <c r="AB4037" t="str" cm="1">
        <f t="array" ref="AB4037">_xlfn.XLOOKUP(Table1[[#This Row],[Manager ID]],Table2[[#All],[Manager ID]],Table2[[#All],[Department Head]])</f>
        <v>HR</v>
      </c>
      <c r="AC4037" s="2">
        <f>_xlfn.XLOOKUP(Table1[[#This Row],[City]],L:L,O:O)</f>
        <v>0.24030340748661314</v>
      </c>
      <c r="AD4037" t="str" cm="1">
        <f t="array" ref="AD4037">_xlfn.IFS(Table1[[#This Row],[Performance Score]]&gt;=90,"Excellent",Table1[[#This Row],[Performance Score]]&gt;=75,"Good",Table1[[#This Row],[Performance Score]]&gt;=60,"Average",Table1[[#This Row],[Performance Score]]&lt;=60,"Need Improvement")</f>
        <v>Good</v>
      </c>
      <c r="AE4037" t="str">
        <f>IF(AND(Table1[[#This Row],[Attendance %]]&gt;=80,(Table1[[#This Row],[Performance Score]]&gt;=80)),"Eligible","Not Eligible")</f>
        <v>Not Eligible</v>
      </c>
      <c r="AF4037" t="str">
        <f>IF(Table1[[#This Row],[Performance Score]]&gt;=80,"High Performer","Low Performer")</f>
        <v>High Performer</v>
      </c>
      <c r="AG4037" t="str" cm="1">
        <f t="array" aca="1" ref="AG4037" ca="1">_xlfn.IFS(Table1[[#This Row],[Experience]]&lt;=3,"Junior",Table1[[#This Row],[Experience]]&lt;=7,"Mid Level",Table1[[#This Row],[Experience]]&gt;=7,"Senior")</f>
        <v>Junior</v>
      </c>
      <c r="AH4037" t="str">
        <f>IF(Table1[[#This Row],[Attendance %]]&gt;75,"OK","Below 75")</f>
        <v>Below 75</v>
      </c>
      <c r="AI4037" t="b">
        <f>ISBLANK(Table1[[#This Row],[Employee ID]])</f>
        <v>0</v>
      </c>
      <c r="AJ4037" t="b">
        <f>ISNUMBER(Table1[[#This Row],[Total Salary  ]])</f>
        <v>1</v>
      </c>
      <c r="AK4037" t="str">
        <f>IFERROR(_xlfn.XLOOKUP(Table1[[#This Row],[Manager ID]],MANAGERS!A:A,MANAGERS!B:B),"Not Found")</f>
        <v>Manager_13</v>
      </c>
    </row>
    <row r="4038" spans="1:37" x14ac:dyDescent="0.2">
      <c r="A4038" t="s">
        <v>1825</v>
      </c>
      <c r="B4038" t="s">
        <v>69</v>
      </c>
      <c r="C4038" t="s">
        <v>15</v>
      </c>
      <c r="D4038" t="s">
        <v>81</v>
      </c>
      <c r="E4038" t="s">
        <v>17</v>
      </c>
      <c r="F4038" s="1">
        <v>44416</v>
      </c>
      <c r="G4038" s="1">
        <v>36591</v>
      </c>
      <c r="H4038">
        <v>52405</v>
      </c>
      <c r="I4038">
        <v>8063</v>
      </c>
      <c r="J4038">
        <v>81</v>
      </c>
      <c r="K4038">
        <v>99</v>
      </c>
      <c r="L4038" t="s">
        <v>37</v>
      </c>
      <c r="M4038">
        <v>120</v>
      </c>
      <c r="N4038">
        <f>Table1[[#This Row],[Basic Salary]]+Table1[[#This Row],[Bonus]]</f>
        <v>60468</v>
      </c>
      <c r="O4038" s="2">
        <f>Table1[[#This Row],[Bonus]]/Table1[[#This Row],[Basic Salary]]</f>
        <v>0.15385936456444996</v>
      </c>
      <c r="P4038">
        <f ca="1">DATEDIF(Table1[[#This Row],[Date of Birth]],TODAY(),"Y")</f>
        <v>26</v>
      </c>
      <c r="Q4038">
        <f ca="1">DATEDIF(Table1[[#This Row],[Joining Date]],TODAY(),"Y")</f>
        <v>4</v>
      </c>
      <c r="R4038" t="str">
        <f ca="1">IF(YEAR(Table1[[#This Row],[Joining Date]])=YEAR(TODAY()),"Yes","No")</f>
        <v>No</v>
      </c>
      <c r="S4038" t="str">
        <f ca="1">IF(Table1[[#This Row],[Experience]]&gt;5,"Yes","No")</f>
        <v>No</v>
      </c>
      <c r="T4038" t="str">
        <f>TEXT(Table1[[#This Row],[Joining Date]],"mmmm")</f>
        <v>August</v>
      </c>
      <c r="U4038" t="str">
        <f>TEXT(Table1[[#This Row],[Joining Date]],"yyyy")</f>
        <v>2021</v>
      </c>
      <c r="V4038" s="5">
        <f ca="1">TODAY()-Table1[[#This Row],[Joining Date]]</f>
        <v>1823</v>
      </c>
      <c r="W4038" t="str">
        <f>LEFT(Table1[[#This Row],[Employee Name]],FIND(" ",Table1[[#This Row],[Employee Name]])-1)</f>
        <v>Neha</v>
      </c>
      <c r="X4038" t="str">
        <f>RIGHT(Table1[[#This Row],[Employee Name]],LEN(Table1[[#This Row],[Employee Name]])-FIND(" ",Table1[[#This Row],[Employee Name]]))</f>
        <v>Kulkarni</v>
      </c>
      <c r="Y4038" t="str">
        <f>Table1[[#This Row],[Department]]&amp;"-"&amp;Table1[[#This Row],[Employee ID]]</f>
        <v>Sales-E01769</v>
      </c>
      <c r="Z4038" t="str">
        <f>LEFT(Table1[[#This Row],[Department]],3)</f>
        <v>Sal</v>
      </c>
      <c r="AA4038" t="str">
        <f>_xlfn.XLOOKUP(Table1[[#This Row],[Manager ID]],MANAGERS!A:A,MANAGERS!B:B)</f>
        <v>Manager_20</v>
      </c>
      <c r="AB4038" t="str" cm="1">
        <f t="array" ref="AB4038">_xlfn.XLOOKUP(Table1[[#This Row],[Manager ID]],Table2[[#All],[Manager ID]],Table2[[#All],[Department Head]])</f>
        <v>Operations</v>
      </c>
      <c r="AC4038" s="2">
        <f>_xlfn.XLOOKUP(Table1[[#This Row],[City]],L:L,O:O)</f>
        <v>0.24036902712549932</v>
      </c>
      <c r="AD4038" t="str" cm="1">
        <f t="array" ref="AD4038">_xlfn.IFS(Table1[[#This Row],[Performance Score]]&gt;=90,"Excellent",Table1[[#This Row],[Performance Score]]&gt;=75,"Good",Table1[[#This Row],[Performance Score]]&gt;=60,"Average",Table1[[#This Row],[Performance Score]]&lt;=60,"Need Improvement")</f>
        <v>Excellent</v>
      </c>
      <c r="AE4038" t="str">
        <f>IF(AND(Table1[[#This Row],[Attendance %]]&gt;=80,(Table1[[#This Row],[Performance Score]]&gt;=80)),"Eligible","Not Eligible")</f>
        <v>Eligible</v>
      </c>
      <c r="AF4038" t="str">
        <f>IF(Table1[[#This Row],[Performance Score]]&gt;=80,"High Performer","Low Performer")</f>
        <v>High Performer</v>
      </c>
      <c r="AG4038" t="str" cm="1">
        <f t="array" aca="1" ref="AG4038" ca="1">_xlfn.IFS(Table1[[#This Row],[Experience]]&lt;=3,"Junior",Table1[[#This Row],[Experience]]&lt;=7,"Mid Level",Table1[[#This Row],[Experience]]&gt;=7,"Senior")</f>
        <v>Mid Level</v>
      </c>
      <c r="AH4038" t="str">
        <f>IF(Table1[[#This Row],[Attendance %]]&gt;75,"OK","Below 75")</f>
        <v>OK</v>
      </c>
      <c r="AI4038" t="b">
        <f>ISBLANK(Table1[[#This Row],[Employee ID]])</f>
        <v>0</v>
      </c>
      <c r="AJ4038" t="b">
        <f>ISNUMBER(Table1[[#This Row],[Total Salary  ]])</f>
        <v>1</v>
      </c>
      <c r="AK4038" t="str">
        <f>IFERROR(_xlfn.XLOOKUP(Table1[[#This Row],[Manager ID]],MANAGERS!A:A,MANAGERS!B:B),"Not Found")</f>
        <v>Manager_20</v>
      </c>
    </row>
    <row r="4039" spans="1:37" x14ac:dyDescent="0.2">
      <c r="A4039" t="s">
        <v>4051</v>
      </c>
      <c r="B4039" t="s">
        <v>57</v>
      </c>
      <c r="C4039" t="s">
        <v>15</v>
      </c>
      <c r="D4039" t="s">
        <v>25</v>
      </c>
      <c r="E4039" t="s">
        <v>26</v>
      </c>
      <c r="F4039" s="1">
        <v>44975</v>
      </c>
      <c r="G4039" s="1">
        <v>32383</v>
      </c>
      <c r="H4039">
        <v>39312</v>
      </c>
      <c r="I4039">
        <v>21155</v>
      </c>
      <c r="J4039">
        <v>78</v>
      </c>
      <c r="K4039">
        <v>83</v>
      </c>
      <c r="L4039" t="s">
        <v>18</v>
      </c>
      <c r="M4039">
        <v>105</v>
      </c>
      <c r="N4039">
        <f>Table1[[#This Row],[Basic Salary]]+Table1[[#This Row],[Bonus]]</f>
        <v>60467</v>
      </c>
      <c r="O4039" s="2">
        <f>Table1[[#This Row],[Bonus]]/Table1[[#This Row],[Basic Salary]]</f>
        <v>0.53813085063085064</v>
      </c>
      <c r="P4039">
        <f ca="1">DATEDIF(Table1[[#This Row],[Date of Birth]],TODAY(),"Y")</f>
        <v>37</v>
      </c>
      <c r="Q4039">
        <f ca="1">DATEDIF(Table1[[#This Row],[Joining Date]],TODAY(),"Y")</f>
        <v>3</v>
      </c>
      <c r="R4039" t="str">
        <f ca="1">IF(YEAR(Table1[[#This Row],[Joining Date]])=YEAR(TODAY()),"Yes","No")</f>
        <v>No</v>
      </c>
      <c r="S4039" t="str">
        <f ca="1">IF(Table1[[#This Row],[Experience]]&gt;5,"Yes","No")</f>
        <v>No</v>
      </c>
      <c r="T4039" t="str">
        <f>TEXT(Table1[[#This Row],[Joining Date]],"mmmm")</f>
        <v>February</v>
      </c>
      <c r="U4039" t="str">
        <f>TEXT(Table1[[#This Row],[Joining Date]],"yyyy")</f>
        <v>2023</v>
      </c>
      <c r="V4039" s="5">
        <f ca="1">TODAY()-Table1[[#This Row],[Joining Date]]</f>
        <v>1264</v>
      </c>
      <c r="W4039" t="str">
        <f>LEFT(Table1[[#This Row],[Employee Name]],FIND(" ",Table1[[#This Row],[Employee Name]])-1)</f>
        <v>Swathi</v>
      </c>
      <c r="X4039" t="str">
        <f>RIGHT(Table1[[#This Row],[Employee Name]],LEN(Table1[[#This Row],[Employee Name]])-FIND(" ",Table1[[#This Row],[Employee Name]]))</f>
        <v>Ramesh</v>
      </c>
      <c r="Y4039" t="str">
        <f>Table1[[#This Row],[Department]]&amp;"-"&amp;Table1[[#This Row],[Employee ID]]</f>
        <v>Finance-E03995</v>
      </c>
      <c r="Z4039" t="str">
        <f>LEFT(Table1[[#This Row],[Department]],3)</f>
        <v>Fin</v>
      </c>
      <c r="AA4039" t="str">
        <f>_xlfn.XLOOKUP(Table1[[#This Row],[Manager ID]],MANAGERS!A:A,MANAGERS!B:B)</f>
        <v>Manager_5</v>
      </c>
      <c r="AB4039" t="str" cm="1">
        <f t="array" ref="AB4039">_xlfn.XLOOKUP(Table1[[#This Row],[Manager ID]],Table2[[#All],[Manager ID]],Table2[[#All],[Department Head]])</f>
        <v>Sales</v>
      </c>
      <c r="AC4039" s="2">
        <f>_xlfn.XLOOKUP(Table1[[#This Row],[City]],L:L,O:O)</f>
        <v>0.21356479274849693</v>
      </c>
      <c r="AD4039" t="str" cm="1">
        <f t="array" ref="AD4039">_xlfn.IFS(Table1[[#This Row],[Performance Score]]&gt;=90,"Excellent",Table1[[#This Row],[Performance Score]]&gt;=75,"Good",Table1[[#This Row],[Performance Score]]&gt;=60,"Average",Table1[[#This Row],[Performance Score]]&lt;=60,"Need Improvement")</f>
        <v>Good</v>
      </c>
      <c r="AE4039" t="str">
        <f>IF(AND(Table1[[#This Row],[Attendance %]]&gt;=80,(Table1[[#This Row],[Performance Score]]&gt;=80)),"Eligible","Not Eligible")</f>
        <v>Not Eligible</v>
      </c>
      <c r="AF4039" t="str">
        <f>IF(Table1[[#This Row],[Performance Score]]&gt;=80,"High Performer","Low Performer")</f>
        <v>High Performer</v>
      </c>
      <c r="AG4039" t="str" cm="1">
        <f t="array" aca="1" ref="AG4039" ca="1">_xlfn.IFS(Table1[[#This Row],[Experience]]&lt;=3,"Junior",Table1[[#This Row],[Experience]]&lt;=7,"Mid Level",Table1[[#This Row],[Experience]]&gt;=7,"Senior")</f>
        <v>Junior</v>
      </c>
      <c r="AH4039" t="str">
        <f>IF(Table1[[#This Row],[Attendance %]]&gt;75,"OK","Below 75")</f>
        <v>OK</v>
      </c>
      <c r="AI4039" t="b">
        <f>ISBLANK(Table1[[#This Row],[Employee ID]])</f>
        <v>0</v>
      </c>
      <c r="AJ4039" t="b">
        <f>ISNUMBER(Table1[[#This Row],[Total Salary  ]])</f>
        <v>1</v>
      </c>
      <c r="AK4039" t="str">
        <f>IFERROR(_xlfn.XLOOKUP(Table1[[#This Row],[Manager ID]],MANAGERS!A:A,MANAGERS!B:B),"Not Found")</f>
        <v>Manager_5</v>
      </c>
    </row>
    <row r="4040" spans="1:37" x14ac:dyDescent="0.2">
      <c r="A4040" t="s">
        <v>1100</v>
      </c>
      <c r="B4040" t="s">
        <v>36</v>
      </c>
      <c r="C4040" t="s">
        <v>15</v>
      </c>
      <c r="D4040" t="s">
        <v>16</v>
      </c>
      <c r="E4040" t="s">
        <v>65</v>
      </c>
      <c r="F4040" s="1">
        <v>43171</v>
      </c>
      <c r="G4040" s="1">
        <v>29880</v>
      </c>
      <c r="H4040">
        <v>42521</v>
      </c>
      <c r="I4040">
        <v>17928</v>
      </c>
      <c r="J4040">
        <v>86</v>
      </c>
      <c r="K4040">
        <v>87</v>
      </c>
      <c r="L4040" t="s">
        <v>31</v>
      </c>
      <c r="M4040">
        <v>102</v>
      </c>
      <c r="N4040">
        <f>Table1[[#This Row],[Basic Salary]]+Table1[[#This Row],[Bonus]]</f>
        <v>60449</v>
      </c>
      <c r="O4040" s="2">
        <f>Table1[[#This Row],[Bonus]]/Table1[[#This Row],[Basic Salary]]</f>
        <v>0.42162696079584205</v>
      </c>
      <c r="P4040">
        <f ca="1">DATEDIF(Table1[[#This Row],[Date of Birth]],TODAY(),"Y")</f>
        <v>44</v>
      </c>
      <c r="Q4040">
        <f ca="1">DATEDIF(Table1[[#This Row],[Joining Date]],TODAY(),"Y")</f>
        <v>8</v>
      </c>
      <c r="R4040" t="str">
        <f ca="1">IF(YEAR(Table1[[#This Row],[Joining Date]])=YEAR(TODAY()),"Yes","No")</f>
        <v>No</v>
      </c>
      <c r="S4040" t="str">
        <f ca="1">IF(Table1[[#This Row],[Experience]]&gt;5,"Yes","No")</f>
        <v>Yes</v>
      </c>
      <c r="T4040" t="str">
        <f>TEXT(Table1[[#This Row],[Joining Date]],"mmmm")</f>
        <v>March</v>
      </c>
      <c r="U4040" t="str">
        <f>TEXT(Table1[[#This Row],[Joining Date]],"yyyy")</f>
        <v>2018</v>
      </c>
      <c r="V4040" s="5">
        <f ca="1">TODAY()-Table1[[#This Row],[Joining Date]]</f>
        <v>3068</v>
      </c>
      <c r="W4040" t="str">
        <f>LEFT(Table1[[#This Row],[Employee Name]],FIND(" ",Table1[[#This Row],[Employee Name]])-1)</f>
        <v>Meera</v>
      </c>
      <c r="X4040" t="str">
        <f>RIGHT(Table1[[#This Row],[Employee Name]],LEN(Table1[[#This Row],[Employee Name]])-FIND(" ",Table1[[#This Row],[Employee Name]]))</f>
        <v>Joshi</v>
      </c>
      <c r="Y4040" t="str">
        <f>Table1[[#This Row],[Department]]&amp;"-"&amp;Table1[[#This Row],[Employee ID]]</f>
        <v>HR-E01044</v>
      </c>
      <c r="Z4040" t="str">
        <f>LEFT(Table1[[#This Row],[Department]],3)</f>
        <v>HR</v>
      </c>
      <c r="AA4040" t="str">
        <f>_xlfn.XLOOKUP(Table1[[#This Row],[Manager ID]],MANAGERS!A:A,MANAGERS!B:B)</f>
        <v>Manager_2</v>
      </c>
      <c r="AB4040" t="str" cm="1">
        <f t="array" ref="AB4040">_xlfn.XLOOKUP(Table1[[#This Row],[Manager ID]],Table2[[#All],[Manager ID]],Table2[[#All],[Department Head]])</f>
        <v>Sales</v>
      </c>
      <c r="AC4040" s="2">
        <f>_xlfn.XLOOKUP(Table1[[#This Row],[City]],L:L,O:O)</f>
        <v>0.241864189087755</v>
      </c>
      <c r="AD4040" t="str" cm="1">
        <f t="array" ref="AD4040">_xlfn.IFS(Table1[[#This Row],[Performance Score]]&gt;=90,"Excellent",Table1[[#This Row],[Performance Score]]&gt;=75,"Good",Table1[[#This Row],[Performance Score]]&gt;=60,"Average",Table1[[#This Row],[Performance Score]]&lt;=60,"Need Improvement")</f>
        <v>Good</v>
      </c>
      <c r="AE4040" t="str">
        <f>IF(AND(Table1[[#This Row],[Attendance %]]&gt;=80,(Table1[[#This Row],[Performance Score]]&gt;=80)),"Eligible","Not Eligible")</f>
        <v>Eligible</v>
      </c>
      <c r="AF4040" t="str">
        <f>IF(Table1[[#This Row],[Performance Score]]&gt;=80,"High Performer","Low Performer")</f>
        <v>High Performer</v>
      </c>
      <c r="AG4040" t="str" cm="1">
        <f t="array" aca="1" ref="AG4040" ca="1">_xlfn.IFS(Table1[[#This Row],[Experience]]&lt;=3,"Junior",Table1[[#This Row],[Experience]]&lt;=7,"Mid Level",Table1[[#This Row],[Experience]]&gt;=7,"Senior")</f>
        <v>Senior</v>
      </c>
      <c r="AH4040" t="str">
        <f>IF(Table1[[#This Row],[Attendance %]]&gt;75,"OK","Below 75")</f>
        <v>OK</v>
      </c>
      <c r="AI4040" t="b">
        <f>ISBLANK(Table1[[#This Row],[Employee ID]])</f>
        <v>0</v>
      </c>
      <c r="AJ4040" t="b">
        <f>ISNUMBER(Table1[[#This Row],[Total Salary  ]])</f>
        <v>1</v>
      </c>
      <c r="AK4040" t="str">
        <f>IFERROR(_xlfn.XLOOKUP(Table1[[#This Row],[Manager ID]],MANAGERS!A:A,MANAGERS!B:B),"Not Found")</f>
        <v>Manager_2</v>
      </c>
    </row>
    <row r="4041" spans="1:37" x14ac:dyDescent="0.2">
      <c r="A4041" t="s">
        <v>970</v>
      </c>
      <c r="B4041" t="s">
        <v>62</v>
      </c>
      <c r="C4041" t="s">
        <v>21</v>
      </c>
      <c r="D4041" t="s">
        <v>16</v>
      </c>
      <c r="E4041" t="s">
        <v>22</v>
      </c>
      <c r="F4041" s="1">
        <v>45410</v>
      </c>
      <c r="G4041" s="1">
        <v>40320</v>
      </c>
      <c r="H4041">
        <v>42988</v>
      </c>
      <c r="I4041">
        <v>17416</v>
      </c>
      <c r="J4041">
        <v>67</v>
      </c>
      <c r="K4041">
        <v>61</v>
      </c>
      <c r="L4041" t="s">
        <v>37</v>
      </c>
      <c r="M4041">
        <v>110</v>
      </c>
      <c r="N4041">
        <f>Table1[[#This Row],[Basic Salary]]+Table1[[#This Row],[Bonus]]</f>
        <v>60404</v>
      </c>
      <c r="O4041" s="2">
        <f>Table1[[#This Row],[Bonus]]/Table1[[#This Row],[Basic Salary]]</f>
        <v>0.40513631711175213</v>
      </c>
      <c r="P4041">
        <f ca="1">DATEDIF(Table1[[#This Row],[Date of Birth]],TODAY(),"Y")</f>
        <v>16</v>
      </c>
      <c r="Q4041">
        <f ca="1">DATEDIF(Table1[[#This Row],[Joining Date]],TODAY(),"Y")</f>
        <v>2</v>
      </c>
      <c r="R4041" t="str">
        <f ca="1">IF(YEAR(Table1[[#This Row],[Joining Date]])=YEAR(TODAY()),"Yes","No")</f>
        <v>No</v>
      </c>
      <c r="S4041" t="str">
        <f ca="1">IF(Table1[[#This Row],[Experience]]&gt;5,"Yes","No")</f>
        <v>No</v>
      </c>
      <c r="T4041" t="str">
        <f>TEXT(Table1[[#This Row],[Joining Date]],"mmmm")</f>
        <v>April</v>
      </c>
      <c r="U4041" t="str">
        <f>TEXT(Table1[[#This Row],[Joining Date]],"yyyy")</f>
        <v>2024</v>
      </c>
      <c r="V4041" s="5">
        <f ca="1">TODAY()-Table1[[#This Row],[Joining Date]]</f>
        <v>829</v>
      </c>
      <c r="W4041" t="str">
        <f>LEFT(Table1[[#This Row],[Employee Name]],FIND(" ",Table1[[#This Row],[Employee Name]])-1)</f>
        <v>Kavya</v>
      </c>
      <c r="X4041" t="str">
        <f>RIGHT(Table1[[#This Row],[Employee Name]],LEN(Table1[[#This Row],[Employee Name]])-FIND(" ",Table1[[#This Row],[Employee Name]]))</f>
        <v>Nair</v>
      </c>
      <c r="Y4041" t="str">
        <f>Table1[[#This Row],[Department]]&amp;"-"&amp;Table1[[#This Row],[Employee ID]]</f>
        <v>HR-E00914</v>
      </c>
      <c r="Z4041" t="str">
        <f>LEFT(Table1[[#This Row],[Department]],3)</f>
        <v>HR</v>
      </c>
      <c r="AA4041" t="str">
        <f>_xlfn.XLOOKUP(Table1[[#This Row],[Manager ID]],MANAGERS!A:A,MANAGERS!B:B)</f>
        <v>Manager_10</v>
      </c>
      <c r="AB4041" t="str" cm="1">
        <f t="array" ref="AB4041">_xlfn.XLOOKUP(Table1[[#This Row],[Manager ID]],Table2[[#All],[Manager ID]],Table2[[#All],[Department Head]])</f>
        <v>HR</v>
      </c>
      <c r="AC4041" s="2">
        <f>_xlfn.XLOOKUP(Table1[[#This Row],[City]],L:L,O:O)</f>
        <v>0.24036902712549932</v>
      </c>
      <c r="AD4041" t="str" cm="1">
        <f t="array" ref="AD4041">_xlfn.IFS(Table1[[#This Row],[Performance Score]]&gt;=90,"Excellent",Table1[[#This Row],[Performance Score]]&gt;=75,"Good",Table1[[#This Row],[Performance Score]]&gt;=60,"Average",Table1[[#This Row],[Performance Score]]&lt;=60,"Need Improvement")</f>
        <v>Average</v>
      </c>
      <c r="AE4041" t="str">
        <f>IF(AND(Table1[[#This Row],[Attendance %]]&gt;=80,(Table1[[#This Row],[Performance Score]]&gt;=80)),"Eligible","Not Eligible")</f>
        <v>Not Eligible</v>
      </c>
      <c r="AF4041" t="str">
        <f>IF(Table1[[#This Row],[Performance Score]]&gt;=80,"High Performer","Low Performer")</f>
        <v>Low Performer</v>
      </c>
      <c r="AG4041" t="str" cm="1">
        <f t="array" aca="1" ref="AG4041" ca="1">_xlfn.IFS(Table1[[#This Row],[Experience]]&lt;=3,"Junior",Table1[[#This Row],[Experience]]&lt;=7,"Mid Level",Table1[[#This Row],[Experience]]&gt;=7,"Senior")</f>
        <v>Junior</v>
      </c>
      <c r="AH4041" t="str">
        <f>IF(Table1[[#This Row],[Attendance %]]&gt;75,"OK","Below 75")</f>
        <v>Below 75</v>
      </c>
      <c r="AI4041" t="b">
        <f>ISBLANK(Table1[[#This Row],[Employee ID]])</f>
        <v>0</v>
      </c>
      <c r="AJ4041" t="b">
        <f>ISNUMBER(Table1[[#This Row],[Total Salary  ]])</f>
        <v>1</v>
      </c>
      <c r="AK4041" t="str">
        <f>IFERROR(_xlfn.XLOOKUP(Table1[[#This Row],[Manager ID]],MANAGERS!A:A,MANAGERS!B:B),"Not Found")</f>
        <v>Manager_10</v>
      </c>
    </row>
    <row r="4042" spans="1:37" x14ac:dyDescent="0.2">
      <c r="A4042" t="s">
        <v>2310</v>
      </c>
      <c r="B4042" t="s">
        <v>87</v>
      </c>
      <c r="C4042" t="s">
        <v>21</v>
      </c>
      <c r="D4042" t="s">
        <v>43</v>
      </c>
      <c r="E4042" t="s">
        <v>26</v>
      </c>
      <c r="F4042" s="1">
        <v>45922</v>
      </c>
      <c r="G4042" s="1">
        <v>35934</v>
      </c>
      <c r="H4042">
        <v>40306</v>
      </c>
      <c r="I4042">
        <v>20094</v>
      </c>
      <c r="J4042">
        <v>92</v>
      </c>
      <c r="K4042">
        <v>84</v>
      </c>
      <c r="L4042" t="s">
        <v>53</v>
      </c>
      <c r="M4042">
        <v>112</v>
      </c>
      <c r="N4042">
        <f>Table1[[#This Row],[Basic Salary]]+Table1[[#This Row],[Bonus]]</f>
        <v>60400</v>
      </c>
      <c r="O4042" s="2">
        <f>Table1[[#This Row],[Bonus]]/Table1[[#This Row],[Basic Salary]]</f>
        <v>0.49853619808465238</v>
      </c>
      <c r="P4042">
        <f ca="1">DATEDIF(Table1[[#This Row],[Date of Birth]],TODAY(),"Y")</f>
        <v>28</v>
      </c>
      <c r="Q4042">
        <f ca="1">DATEDIF(Table1[[#This Row],[Joining Date]],TODAY(),"Y")</f>
        <v>0</v>
      </c>
      <c r="R4042" t="str">
        <f ca="1">IF(YEAR(Table1[[#This Row],[Joining Date]])=YEAR(TODAY()),"Yes","No")</f>
        <v>No</v>
      </c>
      <c r="S4042" t="str">
        <f ca="1">IF(Table1[[#This Row],[Experience]]&gt;5,"Yes","No")</f>
        <v>No</v>
      </c>
      <c r="T4042" t="str">
        <f>TEXT(Table1[[#This Row],[Joining Date]],"mmmm")</f>
        <v>September</v>
      </c>
      <c r="U4042" t="str">
        <f>TEXT(Table1[[#This Row],[Joining Date]],"yyyy")</f>
        <v>2025</v>
      </c>
      <c r="V4042" s="5">
        <f ca="1">TODAY()-Table1[[#This Row],[Joining Date]]</f>
        <v>317</v>
      </c>
      <c r="W4042" t="str">
        <f>LEFT(Table1[[#This Row],[Employee Name]],FIND(" ",Table1[[#This Row],[Employee Name]])-1)</f>
        <v>Arjun</v>
      </c>
      <c r="X4042" t="str">
        <f>RIGHT(Table1[[#This Row],[Employee Name]],LEN(Table1[[#This Row],[Employee Name]])-FIND(" ",Table1[[#This Row],[Employee Name]]))</f>
        <v>Mehta</v>
      </c>
      <c r="Y4042" t="str">
        <f>Table1[[#This Row],[Department]]&amp;"-"&amp;Table1[[#This Row],[Employee ID]]</f>
        <v>Operations-E02254</v>
      </c>
      <c r="Z4042" t="str">
        <f>LEFT(Table1[[#This Row],[Department]],3)</f>
        <v>Ope</v>
      </c>
      <c r="AA4042" t="str">
        <f>_xlfn.XLOOKUP(Table1[[#This Row],[Manager ID]],MANAGERS!A:A,MANAGERS!B:B)</f>
        <v>Manager_12</v>
      </c>
      <c r="AB4042" t="str" cm="1">
        <f t="array" ref="AB4042">_xlfn.XLOOKUP(Table1[[#This Row],[Manager ID]],Table2[[#All],[Manager ID]],Table2[[#All],[Department Head]])</f>
        <v>Marketing</v>
      </c>
      <c r="AC4042" s="2">
        <f>_xlfn.XLOOKUP(Table1[[#This Row],[City]],L:L,O:O)</f>
        <v>0.23685887225230964</v>
      </c>
      <c r="AD4042" t="str" cm="1">
        <f t="array" ref="AD4042">_xlfn.IFS(Table1[[#This Row],[Performance Score]]&gt;=90,"Excellent",Table1[[#This Row],[Performance Score]]&gt;=75,"Good",Table1[[#This Row],[Performance Score]]&gt;=60,"Average",Table1[[#This Row],[Performance Score]]&lt;=60,"Need Improvement")</f>
        <v>Good</v>
      </c>
      <c r="AE4042" t="str">
        <f>IF(AND(Table1[[#This Row],[Attendance %]]&gt;=80,(Table1[[#This Row],[Performance Score]]&gt;=80)),"Eligible","Not Eligible")</f>
        <v>Eligible</v>
      </c>
      <c r="AF4042" t="str">
        <f>IF(Table1[[#This Row],[Performance Score]]&gt;=80,"High Performer","Low Performer")</f>
        <v>High Performer</v>
      </c>
      <c r="AG4042" t="str" cm="1">
        <f t="array" aca="1" ref="AG4042" ca="1">_xlfn.IFS(Table1[[#This Row],[Experience]]&lt;=3,"Junior",Table1[[#This Row],[Experience]]&lt;=7,"Mid Level",Table1[[#This Row],[Experience]]&gt;=7,"Senior")</f>
        <v>Junior</v>
      </c>
      <c r="AH4042" t="str">
        <f>IF(Table1[[#This Row],[Attendance %]]&gt;75,"OK","Below 75")</f>
        <v>OK</v>
      </c>
      <c r="AI4042" t="b">
        <f>ISBLANK(Table1[[#This Row],[Employee ID]])</f>
        <v>0</v>
      </c>
      <c r="AJ4042" t="b">
        <f>ISNUMBER(Table1[[#This Row],[Total Salary  ]])</f>
        <v>1</v>
      </c>
      <c r="AK4042" t="str">
        <f>IFERROR(_xlfn.XLOOKUP(Table1[[#This Row],[Manager ID]],MANAGERS!A:A,MANAGERS!B:B),"Not Found")</f>
        <v>Manager_12</v>
      </c>
    </row>
    <row r="4043" spans="1:37" x14ac:dyDescent="0.2">
      <c r="A4043" t="s">
        <v>3462</v>
      </c>
      <c r="B4043" t="s">
        <v>75</v>
      </c>
      <c r="C4043" t="s">
        <v>21</v>
      </c>
      <c r="D4043" t="s">
        <v>43</v>
      </c>
      <c r="E4043" t="s">
        <v>65</v>
      </c>
      <c r="F4043" s="1">
        <v>45051</v>
      </c>
      <c r="G4043" s="1">
        <v>36201</v>
      </c>
      <c r="H4043">
        <v>42752</v>
      </c>
      <c r="I4043">
        <v>17635</v>
      </c>
      <c r="J4043">
        <v>100</v>
      </c>
      <c r="K4043">
        <v>89</v>
      </c>
      <c r="L4043" t="s">
        <v>31</v>
      </c>
      <c r="M4043">
        <v>110</v>
      </c>
      <c r="N4043">
        <f>Table1[[#This Row],[Basic Salary]]+Table1[[#This Row],[Bonus]]</f>
        <v>60387</v>
      </c>
      <c r="O4043" s="2">
        <f>Table1[[#This Row],[Bonus]]/Table1[[#This Row],[Basic Salary]]</f>
        <v>0.4124953218562874</v>
      </c>
      <c r="P4043">
        <f ca="1">DATEDIF(Table1[[#This Row],[Date of Birth]],TODAY(),"Y")</f>
        <v>27</v>
      </c>
      <c r="Q4043">
        <f ca="1">DATEDIF(Table1[[#This Row],[Joining Date]],TODAY(),"Y")</f>
        <v>3</v>
      </c>
      <c r="R4043" t="str">
        <f ca="1">IF(YEAR(Table1[[#This Row],[Joining Date]])=YEAR(TODAY()),"Yes","No")</f>
        <v>No</v>
      </c>
      <c r="S4043" t="str">
        <f ca="1">IF(Table1[[#This Row],[Experience]]&gt;5,"Yes","No")</f>
        <v>No</v>
      </c>
      <c r="T4043" t="str">
        <f>TEXT(Table1[[#This Row],[Joining Date]],"mmmm")</f>
        <v>May</v>
      </c>
      <c r="U4043" t="str">
        <f>TEXT(Table1[[#This Row],[Joining Date]],"yyyy")</f>
        <v>2023</v>
      </c>
      <c r="V4043" s="5">
        <f ca="1">TODAY()-Table1[[#This Row],[Joining Date]]</f>
        <v>1188</v>
      </c>
      <c r="W4043" t="str">
        <f>LEFT(Table1[[#This Row],[Employee Name]],FIND(" ",Table1[[#This Row],[Employee Name]])-1)</f>
        <v>Ishita</v>
      </c>
      <c r="X4043" t="str">
        <f>RIGHT(Table1[[#This Row],[Employee Name]],LEN(Table1[[#This Row],[Employee Name]])-FIND(" ",Table1[[#This Row],[Employee Name]]))</f>
        <v>Roy</v>
      </c>
      <c r="Y4043" t="str">
        <f>Table1[[#This Row],[Department]]&amp;"-"&amp;Table1[[#This Row],[Employee ID]]</f>
        <v>Operations-E03406</v>
      </c>
      <c r="Z4043" t="str">
        <f>LEFT(Table1[[#This Row],[Department]],3)</f>
        <v>Ope</v>
      </c>
      <c r="AA4043" t="str">
        <f>_xlfn.XLOOKUP(Table1[[#This Row],[Manager ID]],MANAGERS!A:A,MANAGERS!B:B)</f>
        <v>Manager_10</v>
      </c>
      <c r="AB4043" t="str" cm="1">
        <f t="array" ref="AB4043">_xlfn.XLOOKUP(Table1[[#This Row],[Manager ID]],Table2[[#All],[Manager ID]],Table2[[#All],[Department Head]])</f>
        <v>HR</v>
      </c>
      <c r="AC4043" s="2">
        <f>_xlfn.XLOOKUP(Table1[[#This Row],[City]],L:L,O:O)</f>
        <v>0.241864189087755</v>
      </c>
      <c r="AD4043" t="str" cm="1">
        <f t="array" ref="AD4043">_xlfn.IFS(Table1[[#This Row],[Performance Score]]&gt;=90,"Excellent",Table1[[#This Row],[Performance Score]]&gt;=75,"Good",Table1[[#This Row],[Performance Score]]&gt;=60,"Average",Table1[[#This Row],[Performance Score]]&lt;=60,"Need Improvement")</f>
        <v>Good</v>
      </c>
      <c r="AE4043" t="str">
        <f>IF(AND(Table1[[#This Row],[Attendance %]]&gt;=80,(Table1[[#This Row],[Performance Score]]&gt;=80)),"Eligible","Not Eligible")</f>
        <v>Eligible</v>
      </c>
      <c r="AF4043" t="str">
        <f>IF(Table1[[#This Row],[Performance Score]]&gt;=80,"High Performer","Low Performer")</f>
        <v>High Performer</v>
      </c>
      <c r="AG4043" t="str" cm="1">
        <f t="array" aca="1" ref="AG4043" ca="1">_xlfn.IFS(Table1[[#This Row],[Experience]]&lt;=3,"Junior",Table1[[#This Row],[Experience]]&lt;=7,"Mid Level",Table1[[#This Row],[Experience]]&gt;=7,"Senior")</f>
        <v>Junior</v>
      </c>
      <c r="AH4043" t="str">
        <f>IF(Table1[[#This Row],[Attendance %]]&gt;75,"OK","Below 75")</f>
        <v>OK</v>
      </c>
      <c r="AI4043" t="b">
        <f>ISBLANK(Table1[[#This Row],[Employee ID]])</f>
        <v>0</v>
      </c>
      <c r="AJ4043" t="b">
        <f>ISNUMBER(Table1[[#This Row],[Total Salary  ]])</f>
        <v>1</v>
      </c>
      <c r="AK4043" t="str">
        <f>IFERROR(_xlfn.XLOOKUP(Table1[[#This Row],[Manager ID]],MANAGERS!A:A,MANAGERS!B:B),"Not Found")</f>
        <v>Manager_10</v>
      </c>
    </row>
    <row r="4044" spans="1:37" x14ac:dyDescent="0.2">
      <c r="A4044" t="s">
        <v>4023</v>
      </c>
      <c r="B4044" t="s">
        <v>60</v>
      </c>
      <c r="C4044" t="s">
        <v>15</v>
      </c>
      <c r="D4044" t="s">
        <v>81</v>
      </c>
      <c r="E4044" t="s">
        <v>26</v>
      </c>
      <c r="F4044" s="1">
        <v>45451</v>
      </c>
      <c r="G4044" s="1">
        <v>38619</v>
      </c>
      <c r="H4044">
        <v>46082</v>
      </c>
      <c r="I4044">
        <v>14293</v>
      </c>
      <c r="J4044">
        <v>89</v>
      </c>
      <c r="K4044">
        <v>41</v>
      </c>
      <c r="L4044" t="s">
        <v>31</v>
      </c>
      <c r="M4044">
        <v>117</v>
      </c>
      <c r="N4044">
        <f>Table1[[#This Row],[Basic Salary]]+Table1[[#This Row],[Bonus]]</f>
        <v>60375</v>
      </c>
      <c r="O4044" s="2">
        <f>Table1[[#This Row],[Bonus]]/Table1[[#This Row],[Basic Salary]]</f>
        <v>0.3101644893884814</v>
      </c>
      <c r="P4044">
        <f ca="1">DATEDIF(Table1[[#This Row],[Date of Birth]],TODAY(),"Y")</f>
        <v>20</v>
      </c>
      <c r="Q4044">
        <f ca="1">DATEDIF(Table1[[#This Row],[Joining Date]],TODAY(),"Y")</f>
        <v>2</v>
      </c>
      <c r="R4044" t="str">
        <f ca="1">IF(YEAR(Table1[[#This Row],[Joining Date]])=YEAR(TODAY()),"Yes","No")</f>
        <v>No</v>
      </c>
      <c r="S4044" t="str">
        <f ca="1">IF(Table1[[#This Row],[Experience]]&gt;5,"Yes","No")</f>
        <v>No</v>
      </c>
      <c r="T4044" t="str">
        <f>TEXT(Table1[[#This Row],[Joining Date]],"mmmm")</f>
        <v>June</v>
      </c>
      <c r="U4044" t="str">
        <f>TEXT(Table1[[#This Row],[Joining Date]],"yyyy")</f>
        <v>2024</v>
      </c>
      <c r="V4044" s="5">
        <f ca="1">TODAY()-Table1[[#This Row],[Joining Date]]</f>
        <v>788</v>
      </c>
      <c r="W4044" t="str">
        <f>LEFT(Table1[[#This Row],[Employee Name]],FIND(" ",Table1[[#This Row],[Employee Name]])-1)</f>
        <v>Gayathri</v>
      </c>
      <c r="X4044" t="str">
        <f>RIGHT(Table1[[#This Row],[Employee Name]],LEN(Table1[[#This Row],[Employee Name]])-FIND(" ",Table1[[#This Row],[Employee Name]]))</f>
        <v>Iyer</v>
      </c>
      <c r="Y4044" t="str">
        <f>Table1[[#This Row],[Department]]&amp;"-"&amp;Table1[[#This Row],[Employee ID]]</f>
        <v>Sales-E03967</v>
      </c>
      <c r="Z4044" t="str">
        <f>LEFT(Table1[[#This Row],[Department]],3)</f>
        <v>Sal</v>
      </c>
      <c r="AA4044" t="str">
        <f>_xlfn.XLOOKUP(Table1[[#This Row],[Manager ID]],MANAGERS!A:A,MANAGERS!B:B)</f>
        <v>Manager_17</v>
      </c>
      <c r="AB4044" t="str" cm="1">
        <f t="array" ref="AB4044">_xlfn.XLOOKUP(Table1[[#This Row],[Manager ID]],Table2[[#All],[Manager ID]],Table2[[#All],[Department Head]])</f>
        <v>Finance</v>
      </c>
      <c r="AC4044" s="2">
        <f>_xlfn.XLOOKUP(Table1[[#This Row],[City]],L:L,O:O)</f>
        <v>0.241864189087755</v>
      </c>
      <c r="AD4044" t="str" cm="1">
        <f t="array" ref="AD4044">_xlfn.IFS(Table1[[#This Row],[Performance Score]]&gt;=90,"Excellent",Table1[[#This Row],[Performance Score]]&gt;=75,"Good",Table1[[#This Row],[Performance Score]]&gt;=60,"Average",Table1[[#This Row],[Performance Score]]&lt;=60,"Need Improvement")</f>
        <v>Need Improvement</v>
      </c>
      <c r="AE4044" t="str">
        <f>IF(AND(Table1[[#This Row],[Attendance %]]&gt;=80,(Table1[[#This Row],[Performance Score]]&gt;=80)),"Eligible","Not Eligible")</f>
        <v>Not Eligible</v>
      </c>
      <c r="AF4044" t="str">
        <f>IF(Table1[[#This Row],[Performance Score]]&gt;=80,"High Performer","Low Performer")</f>
        <v>Low Performer</v>
      </c>
      <c r="AG4044" t="str" cm="1">
        <f t="array" aca="1" ref="AG4044" ca="1">_xlfn.IFS(Table1[[#This Row],[Experience]]&lt;=3,"Junior",Table1[[#This Row],[Experience]]&lt;=7,"Mid Level",Table1[[#This Row],[Experience]]&gt;=7,"Senior")</f>
        <v>Junior</v>
      </c>
      <c r="AH4044" t="str">
        <f>IF(Table1[[#This Row],[Attendance %]]&gt;75,"OK","Below 75")</f>
        <v>OK</v>
      </c>
      <c r="AI4044" t="b">
        <f>ISBLANK(Table1[[#This Row],[Employee ID]])</f>
        <v>0</v>
      </c>
      <c r="AJ4044" t="b">
        <f>ISNUMBER(Table1[[#This Row],[Total Salary  ]])</f>
        <v>1</v>
      </c>
      <c r="AK4044" t="str">
        <f>IFERROR(_xlfn.XLOOKUP(Table1[[#This Row],[Manager ID]],MANAGERS!A:A,MANAGERS!B:B),"Not Found")</f>
        <v>Manager_17</v>
      </c>
    </row>
    <row r="4045" spans="1:37" x14ac:dyDescent="0.2">
      <c r="A4045" t="s">
        <v>1061</v>
      </c>
      <c r="B4045" t="s">
        <v>39</v>
      </c>
      <c r="C4045" t="s">
        <v>15</v>
      </c>
      <c r="D4045" t="s">
        <v>25</v>
      </c>
      <c r="E4045" t="s">
        <v>30</v>
      </c>
      <c r="F4045" s="1">
        <v>45086</v>
      </c>
      <c r="G4045" s="1">
        <v>38730</v>
      </c>
      <c r="H4045">
        <v>32094</v>
      </c>
      <c r="I4045">
        <v>28251</v>
      </c>
      <c r="J4045">
        <v>79</v>
      </c>
      <c r="K4045">
        <v>69</v>
      </c>
      <c r="L4045" t="s">
        <v>18</v>
      </c>
      <c r="M4045">
        <v>106</v>
      </c>
      <c r="N4045">
        <f>Table1[[#This Row],[Basic Salary]]+Table1[[#This Row],[Bonus]]</f>
        <v>60345</v>
      </c>
      <c r="O4045" s="2">
        <f>Table1[[#This Row],[Bonus]]/Table1[[#This Row],[Basic Salary]]</f>
        <v>0.8802579921480651</v>
      </c>
      <c r="P4045">
        <f ca="1">DATEDIF(Table1[[#This Row],[Date of Birth]],TODAY(),"Y")</f>
        <v>20</v>
      </c>
      <c r="Q4045">
        <f ca="1">DATEDIF(Table1[[#This Row],[Joining Date]],TODAY(),"Y")</f>
        <v>3</v>
      </c>
      <c r="R4045" t="str">
        <f ca="1">IF(YEAR(Table1[[#This Row],[Joining Date]])=YEAR(TODAY()),"Yes","No")</f>
        <v>No</v>
      </c>
      <c r="S4045" t="str">
        <f ca="1">IF(Table1[[#This Row],[Experience]]&gt;5,"Yes","No")</f>
        <v>No</v>
      </c>
      <c r="T4045" t="str">
        <f>TEXT(Table1[[#This Row],[Joining Date]],"mmmm")</f>
        <v>June</v>
      </c>
      <c r="U4045" t="str">
        <f>TEXT(Table1[[#This Row],[Joining Date]],"yyyy")</f>
        <v>2023</v>
      </c>
      <c r="V4045" s="5">
        <f ca="1">TODAY()-Table1[[#This Row],[Joining Date]]</f>
        <v>1153</v>
      </c>
      <c r="W4045" t="str">
        <f>LEFT(Table1[[#This Row],[Employee Name]],FIND(" ",Table1[[#This Row],[Employee Name]])-1)</f>
        <v>Karan</v>
      </c>
      <c r="X4045" t="str">
        <f>RIGHT(Table1[[#This Row],[Employee Name]],LEN(Table1[[#This Row],[Employee Name]])-FIND(" ",Table1[[#This Row],[Employee Name]]))</f>
        <v>Malhotra</v>
      </c>
      <c r="Y4045" t="str">
        <f>Table1[[#This Row],[Department]]&amp;"-"&amp;Table1[[#This Row],[Employee ID]]</f>
        <v>Finance-E01005</v>
      </c>
      <c r="Z4045" t="str">
        <f>LEFT(Table1[[#This Row],[Department]],3)</f>
        <v>Fin</v>
      </c>
      <c r="AA4045" t="str">
        <f>_xlfn.XLOOKUP(Table1[[#This Row],[Manager ID]],MANAGERS!A:A,MANAGERS!B:B)</f>
        <v>Manager_6</v>
      </c>
      <c r="AB4045" t="str" cm="1">
        <f t="array" ref="AB4045">_xlfn.XLOOKUP(Table1[[#This Row],[Manager ID]],Table2[[#All],[Manager ID]],Table2[[#All],[Department Head]])</f>
        <v>HR</v>
      </c>
      <c r="AC4045" s="2">
        <f>_xlfn.XLOOKUP(Table1[[#This Row],[City]],L:L,O:O)</f>
        <v>0.21356479274849693</v>
      </c>
      <c r="AD4045" t="str" cm="1">
        <f t="array" ref="AD4045">_xlfn.IFS(Table1[[#This Row],[Performance Score]]&gt;=90,"Excellent",Table1[[#This Row],[Performance Score]]&gt;=75,"Good",Table1[[#This Row],[Performance Score]]&gt;=60,"Average",Table1[[#This Row],[Performance Score]]&lt;=60,"Need Improvement")</f>
        <v>Average</v>
      </c>
      <c r="AE4045" t="str">
        <f>IF(AND(Table1[[#This Row],[Attendance %]]&gt;=80,(Table1[[#This Row],[Performance Score]]&gt;=80)),"Eligible","Not Eligible")</f>
        <v>Not Eligible</v>
      </c>
      <c r="AF4045" t="str">
        <f>IF(Table1[[#This Row],[Performance Score]]&gt;=80,"High Performer","Low Performer")</f>
        <v>Low Performer</v>
      </c>
      <c r="AG4045" t="str" cm="1">
        <f t="array" aca="1" ref="AG4045" ca="1">_xlfn.IFS(Table1[[#This Row],[Experience]]&lt;=3,"Junior",Table1[[#This Row],[Experience]]&lt;=7,"Mid Level",Table1[[#This Row],[Experience]]&gt;=7,"Senior")</f>
        <v>Junior</v>
      </c>
      <c r="AH4045" t="str">
        <f>IF(Table1[[#This Row],[Attendance %]]&gt;75,"OK","Below 75")</f>
        <v>OK</v>
      </c>
      <c r="AI4045" t="b">
        <f>ISBLANK(Table1[[#This Row],[Employee ID]])</f>
        <v>0</v>
      </c>
      <c r="AJ4045" t="b">
        <f>ISNUMBER(Table1[[#This Row],[Total Salary  ]])</f>
        <v>1</v>
      </c>
      <c r="AK4045" t="str">
        <f>IFERROR(_xlfn.XLOOKUP(Table1[[#This Row],[Manager ID]],MANAGERS!A:A,MANAGERS!B:B),"Not Found")</f>
        <v>Manager_6</v>
      </c>
    </row>
    <row r="4046" spans="1:37" x14ac:dyDescent="0.2">
      <c r="A4046" t="s">
        <v>2022</v>
      </c>
      <c r="B4046" t="s">
        <v>62</v>
      </c>
      <c r="C4046" t="s">
        <v>15</v>
      </c>
      <c r="D4046" t="s">
        <v>33</v>
      </c>
      <c r="E4046" t="s">
        <v>17</v>
      </c>
      <c r="F4046" s="1">
        <v>44576</v>
      </c>
      <c r="G4046" s="1">
        <v>33472</v>
      </c>
      <c r="H4046">
        <v>37462</v>
      </c>
      <c r="I4046">
        <v>22883</v>
      </c>
      <c r="J4046">
        <v>65</v>
      </c>
      <c r="K4046">
        <v>55</v>
      </c>
      <c r="L4046" t="s">
        <v>31</v>
      </c>
      <c r="M4046">
        <v>120</v>
      </c>
      <c r="N4046">
        <f>Table1[[#This Row],[Basic Salary]]+Table1[[#This Row],[Bonus]]</f>
        <v>60345</v>
      </c>
      <c r="O4046" s="2">
        <f>Table1[[#This Row],[Bonus]]/Table1[[#This Row],[Basic Salary]]</f>
        <v>0.61083231007420857</v>
      </c>
      <c r="P4046">
        <f ca="1">DATEDIF(Table1[[#This Row],[Date of Birth]],TODAY(),"Y")</f>
        <v>34</v>
      </c>
      <c r="Q4046">
        <f ca="1">DATEDIF(Table1[[#This Row],[Joining Date]],TODAY(),"Y")</f>
        <v>4</v>
      </c>
      <c r="R4046" t="str">
        <f ca="1">IF(YEAR(Table1[[#This Row],[Joining Date]])=YEAR(TODAY()),"Yes","No")</f>
        <v>No</v>
      </c>
      <c r="S4046" t="str">
        <f ca="1">IF(Table1[[#This Row],[Experience]]&gt;5,"Yes","No")</f>
        <v>No</v>
      </c>
      <c r="T4046" t="str">
        <f>TEXT(Table1[[#This Row],[Joining Date]],"mmmm")</f>
        <v>January</v>
      </c>
      <c r="U4046" t="str">
        <f>TEXT(Table1[[#This Row],[Joining Date]],"yyyy")</f>
        <v>2022</v>
      </c>
      <c r="V4046" s="5">
        <f ca="1">TODAY()-Table1[[#This Row],[Joining Date]]</f>
        <v>1663</v>
      </c>
      <c r="W4046" t="str">
        <f>LEFT(Table1[[#This Row],[Employee Name]],FIND(" ",Table1[[#This Row],[Employee Name]])-1)</f>
        <v>Kavya</v>
      </c>
      <c r="X4046" t="str">
        <f>RIGHT(Table1[[#This Row],[Employee Name]],LEN(Table1[[#This Row],[Employee Name]])-FIND(" ",Table1[[#This Row],[Employee Name]]))</f>
        <v>Nair</v>
      </c>
      <c r="Y4046" t="str">
        <f>Table1[[#This Row],[Department]]&amp;"-"&amp;Table1[[#This Row],[Employee ID]]</f>
        <v>Marketing-E01966</v>
      </c>
      <c r="Z4046" t="str">
        <f>LEFT(Table1[[#This Row],[Department]],3)</f>
        <v>Mar</v>
      </c>
      <c r="AA4046" t="str">
        <f>_xlfn.XLOOKUP(Table1[[#This Row],[Manager ID]],MANAGERS!A:A,MANAGERS!B:B)</f>
        <v>Manager_20</v>
      </c>
      <c r="AB4046" t="str" cm="1">
        <f t="array" ref="AB4046">_xlfn.XLOOKUP(Table1[[#This Row],[Manager ID]],Table2[[#All],[Manager ID]],Table2[[#All],[Department Head]])</f>
        <v>Operations</v>
      </c>
      <c r="AC4046" s="2">
        <f>_xlfn.XLOOKUP(Table1[[#This Row],[City]],L:L,O:O)</f>
        <v>0.241864189087755</v>
      </c>
      <c r="AD4046" t="str" cm="1">
        <f t="array" ref="AD4046">_xlfn.IFS(Table1[[#This Row],[Performance Score]]&gt;=90,"Excellent",Table1[[#This Row],[Performance Score]]&gt;=75,"Good",Table1[[#This Row],[Performance Score]]&gt;=60,"Average",Table1[[#This Row],[Performance Score]]&lt;=60,"Need Improvement")</f>
        <v>Need Improvement</v>
      </c>
      <c r="AE4046" t="str">
        <f>IF(AND(Table1[[#This Row],[Attendance %]]&gt;=80,(Table1[[#This Row],[Performance Score]]&gt;=80)),"Eligible","Not Eligible")</f>
        <v>Not Eligible</v>
      </c>
      <c r="AF4046" t="str">
        <f>IF(Table1[[#This Row],[Performance Score]]&gt;=80,"High Performer","Low Performer")</f>
        <v>Low Performer</v>
      </c>
      <c r="AG4046" t="str" cm="1">
        <f t="array" aca="1" ref="AG4046" ca="1">_xlfn.IFS(Table1[[#This Row],[Experience]]&lt;=3,"Junior",Table1[[#This Row],[Experience]]&lt;=7,"Mid Level",Table1[[#This Row],[Experience]]&gt;=7,"Senior")</f>
        <v>Mid Level</v>
      </c>
      <c r="AH4046" t="str">
        <f>IF(Table1[[#This Row],[Attendance %]]&gt;75,"OK","Below 75")</f>
        <v>Below 75</v>
      </c>
      <c r="AI4046" t="b">
        <f>ISBLANK(Table1[[#This Row],[Employee ID]])</f>
        <v>0</v>
      </c>
      <c r="AJ4046" t="b">
        <f>ISNUMBER(Table1[[#This Row],[Total Salary  ]])</f>
        <v>1</v>
      </c>
      <c r="AK4046" t="str">
        <f>IFERROR(_xlfn.XLOOKUP(Table1[[#This Row],[Manager ID]],MANAGERS!A:A,MANAGERS!B:B),"Not Found")</f>
        <v>Manager_20</v>
      </c>
    </row>
    <row r="4047" spans="1:37" x14ac:dyDescent="0.2">
      <c r="A4047" t="s">
        <v>4404</v>
      </c>
      <c r="B4047" t="s">
        <v>87</v>
      </c>
      <c r="C4047" t="s">
        <v>21</v>
      </c>
      <c r="D4047" t="s">
        <v>33</v>
      </c>
      <c r="E4047" t="s">
        <v>51</v>
      </c>
      <c r="F4047" s="1">
        <v>42083</v>
      </c>
      <c r="G4047" s="1">
        <v>32351</v>
      </c>
      <c r="H4047">
        <v>54460</v>
      </c>
      <c r="I4047">
        <v>5861</v>
      </c>
      <c r="J4047">
        <v>93</v>
      </c>
      <c r="K4047">
        <v>66</v>
      </c>
      <c r="L4047" t="s">
        <v>18</v>
      </c>
      <c r="M4047">
        <v>109</v>
      </c>
      <c r="N4047">
        <f>Table1[[#This Row],[Basic Salary]]+Table1[[#This Row],[Bonus]]</f>
        <v>60321</v>
      </c>
      <c r="O4047" s="2">
        <f>Table1[[#This Row],[Bonus]]/Table1[[#This Row],[Basic Salary]]</f>
        <v>0.10762027175908924</v>
      </c>
      <c r="P4047">
        <f ca="1">DATEDIF(Table1[[#This Row],[Date of Birth]],TODAY(),"Y")</f>
        <v>38</v>
      </c>
      <c r="Q4047">
        <f ca="1">DATEDIF(Table1[[#This Row],[Joining Date]],TODAY(),"Y")</f>
        <v>11</v>
      </c>
      <c r="R4047" t="str">
        <f ca="1">IF(YEAR(Table1[[#This Row],[Joining Date]])=YEAR(TODAY()),"Yes","No")</f>
        <v>No</v>
      </c>
      <c r="S4047" t="str">
        <f ca="1">IF(Table1[[#This Row],[Experience]]&gt;5,"Yes","No")</f>
        <v>Yes</v>
      </c>
      <c r="T4047" t="str">
        <f>TEXT(Table1[[#This Row],[Joining Date]],"mmmm")</f>
        <v>March</v>
      </c>
      <c r="U4047" t="str">
        <f>TEXT(Table1[[#This Row],[Joining Date]],"yyyy")</f>
        <v>2015</v>
      </c>
      <c r="V4047" s="5">
        <f ca="1">TODAY()-Table1[[#This Row],[Joining Date]]</f>
        <v>4156</v>
      </c>
      <c r="W4047" t="str">
        <f>LEFT(Table1[[#This Row],[Employee Name]],FIND(" ",Table1[[#This Row],[Employee Name]])-1)</f>
        <v>Arjun</v>
      </c>
      <c r="X4047" t="str">
        <f>RIGHT(Table1[[#This Row],[Employee Name]],LEN(Table1[[#This Row],[Employee Name]])-FIND(" ",Table1[[#This Row],[Employee Name]]))</f>
        <v>Mehta</v>
      </c>
      <c r="Y4047" t="str">
        <f>Table1[[#This Row],[Department]]&amp;"-"&amp;Table1[[#This Row],[Employee ID]]</f>
        <v>Marketing-E04348</v>
      </c>
      <c r="Z4047" t="str">
        <f>LEFT(Table1[[#This Row],[Department]],3)</f>
        <v>Mar</v>
      </c>
      <c r="AA4047" t="str">
        <f>_xlfn.XLOOKUP(Table1[[#This Row],[Manager ID]],MANAGERS!A:A,MANAGERS!B:B)</f>
        <v>Manager_9</v>
      </c>
      <c r="AB4047" t="str" cm="1">
        <f t="array" ref="AB4047">_xlfn.XLOOKUP(Table1[[#This Row],[Manager ID]],Table2[[#All],[Manager ID]],Table2[[#All],[Department Head]])</f>
        <v>Sales</v>
      </c>
      <c r="AC4047" s="2">
        <f>_xlfn.XLOOKUP(Table1[[#This Row],[City]],L:L,O:O)</f>
        <v>0.21356479274849693</v>
      </c>
      <c r="AD4047" t="str" cm="1">
        <f t="array" ref="AD4047">_xlfn.IFS(Table1[[#This Row],[Performance Score]]&gt;=90,"Excellent",Table1[[#This Row],[Performance Score]]&gt;=75,"Good",Table1[[#This Row],[Performance Score]]&gt;=60,"Average",Table1[[#This Row],[Performance Score]]&lt;=60,"Need Improvement")</f>
        <v>Average</v>
      </c>
      <c r="AE4047" t="str">
        <f>IF(AND(Table1[[#This Row],[Attendance %]]&gt;=80,(Table1[[#This Row],[Performance Score]]&gt;=80)),"Eligible","Not Eligible")</f>
        <v>Not Eligible</v>
      </c>
      <c r="AF4047" t="str">
        <f>IF(Table1[[#This Row],[Performance Score]]&gt;=80,"High Performer","Low Performer")</f>
        <v>Low Performer</v>
      </c>
      <c r="AG4047" t="str" cm="1">
        <f t="array" aca="1" ref="AG4047" ca="1">_xlfn.IFS(Table1[[#This Row],[Experience]]&lt;=3,"Junior",Table1[[#This Row],[Experience]]&lt;=7,"Mid Level",Table1[[#This Row],[Experience]]&gt;=7,"Senior")</f>
        <v>Senior</v>
      </c>
      <c r="AH4047" t="str">
        <f>IF(Table1[[#This Row],[Attendance %]]&gt;75,"OK","Below 75")</f>
        <v>OK</v>
      </c>
      <c r="AI4047" t="b">
        <f>ISBLANK(Table1[[#This Row],[Employee ID]])</f>
        <v>0</v>
      </c>
      <c r="AJ4047" t="b">
        <f>ISNUMBER(Table1[[#This Row],[Total Salary  ]])</f>
        <v>1</v>
      </c>
      <c r="AK4047" t="str">
        <f>IFERROR(_xlfn.XLOOKUP(Table1[[#This Row],[Manager ID]],MANAGERS!A:A,MANAGERS!B:B),"Not Found")</f>
        <v>Manager_9</v>
      </c>
    </row>
    <row r="4048" spans="1:37" x14ac:dyDescent="0.2">
      <c r="A4048" t="s">
        <v>1787</v>
      </c>
      <c r="B4048" t="s">
        <v>29</v>
      </c>
      <c r="C4048" t="s">
        <v>15</v>
      </c>
      <c r="D4048" t="s">
        <v>43</v>
      </c>
      <c r="E4048" t="s">
        <v>22</v>
      </c>
      <c r="F4048" s="1">
        <v>42264</v>
      </c>
      <c r="G4048" s="1">
        <v>31879</v>
      </c>
      <c r="H4048">
        <v>44111</v>
      </c>
      <c r="I4048">
        <v>16209</v>
      </c>
      <c r="J4048">
        <v>70</v>
      </c>
      <c r="K4048">
        <v>73</v>
      </c>
      <c r="L4048" t="s">
        <v>34</v>
      </c>
      <c r="M4048">
        <v>118</v>
      </c>
      <c r="N4048">
        <f>Table1[[#This Row],[Basic Salary]]+Table1[[#This Row],[Bonus]]</f>
        <v>60320</v>
      </c>
      <c r="O4048" s="2">
        <f>Table1[[#This Row],[Bonus]]/Table1[[#This Row],[Basic Salary]]</f>
        <v>0.3674593638774909</v>
      </c>
      <c r="P4048">
        <f ca="1">DATEDIF(Table1[[#This Row],[Date of Birth]],TODAY(),"Y")</f>
        <v>39</v>
      </c>
      <c r="Q4048">
        <f ca="1">DATEDIF(Table1[[#This Row],[Joining Date]],TODAY(),"Y")</f>
        <v>10</v>
      </c>
      <c r="R4048" t="str">
        <f ca="1">IF(YEAR(Table1[[#This Row],[Joining Date]])=YEAR(TODAY()),"Yes","No")</f>
        <v>No</v>
      </c>
      <c r="S4048" t="str">
        <f ca="1">IF(Table1[[#This Row],[Experience]]&gt;5,"Yes","No")</f>
        <v>Yes</v>
      </c>
      <c r="T4048" t="str">
        <f>TEXT(Table1[[#This Row],[Joining Date]],"mmmm")</f>
        <v>September</v>
      </c>
      <c r="U4048" t="str">
        <f>TEXT(Table1[[#This Row],[Joining Date]],"yyyy")</f>
        <v>2015</v>
      </c>
      <c r="V4048" s="5">
        <f ca="1">TODAY()-Table1[[#This Row],[Joining Date]]</f>
        <v>3975</v>
      </c>
      <c r="W4048" t="str">
        <f>LEFT(Table1[[#This Row],[Employee Name]],FIND(" ",Table1[[#This Row],[Employee Name]])-1)</f>
        <v>Vikram</v>
      </c>
      <c r="X4048" t="str">
        <f>RIGHT(Table1[[#This Row],[Employee Name]],LEN(Table1[[#This Row],[Employee Name]])-FIND(" ",Table1[[#This Row],[Employee Name]]))</f>
        <v>Singh</v>
      </c>
      <c r="Y4048" t="str">
        <f>Table1[[#This Row],[Department]]&amp;"-"&amp;Table1[[#This Row],[Employee ID]]</f>
        <v>Operations-E01731</v>
      </c>
      <c r="Z4048" t="str">
        <f>LEFT(Table1[[#This Row],[Department]],3)</f>
        <v>Ope</v>
      </c>
      <c r="AA4048" t="str">
        <f>_xlfn.XLOOKUP(Table1[[#This Row],[Manager ID]],MANAGERS!A:A,MANAGERS!B:B)</f>
        <v>Manager_18</v>
      </c>
      <c r="AB4048" t="str" cm="1">
        <f t="array" ref="AB4048">_xlfn.XLOOKUP(Table1[[#This Row],[Manager ID]],Table2[[#All],[Manager ID]],Table2[[#All],[Department Head]])</f>
        <v>Support</v>
      </c>
      <c r="AC4048" s="2">
        <f>_xlfn.XLOOKUP(Table1[[#This Row],[City]],L:L,O:O)</f>
        <v>0.24030340748661314</v>
      </c>
      <c r="AD4048" t="str" cm="1">
        <f t="array" ref="AD4048">_xlfn.IFS(Table1[[#This Row],[Performance Score]]&gt;=90,"Excellent",Table1[[#This Row],[Performance Score]]&gt;=75,"Good",Table1[[#This Row],[Performance Score]]&gt;=60,"Average",Table1[[#This Row],[Performance Score]]&lt;=60,"Need Improvement")</f>
        <v>Average</v>
      </c>
      <c r="AE4048" t="str">
        <f>IF(AND(Table1[[#This Row],[Attendance %]]&gt;=80,(Table1[[#This Row],[Performance Score]]&gt;=80)),"Eligible","Not Eligible")</f>
        <v>Not Eligible</v>
      </c>
      <c r="AF4048" t="str">
        <f>IF(Table1[[#This Row],[Performance Score]]&gt;=80,"High Performer","Low Performer")</f>
        <v>Low Performer</v>
      </c>
      <c r="AG4048" t="str" cm="1">
        <f t="array" aca="1" ref="AG4048" ca="1">_xlfn.IFS(Table1[[#This Row],[Experience]]&lt;=3,"Junior",Table1[[#This Row],[Experience]]&lt;=7,"Mid Level",Table1[[#This Row],[Experience]]&gt;=7,"Senior")</f>
        <v>Senior</v>
      </c>
      <c r="AH4048" t="str">
        <f>IF(Table1[[#This Row],[Attendance %]]&gt;75,"OK","Below 75")</f>
        <v>Below 75</v>
      </c>
      <c r="AI4048" t="b">
        <f>ISBLANK(Table1[[#This Row],[Employee ID]])</f>
        <v>0</v>
      </c>
      <c r="AJ4048" t="b">
        <f>ISNUMBER(Table1[[#This Row],[Total Salary  ]])</f>
        <v>1</v>
      </c>
      <c r="AK4048" t="str">
        <f>IFERROR(_xlfn.XLOOKUP(Table1[[#This Row],[Manager ID]],MANAGERS!A:A,MANAGERS!B:B),"Not Found")</f>
        <v>Manager_18</v>
      </c>
    </row>
    <row r="4049" spans="1:37" x14ac:dyDescent="0.2">
      <c r="A4049" t="s">
        <v>3757</v>
      </c>
      <c r="B4049" t="s">
        <v>57</v>
      </c>
      <c r="C4049" t="s">
        <v>15</v>
      </c>
      <c r="D4049" t="s">
        <v>46</v>
      </c>
      <c r="E4049" t="s">
        <v>26</v>
      </c>
      <c r="F4049" s="1">
        <v>44101</v>
      </c>
      <c r="G4049" s="1">
        <v>35831</v>
      </c>
      <c r="H4049">
        <v>32036</v>
      </c>
      <c r="I4049">
        <v>28283</v>
      </c>
      <c r="J4049">
        <v>68</v>
      </c>
      <c r="K4049">
        <v>47</v>
      </c>
      <c r="L4049" t="s">
        <v>31</v>
      </c>
      <c r="M4049">
        <v>119</v>
      </c>
      <c r="N4049">
        <f>Table1[[#This Row],[Basic Salary]]+Table1[[#This Row],[Bonus]]</f>
        <v>60319</v>
      </c>
      <c r="O4049" s="2">
        <f>Table1[[#This Row],[Bonus]]/Table1[[#This Row],[Basic Salary]]</f>
        <v>0.88285054313896871</v>
      </c>
      <c r="P4049">
        <f ca="1">DATEDIF(Table1[[#This Row],[Date of Birth]],TODAY(),"Y")</f>
        <v>28</v>
      </c>
      <c r="Q4049">
        <f ca="1">DATEDIF(Table1[[#This Row],[Joining Date]],TODAY(),"Y")</f>
        <v>5</v>
      </c>
      <c r="R4049" t="str">
        <f ca="1">IF(YEAR(Table1[[#This Row],[Joining Date]])=YEAR(TODAY()),"Yes","No")</f>
        <v>No</v>
      </c>
      <c r="S4049" t="str">
        <f ca="1">IF(Table1[[#This Row],[Experience]]&gt;5,"Yes","No")</f>
        <v>No</v>
      </c>
      <c r="T4049" t="str">
        <f>TEXT(Table1[[#This Row],[Joining Date]],"mmmm")</f>
        <v>September</v>
      </c>
      <c r="U4049" t="str">
        <f>TEXT(Table1[[#This Row],[Joining Date]],"yyyy")</f>
        <v>2020</v>
      </c>
      <c r="V4049" s="5">
        <f ca="1">TODAY()-Table1[[#This Row],[Joining Date]]</f>
        <v>2138</v>
      </c>
      <c r="W4049" t="str">
        <f>LEFT(Table1[[#This Row],[Employee Name]],FIND(" ",Table1[[#This Row],[Employee Name]])-1)</f>
        <v>Swathi</v>
      </c>
      <c r="X4049" t="str">
        <f>RIGHT(Table1[[#This Row],[Employee Name]],LEN(Table1[[#This Row],[Employee Name]])-FIND(" ",Table1[[#This Row],[Employee Name]]))</f>
        <v>Ramesh</v>
      </c>
      <c r="Y4049" t="str">
        <f>Table1[[#This Row],[Department]]&amp;"-"&amp;Table1[[#This Row],[Employee ID]]</f>
        <v>Support-E03701</v>
      </c>
      <c r="Z4049" t="str">
        <f>LEFT(Table1[[#This Row],[Department]],3)</f>
        <v>Sup</v>
      </c>
      <c r="AA4049" t="str">
        <f>_xlfn.XLOOKUP(Table1[[#This Row],[Manager ID]],MANAGERS!A:A,MANAGERS!B:B)</f>
        <v>Manager_19</v>
      </c>
      <c r="AB4049" t="str" cm="1">
        <f t="array" ref="AB4049">_xlfn.XLOOKUP(Table1[[#This Row],[Manager ID]],Table2[[#All],[Manager ID]],Table2[[#All],[Department Head]])</f>
        <v>Support</v>
      </c>
      <c r="AC4049" s="2">
        <f>_xlfn.XLOOKUP(Table1[[#This Row],[City]],L:L,O:O)</f>
        <v>0.241864189087755</v>
      </c>
      <c r="AD4049" t="str" cm="1">
        <f t="array" ref="AD4049">_xlfn.IFS(Table1[[#This Row],[Performance Score]]&gt;=90,"Excellent",Table1[[#This Row],[Performance Score]]&gt;=75,"Good",Table1[[#This Row],[Performance Score]]&gt;=60,"Average",Table1[[#This Row],[Performance Score]]&lt;=60,"Need Improvement")</f>
        <v>Need Improvement</v>
      </c>
      <c r="AE4049" t="str">
        <f>IF(AND(Table1[[#This Row],[Attendance %]]&gt;=80,(Table1[[#This Row],[Performance Score]]&gt;=80)),"Eligible","Not Eligible")</f>
        <v>Not Eligible</v>
      </c>
      <c r="AF4049" t="str">
        <f>IF(Table1[[#This Row],[Performance Score]]&gt;=80,"High Performer","Low Performer")</f>
        <v>Low Performer</v>
      </c>
      <c r="AG4049" t="str" cm="1">
        <f t="array" aca="1" ref="AG4049" ca="1">_xlfn.IFS(Table1[[#This Row],[Experience]]&lt;=3,"Junior",Table1[[#This Row],[Experience]]&lt;=7,"Mid Level",Table1[[#This Row],[Experience]]&gt;=7,"Senior")</f>
        <v>Mid Level</v>
      </c>
      <c r="AH4049" t="str">
        <f>IF(Table1[[#This Row],[Attendance %]]&gt;75,"OK","Below 75")</f>
        <v>Below 75</v>
      </c>
      <c r="AI4049" t="b">
        <f>ISBLANK(Table1[[#This Row],[Employee ID]])</f>
        <v>0</v>
      </c>
      <c r="AJ4049" t="b">
        <f>ISNUMBER(Table1[[#This Row],[Total Salary  ]])</f>
        <v>1</v>
      </c>
      <c r="AK4049" t="str">
        <f>IFERROR(_xlfn.XLOOKUP(Table1[[#This Row],[Manager ID]],MANAGERS!A:A,MANAGERS!B:B),"Not Found")</f>
        <v>Manager_19</v>
      </c>
    </row>
    <row r="4050" spans="1:37" x14ac:dyDescent="0.2">
      <c r="A4050" t="s">
        <v>4881</v>
      </c>
      <c r="B4050" t="s">
        <v>14</v>
      </c>
      <c r="C4050" t="s">
        <v>21</v>
      </c>
      <c r="D4050" t="s">
        <v>33</v>
      </c>
      <c r="E4050" t="s">
        <v>65</v>
      </c>
      <c r="F4050" s="1">
        <v>43802</v>
      </c>
      <c r="G4050" s="1">
        <v>30972</v>
      </c>
      <c r="H4050">
        <v>41609</v>
      </c>
      <c r="I4050">
        <v>18705</v>
      </c>
      <c r="J4050">
        <v>93</v>
      </c>
      <c r="K4050">
        <v>73</v>
      </c>
      <c r="L4050" t="s">
        <v>27</v>
      </c>
      <c r="M4050">
        <v>101</v>
      </c>
      <c r="N4050">
        <f>Table1[[#This Row],[Basic Salary]]+Table1[[#This Row],[Bonus]]</f>
        <v>60314</v>
      </c>
      <c r="O4050" s="2">
        <f>Table1[[#This Row],[Bonus]]/Table1[[#This Row],[Basic Salary]]</f>
        <v>0.44954216635823979</v>
      </c>
      <c r="P4050">
        <f ca="1">DATEDIF(Table1[[#This Row],[Date of Birth]],TODAY(),"Y")</f>
        <v>41</v>
      </c>
      <c r="Q4050">
        <f ca="1">DATEDIF(Table1[[#This Row],[Joining Date]],TODAY(),"Y")</f>
        <v>6</v>
      </c>
      <c r="R4050" t="str">
        <f ca="1">IF(YEAR(Table1[[#This Row],[Joining Date]])=YEAR(TODAY()),"Yes","No")</f>
        <v>No</v>
      </c>
      <c r="S4050" t="str">
        <f ca="1">IF(Table1[[#This Row],[Experience]]&gt;5,"Yes","No")</f>
        <v>Yes</v>
      </c>
      <c r="T4050" t="str">
        <f>TEXT(Table1[[#This Row],[Joining Date]],"mmmm")</f>
        <v>December</v>
      </c>
      <c r="U4050" t="str">
        <f>TEXT(Table1[[#This Row],[Joining Date]],"yyyy")</f>
        <v>2019</v>
      </c>
      <c r="V4050" s="5">
        <f ca="1">TODAY()-Table1[[#This Row],[Joining Date]]</f>
        <v>2437</v>
      </c>
      <c r="W4050" t="str">
        <f>LEFT(Table1[[#This Row],[Employee Name]],FIND(" ",Table1[[#This Row],[Employee Name]])-1)</f>
        <v>Nisha</v>
      </c>
      <c r="X4050" t="str">
        <f>RIGHT(Table1[[#This Row],[Employee Name]],LEN(Table1[[#This Row],[Employee Name]])-FIND(" ",Table1[[#This Row],[Employee Name]]))</f>
        <v>Kapoor</v>
      </c>
      <c r="Y4050" t="str">
        <f>Table1[[#This Row],[Department]]&amp;"-"&amp;Table1[[#This Row],[Employee ID]]</f>
        <v>Marketing-E04825</v>
      </c>
      <c r="Z4050" t="str">
        <f>LEFT(Table1[[#This Row],[Department]],3)</f>
        <v>Mar</v>
      </c>
      <c r="AA4050" t="str">
        <f>_xlfn.XLOOKUP(Table1[[#This Row],[Manager ID]],MANAGERS!A:A,MANAGERS!B:B)</f>
        <v>Manager_1</v>
      </c>
      <c r="AB4050" t="str" cm="1">
        <f t="array" ref="AB4050">_xlfn.XLOOKUP(Table1[[#This Row],[Manager ID]],Table2[[#All],[Manager ID]],Table2[[#All],[Department Head]])</f>
        <v>Support</v>
      </c>
      <c r="AC4050" s="2">
        <f>_xlfn.XLOOKUP(Table1[[#This Row],[City]],L:L,O:O)</f>
        <v>0.23674293405114402</v>
      </c>
      <c r="AD4050" t="str" cm="1">
        <f t="array" ref="AD4050">_xlfn.IFS(Table1[[#This Row],[Performance Score]]&gt;=90,"Excellent",Table1[[#This Row],[Performance Score]]&gt;=75,"Good",Table1[[#This Row],[Performance Score]]&gt;=60,"Average",Table1[[#This Row],[Performance Score]]&lt;=60,"Need Improvement")</f>
        <v>Average</v>
      </c>
      <c r="AE4050" t="str">
        <f>IF(AND(Table1[[#This Row],[Attendance %]]&gt;=80,(Table1[[#This Row],[Performance Score]]&gt;=80)),"Eligible","Not Eligible")</f>
        <v>Not Eligible</v>
      </c>
      <c r="AF4050" t="str">
        <f>IF(Table1[[#This Row],[Performance Score]]&gt;=80,"High Performer","Low Performer")</f>
        <v>Low Performer</v>
      </c>
      <c r="AG4050" t="str" cm="1">
        <f t="array" aca="1" ref="AG4050" ca="1">_xlfn.IFS(Table1[[#This Row],[Experience]]&lt;=3,"Junior",Table1[[#This Row],[Experience]]&lt;=7,"Mid Level",Table1[[#This Row],[Experience]]&gt;=7,"Senior")</f>
        <v>Mid Level</v>
      </c>
      <c r="AH4050" t="str">
        <f>IF(Table1[[#This Row],[Attendance %]]&gt;75,"OK","Below 75")</f>
        <v>OK</v>
      </c>
      <c r="AI4050" t="b">
        <f>ISBLANK(Table1[[#This Row],[Employee ID]])</f>
        <v>0</v>
      </c>
      <c r="AJ4050" t="b">
        <f>ISNUMBER(Table1[[#This Row],[Total Salary  ]])</f>
        <v>1</v>
      </c>
      <c r="AK4050" t="str">
        <f>IFERROR(_xlfn.XLOOKUP(Table1[[#This Row],[Manager ID]],MANAGERS!A:A,MANAGERS!B:B),"Not Found")</f>
        <v>Manager_1</v>
      </c>
    </row>
    <row r="4051" spans="1:37" x14ac:dyDescent="0.2">
      <c r="A4051" t="s">
        <v>158</v>
      </c>
      <c r="B4051" t="s">
        <v>57</v>
      </c>
      <c r="C4051" t="s">
        <v>21</v>
      </c>
      <c r="D4051" t="s">
        <v>46</v>
      </c>
      <c r="E4051" t="s">
        <v>22</v>
      </c>
      <c r="F4051" s="1">
        <v>45585</v>
      </c>
      <c r="G4051" s="1">
        <v>36434</v>
      </c>
      <c r="H4051">
        <v>38069</v>
      </c>
      <c r="I4051">
        <v>22234</v>
      </c>
      <c r="J4051">
        <v>89</v>
      </c>
      <c r="K4051">
        <v>40</v>
      </c>
      <c r="L4051" t="s">
        <v>18</v>
      </c>
      <c r="M4051">
        <v>105</v>
      </c>
      <c r="N4051">
        <f>Table1[[#This Row],[Basic Salary]]+Table1[[#This Row],[Bonus]]</f>
        <v>60303</v>
      </c>
      <c r="O4051" s="2">
        <f>Table1[[#This Row],[Bonus]]/Table1[[#This Row],[Basic Salary]]</f>
        <v>0.58404476082902101</v>
      </c>
      <c r="P4051">
        <f ca="1">DATEDIF(Table1[[#This Row],[Date of Birth]],TODAY(),"Y")</f>
        <v>26</v>
      </c>
      <c r="Q4051">
        <f ca="1">DATEDIF(Table1[[#This Row],[Joining Date]],TODAY(),"Y")</f>
        <v>1</v>
      </c>
      <c r="R4051" t="str">
        <f ca="1">IF(YEAR(Table1[[#This Row],[Joining Date]])=YEAR(TODAY()),"Yes","No")</f>
        <v>No</v>
      </c>
      <c r="S4051" t="str">
        <f ca="1">IF(Table1[[#This Row],[Experience]]&gt;5,"Yes","No")</f>
        <v>No</v>
      </c>
      <c r="T4051" t="str">
        <f>TEXT(Table1[[#This Row],[Joining Date]],"mmmm")</f>
        <v>October</v>
      </c>
      <c r="U4051" t="str">
        <f>TEXT(Table1[[#This Row],[Joining Date]],"yyyy")</f>
        <v>2024</v>
      </c>
      <c r="V4051" s="5">
        <f ca="1">TODAY()-Table1[[#This Row],[Joining Date]]</f>
        <v>654</v>
      </c>
      <c r="W4051" t="str">
        <f>LEFT(Table1[[#This Row],[Employee Name]],FIND(" ",Table1[[#This Row],[Employee Name]])-1)</f>
        <v>Swathi</v>
      </c>
      <c r="X4051" t="str">
        <f>RIGHT(Table1[[#This Row],[Employee Name]],LEN(Table1[[#This Row],[Employee Name]])-FIND(" ",Table1[[#This Row],[Employee Name]]))</f>
        <v>Ramesh</v>
      </c>
      <c r="Y4051" t="str">
        <f>Table1[[#This Row],[Department]]&amp;"-"&amp;Table1[[#This Row],[Employee ID]]</f>
        <v>Support-E00102</v>
      </c>
      <c r="Z4051" t="str">
        <f>LEFT(Table1[[#This Row],[Department]],3)</f>
        <v>Sup</v>
      </c>
      <c r="AA4051" t="str">
        <f>_xlfn.XLOOKUP(Table1[[#This Row],[Manager ID]],MANAGERS!A:A,MANAGERS!B:B)</f>
        <v>Manager_5</v>
      </c>
      <c r="AB4051" t="str" cm="1">
        <f t="array" ref="AB4051">_xlfn.XLOOKUP(Table1[[#This Row],[Manager ID]],Table2[[#All],[Manager ID]],Table2[[#All],[Department Head]])</f>
        <v>Sales</v>
      </c>
      <c r="AC4051" s="2">
        <f>_xlfn.XLOOKUP(Table1[[#This Row],[City]],L:L,O:O)</f>
        <v>0.21356479274849693</v>
      </c>
      <c r="AD4051" t="str" cm="1">
        <f t="array" ref="AD4051">_xlfn.IFS(Table1[[#This Row],[Performance Score]]&gt;=90,"Excellent",Table1[[#This Row],[Performance Score]]&gt;=75,"Good",Table1[[#This Row],[Performance Score]]&gt;=60,"Average",Table1[[#This Row],[Performance Score]]&lt;=60,"Need Improvement")</f>
        <v>Need Improvement</v>
      </c>
      <c r="AE4051" t="str">
        <f>IF(AND(Table1[[#This Row],[Attendance %]]&gt;=80,(Table1[[#This Row],[Performance Score]]&gt;=80)),"Eligible","Not Eligible")</f>
        <v>Not Eligible</v>
      </c>
      <c r="AF4051" t="str">
        <f>IF(Table1[[#This Row],[Performance Score]]&gt;=80,"High Performer","Low Performer")</f>
        <v>Low Performer</v>
      </c>
      <c r="AG4051" t="str" cm="1">
        <f t="array" aca="1" ref="AG4051" ca="1">_xlfn.IFS(Table1[[#This Row],[Experience]]&lt;=3,"Junior",Table1[[#This Row],[Experience]]&lt;=7,"Mid Level",Table1[[#This Row],[Experience]]&gt;=7,"Senior")</f>
        <v>Junior</v>
      </c>
      <c r="AH4051" t="str">
        <f>IF(Table1[[#This Row],[Attendance %]]&gt;75,"OK","Below 75")</f>
        <v>OK</v>
      </c>
      <c r="AI4051" t="b">
        <f>ISBLANK(Table1[[#This Row],[Employee ID]])</f>
        <v>0</v>
      </c>
      <c r="AJ4051" t="b">
        <f>ISNUMBER(Table1[[#This Row],[Total Salary  ]])</f>
        <v>1</v>
      </c>
      <c r="AK4051" t="str">
        <f>IFERROR(_xlfn.XLOOKUP(Table1[[#This Row],[Manager ID]],MANAGERS!A:A,MANAGERS!B:B),"Not Found")</f>
        <v>Manager_5</v>
      </c>
    </row>
    <row r="4052" spans="1:37" x14ac:dyDescent="0.2">
      <c r="A4052" t="s">
        <v>3924</v>
      </c>
      <c r="B4052" t="s">
        <v>87</v>
      </c>
      <c r="C4052" t="s">
        <v>21</v>
      </c>
      <c r="D4052" t="s">
        <v>46</v>
      </c>
      <c r="E4052" t="s">
        <v>26</v>
      </c>
      <c r="F4052" s="1">
        <v>42463</v>
      </c>
      <c r="G4052" s="1">
        <v>38679</v>
      </c>
      <c r="H4052">
        <v>36671</v>
      </c>
      <c r="I4052">
        <v>23631</v>
      </c>
      <c r="J4052">
        <v>86</v>
      </c>
      <c r="K4052">
        <v>77</v>
      </c>
      <c r="L4052" t="s">
        <v>23</v>
      </c>
      <c r="M4052">
        <v>107</v>
      </c>
      <c r="N4052">
        <f>Table1[[#This Row],[Basic Salary]]+Table1[[#This Row],[Bonus]]</f>
        <v>60302</v>
      </c>
      <c r="O4052" s="2">
        <f>Table1[[#This Row],[Bonus]]/Table1[[#This Row],[Basic Salary]]</f>
        <v>0.64440566114913689</v>
      </c>
      <c r="P4052">
        <f ca="1">DATEDIF(Table1[[#This Row],[Date of Birth]],TODAY(),"Y")</f>
        <v>20</v>
      </c>
      <c r="Q4052">
        <f ca="1">DATEDIF(Table1[[#This Row],[Joining Date]],TODAY(),"Y")</f>
        <v>10</v>
      </c>
      <c r="R4052" t="str">
        <f ca="1">IF(YEAR(Table1[[#This Row],[Joining Date]])=YEAR(TODAY()),"Yes","No")</f>
        <v>No</v>
      </c>
      <c r="S4052" t="str">
        <f ca="1">IF(Table1[[#This Row],[Experience]]&gt;5,"Yes","No")</f>
        <v>Yes</v>
      </c>
      <c r="T4052" t="str">
        <f>TEXT(Table1[[#This Row],[Joining Date]],"mmmm")</f>
        <v>April</v>
      </c>
      <c r="U4052" t="str">
        <f>TEXT(Table1[[#This Row],[Joining Date]],"yyyy")</f>
        <v>2016</v>
      </c>
      <c r="V4052" s="5">
        <f ca="1">TODAY()-Table1[[#This Row],[Joining Date]]</f>
        <v>3776</v>
      </c>
      <c r="W4052" t="str">
        <f>LEFT(Table1[[#This Row],[Employee Name]],FIND(" ",Table1[[#This Row],[Employee Name]])-1)</f>
        <v>Arjun</v>
      </c>
      <c r="X4052" t="str">
        <f>RIGHT(Table1[[#This Row],[Employee Name]],LEN(Table1[[#This Row],[Employee Name]])-FIND(" ",Table1[[#This Row],[Employee Name]]))</f>
        <v>Mehta</v>
      </c>
      <c r="Y4052" t="str">
        <f>Table1[[#This Row],[Department]]&amp;"-"&amp;Table1[[#This Row],[Employee ID]]</f>
        <v>Support-E03868</v>
      </c>
      <c r="Z4052" t="str">
        <f>LEFT(Table1[[#This Row],[Department]],3)</f>
        <v>Sup</v>
      </c>
      <c r="AA4052" t="str">
        <f>_xlfn.XLOOKUP(Table1[[#This Row],[Manager ID]],MANAGERS!A:A,MANAGERS!B:B)</f>
        <v>Manager_7</v>
      </c>
      <c r="AB4052" t="str" cm="1">
        <f t="array" ref="AB4052">_xlfn.XLOOKUP(Table1[[#This Row],[Manager ID]],Table2[[#All],[Manager ID]],Table2[[#All],[Department Head]])</f>
        <v>Operations</v>
      </c>
      <c r="AC4052" s="2">
        <f>_xlfn.XLOOKUP(Table1[[#This Row],[City]],L:L,O:O)</f>
        <v>0.23486488519629886</v>
      </c>
      <c r="AD4052" t="str" cm="1">
        <f t="array" ref="AD4052">_xlfn.IFS(Table1[[#This Row],[Performance Score]]&gt;=90,"Excellent",Table1[[#This Row],[Performance Score]]&gt;=75,"Good",Table1[[#This Row],[Performance Score]]&gt;=60,"Average",Table1[[#This Row],[Performance Score]]&lt;=60,"Need Improvement")</f>
        <v>Good</v>
      </c>
      <c r="AE4052" t="str">
        <f>IF(AND(Table1[[#This Row],[Attendance %]]&gt;=80,(Table1[[#This Row],[Performance Score]]&gt;=80)),"Eligible","Not Eligible")</f>
        <v>Not Eligible</v>
      </c>
      <c r="AF4052" t="str">
        <f>IF(Table1[[#This Row],[Performance Score]]&gt;=80,"High Performer","Low Performer")</f>
        <v>Low Performer</v>
      </c>
      <c r="AG4052" t="str" cm="1">
        <f t="array" aca="1" ref="AG4052" ca="1">_xlfn.IFS(Table1[[#This Row],[Experience]]&lt;=3,"Junior",Table1[[#This Row],[Experience]]&lt;=7,"Mid Level",Table1[[#This Row],[Experience]]&gt;=7,"Senior")</f>
        <v>Senior</v>
      </c>
      <c r="AH4052" t="str">
        <f>IF(Table1[[#This Row],[Attendance %]]&gt;75,"OK","Below 75")</f>
        <v>OK</v>
      </c>
      <c r="AI4052" t="b">
        <f>ISBLANK(Table1[[#This Row],[Employee ID]])</f>
        <v>0</v>
      </c>
      <c r="AJ4052" t="b">
        <f>ISNUMBER(Table1[[#This Row],[Total Salary  ]])</f>
        <v>1</v>
      </c>
      <c r="AK4052" t="str">
        <f>IFERROR(_xlfn.XLOOKUP(Table1[[#This Row],[Manager ID]],MANAGERS!A:A,MANAGERS!B:B),"Not Found")</f>
        <v>Manager_7</v>
      </c>
    </row>
    <row r="4053" spans="1:37" x14ac:dyDescent="0.2">
      <c r="A4053" t="s">
        <v>1464</v>
      </c>
      <c r="B4053" t="s">
        <v>71</v>
      </c>
      <c r="C4053" t="s">
        <v>21</v>
      </c>
      <c r="D4053" t="s">
        <v>81</v>
      </c>
      <c r="E4053" t="s">
        <v>17</v>
      </c>
      <c r="F4053" s="1">
        <v>44818</v>
      </c>
      <c r="G4053" s="1">
        <v>38045</v>
      </c>
      <c r="H4053">
        <v>48941</v>
      </c>
      <c r="I4053">
        <v>11343</v>
      </c>
      <c r="J4053">
        <v>66</v>
      </c>
      <c r="K4053">
        <v>88</v>
      </c>
      <c r="L4053" t="s">
        <v>37</v>
      </c>
      <c r="M4053">
        <v>107</v>
      </c>
      <c r="N4053">
        <f>Table1[[#This Row],[Basic Salary]]+Table1[[#This Row],[Bonus]]</f>
        <v>60284</v>
      </c>
      <c r="O4053" s="2">
        <f>Table1[[#This Row],[Bonus]]/Table1[[#This Row],[Basic Salary]]</f>
        <v>0.2317688645511943</v>
      </c>
      <c r="P4053">
        <f ca="1">DATEDIF(Table1[[#This Row],[Date of Birth]],TODAY(),"Y")</f>
        <v>22</v>
      </c>
      <c r="Q4053">
        <f ca="1">DATEDIF(Table1[[#This Row],[Joining Date]],TODAY(),"Y")</f>
        <v>3</v>
      </c>
      <c r="R4053" t="str">
        <f ca="1">IF(YEAR(Table1[[#This Row],[Joining Date]])=YEAR(TODAY()),"Yes","No")</f>
        <v>No</v>
      </c>
      <c r="S4053" t="str">
        <f ca="1">IF(Table1[[#This Row],[Experience]]&gt;5,"Yes","No")</f>
        <v>No</v>
      </c>
      <c r="T4053" t="str">
        <f>TEXT(Table1[[#This Row],[Joining Date]],"mmmm")</f>
        <v>September</v>
      </c>
      <c r="U4053" t="str">
        <f>TEXT(Table1[[#This Row],[Joining Date]],"yyyy")</f>
        <v>2022</v>
      </c>
      <c r="V4053" s="5">
        <f ca="1">TODAY()-Table1[[#This Row],[Joining Date]]</f>
        <v>1421</v>
      </c>
      <c r="W4053" t="str">
        <f>LEFT(Table1[[#This Row],[Employee Name]],FIND(" ",Table1[[#This Row],[Employee Name]])-1)</f>
        <v>Sneha</v>
      </c>
      <c r="X4053" t="str">
        <f>RIGHT(Table1[[#This Row],[Employee Name]],LEN(Table1[[#This Row],[Employee Name]])-FIND(" ",Table1[[#This Row],[Employee Name]]))</f>
        <v>Iyer</v>
      </c>
      <c r="Y4053" t="str">
        <f>Table1[[#This Row],[Department]]&amp;"-"&amp;Table1[[#This Row],[Employee ID]]</f>
        <v>Sales-E01408</v>
      </c>
      <c r="Z4053" t="str">
        <f>LEFT(Table1[[#This Row],[Department]],3)</f>
        <v>Sal</v>
      </c>
      <c r="AA4053" t="str">
        <f>_xlfn.XLOOKUP(Table1[[#This Row],[Manager ID]],MANAGERS!A:A,MANAGERS!B:B)</f>
        <v>Manager_7</v>
      </c>
      <c r="AB4053" t="str" cm="1">
        <f t="array" ref="AB4053">_xlfn.XLOOKUP(Table1[[#This Row],[Manager ID]],Table2[[#All],[Manager ID]],Table2[[#All],[Department Head]])</f>
        <v>Operations</v>
      </c>
      <c r="AC4053" s="2">
        <f>_xlfn.XLOOKUP(Table1[[#This Row],[City]],L:L,O:O)</f>
        <v>0.24036902712549932</v>
      </c>
      <c r="AD4053" t="str" cm="1">
        <f t="array" ref="AD4053">_xlfn.IFS(Table1[[#This Row],[Performance Score]]&gt;=90,"Excellent",Table1[[#This Row],[Performance Score]]&gt;=75,"Good",Table1[[#This Row],[Performance Score]]&gt;=60,"Average",Table1[[#This Row],[Performance Score]]&lt;=60,"Need Improvement")</f>
        <v>Good</v>
      </c>
      <c r="AE4053" t="str">
        <f>IF(AND(Table1[[#This Row],[Attendance %]]&gt;=80,(Table1[[#This Row],[Performance Score]]&gt;=80)),"Eligible","Not Eligible")</f>
        <v>Not Eligible</v>
      </c>
      <c r="AF4053" t="str">
        <f>IF(Table1[[#This Row],[Performance Score]]&gt;=80,"High Performer","Low Performer")</f>
        <v>High Performer</v>
      </c>
      <c r="AG4053" t="str" cm="1">
        <f t="array" aca="1" ref="AG4053" ca="1">_xlfn.IFS(Table1[[#This Row],[Experience]]&lt;=3,"Junior",Table1[[#This Row],[Experience]]&lt;=7,"Mid Level",Table1[[#This Row],[Experience]]&gt;=7,"Senior")</f>
        <v>Junior</v>
      </c>
      <c r="AH4053" t="str">
        <f>IF(Table1[[#This Row],[Attendance %]]&gt;75,"OK","Below 75")</f>
        <v>Below 75</v>
      </c>
      <c r="AI4053" t="b">
        <f>ISBLANK(Table1[[#This Row],[Employee ID]])</f>
        <v>0</v>
      </c>
      <c r="AJ4053" t="b">
        <f>ISNUMBER(Table1[[#This Row],[Total Salary  ]])</f>
        <v>1</v>
      </c>
      <c r="AK4053" t="str">
        <f>IFERROR(_xlfn.XLOOKUP(Table1[[#This Row],[Manager ID]],MANAGERS!A:A,MANAGERS!B:B),"Not Found")</f>
        <v>Manager_7</v>
      </c>
    </row>
    <row r="4054" spans="1:37" x14ac:dyDescent="0.2">
      <c r="A4054" t="s">
        <v>2494</v>
      </c>
      <c r="B4054" t="s">
        <v>29</v>
      </c>
      <c r="C4054" t="s">
        <v>21</v>
      </c>
      <c r="D4054" t="s">
        <v>43</v>
      </c>
      <c r="E4054" t="s">
        <v>17</v>
      </c>
      <c r="F4054" s="1">
        <v>42962</v>
      </c>
      <c r="G4054" s="1">
        <v>32110</v>
      </c>
      <c r="H4054">
        <v>32541</v>
      </c>
      <c r="I4054">
        <v>27738</v>
      </c>
      <c r="J4054">
        <v>81</v>
      </c>
      <c r="K4054">
        <v>89</v>
      </c>
      <c r="L4054" t="s">
        <v>31</v>
      </c>
      <c r="M4054">
        <v>108</v>
      </c>
      <c r="N4054">
        <f>Table1[[#This Row],[Basic Salary]]+Table1[[#This Row],[Bonus]]</f>
        <v>60279</v>
      </c>
      <c r="O4054" s="2">
        <f>Table1[[#This Row],[Bonus]]/Table1[[#This Row],[Basic Salary]]</f>
        <v>0.85240158569189639</v>
      </c>
      <c r="P4054">
        <f ca="1">DATEDIF(Table1[[#This Row],[Date of Birth]],TODAY(),"Y")</f>
        <v>38</v>
      </c>
      <c r="Q4054">
        <f ca="1">DATEDIF(Table1[[#This Row],[Joining Date]],TODAY(),"Y")</f>
        <v>8</v>
      </c>
      <c r="R4054" t="str">
        <f ca="1">IF(YEAR(Table1[[#This Row],[Joining Date]])=YEAR(TODAY()),"Yes","No")</f>
        <v>No</v>
      </c>
      <c r="S4054" t="str">
        <f ca="1">IF(Table1[[#This Row],[Experience]]&gt;5,"Yes","No")</f>
        <v>Yes</v>
      </c>
      <c r="T4054" t="str">
        <f>TEXT(Table1[[#This Row],[Joining Date]],"mmmm")</f>
        <v>August</v>
      </c>
      <c r="U4054" t="str">
        <f>TEXT(Table1[[#This Row],[Joining Date]],"yyyy")</f>
        <v>2017</v>
      </c>
      <c r="V4054" s="5">
        <f ca="1">TODAY()-Table1[[#This Row],[Joining Date]]</f>
        <v>3277</v>
      </c>
      <c r="W4054" t="str">
        <f>LEFT(Table1[[#This Row],[Employee Name]],FIND(" ",Table1[[#This Row],[Employee Name]])-1)</f>
        <v>Vikram</v>
      </c>
      <c r="X4054" t="str">
        <f>RIGHT(Table1[[#This Row],[Employee Name]],LEN(Table1[[#This Row],[Employee Name]])-FIND(" ",Table1[[#This Row],[Employee Name]]))</f>
        <v>Singh</v>
      </c>
      <c r="Y4054" t="str">
        <f>Table1[[#This Row],[Department]]&amp;"-"&amp;Table1[[#This Row],[Employee ID]]</f>
        <v>Operations-E02438</v>
      </c>
      <c r="Z4054" t="str">
        <f>LEFT(Table1[[#This Row],[Department]],3)</f>
        <v>Ope</v>
      </c>
      <c r="AA4054" t="str">
        <f>_xlfn.XLOOKUP(Table1[[#This Row],[Manager ID]],MANAGERS!A:A,MANAGERS!B:B)</f>
        <v>Manager_8</v>
      </c>
      <c r="AB4054" t="str" cm="1">
        <f t="array" ref="AB4054">_xlfn.XLOOKUP(Table1[[#This Row],[Manager ID]],Table2[[#All],[Manager ID]],Table2[[#All],[Department Head]])</f>
        <v>Sales</v>
      </c>
      <c r="AC4054" s="2">
        <f>_xlfn.XLOOKUP(Table1[[#This Row],[City]],L:L,O:O)</f>
        <v>0.241864189087755</v>
      </c>
      <c r="AD4054" t="str" cm="1">
        <f t="array" ref="AD4054">_xlfn.IFS(Table1[[#This Row],[Performance Score]]&gt;=90,"Excellent",Table1[[#This Row],[Performance Score]]&gt;=75,"Good",Table1[[#This Row],[Performance Score]]&gt;=60,"Average",Table1[[#This Row],[Performance Score]]&lt;=60,"Need Improvement")</f>
        <v>Good</v>
      </c>
      <c r="AE4054" t="str">
        <f>IF(AND(Table1[[#This Row],[Attendance %]]&gt;=80,(Table1[[#This Row],[Performance Score]]&gt;=80)),"Eligible","Not Eligible")</f>
        <v>Eligible</v>
      </c>
      <c r="AF4054" t="str">
        <f>IF(Table1[[#This Row],[Performance Score]]&gt;=80,"High Performer","Low Performer")</f>
        <v>High Performer</v>
      </c>
      <c r="AG4054" t="str" cm="1">
        <f t="array" aca="1" ref="AG4054" ca="1">_xlfn.IFS(Table1[[#This Row],[Experience]]&lt;=3,"Junior",Table1[[#This Row],[Experience]]&lt;=7,"Mid Level",Table1[[#This Row],[Experience]]&gt;=7,"Senior")</f>
        <v>Senior</v>
      </c>
      <c r="AH4054" t="str">
        <f>IF(Table1[[#This Row],[Attendance %]]&gt;75,"OK","Below 75")</f>
        <v>OK</v>
      </c>
      <c r="AI4054" t="b">
        <f>ISBLANK(Table1[[#This Row],[Employee ID]])</f>
        <v>0</v>
      </c>
      <c r="AJ4054" t="b">
        <f>ISNUMBER(Table1[[#This Row],[Total Salary  ]])</f>
        <v>1</v>
      </c>
      <c r="AK4054" t="str">
        <f>IFERROR(_xlfn.XLOOKUP(Table1[[#This Row],[Manager ID]],MANAGERS!A:A,MANAGERS!B:B),"Not Found")</f>
        <v>Manager_8</v>
      </c>
    </row>
    <row r="4055" spans="1:37" x14ac:dyDescent="0.2">
      <c r="A4055" t="s">
        <v>3886</v>
      </c>
      <c r="B4055" t="s">
        <v>69</v>
      </c>
      <c r="C4055" t="s">
        <v>21</v>
      </c>
      <c r="D4055" t="s">
        <v>40</v>
      </c>
      <c r="E4055" t="s">
        <v>30</v>
      </c>
      <c r="F4055" s="1">
        <v>43635</v>
      </c>
      <c r="G4055" s="1">
        <v>29929</v>
      </c>
      <c r="H4055">
        <v>48007</v>
      </c>
      <c r="I4055">
        <v>12263</v>
      </c>
      <c r="J4055">
        <v>72</v>
      </c>
      <c r="K4055">
        <v>65</v>
      </c>
      <c r="L4055" t="s">
        <v>53</v>
      </c>
      <c r="M4055">
        <v>114</v>
      </c>
      <c r="N4055">
        <f>Table1[[#This Row],[Basic Salary]]+Table1[[#This Row],[Bonus]]</f>
        <v>60270</v>
      </c>
      <c r="O4055" s="2">
        <f>Table1[[#This Row],[Bonus]]/Table1[[#This Row],[Basic Salary]]</f>
        <v>0.25544191472076988</v>
      </c>
      <c r="P4055">
        <f ca="1">DATEDIF(Table1[[#This Row],[Date of Birth]],TODAY(),"Y")</f>
        <v>44</v>
      </c>
      <c r="Q4055">
        <f ca="1">DATEDIF(Table1[[#This Row],[Joining Date]],TODAY(),"Y")</f>
        <v>7</v>
      </c>
      <c r="R4055" t="str">
        <f ca="1">IF(YEAR(Table1[[#This Row],[Joining Date]])=YEAR(TODAY()),"Yes","No")</f>
        <v>No</v>
      </c>
      <c r="S4055" t="str">
        <f ca="1">IF(Table1[[#This Row],[Experience]]&gt;5,"Yes","No")</f>
        <v>Yes</v>
      </c>
      <c r="T4055" t="str">
        <f>TEXT(Table1[[#This Row],[Joining Date]],"mmmm")</f>
        <v>June</v>
      </c>
      <c r="U4055" t="str">
        <f>TEXT(Table1[[#This Row],[Joining Date]],"yyyy")</f>
        <v>2019</v>
      </c>
      <c r="V4055" s="5">
        <f ca="1">TODAY()-Table1[[#This Row],[Joining Date]]</f>
        <v>2604</v>
      </c>
      <c r="W4055" t="str">
        <f>LEFT(Table1[[#This Row],[Employee Name]],FIND(" ",Table1[[#This Row],[Employee Name]])-1)</f>
        <v>Neha</v>
      </c>
      <c r="X4055" t="str">
        <f>RIGHT(Table1[[#This Row],[Employee Name]],LEN(Table1[[#This Row],[Employee Name]])-FIND(" ",Table1[[#This Row],[Employee Name]]))</f>
        <v>Kulkarni</v>
      </c>
      <c r="Y4055" t="str">
        <f>Table1[[#This Row],[Department]]&amp;"-"&amp;Table1[[#This Row],[Employee ID]]</f>
        <v>IT-E03830</v>
      </c>
      <c r="Z4055" t="str">
        <f>LEFT(Table1[[#This Row],[Department]],3)</f>
        <v>IT</v>
      </c>
      <c r="AA4055" t="str">
        <f>_xlfn.XLOOKUP(Table1[[#This Row],[Manager ID]],MANAGERS!A:A,MANAGERS!B:B)</f>
        <v>Manager_14</v>
      </c>
      <c r="AB4055" t="str" cm="1">
        <f t="array" ref="AB4055">_xlfn.XLOOKUP(Table1[[#This Row],[Manager ID]],Table2[[#All],[Manager ID]],Table2[[#All],[Department Head]])</f>
        <v>Marketing</v>
      </c>
      <c r="AC4055" s="2">
        <f>_xlfn.XLOOKUP(Table1[[#This Row],[City]],L:L,O:O)</f>
        <v>0.23685887225230964</v>
      </c>
      <c r="AD4055" t="str" cm="1">
        <f t="array" ref="AD4055">_xlfn.IFS(Table1[[#This Row],[Performance Score]]&gt;=90,"Excellent",Table1[[#This Row],[Performance Score]]&gt;=75,"Good",Table1[[#This Row],[Performance Score]]&gt;=60,"Average",Table1[[#This Row],[Performance Score]]&lt;=60,"Need Improvement")</f>
        <v>Average</v>
      </c>
      <c r="AE4055" t="str">
        <f>IF(AND(Table1[[#This Row],[Attendance %]]&gt;=80,(Table1[[#This Row],[Performance Score]]&gt;=80)),"Eligible","Not Eligible")</f>
        <v>Not Eligible</v>
      </c>
      <c r="AF4055" t="str">
        <f>IF(Table1[[#This Row],[Performance Score]]&gt;=80,"High Performer","Low Performer")</f>
        <v>Low Performer</v>
      </c>
      <c r="AG4055" t="str" cm="1">
        <f t="array" aca="1" ref="AG4055" ca="1">_xlfn.IFS(Table1[[#This Row],[Experience]]&lt;=3,"Junior",Table1[[#This Row],[Experience]]&lt;=7,"Mid Level",Table1[[#This Row],[Experience]]&gt;=7,"Senior")</f>
        <v>Mid Level</v>
      </c>
      <c r="AH4055" t="str">
        <f>IF(Table1[[#This Row],[Attendance %]]&gt;75,"OK","Below 75")</f>
        <v>Below 75</v>
      </c>
      <c r="AI4055" t="b">
        <f>ISBLANK(Table1[[#This Row],[Employee ID]])</f>
        <v>0</v>
      </c>
      <c r="AJ4055" t="b">
        <f>ISNUMBER(Table1[[#This Row],[Total Salary  ]])</f>
        <v>1</v>
      </c>
      <c r="AK4055" t="str">
        <f>IFERROR(_xlfn.XLOOKUP(Table1[[#This Row],[Manager ID]],MANAGERS!A:A,MANAGERS!B:B),"Not Found")</f>
        <v>Manager_14</v>
      </c>
    </row>
    <row r="4056" spans="1:37" x14ac:dyDescent="0.2">
      <c r="A4056" t="s">
        <v>2712</v>
      </c>
      <c r="B4056" t="s">
        <v>48</v>
      </c>
      <c r="C4056" t="s">
        <v>15</v>
      </c>
      <c r="D4056" t="s">
        <v>43</v>
      </c>
      <c r="E4056" t="s">
        <v>51</v>
      </c>
      <c r="F4056" s="1">
        <v>45019</v>
      </c>
      <c r="G4056" s="1">
        <v>37981</v>
      </c>
      <c r="H4056">
        <v>54273</v>
      </c>
      <c r="I4056">
        <v>5996</v>
      </c>
      <c r="J4056">
        <v>98</v>
      </c>
      <c r="K4056">
        <v>89</v>
      </c>
      <c r="L4056" t="s">
        <v>34</v>
      </c>
      <c r="M4056">
        <v>109</v>
      </c>
      <c r="N4056">
        <f>Table1[[#This Row],[Basic Salary]]+Table1[[#This Row],[Bonus]]</f>
        <v>60269</v>
      </c>
      <c r="O4056" s="2">
        <f>Table1[[#This Row],[Bonus]]/Table1[[#This Row],[Basic Salary]]</f>
        <v>0.11047850680817349</v>
      </c>
      <c r="P4056">
        <f ca="1">DATEDIF(Table1[[#This Row],[Date of Birth]],TODAY(),"Y")</f>
        <v>22</v>
      </c>
      <c r="Q4056">
        <f ca="1">DATEDIF(Table1[[#This Row],[Joining Date]],TODAY(),"Y")</f>
        <v>3</v>
      </c>
      <c r="R4056" t="str">
        <f ca="1">IF(YEAR(Table1[[#This Row],[Joining Date]])=YEAR(TODAY()),"Yes","No")</f>
        <v>No</v>
      </c>
      <c r="S4056" t="str">
        <f ca="1">IF(Table1[[#This Row],[Experience]]&gt;5,"Yes","No")</f>
        <v>No</v>
      </c>
      <c r="T4056" t="str">
        <f>TEXT(Table1[[#This Row],[Joining Date]],"mmmm")</f>
        <v>April</v>
      </c>
      <c r="U4056" t="str">
        <f>TEXT(Table1[[#This Row],[Joining Date]],"yyyy")</f>
        <v>2023</v>
      </c>
      <c r="V4056" s="5">
        <f ca="1">TODAY()-Table1[[#This Row],[Joining Date]]</f>
        <v>1220</v>
      </c>
      <c r="W4056" t="str">
        <f>LEFT(Table1[[#This Row],[Employee Name]],FIND(" ",Table1[[#This Row],[Employee Name]])-1)</f>
        <v>Aditya</v>
      </c>
      <c r="X4056" t="str">
        <f>RIGHT(Table1[[#This Row],[Employee Name]],LEN(Table1[[#This Row],[Employee Name]])-FIND(" ",Table1[[#This Row],[Employee Name]]))</f>
        <v>Kapoor</v>
      </c>
      <c r="Y4056" t="str">
        <f>Table1[[#This Row],[Department]]&amp;"-"&amp;Table1[[#This Row],[Employee ID]]</f>
        <v>Operations-E02656</v>
      </c>
      <c r="Z4056" t="str">
        <f>LEFT(Table1[[#This Row],[Department]],3)</f>
        <v>Ope</v>
      </c>
      <c r="AA4056" t="str">
        <f>_xlfn.XLOOKUP(Table1[[#This Row],[Manager ID]],MANAGERS!A:A,MANAGERS!B:B)</f>
        <v>Manager_9</v>
      </c>
      <c r="AB4056" t="str" cm="1">
        <f t="array" ref="AB4056">_xlfn.XLOOKUP(Table1[[#This Row],[Manager ID]],Table2[[#All],[Manager ID]],Table2[[#All],[Department Head]])</f>
        <v>Sales</v>
      </c>
      <c r="AC4056" s="2">
        <f>_xlfn.XLOOKUP(Table1[[#This Row],[City]],L:L,O:O)</f>
        <v>0.24030340748661314</v>
      </c>
      <c r="AD4056" t="str" cm="1">
        <f t="array" ref="AD4056">_xlfn.IFS(Table1[[#This Row],[Performance Score]]&gt;=90,"Excellent",Table1[[#This Row],[Performance Score]]&gt;=75,"Good",Table1[[#This Row],[Performance Score]]&gt;=60,"Average",Table1[[#This Row],[Performance Score]]&lt;=60,"Need Improvement")</f>
        <v>Good</v>
      </c>
      <c r="AE4056" t="str">
        <f>IF(AND(Table1[[#This Row],[Attendance %]]&gt;=80,(Table1[[#This Row],[Performance Score]]&gt;=80)),"Eligible","Not Eligible")</f>
        <v>Eligible</v>
      </c>
      <c r="AF4056" t="str">
        <f>IF(Table1[[#This Row],[Performance Score]]&gt;=80,"High Performer","Low Performer")</f>
        <v>High Performer</v>
      </c>
      <c r="AG4056" t="str" cm="1">
        <f t="array" aca="1" ref="AG4056" ca="1">_xlfn.IFS(Table1[[#This Row],[Experience]]&lt;=3,"Junior",Table1[[#This Row],[Experience]]&lt;=7,"Mid Level",Table1[[#This Row],[Experience]]&gt;=7,"Senior")</f>
        <v>Junior</v>
      </c>
      <c r="AH4056" t="str">
        <f>IF(Table1[[#This Row],[Attendance %]]&gt;75,"OK","Below 75")</f>
        <v>OK</v>
      </c>
      <c r="AI4056" t="b">
        <f>ISBLANK(Table1[[#This Row],[Employee ID]])</f>
        <v>0</v>
      </c>
      <c r="AJ4056" t="b">
        <f>ISNUMBER(Table1[[#This Row],[Total Salary  ]])</f>
        <v>1</v>
      </c>
      <c r="AK4056" t="str">
        <f>IFERROR(_xlfn.XLOOKUP(Table1[[#This Row],[Manager ID]],MANAGERS!A:A,MANAGERS!B:B),"Not Found")</f>
        <v>Manager_9</v>
      </c>
    </row>
    <row r="4057" spans="1:37" x14ac:dyDescent="0.2">
      <c r="A4057" t="s">
        <v>1774</v>
      </c>
      <c r="B4057" t="s">
        <v>71</v>
      </c>
      <c r="C4057" t="s">
        <v>21</v>
      </c>
      <c r="D4057" t="s">
        <v>46</v>
      </c>
      <c r="E4057" t="s">
        <v>51</v>
      </c>
      <c r="F4057" s="1">
        <v>42831</v>
      </c>
      <c r="G4057" s="1">
        <v>32679</v>
      </c>
      <c r="H4057">
        <v>44373</v>
      </c>
      <c r="I4057">
        <v>15895</v>
      </c>
      <c r="J4057">
        <v>92</v>
      </c>
      <c r="K4057">
        <v>57</v>
      </c>
      <c r="L4057" t="s">
        <v>23</v>
      </c>
      <c r="M4057">
        <v>113</v>
      </c>
      <c r="N4057">
        <f>Table1[[#This Row],[Basic Salary]]+Table1[[#This Row],[Bonus]]</f>
        <v>60268</v>
      </c>
      <c r="O4057" s="2">
        <f>Table1[[#This Row],[Bonus]]/Table1[[#This Row],[Basic Salary]]</f>
        <v>0.35821332792463884</v>
      </c>
      <c r="P4057">
        <f ca="1">DATEDIF(Table1[[#This Row],[Date of Birth]],TODAY(),"Y")</f>
        <v>37</v>
      </c>
      <c r="Q4057">
        <f ca="1">DATEDIF(Table1[[#This Row],[Joining Date]],TODAY(),"Y")</f>
        <v>9</v>
      </c>
      <c r="R4057" t="str">
        <f ca="1">IF(YEAR(Table1[[#This Row],[Joining Date]])=YEAR(TODAY()),"Yes","No")</f>
        <v>No</v>
      </c>
      <c r="S4057" t="str">
        <f ca="1">IF(Table1[[#This Row],[Experience]]&gt;5,"Yes","No")</f>
        <v>Yes</v>
      </c>
      <c r="T4057" t="str">
        <f>TEXT(Table1[[#This Row],[Joining Date]],"mmmm")</f>
        <v>April</v>
      </c>
      <c r="U4057" t="str">
        <f>TEXT(Table1[[#This Row],[Joining Date]],"yyyy")</f>
        <v>2017</v>
      </c>
      <c r="V4057" s="5">
        <f ca="1">TODAY()-Table1[[#This Row],[Joining Date]]</f>
        <v>3408</v>
      </c>
      <c r="W4057" t="str">
        <f>LEFT(Table1[[#This Row],[Employee Name]],FIND(" ",Table1[[#This Row],[Employee Name]])-1)</f>
        <v>Sneha</v>
      </c>
      <c r="X4057" t="str">
        <f>RIGHT(Table1[[#This Row],[Employee Name]],LEN(Table1[[#This Row],[Employee Name]])-FIND(" ",Table1[[#This Row],[Employee Name]]))</f>
        <v>Iyer</v>
      </c>
      <c r="Y4057" t="str">
        <f>Table1[[#This Row],[Department]]&amp;"-"&amp;Table1[[#This Row],[Employee ID]]</f>
        <v>Support-E01718</v>
      </c>
      <c r="Z4057" t="str">
        <f>LEFT(Table1[[#This Row],[Department]],3)</f>
        <v>Sup</v>
      </c>
      <c r="AA4057" t="str">
        <f>_xlfn.XLOOKUP(Table1[[#This Row],[Manager ID]],MANAGERS!A:A,MANAGERS!B:B)</f>
        <v>Manager_13</v>
      </c>
      <c r="AB4057" t="str" cm="1">
        <f t="array" ref="AB4057">_xlfn.XLOOKUP(Table1[[#This Row],[Manager ID]],Table2[[#All],[Manager ID]],Table2[[#All],[Department Head]])</f>
        <v>HR</v>
      </c>
      <c r="AC4057" s="2">
        <f>_xlfn.XLOOKUP(Table1[[#This Row],[City]],L:L,O:O)</f>
        <v>0.23486488519629886</v>
      </c>
      <c r="AD4057" t="str" cm="1">
        <f t="array" ref="AD4057">_xlfn.IFS(Table1[[#This Row],[Performance Score]]&gt;=90,"Excellent",Table1[[#This Row],[Performance Score]]&gt;=75,"Good",Table1[[#This Row],[Performance Score]]&gt;=60,"Average",Table1[[#This Row],[Performance Score]]&lt;=60,"Need Improvement")</f>
        <v>Need Improvement</v>
      </c>
      <c r="AE4057" t="str">
        <f>IF(AND(Table1[[#This Row],[Attendance %]]&gt;=80,(Table1[[#This Row],[Performance Score]]&gt;=80)),"Eligible","Not Eligible")</f>
        <v>Not Eligible</v>
      </c>
      <c r="AF4057" t="str">
        <f>IF(Table1[[#This Row],[Performance Score]]&gt;=80,"High Performer","Low Performer")</f>
        <v>Low Performer</v>
      </c>
      <c r="AG4057" t="str" cm="1">
        <f t="array" aca="1" ref="AG4057" ca="1">_xlfn.IFS(Table1[[#This Row],[Experience]]&lt;=3,"Junior",Table1[[#This Row],[Experience]]&lt;=7,"Mid Level",Table1[[#This Row],[Experience]]&gt;=7,"Senior")</f>
        <v>Senior</v>
      </c>
      <c r="AH4057" t="str">
        <f>IF(Table1[[#This Row],[Attendance %]]&gt;75,"OK","Below 75")</f>
        <v>OK</v>
      </c>
      <c r="AI4057" t="b">
        <f>ISBLANK(Table1[[#This Row],[Employee ID]])</f>
        <v>0</v>
      </c>
      <c r="AJ4057" t="b">
        <f>ISNUMBER(Table1[[#This Row],[Total Salary  ]])</f>
        <v>1</v>
      </c>
      <c r="AK4057" t="str">
        <f>IFERROR(_xlfn.XLOOKUP(Table1[[#This Row],[Manager ID]],MANAGERS!A:A,MANAGERS!B:B),"Not Found")</f>
        <v>Manager_13</v>
      </c>
    </row>
    <row r="4058" spans="1:37" x14ac:dyDescent="0.2">
      <c r="A4058" t="s">
        <v>1747</v>
      </c>
      <c r="B4058" t="s">
        <v>77</v>
      </c>
      <c r="C4058" t="s">
        <v>15</v>
      </c>
      <c r="D4058" t="s">
        <v>43</v>
      </c>
      <c r="E4058" t="s">
        <v>26</v>
      </c>
      <c r="F4058" s="1">
        <v>43134</v>
      </c>
      <c r="G4058" s="1">
        <v>35682</v>
      </c>
      <c r="H4058">
        <v>53866</v>
      </c>
      <c r="I4058">
        <v>6372</v>
      </c>
      <c r="J4058">
        <v>62</v>
      </c>
      <c r="K4058">
        <v>59</v>
      </c>
      <c r="L4058" t="s">
        <v>53</v>
      </c>
      <c r="M4058">
        <v>105</v>
      </c>
      <c r="N4058">
        <f>Table1[[#This Row],[Basic Salary]]+Table1[[#This Row],[Bonus]]</f>
        <v>60238</v>
      </c>
      <c r="O4058" s="2">
        <f>Table1[[#This Row],[Bonus]]/Table1[[#This Row],[Basic Salary]]</f>
        <v>0.11829354323692125</v>
      </c>
      <c r="P4058">
        <f ca="1">DATEDIF(Table1[[#This Row],[Date of Birth]],TODAY(),"Y")</f>
        <v>28</v>
      </c>
      <c r="Q4058">
        <f ca="1">DATEDIF(Table1[[#This Row],[Joining Date]],TODAY(),"Y")</f>
        <v>8</v>
      </c>
      <c r="R4058" t="str">
        <f ca="1">IF(YEAR(Table1[[#This Row],[Joining Date]])=YEAR(TODAY()),"Yes","No")</f>
        <v>No</v>
      </c>
      <c r="S4058" t="str">
        <f ca="1">IF(Table1[[#This Row],[Experience]]&gt;5,"Yes","No")</f>
        <v>Yes</v>
      </c>
      <c r="T4058" t="str">
        <f>TEXT(Table1[[#This Row],[Joining Date]],"mmmm")</f>
        <v>February</v>
      </c>
      <c r="U4058" t="str">
        <f>TEXT(Table1[[#This Row],[Joining Date]],"yyyy")</f>
        <v>2018</v>
      </c>
      <c r="V4058" s="5">
        <f ca="1">TODAY()-Table1[[#This Row],[Joining Date]]</f>
        <v>3105</v>
      </c>
      <c r="W4058" t="str">
        <f>LEFT(Table1[[#This Row],[Employee Name]],FIND(" ",Table1[[#This Row],[Employee Name]])-1)</f>
        <v>Rohan</v>
      </c>
      <c r="X4058" t="str">
        <f>RIGHT(Table1[[#This Row],[Employee Name]],LEN(Table1[[#This Row],[Employee Name]])-FIND(" ",Table1[[#This Row],[Employee Name]]))</f>
        <v>Gupta</v>
      </c>
      <c r="Y4058" t="str">
        <f>Table1[[#This Row],[Department]]&amp;"-"&amp;Table1[[#This Row],[Employee ID]]</f>
        <v>Operations-E01691</v>
      </c>
      <c r="Z4058" t="str">
        <f>LEFT(Table1[[#This Row],[Department]],3)</f>
        <v>Ope</v>
      </c>
      <c r="AA4058" t="str">
        <f>_xlfn.XLOOKUP(Table1[[#This Row],[Manager ID]],MANAGERS!A:A,MANAGERS!B:B)</f>
        <v>Manager_5</v>
      </c>
      <c r="AB4058" t="str" cm="1">
        <f t="array" ref="AB4058">_xlfn.XLOOKUP(Table1[[#This Row],[Manager ID]],Table2[[#All],[Manager ID]],Table2[[#All],[Department Head]])</f>
        <v>Sales</v>
      </c>
      <c r="AC4058" s="2">
        <f>_xlfn.XLOOKUP(Table1[[#This Row],[City]],L:L,O:O)</f>
        <v>0.23685887225230964</v>
      </c>
      <c r="AD4058" t="str" cm="1">
        <f t="array" ref="AD4058">_xlfn.IFS(Table1[[#This Row],[Performance Score]]&gt;=90,"Excellent",Table1[[#This Row],[Performance Score]]&gt;=75,"Good",Table1[[#This Row],[Performance Score]]&gt;=60,"Average",Table1[[#This Row],[Performance Score]]&lt;=60,"Need Improvement")</f>
        <v>Need Improvement</v>
      </c>
      <c r="AE4058" t="str">
        <f>IF(AND(Table1[[#This Row],[Attendance %]]&gt;=80,(Table1[[#This Row],[Performance Score]]&gt;=80)),"Eligible","Not Eligible")</f>
        <v>Not Eligible</v>
      </c>
      <c r="AF4058" t="str">
        <f>IF(Table1[[#This Row],[Performance Score]]&gt;=80,"High Performer","Low Performer")</f>
        <v>Low Performer</v>
      </c>
      <c r="AG4058" t="str" cm="1">
        <f t="array" aca="1" ref="AG4058" ca="1">_xlfn.IFS(Table1[[#This Row],[Experience]]&lt;=3,"Junior",Table1[[#This Row],[Experience]]&lt;=7,"Mid Level",Table1[[#This Row],[Experience]]&gt;=7,"Senior")</f>
        <v>Senior</v>
      </c>
      <c r="AH4058" t="str">
        <f>IF(Table1[[#This Row],[Attendance %]]&gt;75,"OK","Below 75")</f>
        <v>Below 75</v>
      </c>
      <c r="AI4058" t="b">
        <f>ISBLANK(Table1[[#This Row],[Employee ID]])</f>
        <v>0</v>
      </c>
      <c r="AJ4058" t="b">
        <f>ISNUMBER(Table1[[#This Row],[Total Salary  ]])</f>
        <v>1</v>
      </c>
      <c r="AK4058" t="str">
        <f>IFERROR(_xlfn.XLOOKUP(Table1[[#This Row],[Manager ID]],MANAGERS!A:A,MANAGERS!B:B),"Not Found")</f>
        <v>Manager_5</v>
      </c>
    </row>
    <row r="4059" spans="1:37" x14ac:dyDescent="0.2">
      <c r="A4059" t="s">
        <v>4285</v>
      </c>
      <c r="B4059" t="s">
        <v>93</v>
      </c>
      <c r="C4059" t="s">
        <v>15</v>
      </c>
      <c r="D4059" t="s">
        <v>33</v>
      </c>
      <c r="E4059" t="s">
        <v>30</v>
      </c>
      <c r="F4059" s="1">
        <v>43544</v>
      </c>
      <c r="G4059" s="1">
        <v>36617</v>
      </c>
      <c r="H4059">
        <v>30700</v>
      </c>
      <c r="I4059">
        <v>29530</v>
      </c>
      <c r="J4059">
        <v>99</v>
      </c>
      <c r="K4059">
        <v>83</v>
      </c>
      <c r="L4059" t="s">
        <v>34</v>
      </c>
      <c r="M4059">
        <v>108</v>
      </c>
      <c r="N4059">
        <f>Table1[[#This Row],[Basic Salary]]+Table1[[#This Row],[Bonus]]</f>
        <v>60230</v>
      </c>
      <c r="O4059" s="2">
        <f>Table1[[#This Row],[Bonus]]/Table1[[#This Row],[Basic Salary]]</f>
        <v>0.9618892508143323</v>
      </c>
      <c r="P4059">
        <f ca="1">DATEDIF(Table1[[#This Row],[Date of Birth]],TODAY(),"Y")</f>
        <v>26</v>
      </c>
      <c r="Q4059">
        <f ca="1">DATEDIF(Table1[[#This Row],[Joining Date]],TODAY(),"Y")</f>
        <v>7</v>
      </c>
      <c r="R4059" t="str">
        <f ca="1">IF(YEAR(Table1[[#This Row],[Joining Date]])=YEAR(TODAY()),"Yes","No")</f>
        <v>No</v>
      </c>
      <c r="S4059" t="str">
        <f ca="1">IF(Table1[[#This Row],[Experience]]&gt;5,"Yes","No")</f>
        <v>Yes</v>
      </c>
      <c r="T4059" t="str">
        <f>TEXT(Table1[[#This Row],[Joining Date]],"mmmm")</f>
        <v>March</v>
      </c>
      <c r="U4059" t="str">
        <f>TEXT(Table1[[#This Row],[Joining Date]],"yyyy")</f>
        <v>2019</v>
      </c>
      <c r="V4059" s="5">
        <f ca="1">TODAY()-Table1[[#This Row],[Joining Date]]</f>
        <v>2695</v>
      </c>
      <c r="W4059" t="str">
        <f>LEFT(Table1[[#This Row],[Employee Name]],FIND(" ",Table1[[#This Row],[Employee Name]])-1)</f>
        <v>Priya</v>
      </c>
      <c r="X4059" t="str">
        <f>RIGHT(Table1[[#This Row],[Employee Name]],LEN(Table1[[#This Row],[Employee Name]])-FIND(" ",Table1[[#This Row],[Employee Name]]))</f>
        <v>Reddy</v>
      </c>
      <c r="Y4059" t="str">
        <f>Table1[[#This Row],[Department]]&amp;"-"&amp;Table1[[#This Row],[Employee ID]]</f>
        <v>Marketing-E04229</v>
      </c>
      <c r="Z4059" t="str">
        <f>LEFT(Table1[[#This Row],[Department]],3)</f>
        <v>Mar</v>
      </c>
      <c r="AA4059" t="str">
        <f>_xlfn.XLOOKUP(Table1[[#This Row],[Manager ID]],MANAGERS!A:A,MANAGERS!B:B)</f>
        <v>Manager_8</v>
      </c>
      <c r="AB4059" t="str" cm="1">
        <f t="array" ref="AB4059">_xlfn.XLOOKUP(Table1[[#This Row],[Manager ID]],Table2[[#All],[Manager ID]],Table2[[#All],[Department Head]])</f>
        <v>Sales</v>
      </c>
      <c r="AC4059" s="2">
        <f>_xlfn.XLOOKUP(Table1[[#This Row],[City]],L:L,O:O)</f>
        <v>0.24030340748661314</v>
      </c>
      <c r="AD4059" t="str" cm="1">
        <f t="array" ref="AD4059">_xlfn.IFS(Table1[[#This Row],[Performance Score]]&gt;=90,"Excellent",Table1[[#This Row],[Performance Score]]&gt;=75,"Good",Table1[[#This Row],[Performance Score]]&gt;=60,"Average",Table1[[#This Row],[Performance Score]]&lt;=60,"Need Improvement")</f>
        <v>Good</v>
      </c>
      <c r="AE4059" t="str">
        <f>IF(AND(Table1[[#This Row],[Attendance %]]&gt;=80,(Table1[[#This Row],[Performance Score]]&gt;=80)),"Eligible","Not Eligible")</f>
        <v>Eligible</v>
      </c>
      <c r="AF4059" t="str">
        <f>IF(Table1[[#This Row],[Performance Score]]&gt;=80,"High Performer","Low Performer")</f>
        <v>High Performer</v>
      </c>
      <c r="AG4059" t="str" cm="1">
        <f t="array" aca="1" ref="AG4059" ca="1">_xlfn.IFS(Table1[[#This Row],[Experience]]&lt;=3,"Junior",Table1[[#This Row],[Experience]]&lt;=7,"Mid Level",Table1[[#This Row],[Experience]]&gt;=7,"Senior")</f>
        <v>Mid Level</v>
      </c>
      <c r="AH4059" t="str">
        <f>IF(Table1[[#This Row],[Attendance %]]&gt;75,"OK","Below 75")</f>
        <v>OK</v>
      </c>
      <c r="AI4059" t="b">
        <f>ISBLANK(Table1[[#This Row],[Employee ID]])</f>
        <v>0</v>
      </c>
      <c r="AJ4059" t="b">
        <f>ISNUMBER(Table1[[#This Row],[Total Salary  ]])</f>
        <v>1</v>
      </c>
      <c r="AK4059" t="str">
        <f>IFERROR(_xlfn.XLOOKUP(Table1[[#This Row],[Manager ID]],MANAGERS!A:A,MANAGERS!B:B),"Not Found")</f>
        <v>Manager_8</v>
      </c>
    </row>
    <row r="4060" spans="1:37" x14ac:dyDescent="0.2">
      <c r="A4060" t="s">
        <v>3510</v>
      </c>
      <c r="B4060" t="s">
        <v>93</v>
      </c>
      <c r="C4060" t="s">
        <v>15</v>
      </c>
      <c r="D4060" t="s">
        <v>16</v>
      </c>
      <c r="E4060" t="s">
        <v>17</v>
      </c>
      <c r="F4060" s="1">
        <v>43925</v>
      </c>
      <c r="G4060" s="1">
        <v>30056</v>
      </c>
      <c r="H4060">
        <v>38911</v>
      </c>
      <c r="I4060">
        <v>21264</v>
      </c>
      <c r="J4060">
        <v>95</v>
      </c>
      <c r="K4060">
        <v>87</v>
      </c>
      <c r="L4060" t="s">
        <v>31</v>
      </c>
      <c r="M4060">
        <v>101</v>
      </c>
      <c r="N4060">
        <f>Table1[[#This Row],[Basic Salary]]+Table1[[#This Row],[Bonus]]</f>
        <v>60175</v>
      </c>
      <c r="O4060" s="2">
        <f>Table1[[#This Row],[Bonus]]/Table1[[#This Row],[Basic Salary]]</f>
        <v>0.54647785973118146</v>
      </c>
      <c r="P4060">
        <f ca="1">DATEDIF(Table1[[#This Row],[Date of Birth]],TODAY(),"Y")</f>
        <v>44</v>
      </c>
      <c r="Q4060">
        <f ca="1">DATEDIF(Table1[[#This Row],[Joining Date]],TODAY(),"Y")</f>
        <v>6</v>
      </c>
      <c r="R4060" t="str">
        <f ca="1">IF(YEAR(Table1[[#This Row],[Joining Date]])=YEAR(TODAY()),"Yes","No")</f>
        <v>No</v>
      </c>
      <c r="S4060" t="str">
        <f ca="1">IF(Table1[[#This Row],[Experience]]&gt;5,"Yes","No")</f>
        <v>Yes</v>
      </c>
      <c r="T4060" t="str">
        <f>TEXT(Table1[[#This Row],[Joining Date]],"mmmm")</f>
        <v>April</v>
      </c>
      <c r="U4060" t="str">
        <f>TEXT(Table1[[#This Row],[Joining Date]],"yyyy")</f>
        <v>2020</v>
      </c>
      <c r="V4060" s="5">
        <f ca="1">TODAY()-Table1[[#This Row],[Joining Date]]</f>
        <v>2314</v>
      </c>
      <c r="W4060" t="str">
        <f>LEFT(Table1[[#This Row],[Employee Name]],FIND(" ",Table1[[#This Row],[Employee Name]])-1)</f>
        <v>Priya</v>
      </c>
      <c r="X4060" t="str">
        <f>RIGHT(Table1[[#This Row],[Employee Name]],LEN(Table1[[#This Row],[Employee Name]])-FIND(" ",Table1[[#This Row],[Employee Name]]))</f>
        <v>Reddy</v>
      </c>
      <c r="Y4060" t="str">
        <f>Table1[[#This Row],[Department]]&amp;"-"&amp;Table1[[#This Row],[Employee ID]]</f>
        <v>HR-E03454</v>
      </c>
      <c r="Z4060" t="str">
        <f>LEFT(Table1[[#This Row],[Department]],3)</f>
        <v>HR</v>
      </c>
      <c r="AA4060" t="str">
        <f>_xlfn.XLOOKUP(Table1[[#This Row],[Manager ID]],MANAGERS!A:A,MANAGERS!B:B)</f>
        <v>Manager_1</v>
      </c>
      <c r="AB4060" t="str" cm="1">
        <f t="array" ref="AB4060">_xlfn.XLOOKUP(Table1[[#This Row],[Manager ID]],Table2[[#All],[Manager ID]],Table2[[#All],[Department Head]])</f>
        <v>Support</v>
      </c>
      <c r="AC4060" s="2">
        <f>_xlfn.XLOOKUP(Table1[[#This Row],[City]],L:L,O:O)</f>
        <v>0.241864189087755</v>
      </c>
      <c r="AD4060" t="str" cm="1">
        <f t="array" ref="AD4060">_xlfn.IFS(Table1[[#This Row],[Performance Score]]&gt;=90,"Excellent",Table1[[#This Row],[Performance Score]]&gt;=75,"Good",Table1[[#This Row],[Performance Score]]&gt;=60,"Average",Table1[[#This Row],[Performance Score]]&lt;=60,"Need Improvement")</f>
        <v>Good</v>
      </c>
      <c r="AE4060" t="str">
        <f>IF(AND(Table1[[#This Row],[Attendance %]]&gt;=80,(Table1[[#This Row],[Performance Score]]&gt;=80)),"Eligible","Not Eligible")</f>
        <v>Eligible</v>
      </c>
      <c r="AF4060" t="str">
        <f>IF(Table1[[#This Row],[Performance Score]]&gt;=80,"High Performer","Low Performer")</f>
        <v>High Performer</v>
      </c>
      <c r="AG4060" t="str" cm="1">
        <f t="array" aca="1" ref="AG4060" ca="1">_xlfn.IFS(Table1[[#This Row],[Experience]]&lt;=3,"Junior",Table1[[#This Row],[Experience]]&lt;=7,"Mid Level",Table1[[#This Row],[Experience]]&gt;=7,"Senior")</f>
        <v>Mid Level</v>
      </c>
      <c r="AH4060" t="str">
        <f>IF(Table1[[#This Row],[Attendance %]]&gt;75,"OK","Below 75")</f>
        <v>OK</v>
      </c>
      <c r="AI4060" t="b">
        <f>ISBLANK(Table1[[#This Row],[Employee ID]])</f>
        <v>0</v>
      </c>
      <c r="AJ4060" t="b">
        <f>ISNUMBER(Table1[[#This Row],[Total Salary  ]])</f>
        <v>1</v>
      </c>
      <c r="AK4060" t="str">
        <f>IFERROR(_xlfn.XLOOKUP(Table1[[#This Row],[Manager ID]],MANAGERS!A:A,MANAGERS!B:B),"Not Found")</f>
        <v>Manager_1</v>
      </c>
    </row>
    <row r="4061" spans="1:37" x14ac:dyDescent="0.2">
      <c r="A4061" t="s">
        <v>4286</v>
      </c>
      <c r="B4061" t="s">
        <v>69</v>
      </c>
      <c r="C4061" t="s">
        <v>21</v>
      </c>
      <c r="D4061" t="s">
        <v>25</v>
      </c>
      <c r="E4061" t="s">
        <v>17</v>
      </c>
      <c r="F4061" s="1">
        <v>45908</v>
      </c>
      <c r="G4061" s="1">
        <v>34852</v>
      </c>
      <c r="H4061">
        <v>30827</v>
      </c>
      <c r="I4061">
        <v>29343</v>
      </c>
      <c r="J4061">
        <v>68</v>
      </c>
      <c r="K4061">
        <v>98</v>
      </c>
      <c r="L4061" t="s">
        <v>23</v>
      </c>
      <c r="M4061">
        <v>101</v>
      </c>
      <c r="N4061">
        <f>Table1[[#This Row],[Basic Salary]]+Table1[[#This Row],[Bonus]]</f>
        <v>60170</v>
      </c>
      <c r="O4061" s="2">
        <f>Table1[[#This Row],[Bonus]]/Table1[[#This Row],[Basic Salary]]</f>
        <v>0.95186038213254609</v>
      </c>
      <c r="P4061">
        <f ca="1">DATEDIF(Table1[[#This Row],[Date of Birth]],TODAY(),"Y")</f>
        <v>31</v>
      </c>
      <c r="Q4061">
        <f ca="1">DATEDIF(Table1[[#This Row],[Joining Date]],TODAY(),"Y")</f>
        <v>0</v>
      </c>
      <c r="R4061" t="str">
        <f ca="1">IF(YEAR(Table1[[#This Row],[Joining Date]])=YEAR(TODAY()),"Yes","No")</f>
        <v>No</v>
      </c>
      <c r="S4061" t="str">
        <f ca="1">IF(Table1[[#This Row],[Experience]]&gt;5,"Yes","No")</f>
        <v>No</v>
      </c>
      <c r="T4061" t="str">
        <f>TEXT(Table1[[#This Row],[Joining Date]],"mmmm")</f>
        <v>September</v>
      </c>
      <c r="U4061" t="str">
        <f>TEXT(Table1[[#This Row],[Joining Date]],"yyyy")</f>
        <v>2025</v>
      </c>
      <c r="V4061" s="5">
        <f ca="1">TODAY()-Table1[[#This Row],[Joining Date]]</f>
        <v>331</v>
      </c>
      <c r="W4061" t="str">
        <f>LEFT(Table1[[#This Row],[Employee Name]],FIND(" ",Table1[[#This Row],[Employee Name]])-1)</f>
        <v>Neha</v>
      </c>
      <c r="X4061" t="str">
        <f>RIGHT(Table1[[#This Row],[Employee Name]],LEN(Table1[[#This Row],[Employee Name]])-FIND(" ",Table1[[#This Row],[Employee Name]]))</f>
        <v>Kulkarni</v>
      </c>
      <c r="Y4061" t="str">
        <f>Table1[[#This Row],[Department]]&amp;"-"&amp;Table1[[#This Row],[Employee ID]]</f>
        <v>Finance-E04230</v>
      </c>
      <c r="Z4061" t="str">
        <f>LEFT(Table1[[#This Row],[Department]],3)</f>
        <v>Fin</v>
      </c>
      <c r="AA4061" t="str">
        <f>_xlfn.XLOOKUP(Table1[[#This Row],[Manager ID]],MANAGERS!A:A,MANAGERS!B:B)</f>
        <v>Manager_1</v>
      </c>
      <c r="AB4061" t="str" cm="1">
        <f t="array" ref="AB4061">_xlfn.XLOOKUP(Table1[[#This Row],[Manager ID]],Table2[[#All],[Manager ID]],Table2[[#All],[Department Head]])</f>
        <v>Support</v>
      </c>
      <c r="AC4061" s="2">
        <f>_xlfn.XLOOKUP(Table1[[#This Row],[City]],L:L,O:O)</f>
        <v>0.23486488519629886</v>
      </c>
      <c r="AD4061" t="str" cm="1">
        <f t="array" ref="AD4061">_xlfn.IFS(Table1[[#This Row],[Performance Score]]&gt;=90,"Excellent",Table1[[#This Row],[Performance Score]]&gt;=75,"Good",Table1[[#This Row],[Performance Score]]&gt;=60,"Average",Table1[[#This Row],[Performance Score]]&lt;=60,"Need Improvement")</f>
        <v>Excellent</v>
      </c>
      <c r="AE4061" t="str">
        <f>IF(AND(Table1[[#This Row],[Attendance %]]&gt;=80,(Table1[[#This Row],[Performance Score]]&gt;=80)),"Eligible","Not Eligible")</f>
        <v>Not Eligible</v>
      </c>
      <c r="AF4061" t="str">
        <f>IF(Table1[[#This Row],[Performance Score]]&gt;=80,"High Performer","Low Performer")</f>
        <v>High Performer</v>
      </c>
      <c r="AG4061" t="str" cm="1">
        <f t="array" aca="1" ref="AG4061" ca="1">_xlfn.IFS(Table1[[#This Row],[Experience]]&lt;=3,"Junior",Table1[[#This Row],[Experience]]&lt;=7,"Mid Level",Table1[[#This Row],[Experience]]&gt;=7,"Senior")</f>
        <v>Junior</v>
      </c>
      <c r="AH4061" t="str">
        <f>IF(Table1[[#This Row],[Attendance %]]&gt;75,"OK","Below 75")</f>
        <v>Below 75</v>
      </c>
      <c r="AI4061" t="b">
        <f>ISBLANK(Table1[[#This Row],[Employee ID]])</f>
        <v>0</v>
      </c>
      <c r="AJ4061" t="b">
        <f>ISNUMBER(Table1[[#This Row],[Total Salary  ]])</f>
        <v>1</v>
      </c>
      <c r="AK4061" t="str">
        <f>IFERROR(_xlfn.XLOOKUP(Table1[[#This Row],[Manager ID]],MANAGERS!A:A,MANAGERS!B:B),"Not Found")</f>
        <v>Manager_1</v>
      </c>
    </row>
    <row r="4062" spans="1:37" x14ac:dyDescent="0.2">
      <c r="A4062" t="s">
        <v>3702</v>
      </c>
      <c r="B4062" t="s">
        <v>62</v>
      </c>
      <c r="C4062" t="s">
        <v>21</v>
      </c>
      <c r="D4062" t="s">
        <v>46</v>
      </c>
      <c r="E4062" t="s">
        <v>30</v>
      </c>
      <c r="F4062" s="1">
        <v>45511</v>
      </c>
      <c r="G4062" s="1">
        <v>36850</v>
      </c>
      <c r="H4062">
        <v>37409</v>
      </c>
      <c r="I4062">
        <v>22759</v>
      </c>
      <c r="J4062">
        <v>65</v>
      </c>
      <c r="K4062">
        <v>98</v>
      </c>
      <c r="L4062" t="s">
        <v>31</v>
      </c>
      <c r="M4062">
        <v>118</v>
      </c>
      <c r="N4062">
        <f>Table1[[#This Row],[Basic Salary]]+Table1[[#This Row],[Bonus]]</f>
        <v>60168</v>
      </c>
      <c r="O4062" s="2">
        <f>Table1[[#This Row],[Bonus]]/Table1[[#This Row],[Basic Salary]]</f>
        <v>0.60838300943623191</v>
      </c>
      <c r="P4062">
        <f ca="1">DATEDIF(Table1[[#This Row],[Date of Birth]],TODAY(),"Y")</f>
        <v>25</v>
      </c>
      <c r="Q4062">
        <f ca="1">DATEDIF(Table1[[#This Row],[Joining Date]],TODAY(),"Y")</f>
        <v>1</v>
      </c>
      <c r="R4062" t="str">
        <f ca="1">IF(YEAR(Table1[[#This Row],[Joining Date]])=YEAR(TODAY()),"Yes","No")</f>
        <v>No</v>
      </c>
      <c r="S4062" t="str">
        <f ca="1">IF(Table1[[#This Row],[Experience]]&gt;5,"Yes","No")</f>
        <v>No</v>
      </c>
      <c r="T4062" t="str">
        <f>TEXT(Table1[[#This Row],[Joining Date]],"mmmm")</f>
        <v>August</v>
      </c>
      <c r="U4062" t="str">
        <f>TEXT(Table1[[#This Row],[Joining Date]],"yyyy")</f>
        <v>2024</v>
      </c>
      <c r="V4062" s="5">
        <f ca="1">TODAY()-Table1[[#This Row],[Joining Date]]</f>
        <v>728</v>
      </c>
      <c r="W4062" t="str">
        <f>LEFT(Table1[[#This Row],[Employee Name]],FIND(" ",Table1[[#This Row],[Employee Name]])-1)</f>
        <v>Kavya</v>
      </c>
      <c r="X4062" t="str">
        <f>RIGHT(Table1[[#This Row],[Employee Name]],LEN(Table1[[#This Row],[Employee Name]])-FIND(" ",Table1[[#This Row],[Employee Name]]))</f>
        <v>Nair</v>
      </c>
      <c r="Y4062" t="str">
        <f>Table1[[#This Row],[Department]]&amp;"-"&amp;Table1[[#This Row],[Employee ID]]</f>
        <v>Support-E03646</v>
      </c>
      <c r="Z4062" t="str">
        <f>LEFT(Table1[[#This Row],[Department]],3)</f>
        <v>Sup</v>
      </c>
      <c r="AA4062" t="str">
        <f>_xlfn.XLOOKUP(Table1[[#This Row],[Manager ID]],MANAGERS!A:A,MANAGERS!B:B)</f>
        <v>Manager_18</v>
      </c>
      <c r="AB4062" t="str" cm="1">
        <f t="array" ref="AB4062">_xlfn.XLOOKUP(Table1[[#This Row],[Manager ID]],Table2[[#All],[Manager ID]],Table2[[#All],[Department Head]])</f>
        <v>Support</v>
      </c>
      <c r="AC4062" s="2">
        <f>_xlfn.XLOOKUP(Table1[[#This Row],[City]],L:L,O:O)</f>
        <v>0.241864189087755</v>
      </c>
      <c r="AD4062" t="str" cm="1">
        <f t="array" ref="AD4062">_xlfn.IFS(Table1[[#This Row],[Performance Score]]&gt;=90,"Excellent",Table1[[#This Row],[Performance Score]]&gt;=75,"Good",Table1[[#This Row],[Performance Score]]&gt;=60,"Average",Table1[[#This Row],[Performance Score]]&lt;=60,"Need Improvement")</f>
        <v>Excellent</v>
      </c>
      <c r="AE4062" t="str">
        <f>IF(AND(Table1[[#This Row],[Attendance %]]&gt;=80,(Table1[[#This Row],[Performance Score]]&gt;=80)),"Eligible","Not Eligible")</f>
        <v>Not Eligible</v>
      </c>
      <c r="AF4062" t="str">
        <f>IF(Table1[[#This Row],[Performance Score]]&gt;=80,"High Performer","Low Performer")</f>
        <v>High Performer</v>
      </c>
      <c r="AG4062" t="str" cm="1">
        <f t="array" aca="1" ref="AG4062" ca="1">_xlfn.IFS(Table1[[#This Row],[Experience]]&lt;=3,"Junior",Table1[[#This Row],[Experience]]&lt;=7,"Mid Level",Table1[[#This Row],[Experience]]&gt;=7,"Senior")</f>
        <v>Junior</v>
      </c>
      <c r="AH4062" t="str">
        <f>IF(Table1[[#This Row],[Attendance %]]&gt;75,"OK","Below 75")</f>
        <v>Below 75</v>
      </c>
      <c r="AI4062" t="b">
        <f>ISBLANK(Table1[[#This Row],[Employee ID]])</f>
        <v>0</v>
      </c>
      <c r="AJ4062" t="b">
        <f>ISNUMBER(Table1[[#This Row],[Total Salary  ]])</f>
        <v>1</v>
      </c>
      <c r="AK4062" t="str">
        <f>IFERROR(_xlfn.XLOOKUP(Table1[[#This Row],[Manager ID]],MANAGERS!A:A,MANAGERS!B:B),"Not Found")</f>
        <v>Manager_18</v>
      </c>
    </row>
    <row r="4063" spans="1:37" x14ac:dyDescent="0.2">
      <c r="A4063" t="s">
        <v>3266</v>
      </c>
      <c r="B4063" t="s">
        <v>75</v>
      </c>
      <c r="C4063" t="s">
        <v>21</v>
      </c>
      <c r="D4063" t="s">
        <v>40</v>
      </c>
      <c r="E4063" t="s">
        <v>51</v>
      </c>
      <c r="F4063" s="1">
        <v>43539</v>
      </c>
      <c r="G4063" s="1">
        <v>36895</v>
      </c>
      <c r="H4063">
        <v>30358</v>
      </c>
      <c r="I4063">
        <v>29801</v>
      </c>
      <c r="J4063">
        <v>73</v>
      </c>
      <c r="K4063">
        <v>76</v>
      </c>
      <c r="L4063" t="s">
        <v>23</v>
      </c>
      <c r="M4063">
        <v>114</v>
      </c>
      <c r="N4063">
        <f>Table1[[#This Row],[Basic Salary]]+Table1[[#This Row],[Bonus]]</f>
        <v>60159</v>
      </c>
      <c r="O4063" s="2">
        <f>Table1[[#This Row],[Bonus]]/Table1[[#This Row],[Basic Salary]]</f>
        <v>0.98165228275907501</v>
      </c>
      <c r="P4063">
        <f ca="1">DATEDIF(Table1[[#This Row],[Date of Birth]],TODAY(),"Y")</f>
        <v>25</v>
      </c>
      <c r="Q4063">
        <f ca="1">DATEDIF(Table1[[#This Row],[Joining Date]],TODAY(),"Y")</f>
        <v>7</v>
      </c>
      <c r="R4063" t="str">
        <f ca="1">IF(YEAR(Table1[[#This Row],[Joining Date]])=YEAR(TODAY()),"Yes","No")</f>
        <v>No</v>
      </c>
      <c r="S4063" t="str">
        <f ca="1">IF(Table1[[#This Row],[Experience]]&gt;5,"Yes","No")</f>
        <v>Yes</v>
      </c>
      <c r="T4063" t="str">
        <f>TEXT(Table1[[#This Row],[Joining Date]],"mmmm")</f>
        <v>March</v>
      </c>
      <c r="U4063" t="str">
        <f>TEXT(Table1[[#This Row],[Joining Date]],"yyyy")</f>
        <v>2019</v>
      </c>
      <c r="V4063" s="5">
        <f ca="1">TODAY()-Table1[[#This Row],[Joining Date]]</f>
        <v>2700</v>
      </c>
      <c r="W4063" t="str">
        <f>LEFT(Table1[[#This Row],[Employee Name]],FIND(" ",Table1[[#This Row],[Employee Name]])-1)</f>
        <v>Ishita</v>
      </c>
      <c r="X4063" t="str">
        <f>RIGHT(Table1[[#This Row],[Employee Name]],LEN(Table1[[#This Row],[Employee Name]])-FIND(" ",Table1[[#This Row],[Employee Name]]))</f>
        <v>Roy</v>
      </c>
      <c r="Y4063" t="str">
        <f>Table1[[#This Row],[Department]]&amp;"-"&amp;Table1[[#This Row],[Employee ID]]</f>
        <v>IT-E03210</v>
      </c>
      <c r="Z4063" t="str">
        <f>LEFT(Table1[[#This Row],[Department]],3)</f>
        <v>IT</v>
      </c>
      <c r="AA4063" t="str">
        <f>_xlfn.XLOOKUP(Table1[[#This Row],[Manager ID]],MANAGERS!A:A,MANAGERS!B:B)</f>
        <v>Manager_14</v>
      </c>
      <c r="AB4063" t="str" cm="1">
        <f t="array" ref="AB4063">_xlfn.XLOOKUP(Table1[[#This Row],[Manager ID]],Table2[[#All],[Manager ID]],Table2[[#All],[Department Head]])</f>
        <v>Marketing</v>
      </c>
      <c r="AC4063" s="2">
        <f>_xlfn.XLOOKUP(Table1[[#This Row],[City]],L:L,O:O)</f>
        <v>0.23486488519629886</v>
      </c>
      <c r="AD4063" t="str" cm="1">
        <f t="array" ref="AD4063">_xlfn.IFS(Table1[[#This Row],[Performance Score]]&gt;=90,"Excellent",Table1[[#This Row],[Performance Score]]&gt;=75,"Good",Table1[[#This Row],[Performance Score]]&gt;=60,"Average",Table1[[#This Row],[Performance Score]]&lt;=60,"Need Improvement")</f>
        <v>Good</v>
      </c>
      <c r="AE4063" t="str">
        <f>IF(AND(Table1[[#This Row],[Attendance %]]&gt;=80,(Table1[[#This Row],[Performance Score]]&gt;=80)),"Eligible","Not Eligible")</f>
        <v>Not Eligible</v>
      </c>
      <c r="AF4063" t="str">
        <f>IF(Table1[[#This Row],[Performance Score]]&gt;=80,"High Performer","Low Performer")</f>
        <v>Low Performer</v>
      </c>
      <c r="AG4063" t="str" cm="1">
        <f t="array" aca="1" ref="AG4063" ca="1">_xlfn.IFS(Table1[[#This Row],[Experience]]&lt;=3,"Junior",Table1[[#This Row],[Experience]]&lt;=7,"Mid Level",Table1[[#This Row],[Experience]]&gt;=7,"Senior")</f>
        <v>Mid Level</v>
      </c>
      <c r="AH4063" t="str">
        <f>IF(Table1[[#This Row],[Attendance %]]&gt;75,"OK","Below 75")</f>
        <v>Below 75</v>
      </c>
      <c r="AI4063" t="b">
        <f>ISBLANK(Table1[[#This Row],[Employee ID]])</f>
        <v>0</v>
      </c>
      <c r="AJ4063" t="b">
        <f>ISNUMBER(Table1[[#This Row],[Total Salary  ]])</f>
        <v>1</v>
      </c>
      <c r="AK4063" t="str">
        <f>IFERROR(_xlfn.XLOOKUP(Table1[[#This Row],[Manager ID]],MANAGERS!A:A,MANAGERS!B:B),"Not Found")</f>
        <v>Manager_14</v>
      </c>
    </row>
    <row r="4064" spans="1:37" x14ac:dyDescent="0.2">
      <c r="A4064" t="s">
        <v>4184</v>
      </c>
      <c r="B4064" t="s">
        <v>85</v>
      </c>
      <c r="C4064" t="s">
        <v>21</v>
      </c>
      <c r="D4064" t="s">
        <v>81</v>
      </c>
      <c r="E4064" t="s">
        <v>26</v>
      </c>
      <c r="F4064" s="1">
        <v>44539</v>
      </c>
      <c r="G4064" s="1">
        <v>31109</v>
      </c>
      <c r="H4064">
        <v>39885</v>
      </c>
      <c r="I4064">
        <v>20243</v>
      </c>
      <c r="J4064">
        <v>100</v>
      </c>
      <c r="K4064">
        <v>43</v>
      </c>
      <c r="L4064" t="s">
        <v>18</v>
      </c>
      <c r="M4064">
        <v>118</v>
      </c>
      <c r="N4064">
        <f>Table1[[#This Row],[Basic Salary]]+Table1[[#This Row],[Bonus]]</f>
        <v>60128</v>
      </c>
      <c r="O4064" s="2">
        <f>Table1[[#This Row],[Bonus]]/Table1[[#This Row],[Basic Salary]]</f>
        <v>0.50753416071204716</v>
      </c>
      <c r="P4064">
        <f ca="1">DATEDIF(Table1[[#This Row],[Date of Birth]],TODAY(),"Y")</f>
        <v>41</v>
      </c>
      <c r="Q4064">
        <f ca="1">DATEDIF(Table1[[#This Row],[Joining Date]],TODAY(),"Y")</f>
        <v>4</v>
      </c>
      <c r="R4064" t="str">
        <f ca="1">IF(YEAR(Table1[[#This Row],[Joining Date]])=YEAR(TODAY()),"Yes","No")</f>
        <v>No</v>
      </c>
      <c r="S4064" t="str">
        <f ca="1">IF(Table1[[#This Row],[Experience]]&gt;5,"Yes","No")</f>
        <v>No</v>
      </c>
      <c r="T4064" t="str">
        <f>TEXT(Table1[[#This Row],[Joining Date]],"mmmm")</f>
        <v>December</v>
      </c>
      <c r="U4064" t="str">
        <f>TEXT(Table1[[#This Row],[Joining Date]],"yyyy")</f>
        <v>2021</v>
      </c>
      <c r="V4064" s="5">
        <f ca="1">TODAY()-Table1[[#This Row],[Joining Date]]</f>
        <v>1700</v>
      </c>
      <c r="W4064" t="str">
        <f>LEFT(Table1[[#This Row],[Employee Name]],FIND(" ",Table1[[#This Row],[Employee Name]])-1)</f>
        <v>Pooja</v>
      </c>
      <c r="X4064" t="str">
        <f>RIGHT(Table1[[#This Row],[Employee Name]],LEN(Table1[[#This Row],[Employee Name]])-FIND(" ",Table1[[#This Row],[Employee Name]]))</f>
        <v>Das</v>
      </c>
      <c r="Y4064" t="str">
        <f>Table1[[#This Row],[Department]]&amp;"-"&amp;Table1[[#This Row],[Employee ID]]</f>
        <v>Sales-E04128</v>
      </c>
      <c r="Z4064" t="str">
        <f>LEFT(Table1[[#This Row],[Department]],3)</f>
        <v>Sal</v>
      </c>
      <c r="AA4064" t="str">
        <f>_xlfn.XLOOKUP(Table1[[#This Row],[Manager ID]],MANAGERS!A:A,MANAGERS!B:B)</f>
        <v>Manager_18</v>
      </c>
      <c r="AB4064" t="str" cm="1">
        <f t="array" ref="AB4064">_xlfn.XLOOKUP(Table1[[#This Row],[Manager ID]],Table2[[#All],[Manager ID]],Table2[[#All],[Department Head]])</f>
        <v>Support</v>
      </c>
      <c r="AC4064" s="2">
        <f>_xlfn.XLOOKUP(Table1[[#This Row],[City]],L:L,O:O)</f>
        <v>0.21356479274849693</v>
      </c>
      <c r="AD4064" t="str" cm="1">
        <f t="array" ref="AD4064">_xlfn.IFS(Table1[[#This Row],[Performance Score]]&gt;=90,"Excellent",Table1[[#This Row],[Performance Score]]&gt;=75,"Good",Table1[[#This Row],[Performance Score]]&gt;=60,"Average",Table1[[#This Row],[Performance Score]]&lt;=60,"Need Improvement")</f>
        <v>Need Improvement</v>
      </c>
      <c r="AE4064" t="str">
        <f>IF(AND(Table1[[#This Row],[Attendance %]]&gt;=80,(Table1[[#This Row],[Performance Score]]&gt;=80)),"Eligible","Not Eligible")</f>
        <v>Not Eligible</v>
      </c>
      <c r="AF4064" t="str">
        <f>IF(Table1[[#This Row],[Performance Score]]&gt;=80,"High Performer","Low Performer")</f>
        <v>Low Performer</v>
      </c>
      <c r="AG4064" t="str" cm="1">
        <f t="array" aca="1" ref="AG4064" ca="1">_xlfn.IFS(Table1[[#This Row],[Experience]]&lt;=3,"Junior",Table1[[#This Row],[Experience]]&lt;=7,"Mid Level",Table1[[#This Row],[Experience]]&gt;=7,"Senior")</f>
        <v>Mid Level</v>
      </c>
      <c r="AH4064" t="str">
        <f>IF(Table1[[#This Row],[Attendance %]]&gt;75,"OK","Below 75")</f>
        <v>OK</v>
      </c>
      <c r="AI4064" t="b">
        <f>ISBLANK(Table1[[#This Row],[Employee ID]])</f>
        <v>0</v>
      </c>
      <c r="AJ4064" t="b">
        <f>ISNUMBER(Table1[[#This Row],[Total Salary  ]])</f>
        <v>1</v>
      </c>
      <c r="AK4064" t="str">
        <f>IFERROR(_xlfn.XLOOKUP(Table1[[#This Row],[Manager ID]],MANAGERS!A:A,MANAGERS!B:B),"Not Found")</f>
        <v>Manager_18</v>
      </c>
    </row>
    <row r="4065" spans="1:37" x14ac:dyDescent="0.2">
      <c r="A4065" t="s">
        <v>3963</v>
      </c>
      <c r="B4065" t="s">
        <v>77</v>
      </c>
      <c r="C4065" t="s">
        <v>15</v>
      </c>
      <c r="D4065" t="s">
        <v>81</v>
      </c>
      <c r="E4065" t="s">
        <v>26</v>
      </c>
      <c r="F4065" s="1">
        <v>45399</v>
      </c>
      <c r="G4065" s="1">
        <v>37963</v>
      </c>
      <c r="H4065">
        <v>47390</v>
      </c>
      <c r="I4065">
        <v>12727</v>
      </c>
      <c r="J4065">
        <v>78</v>
      </c>
      <c r="K4065">
        <v>51</v>
      </c>
      <c r="L4065" t="s">
        <v>23</v>
      </c>
      <c r="M4065">
        <v>109</v>
      </c>
      <c r="N4065">
        <f>Table1[[#This Row],[Basic Salary]]+Table1[[#This Row],[Bonus]]</f>
        <v>60117</v>
      </c>
      <c r="O4065" s="2">
        <f>Table1[[#This Row],[Bonus]]/Table1[[#This Row],[Basic Salary]]</f>
        <v>0.26855876767250475</v>
      </c>
      <c r="P4065">
        <f ca="1">DATEDIF(Table1[[#This Row],[Date of Birth]],TODAY(),"Y")</f>
        <v>22</v>
      </c>
      <c r="Q4065">
        <f ca="1">DATEDIF(Table1[[#This Row],[Joining Date]],TODAY(),"Y")</f>
        <v>2</v>
      </c>
      <c r="R4065" t="str">
        <f ca="1">IF(YEAR(Table1[[#This Row],[Joining Date]])=YEAR(TODAY()),"Yes","No")</f>
        <v>No</v>
      </c>
      <c r="S4065" t="str">
        <f ca="1">IF(Table1[[#This Row],[Experience]]&gt;5,"Yes","No")</f>
        <v>No</v>
      </c>
      <c r="T4065" t="str">
        <f>TEXT(Table1[[#This Row],[Joining Date]],"mmmm")</f>
        <v>April</v>
      </c>
      <c r="U4065" t="str">
        <f>TEXT(Table1[[#This Row],[Joining Date]],"yyyy")</f>
        <v>2024</v>
      </c>
      <c r="V4065" s="5">
        <f ca="1">TODAY()-Table1[[#This Row],[Joining Date]]</f>
        <v>840</v>
      </c>
      <c r="W4065" t="str">
        <f>LEFT(Table1[[#This Row],[Employee Name]],FIND(" ",Table1[[#This Row],[Employee Name]])-1)</f>
        <v>Rohan</v>
      </c>
      <c r="X4065" t="str">
        <f>RIGHT(Table1[[#This Row],[Employee Name]],LEN(Table1[[#This Row],[Employee Name]])-FIND(" ",Table1[[#This Row],[Employee Name]]))</f>
        <v>Gupta</v>
      </c>
      <c r="Y4065" t="str">
        <f>Table1[[#This Row],[Department]]&amp;"-"&amp;Table1[[#This Row],[Employee ID]]</f>
        <v>Sales-E03907</v>
      </c>
      <c r="Z4065" t="str">
        <f>LEFT(Table1[[#This Row],[Department]],3)</f>
        <v>Sal</v>
      </c>
      <c r="AA4065" t="str">
        <f>_xlfn.XLOOKUP(Table1[[#This Row],[Manager ID]],MANAGERS!A:A,MANAGERS!B:B)</f>
        <v>Manager_9</v>
      </c>
      <c r="AB4065" t="str" cm="1">
        <f t="array" ref="AB4065">_xlfn.XLOOKUP(Table1[[#This Row],[Manager ID]],Table2[[#All],[Manager ID]],Table2[[#All],[Department Head]])</f>
        <v>Sales</v>
      </c>
      <c r="AC4065" s="2">
        <f>_xlfn.XLOOKUP(Table1[[#This Row],[City]],L:L,O:O)</f>
        <v>0.23486488519629886</v>
      </c>
      <c r="AD4065" t="str" cm="1">
        <f t="array" ref="AD4065">_xlfn.IFS(Table1[[#This Row],[Performance Score]]&gt;=90,"Excellent",Table1[[#This Row],[Performance Score]]&gt;=75,"Good",Table1[[#This Row],[Performance Score]]&gt;=60,"Average",Table1[[#This Row],[Performance Score]]&lt;=60,"Need Improvement")</f>
        <v>Need Improvement</v>
      </c>
      <c r="AE4065" t="str">
        <f>IF(AND(Table1[[#This Row],[Attendance %]]&gt;=80,(Table1[[#This Row],[Performance Score]]&gt;=80)),"Eligible","Not Eligible")</f>
        <v>Not Eligible</v>
      </c>
      <c r="AF4065" t="str">
        <f>IF(Table1[[#This Row],[Performance Score]]&gt;=80,"High Performer","Low Performer")</f>
        <v>Low Performer</v>
      </c>
      <c r="AG4065" t="str" cm="1">
        <f t="array" aca="1" ref="AG4065" ca="1">_xlfn.IFS(Table1[[#This Row],[Experience]]&lt;=3,"Junior",Table1[[#This Row],[Experience]]&lt;=7,"Mid Level",Table1[[#This Row],[Experience]]&gt;=7,"Senior")</f>
        <v>Junior</v>
      </c>
      <c r="AH4065" t="str">
        <f>IF(Table1[[#This Row],[Attendance %]]&gt;75,"OK","Below 75")</f>
        <v>OK</v>
      </c>
      <c r="AI4065" t="b">
        <f>ISBLANK(Table1[[#This Row],[Employee ID]])</f>
        <v>0</v>
      </c>
      <c r="AJ4065" t="b">
        <f>ISNUMBER(Table1[[#This Row],[Total Salary  ]])</f>
        <v>1</v>
      </c>
      <c r="AK4065" t="str">
        <f>IFERROR(_xlfn.XLOOKUP(Table1[[#This Row],[Manager ID]],MANAGERS!A:A,MANAGERS!B:B),"Not Found")</f>
        <v>Manager_9</v>
      </c>
    </row>
    <row r="4066" spans="1:37" x14ac:dyDescent="0.2">
      <c r="A4066" t="s">
        <v>3250</v>
      </c>
      <c r="B4066" t="s">
        <v>93</v>
      </c>
      <c r="C4066" t="s">
        <v>15</v>
      </c>
      <c r="D4066" t="s">
        <v>25</v>
      </c>
      <c r="E4066" t="s">
        <v>51</v>
      </c>
      <c r="F4066" s="1">
        <v>43006</v>
      </c>
      <c r="G4066" s="1">
        <v>32324</v>
      </c>
      <c r="H4066">
        <v>36374</v>
      </c>
      <c r="I4066">
        <v>23722</v>
      </c>
      <c r="J4066">
        <v>81</v>
      </c>
      <c r="K4066">
        <v>63</v>
      </c>
      <c r="L4066" t="s">
        <v>23</v>
      </c>
      <c r="M4066">
        <v>119</v>
      </c>
      <c r="N4066">
        <f>Table1[[#This Row],[Basic Salary]]+Table1[[#This Row],[Bonus]]</f>
        <v>60096</v>
      </c>
      <c r="O4066" s="2">
        <f>Table1[[#This Row],[Bonus]]/Table1[[#This Row],[Basic Salary]]</f>
        <v>0.65216913179743774</v>
      </c>
      <c r="P4066">
        <f ca="1">DATEDIF(Table1[[#This Row],[Date of Birth]],TODAY(),"Y")</f>
        <v>38</v>
      </c>
      <c r="Q4066">
        <f ca="1">DATEDIF(Table1[[#This Row],[Joining Date]],TODAY(),"Y")</f>
        <v>8</v>
      </c>
      <c r="R4066" t="str">
        <f ca="1">IF(YEAR(Table1[[#This Row],[Joining Date]])=YEAR(TODAY()),"Yes","No")</f>
        <v>No</v>
      </c>
      <c r="S4066" t="str">
        <f ca="1">IF(Table1[[#This Row],[Experience]]&gt;5,"Yes","No")</f>
        <v>Yes</v>
      </c>
      <c r="T4066" t="str">
        <f>TEXT(Table1[[#This Row],[Joining Date]],"mmmm")</f>
        <v>September</v>
      </c>
      <c r="U4066" t="str">
        <f>TEXT(Table1[[#This Row],[Joining Date]],"yyyy")</f>
        <v>2017</v>
      </c>
      <c r="V4066" s="5">
        <f ca="1">TODAY()-Table1[[#This Row],[Joining Date]]</f>
        <v>3233</v>
      </c>
      <c r="W4066" t="str">
        <f>LEFT(Table1[[#This Row],[Employee Name]],FIND(" ",Table1[[#This Row],[Employee Name]])-1)</f>
        <v>Priya</v>
      </c>
      <c r="X4066" t="str">
        <f>RIGHT(Table1[[#This Row],[Employee Name]],LEN(Table1[[#This Row],[Employee Name]])-FIND(" ",Table1[[#This Row],[Employee Name]]))</f>
        <v>Reddy</v>
      </c>
      <c r="Y4066" t="str">
        <f>Table1[[#This Row],[Department]]&amp;"-"&amp;Table1[[#This Row],[Employee ID]]</f>
        <v>Finance-E03194</v>
      </c>
      <c r="Z4066" t="str">
        <f>LEFT(Table1[[#This Row],[Department]],3)</f>
        <v>Fin</v>
      </c>
      <c r="AA4066" t="str">
        <f>_xlfn.XLOOKUP(Table1[[#This Row],[Manager ID]],MANAGERS!A:A,MANAGERS!B:B)</f>
        <v>Manager_19</v>
      </c>
      <c r="AB4066" t="str" cm="1">
        <f t="array" ref="AB4066">_xlfn.XLOOKUP(Table1[[#This Row],[Manager ID]],Table2[[#All],[Manager ID]],Table2[[#All],[Department Head]])</f>
        <v>Support</v>
      </c>
      <c r="AC4066" s="2">
        <f>_xlfn.XLOOKUP(Table1[[#This Row],[City]],L:L,O:O)</f>
        <v>0.23486488519629886</v>
      </c>
      <c r="AD4066" t="str" cm="1">
        <f t="array" ref="AD4066">_xlfn.IFS(Table1[[#This Row],[Performance Score]]&gt;=90,"Excellent",Table1[[#This Row],[Performance Score]]&gt;=75,"Good",Table1[[#This Row],[Performance Score]]&gt;=60,"Average",Table1[[#This Row],[Performance Score]]&lt;=60,"Need Improvement")</f>
        <v>Average</v>
      </c>
      <c r="AE4066" t="str">
        <f>IF(AND(Table1[[#This Row],[Attendance %]]&gt;=80,(Table1[[#This Row],[Performance Score]]&gt;=80)),"Eligible","Not Eligible")</f>
        <v>Not Eligible</v>
      </c>
      <c r="AF4066" t="str">
        <f>IF(Table1[[#This Row],[Performance Score]]&gt;=80,"High Performer","Low Performer")</f>
        <v>Low Performer</v>
      </c>
      <c r="AG4066" t="str" cm="1">
        <f t="array" aca="1" ref="AG4066" ca="1">_xlfn.IFS(Table1[[#This Row],[Experience]]&lt;=3,"Junior",Table1[[#This Row],[Experience]]&lt;=7,"Mid Level",Table1[[#This Row],[Experience]]&gt;=7,"Senior")</f>
        <v>Senior</v>
      </c>
      <c r="AH4066" t="str">
        <f>IF(Table1[[#This Row],[Attendance %]]&gt;75,"OK","Below 75")</f>
        <v>OK</v>
      </c>
      <c r="AI4066" t="b">
        <f>ISBLANK(Table1[[#This Row],[Employee ID]])</f>
        <v>0</v>
      </c>
      <c r="AJ4066" t="b">
        <f>ISNUMBER(Table1[[#This Row],[Total Salary  ]])</f>
        <v>1</v>
      </c>
      <c r="AK4066" t="str">
        <f>IFERROR(_xlfn.XLOOKUP(Table1[[#This Row],[Manager ID]],MANAGERS!A:A,MANAGERS!B:B),"Not Found")</f>
        <v>Manager_19</v>
      </c>
    </row>
    <row r="4067" spans="1:37" x14ac:dyDescent="0.2">
      <c r="A4067" t="s">
        <v>4707</v>
      </c>
      <c r="B4067" t="s">
        <v>75</v>
      </c>
      <c r="C4067" t="s">
        <v>15</v>
      </c>
      <c r="D4067" t="s">
        <v>43</v>
      </c>
      <c r="E4067" t="s">
        <v>17</v>
      </c>
      <c r="F4067" s="1">
        <v>44529</v>
      </c>
      <c r="G4067" s="1">
        <v>33931</v>
      </c>
      <c r="H4067">
        <v>43805</v>
      </c>
      <c r="I4067">
        <v>16219</v>
      </c>
      <c r="J4067">
        <v>63</v>
      </c>
      <c r="K4067">
        <v>95</v>
      </c>
      <c r="L4067" t="s">
        <v>18</v>
      </c>
      <c r="M4067">
        <v>111</v>
      </c>
      <c r="N4067">
        <f>Table1[[#This Row],[Basic Salary]]+Table1[[#This Row],[Bonus]]</f>
        <v>60024</v>
      </c>
      <c r="O4067" s="2">
        <f>Table1[[#This Row],[Bonus]]/Table1[[#This Row],[Basic Salary]]</f>
        <v>0.37025453715329298</v>
      </c>
      <c r="P4067">
        <f ca="1">DATEDIF(Table1[[#This Row],[Date of Birth]],TODAY(),"Y")</f>
        <v>33</v>
      </c>
      <c r="Q4067">
        <f ca="1">DATEDIF(Table1[[#This Row],[Joining Date]],TODAY(),"Y")</f>
        <v>4</v>
      </c>
      <c r="R4067" t="str">
        <f ca="1">IF(YEAR(Table1[[#This Row],[Joining Date]])=YEAR(TODAY()),"Yes","No")</f>
        <v>No</v>
      </c>
      <c r="S4067" t="str">
        <f ca="1">IF(Table1[[#This Row],[Experience]]&gt;5,"Yes","No")</f>
        <v>No</v>
      </c>
      <c r="T4067" t="str">
        <f>TEXT(Table1[[#This Row],[Joining Date]],"mmmm")</f>
        <v>November</v>
      </c>
      <c r="U4067" t="str">
        <f>TEXT(Table1[[#This Row],[Joining Date]],"yyyy")</f>
        <v>2021</v>
      </c>
      <c r="V4067" s="5">
        <f ca="1">TODAY()-Table1[[#This Row],[Joining Date]]</f>
        <v>1710</v>
      </c>
      <c r="W4067" t="str">
        <f>LEFT(Table1[[#This Row],[Employee Name]],FIND(" ",Table1[[#This Row],[Employee Name]])-1)</f>
        <v>Ishita</v>
      </c>
      <c r="X4067" t="str">
        <f>RIGHT(Table1[[#This Row],[Employee Name]],LEN(Table1[[#This Row],[Employee Name]])-FIND(" ",Table1[[#This Row],[Employee Name]]))</f>
        <v>Roy</v>
      </c>
      <c r="Y4067" t="str">
        <f>Table1[[#This Row],[Department]]&amp;"-"&amp;Table1[[#This Row],[Employee ID]]</f>
        <v>Operations-E04651</v>
      </c>
      <c r="Z4067" t="str">
        <f>LEFT(Table1[[#This Row],[Department]],3)</f>
        <v>Ope</v>
      </c>
      <c r="AA4067" t="str">
        <f>_xlfn.XLOOKUP(Table1[[#This Row],[Manager ID]],MANAGERS!A:A,MANAGERS!B:B)</f>
        <v>Manager_11</v>
      </c>
      <c r="AB4067" t="str" cm="1">
        <f t="array" ref="AB4067">_xlfn.XLOOKUP(Table1[[#This Row],[Manager ID]],Table2[[#All],[Manager ID]],Table2[[#All],[Department Head]])</f>
        <v>Marketing</v>
      </c>
      <c r="AC4067" s="2">
        <f>_xlfn.XLOOKUP(Table1[[#This Row],[City]],L:L,O:O)</f>
        <v>0.21356479274849693</v>
      </c>
      <c r="AD4067" t="str" cm="1">
        <f t="array" ref="AD4067">_xlfn.IFS(Table1[[#This Row],[Performance Score]]&gt;=90,"Excellent",Table1[[#This Row],[Performance Score]]&gt;=75,"Good",Table1[[#This Row],[Performance Score]]&gt;=60,"Average",Table1[[#This Row],[Performance Score]]&lt;=60,"Need Improvement")</f>
        <v>Excellent</v>
      </c>
      <c r="AE4067" t="str">
        <f>IF(AND(Table1[[#This Row],[Attendance %]]&gt;=80,(Table1[[#This Row],[Performance Score]]&gt;=80)),"Eligible","Not Eligible")</f>
        <v>Not Eligible</v>
      </c>
      <c r="AF4067" t="str">
        <f>IF(Table1[[#This Row],[Performance Score]]&gt;=80,"High Performer","Low Performer")</f>
        <v>High Performer</v>
      </c>
      <c r="AG4067" t="str" cm="1">
        <f t="array" aca="1" ref="AG4067" ca="1">_xlfn.IFS(Table1[[#This Row],[Experience]]&lt;=3,"Junior",Table1[[#This Row],[Experience]]&lt;=7,"Mid Level",Table1[[#This Row],[Experience]]&gt;=7,"Senior")</f>
        <v>Mid Level</v>
      </c>
      <c r="AH4067" t="str">
        <f>IF(Table1[[#This Row],[Attendance %]]&gt;75,"OK","Below 75")</f>
        <v>Below 75</v>
      </c>
      <c r="AI4067" t="b">
        <f>ISBLANK(Table1[[#This Row],[Employee ID]])</f>
        <v>0</v>
      </c>
      <c r="AJ4067" t="b">
        <f>ISNUMBER(Table1[[#This Row],[Total Salary  ]])</f>
        <v>1</v>
      </c>
      <c r="AK4067" t="str">
        <f>IFERROR(_xlfn.XLOOKUP(Table1[[#This Row],[Manager ID]],MANAGERS!A:A,MANAGERS!B:B),"Not Found")</f>
        <v>Manager_11</v>
      </c>
    </row>
    <row r="4068" spans="1:37" x14ac:dyDescent="0.2">
      <c r="A4068" t="s">
        <v>97</v>
      </c>
      <c r="B4068" t="s">
        <v>77</v>
      </c>
      <c r="C4068" t="s">
        <v>21</v>
      </c>
      <c r="D4068" t="s">
        <v>81</v>
      </c>
      <c r="E4068" t="s">
        <v>30</v>
      </c>
      <c r="F4068" s="1">
        <v>45365</v>
      </c>
      <c r="G4068" s="1">
        <v>32949</v>
      </c>
      <c r="H4068">
        <v>54219</v>
      </c>
      <c r="I4068">
        <v>5775</v>
      </c>
      <c r="J4068">
        <v>72</v>
      </c>
      <c r="K4068">
        <v>65</v>
      </c>
      <c r="L4068" t="s">
        <v>31</v>
      </c>
      <c r="M4068">
        <v>109</v>
      </c>
      <c r="N4068">
        <f>Table1[[#This Row],[Basic Salary]]+Table1[[#This Row],[Bonus]]</f>
        <v>59994</v>
      </c>
      <c r="O4068" s="2">
        <f>Table1[[#This Row],[Bonus]]/Table1[[#This Row],[Basic Salary]]</f>
        <v>0.10651247717589775</v>
      </c>
      <c r="P4068">
        <f ca="1">DATEDIF(Table1[[#This Row],[Date of Birth]],TODAY(),"Y")</f>
        <v>36</v>
      </c>
      <c r="Q4068">
        <f ca="1">DATEDIF(Table1[[#This Row],[Joining Date]],TODAY(),"Y")</f>
        <v>2</v>
      </c>
      <c r="R4068" t="str">
        <f ca="1">IF(YEAR(Table1[[#This Row],[Joining Date]])=YEAR(TODAY()),"Yes","No")</f>
        <v>No</v>
      </c>
      <c r="S4068" t="str">
        <f ca="1">IF(Table1[[#This Row],[Experience]]&gt;5,"Yes","No")</f>
        <v>No</v>
      </c>
      <c r="T4068" t="str">
        <f>TEXT(Table1[[#This Row],[Joining Date]],"mmmm")</f>
        <v>March</v>
      </c>
      <c r="U4068" t="str">
        <f>TEXT(Table1[[#This Row],[Joining Date]],"yyyy")</f>
        <v>2024</v>
      </c>
      <c r="V4068" s="5">
        <f ca="1">TODAY()-Table1[[#This Row],[Joining Date]]</f>
        <v>874</v>
      </c>
      <c r="W4068" t="str">
        <f>LEFT(Table1[[#This Row],[Employee Name]],FIND(" ",Table1[[#This Row],[Employee Name]])-1)</f>
        <v>Rohan</v>
      </c>
      <c r="X4068" t="str">
        <f>RIGHT(Table1[[#This Row],[Employee Name]],LEN(Table1[[#This Row],[Employee Name]])-FIND(" ",Table1[[#This Row],[Employee Name]]))</f>
        <v>Gupta</v>
      </c>
      <c r="Y4068" t="str">
        <f>Table1[[#This Row],[Department]]&amp;"-"&amp;Table1[[#This Row],[Employee ID]]</f>
        <v>Sales-E00042</v>
      </c>
      <c r="Z4068" t="str">
        <f>LEFT(Table1[[#This Row],[Department]],3)</f>
        <v>Sal</v>
      </c>
      <c r="AA4068" t="str">
        <f>_xlfn.XLOOKUP(Table1[[#This Row],[Manager ID]],MANAGERS!A:A,MANAGERS!B:B)</f>
        <v>Manager_9</v>
      </c>
      <c r="AB4068" t="str" cm="1">
        <f t="array" ref="AB4068">_xlfn.XLOOKUP(Table1[[#This Row],[Manager ID]],Table2[[#All],[Manager ID]],Table2[[#All],[Department Head]])</f>
        <v>Sales</v>
      </c>
      <c r="AC4068" s="2">
        <f>_xlfn.XLOOKUP(Table1[[#This Row],[City]],L:L,O:O)</f>
        <v>0.241864189087755</v>
      </c>
      <c r="AD4068" t="str" cm="1">
        <f t="array" ref="AD4068">_xlfn.IFS(Table1[[#This Row],[Performance Score]]&gt;=90,"Excellent",Table1[[#This Row],[Performance Score]]&gt;=75,"Good",Table1[[#This Row],[Performance Score]]&gt;=60,"Average",Table1[[#This Row],[Performance Score]]&lt;=60,"Need Improvement")</f>
        <v>Average</v>
      </c>
      <c r="AE4068" t="str">
        <f>IF(AND(Table1[[#This Row],[Attendance %]]&gt;=80,(Table1[[#This Row],[Performance Score]]&gt;=80)),"Eligible","Not Eligible")</f>
        <v>Not Eligible</v>
      </c>
      <c r="AF4068" t="str">
        <f>IF(Table1[[#This Row],[Performance Score]]&gt;=80,"High Performer","Low Performer")</f>
        <v>Low Performer</v>
      </c>
      <c r="AG4068" t="str" cm="1">
        <f t="array" aca="1" ref="AG4068" ca="1">_xlfn.IFS(Table1[[#This Row],[Experience]]&lt;=3,"Junior",Table1[[#This Row],[Experience]]&lt;=7,"Mid Level",Table1[[#This Row],[Experience]]&gt;=7,"Senior")</f>
        <v>Junior</v>
      </c>
      <c r="AH4068" t="str">
        <f>IF(Table1[[#This Row],[Attendance %]]&gt;75,"OK","Below 75")</f>
        <v>Below 75</v>
      </c>
      <c r="AI4068" t="b">
        <f>ISBLANK(Table1[[#This Row],[Employee ID]])</f>
        <v>0</v>
      </c>
      <c r="AJ4068" t="b">
        <f>ISNUMBER(Table1[[#This Row],[Total Salary  ]])</f>
        <v>1</v>
      </c>
      <c r="AK4068" t="str">
        <f>IFERROR(_xlfn.XLOOKUP(Table1[[#This Row],[Manager ID]],MANAGERS!A:A,MANAGERS!B:B),"Not Found")</f>
        <v>Manager_9</v>
      </c>
    </row>
    <row r="4069" spans="1:37" x14ac:dyDescent="0.2">
      <c r="A4069" t="s">
        <v>1561</v>
      </c>
      <c r="B4069" t="s">
        <v>36</v>
      </c>
      <c r="C4069" t="s">
        <v>15</v>
      </c>
      <c r="D4069" t="s">
        <v>40</v>
      </c>
      <c r="E4069" t="s">
        <v>17</v>
      </c>
      <c r="F4069" s="1">
        <v>44903</v>
      </c>
      <c r="G4069" s="1">
        <v>38906</v>
      </c>
      <c r="H4069">
        <v>37947</v>
      </c>
      <c r="I4069">
        <v>22034</v>
      </c>
      <c r="J4069">
        <v>65</v>
      </c>
      <c r="K4069">
        <v>82</v>
      </c>
      <c r="L4069" t="s">
        <v>18</v>
      </c>
      <c r="M4069">
        <v>111</v>
      </c>
      <c r="N4069">
        <f>Table1[[#This Row],[Basic Salary]]+Table1[[#This Row],[Bonus]]</f>
        <v>59981</v>
      </c>
      <c r="O4069" s="2">
        <f>Table1[[#This Row],[Bonus]]/Table1[[#This Row],[Basic Salary]]</f>
        <v>0.58065196194692592</v>
      </c>
      <c r="P4069">
        <f ca="1">DATEDIF(Table1[[#This Row],[Date of Birth]],TODAY(),"Y")</f>
        <v>20</v>
      </c>
      <c r="Q4069">
        <f ca="1">DATEDIF(Table1[[#This Row],[Joining Date]],TODAY(),"Y")</f>
        <v>3</v>
      </c>
      <c r="R4069" t="str">
        <f ca="1">IF(YEAR(Table1[[#This Row],[Joining Date]])=YEAR(TODAY()),"Yes","No")</f>
        <v>No</v>
      </c>
      <c r="S4069" t="str">
        <f ca="1">IF(Table1[[#This Row],[Experience]]&gt;5,"Yes","No")</f>
        <v>No</v>
      </c>
      <c r="T4069" t="str">
        <f>TEXT(Table1[[#This Row],[Joining Date]],"mmmm")</f>
        <v>December</v>
      </c>
      <c r="U4069" t="str">
        <f>TEXT(Table1[[#This Row],[Joining Date]],"yyyy")</f>
        <v>2022</v>
      </c>
      <c r="V4069" s="5">
        <f ca="1">TODAY()-Table1[[#This Row],[Joining Date]]</f>
        <v>1336</v>
      </c>
      <c r="W4069" t="str">
        <f>LEFT(Table1[[#This Row],[Employee Name]],FIND(" ",Table1[[#This Row],[Employee Name]])-1)</f>
        <v>Meera</v>
      </c>
      <c r="X4069" t="str">
        <f>RIGHT(Table1[[#This Row],[Employee Name]],LEN(Table1[[#This Row],[Employee Name]])-FIND(" ",Table1[[#This Row],[Employee Name]]))</f>
        <v>Joshi</v>
      </c>
      <c r="Y4069" t="str">
        <f>Table1[[#This Row],[Department]]&amp;"-"&amp;Table1[[#This Row],[Employee ID]]</f>
        <v>IT-E01505</v>
      </c>
      <c r="Z4069" t="str">
        <f>LEFT(Table1[[#This Row],[Department]],3)</f>
        <v>IT</v>
      </c>
      <c r="AA4069" t="str">
        <f>_xlfn.XLOOKUP(Table1[[#This Row],[Manager ID]],MANAGERS!A:A,MANAGERS!B:B)</f>
        <v>Manager_11</v>
      </c>
      <c r="AB4069" t="str" cm="1">
        <f t="array" ref="AB4069">_xlfn.XLOOKUP(Table1[[#This Row],[Manager ID]],Table2[[#All],[Manager ID]],Table2[[#All],[Department Head]])</f>
        <v>Marketing</v>
      </c>
      <c r="AC4069" s="2">
        <f>_xlfn.XLOOKUP(Table1[[#This Row],[City]],L:L,O:O)</f>
        <v>0.21356479274849693</v>
      </c>
      <c r="AD4069" t="str" cm="1">
        <f t="array" ref="AD4069">_xlfn.IFS(Table1[[#This Row],[Performance Score]]&gt;=90,"Excellent",Table1[[#This Row],[Performance Score]]&gt;=75,"Good",Table1[[#This Row],[Performance Score]]&gt;=60,"Average",Table1[[#This Row],[Performance Score]]&lt;=60,"Need Improvement")</f>
        <v>Good</v>
      </c>
      <c r="AE4069" t="str">
        <f>IF(AND(Table1[[#This Row],[Attendance %]]&gt;=80,(Table1[[#This Row],[Performance Score]]&gt;=80)),"Eligible","Not Eligible")</f>
        <v>Not Eligible</v>
      </c>
      <c r="AF4069" t="str">
        <f>IF(Table1[[#This Row],[Performance Score]]&gt;=80,"High Performer","Low Performer")</f>
        <v>High Performer</v>
      </c>
      <c r="AG4069" t="str" cm="1">
        <f t="array" aca="1" ref="AG4069" ca="1">_xlfn.IFS(Table1[[#This Row],[Experience]]&lt;=3,"Junior",Table1[[#This Row],[Experience]]&lt;=7,"Mid Level",Table1[[#This Row],[Experience]]&gt;=7,"Senior")</f>
        <v>Junior</v>
      </c>
      <c r="AH4069" t="str">
        <f>IF(Table1[[#This Row],[Attendance %]]&gt;75,"OK","Below 75")</f>
        <v>Below 75</v>
      </c>
      <c r="AI4069" t="b">
        <f>ISBLANK(Table1[[#This Row],[Employee ID]])</f>
        <v>0</v>
      </c>
      <c r="AJ4069" t="b">
        <f>ISNUMBER(Table1[[#This Row],[Total Salary  ]])</f>
        <v>1</v>
      </c>
      <c r="AK4069" t="str">
        <f>IFERROR(_xlfn.XLOOKUP(Table1[[#This Row],[Manager ID]],MANAGERS!A:A,MANAGERS!B:B),"Not Found")</f>
        <v>Manager_11</v>
      </c>
    </row>
    <row r="4070" spans="1:37" x14ac:dyDescent="0.2">
      <c r="A4070" t="s">
        <v>4958</v>
      </c>
      <c r="B4070" t="s">
        <v>14</v>
      </c>
      <c r="C4070" t="s">
        <v>21</v>
      </c>
      <c r="D4070" t="s">
        <v>40</v>
      </c>
      <c r="E4070" t="s">
        <v>51</v>
      </c>
      <c r="F4070" s="1">
        <v>43769</v>
      </c>
      <c r="G4070" s="1">
        <v>40275</v>
      </c>
      <c r="H4070">
        <v>51572</v>
      </c>
      <c r="I4070">
        <v>8404</v>
      </c>
      <c r="J4070">
        <v>98</v>
      </c>
      <c r="K4070">
        <v>76</v>
      </c>
      <c r="L4070" t="s">
        <v>31</v>
      </c>
      <c r="M4070">
        <v>114</v>
      </c>
      <c r="N4070">
        <f>Table1[[#This Row],[Basic Salary]]+Table1[[#This Row],[Bonus]]</f>
        <v>59976</v>
      </c>
      <c r="O4070" s="2">
        <f>Table1[[#This Row],[Bonus]]/Table1[[#This Row],[Basic Salary]]</f>
        <v>0.16295664313968819</v>
      </c>
      <c r="P4070">
        <f ca="1">DATEDIF(Table1[[#This Row],[Date of Birth]],TODAY(),"Y")</f>
        <v>16</v>
      </c>
      <c r="Q4070">
        <f ca="1">DATEDIF(Table1[[#This Row],[Joining Date]],TODAY(),"Y")</f>
        <v>6</v>
      </c>
      <c r="R4070" t="str">
        <f ca="1">IF(YEAR(Table1[[#This Row],[Joining Date]])=YEAR(TODAY()),"Yes","No")</f>
        <v>No</v>
      </c>
      <c r="S4070" t="str">
        <f ca="1">IF(Table1[[#This Row],[Experience]]&gt;5,"Yes","No")</f>
        <v>Yes</v>
      </c>
      <c r="T4070" t="str">
        <f>TEXT(Table1[[#This Row],[Joining Date]],"mmmm")</f>
        <v>October</v>
      </c>
      <c r="U4070" t="str">
        <f>TEXT(Table1[[#This Row],[Joining Date]],"yyyy")</f>
        <v>2019</v>
      </c>
      <c r="V4070" s="5">
        <f ca="1">TODAY()-Table1[[#This Row],[Joining Date]]</f>
        <v>2470</v>
      </c>
      <c r="W4070" t="str">
        <f>LEFT(Table1[[#This Row],[Employee Name]],FIND(" ",Table1[[#This Row],[Employee Name]])-1)</f>
        <v>Nisha</v>
      </c>
      <c r="X4070" t="str">
        <f>RIGHT(Table1[[#This Row],[Employee Name]],LEN(Table1[[#This Row],[Employee Name]])-FIND(" ",Table1[[#This Row],[Employee Name]]))</f>
        <v>Kapoor</v>
      </c>
      <c r="Y4070" t="str">
        <f>Table1[[#This Row],[Department]]&amp;"-"&amp;Table1[[#This Row],[Employee ID]]</f>
        <v>IT-E04902</v>
      </c>
      <c r="Z4070" t="str">
        <f>LEFT(Table1[[#This Row],[Department]],3)</f>
        <v>IT</v>
      </c>
      <c r="AA4070" t="str">
        <f>_xlfn.XLOOKUP(Table1[[#This Row],[Manager ID]],MANAGERS!A:A,MANAGERS!B:B)</f>
        <v>Manager_14</v>
      </c>
      <c r="AB4070" t="str" cm="1">
        <f t="array" ref="AB4070">_xlfn.XLOOKUP(Table1[[#This Row],[Manager ID]],Table2[[#All],[Manager ID]],Table2[[#All],[Department Head]])</f>
        <v>Marketing</v>
      </c>
      <c r="AC4070" s="2">
        <f>_xlfn.XLOOKUP(Table1[[#This Row],[City]],L:L,O:O)</f>
        <v>0.241864189087755</v>
      </c>
      <c r="AD4070" t="str" cm="1">
        <f t="array" ref="AD4070">_xlfn.IFS(Table1[[#This Row],[Performance Score]]&gt;=90,"Excellent",Table1[[#This Row],[Performance Score]]&gt;=75,"Good",Table1[[#This Row],[Performance Score]]&gt;=60,"Average",Table1[[#This Row],[Performance Score]]&lt;=60,"Need Improvement")</f>
        <v>Good</v>
      </c>
      <c r="AE4070" t="str">
        <f>IF(AND(Table1[[#This Row],[Attendance %]]&gt;=80,(Table1[[#This Row],[Performance Score]]&gt;=80)),"Eligible","Not Eligible")</f>
        <v>Not Eligible</v>
      </c>
      <c r="AF4070" t="str">
        <f>IF(Table1[[#This Row],[Performance Score]]&gt;=80,"High Performer","Low Performer")</f>
        <v>Low Performer</v>
      </c>
      <c r="AG4070" t="str" cm="1">
        <f t="array" aca="1" ref="AG4070" ca="1">_xlfn.IFS(Table1[[#This Row],[Experience]]&lt;=3,"Junior",Table1[[#This Row],[Experience]]&lt;=7,"Mid Level",Table1[[#This Row],[Experience]]&gt;=7,"Senior")</f>
        <v>Mid Level</v>
      </c>
      <c r="AH4070" t="str">
        <f>IF(Table1[[#This Row],[Attendance %]]&gt;75,"OK","Below 75")</f>
        <v>OK</v>
      </c>
      <c r="AI4070" t="b">
        <f>ISBLANK(Table1[[#This Row],[Employee ID]])</f>
        <v>0</v>
      </c>
      <c r="AJ4070" t="b">
        <f>ISNUMBER(Table1[[#This Row],[Total Salary  ]])</f>
        <v>1</v>
      </c>
      <c r="AK4070" t="str">
        <f>IFERROR(_xlfn.XLOOKUP(Table1[[#This Row],[Manager ID]],MANAGERS!A:A,MANAGERS!B:B),"Not Found")</f>
        <v>Manager_14</v>
      </c>
    </row>
    <row r="4071" spans="1:37" x14ac:dyDescent="0.2">
      <c r="A4071" t="s">
        <v>4388</v>
      </c>
      <c r="B4071" t="s">
        <v>20</v>
      </c>
      <c r="C4071" t="s">
        <v>15</v>
      </c>
      <c r="D4071" t="s">
        <v>40</v>
      </c>
      <c r="E4071" t="s">
        <v>17</v>
      </c>
      <c r="F4071" s="1">
        <v>45175</v>
      </c>
      <c r="G4071" s="1">
        <v>36013</v>
      </c>
      <c r="H4071">
        <v>30735</v>
      </c>
      <c r="I4071">
        <v>29240</v>
      </c>
      <c r="J4071">
        <v>63</v>
      </c>
      <c r="K4071">
        <v>51</v>
      </c>
      <c r="L4071" t="s">
        <v>34</v>
      </c>
      <c r="M4071">
        <v>113</v>
      </c>
      <c r="N4071">
        <f>Table1[[#This Row],[Basic Salary]]+Table1[[#This Row],[Bonus]]</f>
        <v>59975</v>
      </c>
      <c r="O4071" s="2">
        <f>Table1[[#This Row],[Bonus]]/Table1[[#This Row],[Basic Salary]]</f>
        <v>0.95135838620465263</v>
      </c>
      <c r="P4071">
        <f ca="1">DATEDIF(Table1[[#This Row],[Date of Birth]],TODAY(),"Y")</f>
        <v>27</v>
      </c>
      <c r="Q4071">
        <f ca="1">DATEDIF(Table1[[#This Row],[Joining Date]],TODAY(),"Y")</f>
        <v>2</v>
      </c>
      <c r="R4071" t="str">
        <f ca="1">IF(YEAR(Table1[[#This Row],[Joining Date]])=YEAR(TODAY()),"Yes","No")</f>
        <v>No</v>
      </c>
      <c r="S4071" t="str">
        <f ca="1">IF(Table1[[#This Row],[Experience]]&gt;5,"Yes","No")</f>
        <v>No</v>
      </c>
      <c r="T4071" t="str">
        <f>TEXT(Table1[[#This Row],[Joining Date]],"mmmm")</f>
        <v>September</v>
      </c>
      <c r="U4071" t="str">
        <f>TEXT(Table1[[#This Row],[Joining Date]],"yyyy")</f>
        <v>2023</v>
      </c>
      <c r="V4071" s="5">
        <f ca="1">TODAY()-Table1[[#This Row],[Joining Date]]</f>
        <v>1064</v>
      </c>
      <c r="W4071" t="str">
        <f>LEFT(Table1[[#This Row],[Employee Name]],FIND(" ",Table1[[#This Row],[Employee Name]])-1)</f>
        <v>Rahul</v>
      </c>
      <c r="X4071" t="str">
        <f>RIGHT(Table1[[#This Row],[Employee Name]],LEN(Table1[[#This Row],[Employee Name]])-FIND(" ",Table1[[#This Row],[Employee Name]]))</f>
        <v>Verma</v>
      </c>
      <c r="Y4071" t="str">
        <f>Table1[[#This Row],[Department]]&amp;"-"&amp;Table1[[#This Row],[Employee ID]]</f>
        <v>IT-E04332</v>
      </c>
      <c r="Z4071" t="str">
        <f>LEFT(Table1[[#This Row],[Department]],3)</f>
        <v>IT</v>
      </c>
      <c r="AA4071" t="str">
        <f>_xlfn.XLOOKUP(Table1[[#This Row],[Manager ID]],MANAGERS!A:A,MANAGERS!B:B)</f>
        <v>Manager_13</v>
      </c>
      <c r="AB4071" t="str" cm="1">
        <f t="array" ref="AB4071">_xlfn.XLOOKUP(Table1[[#This Row],[Manager ID]],Table2[[#All],[Manager ID]],Table2[[#All],[Department Head]])</f>
        <v>HR</v>
      </c>
      <c r="AC4071" s="2">
        <f>_xlfn.XLOOKUP(Table1[[#This Row],[City]],L:L,O:O)</f>
        <v>0.24030340748661314</v>
      </c>
      <c r="AD4071" t="str" cm="1">
        <f t="array" ref="AD4071">_xlfn.IFS(Table1[[#This Row],[Performance Score]]&gt;=90,"Excellent",Table1[[#This Row],[Performance Score]]&gt;=75,"Good",Table1[[#This Row],[Performance Score]]&gt;=60,"Average",Table1[[#This Row],[Performance Score]]&lt;=60,"Need Improvement")</f>
        <v>Need Improvement</v>
      </c>
      <c r="AE4071" t="str">
        <f>IF(AND(Table1[[#This Row],[Attendance %]]&gt;=80,(Table1[[#This Row],[Performance Score]]&gt;=80)),"Eligible","Not Eligible")</f>
        <v>Not Eligible</v>
      </c>
      <c r="AF4071" t="str">
        <f>IF(Table1[[#This Row],[Performance Score]]&gt;=80,"High Performer","Low Performer")</f>
        <v>Low Performer</v>
      </c>
      <c r="AG4071" t="str" cm="1">
        <f t="array" aca="1" ref="AG4071" ca="1">_xlfn.IFS(Table1[[#This Row],[Experience]]&lt;=3,"Junior",Table1[[#This Row],[Experience]]&lt;=7,"Mid Level",Table1[[#This Row],[Experience]]&gt;=7,"Senior")</f>
        <v>Junior</v>
      </c>
      <c r="AH4071" t="str">
        <f>IF(Table1[[#This Row],[Attendance %]]&gt;75,"OK","Below 75")</f>
        <v>Below 75</v>
      </c>
      <c r="AI4071" t="b">
        <f>ISBLANK(Table1[[#This Row],[Employee ID]])</f>
        <v>0</v>
      </c>
      <c r="AJ4071" t="b">
        <f>ISNUMBER(Table1[[#This Row],[Total Salary  ]])</f>
        <v>1</v>
      </c>
      <c r="AK4071" t="str">
        <f>IFERROR(_xlfn.XLOOKUP(Table1[[#This Row],[Manager ID]],MANAGERS!A:A,MANAGERS!B:B),"Not Found")</f>
        <v>Manager_13</v>
      </c>
    </row>
    <row r="4072" spans="1:37" x14ac:dyDescent="0.2">
      <c r="A4072" t="s">
        <v>3741</v>
      </c>
      <c r="B4072" t="s">
        <v>14</v>
      </c>
      <c r="C4072" t="s">
        <v>15</v>
      </c>
      <c r="D4072" t="s">
        <v>16</v>
      </c>
      <c r="E4072" t="s">
        <v>17</v>
      </c>
      <c r="F4072" s="1">
        <v>44326</v>
      </c>
      <c r="G4072" s="1">
        <v>35493</v>
      </c>
      <c r="H4072">
        <v>44739</v>
      </c>
      <c r="I4072">
        <v>15182</v>
      </c>
      <c r="J4072">
        <v>70</v>
      </c>
      <c r="K4072">
        <v>66</v>
      </c>
      <c r="L4072" t="s">
        <v>31</v>
      </c>
      <c r="M4072">
        <v>115</v>
      </c>
      <c r="N4072">
        <f>Table1[[#This Row],[Basic Salary]]+Table1[[#This Row],[Bonus]]</f>
        <v>59921</v>
      </c>
      <c r="O4072" s="2">
        <f>Table1[[#This Row],[Bonus]]/Table1[[#This Row],[Basic Salary]]</f>
        <v>0.33934598448780706</v>
      </c>
      <c r="P4072">
        <f ca="1">DATEDIF(Table1[[#This Row],[Date of Birth]],TODAY(),"Y")</f>
        <v>29</v>
      </c>
      <c r="Q4072">
        <f ca="1">DATEDIF(Table1[[#This Row],[Joining Date]],TODAY(),"Y")</f>
        <v>5</v>
      </c>
      <c r="R4072" t="str">
        <f ca="1">IF(YEAR(Table1[[#This Row],[Joining Date]])=YEAR(TODAY()),"Yes","No")</f>
        <v>No</v>
      </c>
      <c r="S4072" t="str">
        <f ca="1">IF(Table1[[#This Row],[Experience]]&gt;5,"Yes","No")</f>
        <v>No</v>
      </c>
      <c r="T4072" t="str">
        <f>TEXT(Table1[[#This Row],[Joining Date]],"mmmm")</f>
        <v>May</v>
      </c>
      <c r="U4072" t="str">
        <f>TEXT(Table1[[#This Row],[Joining Date]],"yyyy")</f>
        <v>2021</v>
      </c>
      <c r="V4072" s="5">
        <f ca="1">TODAY()-Table1[[#This Row],[Joining Date]]</f>
        <v>1913</v>
      </c>
      <c r="W4072" t="str">
        <f>LEFT(Table1[[#This Row],[Employee Name]],FIND(" ",Table1[[#This Row],[Employee Name]])-1)</f>
        <v>Nisha</v>
      </c>
      <c r="X4072" t="str">
        <f>RIGHT(Table1[[#This Row],[Employee Name]],LEN(Table1[[#This Row],[Employee Name]])-FIND(" ",Table1[[#This Row],[Employee Name]]))</f>
        <v>Kapoor</v>
      </c>
      <c r="Y4072" t="str">
        <f>Table1[[#This Row],[Department]]&amp;"-"&amp;Table1[[#This Row],[Employee ID]]</f>
        <v>HR-E03685</v>
      </c>
      <c r="Z4072" t="str">
        <f>LEFT(Table1[[#This Row],[Department]],3)</f>
        <v>HR</v>
      </c>
      <c r="AA4072" t="str">
        <f>_xlfn.XLOOKUP(Table1[[#This Row],[Manager ID]],MANAGERS!A:A,MANAGERS!B:B)</f>
        <v>Manager_15</v>
      </c>
      <c r="AB4072" t="str" cm="1">
        <f t="array" ref="AB4072">_xlfn.XLOOKUP(Table1[[#This Row],[Manager ID]],Table2[[#All],[Manager ID]],Table2[[#All],[Department Head]])</f>
        <v>Support</v>
      </c>
      <c r="AC4072" s="2">
        <f>_xlfn.XLOOKUP(Table1[[#This Row],[City]],L:L,O:O)</f>
        <v>0.241864189087755</v>
      </c>
      <c r="AD4072" t="str" cm="1">
        <f t="array" ref="AD4072">_xlfn.IFS(Table1[[#This Row],[Performance Score]]&gt;=90,"Excellent",Table1[[#This Row],[Performance Score]]&gt;=75,"Good",Table1[[#This Row],[Performance Score]]&gt;=60,"Average",Table1[[#This Row],[Performance Score]]&lt;=60,"Need Improvement")</f>
        <v>Average</v>
      </c>
      <c r="AE4072" t="str">
        <f>IF(AND(Table1[[#This Row],[Attendance %]]&gt;=80,(Table1[[#This Row],[Performance Score]]&gt;=80)),"Eligible","Not Eligible")</f>
        <v>Not Eligible</v>
      </c>
      <c r="AF4072" t="str">
        <f>IF(Table1[[#This Row],[Performance Score]]&gt;=80,"High Performer","Low Performer")</f>
        <v>Low Performer</v>
      </c>
      <c r="AG4072" t="str" cm="1">
        <f t="array" aca="1" ref="AG4072" ca="1">_xlfn.IFS(Table1[[#This Row],[Experience]]&lt;=3,"Junior",Table1[[#This Row],[Experience]]&lt;=7,"Mid Level",Table1[[#This Row],[Experience]]&gt;=7,"Senior")</f>
        <v>Mid Level</v>
      </c>
      <c r="AH4072" t="str">
        <f>IF(Table1[[#This Row],[Attendance %]]&gt;75,"OK","Below 75")</f>
        <v>Below 75</v>
      </c>
      <c r="AI4072" t="b">
        <f>ISBLANK(Table1[[#This Row],[Employee ID]])</f>
        <v>0</v>
      </c>
      <c r="AJ4072" t="b">
        <f>ISNUMBER(Table1[[#This Row],[Total Salary  ]])</f>
        <v>1</v>
      </c>
      <c r="AK4072" t="str">
        <f>IFERROR(_xlfn.XLOOKUP(Table1[[#This Row],[Manager ID]],MANAGERS!A:A,MANAGERS!B:B),"Not Found")</f>
        <v>Manager_15</v>
      </c>
    </row>
    <row r="4073" spans="1:37" x14ac:dyDescent="0.2">
      <c r="A4073" t="s">
        <v>3731</v>
      </c>
      <c r="B4073" t="s">
        <v>36</v>
      </c>
      <c r="C4073" t="s">
        <v>21</v>
      </c>
      <c r="D4073" t="s">
        <v>25</v>
      </c>
      <c r="E4073" t="s">
        <v>65</v>
      </c>
      <c r="F4073" s="1">
        <v>42360</v>
      </c>
      <c r="G4073" s="1">
        <v>40965</v>
      </c>
      <c r="H4073">
        <v>44335</v>
      </c>
      <c r="I4073">
        <v>15560</v>
      </c>
      <c r="J4073">
        <v>69</v>
      </c>
      <c r="K4073">
        <v>57</v>
      </c>
      <c r="L4073" t="s">
        <v>37</v>
      </c>
      <c r="M4073">
        <v>107</v>
      </c>
      <c r="N4073">
        <f>Table1[[#This Row],[Basic Salary]]+Table1[[#This Row],[Bonus]]</f>
        <v>59895</v>
      </c>
      <c r="O4073" s="2">
        <f>Table1[[#This Row],[Bonus]]/Table1[[#This Row],[Basic Salary]]</f>
        <v>0.35096424946430588</v>
      </c>
      <c r="P4073">
        <f ca="1">DATEDIF(Table1[[#This Row],[Date of Birth]],TODAY(),"Y")</f>
        <v>14</v>
      </c>
      <c r="Q4073">
        <f ca="1">DATEDIF(Table1[[#This Row],[Joining Date]],TODAY(),"Y")</f>
        <v>10</v>
      </c>
      <c r="R4073" t="str">
        <f ca="1">IF(YEAR(Table1[[#This Row],[Joining Date]])=YEAR(TODAY()),"Yes","No")</f>
        <v>No</v>
      </c>
      <c r="S4073" t="str">
        <f ca="1">IF(Table1[[#This Row],[Experience]]&gt;5,"Yes","No")</f>
        <v>Yes</v>
      </c>
      <c r="T4073" t="str">
        <f>TEXT(Table1[[#This Row],[Joining Date]],"mmmm")</f>
        <v>December</v>
      </c>
      <c r="U4073" t="str">
        <f>TEXT(Table1[[#This Row],[Joining Date]],"yyyy")</f>
        <v>2015</v>
      </c>
      <c r="V4073" s="5">
        <f ca="1">TODAY()-Table1[[#This Row],[Joining Date]]</f>
        <v>3879</v>
      </c>
      <c r="W4073" t="str">
        <f>LEFT(Table1[[#This Row],[Employee Name]],FIND(" ",Table1[[#This Row],[Employee Name]])-1)</f>
        <v>Meera</v>
      </c>
      <c r="X4073" t="str">
        <f>RIGHT(Table1[[#This Row],[Employee Name]],LEN(Table1[[#This Row],[Employee Name]])-FIND(" ",Table1[[#This Row],[Employee Name]]))</f>
        <v>Joshi</v>
      </c>
      <c r="Y4073" t="str">
        <f>Table1[[#This Row],[Department]]&amp;"-"&amp;Table1[[#This Row],[Employee ID]]</f>
        <v>Finance-E03675</v>
      </c>
      <c r="Z4073" t="str">
        <f>LEFT(Table1[[#This Row],[Department]],3)</f>
        <v>Fin</v>
      </c>
      <c r="AA4073" t="str">
        <f>_xlfn.XLOOKUP(Table1[[#This Row],[Manager ID]],MANAGERS!A:A,MANAGERS!B:B)</f>
        <v>Manager_7</v>
      </c>
      <c r="AB4073" t="str" cm="1">
        <f t="array" ref="AB4073">_xlfn.XLOOKUP(Table1[[#This Row],[Manager ID]],Table2[[#All],[Manager ID]],Table2[[#All],[Department Head]])</f>
        <v>Operations</v>
      </c>
      <c r="AC4073" s="2">
        <f>_xlfn.XLOOKUP(Table1[[#This Row],[City]],L:L,O:O)</f>
        <v>0.24036902712549932</v>
      </c>
      <c r="AD4073" t="str" cm="1">
        <f t="array" ref="AD4073">_xlfn.IFS(Table1[[#This Row],[Performance Score]]&gt;=90,"Excellent",Table1[[#This Row],[Performance Score]]&gt;=75,"Good",Table1[[#This Row],[Performance Score]]&gt;=60,"Average",Table1[[#This Row],[Performance Score]]&lt;=60,"Need Improvement")</f>
        <v>Need Improvement</v>
      </c>
      <c r="AE4073" t="str">
        <f>IF(AND(Table1[[#This Row],[Attendance %]]&gt;=80,(Table1[[#This Row],[Performance Score]]&gt;=80)),"Eligible","Not Eligible")</f>
        <v>Not Eligible</v>
      </c>
      <c r="AF4073" t="str">
        <f>IF(Table1[[#This Row],[Performance Score]]&gt;=80,"High Performer","Low Performer")</f>
        <v>Low Performer</v>
      </c>
      <c r="AG4073" t="str" cm="1">
        <f t="array" aca="1" ref="AG4073" ca="1">_xlfn.IFS(Table1[[#This Row],[Experience]]&lt;=3,"Junior",Table1[[#This Row],[Experience]]&lt;=7,"Mid Level",Table1[[#This Row],[Experience]]&gt;=7,"Senior")</f>
        <v>Senior</v>
      </c>
      <c r="AH4073" t="str">
        <f>IF(Table1[[#This Row],[Attendance %]]&gt;75,"OK","Below 75")</f>
        <v>Below 75</v>
      </c>
      <c r="AI4073" t="b">
        <f>ISBLANK(Table1[[#This Row],[Employee ID]])</f>
        <v>0</v>
      </c>
      <c r="AJ4073" t="b">
        <f>ISNUMBER(Table1[[#This Row],[Total Salary  ]])</f>
        <v>1</v>
      </c>
      <c r="AK4073" t="str">
        <f>IFERROR(_xlfn.XLOOKUP(Table1[[#This Row],[Manager ID]],MANAGERS!A:A,MANAGERS!B:B),"Not Found")</f>
        <v>Manager_7</v>
      </c>
    </row>
    <row r="4074" spans="1:37" x14ac:dyDescent="0.2">
      <c r="A4074" t="s">
        <v>1347</v>
      </c>
      <c r="B4074" t="s">
        <v>129</v>
      </c>
      <c r="C4074" t="s">
        <v>15</v>
      </c>
      <c r="D4074" t="s">
        <v>46</v>
      </c>
      <c r="E4074" t="s">
        <v>22</v>
      </c>
      <c r="F4074" s="1">
        <v>45097</v>
      </c>
      <c r="G4074" s="1">
        <v>37848</v>
      </c>
      <c r="H4074">
        <v>38437</v>
      </c>
      <c r="I4074">
        <v>21433</v>
      </c>
      <c r="J4074">
        <v>85</v>
      </c>
      <c r="K4074">
        <v>90</v>
      </c>
      <c r="L4074" t="s">
        <v>27</v>
      </c>
      <c r="M4074">
        <v>102</v>
      </c>
      <c r="N4074">
        <f>Table1[[#This Row],[Basic Salary]]+Table1[[#This Row],[Bonus]]</f>
        <v>59870</v>
      </c>
      <c r="O4074" s="2">
        <f>Table1[[#This Row],[Bonus]]/Table1[[#This Row],[Basic Salary]]</f>
        <v>0.55761375757733433</v>
      </c>
      <c r="P4074">
        <f ca="1">DATEDIF(Table1[[#This Row],[Date of Birth]],TODAY(),"Y")</f>
        <v>22</v>
      </c>
      <c r="Q4074">
        <f ca="1">DATEDIF(Table1[[#This Row],[Joining Date]],TODAY(),"Y")</f>
        <v>3</v>
      </c>
      <c r="R4074" t="str">
        <f ca="1">IF(YEAR(Table1[[#This Row],[Joining Date]])=YEAR(TODAY()),"Yes","No")</f>
        <v>No</v>
      </c>
      <c r="S4074" t="str">
        <f ca="1">IF(Table1[[#This Row],[Experience]]&gt;5,"Yes","No")</f>
        <v>No</v>
      </c>
      <c r="T4074" t="str">
        <f>TEXT(Table1[[#This Row],[Joining Date]],"mmmm")</f>
        <v>June</v>
      </c>
      <c r="U4074" t="str">
        <f>TEXT(Table1[[#This Row],[Joining Date]],"yyyy")</f>
        <v>2023</v>
      </c>
      <c r="V4074" s="5">
        <f ca="1">TODAY()-Table1[[#This Row],[Joining Date]]</f>
        <v>1142</v>
      </c>
      <c r="W4074" t="str">
        <f>LEFT(Table1[[#This Row],[Employee Name]],FIND(" ",Table1[[#This Row],[Employee Name]])-1)</f>
        <v>Aarav</v>
      </c>
      <c r="X4074" t="str">
        <f>RIGHT(Table1[[#This Row],[Employee Name]],LEN(Table1[[#This Row],[Employee Name]])-FIND(" ",Table1[[#This Row],[Employee Name]]))</f>
        <v>Sharma</v>
      </c>
      <c r="Y4074" t="str">
        <f>Table1[[#This Row],[Department]]&amp;"-"&amp;Table1[[#This Row],[Employee ID]]</f>
        <v>Support-E01291</v>
      </c>
      <c r="Z4074" t="str">
        <f>LEFT(Table1[[#This Row],[Department]],3)</f>
        <v>Sup</v>
      </c>
      <c r="AA4074" t="str">
        <f>_xlfn.XLOOKUP(Table1[[#This Row],[Manager ID]],MANAGERS!A:A,MANAGERS!B:B)</f>
        <v>Manager_2</v>
      </c>
      <c r="AB4074" t="str" cm="1">
        <f t="array" ref="AB4074">_xlfn.XLOOKUP(Table1[[#This Row],[Manager ID]],Table2[[#All],[Manager ID]],Table2[[#All],[Department Head]])</f>
        <v>Sales</v>
      </c>
      <c r="AC4074" s="2">
        <f>_xlfn.XLOOKUP(Table1[[#This Row],[City]],L:L,O:O)</f>
        <v>0.23674293405114402</v>
      </c>
      <c r="AD4074" t="str" cm="1">
        <f t="array" ref="AD4074">_xlfn.IFS(Table1[[#This Row],[Performance Score]]&gt;=90,"Excellent",Table1[[#This Row],[Performance Score]]&gt;=75,"Good",Table1[[#This Row],[Performance Score]]&gt;=60,"Average",Table1[[#This Row],[Performance Score]]&lt;=60,"Need Improvement")</f>
        <v>Excellent</v>
      </c>
      <c r="AE4074" t="str">
        <f>IF(AND(Table1[[#This Row],[Attendance %]]&gt;=80,(Table1[[#This Row],[Performance Score]]&gt;=80)),"Eligible","Not Eligible")</f>
        <v>Eligible</v>
      </c>
      <c r="AF4074" t="str">
        <f>IF(Table1[[#This Row],[Performance Score]]&gt;=80,"High Performer","Low Performer")</f>
        <v>High Performer</v>
      </c>
      <c r="AG4074" t="str" cm="1">
        <f t="array" aca="1" ref="AG4074" ca="1">_xlfn.IFS(Table1[[#This Row],[Experience]]&lt;=3,"Junior",Table1[[#This Row],[Experience]]&lt;=7,"Mid Level",Table1[[#This Row],[Experience]]&gt;=7,"Senior")</f>
        <v>Junior</v>
      </c>
      <c r="AH4074" t="str">
        <f>IF(Table1[[#This Row],[Attendance %]]&gt;75,"OK","Below 75")</f>
        <v>OK</v>
      </c>
      <c r="AI4074" t="b">
        <f>ISBLANK(Table1[[#This Row],[Employee ID]])</f>
        <v>0</v>
      </c>
      <c r="AJ4074" t="b">
        <f>ISNUMBER(Table1[[#This Row],[Total Salary  ]])</f>
        <v>1</v>
      </c>
      <c r="AK4074" t="str">
        <f>IFERROR(_xlfn.XLOOKUP(Table1[[#This Row],[Manager ID]],MANAGERS!A:A,MANAGERS!B:B),"Not Found")</f>
        <v>Manager_2</v>
      </c>
    </row>
    <row r="4075" spans="1:37" x14ac:dyDescent="0.2">
      <c r="A4075" t="s">
        <v>2144</v>
      </c>
      <c r="B4075" t="s">
        <v>20</v>
      </c>
      <c r="C4075" t="s">
        <v>21</v>
      </c>
      <c r="D4075" t="s">
        <v>25</v>
      </c>
      <c r="E4075" t="s">
        <v>26</v>
      </c>
      <c r="F4075" s="1">
        <v>43287</v>
      </c>
      <c r="G4075" s="1">
        <v>33400</v>
      </c>
      <c r="H4075">
        <v>42040</v>
      </c>
      <c r="I4075">
        <v>17817</v>
      </c>
      <c r="J4075">
        <v>71</v>
      </c>
      <c r="K4075">
        <v>58</v>
      </c>
      <c r="L4075" t="s">
        <v>53</v>
      </c>
      <c r="M4075">
        <v>115</v>
      </c>
      <c r="N4075">
        <f>Table1[[#This Row],[Basic Salary]]+Table1[[#This Row],[Bonus]]</f>
        <v>59857</v>
      </c>
      <c r="O4075" s="2">
        <f>Table1[[#This Row],[Bonus]]/Table1[[#This Row],[Basic Salary]]</f>
        <v>0.4238106565176023</v>
      </c>
      <c r="P4075">
        <f ca="1">DATEDIF(Table1[[#This Row],[Date of Birth]],TODAY(),"Y")</f>
        <v>35</v>
      </c>
      <c r="Q4075">
        <f ca="1">DATEDIF(Table1[[#This Row],[Joining Date]],TODAY(),"Y")</f>
        <v>8</v>
      </c>
      <c r="R4075" t="str">
        <f ca="1">IF(YEAR(Table1[[#This Row],[Joining Date]])=YEAR(TODAY()),"Yes","No")</f>
        <v>No</v>
      </c>
      <c r="S4075" t="str">
        <f ca="1">IF(Table1[[#This Row],[Experience]]&gt;5,"Yes","No")</f>
        <v>Yes</v>
      </c>
      <c r="T4075" t="str">
        <f>TEXT(Table1[[#This Row],[Joining Date]],"mmmm")</f>
        <v>July</v>
      </c>
      <c r="U4075" t="str">
        <f>TEXT(Table1[[#This Row],[Joining Date]],"yyyy")</f>
        <v>2018</v>
      </c>
      <c r="V4075" s="5">
        <f ca="1">TODAY()-Table1[[#This Row],[Joining Date]]</f>
        <v>2952</v>
      </c>
      <c r="W4075" t="str">
        <f>LEFT(Table1[[#This Row],[Employee Name]],FIND(" ",Table1[[#This Row],[Employee Name]])-1)</f>
        <v>Rahul</v>
      </c>
      <c r="X4075" t="str">
        <f>RIGHT(Table1[[#This Row],[Employee Name]],LEN(Table1[[#This Row],[Employee Name]])-FIND(" ",Table1[[#This Row],[Employee Name]]))</f>
        <v>Verma</v>
      </c>
      <c r="Y4075" t="str">
        <f>Table1[[#This Row],[Department]]&amp;"-"&amp;Table1[[#This Row],[Employee ID]]</f>
        <v>Finance-E02088</v>
      </c>
      <c r="Z4075" t="str">
        <f>LEFT(Table1[[#This Row],[Department]],3)</f>
        <v>Fin</v>
      </c>
      <c r="AA4075" t="str">
        <f>_xlfn.XLOOKUP(Table1[[#This Row],[Manager ID]],MANAGERS!A:A,MANAGERS!B:B)</f>
        <v>Manager_15</v>
      </c>
      <c r="AB4075" t="str" cm="1">
        <f t="array" ref="AB4075">_xlfn.XLOOKUP(Table1[[#This Row],[Manager ID]],Table2[[#All],[Manager ID]],Table2[[#All],[Department Head]])</f>
        <v>Support</v>
      </c>
      <c r="AC4075" s="2">
        <f>_xlfn.XLOOKUP(Table1[[#This Row],[City]],L:L,O:O)</f>
        <v>0.23685887225230964</v>
      </c>
      <c r="AD4075" t="str" cm="1">
        <f t="array" ref="AD4075">_xlfn.IFS(Table1[[#This Row],[Performance Score]]&gt;=90,"Excellent",Table1[[#This Row],[Performance Score]]&gt;=75,"Good",Table1[[#This Row],[Performance Score]]&gt;=60,"Average",Table1[[#This Row],[Performance Score]]&lt;=60,"Need Improvement")</f>
        <v>Need Improvement</v>
      </c>
      <c r="AE4075" t="str">
        <f>IF(AND(Table1[[#This Row],[Attendance %]]&gt;=80,(Table1[[#This Row],[Performance Score]]&gt;=80)),"Eligible","Not Eligible")</f>
        <v>Not Eligible</v>
      </c>
      <c r="AF4075" t="str">
        <f>IF(Table1[[#This Row],[Performance Score]]&gt;=80,"High Performer","Low Performer")</f>
        <v>Low Performer</v>
      </c>
      <c r="AG4075" t="str" cm="1">
        <f t="array" aca="1" ref="AG4075" ca="1">_xlfn.IFS(Table1[[#This Row],[Experience]]&lt;=3,"Junior",Table1[[#This Row],[Experience]]&lt;=7,"Mid Level",Table1[[#This Row],[Experience]]&gt;=7,"Senior")</f>
        <v>Senior</v>
      </c>
      <c r="AH4075" t="str">
        <f>IF(Table1[[#This Row],[Attendance %]]&gt;75,"OK","Below 75")</f>
        <v>Below 75</v>
      </c>
      <c r="AI4075" t="b">
        <f>ISBLANK(Table1[[#This Row],[Employee ID]])</f>
        <v>0</v>
      </c>
      <c r="AJ4075" t="b">
        <f>ISNUMBER(Table1[[#This Row],[Total Salary  ]])</f>
        <v>1</v>
      </c>
      <c r="AK4075" t="str">
        <f>IFERROR(_xlfn.XLOOKUP(Table1[[#This Row],[Manager ID]],MANAGERS!A:A,MANAGERS!B:B),"Not Found")</f>
        <v>Manager_15</v>
      </c>
    </row>
    <row r="4076" spans="1:37" x14ac:dyDescent="0.2">
      <c r="A4076" t="s">
        <v>2484</v>
      </c>
      <c r="B4076" t="s">
        <v>75</v>
      </c>
      <c r="C4076" t="s">
        <v>15</v>
      </c>
      <c r="D4076" t="s">
        <v>25</v>
      </c>
      <c r="E4076" t="s">
        <v>17</v>
      </c>
      <c r="F4076" s="1">
        <v>43575</v>
      </c>
      <c r="G4076" s="1">
        <v>29530</v>
      </c>
      <c r="H4076">
        <v>45120</v>
      </c>
      <c r="I4076">
        <v>14687</v>
      </c>
      <c r="J4076">
        <v>78</v>
      </c>
      <c r="K4076">
        <v>67</v>
      </c>
      <c r="L4076" t="s">
        <v>34</v>
      </c>
      <c r="M4076">
        <v>112</v>
      </c>
      <c r="N4076">
        <f>Table1[[#This Row],[Basic Salary]]+Table1[[#This Row],[Bonus]]</f>
        <v>59807</v>
      </c>
      <c r="O4076" s="2">
        <f>Table1[[#This Row],[Bonus]]/Table1[[#This Row],[Basic Salary]]</f>
        <v>0.32550975177304964</v>
      </c>
      <c r="P4076">
        <f ca="1">DATEDIF(Table1[[#This Row],[Date of Birth]],TODAY(),"Y")</f>
        <v>45</v>
      </c>
      <c r="Q4076">
        <f ca="1">DATEDIF(Table1[[#This Row],[Joining Date]],TODAY(),"Y")</f>
        <v>7</v>
      </c>
      <c r="R4076" t="str">
        <f ca="1">IF(YEAR(Table1[[#This Row],[Joining Date]])=YEAR(TODAY()),"Yes","No")</f>
        <v>No</v>
      </c>
      <c r="S4076" t="str">
        <f ca="1">IF(Table1[[#This Row],[Experience]]&gt;5,"Yes","No")</f>
        <v>Yes</v>
      </c>
      <c r="T4076" t="str">
        <f>TEXT(Table1[[#This Row],[Joining Date]],"mmmm")</f>
        <v>April</v>
      </c>
      <c r="U4076" t="str">
        <f>TEXT(Table1[[#This Row],[Joining Date]],"yyyy")</f>
        <v>2019</v>
      </c>
      <c r="V4076" s="5">
        <f ca="1">TODAY()-Table1[[#This Row],[Joining Date]]</f>
        <v>2664</v>
      </c>
      <c r="W4076" t="str">
        <f>LEFT(Table1[[#This Row],[Employee Name]],FIND(" ",Table1[[#This Row],[Employee Name]])-1)</f>
        <v>Ishita</v>
      </c>
      <c r="X4076" t="str">
        <f>RIGHT(Table1[[#This Row],[Employee Name]],LEN(Table1[[#This Row],[Employee Name]])-FIND(" ",Table1[[#This Row],[Employee Name]]))</f>
        <v>Roy</v>
      </c>
      <c r="Y4076" t="str">
        <f>Table1[[#This Row],[Department]]&amp;"-"&amp;Table1[[#This Row],[Employee ID]]</f>
        <v>Finance-E02428</v>
      </c>
      <c r="Z4076" t="str">
        <f>LEFT(Table1[[#This Row],[Department]],3)</f>
        <v>Fin</v>
      </c>
      <c r="AA4076" t="str">
        <f>_xlfn.XLOOKUP(Table1[[#This Row],[Manager ID]],MANAGERS!A:A,MANAGERS!B:B)</f>
        <v>Manager_12</v>
      </c>
      <c r="AB4076" t="str" cm="1">
        <f t="array" ref="AB4076">_xlfn.XLOOKUP(Table1[[#This Row],[Manager ID]],Table2[[#All],[Manager ID]],Table2[[#All],[Department Head]])</f>
        <v>Marketing</v>
      </c>
      <c r="AC4076" s="2">
        <f>_xlfn.XLOOKUP(Table1[[#This Row],[City]],L:L,O:O)</f>
        <v>0.24030340748661314</v>
      </c>
      <c r="AD4076" t="str" cm="1">
        <f t="array" ref="AD4076">_xlfn.IFS(Table1[[#This Row],[Performance Score]]&gt;=90,"Excellent",Table1[[#This Row],[Performance Score]]&gt;=75,"Good",Table1[[#This Row],[Performance Score]]&gt;=60,"Average",Table1[[#This Row],[Performance Score]]&lt;=60,"Need Improvement")</f>
        <v>Average</v>
      </c>
      <c r="AE4076" t="str">
        <f>IF(AND(Table1[[#This Row],[Attendance %]]&gt;=80,(Table1[[#This Row],[Performance Score]]&gt;=80)),"Eligible","Not Eligible")</f>
        <v>Not Eligible</v>
      </c>
      <c r="AF4076" t="str">
        <f>IF(Table1[[#This Row],[Performance Score]]&gt;=80,"High Performer","Low Performer")</f>
        <v>Low Performer</v>
      </c>
      <c r="AG4076" t="str" cm="1">
        <f t="array" aca="1" ref="AG4076" ca="1">_xlfn.IFS(Table1[[#This Row],[Experience]]&lt;=3,"Junior",Table1[[#This Row],[Experience]]&lt;=7,"Mid Level",Table1[[#This Row],[Experience]]&gt;=7,"Senior")</f>
        <v>Mid Level</v>
      </c>
      <c r="AH4076" t="str">
        <f>IF(Table1[[#This Row],[Attendance %]]&gt;75,"OK","Below 75")</f>
        <v>OK</v>
      </c>
      <c r="AI4076" t="b">
        <f>ISBLANK(Table1[[#This Row],[Employee ID]])</f>
        <v>0</v>
      </c>
      <c r="AJ4076" t="b">
        <f>ISNUMBER(Table1[[#This Row],[Total Salary  ]])</f>
        <v>1</v>
      </c>
      <c r="AK4076" t="str">
        <f>IFERROR(_xlfn.XLOOKUP(Table1[[#This Row],[Manager ID]],MANAGERS!A:A,MANAGERS!B:B),"Not Found")</f>
        <v>Manager_12</v>
      </c>
    </row>
    <row r="4077" spans="1:37" x14ac:dyDescent="0.2">
      <c r="A4077" t="s">
        <v>2732</v>
      </c>
      <c r="B4077" t="s">
        <v>75</v>
      </c>
      <c r="C4077" t="s">
        <v>21</v>
      </c>
      <c r="D4077" t="s">
        <v>43</v>
      </c>
      <c r="E4077" t="s">
        <v>30</v>
      </c>
      <c r="F4077" s="1">
        <v>44885</v>
      </c>
      <c r="G4077" s="1">
        <v>33472</v>
      </c>
      <c r="H4077">
        <v>34253</v>
      </c>
      <c r="I4077">
        <v>25549</v>
      </c>
      <c r="J4077">
        <v>88</v>
      </c>
      <c r="K4077">
        <v>66</v>
      </c>
      <c r="L4077" t="s">
        <v>27</v>
      </c>
      <c r="M4077">
        <v>111</v>
      </c>
      <c r="N4077">
        <f>Table1[[#This Row],[Basic Salary]]+Table1[[#This Row],[Bonus]]</f>
        <v>59802</v>
      </c>
      <c r="O4077" s="2">
        <f>Table1[[#This Row],[Bonus]]/Table1[[#This Row],[Basic Salary]]</f>
        <v>0.74589087087262429</v>
      </c>
      <c r="P4077">
        <f ca="1">DATEDIF(Table1[[#This Row],[Date of Birth]],TODAY(),"Y")</f>
        <v>34</v>
      </c>
      <c r="Q4077">
        <f ca="1">DATEDIF(Table1[[#This Row],[Joining Date]],TODAY(),"Y")</f>
        <v>3</v>
      </c>
      <c r="R4077" t="str">
        <f ca="1">IF(YEAR(Table1[[#This Row],[Joining Date]])=YEAR(TODAY()),"Yes","No")</f>
        <v>No</v>
      </c>
      <c r="S4077" t="str">
        <f ca="1">IF(Table1[[#This Row],[Experience]]&gt;5,"Yes","No")</f>
        <v>No</v>
      </c>
      <c r="T4077" t="str">
        <f>TEXT(Table1[[#This Row],[Joining Date]],"mmmm")</f>
        <v>November</v>
      </c>
      <c r="U4077" t="str">
        <f>TEXT(Table1[[#This Row],[Joining Date]],"yyyy")</f>
        <v>2022</v>
      </c>
      <c r="V4077" s="5">
        <f ca="1">TODAY()-Table1[[#This Row],[Joining Date]]</f>
        <v>1354</v>
      </c>
      <c r="W4077" t="str">
        <f>LEFT(Table1[[#This Row],[Employee Name]],FIND(" ",Table1[[#This Row],[Employee Name]])-1)</f>
        <v>Ishita</v>
      </c>
      <c r="X4077" t="str">
        <f>RIGHT(Table1[[#This Row],[Employee Name]],LEN(Table1[[#This Row],[Employee Name]])-FIND(" ",Table1[[#This Row],[Employee Name]]))</f>
        <v>Roy</v>
      </c>
      <c r="Y4077" t="str">
        <f>Table1[[#This Row],[Department]]&amp;"-"&amp;Table1[[#This Row],[Employee ID]]</f>
        <v>Operations-E02676</v>
      </c>
      <c r="Z4077" t="str">
        <f>LEFT(Table1[[#This Row],[Department]],3)</f>
        <v>Ope</v>
      </c>
      <c r="AA4077" t="str">
        <f>_xlfn.XLOOKUP(Table1[[#This Row],[Manager ID]],MANAGERS!A:A,MANAGERS!B:B)</f>
        <v>Manager_11</v>
      </c>
      <c r="AB4077" t="str" cm="1">
        <f t="array" ref="AB4077">_xlfn.XLOOKUP(Table1[[#This Row],[Manager ID]],Table2[[#All],[Manager ID]],Table2[[#All],[Department Head]])</f>
        <v>Marketing</v>
      </c>
      <c r="AC4077" s="2">
        <f>_xlfn.XLOOKUP(Table1[[#This Row],[City]],L:L,O:O)</f>
        <v>0.23674293405114402</v>
      </c>
      <c r="AD4077" t="str" cm="1">
        <f t="array" ref="AD4077">_xlfn.IFS(Table1[[#This Row],[Performance Score]]&gt;=90,"Excellent",Table1[[#This Row],[Performance Score]]&gt;=75,"Good",Table1[[#This Row],[Performance Score]]&gt;=60,"Average",Table1[[#This Row],[Performance Score]]&lt;=60,"Need Improvement")</f>
        <v>Average</v>
      </c>
      <c r="AE4077" t="str">
        <f>IF(AND(Table1[[#This Row],[Attendance %]]&gt;=80,(Table1[[#This Row],[Performance Score]]&gt;=80)),"Eligible","Not Eligible")</f>
        <v>Not Eligible</v>
      </c>
      <c r="AF4077" t="str">
        <f>IF(Table1[[#This Row],[Performance Score]]&gt;=80,"High Performer","Low Performer")</f>
        <v>Low Performer</v>
      </c>
      <c r="AG4077" t="str" cm="1">
        <f t="array" aca="1" ref="AG4077" ca="1">_xlfn.IFS(Table1[[#This Row],[Experience]]&lt;=3,"Junior",Table1[[#This Row],[Experience]]&lt;=7,"Mid Level",Table1[[#This Row],[Experience]]&gt;=7,"Senior")</f>
        <v>Junior</v>
      </c>
      <c r="AH4077" t="str">
        <f>IF(Table1[[#This Row],[Attendance %]]&gt;75,"OK","Below 75")</f>
        <v>OK</v>
      </c>
      <c r="AI4077" t="b">
        <f>ISBLANK(Table1[[#This Row],[Employee ID]])</f>
        <v>0</v>
      </c>
      <c r="AJ4077" t="b">
        <f>ISNUMBER(Table1[[#This Row],[Total Salary  ]])</f>
        <v>1</v>
      </c>
      <c r="AK4077" t="str">
        <f>IFERROR(_xlfn.XLOOKUP(Table1[[#This Row],[Manager ID]],MANAGERS!A:A,MANAGERS!B:B),"Not Found")</f>
        <v>Manager_11</v>
      </c>
    </row>
    <row r="4078" spans="1:37" x14ac:dyDescent="0.2">
      <c r="A4078" t="s">
        <v>3324</v>
      </c>
      <c r="B4078" t="s">
        <v>14</v>
      </c>
      <c r="C4078" t="s">
        <v>21</v>
      </c>
      <c r="D4078" t="s">
        <v>81</v>
      </c>
      <c r="E4078" t="s">
        <v>26</v>
      </c>
      <c r="F4078" s="1">
        <v>43256</v>
      </c>
      <c r="G4078" s="1">
        <v>30387</v>
      </c>
      <c r="H4078">
        <v>35314</v>
      </c>
      <c r="I4078">
        <v>24455</v>
      </c>
      <c r="J4078">
        <v>99</v>
      </c>
      <c r="K4078">
        <v>50</v>
      </c>
      <c r="L4078" t="s">
        <v>31</v>
      </c>
      <c r="M4078">
        <v>112</v>
      </c>
      <c r="N4078">
        <f>Table1[[#This Row],[Basic Salary]]+Table1[[#This Row],[Bonus]]</f>
        <v>59769</v>
      </c>
      <c r="O4078" s="2">
        <f>Table1[[#This Row],[Bonus]]/Table1[[#This Row],[Basic Salary]]</f>
        <v>0.69250155745596642</v>
      </c>
      <c r="P4078">
        <f ca="1">DATEDIF(Table1[[#This Row],[Date of Birth]],TODAY(),"Y")</f>
        <v>43</v>
      </c>
      <c r="Q4078">
        <f ca="1">DATEDIF(Table1[[#This Row],[Joining Date]],TODAY(),"Y")</f>
        <v>8</v>
      </c>
      <c r="R4078" t="str">
        <f ca="1">IF(YEAR(Table1[[#This Row],[Joining Date]])=YEAR(TODAY()),"Yes","No")</f>
        <v>No</v>
      </c>
      <c r="S4078" t="str">
        <f ca="1">IF(Table1[[#This Row],[Experience]]&gt;5,"Yes","No")</f>
        <v>Yes</v>
      </c>
      <c r="T4078" t="str">
        <f>TEXT(Table1[[#This Row],[Joining Date]],"mmmm")</f>
        <v>June</v>
      </c>
      <c r="U4078" t="str">
        <f>TEXT(Table1[[#This Row],[Joining Date]],"yyyy")</f>
        <v>2018</v>
      </c>
      <c r="V4078" s="5">
        <f ca="1">TODAY()-Table1[[#This Row],[Joining Date]]</f>
        <v>2983</v>
      </c>
      <c r="W4078" t="str">
        <f>LEFT(Table1[[#This Row],[Employee Name]],FIND(" ",Table1[[#This Row],[Employee Name]])-1)</f>
        <v>Nisha</v>
      </c>
      <c r="X4078" t="str">
        <f>RIGHT(Table1[[#This Row],[Employee Name]],LEN(Table1[[#This Row],[Employee Name]])-FIND(" ",Table1[[#This Row],[Employee Name]]))</f>
        <v>Kapoor</v>
      </c>
      <c r="Y4078" t="str">
        <f>Table1[[#This Row],[Department]]&amp;"-"&amp;Table1[[#This Row],[Employee ID]]</f>
        <v>Sales-E03268</v>
      </c>
      <c r="Z4078" t="str">
        <f>LEFT(Table1[[#This Row],[Department]],3)</f>
        <v>Sal</v>
      </c>
      <c r="AA4078" t="str">
        <f>_xlfn.XLOOKUP(Table1[[#This Row],[Manager ID]],MANAGERS!A:A,MANAGERS!B:B)</f>
        <v>Manager_12</v>
      </c>
      <c r="AB4078" t="str" cm="1">
        <f t="array" ref="AB4078">_xlfn.XLOOKUP(Table1[[#This Row],[Manager ID]],Table2[[#All],[Manager ID]],Table2[[#All],[Department Head]])</f>
        <v>Marketing</v>
      </c>
      <c r="AC4078" s="2">
        <f>_xlfn.XLOOKUP(Table1[[#This Row],[City]],L:L,O:O)</f>
        <v>0.241864189087755</v>
      </c>
      <c r="AD4078" t="str" cm="1">
        <f t="array" ref="AD4078">_xlfn.IFS(Table1[[#This Row],[Performance Score]]&gt;=90,"Excellent",Table1[[#This Row],[Performance Score]]&gt;=75,"Good",Table1[[#This Row],[Performance Score]]&gt;=60,"Average",Table1[[#This Row],[Performance Score]]&lt;=60,"Need Improvement")</f>
        <v>Need Improvement</v>
      </c>
      <c r="AE4078" t="str">
        <f>IF(AND(Table1[[#This Row],[Attendance %]]&gt;=80,(Table1[[#This Row],[Performance Score]]&gt;=80)),"Eligible","Not Eligible")</f>
        <v>Not Eligible</v>
      </c>
      <c r="AF4078" t="str">
        <f>IF(Table1[[#This Row],[Performance Score]]&gt;=80,"High Performer","Low Performer")</f>
        <v>Low Performer</v>
      </c>
      <c r="AG4078" t="str" cm="1">
        <f t="array" aca="1" ref="AG4078" ca="1">_xlfn.IFS(Table1[[#This Row],[Experience]]&lt;=3,"Junior",Table1[[#This Row],[Experience]]&lt;=7,"Mid Level",Table1[[#This Row],[Experience]]&gt;=7,"Senior")</f>
        <v>Senior</v>
      </c>
      <c r="AH4078" t="str">
        <f>IF(Table1[[#This Row],[Attendance %]]&gt;75,"OK","Below 75")</f>
        <v>OK</v>
      </c>
      <c r="AI4078" t="b">
        <f>ISBLANK(Table1[[#This Row],[Employee ID]])</f>
        <v>0</v>
      </c>
      <c r="AJ4078" t="b">
        <f>ISNUMBER(Table1[[#This Row],[Total Salary  ]])</f>
        <v>1</v>
      </c>
      <c r="AK4078" t="str">
        <f>IFERROR(_xlfn.XLOOKUP(Table1[[#This Row],[Manager ID]],MANAGERS!A:A,MANAGERS!B:B),"Not Found")</f>
        <v>Manager_12</v>
      </c>
    </row>
    <row r="4079" spans="1:37" x14ac:dyDescent="0.2">
      <c r="A4079" t="s">
        <v>4521</v>
      </c>
      <c r="B4079" t="s">
        <v>89</v>
      </c>
      <c r="C4079" t="s">
        <v>21</v>
      </c>
      <c r="D4079" t="s">
        <v>25</v>
      </c>
      <c r="E4079" t="s">
        <v>30</v>
      </c>
      <c r="F4079" s="1">
        <v>45704</v>
      </c>
      <c r="G4079" s="1">
        <v>41053</v>
      </c>
      <c r="H4079">
        <v>42049</v>
      </c>
      <c r="I4079">
        <v>17714</v>
      </c>
      <c r="J4079">
        <v>81</v>
      </c>
      <c r="K4079">
        <v>74</v>
      </c>
      <c r="L4079" t="s">
        <v>34</v>
      </c>
      <c r="M4079">
        <v>116</v>
      </c>
      <c r="N4079">
        <f>Table1[[#This Row],[Basic Salary]]+Table1[[#This Row],[Bonus]]</f>
        <v>59763</v>
      </c>
      <c r="O4079" s="2">
        <f>Table1[[#This Row],[Bonus]]/Table1[[#This Row],[Basic Salary]]</f>
        <v>0.42127042260220221</v>
      </c>
      <c r="P4079">
        <f ca="1">DATEDIF(Table1[[#This Row],[Date of Birth]],TODAY(),"Y")</f>
        <v>14</v>
      </c>
      <c r="Q4079">
        <f ca="1">DATEDIF(Table1[[#This Row],[Joining Date]],TODAY(),"Y")</f>
        <v>1</v>
      </c>
      <c r="R4079" t="str">
        <f ca="1">IF(YEAR(Table1[[#This Row],[Joining Date]])=YEAR(TODAY()),"Yes","No")</f>
        <v>No</v>
      </c>
      <c r="S4079" t="str">
        <f ca="1">IF(Table1[[#This Row],[Experience]]&gt;5,"Yes","No")</f>
        <v>No</v>
      </c>
      <c r="T4079" t="str">
        <f>TEXT(Table1[[#This Row],[Joining Date]],"mmmm")</f>
        <v>February</v>
      </c>
      <c r="U4079" t="str">
        <f>TEXT(Table1[[#This Row],[Joining Date]],"yyyy")</f>
        <v>2025</v>
      </c>
      <c r="V4079" s="5">
        <f ca="1">TODAY()-Table1[[#This Row],[Joining Date]]</f>
        <v>535</v>
      </c>
      <c r="W4079" t="str">
        <f>LEFT(Table1[[#This Row],[Employee Name]],FIND(" ",Table1[[#This Row],[Employee Name]])-1)</f>
        <v>Tarun</v>
      </c>
      <c r="X4079" t="str">
        <f>RIGHT(Table1[[#This Row],[Employee Name]],LEN(Table1[[#This Row],[Employee Name]])-FIND(" ",Table1[[#This Row],[Employee Name]]))</f>
        <v>Verma</v>
      </c>
      <c r="Y4079" t="str">
        <f>Table1[[#This Row],[Department]]&amp;"-"&amp;Table1[[#This Row],[Employee ID]]</f>
        <v>Finance-E04465</v>
      </c>
      <c r="Z4079" t="str">
        <f>LEFT(Table1[[#This Row],[Department]],3)</f>
        <v>Fin</v>
      </c>
      <c r="AA4079" t="str">
        <f>_xlfn.XLOOKUP(Table1[[#This Row],[Manager ID]],MANAGERS!A:A,MANAGERS!B:B)</f>
        <v>Manager_16</v>
      </c>
      <c r="AB4079" t="str" cm="1">
        <f t="array" ref="AB4079">_xlfn.XLOOKUP(Table1[[#This Row],[Manager ID]],Table2[[#All],[Manager ID]],Table2[[#All],[Department Head]])</f>
        <v>Sales</v>
      </c>
      <c r="AC4079" s="2">
        <f>_xlfn.XLOOKUP(Table1[[#This Row],[City]],L:L,O:O)</f>
        <v>0.24030340748661314</v>
      </c>
      <c r="AD4079" t="str" cm="1">
        <f t="array" ref="AD4079">_xlfn.IFS(Table1[[#This Row],[Performance Score]]&gt;=90,"Excellent",Table1[[#This Row],[Performance Score]]&gt;=75,"Good",Table1[[#This Row],[Performance Score]]&gt;=60,"Average",Table1[[#This Row],[Performance Score]]&lt;=60,"Need Improvement")</f>
        <v>Average</v>
      </c>
      <c r="AE4079" t="str">
        <f>IF(AND(Table1[[#This Row],[Attendance %]]&gt;=80,(Table1[[#This Row],[Performance Score]]&gt;=80)),"Eligible","Not Eligible")</f>
        <v>Not Eligible</v>
      </c>
      <c r="AF4079" t="str">
        <f>IF(Table1[[#This Row],[Performance Score]]&gt;=80,"High Performer","Low Performer")</f>
        <v>Low Performer</v>
      </c>
      <c r="AG4079" t="str" cm="1">
        <f t="array" aca="1" ref="AG4079" ca="1">_xlfn.IFS(Table1[[#This Row],[Experience]]&lt;=3,"Junior",Table1[[#This Row],[Experience]]&lt;=7,"Mid Level",Table1[[#This Row],[Experience]]&gt;=7,"Senior")</f>
        <v>Junior</v>
      </c>
      <c r="AH4079" t="str">
        <f>IF(Table1[[#This Row],[Attendance %]]&gt;75,"OK","Below 75")</f>
        <v>OK</v>
      </c>
      <c r="AI4079" t="b">
        <f>ISBLANK(Table1[[#This Row],[Employee ID]])</f>
        <v>0</v>
      </c>
      <c r="AJ4079" t="b">
        <f>ISNUMBER(Table1[[#This Row],[Total Salary  ]])</f>
        <v>1</v>
      </c>
      <c r="AK4079" t="str">
        <f>IFERROR(_xlfn.XLOOKUP(Table1[[#This Row],[Manager ID]],MANAGERS!A:A,MANAGERS!B:B),"Not Found")</f>
        <v>Manager_16</v>
      </c>
    </row>
    <row r="4080" spans="1:37" x14ac:dyDescent="0.2">
      <c r="A4080" t="s">
        <v>1191</v>
      </c>
      <c r="B4080" t="s">
        <v>39</v>
      </c>
      <c r="C4080" t="s">
        <v>21</v>
      </c>
      <c r="D4080" t="s">
        <v>46</v>
      </c>
      <c r="E4080" t="s">
        <v>51</v>
      </c>
      <c r="F4080" s="1">
        <v>42656</v>
      </c>
      <c r="G4080" s="1">
        <v>34503</v>
      </c>
      <c r="H4080">
        <v>51707</v>
      </c>
      <c r="I4080">
        <v>8055</v>
      </c>
      <c r="J4080">
        <v>65</v>
      </c>
      <c r="K4080">
        <v>41</v>
      </c>
      <c r="L4080" t="s">
        <v>27</v>
      </c>
      <c r="M4080">
        <v>101</v>
      </c>
      <c r="N4080">
        <f>Table1[[#This Row],[Basic Salary]]+Table1[[#This Row],[Bonus]]</f>
        <v>59762</v>
      </c>
      <c r="O4080" s="2">
        <f>Table1[[#This Row],[Bonus]]/Table1[[#This Row],[Basic Salary]]</f>
        <v>0.1557816156419827</v>
      </c>
      <c r="P4080">
        <f ca="1">DATEDIF(Table1[[#This Row],[Date of Birth]],TODAY(),"Y")</f>
        <v>32</v>
      </c>
      <c r="Q4080">
        <f ca="1">DATEDIF(Table1[[#This Row],[Joining Date]],TODAY(),"Y")</f>
        <v>9</v>
      </c>
      <c r="R4080" t="str">
        <f ca="1">IF(YEAR(Table1[[#This Row],[Joining Date]])=YEAR(TODAY()),"Yes","No")</f>
        <v>No</v>
      </c>
      <c r="S4080" t="str">
        <f ca="1">IF(Table1[[#This Row],[Experience]]&gt;5,"Yes","No")</f>
        <v>Yes</v>
      </c>
      <c r="T4080" t="str">
        <f>TEXT(Table1[[#This Row],[Joining Date]],"mmmm")</f>
        <v>October</v>
      </c>
      <c r="U4080" t="str">
        <f>TEXT(Table1[[#This Row],[Joining Date]],"yyyy")</f>
        <v>2016</v>
      </c>
      <c r="V4080" s="5">
        <f ca="1">TODAY()-Table1[[#This Row],[Joining Date]]</f>
        <v>3583</v>
      </c>
      <c r="W4080" t="str">
        <f>LEFT(Table1[[#This Row],[Employee Name]],FIND(" ",Table1[[#This Row],[Employee Name]])-1)</f>
        <v>Karan</v>
      </c>
      <c r="X4080" t="str">
        <f>RIGHT(Table1[[#This Row],[Employee Name]],LEN(Table1[[#This Row],[Employee Name]])-FIND(" ",Table1[[#This Row],[Employee Name]]))</f>
        <v>Malhotra</v>
      </c>
      <c r="Y4080" t="str">
        <f>Table1[[#This Row],[Department]]&amp;"-"&amp;Table1[[#This Row],[Employee ID]]</f>
        <v>Support-E01135</v>
      </c>
      <c r="Z4080" t="str">
        <f>LEFT(Table1[[#This Row],[Department]],3)</f>
        <v>Sup</v>
      </c>
      <c r="AA4080" t="str">
        <f>_xlfn.XLOOKUP(Table1[[#This Row],[Manager ID]],MANAGERS!A:A,MANAGERS!B:B)</f>
        <v>Manager_1</v>
      </c>
      <c r="AB4080" t="str" cm="1">
        <f t="array" ref="AB4080">_xlfn.XLOOKUP(Table1[[#This Row],[Manager ID]],Table2[[#All],[Manager ID]],Table2[[#All],[Department Head]])</f>
        <v>Support</v>
      </c>
      <c r="AC4080" s="2">
        <f>_xlfn.XLOOKUP(Table1[[#This Row],[City]],L:L,O:O)</f>
        <v>0.23674293405114402</v>
      </c>
      <c r="AD4080" t="str" cm="1">
        <f t="array" ref="AD4080">_xlfn.IFS(Table1[[#This Row],[Performance Score]]&gt;=90,"Excellent",Table1[[#This Row],[Performance Score]]&gt;=75,"Good",Table1[[#This Row],[Performance Score]]&gt;=60,"Average",Table1[[#This Row],[Performance Score]]&lt;=60,"Need Improvement")</f>
        <v>Need Improvement</v>
      </c>
      <c r="AE4080" t="str">
        <f>IF(AND(Table1[[#This Row],[Attendance %]]&gt;=80,(Table1[[#This Row],[Performance Score]]&gt;=80)),"Eligible","Not Eligible")</f>
        <v>Not Eligible</v>
      </c>
      <c r="AF4080" t="str">
        <f>IF(Table1[[#This Row],[Performance Score]]&gt;=80,"High Performer","Low Performer")</f>
        <v>Low Performer</v>
      </c>
      <c r="AG4080" t="str" cm="1">
        <f t="array" aca="1" ref="AG4080" ca="1">_xlfn.IFS(Table1[[#This Row],[Experience]]&lt;=3,"Junior",Table1[[#This Row],[Experience]]&lt;=7,"Mid Level",Table1[[#This Row],[Experience]]&gt;=7,"Senior")</f>
        <v>Senior</v>
      </c>
      <c r="AH4080" t="str">
        <f>IF(Table1[[#This Row],[Attendance %]]&gt;75,"OK","Below 75")</f>
        <v>Below 75</v>
      </c>
      <c r="AI4080" t="b">
        <f>ISBLANK(Table1[[#This Row],[Employee ID]])</f>
        <v>0</v>
      </c>
      <c r="AJ4080" t="b">
        <f>ISNUMBER(Table1[[#This Row],[Total Salary  ]])</f>
        <v>1</v>
      </c>
      <c r="AK4080" t="str">
        <f>IFERROR(_xlfn.XLOOKUP(Table1[[#This Row],[Manager ID]],MANAGERS!A:A,MANAGERS!B:B),"Not Found")</f>
        <v>Manager_1</v>
      </c>
    </row>
    <row r="4081" spans="1:37" x14ac:dyDescent="0.2">
      <c r="A4081" t="s">
        <v>1729</v>
      </c>
      <c r="B4081" t="s">
        <v>93</v>
      </c>
      <c r="C4081" t="s">
        <v>15</v>
      </c>
      <c r="D4081" t="s">
        <v>81</v>
      </c>
      <c r="E4081" t="s">
        <v>51</v>
      </c>
      <c r="F4081" s="1">
        <v>43931</v>
      </c>
      <c r="G4081" s="1">
        <v>36155</v>
      </c>
      <c r="H4081">
        <v>47010</v>
      </c>
      <c r="I4081">
        <v>12741</v>
      </c>
      <c r="J4081">
        <v>61</v>
      </c>
      <c r="K4081">
        <v>91</v>
      </c>
      <c r="L4081" t="s">
        <v>37</v>
      </c>
      <c r="M4081">
        <v>120</v>
      </c>
      <c r="N4081">
        <f>Table1[[#This Row],[Basic Salary]]+Table1[[#This Row],[Bonus]]</f>
        <v>59751</v>
      </c>
      <c r="O4081" s="2">
        <f>Table1[[#This Row],[Bonus]]/Table1[[#This Row],[Basic Salary]]</f>
        <v>0.27102744097000636</v>
      </c>
      <c r="P4081">
        <f ca="1">DATEDIF(Table1[[#This Row],[Date of Birth]],TODAY(),"Y")</f>
        <v>27</v>
      </c>
      <c r="Q4081">
        <f ca="1">DATEDIF(Table1[[#This Row],[Joining Date]],TODAY(),"Y")</f>
        <v>6</v>
      </c>
      <c r="R4081" t="str">
        <f ca="1">IF(YEAR(Table1[[#This Row],[Joining Date]])=YEAR(TODAY()),"Yes","No")</f>
        <v>No</v>
      </c>
      <c r="S4081" t="str">
        <f ca="1">IF(Table1[[#This Row],[Experience]]&gt;5,"Yes","No")</f>
        <v>Yes</v>
      </c>
      <c r="T4081" t="str">
        <f>TEXT(Table1[[#This Row],[Joining Date]],"mmmm")</f>
        <v>April</v>
      </c>
      <c r="U4081" t="str">
        <f>TEXT(Table1[[#This Row],[Joining Date]],"yyyy")</f>
        <v>2020</v>
      </c>
      <c r="V4081" s="5">
        <f ca="1">TODAY()-Table1[[#This Row],[Joining Date]]</f>
        <v>2308</v>
      </c>
      <c r="W4081" t="str">
        <f>LEFT(Table1[[#This Row],[Employee Name]],FIND(" ",Table1[[#This Row],[Employee Name]])-1)</f>
        <v>Priya</v>
      </c>
      <c r="X4081" t="str">
        <f>RIGHT(Table1[[#This Row],[Employee Name]],LEN(Table1[[#This Row],[Employee Name]])-FIND(" ",Table1[[#This Row],[Employee Name]]))</f>
        <v>Reddy</v>
      </c>
      <c r="Y4081" t="str">
        <f>Table1[[#This Row],[Department]]&amp;"-"&amp;Table1[[#This Row],[Employee ID]]</f>
        <v>Sales-E01673</v>
      </c>
      <c r="Z4081" t="str">
        <f>LEFT(Table1[[#This Row],[Department]],3)</f>
        <v>Sal</v>
      </c>
      <c r="AA4081" t="str">
        <f>_xlfn.XLOOKUP(Table1[[#This Row],[Manager ID]],MANAGERS!A:A,MANAGERS!B:B)</f>
        <v>Manager_20</v>
      </c>
      <c r="AB4081" t="str" cm="1">
        <f t="array" ref="AB4081">_xlfn.XLOOKUP(Table1[[#This Row],[Manager ID]],Table2[[#All],[Manager ID]],Table2[[#All],[Department Head]])</f>
        <v>Operations</v>
      </c>
      <c r="AC4081" s="2">
        <f>_xlfn.XLOOKUP(Table1[[#This Row],[City]],L:L,O:O)</f>
        <v>0.24036902712549932</v>
      </c>
      <c r="AD4081" t="str" cm="1">
        <f t="array" ref="AD4081">_xlfn.IFS(Table1[[#This Row],[Performance Score]]&gt;=90,"Excellent",Table1[[#This Row],[Performance Score]]&gt;=75,"Good",Table1[[#This Row],[Performance Score]]&gt;=60,"Average",Table1[[#This Row],[Performance Score]]&lt;=60,"Need Improvement")</f>
        <v>Excellent</v>
      </c>
      <c r="AE4081" t="str">
        <f>IF(AND(Table1[[#This Row],[Attendance %]]&gt;=80,(Table1[[#This Row],[Performance Score]]&gt;=80)),"Eligible","Not Eligible")</f>
        <v>Not Eligible</v>
      </c>
      <c r="AF4081" t="str">
        <f>IF(Table1[[#This Row],[Performance Score]]&gt;=80,"High Performer","Low Performer")</f>
        <v>High Performer</v>
      </c>
      <c r="AG4081" t="str" cm="1">
        <f t="array" aca="1" ref="AG4081" ca="1">_xlfn.IFS(Table1[[#This Row],[Experience]]&lt;=3,"Junior",Table1[[#This Row],[Experience]]&lt;=7,"Mid Level",Table1[[#This Row],[Experience]]&gt;=7,"Senior")</f>
        <v>Mid Level</v>
      </c>
      <c r="AH4081" t="str">
        <f>IF(Table1[[#This Row],[Attendance %]]&gt;75,"OK","Below 75")</f>
        <v>Below 75</v>
      </c>
      <c r="AI4081" t="b">
        <f>ISBLANK(Table1[[#This Row],[Employee ID]])</f>
        <v>0</v>
      </c>
      <c r="AJ4081" t="b">
        <f>ISNUMBER(Table1[[#This Row],[Total Salary  ]])</f>
        <v>1</v>
      </c>
      <c r="AK4081" t="str">
        <f>IFERROR(_xlfn.XLOOKUP(Table1[[#This Row],[Manager ID]],MANAGERS!A:A,MANAGERS!B:B),"Not Found")</f>
        <v>Manager_20</v>
      </c>
    </row>
    <row r="4082" spans="1:37" x14ac:dyDescent="0.2">
      <c r="A4082" t="s">
        <v>2612</v>
      </c>
      <c r="B4082" t="s">
        <v>95</v>
      </c>
      <c r="C4082" t="s">
        <v>15</v>
      </c>
      <c r="D4082" t="s">
        <v>46</v>
      </c>
      <c r="E4082" t="s">
        <v>51</v>
      </c>
      <c r="F4082" s="1">
        <v>42351</v>
      </c>
      <c r="G4082" s="1">
        <v>31756</v>
      </c>
      <c r="H4082">
        <v>41522</v>
      </c>
      <c r="I4082">
        <v>18187</v>
      </c>
      <c r="J4082">
        <v>60</v>
      </c>
      <c r="K4082">
        <v>41</v>
      </c>
      <c r="L4082" t="s">
        <v>53</v>
      </c>
      <c r="M4082">
        <v>103</v>
      </c>
      <c r="N4082">
        <f>Table1[[#This Row],[Basic Salary]]+Table1[[#This Row],[Bonus]]</f>
        <v>59709</v>
      </c>
      <c r="O4082" s="2">
        <f>Table1[[#This Row],[Bonus]]/Table1[[#This Row],[Basic Salary]]</f>
        <v>0.43800876643706949</v>
      </c>
      <c r="P4082">
        <f ca="1">DATEDIF(Table1[[#This Row],[Date of Birth]],TODAY(),"Y")</f>
        <v>39</v>
      </c>
      <c r="Q4082">
        <f ca="1">DATEDIF(Table1[[#This Row],[Joining Date]],TODAY(),"Y")</f>
        <v>10</v>
      </c>
      <c r="R4082" t="str">
        <f ca="1">IF(YEAR(Table1[[#This Row],[Joining Date]])=YEAR(TODAY()),"Yes","No")</f>
        <v>No</v>
      </c>
      <c r="S4082" t="str">
        <f ca="1">IF(Table1[[#This Row],[Experience]]&gt;5,"Yes","No")</f>
        <v>Yes</v>
      </c>
      <c r="T4082" t="str">
        <f>TEXT(Table1[[#This Row],[Joining Date]],"mmmm")</f>
        <v>December</v>
      </c>
      <c r="U4082" t="str">
        <f>TEXT(Table1[[#This Row],[Joining Date]],"yyyy")</f>
        <v>2015</v>
      </c>
      <c r="V4082" s="5">
        <f ca="1">TODAY()-Table1[[#This Row],[Joining Date]]</f>
        <v>3888</v>
      </c>
      <c r="W4082" t="str">
        <f>LEFT(Table1[[#This Row],[Employee Name]],FIND(" ",Table1[[#This Row],[Employee Name]])-1)</f>
        <v>Ajay</v>
      </c>
      <c r="X4082" t="str">
        <f>RIGHT(Table1[[#This Row],[Employee Name]],LEN(Table1[[#This Row],[Employee Name]])-FIND(" ",Table1[[#This Row],[Employee Name]]))</f>
        <v>Singh</v>
      </c>
      <c r="Y4082" t="str">
        <f>Table1[[#This Row],[Department]]&amp;"-"&amp;Table1[[#This Row],[Employee ID]]</f>
        <v>Support-E02556</v>
      </c>
      <c r="Z4082" t="str">
        <f>LEFT(Table1[[#This Row],[Department]],3)</f>
        <v>Sup</v>
      </c>
      <c r="AA4082" t="str">
        <f>_xlfn.XLOOKUP(Table1[[#This Row],[Manager ID]],MANAGERS!A:A,MANAGERS!B:B)</f>
        <v>Manager_3</v>
      </c>
      <c r="AB4082" t="str" cm="1">
        <f t="array" ref="AB4082">_xlfn.XLOOKUP(Table1[[#This Row],[Manager ID]],Table2[[#All],[Manager ID]],Table2[[#All],[Department Head]])</f>
        <v>IT</v>
      </c>
      <c r="AC4082" s="2">
        <f>_xlfn.XLOOKUP(Table1[[#This Row],[City]],L:L,O:O)</f>
        <v>0.23685887225230964</v>
      </c>
      <c r="AD4082" t="str" cm="1">
        <f t="array" ref="AD4082">_xlfn.IFS(Table1[[#This Row],[Performance Score]]&gt;=90,"Excellent",Table1[[#This Row],[Performance Score]]&gt;=75,"Good",Table1[[#This Row],[Performance Score]]&gt;=60,"Average",Table1[[#This Row],[Performance Score]]&lt;=60,"Need Improvement")</f>
        <v>Need Improvement</v>
      </c>
      <c r="AE4082" t="str">
        <f>IF(AND(Table1[[#This Row],[Attendance %]]&gt;=80,(Table1[[#This Row],[Performance Score]]&gt;=80)),"Eligible","Not Eligible")</f>
        <v>Not Eligible</v>
      </c>
      <c r="AF4082" t="str">
        <f>IF(Table1[[#This Row],[Performance Score]]&gt;=80,"High Performer","Low Performer")</f>
        <v>Low Performer</v>
      </c>
      <c r="AG4082" t="str" cm="1">
        <f t="array" aca="1" ref="AG4082" ca="1">_xlfn.IFS(Table1[[#This Row],[Experience]]&lt;=3,"Junior",Table1[[#This Row],[Experience]]&lt;=7,"Mid Level",Table1[[#This Row],[Experience]]&gt;=7,"Senior")</f>
        <v>Senior</v>
      </c>
      <c r="AH4082" t="str">
        <f>IF(Table1[[#This Row],[Attendance %]]&gt;75,"OK","Below 75")</f>
        <v>Below 75</v>
      </c>
      <c r="AI4082" t="b">
        <f>ISBLANK(Table1[[#This Row],[Employee ID]])</f>
        <v>0</v>
      </c>
      <c r="AJ4082" t="b">
        <f>ISNUMBER(Table1[[#This Row],[Total Salary  ]])</f>
        <v>1</v>
      </c>
      <c r="AK4082" t="str">
        <f>IFERROR(_xlfn.XLOOKUP(Table1[[#This Row],[Manager ID]],MANAGERS!A:A,MANAGERS!B:B),"Not Found")</f>
        <v>Manager_3</v>
      </c>
    </row>
    <row r="4083" spans="1:37" x14ac:dyDescent="0.2">
      <c r="A4083" t="s">
        <v>2370</v>
      </c>
      <c r="B4083" t="s">
        <v>60</v>
      </c>
      <c r="C4083" t="s">
        <v>15</v>
      </c>
      <c r="D4083" t="s">
        <v>33</v>
      </c>
      <c r="E4083" t="s">
        <v>51</v>
      </c>
      <c r="F4083" s="1">
        <v>43348</v>
      </c>
      <c r="G4083" s="1">
        <v>37986</v>
      </c>
      <c r="H4083">
        <v>38246</v>
      </c>
      <c r="I4083">
        <v>21458</v>
      </c>
      <c r="J4083">
        <v>67</v>
      </c>
      <c r="K4083">
        <v>42</v>
      </c>
      <c r="L4083" t="s">
        <v>31</v>
      </c>
      <c r="M4083">
        <v>111</v>
      </c>
      <c r="N4083">
        <f>Table1[[#This Row],[Basic Salary]]+Table1[[#This Row],[Bonus]]</f>
        <v>59704</v>
      </c>
      <c r="O4083" s="2">
        <f>Table1[[#This Row],[Bonus]]/Table1[[#This Row],[Basic Salary]]</f>
        <v>0.56105213617110283</v>
      </c>
      <c r="P4083">
        <f ca="1">DATEDIF(Table1[[#This Row],[Date of Birth]],TODAY(),"Y")</f>
        <v>22</v>
      </c>
      <c r="Q4083">
        <f ca="1">DATEDIF(Table1[[#This Row],[Joining Date]],TODAY(),"Y")</f>
        <v>7</v>
      </c>
      <c r="R4083" t="str">
        <f ca="1">IF(YEAR(Table1[[#This Row],[Joining Date]])=YEAR(TODAY()),"Yes","No")</f>
        <v>No</v>
      </c>
      <c r="S4083" t="str">
        <f ca="1">IF(Table1[[#This Row],[Experience]]&gt;5,"Yes","No")</f>
        <v>Yes</v>
      </c>
      <c r="T4083" t="str">
        <f>TEXT(Table1[[#This Row],[Joining Date]],"mmmm")</f>
        <v>September</v>
      </c>
      <c r="U4083" t="str">
        <f>TEXT(Table1[[#This Row],[Joining Date]],"yyyy")</f>
        <v>2018</v>
      </c>
      <c r="V4083" s="5">
        <f ca="1">TODAY()-Table1[[#This Row],[Joining Date]]</f>
        <v>2891</v>
      </c>
      <c r="W4083" t="str">
        <f>LEFT(Table1[[#This Row],[Employee Name]],FIND(" ",Table1[[#This Row],[Employee Name]])-1)</f>
        <v>Gayathri</v>
      </c>
      <c r="X4083" t="str">
        <f>RIGHT(Table1[[#This Row],[Employee Name]],LEN(Table1[[#This Row],[Employee Name]])-FIND(" ",Table1[[#This Row],[Employee Name]]))</f>
        <v>Iyer</v>
      </c>
      <c r="Y4083" t="str">
        <f>Table1[[#This Row],[Department]]&amp;"-"&amp;Table1[[#This Row],[Employee ID]]</f>
        <v>Marketing-E02314</v>
      </c>
      <c r="Z4083" t="str">
        <f>LEFT(Table1[[#This Row],[Department]],3)</f>
        <v>Mar</v>
      </c>
      <c r="AA4083" t="str">
        <f>_xlfn.XLOOKUP(Table1[[#This Row],[Manager ID]],MANAGERS!A:A,MANAGERS!B:B)</f>
        <v>Manager_11</v>
      </c>
      <c r="AB4083" t="str" cm="1">
        <f t="array" ref="AB4083">_xlfn.XLOOKUP(Table1[[#This Row],[Manager ID]],Table2[[#All],[Manager ID]],Table2[[#All],[Department Head]])</f>
        <v>Marketing</v>
      </c>
      <c r="AC4083" s="2">
        <f>_xlfn.XLOOKUP(Table1[[#This Row],[City]],L:L,O:O)</f>
        <v>0.241864189087755</v>
      </c>
      <c r="AD4083" t="str" cm="1">
        <f t="array" ref="AD4083">_xlfn.IFS(Table1[[#This Row],[Performance Score]]&gt;=90,"Excellent",Table1[[#This Row],[Performance Score]]&gt;=75,"Good",Table1[[#This Row],[Performance Score]]&gt;=60,"Average",Table1[[#This Row],[Performance Score]]&lt;=60,"Need Improvement")</f>
        <v>Need Improvement</v>
      </c>
      <c r="AE4083" t="str">
        <f>IF(AND(Table1[[#This Row],[Attendance %]]&gt;=80,(Table1[[#This Row],[Performance Score]]&gt;=80)),"Eligible","Not Eligible")</f>
        <v>Not Eligible</v>
      </c>
      <c r="AF4083" t="str">
        <f>IF(Table1[[#This Row],[Performance Score]]&gt;=80,"High Performer","Low Performer")</f>
        <v>Low Performer</v>
      </c>
      <c r="AG4083" t="str" cm="1">
        <f t="array" aca="1" ref="AG4083" ca="1">_xlfn.IFS(Table1[[#This Row],[Experience]]&lt;=3,"Junior",Table1[[#This Row],[Experience]]&lt;=7,"Mid Level",Table1[[#This Row],[Experience]]&gt;=7,"Senior")</f>
        <v>Mid Level</v>
      </c>
      <c r="AH4083" t="str">
        <f>IF(Table1[[#This Row],[Attendance %]]&gt;75,"OK","Below 75")</f>
        <v>Below 75</v>
      </c>
      <c r="AI4083" t="b">
        <f>ISBLANK(Table1[[#This Row],[Employee ID]])</f>
        <v>0</v>
      </c>
      <c r="AJ4083" t="b">
        <f>ISNUMBER(Table1[[#This Row],[Total Salary  ]])</f>
        <v>1</v>
      </c>
      <c r="AK4083" t="str">
        <f>IFERROR(_xlfn.XLOOKUP(Table1[[#This Row],[Manager ID]],MANAGERS!A:A,MANAGERS!B:B),"Not Found")</f>
        <v>Manager_11</v>
      </c>
    </row>
    <row r="4084" spans="1:37" x14ac:dyDescent="0.2">
      <c r="A4084" t="s">
        <v>4147</v>
      </c>
      <c r="B4084" t="s">
        <v>77</v>
      </c>
      <c r="C4084" t="s">
        <v>15</v>
      </c>
      <c r="D4084" t="s">
        <v>16</v>
      </c>
      <c r="E4084" t="s">
        <v>22</v>
      </c>
      <c r="F4084" s="1">
        <v>44413</v>
      </c>
      <c r="G4084" s="1">
        <v>29931</v>
      </c>
      <c r="H4084">
        <v>32863</v>
      </c>
      <c r="I4084">
        <v>26810</v>
      </c>
      <c r="J4084">
        <v>87</v>
      </c>
      <c r="K4084">
        <v>53</v>
      </c>
      <c r="L4084" t="s">
        <v>18</v>
      </c>
      <c r="M4084">
        <v>105</v>
      </c>
      <c r="N4084">
        <f>Table1[[#This Row],[Basic Salary]]+Table1[[#This Row],[Bonus]]</f>
        <v>59673</v>
      </c>
      <c r="O4084" s="2">
        <f>Table1[[#This Row],[Bonus]]/Table1[[#This Row],[Basic Salary]]</f>
        <v>0.81581109454401601</v>
      </c>
      <c r="P4084">
        <f ca="1">DATEDIF(Table1[[#This Row],[Date of Birth]],TODAY(),"Y")</f>
        <v>44</v>
      </c>
      <c r="Q4084">
        <f ca="1">DATEDIF(Table1[[#This Row],[Joining Date]],TODAY(),"Y")</f>
        <v>5</v>
      </c>
      <c r="R4084" t="str">
        <f ca="1">IF(YEAR(Table1[[#This Row],[Joining Date]])=YEAR(TODAY()),"Yes","No")</f>
        <v>No</v>
      </c>
      <c r="S4084" t="str">
        <f ca="1">IF(Table1[[#This Row],[Experience]]&gt;5,"Yes","No")</f>
        <v>No</v>
      </c>
      <c r="T4084" t="str">
        <f>TEXT(Table1[[#This Row],[Joining Date]],"mmmm")</f>
        <v>August</v>
      </c>
      <c r="U4084" t="str">
        <f>TEXT(Table1[[#This Row],[Joining Date]],"yyyy")</f>
        <v>2021</v>
      </c>
      <c r="V4084" s="5">
        <f ca="1">TODAY()-Table1[[#This Row],[Joining Date]]</f>
        <v>1826</v>
      </c>
      <c r="W4084" t="str">
        <f>LEFT(Table1[[#This Row],[Employee Name]],FIND(" ",Table1[[#This Row],[Employee Name]])-1)</f>
        <v>Rohan</v>
      </c>
      <c r="X4084" t="str">
        <f>RIGHT(Table1[[#This Row],[Employee Name]],LEN(Table1[[#This Row],[Employee Name]])-FIND(" ",Table1[[#This Row],[Employee Name]]))</f>
        <v>Gupta</v>
      </c>
      <c r="Y4084" t="str">
        <f>Table1[[#This Row],[Department]]&amp;"-"&amp;Table1[[#This Row],[Employee ID]]</f>
        <v>HR-E04091</v>
      </c>
      <c r="Z4084" t="str">
        <f>LEFT(Table1[[#This Row],[Department]],3)</f>
        <v>HR</v>
      </c>
      <c r="AA4084" t="str">
        <f>_xlfn.XLOOKUP(Table1[[#This Row],[Manager ID]],MANAGERS!A:A,MANAGERS!B:B)</f>
        <v>Manager_5</v>
      </c>
      <c r="AB4084" t="str" cm="1">
        <f t="array" ref="AB4084">_xlfn.XLOOKUP(Table1[[#This Row],[Manager ID]],Table2[[#All],[Manager ID]],Table2[[#All],[Department Head]])</f>
        <v>Sales</v>
      </c>
      <c r="AC4084" s="2">
        <f>_xlfn.XLOOKUP(Table1[[#This Row],[City]],L:L,O:O)</f>
        <v>0.21356479274849693</v>
      </c>
      <c r="AD4084" t="str" cm="1">
        <f t="array" ref="AD4084">_xlfn.IFS(Table1[[#This Row],[Performance Score]]&gt;=90,"Excellent",Table1[[#This Row],[Performance Score]]&gt;=75,"Good",Table1[[#This Row],[Performance Score]]&gt;=60,"Average",Table1[[#This Row],[Performance Score]]&lt;=60,"Need Improvement")</f>
        <v>Need Improvement</v>
      </c>
      <c r="AE4084" t="str">
        <f>IF(AND(Table1[[#This Row],[Attendance %]]&gt;=80,(Table1[[#This Row],[Performance Score]]&gt;=80)),"Eligible","Not Eligible")</f>
        <v>Not Eligible</v>
      </c>
      <c r="AF4084" t="str">
        <f>IF(Table1[[#This Row],[Performance Score]]&gt;=80,"High Performer","Low Performer")</f>
        <v>Low Performer</v>
      </c>
      <c r="AG4084" t="str" cm="1">
        <f t="array" aca="1" ref="AG4084" ca="1">_xlfn.IFS(Table1[[#This Row],[Experience]]&lt;=3,"Junior",Table1[[#This Row],[Experience]]&lt;=7,"Mid Level",Table1[[#This Row],[Experience]]&gt;=7,"Senior")</f>
        <v>Mid Level</v>
      </c>
      <c r="AH4084" t="str">
        <f>IF(Table1[[#This Row],[Attendance %]]&gt;75,"OK","Below 75")</f>
        <v>OK</v>
      </c>
      <c r="AI4084" t="b">
        <f>ISBLANK(Table1[[#This Row],[Employee ID]])</f>
        <v>0</v>
      </c>
      <c r="AJ4084" t="b">
        <f>ISNUMBER(Table1[[#This Row],[Total Salary  ]])</f>
        <v>1</v>
      </c>
      <c r="AK4084" t="str">
        <f>IFERROR(_xlfn.XLOOKUP(Table1[[#This Row],[Manager ID]],MANAGERS!A:A,MANAGERS!B:B),"Not Found")</f>
        <v>Manager_5</v>
      </c>
    </row>
    <row r="4085" spans="1:37" x14ac:dyDescent="0.2">
      <c r="A4085" t="s">
        <v>2199</v>
      </c>
      <c r="B4085" t="s">
        <v>85</v>
      </c>
      <c r="C4085" t="s">
        <v>15</v>
      </c>
      <c r="D4085" t="s">
        <v>81</v>
      </c>
      <c r="E4085" t="s">
        <v>26</v>
      </c>
      <c r="F4085" s="1">
        <v>44718</v>
      </c>
      <c r="G4085" s="1">
        <v>32413</v>
      </c>
      <c r="H4085">
        <v>40717</v>
      </c>
      <c r="I4085">
        <v>18940</v>
      </c>
      <c r="J4085">
        <v>61</v>
      </c>
      <c r="K4085">
        <v>78</v>
      </c>
      <c r="L4085" t="s">
        <v>31</v>
      </c>
      <c r="M4085">
        <v>108</v>
      </c>
      <c r="N4085">
        <f>Table1[[#This Row],[Basic Salary]]+Table1[[#This Row],[Bonus]]</f>
        <v>59657</v>
      </c>
      <c r="O4085" s="2">
        <f>Table1[[#This Row],[Bonus]]/Table1[[#This Row],[Basic Salary]]</f>
        <v>0.4651619716580298</v>
      </c>
      <c r="P4085">
        <f ca="1">DATEDIF(Table1[[#This Row],[Date of Birth]],TODAY(),"Y")</f>
        <v>37</v>
      </c>
      <c r="Q4085">
        <f ca="1">DATEDIF(Table1[[#This Row],[Joining Date]],TODAY(),"Y")</f>
        <v>4</v>
      </c>
      <c r="R4085" t="str">
        <f ca="1">IF(YEAR(Table1[[#This Row],[Joining Date]])=YEAR(TODAY()),"Yes","No")</f>
        <v>No</v>
      </c>
      <c r="S4085" t="str">
        <f ca="1">IF(Table1[[#This Row],[Experience]]&gt;5,"Yes","No")</f>
        <v>No</v>
      </c>
      <c r="T4085" t="str">
        <f>TEXT(Table1[[#This Row],[Joining Date]],"mmmm")</f>
        <v>June</v>
      </c>
      <c r="U4085" t="str">
        <f>TEXT(Table1[[#This Row],[Joining Date]],"yyyy")</f>
        <v>2022</v>
      </c>
      <c r="V4085" s="5">
        <f ca="1">TODAY()-Table1[[#This Row],[Joining Date]]</f>
        <v>1521</v>
      </c>
      <c r="W4085" t="str">
        <f>LEFT(Table1[[#This Row],[Employee Name]],FIND(" ",Table1[[#This Row],[Employee Name]])-1)</f>
        <v>Pooja</v>
      </c>
      <c r="X4085" t="str">
        <f>RIGHT(Table1[[#This Row],[Employee Name]],LEN(Table1[[#This Row],[Employee Name]])-FIND(" ",Table1[[#This Row],[Employee Name]]))</f>
        <v>Das</v>
      </c>
      <c r="Y4085" t="str">
        <f>Table1[[#This Row],[Department]]&amp;"-"&amp;Table1[[#This Row],[Employee ID]]</f>
        <v>Sales-E02143</v>
      </c>
      <c r="Z4085" t="str">
        <f>LEFT(Table1[[#This Row],[Department]],3)</f>
        <v>Sal</v>
      </c>
      <c r="AA4085" t="str">
        <f>_xlfn.XLOOKUP(Table1[[#This Row],[Manager ID]],MANAGERS!A:A,MANAGERS!B:B)</f>
        <v>Manager_8</v>
      </c>
      <c r="AB4085" t="str" cm="1">
        <f t="array" ref="AB4085">_xlfn.XLOOKUP(Table1[[#This Row],[Manager ID]],Table2[[#All],[Manager ID]],Table2[[#All],[Department Head]])</f>
        <v>Sales</v>
      </c>
      <c r="AC4085" s="2">
        <f>_xlfn.XLOOKUP(Table1[[#This Row],[City]],L:L,O:O)</f>
        <v>0.241864189087755</v>
      </c>
      <c r="AD4085" t="str" cm="1">
        <f t="array" ref="AD4085">_xlfn.IFS(Table1[[#This Row],[Performance Score]]&gt;=90,"Excellent",Table1[[#This Row],[Performance Score]]&gt;=75,"Good",Table1[[#This Row],[Performance Score]]&gt;=60,"Average",Table1[[#This Row],[Performance Score]]&lt;=60,"Need Improvement")</f>
        <v>Good</v>
      </c>
      <c r="AE4085" t="str">
        <f>IF(AND(Table1[[#This Row],[Attendance %]]&gt;=80,(Table1[[#This Row],[Performance Score]]&gt;=80)),"Eligible","Not Eligible")</f>
        <v>Not Eligible</v>
      </c>
      <c r="AF4085" t="str">
        <f>IF(Table1[[#This Row],[Performance Score]]&gt;=80,"High Performer","Low Performer")</f>
        <v>Low Performer</v>
      </c>
      <c r="AG4085" t="str" cm="1">
        <f t="array" aca="1" ref="AG4085" ca="1">_xlfn.IFS(Table1[[#This Row],[Experience]]&lt;=3,"Junior",Table1[[#This Row],[Experience]]&lt;=7,"Mid Level",Table1[[#This Row],[Experience]]&gt;=7,"Senior")</f>
        <v>Mid Level</v>
      </c>
      <c r="AH4085" t="str">
        <f>IF(Table1[[#This Row],[Attendance %]]&gt;75,"OK","Below 75")</f>
        <v>Below 75</v>
      </c>
      <c r="AI4085" t="b">
        <f>ISBLANK(Table1[[#This Row],[Employee ID]])</f>
        <v>0</v>
      </c>
      <c r="AJ4085" t="b">
        <f>ISNUMBER(Table1[[#This Row],[Total Salary  ]])</f>
        <v>1</v>
      </c>
      <c r="AK4085" t="str">
        <f>IFERROR(_xlfn.XLOOKUP(Table1[[#This Row],[Manager ID]],MANAGERS!A:A,MANAGERS!B:B),"Not Found")</f>
        <v>Manager_8</v>
      </c>
    </row>
    <row r="4086" spans="1:37" x14ac:dyDescent="0.2">
      <c r="A4086" t="s">
        <v>369</v>
      </c>
      <c r="B4086" t="s">
        <v>45</v>
      </c>
      <c r="C4086" t="s">
        <v>21</v>
      </c>
      <c r="D4086" t="s">
        <v>16</v>
      </c>
      <c r="E4086" t="s">
        <v>22</v>
      </c>
      <c r="F4086" s="1">
        <v>44854</v>
      </c>
      <c r="G4086" s="1">
        <v>34850</v>
      </c>
      <c r="H4086">
        <v>40806</v>
      </c>
      <c r="I4086">
        <v>18838</v>
      </c>
      <c r="J4086">
        <v>68</v>
      </c>
      <c r="K4086">
        <v>70</v>
      </c>
      <c r="L4086" t="s">
        <v>53</v>
      </c>
      <c r="M4086">
        <v>108</v>
      </c>
      <c r="N4086">
        <f>Table1[[#This Row],[Basic Salary]]+Table1[[#This Row],[Bonus]]</f>
        <v>59644</v>
      </c>
      <c r="O4086" s="2">
        <f>Table1[[#This Row],[Bonus]]/Table1[[#This Row],[Basic Salary]]</f>
        <v>0.46164779689261382</v>
      </c>
      <c r="P4086">
        <f ca="1">DATEDIF(Table1[[#This Row],[Date of Birth]],TODAY(),"Y")</f>
        <v>31</v>
      </c>
      <c r="Q4086">
        <f ca="1">DATEDIF(Table1[[#This Row],[Joining Date]],TODAY(),"Y")</f>
        <v>3</v>
      </c>
      <c r="R4086" t="str">
        <f ca="1">IF(YEAR(Table1[[#This Row],[Joining Date]])=YEAR(TODAY()),"Yes","No")</f>
        <v>No</v>
      </c>
      <c r="S4086" t="str">
        <f ca="1">IF(Table1[[#This Row],[Experience]]&gt;5,"Yes","No")</f>
        <v>No</v>
      </c>
      <c r="T4086" t="str">
        <f>TEXT(Table1[[#This Row],[Joining Date]],"mmmm")</f>
        <v>October</v>
      </c>
      <c r="U4086" t="str">
        <f>TEXT(Table1[[#This Row],[Joining Date]],"yyyy")</f>
        <v>2022</v>
      </c>
      <c r="V4086" s="5">
        <f ca="1">TODAY()-Table1[[#This Row],[Joining Date]]</f>
        <v>1385</v>
      </c>
      <c r="W4086" t="str">
        <f>LEFT(Table1[[#This Row],[Employee Name]],FIND(" ",Table1[[#This Row],[Employee Name]])-1)</f>
        <v>Ananya</v>
      </c>
      <c r="X4086" t="str">
        <f>RIGHT(Table1[[#This Row],[Employee Name]],LEN(Table1[[#This Row],[Employee Name]])-FIND(" ",Table1[[#This Row],[Employee Name]]))</f>
        <v>Rao</v>
      </c>
      <c r="Y4086" t="str">
        <f>Table1[[#This Row],[Department]]&amp;"-"&amp;Table1[[#This Row],[Employee ID]]</f>
        <v>HR-E00313</v>
      </c>
      <c r="Z4086" t="str">
        <f>LEFT(Table1[[#This Row],[Department]],3)</f>
        <v>HR</v>
      </c>
      <c r="AA4086" t="str">
        <f>_xlfn.XLOOKUP(Table1[[#This Row],[Manager ID]],MANAGERS!A:A,MANAGERS!B:B)</f>
        <v>Manager_8</v>
      </c>
      <c r="AB4086" t="str" cm="1">
        <f t="array" ref="AB4086">_xlfn.XLOOKUP(Table1[[#This Row],[Manager ID]],Table2[[#All],[Manager ID]],Table2[[#All],[Department Head]])</f>
        <v>Sales</v>
      </c>
      <c r="AC4086" s="2">
        <f>_xlfn.XLOOKUP(Table1[[#This Row],[City]],L:L,O:O)</f>
        <v>0.23685887225230964</v>
      </c>
      <c r="AD4086" t="str" cm="1">
        <f t="array" ref="AD4086">_xlfn.IFS(Table1[[#This Row],[Performance Score]]&gt;=90,"Excellent",Table1[[#This Row],[Performance Score]]&gt;=75,"Good",Table1[[#This Row],[Performance Score]]&gt;=60,"Average",Table1[[#This Row],[Performance Score]]&lt;=60,"Need Improvement")</f>
        <v>Average</v>
      </c>
      <c r="AE4086" t="str">
        <f>IF(AND(Table1[[#This Row],[Attendance %]]&gt;=80,(Table1[[#This Row],[Performance Score]]&gt;=80)),"Eligible","Not Eligible")</f>
        <v>Not Eligible</v>
      </c>
      <c r="AF4086" t="str">
        <f>IF(Table1[[#This Row],[Performance Score]]&gt;=80,"High Performer","Low Performer")</f>
        <v>Low Performer</v>
      </c>
      <c r="AG4086" t="str" cm="1">
        <f t="array" aca="1" ref="AG4086" ca="1">_xlfn.IFS(Table1[[#This Row],[Experience]]&lt;=3,"Junior",Table1[[#This Row],[Experience]]&lt;=7,"Mid Level",Table1[[#This Row],[Experience]]&gt;=7,"Senior")</f>
        <v>Junior</v>
      </c>
      <c r="AH4086" t="str">
        <f>IF(Table1[[#This Row],[Attendance %]]&gt;75,"OK","Below 75")</f>
        <v>Below 75</v>
      </c>
      <c r="AI4086" t="b">
        <f>ISBLANK(Table1[[#This Row],[Employee ID]])</f>
        <v>0</v>
      </c>
      <c r="AJ4086" t="b">
        <f>ISNUMBER(Table1[[#This Row],[Total Salary  ]])</f>
        <v>1</v>
      </c>
      <c r="AK4086" t="str">
        <f>IFERROR(_xlfn.XLOOKUP(Table1[[#This Row],[Manager ID]],MANAGERS!A:A,MANAGERS!B:B),"Not Found")</f>
        <v>Manager_8</v>
      </c>
    </row>
    <row r="4087" spans="1:37" x14ac:dyDescent="0.2">
      <c r="A4087" t="s">
        <v>2673</v>
      </c>
      <c r="B4087" t="s">
        <v>95</v>
      </c>
      <c r="C4087" t="s">
        <v>21</v>
      </c>
      <c r="D4087" t="s">
        <v>40</v>
      </c>
      <c r="E4087" t="s">
        <v>26</v>
      </c>
      <c r="F4087" s="1">
        <v>42995</v>
      </c>
      <c r="G4087" s="1">
        <v>32776</v>
      </c>
      <c r="H4087">
        <v>49858</v>
      </c>
      <c r="I4087">
        <v>9707</v>
      </c>
      <c r="J4087">
        <v>98</v>
      </c>
      <c r="K4087">
        <v>84</v>
      </c>
      <c r="L4087" t="s">
        <v>27</v>
      </c>
      <c r="M4087">
        <v>107</v>
      </c>
      <c r="N4087">
        <f>Table1[[#This Row],[Basic Salary]]+Table1[[#This Row],[Bonus]]</f>
        <v>59565</v>
      </c>
      <c r="O4087" s="2">
        <f>Table1[[#This Row],[Bonus]]/Table1[[#This Row],[Basic Salary]]</f>
        <v>0.1946929279152794</v>
      </c>
      <c r="P4087">
        <f ca="1">DATEDIF(Table1[[#This Row],[Date of Birth]],TODAY(),"Y")</f>
        <v>36</v>
      </c>
      <c r="Q4087">
        <f ca="1">DATEDIF(Table1[[#This Row],[Joining Date]],TODAY(),"Y")</f>
        <v>8</v>
      </c>
      <c r="R4087" t="str">
        <f ca="1">IF(YEAR(Table1[[#This Row],[Joining Date]])=YEAR(TODAY()),"Yes","No")</f>
        <v>No</v>
      </c>
      <c r="S4087" t="str">
        <f ca="1">IF(Table1[[#This Row],[Experience]]&gt;5,"Yes","No")</f>
        <v>Yes</v>
      </c>
      <c r="T4087" t="str">
        <f>TEXT(Table1[[#This Row],[Joining Date]],"mmmm")</f>
        <v>September</v>
      </c>
      <c r="U4087" t="str">
        <f>TEXT(Table1[[#This Row],[Joining Date]],"yyyy")</f>
        <v>2017</v>
      </c>
      <c r="V4087" s="5">
        <f ca="1">TODAY()-Table1[[#This Row],[Joining Date]]</f>
        <v>3244</v>
      </c>
      <c r="W4087" t="str">
        <f>LEFT(Table1[[#This Row],[Employee Name]],FIND(" ",Table1[[#This Row],[Employee Name]])-1)</f>
        <v>Ajay</v>
      </c>
      <c r="X4087" t="str">
        <f>RIGHT(Table1[[#This Row],[Employee Name]],LEN(Table1[[#This Row],[Employee Name]])-FIND(" ",Table1[[#This Row],[Employee Name]]))</f>
        <v>Singh</v>
      </c>
      <c r="Y4087" t="str">
        <f>Table1[[#This Row],[Department]]&amp;"-"&amp;Table1[[#This Row],[Employee ID]]</f>
        <v>IT-E02617</v>
      </c>
      <c r="Z4087" t="str">
        <f>LEFT(Table1[[#This Row],[Department]],3)</f>
        <v>IT</v>
      </c>
      <c r="AA4087" t="str">
        <f>_xlfn.XLOOKUP(Table1[[#This Row],[Manager ID]],MANAGERS!A:A,MANAGERS!B:B)</f>
        <v>Manager_7</v>
      </c>
      <c r="AB4087" t="str" cm="1">
        <f t="array" ref="AB4087">_xlfn.XLOOKUP(Table1[[#This Row],[Manager ID]],Table2[[#All],[Manager ID]],Table2[[#All],[Department Head]])</f>
        <v>Operations</v>
      </c>
      <c r="AC4087" s="2">
        <f>_xlfn.XLOOKUP(Table1[[#This Row],[City]],L:L,O:O)</f>
        <v>0.23674293405114402</v>
      </c>
      <c r="AD4087" t="str" cm="1">
        <f t="array" ref="AD4087">_xlfn.IFS(Table1[[#This Row],[Performance Score]]&gt;=90,"Excellent",Table1[[#This Row],[Performance Score]]&gt;=75,"Good",Table1[[#This Row],[Performance Score]]&gt;=60,"Average",Table1[[#This Row],[Performance Score]]&lt;=60,"Need Improvement")</f>
        <v>Good</v>
      </c>
      <c r="AE4087" t="str">
        <f>IF(AND(Table1[[#This Row],[Attendance %]]&gt;=80,(Table1[[#This Row],[Performance Score]]&gt;=80)),"Eligible","Not Eligible")</f>
        <v>Eligible</v>
      </c>
      <c r="AF4087" t="str">
        <f>IF(Table1[[#This Row],[Performance Score]]&gt;=80,"High Performer","Low Performer")</f>
        <v>High Performer</v>
      </c>
      <c r="AG4087" t="str" cm="1">
        <f t="array" aca="1" ref="AG4087" ca="1">_xlfn.IFS(Table1[[#This Row],[Experience]]&lt;=3,"Junior",Table1[[#This Row],[Experience]]&lt;=7,"Mid Level",Table1[[#This Row],[Experience]]&gt;=7,"Senior")</f>
        <v>Senior</v>
      </c>
      <c r="AH4087" t="str">
        <f>IF(Table1[[#This Row],[Attendance %]]&gt;75,"OK","Below 75")</f>
        <v>OK</v>
      </c>
      <c r="AI4087" t="b">
        <f>ISBLANK(Table1[[#This Row],[Employee ID]])</f>
        <v>0</v>
      </c>
      <c r="AJ4087" t="b">
        <f>ISNUMBER(Table1[[#This Row],[Total Salary  ]])</f>
        <v>1</v>
      </c>
      <c r="AK4087" t="str">
        <f>IFERROR(_xlfn.XLOOKUP(Table1[[#This Row],[Manager ID]],MANAGERS!A:A,MANAGERS!B:B),"Not Found")</f>
        <v>Manager_7</v>
      </c>
    </row>
    <row r="4088" spans="1:37" x14ac:dyDescent="0.2">
      <c r="A4088" t="s">
        <v>4623</v>
      </c>
      <c r="B4088" t="s">
        <v>85</v>
      </c>
      <c r="C4088" t="s">
        <v>15</v>
      </c>
      <c r="D4088" t="s">
        <v>81</v>
      </c>
      <c r="E4088" t="s">
        <v>30</v>
      </c>
      <c r="F4088" s="1">
        <v>43403</v>
      </c>
      <c r="G4088" s="1">
        <v>35535</v>
      </c>
      <c r="H4088">
        <v>36313</v>
      </c>
      <c r="I4088">
        <v>23251</v>
      </c>
      <c r="J4088">
        <v>72</v>
      </c>
      <c r="K4088">
        <v>49</v>
      </c>
      <c r="L4088" t="s">
        <v>34</v>
      </c>
      <c r="M4088">
        <v>114</v>
      </c>
      <c r="N4088">
        <f>Table1[[#This Row],[Basic Salary]]+Table1[[#This Row],[Bonus]]</f>
        <v>59564</v>
      </c>
      <c r="O4088" s="2">
        <f>Table1[[#This Row],[Bonus]]/Table1[[#This Row],[Basic Salary]]</f>
        <v>0.64029410954754495</v>
      </c>
      <c r="P4088">
        <f ca="1">DATEDIF(Table1[[#This Row],[Date of Birth]],TODAY(),"Y")</f>
        <v>29</v>
      </c>
      <c r="Q4088">
        <f ca="1">DATEDIF(Table1[[#This Row],[Joining Date]],TODAY(),"Y")</f>
        <v>7</v>
      </c>
      <c r="R4088" t="str">
        <f ca="1">IF(YEAR(Table1[[#This Row],[Joining Date]])=YEAR(TODAY()),"Yes","No")</f>
        <v>No</v>
      </c>
      <c r="S4088" t="str">
        <f ca="1">IF(Table1[[#This Row],[Experience]]&gt;5,"Yes","No")</f>
        <v>Yes</v>
      </c>
      <c r="T4088" t="str">
        <f>TEXT(Table1[[#This Row],[Joining Date]],"mmmm")</f>
        <v>October</v>
      </c>
      <c r="U4088" t="str">
        <f>TEXT(Table1[[#This Row],[Joining Date]],"yyyy")</f>
        <v>2018</v>
      </c>
      <c r="V4088" s="5">
        <f ca="1">TODAY()-Table1[[#This Row],[Joining Date]]</f>
        <v>2836</v>
      </c>
      <c r="W4088" t="str">
        <f>LEFT(Table1[[#This Row],[Employee Name]],FIND(" ",Table1[[#This Row],[Employee Name]])-1)</f>
        <v>Pooja</v>
      </c>
      <c r="X4088" t="str">
        <f>RIGHT(Table1[[#This Row],[Employee Name]],LEN(Table1[[#This Row],[Employee Name]])-FIND(" ",Table1[[#This Row],[Employee Name]]))</f>
        <v>Das</v>
      </c>
      <c r="Y4088" t="str">
        <f>Table1[[#This Row],[Department]]&amp;"-"&amp;Table1[[#This Row],[Employee ID]]</f>
        <v>Sales-E04567</v>
      </c>
      <c r="Z4088" t="str">
        <f>LEFT(Table1[[#This Row],[Department]],3)</f>
        <v>Sal</v>
      </c>
      <c r="AA4088" t="str">
        <f>_xlfn.XLOOKUP(Table1[[#This Row],[Manager ID]],MANAGERS!A:A,MANAGERS!B:B)</f>
        <v>Manager_14</v>
      </c>
      <c r="AB4088" t="str" cm="1">
        <f t="array" ref="AB4088">_xlfn.XLOOKUP(Table1[[#This Row],[Manager ID]],Table2[[#All],[Manager ID]],Table2[[#All],[Department Head]])</f>
        <v>Marketing</v>
      </c>
      <c r="AC4088" s="2">
        <f>_xlfn.XLOOKUP(Table1[[#This Row],[City]],L:L,O:O)</f>
        <v>0.24030340748661314</v>
      </c>
      <c r="AD4088" t="str" cm="1">
        <f t="array" ref="AD4088">_xlfn.IFS(Table1[[#This Row],[Performance Score]]&gt;=90,"Excellent",Table1[[#This Row],[Performance Score]]&gt;=75,"Good",Table1[[#This Row],[Performance Score]]&gt;=60,"Average",Table1[[#This Row],[Performance Score]]&lt;=60,"Need Improvement")</f>
        <v>Need Improvement</v>
      </c>
      <c r="AE4088" t="str">
        <f>IF(AND(Table1[[#This Row],[Attendance %]]&gt;=80,(Table1[[#This Row],[Performance Score]]&gt;=80)),"Eligible","Not Eligible")</f>
        <v>Not Eligible</v>
      </c>
      <c r="AF4088" t="str">
        <f>IF(Table1[[#This Row],[Performance Score]]&gt;=80,"High Performer","Low Performer")</f>
        <v>Low Performer</v>
      </c>
      <c r="AG4088" t="str" cm="1">
        <f t="array" aca="1" ref="AG4088" ca="1">_xlfn.IFS(Table1[[#This Row],[Experience]]&lt;=3,"Junior",Table1[[#This Row],[Experience]]&lt;=7,"Mid Level",Table1[[#This Row],[Experience]]&gt;=7,"Senior")</f>
        <v>Mid Level</v>
      </c>
      <c r="AH4088" t="str">
        <f>IF(Table1[[#This Row],[Attendance %]]&gt;75,"OK","Below 75")</f>
        <v>Below 75</v>
      </c>
      <c r="AI4088" t="b">
        <f>ISBLANK(Table1[[#This Row],[Employee ID]])</f>
        <v>0</v>
      </c>
      <c r="AJ4088" t="b">
        <f>ISNUMBER(Table1[[#This Row],[Total Salary  ]])</f>
        <v>1</v>
      </c>
      <c r="AK4088" t="str">
        <f>IFERROR(_xlfn.XLOOKUP(Table1[[#This Row],[Manager ID]],MANAGERS!A:A,MANAGERS!B:B),"Not Found")</f>
        <v>Manager_14</v>
      </c>
    </row>
    <row r="4089" spans="1:37" x14ac:dyDescent="0.2">
      <c r="A4089" t="s">
        <v>1286</v>
      </c>
      <c r="B4089" t="s">
        <v>87</v>
      </c>
      <c r="C4089" t="s">
        <v>21</v>
      </c>
      <c r="D4089" t="s">
        <v>33</v>
      </c>
      <c r="E4089" t="s">
        <v>26</v>
      </c>
      <c r="F4089" s="1">
        <v>44255</v>
      </c>
      <c r="G4089" s="1">
        <v>31478</v>
      </c>
      <c r="H4089">
        <v>40149</v>
      </c>
      <c r="I4089">
        <v>19350</v>
      </c>
      <c r="J4089">
        <v>67</v>
      </c>
      <c r="K4089">
        <v>97</v>
      </c>
      <c r="L4089" t="s">
        <v>23</v>
      </c>
      <c r="M4089">
        <v>112</v>
      </c>
      <c r="N4089">
        <f>Table1[[#This Row],[Basic Salary]]+Table1[[#This Row],[Bonus]]</f>
        <v>59499</v>
      </c>
      <c r="O4089" s="2">
        <f>Table1[[#This Row],[Bonus]]/Table1[[#This Row],[Basic Salary]]</f>
        <v>0.48195471867294326</v>
      </c>
      <c r="P4089">
        <f ca="1">DATEDIF(Table1[[#This Row],[Date of Birth]],TODAY(),"Y")</f>
        <v>40</v>
      </c>
      <c r="Q4089">
        <f ca="1">DATEDIF(Table1[[#This Row],[Joining Date]],TODAY(),"Y")</f>
        <v>5</v>
      </c>
      <c r="R4089" t="str">
        <f ca="1">IF(YEAR(Table1[[#This Row],[Joining Date]])=YEAR(TODAY()),"Yes","No")</f>
        <v>No</v>
      </c>
      <c r="S4089" t="str">
        <f ca="1">IF(Table1[[#This Row],[Experience]]&gt;5,"Yes","No")</f>
        <v>No</v>
      </c>
      <c r="T4089" t="str">
        <f>TEXT(Table1[[#This Row],[Joining Date]],"mmmm")</f>
        <v>February</v>
      </c>
      <c r="U4089" t="str">
        <f>TEXT(Table1[[#This Row],[Joining Date]],"yyyy")</f>
        <v>2021</v>
      </c>
      <c r="V4089" s="5">
        <f ca="1">TODAY()-Table1[[#This Row],[Joining Date]]</f>
        <v>1984</v>
      </c>
      <c r="W4089" t="str">
        <f>LEFT(Table1[[#This Row],[Employee Name]],FIND(" ",Table1[[#This Row],[Employee Name]])-1)</f>
        <v>Arjun</v>
      </c>
      <c r="X4089" t="str">
        <f>RIGHT(Table1[[#This Row],[Employee Name]],LEN(Table1[[#This Row],[Employee Name]])-FIND(" ",Table1[[#This Row],[Employee Name]]))</f>
        <v>Mehta</v>
      </c>
      <c r="Y4089" t="str">
        <f>Table1[[#This Row],[Department]]&amp;"-"&amp;Table1[[#This Row],[Employee ID]]</f>
        <v>Marketing-E01230</v>
      </c>
      <c r="Z4089" t="str">
        <f>LEFT(Table1[[#This Row],[Department]],3)</f>
        <v>Mar</v>
      </c>
      <c r="AA4089" t="str">
        <f>_xlfn.XLOOKUP(Table1[[#This Row],[Manager ID]],MANAGERS!A:A,MANAGERS!B:B)</f>
        <v>Manager_12</v>
      </c>
      <c r="AB4089" t="str" cm="1">
        <f t="array" ref="AB4089">_xlfn.XLOOKUP(Table1[[#This Row],[Manager ID]],Table2[[#All],[Manager ID]],Table2[[#All],[Department Head]])</f>
        <v>Marketing</v>
      </c>
      <c r="AC4089" s="2">
        <f>_xlfn.XLOOKUP(Table1[[#This Row],[City]],L:L,O:O)</f>
        <v>0.23486488519629886</v>
      </c>
      <c r="AD4089" t="str" cm="1">
        <f t="array" ref="AD4089">_xlfn.IFS(Table1[[#This Row],[Performance Score]]&gt;=90,"Excellent",Table1[[#This Row],[Performance Score]]&gt;=75,"Good",Table1[[#This Row],[Performance Score]]&gt;=60,"Average",Table1[[#This Row],[Performance Score]]&lt;=60,"Need Improvement")</f>
        <v>Excellent</v>
      </c>
      <c r="AE4089" t="str">
        <f>IF(AND(Table1[[#This Row],[Attendance %]]&gt;=80,(Table1[[#This Row],[Performance Score]]&gt;=80)),"Eligible","Not Eligible")</f>
        <v>Not Eligible</v>
      </c>
      <c r="AF4089" t="str">
        <f>IF(Table1[[#This Row],[Performance Score]]&gt;=80,"High Performer","Low Performer")</f>
        <v>High Performer</v>
      </c>
      <c r="AG4089" t="str" cm="1">
        <f t="array" aca="1" ref="AG4089" ca="1">_xlfn.IFS(Table1[[#This Row],[Experience]]&lt;=3,"Junior",Table1[[#This Row],[Experience]]&lt;=7,"Mid Level",Table1[[#This Row],[Experience]]&gt;=7,"Senior")</f>
        <v>Mid Level</v>
      </c>
      <c r="AH4089" t="str">
        <f>IF(Table1[[#This Row],[Attendance %]]&gt;75,"OK","Below 75")</f>
        <v>Below 75</v>
      </c>
      <c r="AI4089" t="b">
        <f>ISBLANK(Table1[[#This Row],[Employee ID]])</f>
        <v>0</v>
      </c>
      <c r="AJ4089" t="b">
        <f>ISNUMBER(Table1[[#This Row],[Total Salary  ]])</f>
        <v>1</v>
      </c>
      <c r="AK4089" t="str">
        <f>IFERROR(_xlfn.XLOOKUP(Table1[[#This Row],[Manager ID]],MANAGERS!A:A,MANAGERS!B:B),"Not Found")</f>
        <v>Manager_12</v>
      </c>
    </row>
    <row r="4090" spans="1:37" x14ac:dyDescent="0.2">
      <c r="A4090" t="s">
        <v>4111</v>
      </c>
      <c r="B4090" t="s">
        <v>62</v>
      </c>
      <c r="C4090" t="s">
        <v>15</v>
      </c>
      <c r="D4090" t="s">
        <v>81</v>
      </c>
      <c r="E4090" t="s">
        <v>65</v>
      </c>
      <c r="F4090" s="1">
        <v>42232</v>
      </c>
      <c r="G4090" s="1">
        <v>32399</v>
      </c>
      <c r="H4090">
        <v>36660</v>
      </c>
      <c r="I4090">
        <v>22825</v>
      </c>
      <c r="J4090">
        <v>72</v>
      </c>
      <c r="K4090">
        <v>76</v>
      </c>
      <c r="L4090" t="s">
        <v>34</v>
      </c>
      <c r="M4090">
        <v>108</v>
      </c>
      <c r="N4090">
        <f>Table1[[#This Row],[Basic Salary]]+Table1[[#This Row],[Bonus]]</f>
        <v>59485</v>
      </c>
      <c r="O4090" s="2">
        <f>Table1[[#This Row],[Bonus]]/Table1[[#This Row],[Basic Salary]]</f>
        <v>0.62261320240043649</v>
      </c>
      <c r="P4090">
        <f ca="1">DATEDIF(Table1[[#This Row],[Date of Birth]],TODAY(),"Y")</f>
        <v>37</v>
      </c>
      <c r="Q4090">
        <f ca="1">DATEDIF(Table1[[#This Row],[Joining Date]],TODAY(),"Y")</f>
        <v>10</v>
      </c>
      <c r="R4090" t="str">
        <f ca="1">IF(YEAR(Table1[[#This Row],[Joining Date]])=YEAR(TODAY()),"Yes","No")</f>
        <v>No</v>
      </c>
      <c r="S4090" t="str">
        <f ca="1">IF(Table1[[#This Row],[Experience]]&gt;5,"Yes","No")</f>
        <v>Yes</v>
      </c>
      <c r="T4090" t="str">
        <f>TEXT(Table1[[#This Row],[Joining Date]],"mmmm")</f>
        <v>August</v>
      </c>
      <c r="U4090" t="str">
        <f>TEXT(Table1[[#This Row],[Joining Date]],"yyyy")</f>
        <v>2015</v>
      </c>
      <c r="V4090" s="5">
        <f ca="1">TODAY()-Table1[[#This Row],[Joining Date]]</f>
        <v>4007</v>
      </c>
      <c r="W4090" t="str">
        <f>LEFT(Table1[[#This Row],[Employee Name]],FIND(" ",Table1[[#This Row],[Employee Name]])-1)</f>
        <v>Kavya</v>
      </c>
      <c r="X4090" t="str">
        <f>RIGHT(Table1[[#This Row],[Employee Name]],LEN(Table1[[#This Row],[Employee Name]])-FIND(" ",Table1[[#This Row],[Employee Name]]))</f>
        <v>Nair</v>
      </c>
      <c r="Y4090" t="str">
        <f>Table1[[#This Row],[Department]]&amp;"-"&amp;Table1[[#This Row],[Employee ID]]</f>
        <v>Sales-E04055</v>
      </c>
      <c r="Z4090" t="str">
        <f>LEFT(Table1[[#This Row],[Department]],3)</f>
        <v>Sal</v>
      </c>
      <c r="AA4090" t="str">
        <f>_xlfn.XLOOKUP(Table1[[#This Row],[Manager ID]],MANAGERS!A:A,MANAGERS!B:B)</f>
        <v>Manager_8</v>
      </c>
      <c r="AB4090" t="str" cm="1">
        <f t="array" ref="AB4090">_xlfn.XLOOKUP(Table1[[#This Row],[Manager ID]],Table2[[#All],[Manager ID]],Table2[[#All],[Department Head]])</f>
        <v>Sales</v>
      </c>
      <c r="AC4090" s="2">
        <f>_xlfn.XLOOKUP(Table1[[#This Row],[City]],L:L,O:O)</f>
        <v>0.24030340748661314</v>
      </c>
      <c r="AD4090" t="str" cm="1">
        <f t="array" ref="AD4090">_xlfn.IFS(Table1[[#This Row],[Performance Score]]&gt;=90,"Excellent",Table1[[#This Row],[Performance Score]]&gt;=75,"Good",Table1[[#This Row],[Performance Score]]&gt;=60,"Average",Table1[[#This Row],[Performance Score]]&lt;=60,"Need Improvement")</f>
        <v>Good</v>
      </c>
      <c r="AE4090" t="str">
        <f>IF(AND(Table1[[#This Row],[Attendance %]]&gt;=80,(Table1[[#This Row],[Performance Score]]&gt;=80)),"Eligible","Not Eligible")</f>
        <v>Not Eligible</v>
      </c>
      <c r="AF4090" t="str">
        <f>IF(Table1[[#This Row],[Performance Score]]&gt;=80,"High Performer","Low Performer")</f>
        <v>Low Performer</v>
      </c>
      <c r="AG4090" t="str" cm="1">
        <f t="array" aca="1" ref="AG4090" ca="1">_xlfn.IFS(Table1[[#This Row],[Experience]]&lt;=3,"Junior",Table1[[#This Row],[Experience]]&lt;=7,"Mid Level",Table1[[#This Row],[Experience]]&gt;=7,"Senior")</f>
        <v>Senior</v>
      </c>
      <c r="AH4090" t="str">
        <f>IF(Table1[[#This Row],[Attendance %]]&gt;75,"OK","Below 75")</f>
        <v>Below 75</v>
      </c>
      <c r="AI4090" t="b">
        <f>ISBLANK(Table1[[#This Row],[Employee ID]])</f>
        <v>0</v>
      </c>
      <c r="AJ4090" t="b">
        <f>ISNUMBER(Table1[[#This Row],[Total Salary  ]])</f>
        <v>1</v>
      </c>
      <c r="AK4090" t="str">
        <f>IFERROR(_xlfn.XLOOKUP(Table1[[#This Row],[Manager ID]],MANAGERS!A:A,MANAGERS!B:B),"Not Found")</f>
        <v>Manager_8</v>
      </c>
    </row>
    <row r="4091" spans="1:37" x14ac:dyDescent="0.2">
      <c r="A4091" t="s">
        <v>951</v>
      </c>
      <c r="B4091" t="s">
        <v>75</v>
      </c>
      <c r="C4091" t="s">
        <v>21</v>
      </c>
      <c r="D4091" t="s">
        <v>16</v>
      </c>
      <c r="E4091" t="s">
        <v>26</v>
      </c>
      <c r="F4091" s="1">
        <v>42802</v>
      </c>
      <c r="G4091" s="1">
        <v>34704</v>
      </c>
      <c r="H4091">
        <v>35722</v>
      </c>
      <c r="I4091">
        <v>23737</v>
      </c>
      <c r="J4091">
        <v>61</v>
      </c>
      <c r="K4091">
        <v>87</v>
      </c>
      <c r="L4091" t="s">
        <v>37</v>
      </c>
      <c r="M4091">
        <v>114</v>
      </c>
      <c r="N4091">
        <f>Table1[[#This Row],[Basic Salary]]+Table1[[#This Row],[Bonus]]</f>
        <v>59459</v>
      </c>
      <c r="O4091" s="2">
        <f>Table1[[#This Row],[Bonus]]/Table1[[#This Row],[Basic Salary]]</f>
        <v>0.66449246962656061</v>
      </c>
      <c r="P4091">
        <f ca="1">DATEDIF(Table1[[#This Row],[Date of Birth]],TODAY(),"Y")</f>
        <v>31</v>
      </c>
      <c r="Q4091">
        <f ca="1">DATEDIF(Table1[[#This Row],[Joining Date]],TODAY(),"Y")</f>
        <v>9</v>
      </c>
      <c r="R4091" t="str">
        <f ca="1">IF(YEAR(Table1[[#This Row],[Joining Date]])=YEAR(TODAY()),"Yes","No")</f>
        <v>No</v>
      </c>
      <c r="S4091" t="str">
        <f ca="1">IF(Table1[[#This Row],[Experience]]&gt;5,"Yes","No")</f>
        <v>Yes</v>
      </c>
      <c r="T4091" t="str">
        <f>TEXT(Table1[[#This Row],[Joining Date]],"mmmm")</f>
        <v>March</v>
      </c>
      <c r="U4091" t="str">
        <f>TEXT(Table1[[#This Row],[Joining Date]],"yyyy")</f>
        <v>2017</v>
      </c>
      <c r="V4091" s="5">
        <f ca="1">TODAY()-Table1[[#This Row],[Joining Date]]</f>
        <v>3437</v>
      </c>
      <c r="W4091" t="str">
        <f>LEFT(Table1[[#This Row],[Employee Name]],FIND(" ",Table1[[#This Row],[Employee Name]])-1)</f>
        <v>Ishita</v>
      </c>
      <c r="X4091" t="str">
        <f>RIGHT(Table1[[#This Row],[Employee Name]],LEN(Table1[[#This Row],[Employee Name]])-FIND(" ",Table1[[#This Row],[Employee Name]]))</f>
        <v>Roy</v>
      </c>
      <c r="Y4091" t="str">
        <f>Table1[[#This Row],[Department]]&amp;"-"&amp;Table1[[#This Row],[Employee ID]]</f>
        <v>HR-E00895</v>
      </c>
      <c r="Z4091" t="str">
        <f>LEFT(Table1[[#This Row],[Department]],3)</f>
        <v>HR</v>
      </c>
      <c r="AA4091" t="str">
        <f>_xlfn.XLOOKUP(Table1[[#This Row],[Manager ID]],MANAGERS!A:A,MANAGERS!B:B)</f>
        <v>Manager_14</v>
      </c>
      <c r="AB4091" t="str" cm="1">
        <f t="array" ref="AB4091">_xlfn.XLOOKUP(Table1[[#This Row],[Manager ID]],Table2[[#All],[Manager ID]],Table2[[#All],[Department Head]])</f>
        <v>Marketing</v>
      </c>
      <c r="AC4091" s="2">
        <f>_xlfn.XLOOKUP(Table1[[#This Row],[City]],L:L,O:O)</f>
        <v>0.24036902712549932</v>
      </c>
      <c r="AD4091" t="str" cm="1">
        <f t="array" ref="AD4091">_xlfn.IFS(Table1[[#This Row],[Performance Score]]&gt;=90,"Excellent",Table1[[#This Row],[Performance Score]]&gt;=75,"Good",Table1[[#This Row],[Performance Score]]&gt;=60,"Average",Table1[[#This Row],[Performance Score]]&lt;=60,"Need Improvement")</f>
        <v>Good</v>
      </c>
      <c r="AE4091" t="str">
        <f>IF(AND(Table1[[#This Row],[Attendance %]]&gt;=80,(Table1[[#This Row],[Performance Score]]&gt;=80)),"Eligible","Not Eligible")</f>
        <v>Not Eligible</v>
      </c>
      <c r="AF4091" t="str">
        <f>IF(Table1[[#This Row],[Performance Score]]&gt;=80,"High Performer","Low Performer")</f>
        <v>High Performer</v>
      </c>
      <c r="AG4091" t="str" cm="1">
        <f t="array" aca="1" ref="AG4091" ca="1">_xlfn.IFS(Table1[[#This Row],[Experience]]&lt;=3,"Junior",Table1[[#This Row],[Experience]]&lt;=7,"Mid Level",Table1[[#This Row],[Experience]]&gt;=7,"Senior")</f>
        <v>Senior</v>
      </c>
      <c r="AH4091" t="str">
        <f>IF(Table1[[#This Row],[Attendance %]]&gt;75,"OK","Below 75")</f>
        <v>Below 75</v>
      </c>
      <c r="AI4091" t="b">
        <f>ISBLANK(Table1[[#This Row],[Employee ID]])</f>
        <v>0</v>
      </c>
      <c r="AJ4091" t="b">
        <f>ISNUMBER(Table1[[#This Row],[Total Salary  ]])</f>
        <v>1</v>
      </c>
      <c r="AK4091" t="str">
        <f>IFERROR(_xlfn.XLOOKUP(Table1[[#This Row],[Manager ID]],MANAGERS!A:A,MANAGERS!B:B),"Not Found")</f>
        <v>Manager_14</v>
      </c>
    </row>
    <row r="4092" spans="1:37" x14ac:dyDescent="0.2">
      <c r="A4092" t="s">
        <v>4025</v>
      </c>
      <c r="B4092" t="s">
        <v>20</v>
      </c>
      <c r="C4092" t="s">
        <v>21</v>
      </c>
      <c r="D4092" t="s">
        <v>81</v>
      </c>
      <c r="E4092" t="s">
        <v>17</v>
      </c>
      <c r="F4092" s="1">
        <v>43557</v>
      </c>
      <c r="G4092" s="1">
        <v>35309</v>
      </c>
      <c r="H4092">
        <v>37700</v>
      </c>
      <c r="I4092">
        <v>21715</v>
      </c>
      <c r="J4092">
        <v>67</v>
      </c>
      <c r="K4092">
        <v>50</v>
      </c>
      <c r="L4092" t="s">
        <v>27</v>
      </c>
      <c r="M4092">
        <v>112</v>
      </c>
      <c r="N4092">
        <f>Table1[[#This Row],[Basic Salary]]+Table1[[#This Row],[Bonus]]</f>
        <v>59415</v>
      </c>
      <c r="O4092" s="2">
        <f>Table1[[#This Row],[Bonus]]/Table1[[#This Row],[Basic Salary]]</f>
        <v>0.57599469496021216</v>
      </c>
      <c r="P4092">
        <f ca="1">DATEDIF(Table1[[#This Row],[Date of Birth]],TODAY(),"Y")</f>
        <v>29</v>
      </c>
      <c r="Q4092">
        <f ca="1">DATEDIF(Table1[[#This Row],[Joining Date]],TODAY(),"Y")</f>
        <v>7</v>
      </c>
      <c r="R4092" t="str">
        <f ca="1">IF(YEAR(Table1[[#This Row],[Joining Date]])=YEAR(TODAY()),"Yes","No")</f>
        <v>No</v>
      </c>
      <c r="S4092" t="str">
        <f ca="1">IF(Table1[[#This Row],[Experience]]&gt;5,"Yes","No")</f>
        <v>Yes</v>
      </c>
      <c r="T4092" t="str">
        <f>TEXT(Table1[[#This Row],[Joining Date]],"mmmm")</f>
        <v>April</v>
      </c>
      <c r="U4092" t="str">
        <f>TEXT(Table1[[#This Row],[Joining Date]],"yyyy")</f>
        <v>2019</v>
      </c>
      <c r="V4092" s="5">
        <f ca="1">TODAY()-Table1[[#This Row],[Joining Date]]</f>
        <v>2682</v>
      </c>
      <c r="W4092" t="str">
        <f>LEFT(Table1[[#This Row],[Employee Name]],FIND(" ",Table1[[#This Row],[Employee Name]])-1)</f>
        <v>Rahul</v>
      </c>
      <c r="X4092" t="str">
        <f>RIGHT(Table1[[#This Row],[Employee Name]],LEN(Table1[[#This Row],[Employee Name]])-FIND(" ",Table1[[#This Row],[Employee Name]]))</f>
        <v>Verma</v>
      </c>
      <c r="Y4092" t="str">
        <f>Table1[[#This Row],[Department]]&amp;"-"&amp;Table1[[#This Row],[Employee ID]]</f>
        <v>Sales-E03969</v>
      </c>
      <c r="Z4092" t="str">
        <f>LEFT(Table1[[#This Row],[Department]],3)</f>
        <v>Sal</v>
      </c>
      <c r="AA4092" t="str">
        <f>_xlfn.XLOOKUP(Table1[[#This Row],[Manager ID]],MANAGERS!A:A,MANAGERS!B:B)</f>
        <v>Manager_12</v>
      </c>
      <c r="AB4092" t="str" cm="1">
        <f t="array" ref="AB4092">_xlfn.XLOOKUP(Table1[[#This Row],[Manager ID]],Table2[[#All],[Manager ID]],Table2[[#All],[Department Head]])</f>
        <v>Marketing</v>
      </c>
      <c r="AC4092" s="2">
        <f>_xlfn.XLOOKUP(Table1[[#This Row],[City]],L:L,O:O)</f>
        <v>0.23674293405114402</v>
      </c>
      <c r="AD4092" t="str" cm="1">
        <f t="array" ref="AD4092">_xlfn.IFS(Table1[[#This Row],[Performance Score]]&gt;=90,"Excellent",Table1[[#This Row],[Performance Score]]&gt;=75,"Good",Table1[[#This Row],[Performance Score]]&gt;=60,"Average",Table1[[#This Row],[Performance Score]]&lt;=60,"Need Improvement")</f>
        <v>Need Improvement</v>
      </c>
      <c r="AE4092" t="str">
        <f>IF(AND(Table1[[#This Row],[Attendance %]]&gt;=80,(Table1[[#This Row],[Performance Score]]&gt;=80)),"Eligible","Not Eligible")</f>
        <v>Not Eligible</v>
      </c>
      <c r="AF4092" t="str">
        <f>IF(Table1[[#This Row],[Performance Score]]&gt;=80,"High Performer","Low Performer")</f>
        <v>Low Performer</v>
      </c>
      <c r="AG4092" t="str" cm="1">
        <f t="array" aca="1" ref="AG4092" ca="1">_xlfn.IFS(Table1[[#This Row],[Experience]]&lt;=3,"Junior",Table1[[#This Row],[Experience]]&lt;=7,"Mid Level",Table1[[#This Row],[Experience]]&gt;=7,"Senior")</f>
        <v>Mid Level</v>
      </c>
      <c r="AH4092" t="str">
        <f>IF(Table1[[#This Row],[Attendance %]]&gt;75,"OK","Below 75")</f>
        <v>Below 75</v>
      </c>
      <c r="AI4092" t="b">
        <f>ISBLANK(Table1[[#This Row],[Employee ID]])</f>
        <v>0</v>
      </c>
      <c r="AJ4092" t="b">
        <f>ISNUMBER(Table1[[#This Row],[Total Salary  ]])</f>
        <v>1</v>
      </c>
      <c r="AK4092" t="str">
        <f>IFERROR(_xlfn.XLOOKUP(Table1[[#This Row],[Manager ID]],MANAGERS!A:A,MANAGERS!B:B),"Not Found")</f>
        <v>Manager_12</v>
      </c>
    </row>
    <row r="4093" spans="1:37" x14ac:dyDescent="0.2">
      <c r="A4093" t="s">
        <v>2680</v>
      </c>
      <c r="B4093" t="s">
        <v>20</v>
      </c>
      <c r="C4093" t="s">
        <v>21</v>
      </c>
      <c r="D4093" t="s">
        <v>46</v>
      </c>
      <c r="E4093" t="s">
        <v>30</v>
      </c>
      <c r="F4093" s="1">
        <v>44831</v>
      </c>
      <c r="G4093" s="1">
        <v>34825</v>
      </c>
      <c r="H4093">
        <v>41624</v>
      </c>
      <c r="I4093">
        <v>17746</v>
      </c>
      <c r="J4093">
        <v>63</v>
      </c>
      <c r="K4093">
        <v>98</v>
      </c>
      <c r="L4093" t="s">
        <v>27</v>
      </c>
      <c r="M4093">
        <v>111</v>
      </c>
      <c r="N4093">
        <f>Table1[[#This Row],[Basic Salary]]+Table1[[#This Row],[Bonus]]</f>
        <v>59370</v>
      </c>
      <c r="O4093" s="2">
        <f>Table1[[#This Row],[Bonus]]/Table1[[#This Row],[Basic Salary]]</f>
        <v>0.4263405727464924</v>
      </c>
      <c r="P4093">
        <f ca="1">DATEDIF(Table1[[#This Row],[Date of Birth]],TODAY(),"Y")</f>
        <v>31</v>
      </c>
      <c r="Q4093">
        <f ca="1">DATEDIF(Table1[[#This Row],[Joining Date]],TODAY(),"Y")</f>
        <v>3</v>
      </c>
      <c r="R4093" t="str">
        <f ca="1">IF(YEAR(Table1[[#This Row],[Joining Date]])=YEAR(TODAY()),"Yes","No")</f>
        <v>No</v>
      </c>
      <c r="S4093" t="str">
        <f ca="1">IF(Table1[[#This Row],[Experience]]&gt;5,"Yes","No")</f>
        <v>No</v>
      </c>
      <c r="T4093" t="str">
        <f>TEXT(Table1[[#This Row],[Joining Date]],"mmmm")</f>
        <v>September</v>
      </c>
      <c r="U4093" t="str">
        <f>TEXT(Table1[[#This Row],[Joining Date]],"yyyy")</f>
        <v>2022</v>
      </c>
      <c r="V4093" s="5">
        <f ca="1">TODAY()-Table1[[#This Row],[Joining Date]]</f>
        <v>1408</v>
      </c>
      <c r="W4093" t="str">
        <f>LEFT(Table1[[#This Row],[Employee Name]],FIND(" ",Table1[[#This Row],[Employee Name]])-1)</f>
        <v>Rahul</v>
      </c>
      <c r="X4093" t="str">
        <f>RIGHT(Table1[[#This Row],[Employee Name]],LEN(Table1[[#This Row],[Employee Name]])-FIND(" ",Table1[[#This Row],[Employee Name]]))</f>
        <v>Verma</v>
      </c>
      <c r="Y4093" t="str">
        <f>Table1[[#This Row],[Department]]&amp;"-"&amp;Table1[[#This Row],[Employee ID]]</f>
        <v>Support-E02624</v>
      </c>
      <c r="Z4093" t="str">
        <f>LEFT(Table1[[#This Row],[Department]],3)</f>
        <v>Sup</v>
      </c>
      <c r="AA4093" t="str">
        <f>_xlfn.XLOOKUP(Table1[[#This Row],[Manager ID]],MANAGERS!A:A,MANAGERS!B:B)</f>
        <v>Manager_11</v>
      </c>
      <c r="AB4093" t="str" cm="1">
        <f t="array" ref="AB4093">_xlfn.XLOOKUP(Table1[[#This Row],[Manager ID]],Table2[[#All],[Manager ID]],Table2[[#All],[Department Head]])</f>
        <v>Marketing</v>
      </c>
      <c r="AC4093" s="2">
        <f>_xlfn.XLOOKUP(Table1[[#This Row],[City]],L:L,O:O)</f>
        <v>0.23674293405114402</v>
      </c>
      <c r="AD4093" t="str" cm="1">
        <f t="array" ref="AD4093">_xlfn.IFS(Table1[[#This Row],[Performance Score]]&gt;=90,"Excellent",Table1[[#This Row],[Performance Score]]&gt;=75,"Good",Table1[[#This Row],[Performance Score]]&gt;=60,"Average",Table1[[#This Row],[Performance Score]]&lt;=60,"Need Improvement")</f>
        <v>Excellent</v>
      </c>
      <c r="AE4093" t="str">
        <f>IF(AND(Table1[[#This Row],[Attendance %]]&gt;=80,(Table1[[#This Row],[Performance Score]]&gt;=80)),"Eligible","Not Eligible")</f>
        <v>Not Eligible</v>
      </c>
      <c r="AF4093" t="str">
        <f>IF(Table1[[#This Row],[Performance Score]]&gt;=80,"High Performer","Low Performer")</f>
        <v>High Performer</v>
      </c>
      <c r="AG4093" t="str" cm="1">
        <f t="array" aca="1" ref="AG4093" ca="1">_xlfn.IFS(Table1[[#This Row],[Experience]]&lt;=3,"Junior",Table1[[#This Row],[Experience]]&lt;=7,"Mid Level",Table1[[#This Row],[Experience]]&gt;=7,"Senior")</f>
        <v>Junior</v>
      </c>
      <c r="AH4093" t="str">
        <f>IF(Table1[[#This Row],[Attendance %]]&gt;75,"OK","Below 75")</f>
        <v>Below 75</v>
      </c>
      <c r="AI4093" t="b">
        <f>ISBLANK(Table1[[#This Row],[Employee ID]])</f>
        <v>0</v>
      </c>
      <c r="AJ4093" t="b">
        <f>ISNUMBER(Table1[[#This Row],[Total Salary  ]])</f>
        <v>1</v>
      </c>
      <c r="AK4093" t="str">
        <f>IFERROR(_xlfn.XLOOKUP(Table1[[#This Row],[Manager ID]],MANAGERS!A:A,MANAGERS!B:B),"Not Found")</f>
        <v>Manager_11</v>
      </c>
    </row>
    <row r="4094" spans="1:37" x14ac:dyDescent="0.2">
      <c r="A4094" t="s">
        <v>4636</v>
      </c>
      <c r="B4094" t="s">
        <v>71</v>
      </c>
      <c r="C4094" t="s">
        <v>21</v>
      </c>
      <c r="D4094" t="s">
        <v>46</v>
      </c>
      <c r="E4094" t="s">
        <v>17</v>
      </c>
      <c r="F4094" s="1">
        <v>45860</v>
      </c>
      <c r="G4094" s="1">
        <v>41149</v>
      </c>
      <c r="H4094">
        <v>37561</v>
      </c>
      <c r="I4094">
        <v>21780</v>
      </c>
      <c r="J4094">
        <v>61</v>
      </c>
      <c r="K4094">
        <v>46</v>
      </c>
      <c r="L4094" t="s">
        <v>27</v>
      </c>
      <c r="M4094">
        <v>113</v>
      </c>
      <c r="N4094">
        <f>Table1[[#This Row],[Basic Salary]]+Table1[[#This Row],[Bonus]]</f>
        <v>59341</v>
      </c>
      <c r="O4094" s="2">
        <f>Table1[[#This Row],[Bonus]]/Table1[[#This Row],[Basic Salary]]</f>
        <v>0.57985676632677507</v>
      </c>
      <c r="P4094">
        <f ca="1">DATEDIF(Table1[[#This Row],[Date of Birth]],TODAY(),"Y")</f>
        <v>13</v>
      </c>
      <c r="Q4094">
        <f ca="1">DATEDIF(Table1[[#This Row],[Joining Date]],TODAY(),"Y")</f>
        <v>1</v>
      </c>
      <c r="R4094" t="str">
        <f ca="1">IF(YEAR(Table1[[#This Row],[Joining Date]])=YEAR(TODAY()),"Yes","No")</f>
        <v>No</v>
      </c>
      <c r="S4094" t="str">
        <f ca="1">IF(Table1[[#This Row],[Experience]]&gt;5,"Yes","No")</f>
        <v>No</v>
      </c>
      <c r="T4094" t="str">
        <f>TEXT(Table1[[#This Row],[Joining Date]],"mmmm")</f>
        <v>July</v>
      </c>
      <c r="U4094" t="str">
        <f>TEXT(Table1[[#This Row],[Joining Date]],"yyyy")</f>
        <v>2025</v>
      </c>
      <c r="V4094" s="5">
        <f ca="1">TODAY()-Table1[[#This Row],[Joining Date]]</f>
        <v>379</v>
      </c>
      <c r="W4094" t="str">
        <f>LEFT(Table1[[#This Row],[Employee Name]],FIND(" ",Table1[[#This Row],[Employee Name]])-1)</f>
        <v>Sneha</v>
      </c>
      <c r="X4094" t="str">
        <f>RIGHT(Table1[[#This Row],[Employee Name]],LEN(Table1[[#This Row],[Employee Name]])-FIND(" ",Table1[[#This Row],[Employee Name]]))</f>
        <v>Iyer</v>
      </c>
      <c r="Y4094" t="str">
        <f>Table1[[#This Row],[Department]]&amp;"-"&amp;Table1[[#This Row],[Employee ID]]</f>
        <v>Support-E04580</v>
      </c>
      <c r="Z4094" t="str">
        <f>LEFT(Table1[[#This Row],[Department]],3)</f>
        <v>Sup</v>
      </c>
      <c r="AA4094" t="str">
        <f>_xlfn.XLOOKUP(Table1[[#This Row],[Manager ID]],MANAGERS!A:A,MANAGERS!B:B)</f>
        <v>Manager_13</v>
      </c>
      <c r="AB4094" t="str" cm="1">
        <f t="array" ref="AB4094">_xlfn.XLOOKUP(Table1[[#This Row],[Manager ID]],Table2[[#All],[Manager ID]],Table2[[#All],[Department Head]])</f>
        <v>HR</v>
      </c>
      <c r="AC4094" s="2">
        <f>_xlfn.XLOOKUP(Table1[[#This Row],[City]],L:L,O:O)</f>
        <v>0.23674293405114402</v>
      </c>
      <c r="AD4094" t="str" cm="1">
        <f t="array" ref="AD4094">_xlfn.IFS(Table1[[#This Row],[Performance Score]]&gt;=90,"Excellent",Table1[[#This Row],[Performance Score]]&gt;=75,"Good",Table1[[#This Row],[Performance Score]]&gt;=60,"Average",Table1[[#This Row],[Performance Score]]&lt;=60,"Need Improvement")</f>
        <v>Need Improvement</v>
      </c>
      <c r="AE4094" t="str">
        <f>IF(AND(Table1[[#This Row],[Attendance %]]&gt;=80,(Table1[[#This Row],[Performance Score]]&gt;=80)),"Eligible","Not Eligible")</f>
        <v>Not Eligible</v>
      </c>
      <c r="AF4094" t="str">
        <f>IF(Table1[[#This Row],[Performance Score]]&gt;=80,"High Performer","Low Performer")</f>
        <v>Low Performer</v>
      </c>
      <c r="AG4094" t="str" cm="1">
        <f t="array" aca="1" ref="AG4094" ca="1">_xlfn.IFS(Table1[[#This Row],[Experience]]&lt;=3,"Junior",Table1[[#This Row],[Experience]]&lt;=7,"Mid Level",Table1[[#This Row],[Experience]]&gt;=7,"Senior")</f>
        <v>Junior</v>
      </c>
      <c r="AH4094" t="str">
        <f>IF(Table1[[#This Row],[Attendance %]]&gt;75,"OK","Below 75")</f>
        <v>Below 75</v>
      </c>
      <c r="AI4094" t="b">
        <f>ISBLANK(Table1[[#This Row],[Employee ID]])</f>
        <v>0</v>
      </c>
      <c r="AJ4094" t="b">
        <f>ISNUMBER(Table1[[#This Row],[Total Salary  ]])</f>
        <v>1</v>
      </c>
      <c r="AK4094" t="str">
        <f>IFERROR(_xlfn.XLOOKUP(Table1[[#This Row],[Manager ID]],MANAGERS!A:A,MANAGERS!B:B),"Not Found")</f>
        <v>Manager_13</v>
      </c>
    </row>
    <row r="4095" spans="1:37" x14ac:dyDescent="0.2">
      <c r="A4095" t="s">
        <v>4960</v>
      </c>
      <c r="B4095" t="s">
        <v>20</v>
      </c>
      <c r="C4095" t="s">
        <v>15</v>
      </c>
      <c r="D4095" t="s">
        <v>25</v>
      </c>
      <c r="E4095" t="s">
        <v>51</v>
      </c>
      <c r="F4095" s="1">
        <v>45539</v>
      </c>
      <c r="G4095" s="1">
        <v>37597</v>
      </c>
      <c r="H4095">
        <v>53703</v>
      </c>
      <c r="I4095">
        <v>5602</v>
      </c>
      <c r="J4095">
        <v>92</v>
      </c>
      <c r="K4095">
        <v>82</v>
      </c>
      <c r="L4095" t="s">
        <v>34</v>
      </c>
      <c r="M4095">
        <v>116</v>
      </c>
      <c r="N4095">
        <f>Table1[[#This Row],[Basic Salary]]+Table1[[#This Row],[Bonus]]</f>
        <v>59305</v>
      </c>
      <c r="O4095" s="2">
        <f>Table1[[#This Row],[Bonus]]/Table1[[#This Row],[Basic Salary]]</f>
        <v>0.10431447032754222</v>
      </c>
      <c r="P4095">
        <f ca="1">DATEDIF(Table1[[#This Row],[Date of Birth]],TODAY(),"Y")</f>
        <v>23</v>
      </c>
      <c r="Q4095">
        <f ca="1">DATEDIF(Table1[[#This Row],[Joining Date]],TODAY(),"Y")</f>
        <v>1</v>
      </c>
      <c r="R4095" t="str">
        <f ca="1">IF(YEAR(Table1[[#This Row],[Joining Date]])=YEAR(TODAY()),"Yes","No")</f>
        <v>No</v>
      </c>
      <c r="S4095" t="str">
        <f ca="1">IF(Table1[[#This Row],[Experience]]&gt;5,"Yes","No")</f>
        <v>No</v>
      </c>
      <c r="T4095" t="str">
        <f>TEXT(Table1[[#This Row],[Joining Date]],"mmmm")</f>
        <v>September</v>
      </c>
      <c r="U4095" t="str">
        <f>TEXT(Table1[[#This Row],[Joining Date]],"yyyy")</f>
        <v>2024</v>
      </c>
      <c r="V4095" s="5">
        <f ca="1">TODAY()-Table1[[#This Row],[Joining Date]]</f>
        <v>700</v>
      </c>
      <c r="W4095" t="str">
        <f>LEFT(Table1[[#This Row],[Employee Name]],FIND(" ",Table1[[#This Row],[Employee Name]])-1)</f>
        <v>Rahul</v>
      </c>
      <c r="X4095" t="str">
        <f>RIGHT(Table1[[#This Row],[Employee Name]],LEN(Table1[[#This Row],[Employee Name]])-FIND(" ",Table1[[#This Row],[Employee Name]]))</f>
        <v>Verma</v>
      </c>
      <c r="Y4095" t="str">
        <f>Table1[[#This Row],[Department]]&amp;"-"&amp;Table1[[#This Row],[Employee ID]]</f>
        <v>Finance-E04904</v>
      </c>
      <c r="Z4095" t="str">
        <f>LEFT(Table1[[#This Row],[Department]],3)</f>
        <v>Fin</v>
      </c>
      <c r="AA4095" t="str">
        <f>_xlfn.XLOOKUP(Table1[[#This Row],[Manager ID]],MANAGERS!A:A,MANAGERS!B:B)</f>
        <v>Manager_16</v>
      </c>
      <c r="AB4095" t="str" cm="1">
        <f t="array" ref="AB4095">_xlfn.XLOOKUP(Table1[[#This Row],[Manager ID]],Table2[[#All],[Manager ID]],Table2[[#All],[Department Head]])</f>
        <v>Sales</v>
      </c>
      <c r="AC4095" s="2">
        <f>_xlfn.XLOOKUP(Table1[[#This Row],[City]],L:L,O:O)</f>
        <v>0.24030340748661314</v>
      </c>
      <c r="AD4095" t="str" cm="1">
        <f t="array" ref="AD4095">_xlfn.IFS(Table1[[#This Row],[Performance Score]]&gt;=90,"Excellent",Table1[[#This Row],[Performance Score]]&gt;=75,"Good",Table1[[#This Row],[Performance Score]]&gt;=60,"Average",Table1[[#This Row],[Performance Score]]&lt;=60,"Need Improvement")</f>
        <v>Good</v>
      </c>
      <c r="AE4095" t="str">
        <f>IF(AND(Table1[[#This Row],[Attendance %]]&gt;=80,(Table1[[#This Row],[Performance Score]]&gt;=80)),"Eligible","Not Eligible")</f>
        <v>Eligible</v>
      </c>
      <c r="AF4095" t="str">
        <f>IF(Table1[[#This Row],[Performance Score]]&gt;=80,"High Performer","Low Performer")</f>
        <v>High Performer</v>
      </c>
      <c r="AG4095" t="str" cm="1">
        <f t="array" aca="1" ref="AG4095" ca="1">_xlfn.IFS(Table1[[#This Row],[Experience]]&lt;=3,"Junior",Table1[[#This Row],[Experience]]&lt;=7,"Mid Level",Table1[[#This Row],[Experience]]&gt;=7,"Senior")</f>
        <v>Junior</v>
      </c>
      <c r="AH4095" t="str">
        <f>IF(Table1[[#This Row],[Attendance %]]&gt;75,"OK","Below 75")</f>
        <v>OK</v>
      </c>
      <c r="AI4095" t="b">
        <f>ISBLANK(Table1[[#This Row],[Employee ID]])</f>
        <v>0</v>
      </c>
      <c r="AJ4095" t="b">
        <f>ISNUMBER(Table1[[#This Row],[Total Salary  ]])</f>
        <v>1</v>
      </c>
      <c r="AK4095" t="str">
        <f>IFERROR(_xlfn.XLOOKUP(Table1[[#This Row],[Manager ID]],MANAGERS!A:A,MANAGERS!B:B),"Not Found")</f>
        <v>Manager_16</v>
      </c>
    </row>
    <row r="4096" spans="1:37" x14ac:dyDescent="0.2">
      <c r="A4096" t="s">
        <v>295</v>
      </c>
      <c r="B4096" t="s">
        <v>71</v>
      </c>
      <c r="C4096" t="s">
        <v>15</v>
      </c>
      <c r="D4096" t="s">
        <v>43</v>
      </c>
      <c r="E4096" t="s">
        <v>26</v>
      </c>
      <c r="F4096" s="1">
        <v>44171</v>
      </c>
      <c r="G4096" s="1">
        <v>31307</v>
      </c>
      <c r="H4096">
        <v>54188</v>
      </c>
      <c r="I4096">
        <v>5113</v>
      </c>
      <c r="J4096">
        <v>61</v>
      </c>
      <c r="K4096">
        <v>59</v>
      </c>
      <c r="L4096" t="s">
        <v>27</v>
      </c>
      <c r="M4096">
        <v>118</v>
      </c>
      <c r="N4096">
        <f>Table1[[#This Row],[Basic Salary]]+Table1[[#This Row],[Bonus]]</f>
        <v>59301</v>
      </c>
      <c r="O4096" s="2">
        <f>Table1[[#This Row],[Bonus]]/Table1[[#This Row],[Basic Salary]]</f>
        <v>9.4356684136709237E-2</v>
      </c>
      <c r="P4096">
        <f ca="1">DATEDIF(Table1[[#This Row],[Date of Birth]],TODAY(),"Y")</f>
        <v>40</v>
      </c>
      <c r="Q4096">
        <f ca="1">DATEDIF(Table1[[#This Row],[Joining Date]],TODAY(),"Y")</f>
        <v>5</v>
      </c>
      <c r="R4096" t="str">
        <f ca="1">IF(YEAR(Table1[[#This Row],[Joining Date]])=YEAR(TODAY()),"Yes","No")</f>
        <v>No</v>
      </c>
      <c r="S4096" t="str">
        <f ca="1">IF(Table1[[#This Row],[Experience]]&gt;5,"Yes","No")</f>
        <v>No</v>
      </c>
      <c r="T4096" t="str">
        <f>TEXT(Table1[[#This Row],[Joining Date]],"mmmm")</f>
        <v>December</v>
      </c>
      <c r="U4096" t="str">
        <f>TEXT(Table1[[#This Row],[Joining Date]],"yyyy")</f>
        <v>2020</v>
      </c>
      <c r="V4096" s="5">
        <f ca="1">TODAY()-Table1[[#This Row],[Joining Date]]</f>
        <v>2068</v>
      </c>
      <c r="W4096" t="str">
        <f>LEFT(Table1[[#This Row],[Employee Name]],FIND(" ",Table1[[#This Row],[Employee Name]])-1)</f>
        <v>Sneha</v>
      </c>
      <c r="X4096" t="str">
        <f>RIGHT(Table1[[#This Row],[Employee Name]],LEN(Table1[[#This Row],[Employee Name]])-FIND(" ",Table1[[#This Row],[Employee Name]]))</f>
        <v>Iyer</v>
      </c>
      <c r="Y4096" t="str">
        <f>Table1[[#This Row],[Department]]&amp;"-"&amp;Table1[[#This Row],[Employee ID]]</f>
        <v>Operations-E00239</v>
      </c>
      <c r="Z4096" t="str">
        <f>LEFT(Table1[[#This Row],[Department]],3)</f>
        <v>Ope</v>
      </c>
      <c r="AA4096" t="str">
        <f>_xlfn.XLOOKUP(Table1[[#This Row],[Manager ID]],MANAGERS!A:A,MANAGERS!B:B)</f>
        <v>Manager_18</v>
      </c>
      <c r="AB4096" t="str" cm="1">
        <f t="array" ref="AB4096">_xlfn.XLOOKUP(Table1[[#This Row],[Manager ID]],Table2[[#All],[Manager ID]],Table2[[#All],[Department Head]])</f>
        <v>Support</v>
      </c>
      <c r="AC4096" s="2">
        <f>_xlfn.XLOOKUP(Table1[[#This Row],[City]],L:L,O:O)</f>
        <v>0.23674293405114402</v>
      </c>
      <c r="AD4096" t="str" cm="1">
        <f t="array" ref="AD4096">_xlfn.IFS(Table1[[#This Row],[Performance Score]]&gt;=90,"Excellent",Table1[[#This Row],[Performance Score]]&gt;=75,"Good",Table1[[#This Row],[Performance Score]]&gt;=60,"Average",Table1[[#This Row],[Performance Score]]&lt;=60,"Need Improvement")</f>
        <v>Need Improvement</v>
      </c>
      <c r="AE4096" t="str">
        <f>IF(AND(Table1[[#This Row],[Attendance %]]&gt;=80,(Table1[[#This Row],[Performance Score]]&gt;=80)),"Eligible","Not Eligible")</f>
        <v>Not Eligible</v>
      </c>
      <c r="AF4096" t="str">
        <f>IF(Table1[[#This Row],[Performance Score]]&gt;=80,"High Performer","Low Performer")</f>
        <v>Low Performer</v>
      </c>
      <c r="AG4096" t="str" cm="1">
        <f t="array" aca="1" ref="AG4096" ca="1">_xlfn.IFS(Table1[[#This Row],[Experience]]&lt;=3,"Junior",Table1[[#This Row],[Experience]]&lt;=7,"Mid Level",Table1[[#This Row],[Experience]]&gt;=7,"Senior")</f>
        <v>Mid Level</v>
      </c>
      <c r="AH4096" t="str">
        <f>IF(Table1[[#This Row],[Attendance %]]&gt;75,"OK","Below 75")</f>
        <v>Below 75</v>
      </c>
      <c r="AI4096" t="b">
        <f>ISBLANK(Table1[[#This Row],[Employee ID]])</f>
        <v>0</v>
      </c>
      <c r="AJ4096" t="b">
        <f>ISNUMBER(Table1[[#This Row],[Total Salary  ]])</f>
        <v>1</v>
      </c>
      <c r="AK4096" t="str">
        <f>IFERROR(_xlfn.XLOOKUP(Table1[[#This Row],[Manager ID]],MANAGERS!A:A,MANAGERS!B:B),"Not Found")</f>
        <v>Manager_18</v>
      </c>
    </row>
    <row r="4097" spans="1:37" x14ac:dyDescent="0.2">
      <c r="A4097" t="s">
        <v>2170</v>
      </c>
      <c r="B4097" t="s">
        <v>62</v>
      </c>
      <c r="C4097" t="s">
        <v>15</v>
      </c>
      <c r="D4097" t="s">
        <v>43</v>
      </c>
      <c r="E4097" t="s">
        <v>22</v>
      </c>
      <c r="F4097" s="1">
        <v>45287</v>
      </c>
      <c r="G4097" s="1">
        <v>32547</v>
      </c>
      <c r="H4097">
        <v>40534</v>
      </c>
      <c r="I4097">
        <v>18755</v>
      </c>
      <c r="J4097">
        <v>91</v>
      </c>
      <c r="K4097">
        <v>40</v>
      </c>
      <c r="L4097" t="s">
        <v>23</v>
      </c>
      <c r="M4097">
        <v>102</v>
      </c>
      <c r="N4097">
        <f>Table1[[#This Row],[Basic Salary]]+Table1[[#This Row],[Bonus]]</f>
        <v>59289</v>
      </c>
      <c r="O4097" s="2">
        <f>Table1[[#This Row],[Bonus]]/Table1[[#This Row],[Basic Salary]]</f>
        <v>0.46269798194108652</v>
      </c>
      <c r="P4097">
        <f ca="1">DATEDIF(Table1[[#This Row],[Date of Birth]],TODAY(),"Y")</f>
        <v>37</v>
      </c>
      <c r="Q4097">
        <f ca="1">DATEDIF(Table1[[#This Row],[Joining Date]],TODAY(),"Y")</f>
        <v>2</v>
      </c>
      <c r="R4097" t="str">
        <f ca="1">IF(YEAR(Table1[[#This Row],[Joining Date]])=YEAR(TODAY()),"Yes","No")</f>
        <v>No</v>
      </c>
      <c r="S4097" t="str">
        <f ca="1">IF(Table1[[#This Row],[Experience]]&gt;5,"Yes","No")</f>
        <v>No</v>
      </c>
      <c r="T4097" t="str">
        <f>TEXT(Table1[[#This Row],[Joining Date]],"mmmm")</f>
        <v>December</v>
      </c>
      <c r="U4097" t="str">
        <f>TEXT(Table1[[#This Row],[Joining Date]],"yyyy")</f>
        <v>2023</v>
      </c>
      <c r="V4097" s="5">
        <f ca="1">TODAY()-Table1[[#This Row],[Joining Date]]</f>
        <v>952</v>
      </c>
      <c r="W4097" t="str">
        <f>LEFT(Table1[[#This Row],[Employee Name]],FIND(" ",Table1[[#This Row],[Employee Name]])-1)</f>
        <v>Kavya</v>
      </c>
      <c r="X4097" t="str">
        <f>RIGHT(Table1[[#This Row],[Employee Name]],LEN(Table1[[#This Row],[Employee Name]])-FIND(" ",Table1[[#This Row],[Employee Name]]))</f>
        <v>Nair</v>
      </c>
      <c r="Y4097" t="str">
        <f>Table1[[#This Row],[Department]]&amp;"-"&amp;Table1[[#This Row],[Employee ID]]</f>
        <v>Operations-E02114</v>
      </c>
      <c r="Z4097" t="str">
        <f>LEFT(Table1[[#This Row],[Department]],3)</f>
        <v>Ope</v>
      </c>
      <c r="AA4097" t="str">
        <f>_xlfn.XLOOKUP(Table1[[#This Row],[Manager ID]],MANAGERS!A:A,MANAGERS!B:B)</f>
        <v>Manager_2</v>
      </c>
      <c r="AB4097" t="str" cm="1">
        <f t="array" ref="AB4097">_xlfn.XLOOKUP(Table1[[#This Row],[Manager ID]],Table2[[#All],[Manager ID]],Table2[[#All],[Department Head]])</f>
        <v>Sales</v>
      </c>
      <c r="AC4097" s="2">
        <f>_xlfn.XLOOKUP(Table1[[#This Row],[City]],L:L,O:O)</f>
        <v>0.23486488519629886</v>
      </c>
      <c r="AD4097" t="str" cm="1">
        <f t="array" ref="AD4097">_xlfn.IFS(Table1[[#This Row],[Performance Score]]&gt;=90,"Excellent",Table1[[#This Row],[Performance Score]]&gt;=75,"Good",Table1[[#This Row],[Performance Score]]&gt;=60,"Average",Table1[[#This Row],[Performance Score]]&lt;=60,"Need Improvement")</f>
        <v>Need Improvement</v>
      </c>
      <c r="AE4097" t="str">
        <f>IF(AND(Table1[[#This Row],[Attendance %]]&gt;=80,(Table1[[#This Row],[Performance Score]]&gt;=80)),"Eligible","Not Eligible")</f>
        <v>Not Eligible</v>
      </c>
      <c r="AF4097" t="str">
        <f>IF(Table1[[#This Row],[Performance Score]]&gt;=80,"High Performer","Low Performer")</f>
        <v>Low Performer</v>
      </c>
      <c r="AG4097" t="str" cm="1">
        <f t="array" aca="1" ref="AG4097" ca="1">_xlfn.IFS(Table1[[#This Row],[Experience]]&lt;=3,"Junior",Table1[[#This Row],[Experience]]&lt;=7,"Mid Level",Table1[[#This Row],[Experience]]&gt;=7,"Senior")</f>
        <v>Junior</v>
      </c>
      <c r="AH4097" t="str">
        <f>IF(Table1[[#This Row],[Attendance %]]&gt;75,"OK","Below 75")</f>
        <v>OK</v>
      </c>
      <c r="AI4097" t="b">
        <f>ISBLANK(Table1[[#This Row],[Employee ID]])</f>
        <v>0</v>
      </c>
      <c r="AJ4097" t="b">
        <f>ISNUMBER(Table1[[#This Row],[Total Salary  ]])</f>
        <v>1</v>
      </c>
      <c r="AK4097" t="str">
        <f>IFERROR(_xlfn.XLOOKUP(Table1[[#This Row],[Manager ID]],MANAGERS!A:A,MANAGERS!B:B),"Not Found")</f>
        <v>Manager_2</v>
      </c>
    </row>
    <row r="4098" spans="1:37" x14ac:dyDescent="0.2">
      <c r="A4098" t="s">
        <v>1987</v>
      </c>
      <c r="B4098" t="s">
        <v>42</v>
      </c>
      <c r="C4098" t="s">
        <v>21</v>
      </c>
      <c r="D4098" t="s">
        <v>25</v>
      </c>
      <c r="E4098" t="s">
        <v>65</v>
      </c>
      <c r="F4098" s="1">
        <v>45795</v>
      </c>
      <c r="G4098" s="1">
        <v>39427</v>
      </c>
      <c r="H4098">
        <v>53061</v>
      </c>
      <c r="I4098">
        <v>6213</v>
      </c>
      <c r="J4098">
        <v>78</v>
      </c>
      <c r="K4098">
        <v>76</v>
      </c>
      <c r="L4098" t="s">
        <v>37</v>
      </c>
      <c r="M4098">
        <v>114</v>
      </c>
      <c r="N4098">
        <f>Table1[[#This Row],[Basic Salary]]+Table1[[#This Row],[Bonus]]</f>
        <v>59274</v>
      </c>
      <c r="O4098" s="2">
        <f>Table1[[#This Row],[Bonus]]/Table1[[#This Row],[Basic Salary]]</f>
        <v>0.1170916492339006</v>
      </c>
      <c r="P4098">
        <f ca="1">DATEDIF(Table1[[#This Row],[Date of Birth]],TODAY(),"Y")</f>
        <v>18</v>
      </c>
      <c r="Q4098">
        <f ca="1">DATEDIF(Table1[[#This Row],[Joining Date]],TODAY(),"Y")</f>
        <v>1</v>
      </c>
      <c r="R4098" t="str">
        <f ca="1">IF(YEAR(Table1[[#This Row],[Joining Date]])=YEAR(TODAY()),"Yes","No")</f>
        <v>No</v>
      </c>
      <c r="S4098" t="str">
        <f ca="1">IF(Table1[[#This Row],[Experience]]&gt;5,"Yes","No")</f>
        <v>No</v>
      </c>
      <c r="T4098" t="str">
        <f>TEXT(Table1[[#This Row],[Joining Date]],"mmmm")</f>
        <v>May</v>
      </c>
      <c r="U4098" t="str">
        <f>TEXT(Table1[[#This Row],[Joining Date]],"yyyy")</f>
        <v>2025</v>
      </c>
      <c r="V4098" s="5">
        <f ca="1">TODAY()-Table1[[#This Row],[Joining Date]]</f>
        <v>444</v>
      </c>
      <c r="W4098" t="str">
        <f>LEFT(Table1[[#This Row],[Employee Name]],FIND(" ",Table1[[#This Row],[Employee Name]])-1)</f>
        <v>Krishna</v>
      </c>
      <c r="X4098" t="str">
        <f>RIGHT(Table1[[#This Row],[Employee Name]],LEN(Table1[[#This Row],[Employee Name]])-FIND(" ",Table1[[#This Row],[Employee Name]]))</f>
        <v>Chaitanya</v>
      </c>
      <c r="Y4098" t="str">
        <f>Table1[[#This Row],[Department]]&amp;"-"&amp;Table1[[#This Row],[Employee ID]]</f>
        <v>Finance-E01931</v>
      </c>
      <c r="Z4098" t="str">
        <f>LEFT(Table1[[#This Row],[Department]],3)</f>
        <v>Fin</v>
      </c>
      <c r="AA4098" t="str">
        <f>_xlfn.XLOOKUP(Table1[[#This Row],[Manager ID]],MANAGERS!A:A,MANAGERS!B:B)</f>
        <v>Manager_14</v>
      </c>
      <c r="AB4098" t="str" cm="1">
        <f t="array" ref="AB4098">_xlfn.XLOOKUP(Table1[[#This Row],[Manager ID]],Table2[[#All],[Manager ID]],Table2[[#All],[Department Head]])</f>
        <v>Marketing</v>
      </c>
      <c r="AC4098" s="2">
        <f>_xlfn.XLOOKUP(Table1[[#This Row],[City]],L:L,O:O)</f>
        <v>0.24036902712549932</v>
      </c>
      <c r="AD4098" t="str" cm="1">
        <f t="array" ref="AD4098">_xlfn.IFS(Table1[[#This Row],[Performance Score]]&gt;=90,"Excellent",Table1[[#This Row],[Performance Score]]&gt;=75,"Good",Table1[[#This Row],[Performance Score]]&gt;=60,"Average",Table1[[#This Row],[Performance Score]]&lt;=60,"Need Improvement")</f>
        <v>Good</v>
      </c>
      <c r="AE4098" t="str">
        <f>IF(AND(Table1[[#This Row],[Attendance %]]&gt;=80,(Table1[[#This Row],[Performance Score]]&gt;=80)),"Eligible","Not Eligible")</f>
        <v>Not Eligible</v>
      </c>
      <c r="AF4098" t="str">
        <f>IF(Table1[[#This Row],[Performance Score]]&gt;=80,"High Performer","Low Performer")</f>
        <v>Low Performer</v>
      </c>
      <c r="AG4098" t="str" cm="1">
        <f t="array" aca="1" ref="AG4098" ca="1">_xlfn.IFS(Table1[[#This Row],[Experience]]&lt;=3,"Junior",Table1[[#This Row],[Experience]]&lt;=7,"Mid Level",Table1[[#This Row],[Experience]]&gt;=7,"Senior")</f>
        <v>Junior</v>
      </c>
      <c r="AH4098" t="str">
        <f>IF(Table1[[#This Row],[Attendance %]]&gt;75,"OK","Below 75")</f>
        <v>OK</v>
      </c>
      <c r="AI4098" t="b">
        <f>ISBLANK(Table1[[#This Row],[Employee ID]])</f>
        <v>0</v>
      </c>
      <c r="AJ4098" t="b">
        <f>ISNUMBER(Table1[[#This Row],[Total Salary  ]])</f>
        <v>1</v>
      </c>
      <c r="AK4098" t="str">
        <f>IFERROR(_xlfn.XLOOKUP(Table1[[#This Row],[Manager ID]],MANAGERS!A:A,MANAGERS!B:B),"Not Found")</f>
        <v>Manager_14</v>
      </c>
    </row>
    <row r="4099" spans="1:37" x14ac:dyDescent="0.2">
      <c r="A4099" t="s">
        <v>2650</v>
      </c>
      <c r="B4099" t="s">
        <v>39</v>
      </c>
      <c r="C4099" t="s">
        <v>15</v>
      </c>
      <c r="D4099" t="s">
        <v>33</v>
      </c>
      <c r="E4099" t="s">
        <v>51</v>
      </c>
      <c r="F4099" s="1">
        <v>43238</v>
      </c>
      <c r="G4099" s="1">
        <v>29490</v>
      </c>
      <c r="H4099">
        <v>42005</v>
      </c>
      <c r="I4099">
        <v>17254</v>
      </c>
      <c r="J4099">
        <v>91</v>
      </c>
      <c r="K4099">
        <v>92</v>
      </c>
      <c r="L4099" t="s">
        <v>23</v>
      </c>
      <c r="M4099">
        <v>115</v>
      </c>
      <c r="N4099">
        <f>Table1[[#This Row],[Basic Salary]]+Table1[[#This Row],[Bonus]]</f>
        <v>59259</v>
      </c>
      <c r="O4099" s="2">
        <f>Table1[[#This Row],[Bonus]]/Table1[[#This Row],[Basic Salary]]</f>
        <v>0.41076062373526961</v>
      </c>
      <c r="P4099">
        <f ca="1">DATEDIF(Table1[[#This Row],[Date of Birth]],TODAY(),"Y")</f>
        <v>45</v>
      </c>
      <c r="Q4099">
        <f ca="1">DATEDIF(Table1[[#This Row],[Joining Date]],TODAY(),"Y")</f>
        <v>8</v>
      </c>
      <c r="R4099" t="str">
        <f ca="1">IF(YEAR(Table1[[#This Row],[Joining Date]])=YEAR(TODAY()),"Yes","No")</f>
        <v>No</v>
      </c>
      <c r="S4099" t="str">
        <f ca="1">IF(Table1[[#This Row],[Experience]]&gt;5,"Yes","No")</f>
        <v>Yes</v>
      </c>
      <c r="T4099" t="str">
        <f>TEXT(Table1[[#This Row],[Joining Date]],"mmmm")</f>
        <v>May</v>
      </c>
      <c r="U4099" t="str">
        <f>TEXT(Table1[[#This Row],[Joining Date]],"yyyy")</f>
        <v>2018</v>
      </c>
      <c r="V4099" s="5">
        <f ca="1">TODAY()-Table1[[#This Row],[Joining Date]]</f>
        <v>3001</v>
      </c>
      <c r="W4099" t="str">
        <f>LEFT(Table1[[#This Row],[Employee Name]],FIND(" ",Table1[[#This Row],[Employee Name]])-1)</f>
        <v>Karan</v>
      </c>
      <c r="X4099" t="str">
        <f>RIGHT(Table1[[#This Row],[Employee Name]],LEN(Table1[[#This Row],[Employee Name]])-FIND(" ",Table1[[#This Row],[Employee Name]]))</f>
        <v>Malhotra</v>
      </c>
      <c r="Y4099" t="str">
        <f>Table1[[#This Row],[Department]]&amp;"-"&amp;Table1[[#This Row],[Employee ID]]</f>
        <v>Marketing-E02594</v>
      </c>
      <c r="Z4099" t="str">
        <f>LEFT(Table1[[#This Row],[Department]],3)</f>
        <v>Mar</v>
      </c>
      <c r="AA4099" t="str">
        <f>_xlfn.XLOOKUP(Table1[[#This Row],[Manager ID]],MANAGERS!A:A,MANAGERS!B:B)</f>
        <v>Manager_15</v>
      </c>
      <c r="AB4099" t="str" cm="1">
        <f t="array" ref="AB4099">_xlfn.XLOOKUP(Table1[[#This Row],[Manager ID]],Table2[[#All],[Manager ID]],Table2[[#All],[Department Head]])</f>
        <v>Support</v>
      </c>
      <c r="AC4099" s="2">
        <f>_xlfn.XLOOKUP(Table1[[#This Row],[City]],L:L,O:O)</f>
        <v>0.23486488519629886</v>
      </c>
      <c r="AD4099" t="str" cm="1">
        <f t="array" ref="AD4099">_xlfn.IFS(Table1[[#This Row],[Performance Score]]&gt;=90,"Excellent",Table1[[#This Row],[Performance Score]]&gt;=75,"Good",Table1[[#This Row],[Performance Score]]&gt;=60,"Average",Table1[[#This Row],[Performance Score]]&lt;=60,"Need Improvement")</f>
        <v>Excellent</v>
      </c>
      <c r="AE4099" t="str">
        <f>IF(AND(Table1[[#This Row],[Attendance %]]&gt;=80,(Table1[[#This Row],[Performance Score]]&gt;=80)),"Eligible","Not Eligible")</f>
        <v>Eligible</v>
      </c>
      <c r="AF4099" t="str">
        <f>IF(Table1[[#This Row],[Performance Score]]&gt;=80,"High Performer","Low Performer")</f>
        <v>High Performer</v>
      </c>
      <c r="AG4099" t="str" cm="1">
        <f t="array" aca="1" ref="AG4099" ca="1">_xlfn.IFS(Table1[[#This Row],[Experience]]&lt;=3,"Junior",Table1[[#This Row],[Experience]]&lt;=7,"Mid Level",Table1[[#This Row],[Experience]]&gt;=7,"Senior")</f>
        <v>Senior</v>
      </c>
      <c r="AH4099" t="str">
        <f>IF(Table1[[#This Row],[Attendance %]]&gt;75,"OK","Below 75")</f>
        <v>OK</v>
      </c>
      <c r="AI4099" t="b">
        <f>ISBLANK(Table1[[#This Row],[Employee ID]])</f>
        <v>0</v>
      </c>
      <c r="AJ4099" t="b">
        <f>ISNUMBER(Table1[[#This Row],[Total Salary  ]])</f>
        <v>1</v>
      </c>
      <c r="AK4099" t="str">
        <f>IFERROR(_xlfn.XLOOKUP(Table1[[#This Row],[Manager ID]],MANAGERS!A:A,MANAGERS!B:B),"Not Found")</f>
        <v>Manager_15</v>
      </c>
    </row>
    <row r="4100" spans="1:37" x14ac:dyDescent="0.2">
      <c r="A4100" t="s">
        <v>2779</v>
      </c>
      <c r="B4100" t="s">
        <v>45</v>
      </c>
      <c r="C4100" t="s">
        <v>21</v>
      </c>
      <c r="D4100" t="s">
        <v>40</v>
      </c>
      <c r="E4100" t="s">
        <v>17</v>
      </c>
      <c r="F4100" s="1">
        <v>43788</v>
      </c>
      <c r="G4100" s="1">
        <v>36182</v>
      </c>
      <c r="H4100">
        <v>37420</v>
      </c>
      <c r="I4100">
        <v>21837</v>
      </c>
      <c r="J4100">
        <v>72</v>
      </c>
      <c r="K4100">
        <v>43</v>
      </c>
      <c r="L4100" t="s">
        <v>18</v>
      </c>
      <c r="M4100">
        <v>117</v>
      </c>
      <c r="N4100">
        <f>Table1[[#This Row],[Basic Salary]]+Table1[[#This Row],[Bonus]]</f>
        <v>59257</v>
      </c>
      <c r="O4100" s="2">
        <f>Table1[[#This Row],[Bonus]]/Table1[[#This Row],[Basic Salary]]</f>
        <v>0.58356493853554248</v>
      </c>
      <c r="P4100">
        <f ca="1">DATEDIF(Table1[[#This Row],[Date of Birth]],TODAY(),"Y")</f>
        <v>27</v>
      </c>
      <c r="Q4100">
        <f ca="1">DATEDIF(Table1[[#This Row],[Joining Date]],TODAY(),"Y")</f>
        <v>6</v>
      </c>
      <c r="R4100" t="str">
        <f ca="1">IF(YEAR(Table1[[#This Row],[Joining Date]])=YEAR(TODAY()),"Yes","No")</f>
        <v>No</v>
      </c>
      <c r="S4100" t="str">
        <f ca="1">IF(Table1[[#This Row],[Experience]]&gt;5,"Yes","No")</f>
        <v>Yes</v>
      </c>
      <c r="T4100" t="str">
        <f>TEXT(Table1[[#This Row],[Joining Date]],"mmmm")</f>
        <v>November</v>
      </c>
      <c r="U4100" t="str">
        <f>TEXT(Table1[[#This Row],[Joining Date]],"yyyy")</f>
        <v>2019</v>
      </c>
      <c r="V4100" s="5">
        <f ca="1">TODAY()-Table1[[#This Row],[Joining Date]]</f>
        <v>2451</v>
      </c>
      <c r="W4100" t="str">
        <f>LEFT(Table1[[#This Row],[Employee Name]],FIND(" ",Table1[[#This Row],[Employee Name]])-1)</f>
        <v>Ananya</v>
      </c>
      <c r="X4100" t="str">
        <f>RIGHT(Table1[[#This Row],[Employee Name]],LEN(Table1[[#This Row],[Employee Name]])-FIND(" ",Table1[[#This Row],[Employee Name]]))</f>
        <v>Rao</v>
      </c>
      <c r="Y4100" t="str">
        <f>Table1[[#This Row],[Department]]&amp;"-"&amp;Table1[[#This Row],[Employee ID]]</f>
        <v>IT-E02723</v>
      </c>
      <c r="Z4100" t="str">
        <f>LEFT(Table1[[#This Row],[Department]],3)</f>
        <v>IT</v>
      </c>
      <c r="AA4100" t="str">
        <f>_xlfn.XLOOKUP(Table1[[#This Row],[Manager ID]],MANAGERS!A:A,MANAGERS!B:B)</f>
        <v>Manager_17</v>
      </c>
      <c r="AB4100" t="str" cm="1">
        <f t="array" ref="AB4100">_xlfn.XLOOKUP(Table1[[#This Row],[Manager ID]],Table2[[#All],[Manager ID]],Table2[[#All],[Department Head]])</f>
        <v>Finance</v>
      </c>
      <c r="AC4100" s="2">
        <f>_xlfn.XLOOKUP(Table1[[#This Row],[City]],L:L,O:O)</f>
        <v>0.21356479274849693</v>
      </c>
      <c r="AD4100" t="str" cm="1">
        <f t="array" ref="AD4100">_xlfn.IFS(Table1[[#This Row],[Performance Score]]&gt;=90,"Excellent",Table1[[#This Row],[Performance Score]]&gt;=75,"Good",Table1[[#This Row],[Performance Score]]&gt;=60,"Average",Table1[[#This Row],[Performance Score]]&lt;=60,"Need Improvement")</f>
        <v>Need Improvement</v>
      </c>
      <c r="AE4100" t="str">
        <f>IF(AND(Table1[[#This Row],[Attendance %]]&gt;=80,(Table1[[#This Row],[Performance Score]]&gt;=80)),"Eligible","Not Eligible")</f>
        <v>Not Eligible</v>
      </c>
      <c r="AF4100" t="str">
        <f>IF(Table1[[#This Row],[Performance Score]]&gt;=80,"High Performer","Low Performer")</f>
        <v>Low Performer</v>
      </c>
      <c r="AG4100" t="str" cm="1">
        <f t="array" aca="1" ref="AG4100" ca="1">_xlfn.IFS(Table1[[#This Row],[Experience]]&lt;=3,"Junior",Table1[[#This Row],[Experience]]&lt;=7,"Mid Level",Table1[[#This Row],[Experience]]&gt;=7,"Senior")</f>
        <v>Mid Level</v>
      </c>
      <c r="AH4100" t="str">
        <f>IF(Table1[[#This Row],[Attendance %]]&gt;75,"OK","Below 75")</f>
        <v>Below 75</v>
      </c>
      <c r="AI4100" t="b">
        <f>ISBLANK(Table1[[#This Row],[Employee ID]])</f>
        <v>0</v>
      </c>
      <c r="AJ4100" t="b">
        <f>ISNUMBER(Table1[[#This Row],[Total Salary  ]])</f>
        <v>1</v>
      </c>
      <c r="AK4100" t="str">
        <f>IFERROR(_xlfn.XLOOKUP(Table1[[#This Row],[Manager ID]],MANAGERS!A:A,MANAGERS!B:B),"Not Found")</f>
        <v>Manager_17</v>
      </c>
    </row>
    <row r="4101" spans="1:37" x14ac:dyDescent="0.2">
      <c r="A4101" t="s">
        <v>5030</v>
      </c>
      <c r="B4101" t="s">
        <v>129</v>
      </c>
      <c r="C4101" t="s">
        <v>21</v>
      </c>
      <c r="D4101" t="s">
        <v>40</v>
      </c>
      <c r="E4101" t="s">
        <v>65</v>
      </c>
      <c r="F4101" s="1">
        <v>42230</v>
      </c>
      <c r="G4101" s="1">
        <v>38830</v>
      </c>
      <c r="H4101">
        <v>44638</v>
      </c>
      <c r="I4101">
        <v>14614</v>
      </c>
      <c r="J4101">
        <v>60</v>
      </c>
      <c r="K4101">
        <v>70</v>
      </c>
      <c r="L4101" t="s">
        <v>31</v>
      </c>
      <c r="M4101">
        <v>103</v>
      </c>
      <c r="N4101">
        <f>Table1[[#This Row],[Basic Salary]]+Table1[[#This Row],[Bonus]]</f>
        <v>59252</v>
      </c>
      <c r="O4101" s="2">
        <f>Table1[[#This Row],[Bonus]]/Table1[[#This Row],[Basic Salary]]</f>
        <v>0.32738921994713027</v>
      </c>
      <c r="P4101">
        <f ca="1">DATEDIF(Table1[[#This Row],[Date of Birth]],TODAY(),"Y")</f>
        <v>20</v>
      </c>
      <c r="Q4101">
        <f ca="1">DATEDIF(Table1[[#This Row],[Joining Date]],TODAY(),"Y")</f>
        <v>10</v>
      </c>
      <c r="R4101" t="str">
        <f ca="1">IF(YEAR(Table1[[#This Row],[Joining Date]])=YEAR(TODAY()),"Yes","No")</f>
        <v>No</v>
      </c>
      <c r="S4101" t="str">
        <f ca="1">IF(Table1[[#This Row],[Experience]]&gt;5,"Yes","No")</f>
        <v>Yes</v>
      </c>
      <c r="T4101" t="str">
        <f>TEXT(Table1[[#This Row],[Joining Date]],"mmmm")</f>
        <v>August</v>
      </c>
      <c r="U4101" t="str">
        <f>TEXT(Table1[[#This Row],[Joining Date]],"yyyy")</f>
        <v>2015</v>
      </c>
      <c r="V4101" s="5">
        <f ca="1">TODAY()-Table1[[#This Row],[Joining Date]]</f>
        <v>4009</v>
      </c>
      <c r="W4101" t="str">
        <f>LEFT(Table1[[#This Row],[Employee Name]],FIND(" ",Table1[[#This Row],[Employee Name]])-1)</f>
        <v>Aarav</v>
      </c>
      <c r="X4101" t="str">
        <f>RIGHT(Table1[[#This Row],[Employee Name]],LEN(Table1[[#This Row],[Employee Name]])-FIND(" ",Table1[[#This Row],[Employee Name]]))</f>
        <v>Sharma</v>
      </c>
      <c r="Y4101" t="str">
        <f>Table1[[#This Row],[Department]]&amp;"-"&amp;Table1[[#This Row],[Employee ID]]</f>
        <v>IT-E04974</v>
      </c>
      <c r="Z4101" t="str">
        <f>LEFT(Table1[[#This Row],[Department]],3)</f>
        <v>IT</v>
      </c>
      <c r="AA4101" t="str">
        <f>_xlfn.XLOOKUP(Table1[[#This Row],[Manager ID]],MANAGERS!A:A,MANAGERS!B:B)</f>
        <v>Manager_3</v>
      </c>
      <c r="AB4101" t="str" cm="1">
        <f t="array" ref="AB4101">_xlfn.XLOOKUP(Table1[[#This Row],[Manager ID]],Table2[[#All],[Manager ID]],Table2[[#All],[Department Head]])</f>
        <v>IT</v>
      </c>
      <c r="AC4101" s="2">
        <f>_xlfn.XLOOKUP(Table1[[#This Row],[City]],L:L,O:O)</f>
        <v>0.241864189087755</v>
      </c>
      <c r="AD4101" t="str" cm="1">
        <f t="array" ref="AD4101">_xlfn.IFS(Table1[[#This Row],[Performance Score]]&gt;=90,"Excellent",Table1[[#This Row],[Performance Score]]&gt;=75,"Good",Table1[[#This Row],[Performance Score]]&gt;=60,"Average",Table1[[#This Row],[Performance Score]]&lt;=60,"Need Improvement")</f>
        <v>Average</v>
      </c>
      <c r="AE4101" t="str">
        <f>IF(AND(Table1[[#This Row],[Attendance %]]&gt;=80,(Table1[[#This Row],[Performance Score]]&gt;=80)),"Eligible","Not Eligible")</f>
        <v>Not Eligible</v>
      </c>
      <c r="AF4101" t="str">
        <f>IF(Table1[[#This Row],[Performance Score]]&gt;=80,"High Performer","Low Performer")</f>
        <v>Low Performer</v>
      </c>
      <c r="AG4101" t="str" cm="1">
        <f t="array" aca="1" ref="AG4101" ca="1">_xlfn.IFS(Table1[[#This Row],[Experience]]&lt;=3,"Junior",Table1[[#This Row],[Experience]]&lt;=7,"Mid Level",Table1[[#This Row],[Experience]]&gt;=7,"Senior")</f>
        <v>Senior</v>
      </c>
      <c r="AH4101" t="str">
        <f>IF(Table1[[#This Row],[Attendance %]]&gt;75,"OK","Below 75")</f>
        <v>Below 75</v>
      </c>
      <c r="AI4101" t="b">
        <f>ISBLANK(Table1[[#This Row],[Employee ID]])</f>
        <v>0</v>
      </c>
      <c r="AJ4101" t="b">
        <f>ISNUMBER(Table1[[#This Row],[Total Salary  ]])</f>
        <v>1</v>
      </c>
      <c r="AK4101" t="str">
        <f>IFERROR(_xlfn.XLOOKUP(Table1[[#This Row],[Manager ID]],MANAGERS!A:A,MANAGERS!B:B),"Not Found")</f>
        <v>Manager_3</v>
      </c>
    </row>
    <row r="4102" spans="1:37" x14ac:dyDescent="0.2">
      <c r="A4102" t="s">
        <v>835</v>
      </c>
      <c r="B4102" t="s">
        <v>29</v>
      </c>
      <c r="C4102" t="s">
        <v>21</v>
      </c>
      <c r="D4102" t="s">
        <v>33</v>
      </c>
      <c r="E4102" t="s">
        <v>51</v>
      </c>
      <c r="F4102" s="1">
        <v>42725</v>
      </c>
      <c r="G4102" s="1">
        <v>39777</v>
      </c>
      <c r="H4102">
        <v>30535</v>
      </c>
      <c r="I4102">
        <v>28674</v>
      </c>
      <c r="J4102">
        <v>91</v>
      </c>
      <c r="K4102">
        <v>90</v>
      </c>
      <c r="L4102" t="s">
        <v>53</v>
      </c>
      <c r="M4102">
        <v>102</v>
      </c>
      <c r="N4102">
        <f>Table1[[#This Row],[Basic Salary]]+Table1[[#This Row],[Bonus]]</f>
        <v>59209</v>
      </c>
      <c r="O4102" s="2">
        <f>Table1[[#This Row],[Bonus]]/Table1[[#This Row],[Basic Salary]]</f>
        <v>0.93905354511216632</v>
      </c>
      <c r="P4102">
        <f ca="1">DATEDIF(Table1[[#This Row],[Date of Birth]],TODAY(),"Y")</f>
        <v>17</v>
      </c>
      <c r="Q4102">
        <f ca="1">DATEDIF(Table1[[#This Row],[Joining Date]],TODAY(),"Y")</f>
        <v>9</v>
      </c>
      <c r="R4102" t="str">
        <f ca="1">IF(YEAR(Table1[[#This Row],[Joining Date]])=YEAR(TODAY()),"Yes","No")</f>
        <v>No</v>
      </c>
      <c r="S4102" t="str">
        <f ca="1">IF(Table1[[#This Row],[Experience]]&gt;5,"Yes","No")</f>
        <v>Yes</v>
      </c>
      <c r="T4102" t="str">
        <f>TEXT(Table1[[#This Row],[Joining Date]],"mmmm")</f>
        <v>December</v>
      </c>
      <c r="U4102" t="str">
        <f>TEXT(Table1[[#This Row],[Joining Date]],"yyyy")</f>
        <v>2016</v>
      </c>
      <c r="V4102" s="5">
        <f ca="1">TODAY()-Table1[[#This Row],[Joining Date]]</f>
        <v>3514</v>
      </c>
      <c r="W4102" t="str">
        <f>LEFT(Table1[[#This Row],[Employee Name]],FIND(" ",Table1[[#This Row],[Employee Name]])-1)</f>
        <v>Vikram</v>
      </c>
      <c r="X4102" t="str">
        <f>RIGHT(Table1[[#This Row],[Employee Name]],LEN(Table1[[#This Row],[Employee Name]])-FIND(" ",Table1[[#This Row],[Employee Name]]))</f>
        <v>Singh</v>
      </c>
      <c r="Y4102" t="str">
        <f>Table1[[#This Row],[Department]]&amp;"-"&amp;Table1[[#This Row],[Employee ID]]</f>
        <v>Marketing-E00779</v>
      </c>
      <c r="Z4102" t="str">
        <f>LEFT(Table1[[#This Row],[Department]],3)</f>
        <v>Mar</v>
      </c>
      <c r="AA4102" t="str">
        <f>_xlfn.XLOOKUP(Table1[[#This Row],[Manager ID]],MANAGERS!A:A,MANAGERS!B:B)</f>
        <v>Manager_2</v>
      </c>
      <c r="AB4102" t="str" cm="1">
        <f t="array" ref="AB4102">_xlfn.XLOOKUP(Table1[[#This Row],[Manager ID]],Table2[[#All],[Manager ID]],Table2[[#All],[Department Head]])</f>
        <v>Sales</v>
      </c>
      <c r="AC4102" s="2">
        <f>_xlfn.XLOOKUP(Table1[[#This Row],[City]],L:L,O:O)</f>
        <v>0.23685887225230964</v>
      </c>
      <c r="AD4102" t="str" cm="1">
        <f t="array" ref="AD4102">_xlfn.IFS(Table1[[#This Row],[Performance Score]]&gt;=90,"Excellent",Table1[[#This Row],[Performance Score]]&gt;=75,"Good",Table1[[#This Row],[Performance Score]]&gt;=60,"Average",Table1[[#This Row],[Performance Score]]&lt;=60,"Need Improvement")</f>
        <v>Excellent</v>
      </c>
      <c r="AE4102" t="str">
        <f>IF(AND(Table1[[#This Row],[Attendance %]]&gt;=80,(Table1[[#This Row],[Performance Score]]&gt;=80)),"Eligible","Not Eligible")</f>
        <v>Eligible</v>
      </c>
      <c r="AF4102" t="str">
        <f>IF(Table1[[#This Row],[Performance Score]]&gt;=80,"High Performer","Low Performer")</f>
        <v>High Performer</v>
      </c>
      <c r="AG4102" t="str" cm="1">
        <f t="array" aca="1" ref="AG4102" ca="1">_xlfn.IFS(Table1[[#This Row],[Experience]]&lt;=3,"Junior",Table1[[#This Row],[Experience]]&lt;=7,"Mid Level",Table1[[#This Row],[Experience]]&gt;=7,"Senior")</f>
        <v>Senior</v>
      </c>
      <c r="AH4102" t="str">
        <f>IF(Table1[[#This Row],[Attendance %]]&gt;75,"OK","Below 75")</f>
        <v>OK</v>
      </c>
      <c r="AI4102" t="b">
        <f>ISBLANK(Table1[[#This Row],[Employee ID]])</f>
        <v>0</v>
      </c>
      <c r="AJ4102" t="b">
        <f>ISNUMBER(Table1[[#This Row],[Total Salary  ]])</f>
        <v>1</v>
      </c>
      <c r="AK4102" t="str">
        <f>IFERROR(_xlfn.XLOOKUP(Table1[[#This Row],[Manager ID]],MANAGERS!A:A,MANAGERS!B:B),"Not Found")</f>
        <v>Manager_2</v>
      </c>
    </row>
    <row r="4103" spans="1:37" x14ac:dyDescent="0.2">
      <c r="A4103" t="s">
        <v>865</v>
      </c>
      <c r="B4103" t="s">
        <v>71</v>
      </c>
      <c r="C4103" t="s">
        <v>21</v>
      </c>
      <c r="D4103" t="s">
        <v>16</v>
      </c>
      <c r="E4103" t="s">
        <v>65</v>
      </c>
      <c r="F4103" s="1">
        <v>45561</v>
      </c>
      <c r="G4103" s="1">
        <v>33875</v>
      </c>
      <c r="H4103">
        <v>48678</v>
      </c>
      <c r="I4103">
        <v>10514</v>
      </c>
      <c r="J4103">
        <v>92</v>
      </c>
      <c r="K4103">
        <v>92</v>
      </c>
      <c r="L4103" t="s">
        <v>31</v>
      </c>
      <c r="M4103">
        <v>119</v>
      </c>
      <c r="N4103">
        <f>Table1[[#This Row],[Basic Salary]]+Table1[[#This Row],[Bonus]]</f>
        <v>59192</v>
      </c>
      <c r="O4103" s="2">
        <f>Table1[[#This Row],[Bonus]]/Table1[[#This Row],[Basic Salary]]</f>
        <v>0.21599079666379062</v>
      </c>
      <c r="P4103">
        <f ca="1">DATEDIF(Table1[[#This Row],[Date of Birth]],TODAY(),"Y")</f>
        <v>33</v>
      </c>
      <c r="Q4103">
        <f ca="1">DATEDIF(Table1[[#This Row],[Joining Date]],TODAY(),"Y")</f>
        <v>1</v>
      </c>
      <c r="R4103" t="str">
        <f ca="1">IF(YEAR(Table1[[#This Row],[Joining Date]])=YEAR(TODAY()),"Yes","No")</f>
        <v>No</v>
      </c>
      <c r="S4103" t="str">
        <f ca="1">IF(Table1[[#This Row],[Experience]]&gt;5,"Yes","No")</f>
        <v>No</v>
      </c>
      <c r="T4103" t="str">
        <f>TEXT(Table1[[#This Row],[Joining Date]],"mmmm")</f>
        <v>September</v>
      </c>
      <c r="U4103" t="str">
        <f>TEXT(Table1[[#This Row],[Joining Date]],"yyyy")</f>
        <v>2024</v>
      </c>
      <c r="V4103" s="5">
        <f ca="1">TODAY()-Table1[[#This Row],[Joining Date]]</f>
        <v>678</v>
      </c>
      <c r="W4103" t="str">
        <f>LEFT(Table1[[#This Row],[Employee Name]],FIND(" ",Table1[[#This Row],[Employee Name]])-1)</f>
        <v>Sneha</v>
      </c>
      <c r="X4103" t="str">
        <f>RIGHT(Table1[[#This Row],[Employee Name]],LEN(Table1[[#This Row],[Employee Name]])-FIND(" ",Table1[[#This Row],[Employee Name]]))</f>
        <v>Iyer</v>
      </c>
      <c r="Y4103" t="str">
        <f>Table1[[#This Row],[Department]]&amp;"-"&amp;Table1[[#This Row],[Employee ID]]</f>
        <v>HR-E00809</v>
      </c>
      <c r="Z4103" t="str">
        <f>LEFT(Table1[[#This Row],[Department]],3)</f>
        <v>HR</v>
      </c>
      <c r="AA4103" t="str">
        <f>_xlfn.XLOOKUP(Table1[[#This Row],[Manager ID]],MANAGERS!A:A,MANAGERS!B:B)</f>
        <v>Manager_19</v>
      </c>
      <c r="AB4103" t="str" cm="1">
        <f t="array" ref="AB4103">_xlfn.XLOOKUP(Table1[[#This Row],[Manager ID]],Table2[[#All],[Manager ID]],Table2[[#All],[Department Head]])</f>
        <v>Support</v>
      </c>
      <c r="AC4103" s="2">
        <f>_xlfn.XLOOKUP(Table1[[#This Row],[City]],L:L,O:O)</f>
        <v>0.241864189087755</v>
      </c>
      <c r="AD4103" t="str" cm="1">
        <f t="array" ref="AD4103">_xlfn.IFS(Table1[[#This Row],[Performance Score]]&gt;=90,"Excellent",Table1[[#This Row],[Performance Score]]&gt;=75,"Good",Table1[[#This Row],[Performance Score]]&gt;=60,"Average",Table1[[#This Row],[Performance Score]]&lt;=60,"Need Improvement")</f>
        <v>Excellent</v>
      </c>
      <c r="AE4103" t="str">
        <f>IF(AND(Table1[[#This Row],[Attendance %]]&gt;=80,(Table1[[#This Row],[Performance Score]]&gt;=80)),"Eligible","Not Eligible")</f>
        <v>Eligible</v>
      </c>
      <c r="AF4103" t="str">
        <f>IF(Table1[[#This Row],[Performance Score]]&gt;=80,"High Performer","Low Performer")</f>
        <v>High Performer</v>
      </c>
      <c r="AG4103" t="str" cm="1">
        <f t="array" aca="1" ref="AG4103" ca="1">_xlfn.IFS(Table1[[#This Row],[Experience]]&lt;=3,"Junior",Table1[[#This Row],[Experience]]&lt;=7,"Mid Level",Table1[[#This Row],[Experience]]&gt;=7,"Senior")</f>
        <v>Junior</v>
      </c>
      <c r="AH4103" t="str">
        <f>IF(Table1[[#This Row],[Attendance %]]&gt;75,"OK","Below 75")</f>
        <v>OK</v>
      </c>
      <c r="AI4103" t="b">
        <f>ISBLANK(Table1[[#This Row],[Employee ID]])</f>
        <v>0</v>
      </c>
      <c r="AJ4103" t="b">
        <f>ISNUMBER(Table1[[#This Row],[Total Salary  ]])</f>
        <v>1</v>
      </c>
      <c r="AK4103" t="str">
        <f>IFERROR(_xlfn.XLOOKUP(Table1[[#This Row],[Manager ID]],MANAGERS!A:A,MANAGERS!B:B),"Not Found")</f>
        <v>Manager_19</v>
      </c>
    </row>
    <row r="4104" spans="1:37" x14ac:dyDescent="0.2">
      <c r="A4104" t="s">
        <v>1107</v>
      </c>
      <c r="B4104" t="s">
        <v>29</v>
      </c>
      <c r="C4104" t="s">
        <v>15</v>
      </c>
      <c r="D4104" t="s">
        <v>25</v>
      </c>
      <c r="E4104" t="s">
        <v>26</v>
      </c>
      <c r="F4104" s="1">
        <v>42077</v>
      </c>
      <c r="G4104" s="1">
        <v>39321</v>
      </c>
      <c r="H4104">
        <v>51167</v>
      </c>
      <c r="I4104">
        <v>7979</v>
      </c>
      <c r="J4104">
        <v>63</v>
      </c>
      <c r="K4104">
        <v>64</v>
      </c>
      <c r="L4104" t="s">
        <v>27</v>
      </c>
      <c r="M4104">
        <v>117</v>
      </c>
      <c r="N4104">
        <f>Table1[[#This Row],[Basic Salary]]+Table1[[#This Row],[Bonus]]</f>
        <v>59146</v>
      </c>
      <c r="O4104" s="2">
        <f>Table1[[#This Row],[Bonus]]/Table1[[#This Row],[Basic Salary]]</f>
        <v>0.15594035218011609</v>
      </c>
      <c r="P4104">
        <f ca="1">DATEDIF(Table1[[#This Row],[Date of Birth]],TODAY(),"Y")</f>
        <v>18</v>
      </c>
      <c r="Q4104">
        <f ca="1">DATEDIF(Table1[[#This Row],[Joining Date]],TODAY(),"Y")</f>
        <v>11</v>
      </c>
      <c r="R4104" t="str">
        <f ca="1">IF(YEAR(Table1[[#This Row],[Joining Date]])=YEAR(TODAY()),"Yes","No")</f>
        <v>No</v>
      </c>
      <c r="S4104" t="str">
        <f ca="1">IF(Table1[[#This Row],[Experience]]&gt;5,"Yes","No")</f>
        <v>Yes</v>
      </c>
      <c r="T4104" t="str">
        <f>TEXT(Table1[[#This Row],[Joining Date]],"mmmm")</f>
        <v>March</v>
      </c>
      <c r="U4104" t="str">
        <f>TEXT(Table1[[#This Row],[Joining Date]],"yyyy")</f>
        <v>2015</v>
      </c>
      <c r="V4104" s="5">
        <f ca="1">TODAY()-Table1[[#This Row],[Joining Date]]</f>
        <v>4162</v>
      </c>
      <c r="W4104" t="str">
        <f>LEFT(Table1[[#This Row],[Employee Name]],FIND(" ",Table1[[#This Row],[Employee Name]])-1)</f>
        <v>Vikram</v>
      </c>
      <c r="X4104" t="str">
        <f>RIGHT(Table1[[#This Row],[Employee Name]],LEN(Table1[[#This Row],[Employee Name]])-FIND(" ",Table1[[#This Row],[Employee Name]]))</f>
        <v>Singh</v>
      </c>
      <c r="Y4104" t="str">
        <f>Table1[[#This Row],[Department]]&amp;"-"&amp;Table1[[#This Row],[Employee ID]]</f>
        <v>Finance-E01051</v>
      </c>
      <c r="Z4104" t="str">
        <f>LEFT(Table1[[#This Row],[Department]],3)</f>
        <v>Fin</v>
      </c>
      <c r="AA4104" t="str">
        <f>_xlfn.XLOOKUP(Table1[[#This Row],[Manager ID]],MANAGERS!A:A,MANAGERS!B:B)</f>
        <v>Manager_17</v>
      </c>
      <c r="AB4104" t="str" cm="1">
        <f t="array" ref="AB4104">_xlfn.XLOOKUP(Table1[[#This Row],[Manager ID]],Table2[[#All],[Manager ID]],Table2[[#All],[Department Head]])</f>
        <v>Finance</v>
      </c>
      <c r="AC4104" s="2">
        <f>_xlfn.XLOOKUP(Table1[[#This Row],[City]],L:L,O:O)</f>
        <v>0.23674293405114402</v>
      </c>
      <c r="AD4104" t="str" cm="1">
        <f t="array" ref="AD4104">_xlfn.IFS(Table1[[#This Row],[Performance Score]]&gt;=90,"Excellent",Table1[[#This Row],[Performance Score]]&gt;=75,"Good",Table1[[#This Row],[Performance Score]]&gt;=60,"Average",Table1[[#This Row],[Performance Score]]&lt;=60,"Need Improvement")</f>
        <v>Average</v>
      </c>
      <c r="AE4104" t="str">
        <f>IF(AND(Table1[[#This Row],[Attendance %]]&gt;=80,(Table1[[#This Row],[Performance Score]]&gt;=80)),"Eligible","Not Eligible")</f>
        <v>Not Eligible</v>
      </c>
      <c r="AF4104" t="str">
        <f>IF(Table1[[#This Row],[Performance Score]]&gt;=80,"High Performer","Low Performer")</f>
        <v>Low Performer</v>
      </c>
      <c r="AG4104" t="str" cm="1">
        <f t="array" aca="1" ref="AG4104" ca="1">_xlfn.IFS(Table1[[#This Row],[Experience]]&lt;=3,"Junior",Table1[[#This Row],[Experience]]&lt;=7,"Mid Level",Table1[[#This Row],[Experience]]&gt;=7,"Senior")</f>
        <v>Senior</v>
      </c>
      <c r="AH4104" t="str">
        <f>IF(Table1[[#This Row],[Attendance %]]&gt;75,"OK","Below 75")</f>
        <v>Below 75</v>
      </c>
      <c r="AI4104" t="b">
        <f>ISBLANK(Table1[[#This Row],[Employee ID]])</f>
        <v>0</v>
      </c>
      <c r="AJ4104" t="b">
        <f>ISNUMBER(Table1[[#This Row],[Total Salary  ]])</f>
        <v>1</v>
      </c>
      <c r="AK4104" t="str">
        <f>IFERROR(_xlfn.XLOOKUP(Table1[[#This Row],[Manager ID]],MANAGERS!A:A,MANAGERS!B:B),"Not Found")</f>
        <v>Manager_17</v>
      </c>
    </row>
    <row r="4105" spans="1:37" x14ac:dyDescent="0.2">
      <c r="A4105" t="s">
        <v>756</v>
      </c>
      <c r="B4105" t="s">
        <v>50</v>
      </c>
      <c r="C4105" t="s">
        <v>15</v>
      </c>
      <c r="D4105" t="s">
        <v>33</v>
      </c>
      <c r="E4105" t="s">
        <v>17</v>
      </c>
      <c r="F4105" s="1">
        <v>43670</v>
      </c>
      <c r="G4105" s="1">
        <v>32792</v>
      </c>
      <c r="H4105">
        <v>42394</v>
      </c>
      <c r="I4105">
        <v>16744</v>
      </c>
      <c r="J4105">
        <v>78</v>
      </c>
      <c r="K4105">
        <v>55</v>
      </c>
      <c r="L4105" t="s">
        <v>18</v>
      </c>
      <c r="M4105">
        <v>103</v>
      </c>
      <c r="N4105">
        <f>Table1[[#This Row],[Basic Salary]]+Table1[[#This Row],[Bonus]]</f>
        <v>59138</v>
      </c>
      <c r="O4105" s="2">
        <f>Table1[[#This Row],[Bonus]]/Table1[[#This Row],[Basic Salary]]</f>
        <v>0.39496155116290044</v>
      </c>
      <c r="P4105">
        <f ca="1">DATEDIF(Table1[[#This Row],[Date of Birth]],TODAY(),"Y")</f>
        <v>36</v>
      </c>
      <c r="Q4105">
        <f ca="1">DATEDIF(Table1[[#This Row],[Joining Date]],TODAY(),"Y")</f>
        <v>7</v>
      </c>
      <c r="R4105" t="str">
        <f ca="1">IF(YEAR(Table1[[#This Row],[Joining Date]])=YEAR(TODAY()),"Yes","No")</f>
        <v>No</v>
      </c>
      <c r="S4105" t="str">
        <f ca="1">IF(Table1[[#This Row],[Experience]]&gt;5,"Yes","No")</f>
        <v>Yes</v>
      </c>
      <c r="T4105" t="str">
        <f>TEXT(Table1[[#This Row],[Joining Date]],"mmmm")</f>
        <v>July</v>
      </c>
      <c r="U4105" t="str">
        <f>TEXT(Table1[[#This Row],[Joining Date]],"yyyy")</f>
        <v>2019</v>
      </c>
      <c r="V4105" s="5">
        <f ca="1">TODAY()-Table1[[#This Row],[Joining Date]]</f>
        <v>2569</v>
      </c>
      <c r="W4105" t="str">
        <f>LEFT(Table1[[#This Row],[Employee Name]],FIND(" ",Table1[[#This Row],[Employee Name]])-1)</f>
        <v>Ravi</v>
      </c>
      <c r="X4105" t="str">
        <f>RIGHT(Table1[[#This Row],[Employee Name]],LEN(Table1[[#This Row],[Employee Name]])-FIND(" ",Table1[[#This Row],[Employee Name]]))</f>
        <v>Teja</v>
      </c>
      <c r="Y4105" t="str">
        <f>Table1[[#This Row],[Department]]&amp;"-"&amp;Table1[[#This Row],[Employee ID]]</f>
        <v>Marketing-E00700</v>
      </c>
      <c r="Z4105" t="str">
        <f>LEFT(Table1[[#This Row],[Department]],3)</f>
        <v>Mar</v>
      </c>
      <c r="AA4105" t="str">
        <f>_xlfn.XLOOKUP(Table1[[#This Row],[Manager ID]],MANAGERS!A:A,MANAGERS!B:B)</f>
        <v>Manager_3</v>
      </c>
      <c r="AB4105" t="str" cm="1">
        <f t="array" ref="AB4105">_xlfn.XLOOKUP(Table1[[#This Row],[Manager ID]],Table2[[#All],[Manager ID]],Table2[[#All],[Department Head]])</f>
        <v>IT</v>
      </c>
      <c r="AC4105" s="2">
        <f>_xlfn.XLOOKUP(Table1[[#This Row],[City]],L:L,O:O)</f>
        <v>0.21356479274849693</v>
      </c>
      <c r="AD4105" t="str" cm="1">
        <f t="array" ref="AD4105">_xlfn.IFS(Table1[[#This Row],[Performance Score]]&gt;=90,"Excellent",Table1[[#This Row],[Performance Score]]&gt;=75,"Good",Table1[[#This Row],[Performance Score]]&gt;=60,"Average",Table1[[#This Row],[Performance Score]]&lt;=60,"Need Improvement")</f>
        <v>Need Improvement</v>
      </c>
      <c r="AE4105" t="str">
        <f>IF(AND(Table1[[#This Row],[Attendance %]]&gt;=80,(Table1[[#This Row],[Performance Score]]&gt;=80)),"Eligible","Not Eligible")</f>
        <v>Not Eligible</v>
      </c>
      <c r="AF4105" t="str">
        <f>IF(Table1[[#This Row],[Performance Score]]&gt;=80,"High Performer","Low Performer")</f>
        <v>Low Performer</v>
      </c>
      <c r="AG4105" t="str" cm="1">
        <f t="array" aca="1" ref="AG4105" ca="1">_xlfn.IFS(Table1[[#This Row],[Experience]]&lt;=3,"Junior",Table1[[#This Row],[Experience]]&lt;=7,"Mid Level",Table1[[#This Row],[Experience]]&gt;=7,"Senior")</f>
        <v>Mid Level</v>
      </c>
      <c r="AH4105" t="str">
        <f>IF(Table1[[#This Row],[Attendance %]]&gt;75,"OK","Below 75")</f>
        <v>OK</v>
      </c>
      <c r="AI4105" t="b">
        <f>ISBLANK(Table1[[#This Row],[Employee ID]])</f>
        <v>0</v>
      </c>
      <c r="AJ4105" t="b">
        <f>ISNUMBER(Table1[[#This Row],[Total Salary  ]])</f>
        <v>1</v>
      </c>
      <c r="AK4105" t="str">
        <f>IFERROR(_xlfn.XLOOKUP(Table1[[#This Row],[Manager ID]],MANAGERS!A:A,MANAGERS!B:B),"Not Found")</f>
        <v>Manager_3</v>
      </c>
    </row>
    <row r="4106" spans="1:37" x14ac:dyDescent="0.2">
      <c r="A4106" t="s">
        <v>1258</v>
      </c>
      <c r="B4106" t="s">
        <v>87</v>
      </c>
      <c r="C4106" t="s">
        <v>15</v>
      </c>
      <c r="D4106" t="s">
        <v>43</v>
      </c>
      <c r="E4106" t="s">
        <v>22</v>
      </c>
      <c r="F4106" s="1">
        <v>43017</v>
      </c>
      <c r="G4106" s="1">
        <v>32568</v>
      </c>
      <c r="H4106">
        <v>38579</v>
      </c>
      <c r="I4106">
        <v>20523</v>
      </c>
      <c r="J4106">
        <v>61</v>
      </c>
      <c r="K4106">
        <v>93</v>
      </c>
      <c r="L4106" t="s">
        <v>23</v>
      </c>
      <c r="M4106">
        <v>115</v>
      </c>
      <c r="N4106">
        <f>Table1[[#This Row],[Basic Salary]]+Table1[[#This Row],[Bonus]]</f>
        <v>59102</v>
      </c>
      <c r="O4106" s="2">
        <f>Table1[[#This Row],[Bonus]]/Table1[[#This Row],[Basic Salary]]</f>
        <v>0.53197335337878116</v>
      </c>
      <c r="P4106">
        <f ca="1">DATEDIF(Table1[[#This Row],[Date of Birth]],TODAY(),"Y")</f>
        <v>37</v>
      </c>
      <c r="Q4106">
        <f ca="1">DATEDIF(Table1[[#This Row],[Joining Date]],TODAY(),"Y")</f>
        <v>8</v>
      </c>
      <c r="R4106" t="str">
        <f ca="1">IF(YEAR(Table1[[#This Row],[Joining Date]])=YEAR(TODAY()),"Yes","No")</f>
        <v>No</v>
      </c>
      <c r="S4106" t="str">
        <f ca="1">IF(Table1[[#This Row],[Experience]]&gt;5,"Yes","No")</f>
        <v>Yes</v>
      </c>
      <c r="T4106" t="str">
        <f>TEXT(Table1[[#This Row],[Joining Date]],"mmmm")</f>
        <v>October</v>
      </c>
      <c r="U4106" t="str">
        <f>TEXT(Table1[[#This Row],[Joining Date]],"yyyy")</f>
        <v>2017</v>
      </c>
      <c r="V4106" s="5">
        <f ca="1">TODAY()-Table1[[#This Row],[Joining Date]]</f>
        <v>3222</v>
      </c>
      <c r="W4106" t="str">
        <f>LEFT(Table1[[#This Row],[Employee Name]],FIND(" ",Table1[[#This Row],[Employee Name]])-1)</f>
        <v>Arjun</v>
      </c>
      <c r="X4106" t="str">
        <f>RIGHT(Table1[[#This Row],[Employee Name]],LEN(Table1[[#This Row],[Employee Name]])-FIND(" ",Table1[[#This Row],[Employee Name]]))</f>
        <v>Mehta</v>
      </c>
      <c r="Y4106" t="str">
        <f>Table1[[#This Row],[Department]]&amp;"-"&amp;Table1[[#This Row],[Employee ID]]</f>
        <v>Operations-E01202</v>
      </c>
      <c r="Z4106" t="str">
        <f>LEFT(Table1[[#This Row],[Department]],3)</f>
        <v>Ope</v>
      </c>
      <c r="AA4106" t="str">
        <f>_xlfn.XLOOKUP(Table1[[#This Row],[Manager ID]],MANAGERS!A:A,MANAGERS!B:B)</f>
        <v>Manager_15</v>
      </c>
      <c r="AB4106" t="str" cm="1">
        <f t="array" ref="AB4106">_xlfn.XLOOKUP(Table1[[#This Row],[Manager ID]],Table2[[#All],[Manager ID]],Table2[[#All],[Department Head]])</f>
        <v>Support</v>
      </c>
      <c r="AC4106" s="2">
        <f>_xlfn.XLOOKUP(Table1[[#This Row],[City]],L:L,O:O)</f>
        <v>0.23486488519629886</v>
      </c>
      <c r="AD4106" t="str" cm="1">
        <f t="array" ref="AD4106">_xlfn.IFS(Table1[[#This Row],[Performance Score]]&gt;=90,"Excellent",Table1[[#This Row],[Performance Score]]&gt;=75,"Good",Table1[[#This Row],[Performance Score]]&gt;=60,"Average",Table1[[#This Row],[Performance Score]]&lt;=60,"Need Improvement")</f>
        <v>Excellent</v>
      </c>
      <c r="AE4106" t="str">
        <f>IF(AND(Table1[[#This Row],[Attendance %]]&gt;=80,(Table1[[#This Row],[Performance Score]]&gt;=80)),"Eligible","Not Eligible")</f>
        <v>Not Eligible</v>
      </c>
      <c r="AF4106" t="str">
        <f>IF(Table1[[#This Row],[Performance Score]]&gt;=80,"High Performer","Low Performer")</f>
        <v>High Performer</v>
      </c>
      <c r="AG4106" t="str" cm="1">
        <f t="array" aca="1" ref="AG4106" ca="1">_xlfn.IFS(Table1[[#This Row],[Experience]]&lt;=3,"Junior",Table1[[#This Row],[Experience]]&lt;=7,"Mid Level",Table1[[#This Row],[Experience]]&gt;=7,"Senior")</f>
        <v>Senior</v>
      </c>
      <c r="AH4106" t="str">
        <f>IF(Table1[[#This Row],[Attendance %]]&gt;75,"OK","Below 75")</f>
        <v>Below 75</v>
      </c>
      <c r="AI4106" t="b">
        <f>ISBLANK(Table1[[#This Row],[Employee ID]])</f>
        <v>0</v>
      </c>
      <c r="AJ4106" t="b">
        <f>ISNUMBER(Table1[[#This Row],[Total Salary  ]])</f>
        <v>1</v>
      </c>
      <c r="AK4106" t="str">
        <f>IFERROR(_xlfn.XLOOKUP(Table1[[#This Row],[Manager ID]],MANAGERS!A:A,MANAGERS!B:B),"Not Found")</f>
        <v>Manager_15</v>
      </c>
    </row>
    <row r="4107" spans="1:37" x14ac:dyDescent="0.2">
      <c r="A4107" t="s">
        <v>1406</v>
      </c>
      <c r="B4107" t="s">
        <v>20</v>
      </c>
      <c r="C4107" t="s">
        <v>21</v>
      </c>
      <c r="D4107" t="s">
        <v>40</v>
      </c>
      <c r="E4107" t="s">
        <v>17</v>
      </c>
      <c r="F4107" s="1">
        <v>42741</v>
      </c>
      <c r="G4107" s="1">
        <v>36195</v>
      </c>
      <c r="H4107">
        <v>44758</v>
      </c>
      <c r="I4107">
        <v>14337</v>
      </c>
      <c r="J4107">
        <v>79</v>
      </c>
      <c r="K4107">
        <v>64</v>
      </c>
      <c r="L4107" t="s">
        <v>18</v>
      </c>
      <c r="M4107">
        <v>116</v>
      </c>
      <c r="N4107">
        <f>Table1[[#This Row],[Basic Salary]]+Table1[[#This Row],[Bonus]]</f>
        <v>59095</v>
      </c>
      <c r="O4107" s="2">
        <f>Table1[[#This Row],[Bonus]]/Table1[[#This Row],[Basic Salary]]</f>
        <v>0.32032262388846688</v>
      </c>
      <c r="P4107">
        <f ca="1">DATEDIF(Table1[[#This Row],[Date of Birth]],TODAY(),"Y")</f>
        <v>27</v>
      </c>
      <c r="Q4107">
        <f ca="1">DATEDIF(Table1[[#This Row],[Joining Date]],TODAY(),"Y")</f>
        <v>9</v>
      </c>
      <c r="R4107" t="str">
        <f ca="1">IF(YEAR(Table1[[#This Row],[Joining Date]])=YEAR(TODAY()),"Yes","No")</f>
        <v>No</v>
      </c>
      <c r="S4107" t="str">
        <f ca="1">IF(Table1[[#This Row],[Experience]]&gt;5,"Yes","No")</f>
        <v>Yes</v>
      </c>
      <c r="T4107" t="str">
        <f>TEXT(Table1[[#This Row],[Joining Date]],"mmmm")</f>
        <v>January</v>
      </c>
      <c r="U4107" t="str">
        <f>TEXT(Table1[[#This Row],[Joining Date]],"yyyy")</f>
        <v>2017</v>
      </c>
      <c r="V4107" s="5">
        <f ca="1">TODAY()-Table1[[#This Row],[Joining Date]]</f>
        <v>3498</v>
      </c>
      <c r="W4107" t="str">
        <f>LEFT(Table1[[#This Row],[Employee Name]],FIND(" ",Table1[[#This Row],[Employee Name]])-1)</f>
        <v>Rahul</v>
      </c>
      <c r="X4107" t="str">
        <f>RIGHT(Table1[[#This Row],[Employee Name]],LEN(Table1[[#This Row],[Employee Name]])-FIND(" ",Table1[[#This Row],[Employee Name]]))</f>
        <v>Verma</v>
      </c>
      <c r="Y4107" t="str">
        <f>Table1[[#This Row],[Department]]&amp;"-"&amp;Table1[[#This Row],[Employee ID]]</f>
        <v>IT-E01350</v>
      </c>
      <c r="Z4107" t="str">
        <f>LEFT(Table1[[#This Row],[Department]],3)</f>
        <v>IT</v>
      </c>
      <c r="AA4107" t="str">
        <f>_xlfn.XLOOKUP(Table1[[#This Row],[Manager ID]],MANAGERS!A:A,MANAGERS!B:B)</f>
        <v>Manager_16</v>
      </c>
      <c r="AB4107" t="str" cm="1">
        <f t="array" ref="AB4107">_xlfn.XLOOKUP(Table1[[#This Row],[Manager ID]],Table2[[#All],[Manager ID]],Table2[[#All],[Department Head]])</f>
        <v>Sales</v>
      </c>
      <c r="AC4107" s="2">
        <f>_xlfn.XLOOKUP(Table1[[#This Row],[City]],L:L,O:O)</f>
        <v>0.21356479274849693</v>
      </c>
      <c r="AD4107" t="str" cm="1">
        <f t="array" ref="AD4107">_xlfn.IFS(Table1[[#This Row],[Performance Score]]&gt;=90,"Excellent",Table1[[#This Row],[Performance Score]]&gt;=75,"Good",Table1[[#This Row],[Performance Score]]&gt;=60,"Average",Table1[[#This Row],[Performance Score]]&lt;=60,"Need Improvement")</f>
        <v>Average</v>
      </c>
      <c r="AE4107" t="str">
        <f>IF(AND(Table1[[#This Row],[Attendance %]]&gt;=80,(Table1[[#This Row],[Performance Score]]&gt;=80)),"Eligible","Not Eligible")</f>
        <v>Not Eligible</v>
      </c>
      <c r="AF4107" t="str">
        <f>IF(Table1[[#This Row],[Performance Score]]&gt;=80,"High Performer","Low Performer")</f>
        <v>Low Performer</v>
      </c>
      <c r="AG4107" t="str" cm="1">
        <f t="array" aca="1" ref="AG4107" ca="1">_xlfn.IFS(Table1[[#This Row],[Experience]]&lt;=3,"Junior",Table1[[#This Row],[Experience]]&lt;=7,"Mid Level",Table1[[#This Row],[Experience]]&gt;=7,"Senior")</f>
        <v>Senior</v>
      </c>
      <c r="AH4107" t="str">
        <f>IF(Table1[[#This Row],[Attendance %]]&gt;75,"OK","Below 75")</f>
        <v>OK</v>
      </c>
      <c r="AI4107" t="b">
        <f>ISBLANK(Table1[[#This Row],[Employee ID]])</f>
        <v>0</v>
      </c>
      <c r="AJ4107" t="b">
        <f>ISNUMBER(Table1[[#This Row],[Total Salary  ]])</f>
        <v>1</v>
      </c>
      <c r="AK4107" t="str">
        <f>IFERROR(_xlfn.XLOOKUP(Table1[[#This Row],[Manager ID]],MANAGERS!A:A,MANAGERS!B:B),"Not Found")</f>
        <v>Manager_16</v>
      </c>
    </row>
    <row r="4108" spans="1:37" x14ac:dyDescent="0.2">
      <c r="A4108" t="s">
        <v>358</v>
      </c>
      <c r="B4108" t="s">
        <v>36</v>
      </c>
      <c r="C4108" t="s">
        <v>21</v>
      </c>
      <c r="D4108" t="s">
        <v>25</v>
      </c>
      <c r="E4108" t="s">
        <v>51</v>
      </c>
      <c r="F4108" s="1">
        <v>42575</v>
      </c>
      <c r="G4108" s="1">
        <v>32606</v>
      </c>
      <c r="H4108">
        <v>52124</v>
      </c>
      <c r="I4108">
        <v>6945</v>
      </c>
      <c r="J4108">
        <v>96</v>
      </c>
      <c r="K4108">
        <v>62</v>
      </c>
      <c r="L4108" t="s">
        <v>23</v>
      </c>
      <c r="M4108">
        <v>109</v>
      </c>
      <c r="N4108">
        <f>Table1[[#This Row],[Basic Salary]]+Table1[[#This Row],[Bonus]]</f>
        <v>59069</v>
      </c>
      <c r="O4108" s="2">
        <f>Table1[[#This Row],[Bonus]]/Table1[[#This Row],[Basic Salary]]</f>
        <v>0.13323996623436421</v>
      </c>
      <c r="P4108">
        <f ca="1">DATEDIF(Table1[[#This Row],[Date of Birth]],TODAY(),"Y")</f>
        <v>37</v>
      </c>
      <c r="Q4108">
        <f ca="1">DATEDIF(Table1[[#This Row],[Joining Date]],TODAY(),"Y")</f>
        <v>10</v>
      </c>
      <c r="R4108" t="str">
        <f ca="1">IF(YEAR(Table1[[#This Row],[Joining Date]])=YEAR(TODAY()),"Yes","No")</f>
        <v>No</v>
      </c>
      <c r="S4108" t="str">
        <f ca="1">IF(Table1[[#This Row],[Experience]]&gt;5,"Yes","No")</f>
        <v>Yes</v>
      </c>
      <c r="T4108" t="str">
        <f>TEXT(Table1[[#This Row],[Joining Date]],"mmmm")</f>
        <v>July</v>
      </c>
      <c r="U4108" t="str">
        <f>TEXT(Table1[[#This Row],[Joining Date]],"yyyy")</f>
        <v>2016</v>
      </c>
      <c r="V4108" s="5">
        <f ca="1">TODAY()-Table1[[#This Row],[Joining Date]]</f>
        <v>3664</v>
      </c>
      <c r="W4108" t="str">
        <f>LEFT(Table1[[#This Row],[Employee Name]],FIND(" ",Table1[[#This Row],[Employee Name]])-1)</f>
        <v>Meera</v>
      </c>
      <c r="X4108" t="str">
        <f>RIGHT(Table1[[#This Row],[Employee Name]],LEN(Table1[[#This Row],[Employee Name]])-FIND(" ",Table1[[#This Row],[Employee Name]]))</f>
        <v>Joshi</v>
      </c>
      <c r="Y4108" t="str">
        <f>Table1[[#This Row],[Department]]&amp;"-"&amp;Table1[[#This Row],[Employee ID]]</f>
        <v>Finance-E00302</v>
      </c>
      <c r="Z4108" t="str">
        <f>LEFT(Table1[[#This Row],[Department]],3)</f>
        <v>Fin</v>
      </c>
      <c r="AA4108" t="str">
        <f>_xlfn.XLOOKUP(Table1[[#This Row],[Manager ID]],MANAGERS!A:A,MANAGERS!B:B)</f>
        <v>Manager_9</v>
      </c>
      <c r="AB4108" t="str" cm="1">
        <f t="array" ref="AB4108">_xlfn.XLOOKUP(Table1[[#This Row],[Manager ID]],Table2[[#All],[Manager ID]],Table2[[#All],[Department Head]])</f>
        <v>Sales</v>
      </c>
      <c r="AC4108" s="2">
        <f>_xlfn.XLOOKUP(Table1[[#This Row],[City]],L:L,O:O)</f>
        <v>0.23486488519629886</v>
      </c>
      <c r="AD4108" t="str" cm="1">
        <f t="array" ref="AD4108">_xlfn.IFS(Table1[[#This Row],[Performance Score]]&gt;=90,"Excellent",Table1[[#This Row],[Performance Score]]&gt;=75,"Good",Table1[[#This Row],[Performance Score]]&gt;=60,"Average",Table1[[#This Row],[Performance Score]]&lt;=60,"Need Improvement")</f>
        <v>Average</v>
      </c>
      <c r="AE4108" t="str">
        <f>IF(AND(Table1[[#This Row],[Attendance %]]&gt;=80,(Table1[[#This Row],[Performance Score]]&gt;=80)),"Eligible","Not Eligible")</f>
        <v>Not Eligible</v>
      </c>
      <c r="AF4108" t="str">
        <f>IF(Table1[[#This Row],[Performance Score]]&gt;=80,"High Performer","Low Performer")</f>
        <v>Low Performer</v>
      </c>
      <c r="AG4108" t="str" cm="1">
        <f t="array" aca="1" ref="AG4108" ca="1">_xlfn.IFS(Table1[[#This Row],[Experience]]&lt;=3,"Junior",Table1[[#This Row],[Experience]]&lt;=7,"Mid Level",Table1[[#This Row],[Experience]]&gt;=7,"Senior")</f>
        <v>Senior</v>
      </c>
      <c r="AH4108" t="str">
        <f>IF(Table1[[#This Row],[Attendance %]]&gt;75,"OK","Below 75")</f>
        <v>OK</v>
      </c>
      <c r="AI4108" t="b">
        <f>ISBLANK(Table1[[#This Row],[Employee ID]])</f>
        <v>0</v>
      </c>
      <c r="AJ4108" t="b">
        <f>ISNUMBER(Table1[[#This Row],[Total Salary  ]])</f>
        <v>1</v>
      </c>
      <c r="AK4108" t="str">
        <f>IFERROR(_xlfn.XLOOKUP(Table1[[#This Row],[Manager ID]],MANAGERS!A:A,MANAGERS!B:B),"Not Found")</f>
        <v>Manager_9</v>
      </c>
    </row>
    <row r="4109" spans="1:37" x14ac:dyDescent="0.2">
      <c r="A4109" t="s">
        <v>1192</v>
      </c>
      <c r="B4109" t="s">
        <v>14</v>
      </c>
      <c r="C4109" t="s">
        <v>15</v>
      </c>
      <c r="D4109" t="s">
        <v>16</v>
      </c>
      <c r="E4109" t="s">
        <v>51</v>
      </c>
      <c r="F4109" s="1">
        <v>44903</v>
      </c>
      <c r="G4109" s="1">
        <v>38128</v>
      </c>
      <c r="H4109">
        <v>35324</v>
      </c>
      <c r="I4109">
        <v>23736</v>
      </c>
      <c r="J4109">
        <v>84</v>
      </c>
      <c r="K4109">
        <v>41</v>
      </c>
      <c r="L4109" t="s">
        <v>18</v>
      </c>
      <c r="M4109">
        <v>105</v>
      </c>
      <c r="N4109">
        <f>Table1[[#This Row],[Basic Salary]]+Table1[[#This Row],[Bonus]]</f>
        <v>59060</v>
      </c>
      <c r="O4109" s="2">
        <f>Table1[[#This Row],[Bonus]]/Table1[[#This Row],[Basic Salary]]</f>
        <v>0.67195108141773296</v>
      </c>
      <c r="P4109">
        <f ca="1">DATEDIF(Table1[[#This Row],[Date of Birth]],TODAY(),"Y")</f>
        <v>22</v>
      </c>
      <c r="Q4109">
        <f ca="1">DATEDIF(Table1[[#This Row],[Joining Date]],TODAY(),"Y")</f>
        <v>3</v>
      </c>
      <c r="R4109" t="str">
        <f ca="1">IF(YEAR(Table1[[#This Row],[Joining Date]])=YEAR(TODAY()),"Yes","No")</f>
        <v>No</v>
      </c>
      <c r="S4109" t="str">
        <f ca="1">IF(Table1[[#This Row],[Experience]]&gt;5,"Yes","No")</f>
        <v>No</v>
      </c>
      <c r="T4109" t="str">
        <f>TEXT(Table1[[#This Row],[Joining Date]],"mmmm")</f>
        <v>December</v>
      </c>
      <c r="U4109" t="str">
        <f>TEXT(Table1[[#This Row],[Joining Date]],"yyyy")</f>
        <v>2022</v>
      </c>
      <c r="V4109" s="5">
        <f ca="1">TODAY()-Table1[[#This Row],[Joining Date]]</f>
        <v>1336</v>
      </c>
      <c r="W4109" t="str">
        <f>LEFT(Table1[[#This Row],[Employee Name]],FIND(" ",Table1[[#This Row],[Employee Name]])-1)</f>
        <v>Nisha</v>
      </c>
      <c r="X4109" t="str">
        <f>RIGHT(Table1[[#This Row],[Employee Name]],LEN(Table1[[#This Row],[Employee Name]])-FIND(" ",Table1[[#This Row],[Employee Name]]))</f>
        <v>Kapoor</v>
      </c>
      <c r="Y4109" t="str">
        <f>Table1[[#This Row],[Department]]&amp;"-"&amp;Table1[[#This Row],[Employee ID]]</f>
        <v>HR-E01136</v>
      </c>
      <c r="Z4109" t="str">
        <f>LEFT(Table1[[#This Row],[Department]],3)</f>
        <v>HR</v>
      </c>
      <c r="AA4109" t="str">
        <f>_xlfn.XLOOKUP(Table1[[#This Row],[Manager ID]],MANAGERS!A:A,MANAGERS!B:B)</f>
        <v>Manager_5</v>
      </c>
      <c r="AB4109" t="str" cm="1">
        <f t="array" ref="AB4109">_xlfn.XLOOKUP(Table1[[#This Row],[Manager ID]],Table2[[#All],[Manager ID]],Table2[[#All],[Department Head]])</f>
        <v>Sales</v>
      </c>
      <c r="AC4109" s="2">
        <f>_xlfn.XLOOKUP(Table1[[#This Row],[City]],L:L,O:O)</f>
        <v>0.21356479274849693</v>
      </c>
      <c r="AD4109" t="str" cm="1">
        <f t="array" ref="AD4109">_xlfn.IFS(Table1[[#This Row],[Performance Score]]&gt;=90,"Excellent",Table1[[#This Row],[Performance Score]]&gt;=75,"Good",Table1[[#This Row],[Performance Score]]&gt;=60,"Average",Table1[[#This Row],[Performance Score]]&lt;=60,"Need Improvement")</f>
        <v>Need Improvement</v>
      </c>
      <c r="AE4109" t="str">
        <f>IF(AND(Table1[[#This Row],[Attendance %]]&gt;=80,(Table1[[#This Row],[Performance Score]]&gt;=80)),"Eligible","Not Eligible")</f>
        <v>Not Eligible</v>
      </c>
      <c r="AF4109" t="str">
        <f>IF(Table1[[#This Row],[Performance Score]]&gt;=80,"High Performer","Low Performer")</f>
        <v>Low Performer</v>
      </c>
      <c r="AG4109" t="str" cm="1">
        <f t="array" aca="1" ref="AG4109" ca="1">_xlfn.IFS(Table1[[#This Row],[Experience]]&lt;=3,"Junior",Table1[[#This Row],[Experience]]&lt;=7,"Mid Level",Table1[[#This Row],[Experience]]&gt;=7,"Senior")</f>
        <v>Junior</v>
      </c>
      <c r="AH4109" t="str">
        <f>IF(Table1[[#This Row],[Attendance %]]&gt;75,"OK","Below 75")</f>
        <v>OK</v>
      </c>
      <c r="AI4109" t="b">
        <f>ISBLANK(Table1[[#This Row],[Employee ID]])</f>
        <v>0</v>
      </c>
      <c r="AJ4109" t="b">
        <f>ISNUMBER(Table1[[#This Row],[Total Salary  ]])</f>
        <v>1</v>
      </c>
      <c r="AK4109" t="str">
        <f>IFERROR(_xlfn.XLOOKUP(Table1[[#This Row],[Manager ID]],MANAGERS!A:A,MANAGERS!B:B),"Not Found")</f>
        <v>Manager_5</v>
      </c>
    </row>
    <row r="4110" spans="1:37" x14ac:dyDescent="0.2">
      <c r="A4110" t="s">
        <v>3082</v>
      </c>
      <c r="B4110" t="s">
        <v>45</v>
      </c>
      <c r="C4110" t="s">
        <v>21</v>
      </c>
      <c r="D4110" t="s">
        <v>16</v>
      </c>
      <c r="E4110" t="s">
        <v>51</v>
      </c>
      <c r="F4110" s="1">
        <v>43029</v>
      </c>
      <c r="G4110" s="1">
        <v>30742</v>
      </c>
      <c r="H4110">
        <v>33575</v>
      </c>
      <c r="I4110">
        <v>25483</v>
      </c>
      <c r="J4110">
        <v>94</v>
      </c>
      <c r="K4110">
        <v>90</v>
      </c>
      <c r="L4110" t="s">
        <v>34</v>
      </c>
      <c r="M4110">
        <v>107</v>
      </c>
      <c r="N4110">
        <f>Table1[[#This Row],[Basic Salary]]+Table1[[#This Row],[Bonus]]</f>
        <v>59058</v>
      </c>
      <c r="O4110" s="2">
        <f>Table1[[#This Row],[Bonus]]/Table1[[#This Row],[Basic Salary]]</f>
        <v>0.75898734177215188</v>
      </c>
      <c r="P4110">
        <f ca="1">DATEDIF(Table1[[#This Row],[Date of Birth]],TODAY(),"Y")</f>
        <v>42</v>
      </c>
      <c r="Q4110">
        <f ca="1">DATEDIF(Table1[[#This Row],[Joining Date]],TODAY(),"Y")</f>
        <v>8</v>
      </c>
      <c r="R4110" t="str">
        <f ca="1">IF(YEAR(Table1[[#This Row],[Joining Date]])=YEAR(TODAY()),"Yes","No")</f>
        <v>No</v>
      </c>
      <c r="S4110" t="str">
        <f ca="1">IF(Table1[[#This Row],[Experience]]&gt;5,"Yes","No")</f>
        <v>Yes</v>
      </c>
      <c r="T4110" t="str">
        <f>TEXT(Table1[[#This Row],[Joining Date]],"mmmm")</f>
        <v>October</v>
      </c>
      <c r="U4110" t="str">
        <f>TEXT(Table1[[#This Row],[Joining Date]],"yyyy")</f>
        <v>2017</v>
      </c>
      <c r="V4110" s="5">
        <f ca="1">TODAY()-Table1[[#This Row],[Joining Date]]</f>
        <v>3210</v>
      </c>
      <c r="W4110" t="str">
        <f>LEFT(Table1[[#This Row],[Employee Name]],FIND(" ",Table1[[#This Row],[Employee Name]])-1)</f>
        <v>Ananya</v>
      </c>
      <c r="X4110" t="str">
        <f>RIGHT(Table1[[#This Row],[Employee Name]],LEN(Table1[[#This Row],[Employee Name]])-FIND(" ",Table1[[#This Row],[Employee Name]]))</f>
        <v>Rao</v>
      </c>
      <c r="Y4110" t="str">
        <f>Table1[[#This Row],[Department]]&amp;"-"&amp;Table1[[#This Row],[Employee ID]]</f>
        <v>HR-E03026</v>
      </c>
      <c r="Z4110" t="str">
        <f>LEFT(Table1[[#This Row],[Department]],3)</f>
        <v>HR</v>
      </c>
      <c r="AA4110" t="str">
        <f>_xlfn.XLOOKUP(Table1[[#This Row],[Manager ID]],MANAGERS!A:A,MANAGERS!B:B)</f>
        <v>Manager_7</v>
      </c>
      <c r="AB4110" t="str" cm="1">
        <f t="array" ref="AB4110">_xlfn.XLOOKUP(Table1[[#This Row],[Manager ID]],Table2[[#All],[Manager ID]],Table2[[#All],[Department Head]])</f>
        <v>Operations</v>
      </c>
      <c r="AC4110" s="2">
        <f>_xlfn.XLOOKUP(Table1[[#This Row],[City]],L:L,O:O)</f>
        <v>0.24030340748661314</v>
      </c>
      <c r="AD4110" t="str" cm="1">
        <f t="array" ref="AD4110">_xlfn.IFS(Table1[[#This Row],[Performance Score]]&gt;=90,"Excellent",Table1[[#This Row],[Performance Score]]&gt;=75,"Good",Table1[[#This Row],[Performance Score]]&gt;=60,"Average",Table1[[#This Row],[Performance Score]]&lt;=60,"Need Improvement")</f>
        <v>Excellent</v>
      </c>
      <c r="AE4110" t="str">
        <f>IF(AND(Table1[[#This Row],[Attendance %]]&gt;=80,(Table1[[#This Row],[Performance Score]]&gt;=80)),"Eligible","Not Eligible")</f>
        <v>Eligible</v>
      </c>
      <c r="AF4110" t="str">
        <f>IF(Table1[[#This Row],[Performance Score]]&gt;=80,"High Performer","Low Performer")</f>
        <v>High Performer</v>
      </c>
      <c r="AG4110" t="str" cm="1">
        <f t="array" aca="1" ref="AG4110" ca="1">_xlfn.IFS(Table1[[#This Row],[Experience]]&lt;=3,"Junior",Table1[[#This Row],[Experience]]&lt;=7,"Mid Level",Table1[[#This Row],[Experience]]&gt;=7,"Senior")</f>
        <v>Senior</v>
      </c>
      <c r="AH4110" t="str">
        <f>IF(Table1[[#This Row],[Attendance %]]&gt;75,"OK","Below 75")</f>
        <v>OK</v>
      </c>
      <c r="AI4110" t="b">
        <f>ISBLANK(Table1[[#This Row],[Employee ID]])</f>
        <v>0</v>
      </c>
      <c r="AJ4110" t="b">
        <f>ISNUMBER(Table1[[#This Row],[Total Salary  ]])</f>
        <v>1</v>
      </c>
      <c r="AK4110" t="str">
        <f>IFERROR(_xlfn.XLOOKUP(Table1[[#This Row],[Manager ID]],MANAGERS!A:A,MANAGERS!B:B),"Not Found")</f>
        <v>Manager_7</v>
      </c>
    </row>
    <row r="4111" spans="1:37" x14ac:dyDescent="0.2">
      <c r="A4111" t="s">
        <v>100</v>
      </c>
      <c r="B4111" t="s">
        <v>69</v>
      </c>
      <c r="C4111" t="s">
        <v>15</v>
      </c>
      <c r="D4111" t="s">
        <v>40</v>
      </c>
      <c r="E4111" t="s">
        <v>51</v>
      </c>
      <c r="F4111" s="1">
        <v>42783</v>
      </c>
      <c r="G4111" s="1">
        <v>33394</v>
      </c>
      <c r="H4111">
        <v>30817</v>
      </c>
      <c r="I4111">
        <v>28225</v>
      </c>
      <c r="J4111">
        <v>87</v>
      </c>
      <c r="K4111">
        <v>40</v>
      </c>
      <c r="L4111" t="s">
        <v>23</v>
      </c>
      <c r="M4111">
        <v>118</v>
      </c>
      <c r="N4111">
        <f>Table1[[#This Row],[Basic Salary]]+Table1[[#This Row],[Bonus]]</f>
        <v>59042</v>
      </c>
      <c r="O4111" s="2">
        <f>Table1[[#This Row],[Bonus]]/Table1[[#This Row],[Basic Salary]]</f>
        <v>0.91589057987474443</v>
      </c>
      <c r="P4111">
        <f ca="1">DATEDIF(Table1[[#This Row],[Date of Birth]],TODAY(),"Y")</f>
        <v>35</v>
      </c>
      <c r="Q4111">
        <f ca="1">DATEDIF(Table1[[#This Row],[Joining Date]],TODAY(),"Y")</f>
        <v>9</v>
      </c>
      <c r="R4111" t="str">
        <f ca="1">IF(YEAR(Table1[[#This Row],[Joining Date]])=YEAR(TODAY()),"Yes","No")</f>
        <v>No</v>
      </c>
      <c r="S4111" t="str">
        <f ca="1">IF(Table1[[#This Row],[Experience]]&gt;5,"Yes","No")</f>
        <v>Yes</v>
      </c>
      <c r="T4111" t="str">
        <f>TEXT(Table1[[#This Row],[Joining Date]],"mmmm")</f>
        <v>February</v>
      </c>
      <c r="U4111" t="str">
        <f>TEXT(Table1[[#This Row],[Joining Date]],"yyyy")</f>
        <v>2017</v>
      </c>
      <c r="V4111" s="5">
        <f ca="1">TODAY()-Table1[[#This Row],[Joining Date]]</f>
        <v>3456</v>
      </c>
      <c r="W4111" t="str">
        <f>LEFT(Table1[[#This Row],[Employee Name]],FIND(" ",Table1[[#This Row],[Employee Name]])-1)</f>
        <v>Neha</v>
      </c>
      <c r="X4111" t="str">
        <f>RIGHT(Table1[[#This Row],[Employee Name]],LEN(Table1[[#This Row],[Employee Name]])-FIND(" ",Table1[[#This Row],[Employee Name]]))</f>
        <v>Kulkarni</v>
      </c>
      <c r="Y4111" t="str">
        <f>Table1[[#This Row],[Department]]&amp;"-"&amp;Table1[[#This Row],[Employee ID]]</f>
        <v>IT-E00045</v>
      </c>
      <c r="Z4111" t="str">
        <f>LEFT(Table1[[#This Row],[Department]],3)</f>
        <v>IT</v>
      </c>
      <c r="AA4111" t="str">
        <f>_xlfn.XLOOKUP(Table1[[#This Row],[Manager ID]],MANAGERS!A:A,MANAGERS!B:B)</f>
        <v>Manager_18</v>
      </c>
      <c r="AB4111" t="str" cm="1">
        <f t="array" ref="AB4111">_xlfn.XLOOKUP(Table1[[#This Row],[Manager ID]],Table2[[#All],[Manager ID]],Table2[[#All],[Department Head]])</f>
        <v>Support</v>
      </c>
      <c r="AC4111" s="2">
        <f>_xlfn.XLOOKUP(Table1[[#This Row],[City]],L:L,O:O)</f>
        <v>0.23486488519629886</v>
      </c>
      <c r="AD4111" t="str" cm="1">
        <f t="array" ref="AD4111">_xlfn.IFS(Table1[[#This Row],[Performance Score]]&gt;=90,"Excellent",Table1[[#This Row],[Performance Score]]&gt;=75,"Good",Table1[[#This Row],[Performance Score]]&gt;=60,"Average",Table1[[#This Row],[Performance Score]]&lt;=60,"Need Improvement")</f>
        <v>Need Improvement</v>
      </c>
      <c r="AE4111" t="str">
        <f>IF(AND(Table1[[#This Row],[Attendance %]]&gt;=80,(Table1[[#This Row],[Performance Score]]&gt;=80)),"Eligible","Not Eligible")</f>
        <v>Not Eligible</v>
      </c>
      <c r="AF4111" t="str">
        <f>IF(Table1[[#This Row],[Performance Score]]&gt;=80,"High Performer","Low Performer")</f>
        <v>Low Performer</v>
      </c>
      <c r="AG4111" t="str" cm="1">
        <f t="array" aca="1" ref="AG4111" ca="1">_xlfn.IFS(Table1[[#This Row],[Experience]]&lt;=3,"Junior",Table1[[#This Row],[Experience]]&lt;=7,"Mid Level",Table1[[#This Row],[Experience]]&gt;=7,"Senior")</f>
        <v>Senior</v>
      </c>
      <c r="AH4111" t="str">
        <f>IF(Table1[[#This Row],[Attendance %]]&gt;75,"OK","Below 75")</f>
        <v>OK</v>
      </c>
      <c r="AI4111" t="b">
        <f>ISBLANK(Table1[[#This Row],[Employee ID]])</f>
        <v>0</v>
      </c>
      <c r="AJ4111" t="b">
        <f>ISNUMBER(Table1[[#This Row],[Total Salary  ]])</f>
        <v>1</v>
      </c>
      <c r="AK4111" t="str">
        <f>IFERROR(_xlfn.XLOOKUP(Table1[[#This Row],[Manager ID]],MANAGERS!A:A,MANAGERS!B:B),"Not Found")</f>
        <v>Manager_18</v>
      </c>
    </row>
    <row r="4112" spans="1:37" x14ac:dyDescent="0.2">
      <c r="A4112" t="s">
        <v>2922</v>
      </c>
      <c r="B4112" t="s">
        <v>77</v>
      </c>
      <c r="C4112" t="s">
        <v>15</v>
      </c>
      <c r="D4112" t="s">
        <v>25</v>
      </c>
      <c r="E4112" t="s">
        <v>26</v>
      </c>
      <c r="F4112" s="1">
        <v>42273</v>
      </c>
      <c r="G4112" s="1">
        <v>37027</v>
      </c>
      <c r="H4112">
        <v>30463</v>
      </c>
      <c r="I4112">
        <v>28573</v>
      </c>
      <c r="J4112">
        <v>80</v>
      </c>
      <c r="K4112">
        <v>95</v>
      </c>
      <c r="L4112" t="s">
        <v>53</v>
      </c>
      <c r="M4112">
        <v>111</v>
      </c>
      <c r="N4112">
        <f>Table1[[#This Row],[Basic Salary]]+Table1[[#This Row],[Bonus]]</f>
        <v>59036</v>
      </c>
      <c r="O4112" s="2">
        <f>Table1[[#This Row],[Bonus]]/Table1[[#This Row],[Basic Salary]]</f>
        <v>0.93795752224009454</v>
      </c>
      <c r="P4112">
        <f ca="1">DATEDIF(Table1[[#This Row],[Date of Birth]],TODAY(),"Y")</f>
        <v>25</v>
      </c>
      <c r="Q4112">
        <f ca="1">DATEDIF(Table1[[#This Row],[Joining Date]],TODAY(),"Y")</f>
        <v>10</v>
      </c>
      <c r="R4112" t="str">
        <f ca="1">IF(YEAR(Table1[[#This Row],[Joining Date]])=YEAR(TODAY()),"Yes","No")</f>
        <v>No</v>
      </c>
      <c r="S4112" t="str">
        <f ca="1">IF(Table1[[#This Row],[Experience]]&gt;5,"Yes","No")</f>
        <v>Yes</v>
      </c>
      <c r="T4112" t="str">
        <f>TEXT(Table1[[#This Row],[Joining Date]],"mmmm")</f>
        <v>September</v>
      </c>
      <c r="U4112" t="str">
        <f>TEXT(Table1[[#This Row],[Joining Date]],"yyyy")</f>
        <v>2015</v>
      </c>
      <c r="V4112" s="5">
        <f ca="1">TODAY()-Table1[[#This Row],[Joining Date]]</f>
        <v>3966</v>
      </c>
      <c r="W4112" t="str">
        <f>LEFT(Table1[[#This Row],[Employee Name]],FIND(" ",Table1[[#This Row],[Employee Name]])-1)</f>
        <v>Rohan</v>
      </c>
      <c r="X4112" t="str">
        <f>RIGHT(Table1[[#This Row],[Employee Name]],LEN(Table1[[#This Row],[Employee Name]])-FIND(" ",Table1[[#This Row],[Employee Name]]))</f>
        <v>Gupta</v>
      </c>
      <c r="Y4112" t="str">
        <f>Table1[[#This Row],[Department]]&amp;"-"&amp;Table1[[#This Row],[Employee ID]]</f>
        <v>Finance-E02866</v>
      </c>
      <c r="Z4112" t="str">
        <f>LEFT(Table1[[#This Row],[Department]],3)</f>
        <v>Fin</v>
      </c>
      <c r="AA4112" t="str">
        <f>_xlfn.XLOOKUP(Table1[[#This Row],[Manager ID]],MANAGERS!A:A,MANAGERS!B:B)</f>
        <v>Manager_11</v>
      </c>
      <c r="AB4112" t="str" cm="1">
        <f t="array" ref="AB4112">_xlfn.XLOOKUP(Table1[[#This Row],[Manager ID]],Table2[[#All],[Manager ID]],Table2[[#All],[Department Head]])</f>
        <v>Marketing</v>
      </c>
      <c r="AC4112" s="2">
        <f>_xlfn.XLOOKUP(Table1[[#This Row],[City]],L:L,O:O)</f>
        <v>0.23685887225230964</v>
      </c>
      <c r="AD4112" t="str" cm="1">
        <f t="array" ref="AD4112">_xlfn.IFS(Table1[[#This Row],[Performance Score]]&gt;=90,"Excellent",Table1[[#This Row],[Performance Score]]&gt;=75,"Good",Table1[[#This Row],[Performance Score]]&gt;=60,"Average",Table1[[#This Row],[Performance Score]]&lt;=60,"Need Improvement")</f>
        <v>Excellent</v>
      </c>
      <c r="AE4112" t="str">
        <f>IF(AND(Table1[[#This Row],[Attendance %]]&gt;=80,(Table1[[#This Row],[Performance Score]]&gt;=80)),"Eligible","Not Eligible")</f>
        <v>Eligible</v>
      </c>
      <c r="AF4112" t="str">
        <f>IF(Table1[[#This Row],[Performance Score]]&gt;=80,"High Performer","Low Performer")</f>
        <v>High Performer</v>
      </c>
      <c r="AG4112" t="str" cm="1">
        <f t="array" aca="1" ref="AG4112" ca="1">_xlfn.IFS(Table1[[#This Row],[Experience]]&lt;=3,"Junior",Table1[[#This Row],[Experience]]&lt;=7,"Mid Level",Table1[[#This Row],[Experience]]&gt;=7,"Senior")</f>
        <v>Senior</v>
      </c>
      <c r="AH4112" t="str">
        <f>IF(Table1[[#This Row],[Attendance %]]&gt;75,"OK","Below 75")</f>
        <v>OK</v>
      </c>
      <c r="AI4112" t="b">
        <f>ISBLANK(Table1[[#This Row],[Employee ID]])</f>
        <v>0</v>
      </c>
      <c r="AJ4112" t="b">
        <f>ISNUMBER(Table1[[#This Row],[Total Salary  ]])</f>
        <v>1</v>
      </c>
      <c r="AK4112" t="str">
        <f>IFERROR(_xlfn.XLOOKUP(Table1[[#This Row],[Manager ID]],MANAGERS!A:A,MANAGERS!B:B),"Not Found")</f>
        <v>Manager_11</v>
      </c>
    </row>
    <row r="4113" spans="1:37" x14ac:dyDescent="0.2">
      <c r="A4113" t="s">
        <v>2109</v>
      </c>
      <c r="B4113" t="s">
        <v>89</v>
      </c>
      <c r="C4113" t="s">
        <v>15</v>
      </c>
      <c r="D4113" t="s">
        <v>33</v>
      </c>
      <c r="E4113" t="s">
        <v>51</v>
      </c>
      <c r="F4113" s="1">
        <v>42078</v>
      </c>
      <c r="G4113" s="1">
        <v>30036</v>
      </c>
      <c r="H4113">
        <v>33305</v>
      </c>
      <c r="I4113">
        <v>25713</v>
      </c>
      <c r="J4113">
        <v>85</v>
      </c>
      <c r="K4113">
        <v>54</v>
      </c>
      <c r="L4113" t="s">
        <v>18</v>
      </c>
      <c r="M4113">
        <v>111</v>
      </c>
      <c r="N4113">
        <f>Table1[[#This Row],[Basic Salary]]+Table1[[#This Row],[Bonus]]</f>
        <v>59018</v>
      </c>
      <c r="O4113" s="2">
        <f>Table1[[#This Row],[Bonus]]/Table1[[#This Row],[Basic Salary]]</f>
        <v>0.77204623930340788</v>
      </c>
      <c r="P4113">
        <f ca="1">DATEDIF(Table1[[#This Row],[Date of Birth]],TODAY(),"Y")</f>
        <v>44</v>
      </c>
      <c r="Q4113">
        <f ca="1">DATEDIF(Table1[[#This Row],[Joining Date]],TODAY(),"Y")</f>
        <v>11</v>
      </c>
      <c r="R4113" t="str">
        <f ca="1">IF(YEAR(Table1[[#This Row],[Joining Date]])=YEAR(TODAY()),"Yes","No")</f>
        <v>No</v>
      </c>
      <c r="S4113" t="str">
        <f ca="1">IF(Table1[[#This Row],[Experience]]&gt;5,"Yes","No")</f>
        <v>Yes</v>
      </c>
      <c r="T4113" t="str">
        <f>TEXT(Table1[[#This Row],[Joining Date]],"mmmm")</f>
        <v>March</v>
      </c>
      <c r="U4113" t="str">
        <f>TEXT(Table1[[#This Row],[Joining Date]],"yyyy")</f>
        <v>2015</v>
      </c>
      <c r="V4113" s="5">
        <f ca="1">TODAY()-Table1[[#This Row],[Joining Date]]</f>
        <v>4161</v>
      </c>
      <c r="W4113" t="str">
        <f>LEFT(Table1[[#This Row],[Employee Name]],FIND(" ",Table1[[#This Row],[Employee Name]])-1)</f>
        <v>Tarun</v>
      </c>
      <c r="X4113" t="str">
        <f>RIGHT(Table1[[#This Row],[Employee Name]],LEN(Table1[[#This Row],[Employee Name]])-FIND(" ",Table1[[#This Row],[Employee Name]]))</f>
        <v>Verma</v>
      </c>
      <c r="Y4113" t="str">
        <f>Table1[[#This Row],[Department]]&amp;"-"&amp;Table1[[#This Row],[Employee ID]]</f>
        <v>Marketing-E02053</v>
      </c>
      <c r="Z4113" t="str">
        <f>LEFT(Table1[[#This Row],[Department]],3)</f>
        <v>Mar</v>
      </c>
      <c r="AA4113" t="str">
        <f>_xlfn.XLOOKUP(Table1[[#This Row],[Manager ID]],MANAGERS!A:A,MANAGERS!B:B)</f>
        <v>Manager_11</v>
      </c>
      <c r="AB4113" t="str" cm="1">
        <f t="array" ref="AB4113">_xlfn.XLOOKUP(Table1[[#This Row],[Manager ID]],Table2[[#All],[Manager ID]],Table2[[#All],[Department Head]])</f>
        <v>Marketing</v>
      </c>
      <c r="AC4113" s="2">
        <f>_xlfn.XLOOKUP(Table1[[#This Row],[City]],L:L,O:O)</f>
        <v>0.21356479274849693</v>
      </c>
      <c r="AD4113" t="str" cm="1">
        <f t="array" ref="AD4113">_xlfn.IFS(Table1[[#This Row],[Performance Score]]&gt;=90,"Excellent",Table1[[#This Row],[Performance Score]]&gt;=75,"Good",Table1[[#This Row],[Performance Score]]&gt;=60,"Average",Table1[[#This Row],[Performance Score]]&lt;=60,"Need Improvement")</f>
        <v>Need Improvement</v>
      </c>
      <c r="AE4113" t="str">
        <f>IF(AND(Table1[[#This Row],[Attendance %]]&gt;=80,(Table1[[#This Row],[Performance Score]]&gt;=80)),"Eligible","Not Eligible")</f>
        <v>Not Eligible</v>
      </c>
      <c r="AF4113" t="str">
        <f>IF(Table1[[#This Row],[Performance Score]]&gt;=80,"High Performer","Low Performer")</f>
        <v>Low Performer</v>
      </c>
      <c r="AG4113" t="str" cm="1">
        <f t="array" aca="1" ref="AG4113" ca="1">_xlfn.IFS(Table1[[#This Row],[Experience]]&lt;=3,"Junior",Table1[[#This Row],[Experience]]&lt;=7,"Mid Level",Table1[[#This Row],[Experience]]&gt;=7,"Senior")</f>
        <v>Senior</v>
      </c>
      <c r="AH4113" t="str">
        <f>IF(Table1[[#This Row],[Attendance %]]&gt;75,"OK","Below 75")</f>
        <v>OK</v>
      </c>
      <c r="AI4113" t="b">
        <f>ISBLANK(Table1[[#This Row],[Employee ID]])</f>
        <v>0</v>
      </c>
      <c r="AJ4113" t="b">
        <f>ISNUMBER(Table1[[#This Row],[Total Salary  ]])</f>
        <v>1</v>
      </c>
      <c r="AK4113" t="str">
        <f>IFERROR(_xlfn.XLOOKUP(Table1[[#This Row],[Manager ID]],MANAGERS!A:A,MANAGERS!B:B),"Not Found")</f>
        <v>Manager_11</v>
      </c>
    </row>
    <row r="4114" spans="1:37" x14ac:dyDescent="0.2">
      <c r="A4114" t="s">
        <v>4191</v>
      </c>
      <c r="B4114" t="s">
        <v>71</v>
      </c>
      <c r="C4114" t="s">
        <v>15</v>
      </c>
      <c r="D4114" t="s">
        <v>40</v>
      </c>
      <c r="E4114" t="s">
        <v>26</v>
      </c>
      <c r="F4114" s="1">
        <v>44075</v>
      </c>
      <c r="G4114" s="1">
        <v>31036</v>
      </c>
      <c r="H4114">
        <v>39803</v>
      </c>
      <c r="I4114">
        <v>19188</v>
      </c>
      <c r="J4114">
        <v>89</v>
      </c>
      <c r="K4114">
        <v>90</v>
      </c>
      <c r="L4114" t="s">
        <v>34</v>
      </c>
      <c r="M4114">
        <v>118</v>
      </c>
      <c r="N4114">
        <f>Table1[[#This Row],[Basic Salary]]+Table1[[#This Row],[Bonus]]</f>
        <v>58991</v>
      </c>
      <c r="O4114" s="2">
        <f>Table1[[#This Row],[Bonus]]/Table1[[#This Row],[Basic Salary]]</f>
        <v>0.48207421551139362</v>
      </c>
      <c r="P4114">
        <f ca="1">DATEDIF(Table1[[#This Row],[Date of Birth]],TODAY(),"Y")</f>
        <v>41</v>
      </c>
      <c r="Q4114">
        <f ca="1">DATEDIF(Table1[[#This Row],[Joining Date]],TODAY(),"Y")</f>
        <v>5</v>
      </c>
      <c r="R4114" t="str">
        <f ca="1">IF(YEAR(Table1[[#This Row],[Joining Date]])=YEAR(TODAY()),"Yes","No")</f>
        <v>No</v>
      </c>
      <c r="S4114" t="str">
        <f ca="1">IF(Table1[[#This Row],[Experience]]&gt;5,"Yes","No")</f>
        <v>No</v>
      </c>
      <c r="T4114" t="str">
        <f>TEXT(Table1[[#This Row],[Joining Date]],"mmmm")</f>
        <v>September</v>
      </c>
      <c r="U4114" t="str">
        <f>TEXT(Table1[[#This Row],[Joining Date]],"yyyy")</f>
        <v>2020</v>
      </c>
      <c r="V4114" s="5">
        <f ca="1">TODAY()-Table1[[#This Row],[Joining Date]]</f>
        <v>2164</v>
      </c>
      <c r="W4114" t="str">
        <f>LEFT(Table1[[#This Row],[Employee Name]],FIND(" ",Table1[[#This Row],[Employee Name]])-1)</f>
        <v>Sneha</v>
      </c>
      <c r="X4114" t="str">
        <f>RIGHT(Table1[[#This Row],[Employee Name]],LEN(Table1[[#This Row],[Employee Name]])-FIND(" ",Table1[[#This Row],[Employee Name]]))</f>
        <v>Iyer</v>
      </c>
      <c r="Y4114" t="str">
        <f>Table1[[#This Row],[Department]]&amp;"-"&amp;Table1[[#This Row],[Employee ID]]</f>
        <v>IT-E04135</v>
      </c>
      <c r="Z4114" t="str">
        <f>LEFT(Table1[[#This Row],[Department]],3)</f>
        <v>IT</v>
      </c>
      <c r="AA4114" t="str">
        <f>_xlfn.XLOOKUP(Table1[[#This Row],[Manager ID]],MANAGERS!A:A,MANAGERS!B:B)</f>
        <v>Manager_18</v>
      </c>
      <c r="AB4114" t="str" cm="1">
        <f t="array" ref="AB4114">_xlfn.XLOOKUP(Table1[[#This Row],[Manager ID]],Table2[[#All],[Manager ID]],Table2[[#All],[Department Head]])</f>
        <v>Support</v>
      </c>
      <c r="AC4114" s="2">
        <f>_xlfn.XLOOKUP(Table1[[#This Row],[City]],L:L,O:O)</f>
        <v>0.24030340748661314</v>
      </c>
      <c r="AD4114" t="str" cm="1">
        <f t="array" ref="AD4114">_xlfn.IFS(Table1[[#This Row],[Performance Score]]&gt;=90,"Excellent",Table1[[#This Row],[Performance Score]]&gt;=75,"Good",Table1[[#This Row],[Performance Score]]&gt;=60,"Average",Table1[[#This Row],[Performance Score]]&lt;=60,"Need Improvement")</f>
        <v>Excellent</v>
      </c>
      <c r="AE4114" t="str">
        <f>IF(AND(Table1[[#This Row],[Attendance %]]&gt;=80,(Table1[[#This Row],[Performance Score]]&gt;=80)),"Eligible","Not Eligible")</f>
        <v>Eligible</v>
      </c>
      <c r="AF4114" t="str">
        <f>IF(Table1[[#This Row],[Performance Score]]&gt;=80,"High Performer","Low Performer")</f>
        <v>High Performer</v>
      </c>
      <c r="AG4114" t="str" cm="1">
        <f t="array" aca="1" ref="AG4114" ca="1">_xlfn.IFS(Table1[[#This Row],[Experience]]&lt;=3,"Junior",Table1[[#This Row],[Experience]]&lt;=7,"Mid Level",Table1[[#This Row],[Experience]]&gt;=7,"Senior")</f>
        <v>Mid Level</v>
      </c>
      <c r="AH4114" t="str">
        <f>IF(Table1[[#This Row],[Attendance %]]&gt;75,"OK","Below 75")</f>
        <v>OK</v>
      </c>
      <c r="AI4114" t="b">
        <f>ISBLANK(Table1[[#This Row],[Employee ID]])</f>
        <v>0</v>
      </c>
      <c r="AJ4114" t="b">
        <f>ISNUMBER(Table1[[#This Row],[Total Salary  ]])</f>
        <v>1</v>
      </c>
      <c r="AK4114" t="str">
        <f>IFERROR(_xlfn.XLOOKUP(Table1[[#This Row],[Manager ID]],MANAGERS!A:A,MANAGERS!B:B),"Not Found")</f>
        <v>Manager_18</v>
      </c>
    </row>
    <row r="4115" spans="1:37" x14ac:dyDescent="0.2">
      <c r="A4115" t="s">
        <v>3160</v>
      </c>
      <c r="B4115" t="s">
        <v>75</v>
      </c>
      <c r="C4115" t="s">
        <v>21</v>
      </c>
      <c r="D4115" t="s">
        <v>33</v>
      </c>
      <c r="E4115" t="s">
        <v>51</v>
      </c>
      <c r="F4115" s="1">
        <v>45961</v>
      </c>
      <c r="G4115" s="1">
        <v>34809</v>
      </c>
      <c r="H4115">
        <v>30460</v>
      </c>
      <c r="I4115">
        <v>28527</v>
      </c>
      <c r="J4115">
        <v>97</v>
      </c>
      <c r="K4115">
        <v>41</v>
      </c>
      <c r="L4115" t="s">
        <v>31</v>
      </c>
      <c r="M4115">
        <v>103</v>
      </c>
      <c r="N4115">
        <f>Table1[[#This Row],[Basic Salary]]+Table1[[#This Row],[Bonus]]</f>
        <v>58987</v>
      </c>
      <c r="O4115" s="2">
        <f>Table1[[#This Row],[Bonus]]/Table1[[#This Row],[Basic Salary]]</f>
        <v>0.93653972422849641</v>
      </c>
      <c r="P4115">
        <f ca="1">DATEDIF(Table1[[#This Row],[Date of Birth]],TODAY(),"Y")</f>
        <v>31</v>
      </c>
      <c r="Q4115">
        <f ca="1">DATEDIF(Table1[[#This Row],[Joining Date]],TODAY(),"Y")</f>
        <v>0</v>
      </c>
      <c r="R4115" t="str">
        <f ca="1">IF(YEAR(Table1[[#This Row],[Joining Date]])=YEAR(TODAY()),"Yes","No")</f>
        <v>No</v>
      </c>
      <c r="S4115" t="str">
        <f ca="1">IF(Table1[[#This Row],[Experience]]&gt;5,"Yes","No")</f>
        <v>No</v>
      </c>
      <c r="T4115" t="str">
        <f>TEXT(Table1[[#This Row],[Joining Date]],"mmmm")</f>
        <v>October</v>
      </c>
      <c r="U4115" t="str">
        <f>TEXT(Table1[[#This Row],[Joining Date]],"yyyy")</f>
        <v>2025</v>
      </c>
      <c r="V4115" s="5">
        <f ca="1">TODAY()-Table1[[#This Row],[Joining Date]]</f>
        <v>278</v>
      </c>
      <c r="W4115" t="str">
        <f>LEFT(Table1[[#This Row],[Employee Name]],FIND(" ",Table1[[#This Row],[Employee Name]])-1)</f>
        <v>Ishita</v>
      </c>
      <c r="X4115" t="str">
        <f>RIGHT(Table1[[#This Row],[Employee Name]],LEN(Table1[[#This Row],[Employee Name]])-FIND(" ",Table1[[#This Row],[Employee Name]]))</f>
        <v>Roy</v>
      </c>
      <c r="Y4115" t="str">
        <f>Table1[[#This Row],[Department]]&amp;"-"&amp;Table1[[#This Row],[Employee ID]]</f>
        <v>Marketing-E03104</v>
      </c>
      <c r="Z4115" t="str">
        <f>LEFT(Table1[[#This Row],[Department]],3)</f>
        <v>Mar</v>
      </c>
      <c r="AA4115" t="str">
        <f>_xlfn.XLOOKUP(Table1[[#This Row],[Manager ID]],MANAGERS!A:A,MANAGERS!B:B)</f>
        <v>Manager_3</v>
      </c>
      <c r="AB4115" t="str" cm="1">
        <f t="array" ref="AB4115">_xlfn.XLOOKUP(Table1[[#This Row],[Manager ID]],Table2[[#All],[Manager ID]],Table2[[#All],[Department Head]])</f>
        <v>IT</v>
      </c>
      <c r="AC4115" s="2">
        <f>_xlfn.XLOOKUP(Table1[[#This Row],[City]],L:L,O:O)</f>
        <v>0.241864189087755</v>
      </c>
      <c r="AD4115" t="str" cm="1">
        <f t="array" ref="AD4115">_xlfn.IFS(Table1[[#This Row],[Performance Score]]&gt;=90,"Excellent",Table1[[#This Row],[Performance Score]]&gt;=75,"Good",Table1[[#This Row],[Performance Score]]&gt;=60,"Average",Table1[[#This Row],[Performance Score]]&lt;=60,"Need Improvement")</f>
        <v>Need Improvement</v>
      </c>
      <c r="AE4115" t="str">
        <f>IF(AND(Table1[[#This Row],[Attendance %]]&gt;=80,(Table1[[#This Row],[Performance Score]]&gt;=80)),"Eligible","Not Eligible")</f>
        <v>Not Eligible</v>
      </c>
      <c r="AF4115" t="str">
        <f>IF(Table1[[#This Row],[Performance Score]]&gt;=80,"High Performer","Low Performer")</f>
        <v>Low Performer</v>
      </c>
      <c r="AG4115" t="str" cm="1">
        <f t="array" aca="1" ref="AG4115" ca="1">_xlfn.IFS(Table1[[#This Row],[Experience]]&lt;=3,"Junior",Table1[[#This Row],[Experience]]&lt;=7,"Mid Level",Table1[[#This Row],[Experience]]&gt;=7,"Senior")</f>
        <v>Junior</v>
      </c>
      <c r="AH4115" t="str">
        <f>IF(Table1[[#This Row],[Attendance %]]&gt;75,"OK","Below 75")</f>
        <v>OK</v>
      </c>
      <c r="AI4115" t="b">
        <f>ISBLANK(Table1[[#This Row],[Employee ID]])</f>
        <v>0</v>
      </c>
      <c r="AJ4115" t="b">
        <f>ISNUMBER(Table1[[#This Row],[Total Salary  ]])</f>
        <v>1</v>
      </c>
      <c r="AK4115" t="str">
        <f>IFERROR(_xlfn.XLOOKUP(Table1[[#This Row],[Manager ID]],MANAGERS!A:A,MANAGERS!B:B),"Not Found")</f>
        <v>Manager_3</v>
      </c>
    </row>
    <row r="4116" spans="1:37" x14ac:dyDescent="0.2">
      <c r="A4116" t="s">
        <v>354</v>
      </c>
      <c r="B4116" t="s">
        <v>69</v>
      </c>
      <c r="C4116" t="s">
        <v>21</v>
      </c>
      <c r="D4116" t="s">
        <v>40</v>
      </c>
      <c r="E4116" t="s">
        <v>65</v>
      </c>
      <c r="F4116" s="1">
        <v>42343</v>
      </c>
      <c r="G4116" s="1">
        <v>38484</v>
      </c>
      <c r="H4116">
        <v>29044</v>
      </c>
      <c r="I4116">
        <v>29938</v>
      </c>
      <c r="J4116">
        <v>74</v>
      </c>
      <c r="K4116">
        <v>58</v>
      </c>
      <c r="L4116" t="s">
        <v>53</v>
      </c>
      <c r="M4116">
        <v>109</v>
      </c>
      <c r="N4116">
        <f>Table1[[#This Row],[Basic Salary]]+Table1[[#This Row],[Bonus]]</f>
        <v>58982</v>
      </c>
      <c r="O4116" s="2">
        <f>Table1[[#This Row],[Bonus]]/Table1[[#This Row],[Basic Salary]]</f>
        <v>1.0307808841757333</v>
      </c>
      <c r="P4116">
        <f ca="1">DATEDIF(Table1[[#This Row],[Date of Birth]],TODAY(),"Y")</f>
        <v>21</v>
      </c>
      <c r="Q4116">
        <f ca="1">DATEDIF(Table1[[#This Row],[Joining Date]],TODAY(),"Y")</f>
        <v>10</v>
      </c>
      <c r="R4116" t="str">
        <f ca="1">IF(YEAR(Table1[[#This Row],[Joining Date]])=YEAR(TODAY()),"Yes","No")</f>
        <v>No</v>
      </c>
      <c r="S4116" t="str">
        <f ca="1">IF(Table1[[#This Row],[Experience]]&gt;5,"Yes","No")</f>
        <v>Yes</v>
      </c>
      <c r="T4116" t="str">
        <f>TEXT(Table1[[#This Row],[Joining Date]],"mmmm")</f>
        <v>December</v>
      </c>
      <c r="U4116" t="str">
        <f>TEXT(Table1[[#This Row],[Joining Date]],"yyyy")</f>
        <v>2015</v>
      </c>
      <c r="V4116" s="5">
        <f ca="1">TODAY()-Table1[[#This Row],[Joining Date]]</f>
        <v>3896</v>
      </c>
      <c r="W4116" t="str">
        <f>LEFT(Table1[[#This Row],[Employee Name]],FIND(" ",Table1[[#This Row],[Employee Name]])-1)</f>
        <v>Neha</v>
      </c>
      <c r="X4116" t="str">
        <f>RIGHT(Table1[[#This Row],[Employee Name]],LEN(Table1[[#This Row],[Employee Name]])-FIND(" ",Table1[[#This Row],[Employee Name]]))</f>
        <v>Kulkarni</v>
      </c>
      <c r="Y4116" t="str">
        <f>Table1[[#This Row],[Department]]&amp;"-"&amp;Table1[[#This Row],[Employee ID]]</f>
        <v>IT-E00298</v>
      </c>
      <c r="Z4116" t="str">
        <f>LEFT(Table1[[#This Row],[Department]],3)</f>
        <v>IT</v>
      </c>
      <c r="AA4116" t="str">
        <f>_xlfn.XLOOKUP(Table1[[#This Row],[Manager ID]],MANAGERS!A:A,MANAGERS!B:B)</f>
        <v>Manager_9</v>
      </c>
      <c r="AB4116" t="str" cm="1">
        <f t="array" ref="AB4116">_xlfn.XLOOKUP(Table1[[#This Row],[Manager ID]],Table2[[#All],[Manager ID]],Table2[[#All],[Department Head]])</f>
        <v>Sales</v>
      </c>
      <c r="AC4116" s="2">
        <f>_xlfn.XLOOKUP(Table1[[#This Row],[City]],L:L,O:O)</f>
        <v>0.23685887225230964</v>
      </c>
      <c r="AD4116" t="str" cm="1">
        <f t="array" ref="AD4116">_xlfn.IFS(Table1[[#This Row],[Performance Score]]&gt;=90,"Excellent",Table1[[#This Row],[Performance Score]]&gt;=75,"Good",Table1[[#This Row],[Performance Score]]&gt;=60,"Average",Table1[[#This Row],[Performance Score]]&lt;=60,"Need Improvement")</f>
        <v>Need Improvement</v>
      </c>
      <c r="AE4116" t="str">
        <f>IF(AND(Table1[[#This Row],[Attendance %]]&gt;=80,(Table1[[#This Row],[Performance Score]]&gt;=80)),"Eligible","Not Eligible")</f>
        <v>Not Eligible</v>
      </c>
      <c r="AF4116" t="str">
        <f>IF(Table1[[#This Row],[Performance Score]]&gt;=80,"High Performer","Low Performer")</f>
        <v>Low Performer</v>
      </c>
      <c r="AG4116" t="str" cm="1">
        <f t="array" aca="1" ref="AG4116" ca="1">_xlfn.IFS(Table1[[#This Row],[Experience]]&lt;=3,"Junior",Table1[[#This Row],[Experience]]&lt;=7,"Mid Level",Table1[[#This Row],[Experience]]&gt;=7,"Senior")</f>
        <v>Senior</v>
      </c>
      <c r="AH4116" t="str">
        <f>IF(Table1[[#This Row],[Attendance %]]&gt;75,"OK","Below 75")</f>
        <v>Below 75</v>
      </c>
      <c r="AI4116" t="b">
        <f>ISBLANK(Table1[[#This Row],[Employee ID]])</f>
        <v>0</v>
      </c>
      <c r="AJ4116" t="b">
        <f>ISNUMBER(Table1[[#This Row],[Total Salary  ]])</f>
        <v>1</v>
      </c>
      <c r="AK4116" t="str">
        <f>IFERROR(_xlfn.XLOOKUP(Table1[[#This Row],[Manager ID]],MANAGERS!A:A,MANAGERS!B:B),"Not Found")</f>
        <v>Manager_9</v>
      </c>
    </row>
    <row r="4117" spans="1:37" x14ac:dyDescent="0.2">
      <c r="A4117" t="s">
        <v>4956</v>
      </c>
      <c r="B4117" t="s">
        <v>89</v>
      </c>
      <c r="C4117" t="s">
        <v>15</v>
      </c>
      <c r="D4117" t="s">
        <v>46</v>
      </c>
      <c r="E4117" t="s">
        <v>22</v>
      </c>
      <c r="F4117" s="1">
        <v>43773</v>
      </c>
      <c r="G4117" s="1">
        <v>35743</v>
      </c>
      <c r="H4117">
        <v>40958</v>
      </c>
      <c r="I4117">
        <v>18018</v>
      </c>
      <c r="J4117">
        <v>98</v>
      </c>
      <c r="K4117">
        <v>43</v>
      </c>
      <c r="L4117" t="s">
        <v>37</v>
      </c>
      <c r="M4117">
        <v>114</v>
      </c>
      <c r="N4117">
        <f>Table1[[#This Row],[Basic Salary]]+Table1[[#This Row],[Bonus]]</f>
        <v>58976</v>
      </c>
      <c r="O4117" s="2">
        <f>Table1[[#This Row],[Bonus]]/Table1[[#This Row],[Basic Salary]]</f>
        <v>0.43991405830362812</v>
      </c>
      <c r="P4117">
        <f ca="1">DATEDIF(Table1[[#This Row],[Date of Birth]],TODAY(),"Y")</f>
        <v>28</v>
      </c>
      <c r="Q4117">
        <f ca="1">DATEDIF(Table1[[#This Row],[Joining Date]],TODAY(),"Y")</f>
        <v>6</v>
      </c>
      <c r="R4117" t="str">
        <f ca="1">IF(YEAR(Table1[[#This Row],[Joining Date]])=YEAR(TODAY()),"Yes","No")</f>
        <v>No</v>
      </c>
      <c r="S4117" t="str">
        <f ca="1">IF(Table1[[#This Row],[Experience]]&gt;5,"Yes","No")</f>
        <v>Yes</v>
      </c>
      <c r="T4117" t="str">
        <f>TEXT(Table1[[#This Row],[Joining Date]],"mmmm")</f>
        <v>November</v>
      </c>
      <c r="U4117" t="str">
        <f>TEXT(Table1[[#This Row],[Joining Date]],"yyyy")</f>
        <v>2019</v>
      </c>
      <c r="V4117" s="5">
        <f ca="1">TODAY()-Table1[[#This Row],[Joining Date]]</f>
        <v>2466</v>
      </c>
      <c r="W4117" t="str">
        <f>LEFT(Table1[[#This Row],[Employee Name]],FIND(" ",Table1[[#This Row],[Employee Name]])-1)</f>
        <v>Tarun</v>
      </c>
      <c r="X4117" t="str">
        <f>RIGHT(Table1[[#This Row],[Employee Name]],LEN(Table1[[#This Row],[Employee Name]])-FIND(" ",Table1[[#This Row],[Employee Name]]))</f>
        <v>Verma</v>
      </c>
      <c r="Y4117" t="str">
        <f>Table1[[#This Row],[Department]]&amp;"-"&amp;Table1[[#This Row],[Employee ID]]</f>
        <v>Support-E04900</v>
      </c>
      <c r="Z4117" t="str">
        <f>LEFT(Table1[[#This Row],[Department]],3)</f>
        <v>Sup</v>
      </c>
      <c r="AA4117" t="str">
        <f>_xlfn.XLOOKUP(Table1[[#This Row],[Manager ID]],MANAGERS!A:A,MANAGERS!B:B)</f>
        <v>Manager_14</v>
      </c>
      <c r="AB4117" t="str" cm="1">
        <f t="array" ref="AB4117">_xlfn.XLOOKUP(Table1[[#This Row],[Manager ID]],Table2[[#All],[Manager ID]],Table2[[#All],[Department Head]])</f>
        <v>Marketing</v>
      </c>
      <c r="AC4117" s="2">
        <f>_xlfn.XLOOKUP(Table1[[#This Row],[City]],L:L,O:O)</f>
        <v>0.24036902712549932</v>
      </c>
      <c r="AD4117" t="str" cm="1">
        <f t="array" ref="AD4117">_xlfn.IFS(Table1[[#This Row],[Performance Score]]&gt;=90,"Excellent",Table1[[#This Row],[Performance Score]]&gt;=75,"Good",Table1[[#This Row],[Performance Score]]&gt;=60,"Average",Table1[[#This Row],[Performance Score]]&lt;=60,"Need Improvement")</f>
        <v>Need Improvement</v>
      </c>
      <c r="AE4117" t="str">
        <f>IF(AND(Table1[[#This Row],[Attendance %]]&gt;=80,(Table1[[#This Row],[Performance Score]]&gt;=80)),"Eligible","Not Eligible")</f>
        <v>Not Eligible</v>
      </c>
      <c r="AF4117" t="str">
        <f>IF(Table1[[#This Row],[Performance Score]]&gt;=80,"High Performer","Low Performer")</f>
        <v>Low Performer</v>
      </c>
      <c r="AG4117" t="str" cm="1">
        <f t="array" aca="1" ref="AG4117" ca="1">_xlfn.IFS(Table1[[#This Row],[Experience]]&lt;=3,"Junior",Table1[[#This Row],[Experience]]&lt;=7,"Mid Level",Table1[[#This Row],[Experience]]&gt;=7,"Senior")</f>
        <v>Mid Level</v>
      </c>
      <c r="AH4117" t="str">
        <f>IF(Table1[[#This Row],[Attendance %]]&gt;75,"OK","Below 75")</f>
        <v>OK</v>
      </c>
      <c r="AI4117" t="b">
        <f>ISBLANK(Table1[[#This Row],[Employee ID]])</f>
        <v>0</v>
      </c>
      <c r="AJ4117" t="b">
        <f>ISNUMBER(Table1[[#This Row],[Total Salary  ]])</f>
        <v>1</v>
      </c>
      <c r="AK4117" t="str">
        <f>IFERROR(_xlfn.XLOOKUP(Table1[[#This Row],[Manager ID]],MANAGERS!A:A,MANAGERS!B:B),"Not Found")</f>
        <v>Manager_14</v>
      </c>
    </row>
    <row r="4118" spans="1:37" x14ac:dyDescent="0.2">
      <c r="A4118" t="s">
        <v>4267</v>
      </c>
      <c r="B4118" t="s">
        <v>93</v>
      </c>
      <c r="C4118" t="s">
        <v>15</v>
      </c>
      <c r="D4118" t="s">
        <v>33</v>
      </c>
      <c r="E4118" t="s">
        <v>22</v>
      </c>
      <c r="F4118" s="1">
        <v>44587</v>
      </c>
      <c r="G4118" s="1">
        <v>39131</v>
      </c>
      <c r="H4118">
        <v>51111</v>
      </c>
      <c r="I4118">
        <v>7856</v>
      </c>
      <c r="J4118">
        <v>74</v>
      </c>
      <c r="K4118">
        <v>70</v>
      </c>
      <c r="L4118" t="s">
        <v>23</v>
      </c>
      <c r="M4118">
        <v>118</v>
      </c>
      <c r="N4118">
        <f>Table1[[#This Row],[Basic Salary]]+Table1[[#This Row],[Bonus]]</f>
        <v>58967</v>
      </c>
      <c r="O4118" s="2">
        <f>Table1[[#This Row],[Bonus]]/Table1[[#This Row],[Basic Salary]]</f>
        <v>0.15370468196669992</v>
      </c>
      <c r="P4118">
        <f ca="1">DATEDIF(Table1[[#This Row],[Date of Birth]],TODAY(),"Y")</f>
        <v>19</v>
      </c>
      <c r="Q4118">
        <f ca="1">DATEDIF(Table1[[#This Row],[Joining Date]],TODAY(),"Y")</f>
        <v>4</v>
      </c>
      <c r="R4118" t="str">
        <f ca="1">IF(YEAR(Table1[[#This Row],[Joining Date]])=YEAR(TODAY()),"Yes","No")</f>
        <v>No</v>
      </c>
      <c r="S4118" t="str">
        <f ca="1">IF(Table1[[#This Row],[Experience]]&gt;5,"Yes","No")</f>
        <v>No</v>
      </c>
      <c r="T4118" t="str">
        <f>TEXT(Table1[[#This Row],[Joining Date]],"mmmm")</f>
        <v>January</v>
      </c>
      <c r="U4118" t="str">
        <f>TEXT(Table1[[#This Row],[Joining Date]],"yyyy")</f>
        <v>2022</v>
      </c>
      <c r="V4118" s="5">
        <f ca="1">TODAY()-Table1[[#This Row],[Joining Date]]</f>
        <v>1652</v>
      </c>
      <c r="W4118" t="str">
        <f>LEFT(Table1[[#This Row],[Employee Name]],FIND(" ",Table1[[#This Row],[Employee Name]])-1)</f>
        <v>Priya</v>
      </c>
      <c r="X4118" t="str">
        <f>RIGHT(Table1[[#This Row],[Employee Name]],LEN(Table1[[#This Row],[Employee Name]])-FIND(" ",Table1[[#This Row],[Employee Name]]))</f>
        <v>Reddy</v>
      </c>
      <c r="Y4118" t="str">
        <f>Table1[[#This Row],[Department]]&amp;"-"&amp;Table1[[#This Row],[Employee ID]]</f>
        <v>Marketing-E04211</v>
      </c>
      <c r="Z4118" t="str">
        <f>LEFT(Table1[[#This Row],[Department]],3)</f>
        <v>Mar</v>
      </c>
      <c r="AA4118" t="str">
        <f>_xlfn.XLOOKUP(Table1[[#This Row],[Manager ID]],MANAGERS!A:A,MANAGERS!B:B)</f>
        <v>Manager_18</v>
      </c>
      <c r="AB4118" t="str" cm="1">
        <f t="array" ref="AB4118">_xlfn.XLOOKUP(Table1[[#This Row],[Manager ID]],Table2[[#All],[Manager ID]],Table2[[#All],[Department Head]])</f>
        <v>Support</v>
      </c>
      <c r="AC4118" s="2">
        <f>_xlfn.XLOOKUP(Table1[[#This Row],[City]],L:L,O:O)</f>
        <v>0.23486488519629886</v>
      </c>
      <c r="AD4118" t="str" cm="1">
        <f t="array" ref="AD4118">_xlfn.IFS(Table1[[#This Row],[Performance Score]]&gt;=90,"Excellent",Table1[[#This Row],[Performance Score]]&gt;=75,"Good",Table1[[#This Row],[Performance Score]]&gt;=60,"Average",Table1[[#This Row],[Performance Score]]&lt;=60,"Need Improvement")</f>
        <v>Average</v>
      </c>
      <c r="AE4118" t="str">
        <f>IF(AND(Table1[[#This Row],[Attendance %]]&gt;=80,(Table1[[#This Row],[Performance Score]]&gt;=80)),"Eligible","Not Eligible")</f>
        <v>Not Eligible</v>
      </c>
      <c r="AF4118" t="str">
        <f>IF(Table1[[#This Row],[Performance Score]]&gt;=80,"High Performer","Low Performer")</f>
        <v>Low Performer</v>
      </c>
      <c r="AG4118" t="str" cm="1">
        <f t="array" aca="1" ref="AG4118" ca="1">_xlfn.IFS(Table1[[#This Row],[Experience]]&lt;=3,"Junior",Table1[[#This Row],[Experience]]&lt;=7,"Mid Level",Table1[[#This Row],[Experience]]&gt;=7,"Senior")</f>
        <v>Mid Level</v>
      </c>
      <c r="AH4118" t="str">
        <f>IF(Table1[[#This Row],[Attendance %]]&gt;75,"OK","Below 75")</f>
        <v>Below 75</v>
      </c>
      <c r="AI4118" t="b">
        <f>ISBLANK(Table1[[#This Row],[Employee ID]])</f>
        <v>0</v>
      </c>
      <c r="AJ4118" t="b">
        <f>ISNUMBER(Table1[[#This Row],[Total Salary  ]])</f>
        <v>1</v>
      </c>
      <c r="AK4118" t="str">
        <f>IFERROR(_xlfn.XLOOKUP(Table1[[#This Row],[Manager ID]],MANAGERS!A:A,MANAGERS!B:B),"Not Found")</f>
        <v>Manager_18</v>
      </c>
    </row>
    <row r="4119" spans="1:37" x14ac:dyDescent="0.2">
      <c r="A4119" t="s">
        <v>3395</v>
      </c>
      <c r="B4119" t="s">
        <v>95</v>
      </c>
      <c r="C4119" t="s">
        <v>15</v>
      </c>
      <c r="D4119" t="s">
        <v>16</v>
      </c>
      <c r="E4119" t="s">
        <v>17</v>
      </c>
      <c r="F4119" s="1">
        <v>42502</v>
      </c>
      <c r="G4119" s="1">
        <v>35587</v>
      </c>
      <c r="H4119">
        <v>42858</v>
      </c>
      <c r="I4119">
        <v>16108</v>
      </c>
      <c r="J4119">
        <v>61</v>
      </c>
      <c r="K4119">
        <v>65</v>
      </c>
      <c r="L4119" t="s">
        <v>18</v>
      </c>
      <c r="M4119">
        <v>119</v>
      </c>
      <c r="N4119">
        <f>Table1[[#This Row],[Basic Salary]]+Table1[[#This Row],[Bonus]]</f>
        <v>58966</v>
      </c>
      <c r="O4119" s="2">
        <f>Table1[[#This Row],[Bonus]]/Table1[[#This Row],[Basic Salary]]</f>
        <v>0.37584581641700499</v>
      </c>
      <c r="P4119">
        <f ca="1">DATEDIF(Table1[[#This Row],[Date of Birth]],TODAY(),"Y")</f>
        <v>29</v>
      </c>
      <c r="Q4119">
        <f ca="1">DATEDIF(Table1[[#This Row],[Joining Date]],TODAY(),"Y")</f>
        <v>10</v>
      </c>
      <c r="R4119" t="str">
        <f ca="1">IF(YEAR(Table1[[#This Row],[Joining Date]])=YEAR(TODAY()),"Yes","No")</f>
        <v>No</v>
      </c>
      <c r="S4119" t="str">
        <f ca="1">IF(Table1[[#This Row],[Experience]]&gt;5,"Yes","No")</f>
        <v>Yes</v>
      </c>
      <c r="T4119" t="str">
        <f>TEXT(Table1[[#This Row],[Joining Date]],"mmmm")</f>
        <v>May</v>
      </c>
      <c r="U4119" t="str">
        <f>TEXT(Table1[[#This Row],[Joining Date]],"yyyy")</f>
        <v>2016</v>
      </c>
      <c r="V4119" s="5">
        <f ca="1">TODAY()-Table1[[#This Row],[Joining Date]]</f>
        <v>3737</v>
      </c>
      <c r="W4119" t="str">
        <f>LEFT(Table1[[#This Row],[Employee Name]],FIND(" ",Table1[[#This Row],[Employee Name]])-1)</f>
        <v>Ajay</v>
      </c>
      <c r="X4119" t="str">
        <f>RIGHT(Table1[[#This Row],[Employee Name]],LEN(Table1[[#This Row],[Employee Name]])-FIND(" ",Table1[[#This Row],[Employee Name]]))</f>
        <v>Singh</v>
      </c>
      <c r="Y4119" t="str">
        <f>Table1[[#This Row],[Department]]&amp;"-"&amp;Table1[[#This Row],[Employee ID]]</f>
        <v>HR-E03339</v>
      </c>
      <c r="Z4119" t="str">
        <f>LEFT(Table1[[#This Row],[Department]],3)</f>
        <v>HR</v>
      </c>
      <c r="AA4119" t="str">
        <f>_xlfn.XLOOKUP(Table1[[#This Row],[Manager ID]],MANAGERS!A:A,MANAGERS!B:B)</f>
        <v>Manager_19</v>
      </c>
      <c r="AB4119" t="str" cm="1">
        <f t="array" ref="AB4119">_xlfn.XLOOKUP(Table1[[#This Row],[Manager ID]],Table2[[#All],[Manager ID]],Table2[[#All],[Department Head]])</f>
        <v>Support</v>
      </c>
      <c r="AC4119" s="2">
        <f>_xlfn.XLOOKUP(Table1[[#This Row],[City]],L:L,O:O)</f>
        <v>0.21356479274849693</v>
      </c>
      <c r="AD4119" t="str" cm="1">
        <f t="array" ref="AD4119">_xlfn.IFS(Table1[[#This Row],[Performance Score]]&gt;=90,"Excellent",Table1[[#This Row],[Performance Score]]&gt;=75,"Good",Table1[[#This Row],[Performance Score]]&gt;=60,"Average",Table1[[#This Row],[Performance Score]]&lt;=60,"Need Improvement")</f>
        <v>Average</v>
      </c>
      <c r="AE4119" t="str">
        <f>IF(AND(Table1[[#This Row],[Attendance %]]&gt;=80,(Table1[[#This Row],[Performance Score]]&gt;=80)),"Eligible","Not Eligible")</f>
        <v>Not Eligible</v>
      </c>
      <c r="AF4119" t="str">
        <f>IF(Table1[[#This Row],[Performance Score]]&gt;=80,"High Performer","Low Performer")</f>
        <v>Low Performer</v>
      </c>
      <c r="AG4119" t="str" cm="1">
        <f t="array" aca="1" ref="AG4119" ca="1">_xlfn.IFS(Table1[[#This Row],[Experience]]&lt;=3,"Junior",Table1[[#This Row],[Experience]]&lt;=7,"Mid Level",Table1[[#This Row],[Experience]]&gt;=7,"Senior")</f>
        <v>Senior</v>
      </c>
      <c r="AH4119" t="str">
        <f>IF(Table1[[#This Row],[Attendance %]]&gt;75,"OK","Below 75")</f>
        <v>Below 75</v>
      </c>
      <c r="AI4119" t="b">
        <f>ISBLANK(Table1[[#This Row],[Employee ID]])</f>
        <v>0</v>
      </c>
      <c r="AJ4119" t="b">
        <f>ISNUMBER(Table1[[#This Row],[Total Salary  ]])</f>
        <v>1</v>
      </c>
      <c r="AK4119" t="str">
        <f>IFERROR(_xlfn.XLOOKUP(Table1[[#This Row],[Manager ID]],MANAGERS!A:A,MANAGERS!B:B),"Not Found")</f>
        <v>Manager_19</v>
      </c>
    </row>
    <row r="4120" spans="1:37" x14ac:dyDescent="0.2">
      <c r="A4120" t="s">
        <v>3596</v>
      </c>
      <c r="B4120" t="s">
        <v>129</v>
      </c>
      <c r="C4120" t="s">
        <v>15</v>
      </c>
      <c r="D4120" t="s">
        <v>46</v>
      </c>
      <c r="E4120" t="s">
        <v>51</v>
      </c>
      <c r="F4120" s="1">
        <v>44511</v>
      </c>
      <c r="G4120" s="1">
        <v>35432</v>
      </c>
      <c r="H4120">
        <v>51971</v>
      </c>
      <c r="I4120">
        <v>6980</v>
      </c>
      <c r="J4120">
        <v>87</v>
      </c>
      <c r="K4120">
        <v>65</v>
      </c>
      <c r="L4120" t="s">
        <v>34</v>
      </c>
      <c r="M4120">
        <v>115</v>
      </c>
      <c r="N4120">
        <f>Table1[[#This Row],[Basic Salary]]+Table1[[#This Row],[Bonus]]</f>
        <v>58951</v>
      </c>
      <c r="O4120" s="2">
        <f>Table1[[#This Row],[Bonus]]/Table1[[#This Row],[Basic Salary]]</f>
        <v>0.13430567047006986</v>
      </c>
      <c r="P4120">
        <f ca="1">DATEDIF(Table1[[#This Row],[Date of Birth]],TODAY(),"Y")</f>
        <v>29</v>
      </c>
      <c r="Q4120">
        <f ca="1">DATEDIF(Table1[[#This Row],[Joining Date]],TODAY(),"Y")</f>
        <v>4</v>
      </c>
      <c r="R4120" t="str">
        <f ca="1">IF(YEAR(Table1[[#This Row],[Joining Date]])=YEAR(TODAY()),"Yes","No")</f>
        <v>No</v>
      </c>
      <c r="S4120" t="str">
        <f ca="1">IF(Table1[[#This Row],[Experience]]&gt;5,"Yes","No")</f>
        <v>No</v>
      </c>
      <c r="T4120" t="str">
        <f>TEXT(Table1[[#This Row],[Joining Date]],"mmmm")</f>
        <v>November</v>
      </c>
      <c r="U4120" t="str">
        <f>TEXT(Table1[[#This Row],[Joining Date]],"yyyy")</f>
        <v>2021</v>
      </c>
      <c r="V4120" s="5">
        <f ca="1">TODAY()-Table1[[#This Row],[Joining Date]]</f>
        <v>1728</v>
      </c>
      <c r="W4120" t="str">
        <f>LEFT(Table1[[#This Row],[Employee Name]],FIND(" ",Table1[[#This Row],[Employee Name]])-1)</f>
        <v>Aarav</v>
      </c>
      <c r="X4120" t="str">
        <f>RIGHT(Table1[[#This Row],[Employee Name]],LEN(Table1[[#This Row],[Employee Name]])-FIND(" ",Table1[[#This Row],[Employee Name]]))</f>
        <v>Sharma</v>
      </c>
      <c r="Y4120" t="str">
        <f>Table1[[#This Row],[Department]]&amp;"-"&amp;Table1[[#This Row],[Employee ID]]</f>
        <v>Support-E03540</v>
      </c>
      <c r="Z4120" t="str">
        <f>LEFT(Table1[[#This Row],[Department]],3)</f>
        <v>Sup</v>
      </c>
      <c r="AA4120" t="str">
        <f>_xlfn.XLOOKUP(Table1[[#This Row],[Manager ID]],MANAGERS!A:A,MANAGERS!B:B)</f>
        <v>Manager_15</v>
      </c>
      <c r="AB4120" t="str" cm="1">
        <f t="array" ref="AB4120">_xlfn.XLOOKUP(Table1[[#This Row],[Manager ID]],Table2[[#All],[Manager ID]],Table2[[#All],[Department Head]])</f>
        <v>Support</v>
      </c>
      <c r="AC4120" s="2">
        <f>_xlfn.XLOOKUP(Table1[[#This Row],[City]],L:L,O:O)</f>
        <v>0.24030340748661314</v>
      </c>
      <c r="AD4120" t="str" cm="1">
        <f t="array" ref="AD4120">_xlfn.IFS(Table1[[#This Row],[Performance Score]]&gt;=90,"Excellent",Table1[[#This Row],[Performance Score]]&gt;=75,"Good",Table1[[#This Row],[Performance Score]]&gt;=60,"Average",Table1[[#This Row],[Performance Score]]&lt;=60,"Need Improvement")</f>
        <v>Average</v>
      </c>
      <c r="AE4120" t="str">
        <f>IF(AND(Table1[[#This Row],[Attendance %]]&gt;=80,(Table1[[#This Row],[Performance Score]]&gt;=80)),"Eligible","Not Eligible")</f>
        <v>Not Eligible</v>
      </c>
      <c r="AF4120" t="str">
        <f>IF(Table1[[#This Row],[Performance Score]]&gt;=80,"High Performer","Low Performer")</f>
        <v>Low Performer</v>
      </c>
      <c r="AG4120" t="str" cm="1">
        <f t="array" aca="1" ref="AG4120" ca="1">_xlfn.IFS(Table1[[#This Row],[Experience]]&lt;=3,"Junior",Table1[[#This Row],[Experience]]&lt;=7,"Mid Level",Table1[[#This Row],[Experience]]&gt;=7,"Senior")</f>
        <v>Mid Level</v>
      </c>
      <c r="AH4120" t="str">
        <f>IF(Table1[[#This Row],[Attendance %]]&gt;75,"OK","Below 75")</f>
        <v>OK</v>
      </c>
      <c r="AI4120" t="b">
        <f>ISBLANK(Table1[[#This Row],[Employee ID]])</f>
        <v>0</v>
      </c>
      <c r="AJ4120" t="b">
        <f>ISNUMBER(Table1[[#This Row],[Total Salary  ]])</f>
        <v>1</v>
      </c>
      <c r="AK4120" t="str">
        <f>IFERROR(_xlfn.XLOOKUP(Table1[[#This Row],[Manager ID]],MANAGERS!A:A,MANAGERS!B:B),"Not Found")</f>
        <v>Manager_15</v>
      </c>
    </row>
    <row r="4121" spans="1:37" x14ac:dyDescent="0.2">
      <c r="A4121" t="s">
        <v>1865</v>
      </c>
      <c r="B4121" t="s">
        <v>77</v>
      </c>
      <c r="C4121" t="s">
        <v>21</v>
      </c>
      <c r="D4121" t="s">
        <v>43</v>
      </c>
      <c r="E4121" t="s">
        <v>30</v>
      </c>
      <c r="F4121" s="1">
        <v>45623</v>
      </c>
      <c r="G4121" s="1">
        <v>40835</v>
      </c>
      <c r="H4121">
        <v>41014</v>
      </c>
      <c r="I4121">
        <v>17934</v>
      </c>
      <c r="J4121">
        <v>74</v>
      </c>
      <c r="K4121">
        <v>91</v>
      </c>
      <c r="L4121" t="s">
        <v>37</v>
      </c>
      <c r="M4121">
        <v>104</v>
      </c>
      <c r="N4121">
        <f>Table1[[#This Row],[Basic Salary]]+Table1[[#This Row],[Bonus]]</f>
        <v>58948</v>
      </c>
      <c r="O4121" s="2">
        <f>Table1[[#This Row],[Bonus]]/Table1[[#This Row],[Basic Salary]]</f>
        <v>0.43726532403569512</v>
      </c>
      <c r="P4121">
        <f ca="1">DATEDIF(Table1[[#This Row],[Date of Birth]],TODAY(),"Y")</f>
        <v>14</v>
      </c>
      <c r="Q4121">
        <f ca="1">DATEDIF(Table1[[#This Row],[Joining Date]],TODAY(),"Y")</f>
        <v>1</v>
      </c>
      <c r="R4121" t="str">
        <f ca="1">IF(YEAR(Table1[[#This Row],[Joining Date]])=YEAR(TODAY()),"Yes","No")</f>
        <v>No</v>
      </c>
      <c r="S4121" t="str">
        <f ca="1">IF(Table1[[#This Row],[Experience]]&gt;5,"Yes","No")</f>
        <v>No</v>
      </c>
      <c r="T4121" t="str">
        <f>TEXT(Table1[[#This Row],[Joining Date]],"mmmm")</f>
        <v>November</v>
      </c>
      <c r="U4121" t="str">
        <f>TEXT(Table1[[#This Row],[Joining Date]],"yyyy")</f>
        <v>2024</v>
      </c>
      <c r="V4121" s="5">
        <f ca="1">TODAY()-Table1[[#This Row],[Joining Date]]</f>
        <v>616</v>
      </c>
      <c r="W4121" t="str">
        <f>LEFT(Table1[[#This Row],[Employee Name]],FIND(" ",Table1[[#This Row],[Employee Name]])-1)</f>
        <v>Rohan</v>
      </c>
      <c r="X4121" t="str">
        <f>RIGHT(Table1[[#This Row],[Employee Name]],LEN(Table1[[#This Row],[Employee Name]])-FIND(" ",Table1[[#This Row],[Employee Name]]))</f>
        <v>Gupta</v>
      </c>
      <c r="Y4121" t="str">
        <f>Table1[[#This Row],[Department]]&amp;"-"&amp;Table1[[#This Row],[Employee ID]]</f>
        <v>Operations-E01809</v>
      </c>
      <c r="Z4121" t="str">
        <f>LEFT(Table1[[#This Row],[Department]],3)</f>
        <v>Ope</v>
      </c>
      <c r="AA4121" t="str">
        <f>_xlfn.XLOOKUP(Table1[[#This Row],[Manager ID]],MANAGERS!A:A,MANAGERS!B:B)</f>
        <v>Manager_4</v>
      </c>
      <c r="AB4121" t="str" cm="1">
        <f t="array" ref="AB4121">_xlfn.XLOOKUP(Table1[[#This Row],[Manager ID]],Table2[[#All],[Manager ID]],Table2[[#All],[Department Head]])</f>
        <v>Finance</v>
      </c>
      <c r="AC4121" s="2">
        <f>_xlfn.XLOOKUP(Table1[[#This Row],[City]],L:L,O:O)</f>
        <v>0.24036902712549932</v>
      </c>
      <c r="AD4121" t="str" cm="1">
        <f t="array" ref="AD4121">_xlfn.IFS(Table1[[#This Row],[Performance Score]]&gt;=90,"Excellent",Table1[[#This Row],[Performance Score]]&gt;=75,"Good",Table1[[#This Row],[Performance Score]]&gt;=60,"Average",Table1[[#This Row],[Performance Score]]&lt;=60,"Need Improvement")</f>
        <v>Excellent</v>
      </c>
      <c r="AE4121" t="str">
        <f>IF(AND(Table1[[#This Row],[Attendance %]]&gt;=80,(Table1[[#This Row],[Performance Score]]&gt;=80)),"Eligible","Not Eligible")</f>
        <v>Not Eligible</v>
      </c>
      <c r="AF4121" t="str">
        <f>IF(Table1[[#This Row],[Performance Score]]&gt;=80,"High Performer","Low Performer")</f>
        <v>High Performer</v>
      </c>
      <c r="AG4121" t="str" cm="1">
        <f t="array" aca="1" ref="AG4121" ca="1">_xlfn.IFS(Table1[[#This Row],[Experience]]&lt;=3,"Junior",Table1[[#This Row],[Experience]]&lt;=7,"Mid Level",Table1[[#This Row],[Experience]]&gt;=7,"Senior")</f>
        <v>Junior</v>
      </c>
      <c r="AH4121" t="str">
        <f>IF(Table1[[#This Row],[Attendance %]]&gt;75,"OK","Below 75")</f>
        <v>Below 75</v>
      </c>
      <c r="AI4121" t="b">
        <f>ISBLANK(Table1[[#This Row],[Employee ID]])</f>
        <v>0</v>
      </c>
      <c r="AJ4121" t="b">
        <f>ISNUMBER(Table1[[#This Row],[Total Salary  ]])</f>
        <v>1</v>
      </c>
      <c r="AK4121" t="str">
        <f>IFERROR(_xlfn.XLOOKUP(Table1[[#This Row],[Manager ID]],MANAGERS!A:A,MANAGERS!B:B),"Not Found")</f>
        <v>Manager_4</v>
      </c>
    </row>
    <row r="4122" spans="1:37" x14ac:dyDescent="0.2">
      <c r="A4122" t="s">
        <v>3319</v>
      </c>
      <c r="B4122" t="s">
        <v>29</v>
      </c>
      <c r="C4122" t="s">
        <v>21</v>
      </c>
      <c r="D4122" t="s">
        <v>25</v>
      </c>
      <c r="E4122" t="s">
        <v>17</v>
      </c>
      <c r="F4122" s="1">
        <v>45683</v>
      </c>
      <c r="G4122" s="1">
        <v>40349</v>
      </c>
      <c r="H4122">
        <v>52288</v>
      </c>
      <c r="I4122">
        <v>6653</v>
      </c>
      <c r="J4122">
        <v>71</v>
      </c>
      <c r="K4122">
        <v>54</v>
      </c>
      <c r="L4122" t="s">
        <v>27</v>
      </c>
      <c r="M4122">
        <v>110</v>
      </c>
      <c r="N4122">
        <f>Table1[[#This Row],[Basic Salary]]+Table1[[#This Row],[Bonus]]</f>
        <v>58941</v>
      </c>
      <c r="O4122" s="2">
        <f>Table1[[#This Row],[Bonus]]/Table1[[#This Row],[Basic Salary]]</f>
        <v>0.1272376070991432</v>
      </c>
      <c r="P4122">
        <f ca="1">DATEDIF(Table1[[#This Row],[Date of Birth]],TODAY(),"Y")</f>
        <v>16</v>
      </c>
      <c r="Q4122">
        <f ca="1">DATEDIF(Table1[[#This Row],[Joining Date]],TODAY(),"Y")</f>
        <v>1</v>
      </c>
      <c r="R4122" t="str">
        <f ca="1">IF(YEAR(Table1[[#This Row],[Joining Date]])=YEAR(TODAY()),"Yes","No")</f>
        <v>No</v>
      </c>
      <c r="S4122" t="str">
        <f ca="1">IF(Table1[[#This Row],[Experience]]&gt;5,"Yes","No")</f>
        <v>No</v>
      </c>
      <c r="T4122" t="str">
        <f>TEXT(Table1[[#This Row],[Joining Date]],"mmmm")</f>
        <v>January</v>
      </c>
      <c r="U4122" t="str">
        <f>TEXT(Table1[[#This Row],[Joining Date]],"yyyy")</f>
        <v>2025</v>
      </c>
      <c r="V4122" s="5">
        <f ca="1">TODAY()-Table1[[#This Row],[Joining Date]]</f>
        <v>556</v>
      </c>
      <c r="W4122" t="str">
        <f>LEFT(Table1[[#This Row],[Employee Name]],FIND(" ",Table1[[#This Row],[Employee Name]])-1)</f>
        <v>Vikram</v>
      </c>
      <c r="X4122" t="str">
        <f>RIGHT(Table1[[#This Row],[Employee Name]],LEN(Table1[[#This Row],[Employee Name]])-FIND(" ",Table1[[#This Row],[Employee Name]]))</f>
        <v>Singh</v>
      </c>
      <c r="Y4122" t="str">
        <f>Table1[[#This Row],[Department]]&amp;"-"&amp;Table1[[#This Row],[Employee ID]]</f>
        <v>Finance-E03263</v>
      </c>
      <c r="Z4122" t="str">
        <f>LEFT(Table1[[#This Row],[Department]],3)</f>
        <v>Fin</v>
      </c>
      <c r="AA4122" t="str">
        <f>_xlfn.XLOOKUP(Table1[[#This Row],[Manager ID]],MANAGERS!A:A,MANAGERS!B:B)</f>
        <v>Manager_10</v>
      </c>
      <c r="AB4122" t="str" cm="1">
        <f t="array" ref="AB4122">_xlfn.XLOOKUP(Table1[[#This Row],[Manager ID]],Table2[[#All],[Manager ID]],Table2[[#All],[Department Head]])</f>
        <v>HR</v>
      </c>
      <c r="AC4122" s="2">
        <f>_xlfn.XLOOKUP(Table1[[#This Row],[City]],L:L,O:O)</f>
        <v>0.23674293405114402</v>
      </c>
      <c r="AD4122" t="str" cm="1">
        <f t="array" ref="AD4122">_xlfn.IFS(Table1[[#This Row],[Performance Score]]&gt;=90,"Excellent",Table1[[#This Row],[Performance Score]]&gt;=75,"Good",Table1[[#This Row],[Performance Score]]&gt;=60,"Average",Table1[[#This Row],[Performance Score]]&lt;=60,"Need Improvement")</f>
        <v>Need Improvement</v>
      </c>
      <c r="AE4122" t="str">
        <f>IF(AND(Table1[[#This Row],[Attendance %]]&gt;=80,(Table1[[#This Row],[Performance Score]]&gt;=80)),"Eligible","Not Eligible")</f>
        <v>Not Eligible</v>
      </c>
      <c r="AF4122" t="str">
        <f>IF(Table1[[#This Row],[Performance Score]]&gt;=80,"High Performer","Low Performer")</f>
        <v>Low Performer</v>
      </c>
      <c r="AG4122" t="str" cm="1">
        <f t="array" aca="1" ref="AG4122" ca="1">_xlfn.IFS(Table1[[#This Row],[Experience]]&lt;=3,"Junior",Table1[[#This Row],[Experience]]&lt;=7,"Mid Level",Table1[[#This Row],[Experience]]&gt;=7,"Senior")</f>
        <v>Junior</v>
      </c>
      <c r="AH4122" t="str">
        <f>IF(Table1[[#This Row],[Attendance %]]&gt;75,"OK","Below 75")</f>
        <v>Below 75</v>
      </c>
      <c r="AI4122" t="b">
        <f>ISBLANK(Table1[[#This Row],[Employee ID]])</f>
        <v>0</v>
      </c>
      <c r="AJ4122" t="b">
        <f>ISNUMBER(Table1[[#This Row],[Total Salary  ]])</f>
        <v>1</v>
      </c>
      <c r="AK4122" t="str">
        <f>IFERROR(_xlfn.XLOOKUP(Table1[[#This Row],[Manager ID]],MANAGERS!A:A,MANAGERS!B:B),"Not Found")</f>
        <v>Manager_10</v>
      </c>
    </row>
    <row r="4123" spans="1:37" x14ac:dyDescent="0.2">
      <c r="A4123" t="s">
        <v>3167</v>
      </c>
      <c r="B4123" t="s">
        <v>45</v>
      </c>
      <c r="C4123" t="s">
        <v>15</v>
      </c>
      <c r="D4123" t="s">
        <v>33</v>
      </c>
      <c r="E4123" t="s">
        <v>51</v>
      </c>
      <c r="F4123" s="1">
        <v>43192</v>
      </c>
      <c r="G4123" s="1">
        <v>34267</v>
      </c>
      <c r="H4123">
        <v>34623</v>
      </c>
      <c r="I4123">
        <v>24304</v>
      </c>
      <c r="J4123">
        <v>67</v>
      </c>
      <c r="K4123">
        <v>56</v>
      </c>
      <c r="L4123" t="s">
        <v>27</v>
      </c>
      <c r="M4123">
        <v>119</v>
      </c>
      <c r="N4123">
        <f>Table1[[#This Row],[Basic Salary]]+Table1[[#This Row],[Bonus]]</f>
        <v>58927</v>
      </c>
      <c r="O4123" s="2">
        <f>Table1[[#This Row],[Bonus]]/Table1[[#This Row],[Basic Salary]]</f>
        <v>0.70196112410825173</v>
      </c>
      <c r="P4123">
        <f ca="1">DATEDIF(Table1[[#This Row],[Date of Birth]],TODAY(),"Y")</f>
        <v>32</v>
      </c>
      <c r="Q4123">
        <f ca="1">DATEDIF(Table1[[#This Row],[Joining Date]],TODAY(),"Y")</f>
        <v>8</v>
      </c>
      <c r="R4123" t="str">
        <f ca="1">IF(YEAR(Table1[[#This Row],[Joining Date]])=YEAR(TODAY()),"Yes","No")</f>
        <v>No</v>
      </c>
      <c r="S4123" t="str">
        <f ca="1">IF(Table1[[#This Row],[Experience]]&gt;5,"Yes","No")</f>
        <v>Yes</v>
      </c>
      <c r="T4123" t="str">
        <f>TEXT(Table1[[#This Row],[Joining Date]],"mmmm")</f>
        <v>April</v>
      </c>
      <c r="U4123" t="str">
        <f>TEXT(Table1[[#This Row],[Joining Date]],"yyyy")</f>
        <v>2018</v>
      </c>
      <c r="V4123" s="5">
        <f ca="1">TODAY()-Table1[[#This Row],[Joining Date]]</f>
        <v>3047</v>
      </c>
      <c r="W4123" t="str">
        <f>LEFT(Table1[[#This Row],[Employee Name]],FIND(" ",Table1[[#This Row],[Employee Name]])-1)</f>
        <v>Ananya</v>
      </c>
      <c r="X4123" t="str">
        <f>RIGHT(Table1[[#This Row],[Employee Name]],LEN(Table1[[#This Row],[Employee Name]])-FIND(" ",Table1[[#This Row],[Employee Name]]))</f>
        <v>Rao</v>
      </c>
      <c r="Y4123" t="str">
        <f>Table1[[#This Row],[Department]]&amp;"-"&amp;Table1[[#This Row],[Employee ID]]</f>
        <v>Marketing-E03111</v>
      </c>
      <c r="Z4123" t="str">
        <f>LEFT(Table1[[#This Row],[Department]],3)</f>
        <v>Mar</v>
      </c>
      <c r="AA4123" t="str">
        <f>_xlfn.XLOOKUP(Table1[[#This Row],[Manager ID]],MANAGERS!A:A,MANAGERS!B:B)</f>
        <v>Manager_19</v>
      </c>
      <c r="AB4123" t="str" cm="1">
        <f t="array" ref="AB4123">_xlfn.XLOOKUP(Table1[[#This Row],[Manager ID]],Table2[[#All],[Manager ID]],Table2[[#All],[Department Head]])</f>
        <v>Support</v>
      </c>
      <c r="AC4123" s="2">
        <f>_xlfn.XLOOKUP(Table1[[#This Row],[City]],L:L,O:O)</f>
        <v>0.23674293405114402</v>
      </c>
      <c r="AD4123" t="str" cm="1">
        <f t="array" ref="AD4123">_xlfn.IFS(Table1[[#This Row],[Performance Score]]&gt;=90,"Excellent",Table1[[#This Row],[Performance Score]]&gt;=75,"Good",Table1[[#This Row],[Performance Score]]&gt;=60,"Average",Table1[[#This Row],[Performance Score]]&lt;=60,"Need Improvement")</f>
        <v>Need Improvement</v>
      </c>
      <c r="AE4123" t="str">
        <f>IF(AND(Table1[[#This Row],[Attendance %]]&gt;=80,(Table1[[#This Row],[Performance Score]]&gt;=80)),"Eligible","Not Eligible")</f>
        <v>Not Eligible</v>
      </c>
      <c r="AF4123" t="str">
        <f>IF(Table1[[#This Row],[Performance Score]]&gt;=80,"High Performer","Low Performer")</f>
        <v>Low Performer</v>
      </c>
      <c r="AG4123" t="str" cm="1">
        <f t="array" aca="1" ref="AG4123" ca="1">_xlfn.IFS(Table1[[#This Row],[Experience]]&lt;=3,"Junior",Table1[[#This Row],[Experience]]&lt;=7,"Mid Level",Table1[[#This Row],[Experience]]&gt;=7,"Senior")</f>
        <v>Senior</v>
      </c>
      <c r="AH4123" t="str">
        <f>IF(Table1[[#This Row],[Attendance %]]&gt;75,"OK","Below 75")</f>
        <v>Below 75</v>
      </c>
      <c r="AI4123" t="b">
        <f>ISBLANK(Table1[[#This Row],[Employee ID]])</f>
        <v>0</v>
      </c>
      <c r="AJ4123" t="b">
        <f>ISNUMBER(Table1[[#This Row],[Total Salary  ]])</f>
        <v>1</v>
      </c>
      <c r="AK4123" t="str">
        <f>IFERROR(_xlfn.XLOOKUP(Table1[[#This Row],[Manager ID]],MANAGERS!A:A,MANAGERS!B:B),"Not Found")</f>
        <v>Manager_19</v>
      </c>
    </row>
    <row r="4124" spans="1:37" x14ac:dyDescent="0.2">
      <c r="A4124" t="s">
        <v>3394</v>
      </c>
      <c r="B4124" t="s">
        <v>69</v>
      </c>
      <c r="C4124" t="s">
        <v>15</v>
      </c>
      <c r="D4124" t="s">
        <v>81</v>
      </c>
      <c r="E4124" t="s">
        <v>30</v>
      </c>
      <c r="F4124" s="1">
        <v>44295</v>
      </c>
      <c r="G4124" s="1">
        <v>39724</v>
      </c>
      <c r="H4124">
        <v>38273</v>
      </c>
      <c r="I4124">
        <v>20652</v>
      </c>
      <c r="J4124">
        <v>74</v>
      </c>
      <c r="K4124">
        <v>92</v>
      </c>
      <c r="L4124" t="s">
        <v>31</v>
      </c>
      <c r="M4124">
        <v>115</v>
      </c>
      <c r="N4124">
        <f>Table1[[#This Row],[Basic Salary]]+Table1[[#This Row],[Bonus]]</f>
        <v>58925</v>
      </c>
      <c r="O4124" s="2">
        <f>Table1[[#This Row],[Bonus]]/Table1[[#This Row],[Basic Salary]]</f>
        <v>0.53959710500875291</v>
      </c>
      <c r="P4124">
        <f ca="1">DATEDIF(Table1[[#This Row],[Date of Birth]],TODAY(),"Y")</f>
        <v>17</v>
      </c>
      <c r="Q4124">
        <f ca="1">DATEDIF(Table1[[#This Row],[Joining Date]],TODAY(),"Y")</f>
        <v>5</v>
      </c>
      <c r="R4124" t="str">
        <f ca="1">IF(YEAR(Table1[[#This Row],[Joining Date]])=YEAR(TODAY()),"Yes","No")</f>
        <v>No</v>
      </c>
      <c r="S4124" t="str">
        <f ca="1">IF(Table1[[#This Row],[Experience]]&gt;5,"Yes","No")</f>
        <v>No</v>
      </c>
      <c r="T4124" t="str">
        <f>TEXT(Table1[[#This Row],[Joining Date]],"mmmm")</f>
        <v>April</v>
      </c>
      <c r="U4124" t="str">
        <f>TEXT(Table1[[#This Row],[Joining Date]],"yyyy")</f>
        <v>2021</v>
      </c>
      <c r="V4124" s="5">
        <f ca="1">TODAY()-Table1[[#This Row],[Joining Date]]</f>
        <v>1944</v>
      </c>
      <c r="W4124" t="str">
        <f>LEFT(Table1[[#This Row],[Employee Name]],FIND(" ",Table1[[#This Row],[Employee Name]])-1)</f>
        <v>Neha</v>
      </c>
      <c r="X4124" t="str">
        <f>RIGHT(Table1[[#This Row],[Employee Name]],LEN(Table1[[#This Row],[Employee Name]])-FIND(" ",Table1[[#This Row],[Employee Name]]))</f>
        <v>Kulkarni</v>
      </c>
      <c r="Y4124" t="str">
        <f>Table1[[#This Row],[Department]]&amp;"-"&amp;Table1[[#This Row],[Employee ID]]</f>
        <v>Sales-E03338</v>
      </c>
      <c r="Z4124" t="str">
        <f>LEFT(Table1[[#This Row],[Department]],3)</f>
        <v>Sal</v>
      </c>
      <c r="AA4124" t="str">
        <f>_xlfn.XLOOKUP(Table1[[#This Row],[Manager ID]],MANAGERS!A:A,MANAGERS!B:B)</f>
        <v>Manager_15</v>
      </c>
      <c r="AB4124" t="str" cm="1">
        <f t="array" ref="AB4124">_xlfn.XLOOKUP(Table1[[#This Row],[Manager ID]],Table2[[#All],[Manager ID]],Table2[[#All],[Department Head]])</f>
        <v>Support</v>
      </c>
      <c r="AC4124" s="2">
        <f>_xlfn.XLOOKUP(Table1[[#This Row],[City]],L:L,O:O)</f>
        <v>0.241864189087755</v>
      </c>
      <c r="AD4124" t="str" cm="1">
        <f t="array" ref="AD4124">_xlfn.IFS(Table1[[#This Row],[Performance Score]]&gt;=90,"Excellent",Table1[[#This Row],[Performance Score]]&gt;=75,"Good",Table1[[#This Row],[Performance Score]]&gt;=60,"Average",Table1[[#This Row],[Performance Score]]&lt;=60,"Need Improvement")</f>
        <v>Excellent</v>
      </c>
      <c r="AE4124" t="str">
        <f>IF(AND(Table1[[#This Row],[Attendance %]]&gt;=80,(Table1[[#This Row],[Performance Score]]&gt;=80)),"Eligible","Not Eligible")</f>
        <v>Not Eligible</v>
      </c>
      <c r="AF4124" t="str">
        <f>IF(Table1[[#This Row],[Performance Score]]&gt;=80,"High Performer","Low Performer")</f>
        <v>High Performer</v>
      </c>
      <c r="AG4124" t="str" cm="1">
        <f t="array" aca="1" ref="AG4124" ca="1">_xlfn.IFS(Table1[[#This Row],[Experience]]&lt;=3,"Junior",Table1[[#This Row],[Experience]]&lt;=7,"Mid Level",Table1[[#This Row],[Experience]]&gt;=7,"Senior")</f>
        <v>Mid Level</v>
      </c>
      <c r="AH4124" t="str">
        <f>IF(Table1[[#This Row],[Attendance %]]&gt;75,"OK","Below 75")</f>
        <v>Below 75</v>
      </c>
      <c r="AI4124" t="b">
        <f>ISBLANK(Table1[[#This Row],[Employee ID]])</f>
        <v>0</v>
      </c>
      <c r="AJ4124" t="b">
        <f>ISNUMBER(Table1[[#This Row],[Total Salary  ]])</f>
        <v>1</v>
      </c>
      <c r="AK4124" t="str">
        <f>IFERROR(_xlfn.XLOOKUP(Table1[[#This Row],[Manager ID]],MANAGERS!A:A,MANAGERS!B:B),"Not Found")</f>
        <v>Manager_15</v>
      </c>
    </row>
    <row r="4125" spans="1:37" x14ac:dyDescent="0.2">
      <c r="A4125" t="s">
        <v>2846</v>
      </c>
      <c r="B4125" t="s">
        <v>95</v>
      </c>
      <c r="C4125" t="s">
        <v>21</v>
      </c>
      <c r="D4125" t="s">
        <v>16</v>
      </c>
      <c r="E4125" t="s">
        <v>22</v>
      </c>
      <c r="F4125" s="1">
        <v>43122</v>
      </c>
      <c r="G4125" s="1">
        <v>30732</v>
      </c>
      <c r="H4125">
        <v>30113</v>
      </c>
      <c r="I4125">
        <v>28799</v>
      </c>
      <c r="J4125">
        <v>95</v>
      </c>
      <c r="K4125">
        <v>57</v>
      </c>
      <c r="L4125" t="s">
        <v>27</v>
      </c>
      <c r="M4125">
        <v>120</v>
      </c>
      <c r="N4125">
        <f>Table1[[#This Row],[Basic Salary]]+Table1[[#This Row],[Bonus]]</f>
        <v>58912</v>
      </c>
      <c r="O4125" s="2">
        <f>Table1[[#This Row],[Bonus]]/Table1[[#This Row],[Basic Salary]]</f>
        <v>0.95636436090724941</v>
      </c>
      <c r="P4125">
        <f ca="1">DATEDIF(Table1[[#This Row],[Date of Birth]],TODAY(),"Y")</f>
        <v>42</v>
      </c>
      <c r="Q4125">
        <f ca="1">DATEDIF(Table1[[#This Row],[Joining Date]],TODAY(),"Y")</f>
        <v>8</v>
      </c>
      <c r="R4125" t="str">
        <f ca="1">IF(YEAR(Table1[[#This Row],[Joining Date]])=YEAR(TODAY()),"Yes","No")</f>
        <v>No</v>
      </c>
      <c r="S4125" t="str">
        <f ca="1">IF(Table1[[#This Row],[Experience]]&gt;5,"Yes","No")</f>
        <v>Yes</v>
      </c>
      <c r="T4125" t="str">
        <f>TEXT(Table1[[#This Row],[Joining Date]],"mmmm")</f>
        <v>January</v>
      </c>
      <c r="U4125" t="str">
        <f>TEXT(Table1[[#This Row],[Joining Date]],"yyyy")</f>
        <v>2018</v>
      </c>
      <c r="V4125" s="5">
        <f ca="1">TODAY()-Table1[[#This Row],[Joining Date]]</f>
        <v>3117</v>
      </c>
      <c r="W4125" t="str">
        <f>LEFT(Table1[[#This Row],[Employee Name]],FIND(" ",Table1[[#This Row],[Employee Name]])-1)</f>
        <v>Ajay</v>
      </c>
      <c r="X4125" t="str">
        <f>RIGHT(Table1[[#This Row],[Employee Name]],LEN(Table1[[#This Row],[Employee Name]])-FIND(" ",Table1[[#This Row],[Employee Name]]))</f>
        <v>Singh</v>
      </c>
      <c r="Y4125" t="str">
        <f>Table1[[#This Row],[Department]]&amp;"-"&amp;Table1[[#This Row],[Employee ID]]</f>
        <v>HR-E02790</v>
      </c>
      <c r="Z4125" t="str">
        <f>LEFT(Table1[[#This Row],[Department]],3)</f>
        <v>HR</v>
      </c>
      <c r="AA4125" t="str">
        <f>_xlfn.XLOOKUP(Table1[[#This Row],[Manager ID]],MANAGERS!A:A,MANAGERS!B:B)</f>
        <v>Manager_20</v>
      </c>
      <c r="AB4125" t="str" cm="1">
        <f t="array" ref="AB4125">_xlfn.XLOOKUP(Table1[[#This Row],[Manager ID]],Table2[[#All],[Manager ID]],Table2[[#All],[Department Head]])</f>
        <v>Operations</v>
      </c>
      <c r="AC4125" s="2">
        <f>_xlfn.XLOOKUP(Table1[[#This Row],[City]],L:L,O:O)</f>
        <v>0.23674293405114402</v>
      </c>
      <c r="AD4125" t="str" cm="1">
        <f t="array" ref="AD4125">_xlfn.IFS(Table1[[#This Row],[Performance Score]]&gt;=90,"Excellent",Table1[[#This Row],[Performance Score]]&gt;=75,"Good",Table1[[#This Row],[Performance Score]]&gt;=60,"Average",Table1[[#This Row],[Performance Score]]&lt;=60,"Need Improvement")</f>
        <v>Need Improvement</v>
      </c>
      <c r="AE4125" t="str">
        <f>IF(AND(Table1[[#This Row],[Attendance %]]&gt;=80,(Table1[[#This Row],[Performance Score]]&gt;=80)),"Eligible","Not Eligible")</f>
        <v>Not Eligible</v>
      </c>
      <c r="AF4125" t="str">
        <f>IF(Table1[[#This Row],[Performance Score]]&gt;=80,"High Performer","Low Performer")</f>
        <v>Low Performer</v>
      </c>
      <c r="AG4125" t="str" cm="1">
        <f t="array" aca="1" ref="AG4125" ca="1">_xlfn.IFS(Table1[[#This Row],[Experience]]&lt;=3,"Junior",Table1[[#This Row],[Experience]]&lt;=7,"Mid Level",Table1[[#This Row],[Experience]]&gt;=7,"Senior")</f>
        <v>Senior</v>
      </c>
      <c r="AH4125" t="str">
        <f>IF(Table1[[#This Row],[Attendance %]]&gt;75,"OK","Below 75")</f>
        <v>OK</v>
      </c>
      <c r="AI4125" t="b">
        <f>ISBLANK(Table1[[#This Row],[Employee ID]])</f>
        <v>0</v>
      </c>
      <c r="AJ4125" t="b">
        <f>ISNUMBER(Table1[[#This Row],[Total Salary  ]])</f>
        <v>1</v>
      </c>
      <c r="AK4125" t="str">
        <f>IFERROR(_xlfn.XLOOKUP(Table1[[#This Row],[Manager ID]],MANAGERS!A:A,MANAGERS!B:B),"Not Found")</f>
        <v>Manager_20</v>
      </c>
    </row>
    <row r="4126" spans="1:37" x14ac:dyDescent="0.2">
      <c r="A4126" t="s">
        <v>2755</v>
      </c>
      <c r="B4126" t="s">
        <v>50</v>
      </c>
      <c r="C4126" t="s">
        <v>21</v>
      </c>
      <c r="D4126" t="s">
        <v>33</v>
      </c>
      <c r="E4126" t="s">
        <v>17</v>
      </c>
      <c r="F4126" s="1">
        <v>43251</v>
      </c>
      <c r="G4126" s="1">
        <v>39748</v>
      </c>
      <c r="H4126">
        <v>46453</v>
      </c>
      <c r="I4126">
        <v>12430</v>
      </c>
      <c r="J4126">
        <v>74</v>
      </c>
      <c r="K4126">
        <v>51</v>
      </c>
      <c r="L4126" t="s">
        <v>31</v>
      </c>
      <c r="M4126">
        <v>103</v>
      </c>
      <c r="N4126">
        <f>Table1[[#This Row],[Basic Salary]]+Table1[[#This Row],[Bonus]]</f>
        <v>58883</v>
      </c>
      <c r="O4126" s="2">
        <f>Table1[[#This Row],[Bonus]]/Table1[[#This Row],[Basic Salary]]</f>
        <v>0.26758228747336016</v>
      </c>
      <c r="P4126">
        <f ca="1">DATEDIF(Table1[[#This Row],[Date of Birth]],TODAY(),"Y")</f>
        <v>17</v>
      </c>
      <c r="Q4126">
        <f ca="1">DATEDIF(Table1[[#This Row],[Joining Date]],TODAY(),"Y")</f>
        <v>8</v>
      </c>
      <c r="R4126" t="str">
        <f ca="1">IF(YEAR(Table1[[#This Row],[Joining Date]])=YEAR(TODAY()),"Yes","No")</f>
        <v>No</v>
      </c>
      <c r="S4126" t="str">
        <f ca="1">IF(Table1[[#This Row],[Experience]]&gt;5,"Yes","No")</f>
        <v>Yes</v>
      </c>
      <c r="T4126" t="str">
        <f>TEXT(Table1[[#This Row],[Joining Date]],"mmmm")</f>
        <v>May</v>
      </c>
      <c r="U4126" t="str">
        <f>TEXT(Table1[[#This Row],[Joining Date]],"yyyy")</f>
        <v>2018</v>
      </c>
      <c r="V4126" s="5">
        <f ca="1">TODAY()-Table1[[#This Row],[Joining Date]]</f>
        <v>2988</v>
      </c>
      <c r="W4126" t="str">
        <f>LEFT(Table1[[#This Row],[Employee Name]],FIND(" ",Table1[[#This Row],[Employee Name]])-1)</f>
        <v>Ravi</v>
      </c>
      <c r="X4126" t="str">
        <f>RIGHT(Table1[[#This Row],[Employee Name]],LEN(Table1[[#This Row],[Employee Name]])-FIND(" ",Table1[[#This Row],[Employee Name]]))</f>
        <v>Teja</v>
      </c>
      <c r="Y4126" t="str">
        <f>Table1[[#This Row],[Department]]&amp;"-"&amp;Table1[[#This Row],[Employee ID]]</f>
        <v>Marketing-E02699</v>
      </c>
      <c r="Z4126" t="str">
        <f>LEFT(Table1[[#This Row],[Department]],3)</f>
        <v>Mar</v>
      </c>
      <c r="AA4126" t="str">
        <f>_xlfn.XLOOKUP(Table1[[#This Row],[Manager ID]],MANAGERS!A:A,MANAGERS!B:B)</f>
        <v>Manager_3</v>
      </c>
      <c r="AB4126" t="str" cm="1">
        <f t="array" ref="AB4126">_xlfn.XLOOKUP(Table1[[#This Row],[Manager ID]],Table2[[#All],[Manager ID]],Table2[[#All],[Department Head]])</f>
        <v>IT</v>
      </c>
      <c r="AC4126" s="2">
        <f>_xlfn.XLOOKUP(Table1[[#This Row],[City]],L:L,O:O)</f>
        <v>0.241864189087755</v>
      </c>
      <c r="AD4126" t="str" cm="1">
        <f t="array" ref="AD4126">_xlfn.IFS(Table1[[#This Row],[Performance Score]]&gt;=90,"Excellent",Table1[[#This Row],[Performance Score]]&gt;=75,"Good",Table1[[#This Row],[Performance Score]]&gt;=60,"Average",Table1[[#This Row],[Performance Score]]&lt;=60,"Need Improvement")</f>
        <v>Need Improvement</v>
      </c>
      <c r="AE4126" t="str">
        <f>IF(AND(Table1[[#This Row],[Attendance %]]&gt;=80,(Table1[[#This Row],[Performance Score]]&gt;=80)),"Eligible","Not Eligible")</f>
        <v>Not Eligible</v>
      </c>
      <c r="AF4126" t="str">
        <f>IF(Table1[[#This Row],[Performance Score]]&gt;=80,"High Performer","Low Performer")</f>
        <v>Low Performer</v>
      </c>
      <c r="AG4126" t="str" cm="1">
        <f t="array" aca="1" ref="AG4126" ca="1">_xlfn.IFS(Table1[[#This Row],[Experience]]&lt;=3,"Junior",Table1[[#This Row],[Experience]]&lt;=7,"Mid Level",Table1[[#This Row],[Experience]]&gt;=7,"Senior")</f>
        <v>Senior</v>
      </c>
      <c r="AH4126" t="str">
        <f>IF(Table1[[#This Row],[Attendance %]]&gt;75,"OK","Below 75")</f>
        <v>Below 75</v>
      </c>
      <c r="AI4126" t="b">
        <f>ISBLANK(Table1[[#This Row],[Employee ID]])</f>
        <v>0</v>
      </c>
      <c r="AJ4126" t="b">
        <f>ISNUMBER(Table1[[#This Row],[Total Salary  ]])</f>
        <v>1</v>
      </c>
      <c r="AK4126" t="str">
        <f>IFERROR(_xlfn.XLOOKUP(Table1[[#This Row],[Manager ID]],MANAGERS!A:A,MANAGERS!B:B),"Not Found")</f>
        <v>Manager_3</v>
      </c>
    </row>
    <row r="4127" spans="1:37" x14ac:dyDescent="0.2">
      <c r="A4127" t="s">
        <v>4337</v>
      </c>
      <c r="B4127" t="s">
        <v>69</v>
      </c>
      <c r="C4127" t="s">
        <v>15</v>
      </c>
      <c r="D4127" t="s">
        <v>81</v>
      </c>
      <c r="E4127" t="s">
        <v>30</v>
      </c>
      <c r="F4127" s="1">
        <v>44033</v>
      </c>
      <c r="G4127" s="1">
        <v>37550</v>
      </c>
      <c r="H4127">
        <v>31383</v>
      </c>
      <c r="I4127">
        <v>27492</v>
      </c>
      <c r="J4127">
        <v>62</v>
      </c>
      <c r="K4127">
        <v>76</v>
      </c>
      <c r="L4127" t="s">
        <v>31</v>
      </c>
      <c r="M4127">
        <v>117</v>
      </c>
      <c r="N4127">
        <f>Table1[[#This Row],[Basic Salary]]+Table1[[#This Row],[Bonus]]</f>
        <v>58875</v>
      </c>
      <c r="O4127" s="2">
        <f>Table1[[#This Row],[Bonus]]/Table1[[#This Row],[Basic Salary]]</f>
        <v>0.87601567727750695</v>
      </c>
      <c r="P4127">
        <f ca="1">DATEDIF(Table1[[#This Row],[Date of Birth]],TODAY(),"Y")</f>
        <v>23</v>
      </c>
      <c r="Q4127">
        <f ca="1">DATEDIF(Table1[[#This Row],[Joining Date]],TODAY(),"Y")</f>
        <v>6</v>
      </c>
      <c r="R4127" t="str">
        <f ca="1">IF(YEAR(Table1[[#This Row],[Joining Date]])=YEAR(TODAY()),"Yes","No")</f>
        <v>No</v>
      </c>
      <c r="S4127" t="str">
        <f ca="1">IF(Table1[[#This Row],[Experience]]&gt;5,"Yes","No")</f>
        <v>Yes</v>
      </c>
      <c r="T4127" t="str">
        <f>TEXT(Table1[[#This Row],[Joining Date]],"mmmm")</f>
        <v>July</v>
      </c>
      <c r="U4127" t="str">
        <f>TEXT(Table1[[#This Row],[Joining Date]],"yyyy")</f>
        <v>2020</v>
      </c>
      <c r="V4127" s="5">
        <f ca="1">TODAY()-Table1[[#This Row],[Joining Date]]</f>
        <v>2206</v>
      </c>
      <c r="W4127" t="str">
        <f>LEFT(Table1[[#This Row],[Employee Name]],FIND(" ",Table1[[#This Row],[Employee Name]])-1)</f>
        <v>Neha</v>
      </c>
      <c r="X4127" t="str">
        <f>RIGHT(Table1[[#This Row],[Employee Name]],LEN(Table1[[#This Row],[Employee Name]])-FIND(" ",Table1[[#This Row],[Employee Name]]))</f>
        <v>Kulkarni</v>
      </c>
      <c r="Y4127" t="str">
        <f>Table1[[#This Row],[Department]]&amp;"-"&amp;Table1[[#This Row],[Employee ID]]</f>
        <v>Sales-E04281</v>
      </c>
      <c r="Z4127" t="str">
        <f>LEFT(Table1[[#This Row],[Department]],3)</f>
        <v>Sal</v>
      </c>
      <c r="AA4127" t="str">
        <f>_xlfn.XLOOKUP(Table1[[#This Row],[Manager ID]],MANAGERS!A:A,MANAGERS!B:B)</f>
        <v>Manager_17</v>
      </c>
      <c r="AB4127" t="str" cm="1">
        <f t="array" ref="AB4127">_xlfn.XLOOKUP(Table1[[#This Row],[Manager ID]],Table2[[#All],[Manager ID]],Table2[[#All],[Department Head]])</f>
        <v>Finance</v>
      </c>
      <c r="AC4127" s="2">
        <f>_xlfn.XLOOKUP(Table1[[#This Row],[City]],L:L,O:O)</f>
        <v>0.241864189087755</v>
      </c>
      <c r="AD4127" t="str" cm="1">
        <f t="array" ref="AD4127">_xlfn.IFS(Table1[[#This Row],[Performance Score]]&gt;=90,"Excellent",Table1[[#This Row],[Performance Score]]&gt;=75,"Good",Table1[[#This Row],[Performance Score]]&gt;=60,"Average",Table1[[#This Row],[Performance Score]]&lt;=60,"Need Improvement")</f>
        <v>Good</v>
      </c>
      <c r="AE4127" t="str">
        <f>IF(AND(Table1[[#This Row],[Attendance %]]&gt;=80,(Table1[[#This Row],[Performance Score]]&gt;=80)),"Eligible","Not Eligible")</f>
        <v>Not Eligible</v>
      </c>
      <c r="AF4127" t="str">
        <f>IF(Table1[[#This Row],[Performance Score]]&gt;=80,"High Performer","Low Performer")</f>
        <v>Low Performer</v>
      </c>
      <c r="AG4127" t="str" cm="1">
        <f t="array" aca="1" ref="AG4127" ca="1">_xlfn.IFS(Table1[[#This Row],[Experience]]&lt;=3,"Junior",Table1[[#This Row],[Experience]]&lt;=7,"Mid Level",Table1[[#This Row],[Experience]]&gt;=7,"Senior")</f>
        <v>Mid Level</v>
      </c>
      <c r="AH4127" t="str">
        <f>IF(Table1[[#This Row],[Attendance %]]&gt;75,"OK","Below 75")</f>
        <v>Below 75</v>
      </c>
      <c r="AI4127" t="b">
        <f>ISBLANK(Table1[[#This Row],[Employee ID]])</f>
        <v>0</v>
      </c>
      <c r="AJ4127" t="b">
        <f>ISNUMBER(Table1[[#This Row],[Total Salary  ]])</f>
        <v>1</v>
      </c>
      <c r="AK4127" t="str">
        <f>IFERROR(_xlfn.XLOOKUP(Table1[[#This Row],[Manager ID]],MANAGERS!A:A,MANAGERS!B:B),"Not Found")</f>
        <v>Manager_17</v>
      </c>
    </row>
    <row r="4128" spans="1:37" x14ac:dyDescent="0.2">
      <c r="A4128" t="s">
        <v>4850</v>
      </c>
      <c r="B4128" t="s">
        <v>48</v>
      </c>
      <c r="C4128" t="s">
        <v>21</v>
      </c>
      <c r="D4128" t="s">
        <v>16</v>
      </c>
      <c r="E4128" t="s">
        <v>22</v>
      </c>
      <c r="F4128" s="1">
        <v>42777</v>
      </c>
      <c r="G4128" s="1">
        <v>34619</v>
      </c>
      <c r="H4128">
        <v>45578</v>
      </c>
      <c r="I4128">
        <v>13286</v>
      </c>
      <c r="J4128">
        <v>89</v>
      </c>
      <c r="K4128">
        <v>45</v>
      </c>
      <c r="L4128" t="s">
        <v>53</v>
      </c>
      <c r="M4128">
        <v>115</v>
      </c>
      <c r="N4128">
        <f>Table1[[#This Row],[Basic Salary]]+Table1[[#This Row],[Bonus]]</f>
        <v>58864</v>
      </c>
      <c r="O4128" s="2">
        <f>Table1[[#This Row],[Bonus]]/Table1[[#This Row],[Basic Salary]]</f>
        <v>0.291500285225328</v>
      </c>
      <c r="P4128">
        <f ca="1">DATEDIF(Table1[[#This Row],[Date of Birth]],TODAY(),"Y")</f>
        <v>31</v>
      </c>
      <c r="Q4128">
        <f ca="1">DATEDIF(Table1[[#This Row],[Joining Date]],TODAY(),"Y")</f>
        <v>9</v>
      </c>
      <c r="R4128" t="str">
        <f ca="1">IF(YEAR(Table1[[#This Row],[Joining Date]])=YEAR(TODAY()),"Yes","No")</f>
        <v>No</v>
      </c>
      <c r="S4128" t="str">
        <f ca="1">IF(Table1[[#This Row],[Experience]]&gt;5,"Yes","No")</f>
        <v>Yes</v>
      </c>
      <c r="T4128" t="str">
        <f>TEXT(Table1[[#This Row],[Joining Date]],"mmmm")</f>
        <v>February</v>
      </c>
      <c r="U4128" t="str">
        <f>TEXT(Table1[[#This Row],[Joining Date]],"yyyy")</f>
        <v>2017</v>
      </c>
      <c r="V4128" s="5">
        <f ca="1">TODAY()-Table1[[#This Row],[Joining Date]]</f>
        <v>3462</v>
      </c>
      <c r="W4128" t="str">
        <f>LEFT(Table1[[#This Row],[Employee Name]],FIND(" ",Table1[[#This Row],[Employee Name]])-1)</f>
        <v>Aditya</v>
      </c>
      <c r="X4128" t="str">
        <f>RIGHT(Table1[[#This Row],[Employee Name]],LEN(Table1[[#This Row],[Employee Name]])-FIND(" ",Table1[[#This Row],[Employee Name]]))</f>
        <v>Kapoor</v>
      </c>
      <c r="Y4128" t="str">
        <f>Table1[[#This Row],[Department]]&amp;"-"&amp;Table1[[#This Row],[Employee ID]]</f>
        <v>HR-E04794</v>
      </c>
      <c r="Z4128" t="str">
        <f>LEFT(Table1[[#This Row],[Department]],3)</f>
        <v>HR</v>
      </c>
      <c r="AA4128" t="str">
        <f>_xlfn.XLOOKUP(Table1[[#This Row],[Manager ID]],MANAGERS!A:A,MANAGERS!B:B)</f>
        <v>Manager_15</v>
      </c>
      <c r="AB4128" t="str" cm="1">
        <f t="array" ref="AB4128">_xlfn.XLOOKUP(Table1[[#This Row],[Manager ID]],Table2[[#All],[Manager ID]],Table2[[#All],[Department Head]])</f>
        <v>Support</v>
      </c>
      <c r="AC4128" s="2">
        <f>_xlfn.XLOOKUP(Table1[[#This Row],[City]],L:L,O:O)</f>
        <v>0.23685887225230964</v>
      </c>
      <c r="AD4128" t="str" cm="1">
        <f t="array" ref="AD4128">_xlfn.IFS(Table1[[#This Row],[Performance Score]]&gt;=90,"Excellent",Table1[[#This Row],[Performance Score]]&gt;=75,"Good",Table1[[#This Row],[Performance Score]]&gt;=60,"Average",Table1[[#This Row],[Performance Score]]&lt;=60,"Need Improvement")</f>
        <v>Need Improvement</v>
      </c>
      <c r="AE4128" t="str">
        <f>IF(AND(Table1[[#This Row],[Attendance %]]&gt;=80,(Table1[[#This Row],[Performance Score]]&gt;=80)),"Eligible","Not Eligible")</f>
        <v>Not Eligible</v>
      </c>
      <c r="AF4128" t="str">
        <f>IF(Table1[[#This Row],[Performance Score]]&gt;=80,"High Performer","Low Performer")</f>
        <v>Low Performer</v>
      </c>
      <c r="AG4128" t="str" cm="1">
        <f t="array" aca="1" ref="AG4128" ca="1">_xlfn.IFS(Table1[[#This Row],[Experience]]&lt;=3,"Junior",Table1[[#This Row],[Experience]]&lt;=7,"Mid Level",Table1[[#This Row],[Experience]]&gt;=7,"Senior")</f>
        <v>Senior</v>
      </c>
      <c r="AH4128" t="str">
        <f>IF(Table1[[#This Row],[Attendance %]]&gt;75,"OK","Below 75")</f>
        <v>OK</v>
      </c>
      <c r="AI4128" t="b">
        <f>ISBLANK(Table1[[#This Row],[Employee ID]])</f>
        <v>0</v>
      </c>
      <c r="AJ4128" t="b">
        <f>ISNUMBER(Table1[[#This Row],[Total Salary  ]])</f>
        <v>1</v>
      </c>
      <c r="AK4128" t="str">
        <f>IFERROR(_xlfn.XLOOKUP(Table1[[#This Row],[Manager ID]],MANAGERS!A:A,MANAGERS!B:B),"Not Found")</f>
        <v>Manager_15</v>
      </c>
    </row>
    <row r="4129" spans="1:37" x14ac:dyDescent="0.2">
      <c r="A4129" t="s">
        <v>3635</v>
      </c>
      <c r="B4129" t="s">
        <v>20</v>
      </c>
      <c r="C4129" t="s">
        <v>15</v>
      </c>
      <c r="D4129" t="s">
        <v>40</v>
      </c>
      <c r="E4129" t="s">
        <v>17</v>
      </c>
      <c r="F4129" s="1">
        <v>44367</v>
      </c>
      <c r="G4129" s="1">
        <v>31200</v>
      </c>
      <c r="H4129">
        <v>40203</v>
      </c>
      <c r="I4129">
        <v>18648</v>
      </c>
      <c r="J4129">
        <v>67</v>
      </c>
      <c r="K4129">
        <v>44</v>
      </c>
      <c r="L4129" t="s">
        <v>31</v>
      </c>
      <c r="M4129">
        <v>113</v>
      </c>
      <c r="N4129">
        <f>Table1[[#This Row],[Basic Salary]]+Table1[[#This Row],[Bonus]]</f>
        <v>58851</v>
      </c>
      <c r="O4129" s="2">
        <f>Table1[[#This Row],[Bonus]]/Table1[[#This Row],[Basic Salary]]</f>
        <v>0.46384598164316093</v>
      </c>
      <c r="P4129">
        <f ca="1">DATEDIF(Table1[[#This Row],[Date of Birth]],TODAY(),"Y")</f>
        <v>41</v>
      </c>
      <c r="Q4129">
        <f ca="1">DATEDIF(Table1[[#This Row],[Joining Date]],TODAY(),"Y")</f>
        <v>5</v>
      </c>
      <c r="R4129" t="str">
        <f ca="1">IF(YEAR(Table1[[#This Row],[Joining Date]])=YEAR(TODAY()),"Yes","No")</f>
        <v>No</v>
      </c>
      <c r="S4129" t="str">
        <f ca="1">IF(Table1[[#This Row],[Experience]]&gt;5,"Yes","No")</f>
        <v>No</v>
      </c>
      <c r="T4129" t="str">
        <f>TEXT(Table1[[#This Row],[Joining Date]],"mmmm")</f>
        <v>June</v>
      </c>
      <c r="U4129" t="str">
        <f>TEXT(Table1[[#This Row],[Joining Date]],"yyyy")</f>
        <v>2021</v>
      </c>
      <c r="V4129" s="5">
        <f ca="1">TODAY()-Table1[[#This Row],[Joining Date]]</f>
        <v>1872</v>
      </c>
      <c r="W4129" t="str">
        <f>LEFT(Table1[[#This Row],[Employee Name]],FIND(" ",Table1[[#This Row],[Employee Name]])-1)</f>
        <v>Rahul</v>
      </c>
      <c r="X4129" t="str">
        <f>RIGHT(Table1[[#This Row],[Employee Name]],LEN(Table1[[#This Row],[Employee Name]])-FIND(" ",Table1[[#This Row],[Employee Name]]))</f>
        <v>Verma</v>
      </c>
      <c r="Y4129" t="str">
        <f>Table1[[#This Row],[Department]]&amp;"-"&amp;Table1[[#This Row],[Employee ID]]</f>
        <v>IT-E03579</v>
      </c>
      <c r="Z4129" t="str">
        <f>LEFT(Table1[[#This Row],[Department]],3)</f>
        <v>IT</v>
      </c>
      <c r="AA4129" t="str">
        <f>_xlfn.XLOOKUP(Table1[[#This Row],[Manager ID]],MANAGERS!A:A,MANAGERS!B:B)</f>
        <v>Manager_13</v>
      </c>
      <c r="AB4129" t="str" cm="1">
        <f t="array" ref="AB4129">_xlfn.XLOOKUP(Table1[[#This Row],[Manager ID]],Table2[[#All],[Manager ID]],Table2[[#All],[Department Head]])</f>
        <v>HR</v>
      </c>
      <c r="AC4129" s="2">
        <f>_xlfn.XLOOKUP(Table1[[#This Row],[City]],L:L,O:O)</f>
        <v>0.241864189087755</v>
      </c>
      <c r="AD4129" t="str" cm="1">
        <f t="array" ref="AD4129">_xlfn.IFS(Table1[[#This Row],[Performance Score]]&gt;=90,"Excellent",Table1[[#This Row],[Performance Score]]&gt;=75,"Good",Table1[[#This Row],[Performance Score]]&gt;=60,"Average",Table1[[#This Row],[Performance Score]]&lt;=60,"Need Improvement")</f>
        <v>Need Improvement</v>
      </c>
      <c r="AE4129" t="str">
        <f>IF(AND(Table1[[#This Row],[Attendance %]]&gt;=80,(Table1[[#This Row],[Performance Score]]&gt;=80)),"Eligible","Not Eligible")</f>
        <v>Not Eligible</v>
      </c>
      <c r="AF4129" t="str">
        <f>IF(Table1[[#This Row],[Performance Score]]&gt;=80,"High Performer","Low Performer")</f>
        <v>Low Performer</v>
      </c>
      <c r="AG4129" t="str" cm="1">
        <f t="array" aca="1" ref="AG4129" ca="1">_xlfn.IFS(Table1[[#This Row],[Experience]]&lt;=3,"Junior",Table1[[#This Row],[Experience]]&lt;=7,"Mid Level",Table1[[#This Row],[Experience]]&gt;=7,"Senior")</f>
        <v>Mid Level</v>
      </c>
      <c r="AH4129" t="str">
        <f>IF(Table1[[#This Row],[Attendance %]]&gt;75,"OK","Below 75")</f>
        <v>Below 75</v>
      </c>
      <c r="AI4129" t="b">
        <f>ISBLANK(Table1[[#This Row],[Employee ID]])</f>
        <v>0</v>
      </c>
      <c r="AJ4129" t="b">
        <f>ISNUMBER(Table1[[#This Row],[Total Salary  ]])</f>
        <v>1</v>
      </c>
      <c r="AK4129" t="str">
        <f>IFERROR(_xlfn.XLOOKUP(Table1[[#This Row],[Manager ID]],MANAGERS!A:A,MANAGERS!B:B),"Not Found")</f>
        <v>Manager_13</v>
      </c>
    </row>
    <row r="4130" spans="1:37" x14ac:dyDescent="0.2">
      <c r="A4130" t="s">
        <v>284</v>
      </c>
      <c r="B4130" t="s">
        <v>57</v>
      </c>
      <c r="C4130" t="s">
        <v>21</v>
      </c>
      <c r="D4130" t="s">
        <v>16</v>
      </c>
      <c r="E4130" t="s">
        <v>26</v>
      </c>
      <c r="F4130" s="1">
        <v>44746</v>
      </c>
      <c r="G4130" s="1">
        <v>30783</v>
      </c>
      <c r="H4130">
        <v>49219</v>
      </c>
      <c r="I4130">
        <v>9607</v>
      </c>
      <c r="J4130">
        <v>90</v>
      </c>
      <c r="K4130">
        <v>60</v>
      </c>
      <c r="L4130" t="s">
        <v>37</v>
      </c>
      <c r="M4130">
        <v>101</v>
      </c>
      <c r="N4130">
        <f>Table1[[#This Row],[Basic Salary]]+Table1[[#This Row],[Bonus]]</f>
        <v>58826</v>
      </c>
      <c r="O4130" s="2">
        <f>Table1[[#This Row],[Bonus]]/Table1[[#This Row],[Basic Salary]]</f>
        <v>0.19518884983441354</v>
      </c>
      <c r="P4130">
        <f ca="1">DATEDIF(Table1[[#This Row],[Date of Birth]],TODAY(),"Y")</f>
        <v>42</v>
      </c>
      <c r="Q4130">
        <f ca="1">DATEDIF(Table1[[#This Row],[Joining Date]],TODAY(),"Y")</f>
        <v>4</v>
      </c>
      <c r="R4130" t="str">
        <f ca="1">IF(YEAR(Table1[[#This Row],[Joining Date]])=YEAR(TODAY()),"Yes","No")</f>
        <v>No</v>
      </c>
      <c r="S4130" t="str">
        <f ca="1">IF(Table1[[#This Row],[Experience]]&gt;5,"Yes","No")</f>
        <v>No</v>
      </c>
      <c r="T4130" t="str">
        <f>TEXT(Table1[[#This Row],[Joining Date]],"mmmm")</f>
        <v>July</v>
      </c>
      <c r="U4130" t="str">
        <f>TEXT(Table1[[#This Row],[Joining Date]],"yyyy")</f>
        <v>2022</v>
      </c>
      <c r="V4130" s="5">
        <f ca="1">TODAY()-Table1[[#This Row],[Joining Date]]</f>
        <v>1493</v>
      </c>
      <c r="W4130" t="str">
        <f>LEFT(Table1[[#This Row],[Employee Name]],FIND(" ",Table1[[#This Row],[Employee Name]])-1)</f>
        <v>Swathi</v>
      </c>
      <c r="X4130" t="str">
        <f>RIGHT(Table1[[#This Row],[Employee Name]],LEN(Table1[[#This Row],[Employee Name]])-FIND(" ",Table1[[#This Row],[Employee Name]]))</f>
        <v>Ramesh</v>
      </c>
      <c r="Y4130" t="str">
        <f>Table1[[#This Row],[Department]]&amp;"-"&amp;Table1[[#This Row],[Employee ID]]</f>
        <v>HR-E00228</v>
      </c>
      <c r="Z4130" t="str">
        <f>LEFT(Table1[[#This Row],[Department]],3)</f>
        <v>HR</v>
      </c>
      <c r="AA4130" t="str">
        <f>_xlfn.XLOOKUP(Table1[[#This Row],[Manager ID]],MANAGERS!A:A,MANAGERS!B:B)</f>
        <v>Manager_1</v>
      </c>
      <c r="AB4130" t="str" cm="1">
        <f t="array" ref="AB4130">_xlfn.XLOOKUP(Table1[[#This Row],[Manager ID]],Table2[[#All],[Manager ID]],Table2[[#All],[Department Head]])</f>
        <v>Support</v>
      </c>
      <c r="AC4130" s="2">
        <f>_xlfn.XLOOKUP(Table1[[#This Row],[City]],L:L,O:O)</f>
        <v>0.24036902712549932</v>
      </c>
      <c r="AD4130" t="str" cm="1">
        <f t="array" ref="AD4130">_xlfn.IFS(Table1[[#This Row],[Performance Score]]&gt;=90,"Excellent",Table1[[#This Row],[Performance Score]]&gt;=75,"Good",Table1[[#This Row],[Performance Score]]&gt;=60,"Average",Table1[[#This Row],[Performance Score]]&lt;=60,"Need Improvement")</f>
        <v>Average</v>
      </c>
      <c r="AE4130" t="str">
        <f>IF(AND(Table1[[#This Row],[Attendance %]]&gt;=80,(Table1[[#This Row],[Performance Score]]&gt;=80)),"Eligible","Not Eligible")</f>
        <v>Not Eligible</v>
      </c>
      <c r="AF4130" t="str">
        <f>IF(Table1[[#This Row],[Performance Score]]&gt;=80,"High Performer","Low Performer")</f>
        <v>Low Performer</v>
      </c>
      <c r="AG4130" t="str" cm="1">
        <f t="array" aca="1" ref="AG4130" ca="1">_xlfn.IFS(Table1[[#This Row],[Experience]]&lt;=3,"Junior",Table1[[#This Row],[Experience]]&lt;=7,"Mid Level",Table1[[#This Row],[Experience]]&gt;=7,"Senior")</f>
        <v>Mid Level</v>
      </c>
      <c r="AH4130" t="str">
        <f>IF(Table1[[#This Row],[Attendance %]]&gt;75,"OK","Below 75")</f>
        <v>OK</v>
      </c>
      <c r="AI4130" t="b">
        <f>ISBLANK(Table1[[#This Row],[Employee ID]])</f>
        <v>0</v>
      </c>
      <c r="AJ4130" t="b">
        <f>ISNUMBER(Table1[[#This Row],[Total Salary  ]])</f>
        <v>1</v>
      </c>
      <c r="AK4130" t="str">
        <f>IFERROR(_xlfn.XLOOKUP(Table1[[#This Row],[Manager ID]],MANAGERS!A:A,MANAGERS!B:B),"Not Found")</f>
        <v>Manager_1</v>
      </c>
    </row>
    <row r="4131" spans="1:37" x14ac:dyDescent="0.2">
      <c r="A4131" t="s">
        <v>786</v>
      </c>
      <c r="B4131" t="s">
        <v>89</v>
      </c>
      <c r="C4131" t="s">
        <v>21</v>
      </c>
      <c r="D4131" t="s">
        <v>25</v>
      </c>
      <c r="E4131" t="s">
        <v>22</v>
      </c>
      <c r="F4131" s="1">
        <v>45245</v>
      </c>
      <c r="G4131" s="1">
        <v>29261</v>
      </c>
      <c r="H4131">
        <v>45188</v>
      </c>
      <c r="I4131">
        <v>13607</v>
      </c>
      <c r="J4131">
        <v>79</v>
      </c>
      <c r="K4131">
        <v>80</v>
      </c>
      <c r="L4131" t="s">
        <v>34</v>
      </c>
      <c r="M4131">
        <v>116</v>
      </c>
      <c r="N4131">
        <f>Table1[[#This Row],[Basic Salary]]+Table1[[#This Row],[Bonus]]</f>
        <v>58795</v>
      </c>
      <c r="O4131" s="2">
        <f>Table1[[#This Row],[Bonus]]/Table1[[#This Row],[Basic Salary]]</f>
        <v>0.30111976630963971</v>
      </c>
      <c r="P4131">
        <f ca="1">DATEDIF(Table1[[#This Row],[Date of Birth]],TODAY(),"Y")</f>
        <v>46</v>
      </c>
      <c r="Q4131">
        <f ca="1">DATEDIF(Table1[[#This Row],[Joining Date]],TODAY(),"Y")</f>
        <v>2</v>
      </c>
      <c r="R4131" t="str">
        <f ca="1">IF(YEAR(Table1[[#This Row],[Joining Date]])=YEAR(TODAY()),"Yes","No")</f>
        <v>No</v>
      </c>
      <c r="S4131" t="str">
        <f ca="1">IF(Table1[[#This Row],[Experience]]&gt;5,"Yes","No")</f>
        <v>No</v>
      </c>
      <c r="T4131" t="str">
        <f>TEXT(Table1[[#This Row],[Joining Date]],"mmmm")</f>
        <v>November</v>
      </c>
      <c r="U4131" t="str">
        <f>TEXT(Table1[[#This Row],[Joining Date]],"yyyy")</f>
        <v>2023</v>
      </c>
      <c r="V4131" s="5">
        <f ca="1">TODAY()-Table1[[#This Row],[Joining Date]]</f>
        <v>994</v>
      </c>
      <c r="W4131" t="str">
        <f>LEFT(Table1[[#This Row],[Employee Name]],FIND(" ",Table1[[#This Row],[Employee Name]])-1)</f>
        <v>Tarun</v>
      </c>
      <c r="X4131" t="str">
        <f>RIGHT(Table1[[#This Row],[Employee Name]],LEN(Table1[[#This Row],[Employee Name]])-FIND(" ",Table1[[#This Row],[Employee Name]]))</f>
        <v>Verma</v>
      </c>
      <c r="Y4131" t="str">
        <f>Table1[[#This Row],[Department]]&amp;"-"&amp;Table1[[#This Row],[Employee ID]]</f>
        <v>Finance-E00730</v>
      </c>
      <c r="Z4131" t="str">
        <f>LEFT(Table1[[#This Row],[Department]],3)</f>
        <v>Fin</v>
      </c>
      <c r="AA4131" t="str">
        <f>_xlfn.XLOOKUP(Table1[[#This Row],[Manager ID]],MANAGERS!A:A,MANAGERS!B:B)</f>
        <v>Manager_16</v>
      </c>
      <c r="AB4131" t="str" cm="1">
        <f t="array" ref="AB4131">_xlfn.XLOOKUP(Table1[[#This Row],[Manager ID]],Table2[[#All],[Manager ID]],Table2[[#All],[Department Head]])</f>
        <v>Sales</v>
      </c>
      <c r="AC4131" s="2">
        <f>_xlfn.XLOOKUP(Table1[[#This Row],[City]],L:L,O:O)</f>
        <v>0.24030340748661314</v>
      </c>
      <c r="AD4131" t="str" cm="1">
        <f t="array" ref="AD4131">_xlfn.IFS(Table1[[#This Row],[Performance Score]]&gt;=90,"Excellent",Table1[[#This Row],[Performance Score]]&gt;=75,"Good",Table1[[#This Row],[Performance Score]]&gt;=60,"Average",Table1[[#This Row],[Performance Score]]&lt;=60,"Need Improvement")</f>
        <v>Good</v>
      </c>
      <c r="AE4131" t="str">
        <f>IF(AND(Table1[[#This Row],[Attendance %]]&gt;=80,(Table1[[#This Row],[Performance Score]]&gt;=80)),"Eligible","Not Eligible")</f>
        <v>Not Eligible</v>
      </c>
      <c r="AF4131" t="str">
        <f>IF(Table1[[#This Row],[Performance Score]]&gt;=80,"High Performer","Low Performer")</f>
        <v>High Performer</v>
      </c>
      <c r="AG4131" t="str" cm="1">
        <f t="array" aca="1" ref="AG4131" ca="1">_xlfn.IFS(Table1[[#This Row],[Experience]]&lt;=3,"Junior",Table1[[#This Row],[Experience]]&lt;=7,"Mid Level",Table1[[#This Row],[Experience]]&gt;=7,"Senior")</f>
        <v>Junior</v>
      </c>
      <c r="AH4131" t="str">
        <f>IF(Table1[[#This Row],[Attendance %]]&gt;75,"OK","Below 75")</f>
        <v>OK</v>
      </c>
      <c r="AI4131" t="b">
        <f>ISBLANK(Table1[[#This Row],[Employee ID]])</f>
        <v>0</v>
      </c>
      <c r="AJ4131" t="b">
        <f>ISNUMBER(Table1[[#This Row],[Total Salary  ]])</f>
        <v>1</v>
      </c>
      <c r="AK4131" t="str">
        <f>IFERROR(_xlfn.XLOOKUP(Table1[[#This Row],[Manager ID]],MANAGERS!A:A,MANAGERS!B:B),"Not Found")</f>
        <v>Manager_16</v>
      </c>
    </row>
    <row r="4132" spans="1:37" x14ac:dyDescent="0.2">
      <c r="A4132" t="s">
        <v>2948</v>
      </c>
      <c r="B4132" t="s">
        <v>42</v>
      </c>
      <c r="C4132" t="s">
        <v>21</v>
      </c>
      <c r="D4132" t="s">
        <v>40</v>
      </c>
      <c r="E4132" t="s">
        <v>30</v>
      </c>
      <c r="F4132" s="1">
        <v>42604</v>
      </c>
      <c r="G4132" s="1">
        <v>37715</v>
      </c>
      <c r="H4132">
        <v>43610</v>
      </c>
      <c r="I4132">
        <v>15170</v>
      </c>
      <c r="J4132">
        <v>85</v>
      </c>
      <c r="K4132">
        <v>74</v>
      </c>
      <c r="L4132" t="s">
        <v>31</v>
      </c>
      <c r="M4132">
        <v>109</v>
      </c>
      <c r="N4132">
        <f>Table1[[#This Row],[Basic Salary]]+Table1[[#This Row],[Bonus]]</f>
        <v>58780</v>
      </c>
      <c r="O4132" s="2">
        <f>Table1[[#This Row],[Bonus]]/Table1[[#This Row],[Basic Salary]]</f>
        <v>0.34785599633111669</v>
      </c>
      <c r="P4132">
        <f ca="1">DATEDIF(Table1[[#This Row],[Date of Birth]],TODAY(),"Y")</f>
        <v>23</v>
      </c>
      <c r="Q4132">
        <f ca="1">DATEDIF(Table1[[#This Row],[Joining Date]],TODAY(),"Y")</f>
        <v>9</v>
      </c>
      <c r="R4132" t="str">
        <f ca="1">IF(YEAR(Table1[[#This Row],[Joining Date]])=YEAR(TODAY()),"Yes","No")</f>
        <v>No</v>
      </c>
      <c r="S4132" t="str">
        <f ca="1">IF(Table1[[#This Row],[Experience]]&gt;5,"Yes","No")</f>
        <v>Yes</v>
      </c>
      <c r="T4132" t="str">
        <f>TEXT(Table1[[#This Row],[Joining Date]],"mmmm")</f>
        <v>August</v>
      </c>
      <c r="U4132" t="str">
        <f>TEXT(Table1[[#This Row],[Joining Date]],"yyyy")</f>
        <v>2016</v>
      </c>
      <c r="V4132" s="5">
        <f ca="1">TODAY()-Table1[[#This Row],[Joining Date]]</f>
        <v>3635</v>
      </c>
      <c r="W4132" t="str">
        <f>LEFT(Table1[[#This Row],[Employee Name]],FIND(" ",Table1[[#This Row],[Employee Name]])-1)</f>
        <v>Krishna</v>
      </c>
      <c r="X4132" t="str">
        <f>RIGHT(Table1[[#This Row],[Employee Name]],LEN(Table1[[#This Row],[Employee Name]])-FIND(" ",Table1[[#This Row],[Employee Name]]))</f>
        <v>Chaitanya</v>
      </c>
      <c r="Y4132" t="str">
        <f>Table1[[#This Row],[Department]]&amp;"-"&amp;Table1[[#This Row],[Employee ID]]</f>
        <v>IT-E02892</v>
      </c>
      <c r="Z4132" t="str">
        <f>LEFT(Table1[[#This Row],[Department]],3)</f>
        <v>IT</v>
      </c>
      <c r="AA4132" t="str">
        <f>_xlfn.XLOOKUP(Table1[[#This Row],[Manager ID]],MANAGERS!A:A,MANAGERS!B:B)</f>
        <v>Manager_9</v>
      </c>
      <c r="AB4132" t="str" cm="1">
        <f t="array" ref="AB4132">_xlfn.XLOOKUP(Table1[[#This Row],[Manager ID]],Table2[[#All],[Manager ID]],Table2[[#All],[Department Head]])</f>
        <v>Sales</v>
      </c>
      <c r="AC4132" s="2">
        <f>_xlfn.XLOOKUP(Table1[[#This Row],[City]],L:L,O:O)</f>
        <v>0.241864189087755</v>
      </c>
      <c r="AD4132" t="str" cm="1">
        <f t="array" ref="AD4132">_xlfn.IFS(Table1[[#This Row],[Performance Score]]&gt;=90,"Excellent",Table1[[#This Row],[Performance Score]]&gt;=75,"Good",Table1[[#This Row],[Performance Score]]&gt;=60,"Average",Table1[[#This Row],[Performance Score]]&lt;=60,"Need Improvement")</f>
        <v>Average</v>
      </c>
      <c r="AE4132" t="str">
        <f>IF(AND(Table1[[#This Row],[Attendance %]]&gt;=80,(Table1[[#This Row],[Performance Score]]&gt;=80)),"Eligible","Not Eligible")</f>
        <v>Not Eligible</v>
      </c>
      <c r="AF4132" t="str">
        <f>IF(Table1[[#This Row],[Performance Score]]&gt;=80,"High Performer","Low Performer")</f>
        <v>Low Performer</v>
      </c>
      <c r="AG4132" t="str" cm="1">
        <f t="array" aca="1" ref="AG4132" ca="1">_xlfn.IFS(Table1[[#This Row],[Experience]]&lt;=3,"Junior",Table1[[#This Row],[Experience]]&lt;=7,"Mid Level",Table1[[#This Row],[Experience]]&gt;=7,"Senior")</f>
        <v>Senior</v>
      </c>
      <c r="AH4132" t="str">
        <f>IF(Table1[[#This Row],[Attendance %]]&gt;75,"OK","Below 75")</f>
        <v>OK</v>
      </c>
      <c r="AI4132" t="b">
        <f>ISBLANK(Table1[[#This Row],[Employee ID]])</f>
        <v>0</v>
      </c>
      <c r="AJ4132" t="b">
        <f>ISNUMBER(Table1[[#This Row],[Total Salary  ]])</f>
        <v>1</v>
      </c>
      <c r="AK4132" t="str">
        <f>IFERROR(_xlfn.XLOOKUP(Table1[[#This Row],[Manager ID]],MANAGERS!A:A,MANAGERS!B:B),"Not Found")</f>
        <v>Manager_9</v>
      </c>
    </row>
    <row r="4133" spans="1:37" x14ac:dyDescent="0.2">
      <c r="A4133" t="s">
        <v>952</v>
      </c>
      <c r="B4133" t="s">
        <v>20</v>
      </c>
      <c r="C4133" t="s">
        <v>15</v>
      </c>
      <c r="D4133" t="s">
        <v>25</v>
      </c>
      <c r="E4133" t="s">
        <v>65</v>
      </c>
      <c r="F4133" s="1">
        <v>43353</v>
      </c>
      <c r="G4133" s="1">
        <v>34313</v>
      </c>
      <c r="H4133">
        <v>33237</v>
      </c>
      <c r="I4133">
        <v>25512</v>
      </c>
      <c r="J4133">
        <v>100</v>
      </c>
      <c r="K4133">
        <v>46</v>
      </c>
      <c r="L4133" t="s">
        <v>53</v>
      </c>
      <c r="M4133">
        <v>116</v>
      </c>
      <c r="N4133">
        <f>Table1[[#This Row],[Basic Salary]]+Table1[[#This Row],[Bonus]]</f>
        <v>58749</v>
      </c>
      <c r="O4133" s="2">
        <f>Table1[[#This Row],[Bonus]]/Table1[[#This Row],[Basic Salary]]</f>
        <v>0.76757830129073024</v>
      </c>
      <c r="P4133">
        <f ca="1">DATEDIF(Table1[[#This Row],[Date of Birth]],TODAY(),"Y")</f>
        <v>32</v>
      </c>
      <c r="Q4133">
        <f ca="1">DATEDIF(Table1[[#This Row],[Joining Date]],TODAY(),"Y")</f>
        <v>7</v>
      </c>
      <c r="R4133" t="str">
        <f ca="1">IF(YEAR(Table1[[#This Row],[Joining Date]])=YEAR(TODAY()),"Yes","No")</f>
        <v>No</v>
      </c>
      <c r="S4133" t="str">
        <f ca="1">IF(Table1[[#This Row],[Experience]]&gt;5,"Yes","No")</f>
        <v>Yes</v>
      </c>
      <c r="T4133" t="str">
        <f>TEXT(Table1[[#This Row],[Joining Date]],"mmmm")</f>
        <v>September</v>
      </c>
      <c r="U4133" t="str">
        <f>TEXT(Table1[[#This Row],[Joining Date]],"yyyy")</f>
        <v>2018</v>
      </c>
      <c r="V4133" s="5">
        <f ca="1">TODAY()-Table1[[#This Row],[Joining Date]]</f>
        <v>2886</v>
      </c>
      <c r="W4133" t="str">
        <f>LEFT(Table1[[#This Row],[Employee Name]],FIND(" ",Table1[[#This Row],[Employee Name]])-1)</f>
        <v>Rahul</v>
      </c>
      <c r="X4133" t="str">
        <f>RIGHT(Table1[[#This Row],[Employee Name]],LEN(Table1[[#This Row],[Employee Name]])-FIND(" ",Table1[[#This Row],[Employee Name]]))</f>
        <v>Verma</v>
      </c>
      <c r="Y4133" t="str">
        <f>Table1[[#This Row],[Department]]&amp;"-"&amp;Table1[[#This Row],[Employee ID]]</f>
        <v>Finance-E00896</v>
      </c>
      <c r="Z4133" t="str">
        <f>LEFT(Table1[[#This Row],[Department]],3)</f>
        <v>Fin</v>
      </c>
      <c r="AA4133" t="str">
        <f>_xlfn.XLOOKUP(Table1[[#This Row],[Manager ID]],MANAGERS!A:A,MANAGERS!B:B)</f>
        <v>Manager_16</v>
      </c>
      <c r="AB4133" t="str" cm="1">
        <f t="array" ref="AB4133">_xlfn.XLOOKUP(Table1[[#This Row],[Manager ID]],Table2[[#All],[Manager ID]],Table2[[#All],[Department Head]])</f>
        <v>Sales</v>
      </c>
      <c r="AC4133" s="2">
        <f>_xlfn.XLOOKUP(Table1[[#This Row],[City]],L:L,O:O)</f>
        <v>0.23685887225230964</v>
      </c>
      <c r="AD4133" t="str" cm="1">
        <f t="array" ref="AD4133">_xlfn.IFS(Table1[[#This Row],[Performance Score]]&gt;=90,"Excellent",Table1[[#This Row],[Performance Score]]&gt;=75,"Good",Table1[[#This Row],[Performance Score]]&gt;=60,"Average",Table1[[#This Row],[Performance Score]]&lt;=60,"Need Improvement")</f>
        <v>Need Improvement</v>
      </c>
      <c r="AE4133" t="str">
        <f>IF(AND(Table1[[#This Row],[Attendance %]]&gt;=80,(Table1[[#This Row],[Performance Score]]&gt;=80)),"Eligible","Not Eligible")</f>
        <v>Not Eligible</v>
      </c>
      <c r="AF4133" t="str">
        <f>IF(Table1[[#This Row],[Performance Score]]&gt;=80,"High Performer","Low Performer")</f>
        <v>Low Performer</v>
      </c>
      <c r="AG4133" t="str" cm="1">
        <f t="array" aca="1" ref="AG4133" ca="1">_xlfn.IFS(Table1[[#This Row],[Experience]]&lt;=3,"Junior",Table1[[#This Row],[Experience]]&lt;=7,"Mid Level",Table1[[#This Row],[Experience]]&gt;=7,"Senior")</f>
        <v>Mid Level</v>
      </c>
      <c r="AH4133" t="str">
        <f>IF(Table1[[#This Row],[Attendance %]]&gt;75,"OK","Below 75")</f>
        <v>OK</v>
      </c>
      <c r="AI4133" t="b">
        <f>ISBLANK(Table1[[#This Row],[Employee ID]])</f>
        <v>0</v>
      </c>
      <c r="AJ4133" t="b">
        <f>ISNUMBER(Table1[[#This Row],[Total Salary  ]])</f>
        <v>1</v>
      </c>
      <c r="AK4133" t="str">
        <f>IFERROR(_xlfn.XLOOKUP(Table1[[#This Row],[Manager ID]],MANAGERS!A:A,MANAGERS!B:B),"Not Found")</f>
        <v>Manager_16</v>
      </c>
    </row>
    <row r="4134" spans="1:37" x14ac:dyDescent="0.2">
      <c r="A4134" t="s">
        <v>693</v>
      </c>
      <c r="B4134" t="s">
        <v>71</v>
      </c>
      <c r="C4134" t="s">
        <v>21</v>
      </c>
      <c r="D4134" t="s">
        <v>25</v>
      </c>
      <c r="E4134" t="s">
        <v>30</v>
      </c>
      <c r="F4134" s="1">
        <v>45920</v>
      </c>
      <c r="G4134" s="1">
        <v>35869</v>
      </c>
      <c r="H4134">
        <v>34123</v>
      </c>
      <c r="I4134">
        <v>24603</v>
      </c>
      <c r="J4134">
        <v>66</v>
      </c>
      <c r="K4134">
        <v>83</v>
      </c>
      <c r="L4134" t="s">
        <v>34</v>
      </c>
      <c r="M4134">
        <v>120</v>
      </c>
      <c r="N4134">
        <f>Table1[[#This Row],[Basic Salary]]+Table1[[#This Row],[Bonus]]</f>
        <v>58726</v>
      </c>
      <c r="O4134" s="2">
        <f>Table1[[#This Row],[Bonus]]/Table1[[#This Row],[Basic Salary]]</f>
        <v>0.72100928992175362</v>
      </c>
      <c r="P4134">
        <f ca="1">DATEDIF(Table1[[#This Row],[Date of Birth]],TODAY(),"Y")</f>
        <v>28</v>
      </c>
      <c r="Q4134">
        <f ca="1">DATEDIF(Table1[[#This Row],[Joining Date]],TODAY(),"Y")</f>
        <v>0</v>
      </c>
      <c r="R4134" t="str">
        <f ca="1">IF(YEAR(Table1[[#This Row],[Joining Date]])=YEAR(TODAY()),"Yes","No")</f>
        <v>No</v>
      </c>
      <c r="S4134" t="str">
        <f ca="1">IF(Table1[[#This Row],[Experience]]&gt;5,"Yes","No")</f>
        <v>No</v>
      </c>
      <c r="T4134" t="str">
        <f>TEXT(Table1[[#This Row],[Joining Date]],"mmmm")</f>
        <v>September</v>
      </c>
      <c r="U4134" t="str">
        <f>TEXT(Table1[[#This Row],[Joining Date]],"yyyy")</f>
        <v>2025</v>
      </c>
      <c r="V4134" s="5">
        <f ca="1">TODAY()-Table1[[#This Row],[Joining Date]]</f>
        <v>319</v>
      </c>
      <c r="W4134" t="str">
        <f>LEFT(Table1[[#This Row],[Employee Name]],FIND(" ",Table1[[#This Row],[Employee Name]])-1)</f>
        <v>Sneha</v>
      </c>
      <c r="X4134" t="str">
        <f>RIGHT(Table1[[#This Row],[Employee Name]],LEN(Table1[[#This Row],[Employee Name]])-FIND(" ",Table1[[#This Row],[Employee Name]]))</f>
        <v>Iyer</v>
      </c>
      <c r="Y4134" t="str">
        <f>Table1[[#This Row],[Department]]&amp;"-"&amp;Table1[[#This Row],[Employee ID]]</f>
        <v>Finance-E00637</v>
      </c>
      <c r="Z4134" t="str">
        <f>LEFT(Table1[[#This Row],[Department]],3)</f>
        <v>Fin</v>
      </c>
      <c r="AA4134" t="str">
        <f>_xlfn.XLOOKUP(Table1[[#This Row],[Manager ID]],MANAGERS!A:A,MANAGERS!B:B)</f>
        <v>Manager_20</v>
      </c>
      <c r="AB4134" t="str" cm="1">
        <f t="array" ref="AB4134">_xlfn.XLOOKUP(Table1[[#This Row],[Manager ID]],Table2[[#All],[Manager ID]],Table2[[#All],[Department Head]])</f>
        <v>Operations</v>
      </c>
      <c r="AC4134" s="2">
        <f>_xlfn.XLOOKUP(Table1[[#This Row],[City]],L:L,O:O)</f>
        <v>0.24030340748661314</v>
      </c>
      <c r="AD4134" t="str" cm="1">
        <f t="array" ref="AD4134">_xlfn.IFS(Table1[[#This Row],[Performance Score]]&gt;=90,"Excellent",Table1[[#This Row],[Performance Score]]&gt;=75,"Good",Table1[[#This Row],[Performance Score]]&gt;=60,"Average",Table1[[#This Row],[Performance Score]]&lt;=60,"Need Improvement")</f>
        <v>Good</v>
      </c>
      <c r="AE4134" t="str">
        <f>IF(AND(Table1[[#This Row],[Attendance %]]&gt;=80,(Table1[[#This Row],[Performance Score]]&gt;=80)),"Eligible","Not Eligible")</f>
        <v>Not Eligible</v>
      </c>
      <c r="AF4134" t="str">
        <f>IF(Table1[[#This Row],[Performance Score]]&gt;=80,"High Performer","Low Performer")</f>
        <v>High Performer</v>
      </c>
      <c r="AG4134" t="str" cm="1">
        <f t="array" aca="1" ref="AG4134" ca="1">_xlfn.IFS(Table1[[#This Row],[Experience]]&lt;=3,"Junior",Table1[[#This Row],[Experience]]&lt;=7,"Mid Level",Table1[[#This Row],[Experience]]&gt;=7,"Senior")</f>
        <v>Junior</v>
      </c>
      <c r="AH4134" t="str">
        <f>IF(Table1[[#This Row],[Attendance %]]&gt;75,"OK","Below 75")</f>
        <v>Below 75</v>
      </c>
      <c r="AI4134" t="b">
        <f>ISBLANK(Table1[[#This Row],[Employee ID]])</f>
        <v>0</v>
      </c>
      <c r="AJ4134" t="b">
        <f>ISNUMBER(Table1[[#This Row],[Total Salary  ]])</f>
        <v>1</v>
      </c>
      <c r="AK4134" t="str">
        <f>IFERROR(_xlfn.XLOOKUP(Table1[[#This Row],[Manager ID]],MANAGERS!A:A,MANAGERS!B:B),"Not Found")</f>
        <v>Manager_20</v>
      </c>
    </row>
    <row r="4135" spans="1:37" x14ac:dyDescent="0.2">
      <c r="A4135" t="s">
        <v>1391</v>
      </c>
      <c r="B4135" t="s">
        <v>77</v>
      </c>
      <c r="C4135" t="s">
        <v>21</v>
      </c>
      <c r="D4135" t="s">
        <v>33</v>
      </c>
      <c r="E4135" t="s">
        <v>51</v>
      </c>
      <c r="F4135" s="1">
        <v>44264</v>
      </c>
      <c r="G4135" s="1">
        <v>33627</v>
      </c>
      <c r="H4135">
        <v>36895</v>
      </c>
      <c r="I4135">
        <v>21818</v>
      </c>
      <c r="J4135">
        <v>73</v>
      </c>
      <c r="K4135">
        <v>56</v>
      </c>
      <c r="L4135" t="s">
        <v>37</v>
      </c>
      <c r="M4135">
        <v>115</v>
      </c>
      <c r="N4135">
        <f>Table1[[#This Row],[Basic Salary]]+Table1[[#This Row],[Bonus]]</f>
        <v>58713</v>
      </c>
      <c r="O4135" s="2">
        <f>Table1[[#This Row],[Bonus]]/Table1[[#This Row],[Basic Salary]]</f>
        <v>0.59135384198400864</v>
      </c>
      <c r="P4135">
        <f ca="1">DATEDIF(Table1[[#This Row],[Date of Birth]],TODAY(),"Y")</f>
        <v>34</v>
      </c>
      <c r="Q4135">
        <f ca="1">DATEDIF(Table1[[#This Row],[Joining Date]],TODAY(),"Y")</f>
        <v>5</v>
      </c>
      <c r="R4135" t="str">
        <f ca="1">IF(YEAR(Table1[[#This Row],[Joining Date]])=YEAR(TODAY()),"Yes","No")</f>
        <v>No</v>
      </c>
      <c r="S4135" t="str">
        <f ca="1">IF(Table1[[#This Row],[Experience]]&gt;5,"Yes","No")</f>
        <v>No</v>
      </c>
      <c r="T4135" t="str">
        <f>TEXT(Table1[[#This Row],[Joining Date]],"mmmm")</f>
        <v>March</v>
      </c>
      <c r="U4135" t="str">
        <f>TEXT(Table1[[#This Row],[Joining Date]],"yyyy")</f>
        <v>2021</v>
      </c>
      <c r="V4135" s="5">
        <f ca="1">TODAY()-Table1[[#This Row],[Joining Date]]</f>
        <v>1975</v>
      </c>
      <c r="W4135" t="str">
        <f>LEFT(Table1[[#This Row],[Employee Name]],FIND(" ",Table1[[#This Row],[Employee Name]])-1)</f>
        <v>Rohan</v>
      </c>
      <c r="X4135" t="str">
        <f>RIGHT(Table1[[#This Row],[Employee Name]],LEN(Table1[[#This Row],[Employee Name]])-FIND(" ",Table1[[#This Row],[Employee Name]]))</f>
        <v>Gupta</v>
      </c>
      <c r="Y4135" t="str">
        <f>Table1[[#This Row],[Department]]&amp;"-"&amp;Table1[[#This Row],[Employee ID]]</f>
        <v>Marketing-E01335</v>
      </c>
      <c r="Z4135" t="str">
        <f>LEFT(Table1[[#This Row],[Department]],3)</f>
        <v>Mar</v>
      </c>
      <c r="AA4135" t="str">
        <f>_xlfn.XLOOKUP(Table1[[#This Row],[Manager ID]],MANAGERS!A:A,MANAGERS!B:B)</f>
        <v>Manager_15</v>
      </c>
      <c r="AB4135" t="str" cm="1">
        <f t="array" ref="AB4135">_xlfn.XLOOKUP(Table1[[#This Row],[Manager ID]],Table2[[#All],[Manager ID]],Table2[[#All],[Department Head]])</f>
        <v>Support</v>
      </c>
      <c r="AC4135" s="2">
        <f>_xlfn.XLOOKUP(Table1[[#This Row],[City]],L:L,O:O)</f>
        <v>0.24036902712549932</v>
      </c>
      <c r="AD4135" t="str" cm="1">
        <f t="array" ref="AD4135">_xlfn.IFS(Table1[[#This Row],[Performance Score]]&gt;=90,"Excellent",Table1[[#This Row],[Performance Score]]&gt;=75,"Good",Table1[[#This Row],[Performance Score]]&gt;=60,"Average",Table1[[#This Row],[Performance Score]]&lt;=60,"Need Improvement")</f>
        <v>Need Improvement</v>
      </c>
      <c r="AE4135" t="str">
        <f>IF(AND(Table1[[#This Row],[Attendance %]]&gt;=80,(Table1[[#This Row],[Performance Score]]&gt;=80)),"Eligible","Not Eligible")</f>
        <v>Not Eligible</v>
      </c>
      <c r="AF4135" t="str">
        <f>IF(Table1[[#This Row],[Performance Score]]&gt;=80,"High Performer","Low Performer")</f>
        <v>Low Performer</v>
      </c>
      <c r="AG4135" t="str" cm="1">
        <f t="array" aca="1" ref="AG4135" ca="1">_xlfn.IFS(Table1[[#This Row],[Experience]]&lt;=3,"Junior",Table1[[#This Row],[Experience]]&lt;=7,"Mid Level",Table1[[#This Row],[Experience]]&gt;=7,"Senior")</f>
        <v>Mid Level</v>
      </c>
      <c r="AH4135" t="str">
        <f>IF(Table1[[#This Row],[Attendance %]]&gt;75,"OK","Below 75")</f>
        <v>Below 75</v>
      </c>
      <c r="AI4135" t="b">
        <f>ISBLANK(Table1[[#This Row],[Employee ID]])</f>
        <v>0</v>
      </c>
      <c r="AJ4135" t="b">
        <f>ISNUMBER(Table1[[#This Row],[Total Salary  ]])</f>
        <v>1</v>
      </c>
      <c r="AK4135" t="str">
        <f>IFERROR(_xlfn.XLOOKUP(Table1[[#This Row],[Manager ID]],MANAGERS!A:A,MANAGERS!B:B),"Not Found")</f>
        <v>Manager_15</v>
      </c>
    </row>
    <row r="4136" spans="1:37" x14ac:dyDescent="0.2">
      <c r="A4136" t="s">
        <v>3245</v>
      </c>
      <c r="B4136" t="s">
        <v>62</v>
      </c>
      <c r="C4136" t="s">
        <v>21</v>
      </c>
      <c r="D4136" t="s">
        <v>46</v>
      </c>
      <c r="E4136" t="s">
        <v>22</v>
      </c>
      <c r="F4136" s="1">
        <v>42580</v>
      </c>
      <c r="G4136" s="1">
        <v>32075</v>
      </c>
      <c r="H4136">
        <v>39821</v>
      </c>
      <c r="I4136">
        <v>18875</v>
      </c>
      <c r="J4136">
        <v>96</v>
      </c>
      <c r="K4136">
        <v>87</v>
      </c>
      <c r="L4136" t="s">
        <v>34</v>
      </c>
      <c r="M4136">
        <v>101</v>
      </c>
      <c r="N4136">
        <f>Table1[[#This Row],[Basic Salary]]+Table1[[#This Row],[Bonus]]</f>
        <v>58696</v>
      </c>
      <c r="O4136" s="2">
        <f>Table1[[#This Row],[Bonus]]/Table1[[#This Row],[Basic Salary]]</f>
        <v>0.47399613269380475</v>
      </c>
      <c r="P4136">
        <f ca="1">DATEDIF(Table1[[#This Row],[Date of Birth]],TODAY(),"Y")</f>
        <v>38</v>
      </c>
      <c r="Q4136">
        <f ca="1">DATEDIF(Table1[[#This Row],[Joining Date]],TODAY(),"Y")</f>
        <v>10</v>
      </c>
      <c r="R4136" t="str">
        <f ca="1">IF(YEAR(Table1[[#This Row],[Joining Date]])=YEAR(TODAY()),"Yes","No")</f>
        <v>No</v>
      </c>
      <c r="S4136" t="str">
        <f ca="1">IF(Table1[[#This Row],[Experience]]&gt;5,"Yes","No")</f>
        <v>Yes</v>
      </c>
      <c r="T4136" t="str">
        <f>TEXT(Table1[[#This Row],[Joining Date]],"mmmm")</f>
        <v>July</v>
      </c>
      <c r="U4136" t="str">
        <f>TEXT(Table1[[#This Row],[Joining Date]],"yyyy")</f>
        <v>2016</v>
      </c>
      <c r="V4136" s="5">
        <f ca="1">TODAY()-Table1[[#This Row],[Joining Date]]</f>
        <v>3659</v>
      </c>
      <c r="W4136" t="str">
        <f>LEFT(Table1[[#This Row],[Employee Name]],FIND(" ",Table1[[#This Row],[Employee Name]])-1)</f>
        <v>Kavya</v>
      </c>
      <c r="X4136" t="str">
        <f>RIGHT(Table1[[#This Row],[Employee Name]],LEN(Table1[[#This Row],[Employee Name]])-FIND(" ",Table1[[#This Row],[Employee Name]]))</f>
        <v>Nair</v>
      </c>
      <c r="Y4136" t="str">
        <f>Table1[[#This Row],[Department]]&amp;"-"&amp;Table1[[#This Row],[Employee ID]]</f>
        <v>Support-E03189</v>
      </c>
      <c r="Z4136" t="str">
        <f>LEFT(Table1[[#This Row],[Department]],3)</f>
        <v>Sup</v>
      </c>
      <c r="AA4136" t="str">
        <f>_xlfn.XLOOKUP(Table1[[#This Row],[Manager ID]],MANAGERS!A:A,MANAGERS!B:B)</f>
        <v>Manager_1</v>
      </c>
      <c r="AB4136" t="str" cm="1">
        <f t="array" ref="AB4136">_xlfn.XLOOKUP(Table1[[#This Row],[Manager ID]],Table2[[#All],[Manager ID]],Table2[[#All],[Department Head]])</f>
        <v>Support</v>
      </c>
      <c r="AC4136" s="2">
        <f>_xlfn.XLOOKUP(Table1[[#This Row],[City]],L:L,O:O)</f>
        <v>0.24030340748661314</v>
      </c>
      <c r="AD4136" t="str" cm="1">
        <f t="array" ref="AD4136">_xlfn.IFS(Table1[[#This Row],[Performance Score]]&gt;=90,"Excellent",Table1[[#This Row],[Performance Score]]&gt;=75,"Good",Table1[[#This Row],[Performance Score]]&gt;=60,"Average",Table1[[#This Row],[Performance Score]]&lt;=60,"Need Improvement")</f>
        <v>Good</v>
      </c>
      <c r="AE4136" t="str">
        <f>IF(AND(Table1[[#This Row],[Attendance %]]&gt;=80,(Table1[[#This Row],[Performance Score]]&gt;=80)),"Eligible","Not Eligible")</f>
        <v>Eligible</v>
      </c>
      <c r="AF4136" t="str">
        <f>IF(Table1[[#This Row],[Performance Score]]&gt;=80,"High Performer","Low Performer")</f>
        <v>High Performer</v>
      </c>
      <c r="AG4136" t="str" cm="1">
        <f t="array" aca="1" ref="AG4136" ca="1">_xlfn.IFS(Table1[[#This Row],[Experience]]&lt;=3,"Junior",Table1[[#This Row],[Experience]]&lt;=7,"Mid Level",Table1[[#This Row],[Experience]]&gt;=7,"Senior")</f>
        <v>Senior</v>
      </c>
      <c r="AH4136" t="str">
        <f>IF(Table1[[#This Row],[Attendance %]]&gt;75,"OK","Below 75")</f>
        <v>OK</v>
      </c>
      <c r="AI4136" t="b">
        <f>ISBLANK(Table1[[#This Row],[Employee ID]])</f>
        <v>0</v>
      </c>
      <c r="AJ4136" t="b">
        <f>ISNUMBER(Table1[[#This Row],[Total Salary  ]])</f>
        <v>1</v>
      </c>
      <c r="AK4136" t="str">
        <f>IFERROR(_xlfn.XLOOKUP(Table1[[#This Row],[Manager ID]],MANAGERS!A:A,MANAGERS!B:B),"Not Found")</f>
        <v>Manager_1</v>
      </c>
    </row>
    <row r="4137" spans="1:37" x14ac:dyDescent="0.2">
      <c r="A4137" t="s">
        <v>623</v>
      </c>
      <c r="B4137" t="s">
        <v>87</v>
      </c>
      <c r="C4137" t="s">
        <v>21</v>
      </c>
      <c r="D4137" t="s">
        <v>43</v>
      </c>
      <c r="E4137" t="s">
        <v>17</v>
      </c>
      <c r="F4137" s="1">
        <v>42909</v>
      </c>
      <c r="G4137" s="1">
        <v>31730</v>
      </c>
      <c r="H4137">
        <v>31621</v>
      </c>
      <c r="I4137">
        <v>27073</v>
      </c>
      <c r="J4137">
        <v>85</v>
      </c>
      <c r="K4137">
        <v>68</v>
      </c>
      <c r="L4137" t="s">
        <v>34</v>
      </c>
      <c r="M4137">
        <v>120</v>
      </c>
      <c r="N4137">
        <f>Table1[[#This Row],[Basic Salary]]+Table1[[#This Row],[Bonus]]</f>
        <v>58694</v>
      </c>
      <c r="O4137" s="2">
        <f>Table1[[#This Row],[Bonus]]/Table1[[#This Row],[Basic Salary]]</f>
        <v>0.85617153157711645</v>
      </c>
      <c r="P4137">
        <f ca="1">DATEDIF(Table1[[#This Row],[Date of Birth]],TODAY(),"Y")</f>
        <v>39</v>
      </c>
      <c r="Q4137">
        <f ca="1">DATEDIF(Table1[[#This Row],[Joining Date]],TODAY(),"Y")</f>
        <v>9</v>
      </c>
      <c r="R4137" t="str">
        <f ca="1">IF(YEAR(Table1[[#This Row],[Joining Date]])=YEAR(TODAY()),"Yes","No")</f>
        <v>No</v>
      </c>
      <c r="S4137" t="str">
        <f ca="1">IF(Table1[[#This Row],[Experience]]&gt;5,"Yes","No")</f>
        <v>Yes</v>
      </c>
      <c r="T4137" t="str">
        <f>TEXT(Table1[[#This Row],[Joining Date]],"mmmm")</f>
        <v>June</v>
      </c>
      <c r="U4137" t="str">
        <f>TEXT(Table1[[#This Row],[Joining Date]],"yyyy")</f>
        <v>2017</v>
      </c>
      <c r="V4137" s="5">
        <f ca="1">TODAY()-Table1[[#This Row],[Joining Date]]</f>
        <v>3330</v>
      </c>
      <c r="W4137" t="str">
        <f>LEFT(Table1[[#This Row],[Employee Name]],FIND(" ",Table1[[#This Row],[Employee Name]])-1)</f>
        <v>Arjun</v>
      </c>
      <c r="X4137" t="str">
        <f>RIGHT(Table1[[#This Row],[Employee Name]],LEN(Table1[[#This Row],[Employee Name]])-FIND(" ",Table1[[#This Row],[Employee Name]]))</f>
        <v>Mehta</v>
      </c>
      <c r="Y4137" t="str">
        <f>Table1[[#This Row],[Department]]&amp;"-"&amp;Table1[[#This Row],[Employee ID]]</f>
        <v>Operations-E00567</v>
      </c>
      <c r="Z4137" t="str">
        <f>LEFT(Table1[[#This Row],[Department]],3)</f>
        <v>Ope</v>
      </c>
      <c r="AA4137" t="str">
        <f>_xlfn.XLOOKUP(Table1[[#This Row],[Manager ID]],MANAGERS!A:A,MANAGERS!B:B)</f>
        <v>Manager_20</v>
      </c>
      <c r="AB4137" t="str" cm="1">
        <f t="array" ref="AB4137">_xlfn.XLOOKUP(Table1[[#This Row],[Manager ID]],Table2[[#All],[Manager ID]],Table2[[#All],[Department Head]])</f>
        <v>Operations</v>
      </c>
      <c r="AC4137" s="2">
        <f>_xlfn.XLOOKUP(Table1[[#This Row],[City]],L:L,O:O)</f>
        <v>0.24030340748661314</v>
      </c>
      <c r="AD4137" t="str" cm="1">
        <f t="array" ref="AD4137">_xlfn.IFS(Table1[[#This Row],[Performance Score]]&gt;=90,"Excellent",Table1[[#This Row],[Performance Score]]&gt;=75,"Good",Table1[[#This Row],[Performance Score]]&gt;=60,"Average",Table1[[#This Row],[Performance Score]]&lt;=60,"Need Improvement")</f>
        <v>Average</v>
      </c>
      <c r="AE4137" t="str">
        <f>IF(AND(Table1[[#This Row],[Attendance %]]&gt;=80,(Table1[[#This Row],[Performance Score]]&gt;=80)),"Eligible","Not Eligible")</f>
        <v>Not Eligible</v>
      </c>
      <c r="AF4137" t="str">
        <f>IF(Table1[[#This Row],[Performance Score]]&gt;=80,"High Performer","Low Performer")</f>
        <v>Low Performer</v>
      </c>
      <c r="AG4137" t="str" cm="1">
        <f t="array" aca="1" ref="AG4137" ca="1">_xlfn.IFS(Table1[[#This Row],[Experience]]&lt;=3,"Junior",Table1[[#This Row],[Experience]]&lt;=7,"Mid Level",Table1[[#This Row],[Experience]]&gt;=7,"Senior")</f>
        <v>Senior</v>
      </c>
      <c r="AH4137" t="str">
        <f>IF(Table1[[#This Row],[Attendance %]]&gt;75,"OK","Below 75")</f>
        <v>OK</v>
      </c>
      <c r="AI4137" t="b">
        <f>ISBLANK(Table1[[#This Row],[Employee ID]])</f>
        <v>0</v>
      </c>
      <c r="AJ4137" t="b">
        <f>ISNUMBER(Table1[[#This Row],[Total Salary  ]])</f>
        <v>1</v>
      </c>
      <c r="AK4137" t="str">
        <f>IFERROR(_xlfn.XLOOKUP(Table1[[#This Row],[Manager ID]],MANAGERS!A:A,MANAGERS!B:B),"Not Found")</f>
        <v>Manager_20</v>
      </c>
    </row>
    <row r="4138" spans="1:37" x14ac:dyDescent="0.2">
      <c r="A4138" t="s">
        <v>4346</v>
      </c>
      <c r="B4138" t="s">
        <v>60</v>
      </c>
      <c r="C4138" t="s">
        <v>21</v>
      </c>
      <c r="D4138" t="s">
        <v>43</v>
      </c>
      <c r="E4138" t="s">
        <v>51</v>
      </c>
      <c r="F4138" s="1">
        <v>45029</v>
      </c>
      <c r="G4138" s="1">
        <v>38881</v>
      </c>
      <c r="H4138">
        <v>29764</v>
      </c>
      <c r="I4138">
        <v>28877</v>
      </c>
      <c r="J4138">
        <v>74</v>
      </c>
      <c r="K4138">
        <v>88</v>
      </c>
      <c r="L4138" t="s">
        <v>34</v>
      </c>
      <c r="M4138">
        <v>105</v>
      </c>
      <c r="N4138">
        <f>Table1[[#This Row],[Basic Salary]]+Table1[[#This Row],[Bonus]]</f>
        <v>58641</v>
      </c>
      <c r="O4138" s="2">
        <f>Table1[[#This Row],[Bonus]]/Table1[[#This Row],[Basic Salary]]</f>
        <v>0.97019889799758097</v>
      </c>
      <c r="P4138">
        <f ca="1">DATEDIF(Table1[[#This Row],[Date of Birth]],TODAY(),"Y")</f>
        <v>20</v>
      </c>
      <c r="Q4138">
        <f ca="1">DATEDIF(Table1[[#This Row],[Joining Date]],TODAY(),"Y")</f>
        <v>3</v>
      </c>
      <c r="R4138" t="str">
        <f ca="1">IF(YEAR(Table1[[#This Row],[Joining Date]])=YEAR(TODAY()),"Yes","No")</f>
        <v>No</v>
      </c>
      <c r="S4138" t="str">
        <f ca="1">IF(Table1[[#This Row],[Experience]]&gt;5,"Yes","No")</f>
        <v>No</v>
      </c>
      <c r="T4138" t="str">
        <f>TEXT(Table1[[#This Row],[Joining Date]],"mmmm")</f>
        <v>April</v>
      </c>
      <c r="U4138" t="str">
        <f>TEXT(Table1[[#This Row],[Joining Date]],"yyyy")</f>
        <v>2023</v>
      </c>
      <c r="V4138" s="5">
        <f ca="1">TODAY()-Table1[[#This Row],[Joining Date]]</f>
        <v>1210</v>
      </c>
      <c r="W4138" t="str">
        <f>LEFT(Table1[[#This Row],[Employee Name]],FIND(" ",Table1[[#This Row],[Employee Name]])-1)</f>
        <v>Gayathri</v>
      </c>
      <c r="X4138" t="str">
        <f>RIGHT(Table1[[#This Row],[Employee Name]],LEN(Table1[[#This Row],[Employee Name]])-FIND(" ",Table1[[#This Row],[Employee Name]]))</f>
        <v>Iyer</v>
      </c>
      <c r="Y4138" t="str">
        <f>Table1[[#This Row],[Department]]&amp;"-"&amp;Table1[[#This Row],[Employee ID]]</f>
        <v>Operations-E04290</v>
      </c>
      <c r="Z4138" t="str">
        <f>LEFT(Table1[[#This Row],[Department]],3)</f>
        <v>Ope</v>
      </c>
      <c r="AA4138" t="str">
        <f>_xlfn.XLOOKUP(Table1[[#This Row],[Manager ID]],MANAGERS!A:A,MANAGERS!B:B)</f>
        <v>Manager_5</v>
      </c>
      <c r="AB4138" t="str" cm="1">
        <f t="array" ref="AB4138">_xlfn.XLOOKUP(Table1[[#This Row],[Manager ID]],Table2[[#All],[Manager ID]],Table2[[#All],[Department Head]])</f>
        <v>Sales</v>
      </c>
      <c r="AC4138" s="2">
        <f>_xlfn.XLOOKUP(Table1[[#This Row],[City]],L:L,O:O)</f>
        <v>0.24030340748661314</v>
      </c>
      <c r="AD4138" t="str" cm="1">
        <f t="array" ref="AD4138">_xlfn.IFS(Table1[[#This Row],[Performance Score]]&gt;=90,"Excellent",Table1[[#This Row],[Performance Score]]&gt;=75,"Good",Table1[[#This Row],[Performance Score]]&gt;=60,"Average",Table1[[#This Row],[Performance Score]]&lt;=60,"Need Improvement")</f>
        <v>Good</v>
      </c>
      <c r="AE4138" t="str">
        <f>IF(AND(Table1[[#This Row],[Attendance %]]&gt;=80,(Table1[[#This Row],[Performance Score]]&gt;=80)),"Eligible","Not Eligible")</f>
        <v>Not Eligible</v>
      </c>
      <c r="AF4138" t="str">
        <f>IF(Table1[[#This Row],[Performance Score]]&gt;=80,"High Performer","Low Performer")</f>
        <v>High Performer</v>
      </c>
      <c r="AG4138" t="str" cm="1">
        <f t="array" aca="1" ref="AG4138" ca="1">_xlfn.IFS(Table1[[#This Row],[Experience]]&lt;=3,"Junior",Table1[[#This Row],[Experience]]&lt;=7,"Mid Level",Table1[[#This Row],[Experience]]&gt;=7,"Senior")</f>
        <v>Junior</v>
      </c>
      <c r="AH4138" t="str">
        <f>IF(Table1[[#This Row],[Attendance %]]&gt;75,"OK","Below 75")</f>
        <v>Below 75</v>
      </c>
      <c r="AI4138" t="b">
        <f>ISBLANK(Table1[[#This Row],[Employee ID]])</f>
        <v>0</v>
      </c>
      <c r="AJ4138" t="b">
        <f>ISNUMBER(Table1[[#This Row],[Total Salary  ]])</f>
        <v>1</v>
      </c>
      <c r="AK4138" t="str">
        <f>IFERROR(_xlfn.XLOOKUP(Table1[[#This Row],[Manager ID]],MANAGERS!A:A,MANAGERS!B:B),"Not Found")</f>
        <v>Manager_5</v>
      </c>
    </row>
    <row r="4139" spans="1:37" x14ac:dyDescent="0.2">
      <c r="A4139" t="s">
        <v>196</v>
      </c>
      <c r="B4139" t="s">
        <v>95</v>
      </c>
      <c r="C4139" t="s">
        <v>15</v>
      </c>
      <c r="D4139" t="s">
        <v>16</v>
      </c>
      <c r="E4139" t="s">
        <v>65</v>
      </c>
      <c r="F4139" s="1">
        <v>42649</v>
      </c>
      <c r="G4139" s="1">
        <v>39343</v>
      </c>
      <c r="H4139">
        <v>31522</v>
      </c>
      <c r="I4139">
        <v>27084</v>
      </c>
      <c r="J4139">
        <v>65</v>
      </c>
      <c r="K4139">
        <v>57</v>
      </c>
      <c r="L4139" t="s">
        <v>27</v>
      </c>
      <c r="M4139">
        <v>114</v>
      </c>
      <c r="N4139">
        <f>Table1[[#This Row],[Basic Salary]]+Table1[[#This Row],[Bonus]]</f>
        <v>58606</v>
      </c>
      <c r="O4139" s="2">
        <f>Table1[[#This Row],[Bonus]]/Table1[[#This Row],[Basic Salary]]</f>
        <v>0.8592094410253156</v>
      </c>
      <c r="P4139">
        <f ca="1">DATEDIF(Table1[[#This Row],[Date of Birth]],TODAY(),"Y")</f>
        <v>18</v>
      </c>
      <c r="Q4139">
        <f ca="1">DATEDIF(Table1[[#This Row],[Joining Date]],TODAY(),"Y")</f>
        <v>9</v>
      </c>
      <c r="R4139" t="str">
        <f ca="1">IF(YEAR(Table1[[#This Row],[Joining Date]])=YEAR(TODAY()),"Yes","No")</f>
        <v>No</v>
      </c>
      <c r="S4139" t="str">
        <f ca="1">IF(Table1[[#This Row],[Experience]]&gt;5,"Yes","No")</f>
        <v>Yes</v>
      </c>
      <c r="T4139" t="str">
        <f>TEXT(Table1[[#This Row],[Joining Date]],"mmmm")</f>
        <v>October</v>
      </c>
      <c r="U4139" t="str">
        <f>TEXT(Table1[[#This Row],[Joining Date]],"yyyy")</f>
        <v>2016</v>
      </c>
      <c r="V4139" s="5">
        <f ca="1">TODAY()-Table1[[#This Row],[Joining Date]]</f>
        <v>3590</v>
      </c>
      <c r="W4139" t="str">
        <f>LEFT(Table1[[#This Row],[Employee Name]],FIND(" ",Table1[[#This Row],[Employee Name]])-1)</f>
        <v>Ajay</v>
      </c>
      <c r="X4139" t="str">
        <f>RIGHT(Table1[[#This Row],[Employee Name]],LEN(Table1[[#This Row],[Employee Name]])-FIND(" ",Table1[[#This Row],[Employee Name]]))</f>
        <v>Singh</v>
      </c>
      <c r="Y4139" t="str">
        <f>Table1[[#This Row],[Department]]&amp;"-"&amp;Table1[[#This Row],[Employee ID]]</f>
        <v>HR-E00140</v>
      </c>
      <c r="Z4139" t="str">
        <f>LEFT(Table1[[#This Row],[Department]],3)</f>
        <v>HR</v>
      </c>
      <c r="AA4139" t="str">
        <f>_xlfn.XLOOKUP(Table1[[#This Row],[Manager ID]],MANAGERS!A:A,MANAGERS!B:B)</f>
        <v>Manager_14</v>
      </c>
      <c r="AB4139" t="str" cm="1">
        <f t="array" ref="AB4139">_xlfn.XLOOKUP(Table1[[#This Row],[Manager ID]],Table2[[#All],[Manager ID]],Table2[[#All],[Department Head]])</f>
        <v>Marketing</v>
      </c>
      <c r="AC4139" s="2">
        <f>_xlfn.XLOOKUP(Table1[[#This Row],[City]],L:L,O:O)</f>
        <v>0.23674293405114402</v>
      </c>
      <c r="AD4139" t="str" cm="1">
        <f t="array" ref="AD4139">_xlfn.IFS(Table1[[#This Row],[Performance Score]]&gt;=90,"Excellent",Table1[[#This Row],[Performance Score]]&gt;=75,"Good",Table1[[#This Row],[Performance Score]]&gt;=60,"Average",Table1[[#This Row],[Performance Score]]&lt;=60,"Need Improvement")</f>
        <v>Need Improvement</v>
      </c>
      <c r="AE4139" t="str">
        <f>IF(AND(Table1[[#This Row],[Attendance %]]&gt;=80,(Table1[[#This Row],[Performance Score]]&gt;=80)),"Eligible","Not Eligible")</f>
        <v>Not Eligible</v>
      </c>
      <c r="AF4139" t="str">
        <f>IF(Table1[[#This Row],[Performance Score]]&gt;=80,"High Performer","Low Performer")</f>
        <v>Low Performer</v>
      </c>
      <c r="AG4139" t="str" cm="1">
        <f t="array" aca="1" ref="AG4139" ca="1">_xlfn.IFS(Table1[[#This Row],[Experience]]&lt;=3,"Junior",Table1[[#This Row],[Experience]]&lt;=7,"Mid Level",Table1[[#This Row],[Experience]]&gt;=7,"Senior")</f>
        <v>Senior</v>
      </c>
      <c r="AH4139" t="str">
        <f>IF(Table1[[#This Row],[Attendance %]]&gt;75,"OK","Below 75")</f>
        <v>Below 75</v>
      </c>
      <c r="AI4139" t="b">
        <f>ISBLANK(Table1[[#This Row],[Employee ID]])</f>
        <v>0</v>
      </c>
      <c r="AJ4139" t="b">
        <f>ISNUMBER(Table1[[#This Row],[Total Salary  ]])</f>
        <v>1</v>
      </c>
      <c r="AK4139" t="str">
        <f>IFERROR(_xlfn.XLOOKUP(Table1[[#This Row],[Manager ID]],MANAGERS!A:A,MANAGERS!B:B),"Not Found")</f>
        <v>Manager_14</v>
      </c>
    </row>
    <row r="4140" spans="1:37" x14ac:dyDescent="0.2">
      <c r="A4140" t="s">
        <v>4672</v>
      </c>
      <c r="B4140" t="s">
        <v>57</v>
      </c>
      <c r="C4140" t="s">
        <v>15</v>
      </c>
      <c r="D4140" t="s">
        <v>40</v>
      </c>
      <c r="E4140" t="s">
        <v>17</v>
      </c>
      <c r="F4140" s="1">
        <v>44273</v>
      </c>
      <c r="G4140" s="1">
        <v>33305</v>
      </c>
      <c r="H4140">
        <v>37928</v>
      </c>
      <c r="I4140">
        <v>20641</v>
      </c>
      <c r="J4140">
        <v>66</v>
      </c>
      <c r="K4140">
        <v>60</v>
      </c>
      <c r="L4140" t="s">
        <v>34</v>
      </c>
      <c r="M4140">
        <v>104</v>
      </c>
      <c r="N4140">
        <f>Table1[[#This Row],[Basic Salary]]+Table1[[#This Row],[Bonus]]</f>
        <v>58569</v>
      </c>
      <c r="O4140" s="2">
        <f>Table1[[#This Row],[Bonus]]/Table1[[#This Row],[Basic Salary]]</f>
        <v>0.54421535541025101</v>
      </c>
      <c r="P4140">
        <f ca="1">DATEDIF(Table1[[#This Row],[Date of Birth]],TODAY(),"Y")</f>
        <v>35</v>
      </c>
      <c r="Q4140">
        <f ca="1">DATEDIF(Table1[[#This Row],[Joining Date]],TODAY(),"Y")</f>
        <v>5</v>
      </c>
      <c r="R4140" t="str">
        <f ca="1">IF(YEAR(Table1[[#This Row],[Joining Date]])=YEAR(TODAY()),"Yes","No")</f>
        <v>No</v>
      </c>
      <c r="S4140" t="str">
        <f ca="1">IF(Table1[[#This Row],[Experience]]&gt;5,"Yes","No")</f>
        <v>No</v>
      </c>
      <c r="T4140" t="str">
        <f>TEXT(Table1[[#This Row],[Joining Date]],"mmmm")</f>
        <v>March</v>
      </c>
      <c r="U4140" t="str">
        <f>TEXT(Table1[[#This Row],[Joining Date]],"yyyy")</f>
        <v>2021</v>
      </c>
      <c r="V4140" s="5">
        <f ca="1">TODAY()-Table1[[#This Row],[Joining Date]]</f>
        <v>1966</v>
      </c>
      <c r="W4140" t="str">
        <f>LEFT(Table1[[#This Row],[Employee Name]],FIND(" ",Table1[[#This Row],[Employee Name]])-1)</f>
        <v>Swathi</v>
      </c>
      <c r="X4140" t="str">
        <f>RIGHT(Table1[[#This Row],[Employee Name]],LEN(Table1[[#This Row],[Employee Name]])-FIND(" ",Table1[[#This Row],[Employee Name]]))</f>
        <v>Ramesh</v>
      </c>
      <c r="Y4140" t="str">
        <f>Table1[[#This Row],[Department]]&amp;"-"&amp;Table1[[#This Row],[Employee ID]]</f>
        <v>IT-E04616</v>
      </c>
      <c r="Z4140" t="str">
        <f>LEFT(Table1[[#This Row],[Department]],3)</f>
        <v>IT</v>
      </c>
      <c r="AA4140" t="str">
        <f>_xlfn.XLOOKUP(Table1[[#This Row],[Manager ID]],MANAGERS!A:A,MANAGERS!B:B)</f>
        <v>Manager_4</v>
      </c>
      <c r="AB4140" t="str" cm="1">
        <f t="array" ref="AB4140">_xlfn.XLOOKUP(Table1[[#This Row],[Manager ID]],Table2[[#All],[Manager ID]],Table2[[#All],[Department Head]])</f>
        <v>Finance</v>
      </c>
      <c r="AC4140" s="2">
        <f>_xlfn.XLOOKUP(Table1[[#This Row],[City]],L:L,O:O)</f>
        <v>0.24030340748661314</v>
      </c>
      <c r="AD4140" t="str" cm="1">
        <f t="array" ref="AD4140">_xlfn.IFS(Table1[[#This Row],[Performance Score]]&gt;=90,"Excellent",Table1[[#This Row],[Performance Score]]&gt;=75,"Good",Table1[[#This Row],[Performance Score]]&gt;=60,"Average",Table1[[#This Row],[Performance Score]]&lt;=60,"Need Improvement")</f>
        <v>Average</v>
      </c>
      <c r="AE4140" t="str">
        <f>IF(AND(Table1[[#This Row],[Attendance %]]&gt;=80,(Table1[[#This Row],[Performance Score]]&gt;=80)),"Eligible","Not Eligible")</f>
        <v>Not Eligible</v>
      </c>
      <c r="AF4140" t="str">
        <f>IF(Table1[[#This Row],[Performance Score]]&gt;=80,"High Performer","Low Performer")</f>
        <v>Low Performer</v>
      </c>
      <c r="AG4140" t="str" cm="1">
        <f t="array" aca="1" ref="AG4140" ca="1">_xlfn.IFS(Table1[[#This Row],[Experience]]&lt;=3,"Junior",Table1[[#This Row],[Experience]]&lt;=7,"Mid Level",Table1[[#This Row],[Experience]]&gt;=7,"Senior")</f>
        <v>Mid Level</v>
      </c>
      <c r="AH4140" t="str">
        <f>IF(Table1[[#This Row],[Attendance %]]&gt;75,"OK","Below 75")</f>
        <v>Below 75</v>
      </c>
      <c r="AI4140" t="b">
        <f>ISBLANK(Table1[[#This Row],[Employee ID]])</f>
        <v>0</v>
      </c>
      <c r="AJ4140" t="b">
        <f>ISNUMBER(Table1[[#This Row],[Total Salary  ]])</f>
        <v>1</v>
      </c>
      <c r="AK4140" t="str">
        <f>IFERROR(_xlfn.XLOOKUP(Table1[[#This Row],[Manager ID]],MANAGERS!A:A,MANAGERS!B:B),"Not Found")</f>
        <v>Manager_4</v>
      </c>
    </row>
    <row r="4141" spans="1:37" x14ac:dyDescent="0.2">
      <c r="A4141" t="s">
        <v>3662</v>
      </c>
      <c r="B4141" t="s">
        <v>77</v>
      </c>
      <c r="C4141" t="s">
        <v>21</v>
      </c>
      <c r="D4141" t="s">
        <v>81</v>
      </c>
      <c r="E4141" t="s">
        <v>26</v>
      </c>
      <c r="F4141" s="1">
        <v>44604</v>
      </c>
      <c r="G4141" s="1">
        <v>30572</v>
      </c>
      <c r="H4141">
        <v>41761</v>
      </c>
      <c r="I4141">
        <v>16798</v>
      </c>
      <c r="J4141">
        <v>91</v>
      </c>
      <c r="K4141">
        <v>97</v>
      </c>
      <c r="L4141" t="s">
        <v>23</v>
      </c>
      <c r="M4141">
        <v>101</v>
      </c>
      <c r="N4141">
        <f>Table1[[#This Row],[Basic Salary]]+Table1[[#This Row],[Bonus]]</f>
        <v>58559</v>
      </c>
      <c r="O4141" s="2">
        <f>Table1[[#This Row],[Bonus]]/Table1[[#This Row],[Basic Salary]]</f>
        <v>0.40224132563875387</v>
      </c>
      <c r="P4141">
        <f ca="1">DATEDIF(Table1[[#This Row],[Date of Birth]],TODAY(),"Y")</f>
        <v>42</v>
      </c>
      <c r="Q4141">
        <f ca="1">DATEDIF(Table1[[#This Row],[Joining Date]],TODAY(),"Y")</f>
        <v>4</v>
      </c>
      <c r="R4141" t="str">
        <f ca="1">IF(YEAR(Table1[[#This Row],[Joining Date]])=YEAR(TODAY()),"Yes","No")</f>
        <v>No</v>
      </c>
      <c r="S4141" t="str">
        <f ca="1">IF(Table1[[#This Row],[Experience]]&gt;5,"Yes","No")</f>
        <v>No</v>
      </c>
      <c r="T4141" t="str">
        <f>TEXT(Table1[[#This Row],[Joining Date]],"mmmm")</f>
        <v>February</v>
      </c>
      <c r="U4141" t="str">
        <f>TEXT(Table1[[#This Row],[Joining Date]],"yyyy")</f>
        <v>2022</v>
      </c>
      <c r="V4141" s="5">
        <f ca="1">TODAY()-Table1[[#This Row],[Joining Date]]</f>
        <v>1635</v>
      </c>
      <c r="W4141" t="str">
        <f>LEFT(Table1[[#This Row],[Employee Name]],FIND(" ",Table1[[#This Row],[Employee Name]])-1)</f>
        <v>Rohan</v>
      </c>
      <c r="X4141" t="str">
        <f>RIGHT(Table1[[#This Row],[Employee Name]],LEN(Table1[[#This Row],[Employee Name]])-FIND(" ",Table1[[#This Row],[Employee Name]]))</f>
        <v>Gupta</v>
      </c>
      <c r="Y4141" t="str">
        <f>Table1[[#This Row],[Department]]&amp;"-"&amp;Table1[[#This Row],[Employee ID]]</f>
        <v>Sales-E03606</v>
      </c>
      <c r="Z4141" t="str">
        <f>LEFT(Table1[[#This Row],[Department]],3)</f>
        <v>Sal</v>
      </c>
      <c r="AA4141" t="str">
        <f>_xlfn.XLOOKUP(Table1[[#This Row],[Manager ID]],MANAGERS!A:A,MANAGERS!B:B)</f>
        <v>Manager_1</v>
      </c>
      <c r="AB4141" t="str" cm="1">
        <f t="array" ref="AB4141">_xlfn.XLOOKUP(Table1[[#This Row],[Manager ID]],Table2[[#All],[Manager ID]],Table2[[#All],[Department Head]])</f>
        <v>Support</v>
      </c>
      <c r="AC4141" s="2">
        <f>_xlfn.XLOOKUP(Table1[[#This Row],[City]],L:L,O:O)</f>
        <v>0.23486488519629886</v>
      </c>
      <c r="AD4141" t="str" cm="1">
        <f t="array" ref="AD4141">_xlfn.IFS(Table1[[#This Row],[Performance Score]]&gt;=90,"Excellent",Table1[[#This Row],[Performance Score]]&gt;=75,"Good",Table1[[#This Row],[Performance Score]]&gt;=60,"Average",Table1[[#This Row],[Performance Score]]&lt;=60,"Need Improvement")</f>
        <v>Excellent</v>
      </c>
      <c r="AE4141" t="str">
        <f>IF(AND(Table1[[#This Row],[Attendance %]]&gt;=80,(Table1[[#This Row],[Performance Score]]&gt;=80)),"Eligible","Not Eligible")</f>
        <v>Eligible</v>
      </c>
      <c r="AF4141" t="str">
        <f>IF(Table1[[#This Row],[Performance Score]]&gt;=80,"High Performer","Low Performer")</f>
        <v>High Performer</v>
      </c>
      <c r="AG4141" t="str" cm="1">
        <f t="array" aca="1" ref="AG4141" ca="1">_xlfn.IFS(Table1[[#This Row],[Experience]]&lt;=3,"Junior",Table1[[#This Row],[Experience]]&lt;=7,"Mid Level",Table1[[#This Row],[Experience]]&gt;=7,"Senior")</f>
        <v>Mid Level</v>
      </c>
      <c r="AH4141" t="str">
        <f>IF(Table1[[#This Row],[Attendance %]]&gt;75,"OK","Below 75")</f>
        <v>OK</v>
      </c>
      <c r="AI4141" t="b">
        <f>ISBLANK(Table1[[#This Row],[Employee ID]])</f>
        <v>0</v>
      </c>
      <c r="AJ4141" t="b">
        <f>ISNUMBER(Table1[[#This Row],[Total Salary  ]])</f>
        <v>1</v>
      </c>
      <c r="AK4141" t="str">
        <f>IFERROR(_xlfn.XLOOKUP(Table1[[#This Row],[Manager ID]],MANAGERS!A:A,MANAGERS!B:B),"Not Found")</f>
        <v>Manager_1</v>
      </c>
    </row>
    <row r="4142" spans="1:37" x14ac:dyDescent="0.2">
      <c r="A4142" t="s">
        <v>3902</v>
      </c>
      <c r="B4142" t="s">
        <v>95</v>
      </c>
      <c r="C4142" t="s">
        <v>21</v>
      </c>
      <c r="D4142" t="s">
        <v>81</v>
      </c>
      <c r="E4142" t="s">
        <v>22</v>
      </c>
      <c r="F4142" s="1">
        <v>43457</v>
      </c>
      <c r="G4142" s="1">
        <v>39121</v>
      </c>
      <c r="H4142">
        <v>37372</v>
      </c>
      <c r="I4142">
        <v>21173</v>
      </c>
      <c r="J4142">
        <v>75</v>
      </c>
      <c r="K4142">
        <v>84</v>
      </c>
      <c r="L4142" t="s">
        <v>34</v>
      </c>
      <c r="M4142">
        <v>119</v>
      </c>
      <c r="N4142">
        <f>Table1[[#This Row],[Basic Salary]]+Table1[[#This Row],[Bonus]]</f>
        <v>58545</v>
      </c>
      <c r="O4142" s="2">
        <f>Table1[[#This Row],[Bonus]]/Table1[[#This Row],[Basic Salary]]</f>
        <v>0.56654714759713154</v>
      </c>
      <c r="P4142">
        <f ca="1">DATEDIF(Table1[[#This Row],[Date of Birth]],TODAY(),"Y")</f>
        <v>19</v>
      </c>
      <c r="Q4142">
        <f ca="1">DATEDIF(Table1[[#This Row],[Joining Date]],TODAY(),"Y")</f>
        <v>7</v>
      </c>
      <c r="R4142" t="str">
        <f ca="1">IF(YEAR(Table1[[#This Row],[Joining Date]])=YEAR(TODAY()),"Yes","No")</f>
        <v>No</v>
      </c>
      <c r="S4142" t="str">
        <f ca="1">IF(Table1[[#This Row],[Experience]]&gt;5,"Yes","No")</f>
        <v>Yes</v>
      </c>
      <c r="T4142" t="str">
        <f>TEXT(Table1[[#This Row],[Joining Date]],"mmmm")</f>
        <v>December</v>
      </c>
      <c r="U4142" t="str">
        <f>TEXT(Table1[[#This Row],[Joining Date]],"yyyy")</f>
        <v>2018</v>
      </c>
      <c r="V4142" s="5">
        <f ca="1">TODAY()-Table1[[#This Row],[Joining Date]]</f>
        <v>2782</v>
      </c>
      <c r="W4142" t="str">
        <f>LEFT(Table1[[#This Row],[Employee Name]],FIND(" ",Table1[[#This Row],[Employee Name]])-1)</f>
        <v>Ajay</v>
      </c>
      <c r="X4142" t="str">
        <f>RIGHT(Table1[[#This Row],[Employee Name]],LEN(Table1[[#This Row],[Employee Name]])-FIND(" ",Table1[[#This Row],[Employee Name]]))</f>
        <v>Singh</v>
      </c>
      <c r="Y4142" t="str">
        <f>Table1[[#This Row],[Department]]&amp;"-"&amp;Table1[[#This Row],[Employee ID]]</f>
        <v>Sales-E03846</v>
      </c>
      <c r="Z4142" t="str">
        <f>LEFT(Table1[[#This Row],[Department]],3)</f>
        <v>Sal</v>
      </c>
      <c r="AA4142" t="str">
        <f>_xlfn.XLOOKUP(Table1[[#This Row],[Manager ID]],MANAGERS!A:A,MANAGERS!B:B)</f>
        <v>Manager_19</v>
      </c>
      <c r="AB4142" t="str" cm="1">
        <f t="array" ref="AB4142">_xlfn.XLOOKUP(Table1[[#This Row],[Manager ID]],Table2[[#All],[Manager ID]],Table2[[#All],[Department Head]])</f>
        <v>Support</v>
      </c>
      <c r="AC4142" s="2">
        <f>_xlfn.XLOOKUP(Table1[[#This Row],[City]],L:L,O:O)</f>
        <v>0.24030340748661314</v>
      </c>
      <c r="AD4142" t="str" cm="1">
        <f t="array" ref="AD4142">_xlfn.IFS(Table1[[#This Row],[Performance Score]]&gt;=90,"Excellent",Table1[[#This Row],[Performance Score]]&gt;=75,"Good",Table1[[#This Row],[Performance Score]]&gt;=60,"Average",Table1[[#This Row],[Performance Score]]&lt;=60,"Need Improvement")</f>
        <v>Good</v>
      </c>
      <c r="AE4142" t="str">
        <f>IF(AND(Table1[[#This Row],[Attendance %]]&gt;=80,(Table1[[#This Row],[Performance Score]]&gt;=80)),"Eligible","Not Eligible")</f>
        <v>Not Eligible</v>
      </c>
      <c r="AF4142" t="str">
        <f>IF(Table1[[#This Row],[Performance Score]]&gt;=80,"High Performer","Low Performer")</f>
        <v>High Performer</v>
      </c>
      <c r="AG4142" t="str" cm="1">
        <f t="array" aca="1" ref="AG4142" ca="1">_xlfn.IFS(Table1[[#This Row],[Experience]]&lt;=3,"Junior",Table1[[#This Row],[Experience]]&lt;=7,"Mid Level",Table1[[#This Row],[Experience]]&gt;=7,"Senior")</f>
        <v>Mid Level</v>
      </c>
      <c r="AH4142" t="str">
        <f>IF(Table1[[#This Row],[Attendance %]]&gt;75,"OK","Below 75")</f>
        <v>Below 75</v>
      </c>
      <c r="AI4142" t="b">
        <f>ISBLANK(Table1[[#This Row],[Employee ID]])</f>
        <v>0</v>
      </c>
      <c r="AJ4142" t="b">
        <f>ISNUMBER(Table1[[#This Row],[Total Salary  ]])</f>
        <v>1</v>
      </c>
      <c r="AK4142" t="str">
        <f>IFERROR(_xlfn.XLOOKUP(Table1[[#This Row],[Manager ID]],MANAGERS!A:A,MANAGERS!B:B),"Not Found")</f>
        <v>Manager_19</v>
      </c>
    </row>
    <row r="4143" spans="1:37" x14ac:dyDescent="0.2">
      <c r="A4143" t="s">
        <v>1401</v>
      </c>
      <c r="B4143" t="s">
        <v>87</v>
      </c>
      <c r="C4143" t="s">
        <v>21</v>
      </c>
      <c r="D4143" t="s">
        <v>16</v>
      </c>
      <c r="E4143" t="s">
        <v>26</v>
      </c>
      <c r="F4143" s="1">
        <v>42657</v>
      </c>
      <c r="G4143" s="1">
        <v>34868</v>
      </c>
      <c r="H4143">
        <v>38095</v>
      </c>
      <c r="I4143">
        <v>20427</v>
      </c>
      <c r="J4143">
        <v>95</v>
      </c>
      <c r="K4143">
        <v>83</v>
      </c>
      <c r="L4143" t="s">
        <v>27</v>
      </c>
      <c r="M4143">
        <v>107</v>
      </c>
      <c r="N4143">
        <f>Table1[[#This Row],[Basic Salary]]+Table1[[#This Row],[Bonus]]</f>
        <v>58522</v>
      </c>
      <c r="O4143" s="2">
        <f>Table1[[#This Row],[Bonus]]/Table1[[#This Row],[Basic Salary]]</f>
        <v>0.53621210132563324</v>
      </c>
      <c r="P4143">
        <f ca="1">DATEDIF(Table1[[#This Row],[Date of Birth]],TODAY(),"Y")</f>
        <v>31</v>
      </c>
      <c r="Q4143">
        <f ca="1">DATEDIF(Table1[[#This Row],[Joining Date]],TODAY(),"Y")</f>
        <v>9</v>
      </c>
      <c r="R4143" t="str">
        <f ca="1">IF(YEAR(Table1[[#This Row],[Joining Date]])=YEAR(TODAY()),"Yes","No")</f>
        <v>No</v>
      </c>
      <c r="S4143" t="str">
        <f ca="1">IF(Table1[[#This Row],[Experience]]&gt;5,"Yes","No")</f>
        <v>Yes</v>
      </c>
      <c r="T4143" t="str">
        <f>TEXT(Table1[[#This Row],[Joining Date]],"mmmm")</f>
        <v>October</v>
      </c>
      <c r="U4143" t="str">
        <f>TEXT(Table1[[#This Row],[Joining Date]],"yyyy")</f>
        <v>2016</v>
      </c>
      <c r="V4143" s="5">
        <f ca="1">TODAY()-Table1[[#This Row],[Joining Date]]</f>
        <v>3582</v>
      </c>
      <c r="W4143" t="str">
        <f>LEFT(Table1[[#This Row],[Employee Name]],FIND(" ",Table1[[#This Row],[Employee Name]])-1)</f>
        <v>Arjun</v>
      </c>
      <c r="X4143" t="str">
        <f>RIGHT(Table1[[#This Row],[Employee Name]],LEN(Table1[[#This Row],[Employee Name]])-FIND(" ",Table1[[#This Row],[Employee Name]]))</f>
        <v>Mehta</v>
      </c>
      <c r="Y4143" t="str">
        <f>Table1[[#This Row],[Department]]&amp;"-"&amp;Table1[[#This Row],[Employee ID]]</f>
        <v>HR-E01345</v>
      </c>
      <c r="Z4143" t="str">
        <f>LEFT(Table1[[#This Row],[Department]],3)</f>
        <v>HR</v>
      </c>
      <c r="AA4143" t="str">
        <f>_xlfn.XLOOKUP(Table1[[#This Row],[Manager ID]],MANAGERS!A:A,MANAGERS!B:B)</f>
        <v>Manager_7</v>
      </c>
      <c r="AB4143" t="str" cm="1">
        <f t="array" ref="AB4143">_xlfn.XLOOKUP(Table1[[#This Row],[Manager ID]],Table2[[#All],[Manager ID]],Table2[[#All],[Department Head]])</f>
        <v>Operations</v>
      </c>
      <c r="AC4143" s="2">
        <f>_xlfn.XLOOKUP(Table1[[#This Row],[City]],L:L,O:O)</f>
        <v>0.23674293405114402</v>
      </c>
      <c r="AD4143" t="str" cm="1">
        <f t="array" ref="AD4143">_xlfn.IFS(Table1[[#This Row],[Performance Score]]&gt;=90,"Excellent",Table1[[#This Row],[Performance Score]]&gt;=75,"Good",Table1[[#This Row],[Performance Score]]&gt;=60,"Average",Table1[[#This Row],[Performance Score]]&lt;=60,"Need Improvement")</f>
        <v>Good</v>
      </c>
      <c r="AE4143" t="str">
        <f>IF(AND(Table1[[#This Row],[Attendance %]]&gt;=80,(Table1[[#This Row],[Performance Score]]&gt;=80)),"Eligible","Not Eligible")</f>
        <v>Eligible</v>
      </c>
      <c r="AF4143" t="str">
        <f>IF(Table1[[#This Row],[Performance Score]]&gt;=80,"High Performer","Low Performer")</f>
        <v>High Performer</v>
      </c>
      <c r="AG4143" t="str" cm="1">
        <f t="array" aca="1" ref="AG4143" ca="1">_xlfn.IFS(Table1[[#This Row],[Experience]]&lt;=3,"Junior",Table1[[#This Row],[Experience]]&lt;=7,"Mid Level",Table1[[#This Row],[Experience]]&gt;=7,"Senior")</f>
        <v>Senior</v>
      </c>
      <c r="AH4143" t="str">
        <f>IF(Table1[[#This Row],[Attendance %]]&gt;75,"OK","Below 75")</f>
        <v>OK</v>
      </c>
      <c r="AI4143" t="b">
        <f>ISBLANK(Table1[[#This Row],[Employee ID]])</f>
        <v>0</v>
      </c>
      <c r="AJ4143" t="b">
        <f>ISNUMBER(Table1[[#This Row],[Total Salary  ]])</f>
        <v>1</v>
      </c>
      <c r="AK4143" t="str">
        <f>IFERROR(_xlfn.XLOOKUP(Table1[[#This Row],[Manager ID]],MANAGERS!A:A,MANAGERS!B:B),"Not Found")</f>
        <v>Manager_7</v>
      </c>
    </row>
    <row r="4144" spans="1:37" x14ac:dyDescent="0.2">
      <c r="A4144" t="s">
        <v>4414</v>
      </c>
      <c r="B4144" t="s">
        <v>85</v>
      </c>
      <c r="C4144" t="s">
        <v>15</v>
      </c>
      <c r="D4144" t="s">
        <v>43</v>
      </c>
      <c r="E4144" t="s">
        <v>65</v>
      </c>
      <c r="F4144" s="1">
        <v>45174</v>
      </c>
      <c r="G4144" s="1">
        <v>35201</v>
      </c>
      <c r="H4144">
        <v>40331</v>
      </c>
      <c r="I4144">
        <v>18177</v>
      </c>
      <c r="J4144">
        <v>61</v>
      </c>
      <c r="K4144">
        <v>48</v>
      </c>
      <c r="L4144" t="s">
        <v>27</v>
      </c>
      <c r="M4144">
        <v>120</v>
      </c>
      <c r="N4144">
        <f>Table1[[#This Row],[Basic Salary]]+Table1[[#This Row],[Bonus]]</f>
        <v>58508</v>
      </c>
      <c r="O4144" s="2">
        <f>Table1[[#This Row],[Bonus]]/Table1[[#This Row],[Basic Salary]]</f>
        <v>0.45069549478068976</v>
      </c>
      <c r="P4144">
        <f ca="1">DATEDIF(Table1[[#This Row],[Date of Birth]],TODAY(),"Y")</f>
        <v>30</v>
      </c>
      <c r="Q4144">
        <f ca="1">DATEDIF(Table1[[#This Row],[Joining Date]],TODAY(),"Y")</f>
        <v>2</v>
      </c>
      <c r="R4144" t="str">
        <f ca="1">IF(YEAR(Table1[[#This Row],[Joining Date]])=YEAR(TODAY()),"Yes","No")</f>
        <v>No</v>
      </c>
      <c r="S4144" t="str">
        <f ca="1">IF(Table1[[#This Row],[Experience]]&gt;5,"Yes","No")</f>
        <v>No</v>
      </c>
      <c r="T4144" t="str">
        <f>TEXT(Table1[[#This Row],[Joining Date]],"mmmm")</f>
        <v>September</v>
      </c>
      <c r="U4144" t="str">
        <f>TEXT(Table1[[#This Row],[Joining Date]],"yyyy")</f>
        <v>2023</v>
      </c>
      <c r="V4144" s="5">
        <f ca="1">TODAY()-Table1[[#This Row],[Joining Date]]</f>
        <v>1065</v>
      </c>
      <c r="W4144" t="str">
        <f>LEFT(Table1[[#This Row],[Employee Name]],FIND(" ",Table1[[#This Row],[Employee Name]])-1)</f>
        <v>Pooja</v>
      </c>
      <c r="X4144" t="str">
        <f>RIGHT(Table1[[#This Row],[Employee Name]],LEN(Table1[[#This Row],[Employee Name]])-FIND(" ",Table1[[#This Row],[Employee Name]]))</f>
        <v>Das</v>
      </c>
      <c r="Y4144" t="str">
        <f>Table1[[#This Row],[Department]]&amp;"-"&amp;Table1[[#This Row],[Employee ID]]</f>
        <v>Operations-E04358</v>
      </c>
      <c r="Z4144" t="str">
        <f>LEFT(Table1[[#This Row],[Department]],3)</f>
        <v>Ope</v>
      </c>
      <c r="AA4144" t="str">
        <f>_xlfn.XLOOKUP(Table1[[#This Row],[Manager ID]],MANAGERS!A:A,MANAGERS!B:B)</f>
        <v>Manager_20</v>
      </c>
      <c r="AB4144" t="str" cm="1">
        <f t="array" ref="AB4144">_xlfn.XLOOKUP(Table1[[#This Row],[Manager ID]],Table2[[#All],[Manager ID]],Table2[[#All],[Department Head]])</f>
        <v>Operations</v>
      </c>
      <c r="AC4144" s="2">
        <f>_xlfn.XLOOKUP(Table1[[#This Row],[City]],L:L,O:O)</f>
        <v>0.23674293405114402</v>
      </c>
      <c r="AD4144" t="str" cm="1">
        <f t="array" ref="AD4144">_xlfn.IFS(Table1[[#This Row],[Performance Score]]&gt;=90,"Excellent",Table1[[#This Row],[Performance Score]]&gt;=75,"Good",Table1[[#This Row],[Performance Score]]&gt;=60,"Average",Table1[[#This Row],[Performance Score]]&lt;=60,"Need Improvement")</f>
        <v>Need Improvement</v>
      </c>
      <c r="AE4144" t="str">
        <f>IF(AND(Table1[[#This Row],[Attendance %]]&gt;=80,(Table1[[#This Row],[Performance Score]]&gt;=80)),"Eligible","Not Eligible")</f>
        <v>Not Eligible</v>
      </c>
      <c r="AF4144" t="str">
        <f>IF(Table1[[#This Row],[Performance Score]]&gt;=80,"High Performer","Low Performer")</f>
        <v>Low Performer</v>
      </c>
      <c r="AG4144" t="str" cm="1">
        <f t="array" aca="1" ref="AG4144" ca="1">_xlfn.IFS(Table1[[#This Row],[Experience]]&lt;=3,"Junior",Table1[[#This Row],[Experience]]&lt;=7,"Mid Level",Table1[[#This Row],[Experience]]&gt;=7,"Senior")</f>
        <v>Junior</v>
      </c>
      <c r="AH4144" t="str">
        <f>IF(Table1[[#This Row],[Attendance %]]&gt;75,"OK","Below 75")</f>
        <v>Below 75</v>
      </c>
      <c r="AI4144" t="b">
        <f>ISBLANK(Table1[[#This Row],[Employee ID]])</f>
        <v>0</v>
      </c>
      <c r="AJ4144" t="b">
        <f>ISNUMBER(Table1[[#This Row],[Total Salary  ]])</f>
        <v>1</v>
      </c>
      <c r="AK4144" t="str">
        <f>IFERROR(_xlfn.XLOOKUP(Table1[[#This Row],[Manager ID]],MANAGERS!A:A,MANAGERS!B:B),"Not Found")</f>
        <v>Manager_20</v>
      </c>
    </row>
    <row r="4145" spans="1:37" x14ac:dyDescent="0.2">
      <c r="A4145" t="s">
        <v>4208</v>
      </c>
      <c r="B4145" t="s">
        <v>48</v>
      </c>
      <c r="C4145" t="s">
        <v>15</v>
      </c>
      <c r="D4145" t="s">
        <v>81</v>
      </c>
      <c r="E4145" t="s">
        <v>51</v>
      </c>
      <c r="F4145" s="1">
        <v>43639</v>
      </c>
      <c r="G4145" s="1">
        <v>29695</v>
      </c>
      <c r="H4145">
        <v>37639</v>
      </c>
      <c r="I4145">
        <v>20857</v>
      </c>
      <c r="J4145">
        <v>62</v>
      </c>
      <c r="K4145">
        <v>76</v>
      </c>
      <c r="L4145" t="s">
        <v>37</v>
      </c>
      <c r="M4145">
        <v>104</v>
      </c>
      <c r="N4145">
        <f>Table1[[#This Row],[Basic Salary]]+Table1[[#This Row],[Bonus]]</f>
        <v>58496</v>
      </c>
      <c r="O4145" s="2">
        <f>Table1[[#This Row],[Bonus]]/Table1[[#This Row],[Basic Salary]]</f>
        <v>0.55413268152713935</v>
      </c>
      <c r="P4145">
        <f ca="1">DATEDIF(Table1[[#This Row],[Date of Birth]],TODAY(),"Y")</f>
        <v>45</v>
      </c>
      <c r="Q4145">
        <f ca="1">DATEDIF(Table1[[#This Row],[Joining Date]],TODAY(),"Y")</f>
        <v>7</v>
      </c>
      <c r="R4145" t="str">
        <f ca="1">IF(YEAR(Table1[[#This Row],[Joining Date]])=YEAR(TODAY()),"Yes","No")</f>
        <v>No</v>
      </c>
      <c r="S4145" t="str">
        <f ca="1">IF(Table1[[#This Row],[Experience]]&gt;5,"Yes","No")</f>
        <v>Yes</v>
      </c>
      <c r="T4145" t="str">
        <f>TEXT(Table1[[#This Row],[Joining Date]],"mmmm")</f>
        <v>June</v>
      </c>
      <c r="U4145" t="str">
        <f>TEXT(Table1[[#This Row],[Joining Date]],"yyyy")</f>
        <v>2019</v>
      </c>
      <c r="V4145" s="5">
        <f ca="1">TODAY()-Table1[[#This Row],[Joining Date]]</f>
        <v>2600</v>
      </c>
      <c r="W4145" t="str">
        <f>LEFT(Table1[[#This Row],[Employee Name]],FIND(" ",Table1[[#This Row],[Employee Name]])-1)</f>
        <v>Aditya</v>
      </c>
      <c r="X4145" t="str">
        <f>RIGHT(Table1[[#This Row],[Employee Name]],LEN(Table1[[#This Row],[Employee Name]])-FIND(" ",Table1[[#This Row],[Employee Name]]))</f>
        <v>Kapoor</v>
      </c>
      <c r="Y4145" t="str">
        <f>Table1[[#This Row],[Department]]&amp;"-"&amp;Table1[[#This Row],[Employee ID]]</f>
        <v>Sales-E04152</v>
      </c>
      <c r="Z4145" t="str">
        <f>LEFT(Table1[[#This Row],[Department]],3)</f>
        <v>Sal</v>
      </c>
      <c r="AA4145" t="str">
        <f>_xlfn.XLOOKUP(Table1[[#This Row],[Manager ID]],MANAGERS!A:A,MANAGERS!B:B)</f>
        <v>Manager_4</v>
      </c>
      <c r="AB4145" t="str" cm="1">
        <f t="array" ref="AB4145">_xlfn.XLOOKUP(Table1[[#This Row],[Manager ID]],Table2[[#All],[Manager ID]],Table2[[#All],[Department Head]])</f>
        <v>Finance</v>
      </c>
      <c r="AC4145" s="2">
        <f>_xlfn.XLOOKUP(Table1[[#This Row],[City]],L:L,O:O)</f>
        <v>0.24036902712549932</v>
      </c>
      <c r="AD4145" t="str" cm="1">
        <f t="array" ref="AD4145">_xlfn.IFS(Table1[[#This Row],[Performance Score]]&gt;=90,"Excellent",Table1[[#This Row],[Performance Score]]&gt;=75,"Good",Table1[[#This Row],[Performance Score]]&gt;=60,"Average",Table1[[#This Row],[Performance Score]]&lt;=60,"Need Improvement")</f>
        <v>Good</v>
      </c>
      <c r="AE4145" t="str">
        <f>IF(AND(Table1[[#This Row],[Attendance %]]&gt;=80,(Table1[[#This Row],[Performance Score]]&gt;=80)),"Eligible","Not Eligible")</f>
        <v>Not Eligible</v>
      </c>
      <c r="AF4145" t="str">
        <f>IF(Table1[[#This Row],[Performance Score]]&gt;=80,"High Performer","Low Performer")</f>
        <v>Low Performer</v>
      </c>
      <c r="AG4145" t="str" cm="1">
        <f t="array" aca="1" ref="AG4145" ca="1">_xlfn.IFS(Table1[[#This Row],[Experience]]&lt;=3,"Junior",Table1[[#This Row],[Experience]]&lt;=7,"Mid Level",Table1[[#This Row],[Experience]]&gt;=7,"Senior")</f>
        <v>Mid Level</v>
      </c>
      <c r="AH4145" t="str">
        <f>IF(Table1[[#This Row],[Attendance %]]&gt;75,"OK","Below 75")</f>
        <v>Below 75</v>
      </c>
      <c r="AI4145" t="b">
        <f>ISBLANK(Table1[[#This Row],[Employee ID]])</f>
        <v>0</v>
      </c>
      <c r="AJ4145" t="b">
        <f>ISNUMBER(Table1[[#This Row],[Total Salary  ]])</f>
        <v>1</v>
      </c>
      <c r="AK4145" t="str">
        <f>IFERROR(_xlfn.XLOOKUP(Table1[[#This Row],[Manager ID]],MANAGERS!A:A,MANAGERS!B:B),"Not Found")</f>
        <v>Manager_4</v>
      </c>
    </row>
    <row r="4146" spans="1:37" x14ac:dyDescent="0.2">
      <c r="A4146" t="s">
        <v>1296</v>
      </c>
      <c r="B4146" t="s">
        <v>77</v>
      </c>
      <c r="C4146" t="s">
        <v>21</v>
      </c>
      <c r="D4146" t="s">
        <v>25</v>
      </c>
      <c r="E4146" t="s">
        <v>17</v>
      </c>
      <c r="F4146" s="1">
        <v>43770</v>
      </c>
      <c r="G4146" s="1">
        <v>37945</v>
      </c>
      <c r="H4146">
        <v>31849</v>
      </c>
      <c r="I4146">
        <v>26640</v>
      </c>
      <c r="J4146">
        <v>79</v>
      </c>
      <c r="K4146">
        <v>42</v>
      </c>
      <c r="L4146" t="s">
        <v>23</v>
      </c>
      <c r="M4146">
        <v>112</v>
      </c>
      <c r="N4146">
        <f>Table1[[#This Row],[Basic Salary]]+Table1[[#This Row],[Bonus]]</f>
        <v>58489</v>
      </c>
      <c r="O4146" s="2">
        <f>Table1[[#This Row],[Bonus]]/Table1[[#This Row],[Basic Salary]]</f>
        <v>0.83644698420672547</v>
      </c>
      <c r="P4146">
        <f ca="1">DATEDIF(Table1[[#This Row],[Date of Birth]],TODAY(),"Y")</f>
        <v>22</v>
      </c>
      <c r="Q4146">
        <f ca="1">DATEDIF(Table1[[#This Row],[Joining Date]],TODAY(),"Y")</f>
        <v>6</v>
      </c>
      <c r="R4146" t="str">
        <f ca="1">IF(YEAR(Table1[[#This Row],[Joining Date]])=YEAR(TODAY()),"Yes","No")</f>
        <v>No</v>
      </c>
      <c r="S4146" t="str">
        <f ca="1">IF(Table1[[#This Row],[Experience]]&gt;5,"Yes","No")</f>
        <v>Yes</v>
      </c>
      <c r="T4146" t="str">
        <f>TEXT(Table1[[#This Row],[Joining Date]],"mmmm")</f>
        <v>November</v>
      </c>
      <c r="U4146" t="str">
        <f>TEXT(Table1[[#This Row],[Joining Date]],"yyyy")</f>
        <v>2019</v>
      </c>
      <c r="V4146" s="5">
        <f ca="1">TODAY()-Table1[[#This Row],[Joining Date]]</f>
        <v>2469</v>
      </c>
      <c r="W4146" t="str">
        <f>LEFT(Table1[[#This Row],[Employee Name]],FIND(" ",Table1[[#This Row],[Employee Name]])-1)</f>
        <v>Rohan</v>
      </c>
      <c r="X4146" t="str">
        <f>RIGHT(Table1[[#This Row],[Employee Name]],LEN(Table1[[#This Row],[Employee Name]])-FIND(" ",Table1[[#This Row],[Employee Name]]))</f>
        <v>Gupta</v>
      </c>
      <c r="Y4146" t="str">
        <f>Table1[[#This Row],[Department]]&amp;"-"&amp;Table1[[#This Row],[Employee ID]]</f>
        <v>Finance-E01240</v>
      </c>
      <c r="Z4146" t="str">
        <f>LEFT(Table1[[#This Row],[Department]],3)</f>
        <v>Fin</v>
      </c>
      <c r="AA4146" t="str">
        <f>_xlfn.XLOOKUP(Table1[[#This Row],[Manager ID]],MANAGERS!A:A,MANAGERS!B:B)</f>
        <v>Manager_12</v>
      </c>
      <c r="AB4146" t="str" cm="1">
        <f t="array" ref="AB4146">_xlfn.XLOOKUP(Table1[[#This Row],[Manager ID]],Table2[[#All],[Manager ID]],Table2[[#All],[Department Head]])</f>
        <v>Marketing</v>
      </c>
      <c r="AC4146" s="2">
        <f>_xlfn.XLOOKUP(Table1[[#This Row],[City]],L:L,O:O)</f>
        <v>0.23486488519629886</v>
      </c>
      <c r="AD4146" t="str" cm="1">
        <f t="array" ref="AD4146">_xlfn.IFS(Table1[[#This Row],[Performance Score]]&gt;=90,"Excellent",Table1[[#This Row],[Performance Score]]&gt;=75,"Good",Table1[[#This Row],[Performance Score]]&gt;=60,"Average",Table1[[#This Row],[Performance Score]]&lt;=60,"Need Improvement")</f>
        <v>Need Improvement</v>
      </c>
      <c r="AE4146" t="str">
        <f>IF(AND(Table1[[#This Row],[Attendance %]]&gt;=80,(Table1[[#This Row],[Performance Score]]&gt;=80)),"Eligible","Not Eligible")</f>
        <v>Not Eligible</v>
      </c>
      <c r="AF4146" t="str">
        <f>IF(Table1[[#This Row],[Performance Score]]&gt;=80,"High Performer","Low Performer")</f>
        <v>Low Performer</v>
      </c>
      <c r="AG4146" t="str" cm="1">
        <f t="array" aca="1" ref="AG4146" ca="1">_xlfn.IFS(Table1[[#This Row],[Experience]]&lt;=3,"Junior",Table1[[#This Row],[Experience]]&lt;=7,"Mid Level",Table1[[#This Row],[Experience]]&gt;=7,"Senior")</f>
        <v>Mid Level</v>
      </c>
      <c r="AH4146" t="str">
        <f>IF(Table1[[#This Row],[Attendance %]]&gt;75,"OK","Below 75")</f>
        <v>OK</v>
      </c>
      <c r="AI4146" t="b">
        <f>ISBLANK(Table1[[#This Row],[Employee ID]])</f>
        <v>0</v>
      </c>
      <c r="AJ4146" t="b">
        <f>ISNUMBER(Table1[[#This Row],[Total Salary  ]])</f>
        <v>1</v>
      </c>
      <c r="AK4146" t="str">
        <f>IFERROR(_xlfn.XLOOKUP(Table1[[#This Row],[Manager ID]],MANAGERS!A:A,MANAGERS!B:B),"Not Found")</f>
        <v>Manager_12</v>
      </c>
    </row>
    <row r="4147" spans="1:37" x14ac:dyDescent="0.2">
      <c r="A4147" t="s">
        <v>78</v>
      </c>
      <c r="B4147" t="s">
        <v>57</v>
      </c>
      <c r="C4147" t="s">
        <v>15</v>
      </c>
      <c r="D4147" t="s">
        <v>16</v>
      </c>
      <c r="E4147" t="s">
        <v>51</v>
      </c>
      <c r="F4147" s="1">
        <v>42333</v>
      </c>
      <c r="G4147" s="1">
        <v>32265</v>
      </c>
      <c r="H4147">
        <v>33981</v>
      </c>
      <c r="I4147">
        <v>24498</v>
      </c>
      <c r="J4147">
        <v>64</v>
      </c>
      <c r="K4147">
        <v>83</v>
      </c>
      <c r="L4147" t="s">
        <v>34</v>
      </c>
      <c r="M4147">
        <v>108</v>
      </c>
      <c r="N4147">
        <f>Table1[[#This Row],[Basic Salary]]+Table1[[#This Row],[Bonus]]</f>
        <v>58479</v>
      </c>
      <c r="O4147" s="2">
        <f>Table1[[#This Row],[Bonus]]/Table1[[#This Row],[Basic Salary]]</f>
        <v>0.72093228568906154</v>
      </c>
      <c r="P4147">
        <f ca="1">DATEDIF(Table1[[#This Row],[Date of Birth]],TODAY(),"Y")</f>
        <v>38</v>
      </c>
      <c r="Q4147">
        <f ca="1">DATEDIF(Table1[[#This Row],[Joining Date]],TODAY(),"Y")</f>
        <v>10</v>
      </c>
      <c r="R4147" t="str">
        <f ca="1">IF(YEAR(Table1[[#This Row],[Joining Date]])=YEAR(TODAY()),"Yes","No")</f>
        <v>No</v>
      </c>
      <c r="S4147" t="str">
        <f ca="1">IF(Table1[[#This Row],[Experience]]&gt;5,"Yes","No")</f>
        <v>Yes</v>
      </c>
      <c r="T4147" t="str">
        <f>TEXT(Table1[[#This Row],[Joining Date]],"mmmm")</f>
        <v>November</v>
      </c>
      <c r="U4147" t="str">
        <f>TEXT(Table1[[#This Row],[Joining Date]],"yyyy")</f>
        <v>2015</v>
      </c>
      <c r="V4147" s="5">
        <f ca="1">TODAY()-Table1[[#This Row],[Joining Date]]</f>
        <v>3906</v>
      </c>
      <c r="W4147" t="str">
        <f>LEFT(Table1[[#This Row],[Employee Name]],FIND(" ",Table1[[#This Row],[Employee Name]])-1)</f>
        <v>Swathi</v>
      </c>
      <c r="X4147" t="str">
        <f>RIGHT(Table1[[#This Row],[Employee Name]],LEN(Table1[[#This Row],[Employee Name]])-FIND(" ",Table1[[#This Row],[Employee Name]]))</f>
        <v>Ramesh</v>
      </c>
      <c r="Y4147" t="str">
        <f>Table1[[#This Row],[Department]]&amp;"-"&amp;Table1[[#This Row],[Employee ID]]</f>
        <v>HR-E00029</v>
      </c>
      <c r="Z4147" t="str">
        <f>LEFT(Table1[[#This Row],[Department]],3)</f>
        <v>HR</v>
      </c>
      <c r="AA4147" t="str">
        <f>_xlfn.XLOOKUP(Table1[[#This Row],[Manager ID]],MANAGERS!A:A,MANAGERS!B:B)</f>
        <v>Manager_8</v>
      </c>
      <c r="AB4147" t="str" cm="1">
        <f t="array" ref="AB4147">_xlfn.XLOOKUP(Table1[[#This Row],[Manager ID]],Table2[[#All],[Manager ID]],Table2[[#All],[Department Head]])</f>
        <v>Sales</v>
      </c>
      <c r="AC4147" s="2">
        <f>_xlfn.XLOOKUP(Table1[[#This Row],[City]],L:L,O:O)</f>
        <v>0.24030340748661314</v>
      </c>
      <c r="AD4147" t="str" cm="1">
        <f t="array" ref="AD4147">_xlfn.IFS(Table1[[#This Row],[Performance Score]]&gt;=90,"Excellent",Table1[[#This Row],[Performance Score]]&gt;=75,"Good",Table1[[#This Row],[Performance Score]]&gt;=60,"Average",Table1[[#This Row],[Performance Score]]&lt;=60,"Need Improvement")</f>
        <v>Good</v>
      </c>
      <c r="AE4147" t="str">
        <f>IF(AND(Table1[[#This Row],[Attendance %]]&gt;=80,(Table1[[#This Row],[Performance Score]]&gt;=80)),"Eligible","Not Eligible")</f>
        <v>Not Eligible</v>
      </c>
      <c r="AF4147" t="str">
        <f>IF(Table1[[#This Row],[Performance Score]]&gt;=80,"High Performer","Low Performer")</f>
        <v>High Performer</v>
      </c>
      <c r="AG4147" t="str" cm="1">
        <f t="array" aca="1" ref="AG4147" ca="1">_xlfn.IFS(Table1[[#This Row],[Experience]]&lt;=3,"Junior",Table1[[#This Row],[Experience]]&lt;=7,"Mid Level",Table1[[#This Row],[Experience]]&gt;=7,"Senior")</f>
        <v>Senior</v>
      </c>
      <c r="AH4147" t="str">
        <f>IF(Table1[[#This Row],[Attendance %]]&gt;75,"OK","Below 75")</f>
        <v>Below 75</v>
      </c>
      <c r="AI4147" t="b">
        <f>ISBLANK(Table1[[#This Row],[Employee ID]])</f>
        <v>0</v>
      </c>
      <c r="AJ4147" t="b">
        <f>ISNUMBER(Table1[[#This Row],[Total Salary  ]])</f>
        <v>1</v>
      </c>
      <c r="AK4147" t="str">
        <f>IFERROR(_xlfn.XLOOKUP(Table1[[#This Row],[Manager ID]],MANAGERS!A:A,MANAGERS!B:B),"Not Found")</f>
        <v>Manager_8</v>
      </c>
    </row>
    <row r="4148" spans="1:37" x14ac:dyDescent="0.2">
      <c r="A4148" t="s">
        <v>3677</v>
      </c>
      <c r="B4148" t="s">
        <v>69</v>
      </c>
      <c r="C4148" t="s">
        <v>21</v>
      </c>
      <c r="D4148" t="s">
        <v>40</v>
      </c>
      <c r="E4148" t="s">
        <v>17</v>
      </c>
      <c r="F4148" s="1">
        <v>44679</v>
      </c>
      <c r="G4148" s="1">
        <v>35250</v>
      </c>
      <c r="H4148">
        <v>51002</v>
      </c>
      <c r="I4148">
        <v>7440</v>
      </c>
      <c r="J4148">
        <v>90</v>
      </c>
      <c r="K4148">
        <v>43</v>
      </c>
      <c r="L4148" t="s">
        <v>23</v>
      </c>
      <c r="M4148">
        <v>116</v>
      </c>
      <c r="N4148">
        <f>Table1[[#This Row],[Basic Salary]]+Table1[[#This Row],[Bonus]]</f>
        <v>58442</v>
      </c>
      <c r="O4148" s="2">
        <f>Table1[[#This Row],[Bonus]]/Table1[[#This Row],[Basic Salary]]</f>
        <v>0.14587663228892986</v>
      </c>
      <c r="P4148">
        <f ca="1">DATEDIF(Table1[[#This Row],[Date of Birth]],TODAY(),"Y")</f>
        <v>30</v>
      </c>
      <c r="Q4148">
        <f ca="1">DATEDIF(Table1[[#This Row],[Joining Date]],TODAY(),"Y")</f>
        <v>4</v>
      </c>
      <c r="R4148" t="str">
        <f ca="1">IF(YEAR(Table1[[#This Row],[Joining Date]])=YEAR(TODAY()),"Yes","No")</f>
        <v>No</v>
      </c>
      <c r="S4148" t="str">
        <f ca="1">IF(Table1[[#This Row],[Experience]]&gt;5,"Yes","No")</f>
        <v>No</v>
      </c>
      <c r="T4148" t="str">
        <f>TEXT(Table1[[#This Row],[Joining Date]],"mmmm")</f>
        <v>April</v>
      </c>
      <c r="U4148" t="str">
        <f>TEXT(Table1[[#This Row],[Joining Date]],"yyyy")</f>
        <v>2022</v>
      </c>
      <c r="V4148" s="5">
        <f ca="1">TODAY()-Table1[[#This Row],[Joining Date]]</f>
        <v>1560</v>
      </c>
      <c r="W4148" t="str">
        <f>LEFT(Table1[[#This Row],[Employee Name]],FIND(" ",Table1[[#This Row],[Employee Name]])-1)</f>
        <v>Neha</v>
      </c>
      <c r="X4148" t="str">
        <f>RIGHT(Table1[[#This Row],[Employee Name]],LEN(Table1[[#This Row],[Employee Name]])-FIND(" ",Table1[[#This Row],[Employee Name]]))</f>
        <v>Kulkarni</v>
      </c>
      <c r="Y4148" t="str">
        <f>Table1[[#This Row],[Department]]&amp;"-"&amp;Table1[[#This Row],[Employee ID]]</f>
        <v>IT-E03621</v>
      </c>
      <c r="Z4148" t="str">
        <f>LEFT(Table1[[#This Row],[Department]],3)</f>
        <v>IT</v>
      </c>
      <c r="AA4148" t="str">
        <f>_xlfn.XLOOKUP(Table1[[#This Row],[Manager ID]],MANAGERS!A:A,MANAGERS!B:B)</f>
        <v>Manager_16</v>
      </c>
      <c r="AB4148" t="str" cm="1">
        <f t="array" ref="AB4148">_xlfn.XLOOKUP(Table1[[#This Row],[Manager ID]],Table2[[#All],[Manager ID]],Table2[[#All],[Department Head]])</f>
        <v>Sales</v>
      </c>
      <c r="AC4148" s="2">
        <f>_xlfn.XLOOKUP(Table1[[#This Row],[City]],L:L,O:O)</f>
        <v>0.23486488519629886</v>
      </c>
      <c r="AD4148" t="str" cm="1">
        <f t="array" ref="AD4148">_xlfn.IFS(Table1[[#This Row],[Performance Score]]&gt;=90,"Excellent",Table1[[#This Row],[Performance Score]]&gt;=75,"Good",Table1[[#This Row],[Performance Score]]&gt;=60,"Average",Table1[[#This Row],[Performance Score]]&lt;=60,"Need Improvement")</f>
        <v>Need Improvement</v>
      </c>
      <c r="AE4148" t="str">
        <f>IF(AND(Table1[[#This Row],[Attendance %]]&gt;=80,(Table1[[#This Row],[Performance Score]]&gt;=80)),"Eligible","Not Eligible")</f>
        <v>Not Eligible</v>
      </c>
      <c r="AF4148" t="str">
        <f>IF(Table1[[#This Row],[Performance Score]]&gt;=80,"High Performer","Low Performer")</f>
        <v>Low Performer</v>
      </c>
      <c r="AG4148" t="str" cm="1">
        <f t="array" aca="1" ref="AG4148" ca="1">_xlfn.IFS(Table1[[#This Row],[Experience]]&lt;=3,"Junior",Table1[[#This Row],[Experience]]&lt;=7,"Mid Level",Table1[[#This Row],[Experience]]&gt;=7,"Senior")</f>
        <v>Mid Level</v>
      </c>
      <c r="AH4148" t="str">
        <f>IF(Table1[[#This Row],[Attendance %]]&gt;75,"OK","Below 75")</f>
        <v>OK</v>
      </c>
      <c r="AI4148" t="b">
        <f>ISBLANK(Table1[[#This Row],[Employee ID]])</f>
        <v>0</v>
      </c>
      <c r="AJ4148" t="b">
        <f>ISNUMBER(Table1[[#This Row],[Total Salary  ]])</f>
        <v>1</v>
      </c>
      <c r="AK4148" t="str">
        <f>IFERROR(_xlfn.XLOOKUP(Table1[[#This Row],[Manager ID]],MANAGERS!A:A,MANAGERS!B:B),"Not Found")</f>
        <v>Manager_16</v>
      </c>
    </row>
    <row r="4149" spans="1:37" x14ac:dyDescent="0.2">
      <c r="A4149" t="s">
        <v>148</v>
      </c>
      <c r="B4149" t="s">
        <v>93</v>
      </c>
      <c r="C4149" t="s">
        <v>21</v>
      </c>
      <c r="D4149" t="s">
        <v>16</v>
      </c>
      <c r="E4149" t="s">
        <v>30</v>
      </c>
      <c r="F4149" s="1">
        <v>43038</v>
      </c>
      <c r="G4149" s="1">
        <v>34517</v>
      </c>
      <c r="H4149">
        <v>40194</v>
      </c>
      <c r="I4149">
        <v>18244</v>
      </c>
      <c r="J4149">
        <v>92</v>
      </c>
      <c r="K4149">
        <v>92</v>
      </c>
      <c r="L4149" t="s">
        <v>53</v>
      </c>
      <c r="M4149">
        <v>118</v>
      </c>
      <c r="N4149">
        <f>Table1[[#This Row],[Basic Salary]]+Table1[[#This Row],[Bonus]]</f>
        <v>58438</v>
      </c>
      <c r="O4149" s="2">
        <f>Table1[[#This Row],[Bonus]]/Table1[[#This Row],[Basic Salary]]</f>
        <v>0.45389859182962633</v>
      </c>
      <c r="P4149">
        <f ca="1">DATEDIF(Table1[[#This Row],[Date of Birth]],TODAY(),"Y")</f>
        <v>32</v>
      </c>
      <c r="Q4149">
        <f ca="1">DATEDIF(Table1[[#This Row],[Joining Date]],TODAY(),"Y")</f>
        <v>8</v>
      </c>
      <c r="R4149" t="str">
        <f ca="1">IF(YEAR(Table1[[#This Row],[Joining Date]])=YEAR(TODAY()),"Yes","No")</f>
        <v>No</v>
      </c>
      <c r="S4149" t="str">
        <f ca="1">IF(Table1[[#This Row],[Experience]]&gt;5,"Yes","No")</f>
        <v>Yes</v>
      </c>
      <c r="T4149" t="str">
        <f>TEXT(Table1[[#This Row],[Joining Date]],"mmmm")</f>
        <v>October</v>
      </c>
      <c r="U4149" t="str">
        <f>TEXT(Table1[[#This Row],[Joining Date]],"yyyy")</f>
        <v>2017</v>
      </c>
      <c r="V4149" s="5">
        <f ca="1">TODAY()-Table1[[#This Row],[Joining Date]]</f>
        <v>3201</v>
      </c>
      <c r="W4149" t="str">
        <f>LEFT(Table1[[#This Row],[Employee Name]],FIND(" ",Table1[[#This Row],[Employee Name]])-1)</f>
        <v>Priya</v>
      </c>
      <c r="X4149" t="str">
        <f>RIGHT(Table1[[#This Row],[Employee Name]],LEN(Table1[[#This Row],[Employee Name]])-FIND(" ",Table1[[#This Row],[Employee Name]]))</f>
        <v>Reddy</v>
      </c>
      <c r="Y4149" t="str">
        <f>Table1[[#This Row],[Department]]&amp;"-"&amp;Table1[[#This Row],[Employee ID]]</f>
        <v>HR-E00092</v>
      </c>
      <c r="Z4149" t="str">
        <f>LEFT(Table1[[#This Row],[Department]],3)</f>
        <v>HR</v>
      </c>
      <c r="AA4149" t="str">
        <f>_xlfn.XLOOKUP(Table1[[#This Row],[Manager ID]],MANAGERS!A:A,MANAGERS!B:B)</f>
        <v>Manager_18</v>
      </c>
      <c r="AB4149" t="str" cm="1">
        <f t="array" ref="AB4149">_xlfn.XLOOKUP(Table1[[#This Row],[Manager ID]],Table2[[#All],[Manager ID]],Table2[[#All],[Department Head]])</f>
        <v>Support</v>
      </c>
      <c r="AC4149" s="2">
        <f>_xlfn.XLOOKUP(Table1[[#This Row],[City]],L:L,O:O)</f>
        <v>0.23685887225230964</v>
      </c>
      <c r="AD4149" t="str" cm="1">
        <f t="array" ref="AD4149">_xlfn.IFS(Table1[[#This Row],[Performance Score]]&gt;=90,"Excellent",Table1[[#This Row],[Performance Score]]&gt;=75,"Good",Table1[[#This Row],[Performance Score]]&gt;=60,"Average",Table1[[#This Row],[Performance Score]]&lt;=60,"Need Improvement")</f>
        <v>Excellent</v>
      </c>
      <c r="AE4149" t="str">
        <f>IF(AND(Table1[[#This Row],[Attendance %]]&gt;=80,(Table1[[#This Row],[Performance Score]]&gt;=80)),"Eligible","Not Eligible")</f>
        <v>Eligible</v>
      </c>
      <c r="AF4149" t="str">
        <f>IF(Table1[[#This Row],[Performance Score]]&gt;=80,"High Performer","Low Performer")</f>
        <v>High Performer</v>
      </c>
      <c r="AG4149" t="str" cm="1">
        <f t="array" aca="1" ref="AG4149" ca="1">_xlfn.IFS(Table1[[#This Row],[Experience]]&lt;=3,"Junior",Table1[[#This Row],[Experience]]&lt;=7,"Mid Level",Table1[[#This Row],[Experience]]&gt;=7,"Senior")</f>
        <v>Senior</v>
      </c>
      <c r="AH4149" t="str">
        <f>IF(Table1[[#This Row],[Attendance %]]&gt;75,"OK","Below 75")</f>
        <v>OK</v>
      </c>
      <c r="AI4149" t="b">
        <f>ISBLANK(Table1[[#This Row],[Employee ID]])</f>
        <v>0</v>
      </c>
      <c r="AJ4149" t="b">
        <f>ISNUMBER(Table1[[#This Row],[Total Salary  ]])</f>
        <v>1</v>
      </c>
      <c r="AK4149" t="str">
        <f>IFERROR(_xlfn.XLOOKUP(Table1[[#This Row],[Manager ID]],MANAGERS!A:A,MANAGERS!B:B),"Not Found")</f>
        <v>Manager_18</v>
      </c>
    </row>
    <row r="4150" spans="1:37" x14ac:dyDescent="0.2">
      <c r="A4150" t="s">
        <v>1694</v>
      </c>
      <c r="B4150" t="s">
        <v>71</v>
      </c>
      <c r="C4150" t="s">
        <v>21</v>
      </c>
      <c r="D4150" t="s">
        <v>43</v>
      </c>
      <c r="E4150" t="s">
        <v>51</v>
      </c>
      <c r="F4150" s="1">
        <v>42041</v>
      </c>
      <c r="G4150" s="1">
        <v>34190</v>
      </c>
      <c r="H4150">
        <v>42964</v>
      </c>
      <c r="I4150">
        <v>15470</v>
      </c>
      <c r="J4150">
        <v>75</v>
      </c>
      <c r="K4150">
        <v>95</v>
      </c>
      <c r="L4150" t="s">
        <v>27</v>
      </c>
      <c r="M4150">
        <v>107</v>
      </c>
      <c r="N4150">
        <f>Table1[[#This Row],[Basic Salary]]+Table1[[#This Row],[Bonus]]</f>
        <v>58434</v>
      </c>
      <c r="O4150" s="2">
        <f>Table1[[#This Row],[Bonus]]/Table1[[#This Row],[Basic Salary]]</f>
        <v>0.36006889488874405</v>
      </c>
      <c r="P4150">
        <f ca="1">DATEDIF(Table1[[#This Row],[Date of Birth]],TODAY(),"Y")</f>
        <v>32</v>
      </c>
      <c r="Q4150">
        <f ca="1">DATEDIF(Table1[[#This Row],[Joining Date]],TODAY(),"Y")</f>
        <v>11</v>
      </c>
      <c r="R4150" t="str">
        <f ca="1">IF(YEAR(Table1[[#This Row],[Joining Date]])=YEAR(TODAY()),"Yes","No")</f>
        <v>No</v>
      </c>
      <c r="S4150" t="str">
        <f ca="1">IF(Table1[[#This Row],[Experience]]&gt;5,"Yes","No")</f>
        <v>Yes</v>
      </c>
      <c r="T4150" t="str">
        <f>TEXT(Table1[[#This Row],[Joining Date]],"mmmm")</f>
        <v>February</v>
      </c>
      <c r="U4150" t="str">
        <f>TEXT(Table1[[#This Row],[Joining Date]],"yyyy")</f>
        <v>2015</v>
      </c>
      <c r="V4150" s="5">
        <f ca="1">TODAY()-Table1[[#This Row],[Joining Date]]</f>
        <v>4198</v>
      </c>
      <c r="W4150" t="str">
        <f>LEFT(Table1[[#This Row],[Employee Name]],FIND(" ",Table1[[#This Row],[Employee Name]])-1)</f>
        <v>Sneha</v>
      </c>
      <c r="X4150" t="str">
        <f>RIGHT(Table1[[#This Row],[Employee Name]],LEN(Table1[[#This Row],[Employee Name]])-FIND(" ",Table1[[#This Row],[Employee Name]]))</f>
        <v>Iyer</v>
      </c>
      <c r="Y4150" t="str">
        <f>Table1[[#This Row],[Department]]&amp;"-"&amp;Table1[[#This Row],[Employee ID]]</f>
        <v>Operations-E01638</v>
      </c>
      <c r="Z4150" t="str">
        <f>LEFT(Table1[[#This Row],[Department]],3)</f>
        <v>Ope</v>
      </c>
      <c r="AA4150" t="str">
        <f>_xlfn.XLOOKUP(Table1[[#This Row],[Manager ID]],MANAGERS!A:A,MANAGERS!B:B)</f>
        <v>Manager_7</v>
      </c>
      <c r="AB4150" t="str" cm="1">
        <f t="array" ref="AB4150">_xlfn.XLOOKUP(Table1[[#This Row],[Manager ID]],Table2[[#All],[Manager ID]],Table2[[#All],[Department Head]])</f>
        <v>Operations</v>
      </c>
      <c r="AC4150" s="2">
        <f>_xlfn.XLOOKUP(Table1[[#This Row],[City]],L:L,O:O)</f>
        <v>0.23674293405114402</v>
      </c>
      <c r="AD4150" t="str" cm="1">
        <f t="array" ref="AD4150">_xlfn.IFS(Table1[[#This Row],[Performance Score]]&gt;=90,"Excellent",Table1[[#This Row],[Performance Score]]&gt;=75,"Good",Table1[[#This Row],[Performance Score]]&gt;=60,"Average",Table1[[#This Row],[Performance Score]]&lt;=60,"Need Improvement")</f>
        <v>Excellent</v>
      </c>
      <c r="AE4150" t="str">
        <f>IF(AND(Table1[[#This Row],[Attendance %]]&gt;=80,(Table1[[#This Row],[Performance Score]]&gt;=80)),"Eligible","Not Eligible")</f>
        <v>Not Eligible</v>
      </c>
      <c r="AF4150" t="str">
        <f>IF(Table1[[#This Row],[Performance Score]]&gt;=80,"High Performer","Low Performer")</f>
        <v>High Performer</v>
      </c>
      <c r="AG4150" t="str" cm="1">
        <f t="array" aca="1" ref="AG4150" ca="1">_xlfn.IFS(Table1[[#This Row],[Experience]]&lt;=3,"Junior",Table1[[#This Row],[Experience]]&lt;=7,"Mid Level",Table1[[#This Row],[Experience]]&gt;=7,"Senior")</f>
        <v>Senior</v>
      </c>
      <c r="AH4150" t="str">
        <f>IF(Table1[[#This Row],[Attendance %]]&gt;75,"OK","Below 75")</f>
        <v>Below 75</v>
      </c>
      <c r="AI4150" t="b">
        <f>ISBLANK(Table1[[#This Row],[Employee ID]])</f>
        <v>0</v>
      </c>
      <c r="AJ4150" t="b">
        <f>ISNUMBER(Table1[[#This Row],[Total Salary  ]])</f>
        <v>1</v>
      </c>
      <c r="AK4150" t="str">
        <f>IFERROR(_xlfn.XLOOKUP(Table1[[#This Row],[Manager ID]],MANAGERS!A:A,MANAGERS!B:B),"Not Found")</f>
        <v>Manager_7</v>
      </c>
    </row>
    <row r="4151" spans="1:37" x14ac:dyDescent="0.2">
      <c r="A4151" t="s">
        <v>2662</v>
      </c>
      <c r="B4151" t="s">
        <v>129</v>
      </c>
      <c r="C4151" t="s">
        <v>15</v>
      </c>
      <c r="D4151" t="s">
        <v>46</v>
      </c>
      <c r="E4151" t="s">
        <v>26</v>
      </c>
      <c r="F4151" s="1">
        <v>42425</v>
      </c>
      <c r="G4151" s="1">
        <v>36102</v>
      </c>
      <c r="H4151">
        <v>43289</v>
      </c>
      <c r="I4151">
        <v>15144</v>
      </c>
      <c r="J4151">
        <v>94</v>
      </c>
      <c r="K4151">
        <v>67</v>
      </c>
      <c r="L4151" t="s">
        <v>53</v>
      </c>
      <c r="M4151">
        <v>115</v>
      </c>
      <c r="N4151">
        <f>Table1[[#This Row],[Basic Salary]]+Table1[[#This Row],[Bonus]]</f>
        <v>58433</v>
      </c>
      <c r="O4151" s="2">
        <f>Table1[[#This Row],[Bonus]]/Table1[[#This Row],[Basic Salary]]</f>
        <v>0.34983483101942758</v>
      </c>
      <c r="P4151">
        <f ca="1">DATEDIF(Table1[[#This Row],[Date of Birth]],TODAY(),"Y")</f>
        <v>27</v>
      </c>
      <c r="Q4151">
        <f ca="1">DATEDIF(Table1[[#This Row],[Joining Date]],TODAY(),"Y")</f>
        <v>10</v>
      </c>
      <c r="R4151" t="str">
        <f ca="1">IF(YEAR(Table1[[#This Row],[Joining Date]])=YEAR(TODAY()),"Yes","No")</f>
        <v>No</v>
      </c>
      <c r="S4151" t="str">
        <f ca="1">IF(Table1[[#This Row],[Experience]]&gt;5,"Yes","No")</f>
        <v>Yes</v>
      </c>
      <c r="T4151" t="str">
        <f>TEXT(Table1[[#This Row],[Joining Date]],"mmmm")</f>
        <v>February</v>
      </c>
      <c r="U4151" t="str">
        <f>TEXT(Table1[[#This Row],[Joining Date]],"yyyy")</f>
        <v>2016</v>
      </c>
      <c r="V4151" s="5">
        <f ca="1">TODAY()-Table1[[#This Row],[Joining Date]]</f>
        <v>3814</v>
      </c>
      <c r="W4151" t="str">
        <f>LEFT(Table1[[#This Row],[Employee Name]],FIND(" ",Table1[[#This Row],[Employee Name]])-1)</f>
        <v>Aarav</v>
      </c>
      <c r="X4151" t="str">
        <f>RIGHT(Table1[[#This Row],[Employee Name]],LEN(Table1[[#This Row],[Employee Name]])-FIND(" ",Table1[[#This Row],[Employee Name]]))</f>
        <v>Sharma</v>
      </c>
      <c r="Y4151" t="str">
        <f>Table1[[#This Row],[Department]]&amp;"-"&amp;Table1[[#This Row],[Employee ID]]</f>
        <v>Support-E02606</v>
      </c>
      <c r="Z4151" t="str">
        <f>LEFT(Table1[[#This Row],[Department]],3)</f>
        <v>Sup</v>
      </c>
      <c r="AA4151" t="str">
        <f>_xlfn.XLOOKUP(Table1[[#This Row],[Manager ID]],MANAGERS!A:A,MANAGERS!B:B)</f>
        <v>Manager_15</v>
      </c>
      <c r="AB4151" t="str" cm="1">
        <f t="array" ref="AB4151">_xlfn.XLOOKUP(Table1[[#This Row],[Manager ID]],Table2[[#All],[Manager ID]],Table2[[#All],[Department Head]])</f>
        <v>Support</v>
      </c>
      <c r="AC4151" s="2">
        <f>_xlfn.XLOOKUP(Table1[[#This Row],[City]],L:L,O:O)</f>
        <v>0.23685887225230964</v>
      </c>
      <c r="AD4151" t="str" cm="1">
        <f t="array" ref="AD4151">_xlfn.IFS(Table1[[#This Row],[Performance Score]]&gt;=90,"Excellent",Table1[[#This Row],[Performance Score]]&gt;=75,"Good",Table1[[#This Row],[Performance Score]]&gt;=60,"Average",Table1[[#This Row],[Performance Score]]&lt;=60,"Need Improvement")</f>
        <v>Average</v>
      </c>
      <c r="AE4151" t="str">
        <f>IF(AND(Table1[[#This Row],[Attendance %]]&gt;=80,(Table1[[#This Row],[Performance Score]]&gt;=80)),"Eligible","Not Eligible")</f>
        <v>Not Eligible</v>
      </c>
      <c r="AF4151" t="str">
        <f>IF(Table1[[#This Row],[Performance Score]]&gt;=80,"High Performer","Low Performer")</f>
        <v>Low Performer</v>
      </c>
      <c r="AG4151" t="str" cm="1">
        <f t="array" aca="1" ref="AG4151" ca="1">_xlfn.IFS(Table1[[#This Row],[Experience]]&lt;=3,"Junior",Table1[[#This Row],[Experience]]&lt;=7,"Mid Level",Table1[[#This Row],[Experience]]&gt;=7,"Senior")</f>
        <v>Senior</v>
      </c>
      <c r="AH4151" t="str">
        <f>IF(Table1[[#This Row],[Attendance %]]&gt;75,"OK","Below 75")</f>
        <v>OK</v>
      </c>
      <c r="AI4151" t="b">
        <f>ISBLANK(Table1[[#This Row],[Employee ID]])</f>
        <v>0</v>
      </c>
      <c r="AJ4151" t="b">
        <f>ISNUMBER(Table1[[#This Row],[Total Salary  ]])</f>
        <v>1</v>
      </c>
      <c r="AK4151" t="str">
        <f>IFERROR(_xlfn.XLOOKUP(Table1[[#This Row],[Manager ID]],MANAGERS!A:A,MANAGERS!B:B),"Not Found")</f>
        <v>Manager_15</v>
      </c>
    </row>
    <row r="4152" spans="1:37" x14ac:dyDescent="0.2">
      <c r="A4152" t="s">
        <v>3986</v>
      </c>
      <c r="B4152" t="s">
        <v>69</v>
      </c>
      <c r="C4152" t="s">
        <v>21</v>
      </c>
      <c r="D4152" t="s">
        <v>46</v>
      </c>
      <c r="E4152" t="s">
        <v>51</v>
      </c>
      <c r="F4152" s="1">
        <v>45227</v>
      </c>
      <c r="G4152" s="1">
        <v>36857</v>
      </c>
      <c r="H4152">
        <v>30182</v>
      </c>
      <c r="I4152">
        <v>28244</v>
      </c>
      <c r="J4152">
        <v>72</v>
      </c>
      <c r="K4152">
        <v>96</v>
      </c>
      <c r="L4152" t="s">
        <v>34</v>
      </c>
      <c r="M4152">
        <v>106</v>
      </c>
      <c r="N4152">
        <f>Table1[[#This Row],[Basic Salary]]+Table1[[#This Row],[Bonus]]</f>
        <v>58426</v>
      </c>
      <c r="O4152" s="2">
        <f>Table1[[#This Row],[Bonus]]/Table1[[#This Row],[Basic Salary]]</f>
        <v>0.93578954343648535</v>
      </c>
      <c r="P4152">
        <f ca="1">DATEDIF(Table1[[#This Row],[Date of Birth]],TODAY(),"Y")</f>
        <v>25</v>
      </c>
      <c r="Q4152">
        <f ca="1">DATEDIF(Table1[[#This Row],[Joining Date]],TODAY(),"Y")</f>
        <v>2</v>
      </c>
      <c r="R4152" t="str">
        <f ca="1">IF(YEAR(Table1[[#This Row],[Joining Date]])=YEAR(TODAY()),"Yes","No")</f>
        <v>No</v>
      </c>
      <c r="S4152" t="str">
        <f ca="1">IF(Table1[[#This Row],[Experience]]&gt;5,"Yes","No")</f>
        <v>No</v>
      </c>
      <c r="T4152" t="str">
        <f>TEXT(Table1[[#This Row],[Joining Date]],"mmmm")</f>
        <v>October</v>
      </c>
      <c r="U4152" t="str">
        <f>TEXT(Table1[[#This Row],[Joining Date]],"yyyy")</f>
        <v>2023</v>
      </c>
      <c r="V4152" s="5">
        <f ca="1">TODAY()-Table1[[#This Row],[Joining Date]]</f>
        <v>1012</v>
      </c>
      <c r="W4152" t="str">
        <f>LEFT(Table1[[#This Row],[Employee Name]],FIND(" ",Table1[[#This Row],[Employee Name]])-1)</f>
        <v>Neha</v>
      </c>
      <c r="X4152" t="str">
        <f>RIGHT(Table1[[#This Row],[Employee Name]],LEN(Table1[[#This Row],[Employee Name]])-FIND(" ",Table1[[#This Row],[Employee Name]]))</f>
        <v>Kulkarni</v>
      </c>
      <c r="Y4152" t="str">
        <f>Table1[[#This Row],[Department]]&amp;"-"&amp;Table1[[#This Row],[Employee ID]]</f>
        <v>Support-E03930</v>
      </c>
      <c r="Z4152" t="str">
        <f>LEFT(Table1[[#This Row],[Department]],3)</f>
        <v>Sup</v>
      </c>
      <c r="AA4152" t="str">
        <f>_xlfn.XLOOKUP(Table1[[#This Row],[Manager ID]],MANAGERS!A:A,MANAGERS!B:B)</f>
        <v>Manager_6</v>
      </c>
      <c r="AB4152" t="str" cm="1">
        <f t="array" ref="AB4152">_xlfn.XLOOKUP(Table1[[#This Row],[Manager ID]],Table2[[#All],[Manager ID]],Table2[[#All],[Department Head]])</f>
        <v>HR</v>
      </c>
      <c r="AC4152" s="2">
        <f>_xlfn.XLOOKUP(Table1[[#This Row],[City]],L:L,O:O)</f>
        <v>0.24030340748661314</v>
      </c>
      <c r="AD4152" t="str" cm="1">
        <f t="array" ref="AD4152">_xlfn.IFS(Table1[[#This Row],[Performance Score]]&gt;=90,"Excellent",Table1[[#This Row],[Performance Score]]&gt;=75,"Good",Table1[[#This Row],[Performance Score]]&gt;=60,"Average",Table1[[#This Row],[Performance Score]]&lt;=60,"Need Improvement")</f>
        <v>Excellent</v>
      </c>
      <c r="AE4152" t="str">
        <f>IF(AND(Table1[[#This Row],[Attendance %]]&gt;=80,(Table1[[#This Row],[Performance Score]]&gt;=80)),"Eligible","Not Eligible")</f>
        <v>Not Eligible</v>
      </c>
      <c r="AF4152" t="str">
        <f>IF(Table1[[#This Row],[Performance Score]]&gt;=80,"High Performer","Low Performer")</f>
        <v>High Performer</v>
      </c>
      <c r="AG4152" t="str" cm="1">
        <f t="array" aca="1" ref="AG4152" ca="1">_xlfn.IFS(Table1[[#This Row],[Experience]]&lt;=3,"Junior",Table1[[#This Row],[Experience]]&lt;=7,"Mid Level",Table1[[#This Row],[Experience]]&gt;=7,"Senior")</f>
        <v>Junior</v>
      </c>
      <c r="AH4152" t="str">
        <f>IF(Table1[[#This Row],[Attendance %]]&gt;75,"OK","Below 75")</f>
        <v>Below 75</v>
      </c>
      <c r="AI4152" t="b">
        <f>ISBLANK(Table1[[#This Row],[Employee ID]])</f>
        <v>0</v>
      </c>
      <c r="AJ4152" t="b">
        <f>ISNUMBER(Table1[[#This Row],[Total Salary  ]])</f>
        <v>1</v>
      </c>
      <c r="AK4152" t="str">
        <f>IFERROR(_xlfn.XLOOKUP(Table1[[#This Row],[Manager ID]],MANAGERS!A:A,MANAGERS!B:B),"Not Found")</f>
        <v>Manager_6</v>
      </c>
    </row>
    <row r="4153" spans="1:37" x14ac:dyDescent="0.2">
      <c r="A4153" t="s">
        <v>4663</v>
      </c>
      <c r="B4153" t="s">
        <v>71</v>
      </c>
      <c r="C4153" t="s">
        <v>21</v>
      </c>
      <c r="D4153" t="s">
        <v>16</v>
      </c>
      <c r="E4153" t="s">
        <v>51</v>
      </c>
      <c r="F4153" s="1">
        <v>45910</v>
      </c>
      <c r="G4153" s="1">
        <v>31779</v>
      </c>
      <c r="H4153">
        <v>49943</v>
      </c>
      <c r="I4153">
        <v>8453</v>
      </c>
      <c r="J4153">
        <v>60</v>
      </c>
      <c r="K4153">
        <v>44</v>
      </c>
      <c r="L4153" t="s">
        <v>27</v>
      </c>
      <c r="M4153">
        <v>103</v>
      </c>
      <c r="N4153">
        <f>Table1[[#This Row],[Basic Salary]]+Table1[[#This Row],[Bonus]]</f>
        <v>58396</v>
      </c>
      <c r="O4153" s="2">
        <f>Table1[[#This Row],[Bonus]]/Table1[[#This Row],[Basic Salary]]</f>
        <v>0.16925294836113169</v>
      </c>
      <c r="P4153">
        <f ca="1">DATEDIF(Table1[[#This Row],[Date of Birth]],TODAY(),"Y")</f>
        <v>39</v>
      </c>
      <c r="Q4153">
        <f ca="1">DATEDIF(Table1[[#This Row],[Joining Date]],TODAY(),"Y")</f>
        <v>0</v>
      </c>
      <c r="R4153" t="str">
        <f ca="1">IF(YEAR(Table1[[#This Row],[Joining Date]])=YEAR(TODAY()),"Yes","No")</f>
        <v>No</v>
      </c>
      <c r="S4153" t="str">
        <f ca="1">IF(Table1[[#This Row],[Experience]]&gt;5,"Yes","No")</f>
        <v>No</v>
      </c>
      <c r="T4153" t="str">
        <f>TEXT(Table1[[#This Row],[Joining Date]],"mmmm")</f>
        <v>September</v>
      </c>
      <c r="U4153" t="str">
        <f>TEXT(Table1[[#This Row],[Joining Date]],"yyyy")</f>
        <v>2025</v>
      </c>
      <c r="V4153" s="5">
        <f ca="1">TODAY()-Table1[[#This Row],[Joining Date]]</f>
        <v>329</v>
      </c>
      <c r="W4153" t="str">
        <f>LEFT(Table1[[#This Row],[Employee Name]],FIND(" ",Table1[[#This Row],[Employee Name]])-1)</f>
        <v>Sneha</v>
      </c>
      <c r="X4153" t="str">
        <f>RIGHT(Table1[[#This Row],[Employee Name]],LEN(Table1[[#This Row],[Employee Name]])-FIND(" ",Table1[[#This Row],[Employee Name]]))</f>
        <v>Iyer</v>
      </c>
      <c r="Y4153" t="str">
        <f>Table1[[#This Row],[Department]]&amp;"-"&amp;Table1[[#This Row],[Employee ID]]</f>
        <v>HR-E04607</v>
      </c>
      <c r="Z4153" t="str">
        <f>LEFT(Table1[[#This Row],[Department]],3)</f>
        <v>HR</v>
      </c>
      <c r="AA4153" t="str">
        <f>_xlfn.XLOOKUP(Table1[[#This Row],[Manager ID]],MANAGERS!A:A,MANAGERS!B:B)</f>
        <v>Manager_3</v>
      </c>
      <c r="AB4153" t="str" cm="1">
        <f t="array" ref="AB4153">_xlfn.XLOOKUP(Table1[[#This Row],[Manager ID]],Table2[[#All],[Manager ID]],Table2[[#All],[Department Head]])</f>
        <v>IT</v>
      </c>
      <c r="AC4153" s="2">
        <f>_xlfn.XLOOKUP(Table1[[#This Row],[City]],L:L,O:O)</f>
        <v>0.23674293405114402</v>
      </c>
      <c r="AD4153" t="str" cm="1">
        <f t="array" ref="AD4153">_xlfn.IFS(Table1[[#This Row],[Performance Score]]&gt;=90,"Excellent",Table1[[#This Row],[Performance Score]]&gt;=75,"Good",Table1[[#This Row],[Performance Score]]&gt;=60,"Average",Table1[[#This Row],[Performance Score]]&lt;=60,"Need Improvement")</f>
        <v>Need Improvement</v>
      </c>
      <c r="AE4153" t="str">
        <f>IF(AND(Table1[[#This Row],[Attendance %]]&gt;=80,(Table1[[#This Row],[Performance Score]]&gt;=80)),"Eligible","Not Eligible")</f>
        <v>Not Eligible</v>
      </c>
      <c r="AF4153" t="str">
        <f>IF(Table1[[#This Row],[Performance Score]]&gt;=80,"High Performer","Low Performer")</f>
        <v>Low Performer</v>
      </c>
      <c r="AG4153" t="str" cm="1">
        <f t="array" aca="1" ref="AG4153" ca="1">_xlfn.IFS(Table1[[#This Row],[Experience]]&lt;=3,"Junior",Table1[[#This Row],[Experience]]&lt;=7,"Mid Level",Table1[[#This Row],[Experience]]&gt;=7,"Senior")</f>
        <v>Junior</v>
      </c>
      <c r="AH4153" t="str">
        <f>IF(Table1[[#This Row],[Attendance %]]&gt;75,"OK","Below 75")</f>
        <v>Below 75</v>
      </c>
      <c r="AI4153" t="b">
        <f>ISBLANK(Table1[[#This Row],[Employee ID]])</f>
        <v>0</v>
      </c>
      <c r="AJ4153" t="b">
        <f>ISNUMBER(Table1[[#This Row],[Total Salary  ]])</f>
        <v>1</v>
      </c>
      <c r="AK4153" t="str">
        <f>IFERROR(_xlfn.XLOOKUP(Table1[[#This Row],[Manager ID]],MANAGERS!A:A,MANAGERS!B:B),"Not Found")</f>
        <v>Manager_3</v>
      </c>
    </row>
    <row r="4154" spans="1:37" x14ac:dyDescent="0.2">
      <c r="A4154" t="s">
        <v>3292</v>
      </c>
      <c r="B4154" t="s">
        <v>89</v>
      </c>
      <c r="C4154" t="s">
        <v>15</v>
      </c>
      <c r="D4154" t="s">
        <v>16</v>
      </c>
      <c r="E4154" t="s">
        <v>51</v>
      </c>
      <c r="F4154" s="1">
        <v>42533</v>
      </c>
      <c r="G4154" s="1">
        <v>34961</v>
      </c>
      <c r="H4154">
        <v>34648</v>
      </c>
      <c r="I4154">
        <v>23725</v>
      </c>
      <c r="J4154">
        <v>68</v>
      </c>
      <c r="K4154">
        <v>42</v>
      </c>
      <c r="L4154" t="s">
        <v>53</v>
      </c>
      <c r="M4154">
        <v>118</v>
      </c>
      <c r="N4154">
        <f>Table1[[#This Row],[Basic Salary]]+Table1[[#This Row],[Bonus]]</f>
        <v>58373</v>
      </c>
      <c r="O4154" s="2">
        <f>Table1[[#This Row],[Bonus]]/Table1[[#This Row],[Basic Salary]]</f>
        <v>0.68474370815054264</v>
      </c>
      <c r="P4154">
        <f ca="1">DATEDIF(Table1[[#This Row],[Date of Birth]],TODAY(),"Y")</f>
        <v>30</v>
      </c>
      <c r="Q4154">
        <f ca="1">DATEDIF(Table1[[#This Row],[Joining Date]],TODAY(),"Y")</f>
        <v>10</v>
      </c>
      <c r="R4154" t="str">
        <f ca="1">IF(YEAR(Table1[[#This Row],[Joining Date]])=YEAR(TODAY()),"Yes","No")</f>
        <v>No</v>
      </c>
      <c r="S4154" t="str">
        <f ca="1">IF(Table1[[#This Row],[Experience]]&gt;5,"Yes","No")</f>
        <v>Yes</v>
      </c>
      <c r="T4154" t="str">
        <f>TEXT(Table1[[#This Row],[Joining Date]],"mmmm")</f>
        <v>June</v>
      </c>
      <c r="U4154" t="str">
        <f>TEXT(Table1[[#This Row],[Joining Date]],"yyyy")</f>
        <v>2016</v>
      </c>
      <c r="V4154" s="5">
        <f ca="1">TODAY()-Table1[[#This Row],[Joining Date]]</f>
        <v>3706</v>
      </c>
      <c r="W4154" t="str">
        <f>LEFT(Table1[[#This Row],[Employee Name]],FIND(" ",Table1[[#This Row],[Employee Name]])-1)</f>
        <v>Tarun</v>
      </c>
      <c r="X4154" t="str">
        <f>RIGHT(Table1[[#This Row],[Employee Name]],LEN(Table1[[#This Row],[Employee Name]])-FIND(" ",Table1[[#This Row],[Employee Name]]))</f>
        <v>Verma</v>
      </c>
      <c r="Y4154" t="str">
        <f>Table1[[#This Row],[Department]]&amp;"-"&amp;Table1[[#This Row],[Employee ID]]</f>
        <v>HR-E03236</v>
      </c>
      <c r="Z4154" t="str">
        <f>LEFT(Table1[[#This Row],[Department]],3)</f>
        <v>HR</v>
      </c>
      <c r="AA4154" t="str">
        <f>_xlfn.XLOOKUP(Table1[[#This Row],[Manager ID]],MANAGERS!A:A,MANAGERS!B:B)</f>
        <v>Manager_18</v>
      </c>
      <c r="AB4154" t="str" cm="1">
        <f t="array" ref="AB4154">_xlfn.XLOOKUP(Table1[[#This Row],[Manager ID]],Table2[[#All],[Manager ID]],Table2[[#All],[Department Head]])</f>
        <v>Support</v>
      </c>
      <c r="AC4154" s="2">
        <f>_xlfn.XLOOKUP(Table1[[#This Row],[City]],L:L,O:O)</f>
        <v>0.23685887225230964</v>
      </c>
      <c r="AD4154" t="str" cm="1">
        <f t="array" ref="AD4154">_xlfn.IFS(Table1[[#This Row],[Performance Score]]&gt;=90,"Excellent",Table1[[#This Row],[Performance Score]]&gt;=75,"Good",Table1[[#This Row],[Performance Score]]&gt;=60,"Average",Table1[[#This Row],[Performance Score]]&lt;=60,"Need Improvement")</f>
        <v>Need Improvement</v>
      </c>
      <c r="AE4154" t="str">
        <f>IF(AND(Table1[[#This Row],[Attendance %]]&gt;=80,(Table1[[#This Row],[Performance Score]]&gt;=80)),"Eligible","Not Eligible")</f>
        <v>Not Eligible</v>
      </c>
      <c r="AF4154" t="str">
        <f>IF(Table1[[#This Row],[Performance Score]]&gt;=80,"High Performer","Low Performer")</f>
        <v>Low Performer</v>
      </c>
      <c r="AG4154" t="str" cm="1">
        <f t="array" aca="1" ref="AG4154" ca="1">_xlfn.IFS(Table1[[#This Row],[Experience]]&lt;=3,"Junior",Table1[[#This Row],[Experience]]&lt;=7,"Mid Level",Table1[[#This Row],[Experience]]&gt;=7,"Senior")</f>
        <v>Senior</v>
      </c>
      <c r="AH4154" t="str">
        <f>IF(Table1[[#This Row],[Attendance %]]&gt;75,"OK","Below 75")</f>
        <v>Below 75</v>
      </c>
      <c r="AI4154" t="b">
        <f>ISBLANK(Table1[[#This Row],[Employee ID]])</f>
        <v>0</v>
      </c>
      <c r="AJ4154" t="b">
        <f>ISNUMBER(Table1[[#This Row],[Total Salary  ]])</f>
        <v>1</v>
      </c>
      <c r="AK4154" t="str">
        <f>IFERROR(_xlfn.XLOOKUP(Table1[[#This Row],[Manager ID]],MANAGERS!A:A,MANAGERS!B:B),"Not Found")</f>
        <v>Manager_18</v>
      </c>
    </row>
    <row r="4155" spans="1:37" x14ac:dyDescent="0.2">
      <c r="A4155" t="s">
        <v>1655</v>
      </c>
      <c r="B4155" t="s">
        <v>42</v>
      </c>
      <c r="C4155" t="s">
        <v>15</v>
      </c>
      <c r="D4155" t="s">
        <v>43</v>
      </c>
      <c r="E4155" t="s">
        <v>30</v>
      </c>
      <c r="F4155" s="1">
        <v>43483</v>
      </c>
      <c r="G4155" s="1">
        <v>36819</v>
      </c>
      <c r="H4155">
        <v>32126</v>
      </c>
      <c r="I4155">
        <v>26228</v>
      </c>
      <c r="J4155">
        <v>100</v>
      </c>
      <c r="K4155">
        <v>54</v>
      </c>
      <c r="L4155" t="s">
        <v>23</v>
      </c>
      <c r="M4155">
        <v>109</v>
      </c>
      <c r="N4155">
        <f>Table1[[#This Row],[Basic Salary]]+Table1[[#This Row],[Bonus]]</f>
        <v>58354</v>
      </c>
      <c r="O4155" s="2">
        <f>Table1[[#This Row],[Bonus]]/Table1[[#This Row],[Basic Salary]]</f>
        <v>0.81641038411255684</v>
      </c>
      <c r="P4155">
        <f ca="1">DATEDIF(Table1[[#This Row],[Date of Birth]],TODAY(),"Y")</f>
        <v>25</v>
      </c>
      <c r="Q4155">
        <f ca="1">DATEDIF(Table1[[#This Row],[Joining Date]],TODAY(),"Y")</f>
        <v>7</v>
      </c>
      <c r="R4155" t="str">
        <f ca="1">IF(YEAR(Table1[[#This Row],[Joining Date]])=YEAR(TODAY()),"Yes","No")</f>
        <v>No</v>
      </c>
      <c r="S4155" t="str">
        <f ca="1">IF(Table1[[#This Row],[Experience]]&gt;5,"Yes","No")</f>
        <v>Yes</v>
      </c>
      <c r="T4155" t="str">
        <f>TEXT(Table1[[#This Row],[Joining Date]],"mmmm")</f>
        <v>January</v>
      </c>
      <c r="U4155" t="str">
        <f>TEXT(Table1[[#This Row],[Joining Date]],"yyyy")</f>
        <v>2019</v>
      </c>
      <c r="V4155" s="5">
        <f ca="1">TODAY()-Table1[[#This Row],[Joining Date]]</f>
        <v>2756</v>
      </c>
      <c r="W4155" t="str">
        <f>LEFT(Table1[[#This Row],[Employee Name]],FIND(" ",Table1[[#This Row],[Employee Name]])-1)</f>
        <v>Krishna</v>
      </c>
      <c r="X4155" t="str">
        <f>RIGHT(Table1[[#This Row],[Employee Name]],LEN(Table1[[#This Row],[Employee Name]])-FIND(" ",Table1[[#This Row],[Employee Name]]))</f>
        <v>Chaitanya</v>
      </c>
      <c r="Y4155" t="str">
        <f>Table1[[#This Row],[Department]]&amp;"-"&amp;Table1[[#This Row],[Employee ID]]</f>
        <v>Operations-E01599</v>
      </c>
      <c r="Z4155" t="str">
        <f>LEFT(Table1[[#This Row],[Department]],3)</f>
        <v>Ope</v>
      </c>
      <c r="AA4155" t="str">
        <f>_xlfn.XLOOKUP(Table1[[#This Row],[Manager ID]],MANAGERS!A:A,MANAGERS!B:B)</f>
        <v>Manager_9</v>
      </c>
      <c r="AB4155" t="str" cm="1">
        <f t="array" ref="AB4155">_xlfn.XLOOKUP(Table1[[#This Row],[Manager ID]],Table2[[#All],[Manager ID]],Table2[[#All],[Department Head]])</f>
        <v>Sales</v>
      </c>
      <c r="AC4155" s="2">
        <f>_xlfn.XLOOKUP(Table1[[#This Row],[City]],L:L,O:O)</f>
        <v>0.23486488519629886</v>
      </c>
      <c r="AD4155" t="str" cm="1">
        <f t="array" ref="AD4155">_xlfn.IFS(Table1[[#This Row],[Performance Score]]&gt;=90,"Excellent",Table1[[#This Row],[Performance Score]]&gt;=75,"Good",Table1[[#This Row],[Performance Score]]&gt;=60,"Average",Table1[[#This Row],[Performance Score]]&lt;=60,"Need Improvement")</f>
        <v>Need Improvement</v>
      </c>
      <c r="AE4155" t="str">
        <f>IF(AND(Table1[[#This Row],[Attendance %]]&gt;=80,(Table1[[#This Row],[Performance Score]]&gt;=80)),"Eligible","Not Eligible")</f>
        <v>Not Eligible</v>
      </c>
      <c r="AF4155" t="str">
        <f>IF(Table1[[#This Row],[Performance Score]]&gt;=80,"High Performer","Low Performer")</f>
        <v>Low Performer</v>
      </c>
      <c r="AG4155" t="str" cm="1">
        <f t="array" aca="1" ref="AG4155" ca="1">_xlfn.IFS(Table1[[#This Row],[Experience]]&lt;=3,"Junior",Table1[[#This Row],[Experience]]&lt;=7,"Mid Level",Table1[[#This Row],[Experience]]&gt;=7,"Senior")</f>
        <v>Mid Level</v>
      </c>
      <c r="AH4155" t="str">
        <f>IF(Table1[[#This Row],[Attendance %]]&gt;75,"OK","Below 75")</f>
        <v>OK</v>
      </c>
      <c r="AI4155" t="b">
        <f>ISBLANK(Table1[[#This Row],[Employee ID]])</f>
        <v>0</v>
      </c>
      <c r="AJ4155" t="b">
        <f>ISNUMBER(Table1[[#This Row],[Total Salary  ]])</f>
        <v>1</v>
      </c>
      <c r="AK4155" t="str">
        <f>IFERROR(_xlfn.XLOOKUP(Table1[[#This Row],[Manager ID]],MANAGERS!A:A,MANAGERS!B:B),"Not Found")</f>
        <v>Manager_9</v>
      </c>
    </row>
    <row r="4156" spans="1:37" x14ac:dyDescent="0.2">
      <c r="A4156" t="s">
        <v>3625</v>
      </c>
      <c r="B4156" t="s">
        <v>89</v>
      </c>
      <c r="C4156" t="s">
        <v>21</v>
      </c>
      <c r="D4156" t="s">
        <v>25</v>
      </c>
      <c r="E4156" t="s">
        <v>51</v>
      </c>
      <c r="F4156" s="1">
        <v>42036</v>
      </c>
      <c r="G4156" s="1">
        <v>29417</v>
      </c>
      <c r="H4156">
        <v>39712</v>
      </c>
      <c r="I4156">
        <v>18595</v>
      </c>
      <c r="J4156">
        <v>64</v>
      </c>
      <c r="K4156">
        <v>81</v>
      </c>
      <c r="L4156" t="s">
        <v>27</v>
      </c>
      <c r="M4156">
        <v>107</v>
      </c>
      <c r="N4156">
        <f>Table1[[#This Row],[Basic Salary]]+Table1[[#This Row],[Bonus]]</f>
        <v>58307</v>
      </c>
      <c r="O4156" s="2">
        <f>Table1[[#This Row],[Bonus]]/Table1[[#This Row],[Basic Salary]]</f>
        <v>0.46824637389202256</v>
      </c>
      <c r="P4156">
        <f ca="1">DATEDIF(Table1[[#This Row],[Date of Birth]],TODAY(),"Y")</f>
        <v>46</v>
      </c>
      <c r="Q4156">
        <f ca="1">DATEDIF(Table1[[#This Row],[Joining Date]],TODAY(),"Y")</f>
        <v>11</v>
      </c>
      <c r="R4156" t="str">
        <f ca="1">IF(YEAR(Table1[[#This Row],[Joining Date]])=YEAR(TODAY()),"Yes","No")</f>
        <v>No</v>
      </c>
      <c r="S4156" t="str">
        <f ca="1">IF(Table1[[#This Row],[Experience]]&gt;5,"Yes","No")</f>
        <v>Yes</v>
      </c>
      <c r="T4156" t="str">
        <f>TEXT(Table1[[#This Row],[Joining Date]],"mmmm")</f>
        <v>February</v>
      </c>
      <c r="U4156" t="str">
        <f>TEXT(Table1[[#This Row],[Joining Date]],"yyyy")</f>
        <v>2015</v>
      </c>
      <c r="V4156" s="5">
        <f ca="1">TODAY()-Table1[[#This Row],[Joining Date]]</f>
        <v>4203</v>
      </c>
      <c r="W4156" t="str">
        <f>LEFT(Table1[[#This Row],[Employee Name]],FIND(" ",Table1[[#This Row],[Employee Name]])-1)</f>
        <v>Tarun</v>
      </c>
      <c r="X4156" t="str">
        <f>RIGHT(Table1[[#This Row],[Employee Name]],LEN(Table1[[#This Row],[Employee Name]])-FIND(" ",Table1[[#This Row],[Employee Name]]))</f>
        <v>Verma</v>
      </c>
      <c r="Y4156" t="str">
        <f>Table1[[#This Row],[Department]]&amp;"-"&amp;Table1[[#This Row],[Employee ID]]</f>
        <v>Finance-E03569</v>
      </c>
      <c r="Z4156" t="str">
        <f>LEFT(Table1[[#This Row],[Department]],3)</f>
        <v>Fin</v>
      </c>
      <c r="AA4156" t="str">
        <f>_xlfn.XLOOKUP(Table1[[#This Row],[Manager ID]],MANAGERS!A:A,MANAGERS!B:B)</f>
        <v>Manager_7</v>
      </c>
      <c r="AB4156" t="str" cm="1">
        <f t="array" ref="AB4156">_xlfn.XLOOKUP(Table1[[#This Row],[Manager ID]],Table2[[#All],[Manager ID]],Table2[[#All],[Department Head]])</f>
        <v>Operations</v>
      </c>
      <c r="AC4156" s="2">
        <f>_xlfn.XLOOKUP(Table1[[#This Row],[City]],L:L,O:O)</f>
        <v>0.23674293405114402</v>
      </c>
      <c r="AD4156" t="str" cm="1">
        <f t="array" ref="AD4156">_xlfn.IFS(Table1[[#This Row],[Performance Score]]&gt;=90,"Excellent",Table1[[#This Row],[Performance Score]]&gt;=75,"Good",Table1[[#This Row],[Performance Score]]&gt;=60,"Average",Table1[[#This Row],[Performance Score]]&lt;=60,"Need Improvement")</f>
        <v>Good</v>
      </c>
      <c r="AE4156" t="str">
        <f>IF(AND(Table1[[#This Row],[Attendance %]]&gt;=80,(Table1[[#This Row],[Performance Score]]&gt;=80)),"Eligible","Not Eligible")</f>
        <v>Not Eligible</v>
      </c>
      <c r="AF4156" t="str">
        <f>IF(Table1[[#This Row],[Performance Score]]&gt;=80,"High Performer","Low Performer")</f>
        <v>High Performer</v>
      </c>
      <c r="AG4156" t="str" cm="1">
        <f t="array" aca="1" ref="AG4156" ca="1">_xlfn.IFS(Table1[[#This Row],[Experience]]&lt;=3,"Junior",Table1[[#This Row],[Experience]]&lt;=7,"Mid Level",Table1[[#This Row],[Experience]]&gt;=7,"Senior")</f>
        <v>Senior</v>
      </c>
      <c r="AH4156" t="str">
        <f>IF(Table1[[#This Row],[Attendance %]]&gt;75,"OK","Below 75")</f>
        <v>Below 75</v>
      </c>
      <c r="AI4156" t="b">
        <f>ISBLANK(Table1[[#This Row],[Employee ID]])</f>
        <v>0</v>
      </c>
      <c r="AJ4156" t="b">
        <f>ISNUMBER(Table1[[#This Row],[Total Salary  ]])</f>
        <v>1</v>
      </c>
      <c r="AK4156" t="str">
        <f>IFERROR(_xlfn.XLOOKUP(Table1[[#This Row],[Manager ID]],MANAGERS!A:A,MANAGERS!B:B),"Not Found")</f>
        <v>Manager_7</v>
      </c>
    </row>
    <row r="4157" spans="1:37" x14ac:dyDescent="0.2">
      <c r="A4157" t="s">
        <v>1293</v>
      </c>
      <c r="B4157" t="s">
        <v>87</v>
      </c>
      <c r="C4157" t="s">
        <v>15</v>
      </c>
      <c r="D4157" t="s">
        <v>81</v>
      </c>
      <c r="E4157" t="s">
        <v>17</v>
      </c>
      <c r="F4157" s="1">
        <v>44269</v>
      </c>
      <c r="G4157" s="1">
        <v>32674</v>
      </c>
      <c r="H4157">
        <v>41088</v>
      </c>
      <c r="I4157">
        <v>17202</v>
      </c>
      <c r="J4157">
        <v>69</v>
      </c>
      <c r="K4157">
        <v>42</v>
      </c>
      <c r="L4157" t="s">
        <v>37</v>
      </c>
      <c r="M4157">
        <v>115</v>
      </c>
      <c r="N4157">
        <f>Table1[[#This Row],[Basic Salary]]+Table1[[#This Row],[Bonus]]</f>
        <v>58290</v>
      </c>
      <c r="O4157" s="2">
        <f>Table1[[#This Row],[Bonus]]/Table1[[#This Row],[Basic Salary]]</f>
        <v>0.4186623831775701</v>
      </c>
      <c r="P4157">
        <f ca="1">DATEDIF(Table1[[#This Row],[Date of Birth]],TODAY(),"Y")</f>
        <v>37</v>
      </c>
      <c r="Q4157">
        <f ca="1">DATEDIF(Table1[[#This Row],[Joining Date]],TODAY(),"Y")</f>
        <v>5</v>
      </c>
      <c r="R4157" t="str">
        <f ca="1">IF(YEAR(Table1[[#This Row],[Joining Date]])=YEAR(TODAY()),"Yes","No")</f>
        <v>No</v>
      </c>
      <c r="S4157" t="str">
        <f ca="1">IF(Table1[[#This Row],[Experience]]&gt;5,"Yes","No")</f>
        <v>No</v>
      </c>
      <c r="T4157" t="str">
        <f>TEXT(Table1[[#This Row],[Joining Date]],"mmmm")</f>
        <v>March</v>
      </c>
      <c r="U4157" t="str">
        <f>TEXT(Table1[[#This Row],[Joining Date]],"yyyy")</f>
        <v>2021</v>
      </c>
      <c r="V4157" s="5">
        <f ca="1">TODAY()-Table1[[#This Row],[Joining Date]]</f>
        <v>1970</v>
      </c>
      <c r="W4157" t="str">
        <f>LEFT(Table1[[#This Row],[Employee Name]],FIND(" ",Table1[[#This Row],[Employee Name]])-1)</f>
        <v>Arjun</v>
      </c>
      <c r="X4157" t="str">
        <f>RIGHT(Table1[[#This Row],[Employee Name]],LEN(Table1[[#This Row],[Employee Name]])-FIND(" ",Table1[[#This Row],[Employee Name]]))</f>
        <v>Mehta</v>
      </c>
      <c r="Y4157" t="str">
        <f>Table1[[#This Row],[Department]]&amp;"-"&amp;Table1[[#This Row],[Employee ID]]</f>
        <v>Sales-E01237</v>
      </c>
      <c r="Z4157" t="str">
        <f>LEFT(Table1[[#This Row],[Department]],3)</f>
        <v>Sal</v>
      </c>
      <c r="AA4157" t="str">
        <f>_xlfn.XLOOKUP(Table1[[#This Row],[Manager ID]],MANAGERS!A:A,MANAGERS!B:B)</f>
        <v>Manager_15</v>
      </c>
      <c r="AB4157" t="str" cm="1">
        <f t="array" ref="AB4157">_xlfn.XLOOKUP(Table1[[#This Row],[Manager ID]],Table2[[#All],[Manager ID]],Table2[[#All],[Department Head]])</f>
        <v>Support</v>
      </c>
      <c r="AC4157" s="2">
        <f>_xlfn.XLOOKUP(Table1[[#This Row],[City]],L:L,O:O)</f>
        <v>0.24036902712549932</v>
      </c>
      <c r="AD4157" t="str" cm="1">
        <f t="array" ref="AD4157">_xlfn.IFS(Table1[[#This Row],[Performance Score]]&gt;=90,"Excellent",Table1[[#This Row],[Performance Score]]&gt;=75,"Good",Table1[[#This Row],[Performance Score]]&gt;=60,"Average",Table1[[#This Row],[Performance Score]]&lt;=60,"Need Improvement")</f>
        <v>Need Improvement</v>
      </c>
      <c r="AE4157" t="str">
        <f>IF(AND(Table1[[#This Row],[Attendance %]]&gt;=80,(Table1[[#This Row],[Performance Score]]&gt;=80)),"Eligible","Not Eligible")</f>
        <v>Not Eligible</v>
      </c>
      <c r="AF4157" t="str">
        <f>IF(Table1[[#This Row],[Performance Score]]&gt;=80,"High Performer","Low Performer")</f>
        <v>Low Performer</v>
      </c>
      <c r="AG4157" t="str" cm="1">
        <f t="array" aca="1" ref="AG4157" ca="1">_xlfn.IFS(Table1[[#This Row],[Experience]]&lt;=3,"Junior",Table1[[#This Row],[Experience]]&lt;=7,"Mid Level",Table1[[#This Row],[Experience]]&gt;=7,"Senior")</f>
        <v>Mid Level</v>
      </c>
      <c r="AH4157" t="str">
        <f>IF(Table1[[#This Row],[Attendance %]]&gt;75,"OK","Below 75")</f>
        <v>Below 75</v>
      </c>
      <c r="AI4157" t="b">
        <f>ISBLANK(Table1[[#This Row],[Employee ID]])</f>
        <v>0</v>
      </c>
      <c r="AJ4157" t="b">
        <f>ISNUMBER(Table1[[#This Row],[Total Salary  ]])</f>
        <v>1</v>
      </c>
      <c r="AK4157" t="str">
        <f>IFERROR(_xlfn.XLOOKUP(Table1[[#This Row],[Manager ID]],MANAGERS!A:A,MANAGERS!B:B),"Not Found")</f>
        <v>Manager_15</v>
      </c>
    </row>
    <row r="4158" spans="1:37" x14ac:dyDescent="0.2">
      <c r="A4158" t="s">
        <v>2128</v>
      </c>
      <c r="B4158" t="s">
        <v>129</v>
      </c>
      <c r="C4158" t="s">
        <v>15</v>
      </c>
      <c r="D4158" t="s">
        <v>25</v>
      </c>
      <c r="E4158" t="s">
        <v>22</v>
      </c>
      <c r="F4158" s="1">
        <v>45900</v>
      </c>
      <c r="G4158" s="1">
        <v>30586</v>
      </c>
      <c r="H4158">
        <v>38122</v>
      </c>
      <c r="I4158">
        <v>20161</v>
      </c>
      <c r="J4158">
        <v>92</v>
      </c>
      <c r="K4158">
        <v>100</v>
      </c>
      <c r="L4158" t="s">
        <v>27</v>
      </c>
      <c r="M4158">
        <v>104</v>
      </c>
      <c r="N4158">
        <f>Table1[[#This Row],[Basic Salary]]+Table1[[#This Row],[Bonus]]</f>
        <v>58283</v>
      </c>
      <c r="O4158" s="2">
        <f>Table1[[#This Row],[Bonus]]/Table1[[#This Row],[Basic Salary]]</f>
        <v>0.52885472955248936</v>
      </c>
      <c r="P4158">
        <f ca="1">DATEDIF(Table1[[#This Row],[Date of Birth]],TODAY(),"Y")</f>
        <v>42</v>
      </c>
      <c r="Q4158">
        <f ca="1">DATEDIF(Table1[[#This Row],[Joining Date]],TODAY(),"Y")</f>
        <v>0</v>
      </c>
      <c r="R4158" t="str">
        <f ca="1">IF(YEAR(Table1[[#This Row],[Joining Date]])=YEAR(TODAY()),"Yes","No")</f>
        <v>No</v>
      </c>
      <c r="S4158" t="str">
        <f ca="1">IF(Table1[[#This Row],[Experience]]&gt;5,"Yes","No")</f>
        <v>No</v>
      </c>
      <c r="T4158" t="str">
        <f>TEXT(Table1[[#This Row],[Joining Date]],"mmmm")</f>
        <v>August</v>
      </c>
      <c r="U4158" t="str">
        <f>TEXT(Table1[[#This Row],[Joining Date]],"yyyy")</f>
        <v>2025</v>
      </c>
      <c r="V4158" s="5">
        <f ca="1">TODAY()-Table1[[#This Row],[Joining Date]]</f>
        <v>339</v>
      </c>
      <c r="W4158" t="str">
        <f>LEFT(Table1[[#This Row],[Employee Name]],FIND(" ",Table1[[#This Row],[Employee Name]])-1)</f>
        <v>Aarav</v>
      </c>
      <c r="X4158" t="str">
        <f>RIGHT(Table1[[#This Row],[Employee Name]],LEN(Table1[[#This Row],[Employee Name]])-FIND(" ",Table1[[#This Row],[Employee Name]]))</f>
        <v>Sharma</v>
      </c>
      <c r="Y4158" t="str">
        <f>Table1[[#This Row],[Department]]&amp;"-"&amp;Table1[[#This Row],[Employee ID]]</f>
        <v>Finance-E02072</v>
      </c>
      <c r="Z4158" t="str">
        <f>LEFT(Table1[[#This Row],[Department]],3)</f>
        <v>Fin</v>
      </c>
      <c r="AA4158" t="str">
        <f>_xlfn.XLOOKUP(Table1[[#This Row],[Manager ID]],MANAGERS!A:A,MANAGERS!B:B)</f>
        <v>Manager_4</v>
      </c>
      <c r="AB4158" t="str" cm="1">
        <f t="array" ref="AB4158">_xlfn.XLOOKUP(Table1[[#This Row],[Manager ID]],Table2[[#All],[Manager ID]],Table2[[#All],[Department Head]])</f>
        <v>Finance</v>
      </c>
      <c r="AC4158" s="2">
        <f>_xlfn.XLOOKUP(Table1[[#This Row],[City]],L:L,O:O)</f>
        <v>0.23674293405114402</v>
      </c>
      <c r="AD4158" t="str" cm="1">
        <f t="array" ref="AD4158">_xlfn.IFS(Table1[[#This Row],[Performance Score]]&gt;=90,"Excellent",Table1[[#This Row],[Performance Score]]&gt;=75,"Good",Table1[[#This Row],[Performance Score]]&gt;=60,"Average",Table1[[#This Row],[Performance Score]]&lt;=60,"Need Improvement")</f>
        <v>Excellent</v>
      </c>
      <c r="AE4158" t="str">
        <f>IF(AND(Table1[[#This Row],[Attendance %]]&gt;=80,(Table1[[#This Row],[Performance Score]]&gt;=80)),"Eligible","Not Eligible")</f>
        <v>Eligible</v>
      </c>
      <c r="AF4158" t="str">
        <f>IF(Table1[[#This Row],[Performance Score]]&gt;=80,"High Performer","Low Performer")</f>
        <v>High Performer</v>
      </c>
      <c r="AG4158" t="str" cm="1">
        <f t="array" aca="1" ref="AG4158" ca="1">_xlfn.IFS(Table1[[#This Row],[Experience]]&lt;=3,"Junior",Table1[[#This Row],[Experience]]&lt;=7,"Mid Level",Table1[[#This Row],[Experience]]&gt;=7,"Senior")</f>
        <v>Junior</v>
      </c>
      <c r="AH4158" t="str">
        <f>IF(Table1[[#This Row],[Attendance %]]&gt;75,"OK","Below 75")</f>
        <v>OK</v>
      </c>
      <c r="AI4158" t="b">
        <f>ISBLANK(Table1[[#This Row],[Employee ID]])</f>
        <v>0</v>
      </c>
      <c r="AJ4158" t="b">
        <f>ISNUMBER(Table1[[#This Row],[Total Salary  ]])</f>
        <v>1</v>
      </c>
      <c r="AK4158" t="str">
        <f>IFERROR(_xlfn.XLOOKUP(Table1[[#This Row],[Manager ID]],MANAGERS!A:A,MANAGERS!B:B),"Not Found")</f>
        <v>Manager_4</v>
      </c>
    </row>
    <row r="4159" spans="1:37" x14ac:dyDescent="0.2">
      <c r="A4159" t="s">
        <v>3435</v>
      </c>
      <c r="B4159" t="s">
        <v>60</v>
      </c>
      <c r="C4159" t="s">
        <v>15</v>
      </c>
      <c r="D4159" t="s">
        <v>46</v>
      </c>
      <c r="E4159" t="s">
        <v>51</v>
      </c>
      <c r="F4159" s="1">
        <v>42128</v>
      </c>
      <c r="G4159" s="1">
        <v>39152</v>
      </c>
      <c r="H4159">
        <v>39661</v>
      </c>
      <c r="I4159">
        <v>18616</v>
      </c>
      <c r="J4159">
        <v>85</v>
      </c>
      <c r="K4159">
        <v>54</v>
      </c>
      <c r="L4159" t="s">
        <v>53</v>
      </c>
      <c r="M4159">
        <v>114</v>
      </c>
      <c r="N4159">
        <f>Table1[[#This Row],[Basic Salary]]+Table1[[#This Row],[Bonus]]</f>
        <v>58277</v>
      </c>
      <c r="O4159" s="2">
        <f>Table1[[#This Row],[Bonus]]/Table1[[#This Row],[Basic Salary]]</f>
        <v>0.4693779783666574</v>
      </c>
      <c r="P4159">
        <f ca="1">DATEDIF(Table1[[#This Row],[Date of Birth]],TODAY(),"Y")</f>
        <v>19</v>
      </c>
      <c r="Q4159">
        <f ca="1">DATEDIF(Table1[[#This Row],[Joining Date]],TODAY(),"Y")</f>
        <v>11</v>
      </c>
      <c r="R4159" t="str">
        <f ca="1">IF(YEAR(Table1[[#This Row],[Joining Date]])=YEAR(TODAY()),"Yes","No")</f>
        <v>No</v>
      </c>
      <c r="S4159" t="str">
        <f ca="1">IF(Table1[[#This Row],[Experience]]&gt;5,"Yes","No")</f>
        <v>Yes</v>
      </c>
      <c r="T4159" t="str">
        <f>TEXT(Table1[[#This Row],[Joining Date]],"mmmm")</f>
        <v>May</v>
      </c>
      <c r="U4159" t="str">
        <f>TEXT(Table1[[#This Row],[Joining Date]],"yyyy")</f>
        <v>2015</v>
      </c>
      <c r="V4159" s="5">
        <f ca="1">TODAY()-Table1[[#This Row],[Joining Date]]</f>
        <v>4111</v>
      </c>
      <c r="W4159" t="str">
        <f>LEFT(Table1[[#This Row],[Employee Name]],FIND(" ",Table1[[#This Row],[Employee Name]])-1)</f>
        <v>Gayathri</v>
      </c>
      <c r="X4159" t="str">
        <f>RIGHT(Table1[[#This Row],[Employee Name]],LEN(Table1[[#This Row],[Employee Name]])-FIND(" ",Table1[[#This Row],[Employee Name]]))</f>
        <v>Iyer</v>
      </c>
      <c r="Y4159" t="str">
        <f>Table1[[#This Row],[Department]]&amp;"-"&amp;Table1[[#This Row],[Employee ID]]</f>
        <v>Support-E03379</v>
      </c>
      <c r="Z4159" t="str">
        <f>LEFT(Table1[[#This Row],[Department]],3)</f>
        <v>Sup</v>
      </c>
      <c r="AA4159" t="str">
        <f>_xlfn.XLOOKUP(Table1[[#This Row],[Manager ID]],MANAGERS!A:A,MANAGERS!B:B)</f>
        <v>Manager_14</v>
      </c>
      <c r="AB4159" t="str" cm="1">
        <f t="array" ref="AB4159">_xlfn.XLOOKUP(Table1[[#This Row],[Manager ID]],Table2[[#All],[Manager ID]],Table2[[#All],[Department Head]])</f>
        <v>Marketing</v>
      </c>
      <c r="AC4159" s="2">
        <f>_xlfn.XLOOKUP(Table1[[#This Row],[City]],L:L,O:O)</f>
        <v>0.23685887225230964</v>
      </c>
      <c r="AD4159" t="str" cm="1">
        <f t="array" ref="AD4159">_xlfn.IFS(Table1[[#This Row],[Performance Score]]&gt;=90,"Excellent",Table1[[#This Row],[Performance Score]]&gt;=75,"Good",Table1[[#This Row],[Performance Score]]&gt;=60,"Average",Table1[[#This Row],[Performance Score]]&lt;=60,"Need Improvement")</f>
        <v>Need Improvement</v>
      </c>
      <c r="AE4159" t="str">
        <f>IF(AND(Table1[[#This Row],[Attendance %]]&gt;=80,(Table1[[#This Row],[Performance Score]]&gt;=80)),"Eligible","Not Eligible")</f>
        <v>Not Eligible</v>
      </c>
      <c r="AF4159" t="str">
        <f>IF(Table1[[#This Row],[Performance Score]]&gt;=80,"High Performer","Low Performer")</f>
        <v>Low Performer</v>
      </c>
      <c r="AG4159" t="str" cm="1">
        <f t="array" aca="1" ref="AG4159" ca="1">_xlfn.IFS(Table1[[#This Row],[Experience]]&lt;=3,"Junior",Table1[[#This Row],[Experience]]&lt;=7,"Mid Level",Table1[[#This Row],[Experience]]&gt;=7,"Senior")</f>
        <v>Senior</v>
      </c>
      <c r="AH4159" t="str">
        <f>IF(Table1[[#This Row],[Attendance %]]&gt;75,"OK","Below 75")</f>
        <v>OK</v>
      </c>
      <c r="AI4159" t="b">
        <f>ISBLANK(Table1[[#This Row],[Employee ID]])</f>
        <v>0</v>
      </c>
      <c r="AJ4159" t="b">
        <f>ISNUMBER(Table1[[#This Row],[Total Salary  ]])</f>
        <v>1</v>
      </c>
      <c r="AK4159" t="str">
        <f>IFERROR(_xlfn.XLOOKUP(Table1[[#This Row],[Manager ID]],MANAGERS!A:A,MANAGERS!B:B),"Not Found")</f>
        <v>Manager_14</v>
      </c>
    </row>
    <row r="4160" spans="1:37" x14ac:dyDescent="0.2">
      <c r="A4160" t="s">
        <v>4296</v>
      </c>
      <c r="B4160" t="s">
        <v>20</v>
      </c>
      <c r="C4160" t="s">
        <v>15</v>
      </c>
      <c r="D4160" t="s">
        <v>81</v>
      </c>
      <c r="E4160" t="s">
        <v>26</v>
      </c>
      <c r="F4160" s="1">
        <v>44491</v>
      </c>
      <c r="G4160" s="1">
        <v>35841</v>
      </c>
      <c r="H4160">
        <v>33831</v>
      </c>
      <c r="I4160">
        <v>24446</v>
      </c>
      <c r="J4160">
        <v>68</v>
      </c>
      <c r="K4160">
        <v>45</v>
      </c>
      <c r="L4160" t="s">
        <v>37</v>
      </c>
      <c r="M4160">
        <v>114</v>
      </c>
      <c r="N4160">
        <f>Table1[[#This Row],[Basic Salary]]+Table1[[#This Row],[Bonus]]</f>
        <v>58277</v>
      </c>
      <c r="O4160" s="2">
        <f>Table1[[#This Row],[Bonus]]/Table1[[#This Row],[Basic Salary]]</f>
        <v>0.72259170583192933</v>
      </c>
      <c r="P4160">
        <f ca="1">DATEDIF(Table1[[#This Row],[Date of Birth]],TODAY(),"Y")</f>
        <v>28</v>
      </c>
      <c r="Q4160">
        <f ca="1">DATEDIF(Table1[[#This Row],[Joining Date]],TODAY(),"Y")</f>
        <v>4</v>
      </c>
      <c r="R4160" t="str">
        <f ca="1">IF(YEAR(Table1[[#This Row],[Joining Date]])=YEAR(TODAY()),"Yes","No")</f>
        <v>No</v>
      </c>
      <c r="S4160" t="str">
        <f ca="1">IF(Table1[[#This Row],[Experience]]&gt;5,"Yes","No")</f>
        <v>No</v>
      </c>
      <c r="T4160" t="str">
        <f>TEXT(Table1[[#This Row],[Joining Date]],"mmmm")</f>
        <v>October</v>
      </c>
      <c r="U4160" t="str">
        <f>TEXT(Table1[[#This Row],[Joining Date]],"yyyy")</f>
        <v>2021</v>
      </c>
      <c r="V4160" s="5">
        <f ca="1">TODAY()-Table1[[#This Row],[Joining Date]]</f>
        <v>1748</v>
      </c>
      <c r="W4160" t="str">
        <f>LEFT(Table1[[#This Row],[Employee Name]],FIND(" ",Table1[[#This Row],[Employee Name]])-1)</f>
        <v>Rahul</v>
      </c>
      <c r="X4160" t="str">
        <f>RIGHT(Table1[[#This Row],[Employee Name]],LEN(Table1[[#This Row],[Employee Name]])-FIND(" ",Table1[[#This Row],[Employee Name]]))</f>
        <v>Verma</v>
      </c>
      <c r="Y4160" t="str">
        <f>Table1[[#This Row],[Department]]&amp;"-"&amp;Table1[[#This Row],[Employee ID]]</f>
        <v>Sales-E04240</v>
      </c>
      <c r="Z4160" t="str">
        <f>LEFT(Table1[[#This Row],[Department]],3)</f>
        <v>Sal</v>
      </c>
      <c r="AA4160" t="str">
        <f>_xlfn.XLOOKUP(Table1[[#This Row],[Manager ID]],MANAGERS!A:A,MANAGERS!B:B)</f>
        <v>Manager_14</v>
      </c>
      <c r="AB4160" t="str" cm="1">
        <f t="array" ref="AB4160">_xlfn.XLOOKUP(Table1[[#This Row],[Manager ID]],Table2[[#All],[Manager ID]],Table2[[#All],[Department Head]])</f>
        <v>Marketing</v>
      </c>
      <c r="AC4160" s="2">
        <f>_xlfn.XLOOKUP(Table1[[#This Row],[City]],L:L,O:O)</f>
        <v>0.24036902712549932</v>
      </c>
      <c r="AD4160" t="str" cm="1">
        <f t="array" ref="AD4160">_xlfn.IFS(Table1[[#This Row],[Performance Score]]&gt;=90,"Excellent",Table1[[#This Row],[Performance Score]]&gt;=75,"Good",Table1[[#This Row],[Performance Score]]&gt;=60,"Average",Table1[[#This Row],[Performance Score]]&lt;=60,"Need Improvement")</f>
        <v>Need Improvement</v>
      </c>
      <c r="AE4160" t="str">
        <f>IF(AND(Table1[[#This Row],[Attendance %]]&gt;=80,(Table1[[#This Row],[Performance Score]]&gt;=80)),"Eligible","Not Eligible")</f>
        <v>Not Eligible</v>
      </c>
      <c r="AF4160" t="str">
        <f>IF(Table1[[#This Row],[Performance Score]]&gt;=80,"High Performer","Low Performer")</f>
        <v>Low Performer</v>
      </c>
      <c r="AG4160" t="str" cm="1">
        <f t="array" aca="1" ref="AG4160" ca="1">_xlfn.IFS(Table1[[#This Row],[Experience]]&lt;=3,"Junior",Table1[[#This Row],[Experience]]&lt;=7,"Mid Level",Table1[[#This Row],[Experience]]&gt;=7,"Senior")</f>
        <v>Mid Level</v>
      </c>
      <c r="AH4160" t="str">
        <f>IF(Table1[[#This Row],[Attendance %]]&gt;75,"OK","Below 75")</f>
        <v>Below 75</v>
      </c>
      <c r="AI4160" t="b">
        <f>ISBLANK(Table1[[#This Row],[Employee ID]])</f>
        <v>0</v>
      </c>
      <c r="AJ4160" t="b">
        <f>ISNUMBER(Table1[[#This Row],[Total Salary  ]])</f>
        <v>1</v>
      </c>
      <c r="AK4160" t="str">
        <f>IFERROR(_xlfn.XLOOKUP(Table1[[#This Row],[Manager ID]],MANAGERS!A:A,MANAGERS!B:B),"Not Found")</f>
        <v>Manager_14</v>
      </c>
    </row>
    <row r="4161" spans="1:37" x14ac:dyDescent="0.2">
      <c r="A4161" t="s">
        <v>4483</v>
      </c>
      <c r="B4161" t="s">
        <v>87</v>
      </c>
      <c r="C4161" t="s">
        <v>15</v>
      </c>
      <c r="D4161" t="s">
        <v>46</v>
      </c>
      <c r="E4161" t="s">
        <v>65</v>
      </c>
      <c r="F4161" s="1">
        <v>42099</v>
      </c>
      <c r="G4161" s="1">
        <v>36950</v>
      </c>
      <c r="H4161">
        <v>44365</v>
      </c>
      <c r="I4161">
        <v>13887</v>
      </c>
      <c r="J4161">
        <v>95</v>
      </c>
      <c r="K4161">
        <v>98</v>
      </c>
      <c r="L4161" t="s">
        <v>27</v>
      </c>
      <c r="M4161">
        <v>113</v>
      </c>
      <c r="N4161">
        <f>Table1[[#This Row],[Basic Salary]]+Table1[[#This Row],[Bonus]]</f>
        <v>58252</v>
      </c>
      <c r="O4161" s="2">
        <f>Table1[[#This Row],[Bonus]]/Table1[[#This Row],[Basic Salary]]</f>
        <v>0.31301701791953118</v>
      </c>
      <c r="P4161">
        <f ca="1">DATEDIF(Table1[[#This Row],[Date of Birth]],TODAY(),"Y")</f>
        <v>25</v>
      </c>
      <c r="Q4161">
        <f ca="1">DATEDIF(Table1[[#This Row],[Joining Date]],TODAY(),"Y")</f>
        <v>11</v>
      </c>
      <c r="R4161" t="str">
        <f ca="1">IF(YEAR(Table1[[#This Row],[Joining Date]])=YEAR(TODAY()),"Yes","No")</f>
        <v>No</v>
      </c>
      <c r="S4161" t="str">
        <f ca="1">IF(Table1[[#This Row],[Experience]]&gt;5,"Yes","No")</f>
        <v>Yes</v>
      </c>
      <c r="T4161" t="str">
        <f>TEXT(Table1[[#This Row],[Joining Date]],"mmmm")</f>
        <v>April</v>
      </c>
      <c r="U4161" t="str">
        <f>TEXT(Table1[[#This Row],[Joining Date]],"yyyy")</f>
        <v>2015</v>
      </c>
      <c r="V4161" s="5">
        <f ca="1">TODAY()-Table1[[#This Row],[Joining Date]]</f>
        <v>4140</v>
      </c>
      <c r="W4161" t="str">
        <f>LEFT(Table1[[#This Row],[Employee Name]],FIND(" ",Table1[[#This Row],[Employee Name]])-1)</f>
        <v>Arjun</v>
      </c>
      <c r="X4161" t="str">
        <f>RIGHT(Table1[[#This Row],[Employee Name]],LEN(Table1[[#This Row],[Employee Name]])-FIND(" ",Table1[[#This Row],[Employee Name]]))</f>
        <v>Mehta</v>
      </c>
      <c r="Y4161" t="str">
        <f>Table1[[#This Row],[Department]]&amp;"-"&amp;Table1[[#This Row],[Employee ID]]</f>
        <v>Support-E04427</v>
      </c>
      <c r="Z4161" t="str">
        <f>LEFT(Table1[[#This Row],[Department]],3)</f>
        <v>Sup</v>
      </c>
      <c r="AA4161" t="str">
        <f>_xlfn.XLOOKUP(Table1[[#This Row],[Manager ID]],MANAGERS!A:A,MANAGERS!B:B)</f>
        <v>Manager_13</v>
      </c>
      <c r="AB4161" t="str" cm="1">
        <f t="array" ref="AB4161">_xlfn.XLOOKUP(Table1[[#This Row],[Manager ID]],Table2[[#All],[Manager ID]],Table2[[#All],[Department Head]])</f>
        <v>HR</v>
      </c>
      <c r="AC4161" s="2">
        <f>_xlfn.XLOOKUP(Table1[[#This Row],[City]],L:L,O:O)</f>
        <v>0.23674293405114402</v>
      </c>
      <c r="AD4161" t="str" cm="1">
        <f t="array" ref="AD4161">_xlfn.IFS(Table1[[#This Row],[Performance Score]]&gt;=90,"Excellent",Table1[[#This Row],[Performance Score]]&gt;=75,"Good",Table1[[#This Row],[Performance Score]]&gt;=60,"Average",Table1[[#This Row],[Performance Score]]&lt;=60,"Need Improvement")</f>
        <v>Excellent</v>
      </c>
      <c r="AE4161" t="str">
        <f>IF(AND(Table1[[#This Row],[Attendance %]]&gt;=80,(Table1[[#This Row],[Performance Score]]&gt;=80)),"Eligible","Not Eligible")</f>
        <v>Eligible</v>
      </c>
      <c r="AF4161" t="str">
        <f>IF(Table1[[#This Row],[Performance Score]]&gt;=80,"High Performer","Low Performer")</f>
        <v>High Performer</v>
      </c>
      <c r="AG4161" t="str" cm="1">
        <f t="array" aca="1" ref="AG4161" ca="1">_xlfn.IFS(Table1[[#This Row],[Experience]]&lt;=3,"Junior",Table1[[#This Row],[Experience]]&lt;=7,"Mid Level",Table1[[#This Row],[Experience]]&gt;=7,"Senior")</f>
        <v>Senior</v>
      </c>
      <c r="AH4161" t="str">
        <f>IF(Table1[[#This Row],[Attendance %]]&gt;75,"OK","Below 75")</f>
        <v>OK</v>
      </c>
      <c r="AI4161" t="b">
        <f>ISBLANK(Table1[[#This Row],[Employee ID]])</f>
        <v>0</v>
      </c>
      <c r="AJ4161" t="b">
        <f>ISNUMBER(Table1[[#This Row],[Total Salary  ]])</f>
        <v>1</v>
      </c>
      <c r="AK4161" t="str">
        <f>IFERROR(_xlfn.XLOOKUP(Table1[[#This Row],[Manager ID]],MANAGERS!A:A,MANAGERS!B:B),"Not Found")</f>
        <v>Manager_13</v>
      </c>
    </row>
    <row r="4162" spans="1:37" x14ac:dyDescent="0.2">
      <c r="A4162" t="s">
        <v>4888</v>
      </c>
      <c r="B4162" t="s">
        <v>14</v>
      </c>
      <c r="C4162" t="s">
        <v>15</v>
      </c>
      <c r="D4162" t="s">
        <v>81</v>
      </c>
      <c r="E4162" t="s">
        <v>30</v>
      </c>
      <c r="F4162" s="1">
        <v>44724</v>
      </c>
      <c r="G4162" s="1">
        <v>34147</v>
      </c>
      <c r="H4162">
        <v>44620</v>
      </c>
      <c r="I4162">
        <v>13620</v>
      </c>
      <c r="J4162">
        <v>81</v>
      </c>
      <c r="K4162">
        <v>75</v>
      </c>
      <c r="L4162" t="s">
        <v>34</v>
      </c>
      <c r="M4162">
        <v>114</v>
      </c>
      <c r="N4162">
        <f>Table1[[#This Row],[Basic Salary]]+Table1[[#This Row],[Bonus]]</f>
        <v>58240</v>
      </c>
      <c r="O4162" s="2">
        <f>Table1[[#This Row],[Bonus]]/Table1[[#This Row],[Basic Salary]]</f>
        <v>0.30524428507395784</v>
      </c>
      <c r="P4162">
        <f ca="1">DATEDIF(Table1[[#This Row],[Date of Birth]],TODAY(),"Y")</f>
        <v>33</v>
      </c>
      <c r="Q4162">
        <f ca="1">DATEDIF(Table1[[#This Row],[Joining Date]],TODAY(),"Y")</f>
        <v>4</v>
      </c>
      <c r="R4162" t="str">
        <f ca="1">IF(YEAR(Table1[[#This Row],[Joining Date]])=YEAR(TODAY()),"Yes","No")</f>
        <v>No</v>
      </c>
      <c r="S4162" t="str">
        <f ca="1">IF(Table1[[#This Row],[Experience]]&gt;5,"Yes","No")</f>
        <v>No</v>
      </c>
      <c r="T4162" t="str">
        <f>TEXT(Table1[[#This Row],[Joining Date]],"mmmm")</f>
        <v>June</v>
      </c>
      <c r="U4162" t="str">
        <f>TEXT(Table1[[#This Row],[Joining Date]],"yyyy")</f>
        <v>2022</v>
      </c>
      <c r="V4162" s="5">
        <f ca="1">TODAY()-Table1[[#This Row],[Joining Date]]</f>
        <v>1515</v>
      </c>
      <c r="W4162" t="str">
        <f>LEFT(Table1[[#This Row],[Employee Name]],FIND(" ",Table1[[#This Row],[Employee Name]])-1)</f>
        <v>Nisha</v>
      </c>
      <c r="X4162" t="str">
        <f>RIGHT(Table1[[#This Row],[Employee Name]],LEN(Table1[[#This Row],[Employee Name]])-FIND(" ",Table1[[#This Row],[Employee Name]]))</f>
        <v>Kapoor</v>
      </c>
      <c r="Y4162" t="str">
        <f>Table1[[#This Row],[Department]]&amp;"-"&amp;Table1[[#This Row],[Employee ID]]</f>
        <v>Sales-E04832</v>
      </c>
      <c r="Z4162" t="str">
        <f>LEFT(Table1[[#This Row],[Department]],3)</f>
        <v>Sal</v>
      </c>
      <c r="AA4162" t="str">
        <f>_xlfn.XLOOKUP(Table1[[#This Row],[Manager ID]],MANAGERS!A:A,MANAGERS!B:B)</f>
        <v>Manager_14</v>
      </c>
      <c r="AB4162" t="str" cm="1">
        <f t="array" ref="AB4162">_xlfn.XLOOKUP(Table1[[#This Row],[Manager ID]],Table2[[#All],[Manager ID]],Table2[[#All],[Department Head]])</f>
        <v>Marketing</v>
      </c>
      <c r="AC4162" s="2">
        <f>_xlfn.XLOOKUP(Table1[[#This Row],[City]],L:L,O:O)</f>
        <v>0.24030340748661314</v>
      </c>
      <c r="AD4162" t="str" cm="1">
        <f t="array" ref="AD4162">_xlfn.IFS(Table1[[#This Row],[Performance Score]]&gt;=90,"Excellent",Table1[[#This Row],[Performance Score]]&gt;=75,"Good",Table1[[#This Row],[Performance Score]]&gt;=60,"Average",Table1[[#This Row],[Performance Score]]&lt;=60,"Need Improvement")</f>
        <v>Good</v>
      </c>
      <c r="AE4162" t="str">
        <f>IF(AND(Table1[[#This Row],[Attendance %]]&gt;=80,(Table1[[#This Row],[Performance Score]]&gt;=80)),"Eligible","Not Eligible")</f>
        <v>Not Eligible</v>
      </c>
      <c r="AF4162" t="str">
        <f>IF(Table1[[#This Row],[Performance Score]]&gt;=80,"High Performer","Low Performer")</f>
        <v>Low Performer</v>
      </c>
      <c r="AG4162" t="str" cm="1">
        <f t="array" aca="1" ref="AG4162" ca="1">_xlfn.IFS(Table1[[#This Row],[Experience]]&lt;=3,"Junior",Table1[[#This Row],[Experience]]&lt;=7,"Mid Level",Table1[[#This Row],[Experience]]&gt;=7,"Senior")</f>
        <v>Mid Level</v>
      </c>
      <c r="AH4162" t="str">
        <f>IF(Table1[[#This Row],[Attendance %]]&gt;75,"OK","Below 75")</f>
        <v>OK</v>
      </c>
      <c r="AI4162" t="b">
        <f>ISBLANK(Table1[[#This Row],[Employee ID]])</f>
        <v>0</v>
      </c>
      <c r="AJ4162" t="b">
        <f>ISNUMBER(Table1[[#This Row],[Total Salary  ]])</f>
        <v>1</v>
      </c>
      <c r="AK4162" t="str">
        <f>IFERROR(_xlfn.XLOOKUP(Table1[[#This Row],[Manager ID]],MANAGERS!A:A,MANAGERS!B:B),"Not Found")</f>
        <v>Manager_14</v>
      </c>
    </row>
    <row r="4163" spans="1:37" x14ac:dyDescent="0.2">
      <c r="A4163" t="s">
        <v>746</v>
      </c>
      <c r="B4163" t="s">
        <v>93</v>
      </c>
      <c r="C4163" t="s">
        <v>15</v>
      </c>
      <c r="D4163" t="s">
        <v>33</v>
      </c>
      <c r="E4163" t="s">
        <v>22</v>
      </c>
      <c r="F4163" s="1">
        <v>45793</v>
      </c>
      <c r="G4163" s="1">
        <v>38025</v>
      </c>
      <c r="H4163">
        <v>48053</v>
      </c>
      <c r="I4163">
        <v>10178</v>
      </c>
      <c r="J4163">
        <v>61</v>
      </c>
      <c r="K4163">
        <v>71</v>
      </c>
      <c r="L4163" t="s">
        <v>23</v>
      </c>
      <c r="M4163">
        <v>104</v>
      </c>
      <c r="N4163">
        <f>Table1[[#This Row],[Basic Salary]]+Table1[[#This Row],[Bonus]]</f>
        <v>58231</v>
      </c>
      <c r="O4163" s="2">
        <f>Table1[[#This Row],[Bonus]]/Table1[[#This Row],[Basic Salary]]</f>
        <v>0.2118077955590702</v>
      </c>
      <c r="P4163">
        <f ca="1">DATEDIF(Table1[[#This Row],[Date of Birth]],TODAY(),"Y")</f>
        <v>22</v>
      </c>
      <c r="Q4163">
        <f ca="1">DATEDIF(Table1[[#This Row],[Joining Date]],TODAY(),"Y")</f>
        <v>1</v>
      </c>
      <c r="R4163" t="str">
        <f ca="1">IF(YEAR(Table1[[#This Row],[Joining Date]])=YEAR(TODAY()),"Yes","No")</f>
        <v>No</v>
      </c>
      <c r="S4163" t="str">
        <f ca="1">IF(Table1[[#This Row],[Experience]]&gt;5,"Yes","No")</f>
        <v>No</v>
      </c>
      <c r="T4163" t="str">
        <f>TEXT(Table1[[#This Row],[Joining Date]],"mmmm")</f>
        <v>May</v>
      </c>
      <c r="U4163" t="str">
        <f>TEXT(Table1[[#This Row],[Joining Date]],"yyyy")</f>
        <v>2025</v>
      </c>
      <c r="V4163" s="5">
        <f ca="1">TODAY()-Table1[[#This Row],[Joining Date]]</f>
        <v>446</v>
      </c>
      <c r="W4163" t="str">
        <f>LEFT(Table1[[#This Row],[Employee Name]],FIND(" ",Table1[[#This Row],[Employee Name]])-1)</f>
        <v>Priya</v>
      </c>
      <c r="X4163" t="str">
        <f>RIGHT(Table1[[#This Row],[Employee Name]],LEN(Table1[[#This Row],[Employee Name]])-FIND(" ",Table1[[#This Row],[Employee Name]]))</f>
        <v>Reddy</v>
      </c>
      <c r="Y4163" t="str">
        <f>Table1[[#This Row],[Department]]&amp;"-"&amp;Table1[[#This Row],[Employee ID]]</f>
        <v>Marketing-E00690</v>
      </c>
      <c r="Z4163" t="str">
        <f>LEFT(Table1[[#This Row],[Department]],3)</f>
        <v>Mar</v>
      </c>
      <c r="AA4163" t="str">
        <f>_xlfn.XLOOKUP(Table1[[#This Row],[Manager ID]],MANAGERS!A:A,MANAGERS!B:B)</f>
        <v>Manager_4</v>
      </c>
      <c r="AB4163" t="str" cm="1">
        <f t="array" ref="AB4163">_xlfn.XLOOKUP(Table1[[#This Row],[Manager ID]],Table2[[#All],[Manager ID]],Table2[[#All],[Department Head]])</f>
        <v>Finance</v>
      </c>
      <c r="AC4163" s="2">
        <f>_xlfn.XLOOKUP(Table1[[#This Row],[City]],L:L,O:O)</f>
        <v>0.23486488519629886</v>
      </c>
      <c r="AD4163" t="str" cm="1">
        <f t="array" ref="AD4163">_xlfn.IFS(Table1[[#This Row],[Performance Score]]&gt;=90,"Excellent",Table1[[#This Row],[Performance Score]]&gt;=75,"Good",Table1[[#This Row],[Performance Score]]&gt;=60,"Average",Table1[[#This Row],[Performance Score]]&lt;=60,"Need Improvement")</f>
        <v>Average</v>
      </c>
      <c r="AE4163" t="str">
        <f>IF(AND(Table1[[#This Row],[Attendance %]]&gt;=80,(Table1[[#This Row],[Performance Score]]&gt;=80)),"Eligible","Not Eligible")</f>
        <v>Not Eligible</v>
      </c>
      <c r="AF4163" t="str">
        <f>IF(Table1[[#This Row],[Performance Score]]&gt;=80,"High Performer","Low Performer")</f>
        <v>Low Performer</v>
      </c>
      <c r="AG4163" t="str" cm="1">
        <f t="array" aca="1" ref="AG4163" ca="1">_xlfn.IFS(Table1[[#This Row],[Experience]]&lt;=3,"Junior",Table1[[#This Row],[Experience]]&lt;=7,"Mid Level",Table1[[#This Row],[Experience]]&gt;=7,"Senior")</f>
        <v>Junior</v>
      </c>
      <c r="AH4163" t="str">
        <f>IF(Table1[[#This Row],[Attendance %]]&gt;75,"OK","Below 75")</f>
        <v>Below 75</v>
      </c>
      <c r="AI4163" t="b">
        <f>ISBLANK(Table1[[#This Row],[Employee ID]])</f>
        <v>0</v>
      </c>
      <c r="AJ4163" t="b">
        <f>ISNUMBER(Table1[[#This Row],[Total Salary  ]])</f>
        <v>1</v>
      </c>
      <c r="AK4163" t="str">
        <f>IFERROR(_xlfn.XLOOKUP(Table1[[#This Row],[Manager ID]],MANAGERS!A:A,MANAGERS!B:B),"Not Found")</f>
        <v>Manager_4</v>
      </c>
    </row>
    <row r="4164" spans="1:37" x14ac:dyDescent="0.2">
      <c r="A4164" t="s">
        <v>3013</v>
      </c>
      <c r="B4164" t="s">
        <v>85</v>
      </c>
      <c r="C4164" t="s">
        <v>15</v>
      </c>
      <c r="D4164" t="s">
        <v>33</v>
      </c>
      <c r="E4164" t="s">
        <v>30</v>
      </c>
      <c r="F4164" s="1">
        <v>44580</v>
      </c>
      <c r="G4164" s="1">
        <v>33460</v>
      </c>
      <c r="H4164">
        <v>50438</v>
      </c>
      <c r="I4164">
        <v>7787</v>
      </c>
      <c r="J4164">
        <v>93</v>
      </c>
      <c r="K4164">
        <v>94</v>
      </c>
      <c r="L4164" t="s">
        <v>18</v>
      </c>
      <c r="M4164">
        <v>107</v>
      </c>
      <c r="N4164">
        <f>Table1[[#This Row],[Basic Salary]]+Table1[[#This Row],[Bonus]]</f>
        <v>58225</v>
      </c>
      <c r="O4164" s="2">
        <f>Table1[[#This Row],[Bonus]]/Table1[[#This Row],[Basic Salary]]</f>
        <v>0.15438756493120268</v>
      </c>
      <c r="P4164">
        <f ca="1">DATEDIF(Table1[[#This Row],[Date of Birth]],TODAY(),"Y")</f>
        <v>34</v>
      </c>
      <c r="Q4164">
        <f ca="1">DATEDIF(Table1[[#This Row],[Joining Date]],TODAY(),"Y")</f>
        <v>4</v>
      </c>
      <c r="R4164" t="str">
        <f ca="1">IF(YEAR(Table1[[#This Row],[Joining Date]])=YEAR(TODAY()),"Yes","No")</f>
        <v>No</v>
      </c>
      <c r="S4164" t="str">
        <f ca="1">IF(Table1[[#This Row],[Experience]]&gt;5,"Yes","No")</f>
        <v>No</v>
      </c>
      <c r="T4164" t="str">
        <f>TEXT(Table1[[#This Row],[Joining Date]],"mmmm")</f>
        <v>January</v>
      </c>
      <c r="U4164" t="str">
        <f>TEXT(Table1[[#This Row],[Joining Date]],"yyyy")</f>
        <v>2022</v>
      </c>
      <c r="V4164" s="5">
        <f ca="1">TODAY()-Table1[[#This Row],[Joining Date]]</f>
        <v>1659</v>
      </c>
      <c r="W4164" t="str">
        <f>LEFT(Table1[[#This Row],[Employee Name]],FIND(" ",Table1[[#This Row],[Employee Name]])-1)</f>
        <v>Pooja</v>
      </c>
      <c r="X4164" t="str">
        <f>RIGHT(Table1[[#This Row],[Employee Name]],LEN(Table1[[#This Row],[Employee Name]])-FIND(" ",Table1[[#This Row],[Employee Name]]))</f>
        <v>Das</v>
      </c>
      <c r="Y4164" t="str">
        <f>Table1[[#This Row],[Department]]&amp;"-"&amp;Table1[[#This Row],[Employee ID]]</f>
        <v>Marketing-E02957</v>
      </c>
      <c r="Z4164" t="str">
        <f>LEFT(Table1[[#This Row],[Department]],3)</f>
        <v>Mar</v>
      </c>
      <c r="AA4164" t="str">
        <f>_xlfn.XLOOKUP(Table1[[#This Row],[Manager ID]],MANAGERS!A:A,MANAGERS!B:B)</f>
        <v>Manager_7</v>
      </c>
      <c r="AB4164" t="str" cm="1">
        <f t="array" ref="AB4164">_xlfn.XLOOKUP(Table1[[#This Row],[Manager ID]],Table2[[#All],[Manager ID]],Table2[[#All],[Department Head]])</f>
        <v>Operations</v>
      </c>
      <c r="AC4164" s="2">
        <f>_xlfn.XLOOKUP(Table1[[#This Row],[City]],L:L,O:O)</f>
        <v>0.21356479274849693</v>
      </c>
      <c r="AD4164" t="str" cm="1">
        <f t="array" ref="AD4164">_xlfn.IFS(Table1[[#This Row],[Performance Score]]&gt;=90,"Excellent",Table1[[#This Row],[Performance Score]]&gt;=75,"Good",Table1[[#This Row],[Performance Score]]&gt;=60,"Average",Table1[[#This Row],[Performance Score]]&lt;=60,"Need Improvement")</f>
        <v>Excellent</v>
      </c>
      <c r="AE4164" t="str">
        <f>IF(AND(Table1[[#This Row],[Attendance %]]&gt;=80,(Table1[[#This Row],[Performance Score]]&gt;=80)),"Eligible","Not Eligible")</f>
        <v>Eligible</v>
      </c>
      <c r="AF4164" t="str">
        <f>IF(Table1[[#This Row],[Performance Score]]&gt;=80,"High Performer","Low Performer")</f>
        <v>High Performer</v>
      </c>
      <c r="AG4164" t="str" cm="1">
        <f t="array" aca="1" ref="AG4164" ca="1">_xlfn.IFS(Table1[[#This Row],[Experience]]&lt;=3,"Junior",Table1[[#This Row],[Experience]]&lt;=7,"Mid Level",Table1[[#This Row],[Experience]]&gt;=7,"Senior")</f>
        <v>Mid Level</v>
      </c>
      <c r="AH4164" t="str">
        <f>IF(Table1[[#This Row],[Attendance %]]&gt;75,"OK","Below 75")</f>
        <v>OK</v>
      </c>
      <c r="AI4164" t="b">
        <f>ISBLANK(Table1[[#This Row],[Employee ID]])</f>
        <v>0</v>
      </c>
      <c r="AJ4164" t="b">
        <f>ISNUMBER(Table1[[#This Row],[Total Salary  ]])</f>
        <v>1</v>
      </c>
      <c r="AK4164" t="str">
        <f>IFERROR(_xlfn.XLOOKUP(Table1[[#This Row],[Manager ID]],MANAGERS!A:A,MANAGERS!B:B),"Not Found")</f>
        <v>Manager_7</v>
      </c>
    </row>
    <row r="4165" spans="1:37" x14ac:dyDescent="0.2">
      <c r="A4165" t="s">
        <v>2435</v>
      </c>
      <c r="B4165" t="s">
        <v>45</v>
      </c>
      <c r="C4165" t="s">
        <v>21</v>
      </c>
      <c r="D4165" t="s">
        <v>33</v>
      </c>
      <c r="E4165" t="s">
        <v>65</v>
      </c>
      <c r="F4165" s="1">
        <v>43690</v>
      </c>
      <c r="G4165" s="1">
        <v>34325</v>
      </c>
      <c r="H4165">
        <v>45941</v>
      </c>
      <c r="I4165">
        <v>12283</v>
      </c>
      <c r="J4165">
        <v>82</v>
      </c>
      <c r="K4165">
        <v>69</v>
      </c>
      <c r="L4165" t="s">
        <v>53</v>
      </c>
      <c r="M4165">
        <v>101</v>
      </c>
      <c r="N4165">
        <f>Table1[[#This Row],[Basic Salary]]+Table1[[#This Row],[Bonus]]</f>
        <v>58224</v>
      </c>
      <c r="O4165" s="2">
        <f>Table1[[#This Row],[Bonus]]/Table1[[#This Row],[Basic Salary]]</f>
        <v>0.26736466337258658</v>
      </c>
      <c r="P4165">
        <f ca="1">DATEDIF(Table1[[#This Row],[Date of Birth]],TODAY(),"Y")</f>
        <v>32</v>
      </c>
      <c r="Q4165">
        <f ca="1">DATEDIF(Table1[[#This Row],[Joining Date]],TODAY(),"Y")</f>
        <v>6</v>
      </c>
      <c r="R4165" t="str">
        <f ca="1">IF(YEAR(Table1[[#This Row],[Joining Date]])=YEAR(TODAY()),"Yes","No")</f>
        <v>No</v>
      </c>
      <c r="S4165" t="str">
        <f ca="1">IF(Table1[[#This Row],[Experience]]&gt;5,"Yes","No")</f>
        <v>Yes</v>
      </c>
      <c r="T4165" t="str">
        <f>TEXT(Table1[[#This Row],[Joining Date]],"mmmm")</f>
        <v>August</v>
      </c>
      <c r="U4165" t="str">
        <f>TEXT(Table1[[#This Row],[Joining Date]],"yyyy")</f>
        <v>2019</v>
      </c>
      <c r="V4165" s="5">
        <f ca="1">TODAY()-Table1[[#This Row],[Joining Date]]</f>
        <v>2549</v>
      </c>
      <c r="W4165" t="str">
        <f>LEFT(Table1[[#This Row],[Employee Name]],FIND(" ",Table1[[#This Row],[Employee Name]])-1)</f>
        <v>Ananya</v>
      </c>
      <c r="X4165" t="str">
        <f>RIGHT(Table1[[#This Row],[Employee Name]],LEN(Table1[[#This Row],[Employee Name]])-FIND(" ",Table1[[#This Row],[Employee Name]]))</f>
        <v>Rao</v>
      </c>
      <c r="Y4165" t="str">
        <f>Table1[[#This Row],[Department]]&amp;"-"&amp;Table1[[#This Row],[Employee ID]]</f>
        <v>Marketing-E02379</v>
      </c>
      <c r="Z4165" t="str">
        <f>LEFT(Table1[[#This Row],[Department]],3)</f>
        <v>Mar</v>
      </c>
      <c r="AA4165" t="str">
        <f>_xlfn.XLOOKUP(Table1[[#This Row],[Manager ID]],MANAGERS!A:A,MANAGERS!B:B)</f>
        <v>Manager_1</v>
      </c>
      <c r="AB4165" t="str" cm="1">
        <f t="array" ref="AB4165">_xlfn.XLOOKUP(Table1[[#This Row],[Manager ID]],Table2[[#All],[Manager ID]],Table2[[#All],[Department Head]])</f>
        <v>Support</v>
      </c>
      <c r="AC4165" s="2">
        <f>_xlfn.XLOOKUP(Table1[[#This Row],[City]],L:L,O:O)</f>
        <v>0.23685887225230964</v>
      </c>
      <c r="AD4165" t="str" cm="1">
        <f t="array" ref="AD4165">_xlfn.IFS(Table1[[#This Row],[Performance Score]]&gt;=90,"Excellent",Table1[[#This Row],[Performance Score]]&gt;=75,"Good",Table1[[#This Row],[Performance Score]]&gt;=60,"Average",Table1[[#This Row],[Performance Score]]&lt;=60,"Need Improvement")</f>
        <v>Average</v>
      </c>
      <c r="AE4165" t="str">
        <f>IF(AND(Table1[[#This Row],[Attendance %]]&gt;=80,(Table1[[#This Row],[Performance Score]]&gt;=80)),"Eligible","Not Eligible")</f>
        <v>Not Eligible</v>
      </c>
      <c r="AF4165" t="str">
        <f>IF(Table1[[#This Row],[Performance Score]]&gt;=80,"High Performer","Low Performer")</f>
        <v>Low Performer</v>
      </c>
      <c r="AG4165" t="str" cm="1">
        <f t="array" aca="1" ref="AG4165" ca="1">_xlfn.IFS(Table1[[#This Row],[Experience]]&lt;=3,"Junior",Table1[[#This Row],[Experience]]&lt;=7,"Mid Level",Table1[[#This Row],[Experience]]&gt;=7,"Senior")</f>
        <v>Mid Level</v>
      </c>
      <c r="AH4165" t="str">
        <f>IF(Table1[[#This Row],[Attendance %]]&gt;75,"OK","Below 75")</f>
        <v>OK</v>
      </c>
      <c r="AI4165" t="b">
        <f>ISBLANK(Table1[[#This Row],[Employee ID]])</f>
        <v>0</v>
      </c>
      <c r="AJ4165" t="b">
        <f>ISNUMBER(Table1[[#This Row],[Total Salary  ]])</f>
        <v>1</v>
      </c>
      <c r="AK4165" t="str">
        <f>IFERROR(_xlfn.XLOOKUP(Table1[[#This Row],[Manager ID]],MANAGERS!A:A,MANAGERS!B:B),"Not Found")</f>
        <v>Manager_1</v>
      </c>
    </row>
    <row r="4166" spans="1:37" x14ac:dyDescent="0.2">
      <c r="A4166" t="s">
        <v>668</v>
      </c>
      <c r="B4166" t="s">
        <v>69</v>
      </c>
      <c r="C4166" t="s">
        <v>15</v>
      </c>
      <c r="D4166" t="s">
        <v>81</v>
      </c>
      <c r="E4166" t="s">
        <v>30</v>
      </c>
      <c r="F4166" s="1">
        <v>44300</v>
      </c>
      <c r="G4166" s="1">
        <v>39665</v>
      </c>
      <c r="H4166">
        <v>52831</v>
      </c>
      <c r="I4166">
        <v>5370</v>
      </c>
      <c r="J4166">
        <v>100</v>
      </c>
      <c r="K4166">
        <v>52</v>
      </c>
      <c r="L4166" t="s">
        <v>18</v>
      </c>
      <c r="M4166">
        <v>110</v>
      </c>
      <c r="N4166">
        <f>Table1[[#This Row],[Basic Salary]]+Table1[[#This Row],[Bonus]]</f>
        <v>58201</v>
      </c>
      <c r="O4166" s="2">
        <f>Table1[[#This Row],[Bonus]]/Table1[[#This Row],[Basic Salary]]</f>
        <v>0.10164486759667619</v>
      </c>
      <c r="P4166">
        <f ca="1">DATEDIF(Table1[[#This Row],[Date of Birth]],TODAY(),"Y")</f>
        <v>18</v>
      </c>
      <c r="Q4166">
        <f ca="1">DATEDIF(Table1[[#This Row],[Joining Date]],TODAY(),"Y")</f>
        <v>5</v>
      </c>
      <c r="R4166" t="str">
        <f ca="1">IF(YEAR(Table1[[#This Row],[Joining Date]])=YEAR(TODAY()),"Yes","No")</f>
        <v>No</v>
      </c>
      <c r="S4166" t="str">
        <f ca="1">IF(Table1[[#This Row],[Experience]]&gt;5,"Yes","No")</f>
        <v>No</v>
      </c>
      <c r="T4166" t="str">
        <f>TEXT(Table1[[#This Row],[Joining Date]],"mmmm")</f>
        <v>April</v>
      </c>
      <c r="U4166" t="str">
        <f>TEXT(Table1[[#This Row],[Joining Date]],"yyyy")</f>
        <v>2021</v>
      </c>
      <c r="V4166" s="5">
        <f ca="1">TODAY()-Table1[[#This Row],[Joining Date]]</f>
        <v>1939</v>
      </c>
      <c r="W4166" t="str">
        <f>LEFT(Table1[[#This Row],[Employee Name]],FIND(" ",Table1[[#This Row],[Employee Name]])-1)</f>
        <v>Neha</v>
      </c>
      <c r="X4166" t="str">
        <f>RIGHT(Table1[[#This Row],[Employee Name]],LEN(Table1[[#This Row],[Employee Name]])-FIND(" ",Table1[[#This Row],[Employee Name]]))</f>
        <v>Kulkarni</v>
      </c>
      <c r="Y4166" t="str">
        <f>Table1[[#This Row],[Department]]&amp;"-"&amp;Table1[[#This Row],[Employee ID]]</f>
        <v>Sales-E00612</v>
      </c>
      <c r="Z4166" t="str">
        <f>LEFT(Table1[[#This Row],[Department]],3)</f>
        <v>Sal</v>
      </c>
      <c r="AA4166" t="str">
        <f>_xlfn.XLOOKUP(Table1[[#This Row],[Manager ID]],MANAGERS!A:A,MANAGERS!B:B)</f>
        <v>Manager_10</v>
      </c>
      <c r="AB4166" t="str" cm="1">
        <f t="array" ref="AB4166">_xlfn.XLOOKUP(Table1[[#This Row],[Manager ID]],Table2[[#All],[Manager ID]],Table2[[#All],[Department Head]])</f>
        <v>HR</v>
      </c>
      <c r="AC4166" s="2">
        <f>_xlfn.XLOOKUP(Table1[[#This Row],[City]],L:L,O:O)</f>
        <v>0.21356479274849693</v>
      </c>
      <c r="AD4166" t="str" cm="1">
        <f t="array" ref="AD4166">_xlfn.IFS(Table1[[#This Row],[Performance Score]]&gt;=90,"Excellent",Table1[[#This Row],[Performance Score]]&gt;=75,"Good",Table1[[#This Row],[Performance Score]]&gt;=60,"Average",Table1[[#This Row],[Performance Score]]&lt;=60,"Need Improvement")</f>
        <v>Need Improvement</v>
      </c>
      <c r="AE4166" t="str">
        <f>IF(AND(Table1[[#This Row],[Attendance %]]&gt;=80,(Table1[[#This Row],[Performance Score]]&gt;=80)),"Eligible","Not Eligible")</f>
        <v>Not Eligible</v>
      </c>
      <c r="AF4166" t="str">
        <f>IF(Table1[[#This Row],[Performance Score]]&gt;=80,"High Performer","Low Performer")</f>
        <v>Low Performer</v>
      </c>
      <c r="AG4166" t="str" cm="1">
        <f t="array" aca="1" ref="AG4166" ca="1">_xlfn.IFS(Table1[[#This Row],[Experience]]&lt;=3,"Junior",Table1[[#This Row],[Experience]]&lt;=7,"Mid Level",Table1[[#This Row],[Experience]]&gt;=7,"Senior")</f>
        <v>Mid Level</v>
      </c>
      <c r="AH4166" t="str">
        <f>IF(Table1[[#This Row],[Attendance %]]&gt;75,"OK","Below 75")</f>
        <v>OK</v>
      </c>
      <c r="AI4166" t="b">
        <f>ISBLANK(Table1[[#This Row],[Employee ID]])</f>
        <v>0</v>
      </c>
      <c r="AJ4166" t="b">
        <f>ISNUMBER(Table1[[#This Row],[Total Salary  ]])</f>
        <v>1</v>
      </c>
      <c r="AK4166" t="str">
        <f>IFERROR(_xlfn.XLOOKUP(Table1[[#This Row],[Manager ID]],MANAGERS!A:A,MANAGERS!B:B),"Not Found")</f>
        <v>Manager_10</v>
      </c>
    </row>
    <row r="4167" spans="1:37" x14ac:dyDescent="0.2">
      <c r="A4167" t="s">
        <v>2782</v>
      </c>
      <c r="B4167" t="s">
        <v>62</v>
      </c>
      <c r="C4167" t="s">
        <v>15</v>
      </c>
      <c r="D4167" t="s">
        <v>46</v>
      </c>
      <c r="E4167" t="s">
        <v>22</v>
      </c>
      <c r="F4167" s="1">
        <v>43995</v>
      </c>
      <c r="G4167" s="1">
        <v>38207</v>
      </c>
      <c r="H4167">
        <v>35173</v>
      </c>
      <c r="I4167">
        <v>22982</v>
      </c>
      <c r="J4167">
        <v>89</v>
      </c>
      <c r="K4167">
        <v>46</v>
      </c>
      <c r="L4167" t="s">
        <v>53</v>
      </c>
      <c r="M4167">
        <v>120</v>
      </c>
      <c r="N4167">
        <f>Table1[[#This Row],[Basic Salary]]+Table1[[#This Row],[Bonus]]</f>
        <v>58155</v>
      </c>
      <c r="O4167" s="2">
        <f>Table1[[#This Row],[Bonus]]/Table1[[#This Row],[Basic Salary]]</f>
        <v>0.65339891393966965</v>
      </c>
      <c r="P4167">
        <f ca="1">DATEDIF(Table1[[#This Row],[Date of Birth]],TODAY(),"Y")</f>
        <v>21</v>
      </c>
      <c r="Q4167">
        <f ca="1">DATEDIF(Table1[[#This Row],[Joining Date]],TODAY(),"Y")</f>
        <v>6</v>
      </c>
      <c r="R4167" t="str">
        <f ca="1">IF(YEAR(Table1[[#This Row],[Joining Date]])=YEAR(TODAY()),"Yes","No")</f>
        <v>No</v>
      </c>
      <c r="S4167" t="str">
        <f ca="1">IF(Table1[[#This Row],[Experience]]&gt;5,"Yes","No")</f>
        <v>Yes</v>
      </c>
      <c r="T4167" t="str">
        <f>TEXT(Table1[[#This Row],[Joining Date]],"mmmm")</f>
        <v>June</v>
      </c>
      <c r="U4167" t="str">
        <f>TEXT(Table1[[#This Row],[Joining Date]],"yyyy")</f>
        <v>2020</v>
      </c>
      <c r="V4167" s="5">
        <f ca="1">TODAY()-Table1[[#This Row],[Joining Date]]</f>
        <v>2244</v>
      </c>
      <c r="W4167" t="str">
        <f>LEFT(Table1[[#This Row],[Employee Name]],FIND(" ",Table1[[#This Row],[Employee Name]])-1)</f>
        <v>Kavya</v>
      </c>
      <c r="X4167" t="str">
        <f>RIGHT(Table1[[#This Row],[Employee Name]],LEN(Table1[[#This Row],[Employee Name]])-FIND(" ",Table1[[#This Row],[Employee Name]]))</f>
        <v>Nair</v>
      </c>
      <c r="Y4167" t="str">
        <f>Table1[[#This Row],[Department]]&amp;"-"&amp;Table1[[#This Row],[Employee ID]]</f>
        <v>Support-E02726</v>
      </c>
      <c r="Z4167" t="str">
        <f>LEFT(Table1[[#This Row],[Department]],3)</f>
        <v>Sup</v>
      </c>
      <c r="AA4167" t="str">
        <f>_xlfn.XLOOKUP(Table1[[#This Row],[Manager ID]],MANAGERS!A:A,MANAGERS!B:B)</f>
        <v>Manager_20</v>
      </c>
      <c r="AB4167" t="str" cm="1">
        <f t="array" ref="AB4167">_xlfn.XLOOKUP(Table1[[#This Row],[Manager ID]],Table2[[#All],[Manager ID]],Table2[[#All],[Department Head]])</f>
        <v>Operations</v>
      </c>
      <c r="AC4167" s="2">
        <f>_xlfn.XLOOKUP(Table1[[#This Row],[City]],L:L,O:O)</f>
        <v>0.23685887225230964</v>
      </c>
      <c r="AD4167" t="str" cm="1">
        <f t="array" ref="AD4167">_xlfn.IFS(Table1[[#This Row],[Performance Score]]&gt;=90,"Excellent",Table1[[#This Row],[Performance Score]]&gt;=75,"Good",Table1[[#This Row],[Performance Score]]&gt;=60,"Average",Table1[[#This Row],[Performance Score]]&lt;=60,"Need Improvement")</f>
        <v>Need Improvement</v>
      </c>
      <c r="AE4167" t="str">
        <f>IF(AND(Table1[[#This Row],[Attendance %]]&gt;=80,(Table1[[#This Row],[Performance Score]]&gt;=80)),"Eligible","Not Eligible")</f>
        <v>Not Eligible</v>
      </c>
      <c r="AF4167" t="str">
        <f>IF(Table1[[#This Row],[Performance Score]]&gt;=80,"High Performer","Low Performer")</f>
        <v>Low Performer</v>
      </c>
      <c r="AG4167" t="str" cm="1">
        <f t="array" aca="1" ref="AG4167" ca="1">_xlfn.IFS(Table1[[#This Row],[Experience]]&lt;=3,"Junior",Table1[[#This Row],[Experience]]&lt;=7,"Mid Level",Table1[[#This Row],[Experience]]&gt;=7,"Senior")</f>
        <v>Mid Level</v>
      </c>
      <c r="AH4167" t="str">
        <f>IF(Table1[[#This Row],[Attendance %]]&gt;75,"OK","Below 75")</f>
        <v>OK</v>
      </c>
      <c r="AI4167" t="b">
        <f>ISBLANK(Table1[[#This Row],[Employee ID]])</f>
        <v>0</v>
      </c>
      <c r="AJ4167" t="b">
        <f>ISNUMBER(Table1[[#This Row],[Total Salary  ]])</f>
        <v>1</v>
      </c>
      <c r="AK4167" t="str">
        <f>IFERROR(_xlfn.XLOOKUP(Table1[[#This Row],[Manager ID]],MANAGERS!A:A,MANAGERS!B:B),"Not Found")</f>
        <v>Manager_20</v>
      </c>
    </row>
    <row r="4168" spans="1:37" x14ac:dyDescent="0.2">
      <c r="A4168" t="s">
        <v>561</v>
      </c>
      <c r="B4168" t="s">
        <v>45</v>
      </c>
      <c r="C4168" t="s">
        <v>21</v>
      </c>
      <c r="D4168" t="s">
        <v>16</v>
      </c>
      <c r="E4168" t="s">
        <v>26</v>
      </c>
      <c r="F4168" s="1">
        <v>44764</v>
      </c>
      <c r="G4168" s="1">
        <v>34824</v>
      </c>
      <c r="H4168">
        <v>34965</v>
      </c>
      <c r="I4168">
        <v>23171</v>
      </c>
      <c r="J4168">
        <v>71</v>
      </c>
      <c r="K4168">
        <v>70</v>
      </c>
      <c r="L4168" t="s">
        <v>31</v>
      </c>
      <c r="M4168">
        <v>112</v>
      </c>
      <c r="N4168">
        <f>Table1[[#This Row],[Basic Salary]]+Table1[[#This Row],[Bonus]]</f>
        <v>58136</v>
      </c>
      <c r="O4168" s="2">
        <f>Table1[[#This Row],[Bonus]]/Table1[[#This Row],[Basic Salary]]</f>
        <v>0.66269126269126266</v>
      </c>
      <c r="P4168">
        <f ca="1">DATEDIF(Table1[[#This Row],[Date of Birth]],TODAY(),"Y")</f>
        <v>31</v>
      </c>
      <c r="Q4168">
        <f ca="1">DATEDIF(Table1[[#This Row],[Joining Date]],TODAY(),"Y")</f>
        <v>4</v>
      </c>
      <c r="R4168" t="str">
        <f ca="1">IF(YEAR(Table1[[#This Row],[Joining Date]])=YEAR(TODAY()),"Yes","No")</f>
        <v>No</v>
      </c>
      <c r="S4168" t="str">
        <f ca="1">IF(Table1[[#This Row],[Experience]]&gt;5,"Yes","No")</f>
        <v>No</v>
      </c>
      <c r="T4168" t="str">
        <f>TEXT(Table1[[#This Row],[Joining Date]],"mmmm")</f>
        <v>July</v>
      </c>
      <c r="U4168" t="str">
        <f>TEXT(Table1[[#This Row],[Joining Date]],"yyyy")</f>
        <v>2022</v>
      </c>
      <c r="V4168" s="5">
        <f ca="1">TODAY()-Table1[[#This Row],[Joining Date]]</f>
        <v>1475</v>
      </c>
      <c r="W4168" t="str">
        <f>LEFT(Table1[[#This Row],[Employee Name]],FIND(" ",Table1[[#This Row],[Employee Name]])-1)</f>
        <v>Ananya</v>
      </c>
      <c r="X4168" t="str">
        <f>RIGHT(Table1[[#This Row],[Employee Name]],LEN(Table1[[#This Row],[Employee Name]])-FIND(" ",Table1[[#This Row],[Employee Name]]))</f>
        <v>Rao</v>
      </c>
      <c r="Y4168" t="str">
        <f>Table1[[#This Row],[Department]]&amp;"-"&amp;Table1[[#This Row],[Employee ID]]</f>
        <v>HR-E00505</v>
      </c>
      <c r="Z4168" t="str">
        <f>LEFT(Table1[[#This Row],[Department]],3)</f>
        <v>HR</v>
      </c>
      <c r="AA4168" t="str">
        <f>_xlfn.XLOOKUP(Table1[[#This Row],[Manager ID]],MANAGERS!A:A,MANAGERS!B:B)</f>
        <v>Manager_12</v>
      </c>
      <c r="AB4168" t="str" cm="1">
        <f t="array" ref="AB4168">_xlfn.XLOOKUP(Table1[[#This Row],[Manager ID]],Table2[[#All],[Manager ID]],Table2[[#All],[Department Head]])</f>
        <v>Marketing</v>
      </c>
      <c r="AC4168" s="2">
        <f>_xlfn.XLOOKUP(Table1[[#This Row],[City]],L:L,O:O)</f>
        <v>0.241864189087755</v>
      </c>
      <c r="AD4168" t="str" cm="1">
        <f t="array" ref="AD4168">_xlfn.IFS(Table1[[#This Row],[Performance Score]]&gt;=90,"Excellent",Table1[[#This Row],[Performance Score]]&gt;=75,"Good",Table1[[#This Row],[Performance Score]]&gt;=60,"Average",Table1[[#This Row],[Performance Score]]&lt;=60,"Need Improvement")</f>
        <v>Average</v>
      </c>
      <c r="AE4168" t="str">
        <f>IF(AND(Table1[[#This Row],[Attendance %]]&gt;=80,(Table1[[#This Row],[Performance Score]]&gt;=80)),"Eligible","Not Eligible")</f>
        <v>Not Eligible</v>
      </c>
      <c r="AF4168" t="str">
        <f>IF(Table1[[#This Row],[Performance Score]]&gt;=80,"High Performer","Low Performer")</f>
        <v>Low Performer</v>
      </c>
      <c r="AG4168" t="str" cm="1">
        <f t="array" aca="1" ref="AG4168" ca="1">_xlfn.IFS(Table1[[#This Row],[Experience]]&lt;=3,"Junior",Table1[[#This Row],[Experience]]&lt;=7,"Mid Level",Table1[[#This Row],[Experience]]&gt;=7,"Senior")</f>
        <v>Mid Level</v>
      </c>
      <c r="AH4168" t="str">
        <f>IF(Table1[[#This Row],[Attendance %]]&gt;75,"OK","Below 75")</f>
        <v>Below 75</v>
      </c>
      <c r="AI4168" t="b">
        <f>ISBLANK(Table1[[#This Row],[Employee ID]])</f>
        <v>0</v>
      </c>
      <c r="AJ4168" t="b">
        <f>ISNUMBER(Table1[[#This Row],[Total Salary  ]])</f>
        <v>1</v>
      </c>
      <c r="AK4168" t="str">
        <f>IFERROR(_xlfn.XLOOKUP(Table1[[#This Row],[Manager ID]],MANAGERS!A:A,MANAGERS!B:B),"Not Found")</f>
        <v>Manager_12</v>
      </c>
    </row>
    <row r="4169" spans="1:37" x14ac:dyDescent="0.2">
      <c r="A4169" t="s">
        <v>4804</v>
      </c>
      <c r="B4169" t="s">
        <v>71</v>
      </c>
      <c r="C4169" t="s">
        <v>21</v>
      </c>
      <c r="D4169" t="s">
        <v>43</v>
      </c>
      <c r="E4169" t="s">
        <v>65</v>
      </c>
      <c r="F4169" s="1">
        <v>43699</v>
      </c>
      <c r="G4169" s="1">
        <v>31784</v>
      </c>
      <c r="H4169">
        <v>35059</v>
      </c>
      <c r="I4169">
        <v>23074</v>
      </c>
      <c r="J4169">
        <v>99</v>
      </c>
      <c r="K4169">
        <v>94</v>
      </c>
      <c r="L4169" t="s">
        <v>37</v>
      </c>
      <c r="M4169">
        <v>106</v>
      </c>
      <c r="N4169">
        <f>Table1[[#This Row],[Basic Salary]]+Table1[[#This Row],[Bonus]]</f>
        <v>58133</v>
      </c>
      <c r="O4169" s="2">
        <f>Table1[[#This Row],[Bonus]]/Table1[[#This Row],[Basic Salary]]</f>
        <v>0.65814769388744687</v>
      </c>
      <c r="P4169">
        <f ca="1">DATEDIF(Table1[[#This Row],[Date of Birth]],TODAY(),"Y")</f>
        <v>39</v>
      </c>
      <c r="Q4169">
        <f ca="1">DATEDIF(Table1[[#This Row],[Joining Date]],TODAY(),"Y")</f>
        <v>6</v>
      </c>
      <c r="R4169" t="str">
        <f ca="1">IF(YEAR(Table1[[#This Row],[Joining Date]])=YEAR(TODAY()),"Yes","No")</f>
        <v>No</v>
      </c>
      <c r="S4169" t="str">
        <f ca="1">IF(Table1[[#This Row],[Experience]]&gt;5,"Yes","No")</f>
        <v>Yes</v>
      </c>
      <c r="T4169" t="str">
        <f>TEXT(Table1[[#This Row],[Joining Date]],"mmmm")</f>
        <v>August</v>
      </c>
      <c r="U4169" t="str">
        <f>TEXT(Table1[[#This Row],[Joining Date]],"yyyy")</f>
        <v>2019</v>
      </c>
      <c r="V4169" s="5">
        <f ca="1">TODAY()-Table1[[#This Row],[Joining Date]]</f>
        <v>2540</v>
      </c>
      <c r="W4169" t="str">
        <f>LEFT(Table1[[#This Row],[Employee Name]],FIND(" ",Table1[[#This Row],[Employee Name]])-1)</f>
        <v>Sneha</v>
      </c>
      <c r="X4169" t="str">
        <f>RIGHT(Table1[[#This Row],[Employee Name]],LEN(Table1[[#This Row],[Employee Name]])-FIND(" ",Table1[[#This Row],[Employee Name]]))</f>
        <v>Iyer</v>
      </c>
      <c r="Y4169" t="str">
        <f>Table1[[#This Row],[Department]]&amp;"-"&amp;Table1[[#This Row],[Employee ID]]</f>
        <v>Operations-E04748</v>
      </c>
      <c r="Z4169" t="str">
        <f>LEFT(Table1[[#This Row],[Department]],3)</f>
        <v>Ope</v>
      </c>
      <c r="AA4169" t="str">
        <f>_xlfn.XLOOKUP(Table1[[#This Row],[Manager ID]],MANAGERS!A:A,MANAGERS!B:B)</f>
        <v>Manager_6</v>
      </c>
      <c r="AB4169" t="str" cm="1">
        <f t="array" ref="AB4169">_xlfn.XLOOKUP(Table1[[#This Row],[Manager ID]],Table2[[#All],[Manager ID]],Table2[[#All],[Department Head]])</f>
        <v>HR</v>
      </c>
      <c r="AC4169" s="2">
        <f>_xlfn.XLOOKUP(Table1[[#This Row],[City]],L:L,O:O)</f>
        <v>0.24036902712549932</v>
      </c>
      <c r="AD4169" t="str" cm="1">
        <f t="array" ref="AD4169">_xlfn.IFS(Table1[[#This Row],[Performance Score]]&gt;=90,"Excellent",Table1[[#This Row],[Performance Score]]&gt;=75,"Good",Table1[[#This Row],[Performance Score]]&gt;=60,"Average",Table1[[#This Row],[Performance Score]]&lt;=60,"Need Improvement")</f>
        <v>Excellent</v>
      </c>
      <c r="AE4169" t="str">
        <f>IF(AND(Table1[[#This Row],[Attendance %]]&gt;=80,(Table1[[#This Row],[Performance Score]]&gt;=80)),"Eligible","Not Eligible")</f>
        <v>Eligible</v>
      </c>
      <c r="AF4169" t="str">
        <f>IF(Table1[[#This Row],[Performance Score]]&gt;=80,"High Performer","Low Performer")</f>
        <v>High Performer</v>
      </c>
      <c r="AG4169" t="str" cm="1">
        <f t="array" aca="1" ref="AG4169" ca="1">_xlfn.IFS(Table1[[#This Row],[Experience]]&lt;=3,"Junior",Table1[[#This Row],[Experience]]&lt;=7,"Mid Level",Table1[[#This Row],[Experience]]&gt;=7,"Senior")</f>
        <v>Mid Level</v>
      </c>
      <c r="AH4169" t="str">
        <f>IF(Table1[[#This Row],[Attendance %]]&gt;75,"OK","Below 75")</f>
        <v>OK</v>
      </c>
      <c r="AI4169" t="b">
        <f>ISBLANK(Table1[[#This Row],[Employee ID]])</f>
        <v>0</v>
      </c>
      <c r="AJ4169" t="b">
        <f>ISNUMBER(Table1[[#This Row],[Total Salary  ]])</f>
        <v>1</v>
      </c>
      <c r="AK4169" t="str">
        <f>IFERROR(_xlfn.XLOOKUP(Table1[[#This Row],[Manager ID]],MANAGERS!A:A,MANAGERS!B:B),"Not Found")</f>
        <v>Manager_6</v>
      </c>
    </row>
    <row r="4170" spans="1:37" x14ac:dyDescent="0.2">
      <c r="A4170" t="s">
        <v>3841</v>
      </c>
      <c r="B4170" t="s">
        <v>60</v>
      </c>
      <c r="C4170" t="s">
        <v>21</v>
      </c>
      <c r="D4170" t="s">
        <v>40</v>
      </c>
      <c r="E4170" t="s">
        <v>30</v>
      </c>
      <c r="F4170" s="1">
        <v>45781</v>
      </c>
      <c r="G4170" s="1">
        <v>41011</v>
      </c>
      <c r="H4170">
        <v>38831</v>
      </c>
      <c r="I4170">
        <v>19299</v>
      </c>
      <c r="J4170">
        <v>87</v>
      </c>
      <c r="K4170">
        <v>48</v>
      </c>
      <c r="L4170" t="s">
        <v>37</v>
      </c>
      <c r="M4170">
        <v>119</v>
      </c>
      <c r="N4170">
        <f>Table1[[#This Row],[Basic Salary]]+Table1[[#This Row],[Bonus]]</f>
        <v>58130</v>
      </c>
      <c r="O4170" s="2">
        <f>Table1[[#This Row],[Bonus]]/Table1[[#This Row],[Basic Salary]]</f>
        <v>0.49699981973165769</v>
      </c>
      <c r="P4170">
        <f ca="1">DATEDIF(Table1[[#This Row],[Date of Birth]],TODAY(),"Y")</f>
        <v>14</v>
      </c>
      <c r="Q4170">
        <f ca="1">DATEDIF(Table1[[#This Row],[Joining Date]],TODAY(),"Y")</f>
        <v>1</v>
      </c>
      <c r="R4170" t="str">
        <f ca="1">IF(YEAR(Table1[[#This Row],[Joining Date]])=YEAR(TODAY()),"Yes","No")</f>
        <v>No</v>
      </c>
      <c r="S4170" t="str">
        <f ca="1">IF(Table1[[#This Row],[Experience]]&gt;5,"Yes","No")</f>
        <v>No</v>
      </c>
      <c r="T4170" t="str">
        <f>TEXT(Table1[[#This Row],[Joining Date]],"mmmm")</f>
        <v>May</v>
      </c>
      <c r="U4170" t="str">
        <f>TEXT(Table1[[#This Row],[Joining Date]],"yyyy")</f>
        <v>2025</v>
      </c>
      <c r="V4170" s="5">
        <f ca="1">TODAY()-Table1[[#This Row],[Joining Date]]</f>
        <v>458</v>
      </c>
      <c r="W4170" t="str">
        <f>LEFT(Table1[[#This Row],[Employee Name]],FIND(" ",Table1[[#This Row],[Employee Name]])-1)</f>
        <v>Gayathri</v>
      </c>
      <c r="X4170" t="str">
        <f>RIGHT(Table1[[#This Row],[Employee Name]],LEN(Table1[[#This Row],[Employee Name]])-FIND(" ",Table1[[#This Row],[Employee Name]]))</f>
        <v>Iyer</v>
      </c>
      <c r="Y4170" t="str">
        <f>Table1[[#This Row],[Department]]&amp;"-"&amp;Table1[[#This Row],[Employee ID]]</f>
        <v>IT-E03785</v>
      </c>
      <c r="Z4170" t="str">
        <f>LEFT(Table1[[#This Row],[Department]],3)</f>
        <v>IT</v>
      </c>
      <c r="AA4170" t="str">
        <f>_xlfn.XLOOKUP(Table1[[#This Row],[Manager ID]],MANAGERS!A:A,MANAGERS!B:B)</f>
        <v>Manager_19</v>
      </c>
      <c r="AB4170" t="str" cm="1">
        <f t="array" ref="AB4170">_xlfn.XLOOKUP(Table1[[#This Row],[Manager ID]],Table2[[#All],[Manager ID]],Table2[[#All],[Department Head]])</f>
        <v>Support</v>
      </c>
      <c r="AC4170" s="2">
        <f>_xlfn.XLOOKUP(Table1[[#This Row],[City]],L:L,O:O)</f>
        <v>0.24036902712549932</v>
      </c>
      <c r="AD4170" t="str" cm="1">
        <f t="array" ref="AD4170">_xlfn.IFS(Table1[[#This Row],[Performance Score]]&gt;=90,"Excellent",Table1[[#This Row],[Performance Score]]&gt;=75,"Good",Table1[[#This Row],[Performance Score]]&gt;=60,"Average",Table1[[#This Row],[Performance Score]]&lt;=60,"Need Improvement")</f>
        <v>Need Improvement</v>
      </c>
      <c r="AE4170" t="str">
        <f>IF(AND(Table1[[#This Row],[Attendance %]]&gt;=80,(Table1[[#This Row],[Performance Score]]&gt;=80)),"Eligible","Not Eligible")</f>
        <v>Not Eligible</v>
      </c>
      <c r="AF4170" t="str">
        <f>IF(Table1[[#This Row],[Performance Score]]&gt;=80,"High Performer","Low Performer")</f>
        <v>Low Performer</v>
      </c>
      <c r="AG4170" t="str" cm="1">
        <f t="array" aca="1" ref="AG4170" ca="1">_xlfn.IFS(Table1[[#This Row],[Experience]]&lt;=3,"Junior",Table1[[#This Row],[Experience]]&lt;=7,"Mid Level",Table1[[#This Row],[Experience]]&gt;=7,"Senior")</f>
        <v>Junior</v>
      </c>
      <c r="AH4170" t="str">
        <f>IF(Table1[[#This Row],[Attendance %]]&gt;75,"OK","Below 75")</f>
        <v>OK</v>
      </c>
      <c r="AI4170" t="b">
        <f>ISBLANK(Table1[[#This Row],[Employee ID]])</f>
        <v>0</v>
      </c>
      <c r="AJ4170" t="b">
        <f>ISNUMBER(Table1[[#This Row],[Total Salary  ]])</f>
        <v>1</v>
      </c>
      <c r="AK4170" t="str">
        <f>IFERROR(_xlfn.XLOOKUP(Table1[[#This Row],[Manager ID]],MANAGERS!A:A,MANAGERS!B:B),"Not Found")</f>
        <v>Manager_19</v>
      </c>
    </row>
    <row r="4171" spans="1:37" x14ac:dyDescent="0.2">
      <c r="A4171" t="s">
        <v>4389</v>
      </c>
      <c r="B4171" t="s">
        <v>129</v>
      </c>
      <c r="C4171" t="s">
        <v>21</v>
      </c>
      <c r="D4171" t="s">
        <v>40</v>
      </c>
      <c r="E4171" t="s">
        <v>51</v>
      </c>
      <c r="F4171" s="1">
        <v>42077</v>
      </c>
      <c r="G4171" s="1">
        <v>39659</v>
      </c>
      <c r="H4171">
        <v>38618</v>
      </c>
      <c r="I4171">
        <v>19489</v>
      </c>
      <c r="J4171">
        <v>76</v>
      </c>
      <c r="K4171">
        <v>79</v>
      </c>
      <c r="L4171" t="s">
        <v>18</v>
      </c>
      <c r="M4171">
        <v>111</v>
      </c>
      <c r="N4171">
        <f>Table1[[#This Row],[Basic Salary]]+Table1[[#This Row],[Bonus]]</f>
        <v>58107</v>
      </c>
      <c r="O4171" s="2">
        <f>Table1[[#This Row],[Bonus]]/Table1[[#This Row],[Basic Salary]]</f>
        <v>0.50466103889378011</v>
      </c>
      <c r="P4171">
        <f ca="1">DATEDIF(Table1[[#This Row],[Date of Birth]],TODAY(),"Y")</f>
        <v>18</v>
      </c>
      <c r="Q4171">
        <f ca="1">DATEDIF(Table1[[#This Row],[Joining Date]],TODAY(),"Y")</f>
        <v>11</v>
      </c>
      <c r="R4171" t="str">
        <f ca="1">IF(YEAR(Table1[[#This Row],[Joining Date]])=YEAR(TODAY()),"Yes","No")</f>
        <v>No</v>
      </c>
      <c r="S4171" t="str">
        <f ca="1">IF(Table1[[#This Row],[Experience]]&gt;5,"Yes","No")</f>
        <v>Yes</v>
      </c>
      <c r="T4171" t="str">
        <f>TEXT(Table1[[#This Row],[Joining Date]],"mmmm")</f>
        <v>March</v>
      </c>
      <c r="U4171" t="str">
        <f>TEXT(Table1[[#This Row],[Joining Date]],"yyyy")</f>
        <v>2015</v>
      </c>
      <c r="V4171" s="5">
        <f ca="1">TODAY()-Table1[[#This Row],[Joining Date]]</f>
        <v>4162</v>
      </c>
      <c r="W4171" t="str">
        <f>LEFT(Table1[[#This Row],[Employee Name]],FIND(" ",Table1[[#This Row],[Employee Name]])-1)</f>
        <v>Aarav</v>
      </c>
      <c r="X4171" t="str">
        <f>RIGHT(Table1[[#This Row],[Employee Name]],LEN(Table1[[#This Row],[Employee Name]])-FIND(" ",Table1[[#This Row],[Employee Name]]))</f>
        <v>Sharma</v>
      </c>
      <c r="Y4171" t="str">
        <f>Table1[[#This Row],[Department]]&amp;"-"&amp;Table1[[#This Row],[Employee ID]]</f>
        <v>IT-E04333</v>
      </c>
      <c r="Z4171" t="str">
        <f>LEFT(Table1[[#This Row],[Department]],3)</f>
        <v>IT</v>
      </c>
      <c r="AA4171" t="str">
        <f>_xlfn.XLOOKUP(Table1[[#This Row],[Manager ID]],MANAGERS!A:A,MANAGERS!B:B)</f>
        <v>Manager_11</v>
      </c>
      <c r="AB4171" t="str" cm="1">
        <f t="array" ref="AB4171">_xlfn.XLOOKUP(Table1[[#This Row],[Manager ID]],Table2[[#All],[Manager ID]],Table2[[#All],[Department Head]])</f>
        <v>Marketing</v>
      </c>
      <c r="AC4171" s="2">
        <f>_xlfn.XLOOKUP(Table1[[#This Row],[City]],L:L,O:O)</f>
        <v>0.21356479274849693</v>
      </c>
      <c r="AD4171" t="str" cm="1">
        <f t="array" ref="AD4171">_xlfn.IFS(Table1[[#This Row],[Performance Score]]&gt;=90,"Excellent",Table1[[#This Row],[Performance Score]]&gt;=75,"Good",Table1[[#This Row],[Performance Score]]&gt;=60,"Average",Table1[[#This Row],[Performance Score]]&lt;=60,"Need Improvement")</f>
        <v>Good</v>
      </c>
      <c r="AE4171" t="str">
        <f>IF(AND(Table1[[#This Row],[Attendance %]]&gt;=80,(Table1[[#This Row],[Performance Score]]&gt;=80)),"Eligible","Not Eligible")</f>
        <v>Not Eligible</v>
      </c>
      <c r="AF4171" t="str">
        <f>IF(Table1[[#This Row],[Performance Score]]&gt;=80,"High Performer","Low Performer")</f>
        <v>Low Performer</v>
      </c>
      <c r="AG4171" t="str" cm="1">
        <f t="array" aca="1" ref="AG4171" ca="1">_xlfn.IFS(Table1[[#This Row],[Experience]]&lt;=3,"Junior",Table1[[#This Row],[Experience]]&lt;=7,"Mid Level",Table1[[#This Row],[Experience]]&gt;=7,"Senior")</f>
        <v>Senior</v>
      </c>
      <c r="AH4171" t="str">
        <f>IF(Table1[[#This Row],[Attendance %]]&gt;75,"OK","Below 75")</f>
        <v>OK</v>
      </c>
      <c r="AI4171" t="b">
        <f>ISBLANK(Table1[[#This Row],[Employee ID]])</f>
        <v>0</v>
      </c>
      <c r="AJ4171" t="b">
        <f>ISNUMBER(Table1[[#This Row],[Total Salary  ]])</f>
        <v>1</v>
      </c>
      <c r="AK4171" t="str">
        <f>IFERROR(_xlfn.XLOOKUP(Table1[[#This Row],[Manager ID]],MANAGERS!A:A,MANAGERS!B:B),"Not Found")</f>
        <v>Manager_11</v>
      </c>
    </row>
    <row r="4172" spans="1:37" x14ac:dyDescent="0.2">
      <c r="A4172" t="s">
        <v>249</v>
      </c>
      <c r="B4172" t="s">
        <v>75</v>
      </c>
      <c r="C4172" t="s">
        <v>21</v>
      </c>
      <c r="D4172" t="s">
        <v>25</v>
      </c>
      <c r="E4172" t="s">
        <v>51</v>
      </c>
      <c r="F4172" s="1">
        <v>44625</v>
      </c>
      <c r="G4172" s="1">
        <v>38851</v>
      </c>
      <c r="H4172">
        <v>48850</v>
      </c>
      <c r="I4172">
        <v>9228</v>
      </c>
      <c r="J4172">
        <v>87</v>
      </c>
      <c r="K4172">
        <v>72</v>
      </c>
      <c r="L4172" t="s">
        <v>34</v>
      </c>
      <c r="M4172">
        <v>102</v>
      </c>
      <c r="N4172">
        <f>Table1[[#This Row],[Basic Salary]]+Table1[[#This Row],[Bonus]]</f>
        <v>58078</v>
      </c>
      <c r="O4172" s="2">
        <f>Table1[[#This Row],[Bonus]]/Table1[[#This Row],[Basic Salary]]</f>
        <v>0.18890481064483111</v>
      </c>
      <c r="P4172">
        <f ca="1">DATEDIF(Table1[[#This Row],[Date of Birth]],TODAY(),"Y")</f>
        <v>20</v>
      </c>
      <c r="Q4172">
        <f ca="1">DATEDIF(Table1[[#This Row],[Joining Date]],TODAY(),"Y")</f>
        <v>4</v>
      </c>
      <c r="R4172" t="str">
        <f ca="1">IF(YEAR(Table1[[#This Row],[Joining Date]])=YEAR(TODAY()),"Yes","No")</f>
        <v>No</v>
      </c>
      <c r="S4172" t="str">
        <f ca="1">IF(Table1[[#This Row],[Experience]]&gt;5,"Yes","No")</f>
        <v>No</v>
      </c>
      <c r="T4172" t="str">
        <f>TEXT(Table1[[#This Row],[Joining Date]],"mmmm")</f>
        <v>March</v>
      </c>
      <c r="U4172" t="str">
        <f>TEXT(Table1[[#This Row],[Joining Date]],"yyyy")</f>
        <v>2022</v>
      </c>
      <c r="V4172" s="5">
        <f ca="1">TODAY()-Table1[[#This Row],[Joining Date]]</f>
        <v>1614</v>
      </c>
      <c r="W4172" t="str">
        <f>LEFT(Table1[[#This Row],[Employee Name]],FIND(" ",Table1[[#This Row],[Employee Name]])-1)</f>
        <v>Ishita</v>
      </c>
      <c r="X4172" t="str">
        <f>RIGHT(Table1[[#This Row],[Employee Name]],LEN(Table1[[#This Row],[Employee Name]])-FIND(" ",Table1[[#This Row],[Employee Name]]))</f>
        <v>Roy</v>
      </c>
      <c r="Y4172" t="str">
        <f>Table1[[#This Row],[Department]]&amp;"-"&amp;Table1[[#This Row],[Employee ID]]</f>
        <v>Finance-E00193</v>
      </c>
      <c r="Z4172" t="str">
        <f>LEFT(Table1[[#This Row],[Department]],3)</f>
        <v>Fin</v>
      </c>
      <c r="AA4172" t="str">
        <f>_xlfn.XLOOKUP(Table1[[#This Row],[Manager ID]],MANAGERS!A:A,MANAGERS!B:B)</f>
        <v>Manager_2</v>
      </c>
      <c r="AB4172" t="str" cm="1">
        <f t="array" ref="AB4172">_xlfn.XLOOKUP(Table1[[#This Row],[Manager ID]],Table2[[#All],[Manager ID]],Table2[[#All],[Department Head]])</f>
        <v>Sales</v>
      </c>
      <c r="AC4172" s="2">
        <f>_xlfn.XLOOKUP(Table1[[#This Row],[City]],L:L,O:O)</f>
        <v>0.24030340748661314</v>
      </c>
      <c r="AD4172" t="str" cm="1">
        <f t="array" ref="AD4172">_xlfn.IFS(Table1[[#This Row],[Performance Score]]&gt;=90,"Excellent",Table1[[#This Row],[Performance Score]]&gt;=75,"Good",Table1[[#This Row],[Performance Score]]&gt;=60,"Average",Table1[[#This Row],[Performance Score]]&lt;=60,"Need Improvement")</f>
        <v>Average</v>
      </c>
      <c r="AE4172" t="str">
        <f>IF(AND(Table1[[#This Row],[Attendance %]]&gt;=80,(Table1[[#This Row],[Performance Score]]&gt;=80)),"Eligible","Not Eligible")</f>
        <v>Not Eligible</v>
      </c>
      <c r="AF4172" t="str">
        <f>IF(Table1[[#This Row],[Performance Score]]&gt;=80,"High Performer","Low Performer")</f>
        <v>Low Performer</v>
      </c>
      <c r="AG4172" t="str" cm="1">
        <f t="array" aca="1" ref="AG4172" ca="1">_xlfn.IFS(Table1[[#This Row],[Experience]]&lt;=3,"Junior",Table1[[#This Row],[Experience]]&lt;=7,"Mid Level",Table1[[#This Row],[Experience]]&gt;=7,"Senior")</f>
        <v>Mid Level</v>
      </c>
      <c r="AH4172" t="str">
        <f>IF(Table1[[#This Row],[Attendance %]]&gt;75,"OK","Below 75")</f>
        <v>OK</v>
      </c>
      <c r="AI4172" t="b">
        <f>ISBLANK(Table1[[#This Row],[Employee ID]])</f>
        <v>0</v>
      </c>
      <c r="AJ4172" t="b">
        <f>ISNUMBER(Table1[[#This Row],[Total Salary  ]])</f>
        <v>1</v>
      </c>
      <c r="AK4172" t="str">
        <f>IFERROR(_xlfn.XLOOKUP(Table1[[#This Row],[Manager ID]],MANAGERS!A:A,MANAGERS!B:B),"Not Found")</f>
        <v>Manager_2</v>
      </c>
    </row>
    <row r="4173" spans="1:37" x14ac:dyDescent="0.2">
      <c r="A4173" t="s">
        <v>1325</v>
      </c>
      <c r="B4173" t="s">
        <v>60</v>
      </c>
      <c r="C4173" t="s">
        <v>21</v>
      </c>
      <c r="D4173" t="s">
        <v>81</v>
      </c>
      <c r="E4173" t="s">
        <v>30</v>
      </c>
      <c r="F4173" s="1">
        <v>43578</v>
      </c>
      <c r="G4173" s="1">
        <v>34440</v>
      </c>
      <c r="H4173">
        <v>48385</v>
      </c>
      <c r="I4173">
        <v>9692</v>
      </c>
      <c r="J4173">
        <v>62</v>
      </c>
      <c r="K4173">
        <v>92</v>
      </c>
      <c r="L4173" t="s">
        <v>18</v>
      </c>
      <c r="M4173">
        <v>107</v>
      </c>
      <c r="N4173">
        <f>Table1[[#This Row],[Basic Salary]]+Table1[[#This Row],[Bonus]]</f>
        <v>58077</v>
      </c>
      <c r="O4173" s="2">
        <f>Table1[[#This Row],[Bonus]]/Table1[[#This Row],[Basic Salary]]</f>
        <v>0.20031001343391547</v>
      </c>
      <c r="P4173">
        <f ca="1">DATEDIF(Table1[[#This Row],[Date of Birth]],TODAY(),"Y")</f>
        <v>32</v>
      </c>
      <c r="Q4173">
        <f ca="1">DATEDIF(Table1[[#This Row],[Joining Date]],TODAY(),"Y")</f>
        <v>7</v>
      </c>
      <c r="R4173" t="str">
        <f ca="1">IF(YEAR(Table1[[#This Row],[Joining Date]])=YEAR(TODAY()),"Yes","No")</f>
        <v>No</v>
      </c>
      <c r="S4173" t="str">
        <f ca="1">IF(Table1[[#This Row],[Experience]]&gt;5,"Yes","No")</f>
        <v>Yes</v>
      </c>
      <c r="T4173" t="str">
        <f>TEXT(Table1[[#This Row],[Joining Date]],"mmmm")</f>
        <v>April</v>
      </c>
      <c r="U4173" t="str">
        <f>TEXT(Table1[[#This Row],[Joining Date]],"yyyy")</f>
        <v>2019</v>
      </c>
      <c r="V4173" s="5">
        <f ca="1">TODAY()-Table1[[#This Row],[Joining Date]]</f>
        <v>2661</v>
      </c>
      <c r="W4173" t="str">
        <f>LEFT(Table1[[#This Row],[Employee Name]],FIND(" ",Table1[[#This Row],[Employee Name]])-1)</f>
        <v>Gayathri</v>
      </c>
      <c r="X4173" t="str">
        <f>RIGHT(Table1[[#This Row],[Employee Name]],LEN(Table1[[#This Row],[Employee Name]])-FIND(" ",Table1[[#This Row],[Employee Name]]))</f>
        <v>Iyer</v>
      </c>
      <c r="Y4173" t="str">
        <f>Table1[[#This Row],[Department]]&amp;"-"&amp;Table1[[#This Row],[Employee ID]]</f>
        <v>Sales-E01269</v>
      </c>
      <c r="Z4173" t="str">
        <f>LEFT(Table1[[#This Row],[Department]],3)</f>
        <v>Sal</v>
      </c>
      <c r="AA4173" t="str">
        <f>_xlfn.XLOOKUP(Table1[[#This Row],[Manager ID]],MANAGERS!A:A,MANAGERS!B:B)</f>
        <v>Manager_7</v>
      </c>
      <c r="AB4173" t="str" cm="1">
        <f t="array" ref="AB4173">_xlfn.XLOOKUP(Table1[[#This Row],[Manager ID]],Table2[[#All],[Manager ID]],Table2[[#All],[Department Head]])</f>
        <v>Operations</v>
      </c>
      <c r="AC4173" s="2">
        <f>_xlfn.XLOOKUP(Table1[[#This Row],[City]],L:L,O:O)</f>
        <v>0.21356479274849693</v>
      </c>
      <c r="AD4173" t="str" cm="1">
        <f t="array" ref="AD4173">_xlfn.IFS(Table1[[#This Row],[Performance Score]]&gt;=90,"Excellent",Table1[[#This Row],[Performance Score]]&gt;=75,"Good",Table1[[#This Row],[Performance Score]]&gt;=60,"Average",Table1[[#This Row],[Performance Score]]&lt;=60,"Need Improvement")</f>
        <v>Excellent</v>
      </c>
      <c r="AE4173" t="str">
        <f>IF(AND(Table1[[#This Row],[Attendance %]]&gt;=80,(Table1[[#This Row],[Performance Score]]&gt;=80)),"Eligible","Not Eligible")</f>
        <v>Not Eligible</v>
      </c>
      <c r="AF4173" t="str">
        <f>IF(Table1[[#This Row],[Performance Score]]&gt;=80,"High Performer","Low Performer")</f>
        <v>High Performer</v>
      </c>
      <c r="AG4173" t="str" cm="1">
        <f t="array" aca="1" ref="AG4173" ca="1">_xlfn.IFS(Table1[[#This Row],[Experience]]&lt;=3,"Junior",Table1[[#This Row],[Experience]]&lt;=7,"Mid Level",Table1[[#This Row],[Experience]]&gt;=7,"Senior")</f>
        <v>Mid Level</v>
      </c>
      <c r="AH4173" t="str">
        <f>IF(Table1[[#This Row],[Attendance %]]&gt;75,"OK","Below 75")</f>
        <v>Below 75</v>
      </c>
      <c r="AI4173" t="b">
        <f>ISBLANK(Table1[[#This Row],[Employee ID]])</f>
        <v>0</v>
      </c>
      <c r="AJ4173" t="b">
        <f>ISNUMBER(Table1[[#This Row],[Total Salary  ]])</f>
        <v>1</v>
      </c>
      <c r="AK4173" t="str">
        <f>IFERROR(_xlfn.XLOOKUP(Table1[[#This Row],[Manager ID]],MANAGERS!A:A,MANAGERS!B:B),"Not Found")</f>
        <v>Manager_7</v>
      </c>
    </row>
    <row r="4174" spans="1:37" x14ac:dyDescent="0.2">
      <c r="A4174" t="s">
        <v>3572</v>
      </c>
      <c r="B4174" t="s">
        <v>75</v>
      </c>
      <c r="C4174" t="s">
        <v>15</v>
      </c>
      <c r="D4174" t="s">
        <v>81</v>
      </c>
      <c r="E4174" t="s">
        <v>51</v>
      </c>
      <c r="F4174" s="1">
        <v>43498</v>
      </c>
      <c r="G4174" s="1">
        <v>33910</v>
      </c>
      <c r="H4174">
        <v>34739</v>
      </c>
      <c r="I4174">
        <v>23322</v>
      </c>
      <c r="J4174">
        <v>74</v>
      </c>
      <c r="K4174">
        <v>79</v>
      </c>
      <c r="L4174" t="s">
        <v>31</v>
      </c>
      <c r="M4174">
        <v>106</v>
      </c>
      <c r="N4174">
        <f>Table1[[#This Row],[Basic Salary]]+Table1[[#This Row],[Bonus]]</f>
        <v>58061</v>
      </c>
      <c r="O4174" s="2">
        <f>Table1[[#This Row],[Bonus]]/Table1[[#This Row],[Basic Salary]]</f>
        <v>0.67134920406459597</v>
      </c>
      <c r="P4174">
        <f ca="1">DATEDIF(Table1[[#This Row],[Date of Birth]],TODAY(),"Y")</f>
        <v>33</v>
      </c>
      <c r="Q4174">
        <f ca="1">DATEDIF(Table1[[#This Row],[Joining Date]],TODAY(),"Y")</f>
        <v>7</v>
      </c>
      <c r="R4174" t="str">
        <f ca="1">IF(YEAR(Table1[[#This Row],[Joining Date]])=YEAR(TODAY()),"Yes","No")</f>
        <v>No</v>
      </c>
      <c r="S4174" t="str">
        <f ca="1">IF(Table1[[#This Row],[Experience]]&gt;5,"Yes","No")</f>
        <v>Yes</v>
      </c>
      <c r="T4174" t="str">
        <f>TEXT(Table1[[#This Row],[Joining Date]],"mmmm")</f>
        <v>February</v>
      </c>
      <c r="U4174" t="str">
        <f>TEXT(Table1[[#This Row],[Joining Date]],"yyyy")</f>
        <v>2019</v>
      </c>
      <c r="V4174" s="5">
        <f ca="1">TODAY()-Table1[[#This Row],[Joining Date]]</f>
        <v>2741</v>
      </c>
      <c r="W4174" t="str">
        <f>LEFT(Table1[[#This Row],[Employee Name]],FIND(" ",Table1[[#This Row],[Employee Name]])-1)</f>
        <v>Ishita</v>
      </c>
      <c r="X4174" t="str">
        <f>RIGHT(Table1[[#This Row],[Employee Name]],LEN(Table1[[#This Row],[Employee Name]])-FIND(" ",Table1[[#This Row],[Employee Name]]))</f>
        <v>Roy</v>
      </c>
      <c r="Y4174" t="str">
        <f>Table1[[#This Row],[Department]]&amp;"-"&amp;Table1[[#This Row],[Employee ID]]</f>
        <v>Sales-E03516</v>
      </c>
      <c r="Z4174" t="str">
        <f>LEFT(Table1[[#This Row],[Department]],3)</f>
        <v>Sal</v>
      </c>
      <c r="AA4174" t="str">
        <f>_xlfn.XLOOKUP(Table1[[#This Row],[Manager ID]],MANAGERS!A:A,MANAGERS!B:B)</f>
        <v>Manager_6</v>
      </c>
      <c r="AB4174" t="str" cm="1">
        <f t="array" ref="AB4174">_xlfn.XLOOKUP(Table1[[#This Row],[Manager ID]],Table2[[#All],[Manager ID]],Table2[[#All],[Department Head]])</f>
        <v>HR</v>
      </c>
      <c r="AC4174" s="2">
        <f>_xlfn.XLOOKUP(Table1[[#This Row],[City]],L:L,O:O)</f>
        <v>0.241864189087755</v>
      </c>
      <c r="AD4174" t="str" cm="1">
        <f t="array" ref="AD4174">_xlfn.IFS(Table1[[#This Row],[Performance Score]]&gt;=90,"Excellent",Table1[[#This Row],[Performance Score]]&gt;=75,"Good",Table1[[#This Row],[Performance Score]]&gt;=60,"Average",Table1[[#This Row],[Performance Score]]&lt;=60,"Need Improvement")</f>
        <v>Good</v>
      </c>
      <c r="AE4174" t="str">
        <f>IF(AND(Table1[[#This Row],[Attendance %]]&gt;=80,(Table1[[#This Row],[Performance Score]]&gt;=80)),"Eligible","Not Eligible")</f>
        <v>Not Eligible</v>
      </c>
      <c r="AF4174" t="str">
        <f>IF(Table1[[#This Row],[Performance Score]]&gt;=80,"High Performer","Low Performer")</f>
        <v>Low Performer</v>
      </c>
      <c r="AG4174" t="str" cm="1">
        <f t="array" aca="1" ref="AG4174" ca="1">_xlfn.IFS(Table1[[#This Row],[Experience]]&lt;=3,"Junior",Table1[[#This Row],[Experience]]&lt;=7,"Mid Level",Table1[[#This Row],[Experience]]&gt;=7,"Senior")</f>
        <v>Mid Level</v>
      </c>
      <c r="AH4174" t="str">
        <f>IF(Table1[[#This Row],[Attendance %]]&gt;75,"OK","Below 75")</f>
        <v>Below 75</v>
      </c>
      <c r="AI4174" t="b">
        <f>ISBLANK(Table1[[#This Row],[Employee ID]])</f>
        <v>0</v>
      </c>
      <c r="AJ4174" t="b">
        <f>ISNUMBER(Table1[[#This Row],[Total Salary  ]])</f>
        <v>1</v>
      </c>
      <c r="AK4174" t="str">
        <f>IFERROR(_xlfn.XLOOKUP(Table1[[#This Row],[Manager ID]],MANAGERS!A:A,MANAGERS!B:B),"Not Found")</f>
        <v>Manager_6</v>
      </c>
    </row>
    <row r="4175" spans="1:37" x14ac:dyDescent="0.2">
      <c r="A4175" t="s">
        <v>67</v>
      </c>
      <c r="B4175" t="s">
        <v>60</v>
      </c>
      <c r="C4175" t="s">
        <v>21</v>
      </c>
      <c r="D4175" t="s">
        <v>25</v>
      </c>
      <c r="E4175" t="s">
        <v>26</v>
      </c>
      <c r="F4175" s="1">
        <v>45312</v>
      </c>
      <c r="G4175" s="1">
        <v>35890</v>
      </c>
      <c r="H4175">
        <v>49957</v>
      </c>
      <c r="I4175">
        <v>8090</v>
      </c>
      <c r="J4175">
        <v>66</v>
      </c>
      <c r="K4175">
        <v>82</v>
      </c>
      <c r="L4175" t="s">
        <v>27</v>
      </c>
      <c r="M4175">
        <v>112</v>
      </c>
      <c r="N4175">
        <f>Table1[[#This Row],[Basic Salary]]+Table1[[#This Row],[Bonus]]</f>
        <v>58047</v>
      </c>
      <c r="O4175" s="2">
        <f>Table1[[#This Row],[Bonus]]/Table1[[#This Row],[Basic Salary]]</f>
        <v>0.16193926777028245</v>
      </c>
      <c r="P4175">
        <f ca="1">DATEDIF(Table1[[#This Row],[Date of Birth]],TODAY(),"Y")</f>
        <v>28</v>
      </c>
      <c r="Q4175">
        <f ca="1">DATEDIF(Table1[[#This Row],[Joining Date]],TODAY(),"Y")</f>
        <v>2</v>
      </c>
      <c r="R4175" t="str">
        <f ca="1">IF(YEAR(Table1[[#This Row],[Joining Date]])=YEAR(TODAY()),"Yes","No")</f>
        <v>No</v>
      </c>
      <c r="S4175" t="str">
        <f ca="1">IF(Table1[[#This Row],[Experience]]&gt;5,"Yes","No")</f>
        <v>No</v>
      </c>
      <c r="T4175" t="str">
        <f>TEXT(Table1[[#This Row],[Joining Date]],"mmmm")</f>
        <v>January</v>
      </c>
      <c r="U4175" t="str">
        <f>TEXT(Table1[[#This Row],[Joining Date]],"yyyy")</f>
        <v>2024</v>
      </c>
      <c r="V4175" s="5">
        <f ca="1">TODAY()-Table1[[#This Row],[Joining Date]]</f>
        <v>927</v>
      </c>
      <c r="W4175" t="str">
        <f>LEFT(Table1[[#This Row],[Employee Name]],FIND(" ",Table1[[#This Row],[Employee Name]])-1)</f>
        <v>Gayathri</v>
      </c>
      <c r="X4175" t="str">
        <f>RIGHT(Table1[[#This Row],[Employee Name]],LEN(Table1[[#This Row],[Employee Name]])-FIND(" ",Table1[[#This Row],[Employee Name]]))</f>
        <v>Iyer</v>
      </c>
      <c r="Y4175" t="str">
        <f>Table1[[#This Row],[Department]]&amp;"-"&amp;Table1[[#This Row],[Employee ID]]</f>
        <v>Finance-E00022</v>
      </c>
      <c r="Z4175" t="str">
        <f>LEFT(Table1[[#This Row],[Department]],3)</f>
        <v>Fin</v>
      </c>
      <c r="AA4175" t="str">
        <f>_xlfn.XLOOKUP(Table1[[#This Row],[Manager ID]],MANAGERS!A:A,MANAGERS!B:B)</f>
        <v>Manager_12</v>
      </c>
      <c r="AB4175" t="str" cm="1">
        <f t="array" ref="AB4175">_xlfn.XLOOKUP(Table1[[#This Row],[Manager ID]],Table2[[#All],[Manager ID]],Table2[[#All],[Department Head]])</f>
        <v>Marketing</v>
      </c>
      <c r="AC4175" s="2">
        <f>_xlfn.XLOOKUP(Table1[[#This Row],[City]],L:L,O:O)</f>
        <v>0.23674293405114402</v>
      </c>
      <c r="AD4175" t="str" cm="1">
        <f t="array" ref="AD4175">_xlfn.IFS(Table1[[#This Row],[Performance Score]]&gt;=90,"Excellent",Table1[[#This Row],[Performance Score]]&gt;=75,"Good",Table1[[#This Row],[Performance Score]]&gt;=60,"Average",Table1[[#This Row],[Performance Score]]&lt;=60,"Need Improvement")</f>
        <v>Good</v>
      </c>
      <c r="AE4175" t="str">
        <f>IF(AND(Table1[[#This Row],[Attendance %]]&gt;=80,(Table1[[#This Row],[Performance Score]]&gt;=80)),"Eligible","Not Eligible")</f>
        <v>Not Eligible</v>
      </c>
      <c r="AF4175" t="str">
        <f>IF(Table1[[#This Row],[Performance Score]]&gt;=80,"High Performer","Low Performer")</f>
        <v>High Performer</v>
      </c>
      <c r="AG4175" t="str" cm="1">
        <f t="array" aca="1" ref="AG4175" ca="1">_xlfn.IFS(Table1[[#This Row],[Experience]]&lt;=3,"Junior",Table1[[#This Row],[Experience]]&lt;=7,"Mid Level",Table1[[#This Row],[Experience]]&gt;=7,"Senior")</f>
        <v>Junior</v>
      </c>
      <c r="AH4175" t="str">
        <f>IF(Table1[[#This Row],[Attendance %]]&gt;75,"OK","Below 75")</f>
        <v>Below 75</v>
      </c>
      <c r="AI4175" t="b">
        <f>ISBLANK(Table1[[#This Row],[Employee ID]])</f>
        <v>0</v>
      </c>
      <c r="AJ4175" t="b">
        <f>ISNUMBER(Table1[[#This Row],[Total Salary  ]])</f>
        <v>1</v>
      </c>
      <c r="AK4175" t="str">
        <f>IFERROR(_xlfn.XLOOKUP(Table1[[#This Row],[Manager ID]],MANAGERS!A:A,MANAGERS!B:B),"Not Found")</f>
        <v>Manager_12</v>
      </c>
    </row>
    <row r="4176" spans="1:37" x14ac:dyDescent="0.2">
      <c r="A4176" t="s">
        <v>3943</v>
      </c>
      <c r="B4176" t="s">
        <v>93</v>
      </c>
      <c r="C4176" t="s">
        <v>15</v>
      </c>
      <c r="D4176" t="s">
        <v>81</v>
      </c>
      <c r="E4176" t="s">
        <v>26</v>
      </c>
      <c r="F4176" s="1">
        <v>43518</v>
      </c>
      <c r="G4176" s="1">
        <v>35702</v>
      </c>
      <c r="H4176">
        <v>31974</v>
      </c>
      <c r="I4176">
        <v>26070</v>
      </c>
      <c r="J4176">
        <v>65</v>
      </c>
      <c r="K4176">
        <v>95</v>
      </c>
      <c r="L4176" t="s">
        <v>34</v>
      </c>
      <c r="M4176">
        <v>114</v>
      </c>
      <c r="N4176">
        <f>Table1[[#This Row],[Basic Salary]]+Table1[[#This Row],[Bonus]]</f>
        <v>58044</v>
      </c>
      <c r="O4176" s="2">
        <f>Table1[[#This Row],[Bonus]]/Table1[[#This Row],[Basic Salary]]</f>
        <v>0.81534997185212987</v>
      </c>
      <c r="P4176">
        <f ca="1">DATEDIF(Table1[[#This Row],[Date of Birth]],TODAY(),"Y")</f>
        <v>28</v>
      </c>
      <c r="Q4176">
        <f ca="1">DATEDIF(Table1[[#This Row],[Joining Date]],TODAY(),"Y")</f>
        <v>7</v>
      </c>
      <c r="R4176" t="str">
        <f ca="1">IF(YEAR(Table1[[#This Row],[Joining Date]])=YEAR(TODAY()),"Yes","No")</f>
        <v>No</v>
      </c>
      <c r="S4176" t="str">
        <f ca="1">IF(Table1[[#This Row],[Experience]]&gt;5,"Yes","No")</f>
        <v>Yes</v>
      </c>
      <c r="T4176" t="str">
        <f>TEXT(Table1[[#This Row],[Joining Date]],"mmmm")</f>
        <v>February</v>
      </c>
      <c r="U4176" t="str">
        <f>TEXT(Table1[[#This Row],[Joining Date]],"yyyy")</f>
        <v>2019</v>
      </c>
      <c r="V4176" s="5">
        <f ca="1">TODAY()-Table1[[#This Row],[Joining Date]]</f>
        <v>2721</v>
      </c>
      <c r="W4176" t="str">
        <f>LEFT(Table1[[#This Row],[Employee Name]],FIND(" ",Table1[[#This Row],[Employee Name]])-1)</f>
        <v>Priya</v>
      </c>
      <c r="X4176" t="str">
        <f>RIGHT(Table1[[#This Row],[Employee Name]],LEN(Table1[[#This Row],[Employee Name]])-FIND(" ",Table1[[#This Row],[Employee Name]]))</f>
        <v>Reddy</v>
      </c>
      <c r="Y4176" t="str">
        <f>Table1[[#This Row],[Department]]&amp;"-"&amp;Table1[[#This Row],[Employee ID]]</f>
        <v>Sales-E03887</v>
      </c>
      <c r="Z4176" t="str">
        <f>LEFT(Table1[[#This Row],[Department]],3)</f>
        <v>Sal</v>
      </c>
      <c r="AA4176" t="str">
        <f>_xlfn.XLOOKUP(Table1[[#This Row],[Manager ID]],MANAGERS!A:A,MANAGERS!B:B)</f>
        <v>Manager_14</v>
      </c>
      <c r="AB4176" t="str" cm="1">
        <f t="array" ref="AB4176">_xlfn.XLOOKUP(Table1[[#This Row],[Manager ID]],Table2[[#All],[Manager ID]],Table2[[#All],[Department Head]])</f>
        <v>Marketing</v>
      </c>
      <c r="AC4176" s="2">
        <f>_xlfn.XLOOKUP(Table1[[#This Row],[City]],L:L,O:O)</f>
        <v>0.24030340748661314</v>
      </c>
      <c r="AD4176" t="str" cm="1">
        <f t="array" ref="AD4176">_xlfn.IFS(Table1[[#This Row],[Performance Score]]&gt;=90,"Excellent",Table1[[#This Row],[Performance Score]]&gt;=75,"Good",Table1[[#This Row],[Performance Score]]&gt;=60,"Average",Table1[[#This Row],[Performance Score]]&lt;=60,"Need Improvement")</f>
        <v>Excellent</v>
      </c>
      <c r="AE4176" t="str">
        <f>IF(AND(Table1[[#This Row],[Attendance %]]&gt;=80,(Table1[[#This Row],[Performance Score]]&gt;=80)),"Eligible","Not Eligible")</f>
        <v>Not Eligible</v>
      </c>
      <c r="AF4176" t="str">
        <f>IF(Table1[[#This Row],[Performance Score]]&gt;=80,"High Performer","Low Performer")</f>
        <v>High Performer</v>
      </c>
      <c r="AG4176" t="str" cm="1">
        <f t="array" aca="1" ref="AG4176" ca="1">_xlfn.IFS(Table1[[#This Row],[Experience]]&lt;=3,"Junior",Table1[[#This Row],[Experience]]&lt;=7,"Mid Level",Table1[[#This Row],[Experience]]&gt;=7,"Senior")</f>
        <v>Mid Level</v>
      </c>
      <c r="AH4176" t="str">
        <f>IF(Table1[[#This Row],[Attendance %]]&gt;75,"OK","Below 75")</f>
        <v>Below 75</v>
      </c>
      <c r="AI4176" t="b">
        <f>ISBLANK(Table1[[#This Row],[Employee ID]])</f>
        <v>0</v>
      </c>
      <c r="AJ4176" t="b">
        <f>ISNUMBER(Table1[[#This Row],[Total Salary  ]])</f>
        <v>1</v>
      </c>
      <c r="AK4176" t="str">
        <f>IFERROR(_xlfn.XLOOKUP(Table1[[#This Row],[Manager ID]],MANAGERS!A:A,MANAGERS!B:B),"Not Found")</f>
        <v>Manager_14</v>
      </c>
    </row>
    <row r="4177" spans="1:37" x14ac:dyDescent="0.2">
      <c r="A4177" t="s">
        <v>2205</v>
      </c>
      <c r="B4177" t="s">
        <v>36</v>
      </c>
      <c r="C4177" t="s">
        <v>15</v>
      </c>
      <c r="D4177" t="s">
        <v>25</v>
      </c>
      <c r="E4177" t="s">
        <v>65</v>
      </c>
      <c r="F4177" s="1">
        <v>43738</v>
      </c>
      <c r="G4177" s="1">
        <v>36214</v>
      </c>
      <c r="H4177">
        <v>36417</v>
      </c>
      <c r="I4177">
        <v>21622</v>
      </c>
      <c r="J4177">
        <v>82</v>
      </c>
      <c r="K4177">
        <v>42</v>
      </c>
      <c r="L4177" t="s">
        <v>27</v>
      </c>
      <c r="M4177">
        <v>113</v>
      </c>
      <c r="N4177">
        <f>Table1[[#This Row],[Basic Salary]]+Table1[[#This Row],[Bonus]]</f>
        <v>58039</v>
      </c>
      <c r="O4177" s="2">
        <f>Table1[[#This Row],[Bonus]]/Table1[[#This Row],[Basic Salary]]</f>
        <v>0.59373369580141144</v>
      </c>
      <c r="P4177">
        <f ca="1">DATEDIF(Table1[[#This Row],[Date of Birth]],TODAY(),"Y")</f>
        <v>27</v>
      </c>
      <c r="Q4177">
        <f ca="1">DATEDIF(Table1[[#This Row],[Joining Date]],TODAY(),"Y")</f>
        <v>6</v>
      </c>
      <c r="R4177" t="str">
        <f ca="1">IF(YEAR(Table1[[#This Row],[Joining Date]])=YEAR(TODAY()),"Yes","No")</f>
        <v>No</v>
      </c>
      <c r="S4177" t="str">
        <f ca="1">IF(Table1[[#This Row],[Experience]]&gt;5,"Yes","No")</f>
        <v>Yes</v>
      </c>
      <c r="T4177" t="str">
        <f>TEXT(Table1[[#This Row],[Joining Date]],"mmmm")</f>
        <v>September</v>
      </c>
      <c r="U4177" t="str">
        <f>TEXT(Table1[[#This Row],[Joining Date]],"yyyy")</f>
        <v>2019</v>
      </c>
      <c r="V4177" s="5">
        <f ca="1">TODAY()-Table1[[#This Row],[Joining Date]]</f>
        <v>2501</v>
      </c>
      <c r="W4177" t="str">
        <f>LEFT(Table1[[#This Row],[Employee Name]],FIND(" ",Table1[[#This Row],[Employee Name]])-1)</f>
        <v>Meera</v>
      </c>
      <c r="X4177" t="str">
        <f>RIGHT(Table1[[#This Row],[Employee Name]],LEN(Table1[[#This Row],[Employee Name]])-FIND(" ",Table1[[#This Row],[Employee Name]]))</f>
        <v>Joshi</v>
      </c>
      <c r="Y4177" t="str">
        <f>Table1[[#This Row],[Department]]&amp;"-"&amp;Table1[[#This Row],[Employee ID]]</f>
        <v>Finance-E02149</v>
      </c>
      <c r="Z4177" t="str">
        <f>LEFT(Table1[[#This Row],[Department]],3)</f>
        <v>Fin</v>
      </c>
      <c r="AA4177" t="str">
        <f>_xlfn.XLOOKUP(Table1[[#This Row],[Manager ID]],MANAGERS!A:A,MANAGERS!B:B)</f>
        <v>Manager_13</v>
      </c>
      <c r="AB4177" t="str" cm="1">
        <f t="array" ref="AB4177">_xlfn.XLOOKUP(Table1[[#This Row],[Manager ID]],Table2[[#All],[Manager ID]],Table2[[#All],[Department Head]])</f>
        <v>HR</v>
      </c>
      <c r="AC4177" s="2">
        <f>_xlfn.XLOOKUP(Table1[[#This Row],[City]],L:L,O:O)</f>
        <v>0.23674293405114402</v>
      </c>
      <c r="AD4177" t="str" cm="1">
        <f t="array" ref="AD4177">_xlfn.IFS(Table1[[#This Row],[Performance Score]]&gt;=90,"Excellent",Table1[[#This Row],[Performance Score]]&gt;=75,"Good",Table1[[#This Row],[Performance Score]]&gt;=60,"Average",Table1[[#This Row],[Performance Score]]&lt;=60,"Need Improvement")</f>
        <v>Need Improvement</v>
      </c>
      <c r="AE4177" t="str">
        <f>IF(AND(Table1[[#This Row],[Attendance %]]&gt;=80,(Table1[[#This Row],[Performance Score]]&gt;=80)),"Eligible","Not Eligible")</f>
        <v>Not Eligible</v>
      </c>
      <c r="AF4177" t="str">
        <f>IF(Table1[[#This Row],[Performance Score]]&gt;=80,"High Performer","Low Performer")</f>
        <v>Low Performer</v>
      </c>
      <c r="AG4177" t="str" cm="1">
        <f t="array" aca="1" ref="AG4177" ca="1">_xlfn.IFS(Table1[[#This Row],[Experience]]&lt;=3,"Junior",Table1[[#This Row],[Experience]]&lt;=7,"Mid Level",Table1[[#This Row],[Experience]]&gt;=7,"Senior")</f>
        <v>Mid Level</v>
      </c>
      <c r="AH4177" t="str">
        <f>IF(Table1[[#This Row],[Attendance %]]&gt;75,"OK","Below 75")</f>
        <v>OK</v>
      </c>
      <c r="AI4177" t="b">
        <f>ISBLANK(Table1[[#This Row],[Employee ID]])</f>
        <v>0</v>
      </c>
      <c r="AJ4177" t="b">
        <f>ISNUMBER(Table1[[#This Row],[Total Salary  ]])</f>
        <v>1</v>
      </c>
      <c r="AK4177" t="str">
        <f>IFERROR(_xlfn.XLOOKUP(Table1[[#This Row],[Manager ID]],MANAGERS!A:A,MANAGERS!B:B),"Not Found")</f>
        <v>Manager_13</v>
      </c>
    </row>
    <row r="4178" spans="1:37" x14ac:dyDescent="0.2">
      <c r="A4178" t="s">
        <v>3759</v>
      </c>
      <c r="B4178" t="s">
        <v>85</v>
      </c>
      <c r="C4178" t="s">
        <v>15</v>
      </c>
      <c r="D4178" t="s">
        <v>25</v>
      </c>
      <c r="E4178" t="s">
        <v>65</v>
      </c>
      <c r="F4178" s="1">
        <v>42486</v>
      </c>
      <c r="G4178" s="1">
        <v>31845</v>
      </c>
      <c r="H4178">
        <v>46938</v>
      </c>
      <c r="I4178">
        <v>11101</v>
      </c>
      <c r="J4178">
        <v>74</v>
      </c>
      <c r="K4178">
        <v>95</v>
      </c>
      <c r="L4178" t="s">
        <v>23</v>
      </c>
      <c r="M4178">
        <v>111</v>
      </c>
      <c r="N4178">
        <f>Table1[[#This Row],[Basic Salary]]+Table1[[#This Row],[Bonus]]</f>
        <v>58039</v>
      </c>
      <c r="O4178" s="2">
        <f>Table1[[#This Row],[Bonus]]/Table1[[#This Row],[Basic Salary]]</f>
        <v>0.23650347266607014</v>
      </c>
      <c r="P4178">
        <f ca="1">DATEDIF(Table1[[#This Row],[Date of Birth]],TODAY(),"Y")</f>
        <v>39</v>
      </c>
      <c r="Q4178">
        <f ca="1">DATEDIF(Table1[[#This Row],[Joining Date]],TODAY(),"Y")</f>
        <v>10</v>
      </c>
      <c r="R4178" t="str">
        <f ca="1">IF(YEAR(Table1[[#This Row],[Joining Date]])=YEAR(TODAY()),"Yes","No")</f>
        <v>No</v>
      </c>
      <c r="S4178" t="str">
        <f ca="1">IF(Table1[[#This Row],[Experience]]&gt;5,"Yes","No")</f>
        <v>Yes</v>
      </c>
      <c r="T4178" t="str">
        <f>TEXT(Table1[[#This Row],[Joining Date]],"mmmm")</f>
        <v>April</v>
      </c>
      <c r="U4178" t="str">
        <f>TEXT(Table1[[#This Row],[Joining Date]],"yyyy")</f>
        <v>2016</v>
      </c>
      <c r="V4178" s="5">
        <f ca="1">TODAY()-Table1[[#This Row],[Joining Date]]</f>
        <v>3753</v>
      </c>
      <c r="W4178" t="str">
        <f>LEFT(Table1[[#This Row],[Employee Name]],FIND(" ",Table1[[#This Row],[Employee Name]])-1)</f>
        <v>Pooja</v>
      </c>
      <c r="X4178" t="str">
        <f>RIGHT(Table1[[#This Row],[Employee Name]],LEN(Table1[[#This Row],[Employee Name]])-FIND(" ",Table1[[#This Row],[Employee Name]]))</f>
        <v>Das</v>
      </c>
      <c r="Y4178" t="str">
        <f>Table1[[#This Row],[Department]]&amp;"-"&amp;Table1[[#This Row],[Employee ID]]</f>
        <v>Finance-E03703</v>
      </c>
      <c r="Z4178" t="str">
        <f>LEFT(Table1[[#This Row],[Department]],3)</f>
        <v>Fin</v>
      </c>
      <c r="AA4178" t="str">
        <f>_xlfn.XLOOKUP(Table1[[#This Row],[Manager ID]],MANAGERS!A:A,MANAGERS!B:B)</f>
        <v>Manager_11</v>
      </c>
      <c r="AB4178" t="str" cm="1">
        <f t="array" ref="AB4178">_xlfn.XLOOKUP(Table1[[#This Row],[Manager ID]],Table2[[#All],[Manager ID]],Table2[[#All],[Department Head]])</f>
        <v>Marketing</v>
      </c>
      <c r="AC4178" s="2">
        <f>_xlfn.XLOOKUP(Table1[[#This Row],[City]],L:L,O:O)</f>
        <v>0.23486488519629886</v>
      </c>
      <c r="AD4178" t="str" cm="1">
        <f t="array" ref="AD4178">_xlfn.IFS(Table1[[#This Row],[Performance Score]]&gt;=90,"Excellent",Table1[[#This Row],[Performance Score]]&gt;=75,"Good",Table1[[#This Row],[Performance Score]]&gt;=60,"Average",Table1[[#This Row],[Performance Score]]&lt;=60,"Need Improvement")</f>
        <v>Excellent</v>
      </c>
      <c r="AE4178" t="str">
        <f>IF(AND(Table1[[#This Row],[Attendance %]]&gt;=80,(Table1[[#This Row],[Performance Score]]&gt;=80)),"Eligible","Not Eligible")</f>
        <v>Not Eligible</v>
      </c>
      <c r="AF4178" t="str">
        <f>IF(Table1[[#This Row],[Performance Score]]&gt;=80,"High Performer","Low Performer")</f>
        <v>High Performer</v>
      </c>
      <c r="AG4178" t="str" cm="1">
        <f t="array" aca="1" ref="AG4178" ca="1">_xlfn.IFS(Table1[[#This Row],[Experience]]&lt;=3,"Junior",Table1[[#This Row],[Experience]]&lt;=7,"Mid Level",Table1[[#This Row],[Experience]]&gt;=7,"Senior")</f>
        <v>Senior</v>
      </c>
      <c r="AH4178" t="str">
        <f>IF(Table1[[#This Row],[Attendance %]]&gt;75,"OK","Below 75")</f>
        <v>Below 75</v>
      </c>
      <c r="AI4178" t="b">
        <f>ISBLANK(Table1[[#This Row],[Employee ID]])</f>
        <v>0</v>
      </c>
      <c r="AJ4178" t="b">
        <f>ISNUMBER(Table1[[#This Row],[Total Salary  ]])</f>
        <v>1</v>
      </c>
      <c r="AK4178" t="str">
        <f>IFERROR(_xlfn.XLOOKUP(Table1[[#This Row],[Manager ID]],MANAGERS!A:A,MANAGERS!B:B),"Not Found")</f>
        <v>Manager_11</v>
      </c>
    </row>
    <row r="4179" spans="1:37" x14ac:dyDescent="0.2">
      <c r="A4179" t="s">
        <v>2002</v>
      </c>
      <c r="B4179" t="s">
        <v>93</v>
      </c>
      <c r="C4179" t="s">
        <v>15</v>
      </c>
      <c r="D4179" t="s">
        <v>46</v>
      </c>
      <c r="E4179" t="s">
        <v>51</v>
      </c>
      <c r="F4179" s="1">
        <v>42507</v>
      </c>
      <c r="G4179" s="1">
        <v>29855</v>
      </c>
      <c r="H4179">
        <v>52160</v>
      </c>
      <c r="I4179">
        <v>5873</v>
      </c>
      <c r="J4179">
        <v>86</v>
      </c>
      <c r="K4179">
        <v>75</v>
      </c>
      <c r="L4179" t="s">
        <v>37</v>
      </c>
      <c r="M4179">
        <v>104</v>
      </c>
      <c r="N4179">
        <f>Table1[[#This Row],[Basic Salary]]+Table1[[#This Row],[Bonus]]</f>
        <v>58033</v>
      </c>
      <c r="O4179" s="2">
        <f>Table1[[#This Row],[Bonus]]/Table1[[#This Row],[Basic Salary]]</f>
        <v>0.11259585889570552</v>
      </c>
      <c r="P4179">
        <f ca="1">DATEDIF(Table1[[#This Row],[Date of Birth]],TODAY(),"Y")</f>
        <v>44</v>
      </c>
      <c r="Q4179">
        <f ca="1">DATEDIF(Table1[[#This Row],[Joining Date]],TODAY(),"Y")</f>
        <v>10</v>
      </c>
      <c r="R4179" t="str">
        <f ca="1">IF(YEAR(Table1[[#This Row],[Joining Date]])=YEAR(TODAY()),"Yes","No")</f>
        <v>No</v>
      </c>
      <c r="S4179" t="str">
        <f ca="1">IF(Table1[[#This Row],[Experience]]&gt;5,"Yes","No")</f>
        <v>Yes</v>
      </c>
      <c r="T4179" t="str">
        <f>TEXT(Table1[[#This Row],[Joining Date]],"mmmm")</f>
        <v>May</v>
      </c>
      <c r="U4179" t="str">
        <f>TEXT(Table1[[#This Row],[Joining Date]],"yyyy")</f>
        <v>2016</v>
      </c>
      <c r="V4179" s="5">
        <f ca="1">TODAY()-Table1[[#This Row],[Joining Date]]</f>
        <v>3732</v>
      </c>
      <c r="W4179" t="str">
        <f>LEFT(Table1[[#This Row],[Employee Name]],FIND(" ",Table1[[#This Row],[Employee Name]])-1)</f>
        <v>Priya</v>
      </c>
      <c r="X4179" t="str">
        <f>RIGHT(Table1[[#This Row],[Employee Name]],LEN(Table1[[#This Row],[Employee Name]])-FIND(" ",Table1[[#This Row],[Employee Name]]))</f>
        <v>Reddy</v>
      </c>
      <c r="Y4179" t="str">
        <f>Table1[[#This Row],[Department]]&amp;"-"&amp;Table1[[#This Row],[Employee ID]]</f>
        <v>Support-E01946</v>
      </c>
      <c r="Z4179" t="str">
        <f>LEFT(Table1[[#This Row],[Department]],3)</f>
        <v>Sup</v>
      </c>
      <c r="AA4179" t="str">
        <f>_xlfn.XLOOKUP(Table1[[#This Row],[Manager ID]],MANAGERS!A:A,MANAGERS!B:B)</f>
        <v>Manager_4</v>
      </c>
      <c r="AB4179" t="str" cm="1">
        <f t="array" ref="AB4179">_xlfn.XLOOKUP(Table1[[#This Row],[Manager ID]],Table2[[#All],[Manager ID]],Table2[[#All],[Department Head]])</f>
        <v>Finance</v>
      </c>
      <c r="AC4179" s="2">
        <f>_xlfn.XLOOKUP(Table1[[#This Row],[City]],L:L,O:O)</f>
        <v>0.24036902712549932</v>
      </c>
      <c r="AD4179" t="str" cm="1">
        <f t="array" ref="AD4179">_xlfn.IFS(Table1[[#This Row],[Performance Score]]&gt;=90,"Excellent",Table1[[#This Row],[Performance Score]]&gt;=75,"Good",Table1[[#This Row],[Performance Score]]&gt;=60,"Average",Table1[[#This Row],[Performance Score]]&lt;=60,"Need Improvement")</f>
        <v>Good</v>
      </c>
      <c r="AE4179" t="str">
        <f>IF(AND(Table1[[#This Row],[Attendance %]]&gt;=80,(Table1[[#This Row],[Performance Score]]&gt;=80)),"Eligible","Not Eligible")</f>
        <v>Not Eligible</v>
      </c>
      <c r="AF4179" t="str">
        <f>IF(Table1[[#This Row],[Performance Score]]&gt;=80,"High Performer","Low Performer")</f>
        <v>Low Performer</v>
      </c>
      <c r="AG4179" t="str" cm="1">
        <f t="array" aca="1" ref="AG4179" ca="1">_xlfn.IFS(Table1[[#This Row],[Experience]]&lt;=3,"Junior",Table1[[#This Row],[Experience]]&lt;=7,"Mid Level",Table1[[#This Row],[Experience]]&gt;=7,"Senior")</f>
        <v>Senior</v>
      </c>
      <c r="AH4179" t="str">
        <f>IF(Table1[[#This Row],[Attendance %]]&gt;75,"OK","Below 75")</f>
        <v>OK</v>
      </c>
      <c r="AI4179" t="b">
        <f>ISBLANK(Table1[[#This Row],[Employee ID]])</f>
        <v>0</v>
      </c>
      <c r="AJ4179" t="b">
        <f>ISNUMBER(Table1[[#This Row],[Total Salary  ]])</f>
        <v>1</v>
      </c>
      <c r="AK4179" t="str">
        <f>IFERROR(_xlfn.XLOOKUP(Table1[[#This Row],[Manager ID]],MANAGERS!A:A,MANAGERS!B:B),"Not Found")</f>
        <v>Manager_4</v>
      </c>
    </row>
    <row r="4180" spans="1:37" x14ac:dyDescent="0.2">
      <c r="A4180" t="s">
        <v>3090</v>
      </c>
      <c r="B4180" t="s">
        <v>69</v>
      </c>
      <c r="C4180" t="s">
        <v>21</v>
      </c>
      <c r="D4180" t="s">
        <v>81</v>
      </c>
      <c r="E4180" t="s">
        <v>65</v>
      </c>
      <c r="F4180" s="1">
        <v>43326</v>
      </c>
      <c r="G4180" s="1">
        <v>39066</v>
      </c>
      <c r="H4180">
        <v>37599</v>
      </c>
      <c r="I4180">
        <v>20411</v>
      </c>
      <c r="J4180">
        <v>85</v>
      </c>
      <c r="K4180">
        <v>61</v>
      </c>
      <c r="L4180" t="s">
        <v>53</v>
      </c>
      <c r="M4180">
        <v>109</v>
      </c>
      <c r="N4180">
        <f>Table1[[#This Row],[Basic Salary]]+Table1[[#This Row],[Bonus]]</f>
        <v>58010</v>
      </c>
      <c r="O4180" s="2">
        <f>Table1[[#This Row],[Bonus]]/Table1[[#This Row],[Basic Salary]]</f>
        <v>0.5428601824516609</v>
      </c>
      <c r="P4180">
        <f ca="1">DATEDIF(Table1[[#This Row],[Date of Birth]],TODAY(),"Y")</f>
        <v>19</v>
      </c>
      <c r="Q4180">
        <f ca="1">DATEDIF(Table1[[#This Row],[Joining Date]],TODAY(),"Y")</f>
        <v>7</v>
      </c>
      <c r="R4180" t="str">
        <f ca="1">IF(YEAR(Table1[[#This Row],[Joining Date]])=YEAR(TODAY()),"Yes","No")</f>
        <v>No</v>
      </c>
      <c r="S4180" t="str">
        <f ca="1">IF(Table1[[#This Row],[Experience]]&gt;5,"Yes","No")</f>
        <v>Yes</v>
      </c>
      <c r="T4180" t="str">
        <f>TEXT(Table1[[#This Row],[Joining Date]],"mmmm")</f>
        <v>August</v>
      </c>
      <c r="U4180" t="str">
        <f>TEXT(Table1[[#This Row],[Joining Date]],"yyyy")</f>
        <v>2018</v>
      </c>
      <c r="V4180" s="5">
        <f ca="1">TODAY()-Table1[[#This Row],[Joining Date]]</f>
        <v>2913</v>
      </c>
      <c r="W4180" t="str">
        <f>LEFT(Table1[[#This Row],[Employee Name]],FIND(" ",Table1[[#This Row],[Employee Name]])-1)</f>
        <v>Neha</v>
      </c>
      <c r="X4180" t="str">
        <f>RIGHT(Table1[[#This Row],[Employee Name]],LEN(Table1[[#This Row],[Employee Name]])-FIND(" ",Table1[[#This Row],[Employee Name]]))</f>
        <v>Kulkarni</v>
      </c>
      <c r="Y4180" t="str">
        <f>Table1[[#This Row],[Department]]&amp;"-"&amp;Table1[[#This Row],[Employee ID]]</f>
        <v>Sales-E03034</v>
      </c>
      <c r="Z4180" t="str">
        <f>LEFT(Table1[[#This Row],[Department]],3)</f>
        <v>Sal</v>
      </c>
      <c r="AA4180" t="str">
        <f>_xlfn.XLOOKUP(Table1[[#This Row],[Manager ID]],MANAGERS!A:A,MANAGERS!B:B)</f>
        <v>Manager_9</v>
      </c>
      <c r="AB4180" t="str" cm="1">
        <f t="array" ref="AB4180">_xlfn.XLOOKUP(Table1[[#This Row],[Manager ID]],Table2[[#All],[Manager ID]],Table2[[#All],[Department Head]])</f>
        <v>Sales</v>
      </c>
      <c r="AC4180" s="2">
        <f>_xlfn.XLOOKUP(Table1[[#This Row],[City]],L:L,O:O)</f>
        <v>0.23685887225230964</v>
      </c>
      <c r="AD4180" t="str" cm="1">
        <f t="array" ref="AD4180">_xlfn.IFS(Table1[[#This Row],[Performance Score]]&gt;=90,"Excellent",Table1[[#This Row],[Performance Score]]&gt;=75,"Good",Table1[[#This Row],[Performance Score]]&gt;=60,"Average",Table1[[#This Row],[Performance Score]]&lt;=60,"Need Improvement")</f>
        <v>Average</v>
      </c>
      <c r="AE4180" t="str">
        <f>IF(AND(Table1[[#This Row],[Attendance %]]&gt;=80,(Table1[[#This Row],[Performance Score]]&gt;=80)),"Eligible","Not Eligible")</f>
        <v>Not Eligible</v>
      </c>
      <c r="AF4180" t="str">
        <f>IF(Table1[[#This Row],[Performance Score]]&gt;=80,"High Performer","Low Performer")</f>
        <v>Low Performer</v>
      </c>
      <c r="AG4180" t="str" cm="1">
        <f t="array" aca="1" ref="AG4180" ca="1">_xlfn.IFS(Table1[[#This Row],[Experience]]&lt;=3,"Junior",Table1[[#This Row],[Experience]]&lt;=7,"Mid Level",Table1[[#This Row],[Experience]]&gt;=7,"Senior")</f>
        <v>Mid Level</v>
      </c>
      <c r="AH4180" t="str">
        <f>IF(Table1[[#This Row],[Attendance %]]&gt;75,"OK","Below 75")</f>
        <v>OK</v>
      </c>
      <c r="AI4180" t="b">
        <f>ISBLANK(Table1[[#This Row],[Employee ID]])</f>
        <v>0</v>
      </c>
      <c r="AJ4180" t="b">
        <f>ISNUMBER(Table1[[#This Row],[Total Salary  ]])</f>
        <v>1</v>
      </c>
      <c r="AK4180" t="str">
        <f>IFERROR(_xlfn.XLOOKUP(Table1[[#This Row],[Manager ID]],MANAGERS!A:A,MANAGERS!B:B),"Not Found")</f>
        <v>Manager_9</v>
      </c>
    </row>
    <row r="4181" spans="1:37" x14ac:dyDescent="0.2">
      <c r="A4181" t="s">
        <v>4211</v>
      </c>
      <c r="B4181" t="s">
        <v>75</v>
      </c>
      <c r="C4181" t="s">
        <v>15</v>
      </c>
      <c r="D4181" t="s">
        <v>81</v>
      </c>
      <c r="E4181" t="s">
        <v>65</v>
      </c>
      <c r="F4181" s="1">
        <v>44989</v>
      </c>
      <c r="G4181" s="1">
        <v>31658</v>
      </c>
      <c r="H4181">
        <v>32775</v>
      </c>
      <c r="I4181">
        <v>25226</v>
      </c>
      <c r="J4181">
        <v>82</v>
      </c>
      <c r="K4181">
        <v>80</v>
      </c>
      <c r="L4181" t="s">
        <v>23</v>
      </c>
      <c r="M4181">
        <v>106</v>
      </c>
      <c r="N4181">
        <f>Table1[[#This Row],[Basic Salary]]+Table1[[#This Row],[Bonus]]</f>
        <v>58001</v>
      </c>
      <c r="O4181" s="2">
        <f>Table1[[#This Row],[Bonus]]/Table1[[#This Row],[Basic Salary]]</f>
        <v>0.76967200610221209</v>
      </c>
      <c r="P4181">
        <f ca="1">DATEDIF(Table1[[#This Row],[Date of Birth]],TODAY(),"Y")</f>
        <v>39</v>
      </c>
      <c r="Q4181">
        <f ca="1">DATEDIF(Table1[[#This Row],[Joining Date]],TODAY(),"Y")</f>
        <v>3</v>
      </c>
      <c r="R4181" t="str">
        <f ca="1">IF(YEAR(Table1[[#This Row],[Joining Date]])=YEAR(TODAY()),"Yes","No")</f>
        <v>No</v>
      </c>
      <c r="S4181" t="str">
        <f ca="1">IF(Table1[[#This Row],[Experience]]&gt;5,"Yes","No")</f>
        <v>No</v>
      </c>
      <c r="T4181" t="str">
        <f>TEXT(Table1[[#This Row],[Joining Date]],"mmmm")</f>
        <v>March</v>
      </c>
      <c r="U4181" t="str">
        <f>TEXT(Table1[[#This Row],[Joining Date]],"yyyy")</f>
        <v>2023</v>
      </c>
      <c r="V4181" s="5">
        <f ca="1">TODAY()-Table1[[#This Row],[Joining Date]]</f>
        <v>1250</v>
      </c>
      <c r="W4181" t="str">
        <f>LEFT(Table1[[#This Row],[Employee Name]],FIND(" ",Table1[[#This Row],[Employee Name]])-1)</f>
        <v>Ishita</v>
      </c>
      <c r="X4181" t="str">
        <f>RIGHT(Table1[[#This Row],[Employee Name]],LEN(Table1[[#This Row],[Employee Name]])-FIND(" ",Table1[[#This Row],[Employee Name]]))</f>
        <v>Roy</v>
      </c>
      <c r="Y4181" t="str">
        <f>Table1[[#This Row],[Department]]&amp;"-"&amp;Table1[[#This Row],[Employee ID]]</f>
        <v>Sales-E04155</v>
      </c>
      <c r="Z4181" t="str">
        <f>LEFT(Table1[[#This Row],[Department]],3)</f>
        <v>Sal</v>
      </c>
      <c r="AA4181" t="str">
        <f>_xlfn.XLOOKUP(Table1[[#This Row],[Manager ID]],MANAGERS!A:A,MANAGERS!B:B)</f>
        <v>Manager_6</v>
      </c>
      <c r="AB4181" t="str" cm="1">
        <f t="array" ref="AB4181">_xlfn.XLOOKUP(Table1[[#This Row],[Manager ID]],Table2[[#All],[Manager ID]],Table2[[#All],[Department Head]])</f>
        <v>HR</v>
      </c>
      <c r="AC4181" s="2">
        <f>_xlfn.XLOOKUP(Table1[[#This Row],[City]],L:L,O:O)</f>
        <v>0.23486488519629886</v>
      </c>
      <c r="AD4181" t="str" cm="1">
        <f t="array" ref="AD4181">_xlfn.IFS(Table1[[#This Row],[Performance Score]]&gt;=90,"Excellent",Table1[[#This Row],[Performance Score]]&gt;=75,"Good",Table1[[#This Row],[Performance Score]]&gt;=60,"Average",Table1[[#This Row],[Performance Score]]&lt;=60,"Need Improvement")</f>
        <v>Good</v>
      </c>
      <c r="AE4181" t="str">
        <f>IF(AND(Table1[[#This Row],[Attendance %]]&gt;=80,(Table1[[#This Row],[Performance Score]]&gt;=80)),"Eligible","Not Eligible")</f>
        <v>Eligible</v>
      </c>
      <c r="AF4181" t="str">
        <f>IF(Table1[[#This Row],[Performance Score]]&gt;=80,"High Performer","Low Performer")</f>
        <v>High Performer</v>
      </c>
      <c r="AG4181" t="str" cm="1">
        <f t="array" aca="1" ref="AG4181" ca="1">_xlfn.IFS(Table1[[#This Row],[Experience]]&lt;=3,"Junior",Table1[[#This Row],[Experience]]&lt;=7,"Mid Level",Table1[[#This Row],[Experience]]&gt;=7,"Senior")</f>
        <v>Junior</v>
      </c>
      <c r="AH4181" t="str">
        <f>IF(Table1[[#This Row],[Attendance %]]&gt;75,"OK","Below 75")</f>
        <v>OK</v>
      </c>
      <c r="AI4181" t="b">
        <f>ISBLANK(Table1[[#This Row],[Employee ID]])</f>
        <v>0</v>
      </c>
      <c r="AJ4181" t="b">
        <f>ISNUMBER(Table1[[#This Row],[Total Salary  ]])</f>
        <v>1</v>
      </c>
      <c r="AK4181" t="str">
        <f>IFERROR(_xlfn.XLOOKUP(Table1[[#This Row],[Manager ID]],MANAGERS!A:A,MANAGERS!B:B),"Not Found")</f>
        <v>Manager_6</v>
      </c>
    </row>
    <row r="4182" spans="1:37" x14ac:dyDescent="0.2">
      <c r="A4182" t="s">
        <v>4855</v>
      </c>
      <c r="B4182" t="s">
        <v>75</v>
      </c>
      <c r="C4182" t="s">
        <v>15</v>
      </c>
      <c r="D4182" t="s">
        <v>43</v>
      </c>
      <c r="E4182" t="s">
        <v>26</v>
      </c>
      <c r="F4182" s="1">
        <v>45434</v>
      </c>
      <c r="G4182" s="1">
        <v>39243</v>
      </c>
      <c r="H4182">
        <v>51616</v>
      </c>
      <c r="I4182">
        <v>6377</v>
      </c>
      <c r="J4182">
        <v>96</v>
      </c>
      <c r="K4182">
        <v>99</v>
      </c>
      <c r="L4182" t="s">
        <v>37</v>
      </c>
      <c r="M4182">
        <v>112</v>
      </c>
      <c r="N4182">
        <f>Table1[[#This Row],[Basic Salary]]+Table1[[#This Row],[Bonus]]</f>
        <v>57993</v>
      </c>
      <c r="O4182" s="2">
        <f>Table1[[#This Row],[Bonus]]/Table1[[#This Row],[Basic Salary]]</f>
        <v>0.12354696218226906</v>
      </c>
      <c r="P4182">
        <f ca="1">DATEDIF(Table1[[#This Row],[Date of Birth]],TODAY(),"Y")</f>
        <v>19</v>
      </c>
      <c r="Q4182">
        <f ca="1">DATEDIF(Table1[[#This Row],[Joining Date]],TODAY(),"Y")</f>
        <v>2</v>
      </c>
      <c r="R4182" t="str">
        <f ca="1">IF(YEAR(Table1[[#This Row],[Joining Date]])=YEAR(TODAY()),"Yes","No")</f>
        <v>No</v>
      </c>
      <c r="S4182" t="str">
        <f ca="1">IF(Table1[[#This Row],[Experience]]&gt;5,"Yes","No")</f>
        <v>No</v>
      </c>
      <c r="T4182" t="str">
        <f>TEXT(Table1[[#This Row],[Joining Date]],"mmmm")</f>
        <v>May</v>
      </c>
      <c r="U4182" t="str">
        <f>TEXT(Table1[[#This Row],[Joining Date]],"yyyy")</f>
        <v>2024</v>
      </c>
      <c r="V4182" s="5">
        <f ca="1">TODAY()-Table1[[#This Row],[Joining Date]]</f>
        <v>805</v>
      </c>
      <c r="W4182" t="str">
        <f>LEFT(Table1[[#This Row],[Employee Name]],FIND(" ",Table1[[#This Row],[Employee Name]])-1)</f>
        <v>Ishita</v>
      </c>
      <c r="X4182" t="str">
        <f>RIGHT(Table1[[#This Row],[Employee Name]],LEN(Table1[[#This Row],[Employee Name]])-FIND(" ",Table1[[#This Row],[Employee Name]]))</f>
        <v>Roy</v>
      </c>
      <c r="Y4182" t="str">
        <f>Table1[[#This Row],[Department]]&amp;"-"&amp;Table1[[#This Row],[Employee ID]]</f>
        <v>Operations-E04799</v>
      </c>
      <c r="Z4182" t="str">
        <f>LEFT(Table1[[#This Row],[Department]],3)</f>
        <v>Ope</v>
      </c>
      <c r="AA4182" t="str">
        <f>_xlfn.XLOOKUP(Table1[[#This Row],[Manager ID]],MANAGERS!A:A,MANAGERS!B:B)</f>
        <v>Manager_12</v>
      </c>
      <c r="AB4182" t="str" cm="1">
        <f t="array" ref="AB4182">_xlfn.XLOOKUP(Table1[[#This Row],[Manager ID]],Table2[[#All],[Manager ID]],Table2[[#All],[Department Head]])</f>
        <v>Marketing</v>
      </c>
      <c r="AC4182" s="2">
        <f>_xlfn.XLOOKUP(Table1[[#This Row],[City]],L:L,O:O)</f>
        <v>0.24036902712549932</v>
      </c>
      <c r="AD4182" t="str" cm="1">
        <f t="array" ref="AD4182">_xlfn.IFS(Table1[[#This Row],[Performance Score]]&gt;=90,"Excellent",Table1[[#This Row],[Performance Score]]&gt;=75,"Good",Table1[[#This Row],[Performance Score]]&gt;=60,"Average",Table1[[#This Row],[Performance Score]]&lt;=60,"Need Improvement")</f>
        <v>Excellent</v>
      </c>
      <c r="AE4182" t="str">
        <f>IF(AND(Table1[[#This Row],[Attendance %]]&gt;=80,(Table1[[#This Row],[Performance Score]]&gt;=80)),"Eligible","Not Eligible")</f>
        <v>Eligible</v>
      </c>
      <c r="AF4182" t="str">
        <f>IF(Table1[[#This Row],[Performance Score]]&gt;=80,"High Performer","Low Performer")</f>
        <v>High Performer</v>
      </c>
      <c r="AG4182" t="str" cm="1">
        <f t="array" aca="1" ref="AG4182" ca="1">_xlfn.IFS(Table1[[#This Row],[Experience]]&lt;=3,"Junior",Table1[[#This Row],[Experience]]&lt;=7,"Mid Level",Table1[[#This Row],[Experience]]&gt;=7,"Senior")</f>
        <v>Junior</v>
      </c>
      <c r="AH4182" t="str">
        <f>IF(Table1[[#This Row],[Attendance %]]&gt;75,"OK","Below 75")</f>
        <v>OK</v>
      </c>
      <c r="AI4182" t="b">
        <f>ISBLANK(Table1[[#This Row],[Employee ID]])</f>
        <v>0</v>
      </c>
      <c r="AJ4182" t="b">
        <f>ISNUMBER(Table1[[#This Row],[Total Salary  ]])</f>
        <v>1</v>
      </c>
      <c r="AK4182" t="str">
        <f>IFERROR(_xlfn.XLOOKUP(Table1[[#This Row],[Manager ID]],MANAGERS!A:A,MANAGERS!B:B),"Not Found")</f>
        <v>Manager_12</v>
      </c>
    </row>
    <row r="4183" spans="1:37" x14ac:dyDescent="0.2">
      <c r="A4183" t="s">
        <v>4193</v>
      </c>
      <c r="B4183" t="s">
        <v>62</v>
      </c>
      <c r="C4183" t="s">
        <v>21</v>
      </c>
      <c r="D4183" t="s">
        <v>40</v>
      </c>
      <c r="E4183" t="s">
        <v>65</v>
      </c>
      <c r="F4183" s="1">
        <v>45198</v>
      </c>
      <c r="G4183" s="1">
        <v>29478</v>
      </c>
      <c r="H4183">
        <v>47365</v>
      </c>
      <c r="I4183">
        <v>10607</v>
      </c>
      <c r="J4183">
        <v>62</v>
      </c>
      <c r="K4183">
        <v>79</v>
      </c>
      <c r="L4183" t="s">
        <v>23</v>
      </c>
      <c r="M4183">
        <v>110</v>
      </c>
      <c r="N4183">
        <f>Table1[[#This Row],[Basic Salary]]+Table1[[#This Row],[Bonus]]</f>
        <v>57972</v>
      </c>
      <c r="O4183" s="2">
        <f>Table1[[#This Row],[Bonus]]/Table1[[#This Row],[Basic Salary]]</f>
        <v>0.22394172912488125</v>
      </c>
      <c r="P4183">
        <f ca="1">DATEDIF(Table1[[#This Row],[Date of Birth]],TODAY(),"Y")</f>
        <v>45</v>
      </c>
      <c r="Q4183">
        <f ca="1">DATEDIF(Table1[[#This Row],[Joining Date]],TODAY(),"Y")</f>
        <v>2</v>
      </c>
      <c r="R4183" t="str">
        <f ca="1">IF(YEAR(Table1[[#This Row],[Joining Date]])=YEAR(TODAY()),"Yes","No")</f>
        <v>No</v>
      </c>
      <c r="S4183" t="str">
        <f ca="1">IF(Table1[[#This Row],[Experience]]&gt;5,"Yes","No")</f>
        <v>No</v>
      </c>
      <c r="T4183" t="str">
        <f>TEXT(Table1[[#This Row],[Joining Date]],"mmmm")</f>
        <v>September</v>
      </c>
      <c r="U4183" t="str">
        <f>TEXT(Table1[[#This Row],[Joining Date]],"yyyy")</f>
        <v>2023</v>
      </c>
      <c r="V4183" s="5">
        <f ca="1">TODAY()-Table1[[#This Row],[Joining Date]]</f>
        <v>1041</v>
      </c>
      <c r="W4183" t="str">
        <f>LEFT(Table1[[#This Row],[Employee Name]],FIND(" ",Table1[[#This Row],[Employee Name]])-1)</f>
        <v>Kavya</v>
      </c>
      <c r="X4183" t="str">
        <f>RIGHT(Table1[[#This Row],[Employee Name]],LEN(Table1[[#This Row],[Employee Name]])-FIND(" ",Table1[[#This Row],[Employee Name]]))</f>
        <v>Nair</v>
      </c>
      <c r="Y4183" t="str">
        <f>Table1[[#This Row],[Department]]&amp;"-"&amp;Table1[[#This Row],[Employee ID]]</f>
        <v>IT-E04137</v>
      </c>
      <c r="Z4183" t="str">
        <f>LEFT(Table1[[#This Row],[Department]],3)</f>
        <v>IT</v>
      </c>
      <c r="AA4183" t="str">
        <f>_xlfn.XLOOKUP(Table1[[#This Row],[Manager ID]],MANAGERS!A:A,MANAGERS!B:B)</f>
        <v>Manager_10</v>
      </c>
      <c r="AB4183" t="str" cm="1">
        <f t="array" ref="AB4183">_xlfn.XLOOKUP(Table1[[#This Row],[Manager ID]],Table2[[#All],[Manager ID]],Table2[[#All],[Department Head]])</f>
        <v>HR</v>
      </c>
      <c r="AC4183" s="2">
        <f>_xlfn.XLOOKUP(Table1[[#This Row],[City]],L:L,O:O)</f>
        <v>0.23486488519629886</v>
      </c>
      <c r="AD4183" t="str" cm="1">
        <f t="array" ref="AD4183">_xlfn.IFS(Table1[[#This Row],[Performance Score]]&gt;=90,"Excellent",Table1[[#This Row],[Performance Score]]&gt;=75,"Good",Table1[[#This Row],[Performance Score]]&gt;=60,"Average",Table1[[#This Row],[Performance Score]]&lt;=60,"Need Improvement")</f>
        <v>Good</v>
      </c>
      <c r="AE4183" t="str">
        <f>IF(AND(Table1[[#This Row],[Attendance %]]&gt;=80,(Table1[[#This Row],[Performance Score]]&gt;=80)),"Eligible","Not Eligible")</f>
        <v>Not Eligible</v>
      </c>
      <c r="AF4183" t="str">
        <f>IF(Table1[[#This Row],[Performance Score]]&gt;=80,"High Performer","Low Performer")</f>
        <v>Low Performer</v>
      </c>
      <c r="AG4183" t="str" cm="1">
        <f t="array" aca="1" ref="AG4183" ca="1">_xlfn.IFS(Table1[[#This Row],[Experience]]&lt;=3,"Junior",Table1[[#This Row],[Experience]]&lt;=7,"Mid Level",Table1[[#This Row],[Experience]]&gt;=7,"Senior")</f>
        <v>Junior</v>
      </c>
      <c r="AH4183" t="str">
        <f>IF(Table1[[#This Row],[Attendance %]]&gt;75,"OK","Below 75")</f>
        <v>Below 75</v>
      </c>
      <c r="AI4183" t="b">
        <f>ISBLANK(Table1[[#This Row],[Employee ID]])</f>
        <v>0</v>
      </c>
      <c r="AJ4183" t="b">
        <f>ISNUMBER(Table1[[#This Row],[Total Salary  ]])</f>
        <v>1</v>
      </c>
      <c r="AK4183" t="str">
        <f>IFERROR(_xlfn.XLOOKUP(Table1[[#This Row],[Manager ID]],MANAGERS!A:A,MANAGERS!B:B),"Not Found")</f>
        <v>Manager_10</v>
      </c>
    </row>
    <row r="4184" spans="1:37" x14ac:dyDescent="0.2">
      <c r="A4184" t="s">
        <v>728</v>
      </c>
      <c r="B4184" t="s">
        <v>71</v>
      </c>
      <c r="C4184" t="s">
        <v>21</v>
      </c>
      <c r="D4184" t="s">
        <v>81</v>
      </c>
      <c r="E4184" t="s">
        <v>17</v>
      </c>
      <c r="F4184" s="1">
        <v>43245</v>
      </c>
      <c r="G4184" s="1">
        <v>35784</v>
      </c>
      <c r="H4184">
        <v>32234</v>
      </c>
      <c r="I4184">
        <v>25718</v>
      </c>
      <c r="J4184">
        <v>65</v>
      </c>
      <c r="K4184">
        <v>63</v>
      </c>
      <c r="L4184" t="s">
        <v>23</v>
      </c>
      <c r="M4184">
        <v>111</v>
      </c>
      <c r="N4184">
        <f>Table1[[#This Row],[Basic Salary]]+Table1[[#This Row],[Bonus]]</f>
        <v>57952</v>
      </c>
      <c r="O4184" s="2">
        <f>Table1[[#This Row],[Bonus]]/Table1[[#This Row],[Basic Salary]]</f>
        <v>0.79785319848607061</v>
      </c>
      <c r="P4184">
        <f ca="1">DATEDIF(Table1[[#This Row],[Date of Birth]],TODAY(),"Y")</f>
        <v>28</v>
      </c>
      <c r="Q4184">
        <f ca="1">DATEDIF(Table1[[#This Row],[Joining Date]],TODAY(),"Y")</f>
        <v>8</v>
      </c>
      <c r="R4184" t="str">
        <f ca="1">IF(YEAR(Table1[[#This Row],[Joining Date]])=YEAR(TODAY()),"Yes","No")</f>
        <v>No</v>
      </c>
      <c r="S4184" t="str">
        <f ca="1">IF(Table1[[#This Row],[Experience]]&gt;5,"Yes","No")</f>
        <v>Yes</v>
      </c>
      <c r="T4184" t="str">
        <f>TEXT(Table1[[#This Row],[Joining Date]],"mmmm")</f>
        <v>May</v>
      </c>
      <c r="U4184" t="str">
        <f>TEXT(Table1[[#This Row],[Joining Date]],"yyyy")</f>
        <v>2018</v>
      </c>
      <c r="V4184" s="5">
        <f ca="1">TODAY()-Table1[[#This Row],[Joining Date]]</f>
        <v>2994</v>
      </c>
      <c r="W4184" t="str">
        <f>LEFT(Table1[[#This Row],[Employee Name]],FIND(" ",Table1[[#This Row],[Employee Name]])-1)</f>
        <v>Sneha</v>
      </c>
      <c r="X4184" t="str">
        <f>RIGHT(Table1[[#This Row],[Employee Name]],LEN(Table1[[#This Row],[Employee Name]])-FIND(" ",Table1[[#This Row],[Employee Name]]))</f>
        <v>Iyer</v>
      </c>
      <c r="Y4184" t="str">
        <f>Table1[[#This Row],[Department]]&amp;"-"&amp;Table1[[#This Row],[Employee ID]]</f>
        <v>Sales-E00672</v>
      </c>
      <c r="Z4184" t="str">
        <f>LEFT(Table1[[#This Row],[Department]],3)</f>
        <v>Sal</v>
      </c>
      <c r="AA4184" t="str">
        <f>_xlfn.XLOOKUP(Table1[[#This Row],[Manager ID]],MANAGERS!A:A,MANAGERS!B:B)</f>
        <v>Manager_11</v>
      </c>
      <c r="AB4184" t="str" cm="1">
        <f t="array" ref="AB4184">_xlfn.XLOOKUP(Table1[[#This Row],[Manager ID]],Table2[[#All],[Manager ID]],Table2[[#All],[Department Head]])</f>
        <v>Marketing</v>
      </c>
      <c r="AC4184" s="2">
        <f>_xlfn.XLOOKUP(Table1[[#This Row],[City]],L:L,O:O)</f>
        <v>0.23486488519629886</v>
      </c>
      <c r="AD4184" t="str" cm="1">
        <f t="array" ref="AD4184">_xlfn.IFS(Table1[[#This Row],[Performance Score]]&gt;=90,"Excellent",Table1[[#This Row],[Performance Score]]&gt;=75,"Good",Table1[[#This Row],[Performance Score]]&gt;=60,"Average",Table1[[#This Row],[Performance Score]]&lt;=60,"Need Improvement")</f>
        <v>Average</v>
      </c>
      <c r="AE4184" t="str">
        <f>IF(AND(Table1[[#This Row],[Attendance %]]&gt;=80,(Table1[[#This Row],[Performance Score]]&gt;=80)),"Eligible","Not Eligible")</f>
        <v>Not Eligible</v>
      </c>
      <c r="AF4184" t="str">
        <f>IF(Table1[[#This Row],[Performance Score]]&gt;=80,"High Performer","Low Performer")</f>
        <v>Low Performer</v>
      </c>
      <c r="AG4184" t="str" cm="1">
        <f t="array" aca="1" ref="AG4184" ca="1">_xlfn.IFS(Table1[[#This Row],[Experience]]&lt;=3,"Junior",Table1[[#This Row],[Experience]]&lt;=7,"Mid Level",Table1[[#This Row],[Experience]]&gt;=7,"Senior")</f>
        <v>Senior</v>
      </c>
      <c r="AH4184" t="str">
        <f>IF(Table1[[#This Row],[Attendance %]]&gt;75,"OK","Below 75")</f>
        <v>Below 75</v>
      </c>
      <c r="AI4184" t="b">
        <f>ISBLANK(Table1[[#This Row],[Employee ID]])</f>
        <v>0</v>
      </c>
      <c r="AJ4184" t="b">
        <f>ISNUMBER(Table1[[#This Row],[Total Salary  ]])</f>
        <v>1</v>
      </c>
      <c r="AK4184" t="str">
        <f>IFERROR(_xlfn.XLOOKUP(Table1[[#This Row],[Manager ID]],MANAGERS!A:A,MANAGERS!B:B),"Not Found")</f>
        <v>Manager_11</v>
      </c>
    </row>
    <row r="4185" spans="1:37" x14ac:dyDescent="0.2">
      <c r="A4185" t="s">
        <v>4683</v>
      </c>
      <c r="B4185" t="s">
        <v>89</v>
      </c>
      <c r="C4185" t="s">
        <v>21</v>
      </c>
      <c r="D4185" t="s">
        <v>81</v>
      </c>
      <c r="E4185" t="s">
        <v>17</v>
      </c>
      <c r="F4185" s="1">
        <v>43626</v>
      </c>
      <c r="G4185" s="1">
        <v>36372</v>
      </c>
      <c r="H4185">
        <v>43939</v>
      </c>
      <c r="I4185">
        <v>14003</v>
      </c>
      <c r="J4185">
        <v>93</v>
      </c>
      <c r="K4185">
        <v>49</v>
      </c>
      <c r="L4185" t="s">
        <v>37</v>
      </c>
      <c r="M4185">
        <v>108</v>
      </c>
      <c r="N4185">
        <f>Table1[[#This Row],[Basic Salary]]+Table1[[#This Row],[Bonus]]</f>
        <v>57942</v>
      </c>
      <c r="O4185" s="2">
        <f>Table1[[#This Row],[Bonus]]/Table1[[#This Row],[Basic Salary]]</f>
        <v>0.31869182275427299</v>
      </c>
      <c r="P4185">
        <f ca="1">DATEDIF(Table1[[#This Row],[Date of Birth]],TODAY(),"Y")</f>
        <v>27</v>
      </c>
      <c r="Q4185">
        <f ca="1">DATEDIF(Table1[[#This Row],[Joining Date]],TODAY(),"Y")</f>
        <v>7</v>
      </c>
      <c r="R4185" t="str">
        <f ca="1">IF(YEAR(Table1[[#This Row],[Joining Date]])=YEAR(TODAY()),"Yes","No")</f>
        <v>No</v>
      </c>
      <c r="S4185" t="str">
        <f ca="1">IF(Table1[[#This Row],[Experience]]&gt;5,"Yes","No")</f>
        <v>Yes</v>
      </c>
      <c r="T4185" t="str">
        <f>TEXT(Table1[[#This Row],[Joining Date]],"mmmm")</f>
        <v>June</v>
      </c>
      <c r="U4185" t="str">
        <f>TEXT(Table1[[#This Row],[Joining Date]],"yyyy")</f>
        <v>2019</v>
      </c>
      <c r="V4185" s="5">
        <f ca="1">TODAY()-Table1[[#This Row],[Joining Date]]</f>
        <v>2613</v>
      </c>
      <c r="W4185" t="str">
        <f>LEFT(Table1[[#This Row],[Employee Name]],FIND(" ",Table1[[#This Row],[Employee Name]])-1)</f>
        <v>Tarun</v>
      </c>
      <c r="X4185" t="str">
        <f>RIGHT(Table1[[#This Row],[Employee Name]],LEN(Table1[[#This Row],[Employee Name]])-FIND(" ",Table1[[#This Row],[Employee Name]]))</f>
        <v>Verma</v>
      </c>
      <c r="Y4185" t="str">
        <f>Table1[[#This Row],[Department]]&amp;"-"&amp;Table1[[#This Row],[Employee ID]]</f>
        <v>Sales-E04627</v>
      </c>
      <c r="Z4185" t="str">
        <f>LEFT(Table1[[#This Row],[Department]],3)</f>
        <v>Sal</v>
      </c>
      <c r="AA4185" t="str">
        <f>_xlfn.XLOOKUP(Table1[[#This Row],[Manager ID]],MANAGERS!A:A,MANAGERS!B:B)</f>
        <v>Manager_8</v>
      </c>
      <c r="AB4185" t="str" cm="1">
        <f t="array" ref="AB4185">_xlfn.XLOOKUP(Table1[[#This Row],[Manager ID]],Table2[[#All],[Manager ID]],Table2[[#All],[Department Head]])</f>
        <v>Sales</v>
      </c>
      <c r="AC4185" s="2">
        <f>_xlfn.XLOOKUP(Table1[[#This Row],[City]],L:L,O:O)</f>
        <v>0.24036902712549932</v>
      </c>
      <c r="AD4185" t="str" cm="1">
        <f t="array" ref="AD4185">_xlfn.IFS(Table1[[#This Row],[Performance Score]]&gt;=90,"Excellent",Table1[[#This Row],[Performance Score]]&gt;=75,"Good",Table1[[#This Row],[Performance Score]]&gt;=60,"Average",Table1[[#This Row],[Performance Score]]&lt;=60,"Need Improvement")</f>
        <v>Need Improvement</v>
      </c>
      <c r="AE4185" t="str">
        <f>IF(AND(Table1[[#This Row],[Attendance %]]&gt;=80,(Table1[[#This Row],[Performance Score]]&gt;=80)),"Eligible","Not Eligible")</f>
        <v>Not Eligible</v>
      </c>
      <c r="AF4185" t="str">
        <f>IF(Table1[[#This Row],[Performance Score]]&gt;=80,"High Performer","Low Performer")</f>
        <v>Low Performer</v>
      </c>
      <c r="AG4185" t="str" cm="1">
        <f t="array" aca="1" ref="AG4185" ca="1">_xlfn.IFS(Table1[[#This Row],[Experience]]&lt;=3,"Junior",Table1[[#This Row],[Experience]]&lt;=7,"Mid Level",Table1[[#This Row],[Experience]]&gt;=7,"Senior")</f>
        <v>Mid Level</v>
      </c>
      <c r="AH4185" t="str">
        <f>IF(Table1[[#This Row],[Attendance %]]&gt;75,"OK","Below 75")</f>
        <v>OK</v>
      </c>
      <c r="AI4185" t="b">
        <f>ISBLANK(Table1[[#This Row],[Employee ID]])</f>
        <v>0</v>
      </c>
      <c r="AJ4185" t="b">
        <f>ISNUMBER(Table1[[#This Row],[Total Salary  ]])</f>
        <v>1</v>
      </c>
      <c r="AK4185" t="str">
        <f>IFERROR(_xlfn.XLOOKUP(Table1[[#This Row],[Manager ID]],MANAGERS!A:A,MANAGERS!B:B),"Not Found")</f>
        <v>Manager_8</v>
      </c>
    </row>
    <row r="4186" spans="1:37" x14ac:dyDescent="0.2">
      <c r="A4186" t="s">
        <v>1567</v>
      </c>
      <c r="B4186" t="s">
        <v>62</v>
      </c>
      <c r="C4186" t="s">
        <v>21</v>
      </c>
      <c r="D4186" t="s">
        <v>33</v>
      </c>
      <c r="E4186" t="s">
        <v>17</v>
      </c>
      <c r="F4186" s="1">
        <v>42188</v>
      </c>
      <c r="G4186" s="1">
        <v>32735</v>
      </c>
      <c r="H4186">
        <v>37930</v>
      </c>
      <c r="I4186">
        <v>19982</v>
      </c>
      <c r="J4186">
        <v>71</v>
      </c>
      <c r="K4186">
        <v>97</v>
      </c>
      <c r="L4186" t="s">
        <v>37</v>
      </c>
      <c r="M4186">
        <v>111</v>
      </c>
      <c r="N4186">
        <f>Table1[[#This Row],[Basic Salary]]+Table1[[#This Row],[Bonus]]</f>
        <v>57912</v>
      </c>
      <c r="O4186" s="2">
        <f>Table1[[#This Row],[Bonus]]/Table1[[#This Row],[Basic Salary]]</f>
        <v>0.52681254943316635</v>
      </c>
      <c r="P4186">
        <f ca="1">DATEDIF(Table1[[#This Row],[Date of Birth]],TODAY(),"Y")</f>
        <v>36</v>
      </c>
      <c r="Q4186">
        <f ca="1">DATEDIF(Table1[[#This Row],[Joining Date]],TODAY(),"Y")</f>
        <v>11</v>
      </c>
      <c r="R4186" t="str">
        <f ca="1">IF(YEAR(Table1[[#This Row],[Joining Date]])=YEAR(TODAY()),"Yes","No")</f>
        <v>No</v>
      </c>
      <c r="S4186" t="str">
        <f ca="1">IF(Table1[[#This Row],[Experience]]&gt;5,"Yes","No")</f>
        <v>Yes</v>
      </c>
      <c r="T4186" t="str">
        <f>TEXT(Table1[[#This Row],[Joining Date]],"mmmm")</f>
        <v>July</v>
      </c>
      <c r="U4186" t="str">
        <f>TEXT(Table1[[#This Row],[Joining Date]],"yyyy")</f>
        <v>2015</v>
      </c>
      <c r="V4186" s="5">
        <f ca="1">TODAY()-Table1[[#This Row],[Joining Date]]</f>
        <v>4051</v>
      </c>
      <c r="W4186" t="str">
        <f>LEFT(Table1[[#This Row],[Employee Name]],FIND(" ",Table1[[#This Row],[Employee Name]])-1)</f>
        <v>Kavya</v>
      </c>
      <c r="X4186" t="str">
        <f>RIGHT(Table1[[#This Row],[Employee Name]],LEN(Table1[[#This Row],[Employee Name]])-FIND(" ",Table1[[#This Row],[Employee Name]]))</f>
        <v>Nair</v>
      </c>
      <c r="Y4186" t="str">
        <f>Table1[[#This Row],[Department]]&amp;"-"&amp;Table1[[#This Row],[Employee ID]]</f>
        <v>Marketing-E01511</v>
      </c>
      <c r="Z4186" t="str">
        <f>LEFT(Table1[[#This Row],[Department]],3)</f>
        <v>Mar</v>
      </c>
      <c r="AA4186" t="str">
        <f>_xlfn.XLOOKUP(Table1[[#This Row],[Manager ID]],MANAGERS!A:A,MANAGERS!B:B)</f>
        <v>Manager_11</v>
      </c>
      <c r="AB4186" t="str" cm="1">
        <f t="array" ref="AB4186">_xlfn.XLOOKUP(Table1[[#This Row],[Manager ID]],Table2[[#All],[Manager ID]],Table2[[#All],[Department Head]])</f>
        <v>Marketing</v>
      </c>
      <c r="AC4186" s="2">
        <f>_xlfn.XLOOKUP(Table1[[#This Row],[City]],L:L,O:O)</f>
        <v>0.24036902712549932</v>
      </c>
      <c r="AD4186" t="str" cm="1">
        <f t="array" ref="AD4186">_xlfn.IFS(Table1[[#This Row],[Performance Score]]&gt;=90,"Excellent",Table1[[#This Row],[Performance Score]]&gt;=75,"Good",Table1[[#This Row],[Performance Score]]&gt;=60,"Average",Table1[[#This Row],[Performance Score]]&lt;=60,"Need Improvement")</f>
        <v>Excellent</v>
      </c>
      <c r="AE4186" t="str">
        <f>IF(AND(Table1[[#This Row],[Attendance %]]&gt;=80,(Table1[[#This Row],[Performance Score]]&gt;=80)),"Eligible","Not Eligible")</f>
        <v>Not Eligible</v>
      </c>
      <c r="AF4186" t="str">
        <f>IF(Table1[[#This Row],[Performance Score]]&gt;=80,"High Performer","Low Performer")</f>
        <v>High Performer</v>
      </c>
      <c r="AG4186" t="str" cm="1">
        <f t="array" aca="1" ref="AG4186" ca="1">_xlfn.IFS(Table1[[#This Row],[Experience]]&lt;=3,"Junior",Table1[[#This Row],[Experience]]&lt;=7,"Mid Level",Table1[[#This Row],[Experience]]&gt;=7,"Senior")</f>
        <v>Senior</v>
      </c>
      <c r="AH4186" t="str">
        <f>IF(Table1[[#This Row],[Attendance %]]&gt;75,"OK","Below 75")</f>
        <v>Below 75</v>
      </c>
      <c r="AI4186" t="b">
        <f>ISBLANK(Table1[[#This Row],[Employee ID]])</f>
        <v>0</v>
      </c>
      <c r="AJ4186" t="b">
        <f>ISNUMBER(Table1[[#This Row],[Total Salary  ]])</f>
        <v>1</v>
      </c>
      <c r="AK4186" t="str">
        <f>IFERROR(_xlfn.XLOOKUP(Table1[[#This Row],[Manager ID]],MANAGERS!A:A,MANAGERS!B:B),"Not Found")</f>
        <v>Manager_11</v>
      </c>
    </row>
    <row r="4187" spans="1:37" x14ac:dyDescent="0.2">
      <c r="A4187" t="s">
        <v>2631</v>
      </c>
      <c r="B4187" t="s">
        <v>36</v>
      </c>
      <c r="C4187" t="s">
        <v>21</v>
      </c>
      <c r="D4187" t="s">
        <v>25</v>
      </c>
      <c r="E4187" t="s">
        <v>30</v>
      </c>
      <c r="F4187" s="1">
        <v>42156</v>
      </c>
      <c r="G4187" s="1">
        <v>39133</v>
      </c>
      <c r="H4187">
        <v>34617</v>
      </c>
      <c r="I4187">
        <v>23295</v>
      </c>
      <c r="J4187">
        <v>82</v>
      </c>
      <c r="K4187">
        <v>72</v>
      </c>
      <c r="L4187" t="s">
        <v>53</v>
      </c>
      <c r="M4187">
        <v>112</v>
      </c>
      <c r="N4187">
        <f>Table1[[#This Row],[Basic Salary]]+Table1[[#This Row],[Bonus]]</f>
        <v>57912</v>
      </c>
      <c r="O4187" s="2">
        <f>Table1[[#This Row],[Bonus]]/Table1[[#This Row],[Basic Salary]]</f>
        <v>0.67293526302105899</v>
      </c>
      <c r="P4187">
        <f ca="1">DATEDIF(Table1[[#This Row],[Date of Birth]],TODAY(),"Y")</f>
        <v>19</v>
      </c>
      <c r="Q4187">
        <f ca="1">DATEDIF(Table1[[#This Row],[Joining Date]],TODAY(),"Y")</f>
        <v>11</v>
      </c>
      <c r="R4187" t="str">
        <f ca="1">IF(YEAR(Table1[[#This Row],[Joining Date]])=YEAR(TODAY()),"Yes","No")</f>
        <v>No</v>
      </c>
      <c r="S4187" t="str">
        <f ca="1">IF(Table1[[#This Row],[Experience]]&gt;5,"Yes","No")</f>
        <v>Yes</v>
      </c>
      <c r="T4187" t="str">
        <f>TEXT(Table1[[#This Row],[Joining Date]],"mmmm")</f>
        <v>June</v>
      </c>
      <c r="U4187" t="str">
        <f>TEXT(Table1[[#This Row],[Joining Date]],"yyyy")</f>
        <v>2015</v>
      </c>
      <c r="V4187" s="5">
        <f ca="1">TODAY()-Table1[[#This Row],[Joining Date]]</f>
        <v>4083</v>
      </c>
      <c r="W4187" t="str">
        <f>LEFT(Table1[[#This Row],[Employee Name]],FIND(" ",Table1[[#This Row],[Employee Name]])-1)</f>
        <v>Meera</v>
      </c>
      <c r="X4187" t="str">
        <f>RIGHT(Table1[[#This Row],[Employee Name]],LEN(Table1[[#This Row],[Employee Name]])-FIND(" ",Table1[[#This Row],[Employee Name]]))</f>
        <v>Joshi</v>
      </c>
      <c r="Y4187" t="str">
        <f>Table1[[#This Row],[Department]]&amp;"-"&amp;Table1[[#This Row],[Employee ID]]</f>
        <v>Finance-E02575</v>
      </c>
      <c r="Z4187" t="str">
        <f>LEFT(Table1[[#This Row],[Department]],3)</f>
        <v>Fin</v>
      </c>
      <c r="AA4187" t="str">
        <f>_xlfn.XLOOKUP(Table1[[#This Row],[Manager ID]],MANAGERS!A:A,MANAGERS!B:B)</f>
        <v>Manager_12</v>
      </c>
      <c r="AB4187" t="str" cm="1">
        <f t="array" ref="AB4187">_xlfn.XLOOKUP(Table1[[#This Row],[Manager ID]],Table2[[#All],[Manager ID]],Table2[[#All],[Department Head]])</f>
        <v>Marketing</v>
      </c>
      <c r="AC4187" s="2">
        <f>_xlfn.XLOOKUP(Table1[[#This Row],[City]],L:L,O:O)</f>
        <v>0.23685887225230964</v>
      </c>
      <c r="AD4187" t="str" cm="1">
        <f t="array" ref="AD4187">_xlfn.IFS(Table1[[#This Row],[Performance Score]]&gt;=90,"Excellent",Table1[[#This Row],[Performance Score]]&gt;=75,"Good",Table1[[#This Row],[Performance Score]]&gt;=60,"Average",Table1[[#This Row],[Performance Score]]&lt;=60,"Need Improvement")</f>
        <v>Average</v>
      </c>
      <c r="AE4187" t="str">
        <f>IF(AND(Table1[[#This Row],[Attendance %]]&gt;=80,(Table1[[#This Row],[Performance Score]]&gt;=80)),"Eligible","Not Eligible")</f>
        <v>Not Eligible</v>
      </c>
      <c r="AF4187" t="str">
        <f>IF(Table1[[#This Row],[Performance Score]]&gt;=80,"High Performer","Low Performer")</f>
        <v>Low Performer</v>
      </c>
      <c r="AG4187" t="str" cm="1">
        <f t="array" aca="1" ref="AG4187" ca="1">_xlfn.IFS(Table1[[#This Row],[Experience]]&lt;=3,"Junior",Table1[[#This Row],[Experience]]&lt;=7,"Mid Level",Table1[[#This Row],[Experience]]&gt;=7,"Senior")</f>
        <v>Senior</v>
      </c>
      <c r="AH4187" t="str">
        <f>IF(Table1[[#This Row],[Attendance %]]&gt;75,"OK","Below 75")</f>
        <v>OK</v>
      </c>
      <c r="AI4187" t="b">
        <f>ISBLANK(Table1[[#This Row],[Employee ID]])</f>
        <v>0</v>
      </c>
      <c r="AJ4187" t="b">
        <f>ISNUMBER(Table1[[#This Row],[Total Salary  ]])</f>
        <v>1</v>
      </c>
      <c r="AK4187" t="str">
        <f>IFERROR(_xlfn.XLOOKUP(Table1[[#This Row],[Manager ID]],MANAGERS!A:A,MANAGERS!B:B),"Not Found")</f>
        <v>Manager_12</v>
      </c>
    </row>
    <row r="4188" spans="1:37" x14ac:dyDescent="0.2">
      <c r="A4188" t="s">
        <v>4550</v>
      </c>
      <c r="B4188" t="s">
        <v>89</v>
      </c>
      <c r="C4188" t="s">
        <v>21</v>
      </c>
      <c r="D4188" t="s">
        <v>40</v>
      </c>
      <c r="E4188" t="s">
        <v>17</v>
      </c>
      <c r="F4188" s="1">
        <v>43276</v>
      </c>
      <c r="G4188" s="1">
        <v>34965</v>
      </c>
      <c r="H4188">
        <v>28350</v>
      </c>
      <c r="I4188">
        <v>29483</v>
      </c>
      <c r="J4188">
        <v>81</v>
      </c>
      <c r="K4188">
        <v>74</v>
      </c>
      <c r="L4188" t="s">
        <v>53</v>
      </c>
      <c r="M4188">
        <v>101</v>
      </c>
      <c r="N4188">
        <f>Table1[[#This Row],[Basic Salary]]+Table1[[#This Row],[Bonus]]</f>
        <v>57833</v>
      </c>
      <c r="O4188" s="2">
        <f>Table1[[#This Row],[Bonus]]/Table1[[#This Row],[Basic Salary]]</f>
        <v>1.0399647266313934</v>
      </c>
      <c r="P4188">
        <f ca="1">DATEDIF(Table1[[#This Row],[Date of Birth]],TODAY(),"Y")</f>
        <v>30</v>
      </c>
      <c r="Q4188">
        <f ca="1">DATEDIF(Table1[[#This Row],[Joining Date]],TODAY(),"Y")</f>
        <v>8</v>
      </c>
      <c r="R4188" t="str">
        <f ca="1">IF(YEAR(Table1[[#This Row],[Joining Date]])=YEAR(TODAY()),"Yes","No")</f>
        <v>No</v>
      </c>
      <c r="S4188" t="str">
        <f ca="1">IF(Table1[[#This Row],[Experience]]&gt;5,"Yes","No")</f>
        <v>Yes</v>
      </c>
      <c r="T4188" t="str">
        <f>TEXT(Table1[[#This Row],[Joining Date]],"mmmm")</f>
        <v>June</v>
      </c>
      <c r="U4188" t="str">
        <f>TEXT(Table1[[#This Row],[Joining Date]],"yyyy")</f>
        <v>2018</v>
      </c>
      <c r="V4188" s="5">
        <f ca="1">TODAY()-Table1[[#This Row],[Joining Date]]</f>
        <v>2963</v>
      </c>
      <c r="W4188" t="str">
        <f>LEFT(Table1[[#This Row],[Employee Name]],FIND(" ",Table1[[#This Row],[Employee Name]])-1)</f>
        <v>Tarun</v>
      </c>
      <c r="X4188" t="str">
        <f>RIGHT(Table1[[#This Row],[Employee Name]],LEN(Table1[[#This Row],[Employee Name]])-FIND(" ",Table1[[#This Row],[Employee Name]]))</f>
        <v>Verma</v>
      </c>
      <c r="Y4188" t="str">
        <f>Table1[[#This Row],[Department]]&amp;"-"&amp;Table1[[#This Row],[Employee ID]]</f>
        <v>IT-E04494</v>
      </c>
      <c r="Z4188" t="str">
        <f>LEFT(Table1[[#This Row],[Department]],3)</f>
        <v>IT</v>
      </c>
      <c r="AA4188" t="str">
        <f>_xlfn.XLOOKUP(Table1[[#This Row],[Manager ID]],MANAGERS!A:A,MANAGERS!B:B)</f>
        <v>Manager_1</v>
      </c>
      <c r="AB4188" t="str" cm="1">
        <f t="array" ref="AB4188">_xlfn.XLOOKUP(Table1[[#This Row],[Manager ID]],Table2[[#All],[Manager ID]],Table2[[#All],[Department Head]])</f>
        <v>Support</v>
      </c>
      <c r="AC4188" s="2">
        <f>_xlfn.XLOOKUP(Table1[[#This Row],[City]],L:L,O:O)</f>
        <v>0.23685887225230964</v>
      </c>
      <c r="AD4188" t="str" cm="1">
        <f t="array" ref="AD4188">_xlfn.IFS(Table1[[#This Row],[Performance Score]]&gt;=90,"Excellent",Table1[[#This Row],[Performance Score]]&gt;=75,"Good",Table1[[#This Row],[Performance Score]]&gt;=60,"Average",Table1[[#This Row],[Performance Score]]&lt;=60,"Need Improvement")</f>
        <v>Average</v>
      </c>
      <c r="AE4188" t="str">
        <f>IF(AND(Table1[[#This Row],[Attendance %]]&gt;=80,(Table1[[#This Row],[Performance Score]]&gt;=80)),"Eligible","Not Eligible")</f>
        <v>Not Eligible</v>
      </c>
      <c r="AF4188" t="str">
        <f>IF(Table1[[#This Row],[Performance Score]]&gt;=80,"High Performer","Low Performer")</f>
        <v>Low Performer</v>
      </c>
      <c r="AG4188" t="str" cm="1">
        <f t="array" aca="1" ref="AG4188" ca="1">_xlfn.IFS(Table1[[#This Row],[Experience]]&lt;=3,"Junior",Table1[[#This Row],[Experience]]&lt;=7,"Mid Level",Table1[[#This Row],[Experience]]&gt;=7,"Senior")</f>
        <v>Senior</v>
      </c>
      <c r="AH4188" t="str">
        <f>IF(Table1[[#This Row],[Attendance %]]&gt;75,"OK","Below 75")</f>
        <v>OK</v>
      </c>
      <c r="AI4188" t="b">
        <f>ISBLANK(Table1[[#This Row],[Employee ID]])</f>
        <v>0</v>
      </c>
      <c r="AJ4188" t="b">
        <f>ISNUMBER(Table1[[#This Row],[Total Salary  ]])</f>
        <v>1</v>
      </c>
      <c r="AK4188" t="str">
        <f>IFERROR(_xlfn.XLOOKUP(Table1[[#This Row],[Manager ID]],MANAGERS!A:A,MANAGERS!B:B),"Not Found")</f>
        <v>Manager_1</v>
      </c>
    </row>
    <row r="4189" spans="1:37" x14ac:dyDescent="0.2">
      <c r="A4189" t="s">
        <v>4651</v>
      </c>
      <c r="B4189" t="s">
        <v>75</v>
      </c>
      <c r="C4189" t="s">
        <v>15</v>
      </c>
      <c r="D4189" t="s">
        <v>43</v>
      </c>
      <c r="E4189" t="s">
        <v>22</v>
      </c>
      <c r="F4189" s="1">
        <v>45649</v>
      </c>
      <c r="G4189" s="1">
        <v>34630</v>
      </c>
      <c r="H4189">
        <v>47821</v>
      </c>
      <c r="I4189">
        <v>10002</v>
      </c>
      <c r="J4189">
        <v>98</v>
      </c>
      <c r="K4189">
        <v>90</v>
      </c>
      <c r="L4189" t="s">
        <v>34</v>
      </c>
      <c r="M4189">
        <v>107</v>
      </c>
      <c r="N4189">
        <f>Table1[[#This Row],[Basic Salary]]+Table1[[#This Row],[Bonus]]</f>
        <v>57823</v>
      </c>
      <c r="O4189" s="2">
        <f>Table1[[#This Row],[Bonus]]/Table1[[#This Row],[Basic Salary]]</f>
        <v>0.20915497375629954</v>
      </c>
      <c r="P4189">
        <f ca="1">DATEDIF(Table1[[#This Row],[Date of Birth]],TODAY(),"Y")</f>
        <v>31</v>
      </c>
      <c r="Q4189">
        <f ca="1">DATEDIF(Table1[[#This Row],[Joining Date]],TODAY(),"Y")</f>
        <v>1</v>
      </c>
      <c r="R4189" t="str">
        <f ca="1">IF(YEAR(Table1[[#This Row],[Joining Date]])=YEAR(TODAY()),"Yes","No")</f>
        <v>No</v>
      </c>
      <c r="S4189" t="str">
        <f ca="1">IF(Table1[[#This Row],[Experience]]&gt;5,"Yes","No")</f>
        <v>No</v>
      </c>
      <c r="T4189" t="str">
        <f>TEXT(Table1[[#This Row],[Joining Date]],"mmmm")</f>
        <v>December</v>
      </c>
      <c r="U4189" t="str">
        <f>TEXT(Table1[[#This Row],[Joining Date]],"yyyy")</f>
        <v>2024</v>
      </c>
      <c r="V4189" s="5">
        <f ca="1">TODAY()-Table1[[#This Row],[Joining Date]]</f>
        <v>590</v>
      </c>
      <c r="W4189" t="str">
        <f>LEFT(Table1[[#This Row],[Employee Name]],FIND(" ",Table1[[#This Row],[Employee Name]])-1)</f>
        <v>Ishita</v>
      </c>
      <c r="X4189" t="str">
        <f>RIGHT(Table1[[#This Row],[Employee Name]],LEN(Table1[[#This Row],[Employee Name]])-FIND(" ",Table1[[#This Row],[Employee Name]]))</f>
        <v>Roy</v>
      </c>
      <c r="Y4189" t="str">
        <f>Table1[[#This Row],[Department]]&amp;"-"&amp;Table1[[#This Row],[Employee ID]]</f>
        <v>Operations-E04595</v>
      </c>
      <c r="Z4189" t="str">
        <f>LEFT(Table1[[#This Row],[Department]],3)</f>
        <v>Ope</v>
      </c>
      <c r="AA4189" t="str">
        <f>_xlfn.XLOOKUP(Table1[[#This Row],[Manager ID]],MANAGERS!A:A,MANAGERS!B:B)</f>
        <v>Manager_7</v>
      </c>
      <c r="AB4189" t="str" cm="1">
        <f t="array" ref="AB4189">_xlfn.XLOOKUP(Table1[[#This Row],[Manager ID]],Table2[[#All],[Manager ID]],Table2[[#All],[Department Head]])</f>
        <v>Operations</v>
      </c>
      <c r="AC4189" s="2">
        <f>_xlfn.XLOOKUP(Table1[[#This Row],[City]],L:L,O:O)</f>
        <v>0.24030340748661314</v>
      </c>
      <c r="AD4189" t="str" cm="1">
        <f t="array" ref="AD4189">_xlfn.IFS(Table1[[#This Row],[Performance Score]]&gt;=90,"Excellent",Table1[[#This Row],[Performance Score]]&gt;=75,"Good",Table1[[#This Row],[Performance Score]]&gt;=60,"Average",Table1[[#This Row],[Performance Score]]&lt;=60,"Need Improvement")</f>
        <v>Excellent</v>
      </c>
      <c r="AE4189" t="str">
        <f>IF(AND(Table1[[#This Row],[Attendance %]]&gt;=80,(Table1[[#This Row],[Performance Score]]&gt;=80)),"Eligible","Not Eligible")</f>
        <v>Eligible</v>
      </c>
      <c r="AF4189" t="str">
        <f>IF(Table1[[#This Row],[Performance Score]]&gt;=80,"High Performer","Low Performer")</f>
        <v>High Performer</v>
      </c>
      <c r="AG4189" t="str" cm="1">
        <f t="array" aca="1" ref="AG4189" ca="1">_xlfn.IFS(Table1[[#This Row],[Experience]]&lt;=3,"Junior",Table1[[#This Row],[Experience]]&lt;=7,"Mid Level",Table1[[#This Row],[Experience]]&gt;=7,"Senior")</f>
        <v>Junior</v>
      </c>
      <c r="AH4189" t="str">
        <f>IF(Table1[[#This Row],[Attendance %]]&gt;75,"OK","Below 75")</f>
        <v>OK</v>
      </c>
      <c r="AI4189" t="b">
        <f>ISBLANK(Table1[[#This Row],[Employee ID]])</f>
        <v>0</v>
      </c>
      <c r="AJ4189" t="b">
        <f>ISNUMBER(Table1[[#This Row],[Total Salary  ]])</f>
        <v>1</v>
      </c>
      <c r="AK4189" t="str">
        <f>IFERROR(_xlfn.XLOOKUP(Table1[[#This Row],[Manager ID]],MANAGERS!A:A,MANAGERS!B:B),"Not Found")</f>
        <v>Manager_7</v>
      </c>
    </row>
    <row r="4190" spans="1:37" x14ac:dyDescent="0.2">
      <c r="A4190" t="s">
        <v>3058</v>
      </c>
      <c r="B4190" t="s">
        <v>36</v>
      </c>
      <c r="C4190" t="s">
        <v>15</v>
      </c>
      <c r="D4190" t="s">
        <v>46</v>
      </c>
      <c r="E4190" t="s">
        <v>17</v>
      </c>
      <c r="F4190" s="1">
        <v>44854</v>
      </c>
      <c r="G4190" s="1">
        <v>32034</v>
      </c>
      <c r="H4190">
        <v>40062</v>
      </c>
      <c r="I4190">
        <v>17747</v>
      </c>
      <c r="J4190">
        <v>74</v>
      </c>
      <c r="K4190">
        <v>91</v>
      </c>
      <c r="L4190" t="s">
        <v>18</v>
      </c>
      <c r="M4190">
        <v>107</v>
      </c>
      <c r="N4190">
        <f>Table1[[#This Row],[Basic Salary]]+Table1[[#This Row],[Bonus]]</f>
        <v>57809</v>
      </c>
      <c r="O4190" s="2">
        <f>Table1[[#This Row],[Bonus]]/Table1[[#This Row],[Basic Salary]]</f>
        <v>0.44298836802955421</v>
      </c>
      <c r="P4190">
        <f ca="1">DATEDIF(Table1[[#This Row],[Date of Birth]],TODAY(),"Y")</f>
        <v>38</v>
      </c>
      <c r="Q4190">
        <f ca="1">DATEDIF(Table1[[#This Row],[Joining Date]],TODAY(),"Y")</f>
        <v>3</v>
      </c>
      <c r="R4190" t="str">
        <f ca="1">IF(YEAR(Table1[[#This Row],[Joining Date]])=YEAR(TODAY()),"Yes","No")</f>
        <v>No</v>
      </c>
      <c r="S4190" t="str">
        <f ca="1">IF(Table1[[#This Row],[Experience]]&gt;5,"Yes","No")</f>
        <v>No</v>
      </c>
      <c r="T4190" t="str">
        <f>TEXT(Table1[[#This Row],[Joining Date]],"mmmm")</f>
        <v>October</v>
      </c>
      <c r="U4190" t="str">
        <f>TEXT(Table1[[#This Row],[Joining Date]],"yyyy")</f>
        <v>2022</v>
      </c>
      <c r="V4190" s="5">
        <f ca="1">TODAY()-Table1[[#This Row],[Joining Date]]</f>
        <v>1385</v>
      </c>
      <c r="W4190" t="str">
        <f>LEFT(Table1[[#This Row],[Employee Name]],FIND(" ",Table1[[#This Row],[Employee Name]])-1)</f>
        <v>Meera</v>
      </c>
      <c r="X4190" t="str">
        <f>RIGHT(Table1[[#This Row],[Employee Name]],LEN(Table1[[#This Row],[Employee Name]])-FIND(" ",Table1[[#This Row],[Employee Name]]))</f>
        <v>Joshi</v>
      </c>
      <c r="Y4190" t="str">
        <f>Table1[[#This Row],[Department]]&amp;"-"&amp;Table1[[#This Row],[Employee ID]]</f>
        <v>Support-E03002</v>
      </c>
      <c r="Z4190" t="str">
        <f>LEFT(Table1[[#This Row],[Department]],3)</f>
        <v>Sup</v>
      </c>
      <c r="AA4190" t="str">
        <f>_xlfn.XLOOKUP(Table1[[#This Row],[Manager ID]],MANAGERS!A:A,MANAGERS!B:B)</f>
        <v>Manager_7</v>
      </c>
      <c r="AB4190" t="str" cm="1">
        <f t="array" ref="AB4190">_xlfn.XLOOKUP(Table1[[#This Row],[Manager ID]],Table2[[#All],[Manager ID]],Table2[[#All],[Department Head]])</f>
        <v>Operations</v>
      </c>
      <c r="AC4190" s="2">
        <f>_xlfn.XLOOKUP(Table1[[#This Row],[City]],L:L,O:O)</f>
        <v>0.21356479274849693</v>
      </c>
      <c r="AD4190" t="str" cm="1">
        <f t="array" ref="AD4190">_xlfn.IFS(Table1[[#This Row],[Performance Score]]&gt;=90,"Excellent",Table1[[#This Row],[Performance Score]]&gt;=75,"Good",Table1[[#This Row],[Performance Score]]&gt;=60,"Average",Table1[[#This Row],[Performance Score]]&lt;=60,"Need Improvement")</f>
        <v>Excellent</v>
      </c>
      <c r="AE4190" t="str">
        <f>IF(AND(Table1[[#This Row],[Attendance %]]&gt;=80,(Table1[[#This Row],[Performance Score]]&gt;=80)),"Eligible","Not Eligible")</f>
        <v>Not Eligible</v>
      </c>
      <c r="AF4190" t="str">
        <f>IF(Table1[[#This Row],[Performance Score]]&gt;=80,"High Performer","Low Performer")</f>
        <v>High Performer</v>
      </c>
      <c r="AG4190" t="str" cm="1">
        <f t="array" aca="1" ref="AG4190" ca="1">_xlfn.IFS(Table1[[#This Row],[Experience]]&lt;=3,"Junior",Table1[[#This Row],[Experience]]&lt;=7,"Mid Level",Table1[[#This Row],[Experience]]&gt;=7,"Senior")</f>
        <v>Junior</v>
      </c>
      <c r="AH4190" t="str">
        <f>IF(Table1[[#This Row],[Attendance %]]&gt;75,"OK","Below 75")</f>
        <v>Below 75</v>
      </c>
      <c r="AI4190" t="b">
        <f>ISBLANK(Table1[[#This Row],[Employee ID]])</f>
        <v>0</v>
      </c>
      <c r="AJ4190" t="b">
        <f>ISNUMBER(Table1[[#This Row],[Total Salary  ]])</f>
        <v>1</v>
      </c>
      <c r="AK4190" t="str">
        <f>IFERROR(_xlfn.XLOOKUP(Table1[[#This Row],[Manager ID]],MANAGERS!A:A,MANAGERS!B:B),"Not Found")</f>
        <v>Manager_7</v>
      </c>
    </row>
    <row r="4191" spans="1:37" x14ac:dyDescent="0.2">
      <c r="A4191" t="s">
        <v>3412</v>
      </c>
      <c r="B4191" t="s">
        <v>75</v>
      </c>
      <c r="C4191" t="s">
        <v>21</v>
      </c>
      <c r="D4191" t="s">
        <v>43</v>
      </c>
      <c r="E4191" t="s">
        <v>51</v>
      </c>
      <c r="F4191" s="1">
        <v>44330</v>
      </c>
      <c r="G4191" s="1">
        <v>34478</v>
      </c>
      <c r="H4191">
        <v>46681</v>
      </c>
      <c r="I4191">
        <v>11111</v>
      </c>
      <c r="J4191">
        <v>80</v>
      </c>
      <c r="K4191">
        <v>51</v>
      </c>
      <c r="L4191" t="s">
        <v>23</v>
      </c>
      <c r="M4191">
        <v>114</v>
      </c>
      <c r="N4191">
        <f>Table1[[#This Row],[Basic Salary]]+Table1[[#This Row],[Bonus]]</f>
        <v>57792</v>
      </c>
      <c r="O4191" s="2">
        <f>Table1[[#This Row],[Bonus]]/Table1[[#This Row],[Basic Salary]]</f>
        <v>0.23801975107645509</v>
      </c>
      <c r="P4191">
        <f ca="1">DATEDIF(Table1[[#This Row],[Date of Birth]],TODAY(),"Y")</f>
        <v>32</v>
      </c>
      <c r="Q4191">
        <f ca="1">DATEDIF(Table1[[#This Row],[Joining Date]],TODAY(),"Y")</f>
        <v>5</v>
      </c>
      <c r="R4191" t="str">
        <f ca="1">IF(YEAR(Table1[[#This Row],[Joining Date]])=YEAR(TODAY()),"Yes","No")</f>
        <v>No</v>
      </c>
      <c r="S4191" t="str">
        <f ca="1">IF(Table1[[#This Row],[Experience]]&gt;5,"Yes","No")</f>
        <v>No</v>
      </c>
      <c r="T4191" t="str">
        <f>TEXT(Table1[[#This Row],[Joining Date]],"mmmm")</f>
        <v>May</v>
      </c>
      <c r="U4191" t="str">
        <f>TEXT(Table1[[#This Row],[Joining Date]],"yyyy")</f>
        <v>2021</v>
      </c>
      <c r="V4191" s="5">
        <f ca="1">TODAY()-Table1[[#This Row],[Joining Date]]</f>
        <v>1909</v>
      </c>
      <c r="W4191" t="str">
        <f>LEFT(Table1[[#This Row],[Employee Name]],FIND(" ",Table1[[#This Row],[Employee Name]])-1)</f>
        <v>Ishita</v>
      </c>
      <c r="X4191" t="str">
        <f>RIGHT(Table1[[#This Row],[Employee Name]],LEN(Table1[[#This Row],[Employee Name]])-FIND(" ",Table1[[#This Row],[Employee Name]]))</f>
        <v>Roy</v>
      </c>
      <c r="Y4191" t="str">
        <f>Table1[[#This Row],[Department]]&amp;"-"&amp;Table1[[#This Row],[Employee ID]]</f>
        <v>Operations-E03356</v>
      </c>
      <c r="Z4191" t="str">
        <f>LEFT(Table1[[#This Row],[Department]],3)</f>
        <v>Ope</v>
      </c>
      <c r="AA4191" t="str">
        <f>_xlfn.XLOOKUP(Table1[[#This Row],[Manager ID]],MANAGERS!A:A,MANAGERS!B:B)</f>
        <v>Manager_14</v>
      </c>
      <c r="AB4191" t="str" cm="1">
        <f t="array" ref="AB4191">_xlfn.XLOOKUP(Table1[[#This Row],[Manager ID]],Table2[[#All],[Manager ID]],Table2[[#All],[Department Head]])</f>
        <v>Marketing</v>
      </c>
      <c r="AC4191" s="2">
        <f>_xlfn.XLOOKUP(Table1[[#This Row],[City]],L:L,O:O)</f>
        <v>0.23486488519629886</v>
      </c>
      <c r="AD4191" t="str" cm="1">
        <f t="array" ref="AD4191">_xlfn.IFS(Table1[[#This Row],[Performance Score]]&gt;=90,"Excellent",Table1[[#This Row],[Performance Score]]&gt;=75,"Good",Table1[[#This Row],[Performance Score]]&gt;=60,"Average",Table1[[#This Row],[Performance Score]]&lt;=60,"Need Improvement")</f>
        <v>Need Improvement</v>
      </c>
      <c r="AE4191" t="str">
        <f>IF(AND(Table1[[#This Row],[Attendance %]]&gt;=80,(Table1[[#This Row],[Performance Score]]&gt;=80)),"Eligible","Not Eligible")</f>
        <v>Not Eligible</v>
      </c>
      <c r="AF4191" t="str">
        <f>IF(Table1[[#This Row],[Performance Score]]&gt;=80,"High Performer","Low Performer")</f>
        <v>Low Performer</v>
      </c>
      <c r="AG4191" t="str" cm="1">
        <f t="array" aca="1" ref="AG4191" ca="1">_xlfn.IFS(Table1[[#This Row],[Experience]]&lt;=3,"Junior",Table1[[#This Row],[Experience]]&lt;=7,"Mid Level",Table1[[#This Row],[Experience]]&gt;=7,"Senior")</f>
        <v>Mid Level</v>
      </c>
      <c r="AH4191" t="str">
        <f>IF(Table1[[#This Row],[Attendance %]]&gt;75,"OK","Below 75")</f>
        <v>OK</v>
      </c>
      <c r="AI4191" t="b">
        <f>ISBLANK(Table1[[#This Row],[Employee ID]])</f>
        <v>0</v>
      </c>
      <c r="AJ4191" t="b">
        <f>ISNUMBER(Table1[[#This Row],[Total Salary  ]])</f>
        <v>1</v>
      </c>
      <c r="AK4191" t="str">
        <f>IFERROR(_xlfn.XLOOKUP(Table1[[#This Row],[Manager ID]],MANAGERS!A:A,MANAGERS!B:B),"Not Found")</f>
        <v>Manager_14</v>
      </c>
    </row>
    <row r="4192" spans="1:37" x14ac:dyDescent="0.2">
      <c r="A4192" t="s">
        <v>2599</v>
      </c>
      <c r="B4192" t="s">
        <v>77</v>
      </c>
      <c r="C4192" t="s">
        <v>21</v>
      </c>
      <c r="D4192" t="s">
        <v>43</v>
      </c>
      <c r="E4192" t="s">
        <v>22</v>
      </c>
      <c r="F4192" s="1">
        <v>44403</v>
      </c>
      <c r="G4192" s="1">
        <v>30695</v>
      </c>
      <c r="H4192">
        <v>45474</v>
      </c>
      <c r="I4192">
        <v>12301</v>
      </c>
      <c r="J4192">
        <v>89</v>
      </c>
      <c r="K4192">
        <v>63</v>
      </c>
      <c r="L4192" t="s">
        <v>37</v>
      </c>
      <c r="M4192">
        <v>101</v>
      </c>
      <c r="N4192">
        <f>Table1[[#This Row],[Basic Salary]]+Table1[[#This Row],[Bonus]]</f>
        <v>57775</v>
      </c>
      <c r="O4192" s="2">
        <f>Table1[[#This Row],[Bonus]]/Table1[[#This Row],[Basic Salary]]</f>
        <v>0.270506223336412</v>
      </c>
      <c r="P4192">
        <f ca="1">DATEDIF(Table1[[#This Row],[Date of Birth]],TODAY(),"Y")</f>
        <v>42</v>
      </c>
      <c r="Q4192">
        <f ca="1">DATEDIF(Table1[[#This Row],[Joining Date]],TODAY(),"Y")</f>
        <v>5</v>
      </c>
      <c r="R4192" t="str">
        <f ca="1">IF(YEAR(Table1[[#This Row],[Joining Date]])=YEAR(TODAY()),"Yes","No")</f>
        <v>No</v>
      </c>
      <c r="S4192" t="str">
        <f ca="1">IF(Table1[[#This Row],[Experience]]&gt;5,"Yes","No")</f>
        <v>No</v>
      </c>
      <c r="T4192" t="str">
        <f>TEXT(Table1[[#This Row],[Joining Date]],"mmmm")</f>
        <v>July</v>
      </c>
      <c r="U4192" t="str">
        <f>TEXT(Table1[[#This Row],[Joining Date]],"yyyy")</f>
        <v>2021</v>
      </c>
      <c r="V4192" s="5">
        <f ca="1">TODAY()-Table1[[#This Row],[Joining Date]]</f>
        <v>1836</v>
      </c>
      <c r="W4192" t="str">
        <f>LEFT(Table1[[#This Row],[Employee Name]],FIND(" ",Table1[[#This Row],[Employee Name]])-1)</f>
        <v>Rohan</v>
      </c>
      <c r="X4192" t="str">
        <f>RIGHT(Table1[[#This Row],[Employee Name]],LEN(Table1[[#This Row],[Employee Name]])-FIND(" ",Table1[[#This Row],[Employee Name]]))</f>
        <v>Gupta</v>
      </c>
      <c r="Y4192" t="str">
        <f>Table1[[#This Row],[Department]]&amp;"-"&amp;Table1[[#This Row],[Employee ID]]</f>
        <v>Operations-E02543</v>
      </c>
      <c r="Z4192" t="str">
        <f>LEFT(Table1[[#This Row],[Department]],3)</f>
        <v>Ope</v>
      </c>
      <c r="AA4192" t="str">
        <f>_xlfn.XLOOKUP(Table1[[#This Row],[Manager ID]],MANAGERS!A:A,MANAGERS!B:B)</f>
        <v>Manager_1</v>
      </c>
      <c r="AB4192" t="str" cm="1">
        <f t="array" ref="AB4192">_xlfn.XLOOKUP(Table1[[#This Row],[Manager ID]],Table2[[#All],[Manager ID]],Table2[[#All],[Department Head]])</f>
        <v>Support</v>
      </c>
      <c r="AC4192" s="2">
        <f>_xlfn.XLOOKUP(Table1[[#This Row],[City]],L:L,O:O)</f>
        <v>0.24036902712549932</v>
      </c>
      <c r="AD4192" t="str" cm="1">
        <f t="array" ref="AD4192">_xlfn.IFS(Table1[[#This Row],[Performance Score]]&gt;=90,"Excellent",Table1[[#This Row],[Performance Score]]&gt;=75,"Good",Table1[[#This Row],[Performance Score]]&gt;=60,"Average",Table1[[#This Row],[Performance Score]]&lt;=60,"Need Improvement")</f>
        <v>Average</v>
      </c>
      <c r="AE4192" t="str">
        <f>IF(AND(Table1[[#This Row],[Attendance %]]&gt;=80,(Table1[[#This Row],[Performance Score]]&gt;=80)),"Eligible","Not Eligible")</f>
        <v>Not Eligible</v>
      </c>
      <c r="AF4192" t="str">
        <f>IF(Table1[[#This Row],[Performance Score]]&gt;=80,"High Performer","Low Performer")</f>
        <v>Low Performer</v>
      </c>
      <c r="AG4192" t="str" cm="1">
        <f t="array" aca="1" ref="AG4192" ca="1">_xlfn.IFS(Table1[[#This Row],[Experience]]&lt;=3,"Junior",Table1[[#This Row],[Experience]]&lt;=7,"Mid Level",Table1[[#This Row],[Experience]]&gt;=7,"Senior")</f>
        <v>Mid Level</v>
      </c>
      <c r="AH4192" t="str">
        <f>IF(Table1[[#This Row],[Attendance %]]&gt;75,"OK","Below 75")</f>
        <v>OK</v>
      </c>
      <c r="AI4192" t="b">
        <f>ISBLANK(Table1[[#This Row],[Employee ID]])</f>
        <v>0</v>
      </c>
      <c r="AJ4192" t="b">
        <f>ISNUMBER(Table1[[#This Row],[Total Salary  ]])</f>
        <v>1</v>
      </c>
      <c r="AK4192" t="str">
        <f>IFERROR(_xlfn.XLOOKUP(Table1[[#This Row],[Manager ID]],MANAGERS!A:A,MANAGERS!B:B),"Not Found")</f>
        <v>Manager_1</v>
      </c>
    </row>
    <row r="4193" spans="1:37" x14ac:dyDescent="0.2">
      <c r="A4193" t="s">
        <v>4762</v>
      </c>
      <c r="B4193" t="s">
        <v>77</v>
      </c>
      <c r="C4193" t="s">
        <v>21</v>
      </c>
      <c r="D4193" t="s">
        <v>25</v>
      </c>
      <c r="E4193" t="s">
        <v>26</v>
      </c>
      <c r="F4193" s="1">
        <v>45439</v>
      </c>
      <c r="G4193" s="1">
        <v>33368</v>
      </c>
      <c r="H4193">
        <v>41538</v>
      </c>
      <c r="I4193">
        <v>16223</v>
      </c>
      <c r="J4193">
        <v>96</v>
      </c>
      <c r="K4193">
        <v>82</v>
      </c>
      <c r="L4193" t="s">
        <v>18</v>
      </c>
      <c r="M4193">
        <v>120</v>
      </c>
      <c r="N4193">
        <f>Table1[[#This Row],[Basic Salary]]+Table1[[#This Row],[Bonus]]</f>
        <v>57761</v>
      </c>
      <c r="O4193" s="2">
        <f>Table1[[#This Row],[Bonus]]/Table1[[#This Row],[Basic Salary]]</f>
        <v>0.39055804323751747</v>
      </c>
      <c r="P4193">
        <f ca="1">DATEDIF(Table1[[#This Row],[Date of Birth]],TODAY(),"Y")</f>
        <v>35</v>
      </c>
      <c r="Q4193">
        <f ca="1">DATEDIF(Table1[[#This Row],[Joining Date]],TODAY(),"Y")</f>
        <v>2</v>
      </c>
      <c r="R4193" t="str">
        <f ca="1">IF(YEAR(Table1[[#This Row],[Joining Date]])=YEAR(TODAY()),"Yes","No")</f>
        <v>No</v>
      </c>
      <c r="S4193" t="str">
        <f ca="1">IF(Table1[[#This Row],[Experience]]&gt;5,"Yes","No")</f>
        <v>No</v>
      </c>
      <c r="T4193" t="str">
        <f>TEXT(Table1[[#This Row],[Joining Date]],"mmmm")</f>
        <v>May</v>
      </c>
      <c r="U4193" t="str">
        <f>TEXT(Table1[[#This Row],[Joining Date]],"yyyy")</f>
        <v>2024</v>
      </c>
      <c r="V4193" s="5">
        <f ca="1">TODAY()-Table1[[#This Row],[Joining Date]]</f>
        <v>800</v>
      </c>
      <c r="W4193" t="str">
        <f>LEFT(Table1[[#This Row],[Employee Name]],FIND(" ",Table1[[#This Row],[Employee Name]])-1)</f>
        <v>Rohan</v>
      </c>
      <c r="X4193" t="str">
        <f>RIGHT(Table1[[#This Row],[Employee Name]],LEN(Table1[[#This Row],[Employee Name]])-FIND(" ",Table1[[#This Row],[Employee Name]]))</f>
        <v>Gupta</v>
      </c>
      <c r="Y4193" t="str">
        <f>Table1[[#This Row],[Department]]&amp;"-"&amp;Table1[[#This Row],[Employee ID]]</f>
        <v>Finance-E04706</v>
      </c>
      <c r="Z4193" t="str">
        <f>LEFT(Table1[[#This Row],[Department]],3)</f>
        <v>Fin</v>
      </c>
      <c r="AA4193" t="str">
        <f>_xlfn.XLOOKUP(Table1[[#This Row],[Manager ID]],MANAGERS!A:A,MANAGERS!B:B)</f>
        <v>Manager_20</v>
      </c>
      <c r="AB4193" t="str" cm="1">
        <f t="array" ref="AB4193">_xlfn.XLOOKUP(Table1[[#This Row],[Manager ID]],Table2[[#All],[Manager ID]],Table2[[#All],[Department Head]])</f>
        <v>Operations</v>
      </c>
      <c r="AC4193" s="2">
        <f>_xlfn.XLOOKUP(Table1[[#This Row],[City]],L:L,O:O)</f>
        <v>0.21356479274849693</v>
      </c>
      <c r="AD4193" t="str" cm="1">
        <f t="array" ref="AD4193">_xlfn.IFS(Table1[[#This Row],[Performance Score]]&gt;=90,"Excellent",Table1[[#This Row],[Performance Score]]&gt;=75,"Good",Table1[[#This Row],[Performance Score]]&gt;=60,"Average",Table1[[#This Row],[Performance Score]]&lt;=60,"Need Improvement")</f>
        <v>Good</v>
      </c>
      <c r="AE4193" t="str">
        <f>IF(AND(Table1[[#This Row],[Attendance %]]&gt;=80,(Table1[[#This Row],[Performance Score]]&gt;=80)),"Eligible","Not Eligible")</f>
        <v>Eligible</v>
      </c>
      <c r="AF4193" t="str">
        <f>IF(Table1[[#This Row],[Performance Score]]&gt;=80,"High Performer","Low Performer")</f>
        <v>High Performer</v>
      </c>
      <c r="AG4193" t="str" cm="1">
        <f t="array" aca="1" ref="AG4193" ca="1">_xlfn.IFS(Table1[[#This Row],[Experience]]&lt;=3,"Junior",Table1[[#This Row],[Experience]]&lt;=7,"Mid Level",Table1[[#This Row],[Experience]]&gt;=7,"Senior")</f>
        <v>Junior</v>
      </c>
      <c r="AH4193" t="str">
        <f>IF(Table1[[#This Row],[Attendance %]]&gt;75,"OK","Below 75")</f>
        <v>OK</v>
      </c>
      <c r="AI4193" t="b">
        <f>ISBLANK(Table1[[#This Row],[Employee ID]])</f>
        <v>0</v>
      </c>
      <c r="AJ4193" t="b">
        <f>ISNUMBER(Table1[[#This Row],[Total Salary  ]])</f>
        <v>1</v>
      </c>
      <c r="AK4193" t="str">
        <f>IFERROR(_xlfn.XLOOKUP(Table1[[#This Row],[Manager ID]],MANAGERS!A:A,MANAGERS!B:B),"Not Found")</f>
        <v>Manager_20</v>
      </c>
    </row>
    <row r="4194" spans="1:37" x14ac:dyDescent="0.2">
      <c r="A4194" t="s">
        <v>5020</v>
      </c>
      <c r="B4194" t="s">
        <v>62</v>
      </c>
      <c r="C4194" t="s">
        <v>15</v>
      </c>
      <c r="D4194" t="s">
        <v>40</v>
      </c>
      <c r="E4194" t="s">
        <v>65</v>
      </c>
      <c r="F4194" s="1">
        <v>42104</v>
      </c>
      <c r="G4194" s="1">
        <v>33508</v>
      </c>
      <c r="H4194">
        <v>40250</v>
      </c>
      <c r="I4194">
        <v>17486</v>
      </c>
      <c r="J4194">
        <v>82</v>
      </c>
      <c r="K4194">
        <v>48</v>
      </c>
      <c r="L4194" t="s">
        <v>34</v>
      </c>
      <c r="M4194">
        <v>115</v>
      </c>
      <c r="N4194">
        <f>Table1[[#This Row],[Basic Salary]]+Table1[[#This Row],[Bonus]]</f>
        <v>57736</v>
      </c>
      <c r="O4194" s="2">
        <f>Table1[[#This Row],[Bonus]]/Table1[[#This Row],[Basic Salary]]</f>
        <v>0.43443478260869567</v>
      </c>
      <c r="P4194">
        <f ca="1">DATEDIF(Table1[[#This Row],[Date of Birth]],TODAY(),"Y")</f>
        <v>34</v>
      </c>
      <c r="Q4194">
        <f ca="1">DATEDIF(Table1[[#This Row],[Joining Date]],TODAY(),"Y")</f>
        <v>11</v>
      </c>
      <c r="R4194" t="str">
        <f ca="1">IF(YEAR(Table1[[#This Row],[Joining Date]])=YEAR(TODAY()),"Yes","No")</f>
        <v>No</v>
      </c>
      <c r="S4194" t="str">
        <f ca="1">IF(Table1[[#This Row],[Experience]]&gt;5,"Yes","No")</f>
        <v>Yes</v>
      </c>
      <c r="T4194" t="str">
        <f>TEXT(Table1[[#This Row],[Joining Date]],"mmmm")</f>
        <v>April</v>
      </c>
      <c r="U4194" t="str">
        <f>TEXT(Table1[[#This Row],[Joining Date]],"yyyy")</f>
        <v>2015</v>
      </c>
      <c r="V4194" s="5">
        <f ca="1">TODAY()-Table1[[#This Row],[Joining Date]]</f>
        <v>4135</v>
      </c>
      <c r="W4194" t="str">
        <f>LEFT(Table1[[#This Row],[Employee Name]],FIND(" ",Table1[[#This Row],[Employee Name]])-1)</f>
        <v>Kavya</v>
      </c>
      <c r="X4194" t="str">
        <f>RIGHT(Table1[[#This Row],[Employee Name]],LEN(Table1[[#This Row],[Employee Name]])-FIND(" ",Table1[[#This Row],[Employee Name]]))</f>
        <v>Nair</v>
      </c>
      <c r="Y4194" t="str">
        <f>Table1[[#This Row],[Department]]&amp;"-"&amp;Table1[[#This Row],[Employee ID]]</f>
        <v>IT-E04964</v>
      </c>
      <c r="Z4194" t="str">
        <f>LEFT(Table1[[#This Row],[Department]],3)</f>
        <v>IT</v>
      </c>
      <c r="AA4194" t="str">
        <f>_xlfn.XLOOKUP(Table1[[#This Row],[Manager ID]],MANAGERS!A:A,MANAGERS!B:B)</f>
        <v>Manager_15</v>
      </c>
      <c r="AB4194" t="str" cm="1">
        <f t="array" ref="AB4194">_xlfn.XLOOKUP(Table1[[#This Row],[Manager ID]],Table2[[#All],[Manager ID]],Table2[[#All],[Department Head]])</f>
        <v>Support</v>
      </c>
      <c r="AC4194" s="2">
        <f>_xlfn.XLOOKUP(Table1[[#This Row],[City]],L:L,O:O)</f>
        <v>0.24030340748661314</v>
      </c>
      <c r="AD4194" t="str" cm="1">
        <f t="array" ref="AD4194">_xlfn.IFS(Table1[[#This Row],[Performance Score]]&gt;=90,"Excellent",Table1[[#This Row],[Performance Score]]&gt;=75,"Good",Table1[[#This Row],[Performance Score]]&gt;=60,"Average",Table1[[#This Row],[Performance Score]]&lt;=60,"Need Improvement")</f>
        <v>Need Improvement</v>
      </c>
      <c r="AE4194" t="str">
        <f>IF(AND(Table1[[#This Row],[Attendance %]]&gt;=80,(Table1[[#This Row],[Performance Score]]&gt;=80)),"Eligible","Not Eligible")</f>
        <v>Not Eligible</v>
      </c>
      <c r="AF4194" t="str">
        <f>IF(Table1[[#This Row],[Performance Score]]&gt;=80,"High Performer","Low Performer")</f>
        <v>Low Performer</v>
      </c>
      <c r="AG4194" t="str" cm="1">
        <f t="array" aca="1" ref="AG4194" ca="1">_xlfn.IFS(Table1[[#This Row],[Experience]]&lt;=3,"Junior",Table1[[#This Row],[Experience]]&lt;=7,"Mid Level",Table1[[#This Row],[Experience]]&gt;=7,"Senior")</f>
        <v>Senior</v>
      </c>
      <c r="AH4194" t="str">
        <f>IF(Table1[[#This Row],[Attendance %]]&gt;75,"OK","Below 75")</f>
        <v>OK</v>
      </c>
      <c r="AI4194" t="b">
        <f>ISBLANK(Table1[[#This Row],[Employee ID]])</f>
        <v>0</v>
      </c>
      <c r="AJ4194" t="b">
        <f>ISNUMBER(Table1[[#This Row],[Total Salary  ]])</f>
        <v>1</v>
      </c>
      <c r="AK4194" t="str">
        <f>IFERROR(_xlfn.XLOOKUP(Table1[[#This Row],[Manager ID]],MANAGERS!A:A,MANAGERS!B:B),"Not Found")</f>
        <v>Manager_15</v>
      </c>
    </row>
    <row r="4195" spans="1:37" x14ac:dyDescent="0.2">
      <c r="A4195" t="s">
        <v>4020</v>
      </c>
      <c r="B4195" t="s">
        <v>42</v>
      </c>
      <c r="C4195" t="s">
        <v>21</v>
      </c>
      <c r="D4195" t="s">
        <v>25</v>
      </c>
      <c r="E4195" t="s">
        <v>22</v>
      </c>
      <c r="F4195" s="1">
        <v>43903</v>
      </c>
      <c r="G4195" s="1">
        <v>33223</v>
      </c>
      <c r="H4195">
        <v>42642</v>
      </c>
      <c r="I4195">
        <v>15091</v>
      </c>
      <c r="J4195">
        <v>84</v>
      </c>
      <c r="K4195">
        <v>82</v>
      </c>
      <c r="L4195" t="s">
        <v>27</v>
      </c>
      <c r="M4195">
        <v>117</v>
      </c>
      <c r="N4195">
        <f>Table1[[#This Row],[Basic Salary]]+Table1[[#This Row],[Bonus]]</f>
        <v>57733</v>
      </c>
      <c r="O4195" s="2">
        <f>Table1[[#This Row],[Bonus]]/Table1[[#This Row],[Basic Salary]]</f>
        <v>0.35389991088598094</v>
      </c>
      <c r="P4195">
        <f ca="1">DATEDIF(Table1[[#This Row],[Date of Birth]],TODAY(),"Y")</f>
        <v>35</v>
      </c>
      <c r="Q4195">
        <f ca="1">DATEDIF(Table1[[#This Row],[Joining Date]],TODAY(),"Y")</f>
        <v>6</v>
      </c>
      <c r="R4195" t="str">
        <f ca="1">IF(YEAR(Table1[[#This Row],[Joining Date]])=YEAR(TODAY()),"Yes","No")</f>
        <v>No</v>
      </c>
      <c r="S4195" t="str">
        <f ca="1">IF(Table1[[#This Row],[Experience]]&gt;5,"Yes","No")</f>
        <v>Yes</v>
      </c>
      <c r="T4195" t="str">
        <f>TEXT(Table1[[#This Row],[Joining Date]],"mmmm")</f>
        <v>March</v>
      </c>
      <c r="U4195" t="str">
        <f>TEXT(Table1[[#This Row],[Joining Date]],"yyyy")</f>
        <v>2020</v>
      </c>
      <c r="V4195" s="5">
        <f ca="1">TODAY()-Table1[[#This Row],[Joining Date]]</f>
        <v>2336</v>
      </c>
      <c r="W4195" t="str">
        <f>LEFT(Table1[[#This Row],[Employee Name]],FIND(" ",Table1[[#This Row],[Employee Name]])-1)</f>
        <v>Krishna</v>
      </c>
      <c r="X4195" t="str">
        <f>RIGHT(Table1[[#This Row],[Employee Name]],LEN(Table1[[#This Row],[Employee Name]])-FIND(" ",Table1[[#This Row],[Employee Name]]))</f>
        <v>Chaitanya</v>
      </c>
      <c r="Y4195" t="str">
        <f>Table1[[#This Row],[Department]]&amp;"-"&amp;Table1[[#This Row],[Employee ID]]</f>
        <v>Finance-E03964</v>
      </c>
      <c r="Z4195" t="str">
        <f>LEFT(Table1[[#This Row],[Department]],3)</f>
        <v>Fin</v>
      </c>
      <c r="AA4195" t="str">
        <f>_xlfn.XLOOKUP(Table1[[#This Row],[Manager ID]],MANAGERS!A:A,MANAGERS!B:B)</f>
        <v>Manager_17</v>
      </c>
      <c r="AB4195" t="str" cm="1">
        <f t="array" ref="AB4195">_xlfn.XLOOKUP(Table1[[#This Row],[Manager ID]],Table2[[#All],[Manager ID]],Table2[[#All],[Department Head]])</f>
        <v>Finance</v>
      </c>
      <c r="AC4195" s="2">
        <f>_xlfn.XLOOKUP(Table1[[#This Row],[City]],L:L,O:O)</f>
        <v>0.23674293405114402</v>
      </c>
      <c r="AD4195" t="str" cm="1">
        <f t="array" ref="AD4195">_xlfn.IFS(Table1[[#This Row],[Performance Score]]&gt;=90,"Excellent",Table1[[#This Row],[Performance Score]]&gt;=75,"Good",Table1[[#This Row],[Performance Score]]&gt;=60,"Average",Table1[[#This Row],[Performance Score]]&lt;=60,"Need Improvement")</f>
        <v>Good</v>
      </c>
      <c r="AE4195" t="str">
        <f>IF(AND(Table1[[#This Row],[Attendance %]]&gt;=80,(Table1[[#This Row],[Performance Score]]&gt;=80)),"Eligible","Not Eligible")</f>
        <v>Eligible</v>
      </c>
      <c r="AF4195" t="str">
        <f>IF(Table1[[#This Row],[Performance Score]]&gt;=80,"High Performer","Low Performer")</f>
        <v>High Performer</v>
      </c>
      <c r="AG4195" t="str" cm="1">
        <f t="array" aca="1" ref="AG4195" ca="1">_xlfn.IFS(Table1[[#This Row],[Experience]]&lt;=3,"Junior",Table1[[#This Row],[Experience]]&lt;=7,"Mid Level",Table1[[#This Row],[Experience]]&gt;=7,"Senior")</f>
        <v>Mid Level</v>
      </c>
      <c r="AH4195" t="str">
        <f>IF(Table1[[#This Row],[Attendance %]]&gt;75,"OK","Below 75")</f>
        <v>OK</v>
      </c>
      <c r="AI4195" t="b">
        <f>ISBLANK(Table1[[#This Row],[Employee ID]])</f>
        <v>0</v>
      </c>
      <c r="AJ4195" t="b">
        <f>ISNUMBER(Table1[[#This Row],[Total Salary  ]])</f>
        <v>1</v>
      </c>
      <c r="AK4195" t="str">
        <f>IFERROR(_xlfn.XLOOKUP(Table1[[#This Row],[Manager ID]],MANAGERS!A:A,MANAGERS!B:B),"Not Found")</f>
        <v>Manager_17</v>
      </c>
    </row>
    <row r="4196" spans="1:37" x14ac:dyDescent="0.2">
      <c r="A4196" t="s">
        <v>1813</v>
      </c>
      <c r="B4196" t="s">
        <v>75</v>
      </c>
      <c r="C4196" t="s">
        <v>21</v>
      </c>
      <c r="D4196" t="s">
        <v>25</v>
      </c>
      <c r="E4196" t="s">
        <v>26</v>
      </c>
      <c r="F4196" s="1">
        <v>42457</v>
      </c>
      <c r="G4196" s="1">
        <v>33926</v>
      </c>
      <c r="H4196">
        <v>43441</v>
      </c>
      <c r="I4196">
        <v>14287</v>
      </c>
      <c r="J4196">
        <v>77</v>
      </c>
      <c r="K4196">
        <v>51</v>
      </c>
      <c r="L4196" t="s">
        <v>27</v>
      </c>
      <c r="M4196">
        <v>101</v>
      </c>
      <c r="N4196">
        <f>Table1[[#This Row],[Basic Salary]]+Table1[[#This Row],[Bonus]]</f>
        <v>57728</v>
      </c>
      <c r="O4196" s="2">
        <f>Table1[[#This Row],[Bonus]]/Table1[[#This Row],[Basic Salary]]</f>
        <v>0.3288828526046822</v>
      </c>
      <c r="P4196">
        <f ca="1">DATEDIF(Table1[[#This Row],[Date of Birth]],TODAY(),"Y")</f>
        <v>33</v>
      </c>
      <c r="Q4196">
        <f ca="1">DATEDIF(Table1[[#This Row],[Joining Date]],TODAY(),"Y")</f>
        <v>10</v>
      </c>
      <c r="R4196" t="str">
        <f ca="1">IF(YEAR(Table1[[#This Row],[Joining Date]])=YEAR(TODAY()),"Yes","No")</f>
        <v>No</v>
      </c>
      <c r="S4196" t="str">
        <f ca="1">IF(Table1[[#This Row],[Experience]]&gt;5,"Yes","No")</f>
        <v>Yes</v>
      </c>
      <c r="T4196" t="str">
        <f>TEXT(Table1[[#This Row],[Joining Date]],"mmmm")</f>
        <v>March</v>
      </c>
      <c r="U4196" t="str">
        <f>TEXT(Table1[[#This Row],[Joining Date]],"yyyy")</f>
        <v>2016</v>
      </c>
      <c r="V4196" s="5">
        <f ca="1">TODAY()-Table1[[#This Row],[Joining Date]]</f>
        <v>3782</v>
      </c>
      <c r="W4196" t="str">
        <f>LEFT(Table1[[#This Row],[Employee Name]],FIND(" ",Table1[[#This Row],[Employee Name]])-1)</f>
        <v>Ishita</v>
      </c>
      <c r="X4196" t="str">
        <f>RIGHT(Table1[[#This Row],[Employee Name]],LEN(Table1[[#This Row],[Employee Name]])-FIND(" ",Table1[[#This Row],[Employee Name]]))</f>
        <v>Roy</v>
      </c>
      <c r="Y4196" t="str">
        <f>Table1[[#This Row],[Department]]&amp;"-"&amp;Table1[[#This Row],[Employee ID]]</f>
        <v>Finance-E01757</v>
      </c>
      <c r="Z4196" t="str">
        <f>LEFT(Table1[[#This Row],[Department]],3)</f>
        <v>Fin</v>
      </c>
      <c r="AA4196" t="str">
        <f>_xlfn.XLOOKUP(Table1[[#This Row],[Manager ID]],MANAGERS!A:A,MANAGERS!B:B)</f>
        <v>Manager_1</v>
      </c>
      <c r="AB4196" t="str" cm="1">
        <f t="array" ref="AB4196">_xlfn.XLOOKUP(Table1[[#This Row],[Manager ID]],Table2[[#All],[Manager ID]],Table2[[#All],[Department Head]])</f>
        <v>Support</v>
      </c>
      <c r="AC4196" s="2">
        <f>_xlfn.XLOOKUP(Table1[[#This Row],[City]],L:L,O:O)</f>
        <v>0.23674293405114402</v>
      </c>
      <c r="AD4196" t="str" cm="1">
        <f t="array" ref="AD4196">_xlfn.IFS(Table1[[#This Row],[Performance Score]]&gt;=90,"Excellent",Table1[[#This Row],[Performance Score]]&gt;=75,"Good",Table1[[#This Row],[Performance Score]]&gt;=60,"Average",Table1[[#This Row],[Performance Score]]&lt;=60,"Need Improvement")</f>
        <v>Need Improvement</v>
      </c>
      <c r="AE4196" t="str">
        <f>IF(AND(Table1[[#This Row],[Attendance %]]&gt;=80,(Table1[[#This Row],[Performance Score]]&gt;=80)),"Eligible","Not Eligible")</f>
        <v>Not Eligible</v>
      </c>
      <c r="AF4196" t="str">
        <f>IF(Table1[[#This Row],[Performance Score]]&gt;=80,"High Performer","Low Performer")</f>
        <v>Low Performer</v>
      </c>
      <c r="AG4196" t="str" cm="1">
        <f t="array" aca="1" ref="AG4196" ca="1">_xlfn.IFS(Table1[[#This Row],[Experience]]&lt;=3,"Junior",Table1[[#This Row],[Experience]]&lt;=7,"Mid Level",Table1[[#This Row],[Experience]]&gt;=7,"Senior")</f>
        <v>Senior</v>
      </c>
      <c r="AH4196" t="str">
        <f>IF(Table1[[#This Row],[Attendance %]]&gt;75,"OK","Below 75")</f>
        <v>OK</v>
      </c>
      <c r="AI4196" t="b">
        <f>ISBLANK(Table1[[#This Row],[Employee ID]])</f>
        <v>0</v>
      </c>
      <c r="AJ4196" t="b">
        <f>ISNUMBER(Table1[[#This Row],[Total Salary  ]])</f>
        <v>1</v>
      </c>
      <c r="AK4196" t="str">
        <f>IFERROR(_xlfn.XLOOKUP(Table1[[#This Row],[Manager ID]],MANAGERS!A:A,MANAGERS!B:B),"Not Found")</f>
        <v>Manager_1</v>
      </c>
    </row>
    <row r="4197" spans="1:37" x14ac:dyDescent="0.2">
      <c r="A4197" t="s">
        <v>4858</v>
      </c>
      <c r="B4197" t="s">
        <v>95</v>
      </c>
      <c r="C4197" t="s">
        <v>15</v>
      </c>
      <c r="D4197" t="s">
        <v>25</v>
      </c>
      <c r="E4197" t="s">
        <v>17</v>
      </c>
      <c r="F4197" s="1">
        <v>43286</v>
      </c>
      <c r="G4197" s="1">
        <v>37989</v>
      </c>
      <c r="H4197">
        <v>34111</v>
      </c>
      <c r="I4197">
        <v>23595</v>
      </c>
      <c r="J4197">
        <v>74</v>
      </c>
      <c r="K4197">
        <v>97</v>
      </c>
      <c r="L4197" t="s">
        <v>27</v>
      </c>
      <c r="M4197">
        <v>113</v>
      </c>
      <c r="N4197">
        <f>Table1[[#This Row],[Basic Salary]]+Table1[[#This Row],[Bonus]]</f>
        <v>57706</v>
      </c>
      <c r="O4197" s="2">
        <f>Table1[[#This Row],[Bonus]]/Table1[[#This Row],[Basic Salary]]</f>
        <v>0.69171235085456306</v>
      </c>
      <c r="P4197">
        <f ca="1">DATEDIF(Table1[[#This Row],[Date of Birth]],TODAY(),"Y")</f>
        <v>22</v>
      </c>
      <c r="Q4197">
        <f ca="1">DATEDIF(Table1[[#This Row],[Joining Date]],TODAY(),"Y")</f>
        <v>8</v>
      </c>
      <c r="R4197" t="str">
        <f ca="1">IF(YEAR(Table1[[#This Row],[Joining Date]])=YEAR(TODAY()),"Yes","No")</f>
        <v>No</v>
      </c>
      <c r="S4197" t="str">
        <f ca="1">IF(Table1[[#This Row],[Experience]]&gt;5,"Yes","No")</f>
        <v>Yes</v>
      </c>
      <c r="T4197" t="str">
        <f>TEXT(Table1[[#This Row],[Joining Date]],"mmmm")</f>
        <v>July</v>
      </c>
      <c r="U4197" t="str">
        <f>TEXT(Table1[[#This Row],[Joining Date]],"yyyy")</f>
        <v>2018</v>
      </c>
      <c r="V4197" s="5">
        <f ca="1">TODAY()-Table1[[#This Row],[Joining Date]]</f>
        <v>2953</v>
      </c>
      <c r="W4197" t="str">
        <f>LEFT(Table1[[#This Row],[Employee Name]],FIND(" ",Table1[[#This Row],[Employee Name]])-1)</f>
        <v>Ajay</v>
      </c>
      <c r="X4197" t="str">
        <f>RIGHT(Table1[[#This Row],[Employee Name]],LEN(Table1[[#This Row],[Employee Name]])-FIND(" ",Table1[[#This Row],[Employee Name]]))</f>
        <v>Singh</v>
      </c>
      <c r="Y4197" t="str">
        <f>Table1[[#This Row],[Department]]&amp;"-"&amp;Table1[[#This Row],[Employee ID]]</f>
        <v>Finance-E04802</v>
      </c>
      <c r="Z4197" t="str">
        <f>LEFT(Table1[[#This Row],[Department]],3)</f>
        <v>Fin</v>
      </c>
      <c r="AA4197" t="str">
        <f>_xlfn.XLOOKUP(Table1[[#This Row],[Manager ID]],MANAGERS!A:A,MANAGERS!B:B)</f>
        <v>Manager_13</v>
      </c>
      <c r="AB4197" t="str" cm="1">
        <f t="array" ref="AB4197">_xlfn.XLOOKUP(Table1[[#This Row],[Manager ID]],Table2[[#All],[Manager ID]],Table2[[#All],[Department Head]])</f>
        <v>HR</v>
      </c>
      <c r="AC4197" s="2">
        <f>_xlfn.XLOOKUP(Table1[[#This Row],[City]],L:L,O:O)</f>
        <v>0.23674293405114402</v>
      </c>
      <c r="AD4197" t="str" cm="1">
        <f t="array" ref="AD4197">_xlfn.IFS(Table1[[#This Row],[Performance Score]]&gt;=90,"Excellent",Table1[[#This Row],[Performance Score]]&gt;=75,"Good",Table1[[#This Row],[Performance Score]]&gt;=60,"Average",Table1[[#This Row],[Performance Score]]&lt;=60,"Need Improvement")</f>
        <v>Excellent</v>
      </c>
      <c r="AE4197" t="str">
        <f>IF(AND(Table1[[#This Row],[Attendance %]]&gt;=80,(Table1[[#This Row],[Performance Score]]&gt;=80)),"Eligible","Not Eligible")</f>
        <v>Not Eligible</v>
      </c>
      <c r="AF4197" t="str">
        <f>IF(Table1[[#This Row],[Performance Score]]&gt;=80,"High Performer","Low Performer")</f>
        <v>High Performer</v>
      </c>
      <c r="AG4197" t="str" cm="1">
        <f t="array" aca="1" ref="AG4197" ca="1">_xlfn.IFS(Table1[[#This Row],[Experience]]&lt;=3,"Junior",Table1[[#This Row],[Experience]]&lt;=7,"Mid Level",Table1[[#This Row],[Experience]]&gt;=7,"Senior")</f>
        <v>Senior</v>
      </c>
      <c r="AH4197" t="str">
        <f>IF(Table1[[#This Row],[Attendance %]]&gt;75,"OK","Below 75")</f>
        <v>Below 75</v>
      </c>
      <c r="AI4197" t="b">
        <f>ISBLANK(Table1[[#This Row],[Employee ID]])</f>
        <v>0</v>
      </c>
      <c r="AJ4197" t="b">
        <f>ISNUMBER(Table1[[#This Row],[Total Salary  ]])</f>
        <v>1</v>
      </c>
      <c r="AK4197" t="str">
        <f>IFERROR(_xlfn.XLOOKUP(Table1[[#This Row],[Manager ID]],MANAGERS!A:A,MANAGERS!B:B),"Not Found")</f>
        <v>Manager_13</v>
      </c>
    </row>
    <row r="4198" spans="1:37" x14ac:dyDescent="0.2">
      <c r="A4198" t="s">
        <v>4236</v>
      </c>
      <c r="B4198" t="s">
        <v>71</v>
      </c>
      <c r="C4198" t="s">
        <v>15</v>
      </c>
      <c r="D4198" t="s">
        <v>81</v>
      </c>
      <c r="E4198" t="s">
        <v>22</v>
      </c>
      <c r="F4198" s="1">
        <v>42573</v>
      </c>
      <c r="G4198" s="1">
        <v>41134</v>
      </c>
      <c r="H4198">
        <v>50036</v>
      </c>
      <c r="I4198">
        <v>7667</v>
      </c>
      <c r="J4198">
        <v>86</v>
      </c>
      <c r="K4198">
        <v>42</v>
      </c>
      <c r="L4198" t="s">
        <v>53</v>
      </c>
      <c r="M4198">
        <v>109</v>
      </c>
      <c r="N4198">
        <f>Table1[[#This Row],[Basic Salary]]+Table1[[#This Row],[Bonus]]</f>
        <v>57703</v>
      </c>
      <c r="O4198" s="2">
        <f>Table1[[#This Row],[Bonus]]/Table1[[#This Row],[Basic Salary]]</f>
        <v>0.15322967463426332</v>
      </c>
      <c r="P4198">
        <f ca="1">DATEDIF(Table1[[#This Row],[Date of Birth]],TODAY(),"Y")</f>
        <v>13</v>
      </c>
      <c r="Q4198">
        <f ca="1">DATEDIF(Table1[[#This Row],[Joining Date]],TODAY(),"Y")</f>
        <v>10</v>
      </c>
      <c r="R4198" t="str">
        <f ca="1">IF(YEAR(Table1[[#This Row],[Joining Date]])=YEAR(TODAY()),"Yes","No")</f>
        <v>No</v>
      </c>
      <c r="S4198" t="str">
        <f ca="1">IF(Table1[[#This Row],[Experience]]&gt;5,"Yes","No")</f>
        <v>Yes</v>
      </c>
      <c r="T4198" t="str">
        <f>TEXT(Table1[[#This Row],[Joining Date]],"mmmm")</f>
        <v>July</v>
      </c>
      <c r="U4198" t="str">
        <f>TEXT(Table1[[#This Row],[Joining Date]],"yyyy")</f>
        <v>2016</v>
      </c>
      <c r="V4198" s="5">
        <f ca="1">TODAY()-Table1[[#This Row],[Joining Date]]</f>
        <v>3666</v>
      </c>
      <c r="W4198" t="str">
        <f>LEFT(Table1[[#This Row],[Employee Name]],FIND(" ",Table1[[#This Row],[Employee Name]])-1)</f>
        <v>Sneha</v>
      </c>
      <c r="X4198" t="str">
        <f>RIGHT(Table1[[#This Row],[Employee Name]],LEN(Table1[[#This Row],[Employee Name]])-FIND(" ",Table1[[#This Row],[Employee Name]]))</f>
        <v>Iyer</v>
      </c>
      <c r="Y4198" t="str">
        <f>Table1[[#This Row],[Department]]&amp;"-"&amp;Table1[[#This Row],[Employee ID]]</f>
        <v>Sales-E04180</v>
      </c>
      <c r="Z4198" t="str">
        <f>LEFT(Table1[[#This Row],[Department]],3)</f>
        <v>Sal</v>
      </c>
      <c r="AA4198" t="str">
        <f>_xlfn.XLOOKUP(Table1[[#This Row],[Manager ID]],MANAGERS!A:A,MANAGERS!B:B)</f>
        <v>Manager_9</v>
      </c>
      <c r="AB4198" t="str" cm="1">
        <f t="array" ref="AB4198">_xlfn.XLOOKUP(Table1[[#This Row],[Manager ID]],Table2[[#All],[Manager ID]],Table2[[#All],[Department Head]])</f>
        <v>Sales</v>
      </c>
      <c r="AC4198" s="2">
        <f>_xlfn.XLOOKUP(Table1[[#This Row],[City]],L:L,O:O)</f>
        <v>0.23685887225230964</v>
      </c>
      <c r="AD4198" t="str" cm="1">
        <f t="array" ref="AD4198">_xlfn.IFS(Table1[[#This Row],[Performance Score]]&gt;=90,"Excellent",Table1[[#This Row],[Performance Score]]&gt;=75,"Good",Table1[[#This Row],[Performance Score]]&gt;=60,"Average",Table1[[#This Row],[Performance Score]]&lt;=60,"Need Improvement")</f>
        <v>Need Improvement</v>
      </c>
      <c r="AE4198" t="str">
        <f>IF(AND(Table1[[#This Row],[Attendance %]]&gt;=80,(Table1[[#This Row],[Performance Score]]&gt;=80)),"Eligible","Not Eligible")</f>
        <v>Not Eligible</v>
      </c>
      <c r="AF4198" t="str">
        <f>IF(Table1[[#This Row],[Performance Score]]&gt;=80,"High Performer","Low Performer")</f>
        <v>Low Performer</v>
      </c>
      <c r="AG4198" t="str" cm="1">
        <f t="array" aca="1" ref="AG4198" ca="1">_xlfn.IFS(Table1[[#This Row],[Experience]]&lt;=3,"Junior",Table1[[#This Row],[Experience]]&lt;=7,"Mid Level",Table1[[#This Row],[Experience]]&gt;=7,"Senior")</f>
        <v>Senior</v>
      </c>
      <c r="AH4198" t="str">
        <f>IF(Table1[[#This Row],[Attendance %]]&gt;75,"OK","Below 75")</f>
        <v>OK</v>
      </c>
      <c r="AI4198" t="b">
        <f>ISBLANK(Table1[[#This Row],[Employee ID]])</f>
        <v>0</v>
      </c>
      <c r="AJ4198" t="b">
        <f>ISNUMBER(Table1[[#This Row],[Total Salary  ]])</f>
        <v>1</v>
      </c>
      <c r="AK4198" t="str">
        <f>IFERROR(_xlfn.XLOOKUP(Table1[[#This Row],[Manager ID]],MANAGERS!A:A,MANAGERS!B:B),"Not Found")</f>
        <v>Manager_9</v>
      </c>
    </row>
    <row r="4199" spans="1:37" x14ac:dyDescent="0.2">
      <c r="A4199" t="s">
        <v>333</v>
      </c>
      <c r="B4199" t="s">
        <v>75</v>
      </c>
      <c r="C4199" t="s">
        <v>21</v>
      </c>
      <c r="D4199" t="s">
        <v>40</v>
      </c>
      <c r="E4199" t="s">
        <v>17</v>
      </c>
      <c r="F4199" s="1">
        <v>45995</v>
      </c>
      <c r="G4199" s="1">
        <v>38959</v>
      </c>
      <c r="H4199">
        <v>42842</v>
      </c>
      <c r="I4199">
        <v>14844</v>
      </c>
      <c r="J4199">
        <v>80</v>
      </c>
      <c r="K4199">
        <v>78</v>
      </c>
      <c r="L4199" t="s">
        <v>18</v>
      </c>
      <c r="M4199">
        <v>107</v>
      </c>
      <c r="N4199">
        <f>Table1[[#This Row],[Basic Salary]]+Table1[[#This Row],[Bonus]]</f>
        <v>57686</v>
      </c>
      <c r="O4199" s="2">
        <f>Table1[[#This Row],[Bonus]]/Table1[[#This Row],[Basic Salary]]</f>
        <v>0.34648242378973904</v>
      </c>
      <c r="P4199">
        <f ca="1">DATEDIF(Table1[[#This Row],[Date of Birth]],TODAY(),"Y")</f>
        <v>19</v>
      </c>
      <c r="Q4199">
        <f ca="1">DATEDIF(Table1[[#This Row],[Joining Date]],TODAY(),"Y")</f>
        <v>0</v>
      </c>
      <c r="R4199" t="str">
        <f ca="1">IF(YEAR(Table1[[#This Row],[Joining Date]])=YEAR(TODAY()),"Yes","No")</f>
        <v>No</v>
      </c>
      <c r="S4199" t="str">
        <f ca="1">IF(Table1[[#This Row],[Experience]]&gt;5,"Yes","No")</f>
        <v>No</v>
      </c>
      <c r="T4199" t="str">
        <f>TEXT(Table1[[#This Row],[Joining Date]],"mmmm")</f>
        <v>December</v>
      </c>
      <c r="U4199" t="str">
        <f>TEXT(Table1[[#This Row],[Joining Date]],"yyyy")</f>
        <v>2025</v>
      </c>
      <c r="V4199" s="5">
        <f ca="1">TODAY()-Table1[[#This Row],[Joining Date]]</f>
        <v>244</v>
      </c>
      <c r="W4199" t="str">
        <f>LEFT(Table1[[#This Row],[Employee Name]],FIND(" ",Table1[[#This Row],[Employee Name]])-1)</f>
        <v>Ishita</v>
      </c>
      <c r="X4199" t="str">
        <f>RIGHT(Table1[[#This Row],[Employee Name]],LEN(Table1[[#This Row],[Employee Name]])-FIND(" ",Table1[[#This Row],[Employee Name]]))</f>
        <v>Roy</v>
      </c>
      <c r="Y4199" t="str">
        <f>Table1[[#This Row],[Department]]&amp;"-"&amp;Table1[[#This Row],[Employee ID]]</f>
        <v>IT-E00277</v>
      </c>
      <c r="Z4199" t="str">
        <f>LEFT(Table1[[#This Row],[Department]],3)</f>
        <v>IT</v>
      </c>
      <c r="AA4199" t="str">
        <f>_xlfn.XLOOKUP(Table1[[#This Row],[Manager ID]],MANAGERS!A:A,MANAGERS!B:B)</f>
        <v>Manager_7</v>
      </c>
      <c r="AB4199" t="str" cm="1">
        <f t="array" ref="AB4199">_xlfn.XLOOKUP(Table1[[#This Row],[Manager ID]],Table2[[#All],[Manager ID]],Table2[[#All],[Department Head]])</f>
        <v>Operations</v>
      </c>
      <c r="AC4199" s="2">
        <f>_xlfn.XLOOKUP(Table1[[#This Row],[City]],L:L,O:O)</f>
        <v>0.21356479274849693</v>
      </c>
      <c r="AD4199" t="str" cm="1">
        <f t="array" ref="AD4199">_xlfn.IFS(Table1[[#This Row],[Performance Score]]&gt;=90,"Excellent",Table1[[#This Row],[Performance Score]]&gt;=75,"Good",Table1[[#This Row],[Performance Score]]&gt;=60,"Average",Table1[[#This Row],[Performance Score]]&lt;=60,"Need Improvement")</f>
        <v>Good</v>
      </c>
      <c r="AE4199" t="str">
        <f>IF(AND(Table1[[#This Row],[Attendance %]]&gt;=80,(Table1[[#This Row],[Performance Score]]&gt;=80)),"Eligible","Not Eligible")</f>
        <v>Not Eligible</v>
      </c>
      <c r="AF4199" t="str">
        <f>IF(Table1[[#This Row],[Performance Score]]&gt;=80,"High Performer","Low Performer")</f>
        <v>Low Performer</v>
      </c>
      <c r="AG4199" t="str" cm="1">
        <f t="array" aca="1" ref="AG4199" ca="1">_xlfn.IFS(Table1[[#This Row],[Experience]]&lt;=3,"Junior",Table1[[#This Row],[Experience]]&lt;=7,"Mid Level",Table1[[#This Row],[Experience]]&gt;=7,"Senior")</f>
        <v>Junior</v>
      </c>
      <c r="AH4199" t="str">
        <f>IF(Table1[[#This Row],[Attendance %]]&gt;75,"OK","Below 75")</f>
        <v>OK</v>
      </c>
      <c r="AI4199" t="b">
        <f>ISBLANK(Table1[[#This Row],[Employee ID]])</f>
        <v>0</v>
      </c>
      <c r="AJ4199" t="b">
        <f>ISNUMBER(Table1[[#This Row],[Total Salary  ]])</f>
        <v>1</v>
      </c>
      <c r="AK4199" t="str">
        <f>IFERROR(_xlfn.XLOOKUP(Table1[[#This Row],[Manager ID]],MANAGERS!A:A,MANAGERS!B:B),"Not Found")</f>
        <v>Manager_7</v>
      </c>
    </row>
    <row r="4200" spans="1:37" x14ac:dyDescent="0.2">
      <c r="A4200" t="s">
        <v>2424</v>
      </c>
      <c r="B4200" t="s">
        <v>129</v>
      </c>
      <c r="C4200" t="s">
        <v>15</v>
      </c>
      <c r="D4200" t="s">
        <v>40</v>
      </c>
      <c r="E4200" t="s">
        <v>51</v>
      </c>
      <c r="F4200" s="1">
        <v>45089</v>
      </c>
      <c r="G4200" s="1">
        <v>39506</v>
      </c>
      <c r="H4200">
        <v>44958</v>
      </c>
      <c r="I4200">
        <v>12703</v>
      </c>
      <c r="J4200">
        <v>68</v>
      </c>
      <c r="K4200">
        <v>83</v>
      </c>
      <c r="L4200" t="s">
        <v>27</v>
      </c>
      <c r="M4200">
        <v>107</v>
      </c>
      <c r="N4200">
        <f>Table1[[#This Row],[Basic Salary]]+Table1[[#This Row],[Bonus]]</f>
        <v>57661</v>
      </c>
      <c r="O4200" s="2">
        <f>Table1[[#This Row],[Bonus]]/Table1[[#This Row],[Basic Salary]]</f>
        <v>0.2825526046532319</v>
      </c>
      <c r="P4200">
        <f ca="1">DATEDIF(Table1[[#This Row],[Date of Birth]],TODAY(),"Y")</f>
        <v>18</v>
      </c>
      <c r="Q4200">
        <f ca="1">DATEDIF(Table1[[#This Row],[Joining Date]],TODAY(),"Y")</f>
        <v>3</v>
      </c>
      <c r="R4200" t="str">
        <f ca="1">IF(YEAR(Table1[[#This Row],[Joining Date]])=YEAR(TODAY()),"Yes","No")</f>
        <v>No</v>
      </c>
      <c r="S4200" t="str">
        <f ca="1">IF(Table1[[#This Row],[Experience]]&gt;5,"Yes","No")</f>
        <v>No</v>
      </c>
      <c r="T4200" t="str">
        <f>TEXT(Table1[[#This Row],[Joining Date]],"mmmm")</f>
        <v>June</v>
      </c>
      <c r="U4200" t="str">
        <f>TEXT(Table1[[#This Row],[Joining Date]],"yyyy")</f>
        <v>2023</v>
      </c>
      <c r="V4200" s="5">
        <f ca="1">TODAY()-Table1[[#This Row],[Joining Date]]</f>
        <v>1150</v>
      </c>
      <c r="W4200" t="str">
        <f>LEFT(Table1[[#This Row],[Employee Name]],FIND(" ",Table1[[#This Row],[Employee Name]])-1)</f>
        <v>Aarav</v>
      </c>
      <c r="X4200" t="str">
        <f>RIGHT(Table1[[#This Row],[Employee Name]],LEN(Table1[[#This Row],[Employee Name]])-FIND(" ",Table1[[#This Row],[Employee Name]]))</f>
        <v>Sharma</v>
      </c>
      <c r="Y4200" t="str">
        <f>Table1[[#This Row],[Department]]&amp;"-"&amp;Table1[[#This Row],[Employee ID]]</f>
        <v>IT-E02368</v>
      </c>
      <c r="Z4200" t="str">
        <f>LEFT(Table1[[#This Row],[Department]],3)</f>
        <v>IT</v>
      </c>
      <c r="AA4200" t="str">
        <f>_xlfn.XLOOKUP(Table1[[#This Row],[Manager ID]],MANAGERS!A:A,MANAGERS!B:B)</f>
        <v>Manager_7</v>
      </c>
      <c r="AB4200" t="str" cm="1">
        <f t="array" ref="AB4200">_xlfn.XLOOKUP(Table1[[#This Row],[Manager ID]],Table2[[#All],[Manager ID]],Table2[[#All],[Department Head]])</f>
        <v>Operations</v>
      </c>
      <c r="AC4200" s="2">
        <f>_xlfn.XLOOKUP(Table1[[#This Row],[City]],L:L,O:O)</f>
        <v>0.23674293405114402</v>
      </c>
      <c r="AD4200" t="str" cm="1">
        <f t="array" ref="AD4200">_xlfn.IFS(Table1[[#This Row],[Performance Score]]&gt;=90,"Excellent",Table1[[#This Row],[Performance Score]]&gt;=75,"Good",Table1[[#This Row],[Performance Score]]&gt;=60,"Average",Table1[[#This Row],[Performance Score]]&lt;=60,"Need Improvement")</f>
        <v>Good</v>
      </c>
      <c r="AE4200" t="str">
        <f>IF(AND(Table1[[#This Row],[Attendance %]]&gt;=80,(Table1[[#This Row],[Performance Score]]&gt;=80)),"Eligible","Not Eligible")</f>
        <v>Not Eligible</v>
      </c>
      <c r="AF4200" t="str">
        <f>IF(Table1[[#This Row],[Performance Score]]&gt;=80,"High Performer","Low Performer")</f>
        <v>High Performer</v>
      </c>
      <c r="AG4200" t="str" cm="1">
        <f t="array" aca="1" ref="AG4200" ca="1">_xlfn.IFS(Table1[[#This Row],[Experience]]&lt;=3,"Junior",Table1[[#This Row],[Experience]]&lt;=7,"Mid Level",Table1[[#This Row],[Experience]]&gt;=7,"Senior")</f>
        <v>Junior</v>
      </c>
      <c r="AH4200" t="str">
        <f>IF(Table1[[#This Row],[Attendance %]]&gt;75,"OK","Below 75")</f>
        <v>Below 75</v>
      </c>
      <c r="AI4200" t="b">
        <f>ISBLANK(Table1[[#This Row],[Employee ID]])</f>
        <v>0</v>
      </c>
      <c r="AJ4200" t="b">
        <f>ISNUMBER(Table1[[#This Row],[Total Salary  ]])</f>
        <v>1</v>
      </c>
      <c r="AK4200" t="str">
        <f>IFERROR(_xlfn.XLOOKUP(Table1[[#This Row],[Manager ID]],MANAGERS!A:A,MANAGERS!B:B),"Not Found")</f>
        <v>Manager_7</v>
      </c>
    </row>
    <row r="4201" spans="1:37" x14ac:dyDescent="0.2">
      <c r="A4201" t="s">
        <v>4934</v>
      </c>
      <c r="B4201" t="s">
        <v>48</v>
      </c>
      <c r="C4201" t="s">
        <v>21</v>
      </c>
      <c r="D4201" t="s">
        <v>16</v>
      </c>
      <c r="E4201" t="s">
        <v>51</v>
      </c>
      <c r="F4201" s="1">
        <v>45412</v>
      </c>
      <c r="G4201" s="1">
        <v>36151</v>
      </c>
      <c r="H4201">
        <v>37421</v>
      </c>
      <c r="I4201">
        <v>20230</v>
      </c>
      <c r="J4201">
        <v>84</v>
      </c>
      <c r="K4201">
        <v>63</v>
      </c>
      <c r="L4201" t="s">
        <v>18</v>
      </c>
      <c r="M4201">
        <v>102</v>
      </c>
      <c r="N4201">
        <f>Table1[[#This Row],[Basic Salary]]+Table1[[#This Row],[Bonus]]</f>
        <v>57651</v>
      </c>
      <c r="O4201" s="2">
        <f>Table1[[#This Row],[Bonus]]/Table1[[#This Row],[Basic Salary]]</f>
        <v>0.54060554234253499</v>
      </c>
      <c r="P4201">
        <f ca="1">DATEDIF(Table1[[#This Row],[Date of Birth]],TODAY(),"Y")</f>
        <v>27</v>
      </c>
      <c r="Q4201">
        <f ca="1">DATEDIF(Table1[[#This Row],[Joining Date]],TODAY(),"Y")</f>
        <v>2</v>
      </c>
      <c r="R4201" t="str">
        <f ca="1">IF(YEAR(Table1[[#This Row],[Joining Date]])=YEAR(TODAY()),"Yes","No")</f>
        <v>No</v>
      </c>
      <c r="S4201" t="str">
        <f ca="1">IF(Table1[[#This Row],[Experience]]&gt;5,"Yes","No")</f>
        <v>No</v>
      </c>
      <c r="T4201" t="str">
        <f>TEXT(Table1[[#This Row],[Joining Date]],"mmmm")</f>
        <v>April</v>
      </c>
      <c r="U4201" t="str">
        <f>TEXT(Table1[[#This Row],[Joining Date]],"yyyy")</f>
        <v>2024</v>
      </c>
      <c r="V4201" s="5">
        <f ca="1">TODAY()-Table1[[#This Row],[Joining Date]]</f>
        <v>827</v>
      </c>
      <c r="W4201" t="str">
        <f>LEFT(Table1[[#This Row],[Employee Name]],FIND(" ",Table1[[#This Row],[Employee Name]])-1)</f>
        <v>Aditya</v>
      </c>
      <c r="X4201" t="str">
        <f>RIGHT(Table1[[#This Row],[Employee Name]],LEN(Table1[[#This Row],[Employee Name]])-FIND(" ",Table1[[#This Row],[Employee Name]]))</f>
        <v>Kapoor</v>
      </c>
      <c r="Y4201" t="str">
        <f>Table1[[#This Row],[Department]]&amp;"-"&amp;Table1[[#This Row],[Employee ID]]</f>
        <v>HR-E04878</v>
      </c>
      <c r="Z4201" t="str">
        <f>LEFT(Table1[[#This Row],[Department]],3)</f>
        <v>HR</v>
      </c>
      <c r="AA4201" t="str">
        <f>_xlfn.XLOOKUP(Table1[[#This Row],[Manager ID]],MANAGERS!A:A,MANAGERS!B:B)</f>
        <v>Manager_2</v>
      </c>
      <c r="AB4201" t="str" cm="1">
        <f t="array" ref="AB4201">_xlfn.XLOOKUP(Table1[[#This Row],[Manager ID]],Table2[[#All],[Manager ID]],Table2[[#All],[Department Head]])</f>
        <v>Sales</v>
      </c>
      <c r="AC4201" s="2">
        <f>_xlfn.XLOOKUP(Table1[[#This Row],[City]],L:L,O:O)</f>
        <v>0.21356479274849693</v>
      </c>
      <c r="AD4201" t="str" cm="1">
        <f t="array" ref="AD4201">_xlfn.IFS(Table1[[#This Row],[Performance Score]]&gt;=90,"Excellent",Table1[[#This Row],[Performance Score]]&gt;=75,"Good",Table1[[#This Row],[Performance Score]]&gt;=60,"Average",Table1[[#This Row],[Performance Score]]&lt;=60,"Need Improvement")</f>
        <v>Average</v>
      </c>
      <c r="AE4201" t="str">
        <f>IF(AND(Table1[[#This Row],[Attendance %]]&gt;=80,(Table1[[#This Row],[Performance Score]]&gt;=80)),"Eligible","Not Eligible")</f>
        <v>Not Eligible</v>
      </c>
      <c r="AF4201" t="str">
        <f>IF(Table1[[#This Row],[Performance Score]]&gt;=80,"High Performer","Low Performer")</f>
        <v>Low Performer</v>
      </c>
      <c r="AG4201" t="str" cm="1">
        <f t="array" aca="1" ref="AG4201" ca="1">_xlfn.IFS(Table1[[#This Row],[Experience]]&lt;=3,"Junior",Table1[[#This Row],[Experience]]&lt;=7,"Mid Level",Table1[[#This Row],[Experience]]&gt;=7,"Senior")</f>
        <v>Junior</v>
      </c>
      <c r="AH4201" t="str">
        <f>IF(Table1[[#This Row],[Attendance %]]&gt;75,"OK","Below 75")</f>
        <v>OK</v>
      </c>
      <c r="AI4201" t="b">
        <f>ISBLANK(Table1[[#This Row],[Employee ID]])</f>
        <v>0</v>
      </c>
      <c r="AJ4201" t="b">
        <f>ISNUMBER(Table1[[#This Row],[Total Salary  ]])</f>
        <v>1</v>
      </c>
      <c r="AK4201" t="str">
        <f>IFERROR(_xlfn.XLOOKUP(Table1[[#This Row],[Manager ID]],MANAGERS!A:A,MANAGERS!B:B),"Not Found")</f>
        <v>Manager_2</v>
      </c>
    </row>
    <row r="4202" spans="1:37" x14ac:dyDescent="0.2">
      <c r="A4202" t="s">
        <v>4324</v>
      </c>
      <c r="B4202" t="s">
        <v>50</v>
      </c>
      <c r="C4202" t="s">
        <v>21</v>
      </c>
      <c r="D4202" t="s">
        <v>81</v>
      </c>
      <c r="E4202" t="s">
        <v>17</v>
      </c>
      <c r="F4202" s="1">
        <v>43397</v>
      </c>
      <c r="G4202" s="1">
        <v>29490</v>
      </c>
      <c r="H4202">
        <v>29451</v>
      </c>
      <c r="I4202">
        <v>28168</v>
      </c>
      <c r="J4202">
        <v>97</v>
      </c>
      <c r="K4202">
        <v>94</v>
      </c>
      <c r="L4202" t="s">
        <v>53</v>
      </c>
      <c r="M4202">
        <v>112</v>
      </c>
      <c r="N4202">
        <f>Table1[[#This Row],[Basic Salary]]+Table1[[#This Row],[Bonus]]</f>
        <v>57619</v>
      </c>
      <c r="O4202" s="2">
        <f>Table1[[#This Row],[Bonus]]/Table1[[#This Row],[Basic Salary]]</f>
        <v>0.95643611422362573</v>
      </c>
      <c r="P4202">
        <f ca="1">DATEDIF(Table1[[#This Row],[Date of Birth]],TODAY(),"Y")</f>
        <v>45</v>
      </c>
      <c r="Q4202">
        <f ca="1">DATEDIF(Table1[[#This Row],[Joining Date]],TODAY(),"Y")</f>
        <v>7</v>
      </c>
      <c r="R4202" t="str">
        <f ca="1">IF(YEAR(Table1[[#This Row],[Joining Date]])=YEAR(TODAY()),"Yes","No")</f>
        <v>No</v>
      </c>
      <c r="S4202" t="str">
        <f ca="1">IF(Table1[[#This Row],[Experience]]&gt;5,"Yes","No")</f>
        <v>Yes</v>
      </c>
      <c r="T4202" t="str">
        <f>TEXT(Table1[[#This Row],[Joining Date]],"mmmm")</f>
        <v>October</v>
      </c>
      <c r="U4202" t="str">
        <f>TEXT(Table1[[#This Row],[Joining Date]],"yyyy")</f>
        <v>2018</v>
      </c>
      <c r="V4202" s="5">
        <f ca="1">TODAY()-Table1[[#This Row],[Joining Date]]</f>
        <v>2842</v>
      </c>
      <c r="W4202" t="str">
        <f>LEFT(Table1[[#This Row],[Employee Name]],FIND(" ",Table1[[#This Row],[Employee Name]])-1)</f>
        <v>Ravi</v>
      </c>
      <c r="X4202" t="str">
        <f>RIGHT(Table1[[#This Row],[Employee Name]],LEN(Table1[[#This Row],[Employee Name]])-FIND(" ",Table1[[#This Row],[Employee Name]]))</f>
        <v>Teja</v>
      </c>
      <c r="Y4202" t="str">
        <f>Table1[[#This Row],[Department]]&amp;"-"&amp;Table1[[#This Row],[Employee ID]]</f>
        <v>Sales-E04268</v>
      </c>
      <c r="Z4202" t="str">
        <f>LEFT(Table1[[#This Row],[Department]],3)</f>
        <v>Sal</v>
      </c>
      <c r="AA4202" t="str">
        <f>_xlfn.XLOOKUP(Table1[[#This Row],[Manager ID]],MANAGERS!A:A,MANAGERS!B:B)</f>
        <v>Manager_12</v>
      </c>
      <c r="AB4202" t="str" cm="1">
        <f t="array" ref="AB4202">_xlfn.XLOOKUP(Table1[[#This Row],[Manager ID]],Table2[[#All],[Manager ID]],Table2[[#All],[Department Head]])</f>
        <v>Marketing</v>
      </c>
      <c r="AC4202" s="2">
        <f>_xlfn.XLOOKUP(Table1[[#This Row],[City]],L:L,O:O)</f>
        <v>0.23685887225230964</v>
      </c>
      <c r="AD4202" t="str" cm="1">
        <f t="array" ref="AD4202">_xlfn.IFS(Table1[[#This Row],[Performance Score]]&gt;=90,"Excellent",Table1[[#This Row],[Performance Score]]&gt;=75,"Good",Table1[[#This Row],[Performance Score]]&gt;=60,"Average",Table1[[#This Row],[Performance Score]]&lt;=60,"Need Improvement")</f>
        <v>Excellent</v>
      </c>
      <c r="AE4202" t="str">
        <f>IF(AND(Table1[[#This Row],[Attendance %]]&gt;=80,(Table1[[#This Row],[Performance Score]]&gt;=80)),"Eligible","Not Eligible")</f>
        <v>Eligible</v>
      </c>
      <c r="AF4202" t="str">
        <f>IF(Table1[[#This Row],[Performance Score]]&gt;=80,"High Performer","Low Performer")</f>
        <v>High Performer</v>
      </c>
      <c r="AG4202" t="str" cm="1">
        <f t="array" aca="1" ref="AG4202" ca="1">_xlfn.IFS(Table1[[#This Row],[Experience]]&lt;=3,"Junior",Table1[[#This Row],[Experience]]&lt;=7,"Mid Level",Table1[[#This Row],[Experience]]&gt;=7,"Senior")</f>
        <v>Mid Level</v>
      </c>
      <c r="AH4202" t="str">
        <f>IF(Table1[[#This Row],[Attendance %]]&gt;75,"OK","Below 75")</f>
        <v>OK</v>
      </c>
      <c r="AI4202" t="b">
        <f>ISBLANK(Table1[[#This Row],[Employee ID]])</f>
        <v>0</v>
      </c>
      <c r="AJ4202" t="b">
        <f>ISNUMBER(Table1[[#This Row],[Total Salary  ]])</f>
        <v>1</v>
      </c>
      <c r="AK4202" t="str">
        <f>IFERROR(_xlfn.XLOOKUP(Table1[[#This Row],[Manager ID]],MANAGERS!A:A,MANAGERS!B:B),"Not Found")</f>
        <v>Manager_12</v>
      </c>
    </row>
    <row r="4203" spans="1:37" x14ac:dyDescent="0.2">
      <c r="A4203" t="s">
        <v>1529</v>
      </c>
      <c r="B4203" t="s">
        <v>14</v>
      </c>
      <c r="C4203" t="s">
        <v>21</v>
      </c>
      <c r="D4203" t="s">
        <v>16</v>
      </c>
      <c r="E4203" t="s">
        <v>30</v>
      </c>
      <c r="F4203" s="1">
        <v>45776</v>
      </c>
      <c r="G4203" s="1">
        <v>35973</v>
      </c>
      <c r="H4203">
        <v>28719</v>
      </c>
      <c r="I4203">
        <v>28889</v>
      </c>
      <c r="J4203">
        <v>89</v>
      </c>
      <c r="K4203">
        <v>94</v>
      </c>
      <c r="L4203" t="s">
        <v>31</v>
      </c>
      <c r="M4203">
        <v>112</v>
      </c>
      <c r="N4203">
        <f>Table1[[#This Row],[Basic Salary]]+Table1[[#This Row],[Bonus]]</f>
        <v>57608</v>
      </c>
      <c r="O4203" s="2">
        <f>Table1[[#This Row],[Bonus]]/Table1[[#This Row],[Basic Salary]]</f>
        <v>1.0059194261638635</v>
      </c>
      <c r="P4203">
        <f ca="1">DATEDIF(Table1[[#This Row],[Date of Birth]],TODAY(),"Y")</f>
        <v>28</v>
      </c>
      <c r="Q4203">
        <f ca="1">DATEDIF(Table1[[#This Row],[Joining Date]],TODAY(),"Y")</f>
        <v>1</v>
      </c>
      <c r="R4203" t="str">
        <f ca="1">IF(YEAR(Table1[[#This Row],[Joining Date]])=YEAR(TODAY()),"Yes","No")</f>
        <v>No</v>
      </c>
      <c r="S4203" t="str">
        <f ca="1">IF(Table1[[#This Row],[Experience]]&gt;5,"Yes","No")</f>
        <v>No</v>
      </c>
      <c r="T4203" t="str">
        <f>TEXT(Table1[[#This Row],[Joining Date]],"mmmm")</f>
        <v>April</v>
      </c>
      <c r="U4203" t="str">
        <f>TEXT(Table1[[#This Row],[Joining Date]],"yyyy")</f>
        <v>2025</v>
      </c>
      <c r="V4203" s="5">
        <f ca="1">TODAY()-Table1[[#This Row],[Joining Date]]</f>
        <v>463</v>
      </c>
      <c r="W4203" t="str">
        <f>LEFT(Table1[[#This Row],[Employee Name]],FIND(" ",Table1[[#This Row],[Employee Name]])-1)</f>
        <v>Nisha</v>
      </c>
      <c r="X4203" t="str">
        <f>RIGHT(Table1[[#This Row],[Employee Name]],LEN(Table1[[#This Row],[Employee Name]])-FIND(" ",Table1[[#This Row],[Employee Name]]))</f>
        <v>Kapoor</v>
      </c>
      <c r="Y4203" t="str">
        <f>Table1[[#This Row],[Department]]&amp;"-"&amp;Table1[[#This Row],[Employee ID]]</f>
        <v>HR-E01473</v>
      </c>
      <c r="Z4203" t="str">
        <f>LEFT(Table1[[#This Row],[Department]],3)</f>
        <v>HR</v>
      </c>
      <c r="AA4203" t="str">
        <f>_xlfn.XLOOKUP(Table1[[#This Row],[Manager ID]],MANAGERS!A:A,MANAGERS!B:B)</f>
        <v>Manager_12</v>
      </c>
      <c r="AB4203" t="str" cm="1">
        <f t="array" ref="AB4203">_xlfn.XLOOKUP(Table1[[#This Row],[Manager ID]],Table2[[#All],[Manager ID]],Table2[[#All],[Department Head]])</f>
        <v>Marketing</v>
      </c>
      <c r="AC4203" s="2">
        <f>_xlfn.XLOOKUP(Table1[[#This Row],[City]],L:L,O:O)</f>
        <v>0.241864189087755</v>
      </c>
      <c r="AD4203" t="str" cm="1">
        <f t="array" ref="AD4203">_xlfn.IFS(Table1[[#This Row],[Performance Score]]&gt;=90,"Excellent",Table1[[#This Row],[Performance Score]]&gt;=75,"Good",Table1[[#This Row],[Performance Score]]&gt;=60,"Average",Table1[[#This Row],[Performance Score]]&lt;=60,"Need Improvement")</f>
        <v>Excellent</v>
      </c>
      <c r="AE4203" t="str">
        <f>IF(AND(Table1[[#This Row],[Attendance %]]&gt;=80,(Table1[[#This Row],[Performance Score]]&gt;=80)),"Eligible","Not Eligible")</f>
        <v>Eligible</v>
      </c>
      <c r="AF4203" t="str">
        <f>IF(Table1[[#This Row],[Performance Score]]&gt;=80,"High Performer","Low Performer")</f>
        <v>High Performer</v>
      </c>
      <c r="AG4203" t="str" cm="1">
        <f t="array" aca="1" ref="AG4203" ca="1">_xlfn.IFS(Table1[[#This Row],[Experience]]&lt;=3,"Junior",Table1[[#This Row],[Experience]]&lt;=7,"Mid Level",Table1[[#This Row],[Experience]]&gt;=7,"Senior")</f>
        <v>Junior</v>
      </c>
      <c r="AH4203" t="str">
        <f>IF(Table1[[#This Row],[Attendance %]]&gt;75,"OK","Below 75")</f>
        <v>OK</v>
      </c>
      <c r="AI4203" t="b">
        <f>ISBLANK(Table1[[#This Row],[Employee ID]])</f>
        <v>0</v>
      </c>
      <c r="AJ4203" t="b">
        <f>ISNUMBER(Table1[[#This Row],[Total Salary  ]])</f>
        <v>1</v>
      </c>
      <c r="AK4203" t="str">
        <f>IFERROR(_xlfn.XLOOKUP(Table1[[#This Row],[Manager ID]],MANAGERS!A:A,MANAGERS!B:B),"Not Found")</f>
        <v>Manager_12</v>
      </c>
    </row>
    <row r="4204" spans="1:37" x14ac:dyDescent="0.2">
      <c r="A4204" t="s">
        <v>3807</v>
      </c>
      <c r="B4204" t="s">
        <v>36</v>
      </c>
      <c r="C4204" t="s">
        <v>15</v>
      </c>
      <c r="D4204" t="s">
        <v>40</v>
      </c>
      <c r="E4204" t="s">
        <v>22</v>
      </c>
      <c r="F4204" s="1">
        <v>42765</v>
      </c>
      <c r="G4204" s="1">
        <v>36877</v>
      </c>
      <c r="H4204">
        <v>28800</v>
      </c>
      <c r="I4204">
        <v>28796</v>
      </c>
      <c r="J4204">
        <v>85</v>
      </c>
      <c r="K4204">
        <v>95</v>
      </c>
      <c r="L4204" t="s">
        <v>23</v>
      </c>
      <c r="M4204">
        <v>116</v>
      </c>
      <c r="N4204">
        <f>Table1[[#This Row],[Basic Salary]]+Table1[[#This Row],[Bonus]]</f>
        <v>57596</v>
      </c>
      <c r="O4204" s="2">
        <f>Table1[[#This Row],[Bonus]]/Table1[[#This Row],[Basic Salary]]</f>
        <v>0.99986111111111109</v>
      </c>
      <c r="P4204">
        <f ca="1">DATEDIF(Table1[[#This Row],[Date of Birth]],TODAY(),"Y")</f>
        <v>25</v>
      </c>
      <c r="Q4204">
        <f ca="1">DATEDIF(Table1[[#This Row],[Joining Date]],TODAY(),"Y")</f>
        <v>9</v>
      </c>
      <c r="R4204" t="str">
        <f ca="1">IF(YEAR(Table1[[#This Row],[Joining Date]])=YEAR(TODAY()),"Yes","No")</f>
        <v>No</v>
      </c>
      <c r="S4204" t="str">
        <f ca="1">IF(Table1[[#This Row],[Experience]]&gt;5,"Yes","No")</f>
        <v>Yes</v>
      </c>
      <c r="T4204" t="str">
        <f>TEXT(Table1[[#This Row],[Joining Date]],"mmmm")</f>
        <v>January</v>
      </c>
      <c r="U4204" t="str">
        <f>TEXT(Table1[[#This Row],[Joining Date]],"yyyy")</f>
        <v>2017</v>
      </c>
      <c r="V4204" s="5">
        <f ca="1">TODAY()-Table1[[#This Row],[Joining Date]]</f>
        <v>3474</v>
      </c>
      <c r="W4204" t="str">
        <f>LEFT(Table1[[#This Row],[Employee Name]],FIND(" ",Table1[[#This Row],[Employee Name]])-1)</f>
        <v>Meera</v>
      </c>
      <c r="X4204" t="str">
        <f>RIGHT(Table1[[#This Row],[Employee Name]],LEN(Table1[[#This Row],[Employee Name]])-FIND(" ",Table1[[#This Row],[Employee Name]]))</f>
        <v>Joshi</v>
      </c>
      <c r="Y4204" t="str">
        <f>Table1[[#This Row],[Department]]&amp;"-"&amp;Table1[[#This Row],[Employee ID]]</f>
        <v>IT-E03751</v>
      </c>
      <c r="Z4204" t="str">
        <f>LEFT(Table1[[#This Row],[Department]],3)</f>
        <v>IT</v>
      </c>
      <c r="AA4204" t="str">
        <f>_xlfn.XLOOKUP(Table1[[#This Row],[Manager ID]],MANAGERS!A:A,MANAGERS!B:B)</f>
        <v>Manager_16</v>
      </c>
      <c r="AB4204" t="str" cm="1">
        <f t="array" ref="AB4204">_xlfn.XLOOKUP(Table1[[#This Row],[Manager ID]],Table2[[#All],[Manager ID]],Table2[[#All],[Department Head]])</f>
        <v>Sales</v>
      </c>
      <c r="AC4204" s="2">
        <f>_xlfn.XLOOKUP(Table1[[#This Row],[City]],L:L,O:O)</f>
        <v>0.23486488519629886</v>
      </c>
      <c r="AD4204" t="str" cm="1">
        <f t="array" ref="AD4204">_xlfn.IFS(Table1[[#This Row],[Performance Score]]&gt;=90,"Excellent",Table1[[#This Row],[Performance Score]]&gt;=75,"Good",Table1[[#This Row],[Performance Score]]&gt;=60,"Average",Table1[[#This Row],[Performance Score]]&lt;=60,"Need Improvement")</f>
        <v>Excellent</v>
      </c>
      <c r="AE4204" t="str">
        <f>IF(AND(Table1[[#This Row],[Attendance %]]&gt;=80,(Table1[[#This Row],[Performance Score]]&gt;=80)),"Eligible","Not Eligible")</f>
        <v>Eligible</v>
      </c>
      <c r="AF4204" t="str">
        <f>IF(Table1[[#This Row],[Performance Score]]&gt;=80,"High Performer","Low Performer")</f>
        <v>High Performer</v>
      </c>
      <c r="AG4204" t="str" cm="1">
        <f t="array" aca="1" ref="AG4204" ca="1">_xlfn.IFS(Table1[[#This Row],[Experience]]&lt;=3,"Junior",Table1[[#This Row],[Experience]]&lt;=7,"Mid Level",Table1[[#This Row],[Experience]]&gt;=7,"Senior")</f>
        <v>Senior</v>
      </c>
      <c r="AH4204" t="str">
        <f>IF(Table1[[#This Row],[Attendance %]]&gt;75,"OK","Below 75")</f>
        <v>OK</v>
      </c>
      <c r="AI4204" t="b">
        <f>ISBLANK(Table1[[#This Row],[Employee ID]])</f>
        <v>0</v>
      </c>
      <c r="AJ4204" t="b">
        <f>ISNUMBER(Table1[[#This Row],[Total Salary  ]])</f>
        <v>1</v>
      </c>
      <c r="AK4204" t="str">
        <f>IFERROR(_xlfn.XLOOKUP(Table1[[#This Row],[Manager ID]],MANAGERS!A:A,MANAGERS!B:B),"Not Found")</f>
        <v>Manager_16</v>
      </c>
    </row>
    <row r="4205" spans="1:37" x14ac:dyDescent="0.2">
      <c r="A4205" t="s">
        <v>4641</v>
      </c>
      <c r="B4205" t="s">
        <v>39</v>
      </c>
      <c r="C4205" t="s">
        <v>15</v>
      </c>
      <c r="D4205" t="s">
        <v>25</v>
      </c>
      <c r="E4205" t="s">
        <v>26</v>
      </c>
      <c r="F4205" s="1">
        <v>45744</v>
      </c>
      <c r="G4205" s="1">
        <v>39920</v>
      </c>
      <c r="H4205">
        <v>47883</v>
      </c>
      <c r="I4205">
        <v>9703</v>
      </c>
      <c r="J4205">
        <v>79</v>
      </c>
      <c r="K4205">
        <v>95</v>
      </c>
      <c r="L4205" t="s">
        <v>27</v>
      </c>
      <c r="M4205">
        <v>118</v>
      </c>
      <c r="N4205">
        <f>Table1[[#This Row],[Basic Salary]]+Table1[[#This Row],[Bonus]]</f>
        <v>57586</v>
      </c>
      <c r="O4205" s="2">
        <f>Table1[[#This Row],[Bonus]]/Table1[[#This Row],[Basic Salary]]</f>
        <v>0.20263976776726605</v>
      </c>
      <c r="P4205">
        <f ca="1">DATEDIF(Table1[[#This Row],[Date of Birth]],TODAY(),"Y")</f>
        <v>17</v>
      </c>
      <c r="Q4205">
        <f ca="1">DATEDIF(Table1[[#This Row],[Joining Date]],TODAY(),"Y")</f>
        <v>1</v>
      </c>
      <c r="R4205" t="str">
        <f ca="1">IF(YEAR(Table1[[#This Row],[Joining Date]])=YEAR(TODAY()),"Yes","No")</f>
        <v>No</v>
      </c>
      <c r="S4205" t="str">
        <f ca="1">IF(Table1[[#This Row],[Experience]]&gt;5,"Yes","No")</f>
        <v>No</v>
      </c>
      <c r="T4205" t="str">
        <f>TEXT(Table1[[#This Row],[Joining Date]],"mmmm")</f>
        <v>March</v>
      </c>
      <c r="U4205" t="str">
        <f>TEXT(Table1[[#This Row],[Joining Date]],"yyyy")</f>
        <v>2025</v>
      </c>
      <c r="V4205" s="5">
        <f ca="1">TODAY()-Table1[[#This Row],[Joining Date]]</f>
        <v>495</v>
      </c>
      <c r="W4205" t="str">
        <f>LEFT(Table1[[#This Row],[Employee Name]],FIND(" ",Table1[[#This Row],[Employee Name]])-1)</f>
        <v>Karan</v>
      </c>
      <c r="X4205" t="str">
        <f>RIGHT(Table1[[#This Row],[Employee Name]],LEN(Table1[[#This Row],[Employee Name]])-FIND(" ",Table1[[#This Row],[Employee Name]]))</f>
        <v>Malhotra</v>
      </c>
      <c r="Y4205" t="str">
        <f>Table1[[#This Row],[Department]]&amp;"-"&amp;Table1[[#This Row],[Employee ID]]</f>
        <v>Finance-E04585</v>
      </c>
      <c r="Z4205" t="str">
        <f>LEFT(Table1[[#This Row],[Department]],3)</f>
        <v>Fin</v>
      </c>
      <c r="AA4205" t="str">
        <f>_xlfn.XLOOKUP(Table1[[#This Row],[Manager ID]],MANAGERS!A:A,MANAGERS!B:B)</f>
        <v>Manager_18</v>
      </c>
      <c r="AB4205" t="str" cm="1">
        <f t="array" ref="AB4205">_xlfn.XLOOKUP(Table1[[#This Row],[Manager ID]],Table2[[#All],[Manager ID]],Table2[[#All],[Department Head]])</f>
        <v>Support</v>
      </c>
      <c r="AC4205" s="2">
        <f>_xlfn.XLOOKUP(Table1[[#This Row],[City]],L:L,O:O)</f>
        <v>0.23674293405114402</v>
      </c>
      <c r="AD4205" t="str" cm="1">
        <f t="array" ref="AD4205">_xlfn.IFS(Table1[[#This Row],[Performance Score]]&gt;=90,"Excellent",Table1[[#This Row],[Performance Score]]&gt;=75,"Good",Table1[[#This Row],[Performance Score]]&gt;=60,"Average",Table1[[#This Row],[Performance Score]]&lt;=60,"Need Improvement")</f>
        <v>Excellent</v>
      </c>
      <c r="AE4205" t="str">
        <f>IF(AND(Table1[[#This Row],[Attendance %]]&gt;=80,(Table1[[#This Row],[Performance Score]]&gt;=80)),"Eligible","Not Eligible")</f>
        <v>Not Eligible</v>
      </c>
      <c r="AF4205" t="str">
        <f>IF(Table1[[#This Row],[Performance Score]]&gt;=80,"High Performer","Low Performer")</f>
        <v>High Performer</v>
      </c>
      <c r="AG4205" t="str" cm="1">
        <f t="array" aca="1" ref="AG4205" ca="1">_xlfn.IFS(Table1[[#This Row],[Experience]]&lt;=3,"Junior",Table1[[#This Row],[Experience]]&lt;=7,"Mid Level",Table1[[#This Row],[Experience]]&gt;=7,"Senior")</f>
        <v>Junior</v>
      </c>
      <c r="AH4205" t="str">
        <f>IF(Table1[[#This Row],[Attendance %]]&gt;75,"OK","Below 75")</f>
        <v>OK</v>
      </c>
      <c r="AI4205" t="b">
        <f>ISBLANK(Table1[[#This Row],[Employee ID]])</f>
        <v>0</v>
      </c>
      <c r="AJ4205" t="b">
        <f>ISNUMBER(Table1[[#This Row],[Total Salary  ]])</f>
        <v>1</v>
      </c>
      <c r="AK4205" t="str">
        <f>IFERROR(_xlfn.XLOOKUP(Table1[[#This Row],[Manager ID]],MANAGERS!A:A,MANAGERS!B:B),"Not Found")</f>
        <v>Manager_18</v>
      </c>
    </row>
    <row r="4206" spans="1:37" x14ac:dyDescent="0.2">
      <c r="A4206" t="s">
        <v>2004</v>
      </c>
      <c r="B4206" t="s">
        <v>71</v>
      </c>
      <c r="C4206" t="s">
        <v>21</v>
      </c>
      <c r="D4206" t="s">
        <v>40</v>
      </c>
      <c r="E4206" t="s">
        <v>22</v>
      </c>
      <c r="F4206" s="1">
        <v>42611</v>
      </c>
      <c r="G4206" s="1">
        <v>38932</v>
      </c>
      <c r="H4206">
        <v>28995</v>
      </c>
      <c r="I4206">
        <v>28586</v>
      </c>
      <c r="J4206">
        <v>66</v>
      </c>
      <c r="K4206">
        <v>61</v>
      </c>
      <c r="L4206" t="s">
        <v>18</v>
      </c>
      <c r="M4206">
        <v>102</v>
      </c>
      <c r="N4206">
        <f>Table1[[#This Row],[Basic Salary]]+Table1[[#This Row],[Bonus]]</f>
        <v>57581</v>
      </c>
      <c r="O4206" s="2">
        <f>Table1[[#This Row],[Bonus]]/Table1[[#This Row],[Basic Salary]]</f>
        <v>0.9858941196758062</v>
      </c>
      <c r="P4206">
        <f ca="1">DATEDIF(Table1[[#This Row],[Date of Birth]],TODAY(),"Y")</f>
        <v>20</v>
      </c>
      <c r="Q4206">
        <f ca="1">DATEDIF(Table1[[#This Row],[Joining Date]],TODAY(),"Y")</f>
        <v>9</v>
      </c>
      <c r="R4206" t="str">
        <f ca="1">IF(YEAR(Table1[[#This Row],[Joining Date]])=YEAR(TODAY()),"Yes","No")</f>
        <v>No</v>
      </c>
      <c r="S4206" t="str">
        <f ca="1">IF(Table1[[#This Row],[Experience]]&gt;5,"Yes","No")</f>
        <v>Yes</v>
      </c>
      <c r="T4206" t="str">
        <f>TEXT(Table1[[#This Row],[Joining Date]],"mmmm")</f>
        <v>August</v>
      </c>
      <c r="U4206" t="str">
        <f>TEXT(Table1[[#This Row],[Joining Date]],"yyyy")</f>
        <v>2016</v>
      </c>
      <c r="V4206" s="5">
        <f ca="1">TODAY()-Table1[[#This Row],[Joining Date]]</f>
        <v>3628</v>
      </c>
      <c r="W4206" t="str">
        <f>LEFT(Table1[[#This Row],[Employee Name]],FIND(" ",Table1[[#This Row],[Employee Name]])-1)</f>
        <v>Sneha</v>
      </c>
      <c r="X4206" t="str">
        <f>RIGHT(Table1[[#This Row],[Employee Name]],LEN(Table1[[#This Row],[Employee Name]])-FIND(" ",Table1[[#This Row],[Employee Name]]))</f>
        <v>Iyer</v>
      </c>
      <c r="Y4206" t="str">
        <f>Table1[[#This Row],[Department]]&amp;"-"&amp;Table1[[#This Row],[Employee ID]]</f>
        <v>IT-E01948</v>
      </c>
      <c r="Z4206" t="str">
        <f>LEFT(Table1[[#This Row],[Department]],3)</f>
        <v>IT</v>
      </c>
      <c r="AA4206" t="str">
        <f>_xlfn.XLOOKUP(Table1[[#This Row],[Manager ID]],MANAGERS!A:A,MANAGERS!B:B)</f>
        <v>Manager_2</v>
      </c>
      <c r="AB4206" t="str" cm="1">
        <f t="array" ref="AB4206">_xlfn.XLOOKUP(Table1[[#This Row],[Manager ID]],Table2[[#All],[Manager ID]],Table2[[#All],[Department Head]])</f>
        <v>Sales</v>
      </c>
      <c r="AC4206" s="2">
        <f>_xlfn.XLOOKUP(Table1[[#This Row],[City]],L:L,O:O)</f>
        <v>0.21356479274849693</v>
      </c>
      <c r="AD4206" t="str" cm="1">
        <f t="array" ref="AD4206">_xlfn.IFS(Table1[[#This Row],[Performance Score]]&gt;=90,"Excellent",Table1[[#This Row],[Performance Score]]&gt;=75,"Good",Table1[[#This Row],[Performance Score]]&gt;=60,"Average",Table1[[#This Row],[Performance Score]]&lt;=60,"Need Improvement")</f>
        <v>Average</v>
      </c>
      <c r="AE4206" t="str">
        <f>IF(AND(Table1[[#This Row],[Attendance %]]&gt;=80,(Table1[[#This Row],[Performance Score]]&gt;=80)),"Eligible","Not Eligible")</f>
        <v>Not Eligible</v>
      </c>
      <c r="AF4206" t="str">
        <f>IF(Table1[[#This Row],[Performance Score]]&gt;=80,"High Performer","Low Performer")</f>
        <v>Low Performer</v>
      </c>
      <c r="AG4206" t="str" cm="1">
        <f t="array" aca="1" ref="AG4206" ca="1">_xlfn.IFS(Table1[[#This Row],[Experience]]&lt;=3,"Junior",Table1[[#This Row],[Experience]]&lt;=7,"Mid Level",Table1[[#This Row],[Experience]]&gt;=7,"Senior")</f>
        <v>Senior</v>
      </c>
      <c r="AH4206" t="str">
        <f>IF(Table1[[#This Row],[Attendance %]]&gt;75,"OK","Below 75")</f>
        <v>Below 75</v>
      </c>
      <c r="AI4206" t="b">
        <f>ISBLANK(Table1[[#This Row],[Employee ID]])</f>
        <v>0</v>
      </c>
      <c r="AJ4206" t="b">
        <f>ISNUMBER(Table1[[#This Row],[Total Salary  ]])</f>
        <v>1</v>
      </c>
      <c r="AK4206" t="str">
        <f>IFERROR(_xlfn.XLOOKUP(Table1[[#This Row],[Manager ID]],MANAGERS!A:A,MANAGERS!B:B),"Not Found")</f>
        <v>Manager_2</v>
      </c>
    </row>
    <row r="4207" spans="1:37" x14ac:dyDescent="0.2">
      <c r="A4207" t="s">
        <v>2111</v>
      </c>
      <c r="B4207" t="s">
        <v>50</v>
      </c>
      <c r="C4207" t="s">
        <v>21</v>
      </c>
      <c r="D4207" t="s">
        <v>33</v>
      </c>
      <c r="E4207" t="s">
        <v>30</v>
      </c>
      <c r="F4207" s="1">
        <v>42025</v>
      </c>
      <c r="G4207" s="1">
        <v>30178</v>
      </c>
      <c r="H4207">
        <v>36660</v>
      </c>
      <c r="I4207">
        <v>20908</v>
      </c>
      <c r="J4207">
        <v>93</v>
      </c>
      <c r="K4207">
        <v>81</v>
      </c>
      <c r="L4207" t="s">
        <v>34</v>
      </c>
      <c r="M4207">
        <v>117</v>
      </c>
      <c r="N4207">
        <f>Table1[[#This Row],[Basic Salary]]+Table1[[#This Row],[Bonus]]</f>
        <v>57568</v>
      </c>
      <c r="O4207" s="2">
        <f>Table1[[#This Row],[Bonus]]/Table1[[#This Row],[Basic Salary]]</f>
        <v>0.57032187670485546</v>
      </c>
      <c r="P4207">
        <f ca="1">DATEDIF(Table1[[#This Row],[Date of Birth]],TODAY(),"Y")</f>
        <v>43</v>
      </c>
      <c r="Q4207">
        <f ca="1">DATEDIF(Table1[[#This Row],[Joining Date]],TODAY(),"Y")</f>
        <v>11</v>
      </c>
      <c r="R4207" t="str">
        <f ca="1">IF(YEAR(Table1[[#This Row],[Joining Date]])=YEAR(TODAY()),"Yes","No")</f>
        <v>No</v>
      </c>
      <c r="S4207" t="str">
        <f ca="1">IF(Table1[[#This Row],[Experience]]&gt;5,"Yes","No")</f>
        <v>Yes</v>
      </c>
      <c r="T4207" t="str">
        <f>TEXT(Table1[[#This Row],[Joining Date]],"mmmm")</f>
        <v>January</v>
      </c>
      <c r="U4207" t="str">
        <f>TEXT(Table1[[#This Row],[Joining Date]],"yyyy")</f>
        <v>2015</v>
      </c>
      <c r="V4207" s="5">
        <f ca="1">TODAY()-Table1[[#This Row],[Joining Date]]</f>
        <v>4214</v>
      </c>
      <c r="W4207" t="str">
        <f>LEFT(Table1[[#This Row],[Employee Name]],FIND(" ",Table1[[#This Row],[Employee Name]])-1)</f>
        <v>Ravi</v>
      </c>
      <c r="X4207" t="str">
        <f>RIGHT(Table1[[#This Row],[Employee Name]],LEN(Table1[[#This Row],[Employee Name]])-FIND(" ",Table1[[#This Row],[Employee Name]]))</f>
        <v>Teja</v>
      </c>
      <c r="Y4207" t="str">
        <f>Table1[[#This Row],[Department]]&amp;"-"&amp;Table1[[#This Row],[Employee ID]]</f>
        <v>Marketing-E02055</v>
      </c>
      <c r="Z4207" t="str">
        <f>LEFT(Table1[[#This Row],[Department]],3)</f>
        <v>Mar</v>
      </c>
      <c r="AA4207" t="str">
        <f>_xlfn.XLOOKUP(Table1[[#This Row],[Manager ID]],MANAGERS!A:A,MANAGERS!B:B)</f>
        <v>Manager_17</v>
      </c>
      <c r="AB4207" t="str" cm="1">
        <f t="array" ref="AB4207">_xlfn.XLOOKUP(Table1[[#This Row],[Manager ID]],Table2[[#All],[Manager ID]],Table2[[#All],[Department Head]])</f>
        <v>Finance</v>
      </c>
      <c r="AC4207" s="2">
        <f>_xlfn.XLOOKUP(Table1[[#This Row],[City]],L:L,O:O)</f>
        <v>0.24030340748661314</v>
      </c>
      <c r="AD4207" t="str" cm="1">
        <f t="array" ref="AD4207">_xlfn.IFS(Table1[[#This Row],[Performance Score]]&gt;=90,"Excellent",Table1[[#This Row],[Performance Score]]&gt;=75,"Good",Table1[[#This Row],[Performance Score]]&gt;=60,"Average",Table1[[#This Row],[Performance Score]]&lt;=60,"Need Improvement")</f>
        <v>Good</v>
      </c>
      <c r="AE4207" t="str">
        <f>IF(AND(Table1[[#This Row],[Attendance %]]&gt;=80,(Table1[[#This Row],[Performance Score]]&gt;=80)),"Eligible","Not Eligible")</f>
        <v>Eligible</v>
      </c>
      <c r="AF4207" t="str">
        <f>IF(Table1[[#This Row],[Performance Score]]&gt;=80,"High Performer","Low Performer")</f>
        <v>High Performer</v>
      </c>
      <c r="AG4207" t="str" cm="1">
        <f t="array" aca="1" ref="AG4207" ca="1">_xlfn.IFS(Table1[[#This Row],[Experience]]&lt;=3,"Junior",Table1[[#This Row],[Experience]]&lt;=7,"Mid Level",Table1[[#This Row],[Experience]]&gt;=7,"Senior")</f>
        <v>Senior</v>
      </c>
      <c r="AH4207" t="str">
        <f>IF(Table1[[#This Row],[Attendance %]]&gt;75,"OK","Below 75")</f>
        <v>OK</v>
      </c>
      <c r="AI4207" t="b">
        <f>ISBLANK(Table1[[#This Row],[Employee ID]])</f>
        <v>0</v>
      </c>
      <c r="AJ4207" t="b">
        <f>ISNUMBER(Table1[[#This Row],[Total Salary  ]])</f>
        <v>1</v>
      </c>
      <c r="AK4207" t="str">
        <f>IFERROR(_xlfn.XLOOKUP(Table1[[#This Row],[Manager ID]],MANAGERS!A:A,MANAGERS!B:B),"Not Found")</f>
        <v>Manager_17</v>
      </c>
    </row>
    <row r="4208" spans="1:37" x14ac:dyDescent="0.2">
      <c r="A4208" t="s">
        <v>1024</v>
      </c>
      <c r="B4208" t="s">
        <v>57</v>
      </c>
      <c r="C4208" t="s">
        <v>21</v>
      </c>
      <c r="D4208" t="s">
        <v>46</v>
      </c>
      <c r="E4208" t="s">
        <v>65</v>
      </c>
      <c r="F4208" s="1">
        <v>45362</v>
      </c>
      <c r="G4208" s="1">
        <v>37118</v>
      </c>
      <c r="H4208">
        <v>27596</v>
      </c>
      <c r="I4208">
        <v>29966</v>
      </c>
      <c r="J4208">
        <v>84</v>
      </c>
      <c r="K4208">
        <v>67</v>
      </c>
      <c r="L4208" t="s">
        <v>34</v>
      </c>
      <c r="M4208">
        <v>103</v>
      </c>
      <c r="N4208">
        <f>Table1[[#This Row],[Basic Salary]]+Table1[[#This Row],[Bonus]]</f>
        <v>57562</v>
      </c>
      <c r="O4208" s="2">
        <f>Table1[[#This Row],[Bonus]]/Table1[[#This Row],[Basic Salary]]</f>
        <v>1.0858820118857806</v>
      </c>
      <c r="P4208">
        <f ca="1">DATEDIF(Table1[[#This Row],[Date of Birth]],TODAY(),"Y")</f>
        <v>24</v>
      </c>
      <c r="Q4208">
        <f ca="1">DATEDIF(Table1[[#This Row],[Joining Date]],TODAY(),"Y")</f>
        <v>2</v>
      </c>
      <c r="R4208" t="str">
        <f ca="1">IF(YEAR(Table1[[#This Row],[Joining Date]])=YEAR(TODAY()),"Yes","No")</f>
        <v>No</v>
      </c>
      <c r="S4208" t="str">
        <f ca="1">IF(Table1[[#This Row],[Experience]]&gt;5,"Yes","No")</f>
        <v>No</v>
      </c>
      <c r="T4208" t="str">
        <f>TEXT(Table1[[#This Row],[Joining Date]],"mmmm")</f>
        <v>March</v>
      </c>
      <c r="U4208" t="str">
        <f>TEXT(Table1[[#This Row],[Joining Date]],"yyyy")</f>
        <v>2024</v>
      </c>
      <c r="V4208" s="5">
        <f ca="1">TODAY()-Table1[[#This Row],[Joining Date]]</f>
        <v>877</v>
      </c>
      <c r="W4208" t="str">
        <f>LEFT(Table1[[#This Row],[Employee Name]],FIND(" ",Table1[[#This Row],[Employee Name]])-1)</f>
        <v>Swathi</v>
      </c>
      <c r="X4208" t="str">
        <f>RIGHT(Table1[[#This Row],[Employee Name]],LEN(Table1[[#This Row],[Employee Name]])-FIND(" ",Table1[[#This Row],[Employee Name]]))</f>
        <v>Ramesh</v>
      </c>
      <c r="Y4208" t="str">
        <f>Table1[[#This Row],[Department]]&amp;"-"&amp;Table1[[#This Row],[Employee ID]]</f>
        <v>Support-E00968</v>
      </c>
      <c r="Z4208" t="str">
        <f>LEFT(Table1[[#This Row],[Department]],3)</f>
        <v>Sup</v>
      </c>
      <c r="AA4208" t="str">
        <f>_xlfn.XLOOKUP(Table1[[#This Row],[Manager ID]],MANAGERS!A:A,MANAGERS!B:B)</f>
        <v>Manager_3</v>
      </c>
      <c r="AB4208" t="str" cm="1">
        <f t="array" ref="AB4208">_xlfn.XLOOKUP(Table1[[#This Row],[Manager ID]],Table2[[#All],[Manager ID]],Table2[[#All],[Department Head]])</f>
        <v>IT</v>
      </c>
      <c r="AC4208" s="2">
        <f>_xlfn.XLOOKUP(Table1[[#This Row],[City]],L:L,O:O)</f>
        <v>0.24030340748661314</v>
      </c>
      <c r="AD4208" t="str" cm="1">
        <f t="array" ref="AD4208">_xlfn.IFS(Table1[[#This Row],[Performance Score]]&gt;=90,"Excellent",Table1[[#This Row],[Performance Score]]&gt;=75,"Good",Table1[[#This Row],[Performance Score]]&gt;=60,"Average",Table1[[#This Row],[Performance Score]]&lt;=60,"Need Improvement")</f>
        <v>Average</v>
      </c>
      <c r="AE4208" t="str">
        <f>IF(AND(Table1[[#This Row],[Attendance %]]&gt;=80,(Table1[[#This Row],[Performance Score]]&gt;=80)),"Eligible","Not Eligible")</f>
        <v>Not Eligible</v>
      </c>
      <c r="AF4208" t="str">
        <f>IF(Table1[[#This Row],[Performance Score]]&gt;=80,"High Performer","Low Performer")</f>
        <v>Low Performer</v>
      </c>
      <c r="AG4208" t="str" cm="1">
        <f t="array" aca="1" ref="AG4208" ca="1">_xlfn.IFS(Table1[[#This Row],[Experience]]&lt;=3,"Junior",Table1[[#This Row],[Experience]]&lt;=7,"Mid Level",Table1[[#This Row],[Experience]]&gt;=7,"Senior")</f>
        <v>Junior</v>
      </c>
      <c r="AH4208" t="str">
        <f>IF(Table1[[#This Row],[Attendance %]]&gt;75,"OK","Below 75")</f>
        <v>OK</v>
      </c>
      <c r="AI4208" t="b">
        <f>ISBLANK(Table1[[#This Row],[Employee ID]])</f>
        <v>0</v>
      </c>
      <c r="AJ4208" t="b">
        <f>ISNUMBER(Table1[[#This Row],[Total Salary  ]])</f>
        <v>1</v>
      </c>
      <c r="AK4208" t="str">
        <f>IFERROR(_xlfn.XLOOKUP(Table1[[#This Row],[Manager ID]],MANAGERS!A:A,MANAGERS!B:B),"Not Found")</f>
        <v>Manager_3</v>
      </c>
    </row>
    <row r="4209" spans="1:37" x14ac:dyDescent="0.2">
      <c r="A4209" t="s">
        <v>3487</v>
      </c>
      <c r="B4209" t="s">
        <v>75</v>
      </c>
      <c r="C4209" t="s">
        <v>21</v>
      </c>
      <c r="D4209" t="s">
        <v>43</v>
      </c>
      <c r="E4209" t="s">
        <v>26</v>
      </c>
      <c r="F4209" s="1">
        <v>45667</v>
      </c>
      <c r="G4209" s="1">
        <v>31901</v>
      </c>
      <c r="H4209">
        <v>40008</v>
      </c>
      <c r="I4209">
        <v>17530</v>
      </c>
      <c r="J4209">
        <v>71</v>
      </c>
      <c r="K4209">
        <v>86</v>
      </c>
      <c r="L4209" t="s">
        <v>53</v>
      </c>
      <c r="M4209">
        <v>118</v>
      </c>
      <c r="N4209">
        <f>Table1[[#This Row],[Basic Salary]]+Table1[[#This Row],[Bonus]]</f>
        <v>57538</v>
      </c>
      <c r="O4209" s="2">
        <f>Table1[[#This Row],[Bonus]]/Table1[[#This Row],[Basic Salary]]</f>
        <v>0.43816236752649468</v>
      </c>
      <c r="P4209">
        <f ca="1">DATEDIF(Table1[[#This Row],[Date of Birth]],TODAY(),"Y")</f>
        <v>39</v>
      </c>
      <c r="Q4209">
        <f ca="1">DATEDIF(Table1[[#This Row],[Joining Date]],TODAY(),"Y")</f>
        <v>1</v>
      </c>
      <c r="R4209" t="str">
        <f ca="1">IF(YEAR(Table1[[#This Row],[Joining Date]])=YEAR(TODAY()),"Yes","No")</f>
        <v>No</v>
      </c>
      <c r="S4209" t="str">
        <f ca="1">IF(Table1[[#This Row],[Experience]]&gt;5,"Yes","No")</f>
        <v>No</v>
      </c>
      <c r="T4209" t="str">
        <f>TEXT(Table1[[#This Row],[Joining Date]],"mmmm")</f>
        <v>January</v>
      </c>
      <c r="U4209" t="str">
        <f>TEXT(Table1[[#This Row],[Joining Date]],"yyyy")</f>
        <v>2025</v>
      </c>
      <c r="V4209" s="5">
        <f ca="1">TODAY()-Table1[[#This Row],[Joining Date]]</f>
        <v>572</v>
      </c>
      <c r="W4209" t="str">
        <f>LEFT(Table1[[#This Row],[Employee Name]],FIND(" ",Table1[[#This Row],[Employee Name]])-1)</f>
        <v>Ishita</v>
      </c>
      <c r="X4209" t="str">
        <f>RIGHT(Table1[[#This Row],[Employee Name]],LEN(Table1[[#This Row],[Employee Name]])-FIND(" ",Table1[[#This Row],[Employee Name]]))</f>
        <v>Roy</v>
      </c>
      <c r="Y4209" t="str">
        <f>Table1[[#This Row],[Department]]&amp;"-"&amp;Table1[[#This Row],[Employee ID]]</f>
        <v>Operations-E03431</v>
      </c>
      <c r="Z4209" t="str">
        <f>LEFT(Table1[[#This Row],[Department]],3)</f>
        <v>Ope</v>
      </c>
      <c r="AA4209" t="str">
        <f>_xlfn.XLOOKUP(Table1[[#This Row],[Manager ID]],MANAGERS!A:A,MANAGERS!B:B)</f>
        <v>Manager_18</v>
      </c>
      <c r="AB4209" t="str" cm="1">
        <f t="array" ref="AB4209">_xlfn.XLOOKUP(Table1[[#This Row],[Manager ID]],Table2[[#All],[Manager ID]],Table2[[#All],[Department Head]])</f>
        <v>Support</v>
      </c>
      <c r="AC4209" s="2">
        <f>_xlfn.XLOOKUP(Table1[[#This Row],[City]],L:L,O:O)</f>
        <v>0.23685887225230964</v>
      </c>
      <c r="AD4209" t="str" cm="1">
        <f t="array" ref="AD4209">_xlfn.IFS(Table1[[#This Row],[Performance Score]]&gt;=90,"Excellent",Table1[[#This Row],[Performance Score]]&gt;=75,"Good",Table1[[#This Row],[Performance Score]]&gt;=60,"Average",Table1[[#This Row],[Performance Score]]&lt;=60,"Need Improvement")</f>
        <v>Good</v>
      </c>
      <c r="AE4209" t="str">
        <f>IF(AND(Table1[[#This Row],[Attendance %]]&gt;=80,(Table1[[#This Row],[Performance Score]]&gt;=80)),"Eligible","Not Eligible")</f>
        <v>Not Eligible</v>
      </c>
      <c r="AF4209" t="str">
        <f>IF(Table1[[#This Row],[Performance Score]]&gt;=80,"High Performer","Low Performer")</f>
        <v>High Performer</v>
      </c>
      <c r="AG4209" t="str" cm="1">
        <f t="array" aca="1" ref="AG4209" ca="1">_xlfn.IFS(Table1[[#This Row],[Experience]]&lt;=3,"Junior",Table1[[#This Row],[Experience]]&lt;=7,"Mid Level",Table1[[#This Row],[Experience]]&gt;=7,"Senior")</f>
        <v>Junior</v>
      </c>
      <c r="AH4209" t="str">
        <f>IF(Table1[[#This Row],[Attendance %]]&gt;75,"OK","Below 75")</f>
        <v>Below 75</v>
      </c>
      <c r="AI4209" t="b">
        <f>ISBLANK(Table1[[#This Row],[Employee ID]])</f>
        <v>0</v>
      </c>
      <c r="AJ4209" t="b">
        <f>ISNUMBER(Table1[[#This Row],[Total Salary  ]])</f>
        <v>1</v>
      </c>
      <c r="AK4209" t="str">
        <f>IFERROR(_xlfn.XLOOKUP(Table1[[#This Row],[Manager ID]],MANAGERS!A:A,MANAGERS!B:B),"Not Found")</f>
        <v>Manager_18</v>
      </c>
    </row>
    <row r="4210" spans="1:37" x14ac:dyDescent="0.2">
      <c r="A4210" t="s">
        <v>4670</v>
      </c>
      <c r="B4210" t="s">
        <v>20</v>
      </c>
      <c r="C4210" t="s">
        <v>21</v>
      </c>
      <c r="D4210" t="s">
        <v>43</v>
      </c>
      <c r="E4210" t="s">
        <v>22</v>
      </c>
      <c r="F4210" s="1">
        <v>43509</v>
      </c>
      <c r="G4210" s="1">
        <v>36934</v>
      </c>
      <c r="H4210">
        <v>36200</v>
      </c>
      <c r="I4210">
        <v>21330</v>
      </c>
      <c r="J4210">
        <v>81</v>
      </c>
      <c r="K4210">
        <v>52</v>
      </c>
      <c r="L4210" t="s">
        <v>37</v>
      </c>
      <c r="M4210">
        <v>105</v>
      </c>
      <c r="N4210">
        <f>Table1[[#This Row],[Basic Salary]]+Table1[[#This Row],[Bonus]]</f>
        <v>57530</v>
      </c>
      <c r="O4210" s="2">
        <f>Table1[[#This Row],[Bonus]]/Table1[[#This Row],[Basic Salary]]</f>
        <v>0.58922651933701653</v>
      </c>
      <c r="P4210">
        <f ca="1">DATEDIF(Table1[[#This Row],[Date of Birth]],TODAY(),"Y")</f>
        <v>25</v>
      </c>
      <c r="Q4210">
        <f ca="1">DATEDIF(Table1[[#This Row],[Joining Date]],TODAY(),"Y")</f>
        <v>7</v>
      </c>
      <c r="R4210" t="str">
        <f ca="1">IF(YEAR(Table1[[#This Row],[Joining Date]])=YEAR(TODAY()),"Yes","No")</f>
        <v>No</v>
      </c>
      <c r="S4210" t="str">
        <f ca="1">IF(Table1[[#This Row],[Experience]]&gt;5,"Yes","No")</f>
        <v>Yes</v>
      </c>
      <c r="T4210" t="str">
        <f>TEXT(Table1[[#This Row],[Joining Date]],"mmmm")</f>
        <v>February</v>
      </c>
      <c r="U4210" t="str">
        <f>TEXT(Table1[[#This Row],[Joining Date]],"yyyy")</f>
        <v>2019</v>
      </c>
      <c r="V4210" s="5">
        <f ca="1">TODAY()-Table1[[#This Row],[Joining Date]]</f>
        <v>2730</v>
      </c>
      <c r="W4210" t="str">
        <f>LEFT(Table1[[#This Row],[Employee Name]],FIND(" ",Table1[[#This Row],[Employee Name]])-1)</f>
        <v>Rahul</v>
      </c>
      <c r="X4210" t="str">
        <f>RIGHT(Table1[[#This Row],[Employee Name]],LEN(Table1[[#This Row],[Employee Name]])-FIND(" ",Table1[[#This Row],[Employee Name]]))</f>
        <v>Verma</v>
      </c>
      <c r="Y4210" t="str">
        <f>Table1[[#This Row],[Department]]&amp;"-"&amp;Table1[[#This Row],[Employee ID]]</f>
        <v>Operations-E04614</v>
      </c>
      <c r="Z4210" t="str">
        <f>LEFT(Table1[[#This Row],[Department]],3)</f>
        <v>Ope</v>
      </c>
      <c r="AA4210" t="str">
        <f>_xlfn.XLOOKUP(Table1[[#This Row],[Manager ID]],MANAGERS!A:A,MANAGERS!B:B)</f>
        <v>Manager_5</v>
      </c>
      <c r="AB4210" t="str" cm="1">
        <f t="array" ref="AB4210">_xlfn.XLOOKUP(Table1[[#This Row],[Manager ID]],Table2[[#All],[Manager ID]],Table2[[#All],[Department Head]])</f>
        <v>Sales</v>
      </c>
      <c r="AC4210" s="2">
        <f>_xlfn.XLOOKUP(Table1[[#This Row],[City]],L:L,O:O)</f>
        <v>0.24036902712549932</v>
      </c>
      <c r="AD4210" t="str" cm="1">
        <f t="array" ref="AD4210">_xlfn.IFS(Table1[[#This Row],[Performance Score]]&gt;=90,"Excellent",Table1[[#This Row],[Performance Score]]&gt;=75,"Good",Table1[[#This Row],[Performance Score]]&gt;=60,"Average",Table1[[#This Row],[Performance Score]]&lt;=60,"Need Improvement")</f>
        <v>Need Improvement</v>
      </c>
      <c r="AE4210" t="str">
        <f>IF(AND(Table1[[#This Row],[Attendance %]]&gt;=80,(Table1[[#This Row],[Performance Score]]&gt;=80)),"Eligible","Not Eligible")</f>
        <v>Not Eligible</v>
      </c>
      <c r="AF4210" t="str">
        <f>IF(Table1[[#This Row],[Performance Score]]&gt;=80,"High Performer","Low Performer")</f>
        <v>Low Performer</v>
      </c>
      <c r="AG4210" t="str" cm="1">
        <f t="array" aca="1" ref="AG4210" ca="1">_xlfn.IFS(Table1[[#This Row],[Experience]]&lt;=3,"Junior",Table1[[#This Row],[Experience]]&lt;=7,"Mid Level",Table1[[#This Row],[Experience]]&gt;=7,"Senior")</f>
        <v>Mid Level</v>
      </c>
      <c r="AH4210" t="str">
        <f>IF(Table1[[#This Row],[Attendance %]]&gt;75,"OK","Below 75")</f>
        <v>OK</v>
      </c>
      <c r="AI4210" t="b">
        <f>ISBLANK(Table1[[#This Row],[Employee ID]])</f>
        <v>0</v>
      </c>
      <c r="AJ4210" t="b">
        <f>ISNUMBER(Table1[[#This Row],[Total Salary  ]])</f>
        <v>1</v>
      </c>
      <c r="AK4210" t="str">
        <f>IFERROR(_xlfn.XLOOKUP(Table1[[#This Row],[Manager ID]],MANAGERS!A:A,MANAGERS!B:B),"Not Found")</f>
        <v>Manager_5</v>
      </c>
    </row>
    <row r="4211" spans="1:37" x14ac:dyDescent="0.2">
      <c r="A4211" t="s">
        <v>4661</v>
      </c>
      <c r="B4211" t="s">
        <v>77</v>
      </c>
      <c r="C4211" t="s">
        <v>21</v>
      </c>
      <c r="D4211" t="s">
        <v>25</v>
      </c>
      <c r="E4211" t="s">
        <v>22</v>
      </c>
      <c r="F4211" s="1">
        <v>45483</v>
      </c>
      <c r="G4211" s="1">
        <v>36344</v>
      </c>
      <c r="H4211">
        <v>46807</v>
      </c>
      <c r="I4211">
        <v>10706</v>
      </c>
      <c r="J4211">
        <v>84</v>
      </c>
      <c r="K4211">
        <v>43</v>
      </c>
      <c r="L4211" t="s">
        <v>18</v>
      </c>
      <c r="M4211">
        <v>119</v>
      </c>
      <c r="N4211">
        <f>Table1[[#This Row],[Basic Salary]]+Table1[[#This Row],[Bonus]]</f>
        <v>57513</v>
      </c>
      <c r="O4211" s="2">
        <f>Table1[[#This Row],[Bonus]]/Table1[[#This Row],[Basic Salary]]</f>
        <v>0.22872647253615913</v>
      </c>
      <c r="P4211">
        <f ca="1">DATEDIF(Table1[[#This Row],[Date of Birth]],TODAY(),"Y")</f>
        <v>27</v>
      </c>
      <c r="Q4211">
        <f ca="1">DATEDIF(Table1[[#This Row],[Joining Date]],TODAY(),"Y")</f>
        <v>2</v>
      </c>
      <c r="R4211" t="str">
        <f ca="1">IF(YEAR(Table1[[#This Row],[Joining Date]])=YEAR(TODAY()),"Yes","No")</f>
        <v>No</v>
      </c>
      <c r="S4211" t="str">
        <f ca="1">IF(Table1[[#This Row],[Experience]]&gt;5,"Yes","No")</f>
        <v>No</v>
      </c>
      <c r="T4211" t="str">
        <f>TEXT(Table1[[#This Row],[Joining Date]],"mmmm")</f>
        <v>July</v>
      </c>
      <c r="U4211" t="str">
        <f>TEXT(Table1[[#This Row],[Joining Date]],"yyyy")</f>
        <v>2024</v>
      </c>
      <c r="V4211" s="5">
        <f ca="1">TODAY()-Table1[[#This Row],[Joining Date]]</f>
        <v>756</v>
      </c>
      <c r="W4211" t="str">
        <f>LEFT(Table1[[#This Row],[Employee Name]],FIND(" ",Table1[[#This Row],[Employee Name]])-1)</f>
        <v>Rohan</v>
      </c>
      <c r="X4211" t="str">
        <f>RIGHT(Table1[[#This Row],[Employee Name]],LEN(Table1[[#This Row],[Employee Name]])-FIND(" ",Table1[[#This Row],[Employee Name]]))</f>
        <v>Gupta</v>
      </c>
      <c r="Y4211" t="str">
        <f>Table1[[#This Row],[Department]]&amp;"-"&amp;Table1[[#This Row],[Employee ID]]</f>
        <v>Finance-E04605</v>
      </c>
      <c r="Z4211" t="str">
        <f>LEFT(Table1[[#This Row],[Department]],3)</f>
        <v>Fin</v>
      </c>
      <c r="AA4211" t="str">
        <f>_xlfn.XLOOKUP(Table1[[#This Row],[Manager ID]],MANAGERS!A:A,MANAGERS!B:B)</f>
        <v>Manager_19</v>
      </c>
      <c r="AB4211" t="str" cm="1">
        <f t="array" ref="AB4211">_xlfn.XLOOKUP(Table1[[#This Row],[Manager ID]],Table2[[#All],[Manager ID]],Table2[[#All],[Department Head]])</f>
        <v>Support</v>
      </c>
      <c r="AC4211" s="2">
        <f>_xlfn.XLOOKUP(Table1[[#This Row],[City]],L:L,O:O)</f>
        <v>0.21356479274849693</v>
      </c>
      <c r="AD4211" t="str" cm="1">
        <f t="array" ref="AD4211">_xlfn.IFS(Table1[[#This Row],[Performance Score]]&gt;=90,"Excellent",Table1[[#This Row],[Performance Score]]&gt;=75,"Good",Table1[[#This Row],[Performance Score]]&gt;=60,"Average",Table1[[#This Row],[Performance Score]]&lt;=60,"Need Improvement")</f>
        <v>Need Improvement</v>
      </c>
      <c r="AE4211" t="str">
        <f>IF(AND(Table1[[#This Row],[Attendance %]]&gt;=80,(Table1[[#This Row],[Performance Score]]&gt;=80)),"Eligible","Not Eligible")</f>
        <v>Not Eligible</v>
      </c>
      <c r="AF4211" t="str">
        <f>IF(Table1[[#This Row],[Performance Score]]&gt;=80,"High Performer","Low Performer")</f>
        <v>Low Performer</v>
      </c>
      <c r="AG4211" t="str" cm="1">
        <f t="array" aca="1" ref="AG4211" ca="1">_xlfn.IFS(Table1[[#This Row],[Experience]]&lt;=3,"Junior",Table1[[#This Row],[Experience]]&lt;=7,"Mid Level",Table1[[#This Row],[Experience]]&gt;=7,"Senior")</f>
        <v>Junior</v>
      </c>
      <c r="AH4211" t="str">
        <f>IF(Table1[[#This Row],[Attendance %]]&gt;75,"OK","Below 75")</f>
        <v>OK</v>
      </c>
      <c r="AI4211" t="b">
        <f>ISBLANK(Table1[[#This Row],[Employee ID]])</f>
        <v>0</v>
      </c>
      <c r="AJ4211" t="b">
        <f>ISNUMBER(Table1[[#This Row],[Total Salary  ]])</f>
        <v>1</v>
      </c>
      <c r="AK4211" t="str">
        <f>IFERROR(_xlfn.XLOOKUP(Table1[[#This Row],[Manager ID]],MANAGERS!A:A,MANAGERS!B:B),"Not Found")</f>
        <v>Manager_19</v>
      </c>
    </row>
    <row r="4212" spans="1:37" x14ac:dyDescent="0.2">
      <c r="A4212" t="s">
        <v>3682</v>
      </c>
      <c r="B4212" t="s">
        <v>50</v>
      </c>
      <c r="C4212" t="s">
        <v>21</v>
      </c>
      <c r="D4212" t="s">
        <v>40</v>
      </c>
      <c r="E4212" t="s">
        <v>17</v>
      </c>
      <c r="F4212" s="1">
        <v>45978</v>
      </c>
      <c r="G4212" s="1">
        <v>41136</v>
      </c>
      <c r="H4212">
        <v>28002</v>
      </c>
      <c r="I4212">
        <v>29503</v>
      </c>
      <c r="J4212">
        <v>88</v>
      </c>
      <c r="K4212">
        <v>53</v>
      </c>
      <c r="L4212" t="s">
        <v>34</v>
      </c>
      <c r="M4212">
        <v>105</v>
      </c>
      <c r="N4212">
        <f>Table1[[#This Row],[Basic Salary]]+Table1[[#This Row],[Bonus]]</f>
        <v>57505</v>
      </c>
      <c r="O4212" s="2">
        <f>Table1[[#This Row],[Bonus]]/Table1[[#This Row],[Basic Salary]]</f>
        <v>1.0536033140489964</v>
      </c>
      <c r="P4212">
        <f ca="1">DATEDIF(Table1[[#This Row],[Date of Birth]],TODAY(),"Y")</f>
        <v>13</v>
      </c>
      <c r="Q4212">
        <f ca="1">DATEDIF(Table1[[#This Row],[Joining Date]],TODAY(),"Y")</f>
        <v>0</v>
      </c>
      <c r="R4212" t="str">
        <f ca="1">IF(YEAR(Table1[[#This Row],[Joining Date]])=YEAR(TODAY()),"Yes","No")</f>
        <v>No</v>
      </c>
      <c r="S4212" t="str">
        <f ca="1">IF(Table1[[#This Row],[Experience]]&gt;5,"Yes","No")</f>
        <v>No</v>
      </c>
      <c r="T4212" t="str">
        <f>TEXT(Table1[[#This Row],[Joining Date]],"mmmm")</f>
        <v>November</v>
      </c>
      <c r="U4212" t="str">
        <f>TEXT(Table1[[#This Row],[Joining Date]],"yyyy")</f>
        <v>2025</v>
      </c>
      <c r="V4212" s="5">
        <f ca="1">TODAY()-Table1[[#This Row],[Joining Date]]</f>
        <v>261</v>
      </c>
      <c r="W4212" t="str">
        <f>LEFT(Table1[[#This Row],[Employee Name]],FIND(" ",Table1[[#This Row],[Employee Name]])-1)</f>
        <v>Ravi</v>
      </c>
      <c r="X4212" t="str">
        <f>RIGHT(Table1[[#This Row],[Employee Name]],LEN(Table1[[#This Row],[Employee Name]])-FIND(" ",Table1[[#This Row],[Employee Name]]))</f>
        <v>Teja</v>
      </c>
      <c r="Y4212" t="str">
        <f>Table1[[#This Row],[Department]]&amp;"-"&amp;Table1[[#This Row],[Employee ID]]</f>
        <v>IT-E03626</v>
      </c>
      <c r="Z4212" t="str">
        <f>LEFT(Table1[[#This Row],[Department]],3)</f>
        <v>IT</v>
      </c>
      <c r="AA4212" t="str">
        <f>_xlfn.XLOOKUP(Table1[[#This Row],[Manager ID]],MANAGERS!A:A,MANAGERS!B:B)</f>
        <v>Manager_5</v>
      </c>
      <c r="AB4212" t="str" cm="1">
        <f t="array" ref="AB4212">_xlfn.XLOOKUP(Table1[[#This Row],[Manager ID]],Table2[[#All],[Manager ID]],Table2[[#All],[Department Head]])</f>
        <v>Sales</v>
      </c>
      <c r="AC4212" s="2">
        <f>_xlfn.XLOOKUP(Table1[[#This Row],[City]],L:L,O:O)</f>
        <v>0.24030340748661314</v>
      </c>
      <c r="AD4212" t="str" cm="1">
        <f t="array" ref="AD4212">_xlfn.IFS(Table1[[#This Row],[Performance Score]]&gt;=90,"Excellent",Table1[[#This Row],[Performance Score]]&gt;=75,"Good",Table1[[#This Row],[Performance Score]]&gt;=60,"Average",Table1[[#This Row],[Performance Score]]&lt;=60,"Need Improvement")</f>
        <v>Need Improvement</v>
      </c>
      <c r="AE4212" t="str">
        <f>IF(AND(Table1[[#This Row],[Attendance %]]&gt;=80,(Table1[[#This Row],[Performance Score]]&gt;=80)),"Eligible","Not Eligible")</f>
        <v>Not Eligible</v>
      </c>
      <c r="AF4212" t="str">
        <f>IF(Table1[[#This Row],[Performance Score]]&gt;=80,"High Performer","Low Performer")</f>
        <v>Low Performer</v>
      </c>
      <c r="AG4212" t="str" cm="1">
        <f t="array" aca="1" ref="AG4212" ca="1">_xlfn.IFS(Table1[[#This Row],[Experience]]&lt;=3,"Junior",Table1[[#This Row],[Experience]]&lt;=7,"Mid Level",Table1[[#This Row],[Experience]]&gt;=7,"Senior")</f>
        <v>Junior</v>
      </c>
      <c r="AH4212" t="str">
        <f>IF(Table1[[#This Row],[Attendance %]]&gt;75,"OK","Below 75")</f>
        <v>OK</v>
      </c>
      <c r="AI4212" t="b">
        <f>ISBLANK(Table1[[#This Row],[Employee ID]])</f>
        <v>0</v>
      </c>
      <c r="AJ4212" t="b">
        <f>ISNUMBER(Table1[[#This Row],[Total Salary  ]])</f>
        <v>1</v>
      </c>
      <c r="AK4212" t="str">
        <f>IFERROR(_xlfn.XLOOKUP(Table1[[#This Row],[Manager ID]],MANAGERS!A:A,MANAGERS!B:B),"Not Found")</f>
        <v>Manager_5</v>
      </c>
    </row>
    <row r="4213" spans="1:37" x14ac:dyDescent="0.2">
      <c r="A4213" t="s">
        <v>3551</v>
      </c>
      <c r="B4213" t="s">
        <v>62</v>
      </c>
      <c r="C4213" t="s">
        <v>21</v>
      </c>
      <c r="D4213" t="s">
        <v>25</v>
      </c>
      <c r="E4213" t="s">
        <v>51</v>
      </c>
      <c r="F4213" s="1">
        <v>43900</v>
      </c>
      <c r="G4213" s="1">
        <v>35425</v>
      </c>
      <c r="H4213">
        <v>28808</v>
      </c>
      <c r="I4213">
        <v>28670</v>
      </c>
      <c r="J4213">
        <v>75</v>
      </c>
      <c r="K4213">
        <v>49</v>
      </c>
      <c r="L4213" t="s">
        <v>53</v>
      </c>
      <c r="M4213">
        <v>117</v>
      </c>
      <c r="N4213">
        <f>Table1[[#This Row],[Basic Salary]]+Table1[[#This Row],[Bonus]]</f>
        <v>57478</v>
      </c>
      <c r="O4213" s="2">
        <f>Table1[[#This Row],[Bonus]]/Table1[[#This Row],[Basic Salary]]</f>
        <v>0.99520966398222721</v>
      </c>
      <c r="P4213">
        <f ca="1">DATEDIF(Table1[[#This Row],[Date of Birth]],TODAY(),"Y")</f>
        <v>29</v>
      </c>
      <c r="Q4213">
        <f ca="1">DATEDIF(Table1[[#This Row],[Joining Date]],TODAY(),"Y")</f>
        <v>6</v>
      </c>
      <c r="R4213" t="str">
        <f ca="1">IF(YEAR(Table1[[#This Row],[Joining Date]])=YEAR(TODAY()),"Yes","No")</f>
        <v>No</v>
      </c>
      <c r="S4213" t="str">
        <f ca="1">IF(Table1[[#This Row],[Experience]]&gt;5,"Yes","No")</f>
        <v>Yes</v>
      </c>
      <c r="T4213" t="str">
        <f>TEXT(Table1[[#This Row],[Joining Date]],"mmmm")</f>
        <v>March</v>
      </c>
      <c r="U4213" t="str">
        <f>TEXT(Table1[[#This Row],[Joining Date]],"yyyy")</f>
        <v>2020</v>
      </c>
      <c r="V4213" s="5">
        <f ca="1">TODAY()-Table1[[#This Row],[Joining Date]]</f>
        <v>2339</v>
      </c>
      <c r="W4213" t="str">
        <f>LEFT(Table1[[#This Row],[Employee Name]],FIND(" ",Table1[[#This Row],[Employee Name]])-1)</f>
        <v>Kavya</v>
      </c>
      <c r="X4213" t="str">
        <f>RIGHT(Table1[[#This Row],[Employee Name]],LEN(Table1[[#This Row],[Employee Name]])-FIND(" ",Table1[[#This Row],[Employee Name]]))</f>
        <v>Nair</v>
      </c>
      <c r="Y4213" t="str">
        <f>Table1[[#This Row],[Department]]&amp;"-"&amp;Table1[[#This Row],[Employee ID]]</f>
        <v>Finance-E03495</v>
      </c>
      <c r="Z4213" t="str">
        <f>LEFT(Table1[[#This Row],[Department]],3)</f>
        <v>Fin</v>
      </c>
      <c r="AA4213" t="str">
        <f>_xlfn.XLOOKUP(Table1[[#This Row],[Manager ID]],MANAGERS!A:A,MANAGERS!B:B)</f>
        <v>Manager_17</v>
      </c>
      <c r="AB4213" t="str" cm="1">
        <f t="array" ref="AB4213">_xlfn.XLOOKUP(Table1[[#This Row],[Manager ID]],Table2[[#All],[Manager ID]],Table2[[#All],[Department Head]])</f>
        <v>Finance</v>
      </c>
      <c r="AC4213" s="2">
        <f>_xlfn.XLOOKUP(Table1[[#This Row],[City]],L:L,O:O)</f>
        <v>0.23685887225230964</v>
      </c>
      <c r="AD4213" t="str" cm="1">
        <f t="array" ref="AD4213">_xlfn.IFS(Table1[[#This Row],[Performance Score]]&gt;=90,"Excellent",Table1[[#This Row],[Performance Score]]&gt;=75,"Good",Table1[[#This Row],[Performance Score]]&gt;=60,"Average",Table1[[#This Row],[Performance Score]]&lt;=60,"Need Improvement")</f>
        <v>Need Improvement</v>
      </c>
      <c r="AE4213" t="str">
        <f>IF(AND(Table1[[#This Row],[Attendance %]]&gt;=80,(Table1[[#This Row],[Performance Score]]&gt;=80)),"Eligible","Not Eligible")</f>
        <v>Not Eligible</v>
      </c>
      <c r="AF4213" t="str">
        <f>IF(Table1[[#This Row],[Performance Score]]&gt;=80,"High Performer","Low Performer")</f>
        <v>Low Performer</v>
      </c>
      <c r="AG4213" t="str" cm="1">
        <f t="array" aca="1" ref="AG4213" ca="1">_xlfn.IFS(Table1[[#This Row],[Experience]]&lt;=3,"Junior",Table1[[#This Row],[Experience]]&lt;=7,"Mid Level",Table1[[#This Row],[Experience]]&gt;=7,"Senior")</f>
        <v>Mid Level</v>
      </c>
      <c r="AH4213" t="str">
        <f>IF(Table1[[#This Row],[Attendance %]]&gt;75,"OK","Below 75")</f>
        <v>Below 75</v>
      </c>
      <c r="AI4213" t="b">
        <f>ISBLANK(Table1[[#This Row],[Employee ID]])</f>
        <v>0</v>
      </c>
      <c r="AJ4213" t="b">
        <f>ISNUMBER(Table1[[#This Row],[Total Salary  ]])</f>
        <v>1</v>
      </c>
      <c r="AK4213" t="str">
        <f>IFERROR(_xlfn.XLOOKUP(Table1[[#This Row],[Manager ID]],MANAGERS!A:A,MANAGERS!B:B),"Not Found")</f>
        <v>Manager_17</v>
      </c>
    </row>
    <row r="4214" spans="1:37" x14ac:dyDescent="0.2">
      <c r="A4214" t="s">
        <v>1790</v>
      </c>
      <c r="B4214" t="s">
        <v>50</v>
      </c>
      <c r="C4214" t="s">
        <v>21</v>
      </c>
      <c r="D4214" t="s">
        <v>40</v>
      </c>
      <c r="E4214" t="s">
        <v>30</v>
      </c>
      <c r="F4214" s="1">
        <v>44636</v>
      </c>
      <c r="G4214" s="1">
        <v>35264</v>
      </c>
      <c r="H4214">
        <v>51098</v>
      </c>
      <c r="I4214">
        <v>6375</v>
      </c>
      <c r="J4214">
        <v>62</v>
      </c>
      <c r="K4214">
        <v>68</v>
      </c>
      <c r="L4214" t="s">
        <v>37</v>
      </c>
      <c r="M4214">
        <v>101</v>
      </c>
      <c r="N4214">
        <f>Table1[[#This Row],[Basic Salary]]+Table1[[#This Row],[Bonus]]</f>
        <v>57473</v>
      </c>
      <c r="O4214" s="2">
        <f>Table1[[#This Row],[Bonus]]/Table1[[#This Row],[Basic Salary]]</f>
        <v>0.12476026458961212</v>
      </c>
      <c r="P4214">
        <f ca="1">DATEDIF(Table1[[#This Row],[Date of Birth]],TODAY(),"Y")</f>
        <v>30</v>
      </c>
      <c r="Q4214">
        <f ca="1">DATEDIF(Table1[[#This Row],[Joining Date]],TODAY(),"Y")</f>
        <v>4</v>
      </c>
      <c r="R4214" t="str">
        <f ca="1">IF(YEAR(Table1[[#This Row],[Joining Date]])=YEAR(TODAY()),"Yes","No")</f>
        <v>No</v>
      </c>
      <c r="S4214" t="str">
        <f ca="1">IF(Table1[[#This Row],[Experience]]&gt;5,"Yes","No")</f>
        <v>No</v>
      </c>
      <c r="T4214" t="str">
        <f>TEXT(Table1[[#This Row],[Joining Date]],"mmmm")</f>
        <v>March</v>
      </c>
      <c r="U4214" t="str">
        <f>TEXT(Table1[[#This Row],[Joining Date]],"yyyy")</f>
        <v>2022</v>
      </c>
      <c r="V4214" s="5">
        <f ca="1">TODAY()-Table1[[#This Row],[Joining Date]]</f>
        <v>1603</v>
      </c>
      <c r="W4214" t="str">
        <f>LEFT(Table1[[#This Row],[Employee Name]],FIND(" ",Table1[[#This Row],[Employee Name]])-1)</f>
        <v>Ravi</v>
      </c>
      <c r="X4214" t="str">
        <f>RIGHT(Table1[[#This Row],[Employee Name]],LEN(Table1[[#This Row],[Employee Name]])-FIND(" ",Table1[[#This Row],[Employee Name]]))</f>
        <v>Teja</v>
      </c>
      <c r="Y4214" t="str">
        <f>Table1[[#This Row],[Department]]&amp;"-"&amp;Table1[[#This Row],[Employee ID]]</f>
        <v>IT-E01734</v>
      </c>
      <c r="Z4214" t="str">
        <f>LEFT(Table1[[#This Row],[Department]],3)</f>
        <v>IT</v>
      </c>
      <c r="AA4214" t="str">
        <f>_xlfn.XLOOKUP(Table1[[#This Row],[Manager ID]],MANAGERS!A:A,MANAGERS!B:B)</f>
        <v>Manager_1</v>
      </c>
      <c r="AB4214" t="str" cm="1">
        <f t="array" ref="AB4214">_xlfn.XLOOKUP(Table1[[#This Row],[Manager ID]],Table2[[#All],[Manager ID]],Table2[[#All],[Department Head]])</f>
        <v>Support</v>
      </c>
      <c r="AC4214" s="2">
        <f>_xlfn.XLOOKUP(Table1[[#This Row],[City]],L:L,O:O)</f>
        <v>0.24036902712549932</v>
      </c>
      <c r="AD4214" t="str" cm="1">
        <f t="array" ref="AD4214">_xlfn.IFS(Table1[[#This Row],[Performance Score]]&gt;=90,"Excellent",Table1[[#This Row],[Performance Score]]&gt;=75,"Good",Table1[[#This Row],[Performance Score]]&gt;=60,"Average",Table1[[#This Row],[Performance Score]]&lt;=60,"Need Improvement")</f>
        <v>Average</v>
      </c>
      <c r="AE4214" t="str">
        <f>IF(AND(Table1[[#This Row],[Attendance %]]&gt;=80,(Table1[[#This Row],[Performance Score]]&gt;=80)),"Eligible","Not Eligible")</f>
        <v>Not Eligible</v>
      </c>
      <c r="AF4214" t="str">
        <f>IF(Table1[[#This Row],[Performance Score]]&gt;=80,"High Performer","Low Performer")</f>
        <v>Low Performer</v>
      </c>
      <c r="AG4214" t="str" cm="1">
        <f t="array" aca="1" ref="AG4214" ca="1">_xlfn.IFS(Table1[[#This Row],[Experience]]&lt;=3,"Junior",Table1[[#This Row],[Experience]]&lt;=7,"Mid Level",Table1[[#This Row],[Experience]]&gt;=7,"Senior")</f>
        <v>Mid Level</v>
      </c>
      <c r="AH4214" t="str">
        <f>IF(Table1[[#This Row],[Attendance %]]&gt;75,"OK","Below 75")</f>
        <v>Below 75</v>
      </c>
      <c r="AI4214" t="b">
        <f>ISBLANK(Table1[[#This Row],[Employee ID]])</f>
        <v>0</v>
      </c>
      <c r="AJ4214" t="b">
        <f>ISNUMBER(Table1[[#This Row],[Total Salary  ]])</f>
        <v>1</v>
      </c>
      <c r="AK4214" t="str">
        <f>IFERROR(_xlfn.XLOOKUP(Table1[[#This Row],[Manager ID]],MANAGERS!A:A,MANAGERS!B:B),"Not Found")</f>
        <v>Manager_1</v>
      </c>
    </row>
    <row r="4215" spans="1:37" x14ac:dyDescent="0.2">
      <c r="A4215" t="s">
        <v>1498</v>
      </c>
      <c r="B4215" t="s">
        <v>50</v>
      </c>
      <c r="C4215" t="s">
        <v>21</v>
      </c>
      <c r="D4215" t="s">
        <v>46</v>
      </c>
      <c r="E4215" t="s">
        <v>51</v>
      </c>
      <c r="F4215" s="1">
        <v>44964</v>
      </c>
      <c r="G4215" s="1">
        <v>37825</v>
      </c>
      <c r="H4215">
        <v>47248</v>
      </c>
      <c r="I4215">
        <v>10182</v>
      </c>
      <c r="J4215">
        <v>66</v>
      </c>
      <c r="K4215">
        <v>40</v>
      </c>
      <c r="L4215" t="s">
        <v>31</v>
      </c>
      <c r="M4215">
        <v>108</v>
      </c>
      <c r="N4215">
        <f>Table1[[#This Row],[Basic Salary]]+Table1[[#This Row],[Bonus]]</f>
        <v>57430</v>
      </c>
      <c r="O4215" s="2">
        <f>Table1[[#This Row],[Bonus]]/Table1[[#This Row],[Basic Salary]]</f>
        <v>0.21550118523535389</v>
      </c>
      <c r="P4215">
        <f ca="1">DATEDIF(Table1[[#This Row],[Date of Birth]],TODAY(),"Y")</f>
        <v>23</v>
      </c>
      <c r="Q4215">
        <f ca="1">DATEDIF(Table1[[#This Row],[Joining Date]],TODAY(),"Y")</f>
        <v>3</v>
      </c>
      <c r="R4215" t="str">
        <f ca="1">IF(YEAR(Table1[[#This Row],[Joining Date]])=YEAR(TODAY()),"Yes","No")</f>
        <v>No</v>
      </c>
      <c r="S4215" t="str">
        <f ca="1">IF(Table1[[#This Row],[Experience]]&gt;5,"Yes","No")</f>
        <v>No</v>
      </c>
      <c r="T4215" t="str">
        <f>TEXT(Table1[[#This Row],[Joining Date]],"mmmm")</f>
        <v>February</v>
      </c>
      <c r="U4215" t="str">
        <f>TEXT(Table1[[#This Row],[Joining Date]],"yyyy")</f>
        <v>2023</v>
      </c>
      <c r="V4215" s="5">
        <f ca="1">TODAY()-Table1[[#This Row],[Joining Date]]</f>
        <v>1275</v>
      </c>
      <c r="W4215" t="str">
        <f>LEFT(Table1[[#This Row],[Employee Name]],FIND(" ",Table1[[#This Row],[Employee Name]])-1)</f>
        <v>Ravi</v>
      </c>
      <c r="X4215" t="str">
        <f>RIGHT(Table1[[#This Row],[Employee Name]],LEN(Table1[[#This Row],[Employee Name]])-FIND(" ",Table1[[#This Row],[Employee Name]]))</f>
        <v>Teja</v>
      </c>
      <c r="Y4215" t="str">
        <f>Table1[[#This Row],[Department]]&amp;"-"&amp;Table1[[#This Row],[Employee ID]]</f>
        <v>Support-E01442</v>
      </c>
      <c r="Z4215" t="str">
        <f>LEFT(Table1[[#This Row],[Department]],3)</f>
        <v>Sup</v>
      </c>
      <c r="AA4215" t="str">
        <f>_xlfn.XLOOKUP(Table1[[#This Row],[Manager ID]],MANAGERS!A:A,MANAGERS!B:B)</f>
        <v>Manager_8</v>
      </c>
      <c r="AB4215" t="str" cm="1">
        <f t="array" ref="AB4215">_xlfn.XLOOKUP(Table1[[#This Row],[Manager ID]],Table2[[#All],[Manager ID]],Table2[[#All],[Department Head]])</f>
        <v>Sales</v>
      </c>
      <c r="AC4215" s="2">
        <f>_xlfn.XLOOKUP(Table1[[#This Row],[City]],L:L,O:O)</f>
        <v>0.241864189087755</v>
      </c>
      <c r="AD4215" t="str" cm="1">
        <f t="array" ref="AD4215">_xlfn.IFS(Table1[[#This Row],[Performance Score]]&gt;=90,"Excellent",Table1[[#This Row],[Performance Score]]&gt;=75,"Good",Table1[[#This Row],[Performance Score]]&gt;=60,"Average",Table1[[#This Row],[Performance Score]]&lt;=60,"Need Improvement")</f>
        <v>Need Improvement</v>
      </c>
      <c r="AE4215" t="str">
        <f>IF(AND(Table1[[#This Row],[Attendance %]]&gt;=80,(Table1[[#This Row],[Performance Score]]&gt;=80)),"Eligible","Not Eligible")</f>
        <v>Not Eligible</v>
      </c>
      <c r="AF4215" t="str">
        <f>IF(Table1[[#This Row],[Performance Score]]&gt;=80,"High Performer","Low Performer")</f>
        <v>Low Performer</v>
      </c>
      <c r="AG4215" t="str" cm="1">
        <f t="array" aca="1" ref="AG4215" ca="1">_xlfn.IFS(Table1[[#This Row],[Experience]]&lt;=3,"Junior",Table1[[#This Row],[Experience]]&lt;=7,"Mid Level",Table1[[#This Row],[Experience]]&gt;=7,"Senior")</f>
        <v>Junior</v>
      </c>
      <c r="AH4215" t="str">
        <f>IF(Table1[[#This Row],[Attendance %]]&gt;75,"OK","Below 75")</f>
        <v>Below 75</v>
      </c>
      <c r="AI4215" t="b">
        <f>ISBLANK(Table1[[#This Row],[Employee ID]])</f>
        <v>0</v>
      </c>
      <c r="AJ4215" t="b">
        <f>ISNUMBER(Table1[[#This Row],[Total Salary  ]])</f>
        <v>1</v>
      </c>
      <c r="AK4215" t="str">
        <f>IFERROR(_xlfn.XLOOKUP(Table1[[#This Row],[Manager ID]],MANAGERS!A:A,MANAGERS!B:B),"Not Found")</f>
        <v>Manager_8</v>
      </c>
    </row>
    <row r="4216" spans="1:37" x14ac:dyDescent="0.2">
      <c r="A4216" t="s">
        <v>1899</v>
      </c>
      <c r="B4216" t="s">
        <v>29</v>
      </c>
      <c r="C4216" t="s">
        <v>15</v>
      </c>
      <c r="D4216" t="s">
        <v>46</v>
      </c>
      <c r="E4216" t="s">
        <v>30</v>
      </c>
      <c r="F4216" s="1">
        <v>43637</v>
      </c>
      <c r="G4216" s="1">
        <v>38092</v>
      </c>
      <c r="H4216">
        <v>44523</v>
      </c>
      <c r="I4216">
        <v>12884</v>
      </c>
      <c r="J4216">
        <v>97</v>
      </c>
      <c r="K4216">
        <v>90</v>
      </c>
      <c r="L4216" t="s">
        <v>34</v>
      </c>
      <c r="M4216">
        <v>110</v>
      </c>
      <c r="N4216">
        <f>Table1[[#This Row],[Basic Salary]]+Table1[[#This Row],[Bonus]]</f>
        <v>57407</v>
      </c>
      <c r="O4216" s="2">
        <f>Table1[[#This Row],[Bonus]]/Table1[[#This Row],[Basic Salary]]</f>
        <v>0.28937852345978482</v>
      </c>
      <c r="P4216">
        <f ca="1">DATEDIF(Table1[[#This Row],[Date of Birth]],TODAY(),"Y")</f>
        <v>22</v>
      </c>
      <c r="Q4216">
        <f ca="1">DATEDIF(Table1[[#This Row],[Joining Date]],TODAY(),"Y")</f>
        <v>7</v>
      </c>
      <c r="R4216" t="str">
        <f ca="1">IF(YEAR(Table1[[#This Row],[Joining Date]])=YEAR(TODAY()),"Yes","No")</f>
        <v>No</v>
      </c>
      <c r="S4216" t="str">
        <f ca="1">IF(Table1[[#This Row],[Experience]]&gt;5,"Yes","No")</f>
        <v>Yes</v>
      </c>
      <c r="T4216" t="str">
        <f>TEXT(Table1[[#This Row],[Joining Date]],"mmmm")</f>
        <v>June</v>
      </c>
      <c r="U4216" t="str">
        <f>TEXT(Table1[[#This Row],[Joining Date]],"yyyy")</f>
        <v>2019</v>
      </c>
      <c r="V4216" s="5">
        <f ca="1">TODAY()-Table1[[#This Row],[Joining Date]]</f>
        <v>2602</v>
      </c>
      <c r="W4216" t="str">
        <f>LEFT(Table1[[#This Row],[Employee Name]],FIND(" ",Table1[[#This Row],[Employee Name]])-1)</f>
        <v>Vikram</v>
      </c>
      <c r="X4216" t="str">
        <f>RIGHT(Table1[[#This Row],[Employee Name]],LEN(Table1[[#This Row],[Employee Name]])-FIND(" ",Table1[[#This Row],[Employee Name]]))</f>
        <v>Singh</v>
      </c>
      <c r="Y4216" t="str">
        <f>Table1[[#This Row],[Department]]&amp;"-"&amp;Table1[[#This Row],[Employee ID]]</f>
        <v>Support-E01843</v>
      </c>
      <c r="Z4216" t="str">
        <f>LEFT(Table1[[#This Row],[Department]],3)</f>
        <v>Sup</v>
      </c>
      <c r="AA4216" t="str">
        <f>_xlfn.XLOOKUP(Table1[[#This Row],[Manager ID]],MANAGERS!A:A,MANAGERS!B:B)</f>
        <v>Manager_10</v>
      </c>
      <c r="AB4216" t="str" cm="1">
        <f t="array" ref="AB4216">_xlfn.XLOOKUP(Table1[[#This Row],[Manager ID]],Table2[[#All],[Manager ID]],Table2[[#All],[Department Head]])</f>
        <v>HR</v>
      </c>
      <c r="AC4216" s="2">
        <f>_xlfn.XLOOKUP(Table1[[#This Row],[City]],L:L,O:O)</f>
        <v>0.24030340748661314</v>
      </c>
      <c r="AD4216" t="str" cm="1">
        <f t="array" ref="AD4216">_xlfn.IFS(Table1[[#This Row],[Performance Score]]&gt;=90,"Excellent",Table1[[#This Row],[Performance Score]]&gt;=75,"Good",Table1[[#This Row],[Performance Score]]&gt;=60,"Average",Table1[[#This Row],[Performance Score]]&lt;=60,"Need Improvement")</f>
        <v>Excellent</v>
      </c>
      <c r="AE4216" t="str">
        <f>IF(AND(Table1[[#This Row],[Attendance %]]&gt;=80,(Table1[[#This Row],[Performance Score]]&gt;=80)),"Eligible","Not Eligible")</f>
        <v>Eligible</v>
      </c>
      <c r="AF4216" t="str">
        <f>IF(Table1[[#This Row],[Performance Score]]&gt;=80,"High Performer","Low Performer")</f>
        <v>High Performer</v>
      </c>
      <c r="AG4216" t="str" cm="1">
        <f t="array" aca="1" ref="AG4216" ca="1">_xlfn.IFS(Table1[[#This Row],[Experience]]&lt;=3,"Junior",Table1[[#This Row],[Experience]]&lt;=7,"Mid Level",Table1[[#This Row],[Experience]]&gt;=7,"Senior")</f>
        <v>Mid Level</v>
      </c>
      <c r="AH4216" t="str">
        <f>IF(Table1[[#This Row],[Attendance %]]&gt;75,"OK","Below 75")</f>
        <v>OK</v>
      </c>
      <c r="AI4216" t="b">
        <f>ISBLANK(Table1[[#This Row],[Employee ID]])</f>
        <v>0</v>
      </c>
      <c r="AJ4216" t="b">
        <f>ISNUMBER(Table1[[#This Row],[Total Salary  ]])</f>
        <v>1</v>
      </c>
      <c r="AK4216" t="str">
        <f>IFERROR(_xlfn.XLOOKUP(Table1[[#This Row],[Manager ID]],MANAGERS!A:A,MANAGERS!B:B),"Not Found")</f>
        <v>Manager_10</v>
      </c>
    </row>
    <row r="4217" spans="1:37" x14ac:dyDescent="0.2">
      <c r="A4217" t="s">
        <v>4777</v>
      </c>
      <c r="B4217" t="s">
        <v>71</v>
      </c>
      <c r="C4217" t="s">
        <v>21</v>
      </c>
      <c r="D4217" t="s">
        <v>81</v>
      </c>
      <c r="E4217" t="s">
        <v>51</v>
      </c>
      <c r="F4217" s="1">
        <v>42269</v>
      </c>
      <c r="G4217" s="1">
        <v>38828</v>
      </c>
      <c r="H4217">
        <v>39640</v>
      </c>
      <c r="I4217">
        <v>17766</v>
      </c>
      <c r="J4217">
        <v>72</v>
      </c>
      <c r="K4217">
        <v>100</v>
      </c>
      <c r="L4217" t="s">
        <v>18</v>
      </c>
      <c r="M4217">
        <v>114</v>
      </c>
      <c r="N4217">
        <f>Table1[[#This Row],[Basic Salary]]+Table1[[#This Row],[Bonus]]</f>
        <v>57406</v>
      </c>
      <c r="O4217" s="2">
        <f>Table1[[#This Row],[Bonus]]/Table1[[#This Row],[Basic Salary]]</f>
        <v>0.44818365287588297</v>
      </c>
      <c r="P4217">
        <f ca="1">DATEDIF(Table1[[#This Row],[Date of Birth]],TODAY(),"Y")</f>
        <v>20</v>
      </c>
      <c r="Q4217">
        <f ca="1">DATEDIF(Table1[[#This Row],[Joining Date]],TODAY(),"Y")</f>
        <v>10</v>
      </c>
      <c r="R4217" t="str">
        <f ca="1">IF(YEAR(Table1[[#This Row],[Joining Date]])=YEAR(TODAY()),"Yes","No")</f>
        <v>No</v>
      </c>
      <c r="S4217" t="str">
        <f ca="1">IF(Table1[[#This Row],[Experience]]&gt;5,"Yes","No")</f>
        <v>Yes</v>
      </c>
      <c r="T4217" t="str">
        <f>TEXT(Table1[[#This Row],[Joining Date]],"mmmm")</f>
        <v>September</v>
      </c>
      <c r="U4217" t="str">
        <f>TEXT(Table1[[#This Row],[Joining Date]],"yyyy")</f>
        <v>2015</v>
      </c>
      <c r="V4217" s="5">
        <f ca="1">TODAY()-Table1[[#This Row],[Joining Date]]</f>
        <v>3970</v>
      </c>
      <c r="W4217" t="str">
        <f>LEFT(Table1[[#This Row],[Employee Name]],FIND(" ",Table1[[#This Row],[Employee Name]])-1)</f>
        <v>Sneha</v>
      </c>
      <c r="X4217" t="str">
        <f>RIGHT(Table1[[#This Row],[Employee Name]],LEN(Table1[[#This Row],[Employee Name]])-FIND(" ",Table1[[#This Row],[Employee Name]]))</f>
        <v>Iyer</v>
      </c>
      <c r="Y4217" t="str">
        <f>Table1[[#This Row],[Department]]&amp;"-"&amp;Table1[[#This Row],[Employee ID]]</f>
        <v>Sales-E04721</v>
      </c>
      <c r="Z4217" t="str">
        <f>LEFT(Table1[[#This Row],[Department]],3)</f>
        <v>Sal</v>
      </c>
      <c r="AA4217" t="str">
        <f>_xlfn.XLOOKUP(Table1[[#This Row],[Manager ID]],MANAGERS!A:A,MANAGERS!B:B)</f>
        <v>Manager_14</v>
      </c>
      <c r="AB4217" t="str" cm="1">
        <f t="array" ref="AB4217">_xlfn.XLOOKUP(Table1[[#This Row],[Manager ID]],Table2[[#All],[Manager ID]],Table2[[#All],[Department Head]])</f>
        <v>Marketing</v>
      </c>
      <c r="AC4217" s="2">
        <f>_xlfn.XLOOKUP(Table1[[#This Row],[City]],L:L,O:O)</f>
        <v>0.21356479274849693</v>
      </c>
      <c r="AD4217" t="str" cm="1">
        <f t="array" ref="AD4217">_xlfn.IFS(Table1[[#This Row],[Performance Score]]&gt;=90,"Excellent",Table1[[#This Row],[Performance Score]]&gt;=75,"Good",Table1[[#This Row],[Performance Score]]&gt;=60,"Average",Table1[[#This Row],[Performance Score]]&lt;=60,"Need Improvement")</f>
        <v>Excellent</v>
      </c>
      <c r="AE4217" t="str">
        <f>IF(AND(Table1[[#This Row],[Attendance %]]&gt;=80,(Table1[[#This Row],[Performance Score]]&gt;=80)),"Eligible","Not Eligible")</f>
        <v>Not Eligible</v>
      </c>
      <c r="AF4217" t="str">
        <f>IF(Table1[[#This Row],[Performance Score]]&gt;=80,"High Performer","Low Performer")</f>
        <v>High Performer</v>
      </c>
      <c r="AG4217" t="str" cm="1">
        <f t="array" aca="1" ref="AG4217" ca="1">_xlfn.IFS(Table1[[#This Row],[Experience]]&lt;=3,"Junior",Table1[[#This Row],[Experience]]&lt;=7,"Mid Level",Table1[[#This Row],[Experience]]&gt;=7,"Senior")</f>
        <v>Senior</v>
      </c>
      <c r="AH4217" t="str">
        <f>IF(Table1[[#This Row],[Attendance %]]&gt;75,"OK","Below 75")</f>
        <v>Below 75</v>
      </c>
      <c r="AI4217" t="b">
        <f>ISBLANK(Table1[[#This Row],[Employee ID]])</f>
        <v>0</v>
      </c>
      <c r="AJ4217" t="b">
        <f>ISNUMBER(Table1[[#This Row],[Total Salary  ]])</f>
        <v>1</v>
      </c>
      <c r="AK4217" t="str">
        <f>IFERROR(_xlfn.XLOOKUP(Table1[[#This Row],[Manager ID]],MANAGERS!A:A,MANAGERS!B:B),"Not Found")</f>
        <v>Manager_14</v>
      </c>
    </row>
    <row r="4218" spans="1:37" x14ac:dyDescent="0.2">
      <c r="A4218" t="s">
        <v>1500</v>
      </c>
      <c r="B4218" t="s">
        <v>14</v>
      </c>
      <c r="C4218" t="s">
        <v>15</v>
      </c>
      <c r="D4218" t="s">
        <v>81</v>
      </c>
      <c r="E4218" t="s">
        <v>26</v>
      </c>
      <c r="F4218" s="1">
        <v>43928</v>
      </c>
      <c r="G4218" s="1">
        <v>33429</v>
      </c>
      <c r="H4218">
        <v>41803</v>
      </c>
      <c r="I4218">
        <v>15580</v>
      </c>
      <c r="J4218">
        <v>94</v>
      </c>
      <c r="K4218">
        <v>63</v>
      </c>
      <c r="L4218" t="s">
        <v>23</v>
      </c>
      <c r="M4218">
        <v>104</v>
      </c>
      <c r="N4218">
        <f>Table1[[#This Row],[Basic Salary]]+Table1[[#This Row],[Bonus]]</f>
        <v>57383</v>
      </c>
      <c r="O4218" s="2">
        <f>Table1[[#This Row],[Bonus]]/Table1[[#This Row],[Basic Salary]]</f>
        <v>0.37270052388584551</v>
      </c>
      <c r="P4218">
        <f ca="1">DATEDIF(Table1[[#This Row],[Date of Birth]],TODAY(),"Y")</f>
        <v>35</v>
      </c>
      <c r="Q4218">
        <f ca="1">DATEDIF(Table1[[#This Row],[Joining Date]],TODAY(),"Y")</f>
        <v>6</v>
      </c>
      <c r="R4218" t="str">
        <f ca="1">IF(YEAR(Table1[[#This Row],[Joining Date]])=YEAR(TODAY()),"Yes","No")</f>
        <v>No</v>
      </c>
      <c r="S4218" t="str">
        <f ca="1">IF(Table1[[#This Row],[Experience]]&gt;5,"Yes","No")</f>
        <v>Yes</v>
      </c>
      <c r="T4218" t="str">
        <f>TEXT(Table1[[#This Row],[Joining Date]],"mmmm")</f>
        <v>April</v>
      </c>
      <c r="U4218" t="str">
        <f>TEXT(Table1[[#This Row],[Joining Date]],"yyyy")</f>
        <v>2020</v>
      </c>
      <c r="V4218" s="5">
        <f ca="1">TODAY()-Table1[[#This Row],[Joining Date]]</f>
        <v>2311</v>
      </c>
      <c r="W4218" t="str">
        <f>LEFT(Table1[[#This Row],[Employee Name]],FIND(" ",Table1[[#This Row],[Employee Name]])-1)</f>
        <v>Nisha</v>
      </c>
      <c r="X4218" t="str">
        <f>RIGHT(Table1[[#This Row],[Employee Name]],LEN(Table1[[#This Row],[Employee Name]])-FIND(" ",Table1[[#This Row],[Employee Name]]))</f>
        <v>Kapoor</v>
      </c>
      <c r="Y4218" t="str">
        <f>Table1[[#This Row],[Department]]&amp;"-"&amp;Table1[[#This Row],[Employee ID]]</f>
        <v>Sales-E01444</v>
      </c>
      <c r="Z4218" t="str">
        <f>LEFT(Table1[[#This Row],[Department]],3)</f>
        <v>Sal</v>
      </c>
      <c r="AA4218" t="str">
        <f>_xlfn.XLOOKUP(Table1[[#This Row],[Manager ID]],MANAGERS!A:A,MANAGERS!B:B)</f>
        <v>Manager_4</v>
      </c>
      <c r="AB4218" t="str" cm="1">
        <f t="array" ref="AB4218">_xlfn.XLOOKUP(Table1[[#This Row],[Manager ID]],Table2[[#All],[Manager ID]],Table2[[#All],[Department Head]])</f>
        <v>Finance</v>
      </c>
      <c r="AC4218" s="2">
        <f>_xlfn.XLOOKUP(Table1[[#This Row],[City]],L:L,O:O)</f>
        <v>0.23486488519629886</v>
      </c>
      <c r="AD4218" t="str" cm="1">
        <f t="array" ref="AD4218">_xlfn.IFS(Table1[[#This Row],[Performance Score]]&gt;=90,"Excellent",Table1[[#This Row],[Performance Score]]&gt;=75,"Good",Table1[[#This Row],[Performance Score]]&gt;=60,"Average",Table1[[#This Row],[Performance Score]]&lt;=60,"Need Improvement")</f>
        <v>Average</v>
      </c>
      <c r="AE4218" t="str">
        <f>IF(AND(Table1[[#This Row],[Attendance %]]&gt;=80,(Table1[[#This Row],[Performance Score]]&gt;=80)),"Eligible","Not Eligible")</f>
        <v>Not Eligible</v>
      </c>
      <c r="AF4218" t="str">
        <f>IF(Table1[[#This Row],[Performance Score]]&gt;=80,"High Performer","Low Performer")</f>
        <v>Low Performer</v>
      </c>
      <c r="AG4218" t="str" cm="1">
        <f t="array" aca="1" ref="AG4218" ca="1">_xlfn.IFS(Table1[[#This Row],[Experience]]&lt;=3,"Junior",Table1[[#This Row],[Experience]]&lt;=7,"Mid Level",Table1[[#This Row],[Experience]]&gt;=7,"Senior")</f>
        <v>Mid Level</v>
      </c>
      <c r="AH4218" t="str">
        <f>IF(Table1[[#This Row],[Attendance %]]&gt;75,"OK","Below 75")</f>
        <v>OK</v>
      </c>
      <c r="AI4218" t="b">
        <f>ISBLANK(Table1[[#This Row],[Employee ID]])</f>
        <v>0</v>
      </c>
      <c r="AJ4218" t="b">
        <f>ISNUMBER(Table1[[#This Row],[Total Salary  ]])</f>
        <v>1</v>
      </c>
      <c r="AK4218" t="str">
        <f>IFERROR(_xlfn.XLOOKUP(Table1[[#This Row],[Manager ID]],MANAGERS!A:A,MANAGERS!B:B),"Not Found")</f>
        <v>Manager_4</v>
      </c>
    </row>
    <row r="4219" spans="1:37" x14ac:dyDescent="0.2">
      <c r="A4219" t="s">
        <v>146</v>
      </c>
      <c r="B4219" t="s">
        <v>29</v>
      </c>
      <c r="C4219" t="s">
        <v>15</v>
      </c>
      <c r="D4219" t="s">
        <v>43</v>
      </c>
      <c r="E4219" t="s">
        <v>26</v>
      </c>
      <c r="F4219" s="1">
        <v>44605</v>
      </c>
      <c r="G4219" s="1">
        <v>37277</v>
      </c>
      <c r="H4219">
        <v>36959</v>
      </c>
      <c r="I4219">
        <v>20401</v>
      </c>
      <c r="J4219">
        <v>82</v>
      </c>
      <c r="K4219">
        <v>66</v>
      </c>
      <c r="L4219" t="s">
        <v>31</v>
      </c>
      <c r="M4219">
        <v>111</v>
      </c>
      <c r="N4219">
        <f>Table1[[#This Row],[Basic Salary]]+Table1[[#This Row],[Bonus]]</f>
        <v>57360</v>
      </c>
      <c r="O4219" s="2">
        <f>Table1[[#This Row],[Bonus]]/Table1[[#This Row],[Basic Salary]]</f>
        <v>0.55199004302064447</v>
      </c>
      <c r="P4219">
        <f ca="1">DATEDIF(Table1[[#This Row],[Date of Birth]],TODAY(),"Y")</f>
        <v>24</v>
      </c>
      <c r="Q4219">
        <f ca="1">DATEDIF(Table1[[#This Row],[Joining Date]],TODAY(),"Y")</f>
        <v>4</v>
      </c>
      <c r="R4219" t="str">
        <f ca="1">IF(YEAR(Table1[[#This Row],[Joining Date]])=YEAR(TODAY()),"Yes","No")</f>
        <v>No</v>
      </c>
      <c r="S4219" t="str">
        <f ca="1">IF(Table1[[#This Row],[Experience]]&gt;5,"Yes","No")</f>
        <v>No</v>
      </c>
      <c r="T4219" t="str">
        <f>TEXT(Table1[[#This Row],[Joining Date]],"mmmm")</f>
        <v>February</v>
      </c>
      <c r="U4219" t="str">
        <f>TEXT(Table1[[#This Row],[Joining Date]],"yyyy")</f>
        <v>2022</v>
      </c>
      <c r="V4219" s="5">
        <f ca="1">TODAY()-Table1[[#This Row],[Joining Date]]</f>
        <v>1634</v>
      </c>
      <c r="W4219" t="str">
        <f>LEFT(Table1[[#This Row],[Employee Name]],FIND(" ",Table1[[#This Row],[Employee Name]])-1)</f>
        <v>Vikram</v>
      </c>
      <c r="X4219" t="str">
        <f>RIGHT(Table1[[#This Row],[Employee Name]],LEN(Table1[[#This Row],[Employee Name]])-FIND(" ",Table1[[#This Row],[Employee Name]]))</f>
        <v>Singh</v>
      </c>
      <c r="Y4219" t="str">
        <f>Table1[[#This Row],[Department]]&amp;"-"&amp;Table1[[#This Row],[Employee ID]]</f>
        <v>Operations-E00090</v>
      </c>
      <c r="Z4219" t="str">
        <f>LEFT(Table1[[#This Row],[Department]],3)</f>
        <v>Ope</v>
      </c>
      <c r="AA4219" t="str">
        <f>_xlfn.XLOOKUP(Table1[[#This Row],[Manager ID]],MANAGERS!A:A,MANAGERS!B:B)</f>
        <v>Manager_11</v>
      </c>
      <c r="AB4219" t="str" cm="1">
        <f t="array" ref="AB4219">_xlfn.XLOOKUP(Table1[[#This Row],[Manager ID]],Table2[[#All],[Manager ID]],Table2[[#All],[Department Head]])</f>
        <v>Marketing</v>
      </c>
      <c r="AC4219" s="2">
        <f>_xlfn.XLOOKUP(Table1[[#This Row],[City]],L:L,O:O)</f>
        <v>0.241864189087755</v>
      </c>
      <c r="AD4219" t="str" cm="1">
        <f t="array" ref="AD4219">_xlfn.IFS(Table1[[#This Row],[Performance Score]]&gt;=90,"Excellent",Table1[[#This Row],[Performance Score]]&gt;=75,"Good",Table1[[#This Row],[Performance Score]]&gt;=60,"Average",Table1[[#This Row],[Performance Score]]&lt;=60,"Need Improvement")</f>
        <v>Average</v>
      </c>
      <c r="AE4219" t="str">
        <f>IF(AND(Table1[[#This Row],[Attendance %]]&gt;=80,(Table1[[#This Row],[Performance Score]]&gt;=80)),"Eligible","Not Eligible")</f>
        <v>Not Eligible</v>
      </c>
      <c r="AF4219" t="str">
        <f>IF(Table1[[#This Row],[Performance Score]]&gt;=80,"High Performer","Low Performer")</f>
        <v>Low Performer</v>
      </c>
      <c r="AG4219" t="str" cm="1">
        <f t="array" aca="1" ref="AG4219" ca="1">_xlfn.IFS(Table1[[#This Row],[Experience]]&lt;=3,"Junior",Table1[[#This Row],[Experience]]&lt;=7,"Mid Level",Table1[[#This Row],[Experience]]&gt;=7,"Senior")</f>
        <v>Mid Level</v>
      </c>
      <c r="AH4219" t="str">
        <f>IF(Table1[[#This Row],[Attendance %]]&gt;75,"OK","Below 75")</f>
        <v>OK</v>
      </c>
      <c r="AI4219" t="b">
        <f>ISBLANK(Table1[[#This Row],[Employee ID]])</f>
        <v>0</v>
      </c>
      <c r="AJ4219" t="b">
        <f>ISNUMBER(Table1[[#This Row],[Total Salary  ]])</f>
        <v>1</v>
      </c>
      <c r="AK4219" t="str">
        <f>IFERROR(_xlfn.XLOOKUP(Table1[[#This Row],[Manager ID]],MANAGERS!A:A,MANAGERS!B:B),"Not Found")</f>
        <v>Manager_11</v>
      </c>
    </row>
    <row r="4220" spans="1:37" x14ac:dyDescent="0.2">
      <c r="A4220" t="s">
        <v>1436</v>
      </c>
      <c r="B4220" t="s">
        <v>14</v>
      </c>
      <c r="C4220" t="s">
        <v>21</v>
      </c>
      <c r="D4220" t="s">
        <v>33</v>
      </c>
      <c r="E4220" t="s">
        <v>22</v>
      </c>
      <c r="F4220" s="1">
        <v>45903</v>
      </c>
      <c r="G4220" s="1">
        <v>35287</v>
      </c>
      <c r="H4220">
        <v>27977</v>
      </c>
      <c r="I4220">
        <v>29345</v>
      </c>
      <c r="J4220">
        <v>98</v>
      </c>
      <c r="K4220">
        <v>96</v>
      </c>
      <c r="L4220" t="s">
        <v>34</v>
      </c>
      <c r="M4220">
        <v>113</v>
      </c>
      <c r="N4220">
        <f>Table1[[#This Row],[Basic Salary]]+Table1[[#This Row],[Bonus]]</f>
        <v>57322</v>
      </c>
      <c r="O4220" s="2">
        <f>Table1[[#This Row],[Bonus]]/Table1[[#This Row],[Basic Salary]]</f>
        <v>1.0488973085034135</v>
      </c>
      <c r="P4220">
        <f ca="1">DATEDIF(Table1[[#This Row],[Date of Birth]],TODAY(),"Y")</f>
        <v>29</v>
      </c>
      <c r="Q4220">
        <f ca="1">DATEDIF(Table1[[#This Row],[Joining Date]],TODAY(),"Y")</f>
        <v>0</v>
      </c>
      <c r="R4220" t="str">
        <f ca="1">IF(YEAR(Table1[[#This Row],[Joining Date]])=YEAR(TODAY()),"Yes","No")</f>
        <v>No</v>
      </c>
      <c r="S4220" t="str">
        <f ca="1">IF(Table1[[#This Row],[Experience]]&gt;5,"Yes","No")</f>
        <v>No</v>
      </c>
      <c r="T4220" t="str">
        <f>TEXT(Table1[[#This Row],[Joining Date]],"mmmm")</f>
        <v>September</v>
      </c>
      <c r="U4220" t="str">
        <f>TEXT(Table1[[#This Row],[Joining Date]],"yyyy")</f>
        <v>2025</v>
      </c>
      <c r="V4220" s="5">
        <f ca="1">TODAY()-Table1[[#This Row],[Joining Date]]</f>
        <v>336</v>
      </c>
      <c r="W4220" t="str">
        <f>LEFT(Table1[[#This Row],[Employee Name]],FIND(" ",Table1[[#This Row],[Employee Name]])-1)</f>
        <v>Nisha</v>
      </c>
      <c r="X4220" t="str">
        <f>RIGHT(Table1[[#This Row],[Employee Name]],LEN(Table1[[#This Row],[Employee Name]])-FIND(" ",Table1[[#This Row],[Employee Name]]))</f>
        <v>Kapoor</v>
      </c>
      <c r="Y4220" t="str">
        <f>Table1[[#This Row],[Department]]&amp;"-"&amp;Table1[[#This Row],[Employee ID]]</f>
        <v>Marketing-E01380</v>
      </c>
      <c r="Z4220" t="str">
        <f>LEFT(Table1[[#This Row],[Department]],3)</f>
        <v>Mar</v>
      </c>
      <c r="AA4220" t="str">
        <f>_xlfn.XLOOKUP(Table1[[#This Row],[Manager ID]],MANAGERS!A:A,MANAGERS!B:B)</f>
        <v>Manager_13</v>
      </c>
      <c r="AB4220" t="str" cm="1">
        <f t="array" ref="AB4220">_xlfn.XLOOKUP(Table1[[#This Row],[Manager ID]],Table2[[#All],[Manager ID]],Table2[[#All],[Department Head]])</f>
        <v>HR</v>
      </c>
      <c r="AC4220" s="2">
        <f>_xlfn.XLOOKUP(Table1[[#This Row],[City]],L:L,O:O)</f>
        <v>0.24030340748661314</v>
      </c>
      <c r="AD4220" t="str" cm="1">
        <f t="array" ref="AD4220">_xlfn.IFS(Table1[[#This Row],[Performance Score]]&gt;=90,"Excellent",Table1[[#This Row],[Performance Score]]&gt;=75,"Good",Table1[[#This Row],[Performance Score]]&gt;=60,"Average",Table1[[#This Row],[Performance Score]]&lt;=60,"Need Improvement")</f>
        <v>Excellent</v>
      </c>
      <c r="AE4220" t="str">
        <f>IF(AND(Table1[[#This Row],[Attendance %]]&gt;=80,(Table1[[#This Row],[Performance Score]]&gt;=80)),"Eligible","Not Eligible")</f>
        <v>Eligible</v>
      </c>
      <c r="AF4220" t="str">
        <f>IF(Table1[[#This Row],[Performance Score]]&gt;=80,"High Performer","Low Performer")</f>
        <v>High Performer</v>
      </c>
      <c r="AG4220" t="str" cm="1">
        <f t="array" aca="1" ref="AG4220" ca="1">_xlfn.IFS(Table1[[#This Row],[Experience]]&lt;=3,"Junior",Table1[[#This Row],[Experience]]&lt;=7,"Mid Level",Table1[[#This Row],[Experience]]&gt;=7,"Senior")</f>
        <v>Junior</v>
      </c>
      <c r="AH4220" t="str">
        <f>IF(Table1[[#This Row],[Attendance %]]&gt;75,"OK","Below 75")</f>
        <v>OK</v>
      </c>
      <c r="AI4220" t="b">
        <f>ISBLANK(Table1[[#This Row],[Employee ID]])</f>
        <v>0</v>
      </c>
      <c r="AJ4220" t="b">
        <f>ISNUMBER(Table1[[#This Row],[Total Salary  ]])</f>
        <v>1</v>
      </c>
      <c r="AK4220" t="str">
        <f>IFERROR(_xlfn.XLOOKUP(Table1[[#This Row],[Manager ID]],MANAGERS!A:A,MANAGERS!B:B),"Not Found")</f>
        <v>Manager_13</v>
      </c>
    </row>
    <row r="4221" spans="1:37" x14ac:dyDescent="0.2">
      <c r="A4221" t="s">
        <v>3619</v>
      </c>
      <c r="B4221" t="s">
        <v>42</v>
      </c>
      <c r="C4221" t="s">
        <v>21</v>
      </c>
      <c r="D4221" t="s">
        <v>16</v>
      </c>
      <c r="E4221" t="s">
        <v>51</v>
      </c>
      <c r="F4221" s="1">
        <v>42798</v>
      </c>
      <c r="G4221" s="1">
        <v>33458</v>
      </c>
      <c r="H4221">
        <v>28850</v>
      </c>
      <c r="I4221">
        <v>28466</v>
      </c>
      <c r="J4221">
        <v>98</v>
      </c>
      <c r="K4221">
        <v>76</v>
      </c>
      <c r="L4221" t="s">
        <v>53</v>
      </c>
      <c r="M4221">
        <v>114</v>
      </c>
      <c r="N4221">
        <f>Table1[[#This Row],[Basic Salary]]+Table1[[#This Row],[Bonus]]</f>
        <v>57316</v>
      </c>
      <c r="O4221" s="2">
        <f>Table1[[#This Row],[Bonus]]/Table1[[#This Row],[Basic Salary]]</f>
        <v>0.98668977469670716</v>
      </c>
      <c r="P4221">
        <f ca="1">DATEDIF(Table1[[#This Row],[Date of Birth]],TODAY(),"Y")</f>
        <v>34</v>
      </c>
      <c r="Q4221">
        <f ca="1">DATEDIF(Table1[[#This Row],[Joining Date]],TODAY(),"Y")</f>
        <v>9</v>
      </c>
      <c r="R4221" t="str">
        <f ca="1">IF(YEAR(Table1[[#This Row],[Joining Date]])=YEAR(TODAY()),"Yes","No")</f>
        <v>No</v>
      </c>
      <c r="S4221" t="str">
        <f ca="1">IF(Table1[[#This Row],[Experience]]&gt;5,"Yes","No")</f>
        <v>Yes</v>
      </c>
      <c r="T4221" t="str">
        <f>TEXT(Table1[[#This Row],[Joining Date]],"mmmm")</f>
        <v>March</v>
      </c>
      <c r="U4221" t="str">
        <f>TEXT(Table1[[#This Row],[Joining Date]],"yyyy")</f>
        <v>2017</v>
      </c>
      <c r="V4221" s="5">
        <f ca="1">TODAY()-Table1[[#This Row],[Joining Date]]</f>
        <v>3441</v>
      </c>
      <c r="W4221" t="str">
        <f>LEFT(Table1[[#This Row],[Employee Name]],FIND(" ",Table1[[#This Row],[Employee Name]])-1)</f>
        <v>Krishna</v>
      </c>
      <c r="X4221" t="str">
        <f>RIGHT(Table1[[#This Row],[Employee Name]],LEN(Table1[[#This Row],[Employee Name]])-FIND(" ",Table1[[#This Row],[Employee Name]]))</f>
        <v>Chaitanya</v>
      </c>
      <c r="Y4221" t="str">
        <f>Table1[[#This Row],[Department]]&amp;"-"&amp;Table1[[#This Row],[Employee ID]]</f>
        <v>HR-E03563</v>
      </c>
      <c r="Z4221" t="str">
        <f>LEFT(Table1[[#This Row],[Department]],3)</f>
        <v>HR</v>
      </c>
      <c r="AA4221" t="str">
        <f>_xlfn.XLOOKUP(Table1[[#This Row],[Manager ID]],MANAGERS!A:A,MANAGERS!B:B)</f>
        <v>Manager_14</v>
      </c>
      <c r="AB4221" t="str" cm="1">
        <f t="array" ref="AB4221">_xlfn.XLOOKUP(Table1[[#This Row],[Manager ID]],Table2[[#All],[Manager ID]],Table2[[#All],[Department Head]])</f>
        <v>Marketing</v>
      </c>
      <c r="AC4221" s="2">
        <f>_xlfn.XLOOKUP(Table1[[#This Row],[City]],L:L,O:O)</f>
        <v>0.23685887225230964</v>
      </c>
      <c r="AD4221" t="str" cm="1">
        <f t="array" ref="AD4221">_xlfn.IFS(Table1[[#This Row],[Performance Score]]&gt;=90,"Excellent",Table1[[#This Row],[Performance Score]]&gt;=75,"Good",Table1[[#This Row],[Performance Score]]&gt;=60,"Average",Table1[[#This Row],[Performance Score]]&lt;=60,"Need Improvement")</f>
        <v>Good</v>
      </c>
      <c r="AE4221" t="str">
        <f>IF(AND(Table1[[#This Row],[Attendance %]]&gt;=80,(Table1[[#This Row],[Performance Score]]&gt;=80)),"Eligible","Not Eligible")</f>
        <v>Not Eligible</v>
      </c>
      <c r="AF4221" t="str">
        <f>IF(Table1[[#This Row],[Performance Score]]&gt;=80,"High Performer","Low Performer")</f>
        <v>Low Performer</v>
      </c>
      <c r="AG4221" t="str" cm="1">
        <f t="array" aca="1" ref="AG4221" ca="1">_xlfn.IFS(Table1[[#This Row],[Experience]]&lt;=3,"Junior",Table1[[#This Row],[Experience]]&lt;=7,"Mid Level",Table1[[#This Row],[Experience]]&gt;=7,"Senior")</f>
        <v>Senior</v>
      </c>
      <c r="AH4221" t="str">
        <f>IF(Table1[[#This Row],[Attendance %]]&gt;75,"OK","Below 75")</f>
        <v>OK</v>
      </c>
      <c r="AI4221" t="b">
        <f>ISBLANK(Table1[[#This Row],[Employee ID]])</f>
        <v>0</v>
      </c>
      <c r="AJ4221" t="b">
        <f>ISNUMBER(Table1[[#This Row],[Total Salary  ]])</f>
        <v>1</v>
      </c>
      <c r="AK4221" t="str">
        <f>IFERROR(_xlfn.XLOOKUP(Table1[[#This Row],[Manager ID]],MANAGERS!A:A,MANAGERS!B:B),"Not Found")</f>
        <v>Manager_14</v>
      </c>
    </row>
    <row r="4222" spans="1:37" x14ac:dyDescent="0.2">
      <c r="A4222" t="s">
        <v>831</v>
      </c>
      <c r="B4222" t="s">
        <v>60</v>
      </c>
      <c r="C4222" t="s">
        <v>15</v>
      </c>
      <c r="D4222" t="s">
        <v>43</v>
      </c>
      <c r="E4222" t="s">
        <v>65</v>
      </c>
      <c r="F4222" s="1">
        <v>43497</v>
      </c>
      <c r="G4222" s="1">
        <v>36798</v>
      </c>
      <c r="H4222">
        <v>44365</v>
      </c>
      <c r="I4222">
        <v>12876</v>
      </c>
      <c r="J4222">
        <v>69</v>
      </c>
      <c r="K4222">
        <v>87</v>
      </c>
      <c r="L4222" t="s">
        <v>18</v>
      </c>
      <c r="M4222">
        <v>110</v>
      </c>
      <c r="N4222">
        <f>Table1[[#This Row],[Basic Salary]]+Table1[[#This Row],[Bonus]]</f>
        <v>57241</v>
      </c>
      <c r="O4222" s="2">
        <f>Table1[[#This Row],[Bonus]]/Table1[[#This Row],[Basic Salary]]</f>
        <v>0.29022878395131296</v>
      </c>
      <c r="P4222">
        <f ca="1">DATEDIF(Table1[[#This Row],[Date of Birth]],TODAY(),"Y")</f>
        <v>25</v>
      </c>
      <c r="Q4222">
        <f ca="1">DATEDIF(Table1[[#This Row],[Joining Date]],TODAY(),"Y")</f>
        <v>7</v>
      </c>
      <c r="R4222" t="str">
        <f ca="1">IF(YEAR(Table1[[#This Row],[Joining Date]])=YEAR(TODAY()),"Yes","No")</f>
        <v>No</v>
      </c>
      <c r="S4222" t="str">
        <f ca="1">IF(Table1[[#This Row],[Experience]]&gt;5,"Yes","No")</f>
        <v>Yes</v>
      </c>
      <c r="T4222" t="str">
        <f>TEXT(Table1[[#This Row],[Joining Date]],"mmmm")</f>
        <v>February</v>
      </c>
      <c r="U4222" t="str">
        <f>TEXT(Table1[[#This Row],[Joining Date]],"yyyy")</f>
        <v>2019</v>
      </c>
      <c r="V4222" s="5">
        <f ca="1">TODAY()-Table1[[#This Row],[Joining Date]]</f>
        <v>2742</v>
      </c>
      <c r="W4222" t="str">
        <f>LEFT(Table1[[#This Row],[Employee Name]],FIND(" ",Table1[[#This Row],[Employee Name]])-1)</f>
        <v>Gayathri</v>
      </c>
      <c r="X4222" t="str">
        <f>RIGHT(Table1[[#This Row],[Employee Name]],LEN(Table1[[#This Row],[Employee Name]])-FIND(" ",Table1[[#This Row],[Employee Name]]))</f>
        <v>Iyer</v>
      </c>
      <c r="Y4222" t="str">
        <f>Table1[[#This Row],[Department]]&amp;"-"&amp;Table1[[#This Row],[Employee ID]]</f>
        <v>Operations-E00775</v>
      </c>
      <c r="Z4222" t="str">
        <f>LEFT(Table1[[#This Row],[Department]],3)</f>
        <v>Ope</v>
      </c>
      <c r="AA4222" t="str">
        <f>_xlfn.XLOOKUP(Table1[[#This Row],[Manager ID]],MANAGERS!A:A,MANAGERS!B:B)</f>
        <v>Manager_10</v>
      </c>
      <c r="AB4222" t="str" cm="1">
        <f t="array" ref="AB4222">_xlfn.XLOOKUP(Table1[[#This Row],[Manager ID]],Table2[[#All],[Manager ID]],Table2[[#All],[Department Head]])</f>
        <v>HR</v>
      </c>
      <c r="AC4222" s="2">
        <f>_xlfn.XLOOKUP(Table1[[#This Row],[City]],L:L,O:O)</f>
        <v>0.21356479274849693</v>
      </c>
      <c r="AD4222" t="str" cm="1">
        <f t="array" ref="AD4222">_xlfn.IFS(Table1[[#This Row],[Performance Score]]&gt;=90,"Excellent",Table1[[#This Row],[Performance Score]]&gt;=75,"Good",Table1[[#This Row],[Performance Score]]&gt;=60,"Average",Table1[[#This Row],[Performance Score]]&lt;=60,"Need Improvement")</f>
        <v>Good</v>
      </c>
      <c r="AE4222" t="str">
        <f>IF(AND(Table1[[#This Row],[Attendance %]]&gt;=80,(Table1[[#This Row],[Performance Score]]&gt;=80)),"Eligible","Not Eligible")</f>
        <v>Not Eligible</v>
      </c>
      <c r="AF4222" t="str">
        <f>IF(Table1[[#This Row],[Performance Score]]&gt;=80,"High Performer","Low Performer")</f>
        <v>High Performer</v>
      </c>
      <c r="AG4222" t="str" cm="1">
        <f t="array" aca="1" ref="AG4222" ca="1">_xlfn.IFS(Table1[[#This Row],[Experience]]&lt;=3,"Junior",Table1[[#This Row],[Experience]]&lt;=7,"Mid Level",Table1[[#This Row],[Experience]]&gt;=7,"Senior")</f>
        <v>Mid Level</v>
      </c>
      <c r="AH4222" t="str">
        <f>IF(Table1[[#This Row],[Attendance %]]&gt;75,"OK","Below 75")</f>
        <v>Below 75</v>
      </c>
      <c r="AI4222" t="b">
        <f>ISBLANK(Table1[[#This Row],[Employee ID]])</f>
        <v>0</v>
      </c>
      <c r="AJ4222" t="b">
        <f>ISNUMBER(Table1[[#This Row],[Total Salary  ]])</f>
        <v>1</v>
      </c>
      <c r="AK4222" t="str">
        <f>IFERROR(_xlfn.XLOOKUP(Table1[[#This Row],[Manager ID]],MANAGERS!A:A,MANAGERS!B:B),"Not Found")</f>
        <v>Manager_10</v>
      </c>
    </row>
    <row r="4223" spans="1:37" x14ac:dyDescent="0.2">
      <c r="A4223" t="s">
        <v>1463</v>
      </c>
      <c r="B4223" t="s">
        <v>89</v>
      </c>
      <c r="C4223" t="s">
        <v>15</v>
      </c>
      <c r="D4223" t="s">
        <v>81</v>
      </c>
      <c r="E4223" t="s">
        <v>51</v>
      </c>
      <c r="F4223" s="1">
        <v>43932</v>
      </c>
      <c r="G4223" s="1">
        <v>37343</v>
      </c>
      <c r="H4223">
        <v>46381</v>
      </c>
      <c r="I4223">
        <v>10858</v>
      </c>
      <c r="J4223">
        <v>64</v>
      </c>
      <c r="K4223">
        <v>88</v>
      </c>
      <c r="L4223" t="s">
        <v>27</v>
      </c>
      <c r="M4223">
        <v>110</v>
      </c>
      <c r="N4223">
        <f>Table1[[#This Row],[Basic Salary]]+Table1[[#This Row],[Bonus]]</f>
        <v>57239</v>
      </c>
      <c r="O4223" s="2">
        <f>Table1[[#This Row],[Bonus]]/Table1[[#This Row],[Basic Salary]]</f>
        <v>0.23410448243892973</v>
      </c>
      <c r="P4223">
        <f ca="1">DATEDIF(Table1[[#This Row],[Date of Birth]],TODAY(),"Y")</f>
        <v>24</v>
      </c>
      <c r="Q4223">
        <f ca="1">DATEDIF(Table1[[#This Row],[Joining Date]],TODAY(),"Y")</f>
        <v>6</v>
      </c>
      <c r="R4223" t="str">
        <f ca="1">IF(YEAR(Table1[[#This Row],[Joining Date]])=YEAR(TODAY()),"Yes","No")</f>
        <v>No</v>
      </c>
      <c r="S4223" t="str">
        <f ca="1">IF(Table1[[#This Row],[Experience]]&gt;5,"Yes","No")</f>
        <v>Yes</v>
      </c>
      <c r="T4223" t="str">
        <f>TEXT(Table1[[#This Row],[Joining Date]],"mmmm")</f>
        <v>April</v>
      </c>
      <c r="U4223" t="str">
        <f>TEXT(Table1[[#This Row],[Joining Date]],"yyyy")</f>
        <v>2020</v>
      </c>
      <c r="V4223" s="5">
        <f ca="1">TODAY()-Table1[[#This Row],[Joining Date]]</f>
        <v>2307</v>
      </c>
      <c r="W4223" t="str">
        <f>LEFT(Table1[[#This Row],[Employee Name]],FIND(" ",Table1[[#This Row],[Employee Name]])-1)</f>
        <v>Tarun</v>
      </c>
      <c r="X4223" t="str">
        <f>RIGHT(Table1[[#This Row],[Employee Name]],LEN(Table1[[#This Row],[Employee Name]])-FIND(" ",Table1[[#This Row],[Employee Name]]))</f>
        <v>Verma</v>
      </c>
      <c r="Y4223" t="str">
        <f>Table1[[#This Row],[Department]]&amp;"-"&amp;Table1[[#This Row],[Employee ID]]</f>
        <v>Sales-E01407</v>
      </c>
      <c r="Z4223" t="str">
        <f>LEFT(Table1[[#This Row],[Department]],3)</f>
        <v>Sal</v>
      </c>
      <c r="AA4223" t="str">
        <f>_xlfn.XLOOKUP(Table1[[#This Row],[Manager ID]],MANAGERS!A:A,MANAGERS!B:B)</f>
        <v>Manager_10</v>
      </c>
      <c r="AB4223" t="str" cm="1">
        <f t="array" ref="AB4223">_xlfn.XLOOKUP(Table1[[#This Row],[Manager ID]],Table2[[#All],[Manager ID]],Table2[[#All],[Department Head]])</f>
        <v>HR</v>
      </c>
      <c r="AC4223" s="2">
        <f>_xlfn.XLOOKUP(Table1[[#This Row],[City]],L:L,O:O)</f>
        <v>0.23674293405114402</v>
      </c>
      <c r="AD4223" t="str" cm="1">
        <f t="array" ref="AD4223">_xlfn.IFS(Table1[[#This Row],[Performance Score]]&gt;=90,"Excellent",Table1[[#This Row],[Performance Score]]&gt;=75,"Good",Table1[[#This Row],[Performance Score]]&gt;=60,"Average",Table1[[#This Row],[Performance Score]]&lt;=60,"Need Improvement")</f>
        <v>Good</v>
      </c>
      <c r="AE4223" t="str">
        <f>IF(AND(Table1[[#This Row],[Attendance %]]&gt;=80,(Table1[[#This Row],[Performance Score]]&gt;=80)),"Eligible","Not Eligible")</f>
        <v>Not Eligible</v>
      </c>
      <c r="AF4223" t="str">
        <f>IF(Table1[[#This Row],[Performance Score]]&gt;=80,"High Performer","Low Performer")</f>
        <v>High Performer</v>
      </c>
      <c r="AG4223" t="str" cm="1">
        <f t="array" aca="1" ref="AG4223" ca="1">_xlfn.IFS(Table1[[#This Row],[Experience]]&lt;=3,"Junior",Table1[[#This Row],[Experience]]&lt;=7,"Mid Level",Table1[[#This Row],[Experience]]&gt;=7,"Senior")</f>
        <v>Mid Level</v>
      </c>
      <c r="AH4223" t="str">
        <f>IF(Table1[[#This Row],[Attendance %]]&gt;75,"OK","Below 75")</f>
        <v>Below 75</v>
      </c>
      <c r="AI4223" t="b">
        <f>ISBLANK(Table1[[#This Row],[Employee ID]])</f>
        <v>0</v>
      </c>
      <c r="AJ4223" t="b">
        <f>ISNUMBER(Table1[[#This Row],[Total Salary  ]])</f>
        <v>1</v>
      </c>
      <c r="AK4223" t="str">
        <f>IFERROR(_xlfn.XLOOKUP(Table1[[#This Row],[Manager ID]],MANAGERS!A:A,MANAGERS!B:B),"Not Found")</f>
        <v>Manager_10</v>
      </c>
    </row>
    <row r="4224" spans="1:37" x14ac:dyDescent="0.2">
      <c r="A4224" t="s">
        <v>4699</v>
      </c>
      <c r="B4224" t="s">
        <v>14</v>
      </c>
      <c r="C4224" t="s">
        <v>15</v>
      </c>
      <c r="D4224" t="s">
        <v>16</v>
      </c>
      <c r="E4224" t="s">
        <v>51</v>
      </c>
      <c r="F4224" s="1">
        <v>43423</v>
      </c>
      <c r="G4224" s="1">
        <v>33634</v>
      </c>
      <c r="H4224">
        <v>29618</v>
      </c>
      <c r="I4224">
        <v>27609</v>
      </c>
      <c r="J4224">
        <v>100</v>
      </c>
      <c r="K4224">
        <v>93</v>
      </c>
      <c r="L4224" t="s">
        <v>34</v>
      </c>
      <c r="M4224">
        <v>113</v>
      </c>
      <c r="N4224">
        <f>Table1[[#This Row],[Basic Salary]]+Table1[[#This Row],[Bonus]]</f>
        <v>57227</v>
      </c>
      <c r="O4224" s="2">
        <f>Table1[[#This Row],[Bonus]]/Table1[[#This Row],[Basic Salary]]</f>
        <v>0.93216962657843205</v>
      </c>
      <c r="P4224">
        <f ca="1">DATEDIF(Table1[[#This Row],[Date of Birth]],TODAY(),"Y")</f>
        <v>34</v>
      </c>
      <c r="Q4224">
        <f ca="1">DATEDIF(Table1[[#This Row],[Joining Date]],TODAY(),"Y")</f>
        <v>7</v>
      </c>
      <c r="R4224" t="str">
        <f ca="1">IF(YEAR(Table1[[#This Row],[Joining Date]])=YEAR(TODAY()),"Yes","No")</f>
        <v>No</v>
      </c>
      <c r="S4224" t="str">
        <f ca="1">IF(Table1[[#This Row],[Experience]]&gt;5,"Yes","No")</f>
        <v>Yes</v>
      </c>
      <c r="T4224" t="str">
        <f>TEXT(Table1[[#This Row],[Joining Date]],"mmmm")</f>
        <v>November</v>
      </c>
      <c r="U4224" t="str">
        <f>TEXT(Table1[[#This Row],[Joining Date]],"yyyy")</f>
        <v>2018</v>
      </c>
      <c r="V4224" s="5">
        <f ca="1">TODAY()-Table1[[#This Row],[Joining Date]]</f>
        <v>2816</v>
      </c>
      <c r="W4224" t="str">
        <f>LEFT(Table1[[#This Row],[Employee Name]],FIND(" ",Table1[[#This Row],[Employee Name]])-1)</f>
        <v>Nisha</v>
      </c>
      <c r="X4224" t="str">
        <f>RIGHT(Table1[[#This Row],[Employee Name]],LEN(Table1[[#This Row],[Employee Name]])-FIND(" ",Table1[[#This Row],[Employee Name]]))</f>
        <v>Kapoor</v>
      </c>
      <c r="Y4224" t="str">
        <f>Table1[[#This Row],[Department]]&amp;"-"&amp;Table1[[#This Row],[Employee ID]]</f>
        <v>HR-E04643</v>
      </c>
      <c r="Z4224" t="str">
        <f>LEFT(Table1[[#This Row],[Department]],3)</f>
        <v>HR</v>
      </c>
      <c r="AA4224" t="str">
        <f>_xlfn.XLOOKUP(Table1[[#This Row],[Manager ID]],MANAGERS!A:A,MANAGERS!B:B)</f>
        <v>Manager_13</v>
      </c>
      <c r="AB4224" t="str" cm="1">
        <f t="array" ref="AB4224">_xlfn.XLOOKUP(Table1[[#This Row],[Manager ID]],Table2[[#All],[Manager ID]],Table2[[#All],[Department Head]])</f>
        <v>HR</v>
      </c>
      <c r="AC4224" s="2">
        <f>_xlfn.XLOOKUP(Table1[[#This Row],[City]],L:L,O:O)</f>
        <v>0.24030340748661314</v>
      </c>
      <c r="AD4224" t="str" cm="1">
        <f t="array" ref="AD4224">_xlfn.IFS(Table1[[#This Row],[Performance Score]]&gt;=90,"Excellent",Table1[[#This Row],[Performance Score]]&gt;=75,"Good",Table1[[#This Row],[Performance Score]]&gt;=60,"Average",Table1[[#This Row],[Performance Score]]&lt;=60,"Need Improvement")</f>
        <v>Excellent</v>
      </c>
      <c r="AE4224" t="str">
        <f>IF(AND(Table1[[#This Row],[Attendance %]]&gt;=80,(Table1[[#This Row],[Performance Score]]&gt;=80)),"Eligible","Not Eligible")</f>
        <v>Eligible</v>
      </c>
      <c r="AF4224" t="str">
        <f>IF(Table1[[#This Row],[Performance Score]]&gt;=80,"High Performer","Low Performer")</f>
        <v>High Performer</v>
      </c>
      <c r="AG4224" t="str" cm="1">
        <f t="array" aca="1" ref="AG4224" ca="1">_xlfn.IFS(Table1[[#This Row],[Experience]]&lt;=3,"Junior",Table1[[#This Row],[Experience]]&lt;=7,"Mid Level",Table1[[#This Row],[Experience]]&gt;=7,"Senior")</f>
        <v>Mid Level</v>
      </c>
      <c r="AH4224" t="str">
        <f>IF(Table1[[#This Row],[Attendance %]]&gt;75,"OK","Below 75")</f>
        <v>OK</v>
      </c>
      <c r="AI4224" t="b">
        <f>ISBLANK(Table1[[#This Row],[Employee ID]])</f>
        <v>0</v>
      </c>
      <c r="AJ4224" t="b">
        <f>ISNUMBER(Table1[[#This Row],[Total Salary  ]])</f>
        <v>1</v>
      </c>
      <c r="AK4224" t="str">
        <f>IFERROR(_xlfn.XLOOKUP(Table1[[#This Row],[Manager ID]],MANAGERS!A:A,MANAGERS!B:B),"Not Found")</f>
        <v>Manager_13</v>
      </c>
    </row>
    <row r="4225" spans="1:37" x14ac:dyDescent="0.2">
      <c r="A4225" t="s">
        <v>475</v>
      </c>
      <c r="B4225" t="s">
        <v>71</v>
      </c>
      <c r="C4225" t="s">
        <v>15</v>
      </c>
      <c r="D4225" t="s">
        <v>33</v>
      </c>
      <c r="E4225" t="s">
        <v>17</v>
      </c>
      <c r="F4225" s="1">
        <v>42245</v>
      </c>
      <c r="G4225" s="1">
        <v>31832</v>
      </c>
      <c r="H4225">
        <v>38593</v>
      </c>
      <c r="I4225">
        <v>18632</v>
      </c>
      <c r="J4225">
        <v>97</v>
      </c>
      <c r="K4225">
        <v>70</v>
      </c>
      <c r="L4225" t="s">
        <v>34</v>
      </c>
      <c r="M4225">
        <v>119</v>
      </c>
      <c r="N4225">
        <f>Table1[[#This Row],[Basic Salary]]+Table1[[#This Row],[Bonus]]</f>
        <v>57225</v>
      </c>
      <c r="O4225" s="2">
        <f>Table1[[#This Row],[Bonus]]/Table1[[#This Row],[Basic Salary]]</f>
        <v>0.4827818516311248</v>
      </c>
      <c r="P4225">
        <f ca="1">DATEDIF(Table1[[#This Row],[Date of Birth]],TODAY(),"Y")</f>
        <v>39</v>
      </c>
      <c r="Q4225">
        <f ca="1">DATEDIF(Table1[[#This Row],[Joining Date]],TODAY(),"Y")</f>
        <v>10</v>
      </c>
      <c r="R4225" t="str">
        <f ca="1">IF(YEAR(Table1[[#This Row],[Joining Date]])=YEAR(TODAY()),"Yes","No")</f>
        <v>No</v>
      </c>
      <c r="S4225" t="str">
        <f ca="1">IF(Table1[[#This Row],[Experience]]&gt;5,"Yes","No")</f>
        <v>Yes</v>
      </c>
      <c r="T4225" t="str">
        <f>TEXT(Table1[[#This Row],[Joining Date]],"mmmm")</f>
        <v>August</v>
      </c>
      <c r="U4225" t="str">
        <f>TEXT(Table1[[#This Row],[Joining Date]],"yyyy")</f>
        <v>2015</v>
      </c>
      <c r="V4225" s="5">
        <f ca="1">TODAY()-Table1[[#This Row],[Joining Date]]</f>
        <v>3994</v>
      </c>
      <c r="W4225" t="str">
        <f>LEFT(Table1[[#This Row],[Employee Name]],FIND(" ",Table1[[#This Row],[Employee Name]])-1)</f>
        <v>Sneha</v>
      </c>
      <c r="X4225" t="str">
        <f>RIGHT(Table1[[#This Row],[Employee Name]],LEN(Table1[[#This Row],[Employee Name]])-FIND(" ",Table1[[#This Row],[Employee Name]]))</f>
        <v>Iyer</v>
      </c>
      <c r="Y4225" t="str">
        <f>Table1[[#This Row],[Department]]&amp;"-"&amp;Table1[[#This Row],[Employee ID]]</f>
        <v>Marketing-E00419</v>
      </c>
      <c r="Z4225" t="str">
        <f>LEFT(Table1[[#This Row],[Department]],3)</f>
        <v>Mar</v>
      </c>
      <c r="AA4225" t="str">
        <f>_xlfn.XLOOKUP(Table1[[#This Row],[Manager ID]],MANAGERS!A:A,MANAGERS!B:B)</f>
        <v>Manager_19</v>
      </c>
      <c r="AB4225" t="str" cm="1">
        <f t="array" ref="AB4225">_xlfn.XLOOKUP(Table1[[#This Row],[Manager ID]],Table2[[#All],[Manager ID]],Table2[[#All],[Department Head]])</f>
        <v>Support</v>
      </c>
      <c r="AC4225" s="2">
        <f>_xlfn.XLOOKUP(Table1[[#This Row],[City]],L:L,O:O)</f>
        <v>0.24030340748661314</v>
      </c>
      <c r="AD4225" t="str" cm="1">
        <f t="array" ref="AD4225">_xlfn.IFS(Table1[[#This Row],[Performance Score]]&gt;=90,"Excellent",Table1[[#This Row],[Performance Score]]&gt;=75,"Good",Table1[[#This Row],[Performance Score]]&gt;=60,"Average",Table1[[#This Row],[Performance Score]]&lt;=60,"Need Improvement")</f>
        <v>Average</v>
      </c>
      <c r="AE4225" t="str">
        <f>IF(AND(Table1[[#This Row],[Attendance %]]&gt;=80,(Table1[[#This Row],[Performance Score]]&gt;=80)),"Eligible","Not Eligible")</f>
        <v>Not Eligible</v>
      </c>
      <c r="AF4225" t="str">
        <f>IF(Table1[[#This Row],[Performance Score]]&gt;=80,"High Performer","Low Performer")</f>
        <v>Low Performer</v>
      </c>
      <c r="AG4225" t="str" cm="1">
        <f t="array" aca="1" ref="AG4225" ca="1">_xlfn.IFS(Table1[[#This Row],[Experience]]&lt;=3,"Junior",Table1[[#This Row],[Experience]]&lt;=7,"Mid Level",Table1[[#This Row],[Experience]]&gt;=7,"Senior")</f>
        <v>Senior</v>
      </c>
      <c r="AH4225" t="str">
        <f>IF(Table1[[#This Row],[Attendance %]]&gt;75,"OK","Below 75")</f>
        <v>OK</v>
      </c>
      <c r="AI4225" t="b">
        <f>ISBLANK(Table1[[#This Row],[Employee ID]])</f>
        <v>0</v>
      </c>
      <c r="AJ4225" t="b">
        <f>ISNUMBER(Table1[[#This Row],[Total Salary  ]])</f>
        <v>1</v>
      </c>
      <c r="AK4225" t="str">
        <f>IFERROR(_xlfn.XLOOKUP(Table1[[#This Row],[Manager ID]],MANAGERS!A:A,MANAGERS!B:B),"Not Found")</f>
        <v>Manager_19</v>
      </c>
    </row>
    <row r="4226" spans="1:37" x14ac:dyDescent="0.2">
      <c r="A4226" t="s">
        <v>2727</v>
      </c>
      <c r="B4226" t="s">
        <v>77</v>
      </c>
      <c r="C4226" t="s">
        <v>15</v>
      </c>
      <c r="D4226" t="s">
        <v>81</v>
      </c>
      <c r="E4226" t="s">
        <v>22</v>
      </c>
      <c r="F4226" s="1">
        <v>45330</v>
      </c>
      <c r="G4226" s="1">
        <v>37898</v>
      </c>
      <c r="H4226">
        <v>36839</v>
      </c>
      <c r="I4226">
        <v>20359</v>
      </c>
      <c r="J4226">
        <v>94</v>
      </c>
      <c r="K4226">
        <v>72</v>
      </c>
      <c r="L4226" t="s">
        <v>37</v>
      </c>
      <c r="M4226">
        <v>110</v>
      </c>
      <c r="N4226">
        <f>Table1[[#This Row],[Basic Salary]]+Table1[[#This Row],[Bonus]]</f>
        <v>57198</v>
      </c>
      <c r="O4226" s="2">
        <f>Table1[[#This Row],[Bonus]]/Table1[[#This Row],[Basic Salary]]</f>
        <v>0.55264800890360755</v>
      </c>
      <c r="P4226">
        <f ca="1">DATEDIF(Table1[[#This Row],[Date of Birth]],TODAY(),"Y")</f>
        <v>22</v>
      </c>
      <c r="Q4226">
        <f ca="1">DATEDIF(Table1[[#This Row],[Joining Date]],TODAY(),"Y")</f>
        <v>2</v>
      </c>
      <c r="R4226" t="str">
        <f ca="1">IF(YEAR(Table1[[#This Row],[Joining Date]])=YEAR(TODAY()),"Yes","No")</f>
        <v>No</v>
      </c>
      <c r="S4226" t="str">
        <f ca="1">IF(Table1[[#This Row],[Experience]]&gt;5,"Yes","No")</f>
        <v>No</v>
      </c>
      <c r="T4226" t="str">
        <f>TEXT(Table1[[#This Row],[Joining Date]],"mmmm")</f>
        <v>February</v>
      </c>
      <c r="U4226" t="str">
        <f>TEXT(Table1[[#This Row],[Joining Date]],"yyyy")</f>
        <v>2024</v>
      </c>
      <c r="V4226" s="5">
        <f ca="1">TODAY()-Table1[[#This Row],[Joining Date]]</f>
        <v>909</v>
      </c>
      <c r="W4226" t="str">
        <f>LEFT(Table1[[#This Row],[Employee Name]],FIND(" ",Table1[[#This Row],[Employee Name]])-1)</f>
        <v>Rohan</v>
      </c>
      <c r="X4226" t="str">
        <f>RIGHT(Table1[[#This Row],[Employee Name]],LEN(Table1[[#This Row],[Employee Name]])-FIND(" ",Table1[[#This Row],[Employee Name]]))</f>
        <v>Gupta</v>
      </c>
      <c r="Y4226" t="str">
        <f>Table1[[#This Row],[Department]]&amp;"-"&amp;Table1[[#This Row],[Employee ID]]</f>
        <v>Sales-E02671</v>
      </c>
      <c r="Z4226" t="str">
        <f>LEFT(Table1[[#This Row],[Department]],3)</f>
        <v>Sal</v>
      </c>
      <c r="AA4226" t="str">
        <f>_xlfn.XLOOKUP(Table1[[#This Row],[Manager ID]],MANAGERS!A:A,MANAGERS!B:B)</f>
        <v>Manager_10</v>
      </c>
      <c r="AB4226" t="str" cm="1">
        <f t="array" ref="AB4226">_xlfn.XLOOKUP(Table1[[#This Row],[Manager ID]],Table2[[#All],[Manager ID]],Table2[[#All],[Department Head]])</f>
        <v>HR</v>
      </c>
      <c r="AC4226" s="2">
        <f>_xlfn.XLOOKUP(Table1[[#This Row],[City]],L:L,O:O)</f>
        <v>0.24036902712549932</v>
      </c>
      <c r="AD4226" t="str" cm="1">
        <f t="array" ref="AD4226">_xlfn.IFS(Table1[[#This Row],[Performance Score]]&gt;=90,"Excellent",Table1[[#This Row],[Performance Score]]&gt;=75,"Good",Table1[[#This Row],[Performance Score]]&gt;=60,"Average",Table1[[#This Row],[Performance Score]]&lt;=60,"Need Improvement")</f>
        <v>Average</v>
      </c>
      <c r="AE4226" t="str">
        <f>IF(AND(Table1[[#This Row],[Attendance %]]&gt;=80,(Table1[[#This Row],[Performance Score]]&gt;=80)),"Eligible","Not Eligible")</f>
        <v>Not Eligible</v>
      </c>
      <c r="AF4226" t="str">
        <f>IF(Table1[[#This Row],[Performance Score]]&gt;=80,"High Performer","Low Performer")</f>
        <v>Low Performer</v>
      </c>
      <c r="AG4226" t="str" cm="1">
        <f t="array" aca="1" ref="AG4226" ca="1">_xlfn.IFS(Table1[[#This Row],[Experience]]&lt;=3,"Junior",Table1[[#This Row],[Experience]]&lt;=7,"Mid Level",Table1[[#This Row],[Experience]]&gt;=7,"Senior")</f>
        <v>Junior</v>
      </c>
      <c r="AH4226" t="str">
        <f>IF(Table1[[#This Row],[Attendance %]]&gt;75,"OK","Below 75")</f>
        <v>OK</v>
      </c>
      <c r="AI4226" t="b">
        <f>ISBLANK(Table1[[#This Row],[Employee ID]])</f>
        <v>0</v>
      </c>
      <c r="AJ4226" t="b">
        <f>ISNUMBER(Table1[[#This Row],[Total Salary  ]])</f>
        <v>1</v>
      </c>
      <c r="AK4226" t="str">
        <f>IFERROR(_xlfn.XLOOKUP(Table1[[#This Row],[Manager ID]],MANAGERS!A:A,MANAGERS!B:B),"Not Found")</f>
        <v>Manager_10</v>
      </c>
    </row>
    <row r="4227" spans="1:37" x14ac:dyDescent="0.2">
      <c r="A4227" t="s">
        <v>343</v>
      </c>
      <c r="B4227" t="s">
        <v>75</v>
      </c>
      <c r="C4227" t="s">
        <v>15</v>
      </c>
      <c r="D4227" t="s">
        <v>43</v>
      </c>
      <c r="E4227" t="s">
        <v>26</v>
      </c>
      <c r="F4227" s="1">
        <v>43431</v>
      </c>
      <c r="G4227" s="1">
        <v>37022</v>
      </c>
      <c r="H4227">
        <v>37795</v>
      </c>
      <c r="I4227">
        <v>19357</v>
      </c>
      <c r="J4227">
        <v>88</v>
      </c>
      <c r="K4227">
        <v>60</v>
      </c>
      <c r="L4227" t="s">
        <v>53</v>
      </c>
      <c r="M4227">
        <v>110</v>
      </c>
      <c r="N4227">
        <f>Table1[[#This Row],[Basic Salary]]+Table1[[#This Row],[Bonus]]</f>
        <v>57152</v>
      </c>
      <c r="O4227" s="2">
        <f>Table1[[#This Row],[Bonus]]/Table1[[#This Row],[Basic Salary]]</f>
        <v>0.51215769281651014</v>
      </c>
      <c r="P4227">
        <f ca="1">DATEDIF(Table1[[#This Row],[Date of Birth]],TODAY(),"Y")</f>
        <v>25</v>
      </c>
      <c r="Q4227">
        <f ca="1">DATEDIF(Table1[[#This Row],[Joining Date]],TODAY(),"Y")</f>
        <v>7</v>
      </c>
      <c r="R4227" t="str">
        <f ca="1">IF(YEAR(Table1[[#This Row],[Joining Date]])=YEAR(TODAY()),"Yes","No")</f>
        <v>No</v>
      </c>
      <c r="S4227" t="str">
        <f ca="1">IF(Table1[[#This Row],[Experience]]&gt;5,"Yes","No")</f>
        <v>Yes</v>
      </c>
      <c r="T4227" t="str">
        <f>TEXT(Table1[[#This Row],[Joining Date]],"mmmm")</f>
        <v>November</v>
      </c>
      <c r="U4227" t="str">
        <f>TEXT(Table1[[#This Row],[Joining Date]],"yyyy")</f>
        <v>2018</v>
      </c>
      <c r="V4227" s="5">
        <f ca="1">TODAY()-Table1[[#This Row],[Joining Date]]</f>
        <v>2808</v>
      </c>
      <c r="W4227" t="str">
        <f>LEFT(Table1[[#This Row],[Employee Name]],FIND(" ",Table1[[#This Row],[Employee Name]])-1)</f>
        <v>Ishita</v>
      </c>
      <c r="X4227" t="str">
        <f>RIGHT(Table1[[#This Row],[Employee Name]],LEN(Table1[[#This Row],[Employee Name]])-FIND(" ",Table1[[#This Row],[Employee Name]]))</f>
        <v>Roy</v>
      </c>
      <c r="Y4227" t="str">
        <f>Table1[[#This Row],[Department]]&amp;"-"&amp;Table1[[#This Row],[Employee ID]]</f>
        <v>Operations-E00287</v>
      </c>
      <c r="Z4227" t="str">
        <f>LEFT(Table1[[#This Row],[Department]],3)</f>
        <v>Ope</v>
      </c>
      <c r="AA4227" t="str">
        <f>_xlfn.XLOOKUP(Table1[[#This Row],[Manager ID]],MANAGERS!A:A,MANAGERS!B:B)</f>
        <v>Manager_10</v>
      </c>
      <c r="AB4227" t="str" cm="1">
        <f t="array" ref="AB4227">_xlfn.XLOOKUP(Table1[[#This Row],[Manager ID]],Table2[[#All],[Manager ID]],Table2[[#All],[Department Head]])</f>
        <v>HR</v>
      </c>
      <c r="AC4227" s="2">
        <f>_xlfn.XLOOKUP(Table1[[#This Row],[City]],L:L,O:O)</f>
        <v>0.23685887225230964</v>
      </c>
      <c r="AD4227" t="str" cm="1">
        <f t="array" ref="AD4227">_xlfn.IFS(Table1[[#This Row],[Performance Score]]&gt;=90,"Excellent",Table1[[#This Row],[Performance Score]]&gt;=75,"Good",Table1[[#This Row],[Performance Score]]&gt;=60,"Average",Table1[[#This Row],[Performance Score]]&lt;=60,"Need Improvement")</f>
        <v>Average</v>
      </c>
      <c r="AE4227" t="str">
        <f>IF(AND(Table1[[#This Row],[Attendance %]]&gt;=80,(Table1[[#This Row],[Performance Score]]&gt;=80)),"Eligible","Not Eligible")</f>
        <v>Not Eligible</v>
      </c>
      <c r="AF4227" t="str">
        <f>IF(Table1[[#This Row],[Performance Score]]&gt;=80,"High Performer","Low Performer")</f>
        <v>Low Performer</v>
      </c>
      <c r="AG4227" t="str" cm="1">
        <f t="array" aca="1" ref="AG4227" ca="1">_xlfn.IFS(Table1[[#This Row],[Experience]]&lt;=3,"Junior",Table1[[#This Row],[Experience]]&lt;=7,"Mid Level",Table1[[#This Row],[Experience]]&gt;=7,"Senior")</f>
        <v>Mid Level</v>
      </c>
      <c r="AH4227" t="str">
        <f>IF(Table1[[#This Row],[Attendance %]]&gt;75,"OK","Below 75")</f>
        <v>OK</v>
      </c>
      <c r="AI4227" t="b">
        <f>ISBLANK(Table1[[#This Row],[Employee ID]])</f>
        <v>0</v>
      </c>
      <c r="AJ4227" t="b">
        <f>ISNUMBER(Table1[[#This Row],[Total Salary  ]])</f>
        <v>1</v>
      </c>
      <c r="AK4227" t="str">
        <f>IFERROR(_xlfn.XLOOKUP(Table1[[#This Row],[Manager ID]],MANAGERS!A:A,MANAGERS!B:B),"Not Found")</f>
        <v>Manager_10</v>
      </c>
    </row>
    <row r="4228" spans="1:37" x14ac:dyDescent="0.2">
      <c r="A4228" t="s">
        <v>1795</v>
      </c>
      <c r="B4228" t="s">
        <v>39</v>
      </c>
      <c r="C4228" t="s">
        <v>15</v>
      </c>
      <c r="D4228" t="s">
        <v>81</v>
      </c>
      <c r="E4228" t="s">
        <v>30</v>
      </c>
      <c r="F4228" s="1">
        <v>45485</v>
      </c>
      <c r="G4228" s="1">
        <v>35971</v>
      </c>
      <c r="H4228">
        <v>34751</v>
      </c>
      <c r="I4228">
        <v>22398</v>
      </c>
      <c r="J4228">
        <v>83</v>
      </c>
      <c r="K4228">
        <v>44</v>
      </c>
      <c r="L4228" t="s">
        <v>27</v>
      </c>
      <c r="M4228">
        <v>110</v>
      </c>
      <c r="N4228">
        <f>Table1[[#This Row],[Basic Salary]]+Table1[[#This Row],[Bonus]]</f>
        <v>57149</v>
      </c>
      <c r="O4228" s="2">
        <f>Table1[[#This Row],[Bonus]]/Table1[[#This Row],[Basic Salary]]</f>
        <v>0.64452821501539526</v>
      </c>
      <c r="P4228">
        <f ca="1">DATEDIF(Table1[[#This Row],[Date of Birth]],TODAY(),"Y")</f>
        <v>28</v>
      </c>
      <c r="Q4228">
        <f ca="1">DATEDIF(Table1[[#This Row],[Joining Date]],TODAY(),"Y")</f>
        <v>2</v>
      </c>
      <c r="R4228" t="str">
        <f ca="1">IF(YEAR(Table1[[#This Row],[Joining Date]])=YEAR(TODAY()),"Yes","No")</f>
        <v>No</v>
      </c>
      <c r="S4228" t="str">
        <f ca="1">IF(Table1[[#This Row],[Experience]]&gt;5,"Yes","No")</f>
        <v>No</v>
      </c>
      <c r="T4228" t="str">
        <f>TEXT(Table1[[#This Row],[Joining Date]],"mmmm")</f>
        <v>July</v>
      </c>
      <c r="U4228" t="str">
        <f>TEXT(Table1[[#This Row],[Joining Date]],"yyyy")</f>
        <v>2024</v>
      </c>
      <c r="V4228" s="5">
        <f ca="1">TODAY()-Table1[[#This Row],[Joining Date]]</f>
        <v>754</v>
      </c>
      <c r="W4228" t="str">
        <f>LEFT(Table1[[#This Row],[Employee Name]],FIND(" ",Table1[[#This Row],[Employee Name]])-1)</f>
        <v>Karan</v>
      </c>
      <c r="X4228" t="str">
        <f>RIGHT(Table1[[#This Row],[Employee Name]],LEN(Table1[[#This Row],[Employee Name]])-FIND(" ",Table1[[#This Row],[Employee Name]]))</f>
        <v>Malhotra</v>
      </c>
      <c r="Y4228" t="str">
        <f>Table1[[#This Row],[Department]]&amp;"-"&amp;Table1[[#This Row],[Employee ID]]</f>
        <v>Sales-E01739</v>
      </c>
      <c r="Z4228" t="str">
        <f>LEFT(Table1[[#This Row],[Department]],3)</f>
        <v>Sal</v>
      </c>
      <c r="AA4228" t="str">
        <f>_xlfn.XLOOKUP(Table1[[#This Row],[Manager ID]],MANAGERS!A:A,MANAGERS!B:B)</f>
        <v>Manager_10</v>
      </c>
      <c r="AB4228" t="str" cm="1">
        <f t="array" ref="AB4228">_xlfn.XLOOKUP(Table1[[#This Row],[Manager ID]],Table2[[#All],[Manager ID]],Table2[[#All],[Department Head]])</f>
        <v>HR</v>
      </c>
      <c r="AC4228" s="2">
        <f>_xlfn.XLOOKUP(Table1[[#This Row],[City]],L:L,O:O)</f>
        <v>0.23674293405114402</v>
      </c>
      <c r="AD4228" t="str" cm="1">
        <f t="array" ref="AD4228">_xlfn.IFS(Table1[[#This Row],[Performance Score]]&gt;=90,"Excellent",Table1[[#This Row],[Performance Score]]&gt;=75,"Good",Table1[[#This Row],[Performance Score]]&gt;=60,"Average",Table1[[#This Row],[Performance Score]]&lt;=60,"Need Improvement")</f>
        <v>Need Improvement</v>
      </c>
      <c r="AE4228" t="str">
        <f>IF(AND(Table1[[#This Row],[Attendance %]]&gt;=80,(Table1[[#This Row],[Performance Score]]&gt;=80)),"Eligible","Not Eligible")</f>
        <v>Not Eligible</v>
      </c>
      <c r="AF4228" t="str">
        <f>IF(Table1[[#This Row],[Performance Score]]&gt;=80,"High Performer","Low Performer")</f>
        <v>Low Performer</v>
      </c>
      <c r="AG4228" t="str" cm="1">
        <f t="array" aca="1" ref="AG4228" ca="1">_xlfn.IFS(Table1[[#This Row],[Experience]]&lt;=3,"Junior",Table1[[#This Row],[Experience]]&lt;=7,"Mid Level",Table1[[#This Row],[Experience]]&gt;=7,"Senior")</f>
        <v>Junior</v>
      </c>
      <c r="AH4228" t="str">
        <f>IF(Table1[[#This Row],[Attendance %]]&gt;75,"OK","Below 75")</f>
        <v>OK</v>
      </c>
      <c r="AI4228" t="b">
        <f>ISBLANK(Table1[[#This Row],[Employee ID]])</f>
        <v>0</v>
      </c>
      <c r="AJ4228" t="b">
        <f>ISNUMBER(Table1[[#This Row],[Total Salary  ]])</f>
        <v>1</v>
      </c>
      <c r="AK4228" t="str">
        <f>IFERROR(_xlfn.XLOOKUP(Table1[[#This Row],[Manager ID]],MANAGERS!A:A,MANAGERS!B:B),"Not Found")</f>
        <v>Manager_10</v>
      </c>
    </row>
    <row r="4229" spans="1:37" x14ac:dyDescent="0.2">
      <c r="A4229" t="s">
        <v>4218</v>
      </c>
      <c r="B4229" t="s">
        <v>85</v>
      </c>
      <c r="C4229" t="s">
        <v>15</v>
      </c>
      <c r="D4229" t="s">
        <v>40</v>
      </c>
      <c r="E4229" t="s">
        <v>17</v>
      </c>
      <c r="F4229" s="1">
        <v>42652</v>
      </c>
      <c r="G4229" s="1">
        <v>30147</v>
      </c>
      <c r="H4229">
        <v>38678</v>
      </c>
      <c r="I4229">
        <v>18468</v>
      </c>
      <c r="J4229">
        <v>87</v>
      </c>
      <c r="K4229">
        <v>52</v>
      </c>
      <c r="L4229" t="s">
        <v>37</v>
      </c>
      <c r="M4229">
        <v>109</v>
      </c>
      <c r="N4229">
        <f>Table1[[#This Row],[Basic Salary]]+Table1[[#This Row],[Bonus]]</f>
        <v>57146</v>
      </c>
      <c r="O4229" s="2">
        <f>Table1[[#This Row],[Bonus]]/Table1[[#This Row],[Basic Salary]]</f>
        <v>0.47748073840426081</v>
      </c>
      <c r="P4229">
        <f ca="1">DATEDIF(Table1[[#This Row],[Date of Birth]],TODAY(),"Y")</f>
        <v>44</v>
      </c>
      <c r="Q4229">
        <f ca="1">DATEDIF(Table1[[#This Row],[Joining Date]],TODAY(),"Y")</f>
        <v>9</v>
      </c>
      <c r="R4229" t="str">
        <f ca="1">IF(YEAR(Table1[[#This Row],[Joining Date]])=YEAR(TODAY()),"Yes","No")</f>
        <v>No</v>
      </c>
      <c r="S4229" t="str">
        <f ca="1">IF(Table1[[#This Row],[Experience]]&gt;5,"Yes","No")</f>
        <v>Yes</v>
      </c>
      <c r="T4229" t="str">
        <f>TEXT(Table1[[#This Row],[Joining Date]],"mmmm")</f>
        <v>October</v>
      </c>
      <c r="U4229" t="str">
        <f>TEXT(Table1[[#This Row],[Joining Date]],"yyyy")</f>
        <v>2016</v>
      </c>
      <c r="V4229" s="5">
        <f ca="1">TODAY()-Table1[[#This Row],[Joining Date]]</f>
        <v>3587</v>
      </c>
      <c r="W4229" t="str">
        <f>LEFT(Table1[[#This Row],[Employee Name]],FIND(" ",Table1[[#This Row],[Employee Name]])-1)</f>
        <v>Pooja</v>
      </c>
      <c r="X4229" t="str">
        <f>RIGHT(Table1[[#This Row],[Employee Name]],LEN(Table1[[#This Row],[Employee Name]])-FIND(" ",Table1[[#This Row],[Employee Name]]))</f>
        <v>Das</v>
      </c>
      <c r="Y4229" t="str">
        <f>Table1[[#This Row],[Department]]&amp;"-"&amp;Table1[[#This Row],[Employee ID]]</f>
        <v>IT-E04162</v>
      </c>
      <c r="Z4229" t="str">
        <f>LEFT(Table1[[#This Row],[Department]],3)</f>
        <v>IT</v>
      </c>
      <c r="AA4229" t="str">
        <f>_xlfn.XLOOKUP(Table1[[#This Row],[Manager ID]],MANAGERS!A:A,MANAGERS!B:B)</f>
        <v>Manager_9</v>
      </c>
      <c r="AB4229" t="str" cm="1">
        <f t="array" ref="AB4229">_xlfn.XLOOKUP(Table1[[#This Row],[Manager ID]],Table2[[#All],[Manager ID]],Table2[[#All],[Department Head]])</f>
        <v>Sales</v>
      </c>
      <c r="AC4229" s="2">
        <f>_xlfn.XLOOKUP(Table1[[#This Row],[City]],L:L,O:O)</f>
        <v>0.24036902712549932</v>
      </c>
      <c r="AD4229" t="str" cm="1">
        <f t="array" ref="AD4229">_xlfn.IFS(Table1[[#This Row],[Performance Score]]&gt;=90,"Excellent",Table1[[#This Row],[Performance Score]]&gt;=75,"Good",Table1[[#This Row],[Performance Score]]&gt;=60,"Average",Table1[[#This Row],[Performance Score]]&lt;=60,"Need Improvement")</f>
        <v>Need Improvement</v>
      </c>
      <c r="AE4229" t="str">
        <f>IF(AND(Table1[[#This Row],[Attendance %]]&gt;=80,(Table1[[#This Row],[Performance Score]]&gt;=80)),"Eligible","Not Eligible")</f>
        <v>Not Eligible</v>
      </c>
      <c r="AF4229" t="str">
        <f>IF(Table1[[#This Row],[Performance Score]]&gt;=80,"High Performer","Low Performer")</f>
        <v>Low Performer</v>
      </c>
      <c r="AG4229" t="str" cm="1">
        <f t="array" aca="1" ref="AG4229" ca="1">_xlfn.IFS(Table1[[#This Row],[Experience]]&lt;=3,"Junior",Table1[[#This Row],[Experience]]&lt;=7,"Mid Level",Table1[[#This Row],[Experience]]&gt;=7,"Senior")</f>
        <v>Senior</v>
      </c>
      <c r="AH4229" t="str">
        <f>IF(Table1[[#This Row],[Attendance %]]&gt;75,"OK","Below 75")</f>
        <v>OK</v>
      </c>
      <c r="AI4229" t="b">
        <f>ISBLANK(Table1[[#This Row],[Employee ID]])</f>
        <v>0</v>
      </c>
      <c r="AJ4229" t="b">
        <f>ISNUMBER(Table1[[#This Row],[Total Salary  ]])</f>
        <v>1</v>
      </c>
      <c r="AK4229" t="str">
        <f>IFERROR(_xlfn.XLOOKUP(Table1[[#This Row],[Manager ID]],MANAGERS!A:A,MANAGERS!B:B),"Not Found")</f>
        <v>Manager_9</v>
      </c>
    </row>
    <row r="4230" spans="1:37" x14ac:dyDescent="0.2">
      <c r="A4230" t="s">
        <v>2275</v>
      </c>
      <c r="B4230" t="s">
        <v>129</v>
      </c>
      <c r="C4230" t="s">
        <v>21</v>
      </c>
      <c r="D4230" t="s">
        <v>46</v>
      </c>
      <c r="E4230" t="s">
        <v>30</v>
      </c>
      <c r="F4230" s="1">
        <v>42617</v>
      </c>
      <c r="G4230" s="1">
        <v>31585</v>
      </c>
      <c r="H4230">
        <v>39809</v>
      </c>
      <c r="I4230">
        <v>17310</v>
      </c>
      <c r="J4230">
        <v>71</v>
      </c>
      <c r="K4230">
        <v>64</v>
      </c>
      <c r="L4230" t="s">
        <v>18</v>
      </c>
      <c r="M4230">
        <v>111</v>
      </c>
      <c r="N4230">
        <f>Table1[[#This Row],[Basic Salary]]+Table1[[#This Row],[Bonus]]</f>
        <v>57119</v>
      </c>
      <c r="O4230" s="2">
        <f>Table1[[#This Row],[Bonus]]/Table1[[#This Row],[Basic Salary]]</f>
        <v>0.43482629556130525</v>
      </c>
      <c r="P4230">
        <f ca="1">DATEDIF(Table1[[#This Row],[Date of Birth]],TODAY(),"Y")</f>
        <v>40</v>
      </c>
      <c r="Q4230">
        <f ca="1">DATEDIF(Table1[[#This Row],[Joining Date]],TODAY(),"Y")</f>
        <v>9</v>
      </c>
      <c r="R4230" t="str">
        <f ca="1">IF(YEAR(Table1[[#This Row],[Joining Date]])=YEAR(TODAY()),"Yes","No")</f>
        <v>No</v>
      </c>
      <c r="S4230" t="str">
        <f ca="1">IF(Table1[[#This Row],[Experience]]&gt;5,"Yes","No")</f>
        <v>Yes</v>
      </c>
      <c r="T4230" t="str">
        <f>TEXT(Table1[[#This Row],[Joining Date]],"mmmm")</f>
        <v>September</v>
      </c>
      <c r="U4230" t="str">
        <f>TEXT(Table1[[#This Row],[Joining Date]],"yyyy")</f>
        <v>2016</v>
      </c>
      <c r="V4230" s="5">
        <f ca="1">TODAY()-Table1[[#This Row],[Joining Date]]</f>
        <v>3622</v>
      </c>
      <c r="W4230" t="str">
        <f>LEFT(Table1[[#This Row],[Employee Name]],FIND(" ",Table1[[#This Row],[Employee Name]])-1)</f>
        <v>Aarav</v>
      </c>
      <c r="X4230" t="str">
        <f>RIGHT(Table1[[#This Row],[Employee Name]],LEN(Table1[[#This Row],[Employee Name]])-FIND(" ",Table1[[#This Row],[Employee Name]]))</f>
        <v>Sharma</v>
      </c>
      <c r="Y4230" t="str">
        <f>Table1[[#This Row],[Department]]&amp;"-"&amp;Table1[[#This Row],[Employee ID]]</f>
        <v>Support-E02219</v>
      </c>
      <c r="Z4230" t="str">
        <f>LEFT(Table1[[#This Row],[Department]],3)</f>
        <v>Sup</v>
      </c>
      <c r="AA4230" t="str">
        <f>_xlfn.XLOOKUP(Table1[[#This Row],[Manager ID]],MANAGERS!A:A,MANAGERS!B:B)</f>
        <v>Manager_11</v>
      </c>
      <c r="AB4230" t="str" cm="1">
        <f t="array" ref="AB4230">_xlfn.XLOOKUP(Table1[[#This Row],[Manager ID]],Table2[[#All],[Manager ID]],Table2[[#All],[Department Head]])</f>
        <v>Marketing</v>
      </c>
      <c r="AC4230" s="2">
        <f>_xlfn.XLOOKUP(Table1[[#This Row],[City]],L:L,O:O)</f>
        <v>0.21356479274849693</v>
      </c>
      <c r="AD4230" t="str" cm="1">
        <f t="array" ref="AD4230">_xlfn.IFS(Table1[[#This Row],[Performance Score]]&gt;=90,"Excellent",Table1[[#This Row],[Performance Score]]&gt;=75,"Good",Table1[[#This Row],[Performance Score]]&gt;=60,"Average",Table1[[#This Row],[Performance Score]]&lt;=60,"Need Improvement")</f>
        <v>Average</v>
      </c>
      <c r="AE4230" t="str">
        <f>IF(AND(Table1[[#This Row],[Attendance %]]&gt;=80,(Table1[[#This Row],[Performance Score]]&gt;=80)),"Eligible","Not Eligible")</f>
        <v>Not Eligible</v>
      </c>
      <c r="AF4230" t="str">
        <f>IF(Table1[[#This Row],[Performance Score]]&gt;=80,"High Performer","Low Performer")</f>
        <v>Low Performer</v>
      </c>
      <c r="AG4230" t="str" cm="1">
        <f t="array" aca="1" ref="AG4230" ca="1">_xlfn.IFS(Table1[[#This Row],[Experience]]&lt;=3,"Junior",Table1[[#This Row],[Experience]]&lt;=7,"Mid Level",Table1[[#This Row],[Experience]]&gt;=7,"Senior")</f>
        <v>Senior</v>
      </c>
      <c r="AH4230" t="str">
        <f>IF(Table1[[#This Row],[Attendance %]]&gt;75,"OK","Below 75")</f>
        <v>Below 75</v>
      </c>
      <c r="AI4230" t="b">
        <f>ISBLANK(Table1[[#This Row],[Employee ID]])</f>
        <v>0</v>
      </c>
      <c r="AJ4230" t="b">
        <f>ISNUMBER(Table1[[#This Row],[Total Salary  ]])</f>
        <v>1</v>
      </c>
      <c r="AK4230" t="str">
        <f>IFERROR(_xlfn.XLOOKUP(Table1[[#This Row],[Manager ID]],MANAGERS!A:A,MANAGERS!B:B),"Not Found")</f>
        <v>Manager_11</v>
      </c>
    </row>
    <row r="4231" spans="1:37" x14ac:dyDescent="0.2">
      <c r="A4231" t="s">
        <v>4230</v>
      </c>
      <c r="B4231" t="s">
        <v>62</v>
      </c>
      <c r="C4231" t="s">
        <v>21</v>
      </c>
      <c r="D4231" t="s">
        <v>81</v>
      </c>
      <c r="E4231" t="s">
        <v>17</v>
      </c>
      <c r="F4231" s="1">
        <v>42810</v>
      </c>
      <c r="G4231" s="1">
        <v>30469</v>
      </c>
      <c r="H4231">
        <v>28370</v>
      </c>
      <c r="I4231">
        <v>28731</v>
      </c>
      <c r="J4231">
        <v>92</v>
      </c>
      <c r="K4231">
        <v>45</v>
      </c>
      <c r="L4231" t="s">
        <v>37</v>
      </c>
      <c r="M4231">
        <v>109</v>
      </c>
      <c r="N4231">
        <f>Table1[[#This Row],[Basic Salary]]+Table1[[#This Row],[Bonus]]</f>
        <v>57101</v>
      </c>
      <c r="O4231" s="2">
        <f>Table1[[#This Row],[Bonus]]/Table1[[#This Row],[Basic Salary]]</f>
        <v>1.012724709199859</v>
      </c>
      <c r="P4231">
        <f ca="1">DATEDIF(Table1[[#This Row],[Date of Birth]],TODAY(),"Y")</f>
        <v>43</v>
      </c>
      <c r="Q4231">
        <f ca="1">DATEDIF(Table1[[#This Row],[Joining Date]],TODAY(),"Y")</f>
        <v>9</v>
      </c>
      <c r="R4231" t="str">
        <f ca="1">IF(YEAR(Table1[[#This Row],[Joining Date]])=YEAR(TODAY()),"Yes","No")</f>
        <v>No</v>
      </c>
      <c r="S4231" t="str">
        <f ca="1">IF(Table1[[#This Row],[Experience]]&gt;5,"Yes","No")</f>
        <v>Yes</v>
      </c>
      <c r="T4231" t="str">
        <f>TEXT(Table1[[#This Row],[Joining Date]],"mmmm")</f>
        <v>March</v>
      </c>
      <c r="U4231" t="str">
        <f>TEXT(Table1[[#This Row],[Joining Date]],"yyyy")</f>
        <v>2017</v>
      </c>
      <c r="V4231" s="5">
        <f ca="1">TODAY()-Table1[[#This Row],[Joining Date]]</f>
        <v>3429</v>
      </c>
      <c r="W4231" t="str">
        <f>LEFT(Table1[[#This Row],[Employee Name]],FIND(" ",Table1[[#This Row],[Employee Name]])-1)</f>
        <v>Kavya</v>
      </c>
      <c r="X4231" t="str">
        <f>RIGHT(Table1[[#This Row],[Employee Name]],LEN(Table1[[#This Row],[Employee Name]])-FIND(" ",Table1[[#This Row],[Employee Name]]))</f>
        <v>Nair</v>
      </c>
      <c r="Y4231" t="str">
        <f>Table1[[#This Row],[Department]]&amp;"-"&amp;Table1[[#This Row],[Employee ID]]</f>
        <v>Sales-E04174</v>
      </c>
      <c r="Z4231" t="str">
        <f>LEFT(Table1[[#This Row],[Department]],3)</f>
        <v>Sal</v>
      </c>
      <c r="AA4231" t="str">
        <f>_xlfn.XLOOKUP(Table1[[#This Row],[Manager ID]],MANAGERS!A:A,MANAGERS!B:B)</f>
        <v>Manager_9</v>
      </c>
      <c r="AB4231" t="str" cm="1">
        <f t="array" ref="AB4231">_xlfn.XLOOKUP(Table1[[#This Row],[Manager ID]],Table2[[#All],[Manager ID]],Table2[[#All],[Department Head]])</f>
        <v>Sales</v>
      </c>
      <c r="AC4231" s="2">
        <f>_xlfn.XLOOKUP(Table1[[#This Row],[City]],L:L,O:O)</f>
        <v>0.24036902712549932</v>
      </c>
      <c r="AD4231" t="str" cm="1">
        <f t="array" ref="AD4231">_xlfn.IFS(Table1[[#This Row],[Performance Score]]&gt;=90,"Excellent",Table1[[#This Row],[Performance Score]]&gt;=75,"Good",Table1[[#This Row],[Performance Score]]&gt;=60,"Average",Table1[[#This Row],[Performance Score]]&lt;=60,"Need Improvement")</f>
        <v>Need Improvement</v>
      </c>
      <c r="AE4231" t="str">
        <f>IF(AND(Table1[[#This Row],[Attendance %]]&gt;=80,(Table1[[#This Row],[Performance Score]]&gt;=80)),"Eligible","Not Eligible")</f>
        <v>Not Eligible</v>
      </c>
      <c r="AF4231" t="str">
        <f>IF(Table1[[#This Row],[Performance Score]]&gt;=80,"High Performer","Low Performer")</f>
        <v>Low Performer</v>
      </c>
      <c r="AG4231" t="str" cm="1">
        <f t="array" aca="1" ref="AG4231" ca="1">_xlfn.IFS(Table1[[#This Row],[Experience]]&lt;=3,"Junior",Table1[[#This Row],[Experience]]&lt;=7,"Mid Level",Table1[[#This Row],[Experience]]&gt;=7,"Senior")</f>
        <v>Senior</v>
      </c>
      <c r="AH4231" t="str">
        <f>IF(Table1[[#This Row],[Attendance %]]&gt;75,"OK","Below 75")</f>
        <v>OK</v>
      </c>
      <c r="AI4231" t="b">
        <f>ISBLANK(Table1[[#This Row],[Employee ID]])</f>
        <v>0</v>
      </c>
      <c r="AJ4231" t="b">
        <f>ISNUMBER(Table1[[#This Row],[Total Salary  ]])</f>
        <v>1</v>
      </c>
      <c r="AK4231" t="str">
        <f>IFERROR(_xlfn.XLOOKUP(Table1[[#This Row],[Manager ID]],MANAGERS!A:A,MANAGERS!B:B),"Not Found")</f>
        <v>Manager_9</v>
      </c>
    </row>
    <row r="4232" spans="1:37" x14ac:dyDescent="0.2">
      <c r="A4232" t="s">
        <v>2871</v>
      </c>
      <c r="B4232" t="s">
        <v>129</v>
      </c>
      <c r="C4232" t="s">
        <v>21</v>
      </c>
      <c r="D4232" t="s">
        <v>16</v>
      </c>
      <c r="E4232" t="s">
        <v>26</v>
      </c>
      <c r="F4232" s="1">
        <v>43905</v>
      </c>
      <c r="G4232" s="1">
        <v>38094</v>
      </c>
      <c r="H4232">
        <v>48177</v>
      </c>
      <c r="I4232">
        <v>8906</v>
      </c>
      <c r="J4232">
        <v>82</v>
      </c>
      <c r="K4232">
        <v>83</v>
      </c>
      <c r="L4232" t="s">
        <v>37</v>
      </c>
      <c r="M4232">
        <v>119</v>
      </c>
      <c r="N4232">
        <f>Table1[[#This Row],[Basic Salary]]+Table1[[#This Row],[Bonus]]</f>
        <v>57083</v>
      </c>
      <c r="O4232" s="2">
        <f>Table1[[#This Row],[Bonus]]/Table1[[#This Row],[Basic Salary]]</f>
        <v>0.18485999543350562</v>
      </c>
      <c r="P4232">
        <f ca="1">DATEDIF(Table1[[#This Row],[Date of Birth]],TODAY(),"Y")</f>
        <v>22</v>
      </c>
      <c r="Q4232">
        <f ca="1">DATEDIF(Table1[[#This Row],[Joining Date]],TODAY(),"Y")</f>
        <v>6</v>
      </c>
      <c r="R4232" t="str">
        <f ca="1">IF(YEAR(Table1[[#This Row],[Joining Date]])=YEAR(TODAY()),"Yes","No")</f>
        <v>No</v>
      </c>
      <c r="S4232" t="str">
        <f ca="1">IF(Table1[[#This Row],[Experience]]&gt;5,"Yes","No")</f>
        <v>Yes</v>
      </c>
      <c r="T4232" t="str">
        <f>TEXT(Table1[[#This Row],[Joining Date]],"mmmm")</f>
        <v>March</v>
      </c>
      <c r="U4232" t="str">
        <f>TEXT(Table1[[#This Row],[Joining Date]],"yyyy")</f>
        <v>2020</v>
      </c>
      <c r="V4232" s="5">
        <f ca="1">TODAY()-Table1[[#This Row],[Joining Date]]</f>
        <v>2334</v>
      </c>
      <c r="W4232" t="str">
        <f>LEFT(Table1[[#This Row],[Employee Name]],FIND(" ",Table1[[#This Row],[Employee Name]])-1)</f>
        <v>Aarav</v>
      </c>
      <c r="X4232" t="str">
        <f>RIGHT(Table1[[#This Row],[Employee Name]],LEN(Table1[[#This Row],[Employee Name]])-FIND(" ",Table1[[#This Row],[Employee Name]]))</f>
        <v>Sharma</v>
      </c>
      <c r="Y4232" t="str">
        <f>Table1[[#This Row],[Department]]&amp;"-"&amp;Table1[[#This Row],[Employee ID]]</f>
        <v>HR-E02815</v>
      </c>
      <c r="Z4232" t="str">
        <f>LEFT(Table1[[#This Row],[Department]],3)</f>
        <v>HR</v>
      </c>
      <c r="AA4232" t="str">
        <f>_xlfn.XLOOKUP(Table1[[#This Row],[Manager ID]],MANAGERS!A:A,MANAGERS!B:B)</f>
        <v>Manager_19</v>
      </c>
      <c r="AB4232" t="str" cm="1">
        <f t="array" ref="AB4232">_xlfn.XLOOKUP(Table1[[#This Row],[Manager ID]],Table2[[#All],[Manager ID]],Table2[[#All],[Department Head]])</f>
        <v>Support</v>
      </c>
      <c r="AC4232" s="2">
        <f>_xlfn.XLOOKUP(Table1[[#This Row],[City]],L:L,O:O)</f>
        <v>0.24036902712549932</v>
      </c>
      <c r="AD4232" t="str" cm="1">
        <f t="array" ref="AD4232">_xlfn.IFS(Table1[[#This Row],[Performance Score]]&gt;=90,"Excellent",Table1[[#This Row],[Performance Score]]&gt;=75,"Good",Table1[[#This Row],[Performance Score]]&gt;=60,"Average",Table1[[#This Row],[Performance Score]]&lt;=60,"Need Improvement")</f>
        <v>Good</v>
      </c>
      <c r="AE4232" t="str">
        <f>IF(AND(Table1[[#This Row],[Attendance %]]&gt;=80,(Table1[[#This Row],[Performance Score]]&gt;=80)),"Eligible","Not Eligible")</f>
        <v>Eligible</v>
      </c>
      <c r="AF4232" t="str">
        <f>IF(Table1[[#This Row],[Performance Score]]&gt;=80,"High Performer","Low Performer")</f>
        <v>High Performer</v>
      </c>
      <c r="AG4232" t="str" cm="1">
        <f t="array" aca="1" ref="AG4232" ca="1">_xlfn.IFS(Table1[[#This Row],[Experience]]&lt;=3,"Junior",Table1[[#This Row],[Experience]]&lt;=7,"Mid Level",Table1[[#This Row],[Experience]]&gt;=7,"Senior")</f>
        <v>Mid Level</v>
      </c>
      <c r="AH4232" t="str">
        <f>IF(Table1[[#This Row],[Attendance %]]&gt;75,"OK","Below 75")</f>
        <v>OK</v>
      </c>
      <c r="AI4232" t="b">
        <f>ISBLANK(Table1[[#This Row],[Employee ID]])</f>
        <v>0</v>
      </c>
      <c r="AJ4232" t="b">
        <f>ISNUMBER(Table1[[#This Row],[Total Salary  ]])</f>
        <v>1</v>
      </c>
      <c r="AK4232" t="str">
        <f>IFERROR(_xlfn.XLOOKUP(Table1[[#This Row],[Manager ID]],MANAGERS!A:A,MANAGERS!B:B),"Not Found")</f>
        <v>Manager_19</v>
      </c>
    </row>
    <row r="4233" spans="1:37" x14ac:dyDescent="0.2">
      <c r="A4233" t="s">
        <v>3064</v>
      </c>
      <c r="B4233" t="s">
        <v>14</v>
      </c>
      <c r="C4233" t="s">
        <v>21</v>
      </c>
      <c r="D4233" t="s">
        <v>46</v>
      </c>
      <c r="E4233" t="s">
        <v>26</v>
      </c>
      <c r="F4233" s="1">
        <v>45558</v>
      </c>
      <c r="G4233" s="1">
        <v>36118</v>
      </c>
      <c r="H4233">
        <v>48527</v>
      </c>
      <c r="I4233">
        <v>8483</v>
      </c>
      <c r="J4233">
        <v>71</v>
      </c>
      <c r="K4233">
        <v>85</v>
      </c>
      <c r="L4233" t="s">
        <v>37</v>
      </c>
      <c r="M4233">
        <v>113</v>
      </c>
      <c r="N4233">
        <f>Table1[[#This Row],[Basic Salary]]+Table1[[#This Row],[Bonus]]</f>
        <v>57010</v>
      </c>
      <c r="O4233" s="2">
        <f>Table1[[#This Row],[Bonus]]/Table1[[#This Row],[Basic Salary]]</f>
        <v>0.17480989964349744</v>
      </c>
      <c r="P4233">
        <f ca="1">DATEDIF(Table1[[#This Row],[Date of Birth]],TODAY(),"Y")</f>
        <v>27</v>
      </c>
      <c r="Q4233">
        <f ca="1">DATEDIF(Table1[[#This Row],[Joining Date]],TODAY(),"Y")</f>
        <v>1</v>
      </c>
      <c r="R4233" t="str">
        <f ca="1">IF(YEAR(Table1[[#This Row],[Joining Date]])=YEAR(TODAY()),"Yes","No")</f>
        <v>No</v>
      </c>
      <c r="S4233" t="str">
        <f ca="1">IF(Table1[[#This Row],[Experience]]&gt;5,"Yes","No")</f>
        <v>No</v>
      </c>
      <c r="T4233" t="str">
        <f>TEXT(Table1[[#This Row],[Joining Date]],"mmmm")</f>
        <v>September</v>
      </c>
      <c r="U4233" t="str">
        <f>TEXT(Table1[[#This Row],[Joining Date]],"yyyy")</f>
        <v>2024</v>
      </c>
      <c r="V4233" s="5">
        <f ca="1">TODAY()-Table1[[#This Row],[Joining Date]]</f>
        <v>681</v>
      </c>
      <c r="W4233" t="str">
        <f>LEFT(Table1[[#This Row],[Employee Name]],FIND(" ",Table1[[#This Row],[Employee Name]])-1)</f>
        <v>Nisha</v>
      </c>
      <c r="X4233" t="str">
        <f>RIGHT(Table1[[#This Row],[Employee Name]],LEN(Table1[[#This Row],[Employee Name]])-FIND(" ",Table1[[#This Row],[Employee Name]]))</f>
        <v>Kapoor</v>
      </c>
      <c r="Y4233" t="str">
        <f>Table1[[#This Row],[Department]]&amp;"-"&amp;Table1[[#This Row],[Employee ID]]</f>
        <v>Support-E03008</v>
      </c>
      <c r="Z4233" t="str">
        <f>LEFT(Table1[[#This Row],[Department]],3)</f>
        <v>Sup</v>
      </c>
      <c r="AA4233" t="str">
        <f>_xlfn.XLOOKUP(Table1[[#This Row],[Manager ID]],MANAGERS!A:A,MANAGERS!B:B)</f>
        <v>Manager_13</v>
      </c>
      <c r="AB4233" t="str" cm="1">
        <f t="array" ref="AB4233">_xlfn.XLOOKUP(Table1[[#This Row],[Manager ID]],Table2[[#All],[Manager ID]],Table2[[#All],[Department Head]])</f>
        <v>HR</v>
      </c>
      <c r="AC4233" s="2">
        <f>_xlfn.XLOOKUP(Table1[[#This Row],[City]],L:L,O:O)</f>
        <v>0.24036902712549932</v>
      </c>
      <c r="AD4233" t="str" cm="1">
        <f t="array" ref="AD4233">_xlfn.IFS(Table1[[#This Row],[Performance Score]]&gt;=90,"Excellent",Table1[[#This Row],[Performance Score]]&gt;=75,"Good",Table1[[#This Row],[Performance Score]]&gt;=60,"Average",Table1[[#This Row],[Performance Score]]&lt;=60,"Need Improvement")</f>
        <v>Good</v>
      </c>
      <c r="AE4233" t="str">
        <f>IF(AND(Table1[[#This Row],[Attendance %]]&gt;=80,(Table1[[#This Row],[Performance Score]]&gt;=80)),"Eligible","Not Eligible")</f>
        <v>Not Eligible</v>
      </c>
      <c r="AF4233" t="str">
        <f>IF(Table1[[#This Row],[Performance Score]]&gt;=80,"High Performer","Low Performer")</f>
        <v>High Performer</v>
      </c>
      <c r="AG4233" t="str" cm="1">
        <f t="array" aca="1" ref="AG4233" ca="1">_xlfn.IFS(Table1[[#This Row],[Experience]]&lt;=3,"Junior",Table1[[#This Row],[Experience]]&lt;=7,"Mid Level",Table1[[#This Row],[Experience]]&gt;=7,"Senior")</f>
        <v>Junior</v>
      </c>
      <c r="AH4233" t="str">
        <f>IF(Table1[[#This Row],[Attendance %]]&gt;75,"OK","Below 75")</f>
        <v>Below 75</v>
      </c>
      <c r="AI4233" t="b">
        <f>ISBLANK(Table1[[#This Row],[Employee ID]])</f>
        <v>0</v>
      </c>
      <c r="AJ4233" t="b">
        <f>ISNUMBER(Table1[[#This Row],[Total Salary  ]])</f>
        <v>1</v>
      </c>
      <c r="AK4233" t="str">
        <f>IFERROR(_xlfn.XLOOKUP(Table1[[#This Row],[Manager ID]],MANAGERS!A:A,MANAGERS!B:B),"Not Found")</f>
        <v>Manager_13</v>
      </c>
    </row>
    <row r="4234" spans="1:37" x14ac:dyDescent="0.2">
      <c r="A4234" t="s">
        <v>1106</v>
      </c>
      <c r="B4234" t="s">
        <v>57</v>
      </c>
      <c r="C4234" t="s">
        <v>15</v>
      </c>
      <c r="D4234" t="s">
        <v>25</v>
      </c>
      <c r="E4234" t="s">
        <v>51</v>
      </c>
      <c r="F4234" s="1">
        <v>44581</v>
      </c>
      <c r="G4234" s="1">
        <v>39616</v>
      </c>
      <c r="H4234">
        <v>44493</v>
      </c>
      <c r="I4234">
        <v>12516</v>
      </c>
      <c r="J4234">
        <v>67</v>
      </c>
      <c r="K4234">
        <v>48</v>
      </c>
      <c r="L4234" t="s">
        <v>27</v>
      </c>
      <c r="M4234">
        <v>102</v>
      </c>
      <c r="N4234">
        <f>Table1[[#This Row],[Basic Salary]]+Table1[[#This Row],[Bonus]]</f>
        <v>57009</v>
      </c>
      <c r="O4234" s="2">
        <f>Table1[[#This Row],[Bonus]]/Table1[[#This Row],[Basic Salary]]</f>
        <v>0.28130267682556809</v>
      </c>
      <c r="P4234">
        <f ca="1">DATEDIF(Table1[[#This Row],[Date of Birth]],TODAY(),"Y")</f>
        <v>18</v>
      </c>
      <c r="Q4234">
        <f ca="1">DATEDIF(Table1[[#This Row],[Joining Date]],TODAY(),"Y")</f>
        <v>4</v>
      </c>
      <c r="R4234" t="str">
        <f ca="1">IF(YEAR(Table1[[#This Row],[Joining Date]])=YEAR(TODAY()),"Yes","No")</f>
        <v>No</v>
      </c>
      <c r="S4234" t="str">
        <f ca="1">IF(Table1[[#This Row],[Experience]]&gt;5,"Yes","No")</f>
        <v>No</v>
      </c>
      <c r="T4234" t="str">
        <f>TEXT(Table1[[#This Row],[Joining Date]],"mmmm")</f>
        <v>January</v>
      </c>
      <c r="U4234" t="str">
        <f>TEXT(Table1[[#This Row],[Joining Date]],"yyyy")</f>
        <v>2022</v>
      </c>
      <c r="V4234" s="5">
        <f ca="1">TODAY()-Table1[[#This Row],[Joining Date]]</f>
        <v>1658</v>
      </c>
      <c r="W4234" t="str">
        <f>LEFT(Table1[[#This Row],[Employee Name]],FIND(" ",Table1[[#This Row],[Employee Name]])-1)</f>
        <v>Swathi</v>
      </c>
      <c r="X4234" t="str">
        <f>RIGHT(Table1[[#This Row],[Employee Name]],LEN(Table1[[#This Row],[Employee Name]])-FIND(" ",Table1[[#This Row],[Employee Name]]))</f>
        <v>Ramesh</v>
      </c>
      <c r="Y4234" t="str">
        <f>Table1[[#This Row],[Department]]&amp;"-"&amp;Table1[[#This Row],[Employee ID]]</f>
        <v>Finance-E01050</v>
      </c>
      <c r="Z4234" t="str">
        <f>LEFT(Table1[[#This Row],[Department]],3)</f>
        <v>Fin</v>
      </c>
      <c r="AA4234" t="str">
        <f>_xlfn.XLOOKUP(Table1[[#This Row],[Manager ID]],MANAGERS!A:A,MANAGERS!B:B)</f>
        <v>Manager_2</v>
      </c>
      <c r="AB4234" t="str" cm="1">
        <f t="array" ref="AB4234">_xlfn.XLOOKUP(Table1[[#This Row],[Manager ID]],Table2[[#All],[Manager ID]],Table2[[#All],[Department Head]])</f>
        <v>Sales</v>
      </c>
      <c r="AC4234" s="2">
        <f>_xlfn.XLOOKUP(Table1[[#This Row],[City]],L:L,O:O)</f>
        <v>0.23674293405114402</v>
      </c>
      <c r="AD4234" t="str" cm="1">
        <f t="array" ref="AD4234">_xlfn.IFS(Table1[[#This Row],[Performance Score]]&gt;=90,"Excellent",Table1[[#This Row],[Performance Score]]&gt;=75,"Good",Table1[[#This Row],[Performance Score]]&gt;=60,"Average",Table1[[#This Row],[Performance Score]]&lt;=60,"Need Improvement")</f>
        <v>Need Improvement</v>
      </c>
      <c r="AE4234" t="str">
        <f>IF(AND(Table1[[#This Row],[Attendance %]]&gt;=80,(Table1[[#This Row],[Performance Score]]&gt;=80)),"Eligible","Not Eligible")</f>
        <v>Not Eligible</v>
      </c>
      <c r="AF4234" t="str">
        <f>IF(Table1[[#This Row],[Performance Score]]&gt;=80,"High Performer","Low Performer")</f>
        <v>Low Performer</v>
      </c>
      <c r="AG4234" t="str" cm="1">
        <f t="array" aca="1" ref="AG4234" ca="1">_xlfn.IFS(Table1[[#This Row],[Experience]]&lt;=3,"Junior",Table1[[#This Row],[Experience]]&lt;=7,"Mid Level",Table1[[#This Row],[Experience]]&gt;=7,"Senior")</f>
        <v>Mid Level</v>
      </c>
      <c r="AH4234" t="str">
        <f>IF(Table1[[#This Row],[Attendance %]]&gt;75,"OK","Below 75")</f>
        <v>Below 75</v>
      </c>
      <c r="AI4234" t="b">
        <f>ISBLANK(Table1[[#This Row],[Employee ID]])</f>
        <v>0</v>
      </c>
      <c r="AJ4234" t="b">
        <f>ISNUMBER(Table1[[#This Row],[Total Salary  ]])</f>
        <v>1</v>
      </c>
      <c r="AK4234" t="str">
        <f>IFERROR(_xlfn.XLOOKUP(Table1[[#This Row],[Manager ID]],MANAGERS!A:A,MANAGERS!B:B),"Not Found")</f>
        <v>Manager_2</v>
      </c>
    </row>
    <row r="4235" spans="1:37" x14ac:dyDescent="0.2">
      <c r="A4235" t="s">
        <v>1197</v>
      </c>
      <c r="B4235" t="s">
        <v>42</v>
      </c>
      <c r="C4235" t="s">
        <v>21</v>
      </c>
      <c r="D4235" t="s">
        <v>40</v>
      </c>
      <c r="E4235" t="s">
        <v>30</v>
      </c>
      <c r="F4235" s="1">
        <v>44600</v>
      </c>
      <c r="G4235" s="1">
        <v>36608</v>
      </c>
      <c r="H4235">
        <v>46116</v>
      </c>
      <c r="I4235">
        <v>10891</v>
      </c>
      <c r="J4235">
        <v>79</v>
      </c>
      <c r="K4235">
        <v>40</v>
      </c>
      <c r="L4235" t="s">
        <v>37</v>
      </c>
      <c r="M4235">
        <v>119</v>
      </c>
      <c r="N4235">
        <f>Table1[[#This Row],[Basic Salary]]+Table1[[#This Row],[Bonus]]</f>
        <v>57007</v>
      </c>
      <c r="O4235" s="2">
        <f>Table1[[#This Row],[Bonus]]/Table1[[#This Row],[Basic Salary]]</f>
        <v>0.23616532223089601</v>
      </c>
      <c r="P4235">
        <f ca="1">DATEDIF(Table1[[#This Row],[Date of Birth]],TODAY(),"Y")</f>
        <v>26</v>
      </c>
      <c r="Q4235">
        <f ca="1">DATEDIF(Table1[[#This Row],[Joining Date]],TODAY(),"Y")</f>
        <v>4</v>
      </c>
      <c r="R4235" t="str">
        <f ca="1">IF(YEAR(Table1[[#This Row],[Joining Date]])=YEAR(TODAY()),"Yes","No")</f>
        <v>No</v>
      </c>
      <c r="S4235" t="str">
        <f ca="1">IF(Table1[[#This Row],[Experience]]&gt;5,"Yes","No")</f>
        <v>No</v>
      </c>
      <c r="T4235" t="str">
        <f>TEXT(Table1[[#This Row],[Joining Date]],"mmmm")</f>
        <v>February</v>
      </c>
      <c r="U4235" t="str">
        <f>TEXT(Table1[[#This Row],[Joining Date]],"yyyy")</f>
        <v>2022</v>
      </c>
      <c r="V4235" s="5">
        <f ca="1">TODAY()-Table1[[#This Row],[Joining Date]]</f>
        <v>1639</v>
      </c>
      <c r="W4235" t="str">
        <f>LEFT(Table1[[#This Row],[Employee Name]],FIND(" ",Table1[[#This Row],[Employee Name]])-1)</f>
        <v>Krishna</v>
      </c>
      <c r="X4235" t="str">
        <f>RIGHT(Table1[[#This Row],[Employee Name]],LEN(Table1[[#This Row],[Employee Name]])-FIND(" ",Table1[[#This Row],[Employee Name]]))</f>
        <v>Chaitanya</v>
      </c>
      <c r="Y4235" t="str">
        <f>Table1[[#This Row],[Department]]&amp;"-"&amp;Table1[[#This Row],[Employee ID]]</f>
        <v>IT-E01141</v>
      </c>
      <c r="Z4235" t="str">
        <f>LEFT(Table1[[#This Row],[Department]],3)</f>
        <v>IT</v>
      </c>
      <c r="AA4235" t="str">
        <f>_xlfn.XLOOKUP(Table1[[#This Row],[Manager ID]],MANAGERS!A:A,MANAGERS!B:B)</f>
        <v>Manager_19</v>
      </c>
      <c r="AB4235" t="str" cm="1">
        <f t="array" ref="AB4235">_xlfn.XLOOKUP(Table1[[#This Row],[Manager ID]],Table2[[#All],[Manager ID]],Table2[[#All],[Department Head]])</f>
        <v>Support</v>
      </c>
      <c r="AC4235" s="2">
        <f>_xlfn.XLOOKUP(Table1[[#This Row],[City]],L:L,O:O)</f>
        <v>0.24036902712549932</v>
      </c>
      <c r="AD4235" t="str" cm="1">
        <f t="array" ref="AD4235">_xlfn.IFS(Table1[[#This Row],[Performance Score]]&gt;=90,"Excellent",Table1[[#This Row],[Performance Score]]&gt;=75,"Good",Table1[[#This Row],[Performance Score]]&gt;=60,"Average",Table1[[#This Row],[Performance Score]]&lt;=60,"Need Improvement")</f>
        <v>Need Improvement</v>
      </c>
      <c r="AE4235" t="str">
        <f>IF(AND(Table1[[#This Row],[Attendance %]]&gt;=80,(Table1[[#This Row],[Performance Score]]&gt;=80)),"Eligible","Not Eligible")</f>
        <v>Not Eligible</v>
      </c>
      <c r="AF4235" t="str">
        <f>IF(Table1[[#This Row],[Performance Score]]&gt;=80,"High Performer","Low Performer")</f>
        <v>Low Performer</v>
      </c>
      <c r="AG4235" t="str" cm="1">
        <f t="array" aca="1" ref="AG4235" ca="1">_xlfn.IFS(Table1[[#This Row],[Experience]]&lt;=3,"Junior",Table1[[#This Row],[Experience]]&lt;=7,"Mid Level",Table1[[#This Row],[Experience]]&gt;=7,"Senior")</f>
        <v>Mid Level</v>
      </c>
      <c r="AH4235" t="str">
        <f>IF(Table1[[#This Row],[Attendance %]]&gt;75,"OK","Below 75")</f>
        <v>OK</v>
      </c>
      <c r="AI4235" t="b">
        <f>ISBLANK(Table1[[#This Row],[Employee ID]])</f>
        <v>0</v>
      </c>
      <c r="AJ4235" t="b">
        <f>ISNUMBER(Table1[[#This Row],[Total Salary  ]])</f>
        <v>1</v>
      </c>
      <c r="AK4235" t="str">
        <f>IFERROR(_xlfn.XLOOKUP(Table1[[#This Row],[Manager ID]],MANAGERS!A:A,MANAGERS!B:B),"Not Found")</f>
        <v>Manager_19</v>
      </c>
    </row>
    <row r="4236" spans="1:37" x14ac:dyDescent="0.2">
      <c r="A4236" t="s">
        <v>2445</v>
      </c>
      <c r="B4236" t="s">
        <v>29</v>
      </c>
      <c r="C4236" t="s">
        <v>15</v>
      </c>
      <c r="D4236" t="s">
        <v>81</v>
      </c>
      <c r="E4236" t="s">
        <v>51</v>
      </c>
      <c r="F4236" s="1">
        <v>45941</v>
      </c>
      <c r="G4236" s="1">
        <v>36132</v>
      </c>
      <c r="H4236">
        <v>35888</v>
      </c>
      <c r="I4236">
        <v>21094</v>
      </c>
      <c r="J4236">
        <v>86</v>
      </c>
      <c r="K4236">
        <v>74</v>
      </c>
      <c r="L4236" t="s">
        <v>37</v>
      </c>
      <c r="M4236">
        <v>106</v>
      </c>
      <c r="N4236">
        <f>Table1[[#This Row],[Basic Salary]]+Table1[[#This Row],[Bonus]]</f>
        <v>56982</v>
      </c>
      <c r="O4236" s="2">
        <f>Table1[[#This Row],[Bonus]]/Table1[[#This Row],[Basic Salary]]</f>
        <v>0.58777307177886762</v>
      </c>
      <c r="P4236">
        <f ca="1">DATEDIF(Table1[[#This Row],[Date of Birth]],TODAY(),"Y")</f>
        <v>27</v>
      </c>
      <c r="Q4236">
        <f ca="1">DATEDIF(Table1[[#This Row],[Joining Date]],TODAY(),"Y")</f>
        <v>0</v>
      </c>
      <c r="R4236" t="str">
        <f ca="1">IF(YEAR(Table1[[#This Row],[Joining Date]])=YEAR(TODAY()),"Yes","No")</f>
        <v>No</v>
      </c>
      <c r="S4236" t="str">
        <f ca="1">IF(Table1[[#This Row],[Experience]]&gt;5,"Yes","No")</f>
        <v>No</v>
      </c>
      <c r="T4236" t="str">
        <f>TEXT(Table1[[#This Row],[Joining Date]],"mmmm")</f>
        <v>October</v>
      </c>
      <c r="U4236" t="str">
        <f>TEXT(Table1[[#This Row],[Joining Date]],"yyyy")</f>
        <v>2025</v>
      </c>
      <c r="V4236" s="5">
        <f ca="1">TODAY()-Table1[[#This Row],[Joining Date]]</f>
        <v>298</v>
      </c>
      <c r="W4236" t="str">
        <f>LEFT(Table1[[#This Row],[Employee Name]],FIND(" ",Table1[[#This Row],[Employee Name]])-1)</f>
        <v>Vikram</v>
      </c>
      <c r="X4236" t="str">
        <f>RIGHT(Table1[[#This Row],[Employee Name]],LEN(Table1[[#This Row],[Employee Name]])-FIND(" ",Table1[[#This Row],[Employee Name]]))</f>
        <v>Singh</v>
      </c>
      <c r="Y4236" t="str">
        <f>Table1[[#This Row],[Department]]&amp;"-"&amp;Table1[[#This Row],[Employee ID]]</f>
        <v>Sales-E02389</v>
      </c>
      <c r="Z4236" t="str">
        <f>LEFT(Table1[[#This Row],[Department]],3)</f>
        <v>Sal</v>
      </c>
      <c r="AA4236" t="str">
        <f>_xlfn.XLOOKUP(Table1[[#This Row],[Manager ID]],MANAGERS!A:A,MANAGERS!B:B)</f>
        <v>Manager_6</v>
      </c>
      <c r="AB4236" t="str" cm="1">
        <f t="array" ref="AB4236">_xlfn.XLOOKUP(Table1[[#This Row],[Manager ID]],Table2[[#All],[Manager ID]],Table2[[#All],[Department Head]])</f>
        <v>HR</v>
      </c>
      <c r="AC4236" s="2">
        <f>_xlfn.XLOOKUP(Table1[[#This Row],[City]],L:L,O:O)</f>
        <v>0.24036902712549932</v>
      </c>
      <c r="AD4236" t="str" cm="1">
        <f t="array" ref="AD4236">_xlfn.IFS(Table1[[#This Row],[Performance Score]]&gt;=90,"Excellent",Table1[[#This Row],[Performance Score]]&gt;=75,"Good",Table1[[#This Row],[Performance Score]]&gt;=60,"Average",Table1[[#This Row],[Performance Score]]&lt;=60,"Need Improvement")</f>
        <v>Average</v>
      </c>
      <c r="AE4236" t="str">
        <f>IF(AND(Table1[[#This Row],[Attendance %]]&gt;=80,(Table1[[#This Row],[Performance Score]]&gt;=80)),"Eligible","Not Eligible")</f>
        <v>Not Eligible</v>
      </c>
      <c r="AF4236" t="str">
        <f>IF(Table1[[#This Row],[Performance Score]]&gt;=80,"High Performer","Low Performer")</f>
        <v>Low Performer</v>
      </c>
      <c r="AG4236" t="str" cm="1">
        <f t="array" aca="1" ref="AG4236" ca="1">_xlfn.IFS(Table1[[#This Row],[Experience]]&lt;=3,"Junior",Table1[[#This Row],[Experience]]&lt;=7,"Mid Level",Table1[[#This Row],[Experience]]&gt;=7,"Senior")</f>
        <v>Junior</v>
      </c>
      <c r="AH4236" t="str">
        <f>IF(Table1[[#This Row],[Attendance %]]&gt;75,"OK","Below 75")</f>
        <v>OK</v>
      </c>
      <c r="AI4236" t="b">
        <f>ISBLANK(Table1[[#This Row],[Employee ID]])</f>
        <v>0</v>
      </c>
      <c r="AJ4236" t="b">
        <f>ISNUMBER(Table1[[#This Row],[Total Salary  ]])</f>
        <v>1</v>
      </c>
      <c r="AK4236" t="str">
        <f>IFERROR(_xlfn.XLOOKUP(Table1[[#This Row],[Manager ID]],MANAGERS!A:A,MANAGERS!B:B),"Not Found")</f>
        <v>Manager_6</v>
      </c>
    </row>
    <row r="4237" spans="1:37" x14ac:dyDescent="0.2">
      <c r="A4237" t="s">
        <v>4627</v>
      </c>
      <c r="B4237" t="s">
        <v>20</v>
      </c>
      <c r="C4237" t="s">
        <v>15</v>
      </c>
      <c r="D4237" t="s">
        <v>40</v>
      </c>
      <c r="E4237" t="s">
        <v>65</v>
      </c>
      <c r="F4237" s="1">
        <v>42846</v>
      </c>
      <c r="G4237" s="1">
        <v>34248</v>
      </c>
      <c r="H4237">
        <v>29275</v>
      </c>
      <c r="I4237">
        <v>27684</v>
      </c>
      <c r="J4237">
        <v>71</v>
      </c>
      <c r="K4237">
        <v>82</v>
      </c>
      <c r="L4237" t="s">
        <v>23</v>
      </c>
      <c r="M4237">
        <v>107</v>
      </c>
      <c r="N4237">
        <f>Table1[[#This Row],[Basic Salary]]+Table1[[#This Row],[Bonus]]</f>
        <v>56959</v>
      </c>
      <c r="O4237" s="2">
        <f>Table1[[#This Row],[Bonus]]/Table1[[#This Row],[Basic Salary]]</f>
        <v>0.94565328778821522</v>
      </c>
      <c r="P4237">
        <f ca="1">DATEDIF(Table1[[#This Row],[Date of Birth]],TODAY(),"Y")</f>
        <v>32</v>
      </c>
      <c r="Q4237">
        <f ca="1">DATEDIF(Table1[[#This Row],[Joining Date]],TODAY(),"Y")</f>
        <v>9</v>
      </c>
      <c r="R4237" t="str">
        <f ca="1">IF(YEAR(Table1[[#This Row],[Joining Date]])=YEAR(TODAY()),"Yes","No")</f>
        <v>No</v>
      </c>
      <c r="S4237" t="str">
        <f ca="1">IF(Table1[[#This Row],[Experience]]&gt;5,"Yes","No")</f>
        <v>Yes</v>
      </c>
      <c r="T4237" t="str">
        <f>TEXT(Table1[[#This Row],[Joining Date]],"mmmm")</f>
        <v>April</v>
      </c>
      <c r="U4237" t="str">
        <f>TEXT(Table1[[#This Row],[Joining Date]],"yyyy")</f>
        <v>2017</v>
      </c>
      <c r="V4237" s="5">
        <f ca="1">TODAY()-Table1[[#This Row],[Joining Date]]</f>
        <v>3393</v>
      </c>
      <c r="W4237" t="str">
        <f>LEFT(Table1[[#This Row],[Employee Name]],FIND(" ",Table1[[#This Row],[Employee Name]])-1)</f>
        <v>Rahul</v>
      </c>
      <c r="X4237" t="str">
        <f>RIGHT(Table1[[#This Row],[Employee Name]],LEN(Table1[[#This Row],[Employee Name]])-FIND(" ",Table1[[#This Row],[Employee Name]]))</f>
        <v>Verma</v>
      </c>
      <c r="Y4237" t="str">
        <f>Table1[[#This Row],[Department]]&amp;"-"&amp;Table1[[#This Row],[Employee ID]]</f>
        <v>IT-E04571</v>
      </c>
      <c r="Z4237" t="str">
        <f>LEFT(Table1[[#This Row],[Department]],3)</f>
        <v>IT</v>
      </c>
      <c r="AA4237" t="str">
        <f>_xlfn.XLOOKUP(Table1[[#This Row],[Manager ID]],MANAGERS!A:A,MANAGERS!B:B)</f>
        <v>Manager_7</v>
      </c>
      <c r="AB4237" t="str" cm="1">
        <f t="array" ref="AB4237">_xlfn.XLOOKUP(Table1[[#This Row],[Manager ID]],Table2[[#All],[Manager ID]],Table2[[#All],[Department Head]])</f>
        <v>Operations</v>
      </c>
      <c r="AC4237" s="2">
        <f>_xlfn.XLOOKUP(Table1[[#This Row],[City]],L:L,O:O)</f>
        <v>0.23486488519629886</v>
      </c>
      <c r="AD4237" t="str" cm="1">
        <f t="array" ref="AD4237">_xlfn.IFS(Table1[[#This Row],[Performance Score]]&gt;=90,"Excellent",Table1[[#This Row],[Performance Score]]&gt;=75,"Good",Table1[[#This Row],[Performance Score]]&gt;=60,"Average",Table1[[#This Row],[Performance Score]]&lt;=60,"Need Improvement")</f>
        <v>Good</v>
      </c>
      <c r="AE4237" t="str">
        <f>IF(AND(Table1[[#This Row],[Attendance %]]&gt;=80,(Table1[[#This Row],[Performance Score]]&gt;=80)),"Eligible","Not Eligible")</f>
        <v>Not Eligible</v>
      </c>
      <c r="AF4237" t="str">
        <f>IF(Table1[[#This Row],[Performance Score]]&gt;=80,"High Performer","Low Performer")</f>
        <v>High Performer</v>
      </c>
      <c r="AG4237" t="str" cm="1">
        <f t="array" aca="1" ref="AG4237" ca="1">_xlfn.IFS(Table1[[#This Row],[Experience]]&lt;=3,"Junior",Table1[[#This Row],[Experience]]&lt;=7,"Mid Level",Table1[[#This Row],[Experience]]&gt;=7,"Senior")</f>
        <v>Senior</v>
      </c>
      <c r="AH4237" t="str">
        <f>IF(Table1[[#This Row],[Attendance %]]&gt;75,"OK","Below 75")</f>
        <v>Below 75</v>
      </c>
      <c r="AI4237" t="b">
        <f>ISBLANK(Table1[[#This Row],[Employee ID]])</f>
        <v>0</v>
      </c>
      <c r="AJ4237" t="b">
        <f>ISNUMBER(Table1[[#This Row],[Total Salary  ]])</f>
        <v>1</v>
      </c>
      <c r="AK4237" t="str">
        <f>IFERROR(_xlfn.XLOOKUP(Table1[[#This Row],[Manager ID]],MANAGERS!A:A,MANAGERS!B:B),"Not Found")</f>
        <v>Manager_7</v>
      </c>
    </row>
    <row r="4238" spans="1:37" x14ac:dyDescent="0.2">
      <c r="A4238" t="s">
        <v>2110</v>
      </c>
      <c r="B4238" t="s">
        <v>69</v>
      </c>
      <c r="C4238" t="s">
        <v>21</v>
      </c>
      <c r="D4238" t="s">
        <v>16</v>
      </c>
      <c r="E4238" t="s">
        <v>26</v>
      </c>
      <c r="F4238" s="1">
        <v>42708</v>
      </c>
      <c r="G4238" s="1">
        <v>32682</v>
      </c>
      <c r="H4238">
        <v>42827</v>
      </c>
      <c r="I4238">
        <v>14124</v>
      </c>
      <c r="J4238">
        <v>90</v>
      </c>
      <c r="K4238">
        <v>51</v>
      </c>
      <c r="L4238" t="s">
        <v>23</v>
      </c>
      <c r="M4238">
        <v>106</v>
      </c>
      <c r="N4238">
        <f>Table1[[#This Row],[Basic Salary]]+Table1[[#This Row],[Bonus]]</f>
        <v>56951</v>
      </c>
      <c r="O4238" s="2">
        <f>Table1[[#This Row],[Bonus]]/Table1[[#This Row],[Basic Salary]]</f>
        <v>0.32979195367408409</v>
      </c>
      <c r="P4238">
        <f ca="1">DATEDIF(Table1[[#This Row],[Date of Birth]],TODAY(),"Y")</f>
        <v>37</v>
      </c>
      <c r="Q4238">
        <f ca="1">DATEDIF(Table1[[#This Row],[Joining Date]],TODAY(),"Y")</f>
        <v>9</v>
      </c>
      <c r="R4238" t="str">
        <f ca="1">IF(YEAR(Table1[[#This Row],[Joining Date]])=YEAR(TODAY()),"Yes","No")</f>
        <v>No</v>
      </c>
      <c r="S4238" t="str">
        <f ca="1">IF(Table1[[#This Row],[Experience]]&gt;5,"Yes","No")</f>
        <v>Yes</v>
      </c>
      <c r="T4238" t="str">
        <f>TEXT(Table1[[#This Row],[Joining Date]],"mmmm")</f>
        <v>December</v>
      </c>
      <c r="U4238" t="str">
        <f>TEXT(Table1[[#This Row],[Joining Date]],"yyyy")</f>
        <v>2016</v>
      </c>
      <c r="V4238" s="5">
        <f ca="1">TODAY()-Table1[[#This Row],[Joining Date]]</f>
        <v>3531</v>
      </c>
      <c r="W4238" t="str">
        <f>LEFT(Table1[[#This Row],[Employee Name]],FIND(" ",Table1[[#This Row],[Employee Name]])-1)</f>
        <v>Neha</v>
      </c>
      <c r="X4238" t="str">
        <f>RIGHT(Table1[[#This Row],[Employee Name]],LEN(Table1[[#This Row],[Employee Name]])-FIND(" ",Table1[[#This Row],[Employee Name]]))</f>
        <v>Kulkarni</v>
      </c>
      <c r="Y4238" t="str">
        <f>Table1[[#This Row],[Department]]&amp;"-"&amp;Table1[[#This Row],[Employee ID]]</f>
        <v>HR-E02054</v>
      </c>
      <c r="Z4238" t="str">
        <f>LEFT(Table1[[#This Row],[Department]],3)</f>
        <v>HR</v>
      </c>
      <c r="AA4238" t="str">
        <f>_xlfn.XLOOKUP(Table1[[#This Row],[Manager ID]],MANAGERS!A:A,MANAGERS!B:B)</f>
        <v>Manager_6</v>
      </c>
      <c r="AB4238" t="str" cm="1">
        <f t="array" ref="AB4238">_xlfn.XLOOKUP(Table1[[#This Row],[Manager ID]],Table2[[#All],[Manager ID]],Table2[[#All],[Department Head]])</f>
        <v>HR</v>
      </c>
      <c r="AC4238" s="2">
        <f>_xlfn.XLOOKUP(Table1[[#This Row],[City]],L:L,O:O)</f>
        <v>0.23486488519629886</v>
      </c>
      <c r="AD4238" t="str" cm="1">
        <f t="array" ref="AD4238">_xlfn.IFS(Table1[[#This Row],[Performance Score]]&gt;=90,"Excellent",Table1[[#This Row],[Performance Score]]&gt;=75,"Good",Table1[[#This Row],[Performance Score]]&gt;=60,"Average",Table1[[#This Row],[Performance Score]]&lt;=60,"Need Improvement")</f>
        <v>Need Improvement</v>
      </c>
      <c r="AE4238" t="str">
        <f>IF(AND(Table1[[#This Row],[Attendance %]]&gt;=80,(Table1[[#This Row],[Performance Score]]&gt;=80)),"Eligible","Not Eligible")</f>
        <v>Not Eligible</v>
      </c>
      <c r="AF4238" t="str">
        <f>IF(Table1[[#This Row],[Performance Score]]&gt;=80,"High Performer","Low Performer")</f>
        <v>Low Performer</v>
      </c>
      <c r="AG4238" t="str" cm="1">
        <f t="array" aca="1" ref="AG4238" ca="1">_xlfn.IFS(Table1[[#This Row],[Experience]]&lt;=3,"Junior",Table1[[#This Row],[Experience]]&lt;=7,"Mid Level",Table1[[#This Row],[Experience]]&gt;=7,"Senior")</f>
        <v>Senior</v>
      </c>
      <c r="AH4238" t="str">
        <f>IF(Table1[[#This Row],[Attendance %]]&gt;75,"OK","Below 75")</f>
        <v>OK</v>
      </c>
      <c r="AI4238" t="b">
        <f>ISBLANK(Table1[[#This Row],[Employee ID]])</f>
        <v>0</v>
      </c>
      <c r="AJ4238" t="b">
        <f>ISNUMBER(Table1[[#This Row],[Total Salary  ]])</f>
        <v>1</v>
      </c>
      <c r="AK4238" t="str">
        <f>IFERROR(_xlfn.XLOOKUP(Table1[[#This Row],[Manager ID]],MANAGERS!A:A,MANAGERS!B:B),"Not Found")</f>
        <v>Manager_6</v>
      </c>
    </row>
    <row r="4239" spans="1:37" x14ac:dyDescent="0.2">
      <c r="A4239" t="s">
        <v>381</v>
      </c>
      <c r="B4239" t="s">
        <v>75</v>
      </c>
      <c r="C4239" t="s">
        <v>15</v>
      </c>
      <c r="D4239" t="s">
        <v>81</v>
      </c>
      <c r="E4239" t="s">
        <v>17</v>
      </c>
      <c r="F4239" s="1">
        <v>45042</v>
      </c>
      <c r="G4239" s="1">
        <v>40002</v>
      </c>
      <c r="H4239">
        <v>48022</v>
      </c>
      <c r="I4239">
        <v>8913</v>
      </c>
      <c r="J4239">
        <v>60</v>
      </c>
      <c r="K4239">
        <v>85</v>
      </c>
      <c r="L4239" t="s">
        <v>37</v>
      </c>
      <c r="M4239">
        <v>101</v>
      </c>
      <c r="N4239">
        <f>Table1[[#This Row],[Basic Salary]]+Table1[[#This Row],[Bonus]]</f>
        <v>56935</v>
      </c>
      <c r="O4239" s="2">
        <f>Table1[[#This Row],[Bonus]]/Table1[[#This Row],[Basic Salary]]</f>
        <v>0.18560243221856648</v>
      </c>
      <c r="P4239">
        <f ca="1">DATEDIF(Table1[[#This Row],[Date of Birth]],TODAY(),"Y")</f>
        <v>17</v>
      </c>
      <c r="Q4239">
        <f ca="1">DATEDIF(Table1[[#This Row],[Joining Date]],TODAY(),"Y")</f>
        <v>3</v>
      </c>
      <c r="R4239" t="str">
        <f ca="1">IF(YEAR(Table1[[#This Row],[Joining Date]])=YEAR(TODAY()),"Yes","No")</f>
        <v>No</v>
      </c>
      <c r="S4239" t="str">
        <f ca="1">IF(Table1[[#This Row],[Experience]]&gt;5,"Yes","No")</f>
        <v>No</v>
      </c>
      <c r="T4239" t="str">
        <f>TEXT(Table1[[#This Row],[Joining Date]],"mmmm")</f>
        <v>April</v>
      </c>
      <c r="U4239" t="str">
        <f>TEXT(Table1[[#This Row],[Joining Date]],"yyyy")</f>
        <v>2023</v>
      </c>
      <c r="V4239" s="5">
        <f ca="1">TODAY()-Table1[[#This Row],[Joining Date]]</f>
        <v>1197</v>
      </c>
      <c r="W4239" t="str">
        <f>LEFT(Table1[[#This Row],[Employee Name]],FIND(" ",Table1[[#This Row],[Employee Name]])-1)</f>
        <v>Ishita</v>
      </c>
      <c r="X4239" t="str">
        <f>RIGHT(Table1[[#This Row],[Employee Name]],LEN(Table1[[#This Row],[Employee Name]])-FIND(" ",Table1[[#This Row],[Employee Name]]))</f>
        <v>Roy</v>
      </c>
      <c r="Y4239" t="str">
        <f>Table1[[#This Row],[Department]]&amp;"-"&amp;Table1[[#This Row],[Employee ID]]</f>
        <v>Sales-E00325</v>
      </c>
      <c r="Z4239" t="str">
        <f>LEFT(Table1[[#This Row],[Department]],3)</f>
        <v>Sal</v>
      </c>
      <c r="AA4239" t="str">
        <f>_xlfn.XLOOKUP(Table1[[#This Row],[Manager ID]],MANAGERS!A:A,MANAGERS!B:B)</f>
        <v>Manager_1</v>
      </c>
      <c r="AB4239" t="str" cm="1">
        <f t="array" ref="AB4239">_xlfn.XLOOKUP(Table1[[#This Row],[Manager ID]],Table2[[#All],[Manager ID]],Table2[[#All],[Department Head]])</f>
        <v>Support</v>
      </c>
      <c r="AC4239" s="2">
        <f>_xlfn.XLOOKUP(Table1[[#This Row],[City]],L:L,O:O)</f>
        <v>0.24036902712549932</v>
      </c>
      <c r="AD4239" t="str" cm="1">
        <f t="array" ref="AD4239">_xlfn.IFS(Table1[[#This Row],[Performance Score]]&gt;=90,"Excellent",Table1[[#This Row],[Performance Score]]&gt;=75,"Good",Table1[[#This Row],[Performance Score]]&gt;=60,"Average",Table1[[#This Row],[Performance Score]]&lt;=60,"Need Improvement")</f>
        <v>Good</v>
      </c>
      <c r="AE4239" t="str">
        <f>IF(AND(Table1[[#This Row],[Attendance %]]&gt;=80,(Table1[[#This Row],[Performance Score]]&gt;=80)),"Eligible","Not Eligible")</f>
        <v>Not Eligible</v>
      </c>
      <c r="AF4239" t="str">
        <f>IF(Table1[[#This Row],[Performance Score]]&gt;=80,"High Performer","Low Performer")</f>
        <v>High Performer</v>
      </c>
      <c r="AG4239" t="str" cm="1">
        <f t="array" aca="1" ref="AG4239" ca="1">_xlfn.IFS(Table1[[#This Row],[Experience]]&lt;=3,"Junior",Table1[[#This Row],[Experience]]&lt;=7,"Mid Level",Table1[[#This Row],[Experience]]&gt;=7,"Senior")</f>
        <v>Junior</v>
      </c>
      <c r="AH4239" t="str">
        <f>IF(Table1[[#This Row],[Attendance %]]&gt;75,"OK","Below 75")</f>
        <v>Below 75</v>
      </c>
      <c r="AI4239" t="b">
        <f>ISBLANK(Table1[[#This Row],[Employee ID]])</f>
        <v>0</v>
      </c>
      <c r="AJ4239" t="b">
        <f>ISNUMBER(Table1[[#This Row],[Total Salary  ]])</f>
        <v>1</v>
      </c>
      <c r="AK4239" t="str">
        <f>IFERROR(_xlfn.XLOOKUP(Table1[[#This Row],[Manager ID]],MANAGERS!A:A,MANAGERS!B:B),"Not Found")</f>
        <v>Manager_1</v>
      </c>
    </row>
    <row r="4240" spans="1:37" x14ac:dyDescent="0.2">
      <c r="A4240" t="s">
        <v>719</v>
      </c>
      <c r="B4240" t="s">
        <v>29</v>
      </c>
      <c r="C4240" t="s">
        <v>15</v>
      </c>
      <c r="D4240" t="s">
        <v>16</v>
      </c>
      <c r="E4240" t="s">
        <v>22</v>
      </c>
      <c r="F4240" s="1">
        <v>44542</v>
      </c>
      <c r="G4240" s="1">
        <v>30727</v>
      </c>
      <c r="H4240">
        <v>32455</v>
      </c>
      <c r="I4240">
        <v>24468</v>
      </c>
      <c r="J4240">
        <v>73</v>
      </c>
      <c r="K4240">
        <v>100</v>
      </c>
      <c r="L4240" t="s">
        <v>23</v>
      </c>
      <c r="M4240">
        <v>104</v>
      </c>
      <c r="N4240">
        <f>Table1[[#This Row],[Basic Salary]]+Table1[[#This Row],[Bonus]]</f>
        <v>56923</v>
      </c>
      <c r="O4240" s="2">
        <f>Table1[[#This Row],[Bonus]]/Table1[[#This Row],[Basic Salary]]</f>
        <v>0.75390540748729007</v>
      </c>
      <c r="P4240">
        <f ca="1">DATEDIF(Table1[[#This Row],[Date of Birth]],TODAY(),"Y")</f>
        <v>42</v>
      </c>
      <c r="Q4240">
        <f ca="1">DATEDIF(Table1[[#This Row],[Joining Date]],TODAY(),"Y")</f>
        <v>4</v>
      </c>
      <c r="R4240" t="str">
        <f ca="1">IF(YEAR(Table1[[#This Row],[Joining Date]])=YEAR(TODAY()),"Yes","No")</f>
        <v>No</v>
      </c>
      <c r="S4240" t="str">
        <f ca="1">IF(Table1[[#This Row],[Experience]]&gt;5,"Yes","No")</f>
        <v>No</v>
      </c>
      <c r="T4240" t="str">
        <f>TEXT(Table1[[#This Row],[Joining Date]],"mmmm")</f>
        <v>December</v>
      </c>
      <c r="U4240" t="str">
        <f>TEXT(Table1[[#This Row],[Joining Date]],"yyyy")</f>
        <v>2021</v>
      </c>
      <c r="V4240" s="5">
        <f ca="1">TODAY()-Table1[[#This Row],[Joining Date]]</f>
        <v>1697</v>
      </c>
      <c r="W4240" t="str">
        <f>LEFT(Table1[[#This Row],[Employee Name]],FIND(" ",Table1[[#This Row],[Employee Name]])-1)</f>
        <v>Vikram</v>
      </c>
      <c r="X4240" t="str">
        <f>RIGHT(Table1[[#This Row],[Employee Name]],LEN(Table1[[#This Row],[Employee Name]])-FIND(" ",Table1[[#This Row],[Employee Name]]))</f>
        <v>Singh</v>
      </c>
      <c r="Y4240" t="str">
        <f>Table1[[#This Row],[Department]]&amp;"-"&amp;Table1[[#This Row],[Employee ID]]</f>
        <v>HR-E00663</v>
      </c>
      <c r="Z4240" t="str">
        <f>LEFT(Table1[[#This Row],[Department]],3)</f>
        <v>HR</v>
      </c>
      <c r="AA4240" t="str">
        <f>_xlfn.XLOOKUP(Table1[[#This Row],[Manager ID]],MANAGERS!A:A,MANAGERS!B:B)</f>
        <v>Manager_4</v>
      </c>
      <c r="AB4240" t="str" cm="1">
        <f t="array" ref="AB4240">_xlfn.XLOOKUP(Table1[[#This Row],[Manager ID]],Table2[[#All],[Manager ID]],Table2[[#All],[Department Head]])</f>
        <v>Finance</v>
      </c>
      <c r="AC4240" s="2">
        <f>_xlfn.XLOOKUP(Table1[[#This Row],[City]],L:L,O:O)</f>
        <v>0.23486488519629886</v>
      </c>
      <c r="AD4240" t="str" cm="1">
        <f t="array" ref="AD4240">_xlfn.IFS(Table1[[#This Row],[Performance Score]]&gt;=90,"Excellent",Table1[[#This Row],[Performance Score]]&gt;=75,"Good",Table1[[#This Row],[Performance Score]]&gt;=60,"Average",Table1[[#This Row],[Performance Score]]&lt;=60,"Need Improvement")</f>
        <v>Excellent</v>
      </c>
      <c r="AE4240" t="str">
        <f>IF(AND(Table1[[#This Row],[Attendance %]]&gt;=80,(Table1[[#This Row],[Performance Score]]&gt;=80)),"Eligible","Not Eligible")</f>
        <v>Not Eligible</v>
      </c>
      <c r="AF4240" t="str">
        <f>IF(Table1[[#This Row],[Performance Score]]&gt;=80,"High Performer","Low Performer")</f>
        <v>High Performer</v>
      </c>
      <c r="AG4240" t="str" cm="1">
        <f t="array" aca="1" ref="AG4240" ca="1">_xlfn.IFS(Table1[[#This Row],[Experience]]&lt;=3,"Junior",Table1[[#This Row],[Experience]]&lt;=7,"Mid Level",Table1[[#This Row],[Experience]]&gt;=7,"Senior")</f>
        <v>Mid Level</v>
      </c>
      <c r="AH4240" t="str">
        <f>IF(Table1[[#This Row],[Attendance %]]&gt;75,"OK","Below 75")</f>
        <v>Below 75</v>
      </c>
      <c r="AI4240" t="b">
        <f>ISBLANK(Table1[[#This Row],[Employee ID]])</f>
        <v>0</v>
      </c>
      <c r="AJ4240" t="b">
        <f>ISNUMBER(Table1[[#This Row],[Total Salary  ]])</f>
        <v>1</v>
      </c>
      <c r="AK4240" t="str">
        <f>IFERROR(_xlfn.XLOOKUP(Table1[[#This Row],[Manager ID]],MANAGERS!A:A,MANAGERS!B:B),"Not Found")</f>
        <v>Manager_4</v>
      </c>
    </row>
    <row r="4241" spans="1:37" x14ac:dyDescent="0.2">
      <c r="A4241" t="s">
        <v>4705</v>
      </c>
      <c r="B4241" t="s">
        <v>48</v>
      </c>
      <c r="C4241" t="s">
        <v>21</v>
      </c>
      <c r="D4241" t="s">
        <v>25</v>
      </c>
      <c r="E4241" t="s">
        <v>17</v>
      </c>
      <c r="F4241" s="1">
        <v>44012</v>
      </c>
      <c r="G4241" s="1">
        <v>33388</v>
      </c>
      <c r="H4241">
        <v>48579</v>
      </c>
      <c r="I4241">
        <v>8317</v>
      </c>
      <c r="J4241">
        <v>79</v>
      </c>
      <c r="K4241">
        <v>86</v>
      </c>
      <c r="L4241" t="s">
        <v>37</v>
      </c>
      <c r="M4241">
        <v>101</v>
      </c>
      <c r="N4241">
        <f>Table1[[#This Row],[Basic Salary]]+Table1[[#This Row],[Bonus]]</f>
        <v>56896</v>
      </c>
      <c r="O4241" s="2">
        <f>Table1[[#This Row],[Bonus]]/Table1[[#This Row],[Basic Salary]]</f>
        <v>0.17120566499927953</v>
      </c>
      <c r="P4241">
        <f ca="1">DATEDIF(Table1[[#This Row],[Date of Birth]],TODAY(),"Y")</f>
        <v>35</v>
      </c>
      <c r="Q4241">
        <f ca="1">DATEDIF(Table1[[#This Row],[Joining Date]],TODAY(),"Y")</f>
        <v>6</v>
      </c>
      <c r="R4241" t="str">
        <f ca="1">IF(YEAR(Table1[[#This Row],[Joining Date]])=YEAR(TODAY()),"Yes","No")</f>
        <v>No</v>
      </c>
      <c r="S4241" t="str">
        <f ca="1">IF(Table1[[#This Row],[Experience]]&gt;5,"Yes","No")</f>
        <v>Yes</v>
      </c>
      <c r="T4241" t="str">
        <f>TEXT(Table1[[#This Row],[Joining Date]],"mmmm")</f>
        <v>June</v>
      </c>
      <c r="U4241" t="str">
        <f>TEXT(Table1[[#This Row],[Joining Date]],"yyyy")</f>
        <v>2020</v>
      </c>
      <c r="V4241" s="5">
        <f ca="1">TODAY()-Table1[[#This Row],[Joining Date]]</f>
        <v>2227</v>
      </c>
      <c r="W4241" t="str">
        <f>LEFT(Table1[[#This Row],[Employee Name]],FIND(" ",Table1[[#This Row],[Employee Name]])-1)</f>
        <v>Aditya</v>
      </c>
      <c r="X4241" t="str">
        <f>RIGHT(Table1[[#This Row],[Employee Name]],LEN(Table1[[#This Row],[Employee Name]])-FIND(" ",Table1[[#This Row],[Employee Name]]))</f>
        <v>Kapoor</v>
      </c>
      <c r="Y4241" t="str">
        <f>Table1[[#This Row],[Department]]&amp;"-"&amp;Table1[[#This Row],[Employee ID]]</f>
        <v>Finance-E04649</v>
      </c>
      <c r="Z4241" t="str">
        <f>LEFT(Table1[[#This Row],[Department]],3)</f>
        <v>Fin</v>
      </c>
      <c r="AA4241" t="str">
        <f>_xlfn.XLOOKUP(Table1[[#This Row],[Manager ID]],MANAGERS!A:A,MANAGERS!B:B)</f>
        <v>Manager_1</v>
      </c>
      <c r="AB4241" t="str" cm="1">
        <f t="array" ref="AB4241">_xlfn.XLOOKUP(Table1[[#This Row],[Manager ID]],Table2[[#All],[Manager ID]],Table2[[#All],[Department Head]])</f>
        <v>Support</v>
      </c>
      <c r="AC4241" s="2">
        <f>_xlfn.XLOOKUP(Table1[[#This Row],[City]],L:L,O:O)</f>
        <v>0.24036902712549932</v>
      </c>
      <c r="AD4241" t="str" cm="1">
        <f t="array" ref="AD4241">_xlfn.IFS(Table1[[#This Row],[Performance Score]]&gt;=90,"Excellent",Table1[[#This Row],[Performance Score]]&gt;=75,"Good",Table1[[#This Row],[Performance Score]]&gt;=60,"Average",Table1[[#This Row],[Performance Score]]&lt;=60,"Need Improvement")</f>
        <v>Good</v>
      </c>
      <c r="AE4241" t="str">
        <f>IF(AND(Table1[[#This Row],[Attendance %]]&gt;=80,(Table1[[#This Row],[Performance Score]]&gt;=80)),"Eligible","Not Eligible")</f>
        <v>Not Eligible</v>
      </c>
      <c r="AF4241" t="str">
        <f>IF(Table1[[#This Row],[Performance Score]]&gt;=80,"High Performer","Low Performer")</f>
        <v>High Performer</v>
      </c>
      <c r="AG4241" t="str" cm="1">
        <f t="array" aca="1" ref="AG4241" ca="1">_xlfn.IFS(Table1[[#This Row],[Experience]]&lt;=3,"Junior",Table1[[#This Row],[Experience]]&lt;=7,"Mid Level",Table1[[#This Row],[Experience]]&gt;=7,"Senior")</f>
        <v>Mid Level</v>
      </c>
      <c r="AH4241" t="str">
        <f>IF(Table1[[#This Row],[Attendance %]]&gt;75,"OK","Below 75")</f>
        <v>OK</v>
      </c>
      <c r="AI4241" t="b">
        <f>ISBLANK(Table1[[#This Row],[Employee ID]])</f>
        <v>0</v>
      </c>
      <c r="AJ4241" t="b">
        <f>ISNUMBER(Table1[[#This Row],[Total Salary  ]])</f>
        <v>1</v>
      </c>
      <c r="AK4241" t="str">
        <f>IFERROR(_xlfn.XLOOKUP(Table1[[#This Row],[Manager ID]],MANAGERS!A:A,MANAGERS!B:B),"Not Found")</f>
        <v>Manager_1</v>
      </c>
    </row>
    <row r="4242" spans="1:37" x14ac:dyDescent="0.2">
      <c r="A4242" t="s">
        <v>2023</v>
      </c>
      <c r="B4242" t="s">
        <v>60</v>
      </c>
      <c r="C4242" t="s">
        <v>21</v>
      </c>
      <c r="D4242" t="s">
        <v>25</v>
      </c>
      <c r="E4242" t="s">
        <v>22</v>
      </c>
      <c r="F4242" s="1">
        <v>42347</v>
      </c>
      <c r="G4242" s="1">
        <v>36502</v>
      </c>
      <c r="H4242">
        <v>27937</v>
      </c>
      <c r="I4242">
        <v>28951</v>
      </c>
      <c r="J4242">
        <v>94</v>
      </c>
      <c r="K4242">
        <v>72</v>
      </c>
      <c r="L4242" t="s">
        <v>18</v>
      </c>
      <c r="M4242">
        <v>119</v>
      </c>
      <c r="N4242">
        <f>Table1[[#This Row],[Basic Salary]]+Table1[[#This Row],[Bonus]]</f>
        <v>56888</v>
      </c>
      <c r="O4242" s="2">
        <f>Table1[[#This Row],[Bonus]]/Table1[[#This Row],[Basic Salary]]</f>
        <v>1.0362959516053978</v>
      </c>
      <c r="P4242">
        <f ca="1">DATEDIF(Table1[[#This Row],[Date of Birth]],TODAY(),"Y")</f>
        <v>26</v>
      </c>
      <c r="Q4242">
        <f ca="1">DATEDIF(Table1[[#This Row],[Joining Date]],TODAY(),"Y")</f>
        <v>10</v>
      </c>
      <c r="R4242" t="str">
        <f ca="1">IF(YEAR(Table1[[#This Row],[Joining Date]])=YEAR(TODAY()),"Yes","No")</f>
        <v>No</v>
      </c>
      <c r="S4242" t="str">
        <f ca="1">IF(Table1[[#This Row],[Experience]]&gt;5,"Yes","No")</f>
        <v>Yes</v>
      </c>
      <c r="T4242" t="str">
        <f>TEXT(Table1[[#This Row],[Joining Date]],"mmmm")</f>
        <v>December</v>
      </c>
      <c r="U4242" t="str">
        <f>TEXT(Table1[[#This Row],[Joining Date]],"yyyy")</f>
        <v>2015</v>
      </c>
      <c r="V4242" s="5">
        <f ca="1">TODAY()-Table1[[#This Row],[Joining Date]]</f>
        <v>3892</v>
      </c>
      <c r="W4242" t="str">
        <f>LEFT(Table1[[#This Row],[Employee Name]],FIND(" ",Table1[[#This Row],[Employee Name]])-1)</f>
        <v>Gayathri</v>
      </c>
      <c r="X4242" t="str">
        <f>RIGHT(Table1[[#This Row],[Employee Name]],LEN(Table1[[#This Row],[Employee Name]])-FIND(" ",Table1[[#This Row],[Employee Name]]))</f>
        <v>Iyer</v>
      </c>
      <c r="Y4242" t="str">
        <f>Table1[[#This Row],[Department]]&amp;"-"&amp;Table1[[#This Row],[Employee ID]]</f>
        <v>Finance-E01967</v>
      </c>
      <c r="Z4242" t="str">
        <f>LEFT(Table1[[#This Row],[Department]],3)</f>
        <v>Fin</v>
      </c>
      <c r="AA4242" t="str">
        <f>_xlfn.XLOOKUP(Table1[[#This Row],[Manager ID]],MANAGERS!A:A,MANAGERS!B:B)</f>
        <v>Manager_19</v>
      </c>
      <c r="AB4242" t="str" cm="1">
        <f t="array" ref="AB4242">_xlfn.XLOOKUP(Table1[[#This Row],[Manager ID]],Table2[[#All],[Manager ID]],Table2[[#All],[Department Head]])</f>
        <v>Support</v>
      </c>
      <c r="AC4242" s="2">
        <f>_xlfn.XLOOKUP(Table1[[#This Row],[City]],L:L,O:O)</f>
        <v>0.21356479274849693</v>
      </c>
      <c r="AD4242" t="str" cm="1">
        <f t="array" ref="AD4242">_xlfn.IFS(Table1[[#This Row],[Performance Score]]&gt;=90,"Excellent",Table1[[#This Row],[Performance Score]]&gt;=75,"Good",Table1[[#This Row],[Performance Score]]&gt;=60,"Average",Table1[[#This Row],[Performance Score]]&lt;=60,"Need Improvement")</f>
        <v>Average</v>
      </c>
      <c r="AE4242" t="str">
        <f>IF(AND(Table1[[#This Row],[Attendance %]]&gt;=80,(Table1[[#This Row],[Performance Score]]&gt;=80)),"Eligible","Not Eligible")</f>
        <v>Not Eligible</v>
      </c>
      <c r="AF4242" t="str">
        <f>IF(Table1[[#This Row],[Performance Score]]&gt;=80,"High Performer","Low Performer")</f>
        <v>Low Performer</v>
      </c>
      <c r="AG4242" t="str" cm="1">
        <f t="array" aca="1" ref="AG4242" ca="1">_xlfn.IFS(Table1[[#This Row],[Experience]]&lt;=3,"Junior",Table1[[#This Row],[Experience]]&lt;=7,"Mid Level",Table1[[#This Row],[Experience]]&gt;=7,"Senior")</f>
        <v>Senior</v>
      </c>
      <c r="AH4242" t="str">
        <f>IF(Table1[[#This Row],[Attendance %]]&gt;75,"OK","Below 75")</f>
        <v>OK</v>
      </c>
      <c r="AI4242" t="b">
        <f>ISBLANK(Table1[[#This Row],[Employee ID]])</f>
        <v>0</v>
      </c>
      <c r="AJ4242" t="b">
        <f>ISNUMBER(Table1[[#This Row],[Total Salary  ]])</f>
        <v>1</v>
      </c>
      <c r="AK4242" t="str">
        <f>IFERROR(_xlfn.XLOOKUP(Table1[[#This Row],[Manager ID]],MANAGERS!A:A,MANAGERS!B:B),"Not Found")</f>
        <v>Manager_19</v>
      </c>
    </row>
    <row r="4243" spans="1:37" x14ac:dyDescent="0.2">
      <c r="A4243" t="s">
        <v>2966</v>
      </c>
      <c r="B4243" t="s">
        <v>14</v>
      </c>
      <c r="C4243" t="s">
        <v>15</v>
      </c>
      <c r="D4243" t="s">
        <v>40</v>
      </c>
      <c r="E4243" t="s">
        <v>26</v>
      </c>
      <c r="F4243" s="1">
        <v>42709</v>
      </c>
      <c r="G4243" s="1">
        <v>38922</v>
      </c>
      <c r="H4243">
        <v>45829</v>
      </c>
      <c r="I4243">
        <v>11031</v>
      </c>
      <c r="J4243">
        <v>87</v>
      </c>
      <c r="K4243">
        <v>67</v>
      </c>
      <c r="L4243" t="s">
        <v>27</v>
      </c>
      <c r="M4243">
        <v>115</v>
      </c>
      <c r="N4243">
        <f>Table1[[#This Row],[Basic Salary]]+Table1[[#This Row],[Bonus]]</f>
        <v>56860</v>
      </c>
      <c r="O4243" s="2">
        <f>Table1[[#This Row],[Bonus]]/Table1[[#This Row],[Basic Salary]]</f>
        <v>0.24069912064413362</v>
      </c>
      <c r="P4243">
        <f ca="1">DATEDIF(Table1[[#This Row],[Date of Birth]],TODAY(),"Y")</f>
        <v>20</v>
      </c>
      <c r="Q4243">
        <f ca="1">DATEDIF(Table1[[#This Row],[Joining Date]],TODAY(),"Y")</f>
        <v>9</v>
      </c>
      <c r="R4243" t="str">
        <f ca="1">IF(YEAR(Table1[[#This Row],[Joining Date]])=YEAR(TODAY()),"Yes","No")</f>
        <v>No</v>
      </c>
      <c r="S4243" t="str">
        <f ca="1">IF(Table1[[#This Row],[Experience]]&gt;5,"Yes","No")</f>
        <v>Yes</v>
      </c>
      <c r="T4243" t="str">
        <f>TEXT(Table1[[#This Row],[Joining Date]],"mmmm")</f>
        <v>December</v>
      </c>
      <c r="U4243" t="str">
        <f>TEXT(Table1[[#This Row],[Joining Date]],"yyyy")</f>
        <v>2016</v>
      </c>
      <c r="V4243" s="5">
        <f ca="1">TODAY()-Table1[[#This Row],[Joining Date]]</f>
        <v>3530</v>
      </c>
      <c r="W4243" t="str">
        <f>LEFT(Table1[[#This Row],[Employee Name]],FIND(" ",Table1[[#This Row],[Employee Name]])-1)</f>
        <v>Nisha</v>
      </c>
      <c r="X4243" t="str">
        <f>RIGHT(Table1[[#This Row],[Employee Name]],LEN(Table1[[#This Row],[Employee Name]])-FIND(" ",Table1[[#This Row],[Employee Name]]))</f>
        <v>Kapoor</v>
      </c>
      <c r="Y4243" t="str">
        <f>Table1[[#This Row],[Department]]&amp;"-"&amp;Table1[[#This Row],[Employee ID]]</f>
        <v>IT-E02910</v>
      </c>
      <c r="Z4243" t="str">
        <f>LEFT(Table1[[#This Row],[Department]],3)</f>
        <v>IT</v>
      </c>
      <c r="AA4243" t="str">
        <f>_xlfn.XLOOKUP(Table1[[#This Row],[Manager ID]],MANAGERS!A:A,MANAGERS!B:B)</f>
        <v>Manager_15</v>
      </c>
      <c r="AB4243" t="str" cm="1">
        <f t="array" ref="AB4243">_xlfn.XLOOKUP(Table1[[#This Row],[Manager ID]],Table2[[#All],[Manager ID]],Table2[[#All],[Department Head]])</f>
        <v>Support</v>
      </c>
      <c r="AC4243" s="2">
        <f>_xlfn.XLOOKUP(Table1[[#This Row],[City]],L:L,O:O)</f>
        <v>0.23674293405114402</v>
      </c>
      <c r="AD4243" t="str" cm="1">
        <f t="array" ref="AD4243">_xlfn.IFS(Table1[[#This Row],[Performance Score]]&gt;=90,"Excellent",Table1[[#This Row],[Performance Score]]&gt;=75,"Good",Table1[[#This Row],[Performance Score]]&gt;=60,"Average",Table1[[#This Row],[Performance Score]]&lt;=60,"Need Improvement")</f>
        <v>Average</v>
      </c>
      <c r="AE4243" t="str">
        <f>IF(AND(Table1[[#This Row],[Attendance %]]&gt;=80,(Table1[[#This Row],[Performance Score]]&gt;=80)),"Eligible","Not Eligible")</f>
        <v>Not Eligible</v>
      </c>
      <c r="AF4243" t="str">
        <f>IF(Table1[[#This Row],[Performance Score]]&gt;=80,"High Performer","Low Performer")</f>
        <v>Low Performer</v>
      </c>
      <c r="AG4243" t="str" cm="1">
        <f t="array" aca="1" ref="AG4243" ca="1">_xlfn.IFS(Table1[[#This Row],[Experience]]&lt;=3,"Junior",Table1[[#This Row],[Experience]]&lt;=7,"Mid Level",Table1[[#This Row],[Experience]]&gt;=7,"Senior")</f>
        <v>Senior</v>
      </c>
      <c r="AH4243" t="str">
        <f>IF(Table1[[#This Row],[Attendance %]]&gt;75,"OK","Below 75")</f>
        <v>OK</v>
      </c>
      <c r="AI4243" t="b">
        <f>ISBLANK(Table1[[#This Row],[Employee ID]])</f>
        <v>0</v>
      </c>
      <c r="AJ4243" t="b">
        <f>ISNUMBER(Table1[[#This Row],[Total Salary  ]])</f>
        <v>1</v>
      </c>
      <c r="AK4243" t="str">
        <f>IFERROR(_xlfn.XLOOKUP(Table1[[#This Row],[Manager ID]],MANAGERS!A:A,MANAGERS!B:B),"Not Found")</f>
        <v>Manager_15</v>
      </c>
    </row>
    <row r="4244" spans="1:37" x14ac:dyDescent="0.2">
      <c r="A4244" t="s">
        <v>2017</v>
      </c>
      <c r="B4244" t="s">
        <v>69</v>
      </c>
      <c r="C4244" t="s">
        <v>21</v>
      </c>
      <c r="D4244" t="s">
        <v>43</v>
      </c>
      <c r="E4244" t="s">
        <v>51</v>
      </c>
      <c r="F4244" s="1">
        <v>45076</v>
      </c>
      <c r="G4244" s="1">
        <v>34015</v>
      </c>
      <c r="H4244">
        <v>38376</v>
      </c>
      <c r="I4244">
        <v>18463</v>
      </c>
      <c r="J4244">
        <v>84</v>
      </c>
      <c r="K4244">
        <v>46</v>
      </c>
      <c r="L4244" t="s">
        <v>37</v>
      </c>
      <c r="M4244">
        <v>107</v>
      </c>
      <c r="N4244">
        <f>Table1[[#This Row],[Basic Salary]]+Table1[[#This Row],[Bonus]]</f>
        <v>56839</v>
      </c>
      <c r="O4244" s="2">
        <f>Table1[[#This Row],[Bonus]]/Table1[[#This Row],[Basic Salary]]</f>
        <v>0.48110798415676465</v>
      </c>
      <c r="P4244">
        <f ca="1">DATEDIF(Table1[[#This Row],[Date of Birth]],TODAY(),"Y")</f>
        <v>33</v>
      </c>
      <c r="Q4244">
        <f ca="1">DATEDIF(Table1[[#This Row],[Joining Date]],TODAY(),"Y")</f>
        <v>3</v>
      </c>
      <c r="R4244" t="str">
        <f ca="1">IF(YEAR(Table1[[#This Row],[Joining Date]])=YEAR(TODAY()),"Yes","No")</f>
        <v>No</v>
      </c>
      <c r="S4244" t="str">
        <f ca="1">IF(Table1[[#This Row],[Experience]]&gt;5,"Yes","No")</f>
        <v>No</v>
      </c>
      <c r="T4244" t="str">
        <f>TEXT(Table1[[#This Row],[Joining Date]],"mmmm")</f>
        <v>May</v>
      </c>
      <c r="U4244" t="str">
        <f>TEXT(Table1[[#This Row],[Joining Date]],"yyyy")</f>
        <v>2023</v>
      </c>
      <c r="V4244" s="5">
        <f ca="1">TODAY()-Table1[[#This Row],[Joining Date]]</f>
        <v>1163</v>
      </c>
      <c r="W4244" t="str">
        <f>LEFT(Table1[[#This Row],[Employee Name]],FIND(" ",Table1[[#This Row],[Employee Name]])-1)</f>
        <v>Neha</v>
      </c>
      <c r="X4244" t="str">
        <f>RIGHT(Table1[[#This Row],[Employee Name]],LEN(Table1[[#This Row],[Employee Name]])-FIND(" ",Table1[[#This Row],[Employee Name]]))</f>
        <v>Kulkarni</v>
      </c>
      <c r="Y4244" t="str">
        <f>Table1[[#This Row],[Department]]&amp;"-"&amp;Table1[[#This Row],[Employee ID]]</f>
        <v>Operations-E01961</v>
      </c>
      <c r="Z4244" t="str">
        <f>LEFT(Table1[[#This Row],[Department]],3)</f>
        <v>Ope</v>
      </c>
      <c r="AA4244" t="str">
        <f>_xlfn.XLOOKUP(Table1[[#This Row],[Manager ID]],MANAGERS!A:A,MANAGERS!B:B)</f>
        <v>Manager_7</v>
      </c>
      <c r="AB4244" t="str" cm="1">
        <f t="array" ref="AB4244">_xlfn.XLOOKUP(Table1[[#This Row],[Manager ID]],Table2[[#All],[Manager ID]],Table2[[#All],[Department Head]])</f>
        <v>Operations</v>
      </c>
      <c r="AC4244" s="2">
        <f>_xlfn.XLOOKUP(Table1[[#This Row],[City]],L:L,O:O)</f>
        <v>0.24036902712549932</v>
      </c>
      <c r="AD4244" t="str" cm="1">
        <f t="array" ref="AD4244">_xlfn.IFS(Table1[[#This Row],[Performance Score]]&gt;=90,"Excellent",Table1[[#This Row],[Performance Score]]&gt;=75,"Good",Table1[[#This Row],[Performance Score]]&gt;=60,"Average",Table1[[#This Row],[Performance Score]]&lt;=60,"Need Improvement")</f>
        <v>Need Improvement</v>
      </c>
      <c r="AE4244" t="str">
        <f>IF(AND(Table1[[#This Row],[Attendance %]]&gt;=80,(Table1[[#This Row],[Performance Score]]&gt;=80)),"Eligible","Not Eligible")</f>
        <v>Not Eligible</v>
      </c>
      <c r="AF4244" t="str">
        <f>IF(Table1[[#This Row],[Performance Score]]&gt;=80,"High Performer","Low Performer")</f>
        <v>Low Performer</v>
      </c>
      <c r="AG4244" t="str" cm="1">
        <f t="array" aca="1" ref="AG4244" ca="1">_xlfn.IFS(Table1[[#This Row],[Experience]]&lt;=3,"Junior",Table1[[#This Row],[Experience]]&lt;=7,"Mid Level",Table1[[#This Row],[Experience]]&gt;=7,"Senior")</f>
        <v>Junior</v>
      </c>
      <c r="AH4244" t="str">
        <f>IF(Table1[[#This Row],[Attendance %]]&gt;75,"OK","Below 75")</f>
        <v>OK</v>
      </c>
      <c r="AI4244" t="b">
        <f>ISBLANK(Table1[[#This Row],[Employee ID]])</f>
        <v>0</v>
      </c>
      <c r="AJ4244" t="b">
        <f>ISNUMBER(Table1[[#This Row],[Total Salary  ]])</f>
        <v>1</v>
      </c>
      <c r="AK4244" t="str">
        <f>IFERROR(_xlfn.XLOOKUP(Table1[[#This Row],[Manager ID]],MANAGERS!A:A,MANAGERS!B:B),"Not Found")</f>
        <v>Manager_7</v>
      </c>
    </row>
    <row r="4245" spans="1:37" x14ac:dyDescent="0.2">
      <c r="A4245" t="s">
        <v>618</v>
      </c>
      <c r="B4245" t="s">
        <v>87</v>
      </c>
      <c r="C4245" t="s">
        <v>15</v>
      </c>
      <c r="D4245" t="s">
        <v>16</v>
      </c>
      <c r="E4245" t="s">
        <v>26</v>
      </c>
      <c r="F4245" s="1">
        <v>43461</v>
      </c>
      <c r="G4245" s="1">
        <v>31778</v>
      </c>
      <c r="H4245">
        <v>43141</v>
      </c>
      <c r="I4245">
        <v>13683</v>
      </c>
      <c r="J4245">
        <v>83</v>
      </c>
      <c r="K4245">
        <v>96</v>
      </c>
      <c r="L4245" t="s">
        <v>23</v>
      </c>
      <c r="M4245">
        <v>108</v>
      </c>
      <c r="N4245">
        <f>Table1[[#This Row],[Basic Salary]]+Table1[[#This Row],[Bonus]]</f>
        <v>56824</v>
      </c>
      <c r="O4245" s="2">
        <f>Table1[[#This Row],[Bonus]]/Table1[[#This Row],[Basic Salary]]</f>
        <v>0.31716928212141582</v>
      </c>
      <c r="P4245">
        <f ca="1">DATEDIF(Table1[[#This Row],[Date of Birth]],TODAY(),"Y")</f>
        <v>39</v>
      </c>
      <c r="Q4245">
        <f ca="1">DATEDIF(Table1[[#This Row],[Joining Date]],TODAY(),"Y")</f>
        <v>7</v>
      </c>
      <c r="R4245" t="str">
        <f ca="1">IF(YEAR(Table1[[#This Row],[Joining Date]])=YEAR(TODAY()),"Yes","No")</f>
        <v>No</v>
      </c>
      <c r="S4245" t="str">
        <f ca="1">IF(Table1[[#This Row],[Experience]]&gt;5,"Yes","No")</f>
        <v>Yes</v>
      </c>
      <c r="T4245" t="str">
        <f>TEXT(Table1[[#This Row],[Joining Date]],"mmmm")</f>
        <v>December</v>
      </c>
      <c r="U4245" t="str">
        <f>TEXT(Table1[[#This Row],[Joining Date]],"yyyy")</f>
        <v>2018</v>
      </c>
      <c r="V4245" s="5">
        <f ca="1">TODAY()-Table1[[#This Row],[Joining Date]]</f>
        <v>2778</v>
      </c>
      <c r="W4245" t="str">
        <f>LEFT(Table1[[#This Row],[Employee Name]],FIND(" ",Table1[[#This Row],[Employee Name]])-1)</f>
        <v>Arjun</v>
      </c>
      <c r="X4245" t="str">
        <f>RIGHT(Table1[[#This Row],[Employee Name]],LEN(Table1[[#This Row],[Employee Name]])-FIND(" ",Table1[[#This Row],[Employee Name]]))</f>
        <v>Mehta</v>
      </c>
      <c r="Y4245" t="str">
        <f>Table1[[#This Row],[Department]]&amp;"-"&amp;Table1[[#This Row],[Employee ID]]</f>
        <v>HR-E00562</v>
      </c>
      <c r="Z4245" t="str">
        <f>LEFT(Table1[[#This Row],[Department]],3)</f>
        <v>HR</v>
      </c>
      <c r="AA4245" t="str">
        <f>_xlfn.XLOOKUP(Table1[[#This Row],[Manager ID]],MANAGERS!A:A,MANAGERS!B:B)</f>
        <v>Manager_8</v>
      </c>
      <c r="AB4245" t="str" cm="1">
        <f t="array" ref="AB4245">_xlfn.XLOOKUP(Table1[[#This Row],[Manager ID]],Table2[[#All],[Manager ID]],Table2[[#All],[Department Head]])</f>
        <v>Sales</v>
      </c>
      <c r="AC4245" s="2">
        <f>_xlfn.XLOOKUP(Table1[[#This Row],[City]],L:L,O:O)</f>
        <v>0.23486488519629886</v>
      </c>
      <c r="AD4245" t="str" cm="1">
        <f t="array" ref="AD4245">_xlfn.IFS(Table1[[#This Row],[Performance Score]]&gt;=90,"Excellent",Table1[[#This Row],[Performance Score]]&gt;=75,"Good",Table1[[#This Row],[Performance Score]]&gt;=60,"Average",Table1[[#This Row],[Performance Score]]&lt;=60,"Need Improvement")</f>
        <v>Excellent</v>
      </c>
      <c r="AE4245" t="str">
        <f>IF(AND(Table1[[#This Row],[Attendance %]]&gt;=80,(Table1[[#This Row],[Performance Score]]&gt;=80)),"Eligible","Not Eligible")</f>
        <v>Eligible</v>
      </c>
      <c r="AF4245" t="str">
        <f>IF(Table1[[#This Row],[Performance Score]]&gt;=80,"High Performer","Low Performer")</f>
        <v>High Performer</v>
      </c>
      <c r="AG4245" t="str" cm="1">
        <f t="array" aca="1" ref="AG4245" ca="1">_xlfn.IFS(Table1[[#This Row],[Experience]]&lt;=3,"Junior",Table1[[#This Row],[Experience]]&lt;=7,"Mid Level",Table1[[#This Row],[Experience]]&gt;=7,"Senior")</f>
        <v>Mid Level</v>
      </c>
      <c r="AH4245" t="str">
        <f>IF(Table1[[#This Row],[Attendance %]]&gt;75,"OK","Below 75")</f>
        <v>OK</v>
      </c>
      <c r="AI4245" t="b">
        <f>ISBLANK(Table1[[#This Row],[Employee ID]])</f>
        <v>0</v>
      </c>
      <c r="AJ4245" t="b">
        <f>ISNUMBER(Table1[[#This Row],[Total Salary  ]])</f>
        <v>1</v>
      </c>
      <c r="AK4245" t="str">
        <f>IFERROR(_xlfn.XLOOKUP(Table1[[#This Row],[Manager ID]],MANAGERS!A:A,MANAGERS!B:B),"Not Found")</f>
        <v>Manager_8</v>
      </c>
    </row>
    <row r="4246" spans="1:37" x14ac:dyDescent="0.2">
      <c r="A4246" t="s">
        <v>3441</v>
      </c>
      <c r="B4246" t="s">
        <v>60</v>
      </c>
      <c r="C4246" t="s">
        <v>21</v>
      </c>
      <c r="D4246" t="s">
        <v>16</v>
      </c>
      <c r="E4246" t="s">
        <v>17</v>
      </c>
      <c r="F4246" s="1">
        <v>44949</v>
      </c>
      <c r="G4246" s="1">
        <v>32418</v>
      </c>
      <c r="H4246">
        <v>41012</v>
      </c>
      <c r="I4246">
        <v>15810</v>
      </c>
      <c r="J4246">
        <v>70</v>
      </c>
      <c r="K4246">
        <v>85</v>
      </c>
      <c r="L4246" t="s">
        <v>31</v>
      </c>
      <c r="M4246">
        <v>112</v>
      </c>
      <c r="N4246">
        <f>Table1[[#This Row],[Basic Salary]]+Table1[[#This Row],[Bonus]]</f>
        <v>56822</v>
      </c>
      <c r="O4246" s="2">
        <f>Table1[[#This Row],[Bonus]]/Table1[[#This Row],[Basic Salary]]</f>
        <v>0.38549692772846972</v>
      </c>
      <c r="P4246">
        <f ca="1">DATEDIF(Table1[[#This Row],[Date of Birth]],TODAY(),"Y")</f>
        <v>37</v>
      </c>
      <c r="Q4246">
        <f ca="1">DATEDIF(Table1[[#This Row],[Joining Date]],TODAY(),"Y")</f>
        <v>3</v>
      </c>
      <c r="R4246" t="str">
        <f ca="1">IF(YEAR(Table1[[#This Row],[Joining Date]])=YEAR(TODAY()),"Yes","No")</f>
        <v>No</v>
      </c>
      <c r="S4246" t="str">
        <f ca="1">IF(Table1[[#This Row],[Experience]]&gt;5,"Yes","No")</f>
        <v>No</v>
      </c>
      <c r="T4246" t="str">
        <f>TEXT(Table1[[#This Row],[Joining Date]],"mmmm")</f>
        <v>January</v>
      </c>
      <c r="U4246" t="str">
        <f>TEXT(Table1[[#This Row],[Joining Date]],"yyyy")</f>
        <v>2023</v>
      </c>
      <c r="V4246" s="5">
        <f ca="1">TODAY()-Table1[[#This Row],[Joining Date]]</f>
        <v>1290</v>
      </c>
      <c r="W4246" t="str">
        <f>LEFT(Table1[[#This Row],[Employee Name]],FIND(" ",Table1[[#This Row],[Employee Name]])-1)</f>
        <v>Gayathri</v>
      </c>
      <c r="X4246" t="str">
        <f>RIGHT(Table1[[#This Row],[Employee Name]],LEN(Table1[[#This Row],[Employee Name]])-FIND(" ",Table1[[#This Row],[Employee Name]]))</f>
        <v>Iyer</v>
      </c>
      <c r="Y4246" t="str">
        <f>Table1[[#This Row],[Department]]&amp;"-"&amp;Table1[[#This Row],[Employee ID]]</f>
        <v>HR-E03385</v>
      </c>
      <c r="Z4246" t="str">
        <f>LEFT(Table1[[#This Row],[Department]],3)</f>
        <v>HR</v>
      </c>
      <c r="AA4246" t="str">
        <f>_xlfn.XLOOKUP(Table1[[#This Row],[Manager ID]],MANAGERS!A:A,MANAGERS!B:B)</f>
        <v>Manager_12</v>
      </c>
      <c r="AB4246" t="str" cm="1">
        <f t="array" ref="AB4246">_xlfn.XLOOKUP(Table1[[#This Row],[Manager ID]],Table2[[#All],[Manager ID]],Table2[[#All],[Department Head]])</f>
        <v>Marketing</v>
      </c>
      <c r="AC4246" s="2">
        <f>_xlfn.XLOOKUP(Table1[[#This Row],[City]],L:L,O:O)</f>
        <v>0.241864189087755</v>
      </c>
      <c r="AD4246" t="str" cm="1">
        <f t="array" ref="AD4246">_xlfn.IFS(Table1[[#This Row],[Performance Score]]&gt;=90,"Excellent",Table1[[#This Row],[Performance Score]]&gt;=75,"Good",Table1[[#This Row],[Performance Score]]&gt;=60,"Average",Table1[[#This Row],[Performance Score]]&lt;=60,"Need Improvement")</f>
        <v>Good</v>
      </c>
      <c r="AE4246" t="str">
        <f>IF(AND(Table1[[#This Row],[Attendance %]]&gt;=80,(Table1[[#This Row],[Performance Score]]&gt;=80)),"Eligible","Not Eligible")</f>
        <v>Not Eligible</v>
      </c>
      <c r="AF4246" t="str">
        <f>IF(Table1[[#This Row],[Performance Score]]&gt;=80,"High Performer","Low Performer")</f>
        <v>High Performer</v>
      </c>
      <c r="AG4246" t="str" cm="1">
        <f t="array" aca="1" ref="AG4246" ca="1">_xlfn.IFS(Table1[[#This Row],[Experience]]&lt;=3,"Junior",Table1[[#This Row],[Experience]]&lt;=7,"Mid Level",Table1[[#This Row],[Experience]]&gt;=7,"Senior")</f>
        <v>Junior</v>
      </c>
      <c r="AH4246" t="str">
        <f>IF(Table1[[#This Row],[Attendance %]]&gt;75,"OK","Below 75")</f>
        <v>Below 75</v>
      </c>
      <c r="AI4246" t="b">
        <f>ISBLANK(Table1[[#This Row],[Employee ID]])</f>
        <v>0</v>
      </c>
      <c r="AJ4246" t="b">
        <f>ISNUMBER(Table1[[#This Row],[Total Salary  ]])</f>
        <v>1</v>
      </c>
      <c r="AK4246" t="str">
        <f>IFERROR(_xlfn.XLOOKUP(Table1[[#This Row],[Manager ID]],MANAGERS!A:A,MANAGERS!B:B),"Not Found")</f>
        <v>Manager_12</v>
      </c>
    </row>
    <row r="4247" spans="1:37" x14ac:dyDescent="0.2">
      <c r="A4247" t="s">
        <v>3248</v>
      </c>
      <c r="B4247" t="s">
        <v>69</v>
      </c>
      <c r="C4247" t="s">
        <v>21</v>
      </c>
      <c r="D4247" t="s">
        <v>40</v>
      </c>
      <c r="E4247" t="s">
        <v>65</v>
      </c>
      <c r="F4247" s="1">
        <v>45631</v>
      </c>
      <c r="G4247" s="1">
        <v>34566</v>
      </c>
      <c r="H4247">
        <v>36070</v>
      </c>
      <c r="I4247">
        <v>20729</v>
      </c>
      <c r="J4247">
        <v>79</v>
      </c>
      <c r="K4247">
        <v>61</v>
      </c>
      <c r="L4247" t="s">
        <v>31</v>
      </c>
      <c r="M4247">
        <v>113</v>
      </c>
      <c r="N4247">
        <f>Table1[[#This Row],[Basic Salary]]+Table1[[#This Row],[Bonus]]</f>
        <v>56799</v>
      </c>
      <c r="O4247" s="2">
        <f>Table1[[#This Row],[Bonus]]/Table1[[#This Row],[Basic Salary]]</f>
        <v>0.57468810645966173</v>
      </c>
      <c r="P4247">
        <f ca="1">DATEDIF(Table1[[#This Row],[Date of Birth]],TODAY(),"Y")</f>
        <v>31</v>
      </c>
      <c r="Q4247">
        <f ca="1">DATEDIF(Table1[[#This Row],[Joining Date]],TODAY(),"Y")</f>
        <v>1</v>
      </c>
      <c r="R4247" t="str">
        <f ca="1">IF(YEAR(Table1[[#This Row],[Joining Date]])=YEAR(TODAY()),"Yes","No")</f>
        <v>No</v>
      </c>
      <c r="S4247" t="str">
        <f ca="1">IF(Table1[[#This Row],[Experience]]&gt;5,"Yes","No")</f>
        <v>No</v>
      </c>
      <c r="T4247" t="str">
        <f>TEXT(Table1[[#This Row],[Joining Date]],"mmmm")</f>
        <v>December</v>
      </c>
      <c r="U4247" t="str">
        <f>TEXT(Table1[[#This Row],[Joining Date]],"yyyy")</f>
        <v>2024</v>
      </c>
      <c r="V4247" s="5">
        <f ca="1">TODAY()-Table1[[#This Row],[Joining Date]]</f>
        <v>608</v>
      </c>
      <c r="W4247" t="str">
        <f>LEFT(Table1[[#This Row],[Employee Name]],FIND(" ",Table1[[#This Row],[Employee Name]])-1)</f>
        <v>Neha</v>
      </c>
      <c r="X4247" t="str">
        <f>RIGHT(Table1[[#This Row],[Employee Name]],LEN(Table1[[#This Row],[Employee Name]])-FIND(" ",Table1[[#This Row],[Employee Name]]))</f>
        <v>Kulkarni</v>
      </c>
      <c r="Y4247" t="str">
        <f>Table1[[#This Row],[Department]]&amp;"-"&amp;Table1[[#This Row],[Employee ID]]</f>
        <v>IT-E03192</v>
      </c>
      <c r="Z4247" t="str">
        <f>LEFT(Table1[[#This Row],[Department]],3)</f>
        <v>IT</v>
      </c>
      <c r="AA4247" t="str">
        <f>_xlfn.XLOOKUP(Table1[[#This Row],[Manager ID]],MANAGERS!A:A,MANAGERS!B:B)</f>
        <v>Manager_13</v>
      </c>
      <c r="AB4247" t="str" cm="1">
        <f t="array" ref="AB4247">_xlfn.XLOOKUP(Table1[[#This Row],[Manager ID]],Table2[[#All],[Manager ID]],Table2[[#All],[Department Head]])</f>
        <v>HR</v>
      </c>
      <c r="AC4247" s="2">
        <f>_xlfn.XLOOKUP(Table1[[#This Row],[City]],L:L,O:O)</f>
        <v>0.241864189087755</v>
      </c>
      <c r="AD4247" t="str" cm="1">
        <f t="array" ref="AD4247">_xlfn.IFS(Table1[[#This Row],[Performance Score]]&gt;=90,"Excellent",Table1[[#This Row],[Performance Score]]&gt;=75,"Good",Table1[[#This Row],[Performance Score]]&gt;=60,"Average",Table1[[#This Row],[Performance Score]]&lt;=60,"Need Improvement")</f>
        <v>Average</v>
      </c>
      <c r="AE4247" t="str">
        <f>IF(AND(Table1[[#This Row],[Attendance %]]&gt;=80,(Table1[[#This Row],[Performance Score]]&gt;=80)),"Eligible","Not Eligible")</f>
        <v>Not Eligible</v>
      </c>
      <c r="AF4247" t="str">
        <f>IF(Table1[[#This Row],[Performance Score]]&gt;=80,"High Performer","Low Performer")</f>
        <v>Low Performer</v>
      </c>
      <c r="AG4247" t="str" cm="1">
        <f t="array" aca="1" ref="AG4247" ca="1">_xlfn.IFS(Table1[[#This Row],[Experience]]&lt;=3,"Junior",Table1[[#This Row],[Experience]]&lt;=7,"Mid Level",Table1[[#This Row],[Experience]]&gt;=7,"Senior")</f>
        <v>Junior</v>
      </c>
      <c r="AH4247" t="str">
        <f>IF(Table1[[#This Row],[Attendance %]]&gt;75,"OK","Below 75")</f>
        <v>OK</v>
      </c>
      <c r="AI4247" t="b">
        <f>ISBLANK(Table1[[#This Row],[Employee ID]])</f>
        <v>0</v>
      </c>
      <c r="AJ4247" t="b">
        <f>ISNUMBER(Table1[[#This Row],[Total Salary  ]])</f>
        <v>1</v>
      </c>
      <c r="AK4247" t="str">
        <f>IFERROR(_xlfn.XLOOKUP(Table1[[#This Row],[Manager ID]],MANAGERS!A:A,MANAGERS!B:B),"Not Found")</f>
        <v>Manager_13</v>
      </c>
    </row>
    <row r="4248" spans="1:37" x14ac:dyDescent="0.2">
      <c r="A4248" t="s">
        <v>119</v>
      </c>
      <c r="B4248" t="s">
        <v>14</v>
      </c>
      <c r="C4248" t="s">
        <v>15</v>
      </c>
      <c r="D4248" t="s">
        <v>46</v>
      </c>
      <c r="E4248" t="s">
        <v>22</v>
      </c>
      <c r="F4248" s="1">
        <v>45894</v>
      </c>
      <c r="G4248" s="1">
        <v>33272</v>
      </c>
      <c r="H4248">
        <v>51130</v>
      </c>
      <c r="I4248">
        <v>5667</v>
      </c>
      <c r="J4248">
        <v>99</v>
      </c>
      <c r="K4248">
        <v>49</v>
      </c>
      <c r="L4248" t="s">
        <v>37</v>
      </c>
      <c r="M4248">
        <v>105</v>
      </c>
      <c r="N4248">
        <f>Table1[[#This Row],[Basic Salary]]+Table1[[#This Row],[Bonus]]</f>
        <v>56797</v>
      </c>
      <c r="O4248" s="2">
        <f>Table1[[#This Row],[Bonus]]/Table1[[#This Row],[Basic Salary]]</f>
        <v>0.11083512614903188</v>
      </c>
      <c r="P4248">
        <f ca="1">DATEDIF(Table1[[#This Row],[Date of Birth]],TODAY(),"Y")</f>
        <v>35</v>
      </c>
      <c r="Q4248">
        <f ca="1">DATEDIF(Table1[[#This Row],[Joining Date]],TODAY(),"Y")</f>
        <v>0</v>
      </c>
      <c r="R4248" t="str">
        <f ca="1">IF(YEAR(Table1[[#This Row],[Joining Date]])=YEAR(TODAY()),"Yes","No")</f>
        <v>No</v>
      </c>
      <c r="S4248" t="str">
        <f ca="1">IF(Table1[[#This Row],[Experience]]&gt;5,"Yes","No")</f>
        <v>No</v>
      </c>
      <c r="T4248" t="str">
        <f>TEXT(Table1[[#This Row],[Joining Date]],"mmmm")</f>
        <v>August</v>
      </c>
      <c r="U4248" t="str">
        <f>TEXT(Table1[[#This Row],[Joining Date]],"yyyy")</f>
        <v>2025</v>
      </c>
      <c r="V4248" s="5">
        <f ca="1">TODAY()-Table1[[#This Row],[Joining Date]]</f>
        <v>345</v>
      </c>
      <c r="W4248" t="str">
        <f>LEFT(Table1[[#This Row],[Employee Name]],FIND(" ",Table1[[#This Row],[Employee Name]])-1)</f>
        <v>Nisha</v>
      </c>
      <c r="X4248" t="str">
        <f>RIGHT(Table1[[#This Row],[Employee Name]],LEN(Table1[[#This Row],[Employee Name]])-FIND(" ",Table1[[#This Row],[Employee Name]]))</f>
        <v>Kapoor</v>
      </c>
      <c r="Y4248" t="str">
        <f>Table1[[#This Row],[Department]]&amp;"-"&amp;Table1[[#This Row],[Employee ID]]</f>
        <v>Support-E00064</v>
      </c>
      <c r="Z4248" t="str">
        <f>LEFT(Table1[[#This Row],[Department]],3)</f>
        <v>Sup</v>
      </c>
      <c r="AA4248" t="str">
        <f>_xlfn.XLOOKUP(Table1[[#This Row],[Manager ID]],MANAGERS!A:A,MANAGERS!B:B)</f>
        <v>Manager_5</v>
      </c>
      <c r="AB4248" t="str" cm="1">
        <f t="array" ref="AB4248">_xlfn.XLOOKUP(Table1[[#This Row],[Manager ID]],Table2[[#All],[Manager ID]],Table2[[#All],[Department Head]])</f>
        <v>Sales</v>
      </c>
      <c r="AC4248" s="2">
        <f>_xlfn.XLOOKUP(Table1[[#This Row],[City]],L:L,O:O)</f>
        <v>0.24036902712549932</v>
      </c>
      <c r="AD4248" t="str" cm="1">
        <f t="array" ref="AD4248">_xlfn.IFS(Table1[[#This Row],[Performance Score]]&gt;=90,"Excellent",Table1[[#This Row],[Performance Score]]&gt;=75,"Good",Table1[[#This Row],[Performance Score]]&gt;=60,"Average",Table1[[#This Row],[Performance Score]]&lt;=60,"Need Improvement")</f>
        <v>Need Improvement</v>
      </c>
      <c r="AE4248" t="str">
        <f>IF(AND(Table1[[#This Row],[Attendance %]]&gt;=80,(Table1[[#This Row],[Performance Score]]&gt;=80)),"Eligible","Not Eligible")</f>
        <v>Not Eligible</v>
      </c>
      <c r="AF4248" t="str">
        <f>IF(Table1[[#This Row],[Performance Score]]&gt;=80,"High Performer","Low Performer")</f>
        <v>Low Performer</v>
      </c>
      <c r="AG4248" t="str" cm="1">
        <f t="array" aca="1" ref="AG4248" ca="1">_xlfn.IFS(Table1[[#This Row],[Experience]]&lt;=3,"Junior",Table1[[#This Row],[Experience]]&lt;=7,"Mid Level",Table1[[#This Row],[Experience]]&gt;=7,"Senior")</f>
        <v>Junior</v>
      </c>
      <c r="AH4248" t="str">
        <f>IF(Table1[[#This Row],[Attendance %]]&gt;75,"OK","Below 75")</f>
        <v>OK</v>
      </c>
      <c r="AI4248" t="b">
        <f>ISBLANK(Table1[[#This Row],[Employee ID]])</f>
        <v>0</v>
      </c>
      <c r="AJ4248" t="b">
        <f>ISNUMBER(Table1[[#This Row],[Total Salary  ]])</f>
        <v>1</v>
      </c>
      <c r="AK4248" t="str">
        <f>IFERROR(_xlfn.XLOOKUP(Table1[[#This Row],[Manager ID]],MANAGERS!A:A,MANAGERS!B:B),"Not Found")</f>
        <v>Manager_5</v>
      </c>
    </row>
    <row r="4249" spans="1:37" x14ac:dyDescent="0.2">
      <c r="A4249" t="s">
        <v>2264</v>
      </c>
      <c r="B4249" t="s">
        <v>85</v>
      </c>
      <c r="C4249" t="s">
        <v>21</v>
      </c>
      <c r="D4249" t="s">
        <v>16</v>
      </c>
      <c r="E4249" t="s">
        <v>51</v>
      </c>
      <c r="F4249" s="1">
        <v>45320</v>
      </c>
      <c r="G4249" s="1">
        <v>29489</v>
      </c>
      <c r="H4249">
        <v>36910</v>
      </c>
      <c r="I4249">
        <v>19883</v>
      </c>
      <c r="J4249">
        <v>70</v>
      </c>
      <c r="K4249">
        <v>50</v>
      </c>
      <c r="L4249" t="s">
        <v>18</v>
      </c>
      <c r="M4249">
        <v>105</v>
      </c>
      <c r="N4249">
        <f>Table1[[#This Row],[Basic Salary]]+Table1[[#This Row],[Bonus]]</f>
        <v>56793</v>
      </c>
      <c r="O4249" s="2">
        <f>Table1[[#This Row],[Bonus]]/Table1[[#This Row],[Basic Salary]]</f>
        <v>0.53868870224871312</v>
      </c>
      <c r="P4249">
        <f ca="1">DATEDIF(Table1[[#This Row],[Date of Birth]],TODAY(),"Y")</f>
        <v>45</v>
      </c>
      <c r="Q4249">
        <f ca="1">DATEDIF(Table1[[#This Row],[Joining Date]],TODAY(),"Y")</f>
        <v>2</v>
      </c>
      <c r="R4249" t="str">
        <f ca="1">IF(YEAR(Table1[[#This Row],[Joining Date]])=YEAR(TODAY()),"Yes","No")</f>
        <v>No</v>
      </c>
      <c r="S4249" t="str">
        <f ca="1">IF(Table1[[#This Row],[Experience]]&gt;5,"Yes","No")</f>
        <v>No</v>
      </c>
      <c r="T4249" t="str">
        <f>TEXT(Table1[[#This Row],[Joining Date]],"mmmm")</f>
        <v>January</v>
      </c>
      <c r="U4249" t="str">
        <f>TEXT(Table1[[#This Row],[Joining Date]],"yyyy")</f>
        <v>2024</v>
      </c>
      <c r="V4249" s="5">
        <f ca="1">TODAY()-Table1[[#This Row],[Joining Date]]</f>
        <v>919</v>
      </c>
      <c r="W4249" t="str">
        <f>LEFT(Table1[[#This Row],[Employee Name]],FIND(" ",Table1[[#This Row],[Employee Name]])-1)</f>
        <v>Pooja</v>
      </c>
      <c r="X4249" t="str">
        <f>RIGHT(Table1[[#This Row],[Employee Name]],LEN(Table1[[#This Row],[Employee Name]])-FIND(" ",Table1[[#This Row],[Employee Name]]))</f>
        <v>Das</v>
      </c>
      <c r="Y4249" t="str">
        <f>Table1[[#This Row],[Department]]&amp;"-"&amp;Table1[[#This Row],[Employee ID]]</f>
        <v>HR-E02208</v>
      </c>
      <c r="Z4249" t="str">
        <f>LEFT(Table1[[#This Row],[Department]],3)</f>
        <v>HR</v>
      </c>
      <c r="AA4249" t="str">
        <f>_xlfn.XLOOKUP(Table1[[#This Row],[Manager ID]],MANAGERS!A:A,MANAGERS!B:B)</f>
        <v>Manager_5</v>
      </c>
      <c r="AB4249" t="str" cm="1">
        <f t="array" ref="AB4249">_xlfn.XLOOKUP(Table1[[#This Row],[Manager ID]],Table2[[#All],[Manager ID]],Table2[[#All],[Department Head]])</f>
        <v>Sales</v>
      </c>
      <c r="AC4249" s="2">
        <f>_xlfn.XLOOKUP(Table1[[#This Row],[City]],L:L,O:O)</f>
        <v>0.21356479274849693</v>
      </c>
      <c r="AD4249" t="str" cm="1">
        <f t="array" ref="AD4249">_xlfn.IFS(Table1[[#This Row],[Performance Score]]&gt;=90,"Excellent",Table1[[#This Row],[Performance Score]]&gt;=75,"Good",Table1[[#This Row],[Performance Score]]&gt;=60,"Average",Table1[[#This Row],[Performance Score]]&lt;=60,"Need Improvement")</f>
        <v>Need Improvement</v>
      </c>
      <c r="AE4249" t="str">
        <f>IF(AND(Table1[[#This Row],[Attendance %]]&gt;=80,(Table1[[#This Row],[Performance Score]]&gt;=80)),"Eligible","Not Eligible")</f>
        <v>Not Eligible</v>
      </c>
      <c r="AF4249" t="str">
        <f>IF(Table1[[#This Row],[Performance Score]]&gt;=80,"High Performer","Low Performer")</f>
        <v>Low Performer</v>
      </c>
      <c r="AG4249" t="str" cm="1">
        <f t="array" aca="1" ref="AG4249" ca="1">_xlfn.IFS(Table1[[#This Row],[Experience]]&lt;=3,"Junior",Table1[[#This Row],[Experience]]&lt;=7,"Mid Level",Table1[[#This Row],[Experience]]&gt;=7,"Senior")</f>
        <v>Junior</v>
      </c>
      <c r="AH4249" t="str">
        <f>IF(Table1[[#This Row],[Attendance %]]&gt;75,"OK","Below 75")</f>
        <v>Below 75</v>
      </c>
      <c r="AI4249" t="b">
        <f>ISBLANK(Table1[[#This Row],[Employee ID]])</f>
        <v>0</v>
      </c>
      <c r="AJ4249" t="b">
        <f>ISNUMBER(Table1[[#This Row],[Total Salary  ]])</f>
        <v>1</v>
      </c>
      <c r="AK4249" t="str">
        <f>IFERROR(_xlfn.XLOOKUP(Table1[[#This Row],[Manager ID]],MANAGERS!A:A,MANAGERS!B:B),"Not Found")</f>
        <v>Manager_5</v>
      </c>
    </row>
    <row r="4250" spans="1:37" x14ac:dyDescent="0.2">
      <c r="A4250" t="s">
        <v>820</v>
      </c>
      <c r="B4250" t="s">
        <v>36</v>
      </c>
      <c r="C4250" t="s">
        <v>15</v>
      </c>
      <c r="D4250" t="s">
        <v>46</v>
      </c>
      <c r="E4250" t="s">
        <v>17</v>
      </c>
      <c r="F4250" s="1">
        <v>43402</v>
      </c>
      <c r="G4250" s="1">
        <v>35456</v>
      </c>
      <c r="H4250">
        <v>37759</v>
      </c>
      <c r="I4250">
        <v>19029</v>
      </c>
      <c r="J4250">
        <v>82</v>
      </c>
      <c r="K4250">
        <v>62</v>
      </c>
      <c r="L4250" t="s">
        <v>27</v>
      </c>
      <c r="M4250">
        <v>112</v>
      </c>
      <c r="N4250">
        <f>Table1[[#This Row],[Basic Salary]]+Table1[[#This Row],[Bonus]]</f>
        <v>56788</v>
      </c>
      <c r="O4250" s="2">
        <f>Table1[[#This Row],[Bonus]]/Table1[[#This Row],[Basic Salary]]</f>
        <v>0.50395932095659313</v>
      </c>
      <c r="P4250">
        <f ca="1">DATEDIF(Table1[[#This Row],[Date of Birth]],TODAY(),"Y")</f>
        <v>29</v>
      </c>
      <c r="Q4250">
        <f ca="1">DATEDIF(Table1[[#This Row],[Joining Date]],TODAY(),"Y")</f>
        <v>7</v>
      </c>
      <c r="R4250" t="str">
        <f ca="1">IF(YEAR(Table1[[#This Row],[Joining Date]])=YEAR(TODAY()),"Yes","No")</f>
        <v>No</v>
      </c>
      <c r="S4250" t="str">
        <f ca="1">IF(Table1[[#This Row],[Experience]]&gt;5,"Yes","No")</f>
        <v>Yes</v>
      </c>
      <c r="T4250" t="str">
        <f>TEXT(Table1[[#This Row],[Joining Date]],"mmmm")</f>
        <v>October</v>
      </c>
      <c r="U4250" t="str">
        <f>TEXT(Table1[[#This Row],[Joining Date]],"yyyy")</f>
        <v>2018</v>
      </c>
      <c r="V4250" s="5">
        <f ca="1">TODAY()-Table1[[#This Row],[Joining Date]]</f>
        <v>2837</v>
      </c>
      <c r="W4250" t="str">
        <f>LEFT(Table1[[#This Row],[Employee Name]],FIND(" ",Table1[[#This Row],[Employee Name]])-1)</f>
        <v>Meera</v>
      </c>
      <c r="X4250" t="str">
        <f>RIGHT(Table1[[#This Row],[Employee Name]],LEN(Table1[[#This Row],[Employee Name]])-FIND(" ",Table1[[#This Row],[Employee Name]]))</f>
        <v>Joshi</v>
      </c>
      <c r="Y4250" t="str">
        <f>Table1[[#This Row],[Department]]&amp;"-"&amp;Table1[[#This Row],[Employee ID]]</f>
        <v>Support-E00764</v>
      </c>
      <c r="Z4250" t="str">
        <f>LEFT(Table1[[#This Row],[Department]],3)</f>
        <v>Sup</v>
      </c>
      <c r="AA4250" t="str">
        <f>_xlfn.XLOOKUP(Table1[[#This Row],[Manager ID]],MANAGERS!A:A,MANAGERS!B:B)</f>
        <v>Manager_12</v>
      </c>
      <c r="AB4250" t="str" cm="1">
        <f t="array" ref="AB4250">_xlfn.XLOOKUP(Table1[[#This Row],[Manager ID]],Table2[[#All],[Manager ID]],Table2[[#All],[Department Head]])</f>
        <v>Marketing</v>
      </c>
      <c r="AC4250" s="2">
        <f>_xlfn.XLOOKUP(Table1[[#This Row],[City]],L:L,O:O)</f>
        <v>0.23674293405114402</v>
      </c>
      <c r="AD4250" t="str" cm="1">
        <f t="array" ref="AD4250">_xlfn.IFS(Table1[[#This Row],[Performance Score]]&gt;=90,"Excellent",Table1[[#This Row],[Performance Score]]&gt;=75,"Good",Table1[[#This Row],[Performance Score]]&gt;=60,"Average",Table1[[#This Row],[Performance Score]]&lt;=60,"Need Improvement")</f>
        <v>Average</v>
      </c>
      <c r="AE4250" t="str">
        <f>IF(AND(Table1[[#This Row],[Attendance %]]&gt;=80,(Table1[[#This Row],[Performance Score]]&gt;=80)),"Eligible","Not Eligible")</f>
        <v>Not Eligible</v>
      </c>
      <c r="AF4250" t="str">
        <f>IF(Table1[[#This Row],[Performance Score]]&gt;=80,"High Performer","Low Performer")</f>
        <v>Low Performer</v>
      </c>
      <c r="AG4250" t="str" cm="1">
        <f t="array" aca="1" ref="AG4250" ca="1">_xlfn.IFS(Table1[[#This Row],[Experience]]&lt;=3,"Junior",Table1[[#This Row],[Experience]]&lt;=7,"Mid Level",Table1[[#This Row],[Experience]]&gt;=7,"Senior")</f>
        <v>Mid Level</v>
      </c>
      <c r="AH4250" t="str">
        <f>IF(Table1[[#This Row],[Attendance %]]&gt;75,"OK","Below 75")</f>
        <v>OK</v>
      </c>
      <c r="AI4250" t="b">
        <f>ISBLANK(Table1[[#This Row],[Employee ID]])</f>
        <v>0</v>
      </c>
      <c r="AJ4250" t="b">
        <f>ISNUMBER(Table1[[#This Row],[Total Salary  ]])</f>
        <v>1</v>
      </c>
      <c r="AK4250" t="str">
        <f>IFERROR(_xlfn.XLOOKUP(Table1[[#This Row],[Manager ID]],MANAGERS!A:A,MANAGERS!B:B),"Not Found")</f>
        <v>Manager_12</v>
      </c>
    </row>
    <row r="4251" spans="1:37" x14ac:dyDescent="0.2">
      <c r="A4251" t="s">
        <v>1594</v>
      </c>
      <c r="B4251" t="s">
        <v>89</v>
      </c>
      <c r="C4251" t="s">
        <v>21</v>
      </c>
      <c r="D4251" t="s">
        <v>43</v>
      </c>
      <c r="E4251" t="s">
        <v>51</v>
      </c>
      <c r="F4251" s="1">
        <v>44178</v>
      </c>
      <c r="G4251" s="1">
        <v>39511</v>
      </c>
      <c r="H4251">
        <v>29627</v>
      </c>
      <c r="I4251">
        <v>27157</v>
      </c>
      <c r="J4251">
        <v>66</v>
      </c>
      <c r="K4251">
        <v>90</v>
      </c>
      <c r="L4251" t="s">
        <v>53</v>
      </c>
      <c r="M4251">
        <v>103</v>
      </c>
      <c r="N4251">
        <f>Table1[[#This Row],[Basic Salary]]+Table1[[#This Row],[Bonus]]</f>
        <v>56784</v>
      </c>
      <c r="O4251" s="2">
        <f>Table1[[#This Row],[Bonus]]/Table1[[#This Row],[Basic Salary]]</f>
        <v>0.9166301009214568</v>
      </c>
      <c r="P4251">
        <f ca="1">DATEDIF(Table1[[#This Row],[Date of Birth]],TODAY(),"Y")</f>
        <v>18</v>
      </c>
      <c r="Q4251">
        <f ca="1">DATEDIF(Table1[[#This Row],[Joining Date]],TODAY(),"Y")</f>
        <v>5</v>
      </c>
      <c r="R4251" t="str">
        <f ca="1">IF(YEAR(Table1[[#This Row],[Joining Date]])=YEAR(TODAY()),"Yes","No")</f>
        <v>No</v>
      </c>
      <c r="S4251" t="str">
        <f ca="1">IF(Table1[[#This Row],[Experience]]&gt;5,"Yes","No")</f>
        <v>No</v>
      </c>
      <c r="T4251" t="str">
        <f>TEXT(Table1[[#This Row],[Joining Date]],"mmmm")</f>
        <v>December</v>
      </c>
      <c r="U4251" t="str">
        <f>TEXT(Table1[[#This Row],[Joining Date]],"yyyy")</f>
        <v>2020</v>
      </c>
      <c r="V4251" s="5">
        <f ca="1">TODAY()-Table1[[#This Row],[Joining Date]]</f>
        <v>2061</v>
      </c>
      <c r="W4251" t="str">
        <f>LEFT(Table1[[#This Row],[Employee Name]],FIND(" ",Table1[[#This Row],[Employee Name]])-1)</f>
        <v>Tarun</v>
      </c>
      <c r="X4251" t="str">
        <f>RIGHT(Table1[[#This Row],[Employee Name]],LEN(Table1[[#This Row],[Employee Name]])-FIND(" ",Table1[[#This Row],[Employee Name]]))</f>
        <v>Verma</v>
      </c>
      <c r="Y4251" t="str">
        <f>Table1[[#This Row],[Department]]&amp;"-"&amp;Table1[[#This Row],[Employee ID]]</f>
        <v>Operations-E01538</v>
      </c>
      <c r="Z4251" t="str">
        <f>LEFT(Table1[[#This Row],[Department]],3)</f>
        <v>Ope</v>
      </c>
      <c r="AA4251" t="str">
        <f>_xlfn.XLOOKUP(Table1[[#This Row],[Manager ID]],MANAGERS!A:A,MANAGERS!B:B)</f>
        <v>Manager_3</v>
      </c>
      <c r="AB4251" t="str" cm="1">
        <f t="array" ref="AB4251">_xlfn.XLOOKUP(Table1[[#This Row],[Manager ID]],Table2[[#All],[Manager ID]],Table2[[#All],[Department Head]])</f>
        <v>IT</v>
      </c>
      <c r="AC4251" s="2">
        <f>_xlfn.XLOOKUP(Table1[[#This Row],[City]],L:L,O:O)</f>
        <v>0.23685887225230964</v>
      </c>
      <c r="AD4251" t="str" cm="1">
        <f t="array" ref="AD4251">_xlfn.IFS(Table1[[#This Row],[Performance Score]]&gt;=90,"Excellent",Table1[[#This Row],[Performance Score]]&gt;=75,"Good",Table1[[#This Row],[Performance Score]]&gt;=60,"Average",Table1[[#This Row],[Performance Score]]&lt;=60,"Need Improvement")</f>
        <v>Excellent</v>
      </c>
      <c r="AE4251" t="str">
        <f>IF(AND(Table1[[#This Row],[Attendance %]]&gt;=80,(Table1[[#This Row],[Performance Score]]&gt;=80)),"Eligible","Not Eligible")</f>
        <v>Not Eligible</v>
      </c>
      <c r="AF4251" t="str">
        <f>IF(Table1[[#This Row],[Performance Score]]&gt;=80,"High Performer","Low Performer")</f>
        <v>High Performer</v>
      </c>
      <c r="AG4251" t="str" cm="1">
        <f t="array" aca="1" ref="AG4251" ca="1">_xlfn.IFS(Table1[[#This Row],[Experience]]&lt;=3,"Junior",Table1[[#This Row],[Experience]]&lt;=7,"Mid Level",Table1[[#This Row],[Experience]]&gt;=7,"Senior")</f>
        <v>Mid Level</v>
      </c>
      <c r="AH4251" t="str">
        <f>IF(Table1[[#This Row],[Attendance %]]&gt;75,"OK","Below 75")</f>
        <v>Below 75</v>
      </c>
      <c r="AI4251" t="b">
        <f>ISBLANK(Table1[[#This Row],[Employee ID]])</f>
        <v>0</v>
      </c>
      <c r="AJ4251" t="b">
        <f>ISNUMBER(Table1[[#This Row],[Total Salary  ]])</f>
        <v>1</v>
      </c>
      <c r="AK4251" t="str">
        <f>IFERROR(_xlfn.XLOOKUP(Table1[[#This Row],[Manager ID]],MANAGERS!A:A,MANAGERS!B:B),"Not Found")</f>
        <v>Manager_3</v>
      </c>
    </row>
    <row r="4252" spans="1:37" x14ac:dyDescent="0.2">
      <c r="A4252" t="s">
        <v>312</v>
      </c>
      <c r="B4252" t="s">
        <v>14</v>
      </c>
      <c r="C4252" t="s">
        <v>21</v>
      </c>
      <c r="D4252" t="s">
        <v>40</v>
      </c>
      <c r="E4252" t="s">
        <v>65</v>
      </c>
      <c r="F4252" s="1">
        <v>45006</v>
      </c>
      <c r="G4252" s="1">
        <v>34991</v>
      </c>
      <c r="H4252">
        <v>47185</v>
      </c>
      <c r="I4252">
        <v>9586</v>
      </c>
      <c r="J4252">
        <v>94</v>
      </c>
      <c r="K4252">
        <v>71</v>
      </c>
      <c r="L4252" t="s">
        <v>37</v>
      </c>
      <c r="M4252">
        <v>118</v>
      </c>
      <c r="N4252">
        <f>Table1[[#This Row],[Basic Salary]]+Table1[[#This Row],[Bonus]]</f>
        <v>56771</v>
      </c>
      <c r="O4252" s="2">
        <f>Table1[[#This Row],[Bonus]]/Table1[[#This Row],[Basic Salary]]</f>
        <v>0.20315778319381159</v>
      </c>
      <c r="P4252">
        <f ca="1">DATEDIF(Table1[[#This Row],[Date of Birth]],TODAY(),"Y")</f>
        <v>30</v>
      </c>
      <c r="Q4252">
        <f ca="1">DATEDIF(Table1[[#This Row],[Joining Date]],TODAY(),"Y")</f>
        <v>3</v>
      </c>
      <c r="R4252" t="str">
        <f ca="1">IF(YEAR(Table1[[#This Row],[Joining Date]])=YEAR(TODAY()),"Yes","No")</f>
        <v>No</v>
      </c>
      <c r="S4252" t="str">
        <f ca="1">IF(Table1[[#This Row],[Experience]]&gt;5,"Yes","No")</f>
        <v>No</v>
      </c>
      <c r="T4252" t="str">
        <f>TEXT(Table1[[#This Row],[Joining Date]],"mmmm")</f>
        <v>March</v>
      </c>
      <c r="U4252" t="str">
        <f>TEXT(Table1[[#This Row],[Joining Date]],"yyyy")</f>
        <v>2023</v>
      </c>
      <c r="V4252" s="5">
        <f ca="1">TODAY()-Table1[[#This Row],[Joining Date]]</f>
        <v>1233</v>
      </c>
      <c r="W4252" t="str">
        <f>LEFT(Table1[[#This Row],[Employee Name]],FIND(" ",Table1[[#This Row],[Employee Name]])-1)</f>
        <v>Nisha</v>
      </c>
      <c r="X4252" t="str">
        <f>RIGHT(Table1[[#This Row],[Employee Name]],LEN(Table1[[#This Row],[Employee Name]])-FIND(" ",Table1[[#This Row],[Employee Name]]))</f>
        <v>Kapoor</v>
      </c>
      <c r="Y4252" t="str">
        <f>Table1[[#This Row],[Department]]&amp;"-"&amp;Table1[[#This Row],[Employee ID]]</f>
        <v>IT-E00256</v>
      </c>
      <c r="Z4252" t="str">
        <f>LEFT(Table1[[#This Row],[Department]],3)</f>
        <v>IT</v>
      </c>
      <c r="AA4252" t="str">
        <f>_xlfn.XLOOKUP(Table1[[#This Row],[Manager ID]],MANAGERS!A:A,MANAGERS!B:B)</f>
        <v>Manager_18</v>
      </c>
      <c r="AB4252" t="str" cm="1">
        <f t="array" ref="AB4252">_xlfn.XLOOKUP(Table1[[#This Row],[Manager ID]],Table2[[#All],[Manager ID]],Table2[[#All],[Department Head]])</f>
        <v>Support</v>
      </c>
      <c r="AC4252" s="2">
        <f>_xlfn.XLOOKUP(Table1[[#This Row],[City]],L:L,O:O)</f>
        <v>0.24036902712549932</v>
      </c>
      <c r="AD4252" t="str" cm="1">
        <f t="array" ref="AD4252">_xlfn.IFS(Table1[[#This Row],[Performance Score]]&gt;=90,"Excellent",Table1[[#This Row],[Performance Score]]&gt;=75,"Good",Table1[[#This Row],[Performance Score]]&gt;=60,"Average",Table1[[#This Row],[Performance Score]]&lt;=60,"Need Improvement")</f>
        <v>Average</v>
      </c>
      <c r="AE4252" t="str">
        <f>IF(AND(Table1[[#This Row],[Attendance %]]&gt;=80,(Table1[[#This Row],[Performance Score]]&gt;=80)),"Eligible","Not Eligible")</f>
        <v>Not Eligible</v>
      </c>
      <c r="AF4252" t="str">
        <f>IF(Table1[[#This Row],[Performance Score]]&gt;=80,"High Performer","Low Performer")</f>
        <v>Low Performer</v>
      </c>
      <c r="AG4252" t="str" cm="1">
        <f t="array" aca="1" ref="AG4252" ca="1">_xlfn.IFS(Table1[[#This Row],[Experience]]&lt;=3,"Junior",Table1[[#This Row],[Experience]]&lt;=7,"Mid Level",Table1[[#This Row],[Experience]]&gt;=7,"Senior")</f>
        <v>Junior</v>
      </c>
      <c r="AH4252" t="str">
        <f>IF(Table1[[#This Row],[Attendance %]]&gt;75,"OK","Below 75")</f>
        <v>OK</v>
      </c>
      <c r="AI4252" t="b">
        <f>ISBLANK(Table1[[#This Row],[Employee ID]])</f>
        <v>0</v>
      </c>
      <c r="AJ4252" t="b">
        <f>ISNUMBER(Table1[[#This Row],[Total Salary  ]])</f>
        <v>1</v>
      </c>
      <c r="AK4252" t="str">
        <f>IFERROR(_xlfn.XLOOKUP(Table1[[#This Row],[Manager ID]],MANAGERS!A:A,MANAGERS!B:B),"Not Found")</f>
        <v>Manager_18</v>
      </c>
    </row>
    <row r="4253" spans="1:37" x14ac:dyDescent="0.2">
      <c r="A4253" t="s">
        <v>1307</v>
      </c>
      <c r="B4253" t="s">
        <v>50</v>
      </c>
      <c r="C4253" t="s">
        <v>15</v>
      </c>
      <c r="D4253" t="s">
        <v>43</v>
      </c>
      <c r="E4253" t="s">
        <v>65</v>
      </c>
      <c r="F4253" s="1">
        <v>43437</v>
      </c>
      <c r="G4253" s="1">
        <v>31009</v>
      </c>
      <c r="H4253">
        <v>35155</v>
      </c>
      <c r="I4253">
        <v>21611</v>
      </c>
      <c r="J4253">
        <v>88</v>
      </c>
      <c r="K4253">
        <v>47</v>
      </c>
      <c r="L4253" t="s">
        <v>23</v>
      </c>
      <c r="M4253">
        <v>103</v>
      </c>
      <c r="N4253">
        <f>Table1[[#This Row],[Basic Salary]]+Table1[[#This Row],[Bonus]]</f>
        <v>56766</v>
      </c>
      <c r="O4253" s="2">
        <f>Table1[[#This Row],[Bonus]]/Table1[[#This Row],[Basic Salary]]</f>
        <v>0.61473474612430667</v>
      </c>
      <c r="P4253">
        <f ca="1">DATEDIF(Table1[[#This Row],[Date of Birth]],TODAY(),"Y")</f>
        <v>41</v>
      </c>
      <c r="Q4253">
        <f ca="1">DATEDIF(Table1[[#This Row],[Joining Date]],TODAY(),"Y")</f>
        <v>7</v>
      </c>
      <c r="R4253" t="str">
        <f ca="1">IF(YEAR(Table1[[#This Row],[Joining Date]])=YEAR(TODAY()),"Yes","No")</f>
        <v>No</v>
      </c>
      <c r="S4253" t="str">
        <f ca="1">IF(Table1[[#This Row],[Experience]]&gt;5,"Yes","No")</f>
        <v>Yes</v>
      </c>
      <c r="T4253" t="str">
        <f>TEXT(Table1[[#This Row],[Joining Date]],"mmmm")</f>
        <v>December</v>
      </c>
      <c r="U4253" t="str">
        <f>TEXT(Table1[[#This Row],[Joining Date]],"yyyy")</f>
        <v>2018</v>
      </c>
      <c r="V4253" s="5">
        <f ca="1">TODAY()-Table1[[#This Row],[Joining Date]]</f>
        <v>2802</v>
      </c>
      <c r="W4253" t="str">
        <f>LEFT(Table1[[#This Row],[Employee Name]],FIND(" ",Table1[[#This Row],[Employee Name]])-1)</f>
        <v>Ravi</v>
      </c>
      <c r="X4253" t="str">
        <f>RIGHT(Table1[[#This Row],[Employee Name]],LEN(Table1[[#This Row],[Employee Name]])-FIND(" ",Table1[[#This Row],[Employee Name]]))</f>
        <v>Teja</v>
      </c>
      <c r="Y4253" t="str">
        <f>Table1[[#This Row],[Department]]&amp;"-"&amp;Table1[[#This Row],[Employee ID]]</f>
        <v>Operations-E01251</v>
      </c>
      <c r="Z4253" t="str">
        <f>LEFT(Table1[[#This Row],[Department]],3)</f>
        <v>Ope</v>
      </c>
      <c r="AA4253" t="str">
        <f>_xlfn.XLOOKUP(Table1[[#This Row],[Manager ID]],MANAGERS!A:A,MANAGERS!B:B)</f>
        <v>Manager_3</v>
      </c>
      <c r="AB4253" t="str" cm="1">
        <f t="array" ref="AB4253">_xlfn.XLOOKUP(Table1[[#This Row],[Manager ID]],Table2[[#All],[Manager ID]],Table2[[#All],[Department Head]])</f>
        <v>IT</v>
      </c>
      <c r="AC4253" s="2">
        <f>_xlfn.XLOOKUP(Table1[[#This Row],[City]],L:L,O:O)</f>
        <v>0.23486488519629886</v>
      </c>
      <c r="AD4253" t="str" cm="1">
        <f t="array" ref="AD4253">_xlfn.IFS(Table1[[#This Row],[Performance Score]]&gt;=90,"Excellent",Table1[[#This Row],[Performance Score]]&gt;=75,"Good",Table1[[#This Row],[Performance Score]]&gt;=60,"Average",Table1[[#This Row],[Performance Score]]&lt;=60,"Need Improvement")</f>
        <v>Need Improvement</v>
      </c>
      <c r="AE4253" t="str">
        <f>IF(AND(Table1[[#This Row],[Attendance %]]&gt;=80,(Table1[[#This Row],[Performance Score]]&gt;=80)),"Eligible","Not Eligible")</f>
        <v>Not Eligible</v>
      </c>
      <c r="AF4253" t="str">
        <f>IF(Table1[[#This Row],[Performance Score]]&gt;=80,"High Performer","Low Performer")</f>
        <v>Low Performer</v>
      </c>
      <c r="AG4253" t="str" cm="1">
        <f t="array" aca="1" ref="AG4253" ca="1">_xlfn.IFS(Table1[[#This Row],[Experience]]&lt;=3,"Junior",Table1[[#This Row],[Experience]]&lt;=7,"Mid Level",Table1[[#This Row],[Experience]]&gt;=7,"Senior")</f>
        <v>Mid Level</v>
      </c>
      <c r="AH4253" t="str">
        <f>IF(Table1[[#This Row],[Attendance %]]&gt;75,"OK","Below 75")</f>
        <v>OK</v>
      </c>
      <c r="AI4253" t="b">
        <f>ISBLANK(Table1[[#This Row],[Employee ID]])</f>
        <v>0</v>
      </c>
      <c r="AJ4253" t="b">
        <f>ISNUMBER(Table1[[#This Row],[Total Salary  ]])</f>
        <v>1</v>
      </c>
      <c r="AK4253" t="str">
        <f>IFERROR(_xlfn.XLOOKUP(Table1[[#This Row],[Manager ID]],MANAGERS!A:A,MANAGERS!B:B),"Not Found")</f>
        <v>Manager_3</v>
      </c>
    </row>
    <row r="4254" spans="1:37" x14ac:dyDescent="0.2">
      <c r="A4254" t="s">
        <v>4978</v>
      </c>
      <c r="B4254" t="s">
        <v>36</v>
      </c>
      <c r="C4254" t="s">
        <v>15</v>
      </c>
      <c r="D4254" t="s">
        <v>33</v>
      </c>
      <c r="E4254" t="s">
        <v>51</v>
      </c>
      <c r="F4254" s="1">
        <v>45547</v>
      </c>
      <c r="G4254" s="1">
        <v>35997</v>
      </c>
      <c r="H4254">
        <v>37106</v>
      </c>
      <c r="I4254">
        <v>19657</v>
      </c>
      <c r="J4254">
        <v>82</v>
      </c>
      <c r="K4254">
        <v>77</v>
      </c>
      <c r="L4254" t="s">
        <v>23</v>
      </c>
      <c r="M4254">
        <v>120</v>
      </c>
      <c r="N4254">
        <f>Table1[[#This Row],[Basic Salary]]+Table1[[#This Row],[Bonus]]</f>
        <v>56763</v>
      </c>
      <c r="O4254" s="2">
        <f>Table1[[#This Row],[Bonus]]/Table1[[#This Row],[Basic Salary]]</f>
        <v>0.52975260065757557</v>
      </c>
      <c r="P4254">
        <f ca="1">DATEDIF(Table1[[#This Row],[Date of Birth]],TODAY(),"Y")</f>
        <v>28</v>
      </c>
      <c r="Q4254">
        <f ca="1">DATEDIF(Table1[[#This Row],[Joining Date]],TODAY(),"Y")</f>
        <v>1</v>
      </c>
      <c r="R4254" t="str">
        <f ca="1">IF(YEAR(Table1[[#This Row],[Joining Date]])=YEAR(TODAY()),"Yes","No")</f>
        <v>No</v>
      </c>
      <c r="S4254" t="str">
        <f ca="1">IF(Table1[[#This Row],[Experience]]&gt;5,"Yes","No")</f>
        <v>No</v>
      </c>
      <c r="T4254" t="str">
        <f>TEXT(Table1[[#This Row],[Joining Date]],"mmmm")</f>
        <v>September</v>
      </c>
      <c r="U4254" t="str">
        <f>TEXT(Table1[[#This Row],[Joining Date]],"yyyy")</f>
        <v>2024</v>
      </c>
      <c r="V4254" s="5">
        <f ca="1">TODAY()-Table1[[#This Row],[Joining Date]]</f>
        <v>692</v>
      </c>
      <c r="W4254" t="str">
        <f>LEFT(Table1[[#This Row],[Employee Name]],FIND(" ",Table1[[#This Row],[Employee Name]])-1)</f>
        <v>Meera</v>
      </c>
      <c r="X4254" t="str">
        <f>RIGHT(Table1[[#This Row],[Employee Name]],LEN(Table1[[#This Row],[Employee Name]])-FIND(" ",Table1[[#This Row],[Employee Name]]))</f>
        <v>Joshi</v>
      </c>
      <c r="Y4254" t="str">
        <f>Table1[[#This Row],[Department]]&amp;"-"&amp;Table1[[#This Row],[Employee ID]]</f>
        <v>Marketing-E04922</v>
      </c>
      <c r="Z4254" t="str">
        <f>LEFT(Table1[[#This Row],[Department]],3)</f>
        <v>Mar</v>
      </c>
      <c r="AA4254" t="str">
        <f>_xlfn.XLOOKUP(Table1[[#This Row],[Manager ID]],MANAGERS!A:A,MANAGERS!B:B)</f>
        <v>Manager_20</v>
      </c>
      <c r="AB4254" t="str" cm="1">
        <f t="array" ref="AB4254">_xlfn.XLOOKUP(Table1[[#This Row],[Manager ID]],Table2[[#All],[Manager ID]],Table2[[#All],[Department Head]])</f>
        <v>Operations</v>
      </c>
      <c r="AC4254" s="2">
        <f>_xlfn.XLOOKUP(Table1[[#This Row],[City]],L:L,O:O)</f>
        <v>0.23486488519629886</v>
      </c>
      <c r="AD4254" t="str" cm="1">
        <f t="array" ref="AD4254">_xlfn.IFS(Table1[[#This Row],[Performance Score]]&gt;=90,"Excellent",Table1[[#This Row],[Performance Score]]&gt;=75,"Good",Table1[[#This Row],[Performance Score]]&gt;=60,"Average",Table1[[#This Row],[Performance Score]]&lt;=60,"Need Improvement")</f>
        <v>Good</v>
      </c>
      <c r="AE4254" t="str">
        <f>IF(AND(Table1[[#This Row],[Attendance %]]&gt;=80,(Table1[[#This Row],[Performance Score]]&gt;=80)),"Eligible","Not Eligible")</f>
        <v>Not Eligible</v>
      </c>
      <c r="AF4254" t="str">
        <f>IF(Table1[[#This Row],[Performance Score]]&gt;=80,"High Performer","Low Performer")</f>
        <v>Low Performer</v>
      </c>
      <c r="AG4254" t="str" cm="1">
        <f t="array" aca="1" ref="AG4254" ca="1">_xlfn.IFS(Table1[[#This Row],[Experience]]&lt;=3,"Junior",Table1[[#This Row],[Experience]]&lt;=7,"Mid Level",Table1[[#This Row],[Experience]]&gt;=7,"Senior")</f>
        <v>Junior</v>
      </c>
      <c r="AH4254" t="str">
        <f>IF(Table1[[#This Row],[Attendance %]]&gt;75,"OK","Below 75")</f>
        <v>OK</v>
      </c>
      <c r="AI4254" t="b">
        <f>ISBLANK(Table1[[#This Row],[Employee ID]])</f>
        <v>0</v>
      </c>
      <c r="AJ4254" t="b">
        <f>ISNUMBER(Table1[[#This Row],[Total Salary  ]])</f>
        <v>1</v>
      </c>
      <c r="AK4254" t="str">
        <f>IFERROR(_xlfn.XLOOKUP(Table1[[#This Row],[Manager ID]],MANAGERS!A:A,MANAGERS!B:B),"Not Found")</f>
        <v>Manager_20</v>
      </c>
    </row>
    <row r="4255" spans="1:37" x14ac:dyDescent="0.2">
      <c r="A4255" t="s">
        <v>4282</v>
      </c>
      <c r="B4255" t="s">
        <v>42</v>
      </c>
      <c r="C4255" t="s">
        <v>21</v>
      </c>
      <c r="D4255" t="s">
        <v>81</v>
      </c>
      <c r="E4255" t="s">
        <v>26</v>
      </c>
      <c r="F4255" s="1">
        <v>43034</v>
      </c>
      <c r="G4255" s="1">
        <v>34487</v>
      </c>
      <c r="H4255">
        <v>43924</v>
      </c>
      <c r="I4255">
        <v>12807</v>
      </c>
      <c r="J4255">
        <v>97</v>
      </c>
      <c r="K4255">
        <v>40</v>
      </c>
      <c r="L4255" t="s">
        <v>53</v>
      </c>
      <c r="M4255">
        <v>109</v>
      </c>
      <c r="N4255">
        <f>Table1[[#This Row],[Basic Salary]]+Table1[[#This Row],[Bonus]]</f>
        <v>56731</v>
      </c>
      <c r="O4255" s="2">
        <f>Table1[[#This Row],[Bonus]]/Table1[[#This Row],[Basic Salary]]</f>
        <v>0.29157180584646208</v>
      </c>
      <c r="P4255">
        <f ca="1">DATEDIF(Table1[[#This Row],[Date of Birth]],TODAY(),"Y")</f>
        <v>32</v>
      </c>
      <c r="Q4255">
        <f ca="1">DATEDIF(Table1[[#This Row],[Joining Date]],TODAY(),"Y")</f>
        <v>8</v>
      </c>
      <c r="R4255" t="str">
        <f ca="1">IF(YEAR(Table1[[#This Row],[Joining Date]])=YEAR(TODAY()),"Yes","No")</f>
        <v>No</v>
      </c>
      <c r="S4255" t="str">
        <f ca="1">IF(Table1[[#This Row],[Experience]]&gt;5,"Yes","No")</f>
        <v>Yes</v>
      </c>
      <c r="T4255" t="str">
        <f>TEXT(Table1[[#This Row],[Joining Date]],"mmmm")</f>
        <v>October</v>
      </c>
      <c r="U4255" t="str">
        <f>TEXT(Table1[[#This Row],[Joining Date]],"yyyy")</f>
        <v>2017</v>
      </c>
      <c r="V4255" s="5">
        <f ca="1">TODAY()-Table1[[#This Row],[Joining Date]]</f>
        <v>3205</v>
      </c>
      <c r="W4255" t="str">
        <f>LEFT(Table1[[#This Row],[Employee Name]],FIND(" ",Table1[[#This Row],[Employee Name]])-1)</f>
        <v>Krishna</v>
      </c>
      <c r="X4255" t="str">
        <f>RIGHT(Table1[[#This Row],[Employee Name]],LEN(Table1[[#This Row],[Employee Name]])-FIND(" ",Table1[[#This Row],[Employee Name]]))</f>
        <v>Chaitanya</v>
      </c>
      <c r="Y4255" t="str">
        <f>Table1[[#This Row],[Department]]&amp;"-"&amp;Table1[[#This Row],[Employee ID]]</f>
        <v>Sales-E04226</v>
      </c>
      <c r="Z4255" t="str">
        <f>LEFT(Table1[[#This Row],[Department]],3)</f>
        <v>Sal</v>
      </c>
      <c r="AA4255" t="str">
        <f>_xlfn.XLOOKUP(Table1[[#This Row],[Manager ID]],MANAGERS!A:A,MANAGERS!B:B)</f>
        <v>Manager_9</v>
      </c>
      <c r="AB4255" t="str" cm="1">
        <f t="array" ref="AB4255">_xlfn.XLOOKUP(Table1[[#This Row],[Manager ID]],Table2[[#All],[Manager ID]],Table2[[#All],[Department Head]])</f>
        <v>Sales</v>
      </c>
      <c r="AC4255" s="2">
        <f>_xlfn.XLOOKUP(Table1[[#This Row],[City]],L:L,O:O)</f>
        <v>0.23685887225230964</v>
      </c>
      <c r="AD4255" t="str" cm="1">
        <f t="array" ref="AD4255">_xlfn.IFS(Table1[[#This Row],[Performance Score]]&gt;=90,"Excellent",Table1[[#This Row],[Performance Score]]&gt;=75,"Good",Table1[[#This Row],[Performance Score]]&gt;=60,"Average",Table1[[#This Row],[Performance Score]]&lt;=60,"Need Improvement")</f>
        <v>Need Improvement</v>
      </c>
      <c r="AE4255" t="str">
        <f>IF(AND(Table1[[#This Row],[Attendance %]]&gt;=80,(Table1[[#This Row],[Performance Score]]&gt;=80)),"Eligible","Not Eligible")</f>
        <v>Not Eligible</v>
      </c>
      <c r="AF4255" t="str">
        <f>IF(Table1[[#This Row],[Performance Score]]&gt;=80,"High Performer","Low Performer")</f>
        <v>Low Performer</v>
      </c>
      <c r="AG4255" t="str" cm="1">
        <f t="array" aca="1" ref="AG4255" ca="1">_xlfn.IFS(Table1[[#This Row],[Experience]]&lt;=3,"Junior",Table1[[#This Row],[Experience]]&lt;=7,"Mid Level",Table1[[#This Row],[Experience]]&gt;=7,"Senior")</f>
        <v>Senior</v>
      </c>
      <c r="AH4255" t="str">
        <f>IF(Table1[[#This Row],[Attendance %]]&gt;75,"OK","Below 75")</f>
        <v>OK</v>
      </c>
      <c r="AI4255" t="b">
        <f>ISBLANK(Table1[[#This Row],[Employee ID]])</f>
        <v>0</v>
      </c>
      <c r="AJ4255" t="b">
        <f>ISNUMBER(Table1[[#This Row],[Total Salary  ]])</f>
        <v>1</v>
      </c>
      <c r="AK4255" t="str">
        <f>IFERROR(_xlfn.XLOOKUP(Table1[[#This Row],[Manager ID]],MANAGERS!A:A,MANAGERS!B:B),"Not Found")</f>
        <v>Manager_9</v>
      </c>
    </row>
    <row r="4256" spans="1:37" x14ac:dyDescent="0.2">
      <c r="A4256" t="s">
        <v>96</v>
      </c>
      <c r="B4256" t="s">
        <v>42</v>
      </c>
      <c r="C4256" t="s">
        <v>15</v>
      </c>
      <c r="D4256" t="s">
        <v>81</v>
      </c>
      <c r="E4256" t="s">
        <v>65</v>
      </c>
      <c r="F4256" s="1">
        <v>45230</v>
      </c>
      <c r="G4256" s="1">
        <v>40710</v>
      </c>
      <c r="H4256">
        <v>39168</v>
      </c>
      <c r="I4256">
        <v>17535</v>
      </c>
      <c r="J4256">
        <v>62</v>
      </c>
      <c r="K4256">
        <v>94</v>
      </c>
      <c r="L4256" t="s">
        <v>27</v>
      </c>
      <c r="M4256">
        <v>108</v>
      </c>
      <c r="N4256">
        <f>Table1[[#This Row],[Basic Salary]]+Table1[[#This Row],[Bonus]]</f>
        <v>56703</v>
      </c>
      <c r="O4256" s="2">
        <f>Table1[[#This Row],[Bonus]]/Table1[[#This Row],[Basic Salary]]</f>
        <v>0.44768688725490197</v>
      </c>
      <c r="P4256">
        <f ca="1">DATEDIF(Table1[[#This Row],[Date of Birth]],TODAY(),"Y")</f>
        <v>15</v>
      </c>
      <c r="Q4256">
        <f ca="1">DATEDIF(Table1[[#This Row],[Joining Date]],TODAY(),"Y")</f>
        <v>2</v>
      </c>
      <c r="R4256" t="str">
        <f ca="1">IF(YEAR(Table1[[#This Row],[Joining Date]])=YEAR(TODAY()),"Yes","No")</f>
        <v>No</v>
      </c>
      <c r="S4256" t="str">
        <f ca="1">IF(Table1[[#This Row],[Experience]]&gt;5,"Yes","No")</f>
        <v>No</v>
      </c>
      <c r="T4256" t="str">
        <f>TEXT(Table1[[#This Row],[Joining Date]],"mmmm")</f>
        <v>October</v>
      </c>
      <c r="U4256" t="str">
        <f>TEXT(Table1[[#This Row],[Joining Date]],"yyyy")</f>
        <v>2023</v>
      </c>
      <c r="V4256" s="5">
        <f ca="1">TODAY()-Table1[[#This Row],[Joining Date]]</f>
        <v>1009</v>
      </c>
      <c r="W4256" t="str">
        <f>LEFT(Table1[[#This Row],[Employee Name]],FIND(" ",Table1[[#This Row],[Employee Name]])-1)</f>
        <v>Krishna</v>
      </c>
      <c r="X4256" t="str">
        <f>RIGHT(Table1[[#This Row],[Employee Name]],LEN(Table1[[#This Row],[Employee Name]])-FIND(" ",Table1[[#This Row],[Employee Name]]))</f>
        <v>Chaitanya</v>
      </c>
      <c r="Y4256" t="str">
        <f>Table1[[#This Row],[Department]]&amp;"-"&amp;Table1[[#This Row],[Employee ID]]</f>
        <v>Sales-E00041</v>
      </c>
      <c r="Z4256" t="str">
        <f>LEFT(Table1[[#This Row],[Department]],3)</f>
        <v>Sal</v>
      </c>
      <c r="AA4256" t="str">
        <f>_xlfn.XLOOKUP(Table1[[#This Row],[Manager ID]],MANAGERS!A:A,MANAGERS!B:B)</f>
        <v>Manager_8</v>
      </c>
      <c r="AB4256" t="str" cm="1">
        <f t="array" ref="AB4256">_xlfn.XLOOKUP(Table1[[#This Row],[Manager ID]],Table2[[#All],[Manager ID]],Table2[[#All],[Department Head]])</f>
        <v>Sales</v>
      </c>
      <c r="AC4256" s="2">
        <f>_xlfn.XLOOKUP(Table1[[#This Row],[City]],L:L,O:O)</f>
        <v>0.23674293405114402</v>
      </c>
      <c r="AD4256" t="str" cm="1">
        <f t="array" ref="AD4256">_xlfn.IFS(Table1[[#This Row],[Performance Score]]&gt;=90,"Excellent",Table1[[#This Row],[Performance Score]]&gt;=75,"Good",Table1[[#This Row],[Performance Score]]&gt;=60,"Average",Table1[[#This Row],[Performance Score]]&lt;=60,"Need Improvement")</f>
        <v>Excellent</v>
      </c>
      <c r="AE4256" t="str">
        <f>IF(AND(Table1[[#This Row],[Attendance %]]&gt;=80,(Table1[[#This Row],[Performance Score]]&gt;=80)),"Eligible","Not Eligible")</f>
        <v>Not Eligible</v>
      </c>
      <c r="AF4256" t="str">
        <f>IF(Table1[[#This Row],[Performance Score]]&gt;=80,"High Performer","Low Performer")</f>
        <v>High Performer</v>
      </c>
      <c r="AG4256" t="str" cm="1">
        <f t="array" aca="1" ref="AG4256" ca="1">_xlfn.IFS(Table1[[#This Row],[Experience]]&lt;=3,"Junior",Table1[[#This Row],[Experience]]&lt;=7,"Mid Level",Table1[[#This Row],[Experience]]&gt;=7,"Senior")</f>
        <v>Junior</v>
      </c>
      <c r="AH4256" t="str">
        <f>IF(Table1[[#This Row],[Attendance %]]&gt;75,"OK","Below 75")</f>
        <v>Below 75</v>
      </c>
      <c r="AI4256" t="b">
        <f>ISBLANK(Table1[[#This Row],[Employee ID]])</f>
        <v>0</v>
      </c>
      <c r="AJ4256" t="b">
        <f>ISNUMBER(Table1[[#This Row],[Total Salary  ]])</f>
        <v>1</v>
      </c>
      <c r="AK4256" t="str">
        <f>IFERROR(_xlfn.XLOOKUP(Table1[[#This Row],[Manager ID]],MANAGERS!A:A,MANAGERS!B:B),"Not Found")</f>
        <v>Manager_8</v>
      </c>
    </row>
    <row r="4257" spans="1:37" x14ac:dyDescent="0.2">
      <c r="A4257" t="s">
        <v>2104</v>
      </c>
      <c r="B4257" t="s">
        <v>42</v>
      </c>
      <c r="C4257" t="s">
        <v>15</v>
      </c>
      <c r="D4257" t="s">
        <v>40</v>
      </c>
      <c r="E4257" t="s">
        <v>30</v>
      </c>
      <c r="F4257" s="1">
        <v>43582</v>
      </c>
      <c r="G4257" s="1">
        <v>39086</v>
      </c>
      <c r="H4257">
        <v>49232</v>
      </c>
      <c r="I4257">
        <v>7445</v>
      </c>
      <c r="J4257">
        <v>66</v>
      </c>
      <c r="K4257">
        <v>74</v>
      </c>
      <c r="L4257" t="s">
        <v>18</v>
      </c>
      <c r="M4257">
        <v>118</v>
      </c>
      <c r="N4257">
        <f>Table1[[#This Row],[Basic Salary]]+Table1[[#This Row],[Bonus]]</f>
        <v>56677</v>
      </c>
      <c r="O4257" s="2">
        <f>Table1[[#This Row],[Bonus]]/Table1[[#This Row],[Basic Salary]]</f>
        <v>0.15122278193045174</v>
      </c>
      <c r="P4257">
        <f ca="1">DATEDIF(Table1[[#This Row],[Date of Birth]],TODAY(),"Y")</f>
        <v>19</v>
      </c>
      <c r="Q4257">
        <f ca="1">DATEDIF(Table1[[#This Row],[Joining Date]],TODAY(),"Y")</f>
        <v>7</v>
      </c>
      <c r="R4257" t="str">
        <f ca="1">IF(YEAR(Table1[[#This Row],[Joining Date]])=YEAR(TODAY()),"Yes","No")</f>
        <v>No</v>
      </c>
      <c r="S4257" t="str">
        <f ca="1">IF(Table1[[#This Row],[Experience]]&gt;5,"Yes","No")</f>
        <v>Yes</v>
      </c>
      <c r="T4257" t="str">
        <f>TEXT(Table1[[#This Row],[Joining Date]],"mmmm")</f>
        <v>April</v>
      </c>
      <c r="U4257" t="str">
        <f>TEXT(Table1[[#This Row],[Joining Date]],"yyyy")</f>
        <v>2019</v>
      </c>
      <c r="V4257" s="5">
        <f ca="1">TODAY()-Table1[[#This Row],[Joining Date]]</f>
        <v>2657</v>
      </c>
      <c r="W4257" t="str">
        <f>LEFT(Table1[[#This Row],[Employee Name]],FIND(" ",Table1[[#This Row],[Employee Name]])-1)</f>
        <v>Krishna</v>
      </c>
      <c r="X4257" t="str">
        <f>RIGHT(Table1[[#This Row],[Employee Name]],LEN(Table1[[#This Row],[Employee Name]])-FIND(" ",Table1[[#This Row],[Employee Name]]))</f>
        <v>Chaitanya</v>
      </c>
      <c r="Y4257" t="str">
        <f>Table1[[#This Row],[Department]]&amp;"-"&amp;Table1[[#This Row],[Employee ID]]</f>
        <v>IT-E02048</v>
      </c>
      <c r="Z4257" t="str">
        <f>LEFT(Table1[[#This Row],[Department]],3)</f>
        <v>IT</v>
      </c>
      <c r="AA4257" t="str">
        <f>_xlfn.XLOOKUP(Table1[[#This Row],[Manager ID]],MANAGERS!A:A,MANAGERS!B:B)</f>
        <v>Manager_18</v>
      </c>
      <c r="AB4257" t="str" cm="1">
        <f t="array" ref="AB4257">_xlfn.XLOOKUP(Table1[[#This Row],[Manager ID]],Table2[[#All],[Manager ID]],Table2[[#All],[Department Head]])</f>
        <v>Support</v>
      </c>
      <c r="AC4257" s="2">
        <f>_xlfn.XLOOKUP(Table1[[#This Row],[City]],L:L,O:O)</f>
        <v>0.21356479274849693</v>
      </c>
      <c r="AD4257" t="str" cm="1">
        <f t="array" ref="AD4257">_xlfn.IFS(Table1[[#This Row],[Performance Score]]&gt;=90,"Excellent",Table1[[#This Row],[Performance Score]]&gt;=75,"Good",Table1[[#This Row],[Performance Score]]&gt;=60,"Average",Table1[[#This Row],[Performance Score]]&lt;=60,"Need Improvement")</f>
        <v>Average</v>
      </c>
      <c r="AE4257" t="str">
        <f>IF(AND(Table1[[#This Row],[Attendance %]]&gt;=80,(Table1[[#This Row],[Performance Score]]&gt;=80)),"Eligible","Not Eligible")</f>
        <v>Not Eligible</v>
      </c>
      <c r="AF4257" t="str">
        <f>IF(Table1[[#This Row],[Performance Score]]&gt;=80,"High Performer","Low Performer")</f>
        <v>Low Performer</v>
      </c>
      <c r="AG4257" t="str" cm="1">
        <f t="array" aca="1" ref="AG4257" ca="1">_xlfn.IFS(Table1[[#This Row],[Experience]]&lt;=3,"Junior",Table1[[#This Row],[Experience]]&lt;=7,"Mid Level",Table1[[#This Row],[Experience]]&gt;=7,"Senior")</f>
        <v>Mid Level</v>
      </c>
      <c r="AH4257" t="str">
        <f>IF(Table1[[#This Row],[Attendance %]]&gt;75,"OK","Below 75")</f>
        <v>Below 75</v>
      </c>
      <c r="AI4257" t="b">
        <f>ISBLANK(Table1[[#This Row],[Employee ID]])</f>
        <v>0</v>
      </c>
      <c r="AJ4257" t="b">
        <f>ISNUMBER(Table1[[#This Row],[Total Salary  ]])</f>
        <v>1</v>
      </c>
      <c r="AK4257" t="str">
        <f>IFERROR(_xlfn.XLOOKUP(Table1[[#This Row],[Manager ID]],MANAGERS!A:A,MANAGERS!B:B),"Not Found")</f>
        <v>Manager_18</v>
      </c>
    </row>
    <row r="4258" spans="1:37" x14ac:dyDescent="0.2">
      <c r="A4258" t="s">
        <v>1518</v>
      </c>
      <c r="B4258" t="s">
        <v>39</v>
      </c>
      <c r="C4258" t="s">
        <v>15</v>
      </c>
      <c r="D4258" t="s">
        <v>33</v>
      </c>
      <c r="E4258" t="s">
        <v>17</v>
      </c>
      <c r="F4258" s="1">
        <v>44404</v>
      </c>
      <c r="G4258" s="1">
        <v>40236</v>
      </c>
      <c r="H4258">
        <v>44902</v>
      </c>
      <c r="I4258">
        <v>11744</v>
      </c>
      <c r="J4258">
        <v>88</v>
      </c>
      <c r="K4258">
        <v>49</v>
      </c>
      <c r="L4258" t="s">
        <v>18</v>
      </c>
      <c r="M4258">
        <v>109</v>
      </c>
      <c r="N4258">
        <f>Table1[[#This Row],[Basic Salary]]+Table1[[#This Row],[Bonus]]</f>
        <v>56646</v>
      </c>
      <c r="O4258" s="2">
        <f>Table1[[#This Row],[Bonus]]/Table1[[#This Row],[Basic Salary]]</f>
        <v>0.26154736982762461</v>
      </c>
      <c r="P4258">
        <f ca="1">DATEDIF(Table1[[#This Row],[Date of Birth]],TODAY(),"Y")</f>
        <v>16</v>
      </c>
      <c r="Q4258">
        <f ca="1">DATEDIF(Table1[[#This Row],[Joining Date]],TODAY(),"Y")</f>
        <v>5</v>
      </c>
      <c r="R4258" t="str">
        <f ca="1">IF(YEAR(Table1[[#This Row],[Joining Date]])=YEAR(TODAY()),"Yes","No")</f>
        <v>No</v>
      </c>
      <c r="S4258" t="str">
        <f ca="1">IF(Table1[[#This Row],[Experience]]&gt;5,"Yes","No")</f>
        <v>No</v>
      </c>
      <c r="T4258" t="str">
        <f>TEXT(Table1[[#This Row],[Joining Date]],"mmmm")</f>
        <v>July</v>
      </c>
      <c r="U4258" t="str">
        <f>TEXT(Table1[[#This Row],[Joining Date]],"yyyy")</f>
        <v>2021</v>
      </c>
      <c r="V4258" s="5">
        <f ca="1">TODAY()-Table1[[#This Row],[Joining Date]]</f>
        <v>1835</v>
      </c>
      <c r="W4258" t="str">
        <f>LEFT(Table1[[#This Row],[Employee Name]],FIND(" ",Table1[[#This Row],[Employee Name]])-1)</f>
        <v>Karan</v>
      </c>
      <c r="X4258" t="str">
        <f>RIGHT(Table1[[#This Row],[Employee Name]],LEN(Table1[[#This Row],[Employee Name]])-FIND(" ",Table1[[#This Row],[Employee Name]]))</f>
        <v>Malhotra</v>
      </c>
      <c r="Y4258" t="str">
        <f>Table1[[#This Row],[Department]]&amp;"-"&amp;Table1[[#This Row],[Employee ID]]</f>
        <v>Marketing-E01462</v>
      </c>
      <c r="Z4258" t="str">
        <f>LEFT(Table1[[#This Row],[Department]],3)</f>
        <v>Mar</v>
      </c>
      <c r="AA4258" t="str">
        <f>_xlfn.XLOOKUP(Table1[[#This Row],[Manager ID]],MANAGERS!A:A,MANAGERS!B:B)</f>
        <v>Manager_9</v>
      </c>
      <c r="AB4258" t="str" cm="1">
        <f t="array" ref="AB4258">_xlfn.XLOOKUP(Table1[[#This Row],[Manager ID]],Table2[[#All],[Manager ID]],Table2[[#All],[Department Head]])</f>
        <v>Sales</v>
      </c>
      <c r="AC4258" s="2">
        <f>_xlfn.XLOOKUP(Table1[[#This Row],[City]],L:L,O:O)</f>
        <v>0.21356479274849693</v>
      </c>
      <c r="AD4258" t="str" cm="1">
        <f t="array" ref="AD4258">_xlfn.IFS(Table1[[#This Row],[Performance Score]]&gt;=90,"Excellent",Table1[[#This Row],[Performance Score]]&gt;=75,"Good",Table1[[#This Row],[Performance Score]]&gt;=60,"Average",Table1[[#This Row],[Performance Score]]&lt;=60,"Need Improvement")</f>
        <v>Need Improvement</v>
      </c>
      <c r="AE4258" t="str">
        <f>IF(AND(Table1[[#This Row],[Attendance %]]&gt;=80,(Table1[[#This Row],[Performance Score]]&gt;=80)),"Eligible","Not Eligible")</f>
        <v>Not Eligible</v>
      </c>
      <c r="AF4258" t="str">
        <f>IF(Table1[[#This Row],[Performance Score]]&gt;=80,"High Performer","Low Performer")</f>
        <v>Low Performer</v>
      </c>
      <c r="AG4258" t="str" cm="1">
        <f t="array" aca="1" ref="AG4258" ca="1">_xlfn.IFS(Table1[[#This Row],[Experience]]&lt;=3,"Junior",Table1[[#This Row],[Experience]]&lt;=7,"Mid Level",Table1[[#This Row],[Experience]]&gt;=7,"Senior")</f>
        <v>Mid Level</v>
      </c>
      <c r="AH4258" t="str">
        <f>IF(Table1[[#This Row],[Attendance %]]&gt;75,"OK","Below 75")</f>
        <v>OK</v>
      </c>
      <c r="AI4258" t="b">
        <f>ISBLANK(Table1[[#This Row],[Employee ID]])</f>
        <v>0</v>
      </c>
      <c r="AJ4258" t="b">
        <f>ISNUMBER(Table1[[#This Row],[Total Salary  ]])</f>
        <v>1</v>
      </c>
      <c r="AK4258" t="str">
        <f>IFERROR(_xlfn.XLOOKUP(Table1[[#This Row],[Manager ID]],MANAGERS!A:A,MANAGERS!B:B),"Not Found")</f>
        <v>Manager_9</v>
      </c>
    </row>
    <row r="4259" spans="1:37" x14ac:dyDescent="0.2">
      <c r="A4259" t="s">
        <v>2195</v>
      </c>
      <c r="B4259" t="s">
        <v>14</v>
      </c>
      <c r="C4259" t="s">
        <v>15</v>
      </c>
      <c r="D4259" t="s">
        <v>33</v>
      </c>
      <c r="E4259" t="s">
        <v>51</v>
      </c>
      <c r="F4259" s="1">
        <v>43688</v>
      </c>
      <c r="G4259" s="1">
        <v>34815</v>
      </c>
      <c r="H4259">
        <v>44344</v>
      </c>
      <c r="I4259">
        <v>12292</v>
      </c>
      <c r="J4259">
        <v>88</v>
      </c>
      <c r="K4259">
        <v>69</v>
      </c>
      <c r="L4259" t="s">
        <v>27</v>
      </c>
      <c r="M4259">
        <v>105</v>
      </c>
      <c r="N4259">
        <f>Table1[[#This Row],[Basic Salary]]+Table1[[#This Row],[Bonus]]</f>
        <v>56636</v>
      </c>
      <c r="O4259" s="2">
        <f>Table1[[#This Row],[Bonus]]/Table1[[#This Row],[Basic Salary]]</f>
        <v>0.27719646400865955</v>
      </c>
      <c r="P4259">
        <f ca="1">DATEDIF(Table1[[#This Row],[Date of Birth]],TODAY(),"Y")</f>
        <v>31</v>
      </c>
      <c r="Q4259">
        <f ca="1">DATEDIF(Table1[[#This Row],[Joining Date]],TODAY(),"Y")</f>
        <v>6</v>
      </c>
      <c r="R4259" t="str">
        <f ca="1">IF(YEAR(Table1[[#This Row],[Joining Date]])=YEAR(TODAY()),"Yes","No")</f>
        <v>No</v>
      </c>
      <c r="S4259" t="str">
        <f ca="1">IF(Table1[[#This Row],[Experience]]&gt;5,"Yes","No")</f>
        <v>Yes</v>
      </c>
      <c r="T4259" t="str">
        <f>TEXT(Table1[[#This Row],[Joining Date]],"mmmm")</f>
        <v>August</v>
      </c>
      <c r="U4259" t="str">
        <f>TEXT(Table1[[#This Row],[Joining Date]],"yyyy")</f>
        <v>2019</v>
      </c>
      <c r="V4259" s="5">
        <f ca="1">TODAY()-Table1[[#This Row],[Joining Date]]</f>
        <v>2551</v>
      </c>
      <c r="W4259" t="str">
        <f>LEFT(Table1[[#This Row],[Employee Name]],FIND(" ",Table1[[#This Row],[Employee Name]])-1)</f>
        <v>Nisha</v>
      </c>
      <c r="X4259" t="str">
        <f>RIGHT(Table1[[#This Row],[Employee Name]],LEN(Table1[[#This Row],[Employee Name]])-FIND(" ",Table1[[#This Row],[Employee Name]]))</f>
        <v>Kapoor</v>
      </c>
      <c r="Y4259" t="str">
        <f>Table1[[#This Row],[Department]]&amp;"-"&amp;Table1[[#This Row],[Employee ID]]</f>
        <v>Marketing-E02139</v>
      </c>
      <c r="Z4259" t="str">
        <f>LEFT(Table1[[#This Row],[Department]],3)</f>
        <v>Mar</v>
      </c>
      <c r="AA4259" t="str">
        <f>_xlfn.XLOOKUP(Table1[[#This Row],[Manager ID]],MANAGERS!A:A,MANAGERS!B:B)</f>
        <v>Manager_5</v>
      </c>
      <c r="AB4259" t="str" cm="1">
        <f t="array" ref="AB4259">_xlfn.XLOOKUP(Table1[[#This Row],[Manager ID]],Table2[[#All],[Manager ID]],Table2[[#All],[Department Head]])</f>
        <v>Sales</v>
      </c>
      <c r="AC4259" s="2">
        <f>_xlfn.XLOOKUP(Table1[[#This Row],[City]],L:L,O:O)</f>
        <v>0.23674293405114402</v>
      </c>
      <c r="AD4259" t="str" cm="1">
        <f t="array" ref="AD4259">_xlfn.IFS(Table1[[#This Row],[Performance Score]]&gt;=90,"Excellent",Table1[[#This Row],[Performance Score]]&gt;=75,"Good",Table1[[#This Row],[Performance Score]]&gt;=60,"Average",Table1[[#This Row],[Performance Score]]&lt;=60,"Need Improvement")</f>
        <v>Average</v>
      </c>
      <c r="AE4259" t="str">
        <f>IF(AND(Table1[[#This Row],[Attendance %]]&gt;=80,(Table1[[#This Row],[Performance Score]]&gt;=80)),"Eligible","Not Eligible")</f>
        <v>Not Eligible</v>
      </c>
      <c r="AF4259" t="str">
        <f>IF(Table1[[#This Row],[Performance Score]]&gt;=80,"High Performer","Low Performer")</f>
        <v>Low Performer</v>
      </c>
      <c r="AG4259" t="str" cm="1">
        <f t="array" aca="1" ref="AG4259" ca="1">_xlfn.IFS(Table1[[#This Row],[Experience]]&lt;=3,"Junior",Table1[[#This Row],[Experience]]&lt;=7,"Mid Level",Table1[[#This Row],[Experience]]&gt;=7,"Senior")</f>
        <v>Mid Level</v>
      </c>
      <c r="AH4259" t="str">
        <f>IF(Table1[[#This Row],[Attendance %]]&gt;75,"OK","Below 75")</f>
        <v>OK</v>
      </c>
      <c r="AI4259" t="b">
        <f>ISBLANK(Table1[[#This Row],[Employee ID]])</f>
        <v>0</v>
      </c>
      <c r="AJ4259" t="b">
        <f>ISNUMBER(Table1[[#This Row],[Total Salary  ]])</f>
        <v>1</v>
      </c>
      <c r="AK4259" t="str">
        <f>IFERROR(_xlfn.XLOOKUP(Table1[[#This Row],[Manager ID]],MANAGERS!A:A,MANAGERS!B:B),"Not Found")</f>
        <v>Manager_5</v>
      </c>
    </row>
    <row r="4260" spans="1:37" x14ac:dyDescent="0.2">
      <c r="A4260" t="s">
        <v>3484</v>
      </c>
      <c r="B4260" t="s">
        <v>69</v>
      </c>
      <c r="C4260" t="s">
        <v>15</v>
      </c>
      <c r="D4260" t="s">
        <v>25</v>
      </c>
      <c r="E4260" t="s">
        <v>17</v>
      </c>
      <c r="F4260" s="1">
        <v>42757</v>
      </c>
      <c r="G4260" s="1">
        <v>31673</v>
      </c>
      <c r="H4260">
        <v>33135</v>
      </c>
      <c r="I4260">
        <v>23488</v>
      </c>
      <c r="J4260">
        <v>88</v>
      </c>
      <c r="K4260">
        <v>63</v>
      </c>
      <c r="L4260" t="s">
        <v>31</v>
      </c>
      <c r="M4260">
        <v>101</v>
      </c>
      <c r="N4260">
        <f>Table1[[#This Row],[Basic Salary]]+Table1[[#This Row],[Bonus]]</f>
        <v>56623</v>
      </c>
      <c r="O4260" s="2">
        <f>Table1[[#This Row],[Bonus]]/Table1[[#This Row],[Basic Salary]]</f>
        <v>0.70885770333484233</v>
      </c>
      <c r="P4260">
        <f ca="1">DATEDIF(Table1[[#This Row],[Date of Birth]],TODAY(),"Y")</f>
        <v>39</v>
      </c>
      <c r="Q4260">
        <f ca="1">DATEDIF(Table1[[#This Row],[Joining Date]],TODAY(),"Y")</f>
        <v>9</v>
      </c>
      <c r="R4260" t="str">
        <f ca="1">IF(YEAR(Table1[[#This Row],[Joining Date]])=YEAR(TODAY()),"Yes","No")</f>
        <v>No</v>
      </c>
      <c r="S4260" t="str">
        <f ca="1">IF(Table1[[#This Row],[Experience]]&gt;5,"Yes","No")</f>
        <v>Yes</v>
      </c>
      <c r="T4260" t="str">
        <f>TEXT(Table1[[#This Row],[Joining Date]],"mmmm")</f>
        <v>January</v>
      </c>
      <c r="U4260" t="str">
        <f>TEXT(Table1[[#This Row],[Joining Date]],"yyyy")</f>
        <v>2017</v>
      </c>
      <c r="V4260" s="5">
        <f ca="1">TODAY()-Table1[[#This Row],[Joining Date]]</f>
        <v>3482</v>
      </c>
      <c r="W4260" t="str">
        <f>LEFT(Table1[[#This Row],[Employee Name]],FIND(" ",Table1[[#This Row],[Employee Name]])-1)</f>
        <v>Neha</v>
      </c>
      <c r="X4260" t="str">
        <f>RIGHT(Table1[[#This Row],[Employee Name]],LEN(Table1[[#This Row],[Employee Name]])-FIND(" ",Table1[[#This Row],[Employee Name]]))</f>
        <v>Kulkarni</v>
      </c>
      <c r="Y4260" t="str">
        <f>Table1[[#This Row],[Department]]&amp;"-"&amp;Table1[[#This Row],[Employee ID]]</f>
        <v>Finance-E03428</v>
      </c>
      <c r="Z4260" t="str">
        <f>LEFT(Table1[[#This Row],[Department]],3)</f>
        <v>Fin</v>
      </c>
      <c r="AA4260" t="str">
        <f>_xlfn.XLOOKUP(Table1[[#This Row],[Manager ID]],MANAGERS!A:A,MANAGERS!B:B)</f>
        <v>Manager_1</v>
      </c>
      <c r="AB4260" t="str" cm="1">
        <f t="array" ref="AB4260">_xlfn.XLOOKUP(Table1[[#This Row],[Manager ID]],Table2[[#All],[Manager ID]],Table2[[#All],[Department Head]])</f>
        <v>Support</v>
      </c>
      <c r="AC4260" s="2">
        <f>_xlfn.XLOOKUP(Table1[[#This Row],[City]],L:L,O:O)</f>
        <v>0.241864189087755</v>
      </c>
      <c r="AD4260" t="str" cm="1">
        <f t="array" ref="AD4260">_xlfn.IFS(Table1[[#This Row],[Performance Score]]&gt;=90,"Excellent",Table1[[#This Row],[Performance Score]]&gt;=75,"Good",Table1[[#This Row],[Performance Score]]&gt;=60,"Average",Table1[[#This Row],[Performance Score]]&lt;=60,"Need Improvement")</f>
        <v>Average</v>
      </c>
      <c r="AE4260" t="str">
        <f>IF(AND(Table1[[#This Row],[Attendance %]]&gt;=80,(Table1[[#This Row],[Performance Score]]&gt;=80)),"Eligible","Not Eligible")</f>
        <v>Not Eligible</v>
      </c>
      <c r="AF4260" t="str">
        <f>IF(Table1[[#This Row],[Performance Score]]&gt;=80,"High Performer","Low Performer")</f>
        <v>Low Performer</v>
      </c>
      <c r="AG4260" t="str" cm="1">
        <f t="array" aca="1" ref="AG4260" ca="1">_xlfn.IFS(Table1[[#This Row],[Experience]]&lt;=3,"Junior",Table1[[#This Row],[Experience]]&lt;=7,"Mid Level",Table1[[#This Row],[Experience]]&gt;=7,"Senior")</f>
        <v>Senior</v>
      </c>
      <c r="AH4260" t="str">
        <f>IF(Table1[[#This Row],[Attendance %]]&gt;75,"OK","Below 75")</f>
        <v>OK</v>
      </c>
      <c r="AI4260" t="b">
        <f>ISBLANK(Table1[[#This Row],[Employee ID]])</f>
        <v>0</v>
      </c>
      <c r="AJ4260" t="b">
        <f>ISNUMBER(Table1[[#This Row],[Total Salary  ]])</f>
        <v>1</v>
      </c>
      <c r="AK4260" t="str">
        <f>IFERROR(_xlfn.XLOOKUP(Table1[[#This Row],[Manager ID]],MANAGERS!A:A,MANAGERS!B:B),"Not Found")</f>
        <v>Manager_1</v>
      </c>
    </row>
    <row r="4261" spans="1:37" x14ac:dyDescent="0.2">
      <c r="A4261" t="s">
        <v>2714</v>
      </c>
      <c r="B4261" t="s">
        <v>89</v>
      </c>
      <c r="C4261" t="s">
        <v>21</v>
      </c>
      <c r="D4261" t="s">
        <v>46</v>
      </c>
      <c r="E4261" t="s">
        <v>51</v>
      </c>
      <c r="F4261" s="1">
        <v>45599</v>
      </c>
      <c r="G4261" s="1">
        <v>37199</v>
      </c>
      <c r="H4261">
        <v>42685</v>
      </c>
      <c r="I4261">
        <v>13937</v>
      </c>
      <c r="J4261">
        <v>81</v>
      </c>
      <c r="K4261">
        <v>49</v>
      </c>
      <c r="L4261" t="s">
        <v>23</v>
      </c>
      <c r="M4261">
        <v>109</v>
      </c>
      <c r="N4261">
        <f>Table1[[#This Row],[Basic Salary]]+Table1[[#This Row],[Bonus]]</f>
        <v>56622</v>
      </c>
      <c r="O4261" s="2">
        <f>Table1[[#This Row],[Bonus]]/Table1[[#This Row],[Basic Salary]]</f>
        <v>0.32650814103314985</v>
      </c>
      <c r="P4261">
        <f ca="1">DATEDIF(Table1[[#This Row],[Date of Birth]],TODAY(),"Y")</f>
        <v>24</v>
      </c>
      <c r="Q4261">
        <f ca="1">DATEDIF(Table1[[#This Row],[Joining Date]],TODAY(),"Y")</f>
        <v>1</v>
      </c>
      <c r="R4261" t="str">
        <f ca="1">IF(YEAR(Table1[[#This Row],[Joining Date]])=YEAR(TODAY()),"Yes","No")</f>
        <v>No</v>
      </c>
      <c r="S4261" t="str">
        <f ca="1">IF(Table1[[#This Row],[Experience]]&gt;5,"Yes","No")</f>
        <v>No</v>
      </c>
      <c r="T4261" t="str">
        <f>TEXT(Table1[[#This Row],[Joining Date]],"mmmm")</f>
        <v>November</v>
      </c>
      <c r="U4261" t="str">
        <f>TEXT(Table1[[#This Row],[Joining Date]],"yyyy")</f>
        <v>2024</v>
      </c>
      <c r="V4261" s="5">
        <f ca="1">TODAY()-Table1[[#This Row],[Joining Date]]</f>
        <v>640</v>
      </c>
      <c r="W4261" t="str">
        <f>LEFT(Table1[[#This Row],[Employee Name]],FIND(" ",Table1[[#This Row],[Employee Name]])-1)</f>
        <v>Tarun</v>
      </c>
      <c r="X4261" t="str">
        <f>RIGHT(Table1[[#This Row],[Employee Name]],LEN(Table1[[#This Row],[Employee Name]])-FIND(" ",Table1[[#This Row],[Employee Name]]))</f>
        <v>Verma</v>
      </c>
      <c r="Y4261" t="str">
        <f>Table1[[#This Row],[Department]]&amp;"-"&amp;Table1[[#This Row],[Employee ID]]</f>
        <v>Support-E02658</v>
      </c>
      <c r="Z4261" t="str">
        <f>LEFT(Table1[[#This Row],[Department]],3)</f>
        <v>Sup</v>
      </c>
      <c r="AA4261" t="str">
        <f>_xlfn.XLOOKUP(Table1[[#This Row],[Manager ID]],MANAGERS!A:A,MANAGERS!B:B)</f>
        <v>Manager_9</v>
      </c>
      <c r="AB4261" t="str" cm="1">
        <f t="array" ref="AB4261">_xlfn.XLOOKUP(Table1[[#This Row],[Manager ID]],Table2[[#All],[Manager ID]],Table2[[#All],[Department Head]])</f>
        <v>Sales</v>
      </c>
      <c r="AC4261" s="2">
        <f>_xlfn.XLOOKUP(Table1[[#This Row],[City]],L:L,O:O)</f>
        <v>0.23486488519629886</v>
      </c>
      <c r="AD4261" t="str" cm="1">
        <f t="array" ref="AD4261">_xlfn.IFS(Table1[[#This Row],[Performance Score]]&gt;=90,"Excellent",Table1[[#This Row],[Performance Score]]&gt;=75,"Good",Table1[[#This Row],[Performance Score]]&gt;=60,"Average",Table1[[#This Row],[Performance Score]]&lt;=60,"Need Improvement")</f>
        <v>Need Improvement</v>
      </c>
      <c r="AE4261" t="str">
        <f>IF(AND(Table1[[#This Row],[Attendance %]]&gt;=80,(Table1[[#This Row],[Performance Score]]&gt;=80)),"Eligible","Not Eligible")</f>
        <v>Not Eligible</v>
      </c>
      <c r="AF4261" t="str">
        <f>IF(Table1[[#This Row],[Performance Score]]&gt;=80,"High Performer","Low Performer")</f>
        <v>Low Performer</v>
      </c>
      <c r="AG4261" t="str" cm="1">
        <f t="array" aca="1" ref="AG4261" ca="1">_xlfn.IFS(Table1[[#This Row],[Experience]]&lt;=3,"Junior",Table1[[#This Row],[Experience]]&lt;=7,"Mid Level",Table1[[#This Row],[Experience]]&gt;=7,"Senior")</f>
        <v>Junior</v>
      </c>
      <c r="AH4261" t="str">
        <f>IF(Table1[[#This Row],[Attendance %]]&gt;75,"OK","Below 75")</f>
        <v>OK</v>
      </c>
      <c r="AI4261" t="b">
        <f>ISBLANK(Table1[[#This Row],[Employee ID]])</f>
        <v>0</v>
      </c>
      <c r="AJ4261" t="b">
        <f>ISNUMBER(Table1[[#This Row],[Total Salary  ]])</f>
        <v>1</v>
      </c>
      <c r="AK4261" t="str">
        <f>IFERROR(_xlfn.XLOOKUP(Table1[[#This Row],[Manager ID]],MANAGERS!A:A,MANAGERS!B:B),"Not Found")</f>
        <v>Manager_9</v>
      </c>
    </row>
    <row r="4262" spans="1:37" x14ac:dyDescent="0.2">
      <c r="A4262" t="s">
        <v>1384</v>
      </c>
      <c r="B4262" t="s">
        <v>62</v>
      </c>
      <c r="C4262" t="s">
        <v>15</v>
      </c>
      <c r="D4262" t="s">
        <v>81</v>
      </c>
      <c r="E4262" t="s">
        <v>30</v>
      </c>
      <c r="F4262" s="1">
        <v>44301</v>
      </c>
      <c r="G4262" s="1">
        <v>34966</v>
      </c>
      <c r="H4262">
        <v>40429</v>
      </c>
      <c r="I4262">
        <v>16188</v>
      </c>
      <c r="J4262">
        <v>89</v>
      </c>
      <c r="K4262">
        <v>76</v>
      </c>
      <c r="L4262" t="s">
        <v>34</v>
      </c>
      <c r="M4262">
        <v>103</v>
      </c>
      <c r="N4262">
        <f>Table1[[#This Row],[Basic Salary]]+Table1[[#This Row],[Bonus]]</f>
        <v>56617</v>
      </c>
      <c r="O4262" s="2">
        <f>Table1[[#This Row],[Bonus]]/Table1[[#This Row],[Basic Salary]]</f>
        <v>0.40040564941007695</v>
      </c>
      <c r="P4262">
        <f ca="1">DATEDIF(Table1[[#This Row],[Date of Birth]],TODAY(),"Y")</f>
        <v>30</v>
      </c>
      <c r="Q4262">
        <f ca="1">DATEDIF(Table1[[#This Row],[Joining Date]],TODAY(),"Y")</f>
        <v>5</v>
      </c>
      <c r="R4262" t="str">
        <f ca="1">IF(YEAR(Table1[[#This Row],[Joining Date]])=YEAR(TODAY()),"Yes","No")</f>
        <v>No</v>
      </c>
      <c r="S4262" t="str">
        <f ca="1">IF(Table1[[#This Row],[Experience]]&gt;5,"Yes","No")</f>
        <v>No</v>
      </c>
      <c r="T4262" t="str">
        <f>TEXT(Table1[[#This Row],[Joining Date]],"mmmm")</f>
        <v>April</v>
      </c>
      <c r="U4262" t="str">
        <f>TEXT(Table1[[#This Row],[Joining Date]],"yyyy")</f>
        <v>2021</v>
      </c>
      <c r="V4262" s="5">
        <f ca="1">TODAY()-Table1[[#This Row],[Joining Date]]</f>
        <v>1938</v>
      </c>
      <c r="W4262" t="str">
        <f>LEFT(Table1[[#This Row],[Employee Name]],FIND(" ",Table1[[#This Row],[Employee Name]])-1)</f>
        <v>Kavya</v>
      </c>
      <c r="X4262" t="str">
        <f>RIGHT(Table1[[#This Row],[Employee Name]],LEN(Table1[[#This Row],[Employee Name]])-FIND(" ",Table1[[#This Row],[Employee Name]]))</f>
        <v>Nair</v>
      </c>
      <c r="Y4262" t="str">
        <f>Table1[[#This Row],[Department]]&amp;"-"&amp;Table1[[#This Row],[Employee ID]]</f>
        <v>Sales-E01328</v>
      </c>
      <c r="Z4262" t="str">
        <f>LEFT(Table1[[#This Row],[Department]],3)</f>
        <v>Sal</v>
      </c>
      <c r="AA4262" t="str">
        <f>_xlfn.XLOOKUP(Table1[[#This Row],[Manager ID]],MANAGERS!A:A,MANAGERS!B:B)</f>
        <v>Manager_3</v>
      </c>
      <c r="AB4262" t="str" cm="1">
        <f t="array" ref="AB4262">_xlfn.XLOOKUP(Table1[[#This Row],[Manager ID]],Table2[[#All],[Manager ID]],Table2[[#All],[Department Head]])</f>
        <v>IT</v>
      </c>
      <c r="AC4262" s="2">
        <f>_xlfn.XLOOKUP(Table1[[#This Row],[City]],L:L,O:O)</f>
        <v>0.24030340748661314</v>
      </c>
      <c r="AD4262" t="str" cm="1">
        <f t="array" ref="AD4262">_xlfn.IFS(Table1[[#This Row],[Performance Score]]&gt;=90,"Excellent",Table1[[#This Row],[Performance Score]]&gt;=75,"Good",Table1[[#This Row],[Performance Score]]&gt;=60,"Average",Table1[[#This Row],[Performance Score]]&lt;=60,"Need Improvement")</f>
        <v>Good</v>
      </c>
      <c r="AE4262" t="str">
        <f>IF(AND(Table1[[#This Row],[Attendance %]]&gt;=80,(Table1[[#This Row],[Performance Score]]&gt;=80)),"Eligible","Not Eligible")</f>
        <v>Not Eligible</v>
      </c>
      <c r="AF4262" t="str">
        <f>IF(Table1[[#This Row],[Performance Score]]&gt;=80,"High Performer","Low Performer")</f>
        <v>Low Performer</v>
      </c>
      <c r="AG4262" t="str" cm="1">
        <f t="array" aca="1" ref="AG4262" ca="1">_xlfn.IFS(Table1[[#This Row],[Experience]]&lt;=3,"Junior",Table1[[#This Row],[Experience]]&lt;=7,"Mid Level",Table1[[#This Row],[Experience]]&gt;=7,"Senior")</f>
        <v>Mid Level</v>
      </c>
      <c r="AH4262" t="str">
        <f>IF(Table1[[#This Row],[Attendance %]]&gt;75,"OK","Below 75")</f>
        <v>OK</v>
      </c>
      <c r="AI4262" t="b">
        <f>ISBLANK(Table1[[#This Row],[Employee ID]])</f>
        <v>0</v>
      </c>
      <c r="AJ4262" t="b">
        <f>ISNUMBER(Table1[[#This Row],[Total Salary  ]])</f>
        <v>1</v>
      </c>
      <c r="AK4262" t="str">
        <f>IFERROR(_xlfn.XLOOKUP(Table1[[#This Row],[Manager ID]],MANAGERS!A:A,MANAGERS!B:B),"Not Found")</f>
        <v>Manager_3</v>
      </c>
    </row>
    <row r="4263" spans="1:37" x14ac:dyDescent="0.2">
      <c r="A4263" t="s">
        <v>4751</v>
      </c>
      <c r="B4263" t="s">
        <v>89</v>
      </c>
      <c r="C4263" t="s">
        <v>15</v>
      </c>
      <c r="D4263" t="s">
        <v>25</v>
      </c>
      <c r="E4263" t="s">
        <v>30</v>
      </c>
      <c r="F4263" s="1">
        <v>43263</v>
      </c>
      <c r="G4263" s="1">
        <v>35377</v>
      </c>
      <c r="H4263">
        <v>38060</v>
      </c>
      <c r="I4263">
        <v>18542</v>
      </c>
      <c r="J4263">
        <v>92</v>
      </c>
      <c r="K4263">
        <v>56</v>
      </c>
      <c r="L4263" t="s">
        <v>31</v>
      </c>
      <c r="M4263">
        <v>109</v>
      </c>
      <c r="N4263">
        <f>Table1[[#This Row],[Basic Salary]]+Table1[[#This Row],[Bonus]]</f>
        <v>56602</v>
      </c>
      <c r="O4263" s="2">
        <f>Table1[[#This Row],[Bonus]]/Table1[[#This Row],[Basic Salary]]</f>
        <v>0.48717813977929586</v>
      </c>
      <c r="P4263">
        <f ca="1">DATEDIF(Table1[[#This Row],[Date of Birth]],TODAY(),"Y")</f>
        <v>29</v>
      </c>
      <c r="Q4263">
        <f ca="1">DATEDIF(Table1[[#This Row],[Joining Date]],TODAY(),"Y")</f>
        <v>8</v>
      </c>
      <c r="R4263" t="str">
        <f ca="1">IF(YEAR(Table1[[#This Row],[Joining Date]])=YEAR(TODAY()),"Yes","No")</f>
        <v>No</v>
      </c>
      <c r="S4263" t="str">
        <f ca="1">IF(Table1[[#This Row],[Experience]]&gt;5,"Yes","No")</f>
        <v>Yes</v>
      </c>
      <c r="T4263" t="str">
        <f>TEXT(Table1[[#This Row],[Joining Date]],"mmmm")</f>
        <v>June</v>
      </c>
      <c r="U4263" t="str">
        <f>TEXT(Table1[[#This Row],[Joining Date]],"yyyy")</f>
        <v>2018</v>
      </c>
      <c r="V4263" s="5">
        <f ca="1">TODAY()-Table1[[#This Row],[Joining Date]]</f>
        <v>2976</v>
      </c>
      <c r="W4263" t="str">
        <f>LEFT(Table1[[#This Row],[Employee Name]],FIND(" ",Table1[[#This Row],[Employee Name]])-1)</f>
        <v>Tarun</v>
      </c>
      <c r="X4263" t="str">
        <f>RIGHT(Table1[[#This Row],[Employee Name]],LEN(Table1[[#This Row],[Employee Name]])-FIND(" ",Table1[[#This Row],[Employee Name]]))</f>
        <v>Verma</v>
      </c>
      <c r="Y4263" t="str">
        <f>Table1[[#This Row],[Department]]&amp;"-"&amp;Table1[[#This Row],[Employee ID]]</f>
        <v>Finance-E04695</v>
      </c>
      <c r="Z4263" t="str">
        <f>LEFT(Table1[[#This Row],[Department]],3)</f>
        <v>Fin</v>
      </c>
      <c r="AA4263" t="str">
        <f>_xlfn.XLOOKUP(Table1[[#This Row],[Manager ID]],MANAGERS!A:A,MANAGERS!B:B)</f>
        <v>Manager_9</v>
      </c>
      <c r="AB4263" t="str" cm="1">
        <f t="array" ref="AB4263">_xlfn.XLOOKUP(Table1[[#This Row],[Manager ID]],Table2[[#All],[Manager ID]],Table2[[#All],[Department Head]])</f>
        <v>Sales</v>
      </c>
      <c r="AC4263" s="2">
        <f>_xlfn.XLOOKUP(Table1[[#This Row],[City]],L:L,O:O)</f>
        <v>0.241864189087755</v>
      </c>
      <c r="AD4263" t="str" cm="1">
        <f t="array" ref="AD4263">_xlfn.IFS(Table1[[#This Row],[Performance Score]]&gt;=90,"Excellent",Table1[[#This Row],[Performance Score]]&gt;=75,"Good",Table1[[#This Row],[Performance Score]]&gt;=60,"Average",Table1[[#This Row],[Performance Score]]&lt;=60,"Need Improvement")</f>
        <v>Need Improvement</v>
      </c>
      <c r="AE4263" t="str">
        <f>IF(AND(Table1[[#This Row],[Attendance %]]&gt;=80,(Table1[[#This Row],[Performance Score]]&gt;=80)),"Eligible","Not Eligible")</f>
        <v>Not Eligible</v>
      </c>
      <c r="AF4263" t="str">
        <f>IF(Table1[[#This Row],[Performance Score]]&gt;=80,"High Performer","Low Performer")</f>
        <v>Low Performer</v>
      </c>
      <c r="AG4263" t="str" cm="1">
        <f t="array" aca="1" ref="AG4263" ca="1">_xlfn.IFS(Table1[[#This Row],[Experience]]&lt;=3,"Junior",Table1[[#This Row],[Experience]]&lt;=7,"Mid Level",Table1[[#This Row],[Experience]]&gt;=7,"Senior")</f>
        <v>Senior</v>
      </c>
      <c r="AH4263" t="str">
        <f>IF(Table1[[#This Row],[Attendance %]]&gt;75,"OK","Below 75")</f>
        <v>OK</v>
      </c>
      <c r="AI4263" t="b">
        <f>ISBLANK(Table1[[#This Row],[Employee ID]])</f>
        <v>0</v>
      </c>
      <c r="AJ4263" t="b">
        <f>ISNUMBER(Table1[[#This Row],[Total Salary  ]])</f>
        <v>1</v>
      </c>
      <c r="AK4263" t="str">
        <f>IFERROR(_xlfn.XLOOKUP(Table1[[#This Row],[Manager ID]],MANAGERS!A:A,MANAGERS!B:B),"Not Found")</f>
        <v>Manager_9</v>
      </c>
    </row>
    <row r="4264" spans="1:37" x14ac:dyDescent="0.2">
      <c r="A4264" t="s">
        <v>2759</v>
      </c>
      <c r="B4264" t="s">
        <v>69</v>
      </c>
      <c r="C4264" t="s">
        <v>15</v>
      </c>
      <c r="D4264" t="s">
        <v>40</v>
      </c>
      <c r="E4264" t="s">
        <v>22</v>
      </c>
      <c r="F4264" s="1">
        <v>43384</v>
      </c>
      <c r="G4264" s="1">
        <v>29436</v>
      </c>
      <c r="H4264">
        <v>46176</v>
      </c>
      <c r="I4264">
        <v>10425</v>
      </c>
      <c r="J4264">
        <v>64</v>
      </c>
      <c r="K4264">
        <v>72</v>
      </c>
      <c r="L4264" t="s">
        <v>18</v>
      </c>
      <c r="M4264">
        <v>104</v>
      </c>
      <c r="N4264">
        <f>Table1[[#This Row],[Basic Salary]]+Table1[[#This Row],[Bonus]]</f>
        <v>56601</v>
      </c>
      <c r="O4264" s="2">
        <f>Table1[[#This Row],[Bonus]]/Table1[[#This Row],[Basic Salary]]</f>
        <v>0.22576663201663202</v>
      </c>
      <c r="P4264">
        <f ca="1">DATEDIF(Table1[[#This Row],[Date of Birth]],TODAY(),"Y")</f>
        <v>46</v>
      </c>
      <c r="Q4264">
        <f ca="1">DATEDIF(Table1[[#This Row],[Joining Date]],TODAY(),"Y")</f>
        <v>7</v>
      </c>
      <c r="R4264" t="str">
        <f ca="1">IF(YEAR(Table1[[#This Row],[Joining Date]])=YEAR(TODAY()),"Yes","No")</f>
        <v>No</v>
      </c>
      <c r="S4264" t="str">
        <f ca="1">IF(Table1[[#This Row],[Experience]]&gt;5,"Yes","No")</f>
        <v>Yes</v>
      </c>
      <c r="T4264" t="str">
        <f>TEXT(Table1[[#This Row],[Joining Date]],"mmmm")</f>
        <v>October</v>
      </c>
      <c r="U4264" t="str">
        <f>TEXT(Table1[[#This Row],[Joining Date]],"yyyy")</f>
        <v>2018</v>
      </c>
      <c r="V4264" s="5">
        <f ca="1">TODAY()-Table1[[#This Row],[Joining Date]]</f>
        <v>2855</v>
      </c>
      <c r="W4264" t="str">
        <f>LEFT(Table1[[#This Row],[Employee Name]],FIND(" ",Table1[[#This Row],[Employee Name]])-1)</f>
        <v>Neha</v>
      </c>
      <c r="X4264" t="str">
        <f>RIGHT(Table1[[#This Row],[Employee Name]],LEN(Table1[[#This Row],[Employee Name]])-FIND(" ",Table1[[#This Row],[Employee Name]]))</f>
        <v>Kulkarni</v>
      </c>
      <c r="Y4264" t="str">
        <f>Table1[[#This Row],[Department]]&amp;"-"&amp;Table1[[#This Row],[Employee ID]]</f>
        <v>IT-E02703</v>
      </c>
      <c r="Z4264" t="str">
        <f>LEFT(Table1[[#This Row],[Department]],3)</f>
        <v>IT</v>
      </c>
      <c r="AA4264" t="str">
        <f>_xlfn.XLOOKUP(Table1[[#This Row],[Manager ID]],MANAGERS!A:A,MANAGERS!B:B)</f>
        <v>Manager_4</v>
      </c>
      <c r="AB4264" t="str" cm="1">
        <f t="array" ref="AB4264">_xlfn.XLOOKUP(Table1[[#This Row],[Manager ID]],Table2[[#All],[Manager ID]],Table2[[#All],[Department Head]])</f>
        <v>Finance</v>
      </c>
      <c r="AC4264" s="2">
        <f>_xlfn.XLOOKUP(Table1[[#This Row],[City]],L:L,O:O)</f>
        <v>0.21356479274849693</v>
      </c>
      <c r="AD4264" t="str" cm="1">
        <f t="array" ref="AD4264">_xlfn.IFS(Table1[[#This Row],[Performance Score]]&gt;=90,"Excellent",Table1[[#This Row],[Performance Score]]&gt;=75,"Good",Table1[[#This Row],[Performance Score]]&gt;=60,"Average",Table1[[#This Row],[Performance Score]]&lt;=60,"Need Improvement")</f>
        <v>Average</v>
      </c>
      <c r="AE4264" t="str">
        <f>IF(AND(Table1[[#This Row],[Attendance %]]&gt;=80,(Table1[[#This Row],[Performance Score]]&gt;=80)),"Eligible","Not Eligible")</f>
        <v>Not Eligible</v>
      </c>
      <c r="AF4264" t="str">
        <f>IF(Table1[[#This Row],[Performance Score]]&gt;=80,"High Performer","Low Performer")</f>
        <v>Low Performer</v>
      </c>
      <c r="AG4264" t="str" cm="1">
        <f t="array" aca="1" ref="AG4264" ca="1">_xlfn.IFS(Table1[[#This Row],[Experience]]&lt;=3,"Junior",Table1[[#This Row],[Experience]]&lt;=7,"Mid Level",Table1[[#This Row],[Experience]]&gt;=7,"Senior")</f>
        <v>Mid Level</v>
      </c>
      <c r="AH4264" t="str">
        <f>IF(Table1[[#This Row],[Attendance %]]&gt;75,"OK","Below 75")</f>
        <v>Below 75</v>
      </c>
      <c r="AI4264" t="b">
        <f>ISBLANK(Table1[[#This Row],[Employee ID]])</f>
        <v>0</v>
      </c>
      <c r="AJ4264" t="b">
        <f>ISNUMBER(Table1[[#This Row],[Total Salary  ]])</f>
        <v>1</v>
      </c>
      <c r="AK4264" t="str">
        <f>IFERROR(_xlfn.XLOOKUP(Table1[[#This Row],[Manager ID]],MANAGERS!A:A,MANAGERS!B:B),"Not Found")</f>
        <v>Manager_4</v>
      </c>
    </row>
    <row r="4265" spans="1:37" x14ac:dyDescent="0.2">
      <c r="A4265" t="s">
        <v>1745</v>
      </c>
      <c r="B4265" t="s">
        <v>93</v>
      </c>
      <c r="C4265" t="s">
        <v>15</v>
      </c>
      <c r="D4265" t="s">
        <v>40</v>
      </c>
      <c r="E4265" t="s">
        <v>26</v>
      </c>
      <c r="F4265" s="1">
        <v>43780</v>
      </c>
      <c r="G4265" s="1">
        <v>37641</v>
      </c>
      <c r="H4265">
        <v>29739</v>
      </c>
      <c r="I4265">
        <v>26833</v>
      </c>
      <c r="J4265">
        <v>95</v>
      </c>
      <c r="K4265">
        <v>86</v>
      </c>
      <c r="L4265" t="s">
        <v>18</v>
      </c>
      <c r="M4265">
        <v>119</v>
      </c>
      <c r="N4265">
        <f>Table1[[#This Row],[Basic Salary]]+Table1[[#This Row],[Bonus]]</f>
        <v>56572</v>
      </c>
      <c r="O4265" s="2">
        <f>Table1[[#This Row],[Bonus]]/Table1[[#This Row],[Basic Salary]]</f>
        <v>0.90228319714852545</v>
      </c>
      <c r="P4265">
        <f ca="1">DATEDIF(Table1[[#This Row],[Date of Birth]],TODAY(),"Y")</f>
        <v>23</v>
      </c>
      <c r="Q4265">
        <f ca="1">DATEDIF(Table1[[#This Row],[Joining Date]],TODAY(),"Y")</f>
        <v>6</v>
      </c>
      <c r="R4265" t="str">
        <f ca="1">IF(YEAR(Table1[[#This Row],[Joining Date]])=YEAR(TODAY()),"Yes","No")</f>
        <v>No</v>
      </c>
      <c r="S4265" t="str">
        <f ca="1">IF(Table1[[#This Row],[Experience]]&gt;5,"Yes","No")</f>
        <v>Yes</v>
      </c>
      <c r="T4265" t="str">
        <f>TEXT(Table1[[#This Row],[Joining Date]],"mmmm")</f>
        <v>November</v>
      </c>
      <c r="U4265" t="str">
        <f>TEXT(Table1[[#This Row],[Joining Date]],"yyyy")</f>
        <v>2019</v>
      </c>
      <c r="V4265" s="5">
        <f ca="1">TODAY()-Table1[[#This Row],[Joining Date]]</f>
        <v>2459</v>
      </c>
      <c r="W4265" t="str">
        <f>LEFT(Table1[[#This Row],[Employee Name]],FIND(" ",Table1[[#This Row],[Employee Name]])-1)</f>
        <v>Priya</v>
      </c>
      <c r="X4265" t="str">
        <f>RIGHT(Table1[[#This Row],[Employee Name]],LEN(Table1[[#This Row],[Employee Name]])-FIND(" ",Table1[[#This Row],[Employee Name]]))</f>
        <v>Reddy</v>
      </c>
      <c r="Y4265" t="str">
        <f>Table1[[#This Row],[Department]]&amp;"-"&amp;Table1[[#This Row],[Employee ID]]</f>
        <v>IT-E01689</v>
      </c>
      <c r="Z4265" t="str">
        <f>LEFT(Table1[[#This Row],[Department]],3)</f>
        <v>IT</v>
      </c>
      <c r="AA4265" t="str">
        <f>_xlfn.XLOOKUP(Table1[[#This Row],[Manager ID]],MANAGERS!A:A,MANAGERS!B:B)</f>
        <v>Manager_19</v>
      </c>
      <c r="AB4265" t="str" cm="1">
        <f t="array" ref="AB4265">_xlfn.XLOOKUP(Table1[[#This Row],[Manager ID]],Table2[[#All],[Manager ID]],Table2[[#All],[Department Head]])</f>
        <v>Support</v>
      </c>
      <c r="AC4265" s="2">
        <f>_xlfn.XLOOKUP(Table1[[#This Row],[City]],L:L,O:O)</f>
        <v>0.21356479274849693</v>
      </c>
      <c r="AD4265" t="str" cm="1">
        <f t="array" ref="AD4265">_xlfn.IFS(Table1[[#This Row],[Performance Score]]&gt;=90,"Excellent",Table1[[#This Row],[Performance Score]]&gt;=75,"Good",Table1[[#This Row],[Performance Score]]&gt;=60,"Average",Table1[[#This Row],[Performance Score]]&lt;=60,"Need Improvement")</f>
        <v>Good</v>
      </c>
      <c r="AE4265" t="str">
        <f>IF(AND(Table1[[#This Row],[Attendance %]]&gt;=80,(Table1[[#This Row],[Performance Score]]&gt;=80)),"Eligible","Not Eligible")</f>
        <v>Eligible</v>
      </c>
      <c r="AF4265" t="str">
        <f>IF(Table1[[#This Row],[Performance Score]]&gt;=80,"High Performer","Low Performer")</f>
        <v>High Performer</v>
      </c>
      <c r="AG4265" t="str" cm="1">
        <f t="array" aca="1" ref="AG4265" ca="1">_xlfn.IFS(Table1[[#This Row],[Experience]]&lt;=3,"Junior",Table1[[#This Row],[Experience]]&lt;=7,"Mid Level",Table1[[#This Row],[Experience]]&gt;=7,"Senior")</f>
        <v>Mid Level</v>
      </c>
      <c r="AH4265" t="str">
        <f>IF(Table1[[#This Row],[Attendance %]]&gt;75,"OK","Below 75")</f>
        <v>OK</v>
      </c>
      <c r="AI4265" t="b">
        <f>ISBLANK(Table1[[#This Row],[Employee ID]])</f>
        <v>0</v>
      </c>
      <c r="AJ4265" t="b">
        <f>ISNUMBER(Table1[[#This Row],[Total Salary  ]])</f>
        <v>1</v>
      </c>
      <c r="AK4265" t="str">
        <f>IFERROR(_xlfn.XLOOKUP(Table1[[#This Row],[Manager ID]],MANAGERS!A:A,MANAGERS!B:B),"Not Found")</f>
        <v>Manager_19</v>
      </c>
    </row>
    <row r="4266" spans="1:37" x14ac:dyDescent="0.2">
      <c r="A4266" t="s">
        <v>1707</v>
      </c>
      <c r="B4266" t="s">
        <v>50</v>
      </c>
      <c r="C4266" t="s">
        <v>21</v>
      </c>
      <c r="D4266" t="s">
        <v>25</v>
      </c>
      <c r="E4266" t="s">
        <v>26</v>
      </c>
      <c r="F4266" s="1">
        <v>44387</v>
      </c>
      <c r="G4266" s="1">
        <v>37742</v>
      </c>
      <c r="H4266">
        <v>47729</v>
      </c>
      <c r="I4266">
        <v>8840</v>
      </c>
      <c r="J4266">
        <v>78</v>
      </c>
      <c r="K4266">
        <v>80</v>
      </c>
      <c r="L4266" t="s">
        <v>37</v>
      </c>
      <c r="M4266">
        <v>107</v>
      </c>
      <c r="N4266">
        <f>Table1[[#This Row],[Basic Salary]]+Table1[[#This Row],[Bonus]]</f>
        <v>56569</v>
      </c>
      <c r="O4266" s="2">
        <f>Table1[[#This Row],[Bonus]]/Table1[[#This Row],[Basic Salary]]</f>
        <v>0.18521234469609671</v>
      </c>
      <c r="P4266">
        <f ca="1">DATEDIF(Table1[[#This Row],[Date of Birth]],TODAY(),"Y")</f>
        <v>23</v>
      </c>
      <c r="Q4266">
        <f ca="1">DATEDIF(Table1[[#This Row],[Joining Date]],TODAY(),"Y")</f>
        <v>5</v>
      </c>
      <c r="R4266" t="str">
        <f ca="1">IF(YEAR(Table1[[#This Row],[Joining Date]])=YEAR(TODAY()),"Yes","No")</f>
        <v>No</v>
      </c>
      <c r="S4266" t="str">
        <f ca="1">IF(Table1[[#This Row],[Experience]]&gt;5,"Yes","No")</f>
        <v>No</v>
      </c>
      <c r="T4266" t="str">
        <f>TEXT(Table1[[#This Row],[Joining Date]],"mmmm")</f>
        <v>July</v>
      </c>
      <c r="U4266" t="str">
        <f>TEXT(Table1[[#This Row],[Joining Date]],"yyyy")</f>
        <v>2021</v>
      </c>
      <c r="V4266" s="5">
        <f ca="1">TODAY()-Table1[[#This Row],[Joining Date]]</f>
        <v>1852</v>
      </c>
      <c r="W4266" t="str">
        <f>LEFT(Table1[[#This Row],[Employee Name]],FIND(" ",Table1[[#This Row],[Employee Name]])-1)</f>
        <v>Ravi</v>
      </c>
      <c r="X4266" t="str">
        <f>RIGHT(Table1[[#This Row],[Employee Name]],LEN(Table1[[#This Row],[Employee Name]])-FIND(" ",Table1[[#This Row],[Employee Name]]))</f>
        <v>Teja</v>
      </c>
      <c r="Y4266" t="str">
        <f>Table1[[#This Row],[Department]]&amp;"-"&amp;Table1[[#This Row],[Employee ID]]</f>
        <v>Finance-E01651</v>
      </c>
      <c r="Z4266" t="str">
        <f>LEFT(Table1[[#This Row],[Department]],3)</f>
        <v>Fin</v>
      </c>
      <c r="AA4266" t="str">
        <f>_xlfn.XLOOKUP(Table1[[#This Row],[Manager ID]],MANAGERS!A:A,MANAGERS!B:B)</f>
        <v>Manager_7</v>
      </c>
      <c r="AB4266" t="str" cm="1">
        <f t="array" ref="AB4266">_xlfn.XLOOKUP(Table1[[#This Row],[Manager ID]],Table2[[#All],[Manager ID]],Table2[[#All],[Department Head]])</f>
        <v>Operations</v>
      </c>
      <c r="AC4266" s="2">
        <f>_xlfn.XLOOKUP(Table1[[#This Row],[City]],L:L,O:O)</f>
        <v>0.24036902712549932</v>
      </c>
      <c r="AD4266" t="str" cm="1">
        <f t="array" ref="AD4266">_xlfn.IFS(Table1[[#This Row],[Performance Score]]&gt;=90,"Excellent",Table1[[#This Row],[Performance Score]]&gt;=75,"Good",Table1[[#This Row],[Performance Score]]&gt;=60,"Average",Table1[[#This Row],[Performance Score]]&lt;=60,"Need Improvement")</f>
        <v>Good</v>
      </c>
      <c r="AE4266" t="str">
        <f>IF(AND(Table1[[#This Row],[Attendance %]]&gt;=80,(Table1[[#This Row],[Performance Score]]&gt;=80)),"Eligible","Not Eligible")</f>
        <v>Not Eligible</v>
      </c>
      <c r="AF4266" t="str">
        <f>IF(Table1[[#This Row],[Performance Score]]&gt;=80,"High Performer","Low Performer")</f>
        <v>High Performer</v>
      </c>
      <c r="AG4266" t="str" cm="1">
        <f t="array" aca="1" ref="AG4266" ca="1">_xlfn.IFS(Table1[[#This Row],[Experience]]&lt;=3,"Junior",Table1[[#This Row],[Experience]]&lt;=7,"Mid Level",Table1[[#This Row],[Experience]]&gt;=7,"Senior")</f>
        <v>Mid Level</v>
      </c>
      <c r="AH4266" t="str">
        <f>IF(Table1[[#This Row],[Attendance %]]&gt;75,"OK","Below 75")</f>
        <v>OK</v>
      </c>
      <c r="AI4266" t="b">
        <f>ISBLANK(Table1[[#This Row],[Employee ID]])</f>
        <v>0</v>
      </c>
      <c r="AJ4266" t="b">
        <f>ISNUMBER(Table1[[#This Row],[Total Salary  ]])</f>
        <v>1</v>
      </c>
      <c r="AK4266" t="str">
        <f>IFERROR(_xlfn.XLOOKUP(Table1[[#This Row],[Manager ID]],MANAGERS!A:A,MANAGERS!B:B),"Not Found")</f>
        <v>Manager_7</v>
      </c>
    </row>
    <row r="4267" spans="1:37" x14ac:dyDescent="0.2">
      <c r="A4267" t="s">
        <v>58</v>
      </c>
      <c r="B4267" t="s">
        <v>50</v>
      </c>
      <c r="C4267" t="s">
        <v>15</v>
      </c>
      <c r="D4267" t="s">
        <v>43</v>
      </c>
      <c r="E4267" t="s">
        <v>30</v>
      </c>
      <c r="F4267" s="1">
        <v>44006</v>
      </c>
      <c r="G4267" s="1">
        <v>29540</v>
      </c>
      <c r="H4267">
        <v>39662</v>
      </c>
      <c r="I4267">
        <v>16894</v>
      </c>
      <c r="J4267">
        <v>79</v>
      </c>
      <c r="K4267">
        <v>55</v>
      </c>
      <c r="L4267" t="s">
        <v>53</v>
      </c>
      <c r="M4267">
        <v>108</v>
      </c>
      <c r="N4267">
        <f>Table1[[#This Row],[Basic Salary]]+Table1[[#This Row],[Bonus]]</f>
        <v>56556</v>
      </c>
      <c r="O4267" s="2">
        <f>Table1[[#This Row],[Bonus]]/Table1[[#This Row],[Basic Salary]]</f>
        <v>0.42594927134284705</v>
      </c>
      <c r="P4267">
        <f ca="1">DATEDIF(Table1[[#This Row],[Date of Birth]],TODAY(),"Y")</f>
        <v>45</v>
      </c>
      <c r="Q4267">
        <f ca="1">DATEDIF(Table1[[#This Row],[Joining Date]],TODAY(),"Y")</f>
        <v>6</v>
      </c>
      <c r="R4267" t="str">
        <f ca="1">IF(YEAR(Table1[[#This Row],[Joining Date]])=YEAR(TODAY()),"Yes","No")</f>
        <v>No</v>
      </c>
      <c r="S4267" t="str">
        <f ca="1">IF(Table1[[#This Row],[Experience]]&gt;5,"Yes","No")</f>
        <v>Yes</v>
      </c>
      <c r="T4267" t="str">
        <f>TEXT(Table1[[#This Row],[Joining Date]],"mmmm")</f>
        <v>June</v>
      </c>
      <c r="U4267" t="str">
        <f>TEXT(Table1[[#This Row],[Joining Date]],"yyyy")</f>
        <v>2020</v>
      </c>
      <c r="V4267" s="5">
        <f ca="1">TODAY()-Table1[[#This Row],[Joining Date]]</f>
        <v>2233</v>
      </c>
      <c r="W4267" t="str">
        <f>LEFT(Table1[[#This Row],[Employee Name]],FIND(" ",Table1[[#This Row],[Employee Name]])-1)</f>
        <v>Ravi</v>
      </c>
      <c r="X4267" t="str">
        <f>RIGHT(Table1[[#This Row],[Employee Name]],LEN(Table1[[#This Row],[Employee Name]])-FIND(" ",Table1[[#This Row],[Employee Name]]))</f>
        <v>Teja</v>
      </c>
      <c r="Y4267" t="str">
        <f>Table1[[#This Row],[Department]]&amp;"-"&amp;Table1[[#This Row],[Employee ID]]</f>
        <v>Operations-E00016</v>
      </c>
      <c r="Z4267" t="str">
        <f>LEFT(Table1[[#This Row],[Department]],3)</f>
        <v>Ope</v>
      </c>
      <c r="AA4267" t="str">
        <f>_xlfn.XLOOKUP(Table1[[#This Row],[Manager ID]],MANAGERS!A:A,MANAGERS!B:B)</f>
        <v>Manager_8</v>
      </c>
      <c r="AB4267" t="str" cm="1">
        <f t="array" ref="AB4267">_xlfn.XLOOKUP(Table1[[#This Row],[Manager ID]],Table2[[#All],[Manager ID]],Table2[[#All],[Department Head]])</f>
        <v>Sales</v>
      </c>
      <c r="AC4267" s="2">
        <f>_xlfn.XLOOKUP(Table1[[#This Row],[City]],L:L,O:O)</f>
        <v>0.23685887225230964</v>
      </c>
      <c r="AD4267" t="str" cm="1">
        <f t="array" ref="AD4267">_xlfn.IFS(Table1[[#This Row],[Performance Score]]&gt;=90,"Excellent",Table1[[#This Row],[Performance Score]]&gt;=75,"Good",Table1[[#This Row],[Performance Score]]&gt;=60,"Average",Table1[[#This Row],[Performance Score]]&lt;=60,"Need Improvement")</f>
        <v>Need Improvement</v>
      </c>
      <c r="AE4267" t="str">
        <f>IF(AND(Table1[[#This Row],[Attendance %]]&gt;=80,(Table1[[#This Row],[Performance Score]]&gt;=80)),"Eligible","Not Eligible")</f>
        <v>Not Eligible</v>
      </c>
      <c r="AF4267" t="str">
        <f>IF(Table1[[#This Row],[Performance Score]]&gt;=80,"High Performer","Low Performer")</f>
        <v>Low Performer</v>
      </c>
      <c r="AG4267" t="str" cm="1">
        <f t="array" aca="1" ref="AG4267" ca="1">_xlfn.IFS(Table1[[#This Row],[Experience]]&lt;=3,"Junior",Table1[[#This Row],[Experience]]&lt;=7,"Mid Level",Table1[[#This Row],[Experience]]&gt;=7,"Senior")</f>
        <v>Mid Level</v>
      </c>
      <c r="AH4267" t="str">
        <f>IF(Table1[[#This Row],[Attendance %]]&gt;75,"OK","Below 75")</f>
        <v>OK</v>
      </c>
      <c r="AI4267" t="b">
        <f>ISBLANK(Table1[[#This Row],[Employee ID]])</f>
        <v>0</v>
      </c>
      <c r="AJ4267" t="b">
        <f>ISNUMBER(Table1[[#This Row],[Total Salary  ]])</f>
        <v>1</v>
      </c>
      <c r="AK4267" t="str">
        <f>IFERROR(_xlfn.XLOOKUP(Table1[[#This Row],[Manager ID]],MANAGERS!A:A,MANAGERS!B:B),"Not Found")</f>
        <v>Manager_8</v>
      </c>
    </row>
    <row r="4268" spans="1:37" x14ac:dyDescent="0.2">
      <c r="A4268" t="s">
        <v>1861</v>
      </c>
      <c r="B4268" t="s">
        <v>85</v>
      </c>
      <c r="C4268" t="s">
        <v>15</v>
      </c>
      <c r="D4268" t="s">
        <v>46</v>
      </c>
      <c r="E4268" t="s">
        <v>17</v>
      </c>
      <c r="F4268" s="1">
        <v>42100</v>
      </c>
      <c r="G4268" s="1">
        <v>40176</v>
      </c>
      <c r="H4268">
        <v>36089</v>
      </c>
      <c r="I4268">
        <v>20395</v>
      </c>
      <c r="J4268">
        <v>84</v>
      </c>
      <c r="K4268">
        <v>59</v>
      </c>
      <c r="L4268" t="s">
        <v>27</v>
      </c>
      <c r="M4268">
        <v>109</v>
      </c>
      <c r="N4268">
        <f>Table1[[#This Row],[Basic Salary]]+Table1[[#This Row],[Bonus]]</f>
        <v>56484</v>
      </c>
      <c r="O4268" s="2">
        <f>Table1[[#This Row],[Bonus]]/Table1[[#This Row],[Basic Salary]]</f>
        <v>0.5651306492282967</v>
      </c>
      <c r="P4268">
        <f ca="1">DATEDIF(Table1[[#This Row],[Date of Birth]],TODAY(),"Y")</f>
        <v>16</v>
      </c>
      <c r="Q4268">
        <f ca="1">DATEDIF(Table1[[#This Row],[Joining Date]],TODAY(),"Y")</f>
        <v>11</v>
      </c>
      <c r="R4268" t="str">
        <f ca="1">IF(YEAR(Table1[[#This Row],[Joining Date]])=YEAR(TODAY()),"Yes","No")</f>
        <v>No</v>
      </c>
      <c r="S4268" t="str">
        <f ca="1">IF(Table1[[#This Row],[Experience]]&gt;5,"Yes","No")</f>
        <v>Yes</v>
      </c>
      <c r="T4268" t="str">
        <f>TEXT(Table1[[#This Row],[Joining Date]],"mmmm")</f>
        <v>April</v>
      </c>
      <c r="U4268" t="str">
        <f>TEXT(Table1[[#This Row],[Joining Date]],"yyyy")</f>
        <v>2015</v>
      </c>
      <c r="V4268" s="5">
        <f ca="1">TODAY()-Table1[[#This Row],[Joining Date]]</f>
        <v>4139</v>
      </c>
      <c r="W4268" t="str">
        <f>LEFT(Table1[[#This Row],[Employee Name]],FIND(" ",Table1[[#This Row],[Employee Name]])-1)</f>
        <v>Pooja</v>
      </c>
      <c r="X4268" t="str">
        <f>RIGHT(Table1[[#This Row],[Employee Name]],LEN(Table1[[#This Row],[Employee Name]])-FIND(" ",Table1[[#This Row],[Employee Name]]))</f>
        <v>Das</v>
      </c>
      <c r="Y4268" t="str">
        <f>Table1[[#This Row],[Department]]&amp;"-"&amp;Table1[[#This Row],[Employee ID]]</f>
        <v>Support-E01805</v>
      </c>
      <c r="Z4268" t="str">
        <f>LEFT(Table1[[#This Row],[Department]],3)</f>
        <v>Sup</v>
      </c>
      <c r="AA4268" t="str">
        <f>_xlfn.XLOOKUP(Table1[[#This Row],[Manager ID]],MANAGERS!A:A,MANAGERS!B:B)</f>
        <v>Manager_9</v>
      </c>
      <c r="AB4268" t="str" cm="1">
        <f t="array" ref="AB4268">_xlfn.XLOOKUP(Table1[[#This Row],[Manager ID]],Table2[[#All],[Manager ID]],Table2[[#All],[Department Head]])</f>
        <v>Sales</v>
      </c>
      <c r="AC4268" s="2">
        <f>_xlfn.XLOOKUP(Table1[[#This Row],[City]],L:L,O:O)</f>
        <v>0.23674293405114402</v>
      </c>
      <c r="AD4268" t="str" cm="1">
        <f t="array" ref="AD4268">_xlfn.IFS(Table1[[#This Row],[Performance Score]]&gt;=90,"Excellent",Table1[[#This Row],[Performance Score]]&gt;=75,"Good",Table1[[#This Row],[Performance Score]]&gt;=60,"Average",Table1[[#This Row],[Performance Score]]&lt;=60,"Need Improvement")</f>
        <v>Need Improvement</v>
      </c>
      <c r="AE4268" t="str">
        <f>IF(AND(Table1[[#This Row],[Attendance %]]&gt;=80,(Table1[[#This Row],[Performance Score]]&gt;=80)),"Eligible","Not Eligible")</f>
        <v>Not Eligible</v>
      </c>
      <c r="AF4268" t="str">
        <f>IF(Table1[[#This Row],[Performance Score]]&gt;=80,"High Performer","Low Performer")</f>
        <v>Low Performer</v>
      </c>
      <c r="AG4268" t="str" cm="1">
        <f t="array" aca="1" ref="AG4268" ca="1">_xlfn.IFS(Table1[[#This Row],[Experience]]&lt;=3,"Junior",Table1[[#This Row],[Experience]]&lt;=7,"Mid Level",Table1[[#This Row],[Experience]]&gt;=7,"Senior")</f>
        <v>Senior</v>
      </c>
      <c r="AH4268" t="str">
        <f>IF(Table1[[#This Row],[Attendance %]]&gt;75,"OK","Below 75")</f>
        <v>OK</v>
      </c>
      <c r="AI4268" t="b">
        <f>ISBLANK(Table1[[#This Row],[Employee ID]])</f>
        <v>0</v>
      </c>
      <c r="AJ4268" t="b">
        <f>ISNUMBER(Table1[[#This Row],[Total Salary  ]])</f>
        <v>1</v>
      </c>
      <c r="AK4268" t="str">
        <f>IFERROR(_xlfn.XLOOKUP(Table1[[#This Row],[Manager ID]],MANAGERS!A:A,MANAGERS!B:B),"Not Found")</f>
        <v>Manager_9</v>
      </c>
    </row>
    <row r="4269" spans="1:37" x14ac:dyDescent="0.2">
      <c r="A4269" t="s">
        <v>4444</v>
      </c>
      <c r="B4269" t="s">
        <v>39</v>
      </c>
      <c r="C4269" t="s">
        <v>15</v>
      </c>
      <c r="D4269" t="s">
        <v>16</v>
      </c>
      <c r="E4269" t="s">
        <v>30</v>
      </c>
      <c r="F4269" s="1">
        <v>42500</v>
      </c>
      <c r="G4269" s="1">
        <v>32513</v>
      </c>
      <c r="H4269">
        <v>38055</v>
      </c>
      <c r="I4269">
        <v>18402</v>
      </c>
      <c r="J4269">
        <v>85</v>
      </c>
      <c r="K4269">
        <v>94</v>
      </c>
      <c r="L4269" t="s">
        <v>27</v>
      </c>
      <c r="M4269">
        <v>115</v>
      </c>
      <c r="N4269">
        <f>Table1[[#This Row],[Basic Salary]]+Table1[[#This Row],[Bonus]]</f>
        <v>56457</v>
      </c>
      <c r="O4269" s="2">
        <f>Table1[[#This Row],[Bonus]]/Table1[[#This Row],[Basic Salary]]</f>
        <v>0.48356326369728025</v>
      </c>
      <c r="P4269">
        <f ca="1">DATEDIF(Table1[[#This Row],[Date of Birth]],TODAY(),"Y")</f>
        <v>37</v>
      </c>
      <c r="Q4269">
        <f ca="1">DATEDIF(Table1[[#This Row],[Joining Date]],TODAY(),"Y")</f>
        <v>10</v>
      </c>
      <c r="R4269" t="str">
        <f ca="1">IF(YEAR(Table1[[#This Row],[Joining Date]])=YEAR(TODAY()),"Yes","No")</f>
        <v>No</v>
      </c>
      <c r="S4269" t="str">
        <f ca="1">IF(Table1[[#This Row],[Experience]]&gt;5,"Yes","No")</f>
        <v>Yes</v>
      </c>
      <c r="T4269" t="str">
        <f>TEXT(Table1[[#This Row],[Joining Date]],"mmmm")</f>
        <v>May</v>
      </c>
      <c r="U4269" t="str">
        <f>TEXT(Table1[[#This Row],[Joining Date]],"yyyy")</f>
        <v>2016</v>
      </c>
      <c r="V4269" s="5">
        <f ca="1">TODAY()-Table1[[#This Row],[Joining Date]]</f>
        <v>3739</v>
      </c>
      <c r="W4269" t="str">
        <f>LEFT(Table1[[#This Row],[Employee Name]],FIND(" ",Table1[[#This Row],[Employee Name]])-1)</f>
        <v>Karan</v>
      </c>
      <c r="X4269" t="str">
        <f>RIGHT(Table1[[#This Row],[Employee Name]],LEN(Table1[[#This Row],[Employee Name]])-FIND(" ",Table1[[#This Row],[Employee Name]]))</f>
        <v>Malhotra</v>
      </c>
      <c r="Y4269" t="str">
        <f>Table1[[#This Row],[Department]]&amp;"-"&amp;Table1[[#This Row],[Employee ID]]</f>
        <v>HR-E04388</v>
      </c>
      <c r="Z4269" t="str">
        <f>LEFT(Table1[[#This Row],[Department]],3)</f>
        <v>HR</v>
      </c>
      <c r="AA4269" t="str">
        <f>_xlfn.XLOOKUP(Table1[[#This Row],[Manager ID]],MANAGERS!A:A,MANAGERS!B:B)</f>
        <v>Manager_15</v>
      </c>
      <c r="AB4269" t="str" cm="1">
        <f t="array" ref="AB4269">_xlfn.XLOOKUP(Table1[[#This Row],[Manager ID]],Table2[[#All],[Manager ID]],Table2[[#All],[Department Head]])</f>
        <v>Support</v>
      </c>
      <c r="AC4269" s="2">
        <f>_xlfn.XLOOKUP(Table1[[#This Row],[City]],L:L,O:O)</f>
        <v>0.23674293405114402</v>
      </c>
      <c r="AD4269" t="str" cm="1">
        <f t="array" ref="AD4269">_xlfn.IFS(Table1[[#This Row],[Performance Score]]&gt;=90,"Excellent",Table1[[#This Row],[Performance Score]]&gt;=75,"Good",Table1[[#This Row],[Performance Score]]&gt;=60,"Average",Table1[[#This Row],[Performance Score]]&lt;=60,"Need Improvement")</f>
        <v>Excellent</v>
      </c>
      <c r="AE4269" t="str">
        <f>IF(AND(Table1[[#This Row],[Attendance %]]&gt;=80,(Table1[[#This Row],[Performance Score]]&gt;=80)),"Eligible","Not Eligible")</f>
        <v>Eligible</v>
      </c>
      <c r="AF4269" t="str">
        <f>IF(Table1[[#This Row],[Performance Score]]&gt;=80,"High Performer","Low Performer")</f>
        <v>High Performer</v>
      </c>
      <c r="AG4269" t="str" cm="1">
        <f t="array" aca="1" ref="AG4269" ca="1">_xlfn.IFS(Table1[[#This Row],[Experience]]&lt;=3,"Junior",Table1[[#This Row],[Experience]]&lt;=7,"Mid Level",Table1[[#This Row],[Experience]]&gt;=7,"Senior")</f>
        <v>Senior</v>
      </c>
      <c r="AH4269" t="str">
        <f>IF(Table1[[#This Row],[Attendance %]]&gt;75,"OK","Below 75")</f>
        <v>OK</v>
      </c>
      <c r="AI4269" t="b">
        <f>ISBLANK(Table1[[#This Row],[Employee ID]])</f>
        <v>0</v>
      </c>
      <c r="AJ4269" t="b">
        <f>ISNUMBER(Table1[[#This Row],[Total Salary  ]])</f>
        <v>1</v>
      </c>
      <c r="AK4269" t="str">
        <f>IFERROR(_xlfn.XLOOKUP(Table1[[#This Row],[Manager ID]],MANAGERS!A:A,MANAGERS!B:B),"Not Found")</f>
        <v>Manager_15</v>
      </c>
    </row>
    <row r="4270" spans="1:37" x14ac:dyDescent="0.2">
      <c r="A4270" t="s">
        <v>1341</v>
      </c>
      <c r="B4270" t="s">
        <v>129</v>
      </c>
      <c r="C4270" t="s">
        <v>21</v>
      </c>
      <c r="D4270" t="s">
        <v>81</v>
      </c>
      <c r="E4270" t="s">
        <v>51</v>
      </c>
      <c r="F4270" s="1">
        <v>42886</v>
      </c>
      <c r="G4270" s="1">
        <v>35922</v>
      </c>
      <c r="H4270">
        <v>32969</v>
      </c>
      <c r="I4270">
        <v>23424</v>
      </c>
      <c r="J4270">
        <v>80</v>
      </c>
      <c r="K4270">
        <v>56</v>
      </c>
      <c r="L4270" t="s">
        <v>18</v>
      </c>
      <c r="M4270">
        <v>111</v>
      </c>
      <c r="N4270">
        <f>Table1[[#This Row],[Basic Salary]]+Table1[[#This Row],[Bonus]]</f>
        <v>56393</v>
      </c>
      <c r="O4270" s="2">
        <f>Table1[[#This Row],[Bonus]]/Table1[[#This Row],[Basic Salary]]</f>
        <v>0.71048560769207436</v>
      </c>
      <c r="P4270">
        <f ca="1">DATEDIF(Table1[[#This Row],[Date of Birth]],TODAY(),"Y")</f>
        <v>28</v>
      </c>
      <c r="Q4270">
        <f ca="1">DATEDIF(Table1[[#This Row],[Joining Date]],TODAY(),"Y")</f>
        <v>9</v>
      </c>
      <c r="R4270" t="str">
        <f ca="1">IF(YEAR(Table1[[#This Row],[Joining Date]])=YEAR(TODAY()),"Yes","No")</f>
        <v>No</v>
      </c>
      <c r="S4270" t="str">
        <f ca="1">IF(Table1[[#This Row],[Experience]]&gt;5,"Yes","No")</f>
        <v>Yes</v>
      </c>
      <c r="T4270" t="str">
        <f>TEXT(Table1[[#This Row],[Joining Date]],"mmmm")</f>
        <v>May</v>
      </c>
      <c r="U4270" t="str">
        <f>TEXT(Table1[[#This Row],[Joining Date]],"yyyy")</f>
        <v>2017</v>
      </c>
      <c r="V4270" s="5">
        <f ca="1">TODAY()-Table1[[#This Row],[Joining Date]]</f>
        <v>3353</v>
      </c>
      <c r="W4270" t="str">
        <f>LEFT(Table1[[#This Row],[Employee Name]],FIND(" ",Table1[[#This Row],[Employee Name]])-1)</f>
        <v>Aarav</v>
      </c>
      <c r="X4270" t="str">
        <f>RIGHT(Table1[[#This Row],[Employee Name]],LEN(Table1[[#This Row],[Employee Name]])-FIND(" ",Table1[[#This Row],[Employee Name]]))</f>
        <v>Sharma</v>
      </c>
      <c r="Y4270" t="str">
        <f>Table1[[#This Row],[Department]]&amp;"-"&amp;Table1[[#This Row],[Employee ID]]</f>
        <v>Sales-E01285</v>
      </c>
      <c r="Z4270" t="str">
        <f>LEFT(Table1[[#This Row],[Department]],3)</f>
        <v>Sal</v>
      </c>
      <c r="AA4270" t="str">
        <f>_xlfn.XLOOKUP(Table1[[#This Row],[Manager ID]],MANAGERS!A:A,MANAGERS!B:B)</f>
        <v>Manager_11</v>
      </c>
      <c r="AB4270" t="str" cm="1">
        <f t="array" ref="AB4270">_xlfn.XLOOKUP(Table1[[#This Row],[Manager ID]],Table2[[#All],[Manager ID]],Table2[[#All],[Department Head]])</f>
        <v>Marketing</v>
      </c>
      <c r="AC4270" s="2">
        <f>_xlfn.XLOOKUP(Table1[[#This Row],[City]],L:L,O:O)</f>
        <v>0.21356479274849693</v>
      </c>
      <c r="AD4270" t="str" cm="1">
        <f t="array" ref="AD4270">_xlfn.IFS(Table1[[#This Row],[Performance Score]]&gt;=90,"Excellent",Table1[[#This Row],[Performance Score]]&gt;=75,"Good",Table1[[#This Row],[Performance Score]]&gt;=60,"Average",Table1[[#This Row],[Performance Score]]&lt;=60,"Need Improvement")</f>
        <v>Need Improvement</v>
      </c>
      <c r="AE4270" t="str">
        <f>IF(AND(Table1[[#This Row],[Attendance %]]&gt;=80,(Table1[[#This Row],[Performance Score]]&gt;=80)),"Eligible","Not Eligible")</f>
        <v>Not Eligible</v>
      </c>
      <c r="AF4270" t="str">
        <f>IF(Table1[[#This Row],[Performance Score]]&gt;=80,"High Performer","Low Performer")</f>
        <v>Low Performer</v>
      </c>
      <c r="AG4270" t="str" cm="1">
        <f t="array" aca="1" ref="AG4270" ca="1">_xlfn.IFS(Table1[[#This Row],[Experience]]&lt;=3,"Junior",Table1[[#This Row],[Experience]]&lt;=7,"Mid Level",Table1[[#This Row],[Experience]]&gt;=7,"Senior")</f>
        <v>Senior</v>
      </c>
      <c r="AH4270" t="str">
        <f>IF(Table1[[#This Row],[Attendance %]]&gt;75,"OK","Below 75")</f>
        <v>OK</v>
      </c>
      <c r="AI4270" t="b">
        <f>ISBLANK(Table1[[#This Row],[Employee ID]])</f>
        <v>0</v>
      </c>
      <c r="AJ4270" t="b">
        <f>ISNUMBER(Table1[[#This Row],[Total Salary  ]])</f>
        <v>1</v>
      </c>
      <c r="AK4270" t="str">
        <f>IFERROR(_xlfn.XLOOKUP(Table1[[#This Row],[Manager ID]],MANAGERS!A:A,MANAGERS!B:B),"Not Found")</f>
        <v>Manager_11</v>
      </c>
    </row>
    <row r="4271" spans="1:37" x14ac:dyDescent="0.2">
      <c r="A4271" t="s">
        <v>1534</v>
      </c>
      <c r="B4271" t="s">
        <v>36</v>
      </c>
      <c r="C4271" t="s">
        <v>21</v>
      </c>
      <c r="D4271" t="s">
        <v>46</v>
      </c>
      <c r="E4271" t="s">
        <v>26</v>
      </c>
      <c r="F4271" s="1">
        <v>45674</v>
      </c>
      <c r="G4271" s="1">
        <v>35143</v>
      </c>
      <c r="H4271">
        <v>45868</v>
      </c>
      <c r="I4271">
        <v>10522</v>
      </c>
      <c r="J4271">
        <v>80</v>
      </c>
      <c r="K4271">
        <v>41</v>
      </c>
      <c r="L4271" t="s">
        <v>53</v>
      </c>
      <c r="M4271">
        <v>107</v>
      </c>
      <c r="N4271">
        <f>Table1[[#This Row],[Basic Salary]]+Table1[[#This Row],[Bonus]]</f>
        <v>56390</v>
      </c>
      <c r="O4271" s="2">
        <f>Table1[[#This Row],[Bonus]]/Table1[[#This Row],[Basic Salary]]</f>
        <v>0.2293974012383361</v>
      </c>
      <c r="P4271">
        <f ca="1">DATEDIF(Table1[[#This Row],[Date of Birth]],TODAY(),"Y")</f>
        <v>30</v>
      </c>
      <c r="Q4271">
        <f ca="1">DATEDIF(Table1[[#This Row],[Joining Date]],TODAY(),"Y")</f>
        <v>1</v>
      </c>
      <c r="R4271" t="str">
        <f ca="1">IF(YEAR(Table1[[#This Row],[Joining Date]])=YEAR(TODAY()),"Yes","No")</f>
        <v>No</v>
      </c>
      <c r="S4271" t="str">
        <f ca="1">IF(Table1[[#This Row],[Experience]]&gt;5,"Yes","No")</f>
        <v>No</v>
      </c>
      <c r="T4271" t="str">
        <f>TEXT(Table1[[#This Row],[Joining Date]],"mmmm")</f>
        <v>January</v>
      </c>
      <c r="U4271" t="str">
        <f>TEXT(Table1[[#This Row],[Joining Date]],"yyyy")</f>
        <v>2025</v>
      </c>
      <c r="V4271" s="5">
        <f ca="1">TODAY()-Table1[[#This Row],[Joining Date]]</f>
        <v>565</v>
      </c>
      <c r="W4271" t="str">
        <f>LEFT(Table1[[#This Row],[Employee Name]],FIND(" ",Table1[[#This Row],[Employee Name]])-1)</f>
        <v>Meera</v>
      </c>
      <c r="X4271" t="str">
        <f>RIGHT(Table1[[#This Row],[Employee Name]],LEN(Table1[[#This Row],[Employee Name]])-FIND(" ",Table1[[#This Row],[Employee Name]]))</f>
        <v>Joshi</v>
      </c>
      <c r="Y4271" t="str">
        <f>Table1[[#This Row],[Department]]&amp;"-"&amp;Table1[[#This Row],[Employee ID]]</f>
        <v>Support-E01478</v>
      </c>
      <c r="Z4271" t="str">
        <f>LEFT(Table1[[#This Row],[Department]],3)</f>
        <v>Sup</v>
      </c>
      <c r="AA4271" t="str">
        <f>_xlfn.XLOOKUP(Table1[[#This Row],[Manager ID]],MANAGERS!A:A,MANAGERS!B:B)</f>
        <v>Manager_7</v>
      </c>
      <c r="AB4271" t="str" cm="1">
        <f t="array" ref="AB4271">_xlfn.XLOOKUP(Table1[[#This Row],[Manager ID]],Table2[[#All],[Manager ID]],Table2[[#All],[Department Head]])</f>
        <v>Operations</v>
      </c>
      <c r="AC4271" s="2">
        <f>_xlfn.XLOOKUP(Table1[[#This Row],[City]],L:L,O:O)</f>
        <v>0.23685887225230964</v>
      </c>
      <c r="AD4271" t="str" cm="1">
        <f t="array" ref="AD4271">_xlfn.IFS(Table1[[#This Row],[Performance Score]]&gt;=90,"Excellent",Table1[[#This Row],[Performance Score]]&gt;=75,"Good",Table1[[#This Row],[Performance Score]]&gt;=60,"Average",Table1[[#This Row],[Performance Score]]&lt;=60,"Need Improvement")</f>
        <v>Need Improvement</v>
      </c>
      <c r="AE4271" t="str">
        <f>IF(AND(Table1[[#This Row],[Attendance %]]&gt;=80,(Table1[[#This Row],[Performance Score]]&gt;=80)),"Eligible","Not Eligible")</f>
        <v>Not Eligible</v>
      </c>
      <c r="AF4271" t="str">
        <f>IF(Table1[[#This Row],[Performance Score]]&gt;=80,"High Performer","Low Performer")</f>
        <v>Low Performer</v>
      </c>
      <c r="AG4271" t="str" cm="1">
        <f t="array" aca="1" ref="AG4271" ca="1">_xlfn.IFS(Table1[[#This Row],[Experience]]&lt;=3,"Junior",Table1[[#This Row],[Experience]]&lt;=7,"Mid Level",Table1[[#This Row],[Experience]]&gt;=7,"Senior")</f>
        <v>Junior</v>
      </c>
      <c r="AH4271" t="str">
        <f>IF(Table1[[#This Row],[Attendance %]]&gt;75,"OK","Below 75")</f>
        <v>OK</v>
      </c>
      <c r="AI4271" t="b">
        <f>ISBLANK(Table1[[#This Row],[Employee ID]])</f>
        <v>0</v>
      </c>
      <c r="AJ4271" t="b">
        <f>ISNUMBER(Table1[[#This Row],[Total Salary  ]])</f>
        <v>1</v>
      </c>
      <c r="AK4271" t="str">
        <f>IFERROR(_xlfn.XLOOKUP(Table1[[#This Row],[Manager ID]],MANAGERS!A:A,MANAGERS!B:B),"Not Found")</f>
        <v>Manager_7</v>
      </c>
    </row>
    <row r="4272" spans="1:37" x14ac:dyDescent="0.2">
      <c r="A4272" t="s">
        <v>3288</v>
      </c>
      <c r="B4272" t="s">
        <v>77</v>
      </c>
      <c r="C4272" t="s">
        <v>15</v>
      </c>
      <c r="D4272" t="s">
        <v>43</v>
      </c>
      <c r="E4272" t="s">
        <v>30</v>
      </c>
      <c r="F4272" s="1">
        <v>44084</v>
      </c>
      <c r="G4272" s="1">
        <v>37305</v>
      </c>
      <c r="H4272">
        <v>43580</v>
      </c>
      <c r="I4272">
        <v>12795</v>
      </c>
      <c r="J4272">
        <v>95</v>
      </c>
      <c r="K4272">
        <v>53</v>
      </c>
      <c r="L4272" t="s">
        <v>27</v>
      </c>
      <c r="M4272">
        <v>118</v>
      </c>
      <c r="N4272">
        <f>Table1[[#This Row],[Basic Salary]]+Table1[[#This Row],[Bonus]]</f>
        <v>56375</v>
      </c>
      <c r="O4272" s="2">
        <f>Table1[[#This Row],[Bonus]]/Table1[[#This Row],[Basic Salary]]</f>
        <v>0.29359798072510324</v>
      </c>
      <c r="P4272">
        <f ca="1">DATEDIF(Table1[[#This Row],[Date of Birth]],TODAY(),"Y")</f>
        <v>24</v>
      </c>
      <c r="Q4272">
        <f ca="1">DATEDIF(Table1[[#This Row],[Joining Date]],TODAY(),"Y")</f>
        <v>5</v>
      </c>
      <c r="R4272" t="str">
        <f ca="1">IF(YEAR(Table1[[#This Row],[Joining Date]])=YEAR(TODAY()),"Yes","No")</f>
        <v>No</v>
      </c>
      <c r="S4272" t="str">
        <f ca="1">IF(Table1[[#This Row],[Experience]]&gt;5,"Yes","No")</f>
        <v>No</v>
      </c>
      <c r="T4272" t="str">
        <f>TEXT(Table1[[#This Row],[Joining Date]],"mmmm")</f>
        <v>September</v>
      </c>
      <c r="U4272" t="str">
        <f>TEXT(Table1[[#This Row],[Joining Date]],"yyyy")</f>
        <v>2020</v>
      </c>
      <c r="V4272" s="5">
        <f ca="1">TODAY()-Table1[[#This Row],[Joining Date]]</f>
        <v>2155</v>
      </c>
      <c r="W4272" t="str">
        <f>LEFT(Table1[[#This Row],[Employee Name]],FIND(" ",Table1[[#This Row],[Employee Name]])-1)</f>
        <v>Rohan</v>
      </c>
      <c r="X4272" t="str">
        <f>RIGHT(Table1[[#This Row],[Employee Name]],LEN(Table1[[#This Row],[Employee Name]])-FIND(" ",Table1[[#This Row],[Employee Name]]))</f>
        <v>Gupta</v>
      </c>
      <c r="Y4272" t="str">
        <f>Table1[[#This Row],[Department]]&amp;"-"&amp;Table1[[#This Row],[Employee ID]]</f>
        <v>Operations-E03232</v>
      </c>
      <c r="Z4272" t="str">
        <f>LEFT(Table1[[#This Row],[Department]],3)</f>
        <v>Ope</v>
      </c>
      <c r="AA4272" t="str">
        <f>_xlfn.XLOOKUP(Table1[[#This Row],[Manager ID]],MANAGERS!A:A,MANAGERS!B:B)</f>
        <v>Manager_18</v>
      </c>
      <c r="AB4272" t="str" cm="1">
        <f t="array" ref="AB4272">_xlfn.XLOOKUP(Table1[[#This Row],[Manager ID]],Table2[[#All],[Manager ID]],Table2[[#All],[Department Head]])</f>
        <v>Support</v>
      </c>
      <c r="AC4272" s="2">
        <f>_xlfn.XLOOKUP(Table1[[#This Row],[City]],L:L,O:O)</f>
        <v>0.23674293405114402</v>
      </c>
      <c r="AD4272" t="str" cm="1">
        <f t="array" ref="AD4272">_xlfn.IFS(Table1[[#This Row],[Performance Score]]&gt;=90,"Excellent",Table1[[#This Row],[Performance Score]]&gt;=75,"Good",Table1[[#This Row],[Performance Score]]&gt;=60,"Average",Table1[[#This Row],[Performance Score]]&lt;=60,"Need Improvement")</f>
        <v>Need Improvement</v>
      </c>
      <c r="AE4272" t="str">
        <f>IF(AND(Table1[[#This Row],[Attendance %]]&gt;=80,(Table1[[#This Row],[Performance Score]]&gt;=80)),"Eligible","Not Eligible")</f>
        <v>Not Eligible</v>
      </c>
      <c r="AF4272" t="str">
        <f>IF(Table1[[#This Row],[Performance Score]]&gt;=80,"High Performer","Low Performer")</f>
        <v>Low Performer</v>
      </c>
      <c r="AG4272" t="str" cm="1">
        <f t="array" aca="1" ref="AG4272" ca="1">_xlfn.IFS(Table1[[#This Row],[Experience]]&lt;=3,"Junior",Table1[[#This Row],[Experience]]&lt;=7,"Mid Level",Table1[[#This Row],[Experience]]&gt;=7,"Senior")</f>
        <v>Mid Level</v>
      </c>
      <c r="AH4272" t="str">
        <f>IF(Table1[[#This Row],[Attendance %]]&gt;75,"OK","Below 75")</f>
        <v>OK</v>
      </c>
      <c r="AI4272" t="b">
        <f>ISBLANK(Table1[[#This Row],[Employee ID]])</f>
        <v>0</v>
      </c>
      <c r="AJ4272" t="b">
        <f>ISNUMBER(Table1[[#This Row],[Total Salary  ]])</f>
        <v>1</v>
      </c>
      <c r="AK4272" t="str">
        <f>IFERROR(_xlfn.XLOOKUP(Table1[[#This Row],[Manager ID]],MANAGERS!A:A,MANAGERS!B:B),"Not Found")</f>
        <v>Manager_18</v>
      </c>
    </row>
    <row r="4273" spans="1:37" x14ac:dyDescent="0.2">
      <c r="A4273" t="s">
        <v>3126</v>
      </c>
      <c r="B4273" t="s">
        <v>39</v>
      </c>
      <c r="C4273" t="s">
        <v>21</v>
      </c>
      <c r="D4273" t="s">
        <v>43</v>
      </c>
      <c r="E4273" t="s">
        <v>65</v>
      </c>
      <c r="F4273" s="1">
        <v>44905</v>
      </c>
      <c r="G4273" s="1">
        <v>39282</v>
      </c>
      <c r="H4273">
        <v>27073</v>
      </c>
      <c r="I4273">
        <v>29260</v>
      </c>
      <c r="J4273">
        <v>83</v>
      </c>
      <c r="K4273">
        <v>85</v>
      </c>
      <c r="L4273" t="s">
        <v>37</v>
      </c>
      <c r="M4273">
        <v>112</v>
      </c>
      <c r="N4273">
        <f>Table1[[#This Row],[Basic Salary]]+Table1[[#This Row],[Bonus]]</f>
        <v>56333</v>
      </c>
      <c r="O4273" s="2">
        <f>Table1[[#This Row],[Bonus]]/Table1[[#This Row],[Basic Salary]]</f>
        <v>1.0807815905145348</v>
      </c>
      <c r="P4273">
        <f ca="1">DATEDIF(Table1[[#This Row],[Date of Birth]],TODAY(),"Y")</f>
        <v>19</v>
      </c>
      <c r="Q4273">
        <f ca="1">DATEDIF(Table1[[#This Row],[Joining Date]],TODAY(),"Y")</f>
        <v>3</v>
      </c>
      <c r="R4273" t="str">
        <f ca="1">IF(YEAR(Table1[[#This Row],[Joining Date]])=YEAR(TODAY()),"Yes","No")</f>
        <v>No</v>
      </c>
      <c r="S4273" t="str">
        <f ca="1">IF(Table1[[#This Row],[Experience]]&gt;5,"Yes","No")</f>
        <v>No</v>
      </c>
      <c r="T4273" t="str">
        <f>TEXT(Table1[[#This Row],[Joining Date]],"mmmm")</f>
        <v>December</v>
      </c>
      <c r="U4273" t="str">
        <f>TEXT(Table1[[#This Row],[Joining Date]],"yyyy")</f>
        <v>2022</v>
      </c>
      <c r="V4273" s="5">
        <f ca="1">TODAY()-Table1[[#This Row],[Joining Date]]</f>
        <v>1334</v>
      </c>
      <c r="W4273" t="str">
        <f>LEFT(Table1[[#This Row],[Employee Name]],FIND(" ",Table1[[#This Row],[Employee Name]])-1)</f>
        <v>Karan</v>
      </c>
      <c r="X4273" t="str">
        <f>RIGHT(Table1[[#This Row],[Employee Name]],LEN(Table1[[#This Row],[Employee Name]])-FIND(" ",Table1[[#This Row],[Employee Name]]))</f>
        <v>Malhotra</v>
      </c>
      <c r="Y4273" t="str">
        <f>Table1[[#This Row],[Department]]&amp;"-"&amp;Table1[[#This Row],[Employee ID]]</f>
        <v>Operations-E03070</v>
      </c>
      <c r="Z4273" t="str">
        <f>LEFT(Table1[[#This Row],[Department]],3)</f>
        <v>Ope</v>
      </c>
      <c r="AA4273" t="str">
        <f>_xlfn.XLOOKUP(Table1[[#This Row],[Manager ID]],MANAGERS!A:A,MANAGERS!B:B)</f>
        <v>Manager_12</v>
      </c>
      <c r="AB4273" t="str" cm="1">
        <f t="array" ref="AB4273">_xlfn.XLOOKUP(Table1[[#This Row],[Manager ID]],Table2[[#All],[Manager ID]],Table2[[#All],[Department Head]])</f>
        <v>Marketing</v>
      </c>
      <c r="AC4273" s="2">
        <f>_xlfn.XLOOKUP(Table1[[#This Row],[City]],L:L,O:O)</f>
        <v>0.24036902712549932</v>
      </c>
      <c r="AD4273" t="str" cm="1">
        <f t="array" ref="AD4273">_xlfn.IFS(Table1[[#This Row],[Performance Score]]&gt;=90,"Excellent",Table1[[#This Row],[Performance Score]]&gt;=75,"Good",Table1[[#This Row],[Performance Score]]&gt;=60,"Average",Table1[[#This Row],[Performance Score]]&lt;=60,"Need Improvement")</f>
        <v>Good</v>
      </c>
      <c r="AE4273" t="str">
        <f>IF(AND(Table1[[#This Row],[Attendance %]]&gt;=80,(Table1[[#This Row],[Performance Score]]&gt;=80)),"Eligible","Not Eligible")</f>
        <v>Eligible</v>
      </c>
      <c r="AF4273" t="str">
        <f>IF(Table1[[#This Row],[Performance Score]]&gt;=80,"High Performer","Low Performer")</f>
        <v>High Performer</v>
      </c>
      <c r="AG4273" t="str" cm="1">
        <f t="array" aca="1" ref="AG4273" ca="1">_xlfn.IFS(Table1[[#This Row],[Experience]]&lt;=3,"Junior",Table1[[#This Row],[Experience]]&lt;=7,"Mid Level",Table1[[#This Row],[Experience]]&gt;=7,"Senior")</f>
        <v>Junior</v>
      </c>
      <c r="AH4273" t="str">
        <f>IF(Table1[[#This Row],[Attendance %]]&gt;75,"OK","Below 75")</f>
        <v>OK</v>
      </c>
      <c r="AI4273" t="b">
        <f>ISBLANK(Table1[[#This Row],[Employee ID]])</f>
        <v>0</v>
      </c>
      <c r="AJ4273" t="b">
        <f>ISNUMBER(Table1[[#This Row],[Total Salary  ]])</f>
        <v>1</v>
      </c>
      <c r="AK4273" t="str">
        <f>IFERROR(_xlfn.XLOOKUP(Table1[[#This Row],[Manager ID]],MANAGERS!A:A,MANAGERS!B:B),"Not Found")</f>
        <v>Manager_12</v>
      </c>
    </row>
    <row r="4274" spans="1:37" x14ac:dyDescent="0.2">
      <c r="A4274" t="s">
        <v>3328</v>
      </c>
      <c r="B4274" t="s">
        <v>69</v>
      </c>
      <c r="C4274" t="s">
        <v>15</v>
      </c>
      <c r="D4274" t="s">
        <v>25</v>
      </c>
      <c r="E4274" t="s">
        <v>51</v>
      </c>
      <c r="F4274" s="1">
        <v>44592</v>
      </c>
      <c r="G4274" s="1">
        <v>39863</v>
      </c>
      <c r="H4274">
        <v>42230</v>
      </c>
      <c r="I4274">
        <v>14098</v>
      </c>
      <c r="J4274">
        <v>86</v>
      </c>
      <c r="K4274">
        <v>55</v>
      </c>
      <c r="L4274" t="s">
        <v>53</v>
      </c>
      <c r="M4274">
        <v>114</v>
      </c>
      <c r="N4274">
        <f>Table1[[#This Row],[Basic Salary]]+Table1[[#This Row],[Bonus]]</f>
        <v>56328</v>
      </c>
      <c r="O4274" s="2">
        <f>Table1[[#This Row],[Bonus]]/Table1[[#This Row],[Basic Salary]]</f>
        <v>0.33383850343357802</v>
      </c>
      <c r="P4274">
        <f ca="1">DATEDIF(Table1[[#This Row],[Date of Birth]],TODAY(),"Y")</f>
        <v>17</v>
      </c>
      <c r="Q4274">
        <f ca="1">DATEDIF(Table1[[#This Row],[Joining Date]],TODAY(),"Y")</f>
        <v>4</v>
      </c>
      <c r="R4274" t="str">
        <f ca="1">IF(YEAR(Table1[[#This Row],[Joining Date]])=YEAR(TODAY()),"Yes","No")</f>
        <v>No</v>
      </c>
      <c r="S4274" t="str">
        <f ca="1">IF(Table1[[#This Row],[Experience]]&gt;5,"Yes","No")</f>
        <v>No</v>
      </c>
      <c r="T4274" t="str">
        <f>TEXT(Table1[[#This Row],[Joining Date]],"mmmm")</f>
        <v>January</v>
      </c>
      <c r="U4274" t="str">
        <f>TEXT(Table1[[#This Row],[Joining Date]],"yyyy")</f>
        <v>2022</v>
      </c>
      <c r="V4274" s="5">
        <f ca="1">TODAY()-Table1[[#This Row],[Joining Date]]</f>
        <v>1647</v>
      </c>
      <c r="W4274" t="str">
        <f>LEFT(Table1[[#This Row],[Employee Name]],FIND(" ",Table1[[#This Row],[Employee Name]])-1)</f>
        <v>Neha</v>
      </c>
      <c r="X4274" t="str">
        <f>RIGHT(Table1[[#This Row],[Employee Name]],LEN(Table1[[#This Row],[Employee Name]])-FIND(" ",Table1[[#This Row],[Employee Name]]))</f>
        <v>Kulkarni</v>
      </c>
      <c r="Y4274" t="str">
        <f>Table1[[#This Row],[Department]]&amp;"-"&amp;Table1[[#This Row],[Employee ID]]</f>
        <v>Finance-E03272</v>
      </c>
      <c r="Z4274" t="str">
        <f>LEFT(Table1[[#This Row],[Department]],3)</f>
        <v>Fin</v>
      </c>
      <c r="AA4274" t="str">
        <f>_xlfn.XLOOKUP(Table1[[#This Row],[Manager ID]],MANAGERS!A:A,MANAGERS!B:B)</f>
        <v>Manager_14</v>
      </c>
      <c r="AB4274" t="str" cm="1">
        <f t="array" ref="AB4274">_xlfn.XLOOKUP(Table1[[#This Row],[Manager ID]],Table2[[#All],[Manager ID]],Table2[[#All],[Department Head]])</f>
        <v>Marketing</v>
      </c>
      <c r="AC4274" s="2">
        <f>_xlfn.XLOOKUP(Table1[[#This Row],[City]],L:L,O:O)</f>
        <v>0.23685887225230964</v>
      </c>
      <c r="AD4274" t="str" cm="1">
        <f t="array" ref="AD4274">_xlfn.IFS(Table1[[#This Row],[Performance Score]]&gt;=90,"Excellent",Table1[[#This Row],[Performance Score]]&gt;=75,"Good",Table1[[#This Row],[Performance Score]]&gt;=60,"Average",Table1[[#This Row],[Performance Score]]&lt;=60,"Need Improvement")</f>
        <v>Need Improvement</v>
      </c>
      <c r="AE4274" t="str">
        <f>IF(AND(Table1[[#This Row],[Attendance %]]&gt;=80,(Table1[[#This Row],[Performance Score]]&gt;=80)),"Eligible","Not Eligible")</f>
        <v>Not Eligible</v>
      </c>
      <c r="AF4274" t="str">
        <f>IF(Table1[[#This Row],[Performance Score]]&gt;=80,"High Performer","Low Performer")</f>
        <v>Low Performer</v>
      </c>
      <c r="AG4274" t="str" cm="1">
        <f t="array" aca="1" ref="AG4274" ca="1">_xlfn.IFS(Table1[[#This Row],[Experience]]&lt;=3,"Junior",Table1[[#This Row],[Experience]]&lt;=7,"Mid Level",Table1[[#This Row],[Experience]]&gt;=7,"Senior")</f>
        <v>Mid Level</v>
      </c>
      <c r="AH4274" t="str">
        <f>IF(Table1[[#This Row],[Attendance %]]&gt;75,"OK","Below 75")</f>
        <v>OK</v>
      </c>
      <c r="AI4274" t="b">
        <f>ISBLANK(Table1[[#This Row],[Employee ID]])</f>
        <v>0</v>
      </c>
      <c r="AJ4274" t="b">
        <f>ISNUMBER(Table1[[#This Row],[Total Salary  ]])</f>
        <v>1</v>
      </c>
      <c r="AK4274" t="str">
        <f>IFERROR(_xlfn.XLOOKUP(Table1[[#This Row],[Manager ID]],MANAGERS!A:A,MANAGERS!B:B),"Not Found")</f>
        <v>Manager_14</v>
      </c>
    </row>
    <row r="4275" spans="1:37" x14ac:dyDescent="0.2">
      <c r="A4275" t="s">
        <v>2886</v>
      </c>
      <c r="B4275" t="s">
        <v>14</v>
      </c>
      <c r="C4275" t="s">
        <v>21</v>
      </c>
      <c r="D4275" t="s">
        <v>25</v>
      </c>
      <c r="E4275" t="s">
        <v>30</v>
      </c>
      <c r="F4275" s="1">
        <v>43012</v>
      </c>
      <c r="G4275" s="1">
        <v>31440</v>
      </c>
      <c r="H4275">
        <v>44813</v>
      </c>
      <c r="I4275">
        <v>11501</v>
      </c>
      <c r="J4275">
        <v>91</v>
      </c>
      <c r="K4275">
        <v>47</v>
      </c>
      <c r="L4275" t="s">
        <v>23</v>
      </c>
      <c r="M4275">
        <v>112</v>
      </c>
      <c r="N4275">
        <f>Table1[[#This Row],[Basic Salary]]+Table1[[#This Row],[Bonus]]</f>
        <v>56314</v>
      </c>
      <c r="O4275" s="2">
        <f>Table1[[#This Row],[Bonus]]/Table1[[#This Row],[Basic Salary]]</f>
        <v>0.25664427733023898</v>
      </c>
      <c r="P4275">
        <f ca="1">DATEDIF(Table1[[#This Row],[Date of Birth]],TODAY(),"Y")</f>
        <v>40</v>
      </c>
      <c r="Q4275">
        <f ca="1">DATEDIF(Table1[[#This Row],[Joining Date]],TODAY(),"Y")</f>
        <v>8</v>
      </c>
      <c r="R4275" t="str">
        <f ca="1">IF(YEAR(Table1[[#This Row],[Joining Date]])=YEAR(TODAY()),"Yes","No")</f>
        <v>No</v>
      </c>
      <c r="S4275" t="str">
        <f ca="1">IF(Table1[[#This Row],[Experience]]&gt;5,"Yes","No")</f>
        <v>Yes</v>
      </c>
      <c r="T4275" t="str">
        <f>TEXT(Table1[[#This Row],[Joining Date]],"mmmm")</f>
        <v>October</v>
      </c>
      <c r="U4275" t="str">
        <f>TEXT(Table1[[#This Row],[Joining Date]],"yyyy")</f>
        <v>2017</v>
      </c>
      <c r="V4275" s="5">
        <f ca="1">TODAY()-Table1[[#This Row],[Joining Date]]</f>
        <v>3227</v>
      </c>
      <c r="W4275" t="str">
        <f>LEFT(Table1[[#This Row],[Employee Name]],FIND(" ",Table1[[#This Row],[Employee Name]])-1)</f>
        <v>Nisha</v>
      </c>
      <c r="X4275" t="str">
        <f>RIGHT(Table1[[#This Row],[Employee Name]],LEN(Table1[[#This Row],[Employee Name]])-FIND(" ",Table1[[#This Row],[Employee Name]]))</f>
        <v>Kapoor</v>
      </c>
      <c r="Y4275" t="str">
        <f>Table1[[#This Row],[Department]]&amp;"-"&amp;Table1[[#This Row],[Employee ID]]</f>
        <v>Finance-E02830</v>
      </c>
      <c r="Z4275" t="str">
        <f>LEFT(Table1[[#This Row],[Department]],3)</f>
        <v>Fin</v>
      </c>
      <c r="AA4275" t="str">
        <f>_xlfn.XLOOKUP(Table1[[#This Row],[Manager ID]],MANAGERS!A:A,MANAGERS!B:B)</f>
        <v>Manager_12</v>
      </c>
      <c r="AB4275" t="str" cm="1">
        <f t="array" ref="AB4275">_xlfn.XLOOKUP(Table1[[#This Row],[Manager ID]],Table2[[#All],[Manager ID]],Table2[[#All],[Department Head]])</f>
        <v>Marketing</v>
      </c>
      <c r="AC4275" s="2">
        <f>_xlfn.XLOOKUP(Table1[[#This Row],[City]],L:L,O:O)</f>
        <v>0.23486488519629886</v>
      </c>
      <c r="AD4275" t="str" cm="1">
        <f t="array" ref="AD4275">_xlfn.IFS(Table1[[#This Row],[Performance Score]]&gt;=90,"Excellent",Table1[[#This Row],[Performance Score]]&gt;=75,"Good",Table1[[#This Row],[Performance Score]]&gt;=60,"Average",Table1[[#This Row],[Performance Score]]&lt;=60,"Need Improvement")</f>
        <v>Need Improvement</v>
      </c>
      <c r="AE4275" t="str">
        <f>IF(AND(Table1[[#This Row],[Attendance %]]&gt;=80,(Table1[[#This Row],[Performance Score]]&gt;=80)),"Eligible","Not Eligible")</f>
        <v>Not Eligible</v>
      </c>
      <c r="AF4275" t="str">
        <f>IF(Table1[[#This Row],[Performance Score]]&gt;=80,"High Performer","Low Performer")</f>
        <v>Low Performer</v>
      </c>
      <c r="AG4275" t="str" cm="1">
        <f t="array" aca="1" ref="AG4275" ca="1">_xlfn.IFS(Table1[[#This Row],[Experience]]&lt;=3,"Junior",Table1[[#This Row],[Experience]]&lt;=7,"Mid Level",Table1[[#This Row],[Experience]]&gt;=7,"Senior")</f>
        <v>Senior</v>
      </c>
      <c r="AH4275" t="str">
        <f>IF(Table1[[#This Row],[Attendance %]]&gt;75,"OK","Below 75")</f>
        <v>OK</v>
      </c>
      <c r="AI4275" t="b">
        <f>ISBLANK(Table1[[#This Row],[Employee ID]])</f>
        <v>0</v>
      </c>
      <c r="AJ4275" t="b">
        <f>ISNUMBER(Table1[[#This Row],[Total Salary  ]])</f>
        <v>1</v>
      </c>
      <c r="AK4275" t="str">
        <f>IFERROR(_xlfn.XLOOKUP(Table1[[#This Row],[Manager ID]],MANAGERS!A:A,MANAGERS!B:B),"Not Found")</f>
        <v>Manager_12</v>
      </c>
    </row>
    <row r="4276" spans="1:37" x14ac:dyDescent="0.2">
      <c r="A4276" t="s">
        <v>167</v>
      </c>
      <c r="B4276" t="s">
        <v>129</v>
      </c>
      <c r="C4276" t="s">
        <v>21</v>
      </c>
      <c r="D4276" t="s">
        <v>81</v>
      </c>
      <c r="E4276" t="s">
        <v>22</v>
      </c>
      <c r="F4276" s="1">
        <v>44323</v>
      </c>
      <c r="G4276" s="1">
        <v>40457</v>
      </c>
      <c r="H4276">
        <v>31428</v>
      </c>
      <c r="I4276">
        <v>24870</v>
      </c>
      <c r="J4276">
        <v>91</v>
      </c>
      <c r="K4276">
        <v>93</v>
      </c>
      <c r="L4276" t="s">
        <v>31</v>
      </c>
      <c r="M4276">
        <v>108</v>
      </c>
      <c r="N4276">
        <f>Table1[[#This Row],[Basic Salary]]+Table1[[#This Row],[Bonus]]</f>
        <v>56298</v>
      </c>
      <c r="O4276" s="2">
        <f>Table1[[#This Row],[Bonus]]/Table1[[#This Row],[Basic Salary]]</f>
        <v>0.79133256968308519</v>
      </c>
      <c r="P4276">
        <f ca="1">DATEDIF(Table1[[#This Row],[Date of Birth]],TODAY(),"Y")</f>
        <v>15</v>
      </c>
      <c r="Q4276">
        <f ca="1">DATEDIF(Table1[[#This Row],[Joining Date]],TODAY(),"Y")</f>
        <v>5</v>
      </c>
      <c r="R4276" t="str">
        <f ca="1">IF(YEAR(Table1[[#This Row],[Joining Date]])=YEAR(TODAY()),"Yes","No")</f>
        <v>No</v>
      </c>
      <c r="S4276" t="str">
        <f ca="1">IF(Table1[[#This Row],[Experience]]&gt;5,"Yes","No")</f>
        <v>No</v>
      </c>
      <c r="T4276" t="str">
        <f>TEXT(Table1[[#This Row],[Joining Date]],"mmmm")</f>
        <v>May</v>
      </c>
      <c r="U4276" t="str">
        <f>TEXT(Table1[[#This Row],[Joining Date]],"yyyy")</f>
        <v>2021</v>
      </c>
      <c r="V4276" s="5">
        <f ca="1">TODAY()-Table1[[#This Row],[Joining Date]]</f>
        <v>1916</v>
      </c>
      <c r="W4276" t="str">
        <f>LEFT(Table1[[#This Row],[Employee Name]],FIND(" ",Table1[[#This Row],[Employee Name]])-1)</f>
        <v>Aarav</v>
      </c>
      <c r="X4276" t="str">
        <f>RIGHT(Table1[[#This Row],[Employee Name]],LEN(Table1[[#This Row],[Employee Name]])-FIND(" ",Table1[[#This Row],[Employee Name]]))</f>
        <v>Sharma</v>
      </c>
      <c r="Y4276" t="str">
        <f>Table1[[#This Row],[Department]]&amp;"-"&amp;Table1[[#This Row],[Employee ID]]</f>
        <v>Sales-E00111</v>
      </c>
      <c r="Z4276" t="str">
        <f>LEFT(Table1[[#This Row],[Department]],3)</f>
        <v>Sal</v>
      </c>
      <c r="AA4276" t="str">
        <f>_xlfn.XLOOKUP(Table1[[#This Row],[Manager ID]],MANAGERS!A:A,MANAGERS!B:B)</f>
        <v>Manager_8</v>
      </c>
      <c r="AB4276" t="str" cm="1">
        <f t="array" ref="AB4276">_xlfn.XLOOKUP(Table1[[#This Row],[Manager ID]],Table2[[#All],[Manager ID]],Table2[[#All],[Department Head]])</f>
        <v>Sales</v>
      </c>
      <c r="AC4276" s="2">
        <f>_xlfn.XLOOKUP(Table1[[#This Row],[City]],L:L,O:O)</f>
        <v>0.241864189087755</v>
      </c>
      <c r="AD4276" t="str" cm="1">
        <f t="array" ref="AD4276">_xlfn.IFS(Table1[[#This Row],[Performance Score]]&gt;=90,"Excellent",Table1[[#This Row],[Performance Score]]&gt;=75,"Good",Table1[[#This Row],[Performance Score]]&gt;=60,"Average",Table1[[#This Row],[Performance Score]]&lt;=60,"Need Improvement")</f>
        <v>Excellent</v>
      </c>
      <c r="AE4276" t="str">
        <f>IF(AND(Table1[[#This Row],[Attendance %]]&gt;=80,(Table1[[#This Row],[Performance Score]]&gt;=80)),"Eligible","Not Eligible")</f>
        <v>Eligible</v>
      </c>
      <c r="AF4276" t="str">
        <f>IF(Table1[[#This Row],[Performance Score]]&gt;=80,"High Performer","Low Performer")</f>
        <v>High Performer</v>
      </c>
      <c r="AG4276" t="str" cm="1">
        <f t="array" aca="1" ref="AG4276" ca="1">_xlfn.IFS(Table1[[#This Row],[Experience]]&lt;=3,"Junior",Table1[[#This Row],[Experience]]&lt;=7,"Mid Level",Table1[[#This Row],[Experience]]&gt;=7,"Senior")</f>
        <v>Mid Level</v>
      </c>
      <c r="AH4276" t="str">
        <f>IF(Table1[[#This Row],[Attendance %]]&gt;75,"OK","Below 75")</f>
        <v>OK</v>
      </c>
      <c r="AI4276" t="b">
        <f>ISBLANK(Table1[[#This Row],[Employee ID]])</f>
        <v>0</v>
      </c>
      <c r="AJ4276" t="b">
        <f>ISNUMBER(Table1[[#This Row],[Total Salary  ]])</f>
        <v>1</v>
      </c>
      <c r="AK4276" t="str">
        <f>IFERROR(_xlfn.XLOOKUP(Table1[[#This Row],[Manager ID]],MANAGERS!A:A,MANAGERS!B:B),"Not Found")</f>
        <v>Manager_8</v>
      </c>
    </row>
    <row r="4277" spans="1:37" x14ac:dyDescent="0.2">
      <c r="A4277" t="s">
        <v>1146</v>
      </c>
      <c r="B4277" t="s">
        <v>87</v>
      </c>
      <c r="C4277" t="s">
        <v>15</v>
      </c>
      <c r="D4277" t="s">
        <v>33</v>
      </c>
      <c r="E4277" t="s">
        <v>17</v>
      </c>
      <c r="F4277" s="1">
        <v>42591</v>
      </c>
      <c r="G4277" s="1">
        <v>35405</v>
      </c>
      <c r="H4277">
        <v>28453</v>
      </c>
      <c r="I4277">
        <v>27810</v>
      </c>
      <c r="J4277">
        <v>87</v>
      </c>
      <c r="K4277">
        <v>63</v>
      </c>
      <c r="L4277" t="s">
        <v>53</v>
      </c>
      <c r="M4277">
        <v>104</v>
      </c>
      <c r="N4277">
        <f>Table1[[#This Row],[Basic Salary]]+Table1[[#This Row],[Bonus]]</f>
        <v>56263</v>
      </c>
      <c r="O4277" s="2">
        <f>Table1[[#This Row],[Bonus]]/Table1[[#This Row],[Basic Salary]]</f>
        <v>0.97740132850666006</v>
      </c>
      <c r="P4277">
        <f ca="1">DATEDIF(Table1[[#This Row],[Date of Birth]],TODAY(),"Y")</f>
        <v>29</v>
      </c>
      <c r="Q4277">
        <f ca="1">DATEDIF(Table1[[#This Row],[Joining Date]],TODAY(),"Y")</f>
        <v>9</v>
      </c>
      <c r="R4277" t="str">
        <f ca="1">IF(YEAR(Table1[[#This Row],[Joining Date]])=YEAR(TODAY()),"Yes","No")</f>
        <v>No</v>
      </c>
      <c r="S4277" t="str">
        <f ca="1">IF(Table1[[#This Row],[Experience]]&gt;5,"Yes","No")</f>
        <v>Yes</v>
      </c>
      <c r="T4277" t="str">
        <f>TEXT(Table1[[#This Row],[Joining Date]],"mmmm")</f>
        <v>August</v>
      </c>
      <c r="U4277" t="str">
        <f>TEXT(Table1[[#This Row],[Joining Date]],"yyyy")</f>
        <v>2016</v>
      </c>
      <c r="V4277" s="5">
        <f ca="1">TODAY()-Table1[[#This Row],[Joining Date]]</f>
        <v>3648</v>
      </c>
      <c r="W4277" t="str">
        <f>LEFT(Table1[[#This Row],[Employee Name]],FIND(" ",Table1[[#This Row],[Employee Name]])-1)</f>
        <v>Arjun</v>
      </c>
      <c r="X4277" t="str">
        <f>RIGHT(Table1[[#This Row],[Employee Name]],LEN(Table1[[#This Row],[Employee Name]])-FIND(" ",Table1[[#This Row],[Employee Name]]))</f>
        <v>Mehta</v>
      </c>
      <c r="Y4277" t="str">
        <f>Table1[[#This Row],[Department]]&amp;"-"&amp;Table1[[#This Row],[Employee ID]]</f>
        <v>Marketing-E01090</v>
      </c>
      <c r="Z4277" t="str">
        <f>LEFT(Table1[[#This Row],[Department]],3)</f>
        <v>Mar</v>
      </c>
      <c r="AA4277" t="str">
        <f>_xlfn.XLOOKUP(Table1[[#This Row],[Manager ID]],MANAGERS!A:A,MANAGERS!B:B)</f>
        <v>Manager_4</v>
      </c>
      <c r="AB4277" t="str" cm="1">
        <f t="array" ref="AB4277">_xlfn.XLOOKUP(Table1[[#This Row],[Manager ID]],Table2[[#All],[Manager ID]],Table2[[#All],[Department Head]])</f>
        <v>Finance</v>
      </c>
      <c r="AC4277" s="2">
        <f>_xlfn.XLOOKUP(Table1[[#This Row],[City]],L:L,O:O)</f>
        <v>0.23685887225230964</v>
      </c>
      <c r="AD4277" t="str" cm="1">
        <f t="array" ref="AD4277">_xlfn.IFS(Table1[[#This Row],[Performance Score]]&gt;=90,"Excellent",Table1[[#This Row],[Performance Score]]&gt;=75,"Good",Table1[[#This Row],[Performance Score]]&gt;=60,"Average",Table1[[#This Row],[Performance Score]]&lt;=60,"Need Improvement")</f>
        <v>Average</v>
      </c>
      <c r="AE4277" t="str">
        <f>IF(AND(Table1[[#This Row],[Attendance %]]&gt;=80,(Table1[[#This Row],[Performance Score]]&gt;=80)),"Eligible","Not Eligible")</f>
        <v>Not Eligible</v>
      </c>
      <c r="AF4277" t="str">
        <f>IF(Table1[[#This Row],[Performance Score]]&gt;=80,"High Performer","Low Performer")</f>
        <v>Low Performer</v>
      </c>
      <c r="AG4277" t="str" cm="1">
        <f t="array" aca="1" ref="AG4277" ca="1">_xlfn.IFS(Table1[[#This Row],[Experience]]&lt;=3,"Junior",Table1[[#This Row],[Experience]]&lt;=7,"Mid Level",Table1[[#This Row],[Experience]]&gt;=7,"Senior")</f>
        <v>Senior</v>
      </c>
      <c r="AH4277" t="str">
        <f>IF(Table1[[#This Row],[Attendance %]]&gt;75,"OK","Below 75")</f>
        <v>OK</v>
      </c>
      <c r="AI4277" t="b">
        <f>ISBLANK(Table1[[#This Row],[Employee ID]])</f>
        <v>0</v>
      </c>
      <c r="AJ4277" t="b">
        <f>ISNUMBER(Table1[[#This Row],[Total Salary  ]])</f>
        <v>1</v>
      </c>
      <c r="AK4277" t="str">
        <f>IFERROR(_xlfn.XLOOKUP(Table1[[#This Row],[Manager ID]],MANAGERS!A:A,MANAGERS!B:B),"Not Found")</f>
        <v>Manager_4</v>
      </c>
    </row>
    <row r="4278" spans="1:37" x14ac:dyDescent="0.2">
      <c r="A4278" t="s">
        <v>3697</v>
      </c>
      <c r="B4278" t="s">
        <v>42</v>
      </c>
      <c r="C4278" t="s">
        <v>15</v>
      </c>
      <c r="D4278" t="s">
        <v>40</v>
      </c>
      <c r="E4278" t="s">
        <v>22</v>
      </c>
      <c r="F4278" s="1">
        <v>42767</v>
      </c>
      <c r="G4278" s="1">
        <v>32127</v>
      </c>
      <c r="H4278">
        <v>40177</v>
      </c>
      <c r="I4278">
        <v>16076</v>
      </c>
      <c r="J4278">
        <v>62</v>
      </c>
      <c r="K4278">
        <v>88</v>
      </c>
      <c r="L4278" t="s">
        <v>37</v>
      </c>
      <c r="M4278">
        <v>119</v>
      </c>
      <c r="N4278">
        <f>Table1[[#This Row],[Basic Salary]]+Table1[[#This Row],[Bonus]]</f>
        <v>56253</v>
      </c>
      <c r="O4278" s="2">
        <f>Table1[[#This Row],[Bonus]]/Table1[[#This Row],[Basic Salary]]</f>
        <v>0.40012942728426709</v>
      </c>
      <c r="P4278">
        <f ca="1">DATEDIF(Table1[[#This Row],[Date of Birth]],TODAY(),"Y")</f>
        <v>38</v>
      </c>
      <c r="Q4278">
        <f ca="1">DATEDIF(Table1[[#This Row],[Joining Date]],TODAY(),"Y")</f>
        <v>9</v>
      </c>
      <c r="R4278" t="str">
        <f ca="1">IF(YEAR(Table1[[#This Row],[Joining Date]])=YEAR(TODAY()),"Yes","No")</f>
        <v>No</v>
      </c>
      <c r="S4278" t="str">
        <f ca="1">IF(Table1[[#This Row],[Experience]]&gt;5,"Yes","No")</f>
        <v>Yes</v>
      </c>
      <c r="T4278" t="str">
        <f>TEXT(Table1[[#This Row],[Joining Date]],"mmmm")</f>
        <v>February</v>
      </c>
      <c r="U4278" t="str">
        <f>TEXT(Table1[[#This Row],[Joining Date]],"yyyy")</f>
        <v>2017</v>
      </c>
      <c r="V4278" s="5">
        <f ca="1">TODAY()-Table1[[#This Row],[Joining Date]]</f>
        <v>3472</v>
      </c>
      <c r="W4278" t="str">
        <f>LEFT(Table1[[#This Row],[Employee Name]],FIND(" ",Table1[[#This Row],[Employee Name]])-1)</f>
        <v>Krishna</v>
      </c>
      <c r="X4278" t="str">
        <f>RIGHT(Table1[[#This Row],[Employee Name]],LEN(Table1[[#This Row],[Employee Name]])-FIND(" ",Table1[[#This Row],[Employee Name]]))</f>
        <v>Chaitanya</v>
      </c>
      <c r="Y4278" t="str">
        <f>Table1[[#This Row],[Department]]&amp;"-"&amp;Table1[[#This Row],[Employee ID]]</f>
        <v>IT-E03641</v>
      </c>
      <c r="Z4278" t="str">
        <f>LEFT(Table1[[#This Row],[Department]],3)</f>
        <v>IT</v>
      </c>
      <c r="AA4278" t="str">
        <f>_xlfn.XLOOKUP(Table1[[#This Row],[Manager ID]],MANAGERS!A:A,MANAGERS!B:B)</f>
        <v>Manager_19</v>
      </c>
      <c r="AB4278" t="str" cm="1">
        <f t="array" ref="AB4278">_xlfn.XLOOKUP(Table1[[#This Row],[Manager ID]],Table2[[#All],[Manager ID]],Table2[[#All],[Department Head]])</f>
        <v>Support</v>
      </c>
      <c r="AC4278" s="2">
        <f>_xlfn.XLOOKUP(Table1[[#This Row],[City]],L:L,O:O)</f>
        <v>0.24036902712549932</v>
      </c>
      <c r="AD4278" t="str" cm="1">
        <f t="array" ref="AD4278">_xlfn.IFS(Table1[[#This Row],[Performance Score]]&gt;=90,"Excellent",Table1[[#This Row],[Performance Score]]&gt;=75,"Good",Table1[[#This Row],[Performance Score]]&gt;=60,"Average",Table1[[#This Row],[Performance Score]]&lt;=60,"Need Improvement")</f>
        <v>Good</v>
      </c>
      <c r="AE4278" t="str">
        <f>IF(AND(Table1[[#This Row],[Attendance %]]&gt;=80,(Table1[[#This Row],[Performance Score]]&gt;=80)),"Eligible","Not Eligible")</f>
        <v>Not Eligible</v>
      </c>
      <c r="AF4278" t="str">
        <f>IF(Table1[[#This Row],[Performance Score]]&gt;=80,"High Performer","Low Performer")</f>
        <v>High Performer</v>
      </c>
      <c r="AG4278" t="str" cm="1">
        <f t="array" aca="1" ref="AG4278" ca="1">_xlfn.IFS(Table1[[#This Row],[Experience]]&lt;=3,"Junior",Table1[[#This Row],[Experience]]&lt;=7,"Mid Level",Table1[[#This Row],[Experience]]&gt;=7,"Senior")</f>
        <v>Senior</v>
      </c>
      <c r="AH4278" t="str">
        <f>IF(Table1[[#This Row],[Attendance %]]&gt;75,"OK","Below 75")</f>
        <v>Below 75</v>
      </c>
      <c r="AI4278" t="b">
        <f>ISBLANK(Table1[[#This Row],[Employee ID]])</f>
        <v>0</v>
      </c>
      <c r="AJ4278" t="b">
        <f>ISNUMBER(Table1[[#This Row],[Total Salary  ]])</f>
        <v>1</v>
      </c>
      <c r="AK4278" t="str">
        <f>IFERROR(_xlfn.XLOOKUP(Table1[[#This Row],[Manager ID]],MANAGERS!A:A,MANAGERS!B:B),"Not Found")</f>
        <v>Manager_19</v>
      </c>
    </row>
    <row r="4279" spans="1:37" x14ac:dyDescent="0.2">
      <c r="A4279" t="s">
        <v>4567</v>
      </c>
      <c r="B4279" t="s">
        <v>45</v>
      </c>
      <c r="C4279" t="s">
        <v>15</v>
      </c>
      <c r="D4279" t="s">
        <v>33</v>
      </c>
      <c r="E4279" t="s">
        <v>65</v>
      </c>
      <c r="F4279" s="1">
        <v>45339</v>
      </c>
      <c r="G4279" s="1">
        <v>38963</v>
      </c>
      <c r="H4279">
        <v>30307</v>
      </c>
      <c r="I4279">
        <v>25946</v>
      </c>
      <c r="J4279">
        <v>61</v>
      </c>
      <c r="K4279">
        <v>98</v>
      </c>
      <c r="L4279" t="s">
        <v>53</v>
      </c>
      <c r="M4279">
        <v>111</v>
      </c>
      <c r="N4279">
        <f>Table1[[#This Row],[Basic Salary]]+Table1[[#This Row],[Bonus]]</f>
        <v>56253</v>
      </c>
      <c r="O4279" s="2">
        <f>Table1[[#This Row],[Bonus]]/Table1[[#This Row],[Basic Salary]]</f>
        <v>0.8561058501336325</v>
      </c>
      <c r="P4279">
        <f ca="1">DATEDIF(Table1[[#This Row],[Date of Birth]],TODAY(),"Y")</f>
        <v>19</v>
      </c>
      <c r="Q4279">
        <f ca="1">DATEDIF(Table1[[#This Row],[Joining Date]],TODAY(),"Y")</f>
        <v>2</v>
      </c>
      <c r="R4279" t="str">
        <f ca="1">IF(YEAR(Table1[[#This Row],[Joining Date]])=YEAR(TODAY()),"Yes","No")</f>
        <v>No</v>
      </c>
      <c r="S4279" t="str">
        <f ca="1">IF(Table1[[#This Row],[Experience]]&gt;5,"Yes","No")</f>
        <v>No</v>
      </c>
      <c r="T4279" t="str">
        <f>TEXT(Table1[[#This Row],[Joining Date]],"mmmm")</f>
        <v>February</v>
      </c>
      <c r="U4279" t="str">
        <f>TEXT(Table1[[#This Row],[Joining Date]],"yyyy")</f>
        <v>2024</v>
      </c>
      <c r="V4279" s="5">
        <f ca="1">TODAY()-Table1[[#This Row],[Joining Date]]</f>
        <v>900</v>
      </c>
      <c r="W4279" t="str">
        <f>LEFT(Table1[[#This Row],[Employee Name]],FIND(" ",Table1[[#This Row],[Employee Name]])-1)</f>
        <v>Ananya</v>
      </c>
      <c r="X4279" t="str">
        <f>RIGHT(Table1[[#This Row],[Employee Name]],LEN(Table1[[#This Row],[Employee Name]])-FIND(" ",Table1[[#This Row],[Employee Name]]))</f>
        <v>Rao</v>
      </c>
      <c r="Y4279" t="str">
        <f>Table1[[#This Row],[Department]]&amp;"-"&amp;Table1[[#This Row],[Employee ID]]</f>
        <v>Marketing-E04511</v>
      </c>
      <c r="Z4279" t="str">
        <f>LEFT(Table1[[#This Row],[Department]],3)</f>
        <v>Mar</v>
      </c>
      <c r="AA4279" t="str">
        <f>_xlfn.XLOOKUP(Table1[[#This Row],[Manager ID]],MANAGERS!A:A,MANAGERS!B:B)</f>
        <v>Manager_11</v>
      </c>
      <c r="AB4279" t="str" cm="1">
        <f t="array" ref="AB4279">_xlfn.XLOOKUP(Table1[[#This Row],[Manager ID]],Table2[[#All],[Manager ID]],Table2[[#All],[Department Head]])</f>
        <v>Marketing</v>
      </c>
      <c r="AC4279" s="2">
        <f>_xlfn.XLOOKUP(Table1[[#This Row],[City]],L:L,O:O)</f>
        <v>0.23685887225230964</v>
      </c>
      <c r="AD4279" t="str" cm="1">
        <f t="array" ref="AD4279">_xlfn.IFS(Table1[[#This Row],[Performance Score]]&gt;=90,"Excellent",Table1[[#This Row],[Performance Score]]&gt;=75,"Good",Table1[[#This Row],[Performance Score]]&gt;=60,"Average",Table1[[#This Row],[Performance Score]]&lt;=60,"Need Improvement")</f>
        <v>Excellent</v>
      </c>
      <c r="AE4279" t="str">
        <f>IF(AND(Table1[[#This Row],[Attendance %]]&gt;=80,(Table1[[#This Row],[Performance Score]]&gt;=80)),"Eligible","Not Eligible")</f>
        <v>Not Eligible</v>
      </c>
      <c r="AF4279" t="str">
        <f>IF(Table1[[#This Row],[Performance Score]]&gt;=80,"High Performer","Low Performer")</f>
        <v>High Performer</v>
      </c>
      <c r="AG4279" t="str" cm="1">
        <f t="array" aca="1" ref="AG4279" ca="1">_xlfn.IFS(Table1[[#This Row],[Experience]]&lt;=3,"Junior",Table1[[#This Row],[Experience]]&lt;=7,"Mid Level",Table1[[#This Row],[Experience]]&gt;=7,"Senior")</f>
        <v>Junior</v>
      </c>
      <c r="AH4279" t="str">
        <f>IF(Table1[[#This Row],[Attendance %]]&gt;75,"OK","Below 75")</f>
        <v>Below 75</v>
      </c>
      <c r="AI4279" t="b">
        <f>ISBLANK(Table1[[#This Row],[Employee ID]])</f>
        <v>0</v>
      </c>
      <c r="AJ4279" t="b">
        <f>ISNUMBER(Table1[[#This Row],[Total Salary  ]])</f>
        <v>1</v>
      </c>
      <c r="AK4279" t="str">
        <f>IFERROR(_xlfn.XLOOKUP(Table1[[#This Row],[Manager ID]],MANAGERS!A:A,MANAGERS!B:B),"Not Found")</f>
        <v>Manager_11</v>
      </c>
    </row>
    <row r="4280" spans="1:37" x14ac:dyDescent="0.2">
      <c r="A4280" t="s">
        <v>197</v>
      </c>
      <c r="B4280" t="s">
        <v>89</v>
      </c>
      <c r="C4280" t="s">
        <v>21</v>
      </c>
      <c r="D4280" t="s">
        <v>40</v>
      </c>
      <c r="E4280" t="s">
        <v>30</v>
      </c>
      <c r="F4280" s="1">
        <v>42887</v>
      </c>
      <c r="G4280" s="1">
        <v>37615</v>
      </c>
      <c r="H4280">
        <v>39918</v>
      </c>
      <c r="I4280">
        <v>16310</v>
      </c>
      <c r="J4280">
        <v>87</v>
      </c>
      <c r="K4280">
        <v>47</v>
      </c>
      <c r="L4280" t="s">
        <v>31</v>
      </c>
      <c r="M4280">
        <v>119</v>
      </c>
      <c r="N4280">
        <f>Table1[[#This Row],[Basic Salary]]+Table1[[#This Row],[Bonus]]</f>
        <v>56228</v>
      </c>
      <c r="O4280" s="2">
        <f>Table1[[#This Row],[Bonus]]/Table1[[#This Row],[Basic Salary]]</f>
        <v>0.40858760458940829</v>
      </c>
      <c r="P4280">
        <f ca="1">DATEDIF(Table1[[#This Row],[Date of Birth]],TODAY(),"Y")</f>
        <v>23</v>
      </c>
      <c r="Q4280">
        <f ca="1">DATEDIF(Table1[[#This Row],[Joining Date]],TODAY(),"Y")</f>
        <v>9</v>
      </c>
      <c r="R4280" t="str">
        <f ca="1">IF(YEAR(Table1[[#This Row],[Joining Date]])=YEAR(TODAY()),"Yes","No")</f>
        <v>No</v>
      </c>
      <c r="S4280" t="str">
        <f ca="1">IF(Table1[[#This Row],[Experience]]&gt;5,"Yes","No")</f>
        <v>Yes</v>
      </c>
      <c r="T4280" t="str">
        <f>TEXT(Table1[[#This Row],[Joining Date]],"mmmm")</f>
        <v>June</v>
      </c>
      <c r="U4280" t="str">
        <f>TEXT(Table1[[#This Row],[Joining Date]],"yyyy")</f>
        <v>2017</v>
      </c>
      <c r="V4280" s="5">
        <f ca="1">TODAY()-Table1[[#This Row],[Joining Date]]</f>
        <v>3352</v>
      </c>
      <c r="W4280" t="str">
        <f>LEFT(Table1[[#This Row],[Employee Name]],FIND(" ",Table1[[#This Row],[Employee Name]])-1)</f>
        <v>Tarun</v>
      </c>
      <c r="X4280" t="str">
        <f>RIGHT(Table1[[#This Row],[Employee Name]],LEN(Table1[[#This Row],[Employee Name]])-FIND(" ",Table1[[#This Row],[Employee Name]]))</f>
        <v>Verma</v>
      </c>
      <c r="Y4280" t="str">
        <f>Table1[[#This Row],[Department]]&amp;"-"&amp;Table1[[#This Row],[Employee ID]]</f>
        <v>IT-E00141</v>
      </c>
      <c r="Z4280" t="str">
        <f>LEFT(Table1[[#This Row],[Department]],3)</f>
        <v>IT</v>
      </c>
      <c r="AA4280" t="str">
        <f>_xlfn.XLOOKUP(Table1[[#This Row],[Manager ID]],MANAGERS!A:A,MANAGERS!B:B)</f>
        <v>Manager_19</v>
      </c>
      <c r="AB4280" t="str" cm="1">
        <f t="array" ref="AB4280">_xlfn.XLOOKUP(Table1[[#This Row],[Manager ID]],Table2[[#All],[Manager ID]],Table2[[#All],[Department Head]])</f>
        <v>Support</v>
      </c>
      <c r="AC4280" s="2">
        <f>_xlfn.XLOOKUP(Table1[[#This Row],[City]],L:L,O:O)</f>
        <v>0.241864189087755</v>
      </c>
      <c r="AD4280" t="str" cm="1">
        <f t="array" ref="AD4280">_xlfn.IFS(Table1[[#This Row],[Performance Score]]&gt;=90,"Excellent",Table1[[#This Row],[Performance Score]]&gt;=75,"Good",Table1[[#This Row],[Performance Score]]&gt;=60,"Average",Table1[[#This Row],[Performance Score]]&lt;=60,"Need Improvement")</f>
        <v>Need Improvement</v>
      </c>
      <c r="AE4280" t="str">
        <f>IF(AND(Table1[[#This Row],[Attendance %]]&gt;=80,(Table1[[#This Row],[Performance Score]]&gt;=80)),"Eligible","Not Eligible")</f>
        <v>Not Eligible</v>
      </c>
      <c r="AF4280" t="str">
        <f>IF(Table1[[#This Row],[Performance Score]]&gt;=80,"High Performer","Low Performer")</f>
        <v>Low Performer</v>
      </c>
      <c r="AG4280" t="str" cm="1">
        <f t="array" aca="1" ref="AG4280" ca="1">_xlfn.IFS(Table1[[#This Row],[Experience]]&lt;=3,"Junior",Table1[[#This Row],[Experience]]&lt;=7,"Mid Level",Table1[[#This Row],[Experience]]&gt;=7,"Senior")</f>
        <v>Senior</v>
      </c>
      <c r="AH4280" t="str">
        <f>IF(Table1[[#This Row],[Attendance %]]&gt;75,"OK","Below 75")</f>
        <v>OK</v>
      </c>
      <c r="AI4280" t="b">
        <f>ISBLANK(Table1[[#This Row],[Employee ID]])</f>
        <v>0</v>
      </c>
      <c r="AJ4280" t="b">
        <f>ISNUMBER(Table1[[#This Row],[Total Salary  ]])</f>
        <v>1</v>
      </c>
      <c r="AK4280" t="str">
        <f>IFERROR(_xlfn.XLOOKUP(Table1[[#This Row],[Manager ID]],MANAGERS!A:A,MANAGERS!B:B),"Not Found")</f>
        <v>Manager_19</v>
      </c>
    </row>
    <row r="4281" spans="1:37" x14ac:dyDescent="0.2">
      <c r="A4281" t="s">
        <v>584</v>
      </c>
      <c r="B4281" t="s">
        <v>69</v>
      </c>
      <c r="C4281" t="s">
        <v>21</v>
      </c>
      <c r="D4281" t="s">
        <v>81</v>
      </c>
      <c r="E4281" t="s">
        <v>26</v>
      </c>
      <c r="F4281" s="1">
        <v>44215</v>
      </c>
      <c r="G4281" s="1">
        <v>32942</v>
      </c>
      <c r="H4281">
        <v>36738</v>
      </c>
      <c r="I4281">
        <v>19478</v>
      </c>
      <c r="J4281">
        <v>79</v>
      </c>
      <c r="K4281">
        <v>63</v>
      </c>
      <c r="L4281" t="s">
        <v>27</v>
      </c>
      <c r="M4281">
        <v>109</v>
      </c>
      <c r="N4281">
        <f>Table1[[#This Row],[Basic Salary]]+Table1[[#This Row],[Bonus]]</f>
        <v>56216</v>
      </c>
      <c r="O4281" s="2">
        <f>Table1[[#This Row],[Bonus]]/Table1[[#This Row],[Basic Salary]]</f>
        <v>0.53018672763895691</v>
      </c>
      <c r="P4281">
        <f ca="1">DATEDIF(Table1[[#This Row],[Date of Birth]],TODAY(),"Y")</f>
        <v>36</v>
      </c>
      <c r="Q4281">
        <f ca="1">DATEDIF(Table1[[#This Row],[Joining Date]],TODAY(),"Y")</f>
        <v>5</v>
      </c>
      <c r="R4281" t="str">
        <f ca="1">IF(YEAR(Table1[[#This Row],[Joining Date]])=YEAR(TODAY()),"Yes","No")</f>
        <v>No</v>
      </c>
      <c r="S4281" t="str">
        <f ca="1">IF(Table1[[#This Row],[Experience]]&gt;5,"Yes","No")</f>
        <v>No</v>
      </c>
      <c r="T4281" t="str">
        <f>TEXT(Table1[[#This Row],[Joining Date]],"mmmm")</f>
        <v>January</v>
      </c>
      <c r="U4281" t="str">
        <f>TEXT(Table1[[#This Row],[Joining Date]],"yyyy")</f>
        <v>2021</v>
      </c>
      <c r="V4281" s="5">
        <f ca="1">TODAY()-Table1[[#This Row],[Joining Date]]</f>
        <v>2024</v>
      </c>
      <c r="W4281" t="str">
        <f>LEFT(Table1[[#This Row],[Employee Name]],FIND(" ",Table1[[#This Row],[Employee Name]])-1)</f>
        <v>Neha</v>
      </c>
      <c r="X4281" t="str">
        <f>RIGHT(Table1[[#This Row],[Employee Name]],LEN(Table1[[#This Row],[Employee Name]])-FIND(" ",Table1[[#This Row],[Employee Name]]))</f>
        <v>Kulkarni</v>
      </c>
      <c r="Y4281" t="str">
        <f>Table1[[#This Row],[Department]]&amp;"-"&amp;Table1[[#This Row],[Employee ID]]</f>
        <v>Sales-E00528</v>
      </c>
      <c r="Z4281" t="str">
        <f>LEFT(Table1[[#This Row],[Department]],3)</f>
        <v>Sal</v>
      </c>
      <c r="AA4281" t="str">
        <f>_xlfn.XLOOKUP(Table1[[#This Row],[Manager ID]],MANAGERS!A:A,MANAGERS!B:B)</f>
        <v>Manager_9</v>
      </c>
      <c r="AB4281" t="str" cm="1">
        <f t="array" ref="AB4281">_xlfn.XLOOKUP(Table1[[#This Row],[Manager ID]],Table2[[#All],[Manager ID]],Table2[[#All],[Department Head]])</f>
        <v>Sales</v>
      </c>
      <c r="AC4281" s="2">
        <f>_xlfn.XLOOKUP(Table1[[#This Row],[City]],L:L,O:O)</f>
        <v>0.23674293405114402</v>
      </c>
      <c r="AD4281" t="str" cm="1">
        <f t="array" ref="AD4281">_xlfn.IFS(Table1[[#This Row],[Performance Score]]&gt;=90,"Excellent",Table1[[#This Row],[Performance Score]]&gt;=75,"Good",Table1[[#This Row],[Performance Score]]&gt;=60,"Average",Table1[[#This Row],[Performance Score]]&lt;=60,"Need Improvement")</f>
        <v>Average</v>
      </c>
      <c r="AE4281" t="str">
        <f>IF(AND(Table1[[#This Row],[Attendance %]]&gt;=80,(Table1[[#This Row],[Performance Score]]&gt;=80)),"Eligible","Not Eligible")</f>
        <v>Not Eligible</v>
      </c>
      <c r="AF4281" t="str">
        <f>IF(Table1[[#This Row],[Performance Score]]&gt;=80,"High Performer","Low Performer")</f>
        <v>Low Performer</v>
      </c>
      <c r="AG4281" t="str" cm="1">
        <f t="array" aca="1" ref="AG4281" ca="1">_xlfn.IFS(Table1[[#This Row],[Experience]]&lt;=3,"Junior",Table1[[#This Row],[Experience]]&lt;=7,"Mid Level",Table1[[#This Row],[Experience]]&gt;=7,"Senior")</f>
        <v>Mid Level</v>
      </c>
      <c r="AH4281" t="str">
        <f>IF(Table1[[#This Row],[Attendance %]]&gt;75,"OK","Below 75")</f>
        <v>OK</v>
      </c>
      <c r="AI4281" t="b">
        <f>ISBLANK(Table1[[#This Row],[Employee ID]])</f>
        <v>0</v>
      </c>
      <c r="AJ4281" t="b">
        <f>ISNUMBER(Table1[[#This Row],[Total Salary  ]])</f>
        <v>1</v>
      </c>
      <c r="AK4281" t="str">
        <f>IFERROR(_xlfn.XLOOKUP(Table1[[#This Row],[Manager ID]],MANAGERS!A:A,MANAGERS!B:B),"Not Found")</f>
        <v>Manager_9</v>
      </c>
    </row>
    <row r="4282" spans="1:37" x14ac:dyDescent="0.2">
      <c r="A4282" t="s">
        <v>1485</v>
      </c>
      <c r="B4282" t="s">
        <v>60</v>
      </c>
      <c r="C4282" t="s">
        <v>21</v>
      </c>
      <c r="D4282" t="s">
        <v>33</v>
      </c>
      <c r="E4282" t="s">
        <v>51</v>
      </c>
      <c r="F4282" s="1">
        <v>42630</v>
      </c>
      <c r="G4282" s="1">
        <v>32315</v>
      </c>
      <c r="H4282">
        <v>44435</v>
      </c>
      <c r="I4282">
        <v>11754</v>
      </c>
      <c r="J4282">
        <v>79</v>
      </c>
      <c r="K4282">
        <v>51</v>
      </c>
      <c r="L4282" t="s">
        <v>53</v>
      </c>
      <c r="M4282">
        <v>101</v>
      </c>
      <c r="N4282">
        <f>Table1[[#This Row],[Basic Salary]]+Table1[[#This Row],[Bonus]]</f>
        <v>56189</v>
      </c>
      <c r="O4282" s="2">
        <f>Table1[[#This Row],[Bonus]]/Table1[[#This Row],[Basic Salary]]</f>
        <v>0.26452121075728591</v>
      </c>
      <c r="P4282">
        <f ca="1">DATEDIF(Table1[[#This Row],[Date of Birth]],TODAY(),"Y")</f>
        <v>38</v>
      </c>
      <c r="Q4282">
        <f ca="1">DATEDIF(Table1[[#This Row],[Joining Date]],TODAY(),"Y")</f>
        <v>9</v>
      </c>
      <c r="R4282" t="str">
        <f ca="1">IF(YEAR(Table1[[#This Row],[Joining Date]])=YEAR(TODAY()),"Yes","No")</f>
        <v>No</v>
      </c>
      <c r="S4282" t="str">
        <f ca="1">IF(Table1[[#This Row],[Experience]]&gt;5,"Yes","No")</f>
        <v>Yes</v>
      </c>
      <c r="T4282" t="str">
        <f>TEXT(Table1[[#This Row],[Joining Date]],"mmmm")</f>
        <v>September</v>
      </c>
      <c r="U4282" t="str">
        <f>TEXT(Table1[[#This Row],[Joining Date]],"yyyy")</f>
        <v>2016</v>
      </c>
      <c r="V4282" s="5">
        <f ca="1">TODAY()-Table1[[#This Row],[Joining Date]]</f>
        <v>3609</v>
      </c>
      <c r="W4282" t="str">
        <f>LEFT(Table1[[#This Row],[Employee Name]],FIND(" ",Table1[[#This Row],[Employee Name]])-1)</f>
        <v>Gayathri</v>
      </c>
      <c r="X4282" t="str">
        <f>RIGHT(Table1[[#This Row],[Employee Name]],LEN(Table1[[#This Row],[Employee Name]])-FIND(" ",Table1[[#This Row],[Employee Name]]))</f>
        <v>Iyer</v>
      </c>
      <c r="Y4282" t="str">
        <f>Table1[[#This Row],[Department]]&amp;"-"&amp;Table1[[#This Row],[Employee ID]]</f>
        <v>Marketing-E01429</v>
      </c>
      <c r="Z4282" t="str">
        <f>LEFT(Table1[[#This Row],[Department]],3)</f>
        <v>Mar</v>
      </c>
      <c r="AA4282" t="str">
        <f>_xlfn.XLOOKUP(Table1[[#This Row],[Manager ID]],MANAGERS!A:A,MANAGERS!B:B)</f>
        <v>Manager_1</v>
      </c>
      <c r="AB4282" t="str" cm="1">
        <f t="array" ref="AB4282">_xlfn.XLOOKUP(Table1[[#This Row],[Manager ID]],Table2[[#All],[Manager ID]],Table2[[#All],[Department Head]])</f>
        <v>Support</v>
      </c>
      <c r="AC4282" s="2">
        <f>_xlfn.XLOOKUP(Table1[[#This Row],[City]],L:L,O:O)</f>
        <v>0.23685887225230964</v>
      </c>
      <c r="AD4282" t="str" cm="1">
        <f t="array" ref="AD4282">_xlfn.IFS(Table1[[#This Row],[Performance Score]]&gt;=90,"Excellent",Table1[[#This Row],[Performance Score]]&gt;=75,"Good",Table1[[#This Row],[Performance Score]]&gt;=60,"Average",Table1[[#This Row],[Performance Score]]&lt;=60,"Need Improvement")</f>
        <v>Need Improvement</v>
      </c>
      <c r="AE4282" t="str">
        <f>IF(AND(Table1[[#This Row],[Attendance %]]&gt;=80,(Table1[[#This Row],[Performance Score]]&gt;=80)),"Eligible","Not Eligible")</f>
        <v>Not Eligible</v>
      </c>
      <c r="AF4282" t="str">
        <f>IF(Table1[[#This Row],[Performance Score]]&gt;=80,"High Performer","Low Performer")</f>
        <v>Low Performer</v>
      </c>
      <c r="AG4282" t="str" cm="1">
        <f t="array" aca="1" ref="AG4282" ca="1">_xlfn.IFS(Table1[[#This Row],[Experience]]&lt;=3,"Junior",Table1[[#This Row],[Experience]]&lt;=7,"Mid Level",Table1[[#This Row],[Experience]]&gt;=7,"Senior")</f>
        <v>Senior</v>
      </c>
      <c r="AH4282" t="str">
        <f>IF(Table1[[#This Row],[Attendance %]]&gt;75,"OK","Below 75")</f>
        <v>OK</v>
      </c>
      <c r="AI4282" t="b">
        <f>ISBLANK(Table1[[#This Row],[Employee ID]])</f>
        <v>0</v>
      </c>
      <c r="AJ4282" t="b">
        <f>ISNUMBER(Table1[[#This Row],[Total Salary  ]])</f>
        <v>1</v>
      </c>
      <c r="AK4282" t="str">
        <f>IFERROR(_xlfn.XLOOKUP(Table1[[#This Row],[Manager ID]],MANAGERS!A:A,MANAGERS!B:B),"Not Found")</f>
        <v>Manager_1</v>
      </c>
    </row>
    <row r="4283" spans="1:37" x14ac:dyDescent="0.2">
      <c r="A4283" t="s">
        <v>1184</v>
      </c>
      <c r="B4283" t="s">
        <v>50</v>
      </c>
      <c r="C4283" t="s">
        <v>15</v>
      </c>
      <c r="D4283" t="s">
        <v>33</v>
      </c>
      <c r="E4283" t="s">
        <v>26</v>
      </c>
      <c r="F4283" s="1">
        <v>44066</v>
      </c>
      <c r="G4283" s="1">
        <v>38743</v>
      </c>
      <c r="H4283">
        <v>29277</v>
      </c>
      <c r="I4283">
        <v>26879</v>
      </c>
      <c r="J4283">
        <v>78</v>
      </c>
      <c r="K4283">
        <v>94</v>
      </c>
      <c r="L4283" t="s">
        <v>27</v>
      </c>
      <c r="M4283">
        <v>107</v>
      </c>
      <c r="N4283">
        <f>Table1[[#This Row],[Basic Salary]]+Table1[[#This Row],[Bonus]]</f>
        <v>56156</v>
      </c>
      <c r="O4283" s="2">
        <f>Table1[[#This Row],[Bonus]]/Table1[[#This Row],[Basic Salary]]</f>
        <v>0.91809270075485871</v>
      </c>
      <c r="P4283">
        <f ca="1">DATEDIF(Table1[[#This Row],[Date of Birth]],TODAY(),"Y")</f>
        <v>20</v>
      </c>
      <c r="Q4283">
        <f ca="1">DATEDIF(Table1[[#This Row],[Joining Date]],TODAY(),"Y")</f>
        <v>5</v>
      </c>
      <c r="R4283" t="str">
        <f ca="1">IF(YEAR(Table1[[#This Row],[Joining Date]])=YEAR(TODAY()),"Yes","No")</f>
        <v>No</v>
      </c>
      <c r="S4283" t="str">
        <f ca="1">IF(Table1[[#This Row],[Experience]]&gt;5,"Yes","No")</f>
        <v>No</v>
      </c>
      <c r="T4283" t="str">
        <f>TEXT(Table1[[#This Row],[Joining Date]],"mmmm")</f>
        <v>August</v>
      </c>
      <c r="U4283" t="str">
        <f>TEXT(Table1[[#This Row],[Joining Date]],"yyyy")</f>
        <v>2020</v>
      </c>
      <c r="V4283" s="5">
        <f ca="1">TODAY()-Table1[[#This Row],[Joining Date]]</f>
        <v>2173</v>
      </c>
      <c r="W4283" t="str">
        <f>LEFT(Table1[[#This Row],[Employee Name]],FIND(" ",Table1[[#This Row],[Employee Name]])-1)</f>
        <v>Ravi</v>
      </c>
      <c r="X4283" t="str">
        <f>RIGHT(Table1[[#This Row],[Employee Name]],LEN(Table1[[#This Row],[Employee Name]])-FIND(" ",Table1[[#This Row],[Employee Name]]))</f>
        <v>Teja</v>
      </c>
      <c r="Y4283" t="str">
        <f>Table1[[#This Row],[Department]]&amp;"-"&amp;Table1[[#This Row],[Employee ID]]</f>
        <v>Marketing-E01128</v>
      </c>
      <c r="Z4283" t="str">
        <f>LEFT(Table1[[#This Row],[Department]],3)</f>
        <v>Mar</v>
      </c>
      <c r="AA4283" t="str">
        <f>_xlfn.XLOOKUP(Table1[[#This Row],[Manager ID]],MANAGERS!A:A,MANAGERS!B:B)</f>
        <v>Manager_7</v>
      </c>
      <c r="AB4283" t="str" cm="1">
        <f t="array" ref="AB4283">_xlfn.XLOOKUP(Table1[[#This Row],[Manager ID]],Table2[[#All],[Manager ID]],Table2[[#All],[Department Head]])</f>
        <v>Operations</v>
      </c>
      <c r="AC4283" s="2">
        <f>_xlfn.XLOOKUP(Table1[[#This Row],[City]],L:L,O:O)</f>
        <v>0.23674293405114402</v>
      </c>
      <c r="AD4283" t="str" cm="1">
        <f t="array" ref="AD4283">_xlfn.IFS(Table1[[#This Row],[Performance Score]]&gt;=90,"Excellent",Table1[[#This Row],[Performance Score]]&gt;=75,"Good",Table1[[#This Row],[Performance Score]]&gt;=60,"Average",Table1[[#This Row],[Performance Score]]&lt;=60,"Need Improvement")</f>
        <v>Excellent</v>
      </c>
      <c r="AE4283" t="str">
        <f>IF(AND(Table1[[#This Row],[Attendance %]]&gt;=80,(Table1[[#This Row],[Performance Score]]&gt;=80)),"Eligible","Not Eligible")</f>
        <v>Not Eligible</v>
      </c>
      <c r="AF4283" t="str">
        <f>IF(Table1[[#This Row],[Performance Score]]&gt;=80,"High Performer","Low Performer")</f>
        <v>High Performer</v>
      </c>
      <c r="AG4283" t="str" cm="1">
        <f t="array" aca="1" ref="AG4283" ca="1">_xlfn.IFS(Table1[[#This Row],[Experience]]&lt;=3,"Junior",Table1[[#This Row],[Experience]]&lt;=7,"Mid Level",Table1[[#This Row],[Experience]]&gt;=7,"Senior")</f>
        <v>Mid Level</v>
      </c>
      <c r="AH4283" t="str">
        <f>IF(Table1[[#This Row],[Attendance %]]&gt;75,"OK","Below 75")</f>
        <v>OK</v>
      </c>
      <c r="AI4283" t="b">
        <f>ISBLANK(Table1[[#This Row],[Employee ID]])</f>
        <v>0</v>
      </c>
      <c r="AJ4283" t="b">
        <f>ISNUMBER(Table1[[#This Row],[Total Salary  ]])</f>
        <v>1</v>
      </c>
      <c r="AK4283" t="str">
        <f>IFERROR(_xlfn.XLOOKUP(Table1[[#This Row],[Manager ID]],MANAGERS!A:A,MANAGERS!B:B),"Not Found")</f>
        <v>Manager_7</v>
      </c>
    </row>
    <row r="4284" spans="1:37" x14ac:dyDescent="0.2">
      <c r="A4284" t="s">
        <v>3304</v>
      </c>
      <c r="B4284" t="s">
        <v>69</v>
      </c>
      <c r="C4284" t="s">
        <v>21</v>
      </c>
      <c r="D4284" t="s">
        <v>40</v>
      </c>
      <c r="E4284" t="s">
        <v>65</v>
      </c>
      <c r="F4284" s="1">
        <v>43962</v>
      </c>
      <c r="G4284" s="1">
        <v>36023</v>
      </c>
      <c r="H4284">
        <v>41704</v>
      </c>
      <c r="I4284">
        <v>14436</v>
      </c>
      <c r="J4284">
        <v>70</v>
      </c>
      <c r="K4284">
        <v>65</v>
      </c>
      <c r="L4284" t="s">
        <v>27</v>
      </c>
      <c r="M4284">
        <v>105</v>
      </c>
      <c r="N4284">
        <f>Table1[[#This Row],[Basic Salary]]+Table1[[#This Row],[Bonus]]</f>
        <v>56140</v>
      </c>
      <c r="O4284" s="2">
        <f>Table1[[#This Row],[Bonus]]/Table1[[#This Row],[Basic Salary]]</f>
        <v>0.34615384615384615</v>
      </c>
      <c r="P4284">
        <f ca="1">DATEDIF(Table1[[#This Row],[Date of Birth]],TODAY(),"Y")</f>
        <v>27</v>
      </c>
      <c r="Q4284">
        <f ca="1">DATEDIF(Table1[[#This Row],[Joining Date]],TODAY(),"Y")</f>
        <v>6</v>
      </c>
      <c r="R4284" t="str">
        <f ca="1">IF(YEAR(Table1[[#This Row],[Joining Date]])=YEAR(TODAY()),"Yes","No")</f>
        <v>No</v>
      </c>
      <c r="S4284" t="str">
        <f ca="1">IF(Table1[[#This Row],[Experience]]&gt;5,"Yes","No")</f>
        <v>Yes</v>
      </c>
      <c r="T4284" t="str">
        <f>TEXT(Table1[[#This Row],[Joining Date]],"mmmm")</f>
        <v>May</v>
      </c>
      <c r="U4284" t="str">
        <f>TEXT(Table1[[#This Row],[Joining Date]],"yyyy")</f>
        <v>2020</v>
      </c>
      <c r="V4284" s="5">
        <f ca="1">TODAY()-Table1[[#This Row],[Joining Date]]</f>
        <v>2277</v>
      </c>
      <c r="W4284" t="str">
        <f>LEFT(Table1[[#This Row],[Employee Name]],FIND(" ",Table1[[#This Row],[Employee Name]])-1)</f>
        <v>Neha</v>
      </c>
      <c r="X4284" t="str">
        <f>RIGHT(Table1[[#This Row],[Employee Name]],LEN(Table1[[#This Row],[Employee Name]])-FIND(" ",Table1[[#This Row],[Employee Name]]))</f>
        <v>Kulkarni</v>
      </c>
      <c r="Y4284" t="str">
        <f>Table1[[#This Row],[Department]]&amp;"-"&amp;Table1[[#This Row],[Employee ID]]</f>
        <v>IT-E03248</v>
      </c>
      <c r="Z4284" t="str">
        <f>LEFT(Table1[[#This Row],[Department]],3)</f>
        <v>IT</v>
      </c>
      <c r="AA4284" t="str">
        <f>_xlfn.XLOOKUP(Table1[[#This Row],[Manager ID]],MANAGERS!A:A,MANAGERS!B:B)</f>
        <v>Manager_5</v>
      </c>
      <c r="AB4284" t="str" cm="1">
        <f t="array" ref="AB4284">_xlfn.XLOOKUP(Table1[[#This Row],[Manager ID]],Table2[[#All],[Manager ID]],Table2[[#All],[Department Head]])</f>
        <v>Sales</v>
      </c>
      <c r="AC4284" s="2">
        <f>_xlfn.XLOOKUP(Table1[[#This Row],[City]],L:L,O:O)</f>
        <v>0.23674293405114402</v>
      </c>
      <c r="AD4284" t="str" cm="1">
        <f t="array" ref="AD4284">_xlfn.IFS(Table1[[#This Row],[Performance Score]]&gt;=90,"Excellent",Table1[[#This Row],[Performance Score]]&gt;=75,"Good",Table1[[#This Row],[Performance Score]]&gt;=60,"Average",Table1[[#This Row],[Performance Score]]&lt;=60,"Need Improvement")</f>
        <v>Average</v>
      </c>
      <c r="AE4284" t="str">
        <f>IF(AND(Table1[[#This Row],[Attendance %]]&gt;=80,(Table1[[#This Row],[Performance Score]]&gt;=80)),"Eligible","Not Eligible")</f>
        <v>Not Eligible</v>
      </c>
      <c r="AF4284" t="str">
        <f>IF(Table1[[#This Row],[Performance Score]]&gt;=80,"High Performer","Low Performer")</f>
        <v>Low Performer</v>
      </c>
      <c r="AG4284" t="str" cm="1">
        <f t="array" aca="1" ref="AG4284" ca="1">_xlfn.IFS(Table1[[#This Row],[Experience]]&lt;=3,"Junior",Table1[[#This Row],[Experience]]&lt;=7,"Mid Level",Table1[[#This Row],[Experience]]&gt;=7,"Senior")</f>
        <v>Mid Level</v>
      </c>
      <c r="AH4284" t="str">
        <f>IF(Table1[[#This Row],[Attendance %]]&gt;75,"OK","Below 75")</f>
        <v>Below 75</v>
      </c>
      <c r="AI4284" t="b">
        <f>ISBLANK(Table1[[#This Row],[Employee ID]])</f>
        <v>0</v>
      </c>
      <c r="AJ4284" t="b">
        <f>ISNUMBER(Table1[[#This Row],[Total Salary  ]])</f>
        <v>1</v>
      </c>
      <c r="AK4284" t="str">
        <f>IFERROR(_xlfn.XLOOKUP(Table1[[#This Row],[Manager ID]],MANAGERS!A:A,MANAGERS!B:B),"Not Found")</f>
        <v>Manager_5</v>
      </c>
    </row>
    <row r="4285" spans="1:37" x14ac:dyDescent="0.2">
      <c r="A4285" t="s">
        <v>2729</v>
      </c>
      <c r="B4285" t="s">
        <v>129</v>
      </c>
      <c r="C4285" t="s">
        <v>21</v>
      </c>
      <c r="D4285" t="s">
        <v>25</v>
      </c>
      <c r="E4285" t="s">
        <v>65</v>
      </c>
      <c r="F4285" s="1">
        <v>42551</v>
      </c>
      <c r="G4285" s="1">
        <v>36760</v>
      </c>
      <c r="H4285">
        <v>43928</v>
      </c>
      <c r="I4285">
        <v>12211</v>
      </c>
      <c r="J4285">
        <v>90</v>
      </c>
      <c r="K4285">
        <v>47</v>
      </c>
      <c r="L4285" t="s">
        <v>27</v>
      </c>
      <c r="M4285">
        <v>120</v>
      </c>
      <c r="N4285">
        <f>Table1[[#This Row],[Basic Salary]]+Table1[[#This Row],[Bonus]]</f>
        <v>56139</v>
      </c>
      <c r="O4285" s="2">
        <f>Table1[[#This Row],[Bonus]]/Table1[[#This Row],[Basic Salary]]</f>
        <v>0.27797759970861408</v>
      </c>
      <c r="P4285">
        <f ca="1">DATEDIF(Table1[[#This Row],[Date of Birth]],TODAY(),"Y")</f>
        <v>25</v>
      </c>
      <c r="Q4285">
        <f ca="1">DATEDIF(Table1[[#This Row],[Joining Date]],TODAY(),"Y")</f>
        <v>10</v>
      </c>
      <c r="R4285" t="str">
        <f ca="1">IF(YEAR(Table1[[#This Row],[Joining Date]])=YEAR(TODAY()),"Yes","No")</f>
        <v>No</v>
      </c>
      <c r="S4285" t="str">
        <f ca="1">IF(Table1[[#This Row],[Experience]]&gt;5,"Yes","No")</f>
        <v>Yes</v>
      </c>
      <c r="T4285" t="str">
        <f>TEXT(Table1[[#This Row],[Joining Date]],"mmmm")</f>
        <v>June</v>
      </c>
      <c r="U4285" t="str">
        <f>TEXT(Table1[[#This Row],[Joining Date]],"yyyy")</f>
        <v>2016</v>
      </c>
      <c r="V4285" s="5">
        <f ca="1">TODAY()-Table1[[#This Row],[Joining Date]]</f>
        <v>3688</v>
      </c>
      <c r="W4285" t="str">
        <f>LEFT(Table1[[#This Row],[Employee Name]],FIND(" ",Table1[[#This Row],[Employee Name]])-1)</f>
        <v>Aarav</v>
      </c>
      <c r="X4285" t="str">
        <f>RIGHT(Table1[[#This Row],[Employee Name]],LEN(Table1[[#This Row],[Employee Name]])-FIND(" ",Table1[[#This Row],[Employee Name]]))</f>
        <v>Sharma</v>
      </c>
      <c r="Y4285" t="str">
        <f>Table1[[#This Row],[Department]]&amp;"-"&amp;Table1[[#This Row],[Employee ID]]</f>
        <v>Finance-E02673</v>
      </c>
      <c r="Z4285" t="str">
        <f>LEFT(Table1[[#This Row],[Department]],3)</f>
        <v>Fin</v>
      </c>
      <c r="AA4285" t="str">
        <f>_xlfn.XLOOKUP(Table1[[#This Row],[Manager ID]],MANAGERS!A:A,MANAGERS!B:B)</f>
        <v>Manager_20</v>
      </c>
      <c r="AB4285" t="str" cm="1">
        <f t="array" ref="AB4285">_xlfn.XLOOKUP(Table1[[#This Row],[Manager ID]],Table2[[#All],[Manager ID]],Table2[[#All],[Department Head]])</f>
        <v>Operations</v>
      </c>
      <c r="AC4285" s="2">
        <f>_xlfn.XLOOKUP(Table1[[#This Row],[City]],L:L,O:O)</f>
        <v>0.23674293405114402</v>
      </c>
      <c r="AD4285" t="str" cm="1">
        <f t="array" ref="AD4285">_xlfn.IFS(Table1[[#This Row],[Performance Score]]&gt;=90,"Excellent",Table1[[#This Row],[Performance Score]]&gt;=75,"Good",Table1[[#This Row],[Performance Score]]&gt;=60,"Average",Table1[[#This Row],[Performance Score]]&lt;=60,"Need Improvement")</f>
        <v>Need Improvement</v>
      </c>
      <c r="AE4285" t="str">
        <f>IF(AND(Table1[[#This Row],[Attendance %]]&gt;=80,(Table1[[#This Row],[Performance Score]]&gt;=80)),"Eligible","Not Eligible")</f>
        <v>Not Eligible</v>
      </c>
      <c r="AF4285" t="str">
        <f>IF(Table1[[#This Row],[Performance Score]]&gt;=80,"High Performer","Low Performer")</f>
        <v>Low Performer</v>
      </c>
      <c r="AG4285" t="str" cm="1">
        <f t="array" aca="1" ref="AG4285" ca="1">_xlfn.IFS(Table1[[#This Row],[Experience]]&lt;=3,"Junior",Table1[[#This Row],[Experience]]&lt;=7,"Mid Level",Table1[[#This Row],[Experience]]&gt;=7,"Senior")</f>
        <v>Senior</v>
      </c>
      <c r="AH4285" t="str">
        <f>IF(Table1[[#This Row],[Attendance %]]&gt;75,"OK","Below 75")</f>
        <v>OK</v>
      </c>
      <c r="AI4285" t="b">
        <f>ISBLANK(Table1[[#This Row],[Employee ID]])</f>
        <v>0</v>
      </c>
      <c r="AJ4285" t="b">
        <f>ISNUMBER(Table1[[#This Row],[Total Salary  ]])</f>
        <v>1</v>
      </c>
      <c r="AK4285" t="str">
        <f>IFERROR(_xlfn.XLOOKUP(Table1[[#This Row],[Manager ID]],MANAGERS!A:A,MANAGERS!B:B),"Not Found")</f>
        <v>Manager_20</v>
      </c>
    </row>
    <row r="4286" spans="1:37" x14ac:dyDescent="0.2">
      <c r="A4286" t="s">
        <v>4657</v>
      </c>
      <c r="B4286" t="s">
        <v>50</v>
      </c>
      <c r="C4286" t="s">
        <v>15</v>
      </c>
      <c r="D4286" t="s">
        <v>43</v>
      </c>
      <c r="E4286" t="s">
        <v>26</v>
      </c>
      <c r="F4286" s="1">
        <v>43483</v>
      </c>
      <c r="G4286" s="1">
        <v>29854</v>
      </c>
      <c r="H4286">
        <v>26784</v>
      </c>
      <c r="I4286">
        <v>29303</v>
      </c>
      <c r="J4286">
        <v>91</v>
      </c>
      <c r="K4286">
        <v>87</v>
      </c>
      <c r="L4286" t="s">
        <v>27</v>
      </c>
      <c r="M4286">
        <v>102</v>
      </c>
      <c r="N4286">
        <f>Table1[[#This Row],[Basic Salary]]+Table1[[#This Row],[Bonus]]</f>
        <v>56087</v>
      </c>
      <c r="O4286" s="2">
        <f>Table1[[#This Row],[Bonus]]/Table1[[#This Row],[Basic Salary]]</f>
        <v>1.0940486857825567</v>
      </c>
      <c r="P4286">
        <f ca="1">DATEDIF(Table1[[#This Row],[Date of Birth]],TODAY(),"Y")</f>
        <v>44</v>
      </c>
      <c r="Q4286">
        <f ca="1">DATEDIF(Table1[[#This Row],[Joining Date]],TODAY(),"Y")</f>
        <v>7</v>
      </c>
      <c r="R4286" t="str">
        <f ca="1">IF(YEAR(Table1[[#This Row],[Joining Date]])=YEAR(TODAY()),"Yes","No")</f>
        <v>No</v>
      </c>
      <c r="S4286" t="str">
        <f ca="1">IF(Table1[[#This Row],[Experience]]&gt;5,"Yes","No")</f>
        <v>Yes</v>
      </c>
      <c r="T4286" t="str">
        <f>TEXT(Table1[[#This Row],[Joining Date]],"mmmm")</f>
        <v>January</v>
      </c>
      <c r="U4286" t="str">
        <f>TEXT(Table1[[#This Row],[Joining Date]],"yyyy")</f>
        <v>2019</v>
      </c>
      <c r="V4286" s="5">
        <f ca="1">TODAY()-Table1[[#This Row],[Joining Date]]</f>
        <v>2756</v>
      </c>
      <c r="W4286" t="str">
        <f>LEFT(Table1[[#This Row],[Employee Name]],FIND(" ",Table1[[#This Row],[Employee Name]])-1)</f>
        <v>Ravi</v>
      </c>
      <c r="X4286" t="str">
        <f>RIGHT(Table1[[#This Row],[Employee Name]],LEN(Table1[[#This Row],[Employee Name]])-FIND(" ",Table1[[#This Row],[Employee Name]]))</f>
        <v>Teja</v>
      </c>
      <c r="Y4286" t="str">
        <f>Table1[[#This Row],[Department]]&amp;"-"&amp;Table1[[#This Row],[Employee ID]]</f>
        <v>Operations-E04601</v>
      </c>
      <c r="Z4286" t="str">
        <f>LEFT(Table1[[#This Row],[Department]],3)</f>
        <v>Ope</v>
      </c>
      <c r="AA4286" t="str">
        <f>_xlfn.XLOOKUP(Table1[[#This Row],[Manager ID]],MANAGERS!A:A,MANAGERS!B:B)</f>
        <v>Manager_2</v>
      </c>
      <c r="AB4286" t="str" cm="1">
        <f t="array" ref="AB4286">_xlfn.XLOOKUP(Table1[[#This Row],[Manager ID]],Table2[[#All],[Manager ID]],Table2[[#All],[Department Head]])</f>
        <v>Sales</v>
      </c>
      <c r="AC4286" s="2">
        <f>_xlfn.XLOOKUP(Table1[[#This Row],[City]],L:L,O:O)</f>
        <v>0.23674293405114402</v>
      </c>
      <c r="AD4286" t="str" cm="1">
        <f t="array" ref="AD4286">_xlfn.IFS(Table1[[#This Row],[Performance Score]]&gt;=90,"Excellent",Table1[[#This Row],[Performance Score]]&gt;=75,"Good",Table1[[#This Row],[Performance Score]]&gt;=60,"Average",Table1[[#This Row],[Performance Score]]&lt;=60,"Need Improvement")</f>
        <v>Good</v>
      </c>
      <c r="AE4286" t="str">
        <f>IF(AND(Table1[[#This Row],[Attendance %]]&gt;=80,(Table1[[#This Row],[Performance Score]]&gt;=80)),"Eligible","Not Eligible")</f>
        <v>Eligible</v>
      </c>
      <c r="AF4286" t="str">
        <f>IF(Table1[[#This Row],[Performance Score]]&gt;=80,"High Performer","Low Performer")</f>
        <v>High Performer</v>
      </c>
      <c r="AG4286" t="str" cm="1">
        <f t="array" aca="1" ref="AG4286" ca="1">_xlfn.IFS(Table1[[#This Row],[Experience]]&lt;=3,"Junior",Table1[[#This Row],[Experience]]&lt;=7,"Mid Level",Table1[[#This Row],[Experience]]&gt;=7,"Senior")</f>
        <v>Mid Level</v>
      </c>
      <c r="AH4286" t="str">
        <f>IF(Table1[[#This Row],[Attendance %]]&gt;75,"OK","Below 75")</f>
        <v>OK</v>
      </c>
      <c r="AI4286" t="b">
        <f>ISBLANK(Table1[[#This Row],[Employee ID]])</f>
        <v>0</v>
      </c>
      <c r="AJ4286" t="b">
        <f>ISNUMBER(Table1[[#This Row],[Total Salary  ]])</f>
        <v>1</v>
      </c>
      <c r="AK4286" t="str">
        <f>IFERROR(_xlfn.XLOOKUP(Table1[[#This Row],[Manager ID]],MANAGERS!A:A,MANAGERS!B:B),"Not Found")</f>
        <v>Manager_2</v>
      </c>
    </row>
    <row r="4287" spans="1:37" x14ac:dyDescent="0.2">
      <c r="A4287" t="s">
        <v>1932</v>
      </c>
      <c r="B4287" t="s">
        <v>87</v>
      </c>
      <c r="C4287" t="s">
        <v>21</v>
      </c>
      <c r="D4287" t="s">
        <v>43</v>
      </c>
      <c r="E4287" t="s">
        <v>51</v>
      </c>
      <c r="F4287" s="1">
        <v>42808</v>
      </c>
      <c r="G4287" s="1">
        <v>37313</v>
      </c>
      <c r="H4287">
        <v>30004</v>
      </c>
      <c r="I4287">
        <v>26079</v>
      </c>
      <c r="J4287">
        <v>94</v>
      </c>
      <c r="K4287">
        <v>60</v>
      </c>
      <c r="L4287" t="s">
        <v>18</v>
      </c>
      <c r="M4287">
        <v>117</v>
      </c>
      <c r="N4287">
        <f>Table1[[#This Row],[Basic Salary]]+Table1[[#This Row],[Bonus]]</f>
        <v>56083</v>
      </c>
      <c r="O4287" s="2">
        <f>Table1[[#This Row],[Bonus]]/Table1[[#This Row],[Basic Salary]]</f>
        <v>0.86918410878549524</v>
      </c>
      <c r="P4287">
        <f ca="1">DATEDIF(Table1[[#This Row],[Date of Birth]],TODAY(),"Y")</f>
        <v>24</v>
      </c>
      <c r="Q4287">
        <f ca="1">DATEDIF(Table1[[#This Row],[Joining Date]],TODAY(),"Y")</f>
        <v>9</v>
      </c>
      <c r="R4287" t="str">
        <f ca="1">IF(YEAR(Table1[[#This Row],[Joining Date]])=YEAR(TODAY()),"Yes","No")</f>
        <v>No</v>
      </c>
      <c r="S4287" t="str">
        <f ca="1">IF(Table1[[#This Row],[Experience]]&gt;5,"Yes","No")</f>
        <v>Yes</v>
      </c>
      <c r="T4287" t="str">
        <f>TEXT(Table1[[#This Row],[Joining Date]],"mmmm")</f>
        <v>March</v>
      </c>
      <c r="U4287" t="str">
        <f>TEXT(Table1[[#This Row],[Joining Date]],"yyyy")</f>
        <v>2017</v>
      </c>
      <c r="V4287" s="5">
        <f ca="1">TODAY()-Table1[[#This Row],[Joining Date]]</f>
        <v>3431</v>
      </c>
      <c r="W4287" t="str">
        <f>LEFT(Table1[[#This Row],[Employee Name]],FIND(" ",Table1[[#This Row],[Employee Name]])-1)</f>
        <v>Arjun</v>
      </c>
      <c r="X4287" t="str">
        <f>RIGHT(Table1[[#This Row],[Employee Name]],LEN(Table1[[#This Row],[Employee Name]])-FIND(" ",Table1[[#This Row],[Employee Name]]))</f>
        <v>Mehta</v>
      </c>
      <c r="Y4287" t="str">
        <f>Table1[[#This Row],[Department]]&amp;"-"&amp;Table1[[#This Row],[Employee ID]]</f>
        <v>Operations-E01876</v>
      </c>
      <c r="Z4287" t="str">
        <f>LEFT(Table1[[#This Row],[Department]],3)</f>
        <v>Ope</v>
      </c>
      <c r="AA4287" t="str">
        <f>_xlfn.XLOOKUP(Table1[[#This Row],[Manager ID]],MANAGERS!A:A,MANAGERS!B:B)</f>
        <v>Manager_17</v>
      </c>
      <c r="AB4287" t="str" cm="1">
        <f t="array" ref="AB4287">_xlfn.XLOOKUP(Table1[[#This Row],[Manager ID]],Table2[[#All],[Manager ID]],Table2[[#All],[Department Head]])</f>
        <v>Finance</v>
      </c>
      <c r="AC4287" s="2">
        <f>_xlfn.XLOOKUP(Table1[[#This Row],[City]],L:L,O:O)</f>
        <v>0.21356479274849693</v>
      </c>
      <c r="AD4287" t="str" cm="1">
        <f t="array" ref="AD4287">_xlfn.IFS(Table1[[#This Row],[Performance Score]]&gt;=90,"Excellent",Table1[[#This Row],[Performance Score]]&gt;=75,"Good",Table1[[#This Row],[Performance Score]]&gt;=60,"Average",Table1[[#This Row],[Performance Score]]&lt;=60,"Need Improvement")</f>
        <v>Average</v>
      </c>
      <c r="AE4287" t="str">
        <f>IF(AND(Table1[[#This Row],[Attendance %]]&gt;=80,(Table1[[#This Row],[Performance Score]]&gt;=80)),"Eligible","Not Eligible")</f>
        <v>Not Eligible</v>
      </c>
      <c r="AF4287" t="str">
        <f>IF(Table1[[#This Row],[Performance Score]]&gt;=80,"High Performer","Low Performer")</f>
        <v>Low Performer</v>
      </c>
      <c r="AG4287" t="str" cm="1">
        <f t="array" aca="1" ref="AG4287" ca="1">_xlfn.IFS(Table1[[#This Row],[Experience]]&lt;=3,"Junior",Table1[[#This Row],[Experience]]&lt;=7,"Mid Level",Table1[[#This Row],[Experience]]&gt;=7,"Senior")</f>
        <v>Senior</v>
      </c>
      <c r="AH4287" t="str">
        <f>IF(Table1[[#This Row],[Attendance %]]&gt;75,"OK","Below 75")</f>
        <v>OK</v>
      </c>
      <c r="AI4287" t="b">
        <f>ISBLANK(Table1[[#This Row],[Employee ID]])</f>
        <v>0</v>
      </c>
      <c r="AJ4287" t="b">
        <f>ISNUMBER(Table1[[#This Row],[Total Salary  ]])</f>
        <v>1</v>
      </c>
      <c r="AK4287" t="str">
        <f>IFERROR(_xlfn.XLOOKUP(Table1[[#This Row],[Manager ID]],MANAGERS!A:A,MANAGERS!B:B),"Not Found")</f>
        <v>Manager_17</v>
      </c>
    </row>
    <row r="4288" spans="1:37" x14ac:dyDescent="0.2">
      <c r="A4288" t="s">
        <v>833</v>
      </c>
      <c r="B4288" t="s">
        <v>42</v>
      </c>
      <c r="C4288" t="s">
        <v>15</v>
      </c>
      <c r="D4288" t="s">
        <v>40</v>
      </c>
      <c r="E4288" t="s">
        <v>65</v>
      </c>
      <c r="F4288" s="1">
        <v>42470</v>
      </c>
      <c r="G4288" s="1">
        <v>31677</v>
      </c>
      <c r="H4288">
        <v>50154</v>
      </c>
      <c r="I4288">
        <v>5907</v>
      </c>
      <c r="J4288">
        <v>75</v>
      </c>
      <c r="K4288">
        <v>91</v>
      </c>
      <c r="L4288" t="s">
        <v>34</v>
      </c>
      <c r="M4288">
        <v>110</v>
      </c>
      <c r="N4288">
        <f>Table1[[#This Row],[Basic Salary]]+Table1[[#This Row],[Bonus]]</f>
        <v>56061</v>
      </c>
      <c r="O4288" s="2">
        <f>Table1[[#This Row],[Bonus]]/Table1[[#This Row],[Basic Salary]]</f>
        <v>0.11777724608206723</v>
      </c>
      <c r="P4288">
        <f ca="1">DATEDIF(Table1[[#This Row],[Date of Birth]],TODAY(),"Y")</f>
        <v>39</v>
      </c>
      <c r="Q4288">
        <f ca="1">DATEDIF(Table1[[#This Row],[Joining Date]],TODAY(),"Y")</f>
        <v>10</v>
      </c>
      <c r="R4288" t="str">
        <f ca="1">IF(YEAR(Table1[[#This Row],[Joining Date]])=YEAR(TODAY()),"Yes","No")</f>
        <v>No</v>
      </c>
      <c r="S4288" t="str">
        <f ca="1">IF(Table1[[#This Row],[Experience]]&gt;5,"Yes","No")</f>
        <v>Yes</v>
      </c>
      <c r="T4288" t="str">
        <f>TEXT(Table1[[#This Row],[Joining Date]],"mmmm")</f>
        <v>April</v>
      </c>
      <c r="U4288" t="str">
        <f>TEXT(Table1[[#This Row],[Joining Date]],"yyyy")</f>
        <v>2016</v>
      </c>
      <c r="V4288" s="5">
        <f ca="1">TODAY()-Table1[[#This Row],[Joining Date]]</f>
        <v>3769</v>
      </c>
      <c r="W4288" t="str">
        <f>LEFT(Table1[[#This Row],[Employee Name]],FIND(" ",Table1[[#This Row],[Employee Name]])-1)</f>
        <v>Krishna</v>
      </c>
      <c r="X4288" t="str">
        <f>RIGHT(Table1[[#This Row],[Employee Name]],LEN(Table1[[#This Row],[Employee Name]])-FIND(" ",Table1[[#This Row],[Employee Name]]))</f>
        <v>Chaitanya</v>
      </c>
      <c r="Y4288" t="str">
        <f>Table1[[#This Row],[Department]]&amp;"-"&amp;Table1[[#This Row],[Employee ID]]</f>
        <v>IT-E00777</v>
      </c>
      <c r="Z4288" t="str">
        <f>LEFT(Table1[[#This Row],[Department]],3)</f>
        <v>IT</v>
      </c>
      <c r="AA4288" t="str">
        <f>_xlfn.XLOOKUP(Table1[[#This Row],[Manager ID]],MANAGERS!A:A,MANAGERS!B:B)</f>
        <v>Manager_10</v>
      </c>
      <c r="AB4288" t="str" cm="1">
        <f t="array" ref="AB4288">_xlfn.XLOOKUP(Table1[[#This Row],[Manager ID]],Table2[[#All],[Manager ID]],Table2[[#All],[Department Head]])</f>
        <v>HR</v>
      </c>
      <c r="AC4288" s="2">
        <f>_xlfn.XLOOKUP(Table1[[#This Row],[City]],L:L,O:O)</f>
        <v>0.24030340748661314</v>
      </c>
      <c r="AD4288" t="str" cm="1">
        <f t="array" ref="AD4288">_xlfn.IFS(Table1[[#This Row],[Performance Score]]&gt;=90,"Excellent",Table1[[#This Row],[Performance Score]]&gt;=75,"Good",Table1[[#This Row],[Performance Score]]&gt;=60,"Average",Table1[[#This Row],[Performance Score]]&lt;=60,"Need Improvement")</f>
        <v>Excellent</v>
      </c>
      <c r="AE4288" t="str">
        <f>IF(AND(Table1[[#This Row],[Attendance %]]&gt;=80,(Table1[[#This Row],[Performance Score]]&gt;=80)),"Eligible","Not Eligible")</f>
        <v>Not Eligible</v>
      </c>
      <c r="AF4288" t="str">
        <f>IF(Table1[[#This Row],[Performance Score]]&gt;=80,"High Performer","Low Performer")</f>
        <v>High Performer</v>
      </c>
      <c r="AG4288" t="str" cm="1">
        <f t="array" aca="1" ref="AG4288" ca="1">_xlfn.IFS(Table1[[#This Row],[Experience]]&lt;=3,"Junior",Table1[[#This Row],[Experience]]&lt;=7,"Mid Level",Table1[[#This Row],[Experience]]&gt;=7,"Senior")</f>
        <v>Senior</v>
      </c>
      <c r="AH4288" t="str">
        <f>IF(Table1[[#This Row],[Attendance %]]&gt;75,"OK","Below 75")</f>
        <v>Below 75</v>
      </c>
      <c r="AI4288" t="b">
        <f>ISBLANK(Table1[[#This Row],[Employee ID]])</f>
        <v>0</v>
      </c>
      <c r="AJ4288" t="b">
        <f>ISNUMBER(Table1[[#This Row],[Total Salary  ]])</f>
        <v>1</v>
      </c>
      <c r="AK4288" t="str">
        <f>IFERROR(_xlfn.XLOOKUP(Table1[[#This Row],[Manager ID]],MANAGERS!A:A,MANAGERS!B:B),"Not Found")</f>
        <v>Manager_10</v>
      </c>
    </row>
    <row r="4289" spans="1:37" x14ac:dyDescent="0.2">
      <c r="A4289" t="s">
        <v>4577</v>
      </c>
      <c r="B4289" t="s">
        <v>75</v>
      </c>
      <c r="C4289" t="s">
        <v>15</v>
      </c>
      <c r="D4289" t="s">
        <v>43</v>
      </c>
      <c r="E4289" t="s">
        <v>26</v>
      </c>
      <c r="F4289" s="1">
        <v>42648</v>
      </c>
      <c r="G4289" s="1">
        <v>39211</v>
      </c>
      <c r="H4289">
        <v>28565</v>
      </c>
      <c r="I4289">
        <v>27487</v>
      </c>
      <c r="J4289">
        <v>65</v>
      </c>
      <c r="K4289">
        <v>41</v>
      </c>
      <c r="L4289" t="s">
        <v>27</v>
      </c>
      <c r="M4289">
        <v>120</v>
      </c>
      <c r="N4289">
        <f>Table1[[#This Row],[Basic Salary]]+Table1[[#This Row],[Bonus]]</f>
        <v>56052</v>
      </c>
      <c r="O4289" s="2">
        <f>Table1[[#This Row],[Bonus]]/Table1[[#This Row],[Basic Salary]]</f>
        <v>0.96226150883948891</v>
      </c>
      <c r="P4289">
        <f ca="1">DATEDIF(Table1[[#This Row],[Date of Birth]],TODAY(),"Y")</f>
        <v>19</v>
      </c>
      <c r="Q4289">
        <f ca="1">DATEDIF(Table1[[#This Row],[Joining Date]],TODAY(),"Y")</f>
        <v>9</v>
      </c>
      <c r="R4289" t="str">
        <f ca="1">IF(YEAR(Table1[[#This Row],[Joining Date]])=YEAR(TODAY()),"Yes","No")</f>
        <v>No</v>
      </c>
      <c r="S4289" t="str">
        <f ca="1">IF(Table1[[#This Row],[Experience]]&gt;5,"Yes","No")</f>
        <v>Yes</v>
      </c>
      <c r="T4289" t="str">
        <f>TEXT(Table1[[#This Row],[Joining Date]],"mmmm")</f>
        <v>October</v>
      </c>
      <c r="U4289" t="str">
        <f>TEXT(Table1[[#This Row],[Joining Date]],"yyyy")</f>
        <v>2016</v>
      </c>
      <c r="V4289" s="5">
        <f ca="1">TODAY()-Table1[[#This Row],[Joining Date]]</f>
        <v>3591</v>
      </c>
      <c r="W4289" t="str">
        <f>LEFT(Table1[[#This Row],[Employee Name]],FIND(" ",Table1[[#This Row],[Employee Name]])-1)</f>
        <v>Ishita</v>
      </c>
      <c r="X4289" t="str">
        <f>RIGHT(Table1[[#This Row],[Employee Name]],LEN(Table1[[#This Row],[Employee Name]])-FIND(" ",Table1[[#This Row],[Employee Name]]))</f>
        <v>Roy</v>
      </c>
      <c r="Y4289" t="str">
        <f>Table1[[#This Row],[Department]]&amp;"-"&amp;Table1[[#This Row],[Employee ID]]</f>
        <v>Operations-E04521</v>
      </c>
      <c r="Z4289" t="str">
        <f>LEFT(Table1[[#This Row],[Department]],3)</f>
        <v>Ope</v>
      </c>
      <c r="AA4289" t="str">
        <f>_xlfn.XLOOKUP(Table1[[#This Row],[Manager ID]],MANAGERS!A:A,MANAGERS!B:B)</f>
        <v>Manager_20</v>
      </c>
      <c r="AB4289" t="str" cm="1">
        <f t="array" ref="AB4289">_xlfn.XLOOKUP(Table1[[#This Row],[Manager ID]],Table2[[#All],[Manager ID]],Table2[[#All],[Department Head]])</f>
        <v>Operations</v>
      </c>
      <c r="AC4289" s="2">
        <f>_xlfn.XLOOKUP(Table1[[#This Row],[City]],L:L,O:O)</f>
        <v>0.23674293405114402</v>
      </c>
      <c r="AD4289" t="str" cm="1">
        <f t="array" ref="AD4289">_xlfn.IFS(Table1[[#This Row],[Performance Score]]&gt;=90,"Excellent",Table1[[#This Row],[Performance Score]]&gt;=75,"Good",Table1[[#This Row],[Performance Score]]&gt;=60,"Average",Table1[[#This Row],[Performance Score]]&lt;=60,"Need Improvement")</f>
        <v>Need Improvement</v>
      </c>
      <c r="AE4289" t="str">
        <f>IF(AND(Table1[[#This Row],[Attendance %]]&gt;=80,(Table1[[#This Row],[Performance Score]]&gt;=80)),"Eligible","Not Eligible")</f>
        <v>Not Eligible</v>
      </c>
      <c r="AF4289" t="str">
        <f>IF(Table1[[#This Row],[Performance Score]]&gt;=80,"High Performer","Low Performer")</f>
        <v>Low Performer</v>
      </c>
      <c r="AG4289" t="str" cm="1">
        <f t="array" aca="1" ref="AG4289" ca="1">_xlfn.IFS(Table1[[#This Row],[Experience]]&lt;=3,"Junior",Table1[[#This Row],[Experience]]&lt;=7,"Mid Level",Table1[[#This Row],[Experience]]&gt;=7,"Senior")</f>
        <v>Senior</v>
      </c>
      <c r="AH4289" t="str">
        <f>IF(Table1[[#This Row],[Attendance %]]&gt;75,"OK","Below 75")</f>
        <v>Below 75</v>
      </c>
      <c r="AI4289" t="b">
        <f>ISBLANK(Table1[[#This Row],[Employee ID]])</f>
        <v>0</v>
      </c>
      <c r="AJ4289" t="b">
        <f>ISNUMBER(Table1[[#This Row],[Total Salary  ]])</f>
        <v>1</v>
      </c>
      <c r="AK4289" t="str">
        <f>IFERROR(_xlfn.XLOOKUP(Table1[[#This Row],[Manager ID]],MANAGERS!A:A,MANAGERS!B:B),"Not Found")</f>
        <v>Manager_20</v>
      </c>
    </row>
    <row r="4290" spans="1:37" x14ac:dyDescent="0.2">
      <c r="A4290" t="s">
        <v>3369</v>
      </c>
      <c r="B4290" t="s">
        <v>45</v>
      </c>
      <c r="C4290" t="s">
        <v>21</v>
      </c>
      <c r="D4290" t="s">
        <v>16</v>
      </c>
      <c r="E4290" t="s">
        <v>30</v>
      </c>
      <c r="F4290" s="1">
        <v>42386</v>
      </c>
      <c r="G4290" s="1">
        <v>32465</v>
      </c>
      <c r="H4290">
        <v>34143</v>
      </c>
      <c r="I4290">
        <v>21897</v>
      </c>
      <c r="J4290">
        <v>66</v>
      </c>
      <c r="K4290">
        <v>47</v>
      </c>
      <c r="L4290" t="s">
        <v>34</v>
      </c>
      <c r="M4290">
        <v>118</v>
      </c>
      <c r="N4290">
        <f>Table1[[#This Row],[Basic Salary]]+Table1[[#This Row],[Bonus]]</f>
        <v>56040</v>
      </c>
      <c r="O4290" s="2">
        <f>Table1[[#This Row],[Bonus]]/Table1[[#This Row],[Basic Salary]]</f>
        <v>0.64133204463579652</v>
      </c>
      <c r="P4290">
        <f ca="1">DATEDIF(Table1[[#This Row],[Date of Birth]],TODAY(),"Y")</f>
        <v>37</v>
      </c>
      <c r="Q4290">
        <f ca="1">DATEDIF(Table1[[#This Row],[Joining Date]],TODAY(),"Y")</f>
        <v>10</v>
      </c>
      <c r="R4290" t="str">
        <f ca="1">IF(YEAR(Table1[[#This Row],[Joining Date]])=YEAR(TODAY()),"Yes","No")</f>
        <v>No</v>
      </c>
      <c r="S4290" t="str">
        <f ca="1">IF(Table1[[#This Row],[Experience]]&gt;5,"Yes","No")</f>
        <v>Yes</v>
      </c>
      <c r="T4290" t="str">
        <f>TEXT(Table1[[#This Row],[Joining Date]],"mmmm")</f>
        <v>January</v>
      </c>
      <c r="U4290" t="str">
        <f>TEXT(Table1[[#This Row],[Joining Date]],"yyyy")</f>
        <v>2016</v>
      </c>
      <c r="V4290" s="5">
        <f ca="1">TODAY()-Table1[[#This Row],[Joining Date]]</f>
        <v>3853</v>
      </c>
      <c r="W4290" t="str">
        <f>LEFT(Table1[[#This Row],[Employee Name]],FIND(" ",Table1[[#This Row],[Employee Name]])-1)</f>
        <v>Ananya</v>
      </c>
      <c r="X4290" t="str">
        <f>RIGHT(Table1[[#This Row],[Employee Name]],LEN(Table1[[#This Row],[Employee Name]])-FIND(" ",Table1[[#This Row],[Employee Name]]))</f>
        <v>Rao</v>
      </c>
      <c r="Y4290" t="str">
        <f>Table1[[#This Row],[Department]]&amp;"-"&amp;Table1[[#This Row],[Employee ID]]</f>
        <v>HR-E03313</v>
      </c>
      <c r="Z4290" t="str">
        <f>LEFT(Table1[[#This Row],[Department]],3)</f>
        <v>HR</v>
      </c>
      <c r="AA4290" t="str">
        <f>_xlfn.XLOOKUP(Table1[[#This Row],[Manager ID]],MANAGERS!A:A,MANAGERS!B:B)</f>
        <v>Manager_18</v>
      </c>
      <c r="AB4290" t="str" cm="1">
        <f t="array" ref="AB4290">_xlfn.XLOOKUP(Table1[[#This Row],[Manager ID]],Table2[[#All],[Manager ID]],Table2[[#All],[Department Head]])</f>
        <v>Support</v>
      </c>
      <c r="AC4290" s="2">
        <f>_xlfn.XLOOKUP(Table1[[#This Row],[City]],L:L,O:O)</f>
        <v>0.24030340748661314</v>
      </c>
      <c r="AD4290" t="str" cm="1">
        <f t="array" ref="AD4290">_xlfn.IFS(Table1[[#This Row],[Performance Score]]&gt;=90,"Excellent",Table1[[#This Row],[Performance Score]]&gt;=75,"Good",Table1[[#This Row],[Performance Score]]&gt;=60,"Average",Table1[[#This Row],[Performance Score]]&lt;=60,"Need Improvement")</f>
        <v>Need Improvement</v>
      </c>
      <c r="AE4290" t="str">
        <f>IF(AND(Table1[[#This Row],[Attendance %]]&gt;=80,(Table1[[#This Row],[Performance Score]]&gt;=80)),"Eligible","Not Eligible")</f>
        <v>Not Eligible</v>
      </c>
      <c r="AF4290" t="str">
        <f>IF(Table1[[#This Row],[Performance Score]]&gt;=80,"High Performer","Low Performer")</f>
        <v>Low Performer</v>
      </c>
      <c r="AG4290" t="str" cm="1">
        <f t="array" aca="1" ref="AG4290" ca="1">_xlfn.IFS(Table1[[#This Row],[Experience]]&lt;=3,"Junior",Table1[[#This Row],[Experience]]&lt;=7,"Mid Level",Table1[[#This Row],[Experience]]&gt;=7,"Senior")</f>
        <v>Senior</v>
      </c>
      <c r="AH4290" t="str">
        <f>IF(Table1[[#This Row],[Attendance %]]&gt;75,"OK","Below 75")</f>
        <v>Below 75</v>
      </c>
      <c r="AI4290" t="b">
        <f>ISBLANK(Table1[[#This Row],[Employee ID]])</f>
        <v>0</v>
      </c>
      <c r="AJ4290" t="b">
        <f>ISNUMBER(Table1[[#This Row],[Total Salary  ]])</f>
        <v>1</v>
      </c>
      <c r="AK4290" t="str">
        <f>IFERROR(_xlfn.XLOOKUP(Table1[[#This Row],[Manager ID]],MANAGERS!A:A,MANAGERS!B:B),"Not Found")</f>
        <v>Manager_18</v>
      </c>
    </row>
    <row r="4291" spans="1:37" x14ac:dyDescent="0.2">
      <c r="A4291" t="s">
        <v>2994</v>
      </c>
      <c r="B4291" t="s">
        <v>20</v>
      </c>
      <c r="C4291" t="s">
        <v>21</v>
      </c>
      <c r="D4291" t="s">
        <v>25</v>
      </c>
      <c r="E4291" t="s">
        <v>30</v>
      </c>
      <c r="F4291" s="1">
        <v>44295</v>
      </c>
      <c r="G4291" s="1">
        <v>34974</v>
      </c>
      <c r="H4291">
        <v>39409</v>
      </c>
      <c r="I4291">
        <v>16611</v>
      </c>
      <c r="J4291">
        <v>62</v>
      </c>
      <c r="K4291">
        <v>83</v>
      </c>
      <c r="L4291" t="s">
        <v>37</v>
      </c>
      <c r="M4291">
        <v>101</v>
      </c>
      <c r="N4291">
        <f>Table1[[#This Row],[Basic Salary]]+Table1[[#This Row],[Bonus]]</f>
        <v>56020</v>
      </c>
      <c r="O4291" s="2">
        <f>Table1[[#This Row],[Bonus]]/Table1[[#This Row],[Basic Salary]]</f>
        <v>0.42150270242837928</v>
      </c>
      <c r="P4291">
        <f ca="1">DATEDIF(Table1[[#This Row],[Date of Birth]],TODAY(),"Y")</f>
        <v>30</v>
      </c>
      <c r="Q4291">
        <f ca="1">DATEDIF(Table1[[#This Row],[Joining Date]],TODAY(),"Y")</f>
        <v>5</v>
      </c>
      <c r="R4291" t="str">
        <f ca="1">IF(YEAR(Table1[[#This Row],[Joining Date]])=YEAR(TODAY()),"Yes","No")</f>
        <v>No</v>
      </c>
      <c r="S4291" t="str">
        <f ca="1">IF(Table1[[#This Row],[Experience]]&gt;5,"Yes","No")</f>
        <v>No</v>
      </c>
      <c r="T4291" t="str">
        <f>TEXT(Table1[[#This Row],[Joining Date]],"mmmm")</f>
        <v>April</v>
      </c>
      <c r="U4291" t="str">
        <f>TEXT(Table1[[#This Row],[Joining Date]],"yyyy")</f>
        <v>2021</v>
      </c>
      <c r="V4291" s="5">
        <f ca="1">TODAY()-Table1[[#This Row],[Joining Date]]</f>
        <v>1944</v>
      </c>
      <c r="W4291" t="str">
        <f>LEFT(Table1[[#This Row],[Employee Name]],FIND(" ",Table1[[#This Row],[Employee Name]])-1)</f>
        <v>Rahul</v>
      </c>
      <c r="X4291" t="str">
        <f>RIGHT(Table1[[#This Row],[Employee Name]],LEN(Table1[[#This Row],[Employee Name]])-FIND(" ",Table1[[#This Row],[Employee Name]]))</f>
        <v>Verma</v>
      </c>
      <c r="Y4291" t="str">
        <f>Table1[[#This Row],[Department]]&amp;"-"&amp;Table1[[#This Row],[Employee ID]]</f>
        <v>Finance-E02938</v>
      </c>
      <c r="Z4291" t="str">
        <f>LEFT(Table1[[#This Row],[Department]],3)</f>
        <v>Fin</v>
      </c>
      <c r="AA4291" t="str">
        <f>_xlfn.XLOOKUP(Table1[[#This Row],[Manager ID]],MANAGERS!A:A,MANAGERS!B:B)</f>
        <v>Manager_1</v>
      </c>
      <c r="AB4291" t="str" cm="1">
        <f t="array" ref="AB4291">_xlfn.XLOOKUP(Table1[[#This Row],[Manager ID]],Table2[[#All],[Manager ID]],Table2[[#All],[Department Head]])</f>
        <v>Support</v>
      </c>
      <c r="AC4291" s="2">
        <f>_xlfn.XLOOKUP(Table1[[#This Row],[City]],L:L,O:O)</f>
        <v>0.24036902712549932</v>
      </c>
      <c r="AD4291" t="str" cm="1">
        <f t="array" ref="AD4291">_xlfn.IFS(Table1[[#This Row],[Performance Score]]&gt;=90,"Excellent",Table1[[#This Row],[Performance Score]]&gt;=75,"Good",Table1[[#This Row],[Performance Score]]&gt;=60,"Average",Table1[[#This Row],[Performance Score]]&lt;=60,"Need Improvement")</f>
        <v>Good</v>
      </c>
      <c r="AE4291" t="str">
        <f>IF(AND(Table1[[#This Row],[Attendance %]]&gt;=80,(Table1[[#This Row],[Performance Score]]&gt;=80)),"Eligible","Not Eligible")</f>
        <v>Not Eligible</v>
      </c>
      <c r="AF4291" t="str">
        <f>IF(Table1[[#This Row],[Performance Score]]&gt;=80,"High Performer","Low Performer")</f>
        <v>High Performer</v>
      </c>
      <c r="AG4291" t="str" cm="1">
        <f t="array" aca="1" ref="AG4291" ca="1">_xlfn.IFS(Table1[[#This Row],[Experience]]&lt;=3,"Junior",Table1[[#This Row],[Experience]]&lt;=7,"Mid Level",Table1[[#This Row],[Experience]]&gt;=7,"Senior")</f>
        <v>Mid Level</v>
      </c>
      <c r="AH4291" t="str">
        <f>IF(Table1[[#This Row],[Attendance %]]&gt;75,"OK","Below 75")</f>
        <v>Below 75</v>
      </c>
      <c r="AI4291" t="b">
        <f>ISBLANK(Table1[[#This Row],[Employee ID]])</f>
        <v>0</v>
      </c>
      <c r="AJ4291" t="b">
        <f>ISNUMBER(Table1[[#This Row],[Total Salary  ]])</f>
        <v>1</v>
      </c>
      <c r="AK4291" t="str">
        <f>IFERROR(_xlfn.XLOOKUP(Table1[[#This Row],[Manager ID]],MANAGERS!A:A,MANAGERS!B:B),"Not Found")</f>
        <v>Manager_1</v>
      </c>
    </row>
    <row r="4292" spans="1:37" x14ac:dyDescent="0.2">
      <c r="A4292" t="s">
        <v>2546</v>
      </c>
      <c r="B4292" t="s">
        <v>62</v>
      </c>
      <c r="C4292" t="s">
        <v>15</v>
      </c>
      <c r="D4292" t="s">
        <v>40</v>
      </c>
      <c r="E4292" t="s">
        <v>30</v>
      </c>
      <c r="F4292" s="1">
        <v>44655</v>
      </c>
      <c r="G4292" s="1">
        <v>29865</v>
      </c>
      <c r="H4292">
        <v>27459</v>
      </c>
      <c r="I4292">
        <v>28500</v>
      </c>
      <c r="J4292">
        <v>74</v>
      </c>
      <c r="K4292">
        <v>79</v>
      </c>
      <c r="L4292" t="s">
        <v>53</v>
      </c>
      <c r="M4292">
        <v>102</v>
      </c>
      <c r="N4292">
        <f>Table1[[#This Row],[Basic Salary]]+Table1[[#This Row],[Bonus]]</f>
        <v>55959</v>
      </c>
      <c r="O4292" s="2">
        <f>Table1[[#This Row],[Bonus]]/Table1[[#This Row],[Basic Salary]]</f>
        <v>1.0379110674095924</v>
      </c>
      <c r="P4292">
        <f ca="1">DATEDIF(Table1[[#This Row],[Date of Birth]],TODAY(),"Y")</f>
        <v>44</v>
      </c>
      <c r="Q4292">
        <f ca="1">DATEDIF(Table1[[#This Row],[Joining Date]],TODAY(),"Y")</f>
        <v>4</v>
      </c>
      <c r="R4292" t="str">
        <f ca="1">IF(YEAR(Table1[[#This Row],[Joining Date]])=YEAR(TODAY()),"Yes","No")</f>
        <v>No</v>
      </c>
      <c r="S4292" t="str">
        <f ca="1">IF(Table1[[#This Row],[Experience]]&gt;5,"Yes","No")</f>
        <v>No</v>
      </c>
      <c r="T4292" t="str">
        <f>TEXT(Table1[[#This Row],[Joining Date]],"mmmm")</f>
        <v>April</v>
      </c>
      <c r="U4292" t="str">
        <f>TEXT(Table1[[#This Row],[Joining Date]],"yyyy")</f>
        <v>2022</v>
      </c>
      <c r="V4292" s="5">
        <f ca="1">TODAY()-Table1[[#This Row],[Joining Date]]</f>
        <v>1584</v>
      </c>
      <c r="W4292" t="str">
        <f>LEFT(Table1[[#This Row],[Employee Name]],FIND(" ",Table1[[#This Row],[Employee Name]])-1)</f>
        <v>Kavya</v>
      </c>
      <c r="X4292" t="str">
        <f>RIGHT(Table1[[#This Row],[Employee Name]],LEN(Table1[[#This Row],[Employee Name]])-FIND(" ",Table1[[#This Row],[Employee Name]]))</f>
        <v>Nair</v>
      </c>
      <c r="Y4292" t="str">
        <f>Table1[[#This Row],[Department]]&amp;"-"&amp;Table1[[#This Row],[Employee ID]]</f>
        <v>IT-E02490</v>
      </c>
      <c r="Z4292" t="str">
        <f>LEFT(Table1[[#This Row],[Department]],3)</f>
        <v>IT</v>
      </c>
      <c r="AA4292" t="str">
        <f>_xlfn.XLOOKUP(Table1[[#This Row],[Manager ID]],MANAGERS!A:A,MANAGERS!B:B)</f>
        <v>Manager_2</v>
      </c>
      <c r="AB4292" t="str" cm="1">
        <f t="array" ref="AB4292">_xlfn.XLOOKUP(Table1[[#This Row],[Manager ID]],Table2[[#All],[Manager ID]],Table2[[#All],[Department Head]])</f>
        <v>Sales</v>
      </c>
      <c r="AC4292" s="2">
        <f>_xlfn.XLOOKUP(Table1[[#This Row],[City]],L:L,O:O)</f>
        <v>0.23685887225230964</v>
      </c>
      <c r="AD4292" t="str" cm="1">
        <f t="array" ref="AD4292">_xlfn.IFS(Table1[[#This Row],[Performance Score]]&gt;=90,"Excellent",Table1[[#This Row],[Performance Score]]&gt;=75,"Good",Table1[[#This Row],[Performance Score]]&gt;=60,"Average",Table1[[#This Row],[Performance Score]]&lt;=60,"Need Improvement")</f>
        <v>Good</v>
      </c>
      <c r="AE4292" t="str">
        <f>IF(AND(Table1[[#This Row],[Attendance %]]&gt;=80,(Table1[[#This Row],[Performance Score]]&gt;=80)),"Eligible","Not Eligible")</f>
        <v>Not Eligible</v>
      </c>
      <c r="AF4292" t="str">
        <f>IF(Table1[[#This Row],[Performance Score]]&gt;=80,"High Performer","Low Performer")</f>
        <v>Low Performer</v>
      </c>
      <c r="AG4292" t="str" cm="1">
        <f t="array" aca="1" ref="AG4292" ca="1">_xlfn.IFS(Table1[[#This Row],[Experience]]&lt;=3,"Junior",Table1[[#This Row],[Experience]]&lt;=7,"Mid Level",Table1[[#This Row],[Experience]]&gt;=7,"Senior")</f>
        <v>Mid Level</v>
      </c>
      <c r="AH4292" t="str">
        <f>IF(Table1[[#This Row],[Attendance %]]&gt;75,"OK","Below 75")</f>
        <v>Below 75</v>
      </c>
      <c r="AI4292" t="b">
        <f>ISBLANK(Table1[[#This Row],[Employee ID]])</f>
        <v>0</v>
      </c>
      <c r="AJ4292" t="b">
        <f>ISNUMBER(Table1[[#This Row],[Total Salary  ]])</f>
        <v>1</v>
      </c>
      <c r="AK4292" t="str">
        <f>IFERROR(_xlfn.XLOOKUP(Table1[[#This Row],[Manager ID]],MANAGERS!A:A,MANAGERS!B:B),"Not Found")</f>
        <v>Manager_2</v>
      </c>
    </row>
    <row r="4293" spans="1:37" x14ac:dyDescent="0.2">
      <c r="A4293" t="s">
        <v>2242</v>
      </c>
      <c r="B4293" t="s">
        <v>77</v>
      </c>
      <c r="C4293" t="s">
        <v>21</v>
      </c>
      <c r="D4293" t="s">
        <v>16</v>
      </c>
      <c r="E4293" t="s">
        <v>65</v>
      </c>
      <c r="F4293" s="1">
        <v>42650</v>
      </c>
      <c r="G4293" s="1">
        <v>30918</v>
      </c>
      <c r="H4293">
        <v>26045</v>
      </c>
      <c r="I4293">
        <v>29911</v>
      </c>
      <c r="J4293">
        <v>96</v>
      </c>
      <c r="K4293">
        <v>68</v>
      </c>
      <c r="L4293" t="s">
        <v>37</v>
      </c>
      <c r="M4293">
        <v>102</v>
      </c>
      <c r="N4293">
        <f>Table1[[#This Row],[Basic Salary]]+Table1[[#This Row],[Bonus]]</f>
        <v>55956</v>
      </c>
      <c r="O4293" s="2">
        <f>Table1[[#This Row],[Bonus]]/Table1[[#This Row],[Basic Salary]]</f>
        <v>1.1484354002687656</v>
      </c>
      <c r="P4293">
        <f ca="1">DATEDIF(Table1[[#This Row],[Date of Birth]],TODAY(),"Y")</f>
        <v>41</v>
      </c>
      <c r="Q4293">
        <f ca="1">DATEDIF(Table1[[#This Row],[Joining Date]],TODAY(),"Y")</f>
        <v>9</v>
      </c>
      <c r="R4293" t="str">
        <f ca="1">IF(YEAR(Table1[[#This Row],[Joining Date]])=YEAR(TODAY()),"Yes","No")</f>
        <v>No</v>
      </c>
      <c r="S4293" t="str">
        <f ca="1">IF(Table1[[#This Row],[Experience]]&gt;5,"Yes","No")</f>
        <v>Yes</v>
      </c>
      <c r="T4293" t="str">
        <f>TEXT(Table1[[#This Row],[Joining Date]],"mmmm")</f>
        <v>October</v>
      </c>
      <c r="U4293" t="str">
        <f>TEXT(Table1[[#This Row],[Joining Date]],"yyyy")</f>
        <v>2016</v>
      </c>
      <c r="V4293" s="5">
        <f ca="1">TODAY()-Table1[[#This Row],[Joining Date]]</f>
        <v>3589</v>
      </c>
      <c r="W4293" t="str">
        <f>LEFT(Table1[[#This Row],[Employee Name]],FIND(" ",Table1[[#This Row],[Employee Name]])-1)</f>
        <v>Rohan</v>
      </c>
      <c r="X4293" t="str">
        <f>RIGHT(Table1[[#This Row],[Employee Name]],LEN(Table1[[#This Row],[Employee Name]])-FIND(" ",Table1[[#This Row],[Employee Name]]))</f>
        <v>Gupta</v>
      </c>
      <c r="Y4293" t="str">
        <f>Table1[[#This Row],[Department]]&amp;"-"&amp;Table1[[#This Row],[Employee ID]]</f>
        <v>HR-E02186</v>
      </c>
      <c r="Z4293" t="str">
        <f>LEFT(Table1[[#This Row],[Department]],3)</f>
        <v>HR</v>
      </c>
      <c r="AA4293" t="str">
        <f>_xlfn.XLOOKUP(Table1[[#This Row],[Manager ID]],MANAGERS!A:A,MANAGERS!B:B)</f>
        <v>Manager_2</v>
      </c>
      <c r="AB4293" t="str" cm="1">
        <f t="array" ref="AB4293">_xlfn.XLOOKUP(Table1[[#This Row],[Manager ID]],Table2[[#All],[Manager ID]],Table2[[#All],[Department Head]])</f>
        <v>Sales</v>
      </c>
      <c r="AC4293" s="2">
        <f>_xlfn.XLOOKUP(Table1[[#This Row],[City]],L:L,O:O)</f>
        <v>0.24036902712549932</v>
      </c>
      <c r="AD4293" t="str" cm="1">
        <f t="array" ref="AD4293">_xlfn.IFS(Table1[[#This Row],[Performance Score]]&gt;=90,"Excellent",Table1[[#This Row],[Performance Score]]&gt;=75,"Good",Table1[[#This Row],[Performance Score]]&gt;=60,"Average",Table1[[#This Row],[Performance Score]]&lt;=60,"Need Improvement")</f>
        <v>Average</v>
      </c>
      <c r="AE4293" t="str">
        <f>IF(AND(Table1[[#This Row],[Attendance %]]&gt;=80,(Table1[[#This Row],[Performance Score]]&gt;=80)),"Eligible","Not Eligible")</f>
        <v>Not Eligible</v>
      </c>
      <c r="AF4293" t="str">
        <f>IF(Table1[[#This Row],[Performance Score]]&gt;=80,"High Performer","Low Performer")</f>
        <v>Low Performer</v>
      </c>
      <c r="AG4293" t="str" cm="1">
        <f t="array" aca="1" ref="AG4293" ca="1">_xlfn.IFS(Table1[[#This Row],[Experience]]&lt;=3,"Junior",Table1[[#This Row],[Experience]]&lt;=7,"Mid Level",Table1[[#This Row],[Experience]]&gt;=7,"Senior")</f>
        <v>Senior</v>
      </c>
      <c r="AH4293" t="str">
        <f>IF(Table1[[#This Row],[Attendance %]]&gt;75,"OK","Below 75")</f>
        <v>OK</v>
      </c>
      <c r="AI4293" t="b">
        <f>ISBLANK(Table1[[#This Row],[Employee ID]])</f>
        <v>0</v>
      </c>
      <c r="AJ4293" t="b">
        <f>ISNUMBER(Table1[[#This Row],[Total Salary  ]])</f>
        <v>1</v>
      </c>
      <c r="AK4293" t="str">
        <f>IFERROR(_xlfn.XLOOKUP(Table1[[#This Row],[Manager ID]],MANAGERS!A:A,MANAGERS!B:B),"Not Found")</f>
        <v>Manager_2</v>
      </c>
    </row>
    <row r="4294" spans="1:37" x14ac:dyDescent="0.2">
      <c r="A4294" t="s">
        <v>4886</v>
      </c>
      <c r="B4294" t="s">
        <v>75</v>
      </c>
      <c r="C4294" t="s">
        <v>21</v>
      </c>
      <c r="D4294" t="s">
        <v>33</v>
      </c>
      <c r="E4294" t="s">
        <v>26</v>
      </c>
      <c r="F4294" s="1">
        <v>43041</v>
      </c>
      <c r="G4294" s="1">
        <v>29443</v>
      </c>
      <c r="H4294">
        <v>40064</v>
      </c>
      <c r="I4294">
        <v>15880</v>
      </c>
      <c r="J4294">
        <v>88</v>
      </c>
      <c r="K4294">
        <v>68</v>
      </c>
      <c r="L4294" t="s">
        <v>31</v>
      </c>
      <c r="M4294">
        <v>114</v>
      </c>
      <c r="N4294">
        <f>Table1[[#This Row],[Basic Salary]]+Table1[[#This Row],[Bonus]]</f>
        <v>55944</v>
      </c>
      <c r="O4294" s="2">
        <f>Table1[[#This Row],[Bonus]]/Table1[[#This Row],[Basic Salary]]</f>
        <v>0.39636581469648563</v>
      </c>
      <c r="P4294">
        <f ca="1">DATEDIF(Table1[[#This Row],[Date of Birth]],TODAY(),"Y")</f>
        <v>45</v>
      </c>
      <c r="Q4294">
        <f ca="1">DATEDIF(Table1[[#This Row],[Joining Date]],TODAY(),"Y")</f>
        <v>8</v>
      </c>
      <c r="R4294" t="str">
        <f ca="1">IF(YEAR(Table1[[#This Row],[Joining Date]])=YEAR(TODAY()),"Yes","No")</f>
        <v>No</v>
      </c>
      <c r="S4294" t="str">
        <f ca="1">IF(Table1[[#This Row],[Experience]]&gt;5,"Yes","No")</f>
        <v>Yes</v>
      </c>
      <c r="T4294" t="str">
        <f>TEXT(Table1[[#This Row],[Joining Date]],"mmmm")</f>
        <v>November</v>
      </c>
      <c r="U4294" t="str">
        <f>TEXT(Table1[[#This Row],[Joining Date]],"yyyy")</f>
        <v>2017</v>
      </c>
      <c r="V4294" s="5">
        <f ca="1">TODAY()-Table1[[#This Row],[Joining Date]]</f>
        <v>3198</v>
      </c>
      <c r="W4294" t="str">
        <f>LEFT(Table1[[#This Row],[Employee Name]],FIND(" ",Table1[[#This Row],[Employee Name]])-1)</f>
        <v>Ishita</v>
      </c>
      <c r="X4294" t="str">
        <f>RIGHT(Table1[[#This Row],[Employee Name]],LEN(Table1[[#This Row],[Employee Name]])-FIND(" ",Table1[[#This Row],[Employee Name]]))</f>
        <v>Roy</v>
      </c>
      <c r="Y4294" t="str">
        <f>Table1[[#This Row],[Department]]&amp;"-"&amp;Table1[[#This Row],[Employee ID]]</f>
        <v>Marketing-E04830</v>
      </c>
      <c r="Z4294" t="str">
        <f>LEFT(Table1[[#This Row],[Department]],3)</f>
        <v>Mar</v>
      </c>
      <c r="AA4294" t="str">
        <f>_xlfn.XLOOKUP(Table1[[#This Row],[Manager ID]],MANAGERS!A:A,MANAGERS!B:B)</f>
        <v>Manager_14</v>
      </c>
      <c r="AB4294" t="str" cm="1">
        <f t="array" ref="AB4294">_xlfn.XLOOKUP(Table1[[#This Row],[Manager ID]],Table2[[#All],[Manager ID]],Table2[[#All],[Department Head]])</f>
        <v>Marketing</v>
      </c>
      <c r="AC4294" s="2">
        <f>_xlfn.XLOOKUP(Table1[[#This Row],[City]],L:L,O:O)</f>
        <v>0.241864189087755</v>
      </c>
      <c r="AD4294" t="str" cm="1">
        <f t="array" ref="AD4294">_xlfn.IFS(Table1[[#This Row],[Performance Score]]&gt;=90,"Excellent",Table1[[#This Row],[Performance Score]]&gt;=75,"Good",Table1[[#This Row],[Performance Score]]&gt;=60,"Average",Table1[[#This Row],[Performance Score]]&lt;=60,"Need Improvement")</f>
        <v>Average</v>
      </c>
      <c r="AE4294" t="str">
        <f>IF(AND(Table1[[#This Row],[Attendance %]]&gt;=80,(Table1[[#This Row],[Performance Score]]&gt;=80)),"Eligible","Not Eligible")</f>
        <v>Not Eligible</v>
      </c>
      <c r="AF4294" t="str">
        <f>IF(Table1[[#This Row],[Performance Score]]&gt;=80,"High Performer","Low Performer")</f>
        <v>Low Performer</v>
      </c>
      <c r="AG4294" t="str" cm="1">
        <f t="array" aca="1" ref="AG4294" ca="1">_xlfn.IFS(Table1[[#This Row],[Experience]]&lt;=3,"Junior",Table1[[#This Row],[Experience]]&lt;=7,"Mid Level",Table1[[#This Row],[Experience]]&gt;=7,"Senior")</f>
        <v>Senior</v>
      </c>
      <c r="AH4294" t="str">
        <f>IF(Table1[[#This Row],[Attendance %]]&gt;75,"OK","Below 75")</f>
        <v>OK</v>
      </c>
      <c r="AI4294" t="b">
        <f>ISBLANK(Table1[[#This Row],[Employee ID]])</f>
        <v>0</v>
      </c>
      <c r="AJ4294" t="b">
        <f>ISNUMBER(Table1[[#This Row],[Total Salary  ]])</f>
        <v>1</v>
      </c>
      <c r="AK4294" t="str">
        <f>IFERROR(_xlfn.XLOOKUP(Table1[[#This Row],[Manager ID]],MANAGERS!A:A,MANAGERS!B:B),"Not Found")</f>
        <v>Manager_14</v>
      </c>
    </row>
    <row r="4295" spans="1:37" x14ac:dyDescent="0.2">
      <c r="A4295" t="s">
        <v>1811</v>
      </c>
      <c r="B4295" t="s">
        <v>42</v>
      </c>
      <c r="C4295" t="s">
        <v>21</v>
      </c>
      <c r="D4295" t="s">
        <v>40</v>
      </c>
      <c r="E4295" t="s">
        <v>17</v>
      </c>
      <c r="F4295" s="1">
        <v>42830</v>
      </c>
      <c r="G4295" s="1">
        <v>39625</v>
      </c>
      <c r="H4295">
        <v>44125</v>
      </c>
      <c r="I4295">
        <v>11775</v>
      </c>
      <c r="J4295">
        <v>84</v>
      </c>
      <c r="K4295">
        <v>62</v>
      </c>
      <c r="L4295" t="s">
        <v>37</v>
      </c>
      <c r="M4295">
        <v>108</v>
      </c>
      <c r="N4295">
        <f>Table1[[#This Row],[Basic Salary]]+Table1[[#This Row],[Bonus]]</f>
        <v>55900</v>
      </c>
      <c r="O4295" s="2">
        <f>Table1[[#This Row],[Bonus]]/Table1[[#This Row],[Basic Salary]]</f>
        <v>0.26685552407932012</v>
      </c>
      <c r="P4295">
        <f ca="1">DATEDIF(Table1[[#This Row],[Date of Birth]],TODAY(),"Y")</f>
        <v>18</v>
      </c>
      <c r="Q4295">
        <f ca="1">DATEDIF(Table1[[#This Row],[Joining Date]],TODAY(),"Y")</f>
        <v>9</v>
      </c>
      <c r="R4295" t="str">
        <f ca="1">IF(YEAR(Table1[[#This Row],[Joining Date]])=YEAR(TODAY()),"Yes","No")</f>
        <v>No</v>
      </c>
      <c r="S4295" t="str">
        <f ca="1">IF(Table1[[#This Row],[Experience]]&gt;5,"Yes","No")</f>
        <v>Yes</v>
      </c>
      <c r="T4295" t="str">
        <f>TEXT(Table1[[#This Row],[Joining Date]],"mmmm")</f>
        <v>April</v>
      </c>
      <c r="U4295" t="str">
        <f>TEXT(Table1[[#This Row],[Joining Date]],"yyyy")</f>
        <v>2017</v>
      </c>
      <c r="V4295" s="5">
        <f ca="1">TODAY()-Table1[[#This Row],[Joining Date]]</f>
        <v>3409</v>
      </c>
      <c r="W4295" t="str">
        <f>LEFT(Table1[[#This Row],[Employee Name]],FIND(" ",Table1[[#This Row],[Employee Name]])-1)</f>
        <v>Krishna</v>
      </c>
      <c r="X4295" t="str">
        <f>RIGHT(Table1[[#This Row],[Employee Name]],LEN(Table1[[#This Row],[Employee Name]])-FIND(" ",Table1[[#This Row],[Employee Name]]))</f>
        <v>Chaitanya</v>
      </c>
      <c r="Y4295" t="str">
        <f>Table1[[#This Row],[Department]]&amp;"-"&amp;Table1[[#This Row],[Employee ID]]</f>
        <v>IT-E01755</v>
      </c>
      <c r="Z4295" t="str">
        <f>LEFT(Table1[[#This Row],[Department]],3)</f>
        <v>IT</v>
      </c>
      <c r="AA4295" t="str">
        <f>_xlfn.XLOOKUP(Table1[[#This Row],[Manager ID]],MANAGERS!A:A,MANAGERS!B:B)</f>
        <v>Manager_8</v>
      </c>
      <c r="AB4295" t="str" cm="1">
        <f t="array" ref="AB4295">_xlfn.XLOOKUP(Table1[[#This Row],[Manager ID]],Table2[[#All],[Manager ID]],Table2[[#All],[Department Head]])</f>
        <v>Sales</v>
      </c>
      <c r="AC4295" s="2">
        <f>_xlfn.XLOOKUP(Table1[[#This Row],[City]],L:L,O:O)</f>
        <v>0.24036902712549932</v>
      </c>
      <c r="AD4295" t="str" cm="1">
        <f t="array" ref="AD4295">_xlfn.IFS(Table1[[#This Row],[Performance Score]]&gt;=90,"Excellent",Table1[[#This Row],[Performance Score]]&gt;=75,"Good",Table1[[#This Row],[Performance Score]]&gt;=60,"Average",Table1[[#This Row],[Performance Score]]&lt;=60,"Need Improvement")</f>
        <v>Average</v>
      </c>
      <c r="AE4295" t="str">
        <f>IF(AND(Table1[[#This Row],[Attendance %]]&gt;=80,(Table1[[#This Row],[Performance Score]]&gt;=80)),"Eligible","Not Eligible")</f>
        <v>Not Eligible</v>
      </c>
      <c r="AF4295" t="str">
        <f>IF(Table1[[#This Row],[Performance Score]]&gt;=80,"High Performer","Low Performer")</f>
        <v>Low Performer</v>
      </c>
      <c r="AG4295" t="str" cm="1">
        <f t="array" aca="1" ref="AG4295" ca="1">_xlfn.IFS(Table1[[#This Row],[Experience]]&lt;=3,"Junior",Table1[[#This Row],[Experience]]&lt;=7,"Mid Level",Table1[[#This Row],[Experience]]&gt;=7,"Senior")</f>
        <v>Senior</v>
      </c>
      <c r="AH4295" t="str">
        <f>IF(Table1[[#This Row],[Attendance %]]&gt;75,"OK","Below 75")</f>
        <v>OK</v>
      </c>
      <c r="AI4295" t="b">
        <f>ISBLANK(Table1[[#This Row],[Employee ID]])</f>
        <v>0</v>
      </c>
      <c r="AJ4295" t="b">
        <f>ISNUMBER(Table1[[#This Row],[Total Salary  ]])</f>
        <v>1</v>
      </c>
      <c r="AK4295" t="str">
        <f>IFERROR(_xlfn.XLOOKUP(Table1[[#This Row],[Manager ID]],MANAGERS!A:A,MANAGERS!B:B),"Not Found")</f>
        <v>Manager_8</v>
      </c>
    </row>
    <row r="4296" spans="1:37" x14ac:dyDescent="0.2">
      <c r="A4296" t="s">
        <v>3001</v>
      </c>
      <c r="B4296" t="s">
        <v>93</v>
      </c>
      <c r="C4296" t="s">
        <v>15</v>
      </c>
      <c r="D4296" t="s">
        <v>43</v>
      </c>
      <c r="E4296" t="s">
        <v>65</v>
      </c>
      <c r="F4296" s="1">
        <v>43332</v>
      </c>
      <c r="G4296" s="1">
        <v>30757</v>
      </c>
      <c r="H4296">
        <v>35275</v>
      </c>
      <c r="I4296">
        <v>20618</v>
      </c>
      <c r="J4296">
        <v>79</v>
      </c>
      <c r="K4296">
        <v>62</v>
      </c>
      <c r="L4296" t="s">
        <v>34</v>
      </c>
      <c r="M4296">
        <v>112</v>
      </c>
      <c r="N4296">
        <f>Table1[[#This Row],[Basic Salary]]+Table1[[#This Row],[Bonus]]</f>
        <v>55893</v>
      </c>
      <c r="O4296" s="2">
        <f>Table1[[#This Row],[Bonus]]/Table1[[#This Row],[Basic Salary]]</f>
        <v>0.58449326718639261</v>
      </c>
      <c r="P4296">
        <f ca="1">DATEDIF(Table1[[#This Row],[Date of Birth]],TODAY(),"Y")</f>
        <v>42</v>
      </c>
      <c r="Q4296">
        <f ca="1">DATEDIF(Table1[[#This Row],[Joining Date]],TODAY(),"Y")</f>
        <v>7</v>
      </c>
      <c r="R4296" t="str">
        <f ca="1">IF(YEAR(Table1[[#This Row],[Joining Date]])=YEAR(TODAY()),"Yes","No")</f>
        <v>No</v>
      </c>
      <c r="S4296" t="str">
        <f ca="1">IF(Table1[[#This Row],[Experience]]&gt;5,"Yes","No")</f>
        <v>Yes</v>
      </c>
      <c r="T4296" t="str">
        <f>TEXT(Table1[[#This Row],[Joining Date]],"mmmm")</f>
        <v>August</v>
      </c>
      <c r="U4296" t="str">
        <f>TEXT(Table1[[#This Row],[Joining Date]],"yyyy")</f>
        <v>2018</v>
      </c>
      <c r="V4296" s="5">
        <f ca="1">TODAY()-Table1[[#This Row],[Joining Date]]</f>
        <v>2907</v>
      </c>
      <c r="W4296" t="str">
        <f>LEFT(Table1[[#This Row],[Employee Name]],FIND(" ",Table1[[#This Row],[Employee Name]])-1)</f>
        <v>Priya</v>
      </c>
      <c r="X4296" t="str">
        <f>RIGHT(Table1[[#This Row],[Employee Name]],LEN(Table1[[#This Row],[Employee Name]])-FIND(" ",Table1[[#This Row],[Employee Name]]))</f>
        <v>Reddy</v>
      </c>
      <c r="Y4296" t="str">
        <f>Table1[[#This Row],[Department]]&amp;"-"&amp;Table1[[#This Row],[Employee ID]]</f>
        <v>Operations-E02945</v>
      </c>
      <c r="Z4296" t="str">
        <f>LEFT(Table1[[#This Row],[Department]],3)</f>
        <v>Ope</v>
      </c>
      <c r="AA4296" t="str">
        <f>_xlfn.XLOOKUP(Table1[[#This Row],[Manager ID]],MANAGERS!A:A,MANAGERS!B:B)</f>
        <v>Manager_12</v>
      </c>
      <c r="AB4296" t="str" cm="1">
        <f t="array" ref="AB4296">_xlfn.XLOOKUP(Table1[[#This Row],[Manager ID]],Table2[[#All],[Manager ID]],Table2[[#All],[Department Head]])</f>
        <v>Marketing</v>
      </c>
      <c r="AC4296" s="2">
        <f>_xlfn.XLOOKUP(Table1[[#This Row],[City]],L:L,O:O)</f>
        <v>0.24030340748661314</v>
      </c>
      <c r="AD4296" t="str" cm="1">
        <f t="array" ref="AD4296">_xlfn.IFS(Table1[[#This Row],[Performance Score]]&gt;=90,"Excellent",Table1[[#This Row],[Performance Score]]&gt;=75,"Good",Table1[[#This Row],[Performance Score]]&gt;=60,"Average",Table1[[#This Row],[Performance Score]]&lt;=60,"Need Improvement")</f>
        <v>Average</v>
      </c>
      <c r="AE4296" t="str">
        <f>IF(AND(Table1[[#This Row],[Attendance %]]&gt;=80,(Table1[[#This Row],[Performance Score]]&gt;=80)),"Eligible","Not Eligible")</f>
        <v>Not Eligible</v>
      </c>
      <c r="AF4296" t="str">
        <f>IF(Table1[[#This Row],[Performance Score]]&gt;=80,"High Performer","Low Performer")</f>
        <v>Low Performer</v>
      </c>
      <c r="AG4296" t="str" cm="1">
        <f t="array" aca="1" ref="AG4296" ca="1">_xlfn.IFS(Table1[[#This Row],[Experience]]&lt;=3,"Junior",Table1[[#This Row],[Experience]]&lt;=7,"Mid Level",Table1[[#This Row],[Experience]]&gt;=7,"Senior")</f>
        <v>Mid Level</v>
      </c>
      <c r="AH4296" t="str">
        <f>IF(Table1[[#This Row],[Attendance %]]&gt;75,"OK","Below 75")</f>
        <v>OK</v>
      </c>
      <c r="AI4296" t="b">
        <f>ISBLANK(Table1[[#This Row],[Employee ID]])</f>
        <v>0</v>
      </c>
      <c r="AJ4296" t="b">
        <f>ISNUMBER(Table1[[#This Row],[Total Salary  ]])</f>
        <v>1</v>
      </c>
      <c r="AK4296" t="str">
        <f>IFERROR(_xlfn.XLOOKUP(Table1[[#This Row],[Manager ID]],MANAGERS!A:A,MANAGERS!B:B),"Not Found")</f>
        <v>Manager_12</v>
      </c>
    </row>
    <row r="4297" spans="1:37" x14ac:dyDescent="0.2">
      <c r="A4297" t="s">
        <v>202</v>
      </c>
      <c r="B4297" t="s">
        <v>62</v>
      </c>
      <c r="C4297" t="s">
        <v>21</v>
      </c>
      <c r="D4297" t="s">
        <v>46</v>
      </c>
      <c r="E4297" t="s">
        <v>17</v>
      </c>
      <c r="F4297" s="1">
        <v>45772</v>
      </c>
      <c r="G4297" s="1">
        <v>35149</v>
      </c>
      <c r="H4297">
        <v>36551</v>
      </c>
      <c r="I4297">
        <v>19310</v>
      </c>
      <c r="J4297">
        <v>66</v>
      </c>
      <c r="K4297">
        <v>55</v>
      </c>
      <c r="L4297" t="s">
        <v>27</v>
      </c>
      <c r="M4297">
        <v>119</v>
      </c>
      <c r="N4297">
        <f>Table1[[#This Row],[Basic Salary]]+Table1[[#This Row],[Bonus]]</f>
        <v>55861</v>
      </c>
      <c r="O4297" s="2">
        <f>Table1[[#This Row],[Bonus]]/Table1[[#This Row],[Basic Salary]]</f>
        <v>0.52830291920877681</v>
      </c>
      <c r="P4297">
        <f ca="1">DATEDIF(Table1[[#This Row],[Date of Birth]],TODAY(),"Y")</f>
        <v>30</v>
      </c>
      <c r="Q4297">
        <f ca="1">DATEDIF(Table1[[#This Row],[Joining Date]],TODAY(),"Y")</f>
        <v>1</v>
      </c>
      <c r="R4297" t="str">
        <f ca="1">IF(YEAR(Table1[[#This Row],[Joining Date]])=YEAR(TODAY()),"Yes","No")</f>
        <v>No</v>
      </c>
      <c r="S4297" t="str">
        <f ca="1">IF(Table1[[#This Row],[Experience]]&gt;5,"Yes","No")</f>
        <v>No</v>
      </c>
      <c r="T4297" t="str">
        <f>TEXT(Table1[[#This Row],[Joining Date]],"mmmm")</f>
        <v>April</v>
      </c>
      <c r="U4297" t="str">
        <f>TEXT(Table1[[#This Row],[Joining Date]],"yyyy")</f>
        <v>2025</v>
      </c>
      <c r="V4297" s="5">
        <f ca="1">TODAY()-Table1[[#This Row],[Joining Date]]</f>
        <v>467</v>
      </c>
      <c r="W4297" t="str">
        <f>LEFT(Table1[[#This Row],[Employee Name]],FIND(" ",Table1[[#This Row],[Employee Name]])-1)</f>
        <v>Kavya</v>
      </c>
      <c r="X4297" t="str">
        <f>RIGHT(Table1[[#This Row],[Employee Name]],LEN(Table1[[#This Row],[Employee Name]])-FIND(" ",Table1[[#This Row],[Employee Name]]))</f>
        <v>Nair</v>
      </c>
      <c r="Y4297" t="str">
        <f>Table1[[#This Row],[Department]]&amp;"-"&amp;Table1[[#This Row],[Employee ID]]</f>
        <v>Support-E00146</v>
      </c>
      <c r="Z4297" t="str">
        <f>LEFT(Table1[[#This Row],[Department]],3)</f>
        <v>Sup</v>
      </c>
      <c r="AA4297" t="str">
        <f>_xlfn.XLOOKUP(Table1[[#This Row],[Manager ID]],MANAGERS!A:A,MANAGERS!B:B)</f>
        <v>Manager_19</v>
      </c>
      <c r="AB4297" t="str" cm="1">
        <f t="array" ref="AB4297">_xlfn.XLOOKUP(Table1[[#This Row],[Manager ID]],Table2[[#All],[Manager ID]],Table2[[#All],[Department Head]])</f>
        <v>Support</v>
      </c>
      <c r="AC4297" s="2">
        <f>_xlfn.XLOOKUP(Table1[[#This Row],[City]],L:L,O:O)</f>
        <v>0.23674293405114402</v>
      </c>
      <c r="AD4297" t="str" cm="1">
        <f t="array" ref="AD4297">_xlfn.IFS(Table1[[#This Row],[Performance Score]]&gt;=90,"Excellent",Table1[[#This Row],[Performance Score]]&gt;=75,"Good",Table1[[#This Row],[Performance Score]]&gt;=60,"Average",Table1[[#This Row],[Performance Score]]&lt;=60,"Need Improvement")</f>
        <v>Need Improvement</v>
      </c>
      <c r="AE4297" t="str">
        <f>IF(AND(Table1[[#This Row],[Attendance %]]&gt;=80,(Table1[[#This Row],[Performance Score]]&gt;=80)),"Eligible","Not Eligible")</f>
        <v>Not Eligible</v>
      </c>
      <c r="AF4297" t="str">
        <f>IF(Table1[[#This Row],[Performance Score]]&gt;=80,"High Performer","Low Performer")</f>
        <v>Low Performer</v>
      </c>
      <c r="AG4297" t="str" cm="1">
        <f t="array" aca="1" ref="AG4297" ca="1">_xlfn.IFS(Table1[[#This Row],[Experience]]&lt;=3,"Junior",Table1[[#This Row],[Experience]]&lt;=7,"Mid Level",Table1[[#This Row],[Experience]]&gt;=7,"Senior")</f>
        <v>Junior</v>
      </c>
      <c r="AH4297" t="str">
        <f>IF(Table1[[#This Row],[Attendance %]]&gt;75,"OK","Below 75")</f>
        <v>Below 75</v>
      </c>
      <c r="AI4297" t="b">
        <f>ISBLANK(Table1[[#This Row],[Employee ID]])</f>
        <v>0</v>
      </c>
      <c r="AJ4297" t="b">
        <f>ISNUMBER(Table1[[#This Row],[Total Salary  ]])</f>
        <v>1</v>
      </c>
      <c r="AK4297" t="str">
        <f>IFERROR(_xlfn.XLOOKUP(Table1[[#This Row],[Manager ID]],MANAGERS!A:A,MANAGERS!B:B),"Not Found")</f>
        <v>Manager_19</v>
      </c>
    </row>
    <row r="4298" spans="1:37" x14ac:dyDescent="0.2">
      <c r="A4298" t="s">
        <v>1062</v>
      </c>
      <c r="B4298" t="s">
        <v>60</v>
      </c>
      <c r="C4298" t="s">
        <v>15</v>
      </c>
      <c r="D4298" t="s">
        <v>40</v>
      </c>
      <c r="E4298" t="s">
        <v>17</v>
      </c>
      <c r="F4298" s="1">
        <v>43981</v>
      </c>
      <c r="G4298" s="1">
        <v>33990</v>
      </c>
      <c r="H4298">
        <v>43982</v>
      </c>
      <c r="I4298">
        <v>11873</v>
      </c>
      <c r="J4298">
        <v>73</v>
      </c>
      <c r="K4298">
        <v>91</v>
      </c>
      <c r="L4298" t="s">
        <v>18</v>
      </c>
      <c r="M4298">
        <v>107</v>
      </c>
      <c r="N4298">
        <f>Table1[[#This Row],[Basic Salary]]+Table1[[#This Row],[Bonus]]</f>
        <v>55855</v>
      </c>
      <c r="O4298" s="2">
        <f>Table1[[#This Row],[Bonus]]/Table1[[#This Row],[Basic Salary]]</f>
        <v>0.26995134373152652</v>
      </c>
      <c r="P4298">
        <f ca="1">DATEDIF(Table1[[#This Row],[Date of Birth]],TODAY(),"Y")</f>
        <v>33</v>
      </c>
      <c r="Q4298">
        <f ca="1">DATEDIF(Table1[[#This Row],[Joining Date]],TODAY(),"Y")</f>
        <v>6</v>
      </c>
      <c r="R4298" t="str">
        <f ca="1">IF(YEAR(Table1[[#This Row],[Joining Date]])=YEAR(TODAY()),"Yes","No")</f>
        <v>No</v>
      </c>
      <c r="S4298" t="str">
        <f ca="1">IF(Table1[[#This Row],[Experience]]&gt;5,"Yes","No")</f>
        <v>Yes</v>
      </c>
      <c r="T4298" t="str">
        <f>TEXT(Table1[[#This Row],[Joining Date]],"mmmm")</f>
        <v>May</v>
      </c>
      <c r="U4298" t="str">
        <f>TEXT(Table1[[#This Row],[Joining Date]],"yyyy")</f>
        <v>2020</v>
      </c>
      <c r="V4298" s="5">
        <f ca="1">TODAY()-Table1[[#This Row],[Joining Date]]</f>
        <v>2258</v>
      </c>
      <c r="W4298" t="str">
        <f>LEFT(Table1[[#This Row],[Employee Name]],FIND(" ",Table1[[#This Row],[Employee Name]])-1)</f>
        <v>Gayathri</v>
      </c>
      <c r="X4298" t="str">
        <f>RIGHT(Table1[[#This Row],[Employee Name]],LEN(Table1[[#This Row],[Employee Name]])-FIND(" ",Table1[[#This Row],[Employee Name]]))</f>
        <v>Iyer</v>
      </c>
      <c r="Y4298" t="str">
        <f>Table1[[#This Row],[Department]]&amp;"-"&amp;Table1[[#This Row],[Employee ID]]</f>
        <v>IT-E01006</v>
      </c>
      <c r="Z4298" t="str">
        <f>LEFT(Table1[[#This Row],[Department]],3)</f>
        <v>IT</v>
      </c>
      <c r="AA4298" t="str">
        <f>_xlfn.XLOOKUP(Table1[[#This Row],[Manager ID]],MANAGERS!A:A,MANAGERS!B:B)</f>
        <v>Manager_7</v>
      </c>
      <c r="AB4298" t="str" cm="1">
        <f t="array" ref="AB4298">_xlfn.XLOOKUP(Table1[[#This Row],[Manager ID]],Table2[[#All],[Manager ID]],Table2[[#All],[Department Head]])</f>
        <v>Operations</v>
      </c>
      <c r="AC4298" s="2">
        <f>_xlfn.XLOOKUP(Table1[[#This Row],[City]],L:L,O:O)</f>
        <v>0.21356479274849693</v>
      </c>
      <c r="AD4298" t="str" cm="1">
        <f t="array" ref="AD4298">_xlfn.IFS(Table1[[#This Row],[Performance Score]]&gt;=90,"Excellent",Table1[[#This Row],[Performance Score]]&gt;=75,"Good",Table1[[#This Row],[Performance Score]]&gt;=60,"Average",Table1[[#This Row],[Performance Score]]&lt;=60,"Need Improvement")</f>
        <v>Excellent</v>
      </c>
      <c r="AE4298" t="str">
        <f>IF(AND(Table1[[#This Row],[Attendance %]]&gt;=80,(Table1[[#This Row],[Performance Score]]&gt;=80)),"Eligible","Not Eligible")</f>
        <v>Not Eligible</v>
      </c>
      <c r="AF4298" t="str">
        <f>IF(Table1[[#This Row],[Performance Score]]&gt;=80,"High Performer","Low Performer")</f>
        <v>High Performer</v>
      </c>
      <c r="AG4298" t="str" cm="1">
        <f t="array" aca="1" ref="AG4298" ca="1">_xlfn.IFS(Table1[[#This Row],[Experience]]&lt;=3,"Junior",Table1[[#This Row],[Experience]]&lt;=7,"Mid Level",Table1[[#This Row],[Experience]]&gt;=7,"Senior")</f>
        <v>Mid Level</v>
      </c>
      <c r="AH4298" t="str">
        <f>IF(Table1[[#This Row],[Attendance %]]&gt;75,"OK","Below 75")</f>
        <v>Below 75</v>
      </c>
      <c r="AI4298" t="b">
        <f>ISBLANK(Table1[[#This Row],[Employee ID]])</f>
        <v>0</v>
      </c>
      <c r="AJ4298" t="b">
        <f>ISNUMBER(Table1[[#This Row],[Total Salary  ]])</f>
        <v>1</v>
      </c>
      <c r="AK4298" t="str">
        <f>IFERROR(_xlfn.XLOOKUP(Table1[[#This Row],[Manager ID]],MANAGERS!A:A,MANAGERS!B:B),"Not Found")</f>
        <v>Manager_7</v>
      </c>
    </row>
    <row r="4299" spans="1:37" x14ac:dyDescent="0.2">
      <c r="A4299" t="s">
        <v>3940</v>
      </c>
      <c r="B4299" t="s">
        <v>60</v>
      </c>
      <c r="C4299" t="s">
        <v>15</v>
      </c>
      <c r="D4299" t="s">
        <v>16</v>
      </c>
      <c r="E4299" t="s">
        <v>22</v>
      </c>
      <c r="F4299" s="1">
        <v>42442</v>
      </c>
      <c r="G4299" s="1">
        <v>37815</v>
      </c>
      <c r="H4299">
        <v>34306</v>
      </c>
      <c r="I4299">
        <v>21545</v>
      </c>
      <c r="J4299">
        <v>94</v>
      </c>
      <c r="K4299">
        <v>96</v>
      </c>
      <c r="L4299" t="s">
        <v>18</v>
      </c>
      <c r="M4299">
        <v>120</v>
      </c>
      <c r="N4299">
        <f>Table1[[#This Row],[Basic Salary]]+Table1[[#This Row],[Bonus]]</f>
        <v>55851</v>
      </c>
      <c r="O4299" s="2">
        <f>Table1[[#This Row],[Bonus]]/Table1[[#This Row],[Basic Salary]]</f>
        <v>0.62802425231737891</v>
      </c>
      <c r="P4299">
        <f ca="1">DATEDIF(Table1[[#This Row],[Date of Birth]],TODAY(),"Y")</f>
        <v>23</v>
      </c>
      <c r="Q4299">
        <f ca="1">DATEDIF(Table1[[#This Row],[Joining Date]],TODAY(),"Y")</f>
        <v>10</v>
      </c>
      <c r="R4299" t="str">
        <f ca="1">IF(YEAR(Table1[[#This Row],[Joining Date]])=YEAR(TODAY()),"Yes","No")</f>
        <v>No</v>
      </c>
      <c r="S4299" t="str">
        <f ca="1">IF(Table1[[#This Row],[Experience]]&gt;5,"Yes","No")</f>
        <v>Yes</v>
      </c>
      <c r="T4299" t="str">
        <f>TEXT(Table1[[#This Row],[Joining Date]],"mmmm")</f>
        <v>March</v>
      </c>
      <c r="U4299" t="str">
        <f>TEXT(Table1[[#This Row],[Joining Date]],"yyyy")</f>
        <v>2016</v>
      </c>
      <c r="V4299" s="5">
        <f ca="1">TODAY()-Table1[[#This Row],[Joining Date]]</f>
        <v>3797</v>
      </c>
      <c r="W4299" t="str">
        <f>LEFT(Table1[[#This Row],[Employee Name]],FIND(" ",Table1[[#This Row],[Employee Name]])-1)</f>
        <v>Gayathri</v>
      </c>
      <c r="X4299" t="str">
        <f>RIGHT(Table1[[#This Row],[Employee Name]],LEN(Table1[[#This Row],[Employee Name]])-FIND(" ",Table1[[#This Row],[Employee Name]]))</f>
        <v>Iyer</v>
      </c>
      <c r="Y4299" t="str">
        <f>Table1[[#This Row],[Department]]&amp;"-"&amp;Table1[[#This Row],[Employee ID]]</f>
        <v>HR-E03884</v>
      </c>
      <c r="Z4299" t="str">
        <f>LEFT(Table1[[#This Row],[Department]],3)</f>
        <v>HR</v>
      </c>
      <c r="AA4299" t="str">
        <f>_xlfn.XLOOKUP(Table1[[#This Row],[Manager ID]],MANAGERS!A:A,MANAGERS!B:B)</f>
        <v>Manager_20</v>
      </c>
      <c r="AB4299" t="str" cm="1">
        <f t="array" ref="AB4299">_xlfn.XLOOKUP(Table1[[#This Row],[Manager ID]],Table2[[#All],[Manager ID]],Table2[[#All],[Department Head]])</f>
        <v>Operations</v>
      </c>
      <c r="AC4299" s="2">
        <f>_xlfn.XLOOKUP(Table1[[#This Row],[City]],L:L,O:O)</f>
        <v>0.21356479274849693</v>
      </c>
      <c r="AD4299" t="str" cm="1">
        <f t="array" ref="AD4299">_xlfn.IFS(Table1[[#This Row],[Performance Score]]&gt;=90,"Excellent",Table1[[#This Row],[Performance Score]]&gt;=75,"Good",Table1[[#This Row],[Performance Score]]&gt;=60,"Average",Table1[[#This Row],[Performance Score]]&lt;=60,"Need Improvement")</f>
        <v>Excellent</v>
      </c>
      <c r="AE4299" t="str">
        <f>IF(AND(Table1[[#This Row],[Attendance %]]&gt;=80,(Table1[[#This Row],[Performance Score]]&gt;=80)),"Eligible","Not Eligible")</f>
        <v>Eligible</v>
      </c>
      <c r="AF4299" t="str">
        <f>IF(Table1[[#This Row],[Performance Score]]&gt;=80,"High Performer","Low Performer")</f>
        <v>High Performer</v>
      </c>
      <c r="AG4299" t="str" cm="1">
        <f t="array" aca="1" ref="AG4299" ca="1">_xlfn.IFS(Table1[[#This Row],[Experience]]&lt;=3,"Junior",Table1[[#This Row],[Experience]]&lt;=7,"Mid Level",Table1[[#This Row],[Experience]]&gt;=7,"Senior")</f>
        <v>Senior</v>
      </c>
      <c r="AH4299" t="str">
        <f>IF(Table1[[#This Row],[Attendance %]]&gt;75,"OK","Below 75")</f>
        <v>OK</v>
      </c>
      <c r="AI4299" t="b">
        <f>ISBLANK(Table1[[#This Row],[Employee ID]])</f>
        <v>0</v>
      </c>
      <c r="AJ4299" t="b">
        <f>ISNUMBER(Table1[[#This Row],[Total Salary  ]])</f>
        <v>1</v>
      </c>
      <c r="AK4299" t="str">
        <f>IFERROR(_xlfn.XLOOKUP(Table1[[#This Row],[Manager ID]],MANAGERS!A:A,MANAGERS!B:B),"Not Found")</f>
        <v>Manager_20</v>
      </c>
    </row>
    <row r="4300" spans="1:37" x14ac:dyDescent="0.2">
      <c r="A4300" t="s">
        <v>1955</v>
      </c>
      <c r="B4300" t="s">
        <v>60</v>
      </c>
      <c r="C4300" t="s">
        <v>15</v>
      </c>
      <c r="D4300" t="s">
        <v>16</v>
      </c>
      <c r="E4300" t="s">
        <v>65</v>
      </c>
      <c r="F4300" s="1">
        <v>42542</v>
      </c>
      <c r="G4300" s="1">
        <v>39750</v>
      </c>
      <c r="H4300">
        <v>40169</v>
      </c>
      <c r="I4300">
        <v>15681</v>
      </c>
      <c r="J4300">
        <v>80</v>
      </c>
      <c r="K4300">
        <v>44</v>
      </c>
      <c r="L4300" t="s">
        <v>37</v>
      </c>
      <c r="M4300">
        <v>101</v>
      </c>
      <c r="N4300">
        <f>Table1[[#This Row],[Basic Salary]]+Table1[[#This Row],[Bonus]]</f>
        <v>55850</v>
      </c>
      <c r="O4300" s="2">
        <f>Table1[[#This Row],[Bonus]]/Table1[[#This Row],[Basic Salary]]</f>
        <v>0.39037566282456621</v>
      </c>
      <c r="P4300">
        <f ca="1">DATEDIF(Table1[[#This Row],[Date of Birth]],TODAY(),"Y")</f>
        <v>17</v>
      </c>
      <c r="Q4300">
        <f ca="1">DATEDIF(Table1[[#This Row],[Joining Date]],TODAY(),"Y")</f>
        <v>10</v>
      </c>
      <c r="R4300" t="str">
        <f ca="1">IF(YEAR(Table1[[#This Row],[Joining Date]])=YEAR(TODAY()),"Yes","No")</f>
        <v>No</v>
      </c>
      <c r="S4300" t="str">
        <f ca="1">IF(Table1[[#This Row],[Experience]]&gt;5,"Yes","No")</f>
        <v>Yes</v>
      </c>
      <c r="T4300" t="str">
        <f>TEXT(Table1[[#This Row],[Joining Date]],"mmmm")</f>
        <v>June</v>
      </c>
      <c r="U4300" t="str">
        <f>TEXT(Table1[[#This Row],[Joining Date]],"yyyy")</f>
        <v>2016</v>
      </c>
      <c r="V4300" s="5">
        <f ca="1">TODAY()-Table1[[#This Row],[Joining Date]]</f>
        <v>3697</v>
      </c>
      <c r="W4300" t="str">
        <f>LEFT(Table1[[#This Row],[Employee Name]],FIND(" ",Table1[[#This Row],[Employee Name]])-1)</f>
        <v>Gayathri</v>
      </c>
      <c r="X4300" t="str">
        <f>RIGHT(Table1[[#This Row],[Employee Name]],LEN(Table1[[#This Row],[Employee Name]])-FIND(" ",Table1[[#This Row],[Employee Name]]))</f>
        <v>Iyer</v>
      </c>
      <c r="Y4300" t="str">
        <f>Table1[[#This Row],[Department]]&amp;"-"&amp;Table1[[#This Row],[Employee ID]]</f>
        <v>HR-E01899</v>
      </c>
      <c r="Z4300" t="str">
        <f>LEFT(Table1[[#This Row],[Department]],3)</f>
        <v>HR</v>
      </c>
      <c r="AA4300" t="str">
        <f>_xlfn.XLOOKUP(Table1[[#This Row],[Manager ID]],MANAGERS!A:A,MANAGERS!B:B)</f>
        <v>Manager_1</v>
      </c>
      <c r="AB4300" t="str" cm="1">
        <f t="array" ref="AB4300">_xlfn.XLOOKUP(Table1[[#This Row],[Manager ID]],Table2[[#All],[Manager ID]],Table2[[#All],[Department Head]])</f>
        <v>Support</v>
      </c>
      <c r="AC4300" s="2">
        <f>_xlfn.XLOOKUP(Table1[[#This Row],[City]],L:L,O:O)</f>
        <v>0.24036902712549932</v>
      </c>
      <c r="AD4300" t="str" cm="1">
        <f t="array" ref="AD4300">_xlfn.IFS(Table1[[#This Row],[Performance Score]]&gt;=90,"Excellent",Table1[[#This Row],[Performance Score]]&gt;=75,"Good",Table1[[#This Row],[Performance Score]]&gt;=60,"Average",Table1[[#This Row],[Performance Score]]&lt;=60,"Need Improvement")</f>
        <v>Need Improvement</v>
      </c>
      <c r="AE4300" t="str">
        <f>IF(AND(Table1[[#This Row],[Attendance %]]&gt;=80,(Table1[[#This Row],[Performance Score]]&gt;=80)),"Eligible","Not Eligible")</f>
        <v>Not Eligible</v>
      </c>
      <c r="AF4300" t="str">
        <f>IF(Table1[[#This Row],[Performance Score]]&gt;=80,"High Performer","Low Performer")</f>
        <v>Low Performer</v>
      </c>
      <c r="AG4300" t="str" cm="1">
        <f t="array" aca="1" ref="AG4300" ca="1">_xlfn.IFS(Table1[[#This Row],[Experience]]&lt;=3,"Junior",Table1[[#This Row],[Experience]]&lt;=7,"Mid Level",Table1[[#This Row],[Experience]]&gt;=7,"Senior")</f>
        <v>Senior</v>
      </c>
      <c r="AH4300" t="str">
        <f>IF(Table1[[#This Row],[Attendance %]]&gt;75,"OK","Below 75")</f>
        <v>OK</v>
      </c>
      <c r="AI4300" t="b">
        <f>ISBLANK(Table1[[#This Row],[Employee ID]])</f>
        <v>0</v>
      </c>
      <c r="AJ4300" t="b">
        <f>ISNUMBER(Table1[[#This Row],[Total Salary  ]])</f>
        <v>1</v>
      </c>
      <c r="AK4300" t="str">
        <f>IFERROR(_xlfn.XLOOKUP(Table1[[#This Row],[Manager ID]],MANAGERS!A:A,MANAGERS!B:B),"Not Found")</f>
        <v>Manager_1</v>
      </c>
    </row>
    <row r="4301" spans="1:37" x14ac:dyDescent="0.2">
      <c r="A4301" t="s">
        <v>2563</v>
      </c>
      <c r="B4301" t="s">
        <v>14</v>
      </c>
      <c r="C4301" t="s">
        <v>21</v>
      </c>
      <c r="D4301" t="s">
        <v>40</v>
      </c>
      <c r="E4301" t="s">
        <v>17</v>
      </c>
      <c r="F4301" s="1">
        <v>45870</v>
      </c>
      <c r="G4301" s="1">
        <v>33610</v>
      </c>
      <c r="H4301">
        <v>47856</v>
      </c>
      <c r="I4301">
        <v>7994</v>
      </c>
      <c r="J4301">
        <v>85</v>
      </c>
      <c r="K4301">
        <v>86</v>
      </c>
      <c r="L4301" t="s">
        <v>31</v>
      </c>
      <c r="M4301">
        <v>108</v>
      </c>
      <c r="N4301">
        <f>Table1[[#This Row],[Basic Salary]]+Table1[[#This Row],[Bonus]]</f>
        <v>55850</v>
      </c>
      <c r="O4301" s="2">
        <f>Table1[[#This Row],[Bonus]]/Table1[[#This Row],[Basic Salary]]</f>
        <v>0.16704279505182212</v>
      </c>
      <c r="P4301">
        <f ca="1">DATEDIF(Table1[[#This Row],[Date of Birth]],TODAY(),"Y")</f>
        <v>34</v>
      </c>
      <c r="Q4301">
        <f ca="1">DATEDIF(Table1[[#This Row],[Joining Date]],TODAY(),"Y")</f>
        <v>1</v>
      </c>
      <c r="R4301" t="str">
        <f ca="1">IF(YEAR(Table1[[#This Row],[Joining Date]])=YEAR(TODAY()),"Yes","No")</f>
        <v>No</v>
      </c>
      <c r="S4301" t="str">
        <f ca="1">IF(Table1[[#This Row],[Experience]]&gt;5,"Yes","No")</f>
        <v>No</v>
      </c>
      <c r="T4301" t="str">
        <f>TEXT(Table1[[#This Row],[Joining Date]],"mmmm")</f>
        <v>August</v>
      </c>
      <c r="U4301" t="str">
        <f>TEXT(Table1[[#This Row],[Joining Date]],"yyyy")</f>
        <v>2025</v>
      </c>
      <c r="V4301" s="5">
        <f ca="1">TODAY()-Table1[[#This Row],[Joining Date]]</f>
        <v>369</v>
      </c>
      <c r="W4301" t="str">
        <f>LEFT(Table1[[#This Row],[Employee Name]],FIND(" ",Table1[[#This Row],[Employee Name]])-1)</f>
        <v>Nisha</v>
      </c>
      <c r="X4301" t="str">
        <f>RIGHT(Table1[[#This Row],[Employee Name]],LEN(Table1[[#This Row],[Employee Name]])-FIND(" ",Table1[[#This Row],[Employee Name]]))</f>
        <v>Kapoor</v>
      </c>
      <c r="Y4301" t="str">
        <f>Table1[[#This Row],[Department]]&amp;"-"&amp;Table1[[#This Row],[Employee ID]]</f>
        <v>IT-E02507</v>
      </c>
      <c r="Z4301" t="str">
        <f>LEFT(Table1[[#This Row],[Department]],3)</f>
        <v>IT</v>
      </c>
      <c r="AA4301" t="str">
        <f>_xlfn.XLOOKUP(Table1[[#This Row],[Manager ID]],MANAGERS!A:A,MANAGERS!B:B)</f>
        <v>Manager_8</v>
      </c>
      <c r="AB4301" t="str" cm="1">
        <f t="array" ref="AB4301">_xlfn.XLOOKUP(Table1[[#This Row],[Manager ID]],Table2[[#All],[Manager ID]],Table2[[#All],[Department Head]])</f>
        <v>Sales</v>
      </c>
      <c r="AC4301" s="2">
        <f>_xlfn.XLOOKUP(Table1[[#This Row],[City]],L:L,O:O)</f>
        <v>0.241864189087755</v>
      </c>
      <c r="AD4301" t="str" cm="1">
        <f t="array" ref="AD4301">_xlfn.IFS(Table1[[#This Row],[Performance Score]]&gt;=90,"Excellent",Table1[[#This Row],[Performance Score]]&gt;=75,"Good",Table1[[#This Row],[Performance Score]]&gt;=60,"Average",Table1[[#This Row],[Performance Score]]&lt;=60,"Need Improvement")</f>
        <v>Good</v>
      </c>
      <c r="AE4301" t="str">
        <f>IF(AND(Table1[[#This Row],[Attendance %]]&gt;=80,(Table1[[#This Row],[Performance Score]]&gt;=80)),"Eligible","Not Eligible")</f>
        <v>Eligible</v>
      </c>
      <c r="AF4301" t="str">
        <f>IF(Table1[[#This Row],[Performance Score]]&gt;=80,"High Performer","Low Performer")</f>
        <v>High Performer</v>
      </c>
      <c r="AG4301" t="str" cm="1">
        <f t="array" aca="1" ref="AG4301" ca="1">_xlfn.IFS(Table1[[#This Row],[Experience]]&lt;=3,"Junior",Table1[[#This Row],[Experience]]&lt;=7,"Mid Level",Table1[[#This Row],[Experience]]&gt;=7,"Senior")</f>
        <v>Junior</v>
      </c>
      <c r="AH4301" t="str">
        <f>IF(Table1[[#This Row],[Attendance %]]&gt;75,"OK","Below 75")</f>
        <v>OK</v>
      </c>
      <c r="AI4301" t="b">
        <f>ISBLANK(Table1[[#This Row],[Employee ID]])</f>
        <v>0</v>
      </c>
      <c r="AJ4301" t="b">
        <f>ISNUMBER(Table1[[#This Row],[Total Salary  ]])</f>
        <v>1</v>
      </c>
      <c r="AK4301" t="str">
        <f>IFERROR(_xlfn.XLOOKUP(Table1[[#This Row],[Manager ID]],MANAGERS!A:A,MANAGERS!B:B),"Not Found")</f>
        <v>Manager_8</v>
      </c>
    </row>
    <row r="4302" spans="1:37" x14ac:dyDescent="0.2">
      <c r="A4302" t="s">
        <v>4423</v>
      </c>
      <c r="B4302" t="s">
        <v>89</v>
      </c>
      <c r="C4302" t="s">
        <v>21</v>
      </c>
      <c r="D4302" t="s">
        <v>25</v>
      </c>
      <c r="E4302" t="s">
        <v>51</v>
      </c>
      <c r="F4302" s="1">
        <v>43581</v>
      </c>
      <c r="G4302" s="1">
        <v>30762</v>
      </c>
      <c r="H4302">
        <v>29105</v>
      </c>
      <c r="I4302">
        <v>26735</v>
      </c>
      <c r="J4302">
        <v>72</v>
      </c>
      <c r="K4302">
        <v>89</v>
      </c>
      <c r="L4302" t="s">
        <v>18</v>
      </c>
      <c r="M4302">
        <v>109</v>
      </c>
      <c r="N4302">
        <f>Table1[[#This Row],[Basic Salary]]+Table1[[#This Row],[Bonus]]</f>
        <v>55840</v>
      </c>
      <c r="O4302" s="2">
        <f>Table1[[#This Row],[Bonus]]/Table1[[#This Row],[Basic Salary]]</f>
        <v>0.91857069232090705</v>
      </c>
      <c r="P4302">
        <f ca="1">DATEDIF(Table1[[#This Row],[Date of Birth]],TODAY(),"Y")</f>
        <v>42</v>
      </c>
      <c r="Q4302">
        <f ca="1">DATEDIF(Table1[[#This Row],[Joining Date]],TODAY(),"Y")</f>
        <v>7</v>
      </c>
      <c r="R4302" t="str">
        <f ca="1">IF(YEAR(Table1[[#This Row],[Joining Date]])=YEAR(TODAY()),"Yes","No")</f>
        <v>No</v>
      </c>
      <c r="S4302" t="str">
        <f ca="1">IF(Table1[[#This Row],[Experience]]&gt;5,"Yes","No")</f>
        <v>Yes</v>
      </c>
      <c r="T4302" t="str">
        <f>TEXT(Table1[[#This Row],[Joining Date]],"mmmm")</f>
        <v>April</v>
      </c>
      <c r="U4302" t="str">
        <f>TEXT(Table1[[#This Row],[Joining Date]],"yyyy")</f>
        <v>2019</v>
      </c>
      <c r="V4302" s="5">
        <f ca="1">TODAY()-Table1[[#This Row],[Joining Date]]</f>
        <v>2658</v>
      </c>
      <c r="W4302" t="str">
        <f>LEFT(Table1[[#This Row],[Employee Name]],FIND(" ",Table1[[#This Row],[Employee Name]])-1)</f>
        <v>Tarun</v>
      </c>
      <c r="X4302" t="str">
        <f>RIGHT(Table1[[#This Row],[Employee Name]],LEN(Table1[[#This Row],[Employee Name]])-FIND(" ",Table1[[#This Row],[Employee Name]]))</f>
        <v>Verma</v>
      </c>
      <c r="Y4302" t="str">
        <f>Table1[[#This Row],[Department]]&amp;"-"&amp;Table1[[#This Row],[Employee ID]]</f>
        <v>Finance-E04367</v>
      </c>
      <c r="Z4302" t="str">
        <f>LEFT(Table1[[#This Row],[Department]],3)</f>
        <v>Fin</v>
      </c>
      <c r="AA4302" t="str">
        <f>_xlfn.XLOOKUP(Table1[[#This Row],[Manager ID]],MANAGERS!A:A,MANAGERS!B:B)</f>
        <v>Manager_9</v>
      </c>
      <c r="AB4302" t="str" cm="1">
        <f t="array" ref="AB4302">_xlfn.XLOOKUP(Table1[[#This Row],[Manager ID]],Table2[[#All],[Manager ID]],Table2[[#All],[Department Head]])</f>
        <v>Sales</v>
      </c>
      <c r="AC4302" s="2">
        <f>_xlfn.XLOOKUP(Table1[[#This Row],[City]],L:L,O:O)</f>
        <v>0.21356479274849693</v>
      </c>
      <c r="AD4302" t="str" cm="1">
        <f t="array" ref="AD4302">_xlfn.IFS(Table1[[#This Row],[Performance Score]]&gt;=90,"Excellent",Table1[[#This Row],[Performance Score]]&gt;=75,"Good",Table1[[#This Row],[Performance Score]]&gt;=60,"Average",Table1[[#This Row],[Performance Score]]&lt;=60,"Need Improvement")</f>
        <v>Good</v>
      </c>
      <c r="AE4302" t="str">
        <f>IF(AND(Table1[[#This Row],[Attendance %]]&gt;=80,(Table1[[#This Row],[Performance Score]]&gt;=80)),"Eligible","Not Eligible")</f>
        <v>Not Eligible</v>
      </c>
      <c r="AF4302" t="str">
        <f>IF(Table1[[#This Row],[Performance Score]]&gt;=80,"High Performer","Low Performer")</f>
        <v>High Performer</v>
      </c>
      <c r="AG4302" t="str" cm="1">
        <f t="array" aca="1" ref="AG4302" ca="1">_xlfn.IFS(Table1[[#This Row],[Experience]]&lt;=3,"Junior",Table1[[#This Row],[Experience]]&lt;=7,"Mid Level",Table1[[#This Row],[Experience]]&gt;=7,"Senior")</f>
        <v>Mid Level</v>
      </c>
      <c r="AH4302" t="str">
        <f>IF(Table1[[#This Row],[Attendance %]]&gt;75,"OK","Below 75")</f>
        <v>Below 75</v>
      </c>
      <c r="AI4302" t="b">
        <f>ISBLANK(Table1[[#This Row],[Employee ID]])</f>
        <v>0</v>
      </c>
      <c r="AJ4302" t="b">
        <f>ISNUMBER(Table1[[#This Row],[Total Salary  ]])</f>
        <v>1</v>
      </c>
      <c r="AK4302" t="str">
        <f>IFERROR(_xlfn.XLOOKUP(Table1[[#This Row],[Manager ID]],MANAGERS!A:A,MANAGERS!B:B),"Not Found")</f>
        <v>Manager_9</v>
      </c>
    </row>
    <row r="4303" spans="1:37" x14ac:dyDescent="0.2">
      <c r="A4303" t="s">
        <v>5001</v>
      </c>
      <c r="B4303" t="s">
        <v>48</v>
      </c>
      <c r="C4303" t="s">
        <v>15</v>
      </c>
      <c r="D4303" t="s">
        <v>25</v>
      </c>
      <c r="E4303" t="s">
        <v>17</v>
      </c>
      <c r="F4303" s="1">
        <v>43347</v>
      </c>
      <c r="G4303" s="1">
        <v>35503</v>
      </c>
      <c r="H4303">
        <v>45275</v>
      </c>
      <c r="I4303">
        <v>10538</v>
      </c>
      <c r="J4303">
        <v>69</v>
      </c>
      <c r="K4303">
        <v>40</v>
      </c>
      <c r="L4303" t="s">
        <v>23</v>
      </c>
      <c r="M4303">
        <v>107</v>
      </c>
      <c r="N4303">
        <f>Table1[[#This Row],[Basic Salary]]+Table1[[#This Row],[Bonus]]</f>
        <v>55813</v>
      </c>
      <c r="O4303" s="2">
        <f>Table1[[#This Row],[Bonus]]/Table1[[#This Row],[Basic Salary]]</f>
        <v>0.23275538376587521</v>
      </c>
      <c r="P4303">
        <f ca="1">DATEDIF(Table1[[#This Row],[Date of Birth]],TODAY(),"Y")</f>
        <v>29</v>
      </c>
      <c r="Q4303">
        <f ca="1">DATEDIF(Table1[[#This Row],[Joining Date]],TODAY(),"Y")</f>
        <v>7</v>
      </c>
      <c r="R4303" t="str">
        <f ca="1">IF(YEAR(Table1[[#This Row],[Joining Date]])=YEAR(TODAY()),"Yes","No")</f>
        <v>No</v>
      </c>
      <c r="S4303" t="str">
        <f ca="1">IF(Table1[[#This Row],[Experience]]&gt;5,"Yes","No")</f>
        <v>Yes</v>
      </c>
      <c r="T4303" t="str">
        <f>TEXT(Table1[[#This Row],[Joining Date]],"mmmm")</f>
        <v>September</v>
      </c>
      <c r="U4303" t="str">
        <f>TEXT(Table1[[#This Row],[Joining Date]],"yyyy")</f>
        <v>2018</v>
      </c>
      <c r="V4303" s="5">
        <f ca="1">TODAY()-Table1[[#This Row],[Joining Date]]</f>
        <v>2892</v>
      </c>
      <c r="W4303" t="str">
        <f>LEFT(Table1[[#This Row],[Employee Name]],FIND(" ",Table1[[#This Row],[Employee Name]])-1)</f>
        <v>Aditya</v>
      </c>
      <c r="X4303" t="str">
        <f>RIGHT(Table1[[#This Row],[Employee Name]],LEN(Table1[[#This Row],[Employee Name]])-FIND(" ",Table1[[#This Row],[Employee Name]]))</f>
        <v>Kapoor</v>
      </c>
      <c r="Y4303" t="str">
        <f>Table1[[#This Row],[Department]]&amp;"-"&amp;Table1[[#This Row],[Employee ID]]</f>
        <v>Finance-E04945</v>
      </c>
      <c r="Z4303" t="str">
        <f>LEFT(Table1[[#This Row],[Department]],3)</f>
        <v>Fin</v>
      </c>
      <c r="AA4303" t="str">
        <f>_xlfn.XLOOKUP(Table1[[#This Row],[Manager ID]],MANAGERS!A:A,MANAGERS!B:B)</f>
        <v>Manager_7</v>
      </c>
      <c r="AB4303" t="str" cm="1">
        <f t="array" ref="AB4303">_xlfn.XLOOKUP(Table1[[#This Row],[Manager ID]],Table2[[#All],[Manager ID]],Table2[[#All],[Department Head]])</f>
        <v>Operations</v>
      </c>
      <c r="AC4303" s="2">
        <f>_xlfn.XLOOKUP(Table1[[#This Row],[City]],L:L,O:O)</f>
        <v>0.23486488519629886</v>
      </c>
      <c r="AD4303" t="str" cm="1">
        <f t="array" ref="AD4303">_xlfn.IFS(Table1[[#This Row],[Performance Score]]&gt;=90,"Excellent",Table1[[#This Row],[Performance Score]]&gt;=75,"Good",Table1[[#This Row],[Performance Score]]&gt;=60,"Average",Table1[[#This Row],[Performance Score]]&lt;=60,"Need Improvement")</f>
        <v>Need Improvement</v>
      </c>
      <c r="AE4303" t="str">
        <f>IF(AND(Table1[[#This Row],[Attendance %]]&gt;=80,(Table1[[#This Row],[Performance Score]]&gt;=80)),"Eligible","Not Eligible")</f>
        <v>Not Eligible</v>
      </c>
      <c r="AF4303" t="str">
        <f>IF(Table1[[#This Row],[Performance Score]]&gt;=80,"High Performer","Low Performer")</f>
        <v>Low Performer</v>
      </c>
      <c r="AG4303" t="str" cm="1">
        <f t="array" aca="1" ref="AG4303" ca="1">_xlfn.IFS(Table1[[#This Row],[Experience]]&lt;=3,"Junior",Table1[[#This Row],[Experience]]&lt;=7,"Mid Level",Table1[[#This Row],[Experience]]&gt;=7,"Senior")</f>
        <v>Mid Level</v>
      </c>
      <c r="AH4303" t="str">
        <f>IF(Table1[[#This Row],[Attendance %]]&gt;75,"OK","Below 75")</f>
        <v>Below 75</v>
      </c>
      <c r="AI4303" t="b">
        <f>ISBLANK(Table1[[#This Row],[Employee ID]])</f>
        <v>0</v>
      </c>
      <c r="AJ4303" t="b">
        <f>ISNUMBER(Table1[[#This Row],[Total Salary  ]])</f>
        <v>1</v>
      </c>
      <c r="AK4303" t="str">
        <f>IFERROR(_xlfn.XLOOKUP(Table1[[#This Row],[Manager ID]],MANAGERS!A:A,MANAGERS!B:B),"Not Found")</f>
        <v>Manager_7</v>
      </c>
    </row>
    <row r="4304" spans="1:37" x14ac:dyDescent="0.2">
      <c r="A4304" t="s">
        <v>1311</v>
      </c>
      <c r="B4304" t="s">
        <v>57</v>
      </c>
      <c r="C4304" t="s">
        <v>21</v>
      </c>
      <c r="D4304" t="s">
        <v>25</v>
      </c>
      <c r="E4304" t="s">
        <v>26</v>
      </c>
      <c r="F4304" s="1">
        <v>45407</v>
      </c>
      <c r="G4304" s="1">
        <v>38767</v>
      </c>
      <c r="H4304">
        <v>29272</v>
      </c>
      <c r="I4304">
        <v>26530</v>
      </c>
      <c r="J4304">
        <v>69</v>
      </c>
      <c r="K4304">
        <v>64</v>
      </c>
      <c r="L4304" t="s">
        <v>34</v>
      </c>
      <c r="M4304">
        <v>103</v>
      </c>
      <c r="N4304">
        <f>Table1[[#This Row],[Basic Salary]]+Table1[[#This Row],[Bonus]]</f>
        <v>55802</v>
      </c>
      <c r="O4304" s="2">
        <f>Table1[[#This Row],[Bonus]]/Table1[[#This Row],[Basic Salary]]</f>
        <v>0.90632686526373329</v>
      </c>
      <c r="P4304">
        <f ca="1">DATEDIF(Table1[[#This Row],[Date of Birth]],TODAY(),"Y")</f>
        <v>20</v>
      </c>
      <c r="Q4304">
        <f ca="1">DATEDIF(Table1[[#This Row],[Joining Date]],TODAY(),"Y")</f>
        <v>2</v>
      </c>
      <c r="R4304" t="str">
        <f ca="1">IF(YEAR(Table1[[#This Row],[Joining Date]])=YEAR(TODAY()),"Yes","No")</f>
        <v>No</v>
      </c>
      <c r="S4304" t="str">
        <f ca="1">IF(Table1[[#This Row],[Experience]]&gt;5,"Yes","No")</f>
        <v>No</v>
      </c>
      <c r="T4304" t="str">
        <f>TEXT(Table1[[#This Row],[Joining Date]],"mmmm")</f>
        <v>April</v>
      </c>
      <c r="U4304" t="str">
        <f>TEXT(Table1[[#This Row],[Joining Date]],"yyyy")</f>
        <v>2024</v>
      </c>
      <c r="V4304" s="5">
        <f ca="1">TODAY()-Table1[[#This Row],[Joining Date]]</f>
        <v>832</v>
      </c>
      <c r="W4304" t="str">
        <f>LEFT(Table1[[#This Row],[Employee Name]],FIND(" ",Table1[[#This Row],[Employee Name]])-1)</f>
        <v>Swathi</v>
      </c>
      <c r="X4304" t="str">
        <f>RIGHT(Table1[[#This Row],[Employee Name]],LEN(Table1[[#This Row],[Employee Name]])-FIND(" ",Table1[[#This Row],[Employee Name]]))</f>
        <v>Ramesh</v>
      </c>
      <c r="Y4304" t="str">
        <f>Table1[[#This Row],[Department]]&amp;"-"&amp;Table1[[#This Row],[Employee ID]]</f>
        <v>Finance-E01255</v>
      </c>
      <c r="Z4304" t="str">
        <f>LEFT(Table1[[#This Row],[Department]],3)</f>
        <v>Fin</v>
      </c>
      <c r="AA4304" t="str">
        <f>_xlfn.XLOOKUP(Table1[[#This Row],[Manager ID]],MANAGERS!A:A,MANAGERS!B:B)</f>
        <v>Manager_3</v>
      </c>
      <c r="AB4304" t="str" cm="1">
        <f t="array" ref="AB4304">_xlfn.XLOOKUP(Table1[[#This Row],[Manager ID]],Table2[[#All],[Manager ID]],Table2[[#All],[Department Head]])</f>
        <v>IT</v>
      </c>
      <c r="AC4304" s="2">
        <f>_xlfn.XLOOKUP(Table1[[#This Row],[City]],L:L,O:O)</f>
        <v>0.24030340748661314</v>
      </c>
      <c r="AD4304" t="str" cm="1">
        <f t="array" ref="AD4304">_xlfn.IFS(Table1[[#This Row],[Performance Score]]&gt;=90,"Excellent",Table1[[#This Row],[Performance Score]]&gt;=75,"Good",Table1[[#This Row],[Performance Score]]&gt;=60,"Average",Table1[[#This Row],[Performance Score]]&lt;=60,"Need Improvement")</f>
        <v>Average</v>
      </c>
      <c r="AE4304" t="str">
        <f>IF(AND(Table1[[#This Row],[Attendance %]]&gt;=80,(Table1[[#This Row],[Performance Score]]&gt;=80)),"Eligible","Not Eligible")</f>
        <v>Not Eligible</v>
      </c>
      <c r="AF4304" t="str">
        <f>IF(Table1[[#This Row],[Performance Score]]&gt;=80,"High Performer","Low Performer")</f>
        <v>Low Performer</v>
      </c>
      <c r="AG4304" t="str" cm="1">
        <f t="array" aca="1" ref="AG4304" ca="1">_xlfn.IFS(Table1[[#This Row],[Experience]]&lt;=3,"Junior",Table1[[#This Row],[Experience]]&lt;=7,"Mid Level",Table1[[#This Row],[Experience]]&gt;=7,"Senior")</f>
        <v>Junior</v>
      </c>
      <c r="AH4304" t="str">
        <f>IF(Table1[[#This Row],[Attendance %]]&gt;75,"OK","Below 75")</f>
        <v>Below 75</v>
      </c>
      <c r="AI4304" t="b">
        <f>ISBLANK(Table1[[#This Row],[Employee ID]])</f>
        <v>0</v>
      </c>
      <c r="AJ4304" t="b">
        <f>ISNUMBER(Table1[[#This Row],[Total Salary  ]])</f>
        <v>1</v>
      </c>
      <c r="AK4304" t="str">
        <f>IFERROR(_xlfn.XLOOKUP(Table1[[#This Row],[Manager ID]],MANAGERS!A:A,MANAGERS!B:B),"Not Found")</f>
        <v>Manager_3</v>
      </c>
    </row>
    <row r="4305" spans="1:37" x14ac:dyDescent="0.2">
      <c r="A4305" t="s">
        <v>1099</v>
      </c>
      <c r="B4305" t="s">
        <v>29</v>
      </c>
      <c r="C4305" t="s">
        <v>15</v>
      </c>
      <c r="D4305" t="s">
        <v>40</v>
      </c>
      <c r="E4305" t="s">
        <v>17</v>
      </c>
      <c r="F4305" s="1">
        <v>45443</v>
      </c>
      <c r="G4305" s="1">
        <v>36419</v>
      </c>
      <c r="H4305">
        <v>46211</v>
      </c>
      <c r="I4305">
        <v>9583</v>
      </c>
      <c r="J4305">
        <v>82</v>
      </c>
      <c r="K4305">
        <v>87</v>
      </c>
      <c r="L4305" t="s">
        <v>27</v>
      </c>
      <c r="M4305">
        <v>101</v>
      </c>
      <c r="N4305">
        <f>Table1[[#This Row],[Basic Salary]]+Table1[[#This Row],[Bonus]]</f>
        <v>55794</v>
      </c>
      <c r="O4305" s="2">
        <f>Table1[[#This Row],[Bonus]]/Table1[[#This Row],[Basic Salary]]</f>
        <v>0.20737486745580055</v>
      </c>
      <c r="P4305">
        <f ca="1">DATEDIF(Table1[[#This Row],[Date of Birth]],TODAY(),"Y")</f>
        <v>26</v>
      </c>
      <c r="Q4305">
        <f ca="1">DATEDIF(Table1[[#This Row],[Joining Date]],TODAY(),"Y")</f>
        <v>2</v>
      </c>
      <c r="R4305" t="str">
        <f ca="1">IF(YEAR(Table1[[#This Row],[Joining Date]])=YEAR(TODAY()),"Yes","No")</f>
        <v>No</v>
      </c>
      <c r="S4305" t="str">
        <f ca="1">IF(Table1[[#This Row],[Experience]]&gt;5,"Yes","No")</f>
        <v>No</v>
      </c>
      <c r="T4305" t="str">
        <f>TEXT(Table1[[#This Row],[Joining Date]],"mmmm")</f>
        <v>May</v>
      </c>
      <c r="U4305" t="str">
        <f>TEXT(Table1[[#This Row],[Joining Date]],"yyyy")</f>
        <v>2024</v>
      </c>
      <c r="V4305" s="5">
        <f ca="1">TODAY()-Table1[[#This Row],[Joining Date]]</f>
        <v>796</v>
      </c>
      <c r="W4305" t="str">
        <f>LEFT(Table1[[#This Row],[Employee Name]],FIND(" ",Table1[[#This Row],[Employee Name]])-1)</f>
        <v>Vikram</v>
      </c>
      <c r="X4305" t="str">
        <f>RIGHT(Table1[[#This Row],[Employee Name]],LEN(Table1[[#This Row],[Employee Name]])-FIND(" ",Table1[[#This Row],[Employee Name]]))</f>
        <v>Singh</v>
      </c>
      <c r="Y4305" t="str">
        <f>Table1[[#This Row],[Department]]&amp;"-"&amp;Table1[[#This Row],[Employee ID]]</f>
        <v>IT-E01043</v>
      </c>
      <c r="Z4305" t="str">
        <f>LEFT(Table1[[#This Row],[Department]],3)</f>
        <v>IT</v>
      </c>
      <c r="AA4305" t="str">
        <f>_xlfn.XLOOKUP(Table1[[#This Row],[Manager ID]],MANAGERS!A:A,MANAGERS!B:B)</f>
        <v>Manager_1</v>
      </c>
      <c r="AB4305" t="str" cm="1">
        <f t="array" ref="AB4305">_xlfn.XLOOKUP(Table1[[#This Row],[Manager ID]],Table2[[#All],[Manager ID]],Table2[[#All],[Department Head]])</f>
        <v>Support</v>
      </c>
      <c r="AC4305" s="2">
        <f>_xlfn.XLOOKUP(Table1[[#This Row],[City]],L:L,O:O)</f>
        <v>0.23674293405114402</v>
      </c>
      <c r="AD4305" t="str" cm="1">
        <f t="array" ref="AD4305">_xlfn.IFS(Table1[[#This Row],[Performance Score]]&gt;=90,"Excellent",Table1[[#This Row],[Performance Score]]&gt;=75,"Good",Table1[[#This Row],[Performance Score]]&gt;=60,"Average",Table1[[#This Row],[Performance Score]]&lt;=60,"Need Improvement")</f>
        <v>Good</v>
      </c>
      <c r="AE4305" t="str">
        <f>IF(AND(Table1[[#This Row],[Attendance %]]&gt;=80,(Table1[[#This Row],[Performance Score]]&gt;=80)),"Eligible","Not Eligible")</f>
        <v>Eligible</v>
      </c>
      <c r="AF4305" t="str">
        <f>IF(Table1[[#This Row],[Performance Score]]&gt;=80,"High Performer","Low Performer")</f>
        <v>High Performer</v>
      </c>
      <c r="AG4305" t="str" cm="1">
        <f t="array" aca="1" ref="AG4305" ca="1">_xlfn.IFS(Table1[[#This Row],[Experience]]&lt;=3,"Junior",Table1[[#This Row],[Experience]]&lt;=7,"Mid Level",Table1[[#This Row],[Experience]]&gt;=7,"Senior")</f>
        <v>Junior</v>
      </c>
      <c r="AH4305" t="str">
        <f>IF(Table1[[#This Row],[Attendance %]]&gt;75,"OK","Below 75")</f>
        <v>OK</v>
      </c>
      <c r="AI4305" t="b">
        <f>ISBLANK(Table1[[#This Row],[Employee ID]])</f>
        <v>0</v>
      </c>
      <c r="AJ4305" t="b">
        <f>ISNUMBER(Table1[[#This Row],[Total Salary  ]])</f>
        <v>1</v>
      </c>
      <c r="AK4305" t="str">
        <f>IFERROR(_xlfn.XLOOKUP(Table1[[#This Row],[Manager ID]],MANAGERS!A:A,MANAGERS!B:B),"Not Found")</f>
        <v>Manager_1</v>
      </c>
    </row>
    <row r="4306" spans="1:37" x14ac:dyDescent="0.2">
      <c r="A4306" t="s">
        <v>2830</v>
      </c>
      <c r="B4306" t="s">
        <v>77</v>
      </c>
      <c r="C4306" t="s">
        <v>15</v>
      </c>
      <c r="D4306" t="s">
        <v>25</v>
      </c>
      <c r="E4306" t="s">
        <v>51</v>
      </c>
      <c r="F4306" s="1">
        <v>45235</v>
      </c>
      <c r="G4306" s="1">
        <v>30526</v>
      </c>
      <c r="H4306">
        <v>29916</v>
      </c>
      <c r="I4306">
        <v>25878</v>
      </c>
      <c r="J4306">
        <v>91</v>
      </c>
      <c r="K4306">
        <v>59</v>
      </c>
      <c r="L4306" t="s">
        <v>23</v>
      </c>
      <c r="M4306">
        <v>104</v>
      </c>
      <c r="N4306">
        <f>Table1[[#This Row],[Basic Salary]]+Table1[[#This Row],[Bonus]]</f>
        <v>55794</v>
      </c>
      <c r="O4306" s="2">
        <f>Table1[[#This Row],[Bonus]]/Table1[[#This Row],[Basic Salary]]</f>
        <v>0.86502206177296426</v>
      </c>
      <c r="P4306">
        <f ca="1">DATEDIF(Table1[[#This Row],[Date of Birth]],TODAY(),"Y")</f>
        <v>43</v>
      </c>
      <c r="Q4306">
        <f ca="1">DATEDIF(Table1[[#This Row],[Joining Date]],TODAY(),"Y")</f>
        <v>2</v>
      </c>
      <c r="R4306" t="str">
        <f ca="1">IF(YEAR(Table1[[#This Row],[Joining Date]])=YEAR(TODAY()),"Yes","No")</f>
        <v>No</v>
      </c>
      <c r="S4306" t="str">
        <f ca="1">IF(Table1[[#This Row],[Experience]]&gt;5,"Yes","No")</f>
        <v>No</v>
      </c>
      <c r="T4306" t="str">
        <f>TEXT(Table1[[#This Row],[Joining Date]],"mmmm")</f>
        <v>November</v>
      </c>
      <c r="U4306" t="str">
        <f>TEXT(Table1[[#This Row],[Joining Date]],"yyyy")</f>
        <v>2023</v>
      </c>
      <c r="V4306" s="5">
        <f ca="1">TODAY()-Table1[[#This Row],[Joining Date]]</f>
        <v>1004</v>
      </c>
      <c r="W4306" t="str">
        <f>LEFT(Table1[[#This Row],[Employee Name]],FIND(" ",Table1[[#This Row],[Employee Name]])-1)</f>
        <v>Rohan</v>
      </c>
      <c r="X4306" t="str">
        <f>RIGHT(Table1[[#This Row],[Employee Name]],LEN(Table1[[#This Row],[Employee Name]])-FIND(" ",Table1[[#This Row],[Employee Name]]))</f>
        <v>Gupta</v>
      </c>
      <c r="Y4306" t="str">
        <f>Table1[[#This Row],[Department]]&amp;"-"&amp;Table1[[#This Row],[Employee ID]]</f>
        <v>Finance-E02774</v>
      </c>
      <c r="Z4306" t="str">
        <f>LEFT(Table1[[#This Row],[Department]],3)</f>
        <v>Fin</v>
      </c>
      <c r="AA4306" t="str">
        <f>_xlfn.XLOOKUP(Table1[[#This Row],[Manager ID]],MANAGERS!A:A,MANAGERS!B:B)</f>
        <v>Manager_4</v>
      </c>
      <c r="AB4306" t="str" cm="1">
        <f t="array" ref="AB4306">_xlfn.XLOOKUP(Table1[[#This Row],[Manager ID]],Table2[[#All],[Manager ID]],Table2[[#All],[Department Head]])</f>
        <v>Finance</v>
      </c>
      <c r="AC4306" s="2">
        <f>_xlfn.XLOOKUP(Table1[[#This Row],[City]],L:L,O:O)</f>
        <v>0.23486488519629886</v>
      </c>
      <c r="AD4306" t="str" cm="1">
        <f t="array" ref="AD4306">_xlfn.IFS(Table1[[#This Row],[Performance Score]]&gt;=90,"Excellent",Table1[[#This Row],[Performance Score]]&gt;=75,"Good",Table1[[#This Row],[Performance Score]]&gt;=60,"Average",Table1[[#This Row],[Performance Score]]&lt;=60,"Need Improvement")</f>
        <v>Need Improvement</v>
      </c>
      <c r="AE4306" t="str">
        <f>IF(AND(Table1[[#This Row],[Attendance %]]&gt;=80,(Table1[[#This Row],[Performance Score]]&gt;=80)),"Eligible","Not Eligible")</f>
        <v>Not Eligible</v>
      </c>
      <c r="AF4306" t="str">
        <f>IF(Table1[[#This Row],[Performance Score]]&gt;=80,"High Performer","Low Performer")</f>
        <v>Low Performer</v>
      </c>
      <c r="AG4306" t="str" cm="1">
        <f t="array" aca="1" ref="AG4306" ca="1">_xlfn.IFS(Table1[[#This Row],[Experience]]&lt;=3,"Junior",Table1[[#This Row],[Experience]]&lt;=7,"Mid Level",Table1[[#This Row],[Experience]]&gt;=7,"Senior")</f>
        <v>Junior</v>
      </c>
      <c r="AH4306" t="str">
        <f>IF(Table1[[#This Row],[Attendance %]]&gt;75,"OK","Below 75")</f>
        <v>OK</v>
      </c>
      <c r="AI4306" t="b">
        <f>ISBLANK(Table1[[#This Row],[Employee ID]])</f>
        <v>0</v>
      </c>
      <c r="AJ4306" t="b">
        <f>ISNUMBER(Table1[[#This Row],[Total Salary  ]])</f>
        <v>1</v>
      </c>
      <c r="AK4306" t="str">
        <f>IFERROR(_xlfn.XLOOKUP(Table1[[#This Row],[Manager ID]],MANAGERS!A:A,MANAGERS!B:B),"Not Found")</f>
        <v>Manager_4</v>
      </c>
    </row>
    <row r="4307" spans="1:37" x14ac:dyDescent="0.2">
      <c r="A4307" t="s">
        <v>2100</v>
      </c>
      <c r="B4307" t="s">
        <v>75</v>
      </c>
      <c r="C4307" t="s">
        <v>15</v>
      </c>
      <c r="D4307" t="s">
        <v>43</v>
      </c>
      <c r="E4307" t="s">
        <v>26</v>
      </c>
      <c r="F4307" s="1">
        <v>45678</v>
      </c>
      <c r="G4307" s="1">
        <v>35398</v>
      </c>
      <c r="H4307">
        <v>28063</v>
      </c>
      <c r="I4307">
        <v>27715</v>
      </c>
      <c r="J4307">
        <v>98</v>
      </c>
      <c r="K4307">
        <v>55</v>
      </c>
      <c r="L4307" t="s">
        <v>37</v>
      </c>
      <c r="M4307">
        <v>101</v>
      </c>
      <c r="N4307">
        <f>Table1[[#This Row],[Basic Salary]]+Table1[[#This Row],[Bonus]]</f>
        <v>55778</v>
      </c>
      <c r="O4307" s="2">
        <f>Table1[[#This Row],[Bonus]]/Table1[[#This Row],[Basic Salary]]</f>
        <v>0.98759933007875134</v>
      </c>
      <c r="P4307">
        <f ca="1">DATEDIF(Table1[[#This Row],[Date of Birth]],TODAY(),"Y")</f>
        <v>29</v>
      </c>
      <c r="Q4307">
        <f ca="1">DATEDIF(Table1[[#This Row],[Joining Date]],TODAY(),"Y")</f>
        <v>1</v>
      </c>
      <c r="R4307" t="str">
        <f ca="1">IF(YEAR(Table1[[#This Row],[Joining Date]])=YEAR(TODAY()),"Yes","No")</f>
        <v>No</v>
      </c>
      <c r="S4307" t="str">
        <f ca="1">IF(Table1[[#This Row],[Experience]]&gt;5,"Yes","No")</f>
        <v>No</v>
      </c>
      <c r="T4307" t="str">
        <f>TEXT(Table1[[#This Row],[Joining Date]],"mmmm")</f>
        <v>January</v>
      </c>
      <c r="U4307" t="str">
        <f>TEXT(Table1[[#This Row],[Joining Date]],"yyyy")</f>
        <v>2025</v>
      </c>
      <c r="V4307" s="5">
        <f ca="1">TODAY()-Table1[[#This Row],[Joining Date]]</f>
        <v>561</v>
      </c>
      <c r="W4307" t="str">
        <f>LEFT(Table1[[#This Row],[Employee Name]],FIND(" ",Table1[[#This Row],[Employee Name]])-1)</f>
        <v>Ishita</v>
      </c>
      <c r="X4307" t="str">
        <f>RIGHT(Table1[[#This Row],[Employee Name]],LEN(Table1[[#This Row],[Employee Name]])-FIND(" ",Table1[[#This Row],[Employee Name]]))</f>
        <v>Roy</v>
      </c>
      <c r="Y4307" t="str">
        <f>Table1[[#This Row],[Department]]&amp;"-"&amp;Table1[[#This Row],[Employee ID]]</f>
        <v>Operations-E02044</v>
      </c>
      <c r="Z4307" t="str">
        <f>LEFT(Table1[[#This Row],[Department]],3)</f>
        <v>Ope</v>
      </c>
      <c r="AA4307" t="str">
        <f>_xlfn.XLOOKUP(Table1[[#This Row],[Manager ID]],MANAGERS!A:A,MANAGERS!B:B)</f>
        <v>Manager_1</v>
      </c>
      <c r="AB4307" t="str" cm="1">
        <f t="array" ref="AB4307">_xlfn.XLOOKUP(Table1[[#This Row],[Manager ID]],Table2[[#All],[Manager ID]],Table2[[#All],[Department Head]])</f>
        <v>Support</v>
      </c>
      <c r="AC4307" s="2">
        <f>_xlfn.XLOOKUP(Table1[[#This Row],[City]],L:L,O:O)</f>
        <v>0.24036902712549932</v>
      </c>
      <c r="AD4307" t="str" cm="1">
        <f t="array" ref="AD4307">_xlfn.IFS(Table1[[#This Row],[Performance Score]]&gt;=90,"Excellent",Table1[[#This Row],[Performance Score]]&gt;=75,"Good",Table1[[#This Row],[Performance Score]]&gt;=60,"Average",Table1[[#This Row],[Performance Score]]&lt;=60,"Need Improvement")</f>
        <v>Need Improvement</v>
      </c>
      <c r="AE4307" t="str">
        <f>IF(AND(Table1[[#This Row],[Attendance %]]&gt;=80,(Table1[[#This Row],[Performance Score]]&gt;=80)),"Eligible","Not Eligible")</f>
        <v>Not Eligible</v>
      </c>
      <c r="AF4307" t="str">
        <f>IF(Table1[[#This Row],[Performance Score]]&gt;=80,"High Performer","Low Performer")</f>
        <v>Low Performer</v>
      </c>
      <c r="AG4307" t="str" cm="1">
        <f t="array" aca="1" ref="AG4307" ca="1">_xlfn.IFS(Table1[[#This Row],[Experience]]&lt;=3,"Junior",Table1[[#This Row],[Experience]]&lt;=7,"Mid Level",Table1[[#This Row],[Experience]]&gt;=7,"Senior")</f>
        <v>Junior</v>
      </c>
      <c r="AH4307" t="str">
        <f>IF(Table1[[#This Row],[Attendance %]]&gt;75,"OK","Below 75")</f>
        <v>OK</v>
      </c>
      <c r="AI4307" t="b">
        <f>ISBLANK(Table1[[#This Row],[Employee ID]])</f>
        <v>0</v>
      </c>
      <c r="AJ4307" t="b">
        <f>ISNUMBER(Table1[[#This Row],[Total Salary  ]])</f>
        <v>1</v>
      </c>
      <c r="AK4307" t="str">
        <f>IFERROR(_xlfn.XLOOKUP(Table1[[#This Row],[Manager ID]],MANAGERS!A:A,MANAGERS!B:B),"Not Found")</f>
        <v>Manager_1</v>
      </c>
    </row>
    <row r="4308" spans="1:37" x14ac:dyDescent="0.2">
      <c r="A4308" t="s">
        <v>24</v>
      </c>
      <c r="B4308" t="s">
        <v>14</v>
      </c>
      <c r="C4308" t="s">
        <v>21</v>
      </c>
      <c r="D4308" t="s">
        <v>25</v>
      </c>
      <c r="E4308" t="s">
        <v>26</v>
      </c>
      <c r="F4308" s="1">
        <v>44418</v>
      </c>
      <c r="G4308" s="1">
        <v>33778</v>
      </c>
      <c r="H4308">
        <v>25851</v>
      </c>
      <c r="I4308">
        <v>29864</v>
      </c>
      <c r="J4308">
        <v>70</v>
      </c>
      <c r="K4308">
        <v>84</v>
      </c>
      <c r="L4308" t="s">
        <v>27</v>
      </c>
      <c r="M4308">
        <v>111</v>
      </c>
      <c r="N4308">
        <f>Table1[[#This Row],[Basic Salary]]+Table1[[#This Row],[Bonus]]</f>
        <v>55715</v>
      </c>
      <c r="O4308" s="2">
        <f>Table1[[#This Row],[Bonus]]/Table1[[#This Row],[Basic Salary]]</f>
        <v>1.1552357742447101</v>
      </c>
      <c r="P4308">
        <f ca="1">DATEDIF(Table1[[#This Row],[Date of Birth]],TODAY(),"Y")</f>
        <v>34</v>
      </c>
      <c r="Q4308">
        <f ca="1">DATEDIF(Table1[[#This Row],[Joining Date]],TODAY(),"Y")</f>
        <v>4</v>
      </c>
      <c r="R4308" t="str">
        <f ca="1">IF(YEAR(Table1[[#This Row],[Joining Date]])=YEAR(TODAY()),"Yes","No")</f>
        <v>No</v>
      </c>
      <c r="S4308" t="str">
        <f ca="1">IF(Table1[[#This Row],[Experience]]&gt;5,"Yes","No")</f>
        <v>No</v>
      </c>
      <c r="T4308" t="str">
        <f>TEXT(Table1[[#This Row],[Joining Date]],"mmmm")</f>
        <v>August</v>
      </c>
      <c r="U4308" t="str">
        <f>TEXT(Table1[[#This Row],[Joining Date]],"yyyy")</f>
        <v>2021</v>
      </c>
      <c r="V4308" s="5">
        <f ca="1">TODAY()-Table1[[#This Row],[Joining Date]]</f>
        <v>1821</v>
      </c>
      <c r="W4308" t="str">
        <f>LEFT(Table1[[#This Row],[Employee Name]],FIND(" ",Table1[[#This Row],[Employee Name]])-1)</f>
        <v>Nisha</v>
      </c>
      <c r="X4308" t="str">
        <f>RIGHT(Table1[[#This Row],[Employee Name]],LEN(Table1[[#This Row],[Employee Name]])-FIND(" ",Table1[[#This Row],[Employee Name]]))</f>
        <v>Kapoor</v>
      </c>
      <c r="Y4308" t="str">
        <f>Table1[[#This Row],[Department]]&amp;"-"&amp;Table1[[#This Row],[Employee ID]]</f>
        <v>Finance-E00003</v>
      </c>
      <c r="Z4308" t="str">
        <f>LEFT(Table1[[#This Row],[Department]],3)</f>
        <v>Fin</v>
      </c>
      <c r="AA4308" t="str">
        <f>_xlfn.XLOOKUP(Table1[[#This Row],[Manager ID]],MANAGERS!A:A,MANAGERS!B:B)</f>
        <v>Manager_11</v>
      </c>
      <c r="AB4308" t="str" cm="1">
        <f t="array" ref="AB4308">_xlfn.XLOOKUP(Table1[[#This Row],[Manager ID]],Table2[[#All],[Manager ID]],Table2[[#All],[Department Head]])</f>
        <v>Marketing</v>
      </c>
      <c r="AC4308" s="2">
        <f>_xlfn.XLOOKUP(Table1[[#This Row],[City]],L:L,O:O)</f>
        <v>0.23674293405114402</v>
      </c>
      <c r="AD4308" t="str" cm="1">
        <f t="array" ref="AD4308">_xlfn.IFS(Table1[[#This Row],[Performance Score]]&gt;=90,"Excellent",Table1[[#This Row],[Performance Score]]&gt;=75,"Good",Table1[[#This Row],[Performance Score]]&gt;=60,"Average",Table1[[#This Row],[Performance Score]]&lt;=60,"Need Improvement")</f>
        <v>Good</v>
      </c>
      <c r="AE4308" t="str">
        <f>IF(AND(Table1[[#This Row],[Attendance %]]&gt;=80,(Table1[[#This Row],[Performance Score]]&gt;=80)),"Eligible","Not Eligible")</f>
        <v>Not Eligible</v>
      </c>
      <c r="AF4308" t="str">
        <f>IF(Table1[[#This Row],[Performance Score]]&gt;=80,"High Performer","Low Performer")</f>
        <v>High Performer</v>
      </c>
      <c r="AG4308" t="str" cm="1">
        <f t="array" aca="1" ref="AG4308" ca="1">_xlfn.IFS(Table1[[#This Row],[Experience]]&lt;=3,"Junior",Table1[[#This Row],[Experience]]&lt;=7,"Mid Level",Table1[[#This Row],[Experience]]&gt;=7,"Senior")</f>
        <v>Mid Level</v>
      </c>
      <c r="AH4308" t="str">
        <f>IF(Table1[[#This Row],[Attendance %]]&gt;75,"OK","Below 75")</f>
        <v>Below 75</v>
      </c>
      <c r="AI4308" t="b">
        <f>ISBLANK(Table1[[#This Row],[Employee ID]])</f>
        <v>0</v>
      </c>
      <c r="AJ4308" t="b">
        <f>ISNUMBER(Table1[[#This Row],[Total Salary  ]])</f>
        <v>1</v>
      </c>
      <c r="AK4308" t="str">
        <f>IFERROR(_xlfn.XLOOKUP(Table1[[#This Row],[Manager ID]],MANAGERS!A:A,MANAGERS!B:B),"Not Found")</f>
        <v>Manager_11</v>
      </c>
    </row>
    <row r="4309" spans="1:37" x14ac:dyDescent="0.2">
      <c r="A4309" t="s">
        <v>3452</v>
      </c>
      <c r="B4309" t="s">
        <v>50</v>
      </c>
      <c r="C4309" t="s">
        <v>21</v>
      </c>
      <c r="D4309" t="s">
        <v>43</v>
      </c>
      <c r="E4309" t="s">
        <v>51</v>
      </c>
      <c r="F4309" s="1">
        <v>43908</v>
      </c>
      <c r="G4309" s="1">
        <v>29859</v>
      </c>
      <c r="H4309">
        <v>39290</v>
      </c>
      <c r="I4309">
        <v>16423</v>
      </c>
      <c r="J4309">
        <v>70</v>
      </c>
      <c r="K4309">
        <v>51</v>
      </c>
      <c r="L4309" t="s">
        <v>53</v>
      </c>
      <c r="M4309">
        <v>107</v>
      </c>
      <c r="N4309">
        <f>Table1[[#This Row],[Basic Salary]]+Table1[[#This Row],[Bonus]]</f>
        <v>55713</v>
      </c>
      <c r="O4309" s="2">
        <f>Table1[[#This Row],[Bonus]]/Table1[[#This Row],[Basic Salary]]</f>
        <v>0.41799440061084248</v>
      </c>
      <c r="P4309">
        <f ca="1">DATEDIF(Table1[[#This Row],[Date of Birth]],TODAY(),"Y")</f>
        <v>44</v>
      </c>
      <c r="Q4309">
        <f ca="1">DATEDIF(Table1[[#This Row],[Joining Date]],TODAY(),"Y")</f>
        <v>6</v>
      </c>
      <c r="R4309" t="str">
        <f ca="1">IF(YEAR(Table1[[#This Row],[Joining Date]])=YEAR(TODAY()),"Yes","No")</f>
        <v>No</v>
      </c>
      <c r="S4309" t="str">
        <f ca="1">IF(Table1[[#This Row],[Experience]]&gt;5,"Yes","No")</f>
        <v>Yes</v>
      </c>
      <c r="T4309" t="str">
        <f>TEXT(Table1[[#This Row],[Joining Date]],"mmmm")</f>
        <v>March</v>
      </c>
      <c r="U4309" t="str">
        <f>TEXT(Table1[[#This Row],[Joining Date]],"yyyy")</f>
        <v>2020</v>
      </c>
      <c r="V4309" s="5">
        <f ca="1">TODAY()-Table1[[#This Row],[Joining Date]]</f>
        <v>2331</v>
      </c>
      <c r="W4309" t="str">
        <f>LEFT(Table1[[#This Row],[Employee Name]],FIND(" ",Table1[[#This Row],[Employee Name]])-1)</f>
        <v>Ravi</v>
      </c>
      <c r="X4309" t="str">
        <f>RIGHT(Table1[[#This Row],[Employee Name]],LEN(Table1[[#This Row],[Employee Name]])-FIND(" ",Table1[[#This Row],[Employee Name]]))</f>
        <v>Teja</v>
      </c>
      <c r="Y4309" t="str">
        <f>Table1[[#This Row],[Department]]&amp;"-"&amp;Table1[[#This Row],[Employee ID]]</f>
        <v>Operations-E03396</v>
      </c>
      <c r="Z4309" t="str">
        <f>LEFT(Table1[[#This Row],[Department]],3)</f>
        <v>Ope</v>
      </c>
      <c r="AA4309" t="str">
        <f>_xlfn.XLOOKUP(Table1[[#This Row],[Manager ID]],MANAGERS!A:A,MANAGERS!B:B)</f>
        <v>Manager_7</v>
      </c>
      <c r="AB4309" t="str" cm="1">
        <f t="array" ref="AB4309">_xlfn.XLOOKUP(Table1[[#This Row],[Manager ID]],Table2[[#All],[Manager ID]],Table2[[#All],[Department Head]])</f>
        <v>Operations</v>
      </c>
      <c r="AC4309" s="2">
        <f>_xlfn.XLOOKUP(Table1[[#This Row],[City]],L:L,O:O)</f>
        <v>0.23685887225230964</v>
      </c>
      <c r="AD4309" t="str" cm="1">
        <f t="array" ref="AD4309">_xlfn.IFS(Table1[[#This Row],[Performance Score]]&gt;=90,"Excellent",Table1[[#This Row],[Performance Score]]&gt;=75,"Good",Table1[[#This Row],[Performance Score]]&gt;=60,"Average",Table1[[#This Row],[Performance Score]]&lt;=60,"Need Improvement")</f>
        <v>Need Improvement</v>
      </c>
      <c r="AE4309" t="str">
        <f>IF(AND(Table1[[#This Row],[Attendance %]]&gt;=80,(Table1[[#This Row],[Performance Score]]&gt;=80)),"Eligible","Not Eligible")</f>
        <v>Not Eligible</v>
      </c>
      <c r="AF4309" t="str">
        <f>IF(Table1[[#This Row],[Performance Score]]&gt;=80,"High Performer","Low Performer")</f>
        <v>Low Performer</v>
      </c>
      <c r="AG4309" t="str" cm="1">
        <f t="array" aca="1" ref="AG4309" ca="1">_xlfn.IFS(Table1[[#This Row],[Experience]]&lt;=3,"Junior",Table1[[#This Row],[Experience]]&lt;=7,"Mid Level",Table1[[#This Row],[Experience]]&gt;=7,"Senior")</f>
        <v>Mid Level</v>
      </c>
      <c r="AH4309" t="str">
        <f>IF(Table1[[#This Row],[Attendance %]]&gt;75,"OK","Below 75")</f>
        <v>Below 75</v>
      </c>
      <c r="AI4309" t="b">
        <f>ISBLANK(Table1[[#This Row],[Employee ID]])</f>
        <v>0</v>
      </c>
      <c r="AJ4309" t="b">
        <f>ISNUMBER(Table1[[#This Row],[Total Salary  ]])</f>
        <v>1</v>
      </c>
      <c r="AK4309" t="str">
        <f>IFERROR(_xlfn.XLOOKUP(Table1[[#This Row],[Manager ID]],MANAGERS!A:A,MANAGERS!B:B),"Not Found")</f>
        <v>Manager_7</v>
      </c>
    </row>
    <row r="4310" spans="1:37" x14ac:dyDescent="0.2">
      <c r="A4310" t="s">
        <v>3031</v>
      </c>
      <c r="B4310" t="s">
        <v>60</v>
      </c>
      <c r="C4310" t="s">
        <v>21</v>
      </c>
      <c r="D4310" t="s">
        <v>33</v>
      </c>
      <c r="E4310" t="s">
        <v>26</v>
      </c>
      <c r="F4310" s="1">
        <v>43759</v>
      </c>
      <c r="G4310" s="1">
        <v>37120</v>
      </c>
      <c r="H4310">
        <v>49141</v>
      </c>
      <c r="I4310">
        <v>6512</v>
      </c>
      <c r="J4310">
        <v>62</v>
      </c>
      <c r="K4310">
        <v>41</v>
      </c>
      <c r="L4310" t="s">
        <v>31</v>
      </c>
      <c r="M4310">
        <v>105</v>
      </c>
      <c r="N4310">
        <f>Table1[[#This Row],[Basic Salary]]+Table1[[#This Row],[Bonus]]</f>
        <v>55653</v>
      </c>
      <c r="O4310" s="2">
        <f>Table1[[#This Row],[Bonus]]/Table1[[#This Row],[Basic Salary]]</f>
        <v>0.13251663580309722</v>
      </c>
      <c r="P4310">
        <f ca="1">DATEDIF(Table1[[#This Row],[Date of Birth]],TODAY(),"Y")</f>
        <v>24</v>
      </c>
      <c r="Q4310">
        <f ca="1">DATEDIF(Table1[[#This Row],[Joining Date]],TODAY(),"Y")</f>
        <v>6</v>
      </c>
      <c r="R4310" t="str">
        <f ca="1">IF(YEAR(Table1[[#This Row],[Joining Date]])=YEAR(TODAY()),"Yes","No")</f>
        <v>No</v>
      </c>
      <c r="S4310" t="str">
        <f ca="1">IF(Table1[[#This Row],[Experience]]&gt;5,"Yes","No")</f>
        <v>Yes</v>
      </c>
      <c r="T4310" t="str">
        <f>TEXT(Table1[[#This Row],[Joining Date]],"mmmm")</f>
        <v>October</v>
      </c>
      <c r="U4310" t="str">
        <f>TEXT(Table1[[#This Row],[Joining Date]],"yyyy")</f>
        <v>2019</v>
      </c>
      <c r="V4310" s="5">
        <f ca="1">TODAY()-Table1[[#This Row],[Joining Date]]</f>
        <v>2480</v>
      </c>
      <c r="W4310" t="str">
        <f>LEFT(Table1[[#This Row],[Employee Name]],FIND(" ",Table1[[#This Row],[Employee Name]])-1)</f>
        <v>Gayathri</v>
      </c>
      <c r="X4310" t="str">
        <f>RIGHT(Table1[[#This Row],[Employee Name]],LEN(Table1[[#This Row],[Employee Name]])-FIND(" ",Table1[[#This Row],[Employee Name]]))</f>
        <v>Iyer</v>
      </c>
      <c r="Y4310" t="str">
        <f>Table1[[#This Row],[Department]]&amp;"-"&amp;Table1[[#This Row],[Employee ID]]</f>
        <v>Marketing-E02975</v>
      </c>
      <c r="Z4310" t="str">
        <f>LEFT(Table1[[#This Row],[Department]],3)</f>
        <v>Mar</v>
      </c>
      <c r="AA4310" t="str">
        <f>_xlfn.XLOOKUP(Table1[[#This Row],[Manager ID]],MANAGERS!A:A,MANAGERS!B:B)</f>
        <v>Manager_5</v>
      </c>
      <c r="AB4310" t="str" cm="1">
        <f t="array" ref="AB4310">_xlfn.XLOOKUP(Table1[[#This Row],[Manager ID]],Table2[[#All],[Manager ID]],Table2[[#All],[Department Head]])</f>
        <v>Sales</v>
      </c>
      <c r="AC4310" s="2">
        <f>_xlfn.XLOOKUP(Table1[[#This Row],[City]],L:L,O:O)</f>
        <v>0.241864189087755</v>
      </c>
      <c r="AD4310" t="str" cm="1">
        <f t="array" ref="AD4310">_xlfn.IFS(Table1[[#This Row],[Performance Score]]&gt;=90,"Excellent",Table1[[#This Row],[Performance Score]]&gt;=75,"Good",Table1[[#This Row],[Performance Score]]&gt;=60,"Average",Table1[[#This Row],[Performance Score]]&lt;=60,"Need Improvement")</f>
        <v>Need Improvement</v>
      </c>
      <c r="AE4310" t="str">
        <f>IF(AND(Table1[[#This Row],[Attendance %]]&gt;=80,(Table1[[#This Row],[Performance Score]]&gt;=80)),"Eligible","Not Eligible")</f>
        <v>Not Eligible</v>
      </c>
      <c r="AF4310" t="str">
        <f>IF(Table1[[#This Row],[Performance Score]]&gt;=80,"High Performer","Low Performer")</f>
        <v>Low Performer</v>
      </c>
      <c r="AG4310" t="str" cm="1">
        <f t="array" aca="1" ref="AG4310" ca="1">_xlfn.IFS(Table1[[#This Row],[Experience]]&lt;=3,"Junior",Table1[[#This Row],[Experience]]&lt;=7,"Mid Level",Table1[[#This Row],[Experience]]&gt;=7,"Senior")</f>
        <v>Mid Level</v>
      </c>
      <c r="AH4310" t="str">
        <f>IF(Table1[[#This Row],[Attendance %]]&gt;75,"OK","Below 75")</f>
        <v>Below 75</v>
      </c>
      <c r="AI4310" t="b">
        <f>ISBLANK(Table1[[#This Row],[Employee ID]])</f>
        <v>0</v>
      </c>
      <c r="AJ4310" t="b">
        <f>ISNUMBER(Table1[[#This Row],[Total Salary  ]])</f>
        <v>1</v>
      </c>
      <c r="AK4310" t="str">
        <f>IFERROR(_xlfn.XLOOKUP(Table1[[#This Row],[Manager ID]],MANAGERS!A:A,MANAGERS!B:B),"Not Found")</f>
        <v>Manager_5</v>
      </c>
    </row>
    <row r="4311" spans="1:37" x14ac:dyDescent="0.2">
      <c r="A4311" t="s">
        <v>2115</v>
      </c>
      <c r="B4311" t="s">
        <v>20</v>
      </c>
      <c r="C4311" t="s">
        <v>15</v>
      </c>
      <c r="D4311" t="s">
        <v>33</v>
      </c>
      <c r="E4311" t="s">
        <v>30</v>
      </c>
      <c r="F4311" s="1">
        <v>42936</v>
      </c>
      <c r="G4311" s="1">
        <v>36439</v>
      </c>
      <c r="H4311">
        <v>31978</v>
      </c>
      <c r="I4311">
        <v>23661</v>
      </c>
      <c r="J4311">
        <v>68</v>
      </c>
      <c r="K4311">
        <v>52</v>
      </c>
      <c r="L4311" t="s">
        <v>53</v>
      </c>
      <c r="M4311">
        <v>102</v>
      </c>
      <c r="N4311">
        <f>Table1[[#This Row],[Basic Salary]]+Table1[[#This Row],[Bonus]]</f>
        <v>55639</v>
      </c>
      <c r="O4311" s="2">
        <f>Table1[[#This Row],[Bonus]]/Table1[[#This Row],[Basic Salary]]</f>
        <v>0.73991494152229653</v>
      </c>
      <c r="P4311">
        <f ca="1">DATEDIF(Table1[[#This Row],[Date of Birth]],TODAY(),"Y")</f>
        <v>26</v>
      </c>
      <c r="Q4311">
        <f ca="1">DATEDIF(Table1[[#This Row],[Joining Date]],TODAY(),"Y")</f>
        <v>9</v>
      </c>
      <c r="R4311" t="str">
        <f ca="1">IF(YEAR(Table1[[#This Row],[Joining Date]])=YEAR(TODAY()),"Yes","No")</f>
        <v>No</v>
      </c>
      <c r="S4311" t="str">
        <f ca="1">IF(Table1[[#This Row],[Experience]]&gt;5,"Yes","No")</f>
        <v>Yes</v>
      </c>
      <c r="T4311" t="str">
        <f>TEXT(Table1[[#This Row],[Joining Date]],"mmmm")</f>
        <v>July</v>
      </c>
      <c r="U4311" t="str">
        <f>TEXT(Table1[[#This Row],[Joining Date]],"yyyy")</f>
        <v>2017</v>
      </c>
      <c r="V4311" s="5">
        <f ca="1">TODAY()-Table1[[#This Row],[Joining Date]]</f>
        <v>3303</v>
      </c>
      <c r="W4311" t="str">
        <f>LEFT(Table1[[#This Row],[Employee Name]],FIND(" ",Table1[[#This Row],[Employee Name]])-1)</f>
        <v>Rahul</v>
      </c>
      <c r="X4311" t="str">
        <f>RIGHT(Table1[[#This Row],[Employee Name]],LEN(Table1[[#This Row],[Employee Name]])-FIND(" ",Table1[[#This Row],[Employee Name]]))</f>
        <v>Verma</v>
      </c>
      <c r="Y4311" t="str">
        <f>Table1[[#This Row],[Department]]&amp;"-"&amp;Table1[[#This Row],[Employee ID]]</f>
        <v>Marketing-E02059</v>
      </c>
      <c r="Z4311" t="str">
        <f>LEFT(Table1[[#This Row],[Department]],3)</f>
        <v>Mar</v>
      </c>
      <c r="AA4311" t="str">
        <f>_xlfn.XLOOKUP(Table1[[#This Row],[Manager ID]],MANAGERS!A:A,MANAGERS!B:B)</f>
        <v>Manager_2</v>
      </c>
      <c r="AB4311" t="str" cm="1">
        <f t="array" ref="AB4311">_xlfn.XLOOKUP(Table1[[#This Row],[Manager ID]],Table2[[#All],[Manager ID]],Table2[[#All],[Department Head]])</f>
        <v>Sales</v>
      </c>
      <c r="AC4311" s="2">
        <f>_xlfn.XLOOKUP(Table1[[#This Row],[City]],L:L,O:O)</f>
        <v>0.23685887225230964</v>
      </c>
      <c r="AD4311" t="str" cm="1">
        <f t="array" ref="AD4311">_xlfn.IFS(Table1[[#This Row],[Performance Score]]&gt;=90,"Excellent",Table1[[#This Row],[Performance Score]]&gt;=75,"Good",Table1[[#This Row],[Performance Score]]&gt;=60,"Average",Table1[[#This Row],[Performance Score]]&lt;=60,"Need Improvement")</f>
        <v>Need Improvement</v>
      </c>
      <c r="AE4311" t="str">
        <f>IF(AND(Table1[[#This Row],[Attendance %]]&gt;=80,(Table1[[#This Row],[Performance Score]]&gt;=80)),"Eligible","Not Eligible")</f>
        <v>Not Eligible</v>
      </c>
      <c r="AF4311" t="str">
        <f>IF(Table1[[#This Row],[Performance Score]]&gt;=80,"High Performer","Low Performer")</f>
        <v>Low Performer</v>
      </c>
      <c r="AG4311" t="str" cm="1">
        <f t="array" aca="1" ref="AG4311" ca="1">_xlfn.IFS(Table1[[#This Row],[Experience]]&lt;=3,"Junior",Table1[[#This Row],[Experience]]&lt;=7,"Mid Level",Table1[[#This Row],[Experience]]&gt;=7,"Senior")</f>
        <v>Senior</v>
      </c>
      <c r="AH4311" t="str">
        <f>IF(Table1[[#This Row],[Attendance %]]&gt;75,"OK","Below 75")</f>
        <v>Below 75</v>
      </c>
      <c r="AI4311" t="b">
        <f>ISBLANK(Table1[[#This Row],[Employee ID]])</f>
        <v>0</v>
      </c>
      <c r="AJ4311" t="b">
        <f>ISNUMBER(Table1[[#This Row],[Total Salary  ]])</f>
        <v>1</v>
      </c>
      <c r="AK4311" t="str">
        <f>IFERROR(_xlfn.XLOOKUP(Table1[[#This Row],[Manager ID]],MANAGERS!A:A,MANAGERS!B:B),"Not Found")</f>
        <v>Manager_2</v>
      </c>
    </row>
    <row r="4312" spans="1:37" x14ac:dyDescent="0.2">
      <c r="A4312" t="s">
        <v>1660</v>
      </c>
      <c r="B4312" t="s">
        <v>29</v>
      </c>
      <c r="C4312" t="s">
        <v>21</v>
      </c>
      <c r="D4312" t="s">
        <v>33</v>
      </c>
      <c r="E4312" t="s">
        <v>22</v>
      </c>
      <c r="F4312" s="1">
        <v>43223</v>
      </c>
      <c r="G4312" s="1">
        <v>29794</v>
      </c>
      <c r="H4312">
        <v>40738</v>
      </c>
      <c r="I4312">
        <v>14897</v>
      </c>
      <c r="J4312">
        <v>69</v>
      </c>
      <c r="K4312">
        <v>56</v>
      </c>
      <c r="L4312" t="s">
        <v>27</v>
      </c>
      <c r="M4312">
        <v>107</v>
      </c>
      <c r="N4312">
        <f>Table1[[#This Row],[Basic Salary]]+Table1[[#This Row],[Bonus]]</f>
        <v>55635</v>
      </c>
      <c r="O4312" s="2">
        <f>Table1[[#This Row],[Bonus]]/Table1[[#This Row],[Basic Salary]]</f>
        <v>0.36567823653591242</v>
      </c>
      <c r="P4312">
        <f ca="1">DATEDIF(Table1[[#This Row],[Date of Birth]],TODAY(),"Y")</f>
        <v>45</v>
      </c>
      <c r="Q4312">
        <f ca="1">DATEDIF(Table1[[#This Row],[Joining Date]],TODAY(),"Y")</f>
        <v>8</v>
      </c>
      <c r="R4312" t="str">
        <f ca="1">IF(YEAR(Table1[[#This Row],[Joining Date]])=YEAR(TODAY()),"Yes","No")</f>
        <v>No</v>
      </c>
      <c r="S4312" t="str">
        <f ca="1">IF(Table1[[#This Row],[Experience]]&gt;5,"Yes","No")</f>
        <v>Yes</v>
      </c>
      <c r="T4312" t="str">
        <f>TEXT(Table1[[#This Row],[Joining Date]],"mmmm")</f>
        <v>May</v>
      </c>
      <c r="U4312" t="str">
        <f>TEXT(Table1[[#This Row],[Joining Date]],"yyyy")</f>
        <v>2018</v>
      </c>
      <c r="V4312" s="5">
        <f ca="1">TODAY()-Table1[[#This Row],[Joining Date]]</f>
        <v>3016</v>
      </c>
      <c r="W4312" t="str">
        <f>LEFT(Table1[[#This Row],[Employee Name]],FIND(" ",Table1[[#This Row],[Employee Name]])-1)</f>
        <v>Vikram</v>
      </c>
      <c r="X4312" t="str">
        <f>RIGHT(Table1[[#This Row],[Employee Name]],LEN(Table1[[#This Row],[Employee Name]])-FIND(" ",Table1[[#This Row],[Employee Name]]))</f>
        <v>Singh</v>
      </c>
      <c r="Y4312" t="str">
        <f>Table1[[#This Row],[Department]]&amp;"-"&amp;Table1[[#This Row],[Employee ID]]</f>
        <v>Marketing-E01604</v>
      </c>
      <c r="Z4312" t="str">
        <f>LEFT(Table1[[#This Row],[Department]],3)</f>
        <v>Mar</v>
      </c>
      <c r="AA4312" t="str">
        <f>_xlfn.XLOOKUP(Table1[[#This Row],[Manager ID]],MANAGERS!A:A,MANAGERS!B:B)</f>
        <v>Manager_7</v>
      </c>
      <c r="AB4312" t="str" cm="1">
        <f t="array" ref="AB4312">_xlfn.XLOOKUP(Table1[[#This Row],[Manager ID]],Table2[[#All],[Manager ID]],Table2[[#All],[Department Head]])</f>
        <v>Operations</v>
      </c>
      <c r="AC4312" s="2">
        <f>_xlfn.XLOOKUP(Table1[[#This Row],[City]],L:L,O:O)</f>
        <v>0.23674293405114402</v>
      </c>
      <c r="AD4312" t="str" cm="1">
        <f t="array" ref="AD4312">_xlfn.IFS(Table1[[#This Row],[Performance Score]]&gt;=90,"Excellent",Table1[[#This Row],[Performance Score]]&gt;=75,"Good",Table1[[#This Row],[Performance Score]]&gt;=60,"Average",Table1[[#This Row],[Performance Score]]&lt;=60,"Need Improvement")</f>
        <v>Need Improvement</v>
      </c>
      <c r="AE4312" t="str">
        <f>IF(AND(Table1[[#This Row],[Attendance %]]&gt;=80,(Table1[[#This Row],[Performance Score]]&gt;=80)),"Eligible","Not Eligible")</f>
        <v>Not Eligible</v>
      </c>
      <c r="AF4312" t="str">
        <f>IF(Table1[[#This Row],[Performance Score]]&gt;=80,"High Performer","Low Performer")</f>
        <v>Low Performer</v>
      </c>
      <c r="AG4312" t="str" cm="1">
        <f t="array" aca="1" ref="AG4312" ca="1">_xlfn.IFS(Table1[[#This Row],[Experience]]&lt;=3,"Junior",Table1[[#This Row],[Experience]]&lt;=7,"Mid Level",Table1[[#This Row],[Experience]]&gt;=7,"Senior")</f>
        <v>Senior</v>
      </c>
      <c r="AH4312" t="str">
        <f>IF(Table1[[#This Row],[Attendance %]]&gt;75,"OK","Below 75")</f>
        <v>Below 75</v>
      </c>
      <c r="AI4312" t="b">
        <f>ISBLANK(Table1[[#This Row],[Employee ID]])</f>
        <v>0</v>
      </c>
      <c r="AJ4312" t="b">
        <f>ISNUMBER(Table1[[#This Row],[Total Salary  ]])</f>
        <v>1</v>
      </c>
      <c r="AK4312" t="str">
        <f>IFERROR(_xlfn.XLOOKUP(Table1[[#This Row],[Manager ID]],MANAGERS!A:A,MANAGERS!B:B),"Not Found")</f>
        <v>Manager_7</v>
      </c>
    </row>
    <row r="4313" spans="1:37" x14ac:dyDescent="0.2">
      <c r="A4313" t="s">
        <v>926</v>
      </c>
      <c r="B4313" t="s">
        <v>14</v>
      </c>
      <c r="C4313" t="s">
        <v>15</v>
      </c>
      <c r="D4313" t="s">
        <v>25</v>
      </c>
      <c r="E4313" t="s">
        <v>51</v>
      </c>
      <c r="F4313" s="1">
        <v>44224</v>
      </c>
      <c r="G4313" s="1">
        <v>38672</v>
      </c>
      <c r="H4313">
        <v>31930</v>
      </c>
      <c r="I4313">
        <v>23685</v>
      </c>
      <c r="J4313">
        <v>93</v>
      </c>
      <c r="K4313">
        <v>52</v>
      </c>
      <c r="L4313" t="s">
        <v>34</v>
      </c>
      <c r="M4313">
        <v>116</v>
      </c>
      <c r="N4313">
        <f>Table1[[#This Row],[Basic Salary]]+Table1[[#This Row],[Bonus]]</f>
        <v>55615</v>
      </c>
      <c r="O4313" s="2">
        <f>Table1[[#This Row],[Bonus]]/Table1[[#This Row],[Basic Salary]]</f>
        <v>0.74177889132477293</v>
      </c>
      <c r="P4313">
        <f ca="1">DATEDIF(Table1[[#This Row],[Date of Birth]],TODAY(),"Y")</f>
        <v>20</v>
      </c>
      <c r="Q4313">
        <f ca="1">DATEDIF(Table1[[#This Row],[Joining Date]],TODAY(),"Y")</f>
        <v>5</v>
      </c>
      <c r="R4313" t="str">
        <f ca="1">IF(YEAR(Table1[[#This Row],[Joining Date]])=YEAR(TODAY()),"Yes","No")</f>
        <v>No</v>
      </c>
      <c r="S4313" t="str">
        <f ca="1">IF(Table1[[#This Row],[Experience]]&gt;5,"Yes","No")</f>
        <v>No</v>
      </c>
      <c r="T4313" t="str">
        <f>TEXT(Table1[[#This Row],[Joining Date]],"mmmm")</f>
        <v>January</v>
      </c>
      <c r="U4313" t="str">
        <f>TEXT(Table1[[#This Row],[Joining Date]],"yyyy")</f>
        <v>2021</v>
      </c>
      <c r="V4313" s="5">
        <f ca="1">TODAY()-Table1[[#This Row],[Joining Date]]</f>
        <v>2015</v>
      </c>
      <c r="W4313" t="str">
        <f>LEFT(Table1[[#This Row],[Employee Name]],FIND(" ",Table1[[#This Row],[Employee Name]])-1)</f>
        <v>Nisha</v>
      </c>
      <c r="X4313" t="str">
        <f>RIGHT(Table1[[#This Row],[Employee Name]],LEN(Table1[[#This Row],[Employee Name]])-FIND(" ",Table1[[#This Row],[Employee Name]]))</f>
        <v>Kapoor</v>
      </c>
      <c r="Y4313" t="str">
        <f>Table1[[#This Row],[Department]]&amp;"-"&amp;Table1[[#This Row],[Employee ID]]</f>
        <v>Finance-E00870</v>
      </c>
      <c r="Z4313" t="str">
        <f>LEFT(Table1[[#This Row],[Department]],3)</f>
        <v>Fin</v>
      </c>
      <c r="AA4313" t="str">
        <f>_xlfn.XLOOKUP(Table1[[#This Row],[Manager ID]],MANAGERS!A:A,MANAGERS!B:B)</f>
        <v>Manager_16</v>
      </c>
      <c r="AB4313" t="str" cm="1">
        <f t="array" ref="AB4313">_xlfn.XLOOKUP(Table1[[#This Row],[Manager ID]],Table2[[#All],[Manager ID]],Table2[[#All],[Department Head]])</f>
        <v>Sales</v>
      </c>
      <c r="AC4313" s="2">
        <f>_xlfn.XLOOKUP(Table1[[#This Row],[City]],L:L,O:O)</f>
        <v>0.24030340748661314</v>
      </c>
      <c r="AD4313" t="str" cm="1">
        <f t="array" ref="AD4313">_xlfn.IFS(Table1[[#This Row],[Performance Score]]&gt;=90,"Excellent",Table1[[#This Row],[Performance Score]]&gt;=75,"Good",Table1[[#This Row],[Performance Score]]&gt;=60,"Average",Table1[[#This Row],[Performance Score]]&lt;=60,"Need Improvement")</f>
        <v>Need Improvement</v>
      </c>
      <c r="AE4313" t="str">
        <f>IF(AND(Table1[[#This Row],[Attendance %]]&gt;=80,(Table1[[#This Row],[Performance Score]]&gt;=80)),"Eligible","Not Eligible")</f>
        <v>Not Eligible</v>
      </c>
      <c r="AF4313" t="str">
        <f>IF(Table1[[#This Row],[Performance Score]]&gt;=80,"High Performer","Low Performer")</f>
        <v>Low Performer</v>
      </c>
      <c r="AG4313" t="str" cm="1">
        <f t="array" aca="1" ref="AG4313" ca="1">_xlfn.IFS(Table1[[#This Row],[Experience]]&lt;=3,"Junior",Table1[[#This Row],[Experience]]&lt;=7,"Mid Level",Table1[[#This Row],[Experience]]&gt;=7,"Senior")</f>
        <v>Mid Level</v>
      </c>
      <c r="AH4313" t="str">
        <f>IF(Table1[[#This Row],[Attendance %]]&gt;75,"OK","Below 75")</f>
        <v>OK</v>
      </c>
      <c r="AI4313" t="b">
        <f>ISBLANK(Table1[[#This Row],[Employee ID]])</f>
        <v>0</v>
      </c>
      <c r="AJ4313" t="b">
        <f>ISNUMBER(Table1[[#This Row],[Total Salary  ]])</f>
        <v>1</v>
      </c>
      <c r="AK4313" t="str">
        <f>IFERROR(_xlfn.XLOOKUP(Table1[[#This Row],[Manager ID]],MANAGERS!A:A,MANAGERS!B:B),"Not Found")</f>
        <v>Manager_16</v>
      </c>
    </row>
    <row r="4314" spans="1:37" x14ac:dyDescent="0.2">
      <c r="A4314" t="s">
        <v>2307</v>
      </c>
      <c r="B4314" t="s">
        <v>57</v>
      </c>
      <c r="C4314" t="s">
        <v>15</v>
      </c>
      <c r="D4314" t="s">
        <v>81</v>
      </c>
      <c r="E4314" t="s">
        <v>65</v>
      </c>
      <c r="F4314" s="1">
        <v>43893</v>
      </c>
      <c r="G4314" s="1">
        <v>39052</v>
      </c>
      <c r="H4314">
        <v>33296</v>
      </c>
      <c r="I4314">
        <v>22313</v>
      </c>
      <c r="J4314">
        <v>90</v>
      </c>
      <c r="K4314">
        <v>60</v>
      </c>
      <c r="L4314" t="s">
        <v>18</v>
      </c>
      <c r="M4314">
        <v>101</v>
      </c>
      <c r="N4314">
        <f>Table1[[#This Row],[Basic Salary]]+Table1[[#This Row],[Bonus]]</f>
        <v>55609</v>
      </c>
      <c r="O4314" s="2">
        <f>Table1[[#This Row],[Bonus]]/Table1[[#This Row],[Basic Salary]]</f>
        <v>0.67014055742431522</v>
      </c>
      <c r="P4314">
        <f ca="1">DATEDIF(Table1[[#This Row],[Date of Birth]],TODAY(),"Y")</f>
        <v>19</v>
      </c>
      <c r="Q4314">
        <f ca="1">DATEDIF(Table1[[#This Row],[Joining Date]],TODAY(),"Y")</f>
        <v>6</v>
      </c>
      <c r="R4314" t="str">
        <f ca="1">IF(YEAR(Table1[[#This Row],[Joining Date]])=YEAR(TODAY()),"Yes","No")</f>
        <v>No</v>
      </c>
      <c r="S4314" t="str">
        <f ca="1">IF(Table1[[#This Row],[Experience]]&gt;5,"Yes","No")</f>
        <v>Yes</v>
      </c>
      <c r="T4314" t="str">
        <f>TEXT(Table1[[#This Row],[Joining Date]],"mmmm")</f>
        <v>March</v>
      </c>
      <c r="U4314" t="str">
        <f>TEXT(Table1[[#This Row],[Joining Date]],"yyyy")</f>
        <v>2020</v>
      </c>
      <c r="V4314" s="5">
        <f ca="1">TODAY()-Table1[[#This Row],[Joining Date]]</f>
        <v>2346</v>
      </c>
      <c r="W4314" t="str">
        <f>LEFT(Table1[[#This Row],[Employee Name]],FIND(" ",Table1[[#This Row],[Employee Name]])-1)</f>
        <v>Swathi</v>
      </c>
      <c r="X4314" t="str">
        <f>RIGHT(Table1[[#This Row],[Employee Name]],LEN(Table1[[#This Row],[Employee Name]])-FIND(" ",Table1[[#This Row],[Employee Name]]))</f>
        <v>Ramesh</v>
      </c>
      <c r="Y4314" t="str">
        <f>Table1[[#This Row],[Department]]&amp;"-"&amp;Table1[[#This Row],[Employee ID]]</f>
        <v>Sales-E02251</v>
      </c>
      <c r="Z4314" t="str">
        <f>LEFT(Table1[[#This Row],[Department]],3)</f>
        <v>Sal</v>
      </c>
      <c r="AA4314" t="str">
        <f>_xlfn.XLOOKUP(Table1[[#This Row],[Manager ID]],MANAGERS!A:A,MANAGERS!B:B)</f>
        <v>Manager_1</v>
      </c>
      <c r="AB4314" t="str" cm="1">
        <f t="array" ref="AB4314">_xlfn.XLOOKUP(Table1[[#This Row],[Manager ID]],Table2[[#All],[Manager ID]],Table2[[#All],[Department Head]])</f>
        <v>Support</v>
      </c>
      <c r="AC4314" s="2">
        <f>_xlfn.XLOOKUP(Table1[[#This Row],[City]],L:L,O:O)</f>
        <v>0.21356479274849693</v>
      </c>
      <c r="AD4314" t="str" cm="1">
        <f t="array" ref="AD4314">_xlfn.IFS(Table1[[#This Row],[Performance Score]]&gt;=90,"Excellent",Table1[[#This Row],[Performance Score]]&gt;=75,"Good",Table1[[#This Row],[Performance Score]]&gt;=60,"Average",Table1[[#This Row],[Performance Score]]&lt;=60,"Need Improvement")</f>
        <v>Average</v>
      </c>
      <c r="AE4314" t="str">
        <f>IF(AND(Table1[[#This Row],[Attendance %]]&gt;=80,(Table1[[#This Row],[Performance Score]]&gt;=80)),"Eligible","Not Eligible")</f>
        <v>Not Eligible</v>
      </c>
      <c r="AF4314" t="str">
        <f>IF(Table1[[#This Row],[Performance Score]]&gt;=80,"High Performer","Low Performer")</f>
        <v>Low Performer</v>
      </c>
      <c r="AG4314" t="str" cm="1">
        <f t="array" aca="1" ref="AG4314" ca="1">_xlfn.IFS(Table1[[#This Row],[Experience]]&lt;=3,"Junior",Table1[[#This Row],[Experience]]&lt;=7,"Mid Level",Table1[[#This Row],[Experience]]&gt;=7,"Senior")</f>
        <v>Mid Level</v>
      </c>
      <c r="AH4314" t="str">
        <f>IF(Table1[[#This Row],[Attendance %]]&gt;75,"OK","Below 75")</f>
        <v>OK</v>
      </c>
      <c r="AI4314" t="b">
        <f>ISBLANK(Table1[[#This Row],[Employee ID]])</f>
        <v>0</v>
      </c>
      <c r="AJ4314" t="b">
        <f>ISNUMBER(Table1[[#This Row],[Total Salary  ]])</f>
        <v>1</v>
      </c>
      <c r="AK4314" t="str">
        <f>IFERROR(_xlfn.XLOOKUP(Table1[[#This Row],[Manager ID]],MANAGERS!A:A,MANAGERS!B:B),"Not Found")</f>
        <v>Manager_1</v>
      </c>
    </row>
    <row r="4315" spans="1:37" x14ac:dyDescent="0.2">
      <c r="A4315" t="s">
        <v>3711</v>
      </c>
      <c r="B4315" t="s">
        <v>20</v>
      </c>
      <c r="C4315" t="s">
        <v>15</v>
      </c>
      <c r="D4315" t="s">
        <v>40</v>
      </c>
      <c r="E4315" t="s">
        <v>17</v>
      </c>
      <c r="F4315" s="1">
        <v>42542</v>
      </c>
      <c r="G4315" s="1">
        <v>41030</v>
      </c>
      <c r="H4315">
        <v>29302</v>
      </c>
      <c r="I4315">
        <v>26288</v>
      </c>
      <c r="J4315">
        <v>74</v>
      </c>
      <c r="K4315">
        <v>98</v>
      </c>
      <c r="L4315" t="s">
        <v>53</v>
      </c>
      <c r="M4315">
        <v>113</v>
      </c>
      <c r="N4315">
        <f>Table1[[#This Row],[Basic Salary]]+Table1[[#This Row],[Bonus]]</f>
        <v>55590</v>
      </c>
      <c r="O4315" s="2">
        <f>Table1[[#This Row],[Bonus]]/Table1[[#This Row],[Basic Salary]]</f>
        <v>0.89714012695379153</v>
      </c>
      <c r="P4315">
        <f ca="1">DATEDIF(Table1[[#This Row],[Date of Birth]],TODAY(),"Y")</f>
        <v>14</v>
      </c>
      <c r="Q4315">
        <f ca="1">DATEDIF(Table1[[#This Row],[Joining Date]],TODAY(),"Y")</f>
        <v>10</v>
      </c>
      <c r="R4315" t="str">
        <f ca="1">IF(YEAR(Table1[[#This Row],[Joining Date]])=YEAR(TODAY()),"Yes","No")</f>
        <v>No</v>
      </c>
      <c r="S4315" t="str">
        <f ca="1">IF(Table1[[#This Row],[Experience]]&gt;5,"Yes","No")</f>
        <v>Yes</v>
      </c>
      <c r="T4315" t="str">
        <f>TEXT(Table1[[#This Row],[Joining Date]],"mmmm")</f>
        <v>June</v>
      </c>
      <c r="U4315" t="str">
        <f>TEXT(Table1[[#This Row],[Joining Date]],"yyyy")</f>
        <v>2016</v>
      </c>
      <c r="V4315" s="5">
        <f ca="1">TODAY()-Table1[[#This Row],[Joining Date]]</f>
        <v>3697</v>
      </c>
      <c r="W4315" t="str">
        <f>LEFT(Table1[[#This Row],[Employee Name]],FIND(" ",Table1[[#This Row],[Employee Name]])-1)</f>
        <v>Rahul</v>
      </c>
      <c r="X4315" t="str">
        <f>RIGHT(Table1[[#This Row],[Employee Name]],LEN(Table1[[#This Row],[Employee Name]])-FIND(" ",Table1[[#This Row],[Employee Name]]))</f>
        <v>Verma</v>
      </c>
      <c r="Y4315" t="str">
        <f>Table1[[#This Row],[Department]]&amp;"-"&amp;Table1[[#This Row],[Employee ID]]</f>
        <v>IT-E03655</v>
      </c>
      <c r="Z4315" t="str">
        <f>LEFT(Table1[[#This Row],[Department]],3)</f>
        <v>IT</v>
      </c>
      <c r="AA4315" t="str">
        <f>_xlfn.XLOOKUP(Table1[[#This Row],[Manager ID]],MANAGERS!A:A,MANAGERS!B:B)</f>
        <v>Manager_13</v>
      </c>
      <c r="AB4315" t="str" cm="1">
        <f t="array" ref="AB4315">_xlfn.XLOOKUP(Table1[[#This Row],[Manager ID]],Table2[[#All],[Manager ID]],Table2[[#All],[Department Head]])</f>
        <v>HR</v>
      </c>
      <c r="AC4315" s="2">
        <f>_xlfn.XLOOKUP(Table1[[#This Row],[City]],L:L,O:O)</f>
        <v>0.23685887225230964</v>
      </c>
      <c r="AD4315" t="str" cm="1">
        <f t="array" ref="AD4315">_xlfn.IFS(Table1[[#This Row],[Performance Score]]&gt;=90,"Excellent",Table1[[#This Row],[Performance Score]]&gt;=75,"Good",Table1[[#This Row],[Performance Score]]&gt;=60,"Average",Table1[[#This Row],[Performance Score]]&lt;=60,"Need Improvement")</f>
        <v>Excellent</v>
      </c>
      <c r="AE4315" t="str">
        <f>IF(AND(Table1[[#This Row],[Attendance %]]&gt;=80,(Table1[[#This Row],[Performance Score]]&gt;=80)),"Eligible","Not Eligible")</f>
        <v>Not Eligible</v>
      </c>
      <c r="AF4315" t="str">
        <f>IF(Table1[[#This Row],[Performance Score]]&gt;=80,"High Performer","Low Performer")</f>
        <v>High Performer</v>
      </c>
      <c r="AG4315" t="str" cm="1">
        <f t="array" aca="1" ref="AG4315" ca="1">_xlfn.IFS(Table1[[#This Row],[Experience]]&lt;=3,"Junior",Table1[[#This Row],[Experience]]&lt;=7,"Mid Level",Table1[[#This Row],[Experience]]&gt;=7,"Senior")</f>
        <v>Senior</v>
      </c>
      <c r="AH4315" t="str">
        <f>IF(Table1[[#This Row],[Attendance %]]&gt;75,"OK","Below 75")</f>
        <v>Below 75</v>
      </c>
      <c r="AI4315" t="b">
        <f>ISBLANK(Table1[[#This Row],[Employee ID]])</f>
        <v>0</v>
      </c>
      <c r="AJ4315" t="b">
        <f>ISNUMBER(Table1[[#This Row],[Total Salary  ]])</f>
        <v>1</v>
      </c>
      <c r="AK4315" t="str">
        <f>IFERROR(_xlfn.XLOOKUP(Table1[[#This Row],[Manager ID]],MANAGERS!A:A,MANAGERS!B:B),"Not Found")</f>
        <v>Manager_13</v>
      </c>
    </row>
    <row r="4316" spans="1:37" x14ac:dyDescent="0.2">
      <c r="A4316" t="s">
        <v>5033</v>
      </c>
      <c r="B4316" t="s">
        <v>95</v>
      </c>
      <c r="C4316" t="s">
        <v>15</v>
      </c>
      <c r="D4316" t="s">
        <v>43</v>
      </c>
      <c r="E4316" t="s">
        <v>30</v>
      </c>
      <c r="F4316" s="1">
        <v>45583</v>
      </c>
      <c r="G4316" s="1">
        <v>37484</v>
      </c>
      <c r="H4316">
        <v>27547</v>
      </c>
      <c r="I4316">
        <v>28021</v>
      </c>
      <c r="J4316">
        <v>60</v>
      </c>
      <c r="K4316">
        <v>41</v>
      </c>
      <c r="L4316" t="s">
        <v>34</v>
      </c>
      <c r="M4316">
        <v>118</v>
      </c>
      <c r="N4316">
        <f>Table1[[#This Row],[Basic Salary]]+Table1[[#This Row],[Bonus]]</f>
        <v>55568</v>
      </c>
      <c r="O4316" s="2">
        <f>Table1[[#This Row],[Bonus]]/Table1[[#This Row],[Basic Salary]]</f>
        <v>1.0172069553853413</v>
      </c>
      <c r="P4316">
        <f ca="1">DATEDIF(Table1[[#This Row],[Date of Birth]],TODAY(),"Y")</f>
        <v>23</v>
      </c>
      <c r="Q4316">
        <f ca="1">DATEDIF(Table1[[#This Row],[Joining Date]],TODAY(),"Y")</f>
        <v>1</v>
      </c>
      <c r="R4316" t="str">
        <f ca="1">IF(YEAR(Table1[[#This Row],[Joining Date]])=YEAR(TODAY()),"Yes","No")</f>
        <v>No</v>
      </c>
      <c r="S4316" t="str">
        <f ca="1">IF(Table1[[#This Row],[Experience]]&gt;5,"Yes","No")</f>
        <v>No</v>
      </c>
      <c r="T4316" t="str">
        <f>TEXT(Table1[[#This Row],[Joining Date]],"mmmm")</f>
        <v>October</v>
      </c>
      <c r="U4316" t="str">
        <f>TEXT(Table1[[#This Row],[Joining Date]],"yyyy")</f>
        <v>2024</v>
      </c>
      <c r="V4316" s="5">
        <f ca="1">TODAY()-Table1[[#This Row],[Joining Date]]</f>
        <v>656</v>
      </c>
      <c r="W4316" t="str">
        <f>LEFT(Table1[[#This Row],[Employee Name]],FIND(" ",Table1[[#This Row],[Employee Name]])-1)</f>
        <v>Ajay</v>
      </c>
      <c r="X4316" t="str">
        <f>RIGHT(Table1[[#This Row],[Employee Name]],LEN(Table1[[#This Row],[Employee Name]])-FIND(" ",Table1[[#This Row],[Employee Name]]))</f>
        <v>Singh</v>
      </c>
      <c r="Y4316" t="str">
        <f>Table1[[#This Row],[Department]]&amp;"-"&amp;Table1[[#This Row],[Employee ID]]</f>
        <v>Operations-E04977</v>
      </c>
      <c r="Z4316" t="str">
        <f>LEFT(Table1[[#This Row],[Department]],3)</f>
        <v>Ope</v>
      </c>
      <c r="AA4316" t="str">
        <f>_xlfn.XLOOKUP(Table1[[#This Row],[Manager ID]],MANAGERS!A:A,MANAGERS!B:B)</f>
        <v>Manager_18</v>
      </c>
      <c r="AB4316" t="str" cm="1">
        <f t="array" ref="AB4316">_xlfn.XLOOKUP(Table1[[#This Row],[Manager ID]],Table2[[#All],[Manager ID]],Table2[[#All],[Department Head]])</f>
        <v>Support</v>
      </c>
      <c r="AC4316" s="2">
        <f>_xlfn.XLOOKUP(Table1[[#This Row],[City]],L:L,O:O)</f>
        <v>0.24030340748661314</v>
      </c>
      <c r="AD4316" t="str" cm="1">
        <f t="array" ref="AD4316">_xlfn.IFS(Table1[[#This Row],[Performance Score]]&gt;=90,"Excellent",Table1[[#This Row],[Performance Score]]&gt;=75,"Good",Table1[[#This Row],[Performance Score]]&gt;=60,"Average",Table1[[#This Row],[Performance Score]]&lt;=60,"Need Improvement")</f>
        <v>Need Improvement</v>
      </c>
      <c r="AE4316" t="str">
        <f>IF(AND(Table1[[#This Row],[Attendance %]]&gt;=80,(Table1[[#This Row],[Performance Score]]&gt;=80)),"Eligible","Not Eligible")</f>
        <v>Not Eligible</v>
      </c>
      <c r="AF4316" t="str">
        <f>IF(Table1[[#This Row],[Performance Score]]&gt;=80,"High Performer","Low Performer")</f>
        <v>Low Performer</v>
      </c>
      <c r="AG4316" t="str" cm="1">
        <f t="array" aca="1" ref="AG4316" ca="1">_xlfn.IFS(Table1[[#This Row],[Experience]]&lt;=3,"Junior",Table1[[#This Row],[Experience]]&lt;=7,"Mid Level",Table1[[#This Row],[Experience]]&gt;=7,"Senior")</f>
        <v>Junior</v>
      </c>
      <c r="AH4316" t="str">
        <f>IF(Table1[[#This Row],[Attendance %]]&gt;75,"OK","Below 75")</f>
        <v>Below 75</v>
      </c>
      <c r="AI4316" t="b">
        <f>ISBLANK(Table1[[#This Row],[Employee ID]])</f>
        <v>0</v>
      </c>
      <c r="AJ4316" t="b">
        <f>ISNUMBER(Table1[[#This Row],[Total Salary  ]])</f>
        <v>1</v>
      </c>
      <c r="AK4316" t="str">
        <f>IFERROR(_xlfn.XLOOKUP(Table1[[#This Row],[Manager ID]],MANAGERS!A:A,MANAGERS!B:B),"Not Found")</f>
        <v>Manager_18</v>
      </c>
    </row>
    <row r="4317" spans="1:37" x14ac:dyDescent="0.2">
      <c r="A4317" t="s">
        <v>3987</v>
      </c>
      <c r="B4317" t="s">
        <v>77</v>
      </c>
      <c r="C4317" t="s">
        <v>15</v>
      </c>
      <c r="D4317" t="s">
        <v>25</v>
      </c>
      <c r="E4317" t="s">
        <v>51</v>
      </c>
      <c r="F4317" s="1">
        <v>42333</v>
      </c>
      <c r="G4317" s="1">
        <v>36452</v>
      </c>
      <c r="H4317">
        <v>33274</v>
      </c>
      <c r="I4317">
        <v>22246</v>
      </c>
      <c r="J4317">
        <v>99</v>
      </c>
      <c r="K4317">
        <v>81</v>
      </c>
      <c r="L4317" t="s">
        <v>18</v>
      </c>
      <c r="M4317">
        <v>119</v>
      </c>
      <c r="N4317">
        <f>Table1[[#This Row],[Basic Salary]]+Table1[[#This Row],[Bonus]]</f>
        <v>55520</v>
      </c>
      <c r="O4317" s="2">
        <f>Table1[[#This Row],[Bonus]]/Table1[[#This Row],[Basic Salary]]</f>
        <v>0.6685700546973613</v>
      </c>
      <c r="P4317">
        <f ca="1">DATEDIF(Table1[[#This Row],[Date of Birth]],TODAY(),"Y")</f>
        <v>26</v>
      </c>
      <c r="Q4317">
        <f ca="1">DATEDIF(Table1[[#This Row],[Joining Date]],TODAY(),"Y")</f>
        <v>10</v>
      </c>
      <c r="R4317" t="str">
        <f ca="1">IF(YEAR(Table1[[#This Row],[Joining Date]])=YEAR(TODAY()),"Yes","No")</f>
        <v>No</v>
      </c>
      <c r="S4317" t="str">
        <f ca="1">IF(Table1[[#This Row],[Experience]]&gt;5,"Yes","No")</f>
        <v>Yes</v>
      </c>
      <c r="T4317" t="str">
        <f>TEXT(Table1[[#This Row],[Joining Date]],"mmmm")</f>
        <v>November</v>
      </c>
      <c r="U4317" t="str">
        <f>TEXT(Table1[[#This Row],[Joining Date]],"yyyy")</f>
        <v>2015</v>
      </c>
      <c r="V4317" s="5">
        <f ca="1">TODAY()-Table1[[#This Row],[Joining Date]]</f>
        <v>3906</v>
      </c>
      <c r="W4317" t="str">
        <f>LEFT(Table1[[#This Row],[Employee Name]],FIND(" ",Table1[[#This Row],[Employee Name]])-1)</f>
        <v>Rohan</v>
      </c>
      <c r="X4317" t="str">
        <f>RIGHT(Table1[[#This Row],[Employee Name]],LEN(Table1[[#This Row],[Employee Name]])-FIND(" ",Table1[[#This Row],[Employee Name]]))</f>
        <v>Gupta</v>
      </c>
      <c r="Y4317" t="str">
        <f>Table1[[#This Row],[Department]]&amp;"-"&amp;Table1[[#This Row],[Employee ID]]</f>
        <v>Finance-E03931</v>
      </c>
      <c r="Z4317" t="str">
        <f>LEFT(Table1[[#This Row],[Department]],3)</f>
        <v>Fin</v>
      </c>
      <c r="AA4317" t="str">
        <f>_xlfn.XLOOKUP(Table1[[#This Row],[Manager ID]],MANAGERS!A:A,MANAGERS!B:B)</f>
        <v>Manager_19</v>
      </c>
      <c r="AB4317" t="str" cm="1">
        <f t="array" ref="AB4317">_xlfn.XLOOKUP(Table1[[#This Row],[Manager ID]],Table2[[#All],[Manager ID]],Table2[[#All],[Department Head]])</f>
        <v>Support</v>
      </c>
      <c r="AC4317" s="2">
        <f>_xlfn.XLOOKUP(Table1[[#This Row],[City]],L:L,O:O)</f>
        <v>0.21356479274849693</v>
      </c>
      <c r="AD4317" t="str" cm="1">
        <f t="array" ref="AD4317">_xlfn.IFS(Table1[[#This Row],[Performance Score]]&gt;=90,"Excellent",Table1[[#This Row],[Performance Score]]&gt;=75,"Good",Table1[[#This Row],[Performance Score]]&gt;=60,"Average",Table1[[#This Row],[Performance Score]]&lt;=60,"Need Improvement")</f>
        <v>Good</v>
      </c>
      <c r="AE4317" t="str">
        <f>IF(AND(Table1[[#This Row],[Attendance %]]&gt;=80,(Table1[[#This Row],[Performance Score]]&gt;=80)),"Eligible","Not Eligible")</f>
        <v>Eligible</v>
      </c>
      <c r="AF4317" t="str">
        <f>IF(Table1[[#This Row],[Performance Score]]&gt;=80,"High Performer","Low Performer")</f>
        <v>High Performer</v>
      </c>
      <c r="AG4317" t="str" cm="1">
        <f t="array" aca="1" ref="AG4317" ca="1">_xlfn.IFS(Table1[[#This Row],[Experience]]&lt;=3,"Junior",Table1[[#This Row],[Experience]]&lt;=7,"Mid Level",Table1[[#This Row],[Experience]]&gt;=7,"Senior")</f>
        <v>Senior</v>
      </c>
      <c r="AH4317" t="str">
        <f>IF(Table1[[#This Row],[Attendance %]]&gt;75,"OK","Below 75")</f>
        <v>OK</v>
      </c>
      <c r="AI4317" t="b">
        <f>ISBLANK(Table1[[#This Row],[Employee ID]])</f>
        <v>0</v>
      </c>
      <c r="AJ4317" t="b">
        <f>ISNUMBER(Table1[[#This Row],[Total Salary  ]])</f>
        <v>1</v>
      </c>
      <c r="AK4317" t="str">
        <f>IFERROR(_xlfn.XLOOKUP(Table1[[#This Row],[Manager ID]],MANAGERS!A:A,MANAGERS!B:B),"Not Found")</f>
        <v>Manager_19</v>
      </c>
    </row>
    <row r="4318" spans="1:37" x14ac:dyDescent="0.2">
      <c r="A4318" t="s">
        <v>4185</v>
      </c>
      <c r="B4318" t="s">
        <v>75</v>
      </c>
      <c r="C4318" t="s">
        <v>15</v>
      </c>
      <c r="D4318" t="s">
        <v>25</v>
      </c>
      <c r="E4318" t="s">
        <v>26</v>
      </c>
      <c r="F4318" s="1">
        <v>42581</v>
      </c>
      <c r="G4318" s="1">
        <v>37954</v>
      </c>
      <c r="H4318">
        <v>49428</v>
      </c>
      <c r="I4318">
        <v>6087</v>
      </c>
      <c r="J4318">
        <v>76</v>
      </c>
      <c r="K4318">
        <v>43</v>
      </c>
      <c r="L4318" t="s">
        <v>53</v>
      </c>
      <c r="M4318">
        <v>120</v>
      </c>
      <c r="N4318">
        <f>Table1[[#This Row],[Basic Salary]]+Table1[[#This Row],[Bonus]]</f>
        <v>55515</v>
      </c>
      <c r="O4318" s="2">
        <f>Table1[[#This Row],[Bonus]]/Table1[[#This Row],[Basic Salary]]</f>
        <v>0.12314882252974023</v>
      </c>
      <c r="P4318">
        <f ca="1">DATEDIF(Table1[[#This Row],[Date of Birth]],TODAY(),"Y")</f>
        <v>22</v>
      </c>
      <c r="Q4318">
        <f ca="1">DATEDIF(Table1[[#This Row],[Joining Date]],TODAY(),"Y")</f>
        <v>10</v>
      </c>
      <c r="R4318" t="str">
        <f ca="1">IF(YEAR(Table1[[#This Row],[Joining Date]])=YEAR(TODAY()),"Yes","No")</f>
        <v>No</v>
      </c>
      <c r="S4318" t="str">
        <f ca="1">IF(Table1[[#This Row],[Experience]]&gt;5,"Yes","No")</f>
        <v>Yes</v>
      </c>
      <c r="T4318" t="str">
        <f>TEXT(Table1[[#This Row],[Joining Date]],"mmmm")</f>
        <v>July</v>
      </c>
      <c r="U4318" t="str">
        <f>TEXT(Table1[[#This Row],[Joining Date]],"yyyy")</f>
        <v>2016</v>
      </c>
      <c r="V4318" s="5">
        <f ca="1">TODAY()-Table1[[#This Row],[Joining Date]]</f>
        <v>3658</v>
      </c>
      <c r="W4318" t="str">
        <f>LEFT(Table1[[#This Row],[Employee Name]],FIND(" ",Table1[[#This Row],[Employee Name]])-1)</f>
        <v>Ishita</v>
      </c>
      <c r="X4318" t="str">
        <f>RIGHT(Table1[[#This Row],[Employee Name]],LEN(Table1[[#This Row],[Employee Name]])-FIND(" ",Table1[[#This Row],[Employee Name]]))</f>
        <v>Roy</v>
      </c>
      <c r="Y4318" t="str">
        <f>Table1[[#This Row],[Department]]&amp;"-"&amp;Table1[[#This Row],[Employee ID]]</f>
        <v>Finance-E04129</v>
      </c>
      <c r="Z4318" t="str">
        <f>LEFT(Table1[[#This Row],[Department]],3)</f>
        <v>Fin</v>
      </c>
      <c r="AA4318" t="str">
        <f>_xlfn.XLOOKUP(Table1[[#This Row],[Manager ID]],MANAGERS!A:A,MANAGERS!B:B)</f>
        <v>Manager_20</v>
      </c>
      <c r="AB4318" t="str" cm="1">
        <f t="array" ref="AB4318">_xlfn.XLOOKUP(Table1[[#This Row],[Manager ID]],Table2[[#All],[Manager ID]],Table2[[#All],[Department Head]])</f>
        <v>Operations</v>
      </c>
      <c r="AC4318" s="2">
        <f>_xlfn.XLOOKUP(Table1[[#This Row],[City]],L:L,O:O)</f>
        <v>0.23685887225230964</v>
      </c>
      <c r="AD4318" t="str" cm="1">
        <f t="array" ref="AD4318">_xlfn.IFS(Table1[[#This Row],[Performance Score]]&gt;=90,"Excellent",Table1[[#This Row],[Performance Score]]&gt;=75,"Good",Table1[[#This Row],[Performance Score]]&gt;=60,"Average",Table1[[#This Row],[Performance Score]]&lt;=60,"Need Improvement")</f>
        <v>Need Improvement</v>
      </c>
      <c r="AE4318" t="str">
        <f>IF(AND(Table1[[#This Row],[Attendance %]]&gt;=80,(Table1[[#This Row],[Performance Score]]&gt;=80)),"Eligible","Not Eligible")</f>
        <v>Not Eligible</v>
      </c>
      <c r="AF4318" t="str">
        <f>IF(Table1[[#This Row],[Performance Score]]&gt;=80,"High Performer","Low Performer")</f>
        <v>Low Performer</v>
      </c>
      <c r="AG4318" t="str" cm="1">
        <f t="array" aca="1" ref="AG4318" ca="1">_xlfn.IFS(Table1[[#This Row],[Experience]]&lt;=3,"Junior",Table1[[#This Row],[Experience]]&lt;=7,"Mid Level",Table1[[#This Row],[Experience]]&gt;=7,"Senior")</f>
        <v>Senior</v>
      </c>
      <c r="AH4318" t="str">
        <f>IF(Table1[[#This Row],[Attendance %]]&gt;75,"OK","Below 75")</f>
        <v>OK</v>
      </c>
      <c r="AI4318" t="b">
        <f>ISBLANK(Table1[[#This Row],[Employee ID]])</f>
        <v>0</v>
      </c>
      <c r="AJ4318" t="b">
        <f>ISNUMBER(Table1[[#This Row],[Total Salary  ]])</f>
        <v>1</v>
      </c>
      <c r="AK4318" t="str">
        <f>IFERROR(_xlfn.XLOOKUP(Table1[[#This Row],[Manager ID]],MANAGERS!A:A,MANAGERS!B:B),"Not Found")</f>
        <v>Manager_20</v>
      </c>
    </row>
    <row r="4319" spans="1:37" x14ac:dyDescent="0.2">
      <c r="A4319" t="s">
        <v>79</v>
      </c>
      <c r="B4319" t="s">
        <v>39</v>
      </c>
      <c r="C4319" t="s">
        <v>15</v>
      </c>
      <c r="D4319" t="s">
        <v>43</v>
      </c>
      <c r="E4319" t="s">
        <v>65</v>
      </c>
      <c r="F4319" s="1">
        <v>44376</v>
      </c>
      <c r="G4319" s="1">
        <v>38961</v>
      </c>
      <c r="H4319">
        <v>30209</v>
      </c>
      <c r="I4319">
        <v>25295</v>
      </c>
      <c r="J4319">
        <v>65</v>
      </c>
      <c r="K4319">
        <v>66</v>
      </c>
      <c r="L4319" t="s">
        <v>18</v>
      </c>
      <c r="M4319">
        <v>119</v>
      </c>
      <c r="N4319">
        <f>Table1[[#This Row],[Basic Salary]]+Table1[[#This Row],[Bonus]]</f>
        <v>55504</v>
      </c>
      <c r="O4319" s="2">
        <f>Table1[[#This Row],[Bonus]]/Table1[[#This Row],[Basic Salary]]</f>
        <v>0.83733324505941942</v>
      </c>
      <c r="P4319">
        <f ca="1">DATEDIF(Table1[[#This Row],[Date of Birth]],TODAY(),"Y")</f>
        <v>19</v>
      </c>
      <c r="Q4319">
        <f ca="1">DATEDIF(Table1[[#This Row],[Joining Date]],TODAY(),"Y")</f>
        <v>5</v>
      </c>
      <c r="R4319" t="str">
        <f ca="1">IF(YEAR(Table1[[#This Row],[Joining Date]])=YEAR(TODAY()),"Yes","No")</f>
        <v>No</v>
      </c>
      <c r="S4319" t="str">
        <f ca="1">IF(Table1[[#This Row],[Experience]]&gt;5,"Yes","No")</f>
        <v>No</v>
      </c>
      <c r="T4319" t="str">
        <f>TEXT(Table1[[#This Row],[Joining Date]],"mmmm")</f>
        <v>June</v>
      </c>
      <c r="U4319" t="str">
        <f>TEXT(Table1[[#This Row],[Joining Date]],"yyyy")</f>
        <v>2021</v>
      </c>
      <c r="V4319" s="5">
        <f ca="1">TODAY()-Table1[[#This Row],[Joining Date]]</f>
        <v>1863</v>
      </c>
      <c r="W4319" t="str">
        <f>LEFT(Table1[[#This Row],[Employee Name]],FIND(" ",Table1[[#This Row],[Employee Name]])-1)</f>
        <v>Karan</v>
      </c>
      <c r="X4319" t="str">
        <f>RIGHT(Table1[[#This Row],[Employee Name]],LEN(Table1[[#This Row],[Employee Name]])-FIND(" ",Table1[[#This Row],[Employee Name]]))</f>
        <v>Malhotra</v>
      </c>
      <c r="Y4319" t="str">
        <f>Table1[[#This Row],[Department]]&amp;"-"&amp;Table1[[#This Row],[Employee ID]]</f>
        <v>Operations-E00030</v>
      </c>
      <c r="Z4319" t="str">
        <f>LEFT(Table1[[#This Row],[Department]],3)</f>
        <v>Ope</v>
      </c>
      <c r="AA4319" t="str">
        <f>_xlfn.XLOOKUP(Table1[[#This Row],[Manager ID]],MANAGERS!A:A,MANAGERS!B:B)</f>
        <v>Manager_19</v>
      </c>
      <c r="AB4319" t="str" cm="1">
        <f t="array" ref="AB4319">_xlfn.XLOOKUP(Table1[[#This Row],[Manager ID]],Table2[[#All],[Manager ID]],Table2[[#All],[Department Head]])</f>
        <v>Support</v>
      </c>
      <c r="AC4319" s="2">
        <f>_xlfn.XLOOKUP(Table1[[#This Row],[City]],L:L,O:O)</f>
        <v>0.21356479274849693</v>
      </c>
      <c r="AD4319" t="str" cm="1">
        <f t="array" ref="AD4319">_xlfn.IFS(Table1[[#This Row],[Performance Score]]&gt;=90,"Excellent",Table1[[#This Row],[Performance Score]]&gt;=75,"Good",Table1[[#This Row],[Performance Score]]&gt;=60,"Average",Table1[[#This Row],[Performance Score]]&lt;=60,"Need Improvement")</f>
        <v>Average</v>
      </c>
      <c r="AE4319" t="str">
        <f>IF(AND(Table1[[#This Row],[Attendance %]]&gt;=80,(Table1[[#This Row],[Performance Score]]&gt;=80)),"Eligible","Not Eligible")</f>
        <v>Not Eligible</v>
      </c>
      <c r="AF4319" t="str">
        <f>IF(Table1[[#This Row],[Performance Score]]&gt;=80,"High Performer","Low Performer")</f>
        <v>Low Performer</v>
      </c>
      <c r="AG4319" t="str" cm="1">
        <f t="array" aca="1" ref="AG4319" ca="1">_xlfn.IFS(Table1[[#This Row],[Experience]]&lt;=3,"Junior",Table1[[#This Row],[Experience]]&lt;=7,"Mid Level",Table1[[#This Row],[Experience]]&gt;=7,"Senior")</f>
        <v>Mid Level</v>
      </c>
      <c r="AH4319" t="str">
        <f>IF(Table1[[#This Row],[Attendance %]]&gt;75,"OK","Below 75")</f>
        <v>Below 75</v>
      </c>
      <c r="AI4319" t="b">
        <f>ISBLANK(Table1[[#This Row],[Employee ID]])</f>
        <v>0</v>
      </c>
      <c r="AJ4319" t="b">
        <f>ISNUMBER(Table1[[#This Row],[Total Salary  ]])</f>
        <v>1</v>
      </c>
      <c r="AK4319" t="str">
        <f>IFERROR(_xlfn.XLOOKUP(Table1[[#This Row],[Manager ID]],MANAGERS!A:A,MANAGERS!B:B),"Not Found")</f>
        <v>Manager_19</v>
      </c>
    </row>
    <row r="4320" spans="1:37" x14ac:dyDescent="0.2">
      <c r="A4320" t="s">
        <v>4491</v>
      </c>
      <c r="B4320" t="s">
        <v>48</v>
      </c>
      <c r="C4320" t="s">
        <v>21</v>
      </c>
      <c r="D4320" t="s">
        <v>46</v>
      </c>
      <c r="E4320" t="s">
        <v>51</v>
      </c>
      <c r="F4320" s="1">
        <v>45368</v>
      </c>
      <c r="G4320" s="1">
        <v>29757</v>
      </c>
      <c r="H4320">
        <v>46102</v>
      </c>
      <c r="I4320">
        <v>9397</v>
      </c>
      <c r="J4320">
        <v>92</v>
      </c>
      <c r="K4320">
        <v>41</v>
      </c>
      <c r="L4320" t="s">
        <v>53</v>
      </c>
      <c r="M4320">
        <v>115</v>
      </c>
      <c r="N4320">
        <f>Table1[[#This Row],[Basic Salary]]+Table1[[#This Row],[Bonus]]</f>
        <v>55499</v>
      </c>
      <c r="O4320" s="2">
        <f>Table1[[#This Row],[Bonus]]/Table1[[#This Row],[Basic Salary]]</f>
        <v>0.20383063641490609</v>
      </c>
      <c r="P4320">
        <f ca="1">DATEDIF(Table1[[#This Row],[Date of Birth]],TODAY(),"Y")</f>
        <v>45</v>
      </c>
      <c r="Q4320">
        <f ca="1">DATEDIF(Table1[[#This Row],[Joining Date]],TODAY(),"Y")</f>
        <v>2</v>
      </c>
      <c r="R4320" t="str">
        <f ca="1">IF(YEAR(Table1[[#This Row],[Joining Date]])=YEAR(TODAY()),"Yes","No")</f>
        <v>No</v>
      </c>
      <c r="S4320" t="str">
        <f ca="1">IF(Table1[[#This Row],[Experience]]&gt;5,"Yes","No")</f>
        <v>No</v>
      </c>
      <c r="T4320" t="str">
        <f>TEXT(Table1[[#This Row],[Joining Date]],"mmmm")</f>
        <v>March</v>
      </c>
      <c r="U4320" t="str">
        <f>TEXT(Table1[[#This Row],[Joining Date]],"yyyy")</f>
        <v>2024</v>
      </c>
      <c r="V4320" s="5">
        <f ca="1">TODAY()-Table1[[#This Row],[Joining Date]]</f>
        <v>871</v>
      </c>
      <c r="W4320" t="str">
        <f>LEFT(Table1[[#This Row],[Employee Name]],FIND(" ",Table1[[#This Row],[Employee Name]])-1)</f>
        <v>Aditya</v>
      </c>
      <c r="X4320" t="str">
        <f>RIGHT(Table1[[#This Row],[Employee Name]],LEN(Table1[[#This Row],[Employee Name]])-FIND(" ",Table1[[#This Row],[Employee Name]]))</f>
        <v>Kapoor</v>
      </c>
      <c r="Y4320" t="str">
        <f>Table1[[#This Row],[Department]]&amp;"-"&amp;Table1[[#This Row],[Employee ID]]</f>
        <v>Support-E04435</v>
      </c>
      <c r="Z4320" t="str">
        <f>LEFT(Table1[[#This Row],[Department]],3)</f>
        <v>Sup</v>
      </c>
      <c r="AA4320" t="str">
        <f>_xlfn.XLOOKUP(Table1[[#This Row],[Manager ID]],MANAGERS!A:A,MANAGERS!B:B)</f>
        <v>Manager_15</v>
      </c>
      <c r="AB4320" t="str" cm="1">
        <f t="array" ref="AB4320">_xlfn.XLOOKUP(Table1[[#This Row],[Manager ID]],Table2[[#All],[Manager ID]],Table2[[#All],[Department Head]])</f>
        <v>Support</v>
      </c>
      <c r="AC4320" s="2">
        <f>_xlfn.XLOOKUP(Table1[[#This Row],[City]],L:L,O:O)</f>
        <v>0.23685887225230964</v>
      </c>
      <c r="AD4320" t="str" cm="1">
        <f t="array" ref="AD4320">_xlfn.IFS(Table1[[#This Row],[Performance Score]]&gt;=90,"Excellent",Table1[[#This Row],[Performance Score]]&gt;=75,"Good",Table1[[#This Row],[Performance Score]]&gt;=60,"Average",Table1[[#This Row],[Performance Score]]&lt;=60,"Need Improvement")</f>
        <v>Need Improvement</v>
      </c>
      <c r="AE4320" t="str">
        <f>IF(AND(Table1[[#This Row],[Attendance %]]&gt;=80,(Table1[[#This Row],[Performance Score]]&gt;=80)),"Eligible","Not Eligible")</f>
        <v>Not Eligible</v>
      </c>
      <c r="AF4320" t="str">
        <f>IF(Table1[[#This Row],[Performance Score]]&gt;=80,"High Performer","Low Performer")</f>
        <v>Low Performer</v>
      </c>
      <c r="AG4320" t="str" cm="1">
        <f t="array" aca="1" ref="AG4320" ca="1">_xlfn.IFS(Table1[[#This Row],[Experience]]&lt;=3,"Junior",Table1[[#This Row],[Experience]]&lt;=7,"Mid Level",Table1[[#This Row],[Experience]]&gt;=7,"Senior")</f>
        <v>Junior</v>
      </c>
      <c r="AH4320" t="str">
        <f>IF(Table1[[#This Row],[Attendance %]]&gt;75,"OK","Below 75")</f>
        <v>OK</v>
      </c>
      <c r="AI4320" t="b">
        <f>ISBLANK(Table1[[#This Row],[Employee ID]])</f>
        <v>0</v>
      </c>
      <c r="AJ4320" t="b">
        <f>ISNUMBER(Table1[[#This Row],[Total Salary  ]])</f>
        <v>1</v>
      </c>
      <c r="AK4320" t="str">
        <f>IFERROR(_xlfn.XLOOKUP(Table1[[#This Row],[Manager ID]],MANAGERS!A:A,MANAGERS!B:B),"Not Found")</f>
        <v>Manager_15</v>
      </c>
    </row>
    <row r="4321" spans="1:37" x14ac:dyDescent="0.2">
      <c r="A4321" t="s">
        <v>2978</v>
      </c>
      <c r="B4321" t="s">
        <v>129</v>
      </c>
      <c r="C4321" t="s">
        <v>21</v>
      </c>
      <c r="D4321" t="s">
        <v>33</v>
      </c>
      <c r="E4321" t="s">
        <v>17</v>
      </c>
      <c r="F4321" s="1">
        <v>44465</v>
      </c>
      <c r="G4321" s="1">
        <v>34867</v>
      </c>
      <c r="H4321">
        <v>44560</v>
      </c>
      <c r="I4321">
        <v>10936</v>
      </c>
      <c r="J4321">
        <v>70</v>
      </c>
      <c r="K4321">
        <v>54</v>
      </c>
      <c r="L4321" t="s">
        <v>34</v>
      </c>
      <c r="M4321">
        <v>107</v>
      </c>
      <c r="N4321">
        <f>Table1[[#This Row],[Basic Salary]]+Table1[[#This Row],[Bonus]]</f>
        <v>55496</v>
      </c>
      <c r="O4321" s="2">
        <f>Table1[[#This Row],[Bonus]]/Table1[[#This Row],[Basic Salary]]</f>
        <v>0.24542190305206463</v>
      </c>
      <c r="P4321">
        <f ca="1">DATEDIF(Table1[[#This Row],[Date of Birth]],TODAY(),"Y")</f>
        <v>31</v>
      </c>
      <c r="Q4321">
        <f ca="1">DATEDIF(Table1[[#This Row],[Joining Date]],TODAY(),"Y")</f>
        <v>4</v>
      </c>
      <c r="R4321" t="str">
        <f ca="1">IF(YEAR(Table1[[#This Row],[Joining Date]])=YEAR(TODAY()),"Yes","No")</f>
        <v>No</v>
      </c>
      <c r="S4321" t="str">
        <f ca="1">IF(Table1[[#This Row],[Experience]]&gt;5,"Yes","No")</f>
        <v>No</v>
      </c>
      <c r="T4321" t="str">
        <f>TEXT(Table1[[#This Row],[Joining Date]],"mmmm")</f>
        <v>September</v>
      </c>
      <c r="U4321" t="str">
        <f>TEXT(Table1[[#This Row],[Joining Date]],"yyyy")</f>
        <v>2021</v>
      </c>
      <c r="V4321" s="5">
        <f ca="1">TODAY()-Table1[[#This Row],[Joining Date]]</f>
        <v>1774</v>
      </c>
      <c r="W4321" t="str">
        <f>LEFT(Table1[[#This Row],[Employee Name]],FIND(" ",Table1[[#This Row],[Employee Name]])-1)</f>
        <v>Aarav</v>
      </c>
      <c r="X4321" t="str">
        <f>RIGHT(Table1[[#This Row],[Employee Name]],LEN(Table1[[#This Row],[Employee Name]])-FIND(" ",Table1[[#This Row],[Employee Name]]))</f>
        <v>Sharma</v>
      </c>
      <c r="Y4321" t="str">
        <f>Table1[[#This Row],[Department]]&amp;"-"&amp;Table1[[#This Row],[Employee ID]]</f>
        <v>Marketing-E02922</v>
      </c>
      <c r="Z4321" t="str">
        <f>LEFT(Table1[[#This Row],[Department]],3)</f>
        <v>Mar</v>
      </c>
      <c r="AA4321" t="str">
        <f>_xlfn.XLOOKUP(Table1[[#This Row],[Manager ID]],MANAGERS!A:A,MANAGERS!B:B)</f>
        <v>Manager_7</v>
      </c>
      <c r="AB4321" t="str" cm="1">
        <f t="array" ref="AB4321">_xlfn.XLOOKUP(Table1[[#This Row],[Manager ID]],Table2[[#All],[Manager ID]],Table2[[#All],[Department Head]])</f>
        <v>Operations</v>
      </c>
      <c r="AC4321" s="2">
        <f>_xlfn.XLOOKUP(Table1[[#This Row],[City]],L:L,O:O)</f>
        <v>0.24030340748661314</v>
      </c>
      <c r="AD4321" t="str" cm="1">
        <f t="array" ref="AD4321">_xlfn.IFS(Table1[[#This Row],[Performance Score]]&gt;=90,"Excellent",Table1[[#This Row],[Performance Score]]&gt;=75,"Good",Table1[[#This Row],[Performance Score]]&gt;=60,"Average",Table1[[#This Row],[Performance Score]]&lt;=60,"Need Improvement")</f>
        <v>Need Improvement</v>
      </c>
      <c r="AE4321" t="str">
        <f>IF(AND(Table1[[#This Row],[Attendance %]]&gt;=80,(Table1[[#This Row],[Performance Score]]&gt;=80)),"Eligible","Not Eligible")</f>
        <v>Not Eligible</v>
      </c>
      <c r="AF4321" t="str">
        <f>IF(Table1[[#This Row],[Performance Score]]&gt;=80,"High Performer","Low Performer")</f>
        <v>Low Performer</v>
      </c>
      <c r="AG4321" t="str" cm="1">
        <f t="array" aca="1" ref="AG4321" ca="1">_xlfn.IFS(Table1[[#This Row],[Experience]]&lt;=3,"Junior",Table1[[#This Row],[Experience]]&lt;=7,"Mid Level",Table1[[#This Row],[Experience]]&gt;=7,"Senior")</f>
        <v>Mid Level</v>
      </c>
      <c r="AH4321" t="str">
        <f>IF(Table1[[#This Row],[Attendance %]]&gt;75,"OK","Below 75")</f>
        <v>Below 75</v>
      </c>
      <c r="AI4321" t="b">
        <f>ISBLANK(Table1[[#This Row],[Employee ID]])</f>
        <v>0</v>
      </c>
      <c r="AJ4321" t="b">
        <f>ISNUMBER(Table1[[#This Row],[Total Salary  ]])</f>
        <v>1</v>
      </c>
      <c r="AK4321" t="str">
        <f>IFERROR(_xlfn.XLOOKUP(Table1[[#This Row],[Manager ID]],MANAGERS!A:A,MANAGERS!B:B),"Not Found")</f>
        <v>Manager_7</v>
      </c>
    </row>
    <row r="4322" spans="1:37" x14ac:dyDescent="0.2">
      <c r="A4322" t="s">
        <v>4723</v>
      </c>
      <c r="B4322" t="s">
        <v>29</v>
      </c>
      <c r="C4322" t="s">
        <v>15</v>
      </c>
      <c r="D4322" t="s">
        <v>33</v>
      </c>
      <c r="E4322" t="s">
        <v>22</v>
      </c>
      <c r="F4322" s="1">
        <v>45196</v>
      </c>
      <c r="G4322" s="1">
        <v>37596</v>
      </c>
      <c r="H4322">
        <v>28595</v>
      </c>
      <c r="I4322">
        <v>26880</v>
      </c>
      <c r="J4322">
        <v>95</v>
      </c>
      <c r="K4322">
        <v>91</v>
      </c>
      <c r="L4322" t="s">
        <v>37</v>
      </c>
      <c r="M4322">
        <v>119</v>
      </c>
      <c r="N4322">
        <f>Table1[[#This Row],[Basic Salary]]+Table1[[#This Row],[Bonus]]</f>
        <v>55475</v>
      </c>
      <c r="O4322" s="2">
        <f>Table1[[#This Row],[Bonus]]/Table1[[#This Row],[Basic Salary]]</f>
        <v>0.94002447980416159</v>
      </c>
      <c r="P4322">
        <f ca="1">DATEDIF(Table1[[#This Row],[Date of Birth]],TODAY(),"Y")</f>
        <v>23</v>
      </c>
      <c r="Q4322">
        <f ca="1">DATEDIF(Table1[[#This Row],[Joining Date]],TODAY(),"Y")</f>
        <v>2</v>
      </c>
      <c r="R4322" t="str">
        <f ca="1">IF(YEAR(Table1[[#This Row],[Joining Date]])=YEAR(TODAY()),"Yes","No")</f>
        <v>No</v>
      </c>
      <c r="S4322" t="str">
        <f ca="1">IF(Table1[[#This Row],[Experience]]&gt;5,"Yes","No")</f>
        <v>No</v>
      </c>
      <c r="T4322" t="str">
        <f>TEXT(Table1[[#This Row],[Joining Date]],"mmmm")</f>
        <v>September</v>
      </c>
      <c r="U4322" t="str">
        <f>TEXT(Table1[[#This Row],[Joining Date]],"yyyy")</f>
        <v>2023</v>
      </c>
      <c r="V4322" s="5">
        <f ca="1">TODAY()-Table1[[#This Row],[Joining Date]]</f>
        <v>1043</v>
      </c>
      <c r="W4322" t="str">
        <f>LEFT(Table1[[#This Row],[Employee Name]],FIND(" ",Table1[[#This Row],[Employee Name]])-1)</f>
        <v>Vikram</v>
      </c>
      <c r="X4322" t="str">
        <f>RIGHT(Table1[[#This Row],[Employee Name]],LEN(Table1[[#This Row],[Employee Name]])-FIND(" ",Table1[[#This Row],[Employee Name]]))</f>
        <v>Singh</v>
      </c>
      <c r="Y4322" t="str">
        <f>Table1[[#This Row],[Department]]&amp;"-"&amp;Table1[[#This Row],[Employee ID]]</f>
        <v>Marketing-E04667</v>
      </c>
      <c r="Z4322" t="str">
        <f>LEFT(Table1[[#This Row],[Department]],3)</f>
        <v>Mar</v>
      </c>
      <c r="AA4322" t="str">
        <f>_xlfn.XLOOKUP(Table1[[#This Row],[Manager ID]],MANAGERS!A:A,MANAGERS!B:B)</f>
        <v>Manager_19</v>
      </c>
      <c r="AB4322" t="str" cm="1">
        <f t="array" ref="AB4322">_xlfn.XLOOKUP(Table1[[#This Row],[Manager ID]],Table2[[#All],[Manager ID]],Table2[[#All],[Department Head]])</f>
        <v>Support</v>
      </c>
      <c r="AC4322" s="2">
        <f>_xlfn.XLOOKUP(Table1[[#This Row],[City]],L:L,O:O)</f>
        <v>0.24036902712549932</v>
      </c>
      <c r="AD4322" t="str" cm="1">
        <f t="array" ref="AD4322">_xlfn.IFS(Table1[[#This Row],[Performance Score]]&gt;=90,"Excellent",Table1[[#This Row],[Performance Score]]&gt;=75,"Good",Table1[[#This Row],[Performance Score]]&gt;=60,"Average",Table1[[#This Row],[Performance Score]]&lt;=60,"Need Improvement")</f>
        <v>Excellent</v>
      </c>
      <c r="AE4322" t="str">
        <f>IF(AND(Table1[[#This Row],[Attendance %]]&gt;=80,(Table1[[#This Row],[Performance Score]]&gt;=80)),"Eligible","Not Eligible")</f>
        <v>Eligible</v>
      </c>
      <c r="AF4322" t="str">
        <f>IF(Table1[[#This Row],[Performance Score]]&gt;=80,"High Performer","Low Performer")</f>
        <v>High Performer</v>
      </c>
      <c r="AG4322" t="str" cm="1">
        <f t="array" aca="1" ref="AG4322" ca="1">_xlfn.IFS(Table1[[#This Row],[Experience]]&lt;=3,"Junior",Table1[[#This Row],[Experience]]&lt;=7,"Mid Level",Table1[[#This Row],[Experience]]&gt;=7,"Senior")</f>
        <v>Junior</v>
      </c>
      <c r="AH4322" t="str">
        <f>IF(Table1[[#This Row],[Attendance %]]&gt;75,"OK","Below 75")</f>
        <v>OK</v>
      </c>
      <c r="AI4322" t="b">
        <f>ISBLANK(Table1[[#This Row],[Employee ID]])</f>
        <v>0</v>
      </c>
      <c r="AJ4322" t="b">
        <f>ISNUMBER(Table1[[#This Row],[Total Salary  ]])</f>
        <v>1</v>
      </c>
      <c r="AK4322" t="str">
        <f>IFERROR(_xlfn.XLOOKUP(Table1[[#This Row],[Manager ID]],MANAGERS!A:A,MANAGERS!B:B),"Not Found")</f>
        <v>Manager_19</v>
      </c>
    </row>
    <row r="4323" spans="1:37" x14ac:dyDescent="0.2">
      <c r="A4323" t="s">
        <v>1440</v>
      </c>
      <c r="B4323" t="s">
        <v>62</v>
      </c>
      <c r="C4323" t="s">
        <v>15</v>
      </c>
      <c r="D4323" t="s">
        <v>40</v>
      </c>
      <c r="E4323" t="s">
        <v>17</v>
      </c>
      <c r="F4323" s="1">
        <v>45947</v>
      </c>
      <c r="G4323" s="1">
        <v>30365</v>
      </c>
      <c r="H4323">
        <v>25902</v>
      </c>
      <c r="I4323">
        <v>29530</v>
      </c>
      <c r="J4323">
        <v>62</v>
      </c>
      <c r="K4323">
        <v>83</v>
      </c>
      <c r="L4323" t="s">
        <v>18</v>
      </c>
      <c r="M4323">
        <v>114</v>
      </c>
      <c r="N4323">
        <f>Table1[[#This Row],[Basic Salary]]+Table1[[#This Row],[Bonus]]</f>
        <v>55432</v>
      </c>
      <c r="O4323" s="2">
        <f>Table1[[#This Row],[Bonus]]/Table1[[#This Row],[Basic Salary]]</f>
        <v>1.1400664041386765</v>
      </c>
      <c r="P4323">
        <f ca="1">DATEDIF(Table1[[#This Row],[Date of Birth]],TODAY(),"Y")</f>
        <v>43</v>
      </c>
      <c r="Q4323">
        <f ca="1">DATEDIF(Table1[[#This Row],[Joining Date]],TODAY(),"Y")</f>
        <v>0</v>
      </c>
      <c r="R4323" t="str">
        <f ca="1">IF(YEAR(Table1[[#This Row],[Joining Date]])=YEAR(TODAY()),"Yes","No")</f>
        <v>No</v>
      </c>
      <c r="S4323" t="str">
        <f ca="1">IF(Table1[[#This Row],[Experience]]&gt;5,"Yes","No")</f>
        <v>No</v>
      </c>
      <c r="T4323" t="str">
        <f>TEXT(Table1[[#This Row],[Joining Date]],"mmmm")</f>
        <v>October</v>
      </c>
      <c r="U4323" t="str">
        <f>TEXT(Table1[[#This Row],[Joining Date]],"yyyy")</f>
        <v>2025</v>
      </c>
      <c r="V4323" s="5">
        <f ca="1">TODAY()-Table1[[#This Row],[Joining Date]]</f>
        <v>292</v>
      </c>
      <c r="W4323" t="str">
        <f>LEFT(Table1[[#This Row],[Employee Name]],FIND(" ",Table1[[#This Row],[Employee Name]])-1)</f>
        <v>Kavya</v>
      </c>
      <c r="X4323" t="str">
        <f>RIGHT(Table1[[#This Row],[Employee Name]],LEN(Table1[[#This Row],[Employee Name]])-FIND(" ",Table1[[#This Row],[Employee Name]]))</f>
        <v>Nair</v>
      </c>
      <c r="Y4323" t="str">
        <f>Table1[[#This Row],[Department]]&amp;"-"&amp;Table1[[#This Row],[Employee ID]]</f>
        <v>IT-E01384</v>
      </c>
      <c r="Z4323" t="str">
        <f>LEFT(Table1[[#This Row],[Department]],3)</f>
        <v>IT</v>
      </c>
      <c r="AA4323" t="str">
        <f>_xlfn.XLOOKUP(Table1[[#This Row],[Manager ID]],MANAGERS!A:A,MANAGERS!B:B)</f>
        <v>Manager_14</v>
      </c>
      <c r="AB4323" t="str" cm="1">
        <f t="array" ref="AB4323">_xlfn.XLOOKUP(Table1[[#This Row],[Manager ID]],Table2[[#All],[Manager ID]],Table2[[#All],[Department Head]])</f>
        <v>Marketing</v>
      </c>
      <c r="AC4323" s="2">
        <f>_xlfn.XLOOKUP(Table1[[#This Row],[City]],L:L,O:O)</f>
        <v>0.21356479274849693</v>
      </c>
      <c r="AD4323" t="str" cm="1">
        <f t="array" ref="AD4323">_xlfn.IFS(Table1[[#This Row],[Performance Score]]&gt;=90,"Excellent",Table1[[#This Row],[Performance Score]]&gt;=75,"Good",Table1[[#This Row],[Performance Score]]&gt;=60,"Average",Table1[[#This Row],[Performance Score]]&lt;=60,"Need Improvement")</f>
        <v>Good</v>
      </c>
      <c r="AE4323" t="str">
        <f>IF(AND(Table1[[#This Row],[Attendance %]]&gt;=80,(Table1[[#This Row],[Performance Score]]&gt;=80)),"Eligible","Not Eligible")</f>
        <v>Not Eligible</v>
      </c>
      <c r="AF4323" t="str">
        <f>IF(Table1[[#This Row],[Performance Score]]&gt;=80,"High Performer","Low Performer")</f>
        <v>High Performer</v>
      </c>
      <c r="AG4323" t="str" cm="1">
        <f t="array" aca="1" ref="AG4323" ca="1">_xlfn.IFS(Table1[[#This Row],[Experience]]&lt;=3,"Junior",Table1[[#This Row],[Experience]]&lt;=7,"Mid Level",Table1[[#This Row],[Experience]]&gt;=7,"Senior")</f>
        <v>Junior</v>
      </c>
      <c r="AH4323" t="str">
        <f>IF(Table1[[#This Row],[Attendance %]]&gt;75,"OK","Below 75")</f>
        <v>Below 75</v>
      </c>
      <c r="AI4323" t="b">
        <f>ISBLANK(Table1[[#This Row],[Employee ID]])</f>
        <v>0</v>
      </c>
      <c r="AJ4323" t="b">
        <f>ISNUMBER(Table1[[#This Row],[Total Salary  ]])</f>
        <v>1</v>
      </c>
      <c r="AK4323" t="str">
        <f>IFERROR(_xlfn.XLOOKUP(Table1[[#This Row],[Manager ID]],MANAGERS!A:A,MANAGERS!B:B),"Not Found")</f>
        <v>Manager_14</v>
      </c>
    </row>
    <row r="4324" spans="1:37" x14ac:dyDescent="0.2">
      <c r="A4324" t="s">
        <v>1038</v>
      </c>
      <c r="B4324" t="s">
        <v>71</v>
      </c>
      <c r="C4324" t="s">
        <v>15</v>
      </c>
      <c r="D4324" t="s">
        <v>16</v>
      </c>
      <c r="E4324" t="s">
        <v>30</v>
      </c>
      <c r="F4324" s="1">
        <v>42356</v>
      </c>
      <c r="G4324" s="1">
        <v>35409</v>
      </c>
      <c r="H4324">
        <v>41342</v>
      </c>
      <c r="I4324">
        <v>14068</v>
      </c>
      <c r="J4324">
        <v>64</v>
      </c>
      <c r="K4324">
        <v>61</v>
      </c>
      <c r="L4324" t="s">
        <v>53</v>
      </c>
      <c r="M4324">
        <v>119</v>
      </c>
      <c r="N4324">
        <f>Table1[[#This Row],[Basic Salary]]+Table1[[#This Row],[Bonus]]</f>
        <v>55410</v>
      </c>
      <c r="O4324" s="2">
        <f>Table1[[#This Row],[Bonus]]/Table1[[#This Row],[Basic Salary]]</f>
        <v>0.34028348894586619</v>
      </c>
      <c r="P4324">
        <f ca="1">DATEDIF(Table1[[#This Row],[Date of Birth]],TODAY(),"Y")</f>
        <v>29</v>
      </c>
      <c r="Q4324">
        <f ca="1">DATEDIF(Table1[[#This Row],[Joining Date]],TODAY(),"Y")</f>
        <v>10</v>
      </c>
      <c r="R4324" t="str">
        <f ca="1">IF(YEAR(Table1[[#This Row],[Joining Date]])=YEAR(TODAY()),"Yes","No")</f>
        <v>No</v>
      </c>
      <c r="S4324" t="str">
        <f ca="1">IF(Table1[[#This Row],[Experience]]&gt;5,"Yes","No")</f>
        <v>Yes</v>
      </c>
      <c r="T4324" t="str">
        <f>TEXT(Table1[[#This Row],[Joining Date]],"mmmm")</f>
        <v>December</v>
      </c>
      <c r="U4324" t="str">
        <f>TEXT(Table1[[#This Row],[Joining Date]],"yyyy")</f>
        <v>2015</v>
      </c>
      <c r="V4324" s="5">
        <f ca="1">TODAY()-Table1[[#This Row],[Joining Date]]</f>
        <v>3883</v>
      </c>
      <c r="W4324" t="str">
        <f>LEFT(Table1[[#This Row],[Employee Name]],FIND(" ",Table1[[#This Row],[Employee Name]])-1)</f>
        <v>Sneha</v>
      </c>
      <c r="X4324" t="str">
        <f>RIGHT(Table1[[#This Row],[Employee Name]],LEN(Table1[[#This Row],[Employee Name]])-FIND(" ",Table1[[#This Row],[Employee Name]]))</f>
        <v>Iyer</v>
      </c>
      <c r="Y4324" t="str">
        <f>Table1[[#This Row],[Department]]&amp;"-"&amp;Table1[[#This Row],[Employee ID]]</f>
        <v>HR-E00982</v>
      </c>
      <c r="Z4324" t="str">
        <f>LEFT(Table1[[#This Row],[Department]],3)</f>
        <v>HR</v>
      </c>
      <c r="AA4324" t="str">
        <f>_xlfn.XLOOKUP(Table1[[#This Row],[Manager ID]],MANAGERS!A:A,MANAGERS!B:B)</f>
        <v>Manager_19</v>
      </c>
      <c r="AB4324" t="str" cm="1">
        <f t="array" ref="AB4324">_xlfn.XLOOKUP(Table1[[#This Row],[Manager ID]],Table2[[#All],[Manager ID]],Table2[[#All],[Department Head]])</f>
        <v>Support</v>
      </c>
      <c r="AC4324" s="2">
        <f>_xlfn.XLOOKUP(Table1[[#This Row],[City]],L:L,O:O)</f>
        <v>0.23685887225230964</v>
      </c>
      <c r="AD4324" t="str" cm="1">
        <f t="array" ref="AD4324">_xlfn.IFS(Table1[[#This Row],[Performance Score]]&gt;=90,"Excellent",Table1[[#This Row],[Performance Score]]&gt;=75,"Good",Table1[[#This Row],[Performance Score]]&gt;=60,"Average",Table1[[#This Row],[Performance Score]]&lt;=60,"Need Improvement")</f>
        <v>Average</v>
      </c>
      <c r="AE4324" t="str">
        <f>IF(AND(Table1[[#This Row],[Attendance %]]&gt;=80,(Table1[[#This Row],[Performance Score]]&gt;=80)),"Eligible","Not Eligible")</f>
        <v>Not Eligible</v>
      </c>
      <c r="AF4324" t="str">
        <f>IF(Table1[[#This Row],[Performance Score]]&gt;=80,"High Performer","Low Performer")</f>
        <v>Low Performer</v>
      </c>
      <c r="AG4324" t="str" cm="1">
        <f t="array" aca="1" ref="AG4324" ca="1">_xlfn.IFS(Table1[[#This Row],[Experience]]&lt;=3,"Junior",Table1[[#This Row],[Experience]]&lt;=7,"Mid Level",Table1[[#This Row],[Experience]]&gt;=7,"Senior")</f>
        <v>Senior</v>
      </c>
      <c r="AH4324" t="str">
        <f>IF(Table1[[#This Row],[Attendance %]]&gt;75,"OK","Below 75")</f>
        <v>Below 75</v>
      </c>
      <c r="AI4324" t="b">
        <f>ISBLANK(Table1[[#This Row],[Employee ID]])</f>
        <v>0</v>
      </c>
      <c r="AJ4324" t="b">
        <f>ISNUMBER(Table1[[#This Row],[Total Salary  ]])</f>
        <v>1</v>
      </c>
      <c r="AK4324" t="str">
        <f>IFERROR(_xlfn.XLOOKUP(Table1[[#This Row],[Manager ID]],MANAGERS!A:A,MANAGERS!B:B),"Not Found")</f>
        <v>Manager_19</v>
      </c>
    </row>
    <row r="4325" spans="1:37" x14ac:dyDescent="0.2">
      <c r="A4325" t="s">
        <v>772</v>
      </c>
      <c r="B4325" t="s">
        <v>62</v>
      </c>
      <c r="C4325" t="s">
        <v>15</v>
      </c>
      <c r="D4325" t="s">
        <v>46</v>
      </c>
      <c r="E4325" t="s">
        <v>17</v>
      </c>
      <c r="F4325" s="1">
        <v>44842</v>
      </c>
      <c r="G4325" s="1">
        <v>40138</v>
      </c>
      <c r="H4325">
        <v>45117</v>
      </c>
      <c r="I4325">
        <v>10283</v>
      </c>
      <c r="J4325">
        <v>75</v>
      </c>
      <c r="K4325">
        <v>47</v>
      </c>
      <c r="L4325" t="s">
        <v>53</v>
      </c>
      <c r="M4325">
        <v>111</v>
      </c>
      <c r="N4325">
        <f>Table1[[#This Row],[Basic Salary]]+Table1[[#This Row],[Bonus]]</f>
        <v>55400</v>
      </c>
      <c r="O4325" s="2">
        <f>Table1[[#This Row],[Bonus]]/Table1[[#This Row],[Basic Salary]]</f>
        <v>0.22791852295143739</v>
      </c>
      <c r="P4325">
        <f ca="1">DATEDIF(Table1[[#This Row],[Date of Birth]],TODAY(),"Y")</f>
        <v>16</v>
      </c>
      <c r="Q4325">
        <f ca="1">DATEDIF(Table1[[#This Row],[Joining Date]],TODAY(),"Y")</f>
        <v>3</v>
      </c>
      <c r="R4325" t="str">
        <f ca="1">IF(YEAR(Table1[[#This Row],[Joining Date]])=YEAR(TODAY()),"Yes","No")</f>
        <v>No</v>
      </c>
      <c r="S4325" t="str">
        <f ca="1">IF(Table1[[#This Row],[Experience]]&gt;5,"Yes","No")</f>
        <v>No</v>
      </c>
      <c r="T4325" t="str">
        <f>TEXT(Table1[[#This Row],[Joining Date]],"mmmm")</f>
        <v>October</v>
      </c>
      <c r="U4325" t="str">
        <f>TEXT(Table1[[#This Row],[Joining Date]],"yyyy")</f>
        <v>2022</v>
      </c>
      <c r="V4325" s="5">
        <f ca="1">TODAY()-Table1[[#This Row],[Joining Date]]</f>
        <v>1397</v>
      </c>
      <c r="W4325" t="str">
        <f>LEFT(Table1[[#This Row],[Employee Name]],FIND(" ",Table1[[#This Row],[Employee Name]])-1)</f>
        <v>Kavya</v>
      </c>
      <c r="X4325" t="str">
        <f>RIGHT(Table1[[#This Row],[Employee Name]],LEN(Table1[[#This Row],[Employee Name]])-FIND(" ",Table1[[#This Row],[Employee Name]]))</f>
        <v>Nair</v>
      </c>
      <c r="Y4325" t="str">
        <f>Table1[[#This Row],[Department]]&amp;"-"&amp;Table1[[#This Row],[Employee ID]]</f>
        <v>Support-E00716</v>
      </c>
      <c r="Z4325" t="str">
        <f>LEFT(Table1[[#This Row],[Department]],3)</f>
        <v>Sup</v>
      </c>
      <c r="AA4325" t="str">
        <f>_xlfn.XLOOKUP(Table1[[#This Row],[Manager ID]],MANAGERS!A:A,MANAGERS!B:B)</f>
        <v>Manager_11</v>
      </c>
      <c r="AB4325" t="str" cm="1">
        <f t="array" ref="AB4325">_xlfn.XLOOKUP(Table1[[#This Row],[Manager ID]],Table2[[#All],[Manager ID]],Table2[[#All],[Department Head]])</f>
        <v>Marketing</v>
      </c>
      <c r="AC4325" s="2">
        <f>_xlfn.XLOOKUP(Table1[[#This Row],[City]],L:L,O:O)</f>
        <v>0.23685887225230964</v>
      </c>
      <c r="AD4325" t="str" cm="1">
        <f t="array" ref="AD4325">_xlfn.IFS(Table1[[#This Row],[Performance Score]]&gt;=90,"Excellent",Table1[[#This Row],[Performance Score]]&gt;=75,"Good",Table1[[#This Row],[Performance Score]]&gt;=60,"Average",Table1[[#This Row],[Performance Score]]&lt;=60,"Need Improvement")</f>
        <v>Need Improvement</v>
      </c>
      <c r="AE4325" t="str">
        <f>IF(AND(Table1[[#This Row],[Attendance %]]&gt;=80,(Table1[[#This Row],[Performance Score]]&gt;=80)),"Eligible","Not Eligible")</f>
        <v>Not Eligible</v>
      </c>
      <c r="AF4325" t="str">
        <f>IF(Table1[[#This Row],[Performance Score]]&gt;=80,"High Performer","Low Performer")</f>
        <v>Low Performer</v>
      </c>
      <c r="AG4325" t="str" cm="1">
        <f t="array" aca="1" ref="AG4325" ca="1">_xlfn.IFS(Table1[[#This Row],[Experience]]&lt;=3,"Junior",Table1[[#This Row],[Experience]]&lt;=7,"Mid Level",Table1[[#This Row],[Experience]]&gt;=7,"Senior")</f>
        <v>Junior</v>
      </c>
      <c r="AH4325" t="str">
        <f>IF(Table1[[#This Row],[Attendance %]]&gt;75,"OK","Below 75")</f>
        <v>Below 75</v>
      </c>
      <c r="AI4325" t="b">
        <f>ISBLANK(Table1[[#This Row],[Employee ID]])</f>
        <v>0</v>
      </c>
      <c r="AJ4325" t="b">
        <f>ISNUMBER(Table1[[#This Row],[Total Salary  ]])</f>
        <v>1</v>
      </c>
      <c r="AK4325" t="str">
        <f>IFERROR(_xlfn.XLOOKUP(Table1[[#This Row],[Manager ID]],MANAGERS!A:A,MANAGERS!B:B),"Not Found")</f>
        <v>Manager_11</v>
      </c>
    </row>
    <row r="4326" spans="1:37" x14ac:dyDescent="0.2">
      <c r="A4326" t="s">
        <v>3385</v>
      </c>
      <c r="B4326" t="s">
        <v>69</v>
      </c>
      <c r="C4326" t="s">
        <v>15</v>
      </c>
      <c r="D4326" t="s">
        <v>16</v>
      </c>
      <c r="E4326" t="s">
        <v>30</v>
      </c>
      <c r="F4326" s="1">
        <v>44528</v>
      </c>
      <c r="G4326" s="1">
        <v>29608</v>
      </c>
      <c r="H4326">
        <v>47311</v>
      </c>
      <c r="I4326">
        <v>8041</v>
      </c>
      <c r="J4326">
        <v>77</v>
      </c>
      <c r="K4326">
        <v>58</v>
      </c>
      <c r="L4326" t="s">
        <v>31</v>
      </c>
      <c r="M4326">
        <v>103</v>
      </c>
      <c r="N4326">
        <f>Table1[[#This Row],[Basic Salary]]+Table1[[#This Row],[Bonus]]</f>
        <v>55352</v>
      </c>
      <c r="O4326" s="2">
        <f>Table1[[#This Row],[Bonus]]/Table1[[#This Row],[Basic Salary]]</f>
        <v>0.16996047430830039</v>
      </c>
      <c r="P4326">
        <f ca="1">DATEDIF(Table1[[#This Row],[Date of Birth]],TODAY(),"Y")</f>
        <v>45</v>
      </c>
      <c r="Q4326">
        <f ca="1">DATEDIF(Table1[[#This Row],[Joining Date]],TODAY(),"Y")</f>
        <v>4</v>
      </c>
      <c r="R4326" t="str">
        <f ca="1">IF(YEAR(Table1[[#This Row],[Joining Date]])=YEAR(TODAY()),"Yes","No")</f>
        <v>No</v>
      </c>
      <c r="S4326" t="str">
        <f ca="1">IF(Table1[[#This Row],[Experience]]&gt;5,"Yes","No")</f>
        <v>No</v>
      </c>
      <c r="T4326" t="str">
        <f>TEXT(Table1[[#This Row],[Joining Date]],"mmmm")</f>
        <v>November</v>
      </c>
      <c r="U4326" t="str">
        <f>TEXT(Table1[[#This Row],[Joining Date]],"yyyy")</f>
        <v>2021</v>
      </c>
      <c r="V4326" s="5">
        <f ca="1">TODAY()-Table1[[#This Row],[Joining Date]]</f>
        <v>1711</v>
      </c>
      <c r="W4326" t="str">
        <f>LEFT(Table1[[#This Row],[Employee Name]],FIND(" ",Table1[[#This Row],[Employee Name]])-1)</f>
        <v>Neha</v>
      </c>
      <c r="X4326" t="str">
        <f>RIGHT(Table1[[#This Row],[Employee Name]],LEN(Table1[[#This Row],[Employee Name]])-FIND(" ",Table1[[#This Row],[Employee Name]]))</f>
        <v>Kulkarni</v>
      </c>
      <c r="Y4326" t="str">
        <f>Table1[[#This Row],[Department]]&amp;"-"&amp;Table1[[#This Row],[Employee ID]]</f>
        <v>HR-E03329</v>
      </c>
      <c r="Z4326" t="str">
        <f>LEFT(Table1[[#This Row],[Department]],3)</f>
        <v>HR</v>
      </c>
      <c r="AA4326" t="str">
        <f>_xlfn.XLOOKUP(Table1[[#This Row],[Manager ID]],MANAGERS!A:A,MANAGERS!B:B)</f>
        <v>Manager_3</v>
      </c>
      <c r="AB4326" t="str" cm="1">
        <f t="array" ref="AB4326">_xlfn.XLOOKUP(Table1[[#This Row],[Manager ID]],Table2[[#All],[Manager ID]],Table2[[#All],[Department Head]])</f>
        <v>IT</v>
      </c>
      <c r="AC4326" s="2">
        <f>_xlfn.XLOOKUP(Table1[[#This Row],[City]],L:L,O:O)</f>
        <v>0.241864189087755</v>
      </c>
      <c r="AD4326" t="str" cm="1">
        <f t="array" ref="AD4326">_xlfn.IFS(Table1[[#This Row],[Performance Score]]&gt;=90,"Excellent",Table1[[#This Row],[Performance Score]]&gt;=75,"Good",Table1[[#This Row],[Performance Score]]&gt;=60,"Average",Table1[[#This Row],[Performance Score]]&lt;=60,"Need Improvement")</f>
        <v>Need Improvement</v>
      </c>
      <c r="AE4326" t="str">
        <f>IF(AND(Table1[[#This Row],[Attendance %]]&gt;=80,(Table1[[#This Row],[Performance Score]]&gt;=80)),"Eligible","Not Eligible")</f>
        <v>Not Eligible</v>
      </c>
      <c r="AF4326" t="str">
        <f>IF(Table1[[#This Row],[Performance Score]]&gt;=80,"High Performer","Low Performer")</f>
        <v>Low Performer</v>
      </c>
      <c r="AG4326" t="str" cm="1">
        <f t="array" aca="1" ref="AG4326" ca="1">_xlfn.IFS(Table1[[#This Row],[Experience]]&lt;=3,"Junior",Table1[[#This Row],[Experience]]&lt;=7,"Mid Level",Table1[[#This Row],[Experience]]&gt;=7,"Senior")</f>
        <v>Mid Level</v>
      </c>
      <c r="AH4326" t="str">
        <f>IF(Table1[[#This Row],[Attendance %]]&gt;75,"OK","Below 75")</f>
        <v>OK</v>
      </c>
      <c r="AI4326" t="b">
        <f>ISBLANK(Table1[[#This Row],[Employee ID]])</f>
        <v>0</v>
      </c>
      <c r="AJ4326" t="b">
        <f>ISNUMBER(Table1[[#This Row],[Total Salary  ]])</f>
        <v>1</v>
      </c>
      <c r="AK4326" t="str">
        <f>IFERROR(_xlfn.XLOOKUP(Table1[[#This Row],[Manager ID]],MANAGERS!A:A,MANAGERS!B:B),"Not Found")</f>
        <v>Manager_3</v>
      </c>
    </row>
    <row r="4327" spans="1:37" x14ac:dyDescent="0.2">
      <c r="A4327" t="s">
        <v>2272</v>
      </c>
      <c r="B4327" t="s">
        <v>75</v>
      </c>
      <c r="C4327" t="s">
        <v>15</v>
      </c>
      <c r="D4327" t="s">
        <v>46</v>
      </c>
      <c r="E4327" t="s">
        <v>26</v>
      </c>
      <c r="F4327" s="1">
        <v>43198</v>
      </c>
      <c r="G4327" s="1">
        <v>40584</v>
      </c>
      <c r="H4327">
        <v>29725</v>
      </c>
      <c r="I4327">
        <v>25620</v>
      </c>
      <c r="J4327">
        <v>74</v>
      </c>
      <c r="K4327">
        <v>78</v>
      </c>
      <c r="L4327" t="s">
        <v>37</v>
      </c>
      <c r="M4327">
        <v>112</v>
      </c>
      <c r="N4327">
        <f>Table1[[#This Row],[Basic Salary]]+Table1[[#This Row],[Bonus]]</f>
        <v>55345</v>
      </c>
      <c r="O4327" s="2">
        <f>Table1[[#This Row],[Bonus]]/Table1[[#This Row],[Basic Salary]]</f>
        <v>0.86190075693860391</v>
      </c>
      <c r="P4327">
        <f ca="1">DATEDIF(Table1[[#This Row],[Date of Birth]],TODAY(),"Y")</f>
        <v>15</v>
      </c>
      <c r="Q4327">
        <f ca="1">DATEDIF(Table1[[#This Row],[Joining Date]],TODAY(),"Y")</f>
        <v>8</v>
      </c>
      <c r="R4327" t="str">
        <f ca="1">IF(YEAR(Table1[[#This Row],[Joining Date]])=YEAR(TODAY()),"Yes","No")</f>
        <v>No</v>
      </c>
      <c r="S4327" t="str">
        <f ca="1">IF(Table1[[#This Row],[Experience]]&gt;5,"Yes","No")</f>
        <v>Yes</v>
      </c>
      <c r="T4327" t="str">
        <f>TEXT(Table1[[#This Row],[Joining Date]],"mmmm")</f>
        <v>April</v>
      </c>
      <c r="U4327" t="str">
        <f>TEXT(Table1[[#This Row],[Joining Date]],"yyyy")</f>
        <v>2018</v>
      </c>
      <c r="V4327" s="5">
        <f ca="1">TODAY()-Table1[[#This Row],[Joining Date]]</f>
        <v>3041</v>
      </c>
      <c r="W4327" t="str">
        <f>LEFT(Table1[[#This Row],[Employee Name]],FIND(" ",Table1[[#This Row],[Employee Name]])-1)</f>
        <v>Ishita</v>
      </c>
      <c r="X4327" t="str">
        <f>RIGHT(Table1[[#This Row],[Employee Name]],LEN(Table1[[#This Row],[Employee Name]])-FIND(" ",Table1[[#This Row],[Employee Name]]))</f>
        <v>Roy</v>
      </c>
      <c r="Y4327" t="str">
        <f>Table1[[#This Row],[Department]]&amp;"-"&amp;Table1[[#This Row],[Employee ID]]</f>
        <v>Support-E02216</v>
      </c>
      <c r="Z4327" t="str">
        <f>LEFT(Table1[[#This Row],[Department]],3)</f>
        <v>Sup</v>
      </c>
      <c r="AA4327" t="str">
        <f>_xlfn.XLOOKUP(Table1[[#This Row],[Manager ID]],MANAGERS!A:A,MANAGERS!B:B)</f>
        <v>Manager_12</v>
      </c>
      <c r="AB4327" t="str" cm="1">
        <f t="array" ref="AB4327">_xlfn.XLOOKUP(Table1[[#This Row],[Manager ID]],Table2[[#All],[Manager ID]],Table2[[#All],[Department Head]])</f>
        <v>Marketing</v>
      </c>
      <c r="AC4327" s="2">
        <f>_xlfn.XLOOKUP(Table1[[#This Row],[City]],L:L,O:O)</f>
        <v>0.24036902712549932</v>
      </c>
      <c r="AD4327" t="str" cm="1">
        <f t="array" ref="AD4327">_xlfn.IFS(Table1[[#This Row],[Performance Score]]&gt;=90,"Excellent",Table1[[#This Row],[Performance Score]]&gt;=75,"Good",Table1[[#This Row],[Performance Score]]&gt;=60,"Average",Table1[[#This Row],[Performance Score]]&lt;=60,"Need Improvement")</f>
        <v>Good</v>
      </c>
      <c r="AE4327" t="str">
        <f>IF(AND(Table1[[#This Row],[Attendance %]]&gt;=80,(Table1[[#This Row],[Performance Score]]&gt;=80)),"Eligible","Not Eligible")</f>
        <v>Not Eligible</v>
      </c>
      <c r="AF4327" t="str">
        <f>IF(Table1[[#This Row],[Performance Score]]&gt;=80,"High Performer","Low Performer")</f>
        <v>Low Performer</v>
      </c>
      <c r="AG4327" t="str" cm="1">
        <f t="array" aca="1" ref="AG4327" ca="1">_xlfn.IFS(Table1[[#This Row],[Experience]]&lt;=3,"Junior",Table1[[#This Row],[Experience]]&lt;=7,"Mid Level",Table1[[#This Row],[Experience]]&gt;=7,"Senior")</f>
        <v>Senior</v>
      </c>
      <c r="AH4327" t="str">
        <f>IF(Table1[[#This Row],[Attendance %]]&gt;75,"OK","Below 75")</f>
        <v>Below 75</v>
      </c>
      <c r="AI4327" t="b">
        <f>ISBLANK(Table1[[#This Row],[Employee ID]])</f>
        <v>0</v>
      </c>
      <c r="AJ4327" t="b">
        <f>ISNUMBER(Table1[[#This Row],[Total Salary  ]])</f>
        <v>1</v>
      </c>
      <c r="AK4327" t="str">
        <f>IFERROR(_xlfn.XLOOKUP(Table1[[#This Row],[Manager ID]],MANAGERS!A:A,MANAGERS!B:B),"Not Found")</f>
        <v>Manager_12</v>
      </c>
    </row>
    <row r="4328" spans="1:37" x14ac:dyDescent="0.2">
      <c r="A4328" t="s">
        <v>2854</v>
      </c>
      <c r="B4328" t="s">
        <v>45</v>
      </c>
      <c r="C4328" t="s">
        <v>21</v>
      </c>
      <c r="D4328" t="s">
        <v>40</v>
      </c>
      <c r="E4328" t="s">
        <v>51</v>
      </c>
      <c r="F4328" s="1">
        <v>44636</v>
      </c>
      <c r="G4328" s="1">
        <v>40859</v>
      </c>
      <c r="H4328">
        <v>28268</v>
      </c>
      <c r="I4328">
        <v>27075</v>
      </c>
      <c r="J4328">
        <v>74</v>
      </c>
      <c r="K4328">
        <v>69</v>
      </c>
      <c r="L4328" t="s">
        <v>23</v>
      </c>
      <c r="M4328">
        <v>119</v>
      </c>
      <c r="N4328">
        <f>Table1[[#This Row],[Basic Salary]]+Table1[[#This Row],[Bonus]]</f>
        <v>55343</v>
      </c>
      <c r="O4328" s="2">
        <f>Table1[[#This Row],[Bonus]]/Table1[[#This Row],[Basic Salary]]</f>
        <v>0.95779680203763973</v>
      </c>
      <c r="P4328">
        <f ca="1">DATEDIF(Table1[[#This Row],[Date of Birth]],TODAY(),"Y")</f>
        <v>14</v>
      </c>
      <c r="Q4328">
        <f ca="1">DATEDIF(Table1[[#This Row],[Joining Date]],TODAY(),"Y")</f>
        <v>4</v>
      </c>
      <c r="R4328" t="str">
        <f ca="1">IF(YEAR(Table1[[#This Row],[Joining Date]])=YEAR(TODAY()),"Yes","No")</f>
        <v>No</v>
      </c>
      <c r="S4328" t="str">
        <f ca="1">IF(Table1[[#This Row],[Experience]]&gt;5,"Yes","No")</f>
        <v>No</v>
      </c>
      <c r="T4328" t="str">
        <f>TEXT(Table1[[#This Row],[Joining Date]],"mmmm")</f>
        <v>March</v>
      </c>
      <c r="U4328" t="str">
        <f>TEXT(Table1[[#This Row],[Joining Date]],"yyyy")</f>
        <v>2022</v>
      </c>
      <c r="V4328" s="5">
        <f ca="1">TODAY()-Table1[[#This Row],[Joining Date]]</f>
        <v>1603</v>
      </c>
      <c r="W4328" t="str">
        <f>LEFT(Table1[[#This Row],[Employee Name]],FIND(" ",Table1[[#This Row],[Employee Name]])-1)</f>
        <v>Ananya</v>
      </c>
      <c r="X4328" t="str">
        <f>RIGHT(Table1[[#This Row],[Employee Name]],LEN(Table1[[#This Row],[Employee Name]])-FIND(" ",Table1[[#This Row],[Employee Name]]))</f>
        <v>Rao</v>
      </c>
      <c r="Y4328" t="str">
        <f>Table1[[#This Row],[Department]]&amp;"-"&amp;Table1[[#This Row],[Employee ID]]</f>
        <v>IT-E02798</v>
      </c>
      <c r="Z4328" t="str">
        <f>LEFT(Table1[[#This Row],[Department]],3)</f>
        <v>IT</v>
      </c>
      <c r="AA4328" t="str">
        <f>_xlfn.XLOOKUP(Table1[[#This Row],[Manager ID]],MANAGERS!A:A,MANAGERS!B:B)</f>
        <v>Manager_19</v>
      </c>
      <c r="AB4328" t="str" cm="1">
        <f t="array" ref="AB4328">_xlfn.XLOOKUP(Table1[[#This Row],[Manager ID]],Table2[[#All],[Manager ID]],Table2[[#All],[Department Head]])</f>
        <v>Support</v>
      </c>
      <c r="AC4328" s="2">
        <f>_xlfn.XLOOKUP(Table1[[#This Row],[City]],L:L,O:O)</f>
        <v>0.23486488519629886</v>
      </c>
      <c r="AD4328" t="str" cm="1">
        <f t="array" ref="AD4328">_xlfn.IFS(Table1[[#This Row],[Performance Score]]&gt;=90,"Excellent",Table1[[#This Row],[Performance Score]]&gt;=75,"Good",Table1[[#This Row],[Performance Score]]&gt;=60,"Average",Table1[[#This Row],[Performance Score]]&lt;=60,"Need Improvement")</f>
        <v>Average</v>
      </c>
      <c r="AE4328" t="str">
        <f>IF(AND(Table1[[#This Row],[Attendance %]]&gt;=80,(Table1[[#This Row],[Performance Score]]&gt;=80)),"Eligible","Not Eligible")</f>
        <v>Not Eligible</v>
      </c>
      <c r="AF4328" t="str">
        <f>IF(Table1[[#This Row],[Performance Score]]&gt;=80,"High Performer","Low Performer")</f>
        <v>Low Performer</v>
      </c>
      <c r="AG4328" t="str" cm="1">
        <f t="array" aca="1" ref="AG4328" ca="1">_xlfn.IFS(Table1[[#This Row],[Experience]]&lt;=3,"Junior",Table1[[#This Row],[Experience]]&lt;=7,"Mid Level",Table1[[#This Row],[Experience]]&gt;=7,"Senior")</f>
        <v>Mid Level</v>
      </c>
      <c r="AH4328" t="str">
        <f>IF(Table1[[#This Row],[Attendance %]]&gt;75,"OK","Below 75")</f>
        <v>Below 75</v>
      </c>
      <c r="AI4328" t="b">
        <f>ISBLANK(Table1[[#This Row],[Employee ID]])</f>
        <v>0</v>
      </c>
      <c r="AJ4328" t="b">
        <f>ISNUMBER(Table1[[#This Row],[Total Salary  ]])</f>
        <v>1</v>
      </c>
      <c r="AK4328" t="str">
        <f>IFERROR(_xlfn.XLOOKUP(Table1[[#This Row],[Manager ID]],MANAGERS!A:A,MANAGERS!B:B),"Not Found")</f>
        <v>Manager_19</v>
      </c>
    </row>
    <row r="4329" spans="1:37" x14ac:dyDescent="0.2">
      <c r="A4329" t="s">
        <v>4303</v>
      </c>
      <c r="B4329" t="s">
        <v>42</v>
      </c>
      <c r="C4329" t="s">
        <v>21</v>
      </c>
      <c r="D4329" t="s">
        <v>25</v>
      </c>
      <c r="E4329" t="s">
        <v>26</v>
      </c>
      <c r="F4329" s="1">
        <v>42023</v>
      </c>
      <c r="G4329" s="1">
        <v>36103</v>
      </c>
      <c r="H4329">
        <v>44648</v>
      </c>
      <c r="I4329">
        <v>10694</v>
      </c>
      <c r="J4329">
        <v>72</v>
      </c>
      <c r="K4329">
        <v>40</v>
      </c>
      <c r="L4329" t="s">
        <v>27</v>
      </c>
      <c r="M4329">
        <v>107</v>
      </c>
      <c r="N4329">
        <f>Table1[[#This Row],[Basic Salary]]+Table1[[#This Row],[Bonus]]</f>
        <v>55342</v>
      </c>
      <c r="O4329" s="2">
        <f>Table1[[#This Row],[Bonus]]/Table1[[#This Row],[Basic Salary]]</f>
        <v>0.23951800752553307</v>
      </c>
      <c r="P4329">
        <f ca="1">DATEDIF(Table1[[#This Row],[Date of Birth]],TODAY(),"Y")</f>
        <v>27</v>
      </c>
      <c r="Q4329">
        <f ca="1">DATEDIF(Table1[[#This Row],[Joining Date]],TODAY(),"Y")</f>
        <v>11</v>
      </c>
      <c r="R4329" t="str">
        <f ca="1">IF(YEAR(Table1[[#This Row],[Joining Date]])=YEAR(TODAY()),"Yes","No")</f>
        <v>No</v>
      </c>
      <c r="S4329" t="str">
        <f ca="1">IF(Table1[[#This Row],[Experience]]&gt;5,"Yes","No")</f>
        <v>Yes</v>
      </c>
      <c r="T4329" t="str">
        <f>TEXT(Table1[[#This Row],[Joining Date]],"mmmm")</f>
        <v>January</v>
      </c>
      <c r="U4329" t="str">
        <f>TEXT(Table1[[#This Row],[Joining Date]],"yyyy")</f>
        <v>2015</v>
      </c>
      <c r="V4329" s="5">
        <f ca="1">TODAY()-Table1[[#This Row],[Joining Date]]</f>
        <v>4216</v>
      </c>
      <c r="W4329" t="str">
        <f>LEFT(Table1[[#This Row],[Employee Name]],FIND(" ",Table1[[#This Row],[Employee Name]])-1)</f>
        <v>Krishna</v>
      </c>
      <c r="X4329" t="str">
        <f>RIGHT(Table1[[#This Row],[Employee Name]],LEN(Table1[[#This Row],[Employee Name]])-FIND(" ",Table1[[#This Row],[Employee Name]]))</f>
        <v>Chaitanya</v>
      </c>
      <c r="Y4329" t="str">
        <f>Table1[[#This Row],[Department]]&amp;"-"&amp;Table1[[#This Row],[Employee ID]]</f>
        <v>Finance-E04247</v>
      </c>
      <c r="Z4329" t="str">
        <f>LEFT(Table1[[#This Row],[Department]],3)</f>
        <v>Fin</v>
      </c>
      <c r="AA4329" t="str">
        <f>_xlfn.XLOOKUP(Table1[[#This Row],[Manager ID]],MANAGERS!A:A,MANAGERS!B:B)</f>
        <v>Manager_7</v>
      </c>
      <c r="AB4329" t="str" cm="1">
        <f t="array" ref="AB4329">_xlfn.XLOOKUP(Table1[[#This Row],[Manager ID]],Table2[[#All],[Manager ID]],Table2[[#All],[Department Head]])</f>
        <v>Operations</v>
      </c>
      <c r="AC4329" s="2">
        <f>_xlfn.XLOOKUP(Table1[[#This Row],[City]],L:L,O:O)</f>
        <v>0.23674293405114402</v>
      </c>
      <c r="AD4329" t="str" cm="1">
        <f t="array" ref="AD4329">_xlfn.IFS(Table1[[#This Row],[Performance Score]]&gt;=90,"Excellent",Table1[[#This Row],[Performance Score]]&gt;=75,"Good",Table1[[#This Row],[Performance Score]]&gt;=60,"Average",Table1[[#This Row],[Performance Score]]&lt;=60,"Need Improvement")</f>
        <v>Need Improvement</v>
      </c>
      <c r="AE4329" t="str">
        <f>IF(AND(Table1[[#This Row],[Attendance %]]&gt;=80,(Table1[[#This Row],[Performance Score]]&gt;=80)),"Eligible","Not Eligible")</f>
        <v>Not Eligible</v>
      </c>
      <c r="AF4329" t="str">
        <f>IF(Table1[[#This Row],[Performance Score]]&gt;=80,"High Performer","Low Performer")</f>
        <v>Low Performer</v>
      </c>
      <c r="AG4329" t="str" cm="1">
        <f t="array" aca="1" ref="AG4329" ca="1">_xlfn.IFS(Table1[[#This Row],[Experience]]&lt;=3,"Junior",Table1[[#This Row],[Experience]]&lt;=7,"Mid Level",Table1[[#This Row],[Experience]]&gt;=7,"Senior")</f>
        <v>Senior</v>
      </c>
      <c r="AH4329" t="str">
        <f>IF(Table1[[#This Row],[Attendance %]]&gt;75,"OK","Below 75")</f>
        <v>Below 75</v>
      </c>
      <c r="AI4329" t="b">
        <f>ISBLANK(Table1[[#This Row],[Employee ID]])</f>
        <v>0</v>
      </c>
      <c r="AJ4329" t="b">
        <f>ISNUMBER(Table1[[#This Row],[Total Salary  ]])</f>
        <v>1</v>
      </c>
      <c r="AK4329" t="str">
        <f>IFERROR(_xlfn.XLOOKUP(Table1[[#This Row],[Manager ID]],MANAGERS!A:A,MANAGERS!B:B),"Not Found")</f>
        <v>Manager_7</v>
      </c>
    </row>
    <row r="4330" spans="1:37" x14ac:dyDescent="0.2">
      <c r="A4330" t="s">
        <v>3526</v>
      </c>
      <c r="B4330" t="s">
        <v>77</v>
      </c>
      <c r="C4330" t="s">
        <v>21</v>
      </c>
      <c r="D4330" t="s">
        <v>33</v>
      </c>
      <c r="E4330" t="s">
        <v>51</v>
      </c>
      <c r="F4330" s="1">
        <v>42039</v>
      </c>
      <c r="G4330" s="1">
        <v>29874</v>
      </c>
      <c r="H4330">
        <v>45473</v>
      </c>
      <c r="I4330">
        <v>9843</v>
      </c>
      <c r="J4330">
        <v>86</v>
      </c>
      <c r="K4330">
        <v>56</v>
      </c>
      <c r="L4330" t="s">
        <v>37</v>
      </c>
      <c r="M4330">
        <v>112</v>
      </c>
      <c r="N4330">
        <f>Table1[[#This Row],[Basic Salary]]+Table1[[#This Row],[Bonus]]</f>
        <v>55316</v>
      </c>
      <c r="O4330" s="2">
        <f>Table1[[#This Row],[Bonus]]/Table1[[#This Row],[Basic Salary]]</f>
        <v>0.21645811800409034</v>
      </c>
      <c r="P4330">
        <f ca="1">DATEDIF(Table1[[#This Row],[Date of Birth]],TODAY(),"Y")</f>
        <v>44</v>
      </c>
      <c r="Q4330">
        <f ca="1">DATEDIF(Table1[[#This Row],[Joining Date]],TODAY(),"Y")</f>
        <v>11</v>
      </c>
      <c r="R4330" t="str">
        <f ca="1">IF(YEAR(Table1[[#This Row],[Joining Date]])=YEAR(TODAY()),"Yes","No")</f>
        <v>No</v>
      </c>
      <c r="S4330" t="str">
        <f ca="1">IF(Table1[[#This Row],[Experience]]&gt;5,"Yes","No")</f>
        <v>Yes</v>
      </c>
      <c r="T4330" t="str">
        <f>TEXT(Table1[[#This Row],[Joining Date]],"mmmm")</f>
        <v>February</v>
      </c>
      <c r="U4330" t="str">
        <f>TEXT(Table1[[#This Row],[Joining Date]],"yyyy")</f>
        <v>2015</v>
      </c>
      <c r="V4330" s="5">
        <f ca="1">TODAY()-Table1[[#This Row],[Joining Date]]</f>
        <v>4200</v>
      </c>
      <c r="W4330" t="str">
        <f>LEFT(Table1[[#This Row],[Employee Name]],FIND(" ",Table1[[#This Row],[Employee Name]])-1)</f>
        <v>Rohan</v>
      </c>
      <c r="X4330" t="str">
        <f>RIGHT(Table1[[#This Row],[Employee Name]],LEN(Table1[[#This Row],[Employee Name]])-FIND(" ",Table1[[#This Row],[Employee Name]]))</f>
        <v>Gupta</v>
      </c>
      <c r="Y4330" t="str">
        <f>Table1[[#This Row],[Department]]&amp;"-"&amp;Table1[[#This Row],[Employee ID]]</f>
        <v>Marketing-E03470</v>
      </c>
      <c r="Z4330" t="str">
        <f>LEFT(Table1[[#This Row],[Department]],3)</f>
        <v>Mar</v>
      </c>
      <c r="AA4330" t="str">
        <f>_xlfn.XLOOKUP(Table1[[#This Row],[Manager ID]],MANAGERS!A:A,MANAGERS!B:B)</f>
        <v>Manager_12</v>
      </c>
      <c r="AB4330" t="str" cm="1">
        <f t="array" ref="AB4330">_xlfn.XLOOKUP(Table1[[#This Row],[Manager ID]],Table2[[#All],[Manager ID]],Table2[[#All],[Department Head]])</f>
        <v>Marketing</v>
      </c>
      <c r="AC4330" s="2">
        <f>_xlfn.XLOOKUP(Table1[[#This Row],[City]],L:L,O:O)</f>
        <v>0.24036902712549932</v>
      </c>
      <c r="AD4330" t="str" cm="1">
        <f t="array" ref="AD4330">_xlfn.IFS(Table1[[#This Row],[Performance Score]]&gt;=90,"Excellent",Table1[[#This Row],[Performance Score]]&gt;=75,"Good",Table1[[#This Row],[Performance Score]]&gt;=60,"Average",Table1[[#This Row],[Performance Score]]&lt;=60,"Need Improvement")</f>
        <v>Need Improvement</v>
      </c>
      <c r="AE4330" t="str">
        <f>IF(AND(Table1[[#This Row],[Attendance %]]&gt;=80,(Table1[[#This Row],[Performance Score]]&gt;=80)),"Eligible","Not Eligible")</f>
        <v>Not Eligible</v>
      </c>
      <c r="AF4330" t="str">
        <f>IF(Table1[[#This Row],[Performance Score]]&gt;=80,"High Performer","Low Performer")</f>
        <v>Low Performer</v>
      </c>
      <c r="AG4330" t="str" cm="1">
        <f t="array" aca="1" ref="AG4330" ca="1">_xlfn.IFS(Table1[[#This Row],[Experience]]&lt;=3,"Junior",Table1[[#This Row],[Experience]]&lt;=7,"Mid Level",Table1[[#This Row],[Experience]]&gt;=7,"Senior")</f>
        <v>Senior</v>
      </c>
      <c r="AH4330" t="str">
        <f>IF(Table1[[#This Row],[Attendance %]]&gt;75,"OK","Below 75")</f>
        <v>OK</v>
      </c>
      <c r="AI4330" t="b">
        <f>ISBLANK(Table1[[#This Row],[Employee ID]])</f>
        <v>0</v>
      </c>
      <c r="AJ4330" t="b">
        <f>ISNUMBER(Table1[[#This Row],[Total Salary  ]])</f>
        <v>1</v>
      </c>
      <c r="AK4330" t="str">
        <f>IFERROR(_xlfn.XLOOKUP(Table1[[#This Row],[Manager ID]],MANAGERS!A:A,MANAGERS!B:B),"Not Found")</f>
        <v>Manager_12</v>
      </c>
    </row>
    <row r="4331" spans="1:37" x14ac:dyDescent="0.2">
      <c r="A4331" t="s">
        <v>1761</v>
      </c>
      <c r="B4331" t="s">
        <v>85</v>
      </c>
      <c r="C4331" t="s">
        <v>21</v>
      </c>
      <c r="D4331" t="s">
        <v>16</v>
      </c>
      <c r="E4331" t="s">
        <v>22</v>
      </c>
      <c r="F4331" s="1">
        <v>44392</v>
      </c>
      <c r="G4331" s="1">
        <v>30570</v>
      </c>
      <c r="H4331">
        <v>30179</v>
      </c>
      <c r="I4331">
        <v>25131</v>
      </c>
      <c r="J4331">
        <v>60</v>
      </c>
      <c r="K4331">
        <v>92</v>
      </c>
      <c r="L4331" t="s">
        <v>37</v>
      </c>
      <c r="M4331">
        <v>106</v>
      </c>
      <c r="N4331">
        <f>Table1[[#This Row],[Basic Salary]]+Table1[[#This Row],[Bonus]]</f>
        <v>55310</v>
      </c>
      <c r="O4331" s="2">
        <f>Table1[[#This Row],[Bonus]]/Table1[[#This Row],[Basic Salary]]</f>
        <v>0.83273136949534443</v>
      </c>
      <c r="P4331">
        <f ca="1">DATEDIF(Table1[[#This Row],[Date of Birth]],TODAY(),"Y")</f>
        <v>42</v>
      </c>
      <c r="Q4331">
        <f ca="1">DATEDIF(Table1[[#This Row],[Joining Date]],TODAY(),"Y")</f>
        <v>5</v>
      </c>
      <c r="R4331" t="str">
        <f ca="1">IF(YEAR(Table1[[#This Row],[Joining Date]])=YEAR(TODAY()),"Yes","No")</f>
        <v>No</v>
      </c>
      <c r="S4331" t="str">
        <f ca="1">IF(Table1[[#This Row],[Experience]]&gt;5,"Yes","No")</f>
        <v>No</v>
      </c>
      <c r="T4331" t="str">
        <f>TEXT(Table1[[#This Row],[Joining Date]],"mmmm")</f>
        <v>July</v>
      </c>
      <c r="U4331" t="str">
        <f>TEXT(Table1[[#This Row],[Joining Date]],"yyyy")</f>
        <v>2021</v>
      </c>
      <c r="V4331" s="5">
        <f ca="1">TODAY()-Table1[[#This Row],[Joining Date]]</f>
        <v>1847</v>
      </c>
      <c r="W4331" t="str">
        <f>LEFT(Table1[[#This Row],[Employee Name]],FIND(" ",Table1[[#This Row],[Employee Name]])-1)</f>
        <v>Pooja</v>
      </c>
      <c r="X4331" t="str">
        <f>RIGHT(Table1[[#This Row],[Employee Name]],LEN(Table1[[#This Row],[Employee Name]])-FIND(" ",Table1[[#This Row],[Employee Name]]))</f>
        <v>Das</v>
      </c>
      <c r="Y4331" t="str">
        <f>Table1[[#This Row],[Department]]&amp;"-"&amp;Table1[[#This Row],[Employee ID]]</f>
        <v>HR-E01705</v>
      </c>
      <c r="Z4331" t="str">
        <f>LEFT(Table1[[#This Row],[Department]],3)</f>
        <v>HR</v>
      </c>
      <c r="AA4331" t="str">
        <f>_xlfn.XLOOKUP(Table1[[#This Row],[Manager ID]],MANAGERS!A:A,MANAGERS!B:B)</f>
        <v>Manager_6</v>
      </c>
      <c r="AB4331" t="str" cm="1">
        <f t="array" ref="AB4331">_xlfn.XLOOKUP(Table1[[#This Row],[Manager ID]],Table2[[#All],[Manager ID]],Table2[[#All],[Department Head]])</f>
        <v>HR</v>
      </c>
      <c r="AC4331" s="2">
        <f>_xlfn.XLOOKUP(Table1[[#This Row],[City]],L:L,O:O)</f>
        <v>0.24036902712549932</v>
      </c>
      <c r="AD4331" t="str" cm="1">
        <f t="array" ref="AD4331">_xlfn.IFS(Table1[[#This Row],[Performance Score]]&gt;=90,"Excellent",Table1[[#This Row],[Performance Score]]&gt;=75,"Good",Table1[[#This Row],[Performance Score]]&gt;=60,"Average",Table1[[#This Row],[Performance Score]]&lt;=60,"Need Improvement")</f>
        <v>Excellent</v>
      </c>
      <c r="AE4331" t="str">
        <f>IF(AND(Table1[[#This Row],[Attendance %]]&gt;=80,(Table1[[#This Row],[Performance Score]]&gt;=80)),"Eligible","Not Eligible")</f>
        <v>Not Eligible</v>
      </c>
      <c r="AF4331" t="str">
        <f>IF(Table1[[#This Row],[Performance Score]]&gt;=80,"High Performer","Low Performer")</f>
        <v>High Performer</v>
      </c>
      <c r="AG4331" t="str" cm="1">
        <f t="array" aca="1" ref="AG4331" ca="1">_xlfn.IFS(Table1[[#This Row],[Experience]]&lt;=3,"Junior",Table1[[#This Row],[Experience]]&lt;=7,"Mid Level",Table1[[#This Row],[Experience]]&gt;=7,"Senior")</f>
        <v>Mid Level</v>
      </c>
      <c r="AH4331" t="str">
        <f>IF(Table1[[#This Row],[Attendance %]]&gt;75,"OK","Below 75")</f>
        <v>Below 75</v>
      </c>
      <c r="AI4331" t="b">
        <f>ISBLANK(Table1[[#This Row],[Employee ID]])</f>
        <v>0</v>
      </c>
      <c r="AJ4331" t="b">
        <f>ISNUMBER(Table1[[#This Row],[Total Salary  ]])</f>
        <v>1</v>
      </c>
      <c r="AK4331" t="str">
        <f>IFERROR(_xlfn.XLOOKUP(Table1[[#This Row],[Manager ID]],MANAGERS!A:A,MANAGERS!B:B),"Not Found")</f>
        <v>Manager_6</v>
      </c>
    </row>
    <row r="4332" spans="1:37" x14ac:dyDescent="0.2">
      <c r="A4332" t="s">
        <v>3792</v>
      </c>
      <c r="B4332" t="s">
        <v>29</v>
      </c>
      <c r="C4332" t="s">
        <v>21</v>
      </c>
      <c r="D4332" t="s">
        <v>33</v>
      </c>
      <c r="E4332" t="s">
        <v>22</v>
      </c>
      <c r="F4332" s="1">
        <v>44941</v>
      </c>
      <c r="G4332" s="1">
        <v>39682</v>
      </c>
      <c r="H4332">
        <v>42001</v>
      </c>
      <c r="I4332">
        <v>13296</v>
      </c>
      <c r="J4332">
        <v>61</v>
      </c>
      <c r="K4332">
        <v>89</v>
      </c>
      <c r="L4332" t="s">
        <v>31</v>
      </c>
      <c r="M4332">
        <v>108</v>
      </c>
      <c r="N4332">
        <f>Table1[[#This Row],[Basic Salary]]+Table1[[#This Row],[Bonus]]</f>
        <v>55297</v>
      </c>
      <c r="O4332" s="2">
        <f>Table1[[#This Row],[Bonus]]/Table1[[#This Row],[Basic Salary]]</f>
        <v>0.31656389133592056</v>
      </c>
      <c r="P4332">
        <f ca="1">DATEDIF(Table1[[#This Row],[Date of Birth]],TODAY(),"Y")</f>
        <v>17</v>
      </c>
      <c r="Q4332">
        <f ca="1">DATEDIF(Table1[[#This Row],[Joining Date]],TODAY(),"Y")</f>
        <v>3</v>
      </c>
      <c r="R4332" t="str">
        <f ca="1">IF(YEAR(Table1[[#This Row],[Joining Date]])=YEAR(TODAY()),"Yes","No")</f>
        <v>No</v>
      </c>
      <c r="S4332" t="str">
        <f ca="1">IF(Table1[[#This Row],[Experience]]&gt;5,"Yes","No")</f>
        <v>No</v>
      </c>
      <c r="T4332" t="str">
        <f>TEXT(Table1[[#This Row],[Joining Date]],"mmmm")</f>
        <v>January</v>
      </c>
      <c r="U4332" t="str">
        <f>TEXT(Table1[[#This Row],[Joining Date]],"yyyy")</f>
        <v>2023</v>
      </c>
      <c r="V4332" s="5">
        <f ca="1">TODAY()-Table1[[#This Row],[Joining Date]]</f>
        <v>1298</v>
      </c>
      <c r="W4332" t="str">
        <f>LEFT(Table1[[#This Row],[Employee Name]],FIND(" ",Table1[[#This Row],[Employee Name]])-1)</f>
        <v>Vikram</v>
      </c>
      <c r="X4332" t="str">
        <f>RIGHT(Table1[[#This Row],[Employee Name]],LEN(Table1[[#This Row],[Employee Name]])-FIND(" ",Table1[[#This Row],[Employee Name]]))</f>
        <v>Singh</v>
      </c>
      <c r="Y4332" t="str">
        <f>Table1[[#This Row],[Department]]&amp;"-"&amp;Table1[[#This Row],[Employee ID]]</f>
        <v>Marketing-E03736</v>
      </c>
      <c r="Z4332" t="str">
        <f>LEFT(Table1[[#This Row],[Department]],3)</f>
        <v>Mar</v>
      </c>
      <c r="AA4332" t="str">
        <f>_xlfn.XLOOKUP(Table1[[#This Row],[Manager ID]],MANAGERS!A:A,MANAGERS!B:B)</f>
        <v>Manager_8</v>
      </c>
      <c r="AB4332" t="str" cm="1">
        <f t="array" ref="AB4332">_xlfn.XLOOKUP(Table1[[#This Row],[Manager ID]],Table2[[#All],[Manager ID]],Table2[[#All],[Department Head]])</f>
        <v>Sales</v>
      </c>
      <c r="AC4332" s="2">
        <f>_xlfn.XLOOKUP(Table1[[#This Row],[City]],L:L,O:O)</f>
        <v>0.241864189087755</v>
      </c>
      <c r="AD4332" t="str" cm="1">
        <f t="array" ref="AD4332">_xlfn.IFS(Table1[[#This Row],[Performance Score]]&gt;=90,"Excellent",Table1[[#This Row],[Performance Score]]&gt;=75,"Good",Table1[[#This Row],[Performance Score]]&gt;=60,"Average",Table1[[#This Row],[Performance Score]]&lt;=60,"Need Improvement")</f>
        <v>Good</v>
      </c>
      <c r="AE4332" t="str">
        <f>IF(AND(Table1[[#This Row],[Attendance %]]&gt;=80,(Table1[[#This Row],[Performance Score]]&gt;=80)),"Eligible","Not Eligible")</f>
        <v>Not Eligible</v>
      </c>
      <c r="AF4332" t="str">
        <f>IF(Table1[[#This Row],[Performance Score]]&gt;=80,"High Performer","Low Performer")</f>
        <v>High Performer</v>
      </c>
      <c r="AG4332" t="str" cm="1">
        <f t="array" aca="1" ref="AG4332" ca="1">_xlfn.IFS(Table1[[#This Row],[Experience]]&lt;=3,"Junior",Table1[[#This Row],[Experience]]&lt;=7,"Mid Level",Table1[[#This Row],[Experience]]&gt;=7,"Senior")</f>
        <v>Junior</v>
      </c>
      <c r="AH4332" t="str">
        <f>IF(Table1[[#This Row],[Attendance %]]&gt;75,"OK","Below 75")</f>
        <v>Below 75</v>
      </c>
      <c r="AI4332" t="b">
        <f>ISBLANK(Table1[[#This Row],[Employee ID]])</f>
        <v>0</v>
      </c>
      <c r="AJ4332" t="b">
        <f>ISNUMBER(Table1[[#This Row],[Total Salary  ]])</f>
        <v>1</v>
      </c>
      <c r="AK4332" t="str">
        <f>IFERROR(_xlfn.XLOOKUP(Table1[[#This Row],[Manager ID]],MANAGERS!A:A,MANAGERS!B:B),"Not Found")</f>
        <v>Manager_8</v>
      </c>
    </row>
    <row r="4333" spans="1:37" x14ac:dyDescent="0.2">
      <c r="A4333" t="s">
        <v>3899</v>
      </c>
      <c r="B4333" t="s">
        <v>39</v>
      </c>
      <c r="C4333" t="s">
        <v>21</v>
      </c>
      <c r="D4333" t="s">
        <v>25</v>
      </c>
      <c r="E4333" t="s">
        <v>26</v>
      </c>
      <c r="F4333" s="1">
        <v>45810</v>
      </c>
      <c r="G4333" s="1">
        <v>36576</v>
      </c>
      <c r="H4333">
        <v>29326</v>
      </c>
      <c r="I4333">
        <v>25964</v>
      </c>
      <c r="J4333">
        <v>69</v>
      </c>
      <c r="K4333">
        <v>46</v>
      </c>
      <c r="L4333" t="s">
        <v>34</v>
      </c>
      <c r="M4333">
        <v>115</v>
      </c>
      <c r="N4333">
        <f>Table1[[#This Row],[Basic Salary]]+Table1[[#This Row],[Bonus]]</f>
        <v>55290</v>
      </c>
      <c r="O4333" s="2">
        <f>Table1[[#This Row],[Bonus]]/Table1[[#This Row],[Basic Salary]]</f>
        <v>0.88535770306212913</v>
      </c>
      <c r="P4333">
        <f ca="1">DATEDIF(Table1[[#This Row],[Date of Birth]],TODAY(),"Y")</f>
        <v>26</v>
      </c>
      <c r="Q4333">
        <f ca="1">DATEDIF(Table1[[#This Row],[Joining Date]],TODAY(),"Y")</f>
        <v>1</v>
      </c>
      <c r="R4333" t="str">
        <f ca="1">IF(YEAR(Table1[[#This Row],[Joining Date]])=YEAR(TODAY()),"Yes","No")</f>
        <v>No</v>
      </c>
      <c r="S4333" t="str">
        <f ca="1">IF(Table1[[#This Row],[Experience]]&gt;5,"Yes","No")</f>
        <v>No</v>
      </c>
      <c r="T4333" t="str">
        <f>TEXT(Table1[[#This Row],[Joining Date]],"mmmm")</f>
        <v>June</v>
      </c>
      <c r="U4333" t="str">
        <f>TEXT(Table1[[#This Row],[Joining Date]],"yyyy")</f>
        <v>2025</v>
      </c>
      <c r="V4333" s="5">
        <f ca="1">TODAY()-Table1[[#This Row],[Joining Date]]</f>
        <v>429</v>
      </c>
      <c r="W4333" t="str">
        <f>LEFT(Table1[[#This Row],[Employee Name]],FIND(" ",Table1[[#This Row],[Employee Name]])-1)</f>
        <v>Karan</v>
      </c>
      <c r="X4333" t="str">
        <f>RIGHT(Table1[[#This Row],[Employee Name]],LEN(Table1[[#This Row],[Employee Name]])-FIND(" ",Table1[[#This Row],[Employee Name]]))</f>
        <v>Malhotra</v>
      </c>
      <c r="Y4333" t="str">
        <f>Table1[[#This Row],[Department]]&amp;"-"&amp;Table1[[#This Row],[Employee ID]]</f>
        <v>Finance-E03843</v>
      </c>
      <c r="Z4333" t="str">
        <f>LEFT(Table1[[#This Row],[Department]],3)</f>
        <v>Fin</v>
      </c>
      <c r="AA4333" t="str">
        <f>_xlfn.XLOOKUP(Table1[[#This Row],[Manager ID]],MANAGERS!A:A,MANAGERS!B:B)</f>
        <v>Manager_15</v>
      </c>
      <c r="AB4333" t="str" cm="1">
        <f t="array" ref="AB4333">_xlfn.XLOOKUP(Table1[[#This Row],[Manager ID]],Table2[[#All],[Manager ID]],Table2[[#All],[Department Head]])</f>
        <v>Support</v>
      </c>
      <c r="AC4333" s="2">
        <f>_xlfn.XLOOKUP(Table1[[#This Row],[City]],L:L,O:O)</f>
        <v>0.24030340748661314</v>
      </c>
      <c r="AD4333" t="str" cm="1">
        <f t="array" ref="AD4333">_xlfn.IFS(Table1[[#This Row],[Performance Score]]&gt;=90,"Excellent",Table1[[#This Row],[Performance Score]]&gt;=75,"Good",Table1[[#This Row],[Performance Score]]&gt;=60,"Average",Table1[[#This Row],[Performance Score]]&lt;=60,"Need Improvement")</f>
        <v>Need Improvement</v>
      </c>
      <c r="AE4333" t="str">
        <f>IF(AND(Table1[[#This Row],[Attendance %]]&gt;=80,(Table1[[#This Row],[Performance Score]]&gt;=80)),"Eligible","Not Eligible")</f>
        <v>Not Eligible</v>
      </c>
      <c r="AF4333" t="str">
        <f>IF(Table1[[#This Row],[Performance Score]]&gt;=80,"High Performer","Low Performer")</f>
        <v>Low Performer</v>
      </c>
      <c r="AG4333" t="str" cm="1">
        <f t="array" aca="1" ref="AG4333" ca="1">_xlfn.IFS(Table1[[#This Row],[Experience]]&lt;=3,"Junior",Table1[[#This Row],[Experience]]&lt;=7,"Mid Level",Table1[[#This Row],[Experience]]&gt;=7,"Senior")</f>
        <v>Junior</v>
      </c>
      <c r="AH4333" t="str">
        <f>IF(Table1[[#This Row],[Attendance %]]&gt;75,"OK","Below 75")</f>
        <v>Below 75</v>
      </c>
      <c r="AI4333" t="b">
        <f>ISBLANK(Table1[[#This Row],[Employee ID]])</f>
        <v>0</v>
      </c>
      <c r="AJ4333" t="b">
        <f>ISNUMBER(Table1[[#This Row],[Total Salary  ]])</f>
        <v>1</v>
      </c>
      <c r="AK4333" t="str">
        <f>IFERROR(_xlfn.XLOOKUP(Table1[[#This Row],[Manager ID]],MANAGERS!A:A,MANAGERS!B:B),"Not Found")</f>
        <v>Manager_15</v>
      </c>
    </row>
    <row r="4334" spans="1:37" x14ac:dyDescent="0.2">
      <c r="A4334" t="s">
        <v>1402</v>
      </c>
      <c r="B4334" t="s">
        <v>89</v>
      </c>
      <c r="C4334" t="s">
        <v>21</v>
      </c>
      <c r="D4334" t="s">
        <v>46</v>
      </c>
      <c r="E4334" t="s">
        <v>26</v>
      </c>
      <c r="F4334" s="1">
        <v>44897</v>
      </c>
      <c r="G4334" s="1">
        <v>33198</v>
      </c>
      <c r="H4334">
        <v>37559</v>
      </c>
      <c r="I4334">
        <v>17700</v>
      </c>
      <c r="J4334">
        <v>68</v>
      </c>
      <c r="K4334">
        <v>60</v>
      </c>
      <c r="L4334" t="s">
        <v>34</v>
      </c>
      <c r="M4334">
        <v>105</v>
      </c>
      <c r="N4334">
        <f>Table1[[#This Row],[Basic Salary]]+Table1[[#This Row],[Bonus]]</f>
        <v>55259</v>
      </c>
      <c r="O4334" s="2">
        <f>Table1[[#This Row],[Bonus]]/Table1[[#This Row],[Basic Salary]]</f>
        <v>0.47125855320961685</v>
      </c>
      <c r="P4334">
        <f ca="1">DATEDIF(Table1[[#This Row],[Date of Birth]],TODAY(),"Y")</f>
        <v>35</v>
      </c>
      <c r="Q4334">
        <f ca="1">DATEDIF(Table1[[#This Row],[Joining Date]],TODAY(),"Y")</f>
        <v>3</v>
      </c>
      <c r="R4334" t="str">
        <f ca="1">IF(YEAR(Table1[[#This Row],[Joining Date]])=YEAR(TODAY()),"Yes","No")</f>
        <v>No</v>
      </c>
      <c r="S4334" t="str">
        <f ca="1">IF(Table1[[#This Row],[Experience]]&gt;5,"Yes","No")</f>
        <v>No</v>
      </c>
      <c r="T4334" t="str">
        <f>TEXT(Table1[[#This Row],[Joining Date]],"mmmm")</f>
        <v>December</v>
      </c>
      <c r="U4334" t="str">
        <f>TEXT(Table1[[#This Row],[Joining Date]],"yyyy")</f>
        <v>2022</v>
      </c>
      <c r="V4334" s="5">
        <f ca="1">TODAY()-Table1[[#This Row],[Joining Date]]</f>
        <v>1342</v>
      </c>
      <c r="W4334" t="str">
        <f>LEFT(Table1[[#This Row],[Employee Name]],FIND(" ",Table1[[#This Row],[Employee Name]])-1)</f>
        <v>Tarun</v>
      </c>
      <c r="X4334" t="str">
        <f>RIGHT(Table1[[#This Row],[Employee Name]],LEN(Table1[[#This Row],[Employee Name]])-FIND(" ",Table1[[#This Row],[Employee Name]]))</f>
        <v>Verma</v>
      </c>
      <c r="Y4334" t="str">
        <f>Table1[[#This Row],[Department]]&amp;"-"&amp;Table1[[#This Row],[Employee ID]]</f>
        <v>Support-E01346</v>
      </c>
      <c r="Z4334" t="str">
        <f>LEFT(Table1[[#This Row],[Department]],3)</f>
        <v>Sup</v>
      </c>
      <c r="AA4334" t="str">
        <f>_xlfn.XLOOKUP(Table1[[#This Row],[Manager ID]],MANAGERS!A:A,MANAGERS!B:B)</f>
        <v>Manager_5</v>
      </c>
      <c r="AB4334" t="str" cm="1">
        <f t="array" ref="AB4334">_xlfn.XLOOKUP(Table1[[#This Row],[Manager ID]],Table2[[#All],[Manager ID]],Table2[[#All],[Department Head]])</f>
        <v>Sales</v>
      </c>
      <c r="AC4334" s="2">
        <f>_xlfn.XLOOKUP(Table1[[#This Row],[City]],L:L,O:O)</f>
        <v>0.24030340748661314</v>
      </c>
      <c r="AD4334" t="str" cm="1">
        <f t="array" ref="AD4334">_xlfn.IFS(Table1[[#This Row],[Performance Score]]&gt;=90,"Excellent",Table1[[#This Row],[Performance Score]]&gt;=75,"Good",Table1[[#This Row],[Performance Score]]&gt;=60,"Average",Table1[[#This Row],[Performance Score]]&lt;=60,"Need Improvement")</f>
        <v>Average</v>
      </c>
      <c r="AE4334" t="str">
        <f>IF(AND(Table1[[#This Row],[Attendance %]]&gt;=80,(Table1[[#This Row],[Performance Score]]&gt;=80)),"Eligible","Not Eligible")</f>
        <v>Not Eligible</v>
      </c>
      <c r="AF4334" t="str">
        <f>IF(Table1[[#This Row],[Performance Score]]&gt;=80,"High Performer","Low Performer")</f>
        <v>Low Performer</v>
      </c>
      <c r="AG4334" t="str" cm="1">
        <f t="array" aca="1" ref="AG4334" ca="1">_xlfn.IFS(Table1[[#This Row],[Experience]]&lt;=3,"Junior",Table1[[#This Row],[Experience]]&lt;=7,"Mid Level",Table1[[#This Row],[Experience]]&gt;=7,"Senior")</f>
        <v>Junior</v>
      </c>
      <c r="AH4334" t="str">
        <f>IF(Table1[[#This Row],[Attendance %]]&gt;75,"OK","Below 75")</f>
        <v>Below 75</v>
      </c>
      <c r="AI4334" t="b">
        <f>ISBLANK(Table1[[#This Row],[Employee ID]])</f>
        <v>0</v>
      </c>
      <c r="AJ4334" t="b">
        <f>ISNUMBER(Table1[[#This Row],[Total Salary  ]])</f>
        <v>1</v>
      </c>
      <c r="AK4334" t="str">
        <f>IFERROR(_xlfn.XLOOKUP(Table1[[#This Row],[Manager ID]],MANAGERS!A:A,MANAGERS!B:B),"Not Found")</f>
        <v>Manager_5</v>
      </c>
    </row>
    <row r="4335" spans="1:37" x14ac:dyDescent="0.2">
      <c r="A4335" t="s">
        <v>4643</v>
      </c>
      <c r="B4335" t="s">
        <v>45</v>
      </c>
      <c r="C4335" t="s">
        <v>21</v>
      </c>
      <c r="D4335" t="s">
        <v>16</v>
      </c>
      <c r="E4335" t="s">
        <v>26</v>
      </c>
      <c r="F4335" s="1">
        <v>42518</v>
      </c>
      <c r="G4335" s="1">
        <v>30286</v>
      </c>
      <c r="H4335">
        <v>32909</v>
      </c>
      <c r="I4335">
        <v>22346</v>
      </c>
      <c r="J4335">
        <v>78</v>
      </c>
      <c r="K4335">
        <v>42</v>
      </c>
      <c r="L4335" t="s">
        <v>53</v>
      </c>
      <c r="M4335">
        <v>111</v>
      </c>
      <c r="N4335">
        <f>Table1[[#This Row],[Basic Salary]]+Table1[[#This Row],[Bonus]]</f>
        <v>55255</v>
      </c>
      <c r="O4335" s="2">
        <f>Table1[[#This Row],[Bonus]]/Table1[[#This Row],[Basic Salary]]</f>
        <v>0.67902397520435143</v>
      </c>
      <c r="P4335">
        <f ca="1">DATEDIF(Table1[[#This Row],[Date of Birth]],TODAY(),"Y")</f>
        <v>43</v>
      </c>
      <c r="Q4335">
        <f ca="1">DATEDIF(Table1[[#This Row],[Joining Date]],TODAY(),"Y")</f>
        <v>10</v>
      </c>
      <c r="R4335" t="str">
        <f ca="1">IF(YEAR(Table1[[#This Row],[Joining Date]])=YEAR(TODAY()),"Yes","No")</f>
        <v>No</v>
      </c>
      <c r="S4335" t="str">
        <f ca="1">IF(Table1[[#This Row],[Experience]]&gt;5,"Yes","No")</f>
        <v>Yes</v>
      </c>
      <c r="T4335" t="str">
        <f>TEXT(Table1[[#This Row],[Joining Date]],"mmmm")</f>
        <v>May</v>
      </c>
      <c r="U4335" t="str">
        <f>TEXT(Table1[[#This Row],[Joining Date]],"yyyy")</f>
        <v>2016</v>
      </c>
      <c r="V4335" s="5">
        <f ca="1">TODAY()-Table1[[#This Row],[Joining Date]]</f>
        <v>3721</v>
      </c>
      <c r="W4335" t="str">
        <f>LEFT(Table1[[#This Row],[Employee Name]],FIND(" ",Table1[[#This Row],[Employee Name]])-1)</f>
        <v>Ananya</v>
      </c>
      <c r="X4335" t="str">
        <f>RIGHT(Table1[[#This Row],[Employee Name]],LEN(Table1[[#This Row],[Employee Name]])-FIND(" ",Table1[[#This Row],[Employee Name]]))</f>
        <v>Rao</v>
      </c>
      <c r="Y4335" t="str">
        <f>Table1[[#This Row],[Department]]&amp;"-"&amp;Table1[[#This Row],[Employee ID]]</f>
        <v>HR-E04587</v>
      </c>
      <c r="Z4335" t="str">
        <f>LEFT(Table1[[#This Row],[Department]],3)</f>
        <v>HR</v>
      </c>
      <c r="AA4335" t="str">
        <f>_xlfn.XLOOKUP(Table1[[#This Row],[Manager ID]],MANAGERS!A:A,MANAGERS!B:B)</f>
        <v>Manager_11</v>
      </c>
      <c r="AB4335" t="str" cm="1">
        <f t="array" ref="AB4335">_xlfn.XLOOKUP(Table1[[#This Row],[Manager ID]],Table2[[#All],[Manager ID]],Table2[[#All],[Department Head]])</f>
        <v>Marketing</v>
      </c>
      <c r="AC4335" s="2">
        <f>_xlfn.XLOOKUP(Table1[[#This Row],[City]],L:L,O:O)</f>
        <v>0.23685887225230964</v>
      </c>
      <c r="AD4335" t="str" cm="1">
        <f t="array" ref="AD4335">_xlfn.IFS(Table1[[#This Row],[Performance Score]]&gt;=90,"Excellent",Table1[[#This Row],[Performance Score]]&gt;=75,"Good",Table1[[#This Row],[Performance Score]]&gt;=60,"Average",Table1[[#This Row],[Performance Score]]&lt;=60,"Need Improvement")</f>
        <v>Need Improvement</v>
      </c>
      <c r="AE4335" t="str">
        <f>IF(AND(Table1[[#This Row],[Attendance %]]&gt;=80,(Table1[[#This Row],[Performance Score]]&gt;=80)),"Eligible","Not Eligible")</f>
        <v>Not Eligible</v>
      </c>
      <c r="AF4335" t="str">
        <f>IF(Table1[[#This Row],[Performance Score]]&gt;=80,"High Performer","Low Performer")</f>
        <v>Low Performer</v>
      </c>
      <c r="AG4335" t="str" cm="1">
        <f t="array" aca="1" ref="AG4335" ca="1">_xlfn.IFS(Table1[[#This Row],[Experience]]&lt;=3,"Junior",Table1[[#This Row],[Experience]]&lt;=7,"Mid Level",Table1[[#This Row],[Experience]]&gt;=7,"Senior")</f>
        <v>Senior</v>
      </c>
      <c r="AH4335" t="str">
        <f>IF(Table1[[#This Row],[Attendance %]]&gt;75,"OK","Below 75")</f>
        <v>OK</v>
      </c>
      <c r="AI4335" t="b">
        <f>ISBLANK(Table1[[#This Row],[Employee ID]])</f>
        <v>0</v>
      </c>
      <c r="AJ4335" t="b">
        <f>ISNUMBER(Table1[[#This Row],[Total Salary  ]])</f>
        <v>1</v>
      </c>
      <c r="AK4335" t="str">
        <f>IFERROR(_xlfn.XLOOKUP(Table1[[#This Row],[Manager ID]],MANAGERS!A:A,MANAGERS!B:B),"Not Found")</f>
        <v>Manager_11</v>
      </c>
    </row>
    <row r="4336" spans="1:37" x14ac:dyDescent="0.2">
      <c r="A4336" t="s">
        <v>1997</v>
      </c>
      <c r="B4336" t="s">
        <v>87</v>
      </c>
      <c r="C4336" t="s">
        <v>15</v>
      </c>
      <c r="D4336" t="s">
        <v>46</v>
      </c>
      <c r="E4336" t="s">
        <v>30</v>
      </c>
      <c r="F4336" s="1">
        <v>44180</v>
      </c>
      <c r="G4336" s="1">
        <v>39872</v>
      </c>
      <c r="H4336">
        <v>39029</v>
      </c>
      <c r="I4336">
        <v>16219</v>
      </c>
      <c r="J4336">
        <v>80</v>
      </c>
      <c r="K4336">
        <v>56</v>
      </c>
      <c r="L4336" t="s">
        <v>34</v>
      </c>
      <c r="M4336">
        <v>106</v>
      </c>
      <c r="N4336">
        <f>Table1[[#This Row],[Basic Salary]]+Table1[[#This Row],[Bonus]]</f>
        <v>55248</v>
      </c>
      <c r="O4336" s="2">
        <f>Table1[[#This Row],[Bonus]]/Table1[[#This Row],[Basic Salary]]</f>
        <v>0.41556278664582746</v>
      </c>
      <c r="P4336">
        <f ca="1">DATEDIF(Table1[[#This Row],[Date of Birth]],TODAY(),"Y")</f>
        <v>17</v>
      </c>
      <c r="Q4336">
        <f ca="1">DATEDIF(Table1[[#This Row],[Joining Date]],TODAY(),"Y")</f>
        <v>5</v>
      </c>
      <c r="R4336" t="str">
        <f ca="1">IF(YEAR(Table1[[#This Row],[Joining Date]])=YEAR(TODAY()),"Yes","No")</f>
        <v>No</v>
      </c>
      <c r="S4336" t="str">
        <f ca="1">IF(Table1[[#This Row],[Experience]]&gt;5,"Yes","No")</f>
        <v>No</v>
      </c>
      <c r="T4336" t="str">
        <f>TEXT(Table1[[#This Row],[Joining Date]],"mmmm")</f>
        <v>December</v>
      </c>
      <c r="U4336" t="str">
        <f>TEXT(Table1[[#This Row],[Joining Date]],"yyyy")</f>
        <v>2020</v>
      </c>
      <c r="V4336" s="5">
        <f ca="1">TODAY()-Table1[[#This Row],[Joining Date]]</f>
        <v>2059</v>
      </c>
      <c r="W4336" t="str">
        <f>LEFT(Table1[[#This Row],[Employee Name]],FIND(" ",Table1[[#This Row],[Employee Name]])-1)</f>
        <v>Arjun</v>
      </c>
      <c r="X4336" t="str">
        <f>RIGHT(Table1[[#This Row],[Employee Name]],LEN(Table1[[#This Row],[Employee Name]])-FIND(" ",Table1[[#This Row],[Employee Name]]))</f>
        <v>Mehta</v>
      </c>
      <c r="Y4336" t="str">
        <f>Table1[[#This Row],[Department]]&amp;"-"&amp;Table1[[#This Row],[Employee ID]]</f>
        <v>Support-E01941</v>
      </c>
      <c r="Z4336" t="str">
        <f>LEFT(Table1[[#This Row],[Department]],3)</f>
        <v>Sup</v>
      </c>
      <c r="AA4336" t="str">
        <f>_xlfn.XLOOKUP(Table1[[#This Row],[Manager ID]],MANAGERS!A:A,MANAGERS!B:B)</f>
        <v>Manager_6</v>
      </c>
      <c r="AB4336" t="str" cm="1">
        <f t="array" ref="AB4336">_xlfn.XLOOKUP(Table1[[#This Row],[Manager ID]],Table2[[#All],[Manager ID]],Table2[[#All],[Department Head]])</f>
        <v>HR</v>
      </c>
      <c r="AC4336" s="2">
        <f>_xlfn.XLOOKUP(Table1[[#This Row],[City]],L:L,O:O)</f>
        <v>0.24030340748661314</v>
      </c>
      <c r="AD4336" t="str" cm="1">
        <f t="array" ref="AD4336">_xlfn.IFS(Table1[[#This Row],[Performance Score]]&gt;=90,"Excellent",Table1[[#This Row],[Performance Score]]&gt;=75,"Good",Table1[[#This Row],[Performance Score]]&gt;=60,"Average",Table1[[#This Row],[Performance Score]]&lt;=60,"Need Improvement")</f>
        <v>Need Improvement</v>
      </c>
      <c r="AE4336" t="str">
        <f>IF(AND(Table1[[#This Row],[Attendance %]]&gt;=80,(Table1[[#This Row],[Performance Score]]&gt;=80)),"Eligible","Not Eligible")</f>
        <v>Not Eligible</v>
      </c>
      <c r="AF4336" t="str">
        <f>IF(Table1[[#This Row],[Performance Score]]&gt;=80,"High Performer","Low Performer")</f>
        <v>Low Performer</v>
      </c>
      <c r="AG4336" t="str" cm="1">
        <f t="array" aca="1" ref="AG4336" ca="1">_xlfn.IFS(Table1[[#This Row],[Experience]]&lt;=3,"Junior",Table1[[#This Row],[Experience]]&lt;=7,"Mid Level",Table1[[#This Row],[Experience]]&gt;=7,"Senior")</f>
        <v>Mid Level</v>
      </c>
      <c r="AH4336" t="str">
        <f>IF(Table1[[#This Row],[Attendance %]]&gt;75,"OK","Below 75")</f>
        <v>OK</v>
      </c>
      <c r="AI4336" t="b">
        <f>ISBLANK(Table1[[#This Row],[Employee ID]])</f>
        <v>0</v>
      </c>
      <c r="AJ4336" t="b">
        <f>ISNUMBER(Table1[[#This Row],[Total Salary  ]])</f>
        <v>1</v>
      </c>
      <c r="AK4336" t="str">
        <f>IFERROR(_xlfn.XLOOKUP(Table1[[#This Row],[Manager ID]],MANAGERS!A:A,MANAGERS!B:B),"Not Found")</f>
        <v>Manager_6</v>
      </c>
    </row>
    <row r="4337" spans="1:37" x14ac:dyDescent="0.2">
      <c r="A4337" t="s">
        <v>2482</v>
      </c>
      <c r="B4337" t="s">
        <v>87</v>
      </c>
      <c r="C4337" t="s">
        <v>15</v>
      </c>
      <c r="D4337" t="s">
        <v>40</v>
      </c>
      <c r="E4337" t="s">
        <v>26</v>
      </c>
      <c r="F4337" s="1">
        <v>43354</v>
      </c>
      <c r="G4337" s="1">
        <v>30834</v>
      </c>
      <c r="H4337">
        <v>42561</v>
      </c>
      <c r="I4337">
        <v>12674</v>
      </c>
      <c r="J4337">
        <v>97</v>
      </c>
      <c r="K4337">
        <v>63</v>
      </c>
      <c r="L4337" t="s">
        <v>34</v>
      </c>
      <c r="M4337">
        <v>119</v>
      </c>
      <c r="N4337">
        <f>Table1[[#This Row],[Basic Salary]]+Table1[[#This Row],[Bonus]]</f>
        <v>55235</v>
      </c>
      <c r="O4337" s="2">
        <f>Table1[[#This Row],[Bonus]]/Table1[[#This Row],[Basic Salary]]</f>
        <v>0.29778435657056929</v>
      </c>
      <c r="P4337">
        <f ca="1">DATEDIF(Table1[[#This Row],[Date of Birth]],TODAY(),"Y")</f>
        <v>42</v>
      </c>
      <c r="Q4337">
        <f ca="1">DATEDIF(Table1[[#This Row],[Joining Date]],TODAY(),"Y")</f>
        <v>7</v>
      </c>
      <c r="R4337" t="str">
        <f ca="1">IF(YEAR(Table1[[#This Row],[Joining Date]])=YEAR(TODAY()),"Yes","No")</f>
        <v>No</v>
      </c>
      <c r="S4337" t="str">
        <f ca="1">IF(Table1[[#This Row],[Experience]]&gt;5,"Yes","No")</f>
        <v>Yes</v>
      </c>
      <c r="T4337" t="str">
        <f>TEXT(Table1[[#This Row],[Joining Date]],"mmmm")</f>
        <v>September</v>
      </c>
      <c r="U4337" t="str">
        <f>TEXT(Table1[[#This Row],[Joining Date]],"yyyy")</f>
        <v>2018</v>
      </c>
      <c r="V4337" s="5">
        <f ca="1">TODAY()-Table1[[#This Row],[Joining Date]]</f>
        <v>2885</v>
      </c>
      <c r="W4337" t="str">
        <f>LEFT(Table1[[#This Row],[Employee Name]],FIND(" ",Table1[[#This Row],[Employee Name]])-1)</f>
        <v>Arjun</v>
      </c>
      <c r="X4337" t="str">
        <f>RIGHT(Table1[[#This Row],[Employee Name]],LEN(Table1[[#This Row],[Employee Name]])-FIND(" ",Table1[[#This Row],[Employee Name]]))</f>
        <v>Mehta</v>
      </c>
      <c r="Y4337" t="str">
        <f>Table1[[#This Row],[Department]]&amp;"-"&amp;Table1[[#This Row],[Employee ID]]</f>
        <v>IT-E02426</v>
      </c>
      <c r="Z4337" t="str">
        <f>LEFT(Table1[[#This Row],[Department]],3)</f>
        <v>IT</v>
      </c>
      <c r="AA4337" t="str">
        <f>_xlfn.XLOOKUP(Table1[[#This Row],[Manager ID]],MANAGERS!A:A,MANAGERS!B:B)</f>
        <v>Manager_19</v>
      </c>
      <c r="AB4337" t="str" cm="1">
        <f t="array" ref="AB4337">_xlfn.XLOOKUP(Table1[[#This Row],[Manager ID]],Table2[[#All],[Manager ID]],Table2[[#All],[Department Head]])</f>
        <v>Support</v>
      </c>
      <c r="AC4337" s="2">
        <f>_xlfn.XLOOKUP(Table1[[#This Row],[City]],L:L,O:O)</f>
        <v>0.24030340748661314</v>
      </c>
      <c r="AD4337" t="str" cm="1">
        <f t="array" ref="AD4337">_xlfn.IFS(Table1[[#This Row],[Performance Score]]&gt;=90,"Excellent",Table1[[#This Row],[Performance Score]]&gt;=75,"Good",Table1[[#This Row],[Performance Score]]&gt;=60,"Average",Table1[[#This Row],[Performance Score]]&lt;=60,"Need Improvement")</f>
        <v>Average</v>
      </c>
      <c r="AE4337" t="str">
        <f>IF(AND(Table1[[#This Row],[Attendance %]]&gt;=80,(Table1[[#This Row],[Performance Score]]&gt;=80)),"Eligible","Not Eligible")</f>
        <v>Not Eligible</v>
      </c>
      <c r="AF4337" t="str">
        <f>IF(Table1[[#This Row],[Performance Score]]&gt;=80,"High Performer","Low Performer")</f>
        <v>Low Performer</v>
      </c>
      <c r="AG4337" t="str" cm="1">
        <f t="array" aca="1" ref="AG4337" ca="1">_xlfn.IFS(Table1[[#This Row],[Experience]]&lt;=3,"Junior",Table1[[#This Row],[Experience]]&lt;=7,"Mid Level",Table1[[#This Row],[Experience]]&gt;=7,"Senior")</f>
        <v>Mid Level</v>
      </c>
      <c r="AH4337" t="str">
        <f>IF(Table1[[#This Row],[Attendance %]]&gt;75,"OK","Below 75")</f>
        <v>OK</v>
      </c>
      <c r="AI4337" t="b">
        <f>ISBLANK(Table1[[#This Row],[Employee ID]])</f>
        <v>0</v>
      </c>
      <c r="AJ4337" t="b">
        <f>ISNUMBER(Table1[[#This Row],[Total Salary  ]])</f>
        <v>1</v>
      </c>
      <c r="AK4337" t="str">
        <f>IFERROR(_xlfn.XLOOKUP(Table1[[#This Row],[Manager ID]],MANAGERS!A:A,MANAGERS!B:B),"Not Found")</f>
        <v>Manager_19</v>
      </c>
    </row>
    <row r="4338" spans="1:37" x14ac:dyDescent="0.2">
      <c r="A4338" t="s">
        <v>947</v>
      </c>
      <c r="B4338" t="s">
        <v>77</v>
      </c>
      <c r="C4338" t="s">
        <v>15</v>
      </c>
      <c r="D4338" t="s">
        <v>16</v>
      </c>
      <c r="E4338" t="s">
        <v>51</v>
      </c>
      <c r="F4338" s="1">
        <v>42530</v>
      </c>
      <c r="G4338" s="1">
        <v>30286</v>
      </c>
      <c r="H4338">
        <v>41702</v>
      </c>
      <c r="I4338">
        <v>13507</v>
      </c>
      <c r="J4338">
        <v>96</v>
      </c>
      <c r="K4338">
        <v>94</v>
      </c>
      <c r="L4338" t="s">
        <v>37</v>
      </c>
      <c r="M4338">
        <v>117</v>
      </c>
      <c r="N4338">
        <f>Table1[[#This Row],[Basic Salary]]+Table1[[#This Row],[Bonus]]</f>
        <v>55209</v>
      </c>
      <c r="O4338" s="2">
        <f>Table1[[#This Row],[Bonus]]/Table1[[#This Row],[Basic Salary]]</f>
        <v>0.32389333844899526</v>
      </c>
      <c r="P4338">
        <f ca="1">DATEDIF(Table1[[#This Row],[Date of Birth]],TODAY(),"Y")</f>
        <v>43</v>
      </c>
      <c r="Q4338">
        <f ca="1">DATEDIF(Table1[[#This Row],[Joining Date]],TODAY(),"Y")</f>
        <v>10</v>
      </c>
      <c r="R4338" t="str">
        <f ca="1">IF(YEAR(Table1[[#This Row],[Joining Date]])=YEAR(TODAY()),"Yes","No")</f>
        <v>No</v>
      </c>
      <c r="S4338" t="str">
        <f ca="1">IF(Table1[[#This Row],[Experience]]&gt;5,"Yes","No")</f>
        <v>Yes</v>
      </c>
      <c r="T4338" t="str">
        <f>TEXT(Table1[[#This Row],[Joining Date]],"mmmm")</f>
        <v>June</v>
      </c>
      <c r="U4338" t="str">
        <f>TEXT(Table1[[#This Row],[Joining Date]],"yyyy")</f>
        <v>2016</v>
      </c>
      <c r="V4338" s="5">
        <f ca="1">TODAY()-Table1[[#This Row],[Joining Date]]</f>
        <v>3709</v>
      </c>
      <c r="W4338" t="str">
        <f>LEFT(Table1[[#This Row],[Employee Name]],FIND(" ",Table1[[#This Row],[Employee Name]])-1)</f>
        <v>Rohan</v>
      </c>
      <c r="X4338" t="str">
        <f>RIGHT(Table1[[#This Row],[Employee Name]],LEN(Table1[[#This Row],[Employee Name]])-FIND(" ",Table1[[#This Row],[Employee Name]]))</f>
        <v>Gupta</v>
      </c>
      <c r="Y4338" t="str">
        <f>Table1[[#This Row],[Department]]&amp;"-"&amp;Table1[[#This Row],[Employee ID]]</f>
        <v>HR-E00891</v>
      </c>
      <c r="Z4338" t="str">
        <f>LEFT(Table1[[#This Row],[Department]],3)</f>
        <v>HR</v>
      </c>
      <c r="AA4338" t="str">
        <f>_xlfn.XLOOKUP(Table1[[#This Row],[Manager ID]],MANAGERS!A:A,MANAGERS!B:B)</f>
        <v>Manager_17</v>
      </c>
      <c r="AB4338" t="str" cm="1">
        <f t="array" ref="AB4338">_xlfn.XLOOKUP(Table1[[#This Row],[Manager ID]],Table2[[#All],[Manager ID]],Table2[[#All],[Department Head]])</f>
        <v>Finance</v>
      </c>
      <c r="AC4338" s="2">
        <f>_xlfn.XLOOKUP(Table1[[#This Row],[City]],L:L,O:O)</f>
        <v>0.24036902712549932</v>
      </c>
      <c r="AD4338" t="str" cm="1">
        <f t="array" ref="AD4338">_xlfn.IFS(Table1[[#This Row],[Performance Score]]&gt;=90,"Excellent",Table1[[#This Row],[Performance Score]]&gt;=75,"Good",Table1[[#This Row],[Performance Score]]&gt;=60,"Average",Table1[[#This Row],[Performance Score]]&lt;=60,"Need Improvement")</f>
        <v>Excellent</v>
      </c>
      <c r="AE4338" t="str">
        <f>IF(AND(Table1[[#This Row],[Attendance %]]&gt;=80,(Table1[[#This Row],[Performance Score]]&gt;=80)),"Eligible","Not Eligible")</f>
        <v>Eligible</v>
      </c>
      <c r="AF4338" t="str">
        <f>IF(Table1[[#This Row],[Performance Score]]&gt;=80,"High Performer","Low Performer")</f>
        <v>High Performer</v>
      </c>
      <c r="AG4338" t="str" cm="1">
        <f t="array" aca="1" ref="AG4338" ca="1">_xlfn.IFS(Table1[[#This Row],[Experience]]&lt;=3,"Junior",Table1[[#This Row],[Experience]]&lt;=7,"Mid Level",Table1[[#This Row],[Experience]]&gt;=7,"Senior")</f>
        <v>Senior</v>
      </c>
      <c r="AH4338" t="str">
        <f>IF(Table1[[#This Row],[Attendance %]]&gt;75,"OK","Below 75")</f>
        <v>OK</v>
      </c>
      <c r="AI4338" t="b">
        <f>ISBLANK(Table1[[#This Row],[Employee ID]])</f>
        <v>0</v>
      </c>
      <c r="AJ4338" t="b">
        <f>ISNUMBER(Table1[[#This Row],[Total Salary  ]])</f>
        <v>1</v>
      </c>
      <c r="AK4338" t="str">
        <f>IFERROR(_xlfn.XLOOKUP(Table1[[#This Row],[Manager ID]],MANAGERS!A:A,MANAGERS!B:B),"Not Found")</f>
        <v>Manager_17</v>
      </c>
    </row>
    <row r="4339" spans="1:37" x14ac:dyDescent="0.2">
      <c r="A4339" t="s">
        <v>1256</v>
      </c>
      <c r="B4339" t="s">
        <v>77</v>
      </c>
      <c r="C4339" t="s">
        <v>15</v>
      </c>
      <c r="D4339" t="s">
        <v>43</v>
      </c>
      <c r="E4339" t="s">
        <v>17</v>
      </c>
      <c r="F4339" s="1">
        <v>45966</v>
      </c>
      <c r="G4339" s="1">
        <v>37336</v>
      </c>
      <c r="H4339">
        <v>42878</v>
      </c>
      <c r="I4339">
        <v>12325</v>
      </c>
      <c r="J4339">
        <v>100</v>
      </c>
      <c r="K4339">
        <v>94</v>
      </c>
      <c r="L4339" t="s">
        <v>37</v>
      </c>
      <c r="M4339">
        <v>110</v>
      </c>
      <c r="N4339">
        <f>Table1[[#This Row],[Basic Salary]]+Table1[[#This Row],[Bonus]]</f>
        <v>55203</v>
      </c>
      <c r="O4339" s="2">
        <f>Table1[[#This Row],[Bonus]]/Table1[[#This Row],[Basic Salary]]</f>
        <v>0.28744344419049395</v>
      </c>
      <c r="P4339">
        <f ca="1">DATEDIF(Table1[[#This Row],[Date of Birth]],TODAY(),"Y")</f>
        <v>24</v>
      </c>
      <c r="Q4339">
        <f ca="1">DATEDIF(Table1[[#This Row],[Joining Date]],TODAY(),"Y")</f>
        <v>0</v>
      </c>
      <c r="R4339" t="str">
        <f ca="1">IF(YEAR(Table1[[#This Row],[Joining Date]])=YEAR(TODAY()),"Yes","No")</f>
        <v>No</v>
      </c>
      <c r="S4339" t="str">
        <f ca="1">IF(Table1[[#This Row],[Experience]]&gt;5,"Yes","No")</f>
        <v>No</v>
      </c>
      <c r="T4339" t="str">
        <f>TEXT(Table1[[#This Row],[Joining Date]],"mmmm")</f>
        <v>November</v>
      </c>
      <c r="U4339" t="str">
        <f>TEXT(Table1[[#This Row],[Joining Date]],"yyyy")</f>
        <v>2025</v>
      </c>
      <c r="V4339" s="5">
        <f ca="1">TODAY()-Table1[[#This Row],[Joining Date]]</f>
        <v>273</v>
      </c>
      <c r="W4339" t="str">
        <f>LEFT(Table1[[#This Row],[Employee Name]],FIND(" ",Table1[[#This Row],[Employee Name]])-1)</f>
        <v>Rohan</v>
      </c>
      <c r="X4339" t="str">
        <f>RIGHT(Table1[[#This Row],[Employee Name]],LEN(Table1[[#This Row],[Employee Name]])-FIND(" ",Table1[[#This Row],[Employee Name]]))</f>
        <v>Gupta</v>
      </c>
      <c r="Y4339" t="str">
        <f>Table1[[#This Row],[Department]]&amp;"-"&amp;Table1[[#This Row],[Employee ID]]</f>
        <v>Operations-E01200</v>
      </c>
      <c r="Z4339" t="str">
        <f>LEFT(Table1[[#This Row],[Department]],3)</f>
        <v>Ope</v>
      </c>
      <c r="AA4339" t="str">
        <f>_xlfn.XLOOKUP(Table1[[#This Row],[Manager ID]],MANAGERS!A:A,MANAGERS!B:B)</f>
        <v>Manager_10</v>
      </c>
      <c r="AB4339" t="str" cm="1">
        <f t="array" ref="AB4339">_xlfn.XLOOKUP(Table1[[#This Row],[Manager ID]],Table2[[#All],[Manager ID]],Table2[[#All],[Department Head]])</f>
        <v>HR</v>
      </c>
      <c r="AC4339" s="2">
        <f>_xlfn.XLOOKUP(Table1[[#This Row],[City]],L:L,O:O)</f>
        <v>0.24036902712549932</v>
      </c>
      <c r="AD4339" t="str" cm="1">
        <f t="array" ref="AD4339">_xlfn.IFS(Table1[[#This Row],[Performance Score]]&gt;=90,"Excellent",Table1[[#This Row],[Performance Score]]&gt;=75,"Good",Table1[[#This Row],[Performance Score]]&gt;=60,"Average",Table1[[#This Row],[Performance Score]]&lt;=60,"Need Improvement")</f>
        <v>Excellent</v>
      </c>
      <c r="AE4339" t="str">
        <f>IF(AND(Table1[[#This Row],[Attendance %]]&gt;=80,(Table1[[#This Row],[Performance Score]]&gt;=80)),"Eligible","Not Eligible")</f>
        <v>Eligible</v>
      </c>
      <c r="AF4339" t="str">
        <f>IF(Table1[[#This Row],[Performance Score]]&gt;=80,"High Performer","Low Performer")</f>
        <v>High Performer</v>
      </c>
      <c r="AG4339" t="str" cm="1">
        <f t="array" aca="1" ref="AG4339" ca="1">_xlfn.IFS(Table1[[#This Row],[Experience]]&lt;=3,"Junior",Table1[[#This Row],[Experience]]&lt;=7,"Mid Level",Table1[[#This Row],[Experience]]&gt;=7,"Senior")</f>
        <v>Junior</v>
      </c>
      <c r="AH4339" t="str">
        <f>IF(Table1[[#This Row],[Attendance %]]&gt;75,"OK","Below 75")</f>
        <v>OK</v>
      </c>
      <c r="AI4339" t="b">
        <f>ISBLANK(Table1[[#This Row],[Employee ID]])</f>
        <v>0</v>
      </c>
      <c r="AJ4339" t="b">
        <f>ISNUMBER(Table1[[#This Row],[Total Salary  ]])</f>
        <v>1</v>
      </c>
      <c r="AK4339" t="str">
        <f>IFERROR(_xlfn.XLOOKUP(Table1[[#This Row],[Manager ID]],MANAGERS!A:A,MANAGERS!B:B),"Not Found")</f>
        <v>Manager_10</v>
      </c>
    </row>
    <row r="4340" spans="1:37" x14ac:dyDescent="0.2">
      <c r="A4340" t="s">
        <v>319</v>
      </c>
      <c r="B4340" t="s">
        <v>39</v>
      </c>
      <c r="C4340" t="s">
        <v>21</v>
      </c>
      <c r="D4340" t="s">
        <v>16</v>
      </c>
      <c r="E4340" t="s">
        <v>17</v>
      </c>
      <c r="F4340" s="1">
        <v>42043</v>
      </c>
      <c r="G4340" s="1">
        <v>40736</v>
      </c>
      <c r="H4340">
        <v>47463</v>
      </c>
      <c r="I4340">
        <v>7709</v>
      </c>
      <c r="J4340">
        <v>91</v>
      </c>
      <c r="K4340">
        <v>94</v>
      </c>
      <c r="L4340" t="s">
        <v>27</v>
      </c>
      <c r="M4340">
        <v>111</v>
      </c>
      <c r="N4340">
        <f>Table1[[#This Row],[Basic Salary]]+Table1[[#This Row],[Bonus]]</f>
        <v>55172</v>
      </c>
      <c r="O4340" s="2">
        <f>Table1[[#This Row],[Bonus]]/Table1[[#This Row],[Basic Salary]]</f>
        <v>0.16242125445083538</v>
      </c>
      <c r="P4340">
        <f ca="1">DATEDIF(Table1[[#This Row],[Date of Birth]],TODAY(),"Y")</f>
        <v>15</v>
      </c>
      <c r="Q4340">
        <f ca="1">DATEDIF(Table1[[#This Row],[Joining Date]],TODAY(),"Y")</f>
        <v>11</v>
      </c>
      <c r="R4340" t="str">
        <f ca="1">IF(YEAR(Table1[[#This Row],[Joining Date]])=YEAR(TODAY()),"Yes","No")</f>
        <v>No</v>
      </c>
      <c r="S4340" t="str">
        <f ca="1">IF(Table1[[#This Row],[Experience]]&gt;5,"Yes","No")</f>
        <v>Yes</v>
      </c>
      <c r="T4340" t="str">
        <f>TEXT(Table1[[#This Row],[Joining Date]],"mmmm")</f>
        <v>February</v>
      </c>
      <c r="U4340" t="str">
        <f>TEXT(Table1[[#This Row],[Joining Date]],"yyyy")</f>
        <v>2015</v>
      </c>
      <c r="V4340" s="5">
        <f ca="1">TODAY()-Table1[[#This Row],[Joining Date]]</f>
        <v>4196</v>
      </c>
      <c r="W4340" t="str">
        <f>LEFT(Table1[[#This Row],[Employee Name]],FIND(" ",Table1[[#This Row],[Employee Name]])-1)</f>
        <v>Karan</v>
      </c>
      <c r="X4340" t="str">
        <f>RIGHT(Table1[[#This Row],[Employee Name]],LEN(Table1[[#This Row],[Employee Name]])-FIND(" ",Table1[[#This Row],[Employee Name]]))</f>
        <v>Malhotra</v>
      </c>
      <c r="Y4340" t="str">
        <f>Table1[[#This Row],[Department]]&amp;"-"&amp;Table1[[#This Row],[Employee ID]]</f>
        <v>HR-E00263</v>
      </c>
      <c r="Z4340" t="str">
        <f>LEFT(Table1[[#This Row],[Department]],3)</f>
        <v>HR</v>
      </c>
      <c r="AA4340" t="str">
        <f>_xlfn.XLOOKUP(Table1[[#This Row],[Manager ID]],MANAGERS!A:A,MANAGERS!B:B)</f>
        <v>Manager_11</v>
      </c>
      <c r="AB4340" t="str" cm="1">
        <f t="array" ref="AB4340">_xlfn.XLOOKUP(Table1[[#This Row],[Manager ID]],Table2[[#All],[Manager ID]],Table2[[#All],[Department Head]])</f>
        <v>Marketing</v>
      </c>
      <c r="AC4340" s="2">
        <f>_xlfn.XLOOKUP(Table1[[#This Row],[City]],L:L,O:O)</f>
        <v>0.23674293405114402</v>
      </c>
      <c r="AD4340" t="str" cm="1">
        <f t="array" ref="AD4340">_xlfn.IFS(Table1[[#This Row],[Performance Score]]&gt;=90,"Excellent",Table1[[#This Row],[Performance Score]]&gt;=75,"Good",Table1[[#This Row],[Performance Score]]&gt;=60,"Average",Table1[[#This Row],[Performance Score]]&lt;=60,"Need Improvement")</f>
        <v>Excellent</v>
      </c>
      <c r="AE4340" t="str">
        <f>IF(AND(Table1[[#This Row],[Attendance %]]&gt;=80,(Table1[[#This Row],[Performance Score]]&gt;=80)),"Eligible","Not Eligible")</f>
        <v>Eligible</v>
      </c>
      <c r="AF4340" t="str">
        <f>IF(Table1[[#This Row],[Performance Score]]&gt;=80,"High Performer","Low Performer")</f>
        <v>High Performer</v>
      </c>
      <c r="AG4340" t="str" cm="1">
        <f t="array" aca="1" ref="AG4340" ca="1">_xlfn.IFS(Table1[[#This Row],[Experience]]&lt;=3,"Junior",Table1[[#This Row],[Experience]]&lt;=7,"Mid Level",Table1[[#This Row],[Experience]]&gt;=7,"Senior")</f>
        <v>Senior</v>
      </c>
      <c r="AH4340" t="str">
        <f>IF(Table1[[#This Row],[Attendance %]]&gt;75,"OK","Below 75")</f>
        <v>OK</v>
      </c>
      <c r="AI4340" t="b">
        <f>ISBLANK(Table1[[#This Row],[Employee ID]])</f>
        <v>0</v>
      </c>
      <c r="AJ4340" t="b">
        <f>ISNUMBER(Table1[[#This Row],[Total Salary  ]])</f>
        <v>1</v>
      </c>
      <c r="AK4340" t="str">
        <f>IFERROR(_xlfn.XLOOKUP(Table1[[#This Row],[Manager ID]],MANAGERS!A:A,MANAGERS!B:B),"Not Found")</f>
        <v>Manager_11</v>
      </c>
    </row>
    <row r="4341" spans="1:37" x14ac:dyDescent="0.2">
      <c r="A4341" t="s">
        <v>3833</v>
      </c>
      <c r="B4341" t="s">
        <v>29</v>
      </c>
      <c r="C4341" t="s">
        <v>21</v>
      </c>
      <c r="D4341" t="s">
        <v>40</v>
      </c>
      <c r="E4341" t="s">
        <v>22</v>
      </c>
      <c r="F4341" s="1">
        <v>44770</v>
      </c>
      <c r="G4341" s="1">
        <v>34768</v>
      </c>
      <c r="H4341">
        <v>26952</v>
      </c>
      <c r="I4341">
        <v>28219</v>
      </c>
      <c r="J4341">
        <v>78</v>
      </c>
      <c r="K4341">
        <v>72</v>
      </c>
      <c r="L4341" t="s">
        <v>23</v>
      </c>
      <c r="M4341">
        <v>110</v>
      </c>
      <c r="N4341">
        <f>Table1[[#This Row],[Basic Salary]]+Table1[[#This Row],[Bonus]]</f>
        <v>55171</v>
      </c>
      <c r="O4341" s="2">
        <f>Table1[[#This Row],[Bonus]]/Table1[[#This Row],[Basic Salary]]</f>
        <v>1.047009498367468</v>
      </c>
      <c r="P4341">
        <f ca="1">DATEDIF(Table1[[#This Row],[Date of Birth]],TODAY(),"Y")</f>
        <v>31</v>
      </c>
      <c r="Q4341">
        <f ca="1">DATEDIF(Table1[[#This Row],[Joining Date]],TODAY(),"Y")</f>
        <v>4</v>
      </c>
      <c r="R4341" t="str">
        <f ca="1">IF(YEAR(Table1[[#This Row],[Joining Date]])=YEAR(TODAY()),"Yes","No")</f>
        <v>No</v>
      </c>
      <c r="S4341" t="str">
        <f ca="1">IF(Table1[[#This Row],[Experience]]&gt;5,"Yes","No")</f>
        <v>No</v>
      </c>
      <c r="T4341" t="str">
        <f>TEXT(Table1[[#This Row],[Joining Date]],"mmmm")</f>
        <v>July</v>
      </c>
      <c r="U4341" t="str">
        <f>TEXT(Table1[[#This Row],[Joining Date]],"yyyy")</f>
        <v>2022</v>
      </c>
      <c r="V4341" s="5">
        <f ca="1">TODAY()-Table1[[#This Row],[Joining Date]]</f>
        <v>1469</v>
      </c>
      <c r="W4341" t="str">
        <f>LEFT(Table1[[#This Row],[Employee Name]],FIND(" ",Table1[[#This Row],[Employee Name]])-1)</f>
        <v>Vikram</v>
      </c>
      <c r="X4341" t="str">
        <f>RIGHT(Table1[[#This Row],[Employee Name]],LEN(Table1[[#This Row],[Employee Name]])-FIND(" ",Table1[[#This Row],[Employee Name]]))</f>
        <v>Singh</v>
      </c>
      <c r="Y4341" t="str">
        <f>Table1[[#This Row],[Department]]&amp;"-"&amp;Table1[[#This Row],[Employee ID]]</f>
        <v>IT-E03777</v>
      </c>
      <c r="Z4341" t="str">
        <f>LEFT(Table1[[#This Row],[Department]],3)</f>
        <v>IT</v>
      </c>
      <c r="AA4341" t="str">
        <f>_xlfn.XLOOKUP(Table1[[#This Row],[Manager ID]],MANAGERS!A:A,MANAGERS!B:B)</f>
        <v>Manager_10</v>
      </c>
      <c r="AB4341" t="str" cm="1">
        <f t="array" ref="AB4341">_xlfn.XLOOKUP(Table1[[#This Row],[Manager ID]],Table2[[#All],[Manager ID]],Table2[[#All],[Department Head]])</f>
        <v>HR</v>
      </c>
      <c r="AC4341" s="2">
        <f>_xlfn.XLOOKUP(Table1[[#This Row],[City]],L:L,O:O)</f>
        <v>0.23486488519629886</v>
      </c>
      <c r="AD4341" t="str" cm="1">
        <f t="array" ref="AD4341">_xlfn.IFS(Table1[[#This Row],[Performance Score]]&gt;=90,"Excellent",Table1[[#This Row],[Performance Score]]&gt;=75,"Good",Table1[[#This Row],[Performance Score]]&gt;=60,"Average",Table1[[#This Row],[Performance Score]]&lt;=60,"Need Improvement")</f>
        <v>Average</v>
      </c>
      <c r="AE4341" t="str">
        <f>IF(AND(Table1[[#This Row],[Attendance %]]&gt;=80,(Table1[[#This Row],[Performance Score]]&gt;=80)),"Eligible","Not Eligible")</f>
        <v>Not Eligible</v>
      </c>
      <c r="AF4341" t="str">
        <f>IF(Table1[[#This Row],[Performance Score]]&gt;=80,"High Performer","Low Performer")</f>
        <v>Low Performer</v>
      </c>
      <c r="AG4341" t="str" cm="1">
        <f t="array" aca="1" ref="AG4341" ca="1">_xlfn.IFS(Table1[[#This Row],[Experience]]&lt;=3,"Junior",Table1[[#This Row],[Experience]]&lt;=7,"Mid Level",Table1[[#This Row],[Experience]]&gt;=7,"Senior")</f>
        <v>Mid Level</v>
      </c>
      <c r="AH4341" t="str">
        <f>IF(Table1[[#This Row],[Attendance %]]&gt;75,"OK","Below 75")</f>
        <v>OK</v>
      </c>
      <c r="AI4341" t="b">
        <f>ISBLANK(Table1[[#This Row],[Employee ID]])</f>
        <v>0</v>
      </c>
      <c r="AJ4341" t="b">
        <f>ISNUMBER(Table1[[#This Row],[Total Salary  ]])</f>
        <v>1</v>
      </c>
      <c r="AK4341" t="str">
        <f>IFERROR(_xlfn.XLOOKUP(Table1[[#This Row],[Manager ID]],MANAGERS!A:A,MANAGERS!B:B),"Not Found")</f>
        <v>Manager_10</v>
      </c>
    </row>
    <row r="4342" spans="1:37" x14ac:dyDescent="0.2">
      <c r="A4342" t="s">
        <v>3874</v>
      </c>
      <c r="B4342" t="s">
        <v>20</v>
      </c>
      <c r="C4342" t="s">
        <v>21</v>
      </c>
      <c r="D4342" t="s">
        <v>40</v>
      </c>
      <c r="E4342" t="s">
        <v>30</v>
      </c>
      <c r="F4342" s="1">
        <v>43872</v>
      </c>
      <c r="G4342" s="1">
        <v>40941</v>
      </c>
      <c r="H4342">
        <v>38074</v>
      </c>
      <c r="I4342">
        <v>17080</v>
      </c>
      <c r="J4342">
        <v>68</v>
      </c>
      <c r="K4342">
        <v>43</v>
      </c>
      <c r="L4342" t="s">
        <v>37</v>
      </c>
      <c r="M4342">
        <v>111</v>
      </c>
      <c r="N4342">
        <f>Table1[[#This Row],[Basic Salary]]+Table1[[#This Row],[Bonus]]</f>
        <v>55154</v>
      </c>
      <c r="O4342" s="2">
        <f>Table1[[#This Row],[Bonus]]/Table1[[#This Row],[Basic Salary]]</f>
        <v>0.44860009455271316</v>
      </c>
      <c r="P4342">
        <f ca="1">DATEDIF(Table1[[#This Row],[Date of Birth]],TODAY(),"Y")</f>
        <v>14</v>
      </c>
      <c r="Q4342">
        <f ca="1">DATEDIF(Table1[[#This Row],[Joining Date]],TODAY(),"Y")</f>
        <v>6</v>
      </c>
      <c r="R4342" t="str">
        <f ca="1">IF(YEAR(Table1[[#This Row],[Joining Date]])=YEAR(TODAY()),"Yes","No")</f>
        <v>No</v>
      </c>
      <c r="S4342" t="str">
        <f ca="1">IF(Table1[[#This Row],[Experience]]&gt;5,"Yes","No")</f>
        <v>Yes</v>
      </c>
      <c r="T4342" t="str">
        <f>TEXT(Table1[[#This Row],[Joining Date]],"mmmm")</f>
        <v>February</v>
      </c>
      <c r="U4342" t="str">
        <f>TEXT(Table1[[#This Row],[Joining Date]],"yyyy")</f>
        <v>2020</v>
      </c>
      <c r="V4342" s="5">
        <f ca="1">TODAY()-Table1[[#This Row],[Joining Date]]</f>
        <v>2367</v>
      </c>
      <c r="W4342" t="str">
        <f>LEFT(Table1[[#This Row],[Employee Name]],FIND(" ",Table1[[#This Row],[Employee Name]])-1)</f>
        <v>Rahul</v>
      </c>
      <c r="X4342" t="str">
        <f>RIGHT(Table1[[#This Row],[Employee Name]],LEN(Table1[[#This Row],[Employee Name]])-FIND(" ",Table1[[#This Row],[Employee Name]]))</f>
        <v>Verma</v>
      </c>
      <c r="Y4342" t="str">
        <f>Table1[[#This Row],[Department]]&amp;"-"&amp;Table1[[#This Row],[Employee ID]]</f>
        <v>IT-E03818</v>
      </c>
      <c r="Z4342" t="str">
        <f>LEFT(Table1[[#This Row],[Department]],3)</f>
        <v>IT</v>
      </c>
      <c r="AA4342" t="str">
        <f>_xlfn.XLOOKUP(Table1[[#This Row],[Manager ID]],MANAGERS!A:A,MANAGERS!B:B)</f>
        <v>Manager_11</v>
      </c>
      <c r="AB4342" t="str" cm="1">
        <f t="array" ref="AB4342">_xlfn.XLOOKUP(Table1[[#This Row],[Manager ID]],Table2[[#All],[Manager ID]],Table2[[#All],[Department Head]])</f>
        <v>Marketing</v>
      </c>
      <c r="AC4342" s="2">
        <f>_xlfn.XLOOKUP(Table1[[#This Row],[City]],L:L,O:O)</f>
        <v>0.24036902712549932</v>
      </c>
      <c r="AD4342" t="str" cm="1">
        <f t="array" ref="AD4342">_xlfn.IFS(Table1[[#This Row],[Performance Score]]&gt;=90,"Excellent",Table1[[#This Row],[Performance Score]]&gt;=75,"Good",Table1[[#This Row],[Performance Score]]&gt;=60,"Average",Table1[[#This Row],[Performance Score]]&lt;=60,"Need Improvement")</f>
        <v>Need Improvement</v>
      </c>
      <c r="AE4342" t="str">
        <f>IF(AND(Table1[[#This Row],[Attendance %]]&gt;=80,(Table1[[#This Row],[Performance Score]]&gt;=80)),"Eligible","Not Eligible")</f>
        <v>Not Eligible</v>
      </c>
      <c r="AF4342" t="str">
        <f>IF(Table1[[#This Row],[Performance Score]]&gt;=80,"High Performer","Low Performer")</f>
        <v>Low Performer</v>
      </c>
      <c r="AG4342" t="str" cm="1">
        <f t="array" aca="1" ref="AG4342" ca="1">_xlfn.IFS(Table1[[#This Row],[Experience]]&lt;=3,"Junior",Table1[[#This Row],[Experience]]&lt;=7,"Mid Level",Table1[[#This Row],[Experience]]&gt;=7,"Senior")</f>
        <v>Mid Level</v>
      </c>
      <c r="AH4342" t="str">
        <f>IF(Table1[[#This Row],[Attendance %]]&gt;75,"OK","Below 75")</f>
        <v>Below 75</v>
      </c>
      <c r="AI4342" t="b">
        <f>ISBLANK(Table1[[#This Row],[Employee ID]])</f>
        <v>0</v>
      </c>
      <c r="AJ4342" t="b">
        <f>ISNUMBER(Table1[[#This Row],[Total Salary  ]])</f>
        <v>1</v>
      </c>
      <c r="AK4342" t="str">
        <f>IFERROR(_xlfn.XLOOKUP(Table1[[#This Row],[Manager ID]],MANAGERS!A:A,MANAGERS!B:B),"Not Found")</f>
        <v>Manager_11</v>
      </c>
    </row>
    <row r="4343" spans="1:37" x14ac:dyDescent="0.2">
      <c r="A4343" t="s">
        <v>3303</v>
      </c>
      <c r="B4343" t="s">
        <v>60</v>
      </c>
      <c r="C4343" t="s">
        <v>21</v>
      </c>
      <c r="D4343" t="s">
        <v>16</v>
      </c>
      <c r="E4343" t="s">
        <v>17</v>
      </c>
      <c r="F4343" s="1">
        <v>42130</v>
      </c>
      <c r="G4343" s="1">
        <v>41033</v>
      </c>
      <c r="H4343">
        <v>31532</v>
      </c>
      <c r="I4343">
        <v>23599</v>
      </c>
      <c r="J4343">
        <v>78</v>
      </c>
      <c r="K4343">
        <v>40</v>
      </c>
      <c r="L4343" t="s">
        <v>23</v>
      </c>
      <c r="M4343">
        <v>103</v>
      </c>
      <c r="N4343">
        <f>Table1[[#This Row],[Basic Salary]]+Table1[[#This Row],[Bonus]]</f>
        <v>55131</v>
      </c>
      <c r="O4343" s="2">
        <f>Table1[[#This Row],[Bonus]]/Table1[[#This Row],[Basic Salary]]</f>
        <v>0.74841430927311936</v>
      </c>
      <c r="P4343">
        <f ca="1">DATEDIF(Table1[[#This Row],[Date of Birth]],TODAY(),"Y")</f>
        <v>14</v>
      </c>
      <c r="Q4343">
        <f ca="1">DATEDIF(Table1[[#This Row],[Joining Date]],TODAY(),"Y")</f>
        <v>11</v>
      </c>
      <c r="R4343" t="str">
        <f ca="1">IF(YEAR(Table1[[#This Row],[Joining Date]])=YEAR(TODAY()),"Yes","No")</f>
        <v>No</v>
      </c>
      <c r="S4343" t="str">
        <f ca="1">IF(Table1[[#This Row],[Experience]]&gt;5,"Yes","No")</f>
        <v>Yes</v>
      </c>
      <c r="T4343" t="str">
        <f>TEXT(Table1[[#This Row],[Joining Date]],"mmmm")</f>
        <v>May</v>
      </c>
      <c r="U4343" t="str">
        <f>TEXT(Table1[[#This Row],[Joining Date]],"yyyy")</f>
        <v>2015</v>
      </c>
      <c r="V4343" s="5">
        <f ca="1">TODAY()-Table1[[#This Row],[Joining Date]]</f>
        <v>4109</v>
      </c>
      <c r="W4343" t="str">
        <f>LEFT(Table1[[#This Row],[Employee Name]],FIND(" ",Table1[[#This Row],[Employee Name]])-1)</f>
        <v>Gayathri</v>
      </c>
      <c r="X4343" t="str">
        <f>RIGHT(Table1[[#This Row],[Employee Name]],LEN(Table1[[#This Row],[Employee Name]])-FIND(" ",Table1[[#This Row],[Employee Name]]))</f>
        <v>Iyer</v>
      </c>
      <c r="Y4343" t="str">
        <f>Table1[[#This Row],[Department]]&amp;"-"&amp;Table1[[#This Row],[Employee ID]]</f>
        <v>HR-E03247</v>
      </c>
      <c r="Z4343" t="str">
        <f>LEFT(Table1[[#This Row],[Department]],3)</f>
        <v>HR</v>
      </c>
      <c r="AA4343" t="str">
        <f>_xlfn.XLOOKUP(Table1[[#This Row],[Manager ID]],MANAGERS!A:A,MANAGERS!B:B)</f>
        <v>Manager_3</v>
      </c>
      <c r="AB4343" t="str" cm="1">
        <f t="array" ref="AB4343">_xlfn.XLOOKUP(Table1[[#This Row],[Manager ID]],Table2[[#All],[Manager ID]],Table2[[#All],[Department Head]])</f>
        <v>IT</v>
      </c>
      <c r="AC4343" s="2">
        <f>_xlfn.XLOOKUP(Table1[[#This Row],[City]],L:L,O:O)</f>
        <v>0.23486488519629886</v>
      </c>
      <c r="AD4343" t="str" cm="1">
        <f t="array" ref="AD4343">_xlfn.IFS(Table1[[#This Row],[Performance Score]]&gt;=90,"Excellent",Table1[[#This Row],[Performance Score]]&gt;=75,"Good",Table1[[#This Row],[Performance Score]]&gt;=60,"Average",Table1[[#This Row],[Performance Score]]&lt;=60,"Need Improvement")</f>
        <v>Need Improvement</v>
      </c>
      <c r="AE4343" t="str">
        <f>IF(AND(Table1[[#This Row],[Attendance %]]&gt;=80,(Table1[[#This Row],[Performance Score]]&gt;=80)),"Eligible","Not Eligible")</f>
        <v>Not Eligible</v>
      </c>
      <c r="AF4343" t="str">
        <f>IF(Table1[[#This Row],[Performance Score]]&gt;=80,"High Performer","Low Performer")</f>
        <v>Low Performer</v>
      </c>
      <c r="AG4343" t="str" cm="1">
        <f t="array" aca="1" ref="AG4343" ca="1">_xlfn.IFS(Table1[[#This Row],[Experience]]&lt;=3,"Junior",Table1[[#This Row],[Experience]]&lt;=7,"Mid Level",Table1[[#This Row],[Experience]]&gt;=7,"Senior")</f>
        <v>Senior</v>
      </c>
      <c r="AH4343" t="str">
        <f>IF(Table1[[#This Row],[Attendance %]]&gt;75,"OK","Below 75")</f>
        <v>OK</v>
      </c>
      <c r="AI4343" t="b">
        <f>ISBLANK(Table1[[#This Row],[Employee ID]])</f>
        <v>0</v>
      </c>
      <c r="AJ4343" t="b">
        <f>ISNUMBER(Table1[[#This Row],[Total Salary  ]])</f>
        <v>1</v>
      </c>
      <c r="AK4343" t="str">
        <f>IFERROR(_xlfn.XLOOKUP(Table1[[#This Row],[Manager ID]],MANAGERS!A:A,MANAGERS!B:B),"Not Found")</f>
        <v>Manager_3</v>
      </c>
    </row>
    <row r="4344" spans="1:37" x14ac:dyDescent="0.2">
      <c r="A4344" t="s">
        <v>4125</v>
      </c>
      <c r="B4344" t="s">
        <v>29</v>
      </c>
      <c r="C4344" t="s">
        <v>21</v>
      </c>
      <c r="D4344" t="s">
        <v>33</v>
      </c>
      <c r="E4344" t="s">
        <v>65</v>
      </c>
      <c r="F4344" s="1">
        <v>42621</v>
      </c>
      <c r="G4344" s="1">
        <v>29805</v>
      </c>
      <c r="H4344">
        <v>37301</v>
      </c>
      <c r="I4344">
        <v>17802</v>
      </c>
      <c r="J4344">
        <v>81</v>
      </c>
      <c r="K4344">
        <v>67</v>
      </c>
      <c r="L4344" t="s">
        <v>27</v>
      </c>
      <c r="M4344">
        <v>107</v>
      </c>
      <c r="N4344">
        <f>Table1[[#This Row],[Basic Salary]]+Table1[[#This Row],[Bonus]]</f>
        <v>55103</v>
      </c>
      <c r="O4344" s="2">
        <f>Table1[[#This Row],[Bonus]]/Table1[[#This Row],[Basic Salary]]</f>
        <v>0.47725262057317497</v>
      </c>
      <c r="P4344">
        <f ca="1">DATEDIF(Table1[[#This Row],[Date of Birth]],TODAY(),"Y")</f>
        <v>44</v>
      </c>
      <c r="Q4344">
        <f ca="1">DATEDIF(Table1[[#This Row],[Joining Date]],TODAY(),"Y")</f>
        <v>9</v>
      </c>
      <c r="R4344" t="str">
        <f ca="1">IF(YEAR(Table1[[#This Row],[Joining Date]])=YEAR(TODAY()),"Yes","No")</f>
        <v>No</v>
      </c>
      <c r="S4344" t="str">
        <f ca="1">IF(Table1[[#This Row],[Experience]]&gt;5,"Yes","No")</f>
        <v>Yes</v>
      </c>
      <c r="T4344" t="str">
        <f>TEXT(Table1[[#This Row],[Joining Date]],"mmmm")</f>
        <v>September</v>
      </c>
      <c r="U4344" t="str">
        <f>TEXT(Table1[[#This Row],[Joining Date]],"yyyy")</f>
        <v>2016</v>
      </c>
      <c r="V4344" s="5">
        <f ca="1">TODAY()-Table1[[#This Row],[Joining Date]]</f>
        <v>3618</v>
      </c>
      <c r="W4344" t="str">
        <f>LEFT(Table1[[#This Row],[Employee Name]],FIND(" ",Table1[[#This Row],[Employee Name]])-1)</f>
        <v>Vikram</v>
      </c>
      <c r="X4344" t="str">
        <f>RIGHT(Table1[[#This Row],[Employee Name]],LEN(Table1[[#This Row],[Employee Name]])-FIND(" ",Table1[[#This Row],[Employee Name]]))</f>
        <v>Singh</v>
      </c>
      <c r="Y4344" t="str">
        <f>Table1[[#This Row],[Department]]&amp;"-"&amp;Table1[[#This Row],[Employee ID]]</f>
        <v>Marketing-E04069</v>
      </c>
      <c r="Z4344" t="str">
        <f>LEFT(Table1[[#This Row],[Department]],3)</f>
        <v>Mar</v>
      </c>
      <c r="AA4344" t="str">
        <f>_xlfn.XLOOKUP(Table1[[#This Row],[Manager ID]],MANAGERS!A:A,MANAGERS!B:B)</f>
        <v>Manager_7</v>
      </c>
      <c r="AB4344" t="str" cm="1">
        <f t="array" ref="AB4344">_xlfn.XLOOKUP(Table1[[#This Row],[Manager ID]],Table2[[#All],[Manager ID]],Table2[[#All],[Department Head]])</f>
        <v>Operations</v>
      </c>
      <c r="AC4344" s="2">
        <f>_xlfn.XLOOKUP(Table1[[#This Row],[City]],L:L,O:O)</f>
        <v>0.23674293405114402</v>
      </c>
      <c r="AD4344" t="str" cm="1">
        <f t="array" ref="AD4344">_xlfn.IFS(Table1[[#This Row],[Performance Score]]&gt;=90,"Excellent",Table1[[#This Row],[Performance Score]]&gt;=75,"Good",Table1[[#This Row],[Performance Score]]&gt;=60,"Average",Table1[[#This Row],[Performance Score]]&lt;=60,"Need Improvement")</f>
        <v>Average</v>
      </c>
      <c r="AE4344" t="str">
        <f>IF(AND(Table1[[#This Row],[Attendance %]]&gt;=80,(Table1[[#This Row],[Performance Score]]&gt;=80)),"Eligible","Not Eligible")</f>
        <v>Not Eligible</v>
      </c>
      <c r="AF4344" t="str">
        <f>IF(Table1[[#This Row],[Performance Score]]&gt;=80,"High Performer","Low Performer")</f>
        <v>Low Performer</v>
      </c>
      <c r="AG4344" t="str" cm="1">
        <f t="array" aca="1" ref="AG4344" ca="1">_xlfn.IFS(Table1[[#This Row],[Experience]]&lt;=3,"Junior",Table1[[#This Row],[Experience]]&lt;=7,"Mid Level",Table1[[#This Row],[Experience]]&gt;=7,"Senior")</f>
        <v>Senior</v>
      </c>
      <c r="AH4344" t="str">
        <f>IF(Table1[[#This Row],[Attendance %]]&gt;75,"OK","Below 75")</f>
        <v>OK</v>
      </c>
      <c r="AI4344" t="b">
        <f>ISBLANK(Table1[[#This Row],[Employee ID]])</f>
        <v>0</v>
      </c>
      <c r="AJ4344" t="b">
        <f>ISNUMBER(Table1[[#This Row],[Total Salary  ]])</f>
        <v>1</v>
      </c>
      <c r="AK4344" t="str">
        <f>IFERROR(_xlfn.XLOOKUP(Table1[[#This Row],[Manager ID]],MANAGERS!A:A,MANAGERS!B:B),"Not Found")</f>
        <v>Manager_7</v>
      </c>
    </row>
    <row r="4345" spans="1:37" x14ac:dyDescent="0.2">
      <c r="A4345" t="s">
        <v>92</v>
      </c>
      <c r="B4345" t="s">
        <v>93</v>
      </c>
      <c r="C4345" t="s">
        <v>21</v>
      </c>
      <c r="D4345" t="s">
        <v>25</v>
      </c>
      <c r="E4345" t="s">
        <v>17</v>
      </c>
      <c r="F4345" s="1">
        <v>43027</v>
      </c>
      <c r="G4345" s="1">
        <v>40148</v>
      </c>
      <c r="H4345">
        <v>38473</v>
      </c>
      <c r="I4345">
        <v>16589</v>
      </c>
      <c r="J4345">
        <v>95</v>
      </c>
      <c r="K4345">
        <v>96</v>
      </c>
      <c r="L4345" t="s">
        <v>34</v>
      </c>
      <c r="M4345">
        <v>114</v>
      </c>
      <c r="N4345">
        <f>Table1[[#This Row],[Basic Salary]]+Table1[[#This Row],[Bonus]]</f>
        <v>55062</v>
      </c>
      <c r="O4345" s="2">
        <f>Table1[[#This Row],[Bonus]]/Table1[[#This Row],[Basic Salary]]</f>
        <v>0.43118550671899775</v>
      </c>
      <c r="P4345">
        <f ca="1">DATEDIF(Table1[[#This Row],[Date of Birth]],TODAY(),"Y")</f>
        <v>16</v>
      </c>
      <c r="Q4345">
        <f ca="1">DATEDIF(Table1[[#This Row],[Joining Date]],TODAY(),"Y")</f>
        <v>8</v>
      </c>
      <c r="R4345" t="str">
        <f ca="1">IF(YEAR(Table1[[#This Row],[Joining Date]])=YEAR(TODAY()),"Yes","No")</f>
        <v>No</v>
      </c>
      <c r="S4345" t="str">
        <f ca="1">IF(Table1[[#This Row],[Experience]]&gt;5,"Yes","No")</f>
        <v>Yes</v>
      </c>
      <c r="T4345" t="str">
        <f>TEXT(Table1[[#This Row],[Joining Date]],"mmmm")</f>
        <v>October</v>
      </c>
      <c r="U4345" t="str">
        <f>TEXT(Table1[[#This Row],[Joining Date]],"yyyy")</f>
        <v>2017</v>
      </c>
      <c r="V4345" s="5">
        <f ca="1">TODAY()-Table1[[#This Row],[Joining Date]]</f>
        <v>3212</v>
      </c>
      <c r="W4345" t="str">
        <f>LEFT(Table1[[#This Row],[Employee Name]],FIND(" ",Table1[[#This Row],[Employee Name]])-1)</f>
        <v>Priya</v>
      </c>
      <c r="X4345" t="str">
        <f>RIGHT(Table1[[#This Row],[Employee Name]],LEN(Table1[[#This Row],[Employee Name]])-FIND(" ",Table1[[#This Row],[Employee Name]]))</f>
        <v>Reddy</v>
      </c>
      <c r="Y4345" t="str">
        <f>Table1[[#This Row],[Department]]&amp;"-"&amp;Table1[[#This Row],[Employee ID]]</f>
        <v>Finance-E00039</v>
      </c>
      <c r="Z4345" t="str">
        <f>LEFT(Table1[[#This Row],[Department]],3)</f>
        <v>Fin</v>
      </c>
      <c r="AA4345" t="str">
        <f>_xlfn.XLOOKUP(Table1[[#This Row],[Manager ID]],MANAGERS!A:A,MANAGERS!B:B)</f>
        <v>Manager_14</v>
      </c>
      <c r="AB4345" t="str" cm="1">
        <f t="array" ref="AB4345">_xlfn.XLOOKUP(Table1[[#This Row],[Manager ID]],Table2[[#All],[Manager ID]],Table2[[#All],[Department Head]])</f>
        <v>Marketing</v>
      </c>
      <c r="AC4345" s="2">
        <f>_xlfn.XLOOKUP(Table1[[#This Row],[City]],L:L,O:O)</f>
        <v>0.24030340748661314</v>
      </c>
      <c r="AD4345" t="str" cm="1">
        <f t="array" ref="AD4345">_xlfn.IFS(Table1[[#This Row],[Performance Score]]&gt;=90,"Excellent",Table1[[#This Row],[Performance Score]]&gt;=75,"Good",Table1[[#This Row],[Performance Score]]&gt;=60,"Average",Table1[[#This Row],[Performance Score]]&lt;=60,"Need Improvement")</f>
        <v>Excellent</v>
      </c>
      <c r="AE4345" t="str">
        <f>IF(AND(Table1[[#This Row],[Attendance %]]&gt;=80,(Table1[[#This Row],[Performance Score]]&gt;=80)),"Eligible","Not Eligible")</f>
        <v>Eligible</v>
      </c>
      <c r="AF4345" t="str">
        <f>IF(Table1[[#This Row],[Performance Score]]&gt;=80,"High Performer","Low Performer")</f>
        <v>High Performer</v>
      </c>
      <c r="AG4345" t="str" cm="1">
        <f t="array" aca="1" ref="AG4345" ca="1">_xlfn.IFS(Table1[[#This Row],[Experience]]&lt;=3,"Junior",Table1[[#This Row],[Experience]]&lt;=7,"Mid Level",Table1[[#This Row],[Experience]]&gt;=7,"Senior")</f>
        <v>Senior</v>
      </c>
      <c r="AH4345" t="str">
        <f>IF(Table1[[#This Row],[Attendance %]]&gt;75,"OK","Below 75")</f>
        <v>OK</v>
      </c>
      <c r="AI4345" t="b">
        <f>ISBLANK(Table1[[#This Row],[Employee ID]])</f>
        <v>0</v>
      </c>
      <c r="AJ4345" t="b">
        <f>ISNUMBER(Table1[[#This Row],[Total Salary  ]])</f>
        <v>1</v>
      </c>
      <c r="AK4345" t="str">
        <f>IFERROR(_xlfn.XLOOKUP(Table1[[#This Row],[Manager ID]],MANAGERS!A:A,MANAGERS!B:B),"Not Found")</f>
        <v>Manager_14</v>
      </c>
    </row>
    <row r="4346" spans="1:37" x14ac:dyDescent="0.2">
      <c r="A4346" t="s">
        <v>5048</v>
      </c>
      <c r="B4346" t="s">
        <v>60</v>
      </c>
      <c r="C4346" t="s">
        <v>21</v>
      </c>
      <c r="D4346" t="s">
        <v>25</v>
      </c>
      <c r="E4346" t="s">
        <v>26</v>
      </c>
      <c r="F4346" s="1">
        <v>44582</v>
      </c>
      <c r="G4346" s="1">
        <v>30742</v>
      </c>
      <c r="H4346">
        <v>29983</v>
      </c>
      <c r="I4346">
        <v>24995</v>
      </c>
      <c r="J4346">
        <v>61</v>
      </c>
      <c r="K4346">
        <v>76</v>
      </c>
      <c r="L4346" t="s">
        <v>23</v>
      </c>
      <c r="M4346">
        <v>106</v>
      </c>
      <c r="N4346">
        <f>Table1[[#This Row],[Basic Salary]]+Table1[[#This Row],[Bonus]]</f>
        <v>54978</v>
      </c>
      <c r="O4346" s="2">
        <f>Table1[[#This Row],[Bonus]]/Table1[[#This Row],[Basic Salary]]</f>
        <v>0.83363906213521</v>
      </c>
      <c r="P4346">
        <f ca="1">DATEDIF(Table1[[#This Row],[Date of Birth]],TODAY(),"Y")</f>
        <v>42</v>
      </c>
      <c r="Q4346">
        <f ca="1">DATEDIF(Table1[[#This Row],[Joining Date]],TODAY(),"Y")</f>
        <v>4</v>
      </c>
      <c r="R4346" t="str">
        <f ca="1">IF(YEAR(Table1[[#This Row],[Joining Date]])=YEAR(TODAY()),"Yes","No")</f>
        <v>No</v>
      </c>
      <c r="S4346" t="str">
        <f ca="1">IF(Table1[[#This Row],[Experience]]&gt;5,"Yes","No")</f>
        <v>No</v>
      </c>
      <c r="T4346" t="str">
        <f>TEXT(Table1[[#This Row],[Joining Date]],"mmmm")</f>
        <v>January</v>
      </c>
      <c r="U4346" t="str">
        <f>TEXT(Table1[[#This Row],[Joining Date]],"yyyy")</f>
        <v>2022</v>
      </c>
      <c r="V4346" s="5">
        <f ca="1">TODAY()-Table1[[#This Row],[Joining Date]]</f>
        <v>1657</v>
      </c>
      <c r="W4346" t="str">
        <f>LEFT(Table1[[#This Row],[Employee Name]],FIND(" ",Table1[[#This Row],[Employee Name]])-1)</f>
        <v>Gayathri</v>
      </c>
      <c r="X4346" t="str">
        <f>RIGHT(Table1[[#This Row],[Employee Name]],LEN(Table1[[#This Row],[Employee Name]])-FIND(" ",Table1[[#This Row],[Employee Name]]))</f>
        <v>Iyer</v>
      </c>
      <c r="Y4346" t="str">
        <f>Table1[[#This Row],[Department]]&amp;"-"&amp;Table1[[#This Row],[Employee ID]]</f>
        <v>Finance-E04992</v>
      </c>
      <c r="Z4346" t="str">
        <f>LEFT(Table1[[#This Row],[Department]],3)</f>
        <v>Fin</v>
      </c>
      <c r="AA4346" t="str">
        <f>_xlfn.XLOOKUP(Table1[[#This Row],[Manager ID]],MANAGERS!A:A,MANAGERS!B:B)</f>
        <v>Manager_6</v>
      </c>
      <c r="AB4346" t="str" cm="1">
        <f t="array" ref="AB4346">_xlfn.XLOOKUP(Table1[[#This Row],[Manager ID]],Table2[[#All],[Manager ID]],Table2[[#All],[Department Head]])</f>
        <v>HR</v>
      </c>
      <c r="AC4346" s="2">
        <f>_xlfn.XLOOKUP(Table1[[#This Row],[City]],L:L,O:O)</f>
        <v>0.23486488519629886</v>
      </c>
      <c r="AD4346" t="str" cm="1">
        <f t="array" ref="AD4346">_xlfn.IFS(Table1[[#This Row],[Performance Score]]&gt;=90,"Excellent",Table1[[#This Row],[Performance Score]]&gt;=75,"Good",Table1[[#This Row],[Performance Score]]&gt;=60,"Average",Table1[[#This Row],[Performance Score]]&lt;=60,"Need Improvement")</f>
        <v>Good</v>
      </c>
      <c r="AE4346" t="str">
        <f>IF(AND(Table1[[#This Row],[Attendance %]]&gt;=80,(Table1[[#This Row],[Performance Score]]&gt;=80)),"Eligible","Not Eligible")</f>
        <v>Not Eligible</v>
      </c>
      <c r="AF4346" t="str">
        <f>IF(Table1[[#This Row],[Performance Score]]&gt;=80,"High Performer","Low Performer")</f>
        <v>Low Performer</v>
      </c>
      <c r="AG4346" t="str" cm="1">
        <f t="array" aca="1" ref="AG4346" ca="1">_xlfn.IFS(Table1[[#This Row],[Experience]]&lt;=3,"Junior",Table1[[#This Row],[Experience]]&lt;=7,"Mid Level",Table1[[#This Row],[Experience]]&gt;=7,"Senior")</f>
        <v>Mid Level</v>
      </c>
      <c r="AH4346" t="str">
        <f>IF(Table1[[#This Row],[Attendance %]]&gt;75,"OK","Below 75")</f>
        <v>Below 75</v>
      </c>
      <c r="AI4346" t="b">
        <f>ISBLANK(Table1[[#This Row],[Employee ID]])</f>
        <v>0</v>
      </c>
      <c r="AJ4346" t="b">
        <f>ISNUMBER(Table1[[#This Row],[Total Salary  ]])</f>
        <v>1</v>
      </c>
      <c r="AK4346" t="str">
        <f>IFERROR(_xlfn.XLOOKUP(Table1[[#This Row],[Manager ID]],MANAGERS!A:A,MANAGERS!B:B),"Not Found")</f>
        <v>Manager_6</v>
      </c>
    </row>
    <row r="4347" spans="1:37" x14ac:dyDescent="0.2">
      <c r="A4347" t="s">
        <v>1254</v>
      </c>
      <c r="B4347" t="s">
        <v>75</v>
      </c>
      <c r="C4347" t="s">
        <v>15</v>
      </c>
      <c r="D4347" t="s">
        <v>16</v>
      </c>
      <c r="E4347" t="s">
        <v>22</v>
      </c>
      <c r="F4347" s="1">
        <v>43111</v>
      </c>
      <c r="G4347" s="1">
        <v>39868</v>
      </c>
      <c r="H4347">
        <v>39031</v>
      </c>
      <c r="I4347">
        <v>15927</v>
      </c>
      <c r="J4347">
        <v>98</v>
      </c>
      <c r="K4347">
        <v>46</v>
      </c>
      <c r="L4347" t="s">
        <v>34</v>
      </c>
      <c r="M4347">
        <v>110</v>
      </c>
      <c r="N4347">
        <f>Table1[[#This Row],[Basic Salary]]+Table1[[#This Row],[Bonus]]</f>
        <v>54958</v>
      </c>
      <c r="O4347" s="2">
        <f>Table1[[#This Row],[Bonus]]/Table1[[#This Row],[Basic Salary]]</f>
        <v>0.40806025979349747</v>
      </c>
      <c r="P4347">
        <f ca="1">DATEDIF(Table1[[#This Row],[Date of Birth]],TODAY(),"Y")</f>
        <v>17</v>
      </c>
      <c r="Q4347">
        <f ca="1">DATEDIF(Table1[[#This Row],[Joining Date]],TODAY(),"Y")</f>
        <v>8</v>
      </c>
      <c r="R4347" t="str">
        <f ca="1">IF(YEAR(Table1[[#This Row],[Joining Date]])=YEAR(TODAY()),"Yes","No")</f>
        <v>No</v>
      </c>
      <c r="S4347" t="str">
        <f ca="1">IF(Table1[[#This Row],[Experience]]&gt;5,"Yes","No")</f>
        <v>Yes</v>
      </c>
      <c r="T4347" t="str">
        <f>TEXT(Table1[[#This Row],[Joining Date]],"mmmm")</f>
        <v>January</v>
      </c>
      <c r="U4347" t="str">
        <f>TEXT(Table1[[#This Row],[Joining Date]],"yyyy")</f>
        <v>2018</v>
      </c>
      <c r="V4347" s="5">
        <f ca="1">TODAY()-Table1[[#This Row],[Joining Date]]</f>
        <v>3128</v>
      </c>
      <c r="W4347" t="str">
        <f>LEFT(Table1[[#This Row],[Employee Name]],FIND(" ",Table1[[#This Row],[Employee Name]])-1)</f>
        <v>Ishita</v>
      </c>
      <c r="X4347" t="str">
        <f>RIGHT(Table1[[#This Row],[Employee Name]],LEN(Table1[[#This Row],[Employee Name]])-FIND(" ",Table1[[#This Row],[Employee Name]]))</f>
        <v>Roy</v>
      </c>
      <c r="Y4347" t="str">
        <f>Table1[[#This Row],[Department]]&amp;"-"&amp;Table1[[#This Row],[Employee ID]]</f>
        <v>HR-E01198</v>
      </c>
      <c r="Z4347" t="str">
        <f>LEFT(Table1[[#This Row],[Department]],3)</f>
        <v>HR</v>
      </c>
      <c r="AA4347" t="str">
        <f>_xlfn.XLOOKUP(Table1[[#This Row],[Manager ID]],MANAGERS!A:A,MANAGERS!B:B)</f>
        <v>Manager_10</v>
      </c>
      <c r="AB4347" t="str" cm="1">
        <f t="array" ref="AB4347">_xlfn.XLOOKUP(Table1[[#This Row],[Manager ID]],Table2[[#All],[Manager ID]],Table2[[#All],[Department Head]])</f>
        <v>HR</v>
      </c>
      <c r="AC4347" s="2">
        <f>_xlfn.XLOOKUP(Table1[[#This Row],[City]],L:L,O:O)</f>
        <v>0.24030340748661314</v>
      </c>
      <c r="AD4347" t="str" cm="1">
        <f t="array" ref="AD4347">_xlfn.IFS(Table1[[#This Row],[Performance Score]]&gt;=90,"Excellent",Table1[[#This Row],[Performance Score]]&gt;=75,"Good",Table1[[#This Row],[Performance Score]]&gt;=60,"Average",Table1[[#This Row],[Performance Score]]&lt;=60,"Need Improvement")</f>
        <v>Need Improvement</v>
      </c>
      <c r="AE4347" t="str">
        <f>IF(AND(Table1[[#This Row],[Attendance %]]&gt;=80,(Table1[[#This Row],[Performance Score]]&gt;=80)),"Eligible","Not Eligible")</f>
        <v>Not Eligible</v>
      </c>
      <c r="AF4347" t="str">
        <f>IF(Table1[[#This Row],[Performance Score]]&gt;=80,"High Performer","Low Performer")</f>
        <v>Low Performer</v>
      </c>
      <c r="AG4347" t="str" cm="1">
        <f t="array" aca="1" ref="AG4347" ca="1">_xlfn.IFS(Table1[[#This Row],[Experience]]&lt;=3,"Junior",Table1[[#This Row],[Experience]]&lt;=7,"Mid Level",Table1[[#This Row],[Experience]]&gt;=7,"Senior")</f>
        <v>Senior</v>
      </c>
      <c r="AH4347" t="str">
        <f>IF(Table1[[#This Row],[Attendance %]]&gt;75,"OK","Below 75")</f>
        <v>OK</v>
      </c>
      <c r="AI4347" t="b">
        <f>ISBLANK(Table1[[#This Row],[Employee ID]])</f>
        <v>0</v>
      </c>
      <c r="AJ4347" t="b">
        <f>ISNUMBER(Table1[[#This Row],[Total Salary  ]])</f>
        <v>1</v>
      </c>
      <c r="AK4347" t="str">
        <f>IFERROR(_xlfn.XLOOKUP(Table1[[#This Row],[Manager ID]],MANAGERS!A:A,MANAGERS!B:B),"Not Found")</f>
        <v>Manager_10</v>
      </c>
    </row>
    <row r="4348" spans="1:37" x14ac:dyDescent="0.2">
      <c r="A4348" t="s">
        <v>4177</v>
      </c>
      <c r="B4348" t="s">
        <v>129</v>
      </c>
      <c r="C4348" t="s">
        <v>15</v>
      </c>
      <c r="D4348" t="s">
        <v>33</v>
      </c>
      <c r="E4348" t="s">
        <v>65</v>
      </c>
      <c r="F4348" s="1">
        <v>42989</v>
      </c>
      <c r="G4348" s="1">
        <v>38722</v>
      </c>
      <c r="H4348">
        <v>38029</v>
      </c>
      <c r="I4348">
        <v>16921</v>
      </c>
      <c r="J4348">
        <v>69</v>
      </c>
      <c r="K4348">
        <v>53</v>
      </c>
      <c r="L4348" t="s">
        <v>53</v>
      </c>
      <c r="M4348">
        <v>107</v>
      </c>
      <c r="N4348">
        <f>Table1[[#This Row],[Basic Salary]]+Table1[[#This Row],[Bonus]]</f>
        <v>54950</v>
      </c>
      <c r="O4348" s="2">
        <f>Table1[[#This Row],[Bonus]]/Table1[[#This Row],[Basic Salary]]</f>
        <v>0.44494990665018802</v>
      </c>
      <c r="P4348">
        <f ca="1">DATEDIF(Table1[[#This Row],[Date of Birth]],TODAY(),"Y")</f>
        <v>20</v>
      </c>
      <c r="Q4348">
        <f ca="1">DATEDIF(Table1[[#This Row],[Joining Date]],TODAY(),"Y")</f>
        <v>8</v>
      </c>
      <c r="R4348" t="str">
        <f ca="1">IF(YEAR(Table1[[#This Row],[Joining Date]])=YEAR(TODAY()),"Yes","No")</f>
        <v>No</v>
      </c>
      <c r="S4348" t="str">
        <f ca="1">IF(Table1[[#This Row],[Experience]]&gt;5,"Yes","No")</f>
        <v>Yes</v>
      </c>
      <c r="T4348" t="str">
        <f>TEXT(Table1[[#This Row],[Joining Date]],"mmmm")</f>
        <v>September</v>
      </c>
      <c r="U4348" t="str">
        <f>TEXT(Table1[[#This Row],[Joining Date]],"yyyy")</f>
        <v>2017</v>
      </c>
      <c r="V4348" s="5">
        <f ca="1">TODAY()-Table1[[#This Row],[Joining Date]]</f>
        <v>3250</v>
      </c>
      <c r="W4348" t="str">
        <f>LEFT(Table1[[#This Row],[Employee Name]],FIND(" ",Table1[[#This Row],[Employee Name]])-1)</f>
        <v>Aarav</v>
      </c>
      <c r="X4348" t="str">
        <f>RIGHT(Table1[[#This Row],[Employee Name]],LEN(Table1[[#This Row],[Employee Name]])-FIND(" ",Table1[[#This Row],[Employee Name]]))</f>
        <v>Sharma</v>
      </c>
      <c r="Y4348" t="str">
        <f>Table1[[#This Row],[Department]]&amp;"-"&amp;Table1[[#This Row],[Employee ID]]</f>
        <v>Marketing-E04121</v>
      </c>
      <c r="Z4348" t="str">
        <f>LEFT(Table1[[#This Row],[Department]],3)</f>
        <v>Mar</v>
      </c>
      <c r="AA4348" t="str">
        <f>_xlfn.XLOOKUP(Table1[[#This Row],[Manager ID]],MANAGERS!A:A,MANAGERS!B:B)</f>
        <v>Manager_7</v>
      </c>
      <c r="AB4348" t="str" cm="1">
        <f t="array" ref="AB4348">_xlfn.XLOOKUP(Table1[[#This Row],[Manager ID]],Table2[[#All],[Manager ID]],Table2[[#All],[Department Head]])</f>
        <v>Operations</v>
      </c>
      <c r="AC4348" s="2">
        <f>_xlfn.XLOOKUP(Table1[[#This Row],[City]],L:L,O:O)</f>
        <v>0.23685887225230964</v>
      </c>
      <c r="AD4348" t="str" cm="1">
        <f t="array" ref="AD4348">_xlfn.IFS(Table1[[#This Row],[Performance Score]]&gt;=90,"Excellent",Table1[[#This Row],[Performance Score]]&gt;=75,"Good",Table1[[#This Row],[Performance Score]]&gt;=60,"Average",Table1[[#This Row],[Performance Score]]&lt;=60,"Need Improvement")</f>
        <v>Need Improvement</v>
      </c>
      <c r="AE4348" t="str">
        <f>IF(AND(Table1[[#This Row],[Attendance %]]&gt;=80,(Table1[[#This Row],[Performance Score]]&gt;=80)),"Eligible","Not Eligible")</f>
        <v>Not Eligible</v>
      </c>
      <c r="AF4348" t="str">
        <f>IF(Table1[[#This Row],[Performance Score]]&gt;=80,"High Performer","Low Performer")</f>
        <v>Low Performer</v>
      </c>
      <c r="AG4348" t="str" cm="1">
        <f t="array" aca="1" ref="AG4348" ca="1">_xlfn.IFS(Table1[[#This Row],[Experience]]&lt;=3,"Junior",Table1[[#This Row],[Experience]]&lt;=7,"Mid Level",Table1[[#This Row],[Experience]]&gt;=7,"Senior")</f>
        <v>Senior</v>
      </c>
      <c r="AH4348" t="str">
        <f>IF(Table1[[#This Row],[Attendance %]]&gt;75,"OK","Below 75")</f>
        <v>Below 75</v>
      </c>
      <c r="AI4348" t="b">
        <f>ISBLANK(Table1[[#This Row],[Employee ID]])</f>
        <v>0</v>
      </c>
      <c r="AJ4348" t="b">
        <f>ISNUMBER(Table1[[#This Row],[Total Salary  ]])</f>
        <v>1</v>
      </c>
      <c r="AK4348" t="str">
        <f>IFERROR(_xlfn.XLOOKUP(Table1[[#This Row],[Manager ID]],MANAGERS!A:A,MANAGERS!B:B),"Not Found")</f>
        <v>Manager_7</v>
      </c>
    </row>
    <row r="4349" spans="1:37" x14ac:dyDescent="0.2">
      <c r="A4349" t="s">
        <v>4068</v>
      </c>
      <c r="B4349" t="s">
        <v>95</v>
      </c>
      <c r="C4349" t="s">
        <v>21</v>
      </c>
      <c r="D4349" t="s">
        <v>43</v>
      </c>
      <c r="E4349" t="s">
        <v>26</v>
      </c>
      <c r="F4349" s="1">
        <v>45168</v>
      </c>
      <c r="G4349" s="1">
        <v>29840</v>
      </c>
      <c r="H4349">
        <v>42223</v>
      </c>
      <c r="I4349">
        <v>12686</v>
      </c>
      <c r="J4349">
        <v>73</v>
      </c>
      <c r="K4349">
        <v>44</v>
      </c>
      <c r="L4349" t="s">
        <v>34</v>
      </c>
      <c r="M4349">
        <v>111</v>
      </c>
      <c r="N4349">
        <f>Table1[[#This Row],[Basic Salary]]+Table1[[#This Row],[Bonus]]</f>
        <v>54909</v>
      </c>
      <c r="O4349" s="2">
        <f>Table1[[#This Row],[Bonus]]/Table1[[#This Row],[Basic Salary]]</f>
        <v>0.30045236008810366</v>
      </c>
      <c r="P4349">
        <f ca="1">DATEDIF(Table1[[#This Row],[Date of Birth]],TODAY(),"Y")</f>
        <v>44</v>
      </c>
      <c r="Q4349">
        <f ca="1">DATEDIF(Table1[[#This Row],[Joining Date]],TODAY(),"Y")</f>
        <v>2</v>
      </c>
      <c r="R4349" t="str">
        <f ca="1">IF(YEAR(Table1[[#This Row],[Joining Date]])=YEAR(TODAY()),"Yes","No")</f>
        <v>No</v>
      </c>
      <c r="S4349" t="str">
        <f ca="1">IF(Table1[[#This Row],[Experience]]&gt;5,"Yes","No")</f>
        <v>No</v>
      </c>
      <c r="T4349" t="str">
        <f>TEXT(Table1[[#This Row],[Joining Date]],"mmmm")</f>
        <v>August</v>
      </c>
      <c r="U4349" t="str">
        <f>TEXT(Table1[[#This Row],[Joining Date]],"yyyy")</f>
        <v>2023</v>
      </c>
      <c r="V4349" s="5">
        <f ca="1">TODAY()-Table1[[#This Row],[Joining Date]]</f>
        <v>1071</v>
      </c>
      <c r="W4349" t="str">
        <f>LEFT(Table1[[#This Row],[Employee Name]],FIND(" ",Table1[[#This Row],[Employee Name]])-1)</f>
        <v>Ajay</v>
      </c>
      <c r="X4349" t="str">
        <f>RIGHT(Table1[[#This Row],[Employee Name]],LEN(Table1[[#This Row],[Employee Name]])-FIND(" ",Table1[[#This Row],[Employee Name]]))</f>
        <v>Singh</v>
      </c>
      <c r="Y4349" t="str">
        <f>Table1[[#This Row],[Department]]&amp;"-"&amp;Table1[[#This Row],[Employee ID]]</f>
        <v>Operations-E04012</v>
      </c>
      <c r="Z4349" t="str">
        <f>LEFT(Table1[[#This Row],[Department]],3)</f>
        <v>Ope</v>
      </c>
      <c r="AA4349" t="str">
        <f>_xlfn.XLOOKUP(Table1[[#This Row],[Manager ID]],MANAGERS!A:A,MANAGERS!B:B)</f>
        <v>Manager_11</v>
      </c>
      <c r="AB4349" t="str" cm="1">
        <f t="array" ref="AB4349">_xlfn.XLOOKUP(Table1[[#This Row],[Manager ID]],Table2[[#All],[Manager ID]],Table2[[#All],[Department Head]])</f>
        <v>Marketing</v>
      </c>
      <c r="AC4349" s="2">
        <f>_xlfn.XLOOKUP(Table1[[#This Row],[City]],L:L,O:O)</f>
        <v>0.24030340748661314</v>
      </c>
      <c r="AD4349" t="str" cm="1">
        <f t="array" ref="AD4349">_xlfn.IFS(Table1[[#This Row],[Performance Score]]&gt;=90,"Excellent",Table1[[#This Row],[Performance Score]]&gt;=75,"Good",Table1[[#This Row],[Performance Score]]&gt;=60,"Average",Table1[[#This Row],[Performance Score]]&lt;=60,"Need Improvement")</f>
        <v>Need Improvement</v>
      </c>
      <c r="AE4349" t="str">
        <f>IF(AND(Table1[[#This Row],[Attendance %]]&gt;=80,(Table1[[#This Row],[Performance Score]]&gt;=80)),"Eligible","Not Eligible")</f>
        <v>Not Eligible</v>
      </c>
      <c r="AF4349" t="str">
        <f>IF(Table1[[#This Row],[Performance Score]]&gt;=80,"High Performer","Low Performer")</f>
        <v>Low Performer</v>
      </c>
      <c r="AG4349" t="str" cm="1">
        <f t="array" aca="1" ref="AG4349" ca="1">_xlfn.IFS(Table1[[#This Row],[Experience]]&lt;=3,"Junior",Table1[[#This Row],[Experience]]&lt;=7,"Mid Level",Table1[[#This Row],[Experience]]&gt;=7,"Senior")</f>
        <v>Junior</v>
      </c>
      <c r="AH4349" t="str">
        <f>IF(Table1[[#This Row],[Attendance %]]&gt;75,"OK","Below 75")</f>
        <v>Below 75</v>
      </c>
      <c r="AI4349" t="b">
        <f>ISBLANK(Table1[[#This Row],[Employee ID]])</f>
        <v>0</v>
      </c>
      <c r="AJ4349" t="b">
        <f>ISNUMBER(Table1[[#This Row],[Total Salary  ]])</f>
        <v>1</v>
      </c>
      <c r="AK4349" t="str">
        <f>IFERROR(_xlfn.XLOOKUP(Table1[[#This Row],[Manager ID]],MANAGERS!A:A,MANAGERS!B:B),"Not Found")</f>
        <v>Manager_11</v>
      </c>
    </row>
    <row r="4350" spans="1:37" x14ac:dyDescent="0.2">
      <c r="A4350" t="s">
        <v>4099</v>
      </c>
      <c r="B4350" t="s">
        <v>77</v>
      </c>
      <c r="C4350" t="s">
        <v>15</v>
      </c>
      <c r="D4350" t="s">
        <v>43</v>
      </c>
      <c r="E4350" t="s">
        <v>51</v>
      </c>
      <c r="F4350" s="1">
        <v>45423</v>
      </c>
      <c r="G4350" s="1">
        <v>37808</v>
      </c>
      <c r="H4350">
        <v>45868</v>
      </c>
      <c r="I4350">
        <v>9019</v>
      </c>
      <c r="J4350">
        <v>80</v>
      </c>
      <c r="K4350">
        <v>76</v>
      </c>
      <c r="L4350" t="s">
        <v>34</v>
      </c>
      <c r="M4350">
        <v>101</v>
      </c>
      <c r="N4350">
        <f>Table1[[#This Row],[Basic Salary]]+Table1[[#This Row],[Bonus]]</f>
        <v>54887</v>
      </c>
      <c r="O4350" s="2">
        <f>Table1[[#This Row],[Bonus]]/Table1[[#This Row],[Basic Salary]]</f>
        <v>0.1966294584459754</v>
      </c>
      <c r="P4350">
        <f ca="1">DATEDIF(Table1[[#This Row],[Date of Birth]],TODAY(),"Y")</f>
        <v>23</v>
      </c>
      <c r="Q4350">
        <f ca="1">DATEDIF(Table1[[#This Row],[Joining Date]],TODAY(),"Y")</f>
        <v>2</v>
      </c>
      <c r="R4350" t="str">
        <f ca="1">IF(YEAR(Table1[[#This Row],[Joining Date]])=YEAR(TODAY()),"Yes","No")</f>
        <v>No</v>
      </c>
      <c r="S4350" t="str">
        <f ca="1">IF(Table1[[#This Row],[Experience]]&gt;5,"Yes","No")</f>
        <v>No</v>
      </c>
      <c r="T4350" t="str">
        <f>TEXT(Table1[[#This Row],[Joining Date]],"mmmm")</f>
        <v>May</v>
      </c>
      <c r="U4350" t="str">
        <f>TEXT(Table1[[#This Row],[Joining Date]],"yyyy")</f>
        <v>2024</v>
      </c>
      <c r="V4350" s="5">
        <f ca="1">TODAY()-Table1[[#This Row],[Joining Date]]</f>
        <v>816</v>
      </c>
      <c r="W4350" t="str">
        <f>LEFT(Table1[[#This Row],[Employee Name]],FIND(" ",Table1[[#This Row],[Employee Name]])-1)</f>
        <v>Rohan</v>
      </c>
      <c r="X4350" t="str">
        <f>RIGHT(Table1[[#This Row],[Employee Name]],LEN(Table1[[#This Row],[Employee Name]])-FIND(" ",Table1[[#This Row],[Employee Name]]))</f>
        <v>Gupta</v>
      </c>
      <c r="Y4350" t="str">
        <f>Table1[[#This Row],[Department]]&amp;"-"&amp;Table1[[#This Row],[Employee ID]]</f>
        <v>Operations-E04043</v>
      </c>
      <c r="Z4350" t="str">
        <f>LEFT(Table1[[#This Row],[Department]],3)</f>
        <v>Ope</v>
      </c>
      <c r="AA4350" t="str">
        <f>_xlfn.XLOOKUP(Table1[[#This Row],[Manager ID]],MANAGERS!A:A,MANAGERS!B:B)</f>
        <v>Manager_1</v>
      </c>
      <c r="AB4350" t="str" cm="1">
        <f t="array" ref="AB4350">_xlfn.XLOOKUP(Table1[[#This Row],[Manager ID]],Table2[[#All],[Manager ID]],Table2[[#All],[Department Head]])</f>
        <v>Support</v>
      </c>
      <c r="AC4350" s="2">
        <f>_xlfn.XLOOKUP(Table1[[#This Row],[City]],L:L,O:O)</f>
        <v>0.24030340748661314</v>
      </c>
      <c r="AD4350" t="str" cm="1">
        <f t="array" ref="AD4350">_xlfn.IFS(Table1[[#This Row],[Performance Score]]&gt;=90,"Excellent",Table1[[#This Row],[Performance Score]]&gt;=75,"Good",Table1[[#This Row],[Performance Score]]&gt;=60,"Average",Table1[[#This Row],[Performance Score]]&lt;=60,"Need Improvement")</f>
        <v>Good</v>
      </c>
      <c r="AE4350" t="str">
        <f>IF(AND(Table1[[#This Row],[Attendance %]]&gt;=80,(Table1[[#This Row],[Performance Score]]&gt;=80)),"Eligible","Not Eligible")</f>
        <v>Not Eligible</v>
      </c>
      <c r="AF4350" t="str">
        <f>IF(Table1[[#This Row],[Performance Score]]&gt;=80,"High Performer","Low Performer")</f>
        <v>Low Performer</v>
      </c>
      <c r="AG4350" t="str" cm="1">
        <f t="array" aca="1" ref="AG4350" ca="1">_xlfn.IFS(Table1[[#This Row],[Experience]]&lt;=3,"Junior",Table1[[#This Row],[Experience]]&lt;=7,"Mid Level",Table1[[#This Row],[Experience]]&gt;=7,"Senior")</f>
        <v>Junior</v>
      </c>
      <c r="AH4350" t="str">
        <f>IF(Table1[[#This Row],[Attendance %]]&gt;75,"OK","Below 75")</f>
        <v>OK</v>
      </c>
      <c r="AI4350" t="b">
        <f>ISBLANK(Table1[[#This Row],[Employee ID]])</f>
        <v>0</v>
      </c>
      <c r="AJ4350" t="b">
        <f>ISNUMBER(Table1[[#This Row],[Total Salary  ]])</f>
        <v>1</v>
      </c>
      <c r="AK4350" t="str">
        <f>IFERROR(_xlfn.XLOOKUP(Table1[[#This Row],[Manager ID]],MANAGERS!A:A,MANAGERS!B:B),"Not Found")</f>
        <v>Manager_1</v>
      </c>
    </row>
    <row r="4351" spans="1:37" x14ac:dyDescent="0.2">
      <c r="A4351" t="s">
        <v>3777</v>
      </c>
      <c r="B4351" t="s">
        <v>93</v>
      </c>
      <c r="C4351" t="s">
        <v>15</v>
      </c>
      <c r="D4351" t="s">
        <v>16</v>
      </c>
      <c r="E4351" t="s">
        <v>22</v>
      </c>
      <c r="F4351" s="1">
        <v>42922</v>
      </c>
      <c r="G4351" s="1">
        <v>39211</v>
      </c>
      <c r="H4351">
        <v>38928</v>
      </c>
      <c r="I4351">
        <v>15954</v>
      </c>
      <c r="J4351">
        <v>79</v>
      </c>
      <c r="K4351">
        <v>73</v>
      </c>
      <c r="L4351" t="s">
        <v>53</v>
      </c>
      <c r="M4351">
        <v>110</v>
      </c>
      <c r="N4351">
        <f>Table1[[#This Row],[Basic Salary]]+Table1[[#This Row],[Bonus]]</f>
        <v>54882</v>
      </c>
      <c r="O4351" s="2">
        <f>Table1[[#This Row],[Bonus]]/Table1[[#This Row],[Basic Salary]]</f>
        <v>0.40983353884093709</v>
      </c>
      <c r="P4351">
        <f ca="1">DATEDIF(Table1[[#This Row],[Date of Birth]],TODAY(),"Y")</f>
        <v>19</v>
      </c>
      <c r="Q4351">
        <f ca="1">DATEDIF(Table1[[#This Row],[Joining Date]],TODAY(),"Y")</f>
        <v>9</v>
      </c>
      <c r="R4351" t="str">
        <f ca="1">IF(YEAR(Table1[[#This Row],[Joining Date]])=YEAR(TODAY()),"Yes","No")</f>
        <v>No</v>
      </c>
      <c r="S4351" t="str">
        <f ca="1">IF(Table1[[#This Row],[Experience]]&gt;5,"Yes","No")</f>
        <v>Yes</v>
      </c>
      <c r="T4351" t="str">
        <f>TEXT(Table1[[#This Row],[Joining Date]],"mmmm")</f>
        <v>July</v>
      </c>
      <c r="U4351" t="str">
        <f>TEXT(Table1[[#This Row],[Joining Date]],"yyyy")</f>
        <v>2017</v>
      </c>
      <c r="V4351" s="5">
        <f ca="1">TODAY()-Table1[[#This Row],[Joining Date]]</f>
        <v>3317</v>
      </c>
      <c r="W4351" t="str">
        <f>LEFT(Table1[[#This Row],[Employee Name]],FIND(" ",Table1[[#This Row],[Employee Name]])-1)</f>
        <v>Priya</v>
      </c>
      <c r="X4351" t="str">
        <f>RIGHT(Table1[[#This Row],[Employee Name]],LEN(Table1[[#This Row],[Employee Name]])-FIND(" ",Table1[[#This Row],[Employee Name]]))</f>
        <v>Reddy</v>
      </c>
      <c r="Y4351" t="str">
        <f>Table1[[#This Row],[Department]]&amp;"-"&amp;Table1[[#This Row],[Employee ID]]</f>
        <v>HR-E03721</v>
      </c>
      <c r="Z4351" t="str">
        <f>LEFT(Table1[[#This Row],[Department]],3)</f>
        <v>HR</v>
      </c>
      <c r="AA4351" t="str">
        <f>_xlfn.XLOOKUP(Table1[[#This Row],[Manager ID]],MANAGERS!A:A,MANAGERS!B:B)</f>
        <v>Manager_10</v>
      </c>
      <c r="AB4351" t="str" cm="1">
        <f t="array" ref="AB4351">_xlfn.XLOOKUP(Table1[[#This Row],[Manager ID]],Table2[[#All],[Manager ID]],Table2[[#All],[Department Head]])</f>
        <v>HR</v>
      </c>
      <c r="AC4351" s="2">
        <f>_xlfn.XLOOKUP(Table1[[#This Row],[City]],L:L,O:O)</f>
        <v>0.23685887225230964</v>
      </c>
      <c r="AD4351" t="str" cm="1">
        <f t="array" ref="AD4351">_xlfn.IFS(Table1[[#This Row],[Performance Score]]&gt;=90,"Excellent",Table1[[#This Row],[Performance Score]]&gt;=75,"Good",Table1[[#This Row],[Performance Score]]&gt;=60,"Average",Table1[[#This Row],[Performance Score]]&lt;=60,"Need Improvement")</f>
        <v>Average</v>
      </c>
      <c r="AE4351" t="str">
        <f>IF(AND(Table1[[#This Row],[Attendance %]]&gt;=80,(Table1[[#This Row],[Performance Score]]&gt;=80)),"Eligible","Not Eligible")</f>
        <v>Not Eligible</v>
      </c>
      <c r="AF4351" t="str">
        <f>IF(Table1[[#This Row],[Performance Score]]&gt;=80,"High Performer","Low Performer")</f>
        <v>Low Performer</v>
      </c>
      <c r="AG4351" t="str" cm="1">
        <f t="array" aca="1" ref="AG4351" ca="1">_xlfn.IFS(Table1[[#This Row],[Experience]]&lt;=3,"Junior",Table1[[#This Row],[Experience]]&lt;=7,"Mid Level",Table1[[#This Row],[Experience]]&gt;=7,"Senior")</f>
        <v>Senior</v>
      </c>
      <c r="AH4351" t="str">
        <f>IF(Table1[[#This Row],[Attendance %]]&gt;75,"OK","Below 75")</f>
        <v>OK</v>
      </c>
      <c r="AI4351" t="b">
        <f>ISBLANK(Table1[[#This Row],[Employee ID]])</f>
        <v>0</v>
      </c>
      <c r="AJ4351" t="b">
        <f>ISNUMBER(Table1[[#This Row],[Total Salary  ]])</f>
        <v>1</v>
      </c>
      <c r="AK4351" t="str">
        <f>IFERROR(_xlfn.XLOOKUP(Table1[[#This Row],[Manager ID]],MANAGERS!A:A,MANAGERS!B:B),"Not Found")</f>
        <v>Manager_10</v>
      </c>
    </row>
    <row r="4352" spans="1:37" x14ac:dyDescent="0.2">
      <c r="A4352" t="s">
        <v>292</v>
      </c>
      <c r="B4352" t="s">
        <v>75</v>
      </c>
      <c r="C4352" t="s">
        <v>21</v>
      </c>
      <c r="D4352" t="s">
        <v>33</v>
      </c>
      <c r="E4352" t="s">
        <v>22</v>
      </c>
      <c r="F4352" s="1">
        <v>43626</v>
      </c>
      <c r="G4352" s="1">
        <v>33390</v>
      </c>
      <c r="H4352">
        <v>25395</v>
      </c>
      <c r="I4352">
        <v>29438</v>
      </c>
      <c r="J4352">
        <v>73</v>
      </c>
      <c r="K4352">
        <v>77</v>
      </c>
      <c r="L4352" t="s">
        <v>53</v>
      </c>
      <c r="M4352">
        <v>102</v>
      </c>
      <c r="N4352">
        <f>Table1[[#This Row],[Basic Salary]]+Table1[[#This Row],[Bonus]]</f>
        <v>54833</v>
      </c>
      <c r="O4352" s="2">
        <f>Table1[[#This Row],[Bonus]]/Table1[[#This Row],[Basic Salary]]</f>
        <v>1.1592045678283127</v>
      </c>
      <c r="P4352">
        <f ca="1">DATEDIF(Table1[[#This Row],[Date of Birth]],TODAY(),"Y")</f>
        <v>35</v>
      </c>
      <c r="Q4352">
        <f ca="1">DATEDIF(Table1[[#This Row],[Joining Date]],TODAY(),"Y")</f>
        <v>7</v>
      </c>
      <c r="R4352" t="str">
        <f ca="1">IF(YEAR(Table1[[#This Row],[Joining Date]])=YEAR(TODAY()),"Yes","No")</f>
        <v>No</v>
      </c>
      <c r="S4352" t="str">
        <f ca="1">IF(Table1[[#This Row],[Experience]]&gt;5,"Yes","No")</f>
        <v>Yes</v>
      </c>
      <c r="T4352" t="str">
        <f>TEXT(Table1[[#This Row],[Joining Date]],"mmmm")</f>
        <v>June</v>
      </c>
      <c r="U4352" t="str">
        <f>TEXT(Table1[[#This Row],[Joining Date]],"yyyy")</f>
        <v>2019</v>
      </c>
      <c r="V4352" s="5">
        <f ca="1">TODAY()-Table1[[#This Row],[Joining Date]]</f>
        <v>2613</v>
      </c>
      <c r="W4352" t="str">
        <f>LEFT(Table1[[#This Row],[Employee Name]],FIND(" ",Table1[[#This Row],[Employee Name]])-1)</f>
        <v>Ishita</v>
      </c>
      <c r="X4352" t="str">
        <f>RIGHT(Table1[[#This Row],[Employee Name]],LEN(Table1[[#This Row],[Employee Name]])-FIND(" ",Table1[[#This Row],[Employee Name]]))</f>
        <v>Roy</v>
      </c>
      <c r="Y4352" t="str">
        <f>Table1[[#This Row],[Department]]&amp;"-"&amp;Table1[[#This Row],[Employee ID]]</f>
        <v>Marketing-E00236</v>
      </c>
      <c r="Z4352" t="str">
        <f>LEFT(Table1[[#This Row],[Department]],3)</f>
        <v>Mar</v>
      </c>
      <c r="AA4352" t="str">
        <f>_xlfn.XLOOKUP(Table1[[#This Row],[Manager ID]],MANAGERS!A:A,MANAGERS!B:B)</f>
        <v>Manager_2</v>
      </c>
      <c r="AB4352" t="str" cm="1">
        <f t="array" ref="AB4352">_xlfn.XLOOKUP(Table1[[#This Row],[Manager ID]],Table2[[#All],[Manager ID]],Table2[[#All],[Department Head]])</f>
        <v>Sales</v>
      </c>
      <c r="AC4352" s="2">
        <f>_xlfn.XLOOKUP(Table1[[#This Row],[City]],L:L,O:O)</f>
        <v>0.23685887225230964</v>
      </c>
      <c r="AD4352" t="str" cm="1">
        <f t="array" ref="AD4352">_xlfn.IFS(Table1[[#This Row],[Performance Score]]&gt;=90,"Excellent",Table1[[#This Row],[Performance Score]]&gt;=75,"Good",Table1[[#This Row],[Performance Score]]&gt;=60,"Average",Table1[[#This Row],[Performance Score]]&lt;=60,"Need Improvement")</f>
        <v>Good</v>
      </c>
      <c r="AE4352" t="str">
        <f>IF(AND(Table1[[#This Row],[Attendance %]]&gt;=80,(Table1[[#This Row],[Performance Score]]&gt;=80)),"Eligible","Not Eligible")</f>
        <v>Not Eligible</v>
      </c>
      <c r="AF4352" t="str">
        <f>IF(Table1[[#This Row],[Performance Score]]&gt;=80,"High Performer","Low Performer")</f>
        <v>Low Performer</v>
      </c>
      <c r="AG4352" t="str" cm="1">
        <f t="array" aca="1" ref="AG4352" ca="1">_xlfn.IFS(Table1[[#This Row],[Experience]]&lt;=3,"Junior",Table1[[#This Row],[Experience]]&lt;=7,"Mid Level",Table1[[#This Row],[Experience]]&gt;=7,"Senior")</f>
        <v>Mid Level</v>
      </c>
      <c r="AH4352" t="str">
        <f>IF(Table1[[#This Row],[Attendance %]]&gt;75,"OK","Below 75")</f>
        <v>Below 75</v>
      </c>
      <c r="AI4352" t="b">
        <f>ISBLANK(Table1[[#This Row],[Employee ID]])</f>
        <v>0</v>
      </c>
      <c r="AJ4352" t="b">
        <f>ISNUMBER(Table1[[#This Row],[Total Salary  ]])</f>
        <v>1</v>
      </c>
      <c r="AK4352" t="str">
        <f>IFERROR(_xlfn.XLOOKUP(Table1[[#This Row],[Manager ID]],MANAGERS!A:A,MANAGERS!B:B),"Not Found")</f>
        <v>Manager_2</v>
      </c>
    </row>
    <row r="4353" spans="1:37" x14ac:dyDescent="0.2">
      <c r="A4353" t="s">
        <v>2934</v>
      </c>
      <c r="B4353" t="s">
        <v>20</v>
      </c>
      <c r="C4353" t="s">
        <v>15</v>
      </c>
      <c r="D4353" t="s">
        <v>46</v>
      </c>
      <c r="E4353" t="s">
        <v>65</v>
      </c>
      <c r="F4353" s="1">
        <v>44939</v>
      </c>
      <c r="G4353" s="1">
        <v>33786</v>
      </c>
      <c r="H4353">
        <v>43456</v>
      </c>
      <c r="I4353">
        <v>11339</v>
      </c>
      <c r="J4353">
        <v>78</v>
      </c>
      <c r="K4353">
        <v>83</v>
      </c>
      <c r="L4353" t="s">
        <v>31</v>
      </c>
      <c r="M4353">
        <v>116</v>
      </c>
      <c r="N4353">
        <f>Table1[[#This Row],[Basic Salary]]+Table1[[#This Row],[Bonus]]</f>
        <v>54795</v>
      </c>
      <c r="O4353" s="2">
        <f>Table1[[#This Row],[Bonus]]/Table1[[#This Row],[Basic Salary]]</f>
        <v>0.2609305964653903</v>
      </c>
      <c r="P4353">
        <f ca="1">DATEDIF(Table1[[#This Row],[Date of Birth]],TODAY(),"Y")</f>
        <v>34</v>
      </c>
      <c r="Q4353">
        <f ca="1">DATEDIF(Table1[[#This Row],[Joining Date]],TODAY(),"Y")</f>
        <v>3</v>
      </c>
      <c r="R4353" t="str">
        <f ca="1">IF(YEAR(Table1[[#This Row],[Joining Date]])=YEAR(TODAY()),"Yes","No")</f>
        <v>No</v>
      </c>
      <c r="S4353" t="str">
        <f ca="1">IF(Table1[[#This Row],[Experience]]&gt;5,"Yes","No")</f>
        <v>No</v>
      </c>
      <c r="T4353" t="str">
        <f>TEXT(Table1[[#This Row],[Joining Date]],"mmmm")</f>
        <v>January</v>
      </c>
      <c r="U4353" t="str">
        <f>TEXT(Table1[[#This Row],[Joining Date]],"yyyy")</f>
        <v>2023</v>
      </c>
      <c r="V4353" s="5">
        <f ca="1">TODAY()-Table1[[#This Row],[Joining Date]]</f>
        <v>1300</v>
      </c>
      <c r="W4353" t="str">
        <f>LEFT(Table1[[#This Row],[Employee Name]],FIND(" ",Table1[[#This Row],[Employee Name]])-1)</f>
        <v>Rahul</v>
      </c>
      <c r="X4353" t="str">
        <f>RIGHT(Table1[[#This Row],[Employee Name]],LEN(Table1[[#This Row],[Employee Name]])-FIND(" ",Table1[[#This Row],[Employee Name]]))</f>
        <v>Verma</v>
      </c>
      <c r="Y4353" t="str">
        <f>Table1[[#This Row],[Department]]&amp;"-"&amp;Table1[[#This Row],[Employee ID]]</f>
        <v>Support-E02878</v>
      </c>
      <c r="Z4353" t="str">
        <f>LEFT(Table1[[#This Row],[Department]],3)</f>
        <v>Sup</v>
      </c>
      <c r="AA4353" t="str">
        <f>_xlfn.XLOOKUP(Table1[[#This Row],[Manager ID]],MANAGERS!A:A,MANAGERS!B:B)</f>
        <v>Manager_16</v>
      </c>
      <c r="AB4353" t="str" cm="1">
        <f t="array" ref="AB4353">_xlfn.XLOOKUP(Table1[[#This Row],[Manager ID]],Table2[[#All],[Manager ID]],Table2[[#All],[Department Head]])</f>
        <v>Sales</v>
      </c>
      <c r="AC4353" s="2">
        <f>_xlfn.XLOOKUP(Table1[[#This Row],[City]],L:L,O:O)</f>
        <v>0.241864189087755</v>
      </c>
      <c r="AD4353" t="str" cm="1">
        <f t="array" ref="AD4353">_xlfn.IFS(Table1[[#This Row],[Performance Score]]&gt;=90,"Excellent",Table1[[#This Row],[Performance Score]]&gt;=75,"Good",Table1[[#This Row],[Performance Score]]&gt;=60,"Average",Table1[[#This Row],[Performance Score]]&lt;=60,"Need Improvement")</f>
        <v>Good</v>
      </c>
      <c r="AE4353" t="str">
        <f>IF(AND(Table1[[#This Row],[Attendance %]]&gt;=80,(Table1[[#This Row],[Performance Score]]&gt;=80)),"Eligible","Not Eligible")</f>
        <v>Not Eligible</v>
      </c>
      <c r="AF4353" t="str">
        <f>IF(Table1[[#This Row],[Performance Score]]&gt;=80,"High Performer","Low Performer")</f>
        <v>High Performer</v>
      </c>
      <c r="AG4353" t="str" cm="1">
        <f t="array" aca="1" ref="AG4353" ca="1">_xlfn.IFS(Table1[[#This Row],[Experience]]&lt;=3,"Junior",Table1[[#This Row],[Experience]]&lt;=7,"Mid Level",Table1[[#This Row],[Experience]]&gt;=7,"Senior")</f>
        <v>Junior</v>
      </c>
      <c r="AH4353" t="str">
        <f>IF(Table1[[#This Row],[Attendance %]]&gt;75,"OK","Below 75")</f>
        <v>OK</v>
      </c>
      <c r="AI4353" t="b">
        <f>ISBLANK(Table1[[#This Row],[Employee ID]])</f>
        <v>0</v>
      </c>
      <c r="AJ4353" t="b">
        <f>ISNUMBER(Table1[[#This Row],[Total Salary  ]])</f>
        <v>1</v>
      </c>
      <c r="AK4353" t="str">
        <f>IFERROR(_xlfn.XLOOKUP(Table1[[#This Row],[Manager ID]],MANAGERS!A:A,MANAGERS!B:B),"Not Found")</f>
        <v>Manager_16</v>
      </c>
    </row>
    <row r="4354" spans="1:37" x14ac:dyDescent="0.2">
      <c r="A4354" t="s">
        <v>682</v>
      </c>
      <c r="B4354" t="s">
        <v>29</v>
      </c>
      <c r="C4354" t="s">
        <v>15</v>
      </c>
      <c r="D4354" t="s">
        <v>33</v>
      </c>
      <c r="E4354" t="s">
        <v>30</v>
      </c>
      <c r="F4354" s="1">
        <v>44356</v>
      </c>
      <c r="G4354" s="1">
        <v>33232</v>
      </c>
      <c r="H4354">
        <v>47449</v>
      </c>
      <c r="I4354">
        <v>7334</v>
      </c>
      <c r="J4354">
        <v>79</v>
      </c>
      <c r="K4354">
        <v>79</v>
      </c>
      <c r="L4354" t="s">
        <v>31</v>
      </c>
      <c r="M4354">
        <v>118</v>
      </c>
      <c r="N4354">
        <f>Table1[[#This Row],[Basic Salary]]+Table1[[#This Row],[Bonus]]</f>
        <v>54783</v>
      </c>
      <c r="O4354" s="2">
        <f>Table1[[#This Row],[Bonus]]/Table1[[#This Row],[Basic Salary]]</f>
        <v>0.15456595502539569</v>
      </c>
      <c r="P4354">
        <f ca="1">DATEDIF(Table1[[#This Row],[Date of Birth]],TODAY(),"Y")</f>
        <v>35</v>
      </c>
      <c r="Q4354">
        <f ca="1">DATEDIF(Table1[[#This Row],[Joining Date]],TODAY(),"Y")</f>
        <v>5</v>
      </c>
      <c r="R4354" t="str">
        <f ca="1">IF(YEAR(Table1[[#This Row],[Joining Date]])=YEAR(TODAY()),"Yes","No")</f>
        <v>No</v>
      </c>
      <c r="S4354" t="str">
        <f ca="1">IF(Table1[[#This Row],[Experience]]&gt;5,"Yes","No")</f>
        <v>No</v>
      </c>
      <c r="T4354" t="str">
        <f>TEXT(Table1[[#This Row],[Joining Date]],"mmmm")</f>
        <v>June</v>
      </c>
      <c r="U4354" t="str">
        <f>TEXT(Table1[[#This Row],[Joining Date]],"yyyy")</f>
        <v>2021</v>
      </c>
      <c r="V4354" s="5">
        <f ca="1">TODAY()-Table1[[#This Row],[Joining Date]]</f>
        <v>1883</v>
      </c>
      <c r="W4354" t="str">
        <f>LEFT(Table1[[#This Row],[Employee Name]],FIND(" ",Table1[[#This Row],[Employee Name]])-1)</f>
        <v>Vikram</v>
      </c>
      <c r="X4354" t="str">
        <f>RIGHT(Table1[[#This Row],[Employee Name]],LEN(Table1[[#This Row],[Employee Name]])-FIND(" ",Table1[[#This Row],[Employee Name]]))</f>
        <v>Singh</v>
      </c>
      <c r="Y4354" t="str">
        <f>Table1[[#This Row],[Department]]&amp;"-"&amp;Table1[[#This Row],[Employee ID]]</f>
        <v>Marketing-E00626</v>
      </c>
      <c r="Z4354" t="str">
        <f>LEFT(Table1[[#This Row],[Department]],3)</f>
        <v>Mar</v>
      </c>
      <c r="AA4354" t="str">
        <f>_xlfn.XLOOKUP(Table1[[#This Row],[Manager ID]],MANAGERS!A:A,MANAGERS!B:B)</f>
        <v>Manager_18</v>
      </c>
      <c r="AB4354" t="str" cm="1">
        <f t="array" ref="AB4354">_xlfn.XLOOKUP(Table1[[#This Row],[Manager ID]],Table2[[#All],[Manager ID]],Table2[[#All],[Department Head]])</f>
        <v>Support</v>
      </c>
      <c r="AC4354" s="2">
        <f>_xlfn.XLOOKUP(Table1[[#This Row],[City]],L:L,O:O)</f>
        <v>0.241864189087755</v>
      </c>
      <c r="AD4354" t="str" cm="1">
        <f t="array" ref="AD4354">_xlfn.IFS(Table1[[#This Row],[Performance Score]]&gt;=90,"Excellent",Table1[[#This Row],[Performance Score]]&gt;=75,"Good",Table1[[#This Row],[Performance Score]]&gt;=60,"Average",Table1[[#This Row],[Performance Score]]&lt;=60,"Need Improvement")</f>
        <v>Good</v>
      </c>
      <c r="AE4354" t="str">
        <f>IF(AND(Table1[[#This Row],[Attendance %]]&gt;=80,(Table1[[#This Row],[Performance Score]]&gt;=80)),"Eligible","Not Eligible")</f>
        <v>Not Eligible</v>
      </c>
      <c r="AF4354" t="str">
        <f>IF(Table1[[#This Row],[Performance Score]]&gt;=80,"High Performer","Low Performer")</f>
        <v>Low Performer</v>
      </c>
      <c r="AG4354" t="str" cm="1">
        <f t="array" aca="1" ref="AG4354" ca="1">_xlfn.IFS(Table1[[#This Row],[Experience]]&lt;=3,"Junior",Table1[[#This Row],[Experience]]&lt;=7,"Mid Level",Table1[[#This Row],[Experience]]&gt;=7,"Senior")</f>
        <v>Mid Level</v>
      </c>
      <c r="AH4354" t="str">
        <f>IF(Table1[[#This Row],[Attendance %]]&gt;75,"OK","Below 75")</f>
        <v>OK</v>
      </c>
      <c r="AI4354" t="b">
        <f>ISBLANK(Table1[[#This Row],[Employee ID]])</f>
        <v>0</v>
      </c>
      <c r="AJ4354" t="b">
        <f>ISNUMBER(Table1[[#This Row],[Total Salary  ]])</f>
        <v>1</v>
      </c>
      <c r="AK4354" t="str">
        <f>IFERROR(_xlfn.XLOOKUP(Table1[[#This Row],[Manager ID]],MANAGERS!A:A,MANAGERS!B:B),"Not Found")</f>
        <v>Manager_18</v>
      </c>
    </row>
    <row r="4355" spans="1:37" x14ac:dyDescent="0.2">
      <c r="A4355" t="s">
        <v>1822</v>
      </c>
      <c r="B4355" t="s">
        <v>50</v>
      </c>
      <c r="C4355" t="s">
        <v>21</v>
      </c>
      <c r="D4355" t="s">
        <v>40</v>
      </c>
      <c r="E4355" t="s">
        <v>65</v>
      </c>
      <c r="F4355" s="1">
        <v>43769</v>
      </c>
      <c r="G4355" s="1">
        <v>38435</v>
      </c>
      <c r="H4355">
        <v>27153</v>
      </c>
      <c r="I4355">
        <v>27601</v>
      </c>
      <c r="J4355">
        <v>64</v>
      </c>
      <c r="K4355">
        <v>46</v>
      </c>
      <c r="L4355" t="s">
        <v>23</v>
      </c>
      <c r="M4355">
        <v>105</v>
      </c>
      <c r="N4355">
        <f>Table1[[#This Row],[Basic Salary]]+Table1[[#This Row],[Bonus]]</f>
        <v>54754</v>
      </c>
      <c r="O4355" s="2">
        <f>Table1[[#This Row],[Bonus]]/Table1[[#This Row],[Basic Salary]]</f>
        <v>1.0164990977055943</v>
      </c>
      <c r="P4355">
        <f ca="1">DATEDIF(Table1[[#This Row],[Date of Birth]],TODAY(),"Y")</f>
        <v>21</v>
      </c>
      <c r="Q4355">
        <f ca="1">DATEDIF(Table1[[#This Row],[Joining Date]],TODAY(),"Y")</f>
        <v>6</v>
      </c>
      <c r="R4355" t="str">
        <f ca="1">IF(YEAR(Table1[[#This Row],[Joining Date]])=YEAR(TODAY()),"Yes","No")</f>
        <v>No</v>
      </c>
      <c r="S4355" t="str">
        <f ca="1">IF(Table1[[#This Row],[Experience]]&gt;5,"Yes","No")</f>
        <v>Yes</v>
      </c>
      <c r="T4355" t="str">
        <f>TEXT(Table1[[#This Row],[Joining Date]],"mmmm")</f>
        <v>October</v>
      </c>
      <c r="U4355" t="str">
        <f>TEXT(Table1[[#This Row],[Joining Date]],"yyyy")</f>
        <v>2019</v>
      </c>
      <c r="V4355" s="5">
        <f ca="1">TODAY()-Table1[[#This Row],[Joining Date]]</f>
        <v>2470</v>
      </c>
      <c r="W4355" t="str">
        <f>LEFT(Table1[[#This Row],[Employee Name]],FIND(" ",Table1[[#This Row],[Employee Name]])-1)</f>
        <v>Ravi</v>
      </c>
      <c r="X4355" t="str">
        <f>RIGHT(Table1[[#This Row],[Employee Name]],LEN(Table1[[#This Row],[Employee Name]])-FIND(" ",Table1[[#This Row],[Employee Name]]))</f>
        <v>Teja</v>
      </c>
      <c r="Y4355" t="str">
        <f>Table1[[#This Row],[Department]]&amp;"-"&amp;Table1[[#This Row],[Employee ID]]</f>
        <v>IT-E01766</v>
      </c>
      <c r="Z4355" t="str">
        <f>LEFT(Table1[[#This Row],[Department]],3)</f>
        <v>IT</v>
      </c>
      <c r="AA4355" t="str">
        <f>_xlfn.XLOOKUP(Table1[[#This Row],[Manager ID]],MANAGERS!A:A,MANAGERS!B:B)</f>
        <v>Manager_5</v>
      </c>
      <c r="AB4355" t="str" cm="1">
        <f t="array" ref="AB4355">_xlfn.XLOOKUP(Table1[[#This Row],[Manager ID]],Table2[[#All],[Manager ID]],Table2[[#All],[Department Head]])</f>
        <v>Sales</v>
      </c>
      <c r="AC4355" s="2">
        <f>_xlfn.XLOOKUP(Table1[[#This Row],[City]],L:L,O:O)</f>
        <v>0.23486488519629886</v>
      </c>
      <c r="AD4355" t="str" cm="1">
        <f t="array" ref="AD4355">_xlfn.IFS(Table1[[#This Row],[Performance Score]]&gt;=90,"Excellent",Table1[[#This Row],[Performance Score]]&gt;=75,"Good",Table1[[#This Row],[Performance Score]]&gt;=60,"Average",Table1[[#This Row],[Performance Score]]&lt;=60,"Need Improvement")</f>
        <v>Need Improvement</v>
      </c>
      <c r="AE4355" t="str">
        <f>IF(AND(Table1[[#This Row],[Attendance %]]&gt;=80,(Table1[[#This Row],[Performance Score]]&gt;=80)),"Eligible","Not Eligible")</f>
        <v>Not Eligible</v>
      </c>
      <c r="AF4355" t="str">
        <f>IF(Table1[[#This Row],[Performance Score]]&gt;=80,"High Performer","Low Performer")</f>
        <v>Low Performer</v>
      </c>
      <c r="AG4355" t="str" cm="1">
        <f t="array" aca="1" ref="AG4355" ca="1">_xlfn.IFS(Table1[[#This Row],[Experience]]&lt;=3,"Junior",Table1[[#This Row],[Experience]]&lt;=7,"Mid Level",Table1[[#This Row],[Experience]]&gt;=7,"Senior")</f>
        <v>Mid Level</v>
      </c>
      <c r="AH4355" t="str">
        <f>IF(Table1[[#This Row],[Attendance %]]&gt;75,"OK","Below 75")</f>
        <v>Below 75</v>
      </c>
      <c r="AI4355" t="b">
        <f>ISBLANK(Table1[[#This Row],[Employee ID]])</f>
        <v>0</v>
      </c>
      <c r="AJ4355" t="b">
        <f>ISNUMBER(Table1[[#This Row],[Total Salary  ]])</f>
        <v>1</v>
      </c>
      <c r="AK4355" t="str">
        <f>IFERROR(_xlfn.XLOOKUP(Table1[[#This Row],[Manager ID]],MANAGERS!A:A,MANAGERS!B:B),"Not Found")</f>
        <v>Manager_5</v>
      </c>
    </row>
    <row r="4356" spans="1:37" x14ac:dyDescent="0.2">
      <c r="A4356" t="s">
        <v>1108</v>
      </c>
      <c r="B4356" t="s">
        <v>85</v>
      </c>
      <c r="C4356" t="s">
        <v>15</v>
      </c>
      <c r="D4356" t="s">
        <v>25</v>
      </c>
      <c r="E4356" t="s">
        <v>30</v>
      </c>
      <c r="F4356" s="1">
        <v>43750</v>
      </c>
      <c r="G4356" s="1">
        <v>37072</v>
      </c>
      <c r="H4356">
        <v>33041</v>
      </c>
      <c r="I4356">
        <v>21707</v>
      </c>
      <c r="J4356">
        <v>87</v>
      </c>
      <c r="K4356">
        <v>81</v>
      </c>
      <c r="L4356" t="s">
        <v>53</v>
      </c>
      <c r="M4356">
        <v>110</v>
      </c>
      <c r="N4356">
        <f>Table1[[#This Row],[Basic Salary]]+Table1[[#This Row],[Bonus]]</f>
        <v>54748</v>
      </c>
      <c r="O4356" s="2">
        <f>Table1[[#This Row],[Bonus]]/Table1[[#This Row],[Basic Salary]]</f>
        <v>0.65697164129414964</v>
      </c>
      <c r="P4356">
        <f ca="1">DATEDIF(Table1[[#This Row],[Date of Birth]],TODAY(),"Y")</f>
        <v>25</v>
      </c>
      <c r="Q4356">
        <f ca="1">DATEDIF(Table1[[#This Row],[Joining Date]],TODAY(),"Y")</f>
        <v>6</v>
      </c>
      <c r="R4356" t="str">
        <f ca="1">IF(YEAR(Table1[[#This Row],[Joining Date]])=YEAR(TODAY()),"Yes","No")</f>
        <v>No</v>
      </c>
      <c r="S4356" t="str">
        <f ca="1">IF(Table1[[#This Row],[Experience]]&gt;5,"Yes","No")</f>
        <v>Yes</v>
      </c>
      <c r="T4356" t="str">
        <f>TEXT(Table1[[#This Row],[Joining Date]],"mmmm")</f>
        <v>October</v>
      </c>
      <c r="U4356" t="str">
        <f>TEXT(Table1[[#This Row],[Joining Date]],"yyyy")</f>
        <v>2019</v>
      </c>
      <c r="V4356" s="5">
        <f ca="1">TODAY()-Table1[[#This Row],[Joining Date]]</f>
        <v>2489</v>
      </c>
      <c r="W4356" t="str">
        <f>LEFT(Table1[[#This Row],[Employee Name]],FIND(" ",Table1[[#This Row],[Employee Name]])-1)</f>
        <v>Pooja</v>
      </c>
      <c r="X4356" t="str">
        <f>RIGHT(Table1[[#This Row],[Employee Name]],LEN(Table1[[#This Row],[Employee Name]])-FIND(" ",Table1[[#This Row],[Employee Name]]))</f>
        <v>Das</v>
      </c>
      <c r="Y4356" t="str">
        <f>Table1[[#This Row],[Department]]&amp;"-"&amp;Table1[[#This Row],[Employee ID]]</f>
        <v>Finance-E01052</v>
      </c>
      <c r="Z4356" t="str">
        <f>LEFT(Table1[[#This Row],[Department]],3)</f>
        <v>Fin</v>
      </c>
      <c r="AA4356" t="str">
        <f>_xlfn.XLOOKUP(Table1[[#This Row],[Manager ID]],MANAGERS!A:A,MANAGERS!B:B)</f>
        <v>Manager_10</v>
      </c>
      <c r="AB4356" t="str" cm="1">
        <f t="array" ref="AB4356">_xlfn.XLOOKUP(Table1[[#This Row],[Manager ID]],Table2[[#All],[Manager ID]],Table2[[#All],[Department Head]])</f>
        <v>HR</v>
      </c>
      <c r="AC4356" s="2">
        <f>_xlfn.XLOOKUP(Table1[[#This Row],[City]],L:L,O:O)</f>
        <v>0.23685887225230964</v>
      </c>
      <c r="AD4356" t="str" cm="1">
        <f t="array" ref="AD4356">_xlfn.IFS(Table1[[#This Row],[Performance Score]]&gt;=90,"Excellent",Table1[[#This Row],[Performance Score]]&gt;=75,"Good",Table1[[#This Row],[Performance Score]]&gt;=60,"Average",Table1[[#This Row],[Performance Score]]&lt;=60,"Need Improvement")</f>
        <v>Good</v>
      </c>
      <c r="AE4356" t="str">
        <f>IF(AND(Table1[[#This Row],[Attendance %]]&gt;=80,(Table1[[#This Row],[Performance Score]]&gt;=80)),"Eligible","Not Eligible")</f>
        <v>Eligible</v>
      </c>
      <c r="AF4356" t="str">
        <f>IF(Table1[[#This Row],[Performance Score]]&gt;=80,"High Performer","Low Performer")</f>
        <v>High Performer</v>
      </c>
      <c r="AG4356" t="str" cm="1">
        <f t="array" aca="1" ref="AG4356" ca="1">_xlfn.IFS(Table1[[#This Row],[Experience]]&lt;=3,"Junior",Table1[[#This Row],[Experience]]&lt;=7,"Mid Level",Table1[[#This Row],[Experience]]&gt;=7,"Senior")</f>
        <v>Mid Level</v>
      </c>
      <c r="AH4356" t="str">
        <f>IF(Table1[[#This Row],[Attendance %]]&gt;75,"OK","Below 75")</f>
        <v>OK</v>
      </c>
      <c r="AI4356" t="b">
        <f>ISBLANK(Table1[[#This Row],[Employee ID]])</f>
        <v>0</v>
      </c>
      <c r="AJ4356" t="b">
        <f>ISNUMBER(Table1[[#This Row],[Total Salary  ]])</f>
        <v>1</v>
      </c>
      <c r="AK4356" t="str">
        <f>IFERROR(_xlfn.XLOOKUP(Table1[[#This Row],[Manager ID]],MANAGERS!A:A,MANAGERS!B:B),"Not Found")</f>
        <v>Manager_10</v>
      </c>
    </row>
    <row r="4357" spans="1:37" x14ac:dyDescent="0.2">
      <c r="A4357" t="s">
        <v>1445</v>
      </c>
      <c r="B4357" t="s">
        <v>77</v>
      </c>
      <c r="C4357" t="s">
        <v>21</v>
      </c>
      <c r="D4357" t="s">
        <v>16</v>
      </c>
      <c r="E4357" t="s">
        <v>30</v>
      </c>
      <c r="F4357" s="1">
        <v>44634</v>
      </c>
      <c r="G4357" s="1">
        <v>40586</v>
      </c>
      <c r="H4357">
        <v>34708</v>
      </c>
      <c r="I4357">
        <v>20015</v>
      </c>
      <c r="J4357">
        <v>91</v>
      </c>
      <c r="K4357">
        <v>88</v>
      </c>
      <c r="L4357" t="s">
        <v>37</v>
      </c>
      <c r="M4357">
        <v>109</v>
      </c>
      <c r="N4357">
        <f>Table1[[#This Row],[Basic Salary]]+Table1[[#This Row],[Bonus]]</f>
        <v>54723</v>
      </c>
      <c r="O4357" s="2">
        <f>Table1[[#This Row],[Bonus]]/Table1[[#This Row],[Basic Salary]]</f>
        <v>0.57666820329607005</v>
      </c>
      <c r="P4357">
        <f ca="1">DATEDIF(Table1[[#This Row],[Date of Birth]],TODAY(),"Y")</f>
        <v>15</v>
      </c>
      <c r="Q4357">
        <f ca="1">DATEDIF(Table1[[#This Row],[Joining Date]],TODAY(),"Y")</f>
        <v>4</v>
      </c>
      <c r="R4357" t="str">
        <f ca="1">IF(YEAR(Table1[[#This Row],[Joining Date]])=YEAR(TODAY()),"Yes","No")</f>
        <v>No</v>
      </c>
      <c r="S4357" t="str">
        <f ca="1">IF(Table1[[#This Row],[Experience]]&gt;5,"Yes","No")</f>
        <v>No</v>
      </c>
      <c r="T4357" t="str">
        <f>TEXT(Table1[[#This Row],[Joining Date]],"mmmm")</f>
        <v>March</v>
      </c>
      <c r="U4357" t="str">
        <f>TEXT(Table1[[#This Row],[Joining Date]],"yyyy")</f>
        <v>2022</v>
      </c>
      <c r="V4357" s="5">
        <f ca="1">TODAY()-Table1[[#This Row],[Joining Date]]</f>
        <v>1605</v>
      </c>
      <c r="W4357" t="str">
        <f>LEFT(Table1[[#This Row],[Employee Name]],FIND(" ",Table1[[#This Row],[Employee Name]])-1)</f>
        <v>Rohan</v>
      </c>
      <c r="X4357" t="str">
        <f>RIGHT(Table1[[#This Row],[Employee Name]],LEN(Table1[[#This Row],[Employee Name]])-FIND(" ",Table1[[#This Row],[Employee Name]]))</f>
        <v>Gupta</v>
      </c>
      <c r="Y4357" t="str">
        <f>Table1[[#This Row],[Department]]&amp;"-"&amp;Table1[[#This Row],[Employee ID]]</f>
        <v>HR-E01389</v>
      </c>
      <c r="Z4357" t="str">
        <f>LEFT(Table1[[#This Row],[Department]],3)</f>
        <v>HR</v>
      </c>
      <c r="AA4357" t="str">
        <f>_xlfn.XLOOKUP(Table1[[#This Row],[Manager ID]],MANAGERS!A:A,MANAGERS!B:B)</f>
        <v>Manager_9</v>
      </c>
      <c r="AB4357" t="str" cm="1">
        <f t="array" ref="AB4357">_xlfn.XLOOKUP(Table1[[#This Row],[Manager ID]],Table2[[#All],[Manager ID]],Table2[[#All],[Department Head]])</f>
        <v>Sales</v>
      </c>
      <c r="AC4357" s="2">
        <f>_xlfn.XLOOKUP(Table1[[#This Row],[City]],L:L,O:O)</f>
        <v>0.24036902712549932</v>
      </c>
      <c r="AD4357" t="str" cm="1">
        <f t="array" ref="AD4357">_xlfn.IFS(Table1[[#This Row],[Performance Score]]&gt;=90,"Excellent",Table1[[#This Row],[Performance Score]]&gt;=75,"Good",Table1[[#This Row],[Performance Score]]&gt;=60,"Average",Table1[[#This Row],[Performance Score]]&lt;=60,"Need Improvement")</f>
        <v>Good</v>
      </c>
      <c r="AE4357" t="str">
        <f>IF(AND(Table1[[#This Row],[Attendance %]]&gt;=80,(Table1[[#This Row],[Performance Score]]&gt;=80)),"Eligible","Not Eligible")</f>
        <v>Eligible</v>
      </c>
      <c r="AF4357" t="str">
        <f>IF(Table1[[#This Row],[Performance Score]]&gt;=80,"High Performer","Low Performer")</f>
        <v>High Performer</v>
      </c>
      <c r="AG4357" t="str" cm="1">
        <f t="array" aca="1" ref="AG4357" ca="1">_xlfn.IFS(Table1[[#This Row],[Experience]]&lt;=3,"Junior",Table1[[#This Row],[Experience]]&lt;=7,"Mid Level",Table1[[#This Row],[Experience]]&gt;=7,"Senior")</f>
        <v>Mid Level</v>
      </c>
      <c r="AH4357" t="str">
        <f>IF(Table1[[#This Row],[Attendance %]]&gt;75,"OK","Below 75")</f>
        <v>OK</v>
      </c>
      <c r="AI4357" t="b">
        <f>ISBLANK(Table1[[#This Row],[Employee ID]])</f>
        <v>0</v>
      </c>
      <c r="AJ4357" t="b">
        <f>ISNUMBER(Table1[[#This Row],[Total Salary  ]])</f>
        <v>1</v>
      </c>
      <c r="AK4357" t="str">
        <f>IFERROR(_xlfn.XLOOKUP(Table1[[#This Row],[Manager ID]],MANAGERS!A:A,MANAGERS!B:B),"Not Found")</f>
        <v>Manager_9</v>
      </c>
    </row>
    <row r="4358" spans="1:37" x14ac:dyDescent="0.2">
      <c r="A4358" t="s">
        <v>965</v>
      </c>
      <c r="B4358" t="s">
        <v>60</v>
      </c>
      <c r="C4358" t="s">
        <v>21</v>
      </c>
      <c r="D4358" t="s">
        <v>43</v>
      </c>
      <c r="E4358" t="s">
        <v>30</v>
      </c>
      <c r="F4358" s="1">
        <v>43719</v>
      </c>
      <c r="G4358" s="1">
        <v>34605</v>
      </c>
      <c r="H4358">
        <v>46270</v>
      </c>
      <c r="I4358">
        <v>8435</v>
      </c>
      <c r="J4358">
        <v>89</v>
      </c>
      <c r="K4358">
        <v>96</v>
      </c>
      <c r="L4358" t="s">
        <v>34</v>
      </c>
      <c r="M4358">
        <v>102</v>
      </c>
      <c r="N4358">
        <f>Table1[[#This Row],[Basic Salary]]+Table1[[#This Row],[Bonus]]</f>
        <v>54705</v>
      </c>
      <c r="O4358" s="2">
        <f>Table1[[#This Row],[Bonus]]/Table1[[#This Row],[Basic Salary]]</f>
        <v>0.18229954614220878</v>
      </c>
      <c r="P4358">
        <f ca="1">DATEDIF(Table1[[#This Row],[Date of Birth]],TODAY(),"Y")</f>
        <v>31</v>
      </c>
      <c r="Q4358">
        <f ca="1">DATEDIF(Table1[[#This Row],[Joining Date]],TODAY(),"Y")</f>
        <v>6</v>
      </c>
      <c r="R4358" t="str">
        <f ca="1">IF(YEAR(Table1[[#This Row],[Joining Date]])=YEAR(TODAY()),"Yes","No")</f>
        <v>No</v>
      </c>
      <c r="S4358" t="str">
        <f ca="1">IF(Table1[[#This Row],[Experience]]&gt;5,"Yes","No")</f>
        <v>Yes</v>
      </c>
      <c r="T4358" t="str">
        <f>TEXT(Table1[[#This Row],[Joining Date]],"mmmm")</f>
        <v>September</v>
      </c>
      <c r="U4358" t="str">
        <f>TEXT(Table1[[#This Row],[Joining Date]],"yyyy")</f>
        <v>2019</v>
      </c>
      <c r="V4358" s="5">
        <f ca="1">TODAY()-Table1[[#This Row],[Joining Date]]</f>
        <v>2520</v>
      </c>
      <c r="W4358" t="str">
        <f>LEFT(Table1[[#This Row],[Employee Name]],FIND(" ",Table1[[#This Row],[Employee Name]])-1)</f>
        <v>Gayathri</v>
      </c>
      <c r="X4358" t="str">
        <f>RIGHT(Table1[[#This Row],[Employee Name]],LEN(Table1[[#This Row],[Employee Name]])-FIND(" ",Table1[[#This Row],[Employee Name]]))</f>
        <v>Iyer</v>
      </c>
      <c r="Y4358" t="str">
        <f>Table1[[#This Row],[Department]]&amp;"-"&amp;Table1[[#This Row],[Employee ID]]</f>
        <v>Operations-E00909</v>
      </c>
      <c r="Z4358" t="str">
        <f>LEFT(Table1[[#This Row],[Department]],3)</f>
        <v>Ope</v>
      </c>
      <c r="AA4358" t="str">
        <f>_xlfn.XLOOKUP(Table1[[#This Row],[Manager ID]],MANAGERS!A:A,MANAGERS!B:B)</f>
        <v>Manager_2</v>
      </c>
      <c r="AB4358" t="str" cm="1">
        <f t="array" ref="AB4358">_xlfn.XLOOKUP(Table1[[#This Row],[Manager ID]],Table2[[#All],[Manager ID]],Table2[[#All],[Department Head]])</f>
        <v>Sales</v>
      </c>
      <c r="AC4358" s="2">
        <f>_xlfn.XLOOKUP(Table1[[#This Row],[City]],L:L,O:O)</f>
        <v>0.24030340748661314</v>
      </c>
      <c r="AD4358" t="str" cm="1">
        <f t="array" ref="AD4358">_xlfn.IFS(Table1[[#This Row],[Performance Score]]&gt;=90,"Excellent",Table1[[#This Row],[Performance Score]]&gt;=75,"Good",Table1[[#This Row],[Performance Score]]&gt;=60,"Average",Table1[[#This Row],[Performance Score]]&lt;=60,"Need Improvement")</f>
        <v>Excellent</v>
      </c>
      <c r="AE4358" t="str">
        <f>IF(AND(Table1[[#This Row],[Attendance %]]&gt;=80,(Table1[[#This Row],[Performance Score]]&gt;=80)),"Eligible","Not Eligible")</f>
        <v>Eligible</v>
      </c>
      <c r="AF4358" t="str">
        <f>IF(Table1[[#This Row],[Performance Score]]&gt;=80,"High Performer","Low Performer")</f>
        <v>High Performer</v>
      </c>
      <c r="AG4358" t="str" cm="1">
        <f t="array" aca="1" ref="AG4358" ca="1">_xlfn.IFS(Table1[[#This Row],[Experience]]&lt;=3,"Junior",Table1[[#This Row],[Experience]]&lt;=7,"Mid Level",Table1[[#This Row],[Experience]]&gt;=7,"Senior")</f>
        <v>Mid Level</v>
      </c>
      <c r="AH4358" t="str">
        <f>IF(Table1[[#This Row],[Attendance %]]&gt;75,"OK","Below 75")</f>
        <v>OK</v>
      </c>
      <c r="AI4358" t="b">
        <f>ISBLANK(Table1[[#This Row],[Employee ID]])</f>
        <v>0</v>
      </c>
      <c r="AJ4358" t="b">
        <f>ISNUMBER(Table1[[#This Row],[Total Salary  ]])</f>
        <v>1</v>
      </c>
      <c r="AK4358" t="str">
        <f>IFERROR(_xlfn.XLOOKUP(Table1[[#This Row],[Manager ID]],MANAGERS!A:A,MANAGERS!B:B),"Not Found")</f>
        <v>Manager_2</v>
      </c>
    </row>
    <row r="4359" spans="1:37" x14ac:dyDescent="0.2">
      <c r="A4359" t="s">
        <v>259</v>
      </c>
      <c r="B4359" t="s">
        <v>89</v>
      </c>
      <c r="C4359" t="s">
        <v>21</v>
      </c>
      <c r="D4359" t="s">
        <v>40</v>
      </c>
      <c r="E4359" t="s">
        <v>30</v>
      </c>
      <c r="F4359" s="1">
        <v>44042</v>
      </c>
      <c r="G4359" s="1">
        <v>29600</v>
      </c>
      <c r="H4359">
        <v>36802</v>
      </c>
      <c r="I4359">
        <v>17885</v>
      </c>
      <c r="J4359">
        <v>92</v>
      </c>
      <c r="K4359">
        <v>69</v>
      </c>
      <c r="L4359" t="s">
        <v>37</v>
      </c>
      <c r="M4359">
        <v>107</v>
      </c>
      <c r="N4359">
        <f>Table1[[#This Row],[Basic Salary]]+Table1[[#This Row],[Bonus]]</f>
        <v>54687</v>
      </c>
      <c r="O4359" s="2">
        <f>Table1[[#This Row],[Bonus]]/Table1[[#This Row],[Basic Salary]]</f>
        <v>0.48597902287919137</v>
      </c>
      <c r="P4359">
        <f ca="1">DATEDIF(Table1[[#This Row],[Date of Birth]],TODAY(),"Y")</f>
        <v>45</v>
      </c>
      <c r="Q4359">
        <f ca="1">DATEDIF(Table1[[#This Row],[Joining Date]],TODAY(),"Y")</f>
        <v>6</v>
      </c>
      <c r="R4359" t="str">
        <f ca="1">IF(YEAR(Table1[[#This Row],[Joining Date]])=YEAR(TODAY()),"Yes","No")</f>
        <v>No</v>
      </c>
      <c r="S4359" t="str">
        <f ca="1">IF(Table1[[#This Row],[Experience]]&gt;5,"Yes","No")</f>
        <v>Yes</v>
      </c>
      <c r="T4359" t="str">
        <f>TEXT(Table1[[#This Row],[Joining Date]],"mmmm")</f>
        <v>July</v>
      </c>
      <c r="U4359" t="str">
        <f>TEXT(Table1[[#This Row],[Joining Date]],"yyyy")</f>
        <v>2020</v>
      </c>
      <c r="V4359" s="5">
        <f ca="1">TODAY()-Table1[[#This Row],[Joining Date]]</f>
        <v>2197</v>
      </c>
      <c r="W4359" t="str">
        <f>LEFT(Table1[[#This Row],[Employee Name]],FIND(" ",Table1[[#This Row],[Employee Name]])-1)</f>
        <v>Tarun</v>
      </c>
      <c r="X4359" t="str">
        <f>RIGHT(Table1[[#This Row],[Employee Name]],LEN(Table1[[#This Row],[Employee Name]])-FIND(" ",Table1[[#This Row],[Employee Name]]))</f>
        <v>Verma</v>
      </c>
      <c r="Y4359" t="str">
        <f>Table1[[#This Row],[Department]]&amp;"-"&amp;Table1[[#This Row],[Employee ID]]</f>
        <v>IT-E00203</v>
      </c>
      <c r="Z4359" t="str">
        <f>LEFT(Table1[[#This Row],[Department]],3)</f>
        <v>IT</v>
      </c>
      <c r="AA4359" t="str">
        <f>_xlfn.XLOOKUP(Table1[[#This Row],[Manager ID]],MANAGERS!A:A,MANAGERS!B:B)</f>
        <v>Manager_7</v>
      </c>
      <c r="AB4359" t="str" cm="1">
        <f t="array" ref="AB4359">_xlfn.XLOOKUP(Table1[[#This Row],[Manager ID]],Table2[[#All],[Manager ID]],Table2[[#All],[Department Head]])</f>
        <v>Operations</v>
      </c>
      <c r="AC4359" s="2">
        <f>_xlfn.XLOOKUP(Table1[[#This Row],[City]],L:L,O:O)</f>
        <v>0.24036902712549932</v>
      </c>
      <c r="AD4359" t="str" cm="1">
        <f t="array" ref="AD4359">_xlfn.IFS(Table1[[#This Row],[Performance Score]]&gt;=90,"Excellent",Table1[[#This Row],[Performance Score]]&gt;=75,"Good",Table1[[#This Row],[Performance Score]]&gt;=60,"Average",Table1[[#This Row],[Performance Score]]&lt;=60,"Need Improvement")</f>
        <v>Average</v>
      </c>
      <c r="AE4359" t="str">
        <f>IF(AND(Table1[[#This Row],[Attendance %]]&gt;=80,(Table1[[#This Row],[Performance Score]]&gt;=80)),"Eligible","Not Eligible")</f>
        <v>Not Eligible</v>
      </c>
      <c r="AF4359" t="str">
        <f>IF(Table1[[#This Row],[Performance Score]]&gt;=80,"High Performer","Low Performer")</f>
        <v>Low Performer</v>
      </c>
      <c r="AG4359" t="str" cm="1">
        <f t="array" aca="1" ref="AG4359" ca="1">_xlfn.IFS(Table1[[#This Row],[Experience]]&lt;=3,"Junior",Table1[[#This Row],[Experience]]&lt;=7,"Mid Level",Table1[[#This Row],[Experience]]&gt;=7,"Senior")</f>
        <v>Mid Level</v>
      </c>
      <c r="AH4359" t="str">
        <f>IF(Table1[[#This Row],[Attendance %]]&gt;75,"OK","Below 75")</f>
        <v>OK</v>
      </c>
      <c r="AI4359" t="b">
        <f>ISBLANK(Table1[[#This Row],[Employee ID]])</f>
        <v>0</v>
      </c>
      <c r="AJ4359" t="b">
        <f>ISNUMBER(Table1[[#This Row],[Total Salary  ]])</f>
        <v>1</v>
      </c>
      <c r="AK4359" t="str">
        <f>IFERROR(_xlfn.XLOOKUP(Table1[[#This Row],[Manager ID]],MANAGERS!A:A,MANAGERS!B:B),"Not Found")</f>
        <v>Manager_7</v>
      </c>
    </row>
    <row r="4360" spans="1:37" x14ac:dyDescent="0.2">
      <c r="A4360" t="s">
        <v>2736</v>
      </c>
      <c r="B4360" t="s">
        <v>69</v>
      </c>
      <c r="C4360" t="s">
        <v>15</v>
      </c>
      <c r="D4360" t="s">
        <v>43</v>
      </c>
      <c r="E4360" t="s">
        <v>22</v>
      </c>
      <c r="F4360" s="1">
        <v>45532</v>
      </c>
      <c r="G4360" s="1">
        <v>31769</v>
      </c>
      <c r="H4360">
        <v>27214</v>
      </c>
      <c r="I4360">
        <v>27454</v>
      </c>
      <c r="J4360">
        <v>90</v>
      </c>
      <c r="K4360">
        <v>65</v>
      </c>
      <c r="L4360" t="s">
        <v>53</v>
      </c>
      <c r="M4360">
        <v>105</v>
      </c>
      <c r="N4360">
        <f>Table1[[#This Row],[Basic Salary]]+Table1[[#This Row],[Bonus]]</f>
        <v>54668</v>
      </c>
      <c r="O4360" s="2">
        <f>Table1[[#This Row],[Bonus]]/Table1[[#This Row],[Basic Salary]]</f>
        <v>1.0088189902256193</v>
      </c>
      <c r="P4360">
        <f ca="1">DATEDIF(Table1[[#This Row],[Date of Birth]],TODAY(),"Y")</f>
        <v>39</v>
      </c>
      <c r="Q4360">
        <f ca="1">DATEDIF(Table1[[#This Row],[Joining Date]],TODAY(),"Y")</f>
        <v>1</v>
      </c>
      <c r="R4360" t="str">
        <f ca="1">IF(YEAR(Table1[[#This Row],[Joining Date]])=YEAR(TODAY()),"Yes","No")</f>
        <v>No</v>
      </c>
      <c r="S4360" t="str">
        <f ca="1">IF(Table1[[#This Row],[Experience]]&gt;5,"Yes","No")</f>
        <v>No</v>
      </c>
      <c r="T4360" t="str">
        <f>TEXT(Table1[[#This Row],[Joining Date]],"mmmm")</f>
        <v>August</v>
      </c>
      <c r="U4360" t="str">
        <f>TEXT(Table1[[#This Row],[Joining Date]],"yyyy")</f>
        <v>2024</v>
      </c>
      <c r="V4360" s="5">
        <f ca="1">TODAY()-Table1[[#This Row],[Joining Date]]</f>
        <v>707</v>
      </c>
      <c r="W4360" t="str">
        <f>LEFT(Table1[[#This Row],[Employee Name]],FIND(" ",Table1[[#This Row],[Employee Name]])-1)</f>
        <v>Neha</v>
      </c>
      <c r="X4360" t="str">
        <f>RIGHT(Table1[[#This Row],[Employee Name]],LEN(Table1[[#This Row],[Employee Name]])-FIND(" ",Table1[[#This Row],[Employee Name]]))</f>
        <v>Kulkarni</v>
      </c>
      <c r="Y4360" t="str">
        <f>Table1[[#This Row],[Department]]&amp;"-"&amp;Table1[[#This Row],[Employee ID]]</f>
        <v>Operations-E02680</v>
      </c>
      <c r="Z4360" t="str">
        <f>LEFT(Table1[[#This Row],[Department]],3)</f>
        <v>Ope</v>
      </c>
      <c r="AA4360" t="str">
        <f>_xlfn.XLOOKUP(Table1[[#This Row],[Manager ID]],MANAGERS!A:A,MANAGERS!B:B)</f>
        <v>Manager_5</v>
      </c>
      <c r="AB4360" t="str" cm="1">
        <f t="array" ref="AB4360">_xlfn.XLOOKUP(Table1[[#This Row],[Manager ID]],Table2[[#All],[Manager ID]],Table2[[#All],[Department Head]])</f>
        <v>Sales</v>
      </c>
      <c r="AC4360" s="2">
        <f>_xlfn.XLOOKUP(Table1[[#This Row],[City]],L:L,O:O)</f>
        <v>0.23685887225230964</v>
      </c>
      <c r="AD4360" t="str" cm="1">
        <f t="array" ref="AD4360">_xlfn.IFS(Table1[[#This Row],[Performance Score]]&gt;=90,"Excellent",Table1[[#This Row],[Performance Score]]&gt;=75,"Good",Table1[[#This Row],[Performance Score]]&gt;=60,"Average",Table1[[#This Row],[Performance Score]]&lt;=60,"Need Improvement")</f>
        <v>Average</v>
      </c>
      <c r="AE4360" t="str">
        <f>IF(AND(Table1[[#This Row],[Attendance %]]&gt;=80,(Table1[[#This Row],[Performance Score]]&gt;=80)),"Eligible","Not Eligible")</f>
        <v>Not Eligible</v>
      </c>
      <c r="AF4360" t="str">
        <f>IF(Table1[[#This Row],[Performance Score]]&gt;=80,"High Performer","Low Performer")</f>
        <v>Low Performer</v>
      </c>
      <c r="AG4360" t="str" cm="1">
        <f t="array" aca="1" ref="AG4360" ca="1">_xlfn.IFS(Table1[[#This Row],[Experience]]&lt;=3,"Junior",Table1[[#This Row],[Experience]]&lt;=7,"Mid Level",Table1[[#This Row],[Experience]]&gt;=7,"Senior")</f>
        <v>Junior</v>
      </c>
      <c r="AH4360" t="str">
        <f>IF(Table1[[#This Row],[Attendance %]]&gt;75,"OK","Below 75")</f>
        <v>OK</v>
      </c>
      <c r="AI4360" t="b">
        <f>ISBLANK(Table1[[#This Row],[Employee ID]])</f>
        <v>0</v>
      </c>
      <c r="AJ4360" t="b">
        <f>ISNUMBER(Table1[[#This Row],[Total Salary  ]])</f>
        <v>1</v>
      </c>
      <c r="AK4360" t="str">
        <f>IFERROR(_xlfn.XLOOKUP(Table1[[#This Row],[Manager ID]],MANAGERS!A:A,MANAGERS!B:B),"Not Found")</f>
        <v>Manager_5</v>
      </c>
    </row>
    <row r="4361" spans="1:37" x14ac:dyDescent="0.2">
      <c r="A4361" t="s">
        <v>3079</v>
      </c>
      <c r="B4361" t="s">
        <v>62</v>
      </c>
      <c r="C4361" t="s">
        <v>21</v>
      </c>
      <c r="D4361" t="s">
        <v>46</v>
      </c>
      <c r="E4361" t="s">
        <v>22</v>
      </c>
      <c r="F4361" s="1">
        <v>44738</v>
      </c>
      <c r="G4361" s="1">
        <v>30377</v>
      </c>
      <c r="H4361">
        <v>28560</v>
      </c>
      <c r="I4361">
        <v>26069</v>
      </c>
      <c r="J4361">
        <v>72</v>
      </c>
      <c r="K4361">
        <v>60</v>
      </c>
      <c r="L4361" t="s">
        <v>27</v>
      </c>
      <c r="M4361">
        <v>111</v>
      </c>
      <c r="N4361">
        <f>Table1[[#This Row],[Basic Salary]]+Table1[[#This Row],[Bonus]]</f>
        <v>54629</v>
      </c>
      <c r="O4361" s="2">
        <f>Table1[[#This Row],[Bonus]]/Table1[[#This Row],[Basic Salary]]</f>
        <v>0.9127801120448179</v>
      </c>
      <c r="P4361">
        <f ca="1">DATEDIF(Table1[[#This Row],[Date of Birth]],TODAY(),"Y")</f>
        <v>43</v>
      </c>
      <c r="Q4361">
        <f ca="1">DATEDIF(Table1[[#This Row],[Joining Date]],TODAY(),"Y")</f>
        <v>4</v>
      </c>
      <c r="R4361" t="str">
        <f ca="1">IF(YEAR(Table1[[#This Row],[Joining Date]])=YEAR(TODAY()),"Yes","No")</f>
        <v>No</v>
      </c>
      <c r="S4361" t="str">
        <f ca="1">IF(Table1[[#This Row],[Experience]]&gt;5,"Yes","No")</f>
        <v>No</v>
      </c>
      <c r="T4361" t="str">
        <f>TEXT(Table1[[#This Row],[Joining Date]],"mmmm")</f>
        <v>June</v>
      </c>
      <c r="U4361" t="str">
        <f>TEXT(Table1[[#This Row],[Joining Date]],"yyyy")</f>
        <v>2022</v>
      </c>
      <c r="V4361" s="5">
        <f ca="1">TODAY()-Table1[[#This Row],[Joining Date]]</f>
        <v>1501</v>
      </c>
      <c r="W4361" t="str">
        <f>LEFT(Table1[[#This Row],[Employee Name]],FIND(" ",Table1[[#This Row],[Employee Name]])-1)</f>
        <v>Kavya</v>
      </c>
      <c r="X4361" t="str">
        <f>RIGHT(Table1[[#This Row],[Employee Name]],LEN(Table1[[#This Row],[Employee Name]])-FIND(" ",Table1[[#This Row],[Employee Name]]))</f>
        <v>Nair</v>
      </c>
      <c r="Y4361" t="str">
        <f>Table1[[#This Row],[Department]]&amp;"-"&amp;Table1[[#This Row],[Employee ID]]</f>
        <v>Support-E03023</v>
      </c>
      <c r="Z4361" t="str">
        <f>LEFT(Table1[[#This Row],[Department]],3)</f>
        <v>Sup</v>
      </c>
      <c r="AA4361" t="str">
        <f>_xlfn.XLOOKUP(Table1[[#This Row],[Manager ID]],MANAGERS!A:A,MANAGERS!B:B)</f>
        <v>Manager_11</v>
      </c>
      <c r="AB4361" t="str" cm="1">
        <f t="array" ref="AB4361">_xlfn.XLOOKUP(Table1[[#This Row],[Manager ID]],Table2[[#All],[Manager ID]],Table2[[#All],[Department Head]])</f>
        <v>Marketing</v>
      </c>
      <c r="AC4361" s="2">
        <f>_xlfn.XLOOKUP(Table1[[#This Row],[City]],L:L,O:O)</f>
        <v>0.23674293405114402</v>
      </c>
      <c r="AD4361" t="str" cm="1">
        <f t="array" ref="AD4361">_xlfn.IFS(Table1[[#This Row],[Performance Score]]&gt;=90,"Excellent",Table1[[#This Row],[Performance Score]]&gt;=75,"Good",Table1[[#This Row],[Performance Score]]&gt;=60,"Average",Table1[[#This Row],[Performance Score]]&lt;=60,"Need Improvement")</f>
        <v>Average</v>
      </c>
      <c r="AE4361" t="str">
        <f>IF(AND(Table1[[#This Row],[Attendance %]]&gt;=80,(Table1[[#This Row],[Performance Score]]&gt;=80)),"Eligible","Not Eligible")</f>
        <v>Not Eligible</v>
      </c>
      <c r="AF4361" t="str">
        <f>IF(Table1[[#This Row],[Performance Score]]&gt;=80,"High Performer","Low Performer")</f>
        <v>Low Performer</v>
      </c>
      <c r="AG4361" t="str" cm="1">
        <f t="array" aca="1" ref="AG4361" ca="1">_xlfn.IFS(Table1[[#This Row],[Experience]]&lt;=3,"Junior",Table1[[#This Row],[Experience]]&lt;=7,"Mid Level",Table1[[#This Row],[Experience]]&gt;=7,"Senior")</f>
        <v>Mid Level</v>
      </c>
      <c r="AH4361" t="str">
        <f>IF(Table1[[#This Row],[Attendance %]]&gt;75,"OK","Below 75")</f>
        <v>Below 75</v>
      </c>
      <c r="AI4361" t="b">
        <f>ISBLANK(Table1[[#This Row],[Employee ID]])</f>
        <v>0</v>
      </c>
      <c r="AJ4361" t="b">
        <f>ISNUMBER(Table1[[#This Row],[Total Salary  ]])</f>
        <v>1</v>
      </c>
      <c r="AK4361" t="str">
        <f>IFERROR(_xlfn.XLOOKUP(Table1[[#This Row],[Manager ID]],MANAGERS!A:A,MANAGERS!B:B),"Not Found")</f>
        <v>Manager_11</v>
      </c>
    </row>
    <row r="4362" spans="1:37" x14ac:dyDescent="0.2">
      <c r="A4362" t="s">
        <v>2677</v>
      </c>
      <c r="B4362" t="s">
        <v>48</v>
      </c>
      <c r="C4362" t="s">
        <v>15</v>
      </c>
      <c r="D4362" t="s">
        <v>16</v>
      </c>
      <c r="E4362" t="s">
        <v>65</v>
      </c>
      <c r="F4362" s="1">
        <v>42981</v>
      </c>
      <c r="G4362" s="1">
        <v>40460</v>
      </c>
      <c r="H4362">
        <v>48902</v>
      </c>
      <c r="I4362">
        <v>5710</v>
      </c>
      <c r="J4362">
        <v>96</v>
      </c>
      <c r="K4362">
        <v>46</v>
      </c>
      <c r="L4362" t="s">
        <v>31</v>
      </c>
      <c r="M4362">
        <v>101</v>
      </c>
      <c r="N4362">
        <f>Table1[[#This Row],[Basic Salary]]+Table1[[#This Row],[Bonus]]</f>
        <v>54612</v>
      </c>
      <c r="O4362" s="2">
        <f>Table1[[#This Row],[Bonus]]/Table1[[#This Row],[Basic Salary]]</f>
        <v>0.11676414052594986</v>
      </c>
      <c r="P4362">
        <f ca="1">DATEDIF(Table1[[#This Row],[Date of Birth]],TODAY(),"Y")</f>
        <v>15</v>
      </c>
      <c r="Q4362">
        <f ca="1">DATEDIF(Table1[[#This Row],[Joining Date]],TODAY(),"Y")</f>
        <v>8</v>
      </c>
      <c r="R4362" t="str">
        <f ca="1">IF(YEAR(Table1[[#This Row],[Joining Date]])=YEAR(TODAY()),"Yes","No")</f>
        <v>No</v>
      </c>
      <c r="S4362" t="str">
        <f ca="1">IF(Table1[[#This Row],[Experience]]&gt;5,"Yes","No")</f>
        <v>Yes</v>
      </c>
      <c r="T4362" t="str">
        <f>TEXT(Table1[[#This Row],[Joining Date]],"mmmm")</f>
        <v>September</v>
      </c>
      <c r="U4362" t="str">
        <f>TEXT(Table1[[#This Row],[Joining Date]],"yyyy")</f>
        <v>2017</v>
      </c>
      <c r="V4362" s="5">
        <f ca="1">TODAY()-Table1[[#This Row],[Joining Date]]</f>
        <v>3258</v>
      </c>
      <c r="W4362" t="str">
        <f>LEFT(Table1[[#This Row],[Employee Name]],FIND(" ",Table1[[#This Row],[Employee Name]])-1)</f>
        <v>Aditya</v>
      </c>
      <c r="X4362" t="str">
        <f>RIGHT(Table1[[#This Row],[Employee Name]],LEN(Table1[[#This Row],[Employee Name]])-FIND(" ",Table1[[#This Row],[Employee Name]]))</f>
        <v>Kapoor</v>
      </c>
      <c r="Y4362" t="str">
        <f>Table1[[#This Row],[Department]]&amp;"-"&amp;Table1[[#This Row],[Employee ID]]</f>
        <v>HR-E02621</v>
      </c>
      <c r="Z4362" t="str">
        <f>LEFT(Table1[[#This Row],[Department]],3)</f>
        <v>HR</v>
      </c>
      <c r="AA4362" t="str">
        <f>_xlfn.XLOOKUP(Table1[[#This Row],[Manager ID]],MANAGERS!A:A,MANAGERS!B:B)</f>
        <v>Manager_1</v>
      </c>
      <c r="AB4362" t="str" cm="1">
        <f t="array" ref="AB4362">_xlfn.XLOOKUP(Table1[[#This Row],[Manager ID]],Table2[[#All],[Manager ID]],Table2[[#All],[Department Head]])</f>
        <v>Support</v>
      </c>
      <c r="AC4362" s="2">
        <f>_xlfn.XLOOKUP(Table1[[#This Row],[City]],L:L,O:O)</f>
        <v>0.241864189087755</v>
      </c>
      <c r="AD4362" t="str" cm="1">
        <f t="array" ref="AD4362">_xlfn.IFS(Table1[[#This Row],[Performance Score]]&gt;=90,"Excellent",Table1[[#This Row],[Performance Score]]&gt;=75,"Good",Table1[[#This Row],[Performance Score]]&gt;=60,"Average",Table1[[#This Row],[Performance Score]]&lt;=60,"Need Improvement")</f>
        <v>Need Improvement</v>
      </c>
      <c r="AE4362" t="str">
        <f>IF(AND(Table1[[#This Row],[Attendance %]]&gt;=80,(Table1[[#This Row],[Performance Score]]&gt;=80)),"Eligible","Not Eligible")</f>
        <v>Not Eligible</v>
      </c>
      <c r="AF4362" t="str">
        <f>IF(Table1[[#This Row],[Performance Score]]&gt;=80,"High Performer","Low Performer")</f>
        <v>Low Performer</v>
      </c>
      <c r="AG4362" t="str" cm="1">
        <f t="array" aca="1" ref="AG4362" ca="1">_xlfn.IFS(Table1[[#This Row],[Experience]]&lt;=3,"Junior",Table1[[#This Row],[Experience]]&lt;=7,"Mid Level",Table1[[#This Row],[Experience]]&gt;=7,"Senior")</f>
        <v>Senior</v>
      </c>
      <c r="AH4362" t="str">
        <f>IF(Table1[[#This Row],[Attendance %]]&gt;75,"OK","Below 75")</f>
        <v>OK</v>
      </c>
      <c r="AI4362" t="b">
        <f>ISBLANK(Table1[[#This Row],[Employee ID]])</f>
        <v>0</v>
      </c>
      <c r="AJ4362" t="b">
        <f>ISNUMBER(Table1[[#This Row],[Total Salary  ]])</f>
        <v>1</v>
      </c>
      <c r="AK4362" t="str">
        <f>IFERROR(_xlfn.XLOOKUP(Table1[[#This Row],[Manager ID]],MANAGERS!A:A,MANAGERS!B:B),"Not Found")</f>
        <v>Manager_1</v>
      </c>
    </row>
    <row r="4363" spans="1:37" x14ac:dyDescent="0.2">
      <c r="A4363" t="s">
        <v>4982</v>
      </c>
      <c r="B4363" t="s">
        <v>87</v>
      </c>
      <c r="C4363" t="s">
        <v>21</v>
      </c>
      <c r="D4363" t="s">
        <v>46</v>
      </c>
      <c r="E4363" t="s">
        <v>26</v>
      </c>
      <c r="F4363" s="1">
        <v>44861</v>
      </c>
      <c r="G4363" s="1">
        <v>36978</v>
      </c>
      <c r="H4363">
        <v>32191</v>
      </c>
      <c r="I4363">
        <v>22416</v>
      </c>
      <c r="J4363">
        <v>80</v>
      </c>
      <c r="K4363">
        <v>76</v>
      </c>
      <c r="L4363" t="s">
        <v>31</v>
      </c>
      <c r="M4363">
        <v>106</v>
      </c>
      <c r="N4363">
        <f>Table1[[#This Row],[Basic Salary]]+Table1[[#This Row],[Bonus]]</f>
        <v>54607</v>
      </c>
      <c r="O4363" s="2">
        <f>Table1[[#This Row],[Bonus]]/Table1[[#This Row],[Basic Salary]]</f>
        <v>0.69634369854928391</v>
      </c>
      <c r="P4363">
        <f ca="1">DATEDIF(Table1[[#This Row],[Date of Birth]],TODAY(),"Y")</f>
        <v>25</v>
      </c>
      <c r="Q4363">
        <f ca="1">DATEDIF(Table1[[#This Row],[Joining Date]],TODAY(),"Y")</f>
        <v>3</v>
      </c>
      <c r="R4363" t="str">
        <f ca="1">IF(YEAR(Table1[[#This Row],[Joining Date]])=YEAR(TODAY()),"Yes","No")</f>
        <v>No</v>
      </c>
      <c r="S4363" t="str">
        <f ca="1">IF(Table1[[#This Row],[Experience]]&gt;5,"Yes","No")</f>
        <v>No</v>
      </c>
      <c r="T4363" t="str">
        <f>TEXT(Table1[[#This Row],[Joining Date]],"mmmm")</f>
        <v>October</v>
      </c>
      <c r="U4363" t="str">
        <f>TEXT(Table1[[#This Row],[Joining Date]],"yyyy")</f>
        <v>2022</v>
      </c>
      <c r="V4363" s="5">
        <f ca="1">TODAY()-Table1[[#This Row],[Joining Date]]</f>
        <v>1378</v>
      </c>
      <c r="W4363" t="str">
        <f>LEFT(Table1[[#This Row],[Employee Name]],FIND(" ",Table1[[#This Row],[Employee Name]])-1)</f>
        <v>Arjun</v>
      </c>
      <c r="X4363" t="str">
        <f>RIGHT(Table1[[#This Row],[Employee Name]],LEN(Table1[[#This Row],[Employee Name]])-FIND(" ",Table1[[#This Row],[Employee Name]]))</f>
        <v>Mehta</v>
      </c>
      <c r="Y4363" t="str">
        <f>Table1[[#This Row],[Department]]&amp;"-"&amp;Table1[[#This Row],[Employee ID]]</f>
        <v>Support-E04926</v>
      </c>
      <c r="Z4363" t="str">
        <f>LEFT(Table1[[#This Row],[Department]],3)</f>
        <v>Sup</v>
      </c>
      <c r="AA4363" t="str">
        <f>_xlfn.XLOOKUP(Table1[[#This Row],[Manager ID]],MANAGERS!A:A,MANAGERS!B:B)</f>
        <v>Manager_6</v>
      </c>
      <c r="AB4363" t="str" cm="1">
        <f t="array" ref="AB4363">_xlfn.XLOOKUP(Table1[[#This Row],[Manager ID]],Table2[[#All],[Manager ID]],Table2[[#All],[Department Head]])</f>
        <v>HR</v>
      </c>
      <c r="AC4363" s="2">
        <f>_xlfn.XLOOKUP(Table1[[#This Row],[City]],L:L,O:O)</f>
        <v>0.241864189087755</v>
      </c>
      <c r="AD4363" t="str" cm="1">
        <f t="array" ref="AD4363">_xlfn.IFS(Table1[[#This Row],[Performance Score]]&gt;=90,"Excellent",Table1[[#This Row],[Performance Score]]&gt;=75,"Good",Table1[[#This Row],[Performance Score]]&gt;=60,"Average",Table1[[#This Row],[Performance Score]]&lt;=60,"Need Improvement")</f>
        <v>Good</v>
      </c>
      <c r="AE4363" t="str">
        <f>IF(AND(Table1[[#This Row],[Attendance %]]&gt;=80,(Table1[[#This Row],[Performance Score]]&gt;=80)),"Eligible","Not Eligible")</f>
        <v>Not Eligible</v>
      </c>
      <c r="AF4363" t="str">
        <f>IF(Table1[[#This Row],[Performance Score]]&gt;=80,"High Performer","Low Performer")</f>
        <v>Low Performer</v>
      </c>
      <c r="AG4363" t="str" cm="1">
        <f t="array" aca="1" ref="AG4363" ca="1">_xlfn.IFS(Table1[[#This Row],[Experience]]&lt;=3,"Junior",Table1[[#This Row],[Experience]]&lt;=7,"Mid Level",Table1[[#This Row],[Experience]]&gt;=7,"Senior")</f>
        <v>Junior</v>
      </c>
      <c r="AH4363" t="str">
        <f>IF(Table1[[#This Row],[Attendance %]]&gt;75,"OK","Below 75")</f>
        <v>OK</v>
      </c>
      <c r="AI4363" t="b">
        <f>ISBLANK(Table1[[#This Row],[Employee ID]])</f>
        <v>0</v>
      </c>
      <c r="AJ4363" t="b">
        <f>ISNUMBER(Table1[[#This Row],[Total Salary  ]])</f>
        <v>1</v>
      </c>
      <c r="AK4363" t="str">
        <f>IFERROR(_xlfn.XLOOKUP(Table1[[#This Row],[Manager ID]],MANAGERS!A:A,MANAGERS!B:B),"Not Found")</f>
        <v>Manager_6</v>
      </c>
    </row>
    <row r="4364" spans="1:37" x14ac:dyDescent="0.2">
      <c r="A4364" t="s">
        <v>3365</v>
      </c>
      <c r="B4364" t="s">
        <v>87</v>
      </c>
      <c r="C4364" t="s">
        <v>21</v>
      </c>
      <c r="D4364" t="s">
        <v>33</v>
      </c>
      <c r="E4364" t="s">
        <v>26</v>
      </c>
      <c r="F4364" s="1">
        <v>44590</v>
      </c>
      <c r="G4364" s="1">
        <v>38841</v>
      </c>
      <c r="H4364">
        <v>40962</v>
      </c>
      <c r="I4364">
        <v>13636</v>
      </c>
      <c r="J4364">
        <v>67</v>
      </c>
      <c r="K4364">
        <v>78</v>
      </c>
      <c r="L4364" t="s">
        <v>34</v>
      </c>
      <c r="M4364">
        <v>108</v>
      </c>
      <c r="N4364">
        <f>Table1[[#This Row],[Basic Salary]]+Table1[[#This Row],[Bonus]]</f>
        <v>54598</v>
      </c>
      <c r="O4364" s="2">
        <f>Table1[[#This Row],[Bonus]]/Table1[[#This Row],[Basic Salary]]</f>
        <v>0.33289390166495775</v>
      </c>
      <c r="P4364">
        <f ca="1">DATEDIF(Table1[[#This Row],[Date of Birth]],TODAY(),"Y")</f>
        <v>20</v>
      </c>
      <c r="Q4364">
        <f ca="1">DATEDIF(Table1[[#This Row],[Joining Date]],TODAY(),"Y")</f>
        <v>4</v>
      </c>
      <c r="R4364" t="str">
        <f ca="1">IF(YEAR(Table1[[#This Row],[Joining Date]])=YEAR(TODAY()),"Yes","No")</f>
        <v>No</v>
      </c>
      <c r="S4364" t="str">
        <f ca="1">IF(Table1[[#This Row],[Experience]]&gt;5,"Yes","No")</f>
        <v>No</v>
      </c>
      <c r="T4364" t="str">
        <f>TEXT(Table1[[#This Row],[Joining Date]],"mmmm")</f>
        <v>January</v>
      </c>
      <c r="U4364" t="str">
        <f>TEXT(Table1[[#This Row],[Joining Date]],"yyyy")</f>
        <v>2022</v>
      </c>
      <c r="V4364" s="5">
        <f ca="1">TODAY()-Table1[[#This Row],[Joining Date]]</f>
        <v>1649</v>
      </c>
      <c r="W4364" t="str">
        <f>LEFT(Table1[[#This Row],[Employee Name]],FIND(" ",Table1[[#This Row],[Employee Name]])-1)</f>
        <v>Arjun</v>
      </c>
      <c r="X4364" t="str">
        <f>RIGHT(Table1[[#This Row],[Employee Name]],LEN(Table1[[#This Row],[Employee Name]])-FIND(" ",Table1[[#This Row],[Employee Name]]))</f>
        <v>Mehta</v>
      </c>
      <c r="Y4364" t="str">
        <f>Table1[[#This Row],[Department]]&amp;"-"&amp;Table1[[#This Row],[Employee ID]]</f>
        <v>Marketing-E03309</v>
      </c>
      <c r="Z4364" t="str">
        <f>LEFT(Table1[[#This Row],[Department]],3)</f>
        <v>Mar</v>
      </c>
      <c r="AA4364" t="str">
        <f>_xlfn.XLOOKUP(Table1[[#This Row],[Manager ID]],MANAGERS!A:A,MANAGERS!B:B)</f>
        <v>Manager_8</v>
      </c>
      <c r="AB4364" t="str" cm="1">
        <f t="array" ref="AB4364">_xlfn.XLOOKUP(Table1[[#This Row],[Manager ID]],Table2[[#All],[Manager ID]],Table2[[#All],[Department Head]])</f>
        <v>Sales</v>
      </c>
      <c r="AC4364" s="2">
        <f>_xlfn.XLOOKUP(Table1[[#This Row],[City]],L:L,O:O)</f>
        <v>0.24030340748661314</v>
      </c>
      <c r="AD4364" t="str" cm="1">
        <f t="array" ref="AD4364">_xlfn.IFS(Table1[[#This Row],[Performance Score]]&gt;=90,"Excellent",Table1[[#This Row],[Performance Score]]&gt;=75,"Good",Table1[[#This Row],[Performance Score]]&gt;=60,"Average",Table1[[#This Row],[Performance Score]]&lt;=60,"Need Improvement")</f>
        <v>Good</v>
      </c>
      <c r="AE4364" t="str">
        <f>IF(AND(Table1[[#This Row],[Attendance %]]&gt;=80,(Table1[[#This Row],[Performance Score]]&gt;=80)),"Eligible","Not Eligible")</f>
        <v>Not Eligible</v>
      </c>
      <c r="AF4364" t="str">
        <f>IF(Table1[[#This Row],[Performance Score]]&gt;=80,"High Performer","Low Performer")</f>
        <v>Low Performer</v>
      </c>
      <c r="AG4364" t="str" cm="1">
        <f t="array" aca="1" ref="AG4364" ca="1">_xlfn.IFS(Table1[[#This Row],[Experience]]&lt;=3,"Junior",Table1[[#This Row],[Experience]]&lt;=7,"Mid Level",Table1[[#This Row],[Experience]]&gt;=7,"Senior")</f>
        <v>Mid Level</v>
      </c>
      <c r="AH4364" t="str">
        <f>IF(Table1[[#This Row],[Attendance %]]&gt;75,"OK","Below 75")</f>
        <v>Below 75</v>
      </c>
      <c r="AI4364" t="b">
        <f>ISBLANK(Table1[[#This Row],[Employee ID]])</f>
        <v>0</v>
      </c>
      <c r="AJ4364" t="b">
        <f>ISNUMBER(Table1[[#This Row],[Total Salary  ]])</f>
        <v>1</v>
      </c>
      <c r="AK4364" t="str">
        <f>IFERROR(_xlfn.XLOOKUP(Table1[[#This Row],[Manager ID]],MANAGERS!A:A,MANAGERS!B:B),"Not Found")</f>
        <v>Manager_8</v>
      </c>
    </row>
    <row r="4365" spans="1:37" x14ac:dyDescent="0.2">
      <c r="A4365" t="s">
        <v>1020</v>
      </c>
      <c r="B4365" t="s">
        <v>57</v>
      </c>
      <c r="C4365" t="s">
        <v>21</v>
      </c>
      <c r="D4365" t="s">
        <v>25</v>
      </c>
      <c r="E4365" t="s">
        <v>26</v>
      </c>
      <c r="F4365" s="1">
        <v>44584</v>
      </c>
      <c r="G4365" s="1">
        <v>29320</v>
      </c>
      <c r="H4365">
        <v>33469</v>
      </c>
      <c r="I4365">
        <v>21110</v>
      </c>
      <c r="J4365">
        <v>64</v>
      </c>
      <c r="K4365">
        <v>52</v>
      </c>
      <c r="L4365" t="s">
        <v>53</v>
      </c>
      <c r="M4365">
        <v>105</v>
      </c>
      <c r="N4365">
        <f>Table1[[#This Row],[Basic Salary]]+Table1[[#This Row],[Bonus]]</f>
        <v>54579</v>
      </c>
      <c r="O4365" s="2">
        <f>Table1[[#This Row],[Bonus]]/Table1[[#This Row],[Basic Salary]]</f>
        <v>0.63073291702769729</v>
      </c>
      <c r="P4365">
        <f ca="1">DATEDIF(Table1[[#This Row],[Date of Birth]],TODAY(),"Y")</f>
        <v>46</v>
      </c>
      <c r="Q4365">
        <f ca="1">DATEDIF(Table1[[#This Row],[Joining Date]],TODAY(),"Y")</f>
        <v>4</v>
      </c>
      <c r="R4365" t="str">
        <f ca="1">IF(YEAR(Table1[[#This Row],[Joining Date]])=YEAR(TODAY()),"Yes","No")</f>
        <v>No</v>
      </c>
      <c r="S4365" t="str">
        <f ca="1">IF(Table1[[#This Row],[Experience]]&gt;5,"Yes","No")</f>
        <v>No</v>
      </c>
      <c r="T4365" t="str">
        <f>TEXT(Table1[[#This Row],[Joining Date]],"mmmm")</f>
        <v>January</v>
      </c>
      <c r="U4365" t="str">
        <f>TEXT(Table1[[#This Row],[Joining Date]],"yyyy")</f>
        <v>2022</v>
      </c>
      <c r="V4365" s="5">
        <f ca="1">TODAY()-Table1[[#This Row],[Joining Date]]</f>
        <v>1655</v>
      </c>
      <c r="W4365" t="str">
        <f>LEFT(Table1[[#This Row],[Employee Name]],FIND(" ",Table1[[#This Row],[Employee Name]])-1)</f>
        <v>Swathi</v>
      </c>
      <c r="X4365" t="str">
        <f>RIGHT(Table1[[#This Row],[Employee Name]],LEN(Table1[[#This Row],[Employee Name]])-FIND(" ",Table1[[#This Row],[Employee Name]]))</f>
        <v>Ramesh</v>
      </c>
      <c r="Y4365" t="str">
        <f>Table1[[#This Row],[Department]]&amp;"-"&amp;Table1[[#This Row],[Employee ID]]</f>
        <v>Finance-E00964</v>
      </c>
      <c r="Z4365" t="str">
        <f>LEFT(Table1[[#This Row],[Department]],3)</f>
        <v>Fin</v>
      </c>
      <c r="AA4365" t="str">
        <f>_xlfn.XLOOKUP(Table1[[#This Row],[Manager ID]],MANAGERS!A:A,MANAGERS!B:B)</f>
        <v>Manager_5</v>
      </c>
      <c r="AB4365" t="str" cm="1">
        <f t="array" ref="AB4365">_xlfn.XLOOKUP(Table1[[#This Row],[Manager ID]],Table2[[#All],[Manager ID]],Table2[[#All],[Department Head]])</f>
        <v>Sales</v>
      </c>
      <c r="AC4365" s="2">
        <f>_xlfn.XLOOKUP(Table1[[#This Row],[City]],L:L,O:O)</f>
        <v>0.23685887225230964</v>
      </c>
      <c r="AD4365" t="str" cm="1">
        <f t="array" ref="AD4365">_xlfn.IFS(Table1[[#This Row],[Performance Score]]&gt;=90,"Excellent",Table1[[#This Row],[Performance Score]]&gt;=75,"Good",Table1[[#This Row],[Performance Score]]&gt;=60,"Average",Table1[[#This Row],[Performance Score]]&lt;=60,"Need Improvement")</f>
        <v>Need Improvement</v>
      </c>
      <c r="AE4365" t="str">
        <f>IF(AND(Table1[[#This Row],[Attendance %]]&gt;=80,(Table1[[#This Row],[Performance Score]]&gt;=80)),"Eligible","Not Eligible")</f>
        <v>Not Eligible</v>
      </c>
      <c r="AF4365" t="str">
        <f>IF(Table1[[#This Row],[Performance Score]]&gt;=80,"High Performer","Low Performer")</f>
        <v>Low Performer</v>
      </c>
      <c r="AG4365" t="str" cm="1">
        <f t="array" aca="1" ref="AG4365" ca="1">_xlfn.IFS(Table1[[#This Row],[Experience]]&lt;=3,"Junior",Table1[[#This Row],[Experience]]&lt;=7,"Mid Level",Table1[[#This Row],[Experience]]&gt;=7,"Senior")</f>
        <v>Mid Level</v>
      </c>
      <c r="AH4365" t="str">
        <f>IF(Table1[[#This Row],[Attendance %]]&gt;75,"OK","Below 75")</f>
        <v>Below 75</v>
      </c>
      <c r="AI4365" t="b">
        <f>ISBLANK(Table1[[#This Row],[Employee ID]])</f>
        <v>0</v>
      </c>
      <c r="AJ4365" t="b">
        <f>ISNUMBER(Table1[[#This Row],[Total Salary  ]])</f>
        <v>1</v>
      </c>
      <c r="AK4365" t="str">
        <f>IFERROR(_xlfn.XLOOKUP(Table1[[#This Row],[Manager ID]],MANAGERS!A:A,MANAGERS!B:B),"Not Found")</f>
        <v>Manager_5</v>
      </c>
    </row>
    <row r="4366" spans="1:37" x14ac:dyDescent="0.2">
      <c r="A4366" t="s">
        <v>1808</v>
      </c>
      <c r="B4366" t="s">
        <v>45</v>
      </c>
      <c r="C4366" t="s">
        <v>15</v>
      </c>
      <c r="D4366" t="s">
        <v>33</v>
      </c>
      <c r="E4366" t="s">
        <v>22</v>
      </c>
      <c r="F4366" s="1">
        <v>44806</v>
      </c>
      <c r="G4366" s="1">
        <v>35688</v>
      </c>
      <c r="H4366">
        <v>42427</v>
      </c>
      <c r="I4366">
        <v>12147</v>
      </c>
      <c r="J4366">
        <v>77</v>
      </c>
      <c r="K4366">
        <v>47</v>
      </c>
      <c r="L4366" t="s">
        <v>23</v>
      </c>
      <c r="M4366">
        <v>101</v>
      </c>
      <c r="N4366">
        <f>Table1[[#This Row],[Basic Salary]]+Table1[[#This Row],[Bonus]]</f>
        <v>54574</v>
      </c>
      <c r="O4366" s="2">
        <f>Table1[[#This Row],[Bonus]]/Table1[[#This Row],[Basic Salary]]</f>
        <v>0.28630353312748957</v>
      </c>
      <c r="P4366">
        <f ca="1">DATEDIF(Table1[[#This Row],[Date of Birth]],TODAY(),"Y")</f>
        <v>28</v>
      </c>
      <c r="Q4366">
        <f ca="1">DATEDIF(Table1[[#This Row],[Joining Date]],TODAY(),"Y")</f>
        <v>3</v>
      </c>
      <c r="R4366" t="str">
        <f ca="1">IF(YEAR(Table1[[#This Row],[Joining Date]])=YEAR(TODAY()),"Yes","No")</f>
        <v>No</v>
      </c>
      <c r="S4366" t="str">
        <f ca="1">IF(Table1[[#This Row],[Experience]]&gt;5,"Yes","No")</f>
        <v>No</v>
      </c>
      <c r="T4366" t="str">
        <f>TEXT(Table1[[#This Row],[Joining Date]],"mmmm")</f>
        <v>September</v>
      </c>
      <c r="U4366" t="str">
        <f>TEXT(Table1[[#This Row],[Joining Date]],"yyyy")</f>
        <v>2022</v>
      </c>
      <c r="V4366" s="5">
        <f ca="1">TODAY()-Table1[[#This Row],[Joining Date]]</f>
        <v>1433</v>
      </c>
      <c r="W4366" t="str">
        <f>LEFT(Table1[[#This Row],[Employee Name]],FIND(" ",Table1[[#This Row],[Employee Name]])-1)</f>
        <v>Ananya</v>
      </c>
      <c r="X4366" t="str">
        <f>RIGHT(Table1[[#This Row],[Employee Name]],LEN(Table1[[#This Row],[Employee Name]])-FIND(" ",Table1[[#This Row],[Employee Name]]))</f>
        <v>Rao</v>
      </c>
      <c r="Y4366" t="str">
        <f>Table1[[#This Row],[Department]]&amp;"-"&amp;Table1[[#This Row],[Employee ID]]</f>
        <v>Marketing-E01752</v>
      </c>
      <c r="Z4366" t="str">
        <f>LEFT(Table1[[#This Row],[Department]],3)</f>
        <v>Mar</v>
      </c>
      <c r="AA4366" t="str">
        <f>_xlfn.XLOOKUP(Table1[[#This Row],[Manager ID]],MANAGERS!A:A,MANAGERS!B:B)</f>
        <v>Manager_1</v>
      </c>
      <c r="AB4366" t="str" cm="1">
        <f t="array" ref="AB4366">_xlfn.XLOOKUP(Table1[[#This Row],[Manager ID]],Table2[[#All],[Manager ID]],Table2[[#All],[Department Head]])</f>
        <v>Support</v>
      </c>
      <c r="AC4366" s="2">
        <f>_xlfn.XLOOKUP(Table1[[#This Row],[City]],L:L,O:O)</f>
        <v>0.23486488519629886</v>
      </c>
      <c r="AD4366" t="str" cm="1">
        <f t="array" ref="AD4366">_xlfn.IFS(Table1[[#This Row],[Performance Score]]&gt;=90,"Excellent",Table1[[#This Row],[Performance Score]]&gt;=75,"Good",Table1[[#This Row],[Performance Score]]&gt;=60,"Average",Table1[[#This Row],[Performance Score]]&lt;=60,"Need Improvement")</f>
        <v>Need Improvement</v>
      </c>
      <c r="AE4366" t="str">
        <f>IF(AND(Table1[[#This Row],[Attendance %]]&gt;=80,(Table1[[#This Row],[Performance Score]]&gt;=80)),"Eligible","Not Eligible")</f>
        <v>Not Eligible</v>
      </c>
      <c r="AF4366" t="str">
        <f>IF(Table1[[#This Row],[Performance Score]]&gt;=80,"High Performer","Low Performer")</f>
        <v>Low Performer</v>
      </c>
      <c r="AG4366" t="str" cm="1">
        <f t="array" aca="1" ref="AG4366" ca="1">_xlfn.IFS(Table1[[#This Row],[Experience]]&lt;=3,"Junior",Table1[[#This Row],[Experience]]&lt;=7,"Mid Level",Table1[[#This Row],[Experience]]&gt;=7,"Senior")</f>
        <v>Junior</v>
      </c>
      <c r="AH4366" t="str">
        <f>IF(Table1[[#This Row],[Attendance %]]&gt;75,"OK","Below 75")</f>
        <v>OK</v>
      </c>
      <c r="AI4366" t="b">
        <f>ISBLANK(Table1[[#This Row],[Employee ID]])</f>
        <v>0</v>
      </c>
      <c r="AJ4366" t="b">
        <f>ISNUMBER(Table1[[#This Row],[Total Salary  ]])</f>
        <v>1</v>
      </c>
      <c r="AK4366" t="str">
        <f>IFERROR(_xlfn.XLOOKUP(Table1[[#This Row],[Manager ID]],MANAGERS!A:A,MANAGERS!B:B),"Not Found")</f>
        <v>Manager_1</v>
      </c>
    </row>
    <row r="4367" spans="1:37" x14ac:dyDescent="0.2">
      <c r="A4367" t="s">
        <v>433</v>
      </c>
      <c r="B4367" t="s">
        <v>39</v>
      </c>
      <c r="C4367" t="s">
        <v>21</v>
      </c>
      <c r="D4367" t="s">
        <v>46</v>
      </c>
      <c r="E4367" t="s">
        <v>30</v>
      </c>
      <c r="F4367" s="1">
        <v>44133</v>
      </c>
      <c r="G4367" s="1">
        <v>36727</v>
      </c>
      <c r="H4367">
        <v>26620</v>
      </c>
      <c r="I4367">
        <v>27951</v>
      </c>
      <c r="J4367">
        <v>99</v>
      </c>
      <c r="K4367">
        <v>77</v>
      </c>
      <c r="L4367" t="s">
        <v>23</v>
      </c>
      <c r="M4367">
        <v>114</v>
      </c>
      <c r="N4367">
        <f>Table1[[#This Row],[Basic Salary]]+Table1[[#This Row],[Bonus]]</f>
        <v>54571</v>
      </c>
      <c r="O4367" s="2">
        <f>Table1[[#This Row],[Bonus]]/Table1[[#This Row],[Basic Salary]]</f>
        <v>1.05</v>
      </c>
      <c r="P4367">
        <f ca="1">DATEDIF(Table1[[#This Row],[Date of Birth]],TODAY(),"Y")</f>
        <v>26</v>
      </c>
      <c r="Q4367">
        <f ca="1">DATEDIF(Table1[[#This Row],[Joining Date]],TODAY(),"Y")</f>
        <v>5</v>
      </c>
      <c r="R4367" t="str">
        <f ca="1">IF(YEAR(Table1[[#This Row],[Joining Date]])=YEAR(TODAY()),"Yes","No")</f>
        <v>No</v>
      </c>
      <c r="S4367" t="str">
        <f ca="1">IF(Table1[[#This Row],[Experience]]&gt;5,"Yes","No")</f>
        <v>No</v>
      </c>
      <c r="T4367" t="str">
        <f>TEXT(Table1[[#This Row],[Joining Date]],"mmmm")</f>
        <v>October</v>
      </c>
      <c r="U4367" t="str">
        <f>TEXT(Table1[[#This Row],[Joining Date]],"yyyy")</f>
        <v>2020</v>
      </c>
      <c r="V4367" s="5">
        <f ca="1">TODAY()-Table1[[#This Row],[Joining Date]]</f>
        <v>2106</v>
      </c>
      <c r="W4367" t="str">
        <f>LEFT(Table1[[#This Row],[Employee Name]],FIND(" ",Table1[[#This Row],[Employee Name]])-1)</f>
        <v>Karan</v>
      </c>
      <c r="X4367" t="str">
        <f>RIGHT(Table1[[#This Row],[Employee Name]],LEN(Table1[[#This Row],[Employee Name]])-FIND(" ",Table1[[#This Row],[Employee Name]]))</f>
        <v>Malhotra</v>
      </c>
      <c r="Y4367" t="str">
        <f>Table1[[#This Row],[Department]]&amp;"-"&amp;Table1[[#This Row],[Employee ID]]</f>
        <v>Support-E00377</v>
      </c>
      <c r="Z4367" t="str">
        <f>LEFT(Table1[[#This Row],[Department]],3)</f>
        <v>Sup</v>
      </c>
      <c r="AA4367" t="str">
        <f>_xlfn.XLOOKUP(Table1[[#This Row],[Manager ID]],MANAGERS!A:A,MANAGERS!B:B)</f>
        <v>Manager_14</v>
      </c>
      <c r="AB4367" t="str" cm="1">
        <f t="array" ref="AB4367">_xlfn.XLOOKUP(Table1[[#This Row],[Manager ID]],Table2[[#All],[Manager ID]],Table2[[#All],[Department Head]])</f>
        <v>Marketing</v>
      </c>
      <c r="AC4367" s="2">
        <f>_xlfn.XLOOKUP(Table1[[#This Row],[City]],L:L,O:O)</f>
        <v>0.23486488519629886</v>
      </c>
      <c r="AD4367" t="str" cm="1">
        <f t="array" ref="AD4367">_xlfn.IFS(Table1[[#This Row],[Performance Score]]&gt;=90,"Excellent",Table1[[#This Row],[Performance Score]]&gt;=75,"Good",Table1[[#This Row],[Performance Score]]&gt;=60,"Average",Table1[[#This Row],[Performance Score]]&lt;=60,"Need Improvement")</f>
        <v>Good</v>
      </c>
      <c r="AE4367" t="str">
        <f>IF(AND(Table1[[#This Row],[Attendance %]]&gt;=80,(Table1[[#This Row],[Performance Score]]&gt;=80)),"Eligible","Not Eligible")</f>
        <v>Not Eligible</v>
      </c>
      <c r="AF4367" t="str">
        <f>IF(Table1[[#This Row],[Performance Score]]&gt;=80,"High Performer","Low Performer")</f>
        <v>Low Performer</v>
      </c>
      <c r="AG4367" t="str" cm="1">
        <f t="array" aca="1" ref="AG4367" ca="1">_xlfn.IFS(Table1[[#This Row],[Experience]]&lt;=3,"Junior",Table1[[#This Row],[Experience]]&lt;=7,"Mid Level",Table1[[#This Row],[Experience]]&gt;=7,"Senior")</f>
        <v>Mid Level</v>
      </c>
      <c r="AH4367" t="str">
        <f>IF(Table1[[#This Row],[Attendance %]]&gt;75,"OK","Below 75")</f>
        <v>OK</v>
      </c>
      <c r="AI4367" t="b">
        <f>ISBLANK(Table1[[#This Row],[Employee ID]])</f>
        <v>0</v>
      </c>
      <c r="AJ4367" t="b">
        <f>ISNUMBER(Table1[[#This Row],[Total Salary  ]])</f>
        <v>1</v>
      </c>
      <c r="AK4367" t="str">
        <f>IFERROR(_xlfn.XLOOKUP(Table1[[#This Row],[Manager ID]],MANAGERS!A:A,MANAGERS!B:B),"Not Found")</f>
        <v>Manager_14</v>
      </c>
    </row>
    <row r="4368" spans="1:37" x14ac:dyDescent="0.2">
      <c r="A4368" t="s">
        <v>3015</v>
      </c>
      <c r="B4368" t="s">
        <v>42</v>
      </c>
      <c r="C4368" t="s">
        <v>21</v>
      </c>
      <c r="D4368" t="s">
        <v>40</v>
      </c>
      <c r="E4368" t="s">
        <v>22</v>
      </c>
      <c r="F4368" s="1">
        <v>44782</v>
      </c>
      <c r="G4368" s="1">
        <v>39747</v>
      </c>
      <c r="H4368">
        <v>39051</v>
      </c>
      <c r="I4368">
        <v>15508</v>
      </c>
      <c r="J4368">
        <v>61</v>
      </c>
      <c r="K4368">
        <v>66</v>
      </c>
      <c r="L4368" t="s">
        <v>37</v>
      </c>
      <c r="M4368">
        <v>119</v>
      </c>
      <c r="N4368">
        <f>Table1[[#This Row],[Basic Salary]]+Table1[[#This Row],[Bonus]]</f>
        <v>54559</v>
      </c>
      <c r="O4368" s="2">
        <f>Table1[[#This Row],[Bonus]]/Table1[[#This Row],[Basic Salary]]</f>
        <v>0.39712171263219892</v>
      </c>
      <c r="P4368">
        <f ca="1">DATEDIF(Table1[[#This Row],[Date of Birth]],TODAY(),"Y")</f>
        <v>17</v>
      </c>
      <c r="Q4368">
        <f ca="1">DATEDIF(Table1[[#This Row],[Joining Date]],TODAY(),"Y")</f>
        <v>3</v>
      </c>
      <c r="R4368" t="str">
        <f ca="1">IF(YEAR(Table1[[#This Row],[Joining Date]])=YEAR(TODAY()),"Yes","No")</f>
        <v>No</v>
      </c>
      <c r="S4368" t="str">
        <f ca="1">IF(Table1[[#This Row],[Experience]]&gt;5,"Yes","No")</f>
        <v>No</v>
      </c>
      <c r="T4368" t="str">
        <f>TEXT(Table1[[#This Row],[Joining Date]],"mmmm")</f>
        <v>August</v>
      </c>
      <c r="U4368" t="str">
        <f>TEXT(Table1[[#This Row],[Joining Date]],"yyyy")</f>
        <v>2022</v>
      </c>
      <c r="V4368" s="5">
        <f ca="1">TODAY()-Table1[[#This Row],[Joining Date]]</f>
        <v>1457</v>
      </c>
      <c r="W4368" t="str">
        <f>LEFT(Table1[[#This Row],[Employee Name]],FIND(" ",Table1[[#This Row],[Employee Name]])-1)</f>
        <v>Krishna</v>
      </c>
      <c r="X4368" t="str">
        <f>RIGHT(Table1[[#This Row],[Employee Name]],LEN(Table1[[#This Row],[Employee Name]])-FIND(" ",Table1[[#This Row],[Employee Name]]))</f>
        <v>Chaitanya</v>
      </c>
      <c r="Y4368" t="str">
        <f>Table1[[#This Row],[Department]]&amp;"-"&amp;Table1[[#This Row],[Employee ID]]</f>
        <v>IT-E02959</v>
      </c>
      <c r="Z4368" t="str">
        <f>LEFT(Table1[[#This Row],[Department]],3)</f>
        <v>IT</v>
      </c>
      <c r="AA4368" t="str">
        <f>_xlfn.XLOOKUP(Table1[[#This Row],[Manager ID]],MANAGERS!A:A,MANAGERS!B:B)</f>
        <v>Manager_19</v>
      </c>
      <c r="AB4368" t="str" cm="1">
        <f t="array" ref="AB4368">_xlfn.XLOOKUP(Table1[[#This Row],[Manager ID]],Table2[[#All],[Manager ID]],Table2[[#All],[Department Head]])</f>
        <v>Support</v>
      </c>
      <c r="AC4368" s="2">
        <f>_xlfn.XLOOKUP(Table1[[#This Row],[City]],L:L,O:O)</f>
        <v>0.24036902712549932</v>
      </c>
      <c r="AD4368" t="str" cm="1">
        <f t="array" ref="AD4368">_xlfn.IFS(Table1[[#This Row],[Performance Score]]&gt;=90,"Excellent",Table1[[#This Row],[Performance Score]]&gt;=75,"Good",Table1[[#This Row],[Performance Score]]&gt;=60,"Average",Table1[[#This Row],[Performance Score]]&lt;=60,"Need Improvement")</f>
        <v>Average</v>
      </c>
      <c r="AE4368" t="str">
        <f>IF(AND(Table1[[#This Row],[Attendance %]]&gt;=80,(Table1[[#This Row],[Performance Score]]&gt;=80)),"Eligible","Not Eligible")</f>
        <v>Not Eligible</v>
      </c>
      <c r="AF4368" t="str">
        <f>IF(Table1[[#This Row],[Performance Score]]&gt;=80,"High Performer","Low Performer")</f>
        <v>Low Performer</v>
      </c>
      <c r="AG4368" t="str" cm="1">
        <f t="array" aca="1" ref="AG4368" ca="1">_xlfn.IFS(Table1[[#This Row],[Experience]]&lt;=3,"Junior",Table1[[#This Row],[Experience]]&lt;=7,"Mid Level",Table1[[#This Row],[Experience]]&gt;=7,"Senior")</f>
        <v>Junior</v>
      </c>
      <c r="AH4368" t="str">
        <f>IF(Table1[[#This Row],[Attendance %]]&gt;75,"OK","Below 75")</f>
        <v>Below 75</v>
      </c>
      <c r="AI4368" t="b">
        <f>ISBLANK(Table1[[#This Row],[Employee ID]])</f>
        <v>0</v>
      </c>
      <c r="AJ4368" t="b">
        <f>ISNUMBER(Table1[[#This Row],[Total Salary  ]])</f>
        <v>1</v>
      </c>
      <c r="AK4368" t="str">
        <f>IFERROR(_xlfn.XLOOKUP(Table1[[#This Row],[Manager ID]],MANAGERS!A:A,MANAGERS!B:B),"Not Found")</f>
        <v>Manager_19</v>
      </c>
    </row>
    <row r="4369" spans="1:37" x14ac:dyDescent="0.2">
      <c r="A4369" t="s">
        <v>4029</v>
      </c>
      <c r="B4369" t="s">
        <v>29</v>
      </c>
      <c r="C4369" t="s">
        <v>15</v>
      </c>
      <c r="D4369" t="s">
        <v>33</v>
      </c>
      <c r="E4369" t="s">
        <v>22</v>
      </c>
      <c r="F4369" s="1">
        <v>42470</v>
      </c>
      <c r="G4369" s="1">
        <v>38918</v>
      </c>
      <c r="H4369">
        <v>28541</v>
      </c>
      <c r="I4369">
        <v>25974</v>
      </c>
      <c r="J4369">
        <v>68</v>
      </c>
      <c r="K4369">
        <v>41</v>
      </c>
      <c r="L4369" t="s">
        <v>27</v>
      </c>
      <c r="M4369">
        <v>101</v>
      </c>
      <c r="N4369">
        <f>Table1[[#This Row],[Basic Salary]]+Table1[[#This Row],[Bonus]]</f>
        <v>54515</v>
      </c>
      <c r="O4369" s="2">
        <f>Table1[[#This Row],[Bonus]]/Table1[[#This Row],[Basic Salary]]</f>
        <v>0.91005921306191095</v>
      </c>
      <c r="P4369">
        <f ca="1">DATEDIF(Table1[[#This Row],[Date of Birth]],TODAY(),"Y")</f>
        <v>20</v>
      </c>
      <c r="Q4369">
        <f ca="1">DATEDIF(Table1[[#This Row],[Joining Date]],TODAY(),"Y")</f>
        <v>10</v>
      </c>
      <c r="R4369" t="str">
        <f ca="1">IF(YEAR(Table1[[#This Row],[Joining Date]])=YEAR(TODAY()),"Yes","No")</f>
        <v>No</v>
      </c>
      <c r="S4369" t="str">
        <f ca="1">IF(Table1[[#This Row],[Experience]]&gt;5,"Yes","No")</f>
        <v>Yes</v>
      </c>
      <c r="T4369" t="str">
        <f>TEXT(Table1[[#This Row],[Joining Date]],"mmmm")</f>
        <v>April</v>
      </c>
      <c r="U4369" t="str">
        <f>TEXT(Table1[[#This Row],[Joining Date]],"yyyy")</f>
        <v>2016</v>
      </c>
      <c r="V4369" s="5">
        <f ca="1">TODAY()-Table1[[#This Row],[Joining Date]]</f>
        <v>3769</v>
      </c>
      <c r="W4369" t="str">
        <f>LEFT(Table1[[#This Row],[Employee Name]],FIND(" ",Table1[[#This Row],[Employee Name]])-1)</f>
        <v>Vikram</v>
      </c>
      <c r="X4369" t="str">
        <f>RIGHT(Table1[[#This Row],[Employee Name]],LEN(Table1[[#This Row],[Employee Name]])-FIND(" ",Table1[[#This Row],[Employee Name]]))</f>
        <v>Singh</v>
      </c>
      <c r="Y4369" t="str">
        <f>Table1[[#This Row],[Department]]&amp;"-"&amp;Table1[[#This Row],[Employee ID]]</f>
        <v>Marketing-E03973</v>
      </c>
      <c r="Z4369" t="str">
        <f>LEFT(Table1[[#This Row],[Department]],3)</f>
        <v>Mar</v>
      </c>
      <c r="AA4369" t="str">
        <f>_xlfn.XLOOKUP(Table1[[#This Row],[Manager ID]],MANAGERS!A:A,MANAGERS!B:B)</f>
        <v>Manager_1</v>
      </c>
      <c r="AB4369" t="str" cm="1">
        <f t="array" ref="AB4369">_xlfn.XLOOKUP(Table1[[#This Row],[Manager ID]],Table2[[#All],[Manager ID]],Table2[[#All],[Department Head]])</f>
        <v>Support</v>
      </c>
      <c r="AC4369" s="2">
        <f>_xlfn.XLOOKUP(Table1[[#This Row],[City]],L:L,O:O)</f>
        <v>0.23674293405114402</v>
      </c>
      <c r="AD4369" t="str" cm="1">
        <f t="array" ref="AD4369">_xlfn.IFS(Table1[[#This Row],[Performance Score]]&gt;=90,"Excellent",Table1[[#This Row],[Performance Score]]&gt;=75,"Good",Table1[[#This Row],[Performance Score]]&gt;=60,"Average",Table1[[#This Row],[Performance Score]]&lt;=60,"Need Improvement")</f>
        <v>Need Improvement</v>
      </c>
      <c r="AE4369" t="str">
        <f>IF(AND(Table1[[#This Row],[Attendance %]]&gt;=80,(Table1[[#This Row],[Performance Score]]&gt;=80)),"Eligible","Not Eligible")</f>
        <v>Not Eligible</v>
      </c>
      <c r="AF4369" t="str">
        <f>IF(Table1[[#This Row],[Performance Score]]&gt;=80,"High Performer","Low Performer")</f>
        <v>Low Performer</v>
      </c>
      <c r="AG4369" t="str" cm="1">
        <f t="array" aca="1" ref="AG4369" ca="1">_xlfn.IFS(Table1[[#This Row],[Experience]]&lt;=3,"Junior",Table1[[#This Row],[Experience]]&lt;=7,"Mid Level",Table1[[#This Row],[Experience]]&gt;=7,"Senior")</f>
        <v>Senior</v>
      </c>
      <c r="AH4369" t="str">
        <f>IF(Table1[[#This Row],[Attendance %]]&gt;75,"OK","Below 75")</f>
        <v>Below 75</v>
      </c>
      <c r="AI4369" t="b">
        <f>ISBLANK(Table1[[#This Row],[Employee ID]])</f>
        <v>0</v>
      </c>
      <c r="AJ4369" t="b">
        <f>ISNUMBER(Table1[[#This Row],[Total Salary  ]])</f>
        <v>1</v>
      </c>
      <c r="AK4369" t="str">
        <f>IFERROR(_xlfn.XLOOKUP(Table1[[#This Row],[Manager ID]],MANAGERS!A:A,MANAGERS!B:B),"Not Found")</f>
        <v>Manager_1</v>
      </c>
    </row>
    <row r="4370" spans="1:37" x14ac:dyDescent="0.2">
      <c r="A4370" t="s">
        <v>293</v>
      </c>
      <c r="B4370" t="s">
        <v>69</v>
      </c>
      <c r="C4370" t="s">
        <v>21</v>
      </c>
      <c r="D4370" t="s">
        <v>33</v>
      </c>
      <c r="E4370" t="s">
        <v>22</v>
      </c>
      <c r="F4370" s="1">
        <v>44221</v>
      </c>
      <c r="G4370" s="1">
        <v>30208</v>
      </c>
      <c r="H4370">
        <v>34046</v>
      </c>
      <c r="I4370">
        <v>20468</v>
      </c>
      <c r="J4370">
        <v>62</v>
      </c>
      <c r="K4370">
        <v>58</v>
      </c>
      <c r="L4370" t="s">
        <v>27</v>
      </c>
      <c r="M4370">
        <v>106</v>
      </c>
      <c r="N4370">
        <f>Table1[[#This Row],[Basic Salary]]+Table1[[#This Row],[Bonus]]</f>
        <v>54514</v>
      </c>
      <c r="O4370" s="2">
        <f>Table1[[#This Row],[Bonus]]/Table1[[#This Row],[Basic Salary]]</f>
        <v>0.60118662985372728</v>
      </c>
      <c r="P4370">
        <f ca="1">DATEDIF(Table1[[#This Row],[Date of Birth]],TODAY(),"Y")</f>
        <v>43</v>
      </c>
      <c r="Q4370">
        <f ca="1">DATEDIF(Table1[[#This Row],[Joining Date]],TODAY(),"Y")</f>
        <v>5</v>
      </c>
      <c r="R4370" t="str">
        <f ca="1">IF(YEAR(Table1[[#This Row],[Joining Date]])=YEAR(TODAY()),"Yes","No")</f>
        <v>No</v>
      </c>
      <c r="S4370" t="str">
        <f ca="1">IF(Table1[[#This Row],[Experience]]&gt;5,"Yes","No")</f>
        <v>No</v>
      </c>
      <c r="T4370" t="str">
        <f>TEXT(Table1[[#This Row],[Joining Date]],"mmmm")</f>
        <v>January</v>
      </c>
      <c r="U4370" t="str">
        <f>TEXT(Table1[[#This Row],[Joining Date]],"yyyy")</f>
        <v>2021</v>
      </c>
      <c r="V4370" s="5">
        <f ca="1">TODAY()-Table1[[#This Row],[Joining Date]]</f>
        <v>2018</v>
      </c>
      <c r="W4370" t="str">
        <f>LEFT(Table1[[#This Row],[Employee Name]],FIND(" ",Table1[[#This Row],[Employee Name]])-1)</f>
        <v>Neha</v>
      </c>
      <c r="X4370" t="str">
        <f>RIGHT(Table1[[#This Row],[Employee Name]],LEN(Table1[[#This Row],[Employee Name]])-FIND(" ",Table1[[#This Row],[Employee Name]]))</f>
        <v>Kulkarni</v>
      </c>
      <c r="Y4370" t="str">
        <f>Table1[[#This Row],[Department]]&amp;"-"&amp;Table1[[#This Row],[Employee ID]]</f>
        <v>Marketing-E00237</v>
      </c>
      <c r="Z4370" t="str">
        <f>LEFT(Table1[[#This Row],[Department]],3)</f>
        <v>Mar</v>
      </c>
      <c r="AA4370" t="str">
        <f>_xlfn.XLOOKUP(Table1[[#This Row],[Manager ID]],MANAGERS!A:A,MANAGERS!B:B)</f>
        <v>Manager_6</v>
      </c>
      <c r="AB4370" t="str" cm="1">
        <f t="array" ref="AB4370">_xlfn.XLOOKUP(Table1[[#This Row],[Manager ID]],Table2[[#All],[Manager ID]],Table2[[#All],[Department Head]])</f>
        <v>HR</v>
      </c>
      <c r="AC4370" s="2">
        <f>_xlfn.XLOOKUP(Table1[[#This Row],[City]],L:L,O:O)</f>
        <v>0.23674293405114402</v>
      </c>
      <c r="AD4370" t="str" cm="1">
        <f t="array" ref="AD4370">_xlfn.IFS(Table1[[#This Row],[Performance Score]]&gt;=90,"Excellent",Table1[[#This Row],[Performance Score]]&gt;=75,"Good",Table1[[#This Row],[Performance Score]]&gt;=60,"Average",Table1[[#This Row],[Performance Score]]&lt;=60,"Need Improvement")</f>
        <v>Need Improvement</v>
      </c>
      <c r="AE4370" t="str">
        <f>IF(AND(Table1[[#This Row],[Attendance %]]&gt;=80,(Table1[[#This Row],[Performance Score]]&gt;=80)),"Eligible","Not Eligible")</f>
        <v>Not Eligible</v>
      </c>
      <c r="AF4370" t="str">
        <f>IF(Table1[[#This Row],[Performance Score]]&gt;=80,"High Performer","Low Performer")</f>
        <v>Low Performer</v>
      </c>
      <c r="AG4370" t="str" cm="1">
        <f t="array" aca="1" ref="AG4370" ca="1">_xlfn.IFS(Table1[[#This Row],[Experience]]&lt;=3,"Junior",Table1[[#This Row],[Experience]]&lt;=7,"Mid Level",Table1[[#This Row],[Experience]]&gt;=7,"Senior")</f>
        <v>Mid Level</v>
      </c>
      <c r="AH4370" t="str">
        <f>IF(Table1[[#This Row],[Attendance %]]&gt;75,"OK","Below 75")</f>
        <v>Below 75</v>
      </c>
      <c r="AI4370" t="b">
        <f>ISBLANK(Table1[[#This Row],[Employee ID]])</f>
        <v>0</v>
      </c>
      <c r="AJ4370" t="b">
        <f>ISNUMBER(Table1[[#This Row],[Total Salary  ]])</f>
        <v>1</v>
      </c>
      <c r="AK4370" t="str">
        <f>IFERROR(_xlfn.XLOOKUP(Table1[[#This Row],[Manager ID]],MANAGERS!A:A,MANAGERS!B:B),"Not Found")</f>
        <v>Manager_6</v>
      </c>
    </row>
    <row r="4371" spans="1:37" x14ac:dyDescent="0.2">
      <c r="A4371" t="s">
        <v>549</v>
      </c>
      <c r="B4371" t="s">
        <v>87</v>
      </c>
      <c r="C4371" t="s">
        <v>15</v>
      </c>
      <c r="D4371" t="s">
        <v>33</v>
      </c>
      <c r="E4371" t="s">
        <v>65</v>
      </c>
      <c r="F4371" s="1">
        <v>43834</v>
      </c>
      <c r="G4371" s="1">
        <v>40678</v>
      </c>
      <c r="H4371">
        <v>46206</v>
      </c>
      <c r="I4371">
        <v>8285</v>
      </c>
      <c r="J4371">
        <v>73</v>
      </c>
      <c r="K4371">
        <v>72</v>
      </c>
      <c r="L4371" t="s">
        <v>27</v>
      </c>
      <c r="M4371">
        <v>111</v>
      </c>
      <c r="N4371">
        <f>Table1[[#This Row],[Basic Salary]]+Table1[[#This Row],[Bonus]]</f>
        <v>54491</v>
      </c>
      <c r="O4371" s="2">
        <f>Table1[[#This Row],[Bonus]]/Table1[[#This Row],[Basic Salary]]</f>
        <v>0.17930571787213781</v>
      </c>
      <c r="P4371">
        <f ca="1">DATEDIF(Table1[[#This Row],[Date of Birth]],TODAY(),"Y")</f>
        <v>15</v>
      </c>
      <c r="Q4371">
        <f ca="1">DATEDIF(Table1[[#This Row],[Joining Date]],TODAY(),"Y")</f>
        <v>6</v>
      </c>
      <c r="R4371" t="str">
        <f ca="1">IF(YEAR(Table1[[#This Row],[Joining Date]])=YEAR(TODAY()),"Yes","No")</f>
        <v>No</v>
      </c>
      <c r="S4371" t="str">
        <f ca="1">IF(Table1[[#This Row],[Experience]]&gt;5,"Yes","No")</f>
        <v>Yes</v>
      </c>
      <c r="T4371" t="str">
        <f>TEXT(Table1[[#This Row],[Joining Date]],"mmmm")</f>
        <v>January</v>
      </c>
      <c r="U4371" t="str">
        <f>TEXT(Table1[[#This Row],[Joining Date]],"yyyy")</f>
        <v>2020</v>
      </c>
      <c r="V4371" s="5">
        <f ca="1">TODAY()-Table1[[#This Row],[Joining Date]]</f>
        <v>2405</v>
      </c>
      <c r="W4371" t="str">
        <f>LEFT(Table1[[#This Row],[Employee Name]],FIND(" ",Table1[[#This Row],[Employee Name]])-1)</f>
        <v>Arjun</v>
      </c>
      <c r="X4371" t="str">
        <f>RIGHT(Table1[[#This Row],[Employee Name]],LEN(Table1[[#This Row],[Employee Name]])-FIND(" ",Table1[[#This Row],[Employee Name]]))</f>
        <v>Mehta</v>
      </c>
      <c r="Y4371" t="str">
        <f>Table1[[#This Row],[Department]]&amp;"-"&amp;Table1[[#This Row],[Employee ID]]</f>
        <v>Marketing-E00493</v>
      </c>
      <c r="Z4371" t="str">
        <f>LEFT(Table1[[#This Row],[Department]],3)</f>
        <v>Mar</v>
      </c>
      <c r="AA4371" t="str">
        <f>_xlfn.XLOOKUP(Table1[[#This Row],[Manager ID]],MANAGERS!A:A,MANAGERS!B:B)</f>
        <v>Manager_11</v>
      </c>
      <c r="AB4371" t="str" cm="1">
        <f t="array" ref="AB4371">_xlfn.XLOOKUP(Table1[[#This Row],[Manager ID]],Table2[[#All],[Manager ID]],Table2[[#All],[Department Head]])</f>
        <v>Marketing</v>
      </c>
      <c r="AC4371" s="2">
        <f>_xlfn.XLOOKUP(Table1[[#This Row],[City]],L:L,O:O)</f>
        <v>0.23674293405114402</v>
      </c>
      <c r="AD4371" t="str" cm="1">
        <f t="array" ref="AD4371">_xlfn.IFS(Table1[[#This Row],[Performance Score]]&gt;=90,"Excellent",Table1[[#This Row],[Performance Score]]&gt;=75,"Good",Table1[[#This Row],[Performance Score]]&gt;=60,"Average",Table1[[#This Row],[Performance Score]]&lt;=60,"Need Improvement")</f>
        <v>Average</v>
      </c>
      <c r="AE4371" t="str">
        <f>IF(AND(Table1[[#This Row],[Attendance %]]&gt;=80,(Table1[[#This Row],[Performance Score]]&gt;=80)),"Eligible","Not Eligible")</f>
        <v>Not Eligible</v>
      </c>
      <c r="AF4371" t="str">
        <f>IF(Table1[[#This Row],[Performance Score]]&gt;=80,"High Performer","Low Performer")</f>
        <v>Low Performer</v>
      </c>
      <c r="AG4371" t="str" cm="1">
        <f t="array" aca="1" ref="AG4371" ca="1">_xlfn.IFS(Table1[[#This Row],[Experience]]&lt;=3,"Junior",Table1[[#This Row],[Experience]]&lt;=7,"Mid Level",Table1[[#This Row],[Experience]]&gt;=7,"Senior")</f>
        <v>Mid Level</v>
      </c>
      <c r="AH4371" t="str">
        <f>IF(Table1[[#This Row],[Attendance %]]&gt;75,"OK","Below 75")</f>
        <v>Below 75</v>
      </c>
      <c r="AI4371" t="b">
        <f>ISBLANK(Table1[[#This Row],[Employee ID]])</f>
        <v>0</v>
      </c>
      <c r="AJ4371" t="b">
        <f>ISNUMBER(Table1[[#This Row],[Total Salary  ]])</f>
        <v>1</v>
      </c>
      <c r="AK4371" t="str">
        <f>IFERROR(_xlfn.XLOOKUP(Table1[[#This Row],[Manager ID]],MANAGERS!A:A,MANAGERS!B:B),"Not Found")</f>
        <v>Manager_11</v>
      </c>
    </row>
    <row r="4372" spans="1:37" x14ac:dyDescent="0.2">
      <c r="A4372" t="s">
        <v>3960</v>
      </c>
      <c r="B4372" t="s">
        <v>20</v>
      </c>
      <c r="C4372" t="s">
        <v>15</v>
      </c>
      <c r="D4372" t="s">
        <v>40</v>
      </c>
      <c r="E4372" t="s">
        <v>65</v>
      </c>
      <c r="F4372" s="1">
        <v>45853</v>
      </c>
      <c r="G4372" s="1">
        <v>39049</v>
      </c>
      <c r="H4372">
        <v>41334</v>
      </c>
      <c r="I4372">
        <v>13103</v>
      </c>
      <c r="J4372">
        <v>84</v>
      </c>
      <c r="K4372">
        <v>69</v>
      </c>
      <c r="L4372" t="s">
        <v>18</v>
      </c>
      <c r="M4372">
        <v>111</v>
      </c>
      <c r="N4372">
        <f>Table1[[#This Row],[Basic Salary]]+Table1[[#This Row],[Bonus]]</f>
        <v>54437</v>
      </c>
      <c r="O4372" s="2">
        <f>Table1[[#This Row],[Bonus]]/Table1[[#This Row],[Basic Salary]]</f>
        <v>0.31700295156529734</v>
      </c>
      <c r="P4372">
        <f ca="1">DATEDIF(Table1[[#This Row],[Date of Birth]],TODAY(),"Y")</f>
        <v>19</v>
      </c>
      <c r="Q4372">
        <f ca="1">DATEDIF(Table1[[#This Row],[Joining Date]],TODAY(),"Y")</f>
        <v>1</v>
      </c>
      <c r="R4372" t="str">
        <f ca="1">IF(YEAR(Table1[[#This Row],[Joining Date]])=YEAR(TODAY()),"Yes","No")</f>
        <v>No</v>
      </c>
      <c r="S4372" t="str">
        <f ca="1">IF(Table1[[#This Row],[Experience]]&gt;5,"Yes","No")</f>
        <v>No</v>
      </c>
      <c r="T4372" t="str">
        <f>TEXT(Table1[[#This Row],[Joining Date]],"mmmm")</f>
        <v>July</v>
      </c>
      <c r="U4372" t="str">
        <f>TEXT(Table1[[#This Row],[Joining Date]],"yyyy")</f>
        <v>2025</v>
      </c>
      <c r="V4372" s="5">
        <f ca="1">TODAY()-Table1[[#This Row],[Joining Date]]</f>
        <v>386</v>
      </c>
      <c r="W4372" t="str">
        <f>LEFT(Table1[[#This Row],[Employee Name]],FIND(" ",Table1[[#This Row],[Employee Name]])-1)</f>
        <v>Rahul</v>
      </c>
      <c r="X4372" t="str">
        <f>RIGHT(Table1[[#This Row],[Employee Name]],LEN(Table1[[#This Row],[Employee Name]])-FIND(" ",Table1[[#This Row],[Employee Name]]))</f>
        <v>Verma</v>
      </c>
      <c r="Y4372" t="str">
        <f>Table1[[#This Row],[Department]]&amp;"-"&amp;Table1[[#This Row],[Employee ID]]</f>
        <v>IT-E03904</v>
      </c>
      <c r="Z4372" t="str">
        <f>LEFT(Table1[[#This Row],[Department]],3)</f>
        <v>IT</v>
      </c>
      <c r="AA4372" t="str">
        <f>_xlfn.XLOOKUP(Table1[[#This Row],[Manager ID]],MANAGERS!A:A,MANAGERS!B:B)</f>
        <v>Manager_11</v>
      </c>
      <c r="AB4372" t="str" cm="1">
        <f t="array" ref="AB4372">_xlfn.XLOOKUP(Table1[[#This Row],[Manager ID]],Table2[[#All],[Manager ID]],Table2[[#All],[Department Head]])</f>
        <v>Marketing</v>
      </c>
      <c r="AC4372" s="2">
        <f>_xlfn.XLOOKUP(Table1[[#This Row],[City]],L:L,O:O)</f>
        <v>0.21356479274849693</v>
      </c>
      <c r="AD4372" t="str" cm="1">
        <f t="array" ref="AD4372">_xlfn.IFS(Table1[[#This Row],[Performance Score]]&gt;=90,"Excellent",Table1[[#This Row],[Performance Score]]&gt;=75,"Good",Table1[[#This Row],[Performance Score]]&gt;=60,"Average",Table1[[#This Row],[Performance Score]]&lt;=60,"Need Improvement")</f>
        <v>Average</v>
      </c>
      <c r="AE4372" t="str">
        <f>IF(AND(Table1[[#This Row],[Attendance %]]&gt;=80,(Table1[[#This Row],[Performance Score]]&gt;=80)),"Eligible","Not Eligible")</f>
        <v>Not Eligible</v>
      </c>
      <c r="AF4372" t="str">
        <f>IF(Table1[[#This Row],[Performance Score]]&gt;=80,"High Performer","Low Performer")</f>
        <v>Low Performer</v>
      </c>
      <c r="AG4372" t="str" cm="1">
        <f t="array" aca="1" ref="AG4372" ca="1">_xlfn.IFS(Table1[[#This Row],[Experience]]&lt;=3,"Junior",Table1[[#This Row],[Experience]]&lt;=7,"Mid Level",Table1[[#This Row],[Experience]]&gt;=7,"Senior")</f>
        <v>Junior</v>
      </c>
      <c r="AH4372" t="str">
        <f>IF(Table1[[#This Row],[Attendance %]]&gt;75,"OK","Below 75")</f>
        <v>OK</v>
      </c>
      <c r="AI4372" t="b">
        <f>ISBLANK(Table1[[#This Row],[Employee ID]])</f>
        <v>0</v>
      </c>
      <c r="AJ4372" t="b">
        <f>ISNUMBER(Table1[[#This Row],[Total Salary  ]])</f>
        <v>1</v>
      </c>
      <c r="AK4372" t="str">
        <f>IFERROR(_xlfn.XLOOKUP(Table1[[#This Row],[Manager ID]],MANAGERS!A:A,MANAGERS!B:B),"Not Found")</f>
        <v>Manager_11</v>
      </c>
    </row>
    <row r="4373" spans="1:37" x14ac:dyDescent="0.2">
      <c r="A4373" t="s">
        <v>2268</v>
      </c>
      <c r="B4373" t="s">
        <v>57</v>
      </c>
      <c r="C4373" t="s">
        <v>15</v>
      </c>
      <c r="D4373" t="s">
        <v>25</v>
      </c>
      <c r="E4373" t="s">
        <v>65</v>
      </c>
      <c r="F4373" s="1">
        <v>43302</v>
      </c>
      <c r="G4373" s="1">
        <v>39031</v>
      </c>
      <c r="H4373">
        <v>30256</v>
      </c>
      <c r="I4373">
        <v>24167</v>
      </c>
      <c r="J4373">
        <v>81</v>
      </c>
      <c r="K4373">
        <v>64</v>
      </c>
      <c r="L4373" t="s">
        <v>27</v>
      </c>
      <c r="M4373">
        <v>118</v>
      </c>
      <c r="N4373">
        <f>Table1[[#This Row],[Basic Salary]]+Table1[[#This Row],[Bonus]]</f>
        <v>54423</v>
      </c>
      <c r="O4373" s="2">
        <f>Table1[[#This Row],[Bonus]]/Table1[[#This Row],[Basic Salary]]</f>
        <v>0.79875066102591219</v>
      </c>
      <c r="P4373">
        <f ca="1">DATEDIF(Table1[[#This Row],[Date of Birth]],TODAY(),"Y")</f>
        <v>19</v>
      </c>
      <c r="Q4373">
        <f ca="1">DATEDIF(Table1[[#This Row],[Joining Date]],TODAY(),"Y")</f>
        <v>8</v>
      </c>
      <c r="R4373" t="str">
        <f ca="1">IF(YEAR(Table1[[#This Row],[Joining Date]])=YEAR(TODAY()),"Yes","No")</f>
        <v>No</v>
      </c>
      <c r="S4373" t="str">
        <f ca="1">IF(Table1[[#This Row],[Experience]]&gt;5,"Yes","No")</f>
        <v>Yes</v>
      </c>
      <c r="T4373" t="str">
        <f>TEXT(Table1[[#This Row],[Joining Date]],"mmmm")</f>
        <v>July</v>
      </c>
      <c r="U4373" t="str">
        <f>TEXT(Table1[[#This Row],[Joining Date]],"yyyy")</f>
        <v>2018</v>
      </c>
      <c r="V4373" s="5">
        <f ca="1">TODAY()-Table1[[#This Row],[Joining Date]]</f>
        <v>2937</v>
      </c>
      <c r="W4373" t="str">
        <f>LEFT(Table1[[#This Row],[Employee Name]],FIND(" ",Table1[[#This Row],[Employee Name]])-1)</f>
        <v>Swathi</v>
      </c>
      <c r="X4373" t="str">
        <f>RIGHT(Table1[[#This Row],[Employee Name]],LEN(Table1[[#This Row],[Employee Name]])-FIND(" ",Table1[[#This Row],[Employee Name]]))</f>
        <v>Ramesh</v>
      </c>
      <c r="Y4373" t="str">
        <f>Table1[[#This Row],[Department]]&amp;"-"&amp;Table1[[#This Row],[Employee ID]]</f>
        <v>Finance-E02212</v>
      </c>
      <c r="Z4373" t="str">
        <f>LEFT(Table1[[#This Row],[Department]],3)</f>
        <v>Fin</v>
      </c>
      <c r="AA4373" t="str">
        <f>_xlfn.XLOOKUP(Table1[[#This Row],[Manager ID]],MANAGERS!A:A,MANAGERS!B:B)</f>
        <v>Manager_18</v>
      </c>
      <c r="AB4373" t="str" cm="1">
        <f t="array" ref="AB4373">_xlfn.XLOOKUP(Table1[[#This Row],[Manager ID]],Table2[[#All],[Manager ID]],Table2[[#All],[Department Head]])</f>
        <v>Support</v>
      </c>
      <c r="AC4373" s="2">
        <f>_xlfn.XLOOKUP(Table1[[#This Row],[City]],L:L,O:O)</f>
        <v>0.23674293405114402</v>
      </c>
      <c r="AD4373" t="str" cm="1">
        <f t="array" ref="AD4373">_xlfn.IFS(Table1[[#This Row],[Performance Score]]&gt;=90,"Excellent",Table1[[#This Row],[Performance Score]]&gt;=75,"Good",Table1[[#This Row],[Performance Score]]&gt;=60,"Average",Table1[[#This Row],[Performance Score]]&lt;=60,"Need Improvement")</f>
        <v>Average</v>
      </c>
      <c r="AE4373" t="str">
        <f>IF(AND(Table1[[#This Row],[Attendance %]]&gt;=80,(Table1[[#This Row],[Performance Score]]&gt;=80)),"Eligible","Not Eligible")</f>
        <v>Not Eligible</v>
      </c>
      <c r="AF4373" t="str">
        <f>IF(Table1[[#This Row],[Performance Score]]&gt;=80,"High Performer","Low Performer")</f>
        <v>Low Performer</v>
      </c>
      <c r="AG4373" t="str" cm="1">
        <f t="array" aca="1" ref="AG4373" ca="1">_xlfn.IFS(Table1[[#This Row],[Experience]]&lt;=3,"Junior",Table1[[#This Row],[Experience]]&lt;=7,"Mid Level",Table1[[#This Row],[Experience]]&gt;=7,"Senior")</f>
        <v>Senior</v>
      </c>
      <c r="AH4373" t="str">
        <f>IF(Table1[[#This Row],[Attendance %]]&gt;75,"OK","Below 75")</f>
        <v>OK</v>
      </c>
      <c r="AI4373" t="b">
        <f>ISBLANK(Table1[[#This Row],[Employee ID]])</f>
        <v>0</v>
      </c>
      <c r="AJ4373" t="b">
        <f>ISNUMBER(Table1[[#This Row],[Total Salary  ]])</f>
        <v>1</v>
      </c>
      <c r="AK4373" t="str">
        <f>IFERROR(_xlfn.XLOOKUP(Table1[[#This Row],[Manager ID]],MANAGERS!A:A,MANAGERS!B:B),"Not Found")</f>
        <v>Manager_18</v>
      </c>
    </row>
    <row r="4374" spans="1:37" x14ac:dyDescent="0.2">
      <c r="A4374" t="s">
        <v>4189</v>
      </c>
      <c r="B4374" t="s">
        <v>39</v>
      </c>
      <c r="C4374" t="s">
        <v>15</v>
      </c>
      <c r="D4374" t="s">
        <v>81</v>
      </c>
      <c r="E4374" t="s">
        <v>65</v>
      </c>
      <c r="F4374" s="1">
        <v>44690</v>
      </c>
      <c r="G4374" s="1">
        <v>29924</v>
      </c>
      <c r="H4374">
        <v>46499</v>
      </c>
      <c r="I4374">
        <v>7892</v>
      </c>
      <c r="J4374">
        <v>74</v>
      </c>
      <c r="K4374">
        <v>47</v>
      </c>
      <c r="L4374" t="s">
        <v>53</v>
      </c>
      <c r="M4374">
        <v>114</v>
      </c>
      <c r="N4374">
        <f>Table1[[#This Row],[Basic Salary]]+Table1[[#This Row],[Bonus]]</f>
        <v>54391</v>
      </c>
      <c r="O4374" s="2">
        <f>Table1[[#This Row],[Bonus]]/Table1[[#This Row],[Basic Salary]]</f>
        <v>0.16972408008774381</v>
      </c>
      <c r="P4374">
        <f ca="1">DATEDIF(Table1[[#This Row],[Date of Birth]],TODAY(),"Y")</f>
        <v>44</v>
      </c>
      <c r="Q4374">
        <f ca="1">DATEDIF(Table1[[#This Row],[Joining Date]],TODAY(),"Y")</f>
        <v>4</v>
      </c>
      <c r="R4374" t="str">
        <f ca="1">IF(YEAR(Table1[[#This Row],[Joining Date]])=YEAR(TODAY()),"Yes","No")</f>
        <v>No</v>
      </c>
      <c r="S4374" t="str">
        <f ca="1">IF(Table1[[#This Row],[Experience]]&gt;5,"Yes","No")</f>
        <v>No</v>
      </c>
      <c r="T4374" t="str">
        <f>TEXT(Table1[[#This Row],[Joining Date]],"mmmm")</f>
        <v>May</v>
      </c>
      <c r="U4374" t="str">
        <f>TEXT(Table1[[#This Row],[Joining Date]],"yyyy")</f>
        <v>2022</v>
      </c>
      <c r="V4374" s="5">
        <f ca="1">TODAY()-Table1[[#This Row],[Joining Date]]</f>
        <v>1549</v>
      </c>
      <c r="W4374" t="str">
        <f>LEFT(Table1[[#This Row],[Employee Name]],FIND(" ",Table1[[#This Row],[Employee Name]])-1)</f>
        <v>Karan</v>
      </c>
      <c r="X4374" t="str">
        <f>RIGHT(Table1[[#This Row],[Employee Name]],LEN(Table1[[#This Row],[Employee Name]])-FIND(" ",Table1[[#This Row],[Employee Name]]))</f>
        <v>Malhotra</v>
      </c>
      <c r="Y4374" t="str">
        <f>Table1[[#This Row],[Department]]&amp;"-"&amp;Table1[[#This Row],[Employee ID]]</f>
        <v>Sales-E04133</v>
      </c>
      <c r="Z4374" t="str">
        <f>LEFT(Table1[[#This Row],[Department]],3)</f>
        <v>Sal</v>
      </c>
      <c r="AA4374" t="str">
        <f>_xlfn.XLOOKUP(Table1[[#This Row],[Manager ID]],MANAGERS!A:A,MANAGERS!B:B)</f>
        <v>Manager_14</v>
      </c>
      <c r="AB4374" t="str" cm="1">
        <f t="array" ref="AB4374">_xlfn.XLOOKUP(Table1[[#This Row],[Manager ID]],Table2[[#All],[Manager ID]],Table2[[#All],[Department Head]])</f>
        <v>Marketing</v>
      </c>
      <c r="AC4374" s="2">
        <f>_xlfn.XLOOKUP(Table1[[#This Row],[City]],L:L,O:O)</f>
        <v>0.23685887225230964</v>
      </c>
      <c r="AD4374" t="str" cm="1">
        <f t="array" ref="AD4374">_xlfn.IFS(Table1[[#This Row],[Performance Score]]&gt;=90,"Excellent",Table1[[#This Row],[Performance Score]]&gt;=75,"Good",Table1[[#This Row],[Performance Score]]&gt;=60,"Average",Table1[[#This Row],[Performance Score]]&lt;=60,"Need Improvement")</f>
        <v>Need Improvement</v>
      </c>
      <c r="AE4374" t="str">
        <f>IF(AND(Table1[[#This Row],[Attendance %]]&gt;=80,(Table1[[#This Row],[Performance Score]]&gt;=80)),"Eligible","Not Eligible")</f>
        <v>Not Eligible</v>
      </c>
      <c r="AF4374" t="str">
        <f>IF(Table1[[#This Row],[Performance Score]]&gt;=80,"High Performer","Low Performer")</f>
        <v>Low Performer</v>
      </c>
      <c r="AG4374" t="str" cm="1">
        <f t="array" aca="1" ref="AG4374" ca="1">_xlfn.IFS(Table1[[#This Row],[Experience]]&lt;=3,"Junior",Table1[[#This Row],[Experience]]&lt;=7,"Mid Level",Table1[[#This Row],[Experience]]&gt;=7,"Senior")</f>
        <v>Mid Level</v>
      </c>
      <c r="AH4374" t="str">
        <f>IF(Table1[[#This Row],[Attendance %]]&gt;75,"OK","Below 75")</f>
        <v>Below 75</v>
      </c>
      <c r="AI4374" t="b">
        <f>ISBLANK(Table1[[#This Row],[Employee ID]])</f>
        <v>0</v>
      </c>
      <c r="AJ4374" t="b">
        <f>ISNUMBER(Table1[[#This Row],[Total Salary  ]])</f>
        <v>1</v>
      </c>
      <c r="AK4374" t="str">
        <f>IFERROR(_xlfn.XLOOKUP(Table1[[#This Row],[Manager ID]],MANAGERS!A:A,MANAGERS!B:B),"Not Found")</f>
        <v>Manager_14</v>
      </c>
    </row>
    <row r="4375" spans="1:37" x14ac:dyDescent="0.2">
      <c r="A4375" t="s">
        <v>4959</v>
      </c>
      <c r="B4375" t="s">
        <v>75</v>
      </c>
      <c r="C4375" t="s">
        <v>15</v>
      </c>
      <c r="D4375" t="s">
        <v>43</v>
      </c>
      <c r="E4375" t="s">
        <v>51</v>
      </c>
      <c r="F4375" s="1">
        <v>43591</v>
      </c>
      <c r="G4375" s="1">
        <v>40249</v>
      </c>
      <c r="H4375">
        <v>31381</v>
      </c>
      <c r="I4375">
        <v>23006</v>
      </c>
      <c r="J4375">
        <v>89</v>
      </c>
      <c r="K4375">
        <v>57</v>
      </c>
      <c r="L4375" t="s">
        <v>23</v>
      </c>
      <c r="M4375">
        <v>114</v>
      </c>
      <c r="N4375">
        <f>Table1[[#This Row],[Basic Salary]]+Table1[[#This Row],[Bonus]]</f>
        <v>54387</v>
      </c>
      <c r="O4375" s="2">
        <f>Table1[[#This Row],[Bonus]]/Table1[[#This Row],[Basic Salary]]</f>
        <v>0.73311876613237315</v>
      </c>
      <c r="P4375">
        <f ca="1">DATEDIF(Table1[[#This Row],[Date of Birth]],TODAY(),"Y")</f>
        <v>16</v>
      </c>
      <c r="Q4375">
        <f ca="1">DATEDIF(Table1[[#This Row],[Joining Date]],TODAY(),"Y")</f>
        <v>7</v>
      </c>
      <c r="R4375" t="str">
        <f ca="1">IF(YEAR(Table1[[#This Row],[Joining Date]])=YEAR(TODAY()),"Yes","No")</f>
        <v>No</v>
      </c>
      <c r="S4375" t="str">
        <f ca="1">IF(Table1[[#This Row],[Experience]]&gt;5,"Yes","No")</f>
        <v>Yes</v>
      </c>
      <c r="T4375" t="str">
        <f>TEXT(Table1[[#This Row],[Joining Date]],"mmmm")</f>
        <v>May</v>
      </c>
      <c r="U4375" t="str">
        <f>TEXT(Table1[[#This Row],[Joining Date]],"yyyy")</f>
        <v>2019</v>
      </c>
      <c r="V4375" s="5">
        <f ca="1">TODAY()-Table1[[#This Row],[Joining Date]]</f>
        <v>2648</v>
      </c>
      <c r="W4375" t="str">
        <f>LEFT(Table1[[#This Row],[Employee Name]],FIND(" ",Table1[[#This Row],[Employee Name]])-1)</f>
        <v>Ishita</v>
      </c>
      <c r="X4375" t="str">
        <f>RIGHT(Table1[[#This Row],[Employee Name]],LEN(Table1[[#This Row],[Employee Name]])-FIND(" ",Table1[[#This Row],[Employee Name]]))</f>
        <v>Roy</v>
      </c>
      <c r="Y4375" t="str">
        <f>Table1[[#This Row],[Department]]&amp;"-"&amp;Table1[[#This Row],[Employee ID]]</f>
        <v>Operations-E04903</v>
      </c>
      <c r="Z4375" t="str">
        <f>LEFT(Table1[[#This Row],[Department]],3)</f>
        <v>Ope</v>
      </c>
      <c r="AA4375" t="str">
        <f>_xlfn.XLOOKUP(Table1[[#This Row],[Manager ID]],MANAGERS!A:A,MANAGERS!B:B)</f>
        <v>Manager_14</v>
      </c>
      <c r="AB4375" t="str" cm="1">
        <f t="array" ref="AB4375">_xlfn.XLOOKUP(Table1[[#This Row],[Manager ID]],Table2[[#All],[Manager ID]],Table2[[#All],[Department Head]])</f>
        <v>Marketing</v>
      </c>
      <c r="AC4375" s="2">
        <f>_xlfn.XLOOKUP(Table1[[#This Row],[City]],L:L,O:O)</f>
        <v>0.23486488519629886</v>
      </c>
      <c r="AD4375" t="str" cm="1">
        <f t="array" ref="AD4375">_xlfn.IFS(Table1[[#This Row],[Performance Score]]&gt;=90,"Excellent",Table1[[#This Row],[Performance Score]]&gt;=75,"Good",Table1[[#This Row],[Performance Score]]&gt;=60,"Average",Table1[[#This Row],[Performance Score]]&lt;=60,"Need Improvement")</f>
        <v>Need Improvement</v>
      </c>
      <c r="AE4375" t="str">
        <f>IF(AND(Table1[[#This Row],[Attendance %]]&gt;=80,(Table1[[#This Row],[Performance Score]]&gt;=80)),"Eligible","Not Eligible")</f>
        <v>Not Eligible</v>
      </c>
      <c r="AF4375" t="str">
        <f>IF(Table1[[#This Row],[Performance Score]]&gt;=80,"High Performer","Low Performer")</f>
        <v>Low Performer</v>
      </c>
      <c r="AG4375" t="str" cm="1">
        <f t="array" aca="1" ref="AG4375" ca="1">_xlfn.IFS(Table1[[#This Row],[Experience]]&lt;=3,"Junior",Table1[[#This Row],[Experience]]&lt;=7,"Mid Level",Table1[[#This Row],[Experience]]&gt;=7,"Senior")</f>
        <v>Mid Level</v>
      </c>
      <c r="AH4375" t="str">
        <f>IF(Table1[[#This Row],[Attendance %]]&gt;75,"OK","Below 75")</f>
        <v>OK</v>
      </c>
      <c r="AI4375" t="b">
        <f>ISBLANK(Table1[[#This Row],[Employee ID]])</f>
        <v>0</v>
      </c>
      <c r="AJ4375" t="b">
        <f>ISNUMBER(Table1[[#This Row],[Total Salary  ]])</f>
        <v>1</v>
      </c>
      <c r="AK4375" t="str">
        <f>IFERROR(_xlfn.XLOOKUP(Table1[[#This Row],[Manager ID]],MANAGERS!A:A,MANAGERS!B:B),"Not Found")</f>
        <v>Manager_14</v>
      </c>
    </row>
    <row r="4376" spans="1:37" x14ac:dyDescent="0.2">
      <c r="A4376" t="s">
        <v>2637</v>
      </c>
      <c r="B4376" t="s">
        <v>50</v>
      </c>
      <c r="C4376" t="s">
        <v>21</v>
      </c>
      <c r="D4376" t="s">
        <v>33</v>
      </c>
      <c r="E4376" t="s">
        <v>30</v>
      </c>
      <c r="F4376" s="1">
        <v>44578</v>
      </c>
      <c r="G4376" s="1">
        <v>40581</v>
      </c>
      <c r="H4376">
        <v>27757</v>
      </c>
      <c r="I4376">
        <v>26629</v>
      </c>
      <c r="J4376">
        <v>88</v>
      </c>
      <c r="K4376">
        <v>74</v>
      </c>
      <c r="L4376" t="s">
        <v>23</v>
      </c>
      <c r="M4376">
        <v>101</v>
      </c>
      <c r="N4376">
        <f>Table1[[#This Row],[Basic Salary]]+Table1[[#This Row],[Bonus]]</f>
        <v>54386</v>
      </c>
      <c r="O4376" s="2">
        <f>Table1[[#This Row],[Bonus]]/Table1[[#This Row],[Basic Salary]]</f>
        <v>0.95936160247865399</v>
      </c>
      <c r="P4376">
        <f ca="1">DATEDIF(Table1[[#This Row],[Date of Birth]],TODAY(),"Y")</f>
        <v>15</v>
      </c>
      <c r="Q4376">
        <f ca="1">DATEDIF(Table1[[#This Row],[Joining Date]],TODAY(),"Y")</f>
        <v>4</v>
      </c>
      <c r="R4376" t="str">
        <f ca="1">IF(YEAR(Table1[[#This Row],[Joining Date]])=YEAR(TODAY()),"Yes","No")</f>
        <v>No</v>
      </c>
      <c r="S4376" t="str">
        <f ca="1">IF(Table1[[#This Row],[Experience]]&gt;5,"Yes","No")</f>
        <v>No</v>
      </c>
      <c r="T4376" t="str">
        <f>TEXT(Table1[[#This Row],[Joining Date]],"mmmm")</f>
        <v>January</v>
      </c>
      <c r="U4376" t="str">
        <f>TEXT(Table1[[#This Row],[Joining Date]],"yyyy")</f>
        <v>2022</v>
      </c>
      <c r="V4376" s="5">
        <f ca="1">TODAY()-Table1[[#This Row],[Joining Date]]</f>
        <v>1661</v>
      </c>
      <c r="W4376" t="str">
        <f>LEFT(Table1[[#This Row],[Employee Name]],FIND(" ",Table1[[#This Row],[Employee Name]])-1)</f>
        <v>Ravi</v>
      </c>
      <c r="X4376" t="str">
        <f>RIGHT(Table1[[#This Row],[Employee Name]],LEN(Table1[[#This Row],[Employee Name]])-FIND(" ",Table1[[#This Row],[Employee Name]]))</f>
        <v>Teja</v>
      </c>
      <c r="Y4376" t="str">
        <f>Table1[[#This Row],[Department]]&amp;"-"&amp;Table1[[#This Row],[Employee ID]]</f>
        <v>Marketing-E02581</v>
      </c>
      <c r="Z4376" t="str">
        <f>LEFT(Table1[[#This Row],[Department]],3)</f>
        <v>Mar</v>
      </c>
      <c r="AA4376" t="str">
        <f>_xlfn.XLOOKUP(Table1[[#This Row],[Manager ID]],MANAGERS!A:A,MANAGERS!B:B)</f>
        <v>Manager_1</v>
      </c>
      <c r="AB4376" t="str" cm="1">
        <f t="array" ref="AB4376">_xlfn.XLOOKUP(Table1[[#This Row],[Manager ID]],Table2[[#All],[Manager ID]],Table2[[#All],[Department Head]])</f>
        <v>Support</v>
      </c>
      <c r="AC4376" s="2">
        <f>_xlfn.XLOOKUP(Table1[[#This Row],[City]],L:L,O:O)</f>
        <v>0.23486488519629886</v>
      </c>
      <c r="AD4376" t="str" cm="1">
        <f t="array" ref="AD4376">_xlfn.IFS(Table1[[#This Row],[Performance Score]]&gt;=90,"Excellent",Table1[[#This Row],[Performance Score]]&gt;=75,"Good",Table1[[#This Row],[Performance Score]]&gt;=60,"Average",Table1[[#This Row],[Performance Score]]&lt;=60,"Need Improvement")</f>
        <v>Average</v>
      </c>
      <c r="AE4376" t="str">
        <f>IF(AND(Table1[[#This Row],[Attendance %]]&gt;=80,(Table1[[#This Row],[Performance Score]]&gt;=80)),"Eligible","Not Eligible")</f>
        <v>Not Eligible</v>
      </c>
      <c r="AF4376" t="str">
        <f>IF(Table1[[#This Row],[Performance Score]]&gt;=80,"High Performer","Low Performer")</f>
        <v>Low Performer</v>
      </c>
      <c r="AG4376" t="str" cm="1">
        <f t="array" aca="1" ref="AG4376" ca="1">_xlfn.IFS(Table1[[#This Row],[Experience]]&lt;=3,"Junior",Table1[[#This Row],[Experience]]&lt;=7,"Mid Level",Table1[[#This Row],[Experience]]&gt;=7,"Senior")</f>
        <v>Mid Level</v>
      </c>
      <c r="AH4376" t="str">
        <f>IF(Table1[[#This Row],[Attendance %]]&gt;75,"OK","Below 75")</f>
        <v>OK</v>
      </c>
      <c r="AI4376" t="b">
        <f>ISBLANK(Table1[[#This Row],[Employee ID]])</f>
        <v>0</v>
      </c>
      <c r="AJ4376" t="b">
        <f>ISNUMBER(Table1[[#This Row],[Total Salary  ]])</f>
        <v>1</v>
      </c>
      <c r="AK4376" t="str">
        <f>IFERROR(_xlfn.XLOOKUP(Table1[[#This Row],[Manager ID]],MANAGERS!A:A,MANAGERS!B:B),"Not Found")</f>
        <v>Manager_1</v>
      </c>
    </row>
    <row r="4377" spans="1:37" x14ac:dyDescent="0.2">
      <c r="A4377" t="s">
        <v>3200</v>
      </c>
      <c r="B4377" t="s">
        <v>45</v>
      </c>
      <c r="C4377" t="s">
        <v>21</v>
      </c>
      <c r="D4377" t="s">
        <v>43</v>
      </c>
      <c r="E4377" t="s">
        <v>26</v>
      </c>
      <c r="F4377" s="1">
        <v>44697</v>
      </c>
      <c r="G4377" s="1">
        <v>37292</v>
      </c>
      <c r="H4377">
        <v>38349</v>
      </c>
      <c r="I4377">
        <v>16019</v>
      </c>
      <c r="J4377">
        <v>86</v>
      </c>
      <c r="K4377">
        <v>91</v>
      </c>
      <c r="L4377" t="s">
        <v>23</v>
      </c>
      <c r="M4377">
        <v>106</v>
      </c>
      <c r="N4377">
        <f>Table1[[#This Row],[Basic Salary]]+Table1[[#This Row],[Bonus]]</f>
        <v>54368</v>
      </c>
      <c r="O4377" s="2">
        <f>Table1[[#This Row],[Bonus]]/Table1[[#This Row],[Basic Salary]]</f>
        <v>0.41771623771154398</v>
      </c>
      <c r="P4377">
        <f ca="1">DATEDIF(Table1[[#This Row],[Date of Birth]],TODAY(),"Y")</f>
        <v>24</v>
      </c>
      <c r="Q4377">
        <f ca="1">DATEDIF(Table1[[#This Row],[Joining Date]],TODAY(),"Y")</f>
        <v>4</v>
      </c>
      <c r="R4377" t="str">
        <f ca="1">IF(YEAR(Table1[[#This Row],[Joining Date]])=YEAR(TODAY()),"Yes","No")</f>
        <v>No</v>
      </c>
      <c r="S4377" t="str">
        <f ca="1">IF(Table1[[#This Row],[Experience]]&gt;5,"Yes","No")</f>
        <v>No</v>
      </c>
      <c r="T4377" t="str">
        <f>TEXT(Table1[[#This Row],[Joining Date]],"mmmm")</f>
        <v>May</v>
      </c>
      <c r="U4377" t="str">
        <f>TEXT(Table1[[#This Row],[Joining Date]],"yyyy")</f>
        <v>2022</v>
      </c>
      <c r="V4377" s="5">
        <f ca="1">TODAY()-Table1[[#This Row],[Joining Date]]</f>
        <v>1542</v>
      </c>
      <c r="W4377" t="str">
        <f>LEFT(Table1[[#This Row],[Employee Name]],FIND(" ",Table1[[#This Row],[Employee Name]])-1)</f>
        <v>Ananya</v>
      </c>
      <c r="X4377" t="str">
        <f>RIGHT(Table1[[#This Row],[Employee Name]],LEN(Table1[[#This Row],[Employee Name]])-FIND(" ",Table1[[#This Row],[Employee Name]]))</f>
        <v>Rao</v>
      </c>
      <c r="Y4377" t="str">
        <f>Table1[[#This Row],[Department]]&amp;"-"&amp;Table1[[#This Row],[Employee ID]]</f>
        <v>Operations-E03144</v>
      </c>
      <c r="Z4377" t="str">
        <f>LEFT(Table1[[#This Row],[Department]],3)</f>
        <v>Ope</v>
      </c>
      <c r="AA4377" t="str">
        <f>_xlfn.XLOOKUP(Table1[[#This Row],[Manager ID]],MANAGERS!A:A,MANAGERS!B:B)</f>
        <v>Manager_6</v>
      </c>
      <c r="AB4377" t="str" cm="1">
        <f t="array" ref="AB4377">_xlfn.XLOOKUP(Table1[[#This Row],[Manager ID]],Table2[[#All],[Manager ID]],Table2[[#All],[Department Head]])</f>
        <v>HR</v>
      </c>
      <c r="AC4377" s="2">
        <f>_xlfn.XLOOKUP(Table1[[#This Row],[City]],L:L,O:O)</f>
        <v>0.23486488519629886</v>
      </c>
      <c r="AD4377" t="str" cm="1">
        <f t="array" ref="AD4377">_xlfn.IFS(Table1[[#This Row],[Performance Score]]&gt;=90,"Excellent",Table1[[#This Row],[Performance Score]]&gt;=75,"Good",Table1[[#This Row],[Performance Score]]&gt;=60,"Average",Table1[[#This Row],[Performance Score]]&lt;=60,"Need Improvement")</f>
        <v>Excellent</v>
      </c>
      <c r="AE4377" t="str">
        <f>IF(AND(Table1[[#This Row],[Attendance %]]&gt;=80,(Table1[[#This Row],[Performance Score]]&gt;=80)),"Eligible","Not Eligible")</f>
        <v>Eligible</v>
      </c>
      <c r="AF4377" t="str">
        <f>IF(Table1[[#This Row],[Performance Score]]&gt;=80,"High Performer","Low Performer")</f>
        <v>High Performer</v>
      </c>
      <c r="AG4377" t="str" cm="1">
        <f t="array" aca="1" ref="AG4377" ca="1">_xlfn.IFS(Table1[[#This Row],[Experience]]&lt;=3,"Junior",Table1[[#This Row],[Experience]]&lt;=7,"Mid Level",Table1[[#This Row],[Experience]]&gt;=7,"Senior")</f>
        <v>Mid Level</v>
      </c>
      <c r="AH4377" t="str">
        <f>IF(Table1[[#This Row],[Attendance %]]&gt;75,"OK","Below 75")</f>
        <v>OK</v>
      </c>
      <c r="AI4377" t="b">
        <f>ISBLANK(Table1[[#This Row],[Employee ID]])</f>
        <v>0</v>
      </c>
      <c r="AJ4377" t="b">
        <f>ISNUMBER(Table1[[#This Row],[Total Salary  ]])</f>
        <v>1</v>
      </c>
      <c r="AK4377" t="str">
        <f>IFERROR(_xlfn.XLOOKUP(Table1[[#This Row],[Manager ID]],MANAGERS!A:A,MANAGERS!B:B),"Not Found")</f>
        <v>Manager_6</v>
      </c>
    </row>
    <row r="4378" spans="1:37" x14ac:dyDescent="0.2">
      <c r="A4378" t="s">
        <v>4305</v>
      </c>
      <c r="B4378" t="s">
        <v>62</v>
      </c>
      <c r="C4378" t="s">
        <v>21</v>
      </c>
      <c r="D4378" t="s">
        <v>46</v>
      </c>
      <c r="E4378" t="s">
        <v>22</v>
      </c>
      <c r="F4378" s="1">
        <v>42012</v>
      </c>
      <c r="G4378" s="1">
        <v>34102</v>
      </c>
      <c r="H4378">
        <v>26100</v>
      </c>
      <c r="I4378">
        <v>28263</v>
      </c>
      <c r="J4378">
        <v>62</v>
      </c>
      <c r="K4378">
        <v>53</v>
      </c>
      <c r="L4378" t="s">
        <v>34</v>
      </c>
      <c r="M4378">
        <v>106</v>
      </c>
      <c r="N4378">
        <f>Table1[[#This Row],[Basic Salary]]+Table1[[#This Row],[Bonus]]</f>
        <v>54363</v>
      </c>
      <c r="O4378" s="2">
        <f>Table1[[#This Row],[Bonus]]/Table1[[#This Row],[Basic Salary]]</f>
        <v>1.0828735632183908</v>
      </c>
      <c r="P4378">
        <f ca="1">DATEDIF(Table1[[#This Row],[Date of Birth]],TODAY(),"Y")</f>
        <v>33</v>
      </c>
      <c r="Q4378">
        <f ca="1">DATEDIF(Table1[[#This Row],[Joining Date]],TODAY(),"Y")</f>
        <v>11</v>
      </c>
      <c r="R4378" t="str">
        <f ca="1">IF(YEAR(Table1[[#This Row],[Joining Date]])=YEAR(TODAY()),"Yes","No")</f>
        <v>No</v>
      </c>
      <c r="S4378" t="str">
        <f ca="1">IF(Table1[[#This Row],[Experience]]&gt;5,"Yes","No")</f>
        <v>Yes</v>
      </c>
      <c r="T4378" t="str">
        <f>TEXT(Table1[[#This Row],[Joining Date]],"mmmm")</f>
        <v>January</v>
      </c>
      <c r="U4378" t="str">
        <f>TEXT(Table1[[#This Row],[Joining Date]],"yyyy")</f>
        <v>2015</v>
      </c>
      <c r="V4378" s="5">
        <f ca="1">TODAY()-Table1[[#This Row],[Joining Date]]</f>
        <v>4227</v>
      </c>
      <c r="W4378" t="str">
        <f>LEFT(Table1[[#This Row],[Employee Name]],FIND(" ",Table1[[#This Row],[Employee Name]])-1)</f>
        <v>Kavya</v>
      </c>
      <c r="X4378" t="str">
        <f>RIGHT(Table1[[#This Row],[Employee Name]],LEN(Table1[[#This Row],[Employee Name]])-FIND(" ",Table1[[#This Row],[Employee Name]]))</f>
        <v>Nair</v>
      </c>
      <c r="Y4378" t="str">
        <f>Table1[[#This Row],[Department]]&amp;"-"&amp;Table1[[#This Row],[Employee ID]]</f>
        <v>Support-E04249</v>
      </c>
      <c r="Z4378" t="str">
        <f>LEFT(Table1[[#This Row],[Department]],3)</f>
        <v>Sup</v>
      </c>
      <c r="AA4378" t="str">
        <f>_xlfn.XLOOKUP(Table1[[#This Row],[Manager ID]],MANAGERS!A:A,MANAGERS!B:B)</f>
        <v>Manager_6</v>
      </c>
      <c r="AB4378" t="str" cm="1">
        <f t="array" ref="AB4378">_xlfn.XLOOKUP(Table1[[#This Row],[Manager ID]],Table2[[#All],[Manager ID]],Table2[[#All],[Department Head]])</f>
        <v>HR</v>
      </c>
      <c r="AC4378" s="2">
        <f>_xlfn.XLOOKUP(Table1[[#This Row],[City]],L:L,O:O)</f>
        <v>0.24030340748661314</v>
      </c>
      <c r="AD4378" t="str" cm="1">
        <f t="array" ref="AD4378">_xlfn.IFS(Table1[[#This Row],[Performance Score]]&gt;=90,"Excellent",Table1[[#This Row],[Performance Score]]&gt;=75,"Good",Table1[[#This Row],[Performance Score]]&gt;=60,"Average",Table1[[#This Row],[Performance Score]]&lt;=60,"Need Improvement")</f>
        <v>Need Improvement</v>
      </c>
      <c r="AE4378" t="str">
        <f>IF(AND(Table1[[#This Row],[Attendance %]]&gt;=80,(Table1[[#This Row],[Performance Score]]&gt;=80)),"Eligible","Not Eligible")</f>
        <v>Not Eligible</v>
      </c>
      <c r="AF4378" t="str">
        <f>IF(Table1[[#This Row],[Performance Score]]&gt;=80,"High Performer","Low Performer")</f>
        <v>Low Performer</v>
      </c>
      <c r="AG4378" t="str" cm="1">
        <f t="array" aca="1" ref="AG4378" ca="1">_xlfn.IFS(Table1[[#This Row],[Experience]]&lt;=3,"Junior",Table1[[#This Row],[Experience]]&lt;=7,"Mid Level",Table1[[#This Row],[Experience]]&gt;=7,"Senior")</f>
        <v>Senior</v>
      </c>
      <c r="AH4378" t="str">
        <f>IF(Table1[[#This Row],[Attendance %]]&gt;75,"OK","Below 75")</f>
        <v>Below 75</v>
      </c>
      <c r="AI4378" t="b">
        <f>ISBLANK(Table1[[#This Row],[Employee ID]])</f>
        <v>0</v>
      </c>
      <c r="AJ4378" t="b">
        <f>ISNUMBER(Table1[[#This Row],[Total Salary  ]])</f>
        <v>1</v>
      </c>
      <c r="AK4378" t="str">
        <f>IFERROR(_xlfn.XLOOKUP(Table1[[#This Row],[Manager ID]],MANAGERS!A:A,MANAGERS!B:B),"Not Found")</f>
        <v>Manager_6</v>
      </c>
    </row>
    <row r="4379" spans="1:37" x14ac:dyDescent="0.2">
      <c r="A4379" t="s">
        <v>1771</v>
      </c>
      <c r="B4379" t="s">
        <v>69</v>
      </c>
      <c r="C4379" t="s">
        <v>21</v>
      </c>
      <c r="D4379" t="s">
        <v>46</v>
      </c>
      <c r="E4379" t="s">
        <v>51</v>
      </c>
      <c r="F4379" s="1">
        <v>45560</v>
      </c>
      <c r="G4379" s="1">
        <v>40687</v>
      </c>
      <c r="H4379">
        <v>49112</v>
      </c>
      <c r="I4379">
        <v>5243</v>
      </c>
      <c r="J4379">
        <v>70</v>
      </c>
      <c r="K4379">
        <v>56</v>
      </c>
      <c r="L4379" t="s">
        <v>27</v>
      </c>
      <c r="M4379">
        <v>103</v>
      </c>
      <c r="N4379">
        <f>Table1[[#This Row],[Basic Salary]]+Table1[[#This Row],[Bonus]]</f>
        <v>54355</v>
      </c>
      <c r="O4379" s="2">
        <f>Table1[[#This Row],[Bonus]]/Table1[[#This Row],[Basic Salary]]</f>
        <v>0.10675598631698974</v>
      </c>
      <c r="P4379">
        <f ca="1">DATEDIF(Table1[[#This Row],[Date of Birth]],TODAY(),"Y")</f>
        <v>15</v>
      </c>
      <c r="Q4379">
        <f ca="1">DATEDIF(Table1[[#This Row],[Joining Date]],TODAY(),"Y")</f>
        <v>1</v>
      </c>
      <c r="R4379" t="str">
        <f ca="1">IF(YEAR(Table1[[#This Row],[Joining Date]])=YEAR(TODAY()),"Yes","No")</f>
        <v>No</v>
      </c>
      <c r="S4379" t="str">
        <f ca="1">IF(Table1[[#This Row],[Experience]]&gt;5,"Yes","No")</f>
        <v>No</v>
      </c>
      <c r="T4379" t="str">
        <f>TEXT(Table1[[#This Row],[Joining Date]],"mmmm")</f>
        <v>September</v>
      </c>
      <c r="U4379" t="str">
        <f>TEXT(Table1[[#This Row],[Joining Date]],"yyyy")</f>
        <v>2024</v>
      </c>
      <c r="V4379" s="5">
        <f ca="1">TODAY()-Table1[[#This Row],[Joining Date]]</f>
        <v>679</v>
      </c>
      <c r="W4379" t="str">
        <f>LEFT(Table1[[#This Row],[Employee Name]],FIND(" ",Table1[[#This Row],[Employee Name]])-1)</f>
        <v>Neha</v>
      </c>
      <c r="X4379" t="str">
        <f>RIGHT(Table1[[#This Row],[Employee Name]],LEN(Table1[[#This Row],[Employee Name]])-FIND(" ",Table1[[#This Row],[Employee Name]]))</f>
        <v>Kulkarni</v>
      </c>
      <c r="Y4379" t="str">
        <f>Table1[[#This Row],[Department]]&amp;"-"&amp;Table1[[#This Row],[Employee ID]]</f>
        <v>Support-E01715</v>
      </c>
      <c r="Z4379" t="str">
        <f>LEFT(Table1[[#This Row],[Department]],3)</f>
        <v>Sup</v>
      </c>
      <c r="AA4379" t="str">
        <f>_xlfn.XLOOKUP(Table1[[#This Row],[Manager ID]],MANAGERS!A:A,MANAGERS!B:B)</f>
        <v>Manager_3</v>
      </c>
      <c r="AB4379" t="str" cm="1">
        <f t="array" ref="AB4379">_xlfn.XLOOKUP(Table1[[#This Row],[Manager ID]],Table2[[#All],[Manager ID]],Table2[[#All],[Department Head]])</f>
        <v>IT</v>
      </c>
      <c r="AC4379" s="2">
        <f>_xlfn.XLOOKUP(Table1[[#This Row],[City]],L:L,O:O)</f>
        <v>0.23674293405114402</v>
      </c>
      <c r="AD4379" t="str" cm="1">
        <f t="array" ref="AD4379">_xlfn.IFS(Table1[[#This Row],[Performance Score]]&gt;=90,"Excellent",Table1[[#This Row],[Performance Score]]&gt;=75,"Good",Table1[[#This Row],[Performance Score]]&gt;=60,"Average",Table1[[#This Row],[Performance Score]]&lt;=60,"Need Improvement")</f>
        <v>Need Improvement</v>
      </c>
      <c r="AE4379" t="str">
        <f>IF(AND(Table1[[#This Row],[Attendance %]]&gt;=80,(Table1[[#This Row],[Performance Score]]&gt;=80)),"Eligible","Not Eligible")</f>
        <v>Not Eligible</v>
      </c>
      <c r="AF4379" t="str">
        <f>IF(Table1[[#This Row],[Performance Score]]&gt;=80,"High Performer","Low Performer")</f>
        <v>Low Performer</v>
      </c>
      <c r="AG4379" t="str" cm="1">
        <f t="array" aca="1" ref="AG4379" ca="1">_xlfn.IFS(Table1[[#This Row],[Experience]]&lt;=3,"Junior",Table1[[#This Row],[Experience]]&lt;=7,"Mid Level",Table1[[#This Row],[Experience]]&gt;=7,"Senior")</f>
        <v>Junior</v>
      </c>
      <c r="AH4379" t="str">
        <f>IF(Table1[[#This Row],[Attendance %]]&gt;75,"OK","Below 75")</f>
        <v>Below 75</v>
      </c>
      <c r="AI4379" t="b">
        <f>ISBLANK(Table1[[#This Row],[Employee ID]])</f>
        <v>0</v>
      </c>
      <c r="AJ4379" t="b">
        <f>ISNUMBER(Table1[[#This Row],[Total Salary  ]])</f>
        <v>1</v>
      </c>
      <c r="AK4379" t="str">
        <f>IFERROR(_xlfn.XLOOKUP(Table1[[#This Row],[Manager ID]],MANAGERS!A:A,MANAGERS!B:B),"Not Found")</f>
        <v>Manager_3</v>
      </c>
    </row>
    <row r="4380" spans="1:37" x14ac:dyDescent="0.2">
      <c r="A4380" t="s">
        <v>4835</v>
      </c>
      <c r="B4380" t="s">
        <v>48</v>
      </c>
      <c r="C4380" t="s">
        <v>15</v>
      </c>
      <c r="D4380" t="s">
        <v>40</v>
      </c>
      <c r="E4380" t="s">
        <v>26</v>
      </c>
      <c r="F4380" s="1">
        <v>45687</v>
      </c>
      <c r="G4380" s="1">
        <v>35427</v>
      </c>
      <c r="H4380">
        <v>35077</v>
      </c>
      <c r="I4380">
        <v>19273</v>
      </c>
      <c r="J4380">
        <v>86</v>
      </c>
      <c r="K4380">
        <v>49</v>
      </c>
      <c r="L4380" t="s">
        <v>23</v>
      </c>
      <c r="M4380">
        <v>113</v>
      </c>
      <c r="N4380">
        <f>Table1[[#This Row],[Basic Salary]]+Table1[[#This Row],[Bonus]]</f>
        <v>54350</v>
      </c>
      <c r="O4380" s="2">
        <f>Table1[[#This Row],[Bonus]]/Table1[[#This Row],[Basic Salary]]</f>
        <v>0.54944835647290247</v>
      </c>
      <c r="P4380">
        <f ca="1">DATEDIF(Table1[[#This Row],[Date of Birth]],TODAY(),"Y")</f>
        <v>29</v>
      </c>
      <c r="Q4380">
        <f ca="1">DATEDIF(Table1[[#This Row],[Joining Date]],TODAY(),"Y")</f>
        <v>1</v>
      </c>
      <c r="R4380" t="str">
        <f ca="1">IF(YEAR(Table1[[#This Row],[Joining Date]])=YEAR(TODAY()),"Yes","No")</f>
        <v>No</v>
      </c>
      <c r="S4380" t="str">
        <f ca="1">IF(Table1[[#This Row],[Experience]]&gt;5,"Yes","No")</f>
        <v>No</v>
      </c>
      <c r="T4380" t="str">
        <f>TEXT(Table1[[#This Row],[Joining Date]],"mmmm")</f>
        <v>January</v>
      </c>
      <c r="U4380" t="str">
        <f>TEXT(Table1[[#This Row],[Joining Date]],"yyyy")</f>
        <v>2025</v>
      </c>
      <c r="V4380" s="5">
        <f ca="1">TODAY()-Table1[[#This Row],[Joining Date]]</f>
        <v>552</v>
      </c>
      <c r="W4380" t="str">
        <f>LEFT(Table1[[#This Row],[Employee Name]],FIND(" ",Table1[[#This Row],[Employee Name]])-1)</f>
        <v>Aditya</v>
      </c>
      <c r="X4380" t="str">
        <f>RIGHT(Table1[[#This Row],[Employee Name]],LEN(Table1[[#This Row],[Employee Name]])-FIND(" ",Table1[[#This Row],[Employee Name]]))</f>
        <v>Kapoor</v>
      </c>
      <c r="Y4380" t="str">
        <f>Table1[[#This Row],[Department]]&amp;"-"&amp;Table1[[#This Row],[Employee ID]]</f>
        <v>IT-E04779</v>
      </c>
      <c r="Z4380" t="str">
        <f>LEFT(Table1[[#This Row],[Department]],3)</f>
        <v>IT</v>
      </c>
      <c r="AA4380" t="str">
        <f>_xlfn.XLOOKUP(Table1[[#This Row],[Manager ID]],MANAGERS!A:A,MANAGERS!B:B)</f>
        <v>Manager_13</v>
      </c>
      <c r="AB4380" t="str" cm="1">
        <f t="array" ref="AB4380">_xlfn.XLOOKUP(Table1[[#This Row],[Manager ID]],Table2[[#All],[Manager ID]],Table2[[#All],[Department Head]])</f>
        <v>HR</v>
      </c>
      <c r="AC4380" s="2">
        <f>_xlfn.XLOOKUP(Table1[[#This Row],[City]],L:L,O:O)</f>
        <v>0.23486488519629886</v>
      </c>
      <c r="AD4380" t="str" cm="1">
        <f t="array" ref="AD4380">_xlfn.IFS(Table1[[#This Row],[Performance Score]]&gt;=90,"Excellent",Table1[[#This Row],[Performance Score]]&gt;=75,"Good",Table1[[#This Row],[Performance Score]]&gt;=60,"Average",Table1[[#This Row],[Performance Score]]&lt;=60,"Need Improvement")</f>
        <v>Need Improvement</v>
      </c>
      <c r="AE4380" t="str">
        <f>IF(AND(Table1[[#This Row],[Attendance %]]&gt;=80,(Table1[[#This Row],[Performance Score]]&gt;=80)),"Eligible","Not Eligible")</f>
        <v>Not Eligible</v>
      </c>
      <c r="AF4380" t="str">
        <f>IF(Table1[[#This Row],[Performance Score]]&gt;=80,"High Performer","Low Performer")</f>
        <v>Low Performer</v>
      </c>
      <c r="AG4380" t="str" cm="1">
        <f t="array" aca="1" ref="AG4380" ca="1">_xlfn.IFS(Table1[[#This Row],[Experience]]&lt;=3,"Junior",Table1[[#This Row],[Experience]]&lt;=7,"Mid Level",Table1[[#This Row],[Experience]]&gt;=7,"Senior")</f>
        <v>Junior</v>
      </c>
      <c r="AH4380" t="str">
        <f>IF(Table1[[#This Row],[Attendance %]]&gt;75,"OK","Below 75")</f>
        <v>OK</v>
      </c>
      <c r="AI4380" t="b">
        <f>ISBLANK(Table1[[#This Row],[Employee ID]])</f>
        <v>0</v>
      </c>
      <c r="AJ4380" t="b">
        <f>ISNUMBER(Table1[[#This Row],[Total Salary  ]])</f>
        <v>1</v>
      </c>
      <c r="AK4380" t="str">
        <f>IFERROR(_xlfn.XLOOKUP(Table1[[#This Row],[Manager ID]],MANAGERS!A:A,MANAGERS!B:B),"Not Found")</f>
        <v>Manager_13</v>
      </c>
    </row>
    <row r="4381" spans="1:37" x14ac:dyDescent="0.2">
      <c r="A4381" t="s">
        <v>3717</v>
      </c>
      <c r="B4381" t="s">
        <v>50</v>
      </c>
      <c r="C4381" t="s">
        <v>15</v>
      </c>
      <c r="D4381" t="s">
        <v>81</v>
      </c>
      <c r="E4381" t="s">
        <v>30</v>
      </c>
      <c r="F4381" s="1">
        <v>42131</v>
      </c>
      <c r="G4381" s="1">
        <v>34853</v>
      </c>
      <c r="H4381">
        <v>46401</v>
      </c>
      <c r="I4381">
        <v>7918</v>
      </c>
      <c r="J4381">
        <v>64</v>
      </c>
      <c r="K4381">
        <v>49</v>
      </c>
      <c r="L4381" t="s">
        <v>34</v>
      </c>
      <c r="M4381">
        <v>102</v>
      </c>
      <c r="N4381">
        <f>Table1[[#This Row],[Basic Salary]]+Table1[[#This Row],[Bonus]]</f>
        <v>54319</v>
      </c>
      <c r="O4381" s="2">
        <f>Table1[[#This Row],[Bonus]]/Table1[[#This Row],[Basic Salary]]</f>
        <v>0.17064287407598974</v>
      </c>
      <c r="P4381">
        <f ca="1">DATEDIF(Table1[[#This Row],[Date of Birth]],TODAY(),"Y")</f>
        <v>31</v>
      </c>
      <c r="Q4381">
        <f ca="1">DATEDIF(Table1[[#This Row],[Joining Date]],TODAY(),"Y")</f>
        <v>11</v>
      </c>
      <c r="R4381" t="str">
        <f ca="1">IF(YEAR(Table1[[#This Row],[Joining Date]])=YEAR(TODAY()),"Yes","No")</f>
        <v>No</v>
      </c>
      <c r="S4381" t="str">
        <f ca="1">IF(Table1[[#This Row],[Experience]]&gt;5,"Yes","No")</f>
        <v>Yes</v>
      </c>
      <c r="T4381" t="str">
        <f>TEXT(Table1[[#This Row],[Joining Date]],"mmmm")</f>
        <v>May</v>
      </c>
      <c r="U4381" t="str">
        <f>TEXT(Table1[[#This Row],[Joining Date]],"yyyy")</f>
        <v>2015</v>
      </c>
      <c r="V4381" s="5">
        <f ca="1">TODAY()-Table1[[#This Row],[Joining Date]]</f>
        <v>4108</v>
      </c>
      <c r="W4381" t="str">
        <f>LEFT(Table1[[#This Row],[Employee Name]],FIND(" ",Table1[[#This Row],[Employee Name]])-1)</f>
        <v>Ravi</v>
      </c>
      <c r="X4381" t="str">
        <f>RIGHT(Table1[[#This Row],[Employee Name]],LEN(Table1[[#This Row],[Employee Name]])-FIND(" ",Table1[[#This Row],[Employee Name]]))</f>
        <v>Teja</v>
      </c>
      <c r="Y4381" t="str">
        <f>Table1[[#This Row],[Department]]&amp;"-"&amp;Table1[[#This Row],[Employee ID]]</f>
        <v>Sales-E03661</v>
      </c>
      <c r="Z4381" t="str">
        <f>LEFT(Table1[[#This Row],[Department]],3)</f>
        <v>Sal</v>
      </c>
      <c r="AA4381" t="str">
        <f>_xlfn.XLOOKUP(Table1[[#This Row],[Manager ID]],MANAGERS!A:A,MANAGERS!B:B)</f>
        <v>Manager_2</v>
      </c>
      <c r="AB4381" t="str" cm="1">
        <f t="array" ref="AB4381">_xlfn.XLOOKUP(Table1[[#This Row],[Manager ID]],Table2[[#All],[Manager ID]],Table2[[#All],[Department Head]])</f>
        <v>Sales</v>
      </c>
      <c r="AC4381" s="2">
        <f>_xlfn.XLOOKUP(Table1[[#This Row],[City]],L:L,O:O)</f>
        <v>0.24030340748661314</v>
      </c>
      <c r="AD4381" t="str" cm="1">
        <f t="array" ref="AD4381">_xlfn.IFS(Table1[[#This Row],[Performance Score]]&gt;=90,"Excellent",Table1[[#This Row],[Performance Score]]&gt;=75,"Good",Table1[[#This Row],[Performance Score]]&gt;=60,"Average",Table1[[#This Row],[Performance Score]]&lt;=60,"Need Improvement")</f>
        <v>Need Improvement</v>
      </c>
      <c r="AE4381" t="str">
        <f>IF(AND(Table1[[#This Row],[Attendance %]]&gt;=80,(Table1[[#This Row],[Performance Score]]&gt;=80)),"Eligible","Not Eligible")</f>
        <v>Not Eligible</v>
      </c>
      <c r="AF4381" t="str">
        <f>IF(Table1[[#This Row],[Performance Score]]&gt;=80,"High Performer","Low Performer")</f>
        <v>Low Performer</v>
      </c>
      <c r="AG4381" t="str" cm="1">
        <f t="array" aca="1" ref="AG4381" ca="1">_xlfn.IFS(Table1[[#This Row],[Experience]]&lt;=3,"Junior",Table1[[#This Row],[Experience]]&lt;=7,"Mid Level",Table1[[#This Row],[Experience]]&gt;=7,"Senior")</f>
        <v>Senior</v>
      </c>
      <c r="AH4381" t="str">
        <f>IF(Table1[[#This Row],[Attendance %]]&gt;75,"OK","Below 75")</f>
        <v>Below 75</v>
      </c>
      <c r="AI4381" t="b">
        <f>ISBLANK(Table1[[#This Row],[Employee ID]])</f>
        <v>0</v>
      </c>
      <c r="AJ4381" t="b">
        <f>ISNUMBER(Table1[[#This Row],[Total Salary  ]])</f>
        <v>1</v>
      </c>
      <c r="AK4381" t="str">
        <f>IFERROR(_xlfn.XLOOKUP(Table1[[#This Row],[Manager ID]],MANAGERS!A:A,MANAGERS!B:B),"Not Found")</f>
        <v>Manager_2</v>
      </c>
    </row>
    <row r="4382" spans="1:37" x14ac:dyDescent="0.2">
      <c r="A4382" t="s">
        <v>1781</v>
      </c>
      <c r="B4382" t="s">
        <v>39</v>
      </c>
      <c r="C4382" t="s">
        <v>21</v>
      </c>
      <c r="D4382" t="s">
        <v>25</v>
      </c>
      <c r="E4382" t="s">
        <v>51</v>
      </c>
      <c r="F4382" s="1">
        <v>44692</v>
      </c>
      <c r="G4382" s="1">
        <v>32502</v>
      </c>
      <c r="H4382">
        <v>26862</v>
      </c>
      <c r="I4382">
        <v>27448</v>
      </c>
      <c r="J4382">
        <v>87</v>
      </c>
      <c r="K4382">
        <v>45</v>
      </c>
      <c r="L4382" t="s">
        <v>31</v>
      </c>
      <c r="M4382">
        <v>108</v>
      </c>
      <c r="N4382">
        <f>Table1[[#This Row],[Basic Salary]]+Table1[[#This Row],[Bonus]]</f>
        <v>54310</v>
      </c>
      <c r="O4382" s="2">
        <f>Table1[[#This Row],[Bonus]]/Table1[[#This Row],[Basic Salary]]</f>
        <v>1.0218152036333854</v>
      </c>
      <c r="P4382">
        <f ca="1">DATEDIF(Table1[[#This Row],[Date of Birth]],TODAY(),"Y")</f>
        <v>37</v>
      </c>
      <c r="Q4382">
        <f ca="1">DATEDIF(Table1[[#This Row],[Joining Date]],TODAY(),"Y")</f>
        <v>4</v>
      </c>
      <c r="R4382" t="str">
        <f ca="1">IF(YEAR(Table1[[#This Row],[Joining Date]])=YEAR(TODAY()),"Yes","No")</f>
        <v>No</v>
      </c>
      <c r="S4382" t="str">
        <f ca="1">IF(Table1[[#This Row],[Experience]]&gt;5,"Yes","No")</f>
        <v>No</v>
      </c>
      <c r="T4382" t="str">
        <f>TEXT(Table1[[#This Row],[Joining Date]],"mmmm")</f>
        <v>May</v>
      </c>
      <c r="U4382" t="str">
        <f>TEXT(Table1[[#This Row],[Joining Date]],"yyyy")</f>
        <v>2022</v>
      </c>
      <c r="V4382" s="5">
        <f ca="1">TODAY()-Table1[[#This Row],[Joining Date]]</f>
        <v>1547</v>
      </c>
      <c r="W4382" t="str">
        <f>LEFT(Table1[[#This Row],[Employee Name]],FIND(" ",Table1[[#This Row],[Employee Name]])-1)</f>
        <v>Karan</v>
      </c>
      <c r="X4382" t="str">
        <f>RIGHT(Table1[[#This Row],[Employee Name]],LEN(Table1[[#This Row],[Employee Name]])-FIND(" ",Table1[[#This Row],[Employee Name]]))</f>
        <v>Malhotra</v>
      </c>
      <c r="Y4382" t="str">
        <f>Table1[[#This Row],[Department]]&amp;"-"&amp;Table1[[#This Row],[Employee ID]]</f>
        <v>Finance-E01725</v>
      </c>
      <c r="Z4382" t="str">
        <f>LEFT(Table1[[#This Row],[Department]],3)</f>
        <v>Fin</v>
      </c>
      <c r="AA4382" t="str">
        <f>_xlfn.XLOOKUP(Table1[[#This Row],[Manager ID]],MANAGERS!A:A,MANAGERS!B:B)</f>
        <v>Manager_8</v>
      </c>
      <c r="AB4382" t="str" cm="1">
        <f t="array" ref="AB4382">_xlfn.XLOOKUP(Table1[[#This Row],[Manager ID]],Table2[[#All],[Manager ID]],Table2[[#All],[Department Head]])</f>
        <v>Sales</v>
      </c>
      <c r="AC4382" s="2">
        <f>_xlfn.XLOOKUP(Table1[[#This Row],[City]],L:L,O:O)</f>
        <v>0.241864189087755</v>
      </c>
      <c r="AD4382" t="str" cm="1">
        <f t="array" ref="AD4382">_xlfn.IFS(Table1[[#This Row],[Performance Score]]&gt;=90,"Excellent",Table1[[#This Row],[Performance Score]]&gt;=75,"Good",Table1[[#This Row],[Performance Score]]&gt;=60,"Average",Table1[[#This Row],[Performance Score]]&lt;=60,"Need Improvement")</f>
        <v>Need Improvement</v>
      </c>
      <c r="AE4382" t="str">
        <f>IF(AND(Table1[[#This Row],[Attendance %]]&gt;=80,(Table1[[#This Row],[Performance Score]]&gt;=80)),"Eligible","Not Eligible")</f>
        <v>Not Eligible</v>
      </c>
      <c r="AF4382" t="str">
        <f>IF(Table1[[#This Row],[Performance Score]]&gt;=80,"High Performer","Low Performer")</f>
        <v>Low Performer</v>
      </c>
      <c r="AG4382" t="str" cm="1">
        <f t="array" aca="1" ref="AG4382" ca="1">_xlfn.IFS(Table1[[#This Row],[Experience]]&lt;=3,"Junior",Table1[[#This Row],[Experience]]&lt;=7,"Mid Level",Table1[[#This Row],[Experience]]&gt;=7,"Senior")</f>
        <v>Mid Level</v>
      </c>
      <c r="AH4382" t="str">
        <f>IF(Table1[[#This Row],[Attendance %]]&gt;75,"OK","Below 75")</f>
        <v>OK</v>
      </c>
      <c r="AI4382" t="b">
        <f>ISBLANK(Table1[[#This Row],[Employee ID]])</f>
        <v>0</v>
      </c>
      <c r="AJ4382" t="b">
        <f>ISNUMBER(Table1[[#This Row],[Total Salary  ]])</f>
        <v>1</v>
      </c>
      <c r="AK4382" t="str">
        <f>IFERROR(_xlfn.XLOOKUP(Table1[[#This Row],[Manager ID]],MANAGERS!A:A,MANAGERS!B:B),"Not Found")</f>
        <v>Manager_8</v>
      </c>
    </row>
    <row r="4383" spans="1:37" x14ac:dyDescent="0.2">
      <c r="A4383" t="s">
        <v>4219</v>
      </c>
      <c r="B4383" t="s">
        <v>93</v>
      </c>
      <c r="C4383" t="s">
        <v>15</v>
      </c>
      <c r="D4383" t="s">
        <v>81</v>
      </c>
      <c r="E4383" t="s">
        <v>17</v>
      </c>
      <c r="F4383" s="1">
        <v>45599</v>
      </c>
      <c r="G4383" s="1">
        <v>31403</v>
      </c>
      <c r="H4383">
        <v>37041</v>
      </c>
      <c r="I4383">
        <v>17268</v>
      </c>
      <c r="J4383">
        <v>85</v>
      </c>
      <c r="K4383">
        <v>84</v>
      </c>
      <c r="L4383" t="s">
        <v>37</v>
      </c>
      <c r="M4383">
        <v>109</v>
      </c>
      <c r="N4383">
        <f>Table1[[#This Row],[Basic Salary]]+Table1[[#This Row],[Bonus]]</f>
        <v>54309</v>
      </c>
      <c r="O4383" s="2">
        <f>Table1[[#This Row],[Bonus]]/Table1[[#This Row],[Basic Salary]]</f>
        <v>0.46618611808536486</v>
      </c>
      <c r="P4383">
        <f ca="1">DATEDIF(Table1[[#This Row],[Date of Birth]],TODAY(),"Y")</f>
        <v>40</v>
      </c>
      <c r="Q4383">
        <f ca="1">DATEDIF(Table1[[#This Row],[Joining Date]],TODAY(),"Y")</f>
        <v>1</v>
      </c>
      <c r="R4383" t="str">
        <f ca="1">IF(YEAR(Table1[[#This Row],[Joining Date]])=YEAR(TODAY()),"Yes","No")</f>
        <v>No</v>
      </c>
      <c r="S4383" t="str">
        <f ca="1">IF(Table1[[#This Row],[Experience]]&gt;5,"Yes","No")</f>
        <v>No</v>
      </c>
      <c r="T4383" t="str">
        <f>TEXT(Table1[[#This Row],[Joining Date]],"mmmm")</f>
        <v>November</v>
      </c>
      <c r="U4383" t="str">
        <f>TEXT(Table1[[#This Row],[Joining Date]],"yyyy")</f>
        <v>2024</v>
      </c>
      <c r="V4383" s="5">
        <f ca="1">TODAY()-Table1[[#This Row],[Joining Date]]</f>
        <v>640</v>
      </c>
      <c r="W4383" t="str">
        <f>LEFT(Table1[[#This Row],[Employee Name]],FIND(" ",Table1[[#This Row],[Employee Name]])-1)</f>
        <v>Priya</v>
      </c>
      <c r="X4383" t="str">
        <f>RIGHT(Table1[[#This Row],[Employee Name]],LEN(Table1[[#This Row],[Employee Name]])-FIND(" ",Table1[[#This Row],[Employee Name]]))</f>
        <v>Reddy</v>
      </c>
      <c r="Y4383" t="str">
        <f>Table1[[#This Row],[Department]]&amp;"-"&amp;Table1[[#This Row],[Employee ID]]</f>
        <v>Sales-E04163</v>
      </c>
      <c r="Z4383" t="str">
        <f>LEFT(Table1[[#This Row],[Department]],3)</f>
        <v>Sal</v>
      </c>
      <c r="AA4383" t="str">
        <f>_xlfn.XLOOKUP(Table1[[#This Row],[Manager ID]],MANAGERS!A:A,MANAGERS!B:B)</f>
        <v>Manager_9</v>
      </c>
      <c r="AB4383" t="str" cm="1">
        <f t="array" ref="AB4383">_xlfn.XLOOKUP(Table1[[#This Row],[Manager ID]],Table2[[#All],[Manager ID]],Table2[[#All],[Department Head]])</f>
        <v>Sales</v>
      </c>
      <c r="AC4383" s="2">
        <f>_xlfn.XLOOKUP(Table1[[#This Row],[City]],L:L,O:O)</f>
        <v>0.24036902712549932</v>
      </c>
      <c r="AD4383" t="str" cm="1">
        <f t="array" ref="AD4383">_xlfn.IFS(Table1[[#This Row],[Performance Score]]&gt;=90,"Excellent",Table1[[#This Row],[Performance Score]]&gt;=75,"Good",Table1[[#This Row],[Performance Score]]&gt;=60,"Average",Table1[[#This Row],[Performance Score]]&lt;=60,"Need Improvement")</f>
        <v>Good</v>
      </c>
      <c r="AE4383" t="str">
        <f>IF(AND(Table1[[#This Row],[Attendance %]]&gt;=80,(Table1[[#This Row],[Performance Score]]&gt;=80)),"Eligible","Not Eligible")</f>
        <v>Eligible</v>
      </c>
      <c r="AF4383" t="str">
        <f>IF(Table1[[#This Row],[Performance Score]]&gt;=80,"High Performer","Low Performer")</f>
        <v>High Performer</v>
      </c>
      <c r="AG4383" t="str" cm="1">
        <f t="array" aca="1" ref="AG4383" ca="1">_xlfn.IFS(Table1[[#This Row],[Experience]]&lt;=3,"Junior",Table1[[#This Row],[Experience]]&lt;=7,"Mid Level",Table1[[#This Row],[Experience]]&gt;=7,"Senior")</f>
        <v>Junior</v>
      </c>
      <c r="AH4383" t="str">
        <f>IF(Table1[[#This Row],[Attendance %]]&gt;75,"OK","Below 75")</f>
        <v>OK</v>
      </c>
      <c r="AI4383" t="b">
        <f>ISBLANK(Table1[[#This Row],[Employee ID]])</f>
        <v>0</v>
      </c>
      <c r="AJ4383" t="b">
        <f>ISNUMBER(Table1[[#This Row],[Total Salary  ]])</f>
        <v>1</v>
      </c>
      <c r="AK4383" t="str">
        <f>IFERROR(_xlfn.XLOOKUP(Table1[[#This Row],[Manager ID]],MANAGERS!A:A,MANAGERS!B:B),"Not Found")</f>
        <v>Manager_9</v>
      </c>
    </row>
    <row r="4384" spans="1:37" x14ac:dyDescent="0.2">
      <c r="A4384" t="s">
        <v>456</v>
      </c>
      <c r="B4384" t="s">
        <v>71</v>
      </c>
      <c r="C4384" t="s">
        <v>21</v>
      </c>
      <c r="D4384" t="s">
        <v>43</v>
      </c>
      <c r="E4384" t="s">
        <v>30</v>
      </c>
      <c r="F4384" s="1">
        <v>43697</v>
      </c>
      <c r="G4384" s="1">
        <v>30106</v>
      </c>
      <c r="H4384">
        <v>44762</v>
      </c>
      <c r="I4384">
        <v>9501</v>
      </c>
      <c r="J4384">
        <v>72</v>
      </c>
      <c r="K4384">
        <v>61</v>
      </c>
      <c r="L4384" t="s">
        <v>27</v>
      </c>
      <c r="M4384">
        <v>119</v>
      </c>
      <c r="N4384">
        <f>Table1[[#This Row],[Basic Salary]]+Table1[[#This Row],[Bonus]]</f>
        <v>54263</v>
      </c>
      <c r="O4384" s="2">
        <f>Table1[[#This Row],[Bonus]]/Table1[[#This Row],[Basic Salary]]</f>
        <v>0.21225593137035878</v>
      </c>
      <c r="P4384">
        <f ca="1">DATEDIF(Table1[[#This Row],[Date of Birth]],TODAY(),"Y")</f>
        <v>44</v>
      </c>
      <c r="Q4384">
        <f ca="1">DATEDIF(Table1[[#This Row],[Joining Date]],TODAY(),"Y")</f>
        <v>6</v>
      </c>
      <c r="R4384" t="str">
        <f ca="1">IF(YEAR(Table1[[#This Row],[Joining Date]])=YEAR(TODAY()),"Yes","No")</f>
        <v>No</v>
      </c>
      <c r="S4384" t="str">
        <f ca="1">IF(Table1[[#This Row],[Experience]]&gt;5,"Yes","No")</f>
        <v>Yes</v>
      </c>
      <c r="T4384" t="str">
        <f>TEXT(Table1[[#This Row],[Joining Date]],"mmmm")</f>
        <v>August</v>
      </c>
      <c r="U4384" t="str">
        <f>TEXT(Table1[[#This Row],[Joining Date]],"yyyy")</f>
        <v>2019</v>
      </c>
      <c r="V4384" s="5">
        <f ca="1">TODAY()-Table1[[#This Row],[Joining Date]]</f>
        <v>2542</v>
      </c>
      <c r="W4384" t="str">
        <f>LEFT(Table1[[#This Row],[Employee Name]],FIND(" ",Table1[[#This Row],[Employee Name]])-1)</f>
        <v>Sneha</v>
      </c>
      <c r="X4384" t="str">
        <f>RIGHT(Table1[[#This Row],[Employee Name]],LEN(Table1[[#This Row],[Employee Name]])-FIND(" ",Table1[[#This Row],[Employee Name]]))</f>
        <v>Iyer</v>
      </c>
      <c r="Y4384" t="str">
        <f>Table1[[#This Row],[Department]]&amp;"-"&amp;Table1[[#This Row],[Employee ID]]</f>
        <v>Operations-E00400</v>
      </c>
      <c r="Z4384" t="str">
        <f>LEFT(Table1[[#This Row],[Department]],3)</f>
        <v>Ope</v>
      </c>
      <c r="AA4384" t="str">
        <f>_xlfn.XLOOKUP(Table1[[#This Row],[Manager ID]],MANAGERS!A:A,MANAGERS!B:B)</f>
        <v>Manager_19</v>
      </c>
      <c r="AB4384" t="str" cm="1">
        <f t="array" ref="AB4384">_xlfn.XLOOKUP(Table1[[#This Row],[Manager ID]],Table2[[#All],[Manager ID]],Table2[[#All],[Department Head]])</f>
        <v>Support</v>
      </c>
      <c r="AC4384" s="2">
        <f>_xlfn.XLOOKUP(Table1[[#This Row],[City]],L:L,O:O)</f>
        <v>0.23674293405114402</v>
      </c>
      <c r="AD4384" t="str" cm="1">
        <f t="array" ref="AD4384">_xlfn.IFS(Table1[[#This Row],[Performance Score]]&gt;=90,"Excellent",Table1[[#This Row],[Performance Score]]&gt;=75,"Good",Table1[[#This Row],[Performance Score]]&gt;=60,"Average",Table1[[#This Row],[Performance Score]]&lt;=60,"Need Improvement")</f>
        <v>Average</v>
      </c>
      <c r="AE4384" t="str">
        <f>IF(AND(Table1[[#This Row],[Attendance %]]&gt;=80,(Table1[[#This Row],[Performance Score]]&gt;=80)),"Eligible","Not Eligible")</f>
        <v>Not Eligible</v>
      </c>
      <c r="AF4384" t="str">
        <f>IF(Table1[[#This Row],[Performance Score]]&gt;=80,"High Performer","Low Performer")</f>
        <v>Low Performer</v>
      </c>
      <c r="AG4384" t="str" cm="1">
        <f t="array" aca="1" ref="AG4384" ca="1">_xlfn.IFS(Table1[[#This Row],[Experience]]&lt;=3,"Junior",Table1[[#This Row],[Experience]]&lt;=7,"Mid Level",Table1[[#This Row],[Experience]]&gt;=7,"Senior")</f>
        <v>Mid Level</v>
      </c>
      <c r="AH4384" t="str">
        <f>IF(Table1[[#This Row],[Attendance %]]&gt;75,"OK","Below 75")</f>
        <v>Below 75</v>
      </c>
      <c r="AI4384" t="b">
        <f>ISBLANK(Table1[[#This Row],[Employee ID]])</f>
        <v>0</v>
      </c>
      <c r="AJ4384" t="b">
        <f>ISNUMBER(Table1[[#This Row],[Total Salary  ]])</f>
        <v>1</v>
      </c>
      <c r="AK4384" t="str">
        <f>IFERROR(_xlfn.XLOOKUP(Table1[[#This Row],[Manager ID]],MANAGERS!A:A,MANAGERS!B:B),"Not Found")</f>
        <v>Manager_19</v>
      </c>
    </row>
    <row r="4385" spans="1:37" x14ac:dyDescent="0.2">
      <c r="A4385" t="s">
        <v>4901</v>
      </c>
      <c r="B4385" t="s">
        <v>42</v>
      </c>
      <c r="C4385" t="s">
        <v>15</v>
      </c>
      <c r="D4385" t="s">
        <v>16</v>
      </c>
      <c r="E4385" t="s">
        <v>26</v>
      </c>
      <c r="F4385" s="1">
        <v>45174</v>
      </c>
      <c r="G4385" s="1">
        <v>32469</v>
      </c>
      <c r="H4385">
        <v>45689</v>
      </c>
      <c r="I4385">
        <v>8571</v>
      </c>
      <c r="J4385">
        <v>86</v>
      </c>
      <c r="K4385">
        <v>65</v>
      </c>
      <c r="L4385" t="s">
        <v>31</v>
      </c>
      <c r="M4385">
        <v>113</v>
      </c>
      <c r="N4385">
        <f>Table1[[#This Row],[Basic Salary]]+Table1[[#This Row],[Bonus]]</f>
        <v>54260</v>
      </c>
      <c r="O4385" s="2">
        <f>Table1[[#This Row],[Bonus]]/Table1[[#This Row],[Basic Salary]]</f>
        <v>0.18759438814594323</v>
      </c>
      <c r="P4385">
        <f ca="1">DATEDIF(Table1[[#This Row],[Date of Birth]],TODAY(),"Y")</f>
        <v>37</v>
      </c>
      <c r="Q4385">
        <f ca="1">DATEDIF(Table1[[#This Row],[Joining Date]],TODAY(),"Y")</f>
        <v>2</v>
      </c>
      <c r="R4385" t="str">
        <f ca="1">IF(YEAR(Table1[[#This Row],[Joining Date]])=YEAR(TODAY()),"Yes","No")</f>
        <v>No</v>
      </c>
      <c r="S4385" t="str">
        <f ca="1">IF(Table1[[#This Row],[Experience]]&gt;5,"Yes","No")</f>
        <v>No</v>
      </c>
      <c r="T4385" t="str">
        <f>TEXT(Table1[[#This Row],[Joining Date]],"mmmm")</f>
        <v>September</v>
      </c>
      <c r="U4385" t="str">
        <f>TEXT(Table1[[#This Row],[Joining Date]],"yyyy")</f>
        <v>2023</v>
      </c>
      <c r="V4385" s="5">
        <f ca="1">TODAY()-Table1[[#This Row],[Joining Date]]</f>
        <v>1065</v>
      </c>
      <c r="W4385" t="str">
        <f>LEFT(Table1[[#This Row],[Employee Name]],FIND(" ",Table1[[#This Row],[Employee Name]])-1)</f>
        <v>Krishna</v>
      </c>
      <c r="X4385" t="str">
        <f>RIGHT(Table1[[#This Row],[Employee Name]],LEN(Table1[[#This Row],[Employee Name]])-FIND(" ",Table1[[#This Row],[Employee Name]]))</f>
        <v>Chaitanya</v>
      </c>
      <c r="Y4385" t="str">
        <f>Table1[[#This Row],[Department]]&amp;"-"&amp;Table1[[#This Row],[Employee ID]]</f>
        <v>HR-E04845</v>
      </c>
      <c r="Z4385" t="str">
        <f>LEFT(Table1[[#This Row],[Department]],3)</f>
        <v>HR</v>
      </c>
      <c r="AA4385" t="str">
        <f>_xlfn.XLOOKUP(Table1[[#This Row],[Manager ID]],MANAGERS!A:A,MANAGERS!B:B)</f>
        <v>Manager_13</v>
      </c>
      <c r="AB4385" t="str" cm="1">
        <f t="array" ref="AB4385">_xlfn.XLOOKUP(Table1[[#This Row],[Manager ID]],Table2[[#All],[Manager ID]],Table2[[#All],[Department Head]])</f>
        <v>HR</v>
      </c>
      <c r="AC4385" s="2">
        <f>_xlfn.XLOOKUP(Table1[[#This Row],[City]],L:L,O:O)</f>
        <v>0.241864189087755</v>
      </c>
      <c r="AD4385" t="str" cm="1">
        <f t="array" ref="AD4385">_xlfn.IFS(Table1[[#This Row],[Performance Score]]&gt;=90,"Excellent",Table1[[#This Row],[Performance Score]]&gt;=75,"Good",Table1[[#This Row],[Performance Score]]&gt;=60,"Average",Table1[[#This Row],[Performance Score]]&lt;=60,"Need Improvement")</f>
        <v>Average</v>
      </c>
      <c r="AE4385" t="str">
        <f>IF(AND(Table1[[#This Row],[Attendance %]]&gt;=80,(Table1[[#This Row],[Performance Score]]&gt;=80)),"Eligible","Not Eligible")</f>
        <v>Not Eligible</v>
      </c>
      <c r="AF4385" t="str">
        <f>IF(Table1[[#This Row],[Performance Score]]&gt;=80,"High Performer","Low Performer")</f>
        <v>Low Performer</v>
      </c>
      <c r="AG4385" t="str" cm="1">
        <f t="array" aca="1" ref="AG4385" ca="1">_xlfn.IFS(Table1[[#This Row],[Experience]]&lt;=3,"Junior",Table1[[#This Row],[Experience]]&lt;=7,"Mid Level",Table1[[#This Row],[Experience]]&gt;=7,"Senior")</f>
        <v>Junior</v>
      </c>
      <c r="AH4385" t="str">
        <f>IF(Table1[[#This Row],[Attendance %]]&gt;75,"OK","Below 75")</f>
        <v>OK</v>
      </c>
      <c r="AI4385" t="b">
        <f>ISBLANK(Table1[[#This Row],[Employee ID]])</f>
        <v>0</v>
      </c>
      <c r="AJ4385" t="b">
        <f>ISNUMBER(Table1[[#This Row],[Total Salary  ]])</f>
        <v>1</v>
      </c>
      <c r="AK4385" t="str">
        <f>IFERROR(_xlfn.XLOOKUP(Table1[[#This Row],[Manager ID]],MANAGERS!A:A,MANAGERS!B:B),"Not Found")</f>
        <v>Manager_13</v>
      </c>
    </row>
    <row r="4386" spans="1:37" x14ac:dyDescent="0.2">
      <c r="A4386" t="s">
        <v>1119</v>
      </c>
      <c r="B4386" t="s">
        <v>50</v>
      </c>
      <c r="C4386" t="s">
        <v>21</v>
      </c>
      <c r="D4386" t="s">
        <v>40</v>
      </c>
      <c r="E4386" t="s">
        <v>51</v>
      </c>
      <c r="F4386" s="1">
        <v>43117</v>
      </c>
      <c r="G4386" s="1">
        <v>32611</v>
      </c>
      <c r="H4386">
        <v>49125</v>
      </c>
      <c r="I4386">
        <v>5117</v>
      </c>
      <c r="J4386">
        <v>70</v>
      </c>
      <c r="K4386">
        <v>76</v>
      </c>
      <c r="L4386" t="s">
        <v>37</v>
      </c>
      <c r="M4386">
        <v>119</v>
      </c>
      <c r="N4386">
        <f>Table1[[#This Row],[Basic Salary]]+Table1[[#This Row],[Bonus]]</f>
        <v>54242</v>
      </c>
      <c r="O4386" s="2">
        <f>Table1[[#This Row],[Bonus]]/Table1[[#This Row],[Basic Salary]]</f>
        <v>0.10416284987277354</v>
      </c>
      <c r="P4386">
        <f ca="1">DATEDIF(Table1[[#This Row],[Date of Birth]],TODAY(),"Y")</f>
        <v>37</v>
      </c>
      <c r="Q4386">
        <f ca="1">DATEDIF(Table1[[#This Row],[Joining Date]],TODAY(),"Y")</f>
        <v>8</v>
      </c>
      <c r="R4386" t="str">
        <f ca="1">IF(YEAR(Table1[[#This Row],[Joining Date]])=YEAR(TODAY()),"Yes","No")</f>
        <v>No</v>
      </c>
      <c r="S4386" t="str">
        <f ca="1">IF(Table1[[#This Row],[Experience]]&gt;5,"Yes","No")</f>
        <v>Yes</v>
      </c>
      <c r="T4386" t="str">
        <f>TEXT(Table1[[#This Row],[Joining Date]],"mmmm")</f>
        <v>January</v>
      </c>
      <c r="U4386" t="str">
        <f>TEXT(Table1[[#This Row],[Joining Date]],"yyyy")</f>
        <v>2018</v>
      </c>
      <c r="V4386" s="5">
        <f ca="1">TODAY()-Table1[[#This Row],[Joining Date]]</f>
        <v>3122</v>
      </c>
      <c r="W4386" t="str">
        <f>LEFT(Table1[[#This Row],[Employee Name]],FIND(" ",Table1[[#This Row],[Employee Name]])-1)</f>
        <v>Ravi</v>
      </c>
      <c r="X4386" t="str">
        <f>RIGHT(Table1[[#This Row],[Employee Name]],LEN(Table1[[#This Row],[Employee Name]])-FIND(" ",Table1[[#This Row],[Employee Name]]))</f>
        <v>Teja</v>
      </c>
      <c r="Y4386" t="str">
        <f>Table1[[#This Row],[Department]]&amp;"-"&amp;Table1[[#This Row],[Employee ID]]</f>
        <v>IT-E01063</v>
      </c>
      <c r="Z4386" t="str">
        <f>LEFT(Table1[[#This Row],[Department]],3)</f>
        <v>IT</v>
      </c>
      <c r="AA4386" t="str">
        <f>_xlfn.XLOOKUP(Table1[[#This Row],[Manager ID]],MANAGERS!A:A,MANAGERS!B:B)</f>
        <v>Manager_19</v>
      </c>
      <c r="AB4386" t="str" cm="1">
        <f t="array" ref="AB4386">_xlfn.XLOOKUP(Table1[[#This Row],[Manager ID]],Table2[[#All],[Manager ID]],Table2[[#All],[Department Head]])</f>
        <v>Support</v>
      </c>
      <c r="AC4386" s="2">
        <f>_xlfn.XLOOKUP(Table1[[#This Row],[City]],L:L,O:O)</f>
        <v>0.24036902712549932</v>
      </c>
      <c r="AD4386" t="str" cm="1">
        <f t="array" ref="AD4386">_xlfn.IFS(Table1[[#This Row],[Performance Score]]&gt;=90,"Excellent",Table1[[#This Row],[Performance Score]]&gt;=75,"Good",Table1[[#This Row],[Performance Score]]&gt;=60,"Average",Table1[[#This Row],[Performance Score]]&lt;=60,"Need Improvement")</f>
        <v>Good</v>
      </c>
      <c r="AE4386" t="str">
        <f>IF(AND(Table1[[#This Row],[Attendance %]]&gt;=80,(Table1[[#This Row],[Performance Score]]&gt;=80)),"Eligible","Not Eligible")</f>
        <v>Not Eligible</v>
      </c>
      <c r="AF4386" t="str">
        <f>IF(Table1[[#This Row],[Performance Score]]&gt;=80,"High Performer","Low Performer")</f>
        <v>Low Performer</v>
      </c>
      <c r="AG4386" t="str" cm="1">
        <f t="array" aca="1" ref="AG4386" ca="1">_xlfn.IFS(Table1[[#This Row],[Experience]]&lt;=3,"Junior",Table1[[#This Row],[Experience]]&lt;=7,"Mid Level",Table1[[#This Row],[Experience]]&gt;=7,"Senior")</f>
        <v>Senior</v>
      </c>
      <c r="AH4386" t="str">
        <f>IF(Table1[[#This Row],[Attendance %]]&gt;75,"OK","Below 75")</f>
        <v>Below 75</v>
      </c>
      <c r="AI4386" t="b">
        <f>ISBLANK(Table1[[#This Row],[Employee ID]])</f>
        <v>0</v>
      </c>
      <c r="AJ4386" t="b">
        <f>ISNUMBER(Table1[[#This Row],[Total Salary  ]])</f>
        <v>1</v>
      </c>
      <c r="AK4386" t="str">
        <f>IFERROR(_xlfn.XLOOKUP(Table1[[#This Row],[Manager ID]],MANAGERS!A:A,MANAGERS!B:B),"Not Found")</f>
        <v>Manager_19</v>
      </c>
    </row>
    <row r="4387" spans="1:37" x14ac:dyDescent="0.2">
      <c r="A4387" t="s">
        <v>4684</v>
      </c>
      <c r="B4387" t="s">
        <v>93</v>
      </c>
      <c r="C4387" t="s">
        <v>21</v>
      </c>
      <c r="D4387" t="s">
        <v>81</v>
      </c>
      <c r="E4387" t="s">
        <v>65</v>
      </c>
      <c r="F4387" s="1">
        <v>45045</v>
      </c>
      <c r="G4387" s="1">
        <v>30421</v>
      </c>
      <c r="H4387">
        <v>35385</v>
      </c>
      <c r="I4387">
        <v>18851</v>
      </c>
      <c r="J4387">
        <v>92</v>
      </c>
      <c r="K4387">
        <v>56</v>
      </c>
      <c r="L4387" t="s">
        <v>27</v>
      </c>
      <c r="M4387">
        <v>102</v>
      </c>
      <c r="N4387">
        <f>Table1[[#This Row],[Basic Salary]]+Table1[[#This Row],[Bonus]]</f>
        <v>54236</v>
      </c>
      <c r="O4387" s="2">
        <f>Table1[[#This Row],[Bonus]]/Table1[[#This Row],[Basic Salary]]</f>
        <v>0.53273986152324426</v>
      </c>
      <c r="P4387">
        <f ca="1">DATEDIF(Table1[[#This Row],[Date of Birth]],TODAY(),"Y")</f>
        <v>43</v>
      </c>
      <c r="Q4387">
        <f ca="1">DATEDIF(Table1[[#This Row],[Joining Date]],TODAY(),"Y")</f>
        <v>3</v>
      </c>
      <c r="R4387" t="str">
        <f ca="1">IF(YEAR(Table1[[#This Row],[Joining Date]])=YEAR(TODAY()),"Yes","No")</f>
        <v>No</v>
      </c>
      <c r="S4387" t="str">
        <f ca="1">IF(Table1[[#This Row],[Experience]]&gt;5,"Yes","No")</f>
        <v>No</v>
      </c>
      <c r="T4387" t="str">
        <f>TEXT(Table1[[#This Row],[Joining Date]],"mmmm")</f>
        <v>April</v>
      </c>
      <c r="U4387" t="str">
        <f>TEXT(Table1[[#This Row],[Joining Date]],"yyyy")</f>
        <v>2023</v>
      </c>
      <c r="V4387" s="5">
        <f ca="1">TODAY()-Table1[[#This Row],[Joining Date]]</f>
        <v>1194</v>
      </c>
      <c r="W4387" t="str">
        <f>LEFT(Table1[[#This Row],[Employee Name]],FIND(" ",Table1[[#This Row],[Employee Name]])-1)</f>
        <v>Priya</v>
      </c>
      <c r="X4387" t="str">
        <f>RIGHT(Table1[[#This Row],[Employee Name]],LEN(Table1[[#This Row],[Employee Name]])-FIND(" ",Table1[[#This Row],[Employee Name]]))</f>
        <v>Reddy</v>
      </c>
      <c r="Y4387" t="str">
        <f>Table1[[#This Row],[Department]]&amp;"-"&amp;Table1[[#This Row],[Employee ID]]</f>
        <v>Sales-E04628</v>
      </c>
      <c r="Z4387" t="str">
        <f>LEFT(Table1[[#This Row],[Department]],3)</f>
        <v>Sal</v>
      </c>
      <c r="AA4387" t="str">
        <f>_xlfn.XLOOKUP(Table1[[#This Row],[Manager ID]],MANAGERS!A:A,MANAGERS!B:B)</f>
        <v>Manager_2</v>
      </c>
      <c r="AB4387" t="str" cm="1">
        <f t="array" ref="AB4387">_xlfn.XLOOKUP(Table1[[#This Row],[Manager ID]],Table2[[#All],[Manager ID]],Table2[[#All],[Department Head]])</f>
        <v>Sales</v>
      </c>
      <c r="AC4387" s="2">
        <f>_xlfn.XLOOKUP(Table1[[#This Row],[City]],L:L,O:O)</f>
        <v>0.23674293405114402</v>
      </c>
      <c r="AD4387" t="str" cm="1">
        <f t="array" ref="AD4387">_xlfn.IFS(Table1[[#This Row],[Performance Score]]&gt;=90,"Excellent",Table1[[#This Row],[Performance Score]]&gt;=75,"Good",Table1[[#This Row],[Performance Score]]&gt;=60,"Average",Table1[[#This Row],[Performance Score]]&lt;=60,"Need Improvement")</f>
        <v>Need Improvement</v>
      </c>
      <c r="AE4387" t="str">
        <f>IF(AND(Table1[[#This Row],[Attendance %]]&gt;=80,(Table1[[#This Row],[Performance Score]]&gt;=80)),"Eligible","Not Eligible")</f>
        <v>Not Eligible</v>
      </c>
      <c r="AF4387" t="str">
        <f>IF(Table1[[#This Row],[Performance Score]]&gt;=80,"High Performer","Low Performer")</f>
        <v>Low Performer</v>
      </c>
      <c r="AG4387" t="str" cm="1">
        <f t="array" aca="1" ref="AG4387" ca="1">_xlfn.IFS(Table1[[#This Row],[Experience]]&lt;=3,"Junior",Table1[[#This Row],[Experience]]&lt;=7,"Mid Level",Table1[[#This Row],[Experience]]&gt;=7,"Senior")</f>
        <v>Junior</v>
      </c>
      <c r="AH4387" t="str">
        <f>IF(Table1[[#This Row],[Attendance %]]&gt;75,"OK","Below 75")</f>
        <v>OK</v>
      </c>
      <c r="AI4387" t="b">
        <f>ISBLANK(Table1[[#This Row],[Employee ID]])</f>
        <v>0</v>
      </c>
      <c r="AJ4387" t="b">
        <f>ISNUMBER(Table1[[#This Row],[Total Salary  ]])</f>
        <v>1</v>
      </c>
      <c r="AK4387" t="str">
        <f>IFERROR(_xlfn.XLOOKUP(Table1[[#This Row],[Manager ID]],MANAGERS!A:A,MANAGERS!B:B),"Not Found")</f>
        <v>Manager_2</v>
      </c>
    </row>
    <row r="4388" spans="1:37" x14ac:dyDescent="0.2">
      <c r="A4388" t="s">
        <v>2420</v>
      </c>
      <c r="B4388" t="s">
        <v>69</v>
      </c>
      <c r="C4388" t="s">
        <v>15</v>
      </c>
      <c r="D4388" t="s">
        <v>25</v>
      </c>
      <c r="E4388" t="s">
        <v>17</v>
      </c>
      <c r="F4388" s="1">
        <v>45509</v>
      </c>
      <c r="G4388" s="1">
        <v>29380</v>
      </c>
      <c r="H4388">
        <v>47042</v>
      </c>
      <c r="I4388">
        <v>7160</v>
      </c>
      <c r="J4388">
        <v>70</v>
      </c>
      <c r="K4388">
        <v>52</v>
      </c>
      <c r="L4388" t="s">
        <v>18</v>
      </c>
      <c r="M4388">
        <v>116</v>
      </c>
      <c r="N4388">
        <f>Table1[[#This Row],[Basic Salary]]+Table1[[#This Row],[Bonus]]</f>
        <v>54202</v>
      </c>
      <c r="O4388" s="2">
        <f>Table1[[#This Row],[Bonus]]/Table1[[#This Row],[Basic Salary]]</f>
        <v>0.15220441307767527</v>
      </c>
      <c r="P4388">
        <f ca="1">DATEDIF(Table1[[#This Row],[Date of Birth]],TODAY(),"Y")</f>
        <v>46</v>
      </c>
      <c r="Q4388">
        <f ca="1">DATEDIF(Table1[[#This Row],[Joining Date]],TODAY(),"Y")</f>
        <v>2</v>
      </c>
      <c r="R4388" t="str">
        <f ca="1">IF(YEAR(Table1[[#This Row],[Joining Date]])=YEAR(TODAY()),"Yes","No")</f>
        <v>No</v>
      </c>
      <c r="S4388" t="str">
        <f ca="1">IF(Table1[[#This Row],[Experience]]&gt;5,"Yes","No")</f>
        <v>No</v>
      </c>
      <c r="T4388" t="str">
        <f>TEXT(Table1[[#This Row],[Joining Date]],"mmmm")</f>
        <v>August</v>
      </c>
      <c r="U4388" t="str">
        <f>TEXT(Table1[[#This Row],[Joining Date]],"yyyy")</f>
        <v>2024</v>
      </c>
      <c r="V4388" s="5">
        <f ca="1">TODAY()-Table1[[#This Row],[Joining Date]]</f>
        <v>730</v>
      </c>
      <c r="W4388" t="str">
        <f>LEFT(Table1[[#This Row],[Employee Name]],FIND(" ",Table1[[#This Row],[Employee Name]])-1)</f>
        <v>Neha</v>
      </c>
      <c r="X4388" t="str">
        <f>RIGHT(Table1[[#This Row],[Employee Name]],LEN(Table1[[#This Row],[Employee Name]])-FIND(" ",Table1[[#This Row],[Employee Name]]))</f>
        <v>Kulkarni</v>
      </c>
      <c r="Y4388" t="str">
        <f>Table1[[#This Row],[Department]]&amp;"-"&amp;Table1[[#This Row],[Employee ID]]</f>
        <v>Finance-E02364</v>
      </c>
      <c r="Z4388" t="str">
        <f>LEFT(Table1[[#This Row],[Department]],3)</f>
        <v>Fin</v>
      </c>
      <c r="AA4388" t="str">
        <f>_xlfn.XLOOKUP(Table1[[#This Row],[Manager ID]],MANAGERS!A:A,MANAGERS!B:B)</f>
        <v>Manager_16</v>
      </c>
      <c r="AB4388" t="str" cm="1">
        <f t="array" ref="AB4388">_xlfn.XLOOKUP(Table1[[#This Row],[Manager ID]],Table2[[#All],[Manager ID]],Table2[[#All],[Department Head]])</f>
        <v>Sales</v>
      </c>
      <c r="AC4388" s="2">
        <f>_xlfn.XLOOKUP(Table1[[#This Row],[City]],L:L,O:O)</f>
        <v>0.21356479274849693</v>
      </c>
      <c r="AD4388" t="str" cm="1">
        <f t="array" ref="AD4388">_xlfn.IFS(Table1[[#This Row],[Performance Score]]&gt;=90,"Excellent",Table1[[#This Row],[Performance Score]]&gt;=75,"Good",Table1[[#This Row],[Performance Score]]&gt;=60,"Average",Table1[[#This Row],[Performance Score]]&lt;=60,"Need Improvement")</f>
        <v>Need Improvement</v>
      </c>
      <c r="AE4388" t="str">
        <f>IF(AND(Table1[[#This Row],[Attendance %]]&gt;=80,(Table1[[#This Row],[Performance Score]]&gt;=80)),"Eligible","Not Eligible")</f>
        <v>Not Eligible</v>
      </c>
      <c r="AF4388" t="str">
        <f>IF(Table1[[#This Row],[Performance Score]]&gt;=80,"High Performer","Low Performer")</f>
        <v>Low Performer</v>
      </c>
      <c r="AG4388" t="str" cm="1">
        <f t="array" aca="1" ref="AG4388" ca="1">_xlfn.IFS(Table1[[#This Row],[Experience]]&lt;=3,"Junior",Table1[[#This Row],[Experience]]&lt;=7,"Mid Level",Table1[[#This Row],[Experience]]&gt;=7,"Senior")</f>
        <v>Junior</v>
      </c>
      <c r="AH4388" t="str">
        <f>IF(Table1[[#This Row],[Attendance %]]&gt;75,"OK","Below 75")</f>
        <v>Below 75</v>
      </c>
      <c r="AI4388" t="b">
        <f>ISBLANK(Table1[[#This Row],[Employee ID]])</f>
        <v>0</v>
      </c>
      <c r="AJ4388" t="b">
        <f>ISNUMBER(Table1[[#This Row],[Total Salary  ]])</f>
        <v>1</v>
      </c>
      <c r="AK4388" t="str">
        <f>IFERROR(_xlfn.XLOOKUP(Table1[[#This Row],[Manager ID]],MANAGERS!A:A,MANAGERS!B:B),"Not Found")</f>
        <v>Manager_16</v>
      </c>
    </row>
    <row r="4389" spans="1:37" x14ac:dyDescent="0.2">
      <c r="A4389" t="s">
        <v>4770</v>
      </c>
      <c r="B4389" t="s">
        <v>77</v>
      </c>
      <c r="C4389" t="s">
        <v>15</v>
      </c>
      <c r="D4389" t="s">
        <v>46</v>
      </c>
      <c r="E4389" t="s">
        <v>30</v>
      </c>
      <c r="F4389" s="1">
        <v>44830</v>
      </c>
      <c r="G4389" s="1">
        <v>33669</v>
      </c>
      <c r="H4389">
        <v>49083</v>
      </c>
      <c r="I4389">
        <v>5105</v>
      </c>
      <c r="J4389">
        <v>81</v>
      </c>
      <c r="K4389">
        <v>41</v>
      </c>
      <c r="L4389" t="s">
        <v>23</v>
      </c>
      <c r="M4389">
        <v>111</v>
      </c>
      <c r="N4389">
        <f>Table1[[#This Row],[Basic Salary]]+Table1[[#This Row],[Bonus]]</f>
        <v>54188</v>
      </c>
      <c r="O4389" s="2">
        <f>Table1[[#This Row],[Bonus]]/Table1[[#This Row],[Basic Salary]]</f>
        <v>0.10400749750422754</v>
      </c>
      <c r="P4389">
        <f ca="1">DATEDIF(Table1[[#This Row],[Date of Birth]],TODAY(),"Y")</f>
        <v>34</v>
      </c>
      <c r="Q4389">
        <f ca="1">DATEDIF(Table1[[#This Row],[Joining Date]],TODAY(),"Y")</f>
        <v>3</v>
      </c>
      <c r="R4389" t="str">
        <f ca="1">IF(YEAR(Table1[[#This Row],[Joining Date]])=YEAR(TODAY()),"Yes","No")</f>
        <v>No</v>
      </c>
      <c r="S4389" t="str">
        <f ca="1">IF(Table1[[#This Row],[Experience]]&gt;5,"Yes","No")</f>
        <v>No</v>
      </c>
      <c r="T4389" t="str">
        <f>TEXT(Table1[[#This Row],[Joining Date]],"mmmm")</f>
        <v>September</v>
      </c>
      <c r="U4389" t="str">
        <f>TEXT(Table1[[#This Row],[Joining Date]],"yyyy")</f>
        <v>2022</v>
      </c>
      <c r="V4389" s="5">
        <f ca="1">TODAY()-Table1[[#This Row],[Joining Date]]</f>
        <v>1409</v>
      </c>
      <c r="W4389" t="str">
        <f>LEFT(Table1[[#This Row],[Employee Name]],FIND(" ",Table1[[#This Row],[Employee Name]])-1)</f>
        <v>Rohan</v>
      </c>
      <c r="X4389" t="str">
        <f>RIGHT(Table1[[#This Row],[Employee Name]],LEN(Table1[[#This Row],[Employee Name]])-FIND(" ",Table1[[#This Row],[Employee Name]]))</f>
        <v>Gupta</v>
      </c>
      <c r="Y4389" t="str">
        <f>Table1[[#This Row],[Department]]&amp;"-"&amp;Table1[[#This Row],[Employee ID]]</f>
        <v>Support-E04714</v>
      </c>
      <c r="Z4389" t="str">
        <f>LEFT(Table1[[#This Row],[Department]],3)</f>
        <v>Sup</v>
      </c>
      <c r="AA4389" t="str">
        <f>_xlfn.XLOOKUP(Table1[[#This Row],[Manager ID]],MANAGERS!A:A,MANAGERS!B:B)</f>
        <v>Manager_11</v>
      </c>
      <c r="AB4389" t="str" cm="1">
        <f t="array" ref="AB4389">_xlfn.XLOOKUP(Table1[[#This Row],[Manager ID]],Table2[[#All],[Manager ID]],Table2[[#All],[Department Head]])</f>
        <v>Marketing</v>
      </c>
      <c r="AC4389" s="2">
        <f>_xlfn.XLOOKUP(Table1[[#This Row],[City]],L:L,O:O)</f>
        <v>0.23486488519629886</v>
      </c>
      <c r="AD4389" t="str" cm="1">
        <f t="array" ref="AD4389">_xlfn.IFS(Table1[[#This Row],[Performance Score]]&gt;=90,"Excellent",Table1[[#This Row],[Performance Score]]&gt;=75,"Good",Table1[[#This Row],[Performance Score]]&gt;=60,"Average",Table1[[#This Row],[Performance Score]]&lt;=60,"Need Improvement")</f>
        <v>Need Improvement</v>
      </c>
      <c r="AE4389" t="str">
        <f>IF(AND(Table1[[#This Row],[Attendance %]]&gt;=80,(Table1[[#This Row],[Performance Score]]&gt;=80)),"Eligible","Not Eligible")</f>
        <v>Not Eligible</v>
      </c>
      <c r="AF4389" t="str">
        <f>IF(Table1[[#This Row],[Performance Score]]&gt;=80,"High Performer","Low Performer")</f>
        <v>Low Performer</v>
      </c>
      <c r="AG4389" t="str" cm="1">
        <f t="array" aca="1" ref="AG4389" ca="1">_xlfn.IFS(Table1[[#This Row],[Experience]]&lt;=3,"Junior",Table1[[#This Row],[Experience]]&lt;=7,"Mid Level",Table1[[#This Row],[Experience]]&gt;=7,"Senior")</f>
        <v>Junior</v>
      </c>
      <c r="AH4389" t="str">
        <f>IF(Table1[[#This Row],[Attendance %]]&gt;75,"OK","Below 75")</f>
        <v>OK</v>
      </c>
      <c r="AI4389" t="b">
        <f>ISBLANK(Table1[[#This Row],[Employee ID]])</f>
        <v>0</v>
      </c>
      <c r="AJ4389" t="b">
        <f>ISNUMBER(Table1[[#This Row],[Total Salary  ]])</f>
        <v>1</v>
      </c>
      <c r="AK4389" t="str">
        <f>IFERROR(_xlfn.XLOOKUP(Table1[[#This Row],[Manager ID]],MANAGERS!A:A,MANAGERS!B:B),"Not Found")</f>
        <v>Manager_11</v>
      </c>
    </row>
    <row r="4390" spans="1:37" x14ac:dyDescent="0.2">
      <c r="A4390" t="s">
        <v>927</v>
      </c>
      <c r="B4390" t="s">
        <v>57</v>
      </c>
      <c r="C4390" t="s">
        <v>15</v>
      </c>
      <c r="D4390" t="s">
        <v>16</v>
      </c>
      <c r="E4390" t="s">
        <v>17</v>
      </c>
      <c r="F4390" s="1">
        <v>45839</v>
      </c>
      <c r="G4390" s="1">
        <v>37934</v>
      </c>
      <c r="H4390">
        <v>48559</v>
      </c>
      <c r="I4390">
        <v>5621</v>
      </c>
      <c r="J4390">
        <v>77</v>
      </c>
      <c r="K4390">
        <v>90</v>
      </c>
      <c r="L4390" t="s">
        <v>37</v>
      </c>
      <c r="M4390">
        <v>108</v>
      </c>
      <c r="N4390">
        <f>Table1[[#This Row],[Basic Salary]]+Table1[[#This Row],[Bonus]]</f>
        <v>54180</v>
      </c>
      <c r="O4390" s="2">
        <f>Table1[[#This Row],[Bonus]]/Table1[[#This Row],[Basic Salary]]</f>
        <v>0.11575609052904715</v>
      </c>
      <c r="P4390">
        <f ca="1">DATEDIF(Table1[[#This Row],[Date of Birth]],TODAY(),"Y")</f>
        <v>22</v>
      </c>
      <c r="Q4390">
        <f ca="1">DATEDIF(Table1[[#This Row],[Joining Date]],TODAY(),"Y")</f>
        <v>1</v>
      </c>
      <c r="R4390" t="str">
        <f ca="1">IF(YEAR(Table1[[#This Row],[Joining Date]])=YEAR(TODAY()),"Yes","No")</f>
        <v>No</v>
      </c>
      <c r="S4390" t="str">
        <f ca="1">IF(Table1[[#This Row],[Experience]]&gt;5,"Yes","No")</f>
        <v>No</v>
      </c>
      <c r="T4390" t="str">
        <f>TEXT(Table1[[#This Row],[Joining Date]],"mmmm")</f>
        <v>July</v>
      </c>
      <c r="U4390" t="str">
        <f>TEXT(Table1[[#This Row],[Joining Date]],"yyyy")</f>
        <v>2025</v>
      </c>
      <c r="V4390" s="5">
        <f ca="1">TODAY()-Table1[[#This Row],[Joining Date]]</f>
        <v>400</v>
      </c>
      <c r="W4390" t="str">
        <f>LEFT(Table1[[#This Row],[Employee Name]],FIND(" ",Table1[[#This Row],[Employee Name]])-1)</f>
        <v>Swathi</v>
      </c>
      <c r="X4390" t="str">
        <f>RIGHT(Table1[[#This Row],[Employee Name]],LEN(Table1[[#This Row],[Employee Name]])-FIND(" ",Table1[[#This Row],[Employee Name]]))</f>
        <v>Ramesh</v>
      </c>
      <c r="Y4390" t="str">
        <f>Table1[[#This Row],[Department]]&amp;"-"&amp;Table1[[#This Row],[Employee ID]]</f>
        <v>HR-E00871</v>
      </c>
      <c r="Z4390" t="str">
        <f>LEFT(Table1[[#This Row],[Department]],3)</f>
        <v>HR</v>
      </c>
      <c r="AA4390" t="str">
        <f>_xlfn.XLOOKUP(Table1[[#This Row],[Manager ID]],MANAGERS!A:A,MANAGERS!B:B)</f>
        <v>Manager_8</v>
      </c>
      <c r="AB4390" t="str" cm="1">
        <f t="array" ref="AB4390">_xlfn.XLOOKUP(Table1[[#This Row],[Manager ID]],Table2[[#All],[Manager ID]],Table2[[#All],[Department Head]])</f>
        <v>Sales</v>
      </c>
      <c r="AC4390" s="2">
        <f>_xlfn.XLOOKUP(Table1[[#This Row],[City]],L:L,O:O)</f>
        <v>0.24036902712549932</v>
      </c>
      <c r="AD4390" t="str" cm="1">
        <f t="array" ref="AD4390">_xlfn.IFS(Table1[[#This Row],[Performance Score]]&gt;=90,"Excellent",Table1[[#This Row],[Performance Score]]&gt;=75,"Good",Table1[[#This Row],[Performance Score]]&gt;=60,"Average",Table1[[#This Row],[Performance Score]]&lt;=60,"Need Improvement")</f>
        <v>Excellent</v>
      </c>
      <c r="AE4390" t="str">
        <f>IF(AND(Table1[[#This Row],[Attendance %]]&gt;=80,(Table1[[#This Row],[Performance Score]]&gt;=80)),"Eligible","Not Eligible")</f>
        <v>Not Eligible</v>
      </c>
      <c r="AF4390" t="str">
        <f>IF(Table1[[#This Row],[Performance Score]]&gt;=80,"High Performer","Low Performer")</f>
        <v>High Performer</v>
      </c>
      <c r="AG4390" t="str" cm="1">
        <f t="array" aca="1" ref="AG4390" ca="1">_xlfn.IFS(Table1[[#This Row],[Experience]]&lt;=3,"Junior",Table1[[#This Row],[Experience]]&lt;=7,"Mid Level",Table1[[#This Row],[Experience]]&gt;=7,"Senior")</f>
        <v>Junior</v>
      </c>
      <c r="AH4390" t="str">
        <f>IF(Table1[[#This Row],[Attendance %]]&gt;75,"OK","Below 75")</f>
        <v>OK</v>
      </c>
      <c r="AI4390" t="b">
        <f>ISBLANK(Table1[[#This Row],[Employee ID]])</f>
        <v>0</v>
      </c>
      <c r="AJ4390" t="b">
        <f>ISNUMBER(Table1[[#This Row],[Total Salary  ]])</f>
        <v>1</v>
      </c>
      <c r="AK4390" t="str">
        <f>IFERROR(_xlfn.XLOOKUP(Table1[[#This Row],[Manager ID]],MANAGERS!A:A,MANAGERS!B:B),"Not Found")</f>
        <v>Manager_8</v>
      </c>
    </row>
    <row r="4391" spans="1:37" x14ac:dyDescent="0.2">
      <c r="A4391" t="s">
        <v>1374</v>
      </c>
      <c r="B4391" t="s">
        <v>42</v>
      </c>
      <c r="C4391" t="s">
        <v>15</v>
      </c>
      <c r="D4391" t="s">
        <v>43</v>
      </c>
      <c r="E4391" t="s">
        <v>26</v>
      </c>
      <c r="F4391" s="1">
        <v>44675</v>
      </c>
      <c r="G4391" s="1">
        <v>34925</v>
      </c>
      <c r="H4391">
        <v>48332</v>
      </c>
      <c r="I4391">
        <v>5828</v>
      </c>
      <c r="J4391">
        <v>83</v>
      </c>
      <c r="K4391">
        <v>94</v>
      </c>
      <c r="L4391" t="s">
        <v>27</v>
      </c>
      <c r="M4391">
        <v>112</v>
      </c>
      <c r="N4391">
        <f>Table1[[#This Row],[Basic Salary]]+Table1[[#This Row],[Bonus]]</f>
        <v>54160</v>
      </c>
      <c r="O4391" s="2">
        <f>Table1[[#This Row],[Bonus]]/Table1[[#This Row],[Basic Salary]]</f>
        <v>0.12058263676239345</v>
      </c>
      <c r="P4391">
        <f ca="1">DATEDIF(Table1[[#This Row],[Date of Birth]],TODAY(),"Y")</f>
        <v>30</v>
      </c>
      <c r="Q4391">
        <f ca="1">DATEDIF(Table1[[#This Row],[Joining Date]],TODAY(),"Y")</f>
        <v>4</v>
      </c>
      <c r="R4391" t="str">
        <f ca="1">IF(YEAR(Table1[[#This Row],[Joining Date]])=YEAR(TODAY()),"Yes","No")</f>
        <v>No</v>
      </c>
      <c r="S4391" t="str">
        <f ca="1">IF(Table1[[#This Row],[Experience]]&gt;5,"Yes","No")</f>
        <v>No</v>
      </c>
      <c r="T4391" t="str">
        <f>TEXT(Table1[[#This Row],[Joining Date]],"mmmm")</f>
        <v>April</v>
      </c>
      <c r="U4391" t="str">
        <f>TEXT(Table1[[#This Row],[Joining Date]],"yyyy")</f>
        <v>2022</v>
      </c>
      <c r="V4391" s="5">
        <f ca="1">TODAY()-Table1[[#This Row],[Joining Date]]</f>
        <v>1564</v>
      </c>
      <c r="W4391" t="str">
        <f>LEFT(Table1[[#This Row],[Employee Name]],FIND(" ",Table1[[#This Row],[Employee Name]])-1)</f>
        <v>Krishna</v>
      </c>
      <c r="X4391" t="str">
        <f>RIGHT(Table1[[#This Row],[Employee Name]],LEN(Table1[[#This Row],[Employee Name]])-FIND(" ",Table1[[#This Row],[Employee Name]]))</f>
        <v>Chaitanya</v>
      </c>
      <c r="Y4391" t="str">
        <f>Table1[[#This Row],[Department]]&amp;"-"&amp;Table1[[#This Row],[Employee ID]]</f>
        <v>Operations-E01318</v>
      </c>
      <c r="Z4391" t="str">
        <f>LEFT(Table1[[#This Row],[Department]],3)</f>
        <v>Ope</v>
      </c>
      <c r="AA4391" t="str">
        <f>_xlfn.XLOOKUP(Table1[[#This Row],[Manager ID]],MANAGERS!A:A,MANAGERS!B:B)</f>
        <v>Manager_12</v>
      </c>
      <c r="AB4391" t="str" cm="1">
        <f t="array" ref="AB4391">_xlfn.XLOOKUP(Table1[[#This Row],[Manager ID]],Table2[[#All],[Manager ID]],Table2[[#All],[Department Head]])</f>
        <v>Marketing</v>
      </c>
      <c r="AC4391" s="2">
        <f>_xlfn.XLOOKUP(Table1[[#This Row],[City]],L:L,O:O)</f>
        <v>0.23674293405114402</v>
      </c>
      <c r="AD4391" t="str" cm="1">
        <f t="array" ref="AD4391">_xlfn.IFS(Table1[[#This Row],[Performance Score]]&gt;=90,"Excellent",Table1[[#This Row],[Performance Score]]&gt;=75,"Good",Table1[[#This Row],[Performance Score]]&gt;=60,"Average",Table1[[#This Row],[Performance Score]]&lt;=60,"Need Improvement")</f>
        <v>Excellent</v>
      </c>
      <c r="AE4391" t="str">
        <f>IF(AND(Table1[[#This Row],[Attendance %]]&gt;=80,(Table1[[#This Row],[Performance Score]]&gt;=80)),"Eligible","Not Eligible")</f>
        <v>Eligible</v>
      </c>
      <c r="AF4391" t="str">
        <f>IF(Table1[[#This Row],[Performance Score]]&gt;=80,"High Performer","Low Performer")</f>
        <v>High Performer</v>
      </c>
      <c r="AG4391" t="str" cm="1">
        <f t="array" aca="1" ref="AG4391" ca="1">_xlfn.IFS(Table1[[#This Row],[Experience]]&lt;=3,"Junior",Table1[[#This Row],[Experience]]&lt;=7,"Mid Level",Table1[[#This Row],[Experience]]&gt;=7,"Senior")</f>
        <v>Mid Level</v>
      </c>
      <c r="AH4391" t="str">
        <f>IF(Table1[[#This Row],[Attendance %]]&gt;75,"OK","Below 75")</f>
        <v>OK</v>
      </c>
      <c r="AI4391" t="b">
        <f>ISBLANK(Table1[[#This Row],[Employee ID]])</f>
        <v>0</v>
      </c>
      <c r="AJ4391" t="b">
        <f>ISNUMBER(Table1[[#This Row],[Total Salary  ]])</f>
        <v>1</v>
      </c>
      <c r="AK4391" t="str">
        <f>IFERROR(_xlfn.XLOOKUP(Table1[[#This Row],[Manager ID]],MANAGERS!A:A,MANAGERS!B:B),"Not Found")</f>
        <v>Manager_12</v>
      </c>
    </row>
    <row r="4392" spans="1:37" x14ac:dyDescent="0.2">
      <c r="A4392" t="s">
        <v>4880</v>
      </c>
      <c r="B4392" t="s">
        <v>45</v>
      </c>
      <c r="C4392" t="s">
        <v>15</v>
      </c>
      <c r="D4392" t="s">
        <v>43</v>
      </c>
      <c r="E4392" t="s">
        <v>26</v>
      </c>
      <c r="F4392" s="1">
        <v>44973</v>
      </c>
      <c r="G4392" s="1">
        <v>38326</v>
      </c>
      <c r="H4392">
        <v>26129</v>
      </c>
      <c r="I4392">
        <v>28026</v>
      </c>
      <c r="J4392">
        <v>73</v>
      </c>
      <c r="K4392">
        <v>68</v>
      </c>
      <c r="L4392" t="s">
        <v>23</v>
      </c>
      <c r="M4392">
        <v>106</v>
      </c>
      <c r="N4392">
        <f>Table1[[#This Row],[Basic Salary]]+Table1[[#This Row],[Bonus]]</f>
        <v>54155</v>
      </c>
      <c r="O4392" s="2">
        <f>Table1[[#This Row],[Bonus]]/Table1[[#This Row],[Basic Salary]]</f>
        <v>1.0726013241991657</v>
      </c>
      <c r="P4392">
        <f ca="1">DATEDIF(Table1[[#This Row],[Date of Birth]],TODAY(),"Y")</f>
        <v>21</v>
      </c>
      <c r="Q4392">
        <f ca="1">DATEDIF(Table1[[#This Row],[Joining Date]],TODAY(),"Y")</f>
        <v>3</v>
      </c>
      <c r="R4392" t="str">
        <f ca="1">IF(YEAR(Table1[[#This Row],[Joining Date]])=YEAR(TODAY()),"Yes","No")</f>
        <v>No</v>
      </c>
      <c r="S4392" t="str">
        <f ca="1">IF(Table1[[#This Row],[Experience]]&gt;5,"Yes","No")</f>
        <v>No</v>
      </c>
      <c r="T4392" t="str">
        <f>TEXT(Table1[[#This Row],[Joining Date]],"mmmm")</f>
        <v>February</v>
      </c>
      <c r="U4392" t="str">
        <f>TEXT(Table1[[#This Row],[Joining Date]],"yyyy")</f>
        <v>2023</v>
      </c>
      <c r="V4392" s="5">
        <f ca="1">TODAY()-Table1[[#This Row],[Joining Date]]</f>
        <v>1266</v>
      </c>
      <c r="W4392" t="str">
        <f>LEFT(Table1[[#This Row],[Employee Name]],FIND(" ",Table1[[#This Row],[Employee Name]])-1)</f>
        <v>Ananya</v>
      </c>
      <c r="X4392" t="str">
        <f>RIGHT(Table1[[#This Row],[Employee Name]],LEN(Table1[[#This Row],[Employee Name]])-FIND(" ",Table1[[#This Row],[Employee Name]]))</f>
        <v>Rao</v>
      </c>
      <c r="Y4392" t="str">
        <f>Table1[[#This Row],[Department]]&amp;"-"&amp;Table1[[#This Row],[Employee ID]]</f>
        <v>Operations-E04824</v>
      </c>
      <c r="Z4392" t="str">
        <f>LEFT(Table1[[#This Row],[Department]],3)</f>
        <v>Ope</v>
      </c>
      <c r="AA4392" t="str">
        <f>_xlfn.XLOOKUP(Table1[[#This Row],[Manager ID]],MANAGERS!A:A,MANAGERS!B:B)</f>
        <v>Manager_6</v>
      </c>
      <c r="AB4392" t="str" cm="1">
        <f t="array" ref="AB4392">_xlfn.XLOOKUP(Table1[[#This Row],[Manager ID]],Table2[[#All],[Manager ID]],Table2[[#All],[Department Head]])</f>
        <v>HR</v>
      </c>
      <c r="AC4392" s="2">
        <f>_xlfn.XLOOKUP(Table1[[#This Row],[City]],L:L,O:O)</f>
        <v>0.23486488519629886</v>
      </c>
      <c r="AD4392" t="str" cm="1">
        <f t="array" ref="AD4392">_xlfn.IFS(Table1[[#This Row],[Performance Score]]&gt;=90,"Excellent",Table1[[#This Row],[Performance Score]]&gt;=75,"Good",Table1[[#This Row],[Performance Score]]&gt;=60,"Average",Table1[[#This Row],[Performance Score]]&lt;=60,"Need Improvement")</f>
        <v>Average</v>
      </c>
      <c r="AE4392" t="str">
        <f>IF(AND(Table1[[#This Row],[Attendance %]]&gt;=80,(Table1[[#This Row],[Performance Score]]&gt;=80)),"Eligible","Not Eligible")</f>
        <v>Not Eligible</v>
      </c>
      <c r="AF4392" t="str">
        <f>IF(Table1[[#This Row],[Performance Score]]&gt;=80,"High Performer","Low Performer")</f>
        <v>Low Performer</v>
      </c>
      <c r="AG4392" t="str" cm="1">
        <f t="array" aca="1" ref="AG4392" ca="1">_xlfn.IFS(Table1[[#This Row],[Experience]]&lt;=3,"Junior",Table1[[#This Row],[Experience]]&lt;=7,"Mid Level",Table1[[#This Row],[Experience]]&gt;=7,"Senior")</f>
        <v>Junior</v>
      </c>
      <c r="AH4392" t="str">
        <f>IF(Table1[[#This Row],[Attendance %]]&gt;75,"OK","Below 75")</f>
        <v>Below 75</v>
      </c>
      <c r="AI4392" t="b">
        <f>ISBLANK(Table1[[#This Row],[Employee ID]])</f>
        <v>0</v>
      </c>
      <c r="AJ4392" t="b">
        <f>ISNUMBER(Table1[[#This Row],[Total Salary  ]])</f>
        <v>1</v>
      </c>
      <c r="AK4392" t="str">
        <f>IFERROR(_xlfn.XLOOKUP(Table1[[#This Row],[Manager ID]],MANAGERS!A:A,MANAGERS!B:B),"Not Found")</f>
        <v>Manager_6</v>
      </c>
    </row>
    <row r="4393" spans="1:37" x14ac:dyDescent="0.2">
      <c r="A4393" t="s">
        <v>3080</v>
      </c>
      <c r="B4393" t="s">
        <v>95</v>
      </c>
      <c r="C4393" t="s">
        <v>21</v>
      </c>
      <c r="D4393" t="s">
        <v>25</v>
      </c>
      <c r="E4393" t="s">
        <v>17</v>
      </c>
      <c r="F4393" s="1">
        <v>44372</v>
      </c>
      <c r="G4393" s="1">
        <v>38947</v>
      </c>
      <c r="H4393">
        <v>47993</v>
      </c>
      <c r="I4393">
        <v>6154</v>
      </c>
      <c r="J4393">
        <v>100</v>
      </c>
      <c r="K4393">
        <v>51</v>
      </c>
      <c r="L4393" t="s">
        <v>37</v>
      </c>
      <c r="M4393">
        <v>116</v>
      </c>
      <c r="N4393">
        <f>Table1[[#This Row],[Basic Salary]]+Table1[[#This Row],[Bonus]]</f>
        <v>54147</v>
      </c>
      <c r="O4393" s="2">
        <f>Table1[[#This Row],[Bonus]]/Table1[[#This Row],[Basic Salary]]</f>
        <v>0.12822703310899505</v>
      </c>
      <c r="P4393">
        <f ca="1">DATEDIF(Table1[[#This Row],[Date of Birth]],TODAY(),"Y")</f>
        <v>19</v>
      </c>
      <c r="Q4393">
        <f ca="1">DATEDIF(Table1[[#This Row],[Joining Date]],TODAY(),"Y")</f>
        <v>5</v>
      </c>
      <c r="R4393" t="str">
        <f ca="1">IF(YEAR(Table1[[#This Row],[Joining Date]])=YEAR(TODAY()),"Yes","No")</f>
        <v>No</v>
      </c>
      <c r="S4393" t="str">
        <f ca="1">IF(Table1[[#This Row],[Experience]]&gt;5,"Yes","No")</f>
        <v>No</v>
      </c>
      <c r="T4393" t="str">
        <f>TEXT(Table1[[#This Row],[Joining Date]],"mmmm")</f>
        <v>June</v>
      </c>
      <c r="U4393" t="str">
        <f>TEXT(Table1[[#This Row],[Joining Date]],"yyyy")</f>
        <v>2021</v>
      </c>
      <c r="V4393" s="5">
        <f ca="1">TODAY()-Table1[[#This Row],[Joining Date]]</f>
        <v>1867</v>
      </c>
      <c r="W4393" t="str">
        <f>LEFT(Table1[[#This Row],[Employee Name]],FIND(" ",Table1[[#This Row],[Employee Name]])-1)</f>
        <v>Ajay</v>
      </c>
      <c r="X4393" t="str">
        <f>RIGHT(Table1[[#This Row],[Employee Name]],LEN(Table1[[#This Row],[Employee Name]])-FIND(" ",Table1[[#This Row],[Employee Name]]))</f>
        <v>Singh</v>
      </c>
      <c r="Y4393" t="str">
        <f>Table1[[#This Row],[Department]]&amp;"-"&amp;Table1[[#This Row],[Employee ID]]</f>
        <v>Finance-E03024</v>
      </c>
      <c r="Z4393" t="str">
        <f>LEFT(Table1[[#This Row],[Department]],3)</f>
        <v>Fin</v>
      </c>
      <c r="AA4393" t="str">
        <f>_xlfn.XLOOKUP(Table1[[#This Row],[Manager ID]],MANAGERS!A:A,MANAGERS!B:B)</f>
        <v>Manager_16</v>
      </c>
      <c r="AB4393" t="str" cm="1">
        <f t="array" ref="AB4393">_xlfn.XLOOKUP(Table1[[#This Row],[Manager ID]],Table2[[#All],[Manager ID]],Table2[[#All],[Department Head]])</f>
        <v>Sales</v>
      </c>
      <c r="AC4393" s="2">
        <f>_xlfn.XLOOKUP(Table1[[#This Row],[City]],L:L,O:O)</f>
        <v>0.24036902712549932</v>
      </c>
      <c r="AD4393" t="str" cm="1">
        <f t="array" ref="AD4393">_xlfn.IFS(Table1[[#This Row],[Performance Score]]&gt;=90,"Excellent",Table1[[#This Row],[Performance Score]]&gt;=75,"Good",Table1[[#This Row],[Performance Score]]&gt;=60,"Average",Table1[[#This Row],[Performance Score]]&lt;=60,"Need Improvement")</f>
        <v>Need Improvement</v>
      </c>
      <c r="AE4393" t="str">
        <f>IF(AND(Table1[[#This Row],[Attendance %]]&gt;=80,(Table1[[#This Row],[Performance Score]]&gt;=80)),"Eligible","Not Eligible")</f>
        <v>Not Eligible</v>
      </c>
      <c r="AF4393" t="str">
        <f>IF(Table1[[#This Row],[Performance Score]]&gt;=80,"High Performer","Low Performer")</f>
        <v>Low Performer</v>
      </c>
      <c r="AG4393" t="str" cm="1">
        <f t="array" aca="1" ref="AG4393" ca="1">_xlfn.IFS(Table1[[#This Row],[Experience]]&lt;=3,"Junior",Table1[[#This Row],[Experience]]&lt;=7,"Mid Level",Table1[[#This Row],[Experience]]&gt;=7,"Senior")</f>
        <v>Mid Level</v>
      </c>
      <c r="AH4393" t="str">
        <f>IF(Table1[[#This Row],[Attendance %]]&gt;75,"OK","Below 75")</f>
        <v>OK</v>
      </c>
      <c r="AI4393" t="b">
        <f>ISBLANK(Table1[[#This Row],[Employee ID]])</f>
        <v>0</v>
      </c>
      <c r="AJ4393" t="b">
        <f>ISNUMBER(Table1[[#This Row],[Total Salary  ]])</f>
        <v>1</v>
      </c>
      <c r="AK4393" t="str">
        <f>IFERROR(_xlfn.XLOOKUP(Table1[[#This Row],[Manager ID]],MANAGERS!A:A,MANAGERS!B:B),"Not Found")</f>
        <v>Manager_16</v>
      </c>
    </row>
    <row r="4394" spans="1:37" x14ac:dyDescent="0.2">
      <c r="A4394" t="s">
        <v>3853</v>
      </c>
      <c r="B4394" t="s">
        <v>77</v>
      </c>
      <c r="C4394" t="s">
        <v>15</v>
      </c>
      <c r="D4394" t="s">
        <v>16</v>
      </c>
      <c r="E4394" t="s">
        <v>22</v>
      </c>
      <c r="F4394" s="1">
        <v>43518</v>
      </c>
      <c r="G4394" s="1">
        <v>32573</v>
      </c>
      <c r="H4394">
        <v>47703</v>
      </c>
      <c r="I4394">
        <v>6432</v>
      </c>
      <c r="J4394">
        <v>70</v>
      </c>
      <c r="K4394">
        <v>65</v>
      </c>
      <c r="L4394" t="s">
        <v>31</v>
      </c>
      <c r="M4394">
        <v>102</v>
      </c>
      <c r="N4394">
        <f>Table1[[#This Row],[Basic Salary]]+Table1[[#This Row],[Bonus]]</f>
        <v>54135</v>
      </c>
      <c r="O4394" s="2">
        <f>Table1[[#This Row],[Bonus]]/Table1[[#This Row],[Basic Salary]]</f>
        <v>0.13483428715175147</v>
      </c>
      <c r="P4394">
        <f ca="1">DATEDIF(Table1[[#This Row],[Date of Birth]],TODAY(),"Y")</f>
        <v>37</v>
      </c>
      <c r="Q4394">
        <f ca="1">DATEDIF(Table1[[#This Row],[Joining Date]],TODAY(),"Y")</f>
        <v>7</v>
      </c>
      <c r="R4394" t="str">
        <f ca="1">IF(YEAR(Table1[[#This Row],[Joining Date]])=YEAR(TODAY()),"Yes","No")</f>
        <v>No</v>
      </c>
      <c r="S4394" t="str">
        <f ca="1">IF(Table1[[#This Row],[Experience]]&gt;5,"Yes","No")</f>
        <v>Yes</v>
      </c>
      <c r="T4394" t="str">
        <f>TEXT(Table1[[#This Row],[Joining Date]],"mmmm")</f>
        <v>February</v>
      </c>
      <c r="U4394" t="str">
        <f>TEXT(Table1[[#This Row],[Joining Date]],"yyyy")</f>
        <v>2019</v>
      </c>
      <c r="V4394" s="5">
        <f ca="1">TODAY()-Table1[[#This Row],[Joining Date]]</f>
        <v>2721</v>
      </c>
      <c r="W4394" t="str">
        <f>LEFT(Table1[[#This Row],[Employee Name]],FIND(" ",Table1[[#This Row],[Employee Name]])-1)</f>
        <v>Rohan</v>
      </c>
      <c r="X4394" t="str">
        <f>RIGHT(Table1[[#This Row],[Employee Name]],LEN(Table1[[#This Row],[Employee Name]])-FIND(" ",Table1[[#This Row],[Employee Name]]))</f>
        <v>Gupta</v>
      </c>
      <c r="Y4394" t="str">
        <f>Table1[[#This Row],[Department]]&amp;"-"&amp;Table1[[#This Row],[Employee ID]]</f>
        <v>HR-E03797</v>
      </c>
      <c r="Z4394" t="str">
        <f>LEFT(Table1[[#This Row],[Department]],3)</f>
        <v>HR</v>
      </c>
      <c r="AA4394" t="str">
        <f>_xlfn.XLOOKUP(Table1[[#This Row],[Manager ID]],MANAGERS!A:A,MANAGERS!B:B)</f>
        <v>Manager_2</v>
      </c>
      <c r="AB4394" t="str" cm="1">
        <f t="array" ref="AB4394">_xlfn.XLOOKUP(Table1[[#This Row],[Manager ID]],Table2[[#All],[Manager ID]],Table2[[#All],[Department Head]])</f>
        <v>Sales</v>
      </c>
      <c r="AC4394" s="2">
        <f>_xlfn.XLOOKUP(Table1[[#This Row],[City]],L:L,O:O)</f>
        <v>0.241864189087755</v>
      </c>
      <c r="AD4394" t="str" cm="1">
        <f t="array" ref="AD4394">_xlfn.IFS(Table1[[#This Row],[Performance Score]]&gt;=90,"Excellent",Table1[[#This Row],[Performance Score]]&gt;=75,"Good",Table1[[#This Row],[Performance Score]]&gt;=60,"Average",Table1[[#This Row],[Performance Score]]&lt;=60,"Need Improvement")</f>
        <v>Average</v>
      </c>
      <c r="AE4394" t="str">
        <f>IF(AND(Table1[[#This Row],[Attendance %]]&gt;=80,(Table1[[#This Row],[Performance Score]]&gt;=80)),"Eligible","Not Eligible")</f>
        <v>Not Eligible</v>
      </c>
      <c r="AF4394" t="str">
        <f>IF(Table1[[#This Row],[Performance Score]]&gt;=80,"High Performer","Low Performer")</f>
        <v>Low Performer</v>
      </c>
      <c r="AG4394" t="str" cm="1">
        <f t="array" aca="1" ref="AG4394" ca="1">_xlfn.IFS(Table1[[#This Row],[Experience]]&lt;=3,"Junior",Table1[[#This Row],[Experience]]&lt;=7,"Mid Level",Table1[[#This Row],[Experience]]&gt;=7,"Senior")</f>
        <v>Mid Level</v>
      </c>
      <c r="AH4394" t="str">
        <f>IF(Table1[[#This Row],[Attendance %]]&gt;75,"OK","Below 75")</f>
        <v>Below 75</v>
      </c>
      <c r="AI4394" t="b">
        <f>ISBLANK(Table1[[#This Row],[Employee ID]])</f>
        <v>0</v>
      </c>
      <c r="AJ4394" t="b">
        <f>ISNUMBER(Table1[[#This Row],[Total Salary  ]])</f>
        <v>1</v>
      </c>
      <c r="AK4394" t="str">
        <f>IFERROR(_xlfn.XLOOKUP(Table1[[#This Row],[Manager ID]],MANAGERS!A:A,MANAGERS!B:B),"Not Found")</f>
        <v>Manager_2</v>
      </c>
    </row>
    <row r="4395" spans="1:37" x14ac:dyDescent="0.2">
      <c r="A4395" t="s">
        <v>2974</v>
      </c>
      <c r="B4395" t="s">
        <v>69</v>
      </c>
      <c r="C4395" t="s">
        <v>15</v>
      </c>
      <c r="D4395" t="s">
        <v>16</v>
      </c>
      <c r="E4395" t="s">
        <v>17</v>
      </c>
      <c r="F4395" s="1">
        <v>43483</v>
      </c>
      <c r="G4395" s="1">
        <v>29935</v>
      </c>
      <c r="H4395">
        <v>25571</v>
      </c>
      <c r="I4395">
        <v>28540</v>
      </c>
      <c r="J4395">
        <v>98</v>
      </c>
      <c r="K4395">
        <v>51</v>
      </c>
      <c r="L4395" t="s">
        <v>31</v>
      </c>
      <c r="M4395">
        <v>109</v>
      </c>
      <c r="N4395">
        <f>Table1[[#This Row],[Basic Salary]]+Table1[[#This Row],[Bonus]]</f>
        <v>54111</v>
      </c>
      <c r="O4395" s="2">
        <f>Table1[[#This Row],[Bonus]]/Table1[[#This Row],[Basic Salary]]</f>
        <v>1.1161080911970591</v>
      </c>
      <c r="P4395">
        <f ca="1">DATEDIF(Table1[[#This Row],[Date of Birth]],TODAY(),"Y")</f>
        <v>44</v>
      </c>
      <c r="Q4395">
        <f ca="1">DATEDIF(Table1[[#This Row],[Joining Date]],TODAY(),"Y")</f>
        <v>7</v>
      </c>
      <c r="R4395" t="str">
        <f ca="1">IF(YEAR(Table1[[#This Row],[Joining Date]])=YEAR(TODAY()),"Yes","No")</f>
        <v>No</v>
      </c>
      <c r="S4395" t="str">
        <f ca="1">IF(Table1[[#This Row],[Experience]]&gt;5,"Yes","No")</f>
        <v>Yes</v>
      </c>
      <c r="T4395" t="str">
        <f>TEXT(Table1[[#This Row],[Joining Date]],"mmmm")</f>
        <v>January</v>
      </c>
      <c r="U4395" t="str">
        <f>TEXT(Table1[[#This Row],[Joining Date]],"yyyy")</f>
        <v>2019</v>
      </c>
      <c r="V4395" s="5">
        <f ca="1">TODAY()-Table1[[#This Row],[Joining Date]]</f>
        <v>2756</v>
      </c>
      <c r="W4395" t="str">
        <f>LEFT(Table1[[#This Row],[Employee Name]],FIND(" ",Table1[[#This Row],[Employee Name]])-1)</f>
        <v>Neha</v>
      </c>
      <c r="X4395" t="str">
        <f>RIGHT(Table1[[#This Row],[Employee Name]],LEN(Table1[[#This Row],[Employee Name]])-FIND(" ",Table1[[#This Row],[Employee Name]]))</f>
        <v>Kulkarni</v>
      </c>
      <c r="Y4395" t="str">
        <f>Table1[[#This Row],[Department]]&amp;"-"&amp;Table1[[#This Row],[Employee ID]]</f>
        <v>HR-E02918</v>
      </c>
      <c r="Z4395" t="str">
        <f>LEFT(Table1[[#This Row],[Department]],3)</f>
        <v>HR</v>
      </c>
      <c r="AA4395" t="str">
        <f>_xlfn.XLOOKUP(Table1[[#This Row],[Manager ID]],MANAGERS!A:A,MANAGERS!B:B)</f>
        <v>Manager_9</v>
      </c>
      <c r="AB4395" t="str" cm="1">
        <f t="array" ref="AB4395">_xlfn.XLOOKUP(Table1[[#This Row],[Manager ID]],Table2[[#All],[Manager ID]],Table2[[#All],[Department Head]])</f>
        <v>Sales</v>
      </c>
      <c r="AC4395" s="2">
        <f>_xlfn.XLOOKUP(Table1[[#This Row],[City]],L:L,O:O)</f>
        <v>0.241864189087755</v>
      </c>
      <c r="AD4395" t="str" cm="1">
        <f t="array" ref="AD4395">_xlfn.IFS(Table1[[#This Row],[Performance Score]]&gt;=90,"Excellent",Table1[[#This Row],[Performance Score]]&gt;=75,"Good",Table1[[#This Row],[Performance Score]]&gt;=60,"Average",Table1[[#This Row],[Performance Score]]&lt;=60,"Need Improvement")</f>
        <v>Need Improvement</v>
      </c>
      <c r="AE4395" t="str">
        <f>IF(AND(Table1[[#This Row],[Attendance %]]&gt;=80,(Table1[[#This Row],[Performance Score]]&gt;=80)),"Eligible","Not Eligible")</f>
        <v>Not Eligible</v>
      </c>
      <c r="AF4395" t="str">
        <f>IF(Table1[[#This Row],[Performance Score]]&gt;=80,"High Performer","Low Performer")</f>
        <v>Low Performer</v>
      </c>
      <c r="AG4395" t="str" cm="1">
        <f t="array" aca="1" ref="AG4395" ca="1">_xlfn.IFS(Table1[[#This Row],[Experience]]&lt;=3,"Junior",Table1[[#This Row],[Experience]]&lt;=7,"Mid Level",Table1[[#This Row],[Experience]]&gt;=7,"Senior")</f>
        <v>Mid Level</v>
      </c>
      <c r="AH4395" t="str">
        <f>IF(Table1[[#This Row],[Attendance %]]&gt;75,"OK","Below 75")</f>
        <v>OK</v>
      </c>
      <c r="AI4395" t="b">
        <f>ISBLANK(Table1[[#This Row],[Employee ID]])</f>
        <v>0</v>
      </c>
      <c r="AJ4395" t="b">
        <f>ISNUMBER(Table1[[#This Row],[Total Salary  ]])</f>
        <v>1</v>
      </c>
      <c r="AK4395" t="str">
        <f>IFERROR(_xlfn.XLOOKUP(Table1[[#This Row],[Manager ID]],MANAGERS!A:A,MANAGERS!B:B),"Not Found")</f>
        <v>Manager_9</v>
      </c>
    </row>
    <row r="4396" spans="1:37" x14ac:dyDescent="0.2">
      <c r="A4396" t="s">
        <v>1170</v>
      </c>
      <c r="B4396" t="s">
        <v>48</v>
      </c>
      <c r="C4396" t="s">
        <v>21</v>
      </c>
      <c r="D4396" t="s">
        <v>25</v>
      </c>
      <c r="E4396" t="s">
        <v>17</v>
      </c>
      <c r="F4396" s="1">
        <v>45041</v>
      </c>
      <c r="G4396" s="1">
        <v>37023</v>
      </c>
      <c r="H4396">
        <v>39984</v>
      </c>
      <c r="I4396">
        <v>14121</v>
      </c>
      <c r="J4396">
        <v>89</v>
      </c>
      <c r="K4396">
        <v>42</v>
      </c>
      <c r="L4396" t="s">
        <v>23</v>
      </c>
      <c r="M4396">
        <v>105</v>
      </c>
      <c r="N4396">
        <f>Table1[[#This Row],[Basic Salary]]+Table1[[#This Row],[Bonus]]</f>
        <v>54105</v>
      </c>
      <c r="O4396" s="2">
        <f>Table1[[#This Row],[Bonus]]/Table1[[#This Row],[Basic Salary]]</f>
        <v>0.35316626650660266</v>
      </c>
      <c r="P4396">
        <f ca="1">DATEDIF(Table1[[#This Row],[Date of Birth]],TODAY(),"Y")</f>
        <v>25</v>
      </c>
      <c r="Q4396">
        <f ca="1">DATEDIF(Table1[[#This Row],[Joining Date]],TODAY(),"Y")</f>
        <v>3</v>
      </c>
      <c r="R4396" t="str">
        <f ca="1">IF(YEAR(Table1[[#This Row],[Joining Date]])=YEAR(TODAY()),"Yes","No")</f>
        <v>No</v>
      </c>
      <c r="S4396" t="str">
        <f ca="1">IF(Table1[[#This Row],[Experience]]&gt;5,"Yes","No")</f>
        <v>No</v>
      </c>
      <c r="T4396" t="str">
        <f>TEXT(Table1[[#This Row],[Joining Date]],"mmmm")</f>
        <v>April</v>
      </c>
      <c r="U4396" t="str">
        <f>TEXT(Table1[[#This Row],[Joining Date]],"yyyy")</f>
        <v>2023</v>
      </c>
      <c r="V4396" s="5">
        <f ca="1">TODAY()-Table1[[#This Row],[Joining Date]]</f>
        <v>1198</v>
      </c>
      <c r="W4396" t="str">
        <f>LEFT(Table1[[#This Row],[Employee Name]],FIND(" ",Table1[[#This Row],[Employee Name]])-1)</f>
        <v>Aditya</v>
      </c>
      <c r="X4396" t="str">
        <f>RIGHT(Table1[[#This Row],[Employee Name]],LEN(Table1[[#This Row],[Employee Name]])-FIND(" ",Table1[[#This Row],[Employee Name]]))</f>
        <v>Kapoor</v>
      </c>
      <c r="Y4396" t="str">
        <f>Table1[[#This Row],[Department]]&amp;"-"&amp;Table1[[#This Row],[Employee ID]]</f>
        <v>Finance-E01114</v>
      </c>
      <c r="Z4396" t="str">
        <f>LEFT(Table1[[#This Row],[Department]],3)</f>
        <v>Fin</v>
      </c>
      <c r="AA4396" t="str">
        <f>_xlfn.XLOOKUP(Table1[[#This Row],[Manager ID]],MANAGERS!A:A,MANAGERS!B:B)</f>
        <v>Manager_5</v>
      </c>
      <c r="AB4396" t="str" cm="1">
        <f t="array" ref="AB4396">_xlfn.XLOOKUP(Table1[[#This Row],[Manager ID]],Table2[[#All],[Manager ID]],Table2[[#All],[Department Head]])</f>
        <v>Sales</v>
      </c>
      <c r="AC4396" s="2">
        <f>_xlfn.XLOOKUP(Table1[[#This Row],[City]],L:L,O:O)</f>
        <v>0.23486488519629886</v>
      </c>
      <c r="AD4396" t="str" cm="1">
        <f t="array" ref="AD4396">_xlfn.IFS(Table1[[#This Row],[Performance Score]]&gt;=90,"Excellent",Table1[[#This Row],[Performance Score]]&gt;=75,"Good",Table1[[#This Row],[Performance Score]]&gt;=60,"Average",Table1[[#This Row],[Performance Score]]&lt;=60,"Need Improvement")</f>
        <v>Need Improvement</v>
      </c>
      <c r="AE4396" t="str">
        <f>IF(AND(Table1[[#This Row],[Attendance %]]&gt;=80,(Table1[[#This Row],[Performance Score]]&gt;=80)),"Eligible","Not Eligible")</f>
        <v>Not Eligible</v>
      </c>
      <c r="AF4396" t="str">
        <f>IF(Table1[[#This Row],[Performance Score]]&gt;=80,"High Performer","Low Performer")</f>
        <v>Low Performer</v>
      </c>
      <c r="AG4396" t="str" cm="1">
        <f t="array" aca="1" ref="AG4396" ca="1">_xlfn.IFS(Table1[[#This Row],[Experience]]&lt;=3,"Junior",Table1[[#This Row],[Experience]]&lt;=7,"Mid Level",Table1[[#This Row],[Experience]]&gt;=7,"Senior")</f>
        <v>Junior</v>
      </c>
      <c r="AH4396" t="str">
        <f>IF(Table1[[#This Row],[Attendance %]]&gt;75,"OK","Below 75")</f>
        <v>OK</v>
      </c>
      <c r="AI4396" t="b">
        <f>ISBLANK(Table1[[#This Row],[Employee ID]])</f>
        <v>0</v>
      </c>
      <c r="AJ4396" t="b">
        <f>ISNUMBER(Table1[[#This Row],[Total Salary  ]])</f>
        <v>1</v>
      </c>
      <c r="AK4396" t="str">
        <f>IFERROR(_xlfn.XLOOKUP(Table1[[#This Row],[Manager ID]],MANAGERS!A:A,MANAGERS!B:B),"Not Found")</f>
        <v>Manager_5</v>
      </c>
    </row>
    <row r="4397" spans="1:37" x14ac:dyDescent="0.2">
      <c r="A4397" t="s">
        <v>1434</v>
      </c>
      <c r="B4397" t="s">
        <v>60</v>
      </c>
      <c r="C4397" t="s">
        <v>21</v>
      </c>
      <c r="D4397" t="s">
        <v>40</v>
      </c>
      <c r="E4397" t="s">
        <v>26</v>
      </c>
      <c r="F4397" s="1">
        <v>42778</v>
      </c>
      <c r="G4397" s="1">
        <v>39648</v>
      </c>
      <c r="H4397">
        <v>28806</v>
      </c>
      <c r="I4397">
        <v>25279</v>
      </c>
      <c r="J4397">
        <v>74</v>
      </c>
      <c r="K4397">
        <v>48</v>
      </c>
      <c r="L4397" t="s">
        <v>23</v>
      </c>
      <c r="M4397">
        <v>120</v>
      </c>
      <c r="N4397">
        <f>Table1[[#This Row],[Basic Salary]]+Table1[[#This Row],[Bonus]]</f>
        <v>54085</v>
      </c>
      <c r="O4397" s="2">
        <f>Table1[[#This Row],[Bonus]]/Table1[[#This Row],[Basic Salary]]</f>
        <v>0.87756023050753318</v>
      </c>
      <c r="P4397">
        <f ca="1">DATEDIF(Table1[[#This Row],[Date of Birth]],TODAY(),"Y")</f>
        <v>18</v>
      </c>
      <c r="Q4397">
        <f ca="1">DATEDIF(Table1[[#This Row],[Joining Date]],TODAY(),"Y")</f>
        <v>9</v>
      </c>
      <c r="R4397" t="str">
        <f ca="1">IF(YEAR(Table1[[#This Row],[Joining Date]])=YEAR(TODAY()),"Yes","No")</f>
        <v>No</v>
      </c>
      <c r="S4397" t="str">
        <f ca="1">IF(Table1[[#This Row],[Experience]]&gt;5,"Yes","No")</f>
        <v>Yes</v>
      </c>
      <c r="T4397" t="str">
        <f>TEXT(Table1[[#This Row],[Joining Date]],"mmmm")</f>
        <v>February</v>
      </c>
      <c r="U4397" t="str">
        <f>TEXT(Table1[[#This Row],[Joining Date]],"yyyy")</f>
        <v>2017</v>
      </c>
      <c r="V4397" s="5">
        <f ca="1">TODAY()-Table1[[#This Row],[Joining Date]]</f>
        <v>3461</v>
      </c>
      <c r="W4397" t="str">
        <f>LEFT(Table1[[#This Row],[Employee Name]],FIND(" ",Table1[[#This Row],[Employee Name]])-1)</f>
        <v>Gayathri</v>
      </c>
      <c r="X4397" t="str">
        <f>RIGHT(Table1[[#This Row],[Employee Name]],LEN(Table1[[#This Row],[Employee Name]])-FIND(" ",Table1[[#This Row],[Employee Name]]))</f>
        <v>Iyer</v>
      </c>
      <c r="Y4397" t="str">
        <f>Table1[[#This Row],[Department]]&amp;"-"&amp;Table1[[#This Row],[Employee ID]]</f>
        <v>IT-E01378</v>
      </c>
      <c r="Z4397" t="str">
        <f>LEFT(Table1[[#This Row],[Department]],3)</f>
        <v>IT</v>
      </c>
      <c r="AA4397" t="str">
        <f>_xlfn.XLOOKUP(Table1[[#This Row],[Manager ID]],MANAGERS!A:A,MANAGERS!B:B)</f>
        <v>Manager_20</v>
      </c>
      <c r="AB4397" t="str" cm="1">
        <f t="array" ref="AB4397">_xlfn.XLOOKUP(Table1[[#This Row],[Manager ID]],Table2[[#All],[Manager ID]],Table2[[#All],[Department Head]])</f>
        <v>Operations</v>
      </c>
      <c r="AC4397" s="2">
        <f>_xlfn.XLOOKUP(Table1[[#This Row],[City]],L:L,O:O)</f>
        <v>0.23486488519629886</v>
      </c>
      <c r="AD4397" t="str" cm="1">
        <f t="array" ref="AD4397">_xlfn.IFS(Table1[[#This Row],[Performance Score]]&gt;=90,"Excellent",Table1[[#This Row],[Performance Score]]&gt;=75,"Good",Table1[[#This Row],[Performance Score]]&gt;=60,"Average",Table1[[#This Row],[Performance Score]]&lt;=60,"Need Improvement")</f>
        <v>Need Improvement</v>
      </c>
      <c r="AE4397" t="str">
        <f>IF(AND(Table1[[#This Row],[Attendance %]]&gt;=80,(Table1[[#This Row],[Performance Score]]&gt;=80)),"Eligible","Not Eligible")</f>
        <v>Not Eligible</v>
      </c>
      <c r="AF4397" t="str">
        <f>IF(Table1[[#This Row],[Performance Score]]&gt;=80,"High Performer","Low Performer")</f>
        <v>Low Performer</v>
      </c>
      <c r="AG4397" t="str" cm="1">
        <f t="array" aca="1" ref="AG4397" ca="1">_xlfn.IFS(Table1[[#This Row],[Experience]]&lt;=3,"Junior",Table1[[#This Row],[Experience]]&lt;=7,"Mid Level",Table1[[#This Row],[Experience]]&gt;=7,"Senior")</f>
        <v>Senior</v>
      </c>
      <c r="AH4397" t="str">
        <f>IF(Table1[[#This Row],[Attendance %]]&gt;75,"OK","Below 75")</f>
        <v>Below 75</v>
      </c>
      <c r="AI4397" t="b">
        <f>ISBLANK(Table1[[#This Row],[Employee ID]])</f>
        <v>0</v>
      </c>
      <c r="AJ4397" t="b">
        <f>ISNUMBER(Table1[[#This Row],[Total Salary  ]])</f>
        <v>1</v>
      </c>
      <c r="AK4397" t="str">
        <f>IFERROR(_xlfn.XLOOKUP(Table1[[#This Row],[Manager ID]],MANAGERS!A:A,MANAGERS!B:B),"Not Found")</f>
        <v>Manager_20</v>
      </c>
    </row>
    <row r="4398" spans="1:37" x14ac:dyDescent="0.2">
      <c r="A4398" t="s">
        <v>3447</v>
      </c>
      <c r="B4398" t="s">
        <v>129</v>
      </c>
      <c r="C4398" t="s">
        <v>21</v>
      </c>
      <c r="D4398" t="s">
        <v>81</v>
      </c>
      <c r="E4398" t="s">
        <v>51</v>
      </c>
      <c r="F4398" s="1">
        <v>45654</v>
      </c>
      <c r="G4398" s="1">
        <v>37535</v>
      </c>
      <c r="H4398">
        <v>25916</v>
      </c>
      <c r="I4398">
        <v>28157</v>
      </c>
      <c r="J4398">
        <v>97</v>
      </c>
      <c r="K4398">
        <v>70</v>
      </c>
      <c r="L4398" t="s">
        <v>53</v>
      </c>
      <c r="M4398">
        <v>118</v>
      </c>
      <c r="N4398">
        <f>Table1[[#This Row],[Basic Salary]]+Table1[[#This Row],[Bonus]]</f>
        <v>54073</v>
      </c>
      <c r="O4398" s="2">
        <f>Table1[[#This Row],[Bonus]]/Table1[[#This Row],[Basic Salary]]</f>
        <v>1.0864716777280445</v>
      </c>
      <c r="P4398">
        <f ca="1">DATEDIF(Table1[[#This Row],[Date of Birth]],TODAY(),"Y")</f>
        <v>23</v>
      </c>
      <c r="Q4398">
        <f ca="1">DATEDIF(Table1[[#This Row],[Joining Date]],TODAY(),"Y")</f>
        <v>1</v>
      </c>
      <c r="R4398" t="str">
        <f ca="1">IF(YEAR(Table1[[#This Row],[Joining Date]])=YEAR(TODAY()),"Yes","No")</f>
        <v>No</v>
      </c>
      <c r="S4398" t="str">
        <f ca="1">IF(Table1[[#This Row],[Experience]]&gt;5,"Yes","No")</f>
        <v>No</v>
      </c>
      <c r="T4398" t="str">
        <f>TEXT(Table1[[#This Row],[Joining Date]],"mmmm")</f>
        <v>December</v>
      </c>
      <c r="U4398" t="str">
        <f>TEXT(Table1[[#This Row],[Joining Date]],"yyyy")</f>
        <v>2024</v>
      </c>
      <c r="V4398" s="5">
        <f ca="1">TODAY()-Table1[[#This Row],[Joining Date]]</f>
        <v>585</v>
      </c>
      <c r="W4398" t="str">
        <f>LEFT(Table1[[#This Row],[Employee Name]],FIND(" ",Table1[[#This Row],[Employee Name]])-1)</f>
        <v>Aarav</v>
      </c>
      <c r="X4398" t="str">
        <f>RIGHT(Table1[[#This Row],[Employee Name]],LEN(Table1[[#This Row],[Employee Name]])-FIND(" ",Table1[[#This Row],[Employee Name]]))</f>
        <v>Sharma</v>
      </c>
      <c r="Y4398" t="str">
        <f>Table1[[#This Row],[Department]]&amp;"-"&amp;Table1[[#This Row],[Employee ID]]</f>
        <v>Sales-E03391</v>
      </c>
      <c r="Z4398" t="str">
        <f>LEFT(Table1[[#This Row],[Department]],3)</f>
        <v>Sal</v>
      </c>
      <c r="AA4398" t="str">
        <f>_xlfn.XLOOKUP(Table1[[#This Row],[Manager ID]],MANAGERS!A:A,MANAGERS!B:B)</f>
        <v>Manager_18</v>
      </c>
      <c r="AB4398" t="str" cm="1">
        <f t="array" ref="AB4398">_xlfn.XLOOKUP(Table1[[#This Row],[Manager ID]],Table2[[#All],[Manager ID]],Table2[[#All],[Department Head]])</f>
        <v>Support</v>
      </c>
      <c r="AC4398" s="2">
        <f>_xlfn.XLOOKUP(Table1[[#This Row],[City]],L:L,O:O)</f>
        <v>0.23685887225230964</v>
      </c>
      <c r="AD4398" t="str" cm="1">
        <f t="array" ref="AD4398">_xlfn.IFS(Table1[[#This Row],[Performance Score]]&gt;=90,"Excellent",Table1[[#This Row],[Performance Score]]&gt;=75,"Good",Table1[[#This Row],[Performance Score]]&gt;=60,"Average",Table1[[#This Row],[Performance Score]]&lt;=60,"Need Improvement")</f>
        <v>Average</v>
      </c>
      <c r="AE4398" t="str">
        <f>IF(AND(Table1[[#This Row],[Attendance %]]&gt;=80,(Table1[[#This Row],[Performance Score]]&gt;=80)),"Eligible","Not Eligible")</f>
        <v>Not Eligible</v>
      </c>
      <c r="AF4398" t="str">
        <f>IF(Table1[[#This Row],[Performance Score]]&gt;=80,"High Performer","Low Performer")</f>
        <v>Low Performer</v>
      </c>
      <c r="AG4398" t="str" cm="1">
        <f t="array" aca="1" ref="AG4398" ca="1">_xlfn.IFS(Table1[[#This Row],[Experience]]&lt;=3,"Junior",Table1[[#This Row],[Experience]]&lt;=7,"Mid Level",Table1[[#This Row],[Experience]]&gt;=7,"Senior")</f>
        <v>Junior</v>
      </c>
      <c r="AH4398" t="str">
        <f>IF(Table1[[#This Row],[Attendance %]]&gt;75,"OK","Below 75")</f>
        <v>OK</v>
      </c>
      <c r="AI4398" t="b">
        <f>ISBLANK(Table1[[#This Row],[Employee ID]])</f>
        <v>0</v>
      </c>
      <c r="AJ4398" t="b">
        <f>ISNUMBER(Table1[[#This Row],[Total Salary  ]])</f>
        <v>1</v>
      </c>
      <c r="AK4398" t="str">
        <f>IFERROR(_xlfn.XLOOKUP(Table1[[#This Row],[Manager ID]],MANAGERS!A:A,MANAGERS!B:B),"Not Found")</f>
        <v>Manager_18</v>
      </c>
    </row>
    <row r="4399" spans="1:37" x14ac:dyDescent="0.2">
      <c r="A4399" t="s">
        <v>4931</v>
      </c>
      <c r="B4399" t="s">
        <v>95</v>
      </c>
      <c r="C4399" t="s">
        <v>15</v>
      </c>
      <c r="D4399" t="s">
        <v>16</v>
      </c>
      <c r="E4399" t="s">
        <v>26</v>
      </c>
      <c r="F4399" s="1">
        <v>45295</v>
      </c>
      <c r="G4399" s="1">
        <v>34986</v>
      </c>
      <c r="H4399">
        <v>38717</v>
      </c>
      <c r="I4399">
        <v>15344</v>
      </c>
      <c r="J4399">
        <v>98</v>
      </c>
      <c r="K4399">
        <v>86</v>
      </c>
      <c r="L4399" t="s">
        <v>23</v>
      </c>
      <c r="M4399">
        <v>111</v>
      </c>
      <c r="N4399">
        <f>Table1[[#This Row],[Basic Salary]]+Table1[[#This Row],[Bonus]]</f>
        <v>54061</v>
      </c>
      <c r="O4399" s="2">
        <f>Table1[[#This Row],[Bonus]]/Table1[[#This Row],[Basic Salary]]</f>
        <v>0.396311697703851</v>
      </c>
      <c r="P4399">
        <f ca="1">DATEDIF(Table1[[#This Row],[Date of Birth]],TODAY(),"Y")</f>
        <v>30</v>
      </c>
      <c r="Q4399">
        <f ca="1">DATEDIF(Table1[[#This Row],[Joining Date]],TODAY(),"Y")</f>
        <v>2</v>
      </c>
      <c r="R4399" t="str">
        <f ca="1">IF(YEAR(Table1[[#This Row],[Joining Date]])=YEAR(TODAY()),"Yes","No")</f>
        <v>No</v>
      </c>
      <c r="S4399" t="str">
        <f ca="1">IF(Table1[[#This Row],[Experience]]&gt;5,"Yes","No")</f>
        <v>No</v>
      </c>
      <c r="T4399" t="str">
        <f>TEXT(Table1[[#This Row],[Joining Date]],"mmmm")</f>
        <v>January</v>
      </c>
      <c r="U4399" t="str">
        <f>TEXT(Table1[[#This Row],[Joining Date]],"yyyy")</f>
        <v>2024</v>
      </c>
      <c r="V4399" s="5">
        <f ca="1">TODAY()-Table1[[#This Row],[Joining Date]]</f>
        <v>944</v>
      </c>
      <c r="W4399" t="str">
        <f>LEFT(Table1[[#This Row],[Employee Name]],FIND(" ",Table1[[#This Row],[Employee Name]])-1)</f>
        <v>Ajay</v>
      </c>
      <c r="X4399" t="str">
        <f>RIGHT(Table1[[#This Row],[Employee Name]],LEN(Table1[[#This Row],[Employee Name]])-FIND(" ",Table1[[#This Row],[Employee Name]]))</f>
        <v>Singh</v>
      </c>
      <c r="Y4399" t="str">
        <f>Table1[[#This Row],[Department]]&amp;"-"&amp;Table1[[#This Row],[Employee ID]]</f>
        <v>HR-E04875</v>
      </c>
      <c r="Z4399" t="str">
        <f>LEFT(Table1[[#This Row],[Department]],3)</f>
        <v>HR</v>
      </c>
      <c r="AA4399" t="str">
        <f>_xlfn.XLOOKUP(Table1[[#This Row],[Manager ID]],MANAGERS!A:A,MANAGERS!B:B)</f>
        <v>Manager_11</v>
      </c>
      <c r="AB4399" t="str" cm="1">
        <f t="array" ref="AB4399">_xlfn.XLOOKUP(Table1[[#This Row],[Manager ID]],Table2[[#All],[Manager ID]],Table2[[#All],[Department Head]])</f>
        <v>Marketing</v>
      </c>
      <c r="AC4399" s="2">
        <f>_xlfn.XLOOKUP(Table1[[#This Row],[City]],L:L,O:O)</f>
        <v>0.23486488519629886</v>
      </c>
      <c r="AD4399" t="str" cm="1">
        <f t="array" ref="AD4399">_xlfn.IFS(Table1[[#This Row],[Performance Score]]&gt;=90,"Excellent",Table1[[#This Row],[Performance Score]]&gt;=75,"Good",Table1[[#This Row],[Performance Score]]&gt;=60,"Average",Table1[[#This Row],[Performance Score]]&lt;=60,"Need Improvement")</f>
        <v>Good</v>
      </c>
      <c r="AE4399" t="str">
        <f>IF(AND(Table1[[#This Row],[Attendance %]]&gt;=80,(Table1[[#This Row],[Performance Score]]&gt;=80)),"Eligible","Not Eligible")</f>
        <v>Eligible</v>
      </c>
      <c r="AF4399" t="str">
        <f>IF(Table1[[#This Row],[Performance Score]]&gt;=80,"High Performer","Low Performer")</f>
        <v>High Performer</v>
      </c>
      <c r="AG4399" t="str" cm="1">
        <f t="array" aca="1" ref="AG4399" ca="1">_xlfn.IFS(Table1[[#This Row],[Experience]]&lt;=3,"Junior",Table1[[#This Row],[Experience]]&lt;=7,"Mid Level",Table1[[#This Row],[Experience]]&gt;=7,"Senior")</f>
        <v>Junior</v>
      </c>
      <c r="AH4399" t="str">
        <f>IF(Table1[[#This Row],[Attendance %]]&gt;75,"OK","Below 75")</f>
        <v>OK</v>
      </c>
      <c r="AI4399" t="b">
        <f>ISBLANK(Table1[[#This Row],[Employee ID]])</f>
        <v>0</v>
      </c>
      <c r="AJ4399" t="b">
        <f>ISNUMBER(Table1[[#This Row],[Total Salary  ]])</f>
        <v>1</v>
      </c>
      <c r="AK4399" t="str">
        <f>IFERROR(_xlfn.XLOOKUP(Table1[[#This Row],[Manager ID]],MANAGERS!A:A,MANAGERS!B:B),"Not Found")</f>
        <v>Manager_11</v>
      </c>
    </row>
    <row r="4400" spans="1:37" x14ac:dyDescent="0.2">
      <c r="A4400" t="s">
        <v>640</v>
      </c>
      <c r="B4400" t="s">
        <v>69</v>
      </c>
      <c r="C4400" t="s">
        <v>21</v>
      </c>
      <c r="D4400" t="s">
        <v>43</v>
      </c>
      <c r="E4400" t="s">
        <v>30</v>
      </c>
      <c r="F4400" s="1">
        <v>43844</v>
      </c>
      <c r="G4400" s="1">
        <v>38104</v>
      </c>
      <c r="H4400">
        <v>42271</v>
      </c>
      <c r="I4400">
        <v>11775</v>
      </c>
      <c r="J4400">
        <v>68</v>
      </c>
      <c r="K4400">
        <v>77</v>
      </c>
      <c r="L4400" t="s">
        <v>23</v>
      </c>
      <c r="M4400">
        <v>107</v>
      </c>
      <c r="N4400">
        <f>Table1[[#This Row],[Basic Salary]]+Table1[[#This Row],[Bonus]]</f>
        <v>54046</v>
      </c>
      <c r="O4400" s="2">
        <f>Table1[[#This Row],[Bonus]]/Table1[[#This Row],[Basic Salary]]</f>
        <v>0.27855976910884533</v>
      </c>
      <c r="P4400">
        <f ca="1">DATEDIF(Table1[[#This Row],[Date of Birth]],TODAY(),"Y")</f>
        <v>22</v>
      </c>
      <c r="Q4400">
        <f ca="1">DATEDIF(Table1[[#This Row],[Joining Date]],TODAY(),"Y")</f>
        <v>6</v>
      </c>
      <c r="R4400" t="str">
        <f ca="1">IF(YEAR(Table1[[#This Row],[Joining Date]])=YEAR(TODAY()),"Yes","No")</f>
        <v>No</v>
      </c>
      <c r="S4400" t="str">
        <f ca="1">IF(Table1[[#This Row],[Experience]]&gt;5,"Yes","No")</f>
        <v>Yes</v>
      </c>
      <c r="T4400" t="str">
        <f>TEXT(Table1[[#This Row],[Joining Date]],"mmmm")</f>
        <v>January</v>
      </c>
      <c r="U4400" t="str">
        <f>TEXT(Table1[[#This Row],[Joining Date]],"yyyy")</f>
        <v>2020</v>
      </c>
      <c r="V4400" s="5">
        <f ca="1">TODAY()-Table1[[#This Row],[Joining Date]]</f>
        <v>2395</v>
      </c>
      <c r="W4400" t="str">
        <f>LEFT(Table1[[#This Row],[Employee Name]],FIND(" ",Table1[[#This Row],[Employee Name]])-1)</f>
        <v>Neha</v>
      </c>
      <c r="X4400" t="str">
        <f>RIGHT(Table1[[#This Row],[Employee Name]],LEN(Table1[[#This Row],[Employee Name]])-FIND(" ",Table1[[#This Row],[Employee Name]]))</f>
        <v>Kulkarni</v>
      </c>
      <c r="Y4400" t="str">
        <f>Table1[[#This Row],[Department]]&amp;"-"&amp;Table1[[#This Row],[Employee ID]]</f>
        <v>Operations-E00584</v>
      </c>
      <c r="Z4400" t="str">
        <f>LEFT(Table1[[#This Row],[Department]],3)</f>
        <v>Ope</v>
      </c>
      <c r="AA4400" t="str">
        <f>_xlfn.XLOOKUP(Table1[[#This Row],[Manager ID]],MANAGERS!A:A,MANAGERS!B:B)</f>
        <v>Manager_7</v>
      </c>
      <c r="AB4400" t="str" cm="1">
        <f t="array" ref="AB4400">_xlfn.XLOOKUP(Table1[[#This Row],[Manager ID]],Table2[[#All],[Manager ID]],Table2[[#All],[Department Head]])</f>
        <v>Operations</v>
      </c>
      <c r="AC4400" s="2">
        <f>_xlfn.XLOOKUP(Table1[[#This Row],[City]],L:L,O:O)</f>
        <v>0.23486488519629886</v>
      </c>
      <c r="AD4400" t="str" cm="1">
        <f t="array" ref="AD4400">_xlfn.IFS(Table1[[#This Row],[Performance Score]]&gt;=90,"Excellent",Table1[[#This Row],[Performance Score]]&gt;=75,"Good",Table1[[#This Row],[Performance Score]]&gt;=60,"Average",Table1[[#This Row],[Performance Score]]&lt;=60,"Need Improvement")</f>
        <v>Good</v>
      </c>
      <c r="AE4400" t="str">
        <f>IF(AND(Table1[[#This Row],[Attendance %]]&gt;=80,(Table1[[#This Row],[Performance Score]]&gt;=80)),"Eligible","Not Eligible")</f>
        <v>Not Eligible</v>
      </c>
      <c r="AF4400" t="str">
        <f>IF(Table1[[#This Row],[Performance Score]]&gt;=80,"High Performer","Low Performer")</f>
        <v>Low Performer</v>
      </c>
      <c r="AG4400" t="str" cm="1">
        <f t="array" aca="1" ref="AG4400" ca="1">_xlfn.IFS(Table1[[#This Row],[Experience]]&lt;=3,"Junior",Table1[[#This Row],[Experience]]&lt;=7,"Mid Level",Table1[[#This Row],[Experience]]&gt;=7,"Senior")</f>
        <v>Mid Level</v>
      </c>
      <c r="AH4400" t="str">
        <f>IF(Table1[[#This Row],[Attendance %]]&gt;75,"OK","Below 75")</f>
        <v>Below 75</v>
      </c>
      <c r="AI4400" t="b">
        <f>ISBLANK(Table1[[#This Row],[Employee ID]])</f>
        <v>0</v>
      </c>
      <c r="AJ4400" t="b">
        <f>ISNUMBER(Table1[[#This Row],[Total Salary  ]])</f>
        <v>1</v>
      </c>
      <c r="AK4400" t="str">
        <f>IFERROR(_xlfn.XLOOKUP(Table1[[#This Row],[Manager ID]],MANAGERS!A:A,MANAGERS!B:B),"Not Found")</f>
        <v>Manager_7</v>
      </c>
    </row>
    <row r="4401" spans="1:37" x14ac:dyDescent="0.2">
      <c r="A4401" t="s">
        <v>590</v>
      </c>
      <c r="B4401" t="s">
        <v>29</v>
      </c>
      <c r="C4401" t="s">
        <v>21</v>
      </c>
      <c r="D4401" t="s">
        <v>25</v>
      </c>
      <c r="E4401" t="s">
        <v>30</v>
      </c>
      <c r="F4401" s="1">
        <v>42084</v>
      </c>
      <c r="G4401" s="1">
        <v>31713</v>
      </c>
      <c r="H4401">
        <v>31505</v>
      </c>
      <c r="I4401">
        <v>22529</v>
      </c>
      <c r="J4401">
        <v>61</v>
      </c>
      <c r="K4401">
        <v>51</v>
      </c>
      <c r="L4401" t="s">
        <v>53</v>
      </c>
      <c r="M4401">
        <v>110</v>
      </c>
      <c r="N4401">
        <f>Table1[[#This Row],[Basic Salary]]+Table1[[#This Row],[Bonus]]</f>
        <v>54034</v>
      </c>
      <c r="O4401" s="2">
        <f>Table1[[#This Row],[Bonus]]/Table1[[#This Row],[Basic Salary]]</f>
        <v>0.71509284240596727</v>
      </c>
      <c r="P4401">
        <f ca="1">DATEDIF(Table1[[#This Row],[Date of Birth]],TODAY(),"Y")</f>
        <v>39</v>
      </c>
      <c r="Q4401">
        <f ca="1">DATEDIF(Table1[[#This Row],[Joining Date]],TODAY(),"Y")</f>
        <v>11</v>
      </c>
      <c r="R4401" t="str">
        <f ca="1">IF(YEAR(Table1[[#This Row],[Joining Date]])=YEAR(TODAY()),"Yes","No")</f>
        <v>No</v>
      </c>
      <c r="S4401" t="str">
        <f ca="1">IF(Table1[[#This Row],[Experience]]&gt;5,"Yes","No")</f>
        <v>Yes</v>
      </c>
      <c r="T4401" t="str">
        <f>TEXT(Table1[[#This Row],[Joining Date]],"mmmm")</f>
        <v>March</v>
      </c>
      <c r="U4401" t="str">
        <f>TEXT(Table1[[#This Row],[Joining Date]],"yyyy")</f>
        <v>2015</v>
      </c>
      <c r="V4401" s="5">
        <f ca="1">TODAY()-Table1[[#This Row],[Joining Date]]</f>
        <v>4155</v>
      </c>
      <c r="W4401" t="str">
        <f>LEFT(Table1[[#This Row],[Employee Name]],FIND(" ",Table1[[#This Row],[Employee Name]])-1)</f>
        <v>Vikram</v>
      </c>
      <c r="X4401" t="str">
        <f>RIGHT(Table1[[#This Row],[Employee Name]],LEN(Table1[[#This Row],[Employee Name]])-FIND(" ",Table1[[#This Row],[Employee Name]]))</f>
        <v>Singh</v>
      </c>
      <c r="Y4401" t="str">
        <f>Table1[[#This Row],[Department]]&amp;"-"&amp;Table1[[#This Row],[Employee ID]]</f>
        <v>Finance-E00534</v>
      </c>
      <c r="Z4401" t="str">
        <f>LEFT(Table1[[#This Row],[Department]],3)</f>
        <v>Fin</v>
      </c>
      <c r="AA4401" t="str">
        <f>_xlfn.XLOOKUP(Table1[[#This Row],[Manager ID]],MANAGERS!A:A,MANAGERS!B:B)</f>
        <v>Manager_10</v>
      </c>
      <c r="AB4401" t="str" cm="1">
        <f t="array" ref="AB4401">_xlfn.XLOOKUP(Table1[[#This Row],[Manager ID]],Table2[[#All],[Manager ID]],Table2[[#All],[Department Head]])</f>
        <v>HR</v>
      </c>
      <c r="AC4401" s="2">
        <f>_xlfn.XLOOKUP(Table1[[#This Row],[City]],L:L,O:O)</f>
        <v>0.23685887225230964</v>
      </c>
      <c r="AD4401" t="str" cm="1">
        <f t="array" ref="AD4401">_xlfn.IFS(Table1[[#This Row],[Performance Score]]&gt;=90,"Excellent",Table1[[#This Row],[Performance Score]]&gt;=75,"Good",Table1[[#This Row],[Performance Score]]&gt;=60,"Average",Table1[[#This Row],[Performance Score]]&lt;=60,"Need Improvement")</f>
        <v>Need Improvement</v>
      </c>
      <c r="AE4401" t="str">
        <f>IF(AND(Table1[[#This Row],[Attendance %]]&gt;=80,(Table1[[#This Row],[Performance Score]]&gt;=80)),"Eligible","Not Eligible")</f>
        <v>Not Eligible</v>
      </c>
      <c r="AF4401" t="str">
        <f>IF(Table1[[#This Row],[Performance Score]]&gt;=80,"High Performer","Low Performer")</f>
        <v>Low Performer</v>
      </c>
      <c r="AG4401" t="str" cm="1">
        <f t="array" aca="1" ref="AG4401" ca="1">_xlfn.IFS(Table1[[#This Row],[Experience]]&lt;=3,"Junior",Table1[[#This Row],[Experience]]&lt;=7,"Mid Level",Table1[[#This Row],[Experience]]&gt;=7,"Senior")</f>
        <v>Senior</v>
      </c>
      <c r="AH4401" t="str">
        <f>IF(Table1[[#This Row],[Attendance %]]&gt;75,"OK","Below 75")</f>
        <v>Below 75</v>
      </c>
      <c r="AI4401" t="b">
        <f>ISBLANK(Table1[[#This Row],[Employee ID]])</f>
        <v>0</v>
      </c>
      <c r="AJ4401" t="b">
        <f>ISNUMBER(Table1[[#This Row],[Total Salary  ]])</f>
        <v>1</v>
      </c>
      <c r="AK4401" t="str">
        <f>IFERROR(_xlfn.XLOOKUP(Table1[[#This Row],[Manager ID]],MANAGERS!A:A,MANAGERS!B:B),"Not Found")</f>
        <v>Manager_10</v>
      </c>
    </row>
    <row r="4402" spans="1:37" x14ac:dyDescent="0.2">
      <c r="A4402" t="s">
        <v>1716</v>
      </c>
      <c r="B4402" t="s">
        <v>62</v>
      </c>
      <c r="C4402" t="s">
        <v>21</v>
      </c>
      <c r="D4402" t="s">
        <v>25</v>
      </c>
      <c r="E4402" t="s">
        <v>51</v>
      </c>
      <c r="F4402" s="1">
        <v>44529</v>
      </c>
      <c r="G4402" s="1">
        <v>29506</v>
      </c>
      <c r="H4402">
        <v>46023</v>
      </c>
      <c r="I4402">
        <v>7987</v>
      </c>
      <c r="J4402">
        <v>96</v>
      </c>
      <c r="K4402">
        <v>87</v>
      </c>
      <c r="L4402" t="s">
        <v>23</v>
      </c>
      <c r="M4402">
        <v>109</v>
      </c>
      <c r="N4402">
        <f>Table1[[#This Row],[Basic Salary]]+Table1[[#This Row],[Bonus]]</f>
        <v>54010</v>
      </c>
      <c r="O4402" s="2">
        <f>Table1[[#This Row],[Bonus]]/Table1[[#This Row],[Basic Salary]]</f>
        <v>0.17354366295113313</v>
      </c>
      <c r="P4402">
        <f ca="1">DATEDIF(Table1[[#This Row],[Date of Birth]],TODAY(),"Y")</f>
        <v>45</v>
      </c>
      <c r="Q4402">
        <f ca="1">DATEDIF(Table1[[#This Row],[Joining Date]],TODAY(),"Y")</f>
        <v>4</v>
      </c>
      <c r="R4402" t="str">
        <f ca="1">IF(YEAR(Table1[[#This Row],[Joining Date]])=YEAR(TODAY()),"Yes","No")</f>
        <v>No</v>
      </c>
      <c r="S4402" t="str">
        <f ca="1">IF(Table1[[#This Row],[Experience]]&gt;5,"Yes","No")</f>
        <v>No</v>
      </c>
      <c r="T4402" t="str">
        <f>TEXT(Table1[[#This Row],[Joining Date]],"mmmm")</f>
        <v>November</v>
      </c>
      <c r="U4402" t="str">
        <f>TEXT(Table1[[#This Row],[Joining Date]],"yyyy")</f>
        <v>2021</v>
      </c>
      <c r="V4402" s="5">
        <f ca="1">TODAY()-Table1[[#This Row],[Joining Date]]</f>
        <v>1710</v>
      </c>
      <c r="W4402" t="str">
        <f>LEFT(Table1[[#This Row],[Employee Name]],FIND(" ",Table1[[#This Row],[Employee Name]])-1)</f>
        <v>Kavya</v>
      </c>
      <c r="X4402" t="str">
        <f>RIGHT(Table1[[#This Row],[Employee Name]],LEN(Table1[[#This Row],[Employee Name]])-FIND(" ",Table1[[#This Row],[Employee Name]]))</f>
        <v>Nair</v>
      </c>
      <c r="Y4402" t="str">
        <f>Table1[[#This Row],[Department]]&amp;"-"&amp;Table1[[#This Row],[Employee ID]]</f>
        <v>Finance-E01660</v>
      </c>
      <c r="Z4402" t="str">
        <f>LEFT(Table1[[#This Row],[Department]],3)</f>
        <v>Fin</v>
      </c>
      <c r="AA4402" t="str">
        <f>_xlfn.XLOOKUP(Table1[[#This Row],[Manager ID]],MANAGERS!A:A,MANAGERS!B:B)</f>
        <v>Manager_9</v>
      </c>
      <c r="AB4402" t="str" cm="1">
        <f t="array" ref="AB4402">_xlfn.XLOOKUP(Table1[[#This Row],[Manager ID]],Table2[[#All],[Manager ID]],Table2[[#All],[Department Head]])</f>
        <v>Sales</v>
      </c>
      <c r="AC4402" s="2">
        <f>_xlfn.XLOOKUP(Table1[[#This Row],[City]],L:L,O:O)</f>
        <v>0.23486488519629886</v>
      </c>
      <c r="AD4402" t="str" cm="1">
        <f t="array" ref="AD4402">_xlfn.IFS(Table1[[#This Row],[Performance Score]]&gt;=90,"Excellent",Table1[[#This Row],[Performance Score]]&gt;=75,"Good",Table1[[#This Row],[Performance Score]]&gt;=60,"Average",Table1[[#This Row],[Performance Score]]&lt;=60,"Need Improvement")</f>
        <v>Good</v>
      </c>
      <c r="AE4402" t="str">
        <f>IF(AND(Table1[[#This Row],[Attendance %]]&gt;=80,(Table1[[#This Row],[Performance Score]]&gt;=80)),"Eligible","Not Eligible")</f>
        <v>Eligible</v>
      </c>
      <c r="AF4402" t="str">
        <f>IF(Table1[[#This Row],[Performance Score]]&gt;=80,"High Performer","Low Performer")</f>
        <v>High Performer</v>
      </c>
      <c r="AG4402" t="str" cm="1">
        <f t="array" aca="1" ref="AG4402" ca="1">_xlfn.IFS(Table1[[#This Row],[Experience]]&lt;=3,"Junior",Table1[[#This Row],[Experience]]&lt;=7,"Mid Level",Table1[[#This Row],[Experience]]&gt;=7,"Senior")</f>
        <v>Mid Level</v>
      </c>
      <c r="AH4402" t="str">
        <f>IF(Table1[[#This Row],[Attendance %]]&gt;75,"OK","Below 75")</f>
        <v>OK</v>
      </c>
      <c r="AI4402" t="b">
        <f>ISBLANK(Table1[[#This Row],[Employee ID]])</f>
        <v>0</v>
      </c>
      <c r="AJ4402" t="b">
        <f>ISNUMBER(Table1[[#This Row],[Total Salary  ]])</f>
        <v>1</v>
      </c>
      <c r="AK4402" t="str">
        <f>IFERROR(_xlfn.XLOOKUP(Table1[[#This Row],[Manager ID]],MANAGERS!A:A,MANAGERS!B:B),"Not Found")</f>
        <v>Manager_9</v>
      </c>
    </row>
    <row r="4403" spans="1:37" x14ac:dyDescent="0.2">
      <c r="A4403" t="s">
        <v>4861</v>
      </c>
      <c r="B4403" t="s">
        <v>36</v>
      </c>
      <c r="C4403" t="s">
        <v>15</v>
      </c>
      <c r="D4403" t="s">
        <v>46</v>
      </c>
      <c r="E4403" t="s">
        <v>51</v>
      </c>
      <c r="F4403" s="1">
        <v>44395</v>
      </c>
      <c r="G4403" s="1">
        <v>34457</v>
      </c>
      <c r="H4403">
        <v>39268</v>
      </c>
      <c r="I4403">
        <v>14618</v>
      </c>
      <c r="J4403">
        <v>84</v>
      </c>
      <c r="K4403">
        <v>84</v>
      </c>
      <c r="L4403" t="s">
        <v>37</v>
      </c>
      <c r="M4403">
        <v>104</v>
      </c>
      <c r="N4403">
        <f>Table1[[#This Row],[Basic Salary]]+Table1[[#This Row],[Bonus]]</f>
        <v>53886</v>
      </c>
      <c r="O4403" s="2">
        <f>Table1[[#This Row],[Bonus]]/Table1[[#This Row],[Basic Salary]]</f>
        <v>0.37226240195579097</v>
      </c>
      <c r="P4403">
        <f ca="1">DATEDIF(Table1[[#This Row],[Date of Birth]],TODAY(),"Y")</f>
        <v>32</v>
      </c>
      <c r="Q4403">
        <f ca="1">DATEDIF(Table1[[#This Row],[Joining Date]],TODAY(),"Y")</f>
        <v>5</v>
      </c>
      <c r="R4403" t="str">
        <f ca="1">IF(YEAR(Table1[[#This Row],[Joining Date]])=YEAR(TODAY()),"Yes","No")</f>
        <v>No</v>
      </c>
      <c r="S4403" t="str">
        <f ca="1">IF(Table1[[#This Row],[Experience]]&gt;5,"Yes","No")</f>
        <v>No</v>
      </c>
      <c r="T4403" t="str">
        <f>TEXT(Table1[[#This Row],[Joining Date]],"mmmm")</f>
        <v>July</v>
      </c>
      <c r="U4403" t="str">
        <f>TEXT(Table1[[#This Row],[Joining Date]],"yyyy")</f>
        <v>2021</v>
      </c>
      <c r="V4403" s="5">
        <f ca="1">TODAY()-Table1[[#This Row],[Joining Date]]</f>
        <v>1844</v>
      </c>
      <c r="W4403" t="str">
        <f>LEFT(Table1[[#This Row],[Employee Name]],FIND(" ",Table1[[#This Row],[Employee Name]])-1)</f>
        <v>Meera</v>
      </c>
      <c r="X4403" t="str">
        <f>RIGHT(Table1[[#This Row],[Employee Name]],LEN(Table1[[#This Row],[Employee Name]])-FIND(" ",Table1[[#This Row],[Employee Name]]))</f>
        <v>Joshi</v>
      </c>
      <c r="Y4403" t="str">
        <f>Table1[[#This Row],[Department]]&amp;"-"&amp;Table1[[#This Row],[Employee ID]]</f>
        <v>Support-E04805</v>
      </c>
      <c r="Z4403" t="str">
        <f>LEFT(Table1[[#This Row],[Department]],3)</f>
        <v>Sup</v>
      </c>
      <c r="AA4403" t="str">
        <f>_xlfn.XLOOKUP(Table1[[#This Row],[Manager ID]],MANAGERS!A:A,MANAGERS!B:B)</f>
        <v>Manager_4</v>
      </c>
      <c r="AB4403" t="str" cm="1">
        <f t="array" ref="AB4403">_xlfn.XLOOKUP(Table1[[#This Row],[Manager ID]],Table2[[#All],[Manager ID]],Table2[[#All],[Department Head]])</f>
        <v>Finance</v>
      </c>
      <c r="AC4403" s="2">
        <f>_xlfn.XLOOKUP(Table1[[#This Row],[City]],L:L,O:O)</f>
        <v>0.24036902712549932</v>
      </c>
      <c r="AD4403" t="str" cm="1">
        <f t="array" ref="AD4403">_xlfn.IFS(Table1[[#This Row],[Performance Score]]&gt;=90,"Excellent",Table1[[#This Row],[Performance Score]]&gt;=75,"Good",Table1[[#This Row],[Performance Score]]&gt;=60,"Average",Table1[[#This Row],[Performance Score]]&lt;=60,"Need Improvement")</f>
        <v>Good</v>
      </c>
      <c r="AE4403" t="str">
        <f>IF(AND(Table1[[#This Row],[Attendance %]]&gt;=80,(Table1[[#This Row],[Performance Score]]&gt;=80)),"Eligible","Not Eligible")</f>
        <v>Eligible</v>
      </c>
      <c r="AF4403" t="str">
        <f>IF(Table1[[#This Row],[Performance Score]]&gt;=80,"High Performer","Low Performer")</f>
        <v>High Performer</v>
      </c>
      <c r="AG4403" t="str" cm="1">
        <f t="array" aca="1" ref="AG4403" ca="1">_xlfn.IFS(Table1[[#This Row],[Experience]]&lt;=3,"Junior",Table1[[#This Row],[Experience]]&lt;=7,"Mid Level",Table1[[#This Row],[Experience]]&gt;=7,"Senior")</f>
        <v>Mid Level</v>
      </c>
      <c r="AH4403" t="str">
        <f>IF(Table1[[#This Row],[Attendance %]]&gt;75,"OK","Below 75")</f>
        <v>OK</v>
      </c>
      <c r="AI4403" t="b">
        <f>ISBLANK(Table1[[#This Row],[Employee ID]])</f>
        <v>0</v>
      </c>
      <c r="AJ4403" t="b">
        <f>ISNUMBER(Table1[[#This Row],[Total Salary  ]])</f>
        <v>1</v>
      </c>
      <c r="AK4403" t="str">
        <f>IFERROR(_xlfn.XLOOKUP(Table1[[#This Row],[Manager ID]],MANAGERS!A:A,MANAGERS!B:B),"Not Found")</f>
        <v>Manager_4</v>
      </c>
    </row>
    <row r="4404" spans="1:37" x14ac:dyDescent="0.2">
      <c r="A4404" t="s">
        <v>2210</v>
      </c>
      <c r="B4404" t="s">
        <v>87</v>
      </c>
      <c r="C4404" t="s">
        <v>15</v>
      </c>
      <c r="D4404" t="s">
        <v>25</v>
      </c>
      <c r="E4404" t="s">
        <v>65</v>
      </c>
      <c r="F4404" s="1">
        <v>44834</v>
      </c>
      <c r="G4404" s="1">
        <v>31723</v>
      </c>
      <c r="H4404">
        <v>43564</v>
      </c>
      <c r="I4404">
        <v>10288</v>
      </c>
      <c r="J4404">
        <v>92</v>
      </c>
      <c r="K4404">
        <v>41</v>
      </c>
      <c r="L4404" t="s">
        <v>18</v>
      </c>
      <c r="M4404">
        <v>104</v>
      </c>
      <c r="N4404">
        <f>Table1[[#This Row],[Basic Salary]]+Table1[[#This Row],[Bonus]]</f>
        <v>53852</v>
      </c>
      <c r="O4404" s="2">
        <f>Table1[[#This Row],[Bonus]]/Table1[[#This Row],[Basic Salary]]</f>
        <v>0.23615829584060233</v>
      </c>
      <c r="P4404">
        <f ca="1">DATEDIF(Table1[[#This Row],[Date of Birth]],TODAY(),"Y")</f>
        <v>39</v>
      </c>
      <c r="Q4404">
        <f ca="1">DATEDIF(Table1[[#This Row],[Joining Date]],TODAY(),"Y")</f>
        <v>3</v>
      </c>
      <c r="R4404" t="str">
        <f ca="1">IF(YEAR(Table1[[#This Row],[Joining Date]])=YEAR(TODAY()),"Yes","No")</f>
        <v>No</v>
      </c>
      <c r="S4404" t="str">
        <f ca="1">IF(Table1[[#This Row],[Experience]]&gt;5,"Yes","No")</f>
        <v>No</v>
      </c>
      <c r="T4404" t="str">
        <f>TEXT(Table1[[#This Row],[Joining Date]],"mmmm")</f>
        <v>September</v>
      </c>
      <c r="U4404" t="str">
        <f>TEXT(Table1[[#This Row],[Joining Date]],"yyyy")</f>
        <v>2022</v>
      </c>
      <c r="V4404" s="5">
        <f ca="1">TODAY()-Table1[[#This Row],[Joining Date]]</f>
        <v>1405</v>
      </c>
      <c r="W4404" t="str">
        <f>LEFT(Table1[[#This Row],[Employee Name]],FIND(" ",Table1[[#This Row],[Employee Name]])-1)</f>
        <v>Arjun</v>
      </c>
      <c r="X4404" t="str">
        <f>RIGHT(Table1[[#This Row],[Employee Name]],LEN(Table1[[#This Row],[Employee Name]])-FIND(" ",Table1[[#This Row],[Employee Name]]))</f>
        <v>Mehta</v>
      </c>
      <c r="Y4404" t="str">
        <f>Table1[[#This Row],[Department]]&amp;"-"&amp;Table1[[#This Row],[Employee ID]]</f>
        <v>Finance-E02154</v>
      </c>
      <c r="Z4404" t="str">
        <f>LEFT(Table1[[#This Row],[Department]],3)</f>
        <v>Fin</v>
      </c>
      <c r="AA4404" t="str">
        <f>_xlfn.XLOOKUP(Table1[[#This Row],[Manager ID]],MANAGERS!A:A,MANAGERS!B:B)</f>
        <v>Manager_4</v>
      </c>
      <c r="AB4404" t="str" cm="1">
        <f t="array" ref="AB4404">_xlfn.XLOOKUP(Table1[[#This Row],[Manager ID]],Table2[[#All],[Manager ID]],Table2[[#All],[Department Head]])</f>
        <v>Finance</v>
      </c>
      <c r="AC4404" s="2">
        <f>_xlfn.XLOOKUP(Table1[[#This Row],[City]],L:L,O:O)</f>
        <v>0.21356479274849693</v>
      </c>
      <c r="AD4404" t="str" cm="1">
        <f t="array" ref="AD4404">_xlfn.IFS(Table1[[#This Row],[Performance Score]]&gt;=90,"Excellent",Table1[[#This Row],[Performance Score]]&gt;=75,"Good",Table1[[#This Row],[Performance Score]]&gt;=60,"Average",Table1[[#This Row],[Performance Score]]&lt;=60,"Need Improvement")</f>
        <v>Need Improvement</v>
      </c>
      <c r="AE4404" t="str">
        <f>IF(AND(Table1[[#This Row],[Attendance %]]&gt;=80,(Table1[[#This Row],[Performance Score]]&gt;=80)),"Eligible","Not Eligible")</f>
        <v>Not Eligible</v>
      </c>
      <c r="AF4404" t="str">
        <f>IF(Table1[[#This Row],[Performance Score]]&gt;=80,"High Performer","Low Performer")</f>
        <v>Low Performer</v>
      </c>
      <c r="AG4404" t="str" cm="1">
        <f t="array" aca="1" ref="AG4404" ca="1">_xlfn.IFS(Table1[[#This Row],[Experience]]&lt;=3,"Junior",Table1[[#This Row],[Experience]]&lt;=7,"Mid Level",Table1[[#This Row],[Experience]]&gt;=7,"Senior")</f>
        <v>Junior</v>
      </c>
      <c r="AH4404" t="str">
        <f>IF(Table1[[#This Row],[Attendance %]]&gt;75,"OK","Below 75")</f>
        <v>OK</v>
      </c>
      <c r="AI4404" t="b">
        <f>ISBLANK(Table1[[#This Row],[Employee ID]])</f>
        <v>0</v>
      </c>
      <c r="AJ4404" t="b">
        <f>ISNUMBER(Table1[[#This Row],[Total Salary  ]])</f>
        <v>1</v>
      </c>
      <c r="AK4404" t="str">
        <f>IFERROR(_xlfn.XLOOKUP(Table1[[#This Row],[Manager ID]],MANAGERS!A:A,MANAGERS!B:B),"Not Found")</f>
        <v>Manager_4</v>
      </c>
    </row>
    <row r="4405" spans="1:37" x14ac:dyDescent="0.2">
      <c r="A4405" t="s">
        <v>1171</v>
      </c>
      <c r="B4405" t="s">
        <v>89</v>
      </c>
      <c r="C4405" t="s">
        <v>15</v>
      </c>
      <c r="D4405" t="s">
        <v>33</v>
      </c>
      <c r="E4405" t="s">
        <v>65</v>
      </c>
      <c r="F4405" s="1">
        <v>43316</v>
      </c>
      <c r="G4405" s="1">
        <v>38530</v>
      </c>
      <c r="H4405">
        <v>29105</v>
      </c>
      <c r="I4405">
        <v>24696</v>
      </c>
      <c r="J4405">
        <v>84</v>
      </c>
      <c r="K4405">
        <v>43</v>
      </c>
      <c r="L4405" t="s">
        <v>34</v>
      </c>
      <c r="M4405">
        <v>112</v>
      </c>
      <c r="N4405">
        <f>Table1[[#This Row],[Basic Salary]]+Table1[[#This Row],[Bonus]]</f>
        <v>53801</v>
      </c>
      <c r="O4405" s="2">
        <f>Table1[[#This Row],[Bonus]]/Table1[[#This Row],[Basic Salary]]</f>
        <v>0.8485140010307507</v>
      </c>
      <c r="P4405">
        <f ca="1">DATEDIF(Table1[[#This Row],[Date of Birth]],TODAY(),"Y")</f>
        <v>21</v>
      </c>
      <c r="Q4405">
        <f ca="1">DATEDIF(Table1[[#This Row],[Joining Date]],TODAY(),"Y")</f>
        <v>8</v>
      </c>
      <c r="R4405" t="str">
        <f ca="1">IF(YEAR(Table1[[#This Row],[Joining Date]])=YEAR(TODAY()),"Yes","No")</f>
        <v>No</v>
      </c>
      <c r="S4405" t="str">
        <f ca="1">IF(Table1[[#This Row],[Experience]]&gt;5,"Yes","No")</f>
        <v>Yes</v>
      </c>
      <c r="T4405" t="str">
        <f>TEXT(Table1[[#This Row],[Joining Date]],"mmmm")</f>
        <v>August</v>
      </c>
      <c r="U4405" t="str">
        <f>TEXT(Table1[[#This Row],[Joining Date]],"yyyy")</f>
        <v>2018</v>
      </c>
      <c r="V4405" s="5">
        <f ca="1">TODAY()-Table1[[#This Row],[Joining Date]]</f>
        <v>2923</v>
      </c>
      <c r="W4405" t="str">
        <f>LEFT(Table1[[#This Row],[Employee Name]],FIND(" ",Table1[[#This Row],[Employee Name]])-1)</f>
        <v>Tarun</v>
      </c>
      <c r="X4405" t="str">
        <f>RIGHT(Table1[[#This Row],[Employee Name]],LEN(Table1[[#This Row],[Employee Name]])-FIND(" ",Table1[[#This Row],[Employee Name]]))</f>
        <v>Verma</v>
      </c>
      <c r="Y4405" t="str">
        <f>Table1[[#This Row],[Department]]&amp;"-"&amp;Table1[[#This Row],[Employee ID]]</f>
        <v>Marketing-E01115</v>
      </c>
      <c r="Z4405" t="str">
        <f>LEFT(Table1[[#This Row],[Department]],3)</f>
        <v>Mar</v>
      </c>
      <c r="AA4405" t="str">
        <f>_xlfn.XLOOKUP(Table1[[#This Row],[Manager ID]],MANAGERS!A:A,MANAGERS!B:B)</f>
        <v>Manager_12</v>
      </c>
      <c r="AB4405" t="str" cm="1">
        <f t="array" ref="AB4405">_xlfn.XLOOKUP(Table1[[#This Row],[Manager ID]],Table2[[#All],[Manager ID]],Table2[[#All],[Department Head]])</f>
        <v>Marketing</v>
      </c>
      <c r="AC4405" s="2">
        <f>_xlfn.XLOOKUP(Table1[[#This Row],[City]],L:L,O:O)</f>
        <v>0.24030340748661314</v>
      </c>
      <c r="AD4405" t="str" cm="1">
        <f t="array" ref="AD4405">_xlfn.IFS(Table1[[#This Row],[Performance Score]]&gt;=90,"Excellent",Table1[[#This Row],[Performance Score]]&gt;=75,"Good",Table1[[#This Row],[Performance Score]]&gt;=60,"Average",Table1[[#This Row],[Performance Score]]&lt;=60,"Need Improvement")</f>
        <v>Need Improvement</v>
      </c>
      <c r="AE4405" t="str">
        <f>IF(AND(Table1[[#This Row],[Attendance %]]&gt;=80,(Table1[[#This Row],[Performance Score]]&gt;=80)),"Eligible","Not Eligible")</f>
        <v>Not Eligible</v>
      </c>
      <c r="AF4405" t="str">
        <f>IF(Table1[[#This Row],[Performance Score]]&gt;=80,"High Performer","Low Performer")</f>
        <v>Low Performer</v>
      </c>
      <c r="AG4405" t="str" cm="1">
        <f t="array" aca="1" ref="AG4405" ca="1">_xlfn.IFS(Table1[[#This Row],[Experience]]&lt;=3,"Junior",Table1[[#This Row],[Experience]]&lt;=7,"Mid Level",Table1[[#This Row],[Experience]]&gt;=7,"Senior")</f>
        <v>Senior</v>
      </c>
      <c r="AH4405" t="str">
        <f>IF(Table1[[#This Row],[Attendance %]]&gt;75,"OK","Below 75")</f>
        <v>OK</v>
      </c>
      <c r="AI4405" t="b">
        <f>ISBLANK(Table1[[#This Row],[Employee ID]])</f>
        <v>0</v>
      </c>
      <c r="AJ4405" t="b">
        <f>ISNUMBER(Table1[[#This Row],[Total Salary  ]])</f>
        <v>1</v>
      </c>
      <c r="AK4405" t="str">
        <f>IFERROR(_xlfn.XLOOKUP(Table1[[#This Row],[Manager ID]],MANAGERS!A:A,MANAGERS!B:B),"Not Found")</f>
        <v>Manager_12</v>
      </c>
    </row>
    <row r="4406" spans="1:37" x14ac:dyDescent="0.2">
      <c r="A4406" t="s">
        <v>54</v>
      </c>
      <c r="B4406" t="s">
        <v>39</v>
      </c>
      <c r="C4406" t="s">
        <v>21</v>
      </c>
      <c r="D4406" t="s">
        <v>43</v>
      </c>
      <c r="E4406" t="s">
        <v>30</v>
      </c>
      <c r="F4406" s="1">
        <v>45982</v>
      </c>
      <c r="G4406" s="1">
        <v>38285</v>
      </c>
      <c r="H4406">
        <v>26504</v>
      </c>
      <c r="I4406">
        <v>27291</v>
      </c>
      <c r="J4406">
        <v>67</v>
      </c>
      <c r="K4406">
        <v>83</v>
      </c>
      <c r="L4406" t="s">
        <v>23</v>
      </c>
      <c r="M4406">
        <v>109</v>
      </c>
      <c r="N4406">
        <f>Table1[[#This Row],[Basic Salary]]+Table1[[#This Row],[Bonus]]</f>
        <v>53795</v>
      </c>
      <c r="O4406" s="2">
        <f>Table1[[#This Row],[Bonus]]/Table1[[#This Row],[Basic Salary]]</f>
        <v>1.0296936311500151</v>
      </c>
      <c r="P4406">
        <f ca="1">DATEDIF(Table1[[#This Row],[Date of Birth]],TODAY(),"Y")</f>
        <v>21</v>
      </c>
      <c r="Q4406">
        <f ca="1">DATEDIF(Table1[[#This Row],[Joining Date]],TODAY(),"Y")</f>
        <v>0</v>
      </c>
      <c r="R4406" t="str">
        <f ca="1">IF(YEAR(Table1[[#This Row],[Joining Date]])=YEAR(TODAY()),"Yes","No")</f>
        <v>No</v>
      </c>
      <c r="S4406" t="str">
        <f ca="1">IF(Table1[[#This Row],[Experience]]&gt;5,"Yes","No")</f>
        <v>No</v>
      </c>
      <c r="T4406" t="str">
        <f>TEXT(Table1[[#This Row],[Joining Date]],"mmmm")</f>
        <v>November</v>
      </c>
      <c r="U4406" t="str">
        <f>TEXT(Table1[[#This Row],[Joining Date]],"yyyy")</f>
        <v>2025</v>
      </c>
      <c r="V4406" s="5">
        <f ca="1">TODAY()-Table1[[#This Row],[Joining Date]]</f>
        <v>257</v>
      </c>
      <c r="W4406" t="str">
        <f>LEFT(Table1[[#This Row],[Employee Name]],FIND(" ",Table1[[#This Row],[Employee Name]])-1)</f>
        <v>Karan</v>
      </c>
      <c r="X4406" t="str">
        <f>RIGHT(Table1[[#This Row],[Employee Name]],LEN(Table1[[#This Row],[Employee Name]])-FIND(" ",Table1[[#This Row],[Employee Name]]))</f>
        <v>Malhotra</v>
      </c>
      <c r="Y4406" t="str">
        <f>Table1[[#This Row],[Department]]&amp;"-"&amp;Table1[[#This Row],[Employee ID]]</f>
        <v>Operations-E00013</v>
      </c>
      <c r="Z4406" t="str">
        <f>LEFT(Table1[[#This Row],[Department]],3)</f>
        <v>Ope</v>
      </c>
      <c r="AA4406" t="str">
        <f>_xlfn.XLOOKUP(Table1[[#This Row],[Manager ID]],MANAGERS!A:A,MANAGERS!B:B)</f>
        <v>Manager_9</v>
      </c>
      <c r="AB4406" t="str" cm="1">
        <f t="array" ref="AB4406">_xlfn.XLOOKUP(Table1[[#This Row],[Manager ID]],Table2[[#All],[Manager ID]],Table2[[#All],[Department Head]])</f>
        <v>Sales</v>
      </c>
      <c r="AC4406" s="2">
        <f>_xlfn.XLOOKUP(Table1[[#This Row],[City]],L:L,O:O)</f>
        <v>0.23486488519629886</v>
      </c>
      <c r="AD4406" t="str" cm="1">
        <f t="array" ref="AD4406">_xlfn.IFS(Table1[[#This Row],[Performance Score]]&gt;=90,"Excellent",Table1[[#This Row],[Performance Score]]&gt;=75,"Good",Table1[[#This Row],[Performance Score]]&gt;=60,"Average",Table1[[#This Row],[Performance Score]]&lt;=60,"Need Improvement")</f>
        <v>Good</v>
      </c>
      <c r="AE4406" t="str">
        <f>IF(AND(Table1[[#This Row],[Attendance %]]&gt;=80,(Table1[[#This Row],[Performance Score]]&gt;=80)),"Eligible","Not Eligible")</f>
        <v>Not Eligible</v>
      </c>
      <c r="AF4406" t="str">
        <f>IF(Table1[[#This Row],[Performance Score]]&gt;=80,"High Performer","Low Performer")</f>
        <v>High Performer</v>
      </c>
      <c r="AG4406" t="str" cm="1">
        <f t="array" aca="1" ref="AG4406" ca="1">_xlfn.IFS(Table1[[#This Row],[Experience]]&lt;=3,"Junior",Table1[[#This Row],[Experience]]&lt;=7,"Mid Level",Table1[[#This Row],[Experience]]&gt;=7,"Senior")</f>
        <v>Junior</v>
      </c>
      <c r="AH4406" t="str">
        <f>IF(Table1[[#This Row],[Attendance %]]&gt;75,"OK","Below 75")</f>
        <v>Below 75</v>
      </c>
      <c r="AI4406" t="b">
        <f>ISBLANK(Table1[[#This Row],[Employee ID]])</f>
        <v>0</v>
      </c>
      <c r="AJ4406" t="b">
        <f>ISNUMBER(Table1[[#This Row],[Total Salary  ]])</f>
        <v>1</v>
      </c>
      <c r="AK4406" t="str">
        <f>IFERROR(_xlfn.XLOOKUP(Table1[[#This Row],[Manager ID]],MANAGERS!A:A,MANAGERS!B:B),"Not Found")</f>
        <v>Manager_9</v>
      </c>
    </row>
    <row r="4407" spans="1:37" x14ac:dyDescent="0.2">
      <c r="A4407" t="s">
        <v>3849</v>
      </c>
      <c r="B4407" t="s">
        <v>69</v>
      </c>
      <c r="C4407" t="s">
        <v>15</v>
      </c>
      <c r="D4407" t="s">
        <v>81</v>
      </c>
      <c r="E4407" t="s">
        <v>65</v>
      </c>
      <c r="F4407" s="1">
        <v>42330</v>
      </c>
      <c r="G4407" s="1">
        <v>36981</v>
      </c>
      <c r="H4407">
        <v>36638</v>
      </c>
      <c r="I4407">
        <v>17142</v>
      </c>
      <c r="J4407">
        <v>81</v>
      </c>
      <c r="K4407">
        <v>83</v>
      </c>
      <c r="L4407" t="s">
        <v>27</v>
      </c>
      <c r="M4407">
        <v>118</v>
      </c>
      <c r="N4407">
        <f>Table1[[#This Row],[Basic Salary]]+Table1[[#This Row],[Bonus]]</f>
        <v>53780</v>
      </c>
      <c r="O4407" s="2">
        <f>Table1[[#This Row],[Bonus]]/Table1[[#This Row],[Basic Salary]]</f>
        <v>0.46787488400021837</v>
      </c>
      <c r="P4407">
        <f ca="1">DATEDIF(Table1[[#This Row],[Date of Birth]],TODAY(),"Y")</f>
        <v>25</v>
      </c>
      <c r="Q4407">
        <f ca="1">DATEDIF(Table1[[#This Row],[Joining Date]],TODAY(),"Y")</f>
        <v>10</v>
      </c>
      <c r="R4407" t="str">
        <f ca="1">IF(YEAR(Table1[[#This Row],[Joining Date]])=YEAR(TODAY()),"Yes","No")</f>
        <v>No</v>
      </c>
      <c r="S4407" t="str">
        <f ca="1">IF(Table1[[#This Row],[Experience]]&gt;5,"Yes","No")</f>
        <v>Yes</v>
      </c>
      <c r="T4407" t="str">
        <f>TEXT(Table1[[#This Row],[Joining Date]],"mmmm")</f>
        <v>November</v>
      </c>
      <c r="U4407" t="str">
        <f>TEXT(Table1[[#This Row],[Joining Date]],"yyyy")</f>
        <v>2015</v>
      </c>
      <c r="V4407" s="5">
        <f ca="1">TODAY()-Table1[[#This Row],[Joining Date]]</f>
        <v>3909</v>
      </c>
      <c r="W4407" t="str">
        <f>LEFT(Table1[[#This Row],[Employee Name]],FIND(" ",Table1[[#This Row],[Employee Name]])-1)</f>
        <v>Neha</v>
      </c>
      <c r="X4407" t="str">
        <f>RIGHT(Table1[[#This Row],[Employee Name]],LEN(Table1[[#This Row],[Employee Name]])-FIND(" ",Table1[[#This Row],[Employee Name]]))</f>
        <v>Kulkarni</v>
      </c>
      <c r="Y4407" t="str">
        <f>Table1[[#This Row],[Department]]&amp;"-"&amp;Table1[[#This Row],[Employee ID]]</f>
        <v>Sales-E03793</v>
      </c>
      <c r="Z4407" t="str">
        <f>LEFT(Table1[[#This Row],[Department]],3)</f>
        <v>Sal</v>
      </c>
      <c r="AA4407" t="str">
        <f>_xlfn.XLOOKUP(Table1[[#This Row],[Manager ID]],MANAGERS!A:A,MANAGERS!B:B)</f>
        <v>Manager_18</v>
      </c>
      <c r="AB4407" t="str" cm="1">
        <f t="array" ref="AB4407">_xlfn.XLOOKUP(Table1[[#This Row],[Manager ID]],Table2[[#All],[Manager ID]],Table2[[#All],[Department Head]])</f>
        <v>Support</v>
      </c>
      <c r="AC4407" s="2">
        <f>_xlfn.XLOOKUP(Table1[[#This Row],[City]],L:L,O:O)</f>
        <v>0.23674293405114402</v>
      </c>
      <c r="AD4407" t="str" cm="1">
        <f t="array" ref="AD4407">_xlfn.IFS(Table1[[#This Row],[Performance Score]]&gt;=90,"Excellent",Table1[[#This Row],[Performance Score]]&gt;=75,"Good",Table1[[#This Row],[Performance Score]]&gt;=60,"Average",Table1[[#This Row],[Performance Score]]&lt;=60,"Need Improvement")</f>
        <v>Good</v>
      </c>
      <c r="AE4407" t="str">
        <f>IF(AND(Table1[[#This Row],[Attendance %]]&gt;=80,(Table1[[#This Row],[Performance Score]]&gt;=80)),"Eligible","Not Eligible")</f>
        <v>Eligible</v>
      </c>
      <c r="AF4407" t="str">
        <f>IF(Table1[[#This Row],[Performance Score]]&gt;=80,"High Performer","Low Performer")</f>
        <v>High Performer</v>
      </c>
      <c r="AG4407" t="str" cm="1">
        <f t="array" aca="1" ref="AG4407" ca="1">_xlfn.IFS(Table1[[#This Row],[Experience]]&lt;=3,"Junior",Table1[[#This Row],[Experience]]&lt;=7,"Mid Level",Table1[[#This Row],[Experience]]&gt;=7,"Senior")</f>
        <v>Senior</v>
      </c>
      <c r="AH4407" t="str">
        <f>IF(Table1[[#This Row],[Attendance %]]&gt;75,"OK","Below 75")</f>
        <v>OK</v>
      </c>
      <c r="AI4407" t="b">
        <f>ISBLANK(Table1[[#This Row],[Employee ID]])</f>
        <v>0</v>
      </c>
      <c r="AJ4407" t="b">
        <f>ISNUMBER(Table1[[#This Row],[Total Salary  ]])</f>
        <v>1</v>
      </c>
      <c r="AK4407" t="str">
        <f>IFERROR(_xlfn.XLOOKUP(Table1[[#This Row],[Manager ID]],MANAGERS!A:A,MANAGERS!B:B),"Not Found")</f>
        <v>Manager_18</v>
      </c>
    </row>
    <row r="4408" spans="1:37" x14ac:dyDescent="0.2">
      <c r="A4408" t="s">
        <v>3678</v>
      </c>
      <c r="B4408" t="s">
        <v>77</v>
      </c>
      <c r="C4408" t="s">
        <v>15</v>
      </c>
      <c r="D4408" t="s">
        <v>16</v>
      </c>
      <c r="E4408" t="s">
        <v>65</v>
      </c>
      <c r="F4408" s="1">
        <v>45029</v>
      </c>
      <c r="G4408" s="1">
        <v>30712</v>
      </c>
      <c r="H4408">
        <v>27057</v>
      </c>
      <c r="I4408">
        <v>26698</v>
      </c>
      <c r="J4408">
        <v>69</v>
      </c>
      <c r="K4408">
        <v>87</v>
      </c>
      <c r="L4408" t="s">
        <v>34</v>
      </c>
      <c r="M4408">
        <v>115</v>
      </c>
      <c r="N4408">
        <f>Table1[[#This Row],[Basic Salary]]+Table1[[#This Row],[Bonus]]</f>
        <v>53755</v>
      </c>
      <c r="O4408" s="2">
        <f>Table1[[#This Row],[Bonus]]/Table1[[#This Row],[Basic Salary]]</f>
        <v>0.98673171452858777</v>
      </c>
      <c r="P4408">
        <f ca="1">DATEDIF(Table1[[#This Row],[Date of Birth]],TODAY(),"Y")</f>
        <v>42</v>
      </c>
      <c r="Q4408">
        <f ca="1">DATEDIF(Table1[[#This Row],[Joining Date]],TODAY(),"Y")</f>
        <v>3</v>
      </c>
      <c r="R4408" t="str">
        <f ca="1">IF(YEAR(Table1[[#This Row],[Joining Date]])=YEAR(TODAY()),"Yes","No")</f>
        <v>No</v>
      </c>
      <c r="S4408" t="str">
        <f ca="1">IF(Table1[[#This Row],[Experience]]&gt;5,"Yes","No")</f>
        <v>No</v>
      </c>
      <c r="T4408" t="str">
        <f>TEXT(Table1[[#This Row],[Joining Date]],"mmmm")</f>
        <v>April</v>
      </c>
      <c r="U4408" t="str">
        <f>TEXT(Table1[[#This Row],[Joining Date]],"yyyy")</f>
        <v>2023</v>
      </c>
      <c r="V4408" s="5">
        <f ca="1">TODAY()-Table1[[#This Row],[Joining Date]]</f>
        <v>1210</v>
      </c>
      <c r="W4408" t="str">
        <f>LEFT(Table1[[#This Row],[Employee Name]],FIND(" ",Table1[[#This Row],[Employee Name]])-1)</f>
        <v>Rohan</v>
      </c>
      <c r="X4408" t="str">
        <f>RIGHT(Table1[[#This Row],[Employee Name]],LEN(Table1[[#This Row],[Employee Name]])-FIND(" ",Table1[[#This Row],[Employee Name]]))</f>
        <v>Gupta</v>
      </c>
      <c r="Y4408" t="str">
        <f>Table1[[#This Row],[Department]]&amp;"-"&amp;Table1[[#This Row],[Employee ID]]</f>
        <v>HR-E03622</v>
      </c>
      <c r="Z4408" t="str">
        <f>LEFT(Table1[[#This Row],[Department]],3)</f>
        <v>HR</v>
      </c>
      <c r="AA4408" t="str">
        <f>_xlfn.XLOOKUP(Table1[[#This Row],[Manager ID]],MANAGERS!A:A,MANAGERS!B:B)</f>
        <v>Manager_15</v>
      </c>
      <c r="AB4408" t="str" cm="1">
        <f t="array" ref="AB4408">_xlfn.XLOOKUP(Table1[[#This Row],[Manager ID]],Table2[[#All],[Manager ID]],Table2[[#All],[Department Head]])</f>
        <v>Support</v>
      </c>
      <c r="AC4408" s="2">
        <f>_xlfn.XLOOKUP(Table1[[#This Row],[City]],L:L,O:O)</f>
        <v>0.24030340748661314</v>
      </c>
      <c r="AD4408" t="str" cm="1">
        <f t="array" ref="AD4408">_xlfn.IFS(Table1[[#This Row],[Performance Score]]&gt;=90,"Excellent",Table1[[#This Row],[Performance Score]]&gt;=75,"Good",Table1[[#This Row],[Performance Score]]&gt;=60,"Average",Table1[[#This Row],[Performance Score]]&lt;=60,"Need Improvement")</f>
        <v>Good</v>
      </c>
      <c r="AE4408" t="str">
        <f>IF(AND(Table1[[#This Row],[Attendance %]]&gt;=80,(Table1[[#This Row],[Performance Score]]&gt;=80)),"Eligible","Not Eligible")</f>
        <v>Not Eligible</v>
      </c>
      <c r="AF4408" t="str">
        <f>IF(Table1[[#This Row],[Performance Score]]&gt;=80,"High Performer","Low Performer")</f>
        <v>High Performer</v>
      </c>
      <c r="AG4408" t="str" cm="1">
        <f t="array" aca="1" ref="AG4408" ca="1">_xlfn.IFS(Table1[[#This Row],[Experience]]&lt;=3,"Junior",Table1[[#This Row],[Experience]]&lt;=7,"Mid Level",Table1[[#This Row],[Experience]]&gt;=7,"Senior")</f>
        <v>Junior</v>
      </c>
      <c r="AH4408" t="str">
        <f>IF(Table1[[#This Row],[Attendance %]]&gt;75,"OK","Below 75")</f>
        <v>Below 75</v>
      </c>
      <c r="AI4408" t="b">
        <f>ISBLANK(Table1[[#This Row],[Employee ID]])</f>
        <v>0</v>
      </c>
      <c r="AJ4408" t="b">
        <f>ISNUMBER(Table1[[#This Row],[Total Salary  ]])</f>
        <v>1</v>
      </c>
      <c r="AK4408" t="str">
        <f>IFERROR(_xlfn.XLOOKUP(Table1[[#This Row],[Manager ID]],MANAGERS!A:A,MANAGERS!B:B),"Not Found")</f>
        <v>Manager_15</v>
      </c>
    </row>
    <row r="4409" spans="1:37" x14ac:dyDescent="0.2">
      <c r="A4409" t="s">
        <v>4265</v>
      </c>
      <c r="B4409" t="s">
        <v>85</v>
      </c>
      <c r="C4409" t="s">
        <v>15</v>
      </c>
      <c r="D4409" t="s">
        <v>33</v>
      </c>
      <c r="E4409" t="s">
        <v>51</v>
      </c>
      <c r="F4409" s="1">
        <v>42275</v>
      </c>
      <c r="G4409" s="1">
        <v>37101</v>
      </c>
      <c r="H4409">
        <v>36144</v>
      </c>
      <c r="I4409">
        <v>17602</v>
      </c>
      <c r="J4409">
        <v>63</v>
      </c>
      <c r="K4409">
        <v>55</v>
      </c>
      <c r="L4409" t="s">
        <v>37</v>
      </c>
      <c r="M4409">
        <v>108</v>
      </c>
      <c r="N4409">
        <f>Table1[[#This Row],[Basic Salary]]+Table1[[#This Row],[Bonus]]</f>
        <v>53746</v>
      </c>
      <c r="O4409" s="2">
        <f>Table1[[#This Row],[Bonus]]/Table1[[#This Row],[Basic Salary]]</f>
        <v>0.4869964586100044</v>
      </c>
      <c r="P4409">
        <f ca="1">DATEDIF(Table1[[#This Row],[Date of Birth]],TODAY(),"Y")</f>
        <v>25</v>
      </c>
      <c r="Q4409">
        <f ca="1">DATEDIF(Table1[[#This Row],[Joining Date]],TODAY(),"Y")</f>
        <v>10</v>
      </c>
      <c r="R4409" t="str">
        <f ca="1">IF(YEAR(Table1[[#This Row],[Joining Date]])=YEAR(TODAY()),"Yes","No")</f>
        <v>No</v>
      </c>
      <c r="S4409" t="str">
        <f ca="1">IF(Table1[[#This Row],[Experience]]&gt;5,"Yes","No")</f>
        <v>Yes</v>
      </c>
      <c r="T4409" t="str">
        <f>TEXT(Table1[[#This Row],[Joining Date]],"mmmm")</f>
        <v>September</v>
      </c>
      <c r="U4409" t="str">
        <f>TEXT(Table1[[#This Row],[Joining Date]],"yyyy")</f>
        <v>2015</v>
      </c>
      <c r="V4409" s="5">
        <f ca="1">TODAY()-Table1[[#This Row],[Joining Date]]</f>
        <v>3964</v>
      </c>
      <c r="W4409" t="str">
        <f>LEFT(Table1[[#This Row],[Employee Name]],FIND(" ",Table1[[#This Row],[Employee Name]])-1)</f>
        <v>Pooja</v>
      </c>
      <c r="X4409" t="str">
        <f>RIGHT(Table1[[#This Row],[Employee Name]],LEN(Table1[[#This Row],[Employee Name]])-FIND(" ",Table1[[#This Row],[Employee Name]]))</f>
        <v>Das</v>
      </c>
      <c r="Y4409" t="str">
        <f>Table1[[#This Row],[Department]]&amp;"-"&amp;Table1[[#This Row],[Employee ID]]</f>
        <v>Marketing-E04209</v>
      </c>
      <c r="Z4409" t="str">
        <f>LEFT(Table1[[#This Row],[Department]],3)</f>
        <v>Mar</v>
      </c>
      <c r="AA4409" t="str">
        <f>_xlfn.XLOOKUP(Table1[[#This Row],[Manager ID]],MANAGERS!A:A,MANAGERS!B:B)</f>
        <v>Manager_8</v>
      </c>
      <c r="AB4409" t="str" cm="1">
        <f t="array" ref="AB4409">_xlfn.XLOOKUP(Table1[[#This Row],[Manager ID]],Table2[[#All],[Manager ID]],Table2[[#All],[Department Head]])</f>
        <v>Sales</v>
      </c>
      <c r="AC4409" s="2">
        <f>_xlfn.XLOOKUP(Table1[[#This Row],[City]],L:L,O:O)</f>
        <v>0.24036902712549932</v>
      </c>
      <c r="AD4409" t="str" cm="1">
        <f t="array" ref="AD4409">_xlfn.IFS(Table1[[#This Row],[Performance Score]]&gt;=90,"Excellent",Table1[[#This Row],[Performance Score]]&gt;=75,"Good",Table1[[#This Row],[Performance Score]]&gt;=60,"Average",Table1[[#This Row],[Performance Score]]&lt;=60,"Need Improvement")</f>
        <v>Need Improvement</v>
      </c>
      <c r="AE4409" t="str">
        <f>IF(AND(Table1[[#This Row],[Attendance %]]&gt;=80,(Table1[[#This Row],[Performance Score]]&gt;=80)),"Eligible","Not Eligible")</f>
        <v>Not Eligible</v>
      </c>
      <c r="AF4409" t="str">
        <f>IF(Table1[[#This Row],[Performance Score]]&gt;=80,"High Performer","Low Performer")</f>
        <v>Low Performer</v>
      </c>
      <c r="AG4409" t="str" cm="1">
        <f t="array" aca="1" ref="AG4409" ca="1">_xlfn.IFS(Table1[[#This Row],[Experience]]&lt;=3,"Junior",Table1[[#This Row],[Experience]]&lt;=7,"Mid Level",Table1[[#This Row],[Experience]]&gt;=7,"Senior")</f>
        <v>Senior</v>
      </c>
      <c r="AH4409" t="str">
        <f>IF(Table1[[#This Row],[Attendance %]]&gt;75,"OK","Below 75")</f>
        <v>Below 75</v>
      </c>
      <c r="AI4409" t="b">
        <f>ISBLANK(Table1[[#This Row],[Employee ID]])</f>
        <v>0</v>
      </c>
      <c r="AJ4409" t="b">
        <f>ISNUMBER(Table1[[#This Row],[Total Salary  ]])</f>
        <v>1</v>
      </c>
      <c r="AK4409" t="str">
        <f>IFERROR(_xlfn.XLOOKUP(Table1[[#This Row],[Manager ID]],MANAGERS!A:A,MANAGERS!B:B),"Not Found")</f>
        <v>Manager_8</v>
      </c>
    </row>
    <row r="4410" spans="1:37" x14ac:dyDescent="0.2">
      <c r="A4410" t="s">
        <v>624</v>
      </c>
      <c r="B4410" t="s">
        <v>60</v>
      </c>
      <c r="C4410" t="s">
        <v>15</v>
      </c>
      <c r="D4410" t="s">
        <v>25</v>
      </c>
      <c r="E4410" t="s">
        <v>26</v>
      </c>
      <c r="F4410" s="1">
        <v>43191</v>
      </c>
      <c r="G4410" s="1">
        <v>35681</v>
      </c>
      <c r="H4410">
        <v>44400</v>
      </c>
      <c r="I4410">
        <v>9331</v>
      </c>
      <c r="J4410">
        <v>81</v>
      </c>
      <c r="K4410">
        <v>45</v>
      </c>
      <c r="L4410" t="s">
        <v>27</v>
      </c>
      <c r="M4410">
        <v>119</v>
      </c>
      <c r="N4410">
        <f>Table1[[#This Row],[Basic Salary]]+Table1[[#This Row],[Bonus]]</f>
        <v>53731</v>
      </c>
      <c r="O4410" s="2">
        <f>Table1[[#This Row],[Bonus]]/Table1[[#This Row],[Basic Salary]]</f>
        <v>0.21015765765765765</v>
      </c>
      <c r="P4410">
        <f ca="1">DATEDIF(Table1[[#This Row],[Date of Birth]],TODAY(),"Y")</f>
        <v>28</v>
      </c>
      <c r="Q4410">
        <f ca="1">DATEDIF(Table1[[#This Row],[Joining Date]],TODAY(),"Y")</f>
        <v>8</v>
      </c>
      <c r="R4410" t="str">
        <f ca="1">IF(YEAR(Table1[[#This Row],[Joining Date]])=YEAR(TODAY()),"Yes","No")</f>
        <v>No</v>
      </c>
      <c r="S4410" t="str">
        <f ca="1">IF(Table1[[#This Row],[Experience]]&gt;5,"Yes","No")</f>
        <v>Yes</v>
      </c>
      <c r="T4410" t="str">
        <f>TEXT(Table1[[#This Row],[Joining Date]],"mmmm")</f>
        <v>April</v>
      </c>
      <c r="U4410" t="str">
        <f>TEXT(Table1[[#This Row],[Joining Date]],"yyyy")</f>
        <v>2018</v>
      </c>
      <c r="V4410" s="5">
        <f ca="1">TODAY()-Table1[[#This Row],[Joining Date]]</f>
        <v>3048</v>
      </c>
      <c r="W4410" t="str">
        <f>LEFT(Table1[[#This Row],[Employee Name]],FIND(" ",Table1[[#This Row],[Employee Name]])-1)</f>
        <v>Gayathri</v>
      </c>
      <c r="X4410" t="str">
        <f>RIGHT(Table1[[#This Row],[Employee Name]],LEN(Table1[[#This Row],[Employee Name]])-FIND(" ",Table1[[#This Row],[Employee Name]]))</f>
        <v>Iyer</v>
      </c>
      <c r="Y4410" t="str">
        <f>Table1[[#This Row],[Department]]&amp;"-"&amp;Table1[[#This Row],[Employee ID]]</f>
        <v>Finance-E00568</v>
      </c>
      <c r="Z4410" t="str">
        <f>LEFT(Table1[[#This Row],[Department]],3)</f>
        <v>Fin</v>
      </c>
      <c r="AA4410" t="str">
        <f>_xlfn.XLOOKUP(Table1[[#This Row],[Manager ID]],MANAGERS!A:A,MANAGERS!B:B)</f>
        <v>Manager_19</v>
      </c>
      <c r="AB4410" t="str" cm="1">
        <f t="array" ref="AB4410">_xlfn.XLOOKUP(Table1[[#This Row],[Manager ID]],Table2[[#All],[Manager ID]],Table2[[#All],[Department Head]])</f>
        <v>Support</v>
      </c>
      <c r="AC4410" s="2">
        <f>_xlfn.XLOOKUP(Table1[[#This Row],[City]],L:L,O:O)</f>
        <v>0.23674293405114402</v>
      </c>
      <c r="AD4410" t="str" cm="1">
        <f t="array" ref="AD4410">_xlfn.IFS(Table1[[#This Row],[Performance Score]]&gt;=90,"Excellent",Table1[[#This Row],[Performance Score]]&gt;=75,"Good",Table1[[#This Row],[Performance Score]]&gt;=60,"Average",Table1[[#This Row],[Performance Score]]&lt;=60,"Need Improvement")</f>
        <v>Need Improvement</v>
      </c>
      <c r="AE4410" t="str">
        <f>IF(AND(Table1[[#This Row],[Attendance %]]&gt;=80,(Table1[[#This Row],[Performance Score]]&gt;=80)),"Eligible","Not Eligible")</f>
        <v>Not Eligible</v>
      </c>
      <c r="AF4410" t="str">
        <f>IF(Table1[[#This Row],[Performance Score]]&gt;=80,"High Performer","Low Performer")</f>
        <v>Low Performer</v>
      </c>
      <c r="AG4410" t="str" cm="1">
        <f t="array" aca="1" ref="AG4410" ca="1">_xlfn.IFS(Table1[[#This Row],[Experience]]&lt;=3,"Junior",Table1[[#This Row],[Experience]]&lt;=7,"Mid Level",Table1[[#This Row],[Experience]]&gt;=7,"Senior")</f>
        <v>Senior</v>
      </c>
      <c r="AH4410" t="str">
        <f>IF(Table1[[#This Row],[Attendance %]]&gt;75,"OK","Below 75")</f>
        <v>OK</v>
      </c>
      <c r="AI4410" t="b">
        <f>ISBLANK(Table1[[#This Row],[Employee ID]])</f>
        <v>0</v>
      </c>
      <c r="AJ4410" t="b">
        <f>ISNUMBER(Table1[[#This Row],[Total Salary  ]])</f>
        <v>1</v>
      </c>
      <c r="AK4410" t="str">
        <f>IFERROR(_xlfn.XLOOKUP(Table1[[#This Row],[Manager ID]],MANAGERS!A:A,MANAGERS!B:B),"Not Found")</f>
        <v>Manager_19</v>
      </c>
    </row>
    <row r="4411" spans="1:37" x14ac:dyDescent="0.2">
      <c r="A4411" t="s">
        <v>1840</v>
      </c>
      <c r="B4411" t="s">
        <v>48</v>
      </c>
      <c r="C4411" t="s">
        <v>15</v>
      </c>
      <c r="D4411" t="s">
        <v>81</v>
      </c>
      <c r="E4411" t="s">
        <v>30</v>
      </c>
      <c r="F4411" s="1">
        <v>43365</v>
      </c>
      <c r="G4411" s="1">
        <v>38214</v>
      </c>
      <c r="H4411">
        <v>42849</v>
      </c>
      <c r="I4411">
        <v>10842</v>
      </c>
      <c r="J4411">
        <v>62</v>
      </c>
      <c r="K4411">
        <v>67</v>
      </c>
      <c r="L4411" t="s">
        <v>27</v>
      </c>
      <c r="M4411">
        <v>107</v>
      </c>
      <c r="N4411">
        <f>Table1[[#This Row],[Basic Salary]]+Table1[[#This Row],[Bonus]]</f>
        <v>53691</v>
      </c>
      <c r="O4411" s="2">
        <f>Table1[[#This Row],[Bonus]]/Table1[[#This Row],[Basic Salary]]</f>
        <v>0.25302807533431354</v>
      </c>
      <c r="P4411">
        <f ca="1">DATEDIF(Table1[[#This Row],[Date of Birth]],TODAY(),"Y")</f>
        <v>21</v>
      </c>
      <c r="Q4411">
        <f ca="1">DATEDIF(Table1[[#This Row],[Joining Date]],TODAY(),"Y")</f>
        <v>7</v>
      </c>
      <c r="R4411" t="str">
        <f ca="1">IF(YEAR(Table1[[#This Row],[Joining Date]])=YEAR(TODAY()),"Yes","No")</f>
        <v>No</v>
      </c>
      <c r="S4411" t="str">
        <f ca="1">IF(Table1[[#This Row],[Experience]]&gt;5,"Yes","No")</f>
        <v>Yes</v>
      </c>
      <c r="T4411" t="str">
        <f>TEXT(Table1[[#This Row],[Joining Date]],"mmmm")</f>
        <v>September</v>
      </c>
      <c r="U4411" t="str">
        <f>TEXT(Table1[[#This Row],[Joining Date]],"yyyy")</f>
        <v>2018</v>
      </c>
      <c r="V4411" s="5">
        <f ca="1">TODAY()-Table1[[#This Row],[Joining Date]]</f>
        <v>2874</v>
      </c>
      <c r="W4411" t="str">
        <f>LEFT(Table1[[#This Row],[Employee Name]],FIND(" ",Table1[[#This Row],[Employee Name]])-1)</f>
        <v>Aditya</v>
      </c>
      <c r="X4411" t="str">
        <f>RIGHT(Table1[[#This Row],[Employee Name]],LEN(Table1[[#This Row],[Employee Name]])-FIND(" ",Table1[[#This Row],[Employee Name]]))</f>
        <v>Kapoor</v>
      </c>
      <c r="Y4411" t="str">
        <f>Table1[[#This Row],[Department]]&amp;"-"&amp;Table1[[#This Row],[Employee ID]]</f>
        <v>Sales-E01784</v>
      </c>
      <c r="Z4411" t="str">
        <f>LEFT(Table1[[#This Row],[Department]],3)</f>
        <v>Sal</v>
      </c>
      <c r="AA4411" t="str">
        <f>_xlfn.XLOOKUP(Table1[[#This Row],[Manager ID]],MANAGERS!A:A,MANAGERS!B:B)</f>
        <v>Manager_7</v>
      </c>
      <c r="AB4411" t="str" cm="1">
        <f t="array" ref="AB4411">_xlfn.XLOOKUP(Table1[[#This Row],[Manager ID]],Table2[[#All],[Manager ID]],Table2[[#All],[Department Head]])</f>
        <v>Operations</v>
      </c>
      <c r="AC4411" s="2">
        <f>_xlfn.XLOOKUP(Table1[[#This Row],[City]],L:L,O:O)</f>
        <v>0.23674293405114402</v>
      </c>
      <c r="AD4411" t="str" cm="1">
        <f t="array" ref="AD4411">_xlfn.IFS(Table1[[#This Row],[Performance Score]]&gt;=90,"Excellent",Table1[[#This Row],[Performance Score]]&gt;=75,"Good",Table1[[#This Row],[Performance Score]]&gt;=60,"Average",Table1[[#This Row],[Performance Score]]&lt;=60,"Need Improvement")</f>
        <v>Average</v>
      </c>
      <c r="AE4411" t="str">
        <f>IF(AND(Table1[[#This Row],[Attendance %]]&gt;=80,(Table1[[#This Row],[Performance Score]]&gt;=80)),"Eligible","Not Eligible")</f>
        <v>Not Eligible</v>
      </c>
      <c r="AF4411" t="str">
        <f>IF(Table1[[#This Row],[Performance Score]]&gt;=80,"High Performer","Low Performer")</f>
        <v>Low Performer</v>
      </c>
      <c r="AG4411" t="str" cm="1">
        <f t="array" aca="1" ref="AG4411" ca="1">_xlfn.IFS(Table1[[#This Row],[Experience]]&lt;=3,"Junior",Table1[[#This Row],[Experience]]&lt;=7,"Mid Level",Table1[[#This Row],[Experience]]&gt;=7,"Senior")</f>
        <v>Mid Level</v>
      </c>
      <c r="AH4411" t="str">
        <f>IF(Table1[[#This Row],[Attendance %]]&gt;75,"OK","Below 75")</f>
        <v>Below 75</v>
      </c>
      <c r="AI4411" t="b">
        <f>ISBLANK(Table1[[#This Row],[Employee ID]])</f>
        <v>0</v>
      </c>
      <c r="AJ4411" t="b">
        <f>ISNUMBER(Table1[[#This Row],[Total Salary  ]])</f>
        <v>1</v>
      </c>
      <c r="AK4411" t="str">
        <f>IFERROR(_xlfn.XLOOKUP(Table1[[#This Row],[Manager ID]],MANAGERS!A:A,MANAGERS!B:B),"Not Found")</f>
        <v>Manager_7</v>
      </c>
    </row>
    <row r="4412" spans="1:37" x14ac:dyDescent="0.2">
      <c r="A4412" t="s">
        <v>2043</v>
      </c>
      <c r="B4412" t="s">
        <v>29</v>
      </c>
      <c r="C4412" t="s">
        <v>15</v>
      </c>
      <c r="D4412" t="s">
        <v>46</v>
      </c>
      <c r="E4412" t="s">
        <v>51</v>
      </c>
      <c r="F4412" s="1">
        <v>43710</v>
      </c>
      <c r="G4412" s="1">
        <v>35808</v>
      </c>
      <c r="H4412">
        <v>33281</v>
      </c>
      <c r="I4412">
        <v>20402</v>
      </c>
      <c r="J4412">
        <v>90</v>
      </c>
      <c r="K4412">
        <v>97</v>
      </c>
      <c r="L4412" t="s">
        <v>18</v>
      </c>
      <c r="M4412">
        <v>103</v>
      </c>
      <c r="N4412">
        <f>Table1[[#This Row],[Basic Salary]]+Table1[[#This Row],[Bonus]]</f>
        <v>53683</v>
      </c>
      <c r="O4412" s="2">
        <f>Table1[[#This Row],[Bonus]]/Table1[[#This Row],[Basic Salary]]</f>
        <v>0.61302244523902527</v>
      </c>
      <c r="P4412">
        <f ca="1">DATEDIF(Table1[[#This Row],[Date of Birth]],TODAY(),"Y")</f>
        <v>28</v>
      </c>
      <c r="Q4412">
        <f ca="1">DATEDIF(Table1[[#This Row],[Joining Date]],TODAY(),"Y")</f>
        <v>6</v>
      </c>
      <c r="R4412" t="str">
        <f ca="1">IF(YEAR(Table1[[#This Row],[Joining Date]])=YEAR(TODAY()),"Yes","No")</f>
        <v>No</v>
      </c>
      <c r="S4412" t="str">
        <f ca="1">IF(Table1[[#This Row],[Experience]]&gt;5,"Yes","No")</f>
        <v>Yes</v>
      </c>
      <c r="T4412" t="str">
        <f>TEXT(Table1[[#This Row],[Joining Date]],"mmmm")</f>
        <v>September</v>
      </c>
      <c r="U4412" t="str">
        <f>TEXT(Table1[[#This Row],[Joining Date]],"yyyy")</f>
        <v>2019</v>
      </c>
      <c r="V4412" s="5">
        <f ca="1">TODAY()-Table1[[#This Row],[Joining Date]]</f>
        <v>2529</v>
      </c>
      <c r="W4412" t="str">
        <f>LEFT(Table1[[#This Row],[Employee Name]],FIND(" ",Table1[[#This Row],[Employee Name]])-1)</f>
        <v>Vikram</v>
      </c>
      <c r="X4412" t="str">
        <f>RIGHT(Table1[[#This Row],[Employee Name]],LEN(Table1[[#This Row],[Employee Name]])-FIND(" ",Table1[[#This Row],[Employee Name]]))</f>
        <v>Singh</v>
      </c>
      <c r="Y4412" t="str">
        <f>Table1[[#This Row],[Department]]&amp;"-"&amp;Table1[[#This Row],[Employee ID]]</f>
        <v>Support-E01987</v>
      </c>
      <c r="Z4412" t="str">
        <f>LEFT(Table1[[#This Row],[Department]],3)</f>
        <v>Sup</v>
      </c>
      <c r="AA4412" t="str">
        <f>_xlfn.XLOOKUP(Table1[[#This Row],[Manager ID]],MANAGERS!A:A,MANAGERS!B:B)</f>
        <v>Manager_3</v>
      </c>
      <c r="AB4412" t="str" cm="1">
        <f t="array" ref="AB4412">_xlfn.XLOOKUP(Table1[[#This Row],[Manager ID]],Table2[[#All],[Manager ID]],Table2[[#All],[Department Head]])</f>
        <v>IT</v>
      </c>
      <c r="AC4412" s="2">
        <f>_xlfn.XLOOKUP(Table1[[#This Row],[City]],L:L,O:O)</f>
        <v>0.21356479274849693</v>
      </c>
      <c r="AD4412" t="str" cm="1">
        <f t="array" ref="AD4412">_xlfn.IFS(Table1[[#This Row],[Performance Score]]&gt;=90,"Excellent",Table1[[#This Row],[Performance Score]]&gt;=75,"Good",Table1[[#This Row],[Performance Score]]&gt;=60,"Average",Table1[[#This Row],[Performance Score]]&lt;=60,"Need Improvement")</f>
        <v>Excellent</v>
      </c>
      <c r="AE4412" t="str">
        <f>IF(AND(Table1[[#This Row],[Attendance %]]&gt;=80,(Table1[[#This Row],[Performance Score]]&gt;=80)),"Eligible","Not Eligible")</f>
        <v>Eligible</v>
      </c>
      <c r="AF4412" t="str">
        <f>IF(Table1[[#This Row],[Performance Score]]&gt;=80,"High Performer","Low Performer")</f>
        <v>High Performer</v>
      </c>
      <c r="AG4412" t="str" cm="1">
        <f t="array" aca="1" ref="AG4412" ca="1">_xlfn.IFS(Table1[[#This Row],[Experience]]&lt;=3,"Junior",Table1[[#This Row],[Experience]]&lt;=7,"Mid Level",Table1[[#This Row],[Experience]]&gt;=7,"Senior")</f>
        <v>Mid Level</v>
      </c>
      <c r="AH4412" t="str">
        <f>IF(Table1[[#This Row],[Attendance %]]&gt;75,"OK","Below 75")</f>
        <v>OK</v>
      </c>
      <c r="AI4412" t="b">
        <f>ISBLANK(Table1[[#This Row],[Employee ID]])</f>
        <v>0</v>
      </c>
      <c r="AJ4412" t="b">
        <f>ISNUMBER(Table1[[#This Row],[Total Salary  ]])</f>
        <v>1</v>
      </c>
      <c r="AK4412" t="str">
        <f>IFERROR(_xlfn.XLOOKUP(Table1[[#This Row],[Manager ID]],MANAGERS!A:A,MANAGERS!B:B),"Not Found")</f>
        <v>Manager_3</v>
      </c>
    </row>
    <row r="4413" spans="1:37" x14ac:dyDescent="0.2">
      <c r="A4413" t="s">
        <v>224</v>
      </c>
      <c r="B4413" t="s">
        <v>129</v>
      </c>
      <c r="C4413" t="s">
        <v>21</v>
      </c>
      <c r="D4413" t="s">
        <v>16</v>
      </c>
      <c r="E4413" t="s">
        <v>17</v>
      </c>
      <c r="F4413" s="1">
        <v>44667</v>
      </c>
      <c r="G4413" s="1">
        <v>34714</v>
      </c>
      <c r="H4413">
        <v>44142</v>
      </c>
      <c r="I4413">
        <v>9508</v>
      </c>
      <c r="J4413">
        <v>62</v>
      </c>
      <c r="K4413">
        <v>58</v>
      </c>
      <c r="L4413" t="s">
        <v>34</v>
      </c>
      <c r="M4413">
        <v>116</v>
      </c>
      <c r="N4413">
        <f>Table1[[#This Row],[Basic Salary]]+Table1[[#This Row],[Bonus]]</f>
        <v>53650</v>
      </c>
      <c r="O4413" s="2">
        <f>Table1[[#This Row],[Bonus]]/Table1[[#This Row],[Basic Salary]]</f>
        <v>0.21539576820261883</v>
      </c>
      <c r="P4413">
        <f ca="1">DATEDIF(Table1[[#This Row],[Date of Birth]],TODAY(),"Y")</f>
        <v>31</v>
      </c>
      <c r="Q4413">
        <f ca="1">DATEDIF(Table1[[#This Row],[Joining Date]],TODAY(),"Y")</f>
        <v>4</v>
      </c>
      <c r="R4413" t="str">
        <f ca="1">IF(YEAR(Table1[[#This Row],[Joining Date]])=YEAR(TODAY()),"Yes","No")</f>
        <v>No</v>
      </c>
      <c r="S4413" t="str">
        <f ca="1">IF(Table1[[#This Row],[Experience]]&gt;5,"Yes","No")</f>
        <v>No</v>
      </c>
      <c r="T4413" t="str">
        <f>TEXT(Table1[[#This Row],[Joining Date]],"mmmm")</f>
        <v>April</v>
      </c>
      <c r="U4413" t="str">
        <f>TEXT(Table1[[#This Row],[Joining Date]],"yyyy")</f>
        <v>2022</v>
      </c>
      <c r="V4413" s="5">
        <f ca="1">TODAY()-Table1[[#This Row],[Joining Date]]</f>
        <v>1572</v>
      </c>
      <c r="W4413" t="str">
        <f>LEFT(Table1[[#This Row],[Employee Name]],FIND(" ",Table1[[#This Row],[Employee Name]])-1)</f>
        <v>Aarav</v>
      </c>
      <c r="X4413" t="str">
        <f>RIGHT(Table1[[#This Row],[Employee Name]],LEN(Table1[[#This Row],[Employee Name]])-FIND(" ",Table1[[#This Row],[Employee Name]]))</f>
        <v>Sharma</v>
      </c>
      <c r="Y4413" t="str">
        <f>Table1[[#This Row],[Department]]&amp;"-"&amp;Table1[[#This Row],[Employee ID]]</f>
        <v>HR-E00168</v>
      </c>
      <c r="Z4413" t="str">
        <f>LEFT(Table1[[#This Row],[Department]],3)</f>
        <v>HR</v>
      </c>
      <c r="AA4413" t="str">
        <f>_xlfn.XLOOKUP(Table1[[#This Row],[Manager ID]],MANAGERS!A:A,MANAGERS!B:B)</f>
        <v>Manager_16</v>
      </c>
      <c r="AB4413" t="str" cm="1">
        <f t="array" ref="AB4413">_xlfn.XLOOKUP(Table1[[#This Row],[Manager ID]],Table2[[#All],[Manager ID]],Table2[[#All],[Department Head]])</f>
        <v>Sales</v>
      </c>
      <c r="AC4413" s="2">
        <f>_xlfn.XLOOKUP(Table1[[#This Row],[City]],L:L,O:O)</f>
        <v>0.24030340748661314</v>
      </c>
      <c r="AD4413" t="str" cm="1">
        <f t="array" ref="AD4413">_xlfn.IFS(Table1[[#This Row],[Performance Score]]&gt;=90,"Excellent",Table1[[#This Row],[Performance Score]]&gt;=75,"Good",Table1[[#This Row],[Performance Score]]&gt;=60,"Average",Table1[[#This Row],[Performance Score]]&lt;=60,"Need Improvement")</f>
        <v>Need Improvement</v>
      </c>
      <c r="AE4413" t="str">
        <f>IF(AND(Table1[[#This Row],[Attendance %]]&gt;=80,(Table1[[#This Row],[Performance Score]]&gt;=80)),"Eligible","Not Eligible")</f>
        <v>Not Eligible</v>
      </c>
      <c r="AF4413" t="str">
        <f>IF(Table1[[#This Row],[Performance Score]]&gt;=80,"High Performer","Low Performer")</f>
        <v>Low Performer</v>
      </c>
      <c r="AG4413" t="str" cm="1">
        <f t="array" aca="1" ref="AG4413" ca="1">_xlfn.IFS(Table1[[#This Row],[Experience]]&lt;=3,"Junior",Table1[[#This Row],[Experience]]&lt;=7,"Mid Level",Table1[[#This Row],[Experience]]&gt;=7,"Senior")</f>
        <v>Mid Level</v>
      </c>
      <c r="AH4413" t="str">
        <f>IF(Table1[[#This Row],[Attendance %]]&gt;75,"OK","Below 75")</f>
        <v>Below 75</v>
      </c>
      <c r="AI4413" t="b">
        <f>ISBLANK(Table1[[#This Row],[Employee ID]])</f>
        <v>0</v>
      </c>
      <c r="AJ4413" t="b">
        <f>ISNUMBER(Table1[[#This Row],[Total Salary  ]])</f>
        <v>1</v>
      </c>
      <c r="AK4413" t="str">
        <f>IFERROR(_xlfn.XLOOKUP(Table1[[#This Row],[Manager ID]],MANAGERS!A:A,MANAGERS!B:B),"Not Found")</f>
        <v>Manager_16</v>
      </c>
    </row>
    <row r="4414" spans="1:37" x14ac:dyDescent="0.2">
      <c r="A4414" t="s">
        <v>4607</v>
      </c>
      <c r="B4414" t="s">
        <v>69</v>
      </c>
      <c r="C4414" t="s">
        <v>21</v>
      </c>
      <c r="D4414" t="s">
        <v>33</v>
      </c>
      <c r="E4414" t="s">
        <v>65</v>
      </c>
      <c r="F4414" s="1">
        <v>45454</v>
      </c>
      <c r="G4414" s="1">
        <v>34401</v>
      </c>
      <c r="H4414">
        <v>38695</v>
      </c>
      <c r="I4414">
        <v>14882</v>
      </c>
      <c r="J4414">
        <v>60</v>
      </c>
      <c r="K4414">
        <v>83</v>
      </c>
      <c r="L4414" t="s">
        <v>23</v>
      </c>
      <c r="M4414">
        <v>113</v>
      </c>
      <c r="N4414">
        <f>Table1[[#This Row],[Basic Salary]]+Table1[[#This Row],[Bonus]]</f>
        <v>53577</v>
      </c>
      <c r="O4414" s="2">
        <f>Table1[[#This Row],[Bonus]]/Table1[[#This Row],[Basic Salary]]</f>
        <v>0.38459749321617781</v>
      </c>
      <c r="P4414">
        <f ca="1">DATEDIF(Table1[[#This Row],[Date of Birth]],TODAY(),"Y")</f>
        <v>32</v>
      </c>
      <c r="Q4414">
        <f ca="1">DATEDIF(Table1[[#This Row],[Joining Date]],TODAY(),"Y")</f>
        <v>2</v>
      </c>
      <c r="R4414" t="str">
        <f ca="1">IF(YEAR(Table1[[#This Row],[Joining Date]])=YEAR(TODAY()),"Yes","No")</f>
        <v>No</v>
      </c>
      <c r="S4414" t="str">
        <f ca="1">IF(Table1[[#This Row],[Experience]]&gt;5,"Yes","No")</f>
        <v>No</v>
      </c>
      <c r="T4414" t="str">
        <f>TEXT(Table1[[#This Row],[Joining Date]],"mmmm")</f>
        <v>June</v>
      </c>
      <c r="U4414" t="str">
        <f>TEXT(Table1[[#This Row],[Joining Date]],"yyyy")</f>
        <v>2024</v>
      </c>
      <c r="V4414" s="5">
        <f ca="1">TODAY()-Table1[[#This Row],[Joining Date]]</f>
        <v>785</v>
      </c>
      <c r="W4414" t="str">
        <f>LEFT(Table1[[#This Row],[Employee Name]],FIND(" ",Table1[[#This Row],[Employee Name]])-1)</f>
        <v>Neha</v>
      </c>
      <c r="X4414" t="str">
        <f>RIGHT(Table1[[#This Row],[Employee Name]],LEN(Table1[[#This Row],[Employee Name]])-FIND(" ",Table1[[#This Row],[Employee Name]]))</f>
        <v>Kulkarni</v>
      </c>
      <c r="Y4414" t="str">
        <f>Table1[[#This Row],[Department]]&amp;"-"&amp;Table1[[#This Row],[Employee ID]]</f>
        <v>Marketing-E04551</v>
      </c>
      <c r="Z4414" t="str">
        <f>LEFT(Table1[[#This Row],[Department]],3)</f>
        <v>Mar</v>
      </c>
      <c r="AA4414" t="str">
        <f>_xlfn.XLOOKUP(Table1[[#This Row],[Manager ID]],MANAGERS!A:A,MANAGERS!B:B)</f>
        <v>Manager_13</v>
      </c>
      <c r="AB4414" t="str" cm="1">
        <f t="array" ref="AB4414">_xlfn.XLOOKUP(Table1[[#This Row],[Manager ID]],Table2[[#All],[Manager ID]],Table2[[#All],[Department Head]])</f>
        <v>HR</v>
      </c>
      <c r="AC4414" s="2">
        <f>_xlfn.XLOOKUP(Table1[[#This Row],[City]],L:L,O:O)</f>
        <v>0.23486488519629886</v>
      </c>
      <c r="AD4414" t="str" cm="1">
        <f t="array" ref="AD4414">_xlfn.IFS(Table1[[#This Row],[Performance Score]]&gt;=90,"Excellent",Table1[[#This Row],[Performance Score]]&gt;=75,"Good",Table1[[#This Row],[Performance Score]]&gt;=60,"Average",Table1[[#This Row],[Performance Score]]&lt;=60,"Need Improvement")</f>
        <v>Good</v>
      </c>
      <c r="AE4414" t="str">
        <f>IF(AND(Table1[[#This Row],[Attendance %]]&gt;=80,(Table1[[#This Row],[Performance Score]]&gt;=80)),"Eligible","Not Eligible")</f>
        <v>Not Eligible</v>
      </c>
      <c r="AF4414" t="str">
        <f>IF(Table1[[#This Row],[Performance Score]]&gt;=80,"High Performer","Low Performer")</f>
        <v>High Performer</v>
      </c>
      <c r="AG4414" t="str" cm="1">
        <f t="array" aca="1" ref="AG4414" ca="1">_xlfn.IFS(Table1[[#This Row],[Experience]]&lt;=3,"Junior",Table1[[#This Row],[Experience]]&lt;=7,"Mid Level",Table1[[#This Row],[Experience]]&gt;=7,"Senior")</f>
        <v>Junior</v>
      </c>
      <c r="AH4414" t="str">
        <f>IF(Table1[[#This Row],[Attendance %]]&gt;75,"OK","Below 75")</f>
        <v>Below 75</v>
      </c>
      <c r="AI4414" t="b">
        <f>ISBLANK(Table1[[#This Row],[Employee ID]])</f>
        <v>0</v>
      </c>
      <c r="AJ4414" t="b">
        <f>ISNUMBER(Table1[[#This Row],[Total Salary  ]])</f>
        <v>1</v>
      </c>
      <c r="AK4414" t="str">
        <f>IFERROR(_xlfn.XLOOKUP(Table1[[#This Row],[Manager ID]],MANAGERS!A:A,MANAGERS!B:B),"Not Found")</f>
        <v>Manager_13</v>
      </c>
    </row>
    <row r="4415" spans="1:37" x14ac:dyDescent="0.2">
      <c r="A4415" t="s">
        <v>2473</v>
      </c>
      <c r="B4415" t="s">
        <v>42</v>
      </c>
      <c r="C4415" t="s">
        <v>21</v>
      </c>
      <c r="D4415" t="s">
        <v>16</v>
      </c>
      <c r="E4415" t="s">
        <v>26</v>
      </c>
      <c r="F4415" s="1">
        <v>44543</v>
      </c>
      <c r="G4415" s="1">
        <v>40527</v>
      </c>
      <c r="H4415">
        <v>40518</v>
      </c>
      <c r="I4415">
        <v>13057</v>
      </c>
      <c r="J4415">
        <v>96</v>
      </c>
      <c r="K4415">
        <v>94</v>
      </c>
      <c r="L4415" t="s">
        <v>31</v>
      </c>
      <c r="M4415">
        <v>105</v>
      </c>
      <c r="N4415">
        <f>Table1[[#This Row],[Basic Salary]]+Table1[[#This Row],[Bonus]]</f>
        <v>53575</v>
      </c>
      <c r="O4415" s="2">
        <f>Table1[[#This Row],[Bonus]]/Table1[[#This Row],[Basic Salary]]</f>
        <v>0.32225183868897772</v>
      </c>
      <c r="P4415">
        <f ca="1">DATEDIF(Table1[[#This Row],[Date of Birth]],TODAY(),"Y")</f>
        <v>15</v>
      </c>
      <c r="Q4415">
        <f ca="1">DATEDIF(Table1[[#This Row],[Joining Date]],TODAY(),"Y")</f>
        <v>4</v>
      </c>
      <c r="R4415" t="str">
        <f ca="1">IF(YEAR(Table1[[#This Row],[Joining Date]])=YEAR(TODAY()),"Yes","No")</f>
        <v>No</v>
      </c>
      <c r="S4415" t="str">
        <f ca="1">IF(Table1[[#This Row],[Experience]]&gt;5,"Yes","No")</f>
        <v>No</v>
      </c>
      <c r="T4415" t="str">
        <f>TEXT(Table1[[#This Row],[Joining Date]],"mmmm")</f>
        <v>December</v>
      </c>
      <c r="U4415" t="str">
        <f>TEXT(Table1[[#This Row],[Joining Date]],"yyyy")</f>
        <v>2021</v>
      </c>
      <c r="V4415" s="5">
        <f ca="1">TODAY()-Table1[[#This Row],[Joining Date]]</f>
        <v>1696</v>
      </c>
      <c r="W4415" t="str">
        <f>LEFT(Table1[[#This Row],[Employee Name]],FIND(" ",Table1[[#This Row],[Employee Name]])-1)</f>
        <v>Krishna</v>
      </c>
      <c r="X4415" t="str">
        <f>RIGHT(Table1[[#This Row],[Employee Name]],LEN(Table1[[#This Row],[Employee Name]])-FIND(" ",Table1[[#This Row],[Employee Name]]))</f>
        <v>Chaitanya</v>
      </c>
      <c r="Y4415" t="str">
        <f>Table1[[#This Row],[Department]]&amp;"-"&amp;Table1[[#This Row],[Employee ID]]</f>
        <v>HR-E02417</v>
      </c>
      <c r="Z4415" t="str">
        <f>LEFT(Table1[[#This Row],[Department]],3)</f>
        <v>HR</v>
      </c>
      <c r="AA4415" t="str">
        <f>_xlfn.XLOOKUP(Table1[[#This Row],[Manager ID]],MANAGERS!A:A,MANAGERS!B:B)</f>
        <v>Manager_5</v>
      </c>
      <c r="AB4415" t="str" cm="1">
        <f t="array" ref="AB4415">_xlfn.XLOOKUP(Table1[[#This Row],[Manager ID]],Table2[[#All],[Manager ID]],Table2[[#All],[Department Head]])</f>
        <v>Sales</v>
      </c>
      <c r="AC4415" s="2">
        <f>_xlfn.XLOOKUP(Table1[[#This Row],[City]],L:L,O:O)</f>
        <v>0.241864189087755</v>
      </c>
      <c r="AD4415" t="str" cm="1">
        <f t="array" ref="AD4415">_xlfn.IFS(Table1[[#This Row],[Performance Score]]&gt;=90,"Excellent",Table1[[#This Row],[Performance Score]]&gt;=75,"Good",Table1[[#This Row],[Performance Score]]&gt;=60,"Average",Table1[[#This Row],[Performance Score]]&lt;=60,"Need Improvement")</f>
        <v>Excellent</v>
      </c>
      <c r="AE4415" t="str">
        <f>IF(AND(Table1[[#This Row],[Attendance %]]&gt;=80,(Table1[[#This Row],[Performance Score]]&gt;=80)),"Eligible","Not Eligible")</f>
        <v>Eligible</v>
      </c>
      <c r="AF4415" t="str">
        <f>IF(Table1[[#This Row],[Performance Score]]&gt;=80,"High Performer","Low Performer")</f>
        <v>High Performer</v>
      </c>
      <c r="AG4415" t="str" cm="1">
        <f t="array" aca="1" ref="AG4415" ca="1">_xlfn.IFS(Table1[[#This Row],[Experience]]&lt;=3,"Junior",Table1[[#This Row],[Experience]]&lt;=7,"Mid Level",Table1[[#This Row],[Experience]]&gt;=7,"Senior")</f>
        <v>Mid Level</v>
      </c>
      <c r="AH4415" t="str">
        <f>IF(Table1[[#This Row],[Attendance %]]&gt;75,"OK","Below 75")</f>
        <v>OK</v>
      </c>
      <c r="AI4415" t="b">
        <f>ISBLANK(Table1[[#This Row],[Employee ID]])</f>
        <v>0</v>
      </c>
      <c r="AJ4415" t="b">
        <f>ISNUMBER(Table1[[#This Row],[Total Salary  ]])</f>
        <v>1</v>
      </c>
      <c r="AK4415" t="str">
        <f>IFERROR(_xlfn.XLOOKUP(Table1[[#This Row],[Manager ID]],MANAGERS!A:A,MANAGERS!B:B),"Not Found")</f>
        <v>Manager_5</v>
      </c>
    </row>
    <row r="4416" spans="1:37" x14ac:dyDescent="0.2">
      <c r="A4416" t="s">
        <v>3664</v>
      </c>
      <c r="B4416" t="s">
        <v>89</v>
      </c>
      <c r="C4416" t="s">
        <v>21</v>
      </c>
      <c r="D4416" t="s">
        <v>43</v>
      </c>
      <c r="E4416" t="s">
        <v>17</v>
      </c>
      <c r="F4416" s="1">
        <v>43584</v>
      </c>
      <c r="G4416" s="1">
        <v>38074</v>
      </c>
      <c r="H4416">
        <v>27170</v>
      </c>
      <c r="I4416">
        <v>26382</v>
      </c>
      <c r="J4416">
        <v>100</v>
      </c>
      <c r="K4416">
        <v>64</v>
      </c>
      <c r="L4416" t="s">
        <v>31</v>
      </c>
      <c r="M4416">
        <v>112</v>
      </c>
      <c r="N4416">
        <f>Table1[[#This Row],[Basic Salary]]+Table1[[#This Row],[Bonus]]</f>
        <v>53552</v>
      </c>
      <c r="O4416" s="2">
        <f>Table1[[#This Row],[Bonus]]/Table1[[#This Row],[Basic Salary]]</f>
        <v>0.97099742362900254</v>
      </c>
      <c r="P4416">
        <f ca="1">DATEDIF(Table1[[#This Row],[Date of Birth]],TODAY(),"Y")</f>
        <v>22</v>
      </c>
      <c r="Q4416">
        <f ca="1">DATEDIF(Table1[[#This Row],[Joining Date]],TODAY(),"Y")</f>
        <v>7</v>
      </c>
      <c r="R4416" t="str">
        <f ca="1">IF(YEAR(Table1[[#This Row],[Joining Date]])=YEAR(TODAY()),"Yes","No")</f>
        <v>No</v>
      </c>
      <c r="S4416" t="str">
        <f ca="1">IF(Table1[[#This Row],[Experience]]&gt;5,"Yes","No")</f>
        <v>Yes</v>
      </c>
      <c r="T4416" t="str">
        <f>TEXT(Table1[[#This Row],[Joining Date]],"mmmm")</f>
        <v>April</v>
      </c>
      <c r="U4416" t="str">
        <f>TEXT(Table1[[#This Row],[Joining Date]],"yyyy")</f>
        <v>2019</v>
      </c>
      <c r="V4416" s="5">
        <f ca="1">TODAY()-Table1[[#This Row],[Joining Date]]</f>
        <v>2655</v>
      </c>
      <c r="W4416" t="str">
        <f>LEFT(Table1[[#This Row],[Employee Name]],FIND(" ",Table1[[#This Row],[Employee Name]])-1)</f>
        <v>Tarun</v>
      </c>
      <c r="X4416" t="str">
        <f>RIGHT(Table1[[#This Row],[Employee Name]],LEN(Table1[[#This Row],[Employee Name]])-FIND(" ",Table1[[#This Row],[Employee Name]]))</f>
        <v>Verma</v>
      </c>
      <c r="Y4416" t="str">
        <f>Table1[[#This Row],[Department]]&amp;"-"&amp;Table1[[#This Row],[Employee ID]]</f>
        <v>Operations-E03608</v>
      </c>
      <c r="Z4416" t="str">
        <f>LEFT(Table1[[#This Row],[Department]],3)</f>
        <v>Ope</v>
      </c>
      <c r="AA4416" t="str">
        <f>_xlfn.XLOOKUP(Table1[[#This Row],[Manager ID]],MANAGERS!A:A,MANAGERS!B:B)</f>
        <v>Manager_12</v>
      </c>
      <c r="AB4416" t="str" cm="1">
        <f t="array" ref="AB4416">_xlfn.XLOOKUP(Table1[[#This Row],[Manager ID]],Table2[[#All],[Manager ID]],Table2[[#All],[Department Head]])</f>
        <v>Marketing</v>
      </c>
      <c r="AC4416" s="2">
        <f>_xlfn.XLOOKUP(Table1[[#This Row],[City]],L:L,O:O)</f>
        <v>0.241864189087755</v>
      </c>
      <c r="AD4416" t="str" cm="1">
        <f t="array" ref="AD4416">_xlfn.IFS(Table1[[#This Row],[Performance Score]]&gt;=90,"Excellent",Table1[[#This Row],[Performance Score]]&gt;=75,"Good",Table1[[#This Row],[Performance Score]]&gt;=60,"Average",Table1[[#This Row],[Performance Score]]&lt;=60,"Need Improvement")</f>
        <v>Average</v>
      </c>
      <c r="AE4416" t="str">
        <f>IF(AND(Table1[[#This Row],[Attendance %]]&gt;=80,(Table1[[#This Row],[Performance Score]]&gt;=80)),"Eligible","Not Eligible")</f>
        <v>Not Eligible</v>
      </c>
      <c r="AF4416" t="str">
        <f>IF(Table1[[#This Row],[Performance Score]]&gt;=80,"High Performer","Low Performer")</f>
        <v>Low Performer</v>
      </c>
      <c r="AG4416" t="str" cm="1">
        <f t="array" aca="1" ref="AG4416" ca="1">_xlfn.IFS(Table1[[#This Row],[Experience]]&lt;=3,"Junior",Table1[[#This Row],[Experience]]&lt;=7,"Mid Level",Table1[[#This Row],[Experience]]&gt;=7,"Senior")</f>
        <v>Mid Level</v>
      </c>
      <c r="AH4416" t="str">
        <f>IF(Table1[[#This Row],[Attendance %]]&gt;75,"OK","Below 75")</f>
        <v>OK</v>
      </c>
      <c r="AI4416" t="b">
        <f>ISBLANK(Table1[[#This Row],[Employee ID]])</f>
        <v>0</v>
      </c>
      <c r="AJ4416" t="b">
        <f>ISNUMBER(Table1[[#This Row],[Total Salary  ]])</f>
        <v>1</v>
      </c>
      <c r="AK4416" t="str">
        <f>IFERROR(_xlfn.XLOOKUP(Table1[[#This Row],[Manager ID]],MANAGERS!A:A,MANAGERS!B:B),"Not Found")</f>
        <v>Manager_12</v>
      </c>
    </row>
    <row r="4417" spans="1:37" x14ac:dyDescent="0.2">
      <c r="A4417" t="s">
        <v>1229</v>
      </c>
      <c r="B4417" t="s">
        <v>14</v>
      </c>
      <c r="C4417" t="s">
        <v>15</v>
      </c>
      <c r="D4417" t="s">
        <v>16</v>
      </c>
      <c r="E4417" t="s">
        <v>65</v>
      </c>
      <c r="F4417" s="1">
        <v>42476</v>
      </c>
      <c r="G4417" s="1">
        <v>30091</v>
      </c>
      <c r="H4417">
        <v>29677</v>
      </c>
      <c r="I4417">
        <v>23849</v>
      </c>
      <c r="J4417">
        <v>77</v>
      </c>
      <c r="K4417">
        <v>55</v>
      </c>
      <c r="L4417" t="s">
        <v>53</v>
      </c>
      <c r="M4417">
        <v>118</v>
      </c>
      <c r="N4417">
        <f>Table1[[#This Row],[Basic Salary]]+Table1[[#This Row],[Bonus]]</f>
        <v>53526</v>
      </c>
      <c r="O4417" s="2">
        <f>Table1[[#This Row],[Bonus]]/Table1[[#This Row],[Basic Salary]]</f>
        <v>0.80361896418101564</v>
      </c>
      <c r="P4417">
        <f ca="1">DATEDIF(Table1[[#This Row],[Date of Birth]],TODAY(),"Y")</f>
        <v>44</v>
      </c>
      <c r="Q4417">
        <f ca="1">DATEDIF(Table1[[#This Row],[Joining Date]],TODAY(),"Y")</f>
        <v>10</v>
      </c>
      <c r="R4417" t="str">
        <f ca="1">IF(YEAR(Table1[[#This Row],[Joining Date]])=YEAR(TODAY()),"Yes","No")</f>
        <v>No</v>
      </c>
      <c r="S4417" t="str">
        <f ca="1">IF(Table1[[#This Row],[Experience]]&gt;5,"Yes","No")</f>
        <v>Yes</v>
      </c>
      <c r="T4417" t="str">
        <f>TEXT(Table1[[#This Row],[Joining Date]],"mmmm")</f>
        <v>April</v>
      </c>
      <c r="U4417" t="str">
        <f>TEXT(Table1[[#This Row],[Joining Date]],"yyyy")</f>
        <v>2016</v>
      </c>
      <c r="V4417" s="5">
        <f ca="1">TODAY()-Table1[[#This Row],[Joining Date]]</f>
        <v>3763</v>
      </c>
      <c r="W4417" t="str">
        <f>LEFT(Table1[[#This Row],[Employee Name]],FIND(" ",Table1[[#This Row],[Employee Name]])-1)</f>
        <v>Nisha</v>
      </c>
      <c r="X4417" t="str">
        <f>RIGHT(Table1[[#This Row],[Employee Name]],LEN(Table1[[#This Row],[Employee Name]])-FIND(" ",Table1[[#This Row],[Employee Name]]))</f>
        <v>Kapoor</v>
      </c>
      <c r="Y4417" t="str">
        <f>Table1[[#This Row],[Department]]&amp;"-"&amp;Table1[[#This Row],[Employee ID]]</f>
        <v>HR-E01173</v>
      </c>
      <c r="Z4417" t="str">
        <f>LEFT(Table1[[#This Row],[Department]],3)</f>
        <v>HR</v>
      </c>
      <c r="AA4417" t="str">
        <f>_xlfn.XLOOKUP(Table1[[#This Row],[Manager ID]],MANAGERS!A:A,MANAGERS!B:B)</f>
        <v>Manager_18</v>
      </c>
      <c r="AB4417" t="str" cm="1">
        <f t="array" ref="AB4417">_xlfn.XLOOKUP(Table1[[#This Row],[Manager ID]],Table2[[#All],[Manager ID]],Table2[[#All],[Department Head]])</f>
        <v>Support</v>
      </c>
      <c r="AC4417" s="2">
        <f>_xlfn.XLOOKUP(Table1[[#This Row],[City]],L:L,O:O)</f>
        <v>0.23685887225230964</v>
      </c>
      <c r="AD4417" t="str" cm="1">
        <f t="array" ref="AD4417">_xlfn.IFS(Table1[[#This Row],[Performance Score]]&gt;=90,"Excellent",Table1[[#This Row],[Performance Score]]&gt;=75,"Good",Table1[[#This Row],[Performance Score]]&gt;=60,"Average",Table1[[#This Row],[Performance Score]]&lt;=60,"Need Improvement")</f>
        <v>Need Improvement</v>
      </c>
      <c r="AE4417" t="str">
        <f>IF(AND(Table1[[#This Row],[Attendance %]]&gt;=80,(Table1[[#This Row],[Performance Score]]&gt;=80)),"Eligible","Not Eligible")</f>
        <v>Not Eligible</v>
      </c>
      <c r="AF4417" t="str">
        <f>IF(Table1[[#This Row],[Performance Score]]&gt;=80,"High Performer","Low Performer")</f>
        <v>Low Performer</v>
      </c>
      <c r="AG4417" t="str" cm="1">
        <f t="array" aca="1" ref="AG4417" ca="1">_xlfn.IFS(Table1[[#This Row],[Experience]]&lt;=3,"Junior",Table1[[#This Row],[Experience]]&lt;=7,"Mid Level",Table1[[#This Row],[Experience]]&gt;=7,"Senior")</f>
        <v>Senior</v>
      </c>
      <c r="AH4417" t="str">
        <f>IF(Table1[[#This Row],[Attendance %]]&gt;75,"OK","Below 75")</f>
        <v>OK</v>
      </c>
      <c r="AI4417" t="b">
        <f>ISBLANK(Table1[[#This Row],[Employee ID]])</f>
        <v>0</v>
      </c>
      <c r="AJ4417" t="b">
        <f>ISNUMBER(Table1[[#This Row],[Total Salary  ]])</f>
        <v>1</v>
      </c>
      <c r="AK4417" t="str">
        <f>IFERROR(_xlfn.XLOOKUP(Table1[[#This Row],[Manager ID]],MANAGERS!A:A,MANAGERS!B:B),"Not Found")</f>
        <v>Manager_18</v>
      </c>
    </row>
    <row r="4418" spans="1:37" x14ac:dyDescent="0.2">
      <c r="A4418" t="s">
        <v>2548</v>
      </c>
      <c r="B4418" t="s">
        <v>75</v>
      </c>
      <c r="C4418" t="s">
        <v>15</v>
      </c>
      <c r="D4418" t="s">
        <v>16</v>
      </c>
      <c r="E4418" t="s">
        <v>51</v>
      </c>
      <c r="F4418" s="1">
        <v>42915</v>
      </c>
      <c r="G4418" s="1">
        <v>35484</v>
      </c>
      <c r="H4418">
        <v>25758</v>
      </c>
      <c r="I4418">
        <v>27768</v>
      </c>
      <c r="J4418">
        <v>62</v>
      </c>
      <c r="K4418">
        <v>66</v>
      </c>
      <c r="L4418" t="s">
        <v>53</v>
      </c>
      <c r="M4418">
        <v>117</v>
      </c>
      <c r="N4418">
        <f>Table1[[#This Row],[Basic Salary]]+Table1[[#This Row],[Bonus]]</f>
        <v>53526</v>
      </c>
      <c r="O4418" s="2">
        <f>Table1[[#This Row],[Bonus]]/Table1[[#This Row],[Basic Salary]]</f>
        <v>1.0780340088516189</v>
      </c>
      <c r="P4418">
        <f ca="1">DATEDIF(Table1[[#This Row],[Date of Birth]],TODAY(),"Y")</f>
        <v>29</v>
      </c>
      <c r="Q4418">
        <f ca="1">DATEDIF(Table1[[#This Row],[Joining Date]],TODAY(),"Y")</f>
        <v>9</v>
      </c>
      <c r="R4418" t="str">
        <f ca="1">IF(YEAR(Table1[[#This Row],[Joining Date]])=YEAR(TODAY()),"Yes","No")</f>
        <v>No</v>
      </c>
      <c r="S4418" t="str">
        <f ca="1">IF(Table1[[#This Row],[Experience]]&gt;5,"Yes","No")</f>
        <v>Yes</v>
      </c>
      <c r="T4418" t="str">
        <f>TEXT(Table1[[#This Row],[Joining Date]],"mmmm")</f>
        <v>June</v>
      </c>
      <c r="U4418" t="str">
        <f>TEXT(Table1[[#This Row],[Joining Date]],"yyyy")</f>
        <v>2017</v>
      </c>
      <c r="V4418" s="5">
        <f ca="1">TODAY()-Table1[[#This Row],[Joining Date]]</f>
        <v>3324</v>
      </c>
      <c r="W4418" t="str">
        <f>LEFT(Table1[[#This Row],[Employee Name]],FIND(" ",Table1[[#This Row],[Employee Name]])-1)</f>
        <v>Ishita</v>
      </c>
      <c r="X4418" t="str">
        <f>RIGHT(Table1[[#This Row],[Employee Name]],LEN(Table1[[#This Row],[Employee Name]])-FIND(" ",Table1[[#This Row],[Employee Name]]))</f>
        <v>Roy</v>
      </c>
      <c r="Y4418" t="str">
        <f>Table1[[#This Row],[Department]]&amp;"-"&amp;Table1[[#This Row],[Employee ID]]</f>
        <v>HR-E02492</v>
      </c>
      <c r="Z4418" t="str">
        <f>LEFT(Table1[[#This Row],[Department]],3)</f>
        <v>HR</v>
      </c>
      <c r="AA4418" t="str">
        <f>_xlfn.XLOOKUP(Table1[[#This Row],[Manager ID]],MANAGERS!A:A,MANAGERS!B:B)</f>
        <v>Manager_17</v>
      </c>
      <c r="AB4418" t="str" cm="1">
        <f t="array" ref="AB4418">_xlfn.XLOOKUP(Table1[[#This Row],[Manager ID]],Table2[[#All],[Manager ID]],Table2[[#All],[Department Head]])</f>
        <v>Finance</v>
      </c>
      <c r="AC4418" s="2">
        <f>_xlfn.XLOOKUP(Table1[[#This Row],[City]],L:L,O:O)</f>
        <v>0.23685887225230964</v>
      </c>
      <c r="AD4418" t="str" cm="1">
        <f t="array" ref="AD4418">_xlfn.IFS(Table1[[#This Row],[Performance Score]]&gt;=90,"Excellent",Table1[[#This Row],[Performance Score]]&gt;=75,"Good",Table1[[#This Row],[Performance Score]]&gt;=60,"Average",Table1[[#This Row],[Performance Score]]&lt;=60,"Need Improvement")</f>
        <v>Average</v>
      </c>
      <c r="AE4418" t="str">
        <f>IF(AND(Table1[[#This Row],[Attendance %]]&gt;=80,(Table1[[#This Row],[Performance Score]]&gt;=80)),"Eligible","Not Eligible")</f>
        <v>Not Eligible</v>
      </c>
      <c r="AF4418" t="str">
        <f>IF(Table1[[#This Row],[Performance Score]]&gt;=80,"High Performer","Low Performer")</f>
        <v>Low Performer</v>
      </c>
      <c r="AG4418" t="str" cm="1">
        <f t="array" aca="1" ref="AG4418" ca="1">_xlfn.IFS(Table1[[#This Row],[Experience]]&lt;=3,"Junior",Table1[[#This Row],[Experience]]&lt;=7,"Mid Level",Table1[[#This Row],[Experience]]&gt;=7,"Senior")</f>
        <v>Senior</v>
      </c>
      <c r="AH4418" t="str">
        <f>IF(Table1[[#This Row],[Attendance %]]&gt;75,"OK","Below 75")</f>
        <v>Below 75</v>
      </c>
      <c r="AI4418" t="b">
        <f>ISBLANK(Table1[[#This Row],[Employee ID]])</f>
        <v>0</v>
      </c>
      <c r="AJ4418" t="b">
        <f>ISNUMBER(Table1[[#This Row],[Total Salary  ]])</f>
        <v>1</v>
      </c>
      <c r="AK4418" t="str">
        <f>IFERROR(_xlfn.XLOOKUP(Table1[[#This Row],[Manager ID]],MANAGERS!A:A,MANAGERS!B:B),"Not Found")</f>
        <v>Manager_17</v>
      </c>
    </row>
    <row r="4419" spans="1:37" x14ac:dyDescent="0.2">
      <c r="A4419" t="s">
        <v>4192</v>
      </c>
      <c r="B4419" t="s">
        <v>69</v>
      </c>
      <c r="C4419" t="s">
        <v>15</v>
      </c>
      <c r="D4419" t="s">
        <v>43</v>
      </c>
      <c r="E4419" t="s">
        <v>22</v>
      </c>
      <c r="F4419" s="1">
        <v>42740</v>
      </c>
      <c r="G4419" s="1">
        <v>34461</v>
      </c>
      <c r="H4419">
        <v>37563</v>
      </c>
      <c r="I4419">
        <v>15914</v>
      </c>
      <c r="J4419">
        <v>72</v>
      </c>
      <c r="K4419">
        <v>72</v>
      </c>
      <c r="L4419" t="s">
        <v>27</v>
      </c>
      <c r="M4419">
        <v>109</v>
      </c>
      <c r="N4419">
        <f>Table1[[#This Row],[Basic Salary]]+Table1[[#This Row],[Bonus]]</f>
        <v>53477</v>
      </c>
      <c r="O4419" s="2">
        <f>Table1[[#This Row],[Bonus]]/Table1[[#This Row],[Basic Salary]]</f>
        <v>0.42366158187578201</v>
      </c>
      <c r="P4419">
        <f ca="1">DATEDIF(Table1[[#This Row],[Date of Birth]],TODAY(),"Y")</f>
        <v>32</v>
      </c>
      <c r="Q4419">
        <f ca="1">DATEDIF(Table1[[#This Row],[Joining Date]],TODAY(),"Y")</f>
        <v>9</v>
      </c>
      <c r="R4419" t="str">
        <f ca="1">IF(YEAR(Table1[[#This Row],[Joining Date]])=YEAR(TODAY()),"Yes","No")</f>
        <v>No</v>
      </c>
      <c r="S4419" t="str">
        <f ca="1">IF(Table1[[#This Row],[Experience]]&gt;5,"Yes","No")</f>
        <v>Yes</v>
      </c>
      <c r="T4419" t="str">
        <f>TEXT(Table1[[#This Row],[Joining Date]],"mmmm")</f>
        <v>January</v>
      </c>
      <c r="U4419" t="str">
        <f>TEXT(Table1[[#This Row],[Joining Date]],"yyyy")</f>
        <v>2017</v>
      </c>
      <c r="V4419" s="5">
        <f ca="1">TODAY()-Table1[[#This Row],[Joining Date]]</f>
        <v>3499</v>
      </c>
      <c r="W4419" t="str">
        <f>LEFT(Table1[[#This Row],[Employee Name]],FIND(" ",Table1[[#This Row],[Employee Name]])-1)</f>
        <v>Neha</v>
      </c>
      <c r="X4419" t="str">
        <f>RIGHT(Table1[[#This Row],[Employee Name]],LEN(Table1[[#This Row],[Employee Name]])-FIND(" ",Table1[[#This Row],[Employee Name]]))</f>
        <v>Kulkarni</v>
      </c>
      <c r="Y4419" t="str">
        <f>Table1[[#This Row],[Department]]&amp;"-"&amp;Table1[[#This Row],[Employee ID]]</f>
        <v>Operations-E04136</v>
      </c>
      <c r="Z4419" t="str">
        <f>LEFT(Table1[[#This Row],[Department]],3)</f>
        <v>Ope</v>
      </c>
      <c r="AA4419" t="str">
        <f>_xlfn.XLOOKUP(Table1[[#This Row],[Manager ID]],MANAGERS!A:A,MANAGERS!B:B)</f>
        <v>Manager_9</v>
      </c>
      <c r="AB4419" t="str" cm="1">
        <f t="array" ref="AB4419">_xlfn.XLOOKUP(Table1[[#This Row],[Manager ID]],Table2[[#All],[Manager ID]],Table2[[#All],[Department Head]])</f>
        <v>Sales</v>
      </c>
      <c r="AC4419" s="2">
        <f>_xlfn.XLOOKUP(Table1[[#This Row],[City]],L:L,O:O)</f>
        <v>0.23674293405114402</v>
      </c>
      <c r="AD4419" t="str" cm="1">
        <f t="array" ref="AD4419">_xlfn.IFS(Table1[[#This Row],[Performance Score]]&gt;=90,"Excellent",Table1[[#This Row],[Performance Score]]&gt;=75,"Good",Table1[[#This Row],[Performance Score]]&gt;=60,"Average",Table1[[#This Row],[Performance Score]]&lt;=60,"Need Improvement")</f>
        <v>Average</v>
      </c>
      <c r="AE4419" t="str">
        <f>IF(AND(Table1[[#This Row],[Attendance %]]&gt;=80,(Table1[[#This Row],[Performance Score]]&gt;=80)),"Eligible","Not Eligible")</f>
        <v>Not Eligible</v>
      </c>
      <c r="AF4419" t="str">
        <f>IF(Table1[[#This Row],[Performance Score]]&gt;=80,"High Performer","Low Performer")</f>
        <v>Low Performer</v>
      </c>
      <c r="AG4419" t="str" cm="1">
        <f t="array" aca="1" ref="AG4419" ca="1">_xlfn.IFS(Table1[[#This Row],[Experience]]&lt;=3,"Junior",Table1[[#This Row],[Experience]]&lt;=7,"Mid Level",Table1[[#This Row],[Experience]]&gt;=7,"Senior")</f>
        <v>Senior</v>
      </c>
      <c r="AH4419" t="str">
        <f>IF(Table1[[#This Row],[Attendance %]]&gt;75,"OK","Below 75")</f>
        <v>Below 75</v>
      </c>
      <c r="AI4419" t="b">
        <f>ISBLANK(Table1[[#This Row],[Employee ID]])</f>
        <v>0</v>
      </c>
      <c r="AJ4419" t="b">
        <f>ISNUMBER(Table1[[#This Row],[Total Salary  ]])</f>
        <v>1</v>
      </c>
      <c r="AK4419" t="str">
        <f>IFERROR(_xlfn.XLOOKUP(Table1[[#This Row],[Manager ID]],MANAGERS!A:A,MANAGERS!B:B),"Not Found")</f>
        <v>Manager_9</v>
      </c>
    </row>
    <row r="4420" spans="1:37" x14ac:dyDescent="0.2">
      <c r="A4420" t="s">
        <v>4917</v>
      </c>
      <c r="B4420" t="s">
        <v>48</v>
      </c>
      <c r="C4420" t="s">
        <v>21</v>
      </c>
      <c r="D4420" t="s">
        <v>40</v>
      </c>
      <c r="E4420" t="s">
        <v>51</v>
      </c>
      <c r="F4420" s="1">
        <v>44351</v>
      </c>
      <c r="G4420" s="1">
        <v>38525</v>
      </c>
      <c r="H4420">
        <v>36612</v>
      </c>
      <c r="I4420">
        <v>16850</v>
      </c>
      <c r="J4420">
        <v>93</v>
      </c>
      <c r="K4420">
        <v>87</v>
      </c>
      <c r="L4420" t="s">
        <v>31</v>
      </c>
      <c r="M4420">
        <v>108</v>
      </c>
      <c r="N4420">
        <f>Table1[[#This Row],[Basic Salary]]+Table1[[#This Row],[Bonus]]</f>
        <v>53462</v>
      </c>
      <c r="O4420" s="2">
        <f>Table1[[#This Row],[Bonus]]/Table1[[#This Row],[Basic Salary]]</f>
        <v>0.4602316180487272</v>
      </c>
      <c r="P4420">
        <f ca="1">DATEDIF(Table1[[#This Row],[Date of Birth]],TODAY(),"Y")</f>
        <v>21</v>
      </c>
      <c r="Q4420">
        <f ca="1">DATEDIF(Table1[[#This Row],[Joining Date]],TODAY(),"Y")</f>
        <v>5</v>
      </c>
      <c r="R4420" t="str">
        <f ca="1">IF(YEAR(Table1[[#This Row],[Joining Date]])=YEAR(TODAY()),"Yes","No")</f>
        <v>No</v>
      </c>
      <c r="S4420" t="str">
        <f ca="1">IF(Table1[[#This Row],[Experience]]&gt;5,"Yes","No")</f>
        <v>No</v>
      </c>
      <c r="T4420" t="str">
        <f>TEXT(Table1[[#This Row],[Joining Date]],"mmmm")</f>
        <v>June</v>
      </c>
      <c r="U4420" t="str">
        <f>TEXT(Table1[[#This Row],[Joining Date]],"yyyy")</f>
        <v>2021</v>
      </c>
      <c r="V4420" s="5">
        <f ca="1">TODAY()-Table1[[#This Row],[Joining Date]]</f>
        <v>1888</v>
      </c>
      <c r="W4420" t="str">
        <f>LEFT(Table1[[#This Row],[Employee Name]],FIND(" ",Table1[[#This Row],[Employee Name]])-1)</f>
        <v>Aditya</v>
      </c>
      <c r="X4420" t="str">
        <f>RIGHT(Table1[[#This Row],[Employee Name]],LEN(Table1[[#This Row],[Employee Name]])-FIND(" ",Table1[[#This Row],[Employee Name]]))</f>
        <v>Kapoor</v>
      </c>
      <c r="Y4420" t="str">
        <f>Table1[[#This Row],[Department]]&amp;"-"&amp;Table1[[#This Row],[Employee ID]]</f>
        <v>IT-E04861</v>
      </c>
      <c r="Z4420" t="str">
        <f>LEFT(Table1[[#This Row],[Department]],3)</f>
        <v>IT</v>
      </c>
      <c r="AA4420" t="str">
        <f>_xlfn.XLOOKUP(Table1[[#This Row],[Manager ID]],MANAGERS!A:A,MANAGERS!B:B)</f>
        <v>Manager_8</v>
      </c>
      <c r="AB4420" t="str" cm="1">
        <f t="array" ref="AB4420">_xlfn.XLOOKUP(Table1[[#This Row],[Manager ID]],Table2[[#All],[Manager ID]],Table2[[#All],[Department Head]])</f>
        <v>Sales</v>
      </c>
      <c r="AC4420" s="2">
        <f>_xlfn.XLOOKUP(Table1[[#This Row],[City]],L:L,O:O)</f>
        <v>0.241864189087755</v>
      </c>
      <c r="AD4420" t="str" cm="1">
        <f t="array" ref="AD4420">_xlfn.IFS(Table1[[#This Row],[Performance Score]]&gt;=90,"Excellent",Table1[[#This Row],[Performance Score]]&gt;=75,"Good",Table1[[#This Row],[Performance Score]]&gt;=60,"Average",Table1[[#This Row],[Performance Score]]&lt;=60,"Need Improvement")</f>
        <v>Good</v>
      </c>
      <c r="AE4420" t="str">
        <f>IF(AND(Table1[[#This Row],[Attendance %]]&gt;=80,(Table1[[#This Row],[Performance Score]]&gt;=80)),"Eligible","Not Eligible")</f>
        <v>Eligible</v>
      </c>
      <c r="AF4420" t="str">
        <f>IF(Table1[[#This Row],[Performance Score]]&gt;=80,"High Performer","Low Performer")</f>
        <v>High Performer</v>
      </c>
      <c r="AG4420" t="str" cm="1">
        <f t="array" aca="1" ref="AG4420" ca="1">_xlfn.IFS(Table1[[#This Row],[Experience]]&lt;=3,"Junior",Table1[[#This Row],[Experience]]&lt;=7,"Mid Level",Table1[[#This Row],[Experience]]&gt;=7,"Senior")</f>
        <v>Mid Level</v>
      </c>
      <c r="AH4420" t="str">
        <f>IF(Table1[[#This Row],[Attendance %]]&gt;75,"OK","Below 75")</f>
        <v>OK</v>
      </c>
      <c r="AI4420" t="b">
        <f>ISBLANK(Table1[[#This Row],[Employee ID]])</f>
        <v>0</v>
      </c>
      <c r="AJ4420" t="b">
        <f>ISNUMBER(Table1[[#This Row],[Total Salary  ]])</f>
        <v>1</v>
      </c>
      <c r="AK4420" t="str">
        <f>IFERROR(_xlfn.XLOOKUP(Table1[[#This Row],[Manager ID]],MANAGERS!A:A,MANAGERS!B:B),"Not Found")</f>
        <v>Manager_8</v>
      </c>
    </row>
    <row r="4421" spans="1:37" x14ac:dyDescent="0.2">
      <c r="A4421" t="s">
        <v>4621</v>
      </c>
      <c r="B4421" t="s">
        <v>62</v>
      </c>
      <c r="C4421" t="s">
        <v>21</v>
      </c>
      <c r="D4421" t="s">
        <v>25</v>
      </c>
      <c r="E4421" t="s">
        <v>26</v>
      </c>
      <c r="F4421" s="1">
        <v>44749</v>
      </c>
      <c r="G4421" s="1">
        <v>36051</v>
      </c>
      <c r="H4421">
        <v>25318</v>
      </c>
      <c r="I4421">
        <v>28102</v>
      </c>
      <c r="J4421">
        <v>91</v>
      </c>
      <c r="K4421">
        <v>58</v>
      </c>
      <c r="L4421" t="s">
        <v>18</v>
      </c>
      <c r="M4421">
        <v>104</v>
      </c>
      <c r="N4421">
        <f>Table1[[#This Row],[Basic Salary]]+Table1[[#This Row],[Bonus]]</f>
        <v>53420</v>
      </c>
      <c r="O4421" s="2">
        <f>Table1[[#This Row],[Bonus]]/Table1[[#This Row],[Basic Salary]]</f>
        <v>1.1099612923611659</v>
      </c>
      <c r="P4421">
        <f ca="1">DATEDIF(Table1[[#This Row],[Date of Birth]],TODAY(),"Y")</f>
        <v>27</v>
      </c>
      <c r="Q4421">
        <f ca="1">DATEDIF(Table1[[#This Row],[Joining Date]],TODAY(),"Y")</f>
        <v>4</v>
      </c>
      <c r="R4421" t="str">
        <f ca="1">IF(YEAR(Table1[[#This Row],[Joining Date]])=YEAR(TODAY()),"Yes","No")</f>
        <v>No</v>
      </c>
      <c r="S4421" t="str">
        <f ca="1">IF(Table1[[#This Row],[Experience]]&gt;5,"Yes","No")</f>
        <v>No</v>
      </c>
      <c r="T4421" t="str">
        <f>TEXT(Table1[[#This Row],[Joining Date]],"mmmm")</f>
        <v>July</v>
      </c>
      <c r="U4421" t="str">
        <f>TEXT(Table1[[#This Row],[Joining Date]],"yyyy")</f>
        <v>2022</v>
      </c>
      <c r="V4421" s="5">
        <f ca="1">TODAY()-Table1[[#This Row],[Joining Date]]</f>
        <v>1490</v>
      </c>
      <c r="W4421" t="str">
        <f>LEFT(Table1[[#This Row],[Employee Name]],FIND(" ",Table1[[#This Row],[Employee Name]])-1)</f>
        <v>Kavya</v>
      </c>
      <c r="X4421" t="str">
        <f>RIGHT(Table1[[#This Row],[Employee Name]],LEN(Table1[[#This Row],[Employee Name]])-FIND(" ",Table1[[#This Row],[Employee Name]]))</f>
        <v>Nair</v>
      </c>
      <c r="Y4421" t="str">
        <f>Table1[[#This Row],[Department]]&amp;"-"&amp;Table1[[#This Row],[Employee ID]]</f>
        <v>Finance-E04565</v>
      </c>
      <c r="Z4421" t="str">
        <f>LEFT(Table1[[#This Row],[Department]],3)</f>
        <v>Fin</v>
      </c>
      <c r="AA4421" t="str">
        <f>_xlfn.XLOOKUP(Table1[[#This Row],[Manager ID]],MANAGERS!A:A,MANAGERS!B:B)</f>
        <v>Manager_4</v>
      </c>
      <c r="AB4421" t="str" cm="1">
        <f t="array" ref="AB4421">_xlfn.XLOOKUP(Table1[[#This Row],[Manager ID]],Table2[[#All],[Manager ID]],Table2[[#All],[Department Head]])</f>
        <v>Finance</v>
      </c>
      <c r="AC4421" s="2">
        <f>_xlfn.XLOOKUP(Table1[[#This Row],[City]],L:L,O:O)</f>
        <v>0.21356479274849693</v>
      </c>
      <c r="AD4421" t="str" cm="1">
        <f t="array" ref="AD4421">_xlfn.IFS(Table1[[#This Row],[Performance Score]]&gt;=90,"Excellent",Table1[[#This Row],[Performance Score]]&gt;=75,"Good",Table1[[#This Row],[Performance Score]]&gt;=60,"Average",Table1[[#This Row],[Performance Score]]&lt;=60,"Need Improvement")</f>
        <v>Need Improvement</v>
      </c>
      <c r="AE4421" t="str">
        <f>IF(AND(Table1[[#This Row],[Attendance %]]&gt;=80,(Table1[[#This Row],[Performance Score]]&gt;=80)),"Eligible","Not Eligible")</f>
        <v>Not Eligible</v>
      </c>
      <c r="AF4421" t="str">
        <f>IF(Table1[[#This Row],[Performance Score]]&gt;=80,"High Performer","Low Performer")</f>
        <v>Low Performer</v>
      </c>
      <c r="AG4421" t="str" cm="1">
        <f t="array" aca="1" ref="AG4421" ca="1">_xlfn.IFS(Table1[[#This Row],[Experience]]&lt;=3,"Junior",Table1[[#This Row],[Experience]]&lt;=7,"Mid Level",Table1[[#This Row],[Experience]]&gt;=7,"Senior")</f>
        <v>Mid Level</v>
      </c>
      <c r="AH4421" t="str">
        <f>IF(Table1[[#This Row],[Attendance %]]&gt;75,"OK","Below 75")</f>
        <v>OK</v>
      </c>
      <c r="AI4421" t="b">
        <f>ISBLANK(Table1[[#This Row],[Employee ID]])</f>
        <v>0</v>
      </c>
      <c r="AJ4421" t="b">
        <f>ISNUMBER(Table1[[#This Row],[Total Salary  ]])</f>
        <v>1</v>
      </c>
      <c r="AK4421" t="str">
        <f>IFERROR(_xlfn.XLOOKUP(Table1[[#This Row],[Manager ID]],MANAGERS!A:A,MANAGERS!B:B),"Not Found")</f>
        <v>Manager_4</v>
      </c>
    </row>
    <row r="4422" spans="1:37" x14ac:dyDescent="0.2">
      <c r="A4422" t="s">
        <v>4842</v>
      </c>
      <c r="B4422" t="s">
        <v>45</v>
      </c>
      <c r="C4422" t="s">
        <v>21</v>
      </c>
      <c r="D4422" t="s">
        <v>46</v>
      </c>
      <c r="E4422" t="s">
        <v>17</v>
      </c>
      <c r="F4422" s="1">
        <v>44931</v>
      </c>
      <c r="G4422" s="1">
        <v>36005</v>
      </c>
      <c r="H4422">
        <v>25171</v>
      </c>
      <c r="I4422">
        <v>28229</v>
      </c>
      <c r="J4422">
        <v>94</v>
      </c>
      <c r="K4422">
        <v>78</v>
      </c>
      <c r="L4422" t="s">
        <v>18</v>
      </c>
      <c r="M4422">
        <v>116</v>
      </c>
      <c r="N4422">
        <f>Table1[[#This Row],[Basic Salary]]+Table1[[#This Row],[Bonus]]</f>
        <v>53400</v>
      </c>
      <c r="O4422" s="2">
        <f>Table1[[#This Row],[Bonus]]/Table1[[#This Row],[Basic Salary]]</f>
        <v>1.1214890151364665</v>
      </c>
      <c r="P4422">
        <f ca="1">DATEDIF(Table1[[#This Row],[Date of Birth]],TODAY(),"Y")</f>
        <v>28</v>
      </c>
      <c r="Q4422">
        <f ca="1">DATEDIF(Table1[[#This Row],[Joining Date]],TODAY(),"Y")</f>
        <v>3</v>
      </c>
      <c r="R4422" t="str">
        <f ca="1">IF(YEAR(Table1[[#This Row],[Joining Date]])=YEAR(TODAY()),"Yes","No")</f>
        <v>No</v>
      </c>
      <c r="S4422" t="str">
        <f ca="1">IF(Table1[[#This Row],[Experience]]&gt;5,"Yes","No")</f>
        <v>No</v>
      </c>
      <c r="T4422" t="str">
        <f>TEXT(Table1[[#This Row],[Joining Date]],"mmmm")</f>
        <v>January</v>
      </c>
      <c r="U4422" t="str">
        <f>TEXT(Table1[[#This Row],[Joining Date]],"yyyy")</f>
        <v>2023</v>
      </c>
      <c r="V4422" s="5">
        <f ca="1">TODAY()-Table1[[#This Row],[Joining Date]]</f>
        <v>1308</v>
      </c>
      <c r="W4422" t="str">
        <f>LEFT(Table1[[#This Row],[Employee Name]],FIND(" ",Table1[[#This Row],[Employee Name]])-1)</f>
        <v>Ananya</v>
      </c>
      <c r="X4422" t="str">
        <f>RIGHT(Table1[[#This Row],[Employee Name]],LEN(Table1[[#This Row],[Employee Name]])-FIND(" ",Table1[[#This Row],[Employee Name]]))</f>
        <v>Rao</v>
      </c>
      <c r="Y4422" t="str">
        <f>Table1[[#This Row],[Department]]&amp;"-"&amp;Table1[[#This Row],[Employee ID]]</f>
        <v>Support-E04786</v>
      </c>
      <c r="Z4422" t="str">
        <f>LEFT(Table1[[#This Row],[Department]],3)</f>
        <v>Sup</v>
      </c>
      <c r="AA4422" t="str">
        <f>_xlfn.XLOOKUP(Table1[[#This Row],[Manager ID]],MANAGERS!A:A,MANAGERS!B:B)</f>
        <v>Manager_16</v>
      </c>
      <c r="AB4422" t="str" cm="1">
        <f t="array" ref="AB4422">_xlfn.XLOOKUP(Table1[[#This Row],[Manager ID]],Table2[[#All],[Manager ID]],Table2[[#All],[Department Head]])</f>
        <v>Sales</v>
      </c>
      <c r="AC4422" s="2">
        <f>_xlfn.XLOOKUP(Table1[[#This Row],[City]],L:L,O:O)</f>
        <v>0.21356479274849693</v>
      </c>
      <c r="AD4422" t="str" cm="1">
        <f t="array" ref="AD4422">_xlfn.IFS(Table1[[#This Row],[Performance Score]]&gt;=90,"Excellent",Table1[[#This Row],[Performance Score]]&gt;=75,"Good",Table1[[#This Row],[Performance Score]]&gt;=60,"Average",Table1[[#This Row],[Performance Score]]&lt;=60,"Need Improvement")</f>
        <v>Good</v>
      </c>
      <c r="AE4422" t="str">
        <f>IF(AND(Table1[[#This Row],[Attendance %]]&gt;=80,(Table1[[#This Row],[Performance Score]]&gt;=80)),"Eligible","Not Eligible")</f>
        <v>Not Eligible</v>
      </c>
      <c r="AF4422" t="str">
        <f>IF(Table1[[#This Row],[Performance Score]]&gt;=80,"High Performer","Low Performer")</f>
        <v>Low Performer</v>
      </c>
      <c r="AG4422" t="str" cm="1">
        <f t="array" aca="1" ref="AG4422" ca="1">_xlfn.IFS(Table1[[#This Row],[Experience]]&lt;=3,"Junior",Table1[[#This Row],[Experience]]&lt;=7,"Mid Level",Table1[[#This Row],[Experience]]&gt;=7,"Senior")</f>
        <v>Junior</v>
      </c>
      <c r="AH4422" t="str">
        <f>IF(Table1[[#This Row],[Attendance %]]&gt;75,"OK","Below 75")</f>
        <v>OK</v>
      </c>
      <c r="AI4422" t="b">
        <f>ISBLANK(Table1[[#This Row],[Employee ID]])</f>
        <v>0</v>
      </c>
      <c r="AJ4422" t="b">
        <f>ISNUMBER(Table1[[#This Row],[Total Salary  ]])</f>
        <v>1</v>
      </c>
      <c r="AK4422" t="str">
        <f>IFERROR(_xlfn.XLOOKUP(Table1[[#This Row],[Manager ID]],MANAGERS!A:A,MANAGERS!B:B),"Not Found")</f>
        <v>Manager_16</v>
      </c>
    </row>
    <row r="4423" spans="1:37" x14ac:dyDescent="0.2">
      <c r="A4423" t="s">
        <v>1009</v>
      </c>
      <c r="B4423" t="s">
        <v>45</v>
      </c>
      <c r="C4423" t="s">
        <v>15</v>
      </c>
      <c r="D4423" t="s">
        <v>46</v>
      </c>
      <c r="E4423" t="s">
        <v>17</v>
      </c>
      <c r="F4423" s="1">
        <v>42692</v>
      </c>
      <c r="G4423" s="1">
        <v>41083</v>
      </c>
      <c r="H4423">
        <v>46895</v>
      </c>
      <c r="I4423">
        <v>6442</v>
      </c>
      <c r="J4423">
        <v>86</v>
      </c>
      <c r="K4423">
        <v>72</v>
      </c>
      <c r="L4423" t="s">
        <v>53</v>
      </c>
      <c r="M4423">
        <v>111</v>
      </c>
      <c r="N4423">
        <f>Table1[[#This Row],[Basic Salary]]+Table1[[#This Row],[Bonus]]</f>
        <v>53337</v>
      </c>
      <c r="O4423" s="2">
        <f>Table1[[#This Row],[Bonus]]/Table1[[#This Row],[Basic Salary]]</f>
        <v>0.13737072182535451</v>
      </c>
      <c r="P4423">
        <f ca="1">DATEDIF(Table1[[#This Row],[Date of Birth]],TODAY(),"Y")</f>
        <v>14</v>
      </c>
      <c r="Q4423">
        <f ca="1">DATEDIF(Table1[[#This Row],[Joining Date]],TODAY(),"Y")</f>
        <v>9</v>
      </c>
      <c r="R4423" t="str">
        <f ca="1">IF(YEAR(Table1[[#This Row],[Joining Date]])=YEAR(TODAY()),"Yes","No")</f>
        <v>No</v>
      </c>
      <c r="S4423" t="str">
        <f ca="1">IF(Table1[[#This Row],[Experience]]&gt;5,"Yes","No")</f>
        <v>Yes</v>
      </c>
      <c r="T4423" t="str">
        <f>TEXT(Table1[[#This Row],[Joining Date]],"mmmm")</f>
        <v>November</v>
      </c>
      <c r="U4423" t="str">
        <f>TEXT(Table1[[#This Row],[Joining Date]],"yyyy")</f>
        <v>2016</v>
      </c>
      <c r="V4423" s="5">
        <f ca="1">TODAY()-Table1[[#This Row],[Joining Date]]</f>
        <v>3547</v>
      </c>
      <c r="W4423" t="str">
        <f>LEFT(Table1[[#This Row],[Employee Name]],FIND(" ",Table1[[#This Row],[Employee Name]])-1)</f>
        <v>Ananya</v>
      </c>
      <c r="X4423" t="str">
        <f>RIGHT(Table1[[#This Row],[Employee Name]],LEN(Table1[[#This Row],[Employee Name]])-FIND(" ",Table1[[#This Row],[Employee Name]]))</f>
        <v>Rao</v>
      </c>
      <c r="Y4423" t="str">
        <f>Table1[[#This Row],[Department]]&amp;"-"&amp;Table1[[#This Row],[Employee ID]]</f>
        <v>Support-E00953</v>
      </c>
      <c r="Z4423" t="str">
        <f>LEFT(Table1[[#This Row],[Department]],3)</f>
        <v>Sup</v>
      </c>
      <c r="AA4423" t="str">
        <f>_xlfn.XLOOKUP(Table1[[#This Row],[Manager ID]],MANAGERS!A:A,MANAGERS!B:B)</f>
        <v>Manager_11</v>
      </c>
      <c r="AB4423" t="str" cm="1">
        <f t="array" ref="AB4423">_xlfn.XLOOKUP(Table1[[#This Row],[Manager ID]],Table2[[#All],[Manager ID]],Table2[[#All],[Department Head]])</f>
        <v>Marketing</v>
      </c>
      <c r="AC4423" s="2">
        <f>_xlfn.XLOOKUP(Table1[[#This Row],[City]],L:L,O:O)</f>
        <v>0.23685887225230964</v>
      </c>
      <c r="AD4423" t="str" cm="1">
        <f t="array" ref="AD4423">_xlfn.IFS(Table1[[#This Row],[Performance Score]]&gt;=90,"Excellent",Table1[[#This Row],[Performance Score]]&gt;=75,"Good",Table1[[#This Row],[Performance Score]]&gt;=60,"Average",Table1[[#This Row],[Performance Score]]&lt;=60,"Need Improvement")</f>
        <v>Average</v>
      </c>
      <c r="AE4423" t="str">
        <f>IF(AND(Table1[[#This Row],[Attendance %]]&gt;=80,(Table1[[#This Row],[Performance Score]]&gt;=80)),"Eligible","Not Eligible")</f>
        <v>Not Eligible</v>
      </c>
      <c r="AF4423" t="str">
        <f>IF(Table1[[#This Row],[Performance Score]]&gt;=80,"High Performer","Low Performer")</f>
        <v>Low Performer</v>
      </c>
      <c r="AG4423" t="str" cm="1">
        <f t="array" aca="1" ref="AG4423" ca="1">_xlfn.IFS(Table1[[#This Row],[Experience]]&lt;=3,"Junior",Table1[[#This Row],[Experience]]&lt;=7,"Mid Level",Table1[[#This Row],[Experience]]&gt;=7,"Senior")</f>
        <v>Senior</v>
      </c>
      <c r="AH4423" t="str">
        <f>IF(Table1[[#This Row],[Attendance %]]&gt;75,"OK","Below 75")</f>
        <v>OK</v>
      </c>
      <c r="AI4423" t="b">
        <f>ISBLANK(Table1[[#This Row],[Employee ID]])</f>
        <v>0</v>
      </c>
      <c r="AJ4423" t="b">
        <f>ISNUMBER(Table1[[#This Row],[Total Salary  ]])</f>
        <v>1</v>
      </c>
      <c r="AK4423" t="str">
        <f>IFERROR(_xlfn.XLOOKUP(Table1[[#This Row],[Manager ID]],MANAGERS!A:A,MANAGERS!B:B),"Not Found")</f>
        <v>Manager_11</v>
      </c>
    </row>
    <row r="4424" spans="1:37" x14ac:dyDescent="0.2">
      <c r="A4424" t="s">
        <v>3646</v>
      </c>
      <c r="B4424" t="s">
        <v>45</v>
      </c>
      <c r="C4424" t="s">
        <v>15</v>
      </c>
      <c r="D4424" t="s">
        <v>16</v>
      </c>
      <c r="E4424" t="s">
        <v>26</v>
      </c>
      <c r="F4424" s="1">
        <v>45284</v>
      </c>
      <c r="G4424" s="1">
        <v>40793</v>
      </c>
      <c r="H4424">
        <v>29603</v>
      </c>
      <c r="I4424">
        <v>23698</v>
      </c>
      <c r="J4424">
        <v>92</v>
      </c>
      <c r="K4424">
        <v>55</v>
      </c>
      <c r="L4424" t="s">
        <v>31</v>
      </c>
      <c r="M4424">
        <v>117</v>
      </c>
      <c r="N4424">
        <f>Table1[[#This Row],[Basic Salary]]+Table1[[#This Row],[Bonus]]</f>
        <v>53301</v>
      </c>
      <c r="O4424" s="2">
        <f>Table1[[#This Row],[Bonus]]/Table1[[#This Row],[Basic Salary]]</f>
        <v>0.80052697361753877</v>
      </c>
      <c r="P4424">
        <f ca="1">DATEDIF(Table1[[#This Row],[Date of Birth]],TODAY(),"Y")</f>
        <v>14</v>
      </c>
      <c r="Q4424">
        <f ca="1">DATEDIF(Table1[[#This Row],[Joining Date]],TODAY(),"Y")</f>
        <v>2</v>
      </c>
      <c r="R4424" t="str">
        <f ca="1">IF(YEAR(Table1[[#This Row],[Joining Date]])=YEAR(TODAY()),"Yes","No")</f>
        <v>No</v>
      </c>
      <c r="S4424" t="str">
        <f ca="1">IF(Table1[[#This Row],[Experience]]&gt;5,"Yes","No")</f>
        <v>No</v>
      </c>
      <c r="T4424" t="str">
        <f>TEXT(Table1[[#This Row],[Joining Date]],"mmmm")</f>
        <v>December</v>
      </c>
      <c r="U4424" t="str">
        <f>TEXT(Table1[[#This Row],[Joining Date]],"yyyy")</f>
        <v>2023</v>
      </c>
      <c r="V4424" s="5">
        <f ca="1">TODAY()-Table1[[#This Row],[Joining Date]]</f>
        <v>955</v>
      </c>
      <c r="W4424" t="str">
        <f>LEFT(Table1[[#This Row],[Employee Name]],FIND(" ",Table1[[#This Row],[Employee Name]])-1)</f>
        <v>Ananya</v>
      </c>
      <c r="X4424" t="str">
        <f>RIGHT(Table1[[#This Row],[Employee Name]],LEN(Table1[[#This Row],[Employee Name]])-FIND(" ",Table1[[#This Row],[Employee Name]]))</f>
        <v>Rao</v>
      </c>
      <c r="Y4424" t="str">
        <f>Table1[[#This Row],[Department]]&amp;"-"&amp;Table1[[#This Row],[Employee ID]]</f>
        <v>HR-E03590</v>
      </c>
      <c r="Z4424" t="str">
        <f>LEFT(Table1[[#This Row],[Department]],3)</f>
        <v>HR</v>
      </c>
      <c r="AA4424" t="str">
        <f>_xlfn.XLOOKUP(Table1[[#This Row],[Manager ID]],MANAGERS!A:A,MANAGERS!B:B)</f>
        <v>Manager_17</v>
      </c>
      <c r="AB4424" t="str" cm="1">
        <f t="array" ref="AB4424">_xlfn.XLOOKUP(Table1[[#This Row],[Manager ID]],Table2[[#All],[Manager ID]],Table2[[#All],[Department Head]])</f>
        <v>Finance</v>
      </c>
      <c r="AC4424" s="2">
        <f>_xlfn.XLOOKUP(Table1[[#This Row],[City]],L:L,O:O)</f>
        <v>0.241864189087755</v>
      </c>
      <c r="AD4424" t="str" cm="1">
        <f t="array" ref="AD4424">_xlfn.IFS(Table1[[#This Row],[Performance Score]]&gt;=90,"Excellent",Table1[[#This Row],[Performance Score]]&gt;=75,"Good",Table1[[#This Row],[Performance Score]]&gt;=60,"Average",Table1[[#This Row],[Performance Score]]&lt;=60,"Need Improvement")</f>
        <v>Need Improvement</v>
      </c>
      <c r="AE4424" t="str">
        <f>IF(AND(Table1[[#This Row],[Attendance %]]&gt;=80,(Table1[[#This Row],[Performance Score]]&gt;=80)),"Eligible","Not Eligible")</f>
        <v>Not Eligible</v>
      </c>
      <c r="AF4424" t="str">
        <f>IF(Table1[[#This Row],[Performance Score]]&gt;=80,"High Performer","Low Performer")</f>
        <v>Low Performer</v>
      </c>
      <c r="AG4424" t="str" cm="1">
        <f t="array" aca="1" ref="AG4424" ca="1">_xlfn.IFS(Table1[[#This Row],[Experience]]&lt;=3,"Junior",Table1[[#This Row],[Experience]]&lt;=7,"Mid Level",Table1[[#This Row],[Experience]]&gt;=7,"Senior")</f>
        <v>Junior</v>
      </c>
      <c r="AH4424" t="str">
        <f>IF(Table1[[#This Row],[Attendance %]]&gt;75,"OK","Below 75")</f>
        <v>OK</v>
      </c>
      <c r="AI4424" t="b">
        <f>ISBLANK(Table1[[#This Row],[Employee ID]])</f>
        <v>0</v>
      </c>
      <c r="AJ4424" t="b">
        <f>ISNUMBER(Table1[[#This Row],[Total Salary  ]])</f>
        <v>1</v>
      </c>
      <c r="AK4424" t="str">
        <f>IFERROR(_xlfn.XLOOKUP(Table1[[#This Row],[Manager ID]],MANAGERS!A:A,MANAGERS!B:B),"Not Found")</f>
        <v>Manager_17</v>
      </c>
    </row>
    <row r="4425" spans="1:37" x14ac:dyDescent="0.2">
      <c r="A4425" t="s">
        <v>430</v>
      </c>
      <c r="B4425" t="s">
        <v>69</v>
      </c>
      <c r="C4425" t="s">
        <v>21</v>
      </c>
      <c r="D4425" t="s">
        <v>43</v>
      </c>
      <c r="E4425" t="s">
        <v>65</v>
      </c>
      <c r="F4425" s="1">
        <v>43955</v>
      </c>
      <c r="G4425" s="1">
        <v>34117</v>
      </c>
      <c r="H4425">
        <v>35348</v>
      </c>
      <c r="I4425">
        <v>17936</v>
      </c>
      <c r="J4425">
        <v>62</v>
      </c>
      <c r="K4425">
        <v>72</v>
      </c>
      <c r="L4425" t="s">
        <v>23</v>
      </c>
      <c r="M4425">
        <v>117</v>
      </c>
      <c r="N4425">
        <f>Table1[[#This Row],[Basic Salary]]+Table1[[#This Row],[Bonus]]</f>
        <v>53284</v>
      </c>
      <c r="O4425" s="2">
        <f>Table1[[#This Row],[Bonus]]/Table1[[#This Row],[Basic Salary]]</f>
        <v>0.50741201765304966</v>
      </c>
      <c r="P4425">
        <f ca="1">DATEDIF(Table1[[#This Row],[Date of Birth]],TODAY(),"Y")</f>
        <v>33</v>
      </c>
      <c r="Q4425">
        <f ca="1">DATEDIF(Table1[[#This Row],[Joining Date]],TODAY(),"Y")</f>
        <v>6</v>
      </c>
      <c r="R4425" t="str">
        <f ca="1">IF(YEAR(Table1[[#This Row],[Joining Date]])=YEAR(TODAY()),"Yes","No")</f>
        <v>No</v>
      </c>
      <c r="S4425" t="str">
        <f ca="1">IF(Table1[[#This Row],[Experience]]&gt;5,"Yes","No")</f>
        <v>Yes</v>
      </c>
      <c r="T4425" t="str">
        <f>TEXT(Table1[[#This Row],[Joining Date]],"mmmm")</f>
        <v>May</v>
      </c>
      <c r="U4425" t="str">
        <f>TEXT(Table1[[#This Row],[Joining Date]],"yyyy")</f>
        <v>2020</v>
      </c>
      <c r="V4425" s="5">
        <f ca="1">TODAY()-Table1[[#This Row],[Joining Date]]</f>
        <v>2284</v>
      </c>
      <c r="W4425" t="str">
        <f>LEFT(Table1[[#This Row],[Employee Name]],FIND(" ",Table1[[#This Row],[Employee Name]])-1)</f>
        <v>Neha</v>
      </c>
      <c r="X4425" t="str">
        <f>RIGHT(Table1[[#This Row],[Employee Name]],LEN(Table1[[#This Row],[Employee Name]])-FIND(" ",Table1[[#This Row],[Employee Name]]))</f>
        <v>Kulkarni</v>
      </c>
      <c r="Y4425" t="str">
        <f>Table1[[#This Row],[Department]]&amp;"-"&amp;Table1[[#This Row],[Employee ID]]</f>
        <v>Operations-E00374</v>
      </c>
      <c r="Z4425" t="str">
        <f>LEFT(Table1[[#This Row],[Department]],3)</f>
        <v>Ope</v>
      </c>
      <c r="AA4425" t="str">
        <f>_xlfn.XLOOKUP(Table1[[#This Row],[Manager ID]],MANAGERS!A:A,MANAGERS!B:B)</f>
        <v>Manager_17</v>
      </c>
      <c r="AB4425" t="str" cm="1">
        <f t="array" ref="AB4425">_xlfn.XLOOKUP(Table1[[#This Row],[Manager ID]],Table2[[#All],[Manager ID]],Table2[[#All],[Department Head]])</f>
        <v>Finance</v>
      </c>
      <c r="AC4425" s="2">
        <f>_xlfn.XLOOKUP(Table1[[#This Row],[City]],L:L,O:O)</f>
        <v>0.23486488519629886</v>
      </c>
      <c r="AD4425" t="str" cm="1">
        <f t="array" ref="AD4425">_xlfn.IFS(Table1[[#This Row],[Performance Score]]&gt;=90,"Excellent",Table1[[#This Row],[Performance Score]]&gt;=75,"Good",Table1[[#This Row],[Performance Score]]&gt;=60,"Average",Table1[[#This Row],[Performance Score]]&lt;=60,"Need Improvement")</f>
        <v>Average</v>
      </c>
      <c r="AE4425" t="str">
        <f>IF(AND(Table1[[#This Row],[Attendance %]]&gt;=80,(Table1[[#This Row],[Performance Score]]&gt;=80)),"Eligible","Not Eligible")</f>
        <v>Not Eligible</v>
      </c>
      <c r="AF4425" t="str">
        <f>IF(Table1[[#This Row],[Performance Score]]&gt;=80,"High Performer","Low Performer")</f>
        <v>Low Performer</v>
      </c>
      <c r="AG4425" t="str" cm="1">
        <f t="array" aca="1" ref="AG4425" ca="1">_xlfn.IFS(Table1[[#This Row],[Experience]]&lt;=3,"Junior",Table1[[#This Row],[Experience]]&lt;=7,"Mid Level",Table1[[#This Row],[Experience]]&gt;=7,"Senior")</f>
        <v>Mid Level</v>
      </c>
      <c r="AH4425" t="str">
        <f>IF(Table1[[#This Row],[Attendance %]]&gt;75,"OK","Below 75")</f>
        <v>Below 75</v>
      </c>
      <c r="AI4425" t="b">
        <f>ISBLANK(Table1[[#This Row],[Employee ID]])</f>
        <v>0</v>
      </c>
      <c r="AJ4425" t="b">
        <f>ISNUMBER(Table1[[#This Row],[Total Salary  ]])</f>
        <v>1</v>
      </c>
      <c r="AK4425" t="str">
        <f>IFERROR(_xlfn.XLOOKUP(Table1[[#This Row],[Manager ID]],MANAGERS!A:A,MANAGERS!B:B),"Not Found")</f>
        <v>Manager_17</v>
      </c>
    </row>
    <row r="4426" spans="1:37" x14ac:dyDescent="0.2">
      <c r="A4426" t="s">
        <v>4890</v>
      </c>
      <c r="B4426" t="s">
        <v>89</v>
      </c>
      <c r="C4426" t="s">
        <v>21</v>
      </c>
      <c r="D4426" t="s">
        <v>16</v>
      </c>
      <c r="E4426" t="s">
        <v>26</v>
      </c>
      <c r="F4426" s="1">
        <v>44733</v>
      </c>
      <c r="G4426" s="1">
        <v>29605</v>
      </c>
      <c r="H4426">
        <v>37962</v>
      </c>
      <c r="I4426">
        <v>15303</v>
      </c>
      <c r="J4426">
        <v>76</v>
      </c>
      <c r="K4426">
        <v>46</v>
      </c>
      <c r="L4426" t="s">
        <v>37</v>
      </c>
      <c r="M4426">
        <v>117</v>
      </c>
      <c r="N4426">
        <f>Table1[[#This Row],[Basic Salary]]+Table1[[#This Row],[Bonus]]</f>
        <v>53265</v>
      </c>
      <c r="O4426" s="2">
        <f>Table1[[#This Row],[Bonus]]/Table1[[#This Row],[Basic Salary]]</f>
        <v>0.40311363995574523</v>
      </c>
      <c r="P4426">
        <f ca="1">DATEDIF(Table1[[#This Row],[Date of Birth]],TODAY(),"Y")</f>
        <v>45</v>
      </c>
      <c r="Q4426">
        <f ca="1">DATEDIF(Table1[[#This Row],[Joining Date]],TODAY(),"Y")</f>
        <v>4</v>
      </c>
      <c r="R4426" t="str">
        <f ca="1">IF(YEAR(Table1[[#This Row],[Joining Date]])=YEAR(TODAY()),"Yes","No")</f>
        <v>No</v>
      </c>
      <c r="S4426" t="str">
        <f ca="1">IF(Table1[[#This Row],[Experience]]&gt;5,"Yes","No")</f>
        <v>No</v>
      </c>
      <c r="T4426" t="str">
        <f>TEXT(Table1[[#This Row],[Joining Date]],"mmmm")</f>
        <v>June</v>
      </c>
      <c r="U4426" t="str">
        <f>TEXT(Table1[[#This Row],[Joining Date]],"yyyy")</f>
        <v>2022</v>
      </c>
      <c r="V4426" s="5">
        <f ca="1">TODAY()-Table1[[#This Row],[Joining Date]]</f>
        <v>1506</v>
      </c>
      <c r="W4426" t="str">
        <f>LEFT(Table1[[#This Row],[Employee Name]],FIND(" ",Table1[[#This Row],[Employee Name]])-1)</f>
        <v>Tarun</v>
      </c>
      <c r="X4426" t="str">
        <f>RIGHT(Table1[[#This Row],[Employee Name]],LEN(Table1[[#This Row],[Employee Name]])-FIND(" ",Table1[[#This Row],[Employee Name]]))</f>
        <v>Verma</v>
      </c>
      <c r="Y4426" t="str">
        <f>Table1[[#This Row],[Department]]&amp;"-"&amp;Table1[[#This Row],[Employee ID]]</f>
        <v>HR-E04834</v>
      </c>
      <c r="Z4426" t="str">
        <f>LEFT(Table1[[#This Row],[Department]],3)</f>
        <v>HR</v>
      </c>
      <c r="AA4426" t="str">
        <f>_xlfn.XLOOKUP(Table1[[#This Row],[Manager ID]],MANAGERS!A:A,MANAGERS!B:B)</f>
        <v>Manager_17</v>
      </c>
      <c r="AB4426" t="str" cm="1">
        <f t="array" ref="AB4426">_xlfn.XLOOKUP(Table1[[#This Row],[Manager ID]],Table2[[#All],[Manager ID]],Table2[[#All],[Department Head]])</f>
        <v>Finance</v>
      </c>
      <c r="AC4426" s="2">
        <f>_xlfn.XLOOKUP(Table1[[#This Row],[City]],L:L,O:O)</f>
        <v>0.24036902712549932</v>
      </c>
      <c r="AD4426" t="str" cm="1">
        <f t="array" ref="AD4426">_xlfn.IFS(Table1[[#This Row],[Performance Score]]&gt;=90,"Excellent",Table1[[#This Row],[Performance Score]]&gt;=75,"Good",Table1[[#This Row],[Performance Score]]&gt;=60,"Average",Table1[[#This Row],[Performance Score]]&lt;=60,"Need Improvement")</f>
        <v>Need Improvement</v>
      </c>
      <c r="AE4426" t="str">
        <f>IF(AND(Table1[[#This Row],[Attendance %]]&gt;=80,(Table1[[#This Row],[Performance Score]]&gt;=80)),"Eligible","Not Eligible")</f>
        <v>Not Eligible</v>
      </c>
      <c r="AF4426" t="str">
        <f>IF(Table1[[#This Row],[Performance Score]]&gt;=80,"High Performer","Low Performer")</f>
        <v>Low Performer</v>
      </c>
      <c r="AG4426" t="str" cm="1">
        <f t="array" aca="1" ref="AG4426" ca="1">_xlfn.IFS(Table1[[#This Row],[Experience]]&lt;=3,"Junior",Table1[[#This Row],[Experience]]&lt;=7,"Mid Level",Table1[[#This Row],[Experience]]&gt;=7,"Senior")</f>
        <v>Mid Level</v>
      </c>
      <c r="AH4426" t="str">
        <f>IF(Table1[[#This Row],[Attendance %]]&gt;75,"OK","Below 75")</f>
        <v>OK</v>
      </c>
      <c r="AI4426" t="b">
        <f>ISBLANK(Table1[[#This Row],[Employee ID]])</f>
        <v>0</v>
      </c>
      <c r="AJ4426" t="b">
        <f>ISNUMBER(Table1[[#This Row],[Total Salary  ]])</f>
        <v>1</v>
      </c>
      <c r="AK4426" t="str">
        <f>IFERROR(_xlfn.XLOOKUP(Table1[[#This Row],[Manager ID]],MANAGERS!A:A,MANAGERS!B:B),"Not Found")</f>
        <v>Manager_17</v>
      </c>
    </row>
    <row r="4427" spans="1:37" x14ac:dyDescent="0.2">
      <c r="A4427" t="s">
        <v>3016</v>
      </c>
      <c r="B4427" t="s">
        <v>71</v>
      </c>
      <c r="C4427" t="s">
        <v>21</v>
      </c>
      <c r="D4427" t="s">
        <v>43</v>
      </c>
      <c r="E4427" t="s">
        <v>65</v>
      </c>
      <c r="F4427" s="1">
        <v>43601</v>
      </c>
      <c r="G4427" s="1">
        <v>34787</v>
      </c>
      <c r="H4427">
        <v>33418</v>
      </c>
      <c r="I4427">
        <v>19808</v>
      </c>
      <c r="J4427">
        <v>73</v>
      </c>
      <c r="K4427">
        <v>94</v>
      </c>
      <c r="L4427" t="s">
        <v>37</v>
      </c>
      <c r="M4427">
        <v>117</v>
      </c>
      <c r="N4427">
        <f>Table1[[#This Row],[Basic Salary]]+Table1[[#This Row],[Bonus]]</f>
        <v>53226</v>
      </c>
      <c r="O4427" s="2">
        <f>Table1[[#This Row],[Bonus]]/Table1[[#This Row],[Basic Salary]]</f>
        <v>0.59273445448560658</v>
      </c>
      <c r="P4427">
        <f ca="1">DATEDIF(Table1[[#This Row],[Date of Birth]],TODAY(),"Y")</f>
        <v>31</v>
      </c>
      <c r="Q4427">
        <f ca="1">DATEDIF(Table1[[#This Row],[Joining Date]],TODAY(),"Y")</f>
        <v>7</v>
      </c>
      <c r="R4427" t="str">
        <f ca="1">IF(YEAR(Table1[[#This Row],[Joining Date]])=YEAR(TODAY()),"Yes","No")</f>
        <v>No</v>
      </c>
      <c r="S4427" t="str">
        <f ca="1">IF(Table1[[#This Row],[Experience]]&gt;5,"Yes","No")</f>
        <v>Yes</v>
      </c>
      <c r="T4427" t="str">
        <f>TEXT(Table1[[#This Row],[Joining Date]],"mmmm")</f>
        <v>May</v>
      </c>
      <c r="U4427" t="str">
        <f>TEXT(Table1[[#This Row],[Joining Date]],"yyyy")</f>
        <v>2019</v>
      </c>
      <c r="V4427" s="5">
        <f ca="1">TODAY()-Table1[[#This Row],[Joining Date]]</f>
        <v>2638</v>
      </c>
      <c r="W4427" t="str">
        <f>LEFT(Table1[[#This Row],[Employee Name]],FIND(" ",Table1[[#This Row],[Employee Name]])-1)</f>
        <v>Sneha</v>
      </c>
      <c r="X4427" t="str">
        <f>RIGHT(Table1[[#This Row],[Employee Name]],LEN(Table1[[#This Row],[Employee Name]])-FIND(" ",Table1[[#This Row],[Employee Name]]))</f>
        <v>Iyer</v>
      </c>
      <c r="Y4427" t="str">
        <f>Table1[[#This Row],[Department]]&amp;"-"&amp;Table1[[#This Row],[Employee ID]]</f>
        <v>Operations-E02960</v>
      </c>
      <c r="Z4427" t="str">
        <f>LEFT(Table1[[#This Row],[Department]],3)</f>
        <v>Ope</v>
      </c>
      <c r="AA4427" t="str">
        <f>_xlfn.XLOOKUP(Table1[[#This Row],[Manager ID]],MANAGERS!A:A,MANAGERS!B:B)</f>
        <v>Manager_17</v>
      </c>
      <c r="AB4427" t="str" cm="1">
        <f t="array" ref="AB4427">_xlfn.XLOOKUP(Table1[[#This Row],[Manager ID]],Table2[[#All],[Manager ID]],Table2[[#All],[Department Head]])</f>
        <v>Finance</v>
      </c>
      <c r="AC4427" s="2">
        <f>_xlfn.XLOOKUP(Table1[[#This Row],[City]],L:L,O:O)</f>
        <v>0.24036902712549932</v>
      </c>
      <c r="AD4427" t="str" cm="1">
        <f t="array" ref="AD4427">_xlfn.IFS(Table1[[#This Row],[Performance Score]]&gt;=90,"Excellent",Table1[[#This Row],[Performance Score]]&gt;=75,"Good",Table1[[#This Row],[Performance Score]]&gt;=60,"Average",Table1[[#This Row],[Performance Score]]&lt;=60,"Need Improvement")</f>
        <v>Excellent</v>
      </c>
      <c r="AE4427" t="str">
        <f>IF(AND(Table1[[#This Row],[Attendance %]]&gt;=80,(Table1[[#This Row],[Performance Score]]&gt;=80)),"Eligible","Not Eligible")</f>
        <v>Not Eligible</v>
      </c>
      <c r="AF4427" t="str">
        <f>IF(Table1[[#This Row],[Performance Score]]&gt;=80,"High Performer","Low Performer")</f>
        <v>High Performer</v>
      </c>
      <c r="AG4427" t="str" cm="1">
        <f t="array" aca="1" ref="AG4427" ca="1">_xlfn.IFS(Table1[[#This Row],[Experience]]&lt;=3,"Junior",Table1[[#This Row],[Experience]]&lt;=7,"Mid Level",Table1[[#This Row],[Experience]]&gt;=7,"Senior")</f>
        <v>Mid Level</v>
      </c>
      <c r="AH4427" t="str">
        <f>IF(Table1[[#This Row],[Attendance %]]&gt;75,"OK","Below 75")</f>
        <v>Below 75</v>
      </c>
      <c r="AI4427" t="b">
        <f>ISBLANK(Table1[[#This Row],[Employee ID]])</f>
        <v>0</v>
      </c>
      <c r="AJ4427" t="b">
        <f>ISNUMBER(Table1[[#This Row],[Total Salary  ]])</f>
        <v>1</v>
      </c>
      <c r="AK4427" t="str">
        <f>IFERROR(_xlfn.XLOOKUP(Table1[[#This Row],[Manager ID]],MANAGERS!A:A,MANAGERS!B:B),"Not Found")</f>
        <v>Manager_17</v>
      </c>
    </row>
    <row r="4428" spans="1:37" x14ac:dyDescent="0.2">
      <c r="A4428" t="s">
        <v>4775</v>
      </c>
      <c r="B4428" t="s">
        <v>14</v>
      </c>
      <c r="C4428" t="s">
        <v>21</v>
      </c>
      <c r="D4428" t="s">
        <v>25</v>
      </c>
      <c r="E4428" t="s">
        <v>17</v>
      </c>
      <c r="F4428" s="1">
        <v>43481</v>
      </c>
      <c r="G4428" s="1">
        <v>29977</v>
      </c>
      <c r="H4428">
        <v>32422</v>
      </c>
      <c r="I4428">
        <v>20792</v>
      </c>
      <c r="J4428">
        <v>98</v>
      </c>
      <c r="K4428">
        <v>93</v>
      </c>
      <c r="L4428" t="s">
        <v>27</v>
      </c>
      <c r="M4428">
        <v>104</v>
      </c>
      <c r="N4428">
        <f>Table1[[#This Row],[Basic Salary]]+Table1[[#This Row],[Bonus]]</f>
        <v>53214</v>
      </c>
      <c r="O4428" s="2">
        <f>Table1[[#This Row],[Bonus]]/Table1[[#This Row],[Basic Salary]]</f>
        <v>0.64129294923200297</v>
      </c>
      <c r="P4428">
        <f ca="1">DATEDIF(Table1[[#This Row],[Date of Birth]],TODAY(),"Y")</f>
        <v>44</v>
      </c>
      <c r="Q4428">
        <f ca="1">DATEDIF(Table1[[#This Row],[Joining Date]],TODAY(),"Y")</f>
        <v>7</v>
      </c>
      <c r="R4428" t="str">
        <f ca="1">IF(YEAR(Table1[[#This Row],[Joining Date]])=YEAR(TODAY()),"Yes","No")</f>
        <v>No</v>
      </c>
      <c r="S4428" t="str">
        <f ca="1">IF(Table1[[#This Row],[Experience]]&gt;5,"Yes","No")</f>
        <v>Yes</v>
      </c>
      <c r="T4428" t="str">
        <f>TEXT(Table1[[#This Row],[Joining Date]],"mmmm")</f>
        <v>January</v>
      </c>
      <c r="U4428" t="str">
        <f>TEXT(Table1[[#This Row],[Joining Date]],"yyyy")</f>
        <v>2019</v>
      </c>
      <c r="V4428" s="5">
        <f ca="1">TODAY()-Table1[[#This Row],[Joining Date]]</f>
        <v>2758</v>
      </c>
      <c r="W4428" t="str">
        <f>LEFT(Table1[[#This Row],[Employee Name]],FIND(" ",Table1[[#This Row],[Employee Name]])-1)</f>
        <v>Nisha</v>
      </c>
      <c r="X4428" t="str">
        <f>RIGHT(Table1[[#This Row],[Employee Name]],LEN(Table1[[#This Row],[Employee Name]])-FIND(" ",Table1[[#This Row],[Employee Name]]))</f>
        <v>Kapoor</v>
      </c>
      <c r="Y4428" t="str">
        <f>Table1[[#This Row],[Department]]&amp;"-"&amp;Table1[[#This Row],[Employee ID]]</f>
        <v>Finance-E04719</v>
      </c>
      <c r="Z4428" t="str">
        <f>LEFT(Table1[[#This Row],[Department]],3)</f>
        <v>Fin</v>
      </c>
      <c r="AA4428" t="str">
        <f>_xlfn.XLOOKUP(Table1[[#This Row],[Manager ID]],MANAGERS!A:A,MANAGERS!B:B)</f>
        <v>Manager_4</v>
      </c>
      <c r="AB4428" t="str" cm="1">
        <f t="array" ref="AB4428">_xlfn.XLOOKUP(Table1[[#This Row],[Manager ID]],Table2[[#All],[Manager ID]],Table2[[#All],[Department Head]])</f>
        <v>Finance</v>
      </c>
      <c r="AC4428" s="2">
        <f>_xlfn.XLOOKUP(Table1[[#This Row],[City]],L:L,O:O)</f>
        <v>0.23674293405114402</v>
      </c>
      <c r="AD4428" t="str" cm="1">
        <f t="array" ref="AD4428">_xlfn.IFS(Table1[[#This Row],[Performance Score]]&gt;=90,"Excellent",Table1[[#This Row],[Performance Score]]&gt;=75,"Good",Table1[[#This Row],[Performance Score]]&gt;=60,"Average",Table1[[#This Row],[Performance Score]]&lt;=60,"Need Improvement")</f>
        <v>Excellent</v>
      </c>
      <c r="AE4428" t="str">
        <f>IF(AND(Table1[[#This Row],[Attendance %]]&gt;=80,(Table1[[#This Row],[Performance Score]]&gt;=80)),"Eligible","Not Eligible")</f>
        <v>Eligible</v>
      </c>
      <c r="AF4428" t="str">
        <f>IF(Table1[[#This Row],[Performance Score]]&gt;=80,"High Performer","Low Performer")</f>
        <v>High Performer</v>
      </c>
      <c r="AG4428" t="str" cm="1">
        <f t="array" aca="1" ref="AG4428" ca="1">_xlfn.IFS(Table1[[#This Row],[Experience]]&lt;=3,"Junior",Table1[[#This Row],[Experience]]&lt;=7,"Mid Level",Table1[[#This Row],[Experience]]&gt;=7,"Senior")</f>
        <v>Mid Level</v>
      </c>
      <c r="AH4428" t="str">
        <f>IF(Table1[[#This Row],[Attendance %]]&gt;75,"OK","Below 75")</f>
        <v>OK</v>
      </c>
      <c r="AI4428" t="b">
        <f>ISBLANK(Table1[[#This Row],[Employee ID]])</f>
        <v>0</v>
      </c>
      <c r="AJ4428" t="b">
        <f>ISNUMBER(Table1[[#This Row],[Total Salary  ]])</f>
        <v>1</v>
      </c>
      <c r="AK4428" t="str">
        <f>IFERROR(_xlfn.XLOOKUP(Table1[[#This Row],[Manager ID]],MANAGERS!A:A,MANAGERS!B:B),"Not Found")</f>
        <v>Manager_4</v>
      </c>
    </row>
    <row r="4429" spans="1:37" x14ac:dyDescent="0.2">
      <c r="A4429" t="s">
        <v>3222</v>
      </c>
      <c r="B4429" t="s">
        <v>29</v>
      </c>
      <c r="C4429" t="s">
        <v>15</v>
      </c>
      <c r="D4429" t="s">
        <v>25</v>
      </c>
      <c r="E4429" t="s">
        <v>17</v>
      </c>
      <c r="F4429" s="1">
        <v>45149</v>
      </c>
      <c r="G4429" s="1">
        <v>40158</v>
      </c>
      <c r="H4429">
        <v>26442</v>
      </c>
      <c r="I4429">
        <v>26764</v>
      </c>
      <c r="J4429">
        <v>63</v>
      </c>
      <c r="K4429">
        <v>98</v>
      </c>
      <c r="L4429" t="s">
        <v>27</v>
      </c>
      <c r="M4429">
        <v>108</v>
      </c>
      <c r="N4429">
        <f>Table1[[#This Row],[Basic Salary]]+Table1[[#This Row],[Bonus]]</f>
        <v>53206</v>
      </c>
      <c r="O4429" s="2">
        <f>Table1[[#This Row],[Bonus]]/Table1[[#This Row],[Basic Salary]]</f>
        <v>1.0121775962483928</v>
      </c>
      <c r="P4429">
        <f ca="1">DATEDIF(Table1[[#This Row],[Date of Birth]],TODAY(),"Y")</f>
        <v>16</v>
      </c>
      <c r="Q4429">
        <f ca="1">DATEDIF(Table1[[#This Row],[Joining Date]],TODAY(),"Y")</f>
        <v>2</v>
      </c>
      <c r="R4429" t="str">
        <f ca="1">IF(YEAR(Table1[[#This Row],[Joining Date]])=YEAR(TODAY()),"Yes","No")</f>
        <v>No</v>
      </c>
      <c r="S4429" t="str">
        <f ca="1">IF(Table1[[#This Row],[Experience]]&gt;5,"Yes","No")</f>
        <v>No</v>
      </c>
      <c r="T4429" t="str">
        <f>TEXT(Table1[[#This Row],[Joining Date]],"mmmm")</f>
        <v>August</v>
      </c>
      <c r="U4429" t="str">
        <f>TEXT(Table1[[#This Row],[Joining Date]],"yyyy")</f>
        <v>2023</v>
      </c>
      <c r="V4429" s="5">
        <f ca="1">TODAY()-Table1[[#This Row],[Joining Date]]</f>
        <v>1090</v>
      </c>
      <c r="W4429" t="str">
        <f>LEFT(Table1[[#This Row],[Employee Name]],FIND(" ",Table1[[#This Row],[Employee Name]])-1)</f>
        <v>Vikram</v>
      </c>
      <c r="X4429" t="str">
        <f>RIGHT(Table1[[#This Row],[Employee Name]],LEN(Table1[[#This Row],[Employee Name]])-FIND(" ",Table1[[#This Row],[Employee Name]]))</f>
        <v>Singh</v>
      </c>
      <c r="Y4429" t="str">
        <f>Table1[[#This Row],[Department]]&amp;"-"&amp;Table1[[#This Row],[Employee ID]]</f>
        <v>Finance-E03166</v>
      </c>
      <c r="Z4429" t="str">
        <f>LEFT(Table1[[#This Row],[Department]],3)</f>
        <v>Fin</v>
      </c>
      <c r="AA4429" t="str">
        <f>_xlfn.XLOOKUP(Table1[[#This Row],[Manager ID]],MANAGERS!A:A,MANAGERS!B:B)</f>
        <v>Manager_8</v>
      </c>
      <c r="AB4429" t="str" cm="1">
        <f t="array" ref="AB4429">_xlfn.XLOOKUP(Table1[[#This Row],[Manager ID]],Table2[[#All],[Manager ID]],Table2[[#All],[Department Head]])</f>
        <v>Sales</v>
      </c>
      <c r="AC4429" s="2">
        <f>_xlfn.XLOOKUP(Table1[[#This Row],[City]],L:L,O:O)</f>
        <v>0.23674293405114402</v>
      </c>
      <c r="AD4429" t="str" cm="1">
        <f t="array" ref="AD4429">_xlfn.IFS(Table1[[#This Row],[Performance Score]]&gt;=90,"Excellent",Table1[[#This Row],[Performance Score]]&gt;=75,"Good",Table1[[#This Row],[Performance Score]]&gt;=60,"Average",Table1[[#This Row],[Performance Score]]&lt;=60,"Need Improvement")</f>
        <v>Excellent</v>
      </c>
      <c r="AE4429" t="str">
        <f>IF(AND(Table1[[#This Row],[Attendance %]]&gt;=80,(Table1[[#This Row],[Performance Score]]&gt;=80)),"Eligible","Not Eligible")</f>
        <v>Not Eligible</v>
      </c>
      <c r="AF4429" t="str">
        <f>IF(Table1[[#This Row],[Performance Score]]&gt;=80,"High Performer","Low Performer")</f>
        <v>High Performer</v>
      </c>
      <c r="AG4429" t="str" cm="1">
        <f t="array" aca="1" ref="AG4429" ca="1">_xlfn.IFS(Table1[[#This Row],[Experience]]&lt;=3,"Junior",Table1[[#This Row],[Experience]]&lt;=7,"Mid Level",Table1[[#This Row],[Experience]]&gt;=7,"Senior")</f>
        <v>Junior</v>
      </c>
      <c r="AH4429" t="str">
        <f>IF(Table1[[#This Row],[Attendance %]]&gt;75,"OK","Below 75")</f>
        <v>Below 75</v>
      </c>
      <c r="AI4429" t="b">
        <f>ISBLANK(Table1[[#This Row],[Employee ID]])</f>
        <v>0</v>
      </c>
      <c r="AJ4429" t="b">
        <f>ISNUMBER(Table1[[#This Row],[Total Salary  ]])</f>
        <v>1</v>
      </c>
      <c r="AK4429" t="str">
        <f>IFERROR(_xlfn.XLOOKUP(Table1[[#This Row],[Manager ID]],MANAGERS!A:A,MANAGERS!B:B),"Not Found")</f>
        <v>Manager_8</v>
      </c>
    </row>
    <row r="4430" spans="1:37" x14ac:dyDescent="0.2">
      <c r="A4430" t="s">
        <v>1816</v>
      </c>
      <c r="B4430" t="s">
        <v>39</v>
      </c>
      <c r="C4430" t="s">
        <v>15</v>
      </c>
      <c r="D4430" t="s">
        <v>43</v>
      </c>
      <c r="E4430" t="s">
        <v>51</v>
      </c>
      <c r="F4430" s="1">
        <v>44634</v>
      </c>
      <c r="G4430" s="1">
        <v>31591</v>
      </c>
      <c r="H4430">
        <v>39394</v>
      </c>
      <c r="I4430">
        <v>13771</v>
      </c>
      <c r="J4430">
        <v>83</v>
      </c>
      <c r="K4430">
        <v>73</v>
      </c>
      <c r="L4430" t="s">
        <v>31</v>
      </c>
      <c r="M4430">
        <v>104</v>
      </c>
      <c r="N4430">
        <f>Table1[[#This Row],[Basic Salary]]+Table1[[#This Row],[Bonus]]</f>
        <v>53165</v>
      </c>
      <c r="O4430" s="2">
        <f>Table1[[#This Row],[Bonus]]/Table1[[#This Row],[Basic Salary]]</f>
        <v>0.34957100065999896</v>
      </c>
      <c r="P4430">
        <f ca="1">DATEDIF(Table1[[#This Row],[Date of Birth]],TODAY(),"Y")</f>
        <v>40</v>
      </c>
      <c r="Q4430">
        <f ca="1">DATEDIF(Table1[[#This Row],[Joining Date]],TODAY(),"Y")</f>
        <v>4</v>
      </c>
      <c r="R4430" t="str">
        <f ca="1">IF(YEAR(Table1[[#This Row],[Joining Date]])=YEAR(TODAY()),"Yes","No")</f>
        <v>No</v>
      </c>
      <c r="S4430" t="str">
        <f ca="1">IF(Table1[[#This Row],[Experience]]&gt;5,"Yes","No")</f>
        <v>No</v>
      </c>
      <c r="T4430" t="str">
        <f>TEXT(Table1[[#This Row],[Joining Date]],"mmmm")</f>
        <v>March</v>
      </c>
      <c r="U4430" t="str">
        <f>TEXT(Table1[[#This Row],[Joining Date]],"yyyy")</f>
        <v>2022</v>
      </c>
      <c r="V4430" s="5">
        <f ca="1">TODAY()-Table1[[#This Row],[Joining Date]]</f>
        <v>1605</v>
      </c>
      <c r="W4430" t="str">
        <f>LEFT(Table1[[#This Row],[Employee Name]],FIND(" ",Table1[[#This Row],[Employee Name]])-1)</f>
        <v>Karan</v>
      </c>
      <c r="X4430" t="str">
        <f>RIGHT(Table1[[#This Row],[Employee Name]],LEN(Table1[[#This Row],[Employee Name]])-FIND(" ",Table1[[#This Row],[Employee Name]]))</f>
        <v>Malhotra</v>
      </c>
      <c r="Y4430" t="str">
        <f>Table1[[#This Row],[Department]]&amp;"-"&amp;Table1[[#This Row],[Employee ID]]</f>
        <v>Operations-E01760</v>
      </c>
      <c r="Z4430" t="str">
        <f>LEFT(Table1[[#This Row],[Department]],3)</f>
        <v>Ope</v>
      </c>
      <c r="AA4430" t="str">
        <f>_xlfn.XLOOKUP(Table1[[#This Row],[Manager ID]],MANAGERS!A:A,MANAGERS!B:B)</f>
        <v>Manager_4</v>
      </c>
      <c r="AB4430" t="str" cm="1">
        <f t="array" ref="AB4430">_xlfn.XLOOKUP(Table1[[#This Row],[Manager ID]],Table2[[#All],[Manager ID]],Table2[[#All],[Department Head]])</f>
        <v>Finance</v>
      </c>
      <c r="AC4430" s="2">
        <f>_xlfn.XLOOKUP(Table1[[#This Row],[City]],L:L,O:O)</f>
        <v>0.241864189087755</v>
      </c>
      <c r="AD4430" t="str" cm="1">
        <f t="array" ref="AD4430">_xlfn.IFS(Table1[[#This Row],[Performance Score]]&gt;=90,"Excellent",Table1[[#This Row],[Performance Score]]&gt;=75,"Good",Table1[[#This Row],[Performance Score]]&gt;=60,"Average",Table1[[#This Row],[Performance Score]]&lt;=60,"Need Improvement")</f>
        <v>Average</v>
      </c>
      <c r="AE4430" t="str">
        <f>IF(AND(Table1[[#This Row],[Attendance %]]&gt;=80,(Table1[[#This Row],[Performance Score]]&gt;=80)),"Eligible","Not Eligible")</f>
        <v>Not Eligible</v>
      </c>
      <c r="AF4430" t="str">
        <f>IF(Table1[[#This Row],[Performance Score]]&gt;=80,"High Performer","Low Performer")</f>
        <v>Low Performer</v>
      </c>
      <c r="AG4430" t="str" cm="1">
        <f t="array" aca="1" ref="AG4430" ca="1">_xlfn.IFS(Table1[[#This Row],[Experience]]&lt;=3,"Junior",Table1[[#This Row],[Experience]]&lt;=7,"Mid Level",Table1[[#This Row],[Experience]]&gt;=7,"Senior")</f>
        <v>Mid Level</v>
      </c>
      <c r="AH4430" t="str">
        <f>IF(Table1[[#This Row],[Attendance %]]&gt;75,"OK","Below 75")</f>
        <v>OK</v>
      </c>
      <c r="AI4430" t="b">
        <f>ISBLANK(Table1[[#This Row],[Employee ID]])</f>
        <v>0</v>
      </c>
      <c r="AJ4430" t="b">
        <f>ISNUMBER(Table1[[#This Row],[Total Salary  ]])</f>
        <v>1</v>
      </c>
      <c r="AK4430" t="str">
        <f>IFERROR(_xlfn.XLOOKUP(Table1[[#This Row],[Manager ID]],MANAGERS!A:A,MANAGERS!B:B),"Not Found")</f>
        <v>Manager_4</v>
      </c>
    </row>
    <row r="4431" spans="1:37" x14ac:dyDescent="0.2">
      <c r="A4431" t="s">
        <v>1246</v>
      </c>
      <c r="B4431" t="s">
        <v>36</v>
      </c>
      <c r="C4431" t="s">
        <v>21</v>
      </c>
      <c r="D4431" t="s">
        <v>46</v>
      </c>
      <c r="E4431" t="s">
        <v>51</v>
      </c>
      <c r="F4431" s="1">
        <v>44730</v>
      </c>
      <c r="G4431" s="1">
        <v>38408</v>
      </c>
      <c r="H4431">
        <v>45321</v>
      </c>
      <c r="I4431">
        <v>7818</v>
      </c>
      <c r="J4431">
        <v>77</v>
      </c>
      <c r="K4431">
        <v>49</v>
      </c>
      <c r="L4431" t="s">
        <v>18</v>
      </c>
      <c r="M4431">
        <v>107</v>
      </c>
      <c r="N4431">
        <f>Table1[[#This Row],[Basic Salary]]+Table1[[#This Row],[Bonus]]</f>
        <v>53139</v>
      </c>
      <c r="O4431" s="2">
        <f>Table1[[#This Row],[Bonus]]/Table1[[#This Row],[Basic Salary]]</f>
        <v>0.17250281326537367</v>
      </c>
      <c r="P4431">
        <f ca="1">DATEDIF(Table1[[#This Row],[Date of Birth]],TODAY(),"Y")</f>
        <v>21</v>
      </c>
      <c r="Q4431">
        <f ca="1">DATEDIF(Table1[[#This Row],[Joining Date]],TODAY(),"Y")</f>
        <v>4</v>
      </c>
      <c r="R4431" t="str">
        <f ca="1">IF(YEAR(Table1[[#This Row],[Joining Date]])=YEAR(TODAY()),"Yes","No")</f>
        <v>No</v>
      </c>
      <c r="S4431" t="str">
        <f ca="1">IF(Table1[[#This Row],[Experience]]&gt;5,"Yes","No")</f>
        <v>No</v>
      </c>
      <c r="T4431" t="str">
        <f>TEXT(Table1[[#This Row],[Joining Date]],"mmmm")</f>
        <v>June</v>
      </c>
      <c r="U4431" t="str">
        <f>TEXT(Table1[[#This Row],[Joining Date]],"yyyy")</f>
        <v>2022</v>
      </c>
      <c r="V4431" s="5">
        <f ca="1">TODAY()-Table1[[#This Row],[Joining Date]]</f>
        <v>1509</v>
      </c>
      <c r="W4431" t="str">
        <f>LEFT(Table1[[#This Row],[Employee Name]],FIND(" ",Table1[[#This Row],[Employee Name]])-1)</f>
        <v>Meera</v>
      </c>
      <c r="X4431" t="str">
        <f>RIGHT(Table1[[#This Row],[Employee Name]],LEN(Table1[[#This Row],[Employee Name]])-FIND(" ",Table1[[#This Row],[Employee Name]]))</f>
        <v>Joshi</v>
      </c>
      <c r="Y4431" t="str">
        <f>Table1[[#This Row],[Department]]&amp;"-"&amp;Table1[[#This Row],[Employee ID]]</f>
        <v>Support-E01190</v>
      </c>
      <c r="Z4431" t="str">
        <f>LEFT(Table1[[#This Row],[Department]],3)</f>
        <v>Sup</v>
      </c>
      <c r="AA4431" t="str">
        <f>_xlfn.XLOOKUP(Table1[[#This Row],[Manager ID]],MANAGERS!A:A,MANAGERS!B:B)</f>
        <v>Manager_7</v>
      </c>
      <c r="AB4431" t="str" cm="1">
        <f t="array" ref="AB4431">_xlfn.XLOOKUP(Table1[[#This Row],[Manager ID]],Table2[[#All],[Manager ID]],Table2[[#All],[Department Head]])</f>
        <v>Operations</v>
      </c>
      <c r="AC4431" s="2">
        <f>_xlfn.XLOOKUP(Table1[[#This Row],[City]],L:L,O:O)</f>
        <v>0.21356479274849693</v>
      </c>
      <c r="AD4431" t="str" cm="1">
        <f t="array" ref="AD4431">_xlfn.IFS(Table1[[#This Row],[Performance Score]]&gt;=90,"Excellent",Table1[[#This Row],[Performance Score]]&gt;=75,"Good",Table1[[#This Row],[Performance Score]]&gt;=60,"Average",Table1[[#This Row],[Performance Score]]&lt;=60,"Need Improvement")</f>
        <v>Need Improvement</v>
      </c>
      <c r="AE4431" t="str">
        <f>IF(AND(Table1[[#This Row],[Attendance %]]&gt;=80,(Table1[[#This Row],[Performance Score]]&gt;=80)),"Eligible","Not Eligible")</f>
        <v>Not Eligible</v>
      </c>
      <c r="AF4431" t="str">
        <f>IF(Table1[[#This Row],[Performance Score]]&gt;=80,"High Performer","Low Performer")</f>
        <v>Low Performer</v>
      </c>
      <c r="AG4431" t="str" cm="1">
        <f t="array" aca="1" ref="AG4431" ca="1">_xlfn.IFS(Table1[[#This Row],[Experience]]&lt;=3,"Junior",Table1[[#This Row],[Experience]]&lt;=7,"Mid Level",Table1[[#This Row],[Experience]]&gt;=7,"Senior")</f>
        <v>Mid Level</v>
      </c>
      <c r="AH4431" t="str">
        <f>IF(Table1[[#This Row],[Attendance %]]&gt;75,"OK","Below 75")</f>
        <v>OK</v>
      </c>
      <c r="AI4431" t="b">
        <f>ISBLANK(Table1[[#This Row],[Employee ID]])</f>
        <v>0</v>
      </c>
      <c r="AJ4431" t="b">
        <f>ISNUMBER(Table1[[#This Row],[Total Salary  ]])</f>
        <v>1</v>
      </c>
      <c r="AK4431" t="str">
        <f>IFERROR(_xlfn.XLOOKUP(Table1[[#This Row],[Manager ID]],MANAGERS!A:A,MANAGERS!B:B),"Not Found")</f>
        <v>Manager_7</v>
      </c>
    </row>
    <row r="4432" spans="1:37" x14ac:dyDescent="0.2">
      <c r="A4432" t="s">
        <v>1363</v>
      </c>
      <c r="B4432" t="s">
        <v>89</v>
      </c>
      <c r="C4432" t="s">
        <v>21</v>
      </c>
      <c r="D4432" t="s">
        <v>25</v>
      </c>
      <c r="E4432" t="s">
        <v>30</v>
      </c>
      <c r="F4432" s="1">
        <v>45802</v>
      </c>
      <c r="G4432" s="1">
        <v>41019</v>
      </c>
      <c r="H4432">
        <v>42739</v>
      </c>
      <c r="I4432">
        <v>10381</v>
      </c>
      <c r="J4432">
        <v>93</v>
      </c>
      <c r="K4432">
        <v>85</v>
      </c>
      <c r="L4432" t="s">
        <v>34</v>
      </c>
      <c r="M4432">
        <v>116</v>
      </c>
      <c r="N4432">
        <f>Table1[[#This Row],[Basic Salary]]+Table1[[#This Row],[Bonus]]</f>
        <v>53120</v>
      </c>
      <c r="O4432" s="2">
        <f>Table1[[#This Row],[Bonus]]/Table1[[#This Row],[Basic Salary]]</f>
        <v>0.24289290811670838</v>
      </c>
      <c r="P4432">
        <f ca="1">DATEDIF(Table1[[#This Row],[Date of Birth]],TODAY(),"Y")</f>
        <v>14</v>
      </c>
      <c r="Q4432">
        <f ca="1">DATEDIF(Table1[[#This Row],[Joining Date]],TODAY(),"Y")</f>
        <v>1</v>
      </c>
      <c r="R4432" t="str">
        <f ca="1">IF(YEAR(Table1[[#This Row],[Joining Date]])=YEAR(TODAY()),"Yes","No")</f>
        <v>No</v>
      </c>
      <c r="S4432" t="str">
        <f ca="1">IF(Table1[[#This Row],[Experience]]&gt;5,"Yes","No")</f>
        <v>No</v>
      </c>
      <c r="T4432" t="str">
        <f>TEXT(Table1[[#This Row],[Joining Date]],"mmmm")</f>
        <v>May</v>
      </c>
      <c r="U4432" t="str">
        <f>TEXT(Table1[[#This Row],[Joining Date]],"yyyy")</f>
        <v>2025</v>
      </c>
      <c r="V4432" s="5">
        <f ca="1">TODAY()-Table1[[#This Row],[Joining Date]]</f>
        <v>437</v>
      </c>
      <c r="W4432" t="str">
        <f>LEFT(Table1[[#This Row],[Employee Name]],FIND(" ",Table1[[#This Row],[Employee Name]])-1)</f>
        <v>Tarun</v>
      </c>
      <c r="X4432" t="str">
        <f>RIGHT(Table1[[#This Row],[Employee Name]],LEN(Table1[[#This Row],[Employee Name]])-FIND(" ",Table1[[#This Row],[Employee Name]]))</f>
        <v>Verma</v>
      </c>
      <c r="Y4432" t="str">
        <f>Table1[[#This Row],[Department]]&amp;"-"&amp;Table1[[#This Row],[Employee ID]]</f>
        <v>Finance-E01307</v>
      </c>
      <c r="Z4432" t="str">
        <f>LEFT(Table1[[#This Row],[Department]],3)</f>
        <v>Fin</v>
      </c>
      <c r="AA4432" t="str">
        <f>_xlfn.XLOOKUP(Table1[[#This Row],[Manager ID]],MANAGERS!A:A,MANAGERS!B:B)</f>
        <v>Manager_16</v>
      </c>
      <c r="AB4432" t="str" cm="1">
        <f t="array" ref="AB4432">_xlfn.XLOOKUP(Table1[[#This Row],[Manager ID]],Table2[[#All],[Manager ID]],Table2[[#All],[Department Head]])</f>
        <v>Sales</v>
      </c>
      <c r="AC4432" s="2">
        <f>_xlfn.XLOOKUP(Table1[[#This Row],[City]],L:L,O:O)</f>
        <v>0.24030340748661314</v>
      </c>
      <c r="AD4432" t="str" cm="1">
        <f t="array" ref="AD4432">_xlfn.IFS(Table1[[#This Row],[Performance Score]]&gt;=90,"Excellent",Table1[[#This Row],[Performance Score]]&gt;=75,"Good",Table1[[#This Row],[Performance Score]]&gt;=60,"Average",Table1[[#This Row],[Performance Score]]&lt;=60,"Need Improvement")</f>
        <v>Good</v>
      </c>
      <c r="AE4432" t="str">
        <f>IF(AND(Table1[[#This Row],[Attendance %]]&gt;=80,(Table1[[#This Row],[Performance Score]]&gt;=80)),"Eligible","Not Eligible")</f>
        <v>Eligible</v>
      </c>
      <c r="AF4432" t="str">
        <f>IF(Table1[[#This Row],[Performance Score]]&gt;=80,"High Performer","Low Performer")</f>
        <v>High Performer</v>
      </c>
      <c r="AG4432" t="str" cm="1">
        <f t="array" aca="1" ref="AG4432" ca="1">_xlfn.IFS(Table1[[#This Row],[Experience]]&lt;=3,"Junior",Table1[[#This Row],[Experience]]&lt;=7,"Mid Level",Table1[[#This Row],[Experience]]&gt;=7,"Senior")</f>
        <v>Junior</v>
      </c>
      <c r="AH4432" t="str">
        <f>IF(Table1[[#This Row],[Attendance %]]&gt;75,"OK","Below 75")</f>
        <v>OK</v>
      </c>
      <c r="AI4432" t="b">
        <f>ISBLANK(Table1[[#This Row],[Employee ID]])</f>
        <v>0</v>
      </c>
      <c r="AJ4432" t="b">
        <f>ISNUMBER(Table1[[#This Row],[Total Salary  ]])</f>
        <v>1</v>
      </c>
      <c r="AK4432" t="str">
        <f>IFERROR(_xlfn.XLOOKUP(Table1[[#This Row],[Manager ID]],MANAGERS!A:A,MANAGERS!B:B),"Not Found")</f>
        <v>Manager_16</v>
      </c>
    </row>
    <row r="4433" spans="1:37" x14ac:dyDescent="0.2">
      <c r="A4433" t="s">
        <v>2452</v>
      </c>
      <c r="B4433" t="s">
        <v>29</v>
      </c>
      <c r="C4433" t="s">
        <v>21</v>
      </c>
      <c r="D4433" t="s">
        <v>25</v>
      </c>
      <c r="E4433" t="s">
        <v>30</v>
      </c>
      <c r="F4433" s="1">
        <v>43056</v>
      </c>
      <c r="G4433" s="1">
        <v>38639</v>
      </c>
      <c r="H4433">
        <v>47553</v>
      </c>
      <c r="I4433">
        <v>5563</v>
      </c>
      <c r="J4433">
        <v>85</v>
      </c>
      <c r="K4433">
        <v>82</v>
      </c>
      <c r="L4433" t="s">
        <v>18</v>
      </c>
      <c r="M4433">
        <v>109</v>
      </c>
      <c r="N4433">
        <f>Table1[[#This Row],[Basic Salary]]+Table1[[#This Row],[Bonus]]</f>
        <v>53116</v>
      </c>
      <c r="O4433" s="2">
        <f>Table1[[#This Row],[Bonus]]/Table1[[#This Row],[Basic Salary]]</f>
        <v>0.11698525855361386</v>
      </c>
      <c r="P4433">
        <f ca="1">DATEDIF(Table1[[#This Row],[Date of Birth]],TODAY(),"Y")</f>
        <v>20</v>
      </c>
      <c r="Q4433">
        <f ca="1">DATEDIF(Table1[[#This Row],[Joining Date]],TODAY(),"Y")</f>
        <v>8</v>
      </c>
      <c r="R4433" t="str">
        <f ca="1">IF(YEAR(Table1[[#This Row],[Joining Date]])=YEAR(TODAY()),"Yes","No")</f>
        <v>No</v>
      </c>
      <c r="S4433" t="str">
        <f ca="1">IF(Table1[[#This Row],[Experience]]&gt;5,"Yes","No")</f>
        <v>Yes</v>
      </c>
      <c r="T4433" t="str">
        <f>TEXT(Table1[[#This Row],[Joining Date]],"mmmm")</f>
        <v>November</v>
      </c>
      <c r="U4433" t="str">
        <f>TEXT(Table1[[#This Row],[Joining Date]],"yyyy")</f>
        <v>2017</v>
      </c>
      <c r="V4433" s="5">
        <f ca="1">TODAY()-Table1[[#This Row],[Joining Date]]</f>
        <v>3183</v>
      </c>
      <c r="W4433" t="str">
        <f>LEFT(Table1[[#This Row],[Employee Name]],FIND(" ",Table1[[#This Row],[Employee Name]])-1)</f>
        <v>Vikram</v>
      </c>
      <c r="X4433" t="str">
        <f>RIGHT(Table1[[#This Row],[Employee Name]],LEN(Table1[[#This Row],[Employee Name]])-FIND(" ",Table1[[#This Row],[Employee Name]]))</f>
        <v>Singh</v>
      </c>
      <c r="Y4433" t="str">
        <f>Table1[[#This Row],[Department]]&amp;"-"&amp;Table1[[#This Row],[Employee ID]]</f>
        <v>Finance-E02396</v>
      </c>
      <c r="Z4433" t="str">
        <f>LEFT(Table1[[#This Row],[Department]],3)</f>
        <v>Fin</v>
      </c>
      <c r="AA4433" t="str">
        <f>_xlfn.XLOOKUP(Table1[[#This Row],[Manager ID]],MANAGERS!A:A,MANAGERS!B:B)</f>
        <v>Manager_9</v>
      </c>
      <c r="AB4433" t="str" cm="1">
        <f t="array" ref="AB4433">_xlfn.XLOOKUP(Table1[[#This Row],[Manager ID]],Table2[[#All],[Manager ID]],Table2[[#All],[Department Head]])</f>
        <v>Sales</v>
      </c>
      <c r="AC4433" s="2">
        <f>_xlfn.XLOOKUP(Table1[[#This Row],[City]],L:L,O:O)</f>
        <v>0.21356479274849693</v>
      </c>
      <c r="AD4433" t="str" cm="1">
        <f t="array" ref="AD4433">_xlfn.IFS(Table1[[#This Row],[Performance Score]]&gt;=90,"Excellent",Table1[[#This Row],[Performance Score]]&gt;=75,"Good",Table1[[#This Row],[Performance Score]]&gt;=60,"Average",Table1[[#This Row],[Performance Score]]&lt;=60,"Need Improvement")</f>
        <v>Good</v>
      </c>
      <c r="AE4433" t="str">
        <f>IF(AND(Table1[[#This Row],[Attendance %]]&gt;=80,(Table1[[#This Row],[Performance Score]]&gt;=80)),"Eligible","Not Eligible")</f>
        <v>Eligible</v>
      </c>
      <c r="AF4433" t="str">
        <f>IF(Table1[[#This Row],[Performance Score]]&gt;=80,"High Performer","Low Performer")</f>
        <v>High Performer</v>
      </c>
      <c r="AG4433" t="str" cm="1">
        <f t="array" aca="1" ref="AG4433" ca="1">_xlfn.IFS(Table1[[#This Row],[Experience]]&lt;=3,"Junior",Table1[[#This Row],[Experience]]&lt;=7,"Mid Level",Table1[[#This Row],[Experience]]&gt;=7,"Senior")</f>
        <v>Senior</v>
      </c>
      <c r="AH4433" t="str">
        <f>IF(Table1[[#This Row],[Attendance %]]&gt;75,"OK","Below 75")</f>
        <v>OK</v>
      </c>
      <c r="AI4433" t="b">
        <f>ISBLANK(Table1[[#This Row],[Employee ID]])</f>
        <v>0</v>
      </c>
      <c r="AJ4433" t="b">
        <f>ISNUMBER(Table1[[#This Row],[Total Salary  ]])</f>
        <v>1</v>
      </c>
      <c r="AK4433" t="str">
        <f>IFERROR(_xlfn.XLOOKUP(Table1[[#This Row],[Manager ID]],MANAGERS!A:A,MANAGERS!B:B),"Not Found")</f>
        <v>Manager_9</v>
      </c>
    </row>
    <row r="4434" spans="1:37" x14ac:dyDescent="0.2">
      <c r="A4434" t="s">
        <v>1236</v>
      </c>
      <c r="B4434" t="s">
        <v>57</v>
      </c>
      <c r="C4434" t="s">
        <v>15</v>
      </c>
      <c r="D4434" t="s">
        <v>46</v>
      </c>
      <c r="E4434" t="s">
        <v>65</v>
      </c>
      <c r="F4434" s="1">
        <v>45180</v>
      </c>
      <c r="G4434" s="1">
        <v>30759</v>
      </c>
      <c r="H4434">
        <v>38106</v>
      </c>
      <c r="I4434">
        <v>14981</v>
      </c>
      <c r="J4434">
        <v>81</v>
      </c>
      <c r="K4434">
        <v>68</v>
      </c>
      <c r="L4434" t="s">
        <v>27</v>
      </c>
      <c r="M4434">
        <v>112</v>
      </c>
      <c r="N4434">
        <f>Table1[[#This Row],[Basic Salary]]+Table1[[#This Row],[Bonus]]</f>
        <v>53087</v>
      </c>
      <c r="O4434" s="2">
        <f>Table1[[#This Row],[Bonus]]/Table1[[#This Row],[Basic Salary]]</f>
        <v>0.39314018789691912</v>
      </c>
      <c r="P4434">
        <f ca="1">DATEDIF(Table1[[#This Row],[Date of Birth]],TODAY(),"Y")</f>
        <v>42</v>
      </c>
      <c r="Q4434">
        <f ca="1">DATEDIF(Table1[[#This Row],[Joining Date]],TODAY(),"Y")</f>
        <v>2</v>
      </c>
      <c r="R4434" t="str">
        <f ca="1">IF(YEAR(Table1[[#This Row],[Joining Date]])=YEAR(TODAY()),"Yes","No")</f>
        <v>No</v>
      </c>
      <c r="S4434" t="str">
        <f ca="1">IF(Table1[[#This Row],[Experience]]&gt;5,"Yes","No")</f>
        <v>No</v>
      </c>
      <c r="T4434" t="str">
        <f>TEXT(Table1[[#This Row],[Joining Date]],"mmmm")</f>
        <v>September</v>
      </c>
      <c r="U4434" t="str">
        <f>TEXT(Table1[[#This Row],[Joining Date]],"yyyy")</f>
        <v>2023</v>
      </c>
      <c r="V4434" s="5">
        <f ca="1">TODAY()-Table1[[#This Row],[Joining Date]]</f>
        <v>1059</v>
      </c>
      <c r="W4434" t="str">
        <f>LEFT(Table1[[#This Row],[Employee Name]],FIND(" ",Table1[[#This Row],[Employee Name]])-1)</f>
        <v>Swathi</v>
      </c>
      <c r="X4434" t="str">
        <f>RIGHT(Table1[[#This Row],[Employee Name]],LEN(Table1[[#This Row],[Employee Name]])-FIND(" ",Table1[[#This Row],[Employee Name]]))</f>
        <v>Ramesh</v>
      </c>
      <c r="Y4434" t="str">
        <f>Table1[[#This Row],[Department]]&amp;"-"&amp;Table1[[#This Row],[Employee ID]]</f>
        <v>Support-E01180</v>
      </c>
      <c r="Z4434" t="str">
        <f>LEFT(Table1[[#This Row],[Department]],3)</f>
        <v>Sup</v>
      </c>
      <c r="AA4434" t="str">
        <f>_xlfn.XLOOKUP(Table1[[#This Row],[Manager ID]],MANAGERS!A:A,MANAGERS!B:B)</f>
        <v>Manager_12</v>
      </c>
      <c r="AB4434" t="str" cm="1">
        <f t="array" ref="AB4434">_xlfn.XLOOKUP(Table1[[#This Row],[Manager ID]],Table2[[#All],[Manager ID]],Table2[[#All],[Department Head]])</f>
        <v>Marketing</v>
      </c>
      <c r="AC4434" s="2">
        <f>_xlfn.XLOOKUP(Table1[[#This Row],[City]],L:L,O:O)</f>
        <v>0.23674293405114402</v>
      </c>
      <c r="AD4434" t="str" cm="1">
        <f t="array" ref="AD4434">_xlfn.IFS(Table1[[#This Row],[Performance Score]]&gt;=90,"Excellent",Table1[[#This Row],[Performance Score]]&gt;=75,"Good",Table1[[#This Row],[Performance Score]]&gt;=60,"Average",Table1[[#This Row],[Performance Score]]&lt;=60,"Need Improvement")</f>
        <v>Average</v>
      </c>
      <c r="AE4434" t="str">
        <f>IF(AND(Table1[[#This Row],[Attendance %]]&gt;=80,(Table1[[#This Row],[Performance Score]]&gt;=80)),"Eligible","Not Eligible")</f>
        <v>Not Eligible</v>
      </c>
      <c r="AF4434" t="str">
        <f>IF(Table1[[#This Row],[Performance Score]]&gt;=80,"High Performer","Low Performer")</f>
        <v>Low Performer</v>
      </c>
      <c r="AG4434" t="str" cm="1">
        <f t="array" aca="1" ref="AG4434" ca="1">_xlfn.IFS(Table1[[#This Row],[Experience]]&lt;=3,"Junior",Table1[[#This Row],[Experience]]&lt;=7,"Mid Level",Table1[[#This Row],[Experience]]&gt;=7,"Senior")</f>
        <v>Junior</v>
      </c>
      <c r="AH4434" t="str">
        <f>IF(Table1[[#This Row],[Attendance %]]&gt;75,"OK","Below 75")</f>
        <v>OK</v>
      </c>
      <c r="AI4434" t="b">
        <f>ISBLANK(Table1[[#This Row],[Employee ID]])</f>
        <v>0</v>
      </c>
      <c r="AJ4434" t="b">
        <f>ISNUMBER(Table1[[#This Row],[Total Salary  ]])</f>
        <v>1</v>
      </c>
      <c r="AK4434" t="str">
        <f>IFERROR(_xlfn.XLOOKUP(Table1[[#This Row],[Manager ID]],MANAGERS!A:A,MANAGERS!B:B),"Not Found")</f>
        <v>Manager_12</v>
      </c>
    </row>
    <row r="4435" spans="1:37" x14ac:dyDescent="0.2">
      <c r="A4435" t="s">
        <v>1583</v>
      </c>
      <c r="B4435" t="s">
        <v>60</v>
      </c>
      <c r="C4435" t="s">
        <v>15</v>
      </c>
      <c r="D4435" t="s">
        <v>46</v>
      </c>
      <c r="E4435" t="s">
        <v>65</v>
      </c>
      <c r="F4435" s="1">
        <v>45126</v>
      </c>
      <c r="G4435" s="1">
        <v>39514</v>
      </c>
      <c r="H4435">
        <v>29613</v>
      </c>
      <c r="I4435">
        <v>23469</v>
      </c>
      <c r="J4435">
        <v>94</v>
      </c>
      <c r="K4435">
        <v>44</v>
      </c>
      <c r="L4435" t="s">
        <v>53</v>
      </c>
      <c r="M4435">
        <v>116</v>
      </c>
      <c r="N4435">
        <f>Table1[[#This Row],[Basic Salary]]+Table1[[#This Row],[Bonus]]</f>
        <v>53082</v>
      </c>
      <c r="O4435" s="2">
        <f>Table1[[#This Row],[Bonus]]/Table1[[#This Row],[Basic Salary]]</f>
        <v>0.79252355384459527</v>
      </c>
      <c r="P4435">
        <f ca="1">DATEDIF(Table1[[#This Row],[Date of Birth]],TODAY(),"Y")</f>
        <v>18</v>
      </c>
      <c r="Q4435">
        <f ca="1">DATEDIF(Table1[[#This Row],[Joining Date]],TODAY(),"Y")</f>
        <v>3</v>
      </c>
      <c r="R4435" t="str">
        <f ca="1">IF(YEAR(Table1[[#This Row],[Joining Date]])=YEAR(TODAY()),"Yes","No")</f>
        <v>No</v>
      </c>
      <c r="S4435" t="str">
        <f ca="1">IF(Table1[[#This Row],[Experience]]&gt;5,"Yes","No")</f>
        <v>No</v>
      </c>
      <c r="T4435" t="str">
        <f>TEXT(Table1[[#This Row],[Joining Date]],"mmmm")</f>
        <v>July</v>
      </c>
      <c r="U4435" t="str">
        <f>TEXT(Table1[[#This Row],[Joining Date]],"yyyy")</f>
        <v>2023</v>
      </c>
      <c r="V4435" s="5">
        <f ca="1">TODAY()-Table1[[#This Row],[Joining Date]]</f>
        <v>1113</v>
      </c>
      <c r="W4435" t="str">
        <f>LEFT(Table1[[#This Row],[Employee Name]],FIND(" ",Table1[[#This Row],[Employee Name]])-1)</f>
        <v>Gayathri</v>
      </c>
      <c r="X4435" t="str">
        <f>RIGHT(Table1[[#This Row],[Employee Name]],LEN(Table1[[#This Row],[Employee Name]])-FIND(" ",Table1[[#This Row],[Employee Name]]))</f>
        <v>Iyer</v>
      </c>
      <c r="Y4435" t="str">
        <f>Table1[[#This Row],[Department]]&amp;"-"&amp;Table1[[#This Row],[Employee ID]]</f>
        <v>Support-E01527</v>
      </c>
      <c r="Z4435" t="str">
        <f>LEFT(Table1[[#This Row],[Department]],3)</f>
        <v>Sup</v>
      </c>
      <c r="AA4435" t="str">
        <f>_xlfn.XLOOKUP(Table1[[#This Row],[Manager ID]],MANAGERS!A:A,MANAGERS!B:B)</f>
        <v>Manager_16</v>
      </c>
      <c r="AB4435" t="str" cm="1">
        <f t="array" ref="AB4435">_xlfn.XLOOKUP(Table1[[#This Row],[Manager ID]],Table2[[#All],[Manager ID]],Table2[[#All],[Department Head]])</f>
        <v>Sales</v>
      </c>
      <c r="AC4435" s="2">
        <f>_xlfn.XLOOKUP(Table1[[#This Row],[City]],L:L,O:O)</f>
        <v>0.23685887225230964</v>
      </c>
      <c r="AD4435" t="str" cm="1">
        <f t="array" ref="AD4435">_xlfn.IFS(Table1[[#This Row],[Performance Score]]&gt;=90,"Excellent",Table1[[#This Row],[Performance Score]]&gt;=75,"Good",Table1[[#This Row],[Performance Score]]&gt;=60,"Average",Table1[[#This Row],[Performance Score]]&lt;=60,"Need Improvement")</f>
        <v>Need Improvement</v>
      </c>
      <c r="AE4435" t="str">
        <f>IF(AND(Table1[[#This Row],[Attendance %]]&gt;=80,(Table1[[#This Row],[Performance Score]]&gt;=80)),"Eligible","Not Eligible")</f>
        <v>Not Eligible</v>
      </c>
      <c r="AF4435" t="str">
        <f>IF(Table1[[#This Row],[Performance Score]]&gt;=80,"High Performer","Low Performer")</f>
        <v>Low Performer</v>
      </c>
      <c r="AG4435" t="str" cm="1">
        <f t="array" aca="1" ref="AG4435" ca="1">_xlfn.IFS(Table1[[#This Row],[Experience]]&lt;=3,"Junior",Table1[[#This Row],[Experience]]&lt;=7,"Mid Level",Table1[[#This Row],[Experience]]&gt;=7,"Senior")</f>
        <v>Junior</v>
      </c>
      <c r="AH4435" t="str">
        <f>IF(Table1[[#This Row],[Attendance %]]&gt;75,"OK","Below 75")</f>
        <v>OK</v>
      </c>
      <c r="AI4435" t="b">
        <f>ISBLANK(Table1[[#This Row],[Employee ID]])</f>
        <v>0</v>
      </c>
      <c r="AJ4435" t="b">
        <f>ISNUMBER(Table1[[#This Row],[Total Salary  ]])</f>
        <v>1</v>
      </c>
      <c r="AK4435" t="str">
        <f>IFERROR(_xlfn.XLOOKUP(Table1[[#This Row],[Manager ID]],MANAGERS!A:A,MANAGERS!B:B),"Not Found")</f>
        <v>Manager_16</v>
      </c>
    </row>
    <row r="4436" spans="1:37" x14ac:dyDescent="0.2">
      <c r="A4436" t="s">
        <v>4596</v>
      </c>
      <c r="B4436" t="s">
        <v>85</v>
      </c>
      <c r="C4436" t="s">
        <v>15</v>
      </c>
      <c r="D4436" t="s">
        <v>16</v>
      </c>
      <c r="E4436" t="s">
        <v>30</v>
      </c>
      <c r="F4436" s="1">
        <v>42355</v>
      </c>
      <c r="G4436" s="1">
        <v>35280</v>
      </c>
      <c r="H4436">
        <v>32768</v>
      </c>
      <c r="I4436">
        <v>20299</v>
      </c>
      <c r="J4436">
        <v>79</v>
      </c>
      <c r="K4436">
        <v>77</v>
      </c>
      <c r="L4436" t="s">
        <v>37</v>
      </c>
      <c r="M4436">
        <v>104</v>
      </c>
      <c r="N4436">
        <f>Table1[[#This Row],[Basic Salary]]+Table1[[#This Row],[Bonus]]</f>
        <v>53067</v>
      </c>
      <c r="O4436" s="2">
        <f>Table1[[#This Row],[Bonus]]/Table1[[#This Row],[Basic Salary]]</f>
        <v>0.619476318359375</v>
      </c>
      <c r="P4436">
        <f ca="1">DATEDIF(Table1[[#This Row],[Date of Birth]],TODAY(),"Y")</f>
        <v>30</v>
      </c>
      <c r="Q4436">
        <f ca="1">DATEDIF(Table1[[#This Row],[Joining Date]],TODAY(),"Y")</f>
        <v>10</v>
      </c>
      <c r="R4436" t="str">
        <f ca="1">IF(YEAR(Table1[[#This Row],[Joining Date]])=YEAR(TODAY()),"Yes","No")</f>
        <v>No</v>
      </c>
      <c r="S4436" t="str">
        <f ca="1">IF(Table1[[#This Row],[Experience]]&gt;5,"Yes","No")</f>
        <v>Yes</v>
      </c>
      <c r="T4436" t="str">
        <f>TEXT(Table1[[#This Row],[Joining Date]],"mmmm")</f>
        <v>December</v>
      </c>
      <c r="U4436" t="str">
        <f>TEXT(Table1[[#This Row],[Joining Date]],"yyyy")</f>
        <v>2015</v>
      </c>
      <c r="V4436" s="5">
        <f ca="1">TODAY()-Table1[[#This Row],[Joining Date]]</f>
        <v>3884</v>
      </c>
      <c r="W4436" t="str">
        <f>LEFT(Table1[[#This Row],[Employee Name]],FIND(" ",Table1[[#This Row],[Employee Name]])-1)</f>
        <v>Pooja</v>
      </c>
      <c r="X4436" t="str">
        <f>RIGHT(Table1[[#This Row],[Employee Name]],LEN(Table1[[#This Row],[Employee Name]])-FIND(" ",Table1[[#This Row],[Employee Name]]))</f>
        <v>Das</v>
      </c>
      <c r="Y4436" t="str">
        <f>Table1[[#This Row],[Department]]&amp;"-"&amp;Table1[[#This Row],[Employee ID]]</f>
        <v>HR-E04540</v>
      </c>
      <c r="Z4436" t="str">
        <f>LEFT(Table1[[#This Row],[Department]],3)</f>
        <v>HR</v>
      </c>
      <c r="AA4436" t="str">
        <f>_xlfn.XLOOKUP(Table1[[#This Row],[Manager ID]],MANAGERS!A:A,MANAGERS!B:B)</f>
        <v>Manager_4</v>
      </c>
      <c r="AB4436" t="str" cm="1">
        <f t="array" ref="AB4436">_xlfn.XLOOKUP(Table1[[#This Row],[Manager ID]],Table2[[#All],[Manager ID]],Table2[[#All],[Department Head]])</f>
        <v>Finance</v>
      </c>
      <c r="AC4436" s="2">
        <f>_xlfn.XLOOKUP(Table1[[#This Row],[City]],L:L,O:O)</f>
        <v>0.24036902712549932</v>
      </c>
      <c r="AD4436" t="str" cm="1">
        <f t="array" ref="AD4436">_xlfn.IFS(Table1[[#This Row],[Performance Score]]&gt;=90,"Excellent",Table1[[#This Row],[Performance Score]]&gt;=75,"Good",Table1[[#This Row],[Performance Score]]&gt;=60,"Average",Table1[[#This Row],[Performance Score]]&lt;=60,"Need Improvement")</f>
        <v>Good</v>
      </c>
      <c r="AE4436" t="str">
        <f>IF(AND(Table1[[#This Row],[Attendance %]]&gt;=80,(Table1[[#This Row],[Performance Score]]&gt;=80)),"Eligible","Not Eligible")</f>
        <v>Not Eligible</v>
      </c>
      <c r="AF4436" t="str">
        <f>IF(Table1[[#This Row],[Performance Score]]&gt;=80,"High Performer","Low Performer")</f>
        <v>Low Performer</v>
      </c>
      <c r="AG4436" t="str" cm="1">
        <f t="array" aca="1" ref="AG4436" ca="1">_xlfn.IFS(Table1[[#This Row],[Experience]]&lt;=3,"Junior",Table1[[#This Row],[Experience]]&lt;=7,"Mid Level",Table1[[#This Row],[Experience]]&gt;=7,"Senior")</f>
        <v>Senior</v>
      </c>
      <c r="AH4436" t="str">
        <f>IF(Table1[[#This Row],[Attendance %]]&gt;75,"OK","Below 75")</f>
        <v>OK</v>
      </c>
      <c r="AI4436" t="b">
        <f>ISBLANK(Table1[[#This Row],[Employee ID]])</f>
        <v>0</v>
      </c>
      <c r="AJ4436" t="b">
        <f>ISNUMBER(Table1[[#This Row],[Total Salary  ]])</f>
        <v>1</v>
      </c>
      <c r="AK4436" t="str">
        <f>IFERROR(_xlfn.XLOOKUP(Table1[[#This Row],[Manager ID]],MANAGERS!A:A,MANAGERS!B:B),"Not Found")</f>
        <v>Manager_4</v>
      </c>
    </row>
    <row r="4437" spans="1:37" x14ac:dyDescent="0.2">
      <c r="A4437" t="s">
        <v>4499</v>
      </c>
      <c r="B4437" t="s">
        <v>14</v>
      </c>
      <c r="C4437" t="s">
        <v>15</v>
      </c>
      <c r="D4437" t="s">
        <v>25</v>
      </c>
      <c r="E4437" t="s">
        <v>17</v>
      </c>
      <c r="F4437" s="1">
        <v>45824</v>
      </c>
      <c r="G4437" s="1">
        <v>33849</v>
      </c>
      <c r="H4437">
        <v>43673</v>
      </c>
      <c r="I4437">
        <v>9366</v>
      </c>
      <c r="J4437">
        <v>80</v>
      </c>
      <c r="K4437">
        <v>53</v>
      </c>
      <c r="L4437" t="s">
        <v>23</v>
      </c>
      <c r="M4437">
        <v>108</v>
      </c>
      <c r="N4437">
        <f>Table1[[#This Row],[Basic Salary]]+Table1[[#This Row],[Bonus]]</f>
        <v>53039</v>
      </c>
      <c r="O4437" s="2">
        <f>Table1[[#This Row],[Bonus]]/Table1[[#This Row],[Basic Salary]]</f>
        <v>0.21445744510338194</v>
      </c>
      <c r="P4437">
        <f ca="1">DATEDIF(Table1[[#This Row],[Date of Birth]],TODAY(),"Y")</f>
        <v>33</v>
      </c>
      <c r="Q4437">
        <f ca="1">DATEDIF(Table1[[#This Row],[Joining Date]],TODAY(),"Y")</f>
        <v>1</v>
      </c>
      <c r="R4437" t="str">
        <f ca="1">IF(YEAR(Table1[[#This Row],[Joining Date]])=YEAR(TODAY()),"Yes","No")</f>
        <v>No</v>
      </c>
      <c r="S4437" t="str">
        <f ca="1">IF(Table1[[#This Row],[Experience]]&gt;5,"Yes","No")</f>
        <v>No</v>
      </c>
      <c r="T4437" t="str">
        <f>TEXT(Table1[[#This Row],[Joining Date]],"mmmm")</f>
        <v>June</v>
      </c>
      <c r="U4437" t="str">
        <f>TEXT(Table1[[#This Row],[Joining Date]],"yyyy")</f>
        <v>2025</v>
      </c>
      <c r="V4437" s="5">
        <f ca="1">TODAY()-Table1[[#This Row],[Joining Date]]</f>
        <v>415</v>
      </c>
      <c r="W4437" t="str">
        <f>LEFT(Table1[[#This Row],[Employee Name]],FIND(" ",Table1[[#This Row],[Employee Name]])-1)</f>
        <v>Nisha</v>
      </c>
      <c r="X4437" t="str">
        <f>RIGHT(Table1[[#This Row],[Employee Name]],LEN(Table1[[#This Row],[Employee Name]])-FIND(" ",Table1[[#This Row],[Employee Name]]))</f>
        <v>Kapoor</v>
      </c>
      <c r="Y4437" t="str">
        <f>Table1[[#This Row],[Department]]&amp;"-"&amp;Table1[[#This Row],[Employee ID]]</f>
        <v>Finance-E04443</v>
      </c>
      <c r="Z4437" t="str">
        <f>LEFT(Table1[[#This Row],[Department]],3)</f>
        <v>Fin</v>
      </c>
      <c r="AA4437" t="str">
        <f>_xlfn.XLOOKUP(Table1[[#This Row],[Manager ID]],MANAGERS!A:A,MANAGERS!B:B)</f>
        <v>Manager_8</v>
      </c>
      <c r="AB4437" t="str" cm="1">
        <f t="array" ref="AB4437">_xlfn.XLOOKUP(Table1[[#This Row],[Manager ID]],Table2[[#All],[Manager ID]],Table2[[#All],[Department Head]])</f>
        <v>Sales</v>
      </c>
      <c r="AC4437" s="2">
        <f>_xlfn.XLOOKUP(Table1[[#This Row],[City]],L:L,O:O)</f>
        <v>0.23486488519629886</v>
      </c>
      <c r="AD4437" t="str" cm="1">
        <f t="array" ref="AD4437">_xlfn.IFS(Table1[[#This Row],[Performance Score]]&gt;=90,"Excellent",Table1[[#This Row],[Performance Score]]&gt;=75,"Good",Table1[[#This Row],[Performance Score]]&gt;=60,"Average",Table1[[#This Row],[Performance Score]]&lt;=60,"Need Improvement")</f>
        <v>Need Improvement</v>
      </c>
      <c r="AE4437" t="str">
        <f>IF(AND(Table1[[#This Row],[Attendance %]]&gt;=80,(Table1[[#This Row],[Performance Score]]&gt;=80)),"Eligible","Not Eligible")</f>
        <v>Not Eligible</v>
      </c>
      <c r="AF4437" t="str">
        <f>IF(Table1[[#This Row],[Performance Score]]&gt;=80,"High Performer","Low Performer")</f>
        <v>Low Performer</v>
      </c>
      <c r="AG4437" t="str" cm="1">
        <f t="array" aca="1" ref="AG4437" ca="1">_xlfn.IFS(Table1[[#This Row],[Experience]]&lt;=3,"Junior",Table1[[#This Row],[Experience]]&lt;=7,"Mid Level",Table1[[#This Row],[Experience]]&gt;=7,"Senior")</f>
        <v>Junior</v>
      </c>
      <c r="AH4437" t="str">
        <f>IF(Table1[[#This Row],[Attendance %]]&gt;75,"OK","Below 75")</f>
        <v>OK</v>
      </c>
      <c r="AI4437" t="b">
        <f>ISBLANK(Table1[[#This Row],[Employee ID]])</f>
        <v>0</v>
      </c>
      <c r="AJ4437" t="b">
        <f>ISNUMBER(Table1[[#This Row],[Total Salary  ]])</f>
        <v>1</v>
      </c>
      <c r="AK4437" t="str">
        <f>IFERROR(_xlfn.XLOOKUP(Table1[[#This Row],[Manager ID]],MANAGERS!A:A,MANAGERS!B:B),"Not Found")</f>
        <v>Manager_8</v>
      </c>
    </row>
    <row r="4438" spans="1:37" x14ac:dyDescent="0.2">
      <c r="A4438" t="s">
        <v>819</v>
      </c>
      <c r="B4438" t="s">
        <v>39</v>
      </c>
      <c r="C4438" t="s">
        <v>21</v>
      </c>
      <c r="D4438" t="s">
        <v>46</v>
      </c>
      <c r="E4438" t="s">
        <v>30</v>
      </c>
      <c r="F4438" s="1">
        <v>43317</v>
      </c>
      <c r="G4438" s="1">
        <v>30227</v>
      </c>
      <c r="H4438">
        <v>28689</v>
      </c>
      <c r="I4438">
        <v>24348</v>
      </c>
      <c r="J4438">
        <v>62</v>
      </c>
      <c r="K4438">
        <v>48</v>
      </c>
      <c r="L4438" t="s">
        <v>34</v>
      </c>
      <c r="M4438">
        <v>112</v>
      </c>
      <c r="N4438">
        <f>Table1[[#This Row],[Basic Salary]]+Table1[[#This Row],[Bonus]]</f>
        <v>53037</v>
      </c>
      <c r="O4438" s="2">
        <f>Table1[[#This Row],[Bonus]]/Table1[[#This Row],[Basic Salary]]</f>
        <v>0.84868765031893756</v>
      </c>
      <c r="P4438">
        <f ca="1">DATEDIF(Table1[[#This Row],[Date of Birth]],TODAY(),"Y")</f>
        <v>43</v>
      </c>
      <c r="Q4438">
        <f ca="1">DATEDIF(Table1[[#This Row],[Joining Date]],TODAY(),"Y")</f>
        <v>8</v>
      </c>
      <c r="R4438" t="str">
        <f ca="1">IF(YEAR(Table1[[#This Row],[Joining Date]])=YEAR(TODAY()),"Yes","No")</f>
        <v>No</v>
      </c>
      <c r="S4438" t="str">
        <f ca="1">IF(Table1[[#This Row],[Experience]]&gt;5,"Yes","No")</f>
        <v>Yes</v>
      </c>
      <c r="T4438" t="str">
        <f>TEXT(Table1[[#This Row],[Joining Date]],"mmmm")</f>
        <v>August</v>
      </c>
      <c r="U4438" t="str">
        <f>TEXT(Table1[[#This Row],[Joining Date]],"yyyy")</f>
        <v>2018</v>
      </c>
      <c r="V4438" s="5">
        <f ca="1">TODAY()-Table1[[#This Row],[Joining Date]]</f>
        <v>2922</v>
      </c>
      <c r="W4438" t="str">
        <f>LEFT(Table1[[#This Row],[Employee Name]],FIND(" ",Table1[[#This Row],[Employee Name]])-1)</f>
        <v>Karan</v>
      </c>
      <c r="X4438" t="str">
        <f>RIGHT(Table1[[#This Row],[Employee Name]],LEN(Table1[[#This Row],[Employee Name]])-FIND(" ",Table1[[#This Row],[Employee Name]]))</f>
        <v>Malhotra</v>
      </c>
      <c r="Y4438" t="str">
        <f>Table1[[#This Row],[Department]]&amp;"-"&amp;Table1[[#This Row],[Employee ID]]</f>
        <v>Support-E00763</v>
      </c>
      <c r="Z4438" t="str">
        <f>LEFT(Table1[[#This Row],[Department]],3)</f>
        <v>Sup</v>
      </c>
      <c r="AA4438" t="str">
        <f>_xlfn.XLOOKUP(Table1[[#This Row],[Manager ID]],MANAGERS!A:A,MANAGERS!B:B)</f>
        <v>Manager_12</v>
      </c>
      <c r="AB4438" t="str" cm="1">
        <f t="array" ref="AB4438">_xlfn.XLOOKUP(Table1[[#This Row],[Manager ID]],Table2[[#All],[Manager ID]],Table2[[#All],[Department Head]])</f>
        <v>Marketing</v>
      </c>
      <c r="AC4438" s="2">
        <f>_xlfn.XLOOKUP(Table1[[#This Row],[City]],L:L,O:O)</f>
        <v>0.24030340748661314</v>
      </c>
      <c r="AD4438" t="str" cm="1">
        <f t="array" ref="AD4438">_xlfn.IFS(Table1[[#This Row],[Performance Score]]&gt;=90,"Excellent",Table1[[#This Row],[Performance Score]]&gt;=75,"Good",Table1[[#This Row],[Performance Score]]&gt;=60,"Average",Table1[[#This Row],[Performance Score]]&lt;=60,"Need Improvement")</f>
        <v>Need Improvement</v>
      </c>
      <c r="AE4438" t="str">
        <f>IF(AND(Table1[[#This Row],[Attendance %]]&gt;=80,(Table1[[#This Row],[Performance Score]]&gt;=80)),"Eligible","Not Eligible")</f>
        <v>Not Eligible</v>
      </c>
      <c r="AF4438" t="str">
        <f>IF(Table1[[#This Row],[Performance Score]]&gt;=80,"High Performer","Low Performer")</f>
        <v>Low Performer</v>
      </c>
      <c r="AG4438" t="str" cm="1">
        <f t="array" aca="1" ref="AG4438" ca="1">_xlfn.IFS(Table1[[#This Row],[Experience]]&lt;=3,"Junior",Table1[[#This Row],[Experience]]&lt;=7,"Mid Level",Table1[[#This Row],[Experience]]&gt;=7,"Senior")</f>
        <v>Senior</v>
      </c>
      <c r="AH4438" t="str">
        <f>IF(Table1[[#This Row],[Attendance %]]&gt;75,"OK","Below 75")</f>
        <v>Below 75</v>
      </c>
      <c r="AI4438" t="b">
        <f>ISBLANK(Table1[[#This Row],[Employee ID]])</f>
        <v>0</v>
      </c>
      <c r="AJ4438" t="b">
        <f>ISNUMBER(Table1[[#This Row],[Total Salary  ]])</f>
        <v>1</v>
      </c>
      <c r="AK4438" t="str">
        <f>IFERROR(_xlfn.XLOOKUP(Table1[[#This Row],[Manager ID]],MANAGERS!A:A,MANAGERS!B:B),"Not Found")</f>
        <v>Manager_12</v>
      </c>
    </row>
    <row r="4439" spans="1:37" x14ac:dyDescent="0.2">
      <c r="A4439" t="s">
        <v>1328</v>
      </c>
      <c r="B4439" t="s">
        <v>87</v>
      </c>
      <c r="C4439" t="s">
        <v>15</v>
      </c>
      <c r="D4439" t="s">
        <v>25</v>
      </c>
      <c r="E4439" t="s">
        <v>51</v>
      </c>
      <c r="F4439" s="1">
        <v>45440</v>
      </c>
      <c r="G4439" s="1">
        <v>37555</v>
      </c>
      <c r="H4439">
        <v>47131</v>
      </c>
      <c r="I4439">
        <v>5896</v>
      </c>
      <c r="J4439">
        <v>98</v>
      </c>
      <c r="K4439">
        <v>97</v>
      </c>
      <c r="L4439" t="s">
        <v>53</v>
      </c>
      <c r="M4439">
        <v>118</v>
      </c>
      <c r="N4439">
        <f>Table1[[#This Row],[Basic Salary]]+Table1[[#This Row],[Bonus]]</f>
        <v>53027</v>
      </c>
      <c r="O4439" s="2">
        <f>Table1[[#This Row],[Bonus]]/Table1[[#This Row],[Basic Salary]]</f>
        <v>0.12509813074197448</v>
      </c>
      <c r="P4439">
        <f ca="1">DATEDIF(Table1[[#This Row],[Date of Birth]],TODAY(),"Y")</f>
        <v>23</v>
      </c>
      <c r="Q4439">
        <f ca="1">DATEDIF(Table1[[#This Row],[Joining Date]],TODAY(),"Y")</f>
        <v>2</v>
      </c>
      <c r="R4439" t="str">
        <f ca="1">IF(YEAR(Table1[[#This Row],[Joining Date]])=YEAR(TODAY()),"Yes","No")</f>
        <v>No</v>
      </c>
      <c r="S4439" t="str">
        <f ca="1">IF(Table1[[#This Row],[Experience]]&gt;5,"Yes","No")</f>
        <v>No</v>
      </c>
      <c r="T4439" t="str">
        <f>TEXT(Table1[[#This Row],[Joining Date]],"mmmm")</f>
        <v>May</v>
      </c>
      <c r="U4439" t="str">
        <f>TEXT(Table1[[#This Row],[Joining Date]],"yyyy")</f>
        <v>2024</v>
      </c>
      <c r="V4439" s="5">
        <f ca="1">TODAY()-Table1[[#This Row],[Joining Date]]</f>
        <v>799</v>
      </c>
      <c r="W4439" t="str">
        <f>LEFT(Table1[[#This Row],[Employee Name]],FIND(" ",Table1[[#This Row],[Employee Name]])-1)</f>
        <v>Arjun</v>
      </c>
      <c r="X4439" t="str">
        <f>RIGHT(Table1[[#This Row],[Employee Name]],LEN(Table1[[#This Row],[Employee Name]])-FIND(" ",Table1[[#This Row],[Employee Name]]))</f>
        <v>Mehta</v>
      </c>
      <c r="Y4439" t="str">
        <f>Table1[[#This Row],[Department]]&amp;"-"&amp;Table1[[#This Row],[Employee ID]]</f>
        <v>Finance-E01272</v>
      </c>
      <c r="Z4439" t="str">
        <f>LEFT(Table1[[#This Row],[Department]],3)</f>
        <v>Fin</v>
      </c>
      <c r="AA4439" t="str">
        <f>_xlfn.XLOOKUP(Table1[[#This Row],[Manager ID]],MANAGERS!A:A,MANAGERS!B:B)</f>
        <v>Manager_18</v>
      </c>
      <c r="AB4439" t="str" cm="1">
        <f t="array" ref="AB4439">_xlfn.XLOOKUP(Table1[[#This Row],[Manager ID]],Table2[[#All],[Manager ID]],Table2[[#All],[Department Head]])</f>
        <v>Support</v>
      </c>
      <c r="AC4439" s="2">
        <f>_xlfn.XLOOKUP(Table1[[#This Row],[City]],L:L,O:O)</f>
        <v>0.23685887225230964</v>
      </c>
      <c r="AD4439" t="str" cm="1">
        <f t="array" ref="AD4439">_xlfn.IFS(Table1[[#This Row],[Performance Score]]&gt;=90,"Excellent",Table1[[#This Row],[Performance Score]]&gt;=75,"Good",Table1[[#This Row],[Performance Score]]&gt;=60,"Average",Table1[[#This Row],[Performance Score]]&lt;=60,"Need Improvement")</f>
        <v>Excellent</v>
      </c>
      <c r="AE4439" t="str">
        <f>IF(AND(Table1[[#This Row],[Attendance %]]&gt;=80,(Table1[[#This Row],[Performance Score]]&gt;=80)),"Eligible","Not Eligible")</f>
        <v>Eligible</v>
      </c>
      <c r="AF4439" t="str">
        <f>IF(Table1[[#This Row],[Performance Score]]&gt;=80,"High Performer","Low Performer")</f>
        <v>High Performer</v>
      </c>
      <c r="AG4439" t="str" cm="1">
        <f t="array" aca="1" ref="AG4439" ca="1">_xlfn.IFS(Table1[[#This Row],[Experience]]&lt;=3,"Junior",Table1[[#This Row],[Experience]]&lt;=7,"Mid Level",Table1[[#This Row],[Experience]]&gt;=7,"Senior")</f>
        <v>Junior</v>
      </c>
      <c r="AH4439" t="str">
        <f>IF(Table1[[#This Row],[Attendance %]]&gt;75,"OK","Below 75")</f>
        <v>OK</v>
      </c>
      <c r="AI4439" t="b">
        <f>ISBLANK(Table1[[#This Row],[Employee ID]])</f>
        <v>0</v>
      </c>
      <c r="AJ4439" t="b">
        <f>ISNUMBER(Table1[[#This Row],[Total Salary  ]])</f>
        <v>1</v>
      </c>
      <c r="AK4439" t="str">
        <f>IFERROR(_xlfn.XLOOKUP(Table1[[#This Row],[Manager ID]],MANAGERS!A:A,MANAGERS!B:B),"Not Found")</f>
        <v>Manager_18</v>
      </c>
    </row>
    <row r="4440" spans="1:37" x14ac:dyDescent="0.2">
      <c r="A4440" t="s">
        <v>3201</v>
      </c>
      <c r="B4440" t="s">
        <v>87</v>
      </c>
      <c r="C4440" t="s">
        <v>15</v>
      </c>
      <c r="D4440" t="s">
        <v>46</v>
      </c>
      <c r="E4440" t="s">
        <v>51</v>
      </c>
      <c r="F4440" s="1">
        <v>43093</v>
      </c>
      <c r="G4440" s="1">
        <v>39256</v>
      </c>
      <c r="H4440">
        <v>32047</v>
      </c>
      <c r="I4440">
        <v>20953</v>
      </c>
      <c r="J4440">
        <v>85</v>
      </c>
      <c r="K4440">
        <v>100</v>
      </c>
      <c r="L4440" t="s">
        <v>18</v>
      </c>
      <c r="M4440">
        <v>108</v>
      </c>
      <c r="N4440">
        <f>Table1[[#This Row],[Basic Salary]]+Table1[[#This Row],[Bonus]]</f>
        <v>53000</v>
      </c>
      <c r="O4440" s="2">
        <f>Table1[[#This Row],[Bonus]]/Table1[[#This Row],[Basic Salary]]</f>
        <v>0.65382095047898403</v>
      </c>
      <c r="P4440">
        <f ca="1">DATEDIF(Table1[[#This Row],[Date of Birth]],TODAY(),"Y")</f>
        <v>19</v>
      </c>
      <c r="Q4440">
        <f ca="1">DATEDIF(Table1[[#This Row],[Joining Date]],TODAY(),"Y")</f>
        <v>8</v>
      </c>
      <c r="R4440" t="str">
        <f ca="1">IF(YEAR(Table1[[#This Row],[Joining Date]])=YEAR(TODAY()),"Yes","No")</f>
        <v>No</v>
      </c>
      <c r="S4440" t="str">
        <f ca="1">IF(Table1[[#This Row],[Experience]]&gt;5,"Yes","No")</f>
        <v>Yes</v>
      </c>
      <c r="T4440" t="str">
        <f>TEXT(Table1[[#This Row],[Joining Date]],"mmmm")</f>
        <v>December</v>
      </c>
      <c r="U4440" t="str">
        <f>TEXT(Table1[[#This Row],[Joining Date]],"yyyy")</f>
        <v>2017</v>
      </c>
      <c r="V4440" s="5">
        <f ca="1">TODAY()-Table1[[#This Row],[Joining Date]]</f>
        <v>3146</v>
      </c>
      <c r="W4440" t="str">
        <f>LEFT(Table1[[#This Row],[Employee Name]],FIND(" ",Table1[[#This Row],[Employee Name]])-1)</f>
        <v>Arjun</v>
      </c>
      <c r="X4440" t="str">
        <f>RIGHT(Table1[[#This Row],[Employee Name]],LEN(Table1[[#This Row],[Employee Name]])-FIND(" ",Table1[[#This Row],[Employee Name]]))</f>
        <v>Mehta</v>
      </c>
      <c r="Y4440" t="str">
        <f>Table1[[#This Row],[Department]]&amp;"-"&amp;Table1[[#This Row],[Employee ID]]</f>
        <v>Support-E03145</v>
      </c>
      <c r="Z4440" t="str">
        <f>LEFT(Table1[[#This Row],[Department]],3)</f>
        <v>Sup</v>
      </c>
      <c r="AA4440" t="str">
        <f>_xlfn.XLOOKUP(Table1[[#This Row],[Manager ID]],MANAGERS!A:A,MANAGERS!B:B)</f>
        <v>Manager_8</v>
      </c>
      <c r="AB4440" t="str" cm="1">
        <f t="array" ref="AB4440">_xlfn.XLOOKUP(Table1[[#This Row],[Manager ID]],Table2[[#All],[Manager ID]],Table2[[#All],[Department Head]])</f>
        <v>Sales</v>
      </c>
      <c r="AC4440" s="2">
        <f>_xlfn.XLOOKUP(Table1[[#This Row],[City]],L:L,O:O)</f>
        <v>0.21356479274849693</v>
      </c>
      <c r="AD4440" t="str" cm="1">
        <f t="array" ref="AD4440">_xlfn.IFS(Table1[[#This Row],[Performance Score]]&gt;=90,"Excellent",Table1[[#This Row],[Performance Score]]&gt;=75,"Good",Table1[[#This Row],[Performance Score]]&gt;=60,"Average",Table1[[#This Row],[Performance Score]]&lt;=60,"Need Improvement")</f>
        <v>Excellent</v>
      </c>
      <c r="AE4440" t="str">
        <f>IF(AND(Table1[[#This Row],[Attendance %]]&gt;=80,(Table1[[#This Row],[Performance Score]]&gt;=80)),"Eligible","Not Eligible")</f>
        <v>Eligible</v>
      </c>
      <c r="AF4440" t="str">
        <f>IF(Table1[[#This Row],[Performance Score]]&gt;=80,"High Performer","Low Performer")</f>
        <v>High Performer</v>
      </c>
      <c r="AG4440" t="str" cm="1">
        <f t="array" aca="1" ref="AG4440" ca="1">_xlfn.IFS(Table1[[#This Row],[Experience]]&lt;=3,"Junior",Table1[[#This Row],[Experience]]&lt;=7,"Mid Level",Table1[[#This Row],[Experience]]&gt;=7,"Senior")</f>
        <v>Senior</v>
      </c>
      <c r="AH4440" t="str">
        <f>IF(Table1[[#This Row],[Attendance %]]&gt;75,"OK","Below 75")</f>
        <v>OK</v>
      </c>
      <c r="AI4440" t="b">
        <f>ISBLANK(Table1[[#This Row],[Employee ID]])</f>
        <v>0</v>
      </c>
      <c r="AJ4440" t="b">
        <f>ISNUMBER(Table1[[#This Row],[Total Salary  ]])</f>
        <v>1</v>
      </c>
      <c r="AK4440" t="str">
        <f>IFERROR(_xlfn.XLOOKUP(Table1[[#This Row],[Manager ID]],MANAGERS!A:A,MANAGERS!B:B),"Not Found")</f>
        <v>Manager_8</v>
      </c>
    </row>
    <row r="4441" spans="1:37" x14ac:dyDescent="0.2">
      <c r="A4441" t="s">
        <v>1599</v>
      </c>
      <c r="B4441" t="s">
        <v>93</v>
      </c>
      <c r="C4441" t="s">
        <v>15</v>
      </c>
      <c r="D4441" t="s">
        <v>40</v>
      </c>
      <c r="E4441" t="s">
        <v>26</v>
      </c>
      <c r="F4441" s="1">
        <v>43558</v>
      </c>
      <c r="G4441" s="1">
        <v>37034</v>
      </c>
      <c r="H4441">
        <v>47342</v>
      </c>
      <c r="I4441">
        <v>5653</v>
      </c>
      <c r="J4441">
        <v>97</v>
      </c>
      <c r="K4441">
        <v>84</v>
      </c>
      <c r="L4441" t="s">
        <v>34</v>
      </c>
      <c r="M4441">
        <v>112</v>
      </c>
      <c r="N4441">
        <f>Table1[[#This Row],[Basic Salary]]+Table1[[#This Row],[Bonus]]</f>
        <v>52995</v>
      </c>
      <c r="O4441" s="2">
        <f>Table1[[#This Row],[Bonus]]/Table1[[#This Row],[Basic Salary]]</f>
        <v>0.11940771408052046</v>
      </c>
      <c r="P4441">
        <f ca="1">DATEDIF(Table1[[#This Row],[Date of Birth]],TODAY(),"Y")</f>
        <v>25</v>
      </c>
      <c r="Q4441">
        <f ca="1">DATEDIF(Table1[[#This Row],[Joining Date]],TODAY(),"Y")</f>
        <v>7</v>
      </c>
      <c r="R4441" t="str">
        <f ca="1">IF(YEAR(Table1[[#This Row],[Joining Date]])=YEAR(TODAY()),"Yes","No")</f>
        <v>No</v>
      </c>
      <c r="S4441" t="str">
        <f ca="1">IF(Table1[[#This Row],[Experience]]&gt;5,"Yes","No")</f>
        <v>Yes</v>
      </c>
      <c r="T4441" t="str">
        <f>TEXT(Table1[[#This Row],[Joining Date]],"mmmm")</f>
        <v>April</v>
      </c>
      <c r="U4441" t="str">
        <f>TEXT(Table1[[#This Row],[Joining Date]],"yyyy")</f>
        <v>2019</v>
      </c>
      <c r="V4441" s="5">
        <f ca="1">TODAY()-Table1[[#This Row],[Joining Date]]</f>
        <v>2681</v>
      </c>
      <c r="W4441" t="str">
        <f>LEFT(Table1[[#This Row],[Employee Name]],FIND(" ",Table1[[#This Row],[Employee Name]])-1)</f>
        <v>Priya</v>
      </c>
      <c r="X4441" t="str">
        <f>RIGHT(Table1[[#This Row],[Employee Name]],LEN(Table1[[#This Row],[Employee Name]])-FIND(" ",Table1[[#This Row],[Employee Name]]))</f>
        <v>Reddy</v>
      </c>
      <c r="Y4441" t="str">
        <f>Table1[[#This Row],[Department]]&amp;"-"&amp;Table1[[#This Row],[Employee ID]]</f>
        <v>IT-E01543</v>
      </c>
      <c r="Z4441" t="str">
        <f>LEFT(Table1[[#This Row],[Department]],3)</f>
        <v>IT</v>
      </c>
      <c r="AA4441" t="str">
        <f>_xlfn.XLOOKUP(Table1[[#This Row],[Manager ID]],MANAGERS!A:A,MANAGERS!B:B)</f>
        <v>Manager_12</v>
      </c>
      <c r="AB4441" t="str" cm="1">
        <f t="array" ref="AB4441">_xlfn.XLOOKUP(Table1[[#This Row],[Manager ID]],Table2[[#All],[Manager ID]],Table2[[#All],[Department Head]])</f>
        <v>Marketing</v>
      </c>
      <c r="AC4441" s="2">
        <f>_xlfn.XLOOKUP(Table1[[#This Row],[City]],L:L,O:O)</f>
        <v>0.24030340748661314</v>
      </c>
      <c r="AD4441" t="str" cm="1">
        <f t="array" ref="AD4441">_xlfn.IFS(Table1[[#This Row],[Performance Score]]&gt;=90,"Excellent",Table1[[#This Row],[Performance Score]]&gt;=75,"Good",Table1[[#This Row],[Performance Score]]&gt;=60,"Average",Table1[[#This Row],[Performance Score]]&lt;=60,"Need Improvement")</f>
        <v>Good</v>
      </c>
      <c r="AE4441" t="str">
        <f>IF(AND(Table1[[#This Row],[Attendance %]]&gt;=80,(Table1[[#This Row],[Performance Score]]&gt;=80)),"Eligible","Not Eligible")</f>
        <v>Eligible</v>
      </c>
      <c r="AF4441" t="str">
        <f>IF(Table1[[#This Row],[Performance Score]]&gt;=80,"High Performer","Low Performer")</f>
        <v>High Performer</v>
      </c>
      <c r="AG4441" t="str" cm="1">
        <f t="array" aca="1" ref="AG4441" ca="1">_xlfn.IFS(Table1[[#This Row],[Experience]]&lt;=3,"Junior",Table1[[#This Row],[Experience]]&lt;=7,"Mid Level",Table1[[#This Row],[Experience]]&gt;=7,"Senior")</f>
        <v>Mid Level</v>
      </c>
      <c r="AH4441" t="str">
        <f>IF(Table1[[#This Row],[Attendance %]]&gt;75,"OK","Below 75")</f>
        <v>OK</v>
      </c>
      <c r="AI4441" t="b">
        <f>ISBLANK(Table1[[#This Row],[Employee ID]])</f>
        <v>0</v>
      </c>
      <c r="AJ4441" t="b">
        <f>ISNUMBER(Table1[[#This Row],[Total Salary  ]])</f>
        <v>1</v>
      </c>
      <c r="AK4441" t="str">
        <f>IFERROR(_xlfn.XLOOKUP(Table1[[#This Row],[Manager ID]],MANAGERS!A:A,MANAGERS!B:B),"Not Found")</f>
        <v>Manager_12</v>
      </c>
    </row>
    <row r="4442" spans="1:37" x14ac:dyDescent="0.2">
      <c r="A4442" t="s">
        <v>2288</v>
      </c>
      <c r="B4442" t="s">
        <v>62</v>
      </c>
      <c r="C4442" t="s">
        <v>15</v>
      </c>
      <c r="D4442" t="s">
        <v>46</v>
      </c>
      <c r="E4442" t="s">
        <v>17</v>
      </c>
      <c r="F4442" s="1">
        <v>42347</v>
      </c>
      <c r="G4442" s="1">
        <v>32117</v>
      </c>
      <c r="H4442">
        <v>44901</v>
      </c>
      <c r="I4442">
        <v>8092</v>
      </c>
      <c r="J4442">
        <v>71</v>
      </c>
      <c r="K4442">
        <v>90</v>
      </c>
      <c r="L4442" t="s">
        <v>53</v>
      </c>
      <c r="M4442">
        <v>112</v>
      </c>
      <c r="N4442">
        <f>Table1[[#This Row],[Basic Salary]]+Table1[[#This Row],[Bonus]]</f>
        <v>52993</v>
      </c>
      <c r="O4442" s="2">
        <f>Table1[[#This Row],[Bonus]]/Table1[[#This Row],[Basic Salary]]</f>
        <v>0.18021870336963541</v>
      </c>
      <c r="P4442">
        <f ca="1">DATEDIF(Table1[[#This Row],[Date of Birth]],TODAY(),"Y")</f>
        <v>38</v>
      </c>
      <c r="Q4442">
        <f ca="1">DATEDIF(Table1[[#This Row],[Joining Date]],TODAY(),"Y")</f>
        <v>10</v>
      </c>
      <c r="R4442" t="str">
        <f ca="1">IF(YEAR(Table1[[#This Row],[Joining Date]])=YEAR(TODAY()),"Yes","No")</f>
        <v>No</v>
      </c>
      <c r="S4442" t="str">
        <f ca="1">IF(Table1[[#This Row],[Experience]]&gt;5,"Yes","No")</f>
        <v>Yes</v>
      </c>
      <c r="T4442" t="str">
        <f>TEXT(Table1[[#This Row],[Joining Date]],"mmmm")</f>
        <v>December</v>
      </c>
      <c r="U4442" t="str">
        <f>TEXT(Table1[[#This Row],[Joining Date]],"yyyy")</f>
        <v>2015</v>
      </c>
      <c r="V4442" s="5">
        <f ca="1">TODAY()-Table1[[#This Row],[Joining Date]]</f>
        <v>3892</v>
      </c>
      <c r="W4442" t="str">
        <f>LEFT(Table1[[#This Row],[Employee Name]],FIND(" ",Table1[[#This Row],[Employee Name]])-1)</f>
        <v>Kavya</v>
      </c>
      <c r="X4442" t="str">
        <f>RIGHT(Table1[[#This Row],[Employee Name]],LEN(Table1[[#This Row],[Employee Name]])-FIND(" ",Table1[[#This Row],[Employee Name]]))</f>
        <v>Nair</v>
      </c>
      <c r="Y4442" t="str">
        <f>Table1[[#This Row],[Department]]&amp;"-"&amp;Table1[[#This Row],[Employee ID]]</f>
        <v>Support-E02232</v>
      </c>
      <c r="Z4442" t="str">
        <f>LEFT(Table1[[#This Row],[Department]],3)</f>
        <v>Sup</v>
      </c>
      <c r="AA4442" t="str">
        <f>_xlfn.XLOOKUP(Table1[[#This Row],[Manager ID]],MANAGERS!A:A,MANAGERS!B:B)</f>
        <v>Manager_12</v>
      </c>
      <c r="AB4442" t="str" cm="1">
        <f t="array" ref="AB4442">_xlfn.XLOOKUP(Table1[[#This Row],[Manager ID]],Table2[[#All],[Manager ID]],Table2[[#All],[Department Head]])</f>
        <v>Marketing</v>
      </c>
      <c r="AC4442" s="2">
        <f>_xlfn.XLOOKUP(Table1[[#This Row],[City]],L:L,O:O)</f>
        <v>0.23685887225230964</v>
      </c>
      <c r="AD4442" t="str" cm="1">
        <f t="array" ref="AD4442">_xlfn.IFS(Table1[[#This Row],[Performance Score]]&gt;=90,"Excellent",Table1[[#This Row],[Performance Score]]&gt;=75,"Good",Table1[[#This Row],[Performance Score]]&gt;=60,"Average",Table1[[#This Row],[Performance Score]]&lt;=60,"Need Improvement")</f>
        <v>Excellent</v>
      </c>
      <c r="AE4442" t="str">
        <f>IF(AND(Table1[[#This Row],[Attendance %]]&gt;=80,(Table1[[#This Row],[Performance Score]]&gt;=80)),"Eligible","Not Eligible")</f>
        <v>Not Eligible</v>
      </c>
      <c r="AF4442" t="str">
        <f>IF(Table1[[#This Row],[Performance Score]]&gt;=80,"High Performer","Low Performer")</f>
        <v>High Performer</v>
      </c>
      <c r="AG4442" t="str" cm="1">
        <f t="array" aca="1" ref="AG4442" ca="1">_xlfn.IFS(Table1[[#This Row],[Experience]]&lt;=3,"Junior",Table1[[#This Row],[Experience]]&lt;=7,"Mid Level",Table1[[#This Row],[Experience]]&gt;=7,"Senior")</f>
        <v>Senior</v>
      </c>
      <c r="AH4442" t="str">
        <f>IF(Table1[[#This Row],[Attendance %]]&gt;75,"OK","Below 75")</f>
        <v>Below 75</v>
      </c>
      <c r="AI4442" t="b">
        <f>ISBLANK(Table1[[#This Row],[Employee ID]])</f>
        <v>0</v>
      </c>
      <c r="AJ4442" t="b">
        <f>ISNUMBER(Table1[[#This Row],[Total Salary  ]])</f>
        <v>1</v>
      </c>
      <c r="AK4442" t="str">
        <f>IFERROR(_xlfn.XLOOKUP(Table1[[#This Row],[Manager ID]],MANAGERS!A:A,MANAGERS!B:B),"Not Found")</f>
        <v>Manager_12</v>
      </c>
    </row>
    <row r="4443" spans="1:37" x14ac:dyDescent="0.2">
      <c r="A4443" t="s">
        <v>367</v>
      </c>
      <c r="B4443" t="s">
        <v>62</v>
      </c>
      <c r="C4443" t="s">
        <v>21</v>
      </c>
      <c r="D4443" t="s">
        <v>16</v>
      </c>
      <c r="E4443" t="s">
        <v>17</v>
      </c>
      <c r="F4443" s="1">
        <v>43481</v>
      </c>
      <c r="G4443" s="1">
        <v>33323</v>
      </c>
      <c r="H4443">
        <v>35803</v>
      </c>
      <c r="I4443">
        <v>17184</v>
      </c>
      <c r="J4443">
        <v>70</v>
      </c>
      <c r="K4443">
        <v>43</v>
      </c>
      <c r="L4443" t="s">
        <v>27</v>
      </c>
      <c r="M4443">
        <v>110</v>
      </c>
      <c r="N4443">
        <f>Table1[[#This Row],[Basic Salary]]+Table1[[#This Row],[Bonus]]</f>
        <v>52987</v>
      </c>
      <c r="O4443" s="2">
        <f>Table1[[#This Row],[Bonus]]/Table1[[#This Row],[Basic Salary]]</f>
        <v>0.47995977990671174</v>
      </c>
      <c r="P4443">
        <f ca="1">DATEDIF(Table1[[#This Row],[Date of Birth]],TODAY(),"Y")</f>
        <v>35</v>
      </c>
      <c r="Q4443">
        <f ca="1">DATEDIF(Table1[[#This Row],[Joining Date]],TODAY(),"Y")</f>
        <v>7</v>
      </c>
      <c r="R4443" t="str">
        <f ca="1">IF(YEAR(Table1[[#This Row],[Joining Date]])=YEAR(TODAY()),"Yes","No")</f>
        <v>No</v>
      </c>
      <c r="S4443" t="str">
        <f ca="1">IF(Table1[[#This Row],[Experience]]&gt;5,"Yes","No")</f>
        <v>Yes</v>
      </c>
      <c r="T4443" t="str">
        <f>TEXT(Table1[[#This Row],[Joining Date]],"mmmm")</f>
        <v>January</v>
      </c>
      <c r="U4443" t="str">
        <f>TEXT(Table1[[#This Row],[Joining Date]],"yyyy")</f>
        <v>2019</v>
      </c>
      <c r="V4443" s="5">
        <f ca="1">TODAY()-Table1[[#This Row],[Joining Date]]</f>
        <v>2758</v>
      </c>
      <c r="W4443" t="str">
        <f>LEFT(Table1[[#This Row],[Employee Name]],FIND(" ",Table1[[#This Row],[Employee Name]])-1)</f>
        <v>Kavya</v>
      </c>
      <c r="X4443" t="str">
        <f>RIGHT(Table1[[#This Row],[Employee Name]],LEN(Table1[[#This Row],[Employee Name]])-FIND(" ",Table1[[#This Row],[Employee Name]]))</f>
        <v>Nair</v>
      </c>
      <c r="Y4443" t="str">
        <f>Table1[[#This Row],[Department]]&amp;"-"&amp;Table1[[#This Row],[Employee ID]]</f>
        <v>HR-E00311</v>
      </c>
      <c r="Z4443" t="str">
        <f>LEFT(Table1[[#This Row],[Department]],3)</f>
        <v>HR</v>
      </c>
      <c r="AA4443" t="str">
        <f>_xlfn.XLOOKUP(Table1[[#This Row],[Manager ID]],MANAGERS!A:A,MANAGERS!B:B)</f>
        <v>Manager_10</v>
      </c>
      <c r="AB4443" t="str" cm="1">
        <f t="array" ref="AB4443">_xlfn.XLOOKUP(Table1[[#This Row],[Manager ID]],Table2[[#All],[Manager ID]],Table2[[#All],[Department Head]])</f>
        <v>HR</v>
      </c>
      <c r="AC4443" s="2">
        <f>_xlfn.XLOOKUP(Table1[[#This Row],[City]],L:L,O:O)</f>
        <v>0.23674293405114402</v>
      </c>
      <c r="AD4443" t="str" cm="1">
        <f t="array" ref="AD4443">_xlfn.IFS(Table1[[#This Row],[Performance Score]]&gt;=90,"Excellent",Table1[[#This Row],[Performance Score]]&gt;=75,"Good",Table1[[#This Row],[Performance Score]]&gt;=60,"Average",Table1[[#This Row],[Performance Score]]&lt;=60,"Need Improvement")</f>
        <v>Need Improvement</v>
      </c>
      <c r="AE4443" t="str">
        <f>IF(AND(Table1[[#This Row],[Attendance %]]&gt;=80,(Table1[[#This Row],[Performance Score]]&gt;=80)),"Eligible","Not Eligible")</f>
        <v>Not Eligible</v>
      </c>
      <c r="AF4443" t="str">
        <f>IF(Table1[[#This Row],[Performance Score]]&gt;=80,"High Performer","Low Performer")</f>
        <v>Low Performer</v>
      </c>
      <c r="AG4443" t="str" cm="1">
        <f t="array" aca="1" ref="AG4443" ca="1">_xlfn.IFS(Table1[[#This Row],[Experience]]&lt;=3,"Junior",Table1[[#This Row],[Experience]]&lt;=7,"Mid Level",Table1[[#This Row],[Experience]]&gt;=7,"Senior")</f>
        <v>Mid Level</v>
      </c>
      <c r="AH4443" t="str">
        <f>IF(Table1[[#This Row],[Attendance %]]&gt;75,"OK","Below 75")</f>
        <v>Below 75</v>
      </c>
      <c r="AI4443" t="b">
        <f>ISBLANK(Table1[[#This Row],[Employee ID]])</f>
        <v>0</v>
      </c>
      <c r="AJ4443" t="b">
        <f>ISNUMBER(Table1[[#This Row],[Total Salary  ]])</f>
        <v>1</v>
      </c>
      <c r="AK4443" t="str">
        <f>IFERROR(_xlfn.XLOOKUP(Table1[[#This Row],[Manager ID]],MANAGERS!A:A,MANAGERS!B:B),"Not Found")</f>
        <v>Manager_10</v>
      </c>
    </row>
    <row r="4444" spans="1:37" x14ac:dyDescent="0.2">
      <c r="A4444" t="s">
        <v>4308</v>
      </c>
      <c r="B4444" t="s">
        <v>71</v>
      </c>
      <c r="C4444" t="s">
        <v>15</v>
      </c>
      <c r="D4444" t="s">
        <v>16</v>
      </c>
      <c r="E4444" t="s">
        <v>65</v>
      </c>
      <c r="F4444" s="1">
        <v>45424</v>
      </c>
      <c r="G4444" s="1">
        <v>38069</v>
      </c>
      <c r="H4444">
        <v>25433</v>
      </c>
      <c r="I4444">
        <v>27502</v>
      </c>
      <c r="J4444">
        <v>87</v>
      </c>
      <c r="K4444">
        <v>94</v>
      </c>
      <c r="L4444" t="s">
        <v>34</v>
      </c>
      <c r="M4444">
        <v>119</v>
      </c>
      <c r="N4444">
        <f>Table1[[#This Row],[Basic Salary]]+Table1[[#This Row],[Bonus]]</f>
        <v>52935</v>
      </c>
      <c r="O4444" s="2">
        <f>Table1[[#This Row],[Bonus]]/Table1[[#This Row],[Basic Salary]]</f>
        <v>1.0813510006684228</v>
      </c>
      <c r="P4444">
        <f ca="1">DATEDIF(Table1[[#This Row],[Date of Birth]],TODAY(),"Y")</f>
        <v>22</v>
      </c>
      <c r="Q4444">
        <f ca="1">DATEDIF(Table1[[#This Row],[Joining Date]],TODAY(),"Y")</f>
        <v>2</v>
      </c>
      <c r="R4444" t="str">
        <f ca="1">IF(YEAR(Table1[[#This Row],[Joining Date]])=YEAR(TODAY()),"Yes","No")</f>
        <v>No</v>
      </c>
      <c r="S4444" t="str">
        <f ca="1">IF(Table1[[#This Row],[Experience]]&gt;5,"Yes","No")</f>
        <v>No</v>
      </c>
      <c r="T4444" t="str">
        <f>TEXT(Table1[[#This Row],[Joining Date]],"mmmm")</f>
        <v>May</v>
      </c>
      <c r="U4444" t="str">
        <f>TEXT(Table1[[#This Row],[Joining Date]],"yyyy")</f>
        <v>2024</v>
      </c>
      <c r="V4444" s="5">
        <f ca="1">TODAY()-Table1[[#This Row],[Joining Date]]</f>
        <v>815</v>
      </c>
      <c r="W4444" t="str">
        <f>LEFT(Table1[[#This Row],[Employee Name]],FIND(" ",Table1[[#This Row],[Employee Name]])-1)</f>
        <v>Sneha</v>
      </c>
      <c r="X4444" t="str">
        <f>RIGHT(Table1[[#This Row],[Employee Name]],LEN(Table1[[#This Row],[Employee Name]])-FIND(" ",Table1[[#This Row],[Employee Name]]))</f>
        <v>Iyer</v>
      </c>
      <c r="Y4444" t="str">
        <f>Table1[[#This Row],[Department]]&amp;"-"&amp;Table1[[#This Row],[Employee ID]]</f>
        <v>HR-E04252</v>
      </c>
      <c r="Z4444" t="str">
        <f>LEFT(Table1[[#This Row],[Department]],3)</f>
        <v>HR</v>
      </c>
      <c r="AA4444" t="str">
        <f>_xlfn.XLOOKUP(Table1[[#This Row],[Manager ID]],MANAGERS!A:A,MANAGERS!B:B)</f>
        <v>Manager_19</v>
      </c>
      <c r="AB4444" t="str" cm="1">
        <f t="array" ref="AB4444">_xlfn.XLOOKUP(Table1[[#This Row],[Manager ID]],Table2[[#All],[Manager ID]],Table2[[#All],[Department Head]])</f>
        <v>Support</v>
      </c>
      <c r="AC4444" s="2">
        <f>_xlfn.XLOOKUP(Table1[[#This Row],[City]],L:L,O:O)</f>
        <v>0.24030340748661314</v>
      </c>
      <c r="AD4444" t="str" cm="1">
        <f t="array" ref="AD4444">_xlfn.IFS(Table1[[#This Row],[Performance Score]]&gt;=90,"Excellent",Table1[[#This Row],[Performance Score]]&gt;=75,"Good",Table1[[#This Row],[Performance Score]]&gt;=60,"Average",Table1[[#This Row],[Performance Score]]&lt;=60,"Need Improvement")</f>
        <v>Excellent</v>
      </c>
      <c r="AE4444" t="str">
        <f>IF(AND(Table1[[#This Row],[Attendance %]]&gt;=80,(Table1[[#This Row],[Performance Score]]&gt;=80)),"Eligible","Not Eligible")</f>
        <v>Eligible</v>
      </c>
      <c r="AF4444" t="str">
        <f>IF(Table1[[#This Row],[Performance Score]]&gt;=80,"High Performer","Low Performer")</f>
        <v>High Performer</v>
      </c>
      <c r="AG4444" t="str" cm="1">
        <f t="array" aca="1" ref="AG4444" ca="1">_xlfn.IFS(Table1[[#This Row],[Experience]]&lt;=3,"Junior",Table1[[#This Row],[Experience]]&lt;=7,"Mid Level",Table1[[#This Row],[Experience]]&gt;=7,"Senior")</f>
        <v>Junior</v>
      </c>
      <c r="AH4444" t="str">
        <f>IF(Table1[[#This Row],[Attendance %]]&gt;75,"OK","Below 75")</f>
        <v>OK</v>
      </c>
      <c r="AI4444" t="b">
        <f>ISBLANK(Table1[[#This Row],[Employee ID]])</f>
        <v>0</v>
      </c>
      <c r="AJ4444" t="b">
        <f>ISNUMBER(Table1[[#This Row],[Total Salary  ]])</f>
        <v>1</v>
      </c>
      <c r="AK4444" t="str">
        <f>IFERROR(_xlfn.XLOOKUP(Table1[[#This Row],[Manager ID]],MANAGERS!A:A,MANAGERS!B:B),"Not Found")</f>
        <v>Manager_19</v>
      </c>
    </row>
    <row r="4445" spans="1:37" x14ac:dyDescent="0.2">
      <c r="A4445" t="s">
        <v>2707</v>
      </c>
      <c r="B4445" t="s">
        <v>57</v>
      </c>
      <c r="C4445" t="s">
        <v>15</v>
      </c>
      <c r="D4445" t="s">
        <v>81</v>
      </c>
      <c r="E4445" t="s">
        <v>17</v>
      </c>
      <c r="F4445" s="1">
        <v>42240</v>
      </c>
      <c r="G4445" s="1">
        <v>35076</v>
      </c>
      <c r="H4445">
        <v>34344</v>
      </c>
      <c r="I4445">
        <v>18589</v>
      </c>
      <c r="J4445">
        <v>84</v>
      </c>
      <c r="K4445">
        <v>62</v>
      </c>
      <c r="L4445" t="s">
        <v>31</v>
      </c>
      <c r="M4445">
        <v>111</v>
      </c>
      <c r="N4445">
        <f>Table1[[#This Row],[Basic Salary]]+Table1[[#This Row],[Bonus]]</f>
        <v>52933</v>
      </c>
      <c r="O4445" s="2">
        <f>Table1[[#This Row],[Bonus]]/Table1[[#This Row],[Basic Salary]]</f>
        <v>0.54125902632191936</v>
      </c>
      <c r="P4445">
        <f ca="1">DATEDIF(Table1[[#This Row],[Date of Birth]],TODAY(),"Y")</f>
        <v>30</v>
      </c>
      <c r="Q4445">
        <f ca="1">DATEDIF(Table1[[#This Row],[Joining Date]],TODAY(),"Y")</f>
        <v>10</v>
      </c>
      <c r="R4445" t="str">
        <f ca="1">IF(YEAR(Table1[[#This Row],[Joining Date]])=YEAR(TODAY()),"Yes","No")</f>
        <v>No</v>
      </c>
      <c r="S4445" t="str">
        <f ca="1">IF(Table1[[#This Row],[Experience]]&gt;5,"Yes","No")</f>
        <v>Yes</v>
      </c>
      <c r="T4445" t="str">
        <f>TEXT(Table1[[#This Row],[Joining Date]],"mmmm")</f>
        <v>August</v>
      </c>
      <c r="U4445" t="str">
        <f>TEXT(Table1[[#This Row],[Joining Date]],"yyyy")</f>
        <v>2015</v>
      </c>
      <c r="V4445" s="5">
        <f ca="1">TODAY()-Table1[[#This Row],[Joining Date]]</f>
        <v>3999</v>
      </c>
      <c r="W4445" t="str">
        <f>LEFT(Table1[[#This Row],[Employee Name]],FIND(" ",Table1[[#This Row],[Employee Name]])-1)</f>
        <v>Swathi</v>
      </c>
      <c r="X4445" t="str">
        <f>RIGHT(Table1[[#This Row],[Employee Name]],LEN(Table1[[#This Row],[Employee Name]])-FIND(" ",Table1[[#This Row],[Employee Name]]))</f>
        <v>Ramesh</v>
      </c>
      <c r="Y4445" t="str">
        <f>Table1[[#This Row],[Department]]&amp;"-"&amp;Table1[[#This Row],[Employee ID]]</f>
        <v>Sales-E02651</v>
      </c>
      <c r="Z4445" t="str">
        <f>LEFT(Table1[[#This Row],[Department]],3)</f>
        <v>Sal</v>
      </c>
      <c r="AA4445" t="str">
        <f>_xlfn.XLOOKUP(Table1[[#This Row],[Manager ID]],MANAGERS!A:A,MANAGERS!B:B)</f>
        <v>Manager_11</v>
      </c>
      <c r="AB4445" t="str" cm="1">
        <f t="array" ref="AB4445">_xlfn.XLOOKUP(Table1[[#This Row],[Manager ID]],Table2[[#All],[Manager ID]],Table2[[#All],[Department Head]])</f>
        <v>Marketing</v>
      </c>
      <c r="AC4445" s="2">
        <f>_xlfn.XLOOKUP(Table1[[#This Row],[City]],L:L,O:O)</f>
        <v>0.241864189087755</v>
      </c>
      <c r="AD4445" t="str" cm="1">
        <f t="array" ref="AD4445">_xlfn.IFS(Table1[[#This Row],[Performance Score]]&gt;=90,"Excellent",Table1[[#This Row],[Performance Score]]&gt;=75,"Good",Table1[[#This Row],[Performance Score]]&gt;=60,"Average",Table1[[#This Row],[Performance Score]]&lt;=60,"Need Improvement")</f>
        <v>Average</v>
      </c>
      <c r="AE4445" t="str">
        <f>IF(AND(Table1[[#This Row],[Attendance %]]&gt;=80,(Table1[[#This Row],[Performance Score]]&gt;=80)),"Eligible","Not Eligible")</f>
        <v>Not Eligible</v>
      </c>
      <c r="AF4445" t="str">
        <f>IF(Table1[[#This Row],[Performance Score]]&gt;=80,"High Performer","Low Performer")</f>
        <v>Low Performer</v>
      </c>
      <c r="AG4445" t="str" cm="1">
        <f t="array" aca="1" ref="AG4445" ca="1">_xlfn.IFS(Table1[[#This Row],[Experience]]&lt;=3,"Junior",Table1[[#This Row],[Experience]]&lt;=7,"Mid Level",Table1[[#This Row],[Experience]]&gt;=7,"Senior")</f>
        <v>Senior</v>
      </c>
      <c r="AH4445" t="str">
        <f>IF(Table1[[#This Row],[Attendance %]]&gt;75,"OK","Below 75")</f>
        <v>OK</v>
      </c>
      <c r="AI4445" t="b">
        <f>ISBLANK(Table1[[#This Row],[Employee ID]])</f>
        <v>0</v>
      </c>
      <c r="AJ4445" t="b">
        <f>ISNUMBER(Table1[[#This Row],[Total Salary  ]])</f>
        <v>1</v>
      </c>
      <c r="AK4445" t="str">
        <f>IFERROR(_xlfn.XLOOKUP(Table1[[#This Row],[Manager ID]],MANAGERS!A:A,MANAGERS!B:B),"Not Found")</f>
        <v>Manager_11</v>
      </c>
    </row>
    <row r="4446" spans="1:37" x14ac:dyDescent="0.2">
      <c r="A4446" t="s">
        <v>227</v>
      </c>
      <c r="B4446" t="s">
        <v>75</v>
      </c>
      <c r="C4446" t="s">
        <v>15</v>
      </c>
      <c r="D4446" t="s">
        <v>16</v>
      </c>
      <c r="E4446" t="s">
        <v>26</v>
      </c>
      <c r="F4446" s="1">
        <v>44449</v>
      </c>
      <c r="G4446" s="1">
        <v>38003</v>
      </c>
      <c r="H4446">
        <v>27154</v>
      </c>
      <c r="I4446">
        <v>25707</v>
      </c>
      <c r="J4446">
        <v>92</v>
      </c>
      <c r="K4446">
        <v>76</v>
      </c>
      <c r="L4446" t="s">
        <v>37</v>
      </c>
      <c r="M4446">
        <v>105</v>
      </c>
      <c r="N4446">
        <f>Table1[[#This Row],[Basic Salary]]+Table1[[#This Row],[Bonus]]</f>
        <v>52861</v>
      </c>
      <c r="O4446" s="2">
        <f>Table1[[#This Row],[Bonus]]/Table1[[#This Row],[Basic Salary]]</f>
        <v>0.94671135007733664</v>
      </c>
      <c r="P4446">
        <f ca="1">DATEDIF(Table1[[#This Row],[Date of Birth]],TODAY(),"Y")</f>
        <v>22</v>
      </c>
      <c r="Q4446">
        <f ca="1">DATEDIF(Table1[[#This Row],[Joining Date]],TODAY(),"Y")</f>
        <v>4</v>
      </c>
      <c r="R4446" t="str">
        <f ca="1">IF(YEAR(Table1[[#This Row],[Joining Date]])=YEAR(TODAY()),"Yes","No")</f>
        <v>No</v>
      </c>
      <c r="S4446" t="str">
        <f ca="1">IF(Table1[[#This Row],[Experience]]&gt;5,"Yes","No")</f>
        <v>No</v>
      </c>
      <c r="T4446" t="str">
        <f>TEXT(Table1[[#This Row],[Joining Date]],"mmmm")</f>
        <v>September</v>
      </c>
      <c r="U4446" t="str">
        <f>TEXT(Table1[[#This Row],[Joining Date]],"yyyy")</f>
        <v>2021</v>
      </c>
      <c r="V4446" s="5">
        <f ca="1">TODAY()-Table1[[#This Row],[Joining Date]]</f>
        <v>1790</v>
      </c>
      <c r="W4446" t="str">
        <f>LEFT(Table1[[#This Row],[Employee Name]],FIND(" ",Table1[[#This Row],[Employee Name]])-1)</f>
        <v>Ishita</v>
      </c>
      <c r="X4446" t="str">
        <f>RIGHT(Table1[[#This Row],[Employee Name]],LEN(Table1[[#This Row],[Employee Name]])-FIND(" ",Table1[[#This Row],[Employee Name]]))</f>
        <v>Roy</v>
      </c>
      <c r="Y4446" t="str">
        <f>Table1[[#This Row],[Department]]&amp;"-"&amp;Table1[[#This Row],[Employee ID]]</f>
        <v>HR-E00171</v>
      </c>
      <c r="Z4446" t="str">
        <f>LEFT(Table1[[#This Row],[Department]],3)</f>
        <v>HR</v>
      </c>
      <c r="AA4446" t="str">
        <f>_xlfn.XLOOKUP(Table1[[#This Row],[Manager ID]],MANAGERS!A:A,MANAGERS!B:B)</f>
        <v>Manager_5</v>
      </c>
      <c r="AB4446" t="str" cm="1">
        <f t="array" ref="AB4446">_xlfn.XLOOKUP(Table1[[#This Row],[Manager ID]],Table2[[#All],[Manager ID]],Table2[[#All],[Department Head]])</f>
        <v>Sales</v>
      </c>
      <c r="AC4446" s="2">
        <f>_xlfn.XLOOKUP(Table1[[#This Row],[City]],L:L,O:O)</f>
        <v>0.24036902712549932</v>
      </c>
      <c r="AD4446" t="str" cm="1">
        <f t="array" ref="AD4446">_xlfn.IFS(Table1[[#This Row],[Performance Score]]&gt;=90,"Excellent",Table1[[#This Row],[Performance Score]]&gt;=75,"Good",Table1[[#This Row],[Performance Score]]&gt;=60,"Average",Table1[[#This Row],[Performance Score]]&lt;=60,"Need Improvement")</f>
        <v>Good</v>
      </c>
      <c r="AE4446" t="str">
        <f>IF(AND(Table1[[#This Row],[Attendance %]]&gt;=80,(Table1[[#This Row],[Performance Score]]&gt;=80)),"Eligible","Not Eligible")</f>
        <v>Not Eligible</v>
      </c>
      <c r="AF4446" t="str">
        <f>IF(Table1[[#This Row],[Performance Score]]&gt;=80,"High Performer","Low Performer")</f>
        <v>Low Performer</v>
      </c>
      <c r="AG4446" t="str" cm="1">
        <f t="array" aca="1" ref="AG4446" ca="1">_xlfn.IFS(Table1[[#This Row],[Experience]]&lt;=3,"Junior",Table1[[#This Row],[Experience]]&lt;=7,"Mid Level",Table1[[#This Row],[Experience]]&gt;=7,"Senior")</f>
        <v>Mid Level</v>
      </c>
      <c r="AH4446" t="str">
        <f>IF(Table1[[#This Row],[Attendance %]]&gt;75,"OK","Below 75")</f>
        <v>OK</v>
      </c>
      <c r="AI4446" t="b">
        <f>ISBLANK(Table1[[#This Row],[Employee ID]])</f>
        <v>0</v>
      </c>
      <c r="AJ4446" t="b">
        <f>ISNUMBER(Table1[[#This Row],[Total Salary  ]])</f>
        <v>1</v>
      </c>
      <c r="AK4446" t="str">
        <f>IFERROR(_xlfn.XLOOKUP(Table1[[#This Row],[Manager ID]],MANAGERS!A:A,MANAGERS!B:B),"Not Found")</f>
        <v>Manager_5</v>
      </c>
    </row>
    <row r="4447" spans="1:37" x14ac:dyDescent="0.2">
      <c r="A4447" t="s">
        <v>1052</v>
      </c>
      <c r="B4447" t="s">
        <v>45</v>
      </c>
      <c r="C4447" t="s">
        <v>21</v>
      </c>
      <c r="D4447" t="s">
        <v>16</v>
      </c>
      <c r="E4447" t="s">
        <v>30</v>
      </c>
      <c r="F4447" s="1">
        <v>42364</v>
      </c>
      <c r="G4447" s="1">
        <v>31045</v>
      </c>
      <c r="H4447">
        <v>36683</v>
      </c>
      <c r="I4447">
        <v>16148</v>
      </c>
      <c r="J4447">
        <v>97</v>
      </c>
      <c r="K4447">
        <v>99</v>
      </c>
      <c r="L4447" t="s">
        <v>37</v>
      </c>
      <c r="M4447">
        <v>104</v>
      </c>
      <c r="N4447">
        <f>Table1[[#This Row],[Basic Salary]]+Table1[[#This Row],[Bonus]]</f>
        <v>52831</v>
      </c>
      <c r="O4447" s="2">
        <f>Table1[[#This Row],[Bonus]]/Table1[[#This Row],[Basic Salary]]</f>
        <v>0.44020390916773439</v>
      </c>
      <c r="P4447">
        <f ca="1">DATEDIF(Table1[[#This Row],[Date of Birth]],TODAY(),"Y")</f>
        <v>41</v>
      </c>
      <c r="Q4447">
        <f ca="1">DATEDIF(Table1[[#This Row],[Joining Date]],TODAY(),"Y")</f>
        <v>10</v>
      </c>
      <c r="R4447" t="str">
        <f ca="1">IF(YEAR(Table1[[#This Row],[Joining Date]])=YEAR(TODAY()),"Yes","No")</f>
        <v>No</v>
      </c>
      <c r="S4447" t="str">
        <f ca="1">IF(Table1[[#This Row],[Experience]]&gt;5,"Yes","No")</f>
        <v>Yes</v>
      </c>
      <c r="T4447" t="str">
        <f>TEXT(Table1[[#This Row],[Joining Date]],"mmmm")</f>
        <v>December</v>
      </c>
      <c r="U4447" t="str">
        <f>TEXT(Table1[[#This Row],[Joining Date]],"yyyy")</f>
        <v>2015</v>
      </c>
      <c r="V4447" s="5">
        <f ca="1">TODAY()-Table1[[#This Row],[Joining Date]]</f>
        <v>3875</v>
      </c>
      <c r="W4447" t="str">
        <f>LEFT(Table1[[#This Row],[Employee Name]],FIND(" ",Table1[[#This Row],[Employee Name]])-1)</f>
        <v>Ananya</v>
      </c>
      <c r="X4447" t="str">
        <f>RIGHT(Table1[[#This Row],[Employee Name]],LEN(Table1[[#This Row],[Employee Name]])-FIND(" ",Table1[[#This Row],[Employee Name]]))</f>
        <v>Rao</v>
      </c>
      <c r="Y4447" t="str">
        <f>Table1[[#This Row],[Department]]&amp;"-"&amp;Table1[[#This Row],[Employee ID]]</f>
        <v>HR-E00996</v>
      </c>
      <c r="Z4447" t="str">
        <f>LEFT(Table1[[#This Row],[Department]],3)</f>
        <v>HR</v>
      </c>
      <c r="AA4447" t="str">
        <f>_xlfn.XLOOKUP(Table1[[#This Row],[Manager ID]],MANAGERS!A:A,MANAGERS!B:B)</f>
        <v>Manager_4</v>
      </c>
      <c r="AB4447" t="str" cm="1">
        <f t="array" ref="AB4447">_xlfn.XLOOKUP(Table1[[#This Row],[Manager ID]],Table2[[#All],[Manager ID]],Table2[[#All],[Department Head]])</f>
        <v>Finance</v>
      </c>
      <c r="AC4447" s="2">
        <f>_xlfn.XLOOKUP(Table1[[#This Row],[City]],L:L,O:O)</f>
        <v>0.24036902712549932</v>
      </c>
      <c r="AD4447" t="str" cm="1">
        <f t="array" ref="AD4447">_xlfn.IFS(Table1[[#This Row],[Performance Score]]&gt;=90,"Excellent",Table1[[#This Row],[Performance Score]]&gt;=75,"Good",Table1[[#This Row],[Performance Score]]&gt;=60,"Average",Table1[[#This Row],[Performance Score]]&lt;=60,"Need Improvement")</f>
        <v>Excellent</v>
      </c>
      <c r="AE4447" t="str">
        <f>IF(AND(Table1[[#This Row],[Attendance %]]&gt;=80,(Table1[[#This Row],[Performance Score]]&gt;=80)),"Eligible","Not Eligible")</f>
        <v>Eligible</v>
      </c>
      <c r="AF4447" t="str">
        <f>IF(Table1[[#This Row],[Performance Score]]&gt;=80,"High Performer","Low Performer")</f>
        <v>High Performer</v>
      </c>
      <c r="AG4447" t="str" cm="1">
        <f t="array" aca="1" ref="AG4447" ca="1">_xlfn.IFS(Table1[[#This Row],[Experience]]&lt;=3,"Junior",Table1[[#This Row],[Experience]]&lt;=7,"Mid Level",Table1[[#This Row],[Experience]]&gt;=7,"Senior")</f>
        <v>Senior</v>
      </c>
      <c r="AH4447" t="str">
        <f>IF(Table1[[#This Row],[Attendance %]]&gt;75,"OK","Below 75")</f>
        <v>OK</v>
      </c>
      <c r="AI4447" t="b">
        <f>ISBLANK(Table1[[#This Row],[Employee ID]])</f>
        <v>0</v>
      </c>
      <c r="AJ4447" t="b">
        <f>ISNUMBER(Table1[[#This Row],[Total Salary  ]])</f>
        <v>1</v>
      </c>
      <c r="AK4447" t="str">
        <f>IFERROR(_xlfn.XLOOKUP(Table1[[#This Row],[Manager ID]],MANAGERS!A:A,MANAGERS!B:B),"Not Found")</f>
        <v>Manager_4</v>
      </c>
    </row>
    <row r="4448" spans="1:37" x14ac:dyDescent="0.2">
      <c r="A4448" t="s">
        <v>3892</v>
      </c>
      <c r="B4448" t="s">
        <v>60</v>
      </c>
      <c r="C4448" t="s">
        <v>15</v>
      </c>
      <c r="D4448" t="s">
        <v>46</v>
      </c>
      <c r="E4448" t="s">
        <v>17</v>
      </c>
      <c r="F4448" s="1">
        <v>45769</v>
      </c>
      <c r="G4448" s="1">
        <v>33011</v>
      </c>
      <c r="H4448">
        <v>27188</v>
      </c>
      <c r="I4448">
        <v>25632</v>
      </c>
      <c r="J4448">
        <v>83</v>
      </c>
      <c r="K4448">
        <v>57</v>
      </c>
      <c r="L4448" t="s">
        <v>23</v>
      </c>
      <c r="M4448">
        <v>110</v>
      </c>
      <c r="N4448">
        <f>Table1[[#This Row],[Basic Salary]]+Table1[[#This Row],[Bonus]]</f>
        <v>52820</v>
      </c>
      <c r="O4448" s="2">
        <f>Table1[[#This Row],[Bonus]]/Table1[[#This Row],[Basic Salary]]</f>
        <v>0.94276886861850817</v>
      </c>
      <c r="P4448">
        <f ca="1">DATEDIF(Table1[[#This Row],[Date of Birth]],TODAY(),"Y")</f>
        <v>36</v>
      </c>
      <c r="Q4448">
        <f ca="1">DATEDIF(Table1[[#This Row],[Joining Date]],TODAY(),"Y")</f>
        <v>1</v>
      </c>
      <c r="R4448" t="str">
        <f ca="1">IF(YEAR(Table1[[#This Row],[Joining Date]])=YEAR(TODAY()),"Yes","No")</f>
        <v>No</v>
      </c>
      <c r="S4448" t="str">
        <f ca="1">IF(Table1[[#This Row],[Experience]]&gt;5,"Yes","No")</f>
        <v>No</v>
      </c>
      <c r="T4448" t="str">
        <f>TEXT(Table1[[#This Row],[Joining Date]],"mmmm")</f>
        <v>April</v>
      </c>
      <c r="U4448" t="str">
        <f>TEXT(Table1[[#This Row],[Joining Date]],"yyyy")</f>
        <v>2025</v>
      </c>
      <c r="V4448" s="5">
        <f ca="1">TODAY()-Table1[[#This Row],[Joining Date]]</f>
        <v>470</v>
      </c>
      <c r="W4448" t="str">
        <f>LEFT(Table1[[#This Row],[Employee Name]],FIND(" ",Table1[[#This Row],[Employee Name]])-1)</f>
        <v>Gayathri</v>
      </c>
      <c r="X4448" t="str">
        <f>RIGHT(Table1[[#This Row],[Employee Name]],LEN(Table1[[#This Row],[Employee Name]])-FIND(" ",Table1[[#This Row],[Employee Name]]))</f>
        <v>Iyer</v>
      </c>
      <c r="Y4448" t="str">
        <f>Table1[[#This Row],[Department]]&amp;"-"&amp;Table1[[#This Row],[Employee ID]]</f>
        <v>Support-E03836</v>
      </c>
      <c r="Z4448" t="str">
        <f>LEFT(Table1[[#This Row],[Department]],3)</f>
        <v>Sup</v>
      </c>
      <c r="AA4448" t="str">
        <f>_xlfn.XLOOKUP(Table1[[#This Row],[Manager ID]],MANAGERS!A:A,MANAGERS!B:B)</f>
        <v>Manager_10</v>
      </c>
      <c r="AB4448" t="str" cm="1">
        <f t="array" ref="AB4448">_xlfn.XLOOKUP(Table1[[#This Row],[Manager ID]],Table2[[#All],[Manager ID]],Table2[[#All],[Department Head]])</f>
        <v>HR</v>
      </c>
      <c r="AC4448" s="2">
        <f>_xlfn.XLOOKUP(Table1[[#This Row],[City]],L:L,O:O)</f>
        <v>0.23486488519629886</v>
      </c>
      <c r="AD4448" t="str" cm="1">
        <f t="array" ref="AD4448">_xlfn.IFS(Table1[[#This Row],[Performance Score]]&gt;=90,"Excellent",Table1[[#This Row],[Performance Score]]&gt;=75,"Good",Table1[[#This Row],[Performance Score]]&gt;=60,"Average",Table1[[#This Row],[Performance Score]]&lt;=60,"Need Improvement")</f>
        <v>Need Improvement</v>
      </c>
      <c r="AE4448" t="str">
        <f>IF(AND(Table1[[#This Row],[Attendance %]]&gt;=80,(Table1[[#This Row],[Performance Score]]&gt;=80)),"Eligible","Not Eligible")</f>
        <v>Not Eligible</v>
      </c>
      <c r="AF4448" t="str">
        <f>IF(Table1[[#This Row],[Performance Score]]&gt;=80,"High Performer","Low Performer")</f>
        <v>Low Performer</v>
      </c>
      <c r="AG4448" t="str" cm="1">
        <f t="array" aca="1" ref="AG4448" ca="1">_xlfn.IFS(Table1[[#This Row],[Experience]]&lt;=3,"Junior",Table1[[#This Row],[Experience]]&lt;=7,"Mid Level",Table1[[#This Row],[Experience]]&gt;=7,"Senior")</f>
        <v>Junior</v>
      </c>
      <c r="AH4448" t="str">
        <f>IF(Table1[[#This Row],[Attendance %]]&gt;75,"OK","Below 75")</f>
        <v>OK</v>
      </c>
      <c r="AI4448" t="b">
        <f>ISBLANK(Table1[[#This Row],[Employee ID]])</f>
        <v>0</v>
      </c>
      <c r="AJ4448" t="b">
        <f>ISNUMBER(Table1[[#This Row],[Total Salary  ]])</f>
        <v>1</v>
      </c>
      <c r="AK4448" t="str">
        <f>IFERROR(_xlfn.XLOOKUP(Table1[[#This Row],[Manager ID]],MANAGERS!A:A,MANAGERS!B:B),"Not Found")</f>
        <v>Manager_10</v>
      </c>
    </row>
    <row r="4449" spans="1:37" x14ac:dyDescent="0.2">
      <c r="A4449" t="s">
        <v>4563</v>
      </c>
      <c r="B4449" t="s">
        <v>29</v>
      </c>
      <c r="C4449" t="s">
        <v>21</v>
      </c>
      <c r="D4449" t="s">
        <v>46</v>
      </c>
      <c r="E4449" t="s">
        <v>17</v>
      </c>
      <c r="F4449" s="1">
        <v>44466</v>
      </c>
      <c r="G4449" s="1">
        <v>35615</v>
      </c>
      <c r="H4449">
        <v>33456</v>
      </c>
      <c r="I4449">
        <v>19258</v>
      </c>
      <c r="J4449">
        <v>75</v>
      </c>
      <c r="K4449">
        <v>94</v>
      </c>
      <c r="L4449" t="s">
        <v>23</v>
      </c>
      <c r="M4449">
        <v>111</v>
      </c>
      <c r="N4449">
        <f>Table1[[#This Row],[Basic Salary]]+Table1[[#This Row],[Bonus]]</f>
        <v>52714</v>
      </c>
      <c r="O4449" s="2">
        <f>Table1[[#This Row],[Bonus]]/Table1[[#This Row],[Basic Salary]]</f>
        <v>0.57562171209947388</v>
      </c>
      <c r="P4449">
        <f ca="1">DATEDIF(Table1[[#This Row],[Date of Birth]],TODAY(),"Y")</f>
        <v>29</v>
      </c>
      <c r="Q4449">
        <f ca="1">DATEDIF(Table1[[#This Row],[Joining Date]],TODAY(),"Y")</f>
        <v>4</v>
      </c>
      <c r="R4449" t="str">
        <f ca="1">IF(YEAR(Table1[[#This Row],[Joining Date]])=YEAR(TODAY()),"Yes","No")</f>
        <v>No</v>
      </c>
      <c r="S4449" t="str">
        <f ca="1">IF(Table1[[#This Row],[Experience]]&gt;5,"Yes","No")</f>
        <v>No</v>
      </c>
      <c r="T4449" t="str">
        <f>TEXT(Table1[[#This Row],[Joining Date]],"mmmm")</f>
        <v>September</v>
      </c>
      <c r="U4449" t="str">
        <f>TEXT(Table1[[#This Row],[Joining Date]],"yyyy")</f>
        <v>2021</v>
      </c>
      <c r="V4449" s="5">
        <f ca="1">TODAY()-Table1[[#This Row],[Joining Date]]</f>
        <v>1773</v>
      </c>
      <c r="W4449" t="str">
        <f>LEFT(Table1[[#This Row],[Employee Name]],FIND(" ",Table1[[#This Row],[Employee Name]])-1)</f>
        <v>Vikram</v>
      </c>
      <c r="X4449" t="str">
        <f>RIGHT(Table1[[#This Row],[Employee Name]],LEN(Table1[[#This Row],[Employee Name]])-FIND(" ",Table1[[#This Row],[Employee Name]]))</f>
        <v>Singh</v>
      </c>
      <c r="Y4449" t="str">
        <f>Table1[[#This Row],[Department]]&amp;"-"&amp;Table1[[#This Row],[Employee ID]]</f>
        <v>Support-E04507</v>
      </c>
      <c r="Z4449" t="str">
        <f>LEFT(Table1[[#This Row],[Department]],3)</f>
        <v>Sup</v>
      </c>
      <c r="AA4449" t="str">
        <f>_xlfn.XLOOKUP(Table1[[#This Row],[Manager ID]],MANAGERS!A:A,MANAGERS!B:B)</f>
        <v>Manager_11</v>
      </c>
      <c r="AB4449" t="str" cm="1">
        <f t="array" ref="AB4449">_xlfn.XLOOKUP(Table1[[#This Row],[Manager ID]],Table2[[#All],[Manager ID]],Table2[[#All],[Department Head]])</f>
        <v>Marketing</v>
      </c>
      <c r="AC4449" s="2">
        <f>_xlfn.XLOOKUP(Table1[[#This Row],[City]],L:L,O:O)</f>
        <v>0.23486488519629886</v>
      </c>
      <c r="AD4449" t="str" cm="1">
        <f t="array" ref="AD4449">_xlfn.IFS(Table1[[#This Row],[Performance Score]]&gt;=90,"Excellent",Table1[[#This Row],[Performance Score]]&gt;=75,"Good",Table1[[#This Row],[Performance Score]]&gt;=60,"Average",Table1[[#This Row],[Performance Score]]&lt;=60,"Need Improvement")</f>
        <v>Excellent</v>
      </c>
      <c r="AE4449" t="str">
        <f>IF(AND(Table1[[#This Row],[Attendance %]]&gt;=80,(Table1[[#This Row],[Performance Score]]&gt;=80)),"Eligible","Not Eligible")</f>
        <v>Not Eligible</v>
      </c>
      <c r="AF4449" t="str">
        <f>IF(Table1[[#This Row],[Performance Score]]&gt;=80,"High Performer","Low Performer")</f>
        <v>High Performer</v>
      </c>
      <c r="AG4449" t="str" cm="1">
        <f t="array" aca="1" ref="AG4449" ca="1">_xlfn.IFS(Table1[[#This Row],[Experience]]&lt;=3,"Junior",Table1[[#This Row],[Experience]]&lt;=7,"Mid Level",Table1[[#This Row],[Experience]]&gt;=7,"Senior")</f>
        <v>Mid Level</v>
      </c>
      <c r="AH4449" t="str">
        <f>IF(Table1[[#This Row],[Attendance %]]&gt;75,"OK","Below 75")</f>
        <v>Below 75</v>
      </c>
      <c r="AI4449" t="b">
        <f>ISBLANK(Table1[[#This Row],[Employee ID]])</f>
        <v>0</v>
      </c>
      <c r="AJ4449" t="b">
        <f>ISNUMBER(Table1[[#This Row],[Total Salary  ]])</f>
        <v>1</v>
      </c>
      <c r="AK4449" t="str">
        <f>IFERROR(_xlfn.XLOOKUP(Table1[[#This Row],[Manager ID]],MANAGERS!A:A,MANAGERS!B:B),"Not Found")</f>
        <v>Manager_11</v>
      </c>
    </row>
    <row r="4450" spans="1:37" x14ac:dyDescent="0.2">
      <c r="A4450" t="s">
        <v>188</v>
      </c>
      <c r="B4450" t="s">
        <v>69</v>
      </c>
      <c r="C4450" t="s">
        <v>21</v>
      </c>
      <c r="D4450" t="s">
        <v>46</v>
      </c>
      <c r="E4450" t="s">
        <v>26</v>
      </c>
      <c r="F4450" s="1">
        <v>43638</v>
      </c>
      <c r="G4450" s="1">
        <v>36036</v>
      </c>
      <c r="H4450">
        <v>37463</v>
      </c>
      <c r="I4450">
        <v>15241</v>
      </c>
      <c r="J4450">
        <v>87</v>
      </c>
      <c r="K4450">
        <v>60</v>
      </c>
      <c r="L4450" t="s">
        <v>18</v>
      </c>
      <c r="M4450">
        <v>109</v>
      </c>
      <c r="N4450">
        <f>Table1[[#This Row],[Basic Salary]]+Table1[[#This Row],[Bonus]]</f>
        <v>52704</v>
      </c>
      <c r="O4450" s="2">
        <f>Table1[[#This Row],[Bonus]]/Table1[[#This Row],[Basic Salary]]</f>
        <v>0.40682807036275792</v>
      </c>
      <c r="P4450">
        <f ca="1">DATEDIF(Table1[[#This Row],[Date of Birth]],TODAY(),"Y")</f>
        <v>27</v>
      </c>
      <c r="Q4450">
        <f ca="1">DATEDIF(Table1[[#This Row],[Joining Date]],TODAY(),"Y")</f>
        <v>7</v>
      </c>
      <c r="R4450" t="str">
        <f ca="1">IF(YEAR(Table1[[#This Row],[Joining Date]])=YEAR(TODAY()),"Yes","No")</f>
        <v>No</v>
      </c>
      <c r="S4450" t="str">
        <f ca="1">IF(Table1[[#This Row],[Experience]]&gt;5,"Yes","No")</f>
        <v>Yes</v>
      </c>
      <c r="T4450" t="str">
        <f>TEXT(Table1[[#This Row],[Joining Date]],"mmmm")</f>
        <v>June</v>
      </c>
      <c r="U4450" t="str">
        <f>TEXT(Table1[[#This Row],[Joining Date]],"yyyy")</f>
        <v>2019</v>
      </c>
      <c r="V4450" s="5">
        <f ca="1">TODAY()-Table1[[#This Row],[Joining Date]]</f>
        <v>2601</v>
      </c>
      <c r="W4450" t="str">
        <f>LEFT(Table1[[#This Row],[Employee Name]],FIND(" ",Table1[[#This Row],[Employee Name]])-1)</f>
        <v>Neha</v>
      </c>
      <c r="X4450" t="str">
        <f>RIGHT(Table1[[#This Row],[Employee Name]],LEN(Table1[[#This Row],[Employee Name]])-FIND(" ",Table1[[#This Row],[Employee Name]]))</f>
        <v>Kulkarni</v>
      </c>
      <c r="Y4450" t="str">
        <f>Table1[[#This Row],[Department]]&amp;"-"&amp;Table1[[#This Row],[Employee ID]]</f>
        <v>Support-E00132</v>
      </c>
      <c r="Z4450" t="str">
        <f>LEFT(Table1[[#This Row],[Department]],3)</f>
        <v>Sup</v>
      </c>
      <c r="AA4450" t="str">
        <f>_xlfn.XLOOKUP(Table1[[#This Row],[Manager ID]],MANAGERS!A:A,MANAGERS!B:B)</f>
        <v>Manager_9</v>
      </c>
      <c r="AB4450" t="str" cm="1">
        <f t="array" ref="AB4450">_xlfn.XLOOKUP(Table1[[#This Row],[Manager ID]],Table2[[#All],[Manager ID]],Table2[[#All],[Department Head]])</f>
        <v>Sales</v>
      </c>
      <c r="AC4450" s="2">
        <f>_xlfn.XLOOKUP(Table1[[#This Row],[City]],L:L,O:O)</f>
        <v>0.21356479274849693</v>
      </c>
      <c r="AD4450" t="str" cm="1">
        <f t="array" ref="AD4450">_xlfn.IFS(Table1[[#This Row],[Performance Score]]&gt;=90,"Excellent",Table1[[#This Row],[Performance Score]]&gt;=75,"Good",Table1[[#This Row],[Performance Score]]&gt;=60,"Average",Table1[[#This Row],[Performance Score]]&lt;=60,"Need Improvement")</f>
        <v>Average</v>
      </c>
      <c r="AE4450" t="str">
        <f>IF(AND(Table1[[#This Row],[Attendance %]]&gt;=80,(Table1[[#This Row],[Performance Score]]&gt;=80)),"Eligible","Not Eligible")</f>
        <v>Not Eligible</v>
      </c>
      <c r="AF4450" t="str">
        <f>IF(Table1[[#This Row],[Performance Score]]&gt;=80,"High Performer","Low Performer")</f>
        <v>Low Performer</v>
      </c>
      <c r="AG4450" t="str" cm="1">
        <f t="array" aca="1" ref="AG4450" ca="1">_xlfn.IFS(Table1[[#This Row],[Experience]]&lt;=3,"Junior",Table1[[#This Row],[Experience]]&lt;=7,"Mid Level",Table1[[#This Row],[Experience]]&gt;=7,"Senior")</f>
        <v>Mid Level</v>
      </c>
      <c r="AH4450" t="str">
        <f>IF(Table1[[#This Row],[Attendance %]]&gt;75,"OK","Below 75")</f>
        <v>OK</v>
      </c>
      <c r="AI4450" t="b">
        <f>ISBLANK(Table1[[#This Row],[Employee ID]])</f>
        <v>0</v>
      </c>
      <c r="AJ4450" t="b">
        <f>ISNUMBER(Table1[[#This Row],[Total Salary  ]])</f>
        <v>1</v>
      </c>
      <c r="AK4450" t="str">
        <f>IFERROR(_xlfn.XLOOKUP(Table1[[#This Row],[Manager ID]],MANAGERS!A:A,MANAGERS!B:B),"Not Found")</f>
        <v>Manager_9</v>
      </c>
    </row>
    <row r="4451" spans="1:37" x14ac:dyDescent="0.2">
      <c r="A4451" t="s">
        <v>1210</v>
      </c>
      <c r="B4451" t="s">
        <v>42</v>
      </c>
      <c r="C4451" t="s">
        <v>21</v>
      </c>
      <c r="D4451" t="s">
        <v>81</v>
      </c>
      <c r="E4451" t="s">
        <v>30</v>
      </c>
      <c r="F4451" s="1">
        <v>42816</v>
      </c>
      <c r="G4451" s="1">
        <v>32450</v>
      </c>
      <c r="H4451">
        <v>31509</v>
      </c>
      <c r="I4451">
        <v>21185</v>
      </c>
      <c r="J4451">
        <v>91</v>
      </c>
      <c r="K4451">
        <v>42</v>
      </c>
      <c r="L4451" t="s">
        <v>31</v>
      </c>
      <c r="M4451">
        <v>114</v>
      </c>
      <c r="N4451">
        <f>Table1[[#This Row],[Basic Salary]]+Table1[[#This Row],[Bonus]]</f>
        <v>52694</v>
      </c>
      <c r="O4451" s="2">
        <f>Table1[[#This Row],[Bonus]]/Table1[[#This Row],[Basic Salary]]</f>
        <v>0.67234758323018817</v>
      </c>
      <c r="P4451">
        <f ca="1">DATEDIF(Table1[[#This Row],[Date of Birth]],TODAY(),"Y")</f>
        <v>37</v>
      </c>
      <c r="Q4451">
        <f ca="1">DATEDIF(Table1[[#This Row],[Joining Date]],TODAY(),"Y")</f>
        <v>9</v>
      </c>
      <c r="R4451" t="str">
        <f ca="1">IF(YEAR(Table1[[#This Row],[Joining Date]])=YEAR(TODAY()),"Yes","No")</f>
        <v>No</v>
      </c>
      <c r="S4451" t="str">
        <f ca="1">IF(Table1[[#This Row],[Experience]]&gt;5,"Yes","No")</f>
        <v>Yes</v>
      </c>
      <c r="T4451" t="str">
        <f>TEXT(Table1[[#This Row],[Joining Date]],"mmmm")</f>
        <v>March</v>
      </c>
      <c r="U4451" t="str">
        <f>TEXT(Table1[[#This Row],[Joining Date]],"yyyy")</f>
        <v>2017</v>
      </c>
      <c r="V4451" s="5">
        <f ca="1">TODAY()-Table1[[#This Row],[Joining Date]]</f>
        <v>3423</v>
      </c>
      <c r="W4451" t="str">
        <f>LEFT(Table1[[#This Row],[Employee Name]],FIND(" ",Table1[[#This Row],[Employee Name]])-1)</f>
        <v>Krishna</v>
      </c>
      <c r="X4451" t="str">
        <f>RIGHT(Table1[[#This Row],[Employee Name]],LEN(Table1[[#This Row],[Employee Name]])-FIND(" ",Table1[[#This Row],[Employee Name]]))</f>
        <v>Chaitanya</v>
      </c>
      <c r="Y4451" t="str">
        <f>Table1[[#This Row],[Department]]&amp;"-"&amp;Table1[[#This Row],[Employee ID]]</f>
        <v>Sales-E01154</v>
      </c>
      <c r="Z4451" t="str">
        <f>LEFT(Table1[[#This Row],[Department]],3)</f>
        <v>Sal</v>
      </c>
      <c r="AA4451" t="str">
        <f>_xlfn.XLOOKUP(Table1[[#This Row],[Manager ID]],MANAGERS!A:A,MANAGERS!B:B)</f>
        <v>Manager_14</v>
      </c>
      <c r="AB4451" t="str" cm="1">
        <f t="array" ref="AB4451">_xlfn.XLOOKUP(Table1[[#This Row],[Manager ID]],Table2[[#All],[Manager ID]],Table2[[#All],[Department Head]])</f>
        <v>Marketing</v>
      </c>
      <c r="AC4451" s="2">
        <f>_xlfn.XLOOKUP(Table1[[#This Row],[City]],L:L,O:O)</f>
        <v>0.241864189087755</v>
      </c>
      <c r="AD4451" t="str" cm="1">
        <f t="array" ref="AD4451">_xlfn.IFS(Table1[[#This Row],[Performance Score]]&gt;=90,"Excellent",Table1[[#This Row],[Performance Score]]&gt;=75,"Good",Table1[[#This Row],[Performance Score]]&gt;=60,"Average",Table1[[#This Row],[Performance Score]]&lt;=60,"Need Improvement")</f>
        <v>Need Improvement</v>
      </c>
      <c r="AE4451" t="str">
        <f>IF(AND(Table1[[#This Row],[Attendance %]]&gt;=80,(Table1[[#This Row],[Performance Score]]&gt;=80)),"Eligible","Not Eligible")</f>
        <v>Not Eligible</v>
      </c>
      <c r="AF4451" t="str">
        <f>IF(Table1[[#This Row],[Performance Score]]&gt;=80,"High Performer","Low Performer")</f>
        <v>Low Performer</v>
      </c>
      <c r="AG4451" t="str" cm="1">
        <f t="array" aca="1" ref="AG4451" ca="1">_xlfn.IFS(Table1[[#This Row],[Experience]]&lt;=3,"Junior",Table1[[#This Row],[Experience]]&lt;=7,"Mid Level",Table1[[#This Row],[Experience]]&gt;=7,"Senior")</f>
        <v>Senior</v>
      </c>
      <c r="AH4451" t="str">
        <f>IF(Table1[[#This Row],[Attendance %]]&gt;75,"OK","Below 75")</f>
        <v>OK</v>
      </c>
      <c r="AI4451" t="b">
        <f>ISBLANK(Table1[[#This Row],[Employee ID]])</f>
        <v>0</v>
      </c>
      <c r="AJ4451" t="b">
        <f>ISNUMBER(Table1[[#This Row],[Total Salary  ]])</f>
        <v>1</v>
      </c>
      <c r="AK4451" t="str">
        <f>IFERROR(_xlfn.XLOOKUP(Table1[[#This Row],[Manager ID]],MANAGERS!A:A,MANAGERS!B:B),"Not Found")</f>
        <v>Manager_14</v>
      </c>
    </row>
    <row r="4452" spans="1:37" x14ac:dyDescent="0.2">
      <c r="A4452" t="s">
        <v>1801</v>
      </c>
      <c r="B4452" t="s">
        <v>93</v>
      </c>
      <c r="C4452" t="s">
        <v>21</v>
      </c>
      <c r="D4452" t="s">
        <v>46</v>
      </c>
      <c r="E4452" t="s">
        <v>30</v>
      </c>
      <c r="F4452" s="1">
        <v>43667</v>
      </c>
      <c r="G4452" s="1">
        <v>38100</v>
      </c>
      <c r="H4452">
        <v>39010</v>
      </c>
      <c r="I4452">
        <v>13660</v>
      </c>
      <c r="J4452">
        <v>70</v>
      </c>
      <c r="K4452">
        <v>77</v>
      </c>
      <c r="L4452" t="s">
        <v>23</v>
      </c>
      <c r="M4452">
        <v>108</v>
      </c>
      <c r="N4452">
        <f>Table1[[#This Row],[Basic Salary]]+Table1[[#This Row],[Bonus]]</f>
        <v>52670</v>
      </c>
      <c r="O4452" s="2">
        <f>Table1[[#This Row],[Bonus]]/Table1[[#This Row],[Basic Salary]]</f>
        <v>0.3501666239425788</v>
      </c>
      <c r="P4452">
        <f ca="1">DATEDIF(Table1[[#This Row],[Date of Birth]],TODAY(),"Y")</f>
        <v>22</v>
      </c>
      <c r="Q4452">
        <f ca="1">DATEDIF(Table1[[#This Row],[Joining Date]],TODAY(),"Y")</f>
        <v>7</v>
      </c>
      <c r="R4452" t="str">
        <f ca="1">IF(YEAR(Table1[[#This Row],[Joining Date]])=YEAR(TODAY()),"Yes","No")</f>
        <v>No</v>
      </c>
      <c r="S4452" t="str">
        <f ca="1">IF(Table1[[#This Row],[Experience]]&gt;5,"Yes","No")</f>
        <v>Yes</v>
      </c>
      <c r="T4452" t="str">
        <f>TEXT(Table1[[#This Row],[Joining Date]],"mmmm")</f>
        <v>July</v>
      </c>
      <c r="U4452" t="str">
        <f>TEXT(Table1[[#This Row],[Joining Date]],"yyyy")</f>
        <v>2019</v>
      </c>
      <c r="V4452" s="5">
        <f ca="1">TODAY()-Table1[[#This Row],[Joining Date]]</f>
        <v>2572</v>
      </c>
      <c r="W4452" t="str">
        <f>LEFT(Table1[[#This Row],[Employee Name]],FIND(" ",Table1[[#This Row],[Employee Name]])-1)</f>
        <v>Priya</v>
      </c>
      <c r="X4452" t="str">
        <f>RIGHT(Table1[[#This Row],[Employee Name]],LEN(Table1[[#This Row],[Employee Name]])-FIND(" ",Table1[[#This Row],[Employee Name]]))</f>
        <v>Reddy</v>
      </c>
      <c r="Y4452" t="str">
        <f>Table1[[#This Row],[Department]]&amp;"-"&amp;Table1[[#This Row],[Employee ID]]</f>
        <v>Support-E01745</v>
      </c>
      <c r="Z4452" t="str">
        <f>LEFT(Table1[[#This Row],[Department]],3)</f>
        <v>Sup</v>
      </c>
      <c r="AA4452" t="str">
        <f>_xlfn.XLOOKUP(Table1[[#This Row],[Manager ID]],MANAGERS!A:A,MANAGERS!B:B)</f>
        <v>Manager_8</v>
      </c>
      <c r="AB4452" t="str" cm="1">
        <f t="array" ref="AB4452">_xlfn.XLOOKUP(Table1[[#This Row],[Manager ID]],Table2[[#All],[Manager ID]],Table2[[#All],[Department Head]])</f>
        <v>Sales</v>
      </c>
      <c r="AC4452" s="2">
        <f>_xlfn.XLOOKUP(Table1[[#This Row],[City]],L:L,O:O)</f>
        <v>0.23486488519629886</v>
      </c>
      <c r="AD4452" t="str" cm="1">
        <f t="array" ref="AD4452">_xlfn.IFS(Table1[[#This Row],[Performance Score]]&gt;=90,"Excellent",Table1[[#This Row],[Performance Score]]&gt;=75,"Good",Table1[[#This Row],[Performance Score]]&gt;=60,"Average",Table1[[#This Row],[Performance Score]]&lt;=60,"Need Improvement")</f>
        <v>Good</v>
      </c>
      <c r="AE4452" t="str">
        <f>IF(AND(Table1[[#This Row],[Attendance %]]&gt;=80,(Table1[[#This Row],[Performance Score]]&gt;=80)),"Eligible","Not Eligible")</f>
        <v>Not Eligible</v>
      </c>
      <c r="AF4452" t="str">
        <f>IF(Table1[[#This Row],[Performance Score]]&gt;=80,"High Performer","Low Performer")</f>
        <v>Low Performer</v>
      </c>
      <c r="AG4452" t="str" cm="1">
        <f t="array" aca="1" ref="AG4452" ca="1">_xlfn.IFS(Table1[[#This Row],[Experience]]&lt;=3,"Junior",Table1[[#This Row],[Experience]]&lt;=7,"Mid Level",Table1[[#This Row],[Experience]]&gt;=7,"Senior")</f>
        <v>Mid Level</v>
      </c>
      <c r="AH4452" t="str">
        <f>IF(Table1[[#This Row],[Attendance %]]&gt;75,"OK","Below 75")</f>
        <v>Below 75</v>
      </c>
      <c r="AI4452" t="b">
        <f>ISBLANK(Table1[[#This Row],[Employee ID]])</f>
        <v>0</v>
      </c>
      <c r="AJ4452" t="b">
        <f>ISNUMBER(Table1[[#This Row],[Total Salary  ]])</f>
        <v>1</v>
      </c>
      <c r="AK4452" t="str">
        <f>IFERROR(_xlfn.XLOOKUP(Table1[[#This Row],[Manager ID]],MANAGERS!A:A,MANAGERS!B:B),"Not Found")</f>
        <v>Manager_8</v>
      </c>
    </row>
    <row r="4453" spans="1:37" x14ac:dyDescent="0.2">
      <c r="A4453" t="s">
        <v>3068</v>
      </c>
      <c r="B4453" t="s">
        <v>36</v>
      </c>
      <c r="C4453" t="s">
        <v>21</v>
      </c>
      <c r="D4453" t="s">
        <v>25</v>
      </c>
      <c r="E4453" t="s">
        <v>17</v>
      </c>
      <c r="F4453" s="1">
        <v>43141</v>
      </c>
      <c r="G4453" s="1">
        <v>41171</v>
      </c>
      <c r="H4453">
        <v>29208</v>
      </c>
      <c r="I4453">
        <v>23428</v>
      </c>
      <c r="J4453">
        <v>99</v>
      </c>
      <c r="K4453">
        <v>78</v>
      </c>
      <c r="L4453" t="s">
        <v>34</v>
      </c>
      <c r="M4453">
        <v>106</v>
      </c>
      <c r="N4453">
        <f>Table1[[#This Row],[Basic Salary]]+Table1[[#This Row],[Bonus]]</f>
        <v>52636</v>
      </c>
      <c r="O4453" s="2">
        <f>Table1[[#This Row],[Bonus]]/Table1[[#This Row],[Basic Salary]]</f>
        <v>0.80210901122980005</v>
      </c>
      <c r="P4453">
        <f ca="1">DATEDIF(Table1[[#This Row],[Date of Birth]],TODAY(),"Y")</f>
        <v>13</v>
      </c>
      <c r="Q4453">
        <f ca="1">DATEDIF(Table1[[#This Row],[Joining Date]],TODAY(),"Y")</f>
        <v>8</v>
      </c>
      <c r="R4453" t="str">
        <f ca="1">IF(YEAR(Table1[[#This Row],[Joining Date]])=YEAR(TODAY()),"Yes","No")</f>
        <v>No</v>
      </c>
      <c r="S4453" t="str">
        <f ca="1">IF(Table1[[#This Row],[Experience]]&gt;5,"Yes","No")</f>
        <v>Yes</v>
      </c>
      <c r="T4453" t="str">
        <f>TEXT(Table1[[#This Row],[Joining Date]],"mmmm")</f>
        <v>February</v>
      </c>
      <c r="U4453" t="str">
        <f>TEXT(Table1[[#This Row],[Joining Date]],"yyyy")</f>
        <v>2018</v>
      </c>
      <c r="V4453" s="5">
        <f ca="1">TODAY()-Table1[[#This Row],[Joining Date]]</f>
        <v>3098</v>
      </c>
      <c r="W4453" t="str">
        <f>LEFT(Table1[[#This Row],[Employee Name]],FIND(" ",Table1[[#This Row],[Employee Name]])-1)</f>
        <v>Meera</v>
      </c>
      <c r="X4453" t="str">
        <f>RIGHT(Table1[[#This Row],[Employee Name]],LEN(Table1[[#This Row],[Employee Name]])-FIND(" ",Table1[[#This Row],[Employee Name]]))</f>
        <v>Joshi</v>
      </c>
      <c r="Y4453" t="str">
        <f>Table1[[#This Row],[Department]]&amp;"-"&amp;Table1[[#This Row],[Employee ID]]</f>
        <v>Finance-E03012</v>
      </c>
      <c r="Z4453" t="str">
        <f>LEFT(Table1[[#This Row],[Department]],3)</f>
        <v>Fin</v>
      </c>
      <c r="AA4453" t="str">
        <f>_xlfn.XLOOKUP(Table1[[#This Row],[Manager ID]],MANAGERS!A:A,MANAGERS!B:B)</f>
        <v>Manager_6</v>
      </c>
      <c r="AB4453" t="str" cm="1">
        <f t="array" ref="AB4453">_xlfn.XLOOKUP(Table1[[#This Row],[Manager ID]],Table2[[#All],[Manager ID]],Table2[[#All],[Department Head]])</f>
        <v>HR</v>
      </c>
      <c r="AC4453" s="2">
        <f>_xlfn.XLOOKUP(Table1[[#This Row],[City]],L:L,O:O)</f>
        <v>0.24030340748661314</v>
      </c>
      <c r="AD4453" t="str" cm="1">
        <f t="array" ref="AD4453">_xlfn.IFS(Table1[[#This Row],[Performance Score]]&gt;=90,"Excellent",Table1[[#This Row],[Performance Score]]&gt;=75,"Good",Table1[[#This Row],[Performance Score]]&gt;=60,"Average",Table1[[#This Row],[Performance Score]]&lt;=60,"Need Improvement")</f>
        <v>Good</v>
      </c>
      <c r="AE4453" t="str">
        <f>IF(AND(Table1[[#This Row],[Attendance %]]&gt;=80,(Table1[[#This Row],[Performance Score]]&gt;=80)),"Eligible","Not Eligible")</f>
        <v>Not Eligible</v>
      </c>
      <c r="AF4453" t="str">
        <f>IF(Table1[[#This Row],[Performance Score]]&gt;=80,"High Performer","Low Performer")</f>
        <v>Low Performer</v>
      </c>
      <c r="AG4453" t="str" cm="1">
        <f t="array" aca="1" ref="AG4453" ca="1">_xlfn.IFS(Table1[[#This Row],[Experience]]&lt;=3,"Junior",Table1[[#This Row],[Experience]]&lt;=7,"Mid Level",Table1[[#This Row],[Experience]]&gt;=7,"Senior")</f>
        <v>Senior</v>
      </c>
      <c r="AH4453" t="str">
        <f>IF(Table1[[#This Row],[Attendance %]]&gt;75,"OK","Below 75")</f>
        <v>OK</v>
      </c>
      <c r="AI4453" t="b">
        <f>ISBLANK(Table1[[#This Row],[Employee ID]])</f>
        <v>0</v>
      </c>
      <c r="AJ4453" t="b">
        <f>ISNUMBER(Table1[[#This Row],[Total Salary  ]])</f>
        <v>1</v>
      </c>
      <c r="AK4453" t="str">
        <f>IFERROR(_xlfn.XLOOKUP(Table1[[#This Row],[Manager ID]],MANAGERS!A:A,MANAGERS!B:B),"Not Found")</f>
        <v>Manager_6</v>
      </c>
    </row>
    <row r="4454" spans="1:37" x14ac:dyDescent="0.2">
      <c r="A4454" t="s">
        <v>2451</v>
      </c>
      <c r="B4454" t="s">
        <v>69</v>
      </c>
      <c r="C4454" t="s">
        <v>21</v>
      </c>
      <c r="D4454" t="s">
        <v>43</v>
      </c>
      <c r="E4454" t="s">
        <v>65</v>
      </c>
      <c r="F4454" s="1">
        <v>45885</v>
      </c>
      <c r="G4454" s="1">
        <v>31030</v>
      </c>
      <c r="H4454">
        <v>44767</v>
      </c>
      <c r="I4454">
        <v>7846</v>
      </c>
      <c r="J4454">
        <v>81</v>
      </c>
      <c r="K4454">
        <v>90</v>
      </c>
      <c r="L4454" t="s">
        <v>18</v>
      </c>
      <c r="M4454">
        <v>114</v>
      </c>
      <c r="N4454">
        <f>Table1[[#This Row],[Basic Salary]]+Table1[[#This Row],[Bonus]]</f>
        <v>52613</v>
      </c>
      <c r="O4454" s="2">
        <f>Table1[[#This Row],[Bonus]]/Table1[[#This Row],[Basic Salary]]</f>
        <v>0.17526302857015211</v>
      </c>
      <c r="P4454">
        <f ca="1">DATEDIF(Table1[[#This Row],[Date of Birth]],TODAY(),"Y")</f>
        <v>41</v>
      </c>
      <c r="Q4454">
        <f ca="1">DATEDIF(Table1[[#This Row],[Joining Date]],TODAY(),"Y")</f>
        <v>0</v>
      </c>
      <c r="R4454" t="str">
        <f ca="1">IF(YEAR(Table1[[#This Row],[Joining Date]])=YEAR(TODAY()),"Yes","No")</f>
        <v>No</v>
      </c>
      <c r="S4454" t="str">
        <f ca="1">IF(Table1[[#This Row],[Experience]]&gt;5,"Yes","No")</f>
        <v>No</v>
      </c>
      <c r="T4454" t="str">
        <f>TEXT(Table1[[#This Row],[Joining Date]],"mmmm")</f>
        <v>August</v>
      </c>
      <c r="U4454" t="str">
        <f>TEXT(Table1[[#This Row],[Joining Date]],"yyyy")</f>
        <v>2025</v>
      </c>
      <c r="V4454" s="5">
        <f ca="1">TODAY()-Table1[[#This Row],[Joining Date]]</f>
        <v>354</v>
      </c>
      <c r="W4454" t="str">
        <f>LEFT(Table1[[#This Row],[Employee Name]],FIND(" ",Table1[[#This Row],[Employee Name]])-1)</f>
        <v>Neha</v>
      </c>
      <c r="X4454" t="str">
        <f>RIGHT(Table1[[#This Row],[Employee Name]],LEN(Table1[[#This Row],[Employee Name]])-FIND(" ",Table1[[#This Row],[Employee Name]]))</f>
        <v>Kulkarni</v>
      </c>
      <c r="Y4454" t="str">
        <f>Table1[[#This Row],[Department]]&amp;"-"&amp;Table1[[#This Row],[Employee ID]]</f>
        <v>Operations-E02395</v>
      </c>
      <c r="Z4454" t="str">
        <f>LEFT(Table1[[#This Row],[Department]],3)</f>
        <v>Ope</v>
      </c>
      <c r="AA4454" t="str">
        <f>_xlfn.XLOOKUP(Table1[[#This Row],[Manager ID]],MANAGERS!A:A,MANAGERS!B:B)</f>
        <v>Manager_14</v>
      </c>
      <c r="AB4454" t="str" cm="1">
        <f t="array" ref="AB4454">_xlfn.XLOOKUP(Table1[[#This Row],[Manager ID]],Table2[[#All],[Manager ID]],Table2[[#All],[Department Head]])</f>
        <v>Marketing</v>
      </c>
      <c r="AC4454" s="2">
        <f>_xlfn.XLOOKUP(Table1[[#This Row],[City]],L:L,O:O)</f>
        <v>0.21356479274849693</v>
      </c>
      <c r="AD4454" t="str" cm="1">
        <f t="array" ref="AD4454">_xlfn.IFS(Table1[[#This Row],[Performance Score]]&gt;=90,"Excellent",Table1[[#This Row],[Performance Score]]&gt;=75,"Good",Table1[[#This Row],[Performance Score]]&gt;=60,"Average",Table1[[#This Row],[Performance Score]]&lt;=60,"Need Improvement")</f>
        <v>Excellent</v>
      </c>
      <c r="AE4454" t="str">
        <f>IF(AND(Table1[[#This Row],[Attendance %]]&gt;=80,(Table1[[#This Row],[Performance Score]]&gt;=80)),"Eligible","Not Eligible")</f>
        <v>Eligible</v>
      </c>
      <c r="AF4454" t="str">
        <f>IF(Table1[[#This Row],[Performance Score]]&gt;=80,"High Performer","Low Performer")</f>
        <v>High Performer</v>
      </c>
      <c r="AG4454" t="str" cm="1">
        <f t="array" aca="1" ref="AG4454" ca="1">_xlfn.IFS(Table1[[#This Row],[Experience]]&lt;=3,"Junior",Table1[[#This Row],[Experience]]&lt;=7,"Mid Level",Table1[[#This Row],[Experience]]&gt;=7,"Senior")</f>
        <v>Junior</v>
      </c>
      <c r="AH4454" t="str">
        <f>IF(Table1[[#This Row],[Attendance %]]&gt;75,"OK","Below 75")</f>
        <v>OK</v>
      </c>
      <c r="AI4454" t="b">
        <f>ISBLANK(Table1[[#This Row],[Employee ID]])</f>
        <v>0</v>
      </c>
      <c r="AJ4454" t="b">
        <f>ISNUMBER(Table1[[#This Row],[Total Salary  ]])</f>
        <v>1</v>
      </c>
      <c r="AK4454" t="str">
        <f>IFERROR(_xlfn.XLOOKUP(Table1[[#This Row],[Manager ID]],MANAGERS!A:A,MANAGERS!B:B),"Not Found")</f>
        <v>Manager_14</v>
      </c>
    </row>
    <row r="4455" spans="1:37" x14ac:dyDescent="0.2">
      <c r="A4455" t="s">
        <v>2995</v>
      </c>
      <c r="B4455" t="s">
        <v>85</v>
      </c>
      <c r="C4455" t="s">
        <v>21</v>
      </c>
      <c r="D4455" t="s">
        <v>16</v>
      </c>
      <c r="E4455" t="s">
        <v>17</v>
      </c>
      <c r="F4455" s="1">
        <v>42762</v>
      </c>
      <c r="G4455" s="1">
        <v>38434</v>
      </c>
      <c r="H4455">
        <v>37348</v>
      </c>
      <c r="I4455">
        <v>15212</v>
      </c>
      <c r="J4455">
        <v>73</v>
      </c>
      <c r="K4455">
        <v>61</v>
      </c>
      <c r="L4455" t="s">
        <v>37</v>
      </c>
      <c r="M4455">
        <v>103</v>
      </c>
      <c r="N4455">
        <f>Table1[[#This Row],[Basic Salary]]+Table1[[#This Row],[Bonus]]</f>
        <v>52560</v>
      </c>
      <c r="O4455" s="2">
        <f>Table1[[#This Row],[Bonus]]/Table1[[#This Row],[Basic Salary]]</f>
        <v>0.40730427332119523</v>
      </c>
      <c r="P4455">
        <f ca="1">DATEDIF(Table1[[#This Row],[Date of Birth]],TODAY(),"Y")</f>
        <v>21</v>
      </c>
      <c r="Q4455">
        <f ca="1">DATEDIF(Table1[[#This Row],[Joining Date]],TODAY(),"Y")</f>
        <v>9</v>
      </c>
      <c r="R4455" t="str">
        <f ca="1">IF(YEAR(Table1[[#This Row],[Joining Date]])=YEAR(TODAY()),"Yes","No")</f>
        <v>No</v>
      </c>
      <c r="S4455" t="str">
        <f ca="1">IF(Table1[[#This Row],[Experience]]&gt;5,"Yes","No")</f>
        <v>Yes</v>
      </c>
      <c r="T4455" t="str">
        <f>TEXT(Table1[[#This Row],[Joining Date]],"mmmm")</f>
        <v>January</v>
      </c>
      <c r="U4455" t="str">
        <f>TEXT(Table1[[#This Row],[Joining Date]],"yyyy")</f>
        <v>2017</v>
      </c>
      <c r="V4455" s="5">
        <f ca="1">TODAY()-Table1[[#This Row],[Joining Date]]</f>
        <v>3477</v>
      </c>
      <c r="W4455" t="str">
        <f>LEFT(Table1[[#This Row],[Employee Name]],FIND(" ",Table1[[#This Row],[Employee Name]])-1)</f>
        <v>Pooja</v>
      </c>
      <c r="X4455" t="str">
        <f>RIGHT(Table1[[#This Row],[Employee Name]],LEN(Table1[[#This Row],[Employee Name]])-FIND(" ",Table1[[#This Row],[Employee Name]]))</f>
        <v>Das</v>
      </c>
      <c r="Y4455" t="str">
        <f>Table1[[#This Row],[Department]]&amp;"-"&amp;Table1[[#This Row],[Employee ID]]</f>
        <v>HR-E02939</v>
      </c>
      <c r="Z4455" t="str">
        <f>LEFT(Table1[[#This Row],[Department]],3)</f>
        <v>HR</v>
      </c>
      <c r="AA4455" t="str">
        <f>_xlfn.XLOOKUP(Table1[[#This Row],[Manager ID]],MANAGERS!A:A,MANAGERS!B:B)</f>
        <v>Manager_3</v>
      </c>
      <c r="AB4455" t="str" cm="1">
        <f t="array" ref="AB4455">_xlfn.XLOOKUP(Table1[[#This Row],[Manager ID]],Table2[[#All],[Manager ID]],Table2[[#All],[Department Head]])</f>
        <v>IT</v>
      </c>
      <c r="AC4455" s="2">
        <f>_xlfn.XLOOKUP(Table1[[#This Row],[City]],L:L,O:O)</f>
        <v>0.24036902712549932</v>
      </c>
      <c r="AD4455" t="str" cm="1">
        <f t="array" ref="AD4455">_xlfn.IFS(Table1[[#This Row],[Performance Score]]&gt;=90,"Excellent",Table1[[#This Row],[Performance Score]]&gt;=75,"Good",Table1[[#This Row],[Performance Score]]&gt;=60,"Average",Table1[[#This Row],[Performance Score]]&lt;=60,"Need Improvement")</f>
        <v>Average</v>
      </c>
      <c r="AE4455" t="str">
        <f>IF(AND(Table1[[#This Row],[Attendance %]]&gt;=80,(Table1[[#This Row],[Performance Score]]&gt;=80)),"Eligible","Not Eligible")</f>
        <v>Not Eligible</v>
      </c>
      <c r="AF4455" t="str">
        <f>IF(Table1[[#This Row],[Performance Score]]&gt;=80,"High Performer","Low Performer")</f>
        <v>Low Performer</v>
      </c>
      <c r="AG4455" t="str" cm="1">
        <f t="array" aca="1" ref="AG4455" ca="1">_xlfn.IFS(Table1[[#This Row],[Experience]]&lt;=3,"Junior",Table1[[#This Row],[Experience]]&lt;=7,"Mid Level",Table1[[#This Row],[Experience]]&gt;=7,"Senior")</f>
        <v>Senior</v>
      </c>
      <c r="AH4455" t="str">
        <f>IF(Table1[[#This Row],[Attendance %]]&gt;75,"OK","Below 75")</f>
        <v>Below 75</v>
      </c>
      <c r="AI4455" t="b">
        <f>ISBLANK(Table1[[#This Row],[Employee ID]])</f>
        <v>0</v>
      </c>
      <c r="AJ4455" t="b">
        <f>ISNUMBER(Table1[[#This Row],[Total Salary  ]])</f>
        <v>1</v>
      </c>
      <c r="AK4455" t="str">
        <f>IFERROR(_xlfn.XLOOKUP(Table1[[#This Row],[Manager ID]],MANAGERS!A:A,MANAGERS!B:B),"Not Found")</f>
        <v>Manager_3</v>
      </c>
    </row>
    <row r="4456" spans="1:37" x14ac:dyDescent="0.2">
      <c r="A4456" t="s">
        <v>3591</v>
      </c>
      <c r="B4456" t="s">
        <v>89</v>
      </c>
      <c r="C4456" t="s">
        <v>21</v>
      </c>
      <c r="D4456" t="s">
        <v>16</v>
      </c>
      <c r="E4456" t="s">
        <v>30</v>
      </c>
      <c r="F4456" s="1">
        <v>45335</v>
      </c>
      <c r="G4456" s="1">
        <v>29715</v>
      </c>
      <c r="H4456">
        <v>39681</v>
      </c>
      <c r="I4456">
        <v>12837</v>
      </c>
      <c r="J4456">
        <v>73</v>
      </c>
      <c r="K4456">
        <v>90</v>
      </c>
      <c r="L4456" t="s">
        <v>37</v>
      </c>
      <c r="M4456">
        <v>101</v>
      </c>
      <c r="N4456">
        <f>Table1[[#This Row],[Basic Salary]]+Table1[[#This Row],[Bonus]]</f>
        <v>52518</v>
      </c>
      <c r="O4456" s="2">
        <f>Table1[[#This Row],[Bonus]]/Table1[[#This Row],[Basic Salary]]</f>
        <v>0.3235049519921373</v>
      </c>
      <c r="P4456">
        <f ca="1">DATEDIF(Table1[[#This Row],[Date of Birth]],TODAY(),"Y")</f>
        <v>45</v>
      </c>
      <c r="Q4456">
        <f ca="1">DATEDIF(Table1[[#This Row],[Joining Date]],TODAY(),"Y")</f>
        <v>2</v>
      </c>
      <c r="R4456" t="str">
        <f ca="1">IF(YEAR(Table1[[#This Row],[Joining Date]])=YEAR(TODAY()),"Yes","No")</f>
        <v>No</v>
      </c>
      <c r="S4456" t="str">
        <f ca="1">IF(Table1[[#This Row],[Experience]]&gt;5,"Yes","No")</f>
        <v>No</v>
      </c>
      <c r="T4456" t="str">
        <f>TEXT(Table1[[#This Row],[Joining Date]],"mmmm")</f>
        <v>February</v>
      </c>
      <c r="U4456" t="str">
        <f>TEXT(Table1[[#This Row],[Joining Date]],"yyyy")</f>
        <v>2024</v>
      </c>
      <c r="V4456" s="5">
        <f ca="1">TODAY()-Table1[[#This Row],[Joining Date]]</f>
        <v>904</v>
      </c>
      <c r="W4456" t="str">
        <f>LEFT(Table1[[#This Row],[Employee Name]],FIND(" ",Table1[[#This Row],[Employee Name]])-1)</f>
        <v>Tarun</v>
      </c>
      <c r="X4456" t="str">
        <f>RIGHT(Table1[[#This Row],[Employee Name]],LEN(Table1[[#This Row],[Employee Name]])-FIND(" ",Table1[[#This Row],[Employee Name]]))</f>
        <v>Verma</v>
      </c>
      <c r="Y4456" t="str">
        <f>Table1[[#This Row],[Department]]&amp;"-"&amp;Table1[[#This Row],[Employee ID]]</f>
        <v>HR-E03535</v>
      </c>
      <c r="Z4456" t="str">
        <f>LEFT(Table1[[#This Row],[Department]],3)</f>
        <v>HR</v>
      </c>
      <c r="AA4456" t="str">
        <f>_xlfn.XLOOKUP(Table1[[#This Row],[Manager ID]],MANAGERS!A:A,MANAGERS!B:B)</f>
        <v>Manager_1</v>
      </c>
      <c r="AB4456" t="str" cm="1">
        <f t="array" ref="AB4456">_xlfn.XLOOKUP(Table1[[#This Row],[Manager ID]],Table2[[#All],[Manager ID]],Table2[[#All],[Department Head]])</f>
        <v>Support</v>
      </c>
      <c r="AC4456" s="2">
        <f>_xlfn.XLOOKUP(Table1[[#This Row],[City]],L:L,O:O)</f>
        <v>0.24036902712549932</v>
      </c>
      <c r="AD4456" t="str" cm="1">
        <f t="array" ref="AD4456">_xlfn.IFS(Table1[[#This Row],[Performance Score]]&gt;=90,"Excellent",Table1[[#This Row],[Performance Score]]&gt;=75,"Good",Table1[[#This Row],[Performance Score]]&gt;=60,"Average",Table1[[#This Row],[Performance Score]]&lt;=60,"Need Improvement")</f>
        <v>Excellent</v>
      </c>
      <c r="AE4456" t="str">
        <f>IF(AND(Table1[[#This Row],[Attendance %]]&gt;=80,(Table1[[#This Row],[Performance Score]]&gt;=80)),"Eligible","Not Eligible")</f>
        <v>Not Eligible</v>
      </c>
      <c r="AF4456" t="str">
        <f>IF(Table1[[#This Row],[Performance Score]]&gt;=80,"High Performer","Low Performer")</f>
        <v>High Performer</v>
      </c>
      <c r="AG4456" t="str" cm="1">
        <f t="array" aca="1" ref="AG4456" ca="1">_xlfn.IFS(Table1[[#This Row],[Experience]]&lt;=3,"Junior",Table1[[#This Row],[Experience]]&lt;=7,"Mid Level",Table1[[#This Row],[Experience]]&gt;=7,"Senior")</f>
        <v>Junior</v>
      </c>
      <c r="AH4456" t="str">
        <f>IF(Table1[[#This Row],[Attendance %]]&gt;75,"OK","Below 75")</f>
        <v>Below 75</v>
      </c>
      <c r="AI4456" t="b">
        <f>ISBLANK(Table1[[#This Row],[Employee ID]])</f>
        <v>0</v>
      </c>
      <c r="AJ4456" t="b">
        <f>ISNUMBER(Table1[[#This Row],[Total Salary  ]])</f>
        <v>1</v>
      </c>
      <c r="AK4456" t="str">
        <f>IFERROR(_xlfn.XLOOKUP(Table1[[#This Row],[Manager ID]],MANAGERS!A:A,MANAGERS!B:B),"Not Found")</f>
        <v>Manager_1</v>
      </c>
    </row>
    <row r="4457" spans="1:37" x14ac:dyDescent="0.2">
      <c r="A4457" t="s">
        <v>2192</v>
      </c>
      <c r="B4457" t="s">
        <v>89</v>
      </c>
      <c r="C4457" t="s">
        <v>21</v>
      </c>
      <c r="D4457" t="s">
        <v>25</v>
      </c>
      <c r="E4457" t="s">
        <v>65</v>
      </c>
      <c r="F4457" s="1">
        <v>45822</v>
      </c>
      <c r="G4457" s="1">
        <v>31191</v>
      </c>
      <c r="H4457">
        <v>35407</v>
      </c>
      <c r="I4457">
        <v>17070</v>
      </c>
      <c r="J4457">
        <v>95</v>
      </c>
      <c r="K4457">
        <v>68</v>
      </c>
      <c r="L4457" t="s">
        <v>53</v>
      </c>
      <c r="M4457">
        <v>118</v>
      </c>
      <c r="N4457">
        <f>Table1[[#This Row],[Basic Salary]]+Table1[[#This Row],[Bonus]]</f>
        <v>52477</v>
      </c>
      <c r="O4457" s="2">
        <f>Table1[[#This Row],[Bonus]]/Table1[[#This Row],[Basic Salary]]</f>
        <v>0.48210805772869769</v>
      </c>
      <c r="P4457">
        <f ca="1">DATEDIF(Table1[[#This Row],[Date of Birth]],TODAY(),"Y")</f>
        <v>41</v>
      </c>
      <c r="Q4457">
        <f ca="1">DATEDIF(Table1[[#This Row],[Joining Date]],TODAY(),"Y")</f>
        <v>1</v>
      </c>
      <c r="R4457" t="str">
        <f ca="1">IF(YEAR(Table1[[#This Row],[Joining Date]])=YEAR(TODAY()),"Yes","No")</f>
        <v>No</v>
      </c>
      <c r="S4457" t="str">
        <f ca="1">IF(Table1[[#This Row],[Experience]]&gt;5,"Yes","No")</f>
        <v>No</v>
      </c>
      <c r="T4457" t="str">
        <f>TEXT(Table1[[#This Row],[Joining Date]],"mmmm")</f>
        <v>June</v>
      </c>
      <c r="U4457" t="str">
        <f>TEXT(Table1[[#This Row],[Joining Date]],"yyyy")</f>
        <v>2025</v>
      </c>
      <c r="V4457" s="5">
        <f ca="1">TODAY()-Table1[[#This Row],[Joining Date]]</f>
        <v>417</v>
      </c>
      <c r="W4457" t="str">
        <f>LEFT(Table1[[#This Row],[Employee Name]],FIND(" ",Table1[[#This Row],[Employee Name]])-1)</f>
        <v>Tarun</v>
      </c>
      <c r="X4457" t="str">
        <f>RIGHT(Table1[[#This Row],[Employee Name]],LEN(Table1[[#This Row],[Employee Name]])-FIND(" ",Table1[[#This Row],[Employee Name]]))</f>
        <v>Verma</v>
      </c>
      <c r="Y4457" t="str">
        <f>Table1[[#This Row],[Department]]&amp;"-"&amp;Table1[[#This Row],[Employee ID]]</f>
        <v>Finance-E02136</v>
      </c>
      <c r="Z4457" t="str">
        <f>LEFT(Table1[[#This Row],[Department]],3)</f>
        <v>Fin</v>
      </c>
      <c r="AA4457" t="str">
        <f>_xlfn.XLOOKUP(Table1[[#This Row],[Manager ID]],MANAGERS!A:A,MANAGERS!B:B)</f>
        <v>Manager_18</v>
      </c>
      <c r="AB4457" t="str" cm="1">
        <f t="array" ref="AB4457">_xlfn.XLOOKUP(Table1[[#This Row],[Manager ID]],Table2[[#All],[Manager ID]],Table2[[#All],[Department Head]])</f>
        <v>Support</v>
      </c>
      <c r="AC4457" s="2">
        <f>_xlfn.XLOOKUP(Table1[[#This Row],[City]],L:L,O:O)</f>
        <v>0.23685887225230964</v>
      </c>
      <c r="AD4457" t="str" cm="1">
        <f t="array" ref="AD4457">_xlfn.IFS(Table1[[#This Row],[Performance Score]]&gt;=90,"Excellent",Table1[[#This Row],[Performance Score]]&gt;=75,"Good",Table1[[#This Row],[Performance Score]]&gt;=60,"Average",Table1[[#This Row],[Performance Score]]&lt;=60,"Need Improvement")</f>
        <v>Average</v>
      </c>
      <c r="AE4457" t="str">
        <f>IF(AND(Table1[[#This Row],[Attendance %]]&gt;=80,(Table1[[#This Row],[Performance Score]]&gt;=80)),"Eligible","Not Eligible")</f>
        <v>Not Eligible</v>
      </c>
      <c r="AF4457" t="str">
        <f>IF(Table1[[#This Row],[Performance Score]]&gt;=80,"High Performer","Low Performer")</f>
        <v>Low Performer</v>
      </c>
      <c r="AG4457" t="str" cm="1">
        <f t="array" aca="1" ref="AG4457" ca="1">_xlfn.IFS(Table1[[#This Row],[Experience]]&lt;=3,"Junior",Table1[[#This Row],[Experience]]&lt;=7,"Mid Level",Table1[[#This Row],[Experience]]&gt;=7,"Senior")</f>
        <v>Junior</v>
      </c>
      <c r="AH4457" t="str">
        <f>IF(Table1[[#This Row],[Attendance %]]&gt;75,"OK","Below 75")</f>
        <v>OK</v>
      </c>
      <c r="AI4457" t="b">
        <f>ISBLANK(Table1[[#This Row],[Employee ID]])</f>
        <v>0</v>
      </c>
      <c r="AJ4457" t="b">
        <f>ISNUMBER(Table1[[#This Row],[Total Salary  ]])</f>
        <v>1</v>
      </c>
      <c r="AK4457" t="str">
        <f>IFERROR(_xlfn.XLOOKUP(Table1[[#This Row],[Manager ID]],MANAGERS!A:A,MANAGERS!B:B),"Not Found")</f>
        <v>Manager_18</v>
      </c>
    </row>
    <row r="4458" spans="1:37" x14ac:dyDescent="0.2">
      <c r="A4458" t="s">
        <v>4129</v>
      </c>
      <c r="B4458" t="s">
        <v>87</v>
      </c>
      <c r="C4458" t="s">
        <v>21</v>
      </c>
      <c r="D4458" t="s">
        <v>43</v>
      </c>
      <c r="E4458" t="s">
        <v>30</v>
      </c>
      <c r="F4458" s="1">
        <v>42781</v>
      </c>
      <c r="G4458" s="1">
        <v>34898</v>
      </c>
      <c r="H4458">
        <v>31457</v>
      </c>
      <c r="I4458">
        <v>20986</v>
      </c>
      <c r="J4458">
        <v>77</v>
      </c>
      <c r="K4458">
        <v>63</v>
      </c>
      <c r="L4458" t="s">
        <v>53</v>
      </c>
      <c r="M4458">
        <v>120</v>
      </c>
      <c r="N4458">
        <f>Table1[[#This Row],[Basic Salary]]+Table1[[#This Row],[Bonus]]</f>
        <v>52443</v>
      </c>
      <c r="O4458" s="2">
        <f>Table1[[#This Row],[Bonus]]/Table1[[#This Row],[Basic Salary]]</f>
        <v>0.66713291159360399</v>
      </c>
      <c r="P4458">
        <f ca="1">DATEDIF(Table1[[#This Row],[Date of Birth]],TODAY(),"Y")</f>
        <v>31</v>
      </c>
      <c r="Q4458">
        <f ca="1">DATEDIF(Table1[[#This Row],[Joining Date]],TODAY(),"Y")</f>
        <v>9</v>
      </c>
      <c r="R4458" t="str">
        <f ca="1">IF(YEAR(Table1[[#This Row],[Joining Date]])=YEAR(TODAY()),"Yes","No")</f>
        <v>No</v>
      </c>
      <c r="S4458" t="str">
        <f ca="1">IF(Table1[[#This Row],[Experience]]&gt;5,"Yes","No")</f>
        <v>Yes</v>
      </c>
      <c r="T4458" t="str">
        <f>TEXT(Table1[[#This Row],[Joining Date]],"mmmm")</f>
        <v>February</v>
      </c>
      <c r="U4458" t="str">
        <f>TEXT(Table1[[#This Row],[Joining Date]],"yyyy")</f>
        <v>2017</v>
      </c>
      <c r="V4458" s="5">
        <f ca="1">TODAY()-Table1[[#This Row],[Joining Date]]</f>
        <v>3458</v>
      </c>
      <c r="W4458" t="str">
        <f>LEFT(Table1[[#This Row],[Employee Name]],FIND(" ",Table1[[#This Row],[Employee Name]])-1)</f>
        <v>Arjun</v>
      </c>
      <c r="X4458" t="str">
        <f>RIGHT(Table1[[#This Row],[Employee Name]],LEN(Table1[[#This Row],[Employee Name]])-FIND(" ",Table1[[#This Row],[Employee Name]]))</f>
        <v>Mehta</v>
      </c>
      <c r="Y4458" t="str">
        <f>Table1[[#This Row],[Department]]&amp;"-"&amp;Table1[[#This Row],[Employee ID]]</f>
        <v>Operations-E04073</v>
      </c>
      <c r="Z4458" t="str">
        <f>LEFT(Table1[[#This Row],[Department]],3)</f>
        <v>Ope</v>
      </c>
      <c r="AA4458" t="str">
        <f>_xlfn.XLOOKUP(Table1[[#This Row],[Manager ID]],MANAGERS!A:A,MANAGERS!B:B)</f>
        <v>Manager_20</v>
      </c>
      <c r="AB4458" t="str" cm="1">
        <f t="array" ref="AB4458">_xlfn.XLOOKUP(Table1[[#This Row],[Manager ID]],Table2[[#All],[Manager ID]],Table2[[#All],[Department Head]])</f>
        <v>Operations</v>
      </c>
      <c r="AC4458" s="2">
        <f>_xlfn.XLOOKUP(Table1[[#This Row],[City]],L:L,O:O)</f>
        <v>0.23685887225230964</v>
      </c>
      <c r="AD4458" t="str" cm="1">
        <f t="array" ref="AD4458">_xlfn.IFS(Table1[[#This Row],[Performance Score]]&gt;=90,"Excellent",Table1[[#This Row],[Performance Score]]&gt;=75,"Good",Table1[[#This Row],[Performance Score]]&gt;=60,"Average",Table1[[#This Row],[Performance Score]]&lt;=60,"Need Improvement")</f>
        <v>Average</v>
      </c>
      <c r="AE4458" t="str">
        <f>IF(AND(Table1[[#This Row],[Attendance %]]&gt;=80,(Table1[[#This Row],[Performance Score]]&gt;=80)),"Eligible","Not Eligible")</f>
        <v>Not Eligible</v>
      </c>
      <c r="AF4458" t="str">
        <f>IF(Table1[[#This Row],[Performance Score]]&gt;=80,"High Performer","Low Performer")</f>
        <v>Low Performer</v>
      </c>
      <c r="AG4458" t="str" cm="1">
        <f t="array" aca="1" ref="AG4458" ca="1">_xlfn.IFS(Table1[[#This Row],[Experience]]&lt;=3,"Junior",Table1[[#This Row],[Experience]]&lt;=7,"Mid Level",Table1[[#This Row],[Experience]]&gt;=7,"Senior")</f>
        <v>Senior</v>
      </c>
      <c r="AH4458" t="str">
        <f>IF(Table1[[#This Row],[Attendance %]]&gt;75,"OK","Below 75")</f>
        <v>OK</v>
      </c>
      <c r="AI4458" t="b">
        <f>ISBLANK(Table1[[#This Row],[Employee ID]])</f>
        <v>0</v>
      </c>
      <c r="AJ4458" t="b">
        <f>ISNUMBER(Table1[[#This Row],[Total Salary  ]])</f>
        <v>1</v>
      </c>
      <c r="AK4458" t="str">
        <f>IFERROR(_xlfn.XLOOKUP(Table1[[#This Row],[Manager ID]],MANAGERS!A:A,MANAGERS!B:B),"Not Found")</f>
        <v>Manager_20</v>
      </c>
    </row>
    <row r="4459" spans="1:37" x14ac:dyDescent="0.2">
      <c r="A4459" t="s">
        <v>4003</v>
      </c>
      <c r="B4459" t="s">
        <v>50</v>
      </c>
      <c r="C4459" t="s">
        <v>15</v>
      </c>
      <c r="D4459" t="s">
        <v>43</v>
      </c>
      <c r="E4459" t="s">
        <v>26</v>
      </c>
      <c r="F4459" s="1">
        <v>44639</v>
      </c>
      <c r="G4459" s="1">
        <v>39638</v>
      </c>
      <c r="H4459">
        <v>46068</v>
      </c>
      <c r="I4459">
        <v>6367</v>
      </c>
      <c r="J4459">
        <v>77</v>
      </c>
      <c r="K4459">
        <v>72</v>
      </c>
      <c r="L4459" t="s">
        <v>27</v>
      </c>
      <c r="M4459">
        <v>108</v>
      </c>
      <c r="N4459">
        <f>Table1[[#This Row],[Basic Salary]]+Table1[[#This Row],[Bonus]]</f>
        <v>52435</v>
      </c>
      <c r="O4459" s="2">
        <f>Table1[[#This Row],[Bonus]]/Table1[[#This Row],[Basic Salary]]</f>
        <v>0.13820873491360597</v>
      </c>
      <c r="P4459">
        <f ca="1">DATEDIF(Table1[[#This Row],[Date of Birth]],TODAY(),"Y")</f>
        <v>18</v>
      </c>
      <c r="Q4459">
        <f ca="1">DATEDIF(Table1[[#This Row],[Joining Date]],TODAY(),"Y")</f>
        <v>4</v>
      </c>
      <c r="R4459" t="str">
        <f ca="1">IF(YEAR(Table1[[#This Row],[Joining Date]])=YEAR(TODAY()),"Yes","No")</f>
        <v>No</v>
      </c>
      <c r="S4459" t="str">
        <f ca="1">IF(Table1[[#This Row],[Experience]]&gt;5,"Yes","No")</f>
        <v>No</v>
      </c>
      <c r="T4459" t="str">
        <f>TEXT(Table1[[#This Row],[Joining Date]],"mmmm")</f>
        <v>March</v>
      </c>
      <c r="U4459" t="str">
        <f>TEXT(Table1[[#This Row],[Joining Date]],"yyyy")</f>
        <v>2022</v>
      </c>
      <c r="V4459" s="5">
        <f ca="1">TODAY()-Table1[[#This Row],[Joining Date]]</f>
        <v>1600</v>
      </c>
      <c r="W4459" t="str">
        <f>LEFT(Table1[[#This Row],[Employee Name]],FIND(" ",Table1[[#This Row],[Employee Name]])-1)</f>
        <v>Ravi</v>
      </c>
      <c r="X4459" t="str">
        <f>RIGHT(Table1[[#This Row],[Employee Name]],LEN(Table1[[#This Row],[Employee Name]])-FIND(" ",Table1[[#This Row],[Employee Name]]))</f>
        <v>Teja</v>
      </c>
      <c r="Y4459" t="str">
        <f>Table1[[#This Row],[Department]]&amp;"-"&amp;Table1[[#This Row],[Employee ID]]</f>
        <v>Operations-E03947</v>
      </c>
      <c r="Z4459" t="str">
        <f>LEFT(Table1[[#This Row],[Department]],3)</f>
        <v>Ope</v>
      </c>
      <c r="AA4459" t="str">
        <f>_xlfn.XLOOKUP(Table1[[#This Row],[Manager ID]],MANAGERS!A:A,MANAGERS!B:B)</f>
        <v>Manager_8</v>
      </c>
      <c r="AB4459" t="str" cm="1">
        <f t="array" ref="AB4459">_xlfn.XLOOKUP(Table1[[#This Row],[Manager ID]],Table2[[#All],[Manager ID]],Table2[[#All],[Department Head]])</f>
        <v>Sales</v>
      </c>
      <c r="AC4459" s="2">
        <f>_xlfn.XLOOKUP(Table1[[#This Row],[City]],L:L,O:O)</f>
        <v>0.23674293405114402</v>
      </c>
      <c r="AD4459" t="str" cm="1">
        <f t="array" ref="AD4459">_xlfn.IFS(Table1[[#This Row],[Performance Score]]&gt;=90,"Excellent",Table1[[#This Row],[Performance Score]]&gt;=75,"Good",Table1[[#This Row],[Performance Score]]&gt;=60,"Average",Table1[[#This Row],[Performance Score]]&lt;=60,"Need Improvement")</f>
        <v>Average</v>
      </c>
      <c r="AE4459" t="str">
        <f>IF(AND(Table1[[#This Row],[Attendance %]]&gt;=80,(Table1[[#This Row],[Performance Score]]&gt;=80)),"Eligible","Not Eligible")</f>
        <v>Not Eligible</v>
      </c>
      <c r="AF4459" t="str">
        <f>IF(Table1[[#This Row],[Performance Score]]&gt;=80,"High Performer","Low Performer")</f>
        <v>Low Performer</v>
      </c>
      <c r="AG4459" t="str" cm="1">
        <f t="array" aca="1" ref="AG4459" ca="1">_xlfn.IFS(Table1[[#This Row],[Experience]]&lt;=3,"Junior",Table1[[#This Row],[Experience]]&lt;=7,"Mid Level",Table1[[#This Row],[Experience]]&gt;=7,"Senior")</f>
        <v>Mid Level</v>
      </c>
      <c r="AH4459" t="str">
        <f>IF(Table1[[#This Row],[Attendance %]]&gt;75,"OK","Below 75")</f>
        <v>OK</v>
      </c>
      <c r="AI4459" t="b">
        <f>ISBLANK(Table1[[#This Row],[Employee ID]])</f>
        <v>0</v>
      </c>
      <c r="AJ4459" t="b">
        <f>ISNUMBER(Table1[[#This Row],[Total Salary  ]])</f>
        <v>1</v>
      </c>
      <c r="AK4459" t="str">
        <f>IFERROR(_xlfn.XLOOKUP(Table1[[#This Row],[Manager ID]],MANAGERS!A:A,MANAGERS!B:B),"Not Found")</f>
        <v>Manager_8</v>
      </c>
    </row>
    <row r="4460" spans="1:37" x14ac:dyDescent="0.2">
      <c r="A4460" t="s">
        <v>2126</v>
      </c>
      <c r="B4460" t="s">
        <v>39</v>
      </c>
      <c r="C4460" t="s">
        <v>21</v>
      </c>
      <c r="D4460" t="s">
        <v>40</v>
      </c>
      <c r="E4460" t="s">
        <v>51</v>
      </c>
      <c r="F4460" s="1">
        <v>43379</v>
      </c>
      <c r="G4460" s="1">
        <v>34995</v>
      </c>
      <c r="H4460">
        <v>35493</v>
      </c>
      <c r="I4460">
        <v>16934</v>
      </c>
      <c r="J4460">
        <v>85</v>
      </c>
      <c r="K4460">
        <v>50</v>
      </c>
      <c r="L4460" t="s">
        <v>37</v>
      </c>
      <c r="M4460">
        <v>119</v>
      </c>
      <c r="N4460">
        <f>Table1[[#This Row],[Basic Salary]]+Table1[[#This Row],[Bonus]]</f>
        <v>52427</v>
      </c>
      <c r="O4460" s="2">
        <f>Table1[[#This Row],[Bonus]]/Table1[[#This Row],[Basic Salary]]</f>
        <v>0.47710816217282281</v>
      </c>
      <c r="P4460">
        <f ca="1">DATEDIF(Table1[[#This Row],[Date of Birth]],TODAY(),"Y")</f>
        <v>30</v>
      </c>
      <c r="Q4460">
        <f ca="1">DATEDIF(Table1[[#This Row],[Joining Date]],TODAY(),"Y")</f>
        <v>7</v>
      </c>
      <c r="R4460" t="str">
        <f ca="1">IF(YEAR(Table1[[#This Row],[Joining Date]])=YEAR(TODAY()),"Yes","No")</f>
        <v>No</v>
      </c>
      <c r="S4460" t="str">
        <f ca="1">IF(Table1[[#This Row],[Experience]]&gt;5,"Yes","No")</f>
        <v>Yes</v>
      </c>
      <c r="T4460" t="str">
        <f>TEXT(Table1[[#This Row],[Joining Date]],"mmmm")</f>
        <v>October</v>
      </c>
      <c r="U4460" t="str">
        <f>TEXT(Table1[[#This Row],[Joining Date]],"yyyy")</f>
        <v>2018</v>
      </c>
      <c r="V4460" s="5">
        <f ca="1">TODAY()-Table1[[#This Row],[Joining Date]]</f>
        <v>2860</v>
      </c>
      <c r="W4460" t="str">
        <f>LEFT(Table1[[#This Row],[Employee Name]],FIND(" ",Table1[[#This Row],[Employee Name]])-1)</f>
        <v>Karan</v>
      </c>
      <c r="X4460" t="str">
        <f>RIGHT(Table1[[#This Row],[Employee Name]],LEN(Table1[[#This Row],[Employee Name]])-FIND(" ",Table1[[#This Row],[Employee Name]]))</f>
        <v>Malhotra</v>
      </c>
      <c r="Y4460" t="str">
        <f>Table1[[#This Row],[Department]]&amp;"-"&amp;Table1[[#This Row],[Employee ID]]</f>
        <v>IT-E02070</v>
      </c>
      <c r="Z4460" t="str">
        <f>LEFT(Table1[[#This Row],[Department]],3)</f>
        <v>IT</v>
      </c>
      <c r="AA4460" t="str">
        <f>_xlfn.XLOOKUP(Table1[[#This Row],[Manager ID]],MANAGERS!A:A,MANAGERS!B:B)</f>
        <v>Manager_19</v>
      </c>
      <c r="AB4460" t="str" cm="1">
        <f t="array" ref="AB4460">_xlfn.XLOOKUP(Table1[[#This Row],[Manager ID]],Table2[[#All],[Manager ID]],Table2[[#All],[Department Head]])</f>
        <v>Support</v>
      </c>
      <c r="AC4460" s="2">
        <f>_xlfn.XLOOKUP(Table1[[#This Row],[City]],L:L,O:O)</f>
        <v>0.24036902712549932</v>
      </c>
      <c r="AD4460" t="str" cm="1">
        <f t="array" ref="AD4460">_xlfn.IFS(Table1[[#This Row],[Performance Score]]&gt;=90,"Excellent",Table1[[#This Row],[Performance Score]]&gt;=75,"Good",Table1[[#This Row],[Performance Score]]&gt;=60,"Average",Table1[[#This Row],[Performance Score]]&lt;=60,"Need Improvement")</f>
        <v>Need Improvement</v>
      </c>
      <c r="AE4460" t="str">
        <f>IF(AND(Table1[[#This Row],[Attendance %]]&gt;=80,(Table1[[#This Row],[Performance Score]]&gt;=80)),"Eligible","Not Eligible")</f>
        <v>Not Eligible</v>
      </c>
      <c r="AF4460" t="str">
        <f>IF(Table1[[#This Row],[Performance Score]]&gt;=80,"High Performer","Low Performer")</f>
        <v>Low Performer</v>
      </c>
      <c r="AG4460" t="str" cm="1">
        <f t="array" aca="1" ref="AG4460" ca="1">_xlfn.IFS(Table1[[#This Row],[Experience]]&lt;=3,"Junior",Table1[[#This Row],[Experience]]&lt;=7,"Mid Level",Table1[[#This Row],[Experience]]&gt;=7,"Senior")</f>
        <v>Mid Level</v>
      </c>
      <c r="AH4460" t="str">
        <f>IF(Table1[[#This Row],[Attendance %]]&gt;75,"OK","Below 75")</f>
        <v>OK</v>
      </c>
      <c r="AI4460" t="b">
        <f>ISBLANK(Table1[[#This Row],[Employee ID]])</f>
        <v>0</v>
      </c>
      <c r="AJ4460" t="b">
        <f>ISNUMBER(Table1[[#This Row],[Total Salary  ]])</f>
        <v>1</v>
      </c>
      <c r="AK4460" t="str">
        <f>IFERROR(_xlfn.XLOOKUP(Table1[[#This Row],[Manager ID]],MANAGERS!A:A,MANAGERS!B:B),"Not Found")</f>
        <v>Manager_19</v>
      </c>
    </row>
    <row r="4461" spans="1:37" x14ac:dyDescent="0.2">
      <c r="A4461" t="s">
        <v>1829</v>
      </c>
      <c r="B4461" t="s">
        <v>36</v>
      </c>
      <c r="C4461" t="s">
        <v>21</v>
      </c>
      <c r="D4461" t="s">
        <v>46</v>
      </c>
      <c r="E4461" t="s">
        <v>26</v>
      </c>
      <c r="F4461" s="1">
        <v>44283</v>
      </c>
      <c r="G4461" s="1">
        <v>40623</v>
      </c>
      <c r="H4461">
        <v>46534</v>
      </c>
      <c r="I4461">
        <v>5881</v>
      </c>
      <c r="J4461">
        <v>66</v>
      </c>
      <c r="K4461">
        <v>80</v>
      </c>
      <c r="L4461" t="s">
        <v>23</v>
      </c>
      <c r="M4461">
        <v>101</v>
      </c>
      <c r="N4461">
        <f>Table1[[#This Row],[Basic Salary]]+Table1[[#This Row],[Bonus]]</f>
        <v>52415</v>
      </c>
      <c r="O4461" s="2">
        <f>Table1[[#This Row],[Bonus]]/Table1[[#This Row],[Basic Salary]]</f>
        <v>0.12638071087806765</v>
      </c>
      <c r="P4461">
        <f ca="1">DATEDIF(Table1[[#This Row],[Date of Birth]],TODAY(),"Y")</f>
        <v>15</v>
      </c>
      <c r="Q4461">
        <f ca="1">DATEDIF(Table1[[#This Row],[Joining Date]],TODAY(),"Y")</f>
        <v>5</v>
      </c>
      <c r="R4461" t="str">
        <f ca="1">IF(YEAR(Table1[[#This Row],[Joining Date]])=YEAR(TODAY()),"Yes","No")</f>
        <v>No</v>
      </c>
      <c r="S4461" t="str">
        <f ca="1">IF(Table1[[#This Row],[Experience]]&gt;5,"Yes","No")</f>
        <v>No</v>
      </c>
      <c r="T4461" t="str">
        <f>TEXT(Table1[[#This Row],[Joining Date]],"mmmm")</f>
        <v>March</v>
      </c>
      <c r="U4461" t="str">
        <f>TEXT(Table1[[#This Row],[Joining Date]],"yyyy")</f>
        <v>2021</v>
      </c>
      <c r="V4461" s="5">
        <f ca="1">TODAY()-Table1[[#This Row],[Joining Date]]</f>
        <v>1956</v>
      </c>
      <c r="W4461" t="str">
        <f>LEFT(Table1[[#This Row],[Employee Name]],FIND(" ",Table1[[#This Row],[Employee Name]])-1)</f>
        <v>Meera</v>
      </c>
      <c r="X4461" t="str">
        <f>RIGHT(Table1[[#This Row],[Employee Name]],LEN(Table1[[#This Row],[Employee Name]])-FIND(" ",Table1[[#This Row],[Employee Name]]))</f>
        <v>Joshi</v>
      </c>
      <c r="Y4461" t="str">
        <f>Table1[[#This Row],[Department]]&amp;"-"&amp;Table1[[#This Row],[Employee ID]]</f>
        <v>Support-E01773</v>
      </c>
      <c r="Z4461" t="str">
        <f>LEFT(Table1[[#This Row],[Department]],3)</f>
        <v>Sup</v>
      </c>
      <c r="AA4461" t="str">
        <f>_xlfn.XLOOKUP(Table1[[#This Row],[Manager ID]],MANAGERS!A:A,MANAGERS!B:B)</f>
        <v>Manager_1</v>
      </c>
      <c r="AB4461" t="str" cm="1">
        <f t="array" ref="AB4461">_xlfn.XLOOKUP(Table1[[#This Row],[Manager ID]],Table2[[#All],[Manager ID]],Table2[[#All],[Department Head]])</f>
        <v>Support</v>
      </c>
      <c r="AC4461" s="2">
        <f>_xlfn.XLOOKUP(Table1[[#This Row],[City]],L:L,O:O)</f>
        <v>0.23486488519629886</v>
      </c>
      <c r="AD4461" t="str" cm="1">
        <f t="array" ref="AD4461">_xlfn.IFS(Table1[[#This Row],[Performance Score]]&gt;=90,"Excellent",Table1[[#This Row],[Performance Score]]&gt;=75,"Good",Table1[[#This Row],[Performance Score]]&gt;=60,"Average",Table1[[#This Row],[Performance Score]]&lt;=60,"Need Improvement")</f>
        <v>Good</v>
      </c>
      <c r="AE4461" t="str">
        <f>IF(AND(Table1[[#This Row],[Attendance %]]&gt;=80,(Table1[[#This Row],[Performance Score]]&gt;=80)),"Eligible","Not Eligible")</f>
        <v>Not Eligible</v>
      </c>
      <c r="AF4461" t="str">
        <f>IF(Table1[[#This Row],[Performance Score]]&gt;=80,"High Performer","Low Performer")</f>
        <v>High Performer</v>
      </c>
      <c r="AG4461" t="str" cm="1">
        <f t="array" aca="1" ref="AG4461" ca="1">_xlfn.IFS(Table1[[#This Row],[Experience]]&lt;=3,"Junior",Table1[[#This Row],[Experience]]&lt;=7,"Mid Level",Table1[[#This Row],[Experience]]&gt;=7,"Senior")</f>
        <v>Mid Level</v>
      </c>
      <c r="AH4461" t="str">
        <f>IF(Table1[[#This Row],[Attendance %]]&gt;75,"OK","Below 75")</f>
        <v>Below 75</v>
      </c>
      <c r="AI4461" t="b">
        <f>ISBLANK(Table1[[#This Row],[Employee ID]])</f>
        <v>0</v>
      </c>
      <c r="AJ4461" t="b">
        <f>ISNUMBER(Table1[[#This Row],[Total Salary  ]])</f>
        <v>1</v>
      </c>
      <c r="AK4461" t="str">
        <f>IFERROR(_xlfn.XLOOKUP(Table1[[#This Row],[Manager ID]],MANAGERS!A:A,MANAGERS!B:B),"Not Found")</f>
        <v>Manager_1</v>
      </c>
    </row>
    <row r="4462" spans="1:37" x14ac:dyDescent="0.2">
      <c r="A4462" t="s">
        <v>1638</v>
      </c>
      <c r="B4462" t="s">
        <v>129</v>
      </c>
      <c r="C4462" t="s">
        <v>15</v>
      </c>
      <c r="D4462" t="s">
        <v>33</v>
      </c>
      <c r="E4462" t="s">
        <v>17</v>
      </c>
      <c r="F4462" s="1">
        <v>45127</v>
      </c>
      <c r="G4462" s="1">
        <v>36125</v>
      </c>
      <c r="H4462">
        <v>35316</v>
      </c>
      <c r="I4462">
        <v>17079</v>
      </c>
      <c r="J4462">
        <v>89</v>
      </c>
      <c r="K4462">
        <v>89</v>
      </c>
      <c r="L4462" t="s">
        <v>37</v>
      </c>
      <c r="M4462">
        <v>115</v>
      </c>
      <c r="N4462">
        <f>Table1[[#This Row],[Basic Salary]]+Table1[[#This Row],[Bonus]]</f>
        <v>52395</v>
      </c>
      <c r="O4462" s="2">
        <f>Table1[[#This Row],[Bonus]]/Table1[[#This Row],[Basic Salary]]</f>
        <v>0.48360516479782534</v>
      </c>
      <c r="P4462">
        <f ca="1">DATEDIF(Table1[[#This Row],[Date of Birth]],TODAY(),"Y")</f>
        <v>27</v>
      </c>
      <c r="Q4462">
        <f ca="1">DATEDIF(Table1[[#This Row],[Joining Date]],TODAY(),"Y")</f>
        <v>3</v>
      </c>
      <c r="R4462" t="str">
        <f ca="1">IF(YEAR(Table1[[#This Row],[Joining Date]])=YEAR(TODAY()),"Yes","No")</f>
        <v>No</v>
      </c>
      <c r="S4462" t="str">
        <f ca="1">IF(Table1[[#This Row],[Experience]]&gt;5,"Yes","No")</f>
        <v>No</v>
      </c>
      <c r="T4462" t="str">
        <f>TEXT(Table1[[#This Row],[Joining Date]],"mmmm")</f>
        <v>July</v>
      </c>
      <c r="U4462" t="str">
        <f>TEXT(Table1[[#This Row],[Joining Date]],"yyyy")</f>
        <v>2023</v>
      </c>
      <c r="V4462" s="5">
        <f ca="1">TODAY()-Table1[[#This Row],[Joining Date]]</f>
        <v>1112</v>
      </c>
      <c r="W4462" t="str">
        <f>LEFT(Table1[[#This Row],[Employee Name]],FIND(" ",Table1[[#This Row],[Employee Name]])-1)</f>
        <v>Aarav</v>
      </c>
      <c r="X4462" t="str">
        <f>RIGHT(Table1[[#This Row],[Employee Name]],LEN(Table1[[#This Row],[Employee Name]])-FIND(" ",Table1[[#This Row],[Employee Name]]))</f>
        <v>Sharma</v>
      </c>
      <c r="Y4462" t="str">
        <f>Table1[[#This Row],[Department]]&amp;"-"&amp;Table1[[#This Row],[Employee ID]]</f>
        <v>Marketing-E01582</v>
      </c>
      <c r="Z4462" t="str">
        <f>LEFT(Table1[[#This Row],[Department]],3)</f>
        <v>Mar</v>
      </c>
      <c r="AA4462" t="str">
        <f>_xlfn.XLOOKUP(Table1[[#This Row],[Manager ID]],MANAGERS!A:A,MANAGERS!B:B)</f>
        <v>Manager_15</v>
      </c>
      <c r="AB4462" t="str" cm="1">
        <f t="array" ref="AB4462">_xlfn.XLOOKUP(Table1[[#This Row],[Manager ID]],Table2[[#All],[Manager ID]],Table2[[#All],[Department Head]])</f>
        <v>Support</v>
      </c>
      <c r="AC4462" s="2">
        <f>_xlfn.XLOOKUP(Table1[[#This Row],[City]],L:L,O:O)</f>
        <v>0.24036902712549932</v>
      </c>
      <c r="AD4462" t="str" cm="1">
        <f t="array" ref="AD4462">_xlfn.IFS(Table1[[#This Row],[Performance Score]]&gt;=90,"Excellent",Table1[[#This Row],[Performance Score]]&gt;=75,"Good",Table1[[#This Row],[Performance Score]]&gt;=60,"Average",Table1[[#This Row],[Performance Score]]&lt;=60,"Need Improvement")</f>
        <v>Good</v>
      </c>
      <c r="AE4462" t="str">
        <f>IF(AND(Table1[[#This Row],[Attendance %]]&gt;=80,(Table1[[#This Row],[Performance Score]]&gt;=80)),"Eligible","Not Eligible")</f>
        <v>Eligible</v>
      </c>
      <c r="AF4462" t="str">
        <f>IF(Table1[[#This Row],[Performance Score]]&gt;=80,"High Performer","Low Performer")</f>
        <v>High Performer</v>
      </c>
      <c r="AG4462" t="str" cm="1">
        <f t="array" aca="1" ref="AG4462" ca="1">_xlfn.IFS(Table1[[#This Row],[Experience]]&lt;=3,"Junior",Table1[[#This Row],[Experience]]&lt;=7,"Mid Level",Table1[[#This Row],[Experience]]&gt;=7,"Senior")</f>
        <v>Junior</v>
      </c>
      <c r="AH4462" t="str">
        <f>IF(Table1[[#This Row],[Attendance %]]&gt;75,"OK","Below 75")</f>
        <v>OK</v>
      </c>
      <c r="AI4462" t="b">
        <f>ISBLANK(Table1[[#This Row],[Employee ID]])</f>
        <v>0</v>
      </c>
      <c r="AJ4462" t="b">
        <f>ISNUMBER(Table1[[#This Row],[Total Salary  ]])</f>
        <v>1</v>
      </c>
      <c r="AK4462" t="str">
        <f>IFERROR(_xlfn.XLOOKUP(Table1[[#This Row],[Manager ID]],MANAGERS!A:A,MANAGERS!B:B),"Not Found")</f>
        <v>Manager_15</v>
      </c>
    </row>
    <row r="4463" spans="1:37" x14ac:dyDescent="0.2">
      <c r="A4463" t="s">
        <v>1183</v>
      </c>
      <c r="B4463" t="s">
        <v>71</v>
      </c>
      <c r="C4463" t="s">
        <v>15</v>
      </c>
      <c r="D4463" t="s">
        <v>46</v>
      </c>
      <c r="E4463" t="s">
        <v>22</v>
      </c>
      <c r="F4463" s="1">
        <v>42372</v>
      </c>
      <c r="G4463" s="1">
        <v>39864</v>
      </c>
      <c r="H4463">
        <v>27153</v>
      </c>
      <c r="I4463">
        <v>25193</v>
      </c>
      <c r="J4463">
        <v>86</v>
      </c>
      <c r="K4463">
        <v>46</v>
      </c>
      <c r="L4463" t="s">
        <v>27</v>
      </c>
      <c r="M4463">
        <v>120</v>
      </c>
      <c r="N4463">
        <f>Table1[[#This Row],[Basic Salary]]+Table1[[#This Row],[Bonus]]</f>
        <v>52346</v>
      </c>
      <c r="O4463" s="2">
        <f>Table1[[#This Row],[Bonus]]/Table1[[#This Row],[Basic Salary]]</f>
        <v>0.92781644753802528</v>
      </c>
      <c r="P4463">
        <f ca="1">DATEDIF(Table1[[#This Row],[Date of Birth]],TODAY(),"Y")</f>
        <v>17</v>
      </c>
      <c r="Q4463">
        <f ca="1">DATEDIF(Table1[[#This Row],[Joining Date]],TODAY(),"Y")</f>
        <v>10</v>
      </c>
      <c r="R4463" t="str">
        <f ca="1">IF(YEAR(Table1[[#This Row],[Joining Date]])=YEAR(TODAY()),"Yes","No")</f>
        <v>No</v>
      </c>
      <c r="S4463" t="str">
        <f ca="1">IF(Table1[[#This Row],[Experience]]&gt;5,"Yes","No")</f>
        <v>Yes</v>
      </c>
      <c r="T4463" t="str">
        <f>TEXT(Table1[[#This Row],[Joining Date]],"mmmm")</f>
        <v>January</v>
      </c>
      <c r="U4463" t="str">
        <f>TEXT(Table1[[#This Row],[Joining Date]],"yyyy")</f>
        <v>2016</v>
      </c>
      <c r="V4463" s="5">
        <f ca="1">TODAY()-Table1[[#This Row],[Joining Date]]</f>
        <v>3867</v>
      </c>
      <c r="W4463" t="str">
        <f>LEFT(Table1[[#This Row],[Employee Name]],FIND(" ",Table1[[#This Row],[Employee Name]])-1)</f>
        <v>Sneha</v>
      </c>
      <c r="X4463" t="str">
        <f>RIGHT(Table1[[#This Row],[Employee Name]],LEN(Table1[[#This Row],[Employee Name]])-FIND(" ",Table1[[#This Row],[Employee Name]]))</f>
        <v>Iyer</v>
      </c>
      <c r="Y4463" t="str">
        <f>Table1[[#This Row],[Department]]&amp;"-"&amp;Table1[[#This Row],[Employee ID]]</f>
        <v>Support-E01127</v>
      </c>
      <c r="Z4463" t="str">
        <f>LEFT(Table1[[#This Row],[Department]],3)</f>
        <v>Sup</v>
      </c>
      <c r="AA4463" t="str">
        <f>_xlfn.XLOOKUP(Table1[[#This Row],[Manager ID]],MANAGERS!A:A,MANAGERS!B:B)</f>
        <v>Manager_20</v>
      </c>
      <c r="AB4463" t="str" cm="1">
        <f t="array" ref="AB4463">_xlfn.XLOOKUP(Table1[[#This Row],[Manager ID]],Table2[[#All],[Manager ID]],Table2[[#All],[Department Head]])</f>
        <v>Operations</v>
      </c>
      <c r="AC4463" s="2">
        <f>_xlfn.XLOOKUP(Table1[[#This Row],[City]],L:L,O:O)</f>
        <v>0.23674293405114402</v>
      </c>
      <c r="AD4463" t="str" cm="1">
        <f t="array" ref="AD4463">_xlfn.IFS(Table1[[#This Row],[Performance Score]]&gt;=90,"Excellent",Table1[[#This Row],[Performance Score]]&gt;=75,"Good",Table1[[#This Row],[Performance Score]]&gt;=60,"Average",Table1[[#This Row],[Performance Score]]&lt;=60,"Need Improvement")</f>
        <v>Need Improvement</v>
      </c>
      <c r="AE4463" t="str">
        <f>IF(AND(Table1[[#This Row],[Attendance %]]&gt;=80,(Table1[[#This Row],[Performance Score]]&gt;=80)),"Eligible","Not Eligible")</f>
        <v>Not Eligible</v>
      </c>
      <c r="AF4463" t="str">
        <f>IF(Table1[[#This Row],[Performance Score]]&gt;=80,"High Performer","Low Performer")</f>
        <v>Low Performer</v>
      </c>
      <c r="AG4463" t="str" cm="1">
        <f t="array" aca="1" ref="AG4463" ca="1">_xlfn.IFS(Table1[[#This Row],[Experience]]&lt;=3,"Junior",Table1[[#This Row],[Experience]]&lt;=7,"Mid Level",Table1[[#This Row],[Experience]]&gt;=7,"Senior")</f>
        <v>Senior</v>
      </c>
      <c r="AH4463" t="str">
        <f>IF(Table1[[#This Row],[Attendance %]]&gt;75,"OK","Below 75")</f>
        <v>OK</v>
      </c>
      <c r="AI4463" t="b">
        <f>ISBLANK(Table1[[#This Row],[Employee ID]])</f>
        <v>0</v>
      </c>
      <c r="AJ4463" t="b">
        <f>ISNUMBER(Table1[[#This Row],[Total Salary  ]])</f>
        <v>1</v>
      </c>
      <c r="AK4463" t="str">
        <f>IFERROR(_xlfn.XLOOKUP(Table1[[#This Row],[Manager ID]],MANAGERS!A:A,MANAGERS!B:B),"Not Found")</f>
        <v>Manager_20</v>
      </c>
    </row>
    <row r="4464" spans="1:37" x14ac:dyDescent="0.2">
      <c r="A4464" t="s">
        <v>1212</v>
      </c>
      <c r="B4464" t="s">
        <v>129</v>
      </c>
      <c r="C4464" t="s">
        <v>15</v>
      </c>
      <c r="D4464" t="s">
        <v>40</v>
      </c>
      <c r="E4464" t="s">
        <v>30</v>
      </c>
      <c r="F4464" s="1">
        <v>42541</v>
      </c>
      <c r="G4464" s="1">
        <v>35820</v>
      </c>
      <c r="H4464">
        <v>29850</v>
      </c>
      <c r="I4464">
        <v>22480</v>
      </c>
      <c r="J4464">
        <v>93</v>
      </c>
      <c r="K4464">
        <v>42</v>
      </c>
      <c r="L4464" t="s">
        <v>31</v>
      </c>
      <c r="M4464">
        <v>101</v>
      </c>
      <c r="N4464">
        <f>Table1[[#This Row],[Basic Salary]]+Table1[[#This Row],[Bonus]]</f>
        <v>52330</v>
      </c>
      <c r="O4464" s="2">
        <f>Table1[[#This Row],[Bonus]]/Table1[[#This Row],[Basic Salary]]</f>
        <v>0.75309882747068679</v>
      </c>
      <c r="P4464">
        <f ca="1">DATEDIF(Table1[[#This Row],[Date of Birth]],TODAY(),"Y")</f>
        <v>28</v>
      </c>
      <c r="Q4464">
        <f ca="1">DATEDIF(Table1[[#This Row],[Joining Date]],TODAY(),"Y")</f>
        <v>10</v>
      </c>
      <c r="R4464" t="str">
        <f ca="1">IF(YEAR(Table1[[#This Row],[Joining Date]])=YEAR(TODAY()),"Yes","No")</f>
        <v>No</v>
      </c>
      <c r="S4464" t="str">
        <f ca="1">IF(Table1[[#This Row],[Experience]]&gt;5,"Yes","No")</f>
        <v>Yes</v>
      </c>
      <c r="T4464" t="str">
        <f>TEXT(Table1[[#This Row],[Joining Date]],"mmmm")</f>
        <v>June</v>
      </c>
      <c r="U4464" t="str">
        <f>TEXT(Table1[[#This Row],[Joining Date]],"yyyy")</f>
        <v>2016</v>
      </c>
      <c r="V4464" s="5">
        <f ca="1">TODAY()-Table1[[#This Row],[Joining Date]]</f>
        <v>3698</v>
      </c>
      <c r="W4464" t="str">
        <f>LEFT(Table1[[#This Row],[Employee Name]],FIND(" ",Table1[[#This Row],[Employee Name]])-1)</f>
        <v>Aarav</v>
      </c>
      <c r="X4464" t="str">
        <f>RIGHT(Table1[[#This Row],[Employee Name]],LEN(Table1[[#This Row],[Employee Name]])-FIND(" ",Table1[[#This Row],[Employee Name]]))</f>
        <v>Sharma</v>
      </c>
      <c r="Y4464" t="str">
        <f>Table1[[#This Row],[Department]]&amp;"-"&amp;Table1[[#This Row],[Employee ID]]</f>
        <v>IT-E01156</v>
      </c>
      <c r="Z4464" t="str">
        <f>LEFT(Table1[[#This Row],[Department]],3)</f>
        <v>IT</v>
      </c>
      <c r="AA4464" t="str">
        <f>_xlfn.XLOOKUP(Table1[[#This Row],[Manager ID]],MANAGERS!A:A,MANAGERS!B:B)</f>
        <v>Manager_1</v>
      </c>
      <c r="AB4464" t="str" cm="1">
        <f t="array" ref="AB4464">_xlfn.XLOOKUP(Table1[[#This Row],[Manager ID]],Table2[[#All],[Manager ID]],Table2[[#All],[Department Head]])</f>
        <v>Support</v>
      </c>
      <c r="AC4464" s="2">
        <f>_xlfn.XLOOKUP(Table1[[#This Row],[City]],L:L,O:O)</f>
        <v>0.241864189087755</v>
      </c>
      <c r="AD4464" t="str" cm="1">
        <f t="array" ref="AD4464">_xlfn.IFS(Table1[[#This Row],[Performance Score]]&gt;=90,"Excellent",Table1[[#This Row],[Performance Score]]&gt;=75,"Good",Table1[[#This Row],[Performance Score]]&gt;=60,"Average",Table1[[#This Row],[Performance Score]]&lt;=60,"Need Improvement")</f>
        <v>Need Improvement</v>
      </c>
      <c r="AE4464" t="str">
        <f>IF(AND(Table1[[#This Row],[Attendance %]]&gt;=80,(Table1[[#This Row],[Performance Score]]&gt;=80)),"Eligible","Not Eligible")</f>
        <v>Not Eligible</v>
      </c>
      <c r="AF4464" t="str">
        <f>IF(Table1[[#This Row],[Performance Score]]&gt;=80,"High Performer","Low Performer")</f>
        <v>Low Performer</v>
      </c>
      <c r="AG4464" t="str" cm="1">
        <f t="array" aca="1" ref="AG4464" ca="1">_xlfn.IFS(Table1[[#This Row],[Experience]]&lt;=3,"Junior",Table1[[#This Row],[Experience]]&lt;=7,"Mid Level",Table1[[#This Row],[Experience]]&gt;=7,"Senior")</f>
        <v>Senior</v>
      </c>
      <c r="AH4464" t="str">
        <f>IF(Table1[[#This Row],[Attendance %]]&gt;75,"OK","Below 75")</f>
        <v>OK</v>
      </c>
      <c r="AI4464" t="b">
        <f>ISBLANK(Table1[[#This Row],[Employee ID]])</f>
        <v>0</v>
      </c>
      <c r="AJ4464" t="b">
        <f>ISNUMBER(Table1[[#This Row],[Total Salary  ]])</f>
        <v>1</v>
      </c>
      <c r="AK4464" t="str">
        <f>IFERROR(_xlfn.XLOOKUP(Table1[[#This Row],[Manager ID]],MANAGERS!A:A,MANAGERS!B:B),"Not Found")</f>
        <v>Manager_1</v>
      </c>
    </row>
    <row r="4465" spans="1:37" x14ac:dyDescent="0.2">
      <c r="A4465" t="s">
        <v>2883</v>
      </c>
      <c r="B4465" t="s">
        <v>42</v>
      </c>
      <c r="C4465" t="s">
        <v>21</v>
      </c>
      <c r="D4465" t="s">
        <v>33</v>
      </c>
      <c r="E4465" t="s">
        <v>26</v>
      </c>
      <c r="F4465" s="1">
        <v>42279</v>
      </c>
      <c r="G4465" s="1">
        <v>31269</v>
      </c>
      <c r="H4465">
        <v>28473</v>
      </c>
      <c r="I4465">
        <v>23857</v>
      </c>
      <c r="J4465">
        <v>70</v>
      </c>
      <c r="K4465">
        <v>75</v>
      </c>
      <c r="L4465" t="s">
        <v>53</v>
      </c>
      <c r="M4465">
        <v>111</v>
      </c>
      <c r="N4465">
        <f>Table1[[#This Row],[Basic Salary]]+Table1[[#This Row],[Bonus]]</f>
        <v>52330</v>
      </c>
      <c r="O4465" s="2">
        <f>Table1[[#This Row],[Bonus]]/Table1[[#This Row],[Basic Salary]]</f>
        <v>0.83788150177361009</v>
      </c>
      <c r="P4465">
        <f ca="1">DATEDIF(Table1[[#This Row],[Date of Birth]],TODAY(),"Y")</f>
        <v>40</v>
      </c>
      <c r="Q4465">
        <f ca="1">DATEDIF(Table1[[#This Row],[Joining Date]],TODAY(),"Y")</f>
        <v>10</v>
      </c>
      <c r="R4465" t="str">
        <f ca="1">IF(YEAR(Table1[[#This Row],[Joining Date]])=YEAR(TODAY()),"Yes","No")</f>
        <v>No</v>
      </c>
      <c r="S4465" t="str">
        <f ca="1">IF(Table1[[#This Row],[Experience]]&gt;5,"Yes","No")</f>
        <v>Yes</v>
      </c>
      <c r="T4465" t="str">
        <f>TEXT(Table1[[#This Row],[Joining Date]],"mmmm")</f>
        <v>October</v>
      </c>
      <c r="U4465" t="str">
        <f>TEXT(Table1[[#This Row],[Joining Date]],"yyyy")</f>
        <v>2015</v>
      </c>
      <c r="V4465" s="5">
        <f ca="1">TODAY()-Table1[[#This Row],[Joining Date]]</f>
        <v>3960</v>
      </c>
      <c r="W4465" t="str">
        <f>LEFT(Table1[[#This Row],[Employee Name]],FIND(" ",Table1[[#This Row],[Employee Name]])-1)</f>
        <v>Krishna</v>
      </c>
      <c r="X4465" t="str">
        <f>RIGHT(Table1[[#This Row],[Employee Name]],LEN(Table1[[#This Row],[Employee Name]])-FIND(" ",Table1[[#This Row],[Employee Name]]))</f>
        <v>Chaitanya</v>
      </c>
      <c r="Y4465" t="str">
        <f>Table1[[#This Row],[Department]]&amp;"-"&amp;Table1[[#This Row],[Employee ID]]</f>
        <v>Marketing-E02827</v>
      </c>
      <c r="Z4465" t="str">
        <f>LEFT(Table1[[#This Row],[Department]],3)</f>
        <v>Mar</v>
      </c>
      <c r="AA4465" t="str">
        <f>_xlfn.XLOOKUP(Table1[[#This Row],[Manager ID]],MANAGERS!A:A,MANAGERS!B:B)</f>
        <v>Manager_11</v>
      </c>
      <c r="AB4465" t="str" cm="1">
        <f t="array" ref="AB4465">_xlfn.XLOOKUP(Table1[[#This Row],[Manager ID]],Table2[[#All],[Manager ID]],Table2[[#All],[Department Head]])</f>
        <v>Marketing</v>
      </c>
      <c r="AC4465" s="2">
        <f>_xlfn.XLOOKUP(Table1[[#This Row],[City]],L:L,O:O)</f>
        <v>0.23685887225230964</v>
      </c>
      <c r="AD4465" t="str" cm="1">
        <f t="array" ref="AD4465">_xlfn.IFS(Table1[[#This Row],[Performance Score]]&gt;=90,"Excellent",Table1[[#This Row],[Performance Score]]&gt;=75,"Good",Table1[[#This Row],[Performance Score]]&gt;=60,"Average",Table1[[#This Row],[Performance Score]]&lt;=60,"Need Improvement")</f>
        <v>Good</v>
      </c>
      <c r="AE4465" t="str">
        <f>IF(AND(Table1[[#This Row],[Attendance %]]&gt;=80,(Table1[[#This Row],[Performance Score]]&gt;=80)),"Eligible","Not Eligible")</f>
        <v>Not Eligible</v>
      </c>
      <c r="AF4465" t="str">
        <f>IF(Table1[[#This Row],[Performance Score]]&gt;=80,"High Performer","Low Performer")</f>
        <v>Low Performer</v>
      </c>
      <c r="AG4465" t="str" cm="1">
        <f t="array" aca="1" ref="AG4465" ca="1">_xlfn.IFS(Table1[[#This Row],[Experience]]&lt;=3,"Junior",Table1[[#This Row],[Experience]]&lt;=7,"Mid Level",Table1[[#This Row],[Experience]]&gt;=7,"Senior")</f>
        <v>Senior</v>
      </c>
      <c r="AH4465" t="str">
        <f>IF(Table1[[#This Row],[Attendance %]]&gt;75,"OK","Below 75")</f>
        <v>Below 75</v>
      </c>
      <c r="AI4465" t="b">
        <f>ISBLANK(Table1[[#This Row],[Employee ID]])</f>
        <v>0</v>
      </c>
      <c r="AJ4465" t="b">
        <f>ISNUMBER(Table1[[#This Row],[Total Salary  ]])</f>
        <v>1</v>
      </c>
      <c r="AK4465" t="str">
        <f>IFERROR(_xlfn.XLOOKUP(Table1[[#This Row],[Manager ID]],MANAGERS!A:A,MANAGERS!B:B),"Not Found")</f>
        <v>Manager_11</v>
      </c>
    </row>
    <row r="4466" spans="1:37" x14ac:dyDescent="0.2">
      <c r="A4466" t="s">
        <v>469</v>
      </c>
      <c r="B4466" t="s">
        <v>57</v>
      </c>
      <c r="C4466" t="s">
        <v>15</v>
      </c>
      <c r="D4466" t="s">
        <v>81</v>
      </c>
      <c r="E4466" t="s">
        <v>17</v>
      </c>
      <c r="F4466" s="1">
        <v>43683</v>
      </c>
      <c r="G4466" s="1">
        <v>34060</v>
      </c>
      <c r="H4466">
        <v>46020</v>
      </c>
      <c r="I4466">
        <v>6291</v>
      </c>
      <c r="J4466">
        <v>95</v>
      </c>
      <c r="K4466">
        <v>71</v>
      </c>
      <c r="L4466" t="s">
        <v>37</v>
      </c>
      <c r="M4466">
        <v>116</v>
      </c>
      <c r="N4466">
        <f>Table1[[#This Row],[Basic Salary]]+Table1[[#This Row],[Bonus]]</f>
        <v>52311</v>
      </c>
      <c r="O4466" s="2">
        <f>Table1[[#This Row],[Bonus]]/Table1[[#This Row],[Basic Salary]]</f>
        <v>0.13670143415906127</v>
      </c>
      <c r="P4466">
        <f ca="1">DATEDIF(Table1[[#This Row],[Date of Birth]],TODAY(),"Y")</f>
        <v>33</v>
      </c>
      <c r="Q4466">
        <f ca="1">DATEDIF(Table1[[#This Row],[Joining Date]],TODAY(),"Y")</f>
        <v>6</v>
      </c>
      <c r="R4466" t="str">
        <f ca="1">IF(YEAR(Table1[[#This Row],[Joining Date]])=YEAR(TODAY()),"Yes","No")</f>
        <v>No</v>
      </c>
      <c r="S4466" t="str">
        <f ca="1">IF(Table1[[#This Row],[Experience]]&gt;5,"Yes","No")</f>
        <v>Yes</v>
      </c>
      <c r="T4466" t="str">
        <f>TEXT(Table1[[#This Row],[Joining Date]],"mmmm")</f>
        <v>August</v>
      </c>
      <c r="U4466" t="str">
        <f>TEXT(Table1[[#This Row],[Joining Date]],"yyyy")</f>
        <v>2019</v>
      </c>
      <c r="V4466" s="5">
        <f ca="1">TODAY()-Table1[[#This Row],[Joining Date]]</f>
        <v>2556</v>
      </c>
      <c r="W4466" t="str">
        <f>LEFT(Table1[[#This Row],[Employee Name]],FIND(" ",Table1[[#This Row],[Employee Name]])-1)</f>
        <v>Swathi</v>
      </c>
      <c r="X4466" t="str">
        <f>RIGHT(Table1[[#This Row],[Employee Name]],LEN(Table1[[#This Row],[Employee Name]])-FIND(" ",Table1[[#This Row],[Employee Name]]))</f>
        <v>Ramesh</v>
      </c>
      <c r="Y4466" t="str">
        <f>Table1[[#This Row],[Department]]&amp;"-"&amp;Table1[[#This Row],[Employee ID]]</f>
        <v>Sales-E00413</v>
      </c>
      <c r="Z4466" t="str">
        <f>LEFT(Table1[[#This Row],[Department]],3)</f>
        <v>Sal</v>
      </c>
      <c r="AA4466" t="str">
        <f>_xlfn.XLOOKUP(Table1[[#This Row],[Manager ID]],MANAGERS!A:A,MANAGERS!B:B)</f>
        <v>Manager_16</v>
      </c>
      <c r="AB4466" t="str" cm="1">
        <f t="array" ref="AB4466">_xlfn.XLOOKUP(Table1[[#This Row],[Manager ID]],Table2[[#All],[Manager ID]],Table2[[#All],[Department Head]])</f>
        <v>Sales</v>
      </c>
      <c r="AC4466" s="2">
        <f>_xlfn.XLOOKUP(Table1[[#This Row],[City]],L:L,O:O)</f>
        <v>0.24036902712549932</v>
      </c>
      <c r="AD4466" t="str" cm="1">
        <f t="array" ref="AD4466">_xlfn.IFS(Table1[[#This Row],[Performance Score]]&gt;=90,"Excellent",Table1[[#This Row],[Performance Score]]&gt;=75,"Good",Table1[[#This Row],[Performance Score]]&gt;=60,"Average",Table1[[#This Row],[Performance Score]]&lt;=60,"Need Improvement")</f>
        <v>Average</v>
      </c>
      <c r="AE4466" t="str">
        <f>IF(AND(Table1[[#This Row],[Attendance %]]&gt;=80,(Table1[[#This Row],[Performance Score]]&gt;=80)),"Eligible","Not Eligible")</f>
        <v>Not Eligible</v>
      </c>
      <c r="AF4466" t="str">
        <f>IF(Table1[[#This Row],[Performance Score]]&gt;=80,"High Performer","Low Performer")</f>
        <v>Low Performer</v>
      </c>
      <c r="AG4466" t="str" cm="1">
        <f t="array" aca="1" ref="AG4466" ca="1">_xlfn.IFS(Table1[[#This Row],[Experience]]&lt;=3,"Junior",Table1[[#This Row],[Experience]]&lt;=7,"Mid Level",Table1[[#This Row],[Experience]]&gt;=7,"Senior")</f>
        <v>Mid Level</v>
      </c>
      <c r="AH4466" t="str">
        <f>IF(Table1[[#This Row],[Attendance %]]&gt;75,"OK","Below 75")</f>
        <v>OK</v>
      </c>
      <c r="AI4466" t="b">
        <f>ISBLANK(Table1[[#This Row],[Employee ID]])</f>
        <v>0</v>
      </c>
      <c r="AJ4466" t="b">
        <f>ISNUMBER(Table1[[#This Row],[Total Salary  ]])</f>
        <v>1</v>
      </c>
      <c r="AK4466" t="str">
        <f>IFERROR(_xlfn.XLOOKUP(Table1[[#This Row],[Manager ID]],MANAGERS!A:A,MANAGERS!B:B),"Not Found")</f>
        <v>Manager_16</v>
      </c>
    </row>
    <row r="4467" spans="1:37" x14ac:dyDescent="0.2">
      <c r="A4467" t="s">
        <v>1783</v>
      </c>
      <c r="B4467" t="s">
        <v>62</v>
      </c>
      <c r="C4467" t="s">
        <v>21</v>
      </c>
      <c r="D4467" t="s">
        <v>25</v>
      </c>
      <c r="E4467" t="s">
        <v>17</v>
      </c>
      <c r="F4467" s="1">
        <v>42676</v>
      </c>
      <c r="G4467" s="1">
        <v>35142</v>
      </c>
      <c r="H4467">
        <v>37793</v>
      </c>
      <c r="I4467">
        <v>14462</v>
      </c>
      <c r="J4467">
        <v>79</v>
      </c>
      <c r="K4467">
        <v>74</v>
      </c>
      <c r="L4467" t="s">
        <v>18</v>
      </c>
      <c r="M4467">
        <v>118</v>
      </c>
      <c r="N4467">
        <f>Table1[[#This Row],[Basic Salary]]+Table1[[#This Row],[Bonus]]</f>
        <v>52255</v>
      </c>
      <c r="O4467" s="2">
        <f>Table1[[#This Row],[Bonus]]/Table1[[#This Row],[Basic Salary]]</f>
        <v>0.38266345619559178</v>
      </c>
      <c r="P4467">
        <f ca="1">DATEDIF(Table1[[#This Row],[Date of Birth]],TODAY(),"Y")</f>
        <v>30</v>
      </c>
      <c r="Q4467">
        <f ca="1">DATEDIF(Table1[[#This Row],[Joining Date]],TODAY(),"Y")</f>
        <v>9</v>
      </c>
      <c r="R4467" t="str">
        <f ca="1">IF(YEAR(Table1[[#This Row],[Joining Date]])=YEAR(TODAY()),"Yes","No")</f>
        <v>No</v>
      </c>
      <c r="S4467" t="str">
        <f ca="1">IF(Table1[[#This Row],[Experience]]&gt;5,"Yes","No")</f>
        <v>Yes</v>
      </c>
      <c r="T4467" t="str">
        <f>TEXT(Table1[[#This Row],[Joining Date]],"mmmm")</f>
        <v>November</v>
      </c>
      <c r="U4467" t="str">
        <f>TEXT(Table1[[#This Row],[Joining Date]],"yyyy")</f>
        <v>2016</v>
      </c>
      <c r="V4467" s="5">
        <f ca="1">TODAY()-Table1[[#This Row],[Joining Date]]</f>
        <v>3563</v>
      </c>
      <c r="W4467" t="str">
        <f>LEFT(Table1[[#This Row],[Employee Name]],FIND(" ",Table1[[#This Row],[Employee Name]])-1)</f>
        <v>Kavya</v>
      </c>
      <c r="X4467" t="str">
        <f>RIGHT(Table1[[#This Row],[Employee Name]],LEN(Table1[[#This Row],[Employee Name]])-FIND(" ",Table1[[#This Row],[Employee Name]]))</f>
        <v>Nair</v>
      </c>
      <c r="Y4467" t="str">
        <f>Table1[[#This Row],[Department]]&amp;"-"&amp;Table1[[#This Row],[Employee ID]]</f>
        <v>Finance-E01727</v>
      </c>
      <c r="Z4467" t="str">
        <f>LEFT(Table1[[#This Row],[Department]],3)</f>
        <v>Fin</v>
      </c>
      <c r="AA4467" t="str">
        <f>_xlfn.XLOOKUP(Table1[[#This Row],[Manager ID]],MANAGERS!A:A,MANAGERS!B:B)</f>
        <v>Manager_18</v>
      </c>
      <c r="AB4467" t="str" cm="1">
        <f t="array" ref="AB4467">_xlfn.XLOOKUP(Table1[[#This Row],[Manager ID]],Table2[[#All],[Manager ID]],Table2[[#All],[Department Head]])</f>
        <v>Support</v>
      </c>
      <c r="AC4467" s="2">
        <f>_xlfn.XLOOKUP(Table1[[#This Row],[City]],L:L,O:O)</f>
        <v>0.21356479274849693</v>
      </c>
      <c r="AD4467" t="str" cm="1">
        <f t="array" ref="AD4467">_xlfn.IFS(Table1[[#This Row],[Performance Score]]&gt;=90,"Excellent",Table1[[#This Row],[Performance Score]]&gt;=75,"Good",Table1[[#This Row],[Performance Score]]&gt;=60,"Average",Table1[[#This Row],[Performance Score]]&lt;=60,"Need Improvement")</f>
        <v>Average</v>
      </c>
      <c r="AE4467" t="str">
        <f>IF(AND(Table1[[#This Row],[Attendance %]]&gt;=80,(Table1[[#This Row],[Performance Score]]&gt;=80)),"Eligible","Not Eligible")</f>
        <v>Not Eligible</v>
      </c>
      <c r="AF4467" t="str">
        <f>IF(Table1[[#This Row],[Performance Score]]&gt;=80,"High Performer","Low Performer")</f>
        <v>Low Performer</v>
      </c>
      <c r="AG4467" t="str" cm="1">
        <f t="array" aca="1" ref="AG4467" ca="1">_xlfn.IFS(Table1[[#This Row],[Experience]]&lt;=3,"Junior",Table1[[#This Row],[Experience]]&lt;=7,"Mid Level",Table1[[#This Row],[Experience]]&gt;=7,"Senior")</f>
        <v>Senior</v>
      </c>
      <c r="AH4467" t="str">
        <f>IF(Table1[[#This Row],[Attendance %]]&gt;75,"OK","Below 75")</f>
        <v>OK</v>
      </c>
      <c r="AI4467" t="b">
        <f>ISBLANK(Table1[[#This Row],[Employee ID]])</f>
        <v>0</v>
      </c>
      <c r="AJ4467" t="b">
        <f>ISNUMBER(Table1[[#This Row],[Total Salary  ]])</f>
        <v>1</v>
      </c>
      <c r="AK4467" t="str">
        <f>IFERROR(_xlfn.XLOOKUP(Table1[[#This Row],[Manager ID]],MANAGERS!A:A,MANAGERS!B:B),"Not Found")</f>
        <v>Manager_18</v>
      </c>
    </row>
    <row r="4468" spans="1:37" x14ac:dyDescent="0.2">
      <c r="A4468" t="s">
        <v>2454</v>
      </c>
      <c r="B4468" t="s">
        <v>50</v>
      </c>
      <c r="C4468" t="s">
        <v>15</v>
      </c>
      <c r="D4468" t="s">
        <v>43</v>
      </c>
      <c r="E4468" t="s">
        <v>65</v>
      </c>
      <c r="F4468" s="1">
        <v>43903</v>
      </c>
      <c r="G4468" s="1">
        <v>33301</v>
      </c>
      <c r="H4468">
        <v>25330</v>
      </c>
      <c r="I4468">
        <v>26911</v>
      </c>
      <c r="J4468">
        <v>87</v>
      </c>
      <c r="K4468">
        <v>54</v>
      </c>
      <c r="L4468" t="s">
        <v>31</v>
      </c>
      <c r="M4468">
        <v>108</v>
      </c>
      <c r="N4468">
        <f>Table1[[#This Row],[Basic Salary]]+Table1[[#This Row],[Bonus]]</f>
        <v>52241</v>
      </c>
      <c r="O4468" s="2">
        <f>Table1[[#This Row],[Bonus]]/Table1[[#This Row],[Basic Salary]]</f>
        <v>1.0624161073825504</v>
      </c>
      <c r="P4468">
        <f ca="1">DATEDIF(Table1[[#This Row],[Date of Birth]],TODAY(),"Y")</f>
        <v>35</v>
      </c>
      <c r="Q4468">
        <f ca="1">DATEDIF(Table1[[#This Row],[Joining Date]],TODAY(),"Y")</f>
        <v>6</v>
      </c>
      <c r="R4468" t="str">
        <f ca="1">IF(YEAR(Table1[[#This Row],[Joining Date]])=YEAR(TODAY()),"Yes","No")</f>
        <v>No</v>
      </c>
      <c r="S4468" t="str">
        <f ca="1">IF(Table1[[#This Row],[Experience]]&gt;5,"Yes","No")</f>
        <v>Yes</v>
      </c>
      <c r="T4468" t="str">
        <f>TEXT(Table1[[#This Row],[Joining Date]],"mmmm")</f>
        <v>March</v>
      </c>
      <c r="U4468" t="str">
        <f>TEXT(Table1[[#This Row],[Joining Date]],"yyyy")</f>
        <v>2020</v>
      </c>
      <c r="V4468" s="5">
        <f ca="1">TODAY()-Table1[[#This Row],[Joining Date]]</f>
        <v>2336</v>
      </c>
      <c r="W4468" t="str">
        <f>LEFT(Table1[[#This Row],[Employee Name]],FIND(" ",Table1[[#This Row],[Employee Name]])-1)</f>
        <v>Ravi</v>
      </c>
      <c r="X4468" t="str">
        <f>RIGHT(Table1[[#This Row],[Employee Name]],LEN(Table1[[#This Row],[Employee Name]])-FIND(" ",Table1[[#This Row],[Employee Name]]))</f>
        <v>Teja</v>
      </c>
      <c r="Y4468" t="str">
        <f>Table1[[#This Row],[Department]]&amp;"-"&amp;Table1[[#This Row],[Employee ID]]</f>
        <v>Operations-E02398</v>
      </c>
      <c r="Z4468" t="str">
        <f>LEFT(Table1[[#This Row],[Department]],3)</f>
        <v>Ope</v>
      </c>
      <c r="AA4468" t="str">
        <f>_xlfn.XLOOKUP(Table1[[#This Row],[Manager ID]],MANAGERS!A:A,MANAGERS!B:B)</f>
        <v>Manager_8</v>
      </c>
      <c r="AB4468" t="str" cm="1">
        <f t="array" ref="AB4468">_xlfn.XLOOKUP(Table1[[#This Row],[Manager ID]],Table2[[#All],[Manager ID]],Table2[[#All],[Department Head]])</f>
        <v>Sales</v>
      </c>
      <c r="AC4468" s="2">
        <f>_xlfn.XLOOKUP(Table1[[#This Row],[City]],L:L,O:O)</f>
        <v>0.241864189087755</v>
      </c>
      <c r="AD4468" t="str" cm="1">
        <f t="array" ref="AD4468">_xlfn.IFS(Table1[[#This Row],[Performance Score]]&gt;=90,"Excellent",Table1[[#This Row],[Performance Score]]&gt;=75,"Good",Table1[[#This Row],[Performance Score]]&gt;=60,"Average",Table1[[#This Row],[Performance Score]]&lt;=60,"Need Improvement")</f>
        <v>Need Improvement</v>
      </c>
      <c r="AE4468" t="str">
        <f>IF(AND(Table1[[#This Row],[Attendance %]]&gt;=80,(Table1[[#This Row],[Performance Score]]&gt;=80)),"Eligible","Not Eligible")</f>
        <v>Not Eligible</v>
      </c>
      <c r="AF4468" t="str">
        <f>IF(Table1[[#This Row],[Performance Score]]&gt;=80,"High Performer","Low Performer")</f>
        <v>Low Performer</v>
      </c>
      <c r="AG4468" t="str" cm="1">
        <f t="array" aca="1" ref="AG4468" ca="1">_xlfn.IFS(Table1[[#This Row],[Experience]]&lt;=3,"Junior",Table1[[#This Row],[Experience]]&lt;=7,"Mid Level",Table1[[#This Row],[Experience]]&gt;=7,"Senior")</f>
        <v>Mid Level</v>
      </c>
      <c r="AH4468" t="str">
        <f>IF(Table1[[#This Row],[Attendance %]]&gt;75,"OK","Below 75")</f>
        <v>OK</v>
      </c>
      <c r="AI4468" t="b">
        <f>ISBLANK(Table1[[#This Row],[Employee ID]])</f>
        <v>0</v>
      </c>
      <c r="AJ4468" t="b">
        <f>ISNUMBER(Table1[[#This Row],[Total Salary  ]])</f>
        <v>1</v>
      </c>
      <c r="AK4468" t="str">
        <f>IFERROR(_xlfn.XLOOKUP(Table1[[#This Row],[Manager ID]],MANAGERS!A:A,MANAGERS!B:B),"Not Found")</f>
        <v>Manager_8</v>
      </c>
    </row>
    <row r="4469" spans="1:37" x14ac:dyDescent="0.2">
      <c r="A4469" t="s">
        <v>2045</v>
      </c>
      <c r="B4469" t="s">
        <v>50</v>
      </c>
      <c r="C4469" t="s">
        <v>15</v>
      </c>
      <c r="D4469" t="s">
        <v>46</v>
      </c>
      <c r="E4469" t="s">
        <v>26</v>
      </c>
      <c r="F4469" s="1">
        <v>43896</v>
      </c>
      <c r="G4469" s="1">
        <v>38251</v>
      </c>
      <c r="H4469">
        <v>44065</v>
      </c>
      <c r="I4469">
        <v>8175</v>
      </c>
      <c r="J4469">
        <v>77</v>
      </c>
      <c r="K4469">
        <v>45</v>
      </c>
      <c r="L4469" t="s">
        <v>27</v>
      </c>
      <c r="M4469">
        <v>109</v>
      </c>
      <c r="N4469">
        <f>Table1[[#This Row],[Basic Salary]]+Table1[[#This Row],[Bonus]]</f>
        <v>52240</v>
      </c>
      <c r="O4469" s="2">
        <f>Table1[[#This Row],[Bonus]]/Table1[[#This Row],[Basic Salary]]</f>
        <v>0.1855213888573698</v>
      </c>
      <c r="P4469">
        <f ca="1">DATEDIF(Table1[[#This Row],[Date of Birth]],TODAY(),"Y")</f>
        <v>21</v>
      </c>
      <c r="Q4469">
        <f ca="1">DATEDIF(Table1[[#This Row],[Joining Date]],TODAY(),"Y")</f>
        <v>6</v>
      </c>
      <c r="R4469" t="str">
        <f ca="1">IF(YEAR(Table1[[#This Row],[Joining Date]])=YEAR(TODAY()),"Yes","No")</f>
        <v>No</v>
      </c>
      <c r="S4469" t="str">
        <f ca="1">IF(Table1[[#This Row],[Experience]]&gt;5,"Yes","No")</f>
        <v>Yes</v>
      </c>
      <c r="T4469" t="str">
        <f>TEXT(Table1[[#This Row],[Joining Date]],"mmmm")</f>
        <v>March</v>
      </c>
      <c r="U4469" t="str">
        <f>TEXT(Table1[[#This Row],[Joining Date]],"yyyy")</f>
        <v>2020</v>
      </c>
      <c r="V4469" s="5">
        <f ca="1">TODAY()-Table1[[#This Row],[Joining Date]]</f>
        <v>2343</v>
      </c>
      <c r="W4469" t="str">
        <f>LEFT(Table1[[#This Row],[Employee Name]],FIND(" ",Table1[[#This Row],[Employee Name]])-1)</f>
        <v>Ravi</v>
      </c>
      <c r="X4469" t="str">
        <f>RIGHT(Table1[[#This Row],[Employee Name]],LEN(Table1[[#This Row],[Employee Name]])-FIND(" ",Table1[[#This Row],[Employee Name]]))</f>
        <v>Teja</v>
      </c>
      <c r="Y4469" t="str">
        <f>Table1[[#This Row],[Department]]&amp;"-"&amp;Table1[[#This Row],[Employee ID]]</f>
        <v>Support-E01989</v>
      </c>
      <c r="Z4469" t="str">
        <f>LEFT(Table1[[#This Row],[Department]],3)</f>
        <v>Sup</v>
      </c>
      <c r="AA4469" t="str">
        <f>_xlfn.XLOOKUP(Table1[[#This Row],[Manager ID]],MANAGERS!A:A,MANAGERS!B:B)</f>
        <v>Manager_9</v>
      </c>
      <c r="AB4469" t="str" cm="1">
        <f t="array" ref="AB4469">_xlfn.XLOOKUP(Table1[[#This Row],[Manager ID]],Table2[[#All],[Manager ID]],Table2[[#All],[Department Head]])</f>
        <v>Sales</v>
      </c>
      <c r="AC4469" s="2">
        <f>_xlfn.XLOOKUP(Table1[[#This Row],[City]],L:L,O:O)</f>
        <v>0.23674293405114402</v>
      </c>
      <c r="AD4469" t="str" cm="1">
        <f t="array" ref="AD4469">_xlfn.IFS(Table1[[#This Row],[Performance Score]]&gt;=90,"Excellent",Table1[[#This Row],[Performance Score]]&gt;=75,"Good",Table1[[#This Row],[Performance Score]]&gt;=60,"Average",Table1[[#This Row],[Performance Score]]&lt;=60,"Need Improvement")</f>
        <v>Need Improvement</v>
      </c>
      <c r="AE4469" t="str">
        <f>IF(AND(Table1[[#This Row],[Attendance %]]&gt;=80,(Table1[[#This Row],[Performance Score]]&gt;=80)),"Eligible","Not Eligible")</f>
        <v>Not Eligible</v>
      </c>
      <c r="AF4469" t="str">
        <f>IF(Table1[[#This Row],[Performance Score]]&gt;=80,"High Performer","Low Performer")</f>
        <v>Low Performer</v>
      </c>
      <c r="AG4469" t="str" cm="1">
        <f t="array" aca="1" ref="AG4469" ca="1">_xlfn.IFS(Table1[[#This Row],[Experience]]&lt;=3,"Junior",Table1[[#This Row],[Experience]]&lt;=7,"Mid Level",Table1[[#This Row],[Experience]]&gt;=7,"Senior")</f>
        <v>Mid Level</v>
      </c>
      <c r="AH4469" t="str">
        <f>IF(Table1[[#This Row],[Attendance %]]&gt;75,"OK","Below 75")</f>
        <v>OK</v>
      </c>
      <c r="AI4469" t="b">
        <f>ISBLANK(Table1[[#This Row],[Employee ID]])</f>
        <v>0</v>
      </c>
      <c r="AJ4469" t="b">
        <f>ISNUMBER(Table1[[#This Row],[Total Salary  ]])</f>
        <v>1</v>
      </c>
      <c r="AK4469" t="str">
        <f>IFERROR(_xlfn.XLOOKUP(Table1[[#This Row],[Manager ID]],MANAGERS!A:A,MANAGERS!B:B),"Not Found")</f>
        <v>Manager_9</v>
      </c>
    </row>
    <row r="4470" spans="1:37" x14ac:dyDescent="0.2">
      <c r="A4470" t="s">
        <v>2533</v>
      </c>
      <c r="B4470" t="s">
        <v>75</v>
      </c>
      <c r="C4470" t="s">
        <v>15</v>
      </c>
      <c r="D4470" t="s">
        <v>81</v>
      </c>
      <c r="E4470" t="s">
        <v>17</v>
      </c>
      <c r="F4470" s="1">
        <v>45041</v>
      </c>
      <c r="G4470" s="1">
        <v>33338</v>
      </c>
      <c r="H4470">
        <v>42208</v>
      </c>
      <c r="I4470">
        <v>10024</v>
      </c>
      <c r="J4470">
        <v>65</v>
      </c>
      <c r="K4470">
        <v>72</v>
      </c>
      <c r="L4470" t="s">
        <v>23</v>
      </c>
      <c r="M4470">
        <v>108</v>
      </c>
      <c r="N4470">
        <f>Table1[[#This Row],[Basic Salary]]+Table1[[#This Row],[Bonus]]</f>
        <v>52232</v>
      </c>
      <c r="O4470" s="2">
        <f>Table1[[#This Row],[Bonus]]/Table1[[#This Row],[Basic Salary]]</f>
        <v>0.23749052312357846</v>
      </c>
      <c r="P4470">
        <f ca="1">DATEDIF(Table1[[#This Row],[Date of Birth]],TODAY(),"Y")</f>
        <v>35</v>
      </c>
      <c r="Q4470">
        <f ca="1">DATEDIF(Table1[[#This Row],[Joining Date]],TODAY(),"Y")</f>
        <v>3</v>
      </c>
      <c r="R4470" t="str">
        <f ca="1">IF(YEAR(Table1[[#This Row],[Joining Date]])=YEAR(TODAY()),"Yes","No")</f>
        <v>No</v>
      </c>
      <c r="S4470" t="str">
        <f ca="1">IF(Table1[[#This Row],[Experience]]&gt;5,"Yes","No")</f>
        <v>No</v>
      </c>
      <c r="T4470" t="str">
        <f>TEXT(Table1[[#This Row],[Joining Date]],"mmmm")</f>
        <v>April</v>
      </c>
      <c r="U4470" t="str">
        <f>TEXT(Table1[[#This Row],[Joining Date]],"yyyy")</f>
        <v>2023</v>
      </c>
      <c r="V4470" s="5">
        <f ca="1">TODAY()-Table1[[#This Row],[Joining Date]]</f>
        <v>1198</v>
      </c>
      <c r="W4470" t="str">
        <f>LEFT(Table1[[#This Row],[Employee Name]],FIND(" ",Table1[[#This Row],[Employee Name]])-1)</f>
        <v>Ishita</v>
      </c>
      <c r="X4470" t="str">
        <f>RIGHT(Table1[[#This Row],[Employee Name]],LEN(Table1[[#This Row],[Employee Name]])-FIND(" ",Table1[[#This Row],[Employee Name]]))</f>
        <v>Roy</v>
      </c>
      <c r="Y4470" t="str">
        <f>Table1[[#This Row],[Department]]&amp;"-"&amp;Table1[[#This Row],[Employee ID]]</f>
        <v>Sales-E02477</v>
      </c>
      <c r="Z4470" t="str">
        <f>LEFT(Table1[[#This Row],[Department]],3)</f>
        <v>Sal</v>
      </c>
      <c r="AA4470" t="str">
        <f>_xlfn.XLOOKUP(Table1[[#This Row],[Manager ID]],MANAGERS!A:A,MANAGERS!B:B)</f>
        <v>Manager_8</v>
      </c>
      <c r="AB4470" t="str" cm="1">
        <f t="array" ref="AB4470">_xlfn.XLOOKUP(Table1[[#This Row],[Manager ID]],Table2[[#All],[Manager ID]],Table2[[#All],[Department Head]])</f>
        <v>Sales</v>
      </c>
      <c r="AC4470" s="2">
        <f>_xlfn.XLOOKUP(Table1[[#This Row],[City]],L:L,O:O)</f>
        <v>0.23486488519629886</v>
      </c>
      <c r="AD4470" t="str" cm="1">
        <f t="array" ref="AD4470">_xlfn.IFS(Table1[[#This Row],[Performance Score]]&gt;=90,"Excellent",Table1[[#This Row],[Performance Score]]&gt;=75,"Good",Table1[[#This Row],[Performance Score]]&gt;=60,"Average",Table1[[#This Row],[Performance Score]]&lt;=60,"Need Improvement")</f>
        <v>Average</v>
      </c>
      <c r="AE4470" t="str">
        <f>IF(AND(Table1[[#This Row],[Attendance %]]&gt;=80,(Table1[[#This Row],[Performance Score]]&gt;=80)),"Eligible","Not Eligible")</f>
        <v>Not Eligible</v>
      </c>
      <c r="AF4470" t="str">
        <f>IF(Table1[[#This Row],[Performance Score]]&gt;=80,"High Performer","Low Performer")</f>
        <v>Low Performer</v>
      </c>
      <c r="AG4470" t="str" cm="1">
        <f t="array" aca="1" ref="AG4470" ca="1">_xlfn.IFS(Table1[[#This Row],[Experience]]&lt;=3,"Junior",Table1[[#This Row],[Experience]]&lt;=7,"Mid Level",Table1[[#This Row],[Experience]]&gt;=7,"Senior")</f>
        <v>Junior</v>
      </c>
      <c r="AH4470" t="str">
        <f>IF(Table1[[#This Row],[Attendance %]]&gt;75,"OK","Below 75")</f>
        <v>Below 75</v>
      </c>
      <c r="AI4470" t="b">
        <f>ISBLANK(Table1[[#This Row],[Employee ID]])</f>
        <v>0</v>
      </c>
      <c r="AJ4470" t="b">
        <f>ISNUMBER(Table1[[#This Row],[Total Salary  ]])</f>
        <v>1</v>
      </c>
      <c r="AK4470" t="str">
        <f>IFERROR(_xlfn.XLOOKUP(Table1[[#This Row],[Manager ID]],MANAGERS!A:A,MANAGERS!B:B),"Not Found")</f>
        <v>Manager_8</v>
      </c>
    </row>
    <row r="4471" spans="1:37" x14ac:dyDescent="0.2">
      <c r="A4471" t="s">
        <v>3409</v>
      </c>
      <c r="B4471" t="s">
        <v>57</v>
      </c>
      <c r="C4471" t="s">
        <v>15</v>
      </c>
      <c r="D4471" t="s">
        <v>81</v>
      </c>
      <c r="E4471" t="s">
        <v>17</v>
      </c>
      <c r="F4471" s="1">
        <v>44501</v>
      </c>
      <c r="G4471" s="1">
        <v>38904</v>
      </c>
      <c r="H4471">
        <v>33666</v>
      </c>
      <c r="I4471">
        <v>18560</v>
      </c>
      <c r="J4471">
        <v>89</v>
      </c>
      <c r="K4471">
        <v>67</v>
      </c>
      <c r="L4471" t="s">
        <v>31</v>
      </c>
      <c r="M4471">
        <v>101</v>
      </c>
      <c r="N4471">
        <f>Table1[[#This Row],[Basic Salary]]+Table1[[#This Row],[Bonus]]</f>
        <v>52226</v>
      </c>
      <c r="O4471" s="2">
        <f>Table1[[#This Row],[Bonus]]/Table1[[#This Row],[Basic Salary]]</f>
        <v>0.5512980455058516</v>
      </c>
      <c r="P4471">
        <f ca="1">DATEDIF(Table1[[#This Row],[Date of Birth]],TODAY(),"Y")</f>
        <v>20</v>
      </c>
      <c r="Q4471">
        <f ca="1">DATEDIF(Table1[[#This Row],[Joining Date]],TODAY(),"Y")</f>
        <v>4</v>
      </c>
      <c r="R4471" t="str">
        <f ca="1">IF(YEAR(Table1[[#This Row],[Joining Date]])=YEAR(TODAY()),"Yes","No")</f>
        <v>No</v>
      </c>
      <c r="S4471" t="str">
        <f ca="1">IF(Table1[[#This Row],[Experience]]&gt;5,"Yes","No")</f>
        <v>No</v>
      </c>
      <c r="T4471" t="str">
        <f>TEXT(Table1[[#This Row],[Joining Date]],"mmmm")</f>
        <v>November</v>
      </c>
      <c r="U4471" t="str">
        <f>TEXT(Table1[[#This Row],[Joining Date]],"yyyy")</f>
        <v>2021</v>
      </c>
      <c r="V4471" s="5">
        <f ca="1">TODAY()-Table1[[#This Row],[Joining Date]]</f>
        <v>1738</v>
      </c>
      <c r="W4471" t="str">
        <f>LEFT(Table1[[#This Row],[Employee Name]],FIND(" ",Table1[[#This Row],[Employee Name]])-1)</f>
        <v>Swathi</v>
      </c>
      <c r="X4471" t="str">
        <f>RIGHT(Table1[[#This Row],[Employee Name]],LEN(Table1[[#This Row],[Employee Name]])-FIND(" ",Table1[[#This Row],[Employee Name]]))</f>
        <v>Ramesh</v>
      </c>
      <c r="Y4471" t="str">
        <f>Table1[[#This Row],[Department]]&amp;"-"&amp;Table1[[#This Row],[Employee ID]]</f>
        <v>Sales-E03353</v>
      </c>
      <c r="Z4471" t="str">
        <f>LEFT(Table1[[#This Row],[Department]],3)</f>
        <v>Sal</v>
      </c>
      <c r="AA4471" t="str">
        <f>_xlfn.XLOOKUP(Table1[[#This Row],[Manager ID]],MANAGERS!A:A,MANAGERS!B:B)</f>
        <v>Manager_1</v>
      </c>
      <c r="AB4471" t="str" cm="1">
        <f t="array" ref="AB4471">_xlfn.XLOOKUP(Table1[[#This Row],[Manager ID]],Table2[[#All],[Manager ID]],Table2[[#All],[Department Head]])</f>
        <v>Support</v>
      </c>
      <c r="AC4471" s="2">
        <f>_xlfn.XLOOKUP(Table1[[#This Row],[City]],L:L,O:O)</f>
        <v>0.241864189087755</v>
      </c>
      <c r="AD4471" t="str" cm="1">
        <f t="array" ref="AD4471">_xlfn.IFS(Table1[[#This Row],[Performance Score]]&gt;=90,"Excellent",Table1[[#This Row],[Performance Score]]&gt;=75,"Good",Table1[[#This Row],[Performance Score]]&gt;=60,"Average",Table1[[#This Row],[Performance Score]]&lt;=60,"Need Improvement")</f>
        <v>Average</v>
      </c>
      <c r="AE4471" t="str">
        <f>IF(AND(Table1[[#This Row],[Attendance %]]&gt;=80,(Table1[[#This Row],[Performance Score]]&gt;=80)),"Eligible","Not Eligible")</f>
        <v>Not Eligible</v>
      </c>
      <c r="AF4471" t="str">
        <f>IF(Table1[[#This Row],[Performance Score]]&gt;=80,"High Performer","Low Performer")</f>
        <v>Low Performer</v>
      </c>
      <c r="AG4471" t="str" cm="1">
        <f t="array" aca="1" ref="AG4471" ca="1">_xlfn.IFS(Table1[[#This Row],[Experience]]&lt;=3,"Junior",Table1[[#This Row],[Experience]]&lt;=7,"Mid Level",Table1[[#This Row],[Experience]]&gt;=7,"Senior")</f>
        <v>Mid Level</v>
      </c>
      <c r="AH4471" t="str">
        <f>IF(Table1[[#This Row],[Attendance %]]&gt;75,"OK","Below 75")</f>
        <v>OK</v>
      </c>
      <c r="AI4471" t="b">
        <f>ISBLANK(Table1[[#This Row],[Employee ID]])</f>
        <v>0</v>
      </c>
      <c r="AJ4471" t="b">
        <f>ISNUMBER(Table1[[#This Row],[Total Salary  ]])</f>
        <v>1</v>
      </c>
      <c r="AK4471" t="str">
        <f>IFERROR(_xlfn.XLOOKUP(Table1[[#This Row],[Manager ID]],MANAGERS!A:A,MANAGERS!B:B),"Not Found")</f>
        <v>Manager_1</v>
      </c>
    </row>
    <row r="4472" spans="1:37" x14ac:dyDescent="0.2">
      <c r="A4472" t="s">
        <v>3994</v>
      </c>
      <c r="B4472" t="s">
        <v>93</v>
      </c>
      <c r="C4472" t="s">
        <v>15</v>
      </c>
      <c r="D4472" t="s">
        <v>43</v>
      </c>
      <c r="E4472" t="s">
        <v>30</v>
      </c>
      <c r="F4472" s="1">
        <v>45988</v>
      </c>
      <c r="G4472" s="1">
        <v>36145</v>
      </c>
      <c r="H4472">
        <v>33215</v>
      </c>
      <c r="I4472">
        <v>18913</v>
      </c>
      <c r="J4472">
        <v>100</v>
      </c>
      <c r="K4472">
        <v>75</v>
      </c>
      <c r="L4472" t="s">
        <v>27</v>
      </c>
      <c r="M4472">
        <v>118</v>
      </c>
      <c r="N4472">
        <f>Table1[[#This Row],[Basic Salary]]+Table1[[#This Row],[Bonus]]</f>
        <v>52128</v>
      </c>
      <c r="O4472" s="2">
        <f>Table1[[#This Row],[Bonus]]/Table1[[#This Row],[Basic Salary]]</f>
        <v>0.56941141050730093</v>
      </c>
      <c r="P4472">
        <f ca="1">DATEDIF(Table1[[#This Row],[Date of Birth]],TODAY(),"Y")</f>
        <v>27</v>
      </c>
      <c r="Q4472">
        <f ca="1">DATEDIF(Table1[[#This Row],[Joining Date]],TODAY(),"Y")</f>
        <v>0</v>
      </c>
      <c r="R4472" t="str">
        <f ca="1">IF(YEAR(Table1[[#This Row],[Joining Date]])=YEAR(TODAY()),"Yes","No")</f>
        <v>No</v>
      </c>
      <c r="S4472" t="str">
        <f ca="1">IF(Table1[[#This Row],[Experience]]&gt;5,"Yes","No")</f>
        <v>No</v>
      </c>
      <c r="T4472" t="str">
        <f>TEXT(Table1[[#This Row],[Joining Date]],"mmmm")</f>
        <v>November</v>
      </c>
      <c r="U4472" t="str">
        <f>TEXT(Table1[[#This Row],[Joining Date]],"yyyy")</f>
        <v>2025</v>
      </c>
      <c r="V4472" s="5">
        <f ca="1">TODAY()-Table1[[#This Row],[Joining Date]]</f>
        <v>251</v>
      </c>
      <c r="W4472" t="str">
        <f>LEFT(Table1[[#This Row],[Employee Name]],FIND(" ",Table1[[#This Row],[Employee Name]])-1)</f>
        <v>Priya</v>
      </c>
      <c r="X4472" t="str">
        <f>RIGHT(Table1[[#This Row],[Employee Name]],LEN(Table1[[#This Row],[Employee Name]])-FIND(" ",Table1[[#This Row],[Employee Name]]))</f>
        <v>Reddy</v>
      </c>
      <c r="Y4472" t="str">
        <f>Table1[[#This Row],[Department]]&amp;"-"&amp;Table1[[#This Row],[Employee ID]]</f>
        <v>Operations-E03938</v>
      </c>
      <c r="Z4472" t="str">
        <f>LEFT(Table1[[#This Row],[Department]],3)</f>
        <v>Ope</v>
      </c>
      <c r="AA4472" t="str">
        <f>_xlfn.XLOOKUP(Table1[[#This Row],[Manager ID]],MANAGERS!A:A,MANAGERS!B:B)</f>
        <v>Manager_18</v>
      </c>
      <c r="AB4472" t="str" cm="1">
        <f t="array" ref="AB4472">_xlfn.XLOOKUP(Table1[[#This Row],[Manager ID]],Table2[[#All],[Manager ID]],Table2[[#All],[Department Head]])</f>
        <v>Support</v>
      </c>
      <c r="AC4472" s="2">
        <f>_xlfn.XLOOKUP(Table1[[#This Row],[City]],L:L,O:O)</f>
        <v>0.23674293405114402</v>
      </c>
      <c r="AD4472" t="str" cm="1">
        <f t="array" ref="AD4472">_xlfn.IFS(Table1[[#This Row],[Performance Score]]&gt;=90,"Excellent",Table1[[#This Row],[Performance Score]]&gt;=75,"Good",Table1[[#This Row],[Performance Score]]&gt;=60,"Average",Table1[[#This Row],[Performance Score]]&lt;=60,"Need Improvement")</f>
        <v>Good</v>
      </c>
      <c r="AE4472" t="str">
        <f>IF(AND(Table1[[#This Row],[Attendance %]]&gt;=80,(Table1[[#This Row],[Performance Score]]&gt;=80)),"Eligible","Not Eligible")</f>
        <v>Not Eligible</v>
      </c>
      <c r="AF4472" t="str">
        <f>IF(Table1[[#This Row],[Performance Score]]&gt;=80,"High Performer","Low Performer")</f>
        <v>Low Performer</v>
      </c>
      <c r="AG4472" t="str" cm="1">
        <f t="array" aca="1" ref="AG4472" ca="1">_xlfn.IFS(Table1[[#This Row],[Experience]]&lt;=3,"Junior",Table1[[#This Row],[Experience]]&lt;=7,"Mid Level",Table1[[#This Row],[Experience]]&gt;=7,"Senior")</f>
        <v>Junior</v>
      </c>
      <c r="AH4472" t="str">
        <f>IF(Table1[[#This Row],[Attendance %]]&gt;75,"OK","Below 75")</f>
        <v>OK</v>
      </c>
      <c r="AI4472" t="b">
        <f>ISBLANK(Table1[[#This Row],[Employee ID]])</f>
        <v>0</v>
      </c>
      <c r="AJ4472" t="b">
        <f>ISNUMBER(Table1[[#This Row],[Total Salary  ]])</f>
        <v>1</v>
      </c>
      <c r="AK4472" t="str">
        <f>IFERROR(_xlfn.XLOOKUP(Table1[[#This Row],[Manager ID]],MANAGERS!A:A,MANAGERS!B:B),"Not Found")</f>
        <v>Manager_18</v>
      </c>
    </row>
    <row r="4473" spans="1:37" x14ac:dyDescent="0.2">
      <c r="A4473" t="s">
        <v>2278</v>
      </c>
      <c r="B4473" t="s">
        <v>60</v>
      </c>
      <c r="C4473" t="s">
        <v>21</v>
      </c>
      <c r="D4473" t="s">
        <v>16</v>
      </c>
      <c r="E4473" t="s">
        <v>30</v>
      </c>
      <c r="F4473" s="1">
        <v>43908</v>
      </c>
      <c r="G4473" s="1">
        <v>29561</v>
      </c>
      <c r="H4473">
        <v>46785</v>
      </c>
      <c r="I4473">
        <v>5338</v>
      </c>
      <c r="J4473">
        <v>83</v>
      </c>
      <c r="K4473">
        <v>79</v>
      </c>
      <c r="L4473" t="s">
        <v>18</v>
      </c>
      <c r="M4473">
        <v>113</v>
      </c>
      <c r="N4473">
        <f>Table1[[#This Row],[Basic Salary]]+Table1[[#This Row],[Bonus]]</f>
        <v>52123</v>
      </c>
      <c r="O4473" s="2">
        <f>Table1[[#This Row],[Bonus]]/Table1[[#This Row],[Basic Salary]]</f>
        <v>0.11409639841829647</v>
      </c>
      <c r="P4473">
        <f ca="1">DATEDIF(Table1[[#This Row],[Date of Birth]],TODAY(),"Y")</f>
        <v>45</v>
      </c>
      <c r="Q4473">
        <f ca="1">DATEDIF(Table1[[#This Row],[Joining Date]],TODAY(),"Y")</f>
        <v>6</v>
      </c>
      <c r="R4473" t="str">
        <f ca="1">IF(YEAR(Table1[[#This Row],[Joining Date]])=YEAR(TODAY()),"Yes","No")</f>
        <v>No</v>
      </c>
      <c r="S4473" t="str">
        <f ca="1">IF(Table1[[#This Row],[Experience]]&gt;5,"Yes","No")</f>
        <v>Yes</v>
      </c>
      <c r="T4473" t="str">
        <f>TEXT(Table1[[#This Row],[Joining Date]],"mmmm")</f>
        <v>March</v>
      </c>
      <c r="U4473" t="str">
        <f>TEXT(Table1[[#This Row],[Joining Date]],"yyyy")</f>
        <v>2020</v>
      </c>
      <c r="V4473" s="5">
        <f ca="1">TODAY()-Table1[[#This Row],[Joining Date]]</f>
        <v>2331</v>
      </c>
      <c r="W4473" t="str">
        <f>LEFT(Table1[[#This Row],[Employee Name]],FIND(" ",Table1[[#This Row],[Employee Name]])-1)</f>
        <v>Gayathri</v>
      </c>
      <c r="X4473" t="str">
        <f>RIGHT(Table1[[#This Row],[Employee Name]],LEN(Table1[[#This Row],[Employee Name]])-FIND(" ",Table1[[#This Row],[Employee Name]]))</f>
        <v>Iyer</v>
      </c>
      <c r="Y4473" t="str">
        <f>Table1[[#This Row],[Department]]&amp;"-"&amp;Table1[[#This Row],[Employee ID]]</f>
        <v>HR-E02222</v>
      </c>
      <c r="Z4473" t="str">
        <f>LEFT(Table1[[#This Row],[Department]],3)</f>
        <v>HR</v>
      </c>
      <c r="AA4473" t="str">
        <f>_xlfn.XLOOKUP(Table1[[#This Row],[Manager ID]],MANAGERS!A:A,MANAGERS!B:B)</f>
        <v>Manager_13</v>
      </c>
      <c r="AB4473" t="str" cm="1">
        <f t="array" ref="AB4473">_xlfn.XLOOKUP(Table1[[#This Row],[Manager ID]],Table2[[#All],[Manager ID]],Table2[[#All],[Department Head]])</f>
        <v>HR</v>
      </c>
      <c r="AC4473" s="2">
        <f>_xlfn.XLOOKUP(Table1[[#This Row],[City]],L:L,O:O)</f>
        <v>0.21356479274849693</v>
      </c>
      <c r="AD4473" t="str" cm="1">
        <f t="array" ref="AD4473">_xlfn.IFS(Table1[[#This Row],[Performance Score]]&gt;=90,"Excellent",Table1[[#This Row],[Performance Score]]&gt;=75,"Good",Table1[[#This Row],[Performance Score]]&gt;=60,"Average",Table1[[#This Row],[Performance Score]]&lt;=60,"Need Improvement")</f>
        <v>Good</v>
      </c>
      <c r="AE4473" t="str">
        <f>IF(AND(Table1[[#This Row],[Attendance %]]&gt;=80,(Table1[[#This Row],[Performance Score]]&gt;=80)),"Eligible","Not Eligible")</f>
        <v>Not Eligible</v>
      </c>
      <c r="AF4473" t="str">
        <f>IF(Table1[[#This Row],[Performance Score]]&gt;=80,"High Performer","Low Performer")</f>
        <v>Low Performer</v>
      </c>
      <c r="AG4473" t="str" cm="1">
        <f t="array" aca="1" ref="AG4473" ca="1">_xlfn.IFS(Table1[[#This Row],[Experience]]&lt;=3,"Junior",Table1[[#This Row],[Experience]]&lt;=7,"Mid Level",Table1[[#This Row],[Experience]]&gt;=7,"Senior")</f>
        <v>Mid Level</v>
      </c>
      <c r="AH4473" t="str">
        <f>IF(Table1[[#This Row],[Attendance %]]&gt;75,"OK","Below 75")</f>
        <v>OK</v>
      </c>
      <c r="AI4473" t="b">
        <f>ISBLANK(Table1[[#This Row],[Employee ID]])</f>
        <v>0</v>
      </c>
      <c r="AJ4473" t="b">
        <f>ISNUMBER(Table1[[#This Row],[Total Salary  ]])</f>
        <v>1</v>
      </c>
      <c r="AK4473" t="str">
        <f>IFERROR(_xlfn.XLOOKUP(Table1[[#This Row],[Manager ID]],MANAGERS!A:A,MANAGERS!B:B),"Not Found")</f>
        <v>Manager_13</v>
      </c>
    </row>
    <row r="4474" spans="1:37" x14ac:dyDescent="0.2">
      <c r="A4474" t="s">
        <v>3415</v>
      </c>
      <c r="B4474" t="s">
        <v>95</v>
      </c>
      <c r="C4474" t="s">
        <v>15</v>
      </c>
      <c r="D4474" t="s">
        <v>81</v>
      </c>
      <c r="E4474" t="s">
        <v>51</v>
      </c>
      <c r="F4474" s="1">
        <v>44051</v>
      </c>
      <c r="G4474" s="1">
        <v>37067</v>
      </c>
      <c r="H4474">
        <v>36163</v>
      </c>
      <c r="I4474">
        <v>15942</v>
      </c>
      <c r="J4474">
        <v>80</v>
      </c>
      <c r="K4474">
        <v>84</v>
      </c>
      <c r="L4474" t="s">
        <v>31</v>
      </c>
      <c r="M4474">
        <v>120</v>
      </c>
      <c r="N4474">
        <f>Table1[[#This Row],[Basic Salary]]+Table1[[#This Row],[Bonus]]</f>
        <v>52105</v>
      </c>
      <c r="O4474" s="2">
        <f>Table1[[#This Row],[Bonus]]/Table1[[#This Row],[Basic Salary]]</f>
        <v>0.44083731991261788</v>
      </c>
      <c r="P4474">
        <f ca="1">DATEDIF(Table1[[#This Row],[Date of Birth]],TODAY(),"Y")</f>
        <v>25</v>
      </c>
      <c r="Q4474">
        <f ca="1">DATEDIF(Table1[[#This Row],[Joining Date]],TODAY(),"Y")</f>
        <v>5</v>
      </c>
      <c r="R4474" t="str">
        <f ca="1">IF(YEAR(Table1[[#This Row],[Joining Date]])=YEAR(TODAY()),"Yes","No")</f>
        <v>No</v>
      </c>
      <c r="S4474" t="str">
        <f ca="1">IF(Table1[[#This Row],[Experience]]&gt;5,"Yes","No")</f>
        <v>No</v>
      </c>
      <c r="T4474" t="str">
        <f>TEXT(Table1[[#This Row],[Joining Date]],"mmmm")</f>
        <v>August</v>
      </c>
      <c r="U4474" t="str">
        <f>TEXT(Table1[[#This Row],[Joining Date]],"yyyy")</f>
        <v>2020</v>
      </c>
      <c r="V4474" s="5">
        <f ca="1">TODAY()-Table1[[#This Row],[Joining Date]]</f>
        <v>2188</v>
      </c>
      <c r="W4474" t="str">
        <f>LEFT(Table1[[#This Row],[Employee Name]],FIND(" ",Table1[[#This Row],[Employee Name]])-1)</f>
        <v>Ajay</v>
      </c>
      <c r="X4474" t="str">
        <f>RIGHT(Table1[[#This Row],[Employee Name]],LEN(Table1[[#This Row],[Employee Name]])-FIND(" ",Table1[[#This Row],[Employee Name]]))</f>
        <v>Singh</v>
      </c>
      <c r="Y4474" t="str">
        <f>Table1[[#This Row],[Department]]&amp;"-"&amp;Table1[[#This Row],[Employee ID]]</f>
        <v>Sales-E03359</v>
      </c>
      <c r="Z4474" t="str">
        <f>LEFT(Table1[[#This Row],[Department]],3)</f>
        <v>Sal</v>
      </c>
      <c r="AA4474" t="str">
        <f>_xlfn.XLOOKUP(Table1[[#This Row],[Manager ID]],MANAGERS!A:A,MANAGERS!B:B)</f>
        <v>Manager_20</v>
      </c>
      <c r="AB4474" t="str" cm="1">
        <f t="array" ref="AB4474">_xlfn.XLOOKUP(Table1[[#This Row],[Manager ID]],Table2[[#All],[Manager ID]],Table2[[#All],[Department Head]])</f>
        <v>Operations</v>
      </c>
      <c r="AC4474" s="2">
        <f>_xlfn.XLOOKUP(Table1[[#This Row],[City]],L:L,O:O)</f>
        <v>0.241864189087755</v>
      </c>
      <c r="AD4474" t="str" cm="1">
        <f t="array" ref="AD4474">_xlfn.IFS(Table1[[#This Row],[Performance Score]]&gt;=90,"Excellent",Table1[[#This Row],[Performance Score]]&gt;=75,"Good",Table1[[#This Row],[Performance Score]]&gt;=60,"Average",Table1[[#This Row],[Performance Score]]&lt;=60,"Need Improvement")</f>
        <v>Good</v>
      </c>
      <c r="AE4474" t="str">
        <f>IF(AND(Table1[[#This Row],[Attendance %]]&gt;=80,(Table1[[#This Row],[Performance Score]]&gt;=80)),"Eligible","Not Eligible")</f>
        <v>Eligible</v>
      </c>
      <c r="AF4474" t="str">
        <f>IF(Table1[[#This Row],[Performance Score]]&gt;=80,"High Performer","Low Performer")</f>
        <v>High Performer</v>
      </c>
      <c r="AG4474" t="str" cm="1">
        <f t="array" aca="1" ref="AG4474" ca="1">_xlfn.IFS(Table1[[#This Row],[Experience]]&lt;=3,"Junior",Table1[[#This Row],[Experience]]&lt;=7,"Mid Level",Table1[[#This Row],[Experience]]&gt;=7,"Senior")</f>
        <v>Mid Level</v>
      </c>
      <c r="AH4474" t="str">
        <f>IF(Table1[[#This Row],[Attendance %]]&gt;75,"OK","Below 75")</f>
        <v>OK</v>
      </c>
      <c r="AI4474" t="b">
        <f>ISBLANK(Table1[[#This Row],[Employee ID]])</f>
        <v>0</v>
      </c>
      <c r="AJ4474" t="b">
        <f>ISNUMBER(Table1[[#This Row],[Total Salary  ]])</f>
        <v>1</v>
      </c>
      <c r="AK4474" t="str">
        <f>IFERROR(_xlfn.XLOOKUP(Table1[[#This Row],[Manager ID]],MANAGERS!A:A,MANAGERS!B:B),"Not Found")</f>
        <v>Manager_20</v>
      </c>
    </row>
    <row r="4475" spans="1:37" x14ac:dyDescent="0.2">
      <c r="A4475" t="s">
        <v>4658</v>
      </c>
      <c r="B4475" t="s">
        <v>95</v>
      </c>
      <c r="C4475" t="s">
        <v>15</v>
      </c>
      <c r="D4475" t="s">
        <v>33</v>
      </c>
      <c r="E4475" t="s">
        <v>65</v>
      </c>
      <c r="F4475" s="1">
        <v>42478</v>
      </c>
      <c r="G4475" s="1">
        <v>36492</v>
      </c>
      <c r="H4475">
        <v>43980</v>
      </c>
      <c r="I4475">
        <v>8112</v>
      </c>
      <c r="J4475">
        <v>100</v>
      </c>
      <c r="K4475">
        <v>96</v>
      </c>
      <c r="L4475" t="s">
        <v>53</v>
      </c>
      <c r="M4475">
        <v>108</v>
      </c>
      <c r="N4475">
        <f>Table1[[#This Row],[Basic Salary]]+Table1[[#This Row],[Bonus]]</f>
        <v>52092</v>
      </c>
      <c r="O4475" s="2">
        <f>Table1[[#This Row],[Bonus]]/Table1[[#This Row],[Basic Salary]]</f>
        <v>0.1844474761255116</v>
      </c>
      <c r="P4475">
        <f ca="1">DATEDIF(Table1[[#This Row],[Date of Birth]],TODAY(),"Y")</f>
        <v>26</v>
      </c>
      <c r="Q4475">
        <f ca="1">DATEDIF(Table1[[#This Row],[Joining Date]],TODAY(),"Y")</f>
        <v>10</v>
      </c>
      <c r="R4475" t="str">
        <f ca="1">IF(YEAR(Table1[[#This Row],[Joining Date]])=YEAR(TODAY()),"Yes","No")</f>
        <v>No</v>
      </c>
      <c r="S4475" t="str">
        <f ca="1">IF(Table1[[#This Row],[Experience]]&gt;5,"Yes","No")</f>
        <v>Yes</v>
      </c>
      <c r="T4475" t="str">
        <f>TEXT(Table1[[#This Row],[Joining Date]],"mmmm")</f>
        <v>April</v>
      </c>
      <c r="U4475" t="str">
        <f>TEXT(Table1[[#This Row],[Joining Date]],"yyyy")</f>
        <v>2016</v>
      </c>
      <c r="V4475" s="5">
        <f ca="1">TODAY()-Table1[[#This Row],[Joining Date]]</f>
        <v>3761</v>
      </c>
      <c r="W4475" t="str">
        <f>LEFT(Table1[[#This Row],[Employee Name]],FIND(" ",Table1[[#This Row],[Employee Name]])-1)</f>
        <v>Ajay</v>
      </c>
      <c r="X4475" t="str">
        <f>RIGHT(Table1[[#This Row],[Employee Name]],LEN(Table1[[#This Row],[Employee Name]])-FIND(" ",Table1[[#This Row],[Employee Name]]))</f>
        <v>Singh</v>
      </c>
      <c r="Y4475" t="str">
        <f>Table1[[#This Row],[Department]]&amp;"-"&amp;Table1[[#This Row],[Employee ID]]</f>
        <v>Marketing-E04602</v>
      </c>
      <c r="Z4475" t="str">
        <f>LEFT(Table1[[#This Row],[Department]],3)</f>
        <v>Mar</v>
      </c>
      <c r="AA4475" t="str">
        <f>_xlfn.XLOOKUP(Table1[[#This Row],[Manager ID]],MANAGERS!A:A,MANAGERS!B:B)</f>
        <v>Manager_8</v>
      </c>
      <c r="AB4475" t="str" cm="1">
        <f t="array" ref="AB4475">_xlfn.XLOOKUP(Table1[[#This Row],[Manager ID]],Table2[[#All],[Manager ID]],Table2[[#All],[Department Head]])</f>
        <v>Sales</v>
      </c>
      <c r="AC4475" s="2">
        <f>_xlfn.XLOOKUP(Table1[[#This Row],[City]],L:L,O:O)</f>
        <v>0.23685887225230964</v>
      </c>
      <c r="AD4475" t="str" cm="1">
        <f t="array" ref="AD4475">_xlfn.IFS(Table1[[#This Row],[Performance Score]]&gt;=90,"Excellent",Table1[[#This Row],[Performance Score]]&gt;=75,"Good",Table1[[#This Row],[Performance Score]]&gt;=60,"Average",Table1[[#This Row],[Performance Score]]&lt;=60,"Need Improvement")</f>
        <v>Excellent</v>
      </c>
      <c r="AE4475" t="str">
        <f>IF(AND(Table1[[#This Row],[Attendance %]]&gt;=80,(Table1[[#This Row],[Performance Score]]&gt;=80)),"Eligible","Not Eligible")</f>
        <v>Eligible</v>
      </c>
      <c r="AF4475" t="str">
        <f>IF(Table1[[#This Row],[Performance Score]]&gt;=80,"High Performer","Low Performer")</f>
        <v>High Performer</v>
      </c>
      <c r="AG4475" t="str" cm="1">
        <f t="array" aca="1" ref="AG4475" ca="1">_xlfn.IFS(Table1[[#This Row],[Experience]]&lt;=3,"Junior",Table1[[#This Row],[Experience]]&lt;=7,"Mid Level",Table1[[#This Row],[Experience]]&gt;=7,"Senior")</f>
        <v>Senior</v>
      </c>
      <c r="AH4475" t="str">
        <f>IF(Table1[[#This Row],[Attendance %]]&gt;75,"OK","Below 75")</f>
        <v>OK</v>
      </c>
      <c r="AI4475" t="b">
        <f>ISBLANK(Table1[[#This Row],[Employee ID]])</f>
        <v>0</v>
      </c>
      <c r="AJ4475" t="b">
        <f>ISNUMBER(Table1[[#This Row],[Total Salary  ]])</f>
        <v>1</v>
      </c>
      <c r="AK4475" t="str">
        <f>IFERROR(_xlfn.XLOOKUP(Table1[[#This Row],[Manager ID]],MANAGERS!A:A,MANAGERS!B:B),"Not Found")</f>
        <v>Manager_8</v>
      </c>
    </row>
    <row r="4476" spans="1:37" x14ac:dyDescent="0.2">
      <c r="A4476" t="s">
        <v>3112</v>
      </c>
      <c r="B4476" t="s">
        <v>45</v>
      </c>
      <c r="C4476" t="s">
        <v>21</v>
      </c>
      <c r="D4476" t="s">
        <v>40</v>
      </c>
      <c r="E4476" t="s">
        <v>51</v>
      </c>
      <c r="F4476" s="1">
        <v>43287</v>
      </c>
      <c r="G4476" s="1">
        <v>40634</v>
      </c>
      <c r="H4476">
        <v>30392</v>
      </c>
      <c r="I4476">
        <v>21693</v>
      </c>
      <c r="J4476">
        <v>99</v>
      </c>
      <c r="K4476">
        <v>97</v>
      </c>
      <c r="L4476" t="s">
        <v>23</v>
      </c>
      <c r="M4476">
        <v>120</v>
      </c>
      <c r="N4476">
        <f>Table1[[#This Row],[Basic Salary]]+Table1[[#This Row],[Bonus]]</f>
        <v>52085</v>
      </c>
      <c r="O4476" s="2">
        <f>Table1[[#This Row],[Bonus]]/Table1[[#This Row],[Basic Salary]]</f>
        <v>0.71377336141089764</v>
      </c>
      <c r="P4476">
        <f ca="1">DATEDIF(Table1[[#This Row],[Date of Birth]],TODAY(),"Y")</f>
        <v>15</v>
      </c>
      <c r="Q4476">
        <f ca="1">DATEDIF(Table1[[#This Row],[Joining Date]],TODAY(),"Y")</f>
        <v>8</v>
      </c>
      <c r="R4476" t="str">
        <f ca="1">IF(YEAR(Table1[[#This Row],[Joining Date]])=YEAR(TODAY()),"Yes","No")</f>
        <v>No</v>
      </c>
      <c r="S4476" t="str">
        <f ca="1">IF(Table1[[#This Row],[Experience]]&gt;5,"Yes","No")</f>
        <v>Yes</v>
      </c>
      <c r="T4476" t="str">
        <f>TEXT(Table1[[#This Row],[Joining Date]],"mmmm")</f>
        <v>July</v>
      </c>
      <c r="U4476" t="str">
        <f>TEXT(Table1[[#This Row],[Joining Date]],"yyyy")</f>
        <v>2018</v>
      </c>
      <c r="V4476" s="5">
        <f ca="1">TODAY()-Table1[[#This Row],[Joining Date]]</f>
        <v>2952</v>
      </c>
      <c r="W4476" t="str">
        <f>LEFT(Table1[[#This Row],[Employee Name]],FIND(" ",Table1[[#This Row],[Employee Name]])-1)</f>
        <v>Ananya</v>
      </c>
      <c r="X4476" t="str">
        <f>RIGHT(Table1[[#This Row],[Employee Name]],LEN(Table1[[#This Row],[Employee Name]])-FIND(" ",Table1[[#This Row],[Employee Name]]))</f>
        <v>Rao</v>
      </c>
      <c r="Y4476" t="str">
        <f>Table1[[#This Row],[Department]]&amp;"-"&amp;Table1[[#This Row],[Employee ID]]</f>
        <v>IT-E03056</v>
      </c>
      <c r="Z4476" t="str">
        <f>LEFT(Table1[[#This Row],[Department]],3)</f>
        <v>IT</v>
      </c>
      <c r="AA4476" t="str">
        <f>_xlfn.XLOOKUP(Table1[[#This Row],[Manager ID]],MANAGERS!A:A,MANAGERS!B:B)</f>
        <v>Manager_20</v>
      </c>
      <c r="AB4476" t="str" cm="1">
        <f t="array" ref="AB4476">_xlfn.XLOOKUP(Table1[[#This Row],[Manager ID]],Table2[[#All],[Manager ID]],Table2[[#All],[Department Head]])</f>
        <v>Operations</v>
      </c>
      <c r="AC4476" s="2">
        <f>_xlfn.XLOOKUP(Table1[[#This Row],[City]],L:L,O:O)</f>
        <v>0.23486488519629886</v>
      </c>
      <c r="AD4476" t="str" cm="1">
        <f t="array" ref="AD4476">_xlfn.IFS(Table1[[#This Row],[Performance Score]]&gt;=90,"Excellent",Table1[[#This Row],[Performance Score]]&gt;=75,"Good",Table1[[#This Row],[Performance Score]]&gt;=60,"Average",Table1[[#This Row],[Performance Score]]&lt;=60,"Need Improvement")</f>
        <v>Excellent</v>
      </c>
      <c r="AE4476" t="str">
        <f>IF(AND(Table1[[#This Row],[Attendance %]]&gt;=80,(Table1[[#This Row],[Performance Score]]&gt;=80)),"Eligible","Not Eligible")</f>
        <v>Eligible</v>
      </c>
      <c r="AF4476" t="str">
        <f>IF(Table1[[#This Row],[Performance Score]]&gt;=80,"High Performer","Low Performer")</f>
        <v>High Performer</v>
      </c>
      <c r="AG4476" t="str" cm="1">
        <f t="array" aca="1" ref="AG4476" ca="1">_xlfn.IFS(Table1[[#This Row],[Experience]]&lt;=3,"Junior",Table1[[#This Row],[Experience]]&lt;=7,"Mid Level",Table1[[#This Row],[Experience]]&gt;=7,"Senior")</f>
        <v>Senior</v>
      </c>
      <c r="AH4476" t="str">
        <f>IF(Table1[[#This Row],[Attendance %]]&gt;75,"OK","Below 75")</f>
        <v>OK</v>
      </c>
      <c r="AI4476" t="b">
        <f>ISBLANK(Table1[[#This Row],[Employee ID]])</f>
        <v>0</v>
      </c>
      <c r="AJ4476" t="b">
        <f>ISNUMBER(Table1[[#This Row],[Total Salary  ]])</f>
        <v>1</v>
      </c>
      <c r="AK4476" t="str">
        <f>IFERROR(_xlfn.XLOOKUP(Table1[[#This Row],[Manager ID]],MANAGERS!A:A,MANAGERS!B:B),"Not Found")</f>
        <v>Manager_20</v>
      </c>
    </row>
    <row r="4477" spans="1:37" x14ac:dyDescent="0.2">
      <c r="A4477" t="s">
        <v>3374</v>
      </c>
      <c r="B4477" t="s">
        <v>75</v>
      </c>
      <c r="C4477" t="s">
        <v>21</v>
      </c>
      <c r="D4477" t="s">
        <v>33</v>
      </c>
      <c r="E4477" t="s">
        <v>26</v>
      </c>
      <c r="F4477" s="1">
        <v>44461</v>
      </c>
      <c r="G4477" s="1">
        <v>33624</v>
      </c>
      <c r="H4477">
        <v>32163</v>
      </c>
      <c r="I4477">
        <v>19909</v>
      </c>
      <c r="J4477">
        <v>77</v>
      </c>
      <c r="K4477">
        <v>41</v>
      </c>
      <c r="L4477" t="s">
        <v>37</v>
      </c>
      <c r="M4477">
        <v>107</v>
      </c>
      <c r="N4477">
        <f>Table1[[#This Row],[Basic Salary]]+Table1[[#This Row],[Bonus]]</f>
        <v>52072</v>
      </c>
      <c r="O4477" s="2">
        <f>Table1[[#This Row],[Bonus]]/Table1[[#This Row],[Basic Salary]]</f>
        <v>0.61900320243758356</v>
      </c>
      <c r="P4477">
        <f ca="1">DATEDIF(Table1[[#This Row],[Date of Birth]],TODAY(),"Y")</f>
        <v>34</v>
      </c>
      <c r="Q4477">
        <f ca="1">DATEDIF(Table1[[#This Row],[Joining Date]],TODAY(),"Y")</f>
        <v>4</v>
      </c>
      <c r="R4477" t="str">
        <f ca="1">IF(YEAR(Table1[[#This Row],[Joining Date]])=YEAR(TODAY()),"Yes","No")</f>
        <v>No</v>
      </c>
      <c r="S4477" t="str">
        <f ca="1">IF(Table1[[#This Row],[Experience]]&gt;5,"Yes","No")</f>
        <v>No</v>
      </c>
      <c r="T4477" t="str">
        <f>TEXT(Table1[[#This Row],[Joining Date]],"mmmm")</f>
        <v>September</v>
      </c>
      <c r="U4477" t="str">
        <f>TEXT(Table1[[#This Row],[Joining Date]],"yyyy")</f>
        <v>2021</v>
      </c>
      <c r="V4477" s="5">
        <f ca="1">TODAY()-Table1[[#This Row],[Joining Date]]</f>
        <v>1778</v>
      </c>
      <c r="W4477" t="str">
        <f>LEFT(Table1[[#This Row],[Employee Name]],FIND(" ",Table1[[#This Row],[Employee Name]])-1)</f>
        <v>Ishita</v>
      </c>
      <c r="X4477" t="str">
        <f>RIGHT(Table1[[#This Row],[Employee Name]],LEN(Table1[[#This Row],[Employee Name]])-FIND(" ",Table1[[#This Row],[Employee Name]]))</f>
        <v>Roy</v>
      </c>
      <c r="Y4477" t="str">
        <f>Table1[[#This Row],[Department]]&amp;"-"&amp;Table1[[#This Row],[Employee ID]]</f>
        <v>Marketing-E03318</v>
      </c>
      <c r="Z4477" t="str">
        <f>LEFT(Table1[[#This Row],[Department]],3)</f>
        <v>Mar</v>
      </c>
      <c r="AA4477" t="str">
        <f>_xlfn.XLOOKUP(Table1[[#This Row],[Manager ID]],MANAGERS!A:A,MANAGERS!B:B)</f>
        <v>Manager_7</v>
      </c>
      <c r="AB4477" t="str" cm="1">
        <f t="array" ref="AB4477">_xlfn.XLOOKUP(Table1[[#This Row],[Manager ID]],Table2[[#All],[Manager ID]],Table2[[#All],[Department Head]])</f>
        <v>Operations</v>
      </c>
      <c r="AC4477" s="2">
        <f>_xlfn.XLOOKUP(Table1[[#This Row],[City]],L:L,O:O)</f>
        <v>0.24036902712549932</v>
      </c>
      <c r="AD4477" t="str" cm="1">
        <f t="array" ref="AD4477">_xlfn.IFS(Table1[[#This Row],[Performance Score]]&gt;=90,"Excellent",Table1[[#This Row],[Performance Score]]&gt;=75,"Good",Table1[[#This Row],[Performance Score]]&gt;=60,"Average",Table1[[#This Row],[Performance Score]]&lt;=60,"Need Improvement")</f>
        <v>Need Improvement</v>
      </c>
      <c r="AE4477" t="str">
        <f>IF(AND(Table1[[#This Row],[Attendance %]]&gt;=80,(Table1[[#This Row],[Performance Score]]&gt;=80)),"Eligible","Not Eligible")</f>
        <v>Not Eligible</v>
      </c>
      <c r="AF4477" t="str">
        <f>IF(Table1[[#This Row],[Performance Score]]&gt;=80,"High Performer","Low Performer")</f>
        <v>Low Performer</v>
      </c>
      <c r="AG4477" t="str" cm="1">
        <f t="array" aca="1" ref="AG4477" ca="1">_xlfn.IFS(Table1[[#This Row],[Experience]]&lt;=3,"Junior",Table1[[#This Row],[Experience]]&lt;=7,"Mid Level",Table1[[#This Row],[Experience]]&gt;=7,"Senior")</f>
        <v>Mid Level</v>
      </c>
      <c r="AH4477" t="str">
        <f>IF(Table1[[#This Row],[Attendance %]]&gt;75,"OK","Below 75")</f>
        <v>OK</v>
      </c>
      <c r="AI4477" t="b">
        <f>ISBLANK(Table1[[#This Row],[Employee ID]])</f>
        <v>0</v>
      </c>
      <c r="AJ4477" t="b">
        <f>ISNUMBER(Table1[[#This Row],[Total Salary  ]])</f>
        <v>1</v>
      </c>
      <c r="AK4477" t="str">
        <f>IFERROR(_xlfn.XLOOKUP(Table1[[#This Row],[Manager ID]],MANAGERS!A:A,MANAGERS!B:B),"Not Found")</f>
        <v>Manager_7</v>
      </c>
    </row>
    <row r="4478" spans="1:37" x14ac:dyDescent="0.2">
      <c r="A4478" t="s">
        <v>4222</v>
      </c>
      <c r="B4478" t="s">
        <v>14</v>
      </c>
      <c r="C4478" t="s">
        <v>21</v>
      </c>
      <c r="D4478" t="s">
        <v>25</v>
      </c>
      <c r="E4478" t="s">
        <v>30</v>
      </c>
      <c r="F4478" s="1">
        <v>45573</v>
      </c>
      <c r="G4478" s="1">
        <v>33980</v>
      </c>
      <c r="H4478">
        <v>44306</v>
      </c>
      <c r="I4478">
        <v>7754</v>
      </c>
      <c r="J4478">
        <v>64</v>
      </c>
      <c r="K4478">
        <v>46</v>
      </c>
      <c r="L4478" t="s">
        <v>27</v>
      </c>
      <c r="M4478">
        <v>111</v>
      </c>
      <c r="N4478">
        <f>Table1[[#This Row],[Basic Salary]]+Table1[[#This Row],[Bonus]]</f>
        <v>52060</v>
      </c>
      <c r="O4478" s="2">
        <f>Table1[[#This Row],[Bonus]]/Table1[[#This Row],[Basic Salary]]</f>
        <v>0.17501015663792716</v>
      </c>
      <c r="P4478">
        <f ca="1">DATEDIF(Table1[[#This Row],[Date of Birth]],TODAY(),"Y")</f>
        <v>33</v>
      </c>
      <c r="Q4478">
        <f ca="1">DATEDIF(Table1[[#This Row],[Joining Date]],TODAY(),"Y")</f>
        <v>1</v>
      </c>
      <c r="R4478" t="str">
        <f ca="1">IF(YEAR(Table1[[#This Row],[Joining Date]])=YEAR(TODAY()),"Yes","No")</f>
        <v>No</v>
      </c>
      <c r="S4478" t="str">
        <f ca="1">IF(Table1[[#This Row],[Experience]]&gt;5,"Yes","No")</f>
        <v>No</v>
      </c>
      <c r="T4478" t="str">
        <f>TEXT(Table1[[#This Row],[Joining Date]],"mmmm")</f>
        <v>October</v>
      </c>
      <c r="U4478" t="str">
        <f>TEXT(Table1[[#This Row],[Joining Date]],"yyyy")</f>
        <v>2024</v>
      </c>
      <c r="V4478" s="5">
        <f ca="1">TODAY()-Table1[[#This Row],[Joining Date]]</f>
        <v>666</v>
      </c>
      <c r="W4478" t="str">
        <f>LEFT(Table1[[#This Row],[Employee Name]],FIND(" ",Table1[[#This Row],[Employee Name]])-1)</f>
        <v>Nisha</v>
      </c>
      <c r="X4478" t="str">
        <f>RIGHT(Table1[[#This Row],[Employee Name]],LEN(Table1[[#This Row],[Employee Name]])-FIND(" ",Table1[[#This Row],[Employee Name]]))</f>
        <v>Kapoor</v>
      </c>
      <c r="Y4478" t="str">
        <f>Table1[[#This Row],[Department]]&amp;"-"&amp;Table1[[#This Row],[Employee ID]]</f>
        <v>Finance-E04166</v>
      </c>
      <c r="Z4478" t="str">
        <f>LEFT(Table1[[#This Row],[Department]],3)</f>
        <v>Fin</v>
      </c>
      <c r="AA4478" t="str">
        <f>_xlfn.XLOOKUP(Table1[[#This Row],[Manager ID]],MANAGERS!A:A,MANAGERS!B:B)</f>
        <v>Manager_11</v>
      </c>
      <c r="AB4478" t="str" cm="1">
        <f t="array" ref="AB4478">_xlfn.XLOOKUP(Table1[[#This Row],[Manager ID]],Table2[[#All],[Manager ID]],Table2[[#All],[Department Head]])</f>
        <v>Marketing</v>
      </c>
      <c r="AC4478" s="2">
        <f>_xlfn.XLOOKUP(Table1[[#This Row],[City]],L:L,O:O)</f>
        <v>0.23674293405114402</v>
      </c>
      <c r="AD4478" t="str" cm="1">
        <f t="array" ref="AD4478">_xlfn.IFS(Table1[[#This Row],[Performance Score]]&gt;=90,"Excellent",Table1[[#This Row],[Performance Score]]&gt;=75,"Good",Table1[[#This Row],[Performance Score]]&gt;=60,"Average",Table1[[#This Row],[Performance Score]]&lt;=60,"Need Improvement")</f>
        <v>Need Improvement</v>
      </c>
      <c r="AE4478" t="str">
        <f>IF(AND(Table1[[#This Row],[Attendance %]]&gt;=80,(Table1[[#This Row],[Performance Score]]&gt;=80)),"Eligible","Not Eligible")</f>
        <v>Not Eligible</v>
      </c>
      <c r="AF4478" t="str">
        <f>IF(Table1[[#This Row],[Performance Score]]&gt;=80,"High Performer","Low Performer")</f>
        <v>Low Performer</v>
      </c>
      <c r="AG4478" t="str" cm="1">
        <f t="array" aca="1" ref="AG4478" ca="1">_xlfn.IFS(Table1[[#This Row],[Experience]]&lt;=3,"Junior",Table1[[#This Row],[Experience]]&lt;=7,"Mid Level",Table1[[#This Row],[Experience]]&gt;=7,"Senior")</f>
        <v>Junior</v>
      </c>
      <c r="AH4478" t="str">
        <f>IF(Table1[[#This Row],[Attendance %]]&gt;75,"OK","Below 75")</f>
        <v>Below 75</v>
      </c>
      <c r="AI4478" t="b">
        <f>ISBLANK(Table1[[#This Row],[Employee ID]])</f>
        <v>0</v>
      </c>
      <c r="AJ4478" t="b">
        <f>ISNUMBER(Table1[[#This Row],[Total Salary  ]])</f>
        <v>1</v>
      </c>
      <c r="AK4478" t="str">
        <f>IFERROR(_xlfn.XLOOKUP(Table1[[#This Row],[Manager ID]],MANAGERS!A:A,MANAGERS!B:B),"Not Found")</f>
        <v>Manager_11</v>
      </c>
    </row>
    <row r="4479" spans="1:37" x14ac:dyDescent="0.2">
      <c r="A4479" t="s">
        <v>1848</v>
      </c>
      <c r="B4479" t="s">
        <v>69</v>
      </c>
      <c r="C4479" t="s">
        <v>21</v>
      </c>
      <c r="D4479" t="s">
        <v>16</v>
      </c>
      <c r="E4479" t="s">
        <v>22</v>
      </c>
      <c r="F4479" s="1">
        <v>44459</v>
      </c>
      <c r="G4479" s="1">
        <v>30021</v>
      </c>
      <c r="H4479">
        <v>25366</v>
      </c>
      <c r="I4479">
        <v>26693</v>
      </c>
      <c r="J4479">
        <v>76</v>
      </c>
      <c r="K4479">
        <v>96</v>
      </c>
      <c r="L4479" t="s">
        <v>37</v>
      </c>
      <c r="M4479">
        <v>113</v>
      </c>
      <c r="N4479">
        <f>Table1[[#This Row],[Basic Salary]]+Table1[[#This Row],[Bonus]]</f>
        <v>52059</v>
      </c>
      <c r="O4479" s="2">
        <f>Table1[[#This Row],[Bonus]]/Table1[[#This Row],[Basic Salary]]</f>
        <v>1.0523141212646849</v>
      </c>
      <c r="P4479">
        <f ca="1">DATEDIF(Table1[[#This Row],[Date of Birth]],TODAY(),"Y")</f>
        <v>44</v>
      </c>
      <c r="Q4479">
        <f ca="1">DATEDIF(Table1[[#This Row],[Joining Date]],TODAY(),"Y")</f>
        <v>4</v>
      </c>
      <c r="R4479" t="str">
        <f ca="1">IF(YEAR(Table1[[#This Row],[Joining Date]])=YEAR(TODAY()),"Yes","No")</f>
        <v>No</v>
      </c>
      <c r="S4479" t="str">
        <f ca="1">IF(Table1[[#This Row],[Experience]]&gt;5,"Yes","No")</f>
        <v>No</v>
      </c>
      <c r="T4479" t="str">
        <f>TEXT(Table1[[#This Row],[Joining Date]],"mmmm")</f>
        <v>September</v>
      </c>
      <c r="U4479" t="str">
        <f>TEXT(Table1[[#This Row],[Joining Date]],"yyyy")</f>
        <v>2021</v>
      </c>
      <c r="V4479" s="5">
        <f ca="1">TODAY()-Table1[[#This Row],[Joining Date]]</f>
        <v>1780</v>
      </c>
      <c r="W4479" t="str">
        <f>LEFT(Table1[[#This Row],[Employee Name]],FIND(" ",Table1[[#This Row],[Employee Name]])-1)</f>
        <v>Neha</v>
      </c>
      <c r="X4479" t="str">
        <f>RIGHT(Table1[[#This Row],[Employee Name]],LEN(Table1[[#This Row],[Employee Name]])-FIND(" ",Table1[[#This Row],[Employee Name]]))</f>
        <v>Kulkarni</v>
      </c>
      <c r="Y4479" t="str">
        <f>Table1[[#This Row],[Department]]&amp;"-"&amp;Table1[[#This Row],[Employee ID]]</f>
        <v>HR-E01792</v>
      </c>
      <c r="Z4479" t="str">
        <f>LEFT(Table1[[#This Row],[Department]],3)</f>
        <v>HR</v>
      </c>
      <c r="AA4479" t="str">
        <f>_xlfn.XLOOKUP(Table1[[#This Row],[Manager ID]],MANAGERS!A:A,MANAGERS!B:B)</f>
        <v>Manager_13</v>
      </c>
      <c r="AB4479" t="str" cm="1">
        <f t="array" ref="AB4479">_xlfn.XLOOKUP(Table1[[#This Row],[Manager ID]],Table2[[#All],[Manager ID]],Table2[[#All],[Department Head]])</f>
        <v>HR</v>
      </c>
      <c r="AC4479" s="2">
        <f>_xlfn.XLOOKUP(Table1[[#This Row],[City]],L:L,O:O)</f>
        <v>0.24036902712549932</v>
      </c>
      <c r="AD4479" t="str" cm="1">
        <f t="array" ref="AD4479">_xlfn.IFS(Table1[[#This Row],[Performance Score]]&gt;=90,"Excellent",Table1[[#This Row],[Performance Score]]&gt;=75,"Good",Table1[[#This Row],[Performance Score]]&gt;=60,"Average",Table1[[#This Row],[Performance Score]]&lt;=60,"Need Improvement")</f>
        <v>Excellent</v>
      </c>
      <c r="AE4479" t="str">
        <f>IF(AND(Table1[[#This Row],[Attendance %]]&gt;=80,(Table1[[#This Row],[Performance Score]]&gt;=80)),"Eligible","Not Eligible")</f>
        <v>Not Eligible</v>
      </c>
      <c r="AF4479" t="str">
        <f>IF(Table1[[#This Row],[Performance Score]]&gt;=80,"High Performer","Low Performer")</f>
        <v>High Performer</v>
      </c>
      <c r="AG4479" t="str" cm="1">
        <f t="array" aca="1" ref="AG4479" ca="1">_xlfn.IFS(Table1[[#This Row],[Experience]]&lt;=3,"Junior",Table1[[#This Row],[Experience]]&lt;=7,"Mid Level",Table1[[#This Row],[Experience]]&gt;=7,"Senior")</f>
        <v>Mid Level</v>
      </c>
      <c r="AH4479" t="str">
        <f>IF(Table1[[#This Row],[Attendance %]]&gt;75,"OK","Below 75")</f>
        <v>OK</v>
      </c>
      <c r="AI4479" t="b">
        <f>ISBLANK(Table1[[#This Row],[Employee ID]])</f>
        <v>0</v>
      </c>
      <c r="AJ4479" t="b">
        <f>ISNUMBER(Table1[[#This Row],[Total Salary  ]])</f>
        <v>1</v>
      </c>
      <c r="AK4479" t="str">
        <f>IFERROR(_xlfn.XLOOKUP(Table1[[#This Row],[Manager ID]],MANAGERS!A:A,MANAGERS!B:B),"Not Found")</f>
        <v>Manager_13</v>
      </c>
    </row>
    <row r="4480" spans="1:37" x14ac:dyDescent="0.2">
      <c r="A4480" t="s">
        <v>3665</v>
      </c>
      <c r="B4480" t="s">
        <v>36</v>
      </c>
      <c r="C4480" t="s">
        <v>21</v>
      </c>
      <c r="D4480" t="s">
        <v>81</v>
      </c>
      <c r="E4480" t="s">
        <v>17</v>
      </c>
      <c r="F4480" s="1">
        <v>45412</v>
      </c>
      <c r="G4480" s="1">
        <v>40544</v>
      </c>
      <c r="H4480">
        <v>43884</v>
      </c>
      <c r="I4480">
        <v>8141</v>
      </c>
      <c r="J4480">
        <v>83</v>
      </c>
      <c r="K4480">
        <v>71</v>
      </c>
      <c r="L4480" t="s">
        <v>18</v>
      </c>
      <c r="M4480">
        <v>118</v>
      </c>
      <c r="N4480">
        <f>Table1[[#This Row],[Basic Salary]]+Table1[[#This Row],[Bonus]]</f>
        <v>52025</v>
      </c>
      <c r="O4480" s="2">
        <f>Table1[[#This Row],[Bonus]]/Table1[[#This Row],[Basic Salary]]</f>
        <v>0.18551180384650443</v>
      </c>
      <c r="P4480">
        <f ca="1">DATEDIF(Table1[[#This Row],[Date of Birth]],TODAY(),"Y")</f>
        <v>15</v>
      </c>
      <c r="Q4480">
        <f ca="1">DATEDIF(Table1[[#This Row],[Joining Date]],TODAY(),"Y")</f>
        <v>2</v>
      </c>
      <c r="R4480" t="str">
        <f ca="1">IF(YEAR(Table1[[#This Row],[Joining Date]])=YEAR(TODAY()),"Yes","No")</f>
        <v>No</v>
      </c>
      <c r="S4480" t="str">
        <f ca="1">IF(Table1[[#This Row],[Experience]]&gt;5,"Yes","No")</f>
        <v>No</v>
      </c>
      <c r="T4480" t="str">
        <f>TEXT(Table1[[#This Row],[Joining Date]],"mmmm")</f>
        <v>April</v>
      </c>
      <c r="U4480" t="str">
        <f>TEXT(Table1[[#This Row],[Joining Date]],"yyyy")</f>
        <v>2024</v>
      </c>
      <c r="V4480" s="5">
        <f ca="1">TODAY()-Table1[[#This Row],[Joining Date]]</f>
        <v>827</v>
      </c>
      <c r="W4480" t="str">
        <f>LEFT(Table1[[#This Row],[Employee Name]],FIND(" ",Table1[[#This Row],[Employee Name]])-1)</f>
        <v>Meera</v>
      </c>
      <c r="X4480" t="str">
        <f>RIGHT(Table1[[#This Row],[Employee Name]],LEN(Table1[[#This Row],[Employee Name]])-FIND(" ",Table1[[#This Row],[Employee Name]]))</f>
        <v>Joshi</v>
      </c>
      <c r="Y4480" t="str">
        <f>Table1[[#This Row],[Department]]&amp;"-"&amp;Table1[[#This Row],[Employee ID]]</f>
        <v>Sales-E03609</v>
      </c>
      <c r="Z4480" t="str">
        <f>LEFT(Table1[[#This Row],[Department]],3)</f>
        <v>Sal</v>
      </c>
      <c r="AA4480" t="str">
        <f>_xlfn.XLOOKUP(Table1[[#This Row],[Manager ID]],MANAGERS!A:A,MANAGERS!B:B)</f>
        <v>Manager_18</v>
      </c>
      <c r="AB4480" t="str" cm="1">
        <f t="array" ref="AB4480">_xlfn.XLOOKUP(Table1[[#This Row],[Manager ID]],Table2[[#All],[Manager ID]],Table2[[#All],[Department Head]])</f>
        <v>Support</v>
      </c>
      <c r="AC4480" s="2">
        <f>_xlfn.XLOOKUP(Table1[[#This Row],[City]],L:L,O:O)</f>
        <v>0.21356479274849693</v>
      </c>
      <c r="AD4480" t="str" cm="1">
        <f t="array" ref="AD4480">_xlfn.IFS(Table1[[#This Row],[Performance Score]]&gt;=90,"Excellent",Table1[[#This Row],[Performance Score]]&gt;=75,"Good",Table1[[#This Row],[Performance Score]]&gt;=60,"Average",Table1[[#This Row],[Performance Score]]&lt;=60,"Need Improvement")</f>
        <v>Average</v>
      </c>
      <c r="AE4480" t="str">
        <f>IF(AND(Table1[[#This Row],[Attendance %]]&gt;=80,(Table1[[#This Row],[Performance Score]]&gt;=80)),"Eligible","Not Eligible")</f>
        <v>Not Eligible</v>
      </c>
      <c r="AF4480" t="str">
        <f>IF(Table1[[#This Row],[Performance Score]]&gt;=80,"High Performer","Low Performer")</f>
        <v>Low Performer</v>
      </c>
      <c r="AG4480" t="str" cm="1">
        <f t="array" aca="1" ref="AG4480" ca="1">_xlfn.IFS(Table1[[#This Row],[Experience]]&lt;=3,"Junior",Table1[[#This Row],[Experience]]&lt;=7,"Mid Level",Table1[[#This Row],[Experience]]&gt;=7,"Senior")</f>
        <v>Junior</v>
      </c>
      <c r="AH4480" t="str">
        <f>IF(Table1[[#This Row],[Attendance %]]&gt;75,"OK","Below 75")</f>
        <v>OK</v>
      </c>
      <c r="AI4480" t="b">
        <f>ISBLANK(Table1[[#This Row],[Employee ID]])</f>
        <v>0</v>
      </c>
      <c r="AJ4480" t="b">
        <f>ISNUMBER(Table1[[#This Row],[Total Salary  ]])</f>
        <v>1</v>
      </c>
      <c r="AK4480" t="str">
        <f>IFERROR(_xlfn.XLOOKUP(Table1[[#This Row],[Manager ID]],MANAGERS!A:A,MANAGERS!B:B),"Not Found")</f>
        <v>Manager_18</v>
      </c>
    </row>
    <row r="4481" spans="1:37" x14ac:dyDescent="0.2">
      <c r="A4481" t="s">
        <v>662</v>
      </c>
      <c r="B4481" t="s">
        <v>62</v>
      </c>
      <c r="C4481" t="s">
        <v>21</v>
      </c>
      <c r="D4481" t="s">
        <v>33</v>
      </c>
      <c r="E4481" t="s">
        <v>51</v>
      </c>
      <c r="F4481" s="1">
        <v>43480</v>
      </c>
      <c r="G4481" s="1">
        <v>29808</v>
      </c>
      <c r="H4481">
        <v>37206</v>
      </c>
      <c r="I4481">
        <v>14807</v>
      </c>
      <c r="J4481">
        <v>80</v>
      </c>
      <c r="K4481">
        <v>63</v>
      </c>
      <c r="L4481" t="s">
        <v>27</v>
      </c>
      <c r="M4481">
        <v>103</v>
      </c>
      <c r="N4481">
        <f>Table1[[#This Row],[Basic Salary]]+Table1[[#This Row],[Bonus]]</f>
        <v>52013</v>
      </c>
      <c r="O4481" s="2">
        <f>Table1[[#This Row],[Bonus]]/Table1[[#This Row],[Basic Salary]]</f>
        <v>0.39797344514325644</v>
      </c>
      <c r="P4481">
        <f ca="1">DATEDIF(Table1[[#This Row],[Date of Birth]],TODAY(),"Y")</f>
        <v>44</v>
      </c>
      <c r="Q4481">
        <f ca="1">DATEDIF(Table1[[#This Row],[Joining Date]],TODAY(),"Y")</f>
        <v>7</v>
      </c>
      <c r="R4481" t="str">
        <f ca="1">IF(YEAR(Table1[[#This Row],[Joining Date]])=YEAR(TODAY()),"Yes","No")</f>
        <v>No</v>
      </c>
      <c r="S4481" t="str">
        <f ca="1">IF(Table1[[#This Row],[Experience]]&gt;5,"Yes","No")</f>
        <v>Yes</v>
      </c>
      <c r="T4481" t="str">
        <f>TEXT(Table1[[#This Row],[Joining Date]],"mmmm")</f>
        <v>January</v>
      </c>
      <c r="U4481" t="str">
        <f>TEXT(Table1[[#This Row],[Joining Date]],"yyyy")</f>
        <v>2019</v>
      </c>
      <c r="V4481" s="5">
        <f ca="1">TODAY()-Table1[[#This Row],[Joining Date]]</f>
        <v>2759</v>
      </c>
      <c r="W4481" t="str">
        <f>LEFT(Table1[[#This Row],[Employee Name]],FIND(" ",Table1[[#This Row],[Employee Name]])-1)</f>
        <v>Kavya</v>
      </c>
      <c r="X4481" t="str">
        <f>RIGHT(Table1[[#This Row],[Employee Name]],LEN(Table1[[#This Row],[Employee Name]])-FIND(" ",Table1[[#This Row],[Employee Name]]))</f>
        <v>Nair</v>
      </c>
      <c r="Y4481" t="str">
        <f>Table1[[#This Row],[Department]]&amp;"-"&amp;Table1[[#This Row],[Employee ID]]</f>
        <v>Marketing-E00606</v>
      </c>
      <c r="Z4481" t="str">
        <f>LEFT(Table1[[#This Row],[Department]],3)</f>
        <v>Mar</v>
      </c>
      <c r="AA4481" t="str">
        <f>_xlfn.XLOOKUP(Table1[[#This Row],[Manager ID]],MANAGERS!A:A,MANAGERS!B:B)</f>
        <v>Manager_3</v>
      </c>
      <c r="AB4481" t="str" cm="1">
        <f t="array" ref="AB4481">_xlfn.XLOOKUP(Table1[[#This Row],[Manager ID]],Table2[[#All],[Manager ID]],Table2[[#All],[Department Head]])</f>
        <v>IT</v>
      </c>
      <c r="AC4481" s="2">
        <f>_xlfn.XLOOKUP(Table1[[#This Row],[City]],L:L,O:O)</f>
        <v>0.23674293405114402</v>
      </c>
      <c r="AD4481" t="str" cm="1">
        <f t="array" ref="AD4481">_xlfn.IFS(Table1[[#This Row],[Performance Score]]&gt;=90,"Excellent",Table1[[#This Row],[Performance Score]]&gt;=75,"Good",Table1[[#This Row],[Performance Score]]&gt;=60,"Average",Table1[[#This Row],[Performance Score]]&lt;=60,"Need Improvement")</f>
        <v>Average</v>
      </c>
      <c r="AE4481" t="str">
        <f>IF(AND(Table1[[#This Row],[Attendance %]]&gt;=80,(Table1[[#This Row],[Performance Score]]&gt;=80)),"Eligible","Not Eligible")</f>
        <v>Not Eligible</v>
      </c>
      <c r="AF4481" t="str">
        <f>IF(Table1[[#This Row],[Performance Score]]&gt;=80,"High Performer","Low Performer")</f>
        <v>Low Performer</v>
      </c>
      <c r="AG4481" t="str" cm="1">
        <f t="array" aca="1" ref="AG4481" ca="1">_xlfn.IFS(Table1[[#This Row],[Experience]]&lt;=3,"Junior",Table1[[#This Row],[Experience]]&lt;=7,"Mid Level",Table1[[#This Row],[Experience]]&gt;=7,"Senior")</f>
        <v>Mid Level</v>
      </c>
      <c r="AH4481" t="str">
        <f>IF(Table1[[#This Row],[Attendance %]]&gt;75,"OK","Below 75")</f>
        <v>OK</v>
      </c>
      <c r="AI4481" t="b">
        <f>ISBLANK(Table1[[#This Row],[Employee ID]])</f>
        <v>0</v>
      </c>
      <c r="AJ4481" t="b">
        <f>ISNUMBER(Table1[[#This Row],[Total Salary  ]])</f>
        <v>1</v>
      </c>
      <c r="AK4481" t="str">
        <f>IFERROR(_xlfn.XLOOKUP(Table1[[#This Row],[Manager ID]],MANAGERS!A:A,MANAGERS!B:B),"Not Found")</f>
        <v>Manager_3</v>
      </c>
    </row>
    <row r="4482" spans="1:37" x14ac:dyDescent="0.2">
      <c r="A4482" t="s">
        <v>4351</v>
      </c>
      <c r="B4482" t="s">
        <v>129</v>
      </c>
      <c r="C4482" t="s">
        <v>15</v>
      </c>
      <c r="D4482" t="s">
        <v>40</v>
      </c>
      <c r="E4482" t="s">
        <v>26</v>
      </c>
      <c r="F4482" s="1">
        <v>42997</v>
      </c>
      <c r="G4482" s="1">
        <v>37573</v>
      </c>
      <c r="H4482">
        <v>46868</v>
      </c>
      <c r="I4482">
        <v>5144</v>
      </c>
      <c r="J4482">
        <v>90</v>
      </c>
      <c r="K4482">
        <v>47</v>
      </c>
      <c r="L4482" t="s">
        <v>31</v>
      </c>
      <c r="M4482">
        <v>110</v>
      </c>
      <c r="N4482">
        <f>Table1[[#This Row],[Basic Salary]]+Table1[[#This Row],[Bonus]]</f>
        <v>52012</v>
      </c>
      <c r="O4482" s="2">
        <f>Table1[[#This Row],[Bonus]]/Table1[[#This Row],[Basic Salary]]</f>
        <v>0.10975505675514211</v>
      </c>
      <c r="P4482">
        <f ca="1">DATEDIF(Table1[[#This Row],[Date of Birth]],TODAY(),"Y")</f>
        <v>23</v>
      </c>
      <c r="Q4482">
        <f ca="1">DATEDIF(Table1[[#This Row],[Joining Date]],TODAY(),"Y")</f>
        <v>8</v>
      </c>
      <c r="R4482" t="str">
        <f ca="1">IF(YEAR(Table1[[#This Row],[Joining Date]])=YEAR(TODAY()),"Yes","No")</f>
        <v>No</v>
      </c>
      <c r="S4482" t="str">
        <f ca="1">IF(Table1[[#This Row],[Experience]]&gt;5,"Yes","No")</f>
        <v>Yes</v>
      </c>
      <c r="T4482" t="str">
        <f>TEXT(Table1[[#This Row],[Joining Date]],"mmmm")</f>
        <v>September</v>
      </c>
      <c r="U4482" t="str">
        <f>TEXT(Table1[[#This Row],[Joining Date]],"yyyy")</f>
        <v>2017</v>
      </c>
      <c r="V4482" s="5">
        <f ca="1">TODAY()-Table1[[#This Row],[Joining Date]]</f>
        <v>3242</v>
      </c>
      <c r="W4482" t="str">
        <f>LEFT(Table1[[#This Row],[Employee Name]],FIND(" ",Table1[[#This Row],[Employee Name]])-1)</f>
        <v>Aarav</v>
      </c>
      <c r="X4482" t="str">
        <f>RIGHT(Table1[[#This Row],[Employee Name]],LEN(Table1[[#This Row],[Employee Name]])-FIND(" ",Table1[[#This Row],[Employee Name]]))</f>
        <v>Sharma</v>
      </c>
      <c r="Y4482" t="str">
        <f>Table1[[#This Row],[Department]]&amp;"-"&amp;Table1[[#This Row],[Employee ID]]</f>
        <v>IT-E04295</v>
      </c>
      <c r="Z4482" t="str">
        <f>LEFT(Table1[[#This Row],[Department]],3)</f>
        <v>IT</v>
      </c>
      <c r="AA4482" t="str">
        <f>_xlfn.XLOOKUP(Table1[[#This Row],[Manager ID]],MANAGERS!A:A,MANAGERS!B:B)</f>
        <v>Manager_10</v>
      </c>
      <c r="AB4482" t="str" cm="1">
        <f t="array" ref="AB4482">_xlfn.XLOOKUP(Table1[[#This Row],[Manager ID]],Table2[[#All],[Manager ID]],Table2[[#All],[Department Head]])</f>
        <v>HR</v>
      </c>
      <c r="AC4482" s="2">
        <f>_xlfn.XLOOKUP(Table1[[#This Row],[City]],L:L,O:O)</f>
        <v>0.241864189087755</v>
      </c>
      <c r="AD4482" t="str" cm="1">
        <f t="array" ref="AD4482">_xlfn.IFS(Table1[[#This Row],[Performance Score]]&gt;=90,"Excellent",Table1[[#This Row],[Performance Score]]&gt;=75,"Good",Table1[[#This Row],[Performance Score]]&gt;=60,"Average",Table1[[#This Row],[Performance Score]]&lt;=60,"Need Improvement")</f>
        <v>Need Improvement</v>
      </c>
      <c r="AE4482" t="str">
        <f>IF(AND(Table1[[#This Row],[Attendance %]]&gt;=80,(Table1[[#This Row],[Performance Score]]&gt;=80)),"Eligible","Not Eligible")</f>
        <v>Not Eligible</v>
      </c>
      <c r="AF4482" t="str">
        <f>IF(Table1[[#This Row],[Performance Score]]&gt;=80,"High Performer","Low Performer")</f>
        <v>Low Performer</v>
      </c>
      <c r="AG4482" t="str" cm="1">
        <f t="array" aca="1" ref="AG4482" ca="1">_xlfn.IFS(Table1[[#This Row],[Experience]]&lt;=3,"Junior",Table1[[#This Row],[Experience]]&lt;=7,"Mid Level",Table1[[#This Row],[Experience]]&gt;=7,"Senior")</f>
        <v>Senior</v>
      </c>
      <c r="AH4482" t="str">
        <f>IF(Table1[[#This Row],[Attendance %]]&gt;75,"OK","Below 75")</f>
        <v>OK</v>
      </c>
      <c r="AI4482" t="b">
        <f>ISBLANK(Table1[[#This Row],[Employee ID]])</f>
        <v>0</v>
      </c>
      <c r="AJ4482" t="b">
        <f>ISNUMBER(Table1[[#This Row],[Total Salary  ]])</f>
        <v>1</v>
      </c>
      <c r="AK4482" t="str">
        <f>IFERROR(_xlfn.XLOOKUP(Table1[[#This Row],[Manager ID]],MANAGERS!A:A,MANAGERS!B:B),"Not Found")</f>
        <v>Manager_10</v>
      </c>
    </row>
    <row r="4483" spans="1:37" x14ac:dyDescent="0.2">
      <c r="A4483" t="s">
        <v>239</v>
      </c>
      <c r="B4483" t="s">
        <v>20</v>
      </c>
      <c r="C4483" t="s">
        <v>21</v>
      </c>
      <c r="D4483" t="s">
        <v>81</v>
      </c>
      <c r="E4483" t="s">
        <v>51</v>
      </c>
      <c r="F4483" s="1">
        <v>45286</v>
      </c>
      <c r="G4483" s="1">
        <v>40352</v>
      </c>
      <c r="H4483">
        <v>45969</v>
      </c>
      <c r="I4483">
        <v>6020</v>
      </c>
      <c r="J4483">
        <v>69</v>
      </c>
      <c r="K4483">
        <v>94</v>
      </c>
      <c r="L4483" t="s">
        <v>23</v>
      </c>
      <c r="M4483">
        <v>115</v>
      </c>
      <c r="N4483">
        <f>Table1[[#This Row],[Basic Salary]]+Table1[[#This Row],[Bonus]]</f>
        <v>51989</v>
      </c>
      <c r="O4483" s="2">
        <f>Table1[[#This Row],[Bonus]]/Table1[[#This Row],[Basic Salary]]</f>
        <v>0.13095781940003046</v>
      </c>
      <c r="P4483">
        <f ca="1">DATEDIF(Table1[[#This Row],[Date of Birth]],TODAY(),"Y")</f>
        <v>16</v>
      </c>
      <c r="Q4483">
        <f ca="1">DATEDIF(Table1[[#This Row],[Joining Date]],TODAY(),"Y")</f>
        <v>2</v>
      </c>
      <c r="R4483" t="str">
        <f ca="1">IF(YEAR(Table1[[#This Row],[Joining Date]])=YEAR(TODAY()),"Yes","No")</f>
        <v>No</v>
      </c>
      <c r="S4483" t="str">
        <f ca="1">IF(Table1[[#This Row],[Experience]]&gt;5,"Yes","No")</f>
        <v>No</v>
      </c>
      <c r="T4483" t="str">
        <f>TEXT(Table1[[#This Row],[Joining Date]],"mmmm")</f>
        <v>December</v>
      </c>
      <c r="U4483" t="str">
        <f>TEXT(Table1[[#This Row],[Joining Date]],"yyyy")</f>
        <v>2023</v>
      </c>
      <c r="V4483" s="5">
        <f ca="1">TODAY()-Table1[[#This Row],[Joining Date]]</f>
        <v>953</v>
      </c>
      <c r="W4483" t="str">
        <f>LEFT(Table1[[#This Row],[Employee Name]],FIND(" ",Table1[[#This Row],[Employee Name]])-1)</f>
        <v>Rahul</v>
      </c>
      <c r="X4483" t="str">
        <f>RIGHT(Table1[[#This Row],[Employee Name]],LEN(Table1[[#This Row],[Employee Name]])-FIND(" ",Table1[[#This Row],[Employee Name]]))</f>
        <v>Verma</v>
      </c>
      <c r="Y4483" t="str">
        <f>Table1[[#This Row],[Department]]&amp;"-"&amp;Table1[[#This Row],[Employee ID]]</f>
        <v>Sales-E00183</v>
      </c>
      <c r="Z4483" t="str">
        <f>LEFT(Table1[[#This Row],[Department]],3)</f>
        <v>Sal</v>
      </c>
      <c r="AA4483" t="str">
        <f>_xlfn.XLOOKUP(Table1[[#This Row],[Manager ID]],MANAGERS!A:A,MANAGERS!B:B)</f>
        <v>Manager_15</v>
      </c>
      <c r="AB4483" t="str" cm="1">
        <f t="array" ref="AB4483">_xlfn.XLOOKUP(Table1[[#This Row],[Manager ID]],Table2[[#All],[Manager ID]],Table2[[#All],[Department Head]])</f>
        <v>Support</v>
      </c>
      <c r="AC4483" s="2">
        <f>_xlfn.XLOOKUP(Table1[[#This Row],[City]],L:L,O:O)</f>
        <v>0.23486488519629886</v>
      </c>
      <c r="AD4483" t="str" cm="1">
        <f t="array" ref="AD4483">_xlfn.IFS(Table1[[#This Row],[Performance Score]]&gt;=90,"Excellent",Table1[[#This Row],[Performance Score]]&gt;=75,"Good",Table1[[#This Row],[Performance Score]]&gt;=60,"Average",Table1[[#This Row],[Performance Score]]&lt;=60,"Need Improvement")</f>
        <v>Excellent</v>
      </c>
      <c r="AE4483" t="str">
        <f>IF(AND(Table1[[#This Row],[Attendance %]]&gt;=80,(Table1[[#This Row],[Performance Score]]&gt;=80)),"Eligible","Not Eligible")</f>
        <v>Not Eligible</v>
      </c>
      <c r="AF4483" t="str">
        <f>IF(Table1[[#This Row],[Performance Score]]&gt;=80,"High Performer","Low Performer")</f>
        <v>High Performer</v>
      </c>
      <c r="AG4483" t="str" cm="1">
        <f t="array" aca="1" ref="AG4483" ca="1">_xlfn.IFS(Table1[[#This Row],[Experience]]&lt;=3,"Junior",Table1[[#This Row],[Experience]]&lt;=7,"Mid Level",Table1[[#This Row],[Experience]]&gt;=7,"Senior")</f>
        <v>Junior</v>
      </c>
      <c r="AH4483" t="str">
        <f>IF(Table1[[#This Row],[Attendance %]]&gt;75,"OK","Below 75")</f>
        <v>Below 75</v>
      </c>
      <c r="AI4483" t="b">
        <f>ISBLANK(Table1[[#This Row],[Employee ID]])</f>
        <v>0</v>
      </c>
      <c r="AJ4483" t="b">
        <f>ISNUMBER(Table1[[#This Row],[Total Salary  ]])</f>
        <v>1</v>
      </c>
      <c r="AK4483" t="str">
        <f>IFERROR(_xlfn.XLOOKUP(Table1[[#This Row],[Manager ID]],MANAGERS!A:A,MANAGERS!B:B),"Not Found")</f>
        <v>Manager_15</v>
      </c>
    </row>
    <row r="4484" spans="1:37" x14ac:dyDescent="0.2">
      <c r="A4484" t="s">
        <v>1903</v>
      </c>
      <c r="B4484" t="s">
        <v>20</v>
      </c>
      <c r="C4484" t="s">
        <v>21</v>
      </c>
      <c r="D4484" t="s">
        <v>33</v>
      </c>
      <c r="E4484" t="s">
        <v>51</v>
      </c>
      <c r="F4484" s="1">
        <v>42304</v>
      </c>
      <c r="G4484" s="1">
        <v>34486</v>
      </c>
      <c r="H4484">
        <v>32120</v>
      </c>
      <c r="I4484">
        <v>19848</v>
      </c>
      <c r="J4484">
        <v>86</v>
      </c>
      <c r="K4484">
        <v>89</v>
      </c>
      <c r="L4484" t="s">
        <v>37</v>
      </c>
      <c r="M4484">
        <v>117</v>
      </c>
      <c r="N4484">
        <f>Table1[[#This Row],[Basic Salary]]+Table1[[#This Row],[Bonus]]</f>
        <v>51968</v>
      </c>
      <c r="O4484" s="2">
        <f>Table1[[#This Row],[Bonus]]/Table1[[#This Row],[Basic Salary]]</f>
        <v>0.61793275217932753</v>
      </c>
      <c r="P4484">
        <f ca="1">DATEDIF(Table1[[#This Row],[Date of Birth]],TODAY(),"Y")</f>
        <v>32</v>
      </c>
      <c r="Q4484">
        <f ca="1">DATEDIF(Table1[[#This Row],[Joining Date]],TODAY(),"Y")</f>
        <v>10</v>
      </c>
      <c r="R4484" t="str">
        <f ca="1">IF(YEAR(Table1[[#This Row],[Joining Date]])=YEAR(TODAY()),"Yes","No")</f>
        <v>No</v>
      </c>
      <c r="S4484" t="str">
        <f ca="1">IF(Table1[[#This Row],[Experience]]&gt;5,"Yes","No")</f>
        <v>Yes</v>
      </c>
      <c r="T4484" t="str">
        <f>TEXT(Table1[[#This Row],[Joining Date]],"mmmm")</f>
        <v>October</v>
      </c>
      <c r="U4484" t="str">
        <f>TEXT(Table1[[#This Row],[Joining Date]],"yyyy")</f>
        <v>2015</v>
      </c>
      <c r="V4484" s="5">
        <f ca="1">TODAY()-Table1[[#This Row],[Joining Date]]</f>
        <v>3935</v>
      </c>
      <c r="W4484" t="str">
        <f>LEFT(Table1[[#This Row],[Employee Name]],FIND(" ",Table1[[#This Row],[Employee Name]])-1)</f>
        <v>Rahul</v>
      </c>
      <c r="X4484" t="str">
        <f>RIGHT(Table1[[#This Row],[Employee Name]],LEN(Table1[[#This Row],[Employee Name]])-FIND(" ",Table1[[#This Row],[Employee Name]]))</f>
        <v>Verma</v>
      </c>
      <c r="Y4484" t="str">
        <f>Table1[[#This Row],[Department]]&amp;"-"&amp;Table1[[#This Row],[Employee ID]]</f>
        <v>Marketing-E01847</v>
      </c>
      <c r="Z4484" t="str">
        <f>LEFT(Table1[[#This Row],[Department]],3)</f>
        <v>Mar</v>
      </c>
      <c r="AA4484" t="str">
        <f>_xlfn.XLOOKUP(Table1[[#This Row],[Manager ID]],MANAGERS!A:A,MANAGERS!B:B)</f>
        <v>Manager_17</v>
      </c>
      <c r="AB4484" t="str" cm="1">
        <f t="array" ref="AB4484">_xlfn.XLOOKUP(Table1[[#This Row],[Manager ID]],Table2[[#All],[Manager ID]],Table2[[#All],[Department Head]])</f>
        <v>Finance</v>
      </c>
      <c r="AC4484" s="2">
        <f>_xlfn.XLOOKUP(Table1[[#This Row],[City]],L:L,O:O)</f>
        <v>0.24036902712549932</v>
      </c>
      <c r="AD4484" t="str" cm="1">
        <f t="array" ref="AD4484">_xlfn.IFS(Table1[[#This Row],[Performance Score]]&gt;=90,"Excellent",Table1[[#This Row],[Performance Score]]&gt;=75,"Good",Table1[[#This Row],[Performance Score]]&gt;=60,"Average",Table1[[#This Row],[Performance Score]]&lt;=60,"Need Improvement")</f>
        <v>Good</v>
      </c>
      <c r="AE4484" t="str">
        <f>IF(AND(Table1[[#This Row],[Attendance %]]&gt;=80,(Table1[[#This Row],[Performance Score]]&gt;=80)),"Eligible","Not Eligible")</f>
        <v>Eligible</v>
      </c>
      <c r="AF4484" t="str">
        <f>IF(Table1[[#This Row],[Performance Score]]&gt;=80,"High Performer","Low Performer")</f>
        <v>High Performer</v>
      </c>
      <c r="AG4484" t="str" cm="1">
        <f t="array" aca="1" ref="AG4484" ca="1">_xlfn.IFS(Table1[[#This Row],[Experience]]&lt;=3,"Junior",Table1[[#This Row],[Experience]]&lt;=7,"Mid Level",Table1[[#This Row],[Experience]]&gt;=7,"Senior")</f>
        <v>Senior</v>
      </c>
      <c r="AH4484" t="str">
        <f>IF(Table1[[#This Row],[Attendance %]]&gt;75,"OK","Below 75")</f>
        <v>OK</v>
      </c>
      <c r="AI4484" t="b">
        <f>ISBLANK(Table1[[#This Row],[Employee ID]])</f>
        <v>0</v>
      </c>
      <c r="AJ4484" t="b">
        <f>ISNUMBER(Table1[[#This Row],[Total Salary  ]])</f>
        <v>1</v>
      </c>
      <c r="AK4484" t="str">
        <f>IFERROR(_xlfn.XLOOKUP(Table1[[#This Row],[Manager ID]],MANAGERS!A:A,MANAGERS!B:B),"Not Found")</f>
        <v>Manager_17</v>
      </c>
    </row>
    <row r="4485" spans="1:37" x14ac:dyDescent="0.2">
      <c r="A4485" t="s">
        <v>4367</v>
      </c>
      <c r="B4485" t="s">
        <v>89</v>
      </c>
      <c r="C4485" t="s">
        <v>15</v>
      </c>
      <c r="D4485" t="s">
        <v>40</v>
      </c>
      <c r="E4485" t="s">
        <v>65</v>
      </c>
      <c r="F4485" s="1">
        <v>44198</v>
      </c>
      <c r="G4485" s="1">
        <v>38132</v>
      </c>
      <c r="H4485">
        <v>25990</v>
      </c>
      <c r="I4485">
        <v>25966</v>
      </c>
      <c r="J4485">
        <v>72</v>
      </c>
      <c r="K4485">
        <v>91</v>
      </c>
      <c r="L4485" t="s">
        <v>37</v>
      </c>
      <c r="M4485">
        <v>109</v>
      </c>
      <c r="N4485">
        <f>Table1[[#This Row],[Basic Salary]]+Table1[[#This Row],[Bonus]]</f>
        <v>51956</v>
      </c>
      <c r="O4485" s="2">
        <f>Table1[[#This Row],[Bonus]]/Table1[[#This Row],[Basic Salary]]</f>
        <v>0.99907656791073485</v>
      </c>
      <c r="P4485">
        <f ca="1">DATEDIF(Table1[[#This Row],[Date of Birth]],TODAY(),"Y")</f>
        <v>22</v>
      </c>
      <c r="Q4485">
        <f ca="1">DATEDIF(Table1[[#This Row],[Joining Date]],TODAY(),"Y")</f>
        <v>5</v>
      </c>
      <c r="R4485" t="str">
        <f ca="1">IF(YEAR(Table1[[#This Row],[Joining Date]])=YEAR(TODAY()),"Yes","No")</f>
        <v>No</v>
      </c>
      <c r="S4485" t="str">
        <f ca="1">IF(Table1[[#This Row],[Experience]]&gt;5,"Yes","No")</f>
        <v>No</v>
      </c>
      <c r="T4485" t="str">
        <f>TEXT(Table1[[#This Row],[Joining Date]],"mmmm")</f>
        <v>January</v>
      </c>
      <c r="U4485" t="str">
        <f>TEXT(Table1[[#This Row],[Joining Date]],"yyyy")</f>
        <v>2021</v>
      </c>
      <c r="V4485" s="5">
        <f ca="1">TODAY()-Table1[[#This Row],[Joining Date]]</f>
        <v>2041</v>
      </c>
      <c r="W4485" t="str">
        <f>LEFT(Table1[[#This Row],[Employee Name]],FIND(" ",Table1[[#This Row],[Employee Name]])-1)</f>
        <v>Tarun</v>
      </c>
      <c r="X4485" t="str">
        <f>RIGHT(Table1[[#This Row],[Employee Name]],LEN(Table1[[#This Row],[Employee Name]])-FIND(" ",Table1[[#This Row],[Employee Name]]))</f>
        <v>Verma</v>
      </c>
      <c r="Y4485" t="str">
        <f>Table1[[#This Row],[Department]]&amp;"-"&amp;Table1[[#This Row],[Employee ID]]</f>
        <v>IT-E04311</v>
      </c>
      <c r="Z4485" t="str">
        <f>LEFT(Table1[[#This Row],[Department]],3)</f>
        <v>IT</v>
      </c>
      <c r="AA4485" t="str">
        <f>_xlfn.XLOOKUP(Table1[[#This Row],[Manager ID]],MANAGERS!A:A,MANAGERS!B:B)</f>
        <v>Manager_9</v>
      </c>
      <c r="AB4485" t="str" cm="1">
        <f t="array" ref="AB4485">_xlfn.XLOOKUP(Table1[[#This Row],[Manager ID]],Table2[[#All],[Manager ID]],Table2[[#All],[Department Head]])</f>
        <v>Sales</v>
      </c>
      <c r="AC4485" s="2">
        <f>_xlfn.XLOOKUP(Table1[[#This Row],[City]],L:L,O:O)</f>
        <v>0.24036902712549932</v>
      </c>
      <c r="AD4485" t="str" cm="1">
        <f t="array" ref="AD4485">_xlfn.IFS(Table1[[#This Row],[Performance Score]]&gt;=90,"Excellent",Table1[[#This Row],[Performance Score]]&gt;=75,"Good",Table1[[#This Row],[Performance Score]]&gt;=60,"Average",Table1[[#This Row],[Performance Score]]&lt;=60,"Need Improvement")</f>
        <v>Excellent</v>
      </c>
      <c r="AE4485" t="str">
        <f>IF(AND(Table1[[#This Row],[Attendance %]]&gt;=80,(Table1[[#This Row],[Performance Score]]&gt;=80)),"Eligible","Not Eligible")</f>
        <v>Not Eligible</v>
      </c>
      <c r="AF4485" t="str">
        <f>IF(Table1[[#This Row],[Performance Score]]&gt;=80,"High Performer","Low Performer")</f>
        <v>High Performer</v>
      </c>
      <c r="AG4485" t="str" cm="1">
        <f t="array" aca="1" ref="AG4485" ca="1">_xlfn.IFS(Table1[[#This Row],[Experience]]&lt;=3,"Junior",Table1[[#This Row],[Experience]]&lt;=7,"Mid Level",Table1[[#This Row],[Experience]]&gt;=7,"Senior")</f>
        <v>Mid Level</v>
      </c>
      <c r="AH4485" t="str">
        <f>IF(Table1[[#This Row],[Attendance %]]&gt;75,"OK","Below 75")</f>
        <v>Below 75</v>
      </c>
      <c r="AI4485" t="b">
        <f>ISBLANK(Table1[[#This Row],[Employee ID]])</f>
        <v>0</v>
      </c>
      <c r="AJ4485" t="b">
        <f>ISNUMBER(Table1[[#This Row],[Total Salary  ]])</f>
        <v>1</v>
      </c>
      <c r="AK4485" t="str">
        <f>IFERROR(_xlfn.XLOOKUP(Table1[[#This Row],[Manager ID]],MANAGERS!A:A,MANAGERS!B:B),"Not Found")</f>
        <v>Manager_9</v>
      </c>
    </row>
    <row r="4486" spans="1:37" x14ac:dyDescent="0.2">
      <c r="A4486" t="s">
        <v>2407</v>
      </c>
      <c r="B4486" t="s">
        <v>85</v>
      </c>
      <c r="C4486" t="s">
        <v>21</v>
      </c>
      <c r="D4486" t="s">
        <v>46</v>
      </c>
      <c r="E4486" t="s">
        <v>65</v>
      </c>
      <c r="F4486" s="1">
        <v>42757</v>
      </c>
      <c r="G4486" s="1">
        <v>35128</v>
      </c>
      <c r="H4486">
        <v>43903</v>
      </c>
      <c r="I4486">
        <v>8042</v>
      </c>
      <c r="J4486">
        <v>85</v>
      </c>
      <c r="K4486">
        <v>40</v>
      </c>
      <c r="L4486" t="s">
        <v>37</v>
      </c>
      <c r="M4486">
        <v>111</v>
      </c>
      <c r="N4486">
        <f>Table1[[#This Row],[Basic Salary]]+Table1[[#This Row],[Bonus]]</f>
        <v>51945</v>
      </c>
      <c r="O4486" s="2">
        <f>Table1[[#This Row],[Bonus]]/Table1[[#This Row],[Basic Salary]]</f>
        <v>0.18317654829966062</v>
      </c>
      <c r="P4486">
        <f ca="1">DATEDIF(Table1[[#This Row],[Date of Birth]],TODAY(),"Y")</f>
        <v>30</v>
      </c>
      <c r="Q4486">
        <f ca="1">DATEDIF(Table1[[#This Row],[Joining Date]],TODAY(),"Y")</f>
        <v>9</v>
      </c>
      <c r="R4486" t="str">
        <f ca="1">IF(YEAR(Table1[[#This Row],[Joining Date]])=YEAR(TODAY()),"Yes","No")</f>
        <v>No</v>
      </c>
      <c r="S4486" t="str">
        <f ca="1">IF(Table1[[#This Row],[Experience]]&gt;5,"Yes","No")</f>
        <v>Yes</v>
      </c>
      <c r="T4486" t="str">
        <f>TEXT(Table1[[#This Row],[Joining Date]],"mmmm")</f>
        <v>January</v>
      </c>
      <c r="U4486" t="str">
        <f>TEXT(Table1[[#This Row],[Joining Date]],"yyyy")</f>
        <v>2017</v>
      </c>
      <c r="V4486" s="5">
        <f ca="1">TODAY()-Table1[[#This Row],[Joining Date]]</f>
        <v>3482</v>
      </c>
      <c r="W4486" t="str">
        <f>LEFT(Table1[[#This Row],[Employee Name]],FIND(" ",Table1[[#This Row],[Employee Name]])-1)</f>
        <v>Pooja</v>
      </c>
      <c r="X4486" t="str">
        <f>RIGHT(Table1[[#This Row],[Employee Name]],LEN(Table1[[#This Row],[Employee Name]])-FIND(" ",Table1[[#This Row],[Employee Name]]))</f>
        <v>Das</v>
      </c>
      <c r="Y4486" t="str">
        <f>Table1[[#This Row],[Department]]&amp;"-"&amp;Table1[[#This Row],[Employee ID]]</f>
        <v>Support-E02351</v>
      </c>
      <c r="Z4486" t="str">
        <f>LEFT(Table1[[#This Row],[Department]],3)</f>
        <v>Sup</v>
      </c>
      <c r="AA4486" t="str">
        <f>_xlfn.XLOOKUP(Table1[[#This Row],[Manager ID]],MANAGERS!A:A,MANAGERS!B:B)</f>
        <v>Manager_11</v>
      </c>
      <c r="AB4486" t="str" cm="1">
        <f t="array" ref="AB4486">_xlfn.XLOOKUP(Table1[[#This Row],[Manager ID]],Table2[[#All],[Manager ID]],Table2[[#All],[Department Head]])</f>
        <v>Marketing</v>
      </c>
      <c r="AC4486" s="2">
        <f>_xlfn.XLOOKUP(Table1[[#This Row],[City]],L:L,O:O)</f>
        <v>0.24036902712549932</v>
      </c>
      <c r="AD4486" t="str" cm="1">
        <f t="array" ref="AD4486">_xlfn.IFS(Table1[[#This Row],[Performance Score]]&gt;=90,"Excellent",Table1[[#This Row],[Performance Score]]&gt;=75,"Good",Table1[[#This Row],[Performance Score]]&gt;=60,"Average",Table1[[#This Row],[Performance Score]]&lt;=60,"Need Improvement")</f>
        <v>Need Improvement</v>
      </c>
      <c r="AE4486" t="str">
        <f>IF(AND(Table1[[#This Row],[Attendance %]]&gt;=80,(Table1[[#This Row],[Performance Score]]&gt;=80)),"Eligible","Not Eligible")</f>
        <v>Not Eligible</v>
      </c>
      <c r="AF4486" t="str">
        <f>IF(Table1[[#This Row],[Performance Score]]&gt;=80,"High Performer","Low Performer")</f>
        <v>Low Performer</v>
      </c>
      <c r="AG4486" t="str" cm="1">
        <f t="array" aca="1" ref="AG4486" ca="1">_xlfn.IFS(Table1[[#This Row],[Experience]]&lt;=3,"Junior",Table1[[#This Row],[Experience]]&lt;=7,"Mid Level",Table1[[#This Row],[Experience]]&gt;=7,"Senior")</f>
        <v>Senior</v>
      </c>
      <c r="AH4486" t="str">
        <f>IF(Table1[[#This Row],[Attendance %]]&gt;75,"OK","Below 75")</f>
        <v>OK</v>
      </c>
      <c r="AI4486" t="b">
        <f>ISBLANK(Table1[[#This Row],[Employee ID]])</f>
        <v>0</v>
      </c>
      <c r="AJ4486" t="b">
        <f>ISNUMBER(Table1[[#This Row],[Total Salary  ]])</f>
        <v>1</v>
      </c>
      <c r="AK4486" t="str">
        <f>IFERROR(_xlfn.XLOOKUP(Table1[[#This Row],[Manager ID]],MANAGERS!A:A,MANAGERS!B:B),"Not Found")</f>
        <v>Manager_11</v>
      </c>
    </row>
    <row r="4487" spans="1:37" x14ac:dyDescent="0.2">
      <c r="A4487" t="s">
        <v>1984</v>
      </c>
      <c r="B4487" t="s">
        <v>39</v>
      </c>
      <c r="C4487" t="s">
        <v>15</v>
      </c>
      <c r="D4487" t="s">
        <v>33</v>
      </c>
      <c r="E4487" t="s">
        <v>65</v>
      </c>
      <c r="F4487" s="1">
        <v>45002</v>
      </c>
      <c r="G4487" s="1">
        <v>31707</v>
      </c>
      <c r="H4487">
        <v>40146</v>
      </c>
      <c r="I4487">
        <v>11791</v>
      </c>
      <c r="J4487">
        <v>70</v>
      </c>
      <c r="K4487">
        <v>47</v>
      </c>
      <c r="L4487" t="s">
        <v>34</v>
      </c>
      <c r="M4487">
        <v>115</v>
      </c>
      <c r="N4487">
        <f>Table1[[#This Row],[Basic Salary]]+Table1[[#This Row],[Bonus]]</f>
        <v>51937</v>
      </c>
      <c r="O4487" s="2">
        <f>Table1[[#This Row],[Bonus]]/Table1[[#This Row],[Basic Salary]]</f>
        <v>0.29370298410800577</v>
      </c>
      <c r="P4487">
        <f ca="1">DATEDIF(Table1[[#This Row],[Date of Birth]],TODAY(),"Y")</f>
        <v>39</v>
      </c>
      <c r="Q4487">
        <f ca="1">DATEDIF(Table1[[#This Row],[Joining Date]],TODAY(),"Y")</f>
        <v>3</v>
      </c>
      <c r="R4487" t="str">
        <f ca="1">IF(YEAR(Table1[[#This Row],[Joining Date]])=YEAR(TODAY()),"Yes","No")</f>
        <v>No</v>
      </c>
      <c r="S4487" t="str">
        <f ca="1">IF(Table1[[#This Row],[Experience]]&gt;5,"Yes","No")</f>
        <v>No</v>
      </c>
      <c r="T4487" t="str">
        <f>TEXT(Table1[[#This Row],[Joining Date]],"mmmm")</f>
        <v>March</v>
      </c>
      <c r="U4487" t="str">
        <f>TEXT(Table1[[#This Row],[Joining Date]],"yyyy")</f>
        <v>2023</v>
      </c>
      <c r="V4487" s="5">
        <f ca="1">TODAY()-Table1[[#This Row],[Joining Date]]</f>
        <v>1237</v>
      </c>
      <c r="W4487" t="str">
        <f>LEFT(Table1[[#This Row],[Employee Name]],FIND(" ",Table1[[#This Row],[Employee Name]])-1)</f>
        <v>Karan</v>
      </c>
      <c r="X4487" t="str">
        <f>RIGHT(Table1[[#This Row],[Employee Name]],LEN(Table1[[#This Row],[Employee Name]])-FIND(" ",Table1[[#This Row],[Employee Name]]))</f>
        <v>Malhotra</v>
      </c>
      <c r="Y4487" t="str">
        <f>Table1[[#This Row],[Department]]&amp;"-"&amp;Table1[[#This Row],[Employee ID]]</f>
        <v>Marketing-E01928</v>
      </c>
      <c r="Z4487" t="str">
        <f>LEFT(Table1[[#This Row],[Department]],3)</f>
        <v>Mar</v>
      </c>
      <c r="AA4487" t="str">
        <f>_xlfn.XLOOKUP(Table1[[#This Row],[Manager ID]],MANAGERS!A:A,MANAGERS!B:B)</f>
        <v>Manager_15</v>
      </c>
      <c r="AB4487" t="str" cm="1">
        <f t="array" ref="AB4487">_xlfn.XLOOKUP(Table1[[#This Row],[Manager ID]],Table2[[#All],[Manager ID]],Table2[[#All],[Department Head]])</f>
        <v>Support</v>
      </c>
      <c r="AC4487" s="2">
        <f>_xlfn.XLOOKUP(Table1[[#This Row],[City]],L:L,O:O)</f>
        <v>0.24030340748661314</v>
      </c>
      <c r="AD4487" t="str" cm="1">
        <f t="array" ref="AD4487">_xlfn.IFS(Table1[[#This Row],[Performance Score]]&gt;=90,"Excellent",Table1[[#This Row],[Performance Score]]&gt;=75,"Good",Table1[[#This Row],[Performance Score]]&gt;=60,"Average",Table1[[#This Row],[Performance Score]]&lt;=60,"Need Improvement")</f>
        <v>Need Improvement</v>
      </c>
      <c r="AE4487" t="str">
        <f>IF(AND(Table1[[#This Row],[Attendance %]]&gt;=80,(Table1[[#This Row],[Performance Score]]&gt;=80)),"Eligible","Not Eligible")</f>
        <v>Not Eligible</v>
      </c>
      <c r="AF4487" t="str">
        <f>IF(Table1[[#This Row],[Performance Score]]&gt;=80,"High Performer","Low Performer")</f>
        <v>Low Performer</v>
      </c>
      <c r="AG4487" t="str" cm="1">
        <f t="array" aca="1" ref="AG4487" ca="1">_xlfn.IFS(Table1[[#This Row],[Experience]]&lt;=3,"Junior",Table1[[#This Row],[Experience]]&lt;=7,"Mid Level",Table1[[#This Row],[Experience]]&gt;=7,"Senior")</f>
        <v>Junior</v>
      </c>
      <c r="AH4487" t="str">
        <f>IF(Table1[[#This Row],[Attendance %]]&gt;75,"OK","Below 75")</f>
        <v>Below 75</v>
      </c>
      <c r="AI4487" t="b">
        <f>ISBLANK(Table1[[#This Row],[Employee ID]])</f>
        <v>0</v>
      </c>
      <c r="AJ4487" t="b">
        <f>ISNUMBER(Table1[[#This Row],[Total Salary  ]])</f>
        <v>1</v>
      </c>
      <c r="AK4487" t="str">
        <f>IFERROR(_xlfn.XLOOKUP(Table1[[#This Row],[Manager ID]],MANAGERS!A:A,MANAGERS!B:B),"Not Found")</f>
        <v>Manager_15</v>
      </c>
    </row>
    <row r="4488" spans="1:37" x14ac:dyDescent="0.2">
      <c r="A4488" t="s">
        <v>2565</v>
      </c>
      <c r="B4488" t="s">
        <v>93</v>
      </c>
      <c r="C4488" t="s">
        <v>21</v>
      </c>
      <c r="D4488" t="s">
        <v>40</v>
      </c>
      <c r="E4488" t="s">
        <v>17</v>
      </c>
      <c r="F4488" s="1">
        <v>44606</v>
      </c>
      <c r="G4488" s="1">
        <v>35947</v>
      </c>
      <c r="H4488">
        <v>37302</v>
      </c>
      <c r="I4488">
        <v>14620</v>
      </c>
      <c r="J4488">
        <v>74</v>
      </c>
      <c r="K4488">
        <v>69</v>
      </c>
      <c r="L4488" t="s">
        <v>23</v>
      </c>
      <c r="M4488">
        <v>117</v>
      </c>
      <c r="N4488">
        <f>Table1[[#This Row],[Basic Salary]]+Table1[[#This Row],[Bonus]]</f>
        <v>51922</v>
      </c>
      <c r="O4488" s="2">
        <f>Table1[[#This Row],[Bonus]]/Table1[[#This Row],[Basic Salary]]</f>
        <v>0.39193608921773632</v>
      </c>
      <c r="P4488">
        <f ca="1">DATEDIF(Table1[[#This Row],[Date of Birth]],TODAY(),"Y")</f>
        <v>28</v>
      </c>
      <c r="Q4488">
        <f ca="1">DATEDIF(Table1[[#This Row],[Joining Date]],TODAY(),"Y")</f>
        <v>4</v>
      </c>
      <c r="R4488" t="str">
        <f ca="1">IF(YEAR(Table1[[#This Row],[Joining Date]])=YEAR(TODAY()),"Yes","No")</f>
        <v>No</v>
      </c>
      <c r="S4488" t="str">
        <f ca="1">IF(Table1[[#This Row],[Experience]]&gt;5,"Yes","No")</f>
        <v>No</v>
      </c>
      <c r="T4488" t="str">
        <f>TEXT(Table1[[#This Row],[Joining Date]],"mmmm")</f>
        <v>February</v>
      </c>
      <c r="U4488" t="str">
        <f>TEXT(Table1[[#This Row],[Joining Date]],"yyyy")</f>
        <v>2022</v>
      </c>
      <c r="V4488" s="5">
        <f ca="1">TODAY()-Table1[[#This Row],[Joining Date]]</f>
        <v>1633</v>
      </c>
      <c r="W4488" t="str">
        <f>LEFT(Table1[[#This Row],[Employee Name]],FIND(" ",Table1[[#This Row],[Employee Name]])-1)</f>
        <v>Priya</v>
      </c>
      <c r="X4488" t="str">
        <f>RIGHT(Table1[[#This Row],[Employee Name]],LEN(Table1[[#This Row],[Employee Name]])-FIND(" ",Table1[[#This Row],[Employee Name]]))</f>
        <v>Reddy</v>
      </c>
      <c r="Y4488" t="str">
        <f>Table1[[#This Row],[Department]]&amp;"-"&amp;Table1[[#This Row],[Employee ID]]</f>
        <v>IT-E02509</v>
      </c>
      <c r="Z4488" t="str">
        <f>LEFT(Table1[[#This Row],[Department]],3)</f>
        <v>IT</v>
      </c>
      <c r="AA4488" t="str">
        <f>_xlfn.XLOOKUP(Table1[[#This Row],[Manager ID]],MANAGERS!A:A,MANAGERS!B:B)</f>
        <v>Manager_17</v>
      </c>
      <c r="AB4488" t="str" cm="1">
        <f t="array" ref="AB4488">_xlfn.XLOOKUP(Table1[[#This Row],[Manager ID]],Table2[[#All],[Manager ID]],Table2[[#All],[Department Head]])</f>
        <v>Finance</v>
      </c>
      <c r="AC4488" s="2">
        <f>_xlfn.XLOOKUP(Table1[[#This Row],[City]],L:L,O:O)</f>
        <v>0.23486488519629886</v>
      </c>
      <c r="AD4488" t="str" cm="1">
        <f t="array" ref="AD4488">_xlfn.IFS(Table1[[#This Row],[Performance Score]]&gt;=90,"Excellent",Table1[[#This Row],[Performance Score]]&gt;=75,"Good",Table1[[#This Row],[Performance Score]]&gt;=60,"Average",Table1[[#This Row],[Performance Score]]&lt;=60,"Need Improvement")</f>
        <v>Average</v>
      </c>
      <c r="AE4488" t="str">
        <f>IF(AND(Table1[[#This Row],[Attendance %]]&gt;=80,(Table1[[#This Row],[Performance Score]]&gt;=80)),"Eligible","Not Eligible")</f>
        <v>Not Eligible</v>
      </c>
      <c r="AF4488" t="str">
        <f>IF(Table1[[#This Row],[Performance Score]]&gt;=80,"High Performer","Low Performer")</f>
        <v>Low Performer</v>
      </c>
      <c r="AG4488" t="str" cm="1">
        <f t="array" aca="1" ref="AG4488" ca="1">_xlfn.IFS(Table1[[#This Row],[Experience]]&lt;=3,"Junior",Table1[[#This Row],[Experience]]&lt;=7,"Mid Level",Table1[[#This Row],[Experience]]&gt;=7,"Senior")</f>
        <v>Mid Level</v>
      </c>
      <c r="AH4488" t="str">
        <f>IF(Table1[[#This Row],[Attendance %]]&gt;75,"OK","Below 75")</f>
        <v>Below 75</v>
      </c>
      <c r="AI4488" t="b">
        <f>ISBLANK(Table1[[#This Row],[Employee ID]])</f>
        <v>0</v>
      </c>
      <c r="AJ4488" t="b">
        <f>ISNUMBER(Table1[[#This Row],[Total Salary  ]])</f>
        <v>1</v>
      </c>
      <c r="AK4488" t="str">
        <f>IFERROR(_xlfn.XLOOKUP(Table1[[#This Row],[Manager ID]],MANAGERS!A:A,MANAGERS!B:B),"Not Found")</f>
        <v>Manager_17</v>
      </c>
    </row>
    <row r="4489" spans="1:37" x14ac:dyDescent="0.2">
      <c r="A4489" t="s">
        <v>2010</v>
      </c>
      <c r="B4489" t="s">
        <v>29</v>
      </c>
      <c r="C4489" t="s">
        <v>21</v>
      </c>
      <c r="D4489" t="s">
        <v>40</v>
      </c>
      <c r="E4489" t="s">
        <v>26</v>
      </c>
      <c r="F4489" s="1">
        <v>45376</v>
      </c>
      <c r="G4489" s="1">
        <v>31660</v>
      </c>
      <c r="H4489">
        <v>35345</v>
      </c>
      <c r="I4489">
        <v>16574</v>
      </c>
      <c r="J4489">
        <v>97</v>
      </c>
      <c r="K4489">
        <v>44</v>
      </c>
      <c r="L4489" t="s">
        <v>23</v>
      </c>
      <c r="M4489">
        <v>108</v>
      </c>
      <c r="N4489">
        <f>Table1[[#This Row],[Basic Salary]]+Table1[[#This Row],[Bonus]]</f>
        <v>51919</v>
      </c>
      <c r="O4489" s="2">
        <f>Table1[[#This Row],[Bonus]]/Table1[[#This Row],[Basic Salary]]</f>
        <v>0.46892063941151507</v>
      </c>
      <c r="P4489">
        <f ca="1">DATEDIF(Table1[[#This Row],[Date of Birth]],TODAY(),"Y")</f>
        <v>39</v>
      </c>
      <c r="Q4489">
        <f ca="1">DATEDIF(Table1[[#This Row],[Joining Date]],TODAY(),"Y")</f>
        <v>2</v>
      </c>
      <c r="R4489" t="str">
        <f ca="1">IF(YEAR(Table1[[#This Row],[Joining Date]])=YEAR(TODAY()),"Yes","No")</f>
        <v>No</v>
      </c>
      <c r="S4489" t="str">
        <f ca="1">IF(Table1[[#This Row],[Experience]]&gt;5,"Yes","No")</f>
        <v>No</v>
      </c>
      <c r="T4489" t="str">
        <f>TEXT(Table1[[#This Row],[Joining Date]],"mmmm")</f>
        <v>March</v>
      </c>
      <c r="U4489" t="str">
        <f>TEXT(Table1[[#This Row],[Joining Date]],"yyyy")</f>
        <v>2024</v>
      </c>
      <c r="V4489" s="5">
        <f ca="1">TODAY()-Table1[[#This Row],[Joining Date]]</f>
        <v>863</v>
      </c>
      <c r="W4489" t="str">
        <f>LEFT(Table1[[#This Row],[Employee Name]],FIND(" ",Table1[[#This Row],[Employee Name]])-1)</f>
        <v>Vikram</v>
      </c>
      <c r="X4489" t="str">
        <f>RIGHT(Table1[[#This Row],[Employee Name]],LEN(Table1[[#This Row],[Employee Name]])-FIND(" ",Table1[[#This Row],[Employee Name]]))</f>
        <v>Singh</v>
      </c>
      <c r="Y4489" t="str">
        <f>Table1[[#This Row],[Department]]&amp;"-"&amp;Table1[[#This Row],[Employee ID]]</f>
        <v>IT-E01954</v>
      </c>
      <c r="Z4489" t="str">
        <f>LEFT(Table1[[#This Row],[Department]],3)</f>
        <v>IT</v>
      </c>
      <c r="AA4489" t="str">
        <f>_xlfn.XLOOKUP(Table1[[#This Row],[Manager ID]],MANAGERS!A:A,MANAGERS!B:B)</f>
        <v>Manager_8</v>
      </c>
      <c r="AB4489" t="str" cm="1">
        <f t="array" ref="AB4489">_xlfn.XLOOKUP(Table1[[#This Row],[Manager ID]],Table2[[#All],[Manager ID]],Table2[[#All],[Department Head]])</f>
        <v>Sales</v>
      </c>
      <c r="AC4489" s="2">
        <f>_xlfn.XLOOKUP(Table1[[#This Row],[City]],L:L,O:O)</f>
        <v>0.23486488519629886</v>
      </c>
      <c r="AD4489" t="str" cm="1">
        <f t="array" ref="AD4489">_xlfn.IFS(Table1[[#This Row],[Performance Score]]&gt;=90,"Excellent",Table1[[#This Row],[Performance Score]]&gt;=75,"Good",Table1[[#This Row],[Performance Score]]&gt;=60,"Average",Table1[[#This Row],[Performance Score]]&lt;=60,"Need Improvement")</f>
        <v>Need Improvement</v>
      </c>
      <c r="AE4489" t="str">
        <f>IF(AND(Table1[[#This Row],[Attendance %]]&gt;=80,(Table1[[#This Row],[Performance Score]]&gt;=80)),"Eligible","Not Eligible")</f>
        <v>Not Eligible</v>
      </c>
      <c r="AF4489" t="str">
        <f>IF(Table1[[#This Row],[Performance Score]]&gt;=80,"High Performer","Low Performer")</f>
        <v>Low Performer</v>
      </c>
      <c r="AG4489" t="str" cm="1">
        <f t="array" aca="1" ref="AG4489" ca="1">_xlfn.IFS(Table1[[#This Row],[Experience]]&lt;=3,"Junior",Table1[[#This Row],[Experience]]&lt;=7,"Mid Level",Table1[[#This Row],[Experience]]&gt;=7,"Senior")</f>
        <v>Junior</v>
      </c>
      <c r="AH4489" t="str">
        <f>IF(Table1[[#This Row],[Attendance %]]&gt;75,"OK","Below 75")</f>
        <v>OK</v>
      </c>
      <c r="AI4489" t="b">
        <f>ISBLANK(Table1[[#This Row],[Employee ID]])</f>
        <v>0</v>
      </c>
      <c r="AJ4489" t="b">
        <f>ISNUMBER(Table1[[#This Row],[Total Salary  ]])</f>
        <v>1</v>
      </c>
      <c r="AK4489" t="str">
        <f>IFERROR(_xlfn.XLOOKUP(Table1[[#This Row],[Manager ID]],MANAGERS!A:A,MANAGERS!B:B),"Not Found")</f>
        <v>Manager_8</v>
      </c>
    </row>
    <row r="4490" spans="1:37" x14ac:dyDescent="0.2">
      <c r="A4490" t="s">
        <v>4126</v>
      </c>
      <c r="B4490" t="s">
        <v>14</v>
      </c>
      <c r="C4490" t="s">
        <v>15</v>
      </c>
      <c r="D4490" t="s">
        <v>43</v>
      </c>
      <c r="E4490" t="s">
        <v>65</v>
      </c>
      <c r="F4490" s="1">
        <v>44782</v>
      </c>
      <c r="G4490" s="1">
        <v>35001</v>
      </c>
      <c r="H4490">
        <v>29780</v>
      </c>
      <c r="I4490">
        <v>22102</v>
      </c>
      <c r="J4490">
        <v>69</v>
      </c>
      <c r="K4490">
        <v>58</v>
      </c>
      <c r="L4490" t="s">
        <v>37</v>
      </c>
      <c r="M4490">
        <v>105</v>
      </c>
      <c r="N4490">
        <f>Table1[[#This Row],[Basic Salary]]+Table1[[#This Row],[Bonus]]</f>
        <v>51882</v>
      </c>
      <c r="O4490" s="2">
        <f>Table1[[#This Row],[Bonus]]/Table1[[#This Row],[Basic Salary]]</f>
        <v>0.74217595701813299</v>
      </c>
      <c r="P4490">
        <f ca="1">DATEDIF(Table1[[#This Row],[Date of Birth]],TODAY(),"Y")</f>
        <v>30</v>
      </c>
      <c r="Q4490">
        <f ca="1">DATEDIF(Table1[[#This Row],[Joining Date]],TODAY(),"Y")</f>
        <v>3</v>
      </c>
      <c r="R4490" t="str">
        <f ca="1">IF(YEAR(Table1[[#This Row],[Joining Date]])=YEAR(TODAY()),"Yes","No")</f>
        <v>No</v>
      </c>
      <c r="S4490" t="str">
        <f ca="1">IF(Table1[[#This Row],[Experience]]&gt;5,"Yes","No")</f>
        <v>No</v>
      </c>
      <c r="T4490" t="str">
        <f>TEXT(Table1[[#This Row],[Joining Date]],"mmmm")</f>
        <v>August</v>
      </c>
      <c r="U4490" t="str">
        <f>TEXT(Table1[[#This Row],[Joining Date]],"yyyy")</f>
        <v>2022</v>
      </c>
      <c r="V4490" s="5">
        <f ca="1">TODAY()-Table1[[#This Row],[Joining Date]]</f>
        <v>1457</v>
      </c>
      <c r="W4490" t="str">
        <f>LEFT(Table1[[#This Row],[Employee Name]],FIND(" ",Table1[[#This Row],[Employee Name]])-1)</f>
        <v>Nisha</v>
      </c>
      <c r="X4490" t="str">
        <f>RIGHT(Table1[[#This Row],[Employee Name]],LEN(Table1[[#This Row],[Employee Name]])-FIND(" ",Table1[[#This Row],[Employee Name]]))</f>
        <v>Kapoor</v>
      </c>
      <c r="Y4490" t="str">
        <f>Table1[[#This Row],[Department]]&amp;"-"&amp;Table1[[#This Row],[Employee ID]]</f>
        <v>Operations-E04070</v>
      </c>
      <c r="Z4490" t="str">
        <f>LEFT(Table1[[#This Row],[Department]],3)</f>
        <v>Ope</v>
      </c>
      <c r="AA4490" t="str">
        <f>_xlfn.XLOOKUP(Table1[[#This Row],[Manager ID]],MANAGERS!A:A,MANAGERS!B:B)</f>
        <v>Manager_5</v>
      </c>
      <c r="AB4490" t="str" cm="1">
        <f t="array" ref="AB4490">_xlfn.XLOOKUP(Table1[[#This Row],[Manager ID]],Table2[[#All],[Manager ID]],Table2[[#All],[Department Head]])</f>
        <v>Sales</v>
      </c>
      <c r="AC4490" s="2">
        <f>_xlfn.XLOOKUP(Table1[[#This Row],[City]],L:L,O:O)</f>
        <v>0.24036902712549932</v>
      </c>
      <c r="AD4490" t="str" cm="1">
        <f t="array" ref="AD4490">_xlfn.IFS(Table1[[#This Row],[Performance Score]]&gt;=90,"Excellent",Table1[[#This Row],[Performance Score]]&gt;=75,"Good",Table1[[#This Row],[Performance Score]]&gt;=60,"Average",Table1[[#This Row],[Performance Score]]&lt;=60,"Need Improvement")</f>
        <v>Need Improvement</v>
      </c>
      <c r="AE4490" t="str">
        <f>IF(AND(Table1[[#This Row],[Attendance %]]&gt;=80,(Table1[[#This Row],[Performance Score]]&gt;=80)),"Eligible","Not Eligible")</f>
        <v>Not Eligible</v>
      </c>
      <c r="AF4490" t="str">
        <f>IF(Table1[[#This Row],[Performance Score]]&gt;=80,"High Performer","Low Performer")</f>
        <v>Low Performer</v>
      </c>
      <c r="AG4490" t="str" cm="1">
        <f t="array" aca="1" ref="AG4490" ca="1">_xlfn.IFS(Table1[[#This Row],[Experience]]&lt;=3,"Junior",Table1[[#This Row],[Experience]]&lt;=7,"Mid Level",Table1[[#This Row],[Experience]]&gt;=7,"Senior")</f>
        <v>Junior</v>
      </c>
      <c r="AH4490" t="str">
        <f>IF(Table1[[#This Row],[Attendance %]]&gt;75,"OK","Below 75")</f>
        <v>Below 75</v>
      </c>
      <c r="AI4490" t="b">
        <f>ISBLANK(Table1[[#This Row],[Employee ID]])</f>
        <v>0</v>
      </c>
      <c r="AJ4490" t="b">
        <f>ISNUMBER(Table1[[#This Row],[Total Salary  ]])</f>
        <v>1</v>
      </c>
      <c r="AK4490" t="str">
        <f>IFERROR(_xlfn.XLOOKUP(Table1[[#This Row],[Manager ID]],MANAGERS!A:A,MANAGERS!B:B),"Not Found")</f>
        <v>Manager_5</v>
      </c>
    </row>
    <row r="4491" spans="1:37" x14ac:dyDescent="0.2">
      <c r="A4491" t="s">
        <v>3657</v>
      </c>
      <c r="B4491" t="s">
        <v>87</v>
      </c>
      <c r="C4491" t="s">
        <v>21</v>
      </c>
      <c r="D4491" t="s">
        <v>40</v>
      </c>
      <c r="E4491" t="s">
        <v>65</v>
      </c>
      <c r="F4491" s="1">
        <v>42894</v>
      </c>
      <c r="G4491" s="1">
        <v>33445</v>
      </c>
      <c r="H4491">
        <v>41976</v>
      </c>
      <c r="I4491">
        <v>9897</v>
      </c>
      <c r="J4491">
        <v>94</v>
      </c>
      <c r="K4491">
        <v>100</v>
      </c>
      <c r="L4491" t="s">
        <v>31</v>
      </c>
      <c r="M4491">
        <v>113</v>
      </c>
      <c r="N4491">
        <f>Table1[[#This Row],[Basic Salary]]+Table1[[#This Row],[Bonus]]</f>
        <v>51873</v>
      </c>
      <c r="O4491" s="2">
        <f>Table1[[#This Row],[Bonus]]/Table1[[#This Row],[Basic Salary]]</f>
        <v>0.23577758719268152</v>
      </c>
      <c r="P4491">
        <f ca="1">DATEDIF(Table1[[#This Row],[Date of Birth]],TODAY(),"Y")</f>
        <v>35</v>
      </c>
      <c r="Q4491">
        <f ca="1">DATEDIF(Table1[[#This Row],[Joining Date]],TODAY(),"Y")</f>
        <v>9</v>
      </c>
      <c r="R4491" t="str">
        <f ca="1">IF(YEAR(Table1[[#This Row],[Joining Date]])=YEAR(TODAY()),"Yes","No")</f>
        <v>No</v>
      </c>
      <c r="S4491" t="str">
        <f ca="1">IF(Table1[[#This Row],[Experience]]&gt;5,"Yes","No")</f>
        <v>Yes</v>
      </c>
      <c r="T4491" t="str">
        <f>TEXT(Table1[[#This Row],[Joining Date]],"mmmm")</f>
        <v>June</v>
      </c>
      <c r="U4491" t="str">
        <f>TEXT(Table1[[#This Row],[Joining Date]],"yyyy")</f>
        <v>2017</v>
      </c>
      <c r="V4491" s="5">
        <f ca="1">TODAY()-Table1[[#This Row],[Joining Date]]</f>
        <v>3345</v>
      </c>
      <c r="W4491" t="str">
        <f>LEFT(Table1[[#This Row],[Employee Name]],FIND(" ",Table1[[#This Row],[Employee Name]])-1)</f>
        <v>Arjun</v>
      </c>
      <c r="X4491" t="str">
        <f>RIGHT(Table1[[#This Row],[Employee Name]],LEN(Table1[[#This Row],[Employee Name]])-FIND(" ",Table1[[#This Row],[Employee Name]]))</f>
        <v>Mehta</v>
      </c>
      <c r="Y4491" t="str">
        <f>Table1[[#This Row],[Department]]&amp;"-"&amp;Table1[[#This Row],[Employee ID]]</f>
        <v>IT-E03601</v>
      </c>
      <c r="Z4491" t="str">
        <f>LEFT(Table1[[#This Row],[Department]],3)</f>
        <v>IT</v>
      </c>
      <c r="AA4491" t="str">
        <f>_xlfn.XLOOKUP(Table1[[#This Row],[Manager ID]],MANAGERS!A:A,MANAGERS!B:B)</f>
        <v>Manager_13</v>
      </c>
      <c r="AB4491" t="str" cm="1">
        <f t="array" ref="AB4491">_xlfn.XLOOKUP(Table1[[#This Row],[Manager ID]],Table2[[#All],[Manager ID]],Table2[[#All],[Department Head]])</f>
        <v>HR</v>
      </c>
      <c r="AC4491" s="2">
        <f>_xlfn.XLOOKUP(Table1[[#This Row],[City]],L:L,O:O)</f>
        <v>0.241864189087755</v>
      </c>
      <c r="AD4491" t="str" cm="1">
        <f t="array" ref="AD4491">_xlfn.IFS(Table1[[#This Row],[Performance Score]]&gt;=90,"Excellent",Table1[[#This Row],[Performance Score]]&gt;=75,"Good",Table1[[#This Row],[Performance Score]]&gt;=60,"Average",Table1[[#This Row],[Performance Score]]&lt;=60,"Need Improvement")</f>
        <v>Excellent</v>
      </c>
      <c r="AE4491" t="str">
        <f>IF(AND(Table1[[#This Row],[Attendance %]]&gt;=80,(Table1[[#This Row],[Performance Score]]&gt;=80)),"Eligible","Not Eligible")</f>
        <v>Eligible</v>
      </c>
      <c r="AF4491" t="str">
        <f>IF(Table1[[#This Row],[Performance Score]]&gt;=80,"High Performer","Low Performer")</f>
        <v>High Performer</v>
      </c>
      <c r="AG4491" t="str" cm="1">
        <f t="array" aca="1" ref="AG4491" ca="1">_xlfn.IFS(Table1[[#This Row],[Experience]]&lt;=3,"Junior",Table1[[#This Row],[Experience]]&lt;=7,"Mid Level",Table1[[#This Row],[Experience]]&gt;=7,"Senior")</f>
        <v>Senior</v>
      </c>
      <c r="AH4491" t="str">
        <f>IF(Table1[[#This Row],[Attendance %]]&gt;75,"OK","Below 75")</f>
        <v>OK</v>
      </c>
      <c r="AI4491" t="b">
        <f>ISBLANK(Table1[[#This Row],[Employee ID]])</f>
        <v>0</v>
      </c>
      <c r="AJ4491" t="b">
        <f>ISNUMBER(Table1[[#This Row],[Total Salary  ]])</f>
        <v>1</v>
      </c>
      <c r="AK4491" t="str">
        <f>IFERROR(_xlfn.XLOOKUP(Table1[[#This Row],[Manager ID]],MANAGERS!A:A,MANAGERS!B:B),"Not Found")</f>
        <v>Manager_13</v>
      </c>
    </row>
    <row r="4492" spans="1:37" x14ac:dyDescent="0.2">
      <c r="A4492" t="s">
        <v>2840</v>
      </c>
      <c r="B4492" t="s">
        <v>20</v>
      </c>
      <c r="C4492" t="s">
        <v>21</v>
      </c>
      <c r="D4492" t="s">
        <v>46</v>
      </c>
      <c r="E4492" t="s">
        <v>17</v>
      </c>
      <c r="F4492" s="1">
        <v>45777</v>
      </c>
      <c r="G4492" s="1">
        <v>33717</v>
      </c>
      <c r="H4492">
        <v>39579</v>
      </c>
      <c r="I4492">
        <v>12290</v>
      </c>
      <c r="J4492">
        <v>60</v>
      </c>
      <c r="K4492">
        <v>92</v>
      </c>
      <c r="L4492" t="s">
        <v>27</v>
      </c>
      <c r="M4492">
        <v>117</v>
      </c>
      <c r="N4492">
        <f>Table1[[#This Row],[Basic Salary]]+Table1[[#This Row],[Bonus]]</f>
        <v>51869</v>
      </c>
      <c r="O4492" s="2">
        <f>Table1[[#This Row],[Bonus]]/Table1[[#This Row],[Basic Salary]]</f>
        <v>0.31051820409813286</v>
      </c>
      <c r="P4492">
        <f ca="1">DATEDIF(Table1[[#This Row],[Date of Birth]],TODAY(),"Y")</f>
        <v>34</v>
      </c>
      <c r="Q4492">
        <f ca="1">DATEDIF(Table1[[#This Row],[Joining Date]],TODAY(),"Y")</f>
        <v>1</v>
      </c>
      <c r="R4492" t="str">
        <f ca="1">IF(YEAR(Table1[[#This Row],[Joining Date]])=YEAR(TODAY()),"Yes","No")</f>
        <v>No</v>
      </c>
      <c r="S4492" t="str">
        <f ca="1">IF(Table1[[#This Row],[Experience]]&gt;5,"Yes","No")</f>
        <v>No</v>
      </c>
      <c r="T4492" t="str">
        <f>TEXT(Table1[[#This Row],[Joining Date]],"mmmm")</f>
        <v>April</v>
      </c>
      <c r="U4492" t="str">
        <f>TEXT(Table1[[#This Row],[Joining Date]],"yyyy")</f>
        <v>2025</v>
      </c>
      <c r="V4492" s="5">
        <f ca="1">TODAY()-Table1[[#This Row],[Joining Date]]</f>
        <v>462</v>
      </c>
      <c r="W4492" t="str">
        <f>LEFT(Table1[[#This Row],[Employee Name]],FIND(" ",Table1[[#This Row],[Employee Name]])-1)</f>
        <v>Rahul</v>
      </c>
      <c r="X4492" t="str">
        <f>RIGHT(Table1[[#This Row],[Employee Name]],LEN(Table1[[#This Row],[Employee Name]])-FIND(" ",Table1[[#This Row],[Employee Name]]))</f>
        <v>Verma</v>
      </c>
      <c r="Y4492" t="str">
        <f>Table1[[#This Row],[Department]]&amp;"-"&amp;Table1[[#This Row],[Employee ID]]</f>
        <v>Support-E02784</v>
      </c>
      <c r="Z4492" t="str">
        <f>LEFT(Table1[[#This Row],[Department]],3)</f>
        <v>Sup</v>
      </c>
      <c r="AA4492" t="str">
        <f>_xlfn.XLOOKUP(Table1[[#This Row],[Manager ID]],MANAGERS!A:A,MANAGERS!B:B)</f>
        <v>Manager_17</v>
      </c>
      <c r="AB4492" t="str" cm="1">
        <f t="array" ref="AB4492">_xlfn.XLOOKUP(Table1[[#This Row],[Manager ID]],Table2[[#All],[Manager ID]],Table2[[#All],[Department Head]])</f>
        <v>Finance</v>
      </c>
      <c r="AC4492" s="2">
        <f>_xlfn.XLOOKUP(Table1[[#This Row],[City]],L:L,O:O)</f>
        <v>0.23674293405114402</v>
      </c>
      <c r="AD4492" t="str" cm="1">
        <f t="array" ref="AD4492">_xlfn.IFS(Table1[[#This Row],[Performance Score]]&gt;=90,"Excellent",Table1[[#This Row],[Performance Score]]&gt;=75,"Good",Table1[[#This Row],[Performance Score]]&gt;=60,"Average",Table1[[#This Row],[Performance Score]]&lt;=60,"Need Improvement")</f>
        <v>Excellent</v>
      </c>
      <c r="AE4492" t="str">
        <f>IF(AND(Table1[[#This Row],[Attendance %]]&gt;=80,(Table1[[#This Row],[Performance Score]]&gt;=80)),"Eligible","Not Eligible")</f>
        <v>Not Eligible</v>
      </c>
      <c r="AF4492" t="str">
        <f>IF(Table1[[#This Row],[Performance Score]]&gt;=80,"High Performer","Low Performer")</f>
        <v>High Performer</v>
      </c>
      <c r="AG4492" t="str" cm="1">
        <f t="array" aca="1" ref="AG4492" ca="1">_xlfn.IFS(Table1[[#This Row],[Experience]]&lt;=3,"Junior",Table1[[#This Row],[Experience]]&lt;=7,"Mid Level",Table1[[#This Row],[Experience]]&gt;=7,"Senior")</f>
        <v>Junior</v>
      </c>
      <c r="AH4492" t="str">
        <f>IF(Table1[[#This Row],[Attendance %]]&gt;75,"OK","Below 75")</f>
        <v>Below 75</v>
      </c>
      <c r="AI4492" t="b">
        <f>ISBLANK(Table1[[#This Row],[Employee ID]])</f>
        <v>0</v>
      </c>
      <c r="AJ4492" t="b">
        <f>ISNUMBER(Table1[[#This Row],[Total Salary  ]])</f>
        <v>1</v>
      </c>
      <c r="AK4492" t="str">
        <f>IFERROR(_xlfn.XLOOKUP(Table1[[#This Row],[Manager ID]],MANAGERS!A:A,MANAGERS!B:B),"Not Found")</f>
        <v>Manager_17</v>
      </c>
    </row>
    <row r="4493" spans="1:37" x14ac:dyDescent="0.2">
      <c r="A4493" t="s">
        <v>3893</v>
      </c>
      <c r="B4493" t="s">
        <v>60</v>
      </c>
      <c r="C4493" t="s">
        <v>21</v>
      </c>
      <c r="D4493" t="s">
        <v>16</v>
      </c>
      <c r="E4493" t="s">
        <v>26</v>
      </c>
      <c r="F4493" s="1">
        <v>43360</v>
      </c>
      <c r="G4493" s="1">
        <v>36971</v>
      </c>
      <c r="H4493">
        <v>32348</v>
      </c>
      <c r="I4493">
        <v>19495</v>
      </c>
      <c r="J4493">
        <v>97</v>
      </c>
      <c r="K4493">
        <v>58</v>
      </c>
      <c r="L4493" t="s">
        <v>37</v>
      </c>
      <c r="M4493">
        <v>105</v>
      </c>
      <c r="N4493">
        <f>Table1[[#This Row],[Basic Salary]]+Table1[[#This Row],[Bonus]]</f>
        <v>51843</v>
      </c>
      <c r="O4493" s="2">
        <f>Table1[[#This Row],[Bonus]]/Table1[[#This Row],[Basic Salary]]</f>
        <v>0.60266477061951285</v>
      </c>
      <c r="P4493">
        <f ca="1">DATEDIF(Table1[[#This Row],[Date of Birth]],TODAY(),"Y")</f>
        <v>25</v>
      </c>
      <c r="Q4493">
        <f ca="1">DATEDIF(Table1[[#This Row],[Joining Date]],TODAY(),"Y")</f>
        <v>7</v>
      </c>
      <c r="R4493" t="str">
        <f ca="1">IF(YEAR(Table1[[#This Row],[Joining Date]])=YEAR(TODAY()),"Yes","No")</f>
        <v>No</v>
      </c>
      <c r="S4493" t="str">
        <f ca="1">IF(Table1[[#This Row],[Experience]]&gt;5,"Yes","No")</f>
        <v>Yes</v>
      </c>
      <c r="T4493" t="str">
        <f>TEXT(Table1[[#This Row],[Joining Date]],"mmmm")</f>
        <v>September</v>
      </c>
      <c r="U4493" t="str">
        <f>TEXT(Table1[[#This Row],[Joining Date]],"yyyy")</f>
        <v>2018</v>
      </c>
      <c r="V4493" s="5">
        <f ca="1">TODAY()-Table1[[#This Row],[Joining Date]]</f>
        <v>2879</v>
      </c>
      <c r="W4493" t="str">
        <f>LEFT(Table1[[#This Row],[Employee Name]],FIND(" ",Table1[[#This Row],[Employee Name]])-1)</f>
        <v>Gayathri</v>
      </c>
      <c r="X4493" t="str">
        <f>RIGHT(Table1[[#This Row],[Employee Name]],LEN(Table1[[#This Row],[Employee Name]])-FIND(" ",Table1[[#This Row],[Employee Name]]))</f>
        <v>Iyer</v>
      </c>
      <c r="Y4493" t="str">
        <f>Table1[[#This Row],[Department]]&amp;"-"&amp;Table1[[#This Row],[Employee ID]]</f>
        <v>HR-E03837</v>
      </c>
      <c r="Z4493" t="str">
        <f>LEFT(Table1[[#This Row],[Department]],3)</f>
        <v>HR</v>
      </c>
      <c r="AA4493" t="str">
        <f>_xlfn.XLOOKUP(Table1[[#This Row],[Manager ID]],MANAGERS!A:A,MANAGERS!B:B)</f>
        <v>Manager_5</v>
      </c>
      <c r="AB4493" t="str" cm="1">
        <f t="array" ref="AB4493">_xlfn.XLOOKUP(Table1[[#This Row],[Manager ID]],Table2[[#All],[Manager ID]],Table2[[#All],[Department Head]])</f>
        <v>Sales</v>
      </c>
      <c r="AC4493" s="2">
        <f>_xlfn.XLOOKUP(Table1[[#This Row],[City]],L:L,O:O)</f>
        <v>0.24036902712549932</v>
      </c>
      <c r="AD4493" t="str" cm="1">
        <f t="array" ref="AD4493">_xlfn.IFS(Table1[[#This Row],[Performance Score]]&gt;=90,"Excellent",Table1[[#This Row],[Performance Score]]&gt;=75,"Good",Table1[[#This Row],[Performance Score]]&gt;=60,"Average",Table1[[#This Row],[Performance Score]]&lt;=60,"Need Improvement")</f>
        <v>Need Improvement</v>
      </c>
      <c r="AE4493" t="str">
        <f>IF(AND(Table1[[#This Row],[Attendance %]]&gt;=80,(Table1[[#This Row],[Performance Score]]&gt;=80)),"Eligible","Not Eligible")</f>
        <v>Not Eligible</v>
      </c>
      <c r="AF4493" t="str">
        <f>IF(Table1[[#This Row],[Performance Score]]&gt;=80,"High Performer","Low Performer")</f>
        <v>Low Performer</v>
      </c>
      <c r="AG4493" t="str" cm="1">
        <f t="array" aca="1" ref="AG4493" ca="1">_xlfn.IFS(Table1[[#This Row],[Experience]]&lt;=3,"Junior",Table1[[#This Row],[Experience]]&lt;=7,"Mid Level",Table1[[#This Row],[Experience]]&gt;=7,"Senior")</f>
        <v>Mid Level</v>
      </c>
      <c r="AH4493" t="str">
        <f>IF(Table1[[#This Row],[Attendance %]]&gt;75,"OK","Below 75")</f>
        <v>OK</v>
      </c>
      <c r="AI4493" t="b">
        <f>ISBLANK(Table1[[#This Row],[Employee ID]])</f>
        <v>0</v>
      </c>
      <c r="AJ4493" t="b">
        <f>ISNUMBER(Table1[[#This Row],[Total Salary  ]])</f>
        <v>1</v>
      </c>
      <c r="AK4493" t="str">
        <f>IFERROR(_xlfn.XLOOKUP(Table1[[#This Row],[Manager ID]],MANAGERS!A:A,MANAGERS!B:B),"Not Found")</f>
        <v>Manager_5</v>
      </c>
    </row>
    <row r="4494" spans="1:37" x14ac:dyDescent="0.2">
      <c r="A4494" t="s">
        <v>3284</v>
      </c>
      <c r="B4494" t="s">
        <v>20</v>
      </c>
      <c r="C4494" t="s">
        <v>21</v>
      </c>
      <c r="D4494" t="s">
        <v>81</v>
      </c>
      <c r="E4494" t="s">
        <v>30</v>
      </c>
      <c r="F4494" s="1">
        <v>43506</v>
      </c>
      <c r="G4494" s="1">
        <v>33670</v>
      </c>
      <c r="H4494">
        <v>33758</v>
      </c>
      <c r="I4494">
        <v>18053</v>
      </c>
      <c r="J4494">
        <v>77</v>
      </c>
      <c r="K4494">
        <v>73</v>
      </c>
      <c r="L4494" t="s">
        <v>27</v>
      </c>
      <c r="M4494">
        <v>120</v>
      </c>
      <c r="N4494">
        <f>Table1[[#This Row],[Basic Salary]]+Table1[[#This Row],[Bonus]]</f>
        <v>51811</v>
      </c>
      <c r="O4494" s="2">
        <f>Table1[[#This Row],[Bonus]]/Table1[[#This Row],[Basic Salary]]</f>
        <v>0.53477694176195267</v>
      </c>
      <c r="P4494">
        <f ca="1">DATEDIF(Table1[[#This Row],[Date of Birth]],TODAY(),"Y")</f>
        <v>34</v>
      </c>
      <c r="Q4494">
        <f ca="1">DATEDIF(Table1[[#This Row],[Joining Date]],TODAY(),"Y")</f>
        <v>7</v>
      </c>
      <c r="R4494" t="str">
        <f ca="1">IF(YEAR(Table1[[#This Row],[Joining Date]])=YEAR(TODAY()),"Yes","No")</f>
        <v>No</v>
      </c>
      <c r="S4494" t="str">
        <f ca="1">IF(Table1[[#This Row],[Experience]]&gt;5,"Yes","No")</f>
        <v>Yes</v>
      </c>
      <c r="T4494" t="str">
        <f>TEXT(Table1[[#This Row],[Joining Date]],"mmmm")</f>
        <v>February</v>
      </c>
      <c r="U4494" t="str">
        <f>TEXT(Table1[[#This Row],[Joining Date]],"yyyy")</f>
        <v>2019</v>
      </c>
      <c r="V4494" s="5">
        <f ca="1">TODAY()-Table1[[#This Row],[Joining Date]]</f>
        <v>2733</v>
      </c>
      <c r="W4494" t="str">
        <f>LEFT(Table1[[#This Row],[Employee Name]],FIND(" ",Table1[[#This Row],[Employee Name]])-1)</f>
        <v>Rahul</v>
      </c>
      <c r="X4494" t="str">
        <f>RIGHT(Table1[[#This Row],[Employee Name]],LEN(Table1[[#This Row],[Employee Name]])-FIND(" ",Table1[[#This Row],[Employee Name]]))</f>
        <v>Verma</v>
      </c>
      <c r="Y4494" t="str">
        <f>Table1[[#This Row],[Department]]&amp;"-"&amp;Table1[[#This Row],[Employee ID]]</f>
        <v>Sales-E03228</v>
      </c>
      <c r="Z4494" t="str">
        <f>LEFT(Table1[[#This Row],[Department]],3)</f>
        <v>Sal</v>
      </c>
      <c r="AA4494" t="str">
        <f>_xlfn.XLOOKUP(Table1[[#This Row],[Manager ID]],MANAGERS!A:A,MANAGERS!B:B)</f>
        <v>Manager_20</v>
      </c>
      <c r="AB4494" t="str" cm="1">
        <f t="array" ref="AB4494">_xlfn.XLOOKUP(Table1[[#This Row],[Manager ID]],Table2[[#All],[Manager ID]],Table2[[#All],[Department Head]])</f>
        <v>Operations</v>
      </c>
      <c r="AC4494" s="2">
        <f>_xlfn.XLOOKUP(Table1[[#This Row],[City]],L:L,O:O)</f>
        <v>0.23674293405114402</v>
      </c>
      <c r="AD4494" t="str" cm="1">
        <f t="array" ref="AD4494">_xlfn.IFS(Table1[[#This Row],[Performance Score]]&gt;=90,"Excellent",Table1[[#This Row],[Performance Score]]&gt;=75,"Good",Table1[[#This Row],[Performance Score]]&gt;=60,"Average",Table1[[#This Row],[Performance Score]]&lt;=60,"Need Improvement")</f>
        <v>Average</v>
      </c>
      <c r="AE4494" t="str">
        <f>IF(AND(Table1[[#This Row],[Attendance %]]&gt;=80,(Table1[[#This Row],[Performance Score]]&gt;=80)),"Eligible","Not Eligible")</f>
        <v>Not Eligible</v>
      </c>
      <c r="AF4494" t="str">
        <f>IF(Table1[[#This Row],[Performance Score]]&gt;=80,"High Performer","Low Performer")</f>
        <v>Low Performer</v>
      </c>
      <c r="AG4494" t="str" cm="1">
        <f t="array" aca="1" ref="AG4494" ca="1">_xlfn.IFS(Table1[[#This Row],[Experience]]&lt;=3,"Junior",Table1[[#This Row],[Experience]]&lt;=7,"Mid Level",Table1[[#This Row],[Experience]]&gt;=7,"Senior")</f>
        <v>Mid Level</v>
      </c>
      <c r="AH4494" t="str">
        <f>IF(Table1[[#This Row],[Attendance %]]&gt;75,"OK","Below 75")</f>
        <v>OK</v>
      </c>
      <c r="AI4494" t="b">
        <f>ISBLANK(Table1[[#This Row],[Employee ID]])</f>
        <v>0</v>
      </c>
      <c r="AJ4494" t="b">
        <f>ISNUMBER(Table1[[#This Row],[Total Salary  ]])</f>
        <v>1</v>
      </c>
      <c r="AK4494" t="str">
        <f>IFERROR(_xlfn.XLOOKUP(Table1[[#This Row],[Manager ID]],MANAGERS!A:A,MANAGERS!B:B),"Not Found")</f>
        <v>Manager_20</v>
      </c>
    </row>
    <row r="4495" spans="1:37" x14ac:dyDescent="0.2">
      <c r="A4495" t="s">
        <v>4059</v>
      </c>
      <c r="B4495" t="s">
        <v>77</v>
      </c>
      <c r="C4495" t="s">
        <v>21</v>
      </c>
      <c r="D4495" t="s">
        <v>46</v>
      </c>
      <c r="E4495" t="s">
        <v>17</v>
      </c>
      <c r="F4495" s="1">
        <v>44374</v>
      </c>
      <c r="G4495" s="1">
        <v>32286</v>
      </c>
      <c r="H4495">
        <v>35461</v>
      </c>
      <c r="I4495">
        <v>16295</v>
      </c>
      <c r="J4495">
        <v>67</v>
      </c>
      <c r="K4495">
        <v>42</v>
      </c>
      <c r="L4495" t="s">
        <v>53</v>
      </c>
      <c r="M4495">
        <v>105</v>
      </c>
      <c r="N4495">
        <f>Table1[[#This Row],[Basic Salary]]+Table1[[#This Row],[Bonus]]</f>
        <v>51756</v>
      </c>
      <c r="O4495" s="2">
        <f>Table1[[#This Row],[Bonus]]/Table1[[#This Row],[Basic Salary]]</f>
        <v>0.45951890809621837</v>
      </c>
      <c r="P4495">
        <f ca="1">DATEDIF(Table1[[#This Row],[Date of Birth]],TODAY(),"Y")</f>
        <v>38</v>
      </c>
      <c r="Q4495">
        <f ca="1">DATEDIF(Table1[[#This Row],[Joining Date]],TODAY(),"Y")</f>
        <v>5</v>
      </c>
      <c r="R4495" t="str">
        <f ca="1">IF(YEAR(Table1[[#This Row],[Joining Date]])=YEAR(TODAY()),"Yes","No")</f>
        <v>No</v>
      </c>
      <c r="S4495" t="str">
        <f ca="1">IF(Table1[[#This Row],[Experience]]&gt;5,"Yes","No")</f>
        <v>No</v>
      </c>
      <c r="T4495" t="str">
        <f>TEXT(Table1[[#This Row],[Joining Date]],"mmmm")</f>
        <v>June</v>
      </c>
      <c r="U4495" t="str">
        <f>TEXT(Table1[[#This Row],[Joining Date]],"yyyy")</f>
        <v>2021</v>
      </c>
      <c r="V4495" s="5">
        <f ca="1">TODAY()-Table1[[#This Row],[Joining Date]]</f>
        <v>1865</v>
      </c>
      <c r="W4495" t="str">
        <f>LEFT(Table1[[#This Row],[Employee Name]],FIND(" ",Table1[[#This Row],[Employee Name]])-1)</f>
        <v>Rohan</v>
      </c>
      <c r="X4495" t="str">
        <f>RIGHT(Table1[[#This Row],[Employee Name]],LEN(Table1[[#This Row],[Employee Name]])-FIND(" ",Table1[[#This Row],[Employee Name]]))</f>
        <v>Gupta</v>
      </c>
      <c r="Y4495" t="str">
        <f>Table1[[#This Row],[Department]]&amp;"-"&amp;Table1[[#This Row],[Employee ID]]</f>
        <v>Support-E04003</v>
      </c>
      <c r="Z4495" t="str">
        <f>LEFT(Table1[[#This Row],[Department]],3)</f>
        <v>Sup</v>
      </c>
      <c r="AA4495" t="str">
        <f>_xlfn.XLOOKUP(Table1[[#This Row],[Manager ID]],MANAGERS!A:A,MANAGERS!B:B)</f>
        <v>Manager_5</v>
      </c>
      <c r="AB4495" t="str" cm="1">
        <f t="array" ref="AB4495">_xlfn.XLOOKUP(Table1[[#This Row],[Manager ID]],Table2[[#All],[Manager ID]],Table2[[#All],[Department Head]])</f>
        <v>Sales</v>
      </c>
      <c r="AC4495" s="2">
        <f>_xlfn.XLOOKUP(Table1[[#This Row],[City]],L:L,O:O)</f>
        <v>0.23685887225230964</v>
      </c>
      <c r="AD4495" t="str" cm="1">
        <f t="array" ref="AD4495">_xlfn.IFS(Table1[[#This Row],[Performance Score]]&gt;=90,"Excellent",Table1[[#This Row],[Performance Score]]&gt;=75,"Good",Table1[[#This Row],[Performance Score]]&gt;=60,"Average",Table1[[#This Row],[Performance Score]]&lt;=60,"Need Improvement")</f>
        <v>Need Improvement</v>
      </c>
      <c r="AE4495" t="str">
        <f>IF(AND(Table1[[#This Row],[Attendance %]]&gt;=80,(Table1[[#This Row],[Performance Score]]&gt;=80)),"Eligible","Not Eligible")</f>
        <v>Not Eligible</v>
      </c>
      <c r="AF4495" t="str">
        <f>IF(Table1[[#This Row],[Performance Score]]&gt;=80,"High Performer","Low Performer")</f>
        <v>Low Performer</v>
      </c>
      <c r="AG4495" t="str" cm="1">
        <f t="array" aca="1" ref="AG4495" ca="1">_xlfn.IFS(Table1[[#This Row],[Experience]]&lt;=3,"Junior",Table1[[#This Row],[Experience]]&lt;=7,"Mid Level",Table1[[#This Row],[Experience]]&gt;=7,"Senior")</f>
        <v>Mid Level</v>
      </c>
      <c r="AH4495" t="str">
        <f>IF(Table1[[#This Row],[Attendance %]]&gt;75,"OK","Below 75")</f>
        <v>Below 75</v>
      </c>
      <c r="AI4495" t="b">
        <f>ISBLANK(Table1[[#This Row],[Employee ID]])</f>
        <v>0</v>
      </c>
      <c r="AJ4495" t="b">
        <f>ISNUMBER(Table1[[#This Row],[Total Salary  ]])</f>
        <v>1</v>
      </c>
      <c r="AK4495" t="str">
        <f>IFERROR(_xlfn.XLOOKUP(Table1[[#This Row],[Manager ID]],MANAGERS!A:A,MANAGERS!B:B),"Not Found")</f>
        <v>Manager_5</v>
      </c>
    </row>
    <row r="4496" spans="1:37" x14ac:dyDescent="0.2">
      <c r="A4496" t="s">
        <v>909</v>
      </c>
      <c r="B4496" t="s">
        <v>50</v>
      </c>
      <c r="C4496" t="s">
        <v>21</v>
      </c>
      <c r="D4496" t="s">
        <v>43</v>
      </c>
      <c r="E4496" t="s">
        <v>30</v>
      </c>
      <c r="F4496" s="1">
        <v>45105</v>
      </c>
      <c r="G4496" s="1">
        <v>39636</v>
      </c>
      <c r="H4496">
        <v>45975</v>
      </c>
      <c r="I4496">
        <v>5767</v>
      </c>
      <c r="J4496">
        <v>61</v>
      </c>
      <c r="K4496">
        <v>96</v>
      </c>
      <c r="L4496" t="s">
        <v>34</v>
      </c>
      <c r="M4496">
        <v>118</v>
      </c>
      <c r="N4496">
        <f>Table1[[#This Row],[Basic Salary]]+Table1[[#This Row],[Bonus]]</f>
        <v>51742</v>
      </c>
      <c r="O4496" s="2">
        <f>Table1[[#This Row],[Bonus]]/Table1[[#This Row],[Basic Salary]]</f>
        <v>0.12543773790103316</v>
      </c>
      <c r="P4496">
        <f ca="1">DATEDIF(Table1[[#This Row],[Date of Birth]],TODAY(),"Y")</f>
        <v>18</v>
      </c>
      <c r="Q4496">
        <f ca="1">DATEDIF(Table1[[#This Row],[Joining Date]],TODAY(),"Y")</f>
        <v>3</v>
      </c>
      <c r="R4496" t="str">
        <f ca="1">IF(YEAR(Table1[[#This Row],[Joining Date]])=YEAR(TODAY()),"Yes","No")</f>
        <v>No</v>
      </c>
      <c r="S4496" t="str">
        <f ca="1">IF(Table1[[#This Row],[Experience]]&gt;5,"Yes","No")</f>
        <v>No</v>
      </c>
      <c r="T4496" t="str">
        <f>TEXT(Table1[[#This Row],[Joining Date]],"mmmm")</f>
        <v>June</v>
      </c>
      <c r="U4496" t="str">
        <f>TEXT(Table1[[#This Row],[Joining Date]],"yyyy")</f>
        <v>2023</v>
      </c>
      <c r="V4496" s="5">
        <f ca="1">TODAY()-Table1[[#This Row],[Joining Date]]</f>
        <v>1134</v>
      </c>
      <c r="W4496" t="str">
        <f>LEFT(Table1[[#This Row],[Employee Name]],FIND(" ",Table1[[#This Row],[Employee Name]])-1)</f>
        <v>Ravi</v>
      </c>
      <c r="X4496" t="str">
        <f>RIGHT(Table1[[#This Row],[Employee Name]],LEN(Table1[[#This Row],[Employee Name]])-FIND(" ",Table1[[#This Row],[Employee Name]]))</f>
        <v>Teja</v>
      </c>
      <c r="Y4496" t="str">
        <f>Table1[[#This Row],[Department]]&amp;"-"&amp;Table1[[#This Row],[Employee ID]]</f>
        <v>Operations-E00853</v>
      </c>
      <c r="Z4496" t="str">
        <f>LEFT(Table1[[#This Row],[Department]],3)</f>
        <v>Ope</v>
      </c>
      <c r="AA4496" t="str">
        <f>_xlfn.XLOOKUP(Table1[[#This Row],[Manager ID]],MANAGERS!A:A,MANAGERS!B:B)</f>
        <v>Manager_18</v>
      </c>
      <c r="AB4496" t="str" cm="1">
        <f t="array" ref="AB4496">_xlfn.XLOOKUP(Table1[[#This Row],[Manager ID]],Table2[[#All],[Manager ID]],Table2[[#All],[Department Head]])</f>
        <v>Support</v>
      </c>
      <c r="AC4496" s="2">
        <f>_xlfn.XLOOKUP(Table1[[#This Row],[City]],L:L,O:O)</f>
        <v>0.24030340748661314</v>
      </c>
      <c r="AD4496" t="str" cm="1">
        <f t="array" ref="AD4496">_xlfn.IFS(Table1[[#This Row],[Performance Score]]&gt;=90,"Excellent",Table1[[#This Row],[Performance Score]]&gt;=75,"Good",Table1[[#This Row],[Performance Score]]&gt;=60,"Average",Table1[[#This Row],[Performance Score]]&lt;=60,"Need Improvement")</f>
        <v>Excellent</v>
      </c>
      <c r="AE4496" t="str">
        <f>IF(AND(Table1[[#This Row],[Attendance %]]&gt;=80,(Table1[[#This Row],[Performance Score]]&gt;=80)),"Eligible","Not Eligible")</f>
        <v>Not Eligible</v>
      </c>
      <c r="AF4496" t="str">
        <f>IF(Table1[[#This Row],[Performance Score]]&gt;=80,"High Performer","Low Performer")</f>
        <v>High Performer</v>
      </c>
      <c r="AG4496" t="str" cm="1">
        <f t="array" aca="1" ref="AG4496" ca="1">_xlfn.IFS(Table1[[#This Row],[Experience]]&lt;=3,"Junior",Table1[[#This Row],[Experience]]&lt;=7,"Mid Level",Table1[[#This Row],[Experience]]&gt;=7,"Senior")</f>
        <v>Junior</v>
      </c>
      <c r="AH4496" t="str">
        <f>IF(Table1[[#This Row],[Attendance %]]&gt;75,"OK","Below 75")</f>
        <v>Below 75</v>
      </c>
      <c r="AI4496" t="b">
        <f>ISBLANK(Table1[[#This Row],[Employee ID]])</f>
        <v>0</v>
      </c>
      <c r="AJ4496" t="b">
        <f>ISNUMBER(Table1[[#This Row],[Total Salary  ]])</f>
        <v>1</v>
      </c>
      <c r="AK4496" t="str">
        <f>IFERROR(_xlfn.XLOOKUP(Table1[[#This Row],[Manager ID]],MANAGERS!A:A,MANAGERS!B:B),"Not Found")</f>
        <v>Manager_18</v>
      </c>
    </row>
    <row r="4497" spans="1:37" x14ac:dyDescent="0.2">
      <c r="A4497" t="s">
        <v>4819</v>
      </c>
      <c r="B4497" t="s">
        <v>95</v>
      </c>
      <c r="C4497" t="s">
        <v>21</v>
      </c>
      <c r="D4497" t="s">
        <v>16</v>
      </c>
      <c r="E4497" t="s">
        <v>30</v>
      </c>
      <c r="F4497" s="1">
        <v>42590</v>
      </c>
      <c r="G4497" s="1">
        <v>33395</v>
      </c>
      <c r="H4497">
        <v>33227</v>
      </c>
      <c r="I4497">
        <v>18467</v>
      </c>
      <c r="J4497">
        <v>96</v>
      </c>
      <c r="K4497">
        <v>82</v>
      </c>
      <c r="L4497" t="s">
        <v>23</v>
      </c>
      <c r="M4497">
        <v>104</v>
      </c>
      <c r="N4497">
        <f>Table1[[#This Row],[Basic Salary]]+Table1[[#This Row],[Bonus]]</f>
        <v>51694</v>
      </c>
      <c r="O4497" s="2">
        <f>Table1[[#This Row],[Bonus]]/Table1[[#This Row],[Basic Salary]]</f>
        <v>0.55578294760285307</v>
      </c>
      <c r="P4497">
        <f ca="1">DATEDIF(Table1[[#This Row],[Date of Birth]],TODAY(),"Y")</f>
        <v>35</v>
      </c>
      <c r="Q4497">
        <f ca="1">DATEDIF(Table1[[#This Row],[Joining Date]],TODAY(),"Y")</f>
        <v>9</v>
      </c>
      <c r="R4497" t="str">
        <f ca="1">IF(YEAR(Table1[[#This Row],[Joining Date]])=YEAR(TODAY()),"Yes","No")</f>
        <v>No</v>
      </c>
      <c r="S4497" t="str">
        <f ca="1">IF(Table1[[#This Row],[Experience]]&gt;5,"Yes","No")</f>
        <v>Yes</v>
      </c>
      <c r="T4497" t="str">
        <f>TEXT(Table1[[#This Row],[Joining Date]],"mmmm")</f>
        <v>August</v>
      </c>
      <c r="U4497" t="str">
        <f>TEXT(Table1[[#This Row],[Joining Date]],"yyyy")</f>
        <v>2016</v>
      </c>
      <c r="V4497" s="5">
        <f ca="1">TODAY()-Table1[[#This Row],[Joining Date]]</f>
        <v>3649</v>
      </c>
      <c r="W4497" t="str">
        <f>LEFT(Table1[[#This Row],[Employee Name]],FIND(" ",Table1[[#This Row],[Employee Name]])-1)</f>
        <v>Ajay</v>
      </c>
      <c r="X4497" t="str">
        <f>RIGHT(Table1[[#This Row],[Employee Name]],LEN(Table1[[#This Row],[Employee Name]])-FIND(" ",Table1[[#This Row],[Employee Name]]))</f>
        <v>Singh</v>
      </c>
      <c r="Y4497" t="str">
        <f>Table1[[#This Row],[Department]]&amp;"-"&amp;Table1[[#This Row],[Employee ID]]</f>
        <v>HR-E04763</v>
      </c>
      <c r="Z4497" t="str">
        <f>LEFT(Table1[[#This Row],[Department]],3)</f>
        <v>HR</v>
      </c>
      <c r="AA4497" t="str">
        <f>_xlfn.XLOOKUP(Table1[[#This Row],[Manager ID]],MANAGERS!A:A,MANAGERS!B:B)</f>
        <v>Manager_4</v>
      </c>
      <c r="AB4497" t="str" cm="1">
        <f t="array" ref="AB4497">_xlfn.XLOOKUP(Table1[[#This Row],[Manager ID]],Table2[[#All],[Manager ID]],Table2[[#All],[Department Head]])</f>
        <v>Finance</v>
      </c>
      <c r="AC4497" s="2">
        <f>_xlfn.XLOOKUP(Table1[[#This Row],[City]],L:L,O:O)</f>
        <v>0.23486488519629886</v>
      </c>
      <c r="AD4497" t="str" cm="1">
        <f t="array" ref="AD4497">_xlfn.IFS(Table1[[#This Row],[Performance Score]]&gt;=90,"Excellent",Table1[[#This Row],[Performance Score]]&gt;=75,"Good",Table1[[#This Row],[Performance Score]]&gt;=60,"Average",Table1[[#This Row],[Performance Score]]&lt;=60,"Need Improvement")</f>
        <v>Good</v>
      </c>
      <c r="AE4497" t="str">
        <f>IF(AND(Table1[[#This Row],[Attendance %]]&gt;=80,(Table1[[#This Row],[Performance Score]]&gt;=80)),"Eligible","Not Eligible")</f>
        <v>Eligible</v>
      </c>
      <c r="AF4497" t="str">
        <f>IF(Table1[[#This Row],[Performance Score]]&gt;=80,"High Performer","Low Performer")</f>
        <v>High Performer</v>
      </c>
      <c r="AG4497" t="str" cm="1">
        <f t="array" aca="1" ref="AG4497" ca="1">_xlfn.IFS(Table1[[#This Row],[Experience]]&lt;=3,"Junior",Table1[[#This Row],[Experience]]&lt;=7,"Mid Level",Table1[[#This Row],[Experience]]&gt;=7,"Senior")</f>
        <v>Senior</v>
      </c>
      <c r="AH4497" t="str">
        <f>IF(Table1[[#This Row],[Attendance %]]&gt;75,"OK","Below 75")</f>
        <v>OK</v>
      </c>
      <c r="AI4497" t="b">
        <f>ISBLANK(Table1[[#This Row],[Employee ID]])</f>
        <v>0</v>
      </c>
      <c r="AJ4497" t="b">
        <f>ISNUMBER(Table1[[#This Row],[Total Salary  ]])</f>
        <v>1</v>
      </c>
      <c r="AK4497" t="str">
        <f>IFERROR(_xlfn.XLOOKUP(Table1[[#This Row],[Manager ID]],MANAGERS!A:A,MANAGERS!B:B),"Not Found")</f>
        <v>Manager_4</v>
      </c>
    </row>
    <row r="4498" spans="1:37" x14ac:dyDescent="0.2">
      <c r="A4498" t="s">
        <v>3763</v>
      </c>
      <c r="B4498" t="s">
        <v>87</v>
      </c>
      <c r="C4498" t="s">
        <v>15</v>
      </c>
      <c r="D4498" t="s">
        <v>46</v>
      </c>
      <c r="E4498" t="s">
        <v>51</v>
      </c>
      <c r="F4498" s="1">
        <v>45496</v>
      </c>
      <c r="G4498" s="1">
        <v>31754</v>
      </c>
      <c r="H4498">
        <v>40747</v>
      </c>
      <c r="I4498">
        <v>10930</v>
      </c>
      <c r="J4498">
        <v>94</v>
      </c>
      <c r="K4498">
        <v>48</v>
      </c>
      <c r="L4498" t="s">
        <v>53</v>
      </c>
      <c r="M4498">
        <v>119</v>
      </c>
      <c r="N4498">
        <f>Table1[[#This Row],[Basic Salary]]+Table1[[#This Row],[Bonus]]</f>
        <v>51677</v>
      </c>
      <c r="O4498" s="2">
        <f>Table1[[#This Row],[Bonus]]/Table1[[#This Row],[Basic Salary]]</f>
        <v>0.2682406066704297</v>
      </c>
      <c r="P4498">
        <f ca="1">DATEDIF(Table1[[#This Row],[Date of Birth]],TODAY(),"Y")</f>
        <v>39</v>
      </c>
      <c r="Q4498">
        <f ca="1">DATEDIF(Table1[[#This Row],[Joining Date]],TODAY(),"Y")</f>
        <v>2</v>
      </c>
      <c r="R4498" t="str">
        <f ca="1">IF(YEAR(Table1[[#This Row],[Joining Date]])=YEAR(TODAY()),"Yes","No")</f>
        <v>No</v>
      </c>
      <c r="S4498" t="str">
        <f ca="1">IF(Table1[[#This Row],[Experience]]&gt;5,"Yes","No")</f>
        <v>No</v>
      </c>
      <c r="T4498" t="str">
        <f>TEXT(Table1[[#This Row],[Joining Date]],"mmmm")</f>
        <v>July</v>
      </c>
      <c r="U4498" t="str">
        <f>TEXT(Table1[[#This Row],[Joining Date]],"yyyy")</f>
        <v>2024</v>
      </c>
      <c r="V4498" s="5">
        <f ca="1">TODAY()-Table1[[#This Row],[Joining Date]]</f>
        <v>743</v>
      </c>
      <c r="W4498" t="str">
        <f>LEFT(Table1[[#This Row],[Employee Name]],FIND(" ",Table1[[#This Row],[Employee Name]])-1)</f>
        <v>Arjun</v>
      </c>
      <c r="X4498" t="str">
        <f>RIGHT(Table1[[#This Row],[Employee Name]],LEN(Table1[[#This Row],[Employee Name]])-FIND(" ",Table1[[#This Row],[Employee Name]]))</f>
        <v>Mehta</v>
      </c>
      <c r="Y4498" t="str">
        <f>Table1[[#This Row],[Department]]&amp;"-"&amp;Table1[[#This Row],[Employee ID]]</f>
        <v>Support-E03707</v>
      </c>
      <c r="Z4498" t="str">
        <f>LEFT(Table1[[#This Row],[Department]],3)</f>
        <v>Sup</v>
      </c>
      <c r="AA4498" t="str">
        <f>_xlfn.XLOOKUP(Table1[[#This Row],[Manager ID]],MANAGERS!A:A,MANAGERS!B:B)</f>
        <v>Manager_19</v>
      </c>
      <c r="AB4498" t="str" cm="1">
        <f t="array" ref="AB4498">_xlfn.XLOOKUP(Table1[[#This Row],[Manager ID]],Table2[[#All],[Manager ID]],Table2[[#All],[Department Head]])</f>
        <v>Support</v>
      </c>
      <c r="AC4498" s="2">
        <f>_xlfn.XLOOKUP(Table1[[#This Row],[City]],L:L,O:O)</f>
        <v>0.23685887225230964</v>
      </c>
      <c r="AD4498" t="str" cm="1">
        <f t="array" ref="AD4498">_xlfn.IFS(Table1[[#This Row],[Performance Score]]&gt;=90,"Excellent",Table1[[#This Row],[Performance Score]]&gt;=75,"Good",Table1[[#This Row],[Performance Score]]&gt;=60,"Average",Table1[[#This Row],[Performance Score]]&lt;=60,"Need Improvement")</f>
        <v>Need Improvement</v>
      </c>
      <c r="AE4498" t="str">
        <f>IF(AND(Table1[[#This Row],[Attendance %]]&gt;=80,(Table1[[#This Row],[Performance Score]]&gt;=80)),"Eligible","Not Eligible")</f>
        <v>Not Eligible</v>
      </c>
      <c r="AF4498" t="str">
        <f>IF(Table1[[#This Row],[Performance Score]]&gt;=80,"High Performer","Low Performer")</f>
        <v>Low Performer</v>
      </c>
      <c r="AG4498" t="str" cm="1">
        <f t="array" aca="1" ref="AG4498" ca="1">_xlfn.IFS(Table1[[#This Row],[Experience]]&lt;=3,"Junior",Table1[[#This Row],[Experience]]&lt;=7,"Mid Level",Table1[[#This Row],[Experience]]&gt;=7,"Senior")</f>
        <v>Junior</v>
      </c>
      <c r="AH4498" t="str">
        <f>IF(Table1[[#This Row],[Attendance %]]&gt;75,"OK","Below 75")</f>
        <v>OK</v>
      </c>
      <c r="AI4498" t="b">
        <f>ISBLANK(Table1[[#This Row],[Employee ID]])</f>
        <v>0</v>
      </c>
      <c r="AJ4498" t="b">
        <f>ISNUMBER(Table1[[#This Row],[Total Salary  ]])</f>
        <v>1</v>
      </c>
      <c r="AK4498" t="str">
        <f>IFERROR(_xlfn.XLOOKUP(Table1[[#This Row],[Manager ID]],MANAGERS!A:A,MANAGERS!B:B),"Not Found")</f>
        <v>Manager_19</v>
      </c>
    </row>
    <row r="4499" spans="1:37" x14ac:dyDescent="0.2">
      <c r="A4499" t="s">
        <v>3958</v>
      </c>
      <c r="B4499" t="s">
        <v>129</v>
      </c>
      <c r="C4499" t="s">
        <v>15</v>
      </c>
      <c r="D4499" t="s">
        <v>40</v>
      </c>
      <c r="E4499" t="s">
        <v>30</v>
      </c>
      <c r="F4499" s="1">
        <v>45650</v>
      </c>
      <c r="G4499" s="1">
        <v>29924</v>
      </c>
      <c r="H4499">
        <v>44942</v>
      </c>
      <c r="I4499">
        <v>6692</v>
      </c>
      <c r="J4499">
        <v>99</v>
      </c>
      <c r="K4499">
        <v>97</v>
      </c>
      <c r="L4499" t="s">
        <v>23</v>
      </c>
      <c r="M4499">
        <v>110</v>
      </c>
      <c r="N4499">
        <f>Table1[[#This Row],[Basic Salary]]+Table1[[#This Row],[Bonus]]</f>
        <v>51634</v>
      </c>
      <c r="O4499" s="2">
        <f>Table1[[#This Row],[Bonus]]/Table1[[#This Row],[Basic Salary]]</f>
        <v>0.14890303057273821</v>
      </c>
      <c r="P4499">
        <f ca="1">DATEDIF(Table1[[#This Row],[Date of Birth]],TODAY(),"Y")</f>
        <v>44</v>
      </c>
      <c r="Q4499">
        <f ca="1">DATEDIF(Table1[[#This Row],[Joining Date]],TODAY(),"Y")</f>
        <v>1</v>
      </c>
      <c r="R4499" t="str">
        <f ca="1">IF(YEAR(Table1[[#This Row],[Joining Date]])=YEAR(TODAY()),"Yes","No")</f>
        <v>No</v>
      </c>
      <c r="S4499" t="str">
        <f ca="1">IF(Table1[[#This Row],[Experience]]&gt;5,"Yes","No")</f>
        <v>No</v>
      </c>
      <c r="T4499" t="str">
        <f>TEXT(Table1[[#This Row],[Joining Date]],"mmmm")</f>
        <v>December</v>
      </c>
      <c r="U4499" t="str">
        <f>TEXT(Table1[[#This Row],[Joining Date]],"yyyy")</f>
        <v>2024</v>
      </c>
      <c r="V4499" s="5">
        <f ca="1">TODAY()-Table1[[#This Row],[Joining Date]]</f>
        <v>589</v>
      </c>
      <c r="W4499" t="str">
        <f>LEFT(Table1[[#This Row],[Employee Name]],FIND(" ",Table1[[#This Row],[Employee Name]])-1)</f>
        <v>Aarav</v>
      </c>
      <c r="X4499" t="str">
        <f>RIGHT(Table1[[#This Row],[Employee Name]],LEN(Table1[[#This Row],[Employee Name]])-FIND(" ",Table1[[#This Row],[Employee Name]]))</f>
        <v>Sharma</v>
      </c>
      <c r="Y4499" t="str">
        <f>Table1[[#This Row],[Department]]&amp;"-"&amp;Table1[[#This Row],[Employee ID]]</f>
        <v>IT-E03902</v>
      </c>
      <c r="Z4499" t="str">
        <f>LEFT(Table1[[#This Row],[Department]],3)</f>
        <v>IT</v>
      </c>
      <c r="AA4499" t="str">
        <f>_xlfn.XLOOKUP(Table1[[#This Row],[Manager ID]],MANAGERS!A:A,MANAGERS!B:B)</f>
        <v>Manager_10</v>
      </c>
      <c r="AB4499" t="str" cm="1">
        <f t="array" ref="AB4499">_xlfn.XLOOKUP(Table1[[#This Row],[Manager ID]],Table2[[#All],[Manager ID]],Table2[[#All],[Department Head]])</f>
        <v>HR</v>
      </c>
      <c r="AC4499" s="2">
        <f>_xlfn.XLOOKUP(Table1[[#This Row],[City]],L:L,O:O)</f>
        <v>0.23486488519629886</v>
      </c>
      <c r="AD4499" t="str" cm="1">
        <f t="array" ref="AD4499">_xlfn.IFS(Table1[[#This Row],[Performance Score]]&gt;=90,"Excellent",Table1[[#This Row],[Performance Score]]&gt;=75,"Good",Table1[[#This Row],[Performance Score]]&gt;=60,"Average",Table1[[#This Row],[Performance Score]]&lt;=60,"Need Improvement")</f>
        <v>Excellent</v>
      </c>
      <c r="AE4499" t="str">
        <f>IF(AND(Table1[[#This Row],[Attendance %]]&gt;=80,(Table1[[#This Row],[Performance Score]]&gt;=80)),"Eligible","Not Eligible")</f>
        <v>Eligible</v>
      </c>
      <c r="AF4499" t="str">
        <f>IF(Table1[[#This Row],[Performance Score]]&gt;=80,"High Performer","Low Performer")</f>
        <v>High Performer</v>
      </c>
      <c r="AG4499" t="str" cm="1">
        <f t="array" aca="1" ref="AG4499" ca="1">_xlfn.IFS(Table1[[#This Row],[Experience]]&lt;=3,"Junior",Table1[[#This Row],[Experience]]&lt;=7,"Mid Level",Table1[[#This Row],[Experience]]&gt;=7,"Senior")</f>
        <v>Junior</v>
      </c>
      <c r="AH4499" t="str">
        <f>IF(Table1[[#This Row],[Attendance %]]&gt;75,"OK","Below 75")</f>
        <v>OK</v>
      </c>
      <c r="AI4499" t="b">
        <f>ISBLANK(Table1[[#This Row],[Employee ID]])</f>
        <v>0</v>
      </c>
      <c r="AJ4499" t="b">
        <f>ISNUMBER(Table1[[#This Row],[Total Salary  ]])</f>
        <v>1</v>
      </c>
      <c r="AK4499" t="str">
        <f>IFERROR(_xlfn.XLOOKUP(Table1[[#This Row],[Manager ID]],MANAGERS!A:A,MANAGERS!B:B),"Not Found")</f>
        <v>Manager_10</v>
      </c>
    </row>
    <row r="4500" spans="1:37" x14ac:dyDescent="0.2">
      <c r="A4500" t="s">
        <v>1215</v>
      </c>
      <c r="B4500" t="s">
        <v>36</v>
      </c>
      <c r="C4500" t="s">
        <v>15</v>
      </c>
      <c r="D4500" t="s">
        <v>16</v>
      </c>
      <c r="E4500" t="s">
        <v>65</v>
      </c>
      <c r="F4500" s="1">
        <v>42200</v>
      </c>
      <c r="G4500" s="1">
        <v>29391</v>
      </c>
      <c r="H4500">
        <v>43184</v>
      </c>
      <c r="I4500">
        <v>8445</v>
      </c>
      <c r="J4500">
        <v>80</v>
      </c>
      <c r="K4500">
        <v>95</v>
      </c>
      <c r="L4500" t="s">
        <v>18</v>
      </c>
      <c r="M4500">
        <v>114</v>
      </c>
      <c r="N4500">
        <f>Table1[[#This Row],[Basic Salary]]+Table1[[#This Row],[Bonus]]</f>
        <v>51629</v>
      </c>
      <c r="O4500" s="2">
        <f>Table1[[#This Row],[Bonus]]/Table1[[#This Row],[Basic Salary]]</f>
        <v>0.1955585402000741</v>
      </c>
      <c r="P4500">
        <f ca="1">DATEDIF(Table1[[#This Row],[Date of Birth]],TODAY(),"Y")</f>
        <v>46</v>
      </c>
      <c r="Q4500">
        <f ca="1">DATEDIF(Table1[[#This Row],[Joining Date]],TODAY(),"Y")</f>
        <v>11</v>
      </c>
      <c r="R4500" t="str">
        <f ca="1">IF(YEAR(Table1[[#This Row],[Joining Date]])=YEAR(TODAY()),"Yes","No")</f>
        <v>No</v>
      </c>
      <c r="S4500" t="str">
        <f ca="1">IF(Table1[[#This Row],[Experience]]&gt;5,"Yes","No")</f>
        <v>Yes</v>
      </c>
      <c r="T4500" t="str">
        <f>TEXT(Table1[[#This Row],[Joining Date]],"mmmm")</f>
        <v>July</v>
      </c>
      <c r="U4500" t="str">
        <f>TEXT(Table1[[#This Row],[Joining Date]],"yyyy")</f>
        <v>2015</v>
      </c>
      <c r="V4500" s="5">
        <f ca="1">TODAY()-Table1[[#This Row],[Joining Date]]</f>
        <v>4039</v>
      </c>
      <c r="W4500" t="str">
        <f>LEFT(Table1[[#This Row],[Employee Name]],FIND(" ",Table1[[#This Row],[Employee Name]])-1)</f>
        <v>Meera</v>
      </c>
      <c r="X4500" t="str">
        <f>RIGHT(Table1[[#This Row],[Employee Name]],LEN(Table1[[#This Row],[Employee Name]])-FIND(" ",Table1[[#This Row],[Employee Name]]))</f>
        <v>Joshi</v>
      </c>
      <c r="Y4500" t="str">
        <f>Table1[[#This Row],[Department]]&amp;"-"&amp;Table1[[#This Row],[Employee ID]]</f>
        <v>HR-E01159</v>
      </c>
      <c r="Z4500" t="str">
        <f>LEFT(Table1[[#This Row],[Department]],3)</f>
        <v>HR</v>
      </c>
      <c r="AA4500" t="str">
        <f>_xlfn.XLOOKUP(Table1[[#This Row],[Manager ID]],MANAGERS!A:A,MANAGERS!B:B)</f>
        <v>Manager_14</v>
      </c>
      <c r="AB4500" t="str" cm="1">
        <f t="array" ref="AB4500">_xlfn.XLOOKUP(Table1[[#This Row],[Manager ID]],Table2[[#All],[Manager ID]],Table2[[#All],[Department Head]])</f>
        <v>Marketing</v>
      </c>
      <c r="AC4500" s="2">
        <f>_xlfn.XLOOKUP(Table1[[#This Row],[City]],L:L,O:O)</f>
        <v>0.21356479274849693</v>
      </c>
      <c r="AD4500" t="str" cm="1">
        <f t="array" ref="AD4500">_xlfn.IFS(Table1[[#This Row],[Performance Score]]&gt;=90,"Excellent",Table1[[#This Row],[Performance Score]]&gt;=75,"Good",Table1[[#This Row],[Performance Score]]&gt;=60,"Average",Table1[[#This Row],[Performance Score]]&lt;=60,"Need Improvement")</f>
        <v>Excellent</v>
      </c>
      <c r="AE4500" t="str">
        <f>IF(AND(Table1[[#This Row],[Attendance %]]&gt;=80,(Table1[[#This Row],[Performance Score]]&gt;=80)),"Eligible","Not Eligible")</f>
        <v>Eligible</v>
      </c>
      <c r="AF4500" t="str">
        <f>IF(Table1[[#This Row],[Performance Score]]&gt;=80,"High Performer","Low Performer")</f>
        <v>High Performer</v>
      </c>
      <c r="AG4500" t="str" cm="1">
        <f t="array" aca="1" ref="AG4500" ca="1">_xlfn.IFS(Table1[[#This Row],[Experience]]&lt;=3,"Junior",Table1[[#This Row],[Experience]]&lt;=7,"Mid Level",Table1[[#This Row],[Experience]]&gt;=7,"Senior")</f>
        <v>Senior</v>
      </c>
      <c r="AH4500" t="str">
        <f>IF(Table1[[#This Row],[Attendance %]]&gt;75,"OK","Below 75")</f>
        <v>OK</v>
      </c>
      <c r="AI4500" t="b">
        <f>ISBLANK(Table1[[#This Row],[Employee ID]])</f>
        <v>0</v>
      </c>
      <c r="AJ4500" t="b">
        <f>ISNUMBER(Table1[[#This Row],[Total Salary  ]])</f>
        <v>1</v>
      </c>
      <c r="AK4500" t="str">
        <f>IFERROR(_xlfn.XLOOKUP(Table1[[#This Row],[Manager ID]],MANAGERS!A:A,MANAGERS!B:B),"Not Found")</f>
        <v>Manager_14</v>
      </c>
    </row>
    <row r="4501" spans="1:37" x14ac:dyDescent="0.2">
      <c r="A4501" t="s">
        <v>4852</v>
      </c>
      <c r="B4501" t="s">
        <v>57</v>
      </c>
      <c r="C4501" t="s">
        <v>21</v>
      </c>
      <c r="D4501" t="s">
        <v>16</v>
      </c>
      <c r="E4501" t="s">
        <v>51</v>
      </c>
      <c r="F4501" s="1">
        <v>42105</v>
      </c>
      <c r="G4501" s="1">
        <v>35100</v>
      </c>
      <c r="H4501">
        <v>37135</v>
      </c>
      <c r="I4501">
        <v>14486</v>
      </c>
      <c r="J4501">
        <v>66</v>
      </c>
      <c r="K4501">
        <v>48</v>
      </c>
      <c r="L4501" t="s">
        <v>53</v>
      </c>
      <c r="M4501">
        <v>101</v>
      </c>
      <c r="N4501">
        <f>Table1[[#This Row],[Basic Salary]]+Table1[[#This Row],[Bonus]]</f>
        <v>51621</v>
      </c>
      <c r="O4501" s="2">
        <f>Table1[[#This Row],[Bonus]]/Table1[[#This Row],[Basic Salary]]</f>
        <v>0.39009021139087113</v>
      </c>
      <c r="P4501">
        <f ca="1">DATEDIF(Table1[[#This Row],[Date of Birth]],TODAY(),"Y")</f>
        <v>30</v>
      </c>
      <c r="Q4501">
        <f ca="1">DATEDIF(Table1[[#This Row],[Joining Date]],TODAY(),"Y")</f>
        <v>11</v>
      </c>
      <c r="R4501" t="str">
        <f ca="1">IF(YEAR(Table1[[#This Row],[Joining Date]])=YEAR(TODAY()),"Yes","No")</f>
        <v>No</v>
      </c>
      <c r="S4501" t="str">
        <f ca="1">IF(Table1[[#This Row],[Experience]]&gt;5,"Yes","No")</f>
        <v>Yes</v>
      </c>
      <c r="T4501" t="str">
        <f>TEXT(Table1[[#This Row],[Joining Date]],"mmmm")</f>
        <v>April</v>
      </c>
      <c r="U4501" t="str">
        <f>TEXT(Table1[[#This Row],[Joining Date]],"yyyy")</f>
        <v>2015</v>
      </c>
      <c r="V4501" s="5">
        <f ca="1">TODAY()-Table1[[#This Row],[Joining Date]]</f>
        <v>4134</v>
      </c>
      <c r="W4501" t="str">
        <f>LEFT(Table1[[#This Row],[Employee Name]],FIND(" ",Table1[[#This Row],[Employee Name]])-1)</f>
        <v>Swathi</v>
      </c>
      <c r="X4501" t="str">
        <f>RIGHT(Table1[[#This Row],[Employee Name]],LEN(Table1[[#This Row],[Employee Name]])-FIND(" ",Table1[[#This Row],[Employee Name]]))</f>
        <v>Ramesh</v>
      </c>
      <c r="Y4501" t="str">
        <f>Table1[[#This Row],[Department]]&amp;"-"&amp;Table1[[#This Row],[Employee ID]]</f>
        <v>HR-E04796</v>
      </c>
      <c r="Z4501" t="str">
        <f>LEFT(Table1[[#This Row],[Department]],3)</f>
        <v>HR</v>
      </c>
      <c r="AA4501" t="str">
        <f>_xlfn.XLOOKUP(Table1[[#This Row],[Manager ID]],MANAGERS!A:A,MANAGERS!B:B)</f>
        <v>Manager_1</v>
      </c>
      <c r="AB4501" t="str" cm="1">
        <f t="array" ref="AB4501">_xlfn.XLOOKUP(Table1[[#This Row],[Manager ID]],Table2[[#All],[Manager ID]],Table2[[#All],[Department Head]])</f>
        <v>Support</v>
      </c>
      <c r="AC4501" s="2">
        <f>_xlfn.XLOOKUP(Table1[[#This Row],[City]],L:L,O:O)</f>
        <v>0.23685887225230964</v>
      </c>
      <c r="AD4501" t="str" cm="1">
        <f t="array" ref="AD4501">_xlfn.IFS(Table1[[#This Row],[Performance Score]]&gt;=90,"Excellent",Table1[[#This Row],[Performance Score]]&gt;=75,"Good",Table1[[#This Row],[Performance Score]]&gt;=60,"Average",Table1[[#This Row],[Performance Score]]&lt;=60,"Need Improvement")</f>
        <v>Need Improvement</v>
      </c>
      <c r="AE4501" t="str">
        <f>IF(AND(Table1[[#This Row],[Attendance %]]&gt;=80,(Table1[[#This Row],[Performance Score]]&gt;=80)),"Eligible","Not Eligible")</f>
        <v>Not Eligible</v>
      </c>
      <c r="AF4501" t="str">
        <f>IF(Table1[[#This Row],[Performance Score]]&gt;=80,"High Performer","Low Performer")</f>
        <v>Low Performer</v>
      </c>
      <c r="AG4501" t="str" cm="1">
        <f t="array" aca="1" ref="AG4501" ca="1">_xlfn.IFS(Table1[[#This Row],[Experience]]&lt;=3,"Junior",Table1[[#This Row],[Experience]]&lt;=7,"Mid Level",Table1[[#This Row],[Experience]]&gt;=7,"Senior")</f>
        <v>Senior</v>
      </c>
      <c r="AH4501" t="str">
        <f>IF(Table1[[#This Row],[Attendance %]]&gt;75,"OK","Below 75")</f>
        <v>Below 75</v>
      </c>
      <c r="AI4501" t="b">
        <f>ISBLANK(Table1[[#This Row],[Employee ID]])</f>
        <v>0</v>
      </c>
      <c r="AJ4501" t="b">
        <f>ISNUMBER(Table1[[#This Row],[Total Salary  ]])</f>
        <v>1</v>
      </c>
      <c r="AK4501" t="str">
        <f>IFERROR(_xlfn.XLOOKUP(Table1[[#This Row],[Manager ID]],MANAGERS!A:A,MANAGERS!B:B),"Not Found")</f>
        <v>Manager_1</v>
      </c>
    </row>
    <row r="4502" spans="1:37" x14ac:dyDescent="0.2">
      <c r="A4502" t="s">
        <v>2125</v>
      </c>
      <c r="B4502" t="s">
        <v>39</v>
      </c>
      <c r="C4502" t="s">
        <v>15</v>
      </c>
      <c r="D4502" t="s">
        <v>43</v>
      </c>
      <c r="E4502" t="s">
        <v>22</v>
      </c>
      <c r="F4502" s="1">
        <v>43360</v>
      </c>
      <c r="G4502" s="1">
        <v>34693</v>
      </c>
      <c r="H4502">
        <v>31956</v>
      </c>
      <c r="I4502">
        <v>19598</v>
      </c>
      <c r="J4502">
        <v>88</v>
      </c>
      <c r="K4502">
        <v>99</v>
      </c>
      <c r="L4502" t="s">
        <v>31</v>
      </c>
      <c r="M4502">
        <v>102</v>
      </c>
      <c r="N4502">
        <f>Table1[[#This Row],[Basic Salary]]+Table1[[#This Row],[Bonus]]</f>
        <v>51554</v>
      </c>
      <c r="O4502" s="2">
        <f>Table1[[#This Row],[Bonus]]/Table1[[#This Row],[Basic Salary]]</f>
        <v>0.6132807610464388</v>
      </c>
      <c r="P4502">
        <f ca="1">DATEDIF(Table1[[#This Row],[Date of Birth]],TODAY(),"Y")</f>
        <v>31</v>
      </c>
      <c r="Q4502">
        <f ca="1">DATEDIF(Table1[[#This Row],[Joining Date]],TODAY(),"Y")</f>
        <v>7</v>
      </c>
      <c r="R4502" t="str">
        <f ca="1">IF(YEAR(Table1[[#This Row],[Joining Date]])=YEAR(TODAY()),"Yes","No")</f>
        <v>No</v>
      </c>
      <c r="S4502" t="str">
        <f ca="1">IF(Table1[[#This Row],[Experience]]&gt;5,"Yes","No")</f>
        <v>Yes</v>
      </c>
      <c r="T4502" t="str">
        <f>TEXT(Table1[[#This Row],[Joining Date]],"mmmm")</f>
        <v>September</v>
      </c>
      <c r="U4502" t="str">
        <f>TEXT(Table1[[#This Row],[Joining Date]],"yyyy")</f>
        <v>2018</v>
      </c>
      <c r="V4502" s="5">
        <f ca="1">TODAY()-Table1[[#This Row],[Joining Date]]</f>
        <v>2879</v>
      </c>
      <c r="W4502" t="str">
        <f>LEFT(Table1[[#This Row],[Employee Name]],FIND(" ",Table1[[#This Row],[Employee Name]])-1)</f>
        <v>Karan</v>
      </c>
      <c r="X4502" t="str">
        <f>RIGHT(Table1[[#This Row],[Employee Name]],LEN(Table1[[#This Row],[Employee Name]])-FIND(" ",Table1[[#This Row],[Employee Name]]))</f>
        <v>Malhotra</v>
      </c>
      <c r="Y4502" t="str">
        <f>Table1[[#This Row],[Department]]&amp;"-"&amp;Table1[[#This Row],[Employee ID]]</f>
        <v>Operations-E02069</v>
      </c>
      <c r="Z4502" t="str">
        <f>LEFT(Table1[[#This Row],[Department]],3)</f>
        <v>Ope</v>
      </c>
      <c r="AA4502" t="str">
        <f>_xlfn.XLOOKUP(Table1[[#This Row],[Manager ID]],MANAGERS!A:A,MANAGERS!B:B)</f>
        <v>Manager_2</v>
      </c>
      <c r="AB4502" t="str" cm="1">
        <f t="array" ref="AB4502">_xlfn.XLOOKUP(Table1[[#This Row],[Manager ID]],Table2[[#All],[Manager ID]],Table2[[#All],[Department Head]])</f>
        <v>Sales</v>
      </c>
      <c r="AC4502" s="2">
        <f>_xlfn.XLOOKUP(Table1[[#This Row],[City]],L:L,O:O)</f>
        <v>0.241864189087755</v>
      </c>
      <c r="AD4502" t="str" cm="1">
        <f t="array" ref="AD4502">_xlfn.IFS(Table1[[#This Row],[Performance Score]]&gt;=90,"Excellent",Table1[[#This Row],[Performance Score]]&gt;=75,"Good",Table1[[#This Row],[Performance Score]]&gt;=60,"Average",Table1[[#This Row],[Performance Score]]&lt;=60,"Need Improvement")</f>
        <v>Excellent</v>
      </c>
      <c r="AE4502" t="str">
        <f>IF(AND(Table1[[#This Row],[Attendance %]]&gt;=80,(Table1[[#This Row],[Performance Score]]&gt;=80)),"Eligible","Not Eligible")</f>
        <v>Eligible</v>
      </c>
      <c r="AF4502" t="str">
        <f>IF(Table1[[#This Row],[Performance Score]]&gt;=80,"High Performer","Low Performer")</f>
        <v>High Performer</v>
      </c>
      <c r="AG4502" t="str" cm="1">
        <f t="array" aca="1" ref="AG4502" ca="1">_xlfn.IFS(Table1[[#This Row],[Experience]]&lt;=3,"Junior",Table1[[#This Row],[Experience]]&lt;=7,"Mid Level",Table1[[#This Row],[Experience]]&gt;=7,"Senior")</f>
        <v>Mid Level</v>
      </c>
      <c r="AH4502" t="str">
        <f>IF(Table1[[#This Row],[Attendance %]]&gt;75,"OK","Below 75")</f>
        <v>OK</v>
      </c>
      <c r="AI4502" t="b">
        <f>ISBLANK(Table1[[#This Row],[Employee ID]])</f>
        <v>0</v>
      </c>
      <c r="AJ4502" t="b">
        <f>ISNUMBER(Table1[[#This Row],[Total Salary  ]])</f>
        <v>1</v>
      </c>
      <c r="AK4502" t="str">
        <f>IFERROR(_xlfn.XLOOKUP(Table1[[#This Row],[Manager ID]],MANAGERS!A:A,MANAGERS!B:B),"Not Found")</f>
        <v>Manager_2</v>
      </c>
    </row>
    <row r="4503" spans="1:37" x14ac:dyDescent="0.2">
      <c r="A4503" t="s">
        <v>642</v>
      </c>
      <c r="B4503" t="s">
        <v>48</v>
      </c>
      <c r="C4503" t="s">
        <v>15</v>
      </c>
      <c r="D4503" t="s">
        <v>43</v>
      </c>
      <c r="E4503" t="s">
        <v>51</v>
      </c>
      <c r="F4503" s="1">
        <v>45890</v>
      </c>
      <c r="G4503" s="1">
        <v>41008</v>
      </c>
      <c r="H4503">
        <v>40517</v>
      </c>
      <c r="I4503">
        <v>11033</v>
      </c>
      <c r="J4503">
        <v>80</v>
      </c>
      <c r="K4503">
        <v>93</v>
      </c>
      <c r="L4503" t="s">
        <v>37</v>
      </c>
      <c r="M4503">
        <v>101</v>
      </c>
      <c r="N4503">
        <f>Table1[[#This Row],[Basic Salary]]+Table1[[#This Row],[Bonus]]</f>
        <v>51550</v>
      </c>
      <c r="O4503" s="2">
        <f>Table1[[#This Row],[Bonus]]/Table1[[#This Row],[Basic Salary]]</f>
        <v>0.27230545203248019</v>
      </c>
      <c r="P4503">
        <f ca="1">DATEDIF(Table1[[#This Row],[Date of Birth]],TODAY(),"Y")</f>
        <v>14</v>
      </c>
      <c r="Q4503">
        <f ca="1">DATEDIF(Table1[[#This Row],[Joining Date]],TODAY(),"Y")</f>
        <v>0</v>
      </c>
      <c r="R4503" t="str">
        <f ca="1">IF(YEAR(Table1[[#This Row],[Joining Date]])=YEAR(TODAY()),"Yes","No")</f>
        <v>No</v>
      </c>
      <c r="S4503" t="str">
        <f ca="1">IF(Table1[[#This Row],[Experience]]&gt;5,"Yes","No")</f>
        <v>No</v>
      </c>
      <c r="T4503" t="str">
        <f>TEXT(Table1[[#This Row],[Joining Date]],"mmmm")</f>
        <v>August</v>
      </c>
      <c r="U4503" t="str">
        <f>TEXT(Table1[[#This Row],[Joining Date]],"yyyy")</f>
        <v>2025</v>
      </c>
      <c r="V4503" s="5">
        <f ca="1">TODAY()-Table1[[#This Row],[Joining Date]]</f>
        <v>349</v>
      </c>
      <c r="W4503" t="str">
        <f>LEFT(Table1[[#This Row],[Employee Name]],FIND(" ",Table1[[#This Row],[Employee Name]])-1)</f>
        <v>Aditya</v>
      </c>
      <c r="X4503" t="str">
        <f>RIGHT(Table1[[#This Row],[Employee Name]],LEN(Table1[[#This Row],[Employee Name]])-FIND(" ",Table1[[#This Row],[Employee Name]]))</f>
        <v>Kapoor</v>
      </c>
      <c r="Y4503" t="str">
        <f>Table1[[#This Row],[Department]]&amp;"-"&amp;Table1[[#This Row],[Employee ID]]</f>
        <v>Operations-E00586</v>
      </c>
      <c r="Z4503" t="str">
        <f>LEFT(Table1[[#This Row],[Department]],3)</f>
        <v>Ope</v>
      </c>
      <c r="AA4503" t="str">
        <f>_xlfn.XLOOKUP(Table1[[#This Row],[Manager ID]],MANAGERS!A:A,MANAGERS!B:B)</f>
        <v>Manager_1</v>
      </c>
      <c r="AB4503" t="str" cm="1">
        <f t="array" ref="AB4503">_xlfn.XLOOKUP(Table1[[#This Row],[Manager ID]],Table2[[#All],[Manager ID]],Table2[[#All],[Department Head]])</f>
        <v>Support</v>
      </c>
      <c r="AC4503" s="2">
        <f>_xlfn.XLOOKUP(Table1[[#This Row],[City]],L:L,O:O)</f>
        <v>0.24036902712549932</v>
      </c>
      <c r="AD4503" t="str" cm="1">
        <f t="array" ref="AD4503">_xlfn.IFS(Table1[[#This Row],[Performance Score]]&gt;=90,"Excellent",Table1[[#This Row],[Performance Score]]&gt;=75,"Good",Table1[[#This Row],[Performance Score]]&gt;=60,"Average",Table1[[#This Row],[Performance Score]]&lt;=60,"Need Improvement")</f>
        <v>Excellent</v>
      </c>
      <c r="AE4503" t="str">
        <f>IF(AND(Table1[[#This Row],[Attendance %]]&gt;=80,(Table1[[#This Row],[Performance Score]]&gt;=80)),"Eligible","Not Eligible")</f>
        <v>Eligible</v>
      </c>
      <c r="AF4503" t="str">
        <f>IF(Table1[[#This Row],[Performance Score]]&gt;=80,"High Performer","Low Performer")</f>
        <v>High Performer</v>
      </c>
      <c r="AG4503" t="str" cm="1">
        <f t="array" aca="1" ref="AG4503" ca="1">_xlfn.IFS(Table1[[#This Row],[Experience]]&lt;=3,"Junior",Table1[[#This Row],[Experience]]&lt;=7,"Mid Level",Table1[[#This Row],[Experience]]&gt;=7,"Senior")</f>
        <v>Junior</v>
      </c>
      <c r="AH4503" t="str">
        <f>IF(Table1[[#This Row],[Attendance %]]&gt;75,"OK","Below 75")</f>
        <v>OK</v>
      </c>
      <c r="AI4503" t="b">
        <f>ISBLANK(Table1[[#This Row],[Employee ID]])</f>
        <v>0</v>
      </c>
      <c r="AJ4503" t="b">
        <f>ISNUMBER(Table1[[#This Row],[Total Salary  ]])</f>
        <v>1</v>
      </c>
      <c r="AK4503" t="str">
        <f>IFERROR(_xlfn.XLOOKUP(Table1[[#This Row],[Manager ID]],MANAGERS!A:A,MANAGERS!B:B),"Not Found")</f>
        <v>Manager_1</v>
      </c>
    </row>
    <row r="4504" spans="1:37" x14ac:dyDescent="0.2">
      <c r="A4504" t="s">
        <v>3651</v>
      </c>
      <c r="B4504" t="s">
        <v>93</v>
      </c>
      <c r="C4504" t="s">
        <v>15</v>
      </c>
      <c r="D4504" t="s">
        <v>81</v>
      </c>
      <c r="E4504" t="s">
        <v>30</v>
      </c>
      <c r="F4504" s="1">
        <v>45137</v>
      </c>
      <c r="G4504" s="1">
        <v>31389</v>
      </c>
      <c r="H4504">
        <v>44551</v>
      </c>
      <c r="I4504">
        <v>6999</v>
      </c>
      <c r="J4504">
        <v>71</v>
      </c>
      <c r="K4504">
        <v>67</v>
      </c>
      <c r="L4504" t="s">
        <v>37</v>
      </c>
      <c r="M4504">
        <v>113</v>
      </c>
      <c r="N4504">
        <f>Table1[[#This Row],[Basic Salary]]+Table1[[#This Row],[Bonus]]</f>
        <v>51550</v>
      </c>
      <c r="O4504" s="2">
        <f>Table1[[#This Row],[Bonus]]/Table1[[#This Row],[Basic Salary]]</f>
        <v>0.15710085071042176</v>
      </c>
      <c r="P4504">
        <f ca="1">DATEDIF(Table1[[#This Row],[Date of Birth]],TODAY(),"Y")</f>
        <v>40</v>
      </c>
      <c r="Q4504">
        <f ca="1">DATEDIF(Table1[[#This Row],[Joining Date]],TODAY(),"Y")</f>
        <v>3</v>
      </c>
      <c r="R4504" t="str">
        <f ca="1">IF(YEAR(Table1[[#This Row],[Joining Date]])=YEAR(TODAY()),"Yes","No")</f>
        <v>No</v>
      </c>
      <c r="S4504" t="str">
        <f ca="1">IF(Table1[[#This Row],[Experience]]&gt;5,"Yes","No")</f>
        <v>No</v>
      </c>
      <c r="T4504" t="str">
        <f>TEXT(Table1[[#This Row],[Joining Date]],"mmmm")</f>
        <v>July</v>
      </c>
      <c r="U4504" t="str">
        <f>TEXT(Table1[[#This Row],[Joining Date]],"yyyy")</f>
        <v>2023</v>
      </c>
      <c r="V4504" s="5">
        <f ca="1">TODAY()-Table1[[#This Row],[Joining Date]]</f>
        <v>1102</v>
      </c>
      <c r="W4504" t="str">
        <f>LEFT(Table1[[#This Row],[Employee Name]],FIND(" ",Table1[[#This Row],[Employee Name]])-1)</f>
        <v>Priya</v>
      </c>
      <c r="X4504" t="str">
        <f>RIGHT(Table1[[#This Row],[Employee Name]],LEN(Table1[[#This Row],[Employee Name]])-FIND(" ",Table1[[#This Row],[Employee Name]]))</f>
        <v>Reddy</v>
      </c>
      <c r="Y4504" t="str">
        <f>Table1[[#This Row],[Department]]&amp;"-"&amp;Table1[[#This Row],[Employee ID]]</f>
        <v>Sales-E03595</v>
      </c>
      <c r="Z4504" t="str">
        <f>LEFT(Table1[[#This Row],[Department]],3)</f>
        <v>Sal</v>
      </c>
      <c r="AA4504" t="str">
        <f>_xlfn.XLOOKUP(Table1[[#This Row],[Manager ID]],MANAGERS!A:A,MANAGERS!B:B)</f>
        <v>Manager_13</v>
      </c>
      <c r="AB4504" t="str" cm="1">
        <f t="array" ref="AB4504">_xlfn.XLOOKUP(Table1[[#This Row],[Manager ID]],Table2[[#All],[Manager ID]],Table2[[#All],[Department Head]])</f>
        <v>HR</v>
      </c>
      <c r="AC4504" s="2">
        <f>_xlfn.XLOOKUP(Table1[[#This Row],[City]],L:L,O:O)</f>
        <v>0.24036902712549932</v>
      </c>
      <c r="AD4504" t="str" cm="1">
        <f t="array" ref="AD4504">_xlfn.IFS(Table1[[#This Row],[Performance Score]]&gt;=90,"Excellent",Table1[[#This Row],[Performance Score]]&gt;=75,"Good",Table1[[#This Row],[Performance Score]]&gt;=60,"Average",Table1[[#This Row],[Performance Score]]&lt;=60,"Need Improvement")</f>
        <v>Average</v>
      </c>
      <c r="AE4504" t="str">
        <f>IF(AND(Table1[[#This Row],[Attendance %]]&gt;=80,(Table1[[#This Row],[Performance Score]]&gt;=80)),"Eligible","Not Eligible")</f>
        <v>Not Eligible</v>
      </c>
      <c r="AF4504" t="str">
        <f>IF(Table1[[#This Row],[Performance Score]]&gt;=80,"High Performer","Low Performer")</f>
        <v>Low Performer</v>
      </c>
      <c r="AG4504" t="str" cm="1">
        <f t="array" aca="1" ref="AG4504" ca="1">_xlfn.IFS(Table1[[#This Row],[Experience]]&lt;=3,"Junior",Table1[[#This Row],[Experience]]&lt;=7,"Mid Level",Table1[[#This Row],[Experience]]&gt;=7,"Senior")</f>
        <v>Junior</v>
      </c>
      <c r="AH4504" t="str">
        <f>IF(Table1[[#This Row],[Attendance %]]&gt;75,"OK","Below 75")</f>
        <v>Below 75</v>
      </c>
      <c r="AI4504" t="b">
        <f>ISBLANK(Table1[[#This Row],[Employee ID]])</f>
        <v>0</v>
      </c>
      <c r="AJ4504" t="b">
        <f>ISNUMBER(Table1[[#This Row],[Total Salary  ]])</f>
        <v>1</v>
      </c>
      <c r="AK4504" t="str">
        <f>IFERROR(_xlfn.XLOOKUP(Table1[[#This Row],[Manager ID]],MANAGERS!A:A,MANAGERS!B:B),"Not Found")</f>
        <v>Manager_13</v>
      </c>
    </row>
    <row r="4505" spans="1:37" x14ac:dyDescent="0.2">
      <c r="A4505" t="s">
        <v>3086</v>
      </c>
      <c r="B4505" t="s">
        <v>71</v>
      </c>
      <c r="C4505" t="s">
        <v>21</v>
      </c>
      <c r="D4505" t="s">
        <v>40</v>
      </c>
      <c r="E4505" t="s">
        <v>51</v>
      </c>
      <c r="F4505" s="1">
        <v>43047</v>
      </c>
      <c r="G4505" s="1">
        <v>41208</v>
      </c>
      <c r="H4505">
        <v>29886</v>
      </c>
      <c r="I4505">
        <v>21637</v>
      </c>
      <c r="J4505">
        <v>87</v>
      </c>
      <c r="K4505">
        <v>89</v>
      </c>
      <c r="L4505" t="s">
        <v>34</v>
      </c>
      <c r="M4505">
        <v>112</v>
      </c>
      <c r="N4505">
        <f>Table1[[#This Row],[Basic Salary]]+Table1[[#This Row],[Bonus]]</f>
        <v>51523</v>
      </c>
      <c r="O4505" s="2">
        <f>Table1[[#This Row],[Bonus]]/Table1[[#This Row],[Basic Salary]]</f>
        <v>0.72398447433580937</v>
      </c>
      <c r="P4505">
        <f ca="1">DATEDIF(Table1[[#This Row],[Date of Birth]],TODAY(),"Y")</f>
        <v>13</v>
      </c>
      <c r="Q4505">
        <f ca="1">DATEDIF(Table1[[#This Row],[Joining Date]],TODAY(),"Y")</f>
        <v>8</v>
      </c>
      <c r="R4505" t="str">
        <f ca="1">IF(YEAR(Table1[[#This Row],[Joining Date]])=YEAR(TODAY()),"Yes","No")</f>
        <v>No</v>
      </c>
      <c r="S4505" t="str">
        <f ca="1">IF(Table1[[#This Row],[Experience]]&gt;5,"Yes","No")</f>
        <v>Yes</v>
      </c>
      <c r="T4505" t="str">
        <f>TEXT(Table1[[#This Row],[Joining Date]],"mmmm")</f>
        <v>November</v>
      </c>
      <c r="U4505" t="str">
        <f>TEXT(Table1[[#This Row],[Joining Date]],"yyyy")</f>
        <v>2017</v>
      </c>
      <c r="V4505" s="5">
        <f ca="1">TODAY()-Table1[[#This Row],[Joining Date]]</f>
        <v>3192</v>
      </c>
      <c r="W4505" t="str">
        <f>LEFT(Table1[[#This Row],[Employee Name]],FIND(" ",Table1[[#This Row],[Employee Name]])-1)</f>
        <v>Sneha</v>
      </c>
      <c r="X4505" t="str">
        <f>RIGHT(Table1[[#This Row],[Employee Name]],LEN(Table1[[#This Row],[Employee Name]])-FIND(" ",Table1[[#This Row],[Employee Name]]))</f>
        <v>Iyer</v>
      </c>
      <c r="Y4505" t="str">
        <f>Table1[[#This Row],[Department]]&amp;"-"&amp;Table1[[#This Row],[Employee ID]]</f>
        <v>IT-E03030</v>
      </c>
      <c r="Z4505" t="str">
        <f>LEFT(Table1[[#This Row],[Department]],3)</f>
        <v>IT</v>
      </c>
      <c r="AA4505" t="str">
        <f>_xlfn.XLOOKUP(Table1[[#This Row],[Manager ID]],MANAGERS!A:A,MANAGERS!B:B)</f>
        <v>Manager_12</v>
      </c>
      <c r="AB4505" t="str" cm="1">
        <f t="array" ref="AB4505">_xlfn.XLOOKUP(Table1[[#This Row],[Manager ID]],Table2[[#All],[Manager ID]],Table2[[#All],[Department Head]])</f>
        <v>Marketing</v>
      </c>
      <c r="AC4505" s="2">
        <f>_xlfn.XLOOKUP(Table1[[#This Row],[City]],L:L,O:O)</f>
        <v>0.24030340748661314</v>
      </c>
      <c r="AD4505" t="str" cm="1">
        <f t="array" ref="AD4505">_xlfn.IFS(Table1[[#This Row],[Performance Score]]&gt;=90,"Excellent",Table1[[#This Row],[Performance Score]]&gt;=75,"Good",Table1[[#This Row],[Performance Score]]&gt;=60,"Average",Table1[[#This Row],[Performance Score]]&lt;=60,"Need Improvement")</f>
        <v>Good</v>
      </c>
      <c r="AE4505" t="str">
        <f>IF(AND(Table1[[#This Row],[Attendance %]]&gt;=80,(Table1[[#This Row],[Performance Score]]&gt;=80)),"Eligible","Not Eligible")</f>
        <v>Eligible</v>
      </c>
      <c r="AF4505" t="str">
        <f>IF(Table1[[#This Row],[Performance Score]]&gt;=80,"High Performer","Low Performer")</f>
        <v>High Performer</v>
      </c>
      <c r="AG4505" t="str" cm="1">
        <f t="array" aca="1" ref="AG4505" ca="1">_xlfn.IFS(Table1[[#This Row],[Experience]]&lt;=3,"Junior",Table1[[#This Row],[Experience]]&lt;=7,"Mid Level",Table1[[#This Row],[Experience]]&gt;=7,"Senior")</f>
        <v>Senior</v>
      </c>
      <c r="AH4505" t="str">
        <f>IF(Table1[[#This Row],[Attendance %]]&gt;75,"OK","Below 75")</f>
        <v>OK</v>
      </c>
      <c r="AI4505" t="b">
        <f>ISBLANK(Table1[[#This Row],[Employee ID]])</f>
        <v>0</v>
      </c>
      <c r="AJ4505" t="b">
        <f>ISNUMBER(Table1[[#This Row],[Total Salary  ]])</f>
        <v>1</v>
      </c>
      <c r="AK4505" t="str">
        <f>IFERROR(_xlfn.XLOOKUP(Table1[[#This Row],[Manager ID]],MANAGERS!A:A,MANAGERS!B:B),"Not Found")</f>
        <v>Manager_12</v>
      </c>
    </row>
    <row r="4506" spans="1:37" x14ac:dyDescent="0.2">
      <c r="A4506" t="s">
        <v>2038</v>
      </c>
      <c r="B4506" t="s">
        <v>20</v>
      </c>
      <c r="C4506" t="s">
        <v>21</v>
      </c>
      <c r="D4506" t="s">
        <v>16</v>
      </c>
      <c r="E4506" t="s">
        <v>51</v>
      </c>
      <c r="F4506" s="1">
        <v>45417</v>
      </c>
      <c r="G4506" s="1">
        <v>30259</v>
      </c>
      <c r="H4506">
        <v>36689</v>
      </c>
      <c r="I4506">
        <v>14827</v>
      </c>
      <c r="J4506">
        <v>64</v>
      </c>
      <c r="K4506">
        <v>53</v>
      </c>
      <c r="L4506" t="s">
        <v>34</v>
      </c>
      <c r="M4506">
        <v>104</v>
      </c>
      <c r="N4506">
        <f>Table1[[#This Row],[Basic Salary]]+Table1[[#This Row],[Bonus]]</f>
        <v>51516</v>
      </c>
      <c r="O4506" s="2">
        <f>Table1[[#This Row],[Bonus]]/Table1[[#This Row],[Basic Salary]]</f>
        <v>0.40412657744828151</v>
      </c>
      <c r="P4506">
        <f ca="1">DATEDIF(Table1[[#This Row],[Date of Birth]],TODAY(),"Y")</f>
        <v>43</v>
      </c>
      <c r="Q4506">
        <f ca="1">DATEDIF(Table1[[#This Row],[Joining Date]],TODAY(),"Y")</f>
        <v>2</v>
      </c>
      <c r="R4506" t="str">
        <f ca="1">IF(YEAR(Table1[[#This Row],[Joining Date]])=YEAR(TODAY()),"Yes","No")</f>
        <v>No</v>
      </c>
      <c r="S4506" t="str">
        <f ca="1">IF(Table1[[#This Row],[Experience]]&gt;5,"Yes","No")</f>
        <v>No</v>
      </c>
      <c r="T4506" t="str">
        <f>TEXT(Table1[[#This Row],[Joining Date]],"mmmm")</f>
        <v>May</v>
      </c>
      <c r="U4506" t="str">
        <f>TEXT(Table1[[#This Row],[Joining Date]],"yyyy")</f>
        <v>2024</v>
      </c>
      <c r="V4506" s="5">
        <f ca="1">TODAY()-Table1[[#This Row],[Joining Date]]</f>
        <v>822</v>
      </c>
      <c r="W4506" t="str">
        <f>LEFT(Table1[[#This Row],[Employee Name]],FIND(" ",Table1[[#This Row],[Employee Name]])-1)</f>
        <v>Rahul</v>
      </c>
      <c r="X4506" t="str">
        <f>RIGHT(Table1[[#This Row],[Employee Name]],LEN(Table1[[#This Row],[Employee Name]])-FIND(" ",Table1[[#This Row],[Employee Name]]))</f>
        <v>Verma</v>
      </c>
      <c r="Y4506" t="str">
        <f>Table1[[#This Row],[Department]]&amp;"-"&amp;Table1[[#This Row],[Employee ID]]</f>
        <v>HR-E01982</v>
      </c>
      <c r="Z4506" t="str">
        <f>LEFT(Table1[[#This Row],[Department]],3)</f>
        <v>HR</v>
      </c>
      <c r="AA4506" t="str">
        <f>_xlfn.XLOOKUP(Table1[[#This Row],[Manager ID]],MANAGERS!A:A,MANAGERS!B:B)</f>
        <v>Manager_4</v>
      </c>
      <c r="AB4506" t="str" cm="1">
        <f t="array" ref="AB4506">_xlfn.XLOOKUP(Table1[[#This Row],[Manager ID]],Table2[[#All],[Manager ID]],Table2[[#All],[Department Head]])</f>
        <v>Finance</v>
      </c>
      <c r="AC4506" s="2">
        <f>_xlfn.XLOOKUP(Table1[[#This Row],[City]],L:L,O:O)</f>
        <v>0.24030340748661314</v>
      </c>
      <c r="AD4506" t="str" cm="1">
        <f t="array" ref="AD4506">_xlfn.IFS(Table1[[#This Row],[Performance Score]]&gt;=90,"Excellent",Table1[[#This Row],[Performance Score]]&gt;=75,"Good",Table1[[#This Row],[Performance Score]]&gt;=60,"Average",Table1[[#This Row],[Performance Score]]&lt;=60,"Need Improvement")</f>
        <v>Need Improvement</v>
      </c>
      <c r="AE4506" t="str">
        <f>IF(AND(Table1[[#This Row],[Attendance %]]&gt;=80,(Table1[[#This Row],[Performance Score]]&gt;=80)),"Eligible","Not Eligible")</f>
        <v>Not Eligible</v>
      </c>
      <c r="AF4506" t="str">
        <f>IF(Table1[[#This Row],[Performance Score]]&gt;=80,"High Performer","Low Performer")</f>
        <v>Low Performer</v>
      </c>
      <c r="AG4506" t="str" cm="1">
        <f t="array" aca="1" ref="AG4506" ca="1">_xlfn.IFS(Table1[[#This Row],[Experience]]&lt;=3,"Junior",Table1[[#This Row],[Experience]]&lt;=7,"Mid Level",Table1[[#This Row],[Experience]]&gt;=7,"Senior")</f>
        <v>Junior</v>
      </c>
      <c r="AH4506" t="str">
        <f>IF(Table1[[#This Row],[Attendance %]]&gt;75,"OK","Below 75")</f>
        <v>Below 75</v>
      </c>
      <c r="AI4506" t="b">
        <f>ISBLANK(Table1[[#This Row],[Employee ID]])</f>
        <v>0</v>
      </c>
      <c r="AJ4506" t="b">
        <f>ISNUMBER(Table1[[#This Row],[Total Salary  ]])</f>
        <v>1</v>
      </c>
      <c r="AK4506" t="str">
        <f>IFERROR(_xlfn.XLOOKUP(Table1[[#This Row],[Manager ID]],MANAGERS!A:A,MANAGERS!B:B),"Not Found")</f>
        <v>Manager_4</v>
      </c>
    </row>
    <row r="4507" spans="1:37" x14ac:dyDescent="0.2">
      <c r="A4507" t="s">
        <v>1961</v>
      </c>
      <c r="B4507" t="s">
        <v>20</v>
      </c>
      <c r="C4507" t="s">
        <v>15</v>
      </c>
      <c r="D4507" t="s">
        <v>25</v>
      </c>
      <c r="E4507" t="s">
        <v>51</v>
      </c>
      <c r="F4507" s="1">
        <v>42591</v>
      </c>
      <c r="G4507" s="1">
        <v>39791</v>
      </c>
      <c r="H4507">
        <v>25928</v>
      </c>
      <c r="I4507">
        <v>25542</v>
      </c>
      <c r="J4507">
        <v>79</v>
      </c>
      <c r="K4507">
        <v>79</v>
      </c>
      <c r="L4507" t="s">
        <v>53</v>
      </c>
      <c r="M4507">
        <v>102</v>
      </c>
      <c r="N4507">
        <f>Table1[[#This Row],[Basic Salary]]+Table1[[#This Row],[Bonus]]</f>
        <v>51470</v>
      </c>
      <c r="O4507" s="2">
        <f>Table1[[#This Row],[Bonus]]/Table1[[#This Row],[Basic Salary]]</f>
        <v>0.98511261956186358</v>
      </c>
      <c r="P4507">
        <f ca="1">DATEDIF(Table1[[#This Row],[Date of Birth]],TODAY(),"Y")</f>
        <v>17</v>
      </c>
      <c r="Q4507">
        <f ca="1">DATEDIF(Table1[[#This Row],[Joining Date]],TODAY(),"Y")</f>
        <v>9</v>
      </c>
      <c r="R4507" t="str">
        <f ca="1">IF(YEAR(Table1[[#This Row],[Joining Date]])=YEAR(TODAY()),"Yes","No")</f>
        <v>No</v>
      </c>
      <c r="S4507" t="str">
        <f ca="1">IF(Table1[[#This Row],[Experience]]&gt;5,"Yes","No")</f>
        <v>Yes</v>
      </c>
      <c r="T4507" t="str">
        <f>TEXT(Table1[[#This Row],[Joining Date]],"mmmm")</f>
        <v>August</v>
      </c>
      <c r="U4507" t="str">
        <f>TEXT(Table1[[#This Row],[Joining Date]],"yyyy")</f>
        <v>2016</v>
      </c>
      <c r="V4507" s="5">
        <f ca="1">TODAY()-Table1[[#This Row],[Joining Date]]</f>
        <v>3648</v>
      </c>
      <c r="W4507" t="str">
        <f>LEFT(Table1[[#This Row],[Employee Name]],FIND(" ",Table1[[#This Row],[Employee Name]])-1)</f>
        <v>Rahul</v>
      </c>
      <c r="X4507" t="str">
        <f>RIGHT(Table1[[#This Row],[Employee Name]],LEN(Table1[[#This Row],[Employee Name]])-FIND(" ",Table1[[#This Row],[Employee Name]]))</f>
        <v>Verma</v>
      </c>
      <c r="Y4507" t="str">
        <f>Table1[[#This Row],[Department]]&amp;"-"&amp;Table1[[#This Row],[Employee ID]]</f>
        <v>Finance-E01905</v>
      </c>
      <c r="Z4507" t="str">
        <f>LEFT(Table1[[#This Row],[Department]],3)</f>
        <v>Fin</v>
      </c>
      <c r="AA4507" t="str">
        <f>_xlfn.XLOOKUP(Table1[[#This Row],[Manager ID]],MANAGERS!A:A,MANAGERS!B:B)</f>
        <v>Manager_2</v>
      </c>
      <c r="AB4507" t="str" cm="1">
        <f t="array" ref="AB4507">_xlfn.XLOOKUP(Table1[[#This Row],[Manager ID]],Table2[[#All],[Manager ID]],Table2[[#All],[Department Head]])</f>
        <v>Sales</v>
      </c>
      <c r="AC4507" s="2">
        <f>_xlfn.XLOOKUP(Table1[[#This Row],[City]],L:L,O:O)</f>
        <v>0.23685887225230964</v>
      </c>
      <c r="AD4507" t="str" cm="1">
        <f t="array" ref="AD4507">_xlfn.IFS(Table1[[#This Row],[Performance Score]]&gt;=90,"Excellent",Table1[[#This Row],[Performance Score]]&gt;=75,"Good",Table1[[#This Row],[Performance Score]]&gt;=60,"Average",Table1[[#This Row],[Performance Score]]&lt;=60,"Need Improvement")</f>
        <v>Good</v>
      </c>
      <c r="AE4507" t="str">
        <f>IF(AND(Table1[[#This Row],[Attendance %]]&gt;=80,(Table1[[#This Row],[Performance Score]]&gt;=80)),"Eligible","Not Eligible")</f>
        <v>Not Eligible</v>
      </c>
      <c r="AF4507" t="str">
        <f>IF(Table1[[#This Row],[Performance Score]]&gt;=80,"High Performer","Low Performer")</f>
        <v>Low Performer</v>
      </c>
      <c r="AG4507" t="str" cm="1">
        <f t="array" aca="1" ref="AG4507" ca="1">_xlfn.IFS(Table1[[#This Row],[Experience]]&lt;=3,"Junior",Table1[[#This Row],[Experience]]&lt;=7,"Mid Level",Table1[[#This Row],[Experience]]&gt;=7,"Senior")</f>
        <v>Senior</v>
      </c>
      <c r="AH4507" t="str">
        <f>IF(Table1[[#This Row],[Attendance %]]&gt;75,"OK","Below 75")</f>
        <v>OK</v>
      </c>
      <c r="AI4507" t="b">
        <f>ISBLANK(Table1[[#This Row],[Employee ID]])</f>
        <v>0</v>
      </c>
      <c r="AJ4507" t="b">
        <f>ISNUMBER(Table1[[#This Row],[Total Salary  ]])</f>
        <v>1</v>
      </c>
      <c r="AK4507" t="str">
        <f>IFERROR(_xlfn.XLOOKUP(Table1[[#This Row],[Manager ID]],MANAGERS!A:A,MANAGERS!B:B),"Not Found")</f>
        <v>Manager_2</v>
      </c>
    </row>
    <row r="4508" spans="1:37" x14ac:dyDescent="0.2">
      <c r="A4508" t="s">
        <v>4277</v>
      </c>
      <c r="B4508" t="s">
        <v>75</v>
      </c>
      <c r="C4508" t="s">
        <v>15</v>
      </c>
      <c r="D4508" t="s">
        <v>16</v>
      </c>
      <c r="E4508" t="s">
        <v>65</v>
      </c>
      <c r="F4508" s="1">
        <v>44393</v>
      </c>
      <c r="G4508" s="1">
        <v>33839</v>
      </c>
      <c r="H4508">
        <v>32035</v>
      </c>
      <c r="I4508">
        <v>19312</v>
      </c>
      <c r="J4508">
        <v>96</v>
      </c>
      <c r="K4508">
        <v>60</v>
      </c>
      <c r="L4508" t="s">
        <v>34</v>
      </c>
      <c r="M4508">
        <v>116</v>
      </c>
      <c r="N4508">
        <f>Table1[[#This Row],[Basic Salary]]+Table1[[#This Row],[Bonus]]</f>
        <v>51347</v>
      </c>
      <c r="O4508" s="2">
        <f>Table1[[#This Row],[Bonus]]/Table1[[#This Row],[Basic Salary]]</f>
        <v>0.60284064304666773</v>
      </c>
      <c r="P4508">
        <f ca="1">DATEDIF(Table1[[#This Row],[Date of Birth]],TODAY(),"Y")</f>
        <v>33</v>
      </c>
      <c r="Q4508">
        <f ca="1">DATEDIF(Table1[[#This Row],[Joining Date]],TODAY(),"Y")</f>
        <v>5</v>
      </c>
      <c r="R4508" t="str">
        <f ca="1">IF(YEAR(Table1[[#This Row],[Joining Date]])=YEAR(TODAY()),"Yes","No")</f>
        <v>No</v>
      </c>
      <c r="S4508" t="str">
        <f ca="1">IF(Table1[[#This Row],[Experience]]&gt;5,"Yes","No")</f>
        <v>No</v>
      </c>
      <c r="T4508" t="str">
        <f>TEXT(Table1[[#This Row],[Joining Date]],"mmmm")</f>
        <v>July</v>
      </c>
      <c r="U4508" t="str">
        <f>TEXT(Table1[[#This Row],[Joining Date]],"yyyy")</f>
        <v>2021</v>
      </c>
      <c r="V4508" s="5">
        <f ca="1">TODAY()-Table1[[#This Row],[Joining Date]]</f>
        <v>1846</v>
      </c>
      <c r="W4508" t="str">
        <f>LEFT(Table1[[#This Row],[Employee Name]],FIND(" ",Table1[[#This Row],[Employee Name]])-1)</f>
        <v>Ishita</v>
      </c>
      <c r="X4508" t="str">
        <f>RIGHT(Table1[[#This Row],[Employee Name]],LEN(Table1[[#This Row],[Employee Name]])-FIND(" ",Table1[[#This Row],[Employee Name]]))</f>
        <v>Roy</v>
      </c>
      <c r="Y4508" t="str">
        <f>Table1[[#This Row],[Department]]&amp;"-"&amp;Table1[[#This Row],[Employee ID]]</f>
        <v>HR-E04221</v>
      </c>
      <c r="Z4508" t="str">
        <f>LEFT(Table1[[#This Row],[Department]],3)</f>
        <v>HR</v>
      </c>
      <c r="AA4508" t="str">
        <f>_xlfn.XLOOKUP(Table1[[#This Row],[Manager ID]],MANAGERS!A:A,MANAGERS!B:B)</f>
        <v>Manager_16</v>
      </c>
      <c r="AB4508" t="str" cm="1">
        <f t="array" ref="AB4508">_xlfn.XLOOKUP(Table1[[#This Row],[Manager ID]],Table2[[#All],[Manager ID]],Table2[[#All],[Department Head]])</f>
        <v>Sales</v>
      </c>
      <c r="AC4508" s="2">
        <f>_xlfn.XLOOKUP(Table1[[#This Row],[City]],L:L,O:O)</f>
        <v>0.24030340748661314</v>
      </c>
      <c r="AD4508" t="str" cm="1">
        <f t="array" ref="AD4508">_xlfn.IFS(Table1[[#This Row],[Performance Score]]&gt;=90,"Excellent",Table1[[#This Row],[Performance Score]]&gt;=75,"Good",Table1[[#This Row],[Performance Score]]&gt;=60,"Average",Table1[[#This Row],[Performance Score]]&lt;=60,"Need Improvement")</f>
        <v>Average</v>
      </c>
      <c r="AE4508" t="str">
        <f>IF(AND(Table1[[#This Row],[Attendance %]]&gt;=80,(Table1[[#This Row],[Performance Score]]&gt;=80)),"Eligible","Not Eligible")</f>
        <v>Not Eligible</v>
      </c>
      <c r="AF4508" t="str">
        <f>IF(Table1[[#This Row],[Performance Score]]&gt;=80,"High Performer","Low Performer")</f>
        <v>Low Performer</v>
      </c>
      <c r="AG4508" t="str" cm="1">
        <f t="array" aca="1" ref="AG4508" ca="1">_xlfn.IFS(Table1[[#This Row],[Experience]]&lt;=3,"Junior",Table1[[#This Row],[Experience]]&lt;=7,"Mid Level",Table1[[#This Row],[Experience]]&gt;=7,"Senior")</f>
        <v>Mid Level</v>
      </c>
      <c r="AH4508" t="str">
        <f>IF(Table1[[#This Row],[Attendance %]]&gt;75,"OK","Below 75")</f>
        <v>OK</v>
      </c>
      <c r="AI4508" t="b">
        <f>ISBLANK(Table1[[#This Row],[Employee ID]])</f>
        <v>0</v>
      </c>
      <c r="AJ4508" t="b">
        <f>ISNUMBER(Table1[[#This Row],[Total Salary  ]])</f>
        <v>1</v>
      </c>
      <c r="AK4508" t="str">
        <f>IFERROR(_xlfn.XLOOKUP(Table1[[#This Row],[Manager ID]],MANAGERS!A:A,MANAGERS!B:B),"Not Found")</f>
        <v>Manager_16</v>
      </c>
    </row>
    <row r="4509" spans="1:37" x14ac:dyDescent="0.2">
      <c r="A4509" t="s">
        <v>564</v>
      </c>
      <c r="B4509" t="s">
        <v>20</v>
      </c>
      <c r="C4509" t="s">
        <v>21</v>
      </c>
      <c r="D4509" t="s">
        <v>43</v>
      </c>
      <c r="E4509" t="s">
        <v>22</v>
      </c>
      <c r="F4509" s="1">
        <v>45135</v>
      </c>
      <c r="G4509" s="1">
        <v>38092</v>
      </c>
      <c r="H4509">
        <v>30539</v>
      </c>
      <c r="I4509">
        <v>20803</v>
      </c>
      <c r="J4509">
        <v>83</v>
      </c>
      <c r="K4509">
        <v>79</v>
      </c>
      <c r="L4509" t="s">
        <v>31</v>
      </c>
      <c r="M4509">
        <v>116</v>
      </c>
      <c r="N4509">
        <f>Table1[[#This Row],[Basic Salary]]+Table1[[#This Row],[Bonus]]</f>
        <v>51342</v>
      </c>
      <c r="O4509" s="2">
        <f>Table1[[#This Row],[Bonus]]/Table1[[#This Row],[Basic Salary]]</f>
        <v>0.68119453813156949</v>
      </c>
      <c r="P4509">
        <f ca="1">DATEDIF(Table1[[#This Row],[Date of Birth]],TODAY(),"Y")</f>
        <v>22</v>
      </c>
      <c r="Q4509">
        <f ca="1">DATEDIF(Table1[[#This Row],[Joining Date]],TODAY(),"Y")</f>
        <v>3</v>
      </c>
      <c r="R4509" t="str">
        <f ca="1">IF(YEAR(Table1[[#This Row],[Joining Date]])=YEAR(TODAY()),"Yes","No")</f>
        <v>No</v>
      </c>
      <c r="S4509" t="str">
        <f ca="1">IF(Table1[[#This Row],[Experience]]&gt;5,"Yes","No")</f>
        <v>No</v>
      </c>
      <c r="T4509" t="str">
        <f>TEXT(Table1[[#This Row],[Joining Date]],"mmmm")</f>
        <v>July</v>
      </c>
      <c r="U4509" t="str">
        <f>TEXT(Table1[[#This Row],[Joining Date]],"yyyy")</f>
        <v>2023</v>
      </c>
      <c r="V4509" s="5">
        <f ca="1">TODAY()-Table1[[#This Row],[Joining Date]]</f>
        <v>1104</v>
      </c>
      <c r="W4509" t="str">
        <f>LEFT(Table1[[#This Row],[Employee Name]],FIND(" ",Table1[[#This Row],[Employee Name]])-1)</f>
        <v>Rahul</v>
      </c>
      <c r="X4509" t="str">
        <f>RIGHT(Table1[[#This Row],[Employee Name]],LEN(Table1[[#This Row],[Employee Name]])-FIND(" ",Table1[[#This Row],[Employee Name]]))</f>
        <v>Verma</v>
      </c>
      <c r="Y4509" t="str">
        <f>Table1[[#This Row],[Department]]&amp;"-"&amp;Table1[[#This Row],[Employee ID]]</f>
        <v>Operations-E00508</v>
      </c>
      <c r="Z4509" t="str">
        <f>LEFT(Table1[[#This Row],[Department]],3)</f>
        <v>Ope</v>
      </c>
      <c r="AA4509" t="str">
        <f>_xlfn.XLOOKUP(Table1[[#This Row],[Manager ID]],MANAGERS!A:A,MANAGERS!B:B)</f>
        <v>Manager_16</v>
      </c>
      <c r="AB4509" t="str" cm="1">
        <f t="array" ref="AB4509">_xlfn.XLOOKUP(Table1[[#This Row],[Manager ID]],Table2[[#All],[Manager ID]],Table2[[#All],[Department Head]])</f>
        <v>Sales</v>
      </c>
      <c r="AC4509" s="2">
        <f>_xlfn.XLOOKUP(Table1[[#This Row],[City]],L:L,O:O)</f>
        <v>0.241864189087755</v>
      </c>
      <c r="AD4509" t="str" cm="1">
        <f t="array" ref="AD4509">_xlfn.IFS(Table1[[#This Row],[Performance Score]]&gt;=90,"Excellent",Table1[[#This Row],[Performance Score]]&gt;=75,"Good",Table1[[#This Row],[Performance Score]]&gt;=60,"Average",Table1[[#This Row],[Performance Score]]&lt;=60,"Need Improvement")</f>
        <v>Good</v>
      </c>
      <c r="AE4509" t="str">
        <f>IF(AND(Table1[[#This Row],[Attendance %]]&gt;=80,(Table1[[#This Row],[Performance Score]]&gt;=80)),"Eligible","Not Eligible")</f>
        <v>Not Eligible</v>
      </c>
      <c r="AF4509" t="str">
        <f>IF(Table1[[#This Row],[Performance Score]]&gt;=80,"High Performer","Low Performer")</f>
        <v>Low Performer</v>
      </c>
      <c r="AG4509" t="str" cm="1">
        <f t="array" aca="1" ref="AG4509" ca="1">_xlfn.IFS(Table1[[#This Row],[Experience]]&lt;=3,"Junior",Table1[[#This Row],[Experience]]&lt;=7,"Mid Level",Table1[[#This Row],[Experience]]&gt;=7,"Senior")</f>
        <v>Junior</v>
      </c>
      <c r="AH4509" t="str">
        <f>IF(Table1[[#This Row],[Attendance %]]&gt;75,"OK","Below 75")</f>
        <v>OK</v>
      </c>
      <c r="AI4509" t="b">
        <f>ISBLANK(Table1[[#This Row],[Employee ID]])</f>
        <v>0</v>
      </c>
      <c r="AJ4509" t="b">
        <f>ISNUMBER(Table1[[#This Row],[Total Salary  ]])</f>
        <v>1</v>
      </c>
      <c r="AK4509" t="str">
        <f>IFERROR(_xlfn.XLOOKUP(Table1[[#This Row],[Manager ID]],MANAGERS!A:A,MANAGERS!B:B),"Not Found")</f>
        <v>Manager_16</v>
      </c>
    </row>
    <row r="4510" spans="1:37" x14ac:dyDescent="0.2">
      <c r="A4510" t="s">
        <v>350</v>
      </c>
      <c r="B4510" t="s">
        <v>20</v>
      </c>
      <c r="C4510" t="s">
        <v>15</v>
      </c>
      <c r="D4510" t="s">
        <v>81</v>
      </c>
      <c r="E4510" t="s">
        <v>22</v>
      </c>
      <c r="F4510" s="1">
        <v>42982</v>
      </c>
      <c r="G4510" s="1">
        <v>34224</v>
      </c>
      <c r="H4510">
        <v>40328</v>
      </c>
      <c r="I4510">
        <v>10998</v>
      </c>
      <c r="J4510">
        <v>83</v>
      </c>
      <c r="K4510">
        <v>84</v>
      </c>
      <c r="L4510" t="s">
        <v>37</v>
      </c>
      <c r="M4510">
        <v>117</v>
      </c>
      <c r="N4510">
        <f>Table1[[#This Row],[Basic Salary]]+Table1[[#This Row],[Bonus]]</f>
        <v>51326</v>
      </c>
      <c r="O4510" s="2">
        <f>Table1[[#This Row],[Bonus]]/Table1[[#This Row],[Basic Salary]]</f>
        <v>0.27271374727236658</v>
      </c>
      <c r="P4510">
        <f ca="1">DATEDIF(Table1[[#This Row],[Date of Birth]],TODAY(),"Y")</f>
        <v>32</v>
      </c>
      <c r="Q4510">
        <f ca="1">DATEDIF(Table1[[#This Row],[Joining Date]],TODAY(),"Y")</f>
        <v>8</v>
      </c>
      <c r="R4510" t="str">
        <f ca="1">IF(YEAR(Table1[[#This Row],[Joining Date]])=YEAR(TODAY()),"Yes","No")</f>
        <v>No</v>
      </c>
      <c r="S4510" t="str">
        <f ca="1">IF(Table1[[#This Row],[Experience]]&gt;5,"Yes","No")</f>
        <v>Yes</v>
      </c>
      <c r="T4510" t="str">
        <f>TEXT(Table1[[#This Row],[Joining Date]],"mmmm")</f>
        <v>September</v>
      </c>
      <c r="U4510" t="str">
        <f>TEXT(Table1[[#This Row],[Joining Date]],"yyyy")</f>
        <v>2017</v>
      </c>
      <c r="V4510" s="5">
        <f ca="1">TODAY()-Table1[[#This Row],[Joining Date]]</f>
        <v>3257</v>
      </c>
      <c r="W4510" t="str">
        <f>LEFT(Table1[[#This Row],[Employee Name]],FIND(" ",Table1[[#This Row],[Employee Name]])-1)</f>
        <v>Rahul</v>
      </c>
      <c r="X4510" t="str">
        <f>RIGHT(Table1[[#This Row],[Employee Name]],LEN(Table1[[#This Row],[Employee Name]])-FIND(" ",Table1[[#This Row],[Employee Name]]))</f>
        <v>Verma</v>
      </c>
      <c r="Y4510" t="str">
        <f>Table1[[#This Row],[Department]]&amp;"-"&amp;Table1[[#This Row],[Employee ID]]</f>
        <v>Sales-E00294</v>
      </c>
      <c r="Z4510" t="str">
        <f>LEFT(Table1[[#This Row],[Department]],3)</f>
        <v>Sal</v>
      </c>
      <c r="AA4510" t="str">
        <f>_xlfn.XLOOKUP(Table1[[#This Row],[Manager ID]],MANAGERS!A:A,MANAGERS!B:B)</f>
        <v>Manager_17</v>
      </c>
      <c r="AB4510" t="str" cm="1">
        <f t="array" ref="AB4510">_xlfn.XLOOKUP(Table1[[#This Row],[Manager ID]],Table2[[#All],[Manager ID]],Table2[[#All],[Department Head]])</f>
        <v>Finance</v>
      </c>
      <c r="AC4510" s="2">
        <f>_xlfn.XLOOKUP(Table1[[#This Row],[City]],L:L,O:O)</f>
        <v>0.24036902712549932</v>
      </c>
      <c r="AD4510" t="str" cm="1">
        <f t="array" ref="AD4510">_xlfn.IFS(Table1[[#This Row],[Performance Score]]&gt;=90,"Excellent",Table1[[#This Row],[Performance Score]]&gt;=75,"Good",Table1[[#This Row],[Performance Score]]&gt;=60,"Average",Table1[[#This Row],[Performance Score]]&lt;=60,"Need Improvement")</f>
        <v>Good</v>
      </c>
      <c r="AE4510" t="str">
        <f>IF(AND(Table1[[#This Row],[Attendance %]]&gt;=80,(Table1[[#This Row],[Performance Score]]&gt;=80)),"Eligible","Not Eligible")</f>
        <v>Eligible</v>
      </c>
      <c r="AF4510" t="str">
        <f>IF(Table1[[#This Row],[Performance Score]]&gt;=80,"High Performer","Low Performer")</f>
        <v>High Performer</v>
      </c>
      <c r="AG4510" t="str" cm="1">
        <f t="array" aca="1" ref="AG4510" ca="1">_xlfn.IFS(Table1[[#This Row],[Experience]]&lt;=3,"Junior",Table1[[#This Row],[Experience]]&lt;=7,"Mid Level",Table1[[#This Row],[Experience]]&gt;=7,"Senior")</f>
        <v>Senior</v>
      </c>
      <c r="AH4510" t="str">
        <f>IF(Table1[[#This Row],[Attendance %]]&gt;75,"OK","Below 75")</f>
        <v>OK</v>
      </c>
      <c r="AI4510" t="b">
        <f>ISBLANK(Table1[[#This Row],[Employee ID]])</f>
        <v>0</v>
      </c>
      <c r="AJ4510" t="b">
        <f>ISNUMBER(Table1[[#This Row],[Total Salary  ]])</f>
        <v>1</v>
      </c>
      <c r="AK4510" t="str">
        <f>IFERROR(_xlfn.XLOOKUP(Table1[[#This Row],[Manager ID]],MANAGERS!A:A,MANAGERS!B:B),"Not Found")</f>
        <v>Manager_17</v>
      </c>
    </row>
    <row r="4511" spans="1:37" x14ac:dyDescent="0.2">
      <c r="A4511" t="s">
        <v>1044</v>
      </c>
      <c r="B4511" t="s">
        <v>42</v>
      </c>
      <c r="C4511" t="s">
        <v>21</v>
      </c>
      <c r="D4511" t="s">
        <v>43</v>
      </c>
      <c r="E4511" t="s">
        <v>26</v>
      </c>
      <c r="F4511" s="1">
        <v>44709</v>
      </c>
      <c r="G4511" s="1">
        <v>32300</v>
      </c>
      <c r="H4511">
        <v>25410</v>
      </c>
      <c r="I4511">
        <v>25908</v>
      </c>
      <c r="J4511">
        <v>80</v>
      </c>
      <c r="K4511">
        <v>41</v>
      </c>
      <c r="L4511" t="s">
        <v>18</v>
      </c>
      <c r="M4511">
        <v>112</v>
      </c>
      <c r="N4511">
        <f>Table1[[#This Row],[Basic Salary]]+Table1[[#This Row],[Bonus]]</f>
        <v>51318</v>
      </c>
      <c r="O4511" s="2">
        <f>Table1[[#This Row],[Bonus]]/Table1[[#This Row],[Basic Salary]]</f>
        <v>1.0195985832349468</v>
      </c>
      <c r="P4511">
        <f ca="1">DATEDIF(Table1[[#This Row],[Date of Birth]],TODAY(),"Y")</f>
        <v>38</v>
      </c>
      <c r="Q4511">
        <f ca="1">DATEDIF(Table1[[#This Row],[Joining Date]],TODAY(),"Y")</f>
        <v>4</v>
      </c>
      <c r="R4511" t="str">
        <f ca="1">IF(YEAR(Table1[[#This Row],[Joining Date]])=YEAR(TODAY()),"Yes","No")</f>
        <v>No</v>
      </c>
      <c r="S4511" t="str">
        <f ca="1">IF(Table1[[#This Row],[Experience]]&gt;5,"Yes","No")</f>
        <v>No</v>
      </c>
      <c r="T4511" t="str">
        <f>TEXT(Table1[[#This Row],[Joining Date]],"mmmm")</f>
        <v>May</v>
      </c>
      <c r="U4511" t="str">
        <f>TEXT(Table1[[#This Row],[Joining Date]],"yyyy")</f>
        <v>2022</v>
      </c>
      <c r="V4511" s="5">
        <f ca="1">TODAY()-Table1[[#This Row],[Joining Date]]</f>
        <v>1530</v>
      </c>
      <c r="W4511" t="str">
        <f>LEFT(Table1[[#This Row],[Employee Name]],FIND(" ",Table1[[#This Row],[Employee Name]])-1)</f>
        <v>Krishna</v>
      </c>
      <c r="X4511" t="str">
        <f>RIGHT(Table1[[#This Row],[Employee Name]],LEN(Table1[[#This Row],[Employee Name]])-FIND(" ",Table1[[#This Row],[Employee Name]]))</f>
        <v>Chaitanya</v>
      </c>
      <c r="Y4511" t="str">
        <f>Table1[[#This Row],[Department]]&amp;"-"&amp;Table1[[#This Row],[Employee ID]]</f>
        <v>Operations-E00988</v>
      </c>
      <c r="Z4511" t="str">
        <f>LEFT(Table1[[#This Row],[Department]],3)</f>
        <v>Ope</v>
      </c>
      <c r="AA4511" t="str">
        <f>_xlfn.XLOOKUP(Table1[[#This Row],[Manager ID]],MANAGERS!A:A,MANAGERS!B:B)</f>
        <v>Manager_12</v>
      </c>
      <c r="AB4511" t="str" cm="1">
        <f t="array" ref="AB4511">_xlfn.XLOOKUP(Table1[[#This Row],[Manager ID]],Table2[[#All],[Manager ID]],Table2[[#All],[Department Head]])</f>
        <v>Marketing</v>
      </c>
      <c r="AC4511" s="2">
        <f>_xlfn.XLOOKUP(Table1[[#This Row],[City]],L:L,O:O)</f>
        <v>0.21356479274849693</v>
      </c>
      <c r="AD4511" t="str" cm="1">
        <f t="array" ref="AD4511">_xlfn.IFS(Table1[[#This Row],[Performance Score]]&gt;=90,"Excellent",Table1[[#This Row],[Performance Score]]&gt;=75,"Good",Table1[[#This Row],[Performance Score]]&gt;=60,"Average",Table1[[#This Row],[Performance Score]]&lt;=60,"Need Improvement")</f>
        <v>Need Improvement</v>
      </c>
      <c r="AE4511" t="str">
        <f>IF(AND(Table1[[#This Row],[Attendance %]]&gt;=80,(Table1[[#This Row],[Performance Score]]&gt;=80)),"Eligible","Not Eligible")</f>
        <v>Not Eligible</v>
      </c>
      <c r="AF4511" t="str">
        <f>IF(Table1[[#This Row],[Performance Score]]&gt;=80,"High Performer","Low Performer")</f>
        <v>Low Performer</v>
      </c>
      <c r="AG4511" t="str" cm="1">
        <f t="array" aca="1" ref="AG4511" ca="1">_xlfn.IFS(Table1[[#This Row],[Experience]]&lt;=3,"Junior",Table1[[#This Row],[Experience]]&lt;=7,"Mid Level",Table1[[#This Row],[Experience]]&gt;=7,"Senior")</f>
        <v>Mid Level</v>
      </c>
      <c r="AH4511" t="str">
        <f>IF(Table1[[#This Row],[Attendance %]]&gt;75,"OK","Below 75")</f>
        <v>OK</v>
      </c>
      <c r="AI4511" t="b">
        <f>ISBLANK(Table1[[#This Row],[Employee ID]])</f>
        <v>0</v>
      </c>
      <c r="AJ4511" t="b">
        <f>ISNUMBER(Table1[[#This Row],[Total Salary  ]])</f>
        <v>1</v>
      </c>
      <c r="AK4511" t="str">
        <f>IFERROR(_xlfn.XLOOKUP(Table1[[#This Row],[Manager ID]],MANAGERS!A:A,MANAGERS!B:B),"Not Found")</f>
        <v>Manager_12</v>
      </c>
    </row>
    <row r="4512" spans="1:37" x14ac:dyDescent="0.2">
      <c r="A4512" t="s">
        <v>1071</v>
      </c>
      <c r="B4512" t="s">
        <v>60</v>
      </c>
      <c r="C4512" t="s">
        <v>15</v>
      </c>
      <c r="D4512" t="s">
        <v>46</v>
      </c>
      <c r="E4512" t="s">
        <v>65</v>
      </c>
      <c r="F4512" s="1">
        <v>45960</v>
      </c>
      <c r="G4512" s="1">
        <v>40011</v>
      </c>
      <c r="H4512">
        <v>40378</v>
      </c>
      <c r="I4512">
        <v>10920</v>
      </c>
      <c r="J4512">
        <v>98</v>
      </c>
      <c r="K4512">
        <v>84</v>
      </c>
      <c r="L4512" t="s">
        <v>37</v>
      </c>
      <c r="M4512">
        <v>101</v>
      </c>
      <c r="N4512">
        <f>Table1[[#This Row],[Basic Salary]]+Table1[[#This Row],[Bonus]]</f>
        <v>51298</v>
      </c>
      <c r="O4512" s="2">
        <f>Table1[[#This Row],[Bonus]]/Table1[[#This Row],[Basic Salary]]</f>
        <v>0.27044430135222153</v>
      </c>
      <c r="P4512">
        <f ca="1">DATEDIF(Table1[[#This Row],[Date of Birth]],TODAY(),"Y")</f>
        <v>17</v>
      </c>
      <c r="Q4512">
        <f ca="1">DATEDIF(Table1[[#This Row],[Joining Date]],TODAY(),"Y")</f>
        <v>0</v>
      </c>
      <c r="R4512" t="str">
        <f ca="1">IF(YEAR(Table1[[#This Row],[Joining Date]])=YEAR(TODAY()),"Yes","No")</f>
        <v>No</v>
      </c>
      <c r="S4512" t="str">
        <f ca="1">IF(Table1[[#This Row],[Experience]]&gt;5,"Yes","No")</f>
        <v>No</v>
      </c>
      <c r="T4512" t="str">
        <f>TEXT(Table1[[#This Row],[Joining Date]],"mmmm")</f>
        <v>October</v>
      </c>
      <c r="U4512" t="str">
        <f>TEXT(Table1[[#This Row],[Joining Date]],"yyyy")</f>
        <v>2025</v>
      </c>
      <c r="V4512" s="5">
        <f ca="1">TODAY()-Table1[[#This Row],[Joining Date]]</f>
        <v>279</v>
      </c>
      <c r="W4512" t="str">
        <f>LEFT(Table1[[#This Row],[Employee Name]],FIND(" ",Table1[[#This Row],[Employee Name]])-1)</f>
        <v>Gayathri</v>
      </c>
      <c r="X4512" t="str">
        <f>RIGHT(Table1[[#This Row],[Employee Name]],LEN(Table1[[#This Row],[Employee Name]])-FIND(" ",Table1[[#This Row],[Employee Name]]))</f>
        <v>Iyer</v>
      </c>
      <c r="Y4512" t="str">
        <f>Table1[[#This Row],[Department]]&amp;"-"&amp;Table1[[#This Row],[Employee ID]]</f>
        <v>Support-E01015</v>
      </c>
      <c r="Z4512" t="str">
        <f>LEFT(Table1[[#This Row],[Department]],3)</f>
        <v>Sup</v>
      </c>
      <c r="AA4512" t="str">
        <f>_xlfn.XLOOKUP(Table1[[#This Row],[Manager ID]],MANAGERS!A:A,MANAGERS!B:B)</f>
        <v>Manager_1</v>
      </c>
      <c r="AB4512" t="str" cm="1">
        <f t="array" ref="AB4512">_xlfn.XLOOKUP(Table1[[#This Row],[Manager ID]],Table2[[#All],[Manager ID]],Table2[[#All],[Department Head]])</f>
        <v>Support</v>
      </c>
      <c r="AC4512" s="2">
        <f>_xlfn.XLOOKUP(Table1[[#This Row],[City]],L:L,O:O)</f>
        <v>0.24036902712549932</v>
      </c>
      <c r="AD4512" t="str" cm="1">
        <f t="array" ref="AD4512">_xlfn.IFS(Table1[[#This Row],[Performance Score]]&gt;=90,"Excellent",Table1[[#This Row],[Performance Score]]&gt;=75,"Good",Table1[[#This Row],[Performance Score]]&gt;=60,"Average",Table1[[#This Row],[Performance Score]]&lt;=60,"Need Improvement")</f>
        <v>Good</v>
      </c>
      <c r="AE4512" t="str">
        <f>IF(AND(Table1[[#This Row],[Attendance %]]&gt;=80,(Table1[[#This Row],[Performance Score]]&gt;=80)),"Eligible","Not Eligible")</f>
        <v>Eligible</v>
      </c>
      <c r="AF4512" t="str">
        <f>IF(Table1[[#This Row],[Performance Score]]&gt;=80,"High Performer","Low Performer")</f>
        <v>High Performer</v>
      </c>
      <c r="AG4512" t="str" cm="1">
        <f t="array" aca="1" ref="AG4512" ca="1">_xlfn.IFS(Table1[[#This Row],[Experience]]&lt;=3,"Junior",Table1[[#This Row],[Experience]]&lt;=7,"Mid Level",Table1[[#This Row],[Experience]]&gt;=7,"Senior")</f>
        <v>Junior</v>
      </c>
      <c r="AH4512" t="str">
        <f>IF(Table1[[#This Row],[Attendance %]]&gt;75,"OK","Below 75")</f>
        <v>OK</v>
      </c>
      <c r="AI4512" t="b">
        <f>ISBLANK(Table1[[#This Row],[Employee ID]])</f>
        <v>0</v>
      </c>
      <c r="AJ4512" t="b">
        <f>ISNUMBER(Table1[[#This Row],[Total Salary  ]])</f>
        <v>1</v>
      </c>
      <c r="AK4512" t="str">
        <f>IFERROR(_xlfn.XLOOKUP(Table1[[#This Row],[Manager ID]],MANAGERS!A:A,MANAGERS!B:B),"Not Found")</f>
        <v>Manager_1</v>
      </c>
    </row>
    <row r="4513" spans="1:37" x14ac:dyDescent="0.2">
      <c r="A4513" t="s">
        <v>2175</v>
      </c>
      <c r="B4513" t="s">
        <v>62</v>
      </c>
      <c r="C4513" t="s">
        <v>21</v>
      </c>
      <c r="D4513" t="s">
        <v>25</v>
      </c>
      <c r="E4513" t="s">
        <v>26</v>
      </c>
      <c r="F4513" s="1">
        <v>45617</v>
      </c>
      <c r="G4513" s="1">
        <v>31145</v>
      </c>
      <c r="H4513">
        <v>36594</v>
      </c>
      <c r="I4513">
        <v>14683</v>
      </c>
      <c r="J4513">
        <v>69</v>
      </c>
      <c r="K4513">
        <v>56</v>
      </c>
      <c r="L4513" t="s">
        <v>37</v>
      </c>
      <c r="M4513">
        <v>114</v>
      </c>
      <c r="N4513">
        <f>Table1[[#This Row],[Basic Salary]]+Table1[[#This Row],[Bonus]]</f>
        <v>51277</v>
      </c>
      <c r="O4513" s="2">
        <f>Table1[[#This Row],[Bonus]]/Table1[[#This Row],[Basic Salary]]</f>
        <v>0.40124064054216541</v>
      </c>
      <c r="P4513">
        <f ca="1">DATEDIF(Table1[[#This Row],[Date of Birth]],TODAY(),"Y")</f>
        <v>41</v>
      </c>
      <c r="Q4513">
        <f ca="1">DATEDIF(Table1[[#This Row],[Joining Date]],TODAY(),"Y")</f>
        <v>1</v>
      </c>
      <c r="R4513" t="str">
        <f ca="1">IF(YEAR(Table1[[#This Row],[Joining Date]])=YEAR(TODAY()),"Yes","No")</f>
        <v>No</v>
      </c>
      <c r="S4513" t="str">
        <f ca="1">IF(Table1[[#This Row],[Experience]]&gt;5,"Yes","No")</f>
        <v>No</v>
      </c>
      <c r="T4513" t="str">
        <f>TEXT(Table1[[#This Row],[Joining Date]],"mmmm")</f>
        <v>November</v>
      </c>
      <c r="U4513" t="str">
        <f>TEXT(Table1[[#This Row],[Joining Date]],"yyyy")</f>
        <v>2024</v>
      </c>
      <c r="V4513" s="5">
        <f ca="1">TODAY()-Table1[[#This Row],[Joining Date]]</f>
        <v>622</v>
      </c>
      <c r="W4513" t="str">
        <f>LEFT(Table1[[#This Row],[Employee Name]],FIND(" ",Table1[[#This Row],[Employee Name]])-1)</f>
        <v>Kavya</v>
      </c>
      <c r="X4513" t="str">
        <f>RIGHT(Table1[[#This Row],[Employee Name]],LEN(Table1[[#This Row],[Employee Name]])-FIND(" ",Table1[[#This Row],[Employee Name]]))</f>
        <v>Nair</v>
      </c>
      <c r="Y4513" t="str">
        <f>Table1[[#This Row],[Department]]&amp;"-"&amp;Table1[[#This Row],[Employee ID]]</f>
        <v>Finance-E02119</v>
      </c>
      <c r="Z4513" t="str">
        <f>LEFT(Table1[[#This Row],[Department]],3)</f>
        <v>Fin</v>
      </c>
      <c r="AA4513" t="str">
        <f>_xlfn.XLOOKUP(Table1[[#This Row],[Manager ID]],MANAGERS!A:A,MANAGERS!B:B)</f>
        <v>Manager_14</v>
      </c>
      <c r="AB4513" t="str" cm="1">
        <f t="array" ref="AB4513">_xlfn.XLOOKUP(Table1[[#This Row],[Manager ID]],Table2[[#All],[Manager ID]],Table2[[#All],[Department Head]])</f>
        <v>Marketing</v>
      </c>
      <c r="AC4513" s="2">
        <f>_xlfn.XLOOKUP(Table1[[#This Row],[City]],L:L,O:O)</f>
        <v>0.24036902712549932</v>
      </c>
      <c r="AD4513" t="str" cm="1">
        <f t="array" ref="AD4513">_xlfn.IFS(Table1[[#This Row],[Performance Score]]&gt;=90,"Excellent",Table1[[#This Row],[Performance Score]]&gt;=75,"Good",Table1[[#This Row],[Performance Score]]&gt;=60,"Average",Table1[[#This Row],[Performance Score]]&lt;=60,"Need Improvement")</f>
        <v>Need Improvement</v>
      </c>
      <c r="AE4513" t="str">
        <f>IF(AND(Table1[[#This Row],[Attendance %]]&gt;=80,(Table1[[#This Row],[Performance Score]]&gt;=80)),"Eligible","Not Eligible")</f>
        <v>Not Eligible</v>
      </c>
      <c r="AF4513" t="str">
        <f>IF(Table1[[#This Row],[Performance Score]]&gt;=80,"High Performer","Low Performer")</f>
        <v>Low Performer</v>
      </c>
      <c r="AG4513" t="str" cm="1">
        <f t="array" aca="1" ref="AG4513" ca="1">_xlfn.IFS(Table1[[#This Row],[Experience]]&lt;=3,"Junior",Table1[[#This Row],[Experience]]&lt;=7,"Mid Level",Table1[[#This Row],[Experience]]&gt;=7,"Senior")</f>
        <v>Junior</v>
      </c>
      <c r="AH4513" t="str">
        <f>IF(Table1[[#This Row],[Attendance %]]&gt;75,"OK","Below 75")</f>
        <v>Below 75</v>
      </c>
      <c r="AI4513" t="b">
        <f>ISBLANK(Table1[[#This Row],[Employee ID]])</f>
        <v>0</v>
      </c>
      <c r="AJ4513" t="b">
        <f>ISNUMBER(Table1[[#This Row],[Total Salary  ]])</f>
        <v>1</v>
      </c>
      <c r="AK4513" t="str">
        <f>IFERROR(_xlfn.XLOOKUP(Table1[[#This Row],[Manager ID]],MANAGERS!A:A,MANAGERS!B:B),"Not Found")</f>
        <v>Manager_14</v>
      </c>
    </row>
    <row r="4514" spans="1:37" x14ac:dyDescent="0.2">
      <c r="A4514" t="s">
        <v>1972</v>
      </c>
      <c r="B4514" t="s">
        <v>45</v>
      </c>
      <c r="C4514" t="s">
        <v>15</v>
      </c>
      <c r="D4514" t="s">
        <v>46</v>
      </c>
      <c r="E4514" t="s">
        <v>26</v>
      </c>
      <c r="F4514" s="1">
        <v>43192</v>
      </c>
      <c r="G4514" s="1">
        <v>33270</v>
      </c>
      <c r="H4514">
        <v>27563</v>
      </c>
      <c r="I4514">
        <v>23711</v>
      </c>
      <c r="J4514">
        <v>81</v>
      </c>
      <c r="K4514">
        <v>56</v>
      </c>
      <c r="L4514" t="s">
        <v>34</v>
      </c>
      <c r="M4514">
        <v>109</v>
      </c>
      <c r="N4514">
        <f>Table1[[#This Row],[Basic Salary]]+Table1[[#This Row],[Bonus]]</f>
        <v>51274</v>
      </c>
      <c r="O4514" s="2">
        <f>Table1[[#This Row],[Bonus]]/Table1[[#This Row],[Basic Salary]]</f>
        <v>0.86024743315314012</v>
      </c>
      <c r="P4514">
        <f ca="1">DATEDIF(Table1[[#This Row],[Date of Birth]],TODAY(),"Y")</f>
        <v>35</v>
      </c>
      <c r="Q4514">
        <f ca="1">DATEDIF(Table1[[#This Row],[Joining Date]],TODAY(),"Y")</f>
        <v>8</v>
      </c>
      <c r="R4514" t="str">
        <f ca="1">IF(YEAR(Table1[[#This Row],[Joining Date]])=YEAR(TODAY()),"Yes","No")</f>
        <v>No</v>
      </c>
      <c r="S4514" t="str">
        <f ca="1">IF(Table1[[#This Row],[Experience]]&gt;5,"Yes","No")</f>
        <v>Yes</v>
      </c>
      <c r="T4514" t="str">
        <f>TEXT(Table1[[#This Row],[Joining Date]],"mmmm")</f>
        <v>April</v>
      </c>
      <c r="U4514" t="str">
        <f>TEXT(Table1[[#This Row],[Joining Date]],"yyyy")</f>
        <v>2018</v>
      </c>
      <c r="V4514" s="5">
        <f ca="1">TODAY()-Table1[[#This Row],[Joining Date]]</f>
        <v>3047</v>
      </c>
      <c r="W4514" t="str">
        <f>LEFT(Table1[[#This Row],[Employee Name]],FIND(" ",Table1[[#This Row],[Employee Name]])-1)</f>
        <v>Ananya</v>
      </c>
      <c r="X4514" t="str">
        <f>RIGHT(Table1[[#This Row],[Employee Name]],LEN(Table1[[#This Row],[Employee Name]])-FIND(" ",Table1[[#This Row],[Employee Name]]))</f>
        <v>Rao</v>
      </c>
      <c r="Y4514" t="str">
        <f>Table1[[#This Row],[Department]]&amp;"-"&amp;Table1[[#This Row],[Employee ID]]</f>
        <v>Support-E01916</v>
      </c>
      <c r="Z4514" t="str">
        <f>LEFT(Table1[[#This Row],[Department]],3)</f>
        <v>Sup</v>
      </c>
      <c r="AA4514" t="str">
        <f>_xlfn.XLOOKUP(Table1[[#This Row],[Manager ID]],MANAGERS!A:A,MANAGERS!B:B)</f>
        <v>Manager_9</v>
      </c>
      <c r="AB4514" t="str" cm="1">
        <f t="array" ref="AB4514">_xlfn.XLOOKUP(Table1[[#This Row],[Manager ID]],Table2[[#All],[Manager ID]],Table2[[#All],[Department Head]])</f>
        <v>Sales</v>
      </c>
      <c r="AC4514" s="2">
        <f>_xlfn.XLOOKUP(Table1[[#This Row],[City]],L:L,O:O)</f>
        <v>0.24030340748661314</v>
      </c>
      <c r="AD4514" t="str" cm="1">
        <f t="array" ref="AD4514">_xlfn.IFS(Table1[[#This Row],[Performance Score]]&gt;=90,"Excellent",Table1[[#This Row],[Performance Score]]&gt;=75,"Good",Table1[[#This Row],[Performance Score]]&gt;=60,"Average",Table1[[#This Row],[Performance Score]]&lt;=60,"Need Improvement")</f>
        <v>Need Improvement</v>
      </c>
      <c r="AE4514" t="str">
        <f>IF(AND(Table1[[#This Row],[Attendance %]]&gt;=80,(Table1[[#This Row],[Performance Score]]&gt;=80)),"Eligible","Not Eligible")</f>
        <v>Not Eligible</v>
      </c>
      <c r="AF4514" t="str">
        <f>IF(Table1[[#This Row],[Performance Score]]&gt;=80,"High Performer","Low Performer")</f>
        <v>Low Performer</v>
      </c>
      <c r="AG4514" t="str" cm="1">
        <f t="array" aca="1" ref="AG4514" ca="1">_xlfn.IFS(Table1[[#This Row],[Experience]]&lt;=3,"Junior",Table1[[#This Row],[Experience]]&lt;=7,"Mid Level",Table1[[#This Row],[Experience]]&gt;=7,"Senior")</f>
        <v>Senior</v>
      </c>
      <c r="AH4514" t="str">
        <f>IF(Table1[[#This Row],[Attendance %]]&gt;75,"OK","Below 75")</f>
        <v>OK</v>
      </c>
      <c r="AI4514" t="b">
        <f>ISBLANK(Table1[[#This Row],[Employee ID]])</f>
        <v>0</v>
      </c>
      <c r="AJ4514" t="b">
        <f>ISNUMBER(Table1[[#This Row],[Total Salary  ]])</f>
        <v>1</v>
      </c>
      <c r="AK4514" t="str">
        <f>IFERROR(_xlfn.XLOOKUP(Table1[[#This Row],[Manager ID]],MANAGERS!A:A,MANAGERS!B:B),"Not Found")</f>
        <v>Manager_9</v>
      </c>
    </row>
    <row r="4515" spans="1:37" x14ac:dyDescent="0.2">
      <c r="A4515" t="s">
        <v>2012</v>
      </c>
      <c r="B4515" t="s">
        <v>14</v>
      </c>
      <c r="C4515" t="s">
        <v>15</v>
      </c>
      <c r="D4515" t="s">
        <v>46</v>
      </c>
      <c r="E4515" t="s">
        <v>22</v>
      </c>
      <c r="F4515" s="1">
        <v>45261</v>
      </c>
      <c r="G4515" s="1">
        <v>31129</v>
      </c>
      <c r="H4515">
        <v>31629</v>
      </c>
      <c r="I4515">
        <v>19645</v>
      </c>
      <c r="J4515">
        <v>97</v>
      </c>
      <c r="K4515">
        <v>71</v>
      </c>
      <c r="L4515" t="s">
        <v>18</v>
      </c>
      <c r="M4515">
        <v>115</v>
      </c>
      <c r="N4515">
        <f>Table1[[#This Row],[Basic Salary]]+Table1[[#This Row],[Bonus]]</f>
        <v>51274</v>
      </c>
      <c r="O4515" s="2">
        <f>Table1[[#This Row],[Bonus]]/Table1[[#This Row],[Basic Salary]]</f>
        <v>0.62110721173606498</v>
      </c>
      <c r="P4515">
        <f ca="1">DATEDIF(Table1[[#This Row],[Date of Birth]],TODAY(),"Y")</f>
        <v>41</v>
      </c>
      <c r="Q4515">
        <f ca="1">DATEDIF(Table1[[#This Row],[Joining Date]],TODAY(),"Y")</f>
        <v>2</v>
      </c>
      <c r="R4515" t="str">
        <f ca="1">IF(YEAR(Table1[[#This Row],[Joining Date]])=YEAR(TODAY()),"Yes","No")</f>
        <v>No</v>
      </c>
      <c r="S4515" t="str">
        <f ca="1">IF(Table1[[#This Row],[Experience]]&gt;5,"Yes","No")</f>
        <v>No</v>
      </c>
      <c r="T4515" t="str">
        <f>TEXT(Table1[[#This Row],[Joining Date]],"mmmm")</f>
        <v>December</v>
      </c>
      <c r="U4515" t="str">
        <f>TEXT(Table1[[#This Row],[Joining Date]],"yyyy")</f>
        <v>2023</v>
      </c>
      <c r="V4515" s="5">
        <f ca="1">TODAY()-Table1[[#This Row],[Joining Date]]</f>
        <v>978</v>
      </c>
      <c r="W4515" t="str">
        <f>LEFT(Table1[[#This Row],[Employee Name]],FIND(" ",Table1[[#This Row],[Employee Name]])-1)</f>
        <v>Nisha</v>
      </c>
      <c r="X4515" t="str">
        <f>RIGHT(Table1[[#This Row],[Employee Name]],LEN(Table1[[#This Row],[Employee Name]])-FIND(" ",Table1[[#This Row],[Employee Name]]))</f>
        <v>Kapoor</v>
      </c>
      <c r="Y4515" t="str">
        <f>Table1[[#This Row],[Department]]&amp;"-"&amp;Table1[[#This Row],[Employee ID]]</f>
        <v>Support-E01956</v>
      </c>
      <c r="Z4515" t="str">
        <f>LEFT(Table1[[#This Row],[Department]],3)</f>
        <v>Sup</v>
      </c>
      <c r="AA4515" t="str">
        <f>_xlfn.XLOOKUP(Table1[[#This Row],[Manager ID]],MANAGERS!A:A,MANAGERS!B:B)</f>
        <v>Manager_15</v>
      </c>
      <c r="AB4515" t="str" cm="1">
        <f t="array" ref="AB4515">_xlfn.XLOOKUP(Table1[[#This Row],[Manager ID]],Table2[[#All],[Manager ID]],Table2[[#All],[Department Head]])</f>
        <v>Support</v>
      </c>
      <c r="AC4515" s="2">
        <f>_xlfn.XLOOKUP(Table1[[#This Row],[City]],L:L,O:O)</f>
        <v>0.21356479274849693</v>
      </c>
      <c r="AD4515" t="str" cm="1">
        <f t="array" ref="AD4515">_xlfn.IFS(Table1[[#This Row],[Performance Score]]&gt;=90,"Excellent",Table1[[#This Row],[Performance Score]]&gt;=75,"Good",Table1[[#This Row],[Performance Score]]&gt;=60,"Average",Table1[[#This Row],[Performance Score]]&lt;=60,"Need Improvement")</f>
        <v>Average</v>
      </c>
      <c r="AE4515" t="str">
        <f>IF(AND(Table1[[#This Row],[Attendance %]]&gt;=80,(Table1[[#This Row],[Performance Score]]&gt;=80)),"Eligible","Not Eligible")</f>
        <v>Not Eligible</v>
      </c>
      <c r="AF4515" t="str">
        <f>IF(Table1[[#This Row],[Performance Score]]&gt;=80,"High Performer","Low Performer")</f>
        <v>Low Performer</v>
      </c>
      <c r="AG4515" t="str" cm="1">
        <f t="array" aca="1" ref="AG4515" ca="1">_xlfn.IFS(Table1[[#This Row],[Experience]]&lt;=3,"Junior",Table1[[#This Row],[Experience]]&lt;=7,"Mid Level",Table1[[#This Row],[Experience]]&gt;=7,"Senior")</f>
        <v>Junior</v>
      </c>
      <c r="AH4515" t="str">
        <f>IF(Table1[[#This Row],[Attendance %]]&gt;75,"OK","Below 75")</f>
        <v>OK</v>
      </c>
      <c r="AI4515" t="b">
        <f>ISBLANK(Table1[[#This Row],[Employee ID]])</f>
        <v>0</v>
      </c>
      <c r="AJ4515" t="b">
        <f>ISNUMBER(Table1[[#This Row],[Total Salary  ]])</f>
        <v>1</v>
      </c>
      <c r="AK4515" t="str">
        <f>IFERROR(_xlfn.XLOOKUP(Table1[[#This Row],[Manager ID]],MANAGERS!A:A,MANAGERS!B:B),"Not Found")</f>
        <v>Manager_15</v>
      </c>
    </row>
    <row r="4516" spans="1:37" x14ac:dyDescent="0.2">
      <c r="A4516" t="s">
        <v>1989</v>
      </c>
      <c r="B4516" t="s">
        <v>87</v>
      </c>
      <c r="C4516" t="s">
        <v>21</v>
      </c>
      <c r="D4516" t="s">
        <v>25</v>
      </c>
      <c r="E4516" t="s">
        <v>22</v>
      </c>
      <c r="F4516" s="1">
        <v>42374</v>
      </c>
      <c r="G4516" s="1">
        <v>33881</v>
      </c>
      <c r="H4516">
        <v>27976</v>
      </c>
      <c r="I4516">
        <v>23297</v>
      </c>
      <c r="J4516">
        <v>85</v>
      </c>
      <c r="K4516">
        <v>80</v>
      </c>
      <c r="L4516" t="s">
        <v>23</v>
      </c>
      <c r="M4516">
        <v>105</v>
      </c>
      <c r="N4516">
        <f>Table1[[#This Row],[Basic Salary]]+Table1[[#This Row],[Bonus]]</f>
        <v>51273</v>
      </c>
      <c r="O4516" s="2">
        <f>Table1[[#This Row],[Bonus]]/Table1[[#This Row],[Basic Salary]]</f>
        <v>0.83274949957106092</v>
      </c>
      <c r="P4516">
        <f ca="1">DATEDIF(Table1[[#This Row],[Date of Birth]],TODAY(),"Y")</f>
        <v>33</v>
      </c>
      <c r="Q4516">
        <f ca="1">DATEDIF(Table1[[#This Row],[Joining Date]],TODAY(),"Y")</f>
        <v>10</v>
      </c>
      <c r="R4516" t="str">
        <f ca="1">IF(YEAR(Table1[[#This Row],[Joining Date]])=YEAR(TODAY()),"Yes","No")</f>
        <v>No</v>
      </c>
      <c r="S4516" t="str">
        <f ca="1">IF(Table1[[#This Row],[Experience]]&gt;5,"Yes","No")</f>
        <v>Yes</v>
      </c>
      <c r="T4516" t="str">
        <f>TEXT(Table1[[#This Row],[Joining Date]],"mmmm")</f>
        <v>January</v>
      </c>
      <c r="U4516" t="str">
        <f>TEXT(Table1[[#This Row],[Joining Date]],"yyyy")</f>
        <v>2016</v>
      </c>
      <c r="V4516" s="5">
        <f ca="1">TODAY()-Table1[[#This Row],[Joining Date]]</f>
        <v>3865</v>
      </c>
      <c r="W4516" t="str">
        <f>LEFT(Table1[[#This Row],[Employee Name]],FIND(" ",Table1[[#This Row],[Employee Name]])-1)</f>
        <v>Arjun</v>
      </c>
      <c r="X4516" t="str">
        <f>RIGHT(Table1[[#This Row],[Employee Name]],LEN(Table1[[#This Row],[Employee Name]])-FIND(" ",Table1[[#This Row],[Employee Name]]))</f>
        <v>Mehta</v>
      </c>
      <c r="Y4516" t="str">
        <f>Table1[[#This Row],[Department]]&amp;"-"&amp;Table1[[#This Row],[Employee ID]]</f>
        <v>Finance-E01933</v>
      </c>
      <c r="Z4516" t="str">
        <f>LEFT(Table1[[#This Row],[Department]],3)</f>
        <v>Fin</v>
      </c>
      <c r="AA4516" t="str">
        <f>_xlfn.XLOOKUP(Table1[[#This Row],[Manager ID]],MANAGERS!A:A,MANAGERS!B:B)</f>
        <v>Manager_5</v>
      </c>
      <c r="AB4516" t="str" cm="1">
        <f t="array" ref="AB4516">_xlfn.XLOOKUP(Table1[[#This Row],[Manager ID]],Table2[[#All],[Manager ID]],Table2[[#All],[Department Head]])</f>
        <v>Sales</v>
      </c>
      <c r="AC4516" s="2">
        <f>_xlfn.XLOOKUP(Table1[[#This Row],[City]],L:L,O:O)</f>
        <v>0.23486488519629886</v>
      </c>
      <c r="AD4516" t="str" cm="1">
        <f t="array" ref="AD4516">_xlfn.IFS(Table1[[#This Row],[Performance Score]]&gt;=90,"Excellent",Table1[[#This Row],[Performance Score]]&gt;=75,"Good",Table1[[#This Row],[Performance Score]]&gt;=60,"Average",Table1[[#This Row],[Performance Score]]&lt;=60,"Need Improvement")</f>
        <v>Good</v>
      </c>
      <c r="AE4516" t="str">
        <f>IF(AND(Table1[[#This Row],[Attendance %]]&gt;=80,(Table1[[#This Row],[Performance Score]]&gt;=80)),"Eligible","Not Eligible")</f>
        <v>Eligible</v>
      </c>
      <c r="AF4516" t="str">
        <f>IF(Table1[[#This Row],[Performance Score]]&gt;=80,"High Performer","Low Performer")</f>
        <v>High Performer</v>
      </c>
      <c r="AG4516" t="str" cm="1">
        <f t="array" aca="1" ref="AG4516" ca="1">_xlfn.IFS(Table1[[#This Row],[Experience]]&lt;=3,"Junior",Table1[[#This Row],[Experience]]&lt;=7,"Mid Level",Table1[[#This Row],[Experience]]&gt;=7,"Senior")</f>
        <v>Senior</v>
      </c>
      <c r="AH4516" t="str">
        <f>IF(Table1[[#This Row],[Attendance %]]&gt;75,"OK","Below 75")</f>
        <v>OK</v>
      </c>
      <c r="AI4516" t="b">
        <f>ISBLANK(Table1[[#This Row],[Employee ID]])</f>
        <v>0</v>
      </c>
      <c r="AJ4516" t="b">
        <f>ISNUMBER(Table1[[#This Row],[Total Salary  ]])</f>
        <v>1</v>
      </c>
      <c r="AK4516" t="str">
        <f>IFERROR(_xlfn.XLOOKUP(Table1[[#This Row],[Manager ID]],MANAGERS!A:A,MANAGERS!B:B),"Not Found")</f>
        <v>Manager_5</v>
      </c>
    </row>
    <row r="4517" spans="1:37" x14ac:dyDescent="0.2">
      <c r="A4517" t="s">
        <v>3157</v>
      </c>
      <c r="B4517" t="s">
        <v>50</v>
      </c>
      <c r="C4517" t="s">
        <v>21</v>
      </c>
      <c r="D4517" t="s">
        <v>16</v>
      </c>
      <c r="E4517" t="s">
        <v>65</v>
      </c>
      <c r="F4517" s="1">
        <v>44503</v>
      </c>
      <c r="G4517" s="1">
        <v>34949</v>
      </c>
      <c r="H4517">
        <v>36583</v>
      </c>
      <c r="I4517">
        <v>14674</v>
      </c>
      <c r="J4517">
        <v>81</v>
      </c>
      <c r="K4517">
        <v>51</v>
      </c>
      <c r="L4517" t="s">
        <v>18</v>
      </c>
      <c r="M4517">
        <v>102</v>
      </c>
      <c r="N4517">
        <f>Table1[[#This Row],[Basic Salary]]+Table1[[#This Row],[Bonus]]</f>
        <v>51257</v>
      </c>
      <c r="O4517" s="2">
        <f>Table1[[#This Row],[Bonus]]/Table1[[#This Row],[Basic Salary]]</f>
        <v>0.40111527212093051</v>
      </c>
      <c r="P4517">
        <f ca="1">DATEDIF(Table1[[#This Row],[Date of Birth]],TODAY(),"Y")</f>
        <v>30</v>
      </c>
      <c r="Q4517">
        <f ca="1">DATEDIF(Table1[[#This Row],[Joining Date]],TODAY(),"Y")</f>
        <v>4</v>
      </c>
      <c r="R4517" t="str">
        <f ca="1">IF(YEAR(Table1[[#This Row],[Joining Date]])=YEAR(TODAY()),"Yes","No")</f>
        <v>No</v>
      </c>
      <c r="S4517" t="str">
        <f ca="1">IF(Table1[[#This Row],[Experience]]&gt;5,"Yes","No")</f>
        <v>No</v>
      </c>
      <c r="T4517" t="str">
        <f>TEXT(Table1[[#This Row],[Joining Date]],"mmmm")</f>
        <v>November</v>
      </c>
      <c r="U4517" t="str">
        <f>TEXT(Table1[[#This Row],[Joining Date]],"yyyy")</f>
        <v>2021</v>
      </c>
      <c r="V4517" s="5">
        <f ca="1">TODAY()-Table1[[#This Row],[Joining Date]]</f>
        <v>1736</v>
      </c>
      <c r="W4517" t="str">
        <f>LEFT(Table1[[#This Row],[Employee Name]],FIND(" ",Table1[[#This Row],[Employee Name]])-1)</f>
        <v>Ravi</v>
      </c>
      <c r="X4517" t="str">
        <f>RIGHT(Table1[[#This Row],[Employee Name]],LEN(Table1[[#This Row],[Employee Name]])-FIND(" ",Table1[[#This Row],[Employee Name]]))</f>
        <v>Teja</v>
      </c>
      <c r="Y4517" t="str">
        <f>Table1[[#This Row],[Department]]&amp;"-"&amp;Table1[[#This Row],[Employee ID]]</f>
        <v>HR-E03101</v>
      </c>
      <c r="Z4517" t="str">
        <f>LEFT(Table1[[#This Row],[Department]],3)</f>
        <v>HR</v>
      </c>
      <c r="AA4517" t="str">
        <f>_xlfn.XLOOKUP(Table1[[#This Row],[Manager ID]],MANAGERS!A:A,MANAGERS!B:B)</f>
        <v>Manager_2</v>
      </c>
      <c r="AB4517" t="str" cm="1">
        <f t="array" ref="AB4517">_xlfn.XLOOKUP(Table1[[#This Row],[Manager ID]],Table2[[#All],[Manager ID]],Table2[[#All],[Department Head]])</f>
        <v>Sales</v>
      </c>
      <c r="AC4517" s="2">
        <f>_xlfn.XLOOKUP(Table1[[#This Row],[City]],L:L,O:O)</f>
        <v>0.21356479274849693</v>
      </c>
      <c r="AD4517" t="str" cm="1">
        <f t="array" ref="AD4517">_xlfn.IFS(Table1[[#This Row],[Performance Score]]&gt;=90,"Excellent",Table1[[#This Row],[Performance Score]]&gt;=75,"Good",Table1[[#This Row],[Performance Score]]&gt;=60,"Average",Table1[[#This Row],[Performance Score]]&lt;=60,"Need Improvement")</f>
        <v>Need Improvement</v>
      </c>
      <c r="AE4517" t="str">
        <f>IF(AND(Table1[[#This Row],[Attendance %]]&gt;=80,(Table1[[#This Row],[Performance Score]]&gt;=80)),"Eligible","Not Eligible")</f>
        <v>Not Eligible</v>
      </c>
      <c r="AF4517" t="str">
        <f>IF(Table1[[#This Row],[Performance Score]]&gt;=80,"High Performer","Low Performer")</f>
        <v>Low Performer</v>
      </c>
      <c r="AG4517" t="str" cm="1">
        <f t="array" aca="1" ref="AG4517" ca="1">_xlfn.IFS(Table1[[#This Row],[Experience]]&lt;=3,"Junior",Table1[[#This Row],[Experience]]&lt;=7,"Mid Level",Table1[[#This Row],[Experience]]&gt;=7,"Senior")</f>
        <v>Mid Level</v>
      </c>
      <c r="AH4517" t="str">
        <f>IF(Table1[[#This Row],[Attendance %]]&gt;75,"OK","Below 75")</f>
        <v>OK</v>
      </c>
      <c r="AI4517" t="b">
        <f>ISBLANK(Table1[[#This Row],[Employee ID]])</f>
        <v>0</v>
      </c>
      <c r="AJ4517" t="b">
        <f>ISNUMBER(Table1[[#This Row],[Total Salary  ]])</f>
        <v>1</v>
      </c>
      <c r="AK4517" t="str">
        <f>IFERROR(_xlfn.XLOOKUP(Table1[[#This Row],[Manager ID]],MANAGERS!A:A,MANAGERS!B:B),"Not Found")</f>
        <v>Manager_2</v>
      </c>
    </row>
    <row r="4518" spans="1:37" x14ac:dyDescent="0.2">
      <c r="A4518" t="s">
        <v>330</v>
      </c>
      <c r="B4518" t="s">
        <v>62</v>
      </c>
      <c r="C4518" t="s">
        <v>15</v>
      </c>
      <c r="D4518" t="s">
        <v>81</v>
      </c>
      <c r="E4518" t="s">
        <v>30</v>
      </c>
      <c r="F4518" s="1">
        <v>43104</v>
      </c>
      <c r="G4518" s="1">
        <v>37300</v>
      </c>
      <c r="H4518">
        <v>44127</v>
      </c>
      <c r="I4518">
        <v>7073</v>
      </c>
      <c r="J4518">
        <v>70</v>
      </c>
      <c r="K4518">
        <v>67</v>
      </c>
      <c r="L4518" t="s">
        <v>31</v>
      </c>
      <c r="M4518">
        <v>114</v>
      </c>
      <c r="N4518">
        <f>Table1[[#This Row],[Basic Salary]]+Table1[[#This Row],[Bonus]]</f>
        <v>51200</v>
      </c>
      <c r="O4518" s="2">
        <f>Table1[[#This Row],[Bonus]]/Table1[[#This Row],[Basic Salary]]</f>
        <v>0.16028735241462144</v>
      </c>
      <c r="P4518">
        <f ca="1">DATEDIF(Table1[[#This Row],[Date of Birth]],TODAY(),"Y")</f>
        <v>24</v>
      </c>
      <c r="Q4518">
        <f ca="1">DATEDIF(Table1[[#This Row],[Joining Date]],TODAY(),"Y")</f>
        <v>8</v>
      </c>
      <c r="R4518" t="str">
        <f ca="1">IF(YEAR(Table1[[#This Row],[Joining Date]])=YEAR(TODAY()),"Yes","No")</f>
        <v>No</v>
      </c>
      <c r="S4518" t="str">
        <f ca="1">IF(Table1[[#This Row],[Experience]]&gt;5,"Yes","No")</f>
        <v>Yes</v>
      </c>
      <c r="T4518" t="str">
        <f>TEXT(Table1[[#This Row],[Joining Date]],"mmmm")</f>
        <v>January</v>
      </c>
      <c r="U4518" t="str">
        <f>TEXT(Table1[[#This Row],[Joining Date]],"yyyy")</f>
        <v>2018</v>
      </c>
      <c r="V4518" s="5">
        <f ca="1">TODAY()-Table1[[#This Row],[Joining Date]]</f>
        <v>3135</v>
      </c>
      <c r="W4518" t="str">
        <f>LEFT(Table1[[#This Row],[Employee Name]],FIND(" ",Table1[[#This Row],[Employee Name]])-1)</f>
        <v>Kavya</v>
      </c>
      <c r="X4518" t="str">
        <f>RIGHT(Table1[[#This Row],[Employee Name]],LEN(Table1[[#This Row],[Employee Name]])-FIND(" ",Table1[[#This Row],[Employee Name]]))</f>
        <v>Nair</v>
      </c>
      <c r="Y4518" t="str">
        <f>Table1[[#This Row],[Department]]&amp;"-"&amp;Table1[[#This Row],[Employee ID]]</f>
        <v>Sales-E00274</v>
      </c>
      <c r="Z4518" t="str">
        <f>LEFT(Table1[[#This Row],[Department]],3)</f>
        <v>Sal</v>
      </c>
      <c r="AA4518" t="str">
        <f>_xlfn.XLOOKUP(Table1[[#This Row],[Manager ID]],MANAGERS!A:A,MANAGERS!B:B)</f>
        <v>Manager_14</v>
      </c>
      <c r="AB4518" t="str" cm="1">
        <f t="array" ref="AB4518">_xlfn.XLOOKUP(Table1[[#This Row],[Manager ID]],Table2[[#All],[Manager ID]],Table2[[#All],[Department Head]])</f>
        <v>Marketing</v>
      </c>
      <c r="AC4518" s="2">
        <f>_xlfn.XLOOKUP(Table1[[#This Row],[City]],L:L,O:O)</f>
        <v>0.241864189087755</v>
      </c>
      <c r="AD4518" t="str" cm="1">
        <f t="array" ref="AD4518">_xlfn.IFS(Table1[[#This Row],[Performance Score]]&gt;=90,"Excellent",Table1[[#This Row],[Performance Score]]&gt;=75,"Good",Table1[[#This Row],[Performance Score]]&gt;=60,"Average",Table1[[#This Row],[Performance Score]]&lt;=60,"Need Improvement")</f>
        <v>Average</v>
      </c>
      <c r="AE4518" t="str">
        <f>IF(AND(Table1[[#This Row],[Attendance %]]&gt;=80,(Table1[[#This Row],[Performance Score]]&gt;=80)),"Eligible","Not Eligible")</f>
        <v>Not Eligible</v>
      </c>
      <c r="AF4518" t="str">
        <f>IF(Table1[[#This Row],[Performance Score]]&gt;=80,"High Performer","Low Performer")</f>
        <v>Low Performer</v>
      </c>
      <c r="AG4518" t="str" cm="1">
        <f t="array" aca="1" ref="AG4518" ca="1">_xlfn.IFS(Table1[[#This Row],[Experience]]&lt;=3,"Junior",Table1[[#This Row],[Experience]]&lt;=7,"Mid Level",Table1[[#This Row],[Experience]]&gt;=7,"Senior")</f>
        <v>Senior</v>
      </c>
      <c r="AH4518" t="str">
        <f>IF(Table1[[#This Row],[Attendance %]]&gt;75,"OK","Below 75")</f>
        <v>Below 75</v>
      </c>
      <c r="AI4518" t="b">
        <f>ISBLANK(Table1[[#This Row],[Employee ID]])</f>
        <v>0</v>
      </c>
      <c r="AJ4518" t="b">
        <f>ISNUMBER(Table1[[#This Row],[Total Salary  ]])</f>
        <v>1</v>
      </c>
      <c r="AK4518" t="str">
        <f>IFERROR(_xlfn.XLOOKUP(Table1[[#This Row],[Manager ID]],MANAGERS!A:A,MANAGERS!B:B),"Not Found")</f>
        <v>Manager_14</v>
      </c>
    </row>
    <row r="4519" spans="1:37" x14ac:dyDescent="0.2">
      <c r="A4519" t="s">
        <v>4648</v>
      </c>
      <c r="B4519" t="s">
        <v>60</v>
      </c>
      <c r="C4519" t="s">
        <v>15</v>
      </c>
      <c r="D4519" t="s">
        <v>25</v>
      </c>
      <c r="E4519" t="s">
        <v>51</v>
      </c>
      <c r="F4519" s="1">
        <v>42046</v>
      </c>
      <c r="G4519" s="1">
        <v>39096</v>
      </c>
      <c r="H4519">
        <v>45323</v>
      </c>
      <c r="I4519">
        <v>5857</v>
      </c>
      <c r="J4519">
        <v>63</v>
      </c>
      <c r="K4519">
        <v>61</v>
      </c>
      <c r="L4519" t="s">
        <v>34</v>
      </c>
      <c r="M4519">
        <v>113</v>
      </c>
      <c r="N4519">
        <f>Table1[[#This Row],[Basic Salary]]+Table1[[#This Row],[Bonus]]</f>
        <v>51180</v>
      </c>
      <c r="O4519" s="2">
        <f>Table1[[#This Row],[Bonus]]/Table1[[#This Row],[Basic Salary]]</f>
        <v>0.1292279857908788</v>
      </c>
      <c r="P4519">
        <f ca="1">DATEDIF(Table1[[#This Row],[Date of Birth]],TODAY(),"Y")</f>
        <v>19</v>
      </c>
      <c r="Q4519">
        <f ca="1">DATEDIF(Table1[[#This Row],[Joining Date]],TODAY(),"Y")</f>
        <v>11</v>
      </c>
      <c r="R4519" t="str">
        <f ca="1">IF(YEAR(Table1[[#This Row],[Joining Date]])=YEAR(TODAY()),"Yes","No")</f>
        <v>No</v>
      </c>
      <c r="S4519" t="str">
        <f ca="1">IF(Table1[[#This Row],[Experience]]&gt;5,"Yes","No")</f>
        <v>Yes</v>
      </c>
      <c r="T4519" t="str">
        <f>TEXT(Table1[[#This Row],[Joining Date]],"mmmm")</f>
        <v>February</v>
      </c>
      <c r="U4519" t="str">
        <f>TEXT(Table1[[#This Row],[Joining Date]],"yyyy")</f>
        <v>2015</v>
      </c>
      <c r="V4519" s="5">
        <f ca="1">TODAY()-Table1[[#This Row],[Joining Date]]</f>
        <v>4193</v>
      </c>
      <c r="W4519" t="str">
        <f>LEFT(Table1[[#This Row],[Employee Name]],FIND(" ",Table1[[#This Row],[Employee Name]])-1)</f>
        <v>Gayathri</v>
      </c>
      <c r="X4519" t="str">
        <f>RIGHT(Table1[[#This Row],[Employee Name]],LEN(Table1[[#This Row],[Employee Name]])-FIND(" ",Table1[[#This Row],[Employee Name]]))</f>
        <v>Iyer</v>
      </c>
      <c r="Y4519" t="str">
        <f>Table1[[#This Row],[Department]]&amp;"-"&amp;Table1[[#This Row],[Employee ID]]</f>
        <v>Finance-E04592</v>
      </c>
      <c r="Z4519" t="str">
        <f>LEFT(Table1[[#This Row],[Department]],3)</f>
        <v>Fin</v>
      </c>
      <c r="AA4519" t="str">
        <f>_xlfn.XLOOKUP(Table1[[#This Row],[Manager ID]],MANAGERS!A:A,MANAGERS!B:B)</f>
        <v>Manager_13</v>
      </c>
      <c r="AB4519" t="str" cm="1">
        <f t="array" ref="AB4519">_xlfn.XLOOKUP(Table1[[#This Row],[Manager ID]],Table2[[#All],[Manager ID]],Table2[[#All],[Department Head]])</f>
        <v>HR</v>
      </c>
      <c r="AC4519" s="2">
        <f>_xlfn.XLOOKUP(Table1[[#This Row],[City]],L:L,O:O)</f>
        <v>0.24030340748661314</v>
      </c>
      <c r="AD4519" t="str" cm="1">
        <f t="array" ref="AD4519">_xlfn.IFS(Table1[[#This Row],[Performance Score]]&gt;=90,"Excellent",Table1[[#This Row],[Performance Score]]&gt;=75,"Good",Table1[[#This Row],[Performance Score]]&gt;=60,"Average",Table1[[#This Row],[Performance Score]]&lt;=60,"Need Improvement")</f>
        <v>Average</v>
      </c>
      <c r="AE4519" t="str">
        <f>IF(AND(Table1[[#This Row],[Attendance %]]&gt;=80,(Table1[[#This Row],[Performance Score]]&gt;=80)),"Eligible","Not Eligible")</f>
        <v>Not Eligible</v>
      </c>
      <c r="AF4519" t="str">
        <f>IF(Table1[[#This Row],[Performance Score]]&gt;=80,"High Performer","Low Performer")</f>
        <v>Low Performer</v>
      </c>
      <c r="AG4519" t="str" cm="1">
        <f t="array" aca="1" ref="AG4519" ca="1">_xlfn.IFS(Table1[[#This Row],[Experience]]&lt;=3,"Junior",Table1[[#This Row],[Experience]]&lt;=7,"Mid Level",Table1[[#This Row],[Experience]]&gt;=7,"Senior")</f>
        <v>Senior</v>
      </c>
      <c r="AH4519" t="str">
        <f>IF(Table1[[#This Row],[Attendance %]]&gt;75,"OK","Below 75")</f>
        <v>Below 75</v>
      </c>
      <c r="AI4519" t="b">
        <f>ISBLANK(Table1[[#This Row],[Employee ID]])</f>
        <v>0</v>
      </c>
      <c r="AJ4519" t="b">
        <f>ISNUMBER(Table1[[#This Row],[Total Salary  ]])</f>
        <v>1</v>
      </c>
      <c r="AK4519" t="str">
        <f>IFERROR(_xlfn.XLOOKUP(Table1[[#This Row],[Manager ID]],MANAGERS!A:A,MANAGERS!B:B),"Not Found")</f>
        <v>Manager_13</v>
      </c>
    </row>
    <row r="4520" spans="1:37" x14ac:dyDescent="0.2">
      <c r="A4520" t="s">
        <v>2947</v>
      </c>
      <c r="B4520" t="s">
        <v>69</v>
      </c>
      <c r="C4520" t="s">
        <v>21</v>
      </c>
      <c r="D4520" t="s">
        <v>46</v>
      </c>
      <c r="E4520" t="s">
        <v>30</v>
      </c>
      <c r="F4520" s="1">
        <v>44785</v>
      </c>
      <c r="G4520" s="1">
        <v>33154</v>
      </c>
      <c r="H4520">
        <v>45416</v>
      </c>
      <c r="I4520">
        <v>5751</v>
      </c>
      <c r="J4520">
        <v>73</v>
      </c>
      <c r="K4520">
        <v>45</v>
      </c>
      <c r="L4520" t="s">
        <v>27</v>
      </c>
      <c r="M4520">
        <v>105</v>
      </c>
      <c r="N4520">
        <f>Table1[[#This Row],[Basic Salary]]+Table1[[#This Row],[Bonus]]</f>
        <v>51167</v>
      </c>
      <c r="O4520" s="2">
        <f>Table1[[#This Row],[Bonus]]/Table1[[#This Row],[Basic Salary]]</f>
        <v>0.12662938171569491</v>
      </c>
      <c r="P4520">
        <f ca="1">DATEDIF(Table1[[#This Row],[Date of Birth]],TODAY(),"Y")</f>
        <v>35</v>
      </c>
      <c r="Q4520">
        <f ca="1">DATEDIF(Table1[[#This Row],[Joining Date]],TODAY(),"Y")</f>
        <v>3</v>
      </c>
      <c r="R4520" t="str">
        <f ca="1">IF(YEAR(Table1[[#This Row],[Joining Date]])=YEAR(TODAY()),"Yes","No")</f>
        <v>No</v>
      </c>
      <c r="S4520" t="str">
        <f ca="1">IF(Table1[[#This Row],[Experience]]&gt;5,"Yes","No")</f>
        <v>No</v>
      </c>
      <c r="T4520" t="str">
        <f>TEXT(Table1[[#This Row],[Joining Date]],"mmmm")</f>
        <v>August</v>
      </c>
      <c r="U4520" t="str">
        <f>TEXT(Table1[[#This Row],[Joining Date]],"yyyy")</f>
        <v>2022</v>
      </c>
      <c r="V4520" s="5">
        <f ca="1">TODAY()-Table1[[#This Row],[Joining Date]]</f>
        <v>1454</v>
      </c>
      <c r="W4520" t="str">
        <f>LEFT(Table1[[#This Row],[Employee Name]],FIND(" ",Table1[[#This Row],[Employee Name]])-1)</f>
        <v>Neha</v>
      </c>
      <c r="X4520" t="str">
        <f>RIGHT(Table1[[#This Row],[Employee Name]],LEN(Table1[[#This Row],[Employee Name]])-FIND(" ",Table1[[#This Row],[Employee Name]]))</f>
        <v>Kulkarni</v>
      </c>
      <c r="Y4520" t="str">
        <f>Table1[[#This Row],[Department]]&amp;"-"&amp;Table1[[#This Row],[Employee ID]]</f>
        <v>Support-E02891</v>
      </c>
      <c r="Z4520" t="str">
        <f>LEFT(Table1[[#This Row],[Department]],3)</f>
        <v>Sup</v>
      </c>
      <c r="AA4520" t="str">
        <f>_xlfn.XLOOKUP(Table1[[#This Row],[Manager ID]],MANAGERS!A:A,MANAGERS!B:B)</f>
        <v>Manager_5</v>
      </c>
      <c r="AB4520" t="str" cm="1">
        <f t="array" ref="AB4520">_xlfn.XLOOKUP(Table1[[#This Row],[Manager ID]],Table2[[#All],[Manager ID]],Table2[[#All],[Department Head]])</f>
        <v>Sales</v>
      </c>
      <c r="AC4520" s="2">
        <f>_xlfn.XLOOKUP(Table1[[#This Row],[City]],L:L,O:O)</f>
        <v>0.23674293405114402</v>
      </c>
      <c r="AD4520" t="str" cm="1">
        <f t="array" ref="AD4520">_xlfn.IFS(Table1[[#This Row],[Performance Score]]&gt;=90,"Excellent",Table1[[#This Row],[Performance Score]]&gt;=75,"Good",Table1[[#This Row],[Performance Score]]&gt;=60,"Average",Table1[[#This Row],[Performance Score]]&lt;=60,"Need Improvement")</f>
        <v>Need Improvement</v>
      </c>
      <c r="AE4520" t="str">
        <f>IF(AND(Table1[[#This Row],[Attendance %]]&gt;=80,(Table1[[#This Row],[Performance Score]]&gt;=80)),"Eligible","Not Eligible")</f>
        <v>Not Eligible</v>
      </c>
      <c r="AF4520" t="str">
        <f>IF(Table1[[#This Row],[Performance Score]]&gt;=80,"High Performer","Low Performer")</f>
        <v>Low Performer</v>
      </c>
      <c r="AG4520" t="str" cm="1">
        <f t="array" aca="1" ref="AG4520" ca="1">_xlfn.IFS(Table1[[#This Row],[Experience]]&lt;=3,"Junior",Table1[[#This Row],[Experience]]&lt;=7,"Mid Level",Table1[[#This Row],[Experience]]&gt;=7,"Senior")</f>
        <v>Junior</v>
      </c>
      <c r="AH4520" t="str">
        <f>IF(Table1[[#This Row],[Attendance %]]&gt;75,"OK","Below 75")</f>
        <v>Below 75</v>
      </c>
      <c r="AI4520" t="b">
        <f>ISBLANK(Table1[[#This Row],[Employee ID]])</f>
        <v>0</v>
      </c>
      <c r="AJ4520" t="b">
        <f>ISNUMBER(Table1[[#This Row],[Total Salary  ]])</f>
        <v>1</v>
      </c>
      <c r="AK4520" t="str">
        <f>IFERROR(_xlfn.XLOOKUP(Table1[[#This Row],[Manager ID]],MANAGERS!A:A,MANAGERS!B:B),"Not Found")</f>
        <v>Manager_5</v>
      </c>
    </row>
    <row r="4521" spans="1:37" x14ac:dyDescent="0.2">
      <c r="A4521" t="s">
        <v>4915</v>
      </c>
      <c r="B4521" t="s">
        <v>60</v>
      </c>
      <c r="C4521" t="s">
        <v>15</v>
      </c>
      <c r="D4521" t="s">
        <v>16</v>
      </c>
      <c r="E4521" t="s">
        <v>26</v>
      </c>
      <c r="F4521" s="1">
        <v>44610</v>
      </c>
      <c r="G4521" s="1">
        <v>33475</v>
      </c>
      <c r="H4521">
        <v>42188</v>
      </c>
      <c r="I4521">
        <v>8968</v>
      </c>
      <c r="J4521">
        <v>68</v>
      </c>
      <c r="K4521">
        <v>72</v>
      </c>
      <c r="L4521" t="s">
        <v>37</v>
      </c>
      <c r="M4521">
        <v>114</v>
      </c>
      <c r="N4521">
        <f>Table1[[#This Row],[Basic Salary]]+Table1[[#This Row],[Bonus]]</f>
        <v>51156</v>
      </c>
      <c r="O4521" s="2">
        <f>Table1[[#This Row],[Bonus]]/Table1[[#This Row],[Basic Salary]]</f>
        <v>0.21257229543946146</v>
      </c>
      <c r="P4521">
        <f ca="1">DATEDIF(Table1[[#This Row],[Date of Birth]],TODAY(),"Y")</f>
        <v>34</v>
      </c>
      <c r="Q4521">
        <f ca="1">DATEDIF(Table1[[#This Row],[Joining Date]],TODAY(),"Y")</f>
        <v>4</v>
      </c>
      <c r="R4521" t="str">
        <f ca="1">IF(YEAR(Table1[[#This Row],[Joining Date]])=YEAR(TODAY()),"Yes","No")</f>
        <v>No</v>
      </c>
      <c r="S4521" t="str">
        <f ca="1">IF(Table1[[#This Row],[Experience]]&gt;5,"Yes","No")</f>
        <v>No</v>
      </c>
      <c r="T4521" t="str">
        <f>TEXT(Table1[[#This Row],[Joining Date]],"mmmm")</f>
        <v>February</v>
      </c>
      <c r="U4521" t="str">
        <f>TEXT(Table1[[#This Row],[Joining Date]],"yyyy")</f>
        <v>2022</v>
      </c>
      <c r="V4521" s="5">
        <f ca="1">TODAY()-Table1[[#This Row],[Joining Date]]</f>
        <v>1629</v>
      </c>
      <c r="W4521" t="str">
        <f>LEFT(Table1[[#This Row],[Employee Name]],FIND(" ",Table1[[#This Row],[Employee Name]])-1)</f>
        <v>Gayathri</v>
      </c>
      <c r="X4521" t="str">
        <f>RIGHT(Table1[[#This Row],[Employee Name]],LEN(Table1[[#This Row],[Employee Name]])-FIND(" ",Table1[[#This Row],[Employee Name]]))</f>
        <v>Iyer</v>
      </c>
      <c r="Y4521" t="str">
        <f>Table1[[#This Row],[Department]]&amp;"-"&amp;Table1[[#This Row],[Employee ID]]</f>
        <v>HR-E04859</v>
      </c>
      <c r="Z4521" t="str">
        <f>LEFT(Table1[[#This Row],[Department]],3)</f>
        <v>HR</v>
      </c>
      <c r="AA4521" t="str">
        <f>_xlfn.XLOOKUP(Table1[[#This Row],[Manager ID]],MANAGERS!A:A,MANAGERS!B:B)</f>
        <v>Manager_14</v>
      </c>
      <c r="AB4521" t="str" cm="1">
        <f t="array" ref="AB4521">_xlfn.XLOOKUP(Table1[[#This Row],[Manager ID]],Table2[[#All],[Manager ID]],Table2[[#All],[Department Head]])</f>
        <v>Marketing</v>
      </c>
      <c r="AC4521" s="2">
        <f>_xlfn.XLOOKUP(Table1[[#This Row],[City]],L:L,O:O)</f>
        <v>0.24036902712549932</v>
      </c>
      <c r="AD4521" t="str" cm="1">
        <f t="array" ref="AD4521">_xlfn.IFS(Table1[[#This Row],[Performance Score]]&gt;=90,"Excellent",Table1[[#This Row],[Performance Score]]&gt;=75,"Good",Table1[[#This Row],[Performance Score]]&gt;=60,"Average",Table1[[#This Row],[Performance Score]]&lt;=60,"Need Improvement")</f>
        <v>Average</v>
      </c>
      <c r="AE4521" t="str">
        <f>IF(AND(Table1[[#This Row],[Attendance %]]&gt;=80,(Table1[[#This Row],[Performance Score]]&gt;=80)),"Eligible","Not Eligible")</f>
        <v>Not Eligible</v>
      </c>
      <c r="AF4521" t="str">
        <f>IF(Table1[[#This Row],[Performance Score]]&gt;=80,"High Performer","Low Performer")</f>
        <v>Low Performer</v>
      </c>
      <c r="AG4521" t="str" cm="1">
        <f t="array" aca="1" ref="AG4521" ca="1">_xlfn.IFS(Table1[[#This Row],[Experience]]&lt;=3,"Junior",Table1[[#This Row],[Experience]]&lt;=7,"Mid Level",Table1[[#This Row],[Experience]]&gt;=7,"Senior")</f>
        <v>Mid Level</v>
      </c>
      <c r="AH4521" t="str">
        <f>IF(Table1[[#This Row],[Attendance %]]&gt;75,"OK","Below 75")</f>
        <v>Below 75</v>
      </c>
      <c r="AI4521" t="b">
        <f>ISBLANK(Table1[[#This Row],[Employee ID]])</f>
        <v>0</v>
      </c>
      <c r="AJ4521" t="b">
        <f>ISNUMBER(Table1[[#This Row],[Total Salary  ]])</f>
        <v>1</v>
      </c>
      <c r="AK4521" t="str">
        <f>IFERROR(_xlfn.XLOOKUP(Table1[[#This Row],[Manager ID]],MANAGERS!A:A,MANAGERS!B:B),"Not Found")</f>
        <v>Manager_14</v>
      </c>
    </row>
    <row r="4522" spans="1:37" x14ac:dyDescent="0.2">
      <c r="A4522" t="s">
        <v>3498</v>
      </c>
      <c r="B4522" t="s">
        <v>29</v>
      </c>
      <c r="C4522" t="s">
        <v>21</v>
      </c>
      <c r="D4522" t="s">
        <v>81</v>
      </c>
      <c r="E4522" t="s">
        <v>26</v>
      </c>
      <c r="F4522" s="1">
        <v>43922</v>
      </c>
      <c r="G4522" s="1">
        <v>36727</v>
      </c>
      <c r="H4522">
        <v>31928</v>
      </c>
      <c r="I4522">
        <v>19220</v>
      </c>
      <c r="J4522">
        <v>65</v>
      </c>
      <c r="K4522">
        <v>49</v>
      </c>
      <c r="L4522" t="s">
        <v>23</v>
      </c>
      <c r="M4522">
        <v>117</v>
      </c>
      <c r="N4522">
        <f>Table1[[#This Row],[Basic Salary]]+Table1[[#This Row],[Bonus]]</f>
        <v>51148</v>
      </c>
      <c r="O4522" s="2">
        <f>Table1[[#This Row],[Bonus]]/Table1[[#This Row],[Basic Salary]]</f>
        <v>0.60197945377098472</v>
      </c>
      <c r="P4522">
        <f ca="1">DATEDIF(Table1[[#This Row],[Date of Birth]],TODAY(),"Y")</f>
        <v>26</v>
      </c>
      <c r="Q4522">
        <f ca="1">DATEDIF(Table1[[#This Row],[Joining Date]],TODAY(),"Y")</f>
        <v>6</v>
      </c>
      <c r="R4522" t="str">
        <f ca="1">IF(YEAR(Table1[[#This Row],[Joining Date]])=YEAR(TODAY()),"Yes","No")</f>
        <v>No</v>
      </c>
      <c r="S4522" t="str">
        <f ca="1">IF(Table1[[#This Row],[Experience]]&gt;5,"Yes","No")</f>
        <v>Yes</v>
      </c>
      <c r="T4522" t="str">
        <f>TEXT(Table1[[#This Row],[Joining Date]],"mmmm")</f>
        <v>April</v>
      </c>
      <c r="U4522" t="str">
        <f>TEXT(Table1[[#This Row],[Joining Date]],"yyyy")</f>
        <v>2020</v>
      </c>
      <c r="V4522" s="5">
        <f ca="1">TODAY()-Table1[[#This Row],[Joining Date]]</f>
        <v>2317</v>
      </c>
      <c r="W4522" t="str">
        <f>LEFT(Table1[[#This Row],[Employee Name]],FIND(" ",Table1[[#This Row],[Employee Name]])-1)</f>
        <v>Vikram</v>
      </c>
      <c r="X4522" t="str">
        <f>RIGHT(Table1[[#This Row],[Employee Name]],LEN(Table1[[#This Row],[Employee Name]])-FIND(" ",Table1[[#This Row],[Employee Name]]))</f>
        <v>Singh</v>
      </c>
      <c r="Y4522" t="str">
        <f>Table1[[#This Row],[Department]]&amp;"-"&amp;Table1[[#This Row],[Employee ID]]</f>
        <v>Sales-E03442</v>
      </c>
      <c r="Z4522" t="str">
        <f>LEFT(Table1[[#This Row],[Department]],3)</f>
        <v>Sal</v>
      </c>
      <c r="AA4522" t="str">
        <f>_xlfn.XLOOKUP(Table1[[#This Row],[Manager ID]],MANAGERS!A:A,MANAGERS!B:B)</f>
        <v>Manager_17</v>
      </c>
      <c r="AB4522" t="str" cm="1">
        <f t="array" ref="AB4522">_xlfn.XLOOKUP(Table1[[#This Row],[Manager ID]],Table2[[#All],[Manager ID]],Table2[[#All],[Department Head]])</f>
        <v>Finance</v>
      </c>
      <c r="AC4522" s="2">
        <f>_xlfn.XLOOKUP(Table1[[#This Row],[City]],L:L,O:O)</f>
        <v>0.23486488519629886</v>
      </c>
      <c r="AD4522" t="str" cm="1">
        <f t="array" ref="AD4522">_xlfn.IFS(Table1[[#This Row],[Performance Score]]&gt;=90,"Excellent",Table1[[#This Row],[Performance Score]]&gt;=75,"Good",Table1[[#This Row],[Performance Score]]&gt;=60,"Average",Table1[[#This Row],[Performance Score]]&lt;=60,"Need Improvement")</f>
        <v>Need Improvement</v>
      </c>
      <c r="AE4522" t="str">
        <f>IF(AND(Table1[[#This Row],[Attendance %]]&gt;=80,(Table1[[#This Row],[Performance Score]]&gt;=80)),"Eligible","Not Eligible")</f>
        <v>Not Eligible</v>
      </c>
      <c r="AF4522" t="str">
        <f>IF(Table1[[#This Row],[Performance Score]]&gt;=80,"High Performer","Low Performer")</f>
        <v>Low Performer</v>
      </c>
      <c r="AG4522" t="str" cm="1">
        <f t="array" aca="1" ref="AG4522" ca="1">_xlfn.IFS(Table1[[#This Row],[Experience]]&lt;=3,"Junior",Table1[[#This Row],[Experience]]&lt;=7,"Mid Level",Table1[[#This Row],[Experience]]&gt;=7,"Senior")</f>
        <v>Mid Level</v>
      </c>
      <c r="AH4522" t="str">
        <f>IF(Table1[[#This Row],[Attendance %]]&gt;75,"OK","Below 75")</f>
        <v>Below 75</v>
      </c>
      <c r="AI4522" t="b">
        <f>ISBLANK(Table1[[#This Row],[Employee ID]])</f>
        <v>0</v>
      </c>
      <c r="AJ4522" t="b">
        <f>ISNUMBER(Table1[[#This Row],[Total Salary  ]])</f>
        <v>1</v>
      </c>
      <c r="AK4522" t="str">
        <f>IFERROR(_xlfn.XLOOKUP(Table1[[#This Row],[Manager ID]],MANAGERS!A:A,MANAGERS!B:B),"Not Found")</f>
        <v>Manager_17</v>
      </c>
    </row>
    <row r="4523" spans="1:37" x14ac:dyDescent="0.2">
      <c r="A4523" t="s">
        <v>3218</v>
      </c>
      <c r="B4523" t="s">
        <v>57</v>
      </c>
      <c r="C4523" t="s">
        <v>21</v>
      </c>
      <c r="D4523" t="s">
        <v>16</v>
      </c>
      <c r="E4523" t="s">
        <v>26</v>
      </c>
      <c r="F4523" s="1">
        <v>42241</v>
      </c>
      <c r="G4523" s="1">
        <v>36666</v>
      </c>
      <c r="H4523">
        <v>41788</v>
      </c>
      <c r="I4523">
        <v>9352</v>
      </c>
      <c r="J4523">
        <v>94</v>
      </c>
      <c r="K4523">
        <v>74</v>
      </c>
      <c r="L4523" t="s">
        <v>37</v>
      </c>
      <c r="M4523">
        <v>109</v>
      </c>
      <c r="N4523">
        <f>Table1[[#This Row],[Basic Salary]]+Table1[[#This Row],[Bonus]]</f>
        <v>51140</v>
      </c>
      <c r="O4523" s="2">
        <f>Table1[[#This Row],[Bonus]]/Table1[[#This Row],[Basic Salary]]</f>
        <v>0.2237963051593759</v>
      </c>
      <c r="P4523">
        <f ca="1">DATEDIF(Table1[[#This Row],[Date of Birth]],TODAY(),"Y")</f>
        <v>26</v>
      </c>
      <c r="Q4523">
        <f ca="1">DATEDIF(Table1[[#This Row],[Joining Date]],TODAY(),"Y")</f>
        <v>10</v>
      </c>
      <c r="R4523" t="str">
        <f ca="1">IF(YEAR(Table1[[#This Row],[Joining Date]])=YEAR(TODAY()),"Yes","No")</f>
        <v>No</v>
      </c>
      <c r="S4523" t="str">
        <f ca="1">IF(Table1[[#This Row],[Experience]]&gt;5,"Yes","No")</f>
        <v>Yes</v>
      </c>
      <c r="T4523" t="str">
        <f>TEXT(Table1[[#This Row],[Joining Date]],"mmmm")</f>
        <v>August</v>
      </c>
      <c r="U4523" t="str">
        <f>TEXT(Table1[[#This Row],[Joining Date]],"yyyy")</f>
        <v>2015</v>
      </c>
      <c r="V4523" s="5">
        <f ca="1">TODAY()-Table1[[#This Row],[Joining Date]]</f>
        <v>3998</v>
      </c>
      <c r="W4523" t="str">
        <f>LEFT(Table1[[#This Row],[Employee Name]],FIND(" ",Table1[[#This Row],[Employee Name]])-1)</f>
        <v>Swathi</v>
      </c>
      <c r="X4523" t="str">
        <f>RIGHT(Table1[[#This Row],[Employee Name]],LEN(Table1[[#This Row],[Employee Name]])-FIND(" ",Table1[[#This Row],[Employee Name]]))</f>
        <v>Ramesh</v>
      </c>
      <c r="Y4523" t="str">
        <f>Table1[[#This Row],[Department]]&amp;"-"&amp;Table1[[#This Row],[Employee ID]]</f>
        <v>HR-E03162</v>
      </c>
      <c r="Z4523" t="str">
        <f>LEFT(Table1[[#This Row],[Department]],3)</f>
        <v>HR</v>
      </c>
      <c r="AA4523" t="str">
        <f>_xlfn.XLOOKUP(Table1[[#This Row],[Manager ID]],MANAGERS!A:A,MANAGERS!B:B)</f>
        <v>Manager_9</v>
      </c>
      <c r="AB4523" t="str" cm="1">
        <f t="array" ref="AB4523">_xlfn.XLOOKUP(Table1[[#This Row],[Manager ID]],Table2[[#All],[Manager ID]],Table2[[#All],[Department Head]])</f>
        <v>Sales</v>
      </c>
      <c r="AC4523" s="2">
        <f>_xlfn.XLOOKUP(Table1[[#This Row],[City]],L:L,O:O)</f>
        <v>0.24036902712549932</v>
      </c>
      <c r="AD4523" t="str" cm="1">
        <f t="array" ref="AD4523">_xlfn.IFS(Table1[[#This Row],[Performance Score]]&gt;=90,"Excellent",Table1[[#This Row],[Performance Score]]&gt;=75,"Good",Table1[[#This Row],[Performance Score]]&gt;=60,"Average",Table1[[#This Row],[Performance Score]]&lt;=60,"Need Improvement")</f>
        <v>Average</v>
      </c>
      <c r="AE4523" t="str">
        <f>IF(AND(Table1[[#This Row],[Attendance %]]&gt;=80,(Table1[[#This Row],[Performance Score]]&gt;=80)),"Eligible","Not Eligible")</f>
        <v>Not Eligible</v>
      </c>
      <c r="AF4523" t="str">
        <f>IF(Table1[[#This Row],[Performance Score]]&gt;=80,"High Performer","Low Performer")</f>
        <v>Low Performer</v>
      </c>
      <c r="AG4523" t="str" cm="1">
        <f t="array" aca="1" ref="AG4523" ca="1">_xlfn.IFS(Table1[[#This Row],[Experience]]&lt;=3,"Junior",Table1[[#This Row],[Experience]]&lt;=7,"Mid Level",Table1[[#This Row],[Experience]]&gt;=7,"Senior")</f>
        <v>Senior</v>
      </c>
      <c r="AH4523" t="str">
        <f>IF(Table1[[#This Row],[Attendance %]]&gt;75,"OK","Below 75")</f>
        <v>OK</v>
      </c>
      <c r="AI4523" t="b">
        <f>ISBLANK(Table1[[#This Row],[Employee ID]])</f>
        <v>0</v>
      </c>
      <c r="AJ4523" t="b">
        <f>ISNUMBER(Table1[[#This Row],[Total Salary  ]])</f>
        <v>1</v>
      </c>
      <c r="AK4523" t="str">
        <f>IFERROR(_xlfn.XLOOKUP(Table1[[#This Row],[Manager ID]],MANAGERS!A:A,MANAGERS!B:B),"Not Found")</f>
        <v>Manager_9</v>
      </c>
    </row>
    <row r="4524" spans="1:37" x14ac:dyDescent="0.2">
      <c r="A4524" t="s">
        <v>1509</v>
      </c>
      <c r="B4524" t="s">
        <v>57</v>
      </c>
      <c r="C4524" t="s">
        <v>21</v>
      </c>
      <c r="D4524" t="s">
        <v>16</v>
      </c>
      <c r="E4524" t="s">
        <v>30</v>
      </c>
      <c r="F4524" s="1">
        <v>43752</v>
      </c>
      <c r="G4524" s="1">
        <v>39744</v>
      </c>
      <c r="H4524">
        <v>28331</v>
      </c>
      <c r="I4524">
        <v>22803</v>
      </c>
      <c r="J4524">
        <v>68</v>
      </c>
      <c r="K4524">
        <v>46</v>
      </c>
      <c r="L4524" t="s">
        <v>37</v>
      </c>
      <c r="M4524">
        <v>115</v>
      </c>
      <c r="N4524">
        <f>Table1[[#This Row],[Basic Salary]]+Table1[[#This Row],[Bonus]]</f>
        <v>51134</v>
      </c>
      <c r="O4524" s="2">
        <f>Table1[[#This Row],[Bonus]]/Table1[[#This Row],[Basic Salary]]</f>
        <v>0.80487804878048785</v>
      </c>
      <c r="P4524">
        <f ca="1">DATEDIF(Table1[[#This Row],[Date of Birth]],TODAY(),"Y")</f>
        <v>17</v>
      </c>
      <c r="Q4524">
        <f ca="1">DATEDIF(Table1[[#This Row],[Joining Date]],TODAY(),"Y")</f>
        <v>6</v>
      </c>
      <c r="R4524" t="str">
        <f ca="1">IF(YEAR(Table1[[#This Row],[Joining Date]])=YEAR(TODAY()),"Yes","No")</f>
        <v>No</v>
      </c>
      <c r="S4524" t="str">
        <f ca="1">IF(Table1[[#This Row],[Experience]]&gt;5,"Yes","No")</f>
        <v>Yes</v>
      </c>
      <c r="T4524" t="str">
        <f>TEXT(Table1[[#This Row],[Joining Date]],"mmmm")</f>
        <v>October</v>
      </c>
      <c r="U4524" t="str">
        <f>TEXT(Table1[[#This Row],[Joining Date]],"yyyy")</f>
        <v>2019</v>
      </c>
      <c r="V4524" s="5">
        <f ca="1">TODAY()-Table1[[#This Row],[Joining Date]]</f>
        <v>2487</v>
      </c>
      <c r="W4524" t="str">
        <f>LEFT(Table1[[#This Row],[Employee Name]],FIND(" ",Table1[[#This Row],[Employee Name]])-1)</f>
        <v>Swathi</v>
      </c>
      <c r="X4524" t="str">
        <f>RIGHT(Table1[[#This Row],[Employee Name]],LEN(Table1[[#This Row],[Employee Name]])-FIND(" ",Table1[[#This Row],[Employee Name]]))</f>
        <v>Ramesh</v>
      </c>
      <c r="Y4524" t="str">
        <f>Table1[[#This Row],[Department]]&amp;"-"&amp;Table1[[#This Row],[Employee ID]]</f>
        <v>HR-E01453</v>
      </c>
      <c r="Z4524" t="str">
        <f>LEFT(Table1[[#This Row],[Department]],3)</f>
        <v>HR</v>
      </c>
      <c r="AA4524" t="str">
        <f>_xlfn.XLOOKUP(Table1[[#This Row],[Manager ID]],MANAGERS!A:A,MANAGERS!B:B)</f>
        <v>Manager_15</v>
      </c>
      <c r="AB4524" t="str" cm="1">
        <f t="array" ref="AB4524">_xlfn.XLOOKUP(Table1[[#This Row],[Manager ID]],Table2[[#All],[Manager ID]],Table2[[#All],[Department Head]])</f>
        <v>Support</v>
      </c>
      <c r="AC4524" s="2">
        <f>_xlfn.XLOOKUP(Table1[[#This Row],[City]],L:L,O:O)</f>
        <v>0.24036902712549932</v>
      </c>
      <c r="AD4524" t="str" cm="1">
        <f t="array" ref="AD4524">_xlfn.IFS(Table1[[#This Row],[Performance Score]]&gt;=90,"Excellent",Table1[[#This Row],[Performance Score]]&gt;=75,"Good",Table1[[#This Row],[Performance Score]]&gt;=60,"Average",Table1[[#This Row],[Performance Score]]&lt;=60,"Need Improvement")</f>
        <v>Need Improvement</v>
      </c>
      <c r="AE4524" t="str">
        <f>IF(AND(Table1[[#This Row],[Attendance %]]&gt;=80,(Table1[[#This Row],[Performance Score]]&gt;=80)),"Eligible","Not Eligible")</f>
        <v>Not Eligible</v>
      </c>
      <c r="AF4524" t="str">
        <f>IF(Table1[[#This Row],[Performance Score]]&gt;=80,"High Performer","Low Performer")</f>
        <v>Low Performer</v>
      </c>
      <c r="AG4524" t="str" cm="1">
        <f t="array" aca="1" ref="AG4524" ca="1">_xlfn.IFS(Table1[[#This Row],[Experience]]&lt;=3,"Junior",Table1[[#This Row],[Experience]]&lt;=7,"Mid Level",Table1[[#This Row],[Experience]]&gt;=7,"Senior")</f>
        <v>Mid Level</v>
      </c>
      <c r="AH4524" t="str">
        <f>IF(Table1[[#This Row],[Attendance %]]&gt;75,"OK","Below 75")</f>
        <v>Below 75</v>
      </c>
      <c r="AI4524" t="b">
        <f>ISBLANK(Table1[[#This Row],[Employee ID]])</f>
        <v>0</v>
      </c>
      <c r="AJ4524" t="b">
        <f>ISNUMBER(Table1[[#This Row],[Total Salary  ]])</f>
        <v>1</v>
      </c>
      <c r="AK4524" t="str">
        <f>IFERROR(_xlfn.XLOOKUP(Table1[[#This Row],[Manager ID]],MANAGERS!A:A,MANAGERS!B:B),"Not Found")</f>
        <v>Manager_15</v>
      </c>
    </row>
    <row r="4525" spans="1:37" x14ac:dyDescent="0.2">
      <c r="A4525" t="s">
        <v>323</v>
      </c>
      <c r="B4525" t="s">
        <v>20</v>
      </c>
      <c r="C4525" t="s">
        <v>21</v>
      </c>
      <c r="D4525" t="s">
        <v>16</v>
      </c>
      <c r="E4525" t="s">
        <v>22</v>
      </c>
      <c r="F4525" s="1">
        <v>43795</v>
      </c>
      <c r="G4525" s="1">
        <v>33024</v>
      </c>
      <c r="H4525">
        <v>34963</v>
      </c>
      <c r="I4525">
        <v>16160</v>
      </c>
      <c r="J4525">
        <v>98</v>
      </c>
      <c r="K4525">
        <v>89</v>
      </c>
      <c r="L4525" t="s">
        <v>23</v>
      </c>
      <c r="M4525">
        <v>120</v>
      </c>
      <c r="N4525">
        <f>Table1[[#This Row],[Basic Salary]]+Table1[[#This Row],[Bonus]]</f>
        <v>51123</v>
      </c>
      <c r="O4525" s="2">
        <f>Table1[[#This Row],[Bonus]]/Table1[[#This Row],[Basic Salary]]</f>
        <v>0.46220290020879218</v>
      </c>
      <c r="P4525">
        <f ca="1">DATEDIF(Table1[[#This Row],[Date of Birth]],TODAY(),"Y")</f>
        <v>36</v>
      </c>
      <c r="Q4525">
        <f ca="1">DATEDIF(Table1[[#This Row],[Joining Date]],TODAY(),"Y")</f>
        <v>6</v>
      </c>
      <c r="R4525" t="str">
        <f ca="1">IF(YEAR(Table1[[#This Row],[Joining Date]])=YEAR(TODAY()),"Yes","No")</f>
        <v>No</v>
      </c>
      <c r="S4525" t="str">
        <f ca="1">IF(Table1[[#This Row],[Experience]]&gt;5,"Yes","No")</f>
        <v>Yes</v>
      </c>
      <c r="T4525" t="str">
        <f>TEXT(Table1[[#This Row],[Joining Date]],"mmmm")</f>
        <v>November</v>
      </c>
      <c r="U4525" t="str">
        <f>TEXT(Table1[[#This Row],[Joining Date]],"yyyy")</f>
        <v>2019</v>
      </c>
      <c r="V4525" s="5">
        <f ca="1">TODAY()-Table1[[#This Row],[Joining Date]]</f>
        <v>2444</v>
      </c>
      <c r="W4525" t="str">
        <f>LEFT(Table1[[#This Row],[Employee Name]],FIND(" ",Table1[[#This Row],[Employee Name]])-1)</f>
        <v>Rahul</v>
      </c>
      <c r="X4525" t="str">
        <f>RIGHT(Table1[[#This Row],[Employee Name]],LEN(Table1[[#This Row],[Employee Name]])-FIND(" ",Table1[[#This Row],[Employee Name]]))</f>
        <v>Verma</v>
      </c>
      <c r="Y4525" t="str">
        <f>Table1[[#This Row],[Department]]&amp;"-"&amp;Table1[[#This Row],[Employee ID]]</f>
        <v>HR-E00267</v>
      </c>
      <c r="Z4525" t="str">
        <f>LEFT(Table1[[#This Row],[Department]],3)</f>
        <v>HR</v>
      </c>
      <c r="AA4525" t="str">
        <f>_xlfn.XLOOKUP(Table1[[#This Row],[Manager ID]],MANAGERS!A:A,MANAGERS!B:B)</f>
        <v>Manager_20</v>
      </c>
      <c r="AB4525" t="str" cm="1">
        <f t="array" ref="AB4525">_xlfn.XLOOKUP(Table1[[#This Row],[Manager ID]],Table2[[#All],[Manager ID]],Table2[[#All],[Department Head]])</f>
        <v>Operations</v>
      </c>
      <c r="AC4525" s="2">
        <f>_xlfn.XLOOKUP(Table1[[#This Row],[City]],L:L,O:O)</f>
        <v>0.23486488519629886</v>
      </c>
      <c r="AD4525" t="str" cm="1">
        <f t="array" ref="AD4525">_xlfn.IFS(Table1[[#This Row],[Performance Score]]&gt;=90,"Excellent",Table1[[#This Row],[Performance Score]]&gt;=75,"Good",Table1[[#This Row],[Performance Score]]&gt;=60,"Average",Table1[[#This Row],[Performance Score]]&lt;=60,"Need Improvement")</f>
        <v>Good</v>
      </c>
      <c r="AE4525" t="str">
        <f>IF(AND(Table1[[#This Row],[Attendance %]]&gt;=80,(Table1[[#This Row],[Performance Score]]&gt;=80)),"Eligible","Not Eligible")</f>
        <v>Eligible</v>
      </c>
      <c r="AF4525" t="str">
        <f>IF(Table1[[#This Row],[Performance Score]]&gt;=80,"High Performer","Low Performer")</f>
        <v>High Performer</v>
      </c>
      <c r="AG4525" t="str" cm="1">
        <f t="array" aca="1" ref="AG4525" ca="1">_xlfn.IFS(Table1[[#This Row],[Experience]]&lt;=3,"Junior",Table1[[#This Row],[Experience]]&lt;=7,"Mid Level",Table1[[#This Row],[Experience]]&gt;=7,"Senior")</f>
        <v>Mid Level</v>
      </c>
      <c r="AH4525" t="str">
        <f>IF(Table1[[#This Row],[Attendance %]]&gt;75,"OK","Below 75")</f>
        <v>OK</v>
      </c>
      <c r="AI4525" t="b">
        <f>ISBLANK(Table1[[#This Row],[Employee ID]])</f>
        <v>0</v>
      </c>
      <c r="AJ4525" t="b">
        <f>ISNUMBER(Table1[[#This Row],[Total Salary  ]])</f>
        <v>1</v>
      </c>
      <c r="AK4525" t="str">
        <f>IFERROR(_xlfn.XLOOKUP(Table1[[#This Row],[Manager ID]],MANAGERS!A:A,MANAGERS!B:B),"Not Found")</f>
        <v>Manager_20</v>
      </c>
    </row>
    <row r="4526" spans="1:37" x14ac:dyDescent="0.2">
      <c r="A4526" t="s">
        <v>2825</v>
      </c>
      <c r="B4526" t="s">
        <v>60</v>
      </c>
      <c r="C4526" t="s">
        <v>15</v>
      </c>
      <c r="D4526" t="s">
        <v>25</v>
      </c>
      <c r="E4526" t="s">
        <v>51</v>
      </c>
      <c r="F4526" s="1">
        <v>43570</v>
      </c>
      <c r="G4526" s="1">
        <v>30183</v>
      </c>
      <c r="H4526">
        <v>35464</v>
      </c>
      <c r="I4526">
        <v>15614</v>
      </c>
      <c r="J4526">
        <v>90</v>
      </c>
      <c r="K4526">
        <v>46</v>
      </c>
      <c r="L4526" t="s">
        <v>34</v>
      </c>
      <c r="M4526">
        <v>103</v>
      </c>
      <c r="N4526">
        <f>Table1[[#This Row],[Basic Salary]]+Table1[[#This Row],[Bonus]]</f>
        <v>51078</v>
      </c>
      <c r="O4526" s="2">
        <f>Table1[[#This Row],[Bonus]]/Table1[[#This Row],[Basic Salary]]</f>
        <v>0.44027746447101285</v>
      </c>
      <c r="P4526">
        <f ca="1">DATEDIF(Table1[[#This Row],[Date of Birth]],TODAY(),"Y")</f>
        <v>43</v>
      </c>
      <c r="Q4526">
        <f ca="1">DATEDIF(Table1[[#This Row],[Joining Date]],TODAY(),"Y")</f>
        <v>7</v>
      </c>
      <c r="R4526" t="str">
        <f ca="1">IF(YEAR(Table1[[#This Row],[Joining Date]])=YEAR(TODAY()),"Yes","No")</f>
        <v>No</v>
      </c>
      <c r="S4526" t="str">
        <f ca="1">IF(Table1[[#This Row],[Experience]]&gt;5,"Yes","No")</f>
        <v>Yes</v>
      </c>
      <c r="T4526" t="str">
        <f>TEXT(Table1[[#This Row],[Joining Date]],"mmmm")</f>
        <v>April</v>
      </c>
      <c r="U4526" t="str">
        <f>TEXT(Table1[[#This Row],[Joining Date]],"yyyy")</f>
        <v>2019</v>
      </c>
      <c r="V4526" s="5">
        <f ca="1">TODAY()-Table1[[#This Row],[Joining Date]]</f>
        <v>2669</v>
      </c>
      <c r="W4526" t="str">
        <f>LEFT(Table1[[#This Row],[Employee Name]],FIND(" ",Table1[[#This Row],[Employee Name]])-1)</f>
        <v>Gayathri</v>
      </c>
      <c r="X4526" t="str">
        <f>RIGHT(Table1[[#This Row],[Employee Name]],LEN(Table1[[#This Row],[Employee Name]])-FIND(" ",Table1[[#This Row],[Employee Name]]))</f>
        <v>Iyer</v>
      </c>
      <c r="Y4526" t="str">
        <f>Table1[[#This Row],[Department]]&amp;"-"&amp;Table1[[#This Row],[Employee ID]]</f>
        <v>Finance-E02769</v>
      </c>
      <c r="Z4526" t="str">
        <f>LEFT(Table1[[#This Row],[Department]],3)</f>
        <v>Fin</v>
      </c>
      <c r="AA4526" t="str">
        <f>_xlfn.XLOOKUP(Table1[[#This Row],[Manager ID]],MANAGERS!A:A,MANAGERS!B:B)</f>
        <v>Manager_3</v>
      </c>
      <c r="AB4526" t="str" cm="1">
        <f t="array" ref="AB4526">_xlfn.XLOOKUP(Table1[[#This Row],[Manager ID]],Table2[[#All],[Manager ID]],Table2[[#All],[Department Head]])</f>
        <v>IT</v>
      </c>
      <c r="AC4526" s="2">
        <f>_xlfn.XLOOKUP(Table1[[#This Row],[City]],L:L,O:O)</f>
        <v>0.24030340748661314</v>
      </c>
      <c r="AD4526" t="str" cm="1">
        <f t="array" ref="AD4526">_xlfn.IFS(Table1[[#This Row],[Performance Score]]&gt;=90,"Excellent",Table1[[#This Row],[Performance Score]]&gt;=75,"Good",Table1[[#This Row],[Performance Score]]&gt;=60,"Average",Table1[[#This Row],[Performance Score]]&lt;=60,"Need Improvement")</f>
        <v>Need Improvement</v>
      </c>
      <c r="AE4526" t="str">
        <f>IF(AND(Table1[[#This Row],[Attendance %]]&gt;=80,(Table1[[#This Row],[Performance Score]]&gt;=80)),"Eligible","Not Eligible")</f>
        <v>Not Eligible</v>
      </c>
      <c r="AF4526" t="str">
        <f>IF(Table1[[#This Row],[Performance Score]]&gt;=80,"High Performer","Low Performer")</f>
        <v>Low Performer</v>
      </c>
      <c r="AG4526" t="str" cm="1">
        <f t="array" aca="1" ref="AG4526" ca="1">_xlfn.IFS(Table1[[#This Row],[Experience]]&lt;=3,"Junior",Table1[[#This Row],[Experience]]&lt;=7,"Mid Level",Table1[[#This Row],[Experience]]&gt;=7,"Senior")</f>
        <v>Mid Level</v>
      </c>
      <c r="AH4526" t="str">
        <f>IF(Table1[[#This Row],[Attendance %]]&gt;75,"OK","Below 75")</f>
        <v>OK</v>
      </c>
      <c r="AI4526" t="b">
        <f>ISBLANK(Table1[[#This Row],[Employee ID]])</f>
        <v>0</v>
      </c>
      <c r="AJ4526" t="b">
        <f>ISNUMBER(Table1[[#This Row],[Total Salary  ]])</f>
        <v>1</v>
      </c>
      <c r="AK4526" t="str">
        <f>IFERROR(_xlfn.XLOOKUP(Table1[[#This Row],[Manager ID]],MANAGERS!A:A,MANAGERS!B:B),"Not Found")</f>
        <v>Manager_3</v>
      </c>
    </row>
    <row r="4527" spans="1:37" x14ac:dyDescent="0.2">
      <c r="A4527" t="s">
        <v>601</v>
      </c>
      <c r="B4527" t="s">
        <v>129</v>
      </c>
      <c r="C4527" t="s">
        <v>21</v>
      </c>
      <c r="D4527" t="s">
        <v>81</v>
      </c>
      <c r="E4527" t="s">
        <v>17</v>
      </c>
      <c r="F4527" s="1">
        <v>42556</v>
      </c>
      <c r="G4527" s="1">
        <v>33328</v>
      </c>
      <c r="H4527">
        <v>30175</v>
      </c>
      <c r="I4527">
        <v>20902</v>
      </c>
      <c r="J4527">
        <v>88</v>
      </c>
      <c r="K4527">
        <v>75</v>
      </c>
      <c r="L4527" t="s">
        <v>31</v>
      </c>
      <c r="M4527">
        <v>118</v>
      </c>
      <c r="N4527">
        <f>Table1[[#This Row],[Basic Salary]]+Table1[[#This Row],[Bonus]]</f>
        <v>51077</v>
      </c>
      <c r="O4527" s="2">
        <f>Table1[[#This Row],[Bonus]]/Table1[[#This Row],[Basic Salary]]</f>
        <v>0.69269262634631312</v>
      </c>
      <c r="P4527">
        <f ca="1">DATEDIF(Table1[[#This Row],[Date of Birth]],TODAY(),"Y")</f>
        <v>35</v>
      </c>
      <c r="Q4527">
        <f ca="1">DATEDIF(Table1[[#This Row],[Joining Date]],TODAY(),"Y")</f>
        <v>10</v>
      </c>
      <c r="R4527" t="str">
        <f ca="1">IF(YEAR(Table1[[#This Row],[Joining Date]])=YEAR(TODAY()),"Yes","No")</f>
        <v>No</v>
      </c>
      <c r="S4527" t="str">
        <f ca="1">IF(Table1[[#This Row],[Experience]]&gt;5,"Yes","No")</f>
        <v>Yes</v>
      </c>
      <c r="T4527" t="str">
        <f>TEXT(Table1[[#This Row],[Joining Date]],"mmmm")</f>
        <v>July</v>
      </c>
      <c r="U4527" t="str">
        <f>TEXT(Table1[[#This Row],[Joining Date]],"yyyy")</f>
        <v>2016</v>
      </c>
      <c r="V4527" s="5">
        <f ca="1">TODAY()-Table1[[#This Row],[Joining Date]]</f>
        <v>3683</v>
      </c>
      <c r="W4527" t="str">
        <f>LEFT(Table1[[#This Row],[Employee Name]],FIND(" ",Table1[[#This Row],[Employee Name]])-1)</f>
        <v>Aarav</v>
      </c>
      <c r="X4527" t="str">
        <f>RIGHT(Table1[[#This Row],[Employee Name]],LEN(Table1[[#This Row],[Employee Name]])-FIND(" ",Table1[[#This Row],[Employee Name]]))</f>
        <v>Sharma</v>
      </c>
      <c r="Y4527" t="str">
        <f>Table1[[#This Row],[Department]]&amp;"-"&amp;Table1[[#This Row],[Employee ID]]</f>
        <v>Sales-E00545</v>
      </c>
      <c r="Z4527" t="str">
        <f>LEFT(Table1[[#This Row],[Department]],3)</f>
        <v>Sal</v>
      </c>
      <c r="AA4527" t="str">
        <f>_xlfn.XLOOKUP(Table1[[#This Row],[Manager ID]],MANAGERS!A:A,MANAGERS!B:B)</f>
        <v>Manager_18</v>
      </c>
      <c r="AB4527" t="str" cm="1">
        <f t="array" ref="AB4527">_xlfn.XLOOKUP(Table1[[#This Row],[Manager ID]],Table2[[#All],[Manager ID]],Table2[[#All],[Department Head]])</f>
        <v>Support</v>
      </c>
      <c r="AC4527" s="2">
        <f>_xlfn.XLOOKUP(Table1[[#This Row],[City]],L:L,O:O)</f>
        <v>0.241864189087755</v>
      </c>
      <c r="AD4527" t="str" cm="1">
        <f t="array" ref="AD4527">_xlfn.IFS(Table1[[#This Row],[Performance Score]]&gt;=90,"Excellent",Table1[[#This Row],[Performance Score]]&gt;=75,"Good",Table1[[#This Row],[Performance Score]]&gt;=60,"Average",Table1[[#This Row],[Performance Score]]&lt;=60,"Need Improvement")</f>
        <v>Good</v>
      </c>
      <c r="AE4527" t="str">
        <f>IF(AND(Table1[[#This Row],[Attendance %]]&gt;=80,(Table1[[#This Row],[Performance Score]]&gt;=80)),"Eligible","Not Eligible")</f>
        <v>Not Eligible</v>
      </c>
      <c r="AF4527" t="str">
        <f>IF(Table1[[#This Row],[Performance Score]]&gt;=80,"High Performer","Low Performer")</f>
        <v>Low Performer</v>
      </c>
      <c r="AG4527" t="str" cm="1">
        <f t="array" aca="1" ref="AG4527" ca="1">_xlfn.IFS(Table1[[#This Row],[Experience]]&lt;=3,"Junior",Table1[[#This Row],[Experience]]&lt;=7,"Mid Level",Table1[[#This Row],[Experience]]&gt;=7,"Senior")</f>
        <v>Senior</v>
      </c>
      <c r="AH4527" t="str">
        <f>IF(Table1[[#This Row],[Attendance %]]&gt;75,"OK","Below 75")</f>
        <v>OK</v>
      </c>
      <c r="AI4527" t="b">
        <f>ISBLANK(Table1[[#This Row],[Employee ID]])</f>
        <v>0</v>
      </c>
      <c r="AJ4527" t="b">
        <f>ISNUMBER(Table1[[#This Row],[Total Salary  ]])</f>
        <v>1</v>
      </c>
      <c r="AK4527" t="str">
        <f>IFERROR(_xlfn.XLOOKUP(Table1[[#This Row],[Manager ID]],MANAGERS!A:A,MANAGERS!B:B),"Not Found")</f>
        <v>Manager_18</v>
      </c>
    </row>
    <row r="4528" spans="1:37" x14ac:dyDescent="0.2">
      <c r="A4528" t="s">
        <v>4903</v>
      </c>
      <c r="B4528" t="s">
        <v>89</v>
      </c>
      <c r="C4528" t="s">
        <v>15</v>
      </c>
      <c r="D4528" t="s">
        <v>25</v>
      </c>
      <c r="E4528" t="s">
        <v>17</v>
      </c>
      <c r="F4528" s="1">
        <v>45744</v>
      </c>
      <c r="G4528" s="1">
        <v>33363</v>
      </c>
      <c r="H4528">
        <v>25121</v>
      </c>
      <c r="I4528">
        <v>25949</v>
      </c>
      <c r="J4528">
        <v>69</v>
      </c>
      <c r="K4528">
        <v>62</v>
      </c>
      <c r="L4528" t="s">
        <v>53</v>
      </c>
      <c r="M4528">
        <v>101</v>
      </c>
      <c r="N4528">
        <f>Table1[[#This Row],[Basic Salary]]+Table1[[#This Row],[Bonus]]</f>
        <v>51070</v>
      </c>
      <c r="O4528" s="2">
        <f>Table1[[#This Row],[Bonus]]/Table1[[#This Row],[Basic Salary]]</f>
        <v>1.032960471318817</v>
      </c>
      <c r="P4528">
        <f ca="1">DATEDIF(Table1[[#This Row],[Date of Birth]],TODAY(),"Y")</f>
        <v>35</v>
      </c>
      <c r="Q4528">
        <f ca="1">DATEDIF(Table1[[#This Row],[Joining Date]],TODAY(),"Y")</f>
        <v>1</v>
      </c>
      <c r="R4528" t="str">
        <f ca="1">IF(YEAR(Table1[[#This Row],[Joining Date]])=YEAR(TODAY()),"Yes","No")</f>
        <v>No</v>
      </c>
      <c r="S4528" t="str">
        <f ca="1">IF(Table1[[#This Row],[Experience]]&gt;5,"Yes","No")</f>
        <v>No</v>
      </c>
      <c r="T4528" t="str">
        <f>TEXT(Table1[[#This Row],[Joining Date]],"mmmm")</f>
        <v>March</v>
      </c>
      <c r="U4528" t="str">
        <f>TEXT(Table1[[#This Row],[Joining Date]],"yyyy")</f>
        <v>2025</v>
      </c>
      <c r="V4528" s="5">
        <f ca="1">TODAY()-Table1[[#This Row],[Joining Date]]</f>
        <v>495</v>
      </c>
      <c r="W4528" t="str">
        <f>LEFT(Table1[[#This Row],[Employee Name]],FIND(" ",Table1[[#This Row],[Employee Name]])-1)</f>
        <v>Tarun</v>
      </c>
      <c r="X4528" t="str">
        <f>RIGHT(Table1[[#This Row],[Employee Name]],LEN(Table1[[#This Row],[Employee Name]])-FIND(" ",Table1[[#This Row],[Employee Name]]))</f>
        <v>Verma</v>
      </c>
      <c r="Y4528" t="str">
        <f>Table1[[#This Row],[Department]]&amp;"-"&amp;Table1[[#This Row],[Employee ID]]</f>
        <v>Finance-E04847</v>
      </c>
      <c r="Z4528" t="str">
        <f>LEFT(Table1[[#This Row],[Department]],3)</f>
        <v>Fin</v>
      </c>
      <c r="AA4528" t="str">
        <f>_xlfn.XLOOKUP(Table1[[#This Row],[Manager ID]],MANAGERS!A:A,MANAGERS!B:B)</f>
        <v>Manager_1</v>
      </c>
      <c r="AB4528" t="str" cm="1">
        <f t="array" ref="AB4528">_xlfn.XLOOKUP(Table1[[#This Row],[Manager ID]],Table2[[#All],[Manager ID]],Table2[[#All],[Department Head]])</f>
        <v>Support</v>
      </c>
      <c r="AC4528" s="2">
        <f>_xlfn.XLOOKUP(Table1[[#This Row],[City]],L:L,O:O)</f>
        <v>0.23685887225230964</v>
      </c>
      <c r="AD4528" t="str" cm="1">
        <f t="array" ref="AD4528">_xlfn.IFS(Table1[[#This Row],[Performance Score]]&gt;=90,"Excellent",Table1[[#This Row],[Performance Score]]&gt;=75,"Good",Table1[[#This Row],[Performance Score]]&gt;=60,"Average",Table1[[#This Row],[Performance Score]]&lt;=60,"Need Improvement")</f>
        <v>Average</v>
      </c>
      <c r="AE4528" t="str">
        <f>IF(AND(Table1[[#This Row],[Attendance %]]&gt;=80,(Table1[[#This Row],[Performance Score]]&gt;=80)),"Eligible","Not Eligible")</f>
        <v>Not Eligible</v>
      </c>
      <c r="AF4528" t="str">
        <f>IF(Table1[[#This Row],[Performance Score]]&gt;=80,"High Performer","Low Performer")</f>
        <v>Low Performer</v>
      </c>
      <c r="AG4528" t="str" cm="1">
        <f t="array" aca="1" ref="AG4528" ca="1">_xlfn.IFS(Table1[[#This Row],[Experience]]&lt;=3,"Junior",Table1[[#This Row],[Experience]]&lt;=7,"Mid Level",Table1[[#This Row],[Experience]]&gt;=7,"Senior")</f>
        <v>Junior</v>
      </c>
      <c r="AH4528" t="str">
        <f>IF(Table1[[#This Row],[Attendance %]]&gt;75,"OK","Below 75")</f>
        <v>Below 75</v>
      </c>
      <c r="AI4528" t="b">
        <f>ISBLANK(Table1[[#This Row],[Employee ID]])</f>
        <v>0</v>
      </c>
      <c r="AJ4528" t="b">
        <f>ISNUMBER(Table1[[#This Row],[Total Salary  ]])</f>
        <v>1</v>
      </c>
      <c r="AK4528" t="str">
        <f>IFERROR(_xlfn.XLOOKUP(Table1[[#This Row],[Manager ID]],MANAGERS!A:A,MANAGERS!B:B),"Not Found")</f>
        <v>Manager_1</v>
      </c>
    </row>
    <row r="4529" spans="1:37" x14ac:dyDescent="0.2">
      <c r="A4529" t="s">
        <v>4127</v>
      </c>
      <c r="B4529" t="s">
        <v>39</v>
      </c>
      <c r="C4529" t="s">
        <v>15</v>
      </c>
      <c r="D4529" t="s">
        <v>81</v>
      </c>
      <c r="E4529" t="s">
        <v>65</v>
      </c>
      <c r="F4529" s="1">
        <v>44764</v>
      </c>
      <c r="G4529" s="1">
        <v>38043</v>
      </c>
      <c r="H4529">
        <v>36972</v>
      </c>
      <c r="I4529">
        <v>14060</v>
      </c>
      <c r="J4529">
        <v>60</v>
      </c>
      <c r="K4529">
        <v>55</v>
      </c>
      <c r="L4529" t="s">
        <v>53</v>
      </c>
      <c r="M4529">
        <v>116</v>
      </c>
      <c r="N4529">
        <f>Table1[[#This Row],[Basic Salary]]+Table1[[#This Row],[Bonus]]</f>
        <v>51032</v>
      </c>
      <c r="O4529" s="2">
        <f>Table1[[#This Row],[Bonus]]/Table1[[#This Row],[Basic Salary]]</f>
        <v>0.38028778535107649</v>
      </c>
      <c r="P4529">
        <f ca="1">DATEDIF(Table1[[#This Row],[Date of Birth]],TODAY(),"Y")</f>
        <v>22</v>
      </c>
      <c r="Q4529">
        <f ca="1">DATEDIF(Table1[[#This Row],[Joining Date]],TODAY(),"Y")</f>
        <v>4</v>
      </c>
      <c r="R4529" t="str">
        <f ca="1">IF(YEAR(Table1[[#This Row],[Joining Date]])=YEAR(TODAY()),"Yes","No")</f>
        <v>No</v>
      </c>
      <c r="S4529" t="str">
        <f ca="1">IF(Table1[[#This Row],[Experience]]&gt;5,"Yes","No")</f>
        <v>No</v>
      </c>
      <c r="T4529" t="str">
        <f>TEXT(Table1[[#This Row],[Joining Date]],"mmmm")</f>
        <v>July</v>
      </c>
      <c r="U4529" t="str">
        <f>TEXT(Table1[[#This Row],[Joining Date]],"yyyy")</f>
        <v>2022</v>
      </c>
      <c r="V4529" s="5">
        <f ca="1">TODAY()-Table1[[#This Row],[Joining Date]]</f>
        <v>1475</v>
      </c>
      <c r="W4529" t="str">
        <f>LEFT(Table1[[#This Row],[Employee Name]],FIND(" ",Table1[[#This Row],[Employee Name]])-1)</f>
        <v>Karan</v>
      </c>
      <c r="X4529" t="str">
        <f>RIGHT(Table1[[#This Row],[Employee Name]],LEN(Table1[[#This Row],[Employee Name]])-FIND(" ",Table1[[#This Row],[Employee Name]]))</f>
        <v>Malhotra</v>
      </c>
      <c r="Y4529" t="str">
        <f>Table1[[#This Row],[Department]]&amp;"-"&amp;Table1[[#This Row],[Employee ID]]</f>
        <v>Sales-E04071</v>
      </c>
      <c r="Z4529" t="str">
        <f>LEFT(Table1[[#This Row],[Department]],3)</f>
        <v>Sal</v>
      </c>
      <c r="AA4529" t="str">
        <f>_xlfn.XLOOKUP(Table1[[#This Row],[Manager ID]],MANAGERS!A:A,MANAGERS!B:B)</f>
        <v>Manager_16</v>
      </c>
      <c r="AB4529" t="str" cm="1">
        <f t="array" ref="AB4529">_xlfn.XLOOKUP(Table1[[#This Row],[Manager ID]],Table2[[#All],[Manager ID]],Table2[[#All],[Department Head]])</f>
        <v>Sales</v>
      </c>
      <c r="AC4529" s="2">
        <f>_xlfn.XLOOKUP(Table1[[#This Row],[City]],L:L,O:O)</f>
        <v>0.23685887225230964</v>
      </c>
      <c r="AD4529" t="str" cm="1">
        <f t="array" ref="AD4529">_xlfn.IFS(Table1[[#This Row],[Performance Score]]&gt;=90,"Excellent",Table1[[#This Row],[Performance Score]]&gt;=75,"Good",Table1[[#This Row],[Performance Score]]&gt;=60,"Average",Table1[[#This Row],[Performance Score]]&lt;=60,"Need Improvement")</f>
        <v>Need Improvement</v>
      </c>
      <c r="AE4529" t="str">
        <f>IF(AND(Table1[[#This Row],[Attendance %]]&gt;=80,(Table1[[#This Row],[Performance Score]]&gt;=80)),"Eligible","Not Eligible")</f>
        <v>Not Eligible</v>
      </c>
      <c r="AF4529" t="str">
        <f>IF(Table1[[#This Row],[Performance Score]]&gt;=80,"High Performer","Low Performer")</f>
        <v>Low Performer</v>
      </c>
      <c r="AG4529" t="str" cm="1">
        <f t="array" aca="1" ref="AG4529" ca="1">_xlfn.IFS(Table1[[#This Row],[Experience]]&lt;=3,"Junior",Table1[[#This Row],[Experience]]&lt;=7,"Mid Level",Table1[[#This Row],[Experience]]&gt;=7,"Senior")</f>
        <v>Mid Level</v>
      </c>
      <c r="AH4529" t="str">
        <f>IF(Table1[[#This Row],[Attendance %]]&gt;75,"OK","Below 75")</f>
        <v>Below 75</v>
      </c>
      <c r="AI4529" t="b">
        <f>ISBLANK(Table1[[#This Row],[Employee ID]])</f>
        <v>0</v>
      </c>
      <c r="AJ4529" t="b">
        <f>ISNUMBER(Table1[[#This Row],[Total Salary  ]])</f>
        <v>1</v>
      </c>
      <c r="AK4529" t="str">
        <f>IFERROR(_xlfn.XLOOKUP(Table1[[#This Row],[Manager ID]],MANAGERS!A:A,MANAGERS!B:B),"Not Found")</f>
        <v>Manager_16</v>
      </c>
    </row>
    <row r="4530" spans="1:37" x14ac:dyDescent="0.2">
      <c r="A4530" t="s">
        <v>3998</v>
      </c>
      <c r="B4530" t="s">
        <v>39</v>
      </c>
      <c r="C4530" t="s">
        <v>15</v>
      </c>
      <c r="D4530" t="s">
        <v>16</v>
      </c>
      <c r="E4530" t="s">
        <v>22</v>
      </c>
      <c r="F4530" s="1">
        <v>44581</v>
      </c>
      <c r="G4530" s="1">
        <v>34009</v>
      </c>
      <c r="H4530">
        <v>39486</v>
      </c>
      <c r="I4530">
        <v>11529</v>
      </c>
      <c r="J4530">
        <v>67</v>
      </c>
      <c r="K4530">
        <v>55</v>
      </c>
      <c r="L4530" t="s">
        <v>31</v>
      </c>
      <c r="M4530">
        <v>112</v>
      </c>
      <c r="N4530">
        <f>Table1[[#This Row],[Basic Salary]]+Table1[[#This Row],[Bonus]]</f>
        <v>51015</v>
      </c>
      <c r="O4530" s="2">
        <f>Table1[[#This Row],[Bonus]]/Table1[[#This Row],[Basic Salary]]</f>
        <v>0.29197690320619968</v>
      </c>
      <c r="P4530">
        <f ca="1">DATEDIF(Table1[[#This Row],[Date of Birth]],TODAY(),"Y")</f>
        <v>33</v>
      </c>
      <c r="Q4530">
        <f ca="1">DATEDIF(Table1[[#This Row],[Joining Date]],TODAY(),"Y")</f>
        <v>4</v>
      </c>
      <c r="R4530" t="str">
        <f ca="1">IF(YEAR(Table1[[#This Row],[Joining Date]])=YEAR(TODAY()),"Yes","No")</f>
        <v>No</v>
      </c>
      <c r="S4530" t="str">
        <f ca="1">IF(Table1[[#This Row],[Experience]]&gt;5,"Yes","No")</f>
        <v>No</v>
      </c>
      <c r="T4530" t="str">
        <f>TEXT(Table1[[#This Row],[Joining Date]],"mmmm")</f>
        <v>January</v>
      </c>
      <c r="U4530" t="str">
        <f>TEXT(Table1[[#This Row],[Joining Date]],"yyyy")</f>
        <v>2022</v>
      </c>
      <c r="V4530" s="5">
        <f ca="1">TODAY()-Table1[[#This Row],[Joining Date]]</f>
        <v>1658</v>
      </c>
      <c r="W4530" t="str">
        <f>LEFT(Table1[[#This Row],[Employee Name]],FIND(" ",Table1[[#This Row],[Employee Name]])-1)</f>
        <v>Karan</v>
      </c>
      <c r="X4530" t="str">
        <f>RIGHT(Table1[[#This Row],[Employee Name]],LEN(Table1[[#This Row],[Employee Name]])-FIND(" ",Table1[[#This Row],[Employee Name]]))</f>
        <v>Malhotra</v>
      </c>
      <c r="Y4530" t="str">
        <f>Table1[[#This Row],[Department]]&amp;"-"&amp;Table1[[#This Row],[Employee ID]]</f>
        <v>HR-E03942</v>
      </c>
      <c r="Z4530" t="str">
        <f>LEFT(Table1[[#This Row],[Department]],3)</f>
        <v>HR</v>
      </c>
      <c r="AA4530" t="str">
        <f>_xlfn.XLOOKUP(Table1[[#This Row],[Manager ID]],MANAGERS!A:A,MANAGERS!B:B)</f>
        <v>Manager_12</v>
      </c>
      <c r="AB4530" t="str" cm="1">
        <f t="array" ref="AB4530">_xlfn.XLOOKUP(Table1[[#This Row],[Manager ID]],Table2[[#All],[Manager ID]],Table2[[#All],[Department Head]])</f>
        <v>Marketing</v>
      </c>
      <c r="AC4530" s="2">
        <f>_xlfn.XLOOKUP(Table1[[#This Row],[City]],L:L,O:O)</f>
        <v>0.241864189087755</v>
      </c>
      <c r="AD4530" t="str" cm="1">
        <f t="array" ref="AD4530">_xlfn.IFS(Table1[[#This Row],[Performance Score]]&gt;=90,"Excellent",Table1[[#This Row],[Performance Score]]&gt;=75,"Good",Table1[[#This Row],[Performance Score]]&gt;=60,"Average",Table1[[#This Row],[Performance Score]]&lt;=60,"Need Improvement")</f>
        <v>Need Improvement</v>
      </c>
      <c r="AE4530" t="str">
        <f>IF(AND(Table1[[#This Row],[Attendance %]]&gt;=80,(Table1[[#This Row],[Performance Score]]&gt;=80)),"Eligible","Not Eligible")</f>
        <v>Not Eligible</v>
      </c>
      <c r="AF4530" t="str">
        <f>IF(Table1[[#This Row],[Performance Score]]&gt;=80,"High Performer","Low Performer")</f>
        <v>Low Performer</v>
      </c>
      <c r="AG4530" t="str" cm="1">
        <f t="array" aca="1" ref="AG4530" ca="1">_xlfn.IFS(Table1[[#This Row],[Experience]]&lt;=3,"Junior",Table1[[#This Row],[Experience]]&lt;=7,"Mid Level",Table1[[#This Row],[Experience]]&gt;=7,"Senior")</f>
        <v>Mid Level</v>
      </c>
      <c r="AH4530" t="str">
        <f>IF(Table1[[#This Row],[Attendance %]]&gt;75,"OK","Below 75")</f>
        <v>Below 75</v>
      </c>
      <c r="AI4530" t="b">
        <f>ISBLANK(Table1[[#This Row],[Employee ID]])</f>
        <v>0</v>
      </c>
      <c r="AJ4530" t="b">
        <f>ISNUMBER(Table1[[#This Row],[Total Salary  ]])</f>
        <v>1</v>
      </c>
      <c r="AK4530" t="str">
        <f>IFERROR(_xlfn.XLOOKUP(Table1[[#This Row],[Manager ID]],MANAGERS!A:A,MANAGERS!B:B),"Not Found")</f>
        <v>Manager_12</v>
      </c>
    </row>
    <row r="4531" spans="1:37" x14ac:dyDescent="0.2">
      <c r="A4531" t="s">
        <v>1001</v>
      </c>
      <c r="B4531" t="s">
        <v>69</v>
      </c>
      <c r="C4531" t="s">
        <v>21</v>
      </c>
      <c r="D4531" t="s">
        <v>25</v>
      </c>
      <c r="E4531" t="s">
        <v>30</v>
      </c>
      <c r="F4531" s="1">
        <v>42854</v>
      </c>
      <c r="G4531" s="1">
        <v>37512</v>
      </c>
      <c r="H4531">
        <v>30850</v>
      </c>
      <c r="I4531">
        <v>20144</v>
      </c>
      <c r="J4531">
        <v>61</v>
      </c>
      <c r="K4531">
        <v>44</v>
      </c>
      <c r="L4531" t="s">
        <v>18</v>
      </c>
      <c r="M4531">
        <v>115</v>
      </c>
      <c r="N4531">
        <f>Table1[[#This Row],[Basic Salary]]+Table1[[#This Row],[Bonus]]</f>
        <v>50994</v>
      </c>
      <c r="O4531" s="2">
        <f>Table1[[#This Row],[Bonus]]/Table1[[#This Row],[Basic Salary]]</f>
        <v>0.6529659643435981</v>
      </c>
      <c r="P4531">
        <f ca="1">DATEDIF(Table1[[#This Row],[Date of Birth]],TODAY(),"Y")</f>
        <v>23</v>
      </c>
      <c r="Q4531">
        <f ca="1">DATEDIF(Table1[[#This Row],[Joining Date]],TODAY(),"Y")</f>
        <v>9</v>
      </c>
      <c r="R4531" t="str">
        <f ca="1">IF(YEAR(Table1[[#This Row],[Joining Date]])=YEAR(TODAY()),"Yes","No")</f>
        <v>No</v>
      </c>
      <c r="S4531" t="str">
        <f ca="1">IF(Table1[[#This Row],[Experience]]&gt;5,"Yes","No")</f>
        <v>Yes</v>
      </c>
      <c r="T4531" t="str">
        <f>TEXT(Table1[[#This Row],[Joining Date]],"mmmm")</f>
        <v>April</v>
      </c>
      <c r="U4531" t="str">
        <f>TEXT(Table1[[#This Row],[Joining Date]],"yyyy")</f>
        <v>2017</v>
      </c>
      <c r="V4531" s="5">
        <f ca="1">TODAY()-Table1[[#This Row],[Joining Date]]</f>
        <v>3385</v>
      </c>
      <c r="W4531" t="str">
        <f>LEFT(Table1[[#This Row],[Employee Name]],FIND(" ",Table1[[#This Row],[Employee Name]])-1)</f>
        <v>Neha</v>
      </c>
      <c r="X4531" t="str">
        <f>RIGHT(Table1[[#This Row],[Employee Name]],LEN(Table1[[#This Row],[Employee Name]])-FIND(" ",Table1[[#This Row],[Employee Name]]))</f>
        <v>Kulkarni</v>
      </c>
      <c r="Y4531" t="str">
        <f>Table1[[#This Row],[Department]]&amp;"-"&amp;Table1[[#This Row],[Employee ID]]</f>
        <v>Finance-E00945</v>
      </c>
      <c r="Z4531" t="str">
        <f>LEFT(Table1[[#This Row],[Department]],3)</f>
        <v>Fin</v>
      </c>
      <c r="AA4531" t="str">
        <f>_xlfn.XLOOKUP(Table1[[#This Row],[Manager ID]],MANAGERS!A:A,MANAGERS!B:B)</f>
        <v>Manager_15</v>
      </c>
      <c r="AB4531" t="str" cm="1">
        <f t="array" ref="AB4531">_xlfn.XLOOKUP(Table1[[#This Row],[Manager ID]],Table2[[#All],[Manager ID]],Table2[[#All],[Department Head]])</f>
        <v>Support</v>
      </c>
      <c r="AC4531" s="2">
        <f>_xlfn.XLOOKUP(Table1[[#This Row],[City]],L:L,O:O)</f>
        <v>0.21356479274849693</v>
      </c>
      <c r="AD4531" t="str" cm="1">
        <f t="array" ref="AD4531">_xlfn.IFS(Table1[[#This Row],[Performance Score]]&gt;=90,"Excellent",Table1[[#This Row],[Performance Score]]&gt;=75,"Good",Table1[[#This Row],[Performance Score]]&gt;=60,"Average",Table1[[#This Row],[Performance Score]]&lt;=60,"Need Improvement")</f>
        <v>Need Improvement</v>
      </c>
      <c r="AE4531" t="str">
        <f>IF(AND(Table1[[#This Row],[Attendance %]]&gt;=80,(Table1[[#This Row],[Performance Score]]&gt;=80)),"Eligible","Not Eligible")</f>
        <v>Not Eligible</v>
      </c>
      <c r="AF4531" t="str">
        <f>IF(Table1[[#This Row],[Performance Score]]&gt;=80,"High Performer","Low Performer")</f>
        <v>Low Performer</v>
      </c>
      <c r="AG4531" t="str" cm="1">
        <f t="array" aca="1" ref="AG4531" ca="1">_xlfn.IFS(Table1[[#This Row],[Experience]]&lt;=3,"Junior",Table1[[#This Row],[Experience]]&lt;=7,"Mid Level",Table1[[#This Row],[Experience]]&gt;=7,"Senior")</f>
        <v>Senior</v>
      </c>
      <c r="AH4531" t="str">
        <f>IF(Table1[[#This Row],[Attendance %]]&gt;75,"OK","Below 75")</f>
        <v>Below 75</v>
      </c>
      <c r="AI4531" t="b">
        <f>ISBLANK(Table1[[#This Row],[Employee ID]])</f>
        <v>0</v>
      </c>
      <c r="AJ4531" t="b">
        <f>ISNUMBER(Table1[[#This Row],[Total Salary  ]])</f>
        <v>1</v>
      </c>
      <c r="AK4531" t="str">
        <f>IFERROR(_xlfn.XLOOKUP(Table1[[#This Row],[Manager ID]],MANAGERS!A:A,MANAGERS!B:B),"Not Found")</f>
        <v>Manager_15</v>
      </c>
    </row>
    <row r="4532" spans="1:37" x14ac:dyDescent="0.2">
      <c r="A4532" t="s">
        <v>4688</v>
      </c>
      <c r="B4532" t="s">
        <v>71</v>
      </c>
      <c r="C4532" t="s">
        <v>15</v>
      </c>
      <c r="D4532" t="s">
        <v>33</v>
      </c>
      <c r="E4532" t="s">
        <v>65</v>
      </c>
      <c r="F4532" s="1">
        <v>43953</v>
      </c>
      <c r="G4532" s="1">
        <v>39924</v>
      </c>
      <c r="H4532">
        <v>38661</v>
      </c>
      <c r="I4532">
        <v>12332</v>
      </c>
      <c r="J4532">
        <v>78</v>
      </c>
      <c r="K4532">
        <v>81</v>
      </c>
      <c r="L4532" t="s">
        <v>27</v>
      </c>
      <c r="M4532">
        <v>108</v>
      </c>
      <c r="N4532">
        <f>Table1[[#This Row],[Basic Salary]]+Table1[[#This Row],[Bonus]]</f>
        <v>50993</v>
      </c>
      <c r="O4532" s="2">
        <f>Table1[[#This Row],[Bonus]]/Table1[[#This Row],[Basic Salary]]</f>
        <v>0.31897778122655907</v>
      </c>
      <c r="P4532">
        <f ca="1">DATEDIF(Table1[[#This Row],[Date of Birth]],TODAY(),"Y")</f>
        <v>17</v>
      </c>
      <c r="Q4532">
        <f ca="1">DATEDIF(Table1[[#This Row],[Joining Date]],TODAY(),"Y")</f>
        <v>6</v>
      </c>
      <c r="R4532" t="str">
        <f ca="1">IF(YEAR(Table1[[#This Row],[Joining Date]])=YEAR(TODAY()),"Yes","No")</f>
        <v>No</v>
      </c>
      <c r="S4532" t="str">
        <f ca="1">IF(Table1[[#This Row],[Experience]]&gt;5,"Yes","No")</f>
        <v>Yes</v>
      </c>
      <c r="T4532" t="str">
        <f>TEXT(Table1[[#This Row],[Joining Date]],"mmmm")</f>
        <v>May</v>
      </c>
      <c r="U4532" t="str">
        <f>TEXT(Table1[[#This Row],[Joining Date]],"yyyy")</f>
        <v>2020</v>
      </c>
      <c r="V4532" s="5">
        <f ca="1">TODAY()-Table1[[#This Row],[Joining Date]]</f>
        <v>2286</v>
      </c>
      <c r="W4532" t="str">
        <f>LEFT(Table1[[#This Row],[Employee Name]],FIND(" ",Table1[[#This Row],[Employee Name]])-1)</f>
        <v>Sneha</v>
      </c>
      <c r="X4532" t="str">
        <f>RIGHT(Table1[[#This Row],[Employee Name]],LEN(Table1[[#This Row],[Employee Name]])-FIND(" ",Table1[[#This Row],[Employee Name]]))</f>
        <v>Iyer</v>
      </c>
      <c r="Y4532" t="str">
        <f>Table1[[#This Row],[Department]]&amp;"-"&amp;Table1[[#This Row],[Employee ID]]</f>
        <v>Marketing-E04632</v>
      </c>
      <c r="Z4532" t="str">
        <f>LEFT(Table1[[#This Row],[Department]],3)</f>
        <v>Mar</v>
      </c>
      <c r="AA4532" t="str">
        <f>_xlfn.XLOOKUP(Table1[[#This Row],[Manager ID]],MANAGERS!A:A,MANAGERS!B:B)</f>
        <v>Manager_8</v>
      </c>
      <c r="AB4532" t="str" cm="1">
        <f t="array" ref="AB4532">_xlfn.XLOOKUP(Table1[[#This Row],[Manager ID]],Table2[[#All],[Manager ID]],Table2[[#All],[Department Head]])</f>
        <v>Sales</v>
      </c>
      <c r="AC4532" s="2">
        <f>_xlfn.XLOOKUP(Table1[[#This Row],[City]],L:L,O:O)</f>
        <v>0.23674293405114402</v>
      </c>
      <c r="AD4532" t="str" cm="1">
        <f t="array" ref="AD4532">_xlfn.IFS(Table1[[#This Row],[Performance Score]]&gt;=90,"Excellent",Table1[[#This Row],[Performance Score]]&gt;=75,"Good",Table1[[#This Row],[Performance Score]]&gt;=60,"Average",Table1[[#This Row],[Performance Score]]&lt;=60,"Need Improvement")</f>
        <v>Good</v>
      </c>
      <c r="AE4532" t="str">
        <f>IF(AND(Table1[[#This Row],[Attendance %]]&gt;=80,(Table1[[#This Row],[Performance Score]]&gt;=80)),"Eligible","Not Eligible")</f>
        <v>Not Eligible</v>
      </c>
      <c r="AF4532" t="str">
        <f>IF(Table1[[#This Row],[Performance Score]]&gt;=80,"High Performer","Low Performer")</f>
        <v>High Performer</v>
      </c>
      <c r="AG4532" t="str" cm="1">
        <f t="array" aca="1" ref="AG4532" ca="1">_xlfn.IFS(Table1[[#This Row],[Experience]]&lt;=3,"Junior",Table1[[#This Row],[Experience]]&lt;=7,"Mid Level",Table1[[#This Row],[Experience]]&gt;=7,"Senior")</f>
        <v>Mid Level</v>
      </c>
      <c r="AH4532" t="str">
        <f>IF(Table1[[#This Row],[Attendance %]]&gt;75,"OK","Below 75")</f>
        <v>OK</v>
      </c>
      <c r="AI4532" t="b">
        <f>ISBLANK(Table1[[#This Row],[Employee ID]])</f>
        <v>0</v>
      </c>
      <c r="AJ4532" t="b">
        <f>ISNUMBER(Table1[[#This Row],[Total Salary  ]])</f>
        <v>1</v>
      </c>
      <c r="AK4532" t="str">
        <f>IFERROR(_xlfn.XLOOKUP(Table1[[#This Row],[Manager ID]],MANAGERS!A:A,MANAGERS!B:B),"Not Found")</f>
        <v>Manager_8</v>
      </c>
    </row>
    <row r="4533" spans="1:37" x14ac:dyDescent="0.2">
      <c r="A4533" t="s">
        <v>3428</v>
      </c>
      <c r="B4533" t="s">
        <v>89</v>
      </c>
      <c r="C4533" t="s">
        <v>15</v>
      </c>
      <c r="D4533" t="s">
        <v>16</v>
      </c>
      <c r="E4533" t="s">
        <v>22</v>
      </c>
      <c r="F4533" s="1">
        <v>44532</v>
      </c>
      <c r="G4533" s="1">
        <v>36580</v>
      </c>
      <c r="H4533">
        <v>27949</v>
      </c>
      <c r="I4533">
        <v>23035</v>
      </c>
      <c r="J4533">
        <v>78</v>
      </c>
      <c r="K4533">
        <v>48</v>
      </c>
      <c r="L4533" t="s">
        <v>23</v>
      </c>
      <c r="M4533">
        <v>116</v>
      </c>
      <c r="N4533">
        <f>Table1[[#This Row],[Basic Salary]]+Table1[[#This Row],[Bonus]]</f>
        <v>50984</v>
      </c>
      <c r="O4533" s="2">
        <f>Table1[[#This Row],[Bonus]]/Table1[[#This Row],[Basic Salary]]</f>
        <v>0.82417975598411397</v>
      </c>
      <c r="P4533">
        <f ca="1">DATEDIF(Table1[[#This Row],[Date of Birth]],TODAY(),"Y")</f>
        <v>26</v>
      </c>
      <c r="Q4533">
        <f ca="1">DATEDIF(Table1[[#This Row],[Joining Date]],TODAY(),"Y")</f>
        <v>4</v>
      </c>
      <c r="R4533" t="str">
        <f ca="1">IF(YEAR(Table1[[#This Row],[Joining Date]])=YEAR(TODAY()),"Yes","No")</f>
        <v>No</v>
      </c>
      <c r="S4533" t="str">
        <f ca="1">IF(Table1[[#This Row],[Experience]]&gt;5,"Yes","No")</f>
        <v>No</v>
      </c>
      <c r="T4533" t="str">
        <f>TEXT(Table1[[#This Row],[Joining Date]],"mmmm")</f>
        <v>December</v>
      </c>
      <c r="U4533" t="str">
        <f>TEXT(Table1[[#This Row],[Joining Date]],"yyyy")</f>
        <v>2021</v>
      </c>
      <c r="V4533" s="5">
        <f ca="1">TODAY()-Table1[[#This Row],[Joining Date]]</f>
        <v>1707</v>
      </c>
      <c r="W4533" t="str">
        <f>LEFT(Table1[[#This Row],[Employee Name]],FIND(" ",Table1[[#This Row],[Employee Name]])-1)</f>
        <v>Tarun</v>
      </c>
      <c r="X4533" t="str">
        <f>RIGHT(Table1[[#This Row],[Employee Name]],LEN(Table1[[#This Row],[Employee Name]])-FIND(" ",Table1[[#This Row],[Employee Name]]))</f>
        <v>Verma</v>
      </c>
      <c r="Y4533" t="str">
        <f>Table1[[#This Row],[Department]]&amp;"-"&amp;Table1[[#This Row],[Employee ID]]</f>
        <v>HR-E03372</v>
      </c>
      <c r="Z4533" t="str">
        <f>LEFT(Table1[[#This Row],[Department]],3)</f>
        <v>HR</v>
      </c>
      <c r="AA4533" t="str">
        <f>_xlfn.XLOOKUP(Table1[[#This Row],[Manager ID]],MANAGERS!A:A,MANAGERS!B:B)</f>
        <v>Manager_16</v>
      </c>
      <c r="AB4533" t="str" cm="1">
        <f t="array" ref="AB4533">_xlfn.XLOOKUP(Table1[[#This Row],[Manager ID]],Table2[[#All],[Manager ID]],Table2[[#All],[Department Head]])</f>
        <v>Sales</v>
      </c>
      <c r="AC4533" s="2">
        <f>_xlfn.XLOOKUP(Table1[[#This Row],[City]],L:L,O:O)</f>
        <v>0.23486488519629886</v>
      </c>
      <c r="AD4533" t="str" cm="1">
        <f t="array" ref="AD4533">_xlfn.IFS(Table1[[#This Row],[Performance Score]]&gt;=90,"Excellent",Table1[[#This Row],[Performance Score]]&gt;=75,"Good",Table1[[#This Row],[Performance Score]]&gt;=60,"Average",Table1[[#This Row],[Performance Score]]&lt;=60,"Need Improvement")</f>
        <v>Need Improvement</v>
      </c>
      <c r="AE4533" t="str">
        <f>IF(AND(Table1[[#This Row],[Attendance %]]&gt;=80,(Table1[[#This Row],[Performance Score]]&gt;=80)),"Eligible","Not Eligible")</f>
        <v>Not Eligible</v>
      </c>
      <c r="AF4533" t="str">
        <f>IF(Table1[[#This Row],[Performance Score]]&gt;=80,"High Performer","Low Performer")</f>
        <v>Low Performer</v>
      </c>
      <c r="AG4533" t="str" cm="1">
        <f t="array" aca="1" ref="AG4533" ca="1">_xlfn.IFS(Table1[[#This Row],[Experience]]&lt;=3,"Junior",Table1[[#This Row],[Experience]]&lt;=7,"Mid Level",Table1[[#This Row],[Experience]]&gt;=7,"Senior")</f>
        <v>Mid Level</v>
      </c>
      <c r="AH4533" t="str">
        <f>IF(Table1[[#This Row],[Attendance %]]&gt;75,"OK","Below 75")</f>
        <v>OK</v>
      </c>
      <c r="AI4533" t="b">
        <f>ISBLANK(Table1[[#This Row],[Employee ID]])</f>
        <v>0</v>
      </c>
      <c r="AJ4533" t="b">
        <f>ISNUMBER(Table1[[#This Row],[Total Salary  ]])</f>
        <v>1</v>
      </c>
      <c r="AK4533" t="str">
        <f>IFERROR(_xlfn.XLOOKUP(Table1[[#This Row],[Manager ID]],MANAGERS!A:A,MANAGERS!B:B),"Not Found")</f>
        <v>Manager_16</v>
      </c>
    </row>
    <row r="4534" spans="1:37" x14ac:dyDescent="0.2">
      <c r="A4534" t="s">
        <v>3802</v>
      </c>
      <c r="B4534" t="s">
        <v>95</v>
      </c>
      <c r="C4534" t="s">
        <v>21</v>
      </c>
      <c r="D4534" t="s">
        <v>81</v>
      </c>
      <c r="E4534" t="s">
        <v>22</v>
      </c>
      <c r="F4534" s="1">
        <v>43379</v>
      </c>
      <c r="G4534" s="1">
        <v>38963</v>
      </c>
      <c r="H4534">
        <v>44219</v>
      </c>
      <c r="I4534">
        <v>6759</v>
      </c>
      <c r="J4534">
        <v>96</v>
      </c>
      <c r="K4534">
        <v>58</v>
      </c>
      <c r="L4534" t="s">
        <v>34</v>
      </c>
      <c r="M4534">
        <v>103</v>
      </c>
      <c r="N4534">
        <f>Table1[[#This Row],[Basic Salary]]+Table1[[#This Row],[Bonus]]</f>
        <v>50978</v>
      </c>
      <c r="O4534" s="2">
        <f>Table1[[#This Row],[Bonus]]/Table1[[#This Row],[Basic Salary]]</f>
        <v>0.1528528460616477</v>
      </c>
      <c r="P4534">
        <f ca="1">DATEDIF(Table1[[#This Row],[Date of Birth]],TODAY(),"Y")</f>
        <v>19</v>
      </c>
      <c r="Q4534">
        <f ca="1">DATEDIF(Table1[[#This Row],[Joining Date]],TODAY(),"Y")</f>
        <v>7</v>
      </c>
      <c r="R4534" t="str">
        <f ca="1">IF(YEAR(Table1[[#This Row],[Joining Date]])=YEAR(TODAY()),"Yes","No")</f>
        <v>No</v>
      </c>
      <c r="S4534" t="str">
        <f ca="1">IF(Table1[[#This Row],[Experience]]&gt;5,"Yes","No")</f>
        <v>Yes</v>
      </c>
      <c r="T4534" t="str">
        <f>TEXT(Table1[[#This Row],[Joining Date]],"mmmm")</f>
        <v>October</v>
      </c>
      <c r="U4534" t="str">
        <f>TEXT(Table1[[#This Row],[Joining Date]],"yyyy")</f>
        <v>2018</v>
      </c>
      <c r="V4534" s="5">
        <f ca="1">TODAY()-Table1[[#This Row],[Joining Date]]</f>
        <v>2860</v>
      </c>
      <c r="W4534" t="str">
        <f>LEFT(Table1[[#This Row],[Employee Name]],FIND(" ",Table1[[#This Row],[Employee Name]])-1)</f>
        <v>Ajay</v>
      </c>
      <c r="X4534" t="str">
        <f>RIGHT(Table1[[#This Row],[Employee Name]],LEN(Table1[[#This Row],[Employee Name]])-FIND(" ",Table1[[#This Row],[Employee Name]]))</f>
        <v>Singh</v>
      </c>
      <c r="Y4534" t="str">
        <f>Table1[[#This Row],[Department]]&amp;"-"&amp;Table1[[#This Row],[Employee ID]]</f>
        <v>Sales-E03746</v>
      </c>
      <c r="Z4534" t="str">
        <f>LEFT(Table1[[#This Row],[Department]],3)</f>
        <v>Sal</v>
      </c>
      <c r="AA4534" t="str">
        <f>_xlfn.XLOOKUP(Table1[[#This Row],[Manager ID]],MANAGERS!A:A,MANAGERS!B:B)</f>
        <v>Manager_3</v>
      </c>
      <c r="AB4534" t="str" cm="1">
        <f t="array" ref="AB4534">_xlfn.XLOOKUP(Table1[[#This Row],[Manager ID]],Table2[[#All],[Manager ID]],Table2[[#All],[Department Head]])</f>
        <v>IT</v>
      </c>
      <c r="AC4534" s="2">
        <f>_xlfn.XLOOKUP(Table1[[#This Row],[City]],L:L,O:O)</f>
        <v>0.24030340748661314</v>
      </c>
      <c r="AD4534" t="str" cm="1">
        <f t="array" ref="AD4534">_xlfn.IFS(Table1[[#This Row],[Performance Score]]&gt;=90,"Excellent",Table1[[#This Row],[Performance Score]]&gt;=75,"Good",Table1[[#This Row],[Performance Score]]&gt;=60,"Average",Table1[[#This Row],[Performance Score]]&lt;=60,"Need Improvement")</f>
        <v>Need Improvement</v>
      </c>
      <c r="AE4534" t="str">
        <f>IF(AND(Table1[[#This Row],[Attendance %]]&gt;=80,(Table1[[#This Row],[Performance Score]]&gt;=80)),"Eligible","Not Eligible")</f>
        <v>Not Eligible</v>
      </c>
      <c r="AF4534" t="str">
        <f>IF(Table1[[#This Row],[Performance Score]]&gt;=80,"High Performer","Low Performer")</f>
        <v>Low Performer</v>
      </c>
      <c r="AG4534" t="str" cm="1">
        <f t="array" aca="1" ref="AG4534" ca="1">_xlfn.IFS(Table1[[#This Row],[Experience]]&lt;=3,"Junior",Table1[[#This Row],[Experience]]&lt;=7,"Mid Level",Table1[[#This Row],[Experience]]&gt;=7,"Senior")</f>
        <v>Mid Level</v>
      </c>
      <c r="AH4534" t="str">
        <f>IF(Table1[[#This Row],[Attendance %]]&gt;75,"OK","Below 75")</f>
        <v>OK</v>
      </c>
      <c r="AI4534" t="b">
        <f>ISBLANK(Table1[[#This Row],[Employee ID]])</f>
        <v>0</v>
      </c>
      <c r="AJ4534" t="b">
        <f>ISNUMBER(Table1[[#This Row],[Total Salary  ]])</f>
        <v>1</v>
      </c>
      <c r="AK4534" t="str">
        <f>IFERROR(_xlfn.XLOOKUP(Table1[[#This Row],[Manager ID]],MANAGERS!A:A,MANAGERS!B:B),"Not Found")</f>
        <v>Manager_3</v>
      </c>
    </row>
    <row r="4535" spans="1:37" x14ac:dyDescent="0.2">
      <c r="A4535" t="s">
        <v>511</v>
      </c>
      <c r="B4535" t="s">
        <v>50</v>
      </c>
      <c r="C4535" t="s">
        <v>21</v>
      </c>
      <c r="D4535" t="s">
        <v>33</v>
      </c>
      <c r="E4535" t="s">
        <v>22</v>
      </c>
      <c r="F4535" s="1">
        <v>45064</v>
      </c>
      <c r="G4535" s="1">
        <v>40461</v>
      </c>
      <c r="H4535">
        <v>45152</v>
      </c>
      <c r="I4535">
        <v>5778</v>
      </c>
      <c r="J4535">
        <v>89</v>
      </c>
      <c r="K4535">
        <v>85</v>
      </c>
      <c r="L4535" t="s">
        <v>31</v>
      </c>
      <c r="M4535">
        <v>102</v>
      </c>
      <c r="N4535">
        <f>Table1[[#This Row],[Basic Salary]]+Table1[[#This Row],[Bonus]]</f>
        <v>50930</v>
      </c>
      <c r="O4535" s="2">
        <f>Table1[[#This Row],[Bonus]]/Table1[[#This Row],[Basic Salary]]</f>
        <v>0.12796775336640681</v>
      </c>
      <c r="P4535">
        <f ca="1">DATEDIF(Table1[[#This Row],[Date of Birth]],TODAY(),"Y")</f>
        <v>15</v>
      </c>
      <c r="Q4535">
        <f ca="1">DATEDIF(Table1[[#This Row],[Joining Date]],TODAY(),"Y")</f>
        <v>3</v>
      </c>
      <c r="R4535" t="str">
        <f ca="1">IF(YEAR(Table1[[#This Row],[Joining Date]])=YEAR(TODAY()),"Yes","No")</f>
        <v>No</v>
      </c>
      <c r="S4535" t="str">
        <f ca="1">IF(Table1[[#This Row],[Experience]]&gt;5,"Yes","No")</f>
        <v>No</v>
      </c>
      <c r="T4535" t="str">
        <f>TEXT(Table1[[#This Row],[Joining Date]],"mmmm")</f>
        <v>May</v>
      </c>
      <c r="U4535" t="str">
        <f>TEXT(Table1[[#This Row],[Joining Date]],"yyyy")</f>
        <v>2023</v>
      </c>
      <c r="V4535" s="5">
        <f ca="1">TODAY()-Table1[[#This Row],[Joining Date]]</f>
        <v>1175</v>
      </c>
      <c r="W4535" t="str">
        <f>LEFT(Table1[[#This Row],[Employee Name]],FIND(" ",Table1[[#This Row],[Employee Name]])-1)</f>
        <v>Ravi</v>
      </c>
      <c r="X4535" t="str">
        <f>RIGHT(Table1[[#This Row],[Employee Name]],LEN(Table1[[#This Row],[Employee Name]])-FIND(" ",Table1[[#This Row],[Employee Name]]))</f>
        <v>Teja</v>
      </c>
      <c r="Y4535" t="str">
        <f>Table1[[#This Row],[Department]]&amp;"-"&amp;Table1[[#This Row],[Employee ID]]</f>
        <v>Marketing-E00455</v>
      </c>
      <c r="Z4535" t="str">
        <f>LEFT(Table1[[#This Row],[Department]],3)</f>
        <v>Mar</v>
      </c>
      <c r="AA4535" t="str">
        <f>_xlfn.XLOOKUP(Table1[[#This Row],[Manager ID]],MANAGERS!A:A,MANAGERS!B:B)</f>
        <v>Manager_2</v>
      </c>
      <c r="AB4535" t="str" cm="1">
        <f t="array" ref="AB4535">_xlfn.XLOOKUP(Table1[[#This Row],[Manager ID]],Table2[[#All],[Manager ID]],Table2[[#All],[Department Head]])</f>
        <v>Sales</v>
      </c>
      <c r="AC4535" s="2">
        <f>_xlfn.XLOOKUP(Table1[[#This Row],[City]],L:L,O:O)</f>
        <v>0.241864189087755</v>
      </c>
      <c r="AD4535" t="str" cm="1">
        <f t="array" ref="AD4535">_xlfn.IFS(Table1[[#This Row],[Performance Score]]&gt;=90,"Excellent",Table1[[#This Row],[Performance Score]]&gt;=75,"Good",Table1[[#This Row],[Performance Score]]&gt;=60,"Average",Table1[[#This Row],[Performance Score]]&lt;=60,"Need Improvement")</f>
        <v>Good</v>
      </c>
      <c r="AE4535" t="str">
        <f>IF(AND(Table1[[#This Row],[Attendance %]]&gt;=80,(Table1[[#This Row],[Performance Score]]&gt;=80)),"Eligible","Not Eligible")</f>
        <v>Eligible</v>
      </c>
      <c r="AF4535" t="str">
        <f>IF(Table1[[#This Row],[Performance Score]]&gt;=80,"High Performer","Low Performer")</f>
        <v>High Performer</v>
      </c>
      <c r="AG4535" t="str" cm="1">
        <f t="array" aca="1" ref="AG4535" ca="1">_xlfn.IFS(Table1[[#This Row],[Experience]]&lt;=3,"Junior",Table1[[#This Row],[Experience]]&lt;=7,"Mid Level",Table1[[#This Row],[Experience]]&gt;=7,"Senior")</f>
        <v>Junior</v>
      </c>
      <c r="AH4535" t="str">
        <f>IF(Table1[[#This Row],[Attendance %]]&gt;75,"OK","Below 75")</f>
        <v>OK</v>
      </c>
      <c r="AI4535" t="b">
        <f>ISBLANK(Table1[[#This Row],[Employee ID]])</f>
        <v>0</v>
      </c>
      <c r="AJ4535" t="b">
        <f>ISNUMBER(Table1[[#This Row],[Total Salary  ]])</f>
        <v>1</v>
      </c>
      <c r="AK4535" t="str">
        <f>IFERROR(_xlfn.XLOOKUP(Table1[[#This Row],[Manager ID]],MANAGERS!A:A,MANAGERS!B:B),"Not Found")</f>
        <v>Manager_2</v>
      </c>
    </row>
    <row r="4536" spans="1:37" x14ac:dyDescent="0.2">
      <c r="A4536" t="s">
        <v>3883</v>
      </c>
      <c r="B4536" t="s">
        <v>36</v>
      </c>
      <c r="C4536" t="s">
        <v>15</v>
      </c>
      <c r="D4536" t="s">
        <v>25</v>
      </c>
      <c r="E4536" t="s">
        <v>22</v>
      </c>
      <c r="F4536" s="1">
        <v>43758</v>
      </c>
      <c r="G4536" s="1">
        <v>30479</v>
      </c>
      <c r="H4536">
        <v>26420</v>
      </c>
      <c r="I4536">
        <v>24508</v>
      </c>
      <c r="J4536">
        <v>69</v>
      </c>
      <c r="K4536">
        <v>97</v>
      </c>
      <c r="L4536" t="s">
        <v>37</v>
      </c>
      <c r="M4536">
        <v>104</v>
      </c>
      <c r="N4536">
        <f>Table1[[#This Row],[Basic Salary]]+Table1[[#This Row],[Bonus]]</f>
        <v>50928</v>
      </c>
      <c r="O4536" s="2">
        <f>Table1[[#This Row],[Bonus]]/Table1[[#This Row],[Basic Salary]]</f>
        <v>0.92763058289174871</v>
      </c>
      <c r="P4536">
        <f ca="1">DATEDIF(Table1[[#This Row],[Date of Birth]],TODAY(),"Y")</f>
        <v>43</v>
      </c>
      <c r="Q4536">
        <f ca="1">DATEDIF(Table1[[#This Row],[Joining Date]],TODAY(),"Y")</f>
        <v>6</v>
      </c>
      <c r="R4536" t="str">
        <f ca="1">IF(YEAR(Table1[[#This Row],[Joining Date]])=YEAR(TODAY()),"Yes","No")</f>
        <v>No</v>
      </c>
      <c r="S4536" t="str">
        <f ca="1">IF(Table1[[#This Row],[Experience]]&gt;5,"Yes","No")</f>
        <v>Yes</v>
      </c>
      <c r="T4536" t="str">
        <f>TEXT(Table1[[#This Row],[Joining Date]],"mmmm")</f>
        <v>October</v>
      </c>
      <c r="U4536" t="str">
        <f>TEXT(Table1[[#This Row],[Joining Date]],"yyyy")</f>
        <v>2019</v>
      </c>
      <c r="V4536" s="5">
        <f ca="1">TODAY()-Table1[[#This Row],[Joining Date]]</f>
        <v>2481</v>
      </c>
      <c r="W4536" t="str">
        <f>LEFT(Table1[[#This Row],[Employee Name]],FIND(" ",Table1[[#This Row],[Employee Name]])-1)</f>
        <v>Meera</v>
      </c>
      <c r="X4536" t="str">
        <f>RIGHT(Table1[[#This Row],[Employee Name]],LEN(Table1[[#This Row],[Employee Name]])-FIND(" ",Table1[[#This Row],[Employee Name]]))</f>
        <v>Joshi</v>
      </c>
      <c r="Y4536" t="str">
        <f>Table1[[#This Row],[Department]]&amp;"-"&amp;Table1[[#This Row],[Employee ID]]</f>
        <v>Finance-E03827</v>
      </c>
      <c r="Z4536" t="str">
        <f>LEFT(Table1[[#This Row],[Department]],3)</f>
        <v>Fin</v>
      </c>
      <c r="AA4536" t="str">
        <f>_xlfn.XLOOKUP(Table1[[#This Row],[Manager ID]],MANAGERS!A:A,MANAGERS!B:B)</f>
        <v>Manager_4</v>
      </c>
      <c r="AB4536" t="str" cm="1">
        <f t="array" ref="AB4536">_xlfn.XLOOKUP(Table1[[#This Row],[Manager ID]],Table2[[#All],[Manager ID]],Table2[[#All],[Department Head]])</f>
        <v>Finance</v>
      </c>
      <c r="AC4536" s="2">
        <f>_xlfn.XLOOKUP(Table1[[#This Row],[City]],L:L,O:O)</f>
        <v>0.24036902712549932</v>
      </c>
      <c r="AD4536" t="str" cm="1">
        <f t="array" ref="AD4536">_xlfn.IFS(Table1[[#This Row],[Performance Score]]&gt;=90,"Excellent",Table1[[#This Row],[Performance Score]]&gt;=75,"Good",Table1[[#This Row],[Performance Score]]&gt;=60,"Average",Table1[[#This Row],[Performance Score]]&lt;=60,"Need Improvement")</f>
        <v>Excellent</v>
      </c>
      <c r="AE4536" t="str">
        <f>IF(AND(Table1[[#This Row],[Attendance %]]&gt;=80,(Table1[[#This Row],[Performance Score]]&gt;=80)),"Eligible","Not Eligible")</f>
        <v>Not Eligible</v>
      </c>
      <c r="AF4536" t="str">
        <f>IF(Table1[[#This Row],[Performance Score]]&gt;=80,"High Performer","Low Performer")</f>
        <v>High Performer</v>
      </c>
      <c r="AG4536" t="str" cm="1">
        <f t="array" aca="1" ref="AG4536" ca="1">_xlfn.IFS(Table1[[#This Row],[Experience]]&lt;=3,"Junior",Table1[[#This Row],[Experience]]&lt;=7,"Mid Level",Table1[[#This Row],[Experience]]&gt;=7,"Senior")</f>
        <v>Mid Level</v>
      </c>
      <c r="AH4536" t="str">
        <f>IF(Table1[[#This Row],[Attendance %]]&gt;75,"OK","Below 75")</f>
        <v>Below 75</v>
      </c>
      <c r="AI4536" t="b">
        <f>ISBLANK(Table1[[#This Row],[Employee ID]])</f>
        <v>0</v>
      </c>
      <c r="AJ4536" t="b">
        <f>ISNUMBER(Table1[[#This Row],[Total Salary  ]])</f>
        <v>1</v>
      </c>
      <c r="AK4536" t="str">
        <f>IFERROR(_xlfn.XLOOKUP(Table1[[#This Row],[Manager ID]],MANAGERS!A:A,MANAGERS!B:B),"Not Found")</f>
        <v>Manager_4</v>
      </c>
    </row>
    <row r="4537" spans="1:37" x14ac:dyDescent="0.2">
      <c r="A4537" t="s">
        <v>421</v>
      </c>
      <c r="B4537" t="s">
        <v>93</v>
      </c>
      <c r="C4537" t="s">
        <v>21</v>
      </c>
      <c r="D4537" t="s">
        <v>16</v>
      </c>
      <c r="E4537" t="s">
        <v>30</v>
      </c>
      <c r="F4537" s="1">
        <v>43074</v>
      </c>
      <c r="G4537" s="1">
        <v>30936</v>
      </c>
      <c r="H4537">
        <v>34725</v>
      </c>
      <c r="I4537">
        <v>16200</v>
      </c>
      <c r="J4537">
        <v>70</v>
      </c>
      <c r="K4537">
        <v>96</v>
      </c>
      <c r="L4537" t="s">
        <v>27</v>
      </c>
      <c r="M4537">
        <v>106</v>
      </c>
      <c r="N4537">
        <f>Table1[[#This Row],[Basic Salary]]+Table1[[#This Row],[Bonus]]</f>
        <v>50925</v>
      </c>
      <c r="O4537" s="2">
        <f>Table1[[#This Row],[Bonus]]/Table1[[#This Row],[Basic Salary]]</f>
        <v>0.46652267818574517</v>
      </c>
      <c r="P4537">
        <f ca="1">DATEDIF(Table1[[#This Row],[Date of Birth]],TODAY(),"Y")</f>
        <v>41</v>
      </c>
      <c r="Q4537">
        <f ca="1">DATEDIF(Table1[[#This Row],[Joining Date]],TODAY(),"Y")</f>
        <v>8</v>
      </c>
      <c r="R4537" t="str">
        <f ca="1">IF(YEAR(Table1[[#This Row],[Joining Date]])=YEAR(TODAY()),"Yes","No")</f>
        <v>No</v>
      </c>
      <c r="S4537" t="str">
        <f ca="1">IF(Table1[[#This Row],[Experience]]&gt;5,"Yes","No")</f>
        <v>Yes</v>
      </c>
      <c r="T4537" t="str">
        <f>TEXT(Table1[[#This Row],[Joining Date]],"mmmm")</f>
        <v>December</v>
      </c>
      <c r="U4537" t="str">
        <f>TEXT(Table1[[#This Row],[Joining Date]],"yyyy")</f>
        <v>2017</v>
      </c>
      <c r="V4537" s="5">
        <f ca="1">TODAY()-Table1[[#This Row],[Joining Date]]</f>
        <v>3165</v>
      </c>
      <c r="W4537" t="str">
        <f>LEFT(Table1[[#This Row],[Employee Name]],FIND(" ",Table1[[#This Row],[Employee Name]])-1)</f>
        <v>Priya</v>
      </c>
      <c r="X4537" t="str">
        <f>RIGHT(Table1[[#This Row],[Employee Name]],LEN(Table1[[#This Row],[Employee Name]])-FIND(" ",Table1[[#This Row],[Employee Name]]))</f>
        <v>Reddy</v>
      </c>
      <c r="Y4537" t="str">
        <f>Table1[[#This Row],[Department]]&amp;"-"&amp;Table1[[#This Row],[Employee ID]]</f>
        <v>HR-E00365</v>
      </c>
      <c r="Z4537" t="str">
        <f>LEFT(Table1[[#This Row],[Department]],3)</f>
        <v>HR</v>
      </c>
      <c r="AA4537" t="str">
        <f>_xlfn.XLOOKUP(Table1[[#This Row],[Manager ID]],MANAGERS!A:A,MANAGERS!B:B)</f>
        <v>Manager_6</v>
      </c>
      <c r="AB4537" t="str" cm="1">
        <f t="array" ref="AB4537">_xlfn.XLOOKUP(Table1[[#This Row],[Manager ID]],Table2[[#All],[Manager ID]],Table2[[#All],[Department Head]])</f>
        <v>HR</v>
      </c>
      <c r="AC4537" s="2">
        <f>_xlfn.XLOOKUP(Table1[[#This Row],[City]],L:L,O:O)</f>
        <v>0.23674293405114402</v>
      </c>
      <c r="AD4537" t="str" cm="1">
        <f t="array" ref="AD4537">_xlfn.IFS(Table1[[#This Row],[Performance Score]]&gt;=90,"Excellent",Table1[[#This Row],[Performance Score]]&gt;=75,"Good",Table1[[#This Row],[Performance Score]]&gt;=60,"Average",Table1[[#This Row],[Performance Score]]&lt;=60,"Need Improvement")</f>
        <v>Excellent</v>
      </c>
      <c r="AE4537" t="str">
        <f>IF(AND(Table1[[#This Row],[Attendance %]]&gt;=80,(Table1[[#This Row],[Performance Score]]&gt;=80)),"Eligible","Not Eligible")</f>
        <v>Not Eligible</v>
      </c>
      <c r="AF4537" t="str">
        <f>IF(Table1[[#This Row],[Performance Score]]&gt;=80,"High Performer","Low Performer")</f>
        <v>High Performer</v>
      </c>
      <c r="AG4537" t="str" cm="1">
        <f t="array" aca="1" ref="AG4537" ca="1">_xlfn.IFS(Table1[[#This Row],[Experience]]&lt;=3,"Junior",Table1[[#This Row],[Experience]]&lt;=7,"Mid Level",Table1[[#This Row],[Experience]]&gt;=7,"Senior")</f>
        <v>Senior</v>
      </c>
      <c r="AH4537" t="str">
        <f>IF(Table1[[#This Row],[Attendance %]]&gt;75,"OK","Below 75")</f>
        <v>Below 75</v>
      </c>
      <c r="AI4537" t="b">
        <f>ISBLANK(Table1[[#This Row],[Employee ID]])</f>
        <v>0</v>
      </c>
      <c r="AJ4537" t="b">
        <f>ISNUMBER(Table1[[#This Row],[Total Salary  ]])</f>
        <v>1</v>
      </c>
      <c r="AK4537" t="str">
        <f>IFERROR(_xlfn.XLOOKUP(Table1[[#This Row],[Manager ID]],MANAGERS!A:A,MANAGERS!B:B),"Not Found")</f>
        <v>Manager_6</v>
      </c>
    </row>
    <row r="4538" spans="1:37" x14ac:dyDescent="0.2">
      <c r="A4538" t="s">
        <v>4430</v>
      </c>
      <c r="B4538" t="s">
        <v>62</v>
      </c>
      <c r="C4538" t="s">
        <v>15</v>
      </c>
      <c r="D4538" t="s">
        <v>43</v>
      </c>
      <c r="E4538" t="s">
        <v>65</v>
      </c>
      <c r="F4538" s="1">
        <v>45449</v>
      </c>
      <c r="G4538" s="1">
        <v>38835</v>
      </c>
      <c r="H4538">
        <v>40423</v>
      </c>
      <c r="I4538">
        <v>10447</v>
      </c>
      <c r="J4538">
        <v>91</v>
      </c>
      <c r="K4538">
        <v>88</v>
      </c>
      <c r="L4538" t="s">
        <v>23</v>
      </c>
      <c r="M4538">
        <v>120</v>
      </c>
      <c r="N4538">
        <f>Table1[[#This Row],[Basic Salary]]+Table1[[#This Row],[Bonus]]</f>
        <v>50870</v>
      </c>
      <c r="O4538" s="2">
        <f>Table1[[#This Row],[Bonus]]/Table1[[#This Row],[Basic Salary]]</f>
        <v>0.2584419761027138</v>
      </c>
      <c r="P4538">
        <f ca="1">DATEDIF(Table1[[#This Row],[Date of Birth]],TODAY(),"Y")</f>
        <v>20</v>
      </c>
      <c r="Q4538">
        <f ca="1">DATEDIF(Table1[[#This Row],[Joining Date]],TODAY(),"Y")</f>
        <v>2</v>
      </c>
      <c r="R4538" t="str">
        <f ca="1">IF(YEAR(Table1[[#This Row],[Joining Date]])=YEAR(TODAY()),"Yes","No")</f>
        <v>No</v>
      </c>
      <c r="S4538" t="str">
        <f ca="1">IF(Table1[[#This Row],[Experience]]&gt;5,"Yes","No")</f>
        <v>No</v>
      </c>
      <c r="T4538" t="str">
        <f>TEXT(Table1[[#This Row],[Joining Date]],"mmmm")</f>
        <v>June</v>
      </c>
      <c r="U4538" t="str">
        <f>TEXT(Table1[[#This Row],[Joining Date]],"yyyy")</f>
        <v>2024</v>
      </c>
      <c r="V4538" s="5">
        <f ca="1">TODAY()-Table1[[#This Row],[Joining Date]]</f>
        <v>790</v>
      </c>
      <c r="W4538" t="str">
        <f>LEFT(Table1[[#This Row],[Employee Name]],FIND(" ",Table1[[#This Row],[Employee Name]])-1)</f>
        <v>Kavya</v>
      </c>
      <c r="X4538" t="str">
        <f>RIGHT(Table1[[#This Row],[Employee Name]],LEN(Table1[[#This Row],[Employee Name]])-FIND(" ",Table1[[#This Row],[Employee Name]]))</f>
        <v>Nair</v>
      </c>
      <c r="Y4538" t="str">
        <f>Table1[[#This Row],[Department]]&amp;"-"&amp;Table1[[#This Row],[Employee ID]]</f>
        <v>Operations-E04374</v>
      </c>
      <c r="Z4538" t="str">
        <f>LEFT(Table1[[#This Row],[Department]],3)</f>
        <v>Ope</v>
      </c>
      <c r="AA4538" t="str">
        <f>_xlfn.XLOOKUP(Table1[[#This Row],[Manager ID]],MANAGERS!A:A,MANAGERS!B:B)</f>
        <v>Manager_20</v>
      </c>
      <c r="AB4538" t="str" cm="1">
        <f t="array" ref="AB4538">_xlfn.XLOOKUP(Table1[[#This Row],[Manager ID]],Table2[[#All],[Manager ID]],Table2[[#All],[Department Head]])</f>
        <v>Operations</v>
      </c>
      <c r="AC4538" s="2">
        <f>_xlfn.XLOOKUP(Table1[[#This Row],[City]],L:L,O:O)</f>
        <v>0.23486488519629886</v>
      </c>
      <c r="AD4538" t="str" cm="1">
        <f t="array" ref="AD4538">_xlfn.IFS(Table1[[#This Row],[Performance Score]]&gt;=90,"Excellent",Table1[[#This Row],[Performance Score]]&gt;=75,"Good",Table1[[#This Row],[Performance Score]]&gt;=60,"Average",Table1[[#This Row],[Performance Score]]&lt;=60,"Need Improvement")</f>
        <v>Good</v>
      </c>
      <c r="AE4538" t="str">
        <f>IF(AND(Table1[[#This Row],[Attendance %]]&gt;=80,(Table1[[#This Row],[Performance Score]]&gt;=80)),"Eligible","Not Eligible")</f>
        <v>Eligible</v>
      </c>
      <c r="AF4538" t="str">
        <f>IF(Table1[[#This Row],[Performance Score]]&gt;=80,"High Performer","Low Performer")</f>
        <v>High Performer</v>
      </c>
      <c r="AG4538" t="str" cm="1">
        <f t="array" aca="1" ref="AG4538" ca="1">_xlfn.IFS(Table1[[#This Row],[Experience]]&lt;=3,"Junior",Table1[[#This Row],[Experience]]&lt;=7,"Mid Level",Table1[[#This Row],[Experience]]&gt;=7,"Senior")</f>
        <v>Junior</v>
      </c>
      <c r="AH4538" t="str">
        <f>IF(Table1[[#This Row],[Attendance %]]&gt;75,"OK","Below 75")</f>
        <v>OK</v>
      </c>
      <c r="AI4538" t="b">
        <f>ISBLANK(Table1[[#This Row],[Employee ID]])</f>
        <v>0</v>
      </c>
      <c r="AJ4538" t="b">
        <f>ISNUMBER(Table1[[#This Row],[Total Salary  ]])</f>
        <v>1</v>
      </c>
      <c r="AK4538" t="str">
        <f>IFERROR(_xlfn.XLOOKUP(Table1[[#This Row],[Manager ID]],MANAGERS!A:A,MANAGERS!B:B),"Not Found")</f>
        <v>Manager_20</v>
      </c>
    </row>
    <row r="4539" spans="1:37" x14ac:dyDescent="0.2">
      <c r="A4539" t="s">
        <v>2702</v>
      </c>
      <c r="B4539" t="s">
        <v>29</v>
      </c>
      <c r="C4539" t="s">
        <v>21</v>
      </c>
      <c r="D4539" t="s">
        <v>25</v>
      </c>
      <c r="E4539" t="s">
        <v>17</v>
      </c>
      <c r="F4539" s="1">
        <v>44223</v>
      </c>
      <c r="G4539" s="1">
        <v>33176</v>
      </c>
      <c r="H4539">
        <v>25485</v>
      </c>
      <c r="I4539">
        <v>25345</v>
      </c>
      <c r="J4539">
        <v>88</v>
      </c>
      <c r="K4539">
        <v>49</v>
      </c>
      <c r="L4539" t="s">
        <v>37</v>
      </c>
      <c r="M4539">
        <v>113</v>
      </c>
      <c r="N4539">
        <f>Table1[[#This Row],[Basic Salary]]+Table1[[#This Row],[Bonus]]</f>
        <v>50830</v>
      </c>
      <c r="O4539" s="2">
        <f>Table1[[#This Row],[Bonus]]/Table1[[#This Row],[Basic Salary]]</f>
        <v>0.99450657249362373</v>
      </c>
      <c r="P4539">
        <f ca="1">DATEDIF(Table1[[#This Row],[Date of Birth]],TODAY(),"Y")</f>
        <v>35</v>
      </c>
      <c r="Q4539">
        <f ca="1">DATEDIF(Table1[[#This Row],[Joining Date]],TODAY(),"Y")</f>
        <v>5</v>
      </c>
      <c r="R4539" t="str">
        <f ca="1">IF(YEAR(Table1[[#This Row],[Joining Date]])=YEAR(TODAY()),"Yes","No")</f>
        <v>No</v>
      </c>
      <c r="S4539" t="str">
        <f ca="1">IF(Table1[[#This Row],[Experience]]&gt;5,"Yes","No")</f>
        <v>No</v>
      </c>
      <c r="T4539" t="str">
        <f>TEXT(Table1[[#This Row],[Joining Date]],"mmmm")</f>
        <v>January</v>
      </c>
      <c r="U4539" t="str">
        <f>TEXT(Table1[[#This Row],[Joining Date]],"yyyy")</f>
        <v>2021</v>
      </c>
      <c r="V4539" s="5">
        <f ca="1">TODAY()-Table1[[#This Row],[Joining Date]]</f>
        <v>2016</v>
      </c>
      <c r="W4539" t="str">
        <f>LEFT(Table1[[#This Row],[Employee Name]],FIND(" ",Table1[[#This Row],[Employee Name]])-1)</f>
        <v>Vikram</v>
      </c>
      <c r="X4539" t="str">
        <f>RIGHT(Table1[[#This Row],[Employee Name]],LEN(Table1[[#This Row],[Employee Name]])-FIND(" ",Table1[[#This Row],[Employee Name]]))</f>
        <v>Singh</v>
      </c>
      <c r="Y4539" t="str">
        <f>Table1[[#This Row],[Department]]&amp;"-"&amp;Table1[[#This Row],[Employee ID]]</f>
        <v>Finance-E02646</v>
      </c>
      <c r="Z4539" t="str">
        <f>LEFT(Table1[[#This Row],[Department]],3)</f>
        <v>Fin</v>
      </c>
      <c r="AA4539" t="str">
        <f>_xlfn.XLOOKUP(Table1[[#This Row],[Manager ID]],MANAGERS!A:A,MANAGERS!B:B)</f>
        <v>Manager_13</v>
      </c>
      <c r="AB4539" t="str" cm="1">
        <f t="array" ref="AB4539">_xlfn.XLOOKUP(Table1[[#This Row],[Manager ID]],Table2[[#All],[Manager ID]],Table2[[#All],[Department Head]])</f>
        <v>HR</v>
      </c>
      <c r="AC4539" s="2">
        <f>_xlfn.XLOOKUP(Table1[[#This Row],[City]],L:L,O:O)</f>
        <v>0.24036902712549932</v>
      </c>
      <c r="AD4539" t="str" cm="1">
        <f t="array" ref="AD4539">_xlfn.IFS(Table1[[#This Row],[Performance Score]]&gt;=90,"Excellent",Table1[[#This Row],[Performance Score]]&gt;=75,"Good",Table1[[#This Row],[Performance Score]]&gt;=60,"Average",Table1[[#This Row],[Performance Score]]&lt;=60,"Need Improvement")</f>
        <v>Need Improvement</v>
      </c>
      <c r="AE4539" t="str">
        <f>IF(AND(Table1[[#This Row],[Attendance %]]&gt;=80,(Table1[[#This Row],[Performance Score]]&gt;=80)),"Eligible","Not Eligible")</f>
        <v>Not Eligible</v>
      </c>
      <c r="AF4539" t="str">
        <f>IF(Table1[[#This Row],[Performance Score]]&gt;=80,"High Performer","Low Performer")</f>
        <v>Low Performer</v>
      </c>
      <c r="AG4539" t="str" cm="1">
        <f t="array" aca="1" ref="AG4539" ca="1">_xlfn.IFS(Table1[[#This Row],[Experience]]&lt;=3,"Junior",Table1[[#This Row],[Experience]]&lt;=7,"Mid Level",Table1[[#This Row],[Experience]]&gt;=7,"Senior")</f>
        <v>Mid Level</v>
      </c>
      <c r="AH4539" t="str">
        <f>IF(Table1[[#This Row],[Attendance %]]&gt;75,"OK","Below 75")</f>
        <v>OK</v>
      </c>
      <c r="AI4539" t="b">
        <f>ISBLANK(Table1[[#This Row],[Employee ID]])</f>
        <v>0</v>
      </c>
      <c r="AJ4539" t="b">
        <f>ISNUMBER(Table1[[#This Row],[Total Salary  ]])</f>
        <v>1</v>
      </c>
      <c r="AK4539" t="str">
        <f>IFERROR(_xlfn.XLOOKUP(Table1[[#This Row],[Manager ID]],MANAGERS!A:A,MANAGERS!B:B),"Not Found")</f>
        <v>Manager_13</v>
      </c>
    </row>
    <row r="4540" spans="1:37" x14ac:dyDescent="0.2">
      <c r="A4540" t="s">
        <v>1102</v>
      </c>
      <c r="B4540" t="s">
        <v>48</v>
      </c>
      <c r="C4540" t="s">
        <v>21</v>
      </c>
      <c r="D4540" t="s">
        <v>43</v>
      </c>
      <c r="E4540" t="s">
        <v>17</v>
      </c>
      <c r="F4540" s="1">
        <v>45787</v>
      </c>
      <c r="G4540" s="1">
        <v>35591</v>
      </c>
      <c r="H4540">
        <v>42225</v>
      </c>
      <c r="I4540">
        <v>8595</v>
      </c>
      <c r="J4540">
        <v>66</v>
      </c>
      <c r="K4540">
        <v>90</v>
      </c>
      <c r="L4540" t="s">
        <v>53</v>
      </c>
      <c r="M4540">
        <v>105</v>
      </c>
      <c r="N4540">
        <f>Table1[[#This Row],[Basic Salary]]+Table1[[#This Row],[Bonus]]</f>
        <v>50820</v>
      </c>
      <c r="O4540" s="2">
        <f>Table1[[#This Row],[Bonus]]/Table1[[#This Row],[Basic Salary]]</f>
        <v>0.20355239786856127</v>
      </c>
      <c r="P4540">
        <f ca="1">DATEDIF(Table1[[#This Row],[Date of Birth]],TODAY(),"Y")</f>
        <v>29</v>
      </c>
      <c r="Q4540">
        <f ca="1">DATEDIF(Table1[[#This Row],[Joining Date]],TODAY(),"Y")</f>
        <v>1</v>
      </c>
      <c r="R4540" t="str">
        <f ca="1">IF(YEAR(Table1[[#This Row],[Joining Date]])=YEAR(TODAY()),"Yes","No")</f>
        <v>No</v>
      </c>
      <c r="S4540" t="str">
        <f ca="1">IF(Table1[[#This Row],[Experience]]&gt;5,"Yes","No")</f>
        <v>No</v>
      </c>
      <c r="T4540" t="str">
        <f>TEXT(Table1[[#This Row],[Joining Date]],"mmmm")</f>
        <v>May</v>
      </c>
      <c r="U4540" t="str">
        <f>TEXT(Table1[[#This Row],[Joining Date]],"yyyy")</f>
        <v>2025</v>
      </c>
      <c r="V4540" s="5">
        <f ca="1">TODAY()-Table1[[#This Row],[Joining Date]]</f>
        <v>452</v>
      </c>
      <c r="W4540" t="str">
        <f>LEFT(Table1[[#This Row],[Employee Name]],FIND(" ",Table1[[#This Row],[Employee Name]])-1)</f>
        <v>Aditya</v>
      </c>
      <c r="X4540" t="str">
        <f>RIGHT(Table1[[#This Row],[Employee Name]],LEN(Table1[[#This Row],[Employee Name]])-FIND(" ",Table1[[#This Row],[Employee Name]]))</f>
        <v>Kapoor</v>
      </c>
      <c r="Y4540" t="str">
        <f>Table1[[#This Row],[Department]]&amp;"-"&amp;Table1[[#This Row],[Employee ID]]</f>
        <v>Operations-E01046</v>
      </c>
      <c r="Z4540" t="str">
        <f>LEFT(Table1[[#This Row],[Department]],3)</f>
        <v>Ope</v>
      </c>
      <c r="AA4540" t="str">
        <f>_xlfn.XLOOKUP(Table1[[#This Row],[Manager ID]],MANAGERS!A:A,MANAGERS!B:B)</f>
        <v>Manager_5</v>
      </c>
      <c r="AB4540" t="str" cm="1">
        <f t="array" ref="AB4540">_xlfn.XLOOKUP(Table1[[#This Row],[Manager ID]],Table2[[#All],[Manager ID]],Table2[[#All],[Department Head]])</f>
        <v>Sales</v>
      </c>
      <c r="AC4540" s="2">
        <f>_xlfn.XLOOKUP(Table1[[#This Row],[City]],L:L,O:O)</f>
        <v>0.23685887225230964</v>
      </c>
      <c r="AD4540" t="str" cm="1">
        <f t="array" ref="AD4540">_xlfn.IFS(Table1[[#This Row],[Performance Score]]&gt;=90,"Excellent",Table1[[#This Row],[Performance Score]]&gt;=75,"Good",Table1[[#This Row],[Performance Score]]&gt;=60,"Average",Table1[[#This Row],[Performance Score]]&lt;=60,"Need Improvement")</f>
        <v>Excellent</v>
      </c>
      <c r="AE4540" t="str">
        <f>IF(AND(Table1[[#This Row],[Attendance %]]&gt;=80,(Table1[[#This Row],[Performance Score]]&gt;=80)),"Eligible","Not Eligible")</f>
        <v>Not Eligible</v>
      </c>
      <c r="AF4540" t="str">
        <f>IF(Table1[[#This Row],[Performance Score]]&gt;=80,"High Performer","Low Performer")</f>
        <v>High Performer</v>
      </c>
      <c r="AG4540" t="str" cm="1">
        <f t="array" aca="1" ref="AG4540" ca="1">_xlfn.IFS(Table1[[#This Row],[Experience]]&lt;=3,"Junior",Table1[[#This Row],[Experience]]&lt;=7,"Mid Level",Table1[[#This Row],[Experience]]&gt;=7,"Senior")</f>
        <v>Junior</v>
      </c>
      <c r="AH4540" t="str">
        <f>IF(Table1[[#This Row],[Attendance %]]&gt;75,"OK","Below 75")</f>
        <v>Below 75</v>
      </c>
      <c r="AI4540" t="b">
        <f>ISBLANK(Table1[[#This Row],[Employee ID]])</f>
        <v>0</v>
      </c>
      <c r="AJ4540" t="b">
        <f>ISNUMBER(Table1[[#This Row],[Total Salary  ]])</f>
        <v>1</v>
      </c>
      <c r="AK4540" t="str">
        <f>IFERROR(_xlfn.XLOOKUP(Table1[[#This Row],[Manager ID]],MANAGERS!A:A,MANAGERS!B:B),"Not Found")</f>
        <v>Manager_5</v>
      </c>
    </row>
    <row r="4541" spans="1:37" x14ac:dyDescent="0.2">
      <c r="A4541" t="s">
        <v>3573</v>
      </c>
      <c r="B4541" t="s">
        <v>48</v>
      </c>
      <c r="C4541" t="s">
        <v>15</v>
      </c>
      <c r="D4541" t="s">
        <v>33</v>
      </c>
      <c r="E4541" t="s">
        <v>17</v>
      </c>
      <c r="F4541" s="1">
        <v>45678</v>
      </c>
      <c r="G4541" s="1">
        <v>35233</v>
      </c>
      <c r="H4541">
        <v>43797</v>
      </c>
      <c r="I4541">
        <v>7021</v>
      </c>
      <c r="J4541">
        <v>89</v>
      </c>
      <c r="K4541">
        <v>97</v>
      </c>
      <c r="L4541" t="s">
        <v>18</v>
      </c>
      <c r="M4541">
        <v>117</v>
      </c>
      <c r="N4541">
        <f>Table1[[#This Row],[Basic Salary]]+Table1[[#This Row],[Bonus]]</f>
        <v>50818</v>
      </c>
      <c r="O4541" s="2">
        <f>Table1[[#This Row],[Bonus]]/Table1[[#This Row],[Basic Salary]]</f>
        <v>0.16030778363814874</v>
      </c>
      <c r="P4541">
        <f ca="1">DATEDIF(Table1[[#This Row],[Date of Birth]],TODAY(),"Y")</f>
        <v>30</v>
      </c>
      <c r="Q4541">
        <f ca="1">DATEDIF(Table1[[#This Row],[Joining Date]],TODAY(),"Y")</f>
        <v>1</v>
      </c>
      <c r="R4541" t="str">
        <f ca="1">IF(YEAR(Table1[[#This Row],[Joining Date]])=YEAR(TODAY()),"Yes","No")</f>
        <v>No</v>
      </c>
      <c r="S4541" t="str">
        <f ca="1">IF(Table1[[#This Row],[Experience]]&gt;5,"Yes","No")</f>
        <v>No</v>
      </c>
      <c r="T4541" t="str">
        <f>TEXT(Table1[[#This Row],[Joining Date]],"mmmm")</f>
        <v>January</v>
      </c>
      <c r="U4541" t="str">
        <f>TEXT(Table1[[#This Row],[Joining Date]],"yyyy")</f>
        <v>2025</v>
      </c>
      <c r="V4541" s="5">
        <f ca="1">TODAY()-Table1[[#This Row],[Joining Date]]</f>
        <v>561</v>
      </c>
      <c r="W4541" t="str">
        <f>LEFT(Table1[[#This Row],[Employee Name]],FIND(" ",Table1[[#This Row],[Employee Name]])-1)</f>
        <v>Aditya</v>
      </c>
      <c r="X4541" t="str">
        <f>RIGHT(Table1[[#This Row],[Employee Name]],LEN(Table1[[#This Row],[Employee Name]])-FIND(" ",Table1[[#This Row],[Employee Name]]))</f>
        <v>Kapoor</v>
      </c>
      <c r="Y4541" t="str">
        <f>Table1[[#This Row],[Department]]&amp;"-"&amp;Table1[[#This Row],[Employee ID]]</f>
        <v>Marketing-E03517</v>
      </c>
      <c r="Z4541" t="str">
        <f>LEFT(Table1[[#This Row],[Department]],3)</f>
        <v>Mar</v>
      </c>
      <c r="AA4541" t="str">
        <f>_xlfn.XLOOKUP(Table1[[#This Row],[Manager ID]],MANAGERS!A:A,MANAGERS!B:B)</f>
        <v>Manager_17</v>
      </c>
      <c r="AB4541" t="str" cm="1">
        <f t="array" ref="AB4541">_xlfn.XLOOKUP(Table1[[#This Row],[Manager ID]],Table2[[#All],[Manager ID]],Table2[[#All],[Department Head]])</f>
        <v>Finance</v>
      </c>
      <c r="AC4541" s="2">
        <f>_xlfn.XLOOKUP(Table1[[#This Row],[City]],L:L,O:O)</f>
        <v>0.21356479274849693</v>
      </c>
      <c r="AD4541" t="str" cm="1">
        <f t="array" ref="AD4541">_xlfn.IFS(Table1[[#This Row],[Performance Score]]&gt;=90,"Excellent",Table1[[#This Row],[Performance Score]]&gt;=75,"Good",Table1[[#This Row],[Performance Score]]&gt;=60,"Average",Table1[[#This Row],[Performance Score]]&lt;=60,"Need Improvement")</f>
        <v>Excellent</v>
      </c>
      <c r="AE4541" t="str">
        <f>IF(AND(Table1[[#This Row],[Attendance %]]&gt;=80,(Table1[[#This Row],[Performance Score]]&gt;=80)),"Eligible","Not Eligible")</f>
        <v>Eligible</v>
      </c>
      <c r="AF4541" t="str">
        <f>IF(Table1[[#This Row],[Performance Score]]&gt;=80,"High Performer","Low Performer")</f>
        <v>High Performer</v>
      </c>
      <c r="AG4541" t="str" cm="1">
        <f t="array" aca="1" ref="AG4541" ca="1">_xlfn.IFS(Table1[[#This Row],[Experience]]&lt;=3,"Junior",Table1[[#This Row],[Experience]]&lt;=7,"Mid Level",Table1[[#This Row],[Experience]]&gt;=7,"Senior")</f>
        <v>Junior</v>
      </c>
      <c r="AH4541" t="str">
        <f>IF(Table1[[#This Row],[Attendance %]]&gt;75,"OK","Below 75")</f>
        <v>OK</v>
      </c>
      <c r="AI4541" t="b">
        <f>ISBLANK(Table1[[#This Row],[Employee ID]])</f>
        <v>0</v>
      </c>
      <c r="AJ4541" t="b">
        <f>ISNUMBER(Table1[[#This Row],[Total Salary  ]])</f>
        <v>1</v>
      </c>
      <c r="AK4541" t="str">
        <f>IFERROR(_xlfn.XLOOKUP(Table1[[#This Row],[Manager ID]],MANAGERS!A:A,MANAGERS!B:B),"Not Found")</f>
        <v>Manager_17</v>
      </c>
    </row>
    <row r="4542" spans="1:37" x14ac:dyDescent="0.2">
      <c r="A4542" t="s">
        <v>2132</v>
      </c>
      <c r="B4542" t="s">
        <v>62</v>
      </c>
      <c r="C4542" t="s">
        <v>21</v>
      </c>
      <c r="D4542" t="s">
        <v>46</v>
      </c>
      <c r="E4542" t="s">
        <v>17</v>
      </c>
      <c r="F4542" s="1">
        <v>45769</v>
      </c>
      <c r="G4542" s="1">
        <v>30052</v>
      </c>
      <c r="H4542">
        <v>35346</v>
      </c>
      <c r="I4542">
        <v>15469</v>
      </c>
      <c r="J4542">
        <v>67</v>
      </c>
      <c r="K4542">
        <v>61</v>
      </c>
      <c r="L4542" t="s">
        <v>37</v>
      </c>
      <c r="M4542">
        <v>106</v>
      </c>
      <c r="N4542">
        <f>Table1[[#This Row],[Basic Salary]]+Table1[[#This Row],[Bonus]]</f>
        <v>50815</v>
      </c>
      <c r="O4542" s="2">
        <f>Table1[[#This Row],[Bonus]]/Table1[[#This Row],[Basic Salary]]</f>
        <v>0.43764499519040345</v>
      </c>
      <c r="P4542">
        <f ca="1">DATEDIF(Table1[[#This Row],[Date of Birth]],TODAY(),"Y")</f>
        <v>44</v>
      </c>
      <c r="Q4542">
        <f ca="1">DATEDIF(Table1[[#This Row],[Joining Date]],TODAY(),"Y")</f>
        <v>1</v>
      </c>
      <c r="R4542" t="str">
        <f ca="1">IF(YEAR(Table1[[#This Row],[Joining Date]])=YEAR(TODAY()),"Yes","No")</f>
        <v>No</v>
      </c>
      <c r="S4542" t="str">
        <f ca="1">IF(Table1[[#This Row],[Experience]]&gt;5,"Yes","No")</f>
        <v>No</v>
      </c>
      <c r="T4542" t="str">
        <f>TEXT(Table1[[#This Row],[Joining Date]],"mmmm")</f>
        <v>April</v>
      </c>
      <c r="U4542" t="str">
        <f>TEXT(Table1[[#This Row],[Joining Date]],"yyyy")</f>
        <v>2025</v>
      </c>
      <c r="V4542" s="5">
        <f ca="1">TODAY()-Table1[[#This Row],[Joining Date]]</f>
        <v>470</v>
      </c>
      <c r="W4542" t="str">
        <f>LEFT(Table1[[#This Row],[Employee Name]],FIND(" ",Table1[[#This Row],[Employee Name]])-1)</f>
        <v>Kavya</v>
      </c>
      <c r="X4542" t="str">
        <f>RIGHT(Table1[[#This Row],[Employee Name]],LEN(Table1[[#This Row],[Employee Name]])-FIND(" ",Table1[[#This Row],[Employee Name]]))</f>
        <v>Nair</v>
      </c>
      <c r="Y4542" t="str">
        <f>Table1[[#This Row],[Department]]&amp;"-"&amp;Table1[[#This Row],[Employee ID]]</f>
        <v>Support-E02076</v>
      </c>
      <c r="Z4542" t="str">
        <f>LEFT(Table1[[#This Row],[Department]],3)</f>
        <v>Sup</v>
      </c>
      <c r="AA4542" t="str">
        <f>_xlfn.XLOOKUP(Table1[[#This Row],[Manager ID]],MANAGERS!A:A,MANAGERS!B:B)</f>
        <v>Manager_6</v>
      </c>
      <c r="AB4542" t="str" cm="1">
        <f t="array" ref="AB4542">_xlfn.XLOOKUP(Table1[[#This Row],[Manager ID]],Table2[[#All],[Manager ID]],Table2[[#All],[Department Head]])</f>
        <v>HR</v>
      </c>
      <c r="AC4542" s="2">
        <f>_xlfn.XLOOKUP(Table1[[#This Row],[City]],L:L,O:O)</f>
        <v>0.24036902712549932</v>
      </c>
      <c r="AD4542" t="str" cm="1">
        <f t="array" ref="AD4542">_xlfn.IFS(Table1[[#This Row],[Performance Score]]&gt;=90,"Excellent",Table1[[#This Row],[Performance Score]]&gt;=75,"Good",Table1[[#This Row],[Performance Score]]&gt;=60,"Average",Table1[[#This Row],[Performance Score]]&lt;=60,"Need Improvement")</f>
        <v>Average</v>
      </c>
      <c r="AE4542" t="str">
        <f>IF(AND(Table1[[#This Row],[Attendance %]]&gt;=80,(Table1[[#This Row],[Performance Score]]&gt;=80)),"Eligible","Not Eligible")</f>
        <v>Not Eligible</v>
      </c>
      <c r="AF4542" t="str">
        <f>IF(Table1[[#This Row],[Performance Score]]&gt;=80,"High Performer","Low Performer")</f>
        <v>Low Performer</v>
      </c>
      <c r="AG4542" t="str" cm="1">
        <f t="array" aca="1" ref="AG4542" ca="1">_xlfn.IFS(Table1[[#This Row],[Experience]]&lt;=3,"Junior",Table1[[#This Row],[Experience]]&lt;=7,"Mid Level",Table1[[#This Row],[Experience]]&gt;=7,"Senior")</f>
        <v>Junior</v>
      </c>
      <c r="AH4542" t="str">
        <f>IF(Table1[[#This Row],[Attendance %]]&gt;75,"OK","Below 75")</f>
        <v>Below 75</v>
      </c>
      <c r="AI4542" t="b">
        <f>ISBLANK(Table1[[#This Row],[Employee ID]])</f>
        <v>0</v>
      </c>
      <c r="AJ4542" t="b">
        <f>ISNUMBER(Table1[[#This Row],[Total Salary  ]])</f>
        <v>1</v>
      </c>
      <c r="AK4542" t="str">
        <f>IFERROR(_xlfn.XLOOKUP(Table1[[#This Row],[Manager ID]],MANAGERS!A:A,MANAGERS!B:B),"Not Found")</f>
        <v>Manager_6</v>
      </c>
    </row>
    <row r="4543" spans="1:37" x14ac:dyDescent="0.2">
      <c r="A4543" t="s">
        <v>1059</v>
      </c>
      <c r="B4543" t="s">
        <v>89</v>
      </c>
      <c r="C4543" t="s">
        <v>21</v>
      </c>
      <c r="D4543" t="s">
        <v>81</v>
      </c>
      <c r="E4543" t="s">
        <v>17</v>
      </c>
      <c r="F4543" s="1">
        <v>45742</v>
      </c>
      <c r="G4543" s="1">
        <v>31829</v>
      </c>
      <c r="H4543">
        <v>27826</v>
      </c>
      <c r="I4543">
        <v>22954</v>
      </c>
      <c r="J4543">
        <v>85</v>
      </c>
      <c r="K4543">
        <v>61</v>
      </c>
      <c r="L4543" t="s">
        <v>27</v>
      </c>
      <c r="M4543">
        <v>116</v>
      </c>
      <c r="N4543">
        <f>Table1[[#This Row],[Basic Salary]]+Table1[[#This Row],[Bonus]]</f>
        <v>50780</v>
      </c>
      <c r="O4543" s="2">
        <f>Table1[[#This Row],[Bonus]]/Table1[[#This Row],[Basic Salary]]</f>
        <v>0.82491195284985264</v>
      </c>
      <c r="P4543">
        <f ca="1">DATEDIF(Table1[[#This Row],[Date of Birth]],TODAY(),"Y")</f>
        <v>39</v>
      </c>
      <c r="Q4543">
        <f ca="1">DATEDIF(Table1[[#This Row],[Joining Date]],TODAY(),"Y")</f>
        <v>1</v>
      </c>
      <c r="R4543" t="str">
        <f ca="1">IF(YEAR(Table1[[#This Row],[Joining Date]])=YEAR(TODAY()),"Yes","No")</f>
        <v>No</v>
      </c>
      <c r="S4543" t="str">
        <f ca="1">IF(Table1[[#This Row],[Experience]]&gt;5,"Yes","No")</f>
        <v>No</v>
      </c>
      <c r="T4543" t="str">
        <f>TEXT(Table1[[#This Row],[Joining Date]],"mmmm")</f>
        <v>March</v>
      </c>
      <c r="U4543" t="str">
        <f>TEXT(Table1[[#This Row],[Joining Date]],"yyyy")</f>
        <v>2025</v>
      </c>
      <c r="V4543" s="5">
        <f ca="1">TODAY()-Table1[[#This Row],[Joining Date]]</f>
        <v>497</v>
      </c>
      <c r="W4543" t="str">
        <f>LEFT(Table1[[#This Row],[Employee Name]],FIND(" ",Table1[[#This Row],[Employee Name]])-1)</f>
        <v>Tarun</v>
      </c>
      <c r="X4543" t="str">
        <f>RIGHT(Table1[[#This Row],[Employee Name]],LEN(Table1[[#This Row],[Employee Name]])-FIND(" ",Table1[[#This Row],[Employee Name]]))</f>
        <v>Verma</v>
      </c>
      <c r="Y4543" t="str">
        <f>Table1[[#This Row],[Department]]&amp;"-"&amp;Table1[[#This Row],[Employee ID]]</f>
        <v>Sales-E01003</v>
      </c>
      <c r="Z4543" t="str">
        <f>LEFT(Table1[[#This Row],[Department]],3)</f>
        <v>Sal</v>
      </c>
      <c r="AA4543" t="str">
        <f>_xlfn.XLOOKUP(Table1[[#This Row],[Manager ID]],MANAGERS!A:A,MANAGERS!B:B)</f>
        <v>Manager_16</v>
      </c>
      <c r="AB4543" t="str" cm="1">
        <f t="array" ref="AB4543">_xlfn.XLOOKUP(Table1[[#This Row],[Manager ID]],Table2[[#All],[Manager ID]],Table2[[#All],[Department Head]])</f>
        <v>Sales</v>
      </c>
      <c r="AC4543" s="2">
        <f>_xlfn.XLOOKUP(Table1[[#This Row],[City]],L:L,O:O)</f>
        <v>0.23674293405114402</v>
      </c>
      <c r="AD4543" t="str" cm="1">
        <f t="array" ref="AD4543">_xlfn.IFS(Table1[[#This Row],[Performance Score]]&gt;=90,"Excellent",Table1[[#This Row],[Performance Score]]&gt;=75,"Good",Table1[[#This Row],[Performance Score]]&gt;=60,"Average",Table1[[#This Row],[Performance Score]]&lt;=60,"Need Improvement")</f>
        <v>Average</v>
      </c>
      <c r="AE4543" t="str">
        <f>IF(AND(Table1[[#This Row],[Attendance %]]&gt;=80,(Table1[[#This Row],[Performance Score]]&gt;=80)),"Eligible","Not Eligible")</f>
        <v>Not Eligible</v>
      </c>
      <c r="AF4543" t="str">
        <f>IF(Table1[[#This Row],[Performance Score]]&gt;=80,"High Performer","Low Performer")</f>
        <v>Low Performer</v>
      </c>
      <c r="AG4543" t="str" cm="1">
        <f t="array" aca="1" ref="AG4543" ca="1">_xlfn.IFS(Table1[[#This Row],[Experience]]&lt;=3,"Junior",Table1[[#This Row],[Experience]]&lt;=7,"Mid Level",Table1[[#This Row],[Experience]]&gt;=7,"Senior")</f>
        <v>Junior</v>
      </c>
      <c r="AH4543" t="str">
        <f>IF(Table1[[#This Row],[Attendance %]]&gt;75,"OK","Below 75")</f>
        <v>OK</v>
      </c>
      <c r="AI4543" t="b">
        <f>ISBLANK(Table1[[#This Row],[Employee ID]])</f>
        <v>0</v>
      </c>
      <c r="AJ4543" t="b">
        <f>ISNUMBER(Table1[[#This Row],[Total Salary  ]])</f>
        <v>1</v>
      </c>
      <c r="AK4543" t="str">
        <f>IFERROR(_xlfn.XLOOKUP(Table1[[#This Row],[Manager ID]],MANAGERS!A:A,MANAGERS!B:B),"Not Found")</f>
        <v>Manager_16</v>
      </c>
    </row>
    <row r="4544" spans="1:37" x14ac:dyDescent="0.2">
      <c r="A4544" t="s">
        <v>4071</v>
      </c>
      <c r="B4544" t="s">
        <v>62</v>
      </c>
      <c r="C4544" t="s">
        <v>21</v>
      </c>
      <c r="D4544" t="s">
        <v>16</v>
      </c>
      <c r="E4544" t="s">
        <v>65</v>
      </c>
      <c r="F4544" s="1">
        <v>45825</v>
      </c>
      <c r="G4544" s="1">
        <v>29614</v>
      </c>
      <c r="H4544">
        <v>31170</v>
      </c>
      <c r="I4544">
        <v>19539</v>
      </c>
      <c r="J4544">
        <v>92</v>
      </c>
      <c r="K4544">
        <v>80</v>
      </c>
      <c r="L4544" t="s">
        <v>23</v>
      </c>
      <c r="M4544">
        <v>114</v>
      </c>
      <c r="N4544">
        <f>Table1[[#This Row],[Basic Salary]]+Table1[[#This Row],[Bonus]]</f>
        <v>50709</v>
      </c>
      <c r="O4544" s="2">
        <f>Table1[[#This Row],[Bonus]]/Table1[[#This Row],[Basic Salary]]</f>
        <v>0.62685274302213667</v>
      </c>
      <c r="P4544">
        <f ca="1">DATEDIF(Table1[[#This Row],[Date of Birth]],TODAY(),"Y")</f>
        <v>45</v>
      </c>
      <c r="Q4544">
        <f ca="1">DATEDIF(Table1[[#This Row],[Joining Date]],TODAY(),"Y")</f>
        <v>1</v>
      </c>
      <c r="R4544" t="str">
        <f ca="1">IF(YEAR(Table1[[#This Row],[Joining Date]])=YEAR(TODAY()),"Yes","No")</f>
        <v>No</v>
      </c>
      <c r="S4544" t="str">
        <f ca="1">IF(Table1[[#This Row],[Experience]]&gt;5,"Yes","No")</f>
        <v>No</v>
      </c>
      <c r="T4544" t="str">
        <f>TEXT(Table1[[#This Row],[Joining Date]],"mmmm")</f>
        <v>June</v>
      </c>
      <c r="U4544" t="str">
        <f>TEXT(Table1[[#This Row],[Joining Date]],"yyyy")</f>
        <v>2025</v>
      </c>
      <c r="V4544" s="5">
        <f ca="1">TODAY()-Table1[[#This Row],[Joining Date]]</f>
        <v>414</v>
      </c>
      <c r="W4544" t="str">
        <f>LEFT(Table1[[#This Row],[Employee Name]],FIND(" ",Table1[[#This Row],[Employee Name]])-1)</f>
        <v>Kavya</v>
      </c>
      <c r="X4544" t="str">
        <f>RIGHT(Table1[[#This Row],[Employee Name]],LEN(Table1[[#This Row],[Employee Name]])-FIND(" ",Table1[[#This Row],[Employee Name]]))</f>
        <v>Nair</v>
      </c>
      <c r="Y4544" t="str">
        <f>Table1[[#This Row],[Department]]&amp;"-"&amp;Table1[[#This Row],[Employee ID]]</f>
        <v>HR-E04015</v>
      </c>
      <c r="Z4544" t="str">
        <f>LEFT(Table1[[#This Row],[Department]],3)</f>
        <v>HR</v>
      </c>
      <c r="AA4544" t="str">
        <f>_xlfn.XLOOKUP(Table1[[#This Row],[Manager ID]],MANAGERS!A:A,MANAGERS!B:B)</f>
        <v>Manager_14</v>
      </c>
      <c r="AB4544" t="str" cm="1">
        <f t="array" ref="AB4544">_xlfn.XLOOKUP(Table1[[#This Row],[Manager ID]],Table2[[#All],[Manager ID]],Table2[[#All],[Department Head]])</f>
        <v>Marketing</v>
      </c>
      <c r="AC4544" s="2">
        <f>_xlfn.XLOOKUP(Table1[[#This Row],[City]],L:L,O:O)</f>
        <v>0.23486488519629886</v>
      </c>
      <c r="AD4544" t="str" cm="1">
        <f t="array" ref="AD4544">_xlfn.IFS(Table1[[#This Row],[Performance Score]]&gt;=90,"Excellent",Table1[[#This Row],[Performance Score]]&gt;=75,"Good",Table1[[#This Row],[Performance Score]]&gt;=60,"Average",Table1[[#This Row],[Performance Score]]&lt;=60,"Need Improvement")</f>
        <v>Good</v>
      </c>
      <c r="AE4544" t="str">
        <f>IF(AND(Table1[[#This Row],[Attendance %]]&gt;=80,(Table1[[#This Row],[Performance Score]]&gt;=80)),"Eligible","Not Eligible")</f>
        <v>Eligible</v>
      </c>
      <c r="AF4544" t="str">
        <f>IF(Table1[[#This Row],[Performance Score]]&gt;=80,"High Performer","Low Performer")</f>
        <v>High Performer</v>
      </c>
      <c r="AG4544" t="str" cm="1">
        <f t="array" aca="1" ref="AG4544" ca="1">_xlfn.IFS(Table1[[#This Row],[Experience]]&lt;=3,"Junior",Table1[[#This Row],[Experience]]&lt;=7,"Mid Level",Table1[[#This Row],[Experience]]&gt;=7,"Senior")</f>
        <v>Junior</v>
      </c>
      <c r="AH4544" t="str">
        <f>IF(Table1[[#This Row],[Attendance %]]&gt;75,"OK","Below 75")</f>
        <v>OK</v>
      </c>
      <c r="AI4544" t="b">
        <f>ISBLANK(Table1[[#This Row],[Employee ID]])</f>
        <v>0</v>
      </c>
      <c r="AJ4544" t="b">
        <f>ISNUMBER(Table1[[#This Row],[Total Salary  ]])</f>
        <v>1</v>
      </c>
      <c r="AK4544" t="str">
        <f>IFERROR(_xlfn.XLOOKUP(Table1[[#This Row],[Manager ID]],MANAGERS!A:A,MANAGERS!B:B),"Not Found")</f>
        <v>Manager_14</v>
      </c>
    </row>
    <row r="4545" spans="1:37" x14ac:dyDescent="0.2">
      <c r="A4545" t="s">
        <v>269</v>
      </c>
      <c r="B4545" t="s">
        <v>87</v>
      </c>
      <c r="C4545" t="s">
        <v>15</v>
      </c>
      <c r="D4545" t="s">
        <v>16</v>
      </c>
      <c r="E4545" t="s">
        <v>51</v>
      </c>
      <c r="F4545" s="1">
        <v>45888</v>
      </c>
      <c r="G4545" s="1">
        <v>40698</v>
      </c>
      <c r="H4545">
        <v>39404</v>
      </c>
      <c r="I4545">
        <v>11251</v>
      </c>
      <c r="J4545">
        <v>61</v>
      </c>
      <c r="K4545">
        <v>68</v>
      </c>
      <c r="L4545" t="s">
        <v>31</v>
      </c>
      <c r="M4545">
        <v>114</v>
      </c>
      <c r="N4545">
        <f>Table1[[#This Row],[Basic Salary]]+Table1[[#This Row],[Bonus]]</f>
        <v>50655</v>
      </c>
      <c r="O4545" s="2">
        <f>Table1[[#This Row],[Bonus]]/Table1[[#This Row],[Basic Salary]]</f>
        <v>0.28552938787940313</v>
      </c>
      <c r="P4545">
        <f ca="1">DATEDIF(Table1[[#This Row],[Date of Birth]],TODAY(),"Y")</f>
        <v>15</v>
      </c>
      <c r="Q4545">
        <f ca="1">DATEDIF(Table1[[#This Row],[Joining Date]],TODAY(),"Y")</f>
        <v>0</v>
      </c>
      <c r="R4545" t="str">
        <f ca="1">IF(YEAR(Table1[[#This Row],[Joining Date]])=YEAR(TODAY()),"Yes","No")</f>
        <v>No</v>
      </c>
      <c r="S4545" t="str">
        <f ca="1">IF(Table1[[#This Row],[Experience]]&gt;5,"Yes","No")</f>
        <v>No</v>
      </c>
      <c r="T4545" t="str">
        <f>TEXT(Table1[[#This Row],[Joining Date]],"mmmm")</f>
        <v>August</v>
      </c>
      <c r="U4545" t="str">
        <f>TEXT(Table1[[#This Row],[Joining Date]],"yyyy")</f>
        <v>2025</v>
      </c>
      <c r="V4545" s="5">
        <f ca="1">TODAY()-Table1[[#This Row],[Joining Date]]</f>
        <v>351</v>
      </c>
      <c r="W4545" t="str">
        <f>LEFT(Table1[[#This Row],[Employee Name]],FIND(" ",Table1[[#This Row],[Employee Name]])-1)</f>
        <v>Arjun</v>
      </c>
      <c r="X4545" t="str">
        <f>RIGHT(Table1[[#This Row],[Employee Name]],LEN(Table1[[#This Row],[Employee Name]])-FIND(" ",Table1[[#This Row],[Employee Name]]))</f>
        <v>Mehta</v>
      </c>
      <c r="Y4545" t="str">
        <f>Table1[[#This Row],[Department]]&amp;"-"&amp;Table1[[#This Row],[Employee ID]]</f>
        <v>HR-E00213</v>
      </c>
      <c r="Z4545" t="str">
        <f>LEFT(Table1[[#This Row],[Department]],3)</f>
        <v>HR</v>
      </c>
      <c r="AA4545" t="str">
        <f>_xlfn.XLOOKUP(Table1[[#This Row],[Manager ID]],MANAGERS!A:A,MANAGERS!B:B)</f>
        <v>Manager_14</v>
      </c>
      <c r="AB4545" t="str" cm="1">
        <f t="array" ref="AB4545">_xlfn.XLOOKUP(Table1[[#This Row],[Manager ID]],Table2[[#All],[Manager ID]],Table2[[#All],[Department Head]])</f>
        <v>Marketing</v>
      </c>
      <c r="AC4545" s="2">
        <f>_xlfn.XLOOKUP(Table1[[#This Row],[City]],L:L,O:O)</f>
        <v>0.241864189087755</v>
      </c>
      <c r="AD4545" t="str" cm="1">
        <f t="array" ref="AD4545">_xlfn.IFS(Table1[[#This Row],[Performance Score]]&gt;=90,"Excellent",Table1[[#This Row],[Performance Score]]&gt;=75,"Good",Table1[[#This Row],[Performance Score]]&gt;=60,"Average",Table1[[#This Row],[Performance Score]]&lt;=60,"Need Improvement")</f>
        <v>Average</v>
      </c>
      <c r="AE4545" t="str">
        <f>IF(AND(Table1[[#This Row],[Attendance %]]&gt;=80,(Table1[[#This Row],[Performance Score]]&gt;=80)),"Eligible","Not Eligible")</f>
        <v>Not Eligible</v>
      </c>
      <c r="AF4545" t="str">
        <f>IF(Table1[[#This Row],[Performance Score]]&gt;=80,"High Performer","Low Performer")</f>
        <v>Low Performer</v>
      </c>
      <c r="AG4545" t="str" cm="1">
        <f t="array" aca="1" ref="AG4545" ca="1">_xlfn.IFS(Table1[[#This Row],[Experience]]&lt;=3,"Junior",Table1[[#This Row],[Experience]]&lt;=7,"Mid Level",Table1[[#This Row],[Experience]]&gt;=7,"Senior")</f>
        <v>Junior</v>
      </c>
      <c r="AH4545" t="str">
        <f>IF(Table1[[#This Row],[Attendance %]]&gt;75,"OK","Below 75")</f>
        <v>Below 75</v>
      </c>
      <c r="AI4545" t="b">
        <f>ISBLANK(Table1[[#This Row],[Employee ID]])</f>
        <v>0</v>
      </c>
      <c r="AJ4545" t="b">
        <f>ISNUMBER(Table1[[#This Row],[Total Salary  ]])</f>
        <v>1</v>
      </c>
      <c r="AK4545" t="str">
        <f>IFERROR(_xlfn.XLOOKUP(Table1[[#This Row],[Manager ID]],MANAGERS!A:A,MANAGERS!B:B),"Not Found")</f>
        <v>Manager_14</v>
      </c>
    </row>
    <row r="4546" spans="1:37" x14ac:dyDescent="0.2">
      <c r="A4546" t="s">
        <v>4041</v>
      </c>
      <c r="B4546" t="s">
        <v>93</v>
      </c>
      <c r="C4546" t="s">
        <v>21</v>
      </c>
      <c r="D4546" t="s">
        <v>40</v>
      </c>
      <c r="E4546" t="s">
        <v>30</v>
      </c>
      <c r="F4546" s="1">
        <v>45309</v>
      </c>
      <c r="G4546" s="1">
        <v>30087</v>
      </c>
      <c r="H4546">
        <v>31397</v>
      </c>
      <c r="I4546">
        <v>19246</v>
      </c>
      <c r="J4546">
        <v>60</v>
      </c>
      <c r="K4546">
        <v>64</v>
      </c>
      <c r="L4546" t="s">
        <v>23</v>
      </c>
      <c r="M4546">
        <v>118</v>
      </c>
      <c r="N4546">
        <f>Table1[[#This Row],[Basic Salary]]+Table1[[#This Row],[Bonus]]</f>
        <v>50643</v>
      </c>
      <c r="O4546" s="2">
        <f>Table1[[#This Row],[Bonus]]/Table1[[#This Row],[Basic Salary]]</f>
        <v>0.6129885020861866</v>
      </c>
      <c r="P4546">
        <f ca="1">DATEDIF(Table1[[#This Row],[Date of Birth]],TODAY(),"Y")</f>
        <v>44</v>
      </c>
      <c r="Q4546">
        <f ca="1">DATEDIF(Table1[[#This Row],[Joining Date]],TODAY(),"Y")</f>
        <v>2</v>
      </c>
      <c r="R4546" t="str">
        <f ca="1">IF(YEAR(Table1[[#This Row],[Joining Date]])=YEAR(TODAY()),"Yes","No")</f>
        <v>No</v>
      </c>
      <c r="S4546" t="str">
        <f ca="1">IF(Table1[[#This Row],[Experience]]&gt;5,"Yes","No")</f>
        <v>No</v>
      </c>
      <c r="T4546" t="str">
        <f>TEXT(Table1[[#This Row],[Joining Date]],"mmmm")</f>
        <v>January</v>
      </c>
      <c r="U4546" t="str">
        <f>TEXT(Table1[[#This Row],[Joining Date]],"yyyy")</f>
        <v>2024</v>
      </c>
      <c r="V4546" s="5">
        <f ca="1">TODAY()-Table1[[#This Row],[Joining Date]]</f>
        <v>930</v>
      </c>
      <c r="W4546" t="str">
        <f>LEFT(Table1[[#This Row],[Employee Name]],FIND(" ",Table1[[#This Row],[Employee Name]])-1)</f>
        <v>Priya</v>
      </c>
      <c r="X4546" t="str">
        <f>RIGHT(Table1[[#This Row],[Employee Name]],LEN(Table1[[#This Row],[Employee Name]])-FIND(" ",Table1[[#This Row],[Employee Name]]))</f>
        <v>Reddy</v>
      </c>
      <c r="Y4546" t="str">
        <f>Table1[[#This Row],[Department]]&amp;"-"&amp;Table1[[#This Row],[Employee ID]]</f>
        <v>IT-E03985</v>
      </c>
      <c r="Z4546" t="str">
        <f>LEFT(Table1[[#This Row],[Department]],3)</f>
        <v>IT</v>
      </c>
      <c r="AA4546" t="str">
        <f>_xlfn.XLOOKUP(Table1[[#This Row],[Manager ID]],MANAGERS!A:A,MANAGERS!B:B)</f>
        <v>Manager_18</v>
      </c>
      <c r="AB4546" t="str" cm="1">
        <f t="array" ref="AB4546">_xlfn.XLOOKUP(Table1[[#This Row],[Manager ID]],Table2[[#All],[Manager ID]],Table2[[#All],[Department Head]])</f>
        <v>Support</v>
      </c>
      <c r="AC4546" s="2">
        <f>_xlfn.XLOOKUP(Table1[[#This Row],[City]],L:L,O:O)</f>
        <v>0.23486488519629886</v>
      </c>
      <c r="AD4546" t="str" cm="1">
        <f t="array" ref="AD4546">_xlfn.IFS(Table1[[#This Row],[Performance Score]]&gt;=90,"Excellent",Table1[[#This Row],[Performance Score]]&gt;=75,"Good",Table1[[#This Row],[Performance Score]]&gt;=60,"Average",Table1[[#This Row],[Performance Score]]&lt;=60,"Need Improvement")</f>
        <v>Average</v>
      </c>
      <c r="AE4546" t="str">
        <f>IF(AND(Table1[[#This Row],[Attendance %]]&gt;=80,(Table1[[#This Row],[Performance Score]]&gt;=80)),"Eligible","Not Eligible")</f>
        <v>Not Eligible</v>
      </c>
      <c r="AF4546" t="str">
        <f>IF(Table1[[#This Row],[Performance Score]]&gt;=80,"High Performer","Low Performer")</f>
        <v>Low Performer</v>
      </c>
      <c r="AG4546" t="str" cm="1">
        <f t="array" aca="1" ref="AG4546" ca="1">_xlfn.IFS(Table1[[#This Row],[Experience]]&lt;=3,"Junior",Table1[[#This Row],[Experience]]&lt;=7,"Mid Level",Table1[[#This Row],[Experience]]&gt;=7,"Senior")</f>
        <v>Junior</v>
      </c>
      <c r="AH4546" t="str">
        <f>IF(Table1[[#This Row],[Attendance %]]&gt;75,"OK","Below 75")</f>
        <v>Below 75</v>
      </c>
      <c r="AI4546" t="b">
        <f>ISBLANK(Table1[[#This Row],[Employee ID]])</f>
        <v>0</v>
      </c>
      <c r="AJ4546" t="b">
        <f>ISNUMBER(Table1[[#This Row],[Total Salary  ]])</f>
        <v>1</v>
      </c>
      <c r="AK4546" t="str">
        <f>IFERROR(_xlfn.XLOOKUP(Table1[[#This Row],[Manager ID]],MANAGERS!A:A,MANAGERS!B:B),"Not Found")</f>
        <v>Manager_18</v>
      </c>
    </row>
    <row r="4547" spans="1:37" x14ac:dyDescent="0.2">
      <c r="A4547" t="s">
        <v>1715</v>
      </c>
      <c r="B4547" t="s">
        <v>95</v>
      </c>
      <c r="C4547" t="s">
        <v>21</v>
      </c>
      <c r="D4547" t="s">
        <v>43</v>
      </c>
      <c r="E4547" t="s">
        <v>30</v>
      </c>
      <c r="F4547" s="1">
        <v>45448</v>
      </c>
      <c r="G4547" s="1">
        <v>33093</v>
      </c>
      <c r="H4547">
        <v>44884</v>
      </c>
      <c r="I4547">
        <v>5752</v>
      </c>
      <c r="J4547">
        <v>95</v>
      </c>
      <c r="K4547">
        <v>77</v>
      </c>
      <c r="L4547" t="s">
        <v>31</v>
      </c>
      <c r="M4547">
        <v>108</v>
      </c>
      <c r="N4547">
        <f>Table1[[#This Row],[Basic Salary]]+Table1[[#This Row],[Bonus]]</f>
        <v>50636</v>
      </c>
      <c r="O4547" s="2">
        <f>Table1[[#This Row],[Bonus]]/Table1[[#This Row],[Basic Salary]]</f>
        <v>0.12815257107209696</v>
      </c>
      <c r="P4547">
        <f ca="1">DATEDIF(Table1[[#This Row],[Date of Birth]],TODAY(),"Y")</f>
        <v>35</v>
      </c>
      <c r="Q4547">
        <f ca="1">DATEDIF(Table1[[#This Row],[Joining Date]],TODAY(),"Y")</f>
        <v>2</v>
      </c>
      <c r="R4547" t="str">
        <f ca="1">IF(YEAR(Table1[[#This Row],[Joining Date]])=YEAR(TODAY()),"Yes","No")</f>
        <v>No</v>
      </c>
      <c r="S4547" t="str">
        <f ca="1">IF(Table1[[#This Row],[Experience]]&gt;5,"Yes","No")</f>
        <v>No</v>
      </c>
      <c r="T4547" t="str">
        <f>TEXT(Table1[[#This Row],[Joining Date]],"mmmm")</f>
        <v>June</v>
      </c>
      <c r="U4547" t="str">
        <f>TEXT(Table1[[#This Row],[Joining Date]],"yyyy")</f>
        <v>2024</v>
      </c>
      <c r="V4547" s="5">
        <f ca="1">TODAY()-Table1[[#This Row],[Joining Date]]</f>
        <v>791</v>
      </c>
      <c r="W4547" t="str">
        <f>LEFT(Table1[[#This Row],[Employee Name]],FIND(" ",Table1[[#This Row],[Employee Name]])-1)</f>
        <v>Ajay</v>
      </c>
      <c r="X4547" t="str">
        <f>RIGHT(Table1[[#This Row],[Employee Name]],LEN(Table1[[#This Row],[Employee Name]])-FIND(" ",Table1[[#This Row],[Employee Name]]))</f>
        <v>Singh</v>
      </c>
      <c r="Y4547" t="str">
        <f>Table1[[#This Row],[Department]]&amp;"-"&amp;Table1[[#This Row],[Employee ID]]</f>
        <v>Operations-E01659</v>
      </c>
      <c r="Z4547" t="str">
        <f>LEFT(Table1[[#This Row],[Department]],3)</f>
        <v>Ope</v>
      </c>
      <c r="AA4547" t="str">
        <f>_xlfn.XLOOKUP(Table1[[#This Row],[Manager ID]],MANAGERS!A:A,MANAGERS!B:B)</f>
        <v>Manager_8</v>
      </c>
      <c r="AB4547" t="str" cm="1">
        <f t="array" ref="AB4547">_xlfn.XLOOKUP(Table1[[#This Row],[Manager ID]],Table2[[#All],[Manager ID]],Table2[[#All],[Department Head]])</f>
        <v>Sales</v>
      </c>
      <c r="AC4547" s="2">
        <f>_xlfn.XLOOKUP(Table1[[#This Row],[City]],L:L,O:O)</f>
        <v>0.241864189087755</v>
      </c>
      <c r="AD4547" t="str" cm="1">
        <f t="array" ref="AD4547">_xlfn.IFS(Table1[[#This Row],[Performance Score]]&gt;=90,"Excellent",Table1[[#This Row],[Performance Score]]&gt;=75,"Good",Table1[[#This Row],[Performance Score]]&gt;=60,"Average",Table1[[#This Row],[Performance Score]]&lt;=60,"Need Improvement")</f>
        <v>Good</v>
      </c>
      <c r="AE4547" t="str">
        <f>IF(AND(Table1[[#This Row],[Attendance %]]&gt;=80,(Table1[[#This Row],[Performance Score]]&gt;=80)),"Eligible","Not Eligible")</f>
        <v>Not Eligible</v>
      </c>
      <c r="AF4547" t="str">
        <f>IF(Table1[[#This Row],[Performance Score]]&gt;=80,"High Performer","Low Performer")</f>
        <v>Low Performer</v>
      </c>
      <c r="AG4547" t="str" cm="1">
        <f t="array" aca="1" ref="AG4547" ca="1">_xlfn.IFS(Table1[[#This Row],[Experience]]&lt;=3,"Junior",Table1[[#This Row],[Experience]]&lt;=7,"Mid Level",Table1[[#This Row],[Experience]]&gt;=7,"Senior")</f>
        <v>Junior</v>
      </c>
      <c r="AH4547" t="str">
        <f>IF(Table1[[#This Row],[Attendance %]]&gt;75,"OK","Below 75")</f>
        <v>OK</v>
      </c>
      <c r="AI4547" t="b">
        <f>ISBLANK(Table1[[#This Row],[Employee ID]])</f>
        <v>0</v>
      </c>
      <c r="AJ4547" t="b">
        <f>ISNUMBER(Table1[[#This Row],[Total Salary  ]])</f>
        <v>1</v>
      </c>
      <c r="AK4547" t="str">
        <f>IFERROR(_xlfn.XLOOKUP(Table1[[#This Row],[Manager ID]],MANAGERS!A:A,MANAGERS!B:B),"Not Found")</f>
        <v>Manager_8</v>
      </c>
    </row>
    <row r="4548" spans="1:37" x14ac:dyDescent="0.2">
      <c r="A4548" t="s">
        <v>3426</v>
      </c>
      <c r="B4548" t="s">
        <v>87</v>
      </c>
      <c r="C4548" t="s">
        <v>21</v>
      </c>
      <c r="D4548" t="s">
        <v>25</v>
      </c>
      <c r="E4548" t="s">
        <v>65</v>
      </c>
      <c r="F4548" s="1">
        <v>45279</v>
      </c>
      <c r="G4548" s="1">
        <v>31033</v>
      </c>
      <c r="H4548">
        <v>30153</v>
      </c>
      <c r="I4548">
        <v>20456</v>
      </c>
      <c r="J4548">
        <v>93</v>
      </c>
      <c r="K4548">
        <v>73</v>
      </c>
      <c r="L4548" t="s">
        <v>37</v>
      </c>
      <c r="M4548">
        <v>103</v>
      </c>
      <c r="N4548">
        <f>Table1[[#This Row],[Basic Salary]]+Table1[[#This Row],[Bonus]]</f>
        <v>50609</v>
      </c>
      <c r="O4548" s="2">
        <f>Table1[[#This Row],[Bonus]]/Table1[[#This Row],[Basic Salary]]</f>
        <v>0.67840679202732734</v>
      </c>
      <c r="P4548">
        <f ca="1">DATEDIF(Table1[[#This Row],[Date of Birth]],TODAY(),"Y")</f>
        <v>41</v>
      </c>
      <c r="Q4548">
        <f ca="1">DATEDIF(Table1[[#This Row],[Joining Date]],TODAY(),"Y")</f>
        <v>2</v>
      </c>
      <c r="R4548" t="str">
        <f ca="1">IF(YEAR(Table1[[#This Row],[Joining Date]])=YEAR(TODAY()),"Yes","No")</f>
        <v>No</v>
      </c>
      <c r="S4548" t="str">
        <f ca="1">IF(Table1[[#This Row],[Experience]]&gt;5,"Yes","No")</f>
        <v>No</v>
      </c>
      <c r="T4548" t="str">
        <f>TEXT(Table1[[#This Row],[Joining Date]],"mmmm")</f>
        <v>December</v>
      </c>
      <c r="U4548" t="str">
        <f>TEXT(Table1[[#This Row],[Joining Date]],"yyyy")</f>
        <v>2023</v>
      </c>
      <c r="V4548" s="5">
        <f ca="1">TODAY()-Table1[[#This Row],[Joining Date]]</f>
        <v>960</v>
      </c>
      <c r="W4548" t="str">
        <f>LEFT(Table1[[#This Row],[Employee Name]],FIND(" ",Table1[[#This Row],[Employee Name]])-1)</f>
        <v>Arjun</v>
      </c>
      <c r="X4548" t="str">
        <f>RIGHT(Table1[[#This Row],[Employee Name]],LEN(Table1[[#This Row],[Employee Name]])-FIND(" ",Table1[[#This Row],[Employee Name]]))</f>
        <v>Mehta</v>
      </c>
      <c r="Y4548" t="str">
        <f>Table1[[#This Row],[Department]]&amp;"-"&amp;Table1[[#This Row],[Employee ID]]</f>
        <v>Finance-E03370</v>
      </c>
      <c r="Z4548" t="str">
        <f>LEFT(Table1[[#This Row],[Department]],3)</f>
        <v>Fin</v>
      </c>
      <c r="AA4548" t="str">
        <f>_xlfn.XLOOKUP(Table1[[#This Row],[Manager ID]],MANAGERS!A:A,MANAGERS!B:B)</f>
        <v>Manager_3</v>
      </c>
      <c r="AB4548" t="str" cm="1">
        <f t="array" ref="AB4548">_xlfn.XLOOKUP(Table1[[#This Row],[Manager ID]],Table2[[#All],[Manager ID]],Table2[[#All],[Department Head]])</f>
        <v>IT</v>
      </c>
      <c r="AC4548" s="2">
        <f>_xlfn.XLOOKUP(Table1[[#This Row],[City]],L:L,O:O)</f>
        <v>0.24036902712549932</v>
      </c>
      <c r="AD4548" t="str" cm="1">
        <f t="array" ref="AD4548">_xlfn.IFS(Table1[[#This Row],[Performance Score]]&gt;=90,"Excellent",Table1[[#This Row],[Performance Score]]&gt;=75,"Good",Table1[[#This Row],[Performance Score]]&gt;=60,"Average",Table1[[#This Row],[Performance Score]]&lt;=60,"Need Improvement")</f>
        <v>Average</v>
      </c>
      <c r="AE4548" t="str">
        <f>IF(AND(Table1[[#This Row],[Attendance %]]&gt;=80,(Table1[[#This Row],[Performance Score]]&gt;=80)),"Eligible","Not Eligible")</f>
        <v>Not Eligible</v>
      </c>
      <c r="AF4548" t="str">
        <f>IF(Table1[[#This Row],[Performance Score]]&gt;=80,"High Performer","Low Performer")</f>
        <v>Low Performer</v>
      </c>
      <c r="AG4548" t="str" cm="1">
        <f t="array" aca="1" ref="AG4548" ca="1">_xlfn.IFS(Table1[[#This Row],[Experience]]&lt;=3,"Junior",Table1[[#This Row],[Experience]]&lt;=7,"Mid Level",Table1[[#This Row],[Experience]]&gt;=7,"Senior")</f>
        <v>Junior</v>
      </c>
      <c r="AH4548" t="str">
        <f>IF(Table1[[#This Row],[Attendance %]]&gt;75,"OK","Below 75")</f>
        <v>OK</v>
      </c>
      <c r="AI4548" t="b">
        <f>ISBLANK(Table1[[#This Row],[Employee ID]])</f>
        <v>0</v>
      </c>
      <c r="AJ4548" t="b">
        <f>ISNUMBER(Table1[[#This Row],[Total Salary  ]])</f>
        <v>1</v>
      </c>
      <c r="AK4548" t="str">
        <f>IFERROR(_xlfn.XLOOKUP(Table1[[#This Row],[Manager ID]],MANAGERS!A:A,MANAGERS!B:B),"Not Found")</f>
        <v>Manager_3</v>
      </c>
    </row>
    <row r="4549" spans="1:37" x14ac:dyDescent="0.2">
      <c r="A4549" t="s">
        <v>4466</v>
      </c>
      <c r="B4549" t="s">
        <v>69</v>
      </c>
      <c r="C4549" t="s">
        <v>15</v>
      </c>
      <c r="D4549" t="s">
        <v>40</v>
      </c>
      <c r="E4549" t="s">
        <v>30</v>
      </c>
      <c r="F4549" s="1">
        <v>44803</v>
      </c>
      <c r="G4549" s="1">
        <v>35392</v>
      </c>
      <c r="H4549">
        <v>35085</v>
      </c>
      <c r="I4549">
        <v>15480</v>
      </c>
      <c r="J4549">
        <v>69</v>
      </c>
      <c r="K4549">
        <v>100</v>
      </c>
      <c r="L4549" t="s">
        <v>18</v>
      </c>
      <c r="M4549">
        <v>114</v>
      </c>
      <c r="N4549">
        <f>Table1[[#This Row],[Basic Salary]]+Table1[[#This Row],[Bonus]]</f>
        <v>50565</v>
      </c>
      <c r="O4549" s="2">
        <f>Table1[[#This Row],[Bonus]]/Table1[[#This Row],[Basic Salary]]</f>
        <v>0.44121419410004276</v>
      </c>
      <c r="P4549">
        <f ca="1">DATEDIF(Table1[[#This Row],[Date of Birth]],TODAY(),"Y")</f>
        <v>29</v>
      </c>
      <c r="Q4549">
        <f ca="1">DATEDIF(Table1[[#This Row],[Joining Date]],TODAY(),"Y")</f>
        <v>3</v>
      </c>
      <c r="R4549" t="str">
        <f ca="1">IF(YEAR(Table1[[#This Row],[Joining Date]])=YEAR(TODAY()),"Yes","No")</f>
        <v>No</v>
      </c>
      <c r="S4549" t="str">
        <f ca="1">IF(Table1[[#This Row],[Experience]]&gt;5,"Yes","No")</f>
        <v>No</v>
      </c>
      <c r="T4549" t="str">
        <f>TEXT(Table1[[#This Row],[Joining Date]],"mmmm")</f>
        <v>August</v>
      </c>
      <c r="U4549" t="str">
        <f>TEXT(Table1[[#This Row],[Joining Date]],"yyyy")</f>
        <v>2022</v>
      </c>
      <c r="V4549" s="5">
        <f ca="1">TODAY()-Table1[[#This Row],[Joining Date]]</f>
        <v>1436</v>
      </c>
      <c r="W4549" t="str">
        <f>LEFT(Table1[[#This Row],[Employee Name]],FIND(" ",Table1[[#This Row],[Employee Name]])-1)</f>
        <v>Neha</v>
      </c>
      <c r="X4549" t="str">
        <f>RIGHT(Table1[[#This Row],[Employee Name]],LEN(Table1[[#This Row],[Employee Name]])-FIND(" ",Table1[[#This Row],[Employee Name]]))</f>
        <v>Kulkarni</v>
      </c>
      <c r="Y4549" t="str">
        <f>Table1[[#This Row],[Department]]&amp;"-"&amp;Table1[[#This Row],[Employee ID]]</f>
        <v>IT-E04410</v>
      </c>
      <c r="Z4549" t="str">
        <f>LEFT(Table1[[#This Row],[Department]],3)</f>
        <v>IT</v>
      </c>
      <c r="AA4549" t="str">
        <f>_xlfn.XLOOKUP(Table1[[#This Row],[Manager ID]],MANAGERS!A:A,MANAGERS!B:B)</f>
        <v>Manager_14</v>
      </c>
      <c r="AB4549" t="str" cm="1">
        <f t="array" ref="AB4549">_xlfn.XLOOKUP(Table1[[#This Row],[Manager ID]],Table2[[#All],[Manager ID]],Table2[[#All],[Department Head]])</f>
        <v>Marketing</v>
      </c>
      <c r="AC4549" s="2">
        <f>_xlfn.XLOOKUP(Table1[[#This Row],[City]],L:L,O:O)</f>
        <v>0.21356479274849693</v>
      </c>
      <c r="AD4549" t="str" cm="1">
        <f t="array" ref="AD4549">_xlfn.IFS(Table1[[#This Row],[Performance Score]]&gt;=90,"Excellent",Table1[[#This Row],[Performance Score]]&gt;=75,"Good",Table1[[#This Row],[Performance Score]]&gt;=60,"Average",Table1[[#This Row],[Performance Score]]&lt;=60,"Need Improvement")</f>
        <v>Excellent</v>
      </c>
      <c r="AE4549" t="str">
        <f>IF(AND(Table1[[#This Row],[Attendance %]]&gt;=80,(Table1[[#This Row],[Performance Score]]&gt;=80)),"Eligible","Not Eligible")</f>
        <v>Not Eligible</v>
      </c>
      <c r="AF4549" t="str">
        <f>IF(Table1[[#This Row],[Performance Score]]&gt;=80,"High Performer","Low Performer")</f>
        <v>High Performer</v>
      </c>
      <c r="AG4549" t="str" cm="1">
        <f t="array" aca="1" ref="AG4549" ca="1">_xlfn.IFS(Table1[[#This Row],[Experience]]&lt;=3,"Junior",Table1[[#This Row],[Experience]]&lt;=7,"Mid Level",Table1[[#This Row],[Experience]]&gt;=7,"Senior")</f>
        <v>Junior</v>
      </c>
      <c r="AH4549" t="str">
        <f>IF(Table1[[#This Row],[Attendance %]]&gt;75,"OK","Below 75")</f>
        <v>Below 75</v>
      </c>
      <c r="AI4549" t="b">
        <f>ISBLANK(Table1[[#This Row],[Employee ID]])</f>
        <v>0</v>
      </c>
      <c r="AJ4549" t="b">
        <f>ISNUMBER(Table1[[#This Row],[Total Salary  ]])</f>
        <v>1</v>
      </c>
      <c r="AK4549" t="str">
        <f>IFERROR(_xlfn.XLOOKUP(Table1[[#This Row],[Manager ID]],MANAGERS!A:A,MANAGERS!B:B),"Not Found")</f>
        <v>Manager_14</v>
      </c>
    </row>
    <row r="4550" spans="1:37" x14ac:dyDescent="0.2">
      <c r="A4550" t="s">
        <v>3772</v>
      </c>
      <c r="B4550" t="s">
        <v>20</v>
      </c>
      <c r="C4550" t="s">
        <v>15</v>
      </c>
      <c r="D4550" t="s">
        <v>40</v>
      </c>
      <c r="E4550" t="s">
        <v>51</v>
      </c>
      <c r="F4550" s="1">
        <v>45096</v>
      </c>
      <c r="G4550" s="1">
        <v>32454</v>
      </c>
      <c r="H4550">
        <v>38684</v>
      </c>
      <c r="I4550">
        <v>11834</v>
      </c>
      <c r="J4550">
        <v>86</v>
      </c>
      <c r="K4550">
        <v>52</v>
      </c>
      <c r="L4550" t="s">
        <v>18</v>
      </c>
      <c r="M4550">
        <v>113</v>
      </c>
      <c r="N4550">
        <f>Table1[[#This Row],[Basic Salary]]+Table1[[#This Row],[Bonus]]</f>
        <v>50518</v>
      </c>
      <c r="O4550" s="2">
        <f>Table1[[#This Row],[Bonus]]/Table1[[#This Row],[Basic Salary]]</f>
        <v>0.30591459001137422</v>
      </c>
      <c r="P4550">
        <f ca="1">DATEDIF(Table1[[#This Row],[Date of Birth]],TODAY(),"Y")</f>
        <v>37</v>
      </c>
      <c r="Q4550">
        <f ca="1">DATEDIF(Table1[[#This Row],[Joining Date]],TODAY(),"Y")</f>
        <v>3</v>
      </c>
      <c r="R4550" t="str">
        <f ca="1">IF(YEAR(Table1[[#This Row],[Joining Date]])=YEAR(TODAY()),"Yes","No")</f>
        <v>No</v>
      </c>
      <c r="S4550" t="str">
        <f ca="1">IF(Table1[[#This Row],[Experience]]&gt;5,"Yes","No")</f>
        <v>No</v>
      </c>
      <c r="T4550" t="str">
        <f>TEXT(Table1[[#This Row],[Joining Date]],"mmmm")</f>
        <v>June</v>
      </c>
      <c r="U4550" t="str">
        <f>TEXT(Table1[[#This Row],[Joining Date]],"yyyy")</f>
        <v>2023</v>
      </c>
      <c r="V4550" s="5">
        <f ca="1">TODAY()-Table1[[#This Row],[Joining Date]]</f>
        <v>1143</v>
      </c>
      <c r="W4550" t="str">
        <f>LEFT(Table1[[#This Row],[Employee Name]],FIND(" ",Table1[[#This Row],[Employee Name]])-1)</f>
        <v>Rahul</v>
      </c>
      <c r="X4550" t="str">
        <f>RIGHT(Table1[[#This Row],[Employee Name]],LEN(Table1[[#This Row],[Employee Name]])-FIND(" ",Table1[[#This Row],[Employee Name]]))</f>
        <v>Verma</v>
      </c>
      <c r="Y4550" t="str">
        <f>Table1[[#This Row],[Department]]&amp;"-"&amp;Table1[[#This Row],[Employee ID]]</f>
        <v>IT-E03716</v>
      </c>
      <c r="Z4550" t="str">
        <f>LEFT(Table1[[#This Row],[Department]],3)</f>
        <v>IT</v>
      </c>
      <c r="AA4550" t="str">
        <f>_xlfn.XLOOKUP(Table1[[#This Row],[Manager ID]],MANAGERS!A:A,MANAGERS!B:B)</f>
        <v>Manager_13</v>
      </c>
      <c r="AB4550" t="str" cm="1">
        <f t="array" ref="AB4550">_xlfn.XLOOKUP(Table1[[#This Row],[Manager ID]],Table2[[#All],[Manager ID]],Table2[[#All],[Department Head]])</f>
        <v>HR</v>
      </c>
      <c r="AC4550" s="2">
        <f>_xlfn.XLOOKUP(Table1[[#This Row],[City]],L:L,O:O)</f>
        <v>0.21356479274849693</v>
      </c>
      <c r="AD4550" t="str" cm="1">
        <f t="array" ref="AD4550">_xlfn.IFS(Table1[[#This Row],[Performance Score]]&gt;=90,"Excellent",Table1[[#This Row],[Performance Score]]&gt;=75,"Good",Table1[[#This Row],[Performance Score]]&gt;=60,"Average",Table1[[#This Row],[Performance Score]]&lt;=60,"Need Improvement")</f>
        <v>Need Improvement</v>
      </c>
      <c r="AE4550" t="str">
        <f>IF(AND(Table1[[#This Row],[Attendance %]]&gt;=80,(Table1[[#This Row],[Performance Score]]&gt;=80)),"Eligible","Not Eligible")</f>
        <v>Not Eligible</v>
      </c>
      <c r="AF4550" t="str">
        <f>IF(Table1[[#This Row],[Performance Score]]&gt;=80,"High Performer","Low Performer")</f>
        <v>Low Performer</v>
      </c>
      <c r="AG4550" t="str" cm="1">
        <f t="array" aca="1" ref="AG4550" ca="1">_xlfn.IFS(Table1[[#This Row],[Experience]]&lt;=3,"Junior",Table1[[#This Row],[Experience]]&lt;=7,"Mid Level",Table1[[#This Row],[Experience]]&gt;=7,"Senior")</f>
        <v>Junior</v>
      </c>
      <c r="AH4550" t="str">
        <f>IF(Table1[[#This Row],[Attendance %]]&gt;75,"OK","Below 75")</f>
        <v>OK</v>
      </c>
      <c r="AI4550" t="b">
        <f>ISBLANK(Table1[[#This Row],[Employee ID]])</f>
        <v>0</v>
      </c>
      <c r="AJ4550" t="b">
        <f>ISNUMBER(Table1[[#This Row],[Total Salary  ]])</f>
        <v>1</v>
      </c>
      <c r="AK4550" t="str">
        <f>IFERROR(_xlfn.XLOOKUP(Table1[[#This Row],[Manager ID]],MANAGERS!A:A,MANAGERS!B:B),"Not Found")</f>
        <v>Manager_13</v>
      </c>
    </row>
    <row r="4551" spans="1:37" x14ac:dyDescent="0.2">
      <c r="A4551" t="s">
        <v>3614</v>
      </c>
      <c r="B4551" t="s">
        <v>57</v>
      </c>
      <c r="C4551" t="s">
        <v>21</v>
      </c>
      <c r="D4551" t="s">
        <v>46</v>
      </c>
      <c r="E4551" t="s">
        <v>65</v>
      </c>
      <c r="F4551" s="1">
        <v>44052</v>
      </c>
      <c r="G4551" s="1">
        <v>36627</v>
      </c>
      <c r="H4551">
        <v>36731</v>
      </c>
      <c r="I4551">
        <v>13746</v>
      </c>
      <c r="J4551">
        <v>61</v>
      </c>
      <c r="K4551">
        <v>52</v>
      </c>
      <c r="L4551" t="s">
        <v>31</v>
      </c>
      <c r="M4551">
        <v>109</v>
      </c>
      <c r="N4551">
        <f>Table1[[#This Row],[Basic Salary]]+Table1[[#This Row],[Bonus]]</f>
        <v>50477</v>
      </c>
      <c r="O4551" s="2">
        <f>Table1[[#This Row],[Bonus]]/Table1[[#This Row],[Basic Salary]]</f>
        <v>0.37423429800441044</v>
      </c>
      <c r="P4551">
        <f ca="1">DATEDIF(Table1[[#This Row],[Date of Birth]],TODAY(),"Y")</f>
        <v>26</v>
      </c>
      <c r="Q4551">
        <f ca="1">DATEDIF(Table1[[#This Row],[Joining Date]],TODAY(),"Y")</f>
        <v>5</v>
      </c>
      <c r="R4551" t="str">
        <f ca="1">IF(YEAR(Table1[[#This Row],[Joining Date]])=YEAR(TODAY()),"Yes","No")</f>
        <v>No</v>
      </c>
      <c r="S4551" t="str">
        <f ca="1">IF(Table1[[#This Row],[Experience]]&gt;5,"Yes","No")</f>
        <v>No</v>
      </c>
      <c r="T4551" t="str">
        <f>TEXT(Table1[[#This Row],[Joining Date]],"mmmm")</f>
        <v>August</v>
      </c>
      <c r="U4551" t="str">
        <f>TEXT(Table1[[#This Row],[Joining Date]],"yyyy")</f>
        <v>2020</v>
      </c>
      <c r="V4551" s="5">
        <f ca="1">TODAY()-Table1[[#This Row],[Joining Date]]</f>
        <v>2187</v>
      </c>
      <c r="W4551" t="str">
        <f>LEFT(Table1[[#This Row],[Employee Name]],FIND(" ",Table1[[#This Row],[Employee Name]])-1)</f>
        <v>Swathi</v>
      </c>
      <c r="X4551" t="str">
        <f>RIGHT(Table1[[#This Row],[Employee Name]],LEN(Table1[[#This Row],[Employee Name]])-FIND(" ",Table1[[#This Row],[Employee Name]]))</f>
        <v>Ramesh</v>
      </c>
      <c r="Y4551" t="str">
        <f>Table1[[#This Row],[Department]]&amp;"-"&amp;Table1[[#This Row],[Employee ID]]</f>
        <v>Support-E03558</v>
      </c>
      <c r="Z4551" t="str">
        <f>LEFT(Table1[[#This Row],[Department]],3)</f>
        <v>Sup</v>
      </c>
      <c r="AA4551" t="str">
        <f>_xlfn.XLOOKUP(Table1[[#This Row],[Manager ID]],MANAGERS!A:A,MANAGERS!B:B)</f>
        <v>Manager_9</v>
      </c>
      <c r="AB4551" t="str" cm="1">
        <f t="array" ref="AB4551">_xlfn.XLOOKUP(Table1[[#This Row],[Manager ID]],Table2[[#All],[Manager ID]],Table2[[#All],[Department Head]])</f>
        <v>Sales</v>
      </c>
      <c r="AC4551" s="2">
        <f>_xlfn.XLOOKUP(Table1[[#This Row],[City]],L:L,O:O)</f>
        <v>0.241864189087755</v>
      </c>
      <c r="AD4551" t="str" cm="1">
        <f t="array" ref="AD4551">_xlfn.IFS(Table1[[#This Row],[Performance Score]]&gt;=90,"Excellent",Table1[[#This Row],[Performance Score]]&gt;=75,"Good",Table1[[#This Row],[Performance Score]]&gt;=60,"Average",Table1[[#This Row],[Performance Score]]&lt;=60,"Need Improvement")</f>
        <v>Need Improvement</v>
      </c>
      <c r="AE4551" t="str">
        <f>IF(AND(Table1[[#This Row],[Attendance %]]&gt;=80,(Table1[[#This Row],[Performance Score]]&gt;=80)),"Eligible","Not Eligible")</f>
        <v>Not Eligible</v>
      </c>
      <c r="AF4551" t="str">
        <f>IF(Table1[[#This Row],[Performance Score]]&gt;=80,"High Performer","Low Performer")</f>
        <v>Low Performer</v>
      </c>
      <c r="AG4551" t="str" cm="1">
        <f t="array" aca="1" ref="AG4551" ca="1">_xlfn.IFS(Table1[[#This Row],[Experience]]&lt;=3,"Junior",Table1[[#This Row],[Experience]]&lt;=7,"Mid Level",Table1[[#This Row],[Experience]]&gt;=7,"Senior")</f>
        <v>Mid Level</v>
      </c>
      <c r="AH4551" t="str">
        <f>IF(Table1[[#This Row],[Attendance %]]&gt;75,"OK","Below 75")</f>
        <v>Below 75</v>
      </c>
      <c r="AI4551" t="b">
        <f>ISBLANK(Table1[[#This Row],[Employee ID]])</f>
        <v>0</v>
      </c>
      <c r="AJ4551" t="b">
        <f>ISNUMBER(Table1[[#This Row],[Total Salary  ]])</f>
        <v>1</v>
      </c>
      <c r="AK4551" t="str">
        <f>IFERROR(_xlfn.XLOOKUP(Table1[[#This Row],[Manager ID]],MANAGERS!A:A,MANAGERS!B:B),"Not Found")</f>
        <v>Manager_9</v>
      </c>
    </row>
    <row r="4552" spans="1:37" x14ac:dyDescent="0.2">
      <c r="A4552" t="s">
        <v>4136</v>
      </c>
      <c r="B4552" t="s">
        <v>87</v>
      </c>
      <c r="C4552" t="s">
        <v>21</v>
      </c>
      <c r="D4552" t="s">
        <v>25</v>
      </c>
      <c r="E4552" t="s">
        <v>26</v>
      </c>
      <c r="F4552" s="1">
        <v>44904</v>
      </c>
      <c r="G4552" s="1">
        <v>30056</v>
      </c>
      <c r="H4552">
        <v>43197</v>
      </c>
      <c r="I4552">
        <v>7260</v>
      </c>
      <c r="J4552">
        <v>82</v>
      </c>
      <c r="K4552">
        <v>43</v>
      </c>
      <c r="L4552" t="s">
        <v>18</v>
      </c>
      <c r="M4552">
        <v>104</v>
      </c>
      <c r="N4552">
        <f>Table1[[#This Row],[Basic Salary]]+Table1[[#This Row],[Bonus]]</f>
        <v>50457</v>
      </c>
      <c r="O4552" s="2">
        <f>Table1[[#This Row],[Bonus]]/Table1[[#This Row],[Basic Salary]]</f>
        <v>0.16806722689075632</v>
      </c>
      <c r="P4552">
        <f ca="1">DATEDIF(Table1[[#This Row],[Date of Birth]],TODAY(),"Y")</f>
        <v>44</v>
      </c>
      <c r="Q4552">
        <f ca="1">DATEDIF(Table1[[#This Row],[Joining Date]],TODAY(),"Y")</f>
        <v>3</v>
      </c>
      <c r="R4552" t="str">
        <f ca="1">IF(YEAR(Table1[[#This Row],[Joining Date]])=YEAR(TODAY()),"Yes","No")</f>
        <v>No</v>
      </c>
      <c r="S4552" t="str">
        <f ca="1">IF(Table1[[#This Row],[Experience]]&gt;5,"Yes","No")</f>
        <v>No</v>
      </c>
      <c r="T4552" t="str">
        <f>TEXT(Table1[[#This Row],[Joining Date]],"mmmm")</f>
        <v>December</v>
      </c>
      <c r="U4552" t="str">
        <f>TEXT(Table1[[#This Row],[Joining Date]],"yyyy")</f>
        <v>2022</v>
      </c>
      <c r="V4552" s="5">
        <f ca="1">TODAY()-Table1[[#This Row],[Joining Date]]</f>
        <v>1335</v>
      </c>
      <c r="W4552" t="str">
        <f>LEFT(Table1[[#This Row],[Employee Name]],FIND(" ",Table1[[#This Row],[Employee Name]])-1)</f>
        <v>Arjun</v>
      </c>
      <c r="X4552" t="str">
        <f>RIGHT(Table1[[#This Row],[Employee Name]],LEN(Table1[[#This Row],[Employee Name]])-FIND(" ",Table1[[#This Row],[Employee Name]]))</f>
        <v>Mehta</v>
      </c>
      <c r="Y4552" t="str">
        <f>Table1[[#This Row],[Department]]&amp;"-"&amp;Table1[[#This Row],[Employee ID]]</f>
        <v>Finance-E04080</v>
      </c>
      <c r="Z4552" t="str">
        <f>LEFT(Table1[[#This Row],[Department]],3)</f>
        <v>Fin</v>
      </c>
      <c r="AA4552" t="str">
        <f>_xlfn.XLOOKUP(Table1[[#This Row],[Manager ID]],MANAGERS!A:A,MANAGERS!B:B)</f>
        <v>Manager_4</v>
      </c>
      <c r="AB4552" t="str" cm="1">
        <f t="array" ref="AB4552">_xlfn.XLOOKUP(Table1[[#This Row],[Manager ID]],Table2[[#All],[Manager ID]],Table2[[#All],[Department Head]])</f>
        <v>Finance</v>
      </c>
      <c r="AC4552" s="2">
        <f>_xlfn.XLOOKUP(Table1[[#This Row],[City]],L:L,O:O)</f>
        <v>0.21356479274849693</v>
      </c>
      <c r="AD4552" t="str" cm="1">
        <f t="array" ref="AD4552">_xlfn.IFS(Table1[[#This Row],[Performance Score]]&gt;=90,"Excellent",Table1[[#This Row],[Performance Score]]&gt;=75,"Good",Table1[[#This Row],[Performance Score]]&gt;=60,"Average",Table1[[#This Row],[Performance Score]]&lt;=60,"Need Improvement")</f>
        <v>Need Improvement</v>
      </c>
      <c r="AE4552" t="str">
        <f>IF(AND(Table1[[#This Row],[Attendance %]]&gt;=80,(Table1[[#This Row],[Performance Score]]&gt;=80)),"Eligible","Not Eligible")</f>
        <v>Not Eligible</v>
      </c>
      <c r="AF4552" t="str">
        <f>IF(Table1[[#This Row],[Performance Score]]&gt;=80,"High Performer","Low Performer")</f>
        <v>Low Performer</v>
      </c>
      <c r="AG4552" t="str" cm="1">
        <f t="array" aca="1" ref="AG4552" ca="1">_xlfn.IFS(Table1[[#This Row],[Experience]]&lt;=3,"Junior",Table1[[#This Row],[Experience]]&lt;=7,"Mid Level",Table1[[#This Row],[Experience]]&gt;=7,"Senior")</f>
        <v>Junior</v>
      </c>
      <c r="AH4552" t="str">
        <f>IF(Table1[[#This Row],[Attendance %]]&gt;75,"OK","Below 75")</f>
        <v>OK</v>
      </c>
      <c r="AI4552" t="b">
        <f>ISBLANK(Table1[[#This Row],[Employee ID]])</f>
        <v>0</v>
      </c>
      <c r="AJ4552" t="b">
        <f>ISNUMBER(Table1[[#This Row],[Total Salary  ]])</f>
        <v>1</v>
      </c>
      <c r="AK4552" t="str">
        <f>IFERROR(_xlfn.XLOOKUP(Table1[[#This Row],[Manager ID]],MANAGERS!A:A,MANAGERS!B:B),"Not Found")</f>
        <v>Manager_4</v>
      </c>
    </row>
    <row r="4553" spans="1:37" x14ac:dyDescent="0.2">
      <c r="A4553" t="s">
        <v>3417</v>
      </c>
      <c r="B4553" t="s">
        <v>93</v>
      </c>
      <c r="C4553" t="s">
        <v>15</v>
      </c>
      <c r="D4553" t="s">
        <v>81</v>
      </c>
      <c r="E4553" t="s">
        <v>51</v>
      </c>
      <c r="F4553" s="1">
        <v>42406</v>
      </c>
      <c r="G4553" s="1">
        <v>40494</v>
      </c>
      <c r="H4553">
        <v>44915</v>
      </c>
      <c r="I4553">
        <v>5518</v>
      </c>
      <c r="J4553">
        <v>77</v>
      </c>
      <c r="K4553">
        <v>64</v>
      </c>
      <c r="L4553" t="s">
        <v>37</v>
      </c>
      <c r="M4553">
        <v>115</v>
      </c>
      <c r="N4553">
        <f>Table1[[#This Row],[Basic Salary]]+Table1[[#This Row],[Bonus]]</f>
        <v>50433</v>
      </c>
      <c r="O4553" s="2">
        <f>Table1[[#This Row],[Bonus]]/Table1[[#This Row],[Basic Salary]]</f>
        <v>0.12285428030724702</v>
      </c>
      <c r="P4553">
        <f ca="1">DATEDIF(Table1[[#This Row],[Date of Birth]],TODAY(),"Y")</f>
        <v>15</v>
      </c>
      <c r="Q4553">
        <f ca="1">DATEDIF(Table1[[#This Row],[Joining Date]],TODAY(),"Y")</f>
        <v>10</v>
      </c>
      <c r="R4553" t="str">
        <f ca="1">IF(YEAR(Table1[[#This Row],[Joining Date]])=YEAR(TODAY()),"Yes","No")</f>
        <v>No</v>
      </c>
      <c r="S4553" t="str">
        <f ca="1">IF(Table1[[#This Row],[Experience]]&gt;5,"Yes","No")</f>
        <v>Yes</v>
      </c>
      <c r="T4553" t="str">
        <f>TEXT(Table1[[#This Row],[Joining Date]],"mmmm")</f>
        <v>February</v>
      </c>
      <c r="U4553" t="str">
        <f>TEXT(Table1[[#This Row],[Joining Date]],"yyyy")</f>
        <v>2016</v>
      </c>
      <c r="V4553" s="5">
        <f ca="1">TODAY()-Table1[[#This Row],[Joining Date]]</f>
        <v>3833</v>
      </c>
      <c r="W4553" t="str">
        <f>LEFT(Table1[[#This Row],[Employee Name]],FIND(" ",Table1[[#This Row],[Employee Name]])-1)</f>
        <v>Priya</v>
      </c>
      <c r="X4553" t="str">
        <f>RIGHT(Table1[[#This Row],[Employee Name]],LEN(Table1[[#This Row],[Employee Name]])-FIND(" ",Table1[[#This Row],[Employee Name]]))</f>
        <v>Reddy</v>
      </c>
      <c r="Y4553" t="str">
        <f>Table1[[#This Row],[Department]]&amp;"-"&amp;Table1[[#This Row],[Employee ID]]</f>
        <v>Sales-E03361</v>
      </c>
      <c r="Z4553" t="str">
        <f>LEFT(Table1[[#This Row],[Department]],3)</f>
        <v>Sal</v>
      </c>
      <c r="AA4553" t="str">
        <f>_xlfn.XLOOKUP(Table1[[#This Row],[Manager ID]],MANAGERS!A:A,MANAGERS!B:B)</f>
        <v>Manager_15</v>
      </c>
      <c r="AB4553" t="str" cm="1">
        <f t="array" ref="AB4553">_xlfn.XLOOKUP(Table1[[#This Row],[Manager ID]],Table2[[#All],[Manager ID]],Table2[[#All],[Department Head]])</f>
        <v>Support</v>
      </c>
      <c r="AC4553" s="2">
        <f>_xlfn.XLOOKUP(Table1[[#This Row],[City]],L:L,O:O)</f>
        <v>0.24036902712549932</v>
      </c>
      <c r="AD4553" t="str" cm="1">
        <f t="array" ref="AD4553">_xlfn.IFS(Table1[[#This Row],[Performance Score]]&gt;=90,"Excellent",Table1[[#This Row],[Performance Score]]&gt;=75,"Good",Table1[[#This Row],[Performance Score]]&gt;=60,"Average",Table1[[#This Row],[Performance Score]]&lt;=60,"Need Improvement")</f>
        <v>Average</v>
      </c>
      <c r="AE4553" t="str">
        <f>IF(AND(Table1[[#This Row],[Attendance %]]&gt;=80,(Table1[[#This Row],[Performance Score]]&gt;=80)),"Eligible","Not Eligible")</f>
        <v>Not Eligible</v>
      </c>
      <c r="AF4553" t="str">
        <f>IF(Table1[[#This Row],[Performance Score]]&gt;=80,"High Performer","Low Performer")</f>
        <v>Low Performer</v>
      </c>
      <c r="AG4553" t="str" cm="1">
        <f t="array" aca="1" ref="AG4553" ca="1">_xlfn.IFS(Table1[[#This Row],[Experience]]&lt;=3,"Junior",Table1[[#This Row],[Experience]]&lt;=7,"Mid Level",Table1[[#This Row],[Experience]]&gt;=7,"Senior")</f>
        <v>Senior</v>
      </c>
      <c r="AH4553" t="str">
        <f>IF(Table1[[#This Row],[Attendance %]]&gt;75,"OK","Below 75")</f>
        <v>OK</v>
      </c>
      <c r="AI4553" t="b">
        <f>ISBLANK(Table1[[#This Row],[Employee ID]])</f>
        <v>0</v>
      </c>
      <c r="AJ4553" t="b">
        <f>ISNUMBER(Table1[[#This Row],[Total Salary  ]])</f>
        <v>1</v>
      </c>
      <c r="AK4553" t="str">
        <f>IFERROR(_xlfn.XLOOKUP(Table1[[#This Row],[Manager ID]],MANAGERS!A:A,MANAGERS!B:B),"Not Found")</f>
        <v>Manager_15</v>
      </c>
    </row>
    <row r="4554" spans="1:37" x14ac:dyDescent="0.2">
      <c r="A4554" t="s">
        <v>175</v>
      </c>
      <c r="B4554" t="s">
        <v>87</v>
      </c>
      <c r="C4554" t="s">
        <v>15</v>
      </c>
      <c r="D4554" t="s">
        <v>16</v>
      </c>
      <c r="E4554" t="s">
        <v>30</v>
      </c>
      <c r="F4554" s="1">
        <v>44022</v>
      </c>
      <c r="G4554" s="1">
        <v>31123</v>
      </c>
      <c r="H4554">
        <v>37739</v>
      </c>
      <c r="I4554">
        <v>12693</v>
      </c>
      <c r="J4554">
        <v>94</v>
      </c>
      <c r="K4554">
        <v>48</v>
      </c>
      <c r="L4554" t="s">
        <v>27</v>
      </c>
      <c r="M4554">
        <v>115</v>
      </c>
      <c r="N4554">
        <f>Table1[[#This Row],[Basic Salary]]+Table1[[#This Row],[Bonus]]</f>
        <v>50432</v>
      </c>
      <c r="O4554" s="2">
        <f>Table1[[#This Row],[Bonus]]/Table1[[#This Row],[Basic Salary]]</f>
        <v>0.3363364159092716</v>
      </c>
      <c r="P4554">
        <f ca="1">DATEDIF(Table1[[#This Row],[Date of Birth]],TODAY(),"Y")</f>
        <v>41</v>
      </c>
      <c r="Q4554">
        <f ca="1">DATEDIF(Table1[[#This Row],[Joining Date]],TODAY(),"Y")</f>
        <v>6</v>
      </c>
      <c r="R4554" t="str">
        <f ca="1">IF(YEAR(Table1[[#This Row],[Joining Date]])=YEAR(TODAY()),"Yes","No")</f>
        <v>No</v>
      </c>
      <c r="S4554" t="str">
        <f ca="1">IF(Table1[[#This Row],[Experience]]&gt;5,"Yes","No")</f>
        <v>Yes</v>
      </c>
      <c r="T4554" t="str">
        <f>TEXT(Table1[[#This Row],[Joining Date]],"mmmm")</f>
        <v>July</v>
      </c>
      <c r="U4554" t="str">
        <f>TEXT(Table1[[#This Row],[Joining Date]],"yyyy")</f>
        <v>2020</v>
      </c>
      <c r="V4554" s="5">
        <f ca="1">TODAY()-Table1[[#This Row],[Joining Date]]</f>
        <v>2217</v>
      </c>
      <c r="W4554" t="str">
        <f>LEFT(Table1[[#This Row],[Employee Name]],FIND(" ",Table1[[#This Row],[Employee Name]])-1)</f>
        <v>Arjun</v>
      </c>
      <c r="X4554" t="str">
        <f>RIGHT(Table1[[#This Row],[Employee Name]],LEN(Table1[[#This Row],[Employee Name]])-FIND(" ",Table1[[#This Row],[Employee Name]]))</f>
        <v>Mehta</v>
      </c>
      <c r="Y4554" t="str">
        <f>Table1[[#This Row],[Department]]&amp;"-"&amp;Table1[[#This Row],[Employee ID]]</f>
        <v>HR-E00119</v>
      </c>
      <c r="Z4554" t="str">
        <f>LEFT(Table1[[#This Row],[Department]],3)</f>
        <v>HR</v>
      </c>
      <c r="AA4554" t="str">
        <f>_xlfn.XLOOKUP(Table1[[#This Row],[Manager ID]],MANAGERS!A:A,MANAGERS!B:B)</f>
        <v>Manager_15</v>
      </c>
      <c r="AB4554" t="str" cm="1">
        <f t="array" ref="AB4554">_xlfn.XLOOKUP(Table1[[#This Row],[Manager ID]],Table2[[#All],[Manager ID]],Table2[[#All],[Department Head]])</f>
        <v>Support</v>
      </c>
      <c r="AC4554" s="2">
        <f>_xlfn.XLOOKUP(Table1[[#This Row],[City]],L:L,O:O)</f>
        <v>0.23674293405114402</v>
      </c>
      <c r="AD4554" t="str" cm="1">
        <f t="array" ref="AD4554">_xlfn.IFS(Table1[[#This Row],[Performance Score]]&gt;=90,"Excellent",Table1[[#This Row],[Performance Score]]&gt;=75,"Good",Table1[[#This Row],[Performance Score]]&gt;=60,"Average",Table1[[#This Row],[Performance Score]]&lt;=60,"Need Improvement")</f>
        <v>Need Improvement</v>
      </c>
      <c r="AE4554" t="str">
        <f>IF(AND(Table1[[#This Row],[Attendance %]]&gt;=80,(Table1[[#This Row],[Performance Score]]&gt;=80)),"Eligible","Not Eligible")</f>
        <v>Not Eligible</v>
      </c>
      <c r="AF4554" t="str">
        <f>IF(Table1[[#This Row],[Performance Score]]&gt;=80,"High Performer","Low Performer")</f>
        <v>Low Performer</v>
      </c>
      <c r="AG4554" t="str" cm="1">
        <f t="array" aca="1" ref="AG4554" ca="1">_xlfn.IFS(Table1[[#This Row],[Experience]]&lt;=3,"Junior",Table1[[#This Row],[Experience]]&lt;=7,"Mid Level",Table1[[#This Row],[Experience]]&gt;=7,"Senior")</f>
        <v>Mid Level</v>
      </c>
      <c r="AH4554" t="str">
        <f>IF(Table1[[#This Row],[Attendance %]]&gt;75,"OK","Below 75")</f>
        <v>OK</v>
      </c>
      <c r="AI4554" t="b">
        <f>ISBLANK(Table1[[#This Row],[Employee ID]])</f>
        <v>0</v>
      </c>
      <c r="AJ4554" t="b">
        <f>ISNUMBER(Table1[[#This Row],[Total Salary  ]])</f>
        <v>1</v>
      </c>
      <c r="AK4554" t="str">
        <f>IFERROR(_xlfn.XLOOKUP(Table1[[#This Row],[Manager ID]],MANAGERS!A:A,MANAGERS!B:B),"Not Found")</f>
        <v>Manager_15</v>
      </c>
    </row>
    <row r="4555" spans="1:37" x14ac:dyDescent="0.2">
      <c r="A4555" t="s">
        <v>4677</v>
      </c>
      <c r="B4555" t="s">
        <v>89</v>
      </c>
      <c r="C4555" t="s">
        <v>21</v>
      </c>
      <c r="D4555" t="s">
        <v>16</v>
      </c>
      <c r="E4555" t="s">
        <v>26</v>
      </c>
      <c r="F4555" s="1">
        <v>42123</v>
      </c>
      <c r="G4555" s="1">
        <v>35560</v>
      </c>
      <c r="H4555">
        <v>38666</v>
      </c>
      <c r="I4555">
        <v>11759</v>
      </c>
      <c r="J4555">
        <v>62</v>
      </c>
      <c r="K4555">
        <v>47</v>
      </c>
      <c r="L4555" t="s">
        <v>53</v>
      </c>
      <c r="M4555">
        <v>105</v>
      </c>
      <c r="N4555">
        <f>Table1[[#This Row],[Basic Salary]]+Table1[[#This Row],[Bonus]]</f>
        <v>50425</v>
      </c>
      <c r="O4555" s="2">
        <f>Table1[[#This Row],[Bonus]]/Table1[[#This Row],[Basic Salary]]</f>
        <v>0.3041173123674546</v>
      </c>
      <c r="P4555">
        <f ca="1">DATEDIF(Table1[[#This Row],[Date of Birth]],TODAY(),"Y")</f>
        <v>29</v>
      </c>
      <c r="Q4555">
        <f ca="1">DATEDIF(Table1[[#This Row],[Joining Date]],TODAY(),"Y")</f>
        <v>11</v>
      </c>
      <c r="R4555" t="str">
        <f ca="1">IF(YEAR(Table1[[#This Row],[Joining Date]])=YEAR(TODAY()),"Yes","No")</f>
        <v>No</v>
      </c>
      <c r="S4555" t="str">
        <f ca="1">IF(Table1[[#This Row],[Experience]]&gt;5,"Yes","No")</f>
        <v>Yes</v>
      </c>
      <c r="T4555" t="str">
        <f>TEXT(Table1[[#This Row],[Joining Date]],"mmmm")</f>
        <v>April</v>
      </c>
      <c r="U4555" t="str">
        <f>TEXT(Table1[[#This Row],[Joining Date]],"yyyy")</f>
        <v>2015</v>
      </c>
      <c r="V4555" s="5">
        <f ca="1">TODAY()-Table1[[#This Row],[Joining Date]]</f>
        <v>4116</v>
      </c>
      <c r="W4555" t="str">
        <f>LEFT(Table1[[#This Row],[Employee Name]],FIND(" ",Table1[[#This Row],[Employee Name]])-1)</f>
        <v>Tarun</v>
      </c>
      <c r="X4555" t="str">
        <f>RIGHT(Table1[[#This Row],[Employee Name]],LEN(Table1[[#This Row],[Employee Name]])-FIND(" ",Table1[[#This Row],[Employee Name]]))</f>
        <v>Verma</v>
      </c>
      <c r="Y4555" t="str">
        <f>Table1[[#This Row],[Department]]&amp;"-"&amp;Table1[[#This Row],[Employee ID]]</f>
        <v>HR-E04621</v>
      </c>
      <c r="Z4555" t="str">
        <f>LEFT(Table1[[#This Row],[Department]],3)</f>
        <v>HR</v>
      </c>
      <c r="AA4555" t="str">
        <f>_xlfn.XLOOKUP(Table1[[#This Row],[Manager ID]],MANAGERS!A:A,MANAGERS!B:B)</f>
        <v>Manager_5</v>
      </c>
      <c r="AB4555" t="str" cm="1">
        <f t="array" ref="AB4555">_xlfn.XLOOKUP(Table1[[#This Row],[Manager ID]],Table2[[#All],[Manager ID]],Table2[[#All],[Department Head]])</f>
        <v>Sales</v>
      </c>
      <c r="AC4555" s="2">
        <f>_xlfn.XLOOKUP(Table1[[#This Row],[City]],L:L,O:O)</f>
        <v>0.23685887225230964</v>
      </c>
      <c r="AD4555" t="str" cm="1">
        <f t="array" ref="AD4555">_xlfn.IFS(Table1[[#This Row],[Performance Score]]&gt;=90,"Excellent",Table1[[#This Row],[Performance Score]]&gt;=75,"Good",Table1[[#This Row],[Performance Score]]&gt;=60,"Average",Table1[[#This Row],[Performance Score]]&lt;=60,"Need Improvement")</f>
        <v>Need Improvement</v>
      </c>
      <c r="AE4555" t="str">
        <f>IF(AND(Table1[[#This Row],[Attendance %]]&gt;=80,(Table1[[#This Row],[Performance Score]]&gt;=80)),"Eligible","Not Eligible")</f>
        <v>Not Eligible</v>
      </c>
      <c r="AF4555" t="str">
        <f>IF(Table1[[#This Row],[Performance Score]]&gt;=80,"High Performer","Low Performer")</f>
        <v>Low Performer</v>
      </c>
      <c r="AG4555" t="str" cm="1">
        <f t="array" aca="1" ref="AG4555" ca="1">_xlfn.IFS(Table1[[#This Row],[Experience]]&lt;=3,"Junior",Table1[[#This Row],[Experience]]&lt;=7,"Mid Level",Table1[[#This Row],[Experience]]&gt;=7,"Senior")</f>
        <v>Senior</v>
      </c>
      <c r="AH4555" t="str">
        <f>IF(Table1[[#This Row],[Attendance %]]&gt;75,"OK","Below 75")</f>
        <v>Below 75</v>
      </c>
      <c r="AI4555" t="b">
        <f>ISBLANK(Table1[[#This Row],[Employee ID]])</f>
        <v>0</v>
      </c>
      <c r="AJ4555" t="b">
        <f>ISNUMBER(Table1[[#This Row],[Total Salary  ]])</f>
        <v>1</v>
      </c>
      <c r="AK4555" t="str">
        <f>IFERROR(_xlfn.XLOOKUP(Table1[[#This Row],[Manager ID]],MANAGERS!A:A,MANAGERS!B:B),"Not Found")</f>
        <v>Manager_5</v>
      </c>
    </row>
    <row r="4556" spans="1:37" x14ac:dyDescent="0.2">
      <c r="A4556" t="s">
        <v>554</v>
      </c>
      <c r="B4556" t="s">
        <v>36</v>
      </c>
      <c r="C4556" t="s">
        <v>15</v>
      </c>
      <c r="D4556" t="s">
        <v>33</v>
      </c>
      <c r="E4556" t="s">
        <v>22</v>
      </c>
      <c r="F4556" s="1">
        <v>46001</v>
      </c>
      <c r="G4556" s="1">
        <v>31800</v>
      </c>
      <c r="H4556">
        <v>36382</v>
      </c>
      <c r="I4556">
        <v>14041</v>
      </c>
      <c r="J4556">
        <v>85</v>
      </c>
      <c r="K4556">
        <v>62</v>
      </c>
      <c r="L4556" t="s">
        <v>18</v>
      </c>
      <c r="M4556">
        <v>113</v>
      </c>
      <c r="N4556">
        <f>Table1[[#This Row],[Basic Salary]]+Table1[[#This Row],[Bonus]]</f>
        <v>50423</v>
      </c>
      <c r="O4556" s="2">
        <f>Table1[[#This Row],[Bonus]]/Table1[[#This Row],[Basic Salary]]</f>
        <v>0.38593260403496232</v>
      </c>
      <c r="P4556">
        <f ca="1">DATEDIF(Table1[[#This Row],[Date of Birth]],TODAY(),"Y")</f>
        <v>39</v>
      </c>
      <c r="Q4556">
        <f ca="1">DATEDIF(Table1[[#This Row],[Joining Date]],TODAY(),"Y")</f>
        <v>0</v>
      </c>
      <c r="R4556" t="str">
        <f ca="1">IF(YEAR(Table1[[#This Row],[Joining Date]])=YEAR(TODAY()),"Yes","No")</f>
        <v>No</v>
      </c>
      <c r="S4556" t="str">
        <f ca="1">IF(Table1[[#This Row],[Experience]]&gt;5,"Yes","No")</f>
        <v>No</v>
      </c>
      <c r="T4556" t="str">
        <f>TEXT(Table1[[#This Row],[Joining Date]],"mmmm")</f>
        <v>December</v>
      </c>
      <c r="U4556" t="str">
        <f>TEXT(Table1[[#This Row],[Joining Date]],"yyyy")</f>
        <v>2025</v>
      </c>
      <c r="V4556" s="5">
        <f ca="1">TODAY()-Table1[[#This Row],[Joining Date]]</f>
        <v>238</v>
      </c>
      <c r="W4556" t="str">
        <f>LEFT(Table1[[#This Row],[Employee Name]],FIND(" ",Table1[[#This Row],[Employee Name]])-1)</f>
        <v>Meera</v>
      </c>
      <c r="X4556" t="str">
        <f>RIGHT(Table1[[#This Row],[Employee Name]],LEN(Table1[[#This Row],[Employee Name]])-FIND(" ",Table1[[#This Row],[Employee Name]]))</f>
        <v>Joshi</v>
      </c>
      <c r="Y4556" t="str">
        <f>Table1[[#This Row],[Department]]&amp;"-"&amp;Table1[[#This Row],[Employee ID]]</f>
        <v>Marketing-E00498</v>
      </c>
      <c r="Z4556" t="str">
        <f>LEFT(Table1[[#This Row],[Department]],3)</f>
        <v>Mar</v>
      </c>
      <c r="AA4556" t="str">
        <f>_xlfn.XLOOKUP(Table1[[#This Row],[Manager ID]],MANAGERS!A:A,MANAGERS!B:B)</f>
        <v>Manager_13</v>
      </c>
      <c r="AB4556" t="str" cm="1">
        <f t="array" ref="AB4556">_xlfn.XLOOKUP(Table1[[#This Row],[Manager ID]],Table2[[#All],[Manager ID]],Table2[[#All],[Department Head]])</f>
        <v>HR</v>
      </c>
      <c r="AC4556" s="2">
        <f>_xlfn.XLOOKUP(Table1[[#This Row],[City]],L:L,O:O)</f>
        <v>0.21356479274849693</v>
      </c>
      <c r="AD4556" t="str" cm="1">
        <f t="array" ref="AD4556">_xlfn.IFS(Table1[[#This Row],[Performance Score]]&gt;=90,"Excellent",Table1[[#This Row],[Performance Score]]&gt;=75,"Good",Table1[[#This Row],[Performance Score]]&gt;=60,"Average",Table1[[#This Row],[Performance Score]]&lt;=60,"Need Improvement")</f>
        <v>Average</v>
      </c>
      <c r="AE4556" t="str">
        <f>IF(AND(Table1[[#This Row],[Attendance %]]&gt;=80,(Table1[[#This Row],[Performance Score]]&gt;=80)),"Eligible","Not Eligible")</f>
        <v>Not Eligible</v>
      </c>
      <c r="AF4556" t="str">
        <f>IF(Table1[[#This Row],[Performance Score]]&gt;=80,"High Performer","Low Performer")</f>
        <v>Low Performer</v>
      </c>
      <c r="AG4556" t="str" cm="1">
        <f t="array" aca="1" ref="AG4556" ca="1">_xlfn.IFS(Table1[[#This Row],[Experience]]&lt;=3,"Junior",Table1[[#This Row],[Experience]]&lt;=7,"Mid Level",Table1[[#This Row],[Experience]]&gt;=7,"Senior")</f>
        <v>Junior</v>
      </c>
      <c r="AH4556" t="str">
        <f>IF(Table1[[#This Row],[Attendance %]]&gt;75,"OK","Below 75")</f>
        <v>OK</v>
      </c>
      <c r="AI4556" t="b">
        <f>ISBLANK(Table1[[#This Row],[Employee ID]])</f>
        <v>0</v>
      </c>
      <c r="AJ4556" t="b">
        <f>ISNUMBER(Table1[[#This Row],[Total Salary  ]])</f>
        <v>1</v>
      </c>
      <c r="AK4556" t="str">
        <f>IFERROR(_xlfn.XLOOKUP(Table1[[#This Row],[Manager ID]],MANAGERS!A:A,MANAGERS!B:B),"Not Found")</f>
        <v>Manager_13</v>
      </c>
    </row>
    <row r="4557" spans="1:37" x14ac:dyDescent="0.2">
      <c r="A4557" t="s">
        <v>4673</v>
      </c>
      <c r="B4557" t="s">
        <v>20</v>
      </c>
      <c r="C4557" t="s">
        <v>15</v>
      </c>
      <c r="D4557" t="s">
        <v>81</v>
      </c>
      <c r="E4557" t="s">
        <v>65</v>
      </c>
      <c r="F4557" s="1">
        <v>44967</v>
      </c>
      <c r="G4557" s="1">
        <v>33531</v>
      </c>
      <c r="H4557">
        <v>40205</v>
      </c>
      <c r="I4557">
        <v>10151</v>
      </c>
      <c r="J4557">
        <v>78</v>
      </c>
      <c r="K4557">
        <v>84</v>
      </c>
      <c r="L4557" t="s">
        <v>34</v>
      </c>
      <c r="M4557">
        <v>117</v>
      </c>
      <c r="N4557">
        <f>Table1[[#This Row],[Basic Salary]]+Table1[[#This Row],[Bonus]]</f>
        <v>50356</v>
      </c>
      <c r="O4557" s="2">
        <f>Table1[[#This Row],[Bonus]]/Table1[[#This Row],[Basic Salary]]</f>
        <v>0.25248103469717698</v>
      </c>
      <c r="P4557">
        <f ca="1">DATEDIF(Table1[[#This Row],[Date of Birth]],TODAY(),"Y")</f>
        <v>34</v>
      </c>
      <c r="Q4557">
        <f ca="1">DATEDIF(Table1[[#This Row],[Joining Date]],TODAY(),"Y")</f>
        <v>3</v>
      </c>
      <c r="R4557" t="str">
        <f ca="1">IF(YEAR(Table1[[#This Row],[Joining Date]])=YEAR(TODAY()),"Yes","No")</f>
        <v>No</v>
      </c>
      <c r="S4557" t="str">
        <f ca="1">IF(Table1[[#This Row],[Experience]]&gt;5,"Yes","No")</f>
        <v>No</v>
      </c>
      <c r="T4557" t="str">
        <f>TEXT(Table1[[#This Row],[Joining Date]],"mmmm")</f>
        <v>February</v>
      </c>
      <c r="U4557" t="str">
        <f>TEXT(Table1[[#This Row],[Joining Date]],"yyyy")</f>
        <v>2023</v>
      </c>
      <c r="V4557" s="5">
        <f ca="1">TODAY()-Table1[[#This Row],[Joining Date]]</f>
        <v>1272</v>
      </c>
      <c r="W4557" t="str">
        <f>LEFT(Table1[[#This Row],[Employee Name]],FIND(" ",Table1[[#This Row],[Employee Name]])-1)</f>
        <v>Rahul</v>
      </c>
      <c r="X4557" t="str">
        <f>RIGHT(Table1[[#This Row],[Employee Name]],LEN(Table1[[#This Row],[Employee Name]])-FIND(" ",Table1[[#This Row],[Employee Name]]))</f>
        <v>Verma</v>
      </c>
      <c r="Y4557" t="str">
        <f>Table1[[#This Row],[Department]]&amp;"-"&amp;Table1[[#This Row],[Employee ID]]</f>
        <v>Sales-E04617</v>
      </c>
      <c r="Z4557" t="str">
        <f>LEFT(Table1[[#This Row],[Department]],3)</f>
        <v>Sal</v>
      </c>
      <c r="AA4557" t="str">
        <f>_xlfn.XLOOKUP(Table1[[#This Row],[Manager ID]],MANAGERS!A:A,MANAGERS!B:B)</f>
        <v>Manager_17</v>
      </c>
      <c r="AB4557" t="str" cm="1">
        <f t="array" ref="AB4557">_xlfn.XLOOKUP(Table1[[#This Row],[Manager ID]],Table2[[#All],[Manager ID]],Table2[[#All],[Department Head]])</f>
        <v>Finance</v>
      </c>
      <c r="AC4557" s="2">
        <f>_xlfn.XLOOKUP(Table1[[#This Row],[City]],L:L,O:O)</f>
        <v>0.24030340748661314</v>
      </c>
      <c r="AD4557" t="str" cm="1">
        <f t="array" ref="AD4557">_xlfn.IFS(Table1[[#This Row],[Performance Score]]&gt;=90,"Excellent",Table1[[#This Row],[Performance Score]]&gt;=75,"Good",Table1[[#This Row],[Performance Score]]&gt;=60,"Average",Table1[[#This Row],[Performance Score]]&lt;=60,"Need Improvement")</f>
        <v>Good</v>
      </c>
      <c r="AE4557" t="str">
        <f>IF(AND(Table1[[#This Row],[Attendance %]]&gt;=80,(Table1[[#This Row],[Performance Score]]&gt;=80)),"Eligible","Not Eligible")</f>
        <v>Not Eligible</v>
      </c>
      <c r="AF4557" t="str">
        <f>IF(Table1[[#This Row],[Performance Score]]&gt;=80,"High Performer","Low Performer")</f>
        <v>High Performer</v>
      </c>
      <c r="AG4557" t="str" cm="1">
        <f t="array" aca="1" ref="AG4557" ca="1">_xlfn.IFS(Table1[[#This Row],[Experience]]&lt;=3,"Junior",Table1[[#This Row],[Experience]]&lt;=7,"Mid Level",Table1[[#This Row],[Experience]]&gt;=7,"Senior")</f>
        <v>Junior</v>
      </c>
      <c r="AH4557" t="str">
        <f>IF(Table1[[#This Row],[Attendance %]]&gt;75,"OK","Below 75")</f>
        <v>OK</v>
      </c>
      <c r="AI4557" t="b">
        <f>ISBLANK(Table1[[#This Row],[Employee ID]])</f>
        <v>0</v>
      </c>
      <c r="AJ4557" t="b">
        <f>ISNUMBER(Table1[[#This Row],[Total Salary  ]])</f>
        <v>1</v>
      </c>
      <c r="AK4557" t="str">
        <f>IFERROR(_xlfn.XLOOKUP(Table1[[#This Row],[Manager ID]],MANAGERS!A:A,MANAGERS!B:B),"Not Found")</f>
        <v>Manager_17</v>
      </c>
    </row>
    <row r="4558" spans="1:37" x14ac:dyDescent="0.2">
      <c r="A4558" t="s">
        <v>1459</v>
      </c>
      <c r="B4558" t="s">
        <v>71</v>
      </c>
      <c r="C4558" t="s">
        <v>15</v>
      </c>
      <c r="D4558" t="s">
        <v>43</v>
      </c>
      <c r="E4558" t="s">
        <v>26</v>
      </c>
      <c r="F4558" s="1">
        <v>43233</v>
      </c>
      <c r="G4558" s="1">
        <v>38548</v>
      </c>
      <c r="H4558">
        <v>26258</v>
      </c>
      <c r="I4558">
        <v>24061</v>
      </c>
      <c r="J4558">
        <v>87</v>
      </c>
      <c r="K4558">
        <v>95</v>
      </c>
      <c r="L4558" t="s">
        <v>53</v>
      </c>
      <c r="M4558">
        <v>115</v>
      </c>
      <c r="N4558">
        <f>Table1[[#This Row],[Basic Salary]]+Table1[[#This Row],[Bonus]]</f>
        <v>50319</v>
      </c>
      <c r="O4558" s="2">
        <f>Table1[[#This Row],[Bonus]]/Table1[[#This Row],[Basic Salary]]</f>
        <v>0.9163302612537132</v>
      </c>
      <c r="P4558">
        <f ca="1">DATEDIF(Table1[[#This Row],[Date of Birth]],TODAY(),"Y")</f>
        <v>21</v>
      </c>
      <c r="Q4558">
        <f ca="1">DATEDIF(Table1[[#This Row],[Joining Date]],TODAY(),"Y")</f>
        <v>8</v>
      </c>
      <c r="R4558" t="str">
        <f ca="1">IF(YEAR(Table1[[#This Row],[Joining Date]])=YEAR(TODAY()),"Yes","No")</f>
        <v>No</v>
      </c>
      <c r="S4558" t="str">
        <f ca="1">IF(Table1[[#This Row],[Experience]]&gt;5,"Yes","No")</f>
        <v>Yes</v>
      </c>
      <c r="T4558" t="str">
        <f>TEXT(Table1[[#This Row],[Joining Date]],"mmmm")</f>
        <v>May</v>
      </c>
      <c r="U4558" t="str">
        <f>TEXT(Table1[[#This Row],[Joining Date]],"yyyy")</f>
        <v>2018</v>
      </c>
      <c r="V4558" s="5">
        <f ca="1">TODAY()-Table1[[#This Row],[Joining Date]]</f>
        <v>3006</v>
      </c>
      <c r="W4558" t="str">
        <f>LEFT(Table1[[#This Row],[Employee Name]],FIND(" ",Table1[[#This Row],[Employee Name]])-1)</f>
        <v>Sneha</v>
      </c>
      <c r="X4558" t="str">
        <f>RIGHT(Table1[[#This Row],[Employee Name]],LEN(Table1[[#This Row],[Employee Name]])-FIND(" ",Table1[[#This Row],[Employee Name]]))</f>
        <v>Iyer</v>
      </c>
      <c r="Y4558" t="str">
        <f>Table1[[#This Row],[Department]]&amp;"-"&amp;Table1[[#This Row],[Employee ID]]</f>
        <v>Operations-E01403</v>
      </c>
      <c r="Z4558" t="str">
        <f>LEFT(Table1[[#This Row],[Department]],3)</f>
        <v>Ope</v>
      </c>
      <c r="AA4558" t="str">
        <f>_xlfn.XLOOKUP(Table1[[#This Row],[Manager ID]],MANAGERS!A:A,MANAGERS!B:B)</f>
        <v>Manager_15</v>
      </c>
      <c r="AB4558" t="str" cm="1">
        <f t="array" ref="AB4558">_xlfn.XLOOKUP(Table1[[#This Row],[Manager ID]],Table2[[#All],[Manager ID]],Table2[[#All],[Department Head]])</f>
        <v>Support</v>
      </c>
      <c r="AC4558" s="2">
        <f>_xlfn.XLOOKUP(Table1[[#This Row],[City]],L:L,O:O)</f>
        <v>0.23685887225230964</v>
      </c>
      <c r="AD4558" t="str" cm="1">
        <f t="array" ref="AD4558">_xlfn.IFS(Table1[[#This Row],[Performance Score]]&gt;=90,"Excellent",Table1[[#This Row],[Performance Score]]&gt;=75,"Good",Table1[[#This Row],[Performance Score]]&gt;=60,"Average",Table1[[#This Row],[Performance Score]]&lt;=60,"Need Improvement")</f>
        <v>Excellent</v>
      </c>
      <c r="AE4558" t="str">
        <f>IF(AND(Table1[[#This Row],[Attendance %]]&gt;=80,(Table1[[#This Row],[Performance Score]]&gt;=80)),"Eligible","Not Eligible")</f>
        <v>Eligible</v>
      </c>
      <c r="AF4558" t="str">
        <f>IF(Table1[[#This Row],[Performance Score]]&gt;=80,"High Performer","Low Performer")</f>
        <v>High Performer</v>
      </c>
      <c r="AG4558" t="str" cm="1">
        <f t="array" aca="1" ref="AG4558" ca="1">_xlfn.IFS(Table1[[#This Row],[Experience]]&lt;=3,"Junior",Table1[[#This Row],[Experience]]&lt;=7,"Mid Level",Table1[[#This Row],[Experience]]&gt;=7,"Senior")</f>
        <v>Senior</v>
      </c>
      <c r="AH4558" t="str">
        <f>IF(Table1[[#This Row],[Attendance %]]&gt;75,"OK","Below 75")</f>
        <v>OK</v>
      </c>
      <c r="AI4558" t="b">
        <f>ISBLANK(Table1[[#This Row],[Employee ID]])</f>
        <v>0</v>
      </c>
      <c r="AJ4558" t="b">
        <f>ISNUMBER(Table1[[#This Row],[Total Salary  ]])</f>
        <v>1</v>
      </c>
      <c r="AK4558" t="str">
        <f>IFERROR(_xlfn.XLOOKUP(Table1[[#This Row],[Manager ID]],MANAGERS!A:A,MANAGERS!B:B),"Not Found")</f>
        <v>Manager_15</v>
      </c>
    </row>
    <row r="4559" spans="1:37" x14ac:dyDescent="0.2">
      <c r="A4559" t="s">
        <v>4746</v>
      </c>
      <c r="B4559" t="s">
        <v>89</v>
      </c>
      <c r="C4559" t="s">
        <v>21</v>
      </c>
      <c r="D4559" t="s">
        <v>33</v>
      </c>
      <c r="E4559" t="s">
        <v>22</v>
      </c>
      <c r="F4559" s="1">
        <v>42370</v>
      </c>
      <c r="G4559" s="1">
        <v>37530</v>
      </c>
      <c r="H4559">
        <v>39693</v>
      </c>
      <c r="I4559">
        <v>10591</v>
      </c>
      <c r="J4559">
        <v>66</v>
      </c>
      <c r="K4559">
        <v>90</v>
      </c>
      <c r="L4559" t="s">
        <v>34</v>
      </c>
      <c r="M4559">
        <v>113</v>
      </c>
      <c r="N4559">
        <f>Table1[[#This Row],[Basic Salary]]+Table1[[#This Row],[Bonus]]</f>
        <v>50284</v>
      </c>
      <c r="O4559" s="2">
        <f>Table1[[#This Row],[Bonus]]/Table1[[#This Row],[Basic Salary]]</f>
        <v>0.26682286549265616</v>
      </c>
      <c r="P4559">
        <f ca="1">DATEDIF(Table1[[#This Row],[Date of Birth]],TODAY(),"Y")</f>
        <v>23</v>
      </c>
      <c r="Q4559">
        <f ca="1">DATEDIF(Table1[[#This Row],[Joining Date]],TODAY(),"Y")</f>
        <v>10</v>
      </c>
      <c r="R4559" t="str">
        <f ca="1">IF(YEAR(Table1[[#This Row],[Joining Date]])=YEAR(TODAY()),"Yes","No")</f>
        <v>No</v>
      </c>
      <c r="S4559" t="str">
        <f ca="1">IF(Table1[[#This Row],[Experience]]&gt;5,"Yes","No")</f>
        <v>Yes</v>
      </c>
      <c r="T4559" t="str">
        <f>TEXT(Table1[[#This Row],[Joining Date]],"mmmm")</f>
        <v>January</v>
      </c>
      <c r="U4559" t="str">
        <f>TEXT(Table1[[#This Row],[Joining Date]],"yyyy")</f>
        <v>2016</v>
      </c>
      <c r="V4559" s="5">
        <f ca="1">TODAY()-Table1[[#This Row],[Joining Date]]</f>
        <v>3869</v>
      </c>
      <c r="W4559" t="str">
        <f>LEFT(Table1[[#This Row],[Employee Name]],FIND(" ",Table1[[#This Row],[Employee Name]])-1)</f>
        <v>Tarun</v>
      </c>
      <c r="X4559" t="str">
        <f>RIGHT(Table1[[#This Row],[Employee Name]],LEN(Table1[[#This Row],[Employee Name]])-FIND(" ",Table1[[#This Row],[Employee Name]]))</f>
        <v>Verma</v>
      </c>
      <c r="Y4559" t="str">
        <f>Table1[[#This Row],[Department]]&amp;"-"&amp;Table1[[#This Row],[Employee ID]]</f>
        <v>Marketing-E04690</v>
      </c>
      <c r="Z4559" t="str">
        <f>LEFT(Table1[[#This Row],[Department]],3)</f>
        <v>Mar</v>
      </c>
      <c r="AA4559" t="str">
        <f>_xlfn.XLOOKUP(Table1[[#This Row],[Manager ID]],MANAGERS!A:A,MANAGERS!B:B)</f>
        <v>Manager_13</v>
      </c>
      <c r="AB4559" t="str" cm="1">
        <f t="array" ref="AB4559">_xlfn.XLOOKUP(Table1[[#This Row],[Manager ID]],Table2[[#All],[Manager ID]],Table2[[#All],[Department Head]])</f>
        <v>HR</v>
      </c>
      <c r="AC4559" s="2">
        <f>_xlfn.XLOOKUP(Table1[[#This Row],[City]],L:L,O:O)</f>
        <v>0.24030340748661314</v>
      </c>
      <c r="AD4559" t="str" cm="1">
        <f t="array" ref="AD4559">_xlfn.IFS(Table1[[#This Row],[Performance Score]]&gt;=90,"Excellent",Table1[[#This Row],[Performance Score]]&gt;=75,"Good",Table1[[#This Row],[Performance Score]]&gt;=60,"Average",Table1[[#This Row],[Performance Score]]&lt;=60,"Need Improvement")</f>
        <v>Excellent</v>
      </c>
      <c r="AE4559" t="str">
        <f>IF(AND(Table1[[#This Row],[Attendance %]]&gt;=80,(Table1[[#This Row],[Performance Score]]&gt;=80)),"Eligible","Not Eligible")</f>
        <v>Not Eligible</v>
      </c>
      <c r="AF4559" t="str">
        <f>IF(Table1[[#This Row],[Performance Score]]&gt;=80,"High Performer","Low Performer")</f>
        <v>High Performer</v>
      </c>
      <c r="AG4559" t="str" cm="1">
        <f t="array" aca="1" ref="AG4559" ca="1">_xlfn.IFS(Table1[[#This Row],[Experience]]&lt;=3,"Junior",Table1[[#This Row],[Experience]]&lt;=7,"Mid Level",Table1[[#This Row],[Experience]]&gt;=7,"Senior")</f>
        <v>Senior</v>
      </c>
      <c r="AH4559" t="str">
        <f>IF(Table1[[#This Row],[Attendance %]]&gt;75,"OK","Below 75")</f>
        <v>Below 75</v>
      </c>
      <c r="AI4559" t="b">
        <f>ISBLANK(Table1[[#This Row],[Employee ID]])</f>
        <v>0</v>
      </c>
      <c r="AJ4559" t="b">
        <f>ISNUMBER(Table1[[#This Row],[Total Salary  ]])</f>
        <v>1</v>
      </c>
      <c r="AK4559" t="str">
        <f>IFERROR(_xlfn.XLOOKUP(Table1[[#This Row],[Manager ID]],MANAGERS!A:A,MANAGERS!B:B),"Not Found")</f>
        <v>Manager_13</v>
      </c>
    </row>
    <row r="4560" spans="1:37" x14ac:dyDescent="0.2">
      <c r="A4560" t="s">
        <v>2429</v>
      </c>
      <c r="B4560" t="s">
        <v>57</v>
      </c>
      <c r="C4560" t="s">
        <v>15</v>
      </c>
      <c r="D4560" t="s">
        <v>46</v>
      </c>
      <c r="E4560" t="s">
        <v>51</v>
      </c>
      <c r="F4560" s="1">
        <v>45948</v>
      </c>
      <c r="G4560" s="1">
        <v>34284</v>
      </c>
      <c r="H4560">
        <v>44671</v>
      </c>
      <c r="I4560">
        <v>5595</v>
      </c>
      <c r="J4560">
        <v>72</v>
      </c>
      <c r="K4560">
        <v>80</v>
      </c>
      <c r="L4560" t="s">
        <v>31</v>
      </c>
      <c r="M4560">
        <v>101</v>
      </c>
      <c r="N4560">
        <f>Table1[[#This Row],[Basic Salary]]+Table1[[#This Row],[Bonus]]</f>
        <v>50266</v>
      </c>
      <c r="O4560" s="2">
        <f>Table1[[#This Row],[Bonus]]/Table1[[#This Row],[Basic Salary]]</f>
        <v>0.12524904300329073</v>
      </c>
      <c r="P4560">
        <f ca="1">DATEDIF(Table1[[#This Row],[Date of Birth]],TODAY(),"Y")</f>
        <v>32</v>
      </c>
      <c r="Q4560">
        <f ca="1">DATEDIF(Table1[[#This Row],[Joining Date]],TODAY(),"Y")</f>
        <v>0</v>
      </c>
      <c r="R4560" t="str">
        <f ca="1">IF(YEAR(Table1[[#This Row],[Joining Date]])=YEAR(TODAY()),"Yes","No")</f>
        <v>No</v>
      </c>
      <c r="S4560" t="str">
        <f ca="1">IF(Table1[[#This Row],[Experience]]&gt;5,"Yes","No")</f>
        <v>No</v>
      </c>
      <c r="T4560" t="str">
        <f>TEXT(Table1[[#This Row],[Joining Date]],"mmmm")</f>
        <v>October</v>
      </c>
      <c r="U4560" t="str">
        <f>TEXT(Table1[[#This Row],[Joining Date]],"yyyy")</f>
        <v>2025</v>
      </c>
      <c r="V4560" s="5">
        <f ca="1">TODAY()-Table1[[#This Row],[Joining Date]]</f>
        <v>291</v>
      </c>
      <c r="W4560" t="str">
        <f>LEFT(Table1[[#This Row],[Employee Name]],FIND(" ",Table1[[#This Row],[Employee Name]])-1)</f>
        <v>Swathi</v>
      </c>
      <c r="X4560" t="str">
        <f>RIGHT(Table1[[#This Row],[Employee Name]],LEN(Table1[[#This Row],[Employee Name]])-FIND(" ",Table1[[#This Row],[Employee Name]]))</f>
        <v>Ramesh</v>
      </c>
      <c r="Y4560" t="str">
        <f>Table1[[#This Row],[Department]]&amp;"-"&amp;Table1[[#This Row],[Employee ID]]</f>
        <v>Support-E02373</v>
      </c>
      <c r="Z4560" t="str">
        <f>LEFT(Table1[[#This Row],[Department]],3)</f>
        <v>Sup</v>
      </c>
      <c r="AA4560" t="str">
        <f>_xlfn.XLOOKUP(Table1[[#This Row],[Manager ID]],MANAGERS!A:A,MANAGERS!B:B)</f>
        <v>Manager_1</v>
      </c>
      <c r="AB4560" t="str" cm="1">
        <f t="array" ref="AB4560">_xlfn.XLOOKUP(Table1[[#This Row],[Manager ID]],Table2[[#All],[Manager ID]],Table2[[#All],[Department Head]])</f>
        <v>Support</v>
      </c>
      <c r="AC4560" s="2">
        <f>_xlfn.XLOOKUP(Table1[[#This Row],[City]],L:L,O:O)</f>
        <v>0.241864189087755</v>
      </c>
      <c r="AD4560" t="str" cm="1">
        <f t="array" ref="AD4560">_xlfn.IFS(Table1[[#This Row],[Performance Score]]&gt;=90,"Excellent",Table1[[#This Row],[Performance Score]]&gt;=75,"Good",Table1[[#This Row],[Performance Score]]&gt;=60,"Average",Table1[[#This Row],[Performance Score]]&lt;=60,"Need Improvement")</f>
        <v>Good</v>
      </c>
      <c r="AE4560" t="str">
        <f>IF(AND(Table1[[#This Row],[Attendance %]]&gt;=80,(Table1[[#This Row],[Performance Score]]&gt;=80)),"Eligible","Not Eligible")</f>
        <v>Not Eligible</v>
      </c>
      <c r="AF4560" t="str">
        <f>IF(Table1[[#This Row],[Performance Score]]&gt;=80,"High Performer","Low Performer")</f>
        <v>High Performer</v>
      </c>
      <c r="AG4560" t="str" cm="1">
        <f t="array" aca="1" ref="AG4560" ca="1">_xlfn.IFS(Table1[[#This Row],[Experience]]&lt;=3,"Junior",Table1[[#This Row],[Experience]]&lt;=7,"Mid Level",Table1[[#This Row],[Experience]]&gt;=7,"Senior")</f>
        <v>Junior</v>
      </c>
      <c r="AH4560" t="str">
        <f>IF(Table1[[#This Row],[Attendance %]]&gt;75,"OK","Below 75")</f>
        <v>Below 75</v>
      </c>
      <c r="AI4560" t="b">
        <f>ISBLANK(Table1[[#This Row],[Employee ID]])</f>
        <v>0</v>
      </c>
      <c r="AJ4560" t="b">
        <f>ISNUMBER(Table1[[#This Row],[Total Salary  ]])</f>
        <v>1</v>
      </c>
      <c r="AK4560" t="str">
        <f>IFERROR(_xlfn.XLOOKUP(Table1[[#This Row],[Manager ID]],MANAGERS!A:A,MANAGERS!B:B),"Not Found")</f>
        <v>Manager_1</v>
      </c>
    </row>
    <row r="4561" spans="1:37" x14ac:dyDescent="0.2">
      <c r="A4561" t="s">
        <v>1496</v>
      </c>
      <c r="B4561" t="s">
        <v>42</v>
      </c>
      <c r="C4561" t="s">
        <v>15</v>
      </c>
      <c r="D4561" t="s">
        <v>81</v>
      </c>
      <c r="E4561" t="s">
        <v>22</v>
      </c>
      <c r="F4561" s="1">
        <v>45226</v>
      </c>
      <c r="G4561" s="1">
        <v>31881</v>
      </c>
      <c r="H4561">
        <v>28929</v>
      </c>
      <c r="I4561">
        <v>21303</v>
      </c>
      <c r="J4561">
        <v>73</v>
      </c>
      <c r="K4561">
        <v>59</v>
      </c>
      <c r="L4561" t="s">
        <v>27</v>
      </c>
      <c r="M4561">
        <v>112</v>
      </c>
      <c r="N4561">
        <f>Table1[[#This Row],[Basic Salary]]+Table1[[#This Row],[Bonus]]</f>
        <v>50232</v>
      </c>
      <c r="O4561" s="2">
        <f>Table1[[#This Row],[Bonus]]/Table1[[#This Row],[Basic Salary]]</f>
        <v>0.73638909053199209</v>
      </c>
      <c r="P4561">
        <f ca="1">DATEDIF(Table1[[#This Row],[Date of Birth]],TODAY(),"Y")</f>
        <v>39</v>
      </c>
      <c r="Q4561">
        <f ca="1">DATEDIF(Table1[[#This Row],[Joining Date]],TODAY(),"Y")</f>
        <v>2</v>
      </c>
      <c r="R4561" t="str">
        <f ca="1">IF(YEAR(Table1[[#This Row],[Joining Date]])=YEAR(TODAY()),"Yes","No")</f>
        <v>No</v>
      </c>
      <c r="S4561" t="str">
        <f ca="1">IF(Table1[[#This Row],[Experience]]&gt;5,"Yes","No")</f>
        <v>No</v>
      </c>
      <c r="T4561" t="str">
        <f>TEXT(Table1[[#This Row],[Joining Date]],"mmmm")</f>
        <v>October</v>
      </c>
      <c r="U4561" t="str">
        <f>TEXT(Table1[[#This Row],[Joining Date]],"yyyy")</f>
        <v>2023</v>
      </c>
      <c r="V4561" s="5">
        <f ca="1">TODAY()-Table1[[#This Row],[Joining Date]]</f>
        <v>1013</v>
      </c>
      <c r="W4561" t="str">
        <f>LEFT(Table1[[#This Row],[Employee Name]],FIND(" ",Table1[[#This Row],[Employee Name]])-1)</f>
        <v>Krishna</v>
      </c>
      <c r="X4561" t="str">
        <f>RIGHT(Table1[[#This Row],[Employee Name]],LEN(Table1[[#This Row],[Employee Name]])-FIND(" ",Table1[[#This Row],[Employee Name]]))</f>
        <v>Chaitanya</v>
      </c>
      <c r="Y4561" t="str">
        <f>Table1[[#This Row],[Department]]&amp;"-"&amp;Table1[[#This Row],[Employee ID]]</f>
        <v>Sales-E01440</v>
      </c>
      <c r="Z4561" t="str">
        <f>LEFT(Table1[[#This Row],[Department]],3)</f>
        <v>Sal</v>
      </c>
      <c r="AA4561" t="str">
        <f>_xlfn.XLOOKUP(Table1[[#This Row],[Manager ID]],MANAGERS!A:A,MANAGERS!B:B)</f>
        <v>Manager_12</v>
      </c>
      <c r="AB4561" t="str" cm="1">
        <f t="array" ref="AB4561">_xlfn.XLOOKUP(Table1[[#This Row],[Manager ID]],Table2[[#All],[Manager ID]],Table2[[#All],[Department Head]])</f>
        <v>Marketing</v>
      </c>
      <c r="AC4561" s="2">
        <f>_xlfn.XLOOKUP(Table1[[#This Row],[City]],L:L,O:O)</f>
        <v>0.23674293405114402</v>
      </c>
      <c r="AD4561" t="str" cm="1">
        <f t="array" ref="AD4561">_xlfn.IFS(Table1[[#This Row],[Performance Score]]&gt;=90,"Excellent",Table1[[#This Row],[Performance Score]]&gt;=75,"Good",Table1[[#This Row],[Performance Score]]&gt;=60,"Average",Table1[[#This Row],[Performance Score]]&lt;=60,"Need Improvement")</f>
        <v>Need Improvement</v>
      </c>
      <c r="AE4561" t="str">
        <f>IF(AND(Table1[[#This Row],[Attendance %]]&gt;=80,(Table1[[#This Row],[Performance Score]]&gt;=80)),"Eligible","Not Eligible")</f>
        <v>Not Eligible</v>
      </c>
      <c r="AF4561" t="str">
        <f>IF(Table1[[#This Row],[Performance Score]]&gt;=80,"High Performer","Low Performer")</f>
        <v>Low Performer</v>
      </c>
      <c r="AG4561" t="str" cm="1">
        <f t="array" aca="1" ref="AG4561" ca="1">_xlfn.IFS(Table1[[#This Row],[Experience]]&lt;=3,"Junior",Table1[[#This Row],[Experience]]&lt;=7,"Mid Level",Table1[[#This Row],[Experience]]&gt;=7,"Senior")</f>
        <v>Junior</v>
      </c>
      <c r="AH4561" t="str">
        <f>IF(Table1[[#This Row],[Attendance %]]&gt;75,"OK","Below 75")</f>
        <v>Below 75</v>
      </c>
      <c r="AI4561" t="b">
        <f>ISBLANK(Table1[[#This Row],[Employee ID]])</f>
        <v>0</v>
      </c>
      <c r="AJ4561" t="b">
        <f>ISNUMBER(Table1[[#This Row],[Total Salary  ]])</f>
        <v>1</v>
      </c>
      <c r="AK4561" t="str">
        <f>IFERROR(_xlfn.XLOOKUP(Table1[[#This Row],[Manager ID]],MANAGERS!A:A,MANAGERS!B:B),"Not Found")</f>
        <v>Manager_12</v>
      </c>
    </row>
    <row r="4562" spans="1:37" x14ac:dyDescent="0.2">
      <c r="A4562" t="s">
        <v>2336</v>
      </c>
      <c r="B4562" t="s">
        <v>36</v>
      </c>
      <c r="C4562" t="s">
        <v>15</v>
      </c>
      <c r="D4562" t="s">
        <v>43</v>
      </c>
      <c r="E4562" t="s">
        <v>26</v>
      </c>
      <c r="F4562" s="1">
        <v>43341</v>
      </c>
      <c r="G4562" s="1">
        <v>32018</v>
      </c>
      <c r="H4562">
        <v>37633</v>
      </c>
      <c r="I4562">
        <v>12594</v>
      </c>
      <c r="J4562">
        <v>94</v>
      </c>
      <c r="K4562">
        <v>54</v>
      </c>
      <c r="L4562" t="s">
        <v>31</v>
      </c>
      <c r="M4562">
        <v>101</v>
      </c>
      <c r="N4562">
        <f>Table1[[#This Row],[Basic Salary]]+Table1[[#This Row],[Bonus]]</f>
        <v>50227</v>
      </c>
      <c r="O4562" s="2">
        <f>Table1[[#This Row],[Bonus]]/Table1[[#This Row],[Basic Salary]]</f>
        <v>0.33465309701591689</v>
      </c>
      <c r="P4562">
        <f ca="1">DATEDIF(Table1[[#This Row],[Date of Birth]],TODAY(),"Y")</f>
        <v>38</v>
      </c>
      <c r="Q4562">
        <f ca="1">DATEDIF(Table1[[#This Row],[Joining Date]],TODAY(),"Y")</f>
        <v>7</v>
      </c>
      <c r="R4562" t="str">
        <f ca="1">IF(YEAR(Table1[[#This Row],[Joining Date]])=YEAR(TODAY()),"Yes","No")</f>
        <v>No</v>
      </c>
      <c r="S4562" t="str">
        <f ca="1">IF(Table1[[#This Row],[Experience]]&gt;5,"Yes","No")</f>
        <v>Yes</v>
      </c>
      <c r="T4562" t="str">
        <f>TEXT(Table1[[#This Row],[Joining Date]],"mmmm")</f>
        <v>August</v>
      </c>
      <c r="U4562" t="str">
        <f>TEXT(Table1[[#This Row],[Joining Date]],"yyyy")</f>
        <v>2018</v>
      </c>
      <c r="V4562" s="5">
        <f ca="1">TODAY()-Table1[[#This Row],[Joining Date]]</f>
        <v>2898</v>
      </c>
      <c r="W4562" t="str">
        <f>LEFT(Table1[[#This Row],[Employee Name]],FIND(" ",Table1[[#This Row],[Employee Name]])-1)</f>
        <v>Meera</v>
      </c>
      <c r="X4562" t="str">
        <f>RIGHT(Table1[[#This Row],[Employee Name]],LEN(Table1[[#This Row],[Employee Name]])-FIND(" ",Table1[[#This Row],[Employee Name]]))</f>
        <v>Joshi</v>
      </c>
      <c r="Y4562" t="str">
        <f>Table1[[#This Row],[Department]]&amp;"-"&amp;Table1[[#This Row],[Employee ID]]</f>
        <v>Operations-E02280</v>
      </c>
      <c r="Z4562" t="str">
        <f>LEFT(Table1[[#This Row],[Department]],3)</f>
        <v>Ope</v>
      </c>
      <c r="AA4562" t="str">
        <f>_xlfn.XLOOKUP(Table1[[#This Row],[Manager ID]],MANAGERS!A:A,MANAGERS!B:B)</f>
        <v>Manager_1</v>
      </c>
      <c r="AB4562" t="str" cm="1">
        <f t="array" ref="AB4562">_xlfn.XLOOKUP(Table1[[#This Row],[Manager ID]],Table2[[#All],[Manager ID]],Table2[[#All],[Department Head]])</f>
        <v>Support</v>
      </c>
      <c r="AC4562" s="2">
        <f>_xlfn.XLOOKUP(Table1[[#This Row],[City]],L:L,O:O)</f>
        <v>0.241864189087755</v>
      </c>
      <c r="AD4562" t="str" cm="1">
        <f t="array" ref="AD4562">_xlfn.IFS(Table1[[#This Row],[Performance Score]]&gt;=90,"Excellent",Table1[[#This Row],[Performance Score]]&gt;=75,"Good",Table1[[#This Row],[Performance Score]]&gt;=60,"Average",Table1[[#This Row],[Performance Score]]&lt;=60,"Need Improvement")</f>
        <v>Need Improvement</v>
      </c>
      <c r="AE4562" t="str">
        <f>IF(AND(Table1[[#This Row],[Attendance %]]&gt;=80,(Table1[[#This Row],[Performance Score]]&gt;=80)),"Eligible","Not Eligible")</f>
        <v>Not Eligible</v>
      </c>
      <c r="AF4562" t="str">
        <f>IF(Table1[[#This Row],[Performance Score]]&gt;=80,"High Performer","Low Performer")</f>
        <v>Low Performer</v>
      </c>
      <c r="AG4562" t="str" cm="1">
        <f t="array" aca="1" ref="AG4562" ca="1">_xlfn.IFS(Table1[[#This Row],[Experience]]&lt;=3,"Junior",Table1[[#This Row],[Experience]]&lt;=7,"Mid Level",Table1[[#This Row],[Experience]]&gt;=7,"Senior")</f>
        <v>Mid Level</v>
      </c>
      <c r="AH4562" t="str">
        <f>IF(Table1[[#This Row],[Attendance %]]&gt;75,"OK","Below 75")</f>
        <v>OK</v>
      </c>
      <c r="AI4562" t="b">
        <f>ISBLANK(Table1[[#This Row],[Employee ID]])</f>
        <v>0</v>
      </c>
      <c r="AJ4562" t="b">
        <f>ISNUMBER(Table1[[#This Row],[Total Salary  ]])</f>
        <v>1</v>
      </c>
      <c r="AK4562" t="str">
        <f>IFERROR(_xlfn.XLOOKUP(Table1[[#This Row],[Manager ID]],MANAGERS!A:A,MANAGERS!B:B),"Not Found")</f>
        <v>Manager_1</v>
      </c>
    </row>
    <row r="4563" spans="1:37" x14ac:dyDescent="0.2">
      <c r="A4563" t="s">
        <v>681</v>
      </c>
      <c r="B4563" t="s">
        <v>29</v>
      </c>
      <c r="C4563" t="s">
        <v>15</v>
      </c>
      <c r="D4563" t="s">
        <v>16</v>
      </c>
      <c r="E4563" t="s">
        <v>51</v>
      </c>
      <c r="F4563" s="1">
        <v>44297</v>
      </c>
      <c r="G4563" s="1">
        <v>37643</v>
      </c>
      <c r="H4563">
        <v>38418</v>
      </c>
      <c r="I4563">
        <v>11769</v>
      </c>
      <c r="J4563">
        <v>94</v>
      </c>
      <c r="K4563">
        <v>62</v>
      </c>
      <c r="L4563" t="s">
        <v>23</v>
      </c>
      <c r="M4563">
        <v>111</v>
      </c>
      <c r="N4563">
        <f>Table1[[#This Row],[Basic Salary]]+Table1[[#This Row],[Bonus]]</f>
        <v>50187</v>
      </c>
      <c r="O4563" s="2">
        <f>Table1[[#This Row],[Bonus]]/Table1[[#This Row],[Basic Salary]]</f>
        <v>0.30634077776042479</v>
      </c>
      <c r="P4563">
        <f ca="1">DATEDIF(Table1[[#This Row],[Date of Birth]],TODAY(),"Y")</f>
        <v>23</v>
      </c>
      <c r="Q4563">
        <f ca="1">DATEDIF(Table1[[#This Row],[Joining Date]],TODAY(),"Y")</f>
        <v>5</v>
      </c>
      <c r="R4563" t="str">
        <f ca="1">IF(YEAR(Table1[[#This Row],[Joining Date]])=YEAR(TODAY()),"Yes","No")</f>
        <v>No</v>
      </c>
      <c r="S4563" t="str">
        <f ca="1">IF(Table1[[#This Row],[Experience]]&gt;5,"Yes","No")</f>
        <v>No</v>
      </c>
      <c r="T4563" t="str">
        <f>TEXT(Table1[[#This Row],[Joining Date]],"mmmm")</f>
        <v>April</v>
      </c>
      <c r="U4563" t="str">
        <f>TEXT(Table1[[#This Row],[Joining Date]],"yyyy")</f>
        <v>2021</v>
      </c>
      <c r="V4563" s="5">
        <f ca="1">TODAY()-Table1[[#This Row],[Joining Date]]</f>
        <v>1942</v>
      </c>
      <c r="W4563" t="str">
        <f>LEFT(Table1[[#This Row],[Employee Name]],FIND(" ",Table1[[#This Row],[Employee Name]])-1)</f>
        <v>Vikram</v>
      </c>
      <c r="X4563" t="str">
        <f>RIGHT(Table1[[#This Row],[Employee Name]],LEN(Table1[[#This Row],[Employee Name]])-FIND(" ",Table1[[#This Row],[Employee Name]]))</f>
        <v>Singh</v>
      </c>
      <c r="Y4563" t="str">
        <f>Table1[[#This Row],[Department]]&amp;"-"&amp;Table1[[#This Row],[Employee ID]]</f>
        <v>HR-E00625</v>
      </c>
      <c r="Z4563" t="str">
        <f>LEFT(Table1[[#This Row],[Department]],3)</f>
        <v>HR</v>
      </c>
      <c r="AA4563" t="str">
        <f>_xlfn.XLOOKUP(Table1[[#This Row],[Manager ID]],MANAGERS!A:A,MANAGERS!B:B)</f>
        <v>Manager_11</v>
      </c>
      <c r="AB4563" t="str" cm="1">
        <f t="array" ref="AB4563">_xlfn.XLOOKUP(Table1[[#This Row],[Manager ID]],Table2[[#All],[Manager ID]],Table2[[#All],[Department Head]])</f>
        <v>Marketing</v>
      </c>
      <c r="AC4563" s="2">
        <f>_xlfn.XLOOKUP(Table1[[#This Row],[City]],L:L,O:O)</f>
        <v>0.23486488519629886</v>
      </c>
      <c r="AD4563" t="str" cm="1">
        <f t="array" ref="AD4563">_xlfn.IFS(Table1[[#This Row],[Performance Score]]&gt;=90,"Excellent",Table1[[#This Row],[Performance Score]]&gt;=75,"Good",Table1[[#This Row],[Performance Score]]&gt;=60,"Average",Table1[[#This Row],[Performance Score]]&lt;=60,"Need Improvement")</f>
        <v>Average</v>
      </c>
      <c r="AE4563" t="str">
        <f>IF(AND(Table1[[#This Row],[Attendance %]]&gt;=80,(Table1[[#This Row],[Performance Score]]&gt;=80)),"Eligible","Not Eligible")</f>
        <v>Not Eligible</v>
      </c>
      <c r="AF4563" t="str">
        <f>IF(Table1[[#This Row],[Performance Score]]&gt;=80,"High Performer","Low Performer")</f>
        <v>Low Performer</v>
      </c>
      <c r="AG4563" t="str" cm="1">
        <f t="array" aca="1" ref="AG4563" ca="1">_xlfn.IFS(Table1[[#This Row],[Experience]]&lt;=3,"Junior",Table1[[#This Row],[Experience]]&lt;=7,"Mid Level",Table1[[#This Row],[Experience]]&gt;=7,"Senior")</f>
        <v>Mid Level</v>
      </c>
      <c r="AH4563" t="str">
        <f>IF(Table1[[#This Row],[Attendance %]]&gt;75,"OK","Below 75")</f>
        <v>OK</v>
      </c>
      <c r="AI4563" t="b">
        <f>ISBLANK(Table1[[#This Row],[Employee ID]])</f>
        <v>0</v>
      </c>
      <c r="AJ4563" t="b">
        <f>ISNUMBER(Table1[[#This Row],[Total Salary  ]])</f>
        <v>1</v>
      </c>
      <c r="AK4563" t="str">
        <f>IFERROR(_xlfn.XLOOKUP(Table1[[#This Row],[Manager ID]],MANAGERS!A:A,MANAGERS!B:B),"Not Found")</f>
        <v>Manager_11</v>
      </c>
    </row>
    <row r="4564" spans="1:37" x14ac:dyDescent="0.2">
      <c r="A4564" t="s">
        <v>1818</v>
      </c>
      <c r="B4564" t="s">
        <v>45</v>
      </c>
      <c r="C4564" t="s">
        <v>15</v>
      </c>
      <c r="D4564" t="s">
        <v>33</v>
      </c>
      <c r="E4564" t="s">
        <v>26</v>
      </c>
      <c r="F4564" s="1">
        <v>44169</v>
      </c>
      <c r="G4564" s="1">
        <v>29276</v>
      </c>
      <c r="H4564">
        <v>44542</v>
      </c>
      <c r="I4564">
        <v>5641</v>
      </c>
      <c r="J4564">
        <v>80</v>
      </c>
      <c r="K4564">
        <v>89</v>
      </c>
      <c r="L4564" t="s">
        <v>18</v>
      </c>
      <c r="M4564">
        <v>118</v>
      </c>
      <c r="N4564">
        <f>Table1[[#This Row],[Basic Salary]]+Table1[[#This Row],[Bonus]]</f>
        <v>50183</v>
      </c>
      <c r="O4564" s="2">
        <f>Table1[[#This Row],[Bonus]]/Table1[[#This Row],[Basic Salary]]</f>
        <v>0.12664451528894077</v>
      </c>
      <c r="P4564">
        <f ca="1">DATEDIF(Table1[[#This Row],[Date of Birth]],TODAY(),"Y")</f>
        <v>46</v>
      </c>
      <c r="Q4564">
        <f ca="1">DATEDIF(Table1[[#This Row],[Joining Date]],TODAY(),"Y")</f>
        <v>5</v>
      </c>
      <c r="R4564" t="str">
        <f ca="1">IF(YEAR(Table1[[#This Row],[Joining Date]])=YEAR(TODAY()),"Yes","No")</f>
        <v>No</v>
      </c>
      <c r="S4564" t="str">
        <f ca="1">IF(Table1[[#This Row],[Experience]]&gt;5,"Yes","No")</f>
        <v>No</v>
      </c>
      <c r="T4564" t="str">
        <f>TEXT(Table1[[#This Row],[Joining Date]],"mmmm")</f>
        <v>December</v>
      </c>
      <c r="U4564" t="str">
        <f>TEXT(Table1[[#This Row],[Joining Date]],"yyyy")</f>
        <v>2020</v>
      </c>
      <c r="V4564" s="5">
        <f ca="1">TODAY()-Table1[[#This Row],[Joining Date]]</f>
        <v>2070</v>
      </c>
      <c r="W4564" t="str">
        <f>LEFT(Table1[[#This Row],[Employee Name]],FIND(" ",Table1[[#This Row],[Employee Name]])-1)</f>
        <v>Ananya</v>
      </c>
      <c r="X4564" t="str">
        <f>RIGHT(Table1[[#This Row],[Employee Name]],LEN(Table1[[#This Row],[Employee Name]])-FIND(" ",Table1[[#This Row],[Employee Name]]))</f>
        <v>Rao</v>
      </c>
      <c r="Y4564" t="str">
        <f>Table1[[#This Row],[Department]]&amp;"-"&amp;Table1[[#This Row],[Employee ID]]</f>
        <v>Marketing-E01762</v>
      </c>
      <c r="Z4564" t="str">
        <f>LEFT(Table1[[#This Row],[Department]],3)</f>
        <v>Mar</v>
      </c>
      <c r="AA4564" t="str">
        <f>_xlfn.XLOOKUP(Table1[[#This Row],[Manager ID]],MANAGERS!A:A,MANAGERS!B:B)</f>
        <v>Manager_18</v>
      </c>
      <c r="AB4564" t="str" cm="1">
        <f t="array" ref="AB4564">_xlfn.XLOOKUP(Table1[[#This Row],[Manager ID]],Table2[[#All],[Manager ID]],Table2[[#All],[Department Head]])</f>
        <v>Support</v>
      </c>
      <c r="AC4564" s="2">
        <f>_xlfn.XLOOKUP(Table1[[#This Row],[City]],L:L,O:O)</f>
        <v>0.21356479274849693</v>
      </c>
      <c r="AD4564" t="str" cm="1">
        <f t="array" ref="AD4564">_xlfn.IFS(Table1[[#This Row],[Performance Score]]&gt;=90,"Excellent",Table1[[#This Row],[Performance Score]]&gt;=75,"Good",Table1[[#This Row],[Performance Score]]&gt;=60,"Average",Table1[[#This Row],[Performance Score]]&lt;=60,"Need Improvement")</f>
        <v>Good</v>
      </c>
      <c r="AE4564" t="str">
        <f>IF(AND(Table1[[#This Row],[Attendance %]]&gt;=80,(Table1[[#This Row],[Performance Score]]&gt;=80)),"Eligible","Not Eligible")</f>
        <v>Eligible</v>
      </c>
      <c r="AF4564" t="str">
        <f>IF(Table1[[#This Row],[Performance Score]]&gt;=80,"High Performer","Low Performer")</f>
        <v>High Performer</v>
      </c>
      <c r="AG4564" t="str" cm="1">
        <f t="array" aca="1" ref="AG4564" ca="1">_xlfn.IFS(Table1[[#This Row],[Experience]]&lt;=3,"Junior",Table1[[#This Row],[Experience]]&lt;=7,"Mid Level",Table1[[#This Row],[Experience]]&gt;=7,"Senior")</f>
        <v>Mid Level</v>
      </c>
      <c r="AH4564" t="str">
        <f>IF(Table1[[#This Row],[Attendance %]]&gt;75,"OK","Below 75")</f>
        <v>OK</v>
      </c>
      <c r="AI4564" t="b">
        <f>ISBLANK(Table1[[#This Row],[Employee ID]])</f>
        <v>0</v>
      </c>
      <c r="AJ4564" t="b">
        <f>ISNUMBER(Table1[[#This Row],[Total Salary  ]])</f>
        <v>1</v>
      </c>
      <c r="AK4564" t="str">
        <f>IFERROR(_xlfn.XLOOKUP(Table1[[#This Row],[Manager ID]],MANAGERS!A:A,MANAGERS!B:B),"Not Found")</f>
        <v>Manager_18</v>
      </c>
    </row>
    <row r="4565" spans="1:37" x14ac:dyDescent="0.2">
      <c r="A4565" t="s">
        <v>2958</v>
      </c>
      <c r="B4565" t="s">
        <v>87</v>
      </c>
      <c r="C4565" t="s">
        <v>15</v>
      </c>
      <c r="D4565" t="s">
        <v>33</v>
      </c>
      <c r="E4565" t="s">
        <v>17</v>
      </c>
      <c r="F4565" s="1">
        <v>43762</v>
      </c>
      <c r="G4565" s="1">
        <v>37739</v>
      </c>
      <c r="H4565">
        <v>33752</v>
      </c>
      <c r="I4565">
        <v>16429</v>
      </c>
      <c r="J4565">
        <v>96</v>
      </c>
      <c r="K4565">
        <v>59</v>
      </c>
      <c r="L4565" t="s">
        <v>34</v>
      </c>
      <c r="M4565">
        <v>115</v>
      </c>
      <c r="N4565">
        <f>Table1[[#This Row],[Basic Salary]]+Table1[[#This Row],[Bonus]]</f>
        <v>50181</v>
      </c>
      <c r="O4565" s="2">
        <f>Table1[[#This Row],[Bonus]]/Table1[[#This Row],[Basic Salary]]</f>
        <v>0.48675634036501542</v>
      </c>
      <c r="P4565">
        <f ca="1">DATEDIF(Table1[[#This Row],[Date of Birth]],TODAY(),"Y")</f>
        <v>23</v>
      </c>
      <c r="Q4565">
        <f ca="1">DATEDIF(Table1[[#This Row],[Joining Date]],TODAY(),"Y")</f>
        <v>6</v>
      </c>
      <c r="R4565" t="str">
        <f ca="1">IF(YEAR(Table1[[#This Row],[Joining Date]])=YEAR(TODAY()),"Yes","No")</f>
        <v>No</v>
      </c>
      <c r="S4565" t="str">
        <f ca="1">IF(Table1[[#This Row],[Experience]]&gt;5,"Yes","No")</f>
        <v>Yes</v>
      </c>
      <c r="T4565" t="str">
        <f>TEXT(Table1[[#This Row],[Joining Date]],"mmmm")</f>
        <v>October</v>
      </c>
      <c r="U4565" t="str">
        <f>TEXT(Table1[[#This Row],[Joining Date]],"yyyy")</f>
        <v>2019</v>
      </c>
      <c r="V4565" s="5">
        <f ca="1">TODAY()-Table1[[#This Row],[Joining Date]]</f>
        <v>2477</v>
      </c>
      <c r="W4565" t="str">
        <f>LEFT(Table1[[#This Row],[Employee Name]],FIND(" ",Table1[[#This Row],[Employee Name]])-1)</f>
        <v>Arjun</v>
      </c>
      <c r="X4565" t="str">
        <f>RIGHT(Table1[[#This Row],[Employee Name]],LEN(Table1[[#This Row],[Employee Name]])-FIND(" ",Table1[[#This Row],[Employee Name]]))</f>
        <v>Mehta</v>
      </c>
      <c r="Y4565" t="str">
        <f>Table1[[#This Row],[Department]]&amp;"-"&amp;Table1[[#This Row],[Employee ID]]</f>
        <v>Marketing-E02902</v>
      </c>
      <c r="Z4565" t="str">
        <f>LEFT(Table1[[#This Row],[Department]],3)</f>
        <v>Mar</v>
      </c>
      <c r="AA4565" t="str">
        <f>_xlfn.XLOOKUP(Table1[[#This Row],[Manager ID]],MANAGERS!A:A,MANAGERS!B:B)</f>
        <v>Manager_15</v>
      </c>
      <c r="AB4565" t="str" cm="1">
        <f t="array" ref="AB4565">_xlfn.XLOOKUP(Table1[[#This Row],[Manager ID]],Table2[[#All],[Manager ID]],Table2[[#All],[Department Head]])</f>
        <v>Support</v>
      </c>
      <c r="AC4565" s="2">
        <f>_xlfn.XLOOKUP(Table1[[#This Row],[City]],L:L,O:O)</f>
        <v>0.24030340748661314</v>
      </c>
      <c r="AD4565" t="str" cm="1">
        <f t="array" ref="AD4565">_xlfn.IFS(Table1[[#This Row],[Performance Score]]&gt;=90,"Excellent",Table1[[#This Row],[Performance Score]]&gt;=75,"Good",Table1[[#This Row],[Performance Score]]&gt;=60,"Average",Table1[[#This Row],[Performance Score]]&lt;=60,"Need Improvement")</f>
        <v>Need Improvement</v>
      </c>
      <c r="AE4565" t="str">
        <f>IF(AND(Table1[[#This Row],[Attendance %]]&gt;=80,(Table1[[#This Row],[Performance Score]]&gt;=80)),"Eligible","Not Eligible")</f>
        <v>Not Eligible</v>
      </c>
      <c r="AF4565" t="str">
        <f>IF(Table1[[#This Row],[Performance Score]]&gt;=80,"High Performer","Low Performer")</f>
        <v>Low Performer</v>
      </c>
      <c r="AG4565" t="str" cm="1">
        <f t="array" aca="1" ref="AG4565" ca="1">_xlfn.IFS(Table1[[#This Row],[Experience]]&lt;=3,"Junior",Table1[[#This Row],[Experience]]&lt;=7,"Mid Level",Table1[[#This Row],[Experience]]&gt;=7,"Senior")</f>
        <v>Mid Level</v>
      </c>
      <c r="AH4565" t="str">
        <f>IF(Table1[[#This Row],[Attendance %]]&gt;75,"OK","Below 75")</f>
        <v>OK</v>
      </c>
      <c r="AI4565" t="b">
        <f>ISBLANK(Table1[[#This Row],[Employee ID]])</f>
        <v>0</v>
      </c>
      <c r="AJ4565" t="b">
        <f>ISNUMBER(Table1[[#This Row],[Total Salary  ]])</f>
        <v>1</v>
      </c>
      <c r="AK4565" t="str">
        <f>IFERROR(_xlfn.XLOOKUP(Table1[[#This Row],[Manager ID]],MANAGERS!A:A,MANAGERS!B:B),"Not Found")</f>
        <v>Manager_15</v>
      </c>
    </row>
    <row r="4566" spans="1:37" x14ac:dyDescent="0.2">
      <c r="A4566" t="s">
        <v>169</v>
      </c>
      <c r="B4566" t="s">
        <v>85</v>
      </c>
      <c r="C4566" t="s">
        <v>21</v>
      </c>
      <c r="D4566" t="s">
        <v>16</v>
      </c>
      <c r="E4566" t="s">
        <v>51</v>
      </c>
      <c r="F4566" s="1">
        <v>43499</v>
      </c>
      <c r="G4566" s="1">
        <v>41219</v>
      </c>
      <c r="H4566">
        <v>42224</v>
      </c>
      <c r="I4566">
        <v>7953</v>
      </c>
      <c r="J4566">
        <v>78</v>
      </c>
      <c r="K4566">
        <v>60</v>
      </c>
      <c r="L4566" t="s">
        <v>18</v>
      </c>
      <c r="M4566">
        <v>114</v>
      </c>
      <c r="N4566">
        <f>Table1[[#This Row],[Basic Salary]]+Table1[[#This Row],[Bonus]]</f>
        <v>50177</v>
      </c>
      <c r="O4566" s="2">
        <f>Table1[[#This Row],[Bonus]]/Table1[[#This Row],[Basic Salary]]</f>
        <v>0.18835259568018189</v>
      </c>
      <c r="P4566">
        <f ca="1">DATEDIF(Table1[[#This Row],[Date of Birth]],TODAY(),"Y")</f>
        <v>13</v>
      </c>
      <c r="Q4566">
        <f ca="1">DATEDIF(Table1[[#This Row],[Joining Date]],TODAY(),"Y")</f>
        <v>7</v>
      </c>
      <c r="R4566" t="str">
        <f ca="1">IF(YEAR(Table1[[#This Row],[Joining Date]])=YEAR(TODAY()),"Yes","No")</f>
        <v>No</v>
      </c>
      <c r="S4566" t="str">
        <f ca="1">IF(Table1[[#This Row],[Experience]]&gt;5,"Yes","No")</f>
        <v>Yes</v>
      </c>
      <c r="T4566" t="str">
        <f>TEXT(Table1[[#This Row],[Joining Date]],"mmmm")</f>
        <v>February</v>
      </c>
      <c r="U4566" t="str">
        <f>TEXT(Table1[[#This Row],[Joining Date]],"yyyy")</f>
        <v>2019</v>
      </c>
      <c r="V4566" s="5">
        <f ca="1">TODAY()-Table1[[#This Row],[Joining Date]]</f>
        <v>2740</v>
      </c>
      <c r="W4566" t="str">
        <f>LEFT(Table1[[#This Row],[Employee Name]],FIND(" ",Table1[[#This Row],[Employee Name]])-1)</f>
        <v>Pooja</v>
      </c>
      <c r="X4566" t="str">
        <f>RIGHT(Table1[[#This Row],[Employee Name]],LEN(Table1[[#This Row],[Employee Name]])-FIND(" ",Table1[[#This Row],[Employee Name]]))</f>
        <v>Das</v>
      </c>
      <c r="Y4566" t="str">
        <f>Table1[[#This Row],[Department]]&amp;"-"&amp;Table1[[#This Row],[Employee ID]]</f>
        <v>HR-E00113</v>
      </c>
      <c r="Z4566" t="str">
        <f>LEFT(Table1[[#This Row],[Department]],3)</f>
        <v>HR</v>
      </c>
      <c r="AA4566" t="str">
        <f>_xlfn.XLOOKUP(Table1[[#This Row],[Manager ID]],MANAGERS!A:A,MANAGERS!B:B)</f>
        <v>Manager_14</v>
      </c>
      <c r="AB4566" t="str" cm="1">
        <f t="array" ref="AB4566">_xlfn.XLOOKUP(Table1[[#This Row],[Manager ID]],Table2[[#All],[Manager ID]],Table2[[#All],[Department Head]])</f>
        <v>Marketing</v>
      </c>
      <c r="AC4566" s="2">
        <f>_xlfn.XLOOKUP(Table1[[#This Row],[City]],L:L,O:O)</f>
        <v>0.21356479274849693</v>
      </c>
      <c r="AD4566" t="str" cm="1">
        <f t="array" ref="AD4566">_xlfn.IFS(Table1[[#This Row],[Performance Score]]&gt;=90,"Excellent",Table1[[#This Row],[Performance Score]]&gt;=75,"Good",Table1[[#This Row],[Performance Score]]&gt;=60,"Average",Table1[[#This Row],[Performance Score]]&lt;=60,"Need Improvement")</f>
        <v>Average</v>
      </c>
      <c r="AE4566" t="str">
        <f>IF(AND(Table1[[#This Row],[Attendance %]]&gt;=80,(Table1[[#This Row],[Performance Score]]&gt;=80)),"Eligible","Not Eligible")</f>
        <v>Not Eligible</v>
      </c>
      <c r="AF4566" t="str">
        <f>IF(Table1[[#This Row],[Performance Score]]&gt;=80,"High Performer","Low Performer")</f>
        <v>Low Performer</v>
      </c>
      <c r="AG4566" t="str" cm="1">
        <f t="array" aca="1" ref="AG4566" ca="1">_xlfn.IFS(Table1[[#This Row],[Experience]]&lt;=3,"Junior",Table1[[#This Row],[Experience]]&lt;=7,"Mid Level",Table1[[#This Row],[Experience]]&gt;=7,"Senior")</f>
        <v>Mid Level</v>
      </c>
      <c r="AH4566" t="str">
        <f>IF(Table1[[#This Row],[Attendance %]]&gt;75,"OK","Below 75")</f>
        <v>OK</v>
      </c>
      <c r="AI4566" t="b">
        <f>ISBLANK(Table1[[#This Row],[Employee ID]])</f>
        <v>0</v>
      </c>
      <c r="AJ4566" t="b">
        <f>ISNUMBER(Table1[[#This Row],[Total Salary  ]])</f>
        <v>1</v>
      </c>
      <c r="AK4566" t="str">
        <f>IFERROR(_xlfn.XLOOKUP(Table1[[#This Row],[Manager ID]],MANAGERS!A:A,MANAGERS!B:B),"Not Found")</f>
        <v>Manager_14</v>
      </c>
    </row>
    <row r="4567" spans="1:37" x14ac:dyDescent="0.2">
      <c r="A4567" t="s">
        <v>3318</v>
      </c>
      <c r="B4567" t="s">
        <v>45</v>
      </c>
      <c r="C4567" t="s">
        <v>21</v>
      </c>
      <c r="D4567" t="s">
        <v>40</v>
      </c>
      <c r="E4567" t="s">
        <v>65</v>
      </c>
      <c r="F4567" s="1">
        <v>43021</v>
      </c>
      <c r="G4567" s="1">
        <v>37592</v>
      </c>
      <c r="H4567">
        <v>37924</v>
      </c>
      <c r="I4567">
        <v>12252</v>
      </c>
      <c r="J4567">
        <v>75</v>
      </c>
      <c r="K4567">
        <v>41</v>
      </c>
      <c r="L4567" t="s">
        <v>27</v>
      </c>
      <c r="M4567">
        <v>108</v>
      </c>
      <c r="N4567">
        <f>Table1[[#This Row],[Basic Salary]]+Table1[[#This Row],[Bonus]]</f>
        <v>50176</v>
      </c>
      <c r="O4567" s="2">
        <f>Table1[[#This Row],[Bonus]]/Table1[[#This Row],[Basic Salary]]</f>
        <v>0.32306718700559012</v>
      </c>
      <c r="P4567">
        <f ca="1">DATEDIF(Table1[[#This Row],[Date of Birth]],TODAY(),"Y")</f>
        <v>23</v>
      </c>
      <c r="Q4567">
        <f ca="1">DATEDIF(Table1[[#This Row],[Joining Date]],TODAY(),"Y")</f>
        <v>8</v>
      </c>
      <c r="R4567" t="str">
        <f ca="1">IF(YEAR(Table1[[#This Row],[Joining Date]])=YEAR(TODAY()),"Yes","No")</f>
        <v>No</v>
      </c>
      <c r="S4567" t="str">
        <f ca="1">IF(Table1[[#This Row],[Experience]]&gt;5,"Yes","No")</f>
        <v>Yes</v>
      </c>
      <c r="T4567" t="str">
        <f>TEXT(Table1[[#This Row],[Joining Date]],"mmmm")</f>
        <v>October</v>
      </c>
      <c r="U4567" t="str">
        <f>TEXT(Table1[[#This Row],[Joining Date]],"yyyy")</f>
        <v>2017</v>
      </c>
      <c r="V4567" s="5">
        <f ca="1">TODAY()-Table1[[#This Row],[Joining Date]]</f>
        <v>3218</v>
      </c>
      <c r="W4567" t="str">
        <f>LEFT(Table1[[#This Row],[Employee Name]],FIND(" ",Table1[[#This Row],[Employee Name]])-1)</f>
        <v>Ananya</v>
      </c>
      <c r="X4567" t="str">
        <f>RIGHT(Table1[[#This Row],[Employee Name]],LEN(Table1[[#This Row],[Employee Name]])-FIND(" ",Table1[[#This Row],[Employee Name]]))</f>
        <v>Rao</v>
      </c>
      <c r="Y4567" t="str">
        <f>Table1[[#This Row],[Department]]&amp;"-"&amp;Table1[[#This Row],[Employee ID]]</f>
        <v>IT-E03262</v>
      </c>
      <c r="Z4567" t="str">
        <f>LEFT(Table1[[#This Row],[Department]],3)</f>
        <v>IT</v>
      </c>
      <c r="AA4567" t="str">
        <f>_xlfn.XLOOKUP(Table1[[#This Row],[Manager ID]],MANAGERS!A:A,MANAGERS!B:B)</f>
        <v>Manager_8</v>
      </c>
      <c r="AB4567" t="str" cm="1">
        <f t="array" ref="AB4567">_xlfn.XLOOKUP(Table1[[#This Row],[Manager ID]],Table2[[#All],[Manager ID]],Table2[[#All],[Department Head]])</f>
        <v>Sales</v>
      </c>
      <c r="AC4567" s="2">
        <f>_xlfn.XLOOKUP(Table1[[#This Row],[City]],L:L,O:O)</f>
        <v>0.23674293405114402</v>
      </c>
      <c r="AD4567" t="str" cm="1">
        <f t="array" ref="AD4567">_xlfn.IFS(Table1[[#This Row],[Performance Score]]&gt;=90,"Excellent",Table1[[#This Row],[Performance Score]]&gt;=75,"Good",Table1[[#This Row],[Performance Score]]&gt;=60,"Average",Table1[[#This Row],[Performance Score]]&lt;=60,"Need Improvement")</f>
        <v>Need Improvement</v>
      </c>
      <c r="AE4567" t="str">
        <f>IF(AND(Table1[[#This Row],[Attendance %]]&gt;=80,(Table1[[#This Row],[Performance Score]]&gt;=80)),"Eligible","Not Eligible")</f>
        <v>Not Eligible</v>
      </c>
      <c r="AF4567" t="str">
        <f>IF(Table1[[#This Row],[Performance Score]]&gt;=80,"High Performer","Low Performer")</f>
        <v>Low Performer</v>
      </c>
      <c r="AG4567" t="str" cm="1">
        <f t="array" aca="1" ref="AG4567" ca="1">_xlfn.IFS(Table1[[#This Row],[Experience]]&lt;=3,"Junior",Table1[[#This Row],[Experience]]&lt;=7,"Mid Level",Table1[[#This Row],[Experience]]&gt;=7,"Senior")</f>
        <v>Senior</v>
      </c>
      <c r="AH4567" t="str">
        <f>IF(Table1[[#This Row],[Attendance %]]&gt;75,"OK","Below 75")</f>
        <v>Below 75</v>
      </c>
      <c r="AI4567" t="b">
        <f>ISBLANK(Table1[[#This Row],[Employee ID]])</f>
        <v>0</v>
      </c>
      <c r="AJ4567" t="b">
        <f>ISNUMBER(Table1[[#This Row],[Total Salary  ]])</f>
        <v>1</v>
      </c>
      <c r="AK4567" t="str">
        <f>IFERROR(_xlfn.XLOOKUP(Table1[[#This Row],[Manager ID]],MANAGERS!A:A,MANAGERS!B:B),"Not Found")</f>
        <v>Manager_8</v>
      </c>
    </row>
    <row r="4568" spans="1:37" x14ac:dyDescent="0.2">
      <c r="A4568" t="s">
        <v>4700</v>
      </c>
      <c r="B4568" t="s">
        <v>62</v>
      </c>
      <c r="C4568" t="s">
        <v>21</v>
      </c>
      <c r="D4568" t="s">
        <v>43</v>
      </c>
      <c r="E4568" t="s">
        <v>17</v>
      </c>
      <c r="F4568" s="1">
        <v>45658</v>
      </c>
      <c r="G4568" s="1">
        <v>39238</v>
      </c>
      <c r="H4568">
        <v>28398</v>
      </c>
      <c r="I4568">
        <v>21728</v>
      </c>
      <c r="J4568">
        <v>94</v>
      </c>
      <c r="K4568">
        <v>87</v>
      </c>
      <c r="L4568" t="s">
        <v>18</v>
      </c>
      <c r="M4568">
        <v>102</v>
      </c>
      <c r="N4568">
        <f>Table1[[#This Row],[Basic Salary]]+Table1[[#This Row],[Bonus]]</f>
        <v>50126</v>
      </c>
      <c r="O4568" s="2">
        <f>Table1[[#This Row],[Bonus]]/Table1[[#This Row],[Basic Salary]]</f>
        <v>0.7651243045284879</v>
      </c>
      <c r="P4568">
        <f ca="1">DATEDIF(Table1[[#This Row],[Date of Birth]],TODAY(),"Y")</f>
        <v>19</v>
      </c>
      <c r="Q4568">
        <f ca="1">DATEDIF(Table1[[#This Row],[Joining Date]],TODAY(),"Y")</f>
        <v>1</v>
      </c>
      <c r="R4568" t="str">
        <f ca="1">IF(YEAR(Table1[[#This Row],[Joining Date]])=YEAR(TODAY()),"Yes","No")</f>
        <v>No</v>
      </c>
      <c r="S4568" t="str">
        <f ca="1">IF(Table1[[#This Row],[Experience]]&gt;5,"Yes","No")</f>
        <v>No</v>
      </c>
      <c r="T4568" t="str">
        <f>TEXT(Table1[[#This Row],[Joining Date]],"mmmm")</f>
        <v>January</v>
      </c>
      <c r="U4568" t="str">
        <f>TEXT(Table1[[#This Row],[Joining Date]],"yyyy")</f>
        <v>2025</v>
      </c>
      <c r="V4568" s="5">
        <f ca="1">TODAY()-Table1[[#This Row],[Joining Date]]</f>
        <v>581</v>
      </c>
      <c r="W4568" t="str">
        <f>LEFT(Table1[[#This Row],[Employee Name]],FIND(" ",Table1[[#This Row],[Employee Name]])-1)</f>
        <v>Kavya</v>
      </c>
      <c r="X4568" t="str">
        <f>RIGHT(Table1[[#This Row],[Employee Name]],LEN(Table1[[#This Row],[Employee Name]])-FIND(" ",Table1[[#This Row],[Employee Name]]))</f>
        <v>Nair</v>
      </c>
      <c r="Y4568" t="str">
        <f>Table1[[#This Row],[Department]]&amp;"-"&amp;Table1[[#This Row],[Employee ID]]</f>
        <v>Operations-E04644</v>
      </c>
      <c r="Z4568" t="str">
        <f>LEFT(Table1[[#This Row],[Department]],3)</f>
        <v>Ope</v>
      </c>
      <c r="AA4568" t="str">
        <f>_xlfn.XLOOKUP(Table1[[#This Row],[Manager ID]],MANAGERS!A:A,MANAGERS!B:B)</f>
        <v>Manager_2</v>
      </c>
      <c r="AB4568" t="str" cm="1">
        <f t="array" ref="AB4568">_xlfn.XLOOKUP(Table1[[#This Row],[Manager ID]],Table2[[#All],[Manager ID]],Table2[[#All],[Department Head]])</f>
        <v>Sales</v>
      </c>
      <c r="AC4568" s="2">
        <f>_xlfn.XLOOKUP(Table1[[#This Row],[City]],L:L,O:O)</f>
        <v>0.21356479274849693</v>
      </c>
      <c r="AD4568" t="str" cm="1">
        <f t="array" ref="AD4568">_xlfn.IFS(Table1[[#This Row],[Performance Score]]&gt;=90,"Excellent",Table1[[#This Row],[Performance Score]]&gt;=75,"Good",Table1[[#This Row],[Performance Score]]&gt;=60,"Average",Table1[[#This Row],[Performance Score]]&lt;=60,"Need Improvement")</f>
        <v>Good</v>
      </c>
      <c r="AE4568" t="str">
        <f>IF(AND(Table1[[#This Row],[Attendance %]]&gt;=80,(Table1[[#This Row],[Performance Score]]&gt;=80)),"Eligible","Not Eligible")</f>
        <v>Eligible</v>
      </c>
      <c r="AF4568" t="str">
        <f>IF(Table1[[#This Row],[Performance Score]]&gt;=80,"High Performer","Low Performer")</f>
        <v>High Performer</v>
      </c>
      <c r="AG4568" t="str" cm="1">
        <f t="array" aca="1" ref="AG4568" ca="1">_xlfn.IFS(Table1[[#This Row],[Experience]]&lt;=3,"Junior",Table1[[#This Row],[Experience]]&lt;=7,"Mid Level",Table1[[#This Row],[Experience]]&gt;=7,"Senior")</f>
        <v>Junior</v>
      </c>
      <c r="AH4568" t="str">
        <f>IF(Table1[[#This Row],[Attendance %]]&gt;75,"OK","Below 75")</f>
        <v>OK</v>
      </c>
      <c r="AI4568" t="b">
        <f>ISBLANK(Table1[[#This Row],[Employee ID]])</f>
        <v>0</v>
      </c>
      <c r="AJ4568" t="b">
        <f>ISNUMBER(Table1[[#This Row],[Total Salary  ]])</f>
        <v>1</v>
      </c>
      <c r="AK4568" t="str">
        <f>IFERROR(_xlfn.XLOOKUP(Table1[[#This Row],[Manager ID]],MANAGERS!A:A,MANAGERS!B:B),"Not Found")</f>
        <v>Manager_2</v>
      </c>
    </row>
    <row r="4569" spans="1:37" x14ac:dyDescent="0.2">
      <c r="A4569" t="s">
        <v>4288</v>
      </c>
      <c r="B4569" t="s">
        <v>69</v>
      </c>
      <c r="C4569" t="s">
        <v>15</v>
      </c>
      <c r="D4569" t="s">
        <v>33</v>
      </c>
      <c r="E4569" t="s">
        <v>65</v>
      </c>
      <c r="F4569" s="1">
        <v>42438</v>
      </c>
      <c r="G4569" s="1">
        <v>35997</v>
      </c>
      <c r="H4569">
        <v>37811</v>
      </c>
      <c r="I4569">
        <v>12260</v>
      </c>
      <c r="J4569">
        <v>79</v>
      </c>
      <c r="K4569">
        <v>40</v>
      </c>
      <c r="L4569" t="s">
        <v>18</v>
      </c>
      <c r="M4569">
        <v>116</v>
      </c>
      <c r="N4569">
        <f>Table1[[#This Row],[Basic Salary]]+Table1[[#This Row],[Bonus]]</f>
        <v>50071</v>
      </c>
      <c r="O4569" s="2">
        <f>Table1[[#This Row],[Bonus]]/Table1[[#This Row],[Basic Salary]]</f>
        <v>0.32424426754119173</v>
      </c>
      <c r="P4569">
        <f ca="1">DATEDIF(Table1[[#This Row],[Date of Birth]],TODAY(),"Y")</f>
        <v>28</v>
      </c>
      <c r="Q4569">
        <f ca="1">DATEDIF(Table1[[#This Row],[Joining Date]],TODAY(),"Y")</f>
        <v>10</v>
      </c>
      <c r="R4569" t="str">
        <f ca="1">IF(YEAR(Table1[[#This Row],[Joining Date]])=YEAR(TODAY()),"Yes","No")</f>
        <v>No</v>
      </c>
      <c r="S4569" t="str">
        <f ca="1">IF(Table1[[#This Row],[Experience]]&gt;5,"Yes","No")</f>
        <v>Yes</v>
      </c>
      <c r="T4569" t="str">
        <f>TEXT(Table1[[#This Row],[Joining Date]],"mmmm")</f>
        <v>March</v>
      </c>
      <c r="U4569" t="str">
        <f>TEXT(Table1[[#This Row],[Joining Date]],"yyyy")</f>
        <v>2016</v>
      </c>
      <c r="V4569" s="5">
        <f ca="1">TODAY()-Table1[[#This Row],[Joining Date]]</f>
        <v>3801</v>
      </c>
      <c r="W4569" t="str">
        <f>LEFT(Table1[[#This Row],[Employee Name]],FIND(" ",Table1[[#This Row],[Employee Name]])-1)</f>
        <v>Neha</v>
      </c>
      <c r="X4569" t="str">
        <f>RIGHT(Table1[[#This Row],[Employee Name]],LEN(Table1[[#This Row],[Employee Name]])-FIND(" ",Table1[[#This Row],[Employee Name]]))</f>
        <v>Kulkarni</v>
      </c>
      <c r="Y4569" t="str">
        <f>Table1[[#This Row],[Department]]&amp;"-"&amp;Table1[[#This Row],[Employee ID]]</f>
        <v>Marketing-E04232</v>
      </c>
      <c r="Z4569" t="str">
        <f>LEFT(Table1[[#This Row],[Department]],3)</f>
        <v>Mar</v>
      </c>
      <c r="AA4569" t="str">
        <f>_xlfn.XLOOKUP(Table1[[#This Row],[Manager ID]],MANAGERS!A:A,MANAGERS!B:B)</f>
        <v>Manager_16</v>
      </c>
      <c r="AB4569" t="str" cm="1">
        <f t="array" ref="AB4569">_xlfn.XLOOKUP(Table1[[#This Row],[Manager ID]],Table2[[#All],[Manager ID]],Table2[[#All],[Department Head]])</f>
        <v>Sales</v>
      </c>
      <c r="AC4569" s="2">
        <f>_xlfn.XLOOKUP(Table1[[#This Row],[City]],L:L,O:O)</f>
        <v>0.21356479274849693</v>
      </c>
      <c r="AD4569" t="str" cm="1">
        <f t="array" ref="AD4569">_xlfn.IFS(Table1[[#This Row],[Performance Score]]&gt;=90,"Excellent",Table1[[#This Row],[Performance Score]]&gt;=75,"Good",Table1[[#This Row],[Performance Score]]&gt;=60,"Average",Table1[[#This Row],[Performance Score]]&lt;=60,"Need Improvement")</f>
        <v>Need Improvement</v>
      </c>
      <c r="AE4569" t="str">
        <f>IF(AND(Table1[[#This Row],[Attendance %]]&gt;=80,(Table1[[#This Row],[Performance Score]]&gt;=80)),"Eligible","Not Eligible")</f>
        <v>Not Eligible</v>
      </c>
      <c r="AF4569" t="str">
        <f>IF(Table1[[#This Row],[Performance Score]]&gt;=80,"High Performer","Low Performer")</f>
        <v>Low Performer</v>
      </c>
      <c r="AG4569" t="str" cm="1">
        <f t="array" aca="1" ref="AG4569" ca="1">_xlfn.IFS(Table1[[#This Row],[Experience]]&lt;=3,"Junior",Table1[[#This Row],[Experience]]&lt;=7,"Mid Level",Table1[[#This Row],[Experience]]&gt;=7,"Senior")</f>
        <v>Senior</v>
      </c>
      <c r="AH4569" t="str">
        <f>IF(Table1[[#This Row],[Attendance %]]&gt;75,"OK","Below 75")</f>
        <v>OK</v>
      </c>
      <c r="AI4569" t="b">
        <f>ISBLANK(Table1[[#This Row],[Employee ID]])</f>
        <v>0</v>
      </c>
      <c r="AJ4569" t="b">
        <f>ISNUMBER(Table1[[#This Row],[Total Salary  ]])</f>
        <v>1</v>
      </c>
      <c r="AK4569" t="str">
        <f>IFERROR(_xlfn.XLOOKUP(Table1[[#This Row],[Manager ID]],MANAGERS!A:A,MANAGERS!B:B),"Not Found")</f>
        <v>Manager_16</v>
      </c>
    </row>
    <row r="4570" spans="1:37" x14ac:dyDescent="0.2">
      <c r="A4570" t="s">
        <v>1880</v>
      </c>
      <c r="B4570" t="s">
        <v>20</v>
      </c>
      <c r="C4570" t="s">
        <v>15</v>
      </c>
      <c r="D4570" t="s">
        <v>40</v>
      </c>
      <c r="E4570" t="s">
        <v>65</v>
      </c>
      <c r="F4570" s="1">
        <v>44810</v>
      </c>
      <c r="G4570" s="1">
        <v>36686</v>
      </c>
      <c r="H4570">
        <v>34526</v>
      </c>
      <c r="I4570">
        <v>15498</v>
      </c>
      <c r="J4570">
        <v>73</v>
      </c>
      <c r="K4570">
        <v>46</v>
      </c>
      <c r="L4570" t="s">
        <v>37</v>
      </c>
      <c r="M4570">
        <v>107</v>
      </c>
      <c r="N4570">
        <f>Table1[[#This Row],[Basic Salary]]+Table1[[#This Row],[Bonus]]</f>
        <v>50024</v>
      </c>
      <c r="O4570" s="2">
        <f>Table1[[#This Row],[Bonus]]/Table1[[#This Row],[Basic Salary]]</f>
        <v>0.44887910560157562</v>
      </c>
      <c r="P4570">
        <f ca="1">DATEDIF(Table1[[#This Row],[Date of Birth]],TODAY(),"Y")</f>
        <v>26</v>
      </c>
      <c r="Q4570">
        <f ca="1">DATEDIF(Table1[[#This Row],[Joining Date]],TODAY(),"Y")</f>
        <v>3</v>
      </c>
      <c r="R4570" t="str">
        <f ca="1">IF(YEAR(Table1[[#This Row],[Joining Date]])=YEAR(TODAY()),"Yes","No")</f>
        <v>No</v>
      </c>
      <c r="S4570" t="str">
        <f ca="1">IF(Table1[[#This Row],[Experience]]&gt;5,"Yes","No")</f>
        <v>No</v>
      </c>
      <c r="T4570" t="str">
        <f>TEXT(Table1[[#This Row],[Joining Date]],"mmmm")</f>
        <v>September</v>
      </c>
      <c r="U4570" t="str">
        <f>TEXT(Table1[[#This Row],[Joining Date]],"yyyy")</f>
        <v>2022</v>
      </c>
      <c r="V4570" s="5">
        <f ca="1">TODAY()-Table1[[#This Row],[Joining Date]]</f>
        <v>1429</v>
      </c>
      <c r="W4570" t="str">
        <f>LEFT(Table1[[#This Row],[Employee Name]],FIND(" ",Table1[[#This Row],[Employee Name]])-1)</f>
        <v>Rahul</v>
      </c>
      <c r="X4570" t="str">
        <f>RIGHT(Table1[[#This Row],[Employee Name]],LEN(Table1[[#This Row],[Employee Name]])-FIND(" ",Table1[[#This Row],[Employee Name]]))</f>
        <v>Verma</v>
      </c>
      <c r="Y4570" t="str">
        <f>Table1[[#This Row],[Department]]&amp;"-"&amp;Table1[[#This Row],[Employee ID]]</f>
        <v>IT-E01824</v>
      </c>
      <c r="Z4570" t="str">
        <f>LEFT(Table1[[#This Row],[Department]],3)</f>
        <v>IT</v>
      </c>
      <c r="AA4570" t="str">
        <f>_xlfn.XLOOKUP(Table1[[#This Row],[Manager ID]],MANAGERS!A:A,MANAGERS!B:B)</f>
        <v>Manager_7</v>
      </c>
      <c r="AB4570" t="str" cm="1">
        <f t="array" ref="AB4570">_xlfn.XLOOKUP(Table1[[#This Row],[Manager ID]],Table2[[#All],[Manager ID]],Table2[[#All],[Department Head]])</f>
        <v>Operations</v>
      </c>
      <c r="AC4570" s="2">
        <f>_xlfn.XLOOKUP(Table1[[#This Row],[City]],L:L,O:O)</f>
        <v>0.24036902712549932</v>
      </c>
      <c r="AD4570" t="str" cm="1">
        <f t="array" ref="AD4570">_xlfn.IFS(Table1[[#This Row],[Performance Score]]&gt;=90,"Excellent",Table1[[#This Row],[Performance Score]]&gt;=75,"Good",Table1[[#This Row],[Performance Score]]&gt;=60,"Average",Table1[[#This Row],[Performance Score]]&lt;=60,"Need Improvement")</f>
        <v>Need Improvement</v>
      </c>
      <c r="AE4570" t="str">
        <f>IF(AND(Table1[[#This Row],[Attendance %]]&gt;=80,(Table1[[#This Row],[Performance Score]]&gt;=80)),"Eligible","Not Eligible")</f>
        <v>Not Eligible</v>
      </c>
      <c r="AF4570" t="str">
        <f>IF(Table1[[#This Row],[Performance Score]]&gt;=80,"High Performer","Low Performer")</f>
        <v>Low Performer</v>
      </c>
      <c r="AG4570" t="str" cm="1">
        <f t="array" aca="1" ref="AG4570" ca="1">_xlfn.IFS(Table1[[#This Row],[Experience]]&lt;=3,"Junior",Table1[[#This Row],[Experience]]&lt;=7,"Mid Level",Table1[[#This Row],[Experience]]&gt;=7,"Senior")</f>
        <v>Junior</v>
      </c>
      <c r="AH4570" t="str">
        <f>IF(Table1[[#This Row],[Attendance %]]&gt;75,"OK","Below 75")</f>
        <v>Below 75</v>
      </c>
      <c r="AI4570" t="b">
        <f>ISBLANK(Table1[[#This Row],[Employee ID]])</f>
        <v>0</v>
      </c>
      <c r="AJ4570" t="b">
        <f>ISNUMBER(Table1[[#This Row],[Total Salary  ]])</f>
        <v>1</v>
      </c>
      <c r="AK4570" t="str">
        <f>IFERROR(_xlfn.XLOOKUP(Table1[[#This Row],[Manager ID]],MANAGERS!A:A,MANAGERS!B:B),"Not Found")</f>
        <v>Manager_7</v>
      </c>
    </row>
    <row r="4571" spans="1:37" x14ac:dyDescent="0.2">
      <c r="A4571" t="s">
        <v>1199</v>
      </c>
      <c r="B4571" t="s">
        <v>29</v>
      </c>
      <c r="C4571" t="s">
        <v>15</v>
      </c>
      <c r="D4571" t="s">
        <v>25</v>
      </c>
      <c r="E4571" t="s">
        <v>51</v>
      </c>
      <c r="F4571" s="1">
        <v>42126</v>
      </c>
      <c r="G4571" s="1">
        <v>38002</v>
      </c>
      <c r="H4571">
        <v>28019</v>
      </c>
      <c r="I4571">
        <v>21973</v>
      </c>
      <c r="J4571">
        <v>92</v>
      </c>
      <c r="K4571">
        <v>88</v>
      </c>
      <c r="L4571" t="s">
        <v>37</v>
      </c>
      <c r="M4571">
        <v>107</v>
      </c>
      <c r="N4571">
        <f>Table1[[#This Row],[Basic Salary]]+Table1[[#This Row],[Bonus]]</f>
        <v>49992</v>
      </c>
      <c r="O4571" s="2">
        <f>Table1[[#This Row],[Bonus]]/Table1[[#This Row],[Basic Salary]]</f>
        <v>0.78421785217174056</v>
      </c>
      <c r="P4571">
        <f ca="1">DATEDIF(Table1[[#This Row],[Date of Birth]],TODAY(),"Y")</f>
        <v>22</v>
      </c>
      <c r="Q4571">
        <f ca="1">DATEDIF(Table1[[#This Row],[Joining Date]],TODAY(),"Y")</f>
        <v>11</v>
      </c>
      <c r="R4571" t="str">
        <f ca="1">IF(YEAR(Table1[[#This Row],[Joining Date]])=YEAR(TODAY()),"Yes","No")</f>
        <v>No</v>
      </c>
      <c r="S4571" t="str">
        <f ca="1">IF(Table1[[#This Row],[Experience]]&gt;5,"Yes","No")</f>
        <v>Yes</v>
      </c>
      <c r="T4571" t="str">
        <f>TEXT(Table1[[#This Row],[Joining Date]],"mmmm")</f>
        <v>May</v>
      </c>
      <c r="U4571" t="str">
        <f>TEXT(Table1[[#This Row],[Joining Date]],"yyyy")</f>
        <v>2015</v>
      </c>
      <c r="V4571" s="5">
        <f ca="1">TODAY()-Table1[[#This Row],[Joining Date]]</f>
        <v>4113</v>
      </c>
      <c r="W4571" t="str">
        <f>LEFT(Table1[[#This Row],[Employee Name]],FIND(" ",Table1[[#This Row],[Employee Name]])-1)</f>
        <v>Vikram</v>
      </c>
      <c r="X4571" t="str">
        <f>RIGHT(Table1[[#This Row],[Employee Name]],LEN(Table1[[#This Row],[Employee Name]])-FIND(" ",Table1[[#This Row],[Employee Name]]))</f>
        <v>Singh</v>
      </c>
      <c r="Y4571" t="str">
        <f>Table1[[#This Row],[Department]]&amp;"-"&amp;Table1[[#This Row],[Employee ID]]</f>
        <v>Finance-E01143</v>
      </c>
      <c r="Z4571" t="str">
        <f>LEFT(Table1[[#This Row],[Department]],3)</f>
        <v>Fin</v>
      </c>
      <c r="AA4571" t="str">
        <f>_xlfn.XLOOKUP(Table1[[#This Row],[Manager ID]],MANAGERS!A:A,MANAGERS!B:B)</f>
        <v>Manager_7</v>
      </c>
      <c r="AB4571" t="str" cm="1">
        <f t="array" ref="AB4571">_xlfn.XLOOKUP(Table1[[#This Row],[Manager ID]],Table2[[#All],[Manager ID]],Table2[[#All],[Department Head]])</f>
        <v>Operations</v>
      </c>
      <c r="AC4571" s="2">
        <f>_xlfn.XLOOKUP(Table1[[#This Row],[City]],L:L,O:O)</f>
        <v>0.24036902712549932</v>
      </c>
      <c r="AD4571" t="str" cm="1">
        <f t="array" ref="AD4571">_xlfn.IFS(Table1[[#This Row],[Performance Score]]&gt;=90,"Excellent",Table1[[#This Row],[Performance Score]]&gt;=75,"Good",Table1[[#This Row],[Performance Score]]&gt;=60,"Average",Table1[[#This Row],[Performance Score]]&lt;=60,"Need Improvement")</f>
        <v>Good</v>
      </c>
      <c r="AE4571" t="str">
        <f>IF(AND(Table1[[#This Row],[Attendance %]]&gt;=80,(Table1[[#This Row],[Performance Score]]&gt;=80)),"Eligible","Not Eligible")</f>
        <v>Eligible</v>
      </c>
      <c r="AF4571" t="str">
        <f>IF(Table1[[#This Row],[Performance Score]]&gt;=80,"High Performer","Low Performer")</f>
        <v>High Performer</v>
      </c>
      <c r="AG4571" t="str" cm="1">
        <f t="array" aca="1" ref="AG4571" ca="1">_xlfn.IFS(Table1[[#This Row],[Experience]]&lt;=3,"Junior",Table1[[#This Row],[Experience]]&lt;=7,"Mid Level",Table1[[#This Row],[Experience]]&gt;=7,"Senior")</f>
        <v>Senior</v>
      </c>
      <c r="AH4571" t="str">
        <f>IF(Table1[[#This Row],[Attendance %]]&gt;75,"OK","Below 75")</f>
        <v>OK</v>
      </c>
      <c r="AI4571" t="b">
        <f>ISBLANK(Table1[[#This Row],[Employee ID]])</f>
        <v>0</v>
      </c>
      <c r="AJ4571" t="b">
        <f>ISNUMBER(Table1[[#This Row],[Total Salary  ]])</f>
        <v>1</v>
      </c>
      <c r="AK4571" t="str">
        <f>IFERROR(_xlfn.XLOOKUP(Table1[[#This Row],[Manager ID]],MANAGERS!A:A,MANAGERS!B:B),"Not Found")</f>
        <v>Manager_7</v>
      </c>
    </row>
    <row r="4572" spans="1:37" x14ac:dyDescent="0.2">
      <c r="A4572" t="s">
        <v>3750</v>
      </c>
      <c r="B4572" t="s">
        <v>71</v>
      </c>
      <c r="C4572" t="s">
        <v>21</v>
      </c>
      <c r="D4572" t="s">
        <v>46</v>
      </c>
      <c r="E4572" t="s">
        <v>17</v>
      </c>
      <c r="F4572" s="1">
        <v>42563</v>
      </c>
      <c r="G4572" s="1">
        <v>35711</v>
      </c>
      <c r="H4572">
        <v>41828</v>
      </c>
      <c r="I4572">
        <v>8122</v>
      </c>
      <c r="J4572">
        <v>62</v>
      </c>
      <c r="K4572">
        <v>70</v>
      </c>
      <c r="L4572" t="s">
        <v>34</v>
      </c>
      <c r="M4572">
        <v>110</v>
      </c>
      <c r="N4572">
        <f>Table1[[#This Row],[Basic Salary]]+Table1[[#This Row],[Bonus]]</f>
        <v>49950</v>
      </c>
      <c r="O4572" s="2">
        <f>Table1[[#This Row],[Bonus]]/Table1[[#This Row],[Basic Salary]]</f>
        <v>0.19417614994740365</v>
      </c>
      <c r="P4572">
        <f ca="1">DATEDIF(Table1[[#This Row],[Date of Birth]],TODAY(),"Y")</f>
        <v>28</v>
      </c>
      <c r="Q4572">
        <f ca="1">DATEDIF(Table1[[#This Row],[Joining Date]],TODAY(),"Y")</f>
        <v>10</v>
      </c>
      <c r="R4572" t="str">
        <f ca="1">IF(YEAR(Table1[[#This Row],[Joining Date]])=YEAR(TODAY()),"Yes","No")</f>
        <v>No</v>
      </c>
      <c r="S4572" t="str">
        <f ca="1">IF(Table1[[#This Row],[Experience]]&gt;5,"Yes","No")</f>
        <v>Yes</v>
      </c>
      <c r="T4572" t="str">
        <f>TEXT(Table1[[#This Row],[Joining Date]],"mmmm")</f>
        <v>July</v>
      </c>
      <c r="U4572" t="str">
        <f>TEXT(Table1[[#This Row],[Joining Date]],"yyyy")</f>
        <v>2016</v>
      </c>
      <c r="V4572" s="5">
        <f ca="1">TODAY()-Table1[[#This Row],[Joining Date]]</f>
        <v>3676</v>
      </c>
      <c r="W4572" t="str">
        <f>LEFT(Table1[[#This Row],[Employee Name]],FIND(" ",Table1[[#This Row],[Employee Name]])-1)</f>
        <v>Sneha</v>
      </c>
      <c r="X4572" t="str">
        <f>RIGHT(Table1[[#This Row],[Employee Name]],LEN(Table1[[#This Row],[Employee Name]])-FIND(" ",Table1[[#This Row],[Employee Name]]))</f>
        <v>Iyer</v>
      </c>
      <c r="Y4572" t="str">
        <f>Table1[[#This Row],[Department]]&amp;"-"&amp;Table1[[#This Row],[Employee ID]]</f>
        <v>Support-E03694</v>
      </c>
      <c r="Z4572" t="str">
        <f>LEFT(Table1[[#This Row],[Department]],3)</f>
        <v>Sup</v>
      </c>
      <c r="AA4572" t="str">
        <f>_xlfn.XLOOKUP(Table1[[#This Row],[Manager ID]],MANAGERS!A:A,MANAGERS!B:B)</f>
        <v>Manager_10</v>
      </c>
      <c r="AB4572" t="str" cm="1">
        <f t="array" ref="AB4572">_xlfn.XLOOKUP(Table1[[#This Row],[Manager ID]],Table2[[#All],[Manager ID]],Table2[[#All],[Department Head]])</f>
        <v>HR</v>
      </c>
      <c r="AC4572" s="2">
        <f>_xlfn.XLOOKUP(Table1[[#This Row],[City]],L:L,O:O)</f>
        <v>0.24030340748661314</v>
      </c>
      <c r="AD4572" t="str" cm="1">
        <f t="array" ref="AD4572">_xlfn.IFS(Table1[[#This Row],[Performance Score]]&gt;=90,"Excellent",Table1[[#This Row],[Performance Score]]&gt;=75,"Good",Table1[[#This Row],[Performance Score]]&gt;=60,"Average",Table1[[#This Row],[Performance Score]]&lt;=60,"Need Improvement")</f>
        <v>Average</v>
      </c>
      <c r="AE4572" t="str">
        <f>IF(AND(Table1[[#This Row],[Attendance %]]&gt;=80,(Table1[[#This Row],[Performance Score]]&gt;=80)),"Eligible","Not Eligible")</f>
        <v>Not Eligible</v>
      </c>
      <c r="AF4572" t="str">
        <f>IF(Table1[[#This Row],[Performance Score]]&gt;=80,"High Performer","Low Performer")</f>
        <v>Low Performer</v>
      </c>
      <c r="AG4572" t="str" cm="1">
        <f t="array" aca="1" ref="AG4572" ca="1">_xlfn.IFS(Table1[[#This Row],[Experience]]&lt;=3,"Junior",Table1[[#This Row],[Experience]]&lt;=7,"Mid Level",Table1[[#This Row],[Experience]]&gt;=7,"Senior")</f>
        <v>Senior</v>
      </c>
      <c r="AH4572" t="str">
        <f>IF(Table1[[#This Row],[Attendance %]]&gt;75,"OK","Below 75")</f>
        <v>Below 75</v>
      </c>
      <c r="AI4572" t="b">
        <f>ISBLANK(Table1[[#This Row],[Employee ID]])</f>
        <v>0</v>
      </c>
      <c r="AJ4572" t="b">
        <f>ISNUMBER(Table1[[#This Row],[Total Salary  ]])</f>
        <v>1</v>
      </c>
      <c r="AK4572" t="str">
        <f>IFERROR(_xlfn.XLOOKUP(Table1[[#This Row],[Manager ID]],MANAGERS!A:A,MANAGERS!B:B),"Not Found")</f>
        <v>Manager_10</v>
      </c>
    </row>
    <row r="4573" spans="1:37" x14ac:dyDescent="0.2">
      <c r="A4573" t="s">
        <v>5025</v>
      </c>
      <c r="B4573" t="s">
        <v>39</v>
      </c>
      <c r="C4573" t="s">
        <v>21</v>
      </c>
      <c r="D4573" t="s">
        <v>16</v>
      </c>
      <c r="E4573" t="s">
        <v>17</v>
      </c>
      <c r="F4573" s="1">
        <v>42972</v>
      </c>
      <c r="G4573" s="1">
        <v>35823</v>
      </c>
      <c r="H4573">
        <v>29699</v>
      </c>
      <c r="I4573">
        <v>20251</v>
      </c>
      <c r="J4573">
        <v>91</v>
      </c>
      <c r="K4573">
        <v>49</v>
      </c>
      <c r="L4573" t="s">
        <v>27</v>
      </c>
      <c r="M4573">
        <v>106</v>
      </c>
      <c r="N4573">
        <f>Table1[[#This Row],[Basic Salary]]+Table1[[#This Row],[Bonus]]</f>
        <v>49950</v>
      </c>
      <c r="O4573" s="2">
        <f>Table1[[#This Row],[Bonus]]/Table1[[#This Row],[Basic Salary]]</f>
        <v>0.68187481059968347</v>
      </c>
      <c r="P4573">
        <f ca="1">DATEDIF(Table1[[#This Row],[Date of Birth]],TODAY(),"Y")</f>
        <v>28</v>
      </c>
      <c r="Q4573">
        <f ca="1">DATEDIF(Table1[[#This Row],[Joining Date]],TODAY(),"Y")</f>
        <v>8</v>
      </c>
      <c r="R4573" t="str">
        <f ca="1">IF(YEAR(Table1[[#This Row],[Joining Date]])=YEAR(TODAY()),"Yes","No")</f>
        <v>No</v>
      </c>
      <c r="S4573" t="str">
        <f ca="1">IF(Table1[[#This Row],[Experience]]&gt;5,"Yes","No")</f>
        <v>Yes</v>
      </c>
      <c r="T4573" t="str">
        <f>TEXT(Table1[[#This Row],[Joining Date]],"mmmm")</f>
        <v>August</v>
      </c>
      <c r="U4573" t="str">
        <f>TEXT(Table1[[#This Row],[Joining Date]],"yyyy")</f>
        <v>2017</v>
      </c>
      <c r="V4573" s="5">
        <f ca="1">TODAY()-Table1[[#This Row],[Joining Date]]</f>
        <v>3267</v>
      </c>
      <c r="W4573" t="str">
        <f>LEFT(Table1[[#This Row],[Employee Name]],FIND(" ",Table1[[#This Row],[Employee Name]])-1)</f>
        <v>Karan</v>
      </c>
      <c r="X4573" t="str">
        <f>RIGHT(Table1[[#This Row],[Employee Name]],LEN(Table1[[#This Row],[Employee Name]])-FIND(" ",Table1[[#This Row],[Employee Name]]))</f>
        <v>Malhotra</v>
      </c>
      <c r="Y4573" t="str">
        <f>Table1[[#This Row],[Department]]&amp;"-"&amp;Table1[[#This Row],[Employee ID]]</f>
        <v>HR-E04969</v>
      </c>
      <c r="Z4573" t="str">
        <f>LEFT(Table1[[#This Row],[Department]],3)</f>
        <v>HR</v>
      </c>
      <c r="AA4573" t="str">
        <f>_xlfn.XLOOKUP(Table1[[#This Row],[Manager ID]],MANAGERS!A:A,MANAGERS!B:B)</f>
        <v>Manager_6</v>
      </c>
      <c r="AB4573" t="str" cm="1">
        <f t="array" ref="AB4573">_xlfn.XLOOKUP(Table1[[#This Row],[Manager ID]],Table2[[#All],[Manager ID]],Table2[[#All],[Department Head]])</f>
        <v>HR</v>
      </c>
      <c r="AC4573" s="2">
        <f>_xlfn.XLOOKUP(Table1[[#This Row],[City]],L:L,O:O)</f>
        <v>0.23674293405114402</v>
      </c>
      <c r="AD4573" t="str" cm="1">
        <f t="array" ref="AD4573">_xlfn.IFS(Table1[[#This Row],[Performance Score]]&gt;=90,"Excellent",Table1[[#This Row],[Performance Score]]&gt;=75,"Good",Table1[[#This Row],[Performance Score]]&gt;=60,"Average",Table1[[#This Row],[Performance Score]]&lt;=60,"Need Improvement")</f>
        <v>Need Improvement</v>
      </c>
      <c r="AE4573" t="str">
        <f>IF(AND(Table1[[#This Row],[Attendance %]]&gt;=80,(Table1[[#This Row],[Performance Score]]&gt;=80)),"Eligible","Not Eligible")</f>
        <v>Not Eligible</v>
      </c>
      <c r="AF4573" t="str">
        <f>IF(Table1[[#This Row],[Performance Score]]&gt;=80,"High Performer","Low Performer")</f>
        <v>Low Performer</v>
      </c>
      <c r="AG4573" t="str" cm="1">
        <f t="array" aca="1" ref="AG4573" ca="1">_xlfn.IFS(Table1[[#This Row],[Experience]]&lt;=3,"Junior",Table1[[#This Row],[Experience]]&lt;=7,"Mid Level",Table1[[#This Row],[Experience]]&gt;=7,"Senior")</f>
        <v>Senior</v>
      </c>
      <c r="AH4573" t="str">
        <f>IF(Table1[[#This Row],[Attendance %]]&gt;75,"OK","Below 75")</f>
        <v>OK</v>
      </c>
      <c r="AI4573" t="b">
        <f>ISBLANK(Table1[[#This Row],[Employee ID]])</f>
        <v>0</v>
      </c>
      <c r="AJ4573" t="b">
        <f>ISNUMBER(Table1[[#This Row],[Total Salary  ]])</f>
        <v>1</v>
      </c>
      <c r="AK4573" t="str">
        <f>IFERROR(_xlfn.XLOOKUP(Table1[[#This Row],[Manager ID]],MANAGERS!A:A,MANAGERS!B:B),"Not Found")</f>
        <v>Manager_6</v>
      </c>
    </row>
    <row r="4574" spans="1:37" x14ac:dyDescent="0.2">
      <c r="A4574" t="s">
        <v>2468</v>
      </c>
      <c r="B4574" t="s">
        <v>71</v>
      </c>
      <c r="C4574" t="s">
        <v>15</v>
      </c>
      <c r="D4574" t="s">
        <v>40</v>
      </c>
      <c r="E4574" t="s">
        <v>30</v>
      </c>
      <c r="F4574" s="1">
        <v>45435</v>
      </c>
      <c r="G4574" s="1">
        <v>32935</v>
      </c>
      <c r="H4574">
        <v>30284</v>
      </c>
      <c r="I4574">
        <v>19660</v>
      </c>
      <c r="J4574">
        <v>86</v>
      </c>
      <c r="K4574">
        <v>75</v>
      </c>
      <c r="L4574" t="s">
        <v>34</v>
      </c>
      <c r="M4574">
        <v>104</v>
      </c>
      <c r="N4574">
        <f>Table1[[#This Row],[Basic Salary]]+Table1[[#This Row],[Bonus]]</f>
        <v>49944</v>
      </c>
      <c r="O4574" s="2">
        <f>Table1[[#This Row],[Bonus]]/Table1[[#This Row],[Basic Salary]]</f>
        <v>0.64918768986923792</v>
      </c>
      <c r="P4574">
        <f ca="1">DATEDIF(Table1[[#This Row],[Date of Birth]],TODAY(),"Y")</f>
        <v>36</v>
      </c>
      <c r="Q4574">
        <f ca="1">DATEDIF(Table1[[#This Row],[Joining Date]],TODAY(),"Y")</f>
        <v>2</v>
      </c>
      <c r="R4574" t="str">
        <f ca="1">IF(YEAR(Table1[[#This Row],[Joining Date]])=YEAR(TODAY()),"Yes","No")</f>
        <v>No</v>
      </c>
      <c r="S4574" t="str">
        <f ca="1">IF(Table1[[#This Row],[Experience]]&gt;5,"Yes","No")</f>
        <v>No</v>
      </c>
      <c r="T4574" t="str">
        <f>TEXT(Table1[[#This Row],[Joining Date]],"mmmm")</f>
        <v>May</v>
      </c>
      <c r="U4574" t="str">
        <f>TEXT(Table1[[#This Row],[Joining Date]],"yyyy")</f>
        <v>2024</v>
      </c>
      <c r="V4574" s="5">
        <f ca="1">TODAY()-Table1[[#This Row],[Joining Date]]</f>
        <v>804</v>
      </c>
      <c r="W4574" t="str">
        <f>LEFT(Table1[[#This Row],[Employee Name]],FIND(" ",Table1[[#This Row],[Employee Name]])-1)</f>
        <v>Sneha</v>
      </c>
      <c r="X4574" t="str">
        <f>RIGHT(Table1[[#This Row],[Employee Name]],LEN(Table1[[#This Row],[Employee Name]])-FIND(" ",Table1[[#This Row],[Employee Name]]))</f>
        <v>Iyer</v>
      </c>
      <c r="Y4574" t="str">
        <f>Table1[[#This Row],[Department]]&amp;"-"&amp;Table1[[#This Row],[Employee ID]]</f>
        <v>IT-E02412</v>
      </c>
      <c r="Z4574" t="str">
        <f>LEFT(Table1[[#This Row],[Department]],3)</f>
        <v>IT</v>
      </c>
      <c r="AA4574" t="str">
        <f>_xlfn.XLOOKUP(Table1[[#This Row],[Manager ID]],MANAGERS!A:A,MANAGERS!B:B)</f>
        <v>Manager_4</v>
      </c>
      <c r="AB4574" t="str" cm="1">
        <f t="array" ref="AB4574">_xlfn.XLOOKUP(Table1[[#This Row],[Manager ID]],Table2[[#All],[Manager ID]],Table2[[#All],[Department Head]])</f>
        <v>Finance</v>
      </c>
      <c r="AC4574" s="2">
        <f>_xlfn.XLOOKUP(Table1[[#This Row],[City]],L:L,O:O)</f>
        <v>0.24030340748661314</v>
      </c>
      <c r="AD4574" t="str" cm="1">
        <f t="array" ref="AD4574">_xlfn.IFS(Table1[[#This Row],[Performance Score]]&gt;=90,"Excellent",Table1[[#This Row],[Performance Score]]&gt;=75,"Good",Table1[[#This Row],[Performance Score]]&gt;=60,"Average",Table1[[#This Row],[Performance Score]]&lt;=60,"Need Improvement")</f>
        <v>Good</v>
      </c>
      <c r="AE4574" t="str">
        <f>IF(AND(Table1[[#This Row],[Attendance %]]&gt;=80,(Table1[[#This Row],[Performance Score]]&gt;=80)),"Eligible","Not Eligible")</f>
        <v>Not Eligible</v>
      </c>
      <c r="AF4574" t="str">
        <f>IF(Table1[[#This Row],[Performance Score]]&gt;=80,"High Performer","Low Performer")</f>
        <v>Low Performer</v>
      </c>
      <c r="AG4574" t="str" cm="1">
        <f t="array" aca="1" ref="AG4574" ca="1">_xlfn.IFS(Table1[[#This Row],[Experience]]&lt;=3,"Junior",Table1[[#This Row],[Experience]]&lt;=7,"Mid Level",Table1[[#This Row],[Experience]]&gt;=7,"Senior")</f>
        <v>Junior</v>
      </c>
      <c r="AH4574" t="str">
        <f>IF(Table1[[#This Row],[Attendance %]]&gt;75,"OK","Below 75")</f>
        <v>OK</v>
      </c>
      <c r="AI4574" t="b">
        <f>ISBLANK(Table1[[#This Row],[Employee ID]])</f>
        <v>0</v>
      </c>
      <c r="AJ4574" t="b">
        <f>ISNUMBER(Table1[[#This Row],[Total Salary  ]])</f>
        <v>1</v>
      </c>
      <c r="AK4574" t="str">
        <f>IFERROR(_xlfn.XLOOKUP(Table1[[#This Row],[Manager ID]],MANAGERS!A:A,MANAGERS!B:B),"Not Found")</f>
        <v>Manager_4</v>
      </c>
    </row>
    <row r="4575" spans="1:37" x14ac:dyDescent="0.2">
      <c r="A4575" t="s">
        <v>4066</v>
      </c>
      <c r="B4575" t="s">
        <v>57</v>
      </c>
      <c r="C4575" t="s">
        <v>15</v>
      </c>
      <c r="D4575" t="s">
        <v>40</v>
      </c>
      <c r="E4575" t="s">
        <v>51</v>
      </c>
      <c r="F4575" s="1">
        <v>44938</v>
      </c>
      <c r="G4575" s="1">
        <v>29524</v>
      </c>
      <c r="H4575">
        <v>25033</v>
      </c>
      <c r="I4575">
        <v>24906</v>
      </c>
      <c r="J4575">
        <v>63</v>
      </c>
      <c r="K4575">
        <v>70</v>
      </c>
      <c r="L4575" t="s">
        <v>37</v>
      </c>
      <c r="M4575">
        <v>106</v>
      </c>
      <c r="N4575">
        <f>Table1[[#This Row],[Basic Salary]]+Table1[[#This Row],[Bonus]]</f>
        <v>49939</v>
      </c>
      <c r="O4575" s="2">
        <f>Table1[[#This Row],[Bonus]]/Table1[[#This Row],[Basic Salary]]</f>
        <v>0.99492669676027645</v>
      </c>
      <c r="P4575">
        <f ca="1">DATEDIF(Table1[[#This Row],[Date of Birth]],TODAY(),"Y")</f>
        <v>45</v>
      </c>
      <c r="Q4575">
        <f ca="1">DATEDIF(Table1[[#This Row],[Joining Date]],TODAY(),"Y")</f>
        <v>3</v>
      </c>
      <c r="R4575" t="str">
        <f ca="1">IF(YEAR(Table1[[#This Row],[Joining Date]])=YEAR(TODAY()),"Yes","No")</f>
        <v>No</v>
      </c>
      <c r="S4575" t="str">
        <f ca="1">IF(Table1[[#This Row],[Experience]]&gt;5,"Yes","No")</f>
        <v>No</v>
      </c>
      <c r="T4575" t="str">
        <f>TEXT(Table1[[#This Row],[Joining Date]],"mmmm")</f>
        <v>January</v>
      </c>
      <c r="U4575" t="str">
        <f>TEXT(Table1[[#This Row],[Joining Date]],"yyyy")</f>
        <v>2023</v>
      </c>
      <c r="V4575" s="5">
        <f ca="1">TODAY()-Table1[[#This Row],[Joining Date]]</f>
        <v>1301</v>
      </c>
      <c r="W4575" t="str">
        <f>LEFT(Table1[[#This Row],[Employee Name]],FIND(" ",Table1[[#This Row],[Employee Name]])-1)</f>
        <v>Swathi</v>
      </c>
      <c r="X4575" t="str">
        <f>RIGHT(Table1[[#This Row],[Employee Name]],LEN(Table1[[#This Row],[Employee Name]])-FIND(" ",Table1[[#This Row],[Employee Name]]))</f>
        <v>Ramesh</v>
      </c>
      <c r="Y4575" t="str">
        <f>Table1[[#This Row],[Department]]&amp;"-"&amp;Table1[[#This Row],[Employee ID]]</f>
        <v>IT-E04010</v>
      </c>
      <c r="Z4575" t="str">
        <f>LEFT(Table1[[#This Row],[Department]],3)</f>
        <v>IT</v>
      </c>
      <c r="AA4575" t="str">
        <f>_xlfn.XLOOKUP(Table1[[#This Row],[Manager ID]],MANAGERS!A:A,MANAGERS!B:B)</f>
        <v>Manager_6</v>
      </c>
      <c r="AB4575" t="str" cm="1">
        <f t="array" ref="AB4575">_xlfn.XLOOKUP(Table1[[#This Row],[Manager ID]],Table2[[#All],[Manager ID]],Table2[[#All],[Department Head]])</f>
        <v>HR</v>
      </c>
      <c r="AC4575" s="2">
        <f>_xlfn.XLOOKUP(Table1[[#This Row],[City]],L:L,O:O)</f>
        <v>0.24036902712549932</v>
      </c>
      <c r="AD4575" t="str" cm="1">
        <f t="array" ref="AD4575">_xlfn.IFS(Table1[[#This Row],[Performance Score]]&gt;=90,"Excellent",Table1[[#This Row],[Performance Score]]&gt;=75,"Good",Table1[[#This Row],[Performance Score]]&gt;=60,"Average",Table1[[#This Row],[Performance Score]]&lt;=60,"Need Improvement")</f>
        <v>Average</v>
      </c>
      <c r="AE4575" t="str">
        <f>IF(AND(Table1[[#This Row],[Attendance %]]&gt;=80,(Table1[[#This Row],[Performance Score]]&gt;=80)),"Eligible","Not Eligible")</f>
        <v>Not Eligible</v>
      </c>
      <c r="AF4575" t="str">
        <f>IF(Table1[[#This Row],[Performance Score]]&gt;=80,"High Performer","Low Performer")</f>
        <v>Low Performer</v>
      </c>
      <c r="AG4575" t="str" cm="1">
        <f t="array" aca="1" ref="AG4575" ca="1">_xlfn.IFS(Table1[[#This Row],[Experience]]&lt;=3,"Junior",Table1[[#This Row],[Experience]]&lt;=7,"Mid Level",Table1[[#This Row],[Experience]]&gt;=7,"Senior")</f>
        <v>Junior</v>
      </c>
      <c r="AH4575" t="str">
        <f>IF(Table1[[#This Row],[Attendance %]]&gt;75,"OK","Below 75")</f>
        <v>Below 75</v>
      </c>
      <c r="AI4575" t="b">
        <f>ISBLANK(Table1[[#This Row],[Employee ID]])</f>
        <v>0</v>
      </c>
      <c r="AJ4575" t="b">
        <f>ISNUMBER(Table1[[#This Row],[Total Salary  ]])</f>
        <v>1</v>
      </c>
      <c r="AK4575" t="str">
        <f>IFERROR(_xlfn.XLOOKUP(Table1[[#This Row],[Manager ID]],MANAGERS!A:A,MANAGERS!B:B),"Not Found")</f>
        <v>Manager_6</v>
      </c>
    </row>
    <row r="4576" spans="1:37" x14ac:dyDescent="0.2">
      <c r="A4576" t="s">
        <v>3051</v>
      </c>
      <c r="B4576" t="s">
        <v>48</v>
      </c>
      <c r="C4576" t="s">
        <v>15</v>
      </c>
      <c r="D4576" t="s">
        <v>46</v>
      </c>
      <c r="E4576" t="s">
        <v>65</v>
      </c>
      <c r="F4576" s="1">
        <v>42441</v>
      </c>
      <c r="G4576" s="1">
        <v>37254</v>
      </c>
      <c r="H4576">
        <v>41284</v>
      </c>
      <c r="I4576">
        <v>8616</v>
      </c>
      <c r="J4576">
        <v>77</v>
      </c>
      <c r="K4576">
        <v>74</v>
      </c>
      <c r="L4576" t="s">
        <v>34</v>
      </c>
      <c r="M4576">
        <v>114</v>
      </c>
      <c r="N4576">
        <f>Table1[[#This Row],[Basic Salary]]+Table1[[#This Row],[Bonus]]</f>
        <v>49900</v>
      </c>
      <c r="O4576" s="2">
        <f>Table1[[#This Row],[Bonus]]/Table1[[#This Row],[Basic Salary]]</f>
        <v>0.20870070729580467</v>
      </c>
      <c r="P4576">
        <f ca="1">DATEDIF(Table1[[#This Row],[Date of Birth]],TODAY(),"Y")</f>
        <v>24</v>
      </c>
      <c r="Q4576">
        <f ca="1">DATEDIF(Table1[[#This Row],[Joining Date]],TODAY(),"Y")</f>
        <v>10</v>
      </c>
      <c r="R4576" t="str">
        <f ca="1">IF(YEAR(Table1[[#This Row],[Joining Date]])=YEAR(TODAY()),"Yes","No")</f>
        <v>No</v>
      </c>
      <c r="S4576" t="str">
        <f ca="1">IF(Table1[[#This Row],[Experience]]&gt;5,"Yes","No")</f>
        <v>Yes</v>
      </c>
      <c r="T4576" t="str">
        <f>TEXT(Table1[[#This Row],[Joining Date]],"mmmm")</f>
        <v>March</v>
      </c>
      <c r="U4576" t="str">
        <f>TEXT(Table1[[#This Row],[Joining Date]],"yyyy")</f>
        <v>2016</v>
      </c>
      <c r="V4576" s="5">
        <f ca="1">TODAY()-Table1[[#This Row],[Joining Date]]</f>
        <v>3798</v>
      </c>
      <c r="W4576" t="str">
        <f>LEFT(Table1[[#This Row],[Employee Name]],FIND(" ",Table1[[#This Row],[Employee Name]])-1)</f>
        <v>Aditya</v>
      </c>
      <c r="X4576" t="str">
        <f>RIGHT(Table1[[#This Row],[Employee Name]],LEN(Table1[[#This Row],[Employee Name]])-FIND(" ",Table1[[#This Row],[Employee Name]]))</f>
        <v>Kapoor</v>
      </c>
      <c r="Y4576" t="str">
        <f>Table1[[#This Row],[Department]]&amp;"-"&amp;Table1[[#This Row],[Employee ID]]</f>
        <v>Support-E02995</v>
      </c>
      <c r="Z4576" t="str">
        <f>LEFT(Table1[[#This Row],[Department]],3)</f>
        <v>Sup</v>
      </c>
      <c r="AA4576" t="str">
        <f>_xlfn.XLOOKUP(Table1[[#This Row],[Manager ID]],MANAGERS!A:A,MANAGERS!B:B)</f>
        <v>Manager_14</v>
      </c>
      <c r="AB4576" t="str" cm="1">
        <f t="array" ref="AB4576">_xlfn.XLOOKUP(Table1[[#This Row],[Manager ID]],Table2[[#All],[Manager ID]],Table2[[#All],[Department Head]])</f>
        <v>Marketing</v>
      </c>
      <c r="AC4576" s="2">
        <f>_xlfn.XLOOKUP(Table1[[#This Row],[City]],L:L,O:O)</f>
        <v>0.24030340748661314</v>
      </c>
      <c r="AD4576" t="str" cm="1">
        <f t="array" ref="AD4576">_xlfn.IFS(Table1[[#This Row],[Performance Score]]&gt;=90,"Excellent",Table1[[#This Row],[Performance Score]]&gt;=75,"Good",Table1[[#This Row],[Performance Score]]&gt;=60,"Average",Table1[[#This Row],[Performance Score]]&lt;=60,"Need Improvement")</f>
        <v>Average</v>
      </c>
      <c r="AE4576" t="str">
        <f>IF(AND(Table1[[#This Row],[Attendance %]]&gt;=80,(Table1[[#This Row],[Performance Score]]&gt;=80)),"Eligible","Not Eligible")</f>
        <v>Not Eligible</v>
      </c>
      <c r="AF4576" t="str">
        <f>IF(Table1[[#This Row],[Performance Score]]&gt;=80,"High Performer","Low Performer")</f>
        <v>Low Performer</v>
      </c>
      <c r="AG4576" t="str" cm="1">
        <f t="array" aca="1" ref="AG4576" ca="1">_xlfn.IFS(Table1[[#This Row],[Experience]]&lt;=3,"Junior",Table1[[#This Row],[Experience]]&lt;=7,"Mid Level",Table1[[#This Row],[Experience]]&gt;=7,"Senior")</f>
        <v>Senior</v>
      </c>
      <c r="AH4576" t="str">
        <f>IF(Table1[[#This Row],[Attendance %]]&gt;75,"OK","Below 75")</f>
        <v>OK</v>
      </c>
      <c r="AI4576" t="b">
        <f>ISBLANK(Table1[[#This Row],[Employee ID]])</f>
        <v>0</v>
      </c>
      <c r="AJ4576" t="b">
        <f>ISNUMBER(Table1[[#This Row],[Total Salary  ]])</f>
        <v>1</v>
      </c>
      <c r="AK4576" t="str">
        <f>IFERROR(_xlfn.XLOOKUP(Table1[[#This Row],[Manager ID]],MANAGERS!A:A,MANAGERS!B:B),"Not Found")</f>
        <v>Manager_14</v>
      </c>
    </row>
    <row r="4577" spans="1:37" x14ac:dyDescent="0.2">
      <c r="A4577" t="s">
        <v>4720</v>
      </c>
      <c r="B4577" t="s">
        <v>14</v>
      </c>
      <c r="C4577" t="s">
        <v>21</v>
      </c>
      <c r="D4577" t="s">
        <v>33</v>
      </c>
      <c r="E4577" t="s">
        <v>65</v>
      </c>
      <c r="F4577" s="1">
        <v>44232</v>
      </c>
      <c r="G4577" s="1">
        <v>31241</v>
      </c>
      <c r="H4577">
        <v>37545</v>
      </c>
      <c r="I4577">
        <v>12318</v>
      </c>
      <c r="J4577">
        <v>73</v>
      </c>
      <c r="K4577">
        <v>68</v>
      </c>
      <c r="L4577" t="s">
        <v>53</v>
      </c>
      <c r="M4577">
        <v>109</v>
      </c>
      <c r="N4577">
        <f>Table1[[#This Row],[Basic Salary]]+Table1[[#This Row],[Bonus]]</f>
        <v>49863</v>
      </c>
      <c r="O4577" s="2">
        <f>Table1[[#This Row],[Bonus]]/Table1[[#This Row],[Basic Salary]]</f>
        <v>0.3280862964442669</v>
      </c>
      <c r="P4577">
        <f ca="1">DATEDIF(Table1[[#This Row],[Date of Birth]],TODAY(),"Y")</f>
        <v>41</v>
      </c>
      <c r="Q4577">
        <f ca="1">DATEDIF(Table1[[#This Row],[Joining Date]],TODAY(),"Y")</f>
        <v>5</v>
      </c>
      <c r="R4577" t="str">
        <f ca="1">IF(YEAR(Table1[[#This Row],[Joining Date]])=YEAR(TODAY()),"Yes","No")</f>
        <v>No</v>
      </c>
      <c r="S4577" t="str">
        <f ca="1">IF(Table1[[#This Row],[Experience]]&gt;5,"Yes","No")</f>
        <v>No</v>
      </c>
      <c r="T4577" t="str">
        <f>TEXT(Table1[[#This Row],[Joining Date]],"mmmm")</f>
        <v>February</v>
      </c>
      <c r="U4577" t="str">
        <f>TEXT(Table1[[#This Row],[Joining Date]],"yyyy")</f>
        <v>2021</v>
      </c>
      <c r="V4577" s="5">
        <f ca="1">TODAY()-Table1[[#This Row],[Joining Date]]</f>
        <v>2007</v>
      </c>
      <c r="W4577" t="str">
        <f>LEFT(Table1[[#This Row],[Employee Name]],FIND(" ",Table1[[#This Row],[Employee Name]])-1)</f>
        <v>Nisha</v>
      </c>
      <c r="X4577" t="str">
        <f>RIGHT(Table1[[#This Row],[Employee Name]],LEN(Table1[[#This Row],[Employee Name]])-FIND(" ",Table1[[#This Row],[Employee Name]]))</f>
        <v>Kapoor</v>
      </c>
      <c r="Y4577" t="str">
        <f>Table1[[#This Row],[Department]]&amp;"-"&amp;Table1[[#This Row],[Employee ID]]</f>
        <v>Marketing-E04664</v>
      </c>
      <c r="Z4577" t="str">
        <f>LEFT(Table1[[#This Row],[Department]],3)</f>
        <v>Mar</v>
      </c>
      <c r="AA4577" t="str">
        <f>_xlfn.XLOOKUP(Table1[[#This Row],[Manager ID]],MANAGERS!A:A,MANAGERS!B:B)</f>
        <v>Manager_9</v>
      </c>
      <c r="AB4577" t="str" cm="1">
        <f t="array" ref="AB4577">_xlfn.XLOOKUP(Table1[[#This Row],[Manager ID]],Table2[[#All],[Manager ID]],Table2[[#All],[Department Head]])</f>
        <v>Sales</v>
      </c>
      <c r="AC4577" s="2">
        <f>_xlfn.XLOOKUP(Table1[[#This Row],[City]],L:L,O:O)</f>
        <v>0.23685887225230964</v>
      </c>
      <c r="AD4577" t="str" cm="1">
        <f t="array" ref="AD4577">_xlfn.IFS(Table1[[#This Row],[Performance Score]]&gt;=90,"Excellent",Table1[[#This Row],[Performance Score]]&gt;=75,"Good",Table1[[#This Row],[Performance Score]]&gt;=60,"Average",Table1[[#This Row],[Performance Score]]&lt;=60,"Need Improvement")</f>
        <v>Average</v>
      </c>
      <c r="AE4577" t="str">
        <f>IF(AND(Table1[[#This Row],[Attendance %]]&gt;=80,(Table1[[#This Row],[Performance Score]]&gt;=80)),"Eligible","Not Eligible")</f>
        <v>Not Eligible</v>
      </c>
      <c r="AF4577" t="str">
        <f>IF(Table1[[#This Row],[Performance Score]]&gt;=80,"High Performer","Low Performer")</f>
        <v>Low Performer</v>
      </c>
      <c r="AG4577" t="str" cm="1">
        <f t="array" aca="1" ref="AG4577" ca="1">_xlfn.IFS(Table1[[#This Row],[Experience]]&lt;=3,"Junior",Table1[[#This Row],[Experience]]&lt;=7,"Mid Level",Table1[[#This Row],[Experience]]&gt;=7,"Senior")</f>
        <v>Mid Level</v>
      </c>
      <c r="AH4577" t="str">
        <f>IF(Table1[[#This Row],[Attendance %]]&gt;75,"OK","Below 75")</f>
        <v>Below 75</v>
      </c>
      <c r="AI4577" t="b">
        <f>ISBLANK(Table1[[#This Row],[Employee ID]])</f>
        <v>0</v>
      </c>
      <c r="AJ4577" t="b">
        <f>ISNUMBER(Table1[[#This Row],[Total Salary  ]])</f>
        <v>1</v>
      </c>
      <c r="AK4577" t="str">
        <f>IFERROR(_xlfn.XLOOKUP(Table1[[#This Row],[Manager ID]],MANAGERS!A:A,MANAGERS!B:B),"Not Found")</f>
        <v>Manager_9</v>
      </c>
    </row>
    <row r="4578" spans="1:37" x14ac:dyDescent="0.2">
      <c r="A4578" t="s">
        <v>2026</v>
      </c>
      <c r="B4578" t="s">
        <v>50</v>
      </c>
      <c r="C4578" t="s">
        <v>15</v>
      </c>
      <c r="D4578" t="s">
        <v>16</v>
      </c>
      <c r="E4578" t="s">
        <v>22</v>
      </c>
      <c r="F4578" s="1">
        <v>43067</v>
      </c>
      <c r="G4578" s="1">
        <v>38069</v>
      </c>
      <c r="H4578">
        <v>31137</v>
      </c>
      <c r="I4578">
        <v>18722</v>
      </c>
      <c r="J4578">
        <v>90</v>
      </c>
      <c r="K4578">
        <v>60</v>
      </c>
      <c r="L4578" t="s">
        <v>27</v>
      </c>
      <c r="M4578">
        <v>103</v>
      </c>
      <c r="N4578">
        <f>Table1[[#This Row],[Basic Salary]]+Table1[[#This Row],[Bonus]]</f>
        <v>49859</v>
      </c>
      <c r="O4578" s="2">
        <f>Table1[[#This Row],[Bonus]]/Table1[[#This Row],[Basic Salary]]</f>
        <v>0.60127822205093617</v>
      </c>
      <c r="P4578">
        <f ca="1">DATEDIF(Table1[[#This Row],[Date of Birth]],TODAY(),"Y")</f>
        <v>22</v>
      </c>
      <c r="Q4578">
        <f ca="1">DATEDIF(Table1[[#This Row],[Joining Date]],TODAY(),"Y")</f>
        <v>8</v>
      </c>
      <c r="R4578" t="str">
        <f ca="1">IF(YEAR(Table1[[#This Row],[Joining Date]])=YEAR(TODAY()),"Yes","No")</f>
        <v>No</v>
      </c>
      <c r="S4578" t="str">
        <f ca="1">IF(Table1[[#This Row],[Experience]]&gt;5,"Yes","No")</f>
        <v>Yes</v>
      </c>
      <c r="T4578" t="str">
        <f>TEXT(Table1[[#This Row],[Joining Date]],"mmmm")</f>
        <v>November</v>
      </c>
      <c r="U4578" t="str">
        <f>TEXT(Table1[[#This Row],[Joining Date]],"yyyy")</f>
        <v>2017</v>
      </c>
      <c r="V4578" s="5">
        <f ca="1">TODAY()-Table1[[#This Row],[Joining Date]]</f>
        <v>3172</v>
      </c>
      <c r="W4578" t="str">
        <f>LEFT(Table1[[#This Row],[Employee Name]],FIND(" ",Table1[[#This Row],[Employee Name]])-1)</f>
        <v>Ravi</v>
      </c>
      <c r="X4578" t="str">
        <f>RIGHT(Table1[[#This Row],[Employee Name]],LEN(Table1[[#This Row],[Employee Name]])-FIND(" ",Table1[[#This Row],[Employee Name]]))</f>
        <v>Teja</v>
      </c>
      <c r="Y4578" t="str">
        <f>Table1[[#This Row],[Department]]&amp;"-"&amp;Table1[[#This Row],[Employee ID]]</f>
        <v>HR-E01970</v>
      </c>
      <c r="Z4578" t="str">
        <f>LEFT(Table1[[#This Row],[Department]],3)</f>
        <v>HR</v>
      </c>
      <c r="AA4578" t="str">
        <f>_xlfn.XLOOKUP(Table1[[#This Row],[Manager ID]],MANAGERS!A:A,MANAGERS!B:B)</f>
        <v>Manager_3</v>
      </c>
      <c r="AB4578" t="str" cm="1">
        <f t="array" ref="AB4578">_xlfn.XLOOKUP(Table1[[#This Row],[Manager ID]],Table2[[#All],[Manager ID]],Table2[[#All],[Department Head]])</f>
        <v>IT</v>
      </c>
      <c r="AC4578" s="2">
        <f>_xlfn.XLOOKUP(Table1[[#This Row],[City]],L:L,O:O)</f>
        <v>0.23674293405114402</v>
      </c>
      <c r="AD4578" t="str" cm="1">
        <f t="array" ref="AD4578">_xlfn.IFS(Table1[[#This Row],[Performance Score]]&gt;=90,"Excellent",Table1[[#This Row],[Performance Score]]&gt;=75,"Good",Table1[[#This Row],[Performance Score]]&gt;=60,"Average",Table1[[#This Row],[Performance Score]]&lt;=60,"Need Improvement")</f>
        <v>Average</v>
      </c>
      <c r="AE4578" t="str">
        <f>IF(AND(Table1[[#This Row],[Attendance %]]&gt;=80,(Table1[[#This Row],[Performance Score]]&gt;=80)),"Eligible","Not Eligible")</f>
        <v>Not Eligible</v>
      </c>
      <c r="AF4578" t="str">
        <f>IF(Table1[[#This Row],[Performance Score]]&gt;=80,"High Performer","Low Performer")</f>
        <v>Low Performer</v>
      </c>
      <c r="AG4578" t="str" cm="1">
        <f t="array" aca="1" ref="AG4578" ca="1">_xlfn.IFS(Table1[[#This Row],[Experience]]&lt;=3,"Junior",Table1[[#This Row],[Experience]]&lt;=7,"Mid Level",Table1[[#This Row],[Experience]]&gt;=7,"Senior")</f>
        <v>Senior</v>
      </c>
      <c r="AH4578" t="str">
        <f>IF(Table1[[#This Row],[Attendance %]]&gt;75,"OK","Below 75")</f>
        <v>OK</v>
      </c>
      <c r="AI4578" t="b">
        <f>ISBLANK(Table1[[#This Row],[Employee ID]])</f>
        <v>0</v>
      </c>
      <c r="AJ4578" t="b">
        <f>ISNUMBER(Table1[[#This Row],[Total Salary  ]])</f>
        <v>1</v>
      </c>
      <c r="AK4578" t="str">
        <f>IFERROR(_xlfn.XLOOKUP(Table1[[#This Row],[Manager ID]],MANAGERS!A:A,MANAGERS!B:B),"Not Found")</f>
        <v>Manager_3</v>
      </c>
    </row>
    <row r="4579" spans="1:37" x14ac:dyDescent="0.2">
      <c r="A4579" t="s">
        <v>3476</v>
      </c>
      <c r="B4579" t="s">
        <v>36</v>
      </c>
      <c r="C4579" t="s">
        <v>21</v>
      </c>
      <c r="D4579" t="s">
        <v>46</v>
      </c>
      <c r="E4579" t="s">
        <v>26</v>
      </c>
      <c r="F4579" s="1">
        <v>45278</v>
      </c>
      <c r="G4579" s="1">
        <v>35637</v>
      </c>
      <c r="H4579">
        <v>39569</v>
      </c>
      <c r="I4579">
        <v>10246</v>
      </c>
      <c r="J4579">
        <v>66</v>
      </c>
      <c r="K4579">
        <v>75</v>
      </c>
      <c r="L4579" t="s">
        <v>23</v>
      </c>
      <c r="M4579">
        <v>108</v>
      </c>
      <c r="N4579">
        <f>Table1[[#This Row],[Basic Salary]]+Table1[[#This Row],[Bonus]]</f>
        <v>49815</v>
      </c>
      <c r="O4579" s="2">
        <f>Table1[[#This Row],[Bonus]]/Table1[[#This Row],[Basic Salary]]</f>
        <v>0.25894007935505065</v>
      </c>
      <c r="P4579">
        <f ca="1">DATEDIF(Table1[[#This Row],[Date of Birth]],TODAY(),"Y")</f>
        <v>29</v>
      </c>
      <c r="Q4579">
        <f ca="1">DATEDIF(Table1[[#This Row],[Joining Date]],TODAY(),"Y")</f>
        <v>2</v>
      </c>
      <c r="R4579" t="str">
        <f ca="1">IF(YEAR(Table1[[#This Row],[Joining Date]])=YEAR(TODAY()),"Yes","No")</f>
        <v>No</v>
      </c>
      <c r="S4579" t="str">
        <f ca="1">IF(Table1[[#This Row],[Experience]]&gt;5,"Yes","No")</f>
        <v>No</v>
      </c>
      <c r="T4579" t="str">
        <f>TEXT(Table1[[#This Row],[Joining Date]],"mmmm")</f>
        <v>December</v>
      </c>
      <c r="U4579" t="str">
        <f>TEXT(Table1[[#This Row],[Joining Date]],"yyyy")</f>
        <v>2023</v>
      </c>
      <c r="V4579" s="5">
        <f ca="1">TODAY()-Table1[[#This Row],[Joining Date]]</f>
        <v>961</v>
      </c>
      <c r="W4579" t="str">
        <f>LEFT(Table1[[#This Row],[Employee Name]],FIND(" ",Table1[[#This Row],[Employee Name]])-1)</f>
        <v>Meera</v>
      </c>
      <c r="X4579" t="str">
        <f>RIGHT(Table1[[#This Row],[Employee Name]],LEN(Table1[[#This Row],[Employee Name]])-FIND(" ",Table1[[#This Row],[Employee Name]]))</f>
        <v>Joshi</v>
      </c>
      <c r="Y4579" t="str">
        <f>Table1[[#This Row],[Department]]&amp;"-"&amp;Table1[[#This Row],[Employee ID]]</f>
        <v>Support-E03420</v>
      </c>
      <c r="Z4579" t="str">
        <f>LEFT(Table1[[#This Row],[Department]],3)</f>
        <v>Sup</v>
      </c>
      <c r="AA4579" t="str">
        <f>_xlfn.XLOOKUP(Table1[[#This Row],[Manager ID]],MANAGERS!A:A,MANAGERS!B:B)</f>
        <v>Manager_8</v>
      </c>
      <c r="AB4579" t="str" cm="1">
        <f t="array" ref="AB4579">_xlfn.XLOOKUP(Table1[[#This Row],[Manager ID]],Table2[[#All],[Manager ID]],Table2[[#All],[Department Head]])</f>
        <v>Sales</v>
      </c>
      <c r="AC4579" s="2">
        <f>_xlfn.XLOOKUP(Table1[[#This Row],[City]],L:L,O:O)</f>
        <v>0.23486488519629886</v>
      </c>
      <c r="AD4579" t="str" cm="1">
        <f t="array" ref="AD4579">_xlfn.IFS(Table1[[#This Row],[Performance Score]]&gt;=90,"Excellent",Table1[[#This Row],[Performance Score]]&gt;=75,"Good",Table1[[#This Row],[Performance Score]]&gt;=60,"Average",Table1[[#This Row],[Performance Score]]&lt;=60,"Need Improvement")</f>
        <v>Good</v>
      </c>
      <c r="AE4579" t="str">
        <f>IF(AND(Table1[[#This Row],[Attendance %]]&gt;=80,(Table1[[#This Row],[Performance Score]]&gt;=80)),"Eligible","Not Eligible")</f>
        <v>Not Eligible</v>
      </c>
      <c r="AF4579" t="str">
        <f>IF(Table1[[#This Row],[Performance Score]]&gt;=80,"High Performer","Low Performer")</f>
        <v>Low Performer</v>
      </c>
      <c r="AG4579" t="str" cm="1">
        <f t="array" aca="1" ref="AG4579" ca="1">_xlfn.IFS(Table1[[#This Row],[Experience]]&lt;=3,"Junior",Table1[[#This Row],[Experience]]&lt;=7,"Mid Level",Table1[[#This Row],[Experience]]&gt;=7,"Senior")</f>
        <v>Junior</v>
      </c>
      <c r="AH4579" t="str">
        <f>IF(Table1[[#This Row],[Attendance %]]&gt;75,"OK","Below 75")</f>
        <v>Below 75</v>
      </c>
      <c r="AI4579" t="b">
        <f>ISBLANK(Table1[[#This Row],[Employee ID]])</f>
        <v>0</v>
      </c>
      <c r="AJ4579" t="b">
        <f>ISNUMBER(Table1[[#This Row],[Total Salary  ]])</f>
        <v>1</v>
      </c>
      <c r="AK4579" t="str">
        <f>IFERROR(_xlfn.XLOOKUP(Table1[[#This Row],[Manager ID]],MANAGERS!A:A,MANAGERS!B:B),"Not Found")</f>
        <v>Manager_8</v>
      </c>
    </row>
    <row r="4580" spans="1:37" x14ac:dyDescent="0.2">
      <c r="A4580" t="s">
        <v>4328</v>
      </c>
      <c r="B4580" t="s">
        <v>69</v>
      </c>
      <c r="C4580" t="s">
        <v>15</v>
      </c>
      <c r="D4580" t="s">
        <v>33</v>
      </c>
      <c r="E4580" t="s">
        <v>51</v>
      </c>
      <c r="F4580" s="1">
        <v>44023</v>
      </c>
      <c r="G4580" s="1">
        <v>37984</v>
      </c>
      <c r="H4580">
        <v>30451</v>
      </c>
      <c r="I4580">
        <v>19363</v>
      </c>
      <c r="J4580">
        <v>68</v>
      </c>
      <c r="K4580">
        <v>40</v>
      </c>
      <c r="L4580" t="s">
        <v>18</v>
      </c>
      <c r="M4580">
        <v>105</v>
      </c>
      <c r="N4580">
        <f>Table1[[#This Row],[Basic Salary]]+Table1[[#This Row],[Bonus]]</f>
        <v>49814</v>
      </c>
      <c r="O4580" s="2">
        <f>Table1[[#This Row],[Bonus]]/Table1[[#This Row],[Basic Salary]]</f>
        <v>0.63587402712554597</v>
      </c>
      <c r="P4580">
        <f ca="1">DATEDIF(Table1[[#This Row],[Date of Birth]],TODAY(),"Y")</f>
        <v>22</v>
      </c>
      <c r="Q4580">
        <f ca="1">DATEDIF(Table1[[#This Row],[Joining Date]],TODAY(),"Y")</f>
        <v>6</v>
      </c>
      <c r="R4580" t="str">
        <f ca="1">IF(YEAR(Table1[[#This Row],[Joining Date]])=YEAR(TODAY()),"Yes","No")</f>
        <v>No</v>
      </c>
      <c r="S4580" t="str">
        <f ca="1">IF(Table1[[#This Row],[Experience]]&gt;5,"Yes","No")</f>
        <v>Yes</v>
      </c>
      <c r="T4580" t="str">
        <f>TEXT(Table1[[#This Row],[Joining Date]],"mmmm")</f>
        <v>July</v>
      </c>
      <c r="U4580" t="str">
        <f>TEXT(Table1[[#This Row],[Joining Date]],"yyyy")</f>
        <v>2020</v>
      </c>
      <c r="V4580" s="5">
        <f ca="1">TODAY()-Table1[[#This Row],[Joining Date]]</f>
        <v>2216</v>
      </c>
      <c r="W4580" t="str">
        <f>LEFT(Table1[[#This Row],[Employee Name]],FIND(" ",Table1[[#This Row],[Employee Name]])-1)</f>
        <v>Neha</v>
      </c>
      <c r="X4580" t="str">
        <f>RIGHT(Table1[[#This Row],[Employee Name]],LEN(Table1[[#This Row],[Employee Name]])-FIND(" ",Table1[[#This Row],[Employee Name]]))</f>
        <v>Kulkarni</v>
      </c>
      <c r="Y4580" t="str">
        <f>Table1[[#This Row],[Department]]&amp;"-"&amp;Table1[[#This Row],[Employee ID]]</f>
        <v>Marketing-E04272</v>
      </c>
      <c r="Z4580" t="str">
        <f>LEFT(Table1[[#This Row],[Department]],3)</f>
        <v>Mar</v>
      </c>
      <c r="AA4580" t="str">
        <f>_xlfn.XLOOKUP(Table1[[#This Row],[Manager ID]],MANAGERS!A:A,MANAGERS!B:B)</f>
        <v>Manager_5</v>
      </c>
      <c r="AB4580" t="str" cm="1">
        <f t="array" ref="AB4580">_xlfn.XLOOKUP(Table1[[#This Row],[Manager ID]],Table2[[#All],[Manager ID]],Table2[[#All],[Department Head]])</f>
        <v>Sales</v>
      </c>
      <c r="AC4580" s="2">
        <f>_xlfn.XLOOKUP(Table1[[#This Row],[City]],L:L,O:O)</f>
        <v>0.21356479274849693</v>
      </c>
      <c r="AD4580" t="str" cm="1">
        <f t="array" ref="AD4580">_xlfn.IFS(Table1[[#This Row],[Performance Score]]&gt;=90,"Excellent",Table1[[#This Row],[Performance Score]]&gt;=75,"Good",Table1[[#This Row],[Performance Score]]&gt;=60,"Average",Table1[[#This Row],[Performance Score]]&lt;=60,"Need Improvement")</f>
        <v>Need Improvement</v>
      </c>
      <c r="AE4580" t="str">
        <f>IF(AND(Table1[[#This Row],[Attendance %]]&gt;=80,(Table1[[#This Row],[Performance Score]]&gt;=80)),"Eligible","Not Eligible")</f>
        <v>Not Eligible</v>
      </c>
      <c r="AF4580" t="str">
        <f>IF(Table1[[#This Row],[Performance Score]]&gt;=80,"High Performer","Low Performer")</f>
        <v>Low Performer</v>
      </c>
      <c r="AG4580" t="str" cm="1">
        <f t="array" aca="1" ref="AG4580" ca="1">_xlfn.IFS(Table1[[#This Row],[Experience]]&lt;=3,"Junior",Table1[[#This Row],[Experience]]&lt;=7,"Mid Level",Table1[[#This Row],[Experience]]&gt;=7,"Senior")</f>
        <v>Mid Level</v>
      </c>
      <c r="AH4580" t="str">
        <f>IF(Table1[[#This Row],[Attendance %]]&gt;75,"OK","Below 75")</f>
        <v>Below 75</v>
      </c>
      <c r="AI4580" t="b">
        <f>ISBLANK(Table1[[#This Row],[Employee ID]])</f>
        <v>0</v>
      </c>
      <c r="AJ4580" t="b">
        <f>ISNUMBER(Table1[[#This Row],[Total Salary  ]])</f>
        <v>1</v>
      </c>
      <c r="AK4580" t="str">
        <f>IFERROR(_xlfn.XLOOKUP(Table1[[#This Row],[Manager ID]],MANAGERS!A:A,MANAGERS!B:B),"Not Found")</f>
        <v>Manager_5</v>
      </c>
    </row>
    <row r="4581" spans="1:37" x14ac:dyDescent="0.2">
      <c r="A4581" t="s">
        <v>1486</v>
      </c>
      <c r="B4581" t="s">
        <v>50</v>
      </c>
      <c r="C4581" t="s">
        <v>15</v>
      </c>
      <c r="D4581" t="s">
        <v>46</v>
      </c>
      <c r="E4581" t="s">
        <v>65</v>
      </c>
      <c r="F4581" s="1">
        <v>44217</v>
      </c>
      <c r="G4581" s="1">
        <v>34931</v>
      </c>
      <c r="H4581">
        <v>34078</v>
      </c>
      <c r="I4581">
        <v>15730</v>
      </c>
      <c r="J4581">
        <v>80</v>
      </c>
      <c r="K4581">
        <v>99</v>
      </c>
      <c r="L4581" t="s">
        <v>37</v>
      </c>
      <c r="M4581">
        <v>107</v>
      </c>
      <c r="N4581">
        <f>Table1[[#This Row],[Basic Salary]]+Table1[[#This Row],[Bonus]]</f>
        <v>49808</v>
      </c>
      <c r="O4581" s="2">
        <f>Table1[[#This Row],[Bonus]]/Table1[[#This Row],[Basic Salary]]</f>
        <v>0.46158812136862493</v>
      </c>
      <c r="P4581">
        <f ca="1">DATEDIF(Table1[[#This Row],[Date of Birth]],TODAY(),"Y")</f>
        <v>30</v>
      </c>
      <c r="Q4581">
        <f ca="1">DATEDIF(Table1[[#This Row],[Joining Date]],TODAY(),"Y")</f>
        <v>5</v>
      </c>
      <c r="R4581" t="str">
        <f ca="1">IF(YEAR(Table1[[#This Row],[Joining Date]])=YEAR(TODAY()),"Yes","No")</f>
        <v>No</v>
      </c>
      <c r="S4581" t="str">
        <f ca="1">IF(Table1[[#This Row],[Experience]]&gt;5,"Yes","No")</f>
        <v>No</v>
      </c>
      <c r="T4581" t="str">
        <f>TEXT(Table1[[#This Row],[Joining Date]],"mmmm")</f>
        <v>January</v>
      </c>
      <c r="U4581" t="str">
        <f>TEXT(Table1[[#This Row],[Joining Date]],"yyyy")</f>
        <v>2021</v>
      </c>
      <c r="V4581" s="5">
        <f ca="1">TODAY()-Table1[[#This Row],[Joining Date]]</f>
        <v>2022</v>
      </c>
      <c r="W4581" t="str">
        <f>LEFT(Table1[[#This Row],[Employee Name]],FIND(" ",Table1[[#This Row],[Employee Name]])-1)</f>
        <v>Ravi</v>
      </c>
      <c r="X4581" t="str">
        <f>RIGHT(Table1[[#This Row],[Employee Name]],LEN(Table1[[#This Row],[Employee Name]])-FIND(" ",Table1[[#This Row],[Employee Name]]))</f>
        <v>Teja</v>
      </c>
      <c r="Y4581" t="str">
        <f>Table1[[#This Row],[Department]]&amp;"-"&amp;Table1[[#This Row],[Employee ID]]</f>
        <v>Support-E01430</v>
      </c>
      <c r="Z4581" t="str">
        <f>LEFT(Table1[[#This Row],[Department]],3)</f>
        <v>Sup</v>
      </c>
      <c r="AA4581" t="str">
        <f>_xlfn.XLOOKUP(Table1[[#This Row],[Manager ID]],MANAGERS!A:A,MANAGERS!B:B)</f>
        <v>Manager_7</v>
      </c>
      <c r="AB4581" t="str" cm="1">
        <f t="array" ref="AB4581">_xlfn.XLOOKUP(Table1[[#This Row],[Manager ID]],Table2[[#All],[Manager ID]],Table2[[#All],[Department Head]])</f>
        <v>Operations</v>
      </c>
      <c r="AC4581" s="2">
        <f>_xlfn.XLOOKUP(Table1[[#This Row],[City]],L:L,O:O)</f>
        <v>0.24036902712549932</v>
      </c>
      <c r="AD4581" t="str" cm="1">
        <f t="array" ref="AD4581">_xlfn.IFS(Table1[[#This Row],[Performance Score]]&gt;=90,"Excellent",Table1[[#This Row],[Performance Score]]&gt;=75,"Good",Table1[[#This Row],[Performance Score]]&gt;=60,"Average",Table1[[#This Row],[Performance Score]]&lt;=60,"Need Improvement")</f>
        <v>Excellent</v>
      </c>
      <c r="AE4581" t="str">
        <f>IF(AND(Table1[[#This Row],[Attendance %]]&gt;=80,(Table1[[#This Row],[Performance Score]]&gt;=80)),"Eligible","Not Eligible")</f>
        <v>Eligible</v>
      </c>
      <c r="AF4581" t="str">
        <f>IF(Table1[[#This Row],[Performance Score]]&gt;=80,"High Performer","Low Performer")</f>
        <v>High Performer</v>
      </c>
      <c r="AG4581" t="str" cm="1">
        <f t="array" aca="1" ref="AG4581" ca="1">_xlfn.IFS(Table1[[#This Row],[Experience]]&lt;=3,"Junior",Table1[[#This Row],[Experience]]&lt;=7,"Mid Level",Table1[[#This Row],[Experience]]&gt;=7,"Senior")</f>
        <v>Mid Level</v>
      </c>
      <c r="AH4581" t="str">
        <f>IF(Table1[[#This Row],[Attendance %]]&gt;75,"OK","Below 75")</f>
        <v>OK</v>
      </c>
      <c r="AI4581" t="b">
        <f>ISBLANK(Table1[[#This Row],[Employee ID]])</f>
        <v>0</v>
      </c>
      <c r="AJ4581" t="b">
        <f>ISNUMBER(Table1[[#This Row],[Total Salary  ]])</f>
        <v>1</v>
      </c>
      <c r="AK4581" t="str">
        <f>IFERROR(_xlfn.XLOOKUP(Table1[[#This Row],[Manager ID]],MANAGERS!A:A,MANAGERS!B:B),"Not Found")</f>
        <v>Manager_7</v>
      </c>
    </row>
    <row r="4582" spans="1:37" x14ac:dyDescent="0.2">
      <c r="A4582" t="s">
        <v>766</v>
      </c>
      <c r="B4582" t="s">
        <v>20</v>
      </c>
      <c r="C4582" t="s">
        <v>21</v>
      </c>
      <c r="D4582" t="s">
        <v>25</v>
      </c>
      <c r="E4582" t="s">
        <v>30</v>
      </c>
      <c r="F4582" s="1">
        <v>45930</v>
      </c>
      <c r="G4582" s="1">
        <v>30481</v>
      </c>
      <c r="H4582">
        <v>39334</v>
      </c>
      <c r="I4582">
        <v>10399</v>
      </c>
      <c r="J4582">
        <v>77</v>
      </c>
      <c r="K4582">
        <v>47</v>
      </c>
      <c r="L4582" t="s">
        <v>18</v>
      </c>
      <c r="M4582">
        <v>105</v>
      </c>
      <c r="N4582">
        <f>Table1[[#This Row],[Basic Salary]]+Table1[[#This Row],[Bonus]]</f>
        <v>49733</v>
      </c>
      <c r="O4582" s="2">
        <f>Table1[[#This Row],[Bonus]]/Table1[[#This Row],[Basic Salary]]</f>
        <v>0.26437687496822088</v>
      </c>
      <c r="P4582">
        <f ca="1">DATEDIF(Table1[[#This Row],[Date of Birth]],TODAY(),"Y")</f>
        <v>43</v>
      </c>
      <c r="Q4582">
        <f ca="1">DATEDIF(Table1[[#This Row],[Joining Date]],TODAY(),"Y")</f>
        <v>0</v>
      </c>
      <c r="R4582" t="str">
        <f ca="1">IF(YEAR(Table1[[#This Row],[Joining Date]])=YEAR(TODAY()),"Yes","No")</f>
        <v>No</v>
      </c>
      <c r="S4582" t="str">
        <f ca="1">IF(Table1[[#This Row],[Experience]]&gt;5,"Yes","No")</f>
        <v>No</v>
      </c>
      <c r="T4582" t="str">
        <f>TEXT(Table1[[#This Row],[Joining Date]],"mmmm")</f>
        <v>September</v>
      </c>
      <c r="U4582" t="str">
        <f>TEXT(Table1[[#This Row],[Joining Date]],"yyyy")</f>
        <v>2025</v>
      </c>
      <c r="V4582" s="5">
        <f ca="1">TODAY()-Table1[[#This Row],[Joining Date]]</f>
        <v>309</v>
      </c>
      <c r="W4582" t="str">
        <f>LEFT(Table1[[#This Row],[Employee Name]],FIND(" ",Table1[[#This Row],[Employee Name]])-1)</f>
        <v>Rahul</v>
      </c>
      <c r="X4582" t="str">
        <f>RIGHT(Table1[[#This Row],[Employee Name]],LEN(Table1[[#This Row],[Employee Name]])-FIND(" ",Table1[[#This Row],[Employee Name]]))</f>
        <v>Verma</v>
      </c>
      <c r="Y4582" t="str">
        <f>Table1[[#This Row],[Department]]&amp;"-"&amp;Table1[[#This Row],[Employee ID]]</f>
        <v>Finance-E00710</v>
      </c>
      <c r="Z4582" t="str">
        <f>LEFT(Table1[[#This Row],[Department]],3)</f>
        <v>Fin</v>
      </c>
      <c r="AA4582" t="str">
        <f>_xlfn.XLOOKUP(Table1[[#This Row],[Manager ID]],MANAGERS!A:A,MANAGERS!B:B)</f>
        <v>Manager_5</v>
      </c>
      <c r="AB4582" t="str" cm="1">
        <f t="array" ref="AB4582">_xlfn.XLOOKUP(Table1[[#This Row],[Manager ID]],Table2[[#All],[Manager ID]],Table2[[#All],[Department Head]])</f>
        <v>Sales</v>
      </c>
      <c r="AC4582" s="2">
        <f>_xlfn.XLOOKUP(Table1[[#This Row],[City]],L:L,O:O)</f>
        <v>0.21356479274849693</v>
      </c>
      <c r="AD4582" t="str" cm="1">
        <f t="array" ref="AD4582">_xlfn.IFS(Table1[[#This Row],[Performance Score]]&gt;=90,"Excellent",Table1[[#This Row],[Performance Score]]&gt;=75,"Good",Table1[[#This Row],[Performance Score]]&gt;=60,"Average",Table1[[#This Row],[Performance Score]]&lt;=60,"Need Improvement")</f>
        <v>Need Improvement</v>
      </c>
      <c r="AE4582" t="str">
        <f>IF(AND(Table1[[#This Row],[Attendance %]]&gt;=80,(Table1[[#This Row],[Performance Score]]&gt;=80)),"Eligible","Not Eligible")</f>
        <v>Not Eligible</v>
      </c>
      <c r="AF4582" t="str">
        <f>IF(Table1[[#This Row],[Performance Score]]&gt;=80,"High Performer","Low Performer")</f>
        <v>Low Performer</v>
      </c>
      <c r="AG4582" t="str" cm="1">
        <f t="array" aca="1" ref="AG4582" ca="1">_xlfn.IFS(Table1[[#This Row],[Experience]]&lt;=3,"Junior",Table1[[#This Row],[Experience]]&lt;=7,"Mid Level",Table1[[#This Row],[Experience]]&gt;=7,"Senior")</f>
        <v>Junior</v>
      </c>
      <c r="AH4582" t="str">
        <f>IF(Table1[[#This Row],[Attendance %]]&gt;75,"OK","Below 75")</f>
        <v>OK</v>
      </c>
      <c r="AI4582" t="b">
        <f>ISBLANK(Table1[[#This Row],[Employee ID]])</f>
        <v>0</v>
      </c>
      <c r="AJ4582" t="b">
        <f>ISNUMBER(Table1[[#This Row],[Total Salary  ]])</f>
        <v>1</v>
      </c>
      <c r="AK4582" t="str">
        <f>IFERROR(_xlfn.XLOOKUP(Table1[[#This Row],[Manager ID]],MANAGERS!A:A,MANAGERS!B:B),"Not Found")</f>
        <v>Manager_5</v>
      </c>
    </row>
    <row r="4583" spans="1:37" x14ac:dyDescent="0.2">
      <c r="A4583" t="s">
        <v>4853</v>
      </c>
      <c r="B4583" t="s">
        <v>89</v>
      </c>
      <c r="C4583" t="s">
        <v>21</v>
      </c>
      <c r="D4583" t="s">
        <v>33</v>
      </c>
      <c r="E4583" t="s">
        <v>22</v>
      </c>
      <c r="F4583" s="1">
        <v>43130</v>
      </c>
      <c r="G4583" s="1">
        <v>35343</v>
      </c>
      <c r="H4583">
        <v>33879</v>
      </c>
      <c r="I4583">
        <v>15853</v>
      </c>
      <c r="J4583">
        <v>87</v>
      </c>
      <c r="K4583">
        <v>77</v>
      </c>
      <c r="L4583" t="s">
        <v>23</v>
      </c>
      <c r="M4583">
        <v>107</v>
      </c>
      <c r="N4583">
        <f>Table1[[#This Row],[Basic Salary]]+Table1[[#This Row],[Bonus]]</f>
        <v>49732</v>
      </c>
      <c r="O4583" s="2">
        <f>Table1[[#This Row],[Bonus]]/Table1[[#This Row],[Basic Salary]]</f>
        <v>0.46792998612709941</v>
      </c>
      <c r="P4583">
        <f ca="1">DATEDIF(Table1[[#This Row],[Date of Birth]],TODAY(),"Y")</f>
        <v>29</v>
      </c>
      <c r="Q4583">
        <f ca="1">DATEDIF(Table1[[#This Row],[Joining Date]],TODAY(),"Y")</f>
        <v>8</v>
      </c>
      <c r="R4583" t="str">
        <f ca="1">IF(YEAR(Table1[[#This Row],[Joining Date]])=YEAR(TODAY()),"Yes","No")</f>
        <v>No</v>
      </c>
      <c r="S4583" t="str">
        <f ca="1">IF(Table1[[#This Row],[Experience]]&gt;5,"Yes","No")</f>
        <v>Yes</v>
      </c>
      <c r="T4583" t="str">
        <f>TEXT(Table1[[#This Row],[Joining Date]],"mmmm")</f>
        <v>January</v>
      </c>
      <c r="U4583" t="str">
        <f>TEXT(Table1[[#This Row],[Joining Date]],"yyyy")</f>
        <v>2018</v>
      </c>
      <c r="V4583" s="5">
        <f ca="1">TODAY()-Table1[[#This Row],[Joining Date]]</f>
        <v>3109</v>
      </c>
      <c r="W4583" t="str">
        <f>LEFT(Table1[[#This Row],[Employee Name]],FIND(" ",Table1[[#This Row],[Employee Name]])-1)</f>
        <v>Tarun</v>
      </c>
      <c r="X4583" t="str">
        <f>RIGHT(Table1[[#This Row],[Employee Name]],LEN(Table1[[#This Row],[Employee Name]])-FIND(" ",Table1[[#This Row],[Employee Name]]))</f>
        <v>Verma</v>
      </c>
      <c r="Y4583" t="str">
        <f>Table1[[#This Row],[Department]]&amp;"-"&amp;Table1[[#This Row],[Employee ID]]</f>
        <v>Marketing-E04797</v>
      </c>
      <c r="Z4583" t="str">
        <f>LEFT(Table1[[#This Row],[Department]],3)</f>
        <v>Mar</v>
      </c>
      <c r="AA4583" t="str">
        <f>_xlfn.XLOOKUP(Table1[[#This Row],[Manager ID]],MANAGERS!A:A,MANAGERS!B:B)</f>
        <v>Manager_7</v>
      </c>
      <c r="AB4583" t="str" cm="1">
        <f t="array" ref="AB4583">_xlfn.XLOOKUP(Table1[[#This Row],[Manager ID]],Table2[[#All],[Manager ID]],Table2[[#All],[Department Head]])</f>
        <v>Operations</v>
      </c>
      <c r="AC4583" s="2">
        <f>_xlfn.XLOOKUP(Table1[[#This Row],[City]],L:L,O:O)</f>
        <v>0.23486488519629886</v>
      </c>
      <c r="AD4583" t="str" cm="1">
        <f t="array" ref="AD4583">_xlfn.IFS(Table1[[#This Row],[Performance Score]]&gt;=90,"Excellent",Table1[[#This Row],[Performance Score]]&gt;=75,"Good",Table1[[#This Row],[Performance Score]]&gt;=60,"Average",Table1[[#This Row],[Performance Score]]&lt;=60,"Need Improvement")</f>
        <v>Good</v>
      </c>
      <c r="AE4583" t="str">
        <f>IF(AND(Table1[[#This Row],[Attendance %]]&gt;=80,(Table1[[#This Row],[Performance Score]]&gt;=80)),"Eligible","Not Eligible")</f>
        <v>Not Eligible</v>
      </c>
      <c r="AF4583" t="str">
        <f>IF(Table1[[#This Row],[Performance Score]]&gt;=80,"High Performer","Low Performer")</f>
        <v>Low Performer</v>
      </c>
      <c r="AG4583" t="str" cm="1">
        <f t="array" aca="1" ref="AG4583" ca="1">_xlfn.IFS(Table1[[#This Row],[Experience]]&lt;=3,"Junior",Table1[[#This Row],[Experience]]&lt;=7,"Mid Level",Table1[[#This Row],[Experience]]&gt;=7,"Senior")</f>
        <v>Senior</v>
      </c>
      <c r="AH4583" t="str">
        <f>IF(Table1[[#This Row],[Attendance %]]&gt;75,"OK","Below 75")</f>
        <v>OK</v>
      </c>
      <c r="AI4583" t="b">
        <f>ISBLANK(Table1[[#This Row],[Employee ID]])</f>
        <v>0</v>
      </c>
      <c r="AJ4583" t="b">
        <f>ISNUMBER(Table1[[#This Row],[Total Salary  ]])</f>
        <v>1</v>
      </c>
      <c r="AK4583" t="str">
        <f>IFERROR(_xlfn.XLOOKUP(Table1[[#This Row],[Manager ID]],MANAGERS!A:A,MANAGERS!B:B),"Not Found")</f>
        <v>Manager_7</v>
      </c>
    </row>
    <row r="4584" spans="1:37" x14ac:dyDescent="0.2">
      <c r="A4584" t="s">
        <v>3322</v>
      </c>
      <c r="B4584" t="s">
        <v>93</v>
      </c>
      <c r="C4584" t="s">
        <v>15</v>
      </c>
      <c r="D4584" t="s">
        <v>25</v>
      </c>
      <c r="E4584" t="s">
        <v>65</v>
      </c>
      <c r="F4584" s="1">
        <v>43342</v>
      </c>
      <c r="G4584" s="1">
        <v>30791</v>
      </c>
      <c r="H4584">
        <v>28714</v>
      </c>
      <c r="I4584">
        <v>20973</v>
      </c>
      <c r="J4584">
        <v>65</v>
      </c>
      <c r="K4584">
        <v>63</v>
      </c>
      <c r="L4584" t="s">
        <v>31</v>
      </c>
      <c r="M4584">
        <v>111</v>
      </c>
      <c r="N4584">
        <f>Table1[[#This Row],[Basic Salary]]+Table1[[#This Row],[Bonus]]</f>
        <v>49687</v>
      </c>
      <c r="O4584" s="2">
        <f>Table1[[#This Row],[Bonus]]/Table1[[#This Row],[Basic Salary]]</f>
        <v>0.73041025283833672</v>
      </c>
      <c r="P4584">
        <f ca="1">DATEDIF(Table1[[#This Row],[Date of Birth]],TODAY(),"Y")</f>
        <v>42</v>
      </c>
      <c r="Q4584">
        <f ca="1">DATEDIF(Table1[[#This Row],[Joining Date]],TODAY(),"Y")</f>
        <v>7</v>
      </c>
      <c r="R4584" t="str">
        <f ca="1">IF(YEAR(Table1[[#This Row],[Joining Date]])=YEAR(TODAY()),"Yes","No")</f>
        <v>No</v>
      </c>
      <c r="S4584" t="str">
        <f ca="1">IF(Table1[[#This Row],[Experience]]&gt;5,"Yes","No")</f>
        <v>Yes</v>
      </c>
      <c r="T4584" t="str">
        <f>TEXT(Table1[[#This Row],[Joining Date]],"mmmm")</f>
        <v>August</v>
      </c>
      <c r="U4584" t="str">
        <f>TEXT(Table1[[#This Row],[Joining Date]],"yyyy")</f>
        <v>2018</v>
      </c>
      <c r="V4584" s="5">
        <f ca="1">TODAY()-Table1[[#This Row],[Joining Date]]</f>
        <v>2897</v>
      </c>
      <c r="W4584" t="str">
        <f>LEFT(Table1[[#This Row],[Employee Name]],FIND(" ",Table1[[#This Row],[Employee Name]])-1)</f>
        <v>Priya</v>
      </c>
      <c r="X4584" t="str">
        <f>RIGHT(Table1[[#This Row],[Employee Name]],LEN(Table1[[#This Row],[Employee Name]])-FIND(" ",Table1[[#This Row],[Employee Name]]))</f>
        <v>Reddy</v>
      </c>
      <c r="Y4584" t="str">
        <f>Table1[[#This Row],[Department]]&amp;"-"&amp;Table1[[#This Row],[Employee ID]]</f>
        <v>Finance-E03266</v>
      </c>
      <c r="Z4584" t="str">
        <f>LEFT(Table1[[#This Row],[Department]],3)</f>
        <v>Fin</v>
      </c>
      <c r="AA4584" t="str">
        <f>_xlfn.XLOOKUP(Table1[[#This Row],[Manager ID]],MANAGERS!A:A,MANAGERS!B:B)</f>
        <v>Manager_11</v>
      </c>
      <c r="AB4584" t="str" cm="1">
        <f t="array" ref="AB4584">_xlfn.XLOOKUP(Table1[[#This Row],[Manager ID]],Table2[[#All],[Manager ID]],Table2[[#All],[Department Head]])</f>
        <v>Marketing</v>
      </c>
      <c r="AC4584" s="2">
        <f>_xlfn.XLOOKUP(Table1[[#This Row],[City]],L:L,O:O)</f>
        <v>0.241864189087755</v>
      </c>
      <c r="AD4584" t="str" cm="1">
        <f t="array" ref="AD4584">_xlfn.IFS(Table1[[#This Row],[Performance Score]]&gt;=90,"Excellent",Table1[[#This Row],[Performance Score]]&gt;=75,"Good",Table1[[#This Row],[Performance Score]]&gt;=60,"Average",Table1[[#This Row],[Performance Score]]&lt;=60,"Need Improvement")</f>
        <v>Average</v>
      </c>
      <c r="AE4584" t="str">
        <f>IF(AND(Table1[[#This Row],[Attendance %]]&gt;=80,(Table1[[#This Row],[Performance Score]]&gt;=80)),"Eligible","Not Eligible")</f>
        <v>Not Eligible</v>
      </c>
      <c r="AF4584" t="str">
        <f>IF(Table1[[#This Row],[Performance Score]]&gt;=80,"High Performer","Low Performer")</f>
        <v>Low Performer</v>
      </c>
      <c r="AG4584" t="str" cm="1">
        <f t="array" aca="1" ref="AG4584" ca="1">_xlfn.IFS(Table1[[#This Row],[Experience]]&lt;=3,"Junior",Table1[[#This Row],[Experience]]&lt;=7,"Mid Level",Table1[[#This Row],[Experience]]&gt;=7,"Senior")</f>
        <v>Mid Level</v>
      </c>
      <c r="AH4584" t="str">
        <f>IF(Table1[[#This Row],[Attendance %]]&gt;75,"OK","Below 75")</f>
        <v>Below 75</v>
      </c>
      <c r="AI4584" t="b">
        <f>ISBLANK(Table1[[#This Row],[Employee ID]])</f>
        <v>0</v>
      </c>
      <c r="AJ4584" t="b">
        <f>ISNUMBER(Table1[[#This Row],[Total Salary  ]])</f>
        <v>1</v>
      </c>
      <c r="AK4584" t="str">
        <f>IFERROR(_xlfn.XLOOKUP(Table1[[#This Row],[Manager ID]],MANAGERS!A:A,MANAGERS!B:B),"Not Found")</f>
        <v>Manager_11</v>
      </c>
    </row>
    <row r="4585" spans="1:37" x14ac:dyDescent="0.2">
      <c r="A4585" t="s">
        <v>4468</v>
      </c>
      <c r="B4585" t="s">
        <v>71</v>
      </c>
      <c r="C4585" t="s">
        <v>15</v>
      </c>
      <c r="D4585" t="s">
        <v>16</v>
      </c>
      <c r="E4585" t="s">
        <v>30</v>
      </c>
      <c r="F4585" s="1">
        <v>44167</v>
      </c>
      <c r="G4585" s="1">
        <v>40542</v>
      </c>
      <c r="H4585">
        <v>39174</v>
      </c>
      <c r="I4585">
        <v>10499</v>
      </c>
      <c r="J4585">
        <v>97</v>
      </c>
      <c r="K4585">
        <v>86</v>
      </c>
      <c r="L4585" t="s">
        <v>27</v>
      </c>
      <c r="M4585">
        <v>103</v>
      </c>
      <c r="N4585">
        <f>Table1[[#This Row],[Basic Salary]]+Table1[[#This Row],[Bonus]]</f>
        <v>49673</v>
      </c>
      <c r="O4585" s="2">
        <f>Table1[[#This Row],[Bonus]]/Table1[[#This Row],[Basic Salary]]</f>
        <v>0.26800939398580692</v>
      </c>
      <c r="P4585">
        <f ca="1">DATEDIF(Table1[[#This Row],[Date of Birth]],TODAY(),"Y")</f>
        <v>15</v>
      </c>
      <c r="Q4585">
        <f ca="1">DATEDIF(Table1[[#This Row],[Joining Date]],TODAY(),"Y")</f>
        <v>5</v>
      </c>
      <c r="R4585" t="str">
        <f ca="1">IF(YEAR(Table1[[#This Row],[Joining Date]])=YEAR(TODAY()),"Yes","No")</f>
        <v>No</v>
      </c>
      <c r="S4585" t="str">
        <f ca="1">IF(Table1[[#This Row],[Experience]]&gt;5,"Yes","No")</f>
        <v>No</v>
      </c>
      <c r="T4585" t="str">
        <f>TEXT(Table1[[#This Row],[Joining Date]],"mmmm")</f>
        <v>December</v>
      </c>
      <c r="U4585" t="str">
        <f>TEXT(Table1[[#This Row],[Joining Date]],"yyyy")</f>
        <v>2020</v>
      </c>
      <c r="V4585" s="5">
        <f ca="1">TODAY()-Table1[[#This Row],[Joining Date]]</f>
        <v>2072</v>
      </c>
      <c r="W4585" t="str">
        <f>LEFT(Table1[[#This Row],[Employee Name]],FIND(" ",Table1[[#This Row],[Employee Name]])-1)</f>
        <v>Sneha</v>
      </c>
      <c r="X4585" t="str">
        <f>RIGHT(Table1[[#This Row],[Employee Name]],LEN(Table1[[#This Row],[Employee Name]])-FIND(" ",Table1[[#This Row],[Employee Name]]))</f>
        <v>Iyer</v>
      </c>
      <c r="Y4585" t="str">
        <f>Table1[[#This Row],[Department]]&amp;"-"&amp;Table1[[#This Row],[Employee ID]]</f>
        <v>HR-E04412</v>
      </c>
      <c r="Z4585" t="str">
        <f>LEFT(Table1[[#This Row],[Department]],3)</f>
        <v>HR</v>
      </c>
      <c r="AA4585" t="str">
        <f>_xlfn.XLOOKUP(Table1[[#This Row],[Manager ID]],MANAGERS!A:A,MANAGERS!B:B)</f>
        <v>Manager_3</v>
      </c>
      <c r="AB4585" t="str" cm="1">
        <f t="array" ref="AB4585">_xlfn.XLOOKUP(Table1[[#This Row],[Manager ID]],Table2[[#All],[Manager ID]],Table2[[#All],[Department Head]])</f>
        <v>IT</v>
      </c>
      <c r="AC4585" s="2">
        <f>_xlfn.XLOOKUP(Table1[[#This Row],[City]],L:L,O:O)</f>
        <v>0.23674293405114402</v>
      </c>
      <c r="AD4585" t="str" cm="1">
        <f t="array" ref="AD4585">_xlfn.IFS(Table1[[#This Row],[Performance Score]]&gt;=90,"Excellent",Table1[[#This Row],[Performance Score]]&gt;=75,"Good",Table1[[#This Row],[Performance Score]]&gt;=60,"Average",Table1[[#This Row],[Performance Score]]&lt;=60,"Need Improvement")</f>
        <v>Good</v>
      </c>
      <c r="AE4585" t="str">
        <f>IF(AND(Table1[[#This Row],[Attendance %]]&gt;=80,(Table1[[#This Row],[Performance Score]]&gt;=80)),"Eligible","Not Eligible")</f>
        <v>Eligible</v>
      </c>
      <c r="AF4585" t="str">
        <f>IF(Table1[[#This Row],[Performance Score]]&gt;=80,"High Performer","Low Performer")</f>
        <v>High Performer</v>
      </c>
      <c r="AG4585" t="str" cm="1">
        <f t="array" aca="1" ref="AG4585" ca="1">_xlfn.IFS(Table1[[#This Row],[Experience]]&lt;=3,"Junior",Table1[[#This Row],[Experience]]&lt;=7,"Mid Level",Table1[[#This Row],[Experience]]&gt;=7,"Senior")</f>
        <v>Mid Level</v>
      </c>
      <c r="AH4585" t="str">
        <f>IF(Table1[[#This Row],[Attendance %]]&gt;75,"OK","Below 75")</f>
        <v>OK</v>
      </c>
      <c r="AI4585" t="b">
        <f>ISBLANK(Table1[[#This Row],[Employee ID]])</f>
        <v>0</v>
      </c>
      <c r="AJ4585" t="b">
        <f>ISNUMBER(Table1[[#This Row],[Total Salary  ]])</f>
        <v>1</v>
      </c>
      <c r="AK4585" t="str">
        <f>IFERROR(_xlfn.XLOOKUP(Table1[[#This Row],[Manager ID]],MANAGERS!A:A,MANAGERS!B:B),"Not Found")</f>
        <v>Manager_3</v>
      </c>
    </row>
    <row r="4586" spans="1:37" x14ac:dyDescent="0.2">
      <c r="A4586" t="s">
        <v>4091</v>
      </c>
      <c r="B4586" t="s">
        <v>75</v>
      </c>
      <c r="C4586" t="s">
        <v>21</v>
      </c>
      <c r="D4586" t="s">
        <v>46</v>
      </c>
      <c r="E4586" t="s">
        <v>22</v>
      </c>
      <c r="F4586" s="1">
        <v>45021</v>
      </c>
      <c r="G4586" s="1">
        <v>37385</v>
      </c>
      <c r="H4586">
        <v>30702</v>
      </c>
      <c r="I4586">
        <v>18965</v>
      </c>
      <c r="J4586">
        <v>62</v>
      </c>
      <c r="K4586">
        <v>41</v>
      </c>
      <c r="L4586" t="s">
        <v>27</v>
      </c>
      <c r="M4586">
        <v>109</v>
      </c>
      <c r="N4586">
        <f>Table1[[#This Row],[Basic Salary]]+Table1[[#This Row],[Bonus]]</f>
        <v>49667</v>
      </c>
      <c r="O4586" s="2">
        <f>Table1[[#This Row],[Bonus]]/Table1[[#This Row],[Basic Salary]]</f>
        <v>0.61771220115953362</v>
      </c>
      <c r="P4586">
        <f ca="1">DATEDIF(Table1[[#This Row],[Date of Birth]],TODAY(),"Y")</f>
        <v>24</v>
      </c>
      <c r="Q4586">
        <f ca="1">DATEDIF(Table1[[#This Row],[Joining Date]],TODAY(),"Y")</f>
        <v>3</v>
      </c>
      <c r="R4586" t="str">
        <f ca="1">IF(YEAR(Table1[[#This Row],[Joining Date]])=YEAR(TODAY()),"Yes","No")</f>
        <v>No</v>
      </c>
      <c r="S4586" t="str">
        <f ca="1">IF(Table1[[#This Row],[Experience]]&gt;5,"Yes","No")</f>
        <v>No</v>
      </c>
      <c r="T4586" t="str">
        <f>TEXT(Table1[[#This Row],[Joining Date]],"mmmm")</f>
        <v>April</v>
      </c>
      <c r="U4586" t="str">
        <f>TEXT(Table1[[#This Row],[Joining Date]],"yyyy")</f>
        <v>2023</v>
      </c>
      <c r="V4586" s="5">
        <f ca="1">TODAY()-Table1[[#This Row],[Joining Date]]</f>
        <v>1218</v>
      </c>
      <c r="W4586" t="str">
        <f>LEFT(Table1[[#This Row],[Employee Name]],FIND(" ",Table1[[#This Row],[Employee Name]])-1)</f>
        <v>Ishita</v>
      </c>
      <c r="X4586" t="str">
        <f>RIGHT(Table1[[#This Row],[Employee Name]],LEN(Table1[[#This Row],[Employee Name]])-FIND(" ",Table1[[#This Row],[Employee Name]]))</f>
        <v>Roy</v>
      </c>
      <c r="Y4586" t="str">
        <f>Table1[[#This Row],[Department]]&amp;"-"&amp;Table1[[#This Row],[Employee ID]]</f>
        <v>Support-E04035</v>
      </c>
      <c r="Z4586" t="str">
        <f>LEFT(Table1[[#This Row],[Department]],3)</f>
        <v>Sup</v>
      </c>
      <c r="AA4586" t="str">
        <f>_xlfn.XLOOKUP(Table1[[#This Row],[Manager ID]],MANAGERS!A:A,MANAGERS!B:B)</f>
        <v>Manager_9</v>
      </c>
      <c r="AB4586" t="str" cm="1">
        <f t="array" ref="AB4586">_xlfn.XLOOKUP(Table1[[#This Row],[Manager ID]],Table2[[#All],[Manager ID]],Table2[[#All],[Department Head]])</f>
        <v>Sales</v>
      </c>
      <c r="AC4586" s="2">
        <f>_xlfn.XLOOKUP(Table1[[#This Row],[City]],L:L,O:O)</f>
        <v>0.23674293405114402</v>
      </c>
      <c r="AD4586" t="str" cm="1">
        <f t="array" ref="AD4586">_xlfn.IFS(Table1[[#This Row],[Performance Score]]&gt;=90,"Excellent",Table1[[#This Row],[Performance Score]]&gt;=75,"Good",Table1[[#This Row],[Performance Score]]&gt;=60,"Average",Table1[[#This Row],[Performance Score]]&lt;=60,"Need Improvement")</f>
        <v>Need Improvement</v>
      </c>
      <c r="AE4586" t="str">
        <f>IF(AND(Table1[[#This Row],[Attendance %]]&gt;=80,(Table1[[#This Row],[Performance Score]]&gt;=80)),"Eligible","Not Eligible")</f>
        <v>Not Eligible</v>
      </c>
      <c r="AF4586" t="str">
        <f>IF(Table1[[#This Row],[Performance Score]]&gt;=80,"High Performer","Low Performer")</f>
        <v>Low Performer</v>
      </c>
      <c r="AG4586" t="str" cm="1">
        <f t="array" aca="1" ref="AG4586" ca="1">_xlfn.IFS(Table1[[#This Row],[Experience]]&lt;=3,"Junior",Table1[[#This Row],[Experience]]&lt;=7,"Mid Level",Table1[[#This Row],[Experience]]&gt;=7,"Senior")</f>
        <v>Junior</v>
      </c>
      <c r="AH4586" t="str">
        <f>IF(Table1[[#This Row],[Attendance %]]&gt;75,"OK","Below 75")</f>
        <v>Below 75</v>
      </c>
      <c r="AI4586" t="b">
        <f>ISBLANK(Table1[[#This Row],[Employee ID]])</f>
        <v>0</v>
      </c>
      <c r="AJ4586" t="b">
        <f>ISNUMBER(Table1[[#This Row],[Total Salary  ]])</f>
        <v>1</v>
      </c>
      <c r="AK4586" t="str">
        <f>IFERROR(_xlfn.XLOOKUP(Table1[[#This Row],[Manager ID]],MANAGERS!A:A,MANAGERS!B:B),"Not Found")</f>
        <v>Manager_9</v>
      </c>
    </row>
    <row r="4587" spans="1:37" x14ac:dyDescent="0.2">
      <c r="A4587" t="s">
        <v>795</v>
      </c>
      <c r="B4587" t="s">
        <v>50</v>
      </c>
      <c r="C4587" t="s">
        <v>15</v>
      </c>
      <c r="D4587" t="s">
        <v>40</v>
      </c>
      <c r="E4587" t="s">
        <v>26</v>
      </c>
      <c r="F4587" s="1">
        <v>45757</v>
      </c>
      <c r="G4587" s="1">
        <v>30472</v>
      </c>
      <c r="H4587">
        <v>40278</v>
      </c>
      <c r="I4587">
        <v>9300</v>
      </c>
      <c r="J4587">
        <v>61</v>
      </c>
      <c r="K4587">
        <v>70</v>
      </c>
      <c r="L4587" t="s">
        <v>31</v>
      </c>
      <c r="M4587">
        <v>110</v>
      </c>
      <c r="N4587">
        <f>Table1[[#This Row],[Basic Salary]]+Table1[[#This Row],[Bonus]]</f>
        <v>49578</v>
      </c>
      <c r="O4587" s="2">
        <f>Table1[[#This Row],[Bonus]]/Table1[[#This Row],[Basic Salary]]</f>
        <v>0.23089527781915686</v>
      </c>
      <c r="P4587">
        <f ca="1">DATEDIF(Table1[[#This Row],[Date of Birth]],TODAY(),"Y")</f>
        <v>43</v>
      </c>
      <c r="Q4587">
        <f ca="1">DATEDIF(Table1[[#This Row],[Joining Date]],TODAY(),"Y")</f>
        <v>1</v>
      </c>
      <c r="R4587" t="str">
        <f ca="1">IF(YEAR(Table1[[#This Row],[Joining Date]])=YEAR(TODAY()),"Yes","No")</f>
        <v>No</v>
      </c>
      <c r="S4587" t="str">
        <f ca="1">IF(Table1[[#This Row],[Experience]]&gt;5,"Yes","No")</f>
        <v>No</v>
      </c>
      <c r="T4587" t="str">
        <f>TEXT(Table1[[#This Row],[Joining Date]],"mmmm")</f>
        <v>April</v>
      </c>
      <c r="U4587" t="str">
        <f>TEXT(Table1[[#This Row],[Joining Date]],"yyyy")</f>
        <v>2025</v>
      </c>
      <c r="V4587" s="5">
        <f ca="1">TODAY()-Table1[[#This Row],[Joining Date]]</f>
        <v>482</v>
      </c>
      <c r="W4587" t="str">
        <f>LEFT(Table1[[#This Row],[Employee Name]],FIND(" ",Table1[[#This Row],[Employee Name]])-1)</f>
        <v>Ravi</v>
      </c>
      <c r="X4587" t="str">
        <f>RIGHT(Table1[[#This Row],[Employee Name]],LEN(Table1[[#This Row],[Employee Name]])-FIND(" ",Table1[[#This Row],[Employee Name]]))</f>
        <v>Teja</v>
      </c>
      <c r="Y4587" t="str">
        <f>Table1[[#This Row],[Department]]&amp;"-"&amp;Table1[[#This Row],[Employee ID]]</f>
        <v>IT-E00739</v>
      </c>
      <c r="Z4587" t="str">
        <f>LEFT(Table1[[#This Row],[Department]],3)</f>
        <v>IT</v>
      </c>
      <c r="AA4587" t="str">
        <f>_xlfn.XLOOKUP(Table1[[#This Row],[Manager ID]],MANAGERS!A:A,MANAGERS!B:B)</f>
        <v>Manager_10</v>
      </c>
      <c r="AB4587" t="str" cm="1">
        <f t="array" ref="AB4587">_xlfn.XLOOKUP(Table1[[#This Row],[Manager ID]],Table2[[#All],[Manager ID]],Table2[[#All],[Department Head]])</f>
        <v>HR</v>
      </c>
      <c r="AC4587" s="2">
        <f>_xlfn.XLOOKUP(Table1[[#This Row],[City]],L:L,O:O)</f>
        <v>0.241864189087755</v>
      </c>
      <c r="AD4587" t="str" cm="1">
        <f t="array" ref="AD4587">_xlfn.IFS(Table1[[#This Row],[Performance Score]]&gt;=90,"Excellent",Table1[[#This Row],[Performance Score]]&gt;=75,"Good",Table1[[#This Row],[Performance Score]]&gt;=60,"Average",Table1[[#This Row],[Performance Score]]&lt;=60,"Need Improvement")</f>
        <v>Average</v>
      </c>
      <c r="AE4587" t="str">
        <f>IF(AND(Table1[[#This Row],[Attendance %]]&gt;=80,(Table1[[#This Row],[Performance Score]]&gt;=80)),"Eligible","Not Eligible")</f>
        <v>Not Eligible</v>
      </c>
      <c r="AF4587" t="str">
        <f>IF(Table1[[#This Row],[Performance Score]]&gt;=80,"High Performer","Low Performer")</f>
        <v>Low Performer</v>
      </c>
      <c r="AG4587" t="str" cm="1">
        <f t="array" aca="1" ref="AG4587" ca="1">_xlfn.IFS(Table1[[#This Row],[Experience]]&lt;=3,"Junior",Table1[[#This Row],[Experience]]&lt;=7,"Mid Level",Table1[[#This Row],[Experience]]&gt;=7,"Senior")</f>
        <v>Junior</v>
      </c>
      <c r="AH4587" t="str">
        <f>IF(Table1[[#This Row],[Attendance %]]&gt;75,"OK","Below 75")</f>
        <v>Below 75</v>
      </c>
      <c r="AI4587" t="b">
        <f>ISBLANK(Table1[[#This Row],[Employee ID]])</f>
        <v>0</v>
      </c>
      <c r="AJ4587" t="b">
        <f>ISNUMBER(Table1[[#This Row],[Total Salary  ]])</f>
        <v>1</v>
      </c>
      <c r="AK4587" t="str">
        <f>IFERROR(_xlfn.XLOOKUP(Table1[[#This Row],[Manager ID]],MANAGERS!A:A,MANAGERS!B:B),"Not Found")</f>
        <v>Manager_10</v>
      </c>
    </row>
    <row r="4588" spans="1:37" x14ac:dyDescent="0.2">
      <c r="A4588" t="s">
        <v>3536</v>
      </c>
      <c r="B4588" t="s">
        <v>29</v>
      </c>
      <c r="C4588" t="s">
        <v>21</v>
      </c>
      <c r="D4588" t="s">
        <v>25</v>
      </c>
      <c r="E4588" t="s">
        <v>51</v>
      </c>
      <c r="F4588" s="1">
        <v>44474</v>
      </c>
      <c r="G4588" s="1">
        <v>29666</v>
      </c>
      <c r="H4588">
        <v>39533</v>
      </c>
      <c r="I4588">
        <v>10019</v>
      </c>
      <c r="J4588">
        <v>77</v>
      </c>
      <c r="K4588">
        <v>93</v>
      </c>
      <c r="L4588" t="s">
        <v>23</v>
      </c>
      <c r="M4588">
        <v>110</v>
      </c>
      <c r="N4588">
        <f>Table1[[#This Row],[Basic Salary]]+Table1[[#This Row],[Bonus]]</f>
        <v>49552</v>
      </c>
      <c r="O4588" s="2">
        <f>Table1[[#This Row],[Bonus]]/Table1[[#This Row],[Basic Salary]]</f>
        <v>0.25343384008296865</v>
      </c>
      <c r="P4588">
        <f ca="1">DATEDIF(Table1[[#This Row],[Date of Birth]],TODAY(),"Y")</f>
        <v>45</v>
      </c>
      <c r="Q4588">
        <f ca="1">DATEDIF(Table1[[#This Row],[Joining Date]],TODAY(),"Y")</f>
        <v>4</v>
      </c>
      <c r="R4588" t="str">
        <f ca="1">IF(YEAR(Table1[[#This Row],[Joining Date]])=YEAR(TODAY()),"Yes","No")</f>
        <v>No</v>
      </c>
      <c r="S4588" t="str">
        <f ca="1">IF(Table1[[#This Row],[Experience]]&gt;5,"Yes","No")</f>
        <v>No</v>
      </c>
      <c r="T4588" t="str">
        <f>TEXT(Table1[[#This Row],[Joining Date]],"mmmm")</f>
        <v>October</v>
      </c>
      <c r="U4588" t="str">
        <f>TEXT(Table1[[#This Row],[Joining Date]],"yyyy")</f>
        <v>2021</v>
      </c>
      <c r="V4588" s="5">
        <f ca="1">TODAY()-Table1[[#This Row],[Joining Date]]</f>
        <v>1765</v>
      </c>
      <c r="W4588" t="str">
        <f>LEFT(Table1[[#This Row],[Employee Name]],FIND(" ",Table1[[#This Row],[Employee Name]])-1)</f>
        <v>Vikram</v>
      </c>
      <c r="X4588" t="str">
        <f>RIGHT(Table1[[#This Row],[Employee Name]],LEN(Table1[[#This Row],[Employee Name]])-FIND(" ",Table1[[#This Row],[Employee Name]]))</f>
        <v>Singh</v>
      </c>
      <c r="Y4588" t="str">
        <f>Table1[[#This Row],[Department]]&amp;"-"&amp;Table1[[#This Row],[Employee ID]]</f>
        <v>Finance-E03480</v>
      </c>
      <c r="Z4588" t="str">
        <f>LEFT(Table1[[#This Row],[Department]],3)</f>
        <v>Fin</v>
      </c>
      <c r="AA4588" t="str">
        <f>_xlfn.XLOOKUP(Table1[[#This Row],[Manager ID]],MANAGERS!A:A,MANAGERS!B:B)</f>
        <v>Manager_10</v>
      </c>
      <c r="AB4588" t="str" cm="1">
        <f t="array" ref="AB4588">_xlfn.XLOOKUP(Table1[[#This Row],[Manager ID]],Table2[[#All],[Manager ID]],Table2[[#All],[Department Head]])</f>
        <v>HR</v>
      </c>
      <c r="AC4588" s="2">
        <f>_xlfn.XLOOKUP(Table1[[#This Row],[City]],L:L,O:O)</f>
        <v>0.23486488519629886</v>
      </c>
      <c r="AD4588" t="str" cm="1">
        <f t="array" ref="AD4588">_xlfn.IFS(Table1[[#This Row],[Performance Score]]&gt;=90,"Excellent",Table1[[#This Row],[Performance Score]]&gt;=75,"Good",Table1[[#This Row],[Performance Score]]&gt;=60,"Average",Table1[[#This Row],[Performance Score]]&lt;=60,"Need Improvement")</f>
        <v>Excellent</v>
      </c>
      <c r="AE4588" t="str">
        <f>IF(AND(Table1[[#This Row],[Attendance %]]&gt;=80,(Table1[[#This Row],[Performance Score]]&gt;=80)),"Eligible","Not Eligible")</f>
        <v>Not Eligible</v>
      </c>
      <c r="AF4588" t="str">
        <f>IF(Table1[[#This Row],[Performance Score]]&gt;=80,"High Performer","Low Performer")</f>
        <v>High Performer</v>
      </c>
      <c r="AG4588" t="str" cm="1">
        <f t="array" aca="1" ref="AG4588" ca="1">_xlfn.IFS(Table1[[#This Row],[Experience]]&lt;=3,"Junior",Table1[[#This Row],[Experience]]&lt;=7,"Mid Level",Table1[[#This Row],[Experience]]&gt;=7,"Senior")</f>
        <v>Mid Level</v>
      </c>
      <c r="AH4588" t="str">
        <f>IF(Table1[[#This Row],[Attendance %]]&gt;75,"OK","Below 75")</f>
        <v>OK</v>
      </c>
      <c r="AI4588" t="b">
        <f>ISBLANK(Table1[[#This Row],[Employee ID]])</f>
        <v>0</v>
      </c>
      <c r="AJ4588" t="b">
        <f>ISNUMBER(Table1[[#This Row],[Total Salary  ]])</f>
        <v>1</v>
      </c>
      <c r="AK4588" t="str">
        <f>IFERROR(_xlfn.XLOOKUP(Table1[[#This Row],[Manager ID]],MANAGERS!A:A,MANAGERS!B:B),"Not Found")</f>
        <v>Manager_10</v>
      </c>
    </row>
    <row r="4589" spans="1:37" x14ac:dyDescent="0.2">
      <c r="A4589" t="s">
        <v>2308</v>
      </c>
      <c r="B4589" t="s">
        <v>39</v>
      </c>
      <c r="C4589" t="s">
        <v>21</v>
      </c>
      <c r="D4589" t="s">
        <v>40</v>
      </c>
      <c r="E4589" t="s">
        <v>26</v>
      </c>
      <c r="F4589" s="1">
        <v>42394</v>
      </c>
      <c r="G4589" s="1">
        <v>39881</v>
      </c>
      <c r="H4589">
        <v>30694</v>
      </c>
      <c r="I4589">
        <v>18844</v>
      </c>
      <c r="J4589">
        <v>100</v>
      </c>
      <c r="K4589">
        <v>86</v>
      </c>
      <c r="L4589" t="s">
        <v>31</v>
      </c>
      <c r="M4589">
        <v>119</v>
      </c>
      <c r="N4589">
        <f>Table1[[#This Row],[Basic Salary]]+Table1[[#This Row],[Bonus]]</f>
        <v>49538</v>
      </c>
      <c r="O4589" s="2">
        <f>Table1[[#This Row],[Bonus]]/Table1[[#This Row],[Basic Salary]]</f>
        <v>0.61393106144523357</v>
      </c>
      <c r="P4589">
        <f ca="1">DATEDIF(Table1[[#This Row],[Date of Birth]],TODAY(),"Y")</f>
        <v>17</v>
      </c>
      <c r="Q4589">
        <f ca="1">DATEDIF(Table1[[#This Row],[Joining Date]],TODAY(),"Y")</f>
        <v>10</v>
      </c>
      <c r="R4589" t="str">
        <f ca="1">IF(YEAR(Table1[[#This Row],[Joining Date]])=YEAR(TODAY()),"Yes","No")</f>
        <v>No</v>
      </c>
      <c r="S4589" t="str">
        <f ca="1">IF(Table1[[#This Row],[Experience]]&gt;5,"Yes","No")</f>
        <v>Yes</v>
      </c>
      <c r="T4589" t="str">
        <f>TEXT(Table1[[#This Row],[Joining Date]],"mmmm")</f>
        <v>January</v>
      </c>
      <c r="U4589" t="str">
        <f>TEXT(Table1[[#This Row],[Joining Date]],"yyyy")</f>
        <v>2016</v>
      </c>
      <c r="V4589" s="5">
        <f ca="1">TODAY()-Table1[[#This Row],[Joining Date]]</f>
        <v>3845</v>
      </c>
      <c r="W4589" t="str">
        <f>LEFT(Table1[[#This Row],[Employee Name]],FIND(" ",Table1[[#This Row],[Employee Name]])-1)</f>
        <v>Karan</v>
      </c>
      <c r="X4589" t="str">
        <f>RIGHT(Table1[[#This Row],[Employee Name]],LEN(Table1[[#This Row],[Employee Name]])-FIND(" ",Table1[[#This Row],[Employee Name]]))</f>
        <v>Malhotra</v>
      </c>
      <c r="Y4589" t="str">
        <f>Table1[[#This Row],[Department]]&amp;"-"&amp;Table1[[#This Row],[Employee ID]]</f>
        <v>IT-E02252</v>
      </c>
      <c r="Z4589" t="str">
        <f>LEFT(Table1[[#This Row],[Department]],3)</f>
        <v>IT</v>
      </c>
      <c r="AA4589" t="str">
        <f>_xlfn.XLOOKUP(Table1[[#This Row],[Manager ID]],MANAGERS!A:A,MANAGERS!B:B)</f>
        <v>Manager_19</v>
      </c>
      <c r="AB4589" t="str" cm="1">
        <f t="array" ref="AB4589">_xlfn.XLOOKUP(Table1[[#This Row],[Manager ID]],Table2[[#All],[Manager ID]],Table2[[#All],[Department Head]])</f>
        <v>Support</v>
      </c>
      <c r="AC4589" s="2">
        <f>_xlfn.XLOOKUP(Table1[[#This Row],[City]],L:L,O:O)</f>
        <v>0.241864189087755</v>
      </c>
      <c r="AD4589" t="str" cm="1">
        <f t="array" ref="AD4589">_xlfn.IFS(Table1[[#This Row],[Performance Score]]&gt;=90,"Excellent",Table1[[#This Row],[Performance Score]]&gt;=75,"Good",Table1[[#This Row],[Performance Score]]&gt;=60,"Average",Table1[[#This Row],[Performance Score]]&lt;=60,"Need Improvement")</f>
        <v>Good</v>
      </c>
      <c r="AE4589" t="str">
        <f>IF(AND(Table1[[#This Row],[Attendance %]]&gt;=80,(Table1[[#This Row],[Performance Score]]&gt;=80)),"Eligible","Not Eligible")</f>
        <v>Eligible</v>
      </c>
      <c r="AF4589" t="str">
        <f>IF(Table1[[#This Row],[Performance Score]]&gt;=80,"High Performer","Low Performer")</f>
        <v>High Performer</v>
      </c>
      <c r="AG4589" t="str" cm="1">
        <f t="array" aca="1" ref="AG4589" ca="1">_xlfn.IFS(Table1[[#This Row],[Experience]]&lt;=3,"Junior",Table1[[#This Row],[Experience]]&lt;=7,"Mid Level",Table1[[#This Row],[Experience]]&gt;=7,"Senior")</f>
        <v>Senior</v>
      </c>
      <c r="AH4589" t="str">
        <f>IF(Table1[[#This Row],[Attendance %]]&gt;75,"OK","Below 75")</f>
        <v>OK</v>
      </c>
      <c r="AI4589" t="b">
        <f>ISBLANK(Table1[[#This Row],[Employee ID]])</f>
        <v>0</v>
      </c>
      <c r="AJ4589" t="b">
        <f>ISNUMBER(Table1[[#This Row],[Total Salary  ]])</f>
        <v>1</v>
      </c>
      <c r="AK4589" t="str">
        <f>IFERROR(_xlfn.XLOOKUP(Table1[[#This Row],[Manager ID]],MANAGERS!A:A,MANAGERS!B:B),"Not Found")</f>
        <v>Manager_19</v>
      </c>
    </row>
    <row r="4590" spans="1:37" x14ac:dyDescent="0.2">
      <c r="A4590" t="s">
        <v>3819</v>
      </c>
      <c r="B4590" t="s">
        <v>77</v>
      </c>
      <c r="C4590" t="s">
        <v>15</v>
      </c>
      <c r="D4590" t="s">
        <v>25</v>
      </c>
      <c r="E4590" t="s">
        <v>65</v>
      </c>
      <c r="F4590" s="1">
        <v>45985</v>
      </c>
      <c r="G4590" s="1">
        <v>39471</v>
      </c>
      <c r="H4590">
        <v>29413</v>
      </c>
      <c r="I4590">
        <v>20111</v>
      </c>
      <c r="J4590">
        <v>100</v>
      </c>
      <c r="K4590">
        <v>96</v>
      </c>
      <c r="L4590" t="s">
        <v>31</v>
      </c>
      <c r="M4590">
        <v>114</v>
      </c>
      <c r="N4590">
        <f>Table1[[#This Row],[Basic Salary]]+Table1[[#This Row],[Bonus]]</f>
        <v>49524</v>
      </c>
      <c r="O4590" s="2">
        <f>Table1[[#This Row],[Bonus]]/Table1[[#This Row],[Basic Salary]]</f>
        <v>0.68374528269812673</v>
      </c>
      <c r="P4590">
        <f ca="1">DATEDIF(Table1[[#This Row],[Date of Birth]],TODAY(),"Y")</f>
        <v>18</v>
      </c>
      <c r="Q4590">
        <f ca="1">DATEDIF(Table1[[#This Row],[Joining Date]],TODAY(),"Y")</f>
        <v>0</v>
      </c>
      <c r="R4590" t="str">
        <f ca="1">IF(YEAR(Table1[[#This Row],[Joining Date]])=YEAR(TODAY()),"Yes","No")</f>
        <v>No</v>
      </c>
      <c r="S4590" t="str">
        <f ca="1">IF(Table1[[#This Row],[Experience]]&gt;5,"Yes","No")</f>
        <v>No</v>
      </c>
      <c r="T4590" t="str">
        <f>TEXT(Table1[[#This Row],[Joining Date]],"mmmm")</f>
        <v>November</v>
      </c>
      <c r="U4590" t="str">
        <f>TEXT(Table1[[#This Row],[Joining Date]],"yyyy")</f>
        <v>2025</v>
      </c>
      <c r="V4590" s="5">
        <f ca="1">TODAY()-Table1[[#This Row],[Joining Date]]</f>
        <v>254</v>
      </c>
      <c r="W4590" t="str">
        <f>LEFT(Table1[[#This Row],[Employee Name]],FIND(" ",Table1[[#This Row],[Employee Name]])-1)</f>
        <v>Rohan</v>
      </c>
      <c r="X4590" t="str">
        <f>RIGHT(Table1[[#This Row],[Employee Name]],LEN(Table1[[#This Row],[Employee Name]])-FIND(" ",Table1[[#This Row],[Employee Name]]))</f>
        <v>Gupta</v>
      </c>
      <c r="Y4590" t="str">
        <f>Table1[[#This Row],[Department]]&amp;"-"&amp;Table1[[#This Row],[Employee ID]]</f>
        <v>Finance-E03763</v>
      </c>
      <c r="Z4590" t="str">
        <f>LEFT(Table1[[#This Row],[Department]],3)</f>
        <v>Fin</v>
      </c>
      <c r="AA4590" t="str">
        <f>_xlfn.XLOOKUP(Table1[[#This Row],[Manager ID]],MANAGERS!A:A,MANAGERS!B:B)</f>
        <v>Manager_14</v>
      </c>
      <c r="AB4590" t="str" cm="1">
        <f t="array" ref="AB4590">_xlfn.XLOOKUP(Table1[[#This Row],[Manager ID]],Table2[[#All],[Manager ID]],Table2[[#All],[Department Head]])</f>
        <v>Marketing</v>
      </c>
      <c r="AC4590" s="2">
        <f>_xlfn.XLOOKUP(Table1[[#This Row],[City]],L:L,O:O)</f>
        <v>0.241864189087755</v>
      </c>
      <c r="AD4590" t="str" cm="1">
        <f t="array" ref="AD4590">_xlfn.IFS(Table1[[#This Row],[Performance Score]]&gt;=90,"Excellent",Table1[[#This Row],[Performance Score]]&gt;=75,"Good",Table1[[#This Row],[Performance Score]]&gt;=60,"Average",Table1[[#This Row],[Performance Score]]&lt;=60,"Need Improvement")</f>
        <v>Excellent</v>
      </c>
      <c r="AE4590" t="str">
        <f>IF(AND(Table1[[#This Row],[Attendance %]]&gt;=80,(Table1[[#This Row],[Performance Score]]&gt;=80)),"Eligible","Not Eligible")</f>
        <v>Eligible</v>
      </c>
      <c r="AF4590" t="str">
        <f>IF(Table1[[#This Row],[Performance Score]]&gt;=80,"High Performer","Low Performer")</f>
        <v>High Performer</v>
      </c>
      <c r="AG4590" t="str" cm="1">
        <f t="array" aca="1" ref="AG4590" ca="1">_xlfn.IFS(Table1[[#This Row],[Experience]]&lt;=3,"Junior",Table1[[#This Row],[Experience]]&lt;=7,"Mid Level",Table1[[#This Row],[Experience]]&gt;=7,"Senior")</f>
        <v>Junior</v>
      </c>
      <c r="AH4590" t="str">
        <f>IF(Table1[[#This Row],[Attendance %]]&gt;75,"OK","Below 75")</f>
        <v>OK</v>
      </c>
      <c r="AI4590" t="b">
        <f>ISBLANK(Table1[[#This Row],[Employee ID]])</f>
        <v>0</v>
      </c>
      <c r="AJ4590" t="b">
        <f>ISNUMBER(Table1[[#This Row],[Total Salary  ]])</f>
        <v>1</v>
      </c>
      <c r="AK4590" t="str">
        <f>IFERROR(_xlfn.XLOOKUP(Table1[[#This Row],[Manager ID]],MANAGERS!A:A,MANAGERS!B:B),"Not Found")</f>
        <v>Manager_14</v>
      </c>
    </row>
    <row r="4591" spans="1:37" x14ac:dyDescent="0.2">
      <c r="A4591" t="s">
        <v>1270</v>
      </c>
      <c r="B4591" t="s">
        <v>48</v>
      </c>
      <c r="C4591" t="s">
        <v>15</v>
      </c>
      <c r="D4591" t="s">
        <v>46</v>
      </c>
      <c r="E4591" t="s">
        <v>17</v>
      </c>
      <c r="F4591" s="1">
        <v>45263</v>
      </c>
      <c r="G4591" s="1">
        <v>33097</v>
      </c>
      <c r="H4591">
        <v>38819</v>
      </c>
      <c r="I4591">
        <v>10701</v>
      </c>
      <c r="J4591">
        <v>84</v>
      </c>
      <c r="K4591">
        <v>88</v>
      </c>
      <c r="L4591" t="s">
        <v>27</v>
      </c>
      <c r="M4591">
        <v>103</v>
      </c>
      <c r="N4591">
        <f>Table1[[#This Row],[Basic Salary]]+Table1[[#This Row],[Bonus]]</f>
        <v>49520</v>
      </c>
      <c r="O4591" s="2">
        <f>Table1[[#This Row],[Bonus]]/Table1[[#This Row],[Basic Salary]]</f>
        <v>0.27566397897936579</v>
      </c>
      <c r="P4591">
        <f ca="1">DATEDIF(Table1[[#This Row],[Date of Birth]],TODAY(),"Y")</f>
        <v>35</v>
      </c>
      <c r="Q4591">
        <f ca="1">DATEDIF(Table1[[#This Row],[Joining Date]],TODAY(),"Y")</f>
        <v>2</v>
      </c>
      <c r="R4591" t="str">
        <f ca="1">IF(YEAR(Table1[[#This Row],[Joining Date]])=YEAR(TODAY()),"Yes","No")</f>
        <v>No</v>
      </c>
      <c r="S4591" t="str">
        <f ca="1">IF(Table1[[#This Row],[Experience]]&gt;5,"Yes","No")</f>
        <v>No</v>
      </c>
      <c r="T4591" t="str">
        <f>TEXT(Table1[[#This Row],[Joining Date]],"mmmm")</f>
        <v>December</v>
      </c>
      <c r="U4591" t="str">
        <f>TEXT(Table1[[#This Row],[Joining Date]],"yyyy")</f>
        <v>2023</v>
      </c>
      <c r="V4591" s="5">
        <f ca="1">TODAY()-Table1[[#This Row],[Joining Date]]</f>
        <v>976</v>
      </c>
      <c r="W4591" t="str">
        <f>LEFT(Table1[[#This Row],[Employee Name]],FIND(" ",Table1[[#This Row],[Employee Name]])-1)</f>
        <v>Aditya</v>
      </c>
      <c r="X4591" t="str">
        <f>RIGHT(Table1[[#This Row],[Employee Name]],LEN(Table1[[#This Row],[Employee Name]])-FIND(" ",Table1[[#This Row],[Employee Name]]))</f>
        <v>Kapoor</v>
      </c>
      <c r="Y4591" t="str">
        <f>Table1[[#This Row],[Department]]&amp;"-"&amp;Table1[[#This Row],[Employee ID]]</f>
        <v>Support-E01214</v>
      </c>
      <c r="Z4591" t="str">
        <f>LEFT(Table1[[#This Row],[Department]],3)</f>
        <v>Sup</v>
      </c>
      <c r="AA4591" t="str">
        <f>_xlfn.XLOOKUP(Table1[[#This Row],[Manager ID]],MANAGERS!A:A,MANAGERS!B:B)</f>
        <v>Manager_3</v>
      </c>
      <c r="AB4591" t="str" cm="1">
        <f t="array" ref="AB4591">_xlfn.XLOOKUP(Table1[[#This Row],[Manager ID]],Table2[[#All],[Manager ID]],Table2[[#All],[Department Head]])</f>
        <v>IT</v>
      </c>
      <c r="AC4591" s="2">
        <f>_xlfn.XLOOKUP(Table1[[#This Row],[City]],L:L,O:O)</f>
        <v>0.23674293405114402</v>
      </c>
      <c r="AD4591" t="str" cm="1">
        <f t="array" ref="AD4591">_xlfn.IFS(Table1[[#This Row],[Performance Score]]&gt;=90,"Excellent",Table1[[#This Row],[Performance Score]]&gt;=75,"Good",Table1[[#This Row],[Performance Score]]&gt;=60,"Average",Table1[[#This Row],[Performance Score]]&lt;=60,"Need Improvement")</f>
        <v>Good</v>
      </c>
      <c r="AE4591" t="str">
        <f>IF(AND(Table1[[#This Row],[Attendance %]]&gt;=80,(Table1[[#This Row],[Performance Score]]&gt;=80)),"Eligible","Not Eligible")</f>
        <v>Eligible</v>
      </c>
      <c r="AF4591" t="str">
        <f>IF(Table1[[#This Row],[Performance Score]]&gt;=80,"High Performer","Low Performer")</f>
        <v>High Performer</v>
      </c>
      <c r="AG4591" t="str" cm="1">
        <f t="array" aca="1" ref="AG4591" ca="1">_xlfn.IFS(Table1[[#This Row],[Experience]]&lt;=3,"Junior",Table1[[#This Row],[Experience]]&lt;=7,"Mid Level",Table1[[#This Row],[Experience]]&gt;=7,"Senior")</f>
        <v>Junior</v>
      </c>
      <c r="AH4591" t="str">
        <f>IF(Table1[[#This Row],[Attendance %]]&gt;75,"OK","Below 75")</f>
        <v>OK</v>
      </c>
      <c r="AI4591" t="b">
        <f>ISBLANK(Table1[[#This Row],[Employee ID]])</f>
        <v>0</v>
      </c>
      <c r="AJ4591" t="b">
        <f>ISNUMBER(Table1[[#This Row],[Total Salary  ]])</f>
        <v>1</v>
      </c>
      <c r="AK4591" t="str">
        <f>IFERROR(_xlfn.XLOOKUP(Table1[[#This Row],[Manager ID]],MANAGERS!A:A,MANAGERS!B:B),"Not Found")</f>
        <v>Manager_3</v>
      </c>
    </row>
    <row r="4592" spans="1:37" x14ac:dyDescent="0.2">
      <c r="A4592" t="s">
        <v>2860</v>
      </c>
      <c r="B4592" t="s">
        <v>20</v>
      </c>
      <c r="C4592" t="s">
        <v>21</v>
      </c>
      <c r="D4592" t="s">
        <v>81</v>
      </c>
      <c r="E4592" t="s">
        <v>65</v>
      </c>
      <c r="F4592" s="1">
        <v>43824</v>
      </c>
      <c r="G4592" s="1">
        <v>36010</v>
      </c>
      <c r="H4592">
        <v>37220</v>
      </c>
      <c r="I4592">
        <v>12296</v>
      </c>
      <c r="J4592">
        <v>86</v>
      </c>
      <c r="K4592">
        <v>82</v>
      </c>
      <c r="L4592" t="s">
        <v>23</v>
      </c>
      <c r="M4592">
        <v>103</v>
      </c>
      <c r="N4592">
        <f>Table1[[#This Row],[Basic Salary]]+Table1[[#This Row],[Bonus]]</f>
        <v>49516</v>
      </c>
      <c r="O4592" s="2">
        <f>Table1[[#This Row],[Bonus]]/Table1[[#This Row],[Basic Salary]]</f>
        <v>0.33036002149382054</v>
      </c>
      <c r="P4592">
        <f ca="1">DATEDIF(Table1[[#This Row],[Date of Birth]],TODAY(),"Y")</f>
        <v>28</v>
      </c>
      <c r="Q4592">
        <f ca="1">DATEDIF(Table1[[#This Row],[Joining Date]],TODAY(),"Y")</f>
        <v>6</v>
      </c>
      <c r="R4592" t="str">
        <f ca="1">IF(YEAR(Table1[[#This Row],[Joining Date]])=YEAR(TODAY()),"Yes","No")</f>
        <v>No</v>
      </c>
      <c r="S4592" t="str">
        <f ca="1">IF(Table1[[#This Row],[Experience]]&gt;5,"Yes","No")</f>
        <v>Yes</v>
      </c>
      <c r="T4592" t="str">
        <f>TEXT(Table1[[#This Row],[Joining Date]],"mmmm")</f>
        <v>December</v>
      </c>
      <c r="U4592" t="str">
        <f>TEXT(Table1[[#This Row],[Joining Date]],"yyyy")</f>
        <v>2019</v>
      </c>
      <c r="V4592" s="5">
        <f ca="1">TODAY()-Table1[[#This Row],[Joining Date]]</f>
        <v>2415</v>
      </c>
      <c r="W4592" t="str">
        <f>LEFT(Table1[[#This Row],[Employee Name]],FIND(" ",Table1[[#This Row],[Employee Name]])-1)</f>
        <v>Rahul</v>
      </c>
      <c r="X4592" t="str">
        <f>RIGHT(Table1[[#This Row],[Employee Name]],LEN(Table1[[#This Row],[Employee Name]])-FIND(" ",Table1[[#This Row],[Employee Name]]))</f>
        <v>Verma</v>
      </c>
      <c r="Y4592" t="str">
        <f>Table1[[#This Row],[Department]]&amp;"-"&amp;Table1[[#This Row],[Employee ID]]</f>
        <v>Sales-E02804</v>
      </c>
      <c r="Z4592" t="str">
        <f>LEFT(Table1[[#This Row],[Department]],3)</f>
        <v>Sal</v>
      </c>
      <c r="AA4592" t="str">
        <f>_xlfn.XLOOKUP(Table1[[#This Row],[Manager ID]],MANAGERS!A:A,MANAGERS!B:B)</f>
        <v>Manager_3</v>
      </c>
      <c r="AB4592" t="str" cm="1">
        <f t="array" ref="AB4592">_xlfn.XLOOKUP(Table1[[#This Row],[Manager ID]],Table2[[#All],[Manager ID]],Table2[[#All],[Department Head]])</f>
        <v>IT</v>
      </c>
      <c r="AC4592" s="2">
        <f>_xlfn.XLOOKUP(Table1[[#This Row],[City]],L:L,O:O)</f>
        <v>0.23486488519629886</v>
      </c>
      <c r="AD4592" t="str" cm="1">
        <f t="array" ref="AD4592">_xlfn.IFS(Table1[[#This Row],[Performance Score]]&gt;=90,"Excellent",Table1[[#This Row],[Performance Score]]&gt;=75,"Good",Table1[[#This Row],[Performance Score]]&gt;=60,"Average",Table1[[#This Row],[Performance Score]]&lt;=60,"Need Improvement")</f>
        <v>Good</v>
      </c>
      <c r="AE4592" t="str">
        <f>IF(AND(Table1[[#This Row],[Attendance %]]&gt;=80,(Table1[[#This Row],[Performance Score]]&gt;=80)),"Eligible","Not Eligible")</f>
        <v>Eligible</v>
      </c>
      <c r="AF4592" t="str">
        <f>IF(Table1[[#This Row],[Performance Score]]&gt;=80,"High Performer","Low Performer")</f>
        <v>High Performer</v>
      </c>
      <c r="AG4592" t="str" cm="1">
        <f t="array" aca="1" ref="AG4592" ca="1">_xlfn.IFS(Table1[[#This Row],[Experience]]&lt;=3,"Junior",Table1[[#This Row],[Experience]]&lt;=7,"Mid Level",Table1[[#This Row],[Experience]]&gt;=7,"Senior")</f>
        <v>Mid Level</v>
      </c>
      <c r="AH4592" t="str">
        <f>IF(Table1[[#This Row],[Attendance %]]&gt;75,"OK","Below 75")</f>
        <v>OK</v>
      </c>
      <c r="AI4592" t="b">
        <f>ISBLANK(Table1[[#This Row],[Employee ID]])</f>
        <v>0</v>
      </c>
      <c r="AJ4592" t="b">
        <f>ISNUMBER(Table1[[#This Row],[Total Salary  ]])</f>
        <v>1</v>
      </c>
      <c r="AK4592" t="str">
        <f>IFERROR(_xlfn.XLOOKUP(Table1[[#This Row],[Manager ID]],MANAGERS!A:A,MANAGERS!B:B),"Not Found")</f>
        <v>Manager_3</v>
      </c>
    </row>
    <row r="4593" spans="1:37" x14ac:dyDescent="0.2">
      <c r="A4593" t="s">
        <v>2165</v>
      </c>
      <c r="B4593" t="s">
        <v>93</v>
      </c>
      <c r="C4593" t="s">
        <v>15</v>
      </c>
      <c r="D4593" t="s">
        <v>43</v>
      </c>
      <c r="E4593" t="s">
        <v>22</v>
      </c>
      <c r="F4593" s="1">
        <v>43716</v>
      </c>
      <c r="G4593" s="1">
        <v>34717</v>
      </c>
      <c r="H4593">
        <v>31164</v>
      </c>
      <c r="I4593">
        <v>18341</v>
      </c>
      <c r="J4593">
        <v>76</v>
      </c>
      <c r="K4593">
        <v>65</v>
      </c>
      <c r="L4593" t="s">
        <v>37</v>
      </c>
      <c r="M4593">
        <v>101</v>
      </c>
      <c r="N4593">
        <f>Table1[[#This Row],[Basic Salary]]+Table1[[#This Row],[Bonus]]</f>
        <v>49505</v>
      </c>
      <c r="O4593" s="2">
        <f>Table1[[#This Row],[Bonus]]/Table1[[#This Row],[Basic Salary]]</f>
        <v>0.58853163907072259</v>
      </c>
      <c r="P4593">
        <f ca="1">DATEDIF(Table1[[#This Row],[Date of Birth]],TODAY(),"Y")</f>
        <v>31</v>
      </c>
      <c r="Q4593">
        <f ca="1">DATEDIF(Table1[[#This Row],[Joining Date]],TODAY(),"Y")</f>
        <v>6</v>
      </c>
      <c r="R4593" t="str">
        <f ca="1">IF(YEAR(Table1[[#This Row],[Joining Date]])=YEAR(TODAY()),"Yes","No")</f>
        <v>No</v>
      </c>
      <c r="S4593" t="str">
        <f ca="1">IF(Table1[[#This Row],[Experience]]&gt;5,"Yes","No")</f>
        <v>Yes</v>
      </c>
      <c r="T4593" t="str">
        <f>TEXT(Table1[[#This Row],[Joining Date]],"mmmm")</f>
        <v>September</v>
      </c>
      <c r="U4593" t="str">
        <f>TEXT(Table1[[#This Row],[Joining Date]],"yyyy")</f>
        <v>2019</v>
      </c>
      <c r="V4593" s="5">
        <f ca="1">TODAY()-Table1[[#This Row],[Joining Date]]</f>
        <v>2523</v>
      </c>
      <c r="W4593" t="str">
        <f>LEFT(Table1[[#This Row],[Employee Name]],FIND(" ",Table1[[#This Row],[Employee Name]])-1)</f>
        <v>Priya</v>
      </c>
      <c r="X4593" t="str">
        <f>RIGHT(Table1[[#This Row],[Employee Name]],LEN(Table1[[#This Row],[Employee Name]])-FIND(" ",Table1[[#This Row],[Employee Name]]))</f>
        <v>Reddy</v>
      </c>
      <c r="Y4593" t="str">
        <f>Table1[[#This Row],[Department]]&amp;"-"&amp;Table1[[#This Row],[Employee ID]]</f>
        <v>Operations-E02109</v>
      </c>
      <c r="Z4593" t="str">
        <f>LEFT(Table1[[#This Row],[Department]],3)</f>
        <v>Ope</v>
      </c>
      <c r="AA4593" t="str">
        <f>_xlfn.XLOOKUP(Table1[[#This Row],[Manager ID]],MANAGERS!A:A,MANAGERS!B:B)</f>
        <v>Manager_1</v>
      </c>
      <c r="AB4593" t="str" cm="1">
        <f t="array" ref="AB4593">_xlfn.XLOOKUP(Table1[[#This Row],[Manager ID]],Table2[[#All],[Manager ID]],Table2[[#All],[Department Head]])</f>
        <v>Support</v>
      </c>
      <c r="AC4593" s="2">
        <f>_xlfn.XLOOKUP(Table1[[#This Row],[City]],L:L,O:O)</f>
        <v>0.24036902712549932</v>
      </c>
      <c r="AD4593" t="str" cm="1">
        <f t="array" ref="AD4593">_xlfn.IFS(Table1[[#This Row],[Performance Score]]&gt;=90,"Excellent",Table1[[#This Row],[Performance Score]]&gt;=75,"Good",Table1[[#This Row],[Performance Score]]&gt;=60,"Average",Table1[[#This Row],[Performance Score]]&lt;=60,"Need Improvement")</f>
        <v>Average</v>
      </c>
      <c r="AE4593" t="str">
        <f>IF(AND(Table1[[#This Row],[Attendance %]]&gt;=80,(Table1[[#This Row],[Performance Score]]&gt;=80)),"Eligible","Not Eligible")</f>
        <v>Not Eligible</v>
      </c>
      <c r="AF4593" t="str">
        <f>IF(Table1[[#This Row],[Performance Score]]&gt;=80,"High Performer","Low Performer")</f>
        <v>Low Performer</v>
      </c>
      <c r="AG4593" t="str" cm="1">
        <f t="array" aca="1" ref="AG4593" ca="1">_xlfn.IFS(Table1[[#This Row],[Experience]]&lt;=3,"Junior",Table1[[#This Row],[Experience]]&lt;=7,"Mid Level",Table1[[#This Row],[Experience]]&gt;=7,"Senior")</f>
        <v>Mid Level</v>
      </c>
      <c r="AH4593" t="str">
        <f>IF(Table1[[#This Row],[Attendance %]]&gt;75,"OK","Below 75")</f>
        <v>OK</v>
      </c>
      <c r="AI4593" t="b">
        <f>ISBLANK(Table1[[#This Row],[Employee ID]])</f>
        <v>0</v>
      </c>
      <c r="AJ4593" t="b">
        <f>ISNUMBER(Table1[[#This Row],[Total Salary  ]])</f>
        <v>1</v>
      </c>
      <c r="AK4593" t="str">
        <f>IFERROR(_xlfn.XLOOKUP(Table1[[#This Row],[Manager ID]],MANAGERS!A:A,MANAGERS!B:B),"Not Found")</f>
        <v>Manager_1</v>
      </c>
    </row>
    <row r="4594" spans="1:37" x14ac:dyDescent="0.2">
      <c r="A4594" t="s">
        <v>4753</v>
      </c>
      <c r="B4594" t="s">
        <v>20</v>
      </c>
      <c r="C4594" t="s">
        <v>15</v>
      </c>
      <c r="D4594" t="s">
        <v>25</v>
      </c>
      <c r="E4594" t="s">
        <v>51</v>
      </c>
      <c r="F4594" s="1">
        <v>45669</v>
      </c>
      <c r="G4594" s="1">
        <v>30323</v>
      </c>
      <c r="H4594">
        <v>36536</v>
      </c>
      <c r="I4594">
        <v>12932</v>
      </c>
      <c r="J4594">
        <v>88</v>
      </c>
      <c r="K4594">
        <v>80</v>
      </c>
      <c r="L4594" t="s">
        <v>37</v>
      </c>
      <c r="M4594">
        <v>109</v>
      </c>
      <c r="N4594">
        <f>Table1[[#This Row],[Basic Salary]]+Table1[[#This Row],[Bonus]]</f>
        <v>49468</v>
      </c>
      <c r="O4594" s="2">
        <f>Table1[[#This Row],[Bonus]]/Table1[[#This Row],[Basic Salary]]</f>
        <v>0.35395226625793735</v>
      </c>
      <c r="P4594">
        <f ca="1">DATEDIF(Table1[[#This Row],[Date of Birth]],TODAY(),"Y")</f>
        <v>43</v>
      </c>
      <c r="Q4594">
        <f ca="1">DATEDIF(Table1[[#This Row],[Joining Date]],TODAY(),"Y")</f>
        <v>1</v>
      </c>
      <c r="R4594" t="str">
        <f ca="1">IF(YEAR(Table1[[#This Row],[Joining Date]])=YEAR(TODAY()),"Yes","No")</f>
        <v>No</v>
      </c>
      <c r="S4594" t="str">
        <f ca="1">IF(Table1[[#This Row],[Experience]]&gt;5,"Yes","No")</f>
        <v>No</v>
      </c>
      <c r="T4594" t="str">
        <f>TEXT(Table1[[#This Row],[Joining Date]],"mmmm")</f>
        <v>January</v>
      </c>
      <c r="U4594" t="str">
        <f>TEXT(Table1[[#This Row],[Joining Date]],"yyyy")</f>
        <v>2025</v>
      </c>
      <c r="V4594" s="5">
        <f ca="1">TODAY()-Table1[[#This Row],[Joining Date]]</f>
        <v>570</v>
      </c>
      <c r="W4594" t="str">
        <f>LEFT(Table1[[#This Row],[Employee Name]],FIND(" ",Table1[[#This Row],[Employee Name]])-1)</f>
        <v>Rahul</v>
      </c>
      <c r="X4594" t="str">
        <f>RIGHT(Table1[[#This Row],[Employee Name]],LEN(Table1[[#This Row],[Employee Name]])-FIND(" ",Table1[[#This Row],[Employee Name]]))</f>
        <v>Verma</v>
      </c>
      <c r="Y4594" t="str">
        <f>Table1[[#This Row],[Department]]&amp;"-"&amp;Table1[[#This Row],[Employee ID]]</f>
        <v>Finance-E04697</v>
      </c>
      <c r="Z4594" t="str">
        <f>LEFT(Table1[[#This Row],[Department]],3)</f>
        <v>Fin</v>
      </c>
      <c r="AA4594" t="str">
        <f>_xlfn.XLOOKUP(Table1[[#This Row],[Manager ID]],MANAGERS!A:A,MANAGERS!B:B)</f>
        <v>Manager_9</v>
      </c>
      <c r="AB4594" t="str" cm="1">
        <f t="array" ref="AB4594">_xlfn.XLOOKUP(Table1[[#This Row],[Manager ID]],Table2[[#All],[Manager ID]],Table2[[#All],[Department Head]])</f>
        <v>Sales</v>
      </c>
      <c r="AC4594" s="2">
        <f>_xlfn.XLOOKUP(Table1[[#This Row],[City]],L:L,O:O)</f>
        <v>0.24036902712549932</v>
      </c>
      <c r="AD4594" t="str" cm="1">
        <f t="array" ref="AD4594">_xlfn.IFS(Table1[[#This Row],[Performance Score]]&gt;=90,"Excellent",Table1[[#This Row],[Performance Score]]&gt;=75,"Good",Table1[[#This Row],[Performance Score]]&gt;=60,"Average",Table1[[#This Row],[Performance Score]]&lt;=60,"Need Improvement")</f>
        <v>Good</v>
      </c>
      <c r="AE4594" t="str">
        <f>IF(AND(Table1[[#This Row],[Attendance %]]&gt;=80,(Table1[[#This Row],[Performance Score]]&gt;=80)),"Eligible","Not Eligible")</f>
        <v>Eligible</v>
      </c>
      <c r="AF4594" t="str">
        <f>IF(Table1[[#This Row],[Performance Score]]&gt;=80,"High Performer","Low Performer")</f>
        <v>High Performer</v>
      </c>
      <c r="AG4594" t="str" cm="1">
        <f t="array" aca="1" ref="AG4594" ca="1">_xlfn.IFS(Table1[[#This Row],[Experience]]&lt;=3,"Junior",Table1[[#This Row],[Experience]]&lt;=7,"Mid Level",Table1[[#This Row],[Experience]]&gt;=7,"Senior")</f>
        <v>Junior</v>
      </c>
      <c r="AH4594" t="str">
        <f>IF(Table1[[#This Row],[Attendance %]]&gt;75,"OK","Below 75")</f>
        <v>OK</v>
      </c>
      <c r="AI4594" t="b">
        <f>ISBLANK(Table1[[#This Row],[Employee ID]])</f>
        <v>0</v>
      </c>
      <c r="AJ4594" t="b">
        <f>ISNUMBER(Table1[[#This Row],[Total Salary  ]])</f>
        <v>1</v>
      </c>
      <c r="AK4594" t="str">
        <f>IFERROR(_xlfn.XLOOKUP(Table1[[#This Row],[Manager ID]],MANAGERS!A:A,MANAGERS!B:B),"Not Found")</f>
        <v>Manager_9</v>
      </c>
    </row>
    <row r="4595" spans="1:37" x14ac:dyDescent="0.2">
      <c r="A4595" t="s">
        <v>2861</v>
      </c>
      <c r="B4595" t="s">
        <v>85</v>
      </c>
      <c r="C4595" t="s">
        <v>15</v>
      </c>
      <c r="D4595" t="s">
        <v>25</v>
      </c>
      <c r="E4595" t="s">
        <v>30</v>
      </c>
      <c r="F4595" s="1">
        <v>42905</v>
      </c>
      <c r="G4595" s="1">
        <v>39625</v>
      </c>
      <c r="H4595">
        <v>27686</v>
      </c>
      <c r="I4595">
        <v>21778</v>
      </c>
      <c r="J4595">
        <v>77</v>
      </c>
      <c r="K4595">
        <v>52</v>
      </c>
      <c r="L4595" t="s">
        <v>27</v>
      </c>
      <c r="M4595">
        <v>113</v>
      </c>
      <c r="N4595">
        <f>Table1[[#This Row],[Basic Salary]]+Table1[[#This Row],[Bonus]]</f>
        <v>49464</v>
      </c>
      <c r="O4595" s="2">
        <f>Table1[[#This Row],[Bonus]]/Table1[[#This Row],[Basic Salary]]</f>
        <v>0.78660694936068776</v>
      </c>
      <c r="P4595">
        <f ca="1">DATEDIF(Table1[[#This Row],[Date of Birth]],TODAY(),"Y")</f>
        <v>18</v>
      </c>
      <c r="Q4595">
        <f ca="1">DATEDIF(Table1[[#This Row],[Joining Date]],TODAY(),"Y")</f>
        <v>9</v>
      </c>
      <c r="R4595" t="str">
        <f ca="1">IF(YEAR(Table1[[#This Row],[Joining Date]])=YEAR(TODAY()),"Yes","No")</f>
        <v>No</v>
      </c>
      <c r="S4595" t="str">
        <f ca="1">IF(Table1[[#This Row],[Experience]]&gt;5,"Yes","No")</f>
        <v>Yes</v>
      </c>
      <c r="T4595" t="str">
        <f>TEXT(Table1[[#This Row],[Joining Date]],"mmmm")</f>
        <v>June</v>
      </c>
      <c r="U4595" t="str">
        <f>TEXT(Table1[[#This Row],[Joining Date]],"yyyy")</f>
        <v>2017</v>
      </c>
      <c r="V4595" s="5">
        <f ca="1">TODAY()-Table1[[#This Row],[Joining Date]]</f>
        <v>3334</v>
      </c>
      <c r="W4595" t="str">
        <f>LEFT(Table1[[#This Row],[Employee Name]],FIND(" ",Table1[[#This Row],[Employee Name]])-1)</f>
        <v>Pooja</v>
      </c>
      <c r="X4595" t="str">
        <f>RIGHT(Table1[[#This Row],[Employee Name]],LEN(Table1[[#This Row],[Employee Name]])-FIND(" ",Table1[[#This Row],[Employee Name]]))</f>
        <v>Das</v>
      </c>
      <c r="Y4595" t="str">
        <f>Table1[[#This Row],[Department]]&amp;"-"&amp;Table1[[#This Row],[Employee ID]]</f>
        <v>Finance-E02805</v>
      </c>
      <c r="Z4595" t="str">
        <f>LEFT(Table1[[#This Row],[Department]],3)</f>
        <v>Fin</v>
      </c>
      <c r="AA4595" t="str">
        <f>_xlfn.XLOOKUP(Table1[[#This Row],[Manager ID]],MANAGERS!A:A,MANAGERS!B:B)</f>
        <v>Manager_13</v>
      </c>
      <c r="AB4595" t="str" cm="1">
        <f t="array" ref="AB4595">_xlfn.XLOOKUP(Table1[[#This Row],[Manager ID]],Table2[[#All],[Manager ID]],Table2[[#All],[Department Head]])</f>
        <v>HR</v>
      </c>
      <c r="AC4595" s="2">
        <f>_xlfn.XLOOKUP(Table1[[#This Row],[City]],L:L,O:O)</f>
        <v>0.23674293405114402</v>
      </c>
      <c r="AD4595" t="str" cm="1">
        <f t="array" ref="AD4595">_xlfn.IFS(Table1[[#This Row],[Performance Score]]&gt;=90,"Excellent",Table1[[#This Row],[Performance Score]]&gt;=75,"Good",Table1[[#This Row],[Performance Score]]&gt;=60,"Average",Table1[[#This Row],[Performance Score]]&lt;=60,"Need Improvement")</f>
        <v>Need Improvement</v>
      </c>
      <c r="AE4595" t="str">
        <f>IF(AND(Table1[[#This Row],[Attendance %]]&gt;=80,(Table1[[#This Row],[Performance Score]]&gt;=80)),"Eligible","Not Eligible")</f>
        <v>Not Eligible</v>
      </c>
      <c r="AF4595" t="str">
        <f>IF(Table1[[#This Row],[Performance Score]]&gt;=80,"High Performer","Low Performer")</f>
        <v>Low Performer</v>
      </c>
      <c r="AG4595" t="str" cm="1">
        <f t="array" aca="1" ref="AG4595" ca="1">_xlfn.IFS(Table1[[#This Row],[Experience]]&lt;=3,"Junior",Table1[[#This Row],[Experience]]&lt;=7,"Mid Level",Table1[[#This Row],[Experience]]&gt;=7,"Senior")</f>
        <v>Senior</v>
      </c>
      <c r="AH4595" t="str">
        <f>IF(Table1[[#This Row],[Attendance %]]&gt;75,"OK","Below 75")</f>
        <v>OK</v>
      </c>
      <c r="AI4595" t="b">
        <f>ISBLANK(Table1[[#This Row],[Employee ID]])</f>
        <v>0</v>
      </c>
      <c r="AJ4595" t="b">
        <f>ISNUMBER(Table1[[#This Row],[Total Salary  ]])</f>
        <v>1</v>
      </c>
      <c r="AK4595" t="str">
        <f>IFERROR(_xlfn.XLOOKUP(Table1[[#This Row],[Manager ID]],MANAGERS!A:A,MANAGERS!B:B),"Not Found")</f>
        <v>Manager_13</v>
      </c>
    </row>
    <row r="4596" spans="1:37" x14ac:dyDescent="0.2">
      <c r="A4596" t="s">
        <v>1539</v>
      </c>
      <c r="B4596" t="s">
        <v>45</v>
      </c>
      <c r="C4596" t="s">
        <v>15</v>
      </c>
      <c r="D4596" t="s">
        <v>25</v>
      </c>
      <c r="E4596" t="s">
        <v>26</v>
      </c>
      <c r="F4596" s="1">
        <v>44658</v>
      </c>
      <c r="G4596" s="1">
        <v>32759</v>
      </c>
      <c r="H4596">
        <v>44054</v>
      </c>
      <c r="I4596">
        <v>5406</v>
      </c>
      <c r="J4596">
        <v>78</v>
      </c>
      <c r="K4596">
        <v>55</v>
      </c>
      <c r="L4596" t="s">
        <v>53</v>
      </c>
      <c r="M4596">
        <v>120</v>
      </c>
      <c r="N4596">
        <f>Table1[[#This Row],[Basic Salary]]+Table1[[#This Row],[Bonus]]</f>
        <v>49460</v>
      </c>
      <c r="O4596" s="2">
        <f>Table1[[#This Row],[Bonus]]/Table1[[#This Row],[Basic Salary]]</f>
        <v>0.1227130340037227</v>
      </c>
      <c r="P4596">
        <f ca="1">DATEDIF(Table1[[#This Row],[Date of Birth]],TODAY(),"Y")</f>
        <v>36</v>
      </c>
      <c r="Q4596">
        <f ca="1">DATEDIF(Table1[[#This Row],[Joining Date]],TODAY(),"Y")</f>
        <v>4</v>
      </c>
      <c r="R4596" t="str">
        <f ca="1">IF(YEAR(Table1[[#This Row],[Joining Date]])=YEAR(TODAY()),"Yes","No")</f>
        <v>No</v>
      </c>
      <c r="S4596" t="str">
        <f ca="1">IF(Table1[[#This Row],[Experience]]&gt;5,"Yes","No")</f>
        <v>No</v>
      </c>
      <c r="T4596" t="str">
        <f>TEXT(Table1[[#This Row],[Joining Date]],"mmmm")</f>
        <v>April</v>
      </c>
      <c r="U4596" t="str">
        <f>TEXT(Table1[[#This Row],[Joining Date]],"yyyy")</f>
        <v>2022</v>
      </c>
      <c r="V4596" s="5">
        <f ca="1">TODAY()-Table1[[#This Row],[Joining Date]]</f>
        <v>1581</v>
      </c>
      <c r="W4596" t="str">
        <f>LEFT(Table1[[#This Row],[Employee Name]],FIND(" ",Table1[[#This Row],[Employee Name]])-1)</f>
        <v>Ananya</v>
      </c>
      <c r="X4596" t="str">
        <f>RIGHT(Table1[[#This Row],[Employee Name]],LEN(Table1[[#This Row],[Employee Name]])-FIND(" ",Table1[[#This Row],[Employee Name]]))</f>
        <v>Rao</v>
      </c>
      <c r="Y4596" t="str">
        <f>Table1[[#This Row],[Department]]&amp;"-"&amp;Table1[[#This Row],[Employee ID]]</f>
        <v>Finance-E01483</v>
      </c>
      <c r="Z4596" t="str">
        <f>LEFT(Table1[[#This Row],[Department]],3)</f>
        <v>Fin</v>
      </c>
      <c r="AA4596" t="str">
        <f>_xlfn.XLOOKUP(Table1[[#This Row],[Manager ID]],MANAGERS!A:A,MANAGERS!B:B)</f>
        <v>Manager_20</v>
      </c>
      <c r="AB4596" t="str" cm="1">
        <f t="array" ref="AB4596">_xlfn.XLOOKUP(Table1[[#This Row],[Manager ID]],Table2[[#All],[Manager ID]],Table2[[#All],[Department Head]])</f>
        <v>Operations</v>
      </c>
      <c r="AC4596" s="2">
        <f>_xlfn.XLOOKUP(Table1[[#This Row],[City]],L:L,O:O)</f>
        <v>0.23685887225230964</v>
      </c>
      <c r="AD4596" t="str" cm="1">
        <f t="array" ref="AD4596">_xlfn.IFS(Table1[[#This Row],[Performance Score]]&gt;=90,"Excellent",Table1[[#This Row],[Performance Score]]&gt;=75,"Good",Table1[[#This Row],[Performance Score]]&gt;=60,"Average",Table1[[#This Row],[Performance Score]]&lt;=60,"Need Improvement")</f>
        <v>Need Improvement</v>
      </c>
      <c r="AE4596" t="str">
        <f>IF(AND(Table1[[#This Row],[Attendance %]]&gt;=80,(Table1[[#This Row],[Performance Score]]&gt;=80)),"Eligible","Not Eligible")</f>
        <v>Not Eligible</v>
      </c>
      <c r="AF4596" t="str">
        <f>IF(Table1[[#This Row],[Performance Score]]&gt;=80,"High Performer","Low Performer")</f>
        <v>Low Performer</v>
      </c>
      <c r="AG4596" t="str" cm="1">
        <f t="array" aca="1" ref="AG4596" ca="1">_xlfn.IFS(Table1[[#This Row],[Experience]]&lt;=3,"Junior",Table1[[#This Row],[Experience]]&lt;=7,"Mid Level",Table1[[#This Row],[Experience]]&gt;=7,"Senior")</f>
        <v>Mid Level</v>
      </c>
      <c r="AH4596" t="str">
        <f>IF(Table1[[#This Row],[Attendance %]]&gt;75,"OK","Below 75")</f>
        <v>OK</v>
      </c>
      <c r="AI4596" t="b">
        <f>ISBLANK(Table1[[#This Row],[Employee ID]])</f>
        <v>0</v>
      </c>
      <c r="AJ4596" t="b">
        <f>ISNUMBER(Table1[[#This Row],[Total Salary  ]])</f>
        <v>1</v>
      </c>
      <c r="AK4596" t="str">
        <f>IFERROR(_xlfn.XLOOKUP(Table1[[#This Row],[Manager ID]],MANAGERS!A:A,MANAGERS!B:B),"Not Found")</f>
        <v>Manager_20</v>
      </c>
    </row>
    <row r="4597" spans="1:37" x14ac:dyDescent="0.2">
      <c r="A4597" t="s">
        <v>4008</v>
      </c>
      <c r="B4597" t="s">
        <v>14</v>
      </c>
      <c r="C4597" t="s">
        <v>21</v>
      </c>
      <c r="D4597" t="s">
        <v>25</v>
      </c>
      <c r="E4597" t="s">
        <v>17</v>
      </c>
      <c r="F4597" s="1">
        <v>43607</v>
      </c>
      <c r="G4597" s="1">
        <v>41022</v>
      </c>
      <c r="H4597">
        <v>43377</v>
      </c>
      <c r="I4597">
        <v>6080</v>
      </c>
      <c r="J4597">
        <v>83</v>
      </c>
      <c r="K4597">
        <v>97</v>
      </c>
      <c r="L4597" t="s">
        <v>31</v>
      </c>
      <c r="M4597">
        <v>110</v>
      </c>
      <c r="N4597">
        <f>Table1[[#This Row],[Basic Salary]]+Table1[[#This Row],[Bonus]]</f>
        <v>49457</v>
      </c>
      <c r="O4597" s="2">
        <f>Table1[[#This Row],[Bonus]]/Table1[[#This Row],[Basic Salary]]</f>
        <v>0.1401664476565922</v>
      </c>
      <c r="P4597">
        <f ca="1">DATEDIF(Table1[[#This Row],[Date of Birth]],TODAY(),"Y")</f>
        <v>14</v>
      </c>
      <c r="Q4597">
        <f ca="1">DATEDIF(Table1[[#This Row],[Joining Date]],TODAY(),"Y")</f>
        <v>7</v>
      </c>
      <c r="R4597" t="str">
        <f ca="1">IF(YEAR(Table1[[#This Row],[Joining Date]])=YEAR(TODAY()),"Yes","No")</f>
        <v>No</v>
      </c>
      <c r="S4597" t="str">
        <f ca="1">IF(Table1[[#This Row],[Experience]]&gt;5,"Yes","No")</f>
        <v>Yes</v>
      </c>
      <c r="T4597" t="str">
        <f>TEXT(Table1[[#This Row],[Joining Date]],"mmmm")</f>
        <v>May</v>
      </c>
      <c r="U4597" t="str">
        <f>TEXT(Table1[[#This Row],[Joining Date]],"yyyy")</f>
        <v>2019</v>
      </c>
      <c r="V4597" s="5">
        <f ca="1">TODAY()-Table1[[#This Row],[Joining Date]]</f>
        <v>2632</v>
      </c>
      <c r="W4597" t="str">
        <f>LEFT(Table1[[#This Row],[Employee Name]],FIND(" ",Table1[[#This Row],[Employee Name]])-1)</f>
        <v>Nisha</v>
      </c>
      <c r="X4597" t="str">
        <f>RIGHT(Table1[[#This Row],[Employee Name]],LEN(Table1[[#This Row],[Employee Name]])-FIND(" ",Table1[[#This Row],[Employee Name]]))</f>
        <v>Kapoor</v>
      </c>
      <c r="Y4597" t="str">
        <f>Table1[[#This Row],[Department]]&amp;"-"&amp;Table1[[#This Row],[Employee ID]]</f>
        <v>Finance-E03952</v>
      </c>
      <c r="Z4597" t="str">
        <f>LEFT(Table1[[#This Row],[Department]],3)</f>
        <v>Fin</v>
      </c>
      <c r="AA4597" t="str">
        <f>_xlfn.XLOOKUP(Table1[[#This Row],[Manager ID]],MANAGERS!A:A,MANAGERS!B:B)</f>
        <v>Manager_10</v>
      </c>
      <c r="AB4597" t="str" cm="1">
        <f t="array" ref="AB4597">_xlfn.XLOOKUP(Table1[[#This Row],[Manager ID]],Table2[[#All],[Manager ID]],Table2[[#All],[Department Head]])</f>
        <v>HR</v>
      </c>
      <c r="AC4597" s="2">
        <f>_xlfn.XLOOKUP(Table1[[#This Row],[City]],L:L,O:O)</f>
        <v>0.241864189087755</v>
      </c>
      <c r="AD4597" t="str" cm="1">
        <f t="array" ref="AD4597">_xlfn.IFS(Table1[[#This Row],[Performance Score]]&gt;=90,"Excellent",Table1[[#This Row],[Performance Score]]&gt;=75,"Good",Table1[[#This Row],[Performance Score]]&gt;=60,"Average",Table1[[#This Row],[Performance Score]]&lt;=60,"Need Improvement")</f>
        <v>Excellent</v>
      </c>
      <c r="AE4597" t="str">
        <f>IF(AND(Table1[[#This Row],[Attendance %]]&gt;=80,(Table1[[#This Row],[Performance Score]]&gt;=80)),"Eligible","Not Eligible")</f>
        <v>Eligible</v>
      </c>
      <c r="AF4597" t="str">
        <f>IF(Table1[[#This Row],[Performance Score]]&gt;=80,"High Performer","Low Performer")</f>
        <v>High Performer</v>
      </c>
      <c r="AG4597" t="str" cm="1">
        <f t="array" aca="1" ref="AG4597" ca="1">_xlfn.IFS(Table1[[#This Row],[Experience]]&lt;=3,"Junior",Table1[[#This Row],[Experience]]&lt;=7,"Mid Level",Table1[[#This Row],[Experience]]&gt;=7,"Senior")</f>
        <v>Mid Level</v>
      </c>
      <c r="AH4597" t="str">
        <f>IF(Table1[[#This Row],[Attendance %]]&gt;75,"OK","Below 75")</f>
        <v>OK</v>
      </c>
      <c r="AI4597" t="b">
        <f>ISBLANK(Table1[[#This Row],[Employee ID]])</f>
        <v>0</v>
      </c>
      <c r="AJ4597" t="b">
        <f>ISNUMBER(Table1[[#This Row],[Total Salary  ]])</f>
        <v>1</v>
      </c>
      <c r="AK4597" t="str">
        <f>IFERROR(_xlfn.XLOOKUP(Table1[[#This Row],[Manager ID]],MANAGERS!A:A,MANAGERS!B:B),"Not Found")</f>
        <v>Manager_10</v>
      </c>
    </row>
    <row r="4598" spans="1:37" x14ac:dyDescent="0.2">
      <c r="A4598" t="s">
        <v>1838</v>
      </c>
      <c r="B4598" t="s">
        <v>71</v>
      </c>
      <c r="C4598" t="s">
        <v>21</v>
      </c>
      <c r="D4598" t="s">
        <v>40</v>
      </c>
      <c r="E4598" t="s">
        <v>17</v>
      </c>
      <c r="F4598" s="1">
        <v>44383</v>
      </c>
      <c r="G4598" s="1">
        <v>40893</v>
      </c>
      <c r="H4598">
        <v>42723</v>
      </c>
      <c r="I4598">
        <v>6731</v>
      </c>
      <c r="J4598">
        <v>93</v>
      </c>
      <c r="K4598">
        <v>51</v>
      </c>
      <c r="L4598" t="s">
        <v>23</v>
      </c>
      <c r="M4598">
        <v>108</v>
      </c>
      <c r="N4598">
        <f>Table1[[#This Row],[Basic Salary]]+Table1[[#This Row],[Bonus]]</f>
        <v>49454</v>
      </c>
      <c r="O4598" s="2">
        <f>Table1[[#This Row],[Bonus]]/Table1[[#This Row],[Basic Salary]]</f>
        <v>0.15754979753294479</v>
      </c>
      <c r="P4598">
        <f ca="1">DATEDIF(Table1[[#This Row],[Date of Birth]],TODAY(),"Y")</f>
        <v>14</v>
      </c>
      <c r="Q4598">
        <f ca="1">DATEDIF(Table1[[#This Row],[Joining Date]],TODAY(),"Y")</f>
        <v>5</v>
      </c>
      <c r="R4598" t="str">
        <f ca="1">IF(YEAR(Table1[[#This Row],[Joining Date]])=YEAR(TODAY()),"Yes","No")</f>
        <v>No</v>
      </c>
      <c r="S4598" t="str">
        <f ca="1">IF(Table1[[#This Row],[Experience]]&gt;5,"Yes","No")</f>
        <v>No</v>
      </c>
      <c r="T4598" t="str">
        <f>TEXT(Table1[[#This Row],[Joining Date]],"mmmm")</f>
        <v>July</v>
      </c>
      <c r="U4598" t="str">
        <f>TEXT(Table1[[#This Row],[Joining Date]],"yyyy")</f>
        <v>2021</v>
      </c>
      <c r="V4598" s="5">
        <f ca="1">TODAY()-Table1[[#This Row],[Joining Date]]</f>
        <v>1856</v>
      </c>
      <c r="W4598" t="str">
        <f>LEFT(Table1[[#This Row],[Employee Name]],FIND(" ",Table1[[#This Row],[Employee Name]])-1)</f>
        <v>Sneha</v>
      </c>
      <c r="X4598" t="str">
        <f>RIGHT(Table1[[#This Row],[Employee Name]],LEN(Table1[[#This Row],[Employee Name]])-FIND(" ",Table1[[#This Row],[Employee Name]]))</f>
        <v>Iyer</v>
      </c>
      <c r="Y4598" t="str">
        <f>Table1[[#This Row],[Department]]&amp;"-"&amp;Table1[[#This Row],[Employee ID]]</f>
        <v>IT-E01782</v>
      </c>
      <c r="Z4598" t="str">
        <f>LEFT(Table1[[#This Row],[Department]],3)</f>
        <v>IT</v>
      </c>
      <c r="AA4598" t="str">
        <f>_xlfn.XLOOKUP(Table1[[#This Row],[Manager ID]],MANAGERS!A:A,MANAGERS!B:B)</f>
        <v>Manager_8</v>
      </c>
      <c r="AB4598" t="str" cm="1">
        <f t="array" ref="AB4598">_xlfn.XLOOKUP(Table1[[#This Row],[Manager ID]],Table2[[#All],[Manager ID]],Table2[[#All],[Department Head]])</f>
        <v>Sales</v>
      </c>
      <c r="AC4598" s="2">
        <f>_xlfn.XLOOKUP(Table1[[#This Row],[City]],L:L,O:O)</f>
        <v>0.23486488519629886</v>
      </c>
      <c r="AD4598" t="str" cm="1">
        <f t="array" ref="AD4598">_xlfn.IFS(Table1[[#This Row],[Performance Score]]&gt;=90,"Excellent",Table1[[#This Row],[Performance Score]]&gt;=75,"Good",Table1[[#This Row],[Performance Score]]&gt;=60,"Average",Table1[[#This Row],[Performance Score]]&lt;=60,"Need Improvement")</f>
        <v>Need Improvement</v>
      </c>
      <c r="AE4598" t="str">
        <f>IF(AND(Table1[[#This Row],[Attendance %]]&gt;=80,(Table1[[#This Row],[Performance Score]]&gt;=80)),"Eligible","Not Eligible")</f>
        <v>Not Eligible</v>
      </c>
      <c r="AF4598" t="str">
        <f>IF(Table1[[#This Row],[Performance Score]]&gt;=80,"High Performer","Low Performer")</f>
        <v>Low Performer</v>
      </c>
      <c r="AG4598" t="str" cm="1">
        <f t="array" aca="1" ref="AG4598" ca="1">_xlfn.IFS(Table1[[#This Row],[Experience]]&lt;=3,"Junior",Table1[[#This Row],[Experience]]&lt;=7,"Mid Level",Table1[[#This Row],[Experience]]&gt;=7,"Senior")</f>
        <v>Mid Level</v>
      </c>
      <c r="AH4598" t="str">
        <f>IF(Table1[[#This Row],[Attendance %]]&gt;75,"OK","Below 75")</f>
        <v>OK</v>
      </c>
      <c r="AI4598" t="b">
        <f>ISBLANK(Table1[[#This Row],[Employee ID]])</f>
        <v>0</v>
      </c>
      <c r="AJ4598" t="b">
        <f>ISNUMBER(Table1[[#This Row],[Total Salary  ]])</f>
        <v>1</v>
      </c>
      <c r="AK4598" t="str">
        <f>IFERROR(_xlfn.XLOOKUP(Table1[[#This Row],[Manager ID]],MANAGERS!A:A,MANAGERS!B:B),"Not Found")</f>
        <v>Manager_8</v>
      </c>
    </row>
    <row r="4599" spans="1:37" x14ac:dyDescent="0.2">
      <c r="A4599" t="s">
        <v>3653</v>
      </c>
      <c r="B4599" t="s">
        <v>45</v>
      </c>
      <c r="C4599" t="s">
        <v>15</v>
      </c>
      <c r="D4599" t="s">
        <v>16</v>
      </c>
      <c r="E4599" t="s">
        <v>51</v>
      </c>
      <c r="F4599" s="1">
        <v>45734</v>
      </c>
      <c r="G4599" s="1">
        <v>40947</v>
      </c>
      <c r="H4599">
        <v>29326</v>
      </c>
      <c r="I4599">
        <v>20120</v>
      </c>
      <c r="J4599">
        <v>76</v>
      </c>
      <c r="K4599">
        <v>89</v>
      </c>
      <c r="L4599" t="s">
        <v>34</v>
      </c>
      <c r="M4599">
        <v>102</v>
      </c>
      <c r="N4599">
        <f>Table1[[#This Row],[Basic Salary]]+Table1[[#This Row],[Bonus]]</f>
        <v>49446</v>
      </c>
      <c r="O4599" s="2">
        <f>Table1[[#This Row],[Bonus]]/Table1[[#This Row],[Basic Salary]]</f>
        <v>0.68608061106185636</v>
      </c>
      <c r="P4599">
        <f ca="1">DATEDIF(Table1[[#This Row],[Date of Birth]],TODAY(),"Y")</f>
        <v>14</v>
      </c>
      <c r="Q4599">
        <f ca="1">DATEDIF(Table1[[#This Row],[Joining Date]],TODAY(),"Y")</f>
        <v>1</v>
      </c>
      <c r="R4599" t="str">
        <f ca="1">IF(YEAR(Table1[[#This Row],[Joining Date]])=YEAR(TODAY()),"Yes","No")</f>
        <v>No</v>
      </c>
      <c r="S4599" t="str">
        <f ca="1">IF(Table1[[#This Row],[Experience]]&gt;5,"Yes","No")</f>
        <v>No</v>
      </c>
      <c r="T4599" t="str">
        <f>TEXT(Table1[[#This Row],[Joining Date]],"mmmm")</f>
        <v>March</v>
      </c>
      <c r="U4599" t="str">
        <f>TEXT(Table1[[#This Row],[Joining Date]],"yyyy")</f>
        <v>2025</v>
      </c>
      <c r="V4599" s="5">
        <f ca="1">TODAY()-Table1[[#This Row],[Joining Date]]</f>
        <v>505</v>
      </c>
      <c r="W4599" t="str">
        <f>LEFT(Table1[[#This Row],[Employee Name]],FIND(" ",Table1[[#This Row],[Employee Name]])-1)</f>
        <v>Ananya</v>
      </c>
      <c r="X4599" t="str">
        <f>RIGHT(Table1[[#This Row],[Employee Name]],LEN(Table1[[#This Row],[Employee Name]])-FIND(" ",Table1[[#This Row],[Employee Name]]))</f>
        <v>Rao</v>
      </c>
      <c r="Y4599" t="str">
        <f>Table1[[#This Row],[Department]]&amp;"-"&amp;Table1[[#This Row],[Employee ID]]</f>
        <v>HR-E03597</v>
      </c>
      <c r="Z4599" t="str">
        <f>LEFT(Table1[[#This Row],[Department]],3)</f>
        <v>HR</v>
      </c>
      <c r="AA4599" t="str">
        <f>_xlfn.XLOOKUP(Table1[[#This Row],[Manager ID]],MANAGERS!A:A,MANAGERS!B:B)</f>
        <v>Manager_2</v>
      </c>
      <c r="AB4599" t="str" cm="1">
        <f t="array" ref="AB4599">_xlfn.XLOOKUP(Table1[[#This Row],[Manager ID]],Table2[[#All],[Manager ID]],Table2[[#All],[Department Head]])</f>
        <v>Sales</v>
      </c>
      <c r="AC4599" s="2">
        <f>_xlfn.XLOOKUP(Table1[[#This Row],[City]],L:L,O:O)</f>
        <v>0.24030340748661314</v>
      </c>
      <c r="AD4599" t="str" cm="1">
        <f t="array" ref="AD4599">_xlfn.IFS(Table1[[#This Row],[Performance Score]]&gt;=90,"Excellent",Table1[[#This Row],[Performance Score]]&gt;=75,"Good",Table1[[#This Row],[Performance Score]]&gt;=60,"Average",Table1[[#This Row],[Performance Score]]&lt;=60,"Need Improvement")</f>
        <v>Good</v>
      </c>
      <c r="AE4599" t="str">
        <f>IF(AND(Table1[[#This Row],[Attendance %]]&gt;=80,(Table1[[#This Row],[Performance Score]]&gt;=80)),"Eligible","Not Eligible")</f>
        <v>Not Eligible</v>
      </c>
      <c r="AF4599" t="str">
        <f>IF(Table1[[#This Row],[Performance Score]]&gt;=80,"High Performer","Low Performer")</f>
        <v>High Performer</v>
      </c>
      <c r="AG4599" t="str" cm="1">
        <f t="array" aca="1" ref="AG4599" ca="1">_xlfn.IFS(Table1[[#This Row],[Experience]]&lt;=3,"Junior",Table1[[#This Row],[Experience]]&lt;=7,"Mid Level",Table1[[#This Row],[Experience]]&gt;=7,"Senior")</f>
        <v>Junior</v>
      </c>
      <c r="AH4599" t="str">
        <f>IF(Table1[[#This Row],[Attendance %]]&gt;75,"OK","Below 75")</f>
        <v>OK</v>
      </c>
      <c r="AI4599" t="b">
        <f>ISBLANK(Table1[[#This Row],[Employee ID]])</f>
        <v>0</v>
      </c>
      <c r="AJ4599" t="b">
        <f>ISNUMBER(Table1[[#This Row],[Total Salary  ]])</f>
        <v>1</v>
      </c>
      <c r="AK4599" t="str">
        <f>IFERROR(_xlfn.XLOOKUP(Table1[[#This Row],[Manager ID]],MANAGERS!A:A,MANAGERS!B:B),"Not Found")</f>
        <v>Manager_2</v>
      </c>
    </row>
    <row r="4600" spans="1:37" x14ac:dyDescent="0.2">
      <c r="A4600" t="s">
        <v>4957</v>
      </c>
      <c r="B4600" t="s">
        <v>75</v>
      </c>
      <c r="C4600" t="s">
        <v>15</v>
      </c>
      <c r="D4600" t="s">
        <v>81</v>
      </c>
      <c r="E4600" t="s">
        <v>51</v>
      </c>
      <c r="F4600" s="1">
        <v>42245</v>
      </c>
      <c r="G4600" s="1">
        <v>33631</v>
      </c>
      <c r="H4600">
        <v>40520</v>
      </c>
      <c r="I4600">
        <v>8919</v>
      </c>
      <c r="J4600">
        <v>89</v>
      </c>
      <c r="K4600">
        <v>82</v>
      </c>
      <c r="L4600" t="s">
        <v>34</v>
      </c>
      <c r="M4600">
        <v>119</v>
      </c>
      <c r="N4600">
        <f>Table1[[#This Row],[Basic Salary]]+Table1[[#This Row],[Bonus]]</f>
        <v>49439</v>
      </c>
      <c r="O4600" s="2">
        <f>Table1[[#This Row],[Bonus]]/Table1[[#This Row],[Basic Salary]]</f>
        <v>0.22011352418558736</v>
      </c>
      <c r="P4600">
        <f ca="1">DATEDIF(Table1[[#This Row],[Date of Birth]],TODAY(),"Y")</f>
        <v>34</v>
      </c>
      <c r="Q4600">
        <f ca="1">DATEDIF(Table1[[#This Row],[Joining Date]],TODAY(),"Y")</f>
        <v>10</v>
      </c>
      <c r="R4600" t="str">
        <f ca="1">IF(YEAR(Table1[[#This Row],[Joining Date]])=YEAR(TODAY()),"Yes","No")</f>
        <v>No</v>
      </c>
      <c r="S4600" t="str">
        <f ca="1">IF(Table1[[#This Row],[Experience]]&gt;5,"Yes","No")</f>
        <v>Yes</v>
      </c>
      <c r="T4600" t="str">
        <f>TEXT(Table1[[#This Row],[Joining Date]],"mmmm")</f>
        <v>August</v>
      </c>
      <c r="U4600" t="str">
        <f>TEXT(Table1[[#This Row],[Joining Date]],"yyyy")</f>
        <v>2015</v>
      </c>
      <c r="V4600" s="5">
        <f ca="1">TODAY()-Table1[[#This Row],[Joining Date]]</f>
        <v>3994</v>
      </c>
      <c r="W4600" t="str">
        <f>LEFT(Table1[[#This Row],[Employee Name]],FIND(" ",Table1[[#This Row],[Employee Name]])-1)</f>
        <v>Ishita</v>
      </c>
      <c r="X4600" t="str">
        <f>RIGHT(Table1[[#This Row],[Employee Name]],LEN(Table1[[#This Row],[Employee Name]])-FIND(" ",Table1[[#This Row],[Employee Name]]))</f>
        <v>Roy</v>
      </c>
      <c r="Y4600" t="str">
        <f>Table1[[#This Row],[Department]]&amp;"-"&amp;Table1[[#This Row],[Employee ID]]</f>
        <v>Sales-E04901</v>
      </c>
      <c r="Z4600" t="str">
        <f>LEFT(Table1[[#This Row],[Department]],3)</f>
        <v>Sal</v>
      </c>
      <c r="AA4600" t="str">
        <f>_xlfn.XLOOKUP(Table1[[#This Row],[Manager ID]],MANAGERS!A:A,MANAGERS!B:B)</f>
        <v>Manager_19</v>
      </c>
      <c r="AB4600" t="str" cm="1">
        <f t="array" ref="AB4600">_xlfn.XLOOKUP(Table1[[#This Row],[Manager ID]],Table2[[#All],[Manager ID]],Table2[[#All],[Department Head]])</f>
        <v>Support</v>
      </c>
      <c r="AC4600" s="2">
        <f>_xlfn.XLOOKUP(Table1[[#This Row],[City]],L:L,O:O)</f>
        <v>0.24030340748661314</v>
      </c>
      <c r="AD4600" t="str" cm="1">
        <f t="array" ref="AD4600">_xlfn.IFS(Table1[[#This Row],[Performance Score]]&gt;=90,"Excellent",Table1[[#This Row],[Performance Score]]&gt;=75,"Good",Table1[[#This Row],[Performance Score]]&gt;=60,"Average",Table1[[#This Row],[Performance Score]]&lt;=60,"Need Improvement")</f>
        <v>Good</v>
      </c>
      <c r="AE4600" t="str">
        <f>IF(AND(Table1[[#This Row],[Attendance %]]&gt;=80,(Table1[[#This Row],[Performance Score]]&gt;=80)),"Eligible","Not Eligible")</f>
        <v>Eligible</v>
      </c>
      <c r="AF4600" t="str">
        <f>IF(Table1[[#This Row],[Performance Score]]&gt;=80,"High Performer","Low Performer")</f>
        <v>High Performer</v>
      </c>
      <c r="AG4600" t="str" cm="1">
        <f t="array" aca="1" ref="AG4600" ca="1">_xlfn.IFS(Table1[[#This Row],[Experience]]&lt;=3,"Junior",Table1[[#This Row],[Experience]]&lt;=7,"Mid Level",Table1[[#This Row],[Experience]]&gt;=7,"Senior")</f>
        <v>Senior</v>
      </c>
      <c r="AH4600" t="str">
        <f>IF(Table1[[#This Row],[Attendance %]]&gt;75,"OK","Below 75")</f>
        <v>OK</v>
      </c>
      <c r="AI4600" t="b">
        <f>ISBLANK(Table1[[#This Row],[Employee ID]])</f>
        <v>0</v>
      </c>
      <c r="AJ4600" t="b">
        <f>ISNUMBER(Table1[[#This Row],[Total Salary  ]])</f>
        <v>1</v>
      </c>
      <c r="AK4600" t="str">
        <f>IFERROR(_xlfn.XLOOKUP(Table1[[#This Row],[Manager ID]],MANAGERS!A:A,MANAGERS!B:B),"Not Found")</f>
        <v>Manager_19</v>
      </c>
    </row>
    <row r="4601" spans="1:37" x14ac:dyDescent="0.2">
      <c r="A4601" t="s">
        <v>2955</v>
      </c>
      <c r="B4601" t="s">
        <v>14</v>
      </c>
      <c r="C4601" t="s">
        <v>15</v>
      </c>
      <c r="D4601" t="s">
        <v>81</v>
      </c>
      <c r="E4601" t="s">
        <v>17</v>
      </c>
      <c r="F4601" s="1">
        <v>45903</v>
      </c>
      <c r="G4601" s="1">
        <v>33786</v>
      </c>
      <c r="H4601">
        <v>33450</v>
      </c>
      <c r="I4601">
        <v>15980</v>
      </c>
      <c r="J4601">
        <v>94</v>
      </c>
      <c r="K4601">
        <v>96</v>
      </c>
      <c r="L4601" t="s">
        <v>23</v>
      </c>
      <c r="M4601">
        <v>106</v>
      </c>
      <c r="N4601">
        <f>Table1[[#This Row],[Basic Salary]]+Table1[[#This Row],[Bonus]]</f>
        <v>49430</v>
      </c>
      <c r="O4601" s="2">
        <f>Table1[[#This Row],[Bonus]]/Table1[[#This Row],[Basic Salary]]</f>
        <v>0.47772795216741404</v>
      </c>
      <c r="P4601">
        <f ca="1">DATEDIF(Table1[[#This Row],[Date of Birth]],TODAY(),"Y")</f>
        <v>34</v>
      </c>
      <c r="Q4601">
        <f ca="1">DATEDIF(Table1[[#This Row],[Joining Date]],TODAY(),"Y")</f>
        <v>0</v>
      </c>
      <c r="R4601" t="str">
        <f ca="1">IF(YEAR(Table1[[#This Row],[Joining Date]])=YEAR(TODAY()),"Yes","No")</f>
        <v>No</v>
      </c>
      <c r="S4601" t="str">
        <f ca="1">IF(Table1[[#This Row],[Experience]]&gt;5,"Yes","No")</f>
        <v>No</v>
      </c>
      <c r="T4601" t="str">
        <f>TEXT(Table1[[#This Row],[Joining Date]],"mmmm")</f>
        <v>September</v>
      </c>
      <c r="U4601" t="str">
        <f>TEXT(Table1[[#This Row],[Joining Date]],"yyyy")</f>
        <v>2025</v>
      </c>
      <c r="V4601" s="5">
        <f ca="1">TODAY()-Table1[[#This Row],[Joining Date]]</f>
        <v>336</v>
      </c>
      <c r="W4601" t="str">
        <f>LEFT(Table1[[#This Row],[Employee Name]],FIND(" ",Table1[[#This Row],[Employee Name]])-1)</f>
        <v>Nisha</v>
      </c>
      <c r="X4601" t="str">
        <f>RIGHT(Table1[[#This Row],[Employee Name]],LEN(Table1[[#This Row],[Employee Name]])-FIND(" ",Table1[[#This Row],[Employee Name]]))</f>
        <v>Kapoor</v>
      </c>
      <c r="Y4601" t="str">
        <f>Table1[[#This Row],[Department]]&amp;"-"&amp;Table1[[#This Row],[Employee ID]]</f>
        <v>Sales-E02899</v>
      </c>
      <c r="Z4601" t="str">
        <f>LEFT(Table1[[#This Row],[Department]],3)</f>
        <v>Sal</v>
      </c>
      <c r="AA4601" t="str">
        <f>_xlfn.XLOOKUP(Table1[[#This Row],[Manager ID]],MANAGERS!A:A,MANAGERS!B:B)</f>
        <v>Manager_6</v>
      </c>
      <c r="AB4601" t="str" cm="1">
        <f t="array" ref="AB4601">_xlfn.XLOOKUP(Table1[[#This Row],[Manager ID]],Table2[[#All],[Manager ID]],Table2[[#All],[Department Head]])</f>
        <v>HR</v>
      </c>
      <c r="AC4601" s="2">
        <f>_xlfn.XLOOKUP(Table1[[#This Row],[City]],L:L,O:O)</f>
        <v>0.23486488519629886</v>
      </c>
      <c r="AD4601" t="str" cm="1">
        <f t="array" ref="AD4601">_xlfn.IFS(Table1[[#This Row],[Performance Score]]&gt;=90,"Excellent",Table1[[#This Row],[Performance Score]]&gt;=75,"Good",Table1[[#This Row],[Performance Score]]&gt;=60,"Average",Table1[[#This Row],[Performance Score]]&lt;=60,"Need Improvement")</f>
        <v>Excellent</v>
      </c>
      <c r="AE4601" t="str">
        <f>IF(AND(Table1[[#This Row],[Attendance %]]&gt;=80,(Table1[[#This Row],[Performance Score]]&gt;=80)),"Eligible","Not Eligible")</f>
        <v>Eligible</v>
      </c>
      <c r="AF4601" t="str">
        <f>IF(Table1[[#This Row],[Performance Score]]&gt;=80,"High Performer","Low Performer")</f>
        <v>High Performer</v>
      </c>
      <c r="AG4601" t="str" cm="1">
        <f t="array" aca="1" ref="AG4601" ca="1">_xlfn.IFS(Table1[[#This Row],[Experience]]&lt;=3,"Junior",Table1[[#This Row],[Experience]]&lt;=7,"Mid Level",Table1[[#This Row],[Experience]]&gt;=7,"Senior")</f>
        <v>Junior</v>
      </c>
      <c r="AH4601" t="str">
        <f>IF(Table1[[#This Row],[Attendance %]]&gt;75,"OK","Below 75")</f>
        <v>OK</v>
      </c>
      <c r="AI4601" t="b">
        <f>ISBLANK(Table1[[#This Row],[Employee ID]])</f>
        <v>0</v>
      </c>
      <c r="AJ4601" t="b">
        <f>ISNUMBER(Table1[[#This Row],[Total Salary  ]])</f>
        <v>1</v>
      </c>
      <c r="AK4601" t="str">
        <f>IFERROR(_xlfn.XLOOKUP(Table1[[#This Row],[Manager ID]],MANAGERS!A:A,MANAGERS!B:B),"Not Found")</f>
        <v>Manager_6</v>
      </c>
    </row>
    <row r="4602" spans="1:37" x14ac:dyDescent="0.2">
      <c r="A4602" t="s">
        <v>1387</v>
      </c>
      <c r="B4602" t="s">
        <v>85</v>
      </c>
      <c r="C4602" t="s">
        <v>15</v>
      </c>
      <c r="D4602" t="s">
        <v>33</v>
      </c>
      <c r="E4602" t="s">
        <v>17</v>
      </c>
      <c r="F4602" s="1">
        <v>42548</v>
      </c>
      <c r="G4602" s="1">
        <v>34308</v>
      </c>
      <c r="H4602">
        <v>31990</v>
      </c>
      <c r="I4602">
        <v>17429</v>
      </c>
      <c r="J4602">
        <v>78</v>
      </c>
      <c r="K4602">
        <v>51</v>
      </c>
      <c r="L4602" t="s">
        <v>31</v>
      </c>
      <c r="M4602">
        <v>105</v>
      </c>
      <c r="N4602">
        <f>Table1[[#This Row],[Basic Salary]]+Table1[[#This Row],[Bonus]]</f>
        <v>49419</v>
      </c>
      <c r="O4602" s="2">
        <f>Table1[[#This Row],[Bonus]]/Table1[[#This Row],[Basic Salary]]</f>
        <v>0.54482650828383872</v>
      </c>
      <c r="P4602">
        <f ca="1">DATEDIF(Table1[[#This Row],[Date of Birth]],TODAY(),"Y")</f>
        <v>32</v>
      </c>
      <c r="Q4602">
        <f ca="1">DATEDIF(Table1[[#This Row],[Joining Date]],TODAY(),"Y")</f>
        <v>10</v>
      </c>
      <c r="R4602" t="str">
        <f ca="1">IF(YEAR(Table1[[#This Row],[Joining Date]])=YEAR(TODAY()),"Yes","No")</f>
        <v>No</v>
      </c>
      <c r="S4602" t="str">
        <f ca="1">IF(Table1[[#This Row],[Experience]]&gt;5,"Yes","No")</f>
        <v>Yes</v>
      </c>
      <c r="T4602" t="str">
        <f>TEXT(Table1[[#This Row],[Joining Date]],"mmmm")</f>
        <v>June</v>
      </c>
      <c r="U4602" t="str">
        <f>TEXT(Table1[[#This Row],[Joining Date]],"yyyy")</f>
        <v>2016</v>
      </c>
      <c r="V4602" s="5">
        <f ca="1">TODAY()-Table1[[#This Row],[Joining Date]]</f>
        <v>3691</v>
      </c>
      <c r="W4602" t="str">
        <f>LEFT(Table1[[#This Row],[Employee Name]],FIND(" ",Table1[[#This Row],[Employee Name]])-1)</f>
        <v>Pooja</v>
      </c>
      <c r="X4602" t="str">
        <f>RIGHT(Table1[[#This Row],[Employee Name]],LEN(Table1[[#This Row],[Employee Name]])-FIND(" ",Table1[[#This Row],[Employee Name]]))</f>
        <v>Das</v>
      </c>
      <c r="Y4602" t="str">
        <f>Table1[[#This Row],[Department]]&amp;"-"&amp;Table1[[#This Row],[Employee ID]]</f>
        <v>Marketing-E01331</v>
      </c>
      <c r="Z4602" t="str">
        <f>LEFT(Table1[[#This Row],[Department]],3)</f>
        <v>Mar</v>
      </c>
      <c r="AA4602" t="str">
        <f>_xlfn.XLOOKUP(Table1[[#This Row],[Manager ID]],MANAGERS!A:A,MANAGERS!B:B)</f>
        <v>Manager_5</v>
      </c>
      <c r="AB4602" t="str" cm="1">
        <f t="array" ref="AB4602">_xlfn.XLOOKUP(Table1[[#This Row],[Manager ID]],Table2[[#All],[Manager ID]],Table2[[#All],[Department Head]])</f>
        <v>Sales</v>
      </c>
      <c r="AC4602" s="2">
        <f>_xlfn.XLOOKUP(Table1[[#This Row],[City]],L:L,O:O)</f>
        <v>0.241864189087755</v>
      </c>
      <c r="AD4602" t="str" cm="1">
        <f t="array" ref="AD4602">_xlfn.IFS(Table1[[#This Row],[Performance Score]]&gt;=90,"Excellent",Table1[[#This Row],[Performance Score]]&gt;=75,"Good",Table1[[#This Row],[Performance Score]]&gt;=60,"Average",Table1[[#This Row],[Performance Score]]&lt;=60,"Need Improvement")</f>
        <v>Need Improvement</v>
      </c>
      <c r="AE4602" t="str">
        <f>IF(AND(Table1[[#This Row],[Attendance %]]&gt;=80,(Table1[[#This Row],[Performance Score]]&gt;=80)),"Eligible","Not Eligible")</f>
        <v>Not Eligible</v>
      </c>
      <c r="AF4602" t="str">
        <f>IF(Table1[[#This Row],[Performance Score]]&gt;=80,"High Performer","Low Performer")</f>
        <v>Low Performer</v>
      </c>
      <c r="AG4602" t="str" cm="1">
        <f t="array" aca="1" ref="AG4602" ca="1">_xlfn.IFS(Table1[[#This Row],[Experience]]&lt;=3,"Junior",Table1[[#This Row],[Experience]]&lt;=7,"Mid Level",Table1[[#This Row],[Experience]]&gt;=7,"Senior")</f>
        <v>Senior</v>
      </c>
      <c r="AH4602" t="str">
        <f>IF(Table1[[#This Row],[Attendance %]]&gt;75,"OK","Below 75")</f>
        <v>OK</v>
      </c>
      <c r="AI4602" t="b">
        <f>ISBLANK(Table1[[#This Row],[Employee ID]])</f>
        <v>0</v>
      </c>
      <c r="AJ4602" t="b">
        <f>ISNUMBER(Table1[[#This Row],[Total Salary  ]])</f>
        <v>1</v>
      </c>
      <c r="AK4602" t="str">
        <f>IFERROR(_xlfn.XLOOKUP(Table1[[#This Row],[Manager ID]],MANAGERS!A:A,MANAGERS!B:B),"Not Found")</f>
        <v>Manager_5</v>
      </c>
    </row>
    <row r="4603" spans="1:37" x14ac:dyDescent="0.2">
      <c r="A4603" t="s">
        <v>1626</v>
      </c>
      <c r="B4603" t="s">
        <v>69</v>
      </c>
      <c r="C4603" t="s">
        <v>21</v>
      </c>
      <c r="D4603" t="s">
        <v>46</v>
      </c>
      <c r="E4603" t="s">
        <v>65</v>
      </c>
      <c r="F4603" s="1">
        <v>44001</v>
      </c>
      <c r="G4603" s="1">
        <v>40129</v>
      </c>
      <c r="H4603">
        <v>32832</v>
      </c>
      <c r="I4603">
        <v>16579</v>
      </c>
      <c r="J4603">
        <v>66</v>
      </c>
      <c r="K4603">
        <v>44</v>
      </c>
      <c r="L4603" t="s">
        <v>31</v>
      </c>
      <c r="M4603">
        <v>116</v>
      </c>
      <c r="N4603">
        <f>Table1[[#This Row],[Basic Salary]]+Table1[[#This Row],[Bonus]]</f>
        <v>49411</v>
      </c>
      <c r="O4603" s="2">
        <f>Table1[[#This Row],[Bonus]]/Table1[[#This Row],[Basic Salary]]</f>
        <v>0.50496466861598444</v>
      </c>
      <c r="P4603">
        <f ca="1">DATEDIF(Table1[[#This Row],[Date of Birth]],TODAY(),"Y")</f>
        <v>16</v>
      </c>
      <c r="Q4603">
        <f ca="1">DATEDIF(Table1[[#This Row],[Joining Date]],TODAY(),"Y")</f>
        <v>6</v>
      </c>
      <c r="R4603" t="str">
        <f ca="1">IF(YEAR(Table1[[#This Row],[Joining Date]])=YEAR(TODAY()),"Yes","No")</f>
        <v>No</v>
      </c>
      <c r="S4603" t="str">
        <f ca="1">IF(Table1[[#This Row],[Experience]]&gt;5,"Yes","No")</f>
        <v>Yes</v>
      </c>
      <c r="T4603" t="str">
        <f>TEXT(Table1[[#This Row],[Joining Date]],"mmmm")</f>
        <v>June</v>
      </c>
      <c r="U4603" t="str">
        <f>TEXT(Table1[[#This Row],[Joining Date]],"yyyy")</f>
        <v>2020</v>
      </c>
      <c r="V4603" s="5">
        <f ca="1">TODAY()-Table1[[#This Row],[Joining Date]]</f>
        <v>2238</v>
      </c>
      <c r="W4603" t="str">
        <f>LEFT(Table1[[#This Row],[Employee Name]],FIND(" ",Table1[[#This Row],[Employee Name]])-1)</f>
        <v>Neha</v>
      </c>
      <c r="X4603" t="str">
        <f>RIGHT(Table1[[#This Row],[Employee Name]],LEN(Table1[[#This Row],[Employee Name]])-FIND(" ",Table1[[#This Row],[Employee Name]]))</f>
        <v>Kulkarni</v>
      </c>
      <c r="Y4603" t="str">
        <f>Table1[[#This Row],[Department]]&amp;"-"&amp;Table1[[#This Row],[Employee ID]]</f>
        <v>Support-E01570</v>
      </c>
      <c r="Z4603" t="str">
        <f>LEFT(Table1[[#This Row],[Department]],3)</f>
        <v>Sup</v>
      </c>
      <c r="AA4603" t="str">
        <f>_xlfn.XLOOKUP(Table1[[#This Row],[Manager ID]],MANAGERS!A:A,MANAGERS!B:B)</f>
        <v>Manager_16</v>
      </c>
      <c r="AB4603" t="str" cm="1">
        <f t="array" ref="AB4603">_xlfn.XLOOKUP(Table1[[#This Row],[Manager ID]],Table2[[#All],[Manager ID]],Table2[[#All],[Department Head]])</f>
        <v>Sales</v>
      </c>
      <c r="AC4603" s="2">
        <f>_xlfn.XLOOKUP(Table1[[#This Row],[City]],L:L,O:O)</f>
        <v>0.241864189087755</v>
      </c>
      <c r="AD4603" t="str" cm="1">
        <f t="array" ref="AD4603">_xlfn.IFS(Table1[[#This Row],[Performance Score]]&gt;=90,"Excellent",Table1[[#This Row],[Performance Score]]&gt;=75,"Good",Table1[[#This Row],[Performance Score]]&gt;=60,"Average",Table1[[#This Row],[Performance Score]]&lt;=60,"Need Improvement")</f>
        <v>Need Improvement</v>
      </c>
      <c r="AE4603" t="str">
        <f>IF(AND(Table1[[#This Row],[Attendance %]]&gt;=80,(Table1[[#This Row],[Performance Score]]&gt;=80)),"Eligible","Not Eligible")</f>
        <v>Not Eligible</v>
      </c>
      <c r="AF4603" t="str">
        <f>IF(Table1[[#This Row],[Performance Score]]&gt;=80,"High Performer","Low Performer")</f>
        <v>Low Performer</v>
      </c>
      <c r="AG4603" t="str" cm="1">
        <f t="array" aca="1" ref="AG4603" ca="1">_xlfn.IFS(Table1[[#This Row],[Experience]]&lt;=3,"Junior",Table1[[#This Row],[Experience]]&lt;=7,"Mid Level",Table1[[#This Row],[Experience]]&gt;=7,"Senior")</f>
        <v>Mid Level</v>
      </c>
      <c r="AH4603" t="str">
        <f>IF(Table1[[#This Row],[Attendance %]]&gt;75,"OK","Below 75")</f>
        <v>Below 75</v>
      </c>
      <c r="AI4603" t="b">
        <f>ISBLANK(Table1[[#This Row],[Employee ID]])</f>
        <v>0</v>
      </c>
      <c r="AJ4603" t="b">
        <f>ISNUMBER(Table1[[#This Row],[Total Salary  ]])</f>
        <v>1</v>
      </c>
      <c r="AK4603" t="str">
        <f>IFERROR(_xlfn.XLOOKUP(Table1[[#This Row],[Manager ID]],MANAGERS!A:A,MANAGERS!B:B),"Not Found")</f>
        <v>Manager_16</v>
      </c>
    </row>
    <row r="4604" spans="1:37" x14ac:dyDescent="0.2">
      <c r="A4604" t="s">
        <v>1300</v>
      </c>
      <c r="B4604" t="s">
        <v>87</v>
      </c>
      <c r="C4604" t="s">
        <v>15</v>
      </c>
      <c r="D4604" t="s">
        <v>81</v>
      </c>
      <c r="E4604" t="s">
        <v>17</v>
      </c>
      <c r="F4604" s="1">
        <v>45900</v>
      </c>
      <c r="G4604" s="1">
        <v>33716</v>
      </c>
      <c r="H4604">
        <v>36211</v>
      </c>
      <c r="I4604">
        <v>13189</v>
      </c>
      <c r="J4604">
        <v>94</v>
      </c>
      <c r="K4604">
        <v>58</v>
      </c>
      <c r="L4604" t="s">
        <v>31</v>
      </c>
      <c r="M4604">
        <v>119</v>
      </c>
      <c r="N4604">
        <f>Table1[[#This Row],[Basic Salary]]+Table1[[#This Row],[Bonus]]</f>
        <v>49400</v>
      </c>
      <c r="O4604" s="2">
        <f>Table1[[#This Row],[Bonus]]/Table1[[#This Row],[Basic Salary]]</f>
        <v>0.364226340062412</v>
      </c>
      <c r="P4604">
        <f ca="1">DATEDIF(Table1[[#This Row],[Date of Birth]],TODAY(),"Y")</f>
        <v>34</v>
      </c>
      <c r="Q4604">
        <f ca="1">DATEDIF(Table1[[#This Row],[Joining Date]],TODAY(),"Y")</f>
        <v>0</v>
      </c>
      <c r="R4604" t="str">
        <f ca="1">IF(YEAR(Table1[[#This Row],[Joining Date]])=YEAR(TODAY()),"Yes","No")</f>
        <v>No</v>
      </c>
      <c r="S4604" t="str">
        <f ca="1">IF(Table1[[#This Row],[Experience]]&gt;5,"Yes","No")</f>
        <v>No</v>
      </c>
      <c r="T4604" t="str">
        <f>TEXT(Table1[[#This Row],[Joining Date]],"mmmm")</f>
        <v>August</v>
      </c>
      <c r="U4604" t="str">
        <f>TEXT(Table1[[#This Row],[Joining Date]],"yyyy")</f>
        <v>2025</v>
      </c>
      <c r="V4604" s="5">
        <f ca="1">TODAY()-Table1[[#This Row],[Joining Date]]</f>
        <v>339</v>
      </c>
      <c r="W4604" t="str">
        <f>LEFT(Table1[[#This Row],[Employee Name]],FIND(" ",Table1[[#This Row],[Employee Name]])-1)</f>
        <v>Arjun</v>
      </c>
      <c r="X4604" t="str">
        <f>RIGHT(Table1[[#This Row],[Employee Name]],LEN(Table1[[#This Row],[Employee Name]])-FIND(" ",Table1[[#This Row],[Employee Name]]))</f>
        <v>Mehta</v>
      </c>
      <c r="Y4604" t="str">
        <f>Table1[[#This Row],[Department]]&amp;"-"&amp;Table1[[#This Row],[Employee ID]]</f>
        <v>Sales-E01244</v>
      </c>
      <c r="Z4604" t="str">
        <f>LEFT(Table1[[#This Row],[Department]],3)</f>
        <v>Sal</v>
      </c>
      <c r="AA4604" t="str">
        <f>_xlfn.XLOOKUP(Table1[[#This Row],[Manager ID]],MANAGERS!A:A,MANAGERS!B:B)</f>
        <v>Manager_19</v>
      </c>
      <c r="AB4604" t="str" cm="1">
        <f t="array" ref="AB4604">_xlfn.XLOOKUP(Table1[[#This Row],[Manager ID]],Table2[[#All],[Manager ID]],Table2[[#All],[Department Head]])</f>
        <v>Support</v>
      </c>
      <c r="AC4604" s="2">
        <f>_xlfn.XLOOKUP(Table1[[#This Row],[City]],L:L,O:O)</f>
        <v>0.241864189087755</v>
      </c>
      <c r="AD4604" t="str" cm="1">
        <f t="array" ref="AD4604">_xlfn.IFS(Table1[[#This Row],[Performance Score]]&gt;=90,"Excellent",Table1[[#This Row],[Performance Score]]&gt;=75,"Good",Table1[[#This Row],[Performance Score]]&gt;=60,"Average",Table1[[#This Row],[Performance Score]]&lt;=60,"Need Improvement")</f>
        <v>Need Improvement</v>
      </c>
      <c r="AE4604" t="str">
        <f>IF(AND(Table1[[#This Row],[Attendance %]]&gt;=80,(Table1[[#This Row],[Performance Score]]&gt;=80)),"Eligible","Not Eligible")</f>
        <v>Not Eligible</v>
      </c>
      <c r="AF4604" t="str">
        <f>IF(Table1[[#This Row],[Performance Score]]&gt;=80,"High Performer","Low Performer")</f>
        <v>Low Performer</v>
      </c>
      <c r="AG4604" t="str" cm="1">
        <f t="array" aca="1" ref="AG4604" ca="1">_xlfn.IFS(Table1[[#This Row],[Experience]]&lt;=3,"Junior",Table1[[#This Row],[Experience]]&lt;=7,"Mid Level",Table1[[#This Row],[Experience]]&gt;=7,"Senior")</f>
        <v>Junior</v>
      </c>
      <c r="AH4604" t="str">
        <f>IF(Table1[[#This Row],[Attendance %]]&gt;75,"OK","Below 75")</f>
        <v>OK</v>
      </c>
      <c r="AI4604" t="b">
        <f>ISBLANK(Table1[[#This Row],[Employee ID]])</f>
        <v>0</v>
      </c>
      <c r="AJ4604" t="b">
        <f>ISNUMBER(Table1[[#This Row],[Total Salary  ]])</f>
        <v>1</v>
      </c>
      <c r="AK4604" t="str">
        <f>IFERROR(_xlfn.XLOOKUP(Table1[[#This Row],[Manager ID]],MANAGERS!A:A,MANAGERS!B:B),"Not Found")</f>
        <v>Manager_19</v>
      </c>
    </row>
    <row r="4605" spans="1:37" x14ac:dyDescent="0.2">
      <c r="A4605" t="s">
        <v>395</v>
      </c>
      <c r="B4605" t="s">
        <v>45</v>
      </c>
      <c r="C4605" t="s">
        <v>15</v>
      </c>
      <c r="D4605" t="s">
        <v>25</v>
      </c>
      <c r="E4605" t="s">
        <v>65</v>
      </c>
      <c r="F4605" s="1">
        <v>45199</v>
      </c>
      <c r="G4605" s="1">
        <v>38800</v>
      </c>
      <c r="H4605">
        <v>39283</v>
      </c>
      <c r="I4605">
        <v>10092</v>
      </c>
      <c r="J4605">
        <v>66</v>
      </c>
      <c r="K4605">
        <v>50</v>
      </c>
      <c r="L4605" t="s">
        <v>27</v>
      </c>
      <c r="M4605">
        <v>115</v>
      </c>
      <c r="N4605">
        <f>Table1[[#This Row],[Basic Salary]]+Table1[[#This Row],[Bonus]]</f>
        <v>49375</v>
      </c>
      <c r="O4605" s="2">
        <f>Table1[[#This Row],[Bonus]]/Table1[[#This Row],[Basic Salary]]</f>
        <v>0.25690502252882924</v>
      </c>
      <c r="P4605">
        <f ca="1">DATEDIF(Table1[[#This Row],[Date of Birth]],TODAY(),"Y")</f>
        <v>20</v>
      </c>
      <c r="Q4605">
        <f ca="1">DATEDIF(Table1[[#This Row],[Joining Date]],TODAY(),"Y")</f>
        <v>2</v>
      </c>
      <c r="R4605" t="str">
        <f ca="1">IF(YEAR(Table1[[#This Row],[Joining Date]])=YEAR(TODAY()),"Yes","No")</f>
        <v>No</v>
      </c>
      <c r="S4605" t="str">
        <f ca="1">IF(Table1[[#This Row],[Experience]]&gt;5,"Yes","No")</f>
        <v>No</v>
      </c>
      <c r="T4605" t="str">
        <f>TEXT(Table1[[#This Row],[Joining Date]],"mmmm")</f>
        <v>September</v>
      </c>
      <c r="U4605" t="str">
        <f>TEXT(Table1[[#This Row],[Joining Date]],"yyyy")</f>
        <v>2023</v>
      </c>
      <c r="V4605" s="5">
        <f ca="1">TODAY()-Table1[[#This Row],[Joining Date]]</f>
        <v>1040</v>
      </c>
      <c r="W4605" t="str">
        <f>LEFT(Table1[[#This Row],[Employee Name]],FIND(" ",Table1[[#This Row],[Employee Name]])-1)</f>
        <v>Ananya</v>
      </c>
      <c r="X4605" t="str">
        <f>RIGHT(Table1[[#This Row],[Employee Name]],LEN(Table1[[#This Row],[Employee Name]])-FIND(" ",Table1[[#This Row],[Employee Name]]))</f>
        <v>Rao</v>
      </c>
      <c r="Y4605" t="str">
        <f>Table1[[#This Row],[Department]]&amp;"-"&amp;Table1[[#This Row],[Employee ID]]</f>
        <v>Finance-E00339</v>
      </c>
      <c r="Z4605" t="str">
        <f>LEFT(Table1[[#This Row],[Department]],3)</f>
        <v>Fin</v>
      </c>
      <c r="AA4605" t="str">
        <f>_xlfn.XLOOKUP(Table1[[#This Row],[Manager ID]],MANAGERS!A:A,MANAGERS!B:B)</f>
        <v>Manager_15</v>
      </c>
      <c r="AB4605" t="str" cm="1">
        <f t="array" ref="AB4605">_xlfn.XLOOKUP(Table1[[#This Row],[Manager ID]],Table2[[#All],[Manager ID]],Table2[[#All],[Department Head]])</f>
        <v>Support</v>
      </c>
      <c r="AC4605" s="2">
        <f>_xlfn.XLOOKUP(Table1[[#This Row],[City]],L:L,O:O)</f>
        <v>0.23674293405114402</v>
      </c>
      <c r="AD4605" t="str" cm="1">
        <f t="array" ref="AD4605">_xlfn.IFS(Table1[[#This Row],[Performance Score]]&gt;=90,"Excellent",Table1[[#This Row],[Performance Score]]&gt;=75,"Good",Table1[[#This Row],[Performance Score]]&gt;=60,"Average",Table1[[#This Row],[Performance Score]]&lt;=60,"Need Improvement")</f>
        <v>Need Improvement</v>
      </c>
      <c r="AE4605" t="str">
        <f>IF(AND(Table1[[#This Row],[Attendance %]]&gt;=80,(Table1[[#This Row],[Performance Score]]&gt;=80)),"Eligible","Not Eligible")</f>
        <v>Not Eligible</v>
      </c>
      <c r="AF4605" t="str">
        <f>IF(Table1[[#This Row],[Performance Score]]&gt;=80,"High Performer","Low Performer")</f>
        <v>Low Performer</v>
      </c>
      <c r="AG4605" t="str" cm="1">
        <f t="array" aca="1" ref="AG4605" ca="1">_xlfn.IFS(Table1[[#This Row],[Experience]]&lt;=3,"Junior",Table1[[#This Row],[Experience]]&lt;=7,"Mid Level",Table1[[#This Row],[Experience]]&gt;=7,"Senior")</f>
        <v>Junior</v>
      </c>
      <c r="AH4605" t="str">
        <f>IF(Table1[[#This Row],[Attendance %]]&gt;75,"OK","Below 75")</f>
        <v>Below 75</v>
      </c>
      <c r="AI4605" t="b">
        <f>ISBLANK(Table1[[#This Row],[Employee ID]])</f>
        <v>0</v>
      </c>
      <c r="AJ4605" t="b">
        <f>ISNUMBER(Table1[[#This Row],[Total Salary  ]])</f>
        <v>1</v>
      </c>
      <c r="AK4605" t="str">
        <f>IFERROR(_xlfn.XLOOKUP(Table1[[#This Row],[Manager ID]],MANAGERS!A:A,MANAGERS!B:B),"Not Found")</f>
        <v>Manager_15</v>
      </c>
    </row>
    <row r="4606" spans="1:37" x14ac:dyDescent="0.2">
      <c r="A4606" t="s">
        <v>1429</v>
      </c>
      <c r="B4606" t="s">
        <v>45</v>
      </c>
      <c r="C4606" t="s">
        <v>21</v>
      </c>
      <c r="D4606" t="s">
        <v>43</v>
      </c>
      <c r="E4606" t="s">
        <v>65</v>
      </c>
      <c r="F4606" s="1">
        <v>43555</v>
      </c>
      <c r="G4606" s="1">
        <v>39168</v>
      </c>
      <c r="H4606">
        <v>41186</v>
      </c>
      <c r="I4606">
        <v>8177</v>
      </c>
      <c r="J4606">
        <v>85</v>
      </c>
      <c r="K4606">
        <v>53</v>
      </c>
      <c r="L4606" t="s">
        <v>37</v>
      </c>
      <c r="M4606">
        <v>104</v>
      </c>
      <c r="N4606">
        <f>Table1[[#This Row],[Basic Salary]]+Table1[[#This Row],[Bonus]]</f>
        <v>49363</v>
      </c>
      <c r="O4606" s="2">
        <f>Table1[[#This Row],[Bonus]]/Table1[[#This Row],[Basic Salary]]</f>
        <v>0.19853833827028602</v>
      </c>
      <c r="P4606">
        <f ca="1">DATEDIF(Table1[[#This Row],[Date of Birth]],TODAY(),"Y")</f>
        <v>19</v>
      </c>
      <c r="Q4606">
        <f ca="1">DATEDIF(Table1[[#This Row],[Joining Date]],TODAY(),"Y")</f>
        <v>7</v>
      </c>
      <c r="R4606" t="str">
        <f ca="1">IF(YEAR(Table1[[#This Row],[Joining Date]])=YEAR(TODAY()),"Yes","No")</f>
        <v>No</v>
      </c>
      <c r="S4606" t="str">
        <f ca="1">IF(Table1[[#This Row],[Experience]]&gt;5,"Yes","No")</f>
        <v>Yes</v>
      </c>
      <c r="T4606" t="str">
        <f>TEXT(Table1[[#This Row],[Joining Date]],"mmmm")</f>
        <v>March</v>
      </c>
      <c r="U4606" t="str">
        <f>TEXT(Table1[[#This Row],[Joining Date]],"yyyy")</f>
        <v>2019</v>
      </c>
      <c r="V4606" s="5">
        <f ca="1">TODAY()-Table1[[#This Row],[Joining Date]]</f>
        <v>2684</v>
      </c>
      <c r="W4606" t="str">
        <f>LEFT(Table1[[#This Row],[Employee Name]],FIND(" ",Table1[[#This Row],[Employee Name]])-1)</f>
        <v>Ananya</v>
      </c>
      <c r="X4606" t="str">
        <f>RIGHT(Table1[[#This Row],[Employee Name]],LEN(Table1[[#This Row],[Employee Name]])-FIND(" ",Table1[[#This Row],[Employee Name]]))</f>
        <v>Rao</v>
      </c>
      <c r="Y4606" t="str">
        <f>Table1[[#This Row],[Department]]&amp;"-"&amp;Table1[[#This Row],[Employee ID]]</f>
        <v>Operations-E01373</v>
      </c>
      <c r="Z4606" t="str">
        <f>LEFT(Table1[[#This Row],[Department]],3)</f>
        <v>Ope</v>
      </c>
      <c r="AA4606" t="str">
        <f>_xlfn.XLOOKUP(Table1[[#This Row],[Manager ID]],MANAGERS!A:A,MANAGERS!B:B)</f>
        <v>Manager_4</v>
      </c>
      <c r="AB4606" t="str" cm="1">
        <f t="array" ref="AB4606">_xlfn.XLOOKUP(Table1[[#This Row],[Manager ID]],Table2[[#All],[Manager ID]],Table2[[#All],[Department Head]])</f>
        <v>Finance</v>
      </c>
      <c r="AC4606" s="2">
        <f>_xlfn.XLOOKUP(Table1[[#This Row],[City]],L:L,O:O)</f>
        <v>0.24036902712549932</v>
      </c>
      <c r="AD4606" t="str" cm="1">
        <f t="array" ref="AD4606">_xlfn.IFS(Table1[[#This Row],[Performance Score]]&gt;=90,"Excellent",Table1[[#This Row],[Performance Score]]&gt;=75,"Good",Table1[[#This Row],[Performance Score]]&gt;=60,"Average",Table1[[#This Row],[Performance Score]]&lt;=60,"Need Improvement")</f>
        <v>Need Improvement</v>
      </c>
      <c r="AE4606" t="str">
        <f>IF(AND(Table1[[#This Row],[Attendance %]]&gt;=80,(Table1[[#This Row],[Performance Score]]&gt;=80)),"Eligible","Not Eligible")</f>
        <v>Not Eligible</v>
      </c>
      <c r="AF4606" t="str">
        <f>IF(Table1[[#This Row],[Performance Score]]&gt;=80,"High Performer","Low Performer")</f>
        <v>Low Performer</v>
      </c>
      <c r="AG4606" t="str" cm="1">
        <f t="array" aca="1" ref="AG4606" ca="1">_xlfn.IFS(Table1[[#This Row],[Experience]]&lt;=3,"Junior",Table1[[#This Row],[Experience]]&lt;=7,"Mid Level",Table1[[#This Row],[Experience]]&gt;=7,"Senior")</f>
        <v>Mid Level</v>
      </c>
      <c r="AH4606" t="str">
        <f>IF(Table1[[#This Row],[Attendance %]]&gt;75,"OK","Below 75")</f>
        <v>OK</v>
      </c>
      <c r="AI4606" t="b">
        <f>ISBLANK(Table1[[#This Row],[Employee ID]])</f>
        <v>0</v>
      </c>
      <c r="AJ4606" t="b">
        <f>ISNUMBER(Table1[[#This Row],[Total Salary  ]])</f>
        <v>1</v>
      </c>
      <c r="AK4606" t="str">
        <f>IFERROR(_xlfn.XLOOKUP(Table1[[#This Row],[Manager ID]],MANAGERS!A:A,MANAGERS!B:B),"Not Found")</f>
        <v>Manager_4</v>
      </c>
    </row>
    <row r="4607" spans="1:37" x14ac:dyDescent="0.2">
      <c r="A4607" t="s">
        <v>4548</v>
      </c>
      <c r="B4607" t="s">
        <v>29</v>
      </c>
      <c r="C4607" t="s">
        <v>21</v>
      </c>
      <c r="D4607" t="s">
        <v>81</v>
      </c>
      <c r="E4607" t="s">
        <v>17</v>
      </c>
      <c r="F4607" s="1">
        <v>43479</v>
      </c>
      <c r="G4607" s="1">
        <v>34479</v>
      </c>
      <c r="H4607">
        <v>29433</v>
      </c>
      <c r="I4607">
        <v>19904</v>
      </c>
      <c r="J4607">
        <v>69</v>
      </c>
      <c r="K4607">
        <v>97</v>
      </c>
      <c r="L4607" t="s">
        <v>23</v>
      </c>
      <c r="M4607">
        <v>108</v>
      </c>
      <c r="N4607">
        <f>Table1[[#This Row],[Basic Salary]]+Table1[[#This Row],[Bonus]]</f>
        <v>49337</v>
      </c>
      <c r="O4607" s="2">
        <f>Table1[[#This Row],[Bonus]]/Table1[[#This Row],[Basic Salary]]</f>
        <v>0.67624774912513164</v>
      </c>
      <c r="P4607">
        <f ca="1">DATEDIF(Table1[[#This Row],[Date of Birth]],TODAY(),"Y")</f>
        <v>32</v>
      </c>
      <c r="Q4607">
        <f ca="1">DATEDIF(Table1[[#This Row],[Joining Date]],TODAY(),"Y")</f>
        <v>7</v>
      </c>
      <c r="R4607" t="str">
        <f ca="1">IF(YEAR(Table1[[#This Row],[Joining Date]])=YEAR(TODAY()),"Yes","No")</f>
        <v>No</v>
      </c>
      <c r="S4607" t="str">
        <f ca="1">IF(Table1[[#This Row],[Experience]]&gt;5,"Yes","No")</f>
        <v>Yes</v>
      </c>
      <c r="T4607" t="str">
        <f>TEXT(Table1[[#This Row],[Joining Date]],"mmmm")</f>
        <v>January</v>
      </c>
      <c r="U4607" t="str">
        <f>TEXT(Table1[[#This Row],[Joining Date]],"yyyy")</f>
        <v>2019</v>
      </c>
      <c r="V4607" s="5">
        <f ca="1">TODAY()-Table1[[#This Row],[Joining Date]]</f>
        <v>2760</v>
      </c>
      <c r="W4607" t="str">
        <f>LEFT(Table1[[#This Row],[Employee Name]],FIND(" ",Table1[[#This Row],[Employee Name]])-1)</f>
        <v>Vikram</v>
      </c>
      <c r="X4607" t="str">
        <f>RIGHT(Table1[[#This Row],[Employee Name]],LEN(Table1[[#This Row],[Employee Name]])-FIND(" ",Table1[[#This Row],[Employee Name]]))</f>
        <v>Singh</v>
      </c>
      <c r="Y4607" t="str">
        <f>Table1[[#This Row],[Department]]&amp;"-"&amp;Table1[[#This Row],[Employee ID]]</f>
        <v>Sales-E04492</v>
      </c>
      <c r="Z4607" t="str">
        <f>LEFT(Table1[[#This Row],[Department]],3)</f>
        <v>Sal</v>
      </c>
      <c r="AA4607" t="str">
        <f>_xlfn.XLOOKUP(Table1[[#This Row],[Manager ID]],MANAGERS!A:A,MANAGERS!B:B)</f>
        <v>Manager_8</v>
      </c>
      <c r="AB4607" t="str" cm="1">
        <f t="array" ref="AB4607">_xlfn.XLOOKUP(Table1[[#This Row],[Manager ID]],Table2[[#All],[Manager ID]],Table2[[#All],[Department Head]])</f>
        <v>Sales</v>
      </c>
      <c r="AC4607" s="2">
        <f>_xlfn.XLOOKUP(Table1[[#This Row],[City]],L:L,O:O)</f>
        <v>0.23486488519629886</v>
      </c>
      <c r="AD4607" t="str" cm="1">
        <f t="array" ref="AD4607">_xlfn.IFS(Table1[[#This Row],[Performance Score]]&gt;=90,"Excellent",Table1[[#This Row],[Performance Score]]&gt;=75,"Good",Table1[[#This Row],[Performance Score]]&gt;=60,"Average",Table1[[#This Row],[Performance Score]]&lt;=60,"Need Improvement")</f>
        <v>Excellent</v>
      </c>
      <c r="AE4607" t="str">
        <f>IF(AND(Table1[[#This Row],[Attendance %]]&gt;=80,(Table1[[#This Row],[Performance Score]]&gt;=80)),"Eligible","Not Eligible")</f>
        <v>Not Eligible</v>
      </c>
      <c r="AF4607" t="str">
        <f>IF(Table1[[#This Row],[Performance Score]]&gt;=80,"High Performer","Low Performer")</f>
        <v>High Performer</v>
      </c>
      <c r="AG4607" t="str" cm="1">
        <f t="array" aca="1" ref="AG4607" ca="1">_xlfn.IFS(Table1[[#This Row],[Experience]]&lt;=3,"Junior",Table1[[#This Row],[Experience]]&lt;=7,"Mid Level",Table1[[#This Row],[Experience]]&gt;=7,"Senior")</f>
        <v>Mid Level</v>
      </c>
      <c r="AH4607" t="str">
        <f>IF(Table1[[#This Row],[Attendance %]]&gt;75,"OK","Below 75")</f>
        <v>Below 75</v>
      </c>
      <c r="AI4607" t="b">
        <f>ISBLANK(Table1[[#This Row],[Employee ID]])</f>
        <v>0</v>
      </c>
      <c r="AJ4607" t="b">
        <f>ISNUMBER(Table1[[#This Row],[Total Salary  ]])</f>
        <v>1</v>
      </c>
      <c r="AK4607" t="str">
        <f>IFERROR(_xlfn.XLOOKUP(Table1[[#This Row],[Manager ID]],MANAGERS!A:A,MANAGERS!B:B),"Not Found")</f>
        <v>Manager_8</v>
      </c>
    </row>
    <row r="4608" spans="1:37" x14ac:dyDescent="0.2">
      <c r="A4608" t="s">
        <v>572</v>
      </c>
      <c r="B4608" t="s">
        <v>89</v>
      </c>
      <c r="C4608" t="s">
        <v>21</v>
      </c>
      <c r="D4608" t="s">
        <v>81</v>
      </c>
      <c r="E4608" t="s">
        <v>51</v>
      </c>
      <c r="F4608" s="1">
        <v>45521</v>
      </c>
      <c r="G4608" s="1">
        <v>38524</v>
      </c>
      <c r="H4608">
        <v>31253</v>
      </c>
      <c r="I4608">
        <v>18054</v>
      </c>
      <c r="J4608">
        <v>66</v>
      </c>
      <c r="K4608">
        <v>84</v>
      </c>
      <c r="L4608" t="s">
        <v>37</v>
      </c>
      <c r="M4608">
        <v>102</v>
      </c>
      <c r="N4608">
        <f>Table1[[#This Row],[Basic Salary]]+Table1[[#This Row],[Bonus]]</f>
        <v>49307</v>
      </c>
      <c r="O4608" s="2">
        <f>Table1[[#This Row],[Bonus]]/Table1[[#This Row],[Basic Salary]]</f>
        <v>0.57767254343583019</v>
      </c>
      <c r="P4608">
        <f ca="1">DATEDIF(Table1[[#This Row],[Date of Birth]],TODAY(),"Y")</f>
        <v>21</v>
      </c>
      <c r="Q4608">
        <f ca="1">DATEDIF(Table1[[#This Row],[Joining Date]],TODAY(),"Y")</f>
        <v>1</v>
      </c>
      <c r="R4608" t="str">
        <f ca="1">IF(YEAR(Table1[[#This Row],[Joining Date]])=YEAR(TODAY()),"Yes","No")</f>
        <v>No</v>
      </c>
      <c r="S4608" t="str">
        <f ca="1">IF(Table1[[#This Row],[Experience]]&gt;5,"Yes","No")</f>
        <v>No</v>
      </c>
      <c r="T4608" t="str">
        <f>TEXT(Table1[[#This Row],[Joining Date]],"mmmm")</f>
        <v>August</v>
      </c>
      <c r="U4608" t="str">
        <f>TEXT(Table1[[#This Row],[Joining Date]],"yyyy")</f>
        <v>2024</v>
      </c>
      <c r="V4608" s="5">
        <f ca="1">TODAY()-Table1[[#This Row],[Joining Date]]</f>
        <v>718</v>
      </c>
      <c r="W4608" t="str">
        <f>LEFT(Table1[[#This Row],[Employee Name]],FIND(" ",Table1[[#This Row],[Employee Name]])-1)</f>
        <v>Tarun</v>
      </c>
      <c r="X4608" t="str">
        <f>RIGHT(Table1[[#This Row],[Employee Name]],LEN(Table1[[#This Row],[Employee Name]])-FIND(" ",Table1[[#This Row],[Employee Name]]))</f>
        <v>Verma</v>
      </c>
      <c r="Y4608" t="str">
        <f>Table1[[#This Row],[Department]]&amp;"-"&amp;Table1[[#This Row],[Employee ID]]</f>
        <v>Sales-E00516</v>
      </c>
      <c r="Z4608" t="str">
        <f>LEFT(Table1[[#This Row],[Department]],3)</f>
        <v>Sal</v>
      </c>
      <c r="AA4608" t="str">
        <f>_xlfn.XLOOKUP(Table1[[#This Row],[Manager ID]],MANAGERS!A:A,MANAGERS!B:B)</f>
        <v>Manager_2</v>
      </c>
      <c r="AB4608" t="str" cm="1">
        <f t="array" ref="AB4608">_xlfn.XLOOKUP(Table1[[#This Row],[Manager ID]],Table2[[#All],[Manager ID]],Table2[[#All],[Department Head]])</f>
        <v>Sales</v>
      </c>
      <c r="AC4608" s="2">
        <f>_xlfn.XLOOKUP(Table1[[#This Row],[City]],L:L,O:O)</f>
        <v>0.24036902712549932</v>
      </c>
      <c r="AD4608" t="str" cm="1">
        <f t="array" ref="AD4608">_xlfn.IFS(Table1[[#This Row],[Performance Score]]&gt;=90,"Excellent",Table1[[#This Row],[Performance Score]]&gt;=75,"Good",Table1[[#This Row],[Performance Score]]&gt;=60,"Average",Table1[[#This Row],[Performance Score]]&lt;=60,"Need Improvement")</f>
        <v>Good</v>
      </c>
      <c r="AE4608" t="str">
        <f>IF(AND(Table1[[#This Row],[Attendance %]]&gt;=80,(Table1[[#This Row],[Performance Score]]&gt;=80)),"Eligible","Not Eligible")</f>
        <v>Not Eligible</v>
      </c>
      <c r="AF4608" t="str">
        <f>IF(Table1[[#This Row],[Performance Score]]&gt;=80,"High Performer","Low Performer")</f>
        <v>High Performer</v>
      </c>
      <c r="AG4608" t="str" cm="1">
        <f t="array" aca="1" ref="AG4608" ca="1">_xlfn.IFS(Table1[[#This Row],[Experience]]&lt;=3,"Junior",Table1[[#This Row],[Experience]]&lt;=7,"Mid Level",Table1[[#This Row],[Experience]]&gt;=7,"Senior")</f>
        <v>Junior</v>
      </c>
      <c r="AH4608" t="str">
        <f>IF(Table1[[#This Row],[Attendance %]]&gt;75,"OK","Below 75")</f>
        <v>Below 75</v>
      </c>
      <c r="AI4608" t="b">
        <f>ISBLANK(Table1[[#This Row],[Employee ID]])</f>
        <v>0</v>
      </c>
      <c r="AJ4608" t="b">
        <f>ISNUMBER(Table1[[#This Row],[Total Salary  ]])</f>
        <v>1</v>
      </c>
      <c r="AK4608" t="str">
        <f>IFERROR(_xlfn.XLOOKUP(Table1[[#This Row],[Manager ID]],MANAGERS!A:A,MANAGERS!B:B),"Not Found")</f>
        <v>Manager_2</v>
      </c>
    </row>
    <row r="4609" spans="1:37" x14ac:dyDescent="0.2">
      <c r="A4609" t="s">
        <v>3898</v>
      </c>
      <c r="B4609" t="s">
        <v>85</v>
      </c>
      <c r="C4609" t="s">
        <v>15</v>
      </c>
      <c r="D4609" t="s">
        <v>40</v>
      </c>
      <c r="E4609" t="s">
        <v>17</v>
      </c>
      <c r="F4609" s="1">
        <v>45570</v>
      </c>
      <c r="G4609" s="1">
        <v>30088</v>
      </c>
      <c r="H4609">
        <v>25379</v>
      </c>
      <c r="I4609">
        <v>23928</v>
      </c>
      <c r="J4609">
        <v>94</v>
      </c>
      <c r="K4609">
        <v>97</v>
      </c>
      <c r="L4609" t="s">
        <v>31</v>
      </c>
      <c r="M4609">
        <v>104</v>
      </c>
      <c r="N4609">
        <f>Table1[[#This Row],[Basic Salary]]+Table1[[#This Row],[Bonus]]</f>
        <v>49307</v>
      </c>
      <c r="O4609" s="2">
        <f>Table1[[#This Row],[Bonus]]/Table1[[#This Row],[Basic Salary]]</f>
        <v>0.94282674652271559</v>
      </c>
      <c r="P4609">
        <f ca="1">DATEDIF(Table1[[#This Row],[Date of Birth]],TODAY(),"Y")</f>
        <v>44</v>
      </c>
      <c r="Q4609">
        <f ca="1">DATEDIF(Table1[[#This Row],[Joining Date]],TODAY(),"Y")</f>
        <v>1</v>
      </c>
      <c r="R4609" t="str">
        <f ca="1">IF(YEAR(Table1[[#This Row],[Joining Date]])=YEAR(TODAY()),"Yes","No")</f>
        <v>No</v>
      </c>
      <c r="S4609" t="str">
        <f ca="1">IF(Table1[[#This Row],[Experience]]&gt;5,"Yes","No")</f>
        <v>No</v>
      </c>
      <c r="T4609" t="str">
        <f>TEXT(Table1[[#This Row],[Joining Date]],"mmmm")</f>
        <v>October</v>
      </c>
      <c r="U4609" t="str">
        <f>TEXT(Table1[[#This Row],[Joining Date]],"yyyy")</f>
        <v>2024</v>
      </c>
      <c r="V4609" s="5">
        <f ca="1">TODAY()-Table1[[#This Row],[Joining Date]]</f>
        <v>669</v>
      </c>
      <c r="W4609" t="str">
        <f>LEFT(Table1[[#This Row],[Employee Name]],FIND(" ",Table1[[#This Row],[Employee Name]])-1)</f>
        <v>Pooja</v>
      </c>
      <c r="X4609" t="str">
        <f>RIGHT(Table1[[#This Row],[Employee Name]],LEN(Table1[[#This Row],[Employee Name]])-FIND(" ",Table1[[#This Row],[Employee Name]]))</f>
        <v>Das</v>
      </c>
      <c r="Y4609" t="str">
        <f>Table1[[#This Row],[Department]]&amp;"-"&amp;Table1[[#This Row],[Employee ID]]</f>
        <v>IT-E03842</v>
      </c>
      <c r="Z4609" t="str">
        <f>LEFT(Table1[[#This Row],[Department]],3)</f>
        <v>IT</v>
      </c>
      <c r="AA4609" t="str">
        <f>_xlfn.XLOOKUP(Table1[[#This Row],[Manager ID]],MANAGERS!A:A,MANAGERS!B:B)</f>
        <v>Manager_4</v>
      </c>
      <c r="AB4609" t="str" cm="1">
        <f t="array" ref="AB4609">_xlfn.XLOOKUP(Table1[[#This Row],[Manager ID]],Table2[[#All],[Manager ID]],Table2[[#All],[Department Head]])</f>
        <v>Finance</v>
      </c>
      <c r="AC4609" s="2">
        <f>_xlfn.XLOOKUP(Table1[[#This Row],[City]],L:L,O:O)</f>
        <v>0.241864189087755</v>
      </c>
      <c r="AD4609" t="str" cm="1">
        <f t="array" ref="AD4609">_xlfn.IFS(Table1[[#This Row],[Performance Score]]&gt;=90,"Excellent",Table1[[#This Row],[Performance Score]]&gt;=75,"Good",Table1[[#This Row],[Performance Score]]&gt;=60,"Average",Table1[[#This Row],[Performance Score]]&lt;=60,"Need Improvement")</f>
        <v>Excellent</v>
      </c>
      <c r="AE4609" t="str">
        <f>IF(AND(Table1[[#This Row],[Attendance %]]&gt;=80,(Table1[[#This Row],[Performance Score]]&gt;=80)),"Eligible","Not Eligible")</f>
        <v>Eligible</v>
      </c>
      <c r="AF4609" t="str">
        <f>IF(Table1[[#This Row],[Performance Score]]&gt;=80,"High Performer","Low Performer")</f>
        <v>High Performer</v>
      </c>
      <c r="AG4609" t="str" cm="1">
        <f t="array" aca="1" ref="AG4609" ca="1">_xlfn.IFS(Table1[[#This Row],[Experience]]&lt;=3,"Junior",Table1[[#This Row],[Experience]]&lt;=7,"Mid Level",Table1[[#This Row],[Experience]]&gt;=7,"Senior")</f>
        <v>Junior</v>
      </c>
      <c r="AH4609" t="str">
        <f>IF(Table1[[#This Row],[Attendance %]]&gt;75,"OK","Below 75")</f>
        <v>OK</v>
      </c>
      <c r="AI4609" t="b">
        <f>ISBLANK(Table1[[#This Row],[Employee ID]])</f>
        <v>0</v>
      </c>
      <c r="AJ4609" t="b">
        <f>ISNUMBER(Table1[[#This Row],[Total Salary  ]])</f>
        <v>1</v>
      </c>
      <c r="AK4609" t="str">
        <f>IFERROR(_xlfn.XLOOKUP(Table1[[#This Row],[Manager ID]],MANAGERS!A:A,MANAGERS!B:B),"Not Found")</f>
        <v>Manager_4</v>
      </c>
    </row>
    <row r="4610" spans="1:37" x14ac:dyDescent="0.2">
      <c r="A4610" t="s">
        <v>1274</v>
      </c>
      <c r="B4610" t="s">
        <v>77</v>
      </c>
      <c r="C4610" t="s">
        <v>15</v>
      </c>
      <c r="D4610" t="s">
        <v>43</v>
      </c>
      <c r="E4610" t="s">
        <v>22</v>
      </c>
      <c r="F4610" s="1">
        <v>44581</v>
      </c>
      <c r="G4610" s="1">
        <v>40176</v>
      </c>
      <c r="H4610">
        <v>37609</v>
      </c>
      <c r="I4610">
        <v>11669</v>
      </c>
      <c r="J4610">
        <v>62</v>
      </c>
      <c r="K4610">
        <v>91</v>
      </c>
      <c r="L4610" t="s">
        <v>37</v>
      </c>
      <c r="M4610">
        <v>101</v>
      </c>
      <c r="N4610">
        <f>Table1[[#This Row],[Basic Salary]]+Table1[[#This Row],[Bonus]]</f>
        <v>49278</v>
      </c>
      <c r="O4610" s="2">
        <f>Table1[[#This Row],[Bonus]]/Table1[[#This Row],[Basic Salary]]</f>
        <v>0.3102714775718578</v>
      </c>
      <c r="P4610">
        <f ca="1">DATEDIF(Table1[[#This Row],[Date of Birth]],TODAY(),"Y")</f>
        <v>16</v>
      </c>
      <c r="Q4610">
        <f ca="1">DATEDIF(Table1[[#This Row],[Joining Date]],TODAY(),"Y")</f>
        <v>4</v>
      </c>
      <c r="R4610" t="str">
        <f ca="1">IF(YEAR(Table1[[#This Row],[Joining Date]])=YEAR(TODAY()),"Yes","No")</f>
        <v>No</v>
      </c>
      <c r="S4610" t="str">
        <f ca="1">IF(Table1[[#This Row],[Experience]]&gt;5,"Yes","No")</f>
        <v>No</v>
      </c>
      <c r="T4610" t="str">
        <f>TEXT(Table1[[#This Row],[Joining Date]],"mmmm")</f>
        <v>January</v>
      </c>
      <c r="U4610" t="str">
        <f>TEXT(Table1[[#This Row],[Joining Date]],"yyyy")</f>
        <v>2022</v>
      </c>
      <c r="V4610" s="5">
        <f ca="1">TODAY()-Table1[[#This Row],[Joining Date]]</f>
        <v>1658</v>
      </c>
      <c r="W4610" t="str">
        <f>LEFT(Table1[[#This Row],[Employee Name]],FIND(" ",Table1[[#This Row],[Employee Name]])-1)</f>
        <v>Rohan</v>
      </c>
      <c r="X4610" t="str">
        <f>RIGHT(Table1[[#This Row],[Employee Name]],LEN(Table1[[#This Row],[Employee Name]])-FIND(" ",Table1[[#This Row],[Employee Name]]))</f>
        <v>Gupta</v>
      </c>
      <c r="Y4610" t="str">
        <f>Table1[[#This Row],[Department]]&amp;"-"&amp;Table1[[#This Row],[Employee ID]]</f>
        <v>Operations-E01218</v>
      </c>
      <c r="Z4610" t="str">
        <f>LEFT(Table1[[#This Row],[Department]],3)</f>
        <v>Ope</v>
      </c>
      <c r="AA4610" t="str">
        <f>_xlfn.XLOOKUP(Table1[[#This Row],[Manager ID]],MANAGERS!A:A,MANAGERS!B:B)</f>
        <v>Manager_1</v>
      </c>
      <c r="AB4610" t="str" cm="1">
        <f t="array" ref="AB4610">_xlfn.XLOOKUP(Table1[[#This Row],[Manager ID]],Table2[[#All],[Manager ID]],Table2[[#All],[Department Head]])</f>
        <v>Support</v>
      </c>
      <c r="AC4610" s="2">
        <f>_xlfn.XLOOKUP(Table1[[#This Row],[City]],L:L,O:O)</f>
        <v>0.24036902712549932</v>
      </c>
      <c r="AD4610" t="str" cm="1">
        <f t="array" ref="AD4610">_xlfn.IFS(Table1[[#This Row],[Performance Score]]&gt;=90,"Excellent",Table1[[#This Row],[Performance Score]]&gt;=75,"Good",Table1[[#This Row],[Performance Score]]&gt;=60,"Average",Table1[[#This Row],[Performance Score]]&lt;=60,"Need Improvement")</f>
        <v>Excellent</v>
      </c>
      <c r="AE4610" t="str">
        <f>IF(AND(Table1[[#This Row],[Attendance %]]&gt;=80,(Table1[[#This Row],[Performance Score]]&gt;=80)),"Eligible","Not Eligible")</f>
        <v>Not Eligible</v>
      </c>
      <c r="AF4610" t="str">
        <f>IF(Table1[[#This Row],[Performance Score]]&gt;=80,"High Performer","Low Performer")</f>
        <v>High Performer</v>
      </c>
      <c r="AG4610" t="str" cm="1">
        <f t="array" aca="1" ref="AG4610" ca="1">_xlfn.IFS(Table1[[#This Row],[Experience]]&lt;=3,"Junior",Table1[[#This Row],[Experience]]&lt;=7,"Mid Level",Table1[[#This Row],[Experience]]&gt;=7,"Senior")</f>
        <v>Mid Level</v>
      </c>
      <c r="AH4610" t="str">
        <f>IF(Table1[[#This Row],[Attendance %]]&gt;75,"OK","Below 75")</f>
        <v>Below 75</v>
      </c>
      <c r="AI4610" t="b">
        <f>ISBLANK(Table1[[#This Row],[Employee ID]])</f>
        <v>0</v>
      </c>
      <c r="AJ4610" t="b">
        <f>ISNUMBER(Table1[[#This Row],[Total Salary  ]])</f>
        <v>1</v>
      </c>
      <c r="AK4610" t="str">
        <f>IFERROR(_xlfn.XLOOKUP(Table1[[#This Row],[Manager ID]],MANAGERS!A:A,MANAGERS!B:B),"Not Found")</f>
        <v>Manager_1</v>
      </c>
    </row>
    <row r="4611" spans="1:37" x14ac:dyDescent="0.2">
      <c r="A4611" t="s">
        <v>1394</v>
      </c>
      <c r="B4611" t="s">
        <v>62</v>
      </c>
      <c r="C4611" t="s">
        <v>21</v>
      </c>
      <c r="D4611" t="s">
        <v>40</v>
      </c>
      <c r="E4611" t="s">
        <v>30</v>
      </c>
      <c r="F4611" s="1">
        <v>43384</v>
      </c>
      <c r="G4611" s="1">
        <v>39835</v>
      </c>
      <c r="H4611">
        <v>38134</v>
      </c>
      <c r="I4611">
        <v>11131</v>
      </c>
      <c r="J4611">
        <v>82</v>
      </c>
      <c r="K4611">
        <v>59</v>
      </c>
      <c r="L4611" t="s">
        <v>37</v>
      </c>
      <c r="M4611">
        <v>115</v>
      </c>
      <c r="N4611">
        <f>Table1[[#This Row],[Basic Salary]]+Table1[[#This Row],[Bonus]]</f>
        <v>49265</v>
      </c>
      <c r="O4611" s="2">
        <f>Table1[[#This Row],[Bonus]]/Table1[[#This Row],[Basic Salary]]</f>
        <v>0.29189175014422825</v>
      </c>
      <c r="P4611">
        <f ca="1">DATEDIF(Table1[[#This Row],[Date of Birth]],TODAY(),"Y")</f>
        <v>17</v>
      </c>
      <c r="Q4611">
        <f ca="1">DATEDIF(Table1[[#This Row],[Joining Date]],TODAY(),"Y")</f>
        <v>7</v>
      </c>
      <c r="R4611" t="str">
        <f ca="1">IF(YEAR(Table1[[#This Row],[Joining Date]])=YEAR(TODAY()),"Yes","No")</f>
        <v>No</v>
      </c>
      <c r="S4611" t="str">
        <f ca="1">IF(Table1[[#This Row],[Experience]]&gt;5,"Yes","No")</f>
        <v>Yes</v>
      </c>
      <c r="T4611" t="str">
        <f>TEXT(Table1[[#This Row],[Joining Date]],"mmmm")</f>
        <v>October</v>
      </c>
      <c r="U4611" t="str">
        <f>TEXT(Table1[[#This Row],[Joining Date]],"yyyy")</f>
        <v>2018</v>
      </c>
      <c r="V4611" s="5">
        <f ca="1">TODAY()-Table1[[#This Row],[Joining Date]]</f>
        <v>2855</v>
      </c>
      <c r="W4611" t="str">
        <f>LEFT(Table1[[#This Row],[Employee Name]],FIND(" ",Table1[[#This Row],[Employee Name]])-1)</f>
        <v>Kavya</v>
      </c>
      <c r="X4611" t="str">
        <f>RIGHT(Table1[[#This Row],[Employee Name]],LEN(Table1[[#This Row],[Employee Name]])-FIND(" ",Table1[[#This Row],[Employee Name]]))</f>
        <v>Nair</v>
      </c>
      <c r="Y4611" t="str">
        <f>Table1[[#This Row],[Department]]&amp;"-"&amp;Table1[[#This Row],[Employee ID]]</f>
        <v>IT-E01338</v>
      </c>
      <c r="Z4611" t="str">
        <f>LEFT(Table1[[#This Row],[Department]],3)</f>
        <v>IT</v>
      </c>
      <c r="AA4611" t="str">
        <f>_xlfn.XLOOKUP(Table1[[#This Row],[Manager ID]],MANAGERS!A:A,MANAGERS!B:B)</f>
        <v>Manager_15</v>
      </c>
      <c r="AB4611" t="str" cm="1">
        <f t="array" ref="AB4611">_xlfn.XLOOKUP(Table1[[#This Row],[Manager ID]],Table2[[#All],[Manager ID]],Table2[[#All],[Department Head]])</f>
        <v>Support</v>
      </c>
      <c r="AC4611" s="2">
        <f>_xlfn.XLOOKUP(Table1[[#This Row],[City]],L:L,O:O)</f>
        <v>0.24036902712549932</v>
      </c>
      <c r="AD4611" t="str" cm="1">
        <f t="array" ref="AD4611">_xlfn.IFS(Table1[[#This Row],[Performance Score]]&gt;=90,"Excellent",Table1[[#This Row],[Performance Score]]&gt;=75,"Good",Table1[[#This Row],[Performance Score]]&gt;=60,"Average",Table1[[#This Row],[Performance Score]]&lt;=60,"Need Improvement")</f>
        <v>Need Improvement</v>
      </c>
      <c r="AE4611" t="str">
        <f>IF(AND(Table1[[#This Row],[Attendance %]]&gt;=80,(Table1[[#This Row],[Performance Score]]&gt;=80)),"Eligible","Not Eligible")</f>
        <v>Not Eligible</v>
      </c>
      <c r="AF4611" t="str">
        <f>IF(Table1[[#This Row],[Performance Score]]&gt;=80,"High Performer","Low Performer")</f>
        <v>Low Performer</v>
      </c>
      <c r="AG4611" t="str" cm="1">
        <f t="array" aca="1" ref="AG4611" ca="1">_xlfn.IFS(Table1[[#This Row],[Experience]]&lt;=3,"Junior",Table1[[#This Row],[Experience]]&lt;=7,"Mid Level",Table1[[#This Row],[Experience]]&gt;=7,"Senior")</f>
        <v>Mid Level</v>
      </c>
      <c r="AH4611" t="str">
        <f>IF(Table1[[#This Row],[Attendance %]]&gt;75,"OK","Below 75")</f>
        <v>OK</v>
      </c>
      <c r="AI4611" t="b">
        <f>ISBLANK(Table1[[#This Row],[Employee ID]])</f>
        <v>0</v>
      </c>
      <c r="AJ4611" t="b">
        <f>ISNUMBER(Table1[[#This Row],[Total Salary  ]])</f>
        <v>1</v>
      </c>
      <c r="AK4611" t="str">
        <f>IFERROR(_xlfn.XLOOKUP(Table1[[#This Row],[Manager ID]],MANAGERS!A:A,MANAGERS!B:B),"Not Found")</f>
        <v>Manager_15</v>
      </c>
    </row>
    <row r="4612" spans="1:37" x14ac:dyDescent="0.2">
      <c r="A4612" t="s">
        <v>4429</v>
      </c>
      <c r="B4612" t="s">
        <v>48</v>
      </c>
      <c r="C4612" t="s">
        <v>21</v>
      </c>
      <c r="D4612" t="s">
        <v>43</v>
      </c>
      <c r="E4612" t="s">
        <v>17</v>
      </c>
      <c r="F4612" s="1">
        <v>43723</v>
      </c>
      <c r="G4612" s="1">
        <v>36581</v>
      </c>
      <c r="H4612">
        <v>39467</v>
      </c>
      <c r="I4612">
        <v>9764</v>
      </c>
      <c r="J4612">
        <v>84</v>
      </c>
      <c r="K4612">
        <v>60</v>
      </c>
      <c r="L4612" t="s">
        <v>34</v>
      </c>
      <c r="M4612">
        <v>116</v>
      </c>
      <c r="N4612">
        <f>Table1[[#This Row],[Basic Salary]]+Table1[[#This Row],[Bonus]]</f>
        <v>49231</v>
      </c>
      <c r="O4612" s="2">
        <f>Table1[[#This Row],[Bonus]]/Table1[[#This Row],[Basic Salary]]</f>
        <v>0.24739655915068284</v>
      </c>
      <c r="P4612">
        <f ca="1">DATEDIF(Table1[[#This Row],[Date of Birth]],TODAY(),"Y")</f>
        <v>26</v>
      </c>
      <c r="Q4612">
        <f ca="1">DATEDIF(Table1[[#This Row],[Joining Date]],TODAY(),"Y")</f>
        <v>6</v>
      </c>
      <c r="R4612" t="str">
        <f ca="1">IF(YEAR(Table1[[#This Row],[Joining Date]])=YEAR(TODAY()),"Yes","No")</f>
        <v>No</v>
      </c>
      <c r="S4612" t="str">
        <f ca="1">IF(Table1[[#This Row],[Experience]]&gt;5,"Yes","No")</f>
        <v>Yes</v>
      </c>
      <c r="T4612" t="str">
        <f>TEXT(Table1[[#This Row],[Joining Date]],"mmmm")</f>
        <v>September</v>
      </c>
      <c r="U4612" t="str">
        <f>TEXT(Table1[[#This Row],[Joining Date]],"yyyy")</f>
        <v>2019</v>
      </c>
      <c r="V4612" s="5">
        <f ca="1">TODAY()-Table1[[#This Row],[Joining Date]]</f>
        <v>2516</v>
      </c>
      <c r="W4612" t="str">
        <f>LEFT(Table1[[#This Row],[Employee Name]],FIND(" ",Table1[[#This Row],[Employee Name]])-1)</f>
        <v>Aditya</v>
      </c>
      <c r="X4612" t="str">
        <f>RIGHT(Table1[[#This Row],[Employee Name]],LEN(Table1[[#This Row],[Employee Name]])-FIND(" ",Table1[[#This Row],[Employee Name]]))</f>
        <v>Kapoor</v>
      </c>
      <c r="Y4612" t="str">
        <f>Table1[[#This Row],[Department]]&amp;"-"&amp;Table1[[#This Row],[Employee ID]]</f>
        <v>Operations-E04373</v>
      </c>
      <c r="Z4612" t="str">
        <f>LEFT(Table1[[#This Row],[Department]],3)</f>
        <v>Ope</v>
      </c>
      <c r="AA4612" t="str">
        <f>_xlfn.XLOOKUP(Table1[[#This Row],[Manager ID]],MANAGERS!A:A,MANAGERS!B:B)</f>
        <v>Manager_16</v>
      </c>
      <c r="AB4612" t="str" cm="1">
        <f t="array" ref="AB4612">_xlfn.XLOOKUP(Table1[[#This Row],[Manager ID]],Table2[[#All],[Manager ID]],Table2[[#All],[Department Head]])</f>
        <v>Sales</v>
      </c>
      <c r="AC4612" s="2">
        <f>_xlfn.XLOOKUP(Table1[[#This Row],[City]],L:L,O:O)</f>
        <v>0.24030340748661314</v>
      </c>
      <c r="AD4612" t="str" cm="1">
        <f t="array" ref="AD4612">_xlfn.IFS(Table1[[#This Row],[Performance Score]]&gt;=90,"Excellent",Table1[[#This Row],[Performance Score]]&gt;=75,"Good",Table1[[#This Row],[Performance Score]]&gt;=60,"Average",Table1[[#This Row],[Performance Score]]&lt;=60,"Need Improvement")</f>
        <v>Average</v>
      </c>
      <c r="AE4612" t="str">
        <f>IF(AND(Table1[[#This Row],[Attendance %]]&gt;=80,(Table1[[#This Row],[Performance Score]]&gt;=80)),"Eligible","Not Eligible")</f>
        <v>Not Eligible</v>
      </c>
      <c r="AF4612" t="str">
        <f>IF(Table1[[#This Row],[Performance Score]]&gt;=80,"High Performer","Low Performer")</f>
        <v>Low Performer</v>
      </c>
      <c r="AG4612" t="str" cm="1">
        <f t="array" aca="1" ref="AG4612" ca="1">_xlfn.IFS(Table1[[#This Row],[Experience]]&lt;=3,"Junior",Table1[[#This Row],[Experience]]&lt;=7,"Mid Level",Table1[[#This Row],[Experience]]&gt;=7,"Senior")</f>
        <v>Mid Level</v>
      </c>
      <c r="AH4612" t="str">
        <f>IF(Table1[[#This Row],[Attendance %]]&gt;75,"OK","Below 75")</f>
        <v>OK</v>
      </c>
      <c r="AI4612" t="b">
        <f>ISBLANK(Table1[[#This Row],[Employee ID]])</f>
        <v>0</v>
      </c>
      <c r="AJ4612" t="b">
        <f>ISNUMBER(Table1[[#This Row],[Total Salary  ]])</f>
        <v>1</v>
      </c>
      <c r="AK4612" t="str">
        <f>IFERROR(_xlfn.XLOOKUP(Table1[[#This Row],[Manager ID]],MANAGERS!A:A,MANAGERS!B:B),"Not Found")</f>
        <v>Manager_16</v>
      </c>
    </row>
    <row r="4613" spans="1:37" x14ac:dyDescent="0.2">
      <c r="A4613" t="s">
        <v>5039</v>
      </c>
      <c r="B4613" t="s">
        <v>95</v>
      </c>
      <c r="C4613" t="s">
        <v>15</v>
      </c>
      <c r="D4613" t="s">
        <v>46</v>
      </c>
      <c r="E4613" t="s">
        <v>26</v>
      </c>
      <c r="F4613" s="1">
        <v>45141</v>
      </c>
      <c r="G4613" s="1">
        <v>34939</v>
      </c>
      <c r="H4613">
        <v>29239</v>
      </c>
      <c r="I4613">
        <v>19956</v>
      </c>
      <c r="J4613">
        <v>81</v>
      </c>
      <c r="K4613">
        <v>47</v>
      </c>
      <c r="L4613" t="s">
        <v>18</v>
      </c>
      <c r="M4613">
        <v>119</v>
      </c>
      <c r="N4613">
        <f>Table1[[#This Row],[Basic Salary]]+Table1[[#This Row],[Bonus]]</f>
        <v>49195</v>
      </c>
      <c r="O4613" s="2">
        <f>Table1[[#This Row],[Bonus]]/Table1[[#This Row],[Basic Salary]]</f>
        <v>0.68251308184274428</v>
      </c>
      <c r="P4613">
        <f ca="1">DATEDIF(Table1[[#This Row],[Date of Birth]],TODAY(),"Y")</f>
        <v>30</v>
      </c>
      <c r="Q4613">
        <f ca="1">DATEDIF(Table1[[#This Row],[Joining Date]],TODAY(),"Y")</f>
        <v>3</v>
      </c>
      <c r="R4613" t="str">
        <f ca="1">IF(YEAR(Table1[[#This Row],[Joining Date]])=YEAR(TODAY()),"Yes","No")</f>
        <v>No</v>
      </c>
      <c r="S4613" t="str">
        <f ca="1">IF(Table1[[#This Row],[Experience]]&gt;5,"Yes","No")</f>
        <v>No</v>
      </c>
      <c r="T4613" t="str">
        <f>TEXT(Table1[[#This Row],[Joining Date]],"mmmm")</f>
        <v>August</v>
      </c>
      <c r="U4613" t="str">
        <f>TEXT(Table1[[#This Row],[Joining Date]],"yyyy")</f>
        <v>2023</v>
      </c>
      <c r="V4613" s="5">
        <f ca="1">TODAY()-Table1[[#This Row],[Joining Date]]</f>
        <v>1098</v>
      </c>
      <c r="W4613" t="str">
        <f>LEFT(Table1[[#This Row],[Employee Name]],FIND(" ",Table1[[#This Row],[Employee Name]])-1)</f>
        <v>Ajay</v>
      </c>
      <c r="X4613" t="str">
        <f>RIGHT(Table1[[#This Row],[Employee Name]],LEN(Table1[[#This Row],[Employee Name]])-FIND(" ",Table1[[#This Row],[Employee Name]]))</f>
        <v>Singh</v>
      </c>
      <c r="Y4613" t="str">
        <f>Table1[[#This Row],[Department]]&amp;"-"&amp;Table1[[#This Row],[Employee ID]]</f>
        <v>Support-E04983</v>
      </c>
      <c r="Z4613" t="str">
        <f>LEFT(Table1[[#This Row],[Department]],3)</f>
        <v>Sup</v>
      </c>
      <c r="AA4613" t="str">
        <f>_xlfn.XLOOKUP(Table1[[#This Row],[Manager ID]],MANAGERS!A:A,MANAGERS!B:B)</f>
        <v>Manager_19</v>
      </c>
      <c r="AB4613" t="str" cm="1">
        <f t="array" ref="AB4613">_xlfn.XLOOKUP(Table1[[#This Row],[Manager ID]],Table2[[#All],[Manager ID]],Table2[[#All],[Department Head]])</f>
        <v>Support</v>
      </c>
      <c r="AC4613" s="2">
        <f>_xlfn.XLOOKUP(Table1[[#This Row],[City]],L:L,O:O)</f>
        <v>0.21356479274849693</v>
      </c>
      <c r="AD4613" t="str" cm="1">
        <f t="array" ref="AD4613">_xlfn.IFS(Table1[[#This Row],[Performance Score]]&gt;=90,"Excellent",Table1[[#This Row],[Performance Score]]&gt;=75,"Good",Table1[[#This Row],[Performance Score]]&gt;=60,"Average",Table1[[#This Row],[Performance Score]]&lt;=60,"Need Improvement")</f>
        <v>Need Improvement</v>
      </c>
      <c r="AE4613" t="str">
        <f>IF(AND(Table1[[#This Row],[Attendance %]]&gt;=80,(Table1[[#This Row],[Performance Score]]&gt;=80)),"Eligible","Not Eligible")</f>
        <v>Not Eligible</v>
      </c>
      <c r="AF4613" t="str">
        <f>IF(Table1[[#This Row],[Performance Score]]&gt;=80,"High Performer","Low Performer")</f>
        <v>Low Performer</v>
      </c>
      <c r="AG4613" t="str" cm="1">
        <f t="array" aca="1" ref="AG4613" ca="1">_xlfn.IFS(Table1[[#This Row],[Experience]]&lt;=3,"Junior",Table1[[#This Row],[Experience]]&lt;=7,"Mid Level",Table1[[#This Row],[Experience]]&gt;=7,"Senior")</f>
        <v>Junior</v>
      </c>
      <c r="AH4613" t="str">
        <f>IF(Table1[[#This Row],[Attendance %]]&gt;75,"OK","Below 75")</f>
        <v>OK</v>
      </c>
      <c r="AI4613" t="b">
        <f>ISBLANK(Table1[[#This Row],[Employee ID]])</f>
        <v>0</v>
      </c>
      <c r="AJ4613" t="b">
        <f>ISNUMBER(Table1[[#This Row],[Total Salary  ]])</f>
        <v>1</v>
      </c>
      <c r="AK4613" t="str">
        <f>IFERROR(_xlfn.XLOOKUP(Table1[[#This Row],[Manager ID]],MANAGERS!A:A,MANAGERS!B:B),"Not Found")</f>
        <v>Manager_19</v>
      </c>
    </row>
    <row r="4614" spans="1:37" x14ac:dyDescent="0.2">
      <c r="A4614" t="s">
        <v>1890</v>
      </c>
      <c r="B4614" t="s">
        <v>45</v>
      </c>
      <c r="C4614" t="s">
        <v>15</v>
      </c>
      <c r="D4614" t="s">
        <v>81</v>
      </c>
      <c r="E4614" t="s">
        <v>51</v>
      </c>
      <c r="F4614" s="1">
        <v>42426</v>
      </c>
      <c r="G4614" s="1">
        <v>34044</v>
      </c>
      <c r="H4614">
        <v>27788</v>
      </c>
      <c r="I4614">
        <v>21398</v>
      </c>
      <c r="J4614">
        <v>79</v>
      </c>
      <c r="K4614">
        <v>76</v>
      </c>
      <c r="L4614" t="s">
        <v>23</v>
      </c>
      <c r="M4614">
        <v>107</v>
      </c>
      <c r="N4614">
        <f>Table1[[#This Row],[Basic Salary]]+Table1[[#This Row],[Bonus]]</f>
        <v>49186</v>
      </c>
      <c r="O4614" s="2">
        <f>Table1[[#This Row],[Bonus]]/Table1[[#This Row],[Basic Salary]]</f>
        <v>0.7700446235785231</v>
      </c>
      <c r="P4614">
        <f ca="1">DATEDIF(Table1[[#This Row],[Date of Birth]],TODAY(),"Y")</f>
        <v>33</v>
      </c>
      <c r="Q4614">
        <f ca="1">DATEDIF(Table1[[#This Row],[Joining Date]],TODAY(),"Y")</f>
        <v>10</v>
      </c>
      <c r="R4614" t="str">
        <f ca="1">IF(YEAR(Table1[[#This Row],[Joining Date]])=YEAR(TODAY()),"Yes","No")</f>
        <v>No</v>
      </c>
      <c r="S4614" t="str">
        <f ca="1">IF(Table1[[#This Row],[Experience]]&gt;5,"Yes","No")</f>
        <v>Yes</v>
      </c>
      <c r="T4614" t="str">
        <f>TEXT(Table1[[#This Row],[Joining Date]],"mmmm")</f>
        <v>February</v>
      </c>
      <c r="U4614" t="str">
        <f>TEXT(Table1[[#This Row],[Joining Date]],"yyyy")</f>
        <v>2016</v>
      </c>
      <c r="V4614" s="5">
        <f ca="1">TODAY()-Table1[[#This Row],[Joining Date]]</f>
        <v>3813</v>
      </c>
      <c r="W4614" t="str">
        <f>LEFT(Table1[[#This Row],[Employee Name]],FIND(" ",Table1[[#This Row],[Employee Name]])-1)</f>
        <v>Ananya</v>
      </c>
      <c r="X4614" t="str">
        <f>RIGHT(Table1[[#This Row],[Employee Name]],LEN(Table1[[#This Row],[Employee Name]])-FIND(" ",Table1[[#This Row],[Employee Name]]))</f>
        <v>Rao</v>
      </c>
      <c r="Y4614" t="str">
        <f>Table1[[#This Row],[Department]]&amp;"-"&amp;Table1[[#This Row],[Employee ID]]</f>
        <v>Sales-E01834</v>
      </c>
      <c r="Z4614" t="str">
        <f>LEFT(Table1[[#This Row],[Department]],3)</f>
        <v>Sal</v>
      </c>
      <c r="AA4614" t="str">
        <f>_xlfn.XLOOKUP(Table1[[#This Row],[Manager ID]],MANAGERS!A:A,MANAGERS!B:B)</f>
        <v>Manager_7</v>
      </c>
      <c r="AB4614" t="str" cm="1">
        <f t="array" ref="AB4614">_xlfn.XLOOKUP(Table1[[#This Row],[Manager ID]],Table2[[#All],[Manager ID]],Table2[[#All],[Department Head]])</f>
        <v>Operations</v>
      </c>
      <c r="AC4614" s="2">
        <f>_xlfn.XLOOKUP(Table1[[#This Row],[City]],L:L,O:O)</f>
        <v>0.23486488519629886</v>
      </c>
      <c r="AD4614" t="str" cm="1">
        <f t="array" ref="AD4614">_xlfn.IFS(Table1[[#This Row],[Performance Score]]&gt;=90,"Excellent",Table1[[#This Row],[Performance Score]]&gt;=75,"Good",Table1[[#This Row],[Performance Score]]&gt;=60,"Average",Table1[[#This Row],[Performance Score]]&lt;=60,"Need Improvement")</f>
        <v>Good</v>
      </c>
      <c r="AE4614" t="str">
        <f>IF(AND(Table1[[#This Row],[Attendance %]]&gt;=80,(Table1[[#This Row],[Performance Score]]&gt;=80)),"Eligible","Not Eligible")</f>
        <v>Not Eligible</v>
      </c>
      <c r="AF4614" t="str">
        <f>IF(Table1[[#This Row],[Performance Score]]&gt;=80,"High Performer","Low Performer")</f>
        <v>Low Performer</v>
      </c>
      <c r="AG4614" t="str" cm="1">
        <f t="array" aca="1" ref="AG4614" ca="1">_xlfn.IFS(Table1[[#This Row],[Experience]]&lt;=3,"Junior",Table1[[#This Row],[Experience]]&lt;=7,"Mid Level",Table1[[#This Row],[Experience]]&gt;=7,"Senior")</f>
        <v>Senior</v>
      </c>
      <c r="AH4614" t="str">
        <f>IF(Table1[[#This Row],[Attendance %]]&gt;75,"OK","Below 75")</f>
        <v>OK</v>
      </c>
      <c r="AI4614" t="b">
        <f>ISBLANK(Table1[[#This Row],[Employee ID]])</f>
        <v>0</v>
      </c>
      <c r="AJ4614" t="b">
        <f>ISNUMBER(Table1[[#This Row],[Total Salary  ]])</f>
        <v>1</v>
      </c>
      <c r="AK4614" t="str">
        <f>IFERROR(_xlfn.XLOOKUP(Table1[[#This Row],[Manager ID]],MANAGERS!A:A,MANAGERS!B:B),"Not Found")</f>
        <v>Manager_7</v>
      </c>
    </row>
    <row r="4615" spans="1:37" x14ac:dyDescent="0.2">
      <c r="A4615" t="s">
        <v>2070</v>
      </c>
      <c r="B4615" t="s">
        <v>48</v>
      </c>
      <c r="C4615" t="s">
        <v>15</v>
      </c>
      <c r="D4615" t="s">
        <v>46</v>
      </c>
      <c r="E4615" t="s">
        <v>65</v>
      </c>
      <c r="F4615" s="1">
        <v>45468</v>
      </c>
      <c r="G4615" s="1">
        <v>30477</v>
      </c>
      <c r="H4615">
        <v>39601</v>
      </c>
      <c r="I4615">
        <v>9585</v>
      </c>
      <c r="J4615">
        <v>72</v>
      </c>
      <c r="K4615">
        <v>49</v>
      </c>
      <c r="L4615" t="s">
        <v>18</v>
      </c>
      <c r="M4615">
        <v>115</v>
      </c>
      <c r="N4615">
        <f>Table1[[#This Row],[Basic Salary]]+Table1[[#This Row],[Bonus]]</f>
        <v>49186</v>
      </c>
      <c r="O4615" s="2">
        <f>Table1[[#This Row],[Bonus]]/Table1[[#This Row],[Basic Salary]]</f>
        <v>0.24203934244084746</v>
      </c>
      <c r="P4615">
        <f ca="1">DATEDIF(Table1[[#This Row],[Date of Birth]],TODAY(),"Y")</f>
        <v>43</v>
      </c>
      <c r="Q4615">
        <f ca="1">DATEDIF(Table1[[#This Row],[Joining Date]],TODAY(),"Y")</f>
        <v>2</v>
      </c>
      <c r="R4615" t="str">
        <f ca="1">IF(YEAR(Table1[[#This Row],[Joining Date]])=YEAR(TODAY()),"Yes","No")</f>
        <v>No</v>
      </c>
      <c r="S4615" t="str">
        <f ca="1">IF(Table1[[#This Row],[Experience]]&gt;5,"Yes","No")</f>
        <v>No</v>
      </c>
      <c r="T4615" t="str">
        <f>TEXT(Table1[[#This Row],[Joining Date]],"mmmm")</f>
        <v>June</v>
      </c>
      <c r="U4615" t="str">
        <f>TEXT(Table1[[#This Row],[Joining Date]],"yyyy")</f>
        <v>2024</v>
      </c>
      <c r="V4615" s="5">
        <f ca="1">TODAY()-Table1[[#This Row],[Joining Date]]</f>
        <v>771</v>
      </c>
      <c r="W4615" t="str">
        <f>LEFT(Table1[[#This Row],[Employee Name]],FIND(" ",Table1[[#This Row],[Employee Name]])-1)</f>
        <v>Aditya</v>
      </c>
      <c r="X4615" t="str">
        <f>RIGHT(Table1[[#This Row],[Employee Name]],LEN(Table1[[#This Row],[Employee Name]])-FIND(" ",Table1[[#This Row],[Employee Name]]))</f>
        <v>Kapoor</v>
      </c>
      <c r="Y4615" t="str">
        <f>Table1[[#This Row],[Department]]&amp;"-"&amp;Table1[[#This Row],[Employee ID]]</f>
        <v>Support-E02014</v>
      </c>
      <c r="Z4615" t="str">
        <f>LEFT(Table1[[#This Row],[Department]],3)</f>
        <v>Sup</v>
      </c>
      <c r="AA4615" t="str">
        <f>_xlfn.XLOOKUP(Table1[[#This Row],[Manager ID]],MANAGERS!A:A,MANAGERS!B:B)</f>
        <v>Manager_15</v>
      </c>
      <c r="AB4615" t="str" cm="1">
        <f t="array" ref="AB4615">_xlfn.XLOOKUP(Table1[[#This Row],[Manager ID]],Table2[[#All],[Manager ID]],Table2[[#All],[Department Head]])</f>
        <v>Support</v>
      </c>
      <c r="AC4615" s="2">
        <f>_xlfn.XLOOKUP(Table1[[#This Row],[City]],L:L,O:O)</f>
        <v>0.21356479274849693</v>
      </c>
      <c r="AD4615" t="str" cm="1">
        <f t="array" ref="AD4615">_xlfn.IFS(Table1[[#This Row],[Performance Score]]&gt;=90,"Excellent",Table1[[#This Row],[Performance Score]]&gt;=75,"Good",Table1[[#This Row],[Performance Score]]&gt;=60,"Average",Table1[[#This Row],[Performance Score]]&lt;=60,"Need Improvement")</f>
        <v>Need Improvement</v>
      </c>
      <c r="AE4615" t="str">
        <f>IF(AND(Table1[[#This Row],[Attendance %]]&gt;=80,(Table1[[#This Row],[Performance Score]]&gt;=80)),"Eligible","Not Eligible")</f>
        <v>Not Eligible</v>
      </c>
      <c r="AF4615" t="str">
        <f>IF(Table1[[#This Row],[Performance Score]]&gt;=80,"High Performer","Low Performer")</f>
        <v>Low Performer</v>
      </c>
      <c r="AG4615" t="str" cm="1">
        <f t="array" aca="1" ref="AG4615" ca="1">_xlfn.IFS(Table1[[#This Row],[Experience]]&lt;=3,"Junior",Table1[[#This Row],[Experience]]&lt;=7,"Mid Level",Table1[[#This Row],[Experience]]&gt;=7,"Senior")</f>
        <v>Junior</v>
      </c>
      <c r="AH4615" t="str">
        <f>IF(Table1[[#This Row],[Attendance %]]&gt;75,"OK","Below 75")</f>
        <v>Below 75</v>
      </c>
      <c r="AI4615" t="b">
        <f>ISBLANK(Table1[[#This Row],[Employee ID]])</f>
        <v>0</v>
      </c>
      <c r="AJ4615" t="b">
        <f>ISNUMBER(Table1[[#This Row],[Total Salary  ]])</f>
        <v>1</v>
      </c>
      <c r="AK4615" t="str">
        <f>IFERROR(_xlfn.XLOOKUP(Table1[[#This Row],[Manager ID]],MANAGERS!A:A,MANAGERS!B:B),"Not Found")</f>
        <v>Manager_15</v>
      </c>
    </row>
    <row r="4616" spans="1:37" x14ac:dyDescent="0.2">
      <c r="A4616" t="s">
        <v>709</v>
      </c>
      <c r="B4616" t="s">
        <v>129</v>
      </c>
      <c r="C4616" t="s">
        <v>21</v>
      </c>
      <c r="D4616" t="s">
        <v>40</v>
      </c>
      <c r="E4616" t="s">
        <v>22</v>
      </c>
      <c r="F4616" s="1">
        <v>42524</v>
      </c>
      <c r="G4616" s="1">
        <v>37504</v>
      </c>
      <c r="H4616">
        <v>35074</v>
      </c>
      <c r="I4616">
        <v>14104</v>
      </c>
      <c r="J4616">
        <v>76</v>
      </c>
      <c r="K4616">
        <v>48</v>
      </c>
      <c r="L4616" t="s">
        <v>23</v>
      </c>
      <c r="M4616">
        <v>109</v>
      </c>
      <c r="N4616">
        <f>Table1[[#This Row],[Basic Salary]]+Table1[[#This Row],[Bonus]]</f>
        <v>49178</v>
      </c>
      <c r="O4616" s="2">
        <f>Table1[[#This Row],[Bonus]]/Table1[[#This Row],[Basic Salary]]</f>
        <v>0.40212122940069567</v>
      </c>
      <c r="P4616">
        <f ca="1">DATEDIF(Table1[[#This Row],[Date of Birth]],TODAY(),"Y")</f>
        <v>23</v>
      </c>
      <c r="Q4616">
        <f ca="1">DATEDIF(Table1[[#This Row],[Joining Date]],TODAY(),"Y")</f>
        <v>10</v>
      </c>
      <c r="R4616" t="str">
        <f ca="1">IF(YEAR(Table1[[#This Row],[Joining Date]])=YEAR(TODAY()),"Yes","No")</f>
        <v>No</v>
      </c>
      <c r="S4616" t="str">
        <f ca="1">IF(Table1[[#This Row],[Experience]]&gt;5,"Yes","No")</f>
        <v>Yes</v>
      </c>
      <c r="T4616" t="str">
        <f>TEXT(Table1[[#This Row],[Joining Date]],"mmmm")</f>
        <v>June</v>
      </c>
      <c r="U4616" t="str">
        <f>TEXT(Table1[[#This Row],[Joining Date]],"yyyy")</f>
        <v>2016</v>
      </c>
      <c r="V4616" s="5">
        <f ca="1">TODAY()-Table1[[#This Row],[Joining Date]]</f>
        <v>3715</v>
      </c>
      <c r="W4616" t="str">
        <f>LEFT(Table1[[#This Row],[Employee Name]],FIND(" ",Table1[[#This Row],[Employee Name]])-1)</f>
        <v>Aarav</v>
      </c>
      <c r="X4616" t="str">
        <f>RIGHT(Table1[[#This Row],[Employee Name]],LEN(Table1[[#This Row],[Employee Name]])-FIND(" ",Table1[[#This Row],[Employee Name]]))</f>
        <v>Sharma</v>
      </c>
      <c r="Y4616" t="str">
        <f>Table1[[#This Row],[Department]]&amp;"-"&amp;Table1[[#This Row],[Employee ID]]</f>
        <v>IT-E00653</v>
      </c>
      <c r="Z4616" t="str">
        <f>LEFT(Table1[[#This Row],[Department]],3)</f>
        <v>IT</v>
      </c>
      <c r="AA4616" t="str">
        <f>_xlfn.XLOOKUP(Table1[[#This Row],[Manager ID]],MANAGERS!A:A,MANAGERS!B:B)</f>
        <v>Manager_9</v>
      </c>
      <c r="AB4616" t="str" cm="1">
        <f t="array" ref="AB4616">_xlfn.XLOOKUP(Table1[[#This Row],[Manager ID]],Table2[[#All],[Manager ID]],Table2[[#All],[Department Head]])</f>
        <v>Sales</v>
      </c>
      <c r="AC4616" s="2">
        <f>_xlfn.XLOOKUP(Table1[[#This Row],[City]],L:L,O:O)</f>
        <v>0.23486488519629886</v>
      </c>
      <c r="AD4616" t="str" cm="1">
        <f t="array" ref="AD4616">_xlfn.IFS(Table1[[#This Row],[Performance Score]]&gt;=90,"Excellent",Table1[[#This Row],[Performance Score]]&gt;=75,"Good",Table1[[#This Row],[Performance Score]]&gt;=60,"Average",Table1[[#This Row],[Performance Score]]&lt;=60,"Need Improvement")</f>
        <v>Need Improvement</v>
      </c>
      <c r="AE4616" t="str">
        <f>IF(AND(Table1[[#This Row],[Attendance %]]&gt;=80,(Table1[[#This Row],[Performance Score]]&gt;=80)),"Eligible","Not Eligible")</f>
        <v>Not Eligible</v>
      </c>
      <c r="AF4616" t="str">
        <f>IF(Table1[[#This Row],[Performance Score]]&gt;=80,"High Performer","Low Performer")</f>
        <v>Low Performer</v>
      </c>
      <c r="AG4616" t="str" cm="1">
        <f t="array" aca="1" ref="AG4616" ca="1">_xlfn.IFS(Table1[[#This Row],[Experience]]&lt;=3,"Junior",Table1[[#This Row],[Experience]]&lt;=7,"Mid Level",Table1[[#This Row],[Experience]]&gt;=7,"Senior")</f>
        <v>Senior</v>
      </c>
      <c r="AH4616" t="str">
        <f>IF(Table1[[#This Row],[Attendance %]]&gt;75,"OK","Below 75")</f>
        <v>OK</v>
      </c>
      <c r="AI4616" t="b">
        <f>ISBLANK(Table1[[#This Row],[Employee ID]])</f>
        <v>0</v>
      </c>
      <c r="AJ4616" t="b">
        <f>ISNUMBER(Table1[[#This Row],[Total Salary  ]])</f>
        <v>1</v>
      </c>
      <c r="AK4616" t="str">
        <f>IFERROR(_xlfn.XLOOKUP(Table1[[#This Row],[Manager ID]],MANAGERS!A:A,MANAGERS!B:B),"Not Found")</f>
        <v>Manager_9</v>
      </c>
    </row>
    <row r="4617" spans="1:37" x14ac:dyDescent="0.2">
      <c r="A4617" t="s">
        <v>4713</v>
      </c>
      <c r="B4617" t="s">
        <v>39</v>
      </c>
      <c r="C4617" t="s">
        <v>21</v>
      </c>
      <c r="D4617" t="s">
        <v>43</v>
      </c>
      <c r="E4617" t="s">
        <v>30</v>
      </c>
      <c r="F4617" s="1">
        <v>44919</v>
      </c>
      <c r="G4617" s="1">
        <v>41209</v>
      </c>
      <c r="H4617">
        <v>38577</v>
      </c>
      <c r="I4617">
        <v>10587</v>
      </c>
      <c r="J4617">
        <v>73</v>
      </c>
      <c r="K4617">
        <v>48</v>
      </c>
      <c r="L4617" t="s">
        <v>34</v>
      </c>
      <c r="M4617">
        <v>105</v>
      </c>
      <c r="N4617">
        <f>Table1[[#This Row],[Basic Salary]]+Table1[[#This Row],[Bonus]]</f>
        <v>49164</v>
      </c>
      <c r="O4617" s="2">
        <f>Table1[[#This Row],[Bonus]]/Table1[[#This Row],[Basic Salary]]</f>
        <v>0.2744381367135858</v>
      </c>
      <c r="P4617">
        <f ca="1">DATEDIF(Table1[[#This Row],[Date of Birth]],TODAY(),"Y")</f>
        <v>13</v>
      </c>
      <c r="Q4617">
        <f ca="1">DATEDIF(Table1[[#This Row],[Joining Date]],TODAY(),"Y")</f>
        <v>3</v>
      </c>
      <c r="R4617" t="str">
        <f ca="1">IF(YEAR(Table1[[#This Row],[Joining Date]])=YEAR(TODAY()),"Yes","No")</f>
        <v>No</v>
      </c>
      <c r="S4617" t="str">
        <f ca="1">IF(Table1[[#This Row],[Experience]]&gt;5,"Yes","No")</f>
        <v>No</v>
      </c>
      <c r="T4617" t="str">
        <f>TEXT(Table1[[#This Row],[Joining Date]],"mmmm")</f>
        <v>December</v>
      </c>
      <c r="U4617" t="str">
        <f>TEXT(Table1[[#This Row],[Joining Date]],"yyyy")</f>
        <v>2022</v>
      </c>
      <c r="V4617" s="5">
        <f ca="1">TODAY()-Table1[[#This Row],[Joining Date]]</f>
        <v>1320</v>
      </c>
      <c r="W4617" t="str">
        <f>LEFT(Table1[[#This Row],[Employee Name]],FIND(" ",Table1[[#This Row],[Employee Name]])-1)</f>
        <v>Karan</v>
      </c>
      <c r="X4617" t="str">
        <f>RIGHT(Table1[[#This Row],[Employee Name]],LEN(Table1[[#This Row],[Employee Name]])-FIND(" ",Table1[[#This Row],[Employee Name]]))</f>
        <v>Malhotra</v>
      </c>
      <c r="Y4617" t="str">
        <f>Table1[[#This Row],[Department]]&amp;"-"&amp;Table1[[#This Row],[Employee ID]]</f>
        <v>Operations-E04657</v>
      </c>
      <c r="Z4617" t="str">
        <f>LEFT(Table1[[#This Row],[Department]],3)</f>
        <v>Ope</v>
      </c>
      <c r="AA4617" t="str">
        <f>_xlfn.XLOOKUP(Table1[[#This Row],[Manager ID]],MANAGERS!A:A,MANAGERS!B:B)</f>
        <v>Manager_5</v>
      </c>
      <c r="AB4617" t="str" cm="1">
        <f t="array" ref="AB4617">_xlfn.XLOOKUP(Table1[[#This Row],[Manager ID]],Table2[[#All],[Manager ID]],Table2[[#All],[Department Head]])</f>
        <v>Sales</v>
      </c>
      <c r="AC4617" s="2">
        <f>_xlfn.XLOOKUP(Table1[[#This Row],[City]],L:L,O:O)</f>
        <v>0.24030340748661314</v>
      </c>
      <c r="AD4617" t="str" cm="1">
        <f t="array" ref="AD4617">_xlfn.IFS(Table1[[#This Row],[Performance Score]]&gt;=90,"Excellent",Table1[[#This Row],[Performance Score]]&gt;=75,"Good",Table1[[#This Row],[Performance Score]]&gt;=60,"Average",Table1[[#This Row],[Performance Score]]&lt;=60,"Need Improvement")</f>
        <v>Need Improvement</v>
      </c>
      <c r="AE4617" t="str">
        <f>IF(AND(Table1[[#This Row],[Attendance %]]&gt;=80,(Table1[[#This Row],[Performance Score]]&gt;=80)),"Eligible","Not Eligible")</f>
        <v>Not Eligible</v>
      </c>
      <c r="AF4617" t="str">
        <f>IF(Table1[[#This Row],[Performance Score]]&gt;=80,"High Performer","Low Performer")</f>
        <v>Low Performer</v>
      </c>
      <c r="AG4617" t="str" cm="1">
        <f t="array" aca="1" ref="AG4617" ca="1">_xlfn.IFS(Table1[[#This Row],[Experience]]&lt;=3,"Junior",Table1[[#This Row],[Experience]]&lt;=7,"Mid Level",Table1[[#This Row],[Experience]]&gt;=7,"Senior")</f>
        <v>Junior</v>
      </c>
      <c r="AH4617" t="str">
        <f>IF(Table1[[#This Row],[Attendance %]]&gt;75,"OK","Below 75")</f>
        <v>Below 75</v>
      </c>
      <c r="AI4617" t="b">
        <f>ISBLANK(Table1[[#This Row],[Employee ID]])</f>
        <v>0</v>
      </c>
      <c r="AJ4617" t="b">
        <f>ISNUMBER(Table1[[#This Row],[Total Salary  ]])</f>
        <v>1</v>
      </c>
      <c r="AK4617" t="str">
        <f>IFERROR(_xlfn.XLOOKUP(Table1[[#This Row],[Manager ID]],MANAGERS!A:A,MANAGERS!B:B),"Not Found")</f>
        <v>Manager_5</v>
      </c>
    </row>
    <row r="4618" spans="1:37" x14ac:dyDescent="0.2">
      <c r="A4618" t="s">
        <v>3962</v>
      </c>
      <c r="B4618" t="s">
        <v>87</v>
      </c>
      <c r="C4618" t="s">
        <v>15</v>
      </c>
      <c r="D4618" t="s">
        <v>43</v>
      </c>
      <c r="E4618" t="s">
        <v>17</v>
      </c>
      <c r="F4618" s="1">
        <v>42109</v>
      </c>
      <c r="G4618" s="1">
        <v>30779</v>
      </c>
      <c r="H4618">
        <v>37894</v>
      </c>
      <c r="I4618">
        <v>11248</v>
      </c>
      <c r="J4618">
        <v>63</v>
      </c>
      <c r="K4618">
        <v>73</v>
      </c>
      <c r="L4618" t="s">
        <v>31</v>
      </c>
      <c r="M4618">
        <v>105</v>
      </c>
      <c r="N4618">
        <f>Table1[[#This Row],[Basic Salary]]+Table1[[#This Row],[Bonus]]</f>
        <v>49142</v>
      </c>
      <c r="O4618" s="2">
        <f>Table1[[#This Row],[Bonus]]/Table1[[#This Row],[Basic Salary]]</f>
        <v>0.29682799387765874</v>
      </c>
      <c r="P4618">
        <f ca="1">DATEDIF(Table1[[#This Row],[Date of Birth]],TODAY(),"Y")</f>
        <v>42</v>
      </c>
      <c r="Q4618">
        <f ca="1">DATEDIF(Table1[[#This Row],[Joining Date]],TODAY(),"Y")</f>
        <v>11</v>
      </c>
      <c r="R4618" t="str">
        <f ca="1">IF(YEAR(Table1[[#This Row],[Joining Date]])=YEAR(TODAY()),"Yes","No")</f>
        <v>No</v>
      </c>
      <c r="S4618" t="str">
        <f ca="1">IF(Table1[[#This Row],[Experience]]&gt;5,"Yes","No")</f>
        <v>Yes</v>
      </c>
      <c r="T4618" t="str">
        <f>TEXT(Table1[[#This Row],[Joining Date]],"mmmm")</f>
        <v>April</v>
      </c>
      <c r="U4618" t="str">
        <f>TEXT(Table1[[#This Row],[Joining Date]],"yyyy")</f>
        <v>2015</v>
      </c>
      <c r="V4618" s="5">
        <f ca="1">TODAY()-Table1[[#This Row],[Joining Date]]</f>
        <v>4130</v>
      </c>
      <c r="W4618" t="str">
        <f>LEFT(Table1[[#This Row],[Employee Name]],FIND(" ",Table1[[#This Row],[Employee Name]])-1)</f>
        <v>Arjun</v>
      </c>
      <c r="X4618" t="str">
        <f>RIGHT(Table1[[#This Row],[Employee Name]],LEN(Table1[[#This Row],[Employee Name]])-FIND(" ",Table1[[#This Row],[Employee Name]]))</f>
        <v>Mehta</v>
      </c>
      <c r="Y4618" t="str">
        <f>Table1[[#This Row],[Department]]&amp;"-"&amp;Table1[[#This Row],[Employee ID]]</f>
        <v>Operations-E03906</v>
      </c>
      <c r="Z4618" t="str">
        <f>LEFT(Table1[[#This Row],[Department]],3)</f>
        <v>Ope</v>
      </c>
      <c r="AA4618" t="str">
        <f>_xlfn.XLOOKUP(Table1[[#This Row],[Manager ID]],MANAGERS!A:A,MANAGERS!B:B)</f>
        <v>Manager_5</v>
      </c>
      <c r="AB4618" t="str" cm="1">
        <f t="array" ref="AB4618">_xlfn.XLOOKUP(Table1[[#This Row],[Manager ID]],Table2[[#All],[Manager ID]],Table2[[#All],[Department Head]])</f>
        <v>Sales</v>
      </c>
      <c r="AC4618" s="2">
        <f>_xlfn.XLOOKUP(Table1[[#This Row],[City]],L:L,O:O)</f>
        <v>0.241864189087755</v>
      </c>
      <c r="AD4618" t="str" cm="1">
        <f t="array" ref="AD4618">_xlfn.IFS(Table1[[#This Row],[Performance Score]]&gt;=90,"Excellent",Table1[[#This Row],[Performance Score]]&gt;=75,"Good",Table1[[#This Row],[Performance Score]]&gt;=60,"Average",Table1[[#This Row],[Performance Score]]&lt;=60,"Need Improvement")</f>
        <v>Average</v>
      </c>
      <c r="AE4618" t="str">
        <f>IF(AND(Table1[[#This Row],[Attendance %]]&gt;=80,(Table1[[#This Row],[Performance Score]]&gt;=80)),"Eligible","Not Eligible")</f>
        <v>Not Eligible</v>
      </c>
      <c r="AF4618" t="str">
        <f>IF(Table1[[#This Row],[Performance Score]]&gt;=80,"High Performer","Low Performer")</f>
        <v>Low Performer</v>
      </c>
      <c r="AG4618" t="str" cm="1">
        <f t="array" aca="1" ref="AG4618" ca="1">_xlfn.IFS(Table1[[#This Row],[Experience]]&lt;=3,"Junior",Table1[[#This Row],[Experience]]&lt;=7,"Mid Level",Table1[[#This Row],[Experience]]&gt;=7,"Senior")</f>
        <v>Senior</v>
      </c>
      <c r="AH4618" t="str">
        <f>IF(Table1[[#This Row],[Attendance %]]&gt;75,"OK","Below 75")</f>
        <v>Below 75</v>
      </c>
      <c r="AI4618" t="b">
        <f>ISBLANK(Table1[[#This Row],[Employee ID]])</f>
        <v>0</v>
      </c>
      <c r="AJ4618" t="b">
        <f>ISNUMBER(Table1[[#This Row],[Total Salary  ]])</f>
        <v>1</v>
      </c>
      <c r="AK4618" t="str">
        <f>IFERROR(_xlfn.XLOOKUP(Table1[[#This Row],[Manager ID]],MANAGERS!A:A,MANAGERS!B:B),"Not Found")</f>
        <v>Manager_5</v>
      </c>
    </row>
    <row r="4619" spans="1:37" x14ac:dyDescent="0.2">
      <c r="A4619" t="s">
        <v>4708</v>
      </c>
      <c r="B4619" t="s">
        <v>60</v>
      </c>
      <c r="C4619" t="s">
        <v>15</v>
      </c>
      <c r="D4619" t="s">
        <v>33</v>
      </c>
      <c r="E4619" t="s">
        <v>30</v>
      </c>
      <c r="F4619" s="1">
        <v>42931</v>
      </c>
      <c r="G4619" s="1">
        <v>39723</v>
      </c>
      <c r="H4619">
        <v>25286</v>
      </c>
      <c r="I4619">
        <v>23831</v>
      </c>
      <c r="J4619">
        <v>83</v>
      </c>
      <c r="K4619">
        <v>62</v>
      </c>
      <c r="L4619" t="s">
        <v>18</v>
      </c>
      <c r="M4619">
        <v>118</v>
      </c>
      <c r="N4619">
        <f>Table1[[#This Row],[Basic Salary]]+Table1[[#This Row],[Bonus]]</f>
        <v>49117</v>
      </c>
      <c r="O4619" s="2">
        <f>Table1[[#This Row],[Bonus]]/Table1[[#This Row],[Basic Salary]]</f>
        <v>0.94245827730760101</v>
      </c>
      <c r="P4619">
        <f ca="1">DATEDIF(Table1[[#This Row],[Date of Birth]],TODAY(),"Y")</f>
        <v>17</v>
      </c>
      <c r="Q4619">
        <f ca="1">DATEDIF(Table1[[#This Row],[Joining Date]],TODAY(),"Y")</f>
        <v>9</v>
      </c>
      <c r="R4619" t="str">
        <f ca="1">IF(YEAR(Table1[[#This Row],[Joining Date]])=YEAR(TODAY()),"Yes","No")</f>
        <v>No</v>
      </c>
      <c r="S4619" t="str">
        <f ca="1">IF(Table1[[#This Row],[Experience]]&gt;5,"Yes","No")</f>
        <v>Yes</v>
      </c>
      <c r="T4619" t="str">
        <f>TEXT(Table1[[#This Row],[Joining Date]],"mmmm")</f>
        <v>July</v>
      </c>
      <c r="U4619" t="str">
        <f>TEXT(Table1[[#This Row],[Joining Date]],"yyyy")</f>
        <v>2017</v>
      </c>
      <c r="V4619" s="5">
        <f ca="1">TODAY()-Table1[[#This Row],[Joining Date]]</f>
        <v>3308</v>
      </c>
      <c r="W4619" t="str">
        <f>LEFT(Table1[[#This Row],[Employee Name]],FIND(" ",Table1[[#This Row],[Employee Name]])-1)</f>
        <v>Gayathri</v>
      </c>
      <c r="X4619" t="str">
        <f>RIGHT(Table1[[#This Row],[Employee Name]],LEN(Table1[[#This Row],[Employee Name]])-FIND(" ",Table1[[#This Row],[Employee Name]]))</f>
        <v>Iyer</v>
      </c>
      <c r="Y4619" t="str">
        <f>Table1[[#This Row],[Department]]&amp;"-"&amp;Table1[[#This Row],[Employee ID]]</f>
        <v>Marketing-E04652</v>
      </c>
      <c r="Z4619" t="str">
        <f>LEFT(Table1[[#This Row],[Department]],3)</f>
        <v>Mar</v>
      </c>
      <c r="AA4619" t="str">
        <f>_xlfn.XLOOKUP(Table1[[#This Row],[Manager ID]],MANAGERS!A:A,MANAGERS!B:B)</f>
        <v>Manager_18</v>
      </c>
      <c r="AB4619" t="str" cm="1">
        <f t="array" ref="AB4619">_xlfn.XLOOKUP(Table1[[#This Row],[Manager ID]],Table2[[#All],[Manager ID]],Table2[[#All],[Department Head]])</f>
        <v>Support</v>
      </c>
      <c r="AC4619" s="2">
        <f>_xlfn.XLOOKUP(Table1[[#This Row],[City]],L:L,O:O)</f>
        <v>0.21356479274849693</v>
      </c>
      <c r="AD4619" t="str" cm="1">
        <f t="array" ref="AD4619">_xlfn.IFS(Table1[[#This Row],[Performance Score]]&gt;=90,"Excellent",Table1[[#This Row],[Performance Score]]&gt;=75,"Good",Table1[[#This Row],[Performance Score]]&gt;=60,"Average",Table1[[#This Row],[Performance Score]]&lt;=60,"Need Improvement")</f>
        <v>Average</v>
      </c>
      <c r="AE4619" t="str">
        <f>IF(AND(Table1[[#This Row],[Attendance %]]&gt;=80,(Table1[[#This Row],[Performance Score]]&gt;=80)),"Eligible","Not Eligible")</f>
        <v>Not Eligible</v>
      </c>
      <c r="AF4619" t="str">
        <f>IF(Table1[[#This Row],[Performance Score]]&gt;=80,"High Performer","Low Performer")</f>
        <v>Low Performer</v>
      </c>
      <c r="AG4619" t="str" cm="1">
        <f t="array" aca="1" ref="AG4619" ca="1">_xlfn.IFS(Table1[[#This Row],[Experience]]&lt;=3,"Junior",Table1[[#This Row],[Experience]]&lt;=7,"Mid Level",Table1[[#This Row],[Experience]]&gt;=7,"Senior")</f>
        <v>Senior</v>
      </c>
      <c r="AH4619" t="str">
        <f>IF(Table1[[#This Row],[Attendance %]]&gt;75,"OK","Below 75")</f>
        <v>OK</v>
      </c>
      <c r="AI4619" t="b">
        <f>ISBLANK(Table1[[#This Row],[Employee ID]])</f>
        <v>0</v>
      </c>
      <c r="AJ4619" t="b">
        <f>ISNUMBER(Table1[[#This Row],[Total Salary  ]])</f>
        <v>1</v>
      </c>
      <c r="AK4619" t="str">
        <f>IFERROR(_xlfn.XLOOKUP(Table1[[#This Row],[Manager ID]],MANAGERS!A:A,MANAGERS!B:B),"Not Found")</f>
        <v>Manager_18</v>
      </c>
    </row>
    <row r="4620" spans="1:37" x14ac:dyDescent="0.2">
      <c r="A4620" t="s">
        <v>616</v>
      </c>
      <c r="B4620" t="s">
        <v>39</v>
      </c>
      <c r="C4620" t="s">
        <v>15</v>
      </c>
      <c r="D4620" t="s">
        <v>33</v>
      </c>
      <c r="E4620" t="s">
        <v>22</v>
      </c>
      <c r="F4620" s="1">
        <v>43170</v>
      </c>
      <c r="G4620" s="1">
        <v>38981</v>
      </c>
      <c r="H4620">
        <v>27136</v>
      </c>
      <c r="I4620">
        <v>21961</v>
      </c>
      <c r="J4620">
        <v>68</v>
      </c>
      <c r="K4620">
        <v>96</v>
      </c>
      <c r="L4620" t="s">
        <v>31</v>
      </c>
      <c r="M4620">
        <v>101</v>
      </c>
      <c r="N4620">
        <f>Table1[[#This Row],[Basic Salary]]+Table1[[#This Row],[Bonus]]</f>
        <v>49097</v>
      </c>
      <c r="O4620" s="2">
        <f>Table1[[#This Row],[Bonus]]/Table1[[#This Row],[Basic Salary]]</f>
        <v>0.80929392688679247</v>
      </c>
      <c r="P4620">
        <f ca="1">DATEDIF(Table1[[#This Row],[Date of Birth]],TODAY(),"Y")</f>
        <v>19</v>
      </c>
      <c r="Q4620">
        <f ca="1">DATEDIF(Table1[[#This Row],[Joining Date]],TODAY(),"Y")</f>
        <v>8</v>
      </c>
      <c r="R4620" t="str">
        <f ca="1">IF(YEAR(Table1[[#This Row],[Joining Date]])=YEAR(TODAY()),"Yes","No")</f>
        <v>No</v>
      </c>
      <c r="S4620" t="str">
        <f ca="1">IF(Table1[[#This Row],[Experience]]&gt;5,"Yes","No")</f>
        <v>Yes</v>
      </c>
      <c r="T4620" t="str">
        <f>TEXT(Table1[[#This Row],[Joining Date]],"mmmm")</f>
        <v>March</v>
      </c>
      <c r="U4620" t="str">
        <f>TEXT(Table1[[#This Row],[Joining Date]],"yyyy")</f>
        <v>2018</v>
      </c>
      <c r="V4620" s="5">
        <f ca="1">TODAY()-Table1[[#This Row],[Joining Date]]</f>
        <v>3069</v>
      </c>
      <c r="W4620" t="str">
        <f>LEFT(Table1[[#This Row],[Employee Name]],FIND(" ",Table1[[#This Row],[Employee Name]])-1)</f>
        <v>Karan</v>
      </c>
      <c r="X4620" t="str">
        <f>RIGHT(Table1[[#This Row],[Employee Name]],LEN(Table1[[#This Row],[Employee Name]])-FIND(" ",Table1[[#This Row],[Employee Name]]))</f>
        <v>Malhotra</v>
      </c>
      <c r="Y4620" t="str">
        <f>Table1[[#This Row],[Department]]&amp;"-"&amp;Table1[[#This Row],[Employee ID]]</f>
        <v>Marketing-E00560</v>
      </c>
      <c r="Z4620" t="str">
        <f>LEFT(Table1[[#This Row],[Department]],3)</f>
        <v>Mar</v>
      </c>
      <c r="AA4620" t="str">
        <f>_xlfn.XLOOKUP(Table1[[#This Row],[Manager ID]],MANAGERS!A:A,MANAGERS!B:B)</f>
        <v>Manager_1</v>
      </c>
      <c r="AB4620" t="str" cm="1">
        <f t="array" ref="AB4620">_xlfn.XLOOKUP(Table1[[#This Row],[Manager ID]],Table2[[#All],[Manager ID]],Table2[[#All],[Department Head]])</f>
        <v>Support</v>
      </c>
      <c r="AC4620" s="2">
        <f>_xlfn.XLOOKUP(Table1[[#This Row],[City]],L:L,O:O)</f>
        <v>0.241864189087755</v>
      </c>
      <c r="AD4620" t="str" cm="1">
        <f t="array" ref="AD4620">_xlfn.IFS(Table1[[#This Row],[Performance Score]]&gt;=90,"Excellent",Table1[[#This Row],[Performance Score]]&gt;=75,"Good",Table1[[#This Row],[Performance Score]]&gt;=60,"Average",Table1[[#This Row],[Performance Score]]&lt;=60,"Need Improvement")</f>
        <v>Excellent</v>
      </c>
      <c r="AE4620" t="str">
        <f>IF(AND(Table1[[#This Row],[Attendance %]]&gt;=80,(Table1[[#This Row],[Performance Score]]&gt;=80)),"Eligible","Not Eligible")</f>
        <v>Not Eligible</v>
      </c>
      <c r="AF4620" t="str">
        <f>IF(Table1[[#This Row],[Performance Score]]&gt;=80,"High Performer","Low Performer")</f>
        <v>High Performer</v>
      </c>
      <c r="AG4620" t="str" cm="1">
        <f t="array" aca="1" ref="AG4620" ca="1">_xlfn.IFS(Table1[[#This Row],[Experience]]&lt;=3,"Junior",Table1[[#This Row],[Experience]]&lt;=7,"Mid Level",Table1[[#This Row],[Experience]]&gt;=7,"Senior")</f>
        <v>Senior</v>
      </c>
      <c r="AH4620" t="str">
        <f>IF(Table1[[#This Row],[Attendance %]]&gt;75,"OK","Below 75")</f>
        <v>Below 75</v>
      </c>
      <c r="AI4620" t="b">
        <f>ISBLANK(Table1[[#This Row],[Employee ID]])</f>
        <v>0</v>
      </c>
      <c r="AJ4620" t="b">
        <f>ISNUMBER(Table1[[#This Row],[Total Salary  ]])</f>
        <v>1</v>
      </c>
      <c r="AK4620" t="str">
        <f>IFERROR(_xlfn.XLOOKUP(Table1[[#This Row],[Manager ID]],MANAGERS!A:A,MANAGERS!B:B),"Not Found")</f>
        <v>Manager_1</v>
      </c>
    </row>
    <row r="4621" spans="1:37" x14ac:dyDescent="0.2">
      <c r="A4621" t="s">
        <v>3411</v>
      </c>
      <c r="B4621" t="s">
        <v>87</v>
      </c>
      <c r="C4621" t="s">
        <v>15</v>
      </c>
      <c r="D4621" t="s">
        <v>33</v>
      </c>
      <c r="E4621" t="s">
        <v>26</v>
      </c>
      <c r="F4621" s="1">
        <v>45302</v>
      </c>
      <c r="G4621" s="1">
        <v>36662</v>
      </c>
      <c r="H4621">
        <v>38329</v>
      </c>
      <c r="I4621">
        <v>10728</v>
      </c>
      <c r="J4621">
        <v>84</v>
      </c>
      <c r="K4621">
        <v>96</v>
      </c>
      <c r="L4621" t="s">
        <v>23</v>
      </c>
      <c r="M4621">
        <v>108</v>
      </c>
      <c r="N4621">
        <f>Table1[[#This Row],[Basic Salary]]+Table1[[#This Row],[Bonus]]</f>
        <v>49057</v>
      </c>
      <c r="O4621" s="2">
        <f>Table1[[#This Row],[Bonus]]/Table1[[#This Row],[Basic Salary]]</f>
        <v>0.27989250958804041</v>
      </c>
      <c r="P4621">
        <f ca="1">DATEDIF(Table1[[#This Row],[Date of Birth]],TODAY(),"Y")</f>
        <v>26</v>
      </c>
      <c r="Q4621">
        <f ca="1">DATEDIF(Table1[[#This Row],[Joining Date]],TODAY(),"Y")</f>
        <v>2</v>
      </c>
      <c r="R4621" t="str">
        <f ca="1">IF(YEAR(Table1[[#This Row],[Joining Date]])=YEAR(TODAY()),"Yes","No")</f>
        <v>No</v>
      </c>
      <c r="S4621" t="str">
        <f ca="1">IF(Table1[[#This Row],[Experience]]&gt;5,"Yes","No")</f>
        <v>No</v>
      </c>
      <c r="T4621" t="str">
        <f>TEXT(Table1[[#This Row],[Joining Date]],"mmmm")</f>
        <v>January</v>
      </c>
      <c r="U4621" t="str">
        <f>TEXT(Table1[[#This Row],[Joining Date]],"yyyy")</f>
        <v>2024</v>
      </c>
      <c r="V4621" s="5">
        <f ca="1">TODAY()-Table1[[#This Row],[Joining Date]]</f>
        <v>937</v>
      </c>
      <c r="W4621" t="str">
        <f>LEFT(Table1[[#This Row],[Employee Name]],FIND(" ",Table1[[#This Row],[Employee Name]])-1)</f>
        <v>Arjun</v>
      </c>
      <c r="X4621" t="str">
        <f>RIGHT(Table1[[#This Row],[Employee Name]],LEN(Table1[[#This Row],[Employee Name]])-FIND(" ",Table1[[#This Row],[Employee Name]]))</f>
        <v>Mehta</v>
      </c>
      <c r="Y4621" t="str">
        <f>Table1[[#This Row],[Department]]&amp;"-"&amp;Table1[[#This Row],[Employee ID]]</f>
        <v>Marketing-E03355</v>
      </c>
      <c r="Z4621" t="str">
        <f>LEFT(Table1[[#This Row],[Department]],3)</f>
        <v>Mar</v>
      </c>
      <c r="AA4621" t="str">
        <f>_xlfn.XLOOKUP(Table1[[#This Row],[Manager ID]],MANAGERS!A:A,MANAGERS!B:B)</f>
        <v>Manager_8</v>
      </c>
      <c r="AB4621" t="str" cm="1">
        <f t="array" ref="AB4621">_xlfn.XLOOKUP(Table1[[#This Row],[Manager ID]],Table2[[#All],[Manager ID]],Table2[[#All],[Department Head]])</f>
        <v>Sales</v>
      </c>
      <c r="AC4621" s="2">
        <f>_xlfn.XLOOKUP(Table1[[#This Row],[City]],L:L,O:O)</f>
        <v>0.23486488519629886</v>
      </c>
      <c r="AD4621" t="str" cm="1">
        <f t="array" ref="AD4621">_xlfn.IFS(Table1[[#This Row],[Performance Score]]&gt;=90,"Excellent",Table1[[#This Row],[Performance Score]]&gt;=75,"Good",Table1[[#This Row],[Performance Score]]&gt;=60,"Average",Table1[[#This Row],[Performance Score]]&lt;=60,"Need Improvement")</f>
        <v>Excellent</v>
      </c>
      <c r="AE4621" t="str">
        <f>IF(AND(Table1[[#This Row],[Attendance %]]&gt;=80,(Table1[[#This Row],[Performance Score]]&gt;=80)),"Eligible","Not Eligible")</f>
        <v>Eligible</v>
      </c>
      <c r="AF4621" t="str">
        <f>IF(Table1[[#This Row],[Performance Score]]&gt;=80,"High Performer","Low Performer")</f>
        <v>High Performer</v>
      </c>
      <c r="AG4621" t="str" cm="1">
        <f t="array" aca="1" ref="AG4621" ca="1">_xlfn.IFS(Table1[[#This Row],[Experience]]&lt;=3,"Junior",Table1[[#This Row],[Experience]]&lt;=7,"Mid Level",Table1[[#This Row],[Experience]]&gt;=7,"Senior")</f>
        <v>Junior</v>
      </c>
      <c r="AH4621" t="str">
        <f>IF(Table1[[#This Row],[Attendance %]]&gt;75,"OK","Below 75")</f>
        <v>OK</v>
      </c>
      <c r="AI4621" t="b">
        <f>ISBLANK(Table1[[#This Row],[Employee ID]])</f>
        <v>0</v>
      </c>
      <c r="AJ4621" t="b">
        <f>ISNUMBER(Table1[[#This Row],[Total Salary  ]])</f>
        <v>1</v>
      </c>
      <c r="AK4621" t="str">
        <f>IFERROR(_xlfn.XLOOKUP(Table1[[#This Row],[Manager ID]],MANAGERS!A:A,MANAGERS!B:B),"Not Found")</f>
        <v>Manager_8</v>
      </c>
    </row>
    <row r="4622" spans="1:37" x14ac:dyDescent="0.2">
      <c r="A4622" t="s">
        <v>4796</v>
      </c>
      <c r="B4622" t="s">
        <v>89</v>
      </c>
      <c r="C4622" t="s">
        <v>15</v>
      </c>
      <c r="D4622" t="s">
        <v>16</v>
      </c>
      <c r="E4622" t="s">
        <v>17</v>
      </c>
      <c r="F4622" s="1">
        <v>44109</v>
      </c>
      <c r="G4622" s="1">
        <v>30043</v>
      </c>
      <c r="H4622">
        <v>43445</v>
      </c>
      <c r="I4622">
        <v>5598</v>
      </c>
      <c r="J4622">
        <v>78</v>
      </c>
      <c r="K4622">
        <v>41</v>
      </c>
      <c r="L4622" t="s">
        <v>31</v>
      </c>
      <c r="M4622">
        <v>103</v>
      </c>
      <c r="N4622">
        <f>Table1[[#This Row],[Basic Salary]]+Table1[[#This Row],[Bonus]]</f>
        <v>49043</v>
      </c>
      <c r="O4622" s="2">
        <f>Table1[[#This Row],[Bonus]]/Table1[[#This Row],[Basic Salary]]</f>
        <v>0.12885257221774657</v>
      </c>
      <c r="P4622">
        <f ca="1">DATEDIF(Table1[[#This Row],[Date of Birth]],TODAY(),"Y")</f>
        <v>44</v>
      </c>
      <c r="Q4622">
        <f ca="1">DATEDIF(Table1[[#This Row],[Joining Date]],TODAY(),"Y")</f>
        <v>5</v>
      </c>
      <c r="R4622" t="str">
        <f ca="1">IF(YEAR(Table1[[#This Row],[Joining Date]])=YEAR(TODAY()),"Yes","No")</f>
        <v>No</v>
      </c>
      <c r="S4622" t="str">
        <f ca="1">IF(Table1[[#This Row],[Experience]]&gt;5,"Yes","No")</f>
        <v>No</v>
      </c>
      <c r="T4622" t="str">
        <f>TEXT(Table1[[#This Row],[Joining Date]],"mmmm")</f>
        <v>October</v>
      </c>
      <c r="U4622" t="str">
        <f>TEXT(Table1[[#This Row],[Joining Date]],"yyyy")</f>
        <v>2020</v>
      </c>
      <c r="V4622" s="5">
        <f ca="1">TODAY()-Table1[[#This Row],[Joining Date]]</f>
        <v>2130</v>
      </c>
      <c r="W4622" t="str">
        <f>LEFT(Table1[[#This Row],[Employee Name]],FIND(" ",Table1[[#This Row],[Employee Name]])-1)</f>
        <v>Tarun</v>
      </c>
      <c r="X4622" t="str">
        <f>RIGHT(Table1[[#This Row],[Employee Name]],LEN(Table1[[#This Row],[Employee Name]])-FIND(" ",Table1[[#This Row],[Employee Name]]))</f>
        <v>Verma</v>
      </c>
      <c r="Y4622" t="str">
        <f>Table1[[#This Row],[Department]]&amp;"-"&amp;Table1[[#This Row],[Employee ID]]</f>
        <v>HR-E04740</v>
      </c>
      <c r="Z4622" t="str">
        <f>LEFT(Table1[[#This Row],[Department]],3)</f>
        <v>HR</v>
      </c>
      <c r="AA4622" t="str">
        <f>_xlfn.XLOOKUP(Table1[[#This Row],[Manager ID]],MANAGERS!A:A,MANAGERS!B:B)</f>
        <v>Manager_3</v>
      </c>
      <c r="AB4622" t="str" cm="1">
        <f t="array" ref="AB4622">_xlfn.XLOOKUP(Table1[[#This Row],[Manager ID]],Table2[[#All],[Manager ID]],Table2[[#All],[Department Head]])</f>
        <v>IT</v>
      </c>
      <c r="AC4622" s="2">
        <f>_xlfn.XLOOKUP(Table1[[#This Row],[City]],L:L,O:O)</f>
        <v>0.241864189087755</v>
      </c>
      <c r="AD4622" t="str" cm="1">
        <f t="array" ref="AD4622">_xlfn.IFS(Table1[[#This Row],[Performance Score]]&gt;=90,"Excellent",Table1[[#This Row],[Performance Score]]&gt;=75,"Good",Table1[[#This Row],[Performance Score]]&gt;=60,"Average",Table1[[#This Row],[Performance Score]]&lt;=60,"Need Improvement")</f>
        <v>Need Improvement</v>
      </c>
      <c r="AE4622" t="str">
        <f>IF(AND(Table1[[#This Row],[Attendance %]]&gt;=80,(Table1[[#This Row],[Performance Score]]&gt;=80)),"Eligible","Not Eligible")</f>
        <v>Not Eligible</v>
      </c>
      <c r="AF4622" t="str">
        <f>IF(Table1[[#This Row],[Performance Score]]&gt;=80,"High Performer","Low Performer")</f>
        <v>Low Performer</v>
      </c>
      <c r="AG4622" t="str" cm="1">
        <f t="array" aca="1" ref="AG4622" ca="1">_xlfn.IFS(Table1[[#This Row],[Experience]]&lt;=3,"Junior",Table1[[#This Row],[Experience]]&lt;=7,"Mid Level",Table1[[#This Row],[Experience]]&gt;=7,"Senior")</f>
        <v>Mid Level</v>
      </c>
      <c r="AH4622" t="str">
        <f>IF(Table1[[#This Row],[Attendance %]]&gt;75,"OK","Below 75")</f>
        <v>OK</v>
      </c>
      <c r="AI4622" t="b">
        <f>ISBLANK(Table1[[#This Row],[Employee ID]])</f>
        <v>0</v>
      </c>
      <c r="AJ4622" t="b">
        <f>ISNUMBER(Table1[[#This Row],[Total Salary  ]])</f>
        <v>1</v>
      </c>
      <c r="AK4622" t="str">
        <f>IFERROR(_xlfn.XLOOKUP(Table1[[#This Row],[Manager ID]],MANAGERS!A:A,MANAGERS!B:B),"Not Found")</f>
        <v>Manager_3</v>
      </c>
    </row>
    <row r="4623" spans="1:37" x14ac:dyDescent="0.2">
      <c r="A4623" t="s">
        <v>546</v>
      </c>
      <c r="B4623" t="s">
        <v>14</v>
      </c>
      <c r="C4623" t="s">
        <v>15</v>
      </c>
      <c r="D4623" t="s">
        <v>33</v>
      </c>
      <c r="E4623" t="s">
        <v>30</v>
      </c>
      <c r="F4623" s="1">
        <v>43679</v>
      </c>
      <c r="G4623" s="1">
        <v>35156</v>
      </c>
      <c r="H4623">
        <v>38970</v>
      </c>
      <c r="I4623">
        <v>10071</v>
      </c>
      <c r="J4623">
        <v>87</v>
      </c>
      <c r="K4623">
        <v>81</v>
      </c>
      <c r="L4623" t="s">
        <v>23</v>
      </c>
      <c r="M4623">
        <v>109</v>
      </c>
      <c r="N4623">
        <f>Table1[[#This Row],[Basic Salary]]+Table1[[#This Row],[Bonus]]</f>
        <v>49041</v>
      </c>
      <c r="O4623" s="2">
        <f>Table1[[#This Row],[Bonus]]/Table1[[#This Row],[Basic Salary]]</f>
        <v>0.25842956120092381</v>
      </c>
      <c r="P4623">
        <f ca="1">DATEDIF(Table1[[#This Row],[Date of Birth]],TODAY(),"Y")</f>
        <v>30</v>
      </c>
      <c r="Q4623">
        <f ca="1">DATEDIF(Table1[[#This Row],[Joining Date]],TODAY(),"Y")</f>
        <v>7</v>
      </c>
      <c r="R4623" t="str">
        <f ca="1">IF(YEAR(Table1[[#This Row],[Joining Date]])=YEAR(TODAY()),"Yes","No")</f>
        <v>No</v>
      </c>
      <c r="S4623" t="str">
        <f ca="1">IF(Table1[[#This Row],[Experience]]&gt;5,"Yes","No")</f>
        <v>Yes</v>
      </c>
      <c r="T4623" t="str">
        <f>TEXT(Table1[[#This Row],[Joining Date]],"mmmm")</f>
        <v>August</v>
      </c>
      <c r="U4623" t="str">
        <f>TEXT(Table1[[#This Row],[Joining Date]],"yyyy")</f>
        <v>2019</v>
      </c>
      <c r="V4623" s="5">
        <f ca="1">TODAY()-Table1[[#This Row],[Joining Date]]</f>
        <v>2560</v>
      </c>
      <c r="W4623" t="str">
        <f>LEFT(Table1[[#This Row],[Employee Name]],FIND(" ",Table1[[#This Row],[Employee Name]])-1)</f>
        <v>Nisha</v>
      </c>
      <c r="X4623" t="str">
        <f>RIGHT(Table1[[#This Row],[Employee Name]],LEN(Table1[[#This Row],[Employee Name]])-FIND(" ",Table1[[#This Row],[Employee Name]]))</f>
        <v>Kapoor</v>
      </c>
      <c r="Y4623" t="str">
        <f>Table1[[#This Row],[Department]]&amp;"-"&amp;Table1[[#This Row],[Employee ID]]</f>
        <v>Marketing-E00490</v>
      </c>
      <c r="Z4623" t="str">
        <f>LEFT(Table1[[#This Row],[Department]],3)</f>
        <v>Mar</v>
      </c>
      <c r="AA4623" t="str">
        <f>_xlfn.XLOOKUP(Table1[[#This Row],[Manager ID]],MANAGERS!A:A,MANAGERS!B:B)</f>
        <v>Manager_9</v>
      </c>
      <c r="AB4623" t="str" cm="1">
        <f t="array" ref="AB4623">_xlfn.XLOOKUP(Table1[[#This Row],[Manager ID]],Table2[[#All],[Manager ID]],Table2[[#All],[Department Head]])</f>
        <v>Sales</v>
      </c>
      <c r="AC4623" s="2">
        <f>_xlfn.XLOOKUP(Table1[[#This Row],[City]],L:L,O:O)</f>
        <v>0.23486488519629886</v>
      </c>
      <c r="AD4623" t="str" cm="1">
        <f t="array" ref="AD4623">_xlfn.IFS(Table1[[#This Row],[Performance Score]]&gt;=90,"Excellent",Table1[[#This Row],[Performance Score]]&gt;=75,"Good",Table1[[#This Row],[Performance Score]]&gt;=60,"Average",Table1[[#This Row],[Performance Score]]&lt;=60,"Need Improvement")</f>
        <v>Good</v>
      </c>
      <c r="AE4623" t="str">
        <f>IF(AND(Table1[[#This Row],[Attendance %]]&gt;=80,(Table1[[#This Row],[Performance Score]]&gt;=80)),"Eligible","Not Eligible")</f>
        <v>Eligible</v>
      </c>
      <c r="AF4623" t="str">
        <f>IF(Table1[[#This Row],[Performance Score]]&gt;=80,"High Performer","Low Performer")</f>
        <v>High Performer</v>
      </c>
      <c r="AG4623" t="str" cm="1">
        <f t="array" aca="1" ref="AG4623" ca="1">_xlfn.IFS(Table1[[#This Row],[Experience]]&lt;=3,"Junior",Table1[[#This Row],[Experience]]&lt;=7,"Mid Level",Table1[[#This Row],[Experience]]&gt;=7,"Senior")</f>
        <v>Mid Level</v>
      </c>
      <c r="AH4623" t="str">
        <f>IF(Table1[[#This Row],[Attendance %]]&gt;75,"OK","Below 75")</f>
        <v>OK</v>
      </c>
      <c r="AI4623" t="b">
        <f>ISBLANK(Table1[[#This Row],[Employee ID]])</f>
        <v>0</v>
      </c>
      <c r="AJ4623" t="b">
        <f>ISNUMBER(Table1[[#This Row],[Total Salary  ]])</f>
        <v>1</v>
      </c>
      <c r="AK4623" t="str">
        <f>IFERROR(_xlfn.XLOOKUP(Table1[[#This Row],[Manager ID]],MANAGERS!A:A,MANAGERS!B:B),"Not Found")</f>
        <v>Manager_9</v>
      </c>
    </row>
    <row r="4624" spans="1:37" x14ac:dyDescent="0.2">
      <c r="A4624" t="s">
        <v>938</v>
      </c>
      <c r="B4624" t="s">
        <v>85</v>
      </c>
      <c r="C4624" t="s">
        <v>15</v>
      </c>
      <c r="D4624" t="s">
        <v>25</v>
      </c>
      <c r="E4624" t="s">
        <v>17</v>
      </c>
      <c r="F4624" s="1">
        <v>44192</v>
      </c>
      <c r="G4624" s="1">
        <v>38446</v>
      </c>
      <c r="H4624">
        <v>34166</v>
      </c>
      <c r="I4624">
        <v>14851</v>
      </c>
      <c r="J4624">
        <v>65</v>
      </c>
      <c r="K4624">
        <v>65</v>
      </c>
      <c r="L4624" t="s">
        <v>18</v>
      </c>
      <c r="M4624">
        <v>104</v>
      </c>
      <c r="N4624">
        <f>Table1[[#This Row],[Basic Salary]]+Table1[[#This Row],[Bonus]]</f>
        <v>49017</v>
      </c>
      <c r="O4624" s="2">
        <f>Table1[[#This Row],[Bonus]]/Table1[[#This Row],[Basic Salary]]</f>
        <v>0.43467189603699585</v>
      </c>
      <c r="P4624">
        <f ca="1">DATEDIF(Table1[[#This Row],[Date of Birth]],TODAY(),"Y")</f>
        <v>21</v>
      </c>
      <c r="Q4624">
        <f ca="1">DATEDIF(Table1[[#This Row],[Joining Date]],TODAY(),"Y")</f>
        <v>5</v>
      </c>
      <c r="R4624" t="str">
        <f ca="1">IF(YEAR(Table1[[#This Row],[Joining Date]])=YEAR(TODAY()),"Yes","No")</f>
        <v>No</v>
      </c>
      <c r="S4624" t="str">
        <f ca="1">IF(Table1[[#This Row],[Experience]]&gt;5,"Yes","No")</f>
        <v>No</v>
      </c>
      <c r="T4624" t="str">
        <f>TEXT(Table1[[#This Row],[Joining Date]],"mmmm")</f>
        <v>December</v>
      </c>
      <c r="U4624" t="str">
        <f>TEXT(Table1[[#This Row],[Joining Date]],"yyyy")</f>
        <v>2020</v>
      </c>
      <c r="V4624" s="5">
        <f ca="1">TODAY()-Table1[[#This Row],[Joining Date]]</f>
        <v>2047</v>
      </c>
      <c r="W4624" t="str">
        <f>LEFT(Table1[[#This Row],[Employee Name]],FIND(" ",Table1[[#This Row],[Employee Name]])-1)</f>
        <v>Pooja</v>
      </c>
      <c r="X4624" t="str">
        <f>RIGHT(Table1[[#This Row],[Employee Name]],LEN(Table1[[#This Row],[Employee Name]])-FIND(" ",Table1[[#This Row],[Employee Name]]))</f>
        <v>Das</v>
      </c>
      <c r="Y4624" t="str">
        <f>Table1[[#This Row],[Department]]&amp;"-"&amp;Table1[[#This Row],[Employee ID]]</f>
        <v>Finance-E00882</v>
      </c>
      <c r="Z4624" t="str">
        <f>LEFT(Table1[[#This Row],[Department]],3)</f>
        <v>Fin</v>
      </c>
      <c r="AA4624" t="str">
        <f>_xlfn.XLOOKUP(Table1[[#This Row],[Manager ID]],MANAGERS!A:A,MANAGERS!B:B)</f>
        <v>Manager_4</v>
      </c>
      <c r="AB4624" t="str" cm="1">
        <f t="array" ref="AB4624">_xlfn.XLOOKUP(Table1[[#This Row],[Manager ID]],Table2[[#All],[Manager ID]],Table2[[#All],[Department Head]])</f>
        <v>Finance</v>
      </c>
      <c r="AC4624" s="2">
        <f>_xlfn.XLOOKUP(Table1[[#This Row],[City]],L:L,O:O)</f>
        <v>0.21356479274849693</v>
      </c>
      <c r="AD4624" t="str" cm="1">
        <f t="array" ref="AD4624">_xlfn.IFS(Table1[[#This Row],[Performance Score]]&gt;=90,"Excellent",Table1[[#This Row],[Performance Score]]&gt;=75,"Good",Table1[[#This Row],[Performance Score]]&gt;=60,"Average",Table1[[#This Row],[Performance Score]]&lt;=60,"Need Improvement")</f>
        <v>Average</v>
      </c>
      <c r="AE4624" t="str">
        <f>IF(AND(Table1[[#This Row],[Attendance %]]&gt;=80,(Table1[[#This Row],[Performance Score]]&gt;=80)),"Eligible","Not Eligible")</f>
        <v>Not Eligible</v>
      </c>
      <c r="AF4624" t="str">
        <f>IF(Table1[[#This Row],[Performance Score]]&gt;=80,"High Performer","Low Performer")</f>
        <v>Low Performer</v>
      </c>
      <c r="AG4624" t="str" cm="1">
        <f t="array" aca="1" ref="AG4624" ca="1">_xlfn.IFS(Table1[[#This Row],[Experience]]&lt;=3,"Junior",Table1[[#This Row],[Experience]]&lt;=7,"Mid Level",Table1[[#This Row],[Experience]]&gt;=7,"Senior")</f>
        <v>Mid Level</v>
      </c>
      <c r="AH4624" t="str">
        <f>IF(Table1[[#This Row],[Attendance %]]&gt;75,"OK","Below 75")</f>
        <v>Below 75</v>
      </c>
      <c r="AI4624" t="b">
        <f>ISBLANK(Table1[[#This Row],[Employee ID]])</f>
        <v>0</v>
      </c>
      <c r="AJ4624" t="b">
        <f>ISNUMBER(Table1[[#This Row],[Total Salary  ]])</f>
        <v>1</v>
      </c>
      <c r="AK4624" t="str">
        <f>IFERROR(_xlfn.XLOOKUP(Table1[[#This Row],[Manager ID]],MANAGERS!A:A,MANAGERS!B:B),"Not Found")</f>
        <v>Manager_4</v>
      </c>
    </row>
    <row r="4625" spans="1:37" x14ac:dyDescent="0.2">
      <c r="A4625" t="s">
        <v>4434</v>
      </c>
      <c r="B4625" t="s">
        <v>48</v>
      </c>
      <c r="C4625" t="s">
        <v>21</v>
      </c>
      <c r="D4625" t="s">
        <v>43</v>
      </c>
      <c r="E4625" t="s">
        <v>26</v>
      </c>
      <c r="F4625" s="1">
        <v>45981</v>
      </c>
      <c r="G4625" s="1">
        <v>37315</v>
      </c>
      <c r="H4625">
        <v>27857</v>
      </c>
      <c r="I4625">
        <v>21156</v>
      </c>
      <c r="J4625">
        <v>67</v>
      </c>
      <c r="K4625">
        <v>67</v>
      </c>
      <c r="L4625" t="s">
        <v>34</v>
      </c>
      <c r="M4625">
        <v>120</v>
      </c>
      <c r="N4625">
        <f>Table1[[#This Row],[Basic Salary]]+Table1[[#This Row],[Bonus]]</f>
        <v>49013</v>
      </c>
      <c r="O4625" s="2">
        <f>Table1[[#This Row],[Bonus]]/Table1[[#This Row],[Basic Salary]]</f>
        <v>0.75945004846178699</v>
      </c>
      <c r="P4625">
        <f ca="1">DATEDIF(Table1[[#This Row],[Date of Birth]],TODAY(),"Y")</f>
        <v>24</v>
      </c>
      <c r="Q4625">
        <f ca="1">DATEDIF(Table1[[#This Row],[Joining Date]],TODAY(),"Y")</f>
        <v>0</v>
      </c>
      <c r="R4625" t="str">
        <f ca="1">IF(YEAR(Table1[[#This Row],[Joining Date]])=YEAR(TODAY()),"Yes","No")</f>
        <v>No</v>
      </c>
      <c r="S4625" t="str">
        <f ca="1">IF(Table1[[#This Row],[Experience]]&gt;5,"Yes","No")</f>
        <v>No</v>
      </c>
      <c r="T4625" t="str">
        <f>TEXT(Table1[[#This Row],[Joining Date]],"mmmm")</f>
        <v>November</v>
      </c>
      <c r="U4625" t="str">
        <f>TEXT(Table1[[#This Row],[Joining Date]],"yyyy")</f>
        <v>2025</v>
      </c>
      <c r="V4625" s="5">
        <f ca="1">TODAY()-Table1[[#This Row],[Joining Date]]</f>
        <v>258</v>
      </c>
      <c r="W4625" t="str">
        <f>LEFT(Table1[[#This Row],[Employee Name]],FIND(" ",Table1[[#This Row],[Employee Name]])-1)</f>
        <v>Aditya</v>
      </c>
      <c r="X4625" t="str">
        <f>RIGHT(Table1[[#This Row],[Employee Name]],LEN(Table1[[#This Row],[Employee Name]])-FIND(" ",Table1[[#This Row],[Employee Name]]))</f>
        <v>Kapoor</v>
      </c>
      <c r="Y4625" t="str">
        <f>Table1[[#This Row],[Department]]&amp;"-"&amp;Table1[[#This Row],[Employee ID]]</f>
        <v>Operations-E04378</v>
      </c>
      <c r="Z4625" t="str">
        <f>LEFT(Table1[[#This Row],[Department]],3)</f>
        <v>Ope</v>
      </c>
      <c r="AA4625" t="str">
        <f>_xlfn.XLOOKUP(Table1[[#This Row],[Manager ID]],MANAGERS!A:A,MANAGERS!B:B)</f>
        <v>Manager_20</v>
      </c>
      <c r="AB4625" t="str" cm="1">
        <f t="array" ref="AB4625">_xlfn.XLOOKUP(Table1[[#This Row],[Manager ID]],Table2[[#All],[Manager ID]],Table2[[#All],[Department Head]])</f>
        <v>Operations</v>
      </c>
      <c r="AC4625" s="2">
        <f>_xlfn.XLOOKUP(Table1[[#This Row],[City]],L:L,O:O)</f>
        <v>0.24030340748661314</v>
      </c>
      <c r="AD4625" t="str" cm="1">
        <f t="array" ref="AD4625">_xlfn.IFS(Table1[[#This Row],[Performance Score]]&gt;=90,"Excellent",Table1[[#This Row],[Performance Score]]&gt;=75,"Good",Table1[[#This Row],[Performance Score]]&gt;=60,"Average",Table1[[#This Row],[Performance Score]]&lt;=60,"Need Improvement")</f>
        <v>Average</v>
      </c>
      <c r="AE4625" t="str">
        <f>IF(AND(Table1[[#This Row],[Attendance %]]&gt;=80,(Table1[[#This Row],[Performance Score]]&gt;=80)),"Eligible","Not Eligible")</f>
        <v>Not Eligible</v>
      </c>
      <c r="AF4625" t="str">
        <f>IF(Table1[[#This Row],[Performance Score]]&gt;=80,"High Performer","Low Performer")</f>
        <v>Low Performer</v>
      </c>
      <c r="AG4625" t="str" cm="1">
        <f t="array" aca="1" ref="AG4625" ca="1">_xlfn.IFS(Table1[[#This Row],[Experience]]&lt;=3,"Junior",Table1[[#This Row],[Experience]]&lt;=7,"Mid Level",Table1[[#This Row],[Experience]]&gt;=7,"Senior")</f>
        <v>Junior</v>
      </c>
      <c r="AH4625" t="str">
        <f>IF(Table1[[#This Row],[Attendance %]]&gt;75,"OK","Below 75")</f>
        <v>Below 75</v>
      </c>
      <c r="AI4625" t="b">
        <f>ISBLANK(Table1[[#This Row],[Employee ID]])</f>
        <v>0</v>
      </c>
      <c r="AJ4625" t="b">
        <f>ISNUMBER(Table1[[#This Row],[Total Salary  ]])</f>
        <v>1</v>
      </c>
      <c r="AK4625" t="str">
        <f>IFERROR(_xlfn.XLOOKUP(Table1[[#This Row],[Manager ID]],MANAGERS!A:A,MANAGERS!B:B),"Not Found")</f>
        <v>Manager_20</v>
      </c>
    </row>
    <row r="4626" spans="1:37" x14ac:dyDescent="0.2">
      <c r="A4626" t="s">
        <v>3406</v>
      </c>
      <c r="B4626" t="s">
        <v>87</v>
      </c>
      <c r="C4626" t="s">
        <v>15</v>
      </c>
      <c r="D4626" t="s">
        <v>46</v>
      </c>
      <c r="E4626" t="s">
        <v>51</v>
      </c>
      <c r="F4626" s="1">
        <v>44245</v>
      </c>
      <c r="G4626" s="1">
        <v>31452</v>
      </c>
      <c r="H4626">
        <v>43311</v>
      </c>
      <c r="I4626">
        <v>5687</v>
      </c>
      <c r="J4626">
        <v>86</v>
      </c>
      <c r="K4626">
        <v>53</v>
      </c>
      <c r="L4626" t="s">
        <v>34</v>
      </c>
      <c r="M4626">
        <v>103</v>
      </c>
      <c r="N4626">
        <f>Table1[[#This Row],[Basic Salary]]+Table1[[#This Row],[Bonus]]</f>
        <v>48998</v>
      </c>
      <c r="O4626" s="2">
        <f>Table1[[#This Row],[Bonus]]/Table1[[#This Row],[Basic Salary]]</f>
        <v>0.13130613470019165</v>
      </c>
      <c r="P4626">
        <f ca="1">DATEDIF(Table1[[#This Row],[Date of Birth]],TODAY(),"Y")</f>
        <v>40</v>
      </c>
      <c r="Q4626">
        <f ca="1">DATEDIF(Table1[[#This Row],[Joining Date]],TODAY(),"Y")</f>
        <v>5</v>
      </c>
      <c r="R4626" t="str">
        <f ca="1">IF(YEAR(Table1[[#This Row],[Joining Date]])=YEAR(TODAY()),"Yes","No")</f>
        <v>No</v>
      </c>
      <c r="S4626" t="str">
        <f ca="1">IF(Table1[[#This Row],[Experience]]&gt;5,"Yes","No")</f>
        <v>No</v>
      </c>
      <c r="T4626" t="str">
        <f>TEXT(Table1[[#This Row],[Joining Date]],"mmmm")</f>
        <v>February</v>
      </c>
      <c r="U4626" t="str">
        <f>TEXT(Table1[[#This Row],[Joining Date]],"yyyy")</f>
        <v>2021</v>
      </c>
      <c r="V4626" s="5">
        <f ca="1">TODAY()-Table1[[#This Row],[Joining Date]]</f>
        <v>1994</v>
      </c>
      <c r="W4626" t="str">
        <f>LEFT(Table1[[#This Row],[Employee Name]],FIND(" ",Table1[[#This Row],[Employee Name]])-1)</f>
        <v>Arjun</v>
      </c>
      <c r="X4626" t="str">
        <f>RIGHT(Table1[[#This Row],[Employee Name]],LEN(Table1[[#This Row],[Employee Name]])-FIND(" ",Table1[[#This Row],[Employee Name]]))</f>
        <v>Mehta</v>
      </c>
      <c r="Y4626" t="str">
        <f>Table1[[#This Row],[Department]]&amp;"-"&amp;Table1[[#This Row],[Employee ID]]</f>
        <v>Support-E03350</v>
      </c>
      <c r="Z4626" t="str">
        <f>LEFT(Table1[[#This Row],[Department]],3)</f>
        <v>Sup</v>
      </c>
      <c r="AA4626" t="str">
        <f>_xlfn.XLOOKUP(Table1[[#This Row],[Manager ID]],MANAGERS!A:A,MANAGERS!B:B)</f>
        <v>Manager_3</v>
      </c>
      <c r="AB4626" t="str" cm="1">
        <f t="array" ref="AB4626">_xlfn.XLOOKUP(Table1[[#This Row],[Manager ID]],Table2[[#All],[Manager ID]],Table2[[#All],[Department Head]])</f>
        <v>IT</v>
      </c>
      <c r="AC4626" s="2">
        <f>_xlfn.XLOOKUP(Table1[[#This Row],[City]],L:L,O:O)</f>
        <v>0.24030340748661314</v>
      </c>
      <c r="AD4626" t="str" cm="1">
        <f t="array" ref="AD4626">_xlfn.IFS(Table1[[#This Row],[Performance Score]]&gt;=90,"Excellent",Table1[[#This Row],[Performance Score]]&gt;=75,"Good",Table1[[#This Row],[Performance Score]]&gt;=60,"Average",Table1[[#This Row],[Performance Score]]&lt;=60,"Need Improvement")</f>
        <v>Need Improvement</v>
      </c>
      <c r="AE4626" t="str">
        <f>IF(AND(Table1[[#This Row],[Attendance %]]&gt;=80,(Table1[[#This Row],[Performance Score]]&gt;=80)),"Eligible","Not Eligible")</f>
        <v>Not Eligible</v>
      </c>
      <c r="AF4626" t="str">
        <f>IF(Table1[[#This Row],[Performance Score]]&gt;=80,"High Performer","Low Performer")</f>
        <v>Low Performer</v>
      </c>
      <c r="AG4626" t="str" cm="1">
        <f t="array" aca="1" ref="AG4626" ca="1">_xlfn.IFS(Table1[[#This Row],[Experience]]&lt;=3,"Junior",Table1[[#This Row],[Experience]]&lt;=7,"Mid Level",Table1[[#This Row],[Experience]]&gt;=7,"Senior")</f>
        <v>Mid Level</v>
      </c>
      <c r="AH4626" t="str">
        <f>IF(Table1[[#This Row],[Attendance %]]&gt;75,"OK","Below 75")</f>
        <v>OK</v>
      </c>
      <c r="AI4626" t="b">
        <f>ISBLANK(Table1[[#This Row],[Employee ID]])</f>
        <v>0</v>
      </c>
      <c r="AJ4626" t="b">
        <f>ISNUMBER(Table1[[#This Row],[Total Salary  ]])</f>
        <v>1</v>
      </c>
      <c r="AK4626" t="str">
        <f>IFERROR(_xlfn.XLOOKUP(Table1[[#This Row],[Manager ID]],MANAGERS!A:A,MANAGERS!B:B),"Not Found")</f>
        <v>Manager_3</v>
      </c>
    </row>
    <row r="4627" spans="1:37" x14ac:dyDescent="0.2">
      <c r="A4627" t="s">
        <v>694</v>
      </c>
      <c r="B4627" t="s">
        <v>39</v>
      </c>
      <c r="C4627" t="s">
        <v>21</v>
      </c>
      <c r="D4627" t="s">
        <v>40</v>
      </c>
      <c r="E4627" t="s">
        <v>17</v>
      </c>
      <c r="F4627" s="1">
        <v>44709</v>
      </c>
      <c r="G4627" s="1">
        <v>30228</v>
      </c>
      <c r="H4627">
        <v>36866</v>
      </c>
      <c r="I4627">
        <v>12130</v>
      </c>
      <c r="J4627">
        <v>68</v>
      </c>
      <c r="K4627">
        <v>96</v>
      </c>
      <c r="L4627" t="s">
        <v>23</v>
      </c>
      <c r="M4627">
        <v>101</v>
      </c>
      <c r="N4627">
        <f>Table1[[#This Row],[Basic Salary]]+Table1[[#This Row],[Bonus]]</f>
        <v>48996</v>
      </c>
      <c r="O4627" s="2">
        <f>Table1[[#This Row],[Bonus]]/Table1[[#This Row],[Basic Salary]]</f>
        <v>0.32902945803721584</v>
      </c>
      <c r="P4627">
        <f ca="1">DATEDIF(Table1[[#This Row],[Date of Birth]],TODAY(),"Y")</f>
        <v>43</v>
      </c>
      <c r="Q4627">
        <f ca="1">DATEDIF(Table1[[#This Row],[Joining Date]],TODAY(),"Y")</f>
        <v>4</v>
      </c>
      <c r="R4627" t="str">
        <f ca="1">IF(YEAR(Table1[[#This Row],[Joining Date]])=YEAR(TODAY()),"Yes","No")</f>
        <v>No</v>
      </c>
      <c r="S4627" t="str">
        <f ca="1">IF(Table1[[#This Row],[Experience]]&gt;5,"Yes","No")</f>
        <v>No</v>
      </c>
      <c r="T4627" t="str">
        <f>TEXT(Table1[[#This Row],[Joining Date]],"mmmm")</f>
        <v>May</v>
      </c>
      <c r="U4627" t="str">
        <f>TEXT(Table1[[#This Row],[Joining Date]],"yyyy")</f>
        <v>2022</v>
      </c>
      <c r="V4627" s="5">
        <f ca="1">TODAY()-Table1[[#This Row],[Joining Date]]</f>
        <v>1530</v>
      </c>
      <c r="W4627" t="str">
        <f>LEFT(Table1[[#This Row],[Employee Name]],FIND(" ",Table1[[#This Row],[Employee Name]])-1)</f>
        <v>Karan</v>
      </c>
      <c r="X4627" t="str">
        <f>RIGHT(Table1[[#This Row],[Employee Name]],LEN(Table1[[#This Row],[Employee Name]])-FIND(" ",Table1[[#This Row],[Employee Name]]))</f>
        <v>Malhotra</v>
      </c>
      <c r="Y4627" t="str">
        <f>Table1[[#This Row],[Department]]&amp;"-"&amp;Table1[[#This Row],[Employee ID]]</f>
        <v>IT-E00638</v>
      </c>
      <c r="Z4627" t="str">
        <f>LEFT(Table1[[#This Row],[Department]],3)</f>
        <v>IT</v>
      </c>
      <c r="AA4627" t="str">
        <f>_xlfn.XLOOKUP(Table1[[#This Row],[Manager ID]],MANAGERS!A:A,MANAGERS!B:B)</f>
        <v>Manager_1</v>
      </c>
      <c r="AB4627" t="str" cm="1">
        <f t="array" ref="AB4627">_xlfn.XLOOKUP(Table1[[#This Row],[Manager ID]],Table2[[#All],[Manager ID]],Table2[[#All],[Department Head]])</f>
        <v>Support</v>
      </c>
      <c r="AC4627" s="2">
        <f>_xlfn.XLOOKUP(Table1[[#This Row],[City]],L:L,O:O)</f>
        <v>0.23486488519629886</v>
      </c>
      <c r="AD4627" t="str" cm="1">
        <f t="array" ref="AD4627">_xlfn.IFS(Table1[[#This Row],[Performance Score]]&gt;=90,"Excellent",Table1[[#This Row],[Performance Score]]&gt;=75,"Good",Table1[[#This Row],[Performance Score]]&gt;=60,"Average",Table1[[#This Row],[Performance Score]]&lt;=60,"Need Improvement")</f>
        <v>Excellent</v>
      </c>
      <c r="AE4627" t="str">
        <f>IF(AND(Table1[[#This Row],[Attendance %]]&gt;=80,(Table1[[#This Row],[Performance Score]]&gt;=80)),"Eligible","Not Eligible")</f>
        <v>Not Eligible</v>
      </c>
      <c r="AF4627" t="str">
        <f>IF(Table1[[#This Row],[Performance Score]]&gt;=80,"High Performer","Low Performer")</f>
        <v>High Performer</v>
      </c>
      <c r="AG4627" t="str" cm="1">
        <f t="array" aca="1" ref="AG4627" ca="1">_xlfn.IFS(Table1[[#This Row],[Experience]]&lt;=3,"Junior",Table1[[#This Row],[Experience]]&lt;=7,"Mid Level",Table1[[#This Row],[Experience]]&gt;=7,"Senior")</f>
        <v>Mid Level</v>
      </c>
      <c r="AH4627" t="str">
        <f>IF(Table1[[#This Row],[Attendance %]]&gt;75,"OK","Below 75")</f>
        <v>Below 75</v>
      </c>
      <c r="AI4627" t="b">
        <f>ISBLANK(Table1[[#This Row],[Employee ID]])</f>
        <v>0</v>
      </c>
      <c r="AJ4627" t="b">
        <f>ISNUMBER(Table1[[#This Row],[Total Salary  ]])</f>
        <v>1</v>
      </c>
      <c r="AK4627" t="str">
        <f>IFERROR(_xlfn.XLOOKUP(Table1[[#This Row],[Manager ID]],MANAGERS!A:A,MANAGERS!B:B),"Not Found")</f>
        <v>Manager_1</v>
      </c>
    </row>
    <row r="4628" spans="1:37" x14ac:dyDescent="0.2">
      <c r="A4628" t="s">
        <v>4062</v>
      </c>
      <c r="B4628" t="s">
        <v>89</v>
      </c>
      <c r="C4628" t="s">
        <v>15</v>
      </c>
      <c r="D4628" t="s">
        <v>16</v>
      </c>
      <c r="E4628" t="s">
        <v>22</v>
      </c>
      <c r="F4628" s="1">
        <v>43463</v>
      </c>
      <c r="G4628" s="1">
        <v>32194</v>
      </c>
      <c r="H4628">
        <v>25563</v>
      </c>
      <c r="I4628">
        <v>23360</v>
      </c>
      <c r="J4628">
        <v>96</v>
      </c>
      <c r="K4628">
        <v>75</v>
      </c>
      <c r="L4628" t="s">
        <v>37</v>
      </c>
      <c r="M4628">
        <v>103</v>
      </c>
      <c r="N4628">
        <f>Table1[[#This Row],[Basic Salary]]+Table1[[#This Row],[Bonus]]</f>
        <v>48923</v>
      </c>
      <c r="O4628" s="2">
        <f>Table1[[#This Row],[Bonus]]/Table1[[#This Row],[Basic Salary]]</f>
        <v>0.91382075656221884</v>
      </c>
      <c r="P4628">
        <f ca="1">DATEDIF(Table1[[#This Row],[Date of Birth]],TODAY(),"Y")</f>
        <v>38</v>
      </c>
      <c r="Q4628">
        <f ca="1">DATEDIF(Table1[[#This Row],[Joining Date]],TODAY(),"Y")</f>
        <v>7</v>
      </c>
      <c r="R4628" t="str">
        <f ca="1">IF(YEAR(Table1[[#This Row],[Joining Date]])=YEAR(TODAY()),"Yes","No")</f>
        <v>No</v>
      </c>
      <c r="S4628" t="str">
        <f ca="1">IF(Table1[[#This Row],[Experience]]&gt;5,"Yes","No")</f>
        <v>Yes</v>
      </c>
      <c r="T4628" t="str">
        <f>TEXT(Table1[[#This Row],[Joining Date]],"mmmm")</f>
        <v>December</v>
      </c>
      <c r="U4628" t="str">
        <f>TEXT(Table1[[#This Row],[Joining Date]],"yyyy")</f>
        <v>2018</v>
      </c>
      <c r="V4628" s="5">
        <f ca="1">TODAY()-Table1[[#This Row],[Joining Date]]</f>
        <v>2776</v>
      </c>
      <c r="W4628" t="str">
        <f>LEFT(Table1[[#This Row],[Employee Name]],FIND(" ",Table1[[#This Row],[Employee Name]])-1)</f>
        <v>Tarun</v>
      </c>
      <c r="X4628" t="str">
        <f>RIGHT(Table1[[#This Row],[Employee Name]],LEN(Table1[[#This Row],[Employee Name]])-FIND(" ",Table1[[#This Row],[Employee Name]]))</f>
        <v>Verma</v>
      </c>
      <c r="Y4628" t="str">
        <f>Table1[[#This Row],[Department]]&amp;"-"&amp;Table1[[#This Row],[Employee ID]]</f>
        <v>HR-E04006</v>
      </c>
      <c r="Z4628" t="str">
        <f>LEFT(Table1[[#This Row],[Department]],3)</f>
        <v>HR</v>
      </c>
      <c r="AA4628" t="str">
        <f>_xlfn.XLOOKUP(Table1[[#This Row],[Manager ID]],MANAGERS!A:A,MANAGERS!B:B)</f>
        <v>Manager_3</v>
      </c>
      <c r="AB4628" t="str" cm="1">
        <f t="array" ref="AB4628">_xlfn.XLOOKUP(Table1[[#This Row],[Manager ID]],Table2[[#All],[Manager ID]],Table2[[#All],[Department Head]])</f>
        <v>IT</v>
      </c>
      <c r="AC4628" s="2">
        <f>_xlfn.XLOOKUP(Table1[[#This Row],[City]],L:L,O:O)</f>
        <v>0.24036902712549932</v>
      </c>
      <c r="AD4628" t="str" cm="1">
        <f t="array" ref="AD4628">_xlfn.IFS(Table1[[#This Row],[Performance Score]]&gt;=90,"Excellent",Table1[[#This Row],[Performance Score]]&gt;=75,"Good",Table1[[#This Row],[Performance Score]]&gt;=60,"Average",Table1[[#This Row],[Performance Score]]&lt;=60,"Need Improvement")</f>
        <v>Good</v>
      </c>
      <c r="AE4628" t="str">
        <f>IF(AND(Table1[[#This Row],[Attendance %]]&gt;=80,(Table1[[#This Row],[Performance Score]]&gt;=80)),"Eligible","Not Eligible")</f>
        <v>Not Eligible</v>
      </c>
      <c r="AF4628" t="str">
        <f>IF(Table1[[#This Row],[Performance Score]]&gt;=80,"High Performer","Low Performer")</f>
        <v>Low Performer</v>
      </c>
      <c r="AG4628" t="str" cm="1">
        <f t="array" aca="1" ref="AG4628" ca="1">_xlfn.IFS(Table1[[#This Row],[Experience]]&lt;=3,"Junior",Table1[[#This Row],[Experience]]&lt;=7,"Mid Level",Table1[[#This Row],[Experience]]&gt;=7,"Senior")</f>
        <v>Mid Level</v>
      </c>
      <c r="AH4628" t="str">
        <f>IF(Table1[[#This Row],[Attendance %]]&gt;75,"OK","Below 75")</f>
        <v>OK</v>
      </c>
      <c r="AI4628" t="b">
        <f>ISBLANK(Table1[[#This Row],[Employee ID]])</f>
        <v>0</v>
      </c>
      <c r="AJ4628" t="b">
        <f>ISNUMBER(Table1[[#This Row],[Total Salary  ]])</f>
        <v>1</v>
      </c>
      <c r="AK4628" t="str">
        <f>IFERROR(_xlfn.XLOOKUP(Table1[[#This Row],[Manager ID]],MANAGERS!A:A,MANAGERS!B:B),"Not Found")</f>
        <v>Manager_3</v>
      </c>
    </row>
    <row r="4629" spans="1:37" x14ac:dyDescent="0.2">
      <c r="A4629" t="s">
        <v>1681</v>
      </c>
      <c r="B4629" t="s">
        <v>89</v>
      </c>
      <c r="C4629" t="s">
        <v>15</v>
      </c>
      <c r="D4629" t="s">
        <v>40</v>
      </c>
      <c r="E4629" t="s">
        <v>30</v>
      </c>
      <c r="F4629" s="1">
        <v>44232</v>
      </c>
      <c r="G4629" s="1">
        <v>30729</v>
      </c>
      <c r="H4629">
        <v>35874</v>
      </c>
      <c r="I4629">
        <v>13040</v>
      </c>
      <c r="J4629">
        <v>100</v>
      </c>
      <c r="K4629">
        <v>99</v>
      </c>
      <c r="L4629" t="s">
        <v>53</v>
      </c>
      <c r="M4629">
        <v>115</v>
      </c>
      <c r="N4629">
        <f>Table1[[#This Row],[Basic Salary]]+Table1[[#This Row],[Bonus]]</f>
        <v>48914</v>
      </c>
      <c r="O4629" s="2">
        <f>Table1[[#This Row],[Bonus]]/Table1[[#This Row],[Basic Salary]]</f>
        <v>0.3634944528070469</v>
      </c>
      <c r="P4629">
        <f ca="1">DATEDIF(Table1[[#This Row],[Date of Birth]],TODAY(),"Y")</f>
        <v>42</v>
      </c>
      <c r="Q4629">
        <f ca="1">DATEDIF(Table1[[#This Row],[Joining Date]],TODAY(),"Y")</f>
        <v>5</v>
      </c>
      <c r="R4629" t="str">
        <f ca="1">IF(YEAR(Table1[[#This Row],[Joining Date]])=YEAR(TODAY()),"Yes","No")</f>
        <v>No</v>
      </c>
      <c r="S4629" t="str">
        <f ca="1">IF(Table1[[#This Row],[Experience]]&gt;5,"Yes","No")</f>
        <v>No</v>
      </c>
      <c r="T4629" t="str">
        <f>TEXT(Table1[[#This Row],[Joining Date]],"mmmm")</f>
        <v>February</v>
      </c>
      <c r="U4629" t="str">
        <f>TEXT(Table1[[#This Row],[Joining Date]],"yyyy")</f>
        <v>2021</v>
      </c>
      <c r="V4629" s="5">
        <f ca="1">TODAY()-Table1[[#This Row],[Joining Date]]</f>
        <v>2007</v>
      </c>
      <c r="W4629" t="str">
        <f>LEFT(Table1[[#This Row],[Employee Name]],FIND(" ",Table1[[#This Row],[Employee Name]])-1)</f>
        <v>Tarun</v>
      </c>
      <c r="X4629" t="str">
        <f>RIGHT(Table1[[#This Row],[Employee Name]],LEN(Table1[[#This Row],[Employee Name]])-FIND(" ",Table1[[#This Row],[Employee Name]]))</f>
        <v>Verma</v>
      </c>
      <c r="Y4629" t="str">
        <f>Table1[[#This Row],[Department]]&amp;"-"&amp;Table1[[#This Row],[Employee ID]]</f>
        <v>IT-E01625</v>
      </c>
      <c r="Z4629" t="str">
        <f>LEFT(Table1[[#This Row],[Department]],3)</f>
        <v>IT</v>
      </c>
      <c r="AA4629" t="str">
        <f>_xlfn.XLOOKUP(Table1[[#This Row],[Manager ID]],MANAGERS!A:A,MANAGERS!B:B)</f>
        <v>Manager_15</v>
      </c>
      <c r="AB4629" t="str" cm="1">
        <f t="array" ref="AB4629">_xlfn.XLOOKUP(Table1[[#This Row],[Manager ID]],Table2[[#All],[Manager ID]],Table2[[#All],[Department Head]])</f>
        <v>Support</v>
      </c>
      <c r="AC4629" s="2">
        <f>_xlfn.XLOOKUP(Table1[[#This Row],[City]],L:L,O:O)</f>
        <v>0.23685887225230964</v>
      </c>
      <c r="AD4629" t="str" cm="1">
        <f t="array" ref="AD4629">_xlfn.IFS(Table1[[#This Row],[Performance Score]]&gt;=90,"Excellent",Table1[[#This Row],[Performance Score]]&gt;=75,"Good",Table1[[#This Row],[Performance Score]]&gt;=60,"Average",Table1[[#This Row],[Performance Score]]&lt;=60,"Need Improvement")</f>
        <v>Excellent</v>
      </c>
      <c r="AE4629" t="str">
        <f>IF(AND(Table1[[#This Row],[Attendance %]]&gt;=80,(Table1[[#This Row],[Performance Score]]&gt;=80)),"Eligible","Not Eligible")</f>
        <v>Eligible</v>
      </c>
      <c r="AF4629" t="str">
        <f>IF(Table1[[#This Row],[Performance Score]]&gt;=80,"High Performer","Low Performer")</f>
        <v>High Performer</v>
      </c>
      <c r="AG4629" t="str" cm="1">
        <f t="array" aca="1" ref="AG4629" ca="1">_xlfn.IFS(Table1[[#This Row],[Experience]]&lt;=3,"Junior",Table1[[#This Row],[Experience]]&lt;=7,"Mid Level",Table1[[#This Row],[Experience]]&gt;=7,"Senior")</f>
        <v>Mid Level</v>
      </c>
      <c r="AH4629" t="str">
        <f>IF(Table1[[#This Row],[Attendance %]]&gt;75,"OK","Below 75")</f>
        <v>OK</v>
      </c>
      <c r="AI4629" t="b">
        <f>ISBLANK(Table1[[#This Row],[Employee ID]])</f>
        <v>0</v>
      </c>
      <c r="AJ4629" t="b">
        <f>ISNUMBER(Table1[[#This Row],[Total Salary  ]])</f>
        <v>1</v>
      </c>
      <c r="AK4629" t="str">
        <f>IFERROR(_xlfn.XLOOKUP(Table1[[#This Row],[Manager ID]],MANAGERS!A:A,MANAGERS!B:B),"Not Found")</f>
        <v>Manager_15</v>
      </c>
    </row>
    <row r="4630" spans="1:37" x14ac:dyDescent="0.2">
      <c r="A4630" t="s">
        <v>3047</v>
      </c>
      <c r="B4630" t="s">
        <v>48</v>
      </c>
      <c r="C4630" t="s">
        <v>15</v>
      </c>
      <c r="D4630" t="s">
        <v>81</v>
      </c>
      <c r="E4630" t="s">
        <v>22</v>
      </c>
      <c r="F4630" s="1">
        <v>42183</v>
      </c>
      <c r="G4630" s="1">
        <v>33550</v>
      </c>
      <c r="H4630">
        <v>31537</v>
      </c>
      <c r="I4630">
        <v>17357</v>
      </c>
      <c r="J4630">
        <v>69</v>
      </c>
      <c r="K4630">
        <v>77</v>
      </c>
      <c r="L4630" t="s">
        <v>53</v>
      </c>
      <c r="M4630">
        <v>103</v>
      </c>
      <c r="N4630">
        <f>Table1[[#This Row],[Basic Salary]]+Table1[[#This Row],[Bonus]]</f>
        <v>48894</v>
      </c>
      <c r="O4630" s="2">
        <f>Table1[[#This Row],[Bonus]]/Table1[[#This Row],[Basic Salary]]</f>
        <v>0.55036940736278017</v>
      </c>
      <c r="P4630">
        <f ca="1">DATEDIF(Table1[[#This Row],[Date of Birth]],TODAY(),"Y")</f>
        <v>34</v>
      </c>
      <c r="Q4630">
        <f ca="1">DATEDIF(Table1[[#This Row],[Joining Date]],TODAY(),"Y")</f>
        <v>11</v>
      </c>
      <c r="R4630" t="str">
        <f ca="1">IF(YEAR(Table1[[#This Row],[Joining Date]])=YEAR(TODAY()),"Yes","No")</f>
        <v>No</v>
      </c>
      <c r="S4630" t="str">
        <f ca="1">IF(Table1[[#This Row],[Experience]]&gt;5,"Yes","No")</f>
        <v>Yes</v>
      </c>
      <c r="T4630" t="str">
        <f>TEXT(Table1[[#This Row],[Joining Date]],"mmmm")</f>
        <v>June</v>
      </c>
      <c r="U4630" t="str">
        <f>TEXT(Table1[[#This Row],[Joining Date]],"yyyy")</f>
        <v>2015</v>
      </c>
      <c r="V4630" s="5">
        <f ca="1">TODAY()-Table1[[#This Row],[Joining Date]]</f>
        <v>4056</v>
      </c>
      <c r="W4630" t="str">
        <f>LEFT(Table1[[#This Row],[Employee Name]],FIND(" ",Table1[[#This Row],[Employee Name]])-1)</f>
        <v>Aditya</v>
      </c>
      <c r="X4630" t="str">
        <f>RIGHT(Table1[[#This Row],[Employee Name]],LEN(Table1[[#This Row],[Employee Name]])-FIND(" ",Table1[[#This Row],[Employee Name]]))</f>
        <v>Kapoor</v>
      </c>
      <c r="Y4630" t="str">
        <f>Table1[[#This Row],[Department]]&amp;"-"&amp;Table1[[#This Row],[Employee ID]]</f>
        <v>Sales-E02991</v>
      </c>
      <c r="Z4630" t="str">
        <f>LEFT(Table1[[#This Row],[Department]],3)</f>
        <v>Sal</v>
      </c>
      <c r="AA4630" t="str">
        <f>_xlfn.XLOOKUP(Table1[[#This Row],[Manager ID]],MANAGERS!A:A,MANAGERS!B:B)</f>
        <v>Manager_3</v>
      </c>
      <c r="AB4630" t="str" cm="1">
        <f t="array" ref="AB4630">_xlfn.XLOOKUP(Table1[[#This Row],[Manager ID]],Table2[[#All],[Manager ID]],Table2[[#All],[Department Head]])</f>
        <v>IT</v>
      </c>
      <c r="AC4630" s="2">
        <f>_xlfn.XLOOKUP(Table1[[#This Row],[City]],L:L,O:O)</f>
        <v>0.23685887225230964</v>
      </c>
      <c r="AD4630" t="str" cm="1">
        <f t="array" ref="AD4630">_xlfn.IFS(Table1[[#This Row],[Performance Score]]&gt;=90,"Excellent",Table1[[#This Row],[Performance Score]]&gt;=75,"Good",Table1[[#This Row],[Performance Score]]&gt;=60,"Average",Table1[[#This Row],[Performance Score]]&lt;=60,"Need Improvement")</f>
        <v>Good</v>
      </c>
      <c r="AE4630" t="str">
        <f>IF(AND(Table1[[#This Row],[Attendance %]]&gt;=80,(Table1[[#This Row],[Performance Score]]&gt;=80)),"Eligible","Not Eligible")</f>
        <v>Not Eligible</v>
      </c>
      <c r="AF4630" t="str">
        <f>IF(Table1[[#This Row],[Performance Score]]&gt;=80,"High Performer","Low Performer")</f>
        <v>Low Performer</v>
      </c>
      <c r="AG4630" t="str" cm="1">
        <f t="array" aca="1" ref="AG4630" ca="1">_xlfn.IFS(Table1[[#This Row],[Experience]]&lt;=3,"Junior",Table1[[#This Row],[Experience]]&lt;=7,"Mid Level",Table1[[#This Row],[Experience]]&gt;=7,"Senior")</f>
        <v>Senior</v>
      </c>
      <c r="AH4630" t="str">
        <f>IF(Table1[[#This Row],[Attendance %]]&gt;75,"OK","Below 75")</f>
        <v>Below 75</v>
      </c>
      <c r="AI4630" t="b">
        <f>ISBLANK(Table1[[#This Row],[Employee ID]])</f>
        <v>0</v>
      </c>
      <c r="AJ4630" t="b">
        <f>ISNUMBER(Table1[[#This Row],[Total Salary  ]])</f>
        <v>1</v>
      </c>
      <c r="AK4630" t="str">
        <f>IFERROR(_xlfn.XLOOKUP(Table1[[#This Row],[Manager ID]],MANAGERS!A:A,MANAGERS!B:B),"Not Found")</f>
        <v>Manager_3</v>
      </c>
    </row>
    <row r="4631" spans="1:37" x14ac:dyDescent="0.2">
      <c r="A4631" t="s">
        <v>2251</v>
      </c>
      <c r="B4631" t="s">
        <v>62</v>
      </c>
      <c r="C4631" t="s">
        <v>15</v>
      </c>
      <c r="D4631" t="s">
        <v>46</v>
      </c>
      <c r="E4631" t="s">
        <v>26</v>
      </c>
      <c r="F4631" s="1">
        <v>42650</v>
      </c>
      <c r="G4631" s="1">
        <v>40210</v>
      </c>
      <c r="H4631">
        <v>42790</v>
      </c>
      <c r="I4631">
        <v>6097</v>
      </c>
      <c r="J4631">
        <v>75</v>
      </c>
      <c r="K4631">
        <v>52</v>
      </c>
      <c r="L4631" t="s">
        <v>31</v>
      </c>
      <c r="M4631">
        <v>115</v>
      </c>
      <c r="N4631">
        <f>Table1[[#This Row],[Basic Salary]]+Table1[[#This Row],[Bonus]]</f>
        <v>48887</v>
      </c>
      <c r="O4631" s="2">
        <f>Table1[[#This Row],[Bonus]]/Table1[[#This Row],[Basic Salary]]</f>
        <v>0.14248656228090675</v>
      </c>
      <c r="P4631">
        <f ca="1">DATEDIF(Table1[[#This Row],[Date of Birth]],TODAY(),"Y")</f>
        <v>16</v>
      </c>
      <c r="Q4631">
        <f ca="1">DATEDIF(Table1[[#This Row],[Joining Date]],TODAY(),"Y")</f>
        <v>9</v>
      </c>
      <c r="R4631" t="str">
        <f ca="1">IF(YEAR(Table1[[#This Row],[Joining Date]])=YEAR(TODAY()),"Yes","No")</f>
        <v>No</v>
      </c>
      <c r="S4631" t="str">
        <f ca="1">IF(Table1[[#This Row],[Experience]]&gt;5,"Yes","No")</f>
        <v>Yes</v>
      </c>
      <c r="T4631" t="str">
        <f>TEXT(Table1[[#This Row],[Joining Date]],"mmmm")</f>
        <v>October</v>
      </c>
      <c r="U4631" t="str">
        <f>TEXT(Table1[[#This Row],[Joining Date]],"yyyy")</f>
        <v>2016</v>
      </c>
      <c r="V4631" s="5">
        <f ca="1">TODAY()-Table1[[#This Row],[Joining Date]]</f>
        <v>3589</v>
      </c>
      <c r="W4631" t="str">
        <f>LEFT(Table1[[#This Row],[Employee Name]],FIND(" ",Table1[[#This Row],[Employee Name]])-1)</f>
        <v>Kavya</v>
      </c>
      <c r="X4631" t="str">
        <f>RIGHT(Table1[[#This Row],[Employee Name]],LEN(Table1[[#This Row],[Employee Name]])-FIND(" ",Table1[[#This Row],[Employee Name]]))</f>
        <v>Nair</v>
      </c>
      <c r="Y4631" t="str">
        <f>Table1[[#This Row],[Department]]&amp;"-"&amp;Table1[[#This Row],[Employee ID]]</f>
        <v>Support-E02195</v>
      </c>
      <c r="Z4631" t="str">
        <f>LEFT(Table1[[#This Row],[Department]],3)</f>
        <v>Sup</v>
      </c>
      <c r="AA4631" t="str">
        <f>_xlfn.XLOOKUP(Table1[[#This Row],[Manager ID]],MANAGERS!A:A,MANAGERS!B:B)</f>
        <v>Manager_15</v>
      </c>
      <c r="AB4631" t="str" cm="1">
        <f t="array" ref="AB4631">_xlfn.XLOOKUP(Table1[[#This Row],[Manager ID]],Table2[[#All],[Manager ID]],Table2[[#All],[Department Head]])</f>
        <v>Support</v>
      </c>
      <c r="AC4631" s="2">
        <f>_xlfn.XLOOKUP(Table1[[#This Row],[City]],L:L,O:O)</f>
        <v>0.241864189087755</v>
      </c>
      <c r="AD4631" t="str" cm="1">
        <f t="array" ref="AD4631">_xlfn.IFS(Table1[[#This Row],[Performance Score]]&gt;=90,"Excellent",Table1[[#This Row],[Performance Score]]&gt;=75,"Good",Table1[[#This Row],[Performance Score]]&gt;=60,"Average",Table1[[#This Row],[Performance Score]]&lt;=60,"Need Improvement")</f>
        <v>Need Improvement</v>
      </c>
      <c r="AE4631" t="str">
        <f>IF(AND(Table1[[#This Row],[Attendance %]]&gt;=80,(Table1[[#This Row],[Performance Score]]&gt;=80)),"Eligible","Not Eligible")</f>
        <v>Not Eligible</v>
      </c>
      <c r="AF4631" t="str">
        <f>IF(Table1[[#This Row],[Performance Score]]&gt;=80,"High Performer","Low Performer")</f>
        <v>Low Performer</v>
      </c>
      <c r="AG4631" t="str" cm="1">
        <f t="array" aca="1" ref="AG4631" ca="1">_xlfn.IFS(Table1[[#This Row],[Experience]]&lt;=3,"Junior",Table1[[#This Row],[Experience]]&lt;=7,"Mid Level",Table1[[#This Row],[Experience]]&gt;=7,"Senior")</f>
        <v>Senior</v>
      </c>
      <c r="AH4631" t="str">
        <f>IF(Table1[[#This Row],[Attendance %]]&gt;75,"OK","Below 75")</f>
        <v>Below 75</v>
      </c>
      <c r="AI4631" t="b">
        <f>ISBLANK(Table1[[#This Row],[Employee ID]])</f>
        <v>0</v>
      </c>
      <c r="AJ4631" t="b">
        <f>ISNUMBER(Table1[[#This Row],[Total Salary  ]])</f>
        <v>1</v>
      </c>
      <c r="AK4631" t="str">
        <f>IFERROR(_xlfn.XLOOKUP(Table1[[#This Row],[Manager ID]],MANAGERS!A:A,MANAGERS!B:B),"Not Found")</f>
        <v>Manager_15</v>
      </c>
    </row>
    <row r="4632" spans="1:37" x14ac:dyDescent="0.2">
      <c r="A4632" t="s">
        <v>3342</v>
      </c>
      <c r="B4632" t="s">
        <v>20</v>
      </c>
      <c r="C4632" t="s">
        <v>21</v>
      </c>
      <c r="D4632" t="s">
        <v>40</v>
      </c>
      <c r="E4632" t="s">
        <v>26</v>
      </c>
      <c r="F4632" s="1">
        <v>43084</v>
      </c>
      <c r="G4632" s="1">
        <v>38466</v>
      </c>
      <c r="H4632">
        <v>29629</v>
      </c>
      <c r="I4632">
        <v>19246</v>
      </c>
      <c r="J4632">
        <v>84</v>
      </c>
      <c r="K4632">
        <v>73</v>
      </c>
      <c r="L4632" t="s">
        <v>23</v>
      </c>
      <c r="M4632">
        <v>114</v>
      </c>
      <c r="N4632">
        <f>Table1[[#This Row],[Basic Salary]]+Table1[[#This Row],[Bonus]]</f>
        <v>48875</v>
      </c>
      <c r="O4632" s="2">
        <f>Table1[[#This Row],[Bonus]]/Table1[[#This Row],[Basic Salary]]</f>
        <v>0.64956630328394482</v>
      </c>
      <c r="P4632">
        <f ca="1">DATEDIF(Table1[[#This Row],[Date of Birth]],TODAY(),"Y")</f>
        <v>21</v>
      </c>
      <c r="Q4632">
        <f ca="1">DATEDIF(Table1[[#This Row],[Joining Date]],TODAY(),"Y")</f>
        <v>8</v>
      </c>
      <c r="R4632" t="str">
        <f ca="1">IF(YEAR(Table1[[#This Row],[Joining Date]])=YEAR(TODAY()),"Yes","No")</f>
        <v>No</v>
      </c>
      <c r="S4632" t="str">
        <f ca="1">IF(Table1[[#This Row],[Experience]]&gt;5,"Yes","No")</f>
        <v>Yes</v>
      </c>
      <c r="T4632" t="str">
        <f>TEXT(Table1[[#This Row],[Joining Date]],"mmmm")</f>
        <v>December</v>
      </c>
      <c r="U4632" t="str">
        <f>TEXT(Table1[[#This Row],[Joining Date]],"yyyy")</f>
        <v>2017</v>
      </c>
      <c r="V4632" s="5">
        <f ca="1">TODAY()-Table1[[#This Row],[Joining Date]]</f>
        <v>3155</v>
      </c>
      <c r="W4632" t="str">
        <f>LEFT(Table1[[#This Row],[Employee Name]],FIND(" ",Table1[[#This Row],[Employee Name]])-1)</f>
        <v>Rahul</v>
      </c>
      <c r="X4632" t="str">
        <f>RIGHT(Table1[[#This Row],[Employee Name]],LEN(Table1[[#This Row],[Employee Name]])-FIND(" ",Table1[[#This Row],[Employee Name]]))</f>
        <v>Verma</v>
      </c>
      <c r="Y4632" t="str">
        <f>Table1[[#This Row],[Department]]&amp;"-"&amp;Table1[[#This Row],[Employee ID]]</f>
        <v>IT-E03286</v>
      </c>
      <c r="Z4632" t="str">
        <f>LEFT(Table1[[#This Row],[Department]],3)</f>
        <v>IT</v>
      </c>
      <c r="AA4632" t="str">
        <f>_xlfn.XLOOKUP(Table1[[#This Row],[Manager ID]],MANAGERS!A:A,MANAGERS!B:B)</f>
        <v>Manager_14</v>
      </c>
      <c r="AB4632" t="str" cm="1">
        <f t="array" ref="AB4632">_xlfn.XLOOKUP(Table1[[#This Row],[Manager ID]],Table2[[#All],[Manager ID]],Table2[[#All],[Department Head]])</f>
        <v>Marketing</v>
      </c>
      <c r="AC4632" s="2">
        <f>_xlfn.XLOOKUP(Table1[[#This Row],[City]],L:L,O:O)</f>
        <v>0.23486488519629886</v>
      </c>
      <c r="AD4632" t="str" cm="1">
        <f t="array" ref="AD4632">_xlfn.IFS(Table1[[#This Row],[Performance Score]]&gt;=90,"Excellent",Table1[[#This Row],[Performance Score]]&gt;=75,"Good",Table1[[#This Row],[Performance Score]]&gt;=60,"Average",Table1[[#This Row],[Performance Score]]&lt;=60,"Need Improvement")</f>
        <v>Average</v>
      </c>
      <c r="AE4632" t="str">
        <f>IF(AND(Table1[[#This Row],[Attendance %]]&gt;=80,(Table1[[#This Row],[Performance Score]]&gt;=80)),"Eligible","Not Eligible")</f>
        <v>Not Eligible</v>
      </c>
      <c r="AF4632" t="str">
        <f>IF(Table1[[#This Row],[Performance Score]]&gt;=80,"High Performer","Low Performer")</f>
        <v>Low Performer</v>
      </c>
      <c r="AG4632" t="str" cm="1">
        <f t="array" aca="1" ref="AG4632" ca="1">_xlfn.IFS(Table1[[#This Row],[Experience]]&lt;=3,"Junior",Table1[[#This Row],[Experience]]&lt;=7,"Mid Level",Table1[[#This Row],[Experience]]&gt;=7,"Senior")</f>
        <v>Senior</v>
      </c>
      <c r="AH4632" t="str">
        <f>IF(Table1[[#This Row],[Attendance %]]&gt;75,"OK","Below 75")</f>
        <v>OK</v>
      </c>
      <c r="AI4632" t="b">
        <f>ISBLANK(Table1[[#This Row],[Employee ID]])</f>
        <v>0</v>
      </c>
      <c r="AJ4632" t="b">
        <f>ISNUMBER(Table1[[#This Row],[Total Salary  ]])</f>
        <v>1</v>
      </c>
      <c r="AK4632" t="str">
        <f>IFERROR(_xlfn.XLOOKUP(Table1[[#This Row],[Manager ID]],MANAGERS!A:A,MANAGERS!B:B),"Not Found")</f>
        <v>Manager_14</v>
      </c>
    </row>
    <row r="4633" spans="1:37" x14ac:dyDescent="0.2">
      <c r="A4633" t="s">
        <v>3611</v>
      </c>
      <c r="B4633" t="s">
        <v>39</v>
      </c>
      <c r="C4633" t="s">
        <v>15</v>
      </c>
      <c r="D4633" t="s">
        <v>16</v>
      </c>
      <c r="E4633" t="s">
        <v>26</v>
      </c>
      <c r="F4633" s="1">
        <v>44212</v>
      </c>
      <c r="G4633" s="1">
        <v>35466</v>
      </c>
      <c r="H4633">
        <v>40500</v>
      </c>
      <c r="I4633">
        <v>8341</v>
      </c>
      <c r="J4633">
        <v>79</v>
      </c>
      <c r="K4633">
        <v>64</v>
      </c>
      <c r="L4633" t="s">
        <v>53</v>
      </c>
      <c r="M4633">
        <v>107</v>
      </c>
      <c r="N4633">
        <f>Table1[[#This Row],[Basic Salary]]+Table1[[#This Row],[Bonus]]</f>
        <v>48841</v>
      </c>
      <c r="O4633" s="2">
        <f>Table1[[#This Row],[Bonus]]/Table1[[#This Row],[Basic Salary]]</f>
        <v>0.20595061728395062</v>
      </c>
      <c r="P4633">
        <f ca="1">DATEDIF(Table1[[#This Row],[Date of Birth]],TODAY(),"Y")</f>
        <v>29</v>
      </c>
      <c r="Q4633">
        <f ca="1">DATEDIF(Table1[[#This Row],[Joining Date]],TODAY(),"Y")</f>
        <v>5</v>
      </c>
      <c r="R4633" t="str">
        <f ca="1">IF(YEAR(Table1[[#This Row],[Joining Date]])=YEAR(TODAY()),"Yes","No")</f>
        <v>No</v>
      </c>
      <c r="S4633" t="str">
        <f ca="1">IF(Table1[[#This Row],[Experience]]&gt;5,"Yes","No")</f>
        <v>No</v>
      </c>
      <c r="T4633" t="str">
        <f>TEXT(Table1[[#This Row],[Joining Date]],"mmmm")</f>
        <v>January</v>
      </c>
      <c r="U4633" t="str">
        <f>TEXT(Table1[[#This Row],[Joining Date]],"yyyy")</f>
        <v>2021</v>
      </c>
      <c r="V4633" s="5">
        <f ca="1">TODAY()-Table1[[#This Row],[Joining Date]]</f>
        <v>2027</v>
      </c>
      <c r="W4633" t="str">
        <f>LEFT(Table1[[#This Row],[Employee Name]],FIND(" ",Table1[[#This Row],[Employee Name]])-1)</f>
        <v>Karan</v>
      </c>
      <c r="X4633" t="str">
        <f>RIGHT(Table1[[#This Row],[Employee Name]],LEN(Table1[[#This Row],[Employee Name]])-FIND(" ",Table1[[#This Row],[Employee Name]]))</f>
        <v>Malhotra</v>
      </c>
      <c r="Y4633" t="str">
        <f>Table1[[#This Row],[Department]]&amp;"-"&amp;Table1[[#This Row],[Employee ID]]</f>
        <v>HR-E03555</v>
      </c>
      <c r="Z4633" t="str">
        <f>LEFT(Table1[[#This Row],[Department]],3)</f>
        <v>HR</v>
      </c>
      <c r="AA4633" t="str">
        <f>_xlfn.XLOOKUP(Table1[[#This Row],[Manager ID]],MANAGERS!A:A,MANAGERS!B:B)</f>
        <v>Manager_7</v>
      </c>
      <c r="AB4633" t="str" cm="1">
        <f t="array" ref="AB4633">_xlfn.XLOOKUP(Table1[[#This Row],[Manager ID]],Table2[[#All],[Manager ID]],Table2[[#All],[Department Head]])</f>
        <v>Operations</v>
      </c>
      <c r="AC4633" s="2">
        <f>_xlfn.XLOOKUP(Table1[[#This Row],[City]],L:L,O:O)</f>
        <v>0.23685887225230964</v>
      </c>
      <c r="AD4633" t="str" cm="1">
        <f t="array" ref="AD4633">_xlfn.IFS(Table1[[#This Row],[Performance Score]]&gt;=90,"Excellent",Table1[[#This Row],[Performance Score]]&gt;=75,"Good",Table1[[#This Row],[Performance Score]]&gt;=60,"Average",Table1[[#This Row],[Performance Score]]&lt;=60,"Need Improvement")</f>
        <v>Average</v>
      </c>
      <c r="AE4633" t="str">
        <f>IF(AND(Table1[[#This Row],[Attendance %]]&gt;=80,(Table1[[#This Row],[Performance Score]]&gt;=80)),"Eligible","Not Eligible")</f>
        <v>Not Eligible</v>
      </c>
      <c r="AF4633" t="str">
        <f>IF(Table1[[#This Row],[Performance Score]]&gt;=80,"High Performer","Low Performer")</f>
        <v>Low Performer</v>
      </c>
      <c r="AG4633" t="str" cm="1">
        <f t="array" aca="1" ref="AG4633" ca="1">_xlfn.IFS(Table1[[#This Row],[Experience]]&lt;=3,"Junior",Table1[[#This Row],[Experience]]&lt;=7,"Mid Level",Table1[[#This Row],[Experience]]&gt;=7,"Senior")</f>
        <v>Mid Level</v>
      </c>
      <c r="AH4633" t="str">
        <f>IF(Table1[[#This Row],[Attendance %]]&gt;75,"OK","Below 75")</f>
        <v>OK</v>
      </c>
      <c r="AI4633" t="b">
        <f>ISBLANK(Table1[[#This Row],[Employee ID]])</f>
        <v>0</v>
      </c>
      <c r="AJ4633" t="b">
        <f>ISNUMBER(Table1[[#This Row],[Total Salary  ]])</f>
        <v>1</v>
      </c>
      <c r="AK4633" t="str">
        <f>IFERROR(_xlfn.XLOOKUP(Table1[[#This Row],[Manager ID]],MANAGERS!A:A,MANAGERS!B:B),"Not Found")</f>
        <v>Manager_7</v>
      </c>
    </row>
    <row r="4634" spans="1:37" x14ac:dyDescent="0.2">
      <c r="A4634" t="s">
        <v>4533</v>
      </c>
      <c r="B4634" t="s">
        <v>77</v>
      </c>
      <c r="C4634" t="s">
        <v>21</v>
      </c>
      <c r="D4634" t="s">
        <v>25</v>
      </c>
      <c r="E4634" t="s">
        <v>17</v>
      </c>
      <c r="F4634" s="1">
        <v>45796</v>
      </c>
      <c r="G4634" s="1">
        <v>31156</v>
      </c>
      <c r="H4634">
        <v>32053</v>
      </c>
      <c r="I4634">
        <v>16753</v>
      </c>
      <c r="J4634">
        <v>64</v>
      </c>
      <c r="K4634">
        <v>64</v>
      </c>
      <c r="L4634" t="s">
        <v>31</v>
      </c>
      <c r="M4634">
        <v>102</v>
      </c>
      <c r="N4634">
        <f>Table1[[#This Row],[Basic Salary]]+Table1[[#This Row],[Bonus]]</f>
        <v>48806</v>
      </c>
      <c r="O4634" s="2">
        <f>Table1[[#This Row],[Bonus]]/Table1[[#This Row],[Basic Salary]]</f>
        <v>0.52266558512463734</v>
      </c>
      <c r="P4634">
        <f ca="1">DATEDIF(Table1[[#This Row],[Date of Birth]],TODAY(),"Y")</f>
        <v>41</v>
      </c>
      <c r="Q4634">
        <f ca="1">DATEDIF(Table1[[#This Row],[Joining Date]],TODAY(),"Y")</f>
        <v>1</v>
      </c>
      <c r="R4634" t="str">
        <f ca="1">IF(YEAR(Table1[[#This Row],[Joining Date]])=YEAR(TODAY()),"Yes","No")</f>
        <v>No</v>
      </c>
      <c r="S4634" t="str">
        <f ca="1">IF(Table1[[#This Row],[Experience]]&gt;5,"Yes","No")</f>
        <v>No</v>
      </c>
      <c r="T4634" t="str">
        <f>TEXT(Table1[[#This Row],[Joining Date]],"mmmm")</f>
        <v>May</v>
      </c>
      <c r="U4634" t="str">
        <f>TEXT(Table1[[#This Row],[Joining Date]],"yyyy")</f>
        <v>2025</v>
      </c>
      <c r="V4634" s="5">
        <f ca="1">TODAY()-Table1[[#This Row],[Joining Date]]</f>
        <v>443</v>
      </c>
      <c r="W4634" t="str">
        <f>LEFT(Table1[[#This Row],[Employee Name]],FIND(" ",Table1[[#This Row],[Employee Name]])-1)</f>
        <v>Rohan</v>
      </c>
      <c r="X4634" t="str">
        <f>RIGHT(Table1[[#This Row],[Employee Name]],LEN(Table1[[#This Row],[Employee Name]])-FIND(" ",Table1[[#This Row],[Employee Name]]))</f>
        <v>Gupta</v>
      </c>
      <c r="Y4634" t="str">
        <f>Table1[[#This Row],[Department]]&amp;"-"&amp;Table1[[#This Row],[Employee ID]]</f>
        <v>Finance-E04477</v>
      </c>
      <c r="Z4634" t="str">
        <f>LEFT(Table1[[#This Row],[Department]],3)</f>
        <v>Fin</v>
      </c>
      <c r="AA4634" t="str">
        <f>_xlfn.XLOOKUP(Table1[[#This Row],[Manager ID]],MANAGERS!A:A,MANAGERS!B:B)</f>
        <v>Manager_2</v>
      </c>
      <c r="AB4634" t="str" cm="1">
        <f t="array" ref="AB4634">_xlfn.XLOOKUP(Table1[[#This Row],[Manager ID]],Table2[[#All],[Manager ID]],Table2[[#All],[Department Head]])</f>
        <v>Sales</v>
      </c>
      <c r="AC4634" s="2">
        <f>_xlfn.XLOOKUP(Table1[[#This Row],[City]],L:L,O:O)</f>
        <v>0.241864189087755</v>
      </c>
      <c r="AD4634" t="str" cm="1">
        <f t="array" ref="AD4634">_xlfn.IFS(Table1[[#This Row],[Performance Score]]&gt;=90,"Excellent",Table1[[#This Row],[Performance Score]]&gt;=75,"Good",Table1[[#This Row],[Performance Score]]&gt;=60,"Average",Table1[[#This Row],[Performance Score]]&lt;=60,"Need Improvement")</f>
        <v>Average</v>
      </c>
      <c r="AE4634" t="str">
        <f>IF(AND(Table1[[#This Row],[Attendance %]]&gt;=80,(Table1[[#This Row],[Performance Score]]&gt;=80)),"Eligible","Not Eligible")</f>
        <v>Not Eligible</v>
      </c>
      <c r="AF4634" t="str">
        <f>IF(Table1[[#This Row],[Performance Score]]&gt;=80,"High Performer","Low Performer")</f>
        <v>Low Performer</v>
      </c>
      <c r="AG4634" t="str" cm="1">
        <f t="array" aca="1" ref="AG4634" ca="1">_xlfn.IFS(Table1[[#This Row],[Experience]]&lt;=3,"Junior",Table1[[#This Row],[Experience]]&lt;=7,"Mid Level",Table1[[#This Row],[Experience]]&gt;=7,"Senior")</f>
        <v>Junior</v>
      </c>
      <c r="AH4634" t="str">
        <f>IF(Table1[[#This Row],[Attendance %]]&gt;75,"OK","Below 75")</f>
        <v>Below 75</v>
      </c>
      <c r="AI4634" t="b">
        <f>ISBLANK(Table1[[#This Row],[Employee ID]])</f>
        <v>0</v>
      </c>
      <c r="AJ4634" t="b">
        <f>ISNUMBER(Table1[[#This Row],[Total Salary  ]])</f>
        <v>1</v>
      </c>
      <c r="AK4634" t="str">
        <f>IFERROR(_xlfn.XLOOKUP(Table1[[#This Row],[Manager ID]],MANAGERS!A:A,MANAGERS!B:B),"Not Found")</f>
        <v>Manager_2</v>
      </c>
    </row>
    <row r="4635" spans="1:37" x14ac:dyDescent="0.2">
      <c r="A4635" t="s">
        <v>2225</v>
      </c>
      <c r="B4635" t="s">
        <v>62</v>
      </c>
      <c r="C4635" t="s">
        <v>15</v>
      </c>
      <c r="D4635" t="s">
        <v>40</v>
      </c>
      <c r="E4635" t="s">
        <v>17</v>
      </c>
      <c r="F4635" s="1">
        <v>43599</v>
      </c>
      <c r="G4635" s="1">
        <v>40279</v>
      </c>
      <c r="H4635">
        <v>28711</v>
      </c>
      <c r="I4635">
        <v>20085</v>
      </c>
      <c r="J4635">
        <v>81</v>
      </c>
      <c r="K4635">
        <v>84</v>
      </c>
      <c r="L4635" t="s">
        <v>23</v>
      </c>
      <c r="M4635">
        <v>117</v>
      </c>
      <c r="N4635">
        <f>Table1[[#This Row],[Basic Salary]]+Table1[[#This Row],[Bonus]]</f>
        <v>48796</v>
      </c>
      <c r="O4635" s="2">
        <f>Table1[[#This Row],[Bonus]]/Table1[[#This Row],[Basic Salary]]</f>
        <v>0.69955766082686077</v>
      </c>
      <c r="P4635">
        <f ca="1">DATEDIF(Table1[[#This Row],[Date of Birth]],TODAY(),"Y")</f>
        <v>16</v>
      </c>
      <c r="Q4635">
        <f ca="1">DATEDIF(Table1[[#This Row],[Joining Date]],TODAY(),"Y")</f>
        <v>7</v>
      </c>
      <c r="R4635" t="str">
        <f ca="1">IF(YEAR(Table1[[#This Row],[Joining Date]])=YEAR(TODAY()),"Yes","No")</f>
        <v>No</v>
      </c>
      <c r="S4635" t="str">
        <f ca="1">IF(Table1[[#This Row],[Experience]]&gt;5,"Yes","No")</f>
        <v>Yes</v>
      </c>
      <c r="T4635" t="str">
        <f>TEXT(Table1[[#This Row],[Joining Date]],"mmmm")</f>
        <v>May</v>
      </c>
      <c r="U4635" t="str">
        <f>TEXT(Table1[[#This Row],[Joining Date]],"yyyy")</f>
        <v>2019</v>
      </c>
      <c r="V4635" s="5">
        <f ca="1">TODAY()-Table1[[#This Row],[Joining Date]]</f>
        <v>2640</v>
      </c>
      <c r="W4635" t="str">
        <f>LEFT(Table1[[#This Row],[Employee Name]],FIND(" ",Table1[[#This Row],[Employee Name]])-1)</f>
        <v>Kavya</v>
      </c>
      <c r="X4635" t="str">
        <f>RIGHT(Table1[[#This Row],[Employee Name]],LEN(Table1[[#This Row],[Employee Name]])-FIND(" ",Table1[[#This Row],[Employee Name]]))</f>
        <v>Nair</v>
      </c>
      <c r="Y4635" t="str">
        <f>Table1[[#This Row],[Department]]&amp;"-"&amp;Table1[[#This Row],[Employee ID]]</f>
        <v>IT-E02169</v>
      </c>
      <c r="Z4635" t="str">
        <f>LEFT(Table1[[#This Row],[Department]],3)</f>
        <v>IT</v>
      </c>
      <c r="AA4635" t="str">
        <f>_xlfn.XLOOKUP(Table1[[#This Row],[Manager ID]],MANAGERS!A:A,MANAGERS!B:B)</f>
        <v>Manager_17</v>
      </c>
      <c r="AB4635" t="str" cm="1">
        <f t="array" ref="AB4635">_xlfn.XLOOKUP(Table1[[#This Row],[Manager ID]],Table2[[#All],[Manager ID]],Table2[[#All],[Department Head]])</f>
        <v>Finance</v>
      </c>
      <c r="AC4635" s="2">
        <f>_xlfn.XLOOKUP(Table1[[#This Row],[City]],L:L,O:O)</f>
        <v>0.23486488519629886</v>
      </c>
      <c r="AD4635" t="str" cm="1">
        <f t="array" ref="AD4635">_xlfn.IFS(Table1[[#This Row],[Performance Score]]&gt;=90,"Excellent",Table1[[#This Row],[Performance Score]]&gt;=75,"Good",Table1[[#This Row],[Performance Score]]&gt;=60,"Average",Table1[[#This Row],[Performance Score]]&lt;=60,"Need Improvement")</f>
        <v>Good</v>
      </c>
      <c r="AE4635" t="str">
        <f>IF(AND(Table1[[#This Row],[Attendance %]]&gt;=80,(Table1[[#This Row],[Performance Score]]&gt;=80)),"Eligible","Not Eligible")</f>
        <v>Eligible</v>
      </c>
      <c r="AF4635" t="str">
        <f>IF(Table1[[#This Row],[Performance Score]]&gt;=80,"High Performer","Low Performer")</f>
        <v>High Performer</v>
      </c>
      <c r="AG4635" t="str" cm="1">
        <f t="array" aca="1" ref="AG4635" ca="1">_xlfn.IFS(Table1[[#This Row],[Experience]]&lt;=3,"Junior",Table1[[#This Row],[Experience]]&lt;=7,"Mid Level",Table1[[#This Row],[Experience]]&gt;=7,"Senior")</f>
        <v>Mid Level</v>
      </c>
      <c r="AH4635" t="str">
        <f>IF(Table1[[#This Row],[Attendance %]]&gt;75,"OK","Below 75")</f>
        <v>OK</v>
      </c>
      <c r="AI4635" t="b">
        <f>ISBLANK(Table1[[#This Row],[Employee ID]])</f>
        <v>0</v>
      </c>
      <c r="AJ4635" t="b">
        <f>ISNUMBER(Table1[[#This Row],[Total Salary  ]])</f>
        <v>1</v>
      </c>
      <c r="AK4635" t="str">
        <f>IFERROR(_xlfn.XLOOKUP(Table1[[#This Row],[Manager ID]],MANAGERS!A:A,MANAGERS!B:B),"Not Found")</f>
        <v>Manager_17</v>
      </c>
    </row>
    <row r="4636" spans="1:37" x14ac:dyDescent="0.2">
      <c r="A4636" t="s">
        <v>440</v>
      </c>
      <c r="B4636" t="s">
        <v>89</v>
      </c>
      <c r="C4636" t="s">
        <v>21</v>
      </c>
      <c r="D4636" t="s">
        <v>46</v>
      </c>
      <c r="E4636" t="s">
        <v>22</v>
      </c>
      <c r="F4636" s="1">
        <v>44115</v>
      </c>
      <c r="G4636" s="1">
        <v>31825</v>
      </c>
      <c r="H4636">
        <v>33600</v>
      </c>
      <c r="I4636">
        <v>15194</v>
      </c>
      <c r="J4636">
        <v>92</v>
      </c>
      <c r="K4636">
        <v>65</v>
      </c>
      <c r="L4636" t="s">
        <v>37</v>
      </c>
      <c r="M4636">
        <v>117</v>
      </c>
      <c r="N4636">
        <f>Table1[[#This Row],[Basic Salary]]+Table1[[#This Row],[Bonus]]</f>
        <v>48794</v>
      </c>
      <c r="O4636" s="2">
        <f>Table1[[#This Row],[Bonus]]/Table1[[#This Row],[Basic Salary]]</f>
        <v>0.45220238095238097</v>
      </c>
      <c r="P4636">
        <f ca="1">DATEDIF(Table1[[#This Row],[Date of Birth]],TODAY(),"Y")</f>
        <v>39</v>
      </c>
      <c r="Q4636">
        <f ca="1">DATEDIF(Table1[[#This Row],[Joining Date]],TODAY(),"Y")</f>
        <v>5</v>
      </c>
      <c r="R4636" t="str">
        <f ca="1">IF(YEAR(Table1[[#This Row],[Joining Date]])=YEAR(TODAY()),"Yes","No")</f>
        <v>No</v>
      </c>
      <c r="S4636" t="str">
        <f ca="1">IF(Table1[[#This Row],[Experience]]&gt;5,"Yes","No")</f>
        <v>No</v>
      </c>
      <c r="T4636" t="str">
        <f>TEXT(Table1[[#This Row],[Joining Date]],"mmmm")</f>
        <v>October</v>
      </c>
      <c r="U4636" t="str">
        <f>TEXT(Table1[[#This Row],[Joining Date]],"yyyy")</f>
        <v>2020</v>
      </c>
      <c r="V4636" s="5">
        <f ca="1">TODAY()-Table1[[#This Row],[Joining Date]]</f>
        <v>2124</v>
      </c>
      <c r="W4636" t="str">
        <f>LEFT(Table1[[#This Row],[Employee Name]],FIND(" ",Table1[[#This Row],[Employee Name]])-1)</f>
        <v>Tarun</v>
      </c>
      <c r="X4636" t="str">
        <f>RIGHT(Table1[[#This Row],[Employee Name]],LEN(Table1[[#This Row],[Employee Name]])-FIND(" ",Table1[[#This Row],[Employee Name]]))</f>
        <v>Verma</v>
      </c>
      <c r="Y4636" t="str">
        <f>Table1[[#This Row],[Department]]&amp;"-"&amp;Table1[[#This Row],[Employee ID]]</f>
        <v>Support-E00384</v>
      </c>
      <c r="Z4636" t="str">
        <f>LEFT(Table1[[#This Row],[Department]],3)</f>
        <v>Sup</v>
      </c>
      <c r="AA4636" t="str">
        <f>_xlfn.XLOOKUP(Table1[[#This Row],[Manager ID]],MANAGERS!A:A,MANAGERS!B:B)</f>
        <v>Manager_17</v>
      </c>
      <c r="AB4636" t="str" cm="1">
        <f t="array" ref="AB4636">_xlfn.XLOOKUP(Table1[[#This Row],[Manager ID]],Table2[[#All],[Manager ID]],Table2[[#All],[Department Head]])</f>
        <v>Finance</v>
      </c>
      <c r="AC4636" s="2">
        <f>_xlfn.XLOOKUP(Table1[[#This Row],[City]],L:L,O:O)</f>
        <v>0.24036902712549932</v>
      </c>
      <c r="AD4636" t="str" cm="1">
        <f t="array" ref="AD4636">_xlfn.IFS(Table1[[#This Row],[Performance Score]]&gt;=90,"Excellent",Table1[[#This Row],[Performance Score]]&gt;=75,"Good",Table1[[#This Row],[Performance Score]]&gt;=60,"Average",Table1[[#This Row],[Performance Score]]&lt;=60,"Need Improvement")</f>
        <v>Average</v>
      </c>
      <c r="AE4636" t="str">
        <f>IF(AND(Table1[[#This Row],[Attendance %]]&gt;=80,(Table1[[#This Row],[Performance Score]]&gt;=80)),"Eligible","Not Eligible")</f>
        <v>Not Eligible</v>
      </c>
      <c r="AF4636" t="str">
        <f>IF(Table1[[#This Row],[Performance Score]]&gt;=80,"High Performer","Low Performer")</f>
        <v>Low Performer</v>
      </c>
      <c r="AG4636" t="str" cm="1">
        <f t="array" aca="1" ref="AG4636" ca="1">_xlfn.IFS(Table1[[#This Row],[Experience]]&lt;=3,"Junior",Table1[[#This Row],[Experience]]&lt;=7,"Mid Level",Table1[[#This Row],[Experience]]&gt;=7,"Senior")</f>
        <v>Mid Level</v>
      </c>
      <c r="AH4636" t="str">
        <f>IF(Table1[[#This Row],[Attendance %]]&gt;75,"OK","Below 75")</f>
        <v>OK</v>
      </c>
      <c r="AI4636" t="b">
        <f>ISBLANK(Table1[[#This Row],[Employee ID]])</f>
        <v>0</v>
      </c>
      <c r="AJ4636" t="b">
        <f>ISNUMBER(Table1[[#This Row],[Total Salary  ]])</f>
        <v>1</v>
      </c>
      <c r="AK4636" t="str">
        <f>IFERROR(_xlfn.XLOOKUP(Table1[[#This Row],[Manager ID]],MANAGERS!A:A,MANAGERS!B:B),"Not Found")</f>
        <v>Manager_17</v>
      </c>
    </row>
    <row r="4637" spans="1:37" x14ac:dyDescent="0.2">
      <c r="A4637" t="s">
        <v>1007</v>
      </c>
      <c r="B4637" t="s">
        <v>39</v>
      </c>
      <c r="C4637" t="s">
        <v>21</v>
      </c>
      <c r="D4637" t="s">
        <v>40</v>
      </c>
      <c r="E4637" t="s">
        <v>22</v>
      </c>
      <c r="F4637" s="1">
        <v>44455</v>
      </c>
      <c r="G4637" s="1">
        <v>29297</v>
      </c>
      <c r="H4637">
        <v>31378</v>
      </c>
      <c r="I4637">
        <v>17366</v>
      </c>
      <c r="J4637">
        <v>72</v>
      </c>
      <c r="K4637">
        <v>99</v>
      </c>
      <c r="L4637" t="s">
        <v>37</v>
      </c>
      <c r="M4637">
        <v>112</v>
      </c>
      <c r="N4637">
        <f>Table1[[#This Row],[Basic Salary]]+Table1[[#This Row],[Bonus]]</f>
        <v>48744</v>
      </c>
      <c r="O4637" s="2">
        <f>Table1[[#This Row],[Bonus]]/Table1[[#This Row],[Basic Salary]]</f>
        <v>0.55344508891580091</v>
      </c>
      <c r="P4637">
        <f ca="1">DATEDIF(Table1[[#This Row],[Date of Birth]],TODAY(),"Y")</f>
        <v>46</v>
      </c>
      <c r="Q4637">
        <f ca="1">DATEDIF(Table1[[#This Row],[Joining Date]],TODAY(),"Y")</f>
        <v>4</v>
      </c>
      <c r="R4637" t="str">
        <f ca="1">IF(YEAR(Table1[[#This Row],[Joining Date]])=YEAR(TODAY()),"Yes","No")</f>
        <v>No</v>
      </c>
      <c r="S4637" t="str">
        <f ca="1">IF(Table1[[#This Row],[Experience]]&gt;5,"Yes","No")</f>
        <v>No</v>
      </c>
      <c r="T4637" t="str">
        <f>TEXT(Table1[[#This Row],[Joining Date]],"mmmm")</f>
        <v>September</v>
      </c>
      <c r="U4637" t="str">
        <f>TEXT(Table1[[#This Row],[Joining Date]],"yyyy")</f>
        <v>2021</v>
      </c>
      <c r="V4637" s="5">
        <f ca="1">TODAY()-Table1[[#This Row],[Joining Date]]</f>
        <v>1784</v>
      </c>
      <c r="W4637" t="str">
        <f>LEFT(Table1[[#This Row],[Employee Name]],FIND(" ",Table1[[#This Row],[Employee Name]])-1)</f>
        <v>Karan</v>
      </c>
      <c r="X4637" t="str">
        <f>RIGHT(Table1[[#This Row],[Employee Name]],LEN(Table1[[#This Row],[Employee Name]])-FIND(" ",Table1[[#This Row],[Employee Name]]))</f>
        <v>Malhotra</v>
      </c>
      <c r="Y4637" t="str">
        <f>Table1[[#This Row],[Department]]&amp;"-"&amp;Table1[[#This Row],[Employee ID]]</f>
        <v>IT-E00951</v>
      </c>
      <c r="Z4637" t="str">
        <f>LEFT(Table1[[#This Row],[Department]],3)</f>
        <v>IT</v>
      </c>
      <c r="AA4637" t="str">
        <f>_xlfn.XLOOKUP(Table1[[#This Row],[Manager ID]],MANAGERS!A:A,MANAGERS!B:B)</f>
        <v>Manager_12</v>
      </c>
      <c r="AB4637" t="str" cm="1">
        <f t="array" ref="AB4637">_xlfn.XLOOKUP(Table1[[#This Row],[Manager ID]],Table2[[#All],[Manager ID]],Table2[[#All],[Department Head]])</f>
        <v>Marketing</v>
      </c>
      <c r="AC4637" s="2">
        <f>_xlfn.XLOOKUP(Table1[[#This Row],[City]],L:L,O:O)</f>
        <v>0.24036902712549932</v>
      </c>
      <c r="AD4637" t="str" cm="1">
        <f t="array" ref="AD4637">_xlfn.IFS(Table1[[#This Row],[Performance Score]]&gt;=90,"Excellent",Table1[[#This Row],[Performance Score]]&gt;=75,"Good",Table1[[#This Row],[Performance Score]]&gt;=60,"Average",Table1[[#This Row],[Performance Score]]&lt;=60,"Need Improvement")</f>
        <v>Excellent</v>
      </c>
      <c r="AE4637" t="str">
        <f>IF(AND(Table1[[#This Row],[Attendance %]]&gt;=80,(Table1[[#This Row],[Performance Score]]&gt;=80)),"Eligible","Not Eligible")</f>
        <v>Not Eligible</v>
      </c>
      <c r="AF4637" t="str">
        <f>IF(Table1[[#This Row],[Performance Score]]&gt;=80,"High Performer","Low Performer")</f>
        <v>High Performer</v>
      </c>
      <c r="AG4637" t="str" cm="1">
        <f t="array" aca="1" ref="AG4637" ca="1">_xlfn.IFS(Table1[[#This Row],[Experience]]&lt;=3,"Junior",Table1[[#This Row],[Experience]]&lt;=7,"Mid Level",Table1[[#This Row],[Experience]]&gt;=7,"Senior")</f>
        <v>Mid Level</v>
      </c>
      <c r="AH4637" t="str">
        <f>IF(Table1[[#This Row],[Attendance %]]&gt;75,"OK","Below 75")</f>
        <v>Below 75</v>
      </c>
      <c r="AI4637" t="b">
        <f>ISBLANK(Table1[[#This Row],[Employee ID]])</f>
        <v>0</v>
      </c>
      <c r="AJ4637" t="b">
        <f>ISNUMBER(Table1[[#This Row],[Total Salary  ]])</f>
        <v>1</v>
      </c>
      <c r="AK4637" t="str">
        <f>IFERROR(_xlfn.XLOOKUP(Table1[[#This Row],[Manager ID]],MANAGERS!A:A,MANAGERS!B:B),"Not Found")</f>
        <v>Manager_12</v>
      </c>
    </row>
    <row r="4638" spans="1:37" x14ac:dyDescent="0.2">
      <c r="A4638" t="s">
        <v>2427</v>
      </c>
      <c r="B4638" t="s">
        <v>95</v>
      </c>
      <c r="C4638" t="s">
        <v>21</v>
      </c>
      <c r="D4638" t="s">
        <v>33</v>
      </c>
      <c r="E4638" t="s">
        <v>65</v>
      </c>
      <c r="F4638" s="1">
        <v>43025</v>
      </c>
      <c r="G4638" s="1">
        <v>36340</v>
      </c>
      <c r="H4638">
        <v>40563</v>
      </c>
      <c r="I4638">
        <v>8171</v>
      </c>
      <c r="J4638">
        <v>75</v>
      </c>
      <c r="K4638">
        <v>100</v>
      </c>
      <c r="L4638" t="s">
        <v>27</v>
      </c>
      <c r="M4638">
        <v>103</v>
      </c>
      <c r="N4638">
        <f>Table1[[#This Row],[Basic Salary]]+Table1[[#This Row],[Bonus]]</f>
        <v>48734</v>
      </c>
      <c r="O4638" s="2">
        <f>Table1[[#This Row],[Bonus]]/Table1[[#This Row],[Basic Salary]]</f>
        <v>0.20143973571974461</v>
      </c>
      <c r="P4638">
        <f ca="1">DATEDIF(Table1[[#This Row],[Date of Birth]],TODAY(),"Y")</f>
        <v>27</v>
      </c>
      <c r="Q4638">
        <f ca="1">DATEDIF(Table1[[#This Row],[Joining Date]],TODAY(),"Y")</f>
        <v>8</v>
      </c>
      <c r="R4638" t="str">
        <f ca="1">IF(YEAR(Table1[[#This Row],[Joining Date]])=YEAR(TODAY()),"Yes","No")</f>
        <v>No</v>
      </c>
      <c r="S4638" t="str">
        <f ca="1">IF(Table1[[#This Row],[Experience]]&gt;5,"Yes","No")</f>
        <v>Yes</v>
      </c>
      <c r="T4638" t="str">
        <f>TEXT(Table1[[#This Row],[Joining Date]],"mmmm")</f>
        <v>October</v>
      </c>
      <c r="U4638" t="str">
        <f>TEXT(Table1[[#This Row],[Joining Date]],"yyyy")</f>
        <v>2017</v>
      </c>
      <c r="V4638" s="5">
        <f ca="1">TODAY()-Table1[[#This Row],[Joining Date]]</f>
        <v>3214</v>
      </c>
      <c r="W4638" t="str">
        <f>LEFT(Table1[[#This Row],[Employee Name]],FIND(" ",Table1[[#This Row],[Employee Name]])-1)</f>
        <v>Ajay</v>
      </c>
      <c r="X4638" t="str">
        <f>RIGHT(Table1[[#This Row],[Employee Name]],LEN(Table1[[#This Row],[Employee Name]])-FIND(" ",Table1[[#This Row],[Employee Name]]))</f>
        <v>Singh</v>
      </c>
      <c r="Y4638" t="str">
        <f>Table1[[#This Row],[Department]]&amp;"-"&amp;Table1[[#This Row],[Employee ID]]</f>
        <v>Marketing-E02371</v>
      </c>
      <c r="Z4638" t="str">
        <f>LEFT(Table1[[#This Row],[Department]],3)</f>
        <v>Mar</v>
      </c>
      <c r="AA4638" t="str">
        <f>_xlfn.XLOOKUP(Table1[[#This Row],[Manager ID]],MANAGERS!A:A,MANAGERS!B:B)</f>
        <v>Manager_3</v>
      </c>
      <c r="AB4638" t="str" cm="1">
        <f t="array" ref="AB4638">_xlfn.XLOOKUP(Table1[[#This Row],[Manager ID]],Table2[[#All],[Manager ID]],Table2[[#All],[Department Head]])</f>
        <v>IT</v>
      </c>
      <c r="AC4638" s="2">
        <f>_xlfn.XLOOKUP(Table1[[#This Row],[City]],L:L,O:O)</f>
        <v>0.23674293405114402</v>
      </c>
      <c r="AD4638" t="str" cm="1">
        <f t="array" ref="AD4638">_xlfn.IFS(Table1[[#This Row],[Performance Score]]&gt;=90,"Excellent",Table1[[#This Row],[Performance Score]]&gt;=75,"Good",Table1[[#This Row],[Performance Score]]&gt;=60,"Average",Table1[[#This Row],[Performance Score]]&lt;=60,"Need Improvement")</f>
        <v>Excellent</v>
      </c>
      <c r="AE4638" t="str">
        <f>IF(AND(Table1[[#This Row],[Attendance %]]&gt;=80,(Table1[[#This Row],[Performance Score]]&gt;=80)),"Eligible","Not Eligible")</f>
        <v>Not Eligible</v>
      </c>
      <c r="AF4638" t="str">
        <f>IF(Table1[[#This Row],[Performance Score]]&gt;=80,"High Performer","Low Performer")</f>
        <v>High Performer</v>
      </c>
      <c r="AG4638" t="str" cm="1">
        <f t="array" aca="1" ref="AG4638" ca="1">_xlfn.IFS(Table1[[#This Row],[Experience]]&lt;=3,"Junior",Table1[[#This Row],[Experience]]&lt;=7,"Mid Level",Table1[[#This Row],[Experience]]&gt;=7,"Senior")</f>
        <v>Senior</v>
      </c>
      <c r="AH4638" t="str">
        <f>IF(Table1[[#This Row],[Attendance %]]&gt;75,"OK","Below 75")</f>
        <v>Below 75</v>
      </c>
      <c r="AI4638" t="b">
        <f>ISBLANK(Table1[[#This Row],[Employee ID]])</f>
        <v>0</v>
      </c>
      <c r="AJ4638" t="b">
        <f>ISNUMBER(Table1[[#This Row],[Total Salary  ]])</f>
        <v>1</v>
      </c>
      <c r="AK4638" t="str">
        <f>IFERROR(_xlfn.XLOOKUP(Table1[[#This Row],[Manager ID]],MANAGERS!A:A,MANAGERS!B:B),"Not Found")</f>
        <v>Manager_3</v>
      </c>
    </row>
    <row r="4639" spans="1:37" x14ac:dyDescent="0.2">
      <c r="A4639" t="s">
        <v>3194</v>
      </c>
      <c r="B4639" t="s">
        <v>85</v>
      </c>
      <c r="C4639" t="s">
        <v>21</v>
      </c>
      <c r="D4639" t="s">
        <v>16</v>
      </c>
      <c r="E4639" t="s">
        <v>26</v>
      </c>
      <c r="F4639" s="1">
        <v>44303</v>
      </c>
      <c r="G4639" s="1">
        <v>39207</v>
      </c>
      <c r="H4639">
        <v>27932</v>
      </c>
      <c r="I4639">
        <v>20744</v>
      </c>
      <c r="J4639">
        <v>81</v>
      </c>
      <c r="K4639">
        <v>45</v>
      </c>
      <c r="L4639" t="s">
        <v>18</v>
      </c>
      <c r="M4639">
        <v>119</v>
      </c>
      <c r="N4639">
        <f>Table1[[#This Row],[Basic Salary]]+Table1[[#This Row],[Bonus]]</f>
        <v>48676</v>
      </c>
      <c r="O4639" s="2">
        <f>Table1[[#This Row],[Bonus]]/Table1[[#This Row],[Basic Salary]]</f>
        <v>0.742660747529715</v>
      </c>
      <c r="P4639">
        <f ca="1">DATEDIF(Table1[[#This Row],[Date of Birth]],TODAY(),"Y")</f>
        <v>19</v>
      </c>
      <c r="Q4639">
        <f ca="1">DATEDIF(Table1[[#This Row],[Joining Date]],TODAY(),"Y")</f>
        <v>5</v>
      </c>
      <c r="R4639" t="str">
        <f ca="1">IF(YEAR(Table1[[#This Row],[Joining Date]])=YEAR(TODAY()),"Yes","No")</f>
        <v>No</v>
      </c>
      <c r="S4639" t="str">
        <f ca="1">IF(Table1[[#This Row],[Experience]]&gt;5,"Yes","No")</f>
        <v>No</v>
      </c>
      <c r="T4639" t="str">
        <f>TEXT(Table1[[#This Row],[Joining Date]],"mmmm")</f>
        <v>April</v>
      </c>
      <c r="U4639" t="str">
        <f>TEXT(Table1[[#This Row],[Joining Date]],"yyyy")</f>
        <v>2021</v>
      </c>
      <c r="V4639" s="5">
        <f ca="1">TODAY()-Table1[[#This Row],[Joining Date]]</f>
        <v>1936</v>
      </c>
      <c r="W4639" t="str">
        <f>LEFT(Table1[[#This Row],[Employee Name]],FIND(" ",Table1[[#This Row],[Employee Name]])-1)</f>
        <v>Pooja</v>
      </c>
      <c r="X4639" t="str">
        <f>RIGHT(Table1[[#This Row],[Employee Name]],LEN(Table1[[#This Row],[Employee Name]])-FIND(" ",Table1[[#This Row],[Employee Name]]))</f>
        <v>Das</v>
      </c>
      <c r="Y4639" t="str">
        <f>Table1[[#This Row],[Department]]&amp;"-"&amp;Table1[[#This Row],[Employee ID]]</f>
        <v>HR-E03138</v>
      </c>
      <c r="Z4639" t="str">
        <f>LEFT(Table1[[#This Row],[Department]],3)</f>
        <v>HR</v>
      </c>
      <c r="AA4639" t="str">
        <f>_xlfn.XLOOKUP(Table1[[#This Row],[Manager ID]],MANAGERS!A:A,MANAGERS!B:B)</f>
        <v>Manager_19</v>
      </c>
      <c r="AB4639" t="str" cm="1">
        <f t="array" ref="AB4639">_xlfn.XLOOKUP(Table1[[#This Row],[Manager ID]],Table2[[#All],[Manager ID]],Table2[[#All],[Department Head]])</f>
        <v>Support</v>
      </c>
      <c r="AC4639" s="2">
        <f>_xlfn.XLOOKUP(Table1[[#This Row],[City]],L:L,O:O)</f>
        <v>0.21356479274849693</v>
      </c>
      <c r="AD4639" t="str" cm="1">
        <f t="array" ref="AD4639">_xlfn.IFS(Table1[[#This Row],[Performance Score]]&gt;=90,"Excellent",Table1[[#This Row],[Performance Score]]&gt;=75,"Good",Table1[[#This Row],[Performance Score]]&gt;=60,"Average",Table1[[#This Row],[Performance Score]]&lt;=60,"Need Improvement")</f>
        <v>Need Improvement</v>
      </c>
      <c r="AE4639" t="str">
        <f>IF(AND(Table1[[#This Row],[Attendance %]]&gt;=80,(Table1[[#This Row],[Performance Score]]&gt;=80)),"Eligible","Not Eligible")</f>
        <v>Not Eligible</v>
      </c>
      <c r="AF4639" t="str">
        <f>IF(Table1[[#This Row],[Performance Score]]&gt;=80,"High Performer","Low Performer")</f>
        <v>Low Performer</v>
      </c>
      <c r="AG4639" t="str" cm="1">
        <f t="array" aca="1" ref="AG4639" ca="1">_xlfn.IFS(Table1[[#This Row],[Experience]]&lt;=3,"Junior",Table1[[#This Row],[Experience]]&lt;=7,"Mid Level",Table1[[#This Row],[Experience]]&gt;=7,"Senior")</f>
        <v>Mid Level</v>
      </c>
      <c r="AH4639" t="str">
        <f>IF(Table1[[#This Row],[Attendance %]]&gt;75,"OK","Below 75")</f>
        <v>OK</v>
      </c>
      <c r="AI4639" t="b">
        <f>ISBLANK(Table1[[#This Row],[Employee ID]])</f>
        <v>0</v>
      </c>
      <c r="AJ4639" t="b">
        <f>ISNUMBER(Table1[[#This Row],[Total Salary  ]])</f>
        <v>1</v>
      </c>
      <c r="AK4639" t="str">
        <f>IFERROR(_xlfn.XLOOKUP(Table1[[#This Row],[Manager ID]],MANAGERS!A:A,MANAGERS!B:B),"Not Found")</f>
        <v>Manager_19</v>
      </c>
    </row>
    <row r="4640" spans="1:37" x14ac:dyDescent="0.2">
      <c r="A4640" t="s">
        <v>4202</v>
      </c>
      <c r="B4640" t="s">
        <v>95</v>
      </c>
      <c r="C4640" t="s">
        <v>15</v>
      </c>
      <c r="D4640" t="s">
        <v>81</v>
      </c>
      <c r="E4640" t="s">
        <v>22</v>
      </c>
      <c r="F4640" s="1">
        <v>42737</v>
      </c>
      <c r="G4640" s="1">
        <v>34182</v>
      </c>
      <c r="H4640">
        <v>30433</v>
      </c>
      <c r="I4640">
        <v>18147</v>
      </c>
      <c r="J4640">
        <v>80</v>
      </c>
      <c r="K4640">
        <v>44</v>
      </c>
      <c r="L4640" t="s">
        <v>53</v>
      </c>
      <c r="M4640">
        <v>116</v>
      </c>
      <c r="N4640">
        <f>Table1[[#This Row],[Basic Salary]]+Table1[[#This Row],[Bonus]]</f>
        <v>48580</v>
      </c>
      <c r="O4640" s="2">
        <f>Table1[[#This Row],[Bonus]]/Table1[[#This Row],[Basic Salary]]</f>
        <v>0.59629349719054969</v>
      </c>
      <c r="P4640">
        <f ca="1">DATEDIF(Table1[[#This Row],[Date of Birth]],TODAY(),"Y")</f>
        <v>33</v>
      </c>
      <c r="Q4640">
        <f ca="1">DATEDIF(Table1[[#This Row],[Joining Date]],TODAY(),"Y")</f>
        <v>9</v>
      </c>
      <c r="R4640" t="str">
        <f ca="1">IF(YEAR(Table1[[#This Row],[Joining Date]])=YEAR(TODAY()),"Yes","No")</f>
        <v>No</v>
      </c>
      <c r="S4640" t="str">
        <f ca="1">IF(Table1[[#This Row],[Experience]]&gt;5,"Yes","No")</f>
        <v>Yes</v>
      </c>
      <c r="T4640" t="str">
        <f>TEXT(Table1[[#This Row],[Joining Date]],"mmmm")</f>
        <v>January</v>
      </c>
      <c r="U4640" t="str">
        <f>TEXT(Table1[[#This Row],[Joining Date]],"yyyy")</f>
        <v>2017</v>
      </c>
      <c r="V4640" s="5">
        <f ca="1">TODAY()-Table1[[#This Row],[Joining Date]]</f>
        <v>3502</v>
      </c>
      <c r="W4640" t="str">
        <f>LEFT(Table1[[#This Row],[Employee Name]],FIND(" ",Table1[[#This Row],[Employee Name]])-1)</f>
        <v>Ajay</v>
      </c>
      <c r="X4640" t="str">
        <f>RIGHT(Table1[[#This Row],[Employee Name]],LEN(Table1[[#This Row],[Employee Name]])-FIND(" ",Table1[[#This Row],[Employee Name]]))</f>
        <v>Singh</v>
      </c>
      <c r="Y4640" t="str">
        <f>Table1[[#This Row],[Department]]&amp;"-"&amp;Table1[[#This Row],[Employee ID]]</f>
        <v>Sales-E04146</v>
      </c>
      <c r="Z4640" t="str">
        <f>LEFT(Table1[[#This Row],[Department]],3)</f>
        <v>Sal</v>
      </c>
      <c r="AA4640" t="str">
        <f>_xlfn.XLOOKUP(Table1[[#This Row],[Manager ID]],MANAGERS!A:A,MANAGERS!B:B)</f>
        <v>Manager_16</v>
      </c>
      <c r="AB4640" t="str" cm="1">
        <f t="array" ref="AB4640">_xlfn.XLOOKUP(Table1[[#This Row],[Manager ID]],Table2[[#All],[Manager ID]],Table2[[#All],[Department Head]])</f>
        <v>Sales</v>
      </c>
      <c r="AC4640" s="2">
        <f>_xlfn.XLOOKUP(Table1[[#This Row],[City]],L:L,O:O)</f>
        <v>0.23685887225230964</v>
      </c>
      <c r="AD4640" t="str" cm="1">
        <f t="array" ref="AD4640">_xlfn.IFS(Table1[[#This Row],[Performance Score]]&gt;=90,"Excellent",Table1[[#This Row],[Performance Score]]&gt;=75,"Good",Table1[[#This Row],[Performance Score]]&gt;=60,"Average",Table1[[#This Row],[Performance Score]]&lt;=60,"Need Improvement")</f>
        <v>Need Improvement</v>
      </c>
      <c r="AE4640" t="str">
        <f>IF(AND(Table1[[#This Row],[Attendance %]]&gt;=80,(Table1[[#This Row],[Performance Score]]&gt;=80)),"Eligible","Not Eligible")</f>
        <v>Not Eligible</v>
      </c>
      <c r="AF4640" t="str">
        <f>IF(Table1[[#This Row],[Performance Score]]&gt;=80,"High Performer","Low Performer")</f>
        <v>Low Performer</v>
      </c>
      <c r="AG4640" t="str" cm="1">
        <f t="array" aca="1" ref="AG4640" ca="1">_xlfn.IFS(Table1[[#This Row],[Experience]]&lt;=3,"Junior",Table1[[#This Row],[Experience]]&lt;=7,"Mid Level",Table1[[#This Row],[Experience]]&gt;=7,"Senior")</f>
        <v>Senior</v>
      </c>
      <c r="AH4640" t="str">
        <f>IF(Table1[[#This Row],[Attendance %]]&gt;75,"OK","Below 75")</f>
        <v>OK</v>
      </c>
      <c r="AI4640" t="b">
        <f>ISBLANK(Table1[[#This Row],[Employee ID]])</f>
        <v>0</v>
      </c>
      <c r="AJ4640" t="b">
        <f>ISNUMBER(Table1[[#This Row],[Total Salary  ]])</f>
        <v>1</v>
      </c>
      <c r="AK4640" t="str">
        <f>IFERROR(_xlfn.XLOOKUP(Table1[[#This Row],[Manager ID]],MANAGERS!A:A,MANAGERS!B:B),"Not Found")</f>
        <v>Manager_16</v>
      </c>
    </row>
    <row r="4641" spans="1:37" x14ac:dyDescent="0.2">
      <c r="A4641" t="s">
        <v>2331</v>
      </c>
      <c r="B4641" t="s">
        <v>85</v>
      </c>
      <c r="C4641" t="s">
        <v>21</v>
      </c>
      <c r="D4641" t="s">
        <v>81</v>
      </c>
      <c r="E4641" t="s">
        <v>65</v>
      </c>
      <c r="F4641" s="1">
        <v>44468</v>
      </c>
      <c r="G4641" s="1">
        <v>38974</v>
      </c>
      <c r="H4641">
        <v>30670</v>
      </c>
      <c r="I4641">
        <v>17890</v>
      </c>
      <c r="J4641">
        <v>90</v>
      </c>
      <c r="K4641">
        <v>57</v>
      </c>
      <c r="L4641" t="s">
        <v>18</v>
      </c>
      <c r="M4641">
        <v>111</v>
      </c>
      <c r="N4641">
        <f>Table1[[#This Row],[Basic Salary]]+Table1[[#This Row],[Bonus]]</f>
        <v>48560</v>
      </c>
      <c r="O4641" s="2">
        <f>Table1[[#This Row],[Bonus]]/Table1[[#This Row],[Basic Salary]]</f>
        <v>0.58330616237365507</v>
      </c>
      <c r="P4641">
        <f ca="1">DATEDIF(Table1[[#This Row],[Date of Birth]],TODAY(),"Y")</f>
        <v>19</v>
      </c>
      <c r="Q4641">
        <f ca="1">DATEDIF(Table1[[#This Row],[Joining Date]],TODAY(),"Y")</f>
        <v>4</v>
      </c>
      <c r="R4641" t="str">
        <f ca="1">IF(YEAR(Table1[[#This Row],[Joining Date]])=YEAR(TODAY()),"Yes","No")</f>
        <v>No</v>
      </c>
      <c r="S4641" t="str">
        <f ca="1">IF(Table1[[#This Row],[Experience]]&gt;5,"Yes","No")</f>
        <v>No</v>
      </c>
      <c r="T4641" t="str">
        <f>TEXT(Table1[[#This Row],[Joining Date]],"mmmm")</f>
        <v>September</v>
      </c>
      <c r="U4641" t="str">
        <f>TEXT(Table1[[#This Row],[Joining Date]],"yyyy")</f>
        <v>2021</v>
      </c>
      <c r="V4641" s="5">
        <f ca="1">TODAY()-Table1[[#This Row],[Joining Date]]</f>
        <v>1771</v>
      </c>
      <c r="W4641" t="str">
        <f>LEFT(Table1[[#This Row],[Employee Name]],FIND(" ",Table1[[#This Row],[Employee Name]])-1)</f>
        <v>Pooja</v>
      </c>
      <c r="X4641" t="str">
        <f>RIGHT(Table1[[#This Row],[Employee Name]],LEN(Table1[[#This Row],[Employee Name]])-FIND(" ",Table1[[#This Row],[Employee Name]]))</f>
        <v>Das</v>
      </c>
      <c r="Y4641" t="str">
        <f>Table1[[#This Row],[Department]]&amp;"-"&amp;Table1[[#This Row],[Employee ID]]</f>
        <v>Sales-E02275</v>
      </c>
      <c r="Z4641" t="str">
        <f>LEFT(Table1[[#This Row],[Department]],3)</f>
        <v>Sal</v>
      </c>
      <c r="AA4641" t="str">
        <f>_xlfn.XLOOKUP(Table1[[#This Row],[Manager ID]],MANAGERS!A:A,MANAGERS!B:B)</f>
        <v>Manager_11</v>
      </c>
      <c r="AB4641" t="str" cm="1">
        <f t="array" ref="AB4641">_xlfn.XLOOKUP(Table1[[#This Row],[Manager ID]],Table2[[#All],[Manager ID]],Table2[[#All],[Department Head]])</f>
        <v>Marketing</v>
      </c>
      <c r="AC4641" s="2">
        <f>_xlfn.XLOOKUP(Table1[[#This Row],[City]],L:L,O:O)</f>
        <v>0.21356479274849693</v>
      </c>
      <c r="AD4641" t="str" cm="1">
        <f t="array" ref="AD4641">_xlfn.IFS(Table1[[#This Row],[Performance Score]]&gt;=90,"Excellent",Table1[[#This Row],[Performance Score]]&gt;=75,"Good",Table1[[#This Row],[Performance Score]]&gt;=60,"Average",Table1[[#This Row],[Performance Score]]&lt;=60,"Need Improvement")</f>
        <v>Need Improvement</v>
      </c>
      <c r="AE4641" t="str">
        <f>IF(AND(Table1[[#This Row],[Attendance %]]&gt;=80,(Table1[[#This Row],[Performance Score]]&gt;=80)),"Eligible","Not Eligible")</f>
        <v>Not Eligible</v>
      </c>
      <c r="AF4641" t="str">
        <f>IF(Table1[[#This Row],[Performance Score]]&gt;=80,"High Performer","Low Performer")</f>
        <v>Low Performer</v>
      </c>
      <c r="AG4641" t="str" cm="1">
        <f t="array" aca="1" ref="AG4641" ca="1">_xlfn.IFS(Table1[[#This Row],[Experience]]&lt;=3,"Junior",Table1[[#This Row],[Experience]]&lt;=7,"Mid Level",Table1[[#This Row],[Experience]]&gt;=7,"Senior")</f>
        <v>Mid Level</v>
      </c>
      <c r="AH4641" t="str">
        <f>IF(Table1[[#This Row],[Attendance %]]&gt;75,"OK","Below 75")</f>
        <v>OK</v>
      </c>
      <c r="AI4641" t="b">
        <f>ISBLANK(Table1[[#This Row],[Employee ID]])</f>
        <v>0</v>
      </c>
      <c r="AJ4641" t="b">
        <f>ISNUMBER(Table1[[#This Row],[Total Salary  ]])</f>
        <v>1</v>
      </c>
      <c r="AK4641" t="str">
        <f>IFERROR(_xlfn.XLOOKUP(Table1[[#This Row],[Manager ID]],MANAGERS!A:A,MANAGERS!B:B),"Not Found")</f>
        <v>Manager_11</v>
      </c>
    </row>
    <row r="4642" spans="1:37" x14ac:dyDescent="0.2">
      <c r="A4642" t="s">
        <v>4968</v>
      </c>
      <c r="B4642" t="s">
        <v>60</v>
      </c>
      <c r="C4642" t="s">
        <v>21</v>
      </c>
      <c r="D4642" t="s">
        <v>33</v>
      </c>
      <c r="E4642" t="s">
        <v>65</v>
      </c>
      <c r="F4642" s="1">
        <v>43926</v>
      </c>
      <c r="G4642" s="1">
        <v>38046</v>
      </c>
      <c r="H4642">
        <v>36245</v>
      </c>
      <c r="I4642">
        <v>12297</v>
      </c>
      <c r="J4642">
        <v>67</v>
      </c>
      <c r="K4642">
        <v>96</v>
      </c>
      <c r="L4642" t="s">
        <v>18</v>
      </c>
      <c r="M4642">
        <v>120</v>
      </c>
      <c r="N4642">
        <f>Table1[[#This Row],[Basic Salary]]+Table1[[#This Row],[Bonus]]</f>
        <v>48542</v>
      </c>
      <c r="O4642" s="2">
        <f>Table1[[#This Row],[Bonus]]/Table1[[#This Row],[Basic Salary]]</f>
        <v>0.33927438267347221</v>
      </c>
      <c r="P4642">
        <f ca="1">DATEDIF(Table1[[#This Row],[Date of Birth]],TODAY(),"Y")</f>
        <v>22</v>
      </c>
      <c r="Q4642">
        <f ca="1">DATEDIF(Table1[[#This Row],[Joining Date]],TODAY(),"Y")</f>
        <v>6</v>
      </c>
      <c r="R4642" t="str">
        <f ca="1">IF(YEAR(Table1[[#This Row],[Joining Date]])=YEAR(TODAY()),"Yes","No")</f>
        <v>No</v>
      </c>
      <c r="S4642" t="str">
        <f ca="1">IF(Table1[[#This Row],[Experience]]&gt;5,"Yes","No")</f>
        <v>Yes</v>
      </c>
      <c r="T4642" t="str">
        <f>TEXT(Table1[[#This Row],[Joining Date]],"mmmm")</f>
        <v>April</v>
      </c>
      <c r="U4642" t="str">
        <f>TEXT(Table1[[#This Row],[Joining Date]],"yyyy")</f>
        <v>2020</v>
      </c>
      <c r="V4642" s="5">
        <f ca="1">TODAY()-Table1[[#This Row],[Joining Date]]</f>
        <v>2313</v>
      </c>
      <c r="W4642" t="str">
        <f>LEFT(Table1[[#This Row],[Employee Name]],FIND(" ",Table1[[#This Row],[Employee Name]])-1)</f>
        <v>Gayathri</v>
      </c>
      <c r="X4642" t="str">
        <f>RIGHT(Table1[[#This Row],[Employee Name]],LEN(Table1[[#This Row],[Employee Name]])-FIND(" ",Table1[[#This Row],[Employee Name]]))</f>
        <v>Iyer</v>
      </c>
      <c r="Y4642" t="str">
        <f>Table1[[#This Row],[Department]]&amp;"-"&amp;Table1[[#This Row],[Employee ID]]</f>
        <v>Marketing-E04912</v>
      </c>
      <c r="Z4642" t="str">
        <f>LEFT(Table1[[#This Row],[Department]],3)</f>
        <v>Mar</v>
      </c>
      <c r="AA4642" t="str">
        <f>_xlfn.XLOOKUP(Table1[[#This Row],[Manager ID]],MANAGERS!A:A,MANAGERS!B:B)</f>
        <v>Manager_20</v>
      </c>
      <c r="AB4642" t="str" cm="1">
        <f t="array" ref="AB4642">_xlfn.XLOOKUP(Table1[[#This Row],[Manager ID]],Table2[[#All],[Manager ID]],Table2[[#All],[Department Head]])</f>
        <v>Operations</v>
      </c>
      <c r="AC4642" s="2">
        <f>_xlfn.XLOOKUP(Table1[[#This Row],[City]],L:L,O:O)</f>
        <v>0.21356479274849693</v>
      </c>
      <c r="AD4642" t="str" cm="1">
        <f t="array" ref="AD4642">_xlfn.IFS(Table1[[#This Row],[Performance Score]]&gt;=90,"Excellent",Table1[[#This Row],[Performance Score]]&gt;=75,"Good",Table1[[#This Row],[Performance Score]]&gt;=60,"Average",Table1[[#This Row],[Performance Score]]&lt;=60,"Need Improvement")</f>
        <v>Excellent</v>
      </c>
      <c r="AE4642" t="str">
        <f>IF(AND(Table1[[#This Row],[Attendance %]]&gt;=80,(Table1[[#This Row],[Performance Score]]&gt;=80)),"Eligible","Not Eligible")</f>
        <v>Not Eligible</v>
      </c>
      <c r="AF4642" t="str">
        <f>IF(Table1[[#This Row],[Performance Score]]&gt;=80,"High Performer","Low Performer")</f>
        <v>High Performer</v>
      </c>
      <c r="AG4642" t="str" cm="1">
        <f t="array" aca="1" ref="AG4642" ca="1">_xlfn.IFS(Table1[[#This Row],[Experience]]&lt;=3,"Junior",Table1[[#This Row],[Experience]]&lt;=7,"Mid Level",Table1[[#This Row],[Experience]]&gt;=7,"Senior")</f>
        <v>Mid Level</v>
      </c>
      <c r="AH4642" t="str">
        <f>IF(Table1[[#This Row],[Attendance %]]&gt;75,"OK","Below 75")</f>
        <v>Below 75</v>
      </c>
      <c r="AI4642" t="b">
        <f>ISBLANK(Table1[[#This Row],[Employee ID]])</f>
        <v>0</v>
      </c>
      <c r="AJ4642" t="b">
        <f>ISNUMBER(Table1[[#This Row],[Total Salary  ]])</f>
        <v>1</v>
      </c>
      <c r="AK4642" t="str">
        <f>IFERROR(_xlfn.XLOOKUP(Table1[[#This Row],[Manager ID]],MANAGERS!A:A,MANAGERS!B:B),"Not Found")</f>
        <v>Manager_20</v>
      </c>
    </row>
    <row r="4643" spans="1:37" x14ac:dyDescent="0.2">
      <c r="A4643" t="s">
        <v>2402</v>
      </c>
      <c r="B4643" t="s">
        <v>45</v>
      </c>
      <c r="C4643" t="s">
        <v>15</v>
      </c>
      <c r="D4643" t="s">
        <v>81</v>
      </c>
      <c r="E4643" t="s">
        <v>51</v>
      </c>
      <c r="F4643" s="1">
        <v>45960</v>
      </c>
      <c r="G4643" s="1">
        <v>29422</v>
      </c>
      <c r="H4643">
        <v>28407</v>
      </c>
      <c r="I4643">
        <v>20118</v>
      </c>
      <c r="J4643">
        <v>73</v>
      </c>
      <c r="K4643">
        <v>79</v>
      </c>
      <c r="L4643" t="s">
        <v>27</v>
      </c>
      <c r="M4643">
        <v>103</v>
      </c>
      <c r="N4643">
        <f>Table1[[#This Row],[Basic Salary]]+Table1[[#This Row],[Bonus]]</f>
        <v>48525</v>
      </c>
      <c r="O4643" s="2">
        <f>Table1[[#This Row],[Bonus]]/Table1[[#This Row],[Basic Salary]]</f>
        <v>0.70820572394128212</v>
      </c>
      <c r="P4643">
        <f ca="1">DATEDIF(Table1[[#This Row],[Date of Birth]],TODAY(),"Y")</f>
        <v>46</v>
      </c>
      <c r="Q4643">
        <f ca="1">DATEDIF(Table1[[#This Row],[Joining Date]],TODAY(),"Y")</f>
        <v>0</v>
      </c>
      <c r="R4643" t="str">
        <f ca="1">IF(YEAR(Table1[[#This Row],[Joining Date]])=YEAR(TODAY()),"Yes","No")</f>
        <v>No</v>
      </c>
      <c r="S4643" t="str">
        <f ca="1">IF(Table1[[#This Row],[Experience]]&gt;5,"Yes","No")</f>
        <v>No</v>
      </c>
      <c r="T4643" t="str">
        <f>TEXT(Table1[[#This Row],[Joining Date]],"mmmm")</f>
        <v>October</v>
      </c>
      <c r="U4643" t="str">
        <f>TEXT(Table1[[#This Row],[Joining Date]],"yyyy")</f>
        <v>2025</v>
      </c>
      <c r="V4643" s="5">
        <f ca="1">TODAY()-Table1[[#This Row],[Joining Date]]</f>
        <v>279</v>
      </c>
      <c r="W4643" t="str">
        <f>LEFT(Table1[[#This Row],[Employee Name]],FIND(" ",Table1[[#This Row],[Employee Name]])-1)</f>
        <v>Ananya</v>
      </c>
      <c r="X4643" t="str">
        <f>RIGHT(Table1[[#This Row],[Employee Name]],LEN(Table1[[#This Row],[Employee Name]])-FIND(" ",Table1[[#This Row],[Employee Name]]))</f>
        <v>Rao</v>
      </c>
      <c r="Y4643" t="str">
        <f>Table1[[#This Row],[Department]]&amp;"-"&amp;Table1[[#This Row],[Employee ID]]</f>
        <v>Sales-E02346</v>
      </c>
      <c r="Z4643" t="str">
        <f>LEFT(Table1[[#This Row],[Department]],3)</f>
        <v>Sal</v>
      </c>
      <c r="AA4643" t="str">
        <f>_xlfn.XLOOKUP(Table1[[#This Row],[Manager ID]],MANAGERS!A:A,MANAGERS!B:B)</f>
        <v>Manager_3</v>
      </c>
      <c r="AB4643" t="str" cm="1">
        <f t="array" ref="AB4643">_xlfn.XLOOKUP(Table1[[#This Row],[Manager ID]],Table2[[#All],[Manager ID]],Table2[[#All],[Department Head]])</f>
        <v>IT</v>
      </c>
      <c r="AC4643" s="2">
        <f>_xlfn.XLOOKUP(Table1[[#This Row],[City]],L:L,O:O)</f>
        <v>0.23674293405114402</v>
      </c>
      <c r="AD4643" t="str" cm="1">
        <f t="array" ref="AD4643">_xlfn.IFS(Table1[[#This Row],[Performance Score]]&gt;=90,"Excellent",Table1[[#This Row],[Performance Score]]&gt;=75,"Good",Table1[[#This Row],[Performance Score]]&gt;=60,"Average",Table1[[#This Row],[Performance Score]]&lt;=60,"Need Improvement")</f>
        <v>Good</v>
      </c>
      <c r="AE4643" t="str">
        <f>IF(AND(Table1[[#This Row],[Attendance %]]&gt;=80,(Table1[[#This Row],[Performance Score]]&gt;=80)),"Eligible","Not Eligible")</f>
        <v>Not Eligible</v>
      </c>
      <c r="AF4643" t="str">
        <f>IF(Table1[[#This Row],[Performance Score]]&gt;=80,"High Performer","Low Performer")</f>
        <v>Low Performer</v>
      </c>
      <c r="AG4643" t="str" cm="1">
        <f t="array" aca="1" ref="AG4643" ca="1">_xlfn.IFS(Table1[[#This Row],[Experience]]&lt;=3,"Junior",Table1[[#This Row],[Experience]]&lt;=7,"Mid Level",Table1[[#This Row],[Experience]]&gt;=7,"Senior")</f>
        <v>Junior</v>
      </c>
      <c r="AH4643" t="str">
        <f>IF(Table1[[#This Row],[Attendance %]]&gt;75,"OK","Below 75")</f>
        <v>Below 75</v>
      </c>
      <c r="AI4643" t="b">
        <f>ISBLANK(Table1[[#This Row],[Employee ID]])</f>
        <v>0</v>
      </c>
      <c r="AJ4643" t="b">
        <f>ISNUMBER(Table1[[#This Row],[Total Salary  ]])</f>
        <v>1</v>
      </c>
      <c r="AK4643" t="str">
        <f>IFERROR(_xlfn.XLOOKUP(Table1[[#This Row],[Manager ID]],MANAGERS!A:A,MANAGERS!B:B),"Not Found")</f>
        <v>Manager_3</v>
      </c>
    </row>
    <row r="4644" spans="1:37" x14ac:dyDescent="0.2">
      <c r="A4644" t="s">
        <v>4044</v>
      </c>
      <c r="B4644" t="s">
        <v>129</v>
      </c>
      <c r="C4644" t="s">
        <v>15</v>
      </c>
      <c r="D4644" t="s">
        <v>25</v>
      </c>
      <c r="E4644" t="s">
        <v>22</v>
      </c>
      <c r="F4644" s="1">
        <v>42095</v>
      </c>
      <c r="G4644" s="1">
        <v>33385</v>
      </c>
      <c r="H4644">
        <v>28192</v>
      </c>
      <c r="I4644">
        <v>20328</v>
      </c>
      <c r="J4644">
        <v>70</v>
      </c>
      <c r="K4644">
        <v>95</v>
      </c>
      <c r="L4644" t="s">
        <v>31</v>
      </c>
      <c r="M4644">
        <v>109</v>
      </c>
      <c r="N4644">
        <f>Table1[[#This Row],[Basic Salary]]+Table1[[#This Row],[Bonus]]</f>
        <v>48520</v>
      </c>
      <c r="O4644" s="2">
        <f>Table1[[#This Row],[Bonus]]/Table1[[#This Row],[Basic Salary]]</f>
        <v>0.72105561861520995</v>
      </c>
      <c r="P4644">
        <f ca="1">DATEDIF(Table1[[#This Row],[Date of Birth]],TODAY(),"Y")</f>
        <v>35</v>
      </c>
      <c r="Q4644">
        <f ca="1">DATEDIF(Table1[[#This Row],[Joining Date]],TODAY(),"Y")</f>
        <v>11</v>
      </c>
      <c r="R4644" t="str">
        <f ca="1">IF(YEAR(Table1[[#This Row],[Joining Date]])=YEAR(TODAY()),"Yes","No")</f>
        <v>No</v>
      </c>
      <c r="S4644" t="str">
        <f ca="1">IF(Table1[[#This Row],[Experience]]&gt;5,"Yes","No")</f>
        <v>Yes</v>
      </c>
      <c r="T4644" t="str">
        <f>TEXT(Table1[[#This Row],[Joining Date]],"mmmm")</f>
        <v>April</v>
      </c>
      <c r="U4644" t="str">
        <f>TEXT(Table1[[#This Row],[Joining Date]],"yyyy")</f>
        <v>2015</v>
      </c>
      <c r="V4644" s="5">
        <f ca="1">TODAY()-Table1[[#This Row],[Joining Date]]</f>
        <v>4144</v>
      </c>
      <c r="W4644" t="str">
        <f>LEFT(Table1[[#This Row],[Employee Name]],FIND(" ",Table1[[#This Row],[Employee Name]])-1)</f>
        <v>Aarav</v>
      </c>
      <c r="X4644" t="str">
        <f>RIGHT(Table1[[#This Row],[Employee Name]],LEN(Table1[[#This Row],[Employee Name]])-FIND(" ",Table1[[#This Row],[Employee Name]]))</f>
        <v>Sharma</v>
      </c>
      <c r="Y4644" t="str">
        <f>Table1[[#This Row],[Department]]&amp;"-"&amp;Table1[[#This Row],[Employee ID]]</f>
        <v>Finance-E03988</v>
      </c>
      <c r="Z4644" t="str">
        <f>LEFT(Table1[[#This Row],[Department]],3)</f>
        <v>Fin</v>
      </c>
      <c r="AA4644" t="str">
        <f>_xlfn.XLOOKUP(Table1[[#This Row],[Manager ID]],MANAGERS!A:A,MANAGERS!B:B)</f>
        <v>Manager_9</v>
      </c>
      <c r="AB4644" t="str" cm="1">
        <f t="array" ref="AB4644">_xlfn.XLOOKUP(Table1[[#This Row],[Manager ID]],Table2[[#All],[Manager ID]],Table2[[#All],[Department Head]])</f>
        <v>Sales</v>
      </c>
      <c r="AC4644" s="2">
        <f>_xlfn.XLOOKUP(Table1[[#This Row],[City]],L:L,O:O)</f>
        <v>0.241864189087755</v>
      </c>
      <c r="AD4644" t="str" cm="1">
        <f t="array" ref="AD4644">_xlfn.IFS(Table1[[#This Row],[Performance Score]]&gt;=90,"Excellent",Table1[[#This Row],[Performance Score]]&gt;=75,"Good",Table1[[#This Row],[Performance Score]]&gt;=60,"Average",Table1[[#This Row],[Performance Score]]&lt;=60,"Need Improvement")</f>
        <v>Excellent</v>
      </c>
      <c r="AE4644" t="str">
        <f>IF(AND(Table1[[#This Row],[Attendance %]]&gt;=80,(Table1[[#This Row],[Performance Score]]&gt;=80)),"Eligible","Not Eligible")</f>
        <v>Not Eligible</v>
      </c>
      <c r="AF4644" t="str">
        <f>IF(Table1[[#This Row],[Performance Score]]&gt;=80,"High Performer","Low Performer")</f>
        <v>High Performer</v>
      </c>
      <c r="AG4644" t="str" cm="1">
        <f t="array" aca="1" ref="AG4644" ca="1">_xlfn.IFS(Table1[[#This Row],[Experience]]&lt;=3,"Junior",Table1[[#This Row],[Experience]]&lt;=7,"Mid Level",Table1[[#This Row],[Experience]]&gt;=7,"Senior")</f>
        <v>Senior</v>
      </c>
      <c r="AH4644" t="str">
        <f>IF(Table1[[#This Row],[Attendance %]]&gt;75,"OK","Below 75")</f>
        <v>Below 75</v>
      </c>
      <c r="AI4644" t="b">
        <f>ISBLANK(Table1[[#This Row],[Employee ID]])</f>
        <v>0</v>
      </c>
      <c r="AJ4644" t="b">
        <f>ISNUMBER(Table1[[#This Row],[Total Salary  ]])</f>
        <v>1</v>
      </c>
      <c r="AK4644" t="str">
        <f>IFERROR(_xlfn.XLOOKUP(Table1[[#This Row],[Manager ID]],MANAGERS!A:A,MANAGERS!B:B),"Not Found")</f>
        <v>Manager_9</v>
      </c>
    </row>
    <row r="4645" spans="1:37" x14ac:dyDescent="0.2">
      <c r="A4645" t="s">
        <v>2665</v>
      </c>
      <c r="B4645" t="s">
        <v>69</v>
      </c>
      <c r="C4645" t="s">
        <v>21</v>
      </c>
      <c r="D4645" t="s">
        <v>46</v>
      </c>
      <c r="E4645" t="s">
        <v>22</v>
      </c>
      <c r="F4645" s="1">
        <v>43299</v>
      </c>
      <c r="G4645" s="1">
        <v>36155</v>
      </c>
      <c r="H4645">
        <v>32073</v>
      </c>
      <c r="I4645">
        <v>16365</v>
      </c>
      <c r="J4645">
        <v>93</v>
      </c>
      <c r="K4645">
        <v>68</v>
      </c>
      <c r="L4645" t="s">
        <v>23</v>
      </c>
      <c r="M4645">
        <v>102</v>
      </c>
      <c r="N4645">
        <f>Table1[[#This Row],[Basic Salary]]+Table1[[#This Row],[Bonus]]</f>
        <v>48438</v>
      </c>
      <c r="O4645" s="2">
        <f>Table1[[#This Row],[Bonus]]/Table1[[#This Row],[Basic Salary]]</f>
        <v>0.51024225984472926</v>
      </c>
      <c r="P4645">
        <f ca="1">DATEDIF(Table1[[#This Row],[Date of Birth]],TODAY(),"Y")</f>
        <v>27</v>
      </c>
      <c r="Q4645">
        <f ca="1">DATEDIF(Table1[[#This Row],[Joining Date]],TODAY(),"Y")</f>
        <v>8</v>
      </c>
      <c r="R4645" t="str">
        <f ca="1">IF(YEAR(Table1[[#This Row],[Joining Date]])=YEAR(TODAY()),"Yes","No")</f>
        <v>No</v>
      </c>
      <c r="S4645" t="str">
        <f ca="1">IF(Table1[[#This Row],[Experience]]&gt;5,"Yes","No")</f>
        <v>Yes</v>
      </c>
      <c r="T4645" t="str">
        <f>TEXT(Table1[[#This Row],[Joining Date]],"mmmm")</f>
        <v>July</v>
      </c>
      <c r="U4645" t="str">
        <f>TEXT(Table1[[#This Row],[Joining Date]],"yyyy")</f>
        <v>2018</v>
      </c>
      <c r="V4645" s="5">
        <f ca="1">TODAY()-Table1[[#This Row],[Joining Date]]</f>
        <v>2940</v>
      </c>
      <c r="W4645" t="str">
        <f>LEFT(Table1[[#This Row],[Employee Name]],FIND(" ",Table1[[#This Row],[Employee Name]])-1)</f>
        <v>Neha</v>
      </c>
      <c r="X4645" t="str">
        <f>RIGHT(Table1[[#This Row],[Employee Name]],LEN(Table1[[#This Row],[Employee Name]])-FIND(" ",Table1[[#This Row],[Employee Name]]))</f>
        <v>Kulkarni</v>
      </c>
      <c r="Y4645" t="str">
        <f>Table1[[#This Row],[Department]]&amp;"-"&amp;Table1[[#This Row],[Employee ID]]</f>
        <v>Support-E02609</v>
      </c>
      <c r="Z4645" t="str">
        <f>LEFT(Table1[[#This Row],[Department]],3)</f>
        <v>Sup</v>
      </c>
      <c r="AA4645" t="str">
        <f>_xlfn.XLOOKUP(Table1[[#This Row],[Manager ID]],MANAGERS!A:A,MANAGERS!B:B)</f>
        <v>Manager_2</v>
      </c>
      <c r="AB4645" t="str" cm="1">
        <f t="array" ref="AB4645">_xlfn.XLOOKUP(Table1[[#This Row],[Manager ID]],Table2[[#All],[Manager ID]],Table2[[#All],[Department Head]])</f>
        <v>Sales</v>
      </c>
      <c r="AC4645" s="2">
        <f>_xlfn.XLOOKUP(Table1[[#This Row],[City]],L:L,O:O)</f>
        <v>0.23486488519629886</v>
      </c>
      <c r="AD4645" t="str" cm="1">
        <f t="array" ref="AD4645">_xlfn.IFS(Table1[[#This Row],[Performance Score]]&gt;=90,"Excellent",Table1[[#This Row],[Performance Score]]&gt;=75,"Good",Table1[[#This Row],[Performance Score]]&gt;=60,"Average",Table1[[#This Row],[Performance Score]]&lt;=60,"Need Improvement")</f>
        <v>Average</v>
      </c>
      <c r="AE4645" t="str">
        <f>IF(AND(Table1[[#This Row],[Attendance %]]&gt;=80,(Table1[[#This Row],[Performance Score]]&gt;=80)),"Eligible","Not Eligible")</f>
        <v>Not Eligible</v>
      </c>
      <c r="AF4645" t="str">
        <f>IF(Table1[[#This Row],[Performance Score]]&gt;=80,"High Performer","Low Performer")</f>
        <v>Low Performer</v>
      </c>
      <c r="AG4645" t="str" cm="1">
        <f t="array" aca="1" ref="AG4645" ca="1">_xlfn.IFS(Table1[[#This Row],[Experience]]&lt;=3,"Junior",Table1[[#This Row],[Experience]]&lt;=7,"Mid Level",Table1[[#This Row],[Experience]]&gt;=7,"Senior")</f>
        <v>Senior</v>
      </c>
      <c r="AH4645" t="str">
        <f>IF(Table1[[#This Row],[Attendance %]]&gt;75,"OK","Below 75")</f>
        <v>OK</v>
      </c>
      <c r="AI4645" t="b">
        <f>ISBLANK(Table1[[#This Row],[Employee ID]])</f>
        <v>0</v>
      </c>
      <c r="AJ4645" t="b">
        <f>ISNUMBER(Table1[[#This Row],[Total Salary  ]])</f>
        <v>1</v>
      </c>
      <c r="AK4645" t="str">
        <f>IFERROR(_xlfn.XLOOKUP(Table1[[#This Row],[Manager ID]],MANAGERS!A:A,MANAGERS!B:B),"Not Found")</f>
        <v>Manager_2</v>
      </c>
    </row>
    <row r="4646" spans="1:37" x14ac:dyDescent="0.2">
      <c r="A4646" t="s">
        <v>1837</v>
      </c>
      <c r="B4646" t="s">
        <v>39</v>
      </c>
      <c r="C4646" t="s">
        <v>21</v>
      </c>
      <c r="D4646" t="s">
        <v>16</v>
      </c>
      <c r="E4646" t="s">
        <v>51</v>
      </c>
      <c r="F4646" s="1">
        <v>42477</v>
      </c>
      <c r="G4646" s="1">
        <v>40599</v>
      </c>
      <c r="H4646">
        <v>41617</v>
      </c>
      <c r="I4646">
        <v>6762</v>
      </c>
      <c r="J4646">
        <v>74</v>
      </c>
      <c r="K4646">
        <v>87</v>
      </c>
      <c r="L4646" t="s">
        <v>18</v>
      </c>
      <c r="M4646">
        <v>118</v>
      </c>
      <c r="N4646">
        <f>Table1[[#This Row],[Basic Salary]]+Table1[[#This Row],[Bonus]]</f>
        <v>48379</v>
      </c>
      <c r="O4646" s="2">
        <f>Table1[[#This Row],[Bonus]]/Table1[[#This Row],[Basic Salary]]</f>
        <v>0.16248167816036715</v>
      </c>
      <c r="P4646">
        <f ca="1">DATEDIF(Table1[[#This Row],[Date of Birth]],TODAY(),"Y")</f>
        <v>15</v>
      </c>
      <c r="Q4646">
        <f ca="1">DATEDIF(Table1[[#This Row],[Joining Date]],TODAY(),"Y")</f>
        <v>10</v>
      </c>
      <c r="R4646" t="str">
        <f ca="1">IF(YEAR(Table1[[#This Row],[Joining Date]])=YEAR(TODAY()),"Yes","No")</f>
        <v>No</v>
      </c>
      <c r="S4646" t="str">
        <f ca="1">IF(Table1[[#This Row],[Experience]]&gt;5,"Yes","No")</f>
        <v>Yes</v>
      </c>
      <c r="T4646" t="str">
        <f>TEXT(Table1[[#This Row],[Joining Date]],"mmmm")</f>
        <v>April</v>
      </c>
      <c r="U4646" t="str">
        <f>TEXT(Table1[[#This Row],[Joining Date]],"yyyy")</f>
        <v>2016</v>
      </c>
      <c r="V4646" s="5">
        <f ca="1">TODAY()-Table1[[#This Row],[Joining Date]]</f>
        <v>3762</v>
      </c>
      <c r="W4646" t="str">
        <f>LEFT(Table1[[#This Row],[Employee Name]],FIND(" ",Table1[[#This Row],[Employee Name]])-1)</f>
        <v>Karan</v>
      </c>
      <c r="X4646" t="str">
        <f>RIGHT(Table1[[#This Row],[Employee Name]],LEN(Table1[[#This Row],[Employee Name]])-FIND(" ",Table1[[#This Row],[Employee Name]]))</f>
        <v>Malhotra</v>
      </c>
      <c r="Y4646" t="str">
        <f>Table1[[#This Row],[Department]]&amp;"-"&amp;Table1[[#This Row],[Employee ID]]</f>
        <v>HR-E01781</v>
      </c>
      <c r="Z4646" t="str">
        <f>LEFT(Table1[[#This Row],[Department]],3)</f>
        <v>HR</v>
      </c>
      <c r="AA4646" t="str">
        <f>_xlfn.XLOOKUP(Table1[[#This Row],[Manager ID]],MANAGERS!A:A,MANAGERS!B:B)</f>
        <v>Manager_18</v>
      </c>
      <c r="AB4646" t="str" cm="1">
        <f t="array" ref="AB4646">_xlfn.XLOOKUP(Table1[[#This Row],[Manager ID]],Table2[[#All],[Manager ID]],Table2[[#All],[Department Head]])</f>
        <v>Support</v>
      </c>
      <c r="AC4646" s="2">
        <f>_xlfn.XLOOKUP(Table1[[#This Row],[City]],L:L,O:O)</f>
        <v>0.21356479274849693</v>
      </c>
      <c r="AD4646" t="str" cm="1">
        <f t="array" ref="AD4646">_xlfn.IFS(Table1[[#This Row],[Performance Score]]&gt;=90,"Excellent",Table1[[#This Row],[Performance Score]]&gt;=75,"Good",Table1[[#This Row],[Performance Score]]&gt;=60,"Average",Table1[[#This Row],[Performance Score]]&lt;=60,"Need Improvement")</f>
        <v>Good</v>
      </c>
      <c r="AE4646" t="str">
        <f>IF(AND(Table1[[#This Row],[Attendance %]]&gt;=80,(Table1[[#This Row],[Performance Score]]&gt;=80)),"Eligible","Not Eligible")</f>
        <v>Not Eligible</v>
      </c>
      <c r="AF4646" t="str">
        <f>IF(Table1[[#This Row],[Performance Score]]&gt;=80,"High Performer","Low Performer")</f>
        <v>High Performer</v>
      </c>
      <c r="AG4646" t="str" cm="1">
        <f t="array" aca="1" ref="AG4646" ca="1">_xlfn.IFS(Table1[[#This Row],[Experience]]&lt;=3,"Junior",Table1[[#This Row],[Experience]]&lt;=7,"Mid Level",Table1[[#This Row],[Experience]]&gt;=7,"Senior")</f>
        <v>Senior</v>
      </c>
      <c r="AH4646" t="str">
        <f>IF(Table1[[#This Row],[Attendance %]]&gt;75,"OK","Below 75")</f>
        <v>Below 75</v>
      </c>
      <c r="AI4646" t="b">
        <f>ISBLANK(Table1[[#This Row],[Employee ID]])</f>
        <v>0</v>
      </c>
      <c r="AJ4646" t="b">
        <f>ISNUMBER(Table1[[#This Row],[Total Salary  ]])</f>
        <v>1</v>
      </c>
      <c r="AK4646" t="str">
        <f>IFERROR(_xlfn.XLOOKUP(Table1[[#This Row],[Manager ID]],MANAGERS!A:A,MANAGERS!B:B),"Not Found")</f>
        <v>Manager_18</v>
      </c>
    </row>
    <row r="4647" spans="1:37" x14ac:dyDescent="0.2">
      <c r="A4647" t="s">
        <v>2969</v>
      </c>
      <c r="B4647" t="s">
        <v>60</v>
      </c>
      <c r="C4647" t="s">
        <v>15</v>
      </c>
      <c r="D4647" t="s">
        <v>46</v>
      </c>
      <c r="E4647" t="s">
        <v>30</v>
      </c>
      <c r="F4647" s="1">
        <v>44321</v>
      </c>
      <c r="G4647" s="1">
        <v>37993</v>
      </c>
      <c r="H4647">
        <v>38916</v>
      </c>
      <c r="I4647">
        <v>9442</v>
      </c>
      <c r="J4647">
        <v>80</v>
      </c>
      <c r="K4647">
        <v>61</v>
      </c>
      <c r="L4647" t="s">
        <v>23</v>
      </c>
      <c r="M4647">
        <v>116</v>
      </c>
      <c r="N4647">
        <f>Table1[[#This Row],[Basic Salary]]+Table1[[#This Row],[Bonus]]</f>
        <v>48358</v>
      </c>
      <c r="O4647" s="2">
        <f>Table1[[#This Row],[Bonus]]/Table1[[#This Row],[Basic Salary]]</f>
        <v>0.2426251413300442</v>
      </c>
      <c r="P4647">
        <f ca="1">DATEDIF(Table1[[#This Row],[Date of Birth]],TODAY(),"Y")</f>
        <v>22</v>
      </c>
      <c r="Q4647">
        <f ca="1">DATEDIF(Table1[[#This Row],[Joining Date]],TODAY(),"Y")</f>
        <v>5</v>
      </c>
      <c r="R4647" t="str">
        <f ca="1">IF(YEAR(Table1[[#This Row],[Joining Date]])=YEAR(TODAY()),"Yes","No")</f>
        <v>No</v>
      </c>
      <c r="S4647" t="str">
        <f ca="1">IF(Table1[[#This Row],[Experience]]&gt;5,"Yes","No")</f>
        <v>No</v>
      </c>
      <c r="T4647" t="str">
        <f>TEXT(Table1[[#This Row],[Joining Date]],"mmmm")</f>
        <v>May</v>
      </c>
      <c r="U4647" t="str">
        <f>TEXT(Table1[[#This Row],[Joining Date]],"yyyy")</f>
        <v>2021</v>
      </c>
      <c r="V4647" s="5">
        <f ca="1">TODAY()-Table1[[#This Row],[Joining Date]]</f>
        <v>1918</v>
      </c>
      <c r="W4647" t="str">
        <f>LEFT(Table1[[#This Row],[Employee Name]],FIND(" ",Table1[[#This Row],[Employee Name]])-1)</f>
        <v>Gayathri</v>
      </c>
      <c r="X4647" t="str">
        <f>RIGHT(Table1[[#This Row],[Employee Name]],LEN(Table1[[#This Row],[Employee Name]])-FIND(" ",Table1[[#This Row],[Employee Name]]))</f>
        <v>Iyer</v>
      </c>
      <c r="Y4647" t="str">
        <f>Table1[[#This Row],[Department]]&amp;"-"&amp;Table1[[#This Row],[Employee ID]]</f>
        <v>Support-E02913</v>
      </c>
      <c r="Z4647" t="str">
        <f>LEFT(Table1[[#This Row],[Department]],3)</f>
        <v>Sup</v>
      </c>
      <c r="AA4647" t="str">
        <f>_xlfn.XLOOKUP(Table1[[#This Row],[Manager ID]],MANAGERS!A:A,MANAGERS!B:B)</f>
        <v>Manager_16</v>
      </c>
      <c r="AB4647" t="str" cm="1">
        <f t="array" ref="AB4647">_xlfn.XLOOKUP(Table1[[#This Row],[Manager ID]],Table2[[#All],[Manager ID]],Table2[[#All],[Department Head]])</f>
        <v>Sales</v>
      </c>
      <c r="AC4647" s="2">
        <f>_xlfn.XLOOKUP(Table1[[#This Row],[City]],L:L,O:O)</f>
        <v>0.23486488519629886</v>
      </c>
      <c r="AD4647" t="str" cm="1">
        <f t="array" ref="AD4647">_xlfn.IFS(Table1[[#This Row],[Performance Score]]&gt;=90,"Excellent",Table1[[#This Row],[Performance Score]]&gt;=75,"Good",Table1[[#This Row],[Performance Score]]&gt;=60,"Average",Table1[[#This Row],[Performance Score]]&lt;=60,"Need Improvement")</f>
        <v>Average</v>
      </c>
      <c r="AE4647" t="str">
        <f>IF(AND(Table1[[#This Row],[Attendance %]]&gt;=80,(Table1[[#This Row],[Performance Score]]&gt;=80)),"Eligible","Not Eligible")</f>
        <v>Not Eligible</v>
      </c>
      <c r="AF4647" t="str">
        <f>IF(Table1[[#This Row],[Performance Score]]&gt;=80,"High Performer","Low Performer")</f>
        <v>Low Performer</v>
      </c>
      <c r="AG4647" t="str" cm="1">
        <f t="array" aca="1" ref="AG4647" ca="1">_xlfn.IFS(Table1[[#This Row],[Experience]]&lt;=3,"Junior",Table1[[#This Row],[Experience]]&lt;=7,"Mid Level",Table1[[#This Row],[Experience]]&gt;=7,"Senior")</f>
        <v>Mid Level</v>
      </c>
      <c r="AH4647" t="str">
        <f>IF(Table1[[#This Row],[Attendance %]]&gt;75,"OK","Below 75")</f>
        <v>OK</v>
      </c>
      <c r="AI4647" t="b">
        <f>ISBLANK(Table1[[#This Row],[Employee ID]])</f>
        <v>0</v>
      </c>
      <c r="AJ4647" t="b">
        <f>ISNUMBER(Table1[[#This Row],[Total Salary  ]])</f>
        <v>1</v>
      </c>
      <c r="AK4647" t="str">
        <f>IFERROR(_xlfn.XLOOKUP(Table1[[#This Row],[Manager ID]],MANAGERS!A:A,MANAGERS!B:B),"Not Found")</f>
        <v>Manager_16</v>
      </c>
    </row>
    <row r="4648" spans="1:37" x14ac:dyDescent="0.2">
      <c r="A4648" t="s">
        <v>472</v>
      </c>
      <c r="B4648" t="s">
        <v>93</v>
      </c>
      <c r="C4648" t="s">
        <v>21</v>
      </c>
      <c r="D4648" t="s">
        <v>81</v>
      </c>
      <c r="E4648" t="s">
        <v>17</v>
      </c>
      <c r="F4648" s="1">
        <v>43285</v>
      </c>
      <c r="G4648" s="1">
        <v>36200</v>
      </c>
      <c r="H4648">
        <v>40191</v>
      </c>
      <c r="I4648">
        <v>8112</v>
      </c>
      <c r="J4648">
        <v>62</v>
      </c>
      <c r="K4648">
        <v>40</v>
      </c>
      <c r="L4648" t="s">
        <v>34</v>
      </c>
      <c r="M4648">
        <v>105</v>
      </c>
      <c r="N4648">
        <f>Table1[[#This Row],[Basic Salary]]+Table1[[#This Row],[Bonus]]</f>
        <v>48303</v>
      </c>
      <c r="O4648" s="2">
        <f>Table1[[#This Row],[Bonus]]/Table1[[#This Row],[Basic Salary]]</f>
        <v>0.20183623199223708</v>
      </c>
      <c r="P4648">
        <f ca="1">DATEDIF(Table1[[#This Row],[Date of Birth]],TODAY(),"Y")</f>
        <v>27</v>
      </c>
      <c r="Q4648">
        <f ca="1">DATEDIF(Table1[[#This Row],[Joining Date]],TODAY(),"Y")</f>
        <v>8</v>
      </c>
      <c r="R4648" t="str">
        <f ca="1">IF(YEAR(Table1[[#This Row],[Joining Date]])=YEAR(TODAY()),"Yes","No")</f>
        <v>No</v>
      </c>
      <c r="S4648" t="str">
        <f ca="1">IF(Table1[[#This Row],[Experience]]&gt;5,"Yes","No")</f>
        <v>Yes</v>
      </c>
      <c r="T4648" t="str">
        <f>TEXT(Table1[[#This Row],[Joining Date]],"mmmm")</f>
        <v>July</v>
      </c>
      <c r="U4648" t="str">
        <f>TEXT(Table1[[#This Row],[Joining Date]],"yyyy")</f>
        <v>2018</v>
      </c>
      <c r="V4648" s="5">
        <f ca="1">TODAY()-Table1[[#This Row],[Joining Date]]</f>
        <v>2954</v>
      </c>
      <c r="W4648" t="str">
        <f>LEFT(Table1[[#This Row],[Employee Name]],FIND(" ",Table1[[#This Row],[Employee Name]])-1)</f>
        <v>Priya</v>
      </c>
      <c r="X4648" t="str">
        <f>RIGHT(Table1[[#This Row],[Employee Name]],LEN(Table1[[#This Row],[Employee Name]])-FIND(" ",Table1[[#This Row],[Employee Name]]))</f>
        <v>Reddy</v>
      </c>
      <c r="Y4648" t="str">
        <f>Table1[[#This Row],[Department]]&amp;"-"&amp;Table1[[#This Row],[Employee ID]]</f>
        <v>Sales-E00416</v>
      </c>
      <c r="Z4648" t="str">
        <f>LEFT(Table1[[#This Row],[Department]],3)</f>
        <v>Sal</v>
      </c>
      <c r="AA4648" t="str">
        <f>_xlfn.XLOOKUP(Table1[[#This Row],[Manager ID]],MANAGERS!A:A,MANAGERS!B:B)</f>
        <v>Manager_5</v>
      </c>
      <c r="AB4648" t="str" cm="1">
        <f t="array" ref="AB4648">_xlfn.XLOOKUP(Table1[[#This Row],[Manager ID]],Table2[[#All],[Manager ID]],Table2[[#All],[Department Head]])</f>
        <v>Sales</v>
      </c>
      <c r="AC4648" s="2">
        <f>_xlfn.XLOOKUP(Table1[[#This Row],[City]],L:L,O:O)</f>
        <v>0.24030340748661314</v>
      </c>
      <c r="AD4648" t="str" cm="1">
        <f t="array" ref="AD4648">_xlfn.IFS(Table1[[#This Row],[Performance Score]]&gt;=90,"Excellent",Table1[[#This Row],[Performance Score]]&gt;=75,"Good",Table1[[#This Row],[Performance Score]]&gt;=60,"Average",Table1[[#This Row],[Performance Score]]&lt;=60,"Need Improvement")</f>
        <v>Need Improvement</v>
      </c>
      <c r="AE4648" t="str">
        <f>IF(AND(Table1[[#This Row],[Attendance %]]&gt;=80,(Table1[[#This Row],[Performance Score]]&gt;=80)),"Eligible","Not Eligible")</f>
        <v>Not Eligible</v>
      </c>
      <c r="AF4648" t="str">
        <f>IF(Table1[[#This Row],[Performance Score]]&gt;=80,"High Performer","Low Performer")</f>
        <v>Low Performer</v>
      </c>
      <c r="AG4648" t="str" cm="1">
        <f t="array" aca="1" ref="AG4648" ca="1">_xlfn.IFS(Table1[[#This Row],[Experience]]&lt;=3,"Junior",Table1[[#This Row],[Experience]]&lt;=7,"Mid Level",Table1[[#This Row],[Experience]]&gt;=7,"Senior")</f>
        <v>Senior</v>
      </c>
      <c r="AH4648" t="str">
        <f>IF(Table1[[#This Row],[Attendance %]]&gt;75,"OK","Below 75")</f>
        <v>Below 75</v>
      </c>
      <c r="AI4648" t="b">
        <f>ISBLANK(Table1[[#This Row],[Employee ID]])</f>
        <v>0</v>
      </c>
      <c r="AJ4648" t="b">
        <f>ISNUMBER(Table1[[#This Row],[Total Salary  ]])</f>
        <v>1</v>
      </c>
      <c r="AK4648" t="str">
        <f>IFERROR(_xlfn.XLOOKUP(Table1[[#This Row],[Manager ID]],MANAGERS!A:A,MANAGERS!B:B),"Not Found")</f>
        <v>Manager_5</v>
      </c>
    </row>
    <row r="4649" spans="1:37" x14ac:dyDescent="0.2">
      <c r="A4649" t="s">
        <v>2788</v>
      </c>
      <c r="B4649" t="s">
        <v>39</v>
      </c>
      <c r="C4649" t="s">
        <v>21</v>
      </c>
      <c r="D4649" t="s">
        <v>40</v>
      </c>
      <c r="E4649" t="s">
        <v>22</v>
      </c>
      <c r="F4649" s="1">
        <v>42427</v>
      </c>
      <c r="G4649" s="1">
        <v>34382</v>
      </c>
      <c r="H4649">
        <v>34881</v>
      </c>
      <c r="I4649">
        <v>13391</v>
      </c>
      <c r="J4649">
        <v>80</v>
      </c>
      <c r="K4649">
        <v>87</v>
      </c>
      <c r="L4649" t="s">
        <v>23</v>
      </c>
      <c r="M4649">
        <v>119</v>
      </c>
      <c r="N4649">
        <f>Table1[[#This Row],[Basic Salary]]+Table1[[#This Row],[Bonus]]</f>
        <v>48272</v>
      </c>
      <c r="O4649" s="2">
        <f>Table1[[#This Row],[Bonus]]/Table1[[#This Row],[Basic Salary]]</f>
        <v>0.38390527794501306</v>
      </c>
      <c r="P4649">
        <f ca="1">DATEDIF(Table1[[#This Row],[Date of Birth]],TODAY(),"Y")</f>
        <v>32</v>
      </c>
      <c r="Q4649">
        <f ca="1">DATEDIF(Table1[[#This Row],[Joining Date]],TODAY(),"Y")</f>
        <v>10</v>
      </c>
      <c r="R4649" t="str">
        <f ca="1">IF(YEAR(Table1[[#This Row],[Joining Date]])=YEAR(TODAY()),"Yes","No")</f>
        <v>No</v>
      </c>
      <c r="S4649" t="str">
        <f ca="1">IF(Table1[[#This Row],[Experience]]&gt;5,"Yes","No")</f>
        <v>Yes</v>
      </c>
      <c r="T4649" t="str">
        <f>TEXT(Table1[[#This Row],[Joining Date]],"mmmm")</f>
        <v>February</v>
      </c>
      <c r="U4649" t="str">
        <f>TEXT(Table1[[#This Row],[Joining Date]],"yyyy")</f>
        <v>2016</v>
      </c>
      <c r="V4649" s="5">
        <f ca="1">TODAY()-Table1[[#This Row],[Joining Date]]</f>
        <v>3812</v>
      </c>
      <c r="W4649" t="str">
        <f>LEFT(Table1[[#This Row],[Employee Name]],FIND(" ",Table1[[#This Row],[Employee Name]])-1)</f>
        <v>Karan</v>
      </c>
      <c r="X4649" t="str">
        <f>RIGHT(Table1[[#This Row],[Employee Name]],LEN(Table1[[#This Row],[Employee Name]])-FIND(" ",Table1[[#This Row],[Employee Name]]))</f>
        <v>Malhotra</v>
      </c>
      <c r="Y4649" t="str">
        <f>Table1[[#This Row],[Department]]&amp;"-"&amp;Table1[[#This Row],[Employee ID]]</f>
        <v>IT-E02732</v>
      </c>
      <c r="Z4649" t="str">
        <f>LEFT(Table1[[#This Row],[Department]],3)</f>
        <v>IT</v>
      </c>
      <c r="AA4649" t="str">
        <f>_xlfn.XLOOKUP(Table1[[#This Row],[Manager ID]],MANAGERS!A:A,MANAGERS!B:B)</f>
        <v>Manager_19</v>
      </c>
      <c r="AB4649" t="str" cm="1">
        <f t="array" ref="AB4649">_xlfn.XLOOKUP(Table1[[#This Row],[Manager ID]],Table2[[#All],[Manager ID]],Table2[[#All],[Department Head]])</f>
        <v>Support</v>
      </c>
      <c r="AC4649" s="2">
        <f>_xlfn.XLOOKUP(Table1[[#This Row],[City]],L:L,O:O)</f>
        <v>0.23486488519629886</v>
      </c>
      <c r="AD4649" t="str" cm="1">
        <f t="array" ref="AD4649">_xlfn.IFS(Table1[[#This Row],[Performance Score]]&gt;=90,"Excellent",Table1[[#This Row],[Performance Score]]&gt;=75,"Good",Table1[[#This Row],[Performance Score]]&gt;=60,"Average",Table1[[#This Row],[Performance Score]]&lt;=60,"Need Improvement")</f>
        <v>Good</v>
      </c>
      <c r="AE4649" t="str">
        <f>IF(AND(Table1[[#This Row],[Attendance %]]&gt;=80,(Table1[[#This Row],[Performance Score]]&gt;=80)),"Eligible","Not Eligible")</f>
        <v>Eligible</v>
      </c>
      <c r="AF4649" t="str">
        <f>IF(Table1[[#This Row],[Performance Score]]&gt;=80,"High Performer","Low Performer")</f>
        <v>High Performer</v>
      </c>
      <c r="AG4649" t="str" cm="1">
        <f t="array" aca="1" ref="AG4649" ca="1">_xlfn.IFS(Table1[[#This Row],[Experience]]&lt;=3,"Junior",Table1[[#This Row],[Experience]]&lt;=7,"Mid Level",Table1[[#This Row],[Experience]]&gt;=7,"Senior")</f>
        <v>Senior</v>
      </c>
      <c r="AH4649" t="str">
        <f>IF(Table1[[#This Row],[Attendance %]]&gt;75,"OK","Below 75")</f>
        <v>OK</v>
      </c>
      <c r="AI4649" t="b">
        <f>ISBLANK(Table1[[#This Row],[Employee ID]])</f>
        <v>0</v>
      </c>
      <c r="AJ4649" t="b">
        <f>ISNUMBER(Table1[[#This Row],[Total Salary  ]])</f>
        <v>1</v>
      </c>
      <c r="AK4649" t="str">
        <f>IFERROR(_xlfn.XLOOKUP(Table1[[#This Row],[Manager ID]],MANAGERS!A:A,MANAGERS!B:B),"Not Found")</f>
        <v>Manager_19</v>
      </c>
    </row>
    <row r="4650" spans="1:37" x14ac:dyDescent="0.2">
      <c r="A4650" t="s">
        <v>4178</v>
      </c>
      <c r="B4650" t="s">
        <v>45</v>
      </c>
      <c r="C4650" t="s">
        <v>21</v>
      </c>
      <c r="D4650" t="s">
        <v>33</v>
      </c>
      <c r="E4650" t="s">
        <v>17</v>
      </c>
      <c r="F4650" s="1">
        <v>42893</v>
      </c>
      <c r="G4650" s="1">
        <v>40343</v>
      </c>
      <c r="H4650">
        <v>33725</v>
      </c>
      <c r="I4650">
        <v>14538</v>
      </c>
      <c r="J4650">
        <v>60</v>
      </c>
      <c r="K4650">
        <v>77</v>
      </c>
      <c r="L4650" t="s">
        <v>23</v>
      </c>
      <c r="M4650">
        <v>106</v>
      </c>
      <c r="N4650">
        <f>Table1[[#This Row],[Basic Salary]]+Table1[[#This Row],[Bonus]]</f>
        <v>48263</v>
      </c>
      <c r="O4650" s="2">
        <f>Table1[[#This Row],[Bonus]]/Table1[[#This Row],[Basic Salary]]</f>
        <v>0.43107487027427727</v>
      </c>
      <c r="P4650">
        <f ca="1">DATEDIF(Table1[[#This Row],[Date of Birth]],TODAY(),"Y")</f>
        <v>16</v>
      </c>
      <c r="Q4650">
        <f ca="1">DATEDIF(Table1[[#This Row],[Joining Date]],TODAY(),"Y")</f>
        <v>9</v>
      </c>
      <c r="R4650" t="str">
        <f ca="1">IF(YEAR(Table1[[#This Row],[Joining Date]])=YEAR(TODAY()),"Yes","No")</f>
        <v>No</v>
      </c>
      <c r="S4650" t="str">
        <f ca="1">IF(Table1[[#This Row],[Experience]]&gt;5,"Yes","No")</f>
        <v>Yes</v>
      </c>
      <c r="T4650" t="str">
        <f>TEXT(Table1[[#This Row],[Joining Date]],"mmmm")</f>
        <v>June</v>
      </c>
      <c r="U4650" t="str">
        <f>TEXT(Table1[[#This Row],[Joining Date]],"yyyy")</f>
        <v>2017</v>
      </c>
      <c r="V4650" s="5">
        <f ca="1">TODAY()-Table1[[#This Row],[Joining Date]]</f>
        <v>3346</v>
      </c>
      <c r="W4650" t="str">
        <f>LEFT(Table1[[#This Row],[Employee Name]],FIND(" ",Table1[[#This Row],[Employee Name]])-1)</f>
        <v>Ananya</v>
      </c>
      <c r="X4650" t="str">
        <f>RIGHT(Table1[[#This Row],[Employee Name]],LEN(Table1[[#This Row],[Employee Name]])-FIND(" ",Table1[[#This Row],[Employee Name]]))</f>
        <v>Rao</v>
      </c>
      <c r="Y4650" t="str">
        <f>Table1[[#This Row],[Department]]&amp;"-"&amp;Table1[[#This Row],[Employee ID]]</f>
        <v>Marketing-E04122</v>
      </c>
      <c r="Z4650" t="str">
        <f>LEFT(Table1[[#This Row],[Department]],3)</f>
        <v>Mar</v>
      </c>
      <c r="AA4650" t="str">
        <f>_xlfn.XLOOKUP(Table1[[#This Row],[Manager ID]],MANAGERS!A:A,MANAGERS!B:B)</f>
        <v>Manager_6</v>
      </c>
      <c r="AB4650" t="str" cm="1">
        <f t="array" ref="AB4650">_xlfn.XLOOKUP(Table1[[#This Row],[Manager ID]],Table2[[#All],[Manager ID]],Table2[[#All],[Department Head]])</f>
        <v>HR</v>
      </c>
      <c r="AC4650" s="2">
        <f>_xlfn.XLOOKUP(Table1[[#This Row],[City]],L:L,O:O)</f>
        <v>0.23486488519629886</v>
      </c>
      <c r="AD4650" t="str" cm="1">
        <f t="array" ref="AD4650">_xlfn.IFS(Table1[[#This Row],[Performance Score]]&gt;=90,"Excellent",Table1[[#This Row],[Performance Score]]&gt;=75,"Good",Table1[[#This Row],[Performance Score]]&gt;=60,"Average",Table1[[#This Row],[Performance Score]]&lt;=60,"Need Improvement")</f>
        <v>Good</v>
      </c>
      <c r="AE4650" t="str">
        <f>IF(AND(Table1[[#This Row],[Attendance %]]&gt;=80,(Table1[[#This Row],[Performance Score]]&gt;=80)),"Eligible","Not Eligible")</f>
        <v>Not Eligible</v>
      </c>
      <c r="AF4650" t="str">
        <f>IF(Table1[[#This Row],[Performance Score]]&gt;=80,"High Performer","Low Performer")</f>
        <v>Low Performer</v>
      </c>
      <c r="AG4650" t="str" cm="1">
        <f t="array" aca="1" ref="AG4650" ca="1">_xlfn.IFS(Table1[[#This Row],[Experience]]&lt;=3,"Junior",Table1[[#This Row],[Experience]]&lt;=7,"Mid Level",Table1[[#This Row],[Experience]]&gt;=7,"Senior")</f>
        <v>Senior</v>
      </c>
      <c r="AH4650" t="str">
        <f>IF(Table1[[#This Row],[Attendance %]]&gt;75,"OK","Below 75")</f>
        <v>Below 75</v>
      </c>
      <c r="AI4650" t="b">
        <f>ISBLANK(Table1[[#This Row],[Employee ID]])</f>
        <v>0</v>
      </c>
      <c r="AJ4650" t="b">
        <f>ISNUMBER(Table1[[#This Row],[Total Salary  ]])</f>
        <v>1</v>
      </c>
      <c r="AK4650" t="str">
        <f>IFERROR(_xlfn.XLOOKUP(Table1[[#This Row],[Manager ID]],MANAGERS!A:A,MANAGERS!B:B),"Not Found")</f>
        <v>Manager_6</v>
      </c>
    </row>
    <row r="4651" spans="1:37" x14ac:dyDescent="0.2">
      <c r="A4651" t="s">
        <v>4924</v>
      </c>
      <c r="B4651" t="s">
        <v>14</v>
      </c>
      <c r="C4651" t="s">
        <v>21</v>
      </c>
      <c r="D4651" t="s">
        <v>16</v>
      </c>
      <c r="E4651" t="s">
        <v>26</v>
      </c>
      <c r="F4651" s="1">
        <v>42243</v>
      </c>
      <c r="G4651" s="1">
        <v>35281</v>
      </c>
      <c r="H4651">
        <v>28704</v>
      </c>
      <c r="I4651">
        <v>19547</v>
      </c>
      <c r="J4651">
        <v>61</v>
      </c>
      <c r="K4651">
        <v>79</v>
      </c>
      <c r="L4651" t="s">
        <v>31</v>
      </c>
      <c r="M4651">
        <v>101</v>
      </c>
      <c r="N4651">
        <f>Table1[[#This Row],[Basic Salary]]+Table1[[#This Row],[Bonus]]</f>
        <v>48251</v>
      </c>
      <c r="O4651" s="2">
        <f>Table1[[#This Row],[Bonus]]/Table1[[#This Row],[Basic Salary]]</f>
        <v>0.68098522853957633</v>
      </c>
      <c r="P4651">
        <f ca="1">DATEDIF(Table1[[#This Row],[Date of Birth]],TODAY(),"Y")</f>
        <v>30</v>
      </c>
      <c r="Q4651">
        <f ca="1">DATEDIF(Table1[[#This Row],[Joining Date]],TODAY(),"Y")</f>
        <v>10</v>
      </c>
      <c r="R4651" t="str">
        <f ca="1">IF(YEAR(Table1[[#This Row],[Joining Date]])=YEAR(TODAY()),"Yes","No")</f>
        <v>No</v>
      </c>
      <c r="S4651" t="str">
        <f ca="1">IF(Table1[[#This Row],[Experience]]&gt;5,"Yes","No")</f>
        <v>Yes</v>
      </c>
      <c r="T4651" t="str">
        <f>TEXT(Table1[[#This Row],[Joining Date]],"mmmm")</f>
        <v>August</v>
      </c>
      <c r="U4651" t="str">
        <f>TEXT(Table1[[#This Row],[Joining Date]],"yyyy")</f>
        <v>2015</v>
      </c>
      <c r="V4651" s="5">
        <f ca="1">TODAY()-Table1[[#This Row],[Joining Date]]</f>
        <v>3996</v>
      </c>
      <c r="W4651" t="str">
        <f>LEFT(Table1[[#This Row],[Employee Name]],FIND(" ",Table1[[#This Row],[Employee Name]])-1)</f>
        <v>Nisha</v>
      </c>
      <c r="X4651" t="str">
        <f>RIGHT(Table1[[#This Row],[Employee Name]],LEN(Table1[[#This Row],[Employee Name]])-FIND(" ",Table1[[#This Row],[Employee Name]]))</f>
        <v>Kapoor</v>
      </c>
      <c r="Y4651" t="str">
        <f>Table1[[#This Row],[Department]]&amp;"-"&amp;Table1[[#This Row],[Employee ID]]</f>
        <v>HR-E04868</v>
      </c>
      <c r="Z4651" t="str">
        <f>LEFT(Table1[[#This Row],[Department]],3)</f>
        <v>HR</v>
      </c>
      <c r="AA4651" t="str">
        <f>_xlfn.XLOOKUP(Table1[[#This Row],[Manager ID]],MANAGERS!A:A,MANAGERS!B:B)</f>
        <v>Manager_1</v>
      </c>
      <c r="AB4651" t="str" cm="1">
        <f t="array" ref="AB4651">_xlfn.XLOOKUP(Table1[[#This Row],[Manager ID]],Table2[[#All],[Manager ID]],Table2[[#All],[Department Head]])</f>
        <v>Support</v>
      </c>
      <c r="AC4651" s="2">
        <f>_xlfn.XLOOKUP(Table1[[#This Row],[City]],L:L,O:O)</f>
        <v>0.241864189087755</v>
      </c>
      <c r="AD4651" t="str" cm="1">
        <f t="array" ref="AD4651">_xlfn.IFS(Table1[[#This Row],[Performance Score]]&gt;=90,"Excellent",Table1[[#This Row],[Performance Score]]&gt;=75,"Good",Table1[[#This Row],[Performance Score]]&gt;=60,"Average",Table1[[#This Row],[Performance Score]]&lt;=60,"Need Improvement")</f>
        <v>Good</v>
      </c>
      <c r="AE4651" t="str">
        <f>IF(AND(Table1[[#This Row],[Attendance %]]&gt;=80,(Table1[[#This Row],[Performance Score]]&gt;=80)),"Eligible","Not Eligible")</f>
        <v>Not Eligible</v>
      </c>
      <c r="AF4651" t="str">
        <f>IF(Table1[[#This Row],[Performance Score]]&gt;=80,"High Performer","Low Performer")</f>
        <v>Low Performer</v>
      </c>
      <c r="AG4651" t="str" cm="1">
        <f t="array" aca="1" ref="AG4651" ca="1">_xlfn.IFS(Table1[[#This Row],[Experience]]&lt;=3,"Junior",Table1[[#This Row],[Experience]]&lt;=7,"Mid Level",Table1[[#This Row],[Experience]]&gt;=7,"Senior")</f>
        <v>Senior</v>
      </c>
      <c r="AH4651" t="str">
        <f>IF(Table1[[#This Row],[Attendance %]]&gt;75,"OK","Below 75")</f>
        <v>Below 75</v>
      </c>
      <c r="AI4651" t="b">
        <f>ISBLANK(Table1[[#This Row],[Employee ID]])</f>
        <v>0</v>
      </c>
      <c r="AJ4651" t="b">
        <f>ISNUMBER(Table1[[#This Row],[Total Salary  ]])</f>
        <v>1</v>
      </c>
      <c r="AK4651" t="str">
        <f>IFERROR(_xlfn.XLOOKUP(Table1[[#This Row],[Manager ID]],MANAGERS!A:A,MANAGERS!B:B),"Not Found")</f>
        <v>Manager_1</v>
      </c>
    </row>
    <row r="4652" spans="1:37" x14ac:dyDescent="0.2">
      <c r="A4652" t="s">
        <v>4249</v>
      </c>
      <c r="B4652" t="s">
        <v>77</v>
      </c>
      <c r="C4652" t="s">
        <v>21</v>
      </c>
      <c r="D4652" t="s">
        <v>81</v>
      </c>
      <c r="E4652" t="s">
        <v>17</v>
      </c>
      <c r="F4652" s="1">
        <v>43921</v>
      </c>
      <c r="G4652" s="1">
        <v>35656</v>
      </c>
      <c r="H4652">
        <v>27240</v>
      </c>
      <c r="I4652">
        <v>20930</v>
      </c>
      <c r="J4652">
        <v>80</v>
      </c>
      <c r="K4652">
        <v>94</v>
      </c>
      <c r="L4652" t="s">
        <v>53</v>
      </c>
      <c r="M4652">
        <v>106</v>
      </c>
      <c r="N4652">
        <f>Table1[[#This Row],[Basic Salary]]+Table1[[#This Row],[Bonus]]</f>
        <v>48170</v>
      </c>
      <c r="O4652" s="2">
        <f>Table1[[#This Row],[Bonus]]/Table1[[#This Row],[Basic Salary]]</f>
        <v>0.76835535976505143</v>
      </c>
      <c r="P4652">
        <f ca="1">DATEDIF(Table1[[#This Row],[Date of Birth]],TODAY(),"Y")</f>
        <v>28</v>
      </c>
      <c r="Q4652">
        <f ca="1">DATEDIF(Table1[[#This Row],[Joining Date]],TODAY(),"Y")</f>
        <v>6</v>
      </c>
      <c r="R4652" t="str">
        <f ca="1">IF(YEAR(Table1[[#This Row],[Joining Date]])=YEAR(TODAY()),"Yes","No")</f>
        <v>No</v>
      </c>
      <c r="S4652" t="str">
        <f ca="1">IF(Table1[[#This Row],[Experience]]&gt;5,"Yes","No")</f>
        <v>Yes</v>
      </c>
      <c r="T4652" t="str">
        <f>TEXT(Table1[[#This Row],[Joining Date]],"mmmm")</f>
        <v>March</v>
      </c>
      <c r="U4652" t="str">
        <f>TEXT(Table1[[#This Row],[Joining Date]],"yyyy")</f>
        <v>2020</v>
      </c>
      <c r="V4652" s="5">
        <f ca="1">TODAY()-Table1[[#This Row],[Joining Date]]</f>
        <v>2318</v>
      </c>
      <c r="W4652" t="str">
        <f>LEFT(Table1[[#This Row],[Employee Name]],FIND(" ",Table1[[#This Row],[Employee Name]])-1)</f>
        <v>Rohan</v>
      </c>
      <c r="X4652" t="str">
        <f>RIGHT(Table1[[#This Row],[Employee Name]],LEN(Table1[[#This Row],[Employee Name]])-FIND(" ",Table1[[#This Row],[Employee Name]]))</f>
        <v>Gupta</v>
      </c>
      <c r="Y4652" t="str">
        <f>Table1[[#This Row],[Department]]&amp;"-"&amp;Table1[[#This Row],[Employee ID]]</f>
        <v>Sales-E04193</v>
      </c>
      <c r="Z4652" t="str">
        <f>LEFT(Table1[[#This Row],[Department]],3)</f>
        <v>Sal</v>
      </c>
      <c r="AA4652" t="str">
        <f>_xlfn.XLOOKUP(Table1[[#This Row],[Manager ID]],MANAGERS!A:A,MANAGERS!B:B)</f>
        <v>Manager_6</v>
      </c>
      <c r="AB4652" t="str" cm="1">
        <f t="array" ref="AB4652">_xlfn.XLOOKUP(Table1[[#This Row],[Manager ID]],Table2[[#All],[Manager ID]],Table2[[#All],[Department Head]])</f>
        <v>HR</v>
      </c>
      <c r="AC4652" s="2">
        <f>_xlfn.XLOOKUP(Table1[[#This Row],[City]],L:L,O:O)</f>
        <v>0.23685887225230964</v>
      </c>
      <c r="AD4652" t="str" cm="1">
        <f t="array" ref="AD4652">_xlfn.IFS(Table1[[#This Row],[Performance Score]]&gt;=90,"Excellent",Table1[[#This Row],[Performance Score]]&gt;=75,"Good",Table1[[#This Row],[Performance Score]]&gt;=60,"Average",Table1[[#This Row],[Performance Score]]&lt;=60,"Need Improvement")</f>
        <v>Excellent</v>
      </c>
      <c r="AE4652" t="str">
        <f>IF(AND(Table1[[#This Row],[Attendance %]]&gt;=80,(Table1[[#This Row],[Performance Score]]&gt;=80)),"Eligible","Not Eligible")</f>
        <v>Eligible</v>
      </c>
      <c r="AF4652" t="str">
        <f>IF(Table1[[#This Row],[Performance Score]]&gt;=80,"High Performer","Low Performer")</f>
        <v>High Performer</v>
      </c>
      <c r="AG4652" t="str" cm="1">
        <f t="array" aca="1" ref="AG4652" ca="1">_xlfn.IFS(Table1[[#This Row],[Experience]]&lt;=3,"Junior",Table1[[#This Row],[Experience]]&lt;=7,"Mid Level",Table1[[#This Row],[Experience]]&gt;=7,"Senior")</f>
        <v>Mid Level</v>
      </c>
      <c r="AH4652" t="str">
        <f>IF(Table1[[#This Row],[Attendance %]]&gt;75,"OK","Below 75")</f>
        <v>OK</v>
      </c>
      <c r="AI4652" t="b">
        <f>ISBLANK(Table1[[#This Row],[Employee ID]])</f>
        <v>0</v>
      </c>
      <c r="AJ4652" t="b">
        <f>ISNUMBER(Table1[[#This Row],[Total Salary  ]])</f>
        <v>1</v>
      </c>
      <c r="AK4652" t="str">
        <f>IFERROR(_xlfn.XLOOKUP(Table1[[#This Row],[Manager ID]],MANAGERS!A:A,MANAGERS!B:B),"Not Found")</f>
        <v>Manager_6</v>
      </c>
    </row>
    <row r="4653" spans="1:37" x14ac:dyDescent="0.2">
      <c r="A4653" t="s">
        <v>883</v>
      </c>
      <c r="B4653" t="s">
        <v>36</v>
      </c>
      <c r="C4653" t="s">
        <v>21</v>
      </c>
      <c r="D4653" t="s">
        <v>46</v>
      </c>
      <c r="E4653" t="s">
        <v>30</v>
      </c>
      <c r="F4653" s="1">
        <v>42363</v>
      </c>
      <c r="G4653" s="1">
        <v>31270</v>
      </c>
      <c r="H4653">
        <v>42709</v>
      </c>
      <c r="I4653">
        <v>5454</v>
      </c>
      <c r="J4653">
        <v>72</v>
      </c>
      <c r="K4653">
        <v>47</v>
      </c>
      <c r="L4653" t="s">
        <v>34</v>
      </c>
      <c r="M4653">
        <v>101</v>
      </c>
      <c r="N4653">
        <f>Table1[[#This Row],[Basic Salary]]+Table1[[#This Row],[Bonus]]</f>
        <v>48163</v>
      </c>
      <c r="O4653" s="2">
        <f>Table1[[#This Row],[Bonus]]/Table1[[#This Row],[Basic Salary]]</f>
        <v>0.12770142124610737</v>
      </c>
      <c r="P4653">
        <f ca="1">DATEDIF(Table1[[#This Row],[Date of Birth]],TODAY(),"Y")</f>
        <v>40</v>
      </c>
      <c r="Q4653">
        <f ca="1">DATEDIF(Table1[[#This Row],[Joining Date]],TODAY(),"Y")</f>
        <v>10</v>
      </c>
      <c r="R4653" t="str">
        <f ca="1">IF(YEAR(Table1[[#This Row],[Joining Date]])=YEAR(TODAY()),"Yes","No")</f>
        <v>No</v>
      </c>
      <c r="S4653" t="str">
        <f ca="1">IF(Table1[[#This Row],[Experience]]&gt;5,"Yes","No")</f>
        <v>Yes</v>
      </c>
      <c r="T4653" t="str">
        <f>TEXT(Table1[[#This Row],[Joining Date]],"mmmm")</f>
        <v>December</v>
      </c>
      <c r="U4653" t="str">
        <f>TEXT(Table1[[#This Row],[Joining Date]],"yyyy")</f>
        <v>2015</v>
      </c>
      <c r="V4653" s="5">
        <f ca="1">TODAY()-Table1[[#This Row],[Joining Date]]</f>
        <v>3876</v>
      </c>
      <c r="W4653" t="str">
        <f>LEFT(Table1[[#This Row],[Employee Name]],FIND(" ",Table1[[#This Row],[Employee Name]])-1)</f>
        <v>Meera</v>
      </c>
      <c r="X4653" t="str">
        <f>RIGHT(Table1[[#This Row],[Employee Name]],LEN(Table1[[#This Row],[Employee Name]])-FIND(" ",Table1[[#This Row],[Employee Name]]))</f>
        <v>Joshi</v>
      </c>
      <c r="Y4653" t="str">
        <f>Table1[[#This Row],[Department]]&amp;"-"&amp;Table1[[#This Row],[Employee ID]]</f>
        <v>Support-E00827</v>
      </c>
      <c r="Z4653" t="str">
        <f>LEFT(Table1[[#This Row],[Department]],3)</f>
        <v>Sup</v>
      </c>
      <c r="AA4653" t="str">
        <f>_xlfn.XLOOKUP(Table1[[#This Row],[Manager ID]],MANAGERS!A:A,MANAGERS!B:B)</f>
        <v>Manager_1</v>
      </c>
      <c r="AB4653" t="str" cm="1">
        <f t="array" ref="AB4653">_xlfn.XLOOKUP(Table1[[#This Row],[Manager ID]],Table2[[#All],[Manager ID]],Table2[[#All],[Department Head]])</f>
        <v>Support</v>
      </c>
      <c r="AC4653" s="2">
        <f>_xlfn.XLOOKUP(Table1[[#This Row],[City]],L:L,O:O)</f>
        <v>0.24030340748661314</v>
      </c>
      <c r="AD4653" t="str" cm="1">
        <f t="array" ref="AD4653">_xlfn.IFS(Table1[[#This Row],[Performance Score]]&gt;=90,"Excellent",Table1[[#This Row],[Performance Score]]&gt;=75,"Good",Table1[[#This Row],[Performance Score]]&gt;=60,"Average",Table1[[#This Row],[Performance Score]]&lt;=60,"Need Improvement")</f>
        <v>Need Improvement</v>
      </c>
      <c r="AE4653" t="str">
        <f>IF(AND(Table1[[#This Row],[Attendance %]]&gt;=80,(Table1[[#This Row],[Performance Score]]&gt;=80)),"Eligible","Not Eligible")</f>
        <v>Not Eligible</v>
      </c>
      <c r="AF4653" t="str">
        <f>IF(Table1[[#This Row],[Performance Score]]&gt;=80,"High Performer","Low Performer")</f>
        <v>Low Performer</v>
      </c>
      <c r="AG4653" t="str" cm="1">
        <f t="array" aca="1" ref="AG4653" ca="1">_xlfn.IFS(Table1[[#This Row],[Experience]]&lt;=3,"Junior",Table1[[#This Row],[Experience]]&lt;=7,"Mid Level",Table1[[#This Row],[Experience]]&gt;=7,"Senior")</f>
        <v>Senior</v>
      </c>
      <c r="AH4653" t="str">
        <f>IF(Table1[[#This Row],[Attendance %]]&gt;75,"OK","Below 75")</f>
        <v>Below 75</v>
      </c>
      <c r="AI4653" t="b">
        <f>ISBLANK(Table1[[#This Row],[Employee ID]])</f>
        <v>0</v>
      </c>
      <c r="AJ4653" t="b">
        <f>ISNUMBER(Table1[[#This Row],[Total Salary  ]])</f>
        <v>1</v>
      </c>
      <c r="AK4653" t="str">
        <f>IFERROR(_xlfn.XLOOKUP(Table1[[#This Row],[Manager ID]],MANAGERS!A:A,MANAGERS!B:B),"Not Found")</f>
        <v>Manager_1</v>
      </c>
    </row>
    <row r="4654" spans="1:37" x14ac:dyDescent="0.2">
      <c r="A4654" t="s">
        <v>3956</v>
      </c>
      <c r="B4654" t="s">
        <v>57</v>
      </c>
      <c r="C4654" t="s">
        <v>15</v>
      </c>
      <c r="D4654" t="s">
        <v>81</v>
      </c>
      <c r="E4654" t="s">
        <v>22</v>
      </c>
      <c r="F4654" s="1">
        <v>43169</v>
      </c>
      <c r="G4654" s="1">
        <v>29333</v>
      </c>
      <c r="H4654">
        <v>36021</v>
      </c>
      <c r="I4654">
        <v>12090</v>
      </c>
      <c r="J4654">
        <v>92</v>
      </c>
      <c r="K4654">
        <v>63</v>
      </c>
      <c r="L4654" t="s">
        <v>18</v>
      </c>
      <c r="M4654">
        <v>113</v>
      </c>
      <c r="N4654">
        <f>Table1[[#This Row],[Basic Salary]]+Table1[[#This Row],[Bonus]]</f>
        <v>48111</v>
      </c>
      <c r="O4654" s="2">
        <f>Table1[[#This Row],[Bonus]]/Table1[[#This Row],[Basic Salary]]</f>
        <v>0.33563754476555341</v>
      </c>
      <c r="P4654">
        <f ca="1">DATEDIF(Table1[[#This Row],[Date of Birth]],TODAY(),"Y")</f>
        <v>46</v>
      </c>
      <c r="Q4654">
        <f ca="1">DATEDIF(Table1[[#This Row],[Joining Date]],TODAY(),"Y")</f>
        <v>8</v>
      </c>
      <c r="R4654" t="str">
        <f ca="1">IF(YEAR(Table1[[#This Row],[Joining Date]])=YEAR(TODAY()),"Yes","No")</f>
        <v>No</v>
      </c>
      <c r="S4654" t="str">
        <f ca="1">IF(Table1[[#This Row],[Experience]]&gt;5,"Yes","No")</f>
        <v>Yes</v>
      </c>
      <c r="T4654" t="str">
        <f>TEXT(Table1[[#This Row],[Joining Date]],"mmmm")</f>
        <v>March</v>
      </c>
      <c r="U4654" t="str">
        <f>TEXT(Table1[[#This Row],[Joining Date]],"yyyy")</f>
        <v>2018</v>
      </c>
      <c r="V4654" s="5">
        <f ca="1">TODAY()-Table1[[#This Row],[Joining Date]]</f>
        <v>3070</v>
      </c>
      <c r="W4654" t="str">
        <f>LEFT(Table1[[#This Row],[Employee Name]],FIND(" ",Table1[[#This Row],[Employee Name]])-1)</f>
        <v>Swathi</v>
      </c>
      <c r="X4654" t="str">
        <f>RIGHT(Table1[[#This Row],[Employee Name]],LEN(Table1[[#This Row],[Employee Name]])-FIND(" ",Table1[[#This Row],[Employee Name]]))</f>
        <v>Ramesh</v>
      </c>
      <c r="Y4654" t="str">
        <f>Table1[[#This Row],[Department]]&amp;"-"&amp;Table1[[#This Row],[Employee ID]]</f>
        <v>Sales-E03900</v>
      </c>
      <c r="Z4654" t="str">
        <f>LEFT(Table1[[#This Row],[Department]],3)</f>
        <v>Sal</v>
      </c>
      <c r="AA4654" t="str">
        <f>_xlfn.XLOOKUP(Table1[[#This Row],[Manager ID]],MANAGERS!A:A,MANAGERS!B:B)</f>
        <v>Manager_13</v>
      </c>
      <c r="AB4654" t="str" cm="1">
        <f t="array" ref="AB4654">_xlfn.XLOOKUP(Table1[[#This Row],[Manager ID]],Table2[[#All],[Manager ID]],Table2[[#All],[Department Head]])</f>
        <v>HR</v>
      </c>
      <c r="AC4654" s="2">
        <f>_xlfn.XLOOKUP(Table1[[#This Row],[City]],L:L,O:O)</f>
        <v>0.21356479274849693</v>
      </c>
      <c r="AD4654" t="str" cm="1">
        <f t="array" ref="AD4654">_xlfn.IFS(Table1[[#This Row],[Performance Score]]&gt;=90,"Excellent",Table1[[#This Row],[Performance Score]]&gt;=75,"Good",Table1[[#This Row],[Performance Score]]&gt;=60,"Average",Table1[[#This Row],[Performance Score]]&lt;=60,"Need Improvement")</f>
        <v>Average</v>
      </c>
      <c r="AE4654" t="str">
        <f>IF(AND(Table1[[#This Row],[Attendance %]]&gt;=80,(Table1[[#This Row],[Performance Score]]&gt;=80)),"Eligible","Not Eligible")</f>
        <v>Not Eligible</v>
      </c>
      <c r="AF4654" t="str">
        <f>IF(Table1[[#This Row],[Performance Score]]&gt;=80,"High Performer","Low Performer")</f>
        <v>Low Performer</v>
      </c>
      <c r="AG4654" t="str" cm="1">
        <f t="array" aca="1" ref="AG4654" ca="1">_xlfn.IFS(Table1[[#This Row],[Experience]]&lt;=3,"Junior",Table1[[#This Row],[Experience]]&lt;=7,"Mid Level",Table1[[#This Row],[Experience]]&gt;=7,"Senior")</f>
        <v>Senior</v>
      </c>
      <c r="AH4654" t="str">
        <f>IF(Table1[[#This Row],[Attendance %]]&gt;75,"OK","Below 75")</f>
        <v>OK</v>
      </c>
      <c r="AI4654" t="b">
        <f>ISBLANK(Table1[[#This Row],[Employee ID]])</f>
        <v>0</v>
      </c>
      <c r="AJ4654" t="b">
        <f>ISNUMBER(Table1[[#This Row],[Total Salary  ]])</f>
        <v>1</v>
      </c>
      <c r="AK4654" t="str">
        <f>IFERROR(_xlfn.XLOOKUP(Table1[[#This Row],[Manager ID]],MANAGERS!A:A,MANAGERS!B:B),"Not Found")</f>
        <v>Manager_13</v>
      </c>
    </row>
    <row r="4655" spans="1:37" x14ac:dyDescent="0.2">
      <c r="A4655" t="s">
        <v>3835</v>
      </c>
      <c r="B4655" t="s">
        <v>69</v>
      </c>
      <c r="C4655" t="s">
        <v>21</v>
      </c>
      <c r="D4655" t="s">
        <v>16</v>
      </c>
      <c r="E4655" t="s">
        <v>65</v>
      </c>
      <c r="F4655" s="1">
        <v>45762</v>
      </c>
      <c r="G4655" s="1">
        <v>34667</v>
      </c>
      <c r="H4655">
        <v>28507</v>
      </c>
      <c r="I4655">
        <v>19536</v>
      </c>
      <c r="J4655">
        <v>86</v>
      </c>
      <c r="K4655">
        <v>78</v>
      </c>
      <c r="L4655" t="s">
        <v>31</v>
      </c>
      <c r="M4655">
        <v>112</v>
      </c>
      <c r="N4655">
        <f>Table1[[#This Row],[Basic Salary]]+Table1[[#This Row],[Bonus]]</f>
        <v>48043</v>
      </c>
      <c r="O4655" s="2">
        <f>Table1[[#This Row],[Bonus]]/Table1[[#This Row],[Basic Salary]]</f>
        <v>0.68530536359490657</v>
      </c>
      <c r="P4655">
        <f ca="1">DATEDIF(Table1[[#This Row],[Date of Birth]],TODAY(),"Y")</f>
        <v>31</v>
      </c>
      <c r="Q4655">
        <f ca="1">DATEDIF(Table1[[#This Row],[Joining Date]],TODAY(),"Y")</f>
        <v>1</v>
      </c>
      <c r="R4655" t="str">
        <f ca="1">IF(YEAR(Table1[[#This Row],[Joining Date]])=YEAR(TODAY()),"Yes","No")</f>
        <v>No</v>
      </c>
      <c r="S4655" t="str">
        <f ca="1">IF(Table1[[#This Row],[Experience]]&gt;5,"Yes","No")</f>
        <v>No</v>
      </c>
      <c r="T4655" t="str">
        <f>TEXT(Table1[[#This Row],[Joining Date]],"mmmm")</f>
        <v>April</v>
      </c>
      <c r="U4655" t="str">
        <f>TEXT(Table1[[#This Row],[Joining Date]],"yyyy")</f>
        <v>2025</v>
      </c>
      <c r="V4655" s="5">
        <f ca="1">TODAY()-Table1[[#This Row],[Joining Date]]</f>
        <v>477</v>
      </c>
      <c r="W4655" t="str">
        <f>LEFT(Table1[[#This Row],[Employee Name]],FIND(" ",Table1[[#This Row],[Employee Name]])-1)</f>
        <v>Neha</v>
      </c>
      <c r="X4655" t="str">
        <f>RIGHT(Table1[[#This Row],[Employee Name]],LEN(Table1[[#This Row],[Employee Name]])-FIND(" ",Table1[[#This Row],[Employee Name]]))</f>
        <v>Kulkarni</v>
      </c>
      <c r="Y4655" t="str">
        <f>Table1[[#This Row],[Department]]&amp;"-"&amp;Table1[[#This Row],[Employee ID]]</f>
        <v>HR-E03779</v>
      </c>
      <c r="Z4655" t="str">
        <f>LEFT(Table1[[#This Row],[Department]],3)</f>
        <v>HR</v>
      </c>
      <c r="AA4655" t="str">
        <f>_xlfn.XLOOKUP(Table1[[#This Row],[Manager ID]],MANAGERS!A:A,MANAGERS!B:B)</f>
        <v>Manager_12</v>
      </c>
      <c r="AB4655" t="str" cm="1">
        <f t="array" ref="AB4655">_xlfn.XLOOKUP(Table1[[#This Row],[Manager ID]],Table2[[#All],[Manager ID]],Table2[[#All],[Department Head]])</f>
        <v>Marketing</v>
      </c>
      <c r="AC4655" s="2">
        <f>_xlfn.XLOOKUP(Table1[[#This Row],[City]],L:L,O:O)</f>
        <v>0.241864189087755</v>
      </c>
      <c r="AD4655" t="str" cm="1">
        <f t="array" ref="AD4655">_xlfn.IFS(Table1[[#This Row],[Performance Score]]&gt;=90,"Excellent",Table1[[#This Row],[Performance Score]]&gt;=75,"Good",Table1[[#This Row],[Performance Score]]&gt;=60,"Average",Table1[[#This Row],[Performance Score]]&lt;=60,"Need Improvement")</f>
        <v>Good</v>
      </c>
      <c r="AE4655" t="str">
        <f>IF(AND(Table1[[#This Row],[Attendance %]]&gt;=80,(Table1[[#This Row],[Performance Score]]&gt;=80)),"Eligible","Not Eligible")</f>
        <v>Not Eligible</v>
      </c>
      <c r="AF4655" t="str">
        <f>IF(Table1[[#This Row],[Performance Score]]&gt;=80,"High Performer","Low Performer")</f>
        <v>Low Performer</v>
      </c>
      <c r="AG4655" t="str" cm="1">
        <f t="array" aca="1" ref="AG4655" ca="1">_xlfn.IFS(Table1[[#This Row],[Experience]]&lt;=3,"Junior",Table1[[#This Row],[Experience]]&lt;=7,"Mid Level",Table1[[#This Row],[Experience]]&gt;=7,"Senior")</f>
        <v>Junior</v>
      </c>
      <c r="AH4655" t="str">
        <f>IF(Table1[[#This Row],[Attendance %]]&gt;75,"OK","Below 75")</f>
        <v>OK</v>
      </c>
      <c r="AI4655" t="b">
        <f>ISBLANK(Table1[[#This Row],[Employee ID]])</f>
        <v>0</v>
      </c>
      <c r="AJ4655" t="b">
        <f>ISNUMBER(Table1[[#This Row],[Total Salary  ]])</f>
        <v>1</v>
      </c>
      <c r="AK4655" t="str">
        <f>IFERROR(_xlfn.XLOOKUP(Table1[[#This Row],[Manager ID]],MANAGERS!A:A,MANAGERS!B:B),"Not Found")</f>
        <v>Manager_12</v>
      </c>
    </row>
    <row r="4656" spans="1:37" x14ac:dyDescent="0.2">
      <c r="A4656" t="s">
        <v>1554</v>
      </c>
      <c r="B4656" t="s">
        <v>95</v>
      </c>
      <c r="C4656" t="s">
        <v>15</v>
      </c>
      <c r="D4656" t="s">
        <v>43</v>
      </c>
      <c r="E4656" t="s">
        <v>22</v>
      </c>
      <c r="F4656" s="1">
        <v>44801</v>
      </c>
      <c r="G4656" s="1">
        <v>35334</v>
      </c>
      <c r="H4656">
        <v>37516</v>
      </c>
      <c r="I4656">
        <v>10521</v>
      </c>
      <c r="J4656">
        <v>60</v>
      </c>
      <c r="K4656">
        <v>73</v>
      </c>
      <c r="L4656" t="s">
        <v>53</v>
      </c>
      <c r="M4656">
        <v>101</v>
      </c>
      <c r="N4656">
        <f>Table1[[#This Row],[Basic Salary]]+Table1[[#This Row],[Bonus]]</f>
        <v>48037</v>
      </c>
      <c r="O4656" s="2">
        <f>Table1[[#This Row],[Bonus]]/Table1[[#This Row],[Basic Salary]]</f>
        <v>0.28044034545260688</v>
      </c>
      <c r="P4656">
        <f ca="1">DATEDIF(Table1[[#This Row],[Date of Birth]],TODAY(),"Y")</f>
        <v>29</v>
      </c>
      <c r="Q4656">
        <f ca="1">DATEDIF(Table1[[#This Row],[Joining Date]],TODAY(),"Y")</f>
        <v>3</v>
      </c>
      <c r="R4656" t="str">
        <f ca="1">IF(YEAR(Table1[[#This Row],[Joining Date]])=YEAR(TODAY()),"Yes","No")</f>
        <v>No</v>
      </c>
      <c r="S4656" t="str">
        <f ca="1">IF(Table1[[#This Row],[Experience]]&gt;5,"Yes","No")</f>
        <v>No</v>
      </c>
      <c r="T4656" t="str">
        <f>TEXT(Table1[[#This Row],[Joining Date]],"mmmm")</f>
        <v>August</v>
      </c>
      <c r="U4656" t="str">
        <f>TEXT(Table1[[#This Row],[Joining Date]],"yyyy")</f>
        <v>2022</v>
      </c>
      <c r="V4656" s="5">
        <f ca="1">TODAY()-Table1[[#This Row],[Joining Date]]</f>
        <v>1438</v>
      </c>
      <c r="W4656" t="str">
        <f>LEFT(Table1[[#This Row],[Employee Name]],FIND(" ",Table1[[#This Row],[Employee Name]])-1)</f>
        <v>Ajay</v>
      </c>
      <c r="X4656" t="str">
        <f>RIGHT(Table1[[#This Row],[Employee Name]],LEN(Table1[[#This Row],[Employee Name]])-FIND(" ",Table1[[#This Row],[Employee Name]]))</f>
        <v>Singh</v>
      </c>
      <c r="Y4656" t="str">
        <f>Table1[[#This Row],[Department]]&amp;"-"&amp;Table1[[#This Row],[Employee ID]]</f>
        <v>Operations-E01498</v>
      </c>
      <c r="Z4656" t="str">
        <f>LEFT(Table1[[#This Row],[Department]],3)</f>
        <v>Ope</v>
      </c>
      <c r="AA4656" t="str">
        <f>_xlfn.XLOOKUP(Table1[[#This Row],[Manager ID]],MANAGERS!A:A,MANAGERS!B:B)</f>
        <v>Manager_1</v>
      </c>
      <c r="AB4656" t="str" cm="1">
        <f t="array" ref="AB4656">_xlfn.XLOOKUP(Table1[[#This Row],[Manager ID]],Table2[[#All],[Manager ID]],Table2[[#All],[Department Head]])</f>
        <v>Support</v>
      </c>
      <c r="AC4656" s="2">
        <f>_xlfn.XLOOKUP(Table1[[#This Row],[City]],L:L,O:O)</f>
        <v>0.23685887225230964</v>
      </c>
      <c r="AD4656" t="str" cm="1">
        <f t="array" ref="AD4656">_xlfn.IFS(Table1[[#This Row],[Performance Score]]&gt;=90,"Excellent",Table1[[#This Row],[Performance Score]]&gt;=75,"Good",Table1[[#This Row],[Performance Score]]&gt;=60,"Average",Table1[[#This Row],[Performance Score]]&lt;=60,"Need Improvement")</f>
        <v>Average</v>
      </c>
      <c r="AE4656" t="str">
        <f>IF(AND(Table1[[#This Row],[Attendance %]]&gt;=80,(Table1[[#This Row],[Performance Score]]&gt;=80)),"Eligible","Not Eligible")</f>
        <v>Not Eligible</v>
      </c>
      <c r="AF4656" t="str">
        <f>IF(Table1[[#This Row],[Performance Score]]&gt;=80,"High Performer","Low Performer")</f>
        <v>Low Performer</v>
      </c>
      <c r="AG4656" t="str" cm="1">
        <f t="array" aca="1" ref="AG4656" ca="1">_xlfn.IFS(Table1[[#This Row],[Experience]]&lt;=3,"Junior",Table1[[#This Row],[Experience]]&lt;=7,"Mid Level",Table1[[#This Row],[Experience]]&gt;=7,"Senior")</f>
        <v>Junior</v>
      </c>
      <c r="AH4656" t="str">
        <f>IF(Table1[[#This Row],[Attendance %]]&gt;75,"OK","Below 75")</f>
        <v>Below 75</v>
      </c>
      <c r="AI4656" t="b">
        <f>ISBLANK(Table1[[#This Row],[Employee ID]])</f>
        <v>0</v>
      </c>
      <c r="AJ4656" t="b">
        <f>ISNUMBER(Table1[[#This Row],[Total Salary  ]])</f>
        <v>1</v>
      </c>
      <c r="AK4656" t="str">
        <f>IFERROR(_xlfn.XLOOKUP(Table1[[#This Row],[Manager ID]],MANAGERS!A:A,MANAGERS!B:B),"Not Found")</f>
        <v>Manager_1</v>
      </c>
    </row>
    <row r="4657" spans="1:37" x14ac:dyDescent="0.2">
      <c r="A4657" t="s">
        <v>84</v>
      </c>
      <c r="B4657" t="s">
        <v>85</v>
      </c>
      <c r="C4657" t="s">
        <v>15</v>
      </c>
      <c r="D4657" t="s">
        <v>33</v>
      </c>
      <c r="E4657" t="s">
        <v>51</v>
      </c>
      <c r="F4657" s="1">
        <v>43231</v>
      </c>
      <c r="G4657" s="1">
        <v>40089</v>
      </c>
      <c r="H4657">
        <v>38577</v>
      </c>
      <c r="I4657">
        <v>9400</v>
      </c>
      <c r="J4657">
        <v>76</v>
      </c>
      <c r="K4657">
        <v>47</v>
      </c>
      <c r="L4657" t="s">
        <v>53</v>
      </c>
      <c r="M4657">
        <v>118</v>
      </c>
      <c r="N4657">
        <f>Table1[[#This Row],[Basic Salary]]+Table1[[#This Row],[Bonus]]</f>
        <v>47977</v>
      </c>
      <c r="O4657" s="2">
        <f>Table1[[#This Row],[Bonus]]/Table1[[#This Row],[Basic Salary]]</f>
        <v>0.24366850714156105</v>
      </c>
      <c r="P4657">
        <f ca="1">DATEDIF(Table1[[#This Row],[Date of Birth]],TODAY(),"Y")</f>
        <v>16</v>
      </c>
      <c r="Q4657">
        <f ca="1">DATEDIF(Table1[[#This Row],[Joining Date]],TODAY(),"Y")</f>
        <v>8</v>
      </c>
      <c r="R4657" t="str">
        <f ca="1">IF(YEAR(Table1[[#This Row],[Joining Date]])=YEAR(TODAY()),"Yes","No")</f>
        <v>No</v>
      </c>
      <c r="S4657" t="str">
        <f ca="1">IF(Table1[[#This Row],[Experience]]&gt;5,"Yes","No")</f>
        <v>Yes</v>
      </c>
      <c r="T4657" t="str">
        <f>TEXT(Table1[[#This Row],[Joining Date]],"mmmm")</f>
        <v>May</v>
      </c>
      <c r="U4657" t="str">
        <f>TEXT(Table1[[#This Row],[Joining Date]],"yyyy")</f>
        <v>2018</v>
      </c>
      <c r="V4657" s="5">
        <f ca="1">TODAY()-Table1[[#This Row],[Joining Date]]</f>
        <v>3008</v>
      </c>
      <c r="W4657" t="str">
        <f>LEFT(Table1[[#This Row],[Employee Name]],FIND(" ",Table1[[#This Row],[Employee Name]])-1)</f>
        <v>Pooja</v>
      </c>
      <c r="X4657" t="str">
        <f>RIGHT(Table1[[#This Row],[Employee Name]],LEN(Table1[[#This Row],[Employee Name]])-FIND(" ",Table1[[#This Row],[Employee Name]]))</f>
        <v>Das</v>
      </c>
      <c r="Y4657" t="str">
        <f>Table1[[#This Row],[Department]]&amp;"-"&amp;Table1[[#This Row],[Employee ID]]</f>
        <v>Marketing-E00034</v>
      </c>
      <c r="Z4657" t="str">
        <f>LEFT(Table1[[#This Row],[Department]],3)</f>
        <v>Mar</v>
      </c>
      <c r="AA4657" t="str">
        <f>_xlfn.XLOOKUP(Table1[[#This Row],[Manager ID]],MANAGERS!A:A,MANAGERS!B:B)</f>
        <v>Manager_18</v>
      </c>
      <c r="AB4657" t="str" cm="1">
        <f t="array" ref="AB4657">_xlfn.XLOOKUP(Table1[[#This Row],[Manager ID]],Table2[[#All],[Manager ID]],Table2[[#All],[Department Head]])</f>
        <v>Support</v>
      </c>
      <c r="AC4657" s="2">
        <f>_xlfn.XLOOKUP(Table1[[#This Row],[City]],L:L,O:O)</f>
        <v>0.23685887225230964</v>
      </c>
      <c r="AD4657" t="str" cm="1">
        <f t="array" ref="AD4657">_xlfn.IFS(Table1[[#This Row],[Performance Score]]&gt;=90,"Excellent",Table1[[#This Row],[Performance Score]]&gt;=75,"Good",Table1[[#This Row],[Performance Score]]&gt;=60,"Average",Table1[[#This Row],[Performance Score]]&lt;=60,"Need Improvement")</f>
        <v>Need Improvement</v>
      </c>
      <c r="AE4657" t="str">
        <f>IF(AND(Table1[[#This Row],[Attendance %]]&gt;=80,(Table1[[#This Row],[Performance Score]]&gt;=80)),"Eligible","Not Eligible")</f>
        <v>Not Eligible</v>
      </c>
      <c r="AF4657" t="str">
        <f>IF(Table1[[#This Row],[Performance Score]]&gt;=80,"High Performer","Low Performer")</f>
        <v>Low Performer</v>
      </c>
      <c r="AG4657" t="str" cm="1">
        <f t="array" aca="1" ref="AG4657" ca="1">_xlfn.IFS(Table1[[#This Row],[Experience]]&lt;=3,"Junior",Table1[[#This Row],[Experience]]&lt;=7,"Mid Level",Table1[[#This Row],[Experience]]&gt;=7,"Senior")</f>
        <v>Senior</v>
      </c>
      <c r="AH4657" t="str">
        <f>IF(Table1[[#This Row],[Attendance %]]&gt;75,"OK","Below 75")</f>
        <v>OK</v>
      </c>
      <c r="AI4657" t="b">
        <f>ISBLANK(Table1[[#This Row],[Employee ID]])</f>
        <v>0</v>
      </c>
      <c r="AJ4657" t="b">
        <f>ISNUMBER(Table1[[#This Row],[Total Salary  ]])</f>
        <v>1</v>
      </c>
      <c r="AK4657" t="str">
        <f>IFERROR(_xlfn.XLOOKUP(Table1[[#This Row],[Manager ID]],MANAGERS!A:A,MANAGERS!B:B),"Not Found")</f>
        <v>Manager_18</v>
      </c>
    </row>
    <row r="4658" spans="1:37" x14ac:dyDescent="0.2">
      <c r="A4658" t="s">
        <v>3399</v>
      </c>
      <c r="B4658" t="s">
        <v>87</v>
      </c>
      <c r="C4658" t="s">
        <v>21</v>
      </c>
      <c r="D4658" t="s">
        <v>81</v>
      </c>
      <c r="E4658" t="s">
        <v>65</v>
      </c>
      <c r="F4658" s="1">
        <v>44480</v>
      </c>
      <c r="G4658" s="1">
        <v>39845</v>
      </c>
      <c r="H4658">
        <v>32177</v>
      </c>
      <c r="I4658">
        <v>15789</v>
      </c>
      <c r="J4658">
        <v>61</v>
      </c>
      <c r="K4658">
        <v>79</v>
      </c>
      <c r="L4658" t="s">
        <v>37</v>
      </c>
      <c r="M4658">
        <v>113</v>
      </c>
      <c r="N4658">
        <f>Table1[[#This Row],[Basic Salary]]+Table1[[#This Row],[Bonus]]</f>
        <v>47966</v>
      </c>
      <c r="O4658" s="2">
        <f>Table1[[#This Row],[Bonus]]/Table1[[#This Row],[Basic Salary]]</f>
        <v>0.49069210927059703</v>
      </c>
      <c r="P4658">
        <f ca="1">DATEDIF(Table1[[#This Row],[Date of Birth]],TODAY(),"Y")</f>
        <v>17</v>
      </c>
      <c r="Q4658">
        <f ca="1">DATEDIF(Table1[[#This Row],[Joining Date]],TODAY(),"Y")</f>
        <v>4</v>
      </c>
      <c r="R4658" t="str">
        <f ca="1">IF(YEAR(Table1[[#This Row],[Joining Date]])=YEAR(TODAY()),"Yes","No")</f>
        <v>No</v>
      </c>
      <c r="S4658" t="str">
        <f ca="1">IF(Table1[[#This Row],[Experience]]&gt;5,"Yes","No")</f>
        <v>No</v>
      </c>
      <c r="T4658" t="str">
        <f>TEXT(Table1[[#This Row],[Joining Date]],"mmmm")</f>
        <v>October</v>
      </c>
      <c r="U4658" t="str">
        <f>TEXT(Table1[[#This Row],[Joining Date]],"yyyy")</f>
        <v>2021</v>
      </c>
      <c r="V4658" s="5">
        <f ca="1">TODAY()-Table1[[#This Row],[Joining Date]]</f>
        <v>1759</v>
      </c>
      <c r="W4658" t="str">
        <f>LEFT(Table1[[#This Row],[Employee Name]],FIND(" ",Table1[[#This Row],[Employee Name]])-1)</f>
        <v>Arjun</v>
      </c>
      <c r="X4658" t="str">
        <f>RIGHT(Table1[[#This Row],[Employee Name]],LEN(Table1[[#This Row],[Employee Name]])-FIND(" ",Table1[[#This Row],[Employee Name]]))</f>
        <v>Mehta</v>
      </c>
      <c r="Y4658" t="str">
        <f>Table1[[#This Row],[Department]]&amp;"-"&amp;Table1[[#This Row],[Employee ID]]</f>
        <v>Sales-E03343</v>
      </c>
      <c r="Z4658" t="str">
        <f>LEFT(Table1[[#This Row],[Department]],3)</f>
        <v>Sal</v>
      </c>
      <c r="AA4658" t="str">
        <f>_xlfn.XLOOKUP(Table1[[#This Row],[Manager ID]],MANAGERS!A:A,MANAGERS!B:B)</f>
        <v>Manager_13</v>
      </c>
      <c r="AB4658" t="str" cm="1">
        <f t="array" ref="AB4658">_xlfn.XLOOKUP(Table1[[#This Row],[Manager ID]],Table2[[#All],[Manager ID]],Table2[[#All],[Department Head]])</f>
        <v>HR</v>
      </c>
      <c r="AC4658" s="2">
        <f>_xlfn.XLOOKUP(Table1[[#This Row],[City]],L:L,O:O)</f>
        <v>0.24036902712549932</v>
      </c>
      <c r="AD4658" t="str" cm="1">
        <f t="array" ref="AD4658">_xlfn.IFS(Table1[[#This Row],[Performance Score]]&gt;=90,"Excellent",Table1[[#This Row],[Performance Score]]&gt;=75,"Good",Table1[[#This Row],[Performance Score]]&gt;=60,"Average",Table1[[#This Row],[Performance Score]]&lt;=60,"Need Improvement")</f>
        <v>Good</v>
      </c>
      <c r="AE4658" t="str">
        <f>IF(AND(Table1[[#This Row],[Attendance %]]&gt;=80,(Table1[[#This Row],[Performance Score]]&gt;=80)),"Eligible","Not Eligible")</f>
        <v>Not Eligible</v>
      </c>
      <c r="AF4658" t="str">
        <f>IF(Table1[[#This Row],[Performance Score]]&gt;=80,"High Performer","Low Performer")</f>
        <v>Low Performer</v>
      </c>
      <c r="AG4658" t="str" cm="1">
        <f t="array" aca="1" ref="AG4658" ca="1">_xlfn.IFS(Table1[[#This Row],[Experience]]&lt;=3,"Junior",Table1[[#This Row],[Experience]]&lt;=7,"Mid Level",Table1[[#This Row],[Experience]]&gt;=7,"Senior")</f>
        <v>Mid Level</v>
      </c>
      <c r="AH4658" t="str">
        <f>IF(Table1[[#This Row],[Attendance %]]&gt;75,"OK","Below 75")</f>
        <v>Below 75</v>
      </c>
      <c r="AI4658" t="b">
        <f>ISBLANK(Table1[[#This Row],[Employee ID]])</f>
        <v>0</v>
      </c>
      <c r="AJ4658" t="b">
        <f>ISNUMBER(Table1[[#This Row],[Total Salary  ]])</f>
        <v>1</v>
      </c>
      <c r="AK4658" t="str">
        <f>IFERROR(_xlfn.XLOOKUP(Table1[[#This Row],[Manager ID]],MANAGERS!A:A,MANAGERS!B:B),"Not Found")</f>
        <v>Manager_13</v>
      </c>
    </row>
    <row r="4659" spans="1:37" x14ac:dyDescent="0.2">
      <c r="A4659" t="s">
        <v>3007</v>
      </c>
      <c r="B4659" t="s">
        <v>95</v>
      </c>
      <c r="C4659" t="s">
        <v>21</v>
      </c>
      <c r="D4659" t="s">
        <v>16</v>
      </c>
      <c r="E4659" t="s">
        <v>26</v>
      </c>
      <c r="F4659" s="1">
        <v>45055</v>
      </c>
      <c r="G4659" s="1">
        <v>37315</v>
      </c>
      <c r="H4659">
        <v>32774</v>
      </c>
      <c r="I4659">
        <v>15183</v>
      </c>
      <c r="J4659">
        <v>81</v>
      </c>
      <c r="K4659">
        <v>42</v>
      </c>
      <c r="L4659" t="s">
        <v>18</v>
      </c>
      <c r="M4659">
        <v>111</v>
      </c>
      <c r="N4659">
        <f>Table1[[#This Row],[Basic Salary]]+Table1[[#This Row],[Bonus]]</f>
        <v>47957</v>
      </c>
      <c r="O4659" s="2">
        <f>Table1[[#This Row],[Bonus]]/Table1[[#This Row],[Basic Salary]]</f>
        <v>0.46326356258009399</v>
      </c>
      <c r="P4659">
        <f ca="1">DATEDIF(Table1[[#This Row],[Date of Birth]],TODAY(),"Y")</f>
        <v>24</v>
      </c>
      <c r="Q4659">
        <f ca="1">DATEDIF(Table1[[#This Row],[Joining Date]],TODAY(),"Y")</f>
        <v>3</v>
      </c>
      <c r="R4659" t="str">
        <f ca="1">IF(YEAR(Table1[[#This Row],[Joining Date]])=YEAR(TODAY()),"Yes","No")</f>
        <v>No</v>
      </c>
      <c r="S4659" t="str">
        <f ca="1">IF(Table1[[#This Row],[Experience]]&gt;5,"Yes","No")</f>
        <v>No</v>
      </c>
      <c r="T4659" t="str">
        <f>TEXT(Table1[[#This Row],[Joining Date]],"mmmm")</f>
        <v>May</v>
      </c>
      <c r="U4659" t="str">
        <f>TEXT(Table1[[#This Row],[Joining Date]],"yyyy")</f>
        <v>2023</v>
      </c>
      <c r="V4659" s="5">
        <f ca="1">TODAY()-Table1[[#This Row],[Joining Date]]</f>
        <v>1184</v>
      </c>
      <c r="W4659" t="str">
        <f>LEFT(Table1[[#This Row],[Employee Name]],FIND(" ",Table1[[#This Row],[Employee Name]])-1)</f>
        <v>Ajay</v>
      </c>
      <c r="X4659" t="str">
        <f>RIGHT(Table1[[#This Row],[Employee Name]],LEN(Table1[[#This Row],[Employee Name]])-FIND(" ",Table1[[#This Row],[Employee Name]]))</f>
        <v>Singh</v>
      </c>
      <c r="Y4659" t="str">
        <f>Table1[[#This Row],[Department]]&amp;"-"&amp;Table1[[#This Row],[Employee ID]]</f>
        <v>HR-E02951</v>
      </c>
      <c r="Z4659" t="str">
        <f>LEFT(Table1[[#This Row],[Department]],3)</f>
        <v>HR</v>
      </c>
      <c r="AA4659" t="str">
        <f>_xlfn.XLOOKUP(Table1[[#This Row],[Manager ID]],MANAGERS!A:A,MANAGERS!B:B)</f>
        <v>Manager_11</v>
      </c>
      <c r="AB4659" t="str" cm="1">
        <f t="array" ref="AB4659">_xlfn.XLOOKUP(Table1[[#This Row],[Manager ID]],Table2[[#All],[Manager ID]],Table2[[#All],[Department Head]])</f>
        <v>Marketing</v>
      </c>
      <c r="AC4659" s="2">
        <f>_xlfn.XLOOKUP(Table1[[#This Row],[City]],L:L,O:O)</f>
        <v>0.21356479274849693</v>
      </c>
      <c r="AD4659" t="str" cm="1">
        <f t="array" ref="AD4659">_xlfn.IFS(Table1[[#This Row],[Performance Score]]&gt;=90,"Excellent",Table1[[#This Row],[Performance Score]]&gt;=75,"Good",Table1[[#This Row],[Performance Score]]&gt;=60,"Average",Table1[[#This Row],[Performance Score]]&lt;=60,"Need Improvement")</f>
        <v>Need Improvement</v>
      </c>
      <c r="AE4659" t="str">
        <f>IF(AND(Table1[[#This Row],[Attendance %]]&gt;=80,(Table1[[#This Row],[Performance Score]]&gt;=80)),"Eligible","Not Eligible")</f>
        <v>Not Eligible</v>
      </c>
      <c r="AF4659" t="str">
        <f>IF(Table1[[#This Row],[Performance Score]]&gt;=80,"High Performer","Low Performer")</f>
        <v>Low Performer</v>
      </c>
      <c r="AG4659" t="str" cm="1">
        <f t="array" aca="1" ref="AG4659" ca="1">_xlfn.IFS(Table1[[#This Row],[Experience]]&lt;=3,"Junior",Table1[[#This Row],[Experience]]&lt;=7,"Mid Level",Table1[[#This Row],[Experience]]&gt;=7,"Senior")</f>
        <v>Junior</v>
      </c>
      <c r="AH4659" t="str">
        <f>IF(Table1[[#This Row],[Attendance %]]&gt;75,"OK","Below 75")</f>
        <v>OK</v>
      </c>
      <c r="AI4659" t="b">
        <f>ISBLANK(Table1[[#This Row],[Employee ID]])</f>
        <v>0</v>
      </c>
      <c r="AJ4659" t="b">
        <f>ISNUMBER(Table1[[#This Row],[Total Salary  ]])</f>
        <v>1</v>
      </c>
      <c r="AK4659" t="str">
        <f>IFERROR(_xlfn.XLOOKUP(Table1[[#This Row],[Manager ID]],MANAGERS!A:A,MANAGERS!B:B),"Not Found")</f>
        <v>Manager_11</v>
      </c>
    </row>
    <row r="4660" spans="1:37" x14ac:dyDescent="0.2">
      <c r="A4660" t="s">
        <v>1883</v>
      </c>
      <c r="B4660" t="s">
        <v>93</v>
      </c>
      <c r="C4660" t="s">
        <v>15</v>
      </c>
      <c r="D4660" t="s">
        <v>25</v>
      </c>
      <c r="E4660" t="s">
        <v>30</v>
      </c>
      <c r="F4660" s="1">
        <v>45676</v>
      </c>
      <c r="G4660" s="1">
        <v>38306</v>
      </c>
      <c r="H4660">
        <v>25649</v>
      </c>
      <c r="I4660">
        <v>22295</v>
      </c>
      <c r="J4660">
        <v>88</v>
      </c>
      <c r="K4660">
        <v>89</v>
      </c>
      <c r="L4660" t="s">
        <v>37</v>
      </c>
      <c r="M4660">
        <v>111</v>
      </c>
      <c r="N4660">
        <f>Table1[[#This Row],[Basic Salary]]+Table1[[#This Row],[Bonus]]</f>
        <v>47944</v>
      </c>
      <c r="O4660" s="2">
        <f>Table1[[#This Row],[Bonus]]/Table1[[#This Row],[Basic Salary]]</f>
        <v>0.86923466801824634</v>
      </c>
      <c r="P4660">
        <f ca="1">DATEDIF(Table1[[#This Row],[Date of Birth]],TODAY(),"Y")</f>
        <v>21</v>
      </c>
      <c r="Q4660">
        <f ca="1">DATEDIF(Table1[[#This Row],[Joining Date]],TODAY(),"Y")</f>
        <v>1</v>
      </c>
      <c r="R4660" t="str">
        <f ca="1">IF(YEAR(Table1[[#This Row],[Joining Date]])=YEAR(TODAY()),"Yes","No")</f>
        <v>No</v>
      </c>
      <c r="S4660" t="str">
        <f ca="1">IF(Table1[[#This Row],[Experience]]&gt;5,"Yes","No")</f>
        <v>No</v>
      </c>
      <c r="T4660" t="str">
        <f>TEXT(Table1[[#This Row],[Joining Date]],"mmmm")</f>
        <v>January</v>
      </c>
      <c r="U4660" t="str">
        <f>TEXT(Table1[[#This Row],[Joining Date]],"yyyy")</f>
        <v>2025</v>
      </c>
      <c r="V4660" s="5">
        <f ca="1">TODAY()-Table1[[#This Row],[Joining Date]]</f>
        <v>563</v>
      </c>
      <c r="W4660" t="str">
        <f>LEFT(Table1[[#This Row],[Employee Name]],FIND(" ",Table1[[#This Row],[Employee Name]])-1)</f>
        <v>Priya</v>
      </c>
      <c r="X4660" t="str">
        <f>RIGHT(Table1[[#This Row],[Employee Name]],LEN(Table1[[#This Row],[Employee Name]])-FIND(" ",Table1[[#This Row],[Employee Name]]))</f>
        <v>Reddy</v>
      </c>
      <c r="Y4660" t="str">
        <f>Table1[[#This Row],[Department]]&amp;"-"&amp;Table1[[#This Row],[Employee ID]]</f>
        <v>Finance-E01827</v>
      </c>
      <c r="Z4660" t="str">
        <f>LEFT(Table1[[#This Row],[Department]],3)</f>
        <v>Fin</v>
      </c>
      <c r="AA4660" t="str">
        <f>_xlfn.XLOOKUP(Table1[[#This Row],[Manager ID]],MANAGERS!A:A,MANAGERS!B:B)</f>
        <v>Manager_11</v>
      </c>
      <c r="AB4660" t="str" cm="1">
        <f t="array" ref="AB4660">_xlfn.XLOOKUP(Table1[[#This Row],[Manager ID]],Table2[[#All],[Manager ID]],Table2[[#All],[Department Head]])</f>
        <v>Marketing</v>
      </c>
      <c r="AC4660" s="2">
        <f>_xlfn.XLOOKUP(Table1[[#This Row],[City]],L:L,O:O)</f>
        <v>0.24036902712549932</v>
      </c>
      <c r="AD4660" t="str" cm="1">
        <f t="array" ref="AD4660">_xlfn.IFS(Table1[[#This Row],[Performance Score]]&gt;=90,"Excellent",Table1[[#This Row],[Performance Score]]&gt;=75,"Good",Table1[[#This Row],[Performance Score]]&gt;=60,"Average",Table1[[#This Row],[Performance Score]]&lt;=60,"Need Improvement")</f>
        <v>Good</v>
      </c>
      <c r="AE4660" t="str">
        <f>IF(AND(Table1[[#This Row],[Attendance %]]&gt;=80,(Table1[[#This Row],[Performance Score]]&gt;=80)),"Eligible","Not Eligible")</f>
        <v>Eligible</v>
      </c>
      <c r="AF4660" t="str">
        <f>IF(Table1[[#This Row],[Performance Score]]&gt;=80,"High Performer","Low Performer")</f>
        <v>High Performer</v>
      </c>
      <c r="AG4660" t="str" cm="1">
        <f t="array" aca="1" ref="AG4660" ca="1">_xlfn.IFS(Table1[[#This Row],[Experience]]&lt;=3,"Junior",Table1[[#This Row],[Experience]]&lt;=7,"Mid Level",Table1[[#This Row],[Experience]]&gt;=7,"Senior")</f>
        <v>Junior</v>
      </c>
      <c r="AH4660" t="str">
        <f>IF(Table1[[#This Row],[Attendance %]]&gt;75,"OK","Below 75")</f>
        <v>OK</v>
      </c>
      <c r="AI4660" t="b">
        <f>ISBLANK(Table1[[#This Row],[Employee ID]])</f>
        <v>0</v>
      </c>
      <c r="AJ4660" t="b">
        <f>ISNUMBER(Table1[[#This Row],[Total Salary  ]])</f>
        <v>1</v>
      </c>
      <c r="AK4660" t="str">
        <f>IFERROR(_xlfn.XLOOKUP(Table1[[#This Row],[Manager ID]],MANAGERS!A:A,MANAGERS!B:B),"Not Found")</f>
        <v>Manager_11</v>
      </c>
    </row>
    <row r="4661" spans="1:37" x14ac:dyDescent="0.2">
      <c r="A4661" t="s">
        <v>847</v>
      </c>
      <c r="B4661" t="s">
        <v>93</v>
      </c>
      <c r="C4661" t="s">
        <v>15</v>
      </c>
      <c r="D4661" t="s">
        <v>33</v>
      </c>
      <c r="E4661" t="s">
        <v>26</v>
      </c>
      <c r="F4661" s="1">
        <v>45245</v>
      </c>
      <c r="G4661" s="1">
        <v>39724</v>
      </c>
      <c r="H4661">
        <v>42837</v>
      </c>
      <c r="I4661">
        <v>5100</v>
      </c>
      <c r="J4661">
        <v>85</v>
      </c>
      <c r="K4661">
        <v>52</v>
      </c>
      <c r="L4661" t="s">
        <v>18</v>
      </c>
      <c r="M4661">
        <v>110</v>
      </c>
      <c r="N4661">
        <f>Table1[[#This Row],[Basic Salary]]+Table1[[#This Row],[Bonus]]</f>
        <v>47937</v>
      </c>
      <c r="O4661" s="2">
        <f>Table1[[#This Row],[Bonus]]/Table1[[#This Row],[Basic Salary]]</f>
        <v>0.11905595629946075</v>
      </c>
      <c r="P4661">
        <f ca="1">DATEDIF(Table1[[#This Row],[Date of Birth]],TODAY(),"Y")</f>
        <v>17</v>
      </c>
      <c r="Q4661">
        <f ca="1">DATEDIF(Table1[[#This Row],[Joining Date]],TODAY(),"Y")</f>
        <v>2</v>
      </c>
      <c r="R4661" t="str">
        <f ca="1">IF(YEAR(Table1[[#This Row],[Joining Date]])=YEAR(TODAY()),"Yes","No")</f>
        <v>No</v>
      </c>
      <c r="S4661" t="str">
        <f ca="1">IF(Table1[[#This Row],[Experience]]&gt;5,"Yes","No")</f>
        <v>No</v>
      </c>
      <c r="T4661" t="str">
        <f>TEXT(Table1[[#This Row],[Joining Date]],"mmmm")</f>
        <v>November</v>
      </c>
      <c r="U4661" t="str">
        <f>TEXT(Table1[[#This Row],[Joining Date]],"yyyy")</f>
        <v>2023</v>
      </c>
      <c r="V4661" s="5">
        <f ca="1">TODAY()-Table1[[#This Row],[Joining Date]]</f>
        <v>994</v>
      </c>
      <c r="W4661" t="str">
        <f>LEFT(Table1[[#This Row],[Employee Name]],FIND(" ",Table1[[#This Row],[Employee Name]])-1)</f>
        <v>Priya</v>
      </c>
      <c r="X4661" t="str">
        <f>RIGHT(Table1[[#This Row],[Employee Name]],LEN(Table1[[#This Row],[Employee Name]])-FIND(" ",Table1[[#This Row],[Employee Name]]))</f>
        <v>Reddy</v>
      </c>
      <c r="Y4661" t="str">
        <f>Table1[[#This Row],[Department]]&amp;"-"&amp;Table1[[#This Row],[Employee ID]]</f>
        <v>Marketing-E00791</v>
      </c>
      <c r="Z4661" t="str">
        <f>LEFT(Table1[[#This Row],[Department]],3)</f>
        <v>Mar</v>
      </c>
      <c r="AA4661" t="str">
        <f>_xlfn.XLOOKUP(Table1[[#This Row],[Manager ID]],MANAGERS!A:A,MANAGERS!B:B)</f>
        <v>Manager_10</v>
      </c>
      <c r="AB4661" t="str" cm="1">
        <f t="array" ref="AB4661">_xlfn.XLOOKUP(Table1[[#This Row],[Manager ID]],Table2[[#All],[Manager ID]],Table2[[#All],[Department Head]])</f>
        <v>HR</v>
      </c>
      <c r="AC4661" s="2">
        <f>_xlfn.XLOOKUP(Table1[[#This Row],[City]],L:L,O:O)</f>
        <v>0.21356479274849693</v>
      </c>
      <c r="AD4661" t="str" cm="1">
        <f t="array" ref="AD4661">_xlfn.IFS(Table1[[#This Row],[Performance Score]]&gt;=90,"Excellent",Table1[[#This Row],[Performance Score]]&gt;=75,"Good",Table1[[#This Row],[Performance Score]]&gt;=60,"Average",Table1[[#This Row],[Performance Score]]&lt;=60,"Need Improvement")</f>
        <v>Need Improvement</v>
      </c>
      <c r="AE4661" t="str">
        <f>IF(AND(Table1[[#This Row],[Attendance %]]&gt;=80,(Table1[[#This Row],[Performance Score]]&gt;=80)),"Eligible","Not Eligible")</f>
        <v>Not Eligible</v>
      </c>
      <c r="AF4661" t="str">
        <f>IF(Table1[[#This Row],[Performance Score]]&gt;=80,"High Performer","Low Performer")</f>
        <v>Low Performer</v>
      </c>
      <c r="AG4661" t="str" cm="1">
        <f t="array" aca="1" ref="AG4661" ca="1">_xlfn.IFS(Table1[[#This Row],[Experience]]&lt;=3,"Junior",Table1[[#This Row],[Experience]]&lt;=7,"Mid Level",Table1[[#This Row],[Experience]]&gt;=7,"Senior")</f>
        <v>Junior</v>
      </c>
      <c r="AH4661" t="str">
        <f>IF(Table1[[#This Row],[Attendance %]]&gt;75,"OK","Below 75")</f>
        <v>OK</v>
      </c>
      <c r="AI4661" t="b">
        <f>ISBLANK(Table1[[#This Row],[Employee ID]])</f>
        <v>0</v>
      </c>
      <c r="AJ4661" t="b">
        <f>ISNUMBER(Table1[[#This Row],[Total Salary  ]])</f>
        <v>1</v>
      </c>
      <c r="AK4661" t="str">
        <f>IFERROR(_xlfn.XLOOKUP(Table1[[#This Row],[Manager ID]],MANAGERS!A:A,MANAGERS!B:B),"Not Found")</f>
        <v>Manager_10</v>
      </c>
    </row>
    <row r="4662" spans="1:37" x14ac:dyDescent="0.2">
      <c r="A4662" t="s">
        <v>4570</v>
      </c>
      <c r="B4662" t="s">
        <v>69</v>
      </c>
      <c r="C4662" t="s">
        <v>15</v>
      </c>
      <c r="D4662" t="s">
        <v>46</v>
      </c>
      <c r="E4662" t="s">
        <v>17</v>
      </c>
      <c r="F4662" s="1">
        <v>45033</v>
      </c>
      <c r="G4662" s="1">
        <v>36910</v>
      </c>
      <c r="H4662">
        <v>38519</v>
      </c>
      <c r="I4662">
        <v>9414</v>
      </c>
      <c r="J4662">
        <v>72</v>
      </c>
      <c r="K4662">
        <v>79</v>
      </c>
      <c r="L4662" t="s">
        <v>37</v>
      </c>
      <c r="M4662">
        <v>108</v>
      </c>
      <c r="N4662">
        <f>Table1[[#This Row],[Basic Salary]]+Table1[[#This Row],[Bonus]]</f>
        <v>47933</v>
      </c>
      <c r="O4662" s="2">
        <f>Table1[[#This Row],[Bonus]]/Table1[[#This Row],[Basic Salary]]</f>
        <v>0.24439886809107195</v>
      </c>
      <c r="P4662">
        <f ca="1">DATEDIF(Table1[[#This Row],[Date of Birth]],TODAY(),"Y")</f>
        <v>25</v>
      </c>
      <c r="Q4662">
        <f ca="1">DATEDIF(Table1[[#This Row],[Joining Date]],TODAY(),"Y")</f>
        <v>3</v>
      </c>
      <c r="R4662" t="str">
        <f ca="1">IF(YEAR(Table1[[#This Row],[Joining Date]])=YEAR(TODAY()),"Yes","No")</f>
        <v>No</v>
      </c>
      <c r="S4662" t="str">
        <f ca="1">IF(Table1[[#This Row],[Experience]]&gt;5,"Yes","No")</f>
        <v>No</v>
      </c>
      <c r="T4662" t="str">
        <f>TEXT(Table1[[#This Row],[Joining Date]],"mmmm")</f>
        <v>April</v>
      </c>
      <c r="U4662" t="str">
        <f>TEXT(Table1[[#This Row],[Joining Date]],"yyyy")</f>
        <v>2023</v>
      </c>
      <c r="V4662" s="5">
        <f ca="1">TODAY()-Table1[[#This Row],[Joining Date]]</f>
        <v>1206</v>
      </c>
      <c r="W4662" t="str">
        <f>LEFT(Table1[[#This Row],[Employee Name]],FIND(" ",Table1[[#This Row],[Employee Name]])-1)</f>
        <v>Neha</v>
      </c>
      <c r="X4662" t="str">
        <f>RIGHT(Table1[[#This Row],[Employee Name]],LEN(Table1[[#This Row],[Employee Name]])-FIND(" ",Table1[[#This Row],[Employee Name]]))</f>
        <v>Kulkarni</v>
      </c>
      <c r="Y4662" t="str">
        <f>Table1[[#This Row],[Department]]&amp;"-"&amp;Table1[[#This Row],[Employee ID]]</f>
        <v>Support-E04514</v>
      </c>
      <c r="Z4662" t="str">
        <f>LEFT(Table1[[#This Row],[Department]],3)</f>
        <v>Sup</v>
      </c>
      <c r="AA4662" t="str">
        <f>_xlfn.XLOOKUP(Table1[[#This Row],[Manager ID]],MANAGERS!A:A,MANAGERS!B:B)</f>
        <v>Manager_8</v>
      </c>
      <c r="AB4662" t="str" cm="1">
        <f t="array" ref="AB4662">_xlfn.XLOOKUP(Table1[[#This Row],[Manager ID]],Table2[[#All],[Manager ID]],Table2[[#All],[Department Head]])</f>
        <v>Sales</v>
      </c>
      <c r="AC4662" s="2">
        <f>_xlfn.XLOOKUP(Table1[[#This Row],[City]],L:L,O:O)</f>
        <v>0.24036902712549932</v>
      </c>
      <c r="AD4662" t="str" cm="1">
        <f t="array" ref="AD4662">_xlfn.IFS(Table1[[#This Row],[Performance Score]]&gt;=90,"Excellent",Table1[[#This Row],[Performance Score]]&gt;=75,"Good",Table1[[#This Row],[Performance Score]]&gt;=60,"Average",Table1[[#This Row],[Performance Score]]&lt;=60,"Need Improvement")</f>
        <v>Good</v>
      </c>
      <c r="AE4662" t="str">
        <f>IF(AND(Table1[[#This Row],[Attendance %]]&gt;=80,(Table1[[#This Row],[Performance Score]]&gt;=80)),"Eligible","Not Eligible")</f>
        <v>Not Eligible</v>
      </c>
      <c r="AF4662" t="str">
        <f>IF(Table1[[#This Row],[Performance Score]]&gt;=80,"High Performer","Low Performer")</f>
        <v>Low Performer</v>
      </c>
      <c r="AG4662" t="str" cm="1">
        <f t="array" aca="1" ref="AG4662" ca="1">_xlfn.IFS(Table1[[#This Row],[Experience]]&lt;=3,"Junior",Table1[[#This Row],[Experience]]&lt;=7,"Mid Level",Table1[[#This Row],[Experience]]&gt;=7,"Senior")</f>
        <v>Junior</v>
      </c>
      <c r="AH4662" t="str">
        <f>IF(Table1[[#This Row],[Attendance %]]&gt;75,"OK","Below 75")</f>
        <v>Below 75</v>
      </c>
      <c r="AI4662" t="b">
        <f>ISBLANK(Table1[[#This Row],[Employee ID]])</f>
        <v>0</v>
      </c>
      <c r="AJ4662" t="b">
        <f>ISNUMBER(Table1[[#This Row],[Total Salary  ]])</f>
        <v>1</v>
      </c>
      <c r="AK4662" t="str">
        <f>IFERROR(_xlfn.XLOOKUP(Table1[[#This Row],[Manager ID]],MANAGERS!A:A,MANAGERS!B:B),"Not Found")</f>
        <v>Manager_8</v>
      </c>
    </row>
    <row r="4663" spans="1:37" x14ac:dyDescent="0.2">
      <c r="A4663" t="s">
        <v>2595</v>
      </c>
      <c r="B4663" t="s">
        <v>39</v>
      </c>
      <c r="C4663" t="s">
        <v>15</v>
      </c>
      <c r="D4663" t="s">
        <v>25</v>
      </c>
      <c r="E4663" t="s">
        <v>26</v>
      </c>
      <c r="F4663" s="1">
        <v>43668</v>
      </c>
      <c r="G4663" s="1">
        <v>35642</v>
      </c>
      <c r="H4663">
        <v>42358</v>
      </c>
      <c r="I4663">
        <v>5509</v>
      </c>
      <c r="J4663">
        <v>95</v>
      </c>
      <c r="K4663">
        <v>42</v>
      </c>
      <c r="L4663" t="s">
        <v>23</v>
      </c>
      <c r="M4663">
        <v>105</v>
      </c>
      <c r="N4663">
        <f>Table1[[#This Row],[Basic Salary]]+Table1[[#This Row],[Bonus]]</f>
        <v>47867</v>
      </c>
      <c r="O4663" s="2">
        <f>Table1[[#This Row],[Bonus]]/Table1[[#This Row],[Basic Salary]]</f>
        <v>0.13005807639643044</v>
      </c>
      <c r="P4663">
        <f ca="1">DATEDIF(Table1[[#This Row],[Date of Birth]],TODAY(),"Y")</f>
        <v>29</v>
      </c>
      <c r="Q4663">
        <f ca="1">DATEDIF(Table1[[#This Row],[Joining Date]],TODAY(),"Y")</f>
        <v>7</v>
      </c>
      <c r="R4663" t="str">
        <f ca="1">IF(YEAR(Table1[[#This Row],[Joining Date]])=YEAR(TODAY()),"Yes","No")</f>
        <v>No</v>
      </c>
      <c r="S4663" t="str">
        <f ca="1">IF(Table1[[#This Row],[Experience]]&gt;5,"Yes","No")</f>
        <v>Yes</v>
      </c>
      <c r="T4663" t="str">
        <f>TEXT(Table1[[#This Row],[Joining Date]],"mmmm")</f>
        <v>July</v>
      </c>
      <c r="U4663" t="str">
        <f>TEXT(Table1[[#This Row],[Joining Date]],"yyyy")</f>
        <v>2019</v>
      </c>
      <c r="V4663" s="5">
        <f ca="1">TODAY()-Table1[[#This Row],[Joining Date]]</f>
        <v>2571</v>
      </c>
      <c r="W4663" t="str">
        <f>LEFT(Table1[[#This Row],[Employee Name]],FIND(" ",Table1[[#This Row],[Employee Name]])-1)</f>
        <v>Karan</v>
      </c>
      <c r="X4663" t="str">
        <f>RIGHT(Table1[[#This Row],[Employee Name]],LEN(Table1[[#This Row],[Employee Name]])-FIND(" ",Table1[[#This Row],[Employee Name]]))</f>
        <v>Malhotra</v>
      </c>
      <c r="Y4663" t="str">
        <f>Table1[[#This Row],[Department]]&amp;"-"&amp;Table1[[#This Row],[Employee ID]]</f>
        <v>Finance-E02539</v>
      </c>
      <c r="Z4663" t="str">
        <f>LEFT(Table1[[#This Row],[Department]],3)</f>
        <v>Fin</v>
      </c>
      <c r="AA4663" t="str">
        <f>_xlfn.XLOOKUP(Table1[[#This Row],[Manager ID]],MANAGERS!A:A,MANAGERS!B:B)</f>
        <v>Manager_5</v>
      </c>
      <c r="AB4663" t="str" cm="1">
        <f t="array" ref="AB4663">_xlfn.XLOOKUP(Table1[[#This Row],[Manager ID]],Table2[[#All],[Manager ID]],Table2[[#All],[Department Head]])</f>
        <v>Sales</v>
      </c>
      <c r="AC4663" s="2">
        <f>_xlfn.XLOOKUP(Table1[[#This Row],[City]],L:L,O:O)</f>
        <v>0.23486488519629886</v>
      </c>
      <c r="AD4663" t="str" cm="1">
        <f t="array" ref="AD4663">_xlfn.IFS(Table1[[#This Row],[Performance Score]]&gt;=90,"Excellent",Table1[[#This Row],[Performance Score]]&gt;=75,"Good",Table1[[#This Row],[Performance Score]]&gt;=60,"Average",Table1[[#This Row],[Performance Score]]&lt;=60,"Need Improvement")</f>
        <v>Need Improvement</v>
      </c>
      <c r="AE4663" t="str">
        <f>IF(AND(Table1[[#This Row],[Attendance %]]&gt;=80,(Table1[[#This Row],[Performance Score]]&gt;=80)),"Eligible","Not Eligible")</f>
        <v>Not Eligible</v>
      </c>
      <c r="AF4663" t="str">
        <f>IF(Table1[[#This Row],[Performance Score]]&gt;=80,"High Performer","Low Performer")</f>
        <v>Low Performer</v>
      </c>
      <c r="AG4663" t="str" cm="1">
        <f t="array" aca="1" ref="AG4663" ca="1">_xlfn.IFS(Table1[[#This Row],[Experience]]&lt;=3,"Junior",Table1[[#This Row],[Experience]]&lt;=7,"Mid Level",Table1[[#This Row],[Experience]]&gt;=7,"Senior")</f>
        <v>Mid Level</v>
      </c>
      <c r="AH4663" t="str">
        <f>IF(Table1[[#This Row],[Attendance %]]&gt;75,"OK","Below 75")</f>
        <v>OK</v>
      </c>
      <c r="AI4663" t="b">
        <f>ISBLANK(Table1[[#This Row],[Employee ID]])</f>
        <v>0</v>
      </c>
      <c r="AJ4663" t="b">
        <f>ISNUMBER(Table1[[#This Row],[Total Salary  ]])</f>
        <v>1</v>
      </c>
      <c r="AK4663" t="str">
        <f>IFERROR(_xlfn.XLOOKUP(Table1[[#This Row],[Manager ID]],MANAGERS!A:A,MANAGERS!B:B),"Not Found")</f>
        <v>Manager_5</v>
      </c>
    </row>
    <row r="4664" spans="1:37" x14ac:dyDescent="0.2">
      <c r="A4664" t="s">
        <v>439</v>
      </c>
      <c r="B4664" t="s">
        <v>48</v>
      </c>
      <c r="C4664" t="s">
        <v>21</v>
      </c>
      <c r="D4664" t="s">
        <v>33</v>
      </c>
      <c r="E4664" t="s">
        <v>26</v>
      </c>
      <c r="F4664" s="1">
        <v>44482</v>
      </c>
      <c r="G4664" s="1">
        <v>39797</v>
      </c>
      <c r="H4664">
        <v>36703</v>
      </c>
      <c r="I4664">
        <v>11158</v>
      </c>
      <c r="J4664">
        <v>88</v>
      </c>
      <c r="K4664">
        <v>53</v>
      </c>
      <c r="L4664" t="s">
        <v>34</v>
      </c>
      <c r="M4664">
        <v>114</v>
      </c>
      <c r="N4664">
        <f>Table1[[#This Row],[Basic Salary]]+Table1[[#This Row],[Bonus]]</f>
        <v>47861</v>
      </c>
      <c r="O4664" s="2">
        <f>Table1[[#This Row],[Bonus]]/Table1[[#This Row],[Basic Salary]]</f>
        <v>0.3040078467700188</v>
      </c>
      <c r="P4664">
        <f ca="1">DATEDIF(Table1[[#This Row],[Date of Birth]],TODAY(),"Y")</f>
        <v>17</v>
      </c>
      <c r="Q4664">
        <f ca="1">DATEDIF(Table1[[#This Row],[Joining Date]],TODAY(),"Y")</f>
        <v>4</v>
      </c>
      <c r="R4664" t="str">
        <f ca="1">IF(YEAR(Table1[[#This Row],[Joining Date]])=YEAR(TODAY()),"Yes","No")</f>
        <v>No</v>
      </c>
      <c r="S4664" t="str">
        <f ca="1">IF(Table1[[#This Row],[Experience]]&gt;5,"Yes","No")</f>
        <v>No</v>
      </c>
      <c r="T4664" t="str">
        <f>TEXT(Table1[[#This Row],[Joining Date]],"mmmm")</f>
        <v>October</v>
      </c>
      <c r="U4664" t="str">
        <f>TEXT(Table1[[#This Row],[Joining Date]],"yyyy")</f>
        <v>2021</v>
      </c>
      <c r="V4664" s="5">
        <f ca="1">TODAY()-Table1[[#This Row],[Joining Date]]</f>
        <v>1757</v>
      </c>
      <c r="W4664" t="str">
        <f>LEFT(Table1[[#This Row],[Employee Name]],FIND(" ",Table1[[#This Row],[Employee Name]])-1)</f>
        <v>Aditya</v>
      </c>
      <c r="X4664" t="str">
        <f>RIGHT(Table1[[#This Row],[Employee Name]],LEN(Table1[[#This Row],[Employee Name]])-FIND(" ",Table1[[#This Row],[Employee Name]]))</f>
        <v>Kapoor</v>
      </c>
      <c r="Y4664" t="str">
        <f>Table1[[#This Row],[Department]]&amp;"-"&amp;Table1[[#This Row],[Employee ID]]</f>
        <v>Marketing-E00383</v>
      </c>
      <c r="Z4664" t="str">
        <f>LEFT(Table1[[#This Row],[Department]],3)</f>
        <v>Mar</v>
      </c>
      <c r="AA4664" t="str">
        <f>_xlfn.XLOOKUP(Table1[[#This Row],[Manager ID]],MANAGERS!A:A,MANAGERS!B:B)</f>
        <v>Manager_14</v>
      </c>
      <c r="AB4664" t="str" cm="1">
        <f t="array" ref="AB4664">_xlfn.XLOOKUP(Table1[[#This Row],[Manager ID]],Table2[[#All],[Manager ID]],Table2[[#All],[Department Head]])</f>
        <v>Marketing</v>
      </c>
      <c r="AC4664" s="2">
        <f>_xlfn.XLOOKUP(Table1[[#This Row],[City]],L:L,O:O)</f>
        <v>0.24030340748661314</v>
      </c>
      <c r="AD4664" t="str" cm="1">
        <f t="array" ref="AD4664">_xlfn.IFS(Table1[[#This Row],[Performance Score]]&gt;=90,"Excellent",Table1[[#This Row],[Performance Score]]&gt;=75,"Good",Table1[[#This Row],[Performance Score]]&gt;=60,"Average",Table1[[#This Row],[Performance Score]]&lt;=60,"Need Improvement")</f>
        <v>Need Improvement</v>
      </c>
      <c r="AE4664" t="str">
        <f>IF(AND(Table1[[#This Row],[Attendance %]]&gt;=80,(Table1[[#This Row],[Performance Score]]&gt;=80)),"Eligible","Not Eligible")</f>
        <v>Not Eligible</v>
      </c>
      <c r="AF4664" t="str">
        <f>IF(Table1[[#This Row],[Performance Score]]&gt;=80,"High Performer","Low Performer")</f>
        <v>Low Performer</v>
      </c>
      <c r="AG4664" t="str" cm="1">
        <f t="array" aca="1" ref="AG4664" ca="1">_xlfn.IFS(Table1[[#This Row],[Experience]]&lt;=3,"Junior",Table1[[#This Row],[Experience]]&lt;=7,"Mid Level",Table1[[#This Row],[Experience]]&gt;=7,"Senior")</f>
        <v>Mid Level</v>
      </c>
      <c r="AH4664" t="str">
        <f>IF(Table1[[#This Row],[Attendance %]]&gt;75,"OK","Below 75")</f>
        <v>OK</v>
      </c>
      <c r="AI4664" t="b">
        <f>ISBLANK(Table1[[#This Row],[Employee ID]])</f>
        <v>0</v>
      </c>
      <c r="AJ4664" t="b">
        <f>ISNUMBER(Table1[[#This Row],[Total Salary  ]])</f>
        <v>1</v>
      </c>
      <c r="AK4664" t="str">
        <f>IFERROR(_xlfn.XLOOKUP(Table1[[#This Row],[Manager ID]],MANAGERS!A:A,MANAGERS!B:B),"Not Found")</f>
        <v>Manager_14</v>
      </c>
    </row>
    <row r="4665" spans="1:37" x14ac:dyDescent="0.2">
      <c r="A4665" t="s">
        <v>3379</v>
      </c>
      <c r="B4665" t="s">
        <v>95</v>
      </c>
      <c r="C4665" t="s">
        <v>21</v>
      </c>
      <c r="D4665" t="s">
        <v>33</v>
      </c>
      <c r="E4665" t="s">
        <v>30</v>
      </c>
      <c r="F4665" s="1">
        <v>43214</v>
      </c>
      <c r="G4665" s="1">
        <v>35889</v>
      </c>
      <c r="H4665">
        <v>37402</v>
      </c>
      <c r="I4665">
        <v>10431</v>
      </c>
      <c r="J4665">
        <v>80</v>
      </c>
      <c r="K4665">
        <v>54</v>
      </c>
      <c r="L4665" t="s">
        <v>27</v>
      </c>
      <c r="M4665">
        <v>102</v>
      </c>
      <c r="N4665">
        <f>Table1[[#This Row],[Basic Salary]]+Table1[[#This Row],[Bonus]]</f>
        <v>47833</v>
      </c>
      <c r="O4665" s="2">
        <f>Table1[[#This Row],[Bonus]]/Table1[[#This Row],[Basic Salary]]</f>
        <v>0.27888882947435967</v>
      </c>
      <c r="P4665">
        <f ca="1">DATEDIF(Table1[[#This Row],[Date of Birth]],TODAY(),"Y")</f>
        <v>28</v>
      </c>
      <c r="Q4665">
        <f ca="1">DATEDIF(Table1[[#This Row],[Joining Date]],TODAY(),"Y")</f>
        <v>8</v>
      </c>
      <c r="R4665" t="str">
        <f ca="1">IF(YEAR(Table1[[#This Row],[Joining Date]])=YEAR(TODAY()),"Yes","No")</f>
        <v>No</v>
      </c>
      <c r="S4665" t="str">
        <f ca="1">IF(Table1[[#This Row],[Experience]]&gt;5,"Yes","No")</f>
        <v>Yes</v>
      </c>
      <c r="T4665" t="str">
        <f>TEXT(Table1[[#This Row],[Joining Date]],"mmmm")</f>
        <v>April</v>
      </c>
      <c r="U4665" t="str">
        <f>TEXT(Table1[[#This Row],[Joining Date]],"yyyy")</f>
        <v>2018</v>
      </c>
      <c r="V4665" s="5">
        <f ca="1">TODAY()-Table1[[#This Row],[Joining Date]]</f>
        <v>3025</v>
      </c>
      <c r="W4665" t="str">
        <f>LEFT(Table1[[#This Row],[Employee Name]],FIND(" ",Table1[[#This Row],[Employee Name]])-1)</f>
        <v>Ajay</v>
      </c>
      <c r="X4665" t="str">
        <f>RIGHT(Table1[[#This Row],[Employee Name]],LEN(Table1[[#This Row],[Employee Name]])-FIND(" ",Table1[[#This Row],[Employee Name]]))</f>
        <v>Singh</v>
      </c>
      <c r="Y4665" t="str">
        <f>Table1[[#This Row],[Department]]&amp;"-"&amp;Table1[[#This Row],[Employee ID]]</f>
        <v>Marketing-E03323</v>
      </c>
      <c r="Z4665" t="str">
        <f>LEFT(Table1[[#This Row],[Department]],3)</f>
        <v>Mar</v>
      </c>
      <c r="AA4665" t="str">
        <f>_xlfn.XLOOKUP(Table1[[#This Row],[Manager ID]],MANAGERS!A:A,MANAGERS!B:B)</f>
        <v>Manager_2</v>
      </c>
      <c r="AB4665" t="str" cm="1">
        <f t="array" ref="AB4665">_xlfn.XLOOKUP(Table1[[#This Row],[Manager ID]],Table2[[#All],[Manager ID]],Table2[[#All],[Department Head]])</f>
        <v>Sales</v>
      </c>
      <c r="AC4665" s="2">
        <f>_xlfn.XLOOKUP(Table1[[#This Row],[City]],L:L,O:O)</f>
        <v>0.23674293405114402</v>
      </c>
      <c r="AD4665" t="str" cm="1">
        <f t="array" ref="AD4665">_xlfn.IFS(Table1[[#This Row],[Performance Score]]&gt;=90,"Excellent",Table1[[#This Row],[Performance Score]]&gt;=75,"Good",Table1[[#This Row],[Performance Score]]&gt;=60,"Average",Table1[[#This Row],[Performance Score]]&lt;=60,"Need Improvement")</f>
        <v>Need Improvement</v>
      </c>
      <c r="AE4665" t="str">
        <f>IF(AND(Table1[[#This Row],[Attendance %]]&gt;=80,(Table1[[#This Row],[Performance Score]]&gt;=80)),"Eligible","Not Eligible")</f>
        <v>Not Eligible</v>
      </c>
      <c r="AF4665" t="str">
        <f>IF(Table1[[#This Row],[Performance Score]]&gt;=80,"High Performer","Low Performer")</f>
        <v>Low Performer</v>
      </c>
      <c r="AG4665" t="str" cm="1">
        <f t="array" aca="1" ref="AG4665" ca="1">_xlfn.IFS(Table1[[#This Row],[Experience]]&lt;=3,"Junior",Table1[[#This Row],[Experience]]&lt;=7,"Mid Level",Table1[[#This Row],[Experience]]&gt;=7,"Senior")</f>
        <v>Senior</v>
      </c>
      <c r="AH4665" t="str">
        <f>IF(Table1[[#This Row],[Attendance %]]&gt;75,"OK","Below 75")</f>
        <v>OK</v>
      </c>
      <c r="AI4665" t="b">
        <f>ISBLANK(Table1[[#This Row],[Employee ID]])</f>
        <v>0</v>
      </c>
      <c r="AJ4665" t="b">
        <f>ISNUMBER(Table1[[#This Row],[Total Salary  ]])</f>
        <v>1</v>
      </c>
      <c r="AK4665" t="str">
        <f>IFERROR(_xlfn.XLOOKUP(Table1[[#This Row],[Manager ID]],MANAGERS!A:A,MANAGERS!B:B),"Not Found")</f>
        <v>Manager_2</v>
      </c>
    </row>
    <row r="4666" spans="1:37" x14ac:dyDescent="0.2">
      <c r="A4666" t="s">
        <v>1611</v>
      </c>
      <c r="B4666" t="s">
        <v>14</v>
      </c>
      <c r="C4666" t="s">
        <v>21</v>
      </c>
      <c r="D4666" t="s">
        <v>46</v>
      </c>
      <c r="E4666" t="s">
        <v>17</v>
      </c>
      <c r="F4666" s="1">
        <v>42438</v>
      </c>
      <c r="G4666" s="1">
        <v>39257</v>
      </c>
      <c r="H4666">
        <v>40987</v>
      </c>
      <c r="I4666">
        <v>6840</v>
      </c>
      <c r="J4666">
        <v>68</v>
      </c>
      <c r="K4666">
        <v>52</v>
      </c>
      <c r="L4666" t="s">
        <v>18</v>
      </c>
      <c r="M4666">
        <v>103</v>
      </c>
      <c r="N4666">
        <f>Table1[[#This Row],[Basic Salary]]+Table1[[#This Row],[Bonus]]</f>
        <v>47827</v>
      </c>
      <c r="O4666" s="2">
        <f>Table1[[#This Row],[Bonus]]/Table1[[#This Row],[Basic Salary]]</f>
        <v>0.16688218215531753</v>
      </c>
      <c r="P4666">
        <f ca="1">DATEDIF(Table1[[#This Row],[Date of Birth]],TODAY(),"Y")</f>
        <v>19</v>
      </c>
      <c r="Q4666">
        <f ca="1">DATEDIF(Table1[[#This Row],[Joining Date]],TODAY(),"Y")</f>
        <v>10</v>
      </c>
      <c r="R4666" t="str">
        <f ca="1">IF(YEAR(Table1[[#This Row],[Joining Date]])=YEAR(TODAY()),"Yes","No")</f>
        <v>No</v>
      </c>
      <c r="S4666" t="str">
        <f ca="1">IF(Table1[[#This Row],[Experience]]&gt;5,"Yes","No")</f>
        <v>Yes</v>
      </c>
      <c r="T4666" t="str">
        <f>TEXT(Table1[[#This Row],[Joining Date]],"mmmm")</f>
        <v>March</v>
      </c>
      <c r="U4666" t="str">
        <f>TEXT(Table1[[#This Row],[Joining Date]],"yyyy")</f>
        <v>2016</v>
      </c>
      <c r="V4666" s="5">
        <f ca="1">TODAY()-Table1[[#This Row],[Joining Date]]</f>
        <v>3801</v>
      </c>
      <c r="W4666" t="str">
        <f>LEFT(Table1[[#This Row],[Employee Name]],FIND(" ",Table1[[#This Row],[Employee Name]])-1)</f>
        <v>Nisha</v>
      </c>
      <c r="X4666" t="str">
        <f>RIGHT(Table1[[#This Row],[Employee Name]],LEN(Table1[[#This Row],[Employee Name]])-FIND(" ",Table1[[#This Row],[Employee Name]]))</f>
        <v>Kapoor</v>
      </c>
      <c r="Y4666" t="str">
        <f>Table1[[#This Row],[Department]]&amp;"-"&amp;Table1[[#This Row],[Employee ID]]</f>
        <v>Support-E01555</v>
      </c>
      <c r="Z4666" t="str">
        <f>LEFT(Table1[[#This Row],[Department]],3)</f>
        <v>Sup</v>
      </c>
      <c r="AA4666" t="str">
        <f>_xlfn.XLOOKUP(Table1[[#This Row],[Manager ID]],MANAGERS!A:A,MANAGERS!B:B)</f>
        <v>Manager_3</v>
      </c>
      <c r="AB4666" t="str" cm="1">
        <f t="array" ref="AB4666">_xlfn.XLOOKUP(Table1[[#This Row],[Manager ID]],Table2[[#All],[Manager ID]],Table2[[#All],[Department Head]])</f>
        <v>IT</v>
      </c>
      <c r="AC4666" s="2">
        <f>_xlfn.XLOOKUP(Table1[[#This Row],[City]],L:L,O:O)</f>
        <v>0.21356479274849693</v>
      </c>
      <c r="AD4666" t="str" cm="1">
        <f t="array" ref="AD4666">_xlfn.IFS(Table1[[#This Row],[Performance Score]]&gt;=90,"Excellent",Table1[[#This Row],[Performance Score]]&gt;=75,"Good",Table1[[#This Row],[Performance Score]]&gt;=60,"Average",Table1[[#This Row],[Performance Score]]&lt;=60,"Need Improvement")</f>
        <v>Need Improvement</v>
      </c>
      <c r="AE4666" t="str">
        <f>IF(AND(Table1[[#This Row],[Attendance %]]&gt;=80,(Table1[[#This Row],[Performance Score]]&gt;=80)),"Eligible","Not Eligible")</f>
        <v>Not Eligible</v>
      </c>
      <c r="AF4666" t="str">
        <f>IF(Table1[[#This Row],[Performance Score]]&gt;=80,"High Performer","Low Performer")</f>
        <v>Low Performer</v>
      </c>
      <c r="AG4666" t="str" cm="1">
        <f t="array" aca="1" ref="AG4666" ca="1">_xlfn.IFS(Table1[[#This Row],[Experience]]&lt;=3,"Junior",Table1[[#This Row],[Experience]]&lt;=7,"Mid Level",Table1[[#This Row],[Experience]]&gt;=7,"Senior")</f>
        <v>Senior</v>
      </c>
      <c r="AH4666" t="str">
        <f>IF(Table1[[#This Row],[Attendance %]]&gt;75,"OK","Below 75")</f>
        <v>Below 75</v>
      </c>
      <c r="AI4666" t="b">
        <f>ISBLANK(Table1[[#This Row],[Employee ID]])</f>
        <v>0</v>
      </c>
      <c r="AJ4666" t="b">
        <f>ISNUMBER(Table1[[#This Row],[Total Salary  ]])</f>
        <v>1</v>
      </c>
      <c r="AK4666" t="str">
        <f>IFERROR(_xlfn.XLOOKUP(Table1[[#This Row],[Manager ID]],MANAGERS!A:A,MANAGERS!B:B),"Not Found")</f>
        <v>Manager_3</v>
      </c>
    </row>
    <row r="4667" spans="1:37" x14ac:dyDescent="0.2">
      <c r="A4667" t="s">
        <v>2647</v>
      </c>
      <c r="B4667" t="s">
        <v>50</v>
      </c>
      <c r="C4667" t="s">
        <v>15</v>
      </c>
      <c r="D4667" t="s">
        <v>33</v>
      </c>
      <c r="E4667" t="s">
        <v>65</v>
      </c>
      <c r="F4667" s="1">
        <v>42332</v>
      </c>
      <c r="G4667" s="1">
        <v>36492</v>
      </c>
      <c r="H4667">
        <v>33326</v>
      </c>
      <c r="I4667">
        <v>14478</v>
      </c>
      <c r="J4667">
        <v>84</v>
      </c>
      <c r="K4667">
        <v>87</v>
      </c>
      <c r="L4667" t="s">
        <v>53</v>
      </c>
      <c r="M4667">
        <v>120</v>
      </c>
      <c r="N4667">
        <f>Table1[[#This Row],[Basic Salary]]+Table1[[#This Row],[Bonus]]</f>
        <v>47804</v>
      </c>
      <c r="O4667" s="2">
        <f>Table1[[#This Row],[Bonus]]/Table1[[#This Row],[Basic Salary]]</f>
        <v>0.43443557582668185</v>
      </c>
      <c r="P4667">
        <f ca="1">DATEDIF(Table1[[#This Row],[Date of Birth]],TODAY(),"Y")</f>
        <v>26</v>
      </c>
      <c r="Q4667">
        <f ca="1">DATEDIF(Table1[[#This Row],[Joining Date]],TODAY(),"Y")</f>
        <v>10</v>
      </c>
      <c r="R4667" t="str">
        <f ca="1">IF(YEAR(Table1[[#This Row],[Joining Date]])=YEAR(TODAY()),"Yes","No")</f>
        <v>No</v>
      </c>
      <c r="S4667" t="str">
        <f ca="1">IF(Table1[[#This Row],[Experience]]&gt;5,"Yes","No")</f>
        <v>Yes</v>
      </c>
      <c r="T4667" t="str">
        <f>TEXT(Table1[[#This Row],[Joining Date]],"mmmm")</f>
        <v>November</v>
      </c>
      <c r="U4667" t="str">
        <f>TEXT(Table1[[#This Row],[Joining Date]],"yyyy")</f>
        <v>2015</v>
      </c>
      <c r="V4667" s="5">
        <f ca="1">TODAY()-Table1[[#This Row],[Joining Date]]</f>
        <v>3907</v>
      </c>
      <c r="W4667" t="str">
        <f>LEFT(Table1[[#This Row],[Employee Name]],FIND(" ",Table1[[#This Row],[Employee Name]])-1)</f>
        <v>Ravi</v>
      </c>
      <c r="X4667" t="str">
        <f>RIGHT(Table1[[#This Row],[Employee Name]],LEN(Table1[[#This Row],[Employee Name]])-FIND(" ",Table1[[#This Row],[Employee Name]]))</f>
        <v>Teja</v>
      </c>
      <c r="Y4667" t="str">
        <f>Table1[[#This Row],[Department]]&amp;"-"&amp;Table1[[#This Row],[Employee ID]]</f>
        <v>Marketing-E02591</v>
      </c>
      <c r="Z4667" t="str">
        <f>LEFT(Table1[[#This Row],[Department]],3)</f>
        <v>Mar</v>
      </c>
      <c r="AA4667" t="str">
        <f>_xlfn.XLOOKUP(Table1[[#This Row],[Manager ID]],MANAGERS!A:A,MANAGERS!B:B)</f>
        <v>Manager_20</v>
      </c>
      <c r="AB4667" t="str" cm="1">
        <f t="array" ref="AB4667">_xlfn.XLOOKUP(Table1[[#This Row],[Manager ID]],Table2[[#All],[Manager ID]],Table2[[#All],[Department Head]])</f>
        <v>Operations</v>
      </c>
      <c r="AC4667" s="2">
        <f>_xlfn.XLOOKUP(Table1[[#This Row],[City]],L:L,O:O)</f>
        <v>0.23685887225230964</v>
      </c>
      <c r="AD4667" t="str" cm="1">
        <f t="array" ref="AD4667">_xlfn.IFS(Table1[[#This Row],[Performance Score]]&gt;=90,"Excellent",Table1[[#This Row],[Performance Score]]&gt;=75,"Good",Table1[[#This Row],[Performance Score]]&gt;=60,"Average",Table1[[#This Row],[Performance Score]]&lt;=60,"Need Improvement")</f>
        <v>Good</v>
      </c>
      <c r="AE4667" t="str">
        <f>IF(AND(Table1[[#This Row],[Attendance %]]&gt;=80,(Table1[[#This Row],[Performance Score]]&gt;=80)),"Eligible","Not Eligible")</f>
        <v>Eligible</v>
      </c>
      <c r="AF4667" t="str">
        <f>IF(Table1[[#This Row],[Performance Score]]&gt;=80,"High Performer","Low Performer")</f>
        <v>High Performer</v>
      </c>
      <c r="AG4667" t="str" cm="1">
        <f t="array" aca="1" ref="AG4667" ca="1">_xlfn.IFS(Table1[[#This Row],[Experience]]&lt;=3,"Junior",Table1[[#This Row],[Experience]]&lt;=7,"Mid Level",Table1[[#This Row],[Experience]]&gt;=7,"Senior")</f>
        <v>Senior</v>
      </c>
      <c r="AH4667" t="str">
        <f>IF(Table1[[#This Row],[Attendance %]]&gt;75,"OK","Below 75")</f>
        <v>OK</v>
      </c>
      <c r="AI4667" t="b">
        <f>ISBLANK(Table1[[#This Row],[Employee ID]])</f>
        <v>0</v>
      </c>
      <c r="AJ4667" t="b">
        <f>ISNUMBER(Table1[[#This Row],[Total Salary  ]])</f>
        <v>1</v>
      </c>
      <c r="AK4667" t="str">
        <f>IFERROR(_xlfn.XLOOKUP(Table1[[#This Row],[Manager ID]],MANAGERS!A:A,MANAGERS!B:B),"Not Found")</f>
        <v>Manager_20</v>
      </c>
    </row>
    <row r="4668" spans="1:37" x14ac:dyDescent="0.2">
      <c r="A4668" t="s">
        <v>1736</v>
      </c>
      <c r="B4668" t="s">
        <v>29</v>
      </c>
      <c r="C4668" t="s">
        <v>21</v>
      </c>
      <c r="D4668" t="s">
        <v>25</v>
      </c>
      <c r="E4668" t="s">
        <v>51</v>
      </c>
      <c r="F4668" s="1">
        <v>45519</v>
      </c>
      <c r="G4668" s="1">
        <v>37408</v>
      </c>
      <c r="H4668">
        <v>41546</v>
      </c>
      <c r="I4668">
        <v>6193</v>
      </c>
      <c r="J4668">
        <v>73</v>
      </c>
      <c r="K4668">
        <v>44</v>
      </c>
      <c r="L4668" t="s">
        <v>23</v>
      </c>
      <c r="M4668">
        <v>112</v>
      </c>
      <c r="N4668">
        <f>Table1[[#This Row],[Basic Salary]]+Table1[[#This Row],[Bonus]]</f>
        <v>47739</v>
      </c>
      <c r="O4668" s="2">
        <f>Table1[[#This Row],[Bonus]]/Table1[[#This Row],[Basic Salary]]</f>
        <v>0.14906368844172724</v>
      </c>
      <c r="P4668">
        <f ca="1">DATEDIF(Table1[[#This Row],[Date of Birth]],TODAY(),"Y")</f>
        <v>24</v>
      </c>
      <c r="Q4668">
        <f ca="1">DATEDIF(Table1[[#This Row],[Joining Date]],TODAY(),"Y")</f>
        <v>1</v>
      </c>
      <c r="R4668" t="str">
        <f ca="1">IF(YEAR(Table1[[#This Row],[Joining Date]])=YEAR(TODAY()),"Yes","No")</f>
        <v>No</v>
      </c>
      <c r="S4668" t="str">
        <f ca="1">IF(Table1[[#This Row],[Experience]]&gt;5,"Yes","No")</f>
        <v>No</v>
      </c>
      <c r="T4668" t="str">
        <f>TEXT(Table1[[#This Row],[Joining Date]],"mmmm")</f>
        <v>August</v>
      </c>
      <c r="U4668" t="str">
        <f>TEXT(Table1[[#This Row],[Joining Date]],"yyyy")</f>
        <v>2024</v>
      </c>
      <c r="V4668" s="5">
        <f ca="1">TODAY()-Table1[[#This Row],[Joining Date]]</f>
        <v>720</v>
      </c>
      <c r="W4668" t="str">
        <f>LEFT(Table1[[#This Row],[Employee Name]],FIND(" ",Table1[[#This Row],[Employee Name]])-1)</f>
        <v>Vikram</v>
      </c>
      <c r="X4668" t="str">
        <f>RIGHT(Table1[[#This Row],[Employee Name]],LEN(Table1[[#This Row],[Employee Name]])-FIND(" ",Table1[[#This Row],[Employee Name]]))</f>
        <v>Singh</v>
      </c>
      <c r="Y4668" t="str">
        <f>Table1[[#This Row],[Department]]&amp;"-"&amp;Table1[[#This Row],[Employee ID]]</f>
        <v>Finance-E01680</v>
      </c>
      <c r="Z4668" t="str">
        <f>LEFT(Table1[[#This Row],[Department]],3)</f>
        <v>Fin</v>
      </c>
      <c r="AA4668" t="str">
        <f>_xlfn.XLOOKUP(Table1[[#This Row],[Manager ID]],MANAGERS!A:A,MANAGERS!B:B)</f>
        <v>Manager_12</v>
      </c>
      <c r="AB4668" t="str" cm="1">
        <f t="array" ref="AB4668">_xlfn.XLOOKUP(Table1[[#This Row],[Manager ID]],Table2[[#All],[Manager ID]],Table2[[#All],[Department Head]])</f>
        <v>Marketing</v>
      </c>
      <c r="AC4668" s="2">
        <f>_xlfn.XLOOKUP(Table1[[#This Row],[City]],L:L,O:O)</f>
        <v>0.23486488519629886</v>
      </c>
      <c r="AD4668" t="str" cm="1">
        <f t="array" ref="AD4668">_xlfn.IFS(Table1[[#This Row],[Performance Score]]&gt;=90,"Excellent",Table1[[#This Row],[Performance Score]]&gt;=75,"Good",Table1[[#This Row],[Performance Score]]&gt;=60,"Average",Table1[[#This Row],[Performance Score]]&lt;=60,"Need Improvement")</f>
        <v>Need Improvement</v>
      </c>
      <c r="AE4668" t="str">
        <f>IF(AND(Table1[[#This Row],[Attendance %]]&gt;=80,(Table1[[#This Row],[Performance Score]]&gt;=80)),"Eligible","Not Eligible")</f>
        <v>Not Eligible</v>
      </c>
      <c r="AF4668" t="str">
        <f>IF(Table1[[#This Row],[Performance Score]]&gt;=80,"High Performer","Low Performer")</f>
        <v>Low Performer</v>
      </c>
      <c r="AG4668" t="str" cm="1">
        <f t="array" aca="1" ref="AG4668" ca="1">_xlfn.IFS(Table1[[#This Row],[Experience]]&lt;=3,"Junior",Table1[[#This Row],[Experience]]&lt;=7,"Mid Level",Table1[[#This Row],[Experience]]&gt;=7,"Senior")</f>
        <v>Junior</v>
      </c>
      <c r="AH4668" t="str">
        <f>IF(Table1[[#This Row],[Attendance %]]&gt;75,"OK","Below 75")</f>
        <v>Below 75</v>
      </c>
      <c r="AI4668" t="b">
        <f>ISBLANK(Table1[[#This Row],[Employee ID]])</f>
        <v>0</v>
      </c>
      <c r="AJ4668" t="b">
        <f>ISNUMBER(Table1[[#This Row],[Total Salary  ]])</f>
        <v>1</v>
      </c>
      <c r="AK4668" t="str">
        <f>IFERROR(_xlfn.XLOOKUP(Table1[[#This Row],[Manager ID]],MANAGERS!A:A,MANAGERS!B:B),"Not Found")</f>
        <v>Manager_12</v>
      </c>
    </row>
    <row r="4669" spans="1:37" x14ac:dyDescent="0.2">
      <c r="A4669" t="s">
        <v>857</v>
      </c>
      <c r="B4669" t="s">
        <v>69</v>
      </c>
      <c r="C4669" t="s">
        <v>21</v>
      </c>
      <c r="D4669" t="s">
        <v>16</v>
      </c>
      <c r="E4669" t="s">
        <v>22</v>
      </c>
      <c r="F4669" s="1">
        <v>44286</v>
      </c>
      <c r="G4669" s="1">
        <v>30183</v>
      </c>
      <c r="H4669">
        <v>31830</v>
      </c>
      <c r="I4669">
        <v>15907</v>
      </c>
      <c r="J4669">
        <v>75</v>
      </c>
      <c r="K4669">
        <v>70</v>
      </c>
      <c r="L4669" t="s">
        <v>31</v>
      </c>
      <c r="M4669">
        <v>120</v>
      </c>
      <c r="N4669">
        <f>Table1[[#This Row],[Basic Salary]]+Table1[[#This Row],[Bonus]]</f>
        <v>47737</v>
      </c>
      <c r="O4669" s="2">
        <f>Table1[[#This Row],[Bonus]]/Table1[[#This Row],[Basic Salary]]</f>
        <v>0.49974866478165253</v>
      </c>
      <c r="P4669">
        <f ca="1">DATEDIF(Table1[[#This Row],[Date of Birth]],TODAY(),"Y")</f>
        <v>43</v>
      </c>
      <c r="Q4669">
        <f ca="1">DATEDIF(Table1[[#This Row],[Joining Date]],TODAY(),"Y")</f>
        <v>5</v>
      </c>
      <c r="R4669" t="str">
        <f ca="1">IF(YEAR(Table1[[#This Row],[Joining Date]])=YEAR(TODAY()),"Yes","No")</f>
        <v>No</v>
      </c>
      <c r="S4669" t="str">
        <f ca="1">IF(Table1[[#This Row],[Experience]]&gt;5,"Yes","No")</f>
        <v>No</v>
      </c>
      <c r="T4669" t="str">
        <f>TEXT(Table1[[#This Row],[Joining Date]],"mmmm")</f>
        <v>March</v>
      </c>
      <c r="U4669" t="str">
        <f>TEXT(Table1[[#This Row],[Joining Date]],"yyyy")</f>
        <v>2021</v>
      </c>
      <c r="V4669" s="5">
        <f ca="1">TODAY()-Table1[[#This Row],[Joining Date]]</f>
        <v>1953</v>
      </c>
      <c r="W4669" t="str">
        <f>LEFT(Table1[[#This Row],[Employee Name]],FIND(" ",Table1[[#This Row],[Employee Name]])-1)</f>
        <v>Neha</v>
      </c>
      <c r="X4669" t="str">
        <f>RIGHT(Table1[[#This Row],[Employee Name]],LEN(Table1[[#This Row],[Employee Name]])-FIND(" ",Table1[[#This Row],[Employee Name]]))</f>
        <v>Kulkarni</v>
      </c>
      <c r="Y4669" t="str">
        <f>Table1[[#This Row],[Department]]&amp;"-"&amp;Table1[[#This Row],[Employee ID]]</f>
        <v>HR-E00801</v>
      </c>
      <c r="Z4669" t="str">
        <f>LEFT(Table1[[#This Row],[Department]],3)</f>
        <v>HR</v>
      </c>
      <c r="AA4669" t="str">
        <f>_xlfn.XLOOKUP(Table1[[#This Row],[Manager ID]],MANAGERS!A:A,MANAGERS!B:B)</f>
        <v>Manager_20</v>
      </c>
      <c r="AB4669" t="str" cm="1">
        <f t="array" ref="AB4669">_xlfn.XLOOKUP(Table1[[#This Row],[Manager ID]],Table2[[#All],[Manager ID]],Table2[[#All],[Department Head]])</f>
        <v>Operations</v>
      </c>
      <c r="AC4669" s="2">
        <f>_xlfn.XLOOKUP(Table1[[#This Row],[City]],L:L,O:O)</f>
        <v>0.241864189087755</v>
      </c>
      <c r="AD4669" t="str" cm="1">
        <f t="array" ref="AD4669">_xlfn.IFS(Table1[[#This Row],[Performance Score]]&gt;=90,"Excellent",Table1[[#This Row],[Performance Score]]&gt;=75,"Good",Table1[[#This Row],[Performance Score]]&gt;=60,"Average",Table1[[#This Row],[Performance Score]]&lt;=60,"Need Improvement")</f>
        <v>Average</v>
      </c>
      <c r="AE4669" t="str">
        <f>IF(AND(Table1[[#This Row],[Attendance %]]&gt;=80,(Table1[[#This Row],[Performance Score]]&gt;=80)),"Eligible","Not Eligible")</f>
        <v>Not Eligible</v>
      </c>
      <c r="AF4669" t="str">
        <f>IF(Table1[[#This Row],[Performance Score]]&gt;=80,"High Performer","Low Performer")</f>
        <v>Low Performer</v>
      </c>
      <c r="AG4669" t="str" cm="1">
        <f t="array" aca="1" ref="AG4669" ca="1">_xlfn.IFS(Table1[[#This Row],[Experience]]&lt;=3,"Junior",Table1[[#This Row],[Experience]]&lt;=7,"Mid Level",Table1[[#This Row],[Experience]]&gt;=7,"Senior")</f>
        <v>Mid Level</v>
      </c>
      <c r="AH4669" t="str">
        <f>IF(Table1[[#This Row],[Attendance %]]&gt;75,"OK","Below 75")</f>
        <v>Below 75</v>
      </c>
      <c r="AI4669" t="b">
        <f>ISBLANK(Table1[[#This Row],[Employee ID]])</f>
        <v>0</v>
      </c>
      <c r="AJ4669" t="b">
        <f>ISNUMBER(Table1[[#This Row],[Total Salary  ]])</f>
        <v>1</v>
      </c>
      <c r="AK4669" t="str">
        <f>IFERROR(_xlfn.XLOOKUP(Table1[[#This Row],[Manager ID]],MANAGERS!A:A,MANAGERS!B:B),"Not Found")</f>
        <v>Manager_20</v>
      </c>
    </row>
    <row r="4670" spans="1:37" x14ac:dyDescent="0.2">
      <c r="A4670" t="s">
        <v>1700</v>
      </c>
      <c r="B4670" t="s">
        <v>57</v>
      </c>
      <c r="C4670" t="s">
        <v>21</v>
      </c>
      <c r="D4670" t="s">
        <v>40</v>
      </c>
      <c r="E4670" t="s">
        <v>22</v>
      </c>
      <c r="F4670" s="1">
        <v>43777</v>
      </c>
      <c r="G4670" s="1">
        <v>39048</v>
      </c>
      <c r="H4670">
        <v>29051</v>
      </c>
      <c r="I4670">
        <v>18674</v>
      </c>
      <c r="J4670">
        <v>64</v>
      </c>
      <c r="K4670">
        <v>75</v>
      </c>
      <c r="L4670" t="s">
        <v>53</v>
      </c>
      <c r="M4670">
        <v>105</v>
      </c>
      <c r="N4670">
        <f>Table1[[#This Row],[Basic Salary]]+Table1[[#This Row],[Bonus]]</f>
        <v>47725</v>
      </c>
      <c r="O4670" s="2">
        <f>Table1[[#This Row],[Bonus]]/Table1[[#This Row],[Basic Salary]]</f>
        <v>0.64280059206223539</v>
      </c>
      <c r="P4670">
        <f ca="1">DATEDIF(Table1[[#This Row],[Date of Birth]],TODAY(),"Y")</f>
        <v>19</v>
      </c>
      <c r="Q4670">
        <f ca="1">DATEDIF(Table1[[#This Row],[Joining Date]],TODAY(),"Y")</f>
        <v>6</v>
      </c>
      <c r="R4670" t="str">
        <f ca="1">IF(YEAR(Table1[[#This Row],[Joining Date]])=YEAR(TODAY()),"Yes","No")</f>
        <v>No</v>
      </c>
      <c r="S4670" t="str">
        <f ca="1">IF(Table1[[#This Row],[Experience]]&gt;5,"Yes","No")</f>
        <v>Yes</v>
      </c>
      <c r="T4670" t="str">
        <f>TEXT(Table1[[#This Row],[Joining Date]],"mmmm")</f>
        <v>November</v>
      </c>
      <c r="U4670" t="str">
        <f>TEXT(Table1[[#This Row],[Joining Date]],"yyyy")</f>
        <v>2019</v>
      </c>
      <c r="V4670" s="5">
        <f ca="1">TODAY()-Table1[[#This Row],[Joining Date]]</f>
        <v>2462</v>
      </c>
      <c r="W4670" t="str">
        <f>LEFT(Table1[[#This Row],[Employee Name]],FIND(" ",Table1[[#This Row],[Employee Name]])-1)</f>
        <v>Swathi</v>
      </c>
      <c r="X4670" t="str">
        <f>RIGHT(Table1[[#This Row],[Employee Name]],LEN(Table1[[#This Row],[Employee Name]])-FIND(" ",Table1[[#This Row],[Employee Name]]))</f>
        <v>Ramesh</v>
      </c>
      <c r="Y4670" t="str">
        <f>Table1[[#This Row],[Department]]&amp;"-"&amp;Table1[[#This Row],[Employee ID]]</f>
        <v>IT-E01644</v>
      </c>
      <c r="Z4670" t="str">
        <f>LEFT(Table1[[#This Row],[Department]],3)</f>
        <v>IT</v>
      </c>
      <c r="AA4670" t="str">
        <f>_xlfn.XLOOKUP(Table1[[#This Row],[Manager ID]],MANAGERS!A:A,MANAGERS!B:B)</f>
        <v>Manager_5</v>
      </c>
      <c r="AB4670" t="str" cm="1">
        <f t="array" ref="AB4670">_xlfn.XLOOKUP(Table1[[#This Row],[Manager ID]],Table2[[#All],[Manager ID]],Table2[[#All],[Department Head]])</f>
        <v>Sales</v>
      </c>
      <c r="AC4670" s="2">
        <f>_xlfn.XLOOKUP(Table1[[#This Row],[City]],L:L,O:O)</f>
        <v>0.23685887225230964</v>
      </c>
      <c r="AD4670" t="str" cm="1">
        <f t="array" ref="AD4670">_xlfn.IFS(Table1[[#This Row],[Performance Score]]&gt;=90,"Excellent",Table1[[#This Row],[Performance Score]]&gt;=75,"Good",Table1[[#This Row],[Performance Score]]&gt;=60,"Average",Table1[[#This Row],[Performance Score]]&lt;=60,"Need Improvement")</f>
        <v>Good</v>
      </c>
      <c r="AE4670" t="str">
        <f>IF(AND(Table1[[#This Row],[Attendance %]]&gt;=80,(Table1[[#This Row],[Performance Score]]&gt;=80)),"Eligible","Not Eligible")</f>
        <v>Not Eligible</v>
      </c>
      <c r="AF4670" t="str">
        <f>IF(Table1[[#This Row],[Performance Score]]&gt;=80,"High Performer","Low Performer")</f>
        <v>Low Performer</v>
      </c>
      <c r="AG4670" t="str" cm="1">
        <f t="array" aca="1" ref="AG4670" ca="1">_xlfn.IFS(Table1[[#This Row],[Experience]]&lt;=3,"Junior",Table1[[#This Row],[Experience]]&lt;=7,"Mid Level",Table1[[#This Row],[Experience]]&gt;=7,"Senior")</f>
        <v>Mid Level</v>
      </c>
      <c r="AH4670" t="str">
        <f>IF(Table1[[#This Row],[Attendance %]]&gt;75,"OK","Below 75")</f>
        <v>Below 75</v>
      </c>
      <c r="AI4670" t="b">
        <f>ISBLANK(Table1[[#This Row],[Employee ID]])</f>
        <v>0</v>
      </c>
      <c r="AJ4670" t="b">
        <f>ISNUMBER(Table1[[#This Row],[Total Salary  ]])</f>
        <v>1</v>
      </c>
      <c r="AK4670" t="str">
        <f>IFERROR(_xlfn.XLOOKUP(Table1[[#This Row],[Manager ID]],MANAGERS!A:A,MANAGERS!B:B),"Not Found")</f>
        <v>Manager_5</v>
      </c>
    </row>
    <row r="4671" spans="1:37" x14ac:dyDescent="0.2">
      <c r="A4671" t="s">
        <v>3937</v>
      </c>
      <c r="B4671" t="s">
        <v>71</v>
      </c>
      <c r="C4671" t="s">
        <v>21</v>
      </c>
      <c r="D4671" t="s">
        <v>43</v>
      </c>
      <c r="E4671" t="s">
        <v>26</v>
      </c>
      <c r="F4671" s="1">
        <v>45650</v>
      </c>
      <c r="G4671" s="1">
        <v>36767</v>
      </c>
      <c r="H4671">
        <v>25624</v>
      </c>
      <c r="I4671">
        <v>22067</v>
      </c>
      <c r="J4671">
        <v>94</v>
      </c>
      <c r="K4671">
        <v>60</v>
      </c>
      <c r="L4671" t="s">
        <v>31</v>
      </c>
      <c r="M4671">
        <v>101</v>
      </c>
      <c r="N4671">
        <f>Table1[[#This Row],[Basic Salary]]+Table1[[#This Row],[Bonus]]</f>
        <v>47691</v>
      </c>
      <c r="O4671" s="2">
        <f>Table1[[#This Row],[Bonus]]/Table1[[#This Row],[Basic Salary]]</f>
        <v>0.86118482672494534</v>
      </c>
      <c r="P4671">
        <f ca="1">DATEDIF(Table1[[#This Row],[Date of Birth]],TODAY(),"Y")</f>
        <v>25</v>
      </c>
      <c r="Q4671">
        <f ca="1">DATEDIF(Table1[[#This Row],[Joining Date]],TODAY(),"Y")</f>
        <v>1</v>
      </c>
      <c r="R4671" t="str">
        <f ca="1">IF(YEAR(Table1[[#This Row],[Joining Date]])=YEAR(TODAY()),"Yes","No")</f>
        <v>No</v>
      </c>
      <c r="S4671" t="str">
        <f ca="1">IF(Table1[[#This Row],[Experience]]&gt;5,"Yes","No")</f>
        <v>No</v>
      </c>
      <c r="T4671" t="str">
        <f>TEXT(Table1[[#This Row],[Joining Date]],"mmmm")</f>
        <v>December</v>
      </c>
      <c r="U4671" t="str">
        <f>TEXT(Table1[[#This Row],[Joining Date]],"yyyy")</f>
        <v>2024</v>
      </c>
      <c r="V4671" s="5">
        <f ca="1">TODAY()-Table1[[#This Row],[Joining Date]]</f>
        <v>589</v>
      </c>
      <c r="W4671" t="str">
        <f>LEFT(Table1[[#This Row],[Employee Name]],FIND(" ",Table1[[#This Row],[Employee Name]])-1)</f>
        <v>Sneha</v>
      </c>
      <c r="X4671" t="str">
        <f>RIGHT(Table1[[#This Row],[Employee Name]],LEN(Table1[[#This Row],[Employee Name]])-FIND(" ",Table1[[#This Row],[Employee Name]]))</f>
        <v>Iyer</v>
      </c>
      <c r="Y4671" t="str">
        <f>Table1[[#This Row],[Department]]&amp;"-"&amp;Table1[[#This Row],[Employee ID]]</f>
        <v>Operations-E03881</v>
      </c>
      <c r="Z4671" t="str">
        <f>LEFT(Table1[[#This Row],[Department]],3)</f>
        <v>Ope</v>
      </c>
      <c r="AA4671" t="str">
        <f>_xlfn.XLOOKUP(Table1[[#This Row],[Manager ID]],MANAGERS!A:A,MANAGERS!B:B)</f>
        <v>Manager_1</v>
      </c>
      <c r="AB4671" t="str" cm="1">
        <f t="array" ref="AB4671">_xlfn.XLOOKUP(Table1[[#This Row],[Manager ID]],Table2[[#All],[Manager ID]],Table2[[#All],[Department Head]])</f>
        <v>Support</v>
      </c>
      <c r="AC4671" s="2">
        <f>_xlfn.XLOOKUP(Table1[[#This Row],[City]],L:L,O:O)</f>
        <v>0.241864189087755</v>
      </c>
      <c r="AD4671" t="str" cm="1">
        <f t="array" ref="AD4671">_xlfn.IFS(Table1[[#This Row],[Performance Score]]&gt;=90,"Excellent",Table1[[#This Row],[Performance Score]]&gt;=75,"Good",Table1[[#This Row],[Performance Score]]&gt;=60,"Average",Table1[[#This Row],[Performance Score]]&lt;=60,"Need Improvement")</f>
        <v>Average</v>
      </c>
      <c r="AE4671" t="str">
        <f>IF(AND(Table1[[#This Row],[Attendance %]]&gt;=80,(Table1[[#This Row],[Performance Score]]&gt;=80)),"Eligible","Not Eligible")</f>
        <v>Not Eligible</v>
      </c>
      <c r="AF4671" t="str">
        <f>IF(Table1[[#This Row],[Performance Score]]&gt;=80,"High Performer","Low Performer")</f>
        <v>Low Performer</v>
      </c>
      <c r="AG4671" t="str" cm="1">
        <f t="array" aca="1" ref="AG4671" ca="1">_xlfn.IFS(Table1[[#This Row],[Experience]]&lt;=3,"Junior",Table1[[#This Row],[Experience]]&lt;=7,"Mid Level",Table1[[#This Row],[Experience]]&gt;=7,"Senior")</f>
        <v>Junior</v>
      </c>
      <c r="AH4671" t="str">
        <f>IF(Table1[[#This Row],[Attendance %]]&gt;75,"OK","Below 75")</f>
        <v>OK</v>
      </c>
      <c r="AI4671" t="b">
        <f>ISBLANK(Table1[[#This Row],[Employee ID]])</f>
        <v>0</v>
      </c>
      <c r="AJ4671" t="b">
        <f>ISNUMBER(Table1[[#This Row],[Total Salary  ]])</f>
        <v>1</v>
      </c>
      <c r="AK4671" t="str">
        <f>IFERROR(_xlfn.XLOOKUP(Table1[[#This Row],[Manager ID]],MANAGERS!A:A,MANAGERS!B:B),"Not Found")</f>
        <v>Manager_1</v>
      </c>
    </row>
    <row r="4672" spans="1:37" x14ac:dyDescent="0.2">
      <c r="A4672" t="s">
        <v>2296</v>
      </c>
      <c r="B4672" t="s">
        <v>85</v>
      </c>
      <c r="C4672" t="s">
        <v>21</v>
      </c>
      <c r="D4672" t="s">
        <v>43</v>
      </c>
      <c r="E4672" t="s">
        <v>51</v>
      </c>
      <c r="F4672" s="1">
        <v>45169</v>
      </c>
      <c r="G4672" s="1">
        <v>40690</v>
      </c>
      <c r="H4672">
        <v>39669</v>
      </c>
      <c r="I4672">
        <v>7950</v>
      </c>
      <c r="J4672">
        <v>90</v>
      </c>
      <c r="K4672">
        <v>95</v>
      </c>
      <c r="L4672" t="s">
        <v>23</v>
      </c>
      <c r="M4672">
        <v>115</v>
      </c>
      <c r="N4672">
        <f>Table1[[#This Row],[Basic Salary]]+Table1[[#This Row],[Bonus]]</f>
        <v>47619</v>
      </c>
      <c r="O4672" s="2">
        <f>Table1[[#This Row],[Bonus]]/Table1[[#This Row],[Basic Salary]]</f>
        <v>0.20040837933903047</v>
      </c>
      <c r="P4672">
        <f ca="1">DATEDIF(Table1[[#This Row],[Date of Birth]],TODAY(),"Y")</f>
        <v>15</v>
      </c>
      <c r="Q4672">
        <f ca="1">DATEDIF(Table1[[#This Row],[Joining Date]],TODAY(),"Y")</f>
        <v>2</v>
      </c>
      <c r="R4672" t="str">
        <f ca="1">IF(YEAR(Table1[[#This Row],[Joining Date]])=YEAR(TODAY()),"Yes","No")</f>
        <v>No</v>
      </c>
      <c r="S4672" t="str">
        <f ca="1">IF(Table1[[#This Row],[Experience]]&gt;5,"Yes","No")</f>
        <v>No</v>
      </c>
      <c r="T4672" t="str">
        <f>TEXT(Table1[[#This Row],[Joining Date]],"mmmm")</f>
        <v>August</v>
      </c>
      <c r="U4672" t="str">
        <f>TEXT(Table1[[#This Row],[Joining Date]],"yyyy")</f>
        <v>2023</v>
      </c>
      <c r="V4672" s="5">
        <f ca="1">TODAY()-Table1[[#This Row],[Joining Date]]</f>
        <v>1070</v>
      </c>
      <c r="W4672" t="str">
        <f>LEFT(Table1[[#This Row],[Employee Name]],FIND(" ",Table1[[#This Row],[Employee Name]])-1)</f>
        <v>Pooja</v>
      </c>
      <c r="X4672" t="str">
        <f>RIGHT(Table1[[#This Row],[Employee Name]],LEN(Table1[[#This Row],[Employee Name]])-FIND(" ",Table1[[#This Row],[Employee Name]]))</f>
        <v>Das</v>
      </c>
      <c r="Y4672" t="str">
        <f>Table1[[#This Row],[Department]]&amp;"-"&amp;Table1[[#This Row],[Employee ID]]</f>
        <v>Operations-E02240</v>
      </c>
      <c r="Z4672" t="str">
        <f>LEFT(Table1[[#This Row],[Department]],3)</f>
        <v>Ope</v>
      </c>
      <c r="AA4672" t="str">
        <f>_xlfn.XLOOKUP(Table1[[#This Row],[Manager ID]],MANAGERS!A:A,MANAGERS!B:B)</f>
        <v>Manager_15</v>
      </c>
      <c r="AB4672" t="str" cm="1">
        <f t="array" ref="AB4672">_xlfn.XLOOKUP(Table1[[#This Row],[Manager ID]],Table2[[#All],[Manager ID]],Table2[[#All],[Department Head]])</f>
        <v>Support</v>
      </c>
      <c r="AC4672" s="2">
        <f>_xlfn.XLOOKUP(Table1[[#This Row],[City]],L:L,O:O)</f>
        <v>0.23486488519629886</v>
      </c>
      <c r="AD4672" t="str" cm="1">
        <f t="array" ref="AD4672">_xlfn.IFS(Table1[[#This Row],[Performance Score]]&gt;=90,"Excellent",Table1[[#This Row],[Performance Score]]&gt;=75,"Good",Table1[[#This Row],[Performance Score]]&gt;=60,"Average",Table1[[#This Row],[Performance Score]]&lt;=60,"Need Improvement")</f>
        <v>Excellent</v>
      </c>
      <c r="AE4672" t="str">
        <f>IF(AND(Table1[[#This Row],[Attendance %]]&gt;=80,(Table1[[#This Row],[Performance Score]]&gt;=80)),"Eligible","Not Eligible")</f>
        <v>Eligible</v>
      </c>
      <c r="AF4672" t="str">
        <f>IF(Table1[[#This Row],[Performance Score]]&gt;=80,"High Performer","Low Performer")</f>
        <v>High Performer</v>
      </c>
      <c r="AG4672" t="str" cm="1">
        <f t="array" aca="1" ref="AG4672" ca="1">_xlfn.IFS(Table1[[#This Row],[Experience]]&lt;=3,"Junior",Table1[[#This Row],[Experience]]&lt;=7,"Mid Level",Table1[[#This Row],[Experience]]&gt;=7,"Senior")</f>
        <v>Junior</v>
      </c>
      <c r="AH4672" t="str">
        <f>IF(Table1[[#This Row],[Attendance %]]&gt;75,"OK","Below 75")</f>
        <v>OK</v>
      </c>
      <c r="AI4672" t="b">
        <f>ISBLANK(Table1[[#This Row],[Employee ID]])</f>
        <v>0</v>
      </c>
      <c r="AJ4672" t="b">
        <f>ISNUMBER(Table1[[#This Row],[Total Salary  ]])</f>
        <v>1</v>
      </c>
      <c r="AK4672" t="str">
        <f>IFERROR(_xlfn.XLOOKUP(Table1[[#This Row],[Manager ID]],MANAGERS!A:A,MANAGERS!B:B),"Not Found")</f>
        <v>Manager_15</v>
      </c>
    </row>
    <row r="4673" spans="1:37" x14ac:dyDescent="0.2">
      <c r="A4673" t="s">
        <v>646</v>
      </c>
      <c r="B4673" t="s">
        <v>89</v>
      </c>
      <c r="C4673" t="s">
        <v>21</v>
      </c>
      <c r="D4673" t="s">
        <v>25</v>
      </c>
      <c r="E4673" t="s">
        <v>65</v>
      </c>
      <c r="F4673" s="1">
        <v>42796</v>
      </c>
      <c r="G4673" s="1">
        <v>32928</v>
      </c>
      <c r="H4673">
        <v>29224</v>
      </c>
      <c r="I4673">
        <v>18388</v>
      </c>
      <c r="J4673">
        <v>60</v>
      </c>
      <c r="K4673">
        <v>99</v>
      </c>
      <c r="L4673" t="s">
        <v>31</v>
      </c>
      <c r="M4673">
        <v>114</v>
      </c>
      <c r="N4673">
        <f>Table1[[#This Row],[Basic Salary]]+Table1[[#This Row],[Bonus]]</f>
        <v>47612</v>
      </c>
      <c r="O4673" s="2">
        <f>Table1[[#This Row],[Bonus]]/Table1[[#This Row],[Basic Salary]]</f>
        <v>0.62920886942239251</v>
      </c>
      <c r="P4673">
        <f ca="1">DATEDIF(Table1[[#This Row],[Date of Birth]],TODAY(),"Y")</f>
        <v>36</v>
      </c>
      <c r="Q4673">
        <f ca="1">DATEDIF(Table1[[#This Row],[Joining Date]],TODAY(),"Y")</f>
        <v>9</v>
      </c>
      <c r="R4673" t="str">
        <f ca="1">IF(YEAR(Table1[[#This Row],[Joining Date]])=YEAR(TODAY()),"Yes","No")</f>
        <v>No</v>
      </c>
      <c r="S4673" t="str">
        <f ca="1">IF(Table1[[#This Row],[Experience]]&gt;5,"Yes","No")</f>
        <v>Yes</v>
      </c>
      <c r="T4673" t="str">
        <f>TEXT(Table1[[#This Row],[Joining Date]],"mmmm")</f>
        <v>March</v>
      </c>
      <c r="U4673" t="str">
        <f>TEXT(Table1[[#This Row],[Joining Date]],"yyyy")</f>
        <v>2017</v>
      </c>
      <c r="V4673" s="5">
        <f ca="1">TODAY()-Table1[[#This Row],[Joining Date]]</f>
        <v>3443</v>
      </c>
      <c r="W4673" t="str">
        <f>LEFT(Table1[[#This Row],[Employee Name]],FIND(" ",Table1[[#This Row],[Employee Name]])-1)</f>
        <v>Tarun</v>
      </c>
      <c r="X4673" t="str">
        <f>RIGHT(Table1[[#This Row],[Employee Name]],LEN(Table1[[#This Row],[Employee Name]])-FIND(" ",Table1[[#This Row],[Employee Name]]))</f>
        <v>Verma</v>
      </c>
      <c r="Y4673" t="str">
        <f>Table1[[#This Row],[Department]]&amp;"-"&amp;Table1[[#This Row],[Employee ID]]</f>
        <v>Finance-E00590</v>
      </c>
      <c r="Z4673" t="str">
        <f>LEFT(Table1[[#This Row],[Department]],3)</f>
        <v>Fin</v>
      </c>
      <c r="AA4673" t="str">
        <f>_xlfn.XLOOKUP(Table1[[#This Row],[Manager ID]],MANAGERS!A:A,MANAGERS!B:B)</f>
        <v>Manager_14</v>
      </c>
      <c r="AB4673" t="str" cm="1">
        <f t="array" ref="AB4673">_xlfn.XLOOKUP(Table1[[#This Row],[Manager ID]],Table2[[#All],[Manager ID]],Table2[[#All],[Department Head]])</f>
        <v>Marketing</v>
      </c>
      <c r="AC4673" s="2">
        <f>_xlfn.XLOOKUP(Table1[[#This Row],[City]],L:L,O:O)</f>
        <v>0.241864189087755</v>
      </c>
      <c r="AD4673" t="str" cm="1">
        <f t="array" ref="AD4673">_xlfn.IFS(Table1[[#This Row],[Performance Score]]&gt;=90,"Excellent",Table1[[#This Row],[Performance Score]]&gt;=75,"Good",Table1[[#This Row],[Performance Score]]&gt;=60,"Average",Table1[[#This Row],[Performance Score]]&lt;=60,"Need Improvement")</f>
        <v>Excellent</v>
      </c>
      <c r="AE4673" t="str">
        <f>IF(AND(Table1[[#This Row],[Attendance %]]&gt;=80,(Table1[[#This Row],[Performance Score]]&gt;=80)),"Eligible","Not Eligible")</f>
        <v>Not Eligible</v>
      </c>
      <c r="AF4673" t="str">
        <f>IF(Table1[[#This Row],[Performance Score]]&gt;=80,"High Performer","Low Performer")</f>
        <v>High Performer</v>
      </c>
      <c r="AG4673" t="str" cm="1">
        <f t="array" aca="1" ref="AG4673" ca="1">_xlfn.IFS(Table1[[#This Row],[Experience]]&lt;=3,"Junior",Table1[[#This Row],[Experience]]&lt;=7,"Mid Level",Table1[[#This Row],[Experience]]&gt;=7,"Senior")</f>
        <v>Senior</v>
      </c>
      <c r="AH4673" t="str">
        <f>IF(Table1[[#This Row],[Attendance %]]&gt;75,"OK","Below 75")</f>
        <v>Below 75</v>
      </c>
      <c r="AI4673" t="b">
        <f>ISBLANK(Table1[[#This Row],[Employee ID]])</f>
        <v>0</v>
      </c>
      <c r="AJ4673" t="b">
        <f>ISNUMBER(Table1[[#This Row],[Total Salary  ]])</f>
        <v>1</v>
      </c>
      <c r="AK4673" t="str">
        <f>IFERROR(_xlfn.XLOOKUP(Table1[[#This Row],[Manager ID]],MANAGERS!A:A,MANAGERS!B:B),"Not Found")</f>
        <v>Manager_14</v>
      </c>
    </row>
    <row r="4674" spans="1:37" x14ac:dyDescent="0.2">
      <c r="A4674" t="s">
        <v>4169</v>
      </c>
      <c r="B4674" t="s">
        <v>29</v>
      </c>
      <c r="C4674" t="s">
        <v>21</v>
      </c>
      <c r="D4674" t="s">
        <v>40</v>
      </c>
      <c r="E4674" t="s">
        <v>26</v>
      </c>
      <c r="F4674" s="1">
        <v>43634</v>
      </c>
      <c r="G4674" s="1">
        <v>30947</v>
      </c>
      <c r="H4674">
        <v>31025</v>
      </c>
      <c r="I4674">
        <v>16581</v>
      </c>
      <c r="J4674">
        <v>66</v>
      </c>
      <c r="K4674">
        <v>99</v>
      </c>
      <c r="L4674" t="s">
        <v>31</v>
      </c>
      <c r="M4674">
        <v>120</v>
      </c>
      <c r="N4674">
        <f>Table1[[#This Row],[Basic Salary]]+Table1[[#This Row],[Bonus]]</f>
        <v>47606</v>
      </c>
      <c r="O4674" s="2">
        <f>Table1[[#This Row],[Bonus]]/Table1[[#This Row],[Basic Salary]]</f>
        <v>0.53443996776792912</v>
      </c>
      <c r="P4674">
        <f ca="1">DATEDIF(Table1[[#This Row],[Date of Birth]],TODAY(),"Y")</f>
        <v>41</v>
      </c>
      <c r="Q4674">
        <f ca="1">DATEDIF(Table1[[#This Row],[Joining Date]],TODAY(),"Y")</f>
        <v>7</v>
      </c>
      <c r="R4674" t="str">
        <f ca="1">IF(YEAR(Table1[[#This Row],[Joining Date]])=YEAR(TODAY()),"Yes","No")</f>
        <v>No</v>
      </c>
      <c r="S4674" t="str">
        <f ca="1">IF(Table1[[#This Row],[Experience]]&gt;5,"Yes","No")</f>
        <v>Yes</v>
      </c>
      <c r="T4674" t="str">
        <f>TEXT(Table1[[#This Row],[Joining Date]],"mmmm")</f>
        <v>June</v>
      </c>
      <c r="U4674" t="str">
        <f>TEXT(Table1[[#This Row],[Joining Date]],"yyyy")</f>
        <v>2019</v>
      </c>
      <c r="V4674" s="5">
        <f ca="1">TODAY()-Table1[[#This Row],[Joining Date]]</f>
        <v>2605</v>
      </c>
      <c r="W4674" t="str">
        <f>LEFT(Table1[[#This Row],[Employee Name]],FIND(" ",Table1[[#This Row],[Employee Name]])-1)</f>
        <v>Vikram</v>
      </c>
      <c r="X4674" t="str">
        <f>RIGHT(Table1[[#This Row],[Employee Name]],LEN(Table1[[#This Row],[Employee Name]])-FIND(" ",Table1[[#This Row],[Employee Name]]))</f>
        <v>Singh</v>
      </c>
      <c r="Y4674" t="str">
        <f>Table1[[#This Row],[Department]]&amp;"-"&amp;Table1[[#This Row],[Employee ID]]</f>
        <v>IT-E04113</v>
      </c>
      <c r="Z4674" t="str">
        <f>LEFT(Table1[[#This Row],[Department]],3)</f>
        <v>IT</v>
      </c>
      <c r="AA4674" t="str">
        <f>_xlfn.XLOOKUP(Table1[[#This Row],[Manager ID]],MANAGERS!A:A,MANAGERS!B:B)</f>
        <v>Manager_20</v>
      </c>
      <c r="AB4674" t="str" cm="1">
        <f t="array" ref="AB4674">_xlfn.XLOOKUP(Table1[[#This Row],[Manager ID]],Table2[[#All],[Manager ID]],Table2[[#All],[Department Head]])</f>
        <v>Operations</v>
      </c>
      <c r="AC4674" s="2">
        <f>_xlfn.XLOOKUP(Table1[[#This Row],[City]],L:L,O:O)</f>
        <v>0.241864189087755</v>
      </c>
      <c r="AD4674" t="str" cm="1">
        <f t="array" ref="AD4674">_xlfn.IFS(Table1[[#This Row],[Performance Score]]&gt;=90,"Excellent",Table1[[#This Row],[Performance Score]]&gt;=75,"Good",Table1[[#This Row],[Performance Score]]&gt;=60,"Average",Table1[[#This Row],[Performance Score]]&lt;=60,"Need Improvement")</f>
        <v>Excellent</v>
      </c>
      <c r="AE4674" t="str">
        <f>IF(AND(Table1[[#This Row],[Attendance %]]&gt;=80,(Table1[[#This Row],[Performance Score]]&gt;=80)),"Eligible","Not Eligible")</f>
        <v>Not Eligible</v>
      </c>
      <c r="AF4674" t="str">
        <f>IF(Table1[[#This Row],[Performance Score]]&gt;=80,"High Performer","Low Performer")</f>
        <v>High Performer</v>
      </c>
      <c r="AG4674" t="str" cm="1">
        <f t="array" aca="1" ref="AG4674" ca="1">_xlfn.IFS(Table1[[#This Row],[Experience]]&lt;=3,"Junior",Table1[[#This Row],[Experience]]&lt;=7,"Mid Level",Table1[[#This Row],[Experience]]&gt;=7,"Senior")</f>
        <v>Mid Level</v>
      </c>
      <c r="AH4674" t="str">
        <f>IF(Table1[[#This Row],[Attendance %]]&gt;75,"OK","Below 75")</f>
        <v>Below 75</v>
      </c>
      <c r="AI4674" t="b">
        <f>ISBLANK(Table1[[#This Row],[Employee ID]])</f>
        <v>0</v>
      </c>
      <c r="AJ4674" t="b">
        <f>ISNUMBER(Table1[[#This Row],[Total Salary  ]])</f>
        <v>1</v>
      </c>
      <c r="AK4674" t="str">
        <f>IFERROR(_xlfn.XLOOKUP(Table1[[#This Row],[Manager ID]],MANAGERS!A:A,MANAGERS!B:B),"Not Found")</f>
        <v>Manager_20</v>
      </c>
    </row>
    <row r="4675" spans="1:37" x14ac:dyDescent="0.2">
      <c r="A4675" t="s">
        <v>3599</v>
      </c>
      <c r="B4675" t="s">
        <v>57</v>
      </c>
      <c r="C4675" t="s">
        <v>15</v>
      </c>
      <c r="D4675" t="s">
        <v>46</v>
      </c>
      <c r="E4675" t="s">
        <v>22</v>
      </c>
      <c r="F4675" s="1">
        <v>44380</v>
      </c>
      <c r="G4675" s="1">
        <v>37338</v>
      </c>
      <c r="H4675">
        <v>33611</v>
      </c>
      <c r="I4675">
        <v>13989</v>
      </c>
      <c r="J4675">
        <v>63</v>
      </c>
      <c r="K4675">
        <v>75</v>
      </c>
      <c r="L4675" t="s">
        <v>27</v>
      </c>
      <c r="M4675">
        <v>107</v>
      </c>
      <c r="N4675">
        <f>Table1[[#This Row],[Basic Salary]]+Table1[[#This Row],[Bonus]]</f>
        <v>47600</v>
      </c>
      <c r="O4675" s="2">
        <f>Table1[[#This Row],[Bonus]]/Table1[[#This Row],[Basic Salary]]</f>
        <v>0.41620302877034304</v>
      </c>
      <c r="P4675">
        <f ca="1">DATEDIF(Table1[[#This Row],[Date of Birth]],TODAY(),"Y")</f>
        <v>24</v>
      </c>
      <c r="Q4675">
        <f ca="1">DATEDIF(Table1[[#This Row],[Joining Date]],TODAY(),"Y")</f>
        <v>5</v>
      </c>
      <c r="R4675" t="str">
        <f ca="1">IF(YEAR(Table1[[#This Row],[Joining Date]])=YEAR(TODAY()),"Yes","No")</f>
        <v>No</v>
      </c>
      <c r="S4675" t="str">
        <f ca="1">IF(Table1[[#This Row],[Experience]]&gt;5,"Yes","No")</f>
        <v>No</v>
      </c>
      <c r="T4675" t="str">
        <f>TEXT(Table1[[#This Row],[Joining Date]],"mmmm")</f>
        <v>July</v>
      </c>
      <c r="U4675" t="str">
        <f>TEXT(Table1[[#This Row],[Joining Date]],"yyyy")</f>
        <v>2021</v>
      </c>
      <c r="V4675" s="5">
        <f ca="1">TODAY()-Table1[[#This Row],[Joining Date]]</f>
        <v>1859</v>
      </c>
      <c r="W4675" t="str">
        <f>LEFT(Table1[[#This Row],[Employee Name]],FIND(" ",Table1[[#This Row],[Employee Name]])-1)</f>
        <v>Swathi</v>
      </c>
      <c r="X4675" t="str">
        <f>RIGHT(Table1[[#This Row],[Employee Name]],LEN(Table1[[#This Row],[Employee Name]])-FIND(" ",Table1[[#This Row],[Employee Name]]))</f>
        <v>Ramesh</v>
      </c>
      <c r="Y4675" t="str">
        <f>Table1[[#This Row],[Department]]&amp;"-"&amp;Table1[[#This Row],[Employee ID]]</f>
        <v>Support-E03543</v>
      </c>
      <c r="Z4675" t="str">
        <f>LEFT(Table1[[#This Row],[Department]],3)</f>
        <v>Sup</v>
      </c>
      <c r="AA4675" t="str">
        <f>_xlfn.XLOOKUP(Table1[[#This Row],[Manager ID]],MANAGERS!A:A,MANAGERS!B:B)</f>
        <v>Manager_7</v>
      </c>
      <c r="AB4675" t="str" cm="1">
        <f t="array" ref="AB4675">_xlfn.XLOOKUP(Table1[[#This Row],[Manager ID]],Table2[[#All],[Manager ID]],Table2[[#All],[Department Head]])</f>
        <v>Operations</v>
      </c>
      <c r="AC4675" s="2">
        <f>_xlfn.XLOOKUP(Table1[[#This Row],[City]],L:L,O:O)</f>
        <v>0.23674293405114402</v>
      </c>
      <c r="AD4675" t="str" cm="1">
        <f t="array" ref="AD4675">_xlfn.IFS(Table1[[#This Row],[Performance Score]]&gt;=90,"Excellent",Table1[[#This Row],[Performance Score]]&gt;=75,"Good",Table1[[#This Row],[Performance Score]]&gt;=60,"Average",Table1[[#This Row],[Performance Score]]&lt;=60,"Need Improvement")</f>
        <v>Good</v>
      </c>
      <c r="AE4675" t="str">
        <f>IF(AND(Table1[[#This Row],[Attendance %]]&gt;=80,(Table1[[#This Row],[Performance Score]]&gt;=80)),"Eligible","Not Eligible")</f>
        <v>Not Eligible</v>
      </c>
      <c r="AF4675" t="str">
        <f>IF(Table1[[#This Row],[Performance Score]]&gt;=80,"High Performer","Low Performer")</f>
        <v>Low Performer</v>
      </c>
      <c r="AG4675" t="str" cm="1">
        <f t="array" aca="1" ref="AG4675" ca="1">_xlfn.IFS(Table1[[#This Row],[Experience]]&lt;=3,"Junior",Table1[[#This Row],[Experience]]&lt;=7,"Mid Level",Table1[[#This Row],[Experience]]&gt;=7,"Senior")</f>
        <v>Mid Level</v>
      </c>
      <c r="AH4675" t="str">
        <f>IF(Table1[[#This Row],[Attendance %]]&gt;75,"OK","Below 75")</f>
        <v>Below 75</v>
      </c>
      <c r="AI4675" t="b">
        <f>ISBLANK(Table1[[#This Row],[Employee ID]])</f>
        <v>0</v>
      </c>
      <c r="AJ4675" t="b">
        <f>ISNUMBER(Table1[[#This Row],[Total Salary  ]])</f>
        <v>1</v>
      </c>
      <c r="AK4675" t="str">
        <f>IFERROR(_xlfn.XLOOKUP(Table1[[#This Row],[Manager ID]],MANAGERS!A:A,MANAGERS!B:B),"Not Found")</f>
        <v>Manager_7</v>
      </c>
    </row>
    <row r="4676" spans="1:37" x14ac:dyDescent="0.2">
      <c r="A4676" t="s">
        <v>179</v>
      </c>
      <c r="B4676" t="s">
        <v>20</v>
      </c>
      <c r="C4676" t="s">
        <v>15</v>
      </c>
      <c r="D4676" t="s">
        <v>33</v>
      </c>
      <c r="E4676" t="s">
        <v>17</v>
      </c>
      <c r="F4676" s="1">
        <v>44450</v>
      </c>
      <c r="G4676" s="1">
        <v>29570</v>
      </c>
      <c r="H4676">
        <v>31629</v>
      </c>
      <c r="I4676">
        <v>15928</v>
      </c>
      <c r="J4676">
        <v>75</v>
      </c>
      <c r="K4676">
        <v>48</v>
      </c>
      <c r="L4676" t="s">
        <v>34</v>
      </c>
      <c r="M4676">
        <v>119</v>
      </c>
      <c r="N4676">
        <f>Table1[[#This Row],[Basic Salary]]+Table1[[#This Row],[Bonus]]</f>
        <v>47557</v>
      </c>
      <c r="O4676" s="2">
        <f>Table1[[#This Row],[Bonus]]/Table1[[#This Row],[Basic Salary]]</f>
        <v>0.50358847892756642</v>
      </c>
      <c r="P4676">
        <f ca="1">DATEDIF(Table1[[#This Row],[Date of Birth]],TODAY(),"Y")</f>
        <v>45</v>
      </c>
      <c r="Q4676">
        <f ca="1">DATEDIF(Table1[[#This Row],[Joining Date]],TODAY(),"Y")</f>
        <v>4</v>
      </c>
      <c r="R4676" t="str">
        <f ca="1">IF(YEAR(Table1[[#This Row],[Joining Date]])=YEAR(TODAY()),"Yes","No")</f>
        <v>No</v>
      </c>
      <c r="S4676" t="str">
        <f ca="1">IF(Table1[[#This Row],[Experience]]&gt;5,"Yes","No")</f>
        <v>No</v>
      </c>
      <c r="T4676" t="str">
        <f>TEXT(Table1[[#This Row],[Joining Date]],"mmmm")</f>
        <v>September</v>
      </c>
      <c r="U4676" t="str">
        <f>TEXT(Table1[[#This Row],[Joining Date]],"yyyy")</f>
        <v>2021</v>
      </c>
      <c r="V4676" s="5">
        <f ca="1">TODAY()-Table1[[#This Row],[Joining Date]]</f>
        <v>1789</v>
      </c>
      <c r="W4676" t="str">
        <f>LEFT(Table1[[#This Row],[Employee Name]],FIND(" ",Table1[[#This Row],[Employee Name]])-1)</f>
        <v>Rahul</v>
      </c>
      <c r="X4676" t="str">
        <f>RIGHT(Table1[[#This Row],[Employee Name]],LEN(Table1[[#This Row],[Employee Name]])-FIND(" ",Table1[[#This Row],[Employee Name]]))</f>
        <v>Verma</v>
      </c>
      <c r="Y4676" t="str">
        <f>Table1[[#This Row],[Department]]&amp;"-"&amp;Table1[[#This Row],[Employee ID]]</f>
        <v>Marketing-E00123</v>
      </c>
      <c r="Z4676" t="str">
        <f>LEFT(Table1[[#This Row],[Department]],3)</f>
        <v>Mar</v>
      </c>
      <c r="AA4676" t="str">
        <f>_xlfn.XLOOKUP(Table1[[#This Row],[Manager ID]],MANAGERS!A:A,MANAGERS!B:B)</f>
        <v>Manager_19</v>
      </c>
      <c r="AB4676" t="str" cm="1">
        <f t="array" ref="AB4676">_xlfn.XLOOKUP(Table1[[#This Row],[Manager ID]],Table2[[#All],[Manager ID]],Table2[[#All],[Department Head]])</f>
        <v>Support</v>
      </c>
      <c r="AC4676" s="2">
        <f>_xlfn.XLOOKUP(Table1[[#This Row],[City]],L:L,O:O)</f>
        <v>0.24030340748661314</v>
      </c>
      <c r="AD4676" t="str" cm="1">
        <f t="array" ref="AD4676">_xlfn.IFS(Table1[[#This Row],[Performance Score]]&gt;=90,"Excellent",Table1[[#This Row],[Performance Score]]&gt;=75,"Good",Table1[[#This Row],[Performance Score]]&gt;=60,"Average",Table1[[#This Row],[Performance Score]]&lt;=60,"Need Improvement")</f>
        <v>Need Improvement</v>
      </c>
      <c r="AE4676" t="str">
        <f>IF(AND(Table1[[#This Row],[Attendance %]]&gt;=80,(Table1[[#This Row],[Performance Score]]&gt;=80)),"Eligible","Not Eligible")</f>
        <v>Not Eligible</v>
      </c>
      <c r="AF4676" t="str">
        <f>IF(Table1[[#This Row],[Performance Score]]&gt;=80,"High Performer","Low Performer")</f>
        <v>Low Performer</v>
      </c>
      <c r="AG4676" t="str" cm="1">
        <f t="array" aca="1" ref="AG4676" ca="1">_xlfn.IFS(Table1[[#This Row],[Experience]]&lt;=3,"Junior",Table1[[#This Row],[Experience]]&lt;=7,"Mid Level",Table1[[#This Row],[Experience]]&gt;=7,"Senior")</f>
        <v>Mid Level</v>
      </c>
      <c r="AH4676" t="str">
        <f>IF(Table1[[#This Row],[Attendance %]]&gt;75,"OK","Below 75")</f>
        <v>Below 75</v>
      </c>
      <c r="AI4676" t="b">
        <f>ISBLANK(Table1[[#This Row],[Employee ID]])</f>
        <v>0</v>
      </c>
      <c r="AJ4676" t="b">
        <f>ISNUMBER(Table1[[#This Row],[Total Salary  ]])</f>
        <v>1</v>
      </c>
      <c r="AK4676" t="str">
        <f>IFERROR(_xlfn.XLOOKUP(Table1[[#This Row],[Manager ID]],MANAGERS!A:A,MANAGERS!B:B),"Not Found")</f>
        <v>Manager_19</v>
      </c>
    </row>
    <row r="4677" spans="1:37" x14ac:dyDescent="0.2">
      <c r="A4677" t="s">
        <v>4106</v>
      </c>
      <c r="B4677" t="s">
        <v>48</v>
      </c>
      <c r="C4677" t="s">
        <v>21</v>
      </c>
      <c r="D4677" t="s">
        <v>25</v>
      </c>
      <c r="E4677" t="s">
        <v>22</v>
      </c>
      <c r="F4677" s="1">
        <v>44016</v>
      </c>
      <c r="G4677" s="1">
        <v>35180</v>
      </c>
      <c r="H4677">
        <v>33129</v>
      </c>
      <c r="I4677">
        <v>14421</v>
      </c>
      <c r="J4677">
        <v>96</v>
      </c>
      <c r="K4677">
        <v>79</v>
      </c>
      <c r="L4677" t="s">
        <v>23</v>
      </c>
      <c r="M4677">
        <v>117</v>
      </c>
      <c r="N4677">
        <f>Table1[[#This Row],[Basic Salary]]+Table1[[#This Row],[Bonus]]</f>
        <v>47550</v>
      </c>
      <c r="O4677" s="2">
        <f>Table1[[#This Row],[Bonus]]/Table1[[#This Row],[Basic Salary]]</f>
        <v>0.43529837906366026</v>
      </c>
      <c r="P4677">
        <f ca="1">DATEDIF(Table1[[#This Row],[Date of Birth]],TODAY(),"Y")</f>
        <v>30</v>
      </c>
      <c r="Q4677">
        <f ca="1">DATEDIF(Table1[[#This Row],[Joining Date]],TODAY(),"Y")</f>
        <v>6</v>
      </c>
      <c r="R4677" t="str">
        <f ca="1">IF(YEAR(Table1[[#This Row],[Joining Date]])=YEAR(TODAY()),"Yes","No")</f>
        <v>No</v>
      </c>
      <c r="S4677" t="str">
        <f ca="1">IF(Table1[[#This Row],[Experience]]&gt;5,"Yes","No")</f>
        <v>Yes</v>
      </c>
      <c r="T4677" t="str">
        <f>TEXT(Table1[[#This Row],[Joining Date]],"mmmm")</f>
        <v>July</v>
      </c>
      <c r="U4677" t="str">
        <f>TEXT(Table1[[#This Row],[Joining Date]],"yyyy")</f>
        <v>2020</v>
      </c>
      <c r="V4677" s="5">
        <f ca="1">TODAY()-Table1[[#This Row],[Joining Date]]</f>
        <v>2223</v>
      </c>
      <c r="W4677" t="str">
        <f>LEFT(Table1[[#This Row],[Employee Name]],FIND(" ",Table1[[#This Row],[Employee Name]])-1)</f>
        <v>Aditya</v>
      </c>
      <c r="X4677" t="str">
        <f>RIGHT(Table1[[#This Row],[Employee Name]],LEN(Table1[[#This Row],[Employee Name]])-FIND(" ",Table1[[#This Row],[Employee Name]]))</f>
        <v>Kapoor</v>
      </c>
      <c r="Y4677" t="str">
        <f>Table1[[#This Row],[Department]]&amp;"-"&amp;Table1[[#This Row],[Employee ID]]</f>
        <v>Finance-E04050</v>
      </c>
      <c r="Z4677" t="str">
        <f>LEFT(Table1[[#This Row],[Department]],3)</f>
        <v>Fin</v>
      </c>
      <c r="AA4677" t="str">
        <f>_xlfn.XLOOKUP(Table1[[#This Row],[Manager ID]],MANAGERS!A:A,MANAGERS!B:B)</f>
        <v>Manager_17</v>
      </c>
      <c r="AB4677" t="str" cm="1">
        <f t="array" ref="AB4677">_xlfn.XLOOKUP(Table1[[#This Row],[Manager ID]],Table2[[#All],[Manager ID]],Table2[[#All],[Department Head]])</f>
        <v>Finance</v>
      </c>
      <c r="AC4677" s="2">
        <f>_xlfn.XLOOKUP(Table1[[#This Row],[City]],L:L,O:O)</f>
        <v>0.23486488519629886</v>
      </c>
      <c r="AD4677" t="str" cm="1">
        <f t="array" ref="AD4677">_xlfn.IFS(Table1[[#This Row],[Performance Score]]&gt;=90,"Excellent",Table1[[#This Row],[Performance Score]]&gt;=75,"Good",Table1[[#This Row],[Performance Score]]&gt;=60,"Average",Table1[[#This Row],[Performance Score]]&lt;=60,"Need Improvement")</f>
        <v>Good</v>
      </c>
      <c r="AE4677" t="str">
        <f>IF(AND(Table1[[#This Row],[Attendance %]]&gt;=80,(Table1[[#This Row],[Performance Score]]&gt;=80)),"Eligible","Not Eligible")</f>
        <v>Not Eligible</v>
      </c>
      <c r="AF4677" t="str">
        <f>IF(Table1[[#This Row],[Performance Score]]&gt;=80,"High Performer","Low Performer")</f>
        <v>Low Performer</v>
      </c>
      <c r="AG4677" t="str" cm="1">
        <f t="array" aca="1" ref="AG4677" ca="1">_xlfn.IFS(Table1[[#This Row],[Experience]]&lt;=3,"Junior",Table1[[#This Row],[Experience]]&lt;=7,"Mid Level",Table1[[#This Row],[Experience]]&gt;=7,"Senior")</f>
        <v>Mid Level</v>
      </c>
      <c r="AH4677" t="str">
        <f>IF(Table1[[#This Row],[Attendance %]]&gt;75,"OK","Below 75")</f>
        <v>OK</v>
      </c>
      <c r="AI4677" t="b">
        <f>ISBLANK(Table1[[#This Row],[Employee ID]])</f>
        <v>0</v>
      </c>
      <c r="AJ4677" t="b">
        <f>ISNUMBER(Table1[[#This Row],[Total Salary  ]])</f>
        <v>1</v>
      </c>
      <c r="AK4677" t="str">
        <f>IFERROR(_xlfn.XLOOKUP(Table1[[#This Row],[Manager ID]],MANAGERS!A:A,MANAGERS!B:B),"Not Found")</f>
        <v>Manager_17</v>
      </c>
    </row>
    <row r="4678" spans="1:37" x14ac:dyDescent="0.2">
      <c r="A4678" t="s">
        <v>2380</v>
      </c>
      <c r="B4678" t="s">
        <v>48</v>
      </c>
      <c r="C4678" t="s">
        <v>21</v>
      </c>
      <c r="D4678" t="s">
        <v>40</v>
      </c>
      <c r="E4678" t="s">
        <v>30</v>
      </c>
      <c r="F4678" s="1">
        <v>42180</v>
      </c>
      <c r="G4678" s="1">
        <v>35337</v>
      </c>
      <c r="H4678">
        <v>41310</v>
      </c>
      <c r="I4678">
        <v>6227</v>
      </c>
      <c r="J4678">
        <v>72</v>
      </c>
      <c r="K4678">
        <v>82</v>
      </c>
      <c r="L4678" t="s">
        <v>23</v>
      </c>
      <c r="M4678">
        <v>118</v>
      </c>
      <c r="N4678">
        <f>Table1[[#This Row],[Basic Salary]]+Table1[[#This Row],[Bonus]]</f>
        <v>47537</v>
      </c>
      <c r="O4678" s="2">
        <f>Table1[[#This Row],[Bonus]]/Table1[[#This Row],[Basic Salary]]</f>
        <v>0.15073832001936577</v>
      </c>
      <c r="P4678">
        <f ca="1">DATEDIF(Table1[[#This Row],[Date of Birth]],TODAY(),"Y")</f>
        <v>29</v>
      </c>
      <c r="Q4678">
        <f ca="1">DATEDIF(Table1[[#This Row],[Joining Date]],TODAY(),"Y")</f>
        <v>11</v>
      </c>
      <c r="R4678" t="str">
        <f ca="1">IF(YEAR(Table1[[#This Row],[Joining Date]])=YEAR(TODAY()),"Yes","No")</f>
        <v>No</v>
      </c>
      <c r="S4678" t="str">
        <f ca="1">IF(Table1[[#This Row],[Experience]]&gt;5,"Yes","No")</f>
        <v>Yes</v>
      </c>
      <c r="T4678" t="str">
        <f>TEXT(Table1[[#This Row],[Joining Date]],"mmmm")</f>
        <v>June</v>
      </c>
      <c r="U4678" t="str">
        <f>TEXT(Table1[[#This Row],[Joining Date]],"yyyy")</f>
        <v>2015</v>
      </c>
      <c r="V4678" s="5">
        <f ca="1">TODAY()-Table1[[#This Row],[Joining Date]]</f>
        <v>4059</v>
      </c>
      <c r="W4678" t="str">
        <f>LEFT(Table1[[#This Row],[Employee Name]],FIND(" ",Table1[[#This Row],[Employee Name]])-1)</f>
        <v>Aditya</v>
      </c>
      <c r="X4678" t="str">
        <f>RIGHT(Table1[[#This Row],[Employee Name]],LEN(Table1[[#This Row],[Employee Name]])-FIND(" ",Table1[[#This Row],[Employee Name]]))</f>
        <v>Kapoor</v>
      </c>
      <c r="Y4678" t="str">
        <f>Table1[[#This Row],[Department]]&amp;"-"&amp;Table1[[#This Row],[Employee ID]]</f>
        <v>IT-E02324</v>
      </c>
      <c r="Z4678" t="str">
        <f>LEFT(Table1[[#This Row],[Department]],3)</f>
        <v>IT</v>
      </c>
      <c r="AA4678" t="str">
        <f>_xlfn.XLOOKUP(Table1[[#This Row],[Manager ID]],MANAGERS!A:A,MANAGERS!B:B)</f>
        <v>Manager_18</v>
      </c>
      <c r="AB4678" t="str" cm="1">
        <f t="array" ref="AB4678">_xlfn.XLOOKUP(Table1[[#This Row],[Manager ID]],Table2[[#All],[Manager ID]],Table2[[#All],[Department Head]])</f>
        <v>Support</v>
      </c>
      <c r="AC4678" s="2">
        <f>_xlfn.XLOOKUP(Table1[[#This Row],[City]],L:L,O:O)</f>
        <v>0.23486488519629886</v>
      </c>
      <c r="AD4678" t="str" cm="1">
        <f t="array" ref="AD4678">_xlfn.IFS(Table1[[#This Row],[Performance Score]]&gt;=90,"Excellent",Table1[[#This Row],[Performance Score]]&gt;=75,"Good",Table1[[#This Row],[Performance Score]]&gt;=60,"Average",Table1[[#This Row],[Performance Score]]&lt;=60,"Need Improvement")</f>
        <v>Good</v>
      </c>
      <c r="AE4678" t="str">
        <f>IF(AND(Table1[[#This Row],[Attendance %]]&gt;=80,(Table1[[#This Row],[Performance Score]]&gt;=80)),"Eligible","Not Eligible")</f>
        <v>Not Eligible</v>
      </c>
      <c r="AF4678" t="str">
        <f>IF(Table1[[#This Row],[Performance Score]]&gt;=80,"High Performer","Low Performer")</f>
        <v>High Performer</v>
      </c>
      <c r="AG4678" t="str" cm="1">
        <f t="array" aca="1" ref="AG4678" ca="1">_xlfn.IFS(Table1[[#This Row],[Experience]]&lt;=3,"Junior",Table1[[#This Row],[Experience]]&lt;=7,"Mid Level",Table1[[#This Row],[Experience]]&gt;=7,"Senior")</f>
        <v>Senior</v>
      </c>
      <c r="AH4678" t="str">
        <f>IF(Table1[[#This Row],[Attendance %]]&gt;75,"OK","Below 75")</f>
        <v>Below 75</v>
      </c>
      <c r="AI4678" t="b">
        <f>ISBLANK(Table1[[#This Row],[Employee ID]])</f>
        <v>0</v>
      </c>
      <c r="AJ4678" t="b">
        <f>ISNUMBER(Table1[[#This Row],[Total Salary  ]])</f>
        <v>1</v>
      </c>
      <c r="AK4678" t="str">
        <f>IFERROR(_xlfn.XLOOKUP(Table1[[#This Row],[Manager ID]],MANAGERS!A:A,MANAGERS!B:B),"Not Found")</f>
        <v>Manager_18</v>
      </c>
    </row>
    <row r="4679" spans="1:37" x14ac:dyDescent="0.2">
      <c r="A4679" t="s">
        <v>226</v>
      </c>
      <c r="B4679" t="s">
        <v>95</v>
      </c>
      <c r="C4679" t="s">
        <v>21</v>
      </c>
      <c r="D4679" t="s">
        <v>16</v>
      </c>
      <c r="E4679" t="s">
        <v>30</v>
      </c>
      <c r="F4679" s="1">
        <v>42978</v>
      </c>
      <c r="G4679" s="1">
        <v>34155</v>
      </c>
      <c r="H4679">
        <v>40970</v>
      </c>
      <c r="I4679">
        <v>6564</v>
      </c>
      <c r="J4679">
        <v>75</v>
      </c>
      <c r="K4679">
        <v>66</v>
      </c>
      <c r="L4679" t="s">
        <v>18</v>
      </c>
      <c r="M4679">
        <v>120</v>
      </c>
      <c r="N4679">
        <f>Table1[[#This Row],[Basic Salary]]+Table1[[#This Row],[Bonus]]</f>
        <v>47534</v>
      </c>
      <c r="O4679" s="2">
        <f>Table1[[#This Row],[Bonus]]/Table1[[#This Row],[Basic Salary]]</f>
        <v>0.16021479131071517</v>
      </c>
      <c r="P4679">
        <f ca="1">DATEDIF(Table1[[#This Row],[Date of Birth]],TODAY(),"Y")</f>
        <v>33</v>
      </c>
      <c r="Q4679">
        <f ca="1">DATEDIF(Table1[[#This Row],[Joining Date]],TODAY(),"Y")</f>
        <v>8</v>
      </c>
      <c r="R4679" t="str">
        <f ca="1">IF(YEAR(Table1[[#This Row],[Joining Date]])=YEAR(TODAY()),"Yes","No")</f>
        <v>No</v>
      </c>
      <c r="S4679" t="str">
        <f ca="1">IF(Table1[[#This Row],[Experience]]&gt;5,"Yes","No")</f>
        <v>Yes</v>
      </c>
      <c r="T4679" t="str">
        <f>TEXT(Table1[[#This Row],[Joining Date]],"mmmm")</f>
        <v>August</v>
      </c>
      <c r="U4679" t="str">
        <f>TEXT(Table1[[#This Row],[Joining Date]],"yyyy")</f>
        <v>2017</v>
      </c>
      <c r="V4679" s="5">
        <f ca="1">TODAY()-Table1[[#This Row],[Joining Date]]</f>
        <v>3261</v>
      </c>
      <c r="W4679" t="str">
        <f>LEFT(Table1[[#This Row],[Employee Name]],FIND(" ",Table1[[#This Row],[Employee Name]])-1)</f>
        <v>Ajay</v>
      </c>
      <c r="X4679" t="str">
        <f>RIGHT(Table1[[#This Row],[Employee Name]],LEN(Table1[[#This Row],[Employee Name]])-FIND(" ",Table1[[#This Row],[Employee Name]]))</f>
        <v>Singh</v>
      </c>
      <c r="Y4679" t="str">
        <f>Table1[[#This Row],[Department]]&amp;"-"&amp;Table1[[#This Row],[Employee ID]]</f>
        <v>HR-E00170</v>
      </c>
      <c r="Z4679" t="str">
        <f>LEFT(Table1[[#This Row],[Department]],3)</f>
        <v>HR</v>
      </c>
      <c r="AA4679" t="str">
        <f>_xlfn.XLOOKUP(Table1[[#This Row],[Manager ID]],MANAGERS!A:A,MANAGERS!B:B)</f>
        <v>Manager_20</v>
      </c>
      <c r="AB4679" t="str" cm="1">
        <f t="array" ref="AB4679">_xlfn.XLOOKUP(Table1[[#This Row],[Manager ID]],Table2[[#All],[Manager ID]],Table2[[#All],[Department Head]])</f>
        <v>Operations</v>
      </c>
      <c r="AC4679" s="2">
        <f>_xlfn.XLOOKUP(Table1[[#This Row],[City]],L:L,O:O)</f>
        <v>0.21356479274849693</v>
      </c>
      <c r="AD4679" t="str" cm="1">
        <f t="array" ref="AD4679">_xlfn.IFS(Table1[[#This Row],[Performance Score]]&gt;=90,"Excellent",Table1[[#This Row],[Performance Score]]&gt;=75,"Good",Table1[[#This Row],[Performance Score]]&gt;=60,"Average",Table1[[#This Row],[Performance Score]]&lt;=60,"Need Improvement")</f>
        <v>Average</v>
      </c>
      <c r="AE4679" t="str">
        <f>IF(AND(Table1[[#This Row],[Attendance %]]&gt;=80,(Table1[[#This Row],[Performance Score]]&gt;=80)),"Eligible","Not Eligible")</f>
        <v>Not Eligible</v>
      </c>
      <c r="AF4679" t="str">
        <f>IF(Table1[[#This Row],[Performance Score]]&gt;=80,"High Performer","Low Performer")</f>
        <v>Low Performer</v>
      </c>
      <c r="AG4679" t="str" cm="1">
        <f t="array" aca="1" ref="AG4679" ca="1">_xlfn.IFS(Table1[[#This Row],[Experience]]&lt;=3,"Junior",Table1[[#This Row],[Experience]]&lt;=7,"Mid Level",Table1[[#This Row],[Experience]]&gt;=7,"Senior")</f>
        <v>Senior</v>
      </c>
      <c r="AH4679" t="str">
        <f>IF(Table1[[#This Row],[Attendance %]]&gt;75,"OK","Below 75")</f>
        <v>Below 75</v>
      </c>
      <c r="AI4679" t="b">
        <f>ISBLANK(Table1[[#This Row],[Employee ID]])</f>
        <v>0</v>
      </c>
      <c r="AJ4679" t="b">
        <f>ISNUMBER(Table1[[#This Row],[Total Salary  ]])</f>
        <v>1</v>
      </c>
      <c r="AK4679" t="str">
        <f>IFERROR(_xlfn.XLOOKUP(Table1[[#This Row],[Manager ID]],MANAGERS!A:A,MANAGERS!B:B),"Not Found")</f>
        <v>Manager_20</v>
      </c>
    </row>
    <row r="4680" spans="1:37" x14ac:dyDescent="0.2">
      <c r="A4680" t="s">
        <v>2315</v>
      </c>
      <c r="B4680" t="s">
        <v>75</v>
      </c>
      <c r="C4680" t="s">
        <v>21</v>
      </c>
      <c r="D4680" t="s">
        <v>25</v>
      </c>
      <c r="E4680" t="s">
        <v>51</v>
      </c>
      <c r="F4680" s="1">
        <v>45534</v>
      </c>
      <c r="G4680" s="1">
        <v>39179</v>
      </c>
      <c r="H4680">
        <v>27945</v>
      </c>
      <c r="I4680">
        <v>19583</v>
      </c>
      <c r="J4680">
        <v>77</v>
      </c>
      <c r="K4680">
        <v>80</v>
      </c>
      <c r="L4680" t="s">
        <v>27</v>
      </c>
      <c r="M4680">
        <v>105</v>
      </c>
      <c r="N4680">
        <f>Table1[[#This Row],[Basic Salary]]+Table1[[#This Row],[Bonus]]</f>
        <v>47528</v>
      </c>
      <c r="O4680" s="2">
        <f>Table1[[#This Row],[Bonus]]/Table1[[#This Row],[Basic Salary]]</f>
        <v>0.7007693684022186</v>
      </c>
      <c r="P4680">
        <f ca="1">DATEDIF(Table1[[#This Row],[Date of Birth]],TODAY(),"Y")</f>
        <v>19</v>
      </c>
      <c r="Q4680">
        <f ca="1">DATEDIF(Table1[[#This Row],[Joining Date]],TODAY(),"Y")</f>
        <v>1</v>
      </c>
      <c r="R4680" t="str">
        <f ca="1">IF(YEAR(Table1[[#This Row],[Joining Date]])=YEAR(TODAY()),"Yes","No")</f>
        <v>No</v>
      </c>
      <c r="S4680" t="str">
        <f ca="1">IF(Table1[[#This Row],[Experience]]&gt;5,"Yes","No")</f>
        <v>No</v>
      </c>
      <c r="T4680" t="str">
        <f>TEXT(Table1[[#This Row],[Joining Date]],"mmmm")</f>
        <v>August</v>
      </c>
      <c r="U4680" t="str">
        <f>TEXT(Table1[[#This Row],[Joining Date]],"yyyy")</f>
        <v>2024</v>
      </c>
      <c r="V4680" s="5">
        <f ca="1">TODAY()-Table1[[#This Row],[Joining Date]]</f>
        <v>705</v>
      </c>
      <c r="W4680" t="str">
        <f>LEFT(Table1[[#This Row],[Employee Name]],FIND(" ",Table1[[#This Row],[Employee Name]])-1)</f>
        <v>Ishita</v>
      </c>
      <c r="X4680" t="str">
        <f>RIGHT(Table1[[#This Row],[Employee Name]],LEN(Table1[[#This Row],[Employee Name]])-FIND(" ",Table1[[#This Row],[Employee Name]]))</f>
        <v>Roy</v>
      </c>
      <c r="Y4680" t="str">
        <f>Table1[[#This Row],[Department]]&amp;"-"&amp;Table1[[#This Row],[Employee ID]]</f>
        <v>Finance-E02259</v>
      </c>
      <c r="Z4680" t="str">
        <f>LEFT(Table1[[#This Row],[Department]],3)</f>
        <v>Fin</v>
      </c>
      <c r="AA4680" t="str">
        <f>_xlfn.XLOOKUP(Table1[[#This Row],[Manager ID]],MANAGERS!A:A,MANAGERS!B:B)</f>
        <v>Manager_5</v>
      </c>
      <c r="AB4680" t="str" cm="1">
        <f t="array" ref="AB4680">_xlfn.XLOOKUP(Table1[[#This Row],[Manager ID]],Table2[[#All],[Manager ID]],Table2[[#All],[Department Head]])</f>
        <v>Sales</v>
      </c>
      <c r="AC4680" s="2">
        <f>_xlfn.XLOOKUP(Table1[[#This Row],[City]],L:L,O:O)</f>
        <v>0.23674293405114402</v>
      </c>
      <c r="AD4680" t="str" cm="1">
        <f t="array" ref="AD4680">_xlfn.IFS(Table1[[#This Row],[Performance Score]]&gt;=90,"Excellent",Table1[[#This Row],[Performance Score]]&gt;=75,"Good",Table1[[#This Row],[Performance Score]]&gt;=60,"Average",Table1[[#This Row],[Performance Score]]&lt;=60,"Need Improvement")</f>
        <v>Good</v>
      </c>
      <c r="AE4680" t="str">
        <f>IF(AND(Table1[[#This Row],[Attendance %]]&gt;=80,(Table1[[#This Row],[Performance Score]]&gt;=80)),"Eligible","Not Eligible")</f>
        <v>Not Eligible</v>
      </c>
      <c r="AF4680" t="str">
        <f>IF(Table1[[#This Row],[Performance Score]]&gt;=80,"High Performer","Low Performer")</f>
        <v>High Performer</v>
      </c>
      <c r="AG4680" t="str" cm="1">
        <f t="array" aca="1" ref="AG4680" ca="1">_xlfn.IFS(Table1[[#This Row],[Experience]]&lt;=3,"Junior",Table1[[#This Row],[Experience]]&lt;=7,"Mid Level",Table1[[#This Row],[Experience]]&gt;=7,"Senior")</f>
        <v>Junior</v>
      </c>
      <c r="AH4680" t="str">
        <f>IF(Table1[[#This Row],[Attendance %]]&gt;75,"OK","Below 75")</f>
        <v>OK</v>
      </c>
      <c r="AI4680" t="b">
        <f>ISBLANK(Table1[[#This Row],[Employee ID]])</f>
        <v>0</v>
      </c>
      <c r="AJ4680" t="b">
        <f>ISNUMBER(Table1[[#This Row],[Total Salary  ]])</f>
        <v>1</v>
      </c>
      <c r="AK4680" t="str">
        <f>IFERROR(_xlfn.XLOOKUP(Table1[[#This Row],[Manager ID]],MANAGERS!A:A,MANAGERS!B:B),"Not Found")</f>
        <v>Manager_5</v>
      </c>
    </row>
    <row r="4681" spans="1:37" x14ac:dyDescent="0.2">
      <c r="A4681" t="s">
        <v>4875</v>
      </c>
      <c r="B4681" t="s">
        <v>95</v>
      </c>
      <c r="C4681" t="s">
        <v>21</v>
      </c>
      <c r="D4681" t="s">
        <v>43</v>
      </c>
      <c r="E4681" t="s">
        <v>26</v>
      </c>
      <c r="F4681" s="1">
        <v>42039</v>
      </c>
      <c r="G4681" s="1">
        <v>32775</v>
      </c>
      <c r="H4681">
        <v>41162</v>
      </c>
      <c r="I4681">
        <v>6352</v>
      </c>
      <c r="J4681">
        <v>95</v>
      </c>
      <c r="K4681">
        <v>43</v>
      </c>
      <c r="L4681" t="s">
        <v>23</v>
      </c>
      <c r="M4681">
        <v>107</v>
      </c>
      <c r="N4681">
        <f>Table1[[#This Row],[Basic Salary]]+Table1[[#This Row],[Bonus]]</f>
        <v>47514</v>
      </c>
      <c r="O4681" s="2">
        <f>Table1[[#This Row],[Bonus]]/Table1[[#This Row],[Basic Salary]]</f>
        <v>0.15431708857684273</v>
      </c>
      <c r="P4681">
        <f ca="1">DATEDIF(Table1[[#This Row],[Date of Birth]],TODAY(),"Y")</f>
        <v>36</v>
      </c>
      <c r="Q4681">
        <f ca="1">DATEDIF(Table1[[#This Row],[Joining Date]],TODAY(),"Y")</f>
        <v>11</v>
      </c>
      <c r="R4681" t="str">
        <f ca="1">IF(YEAR(Table1[[#This Row],[Joining Date]])=YEAR(TODAY()),"Yes","No")</f>
        <v>No</v>
      </c>
      <c r="S4681" t="str">
        <f ca="1">IF(Table1[[#This Row],[Experience]]&gt;5,"Yes","No")</f>
        <v>Yes</v>
      </c>
      <c r="T4681" t="str">
        <f>TEXT(Table1[[#This Row],[Joining Date]],"mmmm")</f>
        <v>February</v>
      </c>
      <c r="U4681" t="str">
        <f>TEXT(Table1[[#This Row],[Joining Date]],"yyyy")</f>
        <v>2015</v>
      </c>
      <c r="V4681" s="5">
        <f ca="1">TODAY()-Table1[[#This Row],[Joining Date]]</f>
        <v>4200</v>
      </c>
      <c r="W4681" t="str">
        <f>LEFT(Table1[[#This Row],[Employee Name]],FIND(" ",Table1[[#This Row],[Employee Name]])-1)</f>
        <v>Ajay</v>
      </c>
      <c r="X4681" t="str">
        <f>RIGHT(Table1[[#This Row],[Employee Name]],LEN(Table1[[#This Row],[Employee Name]])-FIND(" ",Table1[[#This Row],[Employee Name]]))</f>
        <v>Singh</v>
      </c>
      <c r="Y4681" t="str">
        <f>Table1[[#This Row],[Department]]&amp;"-"&amp;Table1[[#This Row],[Employee ID]]</f>
        <v>Operations-E04819</v>
      </c>
      <c r="Z4681" t="str">
        <f>LEFT(Table1[[#This Row],[Department]],3)</f>
        <v>Ope</v>
      </c>
      <c r="AA4681" t="str">
        <f>_xlfn.XLOOKUP(Table1[[#This Row],[Manager ID]],MANAGERS!A:A,MANAGERS!B:B)</f>
        <v>Manager_7</v>
      </c>
      <c r="AB4681" t="str" cm="1">
        <f t="array" ref="AB4681">_xlfn.XLOOKUP(Table1[[#This Row],[Manager ID]],Table2[[#All],[Manager ID]],Table2[[#All],[Department Head]])</f>
        <v>Operations</v>
      </c>
      <c r="AC4681" s="2">
        <f>_xlfn.XLOOKUP(Table1[[#This Row],[City]],L:L,O:O)</f>
        <v>0.23486488519629886</v>
      </c>
      <c r="AD4681" t="str" cm="1">
        <f t="array" ref="AD4681">_xlfn.IFS(Table1[[#This Row],[Performance Score]]&gt;=90,"Excellent",Table1[[#This Row],[Performance Score]]&gt;=75,"Good",Table1[[#This Row],[Performance Score]]&gt;=60,"Average",Table1[[#This Row],[Performance Score]]&lt;=60,"Need Improvement")</f>
        <v>Need Improvement</v>
      </c>
      <c r="AE4681" t="str">
        <f>IF(AND(Table1[[#This Row],[Attendance %]]&gt;=80,(Table1[[#This Row],[Performance Score]]&gt;=80)),"Eligible","Not Eligible")</f>
        <v>Not Eligible</v>
      </c>
      <c r="AF4681" t="str">
        <f>IF(Table1[[#This Row],[Performance Score]]&gt;=80,"High Performer","Low Performer")</f>
        <v>Low Performer</v>
      </c>
      <c r="AG4681" t="str" cm="1">
        <f t="array" aca="1" ref="AG4681" ca="1">_xlfn.IFS(Table1[[#This Row],[Experience]]&lt;=3,"Junior",Table1[[#This Row],[Experience]]&lt;=7,"Mid Level",Table1[[#This Row],[Experience]]&gt;=7,"Senior")</f>
        <v>Senior</v>
      </c>
      <c r="AH4681" t="str">
        <f>IF(Table1[[#This Row],[Attendance %]]&gt;75,"OK","Below 75")</f>
        <v>OK</v>
      </c>
      <c r="AI4681" t="b">
        <f>ISBLANK(Table1[[#This Row],[Employee ID]])</f>
        <v>0</v>
      </c>
      <c r="AJ4681" t="b">
        <f>ISNUMBER(Table1[[#This Row],[Total Salary  ]])</f>
        <v>1</v>
      </c>
      <c r="AK4681" t="str">
        <f>IFERROR(_xlfn.XLOOKUP(Table1[[#This Row],[Manager ID]],MANAGERS!A:A,MANAGERS!B:B),"Not Found")</f>
        <v>Manager_7</v>
      </c>
    </row>
    <row r="4682" spans="1:37" x14ac:dyDescent="0.2">
      <c r="A4682" t="s">
        <v>2579</v>
      </c>
      <c r="B4682" t="s">
        <v>20</v>
      </c>
      <c r="C4682" t="s">
        <v>21</v>
      </c>
      <c r="D4682" t="s">
        <v>46</v>
      </c>
      <c r="E4682" t="s">
        <v>65</v>
      </c>
      <c r="F4682" s="1">
        <v>44371</v>
      </c>
      <c r="G4682" s="1">
        <v>40299</v>
      </c>
      <c r="H4682">
        <v>26943</v>
      </c>
      <c r="I4682">
        <v>20550</v>
      </c>
      <c r="J4682">
        <v>72</v>
      </c>
      <c r="K4682">
        <v>100</v>
      </c>
      <c r="L4682" t="s">
        <v>34</v>
      </c>
      <c r="M4682">
        <v>119</v>
      </c>
      <c r="N4682">
        <f>Table1[[#This Row],[Basic Salary]]+Table1[[#This Row],[Bonus]]</f>
        <v>47493</v>
      </c>
      <c r="O4682" s="2">
        <f>Table1[[#This Row],[Bonus]]/Table1[[#This Row],[Basic Salary]]</f>
        <v>0.76272130052332698</v>
      </c>
      <c r="P4682">
        <f ca="1">DATEDIF(Table1[[#This Row],[Date of Birth]],TODAY(),"Y")</f>
        <v>16</v>
      </c>
      <c r="Q4682">
        <f ca="1">DATEDIF(Table1[[#This Row],[Joining Date]],TODAY(),"Y")</f>
        <v>5</v>
      </c>
      <c r="R4682" t="str">
        <f ca="1">IF(YEAR(Table1[[#This Row],[Joining Date]])=YEAR(TODAY()),"Yes","No")</f>
        <v>No</v>
      </c>
      <c r="S4682" t="str">
        <f ca="1">IF(Table1[[#This Row],[Experience]]&gt;5,"Yes","No")</f>
        <v>No</v>
      </c>
      <c r="T4682" t="str">
        <f>TEXT(Table1[[#This Row],[Joining Date]],"mmmm")</f>
        <v>June</v>
      </c>
      <c r="U4682" t="str">
        <f>TEXT(Table1[[#This Row],[Joining Date]],"yyyy")</f>
        <v>2021</v>
      </c>
      <c r="V4682" s="5">
        <f ca="1">TODAY()-Table1[[#This Row],[Joining Date]]</f>
        <v>1868</v>
      </c>
      <c r="W4682" t="str">
        <f>LEFT(Table1[[#This Row],[Employee Name]],FIND(" ",Table1[[#This Row],[Employee Name]])-1)</f>
        <v>Rahul</v>
      </c>
      <c r="X4682" t="str">
        <f>RIGHT(Table1[[#This Row],[Employee Name]],LEN(Table1[[#This Row],[Employee Name]])-FIND(" ",Table1[[#This Row],[Employee Name]]))</f>
        <v>Verma</v>
      </c>
      <c r="Y4682" t="str">
        <f>Table1[[#This Row],[Department]]&amp;"-"&amp;Table1[[#This Row],[Employee ID]]</f>
        <v>Support-E02523</v>
      </c>
      <c r="Z4682" t="str">
        <f>LEFT(Table1[[#This Row],[Department]],3)</f>
        <v>Sup</v>
      </c>
      <c r="AA4682" t="str">
        <f>_xlfn.XLOOKUP(Table1[[#This Row],[Manager ID]],MANAGERS!A:A,MANAGERS!B:B)</f>
        <v>Manager_19</v>
      </c>
      <c r="AB4682" t="str" cm="1">
        <f t="array" ref="AB4682">_xlfn.XLOOKUP(Table1[[#This Row],[Manager ID]],Table2[[#All],[Manager ID]],Table2[[#All],[Department Head]])</f>
        <v>Support</v>
      </c>
      <c r="AC4682" s="2">
        <f>_xlfn.XLOOKUP(Table1[[#This Row],[City]],L:L,O:O)</f>
        <v>0.24030340748661314</v>
      </c>
      <c r="AD4682" t="str" cm="1">
        <f t="array" ref="AD4682">_xlfn.IFS(Table1[[#This Row],[Performance Score]]&gt;=90,"Excellent",Table1[[#This Row],[Performance Score]]&gt;=75,"Good",Table1[[#This Row],[Performance Score]]&gt;=60,"Average",Table1[[#This Row],[Performance Score]]&lt;=60,"Need Improvement")</f>
        <v>Excellent</v>
      </c>
      <c r="AE4682" t="str">
        <f>IF(AND(Table1[[#This Row],[Attendance %]]&gt;=80,(Table1[[#This Row],[Performance Score]]&gt;=80)),"Eligible","Not Eligible")</f>
        <v>Not Eligible</v>
      </c>
      <c r="AF4682" t="str">
        <f>IF(Table1[[#This Row],[Performance Score]]&gt;=80,"High Performer","Low Performer")</f>
        <v>High Performer</v>
      </c>
      <c r="AG4682" t="str" cm="1">
        <f t="array" aca="1" ref="AG4682" ca="1">_xlfn.IFS(Table1[[#This Row],[Experience]]&lt;=3,"Junior",Table1[[#This Row],[Experience]]&lt;=7,"Mid Level",Table1[[#This Row],[Experience]]&gt;=7,"Senior")</f>
        <v>Mid Level</v>
      </c>
      <c r="AH4682" t="str">
        <f>IF(Table1[[#This Row],[Attendance %]]&gt;75,"OK","Below 75")</f>
        <v>Below 75</v>
      </c>
      <c r="AI4682" t="b">
        <f>ISBLANK(Table1[[#This Row],[Employee ID]])</f>
        <v>0</v>
      </c>
      <c r="AJ4682" t="b">
        <f>ISNUMBER(Table1[[#This Row],[Total Salary  ]])</f>
        <v>1</v>
      </c>
      <c r="AK4682" t="str">
        <f>IFERROR(_xlfn.XLOOKUP(Table1[[#This Row],[Manager ID]],MANAGERS!A:A,MANAGERS!B:B),"Not Found")</f>
        <v>Manager_19</v>
      </c>
    </row>
    <row r="4683" spans="1:37" x14ac:dyDescent="0.2">
      <c r="A4683" t="s">
        <v>3388</v>
      </c>
      <c r="B4683" t="s">
        <v>77</v>
      </c>
      <c r="C4683" t="s">
        <v>15</v>
      </c>
      <c r="D4683" t="s">
        <v>81</v>
      </c>
      <c r="E4683" t="s">
        <v>65</v>
      </c>
      <c r="F4683" s="1">
        <v>45719</v>
      </c>
      <c r="G4683" s="1">
        <v>29241</v>
      </c>
      <c r="H4683">
        <v>32261</v>
      </c>
      <c r="I4683">
        <v>15194</v>
      </c>
      <c r="J4683">
        <v>99</v>
      </c>
      <c r="K4683">
        <v>84</v>
      </c>
      <c r="L4683" t="s">
        <v>34</v>
      </c>
      <c r="M4683">
        <v>119</v>
      </c>
      <c r="N4683">
        <f>Table1[[#This Row],[Basic Salary]]+Table1[[#This Row],[Bonus]]</f>
        <v>47455</v>
      </c>
      <c r="O4683" s="2">
        <f>Table1[[#This Row],[Bonus]]/Table1[[#This Row],[Basic Salary]]</f>
        <v>0.47097114162611203</v>
      </c>
      <c r="P4683">
        <f ca="1">DATEDIF(Table1[[#This Row],[Date of Birth]],TODAY(),"Y")</f>
        <v>46</v>
      </c>
      <c r="Q4683">
        <f ca="1">DATEDIF(Table1[[#This Row],[Joining Date]],TODAY(),"Y")</f>
        <v>1</v>
      </c>
      <c r="R4683" t="str">
        <f ca="1">IF(YEAR(Table1[[#This Row],[Joining Date]])=YEAR(TODAY()),"Yes","No")</f>
        <v>No</v>
      </c>
      <c r="S4683" t="str">
        <f ca="1">IF(Table1[[#This Row],[Experience]]&gt;5,"Yes","No")</f>
        <v>No</v>
      </c>
      <c r="T4683" t="str">
        <f>TEXT(Table1[[#This Row],[Joining Date]],"mmmm")</f>
        <v>March</v>
      </c>
      <c r="U4683" t="str">
        <f>TEXT(Table1[[#This Row],[Joining Date]],"yyyy")</f>
        <v>2025</v>
      </c>
      <c r="V4683" s="5">
        <f ca="1">TODAY()-Table1[[#This Row],[Joining Date]]</f>
        <v>520</v>
      </c>
      <c r="W4683" t="str">
        <f>LEFT(Table1[[#This Row],[Employee Name]],FIND(" ",Table1[[#This Row],[Employee Name]])-1)</f>
        <v>Rohan</v>
      </c>
      <c r="X4683" t="str">
        <f>RIGHT(Table1[[#This Row],[Employee Name]],LEN(Table1[[#This Row],[Employee Name]])-FIND(" ",Table1[[#This Row],[Employee Name]]))</f>
        <v>Gupta</v>
      </c>
      <c r="Y4683" t="str">
        <f>Table1[[#This Row],[Department]]&amp;"-"&amp;Table1[[#This Row],[Employee ID]]</f>
        <v>Sales-E03332</v>
      </c>
      <c r="Z4683" t="str">
        <f>LEFT(Table1[[#This Row],[Department]],3)</f>
        <v>Sal</v>
      </c>
      <c r="AA4683" t="str">
        <f>_xlfn.XLOOKUP(Table1[[#This Row],[Manager ID]],MANAGERS!A:A,MANAGERS!B:B)</f>
        <v>Manager_19</v>
      </c>
      <c r="AB4683" t="str" cm="1">
        <f t="array" ref="AB4683">_xlfn.XLOOKUP(Table1[[#This Row],[Manager ID]],Table2[[#All],[Manager ID]],Table2[[#All],[Department Head]])</f>
        <v>Support</v>
      </c>
      <c r="AC4683" s="2">
        <f>_xlfn.XLOOKUP(Table1[[#This Row],[City]],L:L,O:O)</f>
        <v>0.24030340748661314</v>
      </c>
      <c r="AD4683" t="str" cm="1">
        <f t="array" ref="AD4683">_xlfn.IFS(Table1[[#This Row],[Performance Score]]&gt;=90,"Excellent",Table1[[#This Row],[Performance Score]]&gt;=75,"Good",Table1[[#This Row],[Performance Score]]&gt;=60,"Average",Table1[[#This Row],[Performance Score]]&lt;=60,"Need Improvement")</f>
        <v>Good</v>
      </c>
      <c r="AE4683" t="str">
        <f>IF(AND(Table1[[#This Row],[Attendance %]]&gt;=80,(Table1[[#This Row],[Performance Score]]&gt;=80)),"Eligible","Not Eligible")</f>
        <v>Eligible</v>
      </c>
      <c r="AF4683" t="str">
        <f>IF(Table1[[#This Row],[Performance Score]]&gt;=80,"High Performer","Low Performer")</f>
        <v>High Performer</v>
      </c>
      <c r="AG4683" t="str" cm="1">
        <f t="array" aca="1" ref="AG4683" ca="1">_xlfn.IFS(Table1[[#This Row],[Experience]]&lt;=3,"Junior",Table1[[#This Row],[Experience]]&lt;=7,"Mid Level",Table1[[#This Row],[Experience]]&gt;=7,"Senior")</f>
        <v>Junior</v>
      </c>
      <c r="AH4683" t="str">
        <f>IF(Table1[[#This Row],[Attendance %]]&gt;75,"OK","Below 75")</f>
        <v>OK</v>
      </c>
      <c r="AI4683" t="b">
        <f>ISBLANK(Table1[[#This Row],[Employee ID]])</f>
        <v>0</v>
      </c>
      <c r="AJ4683" t="b">
        <f>ISNUMBER(Table1[[#This Row],[Total Salary  ]])</f>
        <v>1</v>
      </c>
      <c r="AK4683" t="str">
        <f>IFERROR(_xlfn.XLOOKUP(Table1[[#This Row],[Manager ID]],MANAGERS!A:A,MANAGERS!B:B),"Not Found")</f>
        <v>Manager_19</v>
      </c>
    </row>
    <row r="4684" spans="1:37" x14ac:dyDescent="0.2">
      <c r="A4684" t="s">
        <v>2372</v>
      </c>
      <c r="B4684" t="s">
        <v>89</v>
      </c>
      <c r="C4684" t="s">
        <v>15</v>
      </c>
      <c r="D4684" t="s">
        <v>40</v>
      </c>
      <c r="E4684" t="s">
        <v>26</v>
      </c>
      <c r="F4684" s="1">
        <v>42577</v>
      </c>
      <c r="G4684" s="1">
        <v>36427</v>
      </c>
      <c r="H4684">
        <v>35337</v>
      </c>
      <c r="I4684">
        <v>12111</v>
      </c>
      <c r="J4684">
        <v>82</v>
      </c>
      <c r="K4684">
        <v>72</v>
      </c>
      <c r="L4684" t="s">
        <v>18</v>
      </c>
      <c r="M4684">
        <v>120</v>
      </c>
      <c r="N4684">
        <f>Table1[[#This Row],[Basic Salary]]+Table1[[#This Row],[Bonus]]</f>
        <v>47448</v>
      </c>
      <c r="O4684" s="2">
        <f>Table1[[#This Row],[Bonus]]/Table1[[#This Row],[Basic Salary]]</f>
        <v>0.34272858476950507</v>
      </c>
      <c r="P4684">
        <f ca="1">DATEDIF(Table1[[#This Row],[Date of Birth]],TODAY(),"Y")</f>
        <v>26</v>
      </c>
      <c r="Q4684">
        <f ca="1">DATEDIF(Table1[[#This Row],[Joining Date]],TODAY(),"Y")</f>
        <v>10</v>
      </c>
      <c r="R4684" t="str">
        <f ca="1">IF(YEAR(Table1[[#This Row],[Joining Date]])=YEAR(TODAY()),"Yes","No")</f>
        <v>No</v>
      </c>
      <c r="S4684" t="str">
        <f ca="1">IF(Table1[[#This Row],[Experience]]&gt;5,"Yes","No")</f>
        <v>Yes</v>
      </c>
      <c r="T4684" t="str">
        <f>TEXT(Table1[[#This Row],[Joining Date]],"mmmm")</f>
        <v>July</v>
      </c>
      <c r="U4684" t="str">
        <f>TEXT(Table1[[#This Row],[Joining Date]],"yyyy")</f>
        <v>2016</v>
      </c>
      <c r="V4684" s="5">
        <f ca="1">TODAY()-Table1[[#This Row],[Joining Date]]</f>
        <v>3662</v>
      </c>
      <c r="W4684" t="str">
        <f>LEFT(Table1[[#This Row],[Employee Name]],FIND(" ",Table1[[#This Row],[Employee Name]])-1)</f>
        <v>Tarun</v>
      </c>
      <c r="X4684" t="str">
        <f>RIGHT(Table1[[#This Row],[Employee Name]],LEN(Table1[[#This Row],[Employee Name]])-FIND(" ",Table1[[#This Row],[Employee Name]]))</f>
        <v>Verma</v>
      </c>
      <c r="Y4684" t="str">
        <f>Table1[[#This Row],[Department]]&amp;"-"&amp;Table1[[#This Row],[Employee ID]]</f>
        <v>IT-E02316</v>
      </c>
      <c r="Z4684" t="str">
        <f>LEFT(Table1[[#This Row],[Department]],3)</f>
        <v>IT</v>
      </c>
      <c r="AA4684" t="str">
        <f>_xlfn.XLOOKUP(Table1[[#This Row],[Manager ID]],MANAGERS!A:A,MANAGERS!B:B)</f>
        <v>Manager_20</v>
      </c>
      <c r="AB4684" t="str" cm="1">
        <f t="array" ref="AB4684">_xlfn.XLOOKUP(Table1[[#This Row],[Manager ID]],Table2[[#All],[Manager ID]],Table2[[#All],[Department Head]])</f>
        <v>Operations</v>
      </c>
      <c r="AC4684" s="2">
        <f>_xlfn.XLOOKUP(Table1[[#This Row],[City]],L:L,O:O)</f>
        <v>0.21356479274849693</v>
      </c>
      <c r="AD4684" t="str" cm="1">
        <f t="array" ref="AD4684">_xlfn.IFS(Table1[[#This Row],[Performance Score]]&gt;=90,"Excellent",Table1[[#This Row],[Performance Score]]&gt;=75,"Good",Table1[[#This Row],[Performance Score]]&gt;=60,"Average",Table1[[#This Row],[Performance Score]]&lt;=60,"Need Improvement")</f>
        <v>Average</v>
      </c>
      <c r="AE4684" t="str">
        <f>IF(AND(Table1[[#This Row],[Attendance %]]&gt;=80,(Table1[[#This Row],[Performance Score]]&gt;=80)),"Eligible","Not Eligible")</f>
        <v>Not Eligible</v>
      </c>
      <c r="AF4684" t="str">
        <f>IF(Table1[[#This Row],[Performance Score]]&gt;=80,"High Performer","Low Performer")</f>
        <v>Low Performer</v>
      </c>
      <c r="AG4684" t="str" cm="1">
        <f t="array" aca="1" ref="AG4684" ca="1">_xlfn.IFS(Table1[[#This Row],[Experience]]&lt;=3,"Junior",Table1[[#This Row],[Experience]]&lt;=7,"Mid Level",Table1[[#This Row],[Experience]]&gt;=7,"Senior")</f>
        <v>Senior</v>
      </c>
      <c r="AH4684" t="str">
        <f>IF(Table1[[#This Row],[Attendance %]]&gt;75,"OK","Below 75")</f>
        <v>OK</v>
      </c>
      <c r="AI4684" t="b">
        <f>ISBLANK(Table1[[#This Row],[Employee ID]])</f>
        <v>0</v>
      </c>
      <c r="AJ4684" t="b">
        <f>ISNUMBER(Table1[[#This Row],[Total Salary  ]])</f>
        <v>1</v>
      </c>
      <c r="AK4684" t="str">
        <f>IFERROR(_xlfn.XLOOKUP(Table1[[#This Row],[Manager ID]],MANAGERS!A:A,MANAGERS!B:B),"Not Found")</f>
        <v>Manager_20</v>
      </c>
    </row>
    <row r="4685" spans="1:37" x14ac:dyDescent="0.2">
      <c r="A4685" t="s">
        <v>2332</v>
      </c>
      <c r="B4685" t="s">
        <v>69</v>
      </c>
      <c r="C4685" t="s">
        <v>21</v>
      </c>
      <c r="D4685" t="s">
        <v>46</v>
      </c>
      <c r="E4685" t="s">
        <v>30</v>
      </c>
      <c r="F4685" s="1">
        <v>42680</v>
      </c>
      <c r="G4685" s="1">
        <v>34150</v>
      </c>
      <c r="H4685">
        <v>30061</v>
      </c>
      <c r="I4685">
        <v>17380</v>
      </c>
      <c r="J4685">
        <v>69</v>
      </c>
      <c r="K4685">
        <v>90</v>
      </c>
      <c r="L4685" t="s">
        <v>34</v>
      </c>
      <c r="M4685">
        <v>105</v>
      </c>
      <c r="N4685">
        <f>Table1[[#This Row],[Basic Salary]]+Table1[[#This Row],[Bonus]]</f>
        <v>47441</v>
      </c>
      <c r="O4685" s="2">
        <f>Table1[[#This Row],[Bonus]]/Table1[[#This Row],[Basic Salary]]</f>
        <v>0.57815774591663616</v>
      </c>
      <c r="P4685">
        <f ca="1">DATEDIF(Table1[[#This Row],[Date of Birth]],TODAY(),"Y")</f>
        <v>33</v>
      </c>
      <c r="Q4685">
        <f ca="1">DATEDIF(Table1[[#This Row],[Joining Date]],TODAY(),"Y")</f>
        <v>9</v>
      </c>
      <c r="R4685" t="str">
        <f ca="1">IF(YEAR(Table1[[#This Row],[Joining Date]])=YEAR(TODAY()),"Yes","No")</f>
        <v>No</v>
      </c>
      <c r="S4685" t="str">
        <f ca="1">IF(Table1[[#This Row],[Experience]]&gt;5,"Yes","No")</f>
        <v>Yes</v>
      </c>
      <c r="T4685" t="str">
        <f>TEXT(Table1[[#This Row],[Joining Date]],"mmmm")</f>
        <v>November</v>
      </c>
      <c r="U4685" t="str">
        <f>TEXT(Table1[[#This Row],[Joining Date]],"yyyy")</f>
        <v>2016</v>
      </c>
      <c r="V4685" s="5">
        <f ca="1">TODAY()-Table1[[#This Row],[Joining Date]]</f>
        <v>3559</v>
      </c>
      <c r="W4685" t="str">
        <f>LEFT(Table1[[#This Row],[Employee Name]],FIND(" ",Table1[[#This Row],[Employee Name]])-1)</f>
        <v>Neha</v>
      </c>
      <c r="X4685" t="str">
        <f>RIGHT(Table1[[#This Row],[Employee Name]],LEN(Table1[[#This Row],[Employee Name]])-FIND(" ",Table1[[#This Row],[Employee Name]]))</f>
        <v>Kulkarni</v>
      </c>
      <c r="Y4685" t="str">
        <f>Table1[[#This Row],[Department]]&amp;"-"&amp;Table1[[#This Row],[Employee ID]]</f>
        <v>Support-E02276</v>
      </c>
      <c r="Z4685" t="str">
        <f>LEFT(Table1[[#This Row],[Department]],3)</f>
        <v>Sup</v>
      </c>
      <c r="AA4685" t="str">
        <f>_xlfn.XLOOKUP(Table1[[#This Row],[Manager ID]],MANAGERS!A:A,MANAGERS!B:B)</f>
        <v>Manager_5</v>
      </c>
      <c r="AB4685" t="str" cm="1">
        <f t="array" ref="AB4685">_xlfn.XLOOKUP(Table1[[#This Row],[Manager ID]],Table2[[#All],[Manager ID]],Table2[[#All],[Department Head]])</f>
        <v>Sales</v>
      </c>
      <c r="AC4685" s="2">
        <f>_xlfn.XLOOKUP(Table1[[#This Row],[City]],L:L,O:O)</f>
        <v>0.24030340748661314</v>
      </c>
      <c r="AD4685" t="str" cm="1">
        <f t="array" ref="AD4685">_xlfn.IFS(Table1[[#This Row],[Performance Score]]&gt;=90,"Excellent",Table1[[#This Row],[Performance Score]]&gt;=75,"Good",Table1[[#This Row],[Performance Score]]&gt;=60,"Average",Table1[[#This Row],[Performance Score]]&lt;=60,"Need Improvement")</f>
        <v>Excellent</v>
      </c>
      <c r="AE4685" t="str">
        <f>IF(AND(Table1[[#This Row],[Attendance %]]&gt;=80,(Table1[[#This Row],[Performance Score]]&gt;=80)),"Eligible","Not Eligible")</f>
        <v>Not Eligible</v>
      </c>
      <c r="AF4685" t="str">
        <f>IF(Table1[[#This Row],[Performance Score]]&gt;=80,"High Performer","Low Performer")</f>
        <v>High Performer</v>
      </c>
      <c r="AG4685" t="str" cm="1">
        <f t="array" aca="1" ref="AG4685" ca="1">_xlfn.IFS(Table1[[#This Row],[Experience]]&lt;=3,"Junior",Table1[[#This Row],[Experience]]&lt;=7,"Mid Level",Table1[[#This Row],[Experience]]&gt;=7,"Senior")</f>
        <v>Senior</v>
      </c>
      <c r="AH4685" t="str">
        <f>IF(Table1[[#This Row],[Attendance %]]&gt;75,"OK","Below 75")</f>
        <v>Below 75</v>
      </c>
      <c r="AI4685" t="b">
        <f>ISBLANK(Table1[[#This Row],[Employee ID]])</f>
        <v>0</v>
      </c>
      <c r="AJ4685" t="b">
        <f>ISNUMBER(Table1[[#This Row],[Total Salary  ]])</f>
        <v>1</v>
      </c>
      <c r="AK4685" t="str">
        <f>IFERROR(_xlfn.XLOOKUP(Table1[[#This Row],[Manager ID]],MANAGERS!A:A,MANAGERS!B:B),"Not Found")</f>
        <v>Manager_5</v>
      </c>
    </row>
    <row r="4686" spans="1:37" x14ac:dyDescent="0.2">
      <c r="A4686" t="s">
        <v>1442</v>
      </c>
      <c r="B4686" t="s">
        <v>14</v>
      </c>
      <c r="C4686" t="s">
        <v>15</v>
      </c>
      <c r="D4686" t="s">
        <v>40</v>
      </c>
      <c r="E4686" t="s">
        <v>26</v>
      </c>
      <c r="F4686" s="1">
        <v>45395</v>
      </c>
      <c r="G4686" s="1">
        <v>41116</v>
      </c>
      <c r="H4686">
        <v>32836</v>
      </c>
      <c r="I4686">
        <v>14599</v>
      </c>
      <c r="J4686">
        <v>85</v>
      </c>
      <c r="K4686">
        <v>93</v>
      </c>
      <c r="L4686" t="s">
        <v>34</v>
      </c>
      <c r="M4686">
        <v>102</v>
      </c>
      <c r="N4686">
        <f>Table1[[#This Row],[Basic Salary]]+Table1[[#This Row],[Bonus]]</f>
        <v>47435</v>
      </c>
      <c r="O4686" s="2">
        <f>Table1[[#This Row],[Bonus]]/Table1[[#This Row],[Basic Salary]]</f>
        <v>0.44460348398099647</v>
      </c>
      <c r="P4686">
        <f ca="1">DATEDIF(Table1[[#This Row],[Date of Birth]],TODAY(),"Y")</f>
        <v>14</v>
      </c>
      <c r="Q4686">
        <f ca="1">DATEDIF(Table1[[#This Row],[Joining Date]],TODAY(),"Y")</f>
        <v>2</v>
      </c>
      <c r="R4686" t="str">
        <f ca="1">IF(YEAR(Table1[[#This Row],[Joining Date]])=YEAR(TODAY()),"Yes","No")</f>
        <v>No</v>
      </c>
      <c r="S4686" t="str">
        <f ca="1">IF(Table1[[#This Row],[Experience]]&gt;5,"Yes","No")</f>
        <v>No</v>
      </c>
      <c r="T4686" t="str">
        <f>TEXT(Table1[[#This Row],[Joining Date]],"mmmm")</f>
        <v>April</v>
      </c>
      <c r="U4686" t="str">
        <f>TEXT(Table1[[#This Row],[Joining Date]],"yyyy")</f>
        <v>2024</v>
      </c>
      <c r="V4686" s="5">
        <f ca="1">TODAY()-Table1[[#This Row],[Joining Date]]</f>
        <v>844</v>
      </c>
      <c r="W4686" t="str">
        <f>LEFT(Table1[[#This Row],[Employee Name]],FIND(" ",Table1[[#This Row],[Employee Name]])-1)</f>
        <v>Nisha</v>
      </c>
      <c r="X4686" t="str">
        <f>RIGHT(Table1[[#This Row],[Employee Name]],LEN(Table1[[#This Row],[Employee Name]])-FIND(" ",Table1[[#This Row],[Employee Name]]))</f>
        <v>Kapoor</v>
      </c>
      <c r="Y4686" t="str">
        <f>Table1[[#This Row],[Department]]&amp;"-"&amp;Table1[[#This Row],[Employee ID]]</f>
        <v>IT-E01386</v>
      </c>
      <c r="Z4686" t="str">
        <f>LEFT(Table1[[#This Row],[Department]],3)</f>
        <v>IT</v>
      </c>
      <c r="AA4686" t="str">
        <f>_xlfn.XLOOKUP(Table1[[#This Row],[Manager ID]],MANAGERS!A:A,MANAGERS!B:B)</f>
        <v>Manager_2</v>
      </c>
      <c r="AB4686" t="str" cm="1">
        <f t="array" ref="AB4686">_xlfn.XLOOKUP(Table1[[#This Row],[Manager ID]],Table2[[#All],[Manager ID]],Table2[[#All],[Department Head]])</f>
        <v>Sales</v>
      </c>
      <c r="AC4686" s="2">
        <f>_xlfn.XLOOKUP(Table1[[#This Row],[City]],L:L,O:O)</f>
        <v>0.24030340748661314</v>
      </c>
      <c r="AD4686" t="str" cm="1">
        <f t="array" ref="AD4686">_xlfn.IFS(Table1[[#This Row],[Performance Score]]&gt;=90,"Excellent",Table1[[#This Row],[Performance Score]]&gt;=75,"Good",Table1[[#This Row],[Performance Score]]&gt;=60,"Average",Table1[[#This Row],[Performance Score]]&lt;=60,"Need Improvement")</f>
        <v>Excellent</v>
      </c>
      <c r="AE4686" t="str">
        <f>IF(AND(Table1[[#This Row],[Attendance %]]&gt;=80,(Table1[[#This Row],[Performance Score]]&gt;=80)),"Eligible","Not Eligible")</f>
        <v>Eligible</v>
      </c>
      <c r="AF4686" t="str">
        <f>IF(Table1[[#This Row],[Performance Score]]&gt;=80,"High Performer","Low Performer")</f>
        <v>High Performer</v>
      </c>
      <c r="AG4686" t="str" cm="1">
        <f t="array" aca="1" ref="AG4686" ca="1">_xlfn.IFS(Table1[[#This Row],[Experience]]&lt;=3,"Junior",Table1[[#This Row],[Experience]]&lt;=7,"Mid Level",Table1[[#This Row],[Experience]]&gt;=7,"Senior")</f>
        <v>Junior</v>
      </c>
      <c r="AH4686" t="str">
        <f>IF(Table1[[#This Row],[Attendance %]]&gt;75,"OK","Below 75")</f>
        <v>OK</v>
      </c>
      <c r="AI4686" t="b">
        <f>ISBLANK(Table1[[#This Row],[Employee ID]])</f>
        <v>0</v>
      </c>
      <c r="AJ4686" t="b">
        <f>ISNUMBER(Table1[[#This Row],[Total Salary  ]])</f>
        <v>1</v>
      </c>
      <c r="AK4686" t="str">
        <f>IFERROR(_xlfn.XLOOKUP(Table1[[#This Row],[Manager ID]],MANAGERS!A:A,MANAGERS!B:B),"Not Found")</f>
        <v>Manager_2</v>
      </c>
    </row>
    <row r="4687" spans="1:37" x14ac:dyDescent="0.2">
      <c r="A4687" t="s">
        <v>949</v>
      </c>
      <c r="B4687" t="s">
        <v>75</v>
      </c>
      <c r="C4687" t="s">
        <v>15</v>
      </c>
      <c r="D4687" t="s">
        <v>40</v>
      </c>
      <c r="E4687" t="s">
        <v>17</v>
      </c>
      <c r="F4687" s="1">
        <v>44762</v>
      </c>
      <c r="G4687" s="1">
        <v>39871</v>
      </c>
      <c r="H4687">
        <v>31797</v>
      </c>
      <c r="I4687">
        <v>15584</v>
      </c>
      <c r="J4687">
        <v>87</v>
      </c>
      <c r="K4687">
        <v>94</v>
      </c>
      <c r="L4687" t="s">
        <v>27</v>
      </c>
      <c r="M4687">
        <v>109</v>
      </c>
      <c r="N4687">
        <f>Table1[[#This Row],[Basic Salary]]+Table1[[#This Row],[Bonus]]</f>
        <v>47381</v>
      </c>
      <c r="O4687" s="2">
        <f>Table1[[#This Row],[Bonus]]/Table1[[#This Row],[Basic Salary]]</f>
        <v>0.49010912979211874</v>
      </c>
      <c r="P4687">
        <f ca="1">DATEDIF(Table1[[#This Row],[Date of Birth]],TODAY(),"Y")</f>
        <v>17</v>
      </c>
      <c r="Q4687">
        <f ca="1">DATEDIF(Table1[[#This Row],[Joining Date]],TODAY(),"Y")</f>
        <v>4</v>
      </c>
      <c r="R4687" t="str">
        <f ca="1">IF(YEAR(Table1[[#This Row],[Joining Date]])=YEAR(TODAY()),"Yes","No")</f>
        <v>No</v>
      </c>
      <c r="S4687" t="str">
        <f ca="1">IF(Table1[[#This Row],[Experience]]&gt;5,"Yes","No")</f>
        <v>No</v>
      </c>
      <c r="T4687" t="str">
        <f>TEXT(Table1[[#This Row],[Joining Date]],"mmmm")</f>
        <v>July</v>
      </c>
      <c r="U4687" t="str">
        <f>TEXT(Table1[[#This Row],[Joining Date]],"yyyy")</f>
        <v>2022</v>
      </c>
      <c r="V4687" s="5">
        <f ca="1">TODAY()-Table1[[#This Row],[Joining Date]]</f>
        <v>1477</v>
      </c>
      <c r="W4687" t="str">
        <f>LEFT(Table1[[#This Row],[Employee Name]],FIND(" ",Table1[[#This Row],[Employee Name]])-1)</f>
        <v>Ishita</v>
      </c>
      <c r="X4687" t="str">
        <f>RIGHT(Table1[[#This Row],[Employee Name]],LEN(Table1[[#This Row],[Employee Name]])-FIND(" ",Table1[[#This Row],[Employee Name]]))</f>
        <v>Roy</v>
      </c>
      <c r="Y4687" t="str">
        <f>Table1[[#This Row],[Department]]&amp;"-"&amp;Table1[[#This Row],[Employee ID]]</f>
        <v>IT-E00893</v>
      </c>
      <c r="Z4687" t="str">
        <f>LEFT(Table1[[#This Row],[Department]],3)</f>
        <v>IT</v>
      </c>
      <c r="AA4687" t="str">
        <f>_xlfn.XLOOKUP(Table1[[#This Row],[Manager ID]],MANAGERS!A:A,MANAGERS!B:B)</f>
        <v>Manager_9</v>
      </c>
      <c r="AB4687" t="str" cm="1">
        <f t="array" ref="AB4687">_xlfn.XLOOKUP(Table1[[#This Row],[Manager ID]],Table2[[#All],[Manager ID]],Table2[[#All],[Department Head]])</f>
        <v>Sales</v>
      </c>
      <c r="AC4687" s="2">
        <f>_xlfn.XLOOKUP(Table1[[#This Row],[City]],L:L,O:O)</f>
        <v>0.23674293405114402</v>
      </c>
      <c r="AD4687" t="str" cm="1">
        <f t="array" ref="AD4687">_xlfn.IFS(Table1[[#This Row],[Performance Score]]&gt;=90,"Excellent",Table1[[#This Row],[Performance Score]]&gt;=75,"Good",Table1[[#This Row],[Performance Score]]&gt;=60,"Average",Table1[[#This Row],[Performance Score]]&lt;=60,"Need Improvement")</f>
        <v>Excellent</v>
      </c>
      <c r="AE4687" t="str">
        <f>IF(AND(Table1[[#This Row],[Attendance %]]&gt;=80,(Table1[[#This Row],[Performance Score]]&gt;=80)),"Eligible","Not Eligible")</f>
        <v>Eligible</v>
      </c>
      <c r="AF4687" t="str">
        <f>IF(Table1[[#This Row],[Performance Score]]&gt;=80,"High Performer","Low Performer")</f>
        <v>High Performer</v>
      </c>
      <c r="AG4687" t="str" cm="1">
        <f t="array" aca="1" ref="AG4687" ca="1">_xlfn.IFS(Table1[[#This Row],[Experience]]&lt;=3,"Junior",Table1[[#This Row],[Experience]]&lt;=7,"Mid Level",Table1[[#This Row],[Experience]]&gt;=7,"Senior")</f>
        <v>Mid Level</v>
      </c>
      <c r="AH4687" t="str">
        <f>IF(Table1[[#This Row],[Attendance %]]&gt;75,"OK","Below 75")</f>
        <v>OK</v>
      </c>
      <c r="AI4687" t="b">
        <f>ISBLANK(Table1[[#This Row],[Employee ID]])</f>
        <v>0</v>
      </c>
      <c r="AJ4687" t="b">
        <f>ISNUMBER(Table1[[#This Row],[Total Salary  ]])</f>
        <v>1</v>
      </c>
      <c r="AK4687" t="str">
        <f>IFERROR(_xlfn.XLOOKUP(Table1[[#This Row],[Manager ID]],MANAGERS!A:A,MANAGERS!B:B),"Not Found")</f>
        <v>Manager_9</v>
      </c>
    </row>
    <row r="4688" spans="1:37" x14ac:dyDescent="0.2">
      <c r="A4688" t="s">
        <v>1976</v>
      </c>
      <c r="B4688" t="s">
        <v>45</v>
      </c>
      <c r="C4688" t="s">
        <v>15</v>
      </c>
      <c r="D4688" t="s">
        <v>25</v>
      </c>
      <c r="E4688" t="s">
        <v>22</v>
      </c>
      <c r="F4688" s="1">
        <v>45332</v>
      </c>
      <c r="G4688" s="1">
        <v>40283</v>
      </c>
      <c r="H4688">
        <v>37917</v>
      </c>
      <c r="I4688">
        <v>9414</v>
      </c>
      <c r="J4688">
        <v>83</v>
      </c>
      <c r="K4688">
        <v>65</v>
      </c>
      <c r="L4688" t="s">
        <v>18</v>
      </c>
      <c r="M4688">
        <v>102</v>
      </c>
      <c r="N4688">
        <f>Table1[[#This Row],[Basic Salary]]+Table1[[#This Row],[Bonus]]</f>
        <v>47331</v>
      </c>
      <c r="O4688" s="2">
        <f>Table1[[#This Row],[Bonus]]/Table1[[#This Row],[Basic Salary]]</f>
        <v>0.24827913600759555</v>
      </c>
      <c r="P4688">
        <f ca="1">DATEDIF(Table1[[#This Row],[Date of Birth]],TODAY(),"Y")</f>
        <v>16</v>
      </c>
      <c r="Q4688">
        <f ca="1">DATEDIF(Table1[[#This Row],[Joining Date]],TODAY(),"Y")</f>
        <v>2</v>
      </c>
      <c r="R4688" t="str">
        <f ca="1">IF(YEAR(Table1[[#This Row],[Joining Date]])=YEAR(TODAY()),"Yes","No")</f>
        <v>No</v>
      </c>
      <c r="S4688" t="str">
        <f ca="1">IF(Table1[[#This Row],[Experience]]&gt;5,"Yes","No")</f>
        <v>No</v>
      </c>
      <c r="T4688" t="str">
        <f>TEXT(Table1[[#This Row],[Joining Date]],"mmmm")</f>
        <v>February</v>
      </c>
      <c r="U4688" t="str">
        <f>TEXT(Table1[[#This Row],[Joining Date]],"yyyy")</f>
        <v>2024</v>
      </c>
      <c r="V4688" s="5">
        <f ca="1">TODAY()-Table1[[#This Row],[Joining Date]]</f>
        <v>907</v>
      </c>
      <c r="W4688" t="str">
        <f>LEFT(Table1[[#This Row],[Employee Name]],FIND(" ",Table1[[#This Row],[Employee Name]])-1)</f>
        <v>Ananya</v>
      </c>
      <c r="X4688" t="str">
        <f>RIGHT(Table1[[#This Row],[Employee Name]],LEN(Table1[[#This Row],[Employee Name]])-FIND(" ",Table1[[#This Row],[Employee Name]]))</f>
        <v>Rao</v>
      </c>
      <c r="Y4688" t="str">
        <f>Table1[[#This Row],[Department]]&amp;"-"&amp;Table1[[#This Row],[Employee ID]]</f>
        <v>Finance-E01920</v>
      </c>
      <c r="Z4688" t="str">
        <f>LEFT(Table1[[#This Row],[Department]],3)</f>
        <v>Fin</v>
      </c>
      <c r="AA4688" t="str">
        <f>_xlfn.XLOOKUP(Table1[[#This Row],[Manager ID]],MANAGERS!A:A,MANAGERS!B:B)</f>
        <v>Manager_2</v>
      </c>
      <c r="AB4688" t="str" cm="1">
        <f t="array" ref="AB4688">_xlfn.XLOOKUP(Table1[[#This Row],[Manager ID]],Table2[[#All],[Manager ID]],Table2[[#All],[Department Head]])</f>
        <v>Sales</v>
      </c>
      <c r="AC4688" s="2">
        <f>_xlfn.XLOOKUP(Table1[[#This Row],[City]],L:L,O:O)</f>
        <v>0.21356479274849693</v>
      </c>
      <c r="AD4688" t="str" cm="1">
        <f t="array" ref="AD4688">_xlfn.IFS(Table1[[#This Row],[Performance Score]]&gt;=90,"Excellent",Table1[[#This Row],[Performance Score]]&gt;=75,"Good",Table1[[#This Row],[Performance Score]]&gt;=60,"Average",Table1[[#This Row],[Performance Score]]&lt;=60,"Need Improvement")</f>
        <v>Average</v>
      </c>
      <c r="AE4688" t="str">
        <f>IF(AND(Table1[[#This Row],[Attendance %]]&gt;=80,(Table1[[#This Row],[Performance Score]]&gt;=80)),"Eligible","Not Eligible")</f>
        <v>Not Eligible</v>
      </c>
      <c r="AF4688" t="str">
        <f>IF(Table1[[#This Row],[Performance Score]]&gt;=80,"High Performer","Low Performer")</f>
        <v>Low Performer</v>
      </c>
      <c r="AG4688" t="str" cm="1">
        <f t="array" aca="1" ref="AG4688" ca="1">_xlfn.IFS(Table1[[#This Row],[Experience]]&lt;=3,"Junior",Table1[[#This Row],[Experience]]&lt;=7,"Mid Level",Table1[[#This Row],[Experience]]&gt;=7,"Senior")</f>
        <v>Junior</v>
      </c>
      <c r="AH4688" t="str">
        <f>IF(Table1[[#This Row],[Attendance %]]&gt;75,"OK","Below 75")</f>
        <v>OK</v>
      </c>
      <c r="AI4688" t="b">
        <f>ISBLANK(Table1[[#This Row],[Employee ID]])</f>
        <v>0</v>
      </c>
      <c r="AJ4688" t="b">
        <f>ISNUMBER(Table1[[#This Row],[Total Salary  ]])</f>
        <v>1</v>
      </c>
      <c r="AK4688" t="str">
        <f>IFERROR(_xlfn.XLOOKUP(Table1[[#This Row],[Manager ID]],MANAGERS!A:A,MANAGERS!B:B),"Not Found")</f>
        <v>Manager_2</v>
      </c>
    </row>
    <row r="4689" spans="1:37" x14ac:dyDescent="0.2">
      <c r="A4689" t="s">
        <v>4060</v>
      </c>
      <c r="B4689" t="s">
        <v>39</v>
      </c>
      <c r="C4689" t="s">
        <v>15</v>
      </c>
      <c r="D4689" t="s">
        <v>40</v>
      </c>
      <c r="E4689" t="s">
        <v>26</v>
      </c>
      <c r="F4689" s="1">
        <v>45103</v>
      </c>
      <c r="G4689" s="1">
        <v>31926</v>
      </c>
      <c r="H4689">
        <v>33875</v>
      </c>
      <c r="I4689">
        <v>13436</v>
      </c>
      <c r="J4689">
        <v>72</v>
      </c>
      <c r="K4689">
        <v>97</v>
      </c>
      <c r="L4689" t="s">
        <v>18</v>
      </c>
      <c r="M4689">
        <v>109</v>
      </c>
      <c r="N4689">
        <f>Table1[[#This Row],[Basic Salary]]+Table1[[#This Row],[Bonus]]</f>
        <v>47311</v>
      </c>
      <c r="O4689" s="2">
        <f>Table1[[#This Row],[Bonus]]/Table1[[#This Row],[Basic Salary]]</f>
        <v>0.39663468634686344</v>
      </c>
      <c r="P4689">
        <f ca="1">DATEDIF(Table1[[#This Row],[Date of Birth]],TODAY(),"Y")</f>
        <v>39</v>
      </c>
      <c r="Q4689">
        <f ca="1">DATEDIF(Table1[[#This Row],[Joining Date]],TODAY(),"Y")</f>
        <v>3</v>
      </c>
      <c r="R4689" t="str">
        <f ca="1">IF(YEAR(Table1[[#This Row],[Joining Date]])=YEAR(TODAY()),"Yes","No")</f>
        <v>No</v>
      </c>
      <c r="S4689" t="str">
        <f ca="1">IF(Table1[[#This Row],[Experience]]&gt;5,"Yes","No")</f>
        <v>No</v>
      </c>
      <c r="T4689" t="str">
        <f>TEXT(Table1[[#This Row],[Joining Date]],"mmmm")</f>
        <v>June</v>
      </c>
      <c r="U4689" t="str">
        <f>TEXT(Table1[[#This Row],[Joining Date]],"yyyy")</f>
        <v>2023</v>
      </c>
      <c r="V4689" s="5">
        <f ca="1">TODAY()-Table1[[#This Row],[Joining Date]]</f>
        <v>1136</v>
      </c>
      <c r="W4689" t="str">
        <f>LEFT(Table1[[#This Row],[Employee Name]],FIND(" ",Table1[[#This Row],[Employee Name]])-1)</f>
        <v>Karan</v>
      </c>
      <c r="X4689" t="str">
        <f>RIGHT(Table1[[#This Row],[Employee Name]],LEN(Table1[[#This Row],[Employee Name]])-FIND(" ",Table1[[#This Row],[Employee Name]]))</f>
        <v>Malhotra</v>
      </c>
      <c r="Y4689" t="str">
        <f>Table1[[#This Row],[Department]]&amp;"-"&amp;Table1[[#This Row],[Employee ID]]</f>
        <v>IT-E04004</v>
      </c>
      <c r="Z4689" t="str">
        <f>LEFT(Table1[[#This Row],[Department]],3)</f>
        <v>IT</v>
      </c>
      <c r="AA4689" t="str">
        <f>_xlfn.XLOOKUP(Table1[[#This Row],[Manager ID]],MANAGERS!A:A,MANAGERS!B:B)</f>
        <v>Manager_9</v>
      </c>
      <c r="AB4689" t="str" cm="1">
        <f t="array" ref="AB4689">_xlfn.XLOOKUP(Table1[[#This Row],[Manager ID]],Table2[[#All],[Manager ID]],Table2[[#All],[Department Head]])</f>
        <v>Sales</v>
      </c>
      <c r="AC4689" s="2">
        <f>_xlfn.XLOOKUP(Table1[[#This Row],[City]],L:L,O:O)</f>
        <v>0.21356479274849693</v>
      </c>
      <c r="AD4689" t="str" cm="1">
        <f t="array" ref="AD4689">_xlfn.IFS(Table1[[#This Row],[Performance Score]]&gt;=90,"Excellent",Table1[[#This Row],[Performance Score]]&gt;=75,"Good",Table1[[#This Row],[Performance Score]]&gt;=60,"Average",Table1[[#This Row],[Performance Score]]&lt;=60,"Need Improvement")</f>
        <v>Excellent</v>
      </c>
      <c r="AE4689" t="str">
        <f>IF(AND(Table1[[#This Row],[Attendance %]]&gt;=80,(Table1[[#This Row],[Performance Score]]&gt;=80)),"Eligible","Not Eligible")</f>
        <v>Not Eligible</v>
      </c>
      <c r="AF4689" t="str">
        <f>IF(Table1[[#This Row],[Performance Score]]&gt;=80,"High Performer","Low Performer")</f>
        <v>High Performer</v>
      </c>
      <c r="AG4689" t="str" cm="1">
        <f t="array" aca="1" ref="AG4689" ca="1">_xlfn.IFS(Table1[[#This Row],[Experience]]&lt;=3,"Junior",Table1[[#This Row],[Experience]]&lt;=7,"Mid Level",Table1[[#This Row],[Experience]]&gt;=7,"Senior")</f>
        <v>Junior</v>
      </c>
      <c r="AH4689" t="str">
        <f>IF(Table1[[#This Row],[Attendance %]]&gt;75,"OK","Below 75")</f>
        <v>Below 75</v>
      </c>
      <c r="AI4689" t="b">
        <f>ISBLANK(Table1[[#This Row],[Employee ID]])</f>
        <v>0</v>
      </c>
      <c r="AJ4689" t="b">
        <f>ISNUMBER(Table1[[#This Row],[Total Salary  ]])</f>
        <v>1</v>
      </c>
      <c r="AK4689" t="str">
        <f>IFERROR(_xlfn.XLOOKUP(Table1[[#This Row],[Manager ID]],MANAGERS!A:A,MANAGERS!B:B),"Not Found")</f>
        <v>Manager_9</v>
      </c>
    </row>
    <row r="4690" spans="1:37" x14ac:dyDescent="0.2">
      <c r="A4690" t="s">
        <v>2681</v>
      </c>
      <c r="B4690" t="s">
        <v>69</v>
      </c>
      <c r="C4690" t="s">
        <v>15</v>
      </c>
      <c r="D4690" t="s">
        <v>25</v>
      </c>
      <c r="E4690" t="s">
        <v>51</v>
      </c>
      <c r="F4690" s="1">
        <v>45934</v>
      </c>
      <c r="G4690" s="1">
        <v>32844</v>
      </c>
      <c r="H4690">
        <v>41294</v>
      </c>
      <c r="I4690">
        <v>5965</v>
      </c>
      <c r="J4690">
        <v>60</v>
      </c>
      <c r="K4690">
        <v>85</v>
      </c>
      <c r="L4690" t="s">
        <v>34</v>
      </c>
      <c r="M4690">
        <v>113</v>
      </c>
      <c r="N4690">
        <f>Table1[[#This Row],[Basic Salary]]+Table1[[#This Row],[Bonus]]</f>
        <v>47259</v>
      </c>
      <c r="O4690" s="2">
        <f>Table1[[#This Row],[Bonus]]/Table1[[#This Row],[Basic Salary]]</f>
        <v>0.14445197849566524</v>
      </c>
      <c r="P4690">
        <f ca="1">DATEDIF(Table1[[#This Row],[Date of Birth]],TODAY(),"Y")</f>
        <v>36</v>
      </c>
      <c r="Q4690">
        <f ca="1">DATEDIF(Table1[[#This Row],[Joining Date]],TODAY(),"Y")</f>
        <v>0</v>
      </c>
      <c r="R4690" t="str">
        <f ca="1">IF(YEAR(Table1[[#This Row],[Joining Date]])=YEAR(TODAY()),"Yes","No")</f>
        <v>No</v>
      </c>
      <c r="S4690" t="str">
        <f ca="1">IF(Table1[[#This Row],[Experience]]&gt;5,"Yes","No")</f>
        <v>No</v>
      </c>
      <c r="T4690" t="str">
        <f>TEXT(Table1[[#This Row],[Joining Date]],"mmmm")</f>
        <v>October</v>
      </c>
      <c r="U4690" t="str">
        <f>TEXT(Table1[[#This Row],[Joining Date]],"yyyy")</f>
        <v>2025</v>
      </c>
      <c r="V4690" s="5">
        <f ca="1">TODAY()-Table1[[#This Row],[Joining Date]]</f>
        <v>305</v>
      </c>
      <c r="W4690" t="str">
        <f>LEFT(Table1[[#This Row],[Employee Name]],FIND(" ",Table1[[#This Row],[Employee Name]])-1)</f>
        <v>Neha</v>
      </c>
      <c r="X4690" t="str">
        <f>RIGHT(Table1[[#This Row],[Employee Name]],LEN(Table1[[#This Row],[Employee Name]])-FIND(" ",Table1[[#This Row],[Employee Name]]))</f>
        <v>Kulkarni</v>
      </c>
      <c r="Y4690" t="str">
        <f>Table1[[#This Row],[Department]]&amp;"-"&amp;Table1[[#This Row],[Employee ID]]</f>
        <v>Finance-E02625</v>
      </c>
      <c r="Z4690" t="str">
        <f>LEFT(Table1[[#This Row],[Department]],3)</f>
        <v>Fin</v>
      </c>
      <c r="AA4690" t="str">
        <f>_xlfn.XLOOKUP(Table1[[#This Row],[Manager ID]],MANAGERS!A:A,MANAGERS!B:B)</f>
        <v>Manager_13</v>
      </c>
      <c r="AB4690" t="str" cm="1">
        <f t="array" ref="AB4690">_xlfn.XLOOKUP(Table1[[#This Row],[Manager ID]],Table2[[#All],[Manager ID]],Table2[[#All],[Department Head]])</f>
        <v>HR</v>
      </c>
      <c r="AC4690" s="2">
        <f>_xlfn.XLOOKUP(Table1[[#This Row],[City]],L:L,O:O)</f>
        <v>0.24030340748661314</v>
      </c>
      <c r="AD4690" t="str" cm="1">
        <f t="array" ref="AD4690">_xlfn.IFS(Table1[[#This Row],[Performance Score]]&gt;=90,"Excellent",Table1[[#This Row],[Performance Score]]&gt;=75,"Good",Table1[[#This Row],[Performance Score]]&gt;=60,"Average",Table1[[#This Row],[Performance Score]]&lt;=60,"Need Improvement")</f>
        <v>Good</v>
      </c>
      <c r="AE4690" t="str">
        <f>IF(AND(Table1[[#This Row],[Attendance %]]&gt;=80,(Table1[[#This Row],[Performance Score]]&gt;=80)),"Eligible","Not Eligible")</f>
        <v>Not Eligible</v>
      </c>
      <c r="AF4690" t="str">
        <f>IF(Table1[[#This Row],[Performance Score]]&gt;=80,"High Performer","Low Performer")</f>
        <v>High Performer</v>
      </c>
      <c r="AG4690" t="str" cm="1">
        <f t="array" aca="1" ref="AG4690" ca="1">_xlfn.IFS(Table1[[#This Row],[Experience]]&lt;=3,"Junior",Table1[[#This Row],[Experience]]&lt;=7,"Mid Level",Table1[[#This Row],[Experience]]&gt;=7,"Senior")</f>
        <v>Junior</v>
      </c>
      <c r="AH4690" t="str">
        <f>IF(Table1[[#This Row],[Attendance %]]&gt;75,"OK","Below 75")</f>
        <v>Below 75</v>
      </c>
      <c r="AI4690" t="b">
        <f>ISBLANK(Table1[[#This Row],[Employee ID]])</f>
        <v>0</v>
      </c>
      <c r="AJ4690" t="b">
        <f>ISNUMBER(Table1[[#This Row],[Total Salary  ]])</f>
        <v>1</v>
      </c>
      <c r="AK4690" t="str">
        <f>IFERROR(_xlfn.XLOOKUP(Table1[[#This Row],[Manager ID]],MANAGERS!A:A,MANAGERS!B:B),"Not Found")</f>
        <v>Manager_13</v>
      </c>
    </row>
    <row r="4691" spans="1:37" x14ac:dyDescent="0.2">
      <c r="A4691" t="s">
        <v>4748</v>
      </c>
      <c r="B4691" t="s">
        <v>95</v>
      </c>
      <c r="C4691" t="s">
        <v>15</v>
      </c>
      <c r="D4691" t="s">
        <v>81</v>
      </c>
      <c r="E4691" t="s">
        <v>65</v>
      </c>
      <c r="F4691" s="1">
        <v>42450</v>
      </c>
      <c r="G4691" s="1">
        <v>34762</v>
      </c>
      <c r="H4691">
        <v>27822</v>
      </c>
      <c r="I4691">
        <v>19391</v>
      </c>
      <c r="J4691">
        <v>64</v>
      </c>
      <c r="K4691">
        <v>89</v>
      </c>
      <c r="L4691" t="s">
        <v>27</v>
      </c>
      <c r="M4691">
        <v>109</v>
      </c>
      <c r="N4691">
        <f>Table1[[#This Row],[Basic Salary]]+Table1[[#This Row],[Bonus]]</f>
        <v>47213</v>
      </c>
      <c r="O4691" s="2">
        <f>Table1[[#This Row],[Bonus]]/Table1[[#This Row],[Basic Salary]]</f>
        <v>0.69696642944432463</v>
      </c>
      <c r="P4691">
        <f ca="1">DATEDIF(Table1[[#This Row],[Date of Birth]],TODAY(),"Y")</f>
        <v>31</v>
      </c>
      <c r="Q4691">
        <f ca="1">DATEDIF(Table1[[#This Row],[Joining Date]],TODAY(),"Y")</f>
        <v>10</v>
      </c>
      <c r="R4691" t="str">
        <f ca="1">IF(YEAR(Table1[[#This Row],[Joining Date]])=YEAR(TODAY()),"Yes","No")</f>
        <v>No</v>
      </c>
      <c r="S4691" t="str">
        <f ca="1">IF(Table1[[#This Row],[Experience]]&gt;5,"Yes","No")</f>
        <v>Yes</v>
      </c>
      <c r="T4691" t="str">
        <f>TEXT(Table1[[#This Row],[Joining Date]],"mmmm")</f>
        <v>March</v>
      </c>
      <c r="U4691" t="str">
        <f>TEXT(Table1[[#This Row],[Joining Date]],"yyyy")</f>
        <v>2016</v>
      </c>
      <c r="V4691" s="5">
        <f ca="1">TODAY()-Table1[[#This Row],[Joining Date]]</f>
        <v>3789</v>
      </c>
      <c r="W4691" t="str">
        <f>LEFT(Table1[[#This Row],[Employee Name]],FIND(" ",Table1[[#This Row],[Employee Name]])-1)</f>
        <v>Ajay</v>
      </c>
      <c r="X4691" t="str">
        <f>RIGHT(Table1[[#This Row],[Employee Name]],LEN(Table1[[#This Row],[Employee Name]])-FIND(" ",Table1[[#This Row],[Employee Name]]))</f>
        <v>Singh</v>
      </c>
      <c r="Y4691" t="str">
        <f>Table1[[#This Row],[Department]]&amp;"-"&amp;Table1[[#This Row],[Employee ID]]</f>
        <v>Sales-E04692</v>
      </c>
      <c r="Z4691" t="str">
        <f>LEFT(Table1[[#This Row],[Department]],3)</f>
        <v>Sal</v>
      </c>
      <c r="AA4691" t="str">
        <f>_xlfn.XLOOKUP(Table1[[#This Row],[Manager ID]],MANAGERS!A:A,MANAGERS!B:B)</f>
        <v>Manager_9</v>
      </c>
      <c r="AB4691" t="str" cm="1">
        <f t="array" ref="AB4691">_xlfn.XLOOKUP(Table1[[#This Row],[Manager ID]],Table2[[#All],[Manager ID]],Table2[[#All],[Department Head]])</f>
        <v>Sales</v>
      </c>
      <c r="AC4691" s="2">
        <f>_xlfn.XLOOKUP(Table1[[#This Row],[City]],L:L,O:O)</f>
        <v>0.23674293405114402</v>
      </c>
      <c r="AD4691" t="str" cm="1">
        <f t="array" ref="AD4691">_xlfn.IFS(Table1[[#This Row],[Performance Score]]&gt;=90,"Excellent",Table1[[#This Row],[Performance Score]]&gt;=75,"Good",Table1[[#This Row],[Performance Score]]&gt;=60,"Average",Table1[[#This Row],[Performance Score]]&lt;=60,"Need Improvement")</f>
        <v>Good</v>
      </c>
      <c r="AE4691" t="str">
        <f>IF(AND(Table1[[#This Row],[Attendance %]]&gt;=80,(Table1[[#This Row],[Performance Score]]&gt;=80)),"Eligible","Not Eligible")</f>
        <v>Not Eligible</v>
      </c>
      <c r="AF4691" t="str">
        <f>IF(Table1[[#This Row],[Performance Score]]&gt;=80,"High Performer","Low Performer")</f>
        <v>High Performer</v>
      </c>
      <c r="AG4691" t="str" cm="1">
        <f t="array" aca="1" ref="AG4691" ca="1">_xlfn.IFS(Table1[[#This Row],[Experience]]&lt;=3,"Junior",Table1[[#This Row],[Experience]]&lt;=7,"Mid Level",Table1[[#This Row],[Experience]]&gt;=7,"Senior")</f>
        <v>Senior</v>
      </c>
      <c r="AH4691" t="str">
        <f>IF(Table1[[#This Row],[Attendance %]]&gt;75,"OK","Below 75")</f>
        <v>Below 75</v>
      </c>
      <c r="AI4691" t="b">
        <f>ISBLANK(Table1[[#This Row],[Employee ID]])</f>
        <v>0</v>
      </c>
      <c r="AJ4691" t="b">
        <f>ISNUMBER(Table1[[#This Row],[Total Salary  ]])</f>
        <v>1</v>
      </c>
      <c r="AK4691" t="str">
        <f>IFERROR(_xlfn.XLOOKUP(Table1[[#This Row],[Manager ID]],MANAGERS!A:A,MANAGERS!B:B),"Not Found")</f>
        <v>Manager_9</v>
      </c>
    </row>
    <row r="4692" spans="1:37" x14ac:dyDescent="0.2">
      <c r="A4692" t="s">
        <v>464</v>
      </c>
      <c r="B4692" t="s">
        <v>129</v>
      </c>
      <c r="C4692" t="s">
        <v>15</v>
      </c>
      <c r="D4692" t="s">
        <v>16</v>
      </c>
      <c r="E4692" t="s">
        <v>30</v>
      </c>
      <c r="F4692" s="1">
        <v>44917</v>
      </c>
      <c r="G4692" s="1">
        <v>39879</v>
      </c>
      <c r="H4692">
        <v>29897</v>
      </c>
      <c r="I4692">
        <v>17294</v>
      </c>
      <c r="J4692">
        <v>100</v>
      </c>
      <c r="K4692">
        <v>56</v>
      </c>
      <c r="L4692" t="s">
        <v>34</v>
      </c>
      <c r="M4692">
        <v>118</v>
      </c>
      <c r="N4692">
        <f>Table1[[#This Row],[Basic Salary]]+Table1[[#This Row],[Bonus]]</f>
        <v>47191</v>
      </c>
      <c r="O4692" s="2">
        <f>Table1[[#This Row],[Bonus]]/Table1[[#This Row],[Basic Salary]]</f>
        <v>0.57845268756062485</v>
      </c>
      <c r="P4692">
        <f ca="1">DATEDIF(Table1[[#This Row],[Date of Birth]],TODAY(),"Y")</f>
        <v>17</v>
      </c>
      <c r="Q4692">
        <f ca="1">DATEDIF(Table1[[#This Row],[Joining Date]],TODAY(),"Y")</f>
        <v>3</v>
      </c>
      <c r="R4692" t="str">
        <f ca="1">IF(YEAR(Table1[[#This Row],[Joining Date]])=YEAR(TODAY()),"Yes","No")</f>
        <v>No</v>
      </c>
      <c r="S4692" t="str">
        <f ca="1">IF(Table1[[#This Row],[Experience]]&gt;5,"Yes","No")</f>
        <v>No</v>
      </c>
      <c r="T4692" t="str">
        <f>TEXT(Table1[[#This Row],[Joining Date]],"mmmm")</f>
        <v>December</v>
      </c>
      <c r="U4692" t="str">
        <f>TEXT(Table1[[#This Row],[Joining Date]],"yyyy")</f>
        <v>2022</v>
      </c>
      <c r="V4692" s="5">
        <f ca="1">TODAY()-Table1[[#This Row],[Joining Date]]</f>
        <v>1322</v>
      </c>
      <c r="W4692" t="str">
        <f>LEFT(Table1[[#This Row],[Employee Name]],FIND(" ",Table1[[#This Row],[Employee Name]])-1)</f>
        <v>Aarav</v>
      </c>
      <c r="X4692" t="str">
        <f>RIGHT(Table1[[#This Row],[Employee Name]],LEN(Table1[[#This Row],[Employee Name]])-FIND(" ",Table1[[#This Row],[Employee Name]]))</f>
        <v>Sharma</v>
      </c>
      <c r="Y4692" t="str">
        <f>Table1[[#This Row],[Department]]&amp;"-"&amp;Table1[[#This Row],[Employee ID]]</f>
        <v>HR-E00408</v>
      </c>
      <c r="Z4692" t="str">
        <f>LEFT(Table1[[#This Row],[Department]],3)</f>
        <v>HR</v>
      </c>
      <c r="AA4692" t="str">
        <f>_xlfn.XLOOKUP(Table1[[#This Row],[Manager ID]],MANAGERS!A:A,MANAGERS!B:B)</f>
        <v>Manager_18</v>
      </c>
      <c r="AB4692" t="str" cm="1">
        <f t="array" ref="AB4692">_xlfn.XLOOKUP(Table1[[#This Row],[Manager ID]],Table2[[#All],[Manager ID]],Table2[[#All],[Department Head]])</f>
        <v>Support</v>
      </c>
      <c r="AC4692" s="2">
        <f>_xlfn.XLOOKUP(Table1[[#This Row],[City]],L:L,O:O)</f>
        <v>0.24030340748661314</v>
      </c>
      <c r="AD4692" t="str" cm="1">
        <f t="array" ref="AD4692">_xlfn.IFS(Table1[[#This Row],[Performance Score]]&gt;=90,"Excellent",Table1[[#This Row],[Performance Score]]&gt;=75,"Good",Table1[[#This Row],[Performance Score]]&gt;=60,"Average",Table1[[#This Row],[Performance Score]]&lt;=60,"Need Improvement")</f>
        <v>Need Improvement</v>
      </c>
      <c r="AE4692" t="str">
        <f>IF(AND(Table1[[#This Row],[Attendance %]]&gt;=80,(Table1[[#This Row],[Performance Score]]&gt;=80)),"Eligible","Not Eligible")</f>
        <v>Not Eligible</v>
      </c>
      <c r="AF4692" t="str">
        <f>IF(Table1[[#This Row],[Performance Score]]&gt;=80,"High Performer","Low Performer")</f>
        <v>Low Performer</v>
      </c>
      <c r="AG4692" t="str" cm="1">
        <f t="array" aca="1" ref="AG4692" ca="1">_xlfn.IFS(Table1[[#This Row],[Experience]]&lt;=3,"Junior",Table1[[#This Row],[Experience]]&lt;=7,"Mid Level",Table1[[#This Row],[Experience]]&gt;=7,"Senior")</f>
        <v>Junior</v>
      </c>
      <c r="AH4692" t="str">
        <f>IF(Table1[[#This Row],[Attendance %]]&gt;75,"OK","Below 75")</f>
        <v>OK</v>
      </c>
      <c r="AI4692" t="b">
        <f>ISBLANK(Table1[[#This Row],[Employee ID]])</f>
        <v>0</v>
      </c>
      <c r="AJ4692" t="b">
        <f>ISNUMBER(Table1[[#This Row],[Total Salary  ]])</f>
        <v>1</v>
      </c>
      <c r="AK4692" t="str">
        <f>IFERROR(_xlfn.XLOOKUP(Table1[[#This Row],[Manager ID]],MANAGERS!A:A,MANAGERS!B:B),"Not Found")</f>
        <v>Manager_18</v>
      </c>
    </row>
    <row r="4693" spans="1:37" x14ac:dyDescent="0.2">
      <c r="A4693" t="s">
        <v>3732</v>
      </c>
      <c r="B4693" t="s">
        <v>48</v>
      </c>
      <c r="C4693" t="s">
        <v>15</v>
      </c>
      <c r="D4693" t="s">
        <v>81</v>
      </c>
      <c r="E4693" t="s">
        <v>17</v>
      </c>
      <c r="F4693" s="1">
        <v>43603</v>
      </c>
      <c r="G4693" s="1">
        <v>29775</v>
      </c>
      <c r="H4693">
        <v>25090</v>
      </c>
      <c r="I4693">
        <v>22072</v>
      </c>
      <c r="J4693">
        <v>80</v>
      </c>
      <c r="K4693">
        <v>87</v>
      </c>
      <c r="L4693" t="s">
        <v>34</v>
      </c>
      <c r="M4693">
        <v>117</v>
      </c>
      <c r="N4693">
        <f>Table1[[#This Row],[Basic Salary]]+Table1[[#This Row],[Bonus]]</f>
        <v>47162</v>
      </c>
      <c r="O4693" s="2">
        <f>Table1[[#This Row],[Bonus]]/Table1[[#This Row],[Basic Salary]]</f>
        <v>0.87971303308090876</v>
      </c>
      <c r="P4693">
        <f ca="1">DATEDIF(Table1[[#This Row],[Date of Birth]],TODAY(),"Y")</f>
        <v>45</v>
      </c>
      <c r="Q4693">
        <f ca="1">DATEDIF(Table1[[#This Row],[Joining Date]],TODAY(),"Y")</f>
        <v>7</v>
      </c>
      <c r="R4693" t="str">
        <f ca="1">IF(YEAR(Table1[[#This Row],[Joining Date]])=YEAR(TODAY()),"Yes","No")</f>
        <v>No</v>
      </c>
      <c r="S4693" t="str">
        <f ca="1">IF(Table1[[#This Row],[Experience]]&gt;5,"Yes","No")</f>
        <v>Yes</v>
      </c>
      <c r="T4693" t="str">
        <f>TEXT(Table1[[#This Row],[Joining Date]],"mmmm")</f>
        <v>May</v>
      </c>
      <c r="U4693" t="str">
        <f>TEXT(Table1[[#This Row],[Joining Date]],"yyyy")</f>
        <v>2019</v>
      </c>
      <c r="V4693" s="5">
        <f ca="1">TODAY()-Table1[[#This Row],[Joining Date]]</f>
        <v>2636</v>
      </c>
      <c r="W4693" t="str">
        <f>LEFT(Table1[[#This Row],[Employee Name]],FIND(" ",Table1[[#This Row],[Employee Name]])-1)</f>
        <v>Aditya</v>
      </c>
      <c r="X4693" t="str">
        <f>RIGHT(Table1[[#This Row],[Employee Name]],LEN(Table1[[#This Row],[Employee Name]])-FIND(" ",Table1[[#This Row],[Employee Name]]))</f>
        <v>Kapoor</v>
      </c>
      <c r="Y4693" t="str">
        <f>Table1[[#This Row],[Department]]&amp;"-"&amp;Table1[[#This Row],[Employee ID]]</f>
        <v>Sales-E03676</v>
      </c>
      <c r="Z4693" t="str">
        <f>LEFT(Table1[[#This Row],[Department]],3)</f>
        <v>Sal</v>
      </c>
      <c r="AA4693" t="str">
        <f>_xlfn.XLOOKUP(Table1[[#This Row],[Manager ID]],MANAGERS!A:A,MANAGERS!B:B)</f>
        <v>Manager_17</v>
      </c>
      <c r="AB4693" t="str" cm="1">
        <f t="array" ref="AB4693">_xlfn.XLOOKUP(Table1[[#This Row],[Manager ID]],Table2[[#All],[Manager ID]],Table2[[#All],[Department Head]])</f>
        <v>Finance</v>
      </c>
      <c r="AC4693" s="2">
        <f>_xlfn.XLOOKUP(Table1[[#This Row],[City]],L:L,O:O)</f>
        <v>0.24030340748661314</v>
      </c>
      <c r="AD4693" t="str" cm="1">
        <f t="array" ref="AD4693">_xlfn.IFS(Table1[[#This Row],[Performance Score]]&gt;=90,"Excellent",Table1[[#This Row],[Performance Score]]&gt;=75,"Good",Table1[[#This Row],[Performance Score]]&gt;=60,"Average",Table1[[#This Row],[Performance Score]]&lt;=60,"Need Improvement")</f>
        <v>Good</v>
      </c>
      <c r="AE4693" t="str">
        <f>IF(AND(Table1[[#This Row],[Attendance %]]&gt;=80,(Table1[[#This Row],[Performance Score]]&gt;=80)),"Eligible","Not Eligible")</f>
        <v>Eligible</v>
      </c>
      <c r="AF4693" t="str">
        <f>IF(Table1[[#This Row],[Performance Score]]&gt;=80,"High Performer","Low Performer")</f>
        <v>High Performer</v>
      </c>
      <c r="AG4693" t="str" cm="1">
        <f t="array" aca="1" ref="AG4693" ca="1">_xlfn.IFS(Table1[[#This Row],[Experience]]&lt;=3,"Junior",Table1[[#This Row],[Experience]]&lt;=7,"Mid Level",Table1[[#This Row],[Experience]]&gt;=7,"Senior")</f>
        <v>Mid Level</v>
      </c>
      <c r="AH4693" t="str">
        <f>IF(Table1[[#This Row],[Attendance %]]&gt;75,"OK","Below 75")</f>
        <v>OK</v>
      </c>
      <c r="AI4693" t="b">
        <f>ISBLANK(Table1[[#This Row],[Employee ID]])</f>
        <v>0</v>
      </c>
      <c r="AJ4693" t="b">
        <f>ISNUMBER(Table1[[#This Row],[Total Salary  ]])</f>
        <v>1</v>
      </c>
      <c r="AK4693" t="str">
        <f>IFERROR(_xlfn.XLOOKUP(Table1[[#This Row],[Manager ID]],MANAGERS!A:A,MANAGERS!B:B),"Not Found")</f>
        <v>Manager_17</v>
      </c>
    </row>
    <row r="4694" spans="1:37" x14ac:dyDescent="0.2">
      <c r="A4694" t="s">
        <v>3384</v>
      </c>
      <c r="B4694" t="s">
        <v>77</v>
      </c>
      <c r="C4694" t="s">
        <v>15</v>
      </c>
      <c r="D4694" t="s">
        <v>46</v>
      </c>
      <c r="E4694" t="s">
        <v>22</v>
      </c>
      <c r="F4694" s="1">
        <v>43824</v>
      </c>
      <c r="G4694" s="1">
        <v>37868</v>
      </c>
      <c r="H4694">
        <v>38534</v>
      </c>
      <c r="I4694">
        <v>8625</v>
      </c>
      <c r="J4694">
        <v>64</v>
      </c>
      <c r="K4694">
        <v>68</v>
      </c>
      <c r="L4694" t="s">
        <v>53</v>
      </c>
      <c r="M4694">
        <v>119</v>
      </c>
      <c r="N4694">
        <f>Table1[[#This Row],[Basic Salary]]+Table1[[#This Row],[Bonus]]</f>
        <v>47159</v>
      </c>
      <c r="O4694" s="2">
        <f>Table1[[#This Row],[Bonus]]/Table1[[#This Row],[Basic Salary]]</f>
        <v>0.22382830746872892</v>
      </c>
      <c r="P4694">
        <f ca="1">DATEDIF(Table1[[#This Row],[Date of Birth]],TODAY(),"Y")</f>
        <v>22</v>
      </c>
      <c r="Q4694">
        <f ca="1">DATEDIF(Table1[[#This Row],[Joining Date]],TODAY(),"Y")</f>
        <v>6</v>
      </c>
      <c r="R4694" t="str">
        <f ca="1">IF(YEAR(Table1[[#This Row],[Joining Date]])=YEAR(TODAY()),"Yes","No")</f>
        <v>No</v>
      </c>
      <c r="S4694" t="str">
        <f ca="1">IF(Table1[[#This Row],[Experience]]&gt;5,"Yes","No")</f>
        <v>Yes</v>
      </c>
      <c r="T4694" t="str">
        <f>TEXT(Table1[[#This Row],[Joining Date]],"mmmm")</f>
        <v>December</v>
      </c>
      <c r="U4694" t="str">
        <f>TEXT(Table1[[#This Row],[Joining Date]],"yyyy")</f>
        <v>2019</v>
      </c>
      <c r="V4694" s="5">
        <f ca="1">TODAY()-Table1[[#This Row],[Joining Date]]</f>
        <v>2415</v>
      </c>
      <c r="W4694" t="str">
        <f>LEFT(Table1[[#This Row],[Employee Name]],FIND(" ",Table1[[#This Row],[Employee Name]])-1)</f>
        <v>Rohan</v>
      </c>
      <c r="X4694" t="str">
        <f>RIGHT(Table1[[#This Row],[Employee Name]],LEN(Table1[[#This Row],[Employee Name]])-FIND(" ",Table1[[#This Row],[Employee Name]]))</f>
        <v>Gupta</v>
      </c>
      <c r="Y4694" t="str">
        <f>Table1[[#This Row],[Department]]&amp;"-"&amp;Table1[[#This Row],[Employee ID]]</f>
        <v>Support-E03328</v>
      </c>
      <c r="Z4694" t="str">
        <f>LEFT(Table1[[#This Row],[Department]],3)</f>
        <v>Sup</v>
      </c>
      <c r="AA4694" t="str">
        <f>_xlfn.XLOOKUP(Table1[[#This Row],[Manager ID]],MANAGERS!A:A,MANAGERS!B:B)</f>
        <v>Manager_19</v>
      </c>
      <c r="AB4694" t="str" cm="1">
        <f t="array" ref="AB4694">_xlfn.XLOOKUP(Table1[[#This Row],[Manager ID]],Table2[[#All],[Manager ID]],Table2[[#All],[Department Head]])</f>
        <v>Support</v>
      </c>
      <c r="AC4694" s="2">
        <f>_xlfn.XLOOKUP(Table1[[#This Row],[City]],L:L,O:O)</f>
        <v>0.23685887225230964</v>
      </c>
      <c r="AD4694" t="str" cm="1">
        <f t="array" ref="AD4694">_xlfn.IFS(Table1[[#This Row],[Performance Score]]&gt;=90,"Excellent",Table1[[#This Row],[Performance Score]]&gt;=75,"Good",Table1[[#This Row],[Performance Score]]&gt;=60,"Average",Table1[[#This Row],[Performance Score]]&lt;=60,"Need Improvement")</f>
        <v>Average</v>
      </c>
      <c r="AE4694" t="str">
        <f>IF(AND(Table1[[#This Row],[Attendance %]]&gt;=80,(Table1[[#This Row],[Performance Score]]&gt;=80)),"Eligible","Not Eligible")</f>
        <v>Not Eligible</v>
      </c>
      <c r="AF4694" t="str">
        <f>IF(Table1[[#This Row],[Performance Score]]&gt;=80,"High Performer","Low Performer")</f>
        <v>Low Performer</v>
      </c>
      <c r="AG4694" t="str" cm="1">
        <f t="array" aca="1" ref="AG4694" ca="1">_xlfn.IFS(Table1[[#This Row],[Experience]]&lt;=3,"Junior",Table1[[#This Row],[Experience]]&lt;=7,"Mid Level",Table1[[#This Row],[Experience]]&gt;=7,"Senior")</f>
        <v>Mid Level</v>
      </c>
      <c r="AH4694" t="str">
        <f>IF(Table1[[#This Row],[Attendance %]]&gt;75,"OK","Below 75")</f>
        <v>Below 75</v>
      </c>
      <c r="AI4694" t="b">
        <f>ISBLANK(Table1[[#This Row],[Employee ID]])</f>
        <v>0</v>
      </c>
      <c r="AJ4694" t="b">
        <f>ISNUMBER(Table1[[#This Row],[Total Salary  ]])</f>
        <v>1</v>
      </c>
      <c r="AK4694" t="str">
        <f>IFERROR(_xlfn.XLOOKUP(Table1[[#This Row],[Manager ID]],MANAGERS!A:A,MANAGERS!B:B),"Not Found")</f>
        <v>Manager_19</v>
      </c>
    </row>
    <row r="4695" spans="1:37" x14ac:dyDescent="0.2">
      <c r="A4695" t="s">
        <v>1250</v>
      </c>
      <c r="B4695" t="s">
        <v>14</v>
      </c>
      <c r="C4695" t="s">
        <v>21</v>
      </c>
      <c r="D4695" t="s">
        <v>43</v>
      </c>
      <c r="E4695" t="s">
        <v>65</v>
      </c>
      <c r="F4695" s="1">
        <v>43544</v>
      </c>
      <c r="G4695" s="1">
        <v>36379</v>
      </c>
      <c r="H4695">
        <v>37588</v>
      </c>
      <c r="I4695">
        <v>9541</v>
      </c>
      <c r="J4695">
        <v>93</v>
      </c>
      <c r="K4695">
        <v>68</v>
      </c>
      <c r="L4695" t="s">
        <v>18</v>
      </c>
      <c r="M4695">
        <v>111</v>
      </c>
      <c r="N4695">
        <f>Table1[[#This Row],[Basic Salary]]+Table1[[#This Row],[Bonus]]</f>
        <v>47129</v>
      </c>
      <c r="O4695" s="2">
        <f>Table1[[#This Row],[Bonus]]/Table1[[#This Row],[Basic Salary]]</f>
        <v>0.25383100989677554</v>
      </c>
      <c r="P4695">
        <f ca="1">DATEDIF(Table1[[#This Row],[Date of Birth]],TODAY(),"Y")</f>
        <v>26</v>
      </c>
      <c r="Q4695">
        <f ca="1">DATEDIF(Table1[[#This Row],[Joining Date]],TODAY(),"Y")</f>
        <v>7</v>
      </c>
      <c r="R4695" t="str">
        <f ca="1">IF(YEAR(Table1[[#This Row],[Joining Date]])=YEAR(TODAY()),"Yes","No")</f>
        <v>No</v>
      </c>
      <c r="S4695" t="str">
        <f ca="1">IF(Table1[[#This Row],[Experience]]&gt;5,"Yes","No")</f>
        <v>Yes</v>
      </c>
      <c r="T4695" t="str">
        <f>TEXT(Table1[[#This Row],[Joining Date]],"mmmm")</f>
        <v>March</v>
      </c>
      <c r="U4695" t="str">
        <f>TEXT(Table1[[#This Row],[Joining Date]],"yyyy")</f>
        <v>2019</v>
      </c>
      <c r="V4695" s="5">
        <f ca="1">TODAY()-Table1[[#This Row],[Joining Date]]</f>
        <v>2695</v>
      </c>
      <c r="W4695" t="str">
        <f>LEFT(Table1[[#This Row],[Employee Name]],FIND(" ",Table1[[#This Row],[Employee Name]])-1)</f>
        <v>Nisha</v>
      </c>
      <c r="X4695" t="str">
        <f>RIGHT(Table1[[#This Row],[Employee Name]],LEN(Table1[[#This Row],[Employee Name]])-FIND(" ",Table1[[#This Row],[Employee Name]]))</f>
        <v>Kapoor</v>
      </c>
      <c r="Y4695" t="str">
        <f>Table1[[#This Row],[Department]]&amp;"-"&amp;Table1[[#This Row],[Employee ID]]</f>
        <v>Operations-E01194</v>
      </c>
      <c r="Z4695" t="str">
        <f>LEFT(Table1[[#This Row],[Department]],3)</f>
        <v>Ope</v>
      </c>
      <c r="AA4695" t="str">
        <f>_xlfn.XLOOKUP(Table1[[#This Row],[Manager ID]],MANAGERS!A:A,MANAGERS!B:B)</f>
        <v>Manager_11</v>
      </c>
      <c r="AB4695" t="str" cm="1">
        <f t="array" ref="AB4695">_xlfn.XLOOKUP(Table1[[#This Row],[Manager ID]],Table2[[#All],[Manager ID]],Table2[[#All],[Department Head]])</f>
        <v>Marketing</v>
      </c>
      <c r="AC4695" s="2">
        <f>_xlfn.XLOOKUP(Table1[[#This Row],[City]],L:L,O:O)</f>
        <v>0.21356479274849693</v>
      </c>
      <c r="AD4695" t="str" cm="1">
        <f t="array" ref="AD4695">_xlfn.IFS(Table1[[#This Row],[Performance Score]]&gt;=90,"Excellent",Table1[[#This Row],[Performance Score]]&gt;=75,"Good",Table1[[#This Row],[Performance Score]]&gt;=60,"Average",Table1[[#This Row],[Performance Score]]&lt;=60,"Need Improvement")</f>
        <v>Average</v>
      </c>
      <c r="AE4695" t="str">
        <f>IF(AND(Table1[[#This Row],[Attendance %]]&gt;=80,(Table1[[#This Row],[Performance Score]]&gt;=80)),"Eligible","Not Eligible")</f>
        <v>Not Eligible</v>
      </c>
      <c r="AF4695" t="str">
        <f>IF(Table1[[#This Row],[Performance Score]]&gt;=80,"High Performer","Low Performer")</f>
        <v>Low Performer</v>
      </c>
      <c r="AG4695" t="str" cm="1">
        <f t="array" aca="1" ref="AG4695" ca="1">_xlfn.IFS(Table1[[#This Row],[Experience]]&lt;=3,"Junior",Table1[[#This Row],[Experience]]&lt;=7,"Mid Level",Table1[[#This Row],[Experience]]&gt;=7,"Senior")</f>
        <v>Mid Level</v>
      </c>
      <c r="AH4695" t="str">
        <f>IF(Table1[[#This Row],[Attendance %]]&gt;75,"OK","Below 75")</f>
        <v>OK</v>
      </c>
      <c r="AI4695" t="b">
        <f>ISBLANK(Table1[[#This Row],[Employee ID]])</f>
        <v>0</v>
      </c>
      <c r="AJ4695" t="b">
        <f>ISNUMBER(Table1[[#This Row],[Total Salary  ]])</f>
        <v>1</v>
      </c>
      <c r="AK4695" t="str">
        <f>IFERROR(_xlfn.XLOOKUP(Table1[[#This Row],[Manager ID]],MANAGERS!A:A,MANAGERS!B:B),"Not Found")</f>
        <v>Manager_11</v>
      </c>
    </row>
    <row r="4696" spans="1:37" x14ac:dyDescent="0.2">
      <c r="A4696" t="s">
        <v>383</v>
      </c>
      <c r="B4696" t="s">
        <v>71</v>
      </c>
      <c r="C4696" t="s">
        <v>15</v>
      </c>
      <c r="D4696" t="s">
        <v>81</v>
      </c>
      <c r="E4696" t="s">
        <v>26</v>
      </c>
      <c r="F4696" s="1">
        <v>43119</v>
      </c>
      <c r="G4696" s="1">
        <v>37803</v>
      </c>
      <c r="H4696">
        <v>33371</v>
      </c>
      <c r="I4696">
        <v>13616</v>
      </c>
      <c r="J4696">
        <v>96</v>
      </c>
      <c r="K4696">
        <v>80</v>
      </c>
      <c r="L4696" t="s">
        <v>53</v>
      </c>
      <c r="M4696">
        <v>116</v>
      </c>
      <c r="N4696">
        <f>Table1[[#This Row],[Basic Salary]]+Table1[[#This Row],[Bonus]]</f>
        <v>46987</v>
      </c>
      <c r="O4696" s="2">
        <f>Table1[[#This Row],[Bonus]]/Table1[[#This Row],[Basic Salary]]</f>
        <v>0.40801893859938271</v>
      </c>
      <c r="P4696">
        <f ca="1">DATEDIF(Table1[[#This Row],[Date of Birth]],TODAY(),"Y")</f>
        <v>23</v>
      </c>
      <c r="Q4696">
        <f ca="1">DATEDIF(Table1[[#This Row],[Joining Date]],TODAY(),"Y")</f>
        <v>8</v>
      </c>
      <c r="R4696" t="str">
        <f ca="1">IF(YEAR(Table1[[#This Row],[Joining Date]])=YEAR(TODAY()),"Yes","No")</f>
        <v>No</v>
      </c>
      <c r="S4696" t="str">
        <f ca="1">IF(Table1[[#This Row],[Experience]]&gt;5,"Yes","No")</f>
        <v>Yes</v>
      </c>
      <c r="T4696" t="str">
        <f>TEXT(Table1[[#This Row],[Joining Date]],"mmmm")</f>
        <v>January</v>
      </c>
      <c r="U4696" t="str">
        <f>TEXT(Table1[[#This Row],[Joining Date]],"yyyy")</f>
        <v>2018</v>
      </c>
      <c r="V4696" s="5">
        <f ca="1">TODAY()-Table1[[#This Row],[Joining Date]]</f>
        <v>3120</v>
      </c>
      <c r="W4696" t="str">
        <f>LEFT(Table1[[#This Row],[Employee Name]],FIND(" ",Table1[[#This Row],[Employee Name]])-1)</f>
        <v>Sneha</v>
      </c>
      <c r="X4696" t="str">
        <f>RIGHT(Table1[[#This Row],[Employee Name]],LEN(Table1[[#This Row],[Employee Name]])-FIND(" ",Table1[[#This Row],[Employee Name]]))</f>
        <v>Iyer</v>
      </c>
      <c r="Y4696" t="str">
        <f>Table1[[#This Row],[Department]]&amp;"-"&amp;Table1[[#This Row],[Employee ID]]</f>
        <v>Sales-E00327</v>
      </c>
      <c r="Z4696" t="str">
        <f>LEFT(Table1[[#This Row],[Department]],3)</f>
        <v>Sal</v>
      </c>
      <c r="AA4696" t="str">
        <f>_xlfn.XLOOKUP(Table1[[#This Row],[Manager ID]],MANAGERS!A:A,MANAGERS!B:B)</f>
        <v>Manager_16</v>
      </c>
      <c r="AB4696" t="str" cm="1">
        <f t="array" ref="AB4696">_xlfn.XLOOKUP(Table1[[#This Row],[Manager ID]],Table2[[#All],[Manager ID]],Table2[[#All],[Department Head]])</f>
        <v>Sales</v>
      </c>
      <c r="AC4696" s="2">
        <f>_xlfn.XLOOKUP(Table1[[#This Row],[City]],L:L,O:O)</f>
        <v>0.23685887225230964</v>
      </c>
      <c r="AD4696" t="str" cm="1">
        <f t="array" ref="AD4696">_xlfn.IFS(Table1[[#This Row],[Performance Score]]&gt;=90,"Excellent",Table1[[#This Row],[Performance Score]]&gt;=75,"Good",Table1[[#This Row],[Performance Score]]&gt;=60,"Average",Table1[[#This Row],[Performance Score]]&lt;=60,"Need Improvement")</f>
        <v>Good</v>
      </c>
      <c r="AE4696" t="str">
        <f>IF(AND(Table1[[#This Row],[Attendance %]]&gt;=80,(Table1[[#This Row],[Performance Score]]&gt;=80)),"Eligible","Not Eligible")</f>
        <v>Eligible</v>
      </c>
      <c r="AF4696" t="str">
        <f>IF(Table1[[#This Row],[Performance Score]]&gt;=80,"High Performer","Low Performer")</f>
        <v>High Performer</v>
      </c>
      <c r="AG4696" t="str" cm="1">
        <f t="array" aca="1" ref="AG4696" ca="1">_xlfn.IFS(Table1[[#This Row],[Experience]]&lt;=3,"Junior",Table1[[#This Row],[Experience]]&lt;=7,"Mid Level",Table1[[#This Row],[Experience]]&gt;=7,"Senior")</f>
        <v>Senior</v>
      </c>
      <c r="AH4696" t="str">
        <f>IF(Table1[[#This Row],[Attendance %]]&gt;75,"OK","Below 75")</f>
        <v>OK</v>
      </c>
      <c r="AI4696" t="b">
        <f>ISBLANK(Table1[[#This Row],[Employee ID]])</f>
        <v>0</v>
      </c>
      <c r="AJ4696" t="b">
        <f>ISNUMBER(Table1[[#This Row],[Total Salary  ]])</f>
        <v>1</v>
      </c>
      <c r="AK4696" t="str">
        <f>IFERROR(_xlfn.XLOOKUP(Table1[[#This Row],[Manager ID]],MANAGERS!A:A,MANAGERS!B:B),"Not Found")</f>
        <v>Manager_16</v>
      </c>
    </row>
    <row r="4697" spans="1:37" x14ac:dyDescent="0.2">
      <c r="A4697" t="s">
        <v>326</v>
      </c>
      <c r="B4697" t="s">
        <v>14</v>
      </c>
      <c r="C4697" t="s">
        <v>15</v>
      </c>
      <c r="D4697" t="s">
        <v>33</v>
      </c>
      <c r="E4697" t="s">
        <v>26</v>
      </c>
      <c r="F4697" s="1">
        <v>43302</v>
      </c>
      <c r="G4697" s="1">
        <v>35130</v>
      </c>
      <c r="H4697">
        <v>38965</v>
      </c>
      <c r="I4697">
        <v>7998</v>
      </c>
      <c r="J4697">
        <v>60</v>
      </c>
      <c r="K4697">
        <v>100</v>
      </c>
      <c r="L4697" t="s">
        <v>31</v>
      </c>
      <c r="M4697">
        <v>115</v>
      </c>
      <c r="N4697">
        <f>Table1[[#This Row],[Basic Salary]]+Table1[[#This Row],[Bonus]]</f>
        <v>46963</v>
      </c>
      <c r="O4697" s="2">
        <f>Table1[[#This Row],[Bonus]]/Table1[[#This Row],[Basic Salary]]</f>
        <v>0.20526113178493519</v>
      </c>
      <c r="P4697">
        <f ca="1">DATEDIF(Table1[[#This Row],[Date of Birth]],TODAY(),"Y")</f>
        <v>30</v>
      </c>
      <c r="Q4697">
        <f ca="1">DATEDIF(Table1[[#This Row],[Joining Date]],TODAY(),"Y")</f>
        <v>8</v>
      </c>
      <c r="R4697" t="str">
        <f ca="1">IF(YEAR(Table1[[#This Row],[Joining Date]])=YEAR(TODAY()),"Yes","No")</f>
        <v>No</v>
      </c>
      <c r="S4697" t="str">
        <f ca="1">IF(Table1[[#This Row],[Experience]]&gt;5,"Yes","No")</f>
        <v>Yes</v>
      </c>
      <c r="T4697" t="str">
        <f>TEXT(Table1[[#This Row],[Joining Date]],"mmmm")</f>
        <v>July</v>
      </c>
      <c r="U4697" t="str">
        <f>TEXT(Table1[[#This Row],[Joining Date]],"yyyy")</f>
        <v>2018</v>
      </c>
      <c r="V4697" s="5">
        <f ca="1">TODAY()-Table1[[#This Row],[Joining Date]]</f>
        <v>2937</v>
      </c>
      <c r="W4697" t="str">
        <f>LEFT(Table1[[#This Row],[Employee Name]],FIND(" ",Table1[[#This Row],[Employee Name]])-1)</f>
        <v>Nisha</v>
      </c>
      <c r="X4697" t="str">
        <f>RIGHT(Table1[[#This Row],[Employee Name]],LEN(Table1[[#This Row],[Employee Name]])-FIND(" ",Table1[[#This Row],[Employee Name]]))</f>
        <v>Kapoor</v>
      </c>
      <c r="Y4697" t="str">
        <f>Table1[[#This Row],[Department]]&amp;"-"&amp;Table1[[#This Row],[Employee ID]]</f>
        <v>Marketing-E00270</v>
      </c>
      <c r="Z4697" t="str">
        <f>LEFT(Table1[[#This Row],[Department]],3)</f>
        <v>Mar</v>
      </c>
      <c r="AA4697" t="str">
        <f>_xlfn.XLOOKUP(Table1[[#This Row],[Manager ID]],MANAGERS!A:A,MANAGERS!B:B)</f>
        <v>Manager_15</v>
      </c>
      <c r="AB4697" t="str" cm="1">
        <f t="array" ref="AB4697">_xlfn.XLOOKUP(Table1[[#This Row],[Manager ID]],Table2[[#All],[Manager ID]],Table2[[#All],[Department Head]])</f>
        <v>Support</v>
      </c>
      <c r="AC4697" s="2">
        <f>_xlfn.XLOOKUP(Table1[[#This Row],[City]],L:L,O:O)</f>
        <v>0.241864189087755</v>
      </c>
      <c r="AD4697" t="str" cm="1">
        <f t="array" ref="AD4697">_xlfn.IFS(Table1[[#This Row],[Performance Score]]&gt;=90,"Excellent",Table1[[#This Row],[Performance Score]]&gt;=75,"Good",Table1[[#This Row],[Performance Score]]&gt;=60,"Average",Table1[[#This Row],[Performance Score]]&lt;=60,"Need Improvement")</f>
        <v>Excellent</v>
      </c>
      <c r="AE4697" t="str">
        <f>IF(AND(Table1[[#This Row],[Attendance %]]&gt;=80,(Table1[[#This Row],[Performance Score]]&gt;=80)),"Eligible","Not Eligible")</f>
        <v>Not Eligible</v>
      </c>
      <c r="AF4697" t="str">
        <f>IF(Table1[[#This Row],[Performance Score]]&gt;=80,"High Performer","Low Performer")</f>
        <v>High Performer</v>
      </c>
      <c r="AG4697" t="str" cm="1">
        <f t="array" aca="1" ref="AG4697" ca="1">_xlfn.IFS(Table1[[#This Row],[Experience]]&lt;=3,"Junior",Table1[[#This Row],[Experience]]&lt;=7,"Mid Level",Table1[[#This Row],[Experience]]&gt;=7,"Senior")</f>
        <v>Senior</v>
      </c>
      <c r="AH4697" t="str">
        <f>IF(Table1[[#This Row],[Attendance %]]&gt;75,"OK","Below 75")</f>
        <v>Below 75</v>
      </c>
      <c r="AI4697" t="b">
        <f>ISBLANK(Table1[[#This Row],[Employee ID]])</f>
        <v>0</v>
      </c>
      <c r="AJ4697" t="b">
        <f>ISNUMBER(Table1[[#This Row],[Total Salary  ]])</f>
        <v>1</v>
      </c>
      <c r="AK4697" t="str">
        <f>IFERROR(_xlfn.XLOOKUP(Table1[[#This Row],[Manager ID]],MANAGERS!A:A,MANAGERS!B:B),"Not Found")</f>
        <v>Manager_15</v>
      </c>
    </row>
    <row r="4698" spans="1:37" x14ac:dyDescent="0.2">
      <c r="A4698" t="s">
        <v>1414</v>
      </c>
      <c r="B4698" t="s">
        <v>129</v>
      </c>
      <c r="C4698" t="s">
        <v>21</v>
      </c>
      <c r="D4698" t="s">
        <v>25</v>
      </c>
      <c r="E4698" t="s">
        <v>30</v>
      </c>
      <c r="F4698" s="1">
        <v>43466</v>
      </c>
      <c r="G4698" s="1">
        <v>36054</v>
      </c>
      <c r="H4698">
        <v>27296</v>
      </c>
      <c r="I4698">
        <v>19639</v>
      </c>
      <c r="J4698">
        <v>80</v>
      </c>
      <c r="K4698">
        <v>59</v>
      </c>
      <c r="L4698" t="s">
        <v>18</v>
      </c>
      <c r="M4698">
        <v>102</v>
      </c>
      <c r="N4698">
        <f>Table1[[#This Row],[Basic Salary]]+Table1[[#This Row],[Bonus]]</f>
        <v>46935</v>
      </c>
      <c r="O4698" s="2">
        <f>Table1[[#This Row],[Bonus]]/Table1[[#This Row],[Basic Salary]]</f>
        <v>0.71948270808909731</v>
      </c>
      <c r="P4698">
        <f ca="1">DATEDIF(Table1[[#This Row],[Date of Birth]],TODAY(),"Y")</f>
        <v>27</v>
      </c>
      <c r="Q4698">
        <f ca="1">DATEDIF(Table1[[#This Row],[Joining Date]],TODAY(),"Y")</f>
        <v>7</v>
      </c>
      <c r="R4698" t="str">
        <f ca="1">IF(YEAR(Table1[[#This Row],[Joining Date]])=YEAR(TODAY()),"Yes","No")</f>
        <v>No</v>
      </c>
      <c r="S4698" t="str">
        <f ca="1">IF(Table1[[#This Row],[Experience]]&gt;5,"Yes","No")</f>
        <v>Yes</v>
      </c>
      <c r="T4698" t="str">
        <f>TEXT(Table1[[#This Row],[Joining Date]],"mmmm")</f>
        <v>January</v>
      </c>
      <c r="U4698" t="str">
        <f>TEXT(Table1[[#This Row],[Joining Date]],"yyyy")</f>
        <v>2019</v>
      </c>
      <c r="V4698" s="5">
        <f ca="1">TODAY()-Table1[[#This Row],[Joining Date]]</f>
        <v>2773</v>
      </c>
      <c r="W4698" t="str">
        <f>LEFT(Table1[[#This Row],[Employee Name]],FIND(" ",Table1[[#This Row],[Employee Name]])-1)</f>
        <v>Aarav</v>
      </c>
      <c r="X4698" t="str">
        <f>RIGHT(Table1[[#This Row],[Employee Name]],LEN(Table1[[#This Row],[Employee Name]])-FIND(" ",Table1[[#This Row],[Employee Name]]))</f>
        <v>Sharma</v>
      </c>
      <c r="Y4698" t="str">
        <f>Table1[[#This Row],[Department]]&amp;"-"&amp;Table1[[#This Row],[Employee ID]]</f>
        <v>Finance-E01358</v>
      </c>
      <c r="Z4698" t="str">
        <f>LEFT(Table1[[#This Row],[Department]],3)</f>
        <v>Fin</v>
      </c>
      <c r="AA4698" t="str">
        <f>_xlfn.XLOOKUP(Table1[[#This Row],[Manager ID]],MANAGERS!A:A,MANAGERS!B:B)</f>
        <v>Manager_2</v>
      </c>
      <c r="AB4698" t="str" cm="1">
        <f t="array" ref="AB4698">_xlfn.XLOOKUP(Table1[[#This Row],[Manager ID]],Table2[[#All],[Manager ID]],Table2[[#All],[Department Head]])</f>
        <v>Sales</v>
      </c>
      <c r="AC4698" s="2">
        <f>_xlfn.XLOOKUP(Table1[[#This Row],[City]],L:L,O:O)</f>
        <v>0.21356479274849693</v>
      </c>
      <c r="AD4698" t="str" cm="1">
        <f t="array" ref="AD4698">_xlfn.IFS(Table1[[#This Row],[Performance Score]]&gt;=90,"Excellent",Table1[[#This Row],[Performance Score]]&gt;=75,"Good",Table1[[#This Row],[Performance Score]]&gt;=60,"Average",Table1[[#This Row],[Performance Score]]&lt;=60,"Need Improvement")</f>
        <v>Need Improvement</v>
      </c>
      <c r="AE4698" t="str">
        <f>IF(AND(Table1[[#This Row],[Attendance %]]&gt;=80,(Table1[[#This Row],[Performance Score]]&gt;=80)),"Eligible","Not Eligible")</f>
        <v>Not Eligible</v>
      </c>
      <c r="AF4698" t="str">
        <f>IF(Table1[[#This Row],[Performance Score]]&gt;=80,"High Performer","Low Performer")</f>
        <v>Low Performer</v>
      </c>
      <c r="AG4698" t="str" cm="1">
        <f t="array" aca="1" ref="AG4698" ca="1">_xlfn.IFS(Table1[[#This Row],[Experience]]&lt;=3,"Junior",Table1[[#This Row],[Experience]]&lt;=7,"Mid Level",Table1[[#This Row],[Experience]]&gt;=7,"Senior")</f>
        <v>Mid Level</v>
      </c>
      <c r="AH4698" t="str">
        <f>IF(Table1[[#This Row],[Attendance %]]&gt;75,"OK","Below 75")</f>
        <v>OK</v>
      </c>
      <c r="AI4698" t="b">
        <f>ISBLANK(Table1[[#This Row],[Employee ID]])</f>
        <v>0</v>
      </c>
      <c r="AJ4698" t="b">
        <f>ISNUMBER(Table1[[#This Row],[Total Salary  ]])</f>
        <v>1</v>
      </c>
      <c r="AK4698" t="str">
        <f>IFERROR(_xlfn.XLOOKUP(Table1[[#This Row],[Manager ID]],MANAGERS!A:A,MANAGERS!B:B),"Not Found")</f>
        <v>Manager_2</v>
      </c>
    </row>
    <row r="4699" spans="1:37" x14ac:dyDescent="0.2">
      <c r="A4699" t="s">
        <v>4989</v>
      </c>
      <c r="B4699" t="s">
        <v>60</v>
      </c>
      <c r="C4699" t="s">
        <v>21</v>
      </c>
      <c r="D4699" t="s">
        <v>81</v>
      </c>
      <c r="E4699" t="s">
        <v>26</v>
      </c>
      <c r="F4699" s="1">
        <v>42684</v>
      </c>
      <c r="G4699" s="1">
        <v>38260</v>
      </c>
      <c r="H4699">
        <v>25850</v>
      </c>
      <c r="I4699">
        <v>21083</v>
      </c>
      <c r="J4699">
        <v>72</v>
      </c>
      <c r="K4699">
        <v>96</v>
      </c>
      <c r="L4699" t="s">
        <v>37</v>
      </c>
      <c r="M4699">
        <v>112</v>
      </c>
      <c r="N4699">
        <f>Table1[[#This Row],[Basic Salary]]+Table1[[#This Row],[Bonus]]</f>
        <v>46933</v>
      </c>
      <c r="O4699" s="2">
        <f>Table1[[#This Row],[Bonus]]/Table1[[#This Row],[Basic Salary]]</f>
        <v>0.81558994197292067</v>
      </c>
      <c r="P4699">
        <f ca="1">DATEDIF(Table1[[#This Row],[Date of Birth]],TODAY(),"Y")</f>
        <v>21</v>
      </c>
      <c r="Q4699">
        <f ca="1">DATEDIF(Table1[[#This Row],[Joining Date]],TODAY(),"Y")</f>
        <v>9</v>
      </c>
      <c r="R4699" t="str">
        <f ca="1">IF(YEAR(Table1[[#This Row],[Joining Date]])=YEAR(TODAY()),"Yes","No")</f>
        <v>No</v>
      </c>
      <c r="S4699" t="str">
        <f ca="1">IF(Table1[[#This Row],[Experience]]&gt;5,"Yes","No")</f>
        <v>Yes</v>
      </c>
      <c r="T4699" t="str">
        <f>TEXT(Table1[[#This Row],[Joining Date]],"mmmm")</f>
        <v>November</v>
      </c>
      <c r="U4699" t="str">
        <f>TEXT(Table1[[#This Row],[Joining Date]],"yyyy")</f>
        <v>2016</v>
      </c>
      <c r="V4699" s="5">
        <f ca="1">TODAY()-Table1[[#This Row],[Joining Date]]</f>
        <v>3555</v>
      </c>
      <c r="W4699" t="str">
        <f>LEFT(Table1[[#This Row],[Employee Name]],FIND(" ",Table1[[#This Row],[Employee Name]])-1)</f>
        <v>Gayathri</v>
      </c>
      <c r="X4699" t="str">
        <f>RIGHT(Table1[[#This Row],[Employee Name]],LEN(Table1[[#This Row],[Employee Name]])-FIND(" ",Table1[[#This Row],[Employee Name]]))</f>
        <v>Iyer</v>
      </c>
      <c r="Y4699" t="str">
        <f>Table1[[#This Row],[Department]]&amp;"-"&amp;Table1[[#This Row],[Employee ID]]</f>
        <v>Sales-E04933</v>
      </c>
      <c r="Z4699" t="str">
        <f>LEFT(Table1[[#This Row],[Department]],3)</f>
        <v>Sal</v>
      </c>
      <c r="AA4699" t="str">
        <f>_xlfn.XLOOKUP(Table1[[#This Row],[Manager ID]],MANAGERS!A:A,MANAGERS!B:B)</f>
        <v>Manager_12</v>
      </c>
      <c r="AB4699" t="str" cm="1">
        <f t="array" ref="AB4699">_xlfn.XLOOKUP(Table1[[#This Row],[Manager ID]],Table2[[#All],[Manager ID]],Table2[[#All],[Department Head]])</f>
        <v>Marketing</v>
      </c>
      <c r="AC4699" s="2">
        <f>_xlfn.XLOOKUP(Table1[[#This Row],[City]],L:L,O:O)</f>
        <v>0.24036902712549932</v>
      </c>
      <c r="AD4699" t="str" cm="1">
        <f t="array" ref="AD4699">_xlfn.IFS(Table1[[#This Row],[Performance Score]]&gt;=90,"Excellent",Table1[[#This Row],[Performance Score]]&gt;=75,"Good",Table1[[#This Row],[Performance Score]]&gt;=60,"Average",Table1[[#This Row],[Performance Score]]&lt;=60,"Need Improvement")</f>
        <v>Excellent</v>
      </c>
      <c r="AE4699" t="str">
        <f>IF(AND(Table1[[#This Row],[Attendance %]]&gt;=80,(Table1[[#This Row],[Performance Score]]&gt;=80)),"Eligible","Not Eligible")</f>
        <v>Not Eligible</v>
      </c>
      <c r="AF4699" t="str">
        <f>IF(Table1[[#This Row],[Performance Score]]&gt;=80,"High Performer","Low Performer")</f>
        <v>High Performer</v>
      </c>
      <c r="AG4699" t="str" cm="1">
        <f t="array" aca="1" ref="AG4699" ca="1">_xlfn.IFS(Table1[[#This Row],[Experience]]&lt;=3,"Junior",Table1[[#This Row],[Experience]]&lt;=7,"Mid Level",Table1[[#This Row],[Experience]]&gt;=7,"Senior")</f>
        <v>Senior</v>
      </c>
      <c r="AH4699" t="str">
        <f>IF(Table1[[#This Row],[Attendance %]]&gt;75,"OK","Below 75")</f>
        <v>Below 75</v>
      </c>
      <c r="AI4699" t="b">
        <f>ISBLANK(Table1[[#This Row],[Employee ID]])</f>
        <v>0</v>
      </c>
      <c r="AJ4699" t="b">
        <f>ISNUMBER(Table1[[#This Row],[Total Salary  ]])</f>
        <v>1</v>
      </c>
      <c r="AK4699" t="str">
        <f>IFERROR(_xlfn.XLOOKUP(Table1[[#This Row],[Manager ID]],MANAGERS!A:A,MANAGERS!B:B),"Not Found")</f>
        <v>Manager_12</v>
      </c>
    </row>
    <row r="4700" spans="1:37" x14ac:dyDescent="0.2">
      <c r="A4700" t="s">
        <v>1530</v>
      </c>
      <c r="B4700" t="s">
        <v>42</v>
      </c>
      <c r="C4700" t="s">
        <v>21</v>
      </c>
      <c r="D4700" t="s">
        <v>81</v>
      </c>
      <c r="E4700" t="s">
        <v>65</v>
      </c>
      <c r="F4700" s="1">
        <v>43138</v>
      </c>
      <c r="G4700" s="1">
        <v>36528</v>
      </c>
      <c r="H4700">
        <v>31265</v>
      </c>
      <c r="I4700">
        <v>15633</v>
      </c>
      <c r="J4700">
        <v>89</v>
      </c>
      <c r="K4700">
        <v>84</v>
      </c>
      <c r="L4700" t="s">
        <v>18</v>
      </c>
      <c r="M4700">
        <v>109</v>
      </c>
      <c r="N4700">
        <f>Table1[[#This Row],[Basic Salary]]+Table1[[#This Row],[Bonus]]</f>
        <v>46898</v>
      </c>
      <c r="O4700" s="2">
        <f>Table1[[#This Row],[Bonus]]/Table1[[#This Row],[Basic Salary]]</f>
        <v>0.50001599232368465</v>
      </c>
      <c r="P4700">
        <f ca="1">DATEDIF(Table1[[#This Row],[Date of Birth]],TODAY(),"Y")</f>
        <v>26</v>
      </c>
      <c r="Q4700">
        <f ca="1">DATEDIF(Table1[[#This Row],[Joining Date]],TODAY(),"Y")</f>
        <v>8</v>
      </c>
      <c r="R4700" t="str">
        <f ca="1">IF(YEAR(Table1[[#This Row],[Joining Date]])=YEAR(TODAY()),"Yes","No")</f>
        <v>No</v>
      </c>
      <c r="S4700" t="str">
        <f ca="1">IF(Table1[[#This Row],[Experience]]&gt;5,"Yes","No")</f>
        <v>Yes</v>
      </c>
      <c r="T4700" t="str">
        <f>TEXT(Table1[[#This Row],[Joining Date]],"mmmm")</f>
        <v>February</v>
      </c>
      <c r="U4700" t="str">
        <f>TEXT(Table1[[#This Row],[Joining Date]],"yyyy")</f>
        <v>2018</v>
      </c>
      <c r="V4700" s="5">
        <f ca="1">TODAY()-Table1[[#This Row],[Joining Date]]</f>
        <v>3101</v>
      </c>
      <c r="W4700" t="str">
        <f>LEFT(Table1[[#This Row],[Employee Name]],FIND(" ",Table1[[#This Row],[Employee Name]])-1)</f>
        <v>Krishna</v>
      </c>
      <c r="X4700" t="str">
        <f>RIGHT(Table1[[#This Row],[Employee Name]],LEN(Table1[[#This Row],[Employee Name]])-FIND(" ",Table1[[#This Row],[Employee Name]]))</f>
        <v>Chaitanya</v>
      </c>
      <c r="Y4700" t="str">
        <f>Table1[[#This Row],[Department]]&amp;"-"&amp;Table1[[#This Row],[Employee ID]]</f>
        <v>Sales-E01474</v>
      </c>
      <c r="Z4700" t="str">
        <f>LEFT(Table1[[#This Row],[Department]],3)</f>
        <v>Sal</v>
      </c>
      <c r="AA4700" t="str">
        <f>_xlfn.XLOOKUP(Table1[[#This Row],[Manager ID]],MANAGERS!A:A,MANAGERS!B:B)</f>
        <v>Manager_9</v>
      </c>
      <c r="AB4700" t="str" cm="1">
        <f t="array" ref="AB4700">_xlfn.XLOOKUP(Table1[[#This Row],[Manager ID]],Table2[[#All],[Manager ID]],Table2[[#All],[Department Head]])</f>
        <v>Sales</v>
      </c>
      <c r="AC4700" s="2">
        <f>_xlfn.XLOOKUP(Table1[[#This Row],[City]],L:L,O:O)</f>
        <v>0.21356479274849693</v>
      </c>
      <c r="AD4700" t="str" cm="1">
        <f t="array" ref="AD4700">_xlfn.IFS(Table1[[#This Row],[Performance Score]]&gt;=90,"Excellent",Table1[[#This Row],[Performance Score]]&gt;=75,"Good",Table1[[#This Row],[Performance Score]]&gt;=60,"Average",Table1[[#This Row],[Performance Score]]&lt;=60,"Need Improvement")</f>
        <v>Good</v>
      </c>
      <c r="AE4700" t="str">
        <f>IF(AND(Table1[[#This Row],[Attendance %]]&gt;=80,(Table1[[#This Row],[Performance Score]]&gt;=80)),"Eligible","Not Eligible")</f>
        <v>Eligible</v>
      </c>
      <c r="AF4700" t="str">
        <f>IF(Table1[[#This Row],[Performance Score]]&gt;=80,"High Performer","Low Performer")</f>
        <v>High Performer</v>
      </c>
      <c r="AG4700" t="str" cm="1">
        <f t="array" aca="1" ref="AG4700" ca="1">_xlfn.IFS(Table1[[#This Row],[Experience]]&lt;=3,"Junior",Table1[[#This Row],[Experience]]&lt;=7,"Mid Level",Table1[[#This Row],[Experience]]&gt;=7,"Senior")</f>
        <v>Senior</v>
      </c>
      <c r="AH4700" t="str">
        <f>IF(Table1[[#This Row],[Attendance %]]&gt;75,"OK","Below 75")</f>
        <v>OK</v>
      </c>
      <c r="AI4700" t="b">
        <f>ISBLANK(Table1[[#This Row],[Employee ID]])</f>
        <v>0</v>
      </c>
      <c r="AJ4700" t="b">
        <f>ISNUMBER(Table1[[#This Row],[Total Salary  ]])</f>
        <v>1</v>
      </c>
      <c r="AK4700" t="str">
        <f>IFERROR(_xlfn.XLOOKUP(Table1[[#This Row],[Manager ID]],MANAGERS!A:A,MANAGERS!B:B),"Not Found")</f>
        <v>Manager_9</v>
      </c>
    </row>
    <row r="4701" spans="1:37" x14ac:dyDescent="0.2">
      <c r="A4701" t="s">
        <v>3132</v>
      </c>
      <c r="B4701" t="s">
        <v>48</v>
      </c>
      <c r="C4701" t="s">
        <v>15</v>
      </c>
      <c r="D4701" t="s">
        <v>81</v>
      </c>
      <c r="E4701" t="s">
        <v>26</v>
      </c>
      <c r="F4701" s="1">
        <v>43230</v>
      </c>
      <c r="G4701" s="1">
        <v>34176</v>
      </c>
      <c r="H4701">
        <v>41803</v>
      </c>
      <c r="I4701">
        <v>5087</v>
      </c>
      <c r="J4701">
        <v>72</v>
      </c>
      <c r="K4701">
        <v>60</v>
      </c>
      <c r="L4701" t="s">
        <v>23</v>
      </c>
      <c r="M4701">
        <v>109</v>
      </c>
      <c r="N4701">
        <f>Table1[[#This Row],[Basic Salary]]+Table1[[#This Row],[Bonus]]</f>
        <v>46890</v>
      </c>
      <c r="O4701" s="2">
        <f>Table1[[#This Row],[Bonus]]/Table1[[#This Row],[Basic Salary]]</f>
        <v>0.1216898308733823</v>
      </c>
      <c r="P4701">
        <f ca="1">DATEDIF(Table1[[#This Row],[Date of Birth]],TODAY(),"Y")</f>
        <v>33</v>
      </c>
      <c r="Q4701">
        <f ca="1">DATEDIF(Table1[[#This Row],[Joining Date]],TODAY(),"Y")</f>
        <v>8</v>
      </c>
      <c r="R4701" t="str">
        <f ca="1">IF(YEAR(Table1[[#This Row],[Joining Date]])=YEAR(TODAY()),"Yes","No")</f>
        <v>No</v>
      </c>
      <c r="S4701" t="str">
        <f ca="1">IF(Table1[[#This Row],[Experience]]&gt;5,"Yes","No")</f>
        <v>Yes</v>
      </c>
      <c r="T4701" t="str">
        <f>TEXT(Table1[[#This Row],[Joining Date]],"mmmm")</f>
        <v>May</v>
      </c>
      <c r="U4701" t="str">
        <f>TEXT(Table1[[#This Row],[Joining Date]],"yyyy")</f>
        <v>2018</v>
      </c>
      <c r="V4701" s="5">
        <f ca="1">TODAY()-Table1[[#This Row],[Joining Date]]</f>
        <v>3009</v>
      </c>
      <c r="W4701" t="str">
        <f>LEFT(Table1[[#This Row],[Employee Name]],FIND(" ",Table1[[#This Row],[Employee Name]])-1)</f>
        <v>Aditya</v>
      </c>
      <c r="X4701" t="str">
        <f>RIGHT(Table1[[#This Row],[Employee Name]],LEN(Table1[[#This Row],[Employee Name]])-FIND(" ",Table1[[#This Row],[Employee Name]]))</f>
        <v>Kapoor</v>
      </c>
      <c r="Y4701" t="str">
        <f>Table1[[#This Row],[Department]]&amp;"-"&amp;Table1[[#This Row],[Employee ID]]</f>
        <v>Sales-E03076</v>
      </c>
      <c r="Z4701" t="str">
        <f>LEFT(Table1[[#This Row],[Department]],3)</f>
        <v>Sal</v>
      </c>
      <c r="AA4701" t="str">
        <f>_xlfn.XLOOKUP(Table1[[#This Row],[Manager ID]],MANAGERS!A:A,MANAGERS!B:B)</f>
        <v>Manager_9</v>
      </c>
      <c r="AB4701" t="str" cm="1">
        <f t="array" ref="AB4701">_xlfn.XLOOKUP(Table1[[#This Row],[Manager ID]],Table2[[#All],[Manager ID]],Table2[[#All],[Department Head]])</f>
        <v>Sales</v>
      </c>
      <c r="AC4701" s="2">
        <f>_xlfn.XLOOKUP(Table1[[#This Row],[City]],L:L,O:O)</f>
        <v>0.23486488519629886</v>
      </c>
      <c r="AD4701" t="str" cm="1">
        <f t="array" ref="AD4701">_xlfn.IFS(Table1[[#This Row],[Performance Score]]&gt;=90,"Excellent",Table1[[#This Row],[Performance Score]]&gt;=75,"Good",Table1[[#This Row],[Performance Score]]&gt;=60,"Average",Table1[[#This Row],[Performance Score]]&lt;=60,"Need Improvement")</f>
        <v>Average</v>
      </c>
      <c r="AE4701" t="str">
        <f>IF(AND(Table1[[#This Row],[Attendance %]]&gt;=80,(Table1[[#This Row],[Performance Score]]&gt;=80)),"Eligible","Not Eligible")</f>
        <v>Not Eligible</v>
      </c>
      <c r="AF4701" t="str">
        <f>IF(Table1[[#This Row],[Performance Score]]&gt;=80,"High Performer","Low Performer")</f>
        <v>Low Performer</v>
      </c>
      <c r="AG4701" t="str" cm="1">
        <f t="array" aca="1" ref="AG4701" ca="1">_xlfn.IFS(Table1[[#This Row],[Experience]]&lt;=3,"Junior",Table1[[#This Row],[Experience]]&lt;=7,"Mid Level",Table1[[#This Row],[Experience]]&gt;=7,"Senior")</f>
        <v>Senior</v>
      </c>
      <c r="AH4701" t="str">
        <f>IF(Table1[[#This Row],[Attendance %]]&gt;75,"OK","Below 75")</f>
        <v>Below 75</v>
      </c>
      <c r="AI4701" t="b">
        <f>ISBLANK(Table1[[#This Row],[Employee ID]])</f>
        <v>0</v>
      </c>
      <c r="AJ4701" t="b">
        <f>ISNUMBER(Table1[[#This Row],[Total Salary  ]])</f>
        <v>1</v>
      </c>
      <c r="AK4701" t="str">
        <f>IFERROR(_xlfn.XLOOKUP(Table1[[#This Row],[Manager ID]],MANAGERS!A:A,MANAGERS!B:B),"Not Found")</f>
        <v>Manager_9</v>
      </c>
    </row>
    <row r="4702" spans="1:37" x14ac:dyDescent="0.2">
      <c r="A4702" t="s">
        <v>4336</v>
      </c>
      <c r="B4702" t="s">
        <v>50</v>
      </c>
      <c r="C4702" t="s">
        <v>15</v>
      </c>
      <c r="D4702" t="s">
        <v>16</v>
      </c>
      <c r="E4702" t="s">
        <v>65</v>
      </c>
      <c r="F4702" s="1">
        <v>43358</v>
      </c>
      <c r="G4702" s="1">
        <v>32700</v>
      </c>
      <c r="H4702">
        <v>37388</v>
      </c>
      <c r="I4702">
        <v>9476</v>
      </c>
      <c r="J4702">
        <v>97</v>
      </c>
      <c r="K4702">
        <v>91</v>
      </c>
      <c r="L4702" t="s">
        <v>37</v>
      </c>
      <c r="M4702">
        <v>114</v>
      </c>
      <c r="N4702">
        <f>Table1[[#This Row],[Basic Salary]]+Table1[[#This Row],[Bonus]]</f>
        <v>46864</v>
      </c>
      <c r="O4702" s="2">
        <f>Table1[[#This Row],[Bonus]]/Table1[[#This Row],[Basic Salary]]</f>
        <v>0.2534503049106665</v>
      </c>
      <c r="P4702">
        <f ca="1">DATEDIF(Table1[[#This Row],[Date of Birth]],TODAY(),"Y")</f>
        <v>37</v>
      </c>
      <c r="Q4702">
        <f ca="1">DATEDIF(Table1[[#This Row],[Joining Date]],TODAY(),"Y")</f>
        <v>7</v>
      </c>
      <c r="R4702" t="str">
        <f ca="1">IF(YEAR(Table1[[#This Row],[Joining Date]])=YEAR(TODAY()),"Yes","No")</f>
        <v>No</v>
      </c>
      <c r="S4702" t="str">
        <f ca="1">IF(Table1[[#This Row],[Experience]]&gt;5,"Yes","No")</f>
        <v>Yes</v>
      </c>
      <c r="T4702" t="str">
        <f>TEXT(Table1[[#This Row],[Joining Date]],"mmmm")</f>
        <v>September</v>
      </c>
      <c r="U4702" t="str">
        <f>TEXT(Table1[[#This Row],[Joining Date]],"yyyy")</f>
        <v>2018</v>
      </c>
      <c r="V4702" s="5">
        <f ca="1">TODAY()-Table1[[#This Row],[Joining Date]]</f>
        <v>2881</v>
      </c>
      <c r="W4702" t="str">
        <f>LEFT(Table1[[#This Row],[Employee Name]],FIND(" ",Table1[[#This Row],[Employee Name]])-1)</f>
        <v>Ravi</v>
      </c>
      <c r="X4702" t="str">
        <f>RIGHT(Table1[[#This Row],[Employee Name]],LEN(Table1[[#This Row],[Employee Name]])-FIND(" ",Table1[[#This Row],[Employee Name]]))</f>
        <v>Teja</v>
      </c>
      <c r="Y4702" t="str">
        <f>Table1[[#This Row],[Department]]&amp;"-"&amp;Table1[[#This Row],[Employee ID]]</f>
        <v>HR-E04280</v>
      </c>
      <c r="Z4702" t="str">
        <f>LEFT(Table1[[#This Row],[Department]],3)</f>
        <v>HR</v>
      </c>
      <c r="AA4702" t="str">
        <f>_xlfn.XLOOKUP(Table1[[#This Row],[Manager ID]],MANAGERS!A:A,MANAGERS!B:B)</f>
        <v>Manager_14</v>
      </c>
      <c r="AB4702" t="str" cm="1">
        <f t="array" ref="AB4702">_xlfn.XLOOKUP(Table1[[#This Row],[Manager ID]],Table2[[#All],[Manager ID]],Table2[[#All],[Department Head]])</f>
        <v>Marketing</v>
      </c>
      <c r="AC4702" s="2">
        <f>_xlfn.XLOOKUP(Table1[[#This Row],[City]],L:L,O:O)</f>
        <v>0.24036902712549932</v>
      </c>
      <c r="AD4702" t="str" cm="1">
        <f t="array" ref="AD4702">_xlfn.IFS(Table1[[#This Row],[Performance Score]]&gt;=90,"Excellent",Table1[[#This Row],[Performance Score]]&gt;=75,"Good",Table1[[#This Row],[Performance Score]]&gt;=60,"Average",Table1[[#This Row],[Performance Score]]&lt;=60,"Need Improvement")</f>
        <v>Excellent</v>
      </c>
      <c r="AE4702" t="str">
        <f>IF(AND(Table1[[#This Row],[Attendance %]]&gt;=80,(Table1[[#This Row],[Performance Score]]&gt;=80)),"Eligible","Not Eligible")</f>
        <v>Eligible</v>
      </c>
      <c r="AF4702" t="str">
        <f>IF(Table1[[#This Row],[Performance Score]]&gt;=80,"High Performer","Low Performer")</f>
        <v>High Performer</v>
      </c>
      <c r="AG4702" t="str" cm="1">
        <f t="array" aca="1" ref="AG4702" ca="1">_xlfn.IFS(Table1[[#This Row],[Experience]]&lt;=3,"Junior",Table1[[#This Row],[Experience]]&lt;=7,"Mid Level",Table1[[#This Row],[Experience]]&gt;=7,"Senior")</f>
        <v>Mid Level</v>
      </c>
      <c r="AH4702" t="str">
        <f>IF(Table1[[#This Row],[Attendance %]]&gt;75,"OK","Below 75")</f>
        <v>OK</v>
      </c>
      <c r="AI4702" t="b">
        <f>ISBLANK(Table1[[#This Row],[Employee ID]])</f>
        <v>0</v>
      </c>
      <c r="AJ4702" t="b">
        <f>ISNUMBER(Table1[[#This Row],[Total Salary  ]])</f>
        <v>1</v>
      </c>
      <c r="AK4702" t="str">
        <f>IFERROR(_xlfn.XLOOKUP(Table1[[#This Row],[Manager ID]],MANAGERS!A:A,MANAGERS!B:B),"Not Found")</f>
        <v>Manager_14</v>
      </c>
    </row>
    <row r="4703" spans="1:37" x14ac:dyDescent="0.2">
      <c r="A4703" t="s">
        <v>3273</v>
      </c>
      <c r="B4703" t="s">
        <v>87</v>
      </c>
      <c r="C4703" t="s">
        <v>21</v>
      </c>
      <c r="D4703" t="s">
        <v>25</v>
      </c>
      <c r="E4703" t="s">
        <v>26</v>
      </c>
      <c r="F4703" s="1">
        <v>44935</v>
      </c>
      <c r="G4703" s="1">
        <v>30016</v>
      </c>
      <c r="H4703">
        <v>29326</v>
      </c>
      <c r="I4703">
        <v>17535</v>
      </c>
      <c r="J4703">
        <v>76</v>
      </c>
      <c r="K4703">
        <v>56</v>
      </c>
      <c r="L4703" t="s">
        <v>23</v>
      </c>
      <c r="M4703">
        <v>118</v>
      </c>
      <c r="N4703">
        <f>Table1[[#This Row],[Basic Salary]]+Table1[[#This Row],[Bonus]]</f>
        <v>46861</v>
      </c>
      <c r="O4703" s="2">
        <f>Table1[[#This Row],[Bonus]]/Table1[[#This Row],[Basic Salary]]</f>
        <v>0.59793357430266658</v>
      </c>
      <c r="P4703">
        <f ca="1">DATEDIF(Table1[[#This Row],[Date of Birth]],TODAY(),"Y")</f>
        <v>44</v>
      </c>
      <c r="Q4703">
        <f ca="1">DATEDIF(Table1[[#This Row],[Joining Date]],TODAY(),"Y")</f>
        <v>3</v>
      </c>
      <c r="R4703" t="str">
        <f ca="1">IF(YEAR(Table1[[#This Row],[Joining Date]])=YEAR(TODAY()),"Yes","No")</f>
        <v>No</v>
      </c>
      <c r="S4703" t="str">
        <f ca="1">IF(Table1[[#This Row],[Experience]]&gt;5,"Yes","No")</f>
        <v>No</v>
      </c>
      <c r="T4703" t="str">
        <f>TEXT(Table1[[#This Row],[Joining Date]],"mmmm")</f>
        <v>January</v>
      </c>
      <c r="U4703" t="str">
        <f>TEXT(Table1[[#This Row],[Joining Date]],"yyyy")</f>
        <v>2023</v>
      </c>
      <c r="V4703" s="5">
        <f ca="1">TODAY()-Table1[[#This Row],[Joining Date]]</f>
        <v>1304</v>
      </c>
      <c r="W4703" t="str">
        <f>LEFT(Table1[[#This Row],[Employee Name]],FIND(" ",Table1[[#This Row],[Employee Name]])-1)</f>
        <v>Arjun</v>
      </c>
      <c r="X4703" t="str">
        <f>RIGHT(Table1[[#This Row],[Employee Name]],LEN(Table1[[#This Row],[Employee Name]])-FIND(" ",Table1[[#This Row],[Employee Name]]))</f>
        <v>Mehta</v>
      </c>
      <c r="Y4703" t="str">
        <f>Table1[[#This Row],[Department]]&amp;"-"&amp;Table1[[#This Row],[Employee ID]]</f>
        <v>Finance-E03217</v>
      </c>
      <c r="Z4703" t="str">
        <f>LEFT(Table1[[#This Row],[Department]],3)</f>
        <v>Fin</v>
      </c>
      <c r="AA4703" t="str">
        <f>_xlfn.XLOOKUP(Table1[[#This Row],[Manager ID]],MANAGERS!A:A,MANAGERS!B:B)</f>
        <v>Manager_18</v>
      </c>
      <c r="AB4703" t="str" cm="1">
        <f t="array" ref="AB4703">_xlfn.XLOOKUP(Table1[[#This Row],[Manager ID]],Table2[[#All],[Manager ID]],Table2[[#All],[Department Head]])</f>
        <v>Support</v>
      </c>
      <c r="AC4703" s="2">
        <f>_xlfn.XLOOKUP(Table1[[#This Row],[City]],L:L,O:O)</f>
        <v>0.23486488519629886</v>
      </c>
      <c r="AD4703" t="str" cm="1">
        <f t="array" ref="AD4703">_xlfn.IFS(Table1[[#This Row],[Performance Score]]&gt;=90,"Excellent",Table1[[#This Row],[Performance Score]]&gt;=75,"Good",Table1[[#This Row],[Performance Score]]&gt;=60,"Average",Table1[[#This Row],[Performance Score]]&lt;=60,"Need Improvement")</f>
        <v>Need Improvement</v>
      </c>
      <c r="AE4703" t="str">
        <f>IF(AND(Table1[[#This Row],[Attendance %]]&gt;=80,(Table1[[#This Row],[Performance Score]]&gt;=80)),"Eligible","Not Eligible")</f>
        <v>Not Eligible</v>
      </c>
      <c r="AF4703" t="str">
        <f>IF(Table1[[#This Row],[Performance Score]]&gt;=80,"High Performer","Low Performer")</f>
        <v>Low Performer</v>
      </c>
      <c r="AG4703" t="str" cm="1">
        <f t="array" aca="1" ref="AG4703" ca="1">_xlfn.IFS(Table1[[#This Row],[Experience]]&lt;=3,"Junior",Table1[[#This Row],[Experience]]&lt;=7,"Mid Level",Table1[[#This Row],[Experience]]&gt;=7,"Senior")</f>
        <v>Junior</v>
      </c>
      <c r="AH4703" t="str">
        <f>IF(Table1[[#This Row],[Attendance %]]&gt;75,"OK","Below 75")</f>
        <v>OK</v>
      </c>
      <c r="AI4703" t="b">
        <f>ISBLANK(Table1[[#This Row],[Employee ID]])</f>
        <v>0</v>
      </c>
      <c r="AJ4703" t="b">
        <f>ISNUMBER(Table1[[#This Row],[Total Salary  ]])</f>
        <v>1</v>
      </c>
      <c r="AK4703" t="str">
        <f>IFERROR(_xlfn.XLOOKUP(Table1[[#This Row],[Manager ID]],MANAGERS!A:A,MANAGERS!B:B),"Not Found")</f>
        <v>Manager_18</v>
      </c>
    </row>
    <row r="4704" spans="1:37" x14ac:dyDescent="0.2">
      <c r="A4704" t="s">
        <v>3249</v>
      </c>
      <c r="B4704" t="s">
        <v>60</v>
      </c>
      <c r="C4704" t="s">
        <v>15</v>
      </c>
      <c r="D4704" t="s">
        <v>46</v>
      </c>
      <c r="E4704" t="s">
        <v>17</v>
      </c>
      <c r="F4704" s="1">
        <v>44896</v>
      </c>
      <c r="G4704" s="1">
        <v>34876</v>
      </c>
      <c r="H4704">
        <v>41006</v>
      </c>
      <c r="I4704">
        <v>5851</v>
      </c>
      <c r="J4704">
        <v>70</v>
      </c>
      <c r="K4704">
        <v>87</v>
      </c>
      <c r="L4704" t="s">
        <v>53</v>
      </c>
      <c r="M4704">
        <v>110</v>
      </c>
      <c r="N4704">
        <f>Table1[[#This Row],[Basic Salary]]+Table1[[#This Row],[Bonus]]</f>
        <v>46857</v>
      </c>
      <c r="O4704" s="2">
        <f>Table1[[#This Row],[Bonus]]/Table1[[#This Row],[Basic Salary]]</f>
        <v>0.14268643613129786</v>
      </c>
      <c r="P4704">
        <f ca="1">DATEDIF(Table1[[#This Row],[Date of Birth]],TODAY(),"Y")</f>
        <v>31</v>
      </c>
      <c r="Q4704">
        <f ca="1">DATEDIF(Table1[[#This Row],[Joining Date]],TODAY(),"Y")</f>
        <v>3</v>
      </c>
      <c r="R4704" t="str">
        <f ca="1">IF(YEAR(Table1[[#This Row],[Joining Date]])=YEAR(TODAY()),"Yes","No")</f>
        <v>No</v>
      </c>
      <c r="S4704" t="str">
        <f ca="1">IF(Table1[[#This Row],[Experience]]&gt;5,"Yes","No")</f>
        <v>No</v>
      </c>
      <c r="T4704" t="str">
        <f>TEXT(Table1[[#This Row],[Joining Date]],"mmmm")</f>
        <v>December</v>
      </c>
      <c r="U4704" t="str">
        <f>TEXT(Table1[[#This Row],[Joining Date]],"yyyy")</f>
        <v>2022</v>
      </c>
      <c r="V4704" s="5">
        <f ca="1">TODAY()-Table1[[#This Row],[Joining Date]]</f>
        <v>1343</v>
      </c>
      <c r="W4704" t="str">
        <f>LEFT(Table1[[#This Row],[Employee Name]],FIND(" ",Table1[[#This Row],[Employee Name]])-1)</f>
        <v>Gayathri</v>
      </c>
      <c r="X4704" t="str">
        <f>RIGHT(Table1[[#This Row],[Employee Name]],LEN(Table1[[#This Row],[Employee Name]])-FIND(" ",Table1[[#This Row],[Employee Name]]))</f>
        <v>Iyer</v>
      </c>
      <c r="Y4704" t="str">
        <f>Table1[[#This Row],[Department]]&amp;"-"&amp;Table1[[#This Row],[Employee ID]]</f>
        <v>Support-E03193</v>
      </c>
      <c r="Z4704" t="str">
        <f>LEFT(Table1[[#This Row],[Department]],3)</f>
        <v>Sup</v>
      </c>
      <c r="AA4704" t="str">
        <f>_xlfn.XLOOKUP(Table1[[#This Row],[Manager ID]],MANAGERS!A:A,MANAGERS!B:B)</f>
        <v>Manager_10</v>
      </c>
      <c r="AB4704" t="str" cm="1">
        <f t="array" ref="AB4704">_xlfn.XLOOKUP(Table1[[#This Row],[Manager ID]],Table2[[#All],[Manager ID]],Table2[[#All],[Department Head]])</f>
        <v>HR</v>
      </c>
      <c r="AC4704" s="2">
        <f>_xlfn.XLOOKUP(Table1[[#This Row],[City]],L:L,O:O)</f>
        <v>0.23685887225230964</v>
      </c>
      <c r="AD4704" t="str" cm="1">
        <f t="array" ref="AD4704">_xlfn.IFS(Table1[[#This Row],[Performance Score]]&gt;=90,"Excellent",Table1[[#This Row],[Performance Score]]&gt;=75,"Good",Table1[[#This Row],[Performance Score]]&gt;=60,"Average",Table1[[#This Row],[Performance Score]]&lt;=60,"Need Improvement")</f>
        <v>Good</v>
      </c>
      <c r="AE4704" t="str">
        <f>IF(AND(Table1[[#This Row],[Attendance %]]&gt;=80,(Table1[[#This Row],[Performance Score]]&gt;=80)),"Eligible","Not Eligible")</f>
        <v>Not Eligible</v>
      </c>
      <c r="AF4704" t="str">
        <f>IF(Table1[[#This Row],[Performance Score]]&gt;=80,"High Performer","Low Performer")</f>
        <v>High Performer</v>
      </c>
      <c r="AG4704" t="str" cm="1">
        <f t="array" aca="1" ref="AG4704" ca="1">_xlfn.IFS(Table1[[#This Row],[Experience]]&lt;=3,"Junior",Table1[[#This Row],[Experience]]&lt;=7,"Mid Level",Table1[[#This Row],[Experience]]&gt;=7,"Senior")</f>
        <v>Junior</v>
      </c>
      <c r="AH4704" t="str">
        <f>IF(Table1[[#This Row],[Attendance %]]&gt;75,"OK","Below 75")</f>
        <v>Below 75</v>
      </c>
      <c r="AI4704" t="b">
        <f>ISBLANK(Table1[[#This Row],[Employee ID]])</f>
        <v>0</v>
      </c>
      <c r="AJ4704" t="b">
        <f>ISNUMBER(Table1[[#This Row],[Total Salary  ]])</f>
        <v>1</v>
      </c>
      <c r="AK4704" t="str">
        <f>IFERROR(_xlfn.XLOOKUP(Table1[[#This Row],[Manager ID]],MANAGERS!A:A,MANAGERS!B:B),"Not Found")</f>
        <v>Manager_10</v>
      </c>
    </row>
    <row r="4705" spans="1:37" x14ac:dyDescent="0.2">
      <c r="A4705" t="s">
        <v>2997</v>
      </c>
      <c r="B4705" t="s">
        <v>95</v>
      </c>
      <c r="C4705" t="s">
        <v>21</v>
      </c>
      <c r="D4705" t="s">
        <v>25</v>
      </c>
      <c r="E4705" t="s">
        <v>22</v>
      </c>
      <c r="F4705" s="1">
        <v>45271</v>
      </c>
      <c r="G4705" s="1">
        <v>41042</v>
      </c>
      <c r="H4705">
        <v>38181</v>
      </c>
      <c r="I4705">
        <v>8659</v>
      </c>
      <c r="J4705">
        <v>69</v>
      </c>
      <c r="K4705">
        <v>55</v>
      </c>
      <c r="L4705" t="s">
        <v>18</v>
      </c>
      <c r="M4705">
        <v>112</v>
      </c>
      <c r="N4705">
        <f>Table1[[#This Row],[Basic Salary]]+Table1[[#This Row],[Bonus]]</f>
        <v>46840</v>
      </c>
      <c r="O4705" s="2">
        <f>Table1[[#This Row],[Bonus]]/Table1[[#This Row],[Basic Salary]]</f>
        <v>0.22678819308032791</v>
      </c>
      <c r="P4705">
        <f ca="1">DATEDIF(Table1[[#This Row],[Date of Birth]],TODAY(),"Y")</f>
        <v>14</v>
      </c>
      <c r="Q4705">
        <f ca="1">DATEDIF(Table1[[#This Row],[Joining Date]],TODAY(),"Y")</f>
        <v>2</v>
      </c>
      <c r="R4705" t="str">
        <f ca="1">IF(YEAR(Table1[[#This Row],[Joining Date]])=YEAR(TODAY()),"Yes","No")</f>
        <v>No</v>
      </c>
      <c r="S4705" t="str">
        <f ca="1">IF(Table1[[#This Row],[Experience]]&gt;5,"Yes","No")</f>
        <v>No</v>
      </c>
      <c r="T4705" t="str">
        <f>TEXT(Table1[[#This Row],[Joining Date]],"mmmm")</f>
        <v>December</v>
      </c>
      <c r="U4705" t="str">
        <f>TEXT(Table1[[#This Row],[Joining Date]],"yyyy")</f>
        <v>2023</v>
      </c>
      <c r="V4705" s="5">
        <f ca="1">TODAY()-Table1[[#This Row],[Joining Date]]</f>
        <v>968</v>
      </c>
      <c r="W4705" t="str">
        <f>LEFT(Table1[[#This Row],[Employee Name]],FIND(" ",Table1[[#This Row],[Employee Name]])-1)</f>
        <v>Ajay</v>
      </c>
      <c r="X4705" t="str">
        <f>RIGHT(Table1[[#This Row],[Employee Name]],LEN(Table1[[#This Row],[Employee Name]])-FIND(" ",Table1[[#This Row],[Employee Name]]))</f>
        <v>Singh</v>
      </c>
      <c r="Y4705" t="str">
        <f>Table1[[#This Row],[Department]]&amp;"-"&amp;Table1[[#This Row],[Employee ID]]</f>
        <v>Finance-E02941</v>
      </c>
      <c r="Z4705" t="str">
        <f>LEFT(Table1[[#This Row],[Department]],3)</f>
        <v>Fin</v>
      </c>
      <c r="AA4705" t="str">
        <f>_xlfn.XLOOKUP(Table1[[#This Row],[Manager ID]],MANAGERS!A:A,MANAGERS!B:B)</f>
        <v>Manager_12</v>
      </c>
      <c r="AB4705" t="str" cm="1">
        <f t="array" ref="AB4705">_xlfn.XLOOKUP(Table1[[#This Row],[Manager ID]],Table2[[#All],[Manager ID]],Table2[[#All],[Department Head]])</f>
        <v>Marketing</v>
      </c>
      <c r="AC4705" s="2">
        <f>_xlfn.XLOOKUP(Table1[[#This Row],[City]],L:L,O:O)</f>
        <v>0.21356479274849693</v>
      </c>
      <c r="AD4705" t="str" cm="1">
        <f t="array" ref="AD4705">_xlfn.IFS(Table1[[#This Row],[Performance Score]]&gt;=90,"Excellent",Table1[[#This Row],[Performance Score]]&gt;=75,"Good",Table1[[#This Row],[Performance Score]]&gt;=60,"Average",Table1[[#This Row],[Performance Score]]&lt;=60,"Need Improvement")</f>
        <v>Need Improvement</v>
      </c>
      <c r="AE4705" t="str">
        <f>IF(AND(Table1[[#This Row],[Attendance %]]&gt;=80,(Table1[[#This Row],[Performance Score]]&gt;=80)),"Eligible","Not Eligible")</f>
        <v>Not Eligible</v>
      </c>
      <c r="AF4705" t="str">
        <f>IF(Table1[[#This Row],[Performance Score]]&gt;=80,"High Performer","Low Performer")</f>
        <v>Low Performer</v>
      </c>
      <c r="AG4705" t="str" cm="1">
        <f t="array" aca="1" ref="AG4705" ca="1">_xlfn.IFS(Table1[[#This Row],[Experience]]&lt;=3,"Junior",Table1[[#This Row],[Experience]]&lt;=7,"Mid Level",Table1[[#This Row],[Experience]]&gt;=7,"Senior")</f>
        <v>Junior</v>
      </c>
      <c r="AH4705" t="str">
        <f>IF(Table1[[#This Row],[Attendance %]]&gt;75,"OK","Below 75")</f>
        <v>Below 75</v>
      </c>
      <c r="AI4705" t="b">
        <f>ISBLANK(Table1[[#This Row],[Employee ID]])</f>
        <v>0</v>
      </c>
      <c r="AJ4705" t="b">
        <f>ISNUMBER(Table1[[#This Row],[Total Salary  ]])</f>
        <v>1</v>
      </c>
      <c r="AK4705" t="str">
        <f>IFERROR(_xlfn.XLOOKUP(Table1[[#This Row],[Manager ID]],MANAGERS!A:A,MANAGERS!B:B),"Not Found")</f>
        <v>Manager_12</v>
      </c>
    </row>
    <row r="4706" spans="1:37" x14ac:dyDescent="0.2">
      <c r="A4706" t="s">
        <v>930</v>
      </c>
      <c r="B4706" t="s">
        <v>50</v>
      </c>
      <c r="C4706" t="s">
        <v>15</v>
      </c>
      <c r="D4706" t="s">
        <v>81</v>
      </c>
      <c r="E4706" t="s">
        <v>65</v>
      </c>
      <c r="F4706" s="1">
        <v>42753</v>
      </c>
      <c r="G4706" s="1">
        <v>33408</v>
      </c>
      <c r="H4706">
        <v>36747</v>
      </c>
      <c r="I4706">
        <v>10053</v>
      </c>
      <c r="J4706">
        <v>79</v>
      </c>
      <c r="K4706">
        <v>100</v>
      </c>
      <c r="L4706" t="s">
        <v>27</v>
      </c>
      <c r="M4706">
        <v>106</v>
      </c>
      <c r="N4706">
        <f>Table1[[#This Row],[Basic Salary]]+Table1[[#This Row],[Bonus]]</f>
        <v>46800</v>
      </c>
      <c r="O4706" s="2">
        <f>Table1[[#This Row],[Bonus]]/Table1[[#This Row],[Basic Salary]]</f>
        <v>0.27357335292676954</v>
      </c>
      <c r="P4706">
        <f ca="1">DATEDIF(Table1[[#This Row],[Date of Birth]],TODAY(),"Y")</f>
        <v>35</v>
      </c>
      <c r="Q4706">
        <f ca="1">DATEDIF(Table1[[#This Row],[Joining Date]],TODAY(),"Y")</f>
        <v>9</v>
      </c>
      <c r="R4706" t="str">
        <f ca="1">IF(YEAR(Table1[[#This Row],[Joining Date]])=YEAR(TODAY()),"Yes","No")</f>
        <v>No</v>
      </c>
      <c r="S4706" t="str">
        <f ca="1">IF(Table1[[#This Row],[Experience]]&gt;5,"Yes","No")</f>
        <v>Yes</v>
      </c>
      <c r="T4706" t="str">
        <f>TEXT(Table1[[#This Row],[Joining Date]],"mmmm")</f>
        <v>January</v>
      </c>
      <c r="U4706" t="str">
        <f>TEXT(Table1[[#This Row],[Joining Date]],"yyyy")</f>
        <v>2017</v>
      </c>
      <c r="V4706" s="5">
        <f ca="1">TODAY()-Table1[[#This Row],[Joining Date]]</f>
        <v>3486</v>
      </c>
      <c r="W4706" t="str">
        <f>LEFT(Table1[[#This Row],[Employee Name]],FIND(" ",Table1[[#This Row],[Employee Name]])-1)</f>
        <v>Ravi</v>
      </c>
      <c r="X4706" t="str">
        <f>RIGHT(Table1[[#This Row],[Employee Name]],LEN(Table1[[#This Row],[Employee Name]])-FIND(" ",Table1[[#This Row],[Employee Name]]))</f>
        <v>Teja</v>
      </c>
      <c r="Y4706" t="str">
        <f>Table1[[#This Row],[Department]]&amp;"-"&amp;Table1[[#This Row],[Employee ID]]</f>
        <v>Sales-E00874</v>
      </c>
      <c r="Z4706" t="str">
        <f>LEFT(Table1[[#This Row],[Department]],3)</f>
        <v>Sal</v>
      </c>
      <c r="AA4706" t="str">
        <f>_xlfn.XLOOKUP(Table1[[#This Row],[Manager ID]],MANAGERS!A:A,MANAGERS!B:B)</f>
        <v>Manager_6</v>
      </c>
      <c r="AB4706" t="str" cm="1">
        <f t="array" ref="AB4706">_xlfn.XLOOKUP(Table1[[#This Row],[Manager ID]],Table2[[#All],[Manager ID]],Table2[[#All],[Department Head]])</f>
        <v>HR</v>
      </c>
      <c r="AC4706" s="2">
        <f>_xlfn.XLOOKUP(Table1[[#This Row],[City]],L:L,O:O)</f>
        <v>0.23674293405114402</v>
      </c>
      <c r="AD4706" t="str" cm="1">
        <f t="array" ref="AD4706">_xlfn.IFS(Table1[[#This Row],[Performance Score]]&gt;=90,"Excellent",Table1[[#This Row],[Performance Score]]&gt;=75,"Good",Table1[[#This Row],[Performance Score]]&gt;=60,"Average",Table1[[#This Row],[Performance Score]]&lt;=60,"Need Improvement")</f>
        <v>Excellent</v>
      </c>
      <c r="AE4706" t="str">
        <f>IF(AND(Table1[[#This Row],[Attendance %]]&gt;=80,(Table1[[#This Row],[Performance Score]]&gt;=80)),"Eligible","Not Eligible")</f>
        <v>Not Eligible</v>
      </c>
      <c r="AF4706" t="str">
        <f>IF(Table1[[#This Row],[Performance Score]]&gt;=80,"High Performer","Low Performer")</f>
        <v>High Performer</v>
      </c>
      <c r="AG4706" t="str" cm="1">
        <f t="array" aca="1" ref="AG4706" ca="1">_xlfn.IFS(Table1[[#This Row],[Experience]]&lt;=3,"Junior",Table1[[#This Row],[Experience]]&lt;=7,"Mid Level",Table1[[#This Row],[Experience]]&gt;=7,"Senior")</f>
        <v>Senior</v>
      </c>
      <c r="AH4706" t="str">
        <f>IF(Table1[[#This Row],[Attendance %]]&gt;75,"OK","Below 75")</f>
        <v>OK</v>
      </c>
      <c r="AI4706" t="b">
        <f>ISBLANK(Table1[[#This Row],[Employee ID]])</f>
        <v>0</v>
      </c>
      <c r="AJ4706" t="b">
        <f>ISNUMBER(Table1[[#This Row],[Total Salary  ]])</f>
        <v>1</v>
      </c>
      <c r="AK4706" t="str">
        <f>IFERROR(_xlfn.XLOOKUP(Table1[[#This Row],[Manager ID]],MANAGERS!A:A,MANAGERS!B:B),"Not Found")</f>
        <v>Manager_6</v>
      </c>
    </row>
    <row r="4707" spans="1:37" x14ac:dyDescent="0.2">
      <c r="A4707" t="s">
        <v>4702</v>
      </c>
      <c r="B4707" t="s">
        <v>50</v>
      </c>
      <c r="C4707" t="s">
        <v>15</v>
      </c>
      <c r="D4707" t="s">
        <v>46</v>
      </c>
      <c r="E4707" t="s">
        <v>65</v>
      </c>
      <c r="F4707" s="1">
        <v>42863</v>
      </c>
      <c r="G4707" s="1">
        <v>33176</v>
      </c>
      <c r="H4707">
        <v>35657</v>
      </c>
      <c r="I4707">
        <v>11074</v>
      </c>
      <c r="J4707">
        <v>81</v>
      </c>
      <c r="K4707">
        <v>64</v>
      </c>
      <c r="L4707" t="s">
        <v>27</v>
      </c>
      <c r="M4707">
        <v>116</v>
      </c>
      <c r="N4707">
        <f>Table1[[#This Row],[Basic Salary]]+Table1[[#This Row],[Bonus]]</f>
        <v>46731</v>
      </c>
      <c r="O4707" s="2">
        <f>Table1[[#This Row],[Bonus]]/Table1[[#This Row],[Basic Salary]]</f>
        <v>0.31057015452786269</v>
      </c>
      <c r="P4707">
        <f ca="1">DATEDIF(Table1[[#This Row],[Date of Birth]],TODAY(),"Y")</f>
        <v>35</v>
      </c>
      <c r="Q4707">
        <f ca="1">DATEDIF(Table1[[#This Row],[Joining Date]],TODAY(),"Y")</f>
        <v>9</v>
      </c>
      <c r="R4707" t="str">
        <f ca="1">IF(YEAR(Table1[[#This Row],[Joining Date]])=YEAR(TODAY()),"Yes","No")</f>
        <v>No</v>
      </c>
      <c r="S4707" t="str">
        <f ca="1">IF(Table1[[#This Row],[Experience]]&gt;5,"Yes","No")</f>
        <v>Yes</v>
      </c>
      <c r="T4707" t="str">
        <f>TEXT(Table1[[#This Row],[Joining Date]],"mmmm")</f>
        <v>May</v>
      </c>
      <c r="U4707" t="str">
        <f>TEXT(Table1[[#This Row],[Joining Date]],"yyyy")</f>
        <v>2017</v>
      </c>
      <c r="V4707" s="5">
        <f ca="1">TODAY()-Table1[[#This Row],[Joining Date]]</f>
        <v>3376</v>
      </c>
      <c r="W4707" t="str">
        <f>LEFT(Table1[[#This Row],[Employee Name]],FIND(" ",Table1[[#This Row],[Employee Name]])-1)</f>
        <v>Ravi</v>
      </c>
      <c r="X4707" t="str">
        <f>RIGHT(Table1[[#This Row],[Employee Name]],LEN(Table1[[#This Row],[Employee Name]])-FIND(" ",Table1[[#This Row],[Employee Name]]))</f>
        <v>Teja</v>
      </c>
      <c r="Y4707" t="str">
        <f>Table1[[#This Row],[Department]]&amp;"-"&amp;Table1[[#This Row],[Employee ID]]</f>
        <v>Support-E04646</v>
      </c>
      <c r="Z4707" t="str">
        <f>LEFT(Table1[[#This Row],[Department]],3)</f>
        <v>Sup</v>
      </c>
      <c r="AA4707" t="str">
        <f>_xlfn.XLOOKUP(Table1[[#This Row],[Manager ID]],MANAGERS!A:A,MANAGERS!B:B)</f>
        <v>Manager_16</v>
      </c>
      <c r="AB4707" t="str" cm="1">
        <f t="array" ref="AB4707">_xlfn.XLOOKUP(Table1[[#This Row],[Manager ID]],Table2[[#All],[Manager ID]],Table2[[#All],[Department Head]])</f>
        <v>Sales</v>
      </c>
      <c r="AC4707" s="2">
        <f>_xlfn.XLOOKUP(Table1[[#This Row],[City]],L:L,O:O)</f>
        <v>0.23674293405114402</v>
      </c>
      <c r="AD4707" t="str" cm="1">
        <f t="array" ref="AD4707">_xlfn.IFS(Table1[[#This Row],[Performance Score]]&gt;=90,"Excellent",Table1[[#This Row],[Performance Score]]&gt;=75,"Good",Table1[[#This Row],[Performance Score]]&gt;=60,"Average",Table1[[#This Row],[Performance Score]]&lt;=60,"Need Improvement")</f>
        <v>Average</v>
      </c>
      <c r="AE4707" t="str">
        <f>IF(AND(Table1[[#This Row],[Attendance %]]&gt;=80,(Table1[[#This Row],[Performance Score]]&gt;=80)),"Eligible","Not Eligible")</f>
        <v>Not Eligible</v>
      </c>
      <c r="AF4707" t="str">
        <f>IF(Table1[[#This Row],[Performance Score]]&gt;=80,"High Performer","Low Performer")</f>
        <v>Low Performer</v>
      </c>
      <c r="AG4707" t="str" cm="1">
        <f t="array" aca="1" ref="AG4707" ca="1">_xlfn.IFS(Table1[[#This Row],[Experience]]&lt;=3,"Junior",Table1[[#This Row],[Experience]]&lt;=7,"Mid Level",Table1[[#This Row],[Experience]]&gt;=7,"Senior")</f>
        <v>Senior</v>
      </c>
      <c r="AH4707" t="str">
        <f>IF(Table1[[#This Row],[Attendance %]]&gt;75,"OK","Below 75")</f>
        <v>OK</v>
      </c>
      <c r="AI4707" t="b">
        <f>ISBLANK(Table1[[#This Row],[Employee ID]])</f>
        <v>0</v>
      </c>
      <c r="AJ4707" t="b">
        <f>ISNUMBER(Table1[[#This Row],[Total Salary  ]])</f>
        <v>1</v>
      </c>
      <c r="AK4707" t="str">
        <f>IFERROR(_xlfn.XLOOKUP(Table1[[#This Row],[Manager ID]],MANAGERS!A:A,MANAGERS!B:B),"Not Found")</f>
        <v>Manager_16</v>
      </c>
    </row>
    <row r="4708" spans="1:37" x14ac:dyDescent="0.2">
      <c r="A4708" t="s">
        <v>445</v>
      </c>
      <c r="B4708" t="s">
        <v>14</v>
      </c>
      <c r="C4708" t="s">
        <v>21</v>
      </c>
      <c r="D4708" t="s">
        <v>43</v>
      </c>
      <c r="E4708" t="s">
        <v>22</v>
      </c>
      <c r="F4708" s="1">
        <v>45546</v>
      </c>
      <c r="G4708" s="1">
        <v>40398</v>
      </c>
      <c r="H4708">
        <v>26166</v>
      </c>
      <c r="I4708">
        <v>20535</v>
      </c>
      <c r="J4708">
        <v>68</v>
      </c>
      <c r="K4708">
        <v>81</v>
      </c>
      <c r="L4708" t="s">
        <v>37</v>
      </c>
      <c r="M4708">
        <v>120</v>
      </c>
      <c r="N4708">
        <f>Table1[[#This Row],[Basic Salary]]+Table1[[#This Row],[Bonus]]</f>
        <v>46701</v>
      </c>
      <c r="O4708" s="2">
        <f>Table1[[#This Row],[Bonus]]/Table1[[#This Row],[Basic Salary]]</f>
        <v>0.78479706489337309</v>
      </c>
      <c r="P4708">
        <f ca="1">DATEDIF(Table1[[#This Row],[Date of Birth]],TODAY(),"Y")</f>
        <v>15</v>
      </c>
      <c r="Q4708">
        <f ca="1">DATEDIF(Table1[[#This Row],[Joining Date]],TODAY(),"Y")</f>
        <v>1</v>
      </c>
      <c r="R4708" t="str">
        <f ca="1">IF(YEAR(Table1[[#This Row],[Joining Date]])=YEAR(TODAY()),"Yes","No")</f>
        <v>No</v>
      </c>
      <c r="S4708" t="str">
        <f ca="1">IF(Table1[[#This Row],[Experience]]&gt;5,"Yes","No")</f>
        <v>No</v>
      </c>
      <c r="T4708" t="str">
        <f>TEXT(Table1[[#This Row],[Joining Date]],"mmmm")</f>
        <v>September</v>
      </c>
      <c r="U4708" t="str">
        <f>TEXT(Table1[[#This Row],[Joining Date]],"yyyy")</f>
        <v>2024</v>
      </c>
      <c r="V4708" s="5">
        <f ca="1">TODAY()-Table1[[#This Row],[Joining Date]]</f>
        <v>693</v>
      </c>
      <c r="W4708" t="str">
        <f>LEFT(Table1[[#This Row],[Employee Name]],FIND(" ",Table1[[#This Row],[Employee Name]])-1)</f>
        <v>Nisha</v>
      </c>
      <c r="X4708" t="str">
        <f>RIGHT(Table1[[#This Row],[Employee Name]],LEN(Table1[[#This Row],[Employee Name]])-FIND(" ",Table1[[#This Row],[Employee Name]]))</f>
        <v>Kapoor</v>
      </c>
      <c r="Y4708" t="str">
        <f>Table1[[#This Row],[Department]]&amp;"-"&amp;Table1[[#This Row],[Employee ID]]</f>
        <v>Operations-E00389</v>
      </c>
      <c r="Z4708" t="str">
        <f>LEFT(Table1[[#This Row],[Department]],3)</f>
        <v>Ope</v>
      </c>
      <c r="AA4708" t="str">
        <f>_xlfn.XLOOKUP(Table1[[#This Row],[Manager ID]],MANAGERS!A:A,MANAGERS!B:B)</f>
        <v>Manager_20</v>
      </c>
      <c r="AB4708" t="str" cm="1">
        <f t="array" ref="AB4708">_xlfn.XLOOKUP(Table1[[#This Row],[Manager ID]],Table2[[#All],[Manager ID]],Table2[[#All],[Department Head]])</f>
        <v>Operations</v>
      </c>
      <c r="AC4708" s="2">
        <f>_xlfn.XLOOKUP(Table1[[#This Row],[City]],L:L,O:O)</f>
        <v>0.24036902712549932</v>
      </c>
      <c r="AD4708" t="str" cm="1">
        <f t="array" ref="AD4708">_xlfn.IFS(Table1[[#This Row],[Performance Score]]&gt;=90,"Excellent",Table1[[#This Row],[Performance Score]]&gt;=75,"Good",Table1[[#This Row],[Performance Score]]&gt;=60,"Average",Table1[[#This Row],[Performance Score]]&lt;=60,"Need Improvement")</f>
        <v>Good</v>
      </c>
      <c r="AE4708" t="str">
        <f>IF(AND(Table1[[#This Row],[Attendance %]]&gt;=80,(Table1[[#This Row],[Performance Score]]&gt;=80)),"Eligible","Not Eligible")</f>
        <v>Not Eligible</v>
      </c>
      <c r="AF4708" t="str">
        <f>IF(Table1[[#This Row],[Performance Score]]&gt;=80,"High Performer","Low Performer")</f>
        <v>High Performer</v>
      </c>
      <c r="AG4708" t="str" cm="1">
        <f t="array" aca="1" ref="AG4708" ca="1">_xlfn.IFS(Table1[[#This Row],[Experience]]&lt;=3,"Junior",Table1[[#This Row],[Experience]]&lt;=7,"Mid Level",Table1[[#This Row],[Experience]]&gt;=7,"Senior")</f>
        <v>Junior</v>
      </c>
      <c r="AH4708" t="str">
        <f>IF(Table1[[#This Row],[Attendance %]]&gt;75,"OK","Below 75")</f>
        <v>Below 75</v>
      </c>
      <c r="AI4708" t="b">
        <f>ISBLANK(Table1[[#This Row],[Employee ID]])</f>
        <v>0</v>
      </c>
      <c r="AJ4708" t="b">
        <f>ISNUMBER(Table1[[#This Row],[Total Salary  ]])</f>
        <v>1</v>
      </c>
      <c r="AK4708" t="str">
        <f>IFERROR(_xlfn.XLOOKUP(Table1[[#This Row],[Manager ID]],MANAGERS!A:A,MANAGERS!B:B),"Not Found")</f>
        <v>Manager_20</v>
      </c>
    </row>
    <row r="4709" spans="1:37" x14ac:dyDescent="0.2">
      <c r="A4709" t="s">
        <v>2222</v>
      </c>
      <c r="B4709" t="s">
        <v>20</v>
      </c>
      <c r="C4709" t="s">
        <v>21</v>
      </c>
      <c r="D4709" t="s">
        <v>16</v>
      </c>
      <c r="E4709" t="s">
        <v>65</v>
      </c>
      <c r="F4709" s="1">
        <v>44990</v>
      </c>
      <c r="G4709" s="1">
        <v>40061</v>
      </c>
      <c r="H4709">
        <v>36770</v>
      </c>
      <c r="I4709">
        <v>9904</v>
      </c>
      <c r="J4709">
        <v>79</v>
      </c>
      <c r="K4709">
        <v>44</v>
      </c>
      <c r="L4709" t="s">
        <v>37</v>
      </c>
      <c r="M4709">
        <v>119</v>
      </c>
      <c r="N4709">
        <f>Table1[[#This Row],[Basic Salary]]+Table1[[#This Row],[Bonus]]</f>
        <v>46674</v>
      </c>
      <c r="O4709" s="2">
        <f>Table1[[#This Row],[Bonus]]/Table1[[#This Row],[Basic Salary]]</f>
        <v>0.26935001359804189</v>
      </c>
      <c r="P4709">
        <f ca="1">DATEDIF(Table1[[#This Row],[Date of Birth]],TODAY(),"Y")</f>
        <v>16</v>
      </c>
      <c r="Q4709">
        <f ca="1">DATEDIF(Table1[[#This Row],[Joining Date]],TODAY(),"Y")</f>
        <v>3</v>
      </c>
      <c r="R4709" t="str">
        <f ca="1">IF(YEAR(Table1[[#This Row],[Joining Date]])=YEAR(TODAY()),"Yes","No")</f>
        <v>No</v>
      </c>
      <c r="S4709" t="str">
        <f ca="1">IF(Table1[[#This Row],[Experience]]&gt;5,"Yes","No")</f>
        <v>No</v>
      </c>
      <c r="T4709" t="str">
        <f>TEXT(Table1[[#This Row],[Joining Date]],"mmmm")</f>
        <v>March</v>
      </c>
      <c r="U4709" t="str">
        <f>TEXT(Table1[[#This Row],[Joining Date]],"yyyy")</f>
        <v>2023</v>
      </c>
      <c r="V4709" s="5">
        <f ca="1">TODAY()-Table1[[#This Row],[Joining Date]]</f>
        <v>1249</v>
      </c>
      <c r="W4709" t="str">
        <f>LEFT(Table1[[#This Row],[Employee Name]],FIND(" ",Table1[[#This Row],[Employee Name]])-1)</f>
        <v>Rahul</v>
      </c>
      <c r="X4709" t="str">
        <f>RIGHT(Table1[[#This Row],[Employee Name]],LEN(Table1[[#This Row],[Employee Name]])-FIND(" ",Table1[[#This Row],[Employee Name]]))</f>
        <v>Verma</v>
      </c>
      <c r="Y4709" t="str">
        <f>Table1[[#This Row],[Department]]&amp;"-"&amp;Table1[[#This Row],[Employee ID]]</f>
        <v>HR-E02166</v>
      </c>
      <c r="Z4709" t="str">
        <f>LEFT(Table1[[#This Row],[Department]],3)</f>
        <v>HR</v>
      </c>
      <c r="AA4709" t="str">
        <f>_xlfn.XLOOKUP(Table1[[#This Row],[Manager ID]],MANAGERS!A:A,MANAGERS!B:B)</f>
        <v>Manager_19</v>
      </c>
      <c r="AB4709" t="str" cm="1">
        <f t="array" ref="AB4709">_xlfn.XLOOKUP(Table1[[#This Row],[Manager ID]],Table2[[#All],[Manager ID]],Table2[[#All],[Department Head]])</f>
        <v>Support</v>
      </c>
      <c r="AC4709" s="2">
        <f>_xlfn.XLOOKUP(Table1[[#This Row],[City]],L:L,O:O)</f>
        <v>0.24036902712549932</v>
      </c>
      <c r="AD4709" t="str" cm="1">
        <f t="array" ref="AD4709">_xlfn.IFS(Table1[[#This Row],[Performance Score]]&gt;=90,"Excellent",Table1[[#This Row],[Performance Score]]&gt;=75,"Good",Table1[[#This Row],[Performance Score]]&gt;=60,"Average",Table1[[#This Row],[Performance Score]]&lt;=60,"Need Improvement")</f>
        <v>Need Improvement</v>
      </c>
      <c r="AE4709" t="str">
        <f>IF(AND(Table1[[#This Row],[Attendance %]]&gt;=80,(Table1[[#This Row],[Performance Score]]&gt;=80)),"Eligible","Not Eligible")</f>
        <v>Not Eligible</v>
      </c>
      <c r="AF4709" t="str">
        <f>IF(Table1[[#This Row],[Performance Score]]&gt;=80,"High Performer","Low Performer")</f>
        <v>Low Performer</v>
      </c>
      <c r="AG4709" t="str" cm="1">
        <f t="array" aca="1" ref="AG4709" ca="1">_xlfn.IFS(Table1[[#This Row],[Experience]]&lt;=3,"Junior",Table1[[#This Row],[Experience]]&lt;=7,"Mid Level",Table1[[#This Row],[Experience]]&gt;=7,"Senior")</f>
        <v>Junior</v>
      </c>
      <c r="AH4709" t="str">
        <f>IF(Table1[[#This Row],[Attendance %]]&gt;75,"OK","Below 75")</f>
        <v>OK</v>
      </c>
      <c r="AI4709" t="b">
        <f>ISBLANK(Table1[[#This Row],[Employee ID]])</f>
        <v>0</v>
      </c>
      <c r="AJ4709" t="b">
        <f>ISNUMBER(Table1[[#This Row],[Total Salary  ]])</f>
        <v>1</v>
      </c>
      <c r="AK4709" t="str">
        <f>IFERROR(_xlfn.XLOOKUP(Table1[[#This Row],[Manager ID]],MANAGERS!A:A,MANAGERS!B:B),"Not Found")</f>
        <v>Manager_19</v>
      </c>
    </row>
    <row r="4710" spans="1:37" x14ac:dyDescent="0.2">
      <c r="A4710" t="s">
        <v>657</v>
      </c>
      <c r="B4710" t="s">
        <v>71</v>
      </c>
      <c r="C4710" t="s">
        <v>15</v>
      </c>
      <c r="D4710" t="s">
        <v>25</v>
      </c>
      <c r="E4710" t="s">
        <v>22</v>
      </c>
      <c r="F4710" s="1">
        <v>44555</v>
      </c>
      <c r="G4710" s="1">
        <v>33367</v>
      </c>
      <c r="H4710">
        <v>26600</v>
      </c>
      <c r="I4710">
        <v>20028</v>
      </c>
      <c r="J4710">
        <v>91</v>
      </c>
      <c r="K4710">
        <v>94</v>
      </c>
      <c r="L4710" t="s">
        <v>27</v>
      </c>
      <c r="M4710">
        <v>118</v>
      </c>
      <c r="N4710">
        <f>Table1[[#This Row],[Basic Salary]]+Table1[[#This Row],[Bonus]]</f>
        <v>46628</v>
      </c>
      <c r="O4710" s="2">
        <f>Table1[[#This Row],[Bonus]]/Table1[[#This Row],[Basic Salary]]</f>
        <v>0.75293233082706768</v>
      </c>
      <c r="P4710">
        <f ca="1">DATEDIF(Table1[[#This Row],[Date of Birth]],TODAY(),"Y")</f>
        <v>35</v>
      </c>
      <c r="Q4710">
        <f ca="1">DATEDIF(Table1[[#This Row],[Joining Date]],TODAY(),"Y")</f>
        <v>4</v>
      </c>
      <c r="R4710" t="str">
        <f ca="1">IF(YEAR(Table1[[#This Row],[Joining Date]])=YEAR(TODAY()),"Yes","No")</f>
        <v>No</v>
      </c>
      <c r="S4710" t="str">
        <f ca="1">IF(Table1[[#This Row],[Experience]]&gt;5,"Yes","No")</f>
        <v>No</v>
      </c>
      <c r="T4710" t="str">
        <f>TEXT(Table1[[#This Row],[Joining Date]],"mmmm")</f>
        <v>December</v>
      </c>
      <c r="U4710" t="str">
        <f>TEXT(Table1[[#This Row],[Joining Date]],"yyyy")</f>
        <v>2021</v>
      </c>
      <c r="V4710" s="5">
        <f ca="1">TODAY()-Table1[[#This Row],[Joining Date]]</f>
        <v>1684</v>
      </c>
      <c r="W4710" t="str">
        <f>LEFT(Table1[[#This Row],[Employee Name]],FIND(" ",Table1[[#This Row],[Employee Name]])-1)</f>
        <v>Sneha</v>
      </c>
      <c r="X4710" t="str">
        <f>RIGHT(Table1[[#This Row],[Employee Name]],LEN(Table1[[#This Row],[Employee Name]])-FIND(" ",Table1[[#This Row],[Employee Name]]))</f>
        <v>Iyer</v>
      </c>
      <c r="Y4710" t="str">
        <f>Table1[[#This Row],[Department]]&amp;"-"&amp;Table1[[#This Row],[Employee ID]]</f>
        <v>Finance-E00601</v>
      </c>
      <c r="Z4710" t="str">
        <f>LEFT(Table1[[#This Row],[Department]],3)</f>
        <v>Fin</v>
      </c>
      <c r="AA4710" t="str">
        <f>_xlfn.XLOOKUP(Table1[[#This Row],[Manager ID]],MANAGERS!A:A,MANAGERS!B:B)</f>
        <v>Manager_18</v>
      </c>
      <c r="AB4710" t="str" cm="1">
        <f t="array" ref="AB4710">_xlfn.XLOOKUP(Table1[[#This Row],[Manager ID]],Table2[[#All],[Manager ID]],Table2[[#All],[Department Head]])</f>
        <v>Support</v>
      </c>
      <c r="AC4710" s="2">
        <f>_xlfn.XLOOKUP(Table1[[#This Row],[City]],L:L,O:O)</f>
        <v>0.23674293405114402</v>
      </c>
      <c r="AD4710" t="str" cm="1">
        <f t="array" ref="AD4710">_xlfn.IFS(Table1[[#This Row],[Performance Score]]&gt;=90,"Excellent",Table1[[#This Row],[Performance Score]]&gt;=75,"Good",Table1[[#This Row],[Performance Score]]&gt;=60,"Average",Table1[[#This Row],[Performance Score]]&lt;=60,"Need Improvement")</f>
        <v>Excellent</v>
      </c>
      <c r="AE4710" t="str">
        <f>IF(AND(Table1[[#This Row],[Attendance %]]&gt;=80,(Table1[[#This Row],[Performance Score]]&gt;=80)),"Eligible","Not Eligible")</f>
        <v>Eligible</v>
      </c>
      <c r="AF4710" t="str">
        <f>IF(Table1[[#This Row],[Performance Score]]&gt;=80,"High Performer","Low Performer")</f>
        <v>High Performer</v>
      </c>
      <c r="AG4710" t="str" cm="1">
        <f t="array" aca="1" ref="AG4710" ca="1">_xlfn.IFS(Table1[[#This Row],[Experience]]&lt;=3,"Junior",Table1[[#This Row],[Experience]]&lt;=7,"Mid Level",Table1[[#This Row],[Experience]]&gt;=7,"Senior")</f>
        <v>Mid Level</v>
      </c>
      <c r="AH4710" t="str">
        <f>IF(Table1[[#This Row],[Attendance %]]&gt;75,"OK","Below 75")</f>
        <v>OK</v>
      </c>
      <c r="AI4710" t="b">
        <f>ISBLANK(Table1[[#This Row],[Employee ID]])</f>
        <v>0</v>
      </c>
      <c r="AJ4710" t="b">
        <f>ISNUMBER(Table1[[#This Row],[Total Salary  ]])</f>
        <v>1</v>
      </c>
      <c r="AK4710" t="str">
        <f>IFERROR(_xlfn.XLOOKUP(Table1[[#This Row],[Manager ID]],MANAGERS!A:A,MANAGERS!B:B),"Not Found")</f>
        <v>Manager_18</v>
      </c>
    </row>
    <row r="4711" spans="1:37" x14ac:dyDescent="0.2">
      <c r="A4711" t="s">
        <v>4458</v>
      </c>
      <c r="B4711" t="s">
        <v>48</v>
      </c>
      <c r="C4711" t="s">
        <v>21</v>
      </c>
      <c r="D4711" t="s">
        <v>25</v>
      </c>
      <c r="E4711" t="s">
        <v>26</v>
      </c>
      <c r="F4711" s="1">
        <v>42456</v>
      </c>
      <c r="G4711" s="1">
        <v>34386</v>
      </c>
      <c r="H4711">
        <v>40616</v>
      </c>
      <c r="I4711">
        <v>5988</v>
      </c>
      <c r="J4711">
        <v>88</v>
      </c>
      <c r="K4711">
        <v>40</v>
      </c>
      <c r="L4711" t="s">
        <v>18</v>
      </c>
      <c r="M4711">
        <v>112</v>
      </c>
      <c r="N4711">
        <f>Table1[[#This Row],[Basic Salary]]+Table1[[#This Row],[Bonus]]</f>
        <v>46604</v>
      </c>
      <c r="O4711" s="2">
        <f>Table1[[#This Row],[Bonus]]/Table1[[#This Row],[Basic Salary]]</f>
        <v>0.14742958440023635</v>
      </c>
      <c r="P4711">
        <f ca="1">DATEDIF(Table1[[#This Row],[Date of Birth]],TODAY(),"Y")</f>
        <v>32</v>
      </c>
      <c r="Q4711">
        <f ca="1">DATEDIF(Table1[[#This Row],[Joining Date]],TODAY(),"Y")</f>
        <v>10</v>
      </c>
      <c r="R4711" t="str">
        <f ca="1">IF(YEAR(Table1[[#This Row],[Joining Date]])=YEAR(TODAY()),"Yes","No")</f>
        <v>No</v>
      </c>
      <c r="S4711" t="str">
        <f ca="1">IF(Table1[[#This Row],[Experience]]&gt;5,"Yes","No")</f>
        <v>Yes</v>
      </c>
      <c r="T4711" t="str">
        <f>TEXT(Table1[[#This Row],[Joining Date]],"mmmm")</f>
        <v>March</v>
      </c>
      <c r="U4711" t="str">
        <f>TEXT(Table1[[#This Row],[Joining Date]],"yyyy")</f>
        <v>2016</v>
      </c>
      <c r="V4711" s="5">
        <f ca="1">TODAY()-Table1[[#This Row],[Joining Date]]</f>
        <v>3783</v>
      </c>
      <c r="W4711" t="str">
        <f>LEFT(Table1[[#This Row],[Employee Name]],FIND(" ",Table1[[#This Row],[Employee Name]])-1)</f>
        <v>Aditya</v>
      </c>
      <c r="X4711" t="str">
        <f>RIGHT(Table1[[#This Row],[Employee Name]],LEN(Table1[[#This Row],[Employee Name]])-FIND(" ",Table1[[#This Row],[Employee Name]]))</f>
        <v>Kapoor</v>
      </c>
      <c r="Y4711" t="str">
        <f>Table1[[#This Row],[Department]]&amp;"-"&amp;Table1[[#This Row],[Employee ID]]</f>
        <v>Finance-E04402</v>
      </c>
      <c r="Z4711" t="str">
        <f>LEFT(Table1[[#This Row],[Department]],3)</f>
        <v>Fin</v>
      </c>
      <c r="AA4711" t="str">
        <f>_xlfn.XLOOKUP(Table1[[#This Row],[Manager ID]],MANAGERS!A:A,MANAGERS!B:B)</f>
        <v>Manager_12</v>
      </c>
      <c r="AB4711" t="str" cm="1">
        <f t="array" ref="AB4711">_xlfn.XLOOKUP(Table1[[#This Row],[Manager ID]],Table2[[#All],[Manager ID]],Table2[[#All],[Department Head]])</f>
        <v>Marketing</v>
      </c>
      <c r="AC4711" s="2">
        <f>_xlfn.XLOOKUP(Table1[[#This Row],[City]],L:L,O:O)</f>
        <v>0.21356479274849693</v>
      </c>
      <c r="AD4711" t="str" cm="1">
        <f t="array" ref="AD4711">_xlfn.IFS(Table1[[#This Row],[Performance Score]]&gt;=90,"Excellent",Table1[[#This Row],[Performance Score]]&gt;=75,"Good",Table1[[#This Row],[Performance Score]]&gt;=60,"Average",Table1[[#This Row],[Performance Score]]&lt;=60,"Need Improvement")</f>
        <v>Need Improvement</v>
      </c>
      <c r="AE4711" t="str">
        <f>IF(AND(Table1[[#This Row],[Attendance %]]&gt;=80,(Table1[[#This Row],[Performance Score]]&gt;=80)),"Eligible","Not Eligible")</f>
        <v>Not Eligible</v>
      </c>
      <c r="AF4711" t="str">
        <f>IF(Table1[[#This Row],[Performance Score]]&gt;=80,"High Performer","Low Performer")</f>
        <v>Low Performer</v>
      </c>
      <c r="AG4711" t="str" cm="1">
        <f t="array" aca="1" ref="AG4711" ca="1">_xlfn.IFS(Table1[[#This Row],[Experience]]&lt;=3,"Junior",Table1[[#This Row],[Experience]]&lt;=7,"Mid Level",Table1[[#This Row],[Experience]]&gt;=7,"Senior")</f>
        <v>Senior</v>
      </c>
      <c r="AH4711" t="str">
        <f>IF(Table1[[#This Row],[Attendance %]]&gt;75,"OK","Below 75")</f>
        <v>OK</v>
      </c>
      <c r="AI4711" t="b">
        <f>ISBLANK(Table1[[#This Row],[Employee ID]])</f>
        <v>0</v>
      </c>
      <c r="AJ4711" t="b">
        <f>ISNUMBER(Table1[[#This Row],[Total Salary  ]])</f>
        <v>1</v>
      </c>
      <c r="AK4711" t="str">
        <f>IFERROR(_xlfn.XLOOKUP(Table1[[#This Row],[Manager ID]],MANAGERS!A:A,MANAGERS!B:B),"Not Found")</f>
        <v>Manager_12</v>
      </c>
    </row>
    <row r="4712" spans="1:37" x14ac:dyDescent="0.2">
      <c r="A4712" t="s">
        <v>2485</v>
      </c>
      <c r="B4712" t="s">
        <v>29</v>
      </c>
      <c r="C4712" t="s">
        <v>21</v>
      </c>
      <c r="D4712" t="s">
        <v>46</v>
      </c>
      <c r="E4712" t="s">
        <v>26</v>
      </c>
      <c r="F4712" s="1">
        <v>43924</v>
      </c>
      <c r="G4712" s="1">
        <v>31536</v>
      </c>
      <c r="H4712">
        <v>29807</v>
      </c>
      <c r="I4712">
        <v>16734</v>
      </c>
      <c r="J4712">
        <v>64</v>
      </c>
      <c r="K4712">
        <v>68</v>
      </c>
      <c r="L4712" t="s">
        <v>53</v>
      </c>
      <c r="M4712">
        <v>101</v>
      </c>
      <c r="N4712">
        <f>Table1[[#This Row],[Basic Salary]]+Table1[[#This Row],[Bonus]]</f>
        <v>46541</v>
      </c>
      <c r="O4712" s="2">
        <f>Table1[[#This Row],[Bonus]]/Table1[[#This Row],[Basic Salary]]</f>
        <v>0.56141174891803935</v>
      </c>
      <c r="P4712">
        <f ca="1">DATEDIF(Table1[[#This Row],[Date of Birth]],TODAY(),"Y")</f>
        <v>40</v>
      </c>
      <c r="Q4712">
        <f ca="1">DATEDIF(Table1[[#This Row],[Joining Date]],TODAY(),"Y")</f>
        <v>6</v>
      </c>
      <c r="R4712" t="str">
        <f ca="1">IF(YEAR(Table1[[#This Row],[Joining Date]])=YEAR(TODAY()),"Yes","No")</f>
        <v>No</v>
      </c>
      <c r="S4712" t="str">
        <f ca="1">IF(Table1[[#This Row],[Experience]]&gt;5,"Yes","No")</f>
        <v>Yes</v>
      </c>
      <c r="T4712" t="str">
        <f>TEXT(Table1[[#This Row],[Joining Date]],"mmmm")</f>
        <v>April</v>
      </c>
      <c r="U4712" t="str">
        <f>TEXT(Table1[[#This Row],[Joining Date]],"yyyy")</f>
        <v>2020</v>
      </c>
      <c r="V4712" s="5">
        <f ca="1">TODAY()-Table1[[#This Row],[Joining Date]]</f>
        <v>2315</v>
      </c>
      <c r="W4712" t="str">
        <f>LEFT(Table1[[#This Row],[Employee Name]],FIND(" ",Table1[[#This Row],[Employee Name]])-1)</f>
        <v>Vikram</v>
      </c>
      <c r="X4712" t="str">
        <f>RIGHT(Table1[[#This Row],[Employee Name]],LEN(Table1[[#This Row],[Employee Name]])-FIND(" ",Table1[[#This Row],[Employee Name]]))</f>
        <v>Singh</v>
      </c>
      <c r="Y4712" t="str">
        <f>Table1[[#This Row],[Department]]&amp;"-"&amp;Table1[[#This Row],[Employee ID]]</f>
        <v>Support-E02429</v>
      </c>
      <c r="Z4712" t="str">
        <f>LEFT(Table1[[#This Row],[Department]],3)</f>
        <v>Sup</v>
      </c>
      <c r="AA4712" t="str">
        <f>_xlfn.XLOOKUP(Table1[[#This Row],[Manager ID]],MANAGERS!A:A,MANAGERS!B:B)</f>
        <v>Manager_1</v>
      </c>
      <c r="AB4712" t="str" cm="1">
        <f t="array" ref="AB4712">_xlfn.XLOOKUP(Table1[[#This Row],[Manager ID]],Table2[[#All],[Manager ID]],Table2[[#All],[Department Head]])</f>
        <v>Support</v>
      </c>
      <c r="AC4712" s="2">
        <f>_xlfn.XLOOKUP(Table1[[#This Row],[City]],L:L,O:O)</f>
        <v>0.23685887225230964</v>
      </c>
      <c r="AD4712" t="str" cm="1">
        <f t="array" ref="AD4712">_xlfn.IFS(Table1[[#This Row],[Performance Score]]&gt;=90,"Excellent",Table1[[#This Row],[Performance Score]]&gt;=75,"Good",Table1[[#This Row],[Performance Score]]&gt;=60,"Average",Table1[[#This Row],[Performance Score]]&lt;=60,"Need Improvement")</f>
        <v>Average</v>
      </c>
      <c r="AE4712" t="str">
        <f>IF(AND(Table1[[#This Row],[Attendance %]]&gt;=80,(Table1[[#This Row],[Performance Score]]&gt;=80)),"Eligible","Not Eligible")</f>
        <v>Not Eligible</v>
      </c>
      <c r="AF4712" t="str">
        <f>IF(Table1[[#This Row],[Performance Score]]&gt;=80,"High Performer","Low Performer")</f>
        <v>Low Performer</v>
      </c>
      <c r="AG4712" t="str" cm="1">
        <f t="array" aca="1" ref="AG4712" ca="1">_xlfn.IFS(Table1[[#This Row],[Experience]]&lt;=3,"Junior",Table1[[#This Row],[Experience]]&lt;=7,"Mid Level",Table1[[#This Row],[Experience]]&gt;=7,"Senior")</f>
        <v>Mid Level</v>
      </c>
      <c r="AH4712" t="str">
        <f>IF(Table1[[#This Row],[Attendance %]]&gt;75,"OK","Below 75")</f>
        <v>Below 75</v>
      </c>
      <c r="AI4712" t="b">
        <f>ISBLANK(Table1[[#This Row],[Employee ID]])</f>
        <v>0</v>
      </c>
      <c r="AJ4712" t="b">
        <f>ISNUMBER(Table1[[#This Row],[Total Salary  ]])</f>
        <v>1</v>
      </c>
      <c r="AK4712" t="str">
        <f>IFERROR(_xlfn.XLOOKUP(Table1[[#This Row],[Manager ID]],MANAGERS!A:A,MANAGERS!B:B),"Not Found")</f>
        <v>Manager_1</v>
      </c>
    </row>
    <row r="4713" spans="1:37" x14ac:dyDescent="0.2">
      <c r="A4713" t="s">
        <v>580</v>
      </c>
      <c r="B4713" t="s">
        <v>71</v>
      </c>
      <c r="C4713" t="s">
        <v>15</v>
      </c>
      <c r="D4713" t="s">
        <v>16</v>
      </c>
      <c r="E4713" t="s">
        <v>26</v>
      </c>
      <c r="F4713" s="1">
        <v>44251</v>
      </c>
      <c r="G4713" s="1">
        <v>30102</v>
      </c>
      <c r="H4713">
        <v>28455</v>
      </c>
      <c r="I4713">
        <v>18009</v>
      </c>
      <c r="J4713">
        <v>93</v>
      </c>
      <c r="K4713">
        <v>88</v>
      </c>
      <c r="L4713" t="s">
        <v>53</v>
      </c>
      <c r="M4713">
        <v>104</v>
      </c>
      <c r="N4713">
        <f>Table1[[#This Row],[Basic Salary]]+Table1[[#This Row],[Bonus]]</f>
        <v>46464</v>
      </c>
      <c r="O4713" s="2">
        <f>Table1[[#This Row],[Bonus]]/Table1[[#This Row],[Basic Salary]]</f>
        <v>0.63289404322614651</v>
      </c>
      <c r="P4713">
        <f ca="1">DATEDIF(Table1[[#This Row],[Date of Birth]],TODAY(),"Y")</f>
        <v>44</v>
      </c>
      <c r="Q4713">
        <f ca="1">DATEDIF(Table1[[#This Row],[Joining Date]],TODAY(),"Y")</f>
        <v>5</v>
      </c>
      <c r="R4713" t="str">
        <f ca="1">IF(YEAR(Table1[[#This Row],[Joining Date]])=YEAR(TODAY()),"Yes","No")</f>
        <v>No</v>
      </c>
      <c r="S4713" t="str">
        <f ca="1">IF(Table1[[#This Row],[Experience]]&gt;5,"Yes","No")</f>
        <v>No</v>
      </c>
      <c r="T4713" t="str">
        <f>TEXT(Table1[[#This Row],[Joining Date]],"mmmm")</f>
        <v>February</v>
      </c>
      <c r="U4713" t="str">
        <f>TEXT(Table1[[#This Row],[Joining Date]],"yyyy")</f>
        <v>2021</v>
      </c>
      <c r="V4713" s="5">
        <f ca="1">TODAY()-Table1[[#This Row],[Joining Date]]</f>
        <v>1988</v>
      </c>
      <c r="W4713" t="str">
        <f>LEFT(Table1[[#This Row],[Employee Name]],FIND(" ",Table1[[#This Row],[Employee Name]])-1)</f>
        <v>Sneha</v>
      </c>
      <c r="X4713" t="str">
        <f>RIGHT(Table1[[#This Row],[Employee Name]],LEN(Table1[[#This Row],[Employee Name]])-FIND(" ",Table1[[#This Row],[Employee Name]]))</f>
        <v>Iyer</v>
      </c>
      <c r="Y4713" t="str">
        <f>Table1[[#This Row],[Department]]&amp;"-"&amp;Table1[[#This Row],[Employee ID]]</f>
        <v>HR-E00524</v>
      </c>
      <c r="Z4713" t="str">
        <f>LEFT(Table1[[#This Row],[Department]],3)</f>
        <v>HR</v>
      </c>
      <c r="AA4713" t="str">
        <f>_xlfn.XLOOKUP(Table1[[#This Row],[Manager ID]],MANAGERS!A:A,MANAGERS!B:B)</f>
        <v>Manager_4</v>
      </c>
      <c r="AB4713" t="str" cm="1">
        <f t="array" ref="AB4713">_xlfn.XLOOKUP(Table1[[#This Row],[Manager ID]],Table2[[#All],[Manager ID]],Table2[[#All],[Department Head]])</f>
        <v>Finance</v>
      </c>
      <c r="AC4713" s="2">
        <f>_xlfn.XLOOKUP(Table1[[#This Row],[City]],L:L,O:O)</f>
        <v>0.23685887225230964</v>
      </c>
      <c r="AD4713" t="str" cm="1">
        <f t="array" ref="AD4713">_xlfn.IFS(Table1[[#This Row],[Performance Score]]&gt;=90,"Excellent",Table1[[#This Row],[Performance Score]]&gt;=75,"Good",Table1[[#This Row],[Performance Score]]&gt;=60,"Average",Table1[[#This Row],[Performance Score]]&lt;=60,"Need Improvement")</f>
        <v>Good</v>
      </c>
      <c r="AE4713" t="str">
        <f>IF(AND(Table1[[#This Row],[Attendance %]]&gt;=80,(Table1[[#This Row],[Performance Score]]&gt;=80)),"Eligible","Not Eligible")</f>
        <v>Eligible</v>
      </c>
      <c r="AF4713" t="str">
        <f>IF(Table1[[#This Row],[Performance Score]]&gt;=80,"High Performer","Low Performer")</f>
        <v>High Performer</v>
      </c>
      <c r="AG4713" t="str" cm="1">
        <f t="array" aca="1" ref="AG4713" ca="1">_xlfn.IFS(Table1[[#This Row],[Experience]]&lt;=3,"Junior",Table1[[#This Row],[Experience]]&lt;=7,"Mid Level",Table1[[#This Row],[Experience]]&gt;=7,"Senior")</f>
        <v>Mid Level</v>
      </c>
      <c r="AH4713" t="str">
        <f>IF(Table1[[#This Row],[Attendance %]]&gt;75,"OK","Below 75")</f>
        <v>OK</v>
      </c>
      <c r="AI4713" t="b">
        <f>ISBLANK(Table1[[#This Row],[Employee ID]])</f>
        <v>0</v>
      </c>
      <c r="AJ4713" t="b">
        <f>ISNUMBER(Table1[[#This Row],[Total Salary  ]])</f>
        <v>1</v>
      </c>
      <c r="AK4713" t="str">
        <f>IFERROR(_xlfn.XLOOKUP(Table1[[#This Row],[Manager ID]],MANAGERS!A:A,MANAGERS!B:B),"Not Found")</f>
        <v>Manager_4</v>
      </c>
    </row>
    <row r="4714" spans="1:37" x14ac:dyDescent="0.2">
      <c r="A4714" t="s">
        <v>3852</v>
      </c>
      <c r="B4714" t="s">
        <v>57</v>
      </c>
      <c r="C4714" t="s">
        <v>21</v>
      </c>
      <c r="D4714" t="s">
        <v>33</v>
      </c>
      <c r="E4714" t="s">
        <v>17</v>
      </c>
      <c r="F4714" s="1">
        <v>42105</v>
      </c>
      <c r="G4714" s="1">
        <v>30662</v>
      </c>
      <c r="H4714">
        <v>29379</v>
      </c>
      <c r="I4714">
        <v>17076</v>
      </c>
      <c r="J4714">
        <v>83</v>
      </c>
      <c r="K4714">
        <v>90</v>
      </c>
      <c r="L4714" t="s">
        <v>34</v>
      </c>
      <c r="M4714">
        <v>118</v>
      </c>
      <c r="N4714">
        <f>Table1[[#This Row],[Basic Salary]]+Table1[[#This Row],[Bonus]]</f>
        <v>46455</v>
      </c>
      <c r="O4714" s="2">
        <f>Table1[[#This Row],[Bonus]]/Table1[[#This Row],[Basic Salary]]</f>
        <v>0.58123149188195655</v>
      </c>
      <c r="P4714">
        <f ca="1">DATEDIF(Table1[[#This Row],[Date of Birth]],TODAY(),"Y")</f>
        <v>42</v>
      </c>
      <c r="Q4714">
        <f ca="1">DATEDIF(Table1[[#This Row],[Joining Date]],TODAY(),"Y")</f>
        <v>11</v>
      </c>
      <c r="R4714" t="str">
        <f ca="1">IF(YEAR(Table1[[#This Row],[Joining Date]])=YEAR(TODAY()),"Yes","No")</f>
        <v>No</v>
      </c>
      <c r="S4714" t="str">
        <f ca="1">IF(Table1[[#This Row],[Experience]]&gt;5,"Yes","No")</f>
        <v>Yes</v>
      </c>
      <c r="T4714" t="str">
        <f>TEXT(Table1[[#This Row],[Joining Date]],"mmmm")</f>
        <v>April</v>
      </c>
      <c r="U4714" t="str">
        <f>TEXT(Table1[[#This Row],[Joining Date]],"yyyy")</f>
        <v>2015</v>
      </c>
      <c r="V4714" s="5">
        <f ca="1">TODAY()-Table1[[#This Row],[Joining Date]]</f>
        <v>4134</v>
      </c>
      <c r="W4714" t="str">
        <f>LEFT(Table1[[#This Row],[Employee Name]],FIND(" ",Table1[[#This Row],[Employee Name]])-1)</f>
        <v>Swathi</v>
      </c>
      <c r="X4714" t="str">
        <f>RIGHT(Table1[[#This Row],[Employee Name]],LEN(Table1[[#This Row],[Employee Name]])-FIND(" ",Table1[[#This Row],[Employee Name]]))</f>
        <v>Ramesh</v>
      </c>
      <c r="Y4714" t="str">
        <f>Table1[[#This Row],[Department]]&amp;"-"&amp;Table1[[#This Row],[Employee ID]]</f>
        <v>Marketing-E03796</v>
      </c>
      <c r="Z4714" t="str">
        <f>LEFT(Table1[[#This Row],[Department]],3)</f>
        <v>Mar</v>
      </c>
      <c r="AA4714" t="str">
        <f>_xlfn.XLOOKUP(Table1[[#This Row],[Manager ID]],MANAGERS!A:A,MANAGERS!B:B)</f>
        <v>Manager_18</v>
      </c>
      <c r="AB4714" t="str" cm="1">
        <f t="array" ref="AB4714">_xlfn.XLOOKUP(Table1[[#This Row],[Manager ID]],Table2[[#All],[Manager ID]],Table2[[#All],[Department Head]])</f>
        <v>Support</v>
      </c>
      <c r="AC4714" s="2">
        <f>_xlfn.XLOOKUP(Table1[[#This Row],[City]],L:L,O:O)</f>
        <v>0.24030340748661314</v>
      </c>
      <c r="AD4714" t="str" cm="1">
        <f t="array" ref="AD4714">_xlfn.IFS(Table1[[#This Row],[Performance Score]]&gt;=90,"Excellent",Table1[[#This Row],[Performance Score]]&gt;=75,"Good",Table1[[#This Row],[Performance Score]]&gt;=60,"Average",Table1[[#This Row],[Performance Score]]&lt;=60,"Need Improvement")</f>
        <v>Excellent</v>
      </c>
      <c r="AE4714" t="str">
        <f>IF(AND(Table1[[#This Row],[Attendance %]]&gt;=80,(Table1[[#This Row],[Performance Score]]&gt;=80)),"Eligible","Not Eligible")</f>
        <v>Eligible</v>
      </c>
      <c r="AF4714" t="str">
        <f>IF(Table1[[#This Row],[Performance Score]]&gt;=80,"High Performer","Low Performer")</f>
        <v>High Performer</v>
      </c>
      <c r="AG4714" t="str" cm="1">
        <f t="array" aca="1" ref="AG4714" ca="1">_xlfn.IFS(Table1[[#This Row],[Experience]]&lt;=3,"Junior",Table1[[#This Row],[Experience]]&lt;=7,"Mid Level",Table1[[#This Row],[Experience]]&gt;=7,"Senior")</f>
        <v>Senior</v>
      </c>
      <c r="AH4714" t="str">
        <f>IF(Table1[[#This Row],[Attendance %]]&gt;75,"OK","Below 75")</f>
        <v>OK</v>
      </c>
      <c r="AI4714" t="b">
        <f>ISBLANK(Table1[[#This Row],[Employee ID]])</f>
        <v>0</v>
      </c>
      <c r="AJ4714" t="b">
        <f>ISNUMBER(Table1[[#This Row],[Total Salary  ]])</f>
        <v>1</v>
      </c>
      <c r="AK4714" t="str">
        <f>IFERROR(_xlfn.XLOOKUP(Table1[[#This Row],[Manager ID]],MANAGERS!A:A,MANAGERS!B:B),"Not Found")</f>
        <v>Manager_18</v>
      </c>
    </row>
    <row r="4715" spans="1:37" x14ac:dyDescent="0.2">
      <c r="A4715" t="s">
        <v>3739</v>
      </c>
      <c r="B4715" t="s">
        <v>60</v>
      </c>
      <c r="C4715" t="s">
        <v>15</v>
      </c>
      <c r="D4715" t="s">
        <v>33</v>
      </c>
      <c r="E4715" t="s">
        <v>30</v>
      </c>
      <c r="F4715" s="1">
        <v>42189</v>
      </c>
      <c r="G4715" s="1">
        <v>31655</v>
      </c>
      <c r="H4715">
        <v>37670</v>
      </c>
      <c r="I4715">
        <v>8760</v>
      </c>
      <c r="J4715">
        <v>87</v>
      </c>
      <c r="K4715">
        <v>99</v>
      </c>
      <c r="L4715" t="s">
        <v>23</v>
      </c>
      <c r="M4715">
        <v>105</v>
      </c>
      <c r="N4715">
        <f>Table1[[#This Row],[Basic Salary]]+Table1[[#This Row],[Bonus]]</f>
        <v>46430</v>
      </c>
      <c r="O4715" s="2">
        <f>Table1[[#This Row],[Bonus]]/Table1[[#This Row],[Basic Salary]]</f>
        <v>0.23254579240775153</v>
      </c>
      <c r="P4715">
        <f ca="1">DATEDIF(Table1[[#This Row],[Date of Birth]],TODAY(),"Y")</f>
        <v>39</v>
      </c>
      <c r="Q4715">
        <f ca="1">DATEDIF(Table1[[#This Row],[Joining Date]],TODAY(),"Y")</f>
        <v>11</v>
      </c>
      <c r="R4715" t="str">
        <f ca="1">IF(YEAR(Table1[[#This Row],[Joining Date]])=YEAR(TODAY()),"Yes","No")</f>
        <v>No</v>
      </c>
      <c r="S4715" t="str">
        <f ca="1">IF(Table1[[#This Row],[Experience]]&gt;5,"Yes","No")</f>
        <v>Yes</v>
      </c>
      <c r="T4715" t="str">
        <f>TEXT(Table1[[#This Row],[Joining Date]],"mmmm")</f>
        <v>July</v>
      </c>
      <c r="U4715" t="str">
        <f>TEXT(Table1[[#This Row],[Joining Date]],"yyyy")</f>
        <v>2015</v>
      </c>
      <c r="V4715" s="5">
        <f ca="1">TODAY()-Table1[[#This Row],[Joining Date]]</f>
        <v>4050</v>
      </c>
      <c r="W4715" t="str">
        <f>LEFT(Table1[[#This Row],[Employee Name]],FIND(" ",Table1[[#This Row],[Employee Name]])-1)</f>
        <v>Gayathri</v>
      </c>
      <c r="X4715" t="str">
        <f>RIGHT(Table1[[#This Row],[Employee Name]],LEN(Table1[[#This Row],[Employee Name]])-FIND(" ",Table1[[#This Row],[Employee Name]]))</f>
        <v>Iyer</v>
      </c>
      <c r="Y4715" t="str">
        <f>Table1[[#This Row],[Department]]&amp;"-"&amp;Table1[[#This Row],[Employee ID]]</f>
        <v>Marketing-E03683</v>
      </c>
      <c r="Z4715" t="str">
        <f>LEFT(Table1[[#This Row],[Department]],3)</f>
        <v>Mar</v>
      </c>
      <c r="AA4715" t="str">
        <f>_xlfn.XLOOKUP(Table1[[#This Row],[Manager ID]],MANAGERS!A:A,MANAGERS!B:B)</f>
        <v>Manager_5</v>
      </c>
      <c r="AB4715" t="str" cm="1">
        <f t="array" ref="AB4715">_xlfn.XLOOKUP(Table1[[#This Row],[Manager ID]],Table2[[#All],[Manager ID]],Table2[[#All],[Department Head]])</f>
        <v>Sales</v>
      </c>
      <c r="AC4715" s="2">
        <f>_xlfn.XLOOKUP(Table1[[#This Row],[City]],L:L,O:O)</f>
        <v>0.23486488519629886</v>
      </c>
      <c r="AD4715" t="str" cm="1">
        <f t="array" ref="AD4715">_xlfn.IFS(Table1[[#This Row],[Performance Score]]&gt;=90,"Excellent",Table1[[#This Row],[Performance Score]]&gt;=75,"Good",Table1[[#This Row],[Performance Score]]&gt;=60,"Average",Table1[[#This Row],[Performance Score]]&lt;=60,"Need Improvement")</f>
        <v>Excellent</v>
      </c>
      <c r="AE4715" t="str">
        <f>IF(AND(Table1[[#This Row],[Attendance %]]&gt;=80,(Table1[[#This Row],[Performance Score]]&gt;=80)),"Eligible","Not Eligible")</f>
        <v>Eligible</v>
      </c>
      <c r="AF4715" t="str">
        <f>IF(Table1[[#This Row],[Performance Score]]&gt;=80,"High Performer","Low Performer")</f>
        <v>High Performer</v>
      </c>
      <c r="AG4715" t="str" cm="1">
        <f t="array" aca="1" ref="AG4715" ca="1">_xlfn.IFS(Table1[[#This Row],[Experience]]&lt;=3,"Junior",Table1[[#This Row],[Experience]]&lt;=7,"Mid Level",Table1[[#This Row],[Experience]]&gt;=7,"Senior")</f>
        <v>Senior</v>
      </c>
      <c r="AH4715" t="str">
        <f>IF(Table1[[#This Row],[Attendance %]]&gt;75,"OK","Below 75")</f>
        <v>OK</v>
      </c>
      <c r="AI4715" t="b">
        <f>ISBLANK(Table1[[#This Row],[Employee ID]])</f>
        <v>0</v>
      </c>
      <c r="AJ4715" t="b">
        <f>ISNUMBER(Table1[[#This Row],[Total Salary  ]])</f>
        <v>1</v>
      </c>
      <c r="AK4715" t="str">
        <f>IFERROR(_xlfn.XLOOKUP(Table1[[#This Row],[Manager ID]],MANAGERS!A:A,MANAGERS!B:B),"Not Found")</f>
        <v>Manager_5</v>
      </c>
    </row>
    <row r="4716" spans="1:37" x14ac:dyDescent="0.2">
      <c r="A4716" t="s">
        <v>4198</v>
      </c>
      <c r="B4716" t="s">
        <v>129</v>
      </c>
      <c r="C4716" t="s">
        <v>21</v>
      </c>
      <c r="D4716" t="s">
        <v>40</v>
      </c>
      <c r="E4716" t="s">
        <v>30</v>
      </c>
      <c r="F4716" s="1">
        <v>44707</v>
      </c>
      <c r="G4716" s="1">
        <v>34039</v>
      </c>
      <c r="H4716">
        <v>30287</v>
      </c>
      <c r="I4716">
        <v>16132</v>
      </c>
      <c r="J4716">
        <v>92</v>
      </c>
      <c r="K4716">
        <v>54</v>
      </c>
      <c r="L4716" t="s">
        <v>31</v>
      </c>
      <c r="M4716">
        <v>111</v>
      </c>
      <c r="N4716">
        <f>Table1[[#This Row],[Basic Salary]]+Table1[[#This Row],[Bonus]]</f>
        <v>46419</v>
      </c>
      <c r="O4716" s="2">
        <f>Table1[[#This Row],[Bonus]]/Table1[[#This Row],[Basic Salary]]</f>
        <v>0.53263776537788488</v>
      </c>
      <c r="P4716">
        <f ca="1">DATEDIF(Table1[[#This Row],[Date of Birth]],TODAY(),"Y")</f>
        <v>33</v>
      </c>
      <c r="Q4716">
        <f ca="1">DATEDIF(Table1[[#This Row],[Joining Date]],TODAY(),"Y")</f>
        <v>4</v>
      </c>
      <c r="R4716" t="str">
        <f ca="1">IF(YEAR(Table1[[#This Row],[Joining Date]])=YEAR(TODAY()),"Yes","No")</f>
        <v>No</v>
      </c>
      <c r="S4716" t="str">
        <f ca="1">IF(Table1[[#This Row],[Experience]]&gt;5,"Yes","No")</f>
        <v>No</v>
      </c>
      <c r="T4716" t="str">
        <f>TEXT(Table1[[#This Row],[Joining Date]],"mmmm")</f>
        <v>May</v>
      </c>
      <c r="U4716" t="str">
        <f>TEXT(Table1[[#This Row],[Joining Date]],"yyyy")</f>
        <v>2022</v>
      </c>
      <c r="V4716" s="5">
        <f ca="1">TODAY()-Table1[[#This Row],[Joining Date]]</f>
        <v>1532</v>
      </c>
      <c r="W4716" t="str">
        <f>LEFT(Table1[[#This Row],[Employee Name]],FIND(" ",Table1[[#This Row],[Employee Name]])-1)</f>
        <v>Aarav</v>
      </c>
      <c r="X4716" t="str">
        <f>RIGHT(Table1[[#This Row],[Employee Name]],LEN(Table1[[#This Row],[Employee Name]])-FIND(" ",Table1[[#This Row],[Employee Name]]))</f>
        <v>Sharma</v>
      </c>
      <c r="Y4716" t="str">
        <f>Table1[[#This Row],[Department]]&amp;"-"&amp;Table1[[#This Row],[Employee ID]]</f>
        <v>IT-E04142</v>
      </c>
      <c r="Z4716" t="str">
        <f>LEFT(Table1[[#This Row],[Department]],3)</f>
        <v>IT</v>
      </c>
      <c r="AA4716" t="str">
        <f>_xlfn.XLOOKUP(Table1[[#This Row],[Manager ID]],MANAGERS!A:A,MANAGERS!B:B)</f>
        <v>Manager_11</v>
      </c>
      <c r="AB4716" t="str" cm="1">
        <f t="array" ref="AB4716">_xlfn.XLOOKUP(Table1[[#This Row],[Manager ID]],Table2[[#All],[Manager ID]],Table2[[#All],[Department Head]])</f>
        <v>Marketing</v>
      </c>
      <c r="AC4716" s="2">
        <f>_xlfn.XLOOKUP(Table1[[#This Row],[City]],L:L,O:O)</f>
        <v>0.241864189087755</v>
      </c>
      <c r="AD4716" t="str" cm="1">
        <f t="array" ref="AD4716">_xlfn.IFS(Table1[[#This Row],[Performance Score]]&gt;=90,"Excellent",Table1[[#This Row],[Performance Score]]&gt;=75,"Good",Table1[[#This Row],[Performance Score]]&gt;=60,"Average",Table1[[#This Row],[Performance Score]]&lt;=60,"Need Improvement")</f>
        <v>Need Improvement</v>
      </c>
      <c r="AE4716" t="str">
        <f>IF(AND(Table1[[#This Row],[Attendance %]]&gt;=80,(Table1[[#This Row],[Performance Score]]&gt;=80)),"Eligible","Not Eligible")</f>
        <v>Not Eligible</v>
      </c>
      <c r="AF4716" t="str">
        <f>IF(Table1[[#This Row],[Performance Score]]&gt;=80,"High Performer","Low Performer")</f>
        <v>Low Performer</v>
      </c>
      <c r="AG4716" t="str" cm="1">
        <f t="array" aca="1" ref="AG4716" ca="1">_xlfn.IFS(Table1[[#This Row],[Experience]]&lt;=3,"Junior",Table1[[#This Row],[Experience]]&lt;=7,"Mid Level",Table1[[#This Row],[Experience]]&gt;=7,"Senior")</f>
        <v>Mid Level</v>
      </c>
      <c r="AH4716" t="str">
        <f>IF(Table1[[#This Row],[Attendance %]]&gt;75,"OK","Below 75")</f>
        <v>OK</v>
      </c>
      <c r="AI4716" t="b">
        <f>ISBLANK(Table1[[#This Row],[Employee ID]])</f>
        <v>0</v>
      </c>
      <c r="AJ4716" t="b">
        <f>ISNUMBER(Table1[[#This Row],[Total Salary  ]])</f>
        <v>1</v>
      </c>
      <c r="AK4716" t="str">
        <f>IFERROR(_xlfn.XLOOKUP(Table1[[#This Row],[Manager ID]],MANAGERS!A:A,MANAGERS!B:B),"Not Found")</f>
        <v>Manager_11</v>
      </c>
    </row>
    <row r="4717" spans="1:37" x14ac:dyDescent="0.2">
      <c r="A4717" t="s">
        <v>3233</v>
      </c>
      <c r="B4717" t="s">
        <v>77</v>
      </c>
      <c r="C4717" t="s">
        <v>15</v>
      </c>
      <c r="D4717" t="s">
        <v>81</v>
      </c>
      <c r="E4717" t="s">
        <v>30</v>
      </c>
      <c r="F4717" s="1">
        <v>45997</v>
      </c>
      <c r="G4717" s="1">
        <v>30198</v>
      </c>
      <c r="H4717">
        <v>37772</v>
      </c>
      <c r="I4717">
        <v>8646</v>
      </c>
      <c r="J4717">
        <v>71</v>
      </c>
      <c r="K4717">
        <v>68</v>
      </c>
      <c r="L4717" t="s">
        <v>37</v>
      </c>
      <c r="M4717">
        <v>118</v>
      </c>
      <c r="N4717">
        <f>Table1[[#This Row],[Basic Salary]]+Table1[[#This Row],[Bonus]]</f>
        <v>46418</v>
      </c>
      <c r="O4717" s="2">
        <f>Table1[[#This Row],[Bonus]]/Table1[[#This Row],[Basic Salary]]</f>
        <v>0.22889971407391718</v>
      </c>
      <c r="P4717">
        <f ca="1">DATEDIF(Table1[[#This Row],[Date of Birth]],TODAY(),"Y")</f>
        <v>43</v>
      </c>
      <c r="Q4717">
        <f ca="1">DATEDIF(Table1[[#This Row],[Joining Date]],TODAY(),"Y")</f>
        <v>0</v>
      </c>
      <c r="R4717" t="str">
        <f ca="1">IF(YEAR(Table1[[#This Row],[Joining Date]])=YEAR(TODAY()),"Yes","No")</f>
        <v>No</v>
      </c>
      <c r="S4717" t="str">
        <f ca="1">IF(Table1[[#This Row],[Experience]]&gt;5,"Yes","No")</f>
        <v>No</v>
      </c>
      <c r="T4717" t="str">
        <f>TEXT(Table1[[#This Row],[Joining Date]],"mmmm")</f>
        <v>December</v>
      </c>
      <c r="U4717" t="str">
        <f>TEXT(Table1[[#This Row],[Joining Date]],"yyyy")</f>
        <v>2025</v>
      </c>
      <c r="V4717" s="5">
        <f ca="1">TODAY()-Table1[[#This Row],[Joining Date]]</f>
        <v>242</v>
      </c>
      <c r="W4717" t="str">
        <f>LEFT(Table1[[#This Row],[Employee Name]],FIND(" ",Table1[[#This Row],[Employee Name]])-1)</f>
        <v>Rohan</v>
      </c>
      <c r="X4717" t="str">
        <f>RIGHT(Table1[[#This Row],[Employee Name]],LEN(Table1[[#This Row],[Employee Name]])-FIND(" ",Table1[[#This Row],[Employee Name]]))</f>
        <v>Gupta</v>
      </c>
      <c r="Y4717" t="str">
        <f>Table1[[#This Row],[Department]]&amp;"-"&amp;Table1[[#This Row],[Employee ID]]</f>
        <v>Sales-E03177</v>
      </c>
      <c r="Z4717" t="str">
        <f>LEFT(Table1[[#This Row],[Department]],3)</f>
        <v>Sal</v>
      </c>
      <c r="AA4717" t="str">
        <f>_xlfn.XLOOKUP(Table1[[#This Row],[Manager ID]],MANAGERS!A:A,MANAGERS!B:B)</f>
        <v>Manager_18</v>
      </c>
      <c r="AB4717" t="str" cm="1">
        <f t="array" ref="AB4717">_xlfn.XLOOKUP(Table1[[#This Row],[Manager ID]],Table2[[#All],[Manager ID]],Table2[[#All],[Department Head]])</f>
        <v>Support</v>
      </c>
      <c r="AC4717" s="2">
        <f>_xlfn.XLOOKUP(Table1[[#This Row],[City]],L:L,O:O)</f>
        <v>0.24036902712549932</v>
      </c>
      <c r="AD4717" t="str" cm="1">
        <f t="array" ref="AD4717">_xlfn.IFS(Table1[[#This Row],[Performance Score]]&gt;=90,"Excellent",Table1[[#This Row],[Performance Score]]&gt;=75,"Good",Table1[[#This Row],[Performance Score]]&gt;=60,"Average",Table1[[#This Row],[Performance Score]]&lt;=60,"Need Improvement")</f>
        <v>Average</v>
      </c>
      <c r="AE4717" t="str">
        <f>IF(AND(Table1[[#This Row],[Attendance %]]&gt;=80,(Table1[[#This Row],[Performance Score]]&gt;=80)),"Eligible","Not Eligible")</f>
        <v>Not Eligible</v>
      </c>
      <c r="AF4717" t="str">
        <f>IF(Table1[[#This Row],[Performance Score]]&gt;=80,"High Performer","Low Performer")</f>
        <v>Low Performer</v>
      </c>
      <c r="AG4717" t="str" cm="1">
        <f t="array" aca="1" ref="AG4717" ca="1">_xlfn.IFS(Table1[[#This Row],[Experience]]&lt;=3,"Junior",Table1[[#This Row],[Experience]]&lt;=7,"Mid Level",Table1[[#This Row],[Experience]]&gt;=7,"Senior")</f>
        <v>Junior</v>
      </c>
      <c r="AH4717" t="str">
        <f>IF(Table1[[#This Row],[Attendance %]]&gt;75,"OK","Below 75")</f>
        <v>Below 75</v>
      </c>
      <c r="AI4717" t="b">
        <f>ISBLANK(Table1[[#This Row],[Employee ID]])</f>
        <v>0</v>
      </c>
      <c r="AJ4717" t="b">
        <f>ISNUMBER(Table1[[#This Row],[Total Salary  ]])</f>
        <v>1</v>
      </c>
      <c r="AK4717" t="str">
        <f>IFERROR(_xlfn.XLOOKUP(Table1[[#This Row],[Manager ID]],MANAGERS!A:A,MANAGERS!B:B),"Not Found")</f>
        <v>Manager_18</v>
      </c>
    </row>
    <row r="4718" spans="1:37" x14ac:dyDescent="0.2">
      <c r="A4718" t="s">
        <v>3736</v>
      </c>
      <c r="B4718" t="s">
        <v>45</v>
      </c>
      <c r="C4718" t="s">
        <v>15</v>
      </c>
      <c r="D4718" t="s">
        <v>25</v>
      </c>
      <c r="E4718" t="s">
        <v>17</v>
      </c>
      <c r="F4718" s="1">
        <v>44945</v>
      </c>
      <c r="G4718" s="1">
        <v>40871</v>
      </c>
      <c r="H4718">
        <v>41197</v>
      </c>
      <c r="I4718">
        <v>5217</v>
      </c>
      <c r="J4718">
        <v>98</v>
      </c>
      <c r="K4718">
        <v>45</v>
      </c>
      <c r="L4718" t="s">
        <v>37</v>
      </c>
      <c r="M4718">
        <v>119</v>
      </c>
      <c r="N4718">
        <f>Table1[[#This Row],[Basic Salary]]+Table1[[#This Row],[Bonus]]</f>
        <v>46414</v>
      </c>
      <c r="O4718" s="2">
        <f>Table1[[#This Row],[Bonus]]/Table1[[#This Row],[Basic Salary]]</f>
        <v>0.12663543461902566</v>
      </c>
      <c r="P4718">
        <f ca="1">DATEDIF(Table1[[#This Row],[Date of Birth]],TODAY(),"Y")</f>
        <v>14</v>
      </c>
      <c r="Q4718">
        <f ca="1">DATEDIF(Table1[[#This Row],[Joining Date]],TODAY(),"Y")</f>
        <v>3</v>
      </c>
      <c r="R4718" t="str">
        <f ca="1">IF(YEAR(Table1[[#This Row],[Joining Date]])=YEAR(TODAY()),"Yes","No")</f>
        <v>No</v>
      </c>
      <c r="S4718" t="str">
        <f ca="1">IF(Table1[[#This Row],[Experience]]&gt;5,"Yes","No")</f>
        <v>No</v>
      </c>
      <c r="T4718" t="str">
        <f>TEXT(Table1[[#This Row],[Joining Date]],"mmmm")</f>
        <v>January</v>
      </c>
      <c r="U4718" t="str">
        <f>TEXT(Table1[[#This Row],[Joining Date]],"yyyy")</f>
        <v>2023</v>
      </c>
      <c r="V4718" s="5">
        <f ca="1">TODAY()-Table1[[#This Row],[Joining Date]]</f>
        <v>1294</v>
      </c>
      <c r="W4718" t="str">
        <f>LEFT(Table1[[#This Row],[Employee Name]],FIND(" ",Table1[[#This Row],[Employee Name]])-1)</f>
        <v>Ananya</v>
      </c>
      <c r="X4718" t="str">
        <f>RIGHT(Table1[[#This Row],[Employee Name]],LEN(Table1[[#This Row],[Employee Name]])-FIND(" ",Table1[[#This Row],[Employee Name]]))</f>
        <v>Rao</v>
      </c>
      <c r="Y4718" t="str">
        <f>Table1[[#This Row],[Department]]&amp;"-"&amp;Table1[[#This Row],[Employee ID]]</f>
        <v>Finance-E03680</v>
      </c>
      <c r="Z4718" t="str">
        <f>LEFT(Table1[[#This Row],[Department]],3)</f>
        <v>Fin</v>
      </c>
      <c r="AA4718" t="str">
        <f>_xlfn.XLOOKUP(Table1[[#This Row],[Manager ID]],MANAGERS!A:A,MANAGERS!B:B)</f>
        <v>Manager_19</v>
      </c>
      <c r="AB4718" t="str" cm="1">
        <f t="array" ref="AB4718">_xlfn.XLOOKUP(Table1[[#This Row],[Manager ID]],Table2[[#All],[Manager ID]],Table2[[#All],[Department Head]])</f>
        <v>Support</v>
      </c>
      <c r="AC4718" s="2">
        <f>_xlfn.XLOOKUP(Table1[[#This Row],[City]],L:L,O:O)</f>
        <v>0.24036902712549932</v>
      </c>
      <c r="AD4718" t="str" cm="1">
        <f t="array" ref="AD4718">_xlfn.IFS(Table1[[#This Row],[Performance Score]]&gt;=90,"Excellent",Table1[[#This Row],[Performance Score]]&gt;=75,"Good",Table1[[#This Row],[Performance Score]]&gt;=60,"Average",Table1[[#This Row],[Performance Score]]&lt;=60,"Need Improvement")</f>
        <v>Need Improvement</v>
      </c>
      <c r="AE4718" t="str">
        <f>IF(AND(Table1[[#This Row],[Attendance %]]&gt;=80,(Table1[[#This Row],[Performance Score]]&gt;=80)),"Eligible","Not Eligible")</f>
        <v>Not Eligible</v>
      </c>
      <c r="AF4718" t="str">
        <f>IF(Table1[[#This Row],[Performance Score]]&gt;=80,"High Performer","Low Performer")</f>
        <v>Low Performer</v>
      </c>
      <c r="AG4718" t="str" cm="1">
        <f t="array" aca="1" ref="AG4718" ca="1">_xlfn.IFS(Table1[[#This Row],[Experience]]&lt;=3,"Junior",Table1[[#This Row],[Experience]]&lt;=7,"Mid Level",Table1[[#This Row],[Experience]]&gt;=7,"Senior")</f>
        <v>Junior</v>
      </c>
      <c r="AH4718" t="str">
        <f>IF(Table1[[#This Row],[Attendance %]]&gt;75,"OK","Below 75")</f>
        <v>OK</v>
      </c>
      <c r="AI4718" t="b">
        <f>ISBLANK(Table1[[#This Row],[Employee ID]])</f>
        <v>0</v>
      </c>
      <c r="AJ4718" t="b">
        <f>ISNUMBER(Table1[[#This Row],[Total Salary  ]])</f>
        <v>1</v>
      </c>
      <c r="AK4718" t="str">
        <f>IFERROR(_xlfn.XLOOKUP(Table1[[#This Row],[Manager ID]],MANAGERS!A:A,MANAGERS!B:B),"Not Found")</f>
        <v>Manager_19</v>
      </c>
    </row>
    <row r="4719" spans="1:37" x14ac:dyDescent="0.2">
      <c r="A4719" t="s">
        <v>1207</v>
      </c>
      <c r="B4719" t="s">
        <v>42</v>
      </c>
      <c r="C4719" t="s">
        <v>21</v>
      </c>
      <c r="D4719" t="s">
        <v>81</v>
      </c>
      <c r="E4719" t="s">
        <v>65</v>
      </c>
      <c r="F4719" s="1">
        <v>45197</v>
      </c>
      <c r="G4719" s="1">
        <v>34372</v>
      </c>
      <c r="H4719">
        <v>41030</v>
      </c>
      <c r="I4719">
        <v>5315</v>
      </c>
      <c r="J4719">
        <v>80</v>
      </c>
      <c r="K4719">
        <v>84</v>
      </c>
      <c r="L4719" t="s">
        <v>53</v>
      </c>
      <c r="M4719">
        <v>111</v>
      </c>
      <c r="N4719">
        <f>Table1[[#This Row],[Basic Salary]]+Table1[[#This Row],[Bonus]]</f>
        <v>46345</v>
      </c>
      <c r="O4719" s="2">
        <f>Table1[[#This Row],[Bonus]]/Table1[[#This Row],[Basic Salary]]</f>
        <v>0.1295393614428467</v>
      </c>
      <c r="P4719">
        <f ca="1">DATEDIF(Table1[[#This Row],[Date of Birth]],TODAY(),"Y")</f>
        <v>32</v>
      </c>
      <c r="Q4719">
        <f ca="1">DATEDIF(Table1[[#This Row],[Joining Date]],TODAY(),"Y")</f>
        <v>2</v>
      </c>
      <c r="R4719" t="str">
        <f ca="1">IF(YEAR(Table1[[#This Row],[Joining Date]])=YEAR(TODAY()),"Yes","No")</f>
        <v>No</v>
      </c>
      <c r="S4719" t="str">
        <f ca="1">IF(Table1[[#This Row],[Experience]]&gt;5,"Yes","No")</f>
        <v>No</v>
      </c>
      <c r="T4719" t="str">
        <f>TEXT(Table1[[#This Row],[Joining Date]],"mmmm")</f>
        <v>September</v>
      </c>
      <c r="U4719" t="str">
        <f>TEXT(Table1[[#This Row],[Joining Date]],"yyyy")</f>
        <v>2023</v>
      </c>
      <c r="V4719" s="5">
        <f ca="1">TODAY()-Table1[[#This Row],[Joining Date]]</f>
        <v>1042</v>
      </c>
      <c r="W4719" t="str">
        <f>LEFT(Table1[[#This Row],[Employee Name]],FIND(" ",Table1[[#This Row],[Employee Name]])-1)</f>
        <v>Krishna</v>
      </c>
      <c r="X4719" t="str">
        <f>RIGHT(Table1[[#This Row],[Employee Name]],LEN(Table1[[#This Row],[Employee Name]])-FIND(" ",Table1[[#This Row],[Employee Name]]))</f>
        <v>Chaitanya</v>
      </c>
      <c r="Y4719" t="str">
        <f>Table1[[#This Row],[Department]]&amp;"-"&amp;Table1[[#This Row],[Employee ID]]</f>
        <v>Sales-E01151</v>
      </c>
      <c r="Z4719" t="str">
        <f>LEFT(Table1[[#This Row],[Department]],3)</f>
        <v>Sal</v>
      </c>
      <c r="AA4719" t="str">
        <f>_xlfn.XLOOKUP(Table1[[#This Row],[Manager ID]],MANAGERS!A:A,MANAGERS!B:B)</f>
        <v>Manager_11</v>
      </c>
      <c r="AB4719" t="str" cm="1">
        <f t="array" ref="AB4719">_xlfn.XLOOKUP(Table1[[#This Row],[Manager ID]],Table2[[#All],[Manager ID]],Table2[[#All],[Department Head]])</f>
        <v>Marketing</v>
      </c>
      <c r="AC4719" s="2">
        <f>_xlfn.XLOOKUP(Table1[[#This Row],[City]],L:L,O:O)</f>
        <v>0.23685887225230964</v>
      </c>
      <c r="AD4719" t="str" cm="1">
        <f t="array" ref="AD4719">_xlfn.IFS(Table1[[#This Row],[Performance Score]]&gt;=90,"Excellent",Table1[[#This Row],[Performance Score]]&gt;=75,"Good",Table1[[#This Row],[Performance Score]]&gt;=60,"Average",Table1[[#This Row],[Performance Score]]&lt;=60,"Need Improvement")</f>
        <v>Good</v>
      </c>
      <c r="AE4719" t="str">
        <f>IF(AND(Table1[[#This Row],[Attendance %]]&gt;=80,(Table1[[#This Row],[Performance Score]]&gt;=80)),"Eligible","Not Eligible")</f>
        <v>Eligible</v>
      </c>
      <c r="AF4719" t="str">
        <f>IF(Table1[[#This Row],[Performance Score]]&gt;=80,"High Performer","Low Performer")</f>
        <v>High Performer</v>
      </c>
      <c r="AG4719" t="str" cm="1">
        <f t="array" aca="1" ref="AG4719" ca="1">_xlfn.IFS(Table1[[#This Row],[Experience]]&lt;=3,"Junior",Table1[[#This Row],[Experience]]&lt;=7,"Mid Level",Table1[[#This Row],[Experience]]&gt;=7,"Senior")</f>
        <v>Junior</v>
      </c>
      <c r="AH4719" t="str">
        <f>IF(Table1[[#This Row],[Attendance %]]&gt;75,"OK","Below 75")</f>
        <v>OK</v>
      </c>
      <c r="AI4719" t="b">
        <f>ISBLANK(Table1[[#This Row],[Employee ID]])</f>
        <v>0</v>
      </c>
      <c r="AJ4719" t="b">
        <f>ISNUMBER(Table1[[#This Row],[Total Salary  ]])</f>
        <v>1</v>
      </c>
      <c r="AK4719" t="str">
        <f>IFERROR(_xlfn.XLOOKUP(Table1[[#This Row],[Manager ID]],MANAGERS!A:A,MANAGERS!B:B),"Not Found")</f>
        <v>Manager_11</v>
      </c>
    </row>
    <row r="4720" spans="1:37" x14ac:dyDescent="0.2">
      <c r="A4720" t="s">
        <v>4908</v>
      </c>
      <c r="B4720" t="s">
        <v>14</v>
      </c>
      <c r="C4720" t="s">
        <v>21</v>
      </c>
      <c r="D4720" t="s">
        <v>81</v>
      </c>
      <c r="E4720" t="s">
        <v>51</v>
      </c>
      <c r="F4720" s="1">
        <v>45822</v>
      </c>
      <c r="G4720" s="1">
        <v>32289</v>
      </c>
      <c r="H4720">
        <v>32777</v>
      </c>
      <c r="I4720">
        <v>13530</v>
      </c>
      <c r="J4720">
        <v>64</v>
      </c>
      <c r="K4720">
        <v>83</v>
      </c>
      <c r="L4720" t="s">
        <v>31</v>
      </c>
      <c r="M4720">
        <v>111</v>
      </c>
      <c r="N4720">
        <f>Table1[[#This Row],[Basic Salary]]+Table1[[#This Row],[Bonus]]</f>
        <v>46307</v>
      </c>
      <c r="O4720" s="2">
        <f>Table1[[#This Row],[Bonus]]/Table1[[#This Row],[Basic Salary]]</f>
        <v>0.41278945602099032</v>
      </c>
      <c r="P4720">
        <f ca="1">DATEDIF(Table1[[#This Row],[Date of Birth]],TODAY(),"Y")</f>
        <v>38</v>
      </c>
      <c r="Q4720">
        <f ca="1">DATEDIF(Table1[[#This Row],[Joining Date]],TODAY(),"Y")</f>
        <v>1</v>
      </c>
      <c r="R4720" t="str">
        <f ca="1">IF(YEAR(Table1[[#This Row],[Joining Date]])=YEAR(TODAY()),"Yes","No")</f>
        <v>No</v>
      </c>
      <c r="S4720" t="str">
        <f ca="1">IF(Table1[[#This Row],[Experience]]&gt;5,"Yes","No")</f>
        <v>No</v>
      </c>
      <c r="T4720" t="str">
        <f>TEXT(Table1[[#This Row],[Joining Date]],"mmmm")</f>
        <v>June</v>
      </c>
      <c r="U4720" t="str">
        <f>TEXT(Table1[[#This Row],[Joining Date]],"yyyy")</f>
        <v>2025</v>
      </c>
      <c r="V4720" s="5">
        <f ca="1">TODAY()-Table1[[#This Row],[Joining Date]]</f>
        <v>417</v>
      </c>
      <c r="W4720" t="str">
        <f>LEFT(Table1[[#This Row],[Employee Name]],FIND(" ",Table1[[#This Row],[Employee Name]])-1)</f>
        <v>Nisha</v>
      </c>
      <c r="X4720" t="str">
        <f>RIGHT(Table1[[#This Row],[Employee Name]],LEN(Table1[[#This Row],[Employee Name]])-FIND(" ",Table1[[#This Row],[Employee Name]]))</f>
        <v>Kapoor</v>
      </c>
      <c r="Y4720" t="str">
        <f>Table1[[#This Row],[Department]]&amp;"-"&amp;Table1[[#This Row],[Employee ID]]</f>
        <v>Sales-E04852</v>
      </c>
      <c r="Z4720" t="str">
        <f>LEFT(Table1[[#This Row],[Department]],3)</f>
        <v>Sal</v>
      </c>
      <c r="AA4720" t="str">
        <f>_xlfn.XLOOKUP(Table1[[#This Row],[Manager ID]],MANAGERS!A:A,MANAGERS!B:B)</f>
        <v>Manager_11</v>
      </c>
      <c r="AB4720" t="str" cm="1">
        <f t="array" ref="AB4720">_xlfn.XLOOKUP(Table1[[#This Row],[Manager ID]],Table2[[#All],[Manager ID]],Table2[[#All],[Department Head]])</f>
        <v>Marketing</v>
      </c>
      <c r="AC4720" s="2">
        <f>_xlfn.XLOOKUP(Table1[[#This Row],[City]],L:L,O:O)</f>
        <v>0.241864189087755</v>
      </c>
      <c r="AD4720" t="str" cm="1">
        <f t="array" ref="AD4720">_xlfn.IFS(Table1[[#This Row],[Performance Score]]&gt;=90,"Excellent",Table1[[#This Row],[Performance Score]]&gt;=75,"Good",Table1[[#This Row],[Performance Score]]&gt;=60,"Average",Table1[[#This Row],[Performance Score]]&lt;=60,"Need Improvement")</f>
        <v>Good</v>
      </c>
      <c r="AE4720" t="str">
        <f>IF(AND(Table1[[#This Row],[Attendance %]]&gt;=80,(Table1[[#This Row],[Performance Score]]&gt;=80)),"Eligible","Not Eligible")</f>
        <v>Not Eligible</v>
      </c>
      <c r="AF4720" t="str">
        <f>IF(Table1[[#This Row],[Performance Score]]&gt;=80,"High Performer","Low Performer")</f>
        <v>High Performer</v>
      </c>
      <c r="AG4720" t="str" cm="1">
        <f t="array" aca="1" ref="AG4720" ca="1">_xlfn.IFS(Table1[[#This Row],[Experience]]&lt;=3,"Junior",Table1[[#This Row],[Experience]]&lt;=7,"Mid Level",Table1[[#This Row],[Experience]]&gt;=7,"Senior")</f>
        <v>Junior</v>
      </c>
      <c r="AH4720" t="str">
        <f>IF(Table1[[#This Row],[Attendance %]]&gt;75,"OK","Below 75")</f>
        <v>Below 75</v>
      </c>
      <c r="AI4720" t="b">
        <f>ISBLANK(Table1[[#This Row],[Employee ID]])</f>
        <v>0</v>
      </c>
      <c r="AJ4720" t="b">
        <f>ISNUMBER(Table1[[#This Row],[Total Salary  ]])</f>
        <v>1</v>
      </c>
      <c r="AK4720" t="str">
        <f>IFERROR(_xlfn.XLOOKUP(Table1[[#This Row],[Manager ID]],MANAGERS!A:A,MANAGERS!B:B),"Not Found")</f>
        <v>Manager_11</v>
      </c>
    </row>
    <row r="4721" spans="1:37" x14ac:dyDescent="0.2">
      <c r="A4721" t="s">
        <v>2577</v>
      </c>
      <c r="B4721" t="s">
        <v>60</v>
      </c>
      <c r="C4721" t="s">
        <v>15</v>
      </c>
      <c r="D4721" t="s">
        <v>25</v>
      </c>
      <c r="E4721" t="s">
        <v>22</v>
      </c>
      <c r="F4721" s="1">
        <v>44849</v>
      </c>
      <c r="G4721" s="1">
        <v>36682</v>
      </c>
      <c r="H4721">
        <v>32691</v>
      </c>
      <c r="I4721">
        <v>13597</v>
      </c>
      <c r="J4721">
        <v>95</v>
      </c>
      <c r="K4721">
        <v>67</v>
      </c>
      <c r="L4721" t="s">
        <v>34</v>
      </c>
      <c r="M4721">
        <v>103</v>
      </c>
      <c r="N4721">
        <f>Table1[[#This Row],[Basic Salary]]+Table1[[#This Row],[Bonus]]</f>
        <v>46288</v>
      </c>
      <c r="O4721" s="2">
        <f>Table1[[#This Row],[Bonus]]/Table1[[#This Row],[Basic Salary]]</f>
        <v>0.41592487228900921</v>
      </c>
      <c r="P4721">
        <f ca="1">DATEDIF(Table1[[#This Row],[Date of Birth]],TODAY(),"Y")</f>
        <v>26</v>
      </c>
      <c r="Q4721">
        <f ca="1">DATEDIF(Table1[[#This Row],[Joining Date]],TODAY(),"Y")</f>
        <v>3</v>
      </c>
      <c r="R4721" t="str">
        <f ca="1">IF(YEAR(Table1[[#This Row],[Joining Date]])=YEAR(TODAY()),"Yes","No")</f>
        <v>No</v>
      </c>
      <c r="S4721" t="str">
        <f ca="1">IF(Table1[[#This Row],[Experience]]&gt;5,"Yes","No")</f>
        <v>No</v>
      </c>
      <c r="T4721" t="str">
        <f>TEXT(Table1[[#This Row],[Joining Date]],"mmmm")</f>
        <v>October</v>
      </c>
      <c r="U4721" t="str">
        <f>TEXT(Table1[[#This Row],[Joining Date]],"yyyy")</f>
        <v>2022</v>
      </c>
      <c r="V4721" s="5">
        <f ca="1">TODAY()-Table1[[#This Row],[Joining Date]]</f>
        <v>1390</v>
      </c>
      <c r="W4721" t="str">
        <f>LEFT(Table1[[#This Row],[Employee Name]],FIND(" ",Table1[[#This Row],[Employee Name]])-1)</f>
        <v>Gayathri</v>
      </c>
      <c r="X4721" t="str">
        <f>RIGHT(Table1[[#This Row],[Employee Name]],LEN(Table1[[#This Row],[Employee Name]])-FIND(" ",Table1[[#This Row],[Employee Name]]))</f>
        <v>Iyer</v>
      </c>
      <c r="Y4721" t="str">
        <f>Table1[[#This Row],[Department]]&amp;"-"&amp;Table1[[#This Row],[Employee ID]]</f>
        <v>Finance-E02521</v>
      </c>
      <c r="Z4721" t="str">
        <f>LEFT(Table1[[#This Row],[Department]],3)</f>
        <v>Fin</v>
      </c>
      <c r="AA4721" t="str">
        <f>_xlfn.XLOOKUP(Table1[[#This Row],[Manager ID]],MANAGERS!A:A,MANAGERS!B:B)</f>
        <v>Manager_3</v>
      </c>
      <c r="AB4721" t="str" cm="1">
        <f t="array" ref="AB4721">_xlfn.XLOOKUP(Table1[[#This Row],[Manager ID]],Table2[[#All],[Manager ID]],Table2[[#All],[Department Head]])</f>
        <v>IT</v>
      </c>
      <c r="AC4721" s="2">
        <f>_xlfn.XLOOKUP(Table1[[#This Row],[City]],L:L,O:O)</f>
        <v>0.24030340748661314</v>
      </c>
      <c r="AD4721" t="str" cm="1">
        <f t="array" ref="AD4721">_xlfn.IFS(Table1[[#This Row],[Performance Score]]&gt;=90,"Excellent",Table1[[#This Row],[Performance Score]]&gt;=75,"Good",Table1[[#This Row],[Performance Score]]&gt;=60,"Average",Table1[[#This Row],[Performance Score]]&lt;=60,"Need Improvement")</f>
        <v>Average</v>
      </c>
      <c r="AE4721" t="str">
        <f>IF(AND(Table1[[#This Row],[Attendance %]]&gt;=80,(Table1[[#This Row],[Performance Score]]&gt;=80)),"Eligible","Not Eligible")</f>
        <v>Not Eligible</v>
      </c>
      <c r="AF4721" t="str">
        <f>IF(Table1[[#This Row],[Performance Score]]&gt;=80,"High Performer","Low Performer")</f>
        <v>Low Performer</v>
      </c>
      <c r="AG4721" t="str" cm="1">
        <f t="array" aca="1" ref="AG4721" ca="1">_xlfn.IFS(Table1[[#This Row],[Experience]]&lt;=3,"Junior",Table1[[#This Row],[Experience]]&lt;=7,"Mid Level",Table1[[#This Row],[Experience]]&gt;=7,"Senior")</f>
        <v>Junior</v>
      </c>
      <c r="AH4721" t="str">
        <f>IF(Table1[[#This Row],[Attendance %]]&gt;75,"OK","Below 75")</f>
        <v>OK</v>
      </c>
      <c r="AI4721" t="b">
        <f>ISBLANK(Table1[[#This Row],[Employee ID]])</f>
        <v>0</v>
      </c>
      <c r="AJ4721" t="b">
        <f>ISNUMBER(Table1[[#This Row],[Total Salary  ]])</f>
        <v>1</v>
      </c>
      <c r="AK4721" t="str">
        <f>IFERROR(_xlfn.XLOOKUP(Table1[[#This Row],[Manager ID]],MANAGERS!A:A,MANAGERS!B:B),"Not Found")</f>
        <v>Manager_3</v>
      </c>
    </row>
    <row r="4722" spans="1:37" x14ac:dyDescent="0.2">
      <c r="A4722" t="s">
        <v>3910</v>
      </c>
      <c r="B4722" t="s">
        <v>20</v>
      </c>
      <c r="C4722" t="s">
        <v>15</v>
      </c>
      <c r="D4722" t="s">
        <v>43</v>
      </c>
      <c r="E4722" t="s">
        <v>26</v>
      </c>
      <c r="F4722" s="1">
        <v>44104</v>
      </c>
      <c r="G4722" s="1">
        <v>29548</v>
      </c>
      <c r="H4722">
        <v>40406</v>
      </c>
      <c r="I4722">
        <v>5864</v>
      </c>
      <c r="J4722">
        <v>98</v>
      </c>
      <c r="K4722">
        <v>96</v>
      </c>
      <c r="L4722" t="s">
        <v>34</v>
      </c>
      <c r="M4722">
        <v>108</v>
      </c>
      <c r="N4722">
        <f>Table1[[#This Row],[Basic Salary]]+Table1[[#This Row],[Bonus]]</f>
        <v>46270</v>
      </c>
      <c r="O4722" s="2">
        <f>Table1[[#This Row],[Bonus]]/Table1[[#This Row],[Basic Salary]]</f>
        <v>0.1451269613423749</v>
      </c>
      <c r="P4722">
        <f ca="1">DATEDIF(Table1[[#This Row],[Date of Birth]],TODAY(),"Y")</f>
        <v>45</v>
      </c>
      <c r="Q4722">
        <f ca="1">DATEDIF(Table1[[#This Row],[Joining Date]],TODAY(),"Y")</f>
        <v>5</v>
      </c>
      <c r="R4722" t="str">
        <f ca="1">IF(YEAR(Table1[[#This Row],[Joining Date]])=YEAR(TODAY()),"Yes","No")</f>
        <v>No</v>
      </c>
      <c r="S4722" t="str">
        <f ca="1">IF(Table1[[#This Row],[Experience]]&gt;5,"Yes","No")</f>
        <v>No</v>
      </c>
      <c r="T4722" t="str">
        <f>TEXT(Table1[[#This Row],[Joining Date]],"mmmm")</f>
        <v>September</v>
      </c>
      <c r="U4722" t="str">
        <f>TEXT(Table1[[#This Row],[Joining Date]],"yyyy")</f>
        <v>2020</v>
      </c>
      <c r="V4722" s="5">
        <f ca="1">TODAY()-Table1[[#This Row],[Joining Date]]</f>
        <v>2135</v>
      </c>
      <c r="W4722" t="str">
        <f>LEFT(Table1[[#This Row],[Employee Name]],FIND(" ",Table1[[#This Row],[Employee Name]])-1)</f>
        <v>Rahul</v>
      </c>
      <c r="X4722" t="str">
        <f>RIGHT(Table1[[#This Row],[Employee Name]],LEN(Table1[[#This Row],[Employee Name]])-FIND(" ",Table1[[#This Row],[Employee Name]]))</f>
        <v>Verma</v>
      </c>
      <c r="Y4722" t="str">
        <f>Table1[[#This Row],[Department]]&amp;"-"&amp;Table1[[#This Row],[Employee ID]]</f>
        <v>Operations-E03854</v>
      </c>
      <c r="Z4722" t="str">
        <f>LEFT(Table1[[#This Row],[Department]],3)</f>
        <v>Ope</v>
      </c>
      <c r="AA4722" t="str">
        <f>_xlfn.XLOOKUP(Table1[[#This Row],[Manager ID]],MANAGERS!A:A,MANAGERS!B:B)</f>
        <v>Manager_8</v>
      </c>
      <c r="AB4722" t="str" cm="1">
        <f t="array" ref="AB4722">_xlfn.XLOOKUP(Table1[[#This Row],[Manager ID]],Table2[[#All],[Manager ID]],Table2[[#All],[Department Head]])</f>
        <v>Sales</v>
      </c>
      <c r="AC4722" s="2">
        <f>_xlfn.XLOOKUP(Table1[[#This Row],[City]],L:L,O:O)</f>
        <v>0.24030340748661314</v>
      </c>
      <c r="AD4722" t="str" cm="1">
        <f t="array" ref="AD4722">_xlfn.IFS(Table1[[#This Row],[Performance Score]]&gt;=90,"Excellent",Table1[[#This Row],[Performance Score]]&gt;=75,"Good",Table1[[#This Row],[Performance Score]]&gt;=60,"Average",Table1[[#This Row],[Performance Score]]&lt;=60,"Need Improvement")</f>
        <v>Excellent</v>
      </c>
      <c r="AE4722" t="str">
        <f>IF(AND(Table1[[#This Row],[Attendance %]]&gt;=80,(Table1[[#This Row],[Performance Score]]&gt;=80)),"Eligible","Not Eligible")</f>
        <v>Eligible</v>
      </c>
      <c r="AF4722" t="str">
        <f>IF(Table1[[#This Row],[Performance Score]]&gt;=80,"High Performer","Low Performer")</f>
        <v>High Performer</v>
      </c>
      <c r="AG4722" t="str" cm="1">
        <f t="array" aca="1" ref="AG4722" ca="1">_xlfn.IFS(Table1[[#This Row],[Experience]]&lt;=3,"Junior",Table1[[#This Row],[Experience]]&lt;=7,"Mid Level",Table1[[#This Row],[Experience]]&gt;=7,"Senior")</f>
        <v>Mid Level</v>
      </c>
      <c r="AH4722" t="str">
        <f>IF(Table1[[#This Row],[Attendance %]]&gt;75,"OK","Below 75")</f>
        <v>OK</v>
      </c>
      <c r="AI4722" t="b">
        <f>ISBLANK(Table1[[#This Row],[Employee ID]])</f>
        <v>0</v>
      </c>
      <c r="AJ4722" t="b">
        <f>ISNUMBER(Table1[[#This Row],[Total Salary  ]])</f>
        <v>1</v>
      </c>
      <c r="AK4722" t="str">
        <f>IFERROR(_xlfn.XLOOKUP(Table1[[#This Row],[Manager ID]],MANAGERS!A:A,MANAGERS!B:B),"Not Found")</f>
        <v>Manager_8</v>
      </c>
    </row>
    <row r="4723" spans="1:37" x14ac:dyDescent="0.2">
      <c r="A4723" t="s">
        <v>2099</v>
      </c>
      <c r="B4723" t="s">
        <v>42</v>
      </c>
      <c r="C4723" t="s">
        <v>21</v>
      </c>
      <c r="D4723" t="s">
        <v>46</v>
      </c>
      <c r="E4723" t="s">
        <v>51</v>
      </c>
      <c r="F4723" s="1">
        <v>42302</v>
      </c>
      <c r="G4723" s="1">
        <v>35186</v>
      </c>
      <c r="H4723">
        <v>29015</v>
      </c>
      <c r="I4723">
        <v>17156</v>
      </c>
      <c r="J4723">
        <v>97</v>
      </c>
      <c r="K4723">
        <v>67</v>
      </c>
      <c r="L4723" t="s">
        <v>37</v>
      </c>
      <c r="M4723">
        <v>112</v>
      </c>
      <c r="N4723">
        <f>Table1[[#This Row],[Basic Salary]]+Table1[[#This Row],[Bonus]]</f>
        <v>46171</v>
      </c>
      <c r="O4723" s="2">
        <f>Table1[[#This Row],[Bonus]]/Table1[[#This Row],[Basic Salary]]</f>
        <v>0.59128037222126484</v>
      </c>
      <c r="P4723">
        <f ca="1">DATEDIF(Table1[[#This Row],[Date of Birth]],TODAY(),"Y")</f>
        <v>30</v>
      </c>
      <c r="Q4723">
        <f ca="1">DATEDIF(Table1[[#This Row],[Joining Date]],TODAY(),"Y")</f>
        <v>10</v>
      </c>
      <c r="R4723" t="str">
        <f ca="1">IF(YEAR(Table1[[#This Row],[Joining Date]])=YEAR(TODAY()),"Yes","No")</f>
        <v>No</v>
      </c>
      <c r="S4723" t="str">
        <f ca="1">IF(Table1[[#This Row],[Experience]]&gt;5,"Yes","No")</f>
        <v>Yes</v>
      </c>
      <c r="T4723" t="str">
        <f>TEXT(Table1[[#This Row],[Joining Date]],"mmmm")</f>
        <v>October</v>
      </c>
      <c r="U4723" t="str">
        <f>TEXT(Table1[[#This Row],[Joining Date]],"yyyy")</f>
        <v>2015</v>
      </c>
      <c r="V4723" s="5">
        <f ca="1">TODAY()-Table1[[#This Row],[Joining Date]]</f>
        <v>3937</v>
      </c>
      <c r="W4723" t="str">
        <f>LEFT(Table1[[#This Row],[Employee Name]],FIND(" ",Table1[[#This Row],[Employee Name]])-1)</f>
        <v>Krishna</v>
      </c>
      <c r="X4723" t="str">
        <f>RIGHT(Table1[[#This Row],[Employee Name]],LEN(Table1[[#This Row],[Employee Name]])-FIND(" ",Table1[[#This Row],[Employee Name]]))</f>
        <v>Chaitanya</v>
      </c>
      <c r="Y4723" t="str">
        <f>Table1[[#This Row],[Department]]&amp;"-"&amp;Table1[[#This Row],[Employee ID]]</f>
        <v>Support-E02043</v>
      </c>
      <c r="Z4723" t="str">
        <f>LEFT(Table1[[#This Row],[Department]],3)</f>
        <v>Sup</v>
      </c>
      <c r="AA4723" t="str">
        <f>_xlfn.XLOOKUP(Table1[[#This Row],[Manager ID]],MANAGERS!A:A,MANAGERS!B:B)</f>
        <v>Manager_12</v>
      </c>
      <c r="AB4723" t="str" cm="1">
        <f t="array" ref="AB4723">_xlfn.XLOOKUP(Table1[[#This Row],[Manager ID]],Table2[[#All],[Manager ID]],Table2[[#All],[Department Head]])</f>
        <v>Marketing</v>
      </c>
      <c r="AC4723" s="2">
        <f>_xlfn.XLOOKUP(Table1[[#This Row],[City]],L:L,O:O)</f>
        <v>0.24036902712549932</v>
      </c>
      <c r="AD4723" t="str" cm="1">
        <f t="array" ref="AD4723">_xlfn.IFS(Table1[[#This Row],[Performance Score]]&gt;=90,"Excellent",Table1[[#This Row],[Performance Score]]&gt;=75,"Good",Table1[[#This Row],[Performance Score]]&gt;=60,"Average",Table1[[#This Row],[Performance Score]]&lt;=60,"Need Improvement")</f>
        <v>Average</v>
      </c>
      <c r="AE4723" t="str">
        <f>IF(AND(Table1[[#This Row],[Attendance %]]&gt;=80,(Table1[[#This Row],[Performance Score]]&gt;=80)),"Eligible","Not Eligible")</f>
        <v>Not Eligible</v>
      </c>
      <c r="AF4723" t="str">
        <f>IF(Table1[[#This Row],[Performance Score]]&gt;=80,"High Performer","Low Performer")</f>
        <v>Low Performer</v>
      </c>
      <c r="AG4723" t="str" cm="1">
        <f t="array" aca="1" ref="AG4723" ca="1">_xlfn.IFS(Table1[[#This Row],[Experience]]&lt;=3,"Junior",Table1[[#This Row],[Experience]]&lt;=7,"Mid Level",Table1[[#This Row],[Experience]]&gt;=7,"Senior")</f>
        <v>Senior</v>
      </c>
      <c r="AH4723" t="str">
        <f>IF(Table1[[#This Row],[Attendance %]]&gt;75,"OK","Below 75")</f>
        <v>OK</v>
      </c>
      <c r="AI4723" t="b">
        <f>ISBLANK(Table1[[#This Row],[Employee ID]])</f>
        <v>0</v>
      </c>
      <c r="AJ4723" t="b">
        <f>ISNUMBER(Table1[[#This Row],[Total Salary  ]])</f>
        <v>1</v>
      </c>
      <c r="AK4723" t="str">
        <f>IFERROR(_xlfn.XLOOKUP(Table1[[#This Row],[Manager ID]],MANAGERS!A:A,MANAGERS!B:B),"Not Found")</f>
        <v>Manager_12</v>
      </c>
    </row>
    <row r="4724" spans="1:37" x14ac:dyDescent="0.2">
      <c r="A4724" t="s">
        <v>3882</v>
      </c>
      <c r="B4724" t="s">
        <v>85</v>
      </c>
      <c r="C4724" t="s">
        <v>15</v>
      </c>
      <c r="D4724" t="s">
        <v>81</v>
      </c>
      <c r="E4724" t="s">
        <v>51</v>
      </c>
      <c r="F4724" s="1">
        <v>45370</v>
      </c>
      <c r="G4724" s="1">
        <v>32395</v>
      </c>
      <c r="H4724">
        <v>30865</v>
      </c>
      <c r="I4724">
        <v>15227</v>
      </c>
      <c r="J4724">
        <v>60</v>
      </c>
      <c r="K4724">
        <v>80</v>
      </c>
      <c r="L4724" t="s">
        <v>27</v>
      </c>
      <c r="M4724">
        <v>116</v>
      </c>
      <c r="N4724">
        <f>Table1[[#This Row],[Basic Salary]]+Table1[[#This Row],[Bonus]]</f>
        <v>46092</v>
      </c>
      <c r="O4724" s="2">
        <f>Table1[[#This Row],[Bonus]]/Table1[[#This Row],[Basic Salary]]</f>
        <v>0.49334197310869915</v>
      </c>
      <c r="P4724">
        <f ca="1">DATEDIF(Table1[[#This Row],[Date of Birth]],TODAY(),"Y")</f>
        <v>37</v>
      </c>
      <c r="Q4724">
        <f ca="1">DATEDIF(Table1[[#This Row],[Joining Date]],TODAY(),"Y")</f>
        <v>2</v>
      </c>
      <c r="R4724" t="str">
        <f ca="1">IF(YEAR(Table1[[#This Row],[Joining Date]])=YEAR(TODAY()),"Yes","No")</f>
        <v>No</v>
      </c>
      <c r="S4724" t="str">
        <f ca="1">IF(Table1[[#This Row],[Experience]]&gt;5,"Yes","No")</f>
        <v>No</v>
      </c>
      <c r="T4724" t="str">
        <f>TEXT(Table1[[#This Row],[Joining Date]],"mmmm")</f>
        <v>March</v>
      </c>
      <c r="U4724" t="str">
        <f>TEXT(Table1[[#This Row],[Joining Date]],"yyyy")</f>
        <v>2024</v>
      </c>
      <c r="V4724" s="5">
        <f ca="1">TODAY()-Table1[[#This Row],[Joining Date]]</f>
        <v>869</v>
      </c>
      <c r="W4724" t="str">
        <f>LEFT(Table1[[#This Row],[Employee Name]],FIND(" ",Table1[[#This Row],[Employee Name]])-1)</f>
        <v>Pooja</v>
      </c>
      <c r="X4724" t="str">
        <f>RIGHT(Table1[[#This Row],[Employee Name]],LEN(Table1[[#This Row],[Employee Name]])-FIND(" ",Table1[[#This Row],[Employee Name]]))</f>
        <v>Das</v>
      </c>
      <c r="Y4724" t="str">
        <f>Table1[[#This Row],[Department]]&amp;"-"&amp;Table1[[#This Row],[Employee ID]]</f>
        <v>Sales-E03826</v>
      </c>
      <c r="Z4724" t="str">
        <f>LEFT(Table1[[#This Row],[Department]],3)</f>
        <v>Sal</v>
      </c>
      <c r="AA4724" t="str">
        <f>_xlfn.XLOOKUP(Table1[[#This Row],[Manager ID]],MANAGERS!A:A,MANAGERS!B:B)</f>
        <v>Manager_16</v>
      </c>
      <c r="AB4724" t="str" cm="1">
        <f t="array" ref="AB4724">_xlfn.XLOOKUP(Table1[[#This Row],[Manager ID]],Table2[[#All],[Manager ID]],Table2[[#All],[Department Head]])</f>
        <v>Sales</v>
      </c>
      <c r="AC4724" s="2">
        <f>_xlfn.XLOOKUP(Table1[[#This Row],[City]],L:L,O:O)</f>
        <v>0.23674293405114402</v>
      </c>
      <c r="AD4724" t="str" cm="1">
        <f t="array" ref="AD4724">_xlfn.IFS(Table1[[#This Row],[Performance Score]]&gt;=90,"Excellent",Table1[[#This Row],[Performance Score]]&gt;=75,"Good",Table1[[#This Row],[Performance Score]]&gt;=60,"Average",Table1[[#This Row],[Performance Score]]&lt;=60,"Need Improvement")</f>
        <v>Good</v>
      </c>
      <c r="AE4724" t="str">
        <f>IF(AND(Table1[[#This Row],[Attendance %]]&gt;=80,(Table1[[#This Row],[Performance Score]]&gt;=80)),"Eligible","Not Eligible")</f>
        <v>Not Eligible</v>
      </c>
      <c r="AF4724" t="str">
        <f>IF(Table1[[#This Row],[Performance Score]]&gt;=80,"High Performer","Low Performer")</f>
        <v>High Performer</v>
      </c>
      <c r="AG4724" t="str" cm="1">
        <f t="array" aca="1" ref="AG4724" ca="1">_xlfn.IFS(Table1[[#This Row],[Experience]]&lt;=3,"Junior",Table1[[#This Row],[Experience]]&lt;=7,"Mid Level",Table1[[#This Row],[Experience]]&gt;=7,"Senior")</f>
        <v>Junior</v>
      </c>
      <c r="AH4724" t="str">
        <f>IF(Table1[[#This Row],[Attendance %]]&gt;75,"OK","Below 75")</f>
        <v>Below 75</v>
      </c>
      <c r="AI4724" t="b">
        <f>ISBLANK(Table1[[#This Row],[Employee ID]])</f>
        <v>0</v>
      </c>
      <c r="AJ4724" t="b">
        <f>ISNUMBER(Table1[[#This Row],[Total Salary  ]])</f>
        <v>1</v>
      </c>
      <c r="AK4724" t="str">
        <f>IFERROR(_xlfn.XLOOKUP(Table1[[#This Row],[Manager ID]],MANAGERS!A:A,MANAGERS!B:B),"Not Found")</f>
        <v>Manager_16</v>
      </c>
    </row>
    <row r="4725" spans="1:37" x14ac:dyDescent="0.2">
      <c r="A4725" t="s">
        <v>3343</v>
      </c>
      <c r="B4725" t="s">
        <v>75</v>
      </c>
      <c r="C4725" t="s">
        <v>21</v>
      </c>
      <c r="D4725" t="s">
        <v>16</v>
      </c>
      <c r="E4725" t="s">
        <v>51</v>
      </c>
      <c r="F4725" s="1">
        <v>43387</v>
      </c>
      <c r="G4725" s="1">
        <v>37272</v>
      </c>
      <c r="H4725">
        <v>38235</v>
      </c>
      <c r="I4725">
        <v>7752</v>
      </c>
      <c r="J4725">
        <v>87</v>
      </c>
      <c r="K4725">
        <v>59</v>
      </c>
      <c r="L4725" t="s">
        <v>31</v>
      </c>
      <c r="M4725">
        <v>114</v>
      </c>
      <c r="N4725">
        <f>Table1[[#This Row],[Basic Salary]]+Table1[[#This Row],[Bonus]]</f>
        <v>45987</v>
      </c>
      <c r="O4725" s="2">
        <f>Table1[[#This Row],[Bonus]]/Table1[[#This Row],[Basic Salary]]</f>
        <v>0.2027461749705767</v>
      </c>
      <c r="P4725">
        <f ca="1">DATEDIF(Table1[[#This Row],[Date of Birth]],TODAY(),"Y")</f>
        <v>24</v>
      </c>
      <c r="Q4725">
        <f ca="1">DATEDIF(Table1[[#This Row],[Joining Date]],TODAY(),"Y")</f>
        <v>7</v>
      </c>
      <c r="R4725" t="str">
        <f ca="1">IF(YEAR(Table1[[#This Row],[Joining Date]])=YEAR(TODAY()),"Yes","No")</f>
        <v>No</v>
      </c>
      <c r="S4725" t="str">
        <f ca="1">IF(Table1[[#This Row],[Experience]]&gt;5,"Yes","No")</f>
        <v>Yes</v>
      </c>
      <c r="T4725" t="str">
        <f>TEXT(Table1[[#This Row],[Joining Date]],"mmmm")</f>
        <v>October</v>
      </c>
      <c r="U4725" t="str">
        <f>TEXT(Table1[[#This Row],[Joining Date]],"yyyy")</f>
        <v>2018</v>
      </c>
      <c r="V4725" s="5">
        <f ca="1">TODAY()-Table1[[#This Row],[Joining Date]]</f>
        <v>2852</v>
      </c>
      <c r="W4725" t="str">
        <f>LEFT(Table1[[#This Row],[Employee Name]],FIND(" ",Table1[[#This Row],[Employee Name]])-1)</f>
        <v>Ishita</v>
      </c>
      <c r="X4725" t="str">
        <f>RIGHT(Table1[[#This Row],[Employee Name]],LEN(Table1[[#This Row],[Employee Name]])-FIND(" ",Table1[[#This Row],[Employee Name]]))</f>
        <v>Roy</v>
      </c>
      <c r="Y4725" t="str">
        <f>Table1[[#This Row],[Department]]&amp;"-"&amp;Table1[[#This Row],[Employee ID]]</f>
        <v>HR-E03287</v>
      </c>
      <c r="Z4725" t="str">
        <f>LEFT(Table1[[#This Row],[Department]],3)</f>
        <v>HR</v>
      </c>
      <c r="AA4725" t="str">
        <f>_xlfn.XLOOKUP(Table1[[#This Row],[Manager ID]],MANAGERS!A:A,MANAGERS!B:B)</f>
        <v>Manager_14</v>
      </c>
      <c r="AB4725" t="str" cm="1">
        <f t="array" ref="AB4725">_xlfn.XLOOKUP(Table1[[#This Row],[Manager ID]],Table2[[#All],[Manager ID]],Table2[[#All],[Department Head]])</f>
        <v>Marketing</v>
      </c>
      <c r="AC4725" s="2">
        <f>_xlfn.XLOOKUP(Table1[[#This Row],[City]],L:L,O:O)</f>
        <v>0.241864189087755</v>
      </c>
      <c r="AD4725" t="str" cm="1">
        <f t="array" ref="AD4725">_xlfn.IFS(Table1[[#This Row],[Performance Score]]&gt;=90,"Excellent",Table1[[#This Row],[Performance Score]]&gt;=75,"Good",Table1[[#This Row],[Performance Score]]&gt;=60,"Average",Table1[[#This Row],[Performance Score]]&lt;=60,"Need Improvement")</f>
        <v>Need Improvement</v>
      </c>
      <c r="AE4725" t="str">
        <f>IF(AND(Table1[[#This Row],[Attendance %]]&gt;=80,(Table1[[#This Row],[Performance Score]]&gt;=80)),"Eligible","Not Eligible")</f>
        <v>Not Eligible</v>
      </c>
      <c r="AF4725" t="str">
        <f>IF(Table1[[#This Row],[Performance Score]]&gt;=80,"High Performer","Low Performer")</f>
        <v>Low Performer</v>
      </c>
      <c r="AG4725" t="str" cm="1">
        <f t="array" aca="1" ref="AG4725" ca="1">_xlfn.IFS(Table1[[#This Row],[Experience]]&lt;=3,"Junior",Table1[[#This Row],[Experience]]&lt;=7,"Mid Level",Table1[[#This Row],[Experience]]&gt;=7,"Senior")</f>
        <v>Mid Level</v>
      </c>
      <c r="AH4725" t="str">
        <f>IF(Table1[[#This Row],[Attendance %]]&gt;75,"OK","Below 75")</f>
        <v>OK</v>
      </c>
      <c r="AI4725" t="b">
        <f>ISBLANK(Table1[[#This Row],[Employee ID]])</f>
        <v>0</v>
      </c>
      <c r="AJ4725" t="b">
        <f>ISNUMBER(Table1[[#This Row],[Total Salary  ]])</f>
        <v>1</v>
      </c>
      <c r="AK4725" t="str">
        <f>IFERROR(_xlfn.XLOOKUP(Table1[[#This Row],[Manager ID]],MANAGERS!A:A,MANAGERS!B:B),"Not Found")</f>
        <v>Manager_14</v>
      </c>
    </row>
    <row r="4726" spans="1:37" x14ac:dyDescent="0.2">
      <c r="A4726" t="s">
        <v>1012</v>
      </c>
      <c r="B4726" t="s">
        <v>20</v>
      </c>
      <c r="C4726" t="s">
        <v>21</v>
      </c>
      <c r="D4726" t="s">
        <v>33</v>
      </c>
      <c r="E4726" t="s">
        <v>51</v>
      </c>
      <c r="F4726" s="1">
        <v>43516</v>
      </c>
      <c r="G4726" s="1">
        <v>29940</v>
      </c>
      <c r="H4726">
        <v>33825</v>
      </c>
      <c r="I4726">
        <v>12161</v>
      </c>
      <c r="J4726">
        <v>86</v>
      </c>
      <c r="K4726">
        <v>59</v>
      </c>
      <c r="L4726" t="s">
        <v>34</v>
      </c>
      <c r="M4726">
        <v>120</v>
      </c>
      <c r="N4726">
        <f>Table1[[#This Row],[Basic Salary]]+Table1[[#This Row],[Bonus]]</f>
        <v>45986</v>
      </c>
      <c r="O4726" s="2">
        <f>Table1[[#This Row],[Bonus]]/Table1[[#This Row],[Basic Salary]]</f>
        <v>0.35952697708795267</v>
      </c>
      <c r="P4726">
        <f ca="1">DATEDIF(Table1[[#This Row],[Date of Birth]],TODAY(),"Y")</f>
        <v>44</v>
      </c>
      <c r="Q4726">
        <f ca="1">DATEDIF(Table1[[#This Row],[Joining Date]],TODAY(),"Y")</f>
        <v>7</v>
      </c>
      <c r="R4726" t="str">
        <f ca="1">IF(YEAR(Table1[[#This Row],[Joining Date]])=YEAR(TODAY()),"Yes","No")</f>
        <v>No</v>
      </c>
      <c r="S4726" t="str">
        <f ca="1">IF(Table1[[#This Row],[Experience]]&gt;5,"Yes","No")</f>
        <v>Yes</v>
      </c>
      <c r="T4726" t="str">
        <f>TEXT(Table1[[#This Row],[Joining Date]],"mmmm")</f>
        <v>February</v>
      </c>
      <c r="U4726" t="str">
        <f>TEXT(Table1[[#This Row],[Joining Date]],"yyyy")</f>
        <v>2019</v>
      </c>
      <c r="V4726" s="5">
        <f ca="1">TODAY()-Table1[[#This Row],[Joining Date]]</f>
        <v>2723</v>
      </c>
      <c r="W4726" t="str">
        <f>LEFT(Table1[[#This Row],[Employee Name]],FIND(" ",Table1[[#This Row],[Employee Name]])-1)</f>
        <v>Rahul</v>
      </c>
      <c r="X4726" t="str">
        <f>RIGHT(Table1[[#This Row],[Employee Name]],LEN(Table1[[#This Row],[Employee Name]])-FIND(" ",Table1[[#This Row],[Employee Name]]))</f>
        <v>Verma</v>
      </c>
      <c r="Y4726" t="str">
        <f>Table1[[#This Row],[Department]]&amp;"-"&amp;Table1[[#This Row],[Employee ID]]</f>
        <v>Marketing-E00956</v>
      </c>
      <c r="Z4726" t="str">
        <f>LEFT(Table1[[#This Row],[Department]],3)</f>
        <v>Mar</v>
      </c>
      <c r="AA4726" t="str">
        <f>_xlfn.XLOOKUP(Table1[[#This Row],[Manager ID]],MANAGERS!A:A,MANAGERS!B:B)</f>
        <v>Manager_20</v>
      </c>
      <c r="AB4726" t="str" cm="1">
        <f t="array" ref="AB4726">_xlfn.XLOOKUP(Table1[[#This Row],[Manager ID]],Table2[[#All],[Manager ID]],Table2[[#All],[Department Head]])</f>
        <v>Operations</v>
      </c>
      <c r="AC4726" s="2">
        <f>_xlfn.XLOOKUP(Table1[[#This Row],[City]],L:L,O:O)</f>
        <v>0.24030340748661314</v>
      </c>
      <c r="AD4726" t="str" cm="1">
        <f t="array" ref="AD4726">_xlfn.IFS(Table1[[#This Row],[Performance Score]]&gt;=90,"Excellent",Table1[[#This Row],[Performance Score]]&gt;=75,"Good",Table1[[#This Row],[Performance Score]]&gt;=60,"Average",Table1[[#This Row],[Performance Score]]&lt;=60,"Need Improvement")</f>
        <v>Need Improvement</v>
      </c>
      <c r="AE4726" t="str">
        <f>IF(AND(Table1[[#This Row],[Attendance %]]&gt;=80,(Table1[[#This Row],[Performance Score]]&gt;=80)),"Eligible","Not Eligible")</f>
        <v>Not Eligible</v>
      </c>
      <c r="AF4726" t="str">
        <f>IF(Table1[[#This Row],[Performance Score]]&gt;=80,"High Performer","Low Performer")</f>
        <v>Low Performer</v>
      </c>
      <c r="AG4726" t="str" cm="1">
        <f t="array" aca="1" ref="AG4726" ca="1">_xlfn.IFS(Table1[[#This Row],[Experience]]&lt;=3,"Junior",Table1[[#This Row],[Experience]]&lt;=7,"Mid Level",Table1[[#This Row],[Experience]]&gt;=7,"Senior")</f>
        <v>Mid Level</v>
      </c>
      <c r="AH4726" t="str">
        <f>IF(Table1[[#This Row],[Attendance %]]&gt;75,"OK","Below 75")</f>
        <v>OK</v>
      </c>
      <c r="AI4726" t="b">
        <f>ISBLANK(Table1[[#This Row],[Employee ID]])</f>
        <v>0</v>
      </c>
      <c r="AJ4726" t="b">
        <f>ISNUMBER(Table1[[#This Row],[Total Salary  ]])</f>
        <v>1</v>
      </c>
      <c r="AK4726" t="str">
        <f>IFERROR(_xlfn.XLOOKUP(Table1[[#This Row],[Manager ID]],MANAGERS!A:A,MANAGERS!B:B),"Not Found")</f>
        <v>Manager_20</v>
      </c>
    </row>
    <row r="4727" spans="1:37" x14ac:dyDescent="0.2">
      <c r="A4727" t="s">
        <v>2530</v>
      </c>
      <c r="B4727" t="s">
        <v>87</v>
      </c>
      <c r="C4727" t="s">
        <v>21</v>
      </c>
      <c r="D4727" t="s">
        <v>16</v>
      </c>
      <c r="E4727" t="s">
        <v>65</v>
      </c>
      <c r="F4727" s="1">
        <v>42685</v>
      </c>
      <c r="G4727" s="1">
        <v>40774</v>
      </c>
      <c r="H4727">
        <v>38879</v>
      </c>
      <c r="I4727">
        <v>7057</v>
      </c>
      <c r="J4727">
        <v>82</v>
      </c>
      <c r="K4727">
        <v>84</v>
      </c>
      <c r="L4727" t="s">
        <v>37</v>
      </c>
      <c r="M4727">
        <v>111</v>
      </c>
      <c r="N4727">
        <f>Table1[[#This Row],[Basic Salary]]+Table1[[#This Row],[Bonus]]</f>
        <v>45936</v>
      </c>
      <c r="O4727" s="2">
        <f>Table1[[#This Row],[Bonus]]/Table1[[#This Row],[Basic Salary]]</f>
        <v>0.18151187016126957</v>
      </c>
      <c r="P4727">
        <f ca="1">DATEDIF(Table1[[#This Row],[Date of Birth]],TODAY(),"Y")</f>
        <v>14</v>
      </c>
      <c r="Q4727">
        <f ca="1">DATEDIF(Table1[[#This Row],[Joining Date]],TODAY(),"Y")</f>
        <v>9</v>
      </c>
      <c r="R4727" t="str">
        <f ca="1">IF(YEAR(Table1[[#This Row],[Joining Date]])=YEAR(TODAY()),"Yes","No")</f>
        <v>No</v>
      </c>
      <c r="S4727" t="str">
        <f ca="1">IF(Table1[[#This Row],[Experience]]&gt;5,"Yes","No")</f>
        <v>Yes</v>
      </c>
      <c r="T4727" t="str">
        <f>TEXT(Table1[[#This Row],[Joining Date]],"mmmm")</f>
        <v>November</v>
      </c>
      <c r="U4727" t="str">
        <f>TEXT(Table1[[#This Row],[Joining Date]],"yyyy")</f>
        <v>2016</v>
      </c>
      <c r="V4727" s="5">
        <f ca="1">TODAY()-Table1[[#This Row],[Joining Date]]</f>
        <v>3554</v>
      </c>
      <c r="W4727" t="str">
        <f>LEFT(Table1[[#This Row],[Employee Name]],FIND(" ",Table1[[#This Row],[Employee Name]])-1)</f>
        <v>Arjun</v>
      </c>
      <c r="X4727" t="str">
        <f>RIGHT(Table1[[#This Row],[Employee Name]],LEN(Table1[[#This Row],[Employee Name]])-FIND(" ",Table1[[#This Row],[Employee Name]]))</f>
        <v>Mehta</v>
      </c>
      <c r="Y4727" t="str">
        <f>Table1[[#This Row],[Department]]&amp;"-"&amp;Table1[[#This Row],[Employee ID]]</f>
        <v>HR-E02474</v>
      </c>
      <c r="Z4727" t="str">
        <f>LEFT(Table1[[#This Row],[Department]],3)</f>
        <v>HR</v>
      </c>
      <c r="AA4727" t="str">
        <f>_xlfn.XLOOKUP(Table1[[#This Row],[Manager ID]],MANAGERS!A:A,MANAGERS!B:B)</f>
        <v>Manager_11</v>
      </c>
      <c r="AB4727" t="str" cm="1">
        <f t="array" ref="AB4727">_xlfn.XLOOKUP(Table1[[#This Row],[Manager ID]],Table2[[#All],[Manager ID]],Table2[[#All],[Department Head]])</f>
        <v>Marketing</v>
      </c>
      <c r="AC4727" s="2">
        <f>_xlfn.XLOOKUP(Table1[[#This Row],[City]],L:L,O:O)</f>
        <v>0.24036902712549932</v>
      </c>
      <c r="AD4727" t="str" cm="1">
        <f t="array" ref="AD4727">_xlfn.IFS(Table1[[#This Row],[Performance Score]]&gt;=90,"Excellent",Table1[[#This Row],[Performance Score]]&gt;=75,"Good",Table1[[#This Row],[Performance Score]]&gt;=60,"Average",Table1[[#This Row],[Performance Score]]&lt;=60,"Need Improvement")</f>
        <v>Good</v>
      </c>
      <c r="AE4727" t="str">
        <f>IF(AND(Table1[[#This Row],[Attendance %]]&gt;=80,(Table1[[#This Row],[Performance Score]]&gt;=80)),"Eligible","Not Eligible")</f>
        <v>Eligible</v>
      </c>
      <c r="AF4727" t="str">
        <f>IF(Table1[[#This Row],[Performance Score]]&gt;=80,"High Performer","Low Performer")</f>
        <v>High Performer</v>
      </c>
      <c r="AG4727" t="str" cm="1">
        <f t="array" aca="1" ref="AG4727" ca="1">_xlfn.IFS(Table1[[#This Row],[Experience]]&lt;=3,"Junior",Table1[[#This Row],[Experience]]&lt;=7,"Mid Level",Table1[[#This Row],[Experience]]&gt;=7,"Senior")</f>
        <v>Senior</v>
      </c>
      <c r="AH4727" t="str">
        <f>IF(Table1[[#This Row],[Attendance %]]&gt;75,"OK","Below 75")</f>
        <v>OK</v>
      </c>
      <c r="AI4727" t="b">
        <f>ISBLANK(Table1[[#This Row],[Employee ID]])</f>
        <v>0</v>
      </c>
      <c r="AJ4727" t="b">
        <f>ISNUMBER(Table1[[#This Row],[Total Salary  ]])</f>
        <v>1</v>
      </c>
      <c r="AK4727" t="str">
        <f>IFERROR(_xlfn.XLOOKUP(Table1[[#This Row],[Manager ID]],MANAGERS!A:A,MANAGERS!B:B),"Not Found")</f>
        <v>Manager_11</v>
      </c>
    </row>
    <row r="4728" spans="1:37" x14ac:dyDescent="0.2">
      <c r="A4728" t="s">
        <v>2262</v>
      </c>
      <c r="B4728" t="s">
        <v>62</v>
      </c>
      <c r="C4728" t="s">
        <v>21</v>
      </c>
      <c r="D4728" t="s">
        <v>33</v>
      </c>
      <c r="E4728" t="s">
        <v>30</v>
      </c>
      <c r="F4728" s="1">
        <v>42867</v>
      </c>
      <c r="G4728" s="1">
        <v>30139</v>
      </c>
      <c r="H4728">
        <v>35255</v>
      </c>
      <c r="I4728">
        <v>10670</v>
      </c>
      <c r="J4728">
        <v>74</v>
      </c>
      <c r="K4728">
        <v>87</v>
      </c>
      <c r="L4728" t="s">
        <v>23</v>
      </c>
      <c r="M4728">
        <v>118</v>
      </c>
      <c r="N4728">
        <f>Table1[[#This Row],[Basic Salary]]+Table1[[#This Row],[Bonus]]</f>
        <v>45925</v>
      </c>
      <c r="O4728" s="2">
        <f>Table1[[#This Row],[Bonus]]/Table1[[#This Row],[Basic Salary]]</f>
        <v>0.30265210608424337</v>
      </c>
      <c r="P4728">
        <f ca="1">DATEDIF(Table1[[#This Row],[Date of Birth]],TODAY(),"Y")</f>
        <v>44</v>
      </c>
      <c r="Q4728">
        <f ca="1">DATEDIF(Table1[[#This Row],[Joining Date]],TODAY(),"Y")</f>
        <v>9</v>
      </c>
      <c r="R4728" t="str">
        <f ca="1">IF(YEAR(Table1[[#This Row],[Joining Date]])=YEAR(TODAY()),"Yes","No")</f>
        <v>No</v>
      </c>
      <c r="S4728" t="str">
        <f ca="1">IF(Table1[[#This Row],[Experience]]&gt;5,"Yes","No")</f>
        <v>Yes</v>
      </c>
      <c r="T4728" t="str">
        <f>TEXT(Table1[[#This Row],[Joining Date]],"mmmm")</f>
        <v>May</v>
      </c>
      <c r="U4728" t="str">
        <f>TEXT(Table1[[#This Row],[Joining Date]],"yyyy")</f>
        <v>2017</v>
      </c>
      <c r="V4728" s="5">
        <f ca="1">TODAY()-Table1[[#This Row],[Joining Date]]</f>
        <v>3372</v>
      </c>
      <c r="W4728" t="str">
        <f>LEFT(Table1[[#This Row],[Employee Name]],FIND(" ",Table1[[#This Row],[Employee Name]])-1)</f>
        <v>Kavya</v>
      </c>
      <c r="X4728" t="str">
        <f>RIGHT(Table1[[#This Row],[Employee Name]],LEN(Table1[[#This Row],[Employee Name]])-FIND(" ",Table1[[#This Row],[Employee Name]]))</f>
        <v>Nair</v>
      </c>
      <c r="Y4728" t="str">
        <f>Table1[[#This Row],[Department]]&amp;"-"&amp;Table1[[#This Row],[Employee ID]]</f>
        <v>Marketing-E02206</v>
      </c>
      <c r="Z4728" t="str">
        <f>LEFT(Table1[[#This Row],[Department]],3)</f>
        <v>Mar</v>
      </c>
      <c r="AA4728" t="str">
        <f>_xlfn.XLOOKUP(Table1[[#This Row],[Manager ID]],MANAGERS!A:A,MANAGERS!B:B)</f>
        <v>Manager_18</v>
      </c>
      <c r="AB4728" t="str" cm="1">
        <f t="array" ref="AB4728">_xlfn.XLOOKUP(Table1[[#This Row],[Manager ID]],Table2[[#All],[Manager ID]],Table2[[#All],[Department Head]])</f>
        <v>Support</v>
      </c>
      <c r="AC4728" s="2">
        <f>_xlfn.XLOOKUP(Table1[[#This Row],[City]],L:L,O:O)</f>
        <v>0.23486488519629886</v>
      </c>
      <c r="AD4728" t="str" cm="1">
        <f t="array" ref="AD4728">_xlfn.IFS(Table1[[#This Row],[Performance Score]]&gt;=90,"Excellent",Table1[[#This Row],[Performance Score]]&gt;=75,"Good",Table1[[#This Row],[Performance Score]]&gt;=60,"Average",Table1[[#This Row],[Performance Score]]&lt;=60,"Need Improvement")</f>
        <v>Good</v>
      </c>
      <c r="AE4728" t="str">
        <f>IF(AND(Table1[[#This Row],[Attendance %]]&gt;=80,(Table1[[#This Row],[Performance Score]]&gt;=80)),"Eligible","Not Eligible")</f>
        <v>Not Eligible</v>
      </c>
      <c r="AF4728" t="str">
        <f>IF(Table1[[#This Row],[Performance Score]]&gt;=80,"High Performer","Low Performer")</f>
        <v>High Performer</v>
      </c>
      <c r="AG4728" t="str" cm="1">
        <f t="array" aca="1" ref="AG4728" ca="1">_xlfn.IFS(Table1[[#This Row],[Experience]]&lt;=3,"Junior",Table1[[#This Row],[Experience]]&lt;=7,"Mid Level",Table1[[#This Row],[Experience]]&gt;=7,"Senior")</f>
        <v>Senior</v>
      </c>
      <c r="AH4728" t="str">
        <f>IF(Table1[[#This Row],[Attendance %]]&gt;75,"OK","Below 75")</f>
        <v>Below 75</v>
      </c>
      <c r="AI4728" t="b">
        <f>ISBLANK(Table1[[#This Row],[Employee ID]])</f>
        <v>0</v>
      </c>
      <c r="AJ4728" t="b">
        <f>ISNUMBER(Table1[[#This Row],[Total Salary  ]])</f>
        <v>1</v>
      </c>
      <c r="AK4728" t="str">
        <f>IFERROR(_xlfn.XLOOKUP(Table1[[#This Row],[Manager ID]],MANAGERS!A:A,MANAGERS!B:B),"Not Found")</f>
        <v>Manager_18</v>
      </c>
    </row>
    <row r="4729" spans="1:37" x14ac:dyDescent="0.2">
      <c r="A4729" t="s">
        <v>2600</v>
      </c>
      <c r="B4729" t="s">
        <v>62</v>
      </c>
      <c r="C4729" t="s">
        <v>21</v>
      </c>
      <c r="D4729" t="s">
        <v>43</v>
      </c>
      <c r="E4729" t="s">
        <v>26</v>
      </c>
      <c r="F4729" s="1">
        <v>43664</v>
      </c>
      <c r="G4729" s="1">
        <v>40758</v>
      </c>
      <c r="H4729">
        <v>32706</v>
      </c>
      <c r="I4729">
        <v>13189</v>
      </c>
      <c r="J4729">
        <v>99</v>
      </c>
      <c r="K4729">
        <v>64</v>
      </c>
      <c r="L4729" t="s">
        <v>18</v>
      </c>
      <c r="M4729">
        <v>115</v>
      </c>
      <c r="N4729">
        <f>Table1[[#This Row],[Basic Salary]]+Table1[[#This Row],[Bonus]]</f>
        <v>45895</v>
      </c>
      <c r="O4729" s="2">
        <f>Table1[[#This Row],[Bonus]]/Table1[[#This Row],[Basic Salary]]</f>
        <v>0.40325934079373815</v>
      </c>
      <c r="P4729">
        <f ca="1">DATEDIF(Table1[[#This Row],[Date of Birth]],TODAY(),"Y")</f>
        <v>15</v>
      </c>
      <c r="Q4729">
        <f ca="1">DATEDIF(Table1[[#This Row],[Joining Date]],TODAY(),"Y")</f>
        <v>7</v>
      </c>
      <c r="R4729" t="str">
        <f ca="1">IF(YEAR(Table1[[#This Row],[Joining Date]])=YEAR(TODAY()),"Yes","No")</f>
        <v>No</v>
      </c>
      <c r="S4729" t="str">
        <f ca="1">IF(Table1[[#This Row],[Experience]]&gt;5,"Yes","No")</f>
        <v>Yes</v>
      </c>
      <c r="T4729" t="str">
        <f>TEXT(Table1[[#This Row],[Joining Date]],"mmmm")</f>
        <v>July</v>
      </c>
      <c r="U4729" t="str">
        <f>TEXT(Table1[[#This Row],[Joining Date]],"yyyy")</f>
        <v>2019</v>
      </c>
      <c r="V4729" s="5">
        <f ca="1">TODAY()-Table1[[#This Row],[Joining Date]]</f>
        <v>2575</v>
      </c>
      <c r="W4729" t="str">
        <f>LEFT(Table1[[#This Row],[Employee Name]],FIND(" ",Table1[[#This Row],[Employee Name]])-1)</f>
        <v>Kavya</v>
      </c>
      <c r="X4729" t="str">
        <f>RIGHT(Table1[[#This Row],[Employee Name]],LEN(Table1[[#This Row],[Employee Name]])-FIND(" ",Table1[[#This Row],[Employee Name]]))</f>
        <v>Nair</v>
      </c>
      <c r="Y4729" t="str">
        <f>Table1[[#This Row],[Department]]&amp;"-"&amp;Table1[[#This Row],[Employee ID]]</f>
        <v>Operations-E02544</v>
      </c>
      <c r="Z4729" t="str">
        <f>LEFT(Table1[[#This Row],[Department]],3)</f>
        <v>Ope</v>
      </c>
      <c r="AA4729" t="str">
        <f>_xlfn.XLOOKUP(Table1[[#This Row],[Manager ID]],MANAGERS!A:A,MANAGERS!B:B)</f>
        <v>Manager_15</v>
      </c>
      <c r="AB4729" t="str" cm="1">
        <f t="array" ref="AB4729">_xlfn.XLOOKUP(Table1[[#This Row],[Manager ID]],Table2[[#All],[Manager ID]],Table2[[#All],[Department Head]])</f>
        <v>Support</v>
      </c>
      <c r="AC4729" s="2">
        <f>_xlfn.XLOOKUP(Table1[[#This Row],[City]],L:L,O:O)</f>
        <v>0.21356479274849693</v>
      </c>
      <c r="AD4729" t="str" cm="1">
        <f t="array" ref="AD4729">_xlfn.IFS(Table1[[#This Row],[Performance Score]]&gt;=90,"Excellent",Table1[[#This Row],[Performance Score]]&gt;=75,"Good",Table1[[#This Row],[Performance Score]]&gt;=60,"Average",Table1[[#This Row],[Performance Score]]&lt;=60,"Need Improvement")</f>
        <v>Average</v>
      </c>
      <c r="AE4729" t="str">
        <f>IF(AND(Table1[[#This Row],[Attendance %]]&gt;=80,(Table1[[#This Row],[Performance Score]]&gt;=80)),"Eligible","Not Eligible")</f>
        <v>Not Eligible</v>
      </c>
      <c r="AF4729" t="str">
        <f>IF(Table1[[#This Row],[Performance Score]]&gt;=80,"High Performer","Low Performer")</f>
        <v>Low Performer</v>
      </c>
      <c r="AG4729" t="str" cm="1">
        <f t="array" aca="1" ref="AG4729" ca="1">_xlfn.IFS(Table1[[#This Row],[Experience]]&lt;=3,"Junior",Table1[[#This Row],[Experience]]&lt;=7,"Mid Level",Table1[[#This Row],[Experience]]&gt;=7,"Senior")</f>
        <v>Mid Level</v>
      </c>
      <c r="AH4729" t="str">
        <f>IF(Table1[[#This Row],[Attendance %]]&gt;75,"OK","Below 75")</f>
        <v>OK</v>
      </c>
      <c r="AI4729" t="b">
        <f>ISBLANK(Table1[[#This Row],[Employee ID]])</f>
        <v>0</v>
      </c>
      <c r="AJ4729" t="b">
        <f>ISNUMBER(Table1[[#This Row],[Total Salary  ]])</f>
        <v>1</v>
      </c>
      <c r="AK4729" t="str">
        <f>IFERROR(_xlfn.XLOOKUP(Table1[[#This Row],[Manager ID]],MANAGERS!A:A,MANAGERS!B:B),"Not Found")</f>
        <v>Manager_15</v>
      </c>
    </row>
    <row r="4730" spans="1:37" x14ac:dyDescent="0.2">
      <c r="A4730" t="s">
        <v>2867</v>
      </c>
      <c r="B4730" t="s">
        <v>129</v>
      </c>
      <c r="C4730" t="s">
        <v>15</v>
      </c>
      <c r="D4730" t="s">
        <v>81</v>
      </c>
      <c r="E4730" t="s">
        <v>65</v>
      </c>
      <c r="F4730" s="1">
        <v>43516</v>
      </c>
      <c r="G4730" s="1">
        <v>36629</v>
      </c>
      <c r="H4730">
        <v>33052</v>
      </c>
      <c r="I4730">
        <v>12836</v>
      </c>
      <c r="J4730">
        <v>73</v>
      </c>
      <c r="K4730">
        <v>54</v>
      </c>
      <c r="L4730" t="s">
        <v>18</v>
      </c>
      <c r="M4730">
        <v>105</v>
      </c>
      <c r="N4730">
        <f>Table1[[#This Row],[Basic Salary]]+Table1[[#This Row],[Bonus]]</f>
        <v>45888</v>
      </c>
      <c r="O4730" s="2">
        <f>Table1[[#This Row],[Bonus]]/Table1[[#This Row],[Basic Salary]]</f>
        <v>0.38835773931985962</v>
      </c>
      <c r="P4730">
        <f ca="1">DATEDIF(Table1[[#This Row],[Date of Birth]],TODAY(),"Y")</f>
        <v>26</v>
      </c>
      <c r="Q4730">
        <f ca="1">DATEDIF(Table1[[#This Row],[Joining Date]],TODAY(),"Y")</f>
        <v>7</v>
      </c>
      <c r="R4730" t="str">
        <f ca="1">IF(YEAR(Table1[[#This Row],[Joining Date]])=YEAR(TODAY()),"Yes","No")</f>
        <v>No</v>
      </c>
      <c r="S4730" t="str">
        <f ca="1">IF(Table1[[#This Row],[Experience]]&gt;5,"Yes","No")</f>
        <v>Yes</v>
      </c>
      <c r="T4730" t="str">
        <f>TEXT(Table1[[#This Row],[Joining Date]],"mmmm")</f>
        <v>February</v>
      </c>
      <c r="U4730" t="str">
        <f>TEXT(Table1[[#This Row],[Joining Date]],"yyyy")</f>
        <v>2019</v>
      </c>
      <c r="V4730" s="5">
        <f ca="1">TODAY()-Table1[[#This Row],[Joining Date]]</f>
        <v>2723</v>
      </c>
      <c r="W4730" t="str">
        <f>LEFT(Table1[[#This Row],[Employee Name]],FIND(" ",Table1[[#This Row],[Employee Name]])-1)</f>
        <v>Aarav</v>
      </c>
      <c r="X4730" t="str">
        <f>RIGHT(Table1[[#This Row],[Employee Name]],LEN(Table1[[#This Row],[Employee Name]])-FIND(" ",Table1[[#This Row],[Employee Name]]))</f>
        <v>Sharma</v>
      </c>
      <c r="Y4730" t="str">
        <f>Table1[[#This Row],[Department]]&amp;"-"&amp;Table1[[#This Row],[Employee ID]]</f>
        <v>Sales-E02811</v>
      </c>
      <c r="Z4730" t="str">
        <f>LEFT(Table1[[#This Row],[Department]],3)</f>
        <v>Sal</v>
      </c>
      <c r="AA4730" t="str">
        <f>_xlfn.XLOOKUP(Table1[[#This Row],[Manager ID]],MANAGERS!A:A,MANAGERS!B:B)</f>
        <v>Manager_5</v>
      </c>
      <c r="AB4730" t="str" cm="1">
        <f t="array" ref="AB4730">_xlfn.XLOOKUP(Table1[[#This Row],[Manager ID]],Table2[[#All],[Manager ID]],Table2[[#All],[Department Head]])</f>
        <v>Sales</v>
      </c>
      <c r="AC4730" s="2">
        <f>_xlfn.XLOOKUP(Table1[[#This Row],[City]],L:L,O:O)</f>
        <v>0.21356479274849693</v>
      </c>
      <c r="AD4730" t="str" cm="1">
        <f t="array" ref="AD4730">_xlfn.IFS(Table1[[#This Row],[Performance Score]]&gt;=90,"Excellent",Table1[[#This Row],[Performance Score]]&gt;=75,"Good",Table1[[#This Row],[Performance Score]]&gt;=60,"Average",Table1[[#This Row],[Performance Score]]&lt;=60,"Need Improvement")</f>
        <v>Need Improvement</v>
      </c>
      <c r="AE4730" t="str">
        <f>IF(AND(Table1[[#This Row],[Attendance %]]&gt;=80,(Table1[[#This Row],[Performance Score]]&gt;=80)),"Eligible","Not Eligible")</f>
        <v>Not Eligible</v>
      </c>
      <c r="AF4730" t="str">
        <f>IF(Table1[[#This Row],[Performance Score]]&gt;=80,"High Performer","Low Performer")</f>
        <v>Low Performer</v>
      </c>
      <c r="AG4730" t="str" cm="1">
        <f t="array" aca="1" ref="AG4730" ca="1">_xlfn.IFS(Table1[[#This Row],[Experience]]&lt;=3,"Junior",Table1[[#This Row],[Experience]]&lt;=7,"Mid Level",Table1[[#This Row],[Experience]]&gt;=7,"Senior")</f>
        <v>Mid Level</v>
      </c>
      <c r="AH4730" t="str">
        <f>IF(Table1[[#This Row],[Attendance %]]&gt;75,"OK","Below 75")</f>
        <v>Below 75</v>
      </c>
      <c r="AI4730" t="b">
        <f>ISBLANK(Table1[[#This Row],[Employee ID]])</f>
        <v>0</v>
      </c>
      <c r="AJ4730" t="b">
        <f>ISNUMBER(Table1[[#This Row],[Total Salary  ]])</f>
        <v>1</v>
      </c>
      <c r="AK4730" t="str">
        <f>IFERROR(_xlfn.XLOOKUP(Table1[[#This Row],[Manager ID]],MANAGERS!A:A,MANAGERS!B:B),"Not Found")</f>
        <v>Manager_5</v>
      </c>
    </row>
    <row r="4731" spans="1:37" x14ac:dyDescent="0.2">
      <c r="A4731" t="s">
        <v>1847</v>
      </c>
      <c r="B4731" t="s">
        <v>20</v>
      </c>
      <c r="C4731" t="s">
        <v>15</v>
      </c>
      <c r="D4731" t="s">
        <v>25</v>
      </c>
      <c r="E4731" t="s">
        <v>30</v>
      </c>
      <c r="F4731" s="1">
        <v>44058</v>
      </c>
      <c r="G4731" s="1">
        <v>39406</v>
      </c>
      <c r="H4731">
        <v>30565</v>
      </c>
      <c r="I4731">
        <v>15292</v>
      </c>
      <c r="J4731">
        <v>84</v>
      </c>
      <c r="K4731">
        <v>70</v>
      </c>
      <c r="L4731" t="s">
        <v>53</v>
      </c>
      <c r="M4731">
        <v>117</v>
      </c>
      <c r="N4731">
        <f>Table1[[#This Row],[Basic Salary]]+Table1[[#This Row],[Bonus]]</f>
        <v>45857</v>
      </c>
      <c r="O4731" s="2">
        <f>Table1[[#This Row],[Bonus]]/Table1[[#This Row],[Basic Salary]]</f>
        <v>0.50031081302142977</v>
      </c>
      <c r="P4731">
        <f ca="1">DATEDIF(Table1[[#This Row],[Date of Birth]],TODAY(),"Y")</f>
        <v>18</v>
      </c>
      <c r="Q4731">
        <f ca="1">DATEDIF(Table1[[#This Row],[Joining Date]],TODAY(),"Y")</f>
        <v>5</v>
      </c>
      <c r="R4731" t="str">
        <f ca="1">IF(YEAR(Table1[[#This Row],[Joining Date]])=YEAR(TODAY()),"Yes","No")</f>
        <v>No</v>
      </c>
      <c r="S4731" t="str">
        <f ca="1">IF(Table1[[#This Row],[Experience]]&gt;5,"Yes","No")</f>
        <v>No</v>
      </c>
      <c r="T4731" t="str">
        <f>TEXT(Table1[[#This Row],[Joining Date]],"mmmm")</f>
        <v>August</v>
      </c>
      <c r="U4731" t="str">
        <f>TEXT(Table1[[#This Row],[Joining Date]],"yyyy")</f>
        <v>2020</v>
      </c>
      <c r="V4731" s="5">
        <f ca="1">TODAY()-Table1[[#This Row],[Joining Date]]</f>
        <v>2181</v>
      </c>
      <c r="W4731" t="str">
        <f>LEFT(Table1[[#This Row],[Employee Name]],FIND(" ",Table1[[#This Row],[Employee Name]])-1)</f>
        <v>Rahul</v>
      </c>
      <c r="X4731" t="str">
        <f>RIGHT(Table1[[#This Row],[Employee Name]],LEN(Table1[[#This Row],[Employee Name]])-FIND(" ",Table1[[#This Row],[Employee Name]]))</f>
        <v>Verma</v>
      </c>
      <c r="Y4731" t="str">
        <f>Table1[[#This Row],[Department]]&amp;"-"&amp;Table1[[#This Row],[Employee ID]]</f>
        <v>Finance-E01791</v>
      </c>
      <c r="Z4731" t="str">
        <f>LEFT(Table1[[#This Row],[Department]],3)</f>
        <v>Fin</v>
      </c>
      <c r="AA4731" t="str">
        <f>_xlfn.XLOOKUP(Table1[[#This Row],[Manager ID]],MANAGERS!A:A,MANAGERS!B:B)</f>
        <v>Manager_17</v>
      </c>
      <c r="AB4731" t="str" cm="1">
        <f t="array" ref="AB4731">_xlfn.XLOOKUP(Table1[[#This Row],[Manager ID]],Table2[[#All],[Manager ID]],Table2[[#All],[Department Head]])</f>
        <v>Finance</v>
      </c>
      <c r="AC4731" s="2">
        <f>_xlfn.XLOOKUP(Table1[[#This Row],[City]],L:L,O:O)</f>
        <v>0.23685887225230964</v>
      </c>
      <c r="AD4731" t="str" cm="1">
        <f t="array" ref="AD4731">_xlfn.IFS(Table1[[#This Row],[Performance Score]]&gt;=90,"Excellent",Table1[[#This Row],[Performance Score]]&gt;=75,"Good",Table1[[#This Row],[Performance Score]]&gt;=60,"Average",Table1[[#This Row],[Performance Score]]&lt;=60,"Need Improvement")</f>
        <v>Average</v>
      </c>
      <c r="AE4731" t="str">
        <f>IF(AND(Table1[[#This Row],[Attendance %]]&gt;=80,(Table1[[#This Row],[Performance Score]]&gt;=80)),"Eligible","Not Eligible")</f>
        <v>Not Eligible</v>
      </c>
      <c r="AF4731" t="str">
        <f>IF(Table1[[#This Row],[Performance Score]]&gt;=80,"High Performer","Low Performer")</f>
        <v>Low Performer</v>
      </c>
      <c r="AG4731" t="str" cm="1">
        <f t="array" aca="1" ref="AG4731" ca="1">_xlfn.IFS(Table1[[#This Row],[Experience]]&lt;=3,"Junior",Table1[[#This Row],[Experience]]&lt;=7,"Mid Level",Table1[[#This Row],[Experience]]&gt;=7,"Senior")</f>
        <v>Mid Level</v>
      </c>
      <c r="AH4731" t="str">
        <f>IF(Table1[[#This Row],[Attendance %]]&gt;75,"OK","Below 75")</f>
        <v>OK</v>
      </c>
      <c r="AI4731" t="b">
        <f>ISBLANK(Table1[[#This Row],[Employee ID]])</f>
        <v>0</v>
      </c>
      <c r="AJ4731" t="b">
        <f>ISNUMBER(Table1[[#This Row],[Total Salary  ]])</f>
        <v>1</v>
      </c>
      <c r="AK4731" t="str">
        <f>IFERROR(_xlfn.XLOOKUP(Table1[[#This Row],[Manager ID]],MANAGERS!A:A,MANAGERS!B:B),"Not Found")</f>
        <v>Manager_17</v>
      </c>
    </row>
    <row r="4732" spans="1:37" x14ac:dyDescent="0.2">
      <c r="A4732" t="s">
        <v>2403</v>
      </c>
      <c r="B4732" t="s">
        <v>77</v>
      </c>
      <c r="C4732" t="s">
        <v>15</v>
      </c>
      <c r="D4732" t="s">
        <v>33</v>
      </c>
      <c r="E4732" t="s">
        <v>26</v>
      </c>
      <c r="F4732" s="1">
        <v>42708</v>
      </c>
      <c r="G4732" s="1">
        <v>31846</v>
      </c>
      <c r="H4732">
        <v>37258</v>
      </c>
      <c r="I4732">
        <v>8576</v>
      </c>
      <c r="J4732">
        <v>73</v>
      </c>
      <c r="K4732">
        <v>74</v>
      </c>
      <c r="L4732" t="s">
        <v>34</v>
      </c>
      <c r="M4732">
        <v>113</v>
      </c>
      <c r="N4732">
        <f>Table1[[#This Row],[Basic Salary]]+Table1[[#This Row],[Bonus]]</f>
        <v>45834</v>
      </c>
      <c r="O4732" s="2">
        <f>Table1[[#This Row],[Bonus]]/Table1[[#This Row],[Basic Salary]]</f>
        <v>0.23017875355628323</v>
      </c>
      <c r="P4732">
        <f ca="1">DATEDIF(Table1[[#This Row],[Date of Birth]],TODAY(),"Y")</f>
        <v>39</v>
      </c>
      <c r="Q4732">
        <f ca="1">DATEDIF(Table1[[#This Row],[Joining Date]],TODAY(),"Y")</f>
        <v>9</v>
      </c>
      <c r="R4732" t="str">
        <f ca="1">IF(YEAR(Table1[[#This Row],[Joining Date]])=YEAR(TODAY()),"Yes","No")</f>
        <v>No</v>
      </c>
      <c r="S4732" t="str">
        <f ca="1">IF(Table1[[#This Row],[Experience]]&gt;5,"Yes","No")</f>
        <v>Yes</v>
      </c>
      <c r="T4732" t="str">
        <f>TEXT(Table1[[#This Row],[Joining Date]],"mmmm")</f>
        <v>December</v>
      </c>
      <c r="U4732" t="str">
        <f>TEXT(Table1[[#This Row],[Joining Date]],"yyyy")</f>
        <v>2016</v>
      </c>
      <c r="V4732" s="5">
        <f ca="1">TODAY()-Table1[[#This Row],[Joining Date]]</f>
        <v>3531</v>
      </c>
      <c r="W4732" t="str">
        <f>LEFT(Table1[[#This Row],[Employee Name]],FIND(" ",Table1[[#This Row],[Employee Name]])-1)</f>
        <v>Rohan</v>
      </c>
      <c r="X4732" t="str">
        <f>RIGHT(Table1[[#This Row],[Employee Name]],LEN(Table1[[#This Row],[Employee Name]])-FIND(" ",Table1[[#This Row],[Employee Name]]))</f>
        <v>Gupta</v>
      </c>
      <c r="Y4732" t="str">
        <f>Table1[[#This Row],[Department]]&amp;"-"&amp;Table1[[#This Row],[Employee ID]]</f>
        <v>Marketing-E02347</v>
      </c>
      <c r="Z4732" t="str">
        <f>LEFT(Table1[[#This Row],[Department]],3)</f>
        <v>Mar</v>
      </c>
      <c r="AA4732" t="str">
        <f>_xlfn.XLOOKUP(Table1[[#This Row],[Manager ID]],MANAGERS!A:A,MANAGERS!B:B)</f>
        <v>Manager_13</v>
      </c>
      <c r="AB4732" t="str" cm="1">
        <f t="array" ref="AB4732">_xlfn.XLOOKUP(Table1[[#This Row],[Manager ID]],Table2[[#All],[Manager ID]],Table2[[#All],[Department Head]])</f>
        <v>HR</v>
      </c>
      <c r="AC4732" s="2">
        <f>_xlfn.XLOOKUP(Table1[[#This Row],[City]],L:L,O:O)</f>
        <v>0.24030340748661314</v>
      </c>
      <c r="AD4732" t="str" cm="1">
        <f t="array" ref="AD4732">_xlfn.IFS(Table1[[#This Row],[Performance Score]]&gt;=90,"Excellent",Table1[[#This Row],[Performance Score]]&gt;=75,"Good",Table1[[#This Row],[Performance Score]]&gt;=60,"Average",Table1[[#This Row],[Performance Score]]&lt;=60,"Need Improvement")</f>
        <v>Average</v>
      </c>
      <c r="AE4732" t="str">
        <f>IF(AND(Table1[[#This Row],[Attendance %]]&gt;=80,(Table1[[#This Row],[Performance Score]]&gt;=80)),"Eligible","Not Eligible")</f>
        <v>Not Eligible</v>
      </c>
      <c r="AF4732" t="str">
        <f>IF(Table1[[#This Row],[Performance Score]]&gt;=80,"High Performer","Low Performer")</f>
        <v>Low Performer</v>
      </c>
      <c r="AG4732" t="str" cm="1">
        <f t="array" aca="1" ref="AG4732" ca="1">_xlfn.IFS(Table1[[#This Row],[Experience]]&lt;=3,"Junior",Table1[[#This Row],[Experience]]&lt;=7,"Mid Level",Table1[[#This Row],[Experience]]&gt;=7,"Senior")</f>
        <v>Senior</v>
      </c>
      <c r="AH4732" t="str">
        <f>IF(Table1[[#This Row],[Attendance %]]&gt;75,"OK","Below 75")</f>
        <v>Below 75</v>
      </c>
      <c r="AI4732" t="b">
        <f>ISBLANK(Table1[[#This Row],[Employee ID]])</f>
        <v>0</v>
      </c>
      <c r="AJ4732" t="b">
        <f>ISNUMBER(Table1[[#This Row],[Total Salary  ]])</f>
        <v>1</v>
      </c>
      <c r="AK4732" t="str">
        <f>IFERROR(_xlfn.XLOOKUP(Table1[[#This Row],[Manager ID]],MANAGERS!A:A,MANAGERS!B:B),"Not Found")</f>
        <v>Manager_13</v>
      </c>
    </row>
    <row r="4733" spans="1:37" x14ac:dyDescent="0.2">
      <c r="A4733" t="s">
        <v>2086</v>
      </c>
      <c r="B4733" t="s">
        <v>93</v>
      </c>
      <c r="C4733" t="s">
        <v>15</v>
      </c>
      <c r="D4733" t="s">
        <v>25</v>
      </c>
      <c r="E4733" t="s">
        <v>65</v>
      </c>
      <c r="F4733" s="1">
        <v>42501</v>
      </c>
      <c r="G4733" s="1">
        <v>29954</v>
      </c>
      <c r="H4733">
        <v>40331</v>
      </c>
      <c r="I4733">
        <v>5488</v>
      </c>
      <c r="J4733">
        <v>71</v>
      </c>
      <c r="K4733">
        <v>54</v>
      </c>
      <c r="L4733" t="s">
        <v>37</v>
      </c>
      <c r="M4733">
        <v>101</v>
      </c>
      <c r="N4733">
        <f>Table1[[#This Row],[Basic Salary]]+Table1[[#This Row],[Bonus]]</f>
        <v>45819</v>
      </c>
      <c r="O4733" s="2">
        <f>Table1[[#This Row],[Bonus]]/Table1[[#This Row],[Basic Salary]]</f>
        <v>0.13607398775135751</v>
      </c>
      <c r="P4733">
        <f ca="1">DATEDIF(Table1[[#This Row],[Date of Birth]],TODAY(),"Y")</f>
        <v>44</v>
      </c>
      <c r="Q4733">
        <f ca="1">DATEDIF(Table1[[#This Row],[Joining Date]],TODAY(),"Y")</f>
        <v>10</v>
      </c>
      <c r="R4733" t="str">
        <f ca="1">IF(YEAR(Table1[[#This Row],[Joining Date]])=YEAR(TODAY()),"Yes","No")</f>
        <v>No</v>
      </c>
      <c r="S4733" t="str">
        <f ca="1">IF(Table1[[#This Row],[Experience]]&gt;5,"Yes","No")</f>
        <v>Yes</v>
      </c>
      <c r="T4733" t="str">
        <f>TEXT(Table1[[#This Row],[Joining Date]],"mmmm")</f>
        <v>May</v>
      </c>
      <c r="U4733" t="str">
        <f>TEXT(Table1[[#This Row],[Joining Date]],"yyyy")</f>
        <v>2016</v>
      </c>
      <c r="V4733" s="5">
        <f ca="1">TODAY()-Table1[[#This Row],[Joining Date]]</f>
        <v>3738</v>
      </c>
      <c r="W4733" t="str">
        <f>LEFT(Table1[[#This Row],[Employee Name]],FIND(" ",Table1[[#This Row],[Employee Name]])-1)</f>
        <v>Priya</v>
      </c>
      <c r="X4733" t="str">
        <f>RIGHT(Table1[[#This Row],[Employee Name]],LEN(Table1[[#This Row],[Employee Name]])-FIND(" ",Table1[[#This Row],[Employee Name]]))</f>
        <v>Reddy</v>
      </c>
      <c r="Y4733" t="str">
        <f>Table1[[#This Row],[Department]]&amp;"-"&amp;Table1[[#This Row],[Employee ID]]</f>
        <v>Finance-E02030</v>
      </c>
      <c r="Z4733" t="str">
        <f>LEFT(Table1[[#This Row],[Department]],3)</f>
        <v>Fin</v>
      </c>
      <c r="AA4733" t="str">
        <f>_xlfn.XLOOKUP(Table1[[#This Row],[Manager ID]],MANAGERS!A:A,MANAGERS!B:B)</f>
        <v>Manager_1</v>
      </c>
      <c r="AB4733" t="str" cm="1">
        <f t="array" ref="AB4733">_xlfn.XLOOKUP(Table1[[#This Row],[Manager ID]],Table2[[#All],[Manager ID]],Table2[[#All],[Department Head]])</f>
        <v>Support</v>
      </c>
      <c r="AC4733" s="2">
        <f>_xlfn.XLOOKUP(Table1[[#This Row],[City]],L:L,O:O)</f>
        <v>0.24036902712549932</v>
      </c>
      <c r="AD4733" t="str" cm="1">
        <f t="array" ref="AD4733">_xlfn.IFS(Table1[[#This Row],[Performance Score]]&gt;=90,"Excellent",Table1[[#This Row],[Performance Score]]&gt;=75,"Good",Table1[[#This Row],[Performance Score]]&gt;=60,"Average",Table1[[#This Row],[Performance Score]]&lt;=60,"Need Improvement")</f>
        <v>Need Improvement</v>
      </c>
      <c r="AE4733" t="str">
        <f>IF(AND(Table1[[#This Row],[Attendance %]]&gt;=80,(Table1[[#This Row],[Performance Score]]&gt;=80)),"Eligible","Not Eligible")</f>
        <v>Not Eligible</v>
      </c>
      <c r="AF4733" t="str">
        <f>IF(Table1[[#This Row],[Performance Score]]&gt;=80,"High Performer","Low Performer")</f>
        <v>Low Performer</v>
      </c>
      <c r="AG4733" t="str" cm="1">
        <f t="array" aca="1" ref="AG4733" ca="1">_xlfn.IFS(Table1[[#This Row],[Experience]]&lt;=3,"Junior",Table1[[#This Row],[Experience]]&lt;=7,"Mid Level",Table1[[#This Row],[Experience]]&gt;=7,"Senior")</f>
        <v>Senior</v>
      </c>
      <c r="AH4733" t="str">
        <f>IF(Table1[[#This Row],[Attendance %]]&gt;75,"OK","Below 75")</f>
        <v>Below 75</v>
      </c>
      <c r="AI4733" t="b">
        <f>ISBLANK(Table1[[#This Row],[Employee ID]])</f>
        <v>0</v>
      </c>
      <c r="AJ4733" t="b">
        <f>ISNUMBER(Table1[[#This Row],[Total Salary  ]])</f>
        <v>1</v>
      </c>
      <c r="AK4733" t="str">
        <f>IFERROR(_xlfn.XLOOKUP(Table1[[#This Row],[Manager ID]],MANAGERS!A:A,MANAGERS!B:B),"Not Found")</f>
        <v>Manager_1</v>
      </c>
    </row>
    <row r="4734" spans="1:37" x14ac:dyDescent="0.2">
      <c r="A4734" t="s">
        <v>4271</v>
      </c>
      <c r="B4734" t="s">
        <v>29</v>
      </c>
      <c r="C4734" t="s">
        <v>15</v>
      </c>
      <c r="D4734" t="s">
        <v>81</v>
      </c>
      <c r="E4734" t="s">
        <v>17</v>
      </c>
      <c r="F4734" s="1">
        <v>44961</v>
      </c>
      <c r="G4734" s="1">
        <v>31040</v>
      </c>
      <c r="H4734">
        <v>39139</v>
      </c>
      <c r="I4734">
        <v>6655</v>
      </c>
      <c r="J4734">
        <v>68</v>
      </c>
      <c r="K4734">
        <v>64</v>
      </c>
      <c r="L4734" t="s">
        <v>23</v>
      </c>
      <c r="M4734">
        <v>107</v>
      </c>
      <c r="N4734">
        <f>Table1[[#This Row],[Basic Salary]]+Table1[[#This Row],[Bonus]]</f>
        <v>45794</v>
      </c>
      <c r="O4734" s="2">
        <f>Table1[[#This Row],[Bonus]]/Table1[[#This Row],[Basic Salary]]</f>
        <v>0.17003500344924499</v>
      </c>
      <c r="P4734">
        <f ca="1">DATEDIF(Table1[[#This Row],[Date of Birth]],TODAY(),"Y")</f>
        <v>41</v>
      </c>
      <c r="Q4734">
        <f ca="1">DATEDIF(Table1[[#This Row],[Joining Date]],TODAY(),"Y")</f>
        <v>3</v>
      </c>
      <c r="R4734" t="str">
        <f ca="1">IF(YEAR(Table1[[#This Row],[Joining Date]])=YEAR(TODAY()),"Yes","No")</f>
        <v>No</v>
      </c>
      <c r="S4734" t="str">
        <f ca="1">IF(Table1[[#This Row],[Experience]]&gt;5,"Yes","No")</f>
        <v>No</v>
      </c>
      <c r="T4734" t="str">
        <f>TEXT(Table1[[#This Row],[Joining Date]],"mmmm")</f>
        <v>February</v>
      </c>
      <c r="U4734" t="str">
        <f>TEXT(Table1[[#This Row],[Joining Date]],"yyyy")</f>
        <v>2023</v>
      </c>
      <c r="V4734" s="5">
        <f ca="1">TODAY()-Table1[[#This Row],[Joining Date]]</f>
        <v>1278</v>
      </c>
      <c r="W4734" t="str">
        <f>LEFT(Table1[[#This Row],[Employee Name]],FIND(" ",Table1[[#This Row],[Employee Name]])-1)</f>
        <v>Vikram</v>
      </c>
      <c r="X4734" t="str">
        <f>RIGHT(Table1[[#This Row],[Employee Name]],LEN(Table1[[#This Row],[Employee Name]])-FIND(" ",Table1[[#This Row],[Employee Name]]))</f>
        <v>Singh</v>
      </c>
      <c r="Y4734" t="str">
        <f>Table1[[#This Row],[Department]]&amp;"-"&amp;Table1[[#This Row],[Employee ID]]</f>
        <v>Sales-E04215</v>
      </c>
      <c r="Z4734" t="str">
        <f>LEFT(Table1[[#This Row],[Department]],3)</f>
        <v>Sal</v>
      </c>
      <c r="AA4734" t="str">
        <f>_xlfn.XLOOKUP(Table1[[#This Row],[Manager ID]],MANAGERS!A:A,MANAGERS!B:B)</f>
        <v>Manager_7</v>
      </c>
      <c r="AB4734" t="str" cm="1">
        <f t="array" ref="AB4734">_xlfn.XLOOKUP(Table1[[#This Row],[Manager ID]],Table2[[#All],[Manager ID]],Table2[[#All],[Department Head]])</f>
        <v>Operations</v>
      </c>
      <c r="AC4734" s="2">
        <f>_xlfn.XLOOKUP(Table1[[#This Row],[City]],L:L,O:O)</f>
        <v>0.23486488519629886</v>
      </c>
      <c r="AD4734" t="str" cm="1">
        <f t="array" ref="AD4734">_xlfn.IFS(Table1[[#This Row],[Performance Score]]&gt;=90,"Excellent",Table1[[#This Row],[Performance Score]]&gt;=75,"Good",Table1[[#This Row],[Performance Score]]&gt;=60,"Average",Table1[[#This Row],[Performance Score]]&lt;=60,"Need Improvement")</f>
        <v>Average</v>
      </c>
      <c r="AE4734" t="str">
        <f>IF(AND(Table1[[#This Row],[Attendance %]]&gt;=80,(Table1[[#This Row],[Performance Score]]&gt;=80)),"Eligible","Not Eligible")</f>
        <v>Not Eligible</v>
      </c>
      <c r="AF4734" t="str">
        <f>IF(Table1[[#This Row],[Performance Score]]&gt;=80,"High Performer","Low Performer")</f>
        <v>Low Performer</v>
      </c>
      <c r="AG4734" t="str" cm="1">
        <f t="array" aca="1" ref="AG4734" ca="1">_xlfn.IFS(Table1[[#This Row],[Experience]]&lt;=3,"Junior",Table1[[#This Row],[Experience]]&lt;=7,"Mid Level",Table1[[#This Row],[Experience]]&gt;=7,"Senior")</f>
        <v>Junior</v>
      </c>
      <c r="AH4734" t="str">
        <f>IF(Table1[[#This Row],[Attendance %]]&gt;75,"OK","Below 75")</f>
        <v>Below 75</v>
      </c>
      <c r="AI4734" t="b">
        <f>ISBLANK(Table1[[#This Row],[Employee ID]])</f>
        <v>0</v>
      </c>
      <c r="AJ4734" t="b">
        <f>ISNUMBER(Table1[[#This Row],[Total Salary  ]])</f>
        <v>1</v>
      </c>
      <c r="AK4734" t="str">
        <f>IFERROR(_xlfn.XLOOKUP(Table1[[#This Row],[Manager ID]],MANAGERS!A:A,MANAGERS!B:B),"Not Found")</f>
        <v>Manager_7</v>
      </c>
    </row>
    <row r="4735" spans="1:37" x14ac:dyDescent="0.2">
      <c r="A4735" t="s">
        <v>496</v>
      </c>
      <c r="B4735" t="s">
        <v>85</v>
      </c>
      <c r="C4735" t="s">
        <v>21</v>
      </c>
      <c r="D4735" t="s">
        <v>46</v>
      </c>
      <c r="E4735" t="s">
        <v>22</v>
      </c>
      <c r="F4735" s="1">
        <v>44146</v>
      </c>
      <c r="G4735" s="1">
        <v>30965</v>
      </c>
      <c r="H4735">
        <v>28312</v>
      </c>
      <c r="I4735">
        <v>17480</v>
      </c>
      <c r="J4735">
        <v>69</v>
      </c>
      <c r="K4735">
        <v>43</v>
      </c>
      <c r="L4735" t="s">
        <v>18</v>
      </c>
      <c r="M4735">
        <v>102</v>
      </c>
      <c r="N4735">
        <f>Table1[[#This Row],[Basic Salary]]+Table1[[#This Row],[Bonus]]</f>
        <v>45792</v>
      </c>
      <c r="O4735" s="2">
        <f>Table1[[#This Row],[Bonus]]/Table1[[#This Row],[Basic Salary]]</f>
        <v>0.61740604690590561</v>
      </c>
      <c r="P4735">
        <f ca="1">DATEDIF(Table1[[#This Row],[Date of Birth]],TODAY(),"Y")</f>
        <v>41</v>
      </c>
      <c r="Q4735">
        <f ca="1">DATEDIF(Table1[[#This Row],[Joining Date]],TODAY(),"Y")</f>
        <v>5</v>
      </c>
      <c r="R4735" t="str">
        <f ca="1">IF(YEAR(Table1[[#This Row],[Joining Date]])=YEAR(TODAY()),"Yes","No")</f>
        <v>No</v>
      </c>
      <c r="S4735" t="str">
        <f ca="1">IF(Table1[[#This Row],[Experience]]&gt;5,"Yes","No")</f>
        <v>No</v>
      </c>
      <c r="T4735" t="str">
        <f>TEXT(Table1[[#This Row],[Joining Date]],"mmmm")</f>
        <v>November</v>
      </c>
      <c r="U4735" t="str">
        <f>TEXT(Table1[[#This Row],[Joining Date]],"yyyy")</f>
        <v>2020</v>
      </c>
      <c r="V4735" s="5">
        <f ca="1">TODAY()-Table1[[#This Row],[Joining Date]]</f>
        <v>2093</v>
      </c>
      <c r="W4735" t="str">
        <f>LEFT(Table1[[#This Row],[Employee Name]],FIND(" ",Table1[[#This Row],[Employee Name]])-1)</f>
        <v>Pooja</v>
      </c>
      <c r="X4735" t="str">
        <f>RIGHT(Table1[[#This Row],[Employee Name]],LEN(Table1[[#This Row],[Employee Name]])-FIND(" ",Table1[[#This Row],[Employee Name]]))</f>
        <v>Das</v>
      </c>
      <c r="Y4735" t="str">
        <f>Table1[[#This Row],[Department]]&amp;"-"&amp;Table1[[#This Row],[Employee ID]]</f>
        <v>Support-E00440</v>
      </c>
      <c r="Z4735" t="str">
        <f>LEFT(Table1[[#This Row],[Department]],3)</f>
        <v>Sup</v>
      </c>
      <c r="AA4735" t="str">
        <f>_xlfn.XLOOKUP(Table1[[#This Row],[Manager ID]],MANAGERS!A:A,MANAGERS!B:B)</f>
        <v>Manager_2</v>
      </c>
      <c r="AB4735" t="str" cm="1">
        <f t="array" ref="AB4735">_xlfn.XLOOKUP(Table1[[#This Row],[Manager ID]],Table2[[#All],[Manager ID]],Table2[[#All],[Department Head]])</f>
        <v>Sales</v>
      </c>
      <c r="AC4735" s="2">
        <f>_xlfn.XLOOKUP(Table1[[#This Row],[City]],L:L,O:O)</f>
        <v>0.21356479274849693</v>
      </c>
      <c r="AD4735" t="str" cm="1">
        <f t="array" ref="AD4735">_xlfn.IFS(Table1[[#This Row],[Performance Score]]&gt;=90,"Excellent",Table1[[#This Row],[Performance Score]]&gt;=75,"Good",Table1[[#This Row],[Performance Score]]&gt;=60,"Average",Table1[[#This Row],[Performance Score]]&lt;=60,"Need Improvement")</f>
        <v>Need Improvement</v>
      </c>
      <c r="AE4735" t="str">
        <f>IF(AND(Table1[[#This Row],[Attendance %]]&gt;=80,(Table1[[#This Row],[Performance Score]]&gt;=80)),"Eligible","Not Eligible")</f>
        <v>Not Eligible</v>
      </c>
      <c r="AF4735" t="str">
        <f>IF(Table1[[#This Row],[Performance Score]]&gt;=80,"High Performer","Low Performer")</f>
        <v>Low Performer</v>
      </c>
      <c r="AG4735" t="str" cm="1">
        <f t="array" aca="1" ref="AG4735" ca="1">_xlfn.IFS(Table1[[#This Row],[Experience]]&lt;=3,"Junior",Table1[[#This Row],[Experience]]&lt;=7,"Mid Level",Table1[[#This Row],[Experience]]&gt;=7,"Senior")</f>
        <v>Mid Level</v>
      </c>
      <c r="AH4735" t="str">
        <f>IF(Table1[[#This Row],[Attendance %]]&gt;75,"OK","Below 75")</f>
        <v>Below 75</v>
      </c>
      <c r="AI4735" t="b">
        <f>ISBLANK(Table1[[#This Row],[Employee ID]])</f>
        <v>0</v>
      </c>
      <c r="AJ4735" t="b">
        <f>ISNUMBER(Table1[[#This Row],[Total Salary  ]])</f>
        <v>1</v>
      </c>
      <c r="AK4735" t="str">
        <f>IFERROR(_xlfn.XLOOKUP(Table1[[#This Row],[Manager ID]],MANAGERS!A:A,MANAGERS!B:B),"Not Found")</f>
        <v>Manager_2</v>
      </c>
    </row>
    <row r="4736" spans="1:37" x14ac:dyDescent="0.2">
      <c r="A4736" t="s">
        <v>139</v>
      </c>
      <c r="B4736" t="s">
        <v>71</v>
      </c>
      <c r="C4736" t="s">
        <v>15</v>
      </c>
      <c r="D4736" t="s">
        <v>33</v>
      </c>
      <c r="E4736" t="s">
        <v>65</v>
      </c>
      <c r="F4736" s="1">
        <v>43088</v>
      </c>
      <c r="G4736" s="1">
        <v>40041</v>
      </c>
      <c r="H4736">
        <v>35641</v>
      </c>
      <c r="I4736">
        <v>10146</v>
      </c>
      <c r="J4736">
        <v>75</v>
      </c>
      <c r="K4736">
        <v>51</v>
      </c>
      <c r="L4736" t="s">
        <v>23</v>
      </c>
      <c r="M4736">
        <v>103</v>
      </c>
      <c r="N4736">
        <f>Table1[[#This Row],[Basic Salary]]+Table1[[#This Row],[Bonus]]</f>
        <v>45787</v>
      </c>
      <c r="O4736" s="2">
        <f>Table1[[#This Row],[Bonus]]/Table1[[#This Row],[Basic Salary]]</f>
        <v>0.28467214724614909</v>
      </c>
      <c r="P4736">
        <f ca="1">DATEDIF(Table1[[#This Row],[Date of Birth]],TODAY(),"Y")</f>
        <v>16</v>
      </c>
      <c r="Q4736">
        <f ca="1">DATEDIF(Table1[[#This Row],[Joining Date]],TODAY(),"Y")</f>
        <v>8</v>
      </c>
      <c r="R4736" t="str">
        <f ca="1">IF(YEAR(Table1[[#This Row],[Joining Date]])=YEAR(TODAY()),"Yes","No")</f>
        <v>No</v>
      </c>
      <c r="S4736" t="str">
        <f ca="1">IF(Table1[[#This Row],[Experience]]&gt;5,"Yes","No")</f>
        <v>Yes</v>
      </c>
      <c r="T4736" t="str">
        <f>TEXT(Table1[[#This Row],[Joining Date]],"mmmm")</f>
        <v>December</v>
      </c>
      <c r="U4736" t="str">
        <f>TEXT(Table1[[#This Row],[Joining Date]],"yyyy")</f>
        <v>2017</v>
      </c>
      <c r="V4736" s="5">
        <f ca="1">TODAY()-Table1[[#This Row],[Joining Date]]</f>
        <v>3151</v>
      </c>
      <c r="W4736" t="str">
        <f>LEFT(Table1[[#This Row],[Employee Name]],FIND(" ",Table1[[#This Row],[Employee Name]])-1)</f>
        <v>Sneha</v>
      </c>
      <c r="X4736" t="str">
        <f>RIGHT(Table1[[#This Row],[Employee Name]],LEN(Table1[[#This Row],[Employee Name]])-FIND(" ",Table1[[#This Row],[Employee Name]]))</f>
        <v>Iyer</v>
      </c>
      <c r="Y4736" t="str">
        <f>Table1[[#This Row],[Department]]&amp;"-"&amp;Table1[[#This Row],[Employee ID]]</f>
        <v>Marketing-E00083</v>
      </c>
      <c r="Z4736" t="str">
        <f>LEFT(Table1[[#This Row],[Department]],3)</f>
        <v>Mar</v>
      </c>
      <c r="AA4736" t="str">
        <f>_xlfn.XLOOKUP(Table1[[#This Row],[Manager ID]],MANAGERS!A:A,MANAGERS!B:B)</f>
        <v>Manager_3</v>
      </c>
      <c r="AB4736" t="str" cm="1">
        <f t="array" ref="AB4736">_xlfn.XLOOKUP(Table1[[#This Row],[Manager ID]],Table2[[#All],[Manager ID]],Table2[[#All],[Department Head]])</f>
        <v>IT</v>
      </c>
      <c r="AC4736" s="2">
        <f>_xlfn.XLOOKUP(Table1[[#This Row],[City]],L:L,O:O)</f>
        <v>0.23486488519629886</v>
      </c>
      <c r="AD4736" t="str" cm="1">
        <f t="array" ref="AD4736">_xlfn.IFS(Table1[[#This Row],[Performance Score]]&gt;=90,"Excellent",Table1[[#This Row],[Performance Score]]&gt;=75,"Good",Table1[[#This Row],[Performance Score]]&gt;=60,"Average",Table1[[#This Row],[Performance Score]]&lt;=60,"Need Improvement")</f>
        <v>Need Improvement</v>
      </c>
      <c r="AE4736" t="str">
        <f>IF(AND(Table1[[#This Row],[Attendance %]]&gt;=80,(Table1[[#This Row],[Performance Score]]&gt;=80)),"Eligible","Not Eligible")</f>
        <v>Not Eligible</v>
      </c>
      <c r="AF4736" t="str">
        <f>IF(Table1[[#This Row],[Performance Score]]&gt;=80,"High Performer","Low Performer")</f>
        <v>Low Performer</v>
      </c>
      <c r="AG4736" t="str" cm="1">
        <f t="array" aca="1" ref="AG4736" ca="1">_xlfn.IFS(Table1[[#This Row],[Experience]]&lt;=3,"Junior",Table1[[#This Row],[Experience]]&lt;=7,"Mid Level",Table1[[#This Row],[Experience]]&gt;=7,"Senior")</f>
        <v>Senior</v>
      </c>
      <c r="AH4736" t="str">
        <f>IF(Table1[[#This Row],[Attendance %]]&gt;75,"OK","Below 75")</f>
        <v>Below 75</v>
      </c>
      <c r="AI4736" t="b">
        <f>ISBLANK(Table1[[#This Row],[Employee ID]])</f>
        <v>0</v>
      </c>
      <c r="AJ4736" t="b">
        <f>ISNUMBER(Table1[[#This Row],[Total Salary  ]])</f>
        <v>1</v>
      </c>
      <c r="AK4736" t="str">
        <f>IFERROR(_xlfn.XLOOKUP(Table1[[#This Row],[Manager ID]],MANAGERS!A:A,MANAGERS!B:B),"Not Found")</f>
        <v>Manager_3</v>
      </c>
    </row>
    <row r="4737" spans="1:37" x14ac:dyDescent="0.2">
      <c r="A4737" t="s">
        <v>2423</v>
      </c>
      <c r="B4737" t="s">
        <v>129</v>
      </c>
      <c r="C4737" t="s">
        <v>15</v>
      </c>
      <c r="D4737" t="s">
        <v>43</v>
      </c>
      <c r="E4737" t="s">
        <v>51</v>
      </c>
      <c r="F4737" s="1">
        <v>44346</v>
      </c>
      <c r="G4737" s="1">
        <v>38529</v>
      </c>
      <c r="H4737">
        <v>36794</v>
      </c>
      <c r="I4737">
        <v>8975</v>
      </c>
      <c r="J4737">
        <v>76</v>
      </c>
      <c r="K4737">
        <v>47</v>
      </c>
      <c r="L4737" t="s">
        <v>27</v>
      </c>
      <c r="M4737">
        <v>101</v>
      </c>
      <c r="N4737">
        <f>Table1[[#This Row],[Basic Salary]]+Table1[[#This Row],[Bonus]]</f>
        <v>45769</v>
      </c>
      <c r="O4737" s="2">
        <f>Table1[[#This Row],[Bonus]]/Table1[[#This Row],[Basic Salary]]</f>
        <v>0.24392564005000816</v>
      </c>
      <c r="P4737">
        <f ca="1">DATEDIF(Table1[[#This Row],[Date of Birth]],TODAY(),"Y")</f>
        <v>21</v>
      </c>
      <c r="Q4737">
        <f ca="1">DATEDIF(Table1[[#This Row],[Joining Date]],TODAY(),"Y")</f>
        <v>5</v>
      </c>
      <c r="R4737" t="str">
        <f ca="1">IF(YEAR(Table1[[#This Row],[Joining Date]])=YEAR(TODAY()),"Yes","No")</f>
        <v>No</v>
      </c>
      <c r="S4737" t="str">
        <f ca="1">IF(Table1[[#This Row],[Experience]]&gt;5,"Yes","No")</f>
        <v>No</v>
      </c>
      <c r="T4737" t="str">
        <f>TEXT(Table1[[#This Row],[Joining Date]],"mmmm")</f>
        <v>May</v>
      </c>
      <c r="U4737" t="str">
        <f>TEXT(Table1[[#This Row],[Joining Date]],"yyyy")</f>
        <v>2021</v>
      </c>
      <c r="V4737" s="5">
        <f ca="1">TODAY()-Table1[[#This Row],[Joining Date]]</f>
        <v>1893</v>
      </c>
      <c r="W4737" t="str">
        <f>LEFT(Table1[[#This Row],[Employee Name]],FIND(" ",Table1[[#This Row],[Employee Name]])-1)</f>
        <v>Aarav</v>
      </c>
      <c r="X4737" t="str">
        <f>RIGHT(Table1[[#This Row],[Employee Name]],LEN(Table1[[#This Row],[Employee Name]])-FIND(" ",Table1[[#This Row],[Employee Name]]))</f>
        <v>Sharma</v>
      </c>
      <c r="Y4737" t="str">
        <f>Table1[[#This Row],[Department]]&amp;"-"&amp;Table1[[#This Row],[Employee ID]]</f>
        <v>Operations-E02367</v>
      </c>
      <c r="Z4737" t="str">
        <f>LEFT(Table1[[#This Row],[Department]],3)</f>
        <v>Ope</v>
      </c>
      <c r="AA4737" t="str">
        <f>_xlfn.XLOOKUP(Table1[[#This Row],[Manager ID]],MANAGERS!A:A,MANAGERS!B:B)</f>
        <v>Manager_1</v>
      </c>
      <c r="AB4737" t="str" cm="1">
        <f t="array" ref="AB4737">_xlfn.XLOOKUP(Table1[[#This Row],[Manager ID]],Table2[[#All],[Manager ID]],Table2[[#All],[Department Head]])</f>
        <v>Support</v>
      </c>
      <c r="AC4737" s="2">
        <f>_xlfn.XLOOKUP(Table1[[#This Row],[City]],L:L,O:O)</f>
        <v>0.23674293405114402</v>
      </c>
      <c r="AD4737" t="str" cm="1">
        <f t="array" ref="AD4737">_xlfn.IFS(Table1[[#This Row],[Performance Score]]&gt;=90,"Excellent",Table1[[#This Row],[Performance Score]]&gt;=75,"Good",Table1[[#This Row],[Performance Score]]&gt;=60,"Average",Table1[[#This Row],[Performance Score]]&lt;=60,"Need Improvement")</f>
        <v>Need Improvement</v>
      </c>
      <c r="AE4737" t="str">
        <f>IF(AND(Table1[[#This Row],[Attendance %]]&gt;=80,(Table1[[#This Row],[Performance Score]]&gt;=80)),"Eligible","Not Eligible")</f>
        <v>Not Eligible</v>
      </c>
      <c r="AF4737" t="str">
        <f>IF(Table1[[#This Row],[Performance Score]]&gt;=80,"High Performer","Low Performer")</f>
        <v>Low Performer</v>
      </c>
      <c r="AG4737" t="str" cm="1">
        <f t="array" aca="1" ref="AG4737" ca="1">_xlfn.IFS(Table1[[#This Row],[Experience]]&lt;=3,"Junior",Table1[[#This Row],[Experience]]&lt;=7,"Mid Level",Table1[[#This Row],[Experience]]&gt;=7,"Senior")</f>
        <v>Mid Level</v>
      </c>
      <c r="AH4737" t="str">
        <f>IF(Table1[[#This Row],[Attendance %]]&gt;75,"OK","Below 75")</f>
        <v>OK</v>
      </c>
      <c r="AI4737" t="b">
        <f>ISBLANK(Table1[[#This Row],[Employee ID]])</f>
        <v>0</v>
      </c>
      <c r="AJ4737" t="b">
        <f>ISNUMBER(Table1[[#This Row],[Total Salary  ]])</f>
        <v>1</v>
      </c>
      <c r="AK4737" t="str">
        <f>IFERROR(_xlfn.XLOOKUP(Table1[[#This Row],[Manager ID]],MANAGERS!A:A,MANAGERS!B:B),"Not Found")</f>
        <v>Manager_1</v>
      </c>
    </row>
    <row r="4738" spans="1:37" x14ac:dyDescent="0.2">
      <c r="A4738" t="s">
        <v>1794</v>
      </c>
      <c r="B4738" t="s">
        <v>45</v>
      </c>
      <c r="C4738" t="s">
        <v>21</v>
      </c>
      <c r="D4738" t="s">
        <v>43</v>
      </c>
      <c r="E4738" t="s">
        <v>26</v>
      </c>
      <c r="F4738" s="1">
        <v>43206</v>
      </c>
      <c r="G4738" s="1">
        <v>29858</v>
      </c>
      <c r="H4738">
        <v>38968</v>
      </c>
      <c r="I4738">
        <v>6799</v>
      </c>
      <c r="J4738">
        <v>79</v>
      </c>
      <c r="K4738">
        <v>82</v>
      </c>
      <c r="L4738" t="s">
        <v>37</v>
      </c>
      <c r="M4738">
        <v>109</v>
      </c>
      <c r="N4738">
        <f>Table1[[#This Row],[Basic Salary]]+Table1[[#This Row],[Bonus]]</f>
        <v>45767</v>
      </c>
      <c r="O4738" s="2">
        <f>Table1[[#This Row],[Bonus]]/Table1[[#This Row],[Basic Salary]]</f>
        <v>0.17447649353315542</v>
      </c>
      <c r="P4738">
        <f ca="1">DATEDIF(Table1[[#This Row],[Date of Birth]],TODAY(),"Y")</f>
        <v>44</v>
      </c>
      <c r="Q4738">
        <f ca="1">DATEDIF(Table1[[#This Row],[Joining Date]],TODAY(),"Y")</f>
        <v>8</v>
      </c>
      <c r="R4738" t="str">
        <f ca="1">IF(YEAR(Table1[[#This Row],[Joining Date]])=YEAR(TODAY()),"Yes","No")</f>
        <v>No</v>
      </c>
      <c r="S4738" t="str">
        <f ca="1">IF(Table1[[#This Row],[Experience]]&gt;5,"Yes","No")</f>
        <v>Yes</v>
      </c>
      <c r="T4738" t="str">
        <f>TEXT(Table1[[#This Row],[Joining Date]],"mmmm")</f>
        <v>April</v>
      </c>
      <c r="U4738" t="str">
        <f>TEXT(Table1[[#This Row],[Joining Date]],"yyyy")</f>
        <v>2018</v>
      </c>
      <c r="V4738" s="5">
        <f ca="1">TODAY()-Table1[[#This Row],[Joining Date]]</f>
        <v>3033</v>
      </c>
      <c r="W4738" t="str">
        <f>LEFT(Table1[[#This Row],[Employee Name]],FIND(" ",Table1[[#This Row],[Employee Name]])-1)</f>
        <v>Ananya</v>
      </c>
      <c r="X4738" t="str">
        <f>RIGHT(Table1[[#This Row],[Employee Name]],LEN(Table1[[#This Row],[Employee Name]])-FIND(" ",Table1[[#This Row],[Employee Name]]))</f>
        <v>Rao</v>
      </c>
      <c r="Y4738" t="str">
        <f>Table1[[#This Row],[Department]]&amp;"-"&amp;Table1[[#This Row],[Employee ID]]</f>
        <v>Operations-E01738</v>
      </c>
      <c r="Z4738" t="str">
        <f>LEFT(Table1[[#This Row],[Department]],3)</f>
        <v>Ope</v>
      </c>
      <c r="AA4738" t="str">
        <f>_xlfn.XLOOKUP(Table1[[#This Row],[Manager ID]],MANAGERS!A:A,MANAGERS!B:B)</f>
        <v>Manager_9</v>
      </c>
      <c r="AB4738" t="str" cm="1">
        <f t="array" ref="AB4738">_xlfn.XLOOKUP(Table1[[#This Row],[Manager ID]],Table2[[#All],[Manager ID]],Table2[[#All],[Department Head]])</f>
        <v>Sales</v>
      </c>
      <c r="AC4738" s="2">
        <f>_xlfn.XLOOKUP(Table1[[#This Row],[City]],L:L,O:O)</f>
        <v>0.24036902712549932</v>
      </c>
      <c r="AD4738" t="str" cm="1">
        <f t="array" ref="AD4738">_xlfn.IFS(Table1[[#This Row],[Performance Score]]&gt;=90,"Excellent",Table1[[#This Row],[Performance Score]]&gt;=75,"Good",Table1[[#This Row],[Performance Score]]&gt;=60,"Average",Table1[[#This Row],[Performance Score]]&lt;=60,"Need Improvement")</f>
        <v>Good</v>
      </c>
      <c r="AE4738" t="str">
        <f>IF(AND(Table1[[#This Row],[Attendance %]]&gt;=80,(Table1[[#This Row],[Performance Score]]&gt;=80)),"Eligible","Not Eligible")</f>
        <v>Not Eligible</v>
      </c>
      <c r="AF4738" t="str">
        <f>IF(Table1[[#This Row],[Performance Score]]&gt;=80,"High Performer","Low Performer")</f>
        <v>High Performer</v>
      </c>
      <c r="AG4738" t="str" cm="1">
        <f t="array" aca="1" ref="AG4738" ca="1">_xlfn.IFS(Table1[[#This Row],[Experience]]&lt;=3,"Junior",Table1[[#This Row],[Experience]]&lt;=7,"Mid Level",Table1[[#This Row],[Experience]]&gt;=7,"Senior")</f>
        <v>Senior</v>
      </c>
      <c r="AH4738" t="str">
        <f>IF(Table1[[#This Row],[Attendance %]]&gt;75,"OK","Below 75")</f>
        <v>OK</v>
      </c>
      <c r="AI4738" t="b">
        <f>ISBLANK(Table1[[#This Row],[Employee ID]])</f>
        <v>0</v>
      </c>
      <c r="AJ4738" t="b">
        <f>ISNUMBER(Table1[[#This Row],[Total Salary  ]])</f>
        <v>1</v>
      </c>
      <c r="AK4738" t="str">
        <f>IFERROR(_xlfn.XLOOKUP(Table1[[#This Row],[Manager ID]],MANAGERS!A:A,MANAGERS!B:B),"Not Found")</f>
        <v>Manager_9</v>
      </c>
    </row>
    <row r="4739" spans="1:37" x14ac:dyDescent="0.2">
      <c r="A4739" t="s">
        <v>2920</v>
      </c>
      <c r="B4739" t="s">
        <v>39</v>
      </c>
      <c r="C4739" t="s">
        <v>15</v>
      </c>
      <c r="D4739" t="s">
        <v>40</v>
      </c>
      <c r="E4739" t="s">
        <v>17</v>
      </c>
      <c r="F4739" s="1">
        <v>42426</v>
      </c>
      <c r="G4739" s="1">
        <v>36363</v>
      </c>
      <c r="H4739">
        <v>37243</v>
      </c>
      <c r="I4739">
        <v>8496</v>
      </c>
      <c r="J4739">
        <v>83</v>
      </c>
      <c r="K4739">
        <v>73</v>
      </c>
      <c r="L4739" t="s">
        <v>27</v>
      </c>
      <c r="M4739">
        <v>114</v>
      </c>
      <c r="N4739">
        <f>Table1[[#This Row],[Basic Salary]]+Table1[[#This Row],[Bonus]]</f>
        <v>45739</v>
      </c>
      <c r="O4739" s="2">
        <f>Table1[[#This Row],[Bonus]]/Table1[[#This Row],[Basic Salary]]</f>
        <v>0.22812340574067611</v>
      </c>
      <c r="P4739">
        <f ca="1">DATEDIF(Table1[[#This Row],[Date of Birth]],TODAY(),"Y")</f>
        <v>27</v>
      </c>
      <c r="Q4739">
        <f ca="1">DATEDIF(Table1[[#This Row],[Joining Date]],TODAY(),"Y")</f>
        <v>10</v>
      </c>
      <c r="R4739" t="str">
        <f ca="1">IF(YEAR(Table1[[#This Row],[Joining Date]])=YEAR(TODAY()),"Yes","No")</f>
        <v>No</v>
      </c>
      <c r="S4739" t="str">
        <f ca="1">IF(Table1[[#This Row],[Experience]]&gt;5,"Yes","No")</f>
        <v>Yes</v>
      </c>
      <c r="T4739" t="str">
        <f>TEXT(Table1[[#This Row],[Joining Date]],"mmmm")</f>
        <v>February</v>
      </c>
      <c r="U4739" t="str">
        <f>TEXT(Table1[[#This Row],[Joining Date]],"yyyy")</f>
        <v>2016</v>
      </c>
      <c r="V4739" s="5">
        <f ca="1">TODAY()-Table1[[#This Row],[Joining Date]]</f>
        <v>3813</v>
      </c>
      <c r="W4739" t="str">
        <f>LEFT(Table1[[#This Row],[Employee Name]],FIND(" ",Table1[[#This Row],[Employee Name]])-1)</f>
        <v>Karan</v>
      </c>
      <c r="X4739" t="str">
        <f>RIGHT(Table1[[#This Row],[Employee Name]],LEN(Table1[[#This Row],[Employee Name]])-FIND(" ",Table1[[#This Row],[Employee Name]]))</f>
        <v>Malhotra</v>
      </c>
      <c r="Y4739" t="str">
        <f>Table1[[#This Row],[Department]]&amp;"-"&amp;Table1[[#This Row],[Employee ID]]</f>
        <v>IT-E02864</v>
      </c>
      <c r="Z4739" t="str">
        <f>LEFT(Table1[[#This Row],[Department]],3)</f>
        <v>IT</v>
      </c>
      <c r="AA4739" t="str">
        <f>_xlfn.XLOOKUP(Table1[[#This Row],[Manager ID]],MANAGERS!A:A,MANAGERS!B:B)</f>
        <v>Manager_14</v>
      </c>
      <c r="AB4739" t="str" cm="1">
        <f t="array" ref="AB4739">_xlfn.XLOOKUP(Table1[[#This Row],[Manager ID]],Table2[[#All],[Manager ID]],Table2[[#All],[Department Head]])</f>
        <v>Marketing</v>
      </c>
      <c r="AC4739" s="2">
        <f>_xlfn.XLOOKUP(Table1[[#This Row],[City]],L:L,O:O)</f>
        <v>0.23674293405114402</v>
      </c>
      <c r="AD4739" t="str" cm="1">
        <f t="array" ref="AD4739">_xlfn.IFS(Table1[[#This Row],[Performance Score]]&gt;=90,"Excellent",Table1[[#This Row],[Performance Score]]&gt;=75,"Good",Table1[[#This Row],[Performance Score]]&gt;=60,"Average",Table1[[#This Row],[Performance Score]]&lt;=60,"Need Improvement")</f>
        <v>Average</v>
      </c>
      <c r="AE4739" t="str">
        <f>IF(AND(Table1[[#This Row],[Attendance %]]&gt;=80,(Table1[[#This Row],[Performance Score]]&gt;=80)),"Eligible","Not Eligible")</f>
        <v>Not Eligible</v>
      </c>
      <c r="AF4739" t="str">
        <f>IF(Table1[[#This Row],[Performance Score]]&gt;=80,"High Performer","Low Performer")</f>
        <v>Low Performer</v>
      </c>
      <c r="AG4739" t="str" cm="1">
        <f t="array" aca="1" ref="AG4739" ca="1">_xlfn.IFS(Table1[[#This Row],[Experience]]&lt;=3,"Junior",Table1[[#This Row],[Experience]]&lt;=7,"Mid Level",Table1[[#This Row],[Experience]]&gt;=7,"Senior")</f>
        <v>Senior</v>
      </c>
      <c r="AH4739" t="str">
        <f>IF(Table1[[#This Row],[Attendance %]]&gt;75,"OK","Below 75")</f>
        <v>OK</v>
      </c>
      <c r="AI4739" t="b">
        <f>ISBLANK(Table1[[#This Row],[Employee ID]])</f>
        <v>0</v>
      </c>
      <c r="AJ4739" t="b">
        <f>ISNUMBER(Table1[[#This Row],[Total Salary  ]])</f>
        <v>1</v>
      </c>
      <c r="AK4739" t="str">
        <f>IFERROR(_xlfn.XLOOKUP(Table1[[#This Row],[Manager ID]],MANAGERS!A:A,MANAGERS!B:B),"Not Found")</f>
        <v>Manager_14</v>
      </c>
    </row>
    <row r="4740" spans="1:37" x14ac:dyDescent="0.2">
      <c r="A4740" t="s">
        <v>441</v>
      </c>
      <c r="B4740" t="s">
        <v>60</v>
      </c>
      <c r="C4740" t="s">
        <v>15</v>
      </c>
      <c r="D4740" t="s">
        <v>25</v>
      </c>
      <c r="E4740" t="s">
        <v>65</v>
      </c>
      <c r="F4740" s="1">
        <v>45589</v>
      </c>
      <c r="G4740" s="1">
        <v>32509</v>
      </c>
      <c r="H4740">
        <v>32553</v>
      </c>
      <c r="I4740">
        <v>13175</v>
      </c>
      <c r="J4740">
        <v>62</v>
      </c>
      <c r="K4740">
        <v>69</v>
      </c>
      <c r="L4740" t="s">
        <v>53</v>
      </c>
      <c r="M4740">
        <v>112</v>
      </c>
      <c r="N4740">
        <f>Table1[[#This Row],[Basic Salary]]+Table1[[#This Row],[Bonus]]</f>
        <v>45728</v>
      </c>
      <c r="O4740" s="2">
        <f>Table1[[#This Row],[Bonus]]/Table1[[#This Row],[Basic Salary]]</f>
        <v>0.40472460295518076</v>
      </c>
      <c r="P4740">
        <f ca="1">DATEDIF(Table1[[#This Row],[Date of Birth]],TODAY(),"Y")</f>
        <v>37</v>
      </c>
      <c r="Q4740">
        <f ca="1">DATEDIF(Table1[[#This Row],[Joining Date]],TODAY(),"Y")</f>
        <v>1</v>
      </c>
      <c r="R4740" t="str">
        <f ca="1">IF(YEAR(Table1[[#This Row],[Joining Date]])=YEAR(TODAY()),"Yes","No")</f>
        <v>No</v>
      </c>
      <c r="S4740" t="str">
        <f ca="1">IF(Table1[[#This Row],[Experience]]&gt;5,"Yes","No")</f>
        <v>No</v>
      </c>
      <c r="T4740" t="str">
        <f>TEXT(Table1[[#This Row],[Joining Date]],"mmmm")</f>
        <v>October</v>
      </c>
      <c r="U4740" t="str">
        <f>TEXT(Table1[[#This Row],[Joining Date]],"yyyy")</f>
        <v>2024</v>
      </c>
      <c r="V4740" s="5">
        <f ca="1">TODAY()-Table1[[#This Row],[Joining Date]]</f>
        <v>650</v>
      </c>
      <c r="W4740" t="str">
        <f>LEFT(Table1[[#This Row],[Employee Name]],FIND(" ",Table1[[#This Row],[Employee Name]])-1)</f>
        <v>Gayathri</v>
      </c>
      <c r="X4740" t="str">
        <f>RIGHT(Table1[[#This Row],[Employee Name]],LEN(Table1[[#This Row],[Employee Name]])-FIND(" ",Table1[[#This Row],[Employee Name]]))</f>
        <v>Iyer</v>
      </c>
      <c r="Y4740" t="str">
        <f>Table1[[#This Row],[Department]]&amp;"-"&amp;Table1[[#This Row],[Employee ID]]</f>
        <v>Finance-E00385</v>
      </c>
      <c r="Z4740" t="str">
        <f>LEFT(Table1[[#This Row],[Department]],3)</f>
        <v>Fin</v>
      </c>
      <c r="AA4740" t="str">
        <f>_xlfn.XLOOKUP(Table1[[#This Row],[Manager ID]],MANAGERS!A:A,MANAGERS!B:B)</f>
        <v>Manager_12</v>
      </c>
      <c r="AB4740" t="str" cm="1">
        <f t="array" ref="AB4740">_xlfn.XLOOKUP(Table1[[#This Row],[Manager ID]],Table2[[#All],[Manager ID]],Table2[[#All],[Department Head]])</f>
        <v>Marketing</v>
      </c>
      <c r="AC4740" s="2">
        <f>_xlfn.XLOOKUP(Table1[[#This Row],[City]],L:L,O:O)</f>
        <v>0.23685887225230964</v>
      </c>
      <c r="AD4740" t="str" cm="1">
        <f t="array" ref="AD4740">_xlfn.IFS(Table1[[#This Row],[Performance Score]]&gt;=90,"Excellent",Table1[[#This Row],[Performance Score]]&gt;=75,"Good",Table1[[#This Row],[Performance Score]]&gt;=60,"Average",Table1[[#This Row],[Performance Score]]&lt;=60,"Need Improvement")</f>
        <v>Average</v>
      </c>
      <c r="AE4740" t="str">
        <f>IF(AND(Table1[[#This Row],[Attendance %]]&gt;=80,(Table1[[#This Row],[Performance Score]]&gt;=80)),"Eligible","Not Eligible")</f>
        <v>Not Eligible</v>
      </c>
      <c r="AF4740" t="str">
        <f>IF(Table1[[#This Row],[Performance Score]]&gt;=80,"High Performer","Low Performer")</f>
        <v>Low Performer</v>
      </c>
      <c r="AG4740" t="str" cm="1">
        <f t="array" aca="1" ref="AG4740" ca="1">_xlfn.IFS(Table1[[#This Row],[Experience]]&lt;=3,"Junior",Table1[[#This Row],[Experience]]&lt;=7,"Mid Level",Table1[[#This Row],[Experience]]&gt;=7,"Senior")</f>
        <v>Junior</v>
      </c>
      <c r="AH4740" t="str">
        <f>IF(Table1[[#This Row],[Attendance %]]&gt;75,"OK","Below 75")</f>
        <v>Below 75</v>
      </c>
      <c r="AI4740" t="b">
        <f>ISBLANK(Table1[[#This Row],[Employee ID]])</f>
        <v>0</v>
      </c>
      <c r="AJ4740" t="b">
        <f>ISNUMBER(Table1[[#This Row],[Total Salary  ]])</f>
        <v>1</v>
      </c>
      <c r="AK4740" t="str">
        <f>IFERROR(_xlfn.XLOOKUP(Table1[[#This Row],[Manager ID]],MANAGERS!A:A,MANAGERS!B:B),"Not Found")</f>
        <v>Manager_12</v>
      </c>
    </row>
    <row r="4741" spans="1:37" x14ac:dyDescent="0.2">
      <c r="A4741" t="s">
        <v>2163</v>
      </c>
      <c r="B4741" t="s">
        <v>14</v>
      </c>
      <c r="C4741" t="s">
        <v>15</v>
      </c>
      <c r="D4741" t="s">
        <v>25</v>
      </c>
      <c r="E4741" t="s">
        <v>22</v>
      </c>
      <c r="F4741" s="1">
        <v>44602</v>
      </c>
      <c r="G4741" s="1">
        <v>32626</v>
      </c>
      <c r="H4741">
        <v>31646</v>
      </c>
      <c r="I4741">
        <v>14076</v>
      </c>
      <c r="J4741">
        <v>69</v>
      </c>
      <c r="K4741">
        <v>54</v>
      </c>
      <c r="L4741" t="s">
        <v>34</v>
      </c>
      <c r="M4741">
        <v>105</v>
      </c>
      <c r="N4741">
        <f>Table1[[#This Row],[Basic Salary]]+Table1[[#This Row],[Bonus]]</f>
        <v>45722</v>
      </c>
      <c r="O4741" s="2">
        <f>Table1[[#This Row],[Bonus]]/Table1[[#This Row],[Basic Salary]]</f>
        <v>0.44479555078050936</v>
      </c>
      <c r="P4741">
        <f ca="1">DATEDIF(Table1[[#This Row],[Date of Birth]],TODAY(),"Y")</f>
        <v>37</v>
      </c>
      <c r="Q4741">
        <f ca="1">DATEDIF(Table1[[#This Row],[Joining Date]],TODAY(),"Y")</f>
        <v>4</v>
      </c>
      <c r="R4741" t="str">
        <f ca="1">IF(YEAR(Table1[[#This Row],[Joining Date]])=YEAR(TODAY()),"Yes","No")</f>
        <v>No</v>
      </c>
      <c r="S4741" t="str">
        <f ca="1">IF(Table1[[#This Row],[Experience]]&gt;5,"Yes","No")</f>
        <v>No</v>
      </c>
      <c r="T4741" t="str">
        <f>TEXT(Table1[[#This Row],[Joining Date]],"mmmm")</f>
        <v>February</v>
      </c>
      <c r="U4741" t="str">
        <f>TEXT(Table1[[#This Row],[Joining Date]],"yyyy")</f>
        <v>2022</v>
      </c>
      <c r="V4741" s="5">
        <f ca="1">TODAY()-Table1[[#This Row],[Joining Date]]</f>
        <v>1637</v>
      </c>
      <c r="W4741" t="str">
        <f>LEFT(Table1[[#This Row],[Employee Name]],FIND(" ",Table1[[#This Row],[Employee Name]])-1)</f>
        <v>Nisha</v>
      </c>
      <c r="X4741" t="str">
        <f>RIGHT(Table1[[#This Row],[Employee Name]],LEN(Table1[[#This Row],[Employee Name]])-FIND(" ",Table1[[#This Row],[Employee Name]]))</f>
        <v>Kapoor</v>
      </c>
      <c r="Y4741" t="str">
        <f>Table1[[#This Row],[Department]]&amp;"-"&amp;Table1[[#This Row],[Employee ID]]</f>
        <v>Finance-E02107</v>
      </c>
      <c r="Z4741" t="str">
        <f>LEFT(Table1[[#This Row],[Department]],3)</f>
        <v>Fin</v>
      </c>
      <c r="AA4741" t="str">
        <f>_xlfn.XLOOKUP(Table1[[#This Row],[Manager ID]],MANAGERS!A:A,MANAGERS!B:B)</f>
        <v>Manager_5</v>
      </c>
      <c r="AB4741" t="str" cm="1">
        <f t="array" ref="AB4741">_xlfn.XLOOKUP(Table1[[#This Row],[Manager ID]],Table2[[#All],[Manager ID]],Table2[[#All],[Department Head]])</f>
        <v>Sales</v>
      </c>
      <c r="AC4741" s="2">
        <f>_xlfn.XLOOKUP(Table1[[#This Row],[City]],L:L,O:O)</f>
        <v>0.24030340748661314</v>
      </c>
      <c r="AD4741" t="str" cm="1">
        <f t="array" ref="AD4741">_xlfn.IFS(Table1[[#This Row],[Performance Score]]&gt;=90,"Excellent",Table1[[#This Row],[Performance Score]]&gt;=75,"Good",Table1[[#This Row],[Performance Score]]&gt;=60,"Average",Table1[[#This Row],[Performance Score]]&lt;=60,"Need Improvement")</f>
        <v>Need Improvement</v>
      </c>
      <c r="AE4741" t="str">
        <f>IF(AND(Table1[[#This Row],[Attendance %]]&gt;=80,(Table1[[#This Row],[Performance Score]]&gt;=80)),"Eligible","Not Eligible")</f>
        <v>Not Eligible</v>
      </c>
      <c r="AF4741" t="str">
        <f>IF(Table1[[#This Row],[Performance Score]]&gt;=80,"High Performer","Low Performer")</f>
        <v>Low Performer</v>
      </c>
      <c r="AG4741" t="str" cm="1">
        <f t="array" aca="1" ref="AG4741" ca="1">_xlfn.IFS(Table1[[#This Row],[Experience]]&lt;=3,"Junior",Table1[[#This Row],[Experience]]&lt;=7,"Mid Level",Table1[[#This Row],[Experience]]&gt;=7,"Senior")</f>
        <v>Mid Level</v>
      </c>
      <c r="AH4741" t="str">
        <f>IF(Table1[[#This Row],[Attendance %]]&gt;75,"OK","Below 75")</f>
        <v>Below 75</v>
      </c>
      <c r="AI4741" t="b">
        <f>ISBLANK(Table1[[#This Row],[Employee ID]])</f>
        <v>0</v>
      </c>
      <c r="AJ4741" t="b">
        <f>ISNUMBER(Table1[[#This Row],[Total Salary  ]])</f>
        <v>1</v>
      </c>
      <c r="AK4741" t="str">
        <f>IFERROR(_xlfn.XLOOKUP(Table1[[#This Row],[Manager ID]],MANAGERS!A:A,MANAGERS!B:B),"Not Found")</f>
        <v>Manager_5</v>
      </c>
    </row>
    <row r="4742" spans="1:37" x14ac:dyDescent="0.2">
      <c r="A4742" t="s">
        <v>242</v>
      </c>
      <c r="B4742" t="s">
        <v>36</v>
      </c>
      <c r="C4742" t="s">
        <v>21</v>
      </c>
      <c r="D4742" t="s">
        <v>81</v>
      </c>
      <c r="E4742" t="s">
        <v>17</v>
      </c>
      <c r="F4742" s="1">
        <v>43146</v>
      </c>
      <c r="G4742" s="1">
        <v>33310</v>
      </c>
      <c r="H4742">
        <v>39869</v>
      </c>
      <c r="I4742">
        <v>5849</v>
      </c>
      <c r="J4742">
        <v>71</v>
      </c>
      <c r="K4742">
        <v>71</v>
      </c>
      <c r="L4742" t="s">
        <v>23</v>
      </c>
      <c r="M4742">
        <v>113</v>
      </c>
      <c r="N4742">
        <f>Table1[[#This Row],[Basic Salary]]+Table1[[#This Row],[Bonus]]</f>
        <v>45718</v>
      </c>
      <c r="O4742" s="2">
        <f>Table1[[#This Row],[Bonus]]/Table1[[#This Row],[Basic Salary]]</f>
        <v>0.14670546038275351</v>
      </c>
      <c r="P4742">
        <f ca="1">DATEDIF(Table1[[#This Row],[Date of Birth]],TODAY(),"Y")</f>
        <v>35</v>
      </c>
      <c r="Q4742">
        <f ca="1">DATEDIF(Table1[[#This Row],[Joining Date]],TODAY(),"Y")</f>
        <v>8</v>
      </c>
      <c r="R4742" t="str">
        <f ca="1">IF(YEAR(Table1[[#This Row],[Joining Date]])=YEAR(TODAY()),"Yes","No")</f>
        <v>No</v>
      </c>
      <c r="S4742" t="str">
        <f ca="1">IF(Table1[[#This Row],[Experience]]&gt;5,"Yes","No")</f>
        <v>Yes</v>
      </c>
      <c r="T4742" t="str">
        <f>TEXT(Table1[[#This Row],[Joining Date]],"mmmm")</f>
        <v>February</v>
      </c>
      <c r="U4742" t="str">
        <f>TEXT(Table1[[#This Row],[Joining Date]],"yyyy")</f>
        <v>2018</v>
      </c>
      <c r="V4742" s="5">
        <f ca="1">TODAY()-Table1[[#This Row],[Joining Date]]</f>
        <v>3093</v>
      </c>
      <c r="W4742" t="str">
        <f>LEFT(Table1[[#This Row],[Employee Name]],FIND(" ",Table1[[#This Row],[Employee Name]])-1)</f>
        <v>Meera</v>
      </c>
      <c r="X4742" t="str">
        <f>RIGHT(Table1[[#This Row],[Employee Name]],LEN(Table1[[#This Row],[Employee Name]])-FIND(" ",Table1[[#This Row],[Employee Name]]))</f>
        <v>Joshi</v>
      </c>
      <c r="Y4742" t="str">
        <f>Table1[[#This Row],[Department]]&amp;"-"&amp;Table1[[#This Row],[Employee ID]]</f>
        <v>Sales-E00186</v>
      </c>
      <c r="Z4742" t="str">
        <f>LEFT(Table1[[#This Row],[Department]],3)</f>
        <v>Sal</v>
      </c>
      <c r="AA4742" t="str">
        <f>_xlfn.XLOOKUP(Table1[[#This Row],[Manager ID]],MANAGERS!A:A,MANAGERS!B:B)</f>
        <v>Manager_13</v>
      </c>
      <c r="AB4742" t="str" cm="1">
        <f t="array" ref="AB4742">_xlfn.XLOOKUP(Table1[[#This Row],[Manager ID]],Table2[[#All],[Manager ID]],Table2[[#All],[Department Head]])</f>
        <v>HR</v>
      </c>
      <c r="AC4742" s="2">
        <f>_xlfn.XLOOKUP(Table1[[#This Row],[City]],L:L,O:O)</f>
        <v>0.23486488519629886</v>
      </c>
      <c r="AD4742" t="str" cm="1">
        <f t="array" ref="AD4742">_xlfn.IFS(Table1[[#This Row],[Performance Score]]&gt;=90,"Excellent",Table1[[#This Row],[Performance Score]]&gt;=75,"Good",Table1[[#This Row],[Performance Score]]&gt;=60,"Average",Table1[[#This Row],[Performance Score]]&lt;=60,"Need Improvement")</f>
        <v>Average</v>
      </c>
      <c r="AE4742" t="str">
        <f>IF(AND(Table1[[#This Row],[Attendance %]]&gt;=80,(Table1[[#This Row],[Performance Score]]&gt;=80)),"Eligible","Not Eligible")</f>
        <v>Not Eligible</v>
      </c>
      <c r="AF4742" t="str">
        <f>IF(Table1[[#This Row],[Performance Score]]&gt;=80,"High Performer","Low Performer")</f>
        <v>Low Performer</v>
      </c>
      <c r="AG4742" t="str" cm="1">
        <f t="array" aca="1" ref="AG4742" ca="1">_xlfn.IFS(Table1[[#This Row],[Experience]]&lt;=3,"Junior",Table1[[#This Row],[Experience]]&lt;=7,"Mid Level",Table1[[#This Row],[Experience]]&gt;=7,"Senior")</f>
        <v>Senior</v>
      </c>
      <c r="AH4742" t="str">
        <f>IF(Table1[[#This Row],[Attendance %]]&gt;75,"OK","Below 75")</f>
        <v>Below 75</v>
      </c>
      <c r="AI4742" t="b">
        <f>ISBLANK(Table1[[#This Row],[Employee ID]])</f>
        <v>0</v>
      </c>
      <c r="AJ4742" t="b">
        <f>ISNUMBER(Table1[[#This Row],[Total Salary  ]])</f>
        <v>1</v>
      </c>
      <c r="AK4742" t="str">
        <f>IFERROR(_xlfn.XLOOKUP(Table1[[#This Row],[Manager ID]],MANAGERS!A:A,MANAGERS!B:B),"Not Found")</f>
        <v>Manager_13</v>
      </c>
    </row>
    <row r="4743" spans="1:37" x14ac:dyDescent="0.2">
      <c r="A4743" t="s">
        <v>205</v>
      </c>
      <c r="B4743" t="s">
        <v>77</v>
      </c>
      <c r="C4743" t="s">
        <v>15</v>
      </c>
      <c r="D4743" t="s">
        <v>43</v>
      </c>
      <c r="E4743" t="s">
        <v>65</v>
      </c>
      <c r="F4743" s="1">
        <v>45118</v>
      </c>
      <c r="G4743" s="1">
        <v>39960</v>
      </c>
      <c r="H4743">
        <v>34876</v>
      </c>
      <c r="I4743">
        <v>10804</v>
      </c>
      <c r="J4743">
        <v>100</v>
      </c>
      <c r="K4743">
        <v>71</v>
      </c>
      <c r="L4743" t="s">
        <v>27</v>
      </c>
      <c r="M4743">
        <v>119</v>
      </c>
      <c r="N4743">
        <f>Table1[[#This Row],[Basic Salary]]+Table1[[#This Row],[Bonus]]</f>
        <v>45680</v>
      </c>
      <c r="O4743" s="2">
        <f>Table1[[#This Row],[Bonus]]/Table1[[#This Row],[Basic Salary]]</f>
        <v>0.30978323202202085</v>
      </c>
      <c r="P4743">
        <f ca="1">DATEDIF(Table1[[#This Row],[Date of Birth]],TODAY(),"Y")</f>
        <v>17</v>
      </c>
      <c r="Q4743">
        <f ca="1">DATEDIF(Table1[[#This Row],[Joining Date]],TODAY(),"Y")</f>
        <v>3</v>
      </c>
      <c r="R4743" t="str">
        <f ca="1">IF(YEAR(Table1[[#This Row],[Joining Date]])=YEAR(TODAY()),"Yes","No")</f>
        <v>No</v>
      </c>
      <c r="S4743" t="str">
        <f ca="1">IF(Table1[[#This Row],[Experience]]&gt;5,"Yes","No")</f>
        <v>No</v>
      </c>
      <c r="T4743" t="str">
        <f>TEXT(Table1[[#This Row],[Joining Date]],"mmmm")</f>
        <v>July</v>
      </c>
      <c r="U4743" t="str">
        <f>TEXT(Table1[[#This Row],[Joining Date]],"yyyy")</f>
        <v>2023</v>
      </c>
      <c r="V4743" s="5">
        <f ca="1">TODAY()-Table1[[#This Row],[Joining Date]]</f>
        <v>1121</v>
      </c>
      <c r="W4743" t="str">
        <f>LEFT(Table1[[#This Row],[Employee Name]],FIND(" ",Table1[[#This Row],[Employee Name]])-1)</f>
        <v>Rohan</v>
      </c>
      <c r="X4743" t="str">
        <f>RIGHT(Table1[[#This Row],[Employee Name]],LEN(Table1[[#This Row],[Employee Name]])-FIND(" ",Table1[[#This Row],[Employee Name]]))</f>
        <v>Gupta</v>
      </c>
      <c r="Y4743" t="str">
        <f>Table1[[#This Row],[Department]]&amp;"-"&amp;Table1[[#This Row],[Employee ID]]</f>
        <v>Operations-E00149</v>
      </c>
      <c r="Z4743" t="str">
        <f>LEFT(Table1[[#This Row],[Department]],3)</f>
        <v>Ope</v>
      </c>
      <c r="AA4743" t="str">
        <f>_xlfn.XLOOKUP(Table1[[#This Row],[Manager ID]],MANAGERS!A:A,MANAGERS!B:B)</f>
        <v>Manager_19</v>
      </c>
      <c r="AB4743" t="str" cm="1">
        <f t="array" ref="AB4743">_xlfn.XLOOKUP(Table1[[#This Row],[Manager ID]],Table2[[#All],[Manager ID]],Table2[[#All],[Department Head]])</f>
        <v>Support</v>
      </c>
      <c r="AC4743" s="2">
        <f>_xlfn.XLOOKUP(Table1[[#This Row],[City]],L:L,O:O)</f>
        <v>0.23674293405114402</v>
      </c>
      <c r="AD4743" t="str" cm="1">
        <f t="array" ref="AD4743">_xlfn.IFS(Table1[[#This Row],[Performance Score]]&gt;=90,"Excellent",Table1[[#This Row],[Performance Score]]&gt;=75,"Good",Table1[[#This Row],[Performance Score]]&gt;=60,"Average",Table1[[#This Row],[Performance Score]]&lt;=60,"Need Improvement")</f>
        <v>Average</v>
      </c>
      <c r="AE4743" t="str">
        <f>IF(AND(Table1[[#This Row],[Attendance %]]&gt;=80,(Table1[[#This Row],[Performance Score]]&gt;=80)),"Eligible","Not Eligible")</f>
        <v>Not Eligible</v>
      </c>
      <c r="AF4743" t="str">
        <f>IF(Table1[[#This Row],[Performance Score]]&gt;=80,"High Performer","Low Performer")</f>
        <v>Low Performer</v>
      </c>
      <c r="AG4743" t="str" cm="1">
        <f t="array" aca="1" ref="AG4743" ca="1">_xlfn.IFS(Table1[[#This Row],[Experience]]&lt;=3,"Junior",Table1[[#This Row],[Experience]]&lt;=7,"Mid Level",Table1[[#This Row],[Experience]]&gt;=7,"Senior")</f>
        <v>Junior</v>
      </c>
      <c r="AH4743" t="str">
        <f>IF(Table1[[#This Row],[Attendance %]]&gt;75,"OK","Below 75")</f>
        <v>OK</v>
      </c>
      <c r="AI4743" t="b">
        <f>ISBLANK(Table1[[#This Row],[Employee ID]])</f>
        <v>0</v>
      </c>
      <c r="AJ4743" t="b">
        <f>ISNUMBER(Table1[[#This Row],[Total Salary  ]])</f>
        <v>1</v>
      </c>
      <c r="AK4743" t="str">
        <f>IFERROR(_xlfn.XLOOKUP(Table1[[#This Row],[Manager ID]],MANAGERS!A:A,MANAGERS!B:B),"Not Found")</f>
        <v>Manager_19</v>
      </c>
    </row>
    <row r="4744" spans="1:37" x14ac:dyDescent="0.2">
      <c r="A4744" t="s">
        <v>2787</v>
      </c>
      <c r="B4744" t="s">
        <v>42</v>
      </c>
      <c r="C4744" t="s">
        <v>21</v>
      </c>
      <c r="D4744" t="s">
        <v>46</v>
      </c>
      <c r="E4744" t="s">
        <v>65</v>
      </c>
      <c r="F4744" s="1">
        <v>42693</v>
      </c>
      <c r="G4744" s="1">
        <v>33944</v>
      </c>
      <c r="H4744">
        <v>37527</v>
      </c>
      <c r="I4744">
        <v>8140</v>
      </c>
      <c r="J4744">
        <v>78</v>
      </c>
      <c r="K4744">
        <v>90</v>
      </c>
      <c r="L4744" t="s">
        <v>37</v>
      </c>
      <c r="M4744">
        <v>101</v>
      </c>
      <c r="N4744">
        <f>Table1[[#This Row],[Basic Salary]]+Table1[[#This Row],[Bonus]]</f>
        <v>45667</v>
      </c>
      <c r="O4744" s="2">
        <f>Table1[[#This Row],[Bonus]]/Table1[[#This Row],[Basic Salary]]</f>
        <v>0.21691049111306526</v>
      </c>
      <c r="P4744">
        <f ca="1">DATEDIF(Table1[[#This Row],[Date of Birth]],TODAY(),"Y")</f>
        <v>33</v>
      </c>
      <c r="Q4744">
        <f ca="1">DATEDIF(Table1[[#This Row],[Joining Date]],TODAY(),"Y")</f>
        <v>9</v>
      </c>
      <c r="R4744" t="str">
        <f ca="1">IF(YEAR(Table1[[#This Row],[Joining Date]])=YEAR(TODAY()),"Yes","No")</f>
        <v>No</v>
      </c>
      <c r="S4744" t="str">
        <f ca="1">IF(Table1[[#This Row],[Experience]]&gt;5,"Yes","No")</f>
        <v>Yes</v>
      </c>
      <c r="T4744" t="str">
        <f>TEXT(Table1[[#This Row],[Joining Date]],"mmmm")</f>
        <v>November</v>
      </c>
      <c r="U4744" t="str">
        <f>TEXT(Table1[[#This Row],[Joining Date]],"yyyy")</f>
        <v>2016</v>
      </c>
      <c r="V4744" s="5">
        <f ca="1">TODAY()-Table1[[#This Row],[Joining Date]]</f>
        <v>3546</v>
      </c>
      <c r="W4744" t="str">
        <f>LEFT(Table1[[#This Row],[Employee Name]],FIND(" ",Table1[[#This Row],[Employee Name]])-1)</f>
        <v>Krishna</v>
      </c>
      <c r="X4744" t="str">
        <f>RIGHT(Table1[[#This Row],[Employee Name]],LEN(Table1[[#This Row],[Employee Name]])-FIND(" ",Table1[[#This Row],[Employee Name]]))</f>
        <v>Chaitanya</v>
      </c>
      <c r="Y4744" t="str">
        <f>Table1[[#This Row],[Department]]&amp;"-"&amp;Table1[[#This Row],[Employee ID]]</f>
        <v>Support-E02731</v>
      </c>
      <c r="Z4744" t="str">
        <f>LEFT(Table1[[#This Row],[Department]],3)</f>
        <v>Sup</v>
      </c>
      <c r="AA4744" t="str">
        <f>_xlfn.XLOOKUP(Table1[[#This Row],[Manager ID]],MANAGERS!A:A,MANAGERS!B:B)</f>
        <v>Manager_1</v>
      </c>
      <c r="AB4744" t="str" cm="1">
        <f t="array" ref="AB4744">_xlfn.XLOOKUP(Table1[[#This Row],[Manager ID]],Table2[[#All],[Manager ID]],Table2[[#All],[Department Head]])</f>
        <v>Support</v>
      </c>
      <c r="AC4744" s="2">
        <f>_xlfn.XLOOKUP(Table1[[#This Row],[City]],L:L,O:O)</f>
        <v>0.24036902712549932</v>
      </c>
      <c r="AD4744" t="str" cm="1">
        <f t="array" ref="AD4744">_xlfn.IFS(Table1[[#This Row],[Performance Score]]&gt;=90,"Excellent",Table1[[#This Row],[Performance Score]]&gt;=75,"Good",Table1[[#This Row],[Performance Score]]&gt;=60,"Average",Table1[[#This Row],[Performance Score]]&lt;=60,"Need Improvement")</f>
        <v>Excellent</v>
      </c>
      <c r="AE4744" t="str">
        <f>IF(AND(Table1[[#This Row],[Attendance %]]&gt;=80,(Table1[[#This Row],[Performance Score]]&gt;=80)),"Eligible","Not Eligible")</f>
        <v>Not Eligible</v>
      </c>
      <c r="AF4744" t="str">
        <f>IF(Table1[[#This Row],[Performance Score]]&gt;=80,"High Performer","Low Performer")</f>
        <v>High Performer</v>
      </c>
      <c r="AG4744" t="str" cm="1">
        <f t="array" aca="1" ref="AG4744" ca="1">_xlfn.IFS(Table1[[#This Row],[Experience]]&lt;=3,"Junior",Table1[[#This Row],[Experience]]&lt;=7,"Mid Level",Table1[[#This Row],[Experience]]&gt;=7,"Senior")</f>
        <v>Senior</v>
      </c>
      <c r="AH4744" t="str">
        <f>IF(Table1[[#This Row],[Attendance %]]&gt;75,"OK","Below 75")</f>
        <v>OK</v>
      </c>
      <c r="AI4744" t="b">
        <f>ISBLANK(Table1[[#This Row],[Employee ID]])</f>
        <v>0</v>
      </c>
      <c r="AJ4744" t="b">
        <f>ISNUMBER(Table1[[#This Row],[Total Salary  ]])</f>
        <v>1</v>
      </c>
      <c r="AK4744" t="str">
        <f>IFERROR(_xlfn.XLOOKUP(Table1[[#This Row],[Manager ID]],MANAGERS!A:A,MANAGERS!B:B),"Not Found")</f>
        <v>Manager_1</v>
      </c>
    </row>
    <row r="4745" spans="1:37" x14ac:dyDescent="0.2">
      <c r="A4745" t="s">
        <v>3477</v>
      </c>
      <c r="B4745" t="s">
        <v>42</v>
      </c>
      <c r="C4745" t="s">
        <v>15</v>
      </c>
      <c r="D4745" t="s">
        <v>33</v>
      </c>
      <c r="E4745" t="s">
        <v>65</v>
      </c>
      <c r="F4745" s="1">
        <v>43961</v>
      </c>
      <c r="G4745" s="1">
        <v>40312</v>
      </c>
      <c r="H4745">
        <v>26870</v>
      </c>
      <c r="I4745">
        <v>18712</v>
      </c>
      <c r="J4745">
        <v>80</v>
      </c>
      <c r="K4745">
        <v>41</v>
      </c>
      <c r="L4745" t="s">
        <v>27</v>
      </c>
      <c r="M4745">
        <v>113</v>
      </c>
      <c r="N4745">
        <f>Table1[[#This Row],[Basic Salary]]+Table1[[#This Row],[Bonus]]</f>
        <v>45582</v>
      </c>
      <c r="O4745" s="2">
        <f>Table1[[#This Row],[Bonus]]/Table1[[#This Row],[Basic Salary]]</f>
        <v>0.69639002605135836</v>
      </c>
      <c r="P4745">
        <f ca="1">DATEDIF(Table1[[#This Row],[Date of Birth]],TODAY(),"Y")</f>
        <v>16</v>
      </c>
      <c r="Q4745">
        <f ca="1">DATEDIF(Table1[[#This Row],[Joining Date]],TODAY(),"Y")</f>
        <v>6</v>
      </c>
      <c r="R4745" t="str">
        <f ca="1">IF(YEAR(Table1[[#This Row],[Joining Date]])=YEAR(TODAY()),"Yes","No")</f>
        <v>No</v>
      </c>
      <c r="S4745" t="str">
        <f ca="1">IF(Table1[[#This Row],[Experience]]&gt;5,"Yes","No")</f>
        <v>Yes</v>
      </c>
      <c r="T4745" t="str">
        <f>TEXT(Table1[[#This Row],[Joining Date]],"mmmm")</f>
        <v>May</v>
      </c>
      <c r="U4745" t="str">
        <f>TEXT(Table1[[#This Row],[Joining Date]],"yyyy")</f>
        <v>2020</v>
      </c>
      <c r="V4745" s="5">
        <f ca="1">TODAY()-Table1[[#This Row],[Joining Date]]</f>
        <v>2278</v>
      </c>
      <c r="W4745" t="str">
        <f>LEFT(Table1[[#This Row],[Employee Name]],FIND(" ",Table1[[#This Row],[Employee Name]])-1)</f>
        <v>Krishna</v>
      </c>
      <c r="X4745" t="str">
        <f>RIGHT(Table1[[#This Row],[Employee Name]],LEN(Table1[[#This Row],[Employee Name]])-FIND(" ",Table1[[#This Row],[Employee Name]]))</f>
        <v>Chaitanya</v>
      </c>
      <c r="Y4745" t="str">
        <f>Table1[[#This Row],[Department]]&amp;"-"&amp;Table1[[#This Row],[Employee ID]]</f>
        <v>Marketing-E03421</v>
      </c>
      <c r="Z4745" t="str">
        <f>LEFT(Table1[[#This Row],[Department]],3)</f>
        <v>Mar</v>
      </c>
      <c r="AA4745" t="str">
        <f>_xlfn.XLOOKUP(Table1[[#This Row],[Manager ID]],MANAGERS!A:A,MANAGERS!B:B)</f>
        <v>Manager_13</v>
      </c>
      <c r="AB4745" t="str" cm="1">
        <f t="array" ref="AB4745">_xlfn.XLOOKUP(Table1[[#This Row],[Manager ID]],Table2[[#All],[Manager ID]],Table2[[#All],[Department Head]])</f>
        <v>HR</v>
      </c>
      <c r="AC4745" s="2">
        <f>_xlfn.XLOOKUP(Table1[[#This Row],[City]],L:L,O:O)</f>
        <v>0.23674293405114402</v>
      </c>
      <c r="AD4745" t="str" cm="1">
        <f t="array" ref="AD4745">_xlfn.IFS(Table1[[#This Row],[Performance Score]]&gt;=90,"Excellent",Table1[[#This Row],[Performance Score]]&gt;=75,"Good",Table1[[#This Row],[Performance Score]]&gt;=60,"Average",Table1[[#This Row],[Performance Score]]&lt;=60,"Need Improvement")</f>
        <v>Need Improvement</v>
      </c>
      <c r="AE4745" t="str">
        <f>IF(AND(Table1[[#This Row],[Attendance %]]&gt;=80,(Table1[[#This Row],[Performance Score]]&gt;=80)),"Eligible","Not Eligible")</f>
        <v>Not Eligible</v>
      </c>
      <c r="AF4745" t="str">
        <f>IF(Table1[[#This Row],[Performance Score]]&gt;=80,"High Performer","Low Performer")</f>
        <v>Low Performer</v>
      </c>
      <c r="AG4745" t="str" cm="1">
        <f t="array" aca="1" ref="AG4745" ca="1">_xlfn.IFS(Table1[[#This Row],[Experience]]&lt;=3,"Junior",Table1[[#This Row],[Experience]]&lt;=7,"Mid Level",Table1[[#This Row],[Experience]]&gt;=7,"Senior")</f>
        <v>Mid Level</v>
      </c>
      <c r="AH4745" t="str">
        <f>IF(Table1[[#This Row],[Attendance %]]&gt;75,"OK","Below 75")</f>
        <v>OK</v>
      </c>
      <c r="AI4745" t="b">
        <f>ISBLANK(Table1[[#This Row],[Employee ID]])</f>
        <v>0</v>
      </c>
      <c r="AJ4745" t="b">
        <f>ISNUMBER(Table1[[#This Row],[Total Salary  ]])</f>
        <v>1</v>
      </c>
      <c r="AK4745" t="str">
        <f>IFERROR(_xlfn.XLOOKUP(Table1[[#This Row],[Manager ID]],MANAGERS!A:A,MANAGERS!B:B),"Not Found")</f>
        <v>Manager_13</v>
      </c>
    </row>
    <row r="4746" spans="1:37" x14ac:dyDescent="0.2">
      <c r="A4746" t="s">
        <v>4254</v>
      </c>
      <c r="B4746" t="s">
        <v>29</v>
      </c>
      <c r="C4746" t="s">
        <v>21</v>
      </c>
      <c r="D4746" t="s">
        <v>33</v>
      </c>
      <c r="E4746" t="s">
        <v>17</v>
      </c>
      <c r="F4746" s="1">
        <v>42638</v>
      </c>
      <c r="G4746" s="1">
        <v>34631</v>
      </c>
      <c r="H4746">
        <v>34967</v>
      </c>
      <c r="I4746">
        <v>10585</v>
      </c>
      <c r="J4746">
        <v>70</v>
      </c>
      <c r="K4746">
        <v>100</v>
      </c>
      <c r="L4746" t="s">
        <v>31</v>
      </c>
      <c r="M4746">
        <v>118</v>
      </c>
      <c r="N4746">
        <f>Table1[[#This Row],[Basic Salary]]+Table1[[#This Row],[Bonus]]</f>
        <v>45552</v>
      </c>
      <c r="O4746" s="2">
        <f>Table1[[#This Row],[Bonus]]/Table1[[#This Row],[Basic Salary]]</f>
        <v>0.30271398747390399</v>
      </c>
      <c r="P4746">
        <f ca="1">DATEDIF(Table1[[#This Row],[Date of Birth]],TODAY(),"Y")</f>
        <v>31</v>
      </c>
      <c r="Q4746">
        <f ca="1">DATEDIF(Table1[[#This Row],[Joining Date]],TODAY(),"Y")</f>
        <v>9</v>
      </c>
      <c r="R4746" t="str">
        <f ca="1">IF(YEAR(Table1[[#This Row],[Joining Date]])=YEAR(TODAY()),"Yes","No")</f>
        <v>No</v>
      </c>
      <c r="S4746" t="str">
        <f ca="1">IF(Table1[[#This Row],[Experience]]&gt;5,"Yes","No")</f>
        <v>Yes</v>
      </c>
      <c r="T4746" t="str">
        <f>TEXT(Table1[[#This Row],[Joining Date]],"mmmm")</f>
        <v>September</v>
      </c>
      <c r="U4746" t="str">
        <f>TEXT(Table1[[#This Row],[Joining Date]],"yyyy")</f>
        <v>2016</v>
      </c>
      <c r="V4746" s="5">
        <f ca="1">TODAY()-Table1[[#This Row],[Joining Date]]</f>
        <v>3601</v>
      </c>
      <c r="W4746" t="str">
        <f>LEFT(Table1[[#This Row],[Employee Name]],FIND(" ",Table1[[#This Row],[Employee Name]])-1)</f>
        <v>Vikram</v>
      </c>
      <c r="X4746" t="str">
        <f>RIGHT(Table1[[#This Row],[Employee Name]],LEN(Table1[[#This Row],[Employee Name]])-FIND(" ",Table1[[#This Row],[Employee Name]]))</f>
        <v>Singh</v>
      </c>
      <c r="Y4746" t="str">
        <f>Table1[[#This Row],[Department]]&amp;"-"&amp;Table1[[#This Row],[Employee ID]]</f>
        <v>Marketing-E04198</v>
      </c>
      <c r="Z4746" t="str">
        <f>LEFT(Table1[[#This Row],[Department]],3)</f>
        <v>Mar</v>
      </c>
      <c r="AA4746" t="str">
        <f>_xlfn.XLOOKUP(Table1[[#This Row],[Manager ID]],MANAGERS!A:A,MANAGERS!B:B)</f>
        <v>Manager_18</v>
      </c>
      <c r="AB4746" t="str" cm="1">
        <f t="array" ref="AB4746">_xlfn.XLOOKUP(Table1[[#This Row],[Manager ID]],Table2[[#All],[Manager ID]],Table2[[#All],[Department Head]])</f>
        <v>Support</v>
      </c>
      <c r="AC4746" s="2">
        <f>_xlfn.XLOOKUP(Table1[[#This Row],[City]],L:L,O:O)</f>
        <v>0.241864189087755</v>
      </c>
      <c r="AD4746" t="str" cm="1">
        <f t="array" ref="AD4746">_xlfn.IFS(Table1[[#This Row],[Performance Score]]&gt;=90,"Excellent",Table1[[#This Row],[Performance Score]]&gt;=75,"Good",Table1[[#This Row],[Performance Score]]&gt;=60,"Average",Table1[[#This Row],[Performance Score]]&lt;=60,"Need Improvement")</f>
        <v>Excellent</v>
      </c>
      <c r="AE4746" t="str">
        <f>IF(AND(Table1[[#This Row],[Attendance %]]&gt;=80,(Table1[[#This Row],[Performance Score]]&gt;=80)),"Eligible","Not Eligible")</f>
        <v>Not Eligible</v>
      </c>
      <c r="AF4746" t="str">
        <f>IF(Table1[[#This Row],[Performance Score]]&gt;=80,"High Performer","Low Performer")</f>
        <v>High Performer</v>
      </c>
      <c r="AG4746" t="str" cm="1">
        <f t="array" aca="1" ref="AG4746" ca="1">_xlfn.IFS(Table1[[#This Row],[Experience]]&lt;=3,"Junior",Table1[[#This Row],[Experience]]&lt;=7,"Mid Level",Table1[[#This Row],[Experience]]&gt;=7,"Senior")</f>
        <v>Senior</v>
      </c>
      <c r="AH4746" t="str">
        <f>IF(Table1[[#This Row],[Attendance %]]&gt;75,"OK","Below 75")</f>
        <v>Below 75</v>
      </c>
      <c r="AI4746" t="b">
        <f>ISBLANK(Table1[[#This Row],[Employee ID]])</f>
        <v>0</v>
      </c>
      <c r="AJ4746" t="b">
        <f>ISNUMBER(Table1[[#This Row],[Total Salary  ]])</f>
        <v>1</v>
      </c>
      <c r="AK4746" t="str">
        <f>IFERROR(_xlfn.XLOOKUP(Table1[[#This Row],[Manager ID]],MANAGERS!A:A,MANAGERS!B:B),"Not Found")</f>
        <v>Manager_18</v>
      </c>
    </row>
    <row r="4747" spans="1:37" x14ac:dyDescent="0.2">
      <c r="A4747" t="s">
        <v>978</v>
      </c>
      <c r="B4747" t="s">
        <v>39</v>
      </c>
      <c r="C4747" t="s">
        <v>15</v>
      </c>
      <c r="D4747" t="s">
        <v>46</v>
      </c>
      <c r="E4747" t="s">
        <v>30</v>
      </c>
      <c r="F4747" s="1">
        <v>43047</v>
      </c>
      <c r="G4747" s="1">
        <v>38241</v>
      </c>
      <c r="H4747">
        <v>36109</v>
      </c>
      <c r="I4747">
        <v>9401</v>
      </c>
      <c r="J4747">
        <v>65</v>
      </c>
      <c r="K4747">
        <v>58</v>
      </c>
      <c r="L4747" t="s">
        <v>27</v>
      </c>
      <c r="M4747">
        <v>117</v>
      </c>
      <c r="N4747">
        <f>Table1[[#This Row],[Basic Salary]]+Table1[[#This Row],[Bonus]]</f>
        <v>45510</v>
      </c>
      <c r="O4747" s="2">
        <f>Table1[[#This Row],[Bonus]]/Table1[[#This Row],[Basic Salary]]</f>
        <v>0.26035060511229885</v>
      </c>
      <c r="P4747">
        <f ca="1">DATEDIF(Table1[[#This Row],[Date of Birth]],TODAY(),"Y")</f>
        <v>21</v>
      </c>
      <c r="Q4747">
        <f ca="1">DATEDIF(Table1[[#This Row],[Joining Date]],TODAY(),"Y")</f>
        <v>8</v>
      </c>
      <c r="R4747" t="str">
        <f ca="1">IF(YEAR(Table1[[#This Row],[Joining Date]])=YEAR(TODAY()),"Yes","No")</f>
        <v>No</v>
      </c>
      <c r="S4747" t="str">
        <f ca="1">IF(Table1[[#This Row],[Experience]]&gt;5,"Yes","No")</f>
        <v>Yes</v>
      </c>
      <c r="T4747" t="str">
        <f>TEXT(Table1[[#This Row],[Joining Date]],"mmmm")</f>
        <v>November</v>
      </c>
      <c r="U4747" t="str">
        <f>TEXT(Table1[[#This Row],[Joining Date]],"yyyy")</f>
        <v>2017</v>
      </c>
      <c r="V4747" s="5">
        <f ca="1">TODAY()-Table1[[#This Row],[Joining Date]]</f>
        <v>3192</v>
      </c>
      <c r="W4747" t="str">
        <f>LEFT(Table1[[#This Row],[Employee Name]],FIND(" ",Table1[[#This Row],[Employee Name]])-1)</f>
        <v>Karan</v>
      </c>
      <c r="X4747" t="str">
        <f>RIGHT(Table1[[#This Row],[Employee Name]],LEN(Table1[[#This Row],[Employee Name]])-FIND(" ",Table1[[#This Row],[Employee Name]]))</f>
        <v>Malhotra</v>
      </c>
      <c r="Y4747" t="str">
        <f>Table1[[#This Row],[Department]]&amp;"-"&amp;Table1[[#This Row],[Employee ID]]</f>
        <v>Support-E00922</v>
      </c>
      <c r="Z4747" t="str">
        <f>LEFT(Table1[[#This Row],[Department]],3)</f>
        <v>Sup</v>
      </c>
      <c r="AA4747" t="str">
        <f>_xlfn.XLOOKUP(Table1[[#This Row],[Manager ID]],MANAGERS!A:A,MANAGERS!B:B)</f>
        <v>Manager_17</v>
      </c>
      <c r="AB4747" t="str" cm="1">
        <f t="array" ref="AB4747">_xlfn.XLOOKUP(Table1[[#This Row],[Manager ID]],Table2[[#All],[Manager ID]],Table2[[#All],[Department Head]])</f>
        <v>Finance</v>
      </c>
      <c r="AC4747" s="2">
        <f>_xlfn.XLOOKUP(Table1[[#This Row],[City]],L:L,O:O)</f>
        <v>0.23674293405114402</v>
      </c>
      <c r="AD4747" t="str" cm="1">
        <f t="array" ref="AD4747">_xlfn.IFS(Table1[[#This Row],[Performance Score]]&gt;=90,"Excellent",Table1[[#This Row],[Performance Score]]&gt;=75,"Good",Table1[[#This Row],[Performance Score]]&gt;=60,"Average",Table1[[#This Row],[Performance Score]]&lt;=60,"Need Improvement")</f>
        <v>Need Improvement</v>
      </c>
      <c r="AE4747" t="str">
        <f>IF(AND(Table1[[#This Row],[Attendance %]]&gt;=80,(Table1[[#This Row],[Performance Score]]&gt;=80)),"Eligible","Not Eligible")</f>
        <v>Not Eligible</v>
      </c>
      <c r="AF4747" t="str">
        <f>IF(Table1[[#This Row],[Performance Score]]&gt;=80,"High Performer","Low Performer")</f>
        <v>Low Performer</v>
      </c>
      <c r="AG4747" t="str" cm="1">
        <f t="array" aca="1" ref="AG4747" ca="1">_xlfn.IFS(Table1[[#This Row],[Experience]]&lt;=3,"Junior",Table1[[#This Row],[Experience]]&lt;=7,"Mid Level",Table1[[#This Row],[Experience]]&gt;=7,"Senior")</f>
        <v>Senior</v>
      </c>
      <c r="AH4747" t="str">
        <f>IF(Table1[[#This Row],[Attendance %]]&gt;75,"OK","Below 75")</f>
        <v>Below 75</v>
      </c>
      <c r="AI4747" t="b">
        <f>ISBLANK(Table1[[#This Row],[Employee ID]])</f>
        <v>0</v>
      </c>
      <c r="AJ4747" t="b">
        <f>ISNUMBER(Table1[[#This Row],[Total Salary  ]])</f>
        <v>1</v>
      </c>
      <c r="AK4747" t="str">
        <f>IFERROR(_xlfn.XLOOKUP(Table1[[#This Row],[Manager ID]],MANAGERS!A:A,MANAGERS!B:B),"Not Found")</f>
        <v>Manager_17</v>
      </c>
    </row>
    <row r="4748" spans="1:37" x14ac:dyDescent="0.2">
      <c r="A4748" t="s">
        <v>3038</v>
      </c>
      <c r="B4748" t="s">
        <v>39</v>
      </c>
      <c r="C4748" t="s">
        <v>21</v>
      </c>
      <c r="D4748" t="s">
        <v>46</v>
      </c>
      <c r="E4748" t="s">
        <v>26</v>
      </c>
      <c r="F4748" s="1">
        <v>44232</v>
      </c>
      <c r="G4748" s="1">
        <v>32805</v>
      </c>
      <c r="H4748">
        <v>28310</v>
      </c>
      <c r="I4748">
        <v>17198</v>
      </c>
      <c r="J4748">
        <v>83</v>
      </c>
      <c r="K4748">
        <v>71</v>
      </c>
      <c r="L4748" t="s">
        <v>37</v>
      </c>
      <c r="M4748">
        <v>115</v>
      </c>
      <c r="N4748">
        <f>Table1[[#This Row],[Basic Salary]]+Table1[[#This Row],[Bonus]]</f>
        <v>45508</v>
      </c>
      <c r="O4748" s="2">
        <f>Table1[[#This Row],[Bonus]]/Table1[[#This Row],[Basic Salary]]</f>
        <v>0.60748851995761211</v>
      </c>
      <c r="P4748">
        <f ca="1">DATEDIF(Table1[[#This Row],[Date of Birth]],TODAY(),"Y")</f>
        <v>36</v>
      </c>
      <c r="Q4748">
        <f ca="1">DATEDIF(Table1[[#This Row],[Joining Date]],TODAY(),"Y")</f>
        <v>5</v>
      </c>
      <c r="R4748" t="str">
        <f ca="1">IF(YEAR(Table1[[#This Row],[Joining Date]])=YEAR(TODAY()),"Yes","No")</f>
        <v>No</v>
      </c>
      <c r="S4748" t="str">
        <f ca="1">IF(Table1[[#This Row],[Experience]]&gt;5,"Yes","No")</f>
        <v>No</v>
      </c>
      <c r="T4748" t="str">
        <f>TEXT(Table1[[#This Row],[Joining Date]],"mmmm")</f>
        <v>February</v>
      </c>
      <c r="U4748" t="str">
        <f>TEXT(Table1[[#This Row],[Joining Date]],"yyyy")</f>
        <v>2021</v>
      </c>
      <c r="V4748" s="5">
        <f ca="1">TODAY()-Table1[[#This Row],[Joining Date]]</f>
        <v>2007</v>
      </c>
      <c r="W4748" t="str">
        <f>LEFT(Table1[[#This Row],[Employee Name]],FIND(" ",Table1[[#This Row],[Employee Name]])-1)</f>
        <v>Karan</v>
      </c>
      <c r="X4748" t="str">
        <f>RIGHT(Table1[[#This Row],[Employee Name]],LEN(Table1[[#This Row],[Employee Name]])-FIND(" ",Table1[[#This Row],[Employee Name]]))</f>
        <v>Malhotra</v>
      </c>
      <c r="Y4748" t="str">
        <f>Table1[[#This Row],[Department]]&amp;"-"&amp;Table1[[#This Row],[Employee ID]]</f>
        <v>Support-E02982</v>
      </c>
      <c r="Z4748" t="str">
        <f>LEFT(Table1[[#This Row],[Department]],3)</f>
        <v>Sup</v>
      </c>
      <c r="AA4748" t="str">
        <f>_xlfn.XLOOKUP(Table1[[#This Row],[Manager ID]],MANAGERS!A:A,MANAGERS!B:B)</f>
        <v>Manager_15</v>
      </c>
      <c r="AB4748" t="str" cm="1">
        <f t="array" ref="AB4748">_xlfn.XLOOKUP(Table1[[#This Row],[Manager ID]],Table2[[#All],[Manager ID]],Table2[[#All],[Department Head]])</f>
        <v>Support</v>
      </c>
      <c r="AC4748" s="2">
        <f>_xlfn.XLOOKUP(Table1[[#This Row],[City]],L:L,O:O)</f>
        <v>0.24036902712549932</v>
      </c>
      <c r="AD4748" t="str" cm="1">
        <f t="array" ref="AD4748">_xlfn.IFS(Table1[[#This Row],[Performance Score]]&gt;=90,"Excellent",Table1[[#This Row],[Performance Score]]&gt;=75,"Good",Table1[[#This Row],[Performance Score]]&gt;=60,"Average",Table1[[#This Row],[Performance Score]]&lt;=60,"Need Improvement")</f>
        <v>Average</v>
      </c>
      <c r="AE4748" t="str">
        <f>IF(AND(Table1[[#This Row],[Attendance %]]&gt;=80,(Table1[[#This Row],[Performance Score]]&gt;=80)),"Eligible","Not Eligible")</f>
        <v>Not Eligible</v>
      </c>
      <c r="AF4748" t="str">
        <f>IF(Table1[[#This Row],[Performance Score]]&gt;=80,"High Performer","Low Performer")</f>
        <v>Low Performer</v>
      </c>
      <c r="AG4748" t="str" cm="1">
        <f t="array" aca="1" ref="AG4748" ca="1">_xlfn.IFS(Table1[[#This Row],[Experience]]&lt;=3,"Junior",Table1[[#This Row],[Experience]]&lt;=7,"Mid Level",Table1[[#This Row],[Experience]]&gt;=7,"Senior")</f>
        <v>Mid Level</v>
      </c>
      <c r="AH4748" t="str">
        <f>IF(Table1[[#This Row],[Attendance %]]&gt;75,"OK","Below 75")</f>
        <v>OK</v>
      </c>
      <c r="AI4748" t="b">
        <f>ISBLANK(Table1[[#This Row],[Employee ID]])</f>
        <v>0</v>
      </c>
      <c r="AJ4748" t="b">
        <f>ISNUMBER(Table1[[#This Row],[Total Salary  ]])</f>
        <v>1</v>
      </c>
      <c r="AK4748" t="str">
        <f>IFERROR(_xlfn.XLOOKUP(Table1[[#This Row],[Manager ID]],MANAGERS!A:A,MANAGERS!B:B),"Not Found")</f>
        <v>Manager_15</v>
      </c>
    </row>
    <row r="4749" spans="1:37" x14ac:dyDescent="0.2">
      <c r="A4749" t="s">
        <v>4867</v>
      </c>
      <c r="B4749" t="s">
        <v>95</v>
      </c>
      <c r="C4749" t="s">
        <v>21</v>
      </c>
      <c r="D4749" t="s">
        <v>40</v>
      </c>
      <c r="E4749" t="s">
        <v>65</v>
      </c>
      <c r="F4749" s="1">
        <v>43697</v>
      </c>
      <c r="G4749" s="1">
        <v>37469</v>
      </c>
      <c r="H4749">
        <v>28793</v>
      </c>
      <c r="I4749">
        <v>16695</v>
      </c>
      <c r="J4749">
        <v>73</v>
      </c>
      <c r="K4749">
        <v>71</v>
      </c>
      <c r="L4749" t="s">
        <v>37</v>
      </c>
      <c r="M4749">
        <v>117</v>
      </c>
      <c r="N4749">
        <f>Table1[[#This Row],[Basic Salary]]+Table1[[#This Row],[Bonus]]</f>
        <v>45488</v>
      </c>
      <c r="O4749" s="2">
        <f>Table1[[#This Row],[Bonus]]/Table1[[#This Row],[Basic Salary]]</f>
        <v>0.57982843052130728</v>
      </c>
      <c r="P4749">
        <f ca="1">DATEDIF(Table1[[#This Row],[Date of Birth]],TODAY(),"Y")</f>
        <v>24</v>
      </c>
      <c r="Q4749">
        <f ca="1">DATEDIF(Table1[[#This Row],[Joining Date]],TODAY(),"Y")</f>
        <v>6</v>
      </c>
      <c r="R4749" t="str">
        <f ca="1">IF(YEAR(Table1[[#This Row],[Joining Date]])=YEAR(TODAY()),"Yes","No")</f>
        <v>No</v>
      </c>
      <c r="S4749" t="str">
        <f ca="1">IF(Table1[[#This Row],[Experience]]&gt;5,"Yes","No")</f>
        <v>Yes</v>
      </c>
      <c r="T4749" t="str">
        <f>TEXT(Table1[[#This Row],[Joining Date]],"mmmm")</f>
        <v>August</v>
      </c>
      <c r="U4749" t="str">
        <f>TEXT(Table1[[#This Row],[Joining Date]],"yyyy")</f>
        <v>2019</v>
      </c>
      <c r="V4749" s="5">
        <f ca="1">TODAY()-Table1[[#This Row],[Joining Date]]</f>
        <v>2542</v>
      </c>
      <c r="W4749" t="str">
        <f>LEFT(Table1[[#This Row],[Employee Name]],FIND(" ",Table1[[#This Row],[Employee Name]])-1)</f>
        <v>Ajay</v>
      </c>
      <c r="X4749" t="str">
        <f>RIGHT(Table1[[#This Row],[Employee Name]],LEN(Table1[[#This Row],[Employee Name]])-FIND(" ",Table1[[#This Row],[Employee Name]]))</f>
        <v>Singh</v>
      </c>
      <c r="Y4749" t="str">
        <f>Table1[[#This Row],[Department]]&amp;"-"&amp;Table1[[#This Row],[Employee ID]]</f>
        <v>IT-E04811</v>
      </c>
      <c r="Z4749" t="str">
        <f>LEFT(Table1[[#This Row],[Department]],3)</f>
        <v>IT</v>
      </c>
      <c r="AA4749" t="str">
        <f>_xlfn.XLOOKUP(Table1[[#This Row],[Manager ID]],MANAGERS!A:A,MANAGERS!B:B)</f>
        <v>Manager_17</v>
      </c>
      <c r="AB4749" t="str" cm="1">
        <f t="array" ref="AB4749">_xlfn.XLOOKUP(Table1[[#This Row],[Manager ID]],Table2[[#All],[Manager ID]],Table2[[#All],[Department Head]])</f>
        <v>Finance</v>
      </c>
      <c r="AC4749" s="2">
        <f>_xlfn.XLOOKUP(Table1[[#This Row],[City]],L:L,O:O)</f>
        <v>0.24036902712549932</v>
      </c>
      <c r="AD4749" t="str" cm="1">
        <f t="array" ref="AD4749">_xlfn.IFS(Table1[[#This Row],[Performance Score]]&gt;=90,"Excellent",Table1[[#This Row],[Performance Score]]&gt;=75,"Good",Table1[[#This Row],[Performance Score]]&gt;=60,"Average",Table1[[#This Row],[Performance Score]]&lt;=60,"Need Improvement")</f>
        <v>Average</v>
      </c>
      <c r="AE4749" t="str">
        <f>IF(AND(Table1[[#This Row],[Attendance %]]&gt;=80,(Table1[[#This Row],[Performance Score]]&gt;=80)),"Eligible","Not Eligible")</f>
        <v>Not Eligible</v>
      </c>
      <c r="AF4749" t="str">
        <f>IF(Table1[[#This Row],[Performance Score]]&gt;=80,"High Performer","Low Performer")</f>
        <v>Low Performer</v>
      </c>
      <c r="AG4749" t="str" cm="1">
        <f t="array" aca="1" ref="AG4749" ca="1">_xlfn.IFS(Table1[[#This Row],[Experience]]&lt;=3,"Junior",Table1[[#This Row],[Experience]]&lt;=7,"Mid Level",Table1[[#This Row],[Experience]]&gt;=7,"Senior")</f>
        <v>Mid Level</v>
      </c>
      <c r="AH4749" t="str">
        <f>IF(Table1[[#This Row],[Attendance %]]&gt;75,"OK","Below 75")</f>
        <v>Below 75</v>
      </c>
      <c r="AI4749" t="b">
        <f>ISBLANK(Table1[[#This Row],[Employee ID]])</f>
        <v>0</v>
      </c>
      <c r="AJ4749" t="b">
        <f>ISNUMBER(Table1[[#This Row],[Total Salary  ]])</f>
        <v>1</v>
      </c>
      <c r="AK4749" t="str">
        <f>IFERROR(_xlfn.XLOOKUP(Table1[[#This Row],[Manager ID]],MANAGERS!A:A,MANAGERS!B:B),"Not Found")</f>
        <v>Manager_17</v>
      </c>
    </row>
    <row r="4750" spans="1:37" x14ac:dyDescent="0.2">
      <c r="A4750" t="s">
        <v>1809</v>
      </c>
      <c r="B4750" t="s">
        <v>14</v>
      </c>
      <c r="C4750" t="s">
        <v>15</v>
      </c>
      <c r="D4750" t="s">
        <v>33</v>
      </c>
      <c r="E4750" t="s">
        <v>22</v>
      </c>
      <c r="F4750" s="1">
        <v>45404</v>
      </c>
      <c r="G4750" s="1">
        <v>40627</v>
      </c>
      <c r="H4750">
        <v>26803</v>
      </c>
      <c r="I4750">
        <v>18544</v>
      </c>
      <c r="J4750">
        <v>66</v>
      </c>
      <c r="K4750">
        <v>61</v>
      </c>
      <c r="L4750" t="s">
        <v>37</v>
      </c>
      <c r="M4750">
        <v>115</v>
      </c>
      <c r="N4750">
        <f>Table1[[#This Row],[Basic Salary]]+Table1[[#This Row],[Bonus]]</f>
        <v>45347</v>
      </c>
      <c r="O4750" s="2">
        <f>Table1[[#This Row],[Bonus]]/Table1[[#This Row],[Basic Salary]]</f>
        <v>0.69186285117337609</v>
      </c>
      <c r="P4750">
        <f ca="1">DATEDIF(Table1[[#This Row],[Date of Birth]],TODAY(),"Y")</f>
        <v>15</v>
      </c>
      <c r="Q4750">
        <f ca="1">DATEDIF(Table1[[#This Row],[Joining Date]],TODAY(),"Y")</f>
        <v>2</v>
      </c>
      <c r="R4750" t="str">
        <f ca="1">IF(YEAR(Table1[[#This Row],[Joining Date]])=YEAR(TODAY()),"Yes","No")</f>
        <v>No</v>
      </c>
      <c r="S4750" t="str">
        <f ca="1">IF(Table1[[#This Row],[Experience]]&gt;5,"Yes","No")</f>
        <v>No</v>
      </c>
      <c r="T4750" t="str">
        <f>TEXT(Table1[[#This Row],[Joining Date]],"mmmm")</f>
        <v>April</v>
      </c>
      <c r="U4750" t="str">
        <f>TEXT(Table1[[#This Row],[Joining Date]],"yyyy")</f>
        <v>2024</v>
      </c>
      <c r="V4750" s="5">
        <f ca="1">TODAY()-Table1[[#This Row],[Joining Date]]</f>
        <v>835</v>
      </c>
      <c r="W4750" t="str">
        <f>LEFT(Table1[[#This Row],[Employee Name]],FIND(" ",Table1[[#This Row],[Employee Name]])-1)</f>
        <v>Nisha</v>
      </c>
      <c r="X4750" t="str">
        <f>RIGHT(Table1[[#This Row],[Employee Name]],LEN(Table1[[#This Row],[Employee Name]])-FIND(" ",Table1[[#This Row],[Employee Name]]))</f>
        <v>Kapoor</v>
      </c>
      <c r="Y4750" t="str">
        <f>Table1[[#This Row],[Department]]&amp;"-"&amp;Table1[[#This Row],[Employee ID]]</f>
        <v>Marketing-E01753</v>
      </c>
      <c r="Z4750" t="str">
        <f>LEFT(Table1[[#This Row],[Department]],3)</f>
        <v>Mar</v>
      </c>
      <c r="AA4750" t="str">
        <f>_xlfn.XLOOKUP(Table1[[#This Row],[Manager ID]],MANAGERS!A:A,MANAGERS!B:B)</f>
        <v>Manager_15</v>
      </c>
      <c r="AB4750" t="str" cm="1">
        <f t="array" ref="AB4750">_xlfn.XLOOKUP(Table1[[#This Row],[Manager ID]],Table2[[#All],[Manager ID]],Table2[[#All],[Department Head]])</f>
        <v>Support</v>
      </c>
      <c r="AC4750" s="2">
        <f>_xlfn.XLOOKUP(Table1[[#This Row],[City]],L:L,O:O)</f>
        <v>0.24036902712549932</v>
      </c>
      <c r="AD4750" t="str" cm="1">
        <f t="array" ref="AD4750">_xlfn.IFS(Table1[[#This Row],[Performance Score]]&gt;=90,"Excellent",Table1[[#This Row],[Performance Score]]&gt;=75,"Good",Table1[[#This Row],[Performance Score]]&gt;=60,"Average",Table1[[#This Row],[Performance Score]]&lt;=60,"Need Improvement")</f>
        <v>Average</v>
      </c>
      <c r="AE4750" t="str">
        <f>IF(AND(Table1[[#This Row],[Attendance %]]&gt;=80,(Table1[[#This Row],[Performance Score]]&gt;=80)),"Eligible","Not Eligible")</f>
        <v>Not Eligible</v>
      </c>
      <c r="AF4750" t="str">
        <f>IF(Table1[[#This Row],[Performance Score]]&gt;=80,"High Performer","Low Performer")</f>
        <v>Low Performer</v>
      </c>
      <c r="AG4750" t="str" cm="1">
        <f t="array" aca="1" ref="AG4750" ca="1">_xlfn.IFS(Table1[[#This Row],[Experience]]&lt;=3,"Junior",Table1[[#This Row],[Experience]]&lt;=7,"Mid Level",Table1[[#This Row],[Experience]]&gt;=7,"Senior")</f>
        <v>Junior</v>
      </c>
      <c r="AH4750" t="str">
        <f>IF(Table1[[#This Row],[Attendance %]]&gt;75,"OK","Below 75")</f>
        <v>Below 75</v>
      </c>
      <c r="AI4750" t="b">
        <f>ISBLANK(Table1[[#This Row],[Employee ID]])</f>
        <v>0</v>
      </c>
      <c r="AJ4750" t="b">
        <f>ISNUMBER(Table1[[#This Row],[Total Salary  ]])</f>
        <v>1</v>
      </c>
      <c r="AK4750" t="str">
        <f>IFERROR(_xlfn.XLOOKUP(Table1[[#This Row],[Manager ID]],MANAGERS!A:A,MANAGERS!B:B),"Not Found")</f>
        <v>Manager_15</v>
      </c>
    </row>
    <row r="4751" spans="1:37" x14ac:dyDescent="0.2">
      <c r="A4751" t="s">
        <v>4687</v>
      </c>
      <c r="B4751" t="s">
        <v>71</v>
      </c>
      <c r="C4751" t="s">
        <v>21</v>
      </c>
      <c r="D4751" t="s">
        <v>46</v>
      </c>
      <c r="E4751" t="s">
        <v>30</v>
      </c>
      <c r="F4751" s="1">
        <v>44382</v>
      </c>
      <c r="G4751" s="1">
        <v>34373</v>
      </c>
      <c r="H4751">
        <v>26251</v>
      </c>
      <c r="I4751">
        <v>19095</v>
      </c>
      <c r="J4751">
        <v>62</v>
      </c>
      <c r="K4751">
        <v>89</v>
      </c>
      <c r="L4751" t="s">
        <v>31</v>
      </c>
      <c r="M4751">
        <v>110</v>
      </c>
      <c r="N4751">
        <f>Table1[[#This Row],[Basic Salary]]+Table1[[#This Row],[Bonus]]</f>
        <v>45346</v>
      </c>
      <c r="O4751" s="2">
        <f>Table1[[#This Row],[Bonus]]/Table1[[#This Row],[Basic Salary]]</f>
        <v>0.727400860919584</v>
      </c>
      <c r="P4751">
        <f ca="1">DATEDIF(Table1[[#This Row],[Date of Birth]],TODAY(),"Y")</f>
        <v>32</v>
      </c>
      <c r="Q4751">
        <f ca="1">DATEDIF(Table1[[#This Row],[Joining Date]],TODAY(),"Y")</f>
        <v>5</v>
      </c>
      <c r="R4751" t="str">
        <f ca="1">IF(YEAR(Table1[[#This Row],[Joining Date]])=YEAR(TODAY()),"Yes","No")</f>
        <v>No</v>
      </c>
      <c r="S4751" t="str">
        <f ca="1">IF(Table1[[#This Row],[Experience]]&gt;5,"Yes","No")</f>
        <v>No</v>
      </c>
      <c r="T4751" t="str">
        <f>TEXT(Table1[[#This Row],[Joining Date]],"mmmm")</f>
        <v>July</v>
      </c>
      <c r="U4751" t="str">
        <f>TEXT(Table1[[#This Row],[Joining Date]],"yyyy")</f>
        <v>2021</v>
      </c>
      <c r="V4751" s="5">
        <f ca="1">TODAY()-Table1[[#This Row],[Joining Date]]</f>
        <v>1857</v>
      </c>
      <c r="W4751" t="str">
        <f>LEFT(Table1[[#This Row],[Employee Name]],FIND(" ",Table1[[#This Row],[Employee Name]])-1)</f>
        <v>Sneha</v>
      </c>
      <c r="X4751" t="str">
        <f>RIGHT(Table1[[#This Row],[Employee Name]],LEN(Table1[[#This Row],[Employee Name]])-FIND(" ",Table1[[#This Row],[Employee Name]]))</f>
        <v>Iyer</v>
      </c>
      <c r="Y4751" t="str">
        <f>Table1[[#This Row],[Department]]&amp;"-"&amp;Table1[[#This Row],[Employee ID]]</f>
        <v>Support-E04631</v>
      </c>
      <c r="Z4751" t="str">
        <f>LEFT(Table1[[#This Row],[Department]],3)</f>
        <v>Sup</v>
      </c>
      <c r="AA4751" t="str">
        <f>_xlfn.XLOOKUP(Table1[[#This Row],[Manager ID]],MANAGERS!A:A,MANAGERS!B:B)</f>
        <v>Manager_10</v>
      </c>
      <c r="AB4751" t="str" cm="1">
        <f t="array" ref="AB4751">_xlfn.XLOOKUP(Table1[[#This Row],[Manager ID]],Table2[[#All],[Manager ID]],Table2[[#All],[Department Head]])</f>
        <v>HR</v>
      </c>
      <c r="AC4751" s="2">
        <f>_xlfn.XLOOKUP(Table1[[#This Row],[City]],L:L,O:O)</f>
        <v>0.241864189087755</v>
      </c>
      <c r="AD4751" t="str" cm="1">
        <f t="array" ref="AD4751">_xlfn.IFS(Table1[[#This Row],[Performance Score]]&gt;=90,"Excellent",Table1[[#This Row],[Performance Score]]&gt;=75,"Good",Table1[[#This Row],[Performance Score]]&gt;=60,"Average",Table1[[#This Row],[Performance Score]]&lt;=60,"Need Improvement")</f>
        <v>Good</v>
      </c>
      <c r="AE4751" t="str">
        <f>IF(AND(Table1[[#This Row],[Attendance %]]&gt;=80,(Table1[[#This Row],[Performance Score]]&gt;=80)),"Eligible","Not Eligible")</f>
        <v>Not Eligible</v>
      </c>
      <c r="AF4751" t="str">
        <f>IF(Table1[[#This Row],[Performance Score]]&gt;=80,"High Performer","Low Performer")</f>
        <v>High Performer</v>
      </c>
      <c r="AG4751" t="str" cm="1">
        <f t="array" aca="1" ref="AG4751" ca="1">_xlfn.IFS(Table1[[#This Row],[Experience]]&lt;=3,"Junior",Table1[[#This Row],[Experience]]&lt;=7,"Mid Level",Table1[[#This Row],[Experience]]&gt;=7,"Senior")</f>
        <v>Mid Level</v>
      </c>
      <c r="AH4751" t="str">
        <f>IF(Table1[[#This Row],[Attendance %]]&gt;75,"OK","Below 75")</f>
        <v>Below 75</v>
      </c>
      <c r="AI4751" t="b">
        <f>ISBLANK(Table1[[#This Row],[Employee ID]])</f>
        <v>0</v>
      </c>
      <c r="AJ4751" t="b">
        <f>ISNUMBER(Table1[[#This Row],[Total Salary  ]])</f>
        <v>1</v>
      </c>
      <c r="AK4751" t="str">
        <f>IFERROR(_xlfn.XLOOKUP(Table1[[#This Row],[Manager ID]],MANAGERS!A:A,MANAGERS!B:B),"Not Found")</f>
        <v>Manager_10</v>
      </c>
    </row>
    <row r="4752" spans="1:37" x14ac:dyDescent="0.2">
      <c r="A4752" t="s">
        <v>1118</v>
      </c>
      <c r="B4752" t="s">
        <v>39</v>
      </c>
      <c r="C4752" t="s">
        <v>21</v>
      </c>
      <c r="D4752" t="s">
        <v>33</v>
      </c>
      <c r="E4752" t="s">
        <v>51</v>
      </c>
      <c r="F4752" s="1">
        <v>45569</v>
      </c>
      <c r="G4752" s="1">
        <v>37633</v>
      </c>
      <c r="H4752">
        <v>34828</v>
      </c>
      <c r="I4752">
        <v>10423</v>
      </c>
      <c r="J4752">
        <v>88</v>
      </c>
      <c r="K4752">
        <v>88</v>
      </c>
      <c r="L4752" t="s">
        <v>23</v>
      </c>
      <c r="M4752">
        <v>113</v>
      </c>
      <c r="N4752">
        <f>Table1[[#This Row],[Basic Salary]]+Table1[[#This Row],[Bonus]]</f>
        <v>45251</v>
      </c>
      <c r="O4752" s="2">
        <f>Table1[[#This Row],[Bonus]]/Table1[[#This Row],[Basic Salary]]</f>
        <v>0.29927070173423681</v>
      </c>
      <c r="P4752">
        <f ca="1">DATEDIF(Table1[[#This Row],[Date of Birth]],TODAY(),"Y")</f>
        <v>23</v>
      </c>
      <c r="Q4752">
        <f ca="1">DATEDIF(Table1[[#This Row],[Joining Date]],TODAY(),"Y")</f>
        <v>1</v>
      </c>
      <c r="R4752" t="str">
        <f ca="1">IF(YEAR(Table1[[#This Row],[Joining Date]])=YEAR(TODAY()),"Yes","No")</f>
        <v>No</v>
      </c>
      <c r="S4752" t="str">
        <f ca="1">IF(Table1[[#This Row],[Experience]]&gt;5,"Yes","No")</f>
        <v>No</v>
      </c>
      <c r="T4752" t="str">
        <f>TEXT(Table1[[#This Row],[Joining Date]],"mmmm")</f>
        <v>October</v>
      </c>
      <c r="U4752" t="str">
        <f>TEXT(Table1[[#This Row],[Joining Date]],"yyyy")</f>
        <v>2024</v>
      </c>
      <c r="V4752" s="5">
        <f ca="1">TODAY()-Table1[[#This Row],[Joining Date]]</f>
        <v>670</v>
      </c>
      <c r="W4752" t="str">
        <f>LEFT(Table1[[#This Row],[Employee Name]],FIND(" ",Table1[[#This Row],[Employee Name]])-1)</f>
        <v>Karan</v>
      </c>
      <c r="X4752" t="str">
        <f>RIGHT(Table1[[#This Row],[Employee Name]],LEN(Table1[[#This Row],[Employee Name]])-FIND(" ",Table1[[#This Row],[Employee Name]]))</f>
        <v>Malhotra</v>
      </c>
      <c r="Y4752" t="str">
        <f>Table1[[#This Row],[Department]]&amp;"-"&amp;Table1[[#This Row],[Employee ID]]</f>
        <v>Marketing-E01062</v>
      </c>
      <c r="Z4752" t="str">
        <f>LEFT(Table1[[#This Row],[Department]],3)</f>
        <v>Mar</v>
      </c>
      <c r="AA4752" t="str">
        <f>_xlfn.XLOOKUP(Table1[[#This Row],[Manager ID]],MANAGERS!A:A,MANAGERS!B:B)</f>
        <v>Manager_13</v>
      </c>
      <c r="AB4752" t="str" cm="1">
        <f t="array" ref="AB4752">_xlfn.XLOOKUP(Table1[[#This Row],[Manager ID]],Table2[[#All],[Manager ID]],Table2[[#All],[Department Head]])</f>
        <v>HR</v>
      </c>
      <c r="AC4752" s="2">
        <f>_xlfn.XLOOKUP(Table1[[#This Row],[City]],L:L,O:O)</f>
        <v>0.23486488519629886</v>
      </c>
      <c r="AD4752" t="str" cm="1">
        <f t="array" ref="AD4752">_xlfn.IFS(Table1[[#This Row],[Performance Score]]&gt;=90,"Excellent",Table1[[#This Row],[Performance Score]]&gt;=75,"Good",Table1[[#This Row],[Performance Score]]&gt;=60,"Average",Table1[[#This Row],[Performance Score]]&lt;=60,"Need Improvement")</f>
        <v>Good</v>
      </c>
      <c r="AE4752" t="str">
        <f>IF(AND(Table1[[#This Row],[Attendance %]]&gt;=80,(Table1[[#This Row],[Performance Score]]&gt;=80)),"Eligible","Not Eligible")</f>
        <v>Eligible</v>
      </c>
      <c r="AF4752" t="str">
        <f>IF(Table1[[#This Row],[Performance Score]]&gt;=80,"High Performer","Low Performer")</f>
        <v>High Performer</v>
      </c>
      <c r="AG4752" t="str" cm="1">
        <f t="array" aca="1" ref="AG4752" ca="1">_xlfn.IFS(Table1[[#This Row],[Experience]]&lt;=3,"Junior",Table1[[#This Row],[Experience]]&lt;=7,"Mid Level",Table1[[#This Row],[Experience]]&gt;=7,"Senior")</f>
        <v>Junior</v>
      </c>
      <c r="AH4752" t="str">
        <f>IF(Table1[[#This Row],[Attendance %]]&gt;75,"OK","Below 75")</f>
        <v>OK</v>
      </c>
      <c r="AI4752" t="b">
        <f>ISBLANK(Table1[[#This Row],[Employee ID]])</f>
        <v>0</v>
      </c>
      <c r="AJ4752" t="b">
        <f>ISNUMBER(Table1[[#This Row],[Total Salary  ]])</f>
        <v>1</v>
      </c>
      <c r="AK4752" t="str">
        <f>IFERROR(_xlfn.XLOOKUP(Table1[[#This Row],[Manager ID]],MANAGERS!A:A,MANAGERS!B:B),"Not Found")</f>
        <v>Manager_13</v>
      </c>
    </row>
    <row r="4753" spans="1:37" x14ac:dyDescent="0.2">
      <c r="A4753" t="s">
        <v>1908</v>
      </c>
      <c r="B4753" t="s">
        <v>129</v>
      </c>
      <c r="C4753" t="s">
        <v>21</v>
      </c>
      <c r="D4753" t="s">
        <v>43</v>
      </c>
      <c r="E4753" t="s">
        <v>17</v>
      </c>
      <c r="F4753" s="1">
        <v>44190</v>
      </c>
      <c r="G4753" s="1">
        <v>33526</v>
      </c>
      <c r="H4753">
        <v>33802</v>
      </c>
      <c r="I4753">
        <v>11398</v>
      </c>
      <c r="J4753">
        <v>72</v>
      </c>
      <c r="K4753">
        <v>52</v>
      </c>
      <c r="L4753" t="s">
        <v>27</v>
      </c>
      <c r="M4753">
        <v>108</v>
      </c>
      <c r="N4753">
        <f>Table1[[#This Row],[Basic Salary]]+Table1[[#This Row],[Bonus]]</f>
        <v>45200</v>
      </c>
      <c r="O4753" s="2">
        <f>Table1[[#This Row],[Bonus]]/Table1[[#This Row],[Basic Salary]]</f>
        <v>0.33719898230873913</v>
      </c>
      <c r="P4753">
        <f ca="1">DATEDIF(Table1[[#This Row],[Date of Birth]],TODAY(),"Y")</f>
        <v>34</v>
      </c>
      <c r="Q4753">
        <f ca="1">DATEDIF(Table1[[#This Row],[Joining Date]],TODAY(),"Y")</f>
        <v>5</v>
      </c>
      <c r="R4753" t="str">
        <f ca="1">IF(YEAR(Table1[[#This Row],[Joining Date]])=YEAR(TODAY()),"Yes","No")</f>
        <v>No</v>
      </c>
      <c r="S4753" t="str">
        <f ca="1">IF(Table1[[#This Row],[Experience]]&gt;5,"Yes","No")</f>
        <v>No</v>
      </c>
      <c r="T4753" t="str">
        <f>TEXT(Table1[[#This Row],[Joining Date]],"mmmm")</f>
        <v>December</v>
      </c>
      <c r="U4753" t="str">
        <f>TEXT(Table1[[#This Row],[Joining Date]],"yyyy")</f>
        <v>2020</v>
      </c>
      <c r="V4753" s="5">
        <f ca="1">TODAY()-Table1[[#This Row],[Joining Date]]</f>
        <v>2049</v>
      </c>
      <c r="W4753" t="str">
        <f>LEFT(Table1[[#This Row],[Employee Name]],FIND(" ",Table1[[#This Row],[Employee Name]])-1)</f>
        <v>Aarav</v>
      </c>
      <c r="X4753" t="str">
        <f>RIGHT(Table1[[#This Row],[Employee Name]],LEN(Table1[[#This Row],[Employee Name]])-FIND(" ",Table1[[#This Row],[Employee Name]]))</f>
        <v>Sharma</v>
      </c>
      <c r="Y4753" t="str">
        <f>Table1[[#This Row],[Department]]&amp;"-"&amp;Table1[[#This Row],[Employee ID]]</f>
        <v>Operations-E01852</v>
      </c>
      <c r="Z4753" t="str">
        <f>LEFT(Table1[[#This Row],[Department]],3)</f>
        <v>Ope</v>
      </c>
      <c r="AA4753" t="str">
        <f>_xlfn.XLOOKUP(Table1[[#This Row],[Manager ID]],MANAGERS!A:A,MANAGERS!B:B)</f>
        <v>Manager_8</v>
      </c>
      <c r="AB4753" t="str" cm="1">
        <f t="array" ref="AB4753">_xlfn.XLOOKUP(Table1[[#This Row],[Manager ID]],Table2[[#All],[Manager ID]],Table2[[#All],[Department Head]])</f>
        <v>Sales</v>
      </c>
      <c r="AC4753" s="2">
        <f>_xlfn.XLOOKUP(Table1[[#This Row],[City]],L:L,O:O)</f>
        <v>0.23674293405114402</v>
      </c>
      <c r="AD4753" t="str" cm="1">
        <f t="array" ref="AD4753">_xlfn.IFS(Table1[[#This Row],[Performance Score]]&gt;=90,"Excellent",Table1[[#This Row],[Performance Score]]&gt;=75,"Good",Table1[[#This Row],[Performance Score]]&gt;=60,"Average",Table1[[#This Row],[Performance Score]]&lt;=60,"Need Improvement")</f>
        <v>Need Improvement</v>
      </c>
      <c r="AE4753" t="str">
        <f>IF(AND(Table1[[#This Row],[Attendance %]]&gt;=80,(Table1[[#This Row],[Performance Score]]&gt;=80)),"Eligible","Not Eligible")</f>
        <v>Not Eligible</v>
      </c>
      <c r="AF4753" t="str">
        <f>IF(Table1[[#This Row],[Performance Score]]&gt;=80,"High Performer","Low Performer")</f>
        <v>Low Performer</v>
      </c>
      <c r="AG4753" t="str" cm="1">
        <f t="array" aca="1" ref="AG4753" ca="1">_xlfn.IFS(Table1[[#This Row],[Experience]]&lt;=3,"Junior",Table1[[#This Row],[Experience]]&lt;=7,"Mid Level",Table1[[#This Row],[Experience]]&gt;=7,"Senior")</f>
        <v>Mid Level</v>
      </c>
      <c r="AH4753" t="str">
        <f>IF(Table1[[#This Row],[Attendance %]]&gt;75,"OK","Below 75")</f>
        <v>Below 75</v>
      </c>
      <c r="AI4753" t="b">
        <f>ISBLANK(Table1[[#This Row],[Employee ID]])</f>
        <v>0</v>
      </c>
      <c r="AJ4753" t="b">
        <f>ISNUMBER(Table1[[#This Row],[Total Salary  ]])</f>
        <v>1</v>
      </c>
      <c r="AK4753" t="str">
        <f>IFERROR(_xlfn.XLOOKUP(Table1[[#This Row],[Manager ID]],MANAGERS!A:A,MANAGERS!B:B),"Not Found")</f>
        <v>Manager_8</v>
      </c>
    </row>
    <row r="4754" spans="1:37" x14ac:dyDescent="0.2">
      <c r="A4754" t="s">
        <v>1163</v>
      </c>
      <c r="B4754" t="s">
        <v>20</v>
      </c>
      <c r="C4754" t="s">
        <v>21</v>
      </c>
      <c r="D4754" t="s">
        <v>43</v>
      </c>
      <c r="E4754" t="s">
        <v>30</v>
      </c>
      <c r="F4754" s="1">
        <v>43452</v>
      </c>
      <c r="G4754" s="1">
        <v>30682</v>
      </c>
      <c r="H4754">
        <v>34323</v>
      </c>
      <c r="I4754">
        <v>10871</v>
      </c>
      <c r="J4754">
        <v>89</v>
      </c>
      <c r="K4754">
        <v>56</v>
      </c>
      <c r="L4754" t="s">
        <v>27</v>
      </c>
      <c r="M4754">
        <v>109</v>
      </c>
      <c r="N4754">
        <f>Table1[[#This Row],[Basic Salary]]+Table1[[#This Row],[Bonus]]</f>
        <v>45194</v>
      </c>
      <c r="O4754" s="2">
        <f>Table1[[#This Row],[Bonus]]/Table1[[#This Row],[Basic Salary]]</f>
        <v>0.31672639338053199</v>
      </c>
      <c r="P4754">
        <f ca="1">DATEDIF(Table1[[#This Row],[Date of Birth]],TODAY(),"Y")</f>
        <v>42</v>
      </c>
      <c r="Q4754">
        <f ca="1">DATEDIF(Table1[[#This Row],[Joining Date]],TODAY(),"Y")</f>
        <v>7</v>
      </c>
      <c r="R4754" t="str">
        <f ca="1">IF(YEAR(Table1[[#This Row],[Joining Date]])=YEAR(TODAY()),"Yes","No")</f>
        <v>No</v>
      </c>
      <c r="S4754" t="str">
        <f ca="1">IF(Table1[[#This Row],[Experience]]&gt;5,"Yes","No")</f>
        <v>Yes</v>
      </c>
      <c r="T4754" t="str">
        <f>TEXT(Table1[[#This Row],[Joining Date]],"mmmm")</f>
        <v>December</v>
      </c>
      <c r="U4754" t="str">
        <f>TEXT(Table1[[#This Row],[Joining Date]],"yyyy")</f>
        <v>2018</v>
      </c>
      <c r="V4754" s="5">
        <f ca="1">TODAY()-Table1[[#This Row],[Joining Date]]</f>
        <v>2787</v>
      </c>
      <c r="W4754" t="str">
        <f>LEFT(Table1[[#This Row],[Employee Name]],FIND(" ",Table1[[#This Row],[Employee Name]])-1)</f>
        <v>Rahul</v>
      </c>
      <c r="X4754" t="str">
        <f>RIGHT(Table1[[#This Row],[Employee Name]],LEN(Table1[[#This Row],[Employee Name]])-FIND(" ",Table1[[#This Row],[Employee Name]]))</f>
        <v>Verma</v>
      </c>
      <c r="Y4754" t="str">
        <f>Table1[[#This Row],[Department]]&amp;"-"&amp;Table1[[#This Row],[Employee ID]]</f>
        <v>Operations-E01107</v>
      </c>
      <c r="Z4754" t="str">
        <f>LEFT(Table1[[#This Row],[Department]],3)</f>
        <v>Ope</v>
      </c>
      <c r="AA4754" t="str">
        <f>_xlfn.XLOOKUP(Table1[[#This Row],[Manager ID]],MANAGERS!A:A,MANAGERS!B:B)</f>
        <v>Manager_9</v>
      </c>
      <c r="AB4754" t="str" cm="1">
        <f t="array" ref="AB4754">_xlfn.XLOOKUP(Table1[[#This Row],[Manager ID]],Table2[[#All],[Manager ID]],Table2[[#All],[Department Head]])</f>
        <v>Sales</v>
      </c>
      <c r="AC4754" s="2">
        <f>_xlfn.XLOOKUP(Table1[[#This Row],[City]],L:L,O:O)</f>
        <v>0.23674293405114402</v>
      </c>
      <c r="AD4754" t="str" cm="1">
        <f t="array" ref="AD4754">_xlfn.IFS(Table1[[#This Row],[Performance Score]]&gt;=90,"Excellent",Table1[[#This Row],[Performance Score]]&gt;=75,"Good",Table1[[#This Row],[Performance Score]]&gt;=60,"Average",Table1[[#This Row],[Performance Score]]&lt;=60,"Need Improvement")</f>
        <v>Need Improvement</v>
      </c>
      <c r="AE4754" t="str">
        <f>IF(AND(Table1[[#This Row],[Attendance %]]&gt;=80,(Table1[[#This Row],[Performance Score]]&gt;=80)),"Eligible","Not Eligible")</f>
        <v>Not Eligible</v>
      </c>
      <c r="AF4754" t="str">
        <f>IF(Table1[[#This Row],[Performance Score]]&gt;=80,"High Performer","Low Performer")</f>
        <v>Low Performer</v>
      </c>
      <c r="AG4754" t="str" cm="1">
        <f t="array" aca="1" ref="AG4754" ca="1">_xlfn.IFS(Table1[[#This Row],[Experience]]&lt;=3,"Junior",Table1[[#This Row],[Experience]]&lt;=7,"Mid Level",Table1[[#This Row],[Experience]]&gt;=7,"Senior")</f>
        <v>Mid Level</v>
      </c>
      <c r="AH4754" t="str">
        <f>IF(Table1[[#This Row],[Attendance %]]&gt;75,"OK","Below 75")</f>
        <v>OK</v>
      </c>
      <c r="AI4754" t="b">
        <f>ISBLANK(Table1[[#This Row],[Employee ID]])</f>
        <v>0</v>
      </c>
      <c r="AJ4754" t="b">
        <f>ISNUMBER(Table1[[#This Row],[Total Salary  ]])</f>
        <v>1</v>
      </c>
      <c r="AK4754" t="str">
        <f>IFERROR(_xlfn.XLOOKUP(Table1[[#This Row],[Manager ID]],MANAGERS!A:A,MANAGERS!B:B),"Not Found")</f>
        <v>Manager_9</v>
      </c>
    </row>
    <row r="4755" spans="1:37" x14ac:dyDescent="0.2">
      <c r="A4755" t="s">
        <v>4299</v>
      </c>
      <c r="B4755" t="s">
        <v>45</v>
      </c>
      <c r="C4755" t="s">
        <v>15</v>
      </c>
      <c r="D4755" t="s">
        <v>81</v>
      </c>
      <c r="E4755" t="s">
        <v>65</v>
      </c>
      <c r="F4755" s="1">
        <v>44031</v>
      </c>
      <c r="G4755" s="1">
        <v>39493</v>
      </c>
      <c r="H4755">
        <v>31678</v>
      </c>
      <c r="I4755">
        <v>13515</v>
      </c>
      <c r="J4755">
        <v>73</v>
      </c>
      <c r="K4755">
        <v>64</v>
      </c>
      <c r="L4755" t="s">
        <v>23</v>
      </c>
      <c r="M4755">
        <v>106</v>
      </c>
      <c r="N4755">
        <f>Table1[[#This Row],[Basic Salary]]+Table1[[#This Row],[Bonus]]</f>
        <v>45193</v>
      </c>
      <c r="O4755" s="2">
        <f>Table1[[#This Row],[Bonus]]/Table1[[#This Row],[Basic Salary]]</f>
        <v>0.42663678262516574</v>
      </c>
      <c r="P4755">
        <f ca="1">DATEDIF(Table1[[#This Row],[Date of Birth]],TODAY(),"Y")</f>
        <v>18</v>
      </c>
      <c r="Q4755">
        <f ca="1">DATEDIF(Table1[[#This Row],[Joining Date]],TODAY(),"Y")</f>
        <v>6</v>
      </c>
      <c r="R4755" t="str">
        <f ca="1">IF(YEAR(Table1[[#This Row],[Joining Date]])=YEAR(TODAY()),"Yes","No")</f>
        <v>No</v>
      </c>
      <c r="S4755" t="str">
        <f ca="1">IF(Table1[[#This Row],[Experience]]&gt;5,"Yes","No")</f>
        <v>Yes</v>
      </c>
      <c r="T4755" t="str">
        <f>TEXT(Table1[[#This Row],[Joining Date]],"mmmm")</f>
        <v>July</v>
      </c>
      <c r="U4755" t="str">
        <f>TEXT(Table1[[#This Row],[Joining Date]],"yyyy")</f>
        <v>2020</v>
      </c>
      <c r="V4755" s="5">
        <f ca="1">TODAY()-Table1[[#This Row],[Joining Date]]</f>
        <v>2208</v>
      </c>
      <c r="W4755" t="str">
        <f>LEFT(Table1[[#This Row],[Employee Name]],FIND(" ",Table1[[#This Row],[Employee Name]])-1)</f>
        <v>Ananya</v>
      </c>
      <c r="X4755" t="str">
        <f>RIGHT(Table1[[#This Row],[Employee Name]],LEN(Table1[[#This Row],[Employee Name]])-FIND(" ",Table1[[#This Row],[Employee Name]]))</f>
        <v>Rao</v>
      </c>
      <c r="Y4755" t="str">
        <f>Table1[[#This Row],[Department]]&amp;"-"&amp;Table1[[#This Row],[Employee ID]]</f>
        <v>Sales-E04243</v>
      </c>
      <c r="Z4755" t="str">
        <f>LEFT(Table1[[#This Row],[Department]],3)</f>
        <v>Sal</v>
      </c>
      <c r="AA4755" t="str">
        <f>_xlfn.XLOOKUP(Table1[[#This Row],[Manager ID]],MANAGERS!A:A,MANAGERS!B:B)</f>
        <v>Manager_6</v>
      </c>
      <c r="AB4755" t="str" cm="1">
        <f t="array" ref="AB4755">_xlfn.XLOOKUP(Table1[[#This Row],[Manager ID]],Table2[[#All],[Manager ID]],Table2[[#All],[Department Head]])</f>
        <v>HR</v>
      </c>
      <c r="AC4755" s="2">
        <f>_xlfn.XLOOKUP(Table1[[#This Row],[City]],L:L,O:O)</f>
        <v>0.23486488519629886</v>
      </c>
      <c r="AD4755" t="str" cm="1">
        <f t="array" ref="AD4755">_xlfn.IFS(Table1[[#This Row],[Performance Score]]&gt;=90,"Excellent",Table1[[#This Row],[Performance Score]]&gt;=75,"Good",Table1[[#This Row],[Performance Score]]&gt;=60,"Average",Table1[[#This Row],[Performance Score]]&lt;=60,"Need Improvement")</f>
        <v>Average</v>
      </c>
      <c r="AE4755" t="str">
        <f>IF(AND(Table1[[#This Row],[Attendance %]]&gt;=80,(Table1[[#This Row],[Performance Score]]&gt;=80)),"Eligible","Not Eligible")</f>
        <v>Not Eligible</v>
      </c>
      <c r="AF4755" t="str">
        <f>IF(Table1[[#This Row],[Performance Score]]&gt;=80,"High Performer","Low Performer")</f>
        <v>Low Performer</v>
      </c>
      <c r="AG4755" t="str" cm="1">
        <f t="array" aca="1" ref="AG4755" ca="1">_xlfn.IFS(Table1[[#This Row],[Experience]]&lt;=3,"Junior",Table1[[#This Row],[Experience]]&lt;=7,"Mid Level",Table1[[#This Row],[Experience]]&gt;=7,"Senior")</f>
        <v>Mid Level</v>
      </c>
      <c r="AH4755" t="str">
        <f>IF(Table1[[#This Row],[Attendance %]]&gt;75,"OK","Below 75")</f>
        <v>Below 75</v>
      </c>
      <c r="AI4755" t="b">
        <f>ISBLANK(Table1[[#This Row],[Employee ID]])</f>
        <v>0</v>
      </c>
      <c r="AJ4755" t="b">
        <f>ISNUMBER(Table1[[#This Row],[Total Salary  ]])</f>
        <v>1</v>
      </c>
      <c r="AK4755" t="str">
        <f>IFERROR(_xlfn.XLOOKUP(Table1[[#This Row],[Manager ID]],MANAGERS!A:A,MANAGERS!B:B),"Not Found")</f>
        <v>Manager_6</v>
      </c>
    </row>
    <row r="4756" spans="1:37" x14ac:dyDescent="0.2">
      <c r="A4756" t="s">
        <v>3890</v>
      </c>
      <c r="B4756" t="s">
        <v>60</v>
      </c>
      <c r="C4756" t="s">
        <v>15</v>
      </c>
      <c r="D4756" t="s">
        <v>81</v>
      </c>
      <c r="E4756" t="s">
        <v>26</v>
      </c>
      <c r="F4756" s="1">
        <v>45924</v>
      </c>
      <c r="G4756" s="1">
        <v>30466</v>
      </c>
      <c r="H4756">
        <v>34305</v>
      </c>
      <c r="I4756">
        <v>10827</v>
      </c>
      <c r="J4756">
        <v>65</v>
      </c>
      <c r="K4756">
        <v>84</v>
      </c>
      <c r="L4756" t="s">
        <v>23</v>
      </c>
      <c r="M4756">
        <v>103</v>
      </c>
      <c r="N4756">
        <f>Table1[[#This Row],[Basic Salary]]+Table1[[#This Row],[Bonus]]</f>
        <v>45132</v>
      </c>
      <c r="O4756" s="2">
        <f>Table1[[#This Row],[Bonus]]/Table1[[#This Row],[Basic Salary]]</f>
        <v>0.31560996939221686</v>
      </c>
      <c r="P4756">
        <f ca="1">DATEDIF(Table1[[#This Row],[Date of Birth]],TODAY(),"Y")</f>
        <v>43</v>
      </c>
      <c r="Q4756">
        <f ca="1">DATEDIF(Table1[[#This Row],[Joining Date]],TODAY(),"Y")</f>
        <v>0</v>
      </c>
      <c r="R4756" t="str">
        <f ca="1">IF(YEAR(Table1[[#This Row],[Joining Date]])=YEAR(TODAY()),"Yes","No")</f>
        <v>No</v>
      </c>
      <c r="S4756" t="str">
        <f ca="1">IF(Table1[[#This Row],[Experience]]&gt;5,"Yes","No")</f>
        <v>No</v>
      </c>
      <c r="T4756" t="str">
        <f>TEXT(Table1[[#This Row],[Joining Date]],"mmmm")</f>
        <v>September</v>
      </c>
      <c r="U4756" t="str">
        <f>TEXT(Table1[[#This Row],[Joining Date]],"yyyy")</f>
        <v>2025</v>
      </c>
      <c r="V4756" s="5">
        <f ca="1">TODAY()-Table1[[#This Row],[Joining Date]]</f>
        <v>315</v>
      </c>
      <c r="W4756" t="str">
        <f>LEFT(Table1[[#This Row],[Employee Name]],FIND(" ",Table1[[#This Row],[Employee Name]])-1)</f>
        <v>Gayathri</v>
      </c>
      <c r="X4756" t="str">
        <f>RIGHT(Table1[[#This Row],[Employee Name]],LEN(Table1[[#This Row],[Employee Name]])-FIND(" ",Table1[[#This Row],[Employee Name]]))</f>
        <v>Iyer</v>
      </c>
      <c r="Y4756" t="str">
        <f>Table1[[#This Row],[Department]]&amp;"-"&amp;Table1[[#This Row],[Employee ID]]</f>
        <v>Sales-E03834</v>
      </c>
      <c r="Z4756" t="str">
        <f>LEFT(Table1[[#This Row],[Department]],3)</f>
        <v>Sal</v>
      </c>
      <c r="AA4756" t="str">
        <f>_xlfn.XLOOKUP(Table1[[#This Row],[Manager ID]],MANAGERS!A:A,MANAGERS!B:B)</f>
        <v>Manager_3</v>
      </c>
      <c r="AB4756" t="str" cm="1">
        <f t="array" ref="AB4756">_xlfn.XLOOKUP(Table1[[#This Row],[Manager ID]],Table2[[#All],[Manager ID]],Table2[[#All],[Department Head]])</f>
        <v>IT</v>
      </c>
      <c r="AC4756" s="2">
        <f>_xlfn.XLOOKUP(Table1[[#This Row],[City]],L:L,O:O)</f>
        <v>0.23486488519629886</v>
      </c>
      <c r="AD4756" t="str" cm="1">
        <f t="array" ref="AD4756">_xlfn.IFS(Table1[[#This Row],[Performance Score]]&gt;=90,"Excellent",Table1[[#This Row],[Performance Score]]&gt;=75,"Good",Table1[[#This Row],[Performance Score]]&gt;=60,"Average",Table1[[#This Row],[Performance Score]]&lt;=60,"Need Improvement")</f>
        <v>Good</v>
      </c>
      <c r="AE4756" t="str">
        <f>IF(AND(Table1[[#This Row],[Attendance %]]&gt;=80,(Table1[[#This Row],[Performance Score]]&gt;=80)),"Eligible","Not Eligible")</f>
        <v>Not Eligible</v>
      </c>
      <c r="AF4756" t="str">
        <f>IF(Table1[[#This Row],[Performance Score]]&gt;=80,"High Performer","Low Performer")</f>
        <v>High Performer</v>
      </c>
      <c r="AG4756" t="str" cm="1">
        <f t="array" aca="1" ref="AG4756" ca="1">_xlfn.IFS(Table1[[#This Row],[Experience]]&lt;=3,"Junior",Table1[[#This Row],[Experience]]&lt;=7,"Mid Level",Table1[[#This Row],[Experience]]&gt;=7,"Senior")</f>
        <v>Junior</v>
      </c>
      <c r="AH4756" t="str">
        <f>IF(Table1[[#This Row],[Attendance %]]&gt;75,"OK","Below 75")</f>
        <v>Below 75</v>
      </c>
      <c r="AI4756" t="b">
        <f>ISBLANK(Table1[[#This Row],[Employee ID]])</f>
        <v>0</v>
      </c>
      <c r="AJ4756" t="b">
        <f>ISNUMBER(Table1[[#This Row],[Total Salary  ]])</f>
        <v>1</v>
      </c>
      <c r="AK4756" t="str">
        <f>IFERROR(_xlfn.XLOOKUP(Table1[[#This Row],[Manager ID]],MANAGERS!A:A,MANAGERS!B:B),"Not Found")</f>
        <v>Manager_3</v>
      </c>
    </row>
    <row r="4757" spans="1:37" x14ac:dyDescent="0.2">
      <c r="A4757" t="s">
        <v>3868</v>
      </c>
      <c r="B4757" t="s">
        <v>50</v>
      </c>
      <c r="C4757" t="s">
        <v>21</v>
      </c>
      <c r="D4757" t="s">
        <v>16</v>
      </c>
      <c r="E4757" t="s">
        <v>26</v>
      </c>
      <c r="F4757" s="1">
        <v>44771</v>
      </c>
      <c r="G4757" s="1">
        <v>40891</v>
      </c>
      <c r="H4757">
        <v>33430</v>
      </c>
      <c r="I4757">
        <v>11676</v>
      </c>
      <c r="J4757">
        <v>92</v>
      </c>
      <c r="K4757">
        <v>66</v>
      </c>
      <c r="L4757" t="s">
        <v>27</v>
      </c>
      <c r="M4757">
        <v>110</v>
      </c>
      <c r="N4757">
        <f>Table1[[#This Row],[Basic Salary]]+Table1[[#This Row],[Bonus]]</f>
        <v>45106</v>
      </c>
      <c r="O4757" s="2">
        <f>Table1[[#This Row],[Bonus]]/Table1[[#This Row],[Basic Salary]]</f>
        <v>0.3492671253365241</v>
      </c>
      <c r="P4757">
        <f ca="1">DATEDIF(Table1[[#This Row],[Date of Birth]],TODAY(),"Y")</f>
        <v>14</v>
      </c>
      <c r="Q4757">
        <f ca="1">DATEDIF(Table1[[#This Row],[Joining Date]],TODAY(),"Y")</f>
        <v>4</v>
      </c>
      <c r="R4757" t="str">
        <f ca="1">IF(YEAR(Table1[[#This Row],[Joining Date]])=YEAR(TODAY()),"Yes","No")</f>
        <v>No</v>
      </c>
      <c r="S4757" t="str">
        <f ca="1">IF(Table1[[#This Row],[Experience]]&gt;5,"Yes","No")</f>
        <v>No</v>
      </c>
      <c r="T4757" t="str">
        <f>TEXT(Table1[[#This Row],[Joining Date]],"mmmm")</f>
        <v>July</v>
      </c>
      <c r="U4757" t="str">
        <f>TEXT(Table1[[#This Row],[Joining Date]],"yyyy")</f>
        <v>2022</v>
      </c>
      <c r="V4757" s="5">
        <f ca="1">TODAY()-Table1[[#This Row],[Joining Date]]</f>
        <v>1468</v>
      </c>
      <c r="W4757" t="str">
        <f>LEFT(Table1[[#This Row],[Employee Name]],FIND(" ",Table1[[#This Row],[Employee Name]])-1)</f>
        <v>Ravi</v>
      </c>
      <c r="X4757" t="str">
        <f>RIGHT(Table1[[#This Row],[Employee Name]],LEN(Table1[[#This Row],[Employee Name]])-FIND(" ",Table1[[#This Row],[Employee Name]]))</f>
        <v>Teja</v>
      </c>
      <c r="Y4757" t="str">
        <f>Table1[[#This Row],[Department]]&amp;"-"&amp;Table1[[#This Row],[Employee ID]]</f>
        <v>HR-E03812</v>
      </c>
      <c r="Z4757" t="str">
        <f>LEFT(Table1[[#This Row],[Department]],3)</f>
        <v>HR</v>
      </c>
      <c r="AA4757" t="str">
        <f>_xlfn.XLOOKUP(Table1[[#This Row],[Manager ID]],MANAGERS!A:A,MANAGERS!B:B)</f>
        <v>Manager_10</v>
      </c>
      <c r="AB4757" t="str" cm="1">
        <f t="array" ref="AB4757">_xlfn.XLOOKUP(Table1[[#This Row],[Manager ID]],Table2[[#All],[Manager ID]],Table2[[#All],[Department Head]])</f>
        <v>HR</v>
      </c>
      <c r="AC4757" s="2">
        <f>_xlfn.XLOOKUP(Table1[[#This Row],[City]],L:L,O:O)</f>
        <v>0.23674293405114402</v>
      </c>
      <c r="AD4757" t="str" cm="1">
        <f t="array" ref="AD4757">_xlfn.IFS(Table1[[#This Row],[Performance Score]]&gt;=90,"Excellent",Table1[[#This Row],[Performance Score]]&gt;=75,"Good",Table1[[#This Row],[Performance Score]]&gt;=60,"Average",Table1[[#This Row],[Performance Score]]&lt;=60,"Need Improvement")</f>
        <v>Average</v>
      </c>
      <c r="AE4757" t="str">
        <f>IF(AND(Table1[[#This Row],[Attendance %]]&gt;=80,(Table1[[#This Row],[Performance Score]]&gt;=80)),"Eligible","Not Eligible")</f>
        <v>Not Eligible</v>
      </c>
      <c r="AF4757" t="str">
        <f>IF(Table1[[#This Row],[Performance Score]]&gt;=80,"High Performer","Low Performer")</f>
        <v>Low Performer</v>
      </c>
      <c r="AG4757" t="str" cm="1">
        <f t="array" aca="1" ref="AG4757" ca="1">_xlfn.IFS(Table1[[#This Row],[Experience]]&lt;=3,"Junior",Table1[[#This Row],[Experience]]&lt;=7,"Mid Level",Table1[[#This Row],[Experience]]&gt;=7,"Senior")</f>
        <v>Mid Level</v>
      </c>
      <c r="AH4757" t="str">
        <f>IF(Table1[[#This Row],[Attendance %]]&gt;75,"OK","Below 75")</f>
        <v>OK</v>
      </c>
      <c r="AI4757" t="b">
        <f>ISBLANK(Table1[[#This Row],[Employee ID]])</f>
        <v>0</v>
      </c>
      <c r="AJ4757" t="b">
        <f>ISNUMBER(Table1[[#This Row],[Total Salary  ]])</f>
        <v>1</v>
      </c>
      <c r="AK4757" t="str">
        <f>IFERROR(_xlfn.XLOOKUP(Table1[[#This Row],[Manager ID]],MANAGERS!A:A,MANAGERS!B:B),"Not Found")</f>
        <v>Manager_10</v>
      </c>
    </row>
    <row r="4758" spans="1:37" x14ac:dyDescent="0.2">
      <c r="A4758" t="s">
        <v>3843</v>
      </c>
      <c r="B4758" t="s">
        <v>62</v>
      </c>
      <c r="C4758" t="s">
        <v>21</v>
      </c>
      <c r="D4758" t="s">
        <v>40</v>
      </c>
      <c r="E4758" t="s">
        <v>26</v>
      </c>
      <c r="F4758" s="1">
        <v>43084</v>
      </c>
      <c r="G4758" s="1">
        <v>39445</v>
      </c>
      <c r="H4758">
        <v>27729</v>
      </c>
      <c r="I4758">
        <v>17307</v>
      </c>
      <c r="J4758">
        <v>79</v>
      </c>
      <c r="K4758">
        <v>47</v>
      </c>
      <c r="L4758" t="s">
        <v>34</v>
      </c>
      <c r="M4758">
        <v>105</v>
      </c>
      <c r="N4758">
        <f>Table1[[#This Row],[Basic Salary]]+Table1[[#This Row],[Bonus]]</f>
        <v>45036</v>
      </c>
      <c r="O4758" s="2">
        <f>Table1[[#This Row],[Bonus]]/Table1[[#This Row],[Basic Salary]]</f>
        <v>0.62414800389483938</v>
      </c>
      <c r="P4758">
        <f ca="1">DATEDIF(Table1[[#This Row],[Date of Birth]],TODAY(),"Y")</f>
        <v>18</v>
      </c>
      <c r="Q4758">
        <f ca="1">DATEDIF(Table1[[#This Row],[Joining Date]],TODAY(),"Y")</f>
        <v>8</v>
      </c>
      <c r="R4758" t="str">
        <f ca="1">IF(YEAR(Table1[[#This Row],[Joining Date]])=YEAR(TODAY()),"Yes","No")</f>
        <v>No</v>
      </c>
      <c r="S4758" t="str">
        <f ca="1">IF(Table1[[#This Row],[Experience]]&gt;5,"Yes","No")</f>
        <v>Yes</v>
      </c>
      <c r="T4758" t="str">
        <f>TEXT(Table1[[#This Row],[Joining Date]],"mmmm")</f>
        <v>December</v>
      </c>
      <c r="U4758" t="str">
        <f>TEXT(Table1[[#This Row],[Joining Date]],"yyyy")</f>
        <v>2017</v>
      </c>
      <c r="V4758" s="5">
        <f ca="1">TODAY()-Table1[[#This Row],[Joining Date]]</f>
        <v>3155</v>
      </c>
      <c r="W4758" t="str">
        <f>LEFT(Table1[[#This Row],[Employee Name]],FIND(" ",Table1[[#This Row],[Employee Name]])-1)</f>
        <v>Kavya</v>
      </c>
      <c r="X4758" t="str">
        <f>RIGHT(Table1[[#This Row],[Employee Name]],LEN(Table1[[#This Row],[Employee Name]])-FIND(" ",Table1[[#This Row],[Employee Name]]))</f>
        <v>Nair</v>
      </c>
      <c r="Y4758" t="str">
        <f>Table1[[#This Row],[Department]]&amp;"-"&amp;Table1[[#This Row],[Employee ID]]</f>
        <v>IT-E03787</v>
      </c>
      <c r="Z4758" t="str">
        <f>LEFT(Table1[[#This Row],[Department]],3)</f>
        <v>IT</v>
      </c>
      <c r="AA4758" t="str">
        <f>_xlfn.XLOOKUP(Table1[[#This Row],[Manager ID]],MANAGERS!A:A,MANAGERS!B:B)</f>
        <v>Manager_5</v>
      </c>
      <c r="AB4758" t="str" cm="1">
        <f t="array" ref="AB4758">_xlfn.XLOOKUP(Table1[[#This Row],[Manager ID]],Table2[[#All],[Manager ID]],Table2[[#All],[Department Head]])</f>
        <v>Sales</v>
      </c>
      <c r="AC4758" s="2">
        <f>_xlfn.XLOOKUP(Table1[[#This Row],[City]],L:L,O:O)</f>
        <v>0.24030340748661314</v>
      </c>
      <c r="AD4758" t="str" cm="1">
        <f t="array" ref="AD4758">_xlfn.IFS(Table1[[#This Row],[Performance Score]]&gt;=90,"Excellent",Table1[[#This Row],[Performance Score]]&gt;=75,"Good",Table1[[#This Row],[Performance Score]]&gt;=60,"Average",Table1[[#This Row],[Performance Score]]&lt;=60,"Need Improvement")</f>
        <v>Need Improvement</v>
      </c>
      <c r="AE4758" t="str">
        <f>IF(AND(Table1[[#This Row],[Attendance %]]&gt;=80,(Table1[[#This Row],[Performance Score]]&gt;=80)),"Eligible","Not Eligible")</f>
        <v>Not Eligible</v>
      </c>
      <c r="AF4758" t="str">
        <f>IF(Table1[[#This Row],[Performance Score]]&gt;=80,"High Performer","Low Performer")</f>
        <v>Low Performer</v>
      </c>
      <c r="AG4758" t="str" cm="1">
        <f t="array" aca="1" ref="AG4758" ca="1">_xlfn.IFS(Table1[[#This Row],[Experience]]&lt;=3,"Junior",Table1[[#This Row],[Experience]]&lt;=7,"Mid Level",Table1[[#This Row],[Experience]]&gt;=7,"Senior")</f>
        <v>Senior</v>
      </c>
      <c r="AH4758" t="str">
        <f>IF(Table1[[#This Row],[Attendance %]]&gt;75,"OK","Below 75")</f>
        <v>OK</v>
      </c>
      <c r="AI4758" t="b">
        <f>ISBLANK(Table1[[#This Row],[Employee ID]])</f>
        <v>0</v>
      </c>
      <c r="AJ4758" t="b">
        <f>ISNUMBER(Table1[[#This Row],[Total Salary  ]])</f>
        <v>1</v>
      </c>
      <c r="AK4758" t="str">
        <f>IFERROR(_xlfn.XLOOKUP(Table1[[#This Row],[Manager ID]],MANAGERS!A:A,MANAGERS!B:B),"Not Found")</f>
        <v>Manager_5</v>
      </c>
    </row>
    <row r="4759" spans="1:37" x14ac:dyDescent="0.2">
      <c r="A4759" t="s">
        <v>1295</v>
      </c>
      <c r="B4759" t="s">
        <v>93</v>
      </c>
      <c r="C4759" t="s">
        <v>21</v>
      </c>
      <c r="D4759" t="s">
        <v>46</v>
      </c>
      <c r="E4759" t="s">
        <v>51</v>
      </c>
      <c r="F4759" s="1">
        <v>43577</v>
      </c>
      <c r="G4759" s="1">
        <v>37336</v>
      </c>
      <c r="H4759">
        <v>27470</v>
      </c>
      <c r="I4759">
        <v>17536</v>
      </c>
      <c r="J4759">
        <v>84</v>
      </c>
      <c r="K4759">
        <v>68</v>
      </c>
      <c r="L4759" t="s">
        <v>53</v>
      </c>
      <c r="M4759">
        <v>108</v>
      </c>
      <c r="N4759">
        <f>Table1[[#This Row],[Basic Salary]]+Table1[[#This Row],[Bonus]]</f>
        <v>45006</v>
      </c>
      <c r="O4759" s="2">
        <f>Table1[[#This Row],[Bonus]]/Table1[[#This Row],[Basic Salary]]</f>
        <v>0.63836912995995632</v>
      </c>
      <c r="P4759">
        <f ca="1">DATEDIF(Table1[[#This Row],[Date of Birth]],TODAY(),"Y")</f>
        <v>24</v>
      </c>
      <c r="Q4759">
        <f ca="1">DATEDIF(Table1[[#This Row],[Joining Date]],TODAY(),"Y")</f>
        <v>7</v>
      </c>
      <c r="R4759" t="str">
        <f ca="1">IF(YEAR(Table1[[#This Row],[Joining Date]])=YEAR(TODAY()),"Yes","No")</f>
        <v>No</v>
      </c>
      <c r="S4759" t="str">
        <f ca="1">IF(Table1[[#This Row],[Experience]]&gt;5,"Yes","No")</f>
        <v>Yes</v>
      </c>
      <c r="T4759" t="str">
        <f>TEXT(Table1[[#This Row],[Joining Date]],"mmmm")</f>
        <v>April</v>
      </c>
      <c r="U4759" t="str">
        <f>TEXT(Table1[[#This Row],[Joining Date]],"yyyy")</f>
        <v>2019</v>
      </c>
      <c r="V4759" s="5">
        <f ca="1">TODAY()-Table1[[#This Row],[Joining Date]]</f>
        <v>2662</v>
      </c>
      <c r="W4759" t="str">
        <f>LEFT(Table1[[#This Row],[Employee Name]],FIND(" ",Table1[[#This Row],[Employee Name]])-1)</f>
        <v>Priya</v>
      </c>
      <c r="X4759" t="str">
        <f>RIGHT(Table1[[#This Row],[Employee Name]],LEN(Table1[[#This Row],[Employee Name]])-FIND(" ",Table1[[#This Row],[Employee Name]]))</f>
        <v>Reddy</v>
      </c>
      <c r="Y4759" t="str">
        <f>Table1[[#This Row],[Department]]&amp;"-"&amp;Table1[[#This Row],[Employee ID]]</f>
        <v>Support-E01239</v>
      </c>
      <c r="Z4759" t="str">
        <f>LEFT(Table1[[#This Row],[Department]],3)</f>
        <v>Sup</v>
      </c>
      <c r="AA4759" t="str">
        <f>_xlfn.XLOOKUP(Table1[[#This Row],[Manager ID]],MANAGERS!A:A,MANAGERS!B:B)</f>
        <v>Manager_8</v>
      </c>
      <c r="AB4759" t="str" cm="1">
        <f t="array" ref="AB4759">_xlfn.XLOOKUP(Table1[[#This Row],[Manager ID]],Table2[[#All],[Manager ID]],Table2[[#All],[Department Head]])</f>
        <v>Sales</v>
      </c>
      <c r="AC4759" s="2">
        <f>_xlfn.XLOOKUP(Table1[[#This Row],[City]],L:L,O:O)</f>
        <v>0.23685887225230964</v>
      </c>
      <c r="AD4759" t="str" cm="1">
        <f t="array" ref="AD4759">_xlfn.IFS(Table1[[#This Row],[Performance Score]]&gt;=90,"Excellent",Table1[[#This Row],[Performance Score]]&gt;=75,"Good",Table1[[#This Row],[Performance Score]]&gt;=60,"Average",Table1[[#This Row],[Performance Score]]&lt;=60,"Need Improvement")</f>
        <v>Average</v>
      </c>
      <c r="AE4759" t="str">
        <f>IF(AND(Table1[[#This Row],[Attendance %]]&gt;=80,(Table1[[#This Row],[Performance Score]]&gt;=80)),"Eligible","Not Eligible")</f>
        <v>Not Eligible</v>
      </c>
      <c r="AF4759" t="str">
        <f>IF(Table1[[#This Row],[Performance Score]]&gt;=80,"High Performer","Low Performer")</f>
        <v>Low Performer</v>
      </c>
      <c r="AG4759" t="str" cm="1">
        <f t="array" aca="1" ref="AG4759" ca="1">_xlfn.IFS(Table1[[#This Row],[Experience]]&lt;=3,"Junior",Table1[[#This Row],[Experience]]&lt;=7,"Mid Level",Table1[[#This Row],[Experience]]&gt;=7,"Senior")</f>
        <v>Mid Level</v>
      </c>
      <c r="AH4759" t="str">
        <f>IF(Table1[[#This Row],[Attendance %]]&gt;75,"OK","Below 75")</f>
        <v>OK</v>
      </c>
      <c r="AI4759" t="b">
        <f>ISBLANK(Table1[[#This Row],[Employee ID]])</f>
        <v>0</v>
      </c>
      <c r="AJ4759" t="b">
        <f>ISNUMBER(Table1[[#This Row],[Total Salary  ]])</f>
        <v>1</v>
      </c>
      <c r="AK4759" t="str">
        <f>IFERROR(_xlfn.XLOOKUP(Table1[[#This Row],[Manager ID]],MANAGERS!A:A,MANAGERS!B:B),"Not Found")</f>
        <v>Manager_8</v>
      </c>
    </row>
    <row r="4760" spans="1:37" x14ac:dyDescent="0.2">
      <c r="A4760" t="s">
        <v>4037</v>
      </c>
      <c r="B4760" t="s">
        <v>42</v>
      </c>
      <c r="C4760" t="s">
        <v>21</v>
      </c>
      <c r="D4760" t="s">
        <v>33</v>
      </c>
      <c r="E4760" t="s">
        <v>65</v>
      </c>
      <c r="F4760" s="1">
        <v>44085</v>
      </c>
      <c r="G4760" s="1">
        <v>37705</v>
      </c>
      <c r="H4760">
        <v>28966</v>
      </c>
      <c r="I4760">
        <v>16012</v>
      </c>
      <c r="J4760">
        <v>61</v>
      </c>
      <c r="K4760">
        <v>99</v>
      </c>
      <c r="L4760" t="s">
        <v>34</v>
      </c>
      <c r="M4760">
        <v>116</v>
      </c>
      <c r="N4760">
        <f>Table1[[#This Row],[Basic Salary]]+Table1[[#This Row],[Bonus]]</f>
        <v>44978</v>
      </c>
      <c r="O4760" s="2">
        <f>Table1[[#This Row],[Bonus]]/Table1[[#This Row],[Basic Salary]]</f>
        <v>0.55278602499482155</v>
      </c>
      <c r="P4760">
        <f ca="1">DATEDIF(Table1[[#This Row],[Date of Birth]],TODAY(),"Y")</f>
        <v>23</v>
      </c>
      <c r="Q4760">
        <f ca="1">DATEDIF(Table1[[#This Row],[Joining Date]],TODAY(),"Y")</f>
        <v>5</v>
      </c>
      <c r="R4760" t="str">
        <f ca="1">IF(YEAR(Table1[[#This Row],[Joining Date]])=YEAR(TODAY()),"Yes","No")</f>
        <v>No</v>
      </c>
      <c r="S4760" t="str">
        <f ca="1">IF(Table1[[#This Row],[Experience]]&gt;5,"Yes","No")</f>
        <v>No</v>
      </c>
      <c r="T4760" t="str">
        <f>TEXT(Table1[[#This Row],[Joining Date]],"mmmm")</f>
        <v>September</v>
      </c>
      <c r="U4760" t="str">
        <f>TEXT(Table1[[#This Row],[Joining Date]],"yyyy")</f>
        <v>2020</v>
      </c>
      <c r="V4760" s="5">
        <f ca="1">TODAY()-Table1[[#This Row],[Joining Date]]</f>
        <v>2154</v>
      </c>
      <c r="W4760" t="str">
        <f>LEFT(Table1[[#This Row],[Employee Name]],FIND(" ",Table1[[#This Row],[Employee Name]])-1)</f>
        <v>Krishna</v>
      </c>
      <c r="X4760" t="str">
        <f>RIGHT(Table1[[#This Row],[Employee Name]],LEN(Table1[[#This Row],[Employee Name]])-FIND(" ",Table1[[#This Row],[Employee Name]]))</f>
        <v>Chaitanya</v>
      </c>
      <c r="Y4760" t="str">
        <f>Table1[[#This Row],[Department]]&amp;"-"&amp;Table1[[#This Row],[Employee ID]]</f>
        <v>Marketing-E03981</v>
      </c>
      <c r="Z4760" t="str">
        <f>LEFT(Table1[[#This Row],[Department]],3)</f>
        <v>Mar</v>
      </c>
      <c r="AA4760" t="str">
        <f>_xlfn.XLOOKUP(Table1[[#This Row],[Manager ID]],MANAGERS!A:A,MANAGERS!B:B)</f>
        <v>Manager_16</v>
      </c>
      <c r="AB4760" t="str" cm="1">
        <f t="array" ref="AB4760">_xlfn.XLOOKUP(Table1[[#This Row],[Manager ID]],Table2[[#All],[Manager ID]],Table2[[#All],[Department Head]])</f>
        <v>Sales</v>
      </c>
      <c r="AC4760" s="2">
        <f>_xlfn.XLOOKUP(Table1[[#This Row],[City]],L:L,O:O)</f>
        <v>0.24030340748661314</v>
      </c>
      <c r="AD4760" t="str" cm="1">
        <f t="array" ref="AD4760">_xlfn.IFS(Table1[[#This Row],[Performance Score]]&gt;=90,"Excellent",Table1[[#This Row],[Performance Score]]&gt;=75,"Good",Table1[[#This Row],[Performance Score]]&gt;=60,"Average",Table1[[#This Row],[Performance Score]]&lt;=60,"Need Improvement")</f>
        <v>Excellent</v>
      </c>
      <c r="AE4760" t="str">
        <f>IF(AND(Table1[[#This Row],[Attendance %]]&gt;=80,(Table1[[#This Row],[Performance Score]]&gt;=80)),"Eligible","Not Eligible")</f>
        <v>Not Eligible</v>
      </c>
      <c r="AF4760" t="str">
        <f>IF(Table1[[#This Row],[Performance Score]]&gt;=80,"High Performer","Low Performer")</f>
        <v>High Performer</v>
      </c>
      <c r="AG4760" t="str" cm="1">
        <f t="array" aca="1" ref="AG4760" ca="1">_xlfn.IFS(Table1[[#This Row],[Experience]]&lt;=3,"Junior",Table1[[#This Row],[Experience]]&lt;=7,"Mid Level",Table1[[#This Row],[Experience]]&gt;=7,"Senior")</f>
        <v>Mid Level</v>
      </c>
      <c r="AH4760" t="str">
        <f>IF(Table1[[#This Row],[Attendance %]]&gt;75,"OK","Below 75")</f>
        <v>Below 75</v>
      </c>
      <c r="AI4760" t="b">
        <f>ISBLANK(Table1[[#This Row],[Employee ID]])</f>
        <v>0</v>
      </c>
      <c r="AJ4760" t="b">
        <f>ISNUMBER(Table1[[#This Row],[Total Salary  ]])</f>
        <v>1</v>
      </c>
      <c r="AK4760" t="str">
        <f>IFERROR(_xlfn.XLOOKUP(Table1[[#This Row],[Manager ID]],MANAGERS!A:A,MANAGERS!B:B),"Not Found")</f>
        <v>Manager_16</v>
      </c>
    </row>
    <row r="4761" spans="1:37" x14ac:dyDescent="0.2">
      <c r="A4761" t="s">
        <v>4364</v>
      </c>
      <c r="B4761" t="s">
        <v>62</v>
      </c>
      <c r="C4761" t="s">
        <v>21</v>
      </c>
      <c r="D4761" t="s">
        <v>81</v>
      </c>
      <c r="E4761" t="s">
        <v>51</v>
      </c>
      <c r="F4761" s="1">
        <v>45908</v>
      </c>
      <c r="G4761" s="1">
        <v>36238</v>
      </c>
      <c r="H4761">
        <v>31766</v>
      </c>
      <c r="I4761">
        <v>13146</v>
      </c>
      <c r="J4761">
        <v>100</v>
      </c>
      <c r="K4761">
        <v>59</v>
      </c>
      <c r="L4761" t="s">
        <v>18</v>
      </c>
      <c r="M4761">
        <v>112</v>
      </c>
      <c r="N4761">
        <f>Table1[[#This Row],[Basic Salary]]+Table1[[#This Row],[Bonus]]</f>
        <v>44912</v>
      </c>
      <c r="O4761" s="2">
        <f>Table1[[#This Row],[Bonus]]/Table1[[#This Row],[Basic Salary]]</f>
        <v>0.41383869546055529</v>
      </c>
      <c r="P4761">
        <f ca="1">DATEDIF(Table1[[#This Row],[Date of Birth]],TODAY(),"Y")</f>
        <v>27</v>
      </c>
      <c r="Q4761">
        <f ca="1">DATEDIF(Table1[[#This Row],[Joining Date]],TODAY(),"Y")</f>
        <v>0</v>
      </c>
      <c r="R4761" t="str">
        <f ca="1">IF(YEAR(Table1[[#This Row],[Joining Date]])=YEAR(TODAY()),"Yes","No")</f>
        <v>No</v>
      </c>
      <c r="S4761" t="str">
        <f ca="1">IF(Table1[[#This Row],[Experience]]&gt;5,"Yes","No")</f>
        <v>No</v>
      </c>
      <c r="T4761" t="str">
        <f>TEXT(Table1[[#This Row],[Joining Date]],"mmmm")</f>
        <v>September</v>
      </c>
      <c r="U4761" t="str">
        <f>TEXT(Table1[[#This Row],[Joining Date]],"yyyy")</f>
        <v>2025</v>
      </c>
      <c r="V4761" s="5">
        <f ca="1">TODAY()-Table1[[#This Row],[Joining Date]]</f>
        <v>331</v>
      </c>
      <c r="W4761" t="str">
        <f>LEFT(Table1[[#This Row],[Employee Name]],FIND(" ",Table1[[#This Row],[Employee Name]])-1)</f>
        <v>Kavya</v>
      </c>
      <c r="X4761" t="str">
        <f>RIGHT(Table1[[#This Row],[Employee Name]],LEN(Table1[[#This Row],[Employee Name]])-FIND(" ",Table1[[#This Row],[Employee Name]]))</f>
        <v>Nair</v>
      </c>
      <c r="Y4761" t="str">
        <f>Table1[[#This Row],[Department]]&amp;"-"&amp;Table1[[#This Row],[Employee ID]]</f>
        <v>Sales-E04308</v>
      </c>
      <c r="Z4761" t="str">
        <f>LEFT(Table1[[#This Row],[Department]],3)</f>
        <v>Sal</v>
      </c>
      <c r="AA4761" t="str">
        <f>_xlfn.XLOOKUP(Table1[[#This Row],[Manager ID]],MANAGERS!A:A,MANAGERS!B:B)</f>
        <v>Manager_12</v>
      </c>
      <c r="AB4761" t="str" cm="1">
        <f t="array" ref="AB4761">_xlfn.XLOOKUP(Table1[[#This Row],[Manager ID]],Table2[[#All],[Manager ID]],Table2[[#All],[Department Head]])</f>
        <v>Marketing</v>
      </c>
      <c r="AC4761" s="2">
        <f>_xlfn.XLOOKUP(Table1[[#This Row],[City]],L:L,O:O)</f>
        <v>0.21356479274849693</v>
      </c>
      <c r="AD4761" t="str" cm="1">
        <f t="array" ref="AD4761">_xlfn.IFS(Table1[[#This Row],[Performance Score]]&gt;=90,"Excellent",Table1[[#This Row],[Performance Score]]&gt;=75,"Good",Table1[[#This Row],[Performance Score]]&gt;=60,"Average",Table1[[#This Row],[Performance Score]]&lt;=60,"Need Improvement")</f>
        <v>Need Improvement</v>
      </c>
      <c r="AE4761" t="str">
        <f>IF(AND(Table1[[#This Row],[Attendance %]]&gt;=80,(Table1[[#This Row],[Performance Score]]&gt;=80)),"Eligible","Not Eligible")</f>
        <v>Not Eligible</v>
      </c>
      <c r="AF4761" t="str">
        <f>IF(Table1[[#This Row],[Performance Score]]&gt;=80,"High Performer","Low Performer")</f>
        <v>Low Performer</v>
      </c>
      <c r="AG4761" t="str" cm="1">
        <f t="array" aca="1" ref="AG4761" ca="1">_xlfn.IFS(Table1[[#This Row],[Experience]]&lt;=3,"Junior",Table1[[#This Row],[Experience]]&lt;=7,"Mid Level",Table1[[#This Row],[Experience]]&gt;=7,"Senior")</f>
        <v>Junior</v>
      </c>
      <c r="AH4761" t="str">
        <f>IF(Table1[[#This Row],[Attendance %]]&gt;75,"OK","Below 75")</f>
        <v>OK</v>
      </c>
      <c r="AI4761" t="b">
        <f>ISBLANK(Table1[[#This Row],[Employee ID]])</f>
        <v>0</v>
      </c>
      <c r="AJ4761" t="b">
        <f>ISNUMBER(Table1[[#This Row],[Total Salary  ]])</f>
        <v>1</v>
      </c>
      <c r="AK4761" t="str">
        <f>IFERROR(_xlfn.XLOOKUP(Table1[[#This Row],[Manager ID]],MANAGERS!A:A,MANAGERS!B:B),"Not Found")</f>
        <v>Manager_12</v>
      </c>
    </row>
    <row r="4762" spans="1:37" x14ac:dyDescent="0.2">
      <c r="A4762" t="s">
        <v>4840</v>
      </c>
      <c r="B4762" t="s">
        <v>77</v>
      </c>
      <c r="C4762" t="s">
        <v>21</v>
      </c>
      <c r="D4762" t="s">
        <v>16</v>
      </c>
      <c r="E4762" t="s">
        <v>22</v>
      </c>
      <c r="F4762" s="1">
        <v>42213</v>
      </c>
      <c r="G4762" s="1">
        <v>39702</v>
      </c>
      <c r="H4762">
        <v>25585</v>
      </c>
      <c r="I4762">
        <v>19320</v>
      </c>
      <c r="J4762">
        <v>84</v>
      </c>
      <c r="K4762">
        <v>60</v>
      </c>
      <c r="L4762" t="s">
        <v>23</v>
      </c>
      <c r="M4762">
        <v>110</v>
      </c>
      <c r="N4762">
        <f>Table1[[#This Row],[Basic Salary]]+Table1[[#This Row],[Bonus]]</f>
        <v>44905</v>
      </c>
      <c r="O4762" s="2">
        <f>Table1[[#This Row],[Bonus]]/Table1[[#This Row],[Basic Salary]]</f>
        <v>0.75512995896032831</v>
      </c>
      <c r="P4762">
        <f ca="1">DATEDIF(Table1[[#This Row],[Date of Birth]],TODAY(),"Y")</f>
        <v>17</v>
      </c>
      <c r="Q4762">
        <f ca="1">DATEDIF(Table1[[#This Row],[Joining Date]],TODAY(),"Y")</f>
        <v>11</v>
      </c>
      <c r="R4762" t="str">
        <f ca="1">IF(YEAR(Table1[[#This Row],[Joining Date]])=YEAR(TODAY()),"Yes","No")</f>
        <v>No</v>
      </c>
      <c r="S4762" t="str">
        <f ca="1">IF(Table1[[#This Row],[Experience]]&gt;5,"Yes","No")</f>
        <v>Yes</v>
      </c>
      <c r="T4762" t="str">
        <f>TEXT(Table1[[#This Row],[Joining Date]],"mmmm")</f>
        <v>July</v>
      </c>
      <c r="U4762" t="str">
        <f>TEXT(Table1[[#This Row],[Joining Date]],"yyyy")</f>
        <v>2015</v>
      </c>
      <c r="V4762" s="5">
        <f ca="1">TODAY()-Table1[[#This Row],[Joining Date]]</f>
        <v>4026</v>
      </c>
      <c r="W4762" t="str">
        <f>LEFT(Table1[[#This Row],[Employee Name]],FIND(" ",Table1[[#This Row],[Employee Name]])-1)</f>
        <v>Rohan</v>
      </c>
      <c r="X4762" t="str">
        <f>RIGHT(Table1[[#This Row],[Employee Name]],LEN(Table1[[#This Row],[Employee Name]])-FIND(" ",Table1[[#This Row],[Employee Name]]))</f>
        <v>Gupta</v>
      </c>
      <c r="Y4762" t="str">
        <f>Table1[[#This Row],[Department]]&amp;"-"&amp;Table1[[#This Row],[Employee ID]]</f>
        <v>HR-E04784</v>
      </c>
      <c r="Z4762" t="str">
        <f>LEFT(Table1[[#This Row],[Department]],3)</f>
        <v>HR</v>
      </c>
      <c r="AA4762" t="str">
        <f>_xlfn.XLOOKUP(Table1[[#This Row],[Manager ID]],MANAGERS!A:A,MANAGERS!B:B)</f>
        <v>Manager_10</v>
      </c>
      <c r="AB4762" t="str" cm="1">
        <f t="array" ref="AB4762">_xlfn.XLOOKUP(Table1[[#This Row],[Manager ID]],Table2[[#All],[Manager ID]],Table2[[#All],[Department Head]])</f>
        <v>HR</v>
      </c>
      <c r="AC4762" s="2">
        <f>_xlfn.XLOOKUP(Table1[[#This Row],[City]],L:L,O:O)</f>
        <v>0.23486488519629886</v>
      </c>
      <c r="AD4762" t="str" cm="1">
        <f t="array" ref="AD4762">_xlfn.IFS(Table1[[#This Row],[Performance Score]]&gt;=90,"Excellent",Table1[[#This Row],[Performance Score]]&gt;=75,"Good",Table1[[#This Row],[Performance Score]]&gt;=60,"Average",Table1[[#This Row],[Performance Score]]&lt;=60,"Need Improvement")</f>
        <v>Average</v>
      </c>
      <c r="AE4762" t="str">
        <f>IF(AND(Table1[[#This Row],[Attendance %]]&gt;=80,(Table1[[#This Row],[Performance Score]]&gt;=80)),"Eligible","Not Eligible")</f>
        <v>Not Eligible</v>
      </c>
      <c r="AF4762" t="str">
        <f>IF(Table1[[#This Row],[Performance Score]]&gt;=80,"High Performer","Low Performer")</f>
        <v>Low Performer</v>
      </c>
      <c r="AG4762" t="str" cm="1">
        <f t="array" aca="1" ref="AG4762" ca="1">_xlfn.IFS(Table1[[#This Row],[Experience]]&lt;=3,"Junior",Table1[[#This Row],[Experience]]&lt;=7,"Mid Level",Table1[[#This Row],[Experience]]&gt;=7,"Senior")</f>
        <v>Senior</v>
      </c>
      <c r="AH4762" t="str">
        <f>IF(Table1[[#This Row],[Attendance %]]&gt;75,"OK","Below 75")</f>
        <v>OK</v>
      </c>
      <c r="AI4762" t="b">
        <f>ISBLANK(Table1[[#This Row],[Employee ID]])</f>
        <v>0</v>
      </c>
      <c r="AJ4762" t="b">
        <f>ISNUMBER(Table1[[#This Row],[Total Salary  ]])</f>
        <v>1</v>
      </c>
      <c r="AK4762" t="str">
        <f>IFERROR(_xlfn.XLOOKUP(Table1[[#This Row],[Manager ID]],MANAGERS!A:A,MANAGERS!B:B),"Not Found")</f>
        <v>Manager_10</v>
      </c>
    </row>
    <row r="4763" spans="1:37" x14ac:dyDescent="0.2">
      <c r="A4763" t="s">
        <v>2785</v>
      </c>
      <c r="B4763" t="s">
        <v>36</v>
      </c>
      <c r="C4763" t="s">
        <v>21</v>
      </c>
      <c r="D4763" t="s">
        <v>25</v>
      </c>
      <c r="E4763" t="s">
        <v>17</v>
      </c>
      <c r="F4763" s="1">
        <v>45048</v>
      </c>
      <c r="G4763" s="1">
        <v>32435</v>
      </c>
      <c r="H4763">
        <v>26603</v>
      </c>
      <c r="I4763">
        <v>18246</v>
      </c>
      <c r="J4763">
        <v>62</v>
      </c>
      <c r="K4763">
        <v>43</v>
      </c>
      <c r="L4763" t="s">
        <v>37</v>
      </c>
      <c r="M4763">
        <v>107</v>
      </c>
      <c r="N4763">
        <f>Table1[[#This Row],[Basic Salary]]+Table1[[#This Row],[Bonus]]</f>
        <v>44849</v>
      </c>
      <c r="O4763" s="2">
        <f>Table1[[#This Row],[Bonus]]/Table1[[#This Row],[Basic Salary]]</f>
        <v>0.68586249671089727</v>
      </c>
      <c r="P4763">
        <f ca="1">DATEDIF(Table1[[#This Row],[Date of Birth]],TODAY(),"Y")</f>
        <v>37</v>
      </c>
      <c r="Q4763">
        <f ca="1">DATEDIF(Table1[[#This Row],[Joining Date]],TODAY(),"Y")</f>
        <v>3</v>
      </c>
      <c r="R4763" t="str">
        <f ca="1">IF(YEAR(Table1[[#This Row],[Joining Date]])=YEAR(TODAY()),"Yes","No")</f>
        <v>No</v>
      </c>
      <c r="S4763" t="str">
        <f ca="1">IF(Table1[[#This Row],[Experience]]&gt;5,"Yes","No")</f>
        <v>No</v>
      </c>
      <c r="T4763" t="str">
        <f>TEXT(Table1[[#This Row],[Joining Date]],"mmmm")</f>
        <v>May</v>
      </c>
      <c r="U4763" t="str">
        <f>TEXT(Table1[[#This Row],[Joining Date]],"yyyy")</f>
        <v>2023</v>
      </c>
      <c r="V4763" s="5">
        <f ca="1">TODAY()-Table1[[#This Row],[Joining Date]]</f>
        <v>1191</v>
      </c>
      <c r="W4763" t="str">
        <f>LEFT(Table1[[#This Row],[Employee Name]],FIND(" ",Table1[[#This Row],[Employee Name]])-1)</f>
        <v>Meera</v>
      </c>
      <c r="X4763" t="str">
        <f>RIGHT(Table1[[#This Row],[Employee Name]],LEN(Table1[[#This Row],[Employee Name]])-FIND(" ",Table1[[#This Row],[Employee Name]]))</f>
        <v>Joshi</v>
      </c>
      <c r="Y4763" t="str">
        <f>Table1[[#This Row],[Department]]&amp;"-"&amp;Table1[[#This Row],[Employee ID]]</f>
        <v>Finance-E02729</v>
      </c>
      <c r="Z4763" t="str">
        <f>LEFT(Table1[[#This Row],[Department]],3)</f>
        <v>Fin</v>
      </c>
      <c r="AA4763" t="str">
        <f>_xlfn.XLOOKUP(Table1[[#This Row],[Manager ID]],MANAGERS!A:A,MANAGERS!B:B)</f>
        <v>Manager_7</v>
      </c>
      <c r="AB4763" t="str" cm="1">
        <f t="array" ref="AB4763">_xlfn.XLOOKUP(Table1[[#This Row],[Manager ID]],Table2[[#All],[Manager ID]],Table2[[#All],[Department Head]])</f>
        <v>Operations</v>
      </c>
      <c r="AC4763" s="2">
        <f>_xlfn.XLOOKUP(Table1[[#This Row],[City]],L:L,O:O)</f>
        <v>0.24036902712549932</v>
      </c>
      <c r="AD4763" t="str" cm="1">
        <f t="array" ref="AD4763">_xlfn.IFS(Table1[[#This Row],[Performance Score]]&gt;=90,"Excellent",Table1[[#This Row],[Performance Score]]&gt;=75,"Good",Table1[[#This Row],[Performance Score]]&gt;=60,"Average",Table1[[#This Row],[Performance Score]]&lt;=60,"Need Improvement")</f>
        <v>Need Improvement</v>
      </c>
      <c r="AE4763" t="str">
        <f>IF(AND(Table1[[#This Row],[Attendance %]]&gt;=80,(Table1[[#This Row],[Performance Score]]&gt;=80)),"Eligible","Not Eligible")</f>
        <v>Not Eligible</v>
      </c>
      <c r="AF4763" t="str">
        <f>IF(Table1[[#This Row],[Performance Score]]&gt;=80,"High Performer","Low Performer")</f>
        <v>Low Performer</v>
      </c>
      <c r="AG4763" t="str" cm="1">
        <f t="array" aca="1" ref="AG4763" ca="1">_xlfn.IFS(Table1[[#This Row],[Experience]]&lt;=3,"Junior",Table1[[#This Row],[Experience]]&lt;=7,"Mid Level",Table1[[#This Row],[Experience]]&gt;=7,"Senior")</f>
        <v>Junior</v>
      </c>
      <c r="AH4763" t="str">
        <f>IF(Table1[[#This Row],[Attendance %]]&gt;75,"OK","Below 75")</f>
        <v>Below 75</v>
      </c>
      <c r="AI4763" t="b">
        <f>ISBLANK(Table1[[#This Row],[Employee ID]])</f>
        <v>0</v>
      </c>
      <c r="AJ4763" t="b">
        <f>ISNUMBER(Table1[[#This Row],[Total Salary  ]])</f>
        <v>1</v>
      </c>
      <c r="AK4763" t="str">
        <f>IFERROR(_xlfn.XLOOKUP(Table1[[#This Row],[Manager ID]],MANAGERS!A:A,MANAGERS!B:B),"Not Found")</f>
        <v>Manager_7</v>
      </c>
    </row>
    <row r="4764" spans="1:37" x14ac:dyDescent="0.2">
      <c r="A4764" t="s">
        <v>1067</v>
      </c>
      <c r="B4764" t="s">
        <v>29</v>
      </c>
      <c r="C4764" t="s">
        <v>21</v>
      </c>
      <c r="D4764" t="s">
        <v>81</v>
      </c>
      <c r="E4764" t="s">
        <v>22</v>
      </c>
      <c r="F4764" s="1">
        <v>42496</v>
      </c>
      <c r="G4764" s="1">
        <v>31131</v>
      </c>
      <c r="H4764">
        <v>35831</v>
      </c>
      <c r="I4764">
        <v>8999</v>
      </c>
      <c r="J4764">
        <v>91</v>
      </c>
      <c r="K4764">
        <v>81</v>
      </c>
      <c r="L4764" t="s">
        <v>18</v>
      </c>
      <c r="M4764">
        <v>117</v>
      </c>
      <c r="N4764">
        <f>Table1[[#This Row],[Basic Salary]]+Table1[[#This Row],[Bonus]]</f>
        <v>44830</v>
      </c>
      <c r="O4764" s="2">
        <f>Table1[[#This Row],[Bonus]]/Table1[[#This Row],[Basic Salary]]</f>
        <v>0.25115123775501663</v>
      </c>
      <c r="P4764">
        <f ca="1">DATEDIF(Table1[[#This Row],[Date of Birth]],TODAY(),"Y")</f>
        <v>41</v>
      </c>
      <c r="Q4764">
        <f ca="1">DATEDIF(Table1[[#This Row],[Joining Date]],TODAY(),"Y")</f>
        <v>10</v>
      </c>
      <c r="R4764" t="str">
        <f ca="1">IF(YEAR(Table1[[#This Row],[Joining Date]])=YEAR(TODAY()),"Yes","No")</f>
        <v>No</v>
      </c>
      <c r="S4764" t="str">
        <f ca="1">IF(Table1[[#This Row],[Experience]]&gt;5,"Yes","No")</f>
        <v>Yes</v>
      </c>
      <c r="T4764" t="str">
        <f>TEXT(Table1[[#This Row],[Joining Date]],"mmmm")</f>
        <v>May</v>
      </c>
      <c r="U4764" t="str">
        <f>TEXT(Table1[[#This Row],[Joining Date]],"yyyy")</f>
        <v>2016</v>
      </c>
      <c r="V4764" s="5">
        <f ca="1">TODAY()-Table1[[#This Row],[Joining Date]]</f>
        <v>3743</v>
      </c>
      <c r="W4764" t="str">
        <f>LEFT(Table1[[#This Row],[Employee Name]],FIND(" ",Table1[[#This Row],[Employee Name]])-1)</f>
        <v>Vikram</v>
      </c>
      <c r="X4764" t="str">
        <f>RIGHT(Table1[[#This Row],[Employee Name]],LEN(Table1[[#This Row],[Employee Name]])-FIND(" ",Table1[[#This Row],[Employee Name]]))</f>
        <v>Singh</v>
      </c>
      <c r="Y4764" t="str">
        <f>Table1[[#This Row],[Department]]&amp;"-"&amp;Table1[[#This Row],[Employee ID]]</f>
        <v>Sales-E01011</v>
      </c>
      <c r="Z4764" t="str">
        <f>LEFT(Table1[[#This Row],[Department]],3)</f>
        <v>Sal</v>
      </c>
      <c r="AA4764" t="str">
        <f>_xlfn.XLOOKUP(Table1[[#This Row],[Manager ID]],MANAGERS!A:A,MANAGERS!B:B)</f>
        <v>Manager_17</v>
      </c>
      <c r="AB4764" t="str" cm="1">
        <f t="array" ref="AB4764">_xlfn.XLOOKUP(Table1[[#This Row],[Manager ID]],Table2[[#All],[Manager ID]],Table2[[#All],[Department Head]])</f>
        <v>Finance</v>
      </c>
      <c r="AC4764" s="2">
        <f>_xlfn.XLOOKUP(Table1[[#This Row],[City]],L:L,O:O)</f>
        <v>0.21356479274849693</v>
      </c>
      <c r="AD4764" t="str" cm="1">
        <f t="array" ref="AD4764">_xlfn.IFS(Table1[[#This Row],[Performance Score]]&gt;=90,"Excellent",Table1[[#This Row],[Performance Score]]&gt;=75,"Good",Table1[[#This Row],[Performance Score]]&gt;=60,"Average",Table1[[#This Row],[Performance Score]]&lt;=60,"Need Improvement")</f>
        <v>Good</v>
      </c>
      <c r="AE4764" t="str">
        <f>IF(AND(Table1[[#This Row],[Attendance %]]&gt;=80,(Table1[[#This Row],[Performance Score]]&gt;=80)),"Eligible","Not Eligible")</f>
        <v>Eligible</v>
      </c>
      <c r="AF4764" t="str">
        <f>IF(Table1[[#This Row],[Performance Score]]&gt;=80,"High Performer","Low Performer")</f>
        <v>High Performer</v>
      </c>
      <c r="AG4764" t="str" cm="1">
        <f t="array" aca="1" ref="AG4764" ca="1">_xlfn.IFS(Table1[[#This Row],[Experience]]&lt;=3,"Junior",Table1[[#This Row],[Experience]]&lt;=7,"Mid Level",Table1[[#This Row],[Experience]]&gt;=7,"Senior")</f>
        <v>Senior</v>
      </c>
      <c r="AH4764" t="str">
        <f>IF(Table1[[#This Row],[Attendance %]]&gt;75,"OK","Below 75")</f>
        <v>OK</v>
      </c>
      <c r="AI4764" t="b">
        <f>ISBLANK(Table1[[#This Row],[Employee ID]])</f>
        <v>0</v>
      </c>
      <c r="AJ4764" t="b">
        <f>ISNUMBER(Table1[[#This Row],[Total Salary  ]])</f>
        <v>1</v>
      </c>
      <c r="AK4764" t="str">
        <f>IFERROR(_xlfn.XLOOKUP(Table1[[#This Row],[Manager ID]],MANAGERS!A:A,MANAGERS!B:B),"Not Found")</f>
        <v>Manager_17</v>
      </c>
    </row>
    <row r="4765" spans="1:37" x14ac:dyDescent="0.2">
      <c r="A4765" t="s">
        <v>3382</v>
      </c>
      <c r="B4765" t="s">
        <v>20</v>
      </c>
      <c r="C4765" t="s">
        <v>21</v>
      </c>
      <c r="D4765" t="s">
        <v>16</v>
      </c>
      <c r="E4765" t="s">
        <v>17</v>
      </c>
      <c r="F4765" s="1">
        <v>43014</v>
      </c>
      <c r="G4765" s="1">
        <v>35861</v>
      </c>
      <c r="H4765">
        <v>38962</v>
      </c>
      <c r="I4765">
        <v>5830</v>
      </c>
      <c r="J4765">
        <v>63</v>
      </c>
      <c r="K4765">
        <v>98</v>
      </c>
      <c r="L4765" t="s">
        <v>27</v>
      </c>
      <c r="M4765">
        <v>115</v>
      </c>
      <c r="N4765">
        <f>Table1[[#This Row],[Basic Salary]]+Table1[[#This Row],[Bonus]]</f>
        <v>44792</v>
      </c>
      <c r="O4765" s="2">
        <f>Table1[[#This Row],[Bonus]]/Table1[[#This Row],[Basic Salary]]</f>
        <v>0.14963297571993225</v>
      </c>
      <c r="P4765">
        <f ca="1">DATEDIF(Table1[[#This Row],[Date of Birth]],TODAY(),"Y")</f>
        <v>28</v>
      </c>
      <c r="Q4765">
        <f ca="1">DATEDIF(Table1[[#This Row],[Joining Date]],TODAY(),"Y")</f>
        <v>8</v>
      </c>
      <c r="R4765" t="str">
        <f ca="1">IF(YEAR(Table1[[#This Row],[Joining Date]])=YEAR(TODAY()),"Yes","No")</f>
        <v>No</v>
      </c>
      <c r="S4765" t="str">
        <f ca="1">IF(Table1[[#This Row],[Experience]]&gt;5,"Yes","No")</f>
        <v>Yes</v>
      </c>
      <c r="T4765" t="str">
        <f>TEXT(Table1[[#This Row],[Joining Date]],"mmmm")</f>
        <v>October</v>
      </c>
      <c r="U4765" t="str">
        <f>TEXT(Table1[[#This Row],[Joining Date]],"yyyy")</f>
        <v>2017</v>
      </c>
      <c r="V4765" s="5">
        <f ca="1">TODAY()-Table1[[#This Row],[Joining Date]]</f>
        <v>3225</v>
      </c>
      <c r="W4765" t="str">
        <f>LEFT(Table1[[#This Row],[Employee Name]],FIND(" ",Table1[[#This Row],[Employee Name]])-1)</f>
        <v>Rahul</v>
      </c>
      <c r="X4765" t="str">
        <f>RIGHT(Table1[[#This Row],[Employee Name]],LEN(Table1[[#This Row],[Employee Name]])-FIND(" ",Table1[[#This Row],[Employee Name]]))</f>
        <v>Verma</v>
      </c>
      <c r="Y4765" t="str">
        <f>Table1[[#This Row],[Department]]&amp;"-"&amp;Table1[[#This Row],[Employee ID]]</f>
        <v>HR-E03326</v>
      </c>
      <c r="Z4765" t="str">
        <f>LEFT(Table1[[#This Row],[Department]],3)</f>
        <v>HR</v>
      </c>
      <c r="AA4765" t="str">
        <f>_xlfn.XLOOKUP(Table1[[#This Row],[Manager ID]],MANAGERS!A:A,MANAGERS!B:B)</f>
        <v>Manager_15</v>
      </c>
      <c r="AB4765" t="str" cm="1">
        <f t="array" ref="AB4765">_xlfn.XLOOKUP(Table1[[#This Row],[Manager ID]],Table2[[#All],[Manager ID]],Table2[[#All],[Department Head]])</f>
        <v>Support</v>
      </c>
      <c r="AC4765" s="2">
        <f>_xlfn.XLOOKUP(Table1[[#This Row],[City]],L:L,O:O)</f>
        <v>0.23674293405114402</v>
      </c>
      <c r="AD4765" t="str" cm="1">
        <f t="array" ref="AD4765">_xlfn.IFS(Table1[[#This Row],[Performance Score]]&gt;=90,"Excellent",Table1[[#This Row],[Performance Score]]&gt;=75,"Good",Table1[[#This Row],[Performance Score]]&gt;=60,"Average",Table1[[#This Row],[Performance Score]]&lt;=60,"Need Improvement")</f>
        <v>Excellent</v>
      </c>
      <c r="AE4765" t="str">
        <f>IF(AND(Table1[[#This Row],[Attendance %]]&gt;=80,(Table1[[#This Row],[Performance Score]]&gt;=80)),"Eligible","Not Eligible")</f>
        <v>Not Eligible</v>
      </c>
      <c r="AF4765" t="str">
        <f>IF(Table1[[#This Row],[Performance Score]]&gt;=80,"High Performer","Low Performer")</f>
        <v>High Performer</v>
      </c>
      <c r="AG4765" t="str" cm="1">
        <f t="array" aca="1" ref="AG4765" ca="1">_xlfn.IFS(Table1[[#This Row],[Experience]]&lt;=3,"Junior",Table1[[#This Row],[Experience]]&lt;=7,"Mid Level",Table1[[#This Row],[Experience]]&gt;=7,"Senior")</f>
        <v>Senior</v>
      </c>
      <c r="AH4765" t="str">
        <f>IF(Table1[[#This Row],[Attendance %]]&gt;75,"OK","Below 75")</f>
        <v>Below 75</v>
      </c>
      <c r="AI4765" t="b">
        <f>ISBLANK(Table1[[#This Row],[Employee ID]])</f>
        <v>0</v>
      </c>
      <c r="AJ4765" t="b">
        <f>ISNUMBER(Table1[[#This Row],[Total Salary  ]])</f>
        <v>1</v>
      </c>
      <c r="AK4765" t="str">
        <f>IFERROR(_xlfn.XLOOKUP(Table1[[#This Row],[Manager ID]],MANAGERS!A:A,MANAGERS!B:B),"Not Found")</f>
        <v>Manager_15</v>
      </c>
    </row>
    <row r="4766" spans="1:37" x14ac:dyDescent="0.2">
      <c r="A4766" t="s">
        <v>2569</v>
      </c>
      <c r="B4766" t="s">
        <v>87</v>
      </c>
      <c r="C4766" t="s">
        <v>21</v>
      </c>
      <c r="D4766" t="s">
        <v>40</v>
      </c>
      <c r="E4766" t="s">
        <v>17</v>
      </c>
      <c r="F4766" s="1">
        <v>42688</v>
      </c>
      <c r="G4766" s="1">
        <v>38672</v>
      </c>
      <c r="H4766">
        <v>39417</v>
      </c>
      <c r="I4766">
        <v>5363</v>
      </c>
      <c r="J4766">
        <v>93</v>
      </c>
      <c r="K4766">
        <v>59</v>
      </c>
      <c r="L4766" t="s">
        <v>31</v>
      </c>
      <c r="M4766">
        <v>102</v>
      </c>
      <c r="N4766">
        <f>Table1[[#This Row],[Basic Salary]]+Table1[[#This Row],[Bonus]]</f>
        <v>44780</v>
      </c>
      <c r="O4766" s="2">
        <f>Table1[[#This Row],[Bonus]]/Table1[[#This Row],[Basic Salary]]</f>
        <v>0.13605804602075247</v>
      </c>
      <c r="P4766">
        <f ca="1">DATEDIF(Table1[[#This Row],[Date of Birth]],TODAY(),"Y")</f>
        <v>20</v>
      </c>
      <c r="Q4766">
        <f ca="1">DATEDIF(Table1[[#This Row],[Joining Date]],TODAY(),"Y")</f>
        <v>9</v>
      </c>
      <c r="R4766" t="str">
        <f ca="1">IF(YEAR(Table1[[#This Row],[Joining Date]])=YEAR(TODAY()),"Yes","No")</f>
        <v>No</v>
      </c>
      <c r="S4766" t="str">
        <f ca="1">IF(Table1[[#This Row],[Experience]]&gt;5,"Yes","No")</f>
        <v>Yes</v>
      </c>
      <c r="T4766" t="str">
        <f>TEXT(Table1[[#This Row],[Joining Date]],"mmmm")</f>
        <v>November</v>
      </c>
      <c r="U4766" t="str">
        <f>TEXT(Table1[[#This Row],[Joining Date]],"yyyy")</f>
        <v>2016</v>
      </c>
      <c r="V4766" s="5">
        <f ca="1">TODAY()-Table1[[#This Row],[Joining Date]]</f>
        <v>3551</v>
      </c>
      <c r="W4766" t="str">
        <f>LEFT(Table1[[#This Row],[Employee Name]],FIND(" ",Table1[[#This Row],[Employee Name]])-1)</f>
        <v>Arjun</v>
      </c>
      <c r="X4766" t="str">
        <f>RIGHT(Table1[[#This Row],[Employee Name]],LEN(Table1[[#This Row],[Employee Name]])-FIND(" ",Table1[[#This Row],[Employee Name]]))</f>
        <v>Mehta</v>
      </c>
      <c r="Y4766" t="str">
        <f>Table1[[#This Row],[Department]]&amp;"-"&amp;Table1[[#This Row],[Employee ID]]</f>
        <v>IT-E02513</v>
      </c>
      <c r="Z4766" t="str">
        <f>LEFT(Table1[[#This Row],[Department]],3)</f>
        <v>IT</v>
      </c>
      <c r="AA4766" t="str">
        <f>_xlfn.XLOOKUP(Table1[[#This Row],[Manager ID]],MANAGERS!A:A,MANAGERS!B:B)</f>
        <v>Manager_2</v>
      </c>
      <c r="AB4766" t="str" cm="1">
        <f t="array" ref="AB4766">_xlfn.XLOOKUP(Table1[[#This Row],[Manager ID]],Table2[[#All],[Manager ID]],Table2[[#All],[Department Head]])</f>
        <v>Sales</v>
      </c>
      <c r="AC4766" s="2">
        <f>_xlfn.XLOOKUP(Table1[[#This Row],[City]],L:L,O:O)</f>
        <v>0.241864189087755</v>
      </c>
      <c r="AD4766" t="str" cm="1">
        <f t="array" ref="AD4766">_xlfn.IFS(Table1[[#This Row],[Performance Score]]&gt;=90,"Excellent",Table1[[#This Row],[Performance Score]]&gt;=75,"Good",Table1[[#This Row],[Performance Score]]&gt;=60,"Average",Table1[[#This Row],[Performance Score]]&lt;=60,"Need Improvement")</f>
        <v>Need Improvement</v>
      </c>
      <c r="AE4766" t="str">
        <f>IF(AND(Table1[[#This Row],[Attendance %]]&gt;=80,(Table1[[#This Row],[Performance Score]]&gt;=80)),"Eligible","Not Eligible")</f>
        <v>Not Eligible</v>
      </c>
      <c r="AF4766" t="str">
        <f>IF(Table1[[#This Row],[Performance Score]]&gt;=80,"High Performer","Low Performer")</f>
        <v>Low Performer</v>
      </c>
      <c r="AG4766" t="str" cm="1">
        <f t="array" aca="1" ref="AG4766" ca="1">_xlfn.IFS(Table1[[#This Row],[Experience]]&lt;=3,"Junior",Table1[[#This Row],[Experience]]&lt;=7,"Mid Level",Table1[[#This Row],[Experience]]&gt;=7,"Senior")</f>
        <v>Senior</v>
      </c>
      <c r="AH4766" t="str">
        <f>IF(Table1[[#This Row],[Attendance %]]&gt;75,"OK","Below 75")</f>
        <v>OK</v>
      </c>
      <c r="AI4766" t="b">
        <f>ISBLANK(Table1[[#This Row],[Employee ID]])</f>
        <v>0</v>
      </c>
      <c r="AJ4766" t="b">
        <f>ISNUMBER(Table1[[#This Row],[Total Salary  ]])</f>
        <v>1</v>
      </c>
      <c r="AK4766" t="str">
        <f>IFERROR(_xlfn.XLOOKUP(Table1[[#This Row],[Manager ID]],MANAGERS!A:A,MANAGERS!B:B),"Not Found")</f>
        <v>Manager_2</v>
      </c>
    </row>
    <row r="4767" spans="1:37" x14ac:dyDescent="0.2">
      <c r="A4767" t="s">
        <v>540</v>
      </c>
      <c r="B4767" t="s">
        <v>75</v>
      </c>
      <c r="C4767" t="s">
        <v>15</v>
      </c>
      <c r="D4767" t="s">
        <v>25</v>
      </c>
      <c r="E4767" t="s">
        <v>26</v>
      </c>
      <c r="F4767" s="1">
        <v>43583</v>
      </c>
      <c r="G4767" s="1">
        <v>31387</v>
      </c>
      <c r="H4767">
        <v>39230</v>
      </c>
      <c r="I4767">
        <v>5542</v>
      </c>
      <c r="J4767">
        <v>72</v>
      </c>
      <c r="K4767">
        <v>73</v>
      </c>
      <c r="L4767" t="s">
        <v>34</v>
      </c>
      <c r="M4767">
        <v>117</v>
      </c>
      <c r="N4767">
        <f>Table1[[#This Row],[Basic Salary]]+Table1[[#This Row],[Bonus]]</f>
        <v>44772</v>
      </c>
      <c r="O4767" s="2">
        <f>Table1[[#This Row],[Bonus]]/Table1[[#This Row],[Basic Salary]]</f>
        <v>0.14126943665562069</v>
      </c>
      <c r="P4767">
        <f ca="1">DATEDIF(Table1[[#This Row],[Date of Birth]],TODAY(),"Y")</f>
        <v>40</v>
      </c>
      <c r="Q4767">
        <f ca="1">DATEDIF(Table1[[#This Row],[Joining Date]],TODAY(),"Y")</f>
        <v>7</v>
      </c>
      <c r="R4767" t="str">
        <f ca="1">IF(YEAR(Table1[[#This Row],[Joining Date]])=YEAR(TODAY()),"Yes","No")</f>
        <v>No</v>
      </c>
      <c r="S4767" t="str">
        <f ca="1">IF(Table1[[#This Row],[Experience]]&gt;5,"Yes","No")</f>
        <v>Yes</v>
      </c>
      <c r="T4767" t="str">
        <f>TEXT(Table1[[#This Row],[Joining Date]],"mmmm")</f>
        <v>April</v>
      </c>
      <c r="U4767" t="str">
        <f>TEXT(Table1[[#This Row],[Joining Date]],"yyyy")</f>
        <v>2019</v>
      </c>
      <c r="V4767" s="5">
        <f ca="1">TODAY()-Table1[[#This Row],[Joining Date]]</f>
        <v>2656</v>
      </c>
      <c r="W4767" t="str">
        <f>LEFT(Table1[[#This Row],[Employee Name]],FIND(" ",Table1[[#This Row],[Employee Name]])-1)</f>
        <v>Ishita</v>
      </c>
      <c r="X4767" t="str">
        <f>RIGHT(Table1[[#This Row],[Employee Name]],LEN(Table1[[#This Row],[Employee Name]])-FIND(" ",Table1[[#This Row],[Employee Name]]))</f>
        <v>Roy</v>
      </c>
      <c r="Y4767" t="str">
        <f>Table1[[#This Row],[Department]]&amp;"-"&amp;Table1[[#This Row],[Employee ID]]</f>
        <v>Finance-E00484</v>
      </c>
      <c r="Z4767" t="str">
        <f>LEFT(Table1[[#This Row],[Department]],3)</f>
        <v>Fin</v>
      </c>
      <c r="AA4767" t="str">
        <f>_xlfn.XLOOKUP(Table1[[#This Row],[Manager ID]],MANAGERS!A:A,MANAGERS!B:B)</f>
        <v>Manager_17</v>
      </c>
      <c r="AB4767" t="str" cm="1">
        <f t="array" ref="AB4767">_xlfn.XLOOKUP(Table1[[#This Row],[Manager ID]],Table2[[#All],[Manager ID]],Table2[[#All],[Department Head]])</f>
        <v>Finance</v>
      </c>
      <c r="AC4767" s="2">
        <f>_xlfn.XLOOKUP(Table1[[#This Row],[City]],L:L,O:O)</f>
        <v>0.24030340748661314</v>
      </c>
      <c r="AD4767" t="str" cm="1">
        <f t="array" ref="AD4767">_xlfn.IFS(Table1[[#This Row],[Performance Score]]&gt;=90,"Excellent",Table1[[#This Row],[Performance Score]]&gt;=75,"Good",Table1[[#This Row],[Performance Score]]&gt;=60,"Average",Table1[[#This Row],[Performance Score]]&lt;=60,"Need Improvement")</f>
        <v>Average</v>
      </c>
      <c r="AE4767" t="str">
        <f>IF(AND(Table1[[#This Row],[Attendance %]]&gt;=80,(Table1[[#This Row],[Performance Score]]&gt;=80)),"Eligible","Not Eligible")</f>
        <v>Not Eligible</v>
      </c>
      <c r="AF4767" t="str">
        <f>IF(Table1[[#This Row],[Performance Score]]&gt;=80,"High Performer","Low Performer")</f>
        <v>Low Performer</v>
      </c>
      <c r="AG4767" t="str" cm="1">
        <f t="array" aca="1" ref="AG4767" ca="1">_xlfn.IFS(Table1[[#This Row],[Experience]]&lt;=3,"Junior",Table1[[#This Row],[Experience]]&lt;=7,"Mid Level",Table1[[#This Row],[Experience]]&gt;=7,"Senior")</f>
        <v>Mid Level</v>
      </c>
      <c r="AH4767" t="str">
        <f>IF(Table1[[#This Row],[Attendance %]]&gt;75,"OK","Below 75")</f>
        <v>Below 75</v>
      </c>
      <c r="AI4767" t="b">
        <f>ISBLANK(Table1[[#This Row],[Employee ID]])</f>
        <v>0</v>
      </c>
      <c r="AJ4767" t="b">
        <f>ISNUMBER(Table1[[#This Row],[Total Salary  ]])</f>
        <v>1</v>
      </c>
      <c r="AK4767" t="str">
        <f>IFERROR(_xlfn.XLOOKUP(Table1[[#This Row],[Manager ID]],MANAGERS!A:A,MANAGERS!B:B),"Not Found")</f>
        <v>Manager_17</v>
      </c>
    </row>
    <row r="4768" spans="1:37" x14ac:dyDescent="0.2">
      <c r="A4768" t="s">
        <v>4913</v>
      </c>
      <c r="B4768" t="s">
        <v>87</v>
      </c>
      <c r="C4768" t="s">
        <v>15</v>
      </c>
      <c r="D4768" t="s">
        <v>33</v>
      </c>
      <c r="E4768" t="s">
        <v>30</v>
      </c>
      <c r="F4768" s="1">
        <v>42425</v>
      </c>
      <c r="G4768" s="1">
        <v>38443</v>
      </c>
      <c r="H4768">
        <v>26333</v>
      </c>
      <c r="I4768">
        <v>18437</v>
      </c>
      <c r="J4768">
        <v>88</v>
      </c>
      <c r="K4768">
        <v>80</v>
      </c>
      <c r="L4768" t="s">
        <v>34</v>
      </c>
      <c r="M4768">
        <v>103</v>
      </c>
      <c r="N4768">
        <f>Table1[[#This Row],[Basic Salary]]+Table1[[#This Row],[Bonus]]</f>
        <v>44770</v>
      </c>
      <c r="O4768" s="2">
        <f>Table1[[#This Row],[Bonus]]/Table1[[#This Row],[Basic Salary]]</f>
        <v>0.7001481031405461</v>
      </c>
      <c r="P4768">
        <f ca="1">DATEDIF(Table1[[#This Row],[Date of Birth]],TODAY(),"Y")</f>
        <v>21</v>
      </c>
      <c r="Q4768">
        <f ca="1">DATEDIF(Table1[[#This Row],[Joining Date]],TODAY(),"Y")</f>
        <v>10</v>
      </c>
      <c r="R4768" t="str">
        <f ca="1">IF(YEAR(Table1[[#This Row],[Joining Date]])=YEAR(TODAY()),"Yes","No")</f>
        <v>No</v>
      </c>
      <c r="S4768" t="str">
        <f ca="1">IF(Table1[[#This Row],[Experience]]&gt;5,"Yes","No")</f>
        <v>Yes</v>
      </c>
      <c r="T4768" t="str">
        <f>TEXT(Table1[[#This Row],[Joining Date]],"mmmm")</f>
        <v>February</v>
      </c>
      <c r="U4768" t="str">
        <f>TEXT(Table1[[#This Row],[Joining Date]],"yyyy")</f>
        <v>2016</v>
      </c>
      <c r="V4768" s="5">
        <f ca="1">TODAY()-Table1[[#This Row],[Joining Date]]</f>
        <v>3814</v>
      </c>
      <c r="W4768" t="str">
        <f>LEFT(Table1[[#This Row],[Employee Name]],FIND(" ",Table1[[#This Row],[Employee Name]])-1)</f>
        <v>Arjun</v>
      </c>
      <c r="X4768" t="str">
        <f>RIGHT(Table1[[#This Row],[Employee Name]],LEN(Table1[[#This Row],[Employee Name]])-FIND(" ",Table1[[#This Row],[Employee Name]]))</f>
        <v>Mehta</v>
      </c>
      <c r="Y4768" t="str">
        <f>Table1[[#This Row],[Department]]&amp;"-"&amp;Table1[[#This Row],[Employee ID]]</f>
        <v>Marketing-E04857</v>
      </c>
      <c r="Z4768" t="str">
        <f>LEFT(Table1[[#This Row],[Department]],3)</f>
        <v>Mar</v>
      </c>
      <c r="AA4768" t="str">
        <f>_xlfn.XLOOKUP(Table1[[#This Row],[Manager ID]],MANAGERS!A:A,MANAGERS!B:B)</f>
        <v>Manager_3</v>
      </c>
      <c r="AB4768" t="str" cm="1">
        <f t="array" ref="AB4768">_xlfn.XLOOKUP(Table1[[#This Row],[Manager ID]],Table2[[#All],[Manager ID]],Table2[[#All],[Department Head]])</f>
        <v>IT</v>
      </c>
      <c r="AC4768" s="2">
        <f>_xlfn.XLOOKUP(Table1[[#This Row],[City]],L:L,O:O)</f>
        <v>0.24030340748661314</v>
      </c>
      <c r="AD4768" t="str" cm="1">
        <f t="array" ref="AD4768">_xlfn.IFS(Table1[[#This Row],[Performance Score]]&gt;=90,"Excellent",Table1[[#This Row],[Performance Score]]&gt;=75,"Good",Table1[[#This Row],[Performance Score]]&gt;=60,"Average",Table1[[#This Row],[Performance Score]]&lt;=60,"Need Improvement")</f>
        <v>Good</v>
      </c>
      <c r="AE4768" t="str">
        <f>IF(AND(Table1[[#This Row],[Attendance %]]&gt;=80,(Table1[[#This Row],[Performance Score]]&gt;=80)),"Eligible","Not Eligible")</f>
        <v>Eligible</v>
      </c>
      <c r="AF4768" t="str">
        <f>IF(Table1[[#This Row],[Performance Score]]&gt;=80,"High Performer","Low Performer")</f>
        <v>High Performer</v>
      </c>
      <c r="AG4768" t="str" cm="1">
        <f t="array" aca="1" ref="AG4768" ca="1">_xlfn.IFS(Table1[[#This Row],[Experience]]&lt;=3,"Junior",Table1[[#This Row],[Experience]]&lt;=7,"Mid Level",Table1[[#This Row],[Experience]]&gt;=7,"Senior")</f>
        <v>Senior</v>
      </c>
      <c r="AH4768" t="str">
        <f>IF(Table1[[#This Row],[Attendance %]]&gt;75,"OK","Below 75")</f>
        <v>OK</v>
      </c>
      <c r="AI4768" t="b">
        <f>ISBLANK(Table1[[#This Row],[Employee ID]])</f>
        <v>0</v>
      </c>
      <c r="AJ4768" t="b">
        <f>ISNUMBER(Table1[[#This Row],[Total Salary  ]])</f>
        <v>1</v>
      </c>
      <c r="AK4768" t="str">
        <f>IFERROR(_xlfn.XLOOKUP(Table1[[#This Row],[Manager ID]],MANAGERS!A:A,MANAGERS!B:B),"Not Found")</f>
        <v>Manager_3</v>
      </c>
    </row>
    <row r="4769" spans="1:37" x14ac:dyDescent="0.2">
      <c r="A4769" t="s">
        <v>2252</v>
      </c>
      <c r="B4769" t="s">
        <v>85</v>
      </c>
      <c r="C4769" t="s">
        <v>15</v>
      </c>
      <c r="D4769" t="s">
        <v>81</v>
      </c>
      <c r="E4769" t="s">
        <v>26</v>
      </c>
      <c r="F4769" s="1">
        <v>42856</v>
      </c>
      <c r="G4769" s="1">
        <v>39969</v>
      </c>
      <c r="H4769">
        <v>39127</v>
      </c>
      <c r="I4769">
        <v>5613</v>
      </c>
      <c r="J4769">
        <v>79</v>
      </c>
      <c r="K4769">
        <v>54</v>
      </c>
      <c r="L4769" t="s">
        <v>18</v>
      </c>
      <c r="M4769">
        <v>115</v>
      </c>
      <c r="N4769">
        <f>Table1[[#This Row],[Basic Salary]]+Table1[[#This Row],[Bonus]]</f>
        <v>44740</v>
      </c>
      <c r="O4769" s="2">
        <f>Table1[[#This Row],[Bonus]]/Table1[[#This Row],[Basic Salary]]</f>
        <v>0.14345592557568942</v>
      </c>
      <c r="P4769">
        <f ca="1">DATEDIF(Table1[[#This Row],[Date of Birth]],TODAY(),"Y")</f>
        <v>17</v>
      </c>
      <c r="Q4769">
        <f ca="1">DATEDIF(Table1[[#This Row],[Joining Date]],TODAY(),"Y")</f>
        <v>9</v>
      </c>
      <c r="R4769" t="str">
        <f ca="1">IF(YEAR(Table1[[#This Row],[Joining Date]])=YEAR(TODAY()),"Yes","No")</f>
        <v>No</v>
      </c>
      <c r="S4769" t="str">
        <f ca="1">IF(Table1[[#This Row],[Experience]]&gt;5,"Yes","No")</f>
        <v>Yes</v>
      </c>
      <c r="T4769" t="str">
        <f>TEXT(Table1[[#This Row],[Joining Date]],"mmmm")</f>
        <v>May</v>
      </c>
      <c r="U4769" t="str">
        <f>TEXT(Table1[[#This Row],[Joining Date]],"yyyy")</f>
        <v>2017</v>
      </c>
      <c r="V4769" s="5">
        <f ca="1">TODAY()-Table1[[#This Row],[Joining Date]]</f>
        <v>3383</v>
      </c>
      <c r="W4769" t="str">
        <f>LEFT(Table1[[#This Row],[Employee Name]],FIND(" ",Table1[[#This Row],[Employee Name]])-1)</f>
        <v>Pooja</v>
      </c>
      <c r="X4769" t="str">
        <f>RIGHT(Table1[[#This Row],[Employee Name]],LEN(Table1[[#This Row],[Employee Name]])-FIND(" ",Table1[[#This Row],[Employee Name]]))</f>
        <v>Das</v>
      </c>
      <c r="Y4769" t="str">
        <f>Table1[[#This Row],[Department]]&amp;"-"&amp;Table1[[#This Row],[Employee ID]]</f>
        <v>Sales-E02196</v>
      </c>
      <c r="Z4769" t="str">
        <f>LEFT(Table1[[#This Row],[Department]],3)</f>
        <v>Sal</v>
      </c>
      <c r="AA4769" t="str">
        <f>_xlfn.XLOOKUP(Table1[[#This Row],[Manager ID]],MANAGERS!A:A,MANAGERS!B:B)</f>
        <v>Manager_15</v>
      </c>
      <c r="AB4769" t="str" cm="1">
        <f t="array" ref="AB4769">_xlfn.XLOOKUP(Table1[[#This Row],[Manager ID]],Table2[[#All],[Manager ID]],Table2[[#All],[Department Head]])</f>
        <v>Support</v>
      </c>
      <c r="AC4769" s="2">
        <f>_xlfn.XLOOKUP(Table1[[#This Row],[City]],L:L,O:O)</f>
        <v>0.21356479274849693</v>
      </c>
      <c r="AD4769" t="str" cm="1">
        <f t="array" ref="AD4769">_xlfn.IFS(Table1[[#This Row],[Performance Score]]&gt;=90,"Excellent",Table1[[#This Row],[Performance Score]]&gt;=75,"Good",Table1[[#This Row],[Performance Score]]&gt;=60,"Average",Table1[[#This Row],[Performance Score]]&lt;=60,"Need Improvement")</f>
        <v>Need Improvement</v>
      </c>
      <c r="AE4769" t="str">
        <f>IF(AND(Table1[[#This Row],[Attendance %]]&gt;=80,(Table1[[#This Row],[Performance Score]]&gt;=80)),"Eligible","Not Eligible")</f>
        <v>Not Eligible</v>
      </c>
      <c r="AF4769" t="str">
        <f>IF(Table1[[#This Row],[Performance Score]]&gt;=80,"High Performer","Low Performer")</f>
        <v>Low Performer</v>
      </c>
      <c r="AG4769" t="str" cm="1">
        <f t="array" aca="1" ref="AG4769" ca="1">_xlfn.IFS(Table1[[#This Row],[Experience]]&lt;=3,"Junior",Table1[[#This Row],[Experience]]&lt;=7,"Mid Level",Table1[[#This Row],[Experience]]&gt;=7,"Senior")</f>
        <v>Senior</v>
      </c>
      <c r="AH4769" t="str">
        <f>IF(Table1[[#This Row],[Attendance %]]&gt;75,"OK","Below 75")</f>
        <v>OK</v>
      </c>
      <c r="AI4769" t="b">
        <f>ISBLANK(Table1[[#This Row],[Employee ID]])</f>
        <v>0</v>
      </c>
      <c r="AJ4769" t="b">
        <f>ISNUMBER(Table1[[#This Row],[Total Salary  ]])</f>
        <v>1</v>
      </c>
      <c r="AK4769" t="str">
        <f>IFERROR(_xlfn.XLOOKUP(Table1[[#This Row],[Manager ID]],MANAGERS!A:A,MANAGERS!B:B),"Not Found")</f>
        <v>Manager_15</v>
      </c>
    </row>
    <row r="4770" spans="1:37" x14ac:dyDescent="0.2">
      <c r="A4770" t="s">
        <v>1685</v>
      </c>
      <c r="B4770" t="s">
        <v>57</v>
      </c>
      <c r="C4770" t="s">
        <v>21</v>
      </c>
      <c r="D4770" t="s">
        <v>25</v>
      </c>
      <c r="E4770" t="s">
        <v>26</v>
      </c>
      <c r="F4770" s="1">
        <v>43206</v>
      </c>
      <c r="G4770" s="1">
        <v>31887</v>
      </c>
      <c r="H4770">
        <v>30218</v>
      </c>
      <c r="I4770">
        <v>14512</v>
      </c>
      <c r="J4770">
        <v>98</v>
      </c>
      <c r="K4770">
        <v>61</v>
      </c>
      <c r="L4770" t="s">
        <v>27</v>
      </c>
      <c r="M4770">
        <v>104</v>
      </c>
      <c r="N4770">
        <f>Table1[[#This Row],[Basic Salary]]+Table1[[#This Row],[Bonus]]</f>
        <v>44730</v>
      </c>
      <c r="O4770" s="2">
        <f>Table1[[#This Row],[Bonus]]/Table1[[#This Row],[Basic Salary]]</f>
        <v>0.48024356343900987</v>
      </c>
      <c r="P4770">
        <f ca="1">DATEDIF(Table1[[#This Row],[Date of Birth]],TODAY(),"Y")</f>
        <v>39</v>
      </c>
      <c r="Q4770">
        <f ca="1">DATEDIF(Table1[[#This Row],[Joining Date]],TODAY(),"Y")</f>
        <v>8</v>
      </c>
      <c r="R4770" t="str">
        <f ca="1">IF(YEAR(Table1[[#This Row],[Joining Date]])=YEAR(TODAY()),"Yes","No")</f>
        <v>No</v>
      </c>
      <c r="S4770" t="str">
        <f ca="1">IF(Table1[[#This Row],[Experience]]&gt;5,"Yes","No")</f>
        <v>Yes</v>
      </c>
      <c r="T4770" t="str">
        <f>TEXT(Table1[[#This Row],[Joining Date]],"mmmm")</f>
        <v>April</v>
      </c>
      <c r="U4770" t="str">
        <f>TEXT(Table1[[#This Row],[Joining Date]],"yyyy")</f>
        <v>2018</v>
      </c>
      <c r="V4770" s="5">
        <f ca="1">TODAY()-Table1[[#This Row],[Joining Date]]</f>
        <v>3033</v>
      </c>
      <c r="W4770" t="str">
        <f>LEFT(Table1[[#This Row],[Employee Name]],FIND(" ",Table1[[#This Row],[Employee Name]])-1)</f>
        <v>Swathi</v>
      </c>
      <c r="X4770" t="str">
        <f>RIGHT(Table1[[#This Row],[Employee Name]],LEN(Table1[[#This Row],[Employee Name]])-FIND(" ",Table1[[#This Row],[Employee Name]]))</f>
        <v>Ramesh</v>
      </c>
      <c r="Y4770" t="str">
        <f>Table1[[#This Row],[Department]]&amp;"-"&amp;Table1[[#This Row],[Employee ID]]</f>
        <v>Finance-E01629</v>
      </c>
      <c r="Z4770" t="str">
        <f>LEFT(Table1[[#This Row],[Department]],3)</f>
        <v>Fin</v>
      </c>
      <c r="AA4770" t="str">
        <f>_xlfn.XLOOKUP(Table1[[#This Row],[Manager ID]],MANAGERS!A:A,MANAGERS!B:B)</f>
        <v>Manager_4</v>
      </c>
      <c r="AB4770" t="str" cm="1">
        <f t="array" ref="AB4770">_xlfn.XLOOKUP(Table1[[#This Row],[Manager ID]],Table2[[#All],[Manager ID]],Table2[[#All],[Department Head]])</f>
        <v>Finance</v>
      </c>
      <c r="AC4770" s="2">
        <f>_xlfn.XLOOKUP(Table1[[#This Row],[City]],L:L,O:O)</f>
        <v>0.23674293405114402</v>
      </c>
      <c r="AD4770" t="str" cm="1">
        <f t="array" ref="AD4770">_xlfn.IFS(Table1[[#This Row],[Performance Score]]&gt;=90,"Excellent",Table1[[#This Row],[Performance Score]]&gt;=75,"Good",Table1[[#This Row],[Performance Score]]&gt;=60,"Average",Table1[[#This Row],[Performance Score]]&lt;=60,"Need Improvement")</f>
        <v>Average</v>
      </c>
      <c r="AE4770" t="str">
        <f>IF(AND(Table1[[#This Row],[Attendance %]]&gt;=80,(Table1[[#This Row],[Performance Score]]&gt;=80)),"Eligible","Not Eligible")</f>
        <v>Not Eligible</v>
      </c>
      <c r="AF4770" t="str">
        <f>IF(Table1[[#This Row],[Performance Score]]&gt;=80,"High Performer","Low Performer")</f>
        <v>Low Performer</v>
      </c>
      <c r="AG4770" t="str" cm="1">
        <f t="array" aca="1" ref="AG4770" ca="1">_xlfn.IFS(Table1[[#This Row],[Experience]]&lt;=3,"Junior",Table1[[#This Row],[Experience]]&lt;=7,"Mid Level",Table1[[#This Row],[Experience]]&gt;=7,"Senior")</f>
        <v>Senior</v>
      </c>
      <c r="AH4770" t="str">
        <f>IF(Table1[[#This Row],[Attendance %]]&gt;75,"OK","Below 75")</f>
        <v>OK</v>
      </c>
      <c r="AI4770" t="b">
        <f>ISBLANK(Table1[[#This Row],[Employee ID]])</f>
        <v>0</v>
      </c>
      <c r="AJ4770" t="b">
        <f>ISNUMBER(Table1[[#This Row],[Total Salary  ]])</f>
        <v>1</v>
      </c>
      <c r="AK4770" t="str">
        <f>IFERROR(_xlfn.XLOOKUP(Table1[[#This Row],[Manager ID]],MANAGERS!A:A,MANAGERS!B:B),"Not Found")</f>
        <v>Manager_4</v>
      </c>
    </row>
    <row r="4771" spans="1:37" x14ac:dyDescent="0.2">
      <c r="A4771" t="s">
        <v>1573</v>
      </c>
      <c r="B4771" t="s">
        <v>20</v>
      </c>
      <c r="C4771" t="s">
        <v>15</v>
      </c>
      <c r="D4771" t="s">
        <v>16</v>
      </c>
      <c r="E4771" t="s">
        <v>65</v>
      </c>
      <c r="F4771" s="1">
        <v>45700</v>
      </c>
      <c r="G4771" s="1">
        <v>37225</v>
      </c>
      <c r="H4771">
        <v>33716</v>
      </c>
      <c r="I4771">
        <v>11008</v>
      </c>
      <c r="J4771">
        <v>94</v>
      </c>
      <c r="K4771">
        <v>60</v>
      </c>
      <c r="L4771" t="s">
        <v>37</v>
      </c>
      <c r="M4771">
        <v>109</v>
      </c>
      <c r="N4771">
        <f>Table1[[#This Row],[Basic Salary]]+Table1[[#This Row],[Bonus]]</f>
        <v>44724</v>
      </c>
      <c r="O4771" s="2">
        <f>Table1[[#This Row],[Bonus]]/Table1[[#This Row],[Basic Salary]]</f>
        <v>0.32649187329457824</v>
      </c>
      <c r="P4771">
        <f ca="1">DATEDIF(Table1[[#This Row],[Date of Birth]],TODAY(),"Y")</f>
        <v>24</v>
      </c>
      <c r="Q4771">
        <f ca="1">DATEDIF(Table1[[#This Row],[Joining Date]],TODAY(),"Y")</f>
        <v>1</v>
      </c>
      <c r="R4771" t="str">
        <f ca="1">IF(YEAR(Table1[[#This Row],[Joining Date]])=YEAR(TODAY()),"Yes","No")</f>
        <v>No</v>
      </c>
      <c r="S4771" t="str">
        <f ca="1">IF(Table1[[#This Row],[Experience]]&gt;5,"Yes","No")</f>
        <v>No</v>
      </c>
      <c r="T4771" t="str">
        <f>TEXT(Table1[[#This Row],[Joining Date]],"mmmm")</f>
        <v>February</v>
      </c>
      <c r="U4771" t="str">
        <f>TEXT(Table1[[#This Row],[Joining Date]],"yyyy")</f>
        <v>2025</v>
      </c>
      <c r="V4771" s="5">
        <f ca="1">TODAY()-Table1[[#This Row],[Joining Date]]</f>
        <v>539</v>
      </c>
      <c r="W4771" t="str">
        <f>LEFT(Table1[[#This Row],[Employee Name]],FIND(" ",Table1[[#This Row],[Employee Name]])-1)</f>
        <v>Rahul</v>
      </c>
      <c r="X4771" t="str">
        <f>RIGHT(Table1[[#This Row],[Employee Name]],LEN(Table1[[#This Row],[Employee Name]])-FIND(" ",Table1[[#This Row],[Employee Name]]))</f>
        <v>Verma</v>
      </c>
      <c r="Y4771" t="str">
        <f>Table1[[#This Row],[Department]]&amp;"-"&amp;Table1[[#This Row],[Employee ID]]</f>
        <v>HR-E01517</v>
      </c>
      <c r="Z4771" t="str">
        <f>LEFT(Table1[[#This Row],[Department]],3)</f>
        <v>HR</v>
      </c>
      <c r="AA4771" t="str">
        <f>_xlfn.XLOOKUP(Table1[[#This Row],[Manager ID]],MANAGERS!A:A,MANAGERS!B:B)</f>
        <v>Manager_9</v>
      </c>
      <c r="AB4771" t="str" cm="1">
        <f t="array" ref="AB4771">_xlfn.XLOOKUP(Table1[[#This Row],[Manager ID]],Table2[[#All],[Manager ID]],Table2[[#All],[Department Head]])</f>
        <v>Sales</v>
      </c>
      <c r="AC4771" s="2">
        <f>_xlfn.XLOOKUP(Table1[[#This Row],[City]],L:L,O:O)</f>
        <v>0.24036902712549932</v>
      </c>
      <c r="AD4771" t="str" cm="1">
        <f t="array" ref="AD4771">_xlfn.IFS(Table1[[#This Row],[Performance Score]]&gt;=90,"Excellent",Table1[[#This Row],[Performance Score]]&gt;=75,"Good",Table1[[#This Row],[Performance Score]]&gt;=60,"Average",Table1[[#This Row],[Performance Score]]&lt;=60,"Need Improvement")</f>
        <v>Average</v>
      </c>
      <c r="AE4771" t="str">
        <f>IF(AND(Table1[[#This Row],[Attendance %]]&gt;=80,(Table1[[#This Row],[Performance Score]]&gt;=80)),"Eligible","Not Eligible")</f>
        <v>Not Eligible</v>
      </c>
      <c r="AF4771" t="str">
        <f>IF(Table1[[#This Row],[Performance Score]]&gt;=80,"High Performer","Low Performer")</f>
        <v>Low Performer</v>
      </c>
      <c r="AG4771" t="str" cm="1">
        <f t="array" aca="1" ref="AG4771" ca="1">_xlfn.IFS(Table1[[#This Row],[Experience]]&lt;=3,"Junior",Table1[[#This Row],[Experience]]&lt;=7,"Mid Level",Table1[[#This Row],[Experience]]&gt;=7,"Senior")</f>
        <v>Junior</v>
      </c>
      <c r="AH4771" t="str">
        <f>IF(Table1[[#This Row],[Attendance %]]&gt;75,"OK","Below 75")</f>
        <v>OK</v>
      </c>
      <c r="AI4771" t="b">
        <f>ISBLANK(Table1[[#This Row],[Employee ID]])</f>
        <v>0</v>
      </c>
      <c r="AJ4771" t="b">
        <f>ISNUMBER(Table1[[#This Row],[Total Salary  ]])</f>
        <v>1</v>
      </c>
      <c r="AK4771" t="str">
        <f>IFERROR(_xlfn.XLOOKUP(Table1[[#This Row],[Manager ID]],MANAGERS!A:A,MANAGERS!B:B),"Not Found")</f>
        <v>Manager_9</v>
      </c>
    </row>
    <row r="4772" spans="1:37" x14ac:dyDescent="0.2">
      <c r="A4772" t="s">
        <v>3237</v>
      </c>
      <c r="B4772" t="s">
        <v>14</v>
      </c>
      <c r="C4772" t="s">
        <v>21</v>
      </c>
      <c r="D4772" t="s">
        <v>25</v>
      </c>
      <c r="E4772" t="s">
        <v>22</v>
      </c>
      <c r="F4772" s="1">
        <v>44048</v>
      </c>
      <c r="G4772" s="1">
        <v>31634</v>
      </c>
      <c r="H4772">
        <v>30478</v>
      </c>
      <c r="I4772">
        <v>14238</v>
      </c>
      <c r="J4772">
        <v>94</v>
      </c>
      <c r="K4772">
        <v>73</v>
      </c>
      <c r="L4772" t="s">
        <v>34</v>
      </c>
      <c r="M4772">
        <v>117</v>
      </c>
      <c r="N4772">
        <f>Table1[[#This Row],[Basic Salary]]+Table1[[#This Row],[Bonus]]</f>
        <v>44716</v>
      </c>
      <c r="O4772" s="2">
        <f>Table1[[#This Row],[Bonus]]/Table1[[#This Row],[Basic Salary]]</f>
        <v>0.46715663757464398</v>
      </c>
      <c r="P4772">
        <f ca="1">DATEDIF(Table1[[#This Row],[Date of Birth]],TODAY(),"Y")</f>
        <v>39</v>
      </c>
      <c r="Q4772">
        <f ca="1">DATEDIF(Table1[[#This Row],[Joining Date]],TODAY(),"Y")</f>
        <v>6</v>
      </c>
      <c r="R4772" t="str">
        <f ca="1">IF(YEAR(Table1[[#This Row],[Joining Date]])=YEAR(TODAY()),"Yes","No")</f>
        <v>No</v>
      </c>
      <c r="S4772" t="str">
        <f ca="1">IF(Table1[[#This Row],[Experience]]&gt;5,"Yes","No")</f>
        <v>Yes</v>
      </c>
      <c r="T4772" t="str">
        <f>TEXT(Table1[[#This Row],[Joining Date]],"mmmm")</f>
        <v>August</v>
      </c>
      <c r="U4772" t="str">
        <f>TEXT(Table1[[#This Row],[Joining Date]],"yyyy")</f>
        <v>2020</v>
      </c>
      <c r="V4772" s="5">
        <f ca="1">TODAY()-Table1[[#This Row],[Joining Date]]</f>
        <v>2191</v>
      </c>
      <c r="W4772" t="str">
        <f>LEFT(Table1[[#This Row],[Employee Name]],FIND(" ",Table1[[#This Row],[Employee Name]])-1)</f>
        <v>Nisha</v>
      </c>
      <c r="X4772" t="str">
        <f>RIGHT(Table1[[#This Row],[Employee Name]],LEN(Table1[[#This Row],[Employee Name]])-FIND(" ",Table1[[#This Row],[Employee Name]]))</f>
        <v>Kapoor</v>
      </c>
      <c r="Y4772" t="str">
        <f>Table1[[#This Row],[Department]]&amp;"-"&amp;Table1[[#This Row],[Employee ID]]</f>
        <v>Finance-E03181</v>
      </c>
      <c r="Z4772" t="str">
        <f>LEFT(Table1[[#This Row],[Department]],3)</f>
        <v>Fin</v>
      </c>
      <c r="AA4772" t="str">
        <f>_xlfn.XLOOKUP(Table1[[#This Row],[Manager ID]],MANAGERS!A:A,MANAGERS!B:B)</f>
        <v>Manager_17</v>
      </c>
      <c r="AB4772" t="str" cm="1">
        <f t="array" ref="AB4772">_xlfn.XLOOKUP(Table1[[#This Row],[Manager ID]],Table2[[#All],[Manager ID]],Table2[[#All],[Department Head]])</f>
        <v>Finance</v>
      </c>
      <c r="AC4772" s="2">
        <f>_xlfn.XLOOKUP(Table1[[#This Row],[City]],L:L,O:O)</f>
        <v>0.24030340748661314</v>
      </c>
      <c r="AD4772" t="str" cm="1">
        <f t="array" ref="AD4772">_xlfn.IFS(Table1[[#This Row],[Performance Score]]&gt;=90,"Excellent",Table1[[#This Row],[Performance Score]]&gt;=75,"Good",Table1[[#This Row],[Performance Score]]&gt;=60,"Average",Table1[[#This Row],[Performance Score]]&lt;=60,"Need Improvement")</f>
        <v>Average</v>
      </c>
      <c r="AE4772" t="str">
        <f>IF(AND(Table1[[#This Row],[Attendance %]]&gt;=80,(Table1[[#This Row],[Performance Score]]&gt;=80)),"Eligible","Not Eligible")</f>
        <v>Not Eligible</v>
      </c>
      <c r="AF4772" t="str">
        <f>IF(Table1[[#This Row],[Performance Score]]&gt;=80,"High Performer","Low Performer")</f>
        <v>Low Performer</v>
      </c>
      <c r="AG4772" t="str" cm="1">
        <f t="array" aca="1" ref="AG4772" ca="1">_xlfn.IFS(Table1[[#This Row],[Experience]]&lt;=3,"Junior",Table1[[#This Row],[Experience]]&lt;=7,"Mid Level",Table1[[#This Row],[Experience]]&gt;=7,"Senior")</f>
        <v>Mid Level</v>
      </c>
      <c r="AH4772" t="str">
        <f>IF(Table1[[#This Row],[Attendance %]]&gt;75,"OK","Below 75")</f>
        <v>OK</v>
      </c>
      <c r="AI4772" t="b">
        <f>ISBLANK(Table1[[#This Row],[Employee ID]])</f>
        <v>0</v>
      </c>
      <c r="AJ4772" t="b">
        <f>ISNUMBER(Table1[[#This Row],[Total Salary  ]])</f>
        <v>1</v>
      </c>
      <c r="AK4772" t="str">
        <f>IFERROR(_xlfn.XLOOKUP(Table1[[#This Row],[Manager ID]],MANAGERS!A:A,MANAGERS!B:B),"Not Found")</f>
        <v>Manager_17</v>
      </c>
    </row>
    <row r="4773" spans="1:37" x14ac:dyDescent="0.2">
      <c r="A4773" t="s">
        <v>3713</v>
      </c>
      <c r="B4773" t="s">
        <v>69</v>
      </c>
      <c r="C4773" t="s">
        <v>15</v>
      </c>
      <c r="D4773" t="s">
        <v>46</v>
      </c>
      <c r="E4773" t="s">
        <v>17</v>
      </c>
      <c r="F4773" s="1">
        <v>42264</v>
      </c>
      <c r="G4773" s="1">
        <v>38101</v>
      </c>
      <c r="H4773">
        <v>35730</v>
      </c>
      <c r="I4773">
        <v>8979</v>
      </c>
      <c r="J4773">
        <v>68</v>
      </c>
      <c r="K4773">
        <v>95</v>
      </c>
      <c r="L4773" t="s">
        <v>18</v>
      </c>
      <c r="M4773">
        <v>108</v>
      </c>
      <c r="N4773">
        <f>Table1[[#This Row],[Basic Salary]]+Table1[[#This Row],[Bonus]]</f>
        <v>44709</v>
      </c>
      <c r="O4773" s="2">
        <f>Table1[[#This Row],[Bonus]]/Table1[[#This Row],[Basic Salary]]</f>
        <v>0.25130142737195632</v>
      </c>
      <c r="P4773">
        <f ca="1">DATEDIF(Table1[[#This Row],[Date of Birth]],TODAY(),"Y")</f>
        <v>22</v>
      </c>
      <c r="Q4773">
        <f ca="1">DATEDIF(Table1[[#This Row],[Joining Date]],TODAY(),"Y")</f>
        <v>10</v>
      </c>
      <c r="R4773" t="str">
        <f ca="1">IF(YEAR(Table1[[#This Row],[Joining Date]])=YEAR(TODAY()),"Yes","No")</f>
        <v>No</v>
      </c>
      <c r="S4773" t="str">
        <f ca="1">IF(Table1[[#This Row],[Experience]]&gt;5,"Yes","No")</f>
        <v>Yes</v>
      </c>
      <c r="T4773" t="str">
        <f>TEXT(Table1[[#This Row],[Joining Date]],"mmmm")</f>
        <v>September</v>
      </c>
      <c r="U4773" t="str">
        <f>TEXT(Table1[[#This Row],[Joining Date]],"yyyy")</f>
        <v>2015</v>
      </c>
      <c r="V4773" s="5">
        <f ca="1">TODAY()-Table1[[#This Row],[Joining Date]]</f>
        <v>3975</v>
      </c>
      <c r="W4773" t="str">
        <f>LEFT(Table1[[#This Row],[Employee Name]],FIND(" ",Table1[[#This Row],[Employee Name]])-1)</f>
        <v>Neha</v>
      </c>
      <c r="X4773" t="str">
        <f>RIGHT(Table1[[#This Row],[Employee Name]],LEN(Table1[[#This Row],[Employee Name]])-FIND(" ",Table1[[#This Row],[Employee Name]]))</f>
        <v>Kulkarni</v>
      </c>
      <c r="Y4773" t="str">
        <f>Table1[[#This Row],[Department]]&amp;"-"&amp;Table1[[#This Row],[Employee ID]]</f>
        <v>Support-E03657</v>
      </c>
      <c r="Z4773" t="str">
        <f>LEFT(Table1[[#This Row],[Department]],3)</f>
        <v>Sup</v>
      </c>
      <c r="AA4773" t="str">
        <f>_xlfn.XLOOKUP(Table1[[#This Row],[Manager ID]],MANAGERS!A:A,MANAGERS!B:B)</f>
        <v>Manager_8</v>
      </c>
      <c r="AB4773" t="str" cm="1">
        <f t="array" ref="AB4773">_xlfn.XLOOKUP(Table1[[#This Row],[Manager ID]],Table2[[#All],[Manager ID]],Table2[[#All],[Department Head]])</f>
        <v>Sales</v>
      </c>
      <c r="AC4773" s="2">
        <f>_xlfn.XLOOKUP(Table1[[#This Row],[City]],L:L,O:O)</f>
        <v>0.21356479274849693</v>
      </c>
      <c r="AD4773" t="str" cm="1">
        <f t="array" ref="AD4773">_xlfn.IFS(Table1[[#This Row],[Performance Score]]&gt;=90,"Excellent",Table1[[#This Row],[Performance Score]]&gt;=75,"Good",Table1[[#This Row],[Performance Score]]&gt;=60,"Average",Table1[[#This Row],[Performance Score]]&lt;=60,"Need Improvement")</f>
        <v>Excellent</v>
      </c>
      <c r="AE4773" t="str">
        <f>IF(AND(Table1[[#This Row],[Attendance %]]&gt;=80,(Table1[[#This Row],[Performance Score]]&gt;=80)),"Eligible","Not Eligible")</f>
        <v>Not Eligible</v>
      </c>
      <c r="AF4773" t="str">
        <f>IF(Table1[[#This Row],[Performance Score]]&gt;=80,"High Performer","Low Performer")</f>
        <v>High Performer</v>
      </c>
      <c r="AG4773" t="str" cm="1">
        <f t="array" aca="1" ref="AG4773" ca="1">_xlfn.IFS(Table1[[#This Row],[Experience]]&lt;=3,"Junior",Table1[[#This Row],[Experience]]&lt;=7,"Mid Level",Table1[[#This Row],[Experience]]&gt;=7,"Senior")</f>
        <v>Senior</v>
      </c>
      <c r="AH4773" t="str">
        <f>IF(Table1[[#This Row],[Attendance %]]&gt;75,"OK","Below 75")</f>
        <v>Below 75</v>
      </c>
      <c r="AI4773" t="b">
        <f>ISBLANK(Table1[[#This Row],[Employee ID]])</f>
        <v>0</v>
      </c>
      <c r="AJ4773" t="b">
        <f>ISNUMBER(Table1[[#This Row],[Total Salary  ]])</f>
        <v>1</v>
      </c>
      <c r="AK4773" t="str">
        <f>IFERROR(_xlfn.XLOOKUP(Table1[[#This Row],[Manager ID]],MANAGERS!A:A,MANAGERS!B:B),"Not Found")</f>
        <v>Manager_8</v>
      </c>
    </row>
    <row r="4774" spans="1:37" x14ac:dyDescent="0.2">
      <c r="A4774" t="s">
        <v>4446</v>
      </c>
      <c r="B4774" t="s">
        <v>71</v>
      </c>
      <c r="C4774" t="s">
        <v>21</v>
      </c>
      <c r="D4774" t="s">
        <v>40</v>
      </c>
      <c r="E4774" t="s">
        <v>65</v>
      </c>
      <c r="F4774" s="1">
        <v>45041</v>
      </c>
      <c r="G4774" s="1">
        <v>34558</v>
      </c>
      <c r="H4774">
        <v>26215</v>
      </c>
      <c r="I4774">
        <v>18449</v>
      </c>
      <c r="J4774">
        <v>78</v>
      </c>
      <c r="K4774">
        <v>51</v>
      </c>
      <c r="L4774" t="s">
        <v>18</v>
      </c>
      <c r="M4774">
        <v>115</v>
      </c>
      <c r="N4774">
        <f>Table1[[#This Row],[Basic Salary]]+Table1[[#This Row],[Bonus]]</f>
        <v>44664</v>
      </c>
      <c r="O4774" s="2">
        <f>Table1[[#This Row],[Bonus]]/Table1[[#This Row],[Basic Salary]]</f>
        <v>0.70375739080679001</v>
      </c>
      <c r="P4774">
        <f ca="1">DATEDIF(Table1[[#This Row],[Date of Birth]],TODAY(),"Y")</f>
        <v>31</v>
      </c>
      <c r="Q4774">
        <f ca="1">DATEDIF(Table1[[#This Row],[Joining Date]],TODAY(),"Y")</f>
        <v>3</v>
      </c>
      <c r="R4774" t="str">
        <f ca="1">IF(YEAR(Table1[[#This Row],[Joining Date]])=YEAR(TODAY()),"Yes","No")</f>
        <v>No</v>
      </c>
      <c r="S4774" t="str">
        <f ca="1">IF(Table1[[#This Row],[Experience]]&gt;5,"Yes","No")</f>
        <v>No</v>
      </c>
      <c r="T4774" t="str">
        <f>TEXT(Table1[[#This Row],[Joining Date]],"mmmm")</f>
        <v>April</v>
      </c>
      <c r="U4774" t="str">
        <f>TEXT(Table1[[#This Row],[Joining Date]],"yyyy")</f>
        <v>2023</v>
      </c>
      <c r="V4774" s="5">
        <f ca="1">TODAY()-Table1[[#This Row],[Joining Date]]</f>
        <v>1198</v>
      </c>
      <c r="W4774" t="str">
        <f>LEFT(Table1[[#This Row],[Employee Name]],FIND(" ",Table1[[#This Row],[Employee Name]])-1)</f>
        <v>Sneha</v>
      </c>
      <c r="X4774" t="str">
        <f>RIGHT(Table1[[#This Row],[Employee Name]],LEN(Table1[[#This Row],[Employee Name]])-FIND(" ",Table1[[#This Row],[Employee Name]]))</f>
        <v>Iyer</v>
      </c>
      <c r="Y4774" t="str">
        <f>Table1[[#This Row],[Department]]&amp;"-"&amp;Table1[[#This Row],[Employee ID]]</f>
        <v>IT-E04390</v>
      </c>
      <c r="Z4774" t="str">
        <f>LEFT(Table1[[#This Row],[Department]],3)</f>
        <v>IT</v>
      </c>
      <c r="AA4774" t="str">
        <f>_xlfn.XLOOKUP(Table1[[#This Row],[Manager ID]],MANAGERS!A:A,MANAGERS!B:B)</f>
        <v>Manager_15</v>
      </c>
      <c r="AB4774" t="str" cm="1">
        <f t="array" ref="AB4774">_xlfn.XLOOKUP(Table1[[#This Row],[Manager ID]],Table2[[#All],[Manager ID]],Table2[[#All],[Department Head]])</f>
        <v>Support</v>
      </c>
      <c r="AC4774" s="2">
        <f>_xlfn.XLOOKUP(Table1[[#This Row],[City]],L:L,O:O)</f>
        <v>0.21356479274849693</v>
      </c>
      <c r="AD4774" t="str" cm="1">
        <f t="array" ref="AD4774">_xlfn.IFS(Table1[[#This Row],[Performance Score]]&gt;=90,"Excellent",Table1[[#This Row],[Performance Score]]&gt;=75,"Good",Table1[[#This Row],[Performance Score]]&gt;=60,"Average",Table1[[#This Row],[Performance Score]]&lt;=60,"Need Improvement")</f>
        <v>Need Improvement</v>
      </c>
      <c r="AE4774" t="str">
        <f>IF(AND(Table1[[#This Row],[Attendance %]]&gt;=80,(Table1[[#This Row],[Performance Score]]&gt;=80)),"Eligible","Not Eligible")</f>
        <v>Not Eligible</v>
      </c>
      <c r="AF4774" t="str">
        <f>IF(Table1[[#This Row],[Performance Score]]&gt;=80,"High Performer","Low Performer")</f>
        <v>Low Performer</v>
      </c>
      <c r="AG4774" t="str" cm="1">
        <f t="array" aca="1" ref="AG4774" ca="1">_xlfn.IFS(Table1[[#This Row],[Experience]]&lt;=3,"Junior",Table1[[#This Row],[Experience]]&lt;=7,"Mid Level",Table1[[#This Row],[Experience]]&gt;=7,"Senior")</f>
        <v>Junior</v>
      </c>
      <c r="AH4774" t="str">
        <f>IF(Table1[[#This Row],[Attendance %]]&gt;75,"OK","Below 75")</f>
        <v>OK</v>
      </c>
      <c r="AI4774" t="b">
        <f>ISBLANK(Table1[[#This Row],[Employee ID]])</f>
        <v>0</v>
      </c>
      <c r="AJ4774" t="b">
        <f>ISNUMBER(Table1[[#This Row],[Total Salary  ]])</f>
        <v>1</v>
      </c>
      <c r="AK4774" t="str">
        <f>IFERROR(_xlfn.XLOOKUP(Table1[[#This Row],[Manager ID]],MANAGERS!A:A,MANAGERS!B:B),"Not Found")</f>
        <v>Manager_15</v>
      </c>
    </row>
    <row r="4775" spans="1:37" x14ac:dyDescent="0.2">
      <c r="A4775" t="s">
        <v>2298</v>
      </c>
      <c r="B4775" t="s">
        <v>57</v>
      </c>
      <c r="C4775" t="s">
        <v>15</v>
      </c>
      <c r="D4775" t="s">
        <v>16</v>
      </c>
      <c r="E4775" t="s">
        <v>17</v>
      </c>
      <c r="F4775" s="1">
        <v>44255</v>
      </c>
      <c r="G4775" s="1">
        <v>29547</v>
      </c>
      <c r="H4775">
        <v>32472</v>
      </c>
      <c r="I4775">
        <v>12187</v>
      </c>
      <c r="J4775">
        <v>87</v>
      </c>
      <c r="K4775">
        <v>67</v>
      </c>
      <c r="L4775" t="s">
        <v>27</v>
      </c>
      <c r="M4775">
        <v>101</v>
      </c>
      <c r="N4775">
        <f>Table1[[#This Row],[Basic Salary]]+Table1[[#This Row],[Bonus]]</f>
        <v>44659</v>
      </c>
      <c r="O4775" s="2">
        <f>Table1[[#This Row],[Bonus]]/Table1[[#This Row],[Basic Salary]]</f>
        <v>0.37530795762503077</v>
      </c>
      <c r="P4775">
        <f ca="1">DATEDIF(Table1[[#This Row],[Date of Birth]],TODAY(),"Y")</f>
        <v>45</v>
      </c>
      <c r="Q4775">
        <f ca="1">DATEDIF(Table1[[#This Row],[Joining Date]],TODAY(),"Y")</f>
        <v>5</v>
      </c>
      <c r="R4775" t="str">
        <f ca="1">IF(YEAR(Table1[[#This Row],[Joining Date]])=YEAR(TODAY()),"Yes","No")</f>
        <v>No</v>
      </c>
      <c r="S4775" t="str">
        <f ca="1">IF(Table1[[#This Row],[Experience]]&gt;5,"Yes","No")</f>
        <v>No</v>
      </c>
      <c r="T4775" t="str">
        <f>TEXT(Table1[[#This Row],[Joining Date]],"mmmm")</f>
        <v>February</v>
      </c>
      <c r="U4775" t="str">
        <f>TEXT(Table1[[#This Row],[Joining Date]],"yyyy")</f>
        <v>2021</v>
      </c>
      <c r="V4775" s="5">
        <f ca="1">TODAY()-Table1[[#This Row],[Joining Date]]</f>
        <v>1984</v>
      </c>
      <c r="W4775" t="str">
        <f>LEFT(Table1[[#This Row],[Employee Name]],FIND(" ",Table1[[#This Row],[Employee Name]])-1)</f>
        <v>Swathi</v>
      </c>
      <c r="X4775" t="str">
        <f>RIGHT(Table1[[#This Row],[Employee Name]],LEN(Table1[[#This Row],[Employee Name]])-FIND(" ",Table1[[#This Row],[Employee Name]]))</f>
        <v>Ramesh</v>
      </c>
      <c r="Y4775" t="str">
        <f>Table1[[#This Row],[Department]]&amp;"-"&amp;Table1[[#This Row],[Employee ID]]</f>
        <v>HR-E02242</v>
      </c>
      <c r="Z4775" t="str">
        <f>LEFT(Table1[[#This Row],[Department]],3)</f>
        <v>HR</v>
      </c>
      <c r="AA4775" t="str">
        <f>_xlfn.XLOOKUP(Table1[[#This Row],[Manager ID]],MANAGERS!A:A,MANAGERS!B:B)</f>
        <v>Manager_1</v>
      </c>
      <c r="AB4775" t="str" cm="1">
        <f t="array" ref="AB4775">_xlfn.XLOOKUP(Table1[[#This Row],[Manager ID]],Table2[[#All],[Manager ID]],Table2[[#All],[Department Head]])</f>
        <v>Support</v>
      </c>
      <c r="AC4775" s="2">
        <f>_xlfn.XLOOKUP(Table1[[#This Row],[City]],L:L,O:O)</f>
        <v>0.23674293405114402</v>
      </c>
      <c r="AD4775" t="str" cm="1">
        <f t="array" ref="AD4775">_xlfn.IFS(Table1[[#This Row],[Performance Score]]&gt;=90,"Excellent",Table1[[#This Row],[Performance Score]]&gt;=75,"Good",Table1[[#This Row],[Performance Score]]&gt;=60,"Average",Table1[[#This Row],[Performance Score]]&lt;=60,"Need Improvement")</f>
        <v>Average</v>
      </c>
      <c r="AE4775" t="str">
        <f>IF(AND(Table1[[#This Row],[Attendance %]]&gt;=80,(Table1[[#This Row],[Performance Score]]&gt;=80)),"Eligible","Not Eligible")</f>
        <v>Not Eligible</v>
      </c>
      <c r="AF4775" t="str">
        <f>IF(Table1[[#This Row],[Performance Score]]&gt;=80,"High Performer","Low Performer")</f>
        <v>Low Performer</v>
      </c>
      <c r="AG4775" t="str" cm="1">
        <f t="array" aca="1" ref="AG4775" ca="1">_xlfn.IFS(Table1[[#This Row],[Experience]]&lt;=3,"Junior",Table1[[#This Row],[Experience]]&lt;=7,"Mid Level",Table1[[#This Row],[Experience]]&gt;=7,"Senior")</f>
        <v>Mid Level</v>
      </c>
      <c r="AH4775" t="str">
        <f>IF(Table1[[#This Row],[Attendance %]]&gt;75,"OK","Below 75")</f>
        <v>OK</v>
      </c>
      <c r="AI4775" t="b">
        <f>ISBLANK(Table1[[#This Row],[Employee ID]])</f>
        <v>0</v>
      </c>
      <c r="AJ4775" t="b">
        <f>ISNUMBER(Table1[[#This Row],[Total Salary  ]])</f>
        <v>1</v>
      </c>
      <c r="AK4775" t="str">
        <f>IFERROR(_xlfn.XLOOKUP(Table1[[#This Row],[Manager ID]],MANAGERS!A:A,MANAGERS!B:B),"Not Found")</f>
        <v>Manager_1</v>
      </c>
    </row>
    <row r="4776" spans="1:37" x14ac:dyDescent="0.2">
      <c r="A4776" t="s">
        <v>2979</v>
      </c>
      <c r="B4776" t="s">
        <v>69</v>
      </c>
      <c r="C4776" t="s">
        <v>15</v>
      </c>
      <c r="D4776" t="s">
        <v>46</v>
      </c>
      <c r="E4776" t="s">
        <v>22</v>
      </c>
      <c r="F4776" s="1">
        <v>44601</v>
      </c>
      <c r="G4776" s="1">
        <v>38409</v>
      </c>
      <c r="H4776">
        <v>27054</v>
      </c>
      <c r="I4776">
        <v>17597</v>
      </c>
      <c r="J4776">
        <v>70</v>
      </c>
      <c r="K4776">
        <v>96</v>
      </c>
      <c r="L4776" t="s">
        <v>53</v>
      </c>
      <c r="M4776">
        <v>101</v>
      </c>
      <c r="N4776">
        <f>Table1[[#This Row],[Basic Salary]]+Table1[[#This Row],[Bonus]]</f>
        <v>44651</v>
      </c>
      <c r="O4776" s="2">
        <f>Table1[[#This Row],[Bonus]]/Table1[[#This Row],[Basic Salary]]</f>
        <v>0.65043986101870332</v>
      </c>
      <c r="P4776">
        <f ca="1">DATEDIF(Table1[[#This Row],[Date of Birth]],TODAY(),"Y")</f>
        <v>21</v>
      </c>
      <c r="Q4776">
        <f ca="1">DATEDIF(Table1[[#This Row],[Joining Date]],TODAY(),"Y")</f>
        <v>4</v>
      </c>
      <c r="R4776" t="str">
        <f ca="1">IF(YEAR(Table1[[#This Row],[Joining Date]])=YEAR(TODAY()),"Yes","No")</f>
        <v>No</v>
      </c>
      <c r="S4776" t="str">
        <f ca="1">IF(Table1[[#This Row],[Experience]]&gt;5,"Yes","No")</f>
        <v>No</v>
      </c>
      <c r="T4776" t="str">
        <f>TEXT(Table1[[#This Row],[Joining Date]],"mmmm")</f>
        <v>February</v>
      </c>
      <c r="U4776" t="str">
        <f>TEXT(Table1[[#This Row],[Joining Date]],"yyyy")</f>
        <v>2022</v>
      </c>
      <c r="V4776" s="5">
        <f ca="1">TODAY()-Table1[[#This Row],[Joining Date]]</f>
        <v>1638</v>
      </c>
      <c r="W4776" t="str">
        <f>LEFT(Table1[[#This Row],[Employee Name]],FIND(" ",Table1[[#This Row],[Employee Name]])-1)</f>
        <v>Neha</v>
      </c>
      <c r="X4776" t="str">
        <f>RIGHT(Table1[[#This Row],[Employee Name]],LEN(Table1[[#This Row],[Employee Name]])-FIND(" ",Table1[[#This Row],[Employee Name]]))</f>
        <v>Kulkarni</v>
      </c>
      <c r="Y4776" t="str">
        <f>Table1[[#This Row],[Department]]&amp;"-"&amp;Table1[[#This Row],[Employee ID]]</f>
        <v>Support-E02923</v>
      </c>
      <c r="Z4776" t="str">
        <f>LEFT(Table1[[#This Row],[Department]],3)</f>
        <v>Sup</v>
      </c>
      <c r="AA4776" t="str">
        <f>_xlfn.XLOOKUP(Table1[[#This Row],[Manager ID]],MANAGERS!A:A,MANAGERS!B:B)</f>
        <v>Manager_1</v>
      </c>
      <c r="AB4776" t="str" cm="1">
        <f t="array" ref="AB4776">_xlfn.XLOOKUP(Table1[[#This Row],[Manager ID]],Table2[[#All],[Manager ID]],Table2[[#All],[Department Head]])</f>
        <v>Support</v>
      </c>
      <c r="AC4776" s="2">
        <f>_xlfn.XLOOKUP(Table1[[#This Row],[City]],L:L,O:O)</f>
        <v>0.23685887225230964</v>
      </c>
      <c r="AD4776" t="str" cm="1">
        <f t="array" ref="AD4776">_xlfn.IFS(Table1[[#This Row],[Performance Score]]&gt;=90,"Excellent",Table1[[#This Row],[Performance Score]]&gt;=75,"Good",Table1[[#This Row],[Performance Score]]&gt;=60,"Average",Table1[[#This Row],[Performance Score]]&lt;=60,"Need Improvement")</f>
        <v>Excellent</v>
      </c>
      <c r="AE4776" t="str">
        <f>IF(AND(Table1[[#This Row],[Attendance %]]&gt;=80,(Table1[[#This Row],[Performance Score]]&gt;=80)),"Eligible","Not Eligible")</f>
        <v>Not Eligible</v>
      </c>
      <c r="AF4776" t="str">
        <f>IF(Table1[[#This Row],[Performance Score]]&gt;=80,"High Performer","Low Performer")</f>
        <v>High Performer</v>
      </c>
      <c r="AG4776" t="str" cm="1">
        <f t="array" aca="1" ref="AG4776" ca="1">_xlfn.IFS(Table1[[#This Row],[Experience]]&lt;=3,"Junior",Table1[[#This Row],[Experience]]&lt;=7,"Mid Level",Table1[[#This Row],[Experience]]&gt;=7,"Senior")</f>
        <v>Mid Level</v>
      </c>
      <c r="AH4776" t="str">
        <f>IF(Table1[[#This Row],[Attendance %]]&gt;75,"OK","Below 75")</f>
        <v>Below 75</v>
      </c>
      <c r="AI4776" t="b">
        <f>ISBLANK(Table1[[#This Row],[Employee ID]])</f>
        <v>0</v>
      </c>
      <c r="AJ4776" t="b">
        <f>ISNUMBER(Table1[[#This Row],[Total Salary  ]])</f>
        <v>1</v>
      </c>
      <c r="AK4776" t="str">
        <f>IFERROR(_xlfn.XLOOKUP(Table1[[#This Row],[Manager ID]],MANAGERS!A:A,MANAGERS!B:B),"Not Found")</f>
        <v>Manager_1</v>
      </c>
    </row>
    <row r="4777" spans="1:37" x14ac:dyDescent="0.2">
      <c r="A4777" t="s">
        <v>2287</v>
      </c>
      <c r="B4777" t="s">
        <v>71</v>
      </c>
      <c r="C4777" t="s">
        <v>15</v>
      </c>
      <c r="D4777" t="s">
        <v>33</v>
      </c>
      <c r="E4777" t="s">
        <v>51</v>
      </c>
      <c r="F4777" s="1">
        <v>45119</v>
      </c>
      <c r="G4777" s="1">
        <v>29883</v>
      </c>
      <c r="H4777">
        <v>30715</v>
      </c>
      <c r="I4777">
        <v>13932</v>
      </c>
      <c r="J4777">
        <v>96</v>
      </c>
      <c r="K4777">
        <v>74</v>
      </c>
      <c r="L4777" t="s">
        <v>34</v>
      </c>
      <c r="M4777">
        <v>108</v>
      </c>
      <c r="N4777">
        <f>Table1[[#This Row],[Basic Salary]]+Table1[[#This Row],[Bonus]]</f>
        <v>44647</v>
      </c>
      <c r="O4777" s="2">
        <f>Table1[[#This Row],[Bonus]]/Table1[[#This Row],[Basic Salary]]</f>
        <v>0.4535894514081068</v>
      </c>
      <c r="P4777">
        <f ca="1">DATEDIF(Table1[[#This Row],[Date of Birth]],TODAY(),"Y")</f>
        <v>44</v>
      </c>
      <c r="Q4777">
        <f ca="1">DATEDIF(Table1[[#This Row],[Joining Date]],TODAY(),"Y")</f>
        <v>3</v>
      </c>
      <c r="R4777" t="str">
        <f ca="1">IF(YEAR(Table1[[#This Row],[Joining Date]])=YEAR(TODAY()),"Yes","No")</f>
        <v>No</v>
      </c>
      <c r="S4777" t="str">
        <f ca="1">IF(Table1[[#This Row],[Experience]]&gt;5,"Yes","No")</f>
        <v>No</v>
      </c>
      <c r="T4777" t="str">
        <f>TEXT(Table1[[#This Row],[Joining Date]],"mmmm")</f>
        <v>July</v>
      </c>
      <c r="U4777" t="str">
        <f>TEXT(Table1[[#This Row],[Joining Date]],"yyyy")</f>
        <v>2023</v>
      </c>
      <c r="V4777" s="5">
        <f ca="1">TODAY()-Table1[[#This Row],[Joining Date]]</f>
        <v>1120</v>
      </c>
      <c r="W4777" t="str">
        <f>LEFT(Table1[[#This Row],[Employee Name]],FIND(" ",Table1[[#This Row],[Employee Name]])-1)</f>
        <v>Sneha</v>
      </c>
      <c r="X4777" t="str">
        <f>RIGHT(Table1[[#This Row],[Employee Name]],LEN(Table1[[#This Row],[Employee Name]])-FIND(" ",Table1[[#This Row],[Employee Name]]))</f>
        <v>Iyer</v>
      </c>
      <c r="Y4777" t="str">
        <f>Table1[[#This Row],[Department]]&amp;"-"&amp;Table1[[#This Row],[Employee ID]]</f>
        <v>Marketing-E02231</v>
      </c>
      <c r="Z4777" t="str">
        <f>LEFT(Table1[[#This Row],[Department]],3)</f>
        <v>Mar</v>
      </c>
      <c r="AA4777" t="str">
        <f>_xlfn.XLOOKUP(Table1[[#This Row],[Manager ID]],MANAGERS!A:A,MANAGERS!B:B)</f>
        <v>Manager_8</v>
      </c>
      <c r="AB4777" t="str" cm="1">
        <f t="array" ref="AB4777">_xlfn.XLOOKUP(Table1[[#This Row],[Manager ID]],Table2[[#All],[Manager ID]],Table2[[#All],[Department Head]])</f>
        <v>Sales</v>
      </c>
      <c r="AC4777" s="2">
        <f>_xlfn.XLOOKUP(Table1[[#This Row],[City]],L:L,O:O)</f>
        <v>0.24030340748661314</v>
      </c>
      <c r="AD4777" t="str" cm="1">
        <f t="array" ref="AD4777">_xlfn.IFS(Table1[[#This Row],[Performance Score]]&gt;=90,"Excellent",Table1[[#This Row],[Performance Score]]&gt;=75,"Good",Table1[[#This Row],[Performance Score]]&gt;=60,"Average",Table1[[#This Row],[Performance Score]]&lt;=60,"Need Improvement")</f>
        <v>Average</v>
      </c>
      <c r="AE4777" t="str">
        <f>IF(AND(Table1[[#This Row],[Attendance %]]&gt;=80,(Table1[[#This Row],[Performance Score]]&gt;=80)),"Eligible","Not Eligible")</f>
        <v>Not Eligible</v>
      </c>
      <c r="AF4777" t="str">
        <f>IF(Table1[[#This Row],[Performance Score]]&gt;=80,"High Performer","Low Performer")</f>
        <v>Low Performer</v>
      </c>
      <c r="AG4777" t="str" cm="1">
        <f t="array" aca="1" ref="AG4777" ca="1">_xlfn.IFS(Table1[[#This Row],[Experience]]&lt;=3,"Junior",Table1[[#This Row],[Experience]]&lt;=7,"Mid Level",Table1[[#This Row],[Experience]]&gt;=7,"Senior")</f>
        <v>Junior</v>
      </c>
      <c r="AH4777" t="str">
        <f>IF(Table1[[#This Row],[Attendance %]]&gt;75,"OK","Below 75")</f>
        <v>OK</v>
      </c>
      <c r="AI4777" t="b">
        <f>ISBLANK(Table1[[#This Row],[Employee ID]])</f>
        <v>0</v>
      </c>
      <c r="AJ4777" t="b">
        <f>ISNUMBER(Table1[[#This Row],[Total Salary  ]])</f>
        <v>1</v>
      </c>
      <c r="AK4777" t="str">
        <f>IFERROR(_xlfn.XLOOKUP(Table1[[#This Row],[Manager ID]],MANAGERS!A:A,MANAGERS!B:B),"Not Found")</f>
        <v>Manager_8</v>
      </c>
    </row>
    <row r="4778" spans="1:37" x14ac:dyDescent="0.2">
      <c r="A4778" t="s">
        <v>4357</v>
      </c>
      <c r="B4778" t="s">
        <v>89</v>
      </c>
      <c r="C4778" t="s">
        <v>15</v>
      </c>
      <c r="D4778" t="s">
        <v>40</v>
      </c>
      <c r="E4778" t="s">
        <v>30</v>
      </c>
      <c r="F4778" s="1">
        <v>43404</v>
      </c>
      <c r="G4778" s="1">
        <v>36845</v>
      </c>
      <c r="H4778">
        <v>33407</v>
      </c>
      <c r="I4778">
        <v>11204</v>
      </c>
      <c r="J4778">
        <v>85</v>
      </c>
      <c r="K4778">
        <v>58</v>
      </c>
      <c r="L4778" t="s">
        <v>23</v>
      </c>
      <c r="M4778">
        <v>114</v>
      </c>
      <c r="N4778">
        <f>Table1[[#This Row],[Basic Salary]]+Table1[[#This Row],[Bonus]]</f>
        <v>44611</v>
      </c>
      <c r="O4778" s="2">
        <f>Table1[[#This Row],[Bonus]]/Table1[[#This Row],[Basic Salary]]</f>
        <v>0.33537881282365972</v>
      </c>
      <c r="P4778">
        <f ca="1">DATEDIF(Table1[[#This Row],[Date of Birth]],TODAY(),"Y")</f>
        <v>25</v>
      </c>
      <c r="Q4778">
        <f ca="1">DATEDIF(Table1[[#This Row],[Joining Date]],TODAY(),"Y")</f>
        <v>7</v>
      </c>
      <c r="R4778" t="str">
        <f ca="1">IF(YEAR(Table1[[#This Row],[Joining Date]])=YEAR(TODAY()),"Yes","No")</f>
        <v>No</v>
      </c>
      <c r="S4778" t="str">
        <f ca="1">IF(Table1[[#This Row],[Experience]]&gt;5,"Yes","No")</f>
        <v>Yes</v>
      </c>
      <c r="T4778" t="str">
        <f>TEXT(Table1[[#This Row],[Joining Date]],"mmmm")</f>
        <v>October</v>
      </c>
      <c r="U4778" t="str">
        <f>TEXT(Table1[[#This Row],[Joining Date]],"yyyy")</f>
        <v>2018</v>
      </c>
      <c r="V4778" s="5">
        <f ca="1">TODAY()-Table1[[#This Row],[Joining Date]]</f>
        <v>2835</v>
      </c>
      <c r="W4778" t="str">
        <f>LEFT(Table1[[#This Row],[Employee Name]],FIND(" ",Table1[[#This Row],[Employee Name]])-1)</f>
        <v>Tarun</v>
      </c>
      <c r="X4778" t="str">
        <f>RIGHT(Table1[[#This Row],[Employee Name]],LEN(Table1[[#This Row],[Employee Name]])-FIND(" ",Table1[[#This Row],[Employee Name]]))</f>
        <v>Verma</v>
      </c>
      <c r="Y4778" t="str">
        <f>Table1[[#This Row],[Department]]&amp;"-"&amp;Table1[[#This Row],[Employee ID]]</f>
        <v>IT-E04301</v>
      </c>
      <c r="Z4778" t="str">
        <f>LEFT(Table1[[#This Row],[Department]],3)</f>
        <v>IT</v>
      </c>
      <c r="AA4778" t="str">
        <f>_xlfn.XLOOKUP(Table1[[#This Row],[Manager ID]],MANAGERS!A:A,MANAGERS!B:B)</f>
        <v>Manager_14</v>
      </c>
      <c r="AB4778" t="str" cm="1">
        <f t="array" ref="AB4778">_xlfn.XLOOKUP(Table1[[#This Row],[Manager ID]],Table2[[#All],[Manager ID]],Table2[[#All],[Department Head]])</f>
        <v>Marketing</v>
      </c>
      <c r="AC4778" s="2">
        <f>_xlfn.XLOOKUP(Table1[[#This Row],[City]],L:L,O:O)</f>
        <v>0.23486488519629886</v>
      </c>
      <c r="AD4778" t="str" cm="1">
        <f t="array" ref="AD4778">_xlfn.IFS(Table1[[#This Row],[Performance Score]]&gt;=90,"Excellent",Table1[[#This Row],[Performance Score]]&gt;=75,"Good",Table1[[#This Row],[Performance Score]]&gt;=60,"Average",Table1[[#This Row],[Performance Score]]&lt;=60,"Need Improvement")</f>
        <v>Need Improvement</v>
      </c>
      <c r="AE4778" t="str">
        <f>IF(AND(Table1[[#This Row],[Attendance %]]&gt;=80,(Table1[[#This Row],[Performance Score]]&gt;=80)),"Eligible","Not Eligible")</f>
        <v>Not Eligible</v>
      </c>
      <c r="AF4778" t="str">
        <f>IF(Table1[[#This Row],[Performance Score]]&gt;=80,"High Performer","Low Performer")</f>
        <v>Low Performer</v>
      </c>
      <c r="AG4778" t="str" cm="1">
        <f t="array" aca="1" ref="AG4778" ca="1">_xlfn.IFS(Table1[[#This Row],[Experience]]&lt;=3,"Junior",Table1[[#This Row],[Experience]]&lt;=7,"Mid Level",Table1[[#This Row],[Experience]]&gt;=7,"Senior")</f>
        <v>Mid Level</v>
      </c>
      <c r="AH4778" t="str">
        <f>IF(Table1[[#This Row],[Attendance %]]&gt;75,"OK","Below 75")</f>
        <v>OK</v>
      </c>
      <c r="AI4778" t="b">
        <f>ISBLANK(Table1[[#This Row],[Employee ID]])</f>
        <v>0</v>
      </c>
      <c r="AJ4778" t="b">
        <f>ISNUMBER(Table1[[#This Row],[Total Salary  ]])</f>
        <v>1</v>
      </c>
      <c r="AK4778" t="str">
        <f>IFERROR(_xlfn.XLOOKUP(Table1[[#This Row],[Manager ID]],MANAGERS!A:A,MANAGERS!B:B),"Not Found")</f>
        <v>Manager_14</v>
      </c>
    </row>
    <row r="4779" spans="1:37" x14ac:dyDescent="0.2">
      <c r="A4779" t="s">
        <v>1812</v>
      </c>
      <c r="B4779" t="s">
        <v>89</v>
      </c>
      <c r="C4779" t="s">
        <v>21</v>
      </c>
      <c r="D4779" t="s">
        <v>81</v>
      </c>
      <c r="E4779" t="s">
        <v>26</v>
      </c>
      <c r="F4779" s="1">
        <v>42205</v>
      </c>
      <c r="G4779" s="1">
        <v>33351</v>
      </c>
      <c r="H4779">
        <v>25400</v>
      </c>
      <c r="I4779">
        <v>19198</v>
      </c>
      <c r="J4779">
        <v>89</v>
      </c>
      <c r="K4779">
        <v>50</v>
      </c>
      <c r="L4779" t="s">
        <v>53</v>
      </c>
      <c r="M4779">
        <v>102</v>
      </c>
      <c r="N4779">
        <f>Table1[[#This Row],[Basic Salary]]+Table1[[#This Row],[Bonus]]</f>
        <v>44598</v>
      </c>
      <c r="O4779" s="2">
        <f>Table1[[#This Row],[Bonus]]/Table1[[#This Row],[Basic Salary]]</f>
        <v>0.75582677165354328</v>
      </c>
      <c r="P4779">
        <f ca="1">DATEDIF(Table1[[#This Row],[Date of Birth]],TODAY(),"Y")</f>
        <v>35</v>
      </c>
      <c r="Q4779">
        <f ca="1">DATEDIF(Table1[[#This Row],[Joining Date]],TODAY(),"Y")</f>
        <v>11</v>
      </c>
      <c r="R4779" t="str">
        <f ca="1">IF(YEAR(Table1[[#This Row],[Joining Date]])=YEAR(TODAY()),"Yes","No")</f>
        <v>No</v>
      </c>
      <c r="S4779" t="str">
        <f ca="1">IF(Table1[[#This Row],[Experience]]&gt;5,"Yes","No")</f>
        <v>Yes</v>
      </c>
      <c r="T4779" t="str">
        <f>TEXT(Table1[[#This Row],[Joining Date]],"mmmm")</f>
        <v>July</v>
      </c>
      <c r="U4779" t="str">
        <f>TEXT(Table1[[#This Row],[Joining Date]],"yyyy")</f>
        <v>2015</v>
      </c>
      <c r="V4779" s="5">
        <f ca="1">TODAY()-Table1[[#This Row],[Joining Date]]</f>
        <v>4034</v>
      </c>
      <c r="W4779" t="str">
        <f>LEFT(Table1[[#This Row],[Employee Name]],FIND(" ",Table1[[#This Row],[Employee Name]])-1)</f>
        <v>Tarun</v>
      </c>
      <c r="X4779" t="str">
        <f>RIGHT(Table1[[#This Row],[Employee Name]],LEN(Table1[[#This Row],[Employee Name]])-FIND(" ",Table1[[#This Row],[Employee Name]]))</f>
        <v>Verma</v>
      </c>
      <c r="Y4779" t="str">
        <f>Table1[[#This Row],[Department]]&amp;"-"&amp;Table1[[#This Row],[Employee ID]]</f>
        <v>Sales-E01756</v>
      </c>
      <c r="Z4779" t="str">
        <f>LEFT(Table1[[#This Row],[Department]],3)</f>
        <v>Sal</v>
      </c>
      <c r="AA4779" t="str">
        <f>_xlfn.XLOOKUP(Table1[[#This Row],[Manager ID]],MANAGERS!A:A,MANAGERS!B:B)</f>
        <v>Manager_2</v>
      </c>
      <c r="AB4779" t="str" cm="1">
        <f t="array" ref="AB4779">_xlfn.XLOOKUP(Table1[[#This Row],[Manager ID]],Table2[[#All],[Manager ID]],Table2[[#All],[Department Head]])</f>
        <v>Sales</v>
      </c>
      <c r="AC4779" s="2">
        <f>_xlfn.XLOOKUP(Table1[[#This Row],[City]],L:L,O:O)</f>
        <v>0.23685887225230964</v>
      </c>
      <c r="AD4779" t="str" cm="1">
        <f t="array" ref="AD4779">_xlfn.IFS(Table1[[#This Row],[Performance Score]]&gt;=90,"Excellent",Table1[[#This Row],[Performance Score]]&gt;=75,"Good",Table1[[#This Row],[Performance Score]]&gt;=60,"Average",Table1[[#This Row],[Performance Score]]&lt;=60,"Need Improvement")</f>
        <v>Need Improvement</v>
      </c>
      <c r="AE4779" t="str">
        <f>IF(AND(Table1[[#This Row],[Attendance %]]&gt;=80,(Table1[[#This Row],[Performance Score]]&gt;=80)),"Eligible","Not Eligible")</f>
        <v>Not Eligible</v>
      </c>
      <c r="AF4779" t="str">
        <f>IF(Table1[[#This Row],[Performance Score]]&gt;=80,"High Performer","Low Performer")</f>
        <v>Low Performer</v>
      </c>
      <c r="AG4779" t="str" cm="1">
        <f t="array" aca="1" ref="AG4779" ca="1">_xlfn.IFS(Table1[[#This Row],[Experience]]&lt;=3,"Junior",Table1[[#This Row],[Experience]]&lt;=7,"Mid Level",Table1[[#This Row],[Experience]]&gt;=7,"Senior")</f>
        <v>Senior</v>
      </c>
      <c r="AH4779" t="str">
        <f>IF(Table1[[#This Row],[Attendance %]]&gt;75,"OK","Below 75")</f>
        <v>OK</v>
      </c>
      <c r="AI4779" t="b">
        <f>ISBLANK(Table1[[#This Row],[Employee ID]])</f>
        <v>0</v>
      </c>
      <c r="AJ4779" t="b">
        <f>ISNUMBER(Table1[[#This Row],[Total Salary  ]])</f>
        <v>1</v>
      </c>
      <c r="AK4779" t="str">
        <f>IFERROR(_xlfn.XLOOKUP(Table1[[#This Row],[Manager ID]],MANAGERS!A:A,MANAGERS!B:B),"Not Found")</f>
        <v>Manager_2</v>
      </c>
    </row>
    <row r="4780" spans="1:37" x14ac:dyDescent="0.2">
      <c r="A4780" t="s">
        <v>4584</v>
      </c>
      <c r="B4780" t="s">
        <v>36</v>
      </c>
      <c r="C4780" t="s">
        <v>15</v>
      </c>
      <c r="D4780" t="s">
        <v>46</v>
      </c>
      <c r="E4780" t="s">
        <v>26</v>
      </c>
      <c r="F4780" s="1">
        <v>45039</v>
      </c>
      <c r="G4780" s="1">
        <v>40660</v>
      </c>
      <c r="H4780">
        <v>28150</v>
      </c>
      <c r="I4780">
        <v>16442</v>
      </c>
      <c r="J4780">
        <v>65</v>
      </c>
      <c r="K4780">
        <v>91</v>
      </c>
      <c r="L4780" t="s">
        <v>37</v>
      </c>
      <c r="M4780">
        <v>102</v>
      </c>
      <c r="N4780">
        <f>Table1[[#This Row],[Basic Salary]]+Table1[[#This Row],[Bonus]]</f>
        <v>44592</v>
      </c>
      <c r="O4780" s="2">
        <f>Table1[[#This Row],[Bonus]]/Table1[[#This Row],[Basic Salary]]</f>
        <v>0.58408525754884544</v>
      </c>
      <c r="P4780">
        <f ca="1">DATEDIF(Table1[[#This Row],[Date of Birth]],TODAY(),"Y")</f>
        <v>15</v>
      </c>
      <c r="Q4780">
        <f ca="1">DATEDIF(Table1[[#This Row],[Joining Date]],TODAY(),"Y")</f>
        <v>3</v>
      </c>
      <c r="R4780" t="str">
        <f ca="1">IF(YEAR(Table1[[#This Row],[Joining Date]])=YEAR(TODAY()),"Yes","No")</f>
        <v>No</v>
      </c>
      <c r="S4780" t="str">
        <f ca="1">IF(Table1[[#This Row],[Experience]]&gt;5,"Yes","No")</f>
        <v>No</v>
      </c>
      <c r="T4780" t="str">
        <f>TEXT(Table1[[#This Row],[Joining Date]],"mmmm")</f>
        <v>April</v>
      </c>
      <c r="U4780" t="str">
        <f>TEXT(Table1[[#This Row],[Joining Date]],"yyyy")</f>
        <v>2023</v>
      </c>
      <c r="V4780" s="5">
        <f ca="1">TODAY()-Table1[[#This Row],[Joining Date]]</f>
        <v>1200</v>
      </c>
      <c r="W4780" t="str">
        <f>LEFT(Table1[[#This Row],[Employee Name]],FIND(" ",Table1[[#This Row],[Employee Name]])-1)</f>
        <v>Meera</v>
      </c>
      <c r="X4780" t="str">
        <f>RIGHT(Table1[[#This Row],[Employee Name]],LEN(Table1[[#This Row],[Employee Name]])-FIND(" ",Table1[[#This Row],[Employee Name]]))</f>
        <v>Joshi</v>
      </c>
      <c r="Y4780" t="str">
        <f>Table1[[#This Row],[Department]]&amp;"-"&amp;Table1[[#This Row],[Employee ID]]</f>
        <v>Support-E04528</v>
      </c>
      <c r="Z4780" t="str">
        <f>LEFT(Table1[[#This Row],[Department]],3)</f>
        <v>Sup</v>
      </c>
      <c r="AA4780" t="str">
        <f>_xlfn.XLOOKUP(Table1[[#This Row],[Manager ID]],MANAGERS!A:A,MANAGERS!B:B)</f>
        <v>Manager_2</v>
      </c>
      <c r="AB4780" t="str" cm="1">
        <f t="array" ref="AB4780">_xlfn.XLOOKUP(Table1[[#This Row],[Manager ID]],Table2[[#All],[Manager ID]],Table2[[#All],[Department Head]])</f>
        <v>Sales</v>
      </c>
      <c r="AC4780" s="2">
        <f>_xlfn.XLOOKUP(Table1[[#This Row],[City]],L:L,O:O)</f>
        <v>0.24036902712549932</v>
      </c>
      <c r="AD4780" t="str" cm="1">
        <f t="array" ref="AD4780">_xlfn.IFS(Table1[[#This Row],[Performance Score]]&gt;=90,"Excellent",Table1[[#This Row],[Performance Score]]&gt;=75,"Good",Table1[[#This Row],[Performance Score]]&gt;=60,"Average",Table1[[#This Row],[Performance Score]]&lt;=60,"Need Improvement")</f>
        <v>Excellent</v>
      </c>
      <c r="AE4780" t="str">
        <f>IF(AND(Table1[[#This Row],[Attendance %]]&gt;=80,(Table1[[#This Row],[Performance Score]]&gt;=80)),"Eligible","Not Eligible")</f>
        <v>Not Eligible</v>
      </c>
      <c r="AF4780" t="str">
        <f>IF(Table1[[#This Row],[Performance Score]]&gt;=80,"High Performer","Low Performer")</f>
        <v>High Performer</v>
      </c>
      <c r="AG4780" t="str" cm="1">
        <f t="array" aca="1" ref="AG4780" ca="1">_xlfn.IFS(Table1[[#This Row],[Experience]]&lt;=3,"Junior",Table1[[#This Row],[Experience]]&lt;=7,"Mid Level",Table1[[#This Row],[Experience]]&gt;=7,"Senior")</f>
        <v>Junior</v>
      </c>
      <c r="AH4780" t="str">
        <f>IF(Table1[[#This Row],[Attendance %]]&gt;75,"OK","Below 75")</f>
        <v>Below 75</v>
      </c>
      <c r="AI4780" t="b">
        <f>ISBLANK(Table1[[#This Row],[Employee ID]])</f>
        <v>0</v>
      </c>
      <c r="AJ4780" t="b">
        <f>ISNUMBER(Table1[[#This Row],[Total Salary  ]])</f>
        <v>1</v>
      </c>
      <c r="AK4780" t="str">
        <f>IFERROR(_xlfn.XLOOKUP(Table1[[#This Row],[Manager ID]],MANAGERS!A:A,MANAGERS!B:B),"Not Found")</f>
        <v>Manager_2</v>
      </c>
    </row>
    <row r="4781" spans="1:37" x14ac:dyDescent="0.2">
      <c r="A4781" t="s">
        <v>3520</v>
      </c>
      <c r="B4781" t="s">
        <v>29</v>
      </c>
      <c r="C4781" t="s">
        <v>21</v>
      </c>
      <c r="D4781" t="s">
        <v>43</v>
      </c>
      <c r="E4781" t="s">
        <v>51</v>
      </c>
      <c r="F4781" s="1">
        <v>42147</v>
      </c>
      <c r="G4781" s="1">
        <v>37667</v>
      </c>
      <c r="H4781">
        <v>32643</v>
      </c>
      <c r="I4781">
        <v>11928</v>
      </c>
      <c r="J4781">
        <v>81</v>
      </c>
      <c r="K4781">
        <v>72</v>
      </c>
      <c r="L4781" t="s">
        <v>27</v>
      </c>
      <c r="M4781">
        <v>106</v>
      </c>
      <c r="N4781">
        <f>Table1[[#This Row],[Basic Salary]]+Table1[[#This Row],[Bonus]]</f>
        <v>44571</v>
      </c>
      <c r="O4781" s="2">
        <f>Table1[[#This Row],[Bonus]]/Table1[[#This Row],[Basic Salary]]</f>
        <v>0.36540759121404282</v>
      </c>
      <c r="P4781">
        <f ca="1">DATEDIF(Table1[[#This Row],[Date of Birth]],TODAY(),"Y")</f>
        <v>23</v>
      </c>
      <c r="Q4781">
        <f ca="1">DATEDIF(Table1[[#This Row],[Joining Date]],TODAY(),"Y")</f>
        <v>11</v>
      </c>
      <c r="R4781" t="str">
        <f ca="1">IF(YEAR(Table1[[#This Row],[Joining Date]])=YEAR(TODAY()),"Yes","No")</f>
        <v>No</v>
      </c>
      <c r="S4781" t="str">
        <f ca="1">IF(Table1[[#This Row],[Experience]]&gt;5,"Yes","No")</f>
        <v>Yes</v>
      </c>
      <c r="T4781" t="str">
        <f>TEXT(Table1[[#This Row],[Joining Date]],"mmmm")</f>
        <v>May</v>
      </c>
      <c r="U4781" t="str">
        <f>TEXT(Table1[[#This Row],[Joining Date]],"yyyy")</f>
        <v>2015</v>
      </c>
      <c r="V4781" s="5">
        <f ca="1">TODAY()-Table1[[#This Row],[Joining Date]]</f>
        <v>4092</v>
      </c>
      <c r="W4781" t="str">
        <f>LEFT(Table1[[#This Row],[Employee Name]],FIND(" ",Table1[[#This Row],[Employee Name]])-1)</f>
        <v>Vikram</v>
      </c>
      <c r="X4781" t="str">
        <f>RIGHT(Table1[[#This Row],[Employee Name]],LEN(Table1[[#This Row],[Employee Name]])-FIND(" ",Table1[[#This Row],[Employee Name]]))</f>
        <v>Singh</v>
      </c>
      <c r="Y4781" t="str">
        <f>Table1[[#This Row],[Department]]&amp;"-"&amp;Table1[[#This Row],[Employee ID]]</f>
        <v>Operations-E03464</v>
      </c>
      <c r="Z4781" t="str">
        <f>LEFT(Table1[[#This Row],[Department]],3)</f>
        <v>Ope</v>
      </c>
      <c r="AA4781" t="str">
        <f>_xlfn.XLOOKUP(Table1[[#This Row],[Manager ID]],MANAGERS!A:A,MANAGERS!B:B)</f>
        <v>Manager_6</v>
      </c>
      <c r="AB4781" t="str" cm="1">
        <f t="array" ref="AB4781">_xlfn.XLOOKUP(Table1[[#This Row],[Manager ID]],Table2[[#All],[Manager ID]],Table2[[#All],[Department Head]])</f>
        <v>HR</v>
      </c>
      <c r="AC4781" s="2">
        <f>_xlfn.XLOOKUP(Table1[[#This Row],[City]],L:L,O:O)</f>
        <v>0.23674293405114402</v>
      </c>
      <c r="AD4781" t="str" cm="1">
        <f t="array" ref="AD4781">_xlfn.IFS(Table1[[#This Row],[Performance Score]]&gt;=90,"Excellent",Table1[[#This Row],[Performance Score]]&gt;=75,"Good",Table1[[#This Row],[Performance Score]]&gt;=60,"Average",Table1[[#This Row],[Performance Score]]&lt;=60,"Need Improvement")</f>
        <v>Average</v>
      </c>
      <c r="AE4781" t="str">
        <f>IF(AND(Table1[[#This Row],[Attendance %]]&gt;=80,(Table1[[#This Row],[Performance Score]]&gt;=80)),"Eligible","Not Eligible")</f>
        <v>Not Eligible</v>
      </c>
      <c r="AF4781" t="str">
        <f>IF(Table1[[#This Row],[Performance Score]]&gt;=80,"High Performer","Low Performer")</f>
        <v>Low Performer</v>
      </c>
      <c r="AG4781" t="str" cm="1">
        <f t="array" aca="1" ref="AG4781" ca="1">_xlfn.IFS(Table1[[#This Row],[Experience]]&lt;=3,"Junior",Table1[[#This Row],[Experience]]&lt;=7,"Mid Level",Table1[[#This Row],[Experience]]&gt;=7,"Senior")</f>
        <v>Senior</v>
      </c>
      <c r="AH4781" t="str">
        <f>IF(Table1[[#This Row],[Attendance %]]&gt;75,"OK","Below 75")</f>
        <v>OK</v>
      </c>
      <c r="AI4781" t="b">
        <f>ISBLANK(Table1[[#This Row],[Employee ID]])</f>
        <v>0</v>
      </c>
      <c r="AJ4781" t="b">
        <f>ISNUMBER(Table1[[#This Row],[Total Salary  ]])</f>
        <v>1</v>
      </c>
      <c r="AK4781" t="str">
        <f>IFERROR(_xlfn.XLOOKUP(Table1[[#This Row],[Manager ID]],MANAGERS!A:A,MANAGERS!B:B),"Not Found")</f>
        <v>Manager_6</v>
      </c>
    </row>
    <row r="4782" spans="1:37" x14ac:dyDescent="0.2">
      <c r="A4782" t="s">
        <v>4047</v>
      </c>
      <c r="B4782" t="s">
        <v>89</v>
      </c>
      <c r="C4782" t="s">
        <v>21</v>
      </c>
      <c r="D4782" t="s">
        <v>25</v>
      </c>
      <c r="E4782" t="s">
        <v>22</v>
      </c>
      <c r="F4782" s="1">
        <v>44813</v>
      </c>
      <c r="G4782" s="1">
        <v>35680</v>
      </c>
      <c r="H4782">
        <v>32441</v>
      </c>
      <c r="I4782">
        <v>12130</v>
      </c>
      <c r="J4782">
        <v>68</v>
      </c>
      <c r="K4782">
        <v>63</v>
      </c>
      <c r="L4782" t="s">
        <v>53</v>
      </c>
      <c r="M4782">
        <v>108</v>
      </c>
      <c r="N4782">
        <f>Table1[[#This Row],[Basic Salary]]+Table1[[#This Row],[Bonus]]</f>
        <v>44571</v>
      </c>
      <c r="O4782" s="2">
        <f>Table1[[#This Row],[Bonus]]/Table1[[#This Row],[Basic Salary]]</f>
        <v>0.37390955889152616</v>
      </c>
      <c r="P4782">
        <f ca="1">DATEDIF(Table1[[#This Row],[Date of Birth]],TODAY(),"Y")</f>
        <v>28</v>
      </c>
      <c r="Q4782">
        <f ca="1">DATEDIF(Table1[[#This Row],[Joining Date]],TODAY(),"Y")</f>
        <v>3</v>
      </c>
      <c r="R4782" t="str">
        <f ca="1">IF(YEAR(Table1[[#This Row],[Joining Date]])=YEAR(TODAY()),"Yes","No")</f>
        <v>No</v>
      </c>
      <c r="S4782" t="str">
        <f ca="1">IF(Table1[[#This Row],[Experience]]&gt;5,"Yes","No")</f>
        <v>No</v>
      </c>
      <c r="T4782" t="str">
        <f>TEXT(Table1[[#This Row],[Joining Date]],"mmmm")</f>
        <v>September</v>
      </c>
      <c r="U4782" t="str">
        <f>TEXT(Table1[[#This Row],[Joining Date]],"yyyy")</f>
        <v>2022</v>
      </c>
      <c r="V4782" s="5">
        <f ca="1">TODAY()-Table1[[#This Row],[Joining Date]]</f>
        <v>1426</v>
      </c>
      <c r="W4782" t="str">
        <f>LEFT(Table1[[#This Row],[Employee Name]],FIND(" ",Table1[[#This Row],[Employee Name]])-1)</f>
        <v>Tarun</v>
      </c>
      <c r="X4782" t="str">
        <f>RIGHT(Table1[[#This Row],[Employee Name]],LEN(Table1[[#This Row],[Employee Name]])-FIND(" ",Table1[[#This Row],[Employee Name]]))</f>
        <v>Verma</v>
      </c>
      <c r="Y4782" t="str">
        <f>Table1[[#This Row],[Department]]&amp;"-"&amp;Table1[[#This Row],[Employee ID]]</f>
        <v>Finance-E03991</v>
      </c>
      <c r="Z4782" t="str">
        <f>LEFT(Table1[[#This Row],[Department]],3)</f>
        <v>Fin</v>
      </c>
      <c r="AA4782" t="str">
        <f>_xlfn.XLOOKUP(Table1[[#This Row],[Manager ID]],MANAGERS!A:A,MANAGERS!B:B)</f>
        <v>Manager_8</v>
      </c>
      <c r="AB4782" t="str" cm="1">
        <f t="array" ref="AB4782">_xlfn.XLOOKUP(Table1[[#This Row],[Manager ID]],Table2[[#All],[Manager ID]],Table2[[#All],[Department Head]])</f>
        <v>Sales</v>
      </c>
      <c r="AC4782" s="2">
        <f>_xlfn.XLOOKUP(Table1[[#This Row],[City]],L:L,O:O)</f>
        <v>0.23685887225230964</v>
      </c>
      <c r="AD4782" t="str" cm="1">
        <f t="array" ref="AD4782">_xlfn.IFS(Table1[[#This Row],[Performance Score]]&gt;=90,"Excellent",Table1[[#This Row],[Performance Score]]&gt;=75,"Good",Table1[[#This Row],[Performance Score]]&gt;=60,"Average",Table1[[#This Row],[Performance Score]]&lt;=60,"Need Improvement")</f>
        <v>Average</v>
      </c>
      <c r="AE4782" t="str">
        <f>IF(AND(Table1[[#This Row],[Attendance %]]&gt;=80,(Table1[[#This Row],[Performance Score]]&gt;=80)),"Eligible","Not Eligible")</f>
        <v>Not Eligible</v>
      </c>
      <c r="AF4782" t="str">
        <f>IF(Table1[[#This Row],[Performance Score]]&gt;=80,"High Performer","Low Performer")</f>
        <v>Low Performer</v>
      </c>
      <c r="AG4782" t="str" cm="1">
        <f t="array" aca="1" ref="AG4782" ca="1">_xlfn.IFS(Table1[[#This Row],[Experience]]&lt;=3,"Junior",Table1[[#This Row],[Experience]]&lt;=7,"Mid Level",Table1[[#This Row],[Experience]]&gt;=7,"Senior")</f>
        <v>Junior</v>
      </c>
      <c r="AH4782" t="str">
        <f>IF(Table1[[#This Row],[Attendance %]]&gt;75,"OK","Below 75")</f>
        <v>Below 75</v>
      </c>
      <c r="AI4782" t="b">
        <f>ISBLANK(Table1[[#This Row],[Employee ID]])</f>
        <v>0</v>
      </c>
      <c r="AJ4782" t="b">
        <f>ISNUMBER(Table1[[#This Row],[Total Salary  ]])</f>
        <v>1</v>
      </c>
      <c r="AK4782" t="str">
        <f>IFERROR(_xlfn.XLOOKUP(Table1[[#This Row],[Manager ID]],MANAGERS!A:A,MANAGERS!B:B),"Not Found")</f>
        <v>Manager_8</v>
      </c>
    </row>
    <row r="4783" spans="1:37" x14ac:dyDescent="0.2">
      <c r="A4783" t="s">
        <v>2079</v>
      </c>
      <c r="B4783" t="s">
        <v>89</v>
      </c>
      <c r="C4783" t="s">
        <v>15</v>
      </c>
      <c r="D4783" t="s">
        <v>40</v>
      </c>
      <c r="E4783" t="s">
        <v>17</v>
      </c>
      <c r="F4783" s="1">
        <v>45217</v>
      </c>
      <c r="G4783" s="1">
        <v>38272</v>
      </c>
      <c r="H4783">
        <v>39044</v>
      </c>
      <c r="I4783">
        <v>5510</v>
      </c>
      <c r="J4783">
        <v>80</v>
      </c>
      <c r="K4783">
        <v>55</v>
      </c>
      <c r="L4783" t="s">
        <v>18</v>
      </c>
      <c r="M4783">
        <v>120</v>
      </c>
      <c r="N4783">
        <f>Table1[[#This Row],[Basic Salary]]+Table1[[#This Row],[Bonus]]</f>
        <v>44554</v>
      </c>
      <c r="O4783" s="2">
        <f>Table1[[#This Row],[Bonus]]/Table1[[#This Row],[Basic Salary]]</f>
        <v>0.14112283577502305</v>
      </c>
      <c r="P4783">
        <f ca="1">DATEDIF(Table1[[#This Row],[Date of Birth]],TODAY(),"Y")</f>
        <v>21</v>
      </c>
      <c r="Q4783">
        <f ca="1">DATEDIF(Table1[[#This Row],[Joining Date]],TODAY(),"Y")</f>
        <v>2</v>
      </c>
      <c r="R4783" t="str">
        <f ca="1">IF(YEAR(Table1[[#This Row],[Joining Date]])=YEAR(TODAY()),"Yes","No")</f>
        <v>No</v>
      </c>
      <c r="S4783" t="str">
        <f ca="1">IF(Table1[[#This Row],[Experience]]&gt;5,"Yes","No")</f>
        <v>No</v>
      </c>
      <c r="T4783" t="str">
        <f>TEXT(Table1[[#This Row],[Joining Date]],"mmmm")</f>
        <v>October</v>
      </c>
      <c r="U4783" t="str">
        <f>TEXT(Table1[[#This Row],[Joining Date]],"yyyy")</f>
        <v>2023</v>
      </c>
      <c r="V4783" s="5">
        <f ca="1">TODAY()-Table1[[#This Row],[Joining Date]]</f>
        <v>1022</v>
      </c>
      <c r="W4783" t="str">
        <f>LEFT(Table1[[#This Row],[Employee Name]],FIND(" ",Table1[[#This Row],[Employee Name]])-1)</f>
        <v>Tarun</v>
      </c>
      <c r="X4783" t="str">
        <f>RIGHT(Table1[[#This Row],[Employee Name]],LEN(Table1[[#This Row],[Employee Name]])-FIND(" ",Table1[[#This Row],[Employee Name]]))</f>
        <v>Verma</v>
      </c>
      <c r="Y4783" t="str">
        <f>Table1[[#This Row],[Department]]&amp;"-"&amp;Table1[[#This Row],[Employee ID]]</f>
        <v>IT-E02023</v>
      </c>
      <c r="Z4783" t="str">
        <f>LEFT(Table1[[#This Row],[Department]],3)</f>
        <v>IT</v>
      </c>
      <c r="AA4783" t="str">
        <f>_xlfn.XLOOKUP(Table1[[#This Row],[Manager ID]],MANAGERS!A:A,MANAGERS!B:B)</f>
        <v>Manager_20</v>
      </c>
      <c r="AB4783" t="str" cm="1">
        <f t="array" ref="AB4783">_xlfn.XLOOKUP(Table1[[#This Row],[Manager ID]],Table2[[#All],[Manager ID]],Table2[[#All],[Department Head]])</f>
        <v>Operations</v>
      </c>
      <c r="AC4783" s="2">
        <f>_xlfn.XLOOKUP(Table1[[#This Row],[City]],L:L,O:O)</f>
        <v>0.21356479274849693</v>
      </c>
      <c r="AD4783" t="str" cm="1">
        <f t="array" ref="AD4783">_xlfn.IFS(Table1[[#This Row],[Performance Score]]&gt;=90,"Excellent",Table1[[#This Row],[Performance Score]]&gt;=75,"Good",Table1[[#This Row],[Performance Score]]&gt;=60,"Average",Table1[[#This Row],[Performance Score]]&lt;=60,"Need Improvement")</f>
        <v>Need Improvement</v>
      </c>
      <c r="AE4783" t="str">
        <f>IF(AND(Table1[[#This Row],[Attendance %]]&gt;=80,(Table1[[#This Row],[Performance Score]]&gt;=80)),"Eligible","Not Eligible")</f>
        <v>Not Eligible</v>
      </c>
      <c r="AF4783" t="str">
        <f>IF(Table1[[#This Row],[Performance Score]]&gt;=80,"High Performer","Low Performer")</f>
        <v>Low Performer</v>
      </c>
      <c r="AG4783" t="str" cm="1">
        <f t="array" aca="1" ref="AG4783" ca="1">_xlfn.IFS(Table1[[#This Row],[Experience]]&lt;=3,"Junior",Table1[[#This Row],[Experience]]&lt;=7,"Mid Level",Table1[[#This Row],[Experience]]&gt;=7,"Senior")</f>
        <v>Junior</v>
      </c>
      <c r="AH4783" t="str">
        <f>IF(Table1[[#This Row],[Attendance %]]&gt;75,"OK","Below 75")</f>
        <v>OK</v>
      </c>
      <c r="AI4783" t="b">
        <f>ISBLANK(Table1[[#This Row],[Employee ID]])</f>
        <v>0</v>
      </c>
      <c r="AJ4783" t="b">
        <f>ISNUMBER(Table1[[#This Row],[Total Salary  ]])</f>
        <v>1</v>
      </c>
      <c r="AK4783" t="str">
        <f>IFERROR(_xlfn.XLOOKUP(Table1[[#This Row],[Manager ID]],MANAGERS!A:A,MANAGERS!B:B),"Not Found")</f>
        <v>Manager_20</v>
      </c>
    </row>
    <row r="4784" spans="1:37" x14ac:dyDescent="0.2">
      <c r="A4784" t="s">
        <v>3896</v>
      </c>
      <c r="B4784" t="s">
        <v>48</v>
      </c>
      <c r="C4784" t="s">
        <v>21</v>
      </c>
      <c r="D4784" t="s">
        <v>43</v>
      </c>
      <c r="E4784" t="s">
        <v>51</v>
      </c>
      <c r="F4784" s="1">
        <v>42139</v>
      </c>
      <c r="G4784" s="1">
        <v>34399</v>
      </c>
      <c r="H4784">
        <v>37914</v>
      </c>
      <c r="I4784">
        <v>6635</v>
      </c>
      <c r="J4784">
        <v>98</v>
      </c>
      <c r="K4784">
        <v>54</v>
      </c>
      <c r="L4784" t="s">
        <v>37</v>
      </c>
      <c r="M4784">
        <v>110</v>
      </c>
      <c r="N4784">
        <f>Table1[[#This Row],[Basic Salary]]+Table1[[#This Row],[Bonus]]</f>
        <v>44549</v>
      </c>
      <c r="O4784" s="2">
        <f>Table1[[#This Row],[Bonus]]/Table1[[#This Row],[Basic Salary]]</f>
        <v>0.17500131877406763</v>
      </c>
      <c r="P4784">
        <f ca="1">DATEDIF(Table1[[#This Row],[Date of Birth]],TODAY(),"Y")</f>
        <v>32</v>
      </c>
      <c r="Q4784">
        <f ca="1">DATEDIF(Table1[[#This Row],[Joining Date]],TODAY(),"Y")</f>
        <v>11</v>
      </c>
      <c r="R4784" t="str">
        <f ca="1">IF(YEAR(Table1[[#This Row],[Joining Date]])=YEAR(TODAY()),"Yes","No")</f>
        <v>No</v>
      </c>
      <c r="S4784" t="str">
        <f ca="1">IF(Table1[[#This Row],[Experience]]&gt;5,"Yes","No")</f>
        <v>Yes</v>
      </c>
      <c r="T4784" t="str">
        <f>TEXT(Table1[[#This Row],[Joining Date]],"mmmm")</f>
        <v>May</v>
      </c>
      <c r="U4784" t="str">
        <f>TEXT(Table1[[#This Row],[Joining Date]],"yyyy")</f>
        <v>2015</v>
      </c>
      <c r="V4784" s="5">
        <f ca="1">TODAY()-Table1[[#This Row],[Joining Date]]</f>
        <v>4100</v>
      </c>
      <c r="W4784" t="str">
        <f>LEFT(Table1[[#This Row],[Employee Name]],FIND(" ",Table1[[#This Row],[Employee Name]])-1)</f>
        <v>Aditya</v>
      </c>
      <c r="X4784" t="str">
        <f>RIGHT(Table1[[#This Row],[Employee Name]],LEN(Table1[[#This Row],[Employee Name]])-FIND(" ",Table1[[#This Row],[Employee Name]]))</f>
        <v>Kapoor</v>
      </c>
      <c r="Y4784" t="str">
        <f>Table1[[#This Row],[Department]]&amp;"-"&amp;Table1[[#This Row],[Employee ID]]</f>
        <v>Operations-E03840</v>
      </c>
      <c r="Z4784" t="str">
        <f>LEFT(Table1[[#This Row],[Department]],3)</f>
        <v>Ope</v>
      </c>
      <c r="AA4784" t="str">
        <f>_xlfn.XLOOKUP(Table1[[#This Row],[Manager ID]],MANAGERS!A:A,MANAGERS!B:B)</f>
        <v>Manager_10</v>
      </c>
      <c r="AB4784" t="str" cm="1">
        <f t="array" ref="AB4784">_xlfn.XLOOKUP(Table1[[#This Row],[Manager ID]],Table2[[#All],[Manager ID]],Table2[[#All],[Department Head]])</f>
        <v>HR</v>
      </c>
      <c r="AC4784" s="2">
        <f>_xlfn.XLOOKUP(Table1[[#This Row],[City]],L:L,O:O)</f>
        <v>0.24036902712549932</v>
      </c>
      <c r="AD4784" t="str" cm="1">
        <f t="array" ref="AD4784">_xlfn.IFS(Table1[[#This Row],[Performance Score]]&gt;=90,"Excellent",Table1[[#This Row],[Performance Score]]&gt;=75,"Good",Table1[[#This Row],[Performance Score]]&gt;=60,"Average",Table1[[#This Row],[Performance Score]]&lt;=60,"Need Improvement")</f>
        <v>Need Improvement</v>
      </c>
      <c r="AE4784" t="str">
        <f>IF(AND(Table1[[#This Row],[Attendance %]]&gt;=80,(Table1[[#This Row],[Performance Score]]&gt;=80)),"Eligible","Not Eligible")</f>
        <v>Not Eligible</v>
      </c>
      <c r="AF4784" t="str">
        <f>IF(Table1[[#This Row],[Performance Score]]&gt;=80,"High Performer","Low Performer")</f>
        <v>Low Performer</v>
      </c>
      <c r="AG4784" t="str" cm="1">
        <f t="array" aca="1" ref="AG4784" ca="1">_xlfn.IFS(Table1[[#This Row],[Experience]]&lt;=3,"Junior",Table1[[#This Row],[Experience]]&lt;=7,"Mid Level",Table1[[#This Row],[Experience]]&gt;=7,"Senior")</f>
        <v>Senior</v>
      </c>
      <c r="AH4784" t="str">
        <f>IF(Table1[[#This Row],[Attendance %]]&gt;75,"OK","Below 75")</f>
        <v>OK</v>
      </c>
      <c r="AI4784" t="b">
        <f>ISBLANK(Table1[[#This Row],[Employee ID]])</f>
        <v>0</v>
      </c>
      <c r="AJ4784" t="b">
        <f>ISNUMBER(Table1[[#This Row],[Total Salary  ]])</f>
        <v>1</v>
      </c>
      <c r="AK4784" t="str">
        <f>IFERROR(_xlfn.XLOOKUP(Table1[[#This Row],[Manager ID]],MANAGERS!A:A,MANAGERS!B:B),"Not Found")</f>
        <v>Manager_10</v>
      </c>
    </row>
    <row r="4785" spans="1:37" x14ac:dyDescent="0.2">
      <c r="A4785" t="s">
        <v>1974</v>
      </c>
      <c r="B4785" t="s">
        <v>75</v>
      </c>
      <c r="C4785" t="s">
        <v>15</v>
      </c>
      <c r="D4785" t="s">
        <v>25</v>
      </c>
      <c r="E4785" t="s">
        <v>51</v>
      </c>
      <c r="F4785" s="1">
        <v>42719</v>
      </c>
      <c r="G4785" s="1">
        <v>36432</v>
      </c>
      <c r="H4785">
        <v>34159</v>
      </c>
      <c r="I4785">
        <v>10311</v>
      </c>
      <c r="J4785">
        <v>63</v>
      </c>
      <c r="K4785">
        <v>61</v>
      </c>
      <c r="L4785" t="s">
        <v>37</v>
      </c>
      <c r="M4785">
        <v>120</v>
      </c>
      <c r="N4785">
        <f>Table1[[#This Row],[Basic Salary]]+Table1[[#This Row],[Bonus]]</f>
        <v>44470</v>
      </c>
      <c r="O4785" s="2">
        <f>Table1[[#This Row],[Bonus]]/Table1[[#This Row],[Basic Salary]]</f>
        <v>0.30185309874410843</v>
      </c>
      <c r="P4785">
        <f ca="1">DATEDIF(Table1[[#This Row],[Date of Birth]],TODAY(),"Y")</f>
        <v>26</v>
      </c>
      <c r="Q4785">
        <f ca="1">DATEDIF(Table1[[#This Row],[Joining Date]],TODAY(),"Y")</f>
        <v>9</v>
      </c>
      <c r="R4785" t="str">
        <f ca="1">IF(YEAR(Table1[[#This Row],[Joining Date]])=YEAR(TODAY()),"Yes","No")</f>
        <v>No</v>
      </c>
      <c r="S4785" t="str">
        <f ca="1">IF(Table1[[#This Row],[Experience]]&gt;5,"Yes","No")</f>
        <v>Yes</v>
      </c>
      <c r="T4785" t="str">
        <f>TEXT(Table1[[#This Row],[Joining Date]],"mmmm")</f>
        <v>December</v>
      </c>
      <c r="U4785" t="str">
        <f>TEXT(Table1[[#This Row],[Joining Date]],"yyyy")</f>
        <v>2016</v>
      </c>
      <c r="V4785" s="5">
        <f ca="1">TODAY()-Table1[[#This Row],[Joining Date]]</f>
        <v>3520</v>
      </c>
      <c r="W4785" t="str">
        <f>LEFT(Table1[[#This Row],[Employee Name]],FIND(" ",Table1[[#This Row],[Employee Name]])-1)</f>
        <v>Ishita</v>
      </c>
      <c r="X4785" t="str">
        <f>RIGHT(Table1[[#This Row],[Employee Name]],LEN(Table1[[#This Row],[Employee Name]])-FIND(" ",Table1[[#This Row],[Employee Name]]))</f>
        <v>Roy</v>
      </c>
      <c r="Y4785" t="str">
        <f>Table1[[#This Row],[Department]]&amp;"-"&amp;Table1[[#This Row],[Employee ID]]</f>
        <v>Finance-E01918</v>
      </c>
      <c r="Z4785" t="str">
        <f>LEFT(Table1[[#This Row],[Department]],3)</f>
        <v>Fin</v>
      </c>
      <c r="AA4785" t="str">
        <f>_xlfn.XLOOKUP(Table1[[#This Row],[Manager ID]],MANAGERS!A:A,MANAGERS!B:B)</f>
        <v>Manager_20</v>
      </c>
      <c r="AB4785" t="str" cm="1">
        <f t="array" ref="AB4785">_xlfn.XLOOKUP(Table1[[#This Row],[Manager ID]],Table2[[#All],[Manager ID]],Table2[[#All],[Department Head]])</f>
        <v>Operations</v>
      </c>
      <c r="AC4785" s="2">
        <f>_xlfn.XLOOKUP(Table1[[#This Row],[City]],L:L,O:O)</f>
        <v>0.24036902712549932</v>
      </c>
      <c r="AD4785" t="str" cm="1">
        <f t="array" ref="AD4785">_xlfn.IFS(Table1[[#This Row],[Performance Score]]&gt;=90,"Excellent",Table1[[#This Row],[Performance Score]]&gt;=75,"Good",Table1[[#This Row],[Performance Score]]&gt;=60,"Average",Table1[[#This Row],[Performance Score]]&lt;=60,"Need Improvement")</f>
        <v>Average</v>
      </c>
      <c r="AE4785" t="str">
        <f>IF(AND(Table1[[#This Row],[Attendance %]]&gt;=80,(Table1[[#This Row],[Performance Score]]&gt;=80)),"Eligible","Not Eligible")</f>
        <v>Not Eligible</v>
      </c>
      <c r="AF4785" t="str">
        <f>IF(Table1[[#This Row],[Performance Score]]&gt;=80,"High Performer","Low Performer")</f>
        <v>Low Performer</v>
      </c>
      <c r="AG4785" t="str" cm="1">
        <f t="array" aca="1" ref="AG4785" ca="1">_xlfn.IFS(Table1[[#This Row],[Experience]]&lt;=3,"Junior",Table1[[#This Row],[Experience]]&lt;=7,"Mid Level",Table1[[#This Row],[Experience]]&gt;=7,"Senior")</f>
        <v>Senior</v>
      </c>
      <c r="AH4785" t="str">
        <f>IF(Table1[[#This Row],[Attendance %]]&gt;75,"OK","Below 75")</f>
        <v>Below 75</v>
      </c>
      <c r="AI4785" t="b">
        <f>ISBLANK(Table1[[#This Row],[Employee ID]])</f>
        <v>0</v>
      </c>
      <c r="AJ4785" t="b">
        <f>ISNUMBER(Table1[[#This Row],[Total Salary  ]])</f>
        <v>1</v>
      </c>
      <c r="AK4785" t="str">
        <f>IFERROR(_xlfn.XLOOKUP(Table1[[#This Row],[Manager ID]],MANAGERS!A:A,MANAGERS!B:B),"Not Found")</f>
        <v>Manager_20</v>
      </c>
    </row>
    <row r="4786" spans="1:37" x14ac:dyDescent="0.2">
      <c r="A4786" t="s">
        <v>1150</v>
      </c>
      <c r="B4786" t="s">
        <v>14</v>
      </c>
      <c r="C4786" t="s">
        <v>15</v>
      </c>
      <c r="D4786" t="s">
        <v>43</v>
      </c>
      <c r="E4786" t="s">
        <v>65</v>
      </c>
      <c r="F4786" s="1">
        <v>44066</v>
      </c>
      <c r="G4786" s="1">
        <v>31848</v>
      </c>
      <c r="H4786">
        <v>26424</v>
      </c>
      <c r="I4786">
        <v>17988</v>
      </c>
      <c r="J4786">
        <v>87</v>
      </c>
      <c r="K4786">
        <v>83</v>
      </c>
      <c r="L4786" t="s">
        <v>27</v>
      </c>
      <c r="M4786">
        <v>118</v>
      </c>
      <c r="N4786">
        <f>Table1[[#This Row],[Basic Salary]]+Table1[[#This Row],[Bonus]]</f>
        <v>44412</v>
      </c>
      <c r="O4786" s="2">
        <f>Table1[[#This Row],[Bonus]]/Table1[[#This Row],[Basic Salary]]</f>
        <v>0.68074477747502271</v>
      </c>
      <c r="P4786">
        <f ca="1">DATEDIF(Table1[[#This Row],[Date of Birth]],TODAY(),"Y")</f>
        <v>39</v>
      </c>
      <c r="Q4786">
        <f ca="1">DATEDIF(Table1[[#This Row],[Joining Date]],TODAY(),"Y")</f>
        <v>5</v>
      </c>
      <c r="R4786" t="str">
        <f ca="1">IF(YEAR(Table1[[#This Row],[Joining Date]])=YEAR(TODAY()),"Yes","No")</f>
        <v>No</v>
      </c>
      <c r="S4786" t="str">
        <f ca="1">IF(Table1[[#This Row],[Experience]]&gt;5,"Yes","No")</f>
        <v>No</v>
      </c>
      <c r="T4786" t="str">
        <f>TEXT(Table1[[#This Row],[Joining Date]],"mmmm")</f>
        <v>August</v>
      </c>
      <c r="U4786" t="str">
        <f>TEXT(Table1[[#This Row],[Joining Date]],"yyyy")</f>
        <v>2020</v>
      </c>
      <c r="V4786" s="5">
        <f ca="1">TODAY()-Table1[[#This Row],[Joining Date]]</f>
        <v>2173</v>
      </c>
      <c r="W4786" t="str">
        <f>LEFT(Table1[[#This Row],[Employee Name]],FIND(" ",Table1[[#This Row],[Employee Name]])-1)</f>
        <v>Nisha</v>
      </c>
      <c r="X4786" t="str">
        <f>RIGHT(Table1[[#This Row],[Employee Name]],LEN(Table1[[#This Row],[Employee Name]])-FIND(" ",Table1[[#This Row],[Employee Name]]))</f>
        <v>Kapoor</v>
      </c>
      <c r="Y4786" t="str">
        <f>Table1[[#This Row],[Department]]&amp;"-"&amp;Table1[[#This Row],[Employee ID]]</f>
        <v>Operations-E01094</v>
      </c>
      <c r="Z4786" t="str">
        <f>LEFT(Table1[[#This Row],[Department]],3)</f>
        <v>Ope</v>
      </c>
      <c r="AA4786" t="str">
        <f>_xlfn.XLOOKUP(Table1[[#This Row],[Manager ID]],MANAGERS!A:A,MANAGERS!B:B)</f>
        <v>Manager_18</v>
      </c>
      <c r="AB4786" t="str" cm="1">
        <f t="array" ref="AB4786">_xlfn.XLOOKUP(Table1[[#This Row],[Manager ID]],Table2[[#All],[Manager ID]],Table2[[#All],[Department Head]])</f>
        <v>Support</v>
      </c>
      <c r="AC4786" s="2">
        <f>_xlfn.XLOOKUP(Table1[[#This Row],[City]],L:L,O:O)</f>
        <v>0.23674293405114402</v>
      </c>
      <c r="AD4786" t="str" cm="1">
        <f t="array" ref="AD4786">_xlfn.IFS(Table1[[#This Row],[Performance Score]]&gt;=90,"Excellent",Table1[[#This Row],[Performance Score]]&gt;=75,"Good",Table1[[#This Row],[Performance Score]]&gt;=60,"Average",Table1[[#This Row],[Performance Score]]&lt;=60,"Need Improvement")</f>
        <v>Good</v>
      </c>
      <c r="AE4786" t="str">
        <f>IF(AND(Table1[[#This Row],[Attendance %]]&gt;=80,(Table1[[#This Row],[Performance Score]]&gt;=80)),"Eligible","Not Eligible")</f>
        <v>Eligible</v>
      </c>
      <c r="AF4786" t="str">
        <f>IF(Table1[[#This Row],[Performance Score]]&gt;=80,"High Performer","Low Performer")</f>
        <v>High Performer</v>
      </c>
      <c r="AG4786" t="str" cm="1">
        <f t="array" aca="1" ref="AG4786" ca="1">_xlfn.IFS(Table1[[#This Row],[Experience]]&lt;=3,"Junior",Table1[[#This Row],[Experience]]&lt;=7,"Mid Level",Table1[[#This Row],[Experience]]&gt;=7,"Senior")</f>
        <v>Mid Level</v>
      </c>
      <c r="AH4786" t="str">
        <f>IF(Table1[[#This Row],[Attendance %]]&gt;75,"OK","Below 75")</f>
        <v>OK</v>
      </c>
      <c r="AI4786" t="b">
        <f>ISBLANK(Table1[[#This Row],[Employee ID]])</f>
        <v>0</v>
      </c>
      <c r="AJ4786" t="b">
        <f>ISNUMBER(Table1[[#This Row],[Total Salary  ]])</f>
        <v>1</v>
      </c>
      <c r="AK4786" t="str">
        <f>IFERROR(_xlfn.XLOOKUP(Table1[[#This Row],[Manager ID]],MANAGERS!A:A,MANAGERS!B:B),"Not Found")</f>
        <v>Manager_18</v>
      </c>
    </row>
    <row r="4787" spans="1:37" x14ac:dyDescent="0.2">
      <c r="A4787" t="s">
        <v>1610</v>
      </c>
      <c r="B4787" t="s">
        <v>129</v>
      </c>
      <c r="C4787" t="s">
        <v>15</v>
      </c>
      <c r="D4787" t="s">
        <v>33</v>
      </c>
      <c r="E4787" t="s">
        <v>30</v>
      </c>
      <c r="F4787" s="1">
        <v>45569</v>
      </c>
      <c r="G4787" s="1">
        <v>39337</v>
      </c>
      <c r="H4787">
        <v>34225</v>
      </c>
      <c r="I4787">
        <v>10119</v>
      </c>
      <c r="J4787">
        <v>97</v>
      </c>
      <c r="K4787">
        <v>80</v>
      </c>
      <c r="L4787" t="s">
        <v>34</v>
      </c>
      <c r="M4787">
        <v>115</v>
      </c>
      <c r="N4787">
        <f>Table1[[#This Row],[Basic Salary]]+Table1[[#This Row],[Bonus]]</f>
        <v>44344</v>
      </c>
      <c r="O4787" s="2">
        <f>Table1[[#This Row],[Bonus]]/Table1[[#This Row],[Basic Salary]]</f>
        <v>0.29566106647187729</v>
      </c>
      <c r="P4787">
        <f ca="1">DATEDIF(Table1[[#This Row],[Date of Birth]],TODAY(),"Y")</f>
        <v>18</v>
      </c>
      <c r="Q4787">
        <f ca="1">DATEDIF(Table1[[#This Row],[Joining Date]],TODAY(),"Y")</f>
        <v>1</v>
      </c>
      <c r="R4787" t="str">
        <f ca="1">IF(YEAR(Table1[[#This Row],[Joining Date]])=YEAR(TODAY()),"Yes","No")</f>
        <v>No</v>
      </c>
      <c r="S4787" t="str">
        <f ca="1">IF(Table1[[#This Row],[Experience]]&gt;5,"Yes","No")</f>
        <v>No</v>
      </c>
      <c r="T4787" t="str">
        <f>TEXT(Table1[[#This Row],[Joining Date]],"mmmm")</f>
        <v>October</v>
      </c>
      <c r="U4787" t="str">
        <f>TEXT(Table1[[#This Row],[Joining Date]],"yyyy")</f>
        <v>2024</v>
      </c>
      <c r="V4787" s="5">
        <f ca="1">TODAY()-Table1[[#This Row],[Joining Date]]</f>
        <v>670</v>
      </c>
      <c r="W4787" t="str">
        <f>LEFT(Table1[[#This Row],[Employee Name]],FIND(" ",Table1[[#This Row],[Employee Name]])-1)</f>
        <v>Aarav</v>
      </c>
      <c r="X4787" t="str">
        <f>RIGHT(Table1[[#This Row],[Employee Name]],LEN(Table1[[#This Row],[Employee Name]])-FIND(" ",Table1[[#This Row],[Employee Name]]))</f>
        <v>Sharma</v>
      </c>
      <c r="Y4787" t="str">
        <f>Table1[[#This Row],[Department]]&amp;"-"&amp;Table1[[#This Row],[Employee ID]]</f>
        <v>Marketing-E01554</v>
      </c>
      <c r="Z4787" t="str">
        <f>LEFT(Table1[[#This Row],[Department]],3)</f>
        <v>Mar</v>
      </c>
      <c r="AA4787" t="str">
        <f>_xlfn.XLOOKUP(Table1[[#This Row],[Manager ID]],MANAGERS!A:A,MANAGERS!B:B)</f>
        <v>Manager_15</v>
      </c>
      <c r="AB4787" t="str" cm="1">
        <f t="array" ref="AB4787">_xlfn.XLOOKUP(Table1[[#This Row],[Manager ID]],Table2[[#All],[Manager ID]],Table2[[#All],[Department Head]])</f>
        <v>Support</v>
      </c>
      <c r="AC4787" s="2">
        <f>_xlfn.XLOOKUP(Table1[[#This Row],[City]],L:L,O:O)</f>
        <v>0.24030340748661314</v>
      </c>
      <c r="AD4787" t="str" cm="1">
        <f t="array" ref="AD4787">_xlfn.IFS(Table1[[#This Row],[Performance Score]]&gt;=90,"Excellent",Table1[[#This Row],[Performance Score]]&gt;=75,"Good",Table1[[#This Row],[Performance Score]]&gt;=60,"Average",Table1[[#This Row],[Performance Score]]&lt;=60,"Need Improvement")</f>
        <v>Good</v>
      </c>
      <c r="AE4787" t="str">
        <f>IF(AND(Table1[[#This Row],[Attendance %]]&gt;=80,(Table1[[#This Row],[Performance Score]]&gt;=80)),"Eligible","Not Eligible")</f>
        <v>Eligible</v>
      </c>
      <c r="AF4787" t="str">
        <f>IF(Table1[[#This Row],[Performance Score]]&gt;=80,"High Performer","Low Performer")</f>
        <v>High Performer</v>
      </c>
      <c r="AG4787" t="str" cm="1">
        <f t="array" aca="1" ref="AG4787" ca="1">_xlfn.IFS(Table1[[#This Row],[Experience]]&lt;=3,"Junior",Table1[[#This Row],[Experience]]&lt;=7,"Mid Level",Table1[[#This Row],[Experience]]&gt;=7,"Senior")</f>
        <v>Junior</v>
      </c>
      <c r="AH4787" t="str">
        <f>IF(Table1[[#This Row],[Attendance %]]&gt;75,"OK","Below 75")</f>
        <v>OK</v>
      </c>
      <c r="AI4787" t="b">
        <f>ISBLANK(Table1[[#This Row],[Employee ID]])</f>
        <v>0</v>
      </c>
      <c r="AJ4787" t="b">
        <f>ISNUMBER(Table1[[#This Row],[Total Salary  ]])</f>
        <v>1</v>
      </c>
      <c r="AK4787" t="str">
        <f>IFERROR(_xlfn.XLOOKUP(Table1[[#This Row],[Manager ID]],MANAGERS!A:A,MANAGERS!B:B),"Not Found")</f>
        <v>Manager_15</v>
      </c>
    </row>
    <row r="4788" spans="1:37" x14ac:dyDescent="0.2">
      <c r="A4788" t="s">
        <v>3867</v>
      </c>
      <c r="B4788" t="s">
        <v>29</v>
      </c>
      <c r="C4788" t="s">
        <v>21</v>
      </c>
      <c r="D4788" t="s">
        <v>43</v>
      </c>
      <c r="E4788" t="s">
        <v>26</v>
      </c>
      <c r="F4788" s="1">
        <v>42567</v>
      </c>
      <c r="G4788" s="1">
        <v>32264</v>
      </c>
      <c r="H4788">
        <v>31875</v>
      </c>
      <c r="I4788">
        <v>12423</v>
      </c>
      <c r="J4788">
        <v>89</v>
      </c>
      <c r="K4788">
        <v>53</v>
      </c>
      <c r="L4788" t="s">
        <v>37</v>
      </c>
      <c r="M4788">
        <v>116</v>
      </c>
      <c r="N4788">
        <f>Table1[[#This Row],[Basic Salary]]+Table1[[#This Row],[Bonus]]</f>
        <v>44298</v>
      </c>
      <c r="O4788" s="2">
        <f>Table1[[#This Row],[Bonus]]/Table1[[#This Row],[Basic Salary]]</f>
        <v>0.38974117647058826</v>
      </c>
      <c r="P4788">
        <f ca="1">DATEDIF(Table1[[#This Row],[Date of Birth]],TODAY(),"Y")</f>
        <v>38</v>
      </c>
      <c r="Q4788">
        <f ca="1">DATEDIF(Table1[[#This Row],[Joining Date]],TODAY(),"Y")</f>
        <v>10</v>
      </c>
      <c r="R4788" t="str">
        <f ca="1">IF(YEAR(Table1[[#This Row],[Joining Date]])=YEAR(TODAY()),"Yes","No")</f>
        <v>No</v>
      </c>
      <c r="S4788" t="str">
        <f ca="1">IF(Table1[[#This Row],[Experience]]&gt;5,"Yes","No")</f>
        <v>Yes</v>
      </c>
      <c r="T4788" t="str">
        <f>TEXT(Table1[[#This Row],[Joining Date]],"mmmm")</f>
        <v>July</v>
      </c>
      <c r="U4788" t="str">
        <f>TEXT(Table1[[#This Row],[Joining Date]],"yyyy")</f>
        <v>2016</v>
      </c>
      <c r="V4788" s="5">
        <f ca="1">TODAY()-Table1[[#This Row],[Joining Date]]</f>
        <v>3672</v>
      </c>
      <c r="W4788" t="str">
        <f>LEFT(Table1[[#This Row],[Employee Name]],FIND(" ",Table1[[#This Row],[Employee Name]])-1)</f>
        <v>Vikram</v>
      </c>
      <c r="X4788" t="str">
        <f>RIGHT(Table1[[#This Row],[Employee Name]],LEN(Table1[[#This Row],[Employee Name]])-FIND(" ",Table1[[#This Row],[Employee Name]]))</f>
        <v>Singh</v>
      </c>
      <c r="Y4788" t="str">
        <f>Table1[[#This Row],[Department]]&amp;"-"&amp;Table1[[#This Row],[Employee ID]]</f>
        <v>Operations-E03811</v>
      </c>
      <c r="Z4788" t="str">
        <f>LEFT(Table1[[#This Row],[Department]],3)</f>
        <v>Ope</v>
      </c>
      <c r="AA4788" t="str">
        <f>_xlfn.XLOOKUP(Table1[[#This Row],[Manager ID]],MANAGERS!A:A,MANAGERS!B:B)</f>
        <v>Manager_16</v>
      </c>
      <c r="AB4788" t="str" cm="1">
        <f t="array" ref="AB4788">_xlfn.XLOOKUP(Table1[[#This Row],[Manager ID]],Table2[[#All],[Manager ID]],Table2[[#All],[Department Head]])</f>
        <v>Sales</v>
      </c>
      <c r="AC4788" s="2">
        <f>_xlfn.XLOOKUP(Table1[[#This Row],[City]],L:L,O:O)</f>
        <v>0.24036902712549932</v>
      </c>
      <c r="AD4788" t="str" cm="1">
        <f t="array" ref="AD4788">_xlfn.IFS(Table1[[#This Row],[Performance Score]]&gt;=90,"Excellent",Table1[[#This Row],[Performance Score]]&gt;=75,"Good",Table1[[#This Row],[Performance Score]]&gt;=60,"Average",Table1[[#This Row],[Performance Score]]&lt;=60,"Need Improvement")</f>
        <v>Need Improvement</v>
      </c>
      <c r="AE4788" t="str">
        <f>IF(AND(Table1[[#This Row],[Attendance %]]&gt;=80,(Table1[[#This Row],[Performance Score]]&gt;=80)),"Eligible","Not Eligible")</f>
        <v>Not Eligible</v>
      </c>
      <c r="AF4788" t="str">
        <f>IF(Table1[[#This Row],[Performance Score]]&gt;=80,"High Performer","Low Performer")</f>
        <v>Low Performer</v>
      </c>
      <c r="AG4788" t="str" cm="1">
        <f t="array" aca="1" ref="AG4788" ca="1">_xlfn.IFS(Table1[[#This Row],[Experience]]&lt;=3,"Junior",Table1[[#This Row],[Experience]]&lt;=7,"Mid Level",Table1[[#This Row],[Experience]]&gt;=7,"Senior")</f>
        <v>Senior</v>
      </c>
      <c r="AH4788" t="str">
        <f>IF(Table1[[#This Row],[Attendance %]]&gt;75,"OK","Below 75")</f>
        <v>OK</v>
      </c>
      <c r="AI4788" t="b">
        <f>ISBLANK(Table1[[#This Row],[Employee ID]])</f>
        <v>0</v>
      </c>
      <c r="AJ4788" t="b">
        <f>ISNUMBER(Table1[[#This Row],[Total Salary  ]])</f>
        <v>1</v>
      </c>
      <c r="AK4788" t="str">
        <f>IFERROR(_xlfn.XLOOKUP(Table1[[#This Row],[Manager ID]],MANAGERS!A:A,MANAGERS!B:B),"Not Found")</f>
        <v>Manager_16</v>
      </c>
    </row>
    <row r="4789" spans="1:37" x14ac:dyDescent="0.2">
      <c r="A4789" t="s">
        <v>3149</v>
      </c>
      <c r="B4789" t="s">
        <v>93</v>
      </c>
      <c r="C4789" t="s">
        <v>21</v>
      </c>
      <c r="D4789" t="s">
        <v>81</v>
      </c>
      <c r="E4789" t="s">
        <v>17</v>
      </c>
      <c r="F4789" s="1">
        <v>42341</v>
      </c>
      <c r="G4789" s="1">
        <v>39348</v>
      </c>
      <c r="H4789">
        <v>38497</v>
      </c>
      <c r="I4789">
        <v>5750</v>
      </c>
      <c r="J4789">
        <v>86</v>
      </c>
      <c r="K4789">
        <v>46</v>
      </c>
      <c r="L4789" t="s">
        <v>18</v>
      </c>
      <c r="M4789">
        <v>113</v>
      </c>
      <c r="N4789">
        <f>Table1[[#This Row],[Basic Salary]]+Table1[[#This Row],[Bonus]]</f>
        <v>44247</v>
      </c>
      <c r="O4789" s="2">
        <f>Table1[[#This Row],[Bonus]]/Table1[[#This Row],[Basic Salary]]</f>
        <v>0.1493622879704912</v>
      </c>
      <c r="P4789">
        <f ca="1">DATEDIF(Table1[[#This Row],[Date of Birth]],TODAY(),"Y")</f>
        <v>18</v>
      </c>
      <c r="Q4789">
        <f ca="1">DATEDIF(Table1[[#This Row],[Joining Date]],TODAY(),"Y")</f>
        <v>10</v>
      </c>
      <c r="R4789" t="str">
        <f ca="1">IF(YEAR(Table1[[#This Row],[Joining Date]])=YEAR(TODAY()),"Yes","No")</f>
        <v>No</v>
      </c>
      <c r="S4789" t="str">
        <f ca="1">IF(Table1[[#This Row],[Experience]]&gt;5,"Yes","No")</f>
        <v>Yes</v>
      </c>
      <c r="T4789" t="str">
        <f>TEXT(Table1[[#This Row],[Joining Date]],"mmmm")</f>
        <v>December</v>
      </c>
      <c r="U4789" t="str">
        <f>TEXT(Table1[[#This Row],[Joining Date]],"yyyy")</f>
        <v>2015</v>
      </c>
      <c r="V4789" s="5">
        <f ca="1">TODAY()-Table1[[#This Row],[Joining Date]]</f>
        <v>3898</v>
      </c>
      <c r="W4789" t="str">
        <f>LEFT(Table1[[#This Row],[Employee Name]],FIND(" ",Table1[[#This Row],[Employee Name]])-1)</f>
        <v>Priya</v>
      </c>
      <c r="X4789" t="str">
        <f>RIGHT(Table1[[#This Row],[Employee Name]],LEN(Table1[[#This Row],[Employee Name]])-FIND(" ",Table1[[#This Row],[Employee Name]]))</f>
        <v>Reddy</v>
      </c>
      <c r="Y4789" t="str">
        <f>Table1[[#This Row],[Department]]&amp;"-"&amp;Table1[[#This Row],[Employee ID]]</f>
        <v>Sales-E03093</v>
      </c>
      <c r="Z4789" t="str">
        <f>LEFT(Table1[[#This Row],[Department]],3)</f>
        <v>Sal</v>
      </c>
      <c r="AA4789" t="str">
        <f>_xlfn.XLOOKUP(Table1[[#This Row],[Manager ID]],MANAGERS!A:A,MANAGERS!B:B)</f>
        <v>Manager_13</v>
      </c>
      <c r="AB4789" t="str" cm="1">
        <f t="array" ref="AB4789">_xlfn.XLOOKUP(Table1[[#This Row],[Manager ID]],Table2[[#All],[Manager ID]],Table2[[#All],[Department Head]])</f>
        <v>HR</v>
      </c>
      <c r="AC4789" s="2">
        <f>_xlfn.XLOOKUP(Table1[[#This Row],[City]],L:L,O:O)</f>
        <v>0.21356479274849693</v>
      </c>
      <c r="AD4789" t="str" cm="1">
        <f t="array" ref="AD4789">_xlfn.IFS(Table1[[#This Row],[Performance Score]]&gt;=90,"Excellent",Table1[[#This Row],[Performance Score]]&gt;=75,"Good",Table1[[#This Row],[Performance Score]]&gt;=60,"Average",Table1[[#This Row],[Performance Score]]&lt;=60,"Need Improvement")</f>
        <v>Need Improvement</v>
      </c>
      <c r="AE4789" t="str">
        <f>IF(AND(Table1[[#This Row],[Attendance %]]&gt;=80,(Table1[[#This Row],[Performance Score]]&gt;=80)),"Eligible","Not Eligible")</f>
        <v>Not Eligible</v>
      </c>
      <c r="AF4789" t="str">
        <f>IF(Table1[[#This Row],[Performance Score]]&gt;=80,"High Performer","Low Performer")</f>
        <v>Low Performer</v>
      </c>
      <c r="AG4789" t="str" cm="1">
        <f t="array" aca="1" ref="AG4789" ca="1">_xlfn.IFS(Table1[[#This Row],[Experience]]&lt;=3,"Junior",Table1[[#This Row],[Experience]]&lt;=7,"Mid Level",Table1[[#This Row],[Experience]]&gt;=7,"Senior")</f>
        <v>Senior</v>
      </c>
      <c r="AH4789" t="str">
        <f>IF(Table1[[#This Row],[Attendance %]]&gt;75,"OK","Below 75")</f>
        <v>OK</v>
      </c>
      <c r="AI4789" t="b">
        <f>ISBLANK(Table1[[#This Row],[Employee ID]])</f>
        <v>0</v>
      </c>
      <c r="AJ4789" t="b">
        <f>ISNUMBER(Table1[[#This Row],[Total Salary  ]])</f>
        <v>1</v>
      </c>
      <c r="AK4789" t="str">
        <f>IFERROR(_xlfn.XLOOKUP(Table1[[#This Row],[Manager ID]],MANAGERS!A:A,MANAGERS!B:B),"Not Found")</f>
        <v>Manager_13</v>
      </c>
    </row>
    <row r="4790" spans="1:37" x14ac:dyDescent="0.2">
      <c r="A4790" t="s">
        <v>189</v>
      </c>
      <c r="B4790" t="s">
        <v>36</v>
      </c>
      <c r="C4790" t="s">
        <v>15</v>
      </c>
      <c r="D4790" t="s">
        <v>33</v>
      </c>
      <c r="E4790" t="s">
        <v>26</v>
      </c>
      <c r="F4790" s="1">
        <v>42279</v>
      </c>
      <c r="G4790" s="1">
        <v>30715</v>
      </c>
      <c r="H4790">
        <v>36188</v>
      </c>
      <c r="I4790">
        <v>8054</v>
      </c>
      <c r="J4790">
        <v>87</v>
      </c>
      <c r="K4790">
        <v>46</v>
      </c>
      <c r="L4790" t="s">
        <v>18</v>
      </c>
      <c r="M4790">
        <v>112</v>
      </c>
      <c r="N4790">
        <f>Table1[[#This Row],[Basic Salary]]+Table1[[#This Row],[Bonus]]</f>
        <v>44242</v>
      </c>
      <c r="O4790" s="2">
        <f>Table1[[#This Row],[Bonus]]/Table1[[#This Row],[Basic Salary]]</f>
        <v>0.22255996462915884</v>
      </c>
      <c r="P4790">
        <f ca="1">DATEDIF(Table1[[#This Row],[Date of Birth]],TODAY(),"Y")</f>
        <v>42</v>
      </c>
      <c r="Q4790">
        <f ca="1">DATEDIF(Table1[[#This Row],[Joining Date]],TODAY(),"Y")</f>
        <v>10</v>
      </c>
      <c r="R4790" t="str">
        <f ca="1">IF(YEAR(Table1[[#This Row],[Joining Date]])=YEAR(TODAY()),"Yes","No")</f>
        <v>No</v>
      </c>
      <c r="S4790" t="str">
        <f ca="1">IF(Table1[[#This Row],[Experience]]&gt;5,"Yes","No")</f>
        <v>Yes</v>
      </c>
      <c r="T4790" t="str">
        <f>TEXT(Table1[[#This Row],[Joining Date]],"mmmm")</f>
        <v>October</v>
      </c>
      <c r="U4790" t="str">
        <f>TEXT(Table1[[#This Row],[Joining Date]],"yyyy")</f>
        <v>2015</v>
      </c>
      <c r="V4790" s="5">
        <f ca="1">TODAY()-Table1[[#This Row],[Joining Date]]</f>
        <v>3960</v>
      </c>
      <c r="W4790" t="str">
        <f>LEFT(Table1[[#This Row],[Employee Name]],FIND(" ",Table1[[#This Row],[Employee Name]])-1)</f>
        <v>Meera</v>
      </c>
      <c r="X4790" t="str">
        <f>RIGHT(Table1[[#This Row],[Employee Name]],LEN(Table1[[#This Row],[Employee Name]])-FIND(" ",Table1[[#This Row],[Employee Name]]))</f>
        <v>Joshi</v>
      </c>
      <c r="Y4790" t="str">
        <f>Table1[[#This Row],[Department]]&amp;"-"&amp;Table1[[#This Row],[Employee ID]]</f>
        <v>Marketing-E00133</v>
      </c>
      <c r="Z4790" t="str">
        <f>LEFT(Table1[[#This Row],[Department]],3)</f>
        <v>Mar</v>
      </c>
      <c r="AA4790" t="str">
        <f>_xlfn.XLOOKUP(Table1[[#This Row],[Manager ID]],MANAGERS!A:A,MANAGERS!B:B)</f>
        <v>Manager_12</v>
      </c>
      <c r="AB4790" t="str" cm="1">
        <f t="array" ref="AB4790">_xlfn.XLOOKUP(Table1[[#This Row],[Manager ID]],Table2[[#All],[Manager ID]],Table2[[#All],[Department Head]])</f>
        <v>Marketing</v>
      </c>
      <c r="AC4790" s="2">
        <f>_xlfn.XLOOKUP(Table1[[#This Row],[City]],L:L,O:O)</f>
        <v>0.21356479274849693</v>
      </c>
      <c r="AD4790" t="str" cm="1">
        <f t="array" ref="AD4790">_xlfn.IFS(Table1[[#This Row],[Performance Score]]&gt;=90,"Excellent",Table1[[#This Row],[Performance Score]]&gt;=75,"Good",Table1[[#This Row],[Performance Score]]&gt;=60,"Average",Table1[[#This Row],[Performance Score]]&lt;=60,"Need Improvement")</f>
        <v>Need Improvement</v>
      </c>
      <c r="AE4790" t="str">
        <f>IF(AND(Table1[[#This Row],[Attendance %]]&gt;=80,(Table1[[#This Row],[Performance Score]]&gt;=80)),"Eligible","Not Eligible")</f>
        <v>Not Eligible</v>
      </c>
      <c r="AF4790" t="str">
        <f>IF(Table1[[#This Row],[Performance Score]]&gt;=80,"High Performer","Low Performer")</f>
        <v>Low Performer</v>
      </c>
      <c r="AG4790" t="str" cm="1">
        <f t="array" aca="1" ref="AG4790" ca="1">_xlfn.IFS(Table1[[#This Row],[Experience]]&lt;=3,"Junior",Table1[[#This Row],[Experience]]&lt;=7,"Mid Level",Table1[[#This Row],[Experience]]&gt;=7,"Senior")</f>
        <v>Senior</v>
      </c>
      <c r="AH4790" t="str">
        <f>IF(Table1[[#This Row],[Attendance %]]&gt;75,"OK","Below 75")</f>
        <v>OK</v>
      </c>
      <c r="AI4790" t="b">
        <f>ISBLANK(Table1[[#This Row],[Employee ID]])</f>
        <v>0</v>
      </c>
      <c r="AJ4790" t="b">
        <f>ISNUMBER(Table1[[#This Row],[Total Salary  ]])</f>
        <v>1</v>
      </c>
      <c r="AK4790" t="str">
        <f>IFERROR(_xlfn.XLOOKUP(Table1[[#This Row],[Manager ID]],MANAGERS!A:A,MANAGERS!B:B),"Not Found")</f>
        <v>Manager_12</v>
      </c>
    </row>
    <row r="4791" spans="1:37" x14ac:dyDescent="0.2">
      <c r="A4791" t="s">
        <v>4002</v>
      </c>
      <c r="B4791" t="s">
        <v>20</v>
      </c>
      <c r="C4791" t="s">
        <v>15</v>
      </c>
      <c r="D4791" t="s">
        <v>43</v>
      </c>
      <c r="E4791" t="s">
        <v>26</v>
      </c>
      <c r="F4791" s="1">
        <v>43908</v>
      </c>
      <c r="G4791" s="1">
        <v>39973</v>
      </c>
      <c r="H4791">
        <v>35021</v>
      </c>
      <c r="I4791">
        <v>9220</v>
      </c>
      <c r="J4791">
        <v>73</v>
      </c>
      <c r="K4791">
        <v>78</v>
      </c>
      <c r="L4791" t="s">
        <v>23</v>
      </c>
      <c r="M4791">
        <v>103</v>
      </c>
      <c r="N4791">
        <f>Table1[[#This Row],[Basic Salary]]+Table1[[#This Row],[Bonus]]</f>
        <v>44241</v>
      </c>
      <c r="O4791" s="2">
        <f>Table1[[#This Row],[Bonus]]/Table1[[#This Row],[Basic Salary]]</f>
        <v>0.26327060906313354</v>
      </c>
      <c r="P4791">
        <f ca="1">DATEDIF(Table1[[#This Row],[Date of Birth]],TODAY(),"Y")</f>
        <v>17</v>
      </c>
      <c r="Q4791">
        <f ca="1">DATEDIF(Table1[[#This Row],[Joining Date]],TODAY(),"Y")</f>
        <v>6</v>
      </c>
      <c r="R4791" t="str">
        <f ca="1">IF(YEAR(Table1[[#This Row],[Joining Date]])=YEAR(TODAY()),"Yes","No")</f>
        <v>No</v>
      </c>
      <c r="S4791" t="str">
        <f ca="1">IF(Table1[[#This Row],[Experience]]&gt;5,"Yes","No")</f>
        <v>Yes</v>
      </c>
      <c r="T4791" t="str">
        <f>TEXT(Table1[[#This Row],[Joining Date]],"mmmm")</f>
        <v>March</v>
      </c>
      <c r="U4791" t="str">
        <f>TEXT(Table1[[#This Row],[Joining Date]],"yyyy")</f>
        <v>2020</v>
      </c>
      <c r="V4791" s="5">
        <f ca="1">TODAY()-Table1[[#This Row],[Joining Date]]</f>
        <v>2331</v>
      </c>
      <c r="W4791" t="str">
        <f>LEFT(Table1[[#This Row],[Employee Name]],FIND(" ",Table1[[#This Row],[Employee Name]])-1)</f>
        <v>Rahul</v>
      </c>
      <c r="X4791" t="str">
        <f>RIGHT(Table1[[#This Row],[Employee Name]],LEN(Table1[[#This Row],[Employee Name]])-FIND(" ",Table1[[#This Row],[Employee Name]]))</f>
        <v>Verma</v>
      </c>
      <c r="Y4791" t="str">
        <f>Table1[[#This Row],[Department]]&amp;"-"&amp;Table1[[#This Row],[Employee ID]]</f>
        <v>Operations-E03946</v>
      </c>
      <c r="Z4791" t="str">
        <f>LEFT(Table1[[#This Row],[Department]],3)</f>
        <v>Ope</v>
      </c>
      <c r="AA4791" t="str">
        <f>_xlfn.XLOOKUP(Table1[[#This Row],[Manager ID]],MANAGERS!A:A,MANAGERS!B:B)</f>
        <v>Manager_3</v>
      </c>
      <c r="AB4791" t="str" cm="1">
        <f t="array" ref="AB4791">_xlfn.XLOOKUP(Table1[[#This Row],[Manager ID]],Table2[[#All],[Manager ID]],Table2[[#All],[Department Head]])</f>
        <v>IT</v>
      </c>
      <c r="AC4791" s="2">
        <f>_xlfn.XLOOKUP(Table1[[#This Row],[City]],L:L,O:O)</f>
        <v>0.23486488519629886</v>
      </c>
      <c r="AD4791" t="str" cm="1">
        <f t="array" ref="AD4791">_xlfn.IFS(Table1[[#This Row],[Performance Score]]&gt;=90,"Excellent",Table1[[#This Row],[Performance Score]]&gt;=75,"Good",Table1[[#This Row],[Performance Score]]&gt;=60,"Average",Table1[[#This Row],[Performance Score]]&lt;=60,"Need Improvement")</f>
        <v>Good</v>
      </c>
      <c r="AE4791" t="str">
        <f>IF(AND(Table1[[#This Row],[Attendance %]]&gt;=80,(Table1[[#This Row],[Performance Score]]&gt;=80)),"Eligible","Not Eligible")</f>
        <v>Not Eligible</v>
      </c>
      <c r="AF4791" t="str">
        <f>IF(Table1[[#This Row],[Performance Score]]&gt;=80,"High Performer","Low Performer")</f>
        <v>Low Performer</v>
      </c>
      <c r="AG4791" t="str" cm="1">
        <f t="array" aca="1" ref="AG4791" ca="1">_xlfn.IFS(Table1[[#This Row],[Experience]]&lt;=3,"Junior",Table1[[#This Row],[Experience]]&lt;=7,"Mid Level",Table1[[#This Row],[Experience]]&gt;=7,"Senior")</f>
        <v>Mid Level</v>
      </c>
      <c r="AH4791" t="str">
        <f>IF(Table1[[#This Row],[Attendance %]]&gt;75,"OK","Below 75")</f>
        <v>Below 75</v>
      </c>
      <c r="AI4791" t="b">
        <f>ISBLANK(Table1[[#This Row],[Employee ID]])</f>
        <v>0</v>
      </c>
      <c r="AJ4791" t="b">
        <f>ISNUMBER(Table1[[#This Row],[Total Salary  ]])</f>
        <v>1</v>
      </c>
      <c r="AK4791" t="str">
        <f>IFERROR(_xlfn.XLOOKUP(Table1[[#This Row],[Manager ID]],MANAGERS!A:A,MANAGERS!B:B),"Not Found")</f>
        <v>Manager_3</v>
      </c>
    </row>
    <row r="4792" spans="1:37" x14ac:dyDescent="0.2">
      <c r="A4792" t="s">
        <v>1758</v>
      </c>
      <c r="B4792" t="s">
        <v>48</v>
      </c>
      <c r="C4792" t="s">
        <v>15</v>
      </c>
      <c r="D4792" t="s">
        <v>43</v>
      </c>
      <c r="E4792" t="s">
        <v>30</v>
      </c>
      <c r="F4792" s="1">
        <v>44435</v>
      </c>
      <c r="G4792" s="1">
        <v>35395</v>
      </c>
      <c r="H4792">
        <v>35863</v>
      </c>
      <c r="I4792">
        <v>8298</v>
      </c>
      <c r="J4792">
        <v>65</v>
      </c>
      <c r="K4792">
        <v>45</v>
      </c>
      <c r="L4792" t="s">
        <v>34</v>
      </c>
      <c r="M4792">
        <v>101</v>
      </c>
      <c r="N4792">
        <f>Table1[[#This Row],[Basic Salary]]+Table1[[#This Row],[Bonus]]</f>
        <v>44161</v>
      </c>
      <c r="O4792" s="2">
        <f>Table1[[#This Row],[Bonus]]/Table1[[#This Row],[Basic Salary]]</f>
        <v>0.23138053146697152</v>
      </c>
      <c r="P4792">
        <f ca="1">DATEDIF(Table1[[#This Row],[Date of Birth]],TODAY(),"Y")</f>
        <v>29</v>
      </c>
      <c r="Q4792">
        <f ca="1">DATEDIF(Table1[[#This Row],[Joining Date]],TODAY(),"Y")</f>
        <v>4</v>
      </c>
      <c r="R4792" t="str">
        <f ca="1">IF(YEAR(Table1[[#This Row],[Joining Date]])=YEAR(TODAY()),"Yes","No")</f>
        <v>No</v>
      </c>
      <c r="S4792" t="str">
        <f ca="1">IF(Table1[[#This Row],[Experience]]&gt;5,"Yes","No")</f>
        <v>No</v>
      </c>
      <c r="T4792" t="str">
        <f>TEXT(Table1[[#This Row],[Joining Date]],"mmmm")</f>
        <v>August</v>
      </c>
      <c r="U4792" t="str">
        <f>TEXT(Table1[[#This Row],[Joining Date]],"yyyy")</f>
        <v>2021</v>
      </c>
      <c r="V4792" s="5">
        <f ca="1">TODAY()-Table1[[#This Row],[Joining Date]]</f>
        <v>1804</v>
      </c>
      <c r="W4792" t="str">
        <f>LEFT(Table1[[#This Row],[Employee Name]],FIND(" ",Table1[[#This Row],[Employee Name]])-1)</f>
        <v>Aditya</v>
      </c>
      <c r="X4792" t="str">
        <f>RIGHT(Table1[[#This Row],[Employee Name]],LEN(Table1[[#This Row],[Employee Name]])-FIND(" ",Table1[[#This Row],[Employee Name]]))</f>
        <v>Kapoor</v>
      </c>
      <c r="Y4792" t="str">
        <f>Table1[[#This Row],[Department]]&amp;"-"&amp;Table1[[#This Row],[Employee ID]]</f>
        <v>Operations-E01702</v>
      </c>
      <c r="Z4792" t="str">
        <f>LEFT(Table1[[#This Row],[Department]],3)</f>
        <v>Ope</v>
      </c>
      <c r="AA4792" t="str">
        <f>_xlfn.XLOOKUP(Table1[[#This Row],[Manager ID]],MANAGERS!A:A,MANAGERS!B:B)</f>
        <v>Manager_1</v>
      </c>
      <c r="AB4792" t="str" cm="1">
        <f t="array" ref="AB4792">_xlfn.XLOOKUP(Table1[[#This Row],[Manager ID]],Table2[[#All],[Manager ID]],Table2[[#All],[Department Head]])</f>
        <v>Support</v>
      </c>
      <c r="AC4792" s="2">
        <f>_xlfn.XLOOKUP(Table1[[#This Row],[City]],L:L,O:O)</f>
        <v>0.24030340748661314</v>
      </c>
      <c r="AD4792" t="str" cm="1">
        <f t="array" ref="AD4792">_xlfn.IFS(Table1[[#This Row],[Performance Score]]&gt;=90,"Excellent",Table1[[#This Row],[Performance Score]]&gt;=75,"Good",Table1[[#This Row],[Performance Score]]&gt;=60,"Average",Table1[[#This Row],[Performance Score]]&lt;=60,"Need Improvement")</f>
        <v>Need Improvement</v>
      </c>
      <c r="AE4792" t="str">
        <f>IF(AND(Table1[[#This Row],[Attendance %]]&gt;=80,(Table1[[#This Row],[Performance Score]]&gt;=80)),"Eligible","Not Eligible")</f>
        <v>Not Eligible</v>
      </c>
      <c r="AF4792" t="str">
        <f>IF(Table1[[#This Row],[Performance Score]]&gt;=80,"High Performer","Low Performer")</f>
        <v>Low Performer</v>
      </c>
      <c r="AG4792" t="str" cm="1">
        <f t="array" aca="1" ref="AG4792" ca="1">_xlfn.IFS(Table1[[#This Row],[Experience]]&lt;=3,"Junior",Table1[[#This Row],[Experience]]&lt;=7,"Mid Level",Table1[[#This Row],[Experience]]&gt;=7,"Senior")</f>
        <v>Mid Level</v>
      </c>
      <c r="AH4792" t="str">
        <f>IF(Table1[[#This Row],[Attendance %]]&gt;75,"OK","Below 75")</f>
        <v>Below 75</v>
      </c>
      <c r="AI4792" t="b">
        <f>ISBLANK(Table1[[#This Row],[Employee ID]])</f>
        <v>0</v>
      </c>
      <c r="AJ4792" t="b">
        <f>ISNUMBER(Table1[[#This Row],[Total Salary  ]])</f>
        <v>1</v>
      </c>
      <c r="AK4792" t="str">
        <f>IFERROR(_xlfn.XLOOKUP(Table1[[#This Row],[Manager ID]],MANAGERS!A:A,MANAGERS!B:B),"Not Found")</f>
        <v>Manager_1</v>
      </c>
    </row>
    <row r="4793" spans="1:37" x14ac:dyDescent="0.2">
      <c r="A4793" t="s">
        <v>2594</v>
      </c>
      <c r="B4793" t="s">
        <v>14</v>
      </c>
      <c r="C4793" t="s">
        <v>21</v>
      </c>
      <c r="D4793" t="s">
        <v>16</v>
      </c>
      <c r="E4793" t="s">
        <v>22</v>
      </c>
      <c r="F4793" s="1">
        <v>43721</v>
      </c>
      <c r="G4793" s="1">
        <v>38065</v>
      </c>
      <c r="H4793">
        <v>25286</v>
      </c>
      <c r="I4793">
        <v>18860</v>
      </c>
      <c r="J4793">
        <v>97</v>
      </c>
      <c r="K4793">
        <v>83</v>
      </c>
      <c r="L4793" t="s">
        <v>53</v>
      </c>
      <c r="M4793">
        <v>120</v>
      </c>
      <c r="N4793">
        <f>Table1[[#This Row],[Basic Salary]]+Table1[[#This Row],[Bonus]]</f>
        <v>44146</v>
      </c>
      <c r="O4793" s="2">
        <f>Table1[[#This Row],[Bonus]]/Table1[[#This Row],[Basic Salary]]</f>
        <v>0.74586727833583799</v>
      </c>
      <c r="P4793">
        <f ca="1">DATEDIF(Table1[[#This Row],[Date of Birth]],TODAY(),"Y")</f>
        <v>22</v>
      </c>
      <c r="Q4793">
        <f ca="1">DATEDIF(Table1[[#This Row],[Joining Date]],TODAY(),"Y")</f>
        <v>6</v>
      </c>
      <c r="R4793" t="str">
        <f ca="1">IF(YEAR(Table1[[#This Row],[Joining Date]])=YEAR(TODAY()),"Yes","No")</f>
        <v>No</v>
      </c>
      <c r="S4793" t="str">
        <f ca="1">IF(Table1[[#This Row],[Experience]]&gt;5,"Yes","No")</f>
        <v>Yes</v>
      </c>
      <c r="T4793" t="str">
        <f>TEXT(Table1[[#This Row],[Joining Date]],"mmmm")</f>
        <v>September</v>
      </c>
      <c r="U4793" t="str">
        <f>TEXT(Table1[[#This Row],[Joining Date]],"yyyy")</f>
        <v>2019</v>
      </c>
      <c r="V4793" s="5">
        <f ca="1">TODAY()-Table1[[#This Row],[Joining Date]]</f>
        <v>2518</v>
      </c>
      <c r="W4793" t="str">
        <f>LEFT(Table1[[#This Row],[Employee Name]],FIND(" ",Table1[[#This Row],[Employee Name]])-1)</f>
        <v>Nisha</v>
      </c>
      <c r="X4793" t="str">
        <f>RIGHT(Table1[[#This Row],[Employee Name]],LEN(Table1[[#This Row],[Employee Name]])-FIND(" ",Table1[[#This Row],[Employee Name]]))</f>
        <v>Kapoor</v>
      </c>
      <c r="Y4793" t="str">
        <f>Table1[[#This Row],[Department]]&amp;"-"&amp;Table1[[#This Row],[Employee ID]]</f>
        <v>HR-E02538</v>
      </c>
      <c r="Z4793" t="str">
        <f>LEFT(Table1[[#This Row],[Department]],3)</f>
        <v>HR</v>
      </c>
      <c r="AA4793" t="str">
        <f>_xlfn.XLOOKUP(Table1[[#This Row],[Manager ID]],MANAGERS!A:A,MANAGERS!B:B)</f>
        <v>Manager_20</v>
      </c>
      <c r="AB4793" t="str" cm="1">
        <f t="array" ref="AB4793">_xlfn.XLOOKUP(Table1[[#This Row],[Manager ID]],Table2[[#All],[Manager ID]],Table2[[#All],[Department Head]])</f>
        <v>Operations</v>
      </c>
      <c r="AC4793" s="2">
        <f>_xlfn.XLOOKUP(Table1[[#This Row],[City]],L:L,O:O)</f>
        <v>0.23685887225230964</v>
      </c>
      <c r="AD4793" t="str" cm="1">
        <f t="array" ref="AD4793">_xlfn.IFS(Table1[[#This Row],[Performance Score]]&gt;=90,"Excellent",Table1[[#This Row],[Performance Score]]&gt;=75,"Good",Table1[[#This Row],[Performance Score]]&gt;=60,"Average",Table1[[#This Row],[Performance Score]]&lt;=60,"Need Improvement")</f>
        <v>Good</v>
      </c>
      <c r="AE4793" t="str">
        <f>IF(AND(Table1[[#This Row],[Attendance %]]&gt;=80,(Table1[[#This Row],[Performance Score]]&gt;=80)),"Eligible","Not Eligible")</f>
        <v>Eligible</v>
      </c>
      <c r="AF4793" t="str">
        <f>IF(Table1[[#This Row],[Performance Score]]&gt;=80,"High Performer","Low Performer")</f>
        <v>High Performer</v>
      </c>
      <c r="AG4793" t="str" cm="1">
        <f t="array" aca="1" ref="AG4793" ca="1">_xlfn.IFS(Table1[[#This Row],[Experience]]&lt;=3,"Junior",Table1[[#This Row],[Experience]]&lt;=7,"Mid Level",Table1[[#This Row],[Experience]]&gt;=7,"Senior")</f>
        <v>Mid Level</v>
      </c>
      <c r="AH4793" t="str">
        <f>IF(Table1[[#This Row],[Attendance %]]&gt;75,"OK","Below 75")</f>
        <v>OK</v>
      </c>
      <c r="AI4793" t="b">
        <f>ISBLANK(Table1[[#This Row],[Employee ID]])</f>
        <v>0</v>
      </c>
      <c r="AJ4793" t="b">
        <f>ISNUMBER(Table1[[#This Row],[Total Salary  ]])</f>
        <v>1</v>
      </c>
      <c r="AK4793" t="str">
        <f>IFERROR(_xlfn.XLOOKUP(Table1[[#This Row],[Manager ID]],MANAGERS!A:A,MANAGERS!B:B),"Not Found")</f>
        <v>Manager_20</v>
      </c>
    </row>
    <row r="4794" spans="1:37" x14ac:dyDescent="0.2">
      <c r="A4794" t="s">
        <v>366</v>
      </c>
      <c r="B4794" t="s">
        <v>129</v>
      </c>
      <c r="C4794" t="s">
        <v>15</v>
      </c>
      <c r="D4794" t="s">
        <v>46</v>
      </c>
      <c r="E4794" t="s">
        <v>65</v>
      </c>
      <c r="F4794" s="1">
        <v>43812</v>
      </c>
      <c r="G4794" s="1">
        <v>36700</v>
      </c>
      <c r="H4794">
        <v>25088</v>
      </c>
      <c r="I4794">
        <v>19018</v>
      </c>
      <c r="J4794">
        <v>72</v>
      </c>
      <c r="K4794">
        <v>84</v>
      </c>
      <c r="L4794" t="s">
        <v>37</v>
      </c>
      <c r="M4794">
        <v>110</v>
      </c>
      <c r="N4794">
        <f>Table1[[#This Row],[Basic Salary]]+Table1[[#This Row],[Bonus]]</f>
        <v>44106</v>
      </c>
      <c r="O4794" s="2">
        <f>Table1[[#This Row],[Bonus]]/Table1[[#This Row],[Basic Salary]]</f>
        <v>0.75805165816326525</v>
      </c>
      <c r="P4794">
        <f ca="1">DATEDIF(Table1[[#This Row],[Date of Birth]],TODAY(),"Y")</f>
        <v>26</v>
      </c>
      <c r="Q4794">
        <f ca="1">DATEDIF(Table1[[#This Row],[Joining Date]],TODAY(),"Y")</f>
        <v>6</v>
      </c>
      <c r="R4794" t="str">
        <f ca="1">IF(YEAR(Table1[[#This Row],[Joining Date]])=YEAR(TODAY()),"Yes","No")</f>
        <v>No</v>
      </c>
      <c r="S4794" t="str">
        <f ca="1">IF(Table1[[#This Row],[Experience]]&gt;5,"Yes","No")</f>
        <v>Yes</v>
      </c>
      <c r="T4794" t="str">
        <f>TEXT(Table1[[#This Row],[Joining Date]],"mmmm")</f>
        <v>December</v>
      </c>
      <c r="U4794" t="str">
        <f>TEXT(Table1[[#This Row],[Joining Date]],"yyyy")</f>
        <v>2019</v>
      </c>
      <c r="V4794" s="5">
        <f ca="1">TODAY()-Table1[[#This Row],[Joining Date]]</f>
        <v>2427</v>
      </c>
      <c r="W4794" t="str">
        <f>LEFT(Table1[[#This Row],[Employee Name]],FIND(" ",Table1[[#This Row],[Employee Name]])-1)</f>
        <v>Aarav</v>
      </c>
      <c r="X4794" t="str">
        <f>RIGHT(Table1[[#This Row],[Employee Name]],LEN(Table1[[#This Row],[Employee Name]])-FIND(" ",Table1[[#This Row],[Employee Name]]))</f>
        <v>Sharma</v>
      </c>
      <c r="Y4794" t="str">
        <f>Table1[[#This Row],[Department]]&amp;"-"&amp;Table1[[#This Row],[Employee ID]]</f>
        <v>Support-E00310</v>
      </c>
      <c r="Z4794" t="str">
        <f>LEFT(Table1[[#This Row],[Department]],3)</f>
        <v>Sup</v>
      </c>
      <c r="AA4794" t="str">
        <f>_xlfn.XLOOKUP(Table1[[#This Row],[Manager ID]],MANAGERS!A:A,MANAGERS!B:B)</f>
        <v>Manager_10</v>
      </c>
      <c r="AB4794" t="str" cm="1">
        <f t="array" ref="AB4794">_xlfn.XLOOKUP(Table1[[#This Row],[Manager ID]],Table2[[#All],[Manager ID]],Table2[[#All],[Department Head]])</f>
        <v>HR</v>
      </c>
      <c r="AC4794" s="2">
        <f>_xlfn.XLOOKUP(Table1[[#This Row],[City]],L:L,O:O)</f>
        <v>0.24036902712549932</v>
      </c>
      <c r="AD4794" t="str" cm="1">
        <f t="array" ref="AD4794">_xlfn.IFS(Table1[[#This Row],[Performance Score]]&gt;=90,"Excellent",Table1[[#This Row],[Performance Score]]&gt;=75,"Good",Table1[[#This Row],[Performance Score]]&gt;=60,"Average",Table1[[#This Row],[Performance Score]]&lt;=60,"Need Improvement")</f>
        <v>Good</v>
      </c>
      <c r="AE4794" t="str">
        <f>IF(AND(Table1[[#This Row],[Attendance %]]&gt;=80,(Table1[[#This Row],[Performance Score]]&gt;=80)),"Eligible","Not Eligible")</f>
        <v>Not Eligible</v>
      </c>
      <c r="AF4794" t="str">
        <f>IF(Table1[[#This Row],[Performance Score]]&gt;=80,"High Performer","Low Performer")</f>
        <v>High Performer</v>
      </c>
      <c r="AG4794" t="str" cm="1">
        <f t="array" aca="1" ref="AG4794" ca="1">_xlfn.IFS(Table1[[#This Row],[Experience]]&lt;=3,"Junior",Table1[[#This Row],[Experience]]&lt;=7,"Mid Level",Table1[[#This Row],[Experience]]&gt;=7,"Senior")</f>
        <v>Mid Level</v>
      </c>
      <c r="AH4794" t="str">
        <f>IF(Table1[[#This Row],[Attendance %]]&gt;75,"OK","Below 75")</f>
        <v>Below 75</v>
      </c>
      <c r="AI4794" t="b">
        <f>ISBLANK(Table1[[#This Row],[Employee ID]])</f>
        <v>0</v>
      </c>
      <c r="AJ4794" t="b">
        <f>ISNUMBER(Table1[[#This Row],[Total Salary  ]])</f>
        <v>1</v>
      </c>
      <c r="AK4794" t="str">
        <f>IFERROR(_xlfn.XLOOKUP(Table1[[#This Row],[Manager ID]],MANAGERS!A:A,MANAGERS!B:B),"Not Found")</f>
        <v>Manager_10</v>
      </c>
    </row>
    <row r="4795" spans="1:37" x14ac:dyDescent="0.2">
      <c r="A4795" t="s">
        <v>2739</v>
      </c>
      <c r="B4795" t="s">
        <v>57</v>
      </c>
      <c r="C4795" t="s">
        <v>15</v>
      </c>
      <c r="D4795" t="s">
        <v>46</v>
      </c>
      <c r="E4795" t="s">
        <v>22</v>
      </c>
      <c r="F4795" s="1">
        <v>44662</v>
      </c>
      <c r="G4795" s="1">
        <v>37223</v>
      </c>
      <c r="H4795">
        <v>25923</v>
      </c>
      <c r="I4795">
        <v>18165</v>
      </c>
      <c r="J4795">
        <v>84</v>
      </c>
      <c r="K4795">
        <v>85</v>
      </c>
      <c r="L4795" t="s">
        <v>34</v>
      </c>
      <c r="M4795">
        <v>120</v>
      </c>
      <c r="N4795">
        <f>Table1[[#This Row],[Basic Salary]]+Table1[[#This Row],[Bonus]]</f>
        <v>44088</v>
      </c>
      <c r="O4795" s="2">
        <f>Table1[[#This Row],[Bonus]]/Table1[[#This Row],[Basic Salary]]</f>
        <v>0.70072908228214326</v>
      </c>
      <c r="P4795">
        <f ca="1">DATEDIF(Table1[[#This Row],[Date of Birth]],TODAY(),"Y")</f>
        <v>24</v>
      </c>
      <c r="Q4795">
        <f ca="1">DATEDIF(Table1[[#This Row],[Joining Date]],TODAY(),"Y")</f>
        <v>4</v>
      </c>
      <c r="R4795" t="str">
        <f ca="1">IF(YEAR(Table1[[#This Row],[Joining Date]])=YEAR(TODAY()),"Yes","No")</f>
        <v>No</v>
      </c>
      <c r="S4795" t="str">
        <f ca="1">IF(Table1[[#This Row],[Experience]]&gt;5,"Yes","No")</f>
        <v>No</v>
      </c>
      <c r="T4795" t="str">
        <f>TEXT(Table1[[#This Row],[Joining Date]],"mmmm")</f>
        <v>April</v>
      </c>
      <c r="U4795" t="str">
        <f>TEXT(Table1[[#This Row],[Joining Date]],"yyyy")</f>
        <v>2022</v>
      </c>
      <c r="V4795" s="5">
        <f ca="1">TODAY()-Table1[[#This Row],[Joining Date]]</f>
        <v>1577</v>
      </c>
      <c r="W4795" t="str">
        <f>LEFT(Table1[[#This Row],[Employee Name]],FIND(" ",Table1[[#This Row],[Employee Name]])-1)</f>
        <v>Swathi</v>
      </c>
      <c r="X4795" t="str">
        <f>RIGHT(Table1[[#This Row],[Employee Name]],LEN(Table1[[#This Row],[Employee Name]])-FIND(" ",Table1[[#This Row],[Employee Name]]))</f>
        <v>Ramesh</v>
      </c>
      <c r="Y4795" t="str">
        <f>Table1[[#This Row],[Department]]&amp;"-"&amp;Table1[[#This Row],[Employee ID]]</f>
        <v>Support-E02683</v>
      </c>
      <c r="Z4795" t="str">
        <f>LEFT(Table1[[#This Row],[Department]],3)</f>
        <v>Sup</v>
      </c>
      <c r="AA4795" t="str">
        <f>_xlfn.XLOOKUP(Table1[[#This Row],[Manager ID]],MANAGERS!A:A,MANAGERS!B:B)</f>
        <v>Manager_20</v>
      </c>
      <c r="AB4795" t="str" cm="1">
        <f t="array" ref="AB4795">_xlfn.XLOOKUP(Table1[[#This Row],[Manager ID]],Table2[[#All],[Manager ID]],Table2[[#All],[Department Head]])</f>
        <v>Operations</v>
      </c>
      <c r="AC4795" s="2">
        <f>_xlfn.XLOOKUP(Table1[[#This Row],[City]],L:L,O:O)</f>
        <v>0.24030340748661314</v>
      </c>
      <c r="AD4795" t="str" cm="1">
        <f t="array" ref="AD4795">_xlfn.IFS(Table1[[#This Row],[Performance Score]]&gt;=90,"Excellent",Table1[[#This Row],[Performance Score]]&gt;=75,"Good",Table1[[#This Row],[Performance Score]]&gt;=60,"Average",Table1[[#This Row],[Performance Score]]&lt;=60,"Need Improvement")</f>
        <v>Good</v>
      </c>
      <c r="AE4795" t="str">
        <f>IF(AND(Table1[[#This Row],[Attendance %]]&gt;=80,(Table1[[#This Row],[Performance Score]]&gt;=80)),"Eligible","Not Eligible")</f>
        <v>Eligible</v>
      </c>
      <c r="AF4795" t="str">
        <f>IF(Table1[[#This Row],[Performance Score]]&gt;=80,"High Performer","Low Performer")</f>
        <v>High Performer</v>
      </c>
      <c r="AG4795" t="str" cm="1">
        <f t="array" aca="1" ref="AG4795" ca="1">_xlfn.IFS(Table1[[#This Row],[Experience]]&lt;=3,"Junior",Table1[[#This Row],[Experience]]&lt;=7,"Mid Level",Table1[[#This Row],[Experience]]&gt;=7,"Senior")</f>
        <v>Mid Level</v>
      </c>
      <c r="AH4795" t="str">
        <f>IF(Table1[[#This Row],[Attendance %]]&gt;75,"OK","Below 75")</f>
        <v>OK</v>
      </c>
      <c r="AI4795" t="b">
        <f>ISBLANK(Table1[[#This Row],[Employee ID]])</f>
        <v>0</v>
      </c>
      <c r="AJ4795" t="b">
        <f>ISNUMBER(Table1[[#This Row],[Total Salary  ]])</f>
        <v>1</v>
      </c>
      <c r="AK4795" t="str">
        <f>IFERROR(_xlfn.XLOOKUP(Table1[[#This Row],[Manager ID]],MANAGERS!A:A,MANAGERS!B:B),"Not Found")</f>
        <v>Manager_20</v>
      </c>
    </row>
    <row r="4796" spans="1:37" x14ac:dyDescent="0.2">
      <c r="A4796" t="s">
        <v>2514</v>
      </c>
      <c r="B4796" t="s">
        <v>75</v>
      </c>
      <c r="C4796" t="s">
        <v>15</v>
      </c>
      <c r="D4796" t="s">
        <v>43</v>
      </c>
      <c r="E4796" t="s">
        <v>51</v>
      </c>
      <c r="F4796" s="1">
        <v>43786</v>
      </c>
      <c r="G4796" s="1">
        <v>34158</v>
      </c>
      <c r="H4796">
        <v>25365</v>
      </c>
      <c r="I4796">
        <v>18719</v>
      </c>
      <c r="J4796">
        <v>91</v>
      </c>
      <c r="K4796">
        <v>63</v>
      </c>
      <c r="L4796" t="s">
        <v>34</v>
      </c>
      <c r="M4796">
        <v>114</v>
      </c>
      <c r="N4796">
        <f>Table1[[#This Row],[Basic Salary]]+Table1[[#This Row],[Bonus]]</f>
        <v>44084</v>
      </c>
      <c r="O4796" s="2">
        <f>Table1[[#This Row],[Bonus]]/Table1[[#This Row],[Basic Salary]]</f>
        <v>0.73798541297062881</v>
      </c>
      <c r="P4796">
        <f ca="1">DATEDIF(Table1[[#This Row],[Date of Birth]],TODAY(),"Y")</f>
        <v>33</v>
      </c>
      <c r="Q4796">
        <f ca="1">DATEDIF(Table1[[#This Row],[Joining Date]],TODAY(),"Y")</f>
        <v>6</v>
      </c>
      <c r="R4796" t="str">
        <f ca="1">IF(YEAR(Table1[[#This Row],[Joining Date]])=YEAR(TODAY()),"Yes","No")</f>
        <v>No</v>
      </c>
      <c r="S4796" t="str">
        <f ca="1">IF(Table1[[#This Row],[Experience]]&gt;5,"Yes","No")</f>
        <v>Yes</v>
      </c>
      <c r="T4796" t="str">
        <f>TEXT(Table1[[#This Row],[Joining Date]],"mmmm")</f>
        <v>November</v>
      </c>
      <c r="U4796" t="str">
        <f>TEXT(Table1[[#This Row],[Joining Date]],"yyyy")</f>
        <v>2019</v>
      </c>
      <c r="V4796" s="5">
        <f ca="1">TODAY()-Table1[[#This Row],[Joining Date]]</f>
        <v>2453</v>
      </c>
      <c r="W4796" t="str">
        <f>LEFT(Table1[[#This Row],[Employee Name]],FIND(" ",Table1[[#This Row],[Employee Name]])-1)</f>
        <v>Ishita</v>
      </c>
      <c r="X4796" t="str">
        <f>RIGHT(Table1[[#This Row],[Employee Name]],LEN(Table1[[#This Row],[Employee Name]])-FIND(" ",Table1[[#This Row],[Employee Name]]))</f>
        <v>Roy</v>
      </c>
      <c r="Y4796" t="str">
        <f>Table1[[#This Row],[Department]]&amp;"-"&amp;Table1[[#This Row],[Employee ID]]</f>
        <v>Operations-E02458</v>
      </c>
      <c r="Z4796" t="str">
        <f>LEFT(Table1[[#This Row],[Department]],3)</f>
        <v>Ope</v>
      </c>
      <c r="AA4796" t="str">
        <f>_xlfn.XLOOKUP(Table1[[#This Row],[Manager ID]],MANAGERS!A:A,MANAGERS!B:B)</f>
        <v>Manager_14</v>
      </c>
      <c r="AB4796" t="str" cm="1">
        <f t="array" ref="AB4796">_xlfn.XLOOKUP(Table1[[#This Row],[Manager ID]],Table2[[#All],[Manager ID]],Table2[[#All],[Department Head]])</f>
        <v>Marketing</v>
      </c>
      <c r="AC4796" s="2">
        <f>_xlfn.XLOOKUP(Table1[[#This Row],[City]],L:L,O:O)</f>
        <v>0.24030340748661314</v>
      </c>
      <c r="AD4796" t="str" cm="1">
        <f t="array" ref="AD4796">_xlfn.IFS(Table1[[#This Row],[Performance Score]]&gt;=90,"Excellent",Table1[[#This Row],[Performance Score]]&gt;=75,"Good",Table1[[#This Row],[Performance Score]]&gt;=60,"Average",Table1[[#This Row],[Performance Score]]&lt;=60,"Need Improvement")</f>
        <v>Average</v>
      </c>
      <c r="AE4796" t="str">
        <f>IF(AND(Table1[[#This Row],[Attendance %]]&gt;=80,(Table1[[#This Row],[Performance Score]]&gt;=80)),"Eligible","Not Eligible")</f>
        <v>Not Eligible</v>
      </c>
      <c r="AF4796" t="str">
        <f>IF(Table1[[#This Row],[Performance Score]]&gt;=80,"High Performer","Low Performer")</f>
        <v>Low Performer</v>
      </c>
      <c r="AG4796" t="str" cm="1">
        <f t="array" aca="1" ref="AG4796" ca="1">_xlfn.IFS(Table1[[#This Row],[Experience]]&lt;=3,"Junior",Table1[[#This Row],[Experience]]&lt;=7,"Mid Level",Table1[[#This Row],[Experience]]&gt;=7,"Senior")</f>
        <v>Mid Level</v>
      </c>
      <c r="AH4796" t="str">
        <f>IF(Table1[[#This Row],[Attendance %]]&gt;75,"OK","Below 75")</f>
        <v>OK</v>
      </c>
      <c r="AI4796" t="b">
        <f>ISBLANK(Table1[[#This Row],[Employee ID]])</f>
        <v>0</v>
      </c>
      <c r="AJ4796" t="b">
        <f>ISNUMBER(Table1[[#This Row],[Total Salary  ]])</f>
        <v>1</v>
      </c>
      <c r="AK4796" t="str">
        <f>IFERROR(_xlfn.XLOOKUP(Table1[[#This Row],[Manager ID]],MANAGERS!A:A,MANAGERS!B:B),"Not Found")</f>
        <v>Manager_14</v>
      </c>
    </row>
    <row r="4797" spans="1:37" x14ac:dyDescent="0.2">
      <c r="A4797" t="s">
        <v>3025</v>
      </c>
      <c r="B4797" t="s">
        <v>87</v>
      </c>
      <c r="C4797" t="s">
        <v>15</v>
      </c>
      <c r="D4797" t="s">
        <v>46</v>
      </c>
      <c r="E4797" t="s">
        <v>26</v>
      </c>
      <c r="F4797" s="1">
        <v>44223</v>
      </c>
      <c r="G4797" s="1">
        <v>37494</v>
      </c>
      <c r="H4797">
        <v>37616</v>
      </c>
      <c r="I4797">
        <v>6463</v>
      </c>
      <c r="J4797">
        <v>64</v>
      </c>
      <c r="K4797">
        <v>96</v>
      </c>
      <c r="L4797" t="s">
        <v>37</v>
      </c>
      <c r="M4797">
        <v>118</v>
      </c>
      <c r="N4797">
        <f>Table1[[#This Row],[Basic Salary]]+Table1[[#This Row],[Bonus]]</f>
        <v>44079</v>
      </c>
      <c r="O4797" s="2">
        <f>Table1[[#This Row],[Bonus]]/Table1[[#This Row],[Basic Salary]]</f>
        <v>0.17181518502764781</v>
      </c>
      <c r="P4797">
        <f ca="1">DATEDIF(Table1[[#This Row],[Date of Birth]],TODAY(),"Y")</f>
        <v>23</v>
      </c>
      <c r="Q4797">
        <f ca="1">DATEDIF(Table1[[#This Row],[Joining Date]],TODAY(),"Y")</f>
        <v>5</v>
      </c>
      <c r="R4797" t="str">
        <f ca="1">IF(YEAR(Table1[[#This Row],[Joining Date]])=YEAR(TODAY()),"Yes","No")</f>
        <v>No</v>
      </c>
      <c r="S4797" t="str">
        <f ca="1">IF(Table1[[#This Row],[Experience]]&gt;5,"Yes","No")</f>
        <v>No</v>
      </c>
      <c r="T4797" t="str">
        <f>TEXT(Table1[[#This Row],[Joining Date]],"mmmm")</f>
        <v>January</v>
      </c>
      <c r="U4797" t="str">
        <f>TEXT(Table1[[#This Row],[Joining Date]],"yyyy")</f>
        <v>2021</v>
      </c>
      <c r="V4797" s="5">
        <f ca="1">TODAY()-Table1[[#This Row],[Joining Date]]</f>
        <v>2016</v>
      </c>
      <c r="W4797" t="str">
        <f>LEFT(Table1[[#This Row],[Employee Name]],FIND(" ",Table1[[#This Row],[Employee Name]])-1)</f>
        <v>Arjun</v>
      </c>
      <c r="X4797" t="str">
        <f>RIGHT(Table1[[#This Row],[Employee Name]],LEN(Table1[[#This Row],[Employee Name]])-FIND(" ",Table1[[#This Row],[Employee Name]]))</f>
        <v>Mehta</v>
      </c>
      <c r="Y4797" t="str">
        <f>Table1[[#This Row],[Department]]&amp;"-"&amp;Table1[[#This Row],[Employee ID]]</f>
        <v>Support-E02969</v>
      </c>
      <c r="Z4797" t="str">
        <f>LEFT(Table1[[#This Row],[Department]],3)</f>
        <v>Sup</v>
      </c>
      <c r="AA4797" t="str">
        <f>_xlfn.XLOOKUP(Table1[[#This Row],[Manager ID]],MANAGERS!A:A,MANAGERS!B:B)</f>
        <v>Manager_18</v>
      </c>
      <c r="AB4797" t="str" cm="1">
        <f t="array" ref="AB4797">_xlfn.XLOOKUP(Table1[[#This Row],[Manager ID]],Table2[[#All],[Manager ID]],Table2[[#All],[Department Head]])</f>
        <v>Support</v>
      </c>
      <c r="AC4797" s="2">
        <f>_xlfn.XLOOKUP(Table1[[#This Row],[City]],L:L,O:O)</f>
        <v>0.24036902712549932</v>
      </c>
      <c r="AD4797" t="str" cm="1">
        <f t="array" ref="AD4797">_xlfn.IFS(Table1[[#This Row],[Performance Score]]&gt;=90,"Excellent",Table1[[#This Row],[Performance Score]]&gt;=75,"Good",Table1[[#This Row],[Performance Score]]&gt;=60,"Average",Table1[[#This Row],[Performance Score]]&lt;=60,"Need Improvement")</f>
        <v>Excellent</v>
      </c>
      <c r="AE4797" t="str">
        <f>IF(AND(Table1[[#This Row],[Attendance %]]&gt;=80,(Table1[[#This Row],[Performance Score]]&gt;=80)),"Eligible","Not Eligible")</f>
        <v>Not Eligible</v>
      </c>
      <c r="AF4797" t="str">
        <f>IF(Table1[[#This Row],[Performance Score]]&gt;=80,"High Performer","Low Performer")</f>
        <v>High Performer</v>
      </c>
      <c r="AG4797" t="str" cm="1">
        <f t="array" aca="1" ref="AG4797" ca="1">_xlfn.IFS(Table1[[#This Row],[Experience]]&lt;=3,"Junior",Table1[[#This Row],[Experience]]&lt;=7,"Mid Level",Table1[[#This Row],[Experience]]&gt;=7,"Senior")</f>
        <v>Mid Level</v>
      </c>
      <c r="AH4797" t="str">
        <f>IF(Table1[[#This Row],[Attendance %]]&gt;75,"OK","Below 75")</f>
        <v>Below 75</v>
      </c>
      <c r="AI4797" t="b">
        <f>ISBLANK(Table1[[#This Row],[Employee ID]])</f>
        <v>0</v>
      </c>
      <c r="AJ4797" t="b">
        <f>ISNUMBER(Table1[[#This Row],[Total Salary  ]])</f>
        <v>1</v>
      </c>
      <c r="AK4797" t="str">
        <f>IFERROR(_xlfn.XLOOKUP(Table1[[#This Row],[Manager ID]],MANAGERS!A:A,MANAGERS!B:B),"Not Found")</f>
        <v>Manager_18</v>
      </c>
    </row>
    <row r="4798" spans="1:37" x14ac:dyDescent="0.2">
      <c r="A4798" t="s">
        <v>2942</v>
      </c>
      <c r="B4798" t="s">
        <v>89</v>
      </c>
      <c r="C4798" t="s">
        <v>15</v>
      </c>
      <c r="D4798" t="s">
        <v>16</v>
      </c>
      <c r="E4798" t="s">
        <v>30</v>
      </c>
      <c r="F4798" s="1">
        <v>42157</v>
      </c>
      <c r="G4798" s="1">
        <v>40724</v>
      </c>
      <c r="H4798">
        <v>37606</v>
      </c>
      <c r="I4798">
        <v>6437</v>
      </c>
      <c r="J4798">
        <v>64</v>
      </c>
      <c r="K4798">
        <v>65</v>
      </c>
      <c r="L4798" t="s">
        <v>18</v>
      </c>
      <c r="M4798">
        <v>105</v>
      </c>
      <c r="N4798">
        <f>Table1[[#This Row],[Basic Salary]]+Table1[[#This Row],[Bonus]]</f>
        <v>44043</v>
      </c>
      <c r="O4798" s="2">
        <f>Table1[[#This Row],[Bonus]]/Table1[[#This Row],[Basic Salary]]</f>
        <v>0.1711694942296442</v>
      </c>
      <c r="P4798">
        <f ca="1">DATEDIF(Table1[[#This Row],[Date of Birth]],TODAY(),"Y")</f>
        <v>15</v>
      </c>
      <c r="Q4798">
        <f ca="1">DATEDIF(Table1[[#This Row],[Joining Date]],TODAY(),"Y")</f>
        <v>11</v>
      </c>
      <c r="R4798" t="str">
        <f ca="1">IF(YEAR(Table1[[#This Row],[Joining Date]])=YEAR(TODAY()),"Yes","No")</f>
        <v>No</v>
      </c>
      <c r="S4798" t="str">
        <f ca="1">IF(Table1[[#This Row],[Experience]]&gt;5,"Yes","No")</f>
        <v>Yes</v>
      </c>
      <c r="T4798" t="str">
        <f>TEXT(Table1[[#This Row],[Joining Date]],"mmmm")</f>
        <v>June</v>
      </c>
      <c r="U4798" t="str">
        <f>TEXT(Table1[[#This Row],[Joining Date]],"yyyy")</f>
        <v>2015</v>
      </c>
      <c r="V4798" s="5">
        <f ca="1">TODAY()-Table1[[#This Row],[Joining Date]]</f>
        <v>4082</v>
      </c>
      <c r="W4798" t="str">
        <f>LEFT(Table1[[#This Row],[Employee Name]],FIND(" ",Table1[[#This Row],[Employee Name]])-1)</f>
        <v>Tarun</v>
      </c>
      <c r="X4798" t="str">
        <f>RIGHT(Table1[[#This Row],[Employee Name]],LEN(Table1[[#This Row],[Employee Name]])-FIND(" ",Table1[[#This Row],[Employee Name]]))</f>
        <v>Verma</v>
      </c>
      <c r="Y4798" t="str">
        <f>Table1[[#This Row],[Department]]&amp;"-"&amp;Table1[[#This Row],[Employee ID]]</f>
        <v>HR-E02886</v>
      </c>
      <c r="Z4798" t="str">
        <f>LEFT(Table1[[#This Row],[Department]],3)</f>
        <v>HR</v>
      </c>
      <c r="AA4798" t="str">
        <f>_xlfn.XLOOKUP(Table1[[#This Row],[Manager ID]],MANAGERS!A:A,MANAGERS!B:B)</f>
        <v>Manager_5</v>
      </c>
      <c r="AB4798" t="str" cm="1">
        <f t="array" ref="AB4798">_xlfn.XLOOKUP(Table1[[#This Row],[Manager ID]],Table2[[#All],[Manager ID]],Table2[[#All],[Department Head]])</f>
        <v>Sales</v>
      </c>
      <c r="AC4798" s="2">
        <f>_xlfn.XLOOKUP(Table1[[#This Row],[City]],L:L,O:O)</f>
        <v>0.21356479274849693</v>
      </c>
      <c r="AD4798" t="str" cm="1">
        <f t="array" ref="AD4798">_xlfn.IFS(Table1[[#This Row],[Performance Score]]&gt;=90,"Excellent",Table1[[#This Row],[Performance Score]]&gt;=75,"Good",Table1[[#This Row],[Performance Score]]&gt;=60,"Average",Table1[[#This Row],[Performance Score]]&lt;=60,"Need Improvement")</f>
        <v>Average</v>
      </c>
      <c r="AE4798" t="str">
        <f>IF(AND(Table1[[#This Row],[Attendance %]]&gt;=80,(Table1[[#This Row],[Performance Score]]&gt;=80)),"Eligible","Not Eligible")</f>
        <v>Not Eligible</v>
      </c>
      <c r="AF4798" t="str">
        <f>IF(Table1[[#This Row],[Performance Score]]&gt;=80,"High Performer","Low Performer")</f>
        <v>Low Performer</v>
      </c>
      <c r="AG4798" t="str" cm="1">
        <f t="array" aca="1" ref="AG4798" ca="1">_xlfn.IFS(Table1[[#This Row],[Experience]]&lt;=3,"Junior",Table1[[#This Row],[Experience]]&lt;=7,"Mid Level",Table1[[#This Row],[Experience]]&gt;=7,"Senior")</f>
        <v>Senior</v>
      </c>
      <c r="AH4798" t="str">
        <f>IF(Table1[[#This Row],[Attendance %]]&gt;75,"OK","Below 75")</f>
        <v>Below 75</v>
      </c>
      <c r="AI4798" t="b">
        <f>ISBLANK(Table1[[#This Row],[Employee ID]])</f>
        <v>0</v>
      </c>
      <c r="AJ4798" t="b">
        <f>ISNUMBER(Table1[[#This Row],[Total Salary  ]])</f>
        <v>1</v>
      </c>
      <c r="AK4798" t="str">
        <f>IFERROR(_xlfn.XLOOKUP(Table1[[#This Row],[Manager ID]],MANAGERS!A:A,MANAGERS!B:B),"Not Found")</f>
        <v>Manager_5</v>
      </c>
    </row>
    <row r="4799" spans="1:37" x14ac:dyDescent="0.2">
      <c r="A4799" t="s">
        <v>3023</v>
      </c>
      <c r="B4799" t="s">
        <v>62</v>
      </c>
      <c r="C4799" t="s">
        <v>21</v>
      </c>
      <c r="D4799" t="s">
        <v>43</v>
      </c>
      <c r="E4799" t="s">
        <v>26</v>
      </c>
      <c r="F4799" s="1">
        <v>43858</v>
      </c>
      <c r="G4799" s="1">
        <v>35718</v>
      </c>
      <c r="H4799">
        <v>31190</v>
      </c>
      <c r="I4799">
        <v>12790</v>
      </c>
      <c r="J4799">
        <v>63</v>
      </c>
      <c r="K4799">
        <v>57</v>
      </c>
      <c r="L4799" t="s">
        <v>53</v>
      </c>
      <c r="M4799">
        <v>120</v>
      </c>
      <c r="N4799">
        <f>Table1[[#This Row],[Basic Salary]]+Table1[[#This Row],[Bonus]]</f>
        <v>43980</v>
      </c>
      <c r="O4799" s="2">
        <f>Table1[[#This Row],[Bonus]]/Table1[[#This Row],[Basic Salary]]</f>
        <v>0.41006732927220263</v>
      </c>
      <c r="P4799">
        <f ca="1">DATEDIF(Table1[[#This Row],[Date of Birth]],TODAY(),"Y")</f>
        <v>28</v>
      </c>
      <c r="Q4799">
        <f ca="1">DATEDIF(Table1[[#This Row],[Joining Date]],TODAY(),"Y")</f>
        <v>6</v>
      </c>
      <c r="R4799" t="str">
        <f ca="1">IF(YEAR(Table1[[#This Row],[Joining Date]])=YEAR(TODAY()),"Yes","No")</f>
        <v>No</v>
      </c>
      <c r="S4799" t="str">
        <f ca="1">IF(Table1[[#This Row],[Experience]]&gt;5,"Yes","No")</f>
        <v>Yes</v>
      </c>
      <c r="T4799" t="str">
        <f>TEXT(Table1[[#This Row],[Joining Date]],"mmmm")</f>
        <v>January</v>
      </c>
      <c r="U4799" t="str">
        <f>TEXT(Table1[[#This Row],[Joining Date]],"yyyy")</f>
        <v>2020</v>
      </c>
      <c r="V4799" s="5">
        <f ca="1">TODAY()-Table1[[#This Row],[Joining Date]]</f>
        <v>2381</v>
      </c>
      <c r="W4799" t="str">
        <f>LEFT(Table1[[#This Row],[Employee Name]],FIND(" ",Table1[[#This Row],[Employee Name]])-1)</f>
        <v>Kavya</v>
      </c>
      <c r="X4799" t="str">
        <f>RIGHT(Table1[[#This Row],[Employee Name]],LEN(Table1[[#This Row],[Employee Name]])-FIND(" ",Table1[[#This Row],[Employee Name]]))</f>
        <v>Nair</v>
      </c>
      <c r="Y4799" t="str">
        <f>Table1[[#This Row],[Department]]&amp;"-"&amp;Table1[[#This Row],[Employee ID]]</f>
        <v>Operations-E02967</v>
      </c>
      <c r="Z4799" t="str">
        <f>LEFT(Table1[[#This Row],[Department]],3)</f>
        <v>Ope</v>
      </c>
      <c r="AA4799" t="str">
        <f>_xlfn.XLOOKUP(Table1[[#This Row],[Manager ID]],MANAGERS!A:A,MANAGERS!B:B)</f>
        <v>Manager_20</v>
      </c>
      <c r="AB4799" t="str" cm="1">
        <f t="array" ref="AB4799">_xlfn.XLOOKUP(Table1[[#This Row],[Manager ID]],Table2[[#All],[Manager ID]],Table2[[#All],[Department Head]])</f>
        <v>Operations</v>
      </c>
      <c r="AC4799" s="2">
        <f>_xlfn.XLOOKUP(Table1[[#This Row],[City]],L:L,O:O)</f>
        <v>0.23685887225230964</v>
      </c>
      <c r="AD4799" t="str" cm="1">
        <f t="array" ref="AD4799">_xlfn.IFS(Table1[[#This Row],[Performance Score]]&gt;=90,"Excellent",Table1[[#This Row],[Performance Score]]&gt;=75,"Good",Table1[[#This Row],[Performance Score]]&gt;=60,"Average",Table1[[#This Row],[Performance Score]]&lt;=60,"Need Improvement")</f>
        <v>Need Improvement</v>
      </c>
      <c r="AE4799" t="str">
        <f>IF(AND(Table1[[#This Row],[Attendance %]]&gt;=80,(Table1[[#This Row],[Performance Score]]&gt;=80)),"Eligible","Not Eligible")</f>
        <v>Not Eligible</v>
      </c>
      <c r="AF4799" t="str">
        <f>IF(Table1[[#This Row],[Performance Score]]&gt;=80,"High Performer","Low Performer")</f>
        <v>Low Performer</v>
      </c>
      <c r="AG4799" t="str" cm="1">
        <f t="array" aca="1" ref="AG4799" ca="1">_xlfn.IFS(Table1[[#This Row],[Experience]]&lt;=3,"Junior",Table1[[#This Row],[Experience]]&lt;=7,"Mid Level",Table1[[#This Row],[Experience]]&gt;=7,"Senior")</f>
        <v>Mid Level</v>
      </c>
      <c r="AH4799" t="str">
        <f>IF(Table1[[#This Row],[Attendance %]]&gt;75,"OK","Below 75")</f>
        <v>Below 75</v>
      </c>
      <c r="AI4799" t="b">
        <f>ISBLANK(Table1[[#This Row],[Employee ID]])</f>
        <v>0</v>
      </c>
      <c r="AJ4799" t="b">
        <f>ISNUMBER(Table1[[#This Row],[Total Salary  ]])</f>
        <v>1</v>
      </c>
      <c r="AK4799" t="str">
        <f>IFERROR(_xlfn.XLOOKUP(Table1[[#This Row],[Manager ID]],MANAGERS!A:A,MANAGERS!B:B),"Not Found")</f>
        <v>Manager_20</v>
      </c>
    </row>
    <row r="4800" spans="1:37" x14ac:dyDescent="0.2">
      <c r="A4800" t="s">
        <v>3255</v>
      </c>
      <c r="B4800" t="s">
        <v>39</v>
      </c>
      <c r="C4800" t="s">
        <v>21</v>
      </c>
      <c r="D4800" t="s">
        <v>40</v>
      </c>
      <c r="E4800" t="s">
        <v>17</v>
      </c>
      <c r="F4800" s="1">
        <v>43789</v>
      </c>
      <c r="G4800" s="1">
        <v>30214</v>
      </c>
      <c r="H4800">
        <v>26230</v>
      </c>
      <c r="I4800">
        <v>17706</v>
      </c>
      <c r="J4800">
        <v>77</v>
      </c>
      <c r="K4800">
        <v>54</v>
      </c>
      <c r="L4800" t="s">
        <v>31</v>
      </c>
      <c r="M4800">
        <v>111</v>
      </c>
      <c r="N4800">
        <f>Table1[[#This Row],[Basic Salary]]+Table1[[#This Row],[Bonus]]</f>
        <v>43936</v>
      </c>
      <c r="O4800" s="2">
        <f>Table1[[#This Row],[Bonus]]/Table1[[#This Row],[Basic Salary]]</f>
        <v>0.6750285932138772</v>
      </c>
      <c r="P4800">
        <f ca="1">DATEDIF(Table1[[#This Row],[Date of Birth]],TODAY(),"Y")</f>
        <v>43</v>
      </c>
      <c r="Q4800">
        <f ca="1">DATEDIF(Table1[[#This Row],[Joining Date]],TODAY(),"Y")</f>
        <v>6</v>
      </c>
      <c r="R4800" t="str">
        <f ca="1">IF(YEAR(Table1[[#This Row],[Joining Date]])=YEAR(TODAY()),"Yes","No")</f>
        <v>No</v>
      </c>
      <c r="S4800" t="str">
        <f ca="1">IF(Table1[[#This Row],[Experience]]&gt;5,"Yes","No")</f>
        <v>Yes</v>
      </c>
      <c r="T4800" t="str">
        <f>TEXT(Table1[[#This Row],[Joining Date]],"mmmm")</f>
        <v>November</v>
      </c>
      <c r="U4800" t="str">
        <f>TEXT(Table1[[#This Row],[Joining Date]],"yyyy")</f>
        <v>2019</v>
      </c>
      <c r="V4800" s="5">
        <f ca="1">TODAY()-Table1[[#This Row],[Joining Date]]</f>
        <v>2450</v>
      </c>
      <c r="W4800" t="str">
        <f>LEFT(Table1[[#This Row],[Employee Name]],FIND(" ",Table1[[#This Row],[Employee Name]])-1)</f>
        <v>Karan</v>
      </c>
      <c r="X4800" t="str">
        <f>RIGHT(Table1[[#This Row],[Employee Name]],LEN(Table1[[#This Row],[Employee Name]])-FIND(" ",Table1[[#This Row],[Employee Name]]))</f>
        <v>Malhotra</v>
      </c>
      <c r="Y4800" t="str">
        <f>Table1[[#This Row],[Department]]&amp;"-"&amp;Table1[[#This Row],[Employee ID]]</f>
        <v>IT-E03199</v>
      </c>
      <c r="Z4800" t="str">
        <f>LEFT(Table1[[#This Row],[Department]],3)</f>
        <v>IT</v>
      </c>
      <c r="AA4800" t="str">
        <f>_xlfn.XLOOKUP(Table1[[#This Row],[Manager ID]],MANAGERS!A:A,MANAGERS!B:B)</f>
        <v>Manager_11</v>
      </c>
      <c r="AB4800" t="str" cm="1">
        <f t="array" ref="AB4800">_xlfn.XLOOKUP(Table1[[#This Row],[Manager ID]],Table2[[#All],[Manager ID]],Table2[[#All],[Department Head]])</f>
        <v>Marketing</v>
      </c>
      <c r="AC4800" s="2">
        <f>_xlfn.XLOOKUP(Table1[[#This Row],[City]],L:L,O:O)</f>
        <v>0.241864189087755</v>
      </c>
      <c r="AD4800" t="str" cm="1">
        <f t="array" ref="AD4800">_xlfn.IFS(Table1[[#This Row],[Performance Score]]&gt;=90,"Excellent",Table1[[#This Row],[Performance Score]]&gt;=75,"Good",Table1[[#This Row],[Performance Score]]&gt;=60,"Average",Table1[[#This Row],[Performance Score]]&lt;=60,"Need Improvement")</f>
        <v>Need Improvement</v>
      </c>
      <c r="AE4800" t="str">
        <f>IF(AND(Table1[[#This Row],[Attendance %]]&gt;=80,(Table1[[#This Row],[Performance Score]]&gt;=80)),"Eligible","Not Eligible")</f>
        <v>Not Eligible</v>
      </c>
      <c r="AF4800" t="str">
        <f>IF(Table1[[#This Row],[Performance Score]]&gt;=80,"High Performer","Low Performer")</f>
        <v>Low Performer</v>
      </c>
      <c r="AG4800" t="str" cm="1">
        <f t="array" aca="1" ref="AG4800" ca="1">_xlfn.IFS(Table1[[#This Row],[Experience]]&lt;=3,"Junior",Table1[[#This Row],[Experience]]&lt;=7,"Mid Level",Table1[[#This Row],[Experience]]&gt;=7,"Senior")</f>
        <v>Mid Level</v>
      </c>
      <c r="AH4800" t="str">
        <f>IF(Table1[[#This Row],[Attendance %]]&gt;75,"OK","Below 75")</f>
        <v>OK</v>
      </c>
      <c r="AI4800" t="b">
        <f>ISBLANK(Table1[[#This Row],[Employee ID]])</f>
        <v>0</v>
      </c>
      <c r="AJ4800" t="b">
        <f>ISNUMBER(Table1[[#This Row],[Total Salary  ]])</f>
        <v>1</v>
      </c>
      <c r="AK4800" t="str">
        <f>IFERROR(_xlfn.XLOOKUP(Table1[[#This Row],[Manager ID]],MANAGERS!A:A,MANAGERS!B:B),"Not Found")</f>
        <v>Manager_11</v>
      </c>
    </row>
    <row r="4801" spans="1:37" x14ac:dyDescent="0.2">
      <c r="A4801" t="s">
        <v>4615</v>
      </c>
      <c r="B4801" t="s">
        <v>20</v>
      </c>
      <c r="C4801" t="s">
        <v>21</v>
      </c>
      <c r="D4801" t="s">
        <v>46</v>
      </c>
      <c r="E4801" t="s">
        <v>26</v>
      </c>
      <c r="F4801" s="1">
        <v>42390</v>
      </c>
      <c r="G4801" s="1">
        <v>36172</v>
      </c>
      <c r="H4801">
        <v>29826</v>
      </c>
      <c r="I4801">
        <v>14101</v>
      </c>
      <c r="J4801">
        <v>71</v>
      </c>
      <c r="K4801">
        <v>64</v>
      </c>
      <c r="L4801" t="s">
        <v>34</v>
      </c>
      <c r="M4801">
        <v>103</v>
      </c>
      <c r="N4801">
        <f>Table1[[#This Row],[Basic Salary]]+Table1[[#This Row],[Bonus]]</f>
        <v>43927</v>
      </c>
      <c r="O4801" s="2">
        <f>Table1[[#This Row],[Bonus]]/Table1[[#This Row],[Basic Salary]]</f>
        <v>0.47277543083215984</v>
      </c>
      <c r="P4801">
        <f ca="1">DATEDIF(Table1[[#This Row],[Date of Birth]],TODAY(),"Y")</f>
        <v>27</v>
      </c>
      <c r="Q4801">
        <f ca="1">DATEDIF(Table1[[#This Row],[Joining Date]],TODAY(),"Y")</f>
        <v>10</v>
      </c>
      <c r="R4801" t="str">
        <f ca="1">IF(YEAR(Table1[[#This Row],[Joining Date]])=YEAR(TODAY()),"Yes","No")</f>
        <v>No</v>
      </c>
      <c r="S4801" t="str">
        <f ca="1">IF(Table1[[#This Row],[Experience]]&gt;5,"Yes","No")</f>
        <v>Yes</v>
      </c>
      <c r="T4801" t="str">
        <f>TEXT(Table1[[#This Row],[Joining Date]],"mmmm")</f>
        <v>January</v>
      </c>
      <c r="U4801" t="str">
        <f>TEXT(Table1[[#This Row],[Joining Date]],"yyyy")</f>
        <v>2016</v>
      </c>
      <c r="V4801" s="5">
        <f ca="1">TODAY()-Table1[[#This Row],[Joining Date]]</f>
        <v>3849</v>
      </c>
      <c r="W4801" t="str">
        <f>LEFT(Table1[[#This Row],[Employee Name]],FIND(" ",Table1[[#This Row],[Employee Name]])-1)</f>
        <v>Rahul</v>
      </c>
      <c r="X4801" t="str">
        <f>RIGHT(Table1[[#This Row],[Employee Name]],LEN(Table1[[#This Row],[Employee Name]])-FIND(" ",Table1[[#This Row],[Employee Name]]))</f>
        <v>Verma</v>
      </c>
      <c r="Y4801" t="str">
        <f>Table1[[#This Row],[Department]]&amp;"-"&amp;Table1[[#This Row],[Employee ID]]</f>
        <v>Support-E04559</v>
      </c>
      <c r="Z4801" t="str">
        <f>LEFT(Table1[[#This Row],[Department]],3)</f>
        <v>Sup</v>
      </c>
      <c r="AA4801" t="str">
        <f>_xlfn.XLOOKUP(Table1[[#This Row],[Manager ID]],MANAGERS!A:A,MANAGERS!B:B)</f>
        <v>Manager_3</v>
      </c>
      <c r="AB4801" t="str" cm="1">
        <f t="array" ref="AB4801">_xlfn.XLOOKUP(Table1[[#This Row],[Manager ID]],Table2[[#All],[Manager ID]],Table2[[#All],[Department Head]])</f>
        <v>IT</v>
      </c>
      <c r="AC4801" s="2">
        <f>_xlfn.XLOOKUP(Table1[[#This Row],[City]],L:L,O:O)</f>
        <v>0.24030340748661314</v>
      </c>
      <c r="AD4801" t="str" cm="1">
        <f t="array" ref="AD4801">_xlfn.IFS(Table1[[#This Row],[Performance Score]]&gt;=90,"Excellent",Table1[[#This Row],[Performance Score]]&gt;=75,"Good",Table1[[#This Row],[Performance Score]]&gt;=60,"Average",Table1[[#This Row],[Performance Score]]&lt;=60,"Need Improvement")</f>
        <v>Average</v>
      </c>
      <c r="AE4801" t="str">
        <f>IF(AND(Table1[[#This Row],[Attendance %]]&gt;=80,(Table1[[#This Row],[Performance Score]]&gt;=80)),"Eligible","Not Eligible")</f>
        <v>Not Eligible</v>
      </c>
      <c r="AF4801" t="str">
        <f>IF(Table1[[#This Row],[Performance Score]]&gt;=80,"High Performer","Low Performer")</f>
        <v>Low Performer</v>
      </c>
      <c r="AG4801" t="str" cm="1">
        <f t="array" aca="1" ref="AG4801" ca="1">_xlfn.IFS(Table1[[#This Row],[Experience]]&lt;=3,"Junior",Table1[[#This Row],[Experience]]&lt;=7,"Mid Level",Table1[[#This Row],[Experience]]&gt;=7,"Senior")</f>
        <v>Senior</v>
      </c>
      <c r="AH4801" t="str">
        <f>IF(Table1[[#This Row],[Attendance %]]&gt;75,"OK","Below 75")</f>
        <v>Below 75</v>
      </c>
      <c r="AI4801" t="b">
        <f>ISBLANK(Table1[[#This Row],[Employee ID]])</f>
        <v>0</v>
      </c>
      <c r="AJ4801" t="b">
        <f>ISNUMBER(Table1[[#This Row],[Total Salary  ]])</f>
        <v>1</v>
      </c>
      <c r="AK4801" t="str">
        <f>IFERROR(_xlfn.XLOOKUP(Table1[[#This Row],[Manager ID]],MANAGERS!A:A,MANAGERS!B:B),"Not Found")</f>
        <v>Manager_3</v>
      </c>
    </row>
    <row r="4802" spans="1:37" x14ac:dyDescent="0.2">
      <c r="A4802" t="s">
        <v>2270</v>
      </c>
      <c r="B4802" t="s">
        <v>60</v>
      </c>
      <c r="C4802" t="s">
        <v>15</v>
      </c>
      <c r="D4802" t="s">
        <v>46</v>
      </c>
      <c r="E4802" t="s">
        <v>65</v>
      </c>
      <c r="F4802" s="1">
        <v>42413</v>
      </c>
      <c r="G4802" s="1">
        <v>31350</v>
      </c>
      <c r="H4802">
        <v>36080</v>
      </c>
      <c r="I4802">
        <v>7816</v>
      </c>
      <c r="J4802">
        <v>63</v>
      </c>
      <c r="K4802">
        <v>47</v>
      </c>
      <c r="L4802" t="s">
        <v>23</v>
      </c>
      <c r="M4802">
        <v>115</v>
      </c>
      <c r="N4802">
        <f>Table1[[#This Row],[Basic Salary]]+Table1[[#This Row],[Bonus]]</f>
        <v>43896</v>
      </c>
      <c r="O4802" s="2">
        <f>Table1[[#This Row],[Bonus]]/Table1[[#This Row],[Basic Salary]]</f>
        <v>0.21662971175166298</v>
      </c>
      <c r="P4802">
        <f ca="1">DATEDIF(Table1[[#This Row],[Date of Birth]],TODAY(),"Y")</f>
        <v>40</v>
      </c>
      <c r="Q4802">
        <f ca="1">DATEDIF(Table1[[#This Row],[Joining Date]],TODAY(),"Y")</f>
        <v>10</v>
      </c>
      <c r="R4802" t="str">
        <f ca="1">IF(YEAR(Table1[[#This Row],[Joining Date]])=YEAR(TODAY()),"Yes","No")</f>
        <v>No</v>
      </c>
      <c r="S4802" t="str">
        <f ca="1">IF(Table1[[#This Row],[Experience]]&gt;5,"Yes","No")</f>
        <v>Yes</v>
      </c>
      <c r="T4802" t="str">
        <f>TEXT(Table1[[#This Row],[Joining Date]],"mmmm")</f>
        <v>February</v>
      </c>
      <c r="U4802" t="str">
        <f>TEXT(Table1[[#This Row],[Joining Date]],"yyyy")</f>
        <v>2016</v>
      </c>
      <c r="V4802" s="5">
        <f ca="1">TODAY()-Table1[[#This Row],[Joining Date]]</f>
        <v>3826</v>
      </c>
      <c r="W4802" t="str">
        <f>LEFT(Table1[[#This Row],[Employee Name]],FIND(" ",Table1[[#This Row],[Employee Name]])-1)</f>
        <v>Gayathri</v>
      </c>
      <c r="X4802" t="str">
        <f>RIGHT(Table1[[#This Row],[Employee Name]],LEN(Table1[[#This Row],[Employee Name]])-FIND(" ",Table1[[#This Row],[Employee Name]]))</f>
        <v>Iyer</v>
      </c>
      <c r="Y4802" t="str">
        <f>Table1[[#This Row],[Department]]&amp;"-"&amp;Table1[[#This Row],[Employee ID]]</f>
        <v>Support-E02214</v>
      </c>
      <c r="Z4802" t="str">
        <f>LEFT(Table1[[#This Row],[Department]],3)</f>
        <v>Sup</v>
      </c>
      <c r="AA4802" t="str">
        <f>_xlfn.XLOOKUP(Table1[[#This Row],[Manager ID]],MANAGERS!A:A,MANAGERS!B:B)</f>
        <v>Manager_15</v>
      </c>
      <c r="AB4802" t="str" cm="1">
        <f t="array" ref="AB4802">_xlfn.XLOOKUP(Table1[[#This Row],[Manager ID]],Table2[[#All],[Manager ID]],Table2[[#All],[Department Head]])</f>
        <v>Support</v>
      </c>
      <c r="AC4802" s="2">
        <f>_xlfn.XLOOKUP(Table1[[#This Row],[City]],L:L,O:O)</f>
        <v>0.23486488519629886</v>
      </c>
      <c r="AD4802" t="str" cm="1">
        <f t="array" ref="AD4802">_xlfn.IFS(Table1[[#This Row],[Performance Score]]&gt;=90,"Excellent",Table1[[#This Row],[Performance Score]]&gt;=75,"Good",Table1[[#This Row],[Performance Score]]&gt;=60,"Average",Table1[[#This Row],[Performance Score]]&lt;=60,"Need Improvement")</f>
        <v>Need Improvement</v>
      </c>
      <c r="AE4802" t="str">
        <f>IF(AND(Table1[[#This Row],[Attendance %]]&gt;=80,(Table1[[#This Row],[Performance Score]]&gt;=80)),"Eligible","Not Eligible")</f>
        <v>Not Eligible</v>
      </c>
      <c r="AF4802" t="str">
        <f>IF(Table1[[#This Row],[Performance Score]]&gt;=80,"High Performer","Low Performer")</f>
        <v>Low Performer</v>
      </c>
      <c r="AG4802" t="str" cm="1">
        <f t="array" aca="1" ref="AG4802" ca="1">_xlfn.IFS(Table1[[#This Row],[Experience]]&lt;=3,"Junior",Table1[[#This Row],[Experience]]&lt;=7,"Mid Level",Table1[[#This Row],[Experience]]&gt;=7,"Senior")</f>
        <v>Senior</v>
      </c>
      <c r="AH4802" t="str">
        <f>IF(Table1[[#This Row],[Attendance %]]&gt;75,"OK","Below 75")</f>
        <v>Below 75</v>
      </c>
      <c r="AI4802" t="b">
        <f>ISBLANK(Table1[[#This Row],[Employee ID]])</f>
        <v>0</v>
      </c>
      <c r="AJ4802" t="b">
        <f>ISNUMBER(Table1[[#This Row],[Total Salary  ]])</f>
        <v>1</v>
      </c>
      <c r="AK4802" t="str">
        <f>IFERROR(_xlfn.XLOOKUP(Table1[[#This Row],[Manager ID]],MANAGERS!A:A,MANAGERS!B:B),"Not Found")</f>
        <v>Manager_15</v>
      </c>
    </row>
    <row r="4803" spans="1:37" x14ac:dyDescent="0.2">
      <c r="A4803" t="s">
        <v>4421</v>
      </c>
      <c r="B4803" t="s">
        <v>89</v>
      </c>
      <c r="C4803" t="s">
        <v>15</v>
      </c>
      <c r="D4803" t="s">
        <v>33</v>
      </c>
      <c r="E4803" t="s">
        <v>17</v>
      </c>
      <c r="F4803" s="1">
        <v>43846</v>
      </c>
      <c r="G4803" s="1">
        <v>36810</v>
      </c>
      <c r="H4803">
        <v>29841</v>
      </c>
      <c r="I4803">
        <v>14026</v>
      </c>
      <c r="J4803">
        <v>97</v>
      </c>
      <c r="K4803">
        <v>100</v>
      </c>
      <c r="L4803" t="s">
        <v>23</v>
      </c>
      <c r="M4803">
        <v>102</v>
      </c>
      <c r="N4803">
        <f>Table1[[#This Row],[Basic Salary]]+Table1[[#This Row],[Bonus]]</f>
        <v>43867</v>
      </c>
      <c r="O4803" s="2">
        <f>Table1[[#This Row],[Bonus]]/Table1[[#This Row],[Basic Salary]]</f>
        <v>0.47002446298716533</v>
      </c>
      <c r="P4803">
        <f ca="1">DATEDIF(Table1[[#This Row],[Date of Birth]],TODAY(),"Y")</f>
        <v>25</v>
      </c>
      <c r="Q4803">
        <f ca="1">DATEDIF(Table1[[#This Row],[Joining Date]],TODAY(),"Y")</f>
        <v>6</v>
      </c>
      <c r="R4803" t="str">
        <f ca="1">IF(YEAR(Table1[[#This Row],[Joining Date]])=YEAR(TODAY()),"Yes","No")</f>
        <v>No</v>
      </c>
      <c r="S4803" t="str">
        <f ca="1">IF(Table1[[#This Row],[Experience]]&gt;5,"Yes","No")</f>
        <v>Yes</v>
      </c>
      <c r="T4803" t="str">
        <f>TEXT(Table1[[#This Row],[Joining Date]],"mmmm")</f>
        <v>January</v>
      </c>
      <c r="U4803" t="str">
        <f>TEXT(Table1[[#This Row],[Joining Date]],"yyyy")</f>
        <v>2020</v>
      </c>
      <c r="V4803" s="5">
        <f ca="1">TODAY()-Table1[[#This Row],[Joining Date]]</f>
        <v>2393</v>
      </c>
      <c r="W4803" t="str">
        <f>LEFT(Table1[[#This Row],[Employee Name]],FIND(" ",Table1[[#This Row],[Employee Name]])-1)</f>
        <v>Tarun</v>
      </c>
      <c r="X4803" t="str">
        <f>RIGHT(Table1[[#This Row],[Employee Name]],LEN(Table1[[#This Row],[Employee Name]])-FIND(" ",Table1[[#This Row],[Employee Name]]))</f>
        <v>Verma</v>
      </c>
      <c r="Y4803" t="str">
        <f>Table1[[#This Row],[Department]]&amp;"-"&amp;Table1[[#This Row],[Employee ID]]</f>
        <v>Marketing-E04365</v>
      </c>
      <c r="Z4803" t="str">
        <f>LEFT(Table1[[#This Row],[Department]],3)</f>
        <v>Mar</v>
      </c>
      <c r="AA4803" t="str">
        <f>_xlfn.XLOOKUP(Table1[[#This Row],[Manager ID]],MANAGERS!A:A,MANAGERS!B:B)</f>
        <v>Manager_2</v>
      </c>
      <c r="AB4803" t="str" cm="1">
        <f t="array" ref="AB4803">_xlfn.XLOOKUP(Table1[[#This Row],[Manager ID]],Table2[[#All],[Manager ID]],Table2[[#All],[Department Head]])</f>
        <v>Sales</v>
      </c>
      <c r="AC4803" s="2">
        <f>_xlfn.XLOOKUP(Table1[[#This Row],[City]],L:L,O:O)</f>
        <v>0.23486488519629886</v>
      </c>
      <c r="AD4803" t="str" cm="1">
        <f t="array" ref="AD4803">_xlfn.IFS(Table1[[#This Row],[Performance Score]]&gt;=90,"Excellent",Table1[[#This Row],[Performance Score]]&gt;=75,"Good",Table1[[#This Row],[Performance Score]]&gt;=60,"Average",Table1[[#This Row],[Performance Score]]&lt;=60,"Need Improvement")</f>
        <v>Excellent</v>
      </c>
      <c r="AE4803" t="str">
        <f>IF(AND(Table1[[#This Row],[Attendance %]]&gt;=80,(Table1[[#This Row],[Performance Score]]&gt;=80)),"Eligible","Not Eligible")</f>
        <v>Eligible</v>
      </c>
      <c r="AF4803" t="str">
        <f>IF(Table1[[#This Row],[Performance Score]]&gt;=80,"High Performer","Low Performer")</f>
        <v>High Performer</v>
      </c>
      <c r="AG4803" t="str" cm="1">
        <f t="array" aca="1" ref="AG4803" ca="1">_xlfn.IFS(Table1[[#This Row],[Experience]]&lt;=3,"Junior",Table1[[#This Row],[Experience]]&lt;=7,"Mid Level",Table1[[#This Row],[Experience]]&gt;=7,"Senior")</f>
        <v>Mid Level</v>
      </c>
      <c r="AH4803" t="str">
        <f>IF(Table1[[#This Row],[Attendance %]]&gt;75,"OK","Below 75")</f>
        <v>OK</v>
      </c>
      <c r="AI4803" t="b">
        <f>ISBLANK(Table1[[#This Row],[Employee ID]])</f>
        <v>0</v>
      </c>
      <c r="AJ4803" t="b">
        <f>ISNUMBER(Table1[[#This Row],[Total Salary  ]])</f>
        <v>1</v>
      </c>
      <c r="AK4803" t="str">
        <f>IFERROR(_xlfn.XLOOKUP(Table1[[#This Row],[Manager ID]],MANAGERS!A:A,MANAGERS!B:B),"Not Found")</f>
        <v>Manager_2</v>
      </c>
    </row>
    <row r="4804" spans="1:37" x14ac:dyDescent="0.2">
      <c r="A4804" t="s">
        <v>4849</v>
      </c>
      <c r="B4804" t="s">
        <v>75</v>
      </c>
      <c r="C4804" t="s">
        <v>15</v>
      </c>
      <c r="D4804" t="s">
        <v>81</v>
      </c>
      <c r="E4804" t="s">
        <v>30</v>
      </c>
      <c r="F4804" s="1">
        <v>42921</v>
      </c>
      <c r="G4804" s="1">
        <v>32232</v>
      </c>
      <c r="H4804">
        <v>26723</v>
      </c>
      <c r="I4804">
        <v>17138</v>
      </c>
      <c r="J4804">
        <v>68</v>
      </c>
      <c r="K4804">
        <v>74</v>
      </c>
      <c r="L4804" t="s">
        <v>31</v>
      </c>
      <c r="M4804">
        <v>103</v>
      </c>
      <c r="N4804">
        <f>Table1[[#This Row],[Basic Salary]]+Table1[[#This Row],[Bonus]]</f>
        <v>43861</v>
      </c>
      <c r="O4804" s="2">
        <f>Table1[[#This Row],[Bonus]]/Table1[[#This Row],[Basic Salary]]</f>
        <v>0.64132021105414816</v>
      </c>
      <c r="P4804">
        <f ca="1">DATEDIF(Table1[[#This Row],[Date of Birth]],TODAY(),"Y")</f>
        <v>38</v>
      </c>
      <c r="Q4804">
        <f ca="1">DATEDIF(Table1[[#This Row],[Joining Date]],TODAY(),"Y")</f>
        <v>9</v>
      </c>
      <c r="R4804" t="str">
        <f ca="1">IF(YEAR(Table1[[#This Row],[Joining Date]])=YEAR(TODAY()),"Yes","No")</f>
        <v>No</v>
      </c>
      <c r="S4804" t="str">
        <f ca="1">IF(Table1[[#This Row],[Experience]]&gt;5,"Yes","No")</f>
        <v>Yes</v>
      </c>
      <c r="T4804" t="str">
        <f>TEXT(Table1[[#This Row],[Joining Date]],"mmmm")</f>
        <v>July</v>
      </c>
      <c r="U4804" t="str">
        <f>TEXT(Table1[[#This Row],[Joining Date]],"yyyy")</f>
        <v>2017</v>
      </c>
      <c r="V4804" s="5">
        <f ca="1">TODAY()-Table1[[#This Row],[Joining Date]]</f>
        <v>3318</v>
      </c>
      <c r="W4804" t="str">
        <f>LEFT(Table1[[#This Row],[Employee Name]],FIND(" ",Table1[[#This Row],[Employee Name]])-1)</f>
        <v>Ishita</v>
      </c>
      <c r="X4804" t="str">
        <f>RIGHT(Table1[[#This Row],[Employee Name]],LEN(Table1[[#This Row],[Employee Name]])-FIND(" ",Table1[[#This Row],[Employee Name]]))</f>
        <v>Roy</v>
      </c>
      <c r="Y4804" t="str">
        <f>Table1[[#This Row],[Department]]&amp;"-"&amp;Table1[[#This Row],[Employee ID]]</f>
        <v>Sales-E04793</v>
      </c>
      <c r="Z4804" t="str">
        <f>LEFT(Table1[[#This Row],[Department]],3)</f>
        <v>Sal</v>
      </c>
      <c r="AA4804" t="str">
        <f>_xlfn.XLOOKUP(Table1[[#This Row],[Manager ID]],MANAGERS!A:A,MANAGERS!B:B)</f>
        <v>Manager_3</v>
      </c>
      <c r="AB4804" t="str" cm="1">
        <f t="array" ref="AB4804">_xlfn.XLOOKUP(Table1[[#This Row],[Manager ID]],Table2[[#All],[Manager ID]],Table2[[#All],[Department Head]])</f>
        <v>IT</v>
      </c>
      <c r="AC4804" s="2">
        <f>_xlfn.XLOOKUP(Table1[[#This Row],[City]],L:L,O:O)</f>
        <v>0.241864189087755</v>
      </c>
      <c r="AD4804" t="str" cm="1">
        <f t="array" ref="AD4804">_xlfn.IFS(Table1[[#This Row],[Performance Score]]&gt;=90,"Excellent",Table1[[#This Row],[Performance Score]]&gt;=75,"Good",Table1[[#This Row],[Performance Score]]&gt;=60,"Average",Table1[[#This Row],[Performance Score]]&lt;=60,"Need Improvement")</f>
        <v>Average</v>
      </c>
      <c r="AE4804" t="str">
        <f>IF(AND(Table1[[#This Row],[Attendance %]]&gt;=80,(Table1[[#This Row],[Performance Score]]&gt;=80)),"Eligible","Not Eligible")</f>
        <v>Not Eligible</v>
      </c>
      <c r="AF4804" t="str">
        <f>IF(Table1[[#This Row],[Performance Score]]&gt;=80,"High Performer","Low Performer")</f>
        <v>Low Performer</v>
      </c>
      <c r="AG4804" t="str" cm="1">
        <f t="array" aca="1" ref="AG4804" ca="1">_xlfn.IFS(Table1[[#This Row],[Experience]]&lt;=3,"Junior",Table1[[#This Row],[Experience]]&lt;=7,"Mid Level",Table1[[#This Row],[Experience]]&gt;=7,"Senior")</f>
        <v>Senior</v>
      </c>
      <c r="AH4804" t="str">
        <f>IF(Table1[[#This Row],[Attendance %]]&gt;75,"OK","Below 75")</f>
        <v>Below 75</v>
      </c>
      <c r="AI4804" t="b">
        <f>ISBLANK(Table1[[#This Row],[Employee ID]])</f>
        <v>0</v>
      </c>
      <c r="AJ4804" t="b">
        <f>ISNUMBER(Table1[[#This Row],[Total Salary  ]])</f>
        <v>1</v>
      </c>
      <c r="AK4804" t="str">
        <f>IFERROR(_xlfn.XLOOKUP(Table1[[#This Row],[Manager ID]],MANAGERS!A:A,MANAGERS!B:B),"Not Found")</f>
        <v>Manager_3</v>
      </c>
    </row>
    <row r="4805" spans="1:37" x14ac:dyDescent="0.2">
      <c r="A4805" t="s">
        <v>5021</v>
      </c>
      <c r="B4805" t="s">
        <v>62</v>
      </c>
      <c r="C4805" t="s">
        <v>21</v>
      </c>
      <c r="D4805" t="s">
        <v>16</v>
      </c>
      <c r="E4805" t="s">
        <v>51</v>
      </c>
      <c r="F4805" s="1">
        <v>45643</v>
      </c>
      <c r="G4805" s="1">
        <v>38501</v>
      </c>
      <c r="H4805">
        <v>38490</v>
      </c>
      <c r="I4805">
        <v>5317</v>
      </c>
      <c r="J4805">
        <v>96</v>
      </c>
      <c r="K4805">
        <v>62</v>
      </c>
      <c r="L4805" t="s">
        <v>37</v>
      </c>
      <c r="M4805">
        <v>104</v>
      </c>
      <c r="N4805">
        <f>Table1[[#This Row],[Basic Salary]]+Table1[[#This Row],[Bonus]]</f>
        <v>43807</v>
      </c>
      <c r="O4805" s="2">
        <f>Table1[[#This Row],[Bonus]]/Table1[[#This Row],[Basic Salary]]</f>
        <v>0.13813977656534165</v>
      </c>
      <c r="P4805">
        <f ca="1">DATEDIF(Table1[[#This Row],[Date of Birth]],TODAY(),"Y")</f>
        <v>21</v>
      </c>
      <c r="Q4805">
        <f ca="1">DATEDIF(Table1[[#This Row],[Joining Date]],TODAY(),"Y")</f>
        <v>1</v>
      </c>
      <c r="R4805" t="str">
        <f ca="1">IF(YEAR(Table1[[#This Row],[Joining Date]])=YEAR(TODAY()),"Yes","No")</f>
        <v>No</v>
      </c>
      <c r="S4805" t="str">
        <f ca="1">IF(Table1[[#This Row],[Experience]]&gt;5,"Yes","No")</f>
        <v>No</v>
      </c>
      <c r="T4805" t="str">
        <f>TEXT(Table1[[#This Row],[Joining Date]],"mmmm")</f>
        <v>December</v>
      </c>
      <c r="U4805" t="str">
        <f>TEXT(Table1[[#This Row],[Joining Date]],"yyyy")</f>
        <v>2024</v>
      </c>
      <c r="V4805" s="5">
        <f ca="1">TODAY()-Table1[[#This Row],[Joining Date]]</f>
        <v>596</v>
      </c>
      <c r="W4805" t="str">
        <f>LEFT(Table1[[#This Row],[Employee Name]],FIND(" ",Table1[[#This Row],[Employee Name]])-1)</f>
        <v>Kavya</v>
      </c>
      <c r="X4805" t="str">
        <f>RIGHT(Table1[[#This Row],[Employee Name]],LEN(Table1[[#This Row],[Employee Name]])-FIND(" ",Table1[[#This Row],[Employee Name]]))</f>
        <v>Nair</v>
      </c>
      <c r="Y4805" t="str">
        <f>Table1[[#This Row],[Department]]&amp;"-"&amp;Table1[[#This Row],[Employee ID]]</f>
        <v>HR-E04965</v>
      </c>
      <c r="Z4805" t="str">
        <f>LEFT(Table1[[#This Row],[Department]],3)</f>
        <v>HR</v>
      </c>
      <c r="AA4805" t="str">
        <f>_xlfn.XLOOKUP(Table1[[#This Row],[Manager ID]],MANAGERS!A:A,MANAGERS!B:B)</f>
        <v>Manager_4</v>
      </c>
      <c r="AB4805" t="str" cm="1">
        <f t="array" ref="AB4805">_xlfn.XLOOKUP(Table1[[#This Row],[Manager ID]],Table2[[#All],[Manager ID]],Table2[[#All],[Department Head]])</f>
        <v>Finance</v>
      </c>
      <c r="AC4805" s="2">
        <f>_xlfn.XLOOKUP(Table1[[#This Row],[City]],L:L,O:O)</f>
        <v>0.24036902712549932</v>
      </c>
      <c r="AD4805" t="str" cm="1">
        <f t="array" ref="AD4805">_xlfn.IFS(Table1[[#This Row],[Performance Score]]&gt;=90,"Excellent",Table1[[#This Row],[Performance Score]]&gt;=75,"Good",Table1[[#This Row],[Performance Score]]&gt;=60,"Average",Table1[[#This Row],[Performance Score]]&lt;=60,"Need Improvement")</f>
        <v>Average</v>
      </c>
      <c r="AE4805" t="str">
        <f>IF(AND(Table1[[#This Row],[Attendance %]]&gt;=80,(Table1[[#This Row],[Performance Score]]&gt;=80)),"Eligible","Not Eligible")</f>
        <v>Not Eligible</v>
      </c>
      <c r="AF4805" t="str">
        <f>IF(Table1[[#This Row],[Performance Score]]&gt;=80,"High Performer","Low Performer")</f>
        <v>Low Performer</v>
      </c>
      <c r="AG4805" t="str" cm="1">
        <f t="array" aca="1" ref="AG4805" ca="1">_xlfn.IFS(Table1[[#This Row],[Experience]]&lt;=3,"Junior",Table1[[#This Row],[Experience]]&lt;=7,"Mid Level",Table1[[#This Row],[Experience]]&gt;=7,"Senior")</f>
        <v>Junior</v>
      </c>
      <c r="AH4805" t="str">
        <f>IF(Table1[[#This Row],[Attendance %]]&gt;75,"OK","Below 75")</f>
        <v>OK</v>
      </c>
      <c r="AI4805" t="b">
        <f>ISBLANK(Table1[[#This Row],[Employee ID]])</f>
        <v>0</v>
      </c>
      <c r="AJ4805" t="b">
        <f>ISNUMBER(Table1[[#This Row],[Total Salary  ]])</f>
        <v>1</v>
      </c>
      <c r="AK4805" t="str">
        <f>IFERROR(_xlfn.XLOOKUP(Table1[[#This Row],[Manager ID]],MANAGERS!A:A,MANAGERS!B:B),"Not Found")</f>
        <v>Manager_4</v>
      </c>
    </row>
    <row r="4806" spans="1:37" x14ac:dyDescent="0.2">
      <c r="A4806" t="s">
        <v>248</v>
      </c>
      <c r="B4806" t="s">
        <v>57</v>
      </c>
      <c r="C4806" t="s">
        <v>21</v>
      </c>
      <c r="D4806" t="s">
        <v>46</v>
      </c>
      <c r="E4806" t="s">
        <v>26</v>
      </c>
      <c r="F4806" s="1">
        <v>45377</v>
      </c>
      <c r="G4806" s="1">
        <v>38640</v>
      </c>
      <c r="H4806">
        <v>34666</v>
      </c>
      <c r="I4806">
        <v>9106</v>
      </c>
      <c r="J4806">
        <v>80</v>
      </c>
      <c r="K4806">
        <v>81</v>
      </c>
      <c r="L4806" t="s">
        <v>53</v>
      </c>
      <c r="M4806">
        <v>115</v>
      </c>
      <c r="N4806">
        <f>Table1[[#This Row],[Basic Salary]]+Table1[[#This Row],[Bonus]]</f>
        <v>43772</v>
      </c>
      <c r="O4806" s="2">
        <f>Table1[[#This Row],[Bonus]]/Table1[[#This Row],[Basic Salary]]</f>
        <v>0.26267812842554666</v>
      </c>
      <c r="P4806">
        <f ca="1">DATEDIF(Table1[[#This Row],[Date of Birth]],TODAY(),"Y")</f>
        <v>20</v>
      </c>
      <c r="Q4806">
        <f ca="1">DATEDIF(Table1[[#This Row],[Joining Date]],TODAY(),"Y")</f>
        <v>2</v>
      </c>
      <c r="R4806" t="str">
        <f ca="1">IF(YEAR(Table1[[#This Row],[Joining Date]])=YEAR(TODAY()),"Yes","No")</f>
        <v>No</v>
      </c>
      <c r="S4806" t="str">
        <f ca="1">IF(Table1[[#This Row],[Experience]]&gt;5,"Yes","No")</f>
        <v>No</v>
      </c>
      <c r="T4806" t="str">
        <f>TEXT(Table1[[#This Row],[Joining Date]],"mmmm")</f>
        <v>March</v>
      </c>
      <c r="U4806" t="str">
        <f>TEXT(Table1[[#This Row],[Joining Date]],"yyyy")</f>
        <v>2024</v>
      </c>
      <c r="V4806" s="5">
        <f ca="1">TODAY()-Table1[[#This Row],[Joining Date]]</f>
        <v>862</v>
      </c>
      <c r="W4806" t="str">
        <f>LEFT(Table1[[#This Row],[Employee Name]],FIND(" ",Table1[[#This Row],[Employee Name]])-1)</f>
        <v>Swathi</v>
      </c>
      <c r="X4806" t="str">
        <f>RIGHT(Table1[[#This Row],[Employee Name]],LEN(Table1[[#This Row],[Employee Name]])-FIND(" ",Table1[[#This Row],[Employee Name]]))</f>
        <v>Ramesh</v>
      </c>
      <c r="Y4806" t="str">
        <f>Table1[[#This Row],[Department]]&amp;"-"&amp;Table1[[#This Row],[Employee ID]]</f>
        <v>Support-E00192</v>
      </c>
      <c r="Z4806" t="str">
        <f>LEFT(Table1[[#This Row],[Department]],3)</f>
        <v>Sup</v>
      </c>
      <c r="AA4806" t="str">
        <f>_xlfn.XLOOKUP(Table1[[#This Row],[Manager ID]],MANAGERS!A:A,MANAGERS!B:B)</f>
        <v>Manager_15</v>
      </c>
      <c r="AB4806" t="str" cm="1">
        <f t="array" ref="AB4806">_xlfn.XLOOKUP(Table1[[#This Row],[Manager ID]],Table2[[#All],[Manager ID]],Table2[[#All],[Department Head]])</f>
        <v>Support</v>
      </c>
      <c r="AC4806" s="2">
        <f>_xlfn.XLOOKUP(Table1[[#This Row],[City]],L:L,O:O)</f>
        <v>0.23685887225230964</v>
      </c>
      <c r="AD4806" t="str" cm="1">
        <f t="array" ref="AD4806">_xlfn.IFS(Table1[[#This Row],[Performance Score]]&gt;=90,"Excellent",Table1[[#This Row],[Performance Score]]&gt;=75,"Good",Table1[[#This Row],[Performance Score]]&gt;=60,"Average",Table1[[#This Row],[Performance Score]]&lt;=60,"Need Improvement")</f>
        <v>Good</v>
      </c>
      <c r="AE4806" t="str">
        <f>IF(AND(Table1[[#This Row],[Attendance %]]&gt;=80,(Table1[[#This Row],[Performance Score]]&gt;=80)),"Eligible","Not Eligible")</f>
        <v>Eligible</v>
      </c>
      <c r="AF4806" t="str">
        <f>IF(Table1[[#This Row],[Performance Score]]&gt;=80,"High Performer","Low Performer")</f>
        <v>High Performer</v>
      </c>
      <c r="AG4806" t="str" cm="1">
        <f t="array" aca="1" ref="AG4806" ca="1">_xlfn.IFS(Table1[[#This Row],[Experience]]&lt;=3,"Junior",Table1[[#This Row],[Experience]]&lt;=7,"Mid Level",Table1[[#This Row],[Experience]]&gt;=7,"Senior")</f>
        <v>Junior</v>
      </c>
      <c r="AH4806" t="str">
        <f>IF(Table1[[#This Row],[Attendance %]]&gt;75,"OK","Below 75")</f>
        <v>OK</v>
      </c>
      <c r="AI4806" t="b">
        <f>ISBLANK(Table1[[#This Row],[Employee ID]])</f>
        <v>0</v>
      </c>
      <c r="AJ4806" t="b">
        <f>ISNUMBER(Table1[[#This Row],[Total Salary  ]])</f>
        <v>1</v>
      </c>
      <c r="AK4806" t="str">
        <f>IFERROR(_xlfn.XLOOKUP(Table1[[#This Row],[Manager ID]],MANAGERS!A:A,MANAGERS!B:B),"Not Found")</f>
        <v>Manager_15</v>
      </c>
    </row>
    <row r="4807" spans="1:37" x14ac:dyDescent="0.2">
      <c r="A4807" t="s">
        <v>1676</v>
      </c>
      <c r="B4807" t="s">
        <v>77</v>
      </c>
      <c r="C4807" t="s">
        <v>15</v>
      </c>
      <c r="D4807" t="s">
        <v>46</v>
      </c>
      <c r="E4807" t="s">
        <v>65</v>
      </c>
      <c r="F4807" s="1">
        <v>42101</v>
      </c>
      <c r="G4807" s="1">
        <v>29486</v>
      </c>
      <c r="H4807">
        <v>29076</v>
      </c>
      <c r="I4807">
        <v>14692</v>
      </c>
      <c r="J4807">
        <v>67</v>
      </c>
      <c r="K4807">
        <v>53</v>
      </c>
      <c r="L4807" t="s">
        <v>37</v>
      </c>
      <c r="M4807">
        <v>103</v>
      </c>
      <c r="N4807">
        <f>Table1[[#This Row],[Basic Salary]]+Table1[[#This Row],[Bonus]]</f>
        <v>43768</v>
      </c>
      <c r="O4807" s="2">
        <f>Table1[[#This Row],[Bonus]]/Table1[[#This Row],[Basic Salary]]</f>
        <v>0.50529646443802445</v>
      </c>
      <c r="P4807">
        <f ca="1">DATEDIF(Table1[[#This Row],[Date of Birth]],TODAY(),"Y")</f>
        <v>45</v>
      </c>
      <c r="Q4807">
        <f ca="1">DATEDIF(Table1[[#This Row],[Joining Date]],TODAY(),"Y")</f>
        <v>11</v>
      </c>
      <c r="R4807" t="str">
        <f ca="1">IF(YEAR(Table1[[#This Row],[Joining Date]])=YEAR(TODAY()),"Yes","No")</f>
        <v>No</v>
      </c>
      <c r="S4807" t="str">
        <f ca="1">IF(Table1[[#This Row],[Experience]]&gt;5,"Yes","No")</f>
        <v>Yes</v>
      </c>
      <c r="T4807" t="str">
        <f>TEXT(Table1[[#This Row],[Joining Date]],"mmmm")</f>
        <v>April</v>
      </c>
      <c r="U4807" t="str">
        <f>TEXT(Table1[[#This Row],[Joining Date]],"yyyy")</f>
        <v>2015</v>
      </c>
      <c r="V4807" s="5">
        <f ca="1">TODAY()-Table1[[#This Row],[Joining Date]]</f>
        <v>4138</v>
      </c>
      <c r="W4807" t="str">
        <f>LEFT(Table1[[#This Row],[Employee Name]],FIND(" ",Table1[[#This Row],[Employee Name]])-1)</f>
        <v>Rohan</v>
      </c>
      <c r="X4807" t="str">
        <f>RIGHT(Table1[[#This Row],[Employee Name]],LEN(Table1[[#This Row],[Employee Name]])-FIND(" ",Table1[[#This Row],[Employee Name]]))</f>
        <v>Gupta</v>
      </c>
      <c r="Y4807" t="str">
        <f>Table1[[#This Row],[Department]]&amp;"-"&amp;Table1[[#This Row],[Employee ID]]</f>
        <v>Support-E01620</v>
      </c>
      <c r="Z4807" t="str">
        <f>LEFT(Table1[[#This Row],[Department]],3)</f>
        <v>Sup</v>
      </c>
      <c r="AA4807" t="str">
        <f>_xlfn.XLOOKUP(Table1[[#This Row],[Manager ID]],MANAGERS!A:A,MANAGERS!B:B)</f>
        <v>Manager_3</v>
      </c>
      <c r="AB4807" t="str" cm="1">
        <f t="array" ref="AB4807">_xlfn.XLOOKUP(Table1[[#This Row],[Manager ID]],Table2[[#All],[Manager ID]],Table2[[#All],[Department Head]])</f>
        <v>IT</v>
      </c>
      <c r="AC4807" s="2">
        <f>_xlfn.XLOOKUP(Table1[[#This Row],[City]],L:L,O:O)</f>
        <v>0.24036902712549932</v>
      </c>
      <c r="AD4807" t="str" cm="1">
        <f t="array" ref="AD4807">_xlfn.IFS(Table1[[#This Row],[Performance Score]]&gt;=90,"Excellent",Table1[[#This Row],[Performance Score]]&gt;=75,"Good",Table1[[#This Row],[Performance Score]]&gt;=60,"Average",Table1[[#This Row],[Performance Score]]&lt;=60,"Need Improvement")</f>
        <v>Need Improvement</v>
      </c>
      <c r="AE4807" t="str">
        <f>IF(AND(Table1[[#This Row],[Attendance %]]&gt;=80,(Table1[[#This Row],[Performance Score]]&gt;=80)),"Eligible","Not Eligible")</f>
        <v>Not Eligible</v>
      </c>
      <c r="AF4807" t="str">
        <f>IF(Table1[[#This Row],[Performance Score]]&gt;=80,"High Performer","Low Performer")</f>
        <v>Low Performer</v>
      </c>
      <c r="AG4807" t="str" cm="1">
        <f t="array" aca="1" ref="AG4807" ca="1">_xlfn.IFS(Table1[[#This Row],[Experience]]&lt;=3,"Junior",Table1[[#This Row],[Experience]]&lt;=7,"Mid Level",Table1[[#This Row],[Experience]]&gt;=7,"Senior")</f>
        <v>Senior</v>
      </c>
      <c r="AH4807" t="str">
        <f>IF(Table1[[#This Row],[Attendance %]]&gt;75,"OK","Below 75")</f>
        <v>Below 75</v>
      </c>
      <c r="AI4807" t="b">
        <f>ISBLANK(Table1[[#This Row],[Employee ID]])</f>
        <v>0</v>
      </c>
      <c r="AJ4807" t="b">
        <f>ISNUMBER(Table1[[#This Row],[Total Salary  ]])</f>
        <v>1</v>
      </c>
      <c r="AK4807" t="str">
        <f>IFERROR(_xlfn.XLOOKUP(Table1[[#This Row],[Manager ID]],MANAGERS!A:A,MANAGERS!B:B),"Not Found")</f>
        <v>Manager_3</v>
      </c>
    </row>
    <row r="4808" spans="1:37" x14ac:dyDescent="0.2">
      <c r="A4808" t="s">
        <v>3259</v>
      </c>
      <c r="B4808" t="s">
        <v>77</v>
      </c>
      <c r="C4808" t="s">
        <v>15</v>
      </c>
      <c r="D4808" t="s">
        <v>43</v>
      </c>
      <c r="E4808" t="s">
        <v>22</v>
      </c>
      <c r="F4808" s="1">
        <v>43415</v>
      </c>
      <c r="G4808" s="1">
        <v>35561</v>
      </c>
      <c r="H4808">
        <v>27560</v>
      </c>
      <c r="I4808">
        <v>16170</v>
      </c>
      <c r="J4808">
        <v>78</v>
      </c>
      <c r="K4808">
        <v>50</v>
      </c>
      <c r="L4808" t="s">
        <v>27</v>
      </c>
      <c r="M4808">
        <v>102</v>
      </c>
      <c r="N4808">
        <f>Table1[[#This Row],[Basic Salary]]+Table1[[#This Row],[Bonus]]</f>
        <v>43730</v>
      </c>
      <c r="O4808" s="2">
        <f>Table1[[#This Row],[Bonus]]/Table1[[#This Row],[Basic Salary]]</f>
        <v>0.5867198838896952</v>
      </c>
      <c r="P4808">
        <f ca="1">DATEDIF(Table1[[#This Row],[Date of Birth]],TODAY(),"Y")</f>
        <v>29</v>
      </c>
      <c r="Q4808">
        <f ca="1">DATEDIF(Table1[[#This Row],[Joining Date]],TODAY(),"Y")</f>
        <v>7</v>
      </c>
      <c r="R4808" t="str">
        <f ca="1">IF(YEAR(Table1[[#This Row],[Joining Date]])=YEAR(TODAY()),"Yes","No")</f>
        <v>No</v>
      </c>
      <c r="S4808" t="str">
        <f ca="1">IF(Table1[[#This Row],[Experience]]&gt;5,"Yes","No")</f>
        <v>Yes</v>
      </c>
      <c r="T4808" t="str">
        <f>TEXT(Table1[[#This Row],[Joining Date]],"mmmm")</f>
        <v>November</v>
      </c>
      <c r="U4808" t="str">
        <f>TEXT(Table1[[#This Row],[Joining Date]],"yyyy")</f>
        <v>2018</v>
      </c>
      <c r="V4808" s="5">
        <f ca="1">TODAY()-Table1[[#This Row],[Joining Date]]</f>
        <v>2824</v>
      </c>
      <c r="W4808" t="str">
        <f>LEFT(Table1[[#This Row],[Employee Name]],FIND(" ",Table1[[#This Row],[Employee Name]])-1)</f>
        <v>Rohan</v>
      </c>
      <c r="X4808" t="str">
        <f>RIGHT(Table1[[#This Row],[Employee Name]],LEN(Table1[[#This Row],[Employee Name]])-FIND(" ",Table1[[#This Row],[Employee Name]]))</f>
        <v>Gupta</v>
      </c>
      <c r="Y4808" t="str">
        <f>Table1[[#This Row],[Department]]&amp;"-"&amp;Table1[[#This Row],[Employee ID]]</f>
        <v>Operations-E03203</v>
      </c>
      <c r="Z4808" t="str">
        <f>LEFT(Table1[[#This Row],[Department]],3)</f>
        <v>Ope</v>
      </c>
      <c r="AA4808" t="str">
        <f>_xlfn.XLOOKUP(Table1[[#This Row],[Manager ID]],MANAGERS!A:A,MANAGERS!B:B)</f>
        <v>Manager_2</v>
      </c>
      <c r="AB4808" t="str" cm="1">
        <f t="array" ref="AB4808">_xlfn.XLOOKUP(Table1[[#This Row],[Manager ID]],Table2[[#All],[Manager ID]],Table2[[#All],[Department Head]])</f>
        <v>Sales</v>
      </c>
      <c r="AC4808" s="2">
        <f>_xlfn.XLOOKUP(Table1[[#This Row],[City]],L:L,O:O)</f>
        <v>0.23674293405114402</v>
      </c>
      <c r="AD4808" t="str" cm="1">
        <f t="array" ref="AD4808">_xlfn.IFS(Table1[[#This Row],[Performance Score]]&gt;=90,"Excellent",Table1[[#This Row],[Performance Score]]&gt;=75,"Good",Table1[[#This Row],[Performance Score]]&gt;=60,"Average",Table1[[#This Row],[Performance Score]]&lt;=60,"Need Improvement")</f>
        <v>Need Improvement</v>
      </c>
      <c r="AE4808" t="str">
        <f>IF(AND(Table1[[#This Row],[Attendance %]]&gt;=80,(Table1[[#This Row],[Performance Score]]&gt;=80)),"Eligible","Not Eligible")</f>
        <v>Not Eligible</v>
      </c>
      <c r="AF4808" t="str">
        <f>IF(Table1[[#This Row],[Performance Score]]&gt;=80,"High Performer","Low Performer")</f>
        <v>Low Performer</v>
      </c>
      <c r="AG4808" t="str" cm="1">
        <f t="array" aca="1" ref="AG4808" ca="1">_xlfn.IFS(Table1[[#This Row],[Experience]]&lt;=3,"Junior",Table1[[#This Row],[Experience]]&lt;=7,"Mid Level",Table1[[#This Row],[Experience]]&gt;=7,"Senior")</f>
        <v>Mid Level</v>
      </c>
      <c r="AH4808" t="str">
        <f>IF(Table1[[#This Row],[Attendance %]]&gt;75,"OK","Below 75")</f>
        <v>OK</v>
      </c>
      <c r="AI4808" t="b">
        <f>ISBLANK(Table1[[#This Row],[Employee ID]])</f>
        <v>0</v>
      </c>
      <c r="AJ4808" t="b">
        <f>ISNUMBER(Table1[[#This Row],[Total Salary  ]])</f>
        <v>1</v>
      </c>
      <c r="AK4808" t="str">
        <f>IFERROR(_xlfn.XLOOKUP(Table1[[#This Row],[Manager ID]],MANAGERS!A:A,MANAGERS!B:B),"Not Found")</f>
        <v>Manager_2</v>
      </c>
    </row>
    <row r="4809" spans="1:37" x14ac:dyDescent="0.2">
      <c r="A4809" t="s">
        <v>4975</v>
      </c>
      <c r="B4809" t="s">
        <v>75</v>
      </c>
      <c r="C4809" t="s">
        <v>15</v>
      </c>
      <c r="D4809" t="s">
        <v>46</v>
      </c>
      <c r="E4809" t="s">
        <v>51</v>
      </c>
      <c r="F4809" s="1">
        <v>43144</v>
      </c>
      <c r="G4809" s="1">
        <v>31894</v>
      </c>
      <c r="H4809">
        <v>25256</v>
      </c>
      <c r="I4809">
        <v>18409</v>
      </c>
      <c r="J4809">
        <v>90</v>
      </c>
      <c r="K4809">
        <v>43</v>
      </c>
      <c r="L4809" t="s">
        <v>23</v>
      </c>
      <c r="M4809">
        <v>101</v>
      </c>
      <c r="N4809">
        <f>Table1[[#This Row],[Basic Salary]]+Table1[[#This Row],[Bonus]]</f>
        <v>43665</v>
      </c>
      <c r="O4809" s="2">
        <f>Table1[[#This Row],[Bonus]]/Table1[[#This Row],[Basic Salary]]</f>
        <v>0.72889610389610393</v>
      </c>
      <c r="P4809">
        <f ca="1">DATEDIF(Table1[[#This Row],[Date of Birth]],TODAY(),"Y")</f>
        <v>39</v>
      </c>
      <c r="Q4809">
        <f ca="1">DATEDIF(Table1[[#This Row],[Joining Date]],TODAY(),"Y")</f>
        <v>8</v>
      </c>
      <c r="R4809" t="str">
        <f ca="1">IF(YEAR(Table1[[#This Row],[Joining Date]])=YEAR(TODAY()),"Yes","No")</f>
        <v>No</v>
      </c>
      <c r="S4809" t="str">
        <f ca="1">IF(Table1[[#This Row],[Experience]]&gt;5,"Yes","No")</f>
        <v>Yes</v>
      </c>
      <c r="T4809" t="str">
        <f>TEXT(Table1[[#This Row],[Joining Date]],"mmmm")</f>
        <v>February</v>
      </c>
      <c r="U4809" t="str">
        <f>TEXT(Table1[[#This Row],[Joining Date]],"yyyy")</f>
        <v>2018</v>
      </c>
      <c r="V4809" s="5">
        <f ca="1">TODAY()-Table1[[#This Row],[Joining Date]]</f>
        <v>3095</v>
      </c>
      <c r="W4809" t="str">
        <f>LEFT(Table1[[#This Row],[Employee Name]],FIND(" ",Table1[[#This Row],[Employee Name]])-1)</f>
        <v>Ishita</v>
      </c>
      <c r="X4809" t="str">
        <f>RIGHT(Table1[[#This Row],[Employee Name]],LEN(Table1[[#This Row],[Employee Name]])-FIND(" ",Table1[[#This Row],[Employee Name]]))</f>
        <v>Roy</v>
      </c>
      <c r="Y4809" t="str">
        <f>Table1[[#This Row],[Department]]&amp;"-"&amp;Table1[[#This Row],[Employee ID]]</f>
        <v>Support-E04919</v>
      </c>
      <c r="Z4809" t="str">
        <f>LEFT(Table1[[#This Row],[Department]],3)</f>
        <v>Sup</v>
      </c>
      <c r="AA4809" t="str">
        <f>_xlfn.XLOOKUP(Table1[[#This Row],[Manager ID]],MANAGERS!A:A,MANAGERS!B:B)</f>
        <v>Manager_1</v>
      </c>
      <c r="AB4809" t="str" cm="1">
        <f t="array" ref="AB4809">_xlfn.XLOOKUP(Table1[[#This Row],[Manager ID]],Table2[[#All],[Manager ID]],Table2[[#All],[Department Head]])</f>
        <v>Support</v>
      </c>
      <c r="AC4809" s="2">
        <f>_xlfn.XLOOKUP(Table1[[#This Row],[City]],L:L,O:O)</f>
        <v>0.23486488519629886</v>
      </c>
      <c r="AD4809" t="str" cm="1">
        <f t="array" ref="AD4809">_xlfn.IFS(Table1[[#This Row],[Performance Score]]&gt;=90,"Excellent",Table1[[#This Row],[Performance Score]]&gt;=75,"Good",Table1[[#This Row],[Performance Score]]&gt;=60,"Average",Table1[[#This Row],[Performance Score]]&lt;=60,"Need Improvement")</f>
        <v>Need Improvement</v>
      </c>
      <c r="AE4809" t="str">
        <f>IF(AND(Table1[[#This Row],[Attendance %]]&gt;=80,(Table1[[#This Row],[Performance Score]]&gt;=80)),"Eligible","Not Eligible")</f>
        <v>Not Eligible</v>
      </c>
      <c r="AF4809" t="str">
        <f>IF(Table1[[#This Row],[Performance Score]]&gt;=80,"High Performer","Low Performer")</f>
        <v>Low Performer</v>
      </c>
      <c r="AG4809" t="str" cm="1">
        <f t="array" aca="1" ref="AG4809" ca="1">_xlfn.IFS(Table1[[#This Row],[Experience]]&lt;=3,"Junior",Table1[[#This Row],[Experience]]&lt;=7,"Mid Level",Table1[[#This Row],[Experience]]&gt;=7,"Senior")</f>
        <v>Senior</v>
      </c>
      <c r="AH4809" t="str">
        <f>IF(Table1[[#This Row],[Attendance %]]&gt;75,"OK","Below 75")</f>
        <v>OK</v>
      </c>
      <c r="AI4809" t="b">
        <f>ISBLANK(Table1[[#This Row],[Employee ID]])</f>
        <v>0</v>
      </c>
      <c r="AJ4809" t="b">
        <f>ISNUMBER(Table1[[#This Row],[Total Salary  ]])</f>
        <v>1</v>
      </c>
      <c r="AK4809" t="str">
        <f>IFERROR(_xlfn.XLOOKUP(Table1[[#This Row],[Manager ID]],MANAGERS!A:A,MANAGERS!B:B),"Not Found")</f>
        <v>Manager_1</v>
      </c>
    </row>
    <row r="4810" spans="1:37" x14ac:dyDescent="0.2">
      <c r="A4810" t="s">
        <v>1435</v>
      </c>
      <c r="B4810" t="s">
        <v>57</v>
      </c>
      <c r="C4810" t="s">
        <v>15</v>
      </c>
      <c r="D4810" t="s">
        <v>43</v>
      </c>
      <c r="E4810" t="s">
        <v>51</v>
      </c>
      <c r="F4810" s="1">
        <v>45003</v>
      </c>
      <c r="G4810" s="1">
        <v>35918</v>
      </c>
      <c r="H4810">
        <v>27992</v>
      </c>
      <c r="I4810">
        <v>15650</v>
      </c>
      <c r="J4810">
        <v>99</v>
      </c>
      <c r="K4810">
        <v>55</v>
      </c>
      <c r="L4810" t="s">
        <v>37</v>
      </c>
      <c r="M4810">
        <v>119</v>
      </c>
      <c r="N4810">
        <f>Table1[[#This Row],[Basic Salary]]+Table1[[#This Row],[Bonus]]</f>
        <v>43642</v>
      </c>
      <c r="O4810" s="2">
        <f>Table1[[#This Row],[Bonus]]/Table1[[#This Row],[Basic Salary]]</f>
        <v>0.55908831094598455</v>
      </c>
      <c r="P4810">
        <f ca="1">DATEDIF(Table1[[#This Row],[Date of Birth]],TODAY(),"Y")</f>
        <v>28</v>
      </c>
      <c r="Q4810">
        <f ca="1">DATEDIF(Table1[[#This Row],[Joining Date]],TODAY(),"Y")</f>
        <v>3</v>
      </c>
      <c r="R4810" t="str">
        <f ca="1">IF(YEAR(Table1[[#This Row],[Joining Date]])=YEAR(TODAY()),"Yes","No")</f>
        <v>No</v>
      </c>
      <c r="S4810" t="str">
        <f ca="1">IF(Table1[[#This Row],[Experience]]&gt;5,"Yes","No")</f>
        <v>No</v>
      </c>
      <c r="T4810" t="str">
        <f>TEXT(Table1[[#This Row],[Joining Date]],"mmmm")</f>
        <v>March</v>
      </c>
      <c r="U4810" t="str">
        <f>TEXT(Table1[[#This Row],[Joining Date]],"yyyy")</f>
        <v>2023</v>
      </c>
      <c r="V4810" s="5">
        <f ca="1">TODAY()-Table1[[#This Row],[Joining Date]]</f>
        <v>1236</v>
      </c>
      <c r="W4810" t="str">
        <f>LEFT(Table1[[#This Row],[Employee Name]],FIND(" ",Table1[[#This Row],[Employee Name]])-1)</f>
        <v>Swathi</v>
      </c>
      <c r="X4810" t="str">
        <f>RIGHT(Table1[[#This Row],[Employee Name]],LEN(Table1[[#This Row],[Employee Name]])-FIND(" ",Table1[[#This Row],[Employee Name]]))</f>
        <v>Ramesh</v>
      </c>
      <c r="Y4810" t="str">
        <f>Table1[[#This Row],[Department]]&amp;"-"&amp;Table1[[#This Row],[Employee ID]]</f>
        <v>Operations-E01379</v>
      </c>
      <c r="Z4810" t="str">
        <f>LEFT(Table1[[#This Row],[Department]],3)</f>
        <v>Ope</v>
      </c>
      <c r="AA4810" t="str">
        <f>_xlfn.XLOOKUP(Table1[[#This Row],[Manager ID]],MANAGERS!A:A,MANAGERS!B:B)</f>
        <v>Manager_19</v>
      </c>
      <c r="AB4810" t="str" cm="1">
        <f t="array" ref="AB4810">_xlfn.XLOOKUP(Table1[[#This Row],[Manager ID]],Table2[[#All],[Manager ID]],Table2[[#All],[Department Head]])</f>
        <v>Support</v>
      </c>
      <c r="AC4810" s="2">
        <f>_xlfn.XLOOKUP(Table1[[#This Row],[City]],L:L,O:O)</f>
        <v>0.24036902712549932</v>
      </c>
      <c r="AD4810" t="str" cm="1">
        <f t="array" ref="AD4810">_xlfn.IFS(Table1[[#This Row],[Performance Score]]&gt;=90,"Excellent",Table1[[#This Row],[Performance Score]]&gt;=75,"Good",Table1[[#This Row],[Performance Score]]&gt;=60,"Average",Table1[[#This Row],[Performance Score]]&lt;=60,"Need Improvement")</f>
        <v>Need Improvement</v>
      </c>
      <c r="AE4810" t="str">
        <f>IF(AND(Table1[[#This Row],[Attendance %]]&gt;=80,(Table1[[#This Row],[Performance Score]]&gt;=80)),"Eligible","Not Eligible")</f>
        <v>Not Eligible</v>
      </c>
      <c r="AF4810" t="str">
        <f>IF(Table1[[#This Row],[Performance Score]]&gt;=80,"High Performer","Low Performer")</f>
        <v>Low Performer</v>
      </c>
      <c r="AG4810" t="str" cm="1">
        <f t="array" aca="1" ref="AG4810" ca="1">_xlfn.IFS(Table1[[#This Row],[Experience]]&lt;=3,"Junior",Table1[[#This Row],[Experience]]&lt;=7,"Mid Level",Table1[[#This Row],[Experience]]&gt;=7,"Senior")</f>
        <v>Junior</v>
      </c>
      <c r="AH4810" t="str">
        <f>IF(Table1[[#This Row],[Attendance %]]&gt;75,"OK","Below 75")</f>
        <v>OK</v>
      </c>
      <c r="AI4810" t="b">
        <f>ISBLANK(Table1[[#This Row],[Employee ID]])</f>
        <v>0</v>
      </c>
      <c r="AJ4810" t="b">
        <f>ISNUMBER(Table1[[#This Row],[Total Salary  ]])</f>
        <v>1</v>
      </c>
      <c r="AK4810" t="str">
        <f>IFERROR(_xlfn.XLOOKUP(Table1[[#This Row],[Manager ID]],MANAGERS!A:A,MANAGERS!B:B),"Not Found")</f>
        <v>Manager_19</v>
      </c>
    </row>
    <row r="4811" spans="1:37" x14ac:dyDescent="0.2">
      <c r="A4811" t="s">
        <v>1349</v>
      </c>
      <c r="B4811" t="s">
        <v>39</v>
      </c>
      <c r="C4811" t="s">
        <v>21</v>
      </c>
      <c r="D4811" t="s">
        <v>25</v>
      </c>
      <c r="E4811" t="s">
        <v>17</v>
      </c>
      <c r="F4811" s="1">
        <v>45595</v>
      </c>
      <c r="G4811" s="1">
        <v>33644</v>
      </c>
      <c r="H4811">
        <v>36130</v>
      </c>
      <c r="I4811">
        <v>7507</v>
      </c>
      <c r="J4811">
        <v>64</v>
      </c>
      <c r="K4811">
        <v>72</v>
      </c>
      <c r="L4811" t="s">
        <v>18</v>
      </c>
      <c r="M4811">
        <v>114</v>
      </c>
      <c r="N4811">
        <f>Table1[[#This Row],[Basic Salary]]+Table1[[#This Row],[Bonus]]</f>
        <v>43637</v>
      </c>
      <c r="O4811" s="2">
        <f>Table1[[#This Row],[Bonus]]/Table1[[#This Row],[Basic Salary]]</f>
        <v>0.2077774702463327</v>
      </c>
      <c r="P4811">
        <f ca="1">DATEDIF(Table1[[#This Row],[Date of Birth]],TODAY(),"Y")</f>
        <v>34</v>
      </c>
      <c r="Q4811">
        <f ca="1">DATEDIF(Table1[[#This Row],[Joining Date]],TODAY(),"Y")</f>
        <v>1</v>
      </c>
      <c r="R4811" t="str">
        <f ca="1">IF(YEAR(Table1[[#This Row],[Joining Date]])=YEAR(TODAY()),"Yes","No")</f>
        <v>No</v>
      </c>
      <c r="S4811" t="str">
        <f ca="1">IF(Table1[[#This Row],[Experience]]&gt;5,"Yes","No")</f>
        <v>No</v>
      </c>
      <c r="T4811" t="str">
        <f>TEXT(Table1[[#This Row],[Joining Date]],"mmmm")</f>
        <v>October</v>
      </c>
      <c r="U4811" t="str">
        <f>TEXT(Table1[[#This Row],[Joining Date]],"yyyy")</f>
        <v>2024</v>
      </c>
      <c r="V4811" s="5">
        <f ca="1">TODAY()-Table1[[#This Row],[Joining Date]]</f>
        <v>644</v>
      </c>
      <c r="W4811" t="str">
        <f>LEFT(Table1[[#This Row],[Employee Name]],FIND(" ",Table1[[#This Row],[Employee Name]])-1)</f>
        <v>Karan</v>
      </c>
      <c r="X4811" t="str">
        <f>RIGHT(Table1[[#This Row],[Employee Name]],LEN(Table1[[#This Row],[Employee Name]])-FIND(" ",Table1[[#This Row],[Employee Name]]))</f>
        <v>Malhotra</v>
      </c>
      <c r="Y4811" t="str">
        <f>Table1[[#This Row],[Department]]&amp;"-"&amp;Table1[[#This Row],[Employee ID]]</f>
        <v>Finance-E01293</v>
      </c>
      <c r="Z4811" t="str">
        <f>LEFT(Table1[[#This Row],[Department]],3)</f>
        <v>Fin</v>
      </c>
      <c r="AA4811" t="str">
        <f>_xlfn.XLOOKUP(Table1[[#This Row],[Manager ID]],MANAGERS!A:A,MANAGERS!B:B)</f>
        <v>Manager_14</v>
      </c>
      <c r="AB4811" t="str" cm="1">
        <f t="array" ref="AB4811">_xlfn.XLOOKUP(Table1[[#This Row],[Manager ID]],Table2[[#All],[Manager ID]],Table2[[#All],[Department Head]])</f>
        <v>Marketing</v>
      </c>
      <c r="AC4811" s="2">
        <f>_xlfn.XLOOKUP(Table1[[#This Row],[City]],L:L,O:O)</f>
        <v>0.21356479274849693</v>
      </c>
      <c r="AD4811" t="str" cm="1">
        <f t="array" ref="AD4811">_xlfn.IFS(Table1[[#This Row],[Performance Score]]&gt;=90,"Excellent",Table1[[#This Row],[Performance Score]]&gt;=75,"Good",Table1[[#This Row],[Performance Score]]&gt;=60,"Average",Table1[[#This Row],[Performance Score]]&lt;=60,"Need Improvement")</f>
        <v>Average</v>
      </c>
      <c r="AE4811" t="str">
        <f>IF(AND(Table1[[#This Row],[Attendance %]]&gt;=80,(Table1[[#This Row],[Performance Score]]&gt;=80)),"Eligible","Not Eligible")</f>
        <v>Not Eligible</v>
      </c>
      <c r="AF4811" t="str">
        <f>IF(Table1[[#This Row],[Performance Score]]&gt;=80,"High Performer","Low Performer")</f>
        <v>Low Performer</v>
      </c>
      <c r="AG4811" t="str" cm="1">
        <f t="array" aca="1" ref="AG4811" ca="1">_xlfn.IFS(Table1[[#This Row],[Experience]]&lt;=3,"Junior",Table1[[#This Row],[Experience]]&lt;=7,"Mid Level",Table1[[#This Row],[Experience]]&gt;=7,"Senior")</f>
        <v>Junior</v>
      </c>
      <c r="AH4811" t="str">
        <f>IF(Table1[[#This Row],[Attendance %]]&gt;75,"OK","Below 75")</f>
        <v>Below 75</v>
      </c>
      <c r="AI4811" t="b">
        <f>ISBLANK(Table1[[#This Row],[Employee ID]])</f>
        <v>0</v>
      </c>
      <c r="AJ4811" t="b">
        <f>ISNUMBER(Table1[[#This Row],[Total Salary  ]])</f>
        <v>1</v>
      </c>
      <c r="AK4811" t="str">
        <f>IFERROR(_xlfn.XLOOKUP(Table1[[#This Row],[Manager ID]],MANAGERS!A:A,MANAGERS!B:B),"Not Found")</f>
        <v>Manager_14</v>
      </c>
    </row>
    <row r="4812" spans="1:37" x14ac:dyDescent="0.2">
      <c r="A4812" t="s">
        <v>2872</v>
      </c>
      <c r="B4812" t="s">
        <v>62</v>
      </c>
      <c r="C4812" t="s">
        <v>21</v>
      </c>
      <c r="D4812" t="s">
        <v>40</v>
      </c>
      <c r="E4812" t="s">
        <v>51</v>
      </c>
      <c r="F4812" s="1">
        <v>42864</v>
      </c>
      <c r="G4812" s="1">
        <v>37000</v>
      </c>
      <c r="H4812">
        <v>25649</v>
      </c>
      <c r="I4812">
        <v>17983</v>
      </c>
      <c r="J4812">
        <v>74</v>
      </c>
      <c r="K4812">
        <v>48</v>
      </c>
      <c r="L4812" t="s">
        <v>34</v>
      </c>
      <c r="M4812">
        <v>112</v>
      </c>
      <c r="N4812">
        <f>Table1[[#This Row],[Basic Salary]]+Table1[[#This Row],[Bonus]]</f>
        <v>43632</v>
      </c>
      <c r="O4812" s="2">
        <f>Table1[[#This Row],[Bonus]]/Table1[[#This Row],[Basic Salary]]</f>
        <v>0.70111895200592611</v>
      </c>
      <c r="P4812">
        <f ca="1">DATEDIF(Table1[[#This Row],[Date of Birth]],TODAY(),"Y")</f>
        <v>25</v>
      </c>
      <c r="Q4812">
        <f ca="1">DATEDIF(Table1[[#This Row],[Joining Date]],TODAY(),"Y")</f>
        <v>9</v>
      </c>
      <c r="R4812" t="str">
        <f ca="1">IF(YEAR(Table1[[#This Row],[Joining Date]])=YEAR(TODAY()),"Yes","No")</f>
        <v>No</v>
      </c>
      <c r="S4812" t="str">
        <f ca="1">IF(Table1[[#This Row],[Experience]]&gt;5,"Yes","No")</f>
        <v>Yes</v>
      </c>
      <c r="T4812" t="str">
        <f>TEXT(Table1[[#This Row],[Joining Date]],"mmmm")</f>
        <v>May</v>
      </c>
      <c r="U4812" t="str">
        <f>TEXT(Table1[[#This Row],[Joining Date]],"yyyy")</f>
        <v>2017</v>
      </c>
      <c r="V4812" s="5">
        <f ca="1">TODAY()-Table1[[#This Row],[Joining Date]]</f>
        <v>3375</v>
      </c>
      <c r="W4812" t="str">
        <f>LEFT(Table1[[#This Row],[Employee Name]],FIND(" ",Table1[[#This Row],[Employee Name]])-1)</f>
        <v>Kavya</v>
      </c>
      <c r="X4812" t="str">
        <f>RIGHT(Table1[[#This Row],[Employee Name]],LEN(Table1[[#This Row],[Employee Name]])-FIND(" ",Table1[[#This Row],[Employee Name]]))</f>
        <v>Nair</v>
      </c>
      <c r="Y4812" t="str">
        <f>Table1[[#This Row],[Department]]&amp;"-"&amp;Table1[[#This Row],[Employee ID]]</f>
        <v>IT-E02816</v>
      </c>
      <c r="Z4812" t="str">
        <f>LEFT(Table1[[#This Row],[Department]],3)</f>
        <v>IT</v>
      </c>
      <c r="AA4812" t="str">
        <f>_xlfn.XLOOKUP(Table1[[#This Row],[Manager ID]],MANAGERS!A:A,MANAGERS!B:B)</f>
        <v>Manager_12</v>
      </c>
      <c r="AB4812" t="str" cm="1">
        <f t="array" ref="AB4812">_xlfn.XLOOKUP(Table1[[#This Row],[Manager ID]],Table2[[#All],[Manager ID]],Table2[[#All],[Department Head]])</f>
        <v>Marketing</v>
      </c>
      <c r="AC4812" s="2">
        <f>_xlfn.XLOOKUP(Table1[[#This Row],[City]],L:L,O:O)</f>
        <v>0.24030340748661314</v>
      </c>
      <c r="AD4812" t="str" cm="1">
        <f t="array" ref="AD4812">_xlfn.IFS(Table1[[#This Row],[Performance Score]]&gt;=90,"Excellent",Table1[[#This Row],[Performance Score]]&gt;=75,"Good",Table1[[#This Row],[Performance Score]]&gt;=60,"Average",Table1[[#This Row],[Performance Score]]&lt;=60,"Need Improvement")</f>
        <v>Need Improvement</v>
      </c>
      <c r="AE4812" t="str">
        <f>IF(AND(Table1[[#This Row],[Attendance %]]&gt;=80,(Table1[[#This Row],[Performance Score]]&gt;=80)),"Eligible","Not Eligible")</f>
        <v>Not Eligible</v>
      </c>
      <c r="AF4812" t="str">
        <f>IF(Table1[[#This Row],[Performance Score]]&gt;=80,"High Performer","Low Performer")</f>
        <v>Low Performer</v>
      </c>
      <c r="AG4812" t="str" cm="1">
        <f t="array" aca="1" ref="AG4812" ca="1">_xlfn.IFS(Table1[[#This Row],[Experience]]&lt;=3,"Junior",Table1[[#This Row],[Experience]]&lt;=7,"Mid Level",Table1[[#This Row],[Experience]]&gt;=7,"Senior")</f>
        <v>Senior</v>
      </c>
      <c r="AH4812" t="str">
        <f>IF(Table1[[#This Row],[Attendance %]]&gt;75,"OK","Below 75")</f>
        <v>Below 75</v>
      </c>
      <c r="AI4812" t="b">
        <f>ISBLANK(Table1[[#This Row],[Employee ID]])</f>
        <v>0</v>
      </c>
      <c r="AJ4812" t="b">
        <f>ISNUMBER(Table1[[#This Row],[Total Salary  ]])</f>
        <v>1</v>
      </c>
      <c r="AK4812" t="str">
        <f>IFERROR(_xlfn.XLOOKUP(Table1[[#This Row],[Manager ID]],MANAGERS!A:A,MANAGERS!B:B),"Not Found")</f>
        <v>Manager_12</v>
      </c>
    </row>
    <row r="4813" spans="1:37" x14ac:dyDescent="0.2">
      <c r="A4813" t="s">
        <v>649</v>
      </c>
      <c r="B4813" t="s">
        <v>95</v>
      </c>
      <c r="C4813" t="s">
        <v>15</v>
      </c>
      <c r="D4813" t="s">
        <v>43</v>
      </c>
      <c r="E4813" t="s">
        <v>22</v>
      </c>
      <c r="F4813" s="1">
        <v>43854</v>
      </c>
      <c r="G4813" s="1">
        <v>36706</v>
      </c>
      <c r="H4813">
        <v>30559</v>
      </c>
      <c r="I4813">
        <v>13051</v>
      </c>
      <c r="J4813">
        <v>93</v>
      </c>
      <c r="K4813">
        <v>74</v>
      </c>
      <c r="L4813" t="s">
        <v>27</v>
      </c>
      <c r="M4813">
        <v>102</v>
      </c>
      <c r="N4813">
        <f>Table1[[#This Row],[Basic Salary]]+Table1[[#This Row],[Bonus]]</f>
        <v>43610</v>
      </c>
      <c r="O4813" s="2">
        <f>Table1[[#This Row],[Bonus]]/Table1[[#This Row],[Basic Salary]]</f>
        <v>0.42707549330802708</v>
      </c>
      <c r="P4813">
        <f ca="1">DATEDIF(Table1[[#This Row],[Date of Birth]],TODAY(),"Y")</f>
        <v>26</v>
      </c>
      <c r="Q4813">
        <f ca="1">DATEDIF(Table1[[#This Row],[Joining Date]],TODAY(),"Y")</f>
        <v>6</v>
      </c>
      <c r="R4813" t="str">
        <f ca="1">IF(YEAR(Table1[[#This Row],[Joining Date]])=YEAR(TODAY()),"Yes","No")</f>
        <v>No</v>
      </c>
      <c r="S4813" t="str">
        <f ca="1">IF(Table1[[#This Row],[Experience]]&gt;5,"Yes","No")</f>
        <v>Yes</v>
      </c>
      <c r="T4813" t="str">
        <f>TEXT(Table1[[#This Row],[Joining Date]],"mmmm")</f>
        <v>January</v>
      </c>
      <c r="U4813" t="str">
        <f>TEXT(Table1[[#This Row],[Joining Date]],"yyyy")</f>
        <v>2020</v>
      </c>
      <c r="V4813" s="5">
        <f ca="1">TODAY()-Table1[[#This Row],[Joining Date]]</f>
        <v>2385</v>
      </c>
      <c r="W4813" t="str">
        <f>LEFT(Table1[[#This Row],[Employee Name]],FIND(" ",Table1[[#This Row],[Employee Name]])-1)</f>
        <v>Ajay</v>
      </c>
      <c r="X4813" t="str">
        <f>RIGHT(Table1[[#This Row],[Employee Name]],LEN(Table1[[#This Row],[Employee Name]])-FIND(" ",Table1[[#This Row],[Employee Name]]))</f>
        <v>Singh</v>
      </c>
      <c r="Y4813" t="str">
        <f>Table1[[#This Row],[Department]]&amp;"-"&amp;Table1[[#This Row],[Employee ID]]</f>
        <v>Operations-E00593</v>
      </c>
      <c r="Z4813" t="str">
        <f>LEFT(Table1[[#This Row],[Department]],3)</f>
        <v>Ope</v>
      </c>
      <c r="AA4813" t="str">
        <f>_xlfn.XLOOKUP(Table1[[#This Row],[Manager ID]],MANAGERS!A:A,MANAGERS!B:B)</f>
        <v>Manager_2</v>
      </c>
      <c r="AB4813" t="str" cm="1">
        <f t="array" ref="AB4813">_xlfn.XLOOKUP(Table1[[#This Row],[Manager ID]],Table2[[#All],[Manager ID]],Table2[[#All],[Department Head]])</f>
        <v>Sales</v>
      </c>
      <c r="AC4813" s="2">
        <f>_xlfn.XLOOKUP(Table1[[#This Row],[City]],L:L,O:O)</f>
        <v>0.23674293405114402</v>
      </c>
      <c r="AD4813" t="str" cm="1">
        <f t="array" ref="AD4813">_xlfn.IFS(Table1[[#This Row],[Performance Score]]&gt;=90,"Excellent",Table1[[#This Row],[Performance Score]]&gt;=75,"Good",Table1[[#This Row],[Performance Score]]&gt;=60,"Average",Table1[[#This Row],[Performance Score]]&lt;=60,"Need Improvement")</f>
        <v>Average</v>
      </c>
      <c r="AE4813" t="str">
        <f>IF(AND(Table1[[#This Row],[Attendance %]]&gt;=80,(Table1[[#This Row],[Performance Score]]&gt;=80)),"Eligible","Not Eligible")</f>
        <v>Not Eligible</v>
      </c>
      <c r="AF4813" t="str">
        <f>IF(Table1[[#This Row],[Performance Score]]&gt;=80,"High Performer","Low Performer")</f>
        <v>Low Performer</v>
      </c>
      <c r="AG4813" t="str" cm="1">
        <f t="array" aca="1" ref="AG4813" ca="1">_xlfn.IFS(Table1[[#This Row],[Experience]]&lt;=3,"Junior",Table1[[#This Row],[Experience]]&lt;=7,"Mid Level",Table1[[#This Row],[Experience]]&gt;=7,"Senior")</f>
        <v>Mid Level</v>
      </c>
      <c r="AH4813" t="str">
        <f>IF(Table1[[#This Row],[Attendance %]]&gt;75,"OK","Below 75")</f>
        <v>OK</v>
      </c>
      <c r="AI4813" t="b">
        <f>ISBLANK(Table1[[#This Row],[Employee ID]])</f>
        <v>0</v>
      </c>
      <c r="AJ4813" t="b">
        <f>ISNUMBER(Table1[[#This Row],[Total Salary  ]])</f>
        <v>1</v>
      </c>
      <c r="AK4813" t="str">
        <f>IFERROR(_xlfn.XLOOKUP(Table1[[#This Row],[Manager ID]],MANAGERS!A:A,MANAGERS!B:B),"Not Found")</f>
        <v>Manager_2</v>
      </c>
    </row>
    <row r="4814" spans="1:37" x14ac:dyDescent="0.2">
      <c r="A4814" t="s">
        <v>4055</v>
      </c>
      <c r="B4814" t="s">
        <v>50</v>
      </c>
      <c r="C4814" t="s">
        <v>21</v>
      </c>
      <c r="D4814" t="s">
        <v>25</v>
      </c>
      <c r="E4814" t="s">
        <v>51</v>
      </c>
      <c r="F4814" s="1">
        <v>42330</v>
      </c>
      <c r="G4814" s="1">
        <v>31232</v>
      </c>
      <c r="H4814">
        <v>27085</v>
      </c>
      <c r="I4814">
        <v>16475</v>
      </c>
      <c r="J4814">
        <v>60</v>
      </c>
      <c r="K4814">
        <v>100</v>
      </c>
      <c r="L4814" t="s">
        <v>37</v>
      </c>
      <c r="M4814">
        <v>105</v>
      </c>
      <c r="N4814">
        <f>Table1[[#This Row],[Basic Salary]]+Table1[[#This Row],[Bonus]]</f>
        <v>43560</v>
      </c>
      <c r="O4814" s="2">
        <f>Table1[[#This Row],[Bonus]]/Table1[[#This Row],[Basic Salary]]</f>
        <v>0.60827026029167441</v>
      </c>
      <c r="P4814">
        <f ca="1">DATEDIF(Table1[[#This Row],[Date of Birth]],TODAY(),"Y")</f>
        <v>41</v>
      </c>
      <c r="Q4814">
        <f ca="1">DATEDIF(Table1[[#This Row],[Joining Date]],TODAY(),"Y")</f>
        <v>10</v>
      </c>
      <c r="R4814" t="str">
        <f ca="1">IF(YEAR(Table1[[#This Row],[Joining Date]])=YEAR(TODAY()),"Yes","No")</f>
        <v>No</v>
      </c>
      <c r="S4814" t="str">
        <f ca="1">IF(Table1[[#This Row],[Experience]]&gt;5,"Yes","No")</f>
        <v>Yes</v>
      </c>
      <c r="T4814" t="str">
        <f>TEXT(Table1[[#This Row],[Joining Date]],"mmmm")</f>
        <v>November</v>
      </c>
      <c r="U4814" t="str">
        <f>TEXT(Table1[[#This Row],[Joining Date]],"yyyy")</f>
        <v>2015</v>
      </c>
      <c r="V4814" s="5">
        <f ca="1">TODAY()-Table1[[#This Row],[Joining Date]]</f>
        <v>3909</v>
      </c>
      <c r="W4814" t="str">
        <f>LEFT(Table1[[#This Row],[Employee Name]],FIND(" ",Table1[[#This Row],[Employee Name]])-1)</f>
        <v>Ravi</v>
      </c>
      <c r="X4814" t="str">
        <f>RIGHT(Table1[[#This Row],[Employee Name]],LEN(Table1[[#This Row],[Employee Name]])-FIND(" ",Table1[[#This Row],[Employee Name]]))</f>
        <v>Teja</v>
      </c>
      <c r="Y4814" t="str">
        <f>Table1[[#This Row],[Department]]&amp;"-"&amp;Table1[[#This Row],[Employee ID]]</f>
        <v>Finance-E03999</v>
      </c>
      <c r="Z4814" t="str">
        <f>LEFT(Table1[[#This Row],[Department]],3)</f>
        <v>Fin</v>
      </c>
      <c r="AA4814" t="str">
        <f>_xlfn.XLOOKUP(Table1[[#This Row],[Manager ID]],MANAGERS!A:A,MANAGERS!B:B)</f>
        <v>Manager_5</v>
      </c>
      <c r="AB4814" t="str" cm="1">
        <f t="array" ref="AB4814">_xlfn.XLOOKUP(Table1[[#This Row],[Manager ID]],Table2[[#All],[Manager ID]],Table2[[#All],[Department Head]])</f>
        <v>Sales</v>
      </c>
      <c r="AC4814" s="2">
        <f>_xlfn.XLOOKUP(Table1[[#This Row],[City]],L:L,O:O)</f>
        <v>0.24036902712549932</v>
      </c>
      <c r="AD4814" t="str" cm="1">
        <f t="array" ref="AD4814">_xlfn.IFS(Table1[[#This Row],[Performance Score]]&gt;=90,"Excellent",Table1[[#This Row],[Performance Score]]&gt;=75,"Good",Table1[[#This Row],[Performance Score]]&gt;=60,"Average",Table1[[#This Row],[Performance Score]]&lt;=60,"Need Improvement")</f>
        <v>Excellent</v>
      </c>
      <c r="AE4814" t="str">
        <f>IF(AND(Table1[[#This Row],[Attendance %]]&gt;=80,(Table1[[#This Row],[Performance Score]]&gt;=80)),"Eligible","Not Eligible")</f>
        <v>Not Eligible</v>
      </c>
      <c r="AF4814" t="str">
        <f>IF(Table1[[#This Row],[Performance Score]]&gt;=80,"High Performer","Low Performer")</f>
        <v>High Performer</v>
      </c>
      <c r="AG4814" t="str" cm="1">
        <f t="array" aca="1" ref="AG4814" ca="1">_xlfn.IFS(Table1[[#This Row],[Experience]]&lt;=3,"Junior",Table1[[#This Row],[Experience]]&lt;=7,"Mid Level",Table1[[#This Row],[Experience]]&gt;=7,"Senior")</f>
        <v>Senior</v>
      </c>
      <c r="AH4814" t="str">
        <f>IF(Table1[[#This Row],[Attendance %]]&gt;75,"OK","Below 75")</f>
        <v>Below 75</v>
      </c>
      <c r="AI4814" t="b">
        <f>ISBLANK(Table1[[#This Row],[Employee ID]])</f>
        <v>0</v>
      </c>
      <c r="AJ4814" t="b">
        <f>ISNUMBER(Table1[[#This Row],[Total Salary  ]])</f>
        <v>1</v>
      </c>
      <c r="AK4814" t="str">
        <f>IFERROR(_xlfn.XLOOKUP(Table1[[#This Row],[Manager ID]],MANAGERS!A:A,MANAGERS!B:B),"Not Found")</f>
        <v>Manager_5</v>
      </c>
    </row>
    <row r="4815" spans="1:37" x14ac:dyDescent="0.2">
      <c r="A4815" t="s">
        <v>4872</v>
      </c>
      <c r="B4815" t="s">
        <v>39</v>
      </c>
      <c r="C4815" t="s">
        <v>21</v>
      </c>
      <c r="D4815" t="s">
        <v>46</v>
      </c>
      <c r="E4815" t="s">
        <v>51</v>
      </c>
      <c r="F4815" s="1">
        <v>44794</v>
      </c>
      <c r="G4815" s="1">
        <v>37799</v>
      </c>
      <c r="H4815">
        <v>33296</v>
      </c>
      <c r="I4815">
        <v>10230</v>
      </c>
      <c r="J4815">
        <v>91</v>
      </c>
      <c r="K4815">
        <v>77</v>
      </c>
      <c r="L4815" t="s">
        <v>53</v>
      </c>
      <c r="M4815">
        <v>110</v>
      </c>
      <c r="N4815">
        <f>Table1[[#This Row],[Basic Salary]]+Table1[[#This Row],[Bonus]]</f>
        <v>43526</v>
      </c>
      <c r="O4815" s="2">
        <f>Table1[[#This Row],[Bonus]]/Table1[[#This Row],[Basic Salary]]</f>
        <v>0.30724411340701585</v>
      </c>
      <c r="P4815">
        <f ca="1">DATEDIF(Table1[[#This Row],[Date of Birth]],TODAY(),"Y")</f>
        <v>23</v>
      </c>
      <c r="Q4815">
        <f ca="1">DATEDIF(Table1[[#This Row],[Joining Date]],TODAY(),"Y")</f>
        <v>3</v>
      </c>
      <c r="R4815" t="str">
        <f ca="1">IF(YEAR(Table1[[#This Row],[Joining Date]])=YEAR(TODAY()),"Yes","No")</f>
        <v>No</v>
      </c>
      <c r="S4815" t="str">
        <f ca="1">IF(Table1[[#This Row],[Experience]]&gt;5,"Yes","No")</f>
        <v>No</v>
      </c>
      <c r="T4815" t="str">
        <f>TEXT(Table1[[#This Row],[Joining Date]],"mmmm")</f>
        <v>August</v>
      </c>
      <c r="U4815" t="str">
        <f>TEXT(Table1[[#This Row],[Joining Date]],"yyyy")</f>
        <v>2022</v>
      </c>
      <c r="V4815" s="5">
        <f ca="1">TODAY()-Table1[[#This Row],[Joining Date]]</f>
        <v>1445</v>
      </c>
      <c r="W4815" t="str">
        <f>LEFT(Table1[[#This Row],[Employee Name]],FIND(" ",Table1[[#This Row],[Employee Name]])-1)</f>
        <v>Karan</v>
      </c>
      <c r="X4815" t="str">
        <f>RIGHT(Table1[[#This Row],[Employee Name]],LEN(Table1[[#This Row],[Employee Name]])-FIND(" ",Table1[[#This Row],[Employee Name]]))</f>
        <v>Malhotra</v>
      </c>
      <c r="Y4815" t="str">
        <f>Table1[[#This Row],[Department]]&amp;"-"&amp;Table1[[#This Row],[Employee ID]]</f>
        <v>Support-E04816</v>
      </c>
      <c r="Z4815" t="str">
        <f>LEFT(Table1[[#This Row],[Department]],3)</f>
        <v>Sup</v>
      </c>
      <c r="AA4815" t="str">
        <f>_xlfn.XLOOKUP(Table1[[#This Row],[Manager ID]],MANAGERS!A:A,MANAGERS!B:B)</f>
        <v>Manager_10</v>
      </c>
      <c r="AB4815" t="str" cm="1">
        <f t="array" ref="AB4815">_xlfn.XLOOKUP(Table1[[#This Row],[Manager ID]],Table2[[#All],[Manager ID]],Table2[[#All],[Department Head]])</f>
        <v>HR</v>
      </c>
      <c r="AC4815" s="2">
        <f>_xlfn.XLOOKUP(Table1[[#This Row],[City]],L:L,O:O)</f>
        <v>0.23685887225230964</v>
      </c>
      <c r="AD4815" t="str" cm="1">
        <f t="array" ref="AD4815">_xlfn.IFS(Table1[[#This Row],[Performance Score]]&gt;=90,"Excellent",Table1[[#This Row],[Performance Score]]&gt;=75,"Good",Table1[[#This Row],[Performance Score]]&gt;=60,"Average",Table1[[#This Row],[Performance Score]]&lt;=60,"Need Improvement")</f>
        <v>Good</v>
      </c>
      <c r="AE4815" t="str">
        <f>IF(AND(Table1[[#This Row],[Attendance %]]&gt;=80,(Table1[[#This Row],[Performance Score]]&gt;=80)),"Eligible","Not Eligible")</f>
        <v>Not Eligible</v>
      </c>
      <c r="AF4815" t="str">
        <f>IF(Table1[[#This Row],[Performance Score]]&gt;=80,"High Performer","Low Performer")</f>
        <v>Low Performer</v>
      </c>
      <c r="AG4815" t="str" cm="1">
        <f t="array" aca="1" ref="AG4815" ca="1">_xlfn.IFS(Table1[[#This Row],[Experience]]&lt;=3,"Junior",Table1[[#This Row],[Experience]]&lt;=7,"Mid Level",Table1[[#This Row],[Experience]]&gt;=7,"Senior")</f>
        <v>Junior</v>
      </c>
      <c r="AH4815" t="str">
        <f>IF(Table1[[#This Row],[Attendance %]]&gt;75,"OK","Below 75")</f>
        <v>OK</v>
      </c>
      <c r="AI4815" t="b">
        <f>ISBLANK(Table1[[#This Row],[Employee ID]])</f>
        <v>0</v>
      </c>
      <c r="AJ4815" t="b">
        <f>ISNUMBER(Table1[[#This Row],[Total Salary  ]])</f>
        <v>1</v>
      </c>
      <c r="AK4815" t="str">
        <f>IFERROR(_xlfn.XLOOKUP(Table1[[#This Row],[Manager ID]],MANAGERS!A:A,MANAGERS!B:B),"Not Found")</f>
        <v>Manager_10</v>
      </c>
    </row>
    <row r="4816" spans="1:37" x14ac:dyDescent="0.2">
      <c r="A4816" t="s">
        <v>1943</v>
      </c>
      <c r="B4816" t="s">
        <v>85</v>
      </c>
      <c r="C4816" t="s">
        <v>15</v>
      </c>
      <c r="D4816" t="s">
        <v>33</v>
      </c>
      <c r="E4816" t="s">
        <v>51</v>
      </c>
      <c r="F4816" s="1">
        <v>45381</v>
      </c>
      <c r="G4816" s="1">
        <v>38673</v>
      </c>
      <c r="H4816">
        <v>34766</v>
      </c>
      <c r="I4816">
        <v>8709</v>
      </c>
      <c r="J4816">
        <v>90</v>
      </c>
      <c r="K4816">
        <v>78</v>
      </c>
      <c r="L4816" t="s">
        <v>27</v>
      </c>
      <c r="M4816">
        <v>106</v>
      </c>
      <c r="N4816">
        <f>Table1[[#This Row],[Basic Salary]]+Table1[[#This Row],[Bonus]]</f>
        <v>43475</v>
      </c>
      <c r="O4816" s="2">
        <f>Table1[[#This Row],[Bonus]]/Table1[[#This Row],[Basic Salary]]</f>
        <v>0.25050336535695794</v>
      </c>
      <c r="P4816">
        <f ca="1">DATEDIF(Table1[[#This Row],[Date of Birth]],TODAY(),"Y")</f>
        <v>20</v>
      </c>
      <c r="Q4816">
        <f ca="1">DATEDIF(Table1[[#This Row],[Joining Date]],TODAY(),"Y")</f>
        <v>2</v>
      </c>
      <c r="R4816" t="str">
        <f ca="1">IF(YEAR(Table1[[#This Row],[Joining Date]])=YEAR(TODAY()),"Yes","No")</f>
        <v>No</v>
      </c>
      <c r="S4816" t="str">
        <f ca="1">IF(Table1[[#This Row],[Experience]]&gt;5,"Yes","No")</f>
        <v>No</v>
      </c>
      <c r="T4816" t="str">
        <f>TEXT(Table1[[#This Row],[Joining Date]],"mmmm")</f>
        <v>March</v>
      </c>
      <c r="U4816" t="str">
        <f>TEXT(Table1[[#This Row],[Joining Date]],"yyyy")</f>
        <v>2024</v>
      </c>
      <c r="V4816" s="5">
        <f ca="1">TODAY()-Table1[[#This Row],[Joining Date]]</f>
        <v>858</v>
      </c>
      <c r="W4816" t="str">
        <f>LEFT(Table1[[#This Row],[Employee Name]],FIND(" ",Table1[[#This Row],[Employee Name]])-1)</f>
        <v>Pooja</v>
      </c>
      <c r="X4816" t="str">
        <f>RIGHT(Table1[[#This Row],[Employee Name]],LEN(Table1[[#This Row],[Employee Name]])-FIND(" ",Table1[[#This Row],[Employee Name]]))</f>
        <v>Das</v>
      </c>
      <c r="Y4816" t="str">
        <f>Table1[[#This Row],[Department]]&amp;"-"&amp;Table1[[#This Row],[Employee ID]]</f>
        <v>Marketing-E01887</v>
      </c>
      <c r="Z4816" t="str">
        <f>LEFT(Table1[[#This Row],[Department]],3)</f>
        <v>Mar</v>
      </c>
      <c r="AA4816" t="str">
        <f>_xlfn.XLOOKUP(Table1[[#This Row],[Manager ID]],MANAGERS!A:A,MANAGERS!B:B)</f>
        <v>Manager_6</v>
      </c>
      <c r="AB4816" t="str" cm="1">
        <f t="array" ref="AB4816">_xlfn.XLOOKUP(Table1[[#This Row],[Manager ID]],Table2[[#All],[Manager ID]],Table2[[#All],[Department Head]])</f>
        <v>HR</v>
      </c>
      <c r="AC4816" s="2">
        <f>_xlfn.XLOOKUP(Table1[[#This Row],[City]],L:L,O:O)</f>
        <v>0.23674293405114402</v>
      </c>
      <c r="AD4816" t="str" cm="1">
        <f t="array" ref="AD4816">_xlfn.IFS(Table1[[#This Row],[Performance Score]]&gt;=90,"Excellent",Table1[[#This Row],[Performance Score]]&gt;=75,"Good",Table1[[#This Row],[Performance Score]]&gt;=60,"Average",Table1[[#This Row],[Performance Score]]&lt;=60,"Need Improvement")</f>
        <v>Good</v>
      </c>
      <c r="AE4816" t="str">
        <f>IF(AND(Table1[[#This Row],[Attendance %]]&gt;=80,(Table1[[#This Row],[Performance Score]]&gt;=80)),"Eligible","Not Eligible")</f>
        <v>Not Eligible</v>
      </c>
      <c r="AF4816" t="str">
        <f>IF(Table1[[#This Row],[Performance Score]]&gt;=80,"High Performer","Low Performer")</f>
        <v>Low Performer</v>
      </c>
      <c r="AG4816" t="str" cm="1">
        <f t="array" aca="1" ref="AG4816" ca="1">_xlfn.IFS(Table1[[#This Row],[Experience]]&lt;=3,"Junior",Table1[[#This Row],[Experience]]&lt;=7,"Mid Level",Table1[[#This Row],[Experience]]&gt;=7,"Senior")</f>
        <v>Junior</v>
      </c>
      <c r="AH4816" t="str">
        <f>IF(Table1[[#This Row],[Attendance %]]&gt;75,"OK","Below 75")</f>
        <v>OK</v>
      </c>
      <c r="AI4816" t="b">
        <f>ISBLANK(Table1[[#This Row],[Employee ID]])</f>
        <v>0</v>
      </c>
      <c r="AJ4816" t="b">
        <f>ISNUMBER(Table1[[#This Row],[Total Salary  ]])</f>
        <v>1</v>
      </c>
      <c r="AK4816" t="str">
        <f>IFERROR(_xlfn.XLOOKUP(Table1[[#This Row],[Manager ID]],MANAGERS!A:A,MANAGERS!B:B),"Not Found")</f>
        <v>Manager_6</v>
      </c>
    </row>
    <row r="4817" spans="1:37" x14ac:dyDescent="0.2">
      <c r="A4817" t="s">
        <v>3942</v>
      </c>
      <c r="B4817" t="s">
        <v>57</v>
      </c>
      <c r="C4817" t="s">
        <v>21</v>
      </c>
      <c r="D4817" t="s">
        <v>46</v>
      </c>
      <c r="E4817" t="s">
        <v>51</v>
      </c>
      <c r="F4817" s="1">
        <v>45641</v>
      </c>
      <c r="G4817" s="1">
        <v>39611</v>
      </c>
      <c r="H4817">
        <v>35166</v>
      </c>
      <c r="I4817">
        <v>8301</v>
      </c>
      <c r="J4817">
        <v>65</v>
      </c>
      <c r="K4817">
        <v>60</v>
      </c>
      <c r="L4817" t="s">
        <v>18</v>
      </c>
      <c r="M4817">
        <v>116</v>
      </c>
      <c r="N4817">
        <f>Table1[[#This Row],[Basic Salary]]+Table1[[#This Row],[Bonus]]</f>
        <v>43467</v>
      </c>
      <c r="O4817" s="2">
        <f>Table1[[#This Row],[Bonus]]/Table1[[#This Row],[Basic Salary]]</f>
        <v>0.23605186828186317</v>
      </c>
      <c r="P4817">
        <f ca="1">DATEDIF(Table1[[#This Row],[Date of Birth]],TODAY(),"Y")</f>
        <v>18</v>
      </c>
      <c r="Q4817">
        <f ca="1">DATEDIF(Table1[[#This Row],[Joining Date]],TODAY(),"Y")</f>
        <v>1</v>
      </c>
      <c r="R4817" t="str">
        <f ca="1">IF(YEAR(Table1[[#This Row],[Joining Date]])=YEAR(TODAY()),"Yes","No")</f>
        <v>No</v>
      </c>
      <c r="S4817" t="str">
        <f ca="1">IF(Table1[[#This Row],[Experience]]&gt;5,"Yes","No")</f>
        <v>No</v>
      </c>
      <c r="T4817" t="str">
        <f>TEXT(Table1[[#This Row],[Joining Date]],"mmmm")</f>
        <v>December</v>
      </c>
      <c r="U4817" t="str">
        <f>TEXT(Table1[[#This Row],[Joining Date]],"yyyy")</f>
        <v>2024</v>
      </c>
      <c r="V4817" s="5">
        <f ca="1">TODAY()-Table1[[#This Row],[Joining Date]]</f>
        <v>598</v>
      </c>
      <c r="W4817" t="str">
        <f>LEFT(Table1[[#This Row],[Employee Name]],FIND(" ",Table1[[#This Row],[Employee Name]])-1)</f>
        <v>Swathi</v>
      </c>
      <c r="X4817" t="str">
        <f>RIGHT(Table1[[#This Row],[Employee Name]],LEN(Table1[[#This Row],[Employee Name]])-FIND(" ",Table1[[#This Row],[Employee Name]]))</f>
        <v>Ramesh</v>
      </c>
      <c r="Y4817" t="str">
        <f>Table1[[#This Row],[Department]]&amp;"-"&amp;Table1[[#This Row],[Employee ID]]</f>
        <v>Support-E03886</v>
      </c>
      <c r="Z4817" t="str">
        <f>LEFT(Table1[[#This Row],[Department]],3)</f>
        <v>Sup</v>
      </c>
      <c r="AA4817" t="str">
        <f>_xlfn.XLOOKUP(Table1[[#This Row],[Manager ID]],MANAGERS!A:A,MANAGERS!B:B)</f>
        <v>Manager_16</v>
      </c>
      <c r="AB4817" t="str" cm="1">
        <f t="array" ref="AB4817">_xlfn.XLOOKUP(Table1[[#This Row],[Manager ID]],Table2[[#All],[Manager ID]],Table2[[#All],[Department Head]])</f>
        <v>Sales</v>
      </c>
      <c r="AC4817" s="2">
        <f>_xlfn.XLOOKUP(Table1[[#This Row],[City]],L:L,O:O)</f>
        <v>0.21356479274849693</v>
      </c>
      <c r="AD4817" t="str" cm="1">
        <f t="array" ref="AD4817">_xlfn.IFS(Table1[[#This Row],[Performance Score]]&gt;=90,"Excellent",Table1[[#This Row],[Performance Score]]&gt;=75,"Good",Table1[[#This Row],[Performance Score]]&gt;=60,"Average",Table1[[#This Row],[Performance Score]]&lt;=60,"Need Improvement")</f>
        <v>Average</v>
      </c>
      <c r="AE4817" t="str">
        <f>IF(AND(Table1[[#This Row],[Attendance %]]&gt;=80,(Table1[[#This Row],[Performance Score]]&gt;=80)),"Eligible","Not Eligible")</f>
        <v>Not Eligible</v>
      </c>
      <c r="AF4817" t="str">
        <f>IF(Table1[[#This Row],[Performance Score]]&gt;=80,"High Performer","Low Performer")</f>
        <v>Low Performer</v>
      </c>
      <c r="AG4817" t="str" cm="1">
        <f t="array" aca="1" ref="AG4817" ca="1">_xlfn.IFS(Table1[[#This Row],[Experience]]&lt;=3,"Junior",Table1[[#This Row],[Experience]]&lt;=7,"Mid Level",Table1[[#This Row],[Experience]]&gt;=7,"Senior")</f>
        <v>Junior</v>
      </c>
      <c r="AH4817" t="str">
        <f>IF(Table1[[#This Row],[Attendance %]]&gt;75,"OK","Below 75")</f>
        <v>Below 75</v>
      </c>
      <c r="AI4817" t="b">
        <f>ISBLANK(Table1[[#This Row],[Employee ID]])</f>
        <v>0</v>
      </c>
      <c r="AJ4817" t="b">
        <f>ISNUMBER(Table1[[#This Row],[Total Salary  ]])</f>
        <v>1</v>
      </c>
      <c r="AK4817" t="str">
        <f>IFERROR(_xlfn.XLOOKUP(Table1[[#This Row],[Manager ID]],MANAGERS!A:A,MANAGERS!B:B),"Not Found")</f>
        <v>Manager_16</v>
      </c>
    </row>
    <row r="4818" spans="1:37" x14ac:dyDescent="0.2">
      <c r="A4818" t="s">
        <v>247</v>
      </c>
      <c r="B4818" t="s">
        <v>36</v>
      </c>
      <c r="C4818" t="s">
        <v>21</v>
      </c>
      <c r="D4818" t="s">
        <v>46</v>
      </c>
      <c r="E4818" t="s">
        <v>51</v>
      </c>
      <c r="F4818" s="1">
        <v>42536</v>
      </c>
      <c r="G4818" s="1">
        <v>39247</v>
      </c>
      <c r="H4818">
        <v>36300</v>
      </c>
      <c r="I4818">
        <v>7154</v>
      </c>
      <c r="J4818">
        <v>79</v>
      </c>
      <c r="K4818">
        <v>65</v>
      </c>
      <c r="L4818" t="s">
        <v>18</v>
      </c>
      <c r="M4818">
        <v>116</v>
      </c>
      <c r="N4818">
        <f>Table1[[#This Row],[Basic Salary]]+Table1[[#This Row],[Bonus]]</f>
        <v>43454</v>
      </c>
      <c r="O4818" s="2">
        <f>Table1[[#This Row],[Bonus]]/Table1[[#This Row],[Basic Salary]]</f>
        <v>0.19707988980716254</v>
      </c>
      <c r="P4818">
        <f ca="1">DATEDIF(Table1[[#This Row],[Date of Birth]],TODAY(),"Y")</f>
        <v>19</v>
      </c>
      <c r="Q4818">
        <f ca="1">DATEDIF(Table1[[#This Row],[Joining Date]],TODAY(),"Y")</f>
        <v>10</v>
      </c>
      <c r="R4818" t="str">
        <f ca="1">IF(YEAR(Table1[[#This Row],[Joining Date]])=YEAR(TODAY()),"Yes","No")</f>
        <v>No</v>
      </c>
      <c r="S4818" t="str">
        <f ca="1">IF(Table1[[#This Row],[Experience]]&gt;5,"Yes","No")</f>
        <v>Yes</v>
      </c>
      <c r="T4818" t="str">
        <f>TEXT(Table1[[#This Row],[Joining Date]],"mmmm")</f>
        <v>June</v>
      </c>
      <c r="U4818" t="str">
        <f>TEXT(Table1[[#This Row],[Joining Date]],"yyyy")</f>
        <v>2016</v>
      </c>
      <c r="V4818" s="5">
        <f ca="1">TODAY()-Table1[[#This Row],[Joining Date]]</f>
        <v>3703</v>
      </c>
      <c r="W4818" t="str">
        <f>LEFT(Table1[[#This Row],[Employee Name]],FIND(" ",Table1[[#This Row],[Employee Name]])-1)</f>
        <v>Meera</v>
      </c>
      <c r="X4818" t="str">
        <f>RIGHT(Table1[[#This Row],[Employee Name]],LEN(Table1[[#This Row],[Employee Name]])-FIND(" ",Table1[[#This Row],[Employee Name]]))</f>
        <v>Joshi</v>
      </c>
      <c r="Y4818" t="str">
        <f>Table1[[#This Row],[Department]]&amp;"-"&amp;Table1[[#This Row],[Employee ID]]</f>
        <v>Support-E00191</v>
      </c>
      <c r="Z4818" t="str">
        <f>LEFT(Table1[[#This Row],[Department]],3)</f>
        <v>Sup</v>
      </c>
      <c r="AA4818" t="str">
        <f>_xlfn.XLOOKUP(Table1[[#This Row],[Manager ID]],MANAGERS!A:A,MANAGERS!B:B)</f>
        <v>Manager_16</v>
      </c>
      <c r="AB4818" t="str" cm="1">
        <f t="array" ref="AB4818">_xlfn.XLOOKUP(Table1[[#This Row],[Manager ID]],Table2[[#All],[Manager ID]],Table2[[#All],[Department Head]])</f>
        <v>Sales</v>
      </c>
      <c r="AC4818" s="2">
        <f>_xlfn.XLOOKUP(Table1[[#This Row],[City]],L:L,O:O)</f>
        <v>0.21356479274849693</v>
      </c>
      <c r="AD4818" t="str" cm="1">
        <f t="array" ref="AD4818">_xlfn.IFS(Table1[[#This Row],[Performance Score]]&gt;=90,"Excellent",Table1[[#This Row],[Performance Score]]&gt;=75,"Good",Table1[[#This Row],[Performance Score]]&gt;=60,"Average",Table1[[#This Row],[Performance Score]]&lt;=60,"Need Improvement")</f>
        <v>Average</v>
      </c>
      <c r="AE4818" t="str">
        <f>IF(AND(Table1[[#This Row],[Attendance %]]&gt;=80,(Table1[[#This Row],[Performance Score]]&gt;=80)),"Eligible","Not Eligible")</f>
        <v>Not Eligible</v>
      </c>
      <c r="AF4818" t="str">
        <f>IF(Table1[[#This Row],[Performance Score]]&gt;=80,"High Performer","Low Performer")</f>
        <v>Low Performer</v>
      </c>
      <c r="AG4818" t="str" cm="1">
        <f t="array" aca="1" ref="AG4818" ca="1">_xlfn.IFS(Table1[[#This Row],[Experience]]&lt;=3,"Junior",Table1[[#This Row],[Experience]]&lt;=7,"Mid Level",Table1[[#This Row],[Experience]]&gt;=7,"Senior")</f>
        <v>Senior</v>
      </c>
      <c r="AH4818" t="str">
        <f>IF(Table1[[#This Row],[Attendance %]]&gt;75,"OK","Below 75")</f>
        <v>OK</v>
      </c>
      <c r="AI4818" t="b">
        <f>ISBLANK(Table1[[#This Row],[Employee ID]])</f>
        <v>0</v>
      </c>
      <c r="AJ4818" t="b">
        <f>ISNUMBER(Table1[[#This Row],[Total Salary  ]])</f>
        <v>1</v>
      </c>
      <c r="AK4818" t="str">
        <f>IFERROR(_xlfn.XLOOKUP(Table1[[#This Row],[Manager ID]],MANAGERS!A:A,MANAGERS!B:B),"Not Found")</f>
        <v>Manager_16</v>
      </c>
    </row>
    <row r="4819" spans="1:37" x14ac:dyDescent="0.2">
      <c r="A4819" t="s">
        <v>3095</v>
      </c>
      <c r="B4819" t="s">
        <v>60</v>
      </c>
      <c r="C4819" t="s">
        <v>15</v>
      </c>
      <c r="D4819" t="s">
        <v>16</v>
      </c>
      <c r="E4819" t="s">
        <v>30</v>
      </c>
      <c r="F4819" s="1">
        <v>44549</v>
      </c>
      <c r="G4819" s="1">
        <v>36435</v>
      </c>
      <c r="H4819">
        <v>35752</v>
      </c>
      <c r="I4819">
        <v>7647</v>
      </c>
      <c r="J4819">
        <v>61</v>
      </c>
      <c r="K4819">
        <v>88</v>
      </c>
      <c r="L4819" t="s">
        <v>37</v>
      </c>
      <c r="M4819">
        <v>117</v>
      </c>
      <c r="N4819">
        <f>Table1[[#This Row],[Basic Salary]]+Table1[[#This Row],[Bonus]]</f>
        <v>43399</v>
      </c>
      <c r="O4819" s="2">
        <f>Table1[[#This Row],[Bonus]]/Table1[[#This Row],[Basic Salary]]</f>
        <v>0.21389013202058627</v>
      </c>
      <c r="P4819">
        <f ca="1">DATEDIF(Table1[[#This Row],[Date of Birth]],TODAY(),"Y")</f>
        <v>26</v>
      </c>
      <c r="Q4819">
        <f ca="1">DATEDIF(Table1[[#This Row],[Joining Date]],TODAY(),"Y")</f>
        <v>4</v>
      </c>
      <c r="R4819" t="str">
        <f ca="1">IF(YEAR(Table1[[#This Row],[Joining Date]])=YEAR(TODAY()),"Yes","No")</f>
        <v>No</v>
      </c>
      <c r="S4819" t="str">
        <f ca="1">IF(Table1[[#This Row],[Experience]]&gt;5,"Yes","No")</f>
        <v>No</v>
      </c>
      <c r="T4819" t="str">
        <f>TEXT(Table1[[#This Row],[Joining Date]],"mmmm")</f>
        <v>December</v>
      </c>
      <c r="U4819" t="str">
        <f>TEXT(Table1[[#This Row],[Joining Date]],"yyyy")</f>
        <v>2021</v>
      </c>
      <c r="V4819" s="5">
        <f ca="1">TODAY()-Table1[[#This Row],[Joining Date]]</f>
        <v>1690</v>
      </c>
      <c r="W4819" t="str">
        <f>LEFT(Table1[[#This Row],[Employee Name]],FIND(" ",Table1[[#This Row],[Employee Name]])-1)</f>
        <v>Gayathri</v>
      </c>
      <c r="X4819" t="str">
        <f>RIGHT(Table1[[#This Row],[Employee Name]],LEN(Table1[[#This Row],[Employee Name]])-FIND(" ",Table1[[#This Row],[Employee Name]]))</f>
        <v>Iyer</v>
      </c>
      <c r="Y4819" t="str">
        <f>Table1[[#This Row],[Department]]&amp;"-"&amp;Table1[[#This Row],[Employee ID]]</f>
        <v>HR-E03039</v>
      </c>
      <c r="Z4819" t="str">
        <f>LEFT(Table1[[#This Row],[Department]],3)</f>
        <v>HR</v>
      </c>
      <c r="AA4819" t="str">
        <f>_xlfn.XLOOKUP(Table1[[#This Row],[Manager ID]],MANAGERS!A:A,MANAGERS!B:B)</f>
        <v>Manager_17</v>
      </c>
      <c r="AB4819" t="str" cm="1">
        <f t="array" ref="AB4819">_xlfn.XLOOKUP(Table1[[#This Row],[Manager ID]],Table2[[#All],[Manager ID]],Table2[[#All],[Department Head]])</f>
        <v>Finance</v>
      </c>
      <c r="AC4819" s="2">
        <f>_xlfn.XLOOKUP(Table1[[#This Row],[City]],L:L,O:O)</f>
        <v>0.24036902712549932</v>
      </c>
      <c r="AD4819" t="str" cm="1">
        <f t="array" ref="AD4819">_xlfn.IFS(Table1[[#This Row],[Performance Score]]&gt;=90,"Excellent",Table1[[#This Row],[Performance Score]]&gt;=75,"Good",Table1[[#This Row],[Performance Score]]&gt;=60,"Average",Table1[[#This Row],[Performance Score]]&lt;=60,"Need Improvement")</f>
        <v>Good</v>
      </c>
      <c r="AE4819" t="str">
        <f>IF(AND(Table1[[#This Row],[Attendance %]]&gt;=80,(Table1[[#This Row],[Performance Score]]&gt;=80)),"Eligible","Not Eligible")</f>
        <v>Not Eligible</v>
      </c>
      <c r="AF4819" t="str">
        <f>IF(Table1[[#This Row],[Performance Score]]&gt;=80,"High Performer","Low Performer")</f>
        <v>High Performer</v>
      </c>
      <c r="AG4819" t="str" cm="1">
        <f t="array" aca="1" ref="AG4819" ca="1">_xlfn.IFS(Table1[[#This Row],[Experience]]&lt;=3,"Junior",Table1[[#This Row],[Experience]]&lt;=7,"Mid Level",Table1[[#This Row],[Experience]]&gt;=7,"Senior")</f>
        <v>Mid Level</v>
      </c>
      <c r="AH4819" t="str">
        <f>IF(Table1[[#This Row],[Attendance %]]&gt;75,"OK","Below 75")</f>
        <v>Below 75</v>
      </c>
      <c r="AI4819" t="b">
        <f>ISBLANK(Table1[[#This Row],[Employee ID]])</f>
        <v>0</v>
      </c>
      <c r="AJ4819" t="b">
        <f>ISNUMBER(Table1[[#This Row],[Total Salary  ]])</f>
        <v>1</v>
      </c>
      <c r="AK4819" t="str">
        <f>IFERROR(_xlfn.XLOOKUP(Table1[[#This Row],[Manager ID]],MANAGERS!A:A,MANAGERS!B:B),"Not Found")</f>
        <v>Manager_17</v>
      </c>
    </row>
    <row r="4820" spans="1:37" x14ac:dyDescent="0.2">
      <c r="A4820" t="s">
        <v>3185</v>
      </c>
      <c r="B4820" t="s">
        <v>14</v>
      </c>
      <c r="C4820" t="s">
        <v>15</v>
      </c>
      <c r="D4820" t="s">
        <v>16</v>
      </c>
      <c r="E4820" t="s">
        <v>17</v>
      </c>
      <c r="F4820" s="1">
        <v>45585</v>
      </c>
      <c r="G4820" s="1">
        <v>37513</v>
      </c>
      <c r="H4820">
        <v>29402</v>
      </c>
      <c r="I4820">
        <v>13997</v>
      </c>
      <c r="J4820">
        <v>60</v>
      </c>
      <c r="K4820">
        <v>90</v>
      </c>
      <c r="L4820" t="s">
        <v>37</v>
      </c>
      <c r="M4820">
        <v>107</v>
      </c>
      <c r="N4820">
        <f>Table1[[#This Row],[Basic Salary]]+Table1[[#This Row],[Bonus]]</f>
        <v>43399</v>
      </c>
      <c r="O4820" s="2">
        <f>Table1[[#This Row],[Bonus]]/Table1[[#This Row],[Basic Salary]]</f>
        <v>0.47605605060880213</v>
      </c>
      <c r="P4820">
        <f ca="1">DATEDIF(Table1[[#This Row],[Date of Birth]],TODAY(),"Y")</f>
        <v>23</v>
      </c>
      <c r="Q4820">
        <f ca="1">DATEDIF(Table1[[#This Row],[Joining Date]],TODAY(),"Y")</f>
        <v>1</v>
      </c>
      <c r="R4820" t="str">
        <f ca="1">IF(YEAR(Table1[[#This Row],[Joining Date]])=YEAR(TODAY()),"Yes","No")</f>
        <v>No</v>
      </c>
      <c r="S4820" t="str">
        <f ca="1">IF(Table1[[#This Row],[Experience]]&gt;5,"Yes","No")</f>
        <v>No</v>
      </c>
      <c r="T4820" t="str">
        <f>TEXT(Table1[[#This Row],[Joining Date]],"mmmm")</f>
        <v>October</v>
      </c>
      <c r="U4820" t="str">
        <f>TEXT(Table1[[#This Row],[Joining Date]],"yyyy")</f>
        <v>2024</v>
      </c>
      <c r="V4820" s="5">
        <f ca="1">TODAY()-Table1[[#This Row],[Joining Date]]</f>
        <v>654</v>
      </c>
      <c r="W4820" t="str">
        <f>LEFT(Table1[[#This Row],[Employee Name]],FIND(" ",Table1[[#This Row],[Employee Name]])-1)</f>
        <v>Nisha</v>
      </c>
      <c r="X4820" t="str">
        <f>RIGHT(Table1[[#This Row],[Employee Name]],LEN(Table1[[#This Row],[Employee Name]])-FIND(" ",Table1[[#This Row],[Employee Name]]))</f>
        <v>Kapoor</v>
      </c>
      <c r="Y4820" t="str">
        <f>Table1[[#This Row],[Department]]&amp;"-"&amp;Table1[[#This Row],[Employee ID]]</f>
        <v>HR-E03129</v>
      </c>
      <c r="Z4820" t="str">
        <f>LEFT(Table1[[#This Row],[Department]],3)</f>
        <v>HR</v>
      </c>
      <c r="AA4820" t="str">
        <f>_xlfn.XLOOKUP(Table1[[#This Row],[Manager ID]],MANAGERS!A:A,MANAGERS!B:B)</f>
        <v>Manager_7</v>
      </c>
      <c r="AB4820" t="str" cm="1">
        <f t="array" ref="AB4820">_xlfn.XLOOKUP(Table1[[#This Row],[Manager ID]],Table2[[#All],[Manager ID]],Table2[[#All],[Department Head]])</f>
        <v>Operations</v>
      </c>
      <c r="AC4820" s="2">
        <f>_xlfn.XLOOKUP(Table1[[#This Row],[City]],L:L,O:O)</f>
        <v>0.24036902712549932</v>
      </c>
      <c r="AD4820" t="str" cm="1">
        <f t="array" ref="AD4820">_xlfn.IFS(Table1[[#This Row],[Performance Score]]&gt;=90,"Excellent",Table1[[#This Row],[Performance Score]]&gt;=75,"Good",Table1[[#This Row],[Performance Score]]&gt;=60,"Average",Table1[[#This Row],[Performance Score]]&lt;=60,"Need Improvement")</f>
        <v>Excellent</v>
      </c>
      <c r="AE4820" t="str">
        <f>IF(AND(Table1[[#This Row],[Attendance %]]&gt;=80,(Table1[[#This Row],[Performance Score]]&gt;=80)),"Eligible","Not Eligible")</f>
        <v>Not Eligible</v>
      </c>
      <c r="AF4820" t="str">
        <f>IF(Table1[[#This Row],[Performance Score]]&gt;=80,"High Performer","Low Performer")</f>
        <v>High Performer</v>
      </c>
      <c r="AG4820" t="str" cm="1">
        <f t="array" aca="1" ref="AG4820" ca="1">_xlfn.IFS(Table1[[#This Row],[Experience]]&lt;=3,"Junior",Table1[[#This Row],[Experience]]&lt;=7,"Mid Level",Table1[[#This Row],[Experience]]&gt;=7,"Senior")</f>
        <v>Junior</v>
      </c>
      <c r="AH4820" t="str">
        <f>IF(Table1[[#This Row],[Attendance %]]&gt;75,"OK","Below 75")</f>
        <v>Below 75</v>
      </c>
      <c r="AI4820" t="b">
        <f>ISBLANK(Table1[[#This Row],[Employee ID]])</f>
        <v>0</v>
      </c>
      <c r="AJ4820" t="b">
        <f>ISNUMBER(Table1[[#This Row],[Total Salary  ]])</f>
        <v>1</v>
      </c>
      <c r="AK4820" t="str">
        <f>IFERROR(_xlfn.XLOOKUP(Table1[[#This Row],[Manager ID]],MANAGERS!A:A,MANAGERS!B:B),"Not Found")</f>
        <v>Manager_7</v>
      </c>
    </row>
    <row r="4821" spans="1:37" x14ac:dyDescent="0.2">
      <c r="A4821" t="s">
        <v>2207</v>
      </c>
      <c r="B4821" t="s">
        <v>57</v>
      </c>
      <c r="C4821" t="s">
        <v>15</v>
      </c>
      <c r="D4821" t="s">
        <v>46</v>
      </c>
      <c r="E4821" t="s">
        <v>65</v>
      </c>
      <c r="F4821" s="1">
        <v>43566</v>
      </c>
      <c r="G4821" s="1">
        <v>29853</v>
      </c>
      <c r="H4821">
        <v>37932</v>
      </c>
      <c r="I4821">
        <v>5463</v>
      </c>
      <c r="J4821">
        <v>91</v>
      </c>
      <c r="K4821">
        <v>47</v>
      </c>
      <c r="L4821" t="s">
        <v>37</v>
      </c>
      <c r="M4821">
        <v>113</v>
      </c>
      <c r="N4821">
        <f>Table1[[#This Row],[Basic Salary]]+Table1[[#This Row],[Bonus]]</f>
        <v>43395</v>
      </c>
      <c r="O4821" s="2">
        <f>Table1[[#This Row],[Bonus]]/Table1[[#This Row],[Basic Salary]]</f>
        <v>0.14402087946852263</v>
      </c>
      <c r="P4821">
        <f ca="1">DATEDIF(Table1[[#This Row],[Date of Birth]],TODAY(),"Y")</f>
        <v>44</v>
      </c>
      <c r="Q4821">
        <f ca="1">DATEDIF(Table1[[#This Row],[Joining Date]],TODAY(),"Y")</f>
        <v>7</v>
      </c>
      <c r="R4821" t="str">
        <f ca="1">IF(YEAR(Table1[[#This Row],[Joining Date]])=YEAR(TODAY()),"Yes","No")</f>
        <v>No</v>
      </c>
      <c r="S4821" t="str">
        <f ca="1">IF(Table1[[#This Row],[Experience]]&gt;5,"Yes","No")</f>
        <v>Yes</v>
      </c>
      <c r="T4821" t="str">
        <f>TEXT(Table1[[#This Row],[Joining Date]],"mmmm")</f>
        <v>April</v>
      </c>
      <c r="U4821" t="str">
        <f>TEXT(Table1[[#This Row],[Joining Date]],"yyyy")</f>
        <v>2019</v>
      </c>
      <c r="V4821" s="5">
        <f ca="1">TODAY()-Table1[[#This Row],[Joining Date]]</f>
        <v>2673</v>
      </c>
      <c r="W4821" t="str">
        <f>LEFT(Table1[[#This Row],[Employee Name]],FIND(" ",Table1[[#This Row],[Employee Name]])-1)</f>
        <v>Swathi</v>
      </c>
      <c r="X4821" t="str">
        <f>RIGHT(Table1[[#This Row],[Employee Name]],LEN(Table1[[#This Row],[Employee Name]])-FIND(" ",Table1[[#This Row],[Employee Name]]))</f>
        <v>Ramesh</v>
      </c>
      <c r="Y4821" t="str">
        <f>Table1[[#This Row],[Department]]&amp;"-"&amp;Table1[[#This Row],[Employee ID]]</f>
        <v>Support-E02151</v>
      </c>
      <c r="Z4821" t="str">
        <f>LEFT(Table1[[#This Row],[Department]],3)</f>
        <v>Sup</v>
      </c>
      <c r="AA4821" t="str">
        <f>_xlfn.XLOOKUP(Table1[[#This Row],[Manager ID]],MANAGERS!A:A,MANAGERS!B:B)</f>
        <v>Manager_13</v>
      </c>
      <c r="AB4821" t="str" cm="1">
        <f t="array" ref="AB4821">_xlfn.XLOOKUP(Table1[[#This Row],[Manager ID]],Table2[[#All],[Manager ID]],Table2[[#All],[Department Head]])</f>
        <v>HR</v>
      </c>
      <c r="AC4821" s="2">
        <f>_xlfn.XLOOKUP(Table1[[#This Row],[City]],L:L,O:O)</f>
        <v>0.24036902712549932</v>
      </c>
      <c r="AD4821" t="str" cm="1">
        <f t="array" ref="AD4821">_xlfn.IFS(Table1[[#This Row],[Performance Score]]&gt;=90,"Excellent",Table1[[#This Row],[Performance Score]]&gt;=75,"Good",Table1[[#This Row],[Performance Score]]&gt;=60,"Average",Table1[[#This Row],[Performance Score]]&lt;=60,"Need Improvement")</f>
        <v>Need Improvement</v>
      </c>
      <c r="AE4821" t="str">
        <f>IF(AND(Table1[[#This Row],[Attendance %]]&gt;=80,(Table1[[#This Row],[Performance Score]]&gt;=80)),"Eligible","Not Eligible")</f>
        <v>Not Eligible</v>
      </c>
      <c r="AF4821" t="str">
        <f>IF(Table1[[#This Row],[Performance Score]]&gt;=80,"High Performer","Low Performer")</f>
        <v>Low Performer</v>
      </c>
      <c r="AG4821" t="str" cm="1">
        <f t="array" aca="1" ref="AG4821" ca="1">_xlfn.IFS(Table1[[#This Row],[Experience]]&lt;=3,"Junior",Table1[[#This Row],[Experience]]&lt;=7,"Mid Level",Table1[[#This Row],[Experience]]&gt;=7,"Senior")</f>
        <v>Mid Level</v>
      </c>
      <c r="AH4821" t="str">
        <f>IF(Table1[[#This Row],[Attendance %]]&gt;75,"OK","Below 75")</f>
        <v>OK</v>
      </c>
      <c r="AI4821" t="b">
        <f>ISBLANK(Table1[[#This Row],[Employee ID]])</f>
        <v>0</v>
      </c>
      <c r="AJ4821" t="b">
        <f>ISNUMBER(Table1[[#This Row],[Total Salary  ]])</f>
        <v>1</v>
      </c>
      <c r="AK4821" t="str">
        <f>IFERROR(_xlfn.XLOOKUP(Table1[[#This Row],[Manager ID]],MANAGERS!A:A,MANAGERS!B:B),"Not Found")</f>
        <v>Manager_13</v>
      </c>
    </row>
    <row r="4822" spans="1:37" x14ac:dyDescent="0.2">
      <c r="A4822" t="s">
        <v>3878</v>
      </c>
      <c r="B4822" t="s">
        <v>29</v>
      </c>
      <c r="C4822" t="s">
        <v>15</v>
      </c>
      <c r="D4822" t="s">
        <v>25</v>
      </c>
      <c r="E4822" t="s">
        <v>65</v>
      </c>
      <c r="F4822" s="1">
        <v>44249</v>
      </c>
      <c r="G4822" s="1">
        <v>30790</v>
      </c>
      <c r="H4822">
        <v>25204</v>
      </c>
      <c r="I4822">
        <v>18179</v>
      </c>
      <c r="J4822">
        <v>62</v>
      </c>
      <c r="K4822">
        <v>98</v>
      </c>
      <c r="L4822" t="s">
        <v>18</v>
      </c>
      <c r="M4822">
        <v>117</v>
      </c>
      <c r="N4822">
        <f>Table1[[#This Row],[Basic Salary]]+Table1[[#This Row],[Bonus]]</f>
        <v>43383</v>
      </c>
      <c r="O4822" s="2">
        <f>Table1[[#This Row],[Bonus]]/Table1[[#This Row],[Basic Salary]]</f>
        <v>0.72127440088874784</v>
      </c>
      <c r="P4822">
        <f ca="1">DATEDIF(Table1[[#This Row],[Date of Birth]],TODAY(),"Y")</f>
        <v>42</v>
      </c>
      <c r="Q4822">
        <f ca="1">DATEDIF(Table1[[#This Row],[Joining Date]],TODAY(),"Y")</f>
        <v>5</v>
      </c>
      <c r="R4822" t="str">
        <f ca="1">IF(YEAR(Table1[[#This Row],[Joining Date]])=YEAR(TODAY()),"Yes","No")</f>
        <v>No</v>
      </c>
      <c r="S4822" t="str">
        <f ca="1">IF(Table1[[#This Row],[Experience]]&gt;5,"Yes","No")</f>
        <v>No</v>
      </c>
      <c r="T4822" t="str">
        <f>TEXT(Table1[[#This Row],[Joining Date]],"mmmm")</f>
        <v>February</v>
      </c>
      <c r="U4822" t="str">
        <f>TEXT(Table1[[#This Row],[Joining Date]],"yyyy")</f>
        <v>2021</v>
      </c>
      <c r="V4822" s="5">
        <f ca="1">TODAY()-Table1[[#This Row],[Joining Date]]</f>
        <v>1990</v>
      </c>
      <c r="W4822" t="str">
        <f>LEFT(Table1[[#This Row],[Employee Name]],FIND(" ",Table1[[#This Row],[Employee Name]])-1)</f>
        <v>Vikram</v>
      </c>
      <c r="X4822" t="str">
        <f>RIGHT(Table1[[#This Row],[Employee Name]],LEN(Table1[[#This Row],[Employee Name]])-FIND(" ",Table1[[#This Row],[Employee Name]]))</f>
        <v>Singh</v>
      </c>
      <c r="Y4822" t="str">
        <f>Table1[[#This Row],[Department]]&amp;"-"&amp;Table1[[#This Row],[Employee ID]]</f>
        <v>Finance-E03822</v>
      </c>
      <c r="Z4822" t="str">
        <f>LEFT(Table1[[#This Row],[Department]],3)</f>
        <v>Fin</v>
      </c>
      <c r="AA4822" t="str">
        <f>_xlfn.XLOOKUP(Table1[[#This Row],[Manager ID]],MANAGERS!A:A,MANAGERS!B:B)</f>
        <v>Manager_17</v>
      </c>
      <c r="AB4822" t="str" cm="1">
        <f t="array" ref="AB4822">_xlfn.XLOOKUP(Table1[[#This Row],[Manager ID]],Table2[[#All],[Manager ID]],Table2[[#All],[Department Head]])</f>
        <v>Finance</v>
      </c>
      <c r="AC4822" s="2">
        <f>_xlfn.XLOOKUP(Table1[[#This Row],[City]],L:L,O:O)</f>
        <v>0.21356479274849693</v>
      </c>
      <c r="AD4822" t="str" cm="1">
        <f t="array" ref="AD4822">_xlfn.IFS(Table1[[#This Row],[Performance Score]]&gt;=90,"Excellent",Table1[[#This Row],[Performance Score]]&gt;=75,"Good",Table1[[#This Row],[Performance Score]]&gt;=60,"Average",Table1[[#This Row],[Performance Score]]&lt;=60,"Need Improvement")</f>
        <v>Excellent</v>
      </c>
      <c r="AE4822" t="str">
        <f>IF(AND(Table1[[#This Row],[Attendance %]]&gt;=80,(Table1[[#This Row],[Performance Score]]&gt;=80)),"Eligible","Not Eligible")</f>
        <v>Not Eligible</v>
      </c>
      <c r="AF4822" t="str">
        <f>IF(Table1[[#This Row],[Performance Score]]&gt;=80,"High Performer","Low Performer")</f>
        <v>High Performer</v>
      </c>
      <c r="AG4822" t="str" cm="1">
        <f t="array" aca="1" ref="AG4822" ca="1">_xlfn.IFS(Table1[[#This Row],[Experience]]&lt;=3,"Junior",Table1[[#This Row],[Experience]]&lt;=7,"Mid Level",Table1[[#This Row],[Experience]]&gt;=7,"Senior")</f>
        <v>Mid Level</v>
      </c>
      <c r="AH4822" t="str">
        <f>IF(Table1[[#This Row],[Attendance %]]&gt;75,"OK","Below 75")</f>
        <v>Below 75</v>
      </c>
      <c r="AI4822" t="b">
        <f>ISBLANK(Table1[[#This Row],[Employee ID]])</f>
        <v>0</v>
      </c>
      <c r="AJ4822" t="b">
        <f>ISNUMBER(Table1[[#This Row],[Total Salary  ]])</f>
        <v>1</v>
      </c>
      <c r="AK4822" t="str">
        <f>IFERROR(_xlfn.XLOOKUP(Table1[[#This Row],[Manager ID]],MANAGERS!A:A,MANAGERS!B:B),"Not Found")</f>
        <v>Manager_17</v>
      </c>
    </row>
    <row r="4823" spans="1:37" x14ac:dyDescent="0.2">
      <c r="A4823" t="s">
        <v>4006</v>
      </c>
      <c r="B4823" t="s">
        <v>89</v>
      </c>
      <c r="C4823" t="s">
        <v>21</v>
      </c>
      <c r="D4823" t="s">
        <v>46</v>
      </c>
      <c r="E4823" t="s">
        <v>30</v>
      </c>
      <c r="F4823" s="1">
        <v>44986</v>
      </c>
      <c r="G4823" s="1">
        <v>40318</v>
      </c>
      <c r="H4823">
        <v>30249</v>
      </c>
      <c r="I4823">
        <v>13125</v>
      </c>
      <c r="J4823">
        <v>100</v>
      </c>
      <c r="K4823">
        <v>80</v>
      </c>
      <c r="L4823" t="s">
        <v>34</v>
      </c>
      <c r="M4823">
        <v>104</v>
      </c>
      <c r="N4823">
        <f>Table1[[#This Row],[Basic Salary]]+Table1[[#This Row],[Bonus]]</f>
        <v>43374</v>
      </c>
      <c r="O4823" s="2">
        <f>Table1[[#This Row],[Bonus]]/Table1[[#This Row],[Basic Salary]]</f>
        <v>0.43389864127739758</v>
      </c>
      <c r="P4823">
        <f ca="1">DATEDIF(Table1[[#This Row],[Date of Birth]],TODAY(),"Y")</f>
        <v>16</v>
      </c>
      <c r="Q4823">
        <f ca="1">DATEDIF(Table1[[#This Row],[Joining Date]],TODAY(),"Y")</f>
        <v>3</v>
      </c>
      <c r="R4823" t="str">
        <f ca="1">IF(YEAR(Table1[[#This Row],[Joining Date]])=YEAR(TODAY()),"Yes","No")</f>
        <v>No</v>
      </c>
      <c r="S4823" t="str">
        <f ca="1">IF(Table1[[#This Row],[Experience]]&gt;5,"Yes","No")</f>
        <v>No</v>
      </c>
      <c r="T4823" t="str">
        <f>TEXT(Table1[[#This Row],[Joining Date]],"mmmm")</f>
        <v>March</v>
      </c>
      <c r="U4823" t="str">
        <f>TEXT(Table1[[#This Row],[Joining Date]],"yyyy")</f>
        <v>2023</v>
      </c>
      <c r="V4823" s="5">
        <f ca="1">TODAY()-Table1[[#This Row],[Joining Date]]</f>
        <v>1253</v>
      </c>
      <c r="W4823" t="str">
        <f>LEFT(Table1[[#This Row],[Employee Name]],FIND(" ",Table1[[#This Row],[Employee Name]])-1)</f>
        <v>Tarun</v>
      </c>
      <c r="X4823" t="str">
        <f>RIGHT(Table1[[#This Row],[Employee Name]],LEN(Table1[[#This Row],[Employee Name]])-FIND(" ",Table1[[#This Row],[Employee Name]]))</f>
        <v>Verma</v>
      </c>
      <c r="Y4823" t="str">
        <f>Table1[[#This Row],[Department]]&amp;"-"&amp;Table1[[#This Row],[Employee ID]]</f>
        <v>Support-E03950</v>
      </c>
      <c r="Z4823" t="str">
        <f>LEFT(Table1[[#This Row],[Department]],3)</f>
        <v>Sup</v>
      </c>
      <c r="AA4823" t="str">
        <f>_xlfn.XLOOKUP(Table1[[#This Row],[Manager ID]],MANAGERS!A:A,MANAGERS!B:B)</f>
        <v>Manager_4</v>
      </c>
      <c r="AB4823" t="str" cm="1">
        <f t="array" ref="AB4823">_xlfn.XLOOKUP(Table1[[#This Row],[Manager ID]],Table2[[#All],[Manager ID]],Table2[[#All],[Department Head]])</f>
        <v>Finance</v>
      </c>
      <c r="AC4823" s="2">
        <f>_xlfn.XLOOKUP(Table1[[#This Row],[City]],L:L,O:O)</f>
        <v>0.24030340748661314</v>
      </c>
      <c r="AD4823" t="str" cm="1">
        <f t="array" ref="AD4823">_xlfn.IFS(Table1[[#This Row],[Performance Score]]&gt;=90,"Excellent",Table1[[#This Row],[Performance Score]]&gt;=75,"Good",Table1[[#This Row],[Performance Score]]&gt;=60,"Average",Table1[[#This Row],[Performance Score]]&lt;=60,"Need Improvement")</f>
        <v>Good</v>
      </c>
      <c r="AE4823" t="str">
        <f>IF(AND(Table1[[#This Row],[Attendance %]]&gt;=80,(Table1[[#This Row],[Performance Score]]&gt;=80)),"Eligible","Not Eligible")</f>
        <v>Eligible</v>
      </c>
      <c r="AF4823" t="str">
        <f>IF(Table1[[#This Row],[Performance Score]]&gt;=80,"High Performer","Low Performer")</f>
        <v>High Performer</v>
      </c>
      <c r="AG4823" t="str" cm="1">
        <f t="array" aca="1" ref="AG4823" ca="1">_xlfn.IFS(Table1[[#This Row],[Experience]]&lt;=3,"Junior",Table1[[#This Row],[Experience]]&lt;=7,"Mid Level",Table1[[#This Row],[Experience]]&gt;=7,"Senior")</f>
        <v>Junior</v>
      </c>
      <c r="AH4823" t="str">
        <f>IF(Table1[[#This Row],[Attendance %]]&gt;75,"OK","Below 75")</f>
        <v>OK</v>
      </c>
      <c r="AI4823" t="b">
        <f>ISBLANK(Table1[[#This Row],[Employee ID]])</f>
        <v>0</v>
      </c>
      <c r="AJ4823" t="b">
        <f>ISNUMBER(Table1[[#This Row],[Total Salary  ]])</f>
        <v>1</v>
      </c>
      <c r="AK4823" t="str">
        <f>IFERROR(_xlfn.XLOOKUP(Table1[[#This Row],[Manager ID]],MANAGERS!A:A,MANAGERS!B:B),"Not Found")</f>
        <v>Manager_4</v>
      </c>
    </row>
    <row r="4824" spans="1:37" x14ac:dyDescent="0.2">
      <c r="A4824" t="s">
        <v>4893</v>
      </c>
      <c r="B4824" t="s">
        <v>69</v>
      </c>
      <c r="C4824" t="s">
        <v>21</v>
      </c>
      <c r="D4824" t="s">
        <v>25</v>
      </c>
      <c r="E4824" t="s">
        <v>51</v>
      </c>
      <c r="F4824" s="1">
        <v>43693</v>
      </c>
      <c r="G4824" s="1">
        <v>36278</v>
      </c>
      <c r="H4824">
        <v>36387</v>
      </c>
      <c r="I4824">
        <v>6979</v>
      </c>
      <c r="J4824">
        <v>74</v>
      </c>
      <c r="K4824">
        <v>63</v>
      </c>
      <c r="L4824" t="s">
        <v>27</v>
      </c>
      <c r="M4824">
        <v>112</v>
      </c>
      <c r="N4824">
        <f>Table1[[#This Row],[Basic Salary]]+Table1[[#This Row],[Bonus]]</f>
        <v>43366</v>
      </c>
      <c r="O4824" s="2">
        <f>Table1[[#This Row],[Bonus]]/Table1[[#This Row],[Basic Salary]]</f>
        <v>0.19179926896968696</v>
      </c>
      <c r="P4824">
        <f ca="1">DATEDIF(Table1[[#This Row],[Date of Birth]],TODAY(),"Y")</f>
        <v>27</v>
      </c>
      <c r="Q4824">
        <f ca="1">DATEDIF(Table1[[#This Row],[Joining Date]],TODAY(),"Y")</f>
        <v>6</v>
      </c>
      <c r="R4824" t="str">
        <f ca="1">IF(YEAR(Table1[[#This Row],[Joining Date]])=YEAR(TODAY()),"Yes","No")</f>
        <v>No</v>
      </c>
      <c r="S4824" t="str">
        <f ca="1">IF(Table1[[#This Row],[Experience]]&gt;5,"Yes","No")</f>
        <v>Yes</v>
      </c>
      <c r="T4824" t="str">
        <f>TEXT(Table1[[#This Row],[Joining Date]],"mmmm")</f>
        <v>August</v>
      </c>
      <c r="U4824" t="str">
        <f>TEXT(Table1[[#This Row],[Joining Date]],"yyyy")</f>
        <v>2019</v>
      </c>
      <c r="V4824" s="5">
        <f ca="1">TODAY()-Table1[[#This Row],[Joining Date]]</f>
        <v>2546</v>
      </c>
      <c r="W4824" t="str">
        <f>LEFT(Table1[[#This Row],[Employee Name]],FIND(" ",Table1[[#This Row],[Employee Name]])-1)</f>
        <v>Neha</v>
      </c>
      <c r="X4824" t="str">
        <f>RIGHT(Table1[[#This Row],[Employee Name]],LEN(Table1[[#This Row],[Employee Name]])-FIND(" ",Table1[[#This Row],[Employee Name]]))</f>
        <v>Kulkarni</v>
      </c>
      <c r="Y4824" t="str">
        <f>Table1[[#This Row],[Department]]&amp;"-"&amp;Table1[[#This Row],[Employee ID]]</f>
        <v>Finance-E04837</v>
      </c>
      <c r="Z4824" t="str">
        <f>LEFT(Table1[[#This Row],[Department]],3)</f>
        <v>Fin</v>
      </c>
      <c r="AA4824" t="str">
        <f>_xlfn.XLOOKUP(Table1[[#This Row],[Manager ID]],MANAGERS!A:A,MANAGERS!B:B)</f>
        <v>Manager_12</v>
      </c>
      <c r="AB4824" t="str" cm="1">
        <f t="array" ref="AB4824">_xlfn.XLOOKUP(Table1[[#This Row],[Manager ID]],Table2[[#All],[Manager ID]],Table2[[#All],[Department Head]])</f>
        <v>Marketing</v>
      </c>
      <c r="AC4824" s="2">
        <f>_xlfn.XLOOKUP(Table1[[#This Row],[City]],L:L,O:O)</f>
        <v>0.23674293405114402</v>
      </c>
      <c r="AD4824" t="str" cm="1">
        <f t="array" ref="AD4824">_xlfn.IFS(Table1[[#This Row],[Performance Score]]&gt;=90,"Excellent",Table1[[#This Row],[Performance Score]]&gt;=75,"Good",Table1[[#This Row],[Performance Score]]&gt;=60,"Average",Table1[[#This Row],[Performance Score]]&lt;=60,"Need Improvement")</f>
        <v>Average</v>
      </c>
      <c r="AE4824" t="str">
        <f>IF(AND(Table1[[#This Row],[Attendance %]]&gt;=80,(Table1[[#This Row],[Performance Score]]&gt;=80)),"Eligible","Not Eligible")</f>
        <v>Not Eligible</v>
      </c>
      <c r="AF4824" t="str">
        <f>IF(Table1[[#This Row],[Performance Score]]&gt;=80,"High Performer","Low Performer")</f>
        <v>Low Performer</v>
      </c>
      <c r="AG4824" t="str" cm="1">
        <f t="array" aca="1" ref="AG4824" ca="1">_xlfn.IFS(Table1[[#This Row],[Experience]]&lt;=3,"Junior",Table1[[#This Row],[Experience]]&lt;=7,"Mid Level",Table1[[#This Row],[Experience]]&gt;=7,"Senior")</f>
        <v>Mid Level</v>
      </c>
      <c r="AH4824" t="str">
        <f>IF(Table1[[#This Row],[Attendance %]]&gt;75,"OK","Below 75")</f>
        <v>Below 75</v>
      </c>
      <c r="AI4824" t="b">
        <f>ISBLANK(Table1[[#This Row],[Employee ID]])</f>
        <v>0</v>
      </c>
      <c r="AJ4824" t="b">
        <f>ISNUMBER(Table1[[#This Row],[Total Salary  ]])</f>
        <v>1</v>
      </c>
      <c r="AK4824" t="str">
        <f>IFERROR(_xlfn.XLOOKUP(Table1[[#This Row],[Manager ID]],MANAGERS!A:A,MANAGERS!B:B),"Not Found")</f>
        <v>Manager_12</v>
      </c>
    </row>
    <row r="4825" spans="1:37" x14ac:dyDescent="0.2">
      <c r="A4825" t="s">
        <v>392</v>
      </c>
      <c r="B4825" t="s">
        <v>89</v>
      </c>
      <c r="C4825" t="s">
        <v>15</v>
      </c>
      <c r="D4825" t="s">
        <v>25</v>
      </c>
      <c r="E4825" t="s">
        <v>17</v>
      </c>
      <c r="F4825" s="1">
        <v>43151</v>
      </c>
      <c r="G4825" s="1">
        <v>30745</v>
      </c>
      <c r="H4825">
        <v>30754</v>
      </c>
      <c r="I4825">
        <v>12584</v>
      </c>
      <c r="J4825">
        <v>93</v>
      </c>
      <c r="K4825">
        <v>66</v>
      </c>
      <c r="L4825" t="s">
        <v>18</v>
      </c>
      <c r="M4825">
        <v>112</v>
      </c>
      <c r="N4825">
        <f>Table1[[#This Row],[Basic Salary]]+Table1[[#This Row],[Bonus]]</f>
        <v>43338</v>
      </c>
      <c r="O4825" s="2">
        <f>Table1[[#This Row],[Bonus]]/Table1[[#This Row],[Basic Salary]]</f>
        <v>0.40918254535995319</v>
      </c>
      <c r="P4825">
        <f ca="1">DATEDIF(Table1[[#This Row],[Date of Birth]],TODAY(),"Y")</f>
        <v>42</v>
      </c>
      <c r="Q4825">
        <f ca="1">DATEDIF(Table1[[#This Row],[Joining Date]],TODAY(),"Y")</f>
        <v>8</v>
      </c>
      <c r="R4825" t="str">
        <f ca="1">IF(YEAR(Table1[[#This Row],[Joining Date]])=YEAR(TODAY()),"Yes","No")</f>
        <v>No</v>
      </c>
      <c r="S4825" t="str">
        <f ca="1">IF(Table1[[#This Row],[Experience]]&gt;5,"Yes","No")</f>
        <v>Yes</v>
      </c>
      <c r="T4825" t="str">
        <f>TEXT(Table1[[#This Row],[Joining Date]],"mmmm")</f>
        <v>February</v>
      </c>
      <c r="U4825" t="str">
        <f>TEXT(Table1[[#This Row],[Joining Date]],"yyyy")</f>
        <v>2018</v>
      </c>
      <c r="V4825" s="5">
        <f ca="1">TODAY()-Table1[[#This Row],[Joining Date]]</f>
        <v>3088</v>
      </c>
      <c r="W4825" t="str">
        <f>LEFT(Table1[[#This Row],[Employee Name]],FIND(" ",Table1[[#This Row],[Employee Name]])-1)</f>
        <v>Tarun</v>
      </c>
      <c r="X4825" t="str">
        <f>RIGHT(Table1[[#This Row],[Employee Name]],LEN(Table1[[#This Row],[Employee Name]])-FIND(" ",Table1[[#This Row],[Employee Name]]))</f>
        <v>Verma</v>
      </c>
      <c r="Y4825" t="str">
        <f>Table1[[#This Row],[Department]]&amp;"-"&amp;Table1[[#This Row],[Employee ID]]</f>
        <v>Finance-E00336</v>
      </c>
      <c r="Z4825" t="str">
        <f>LEFT(Table1[[#This Row],[Department]],3)</f>
        <v>Fin</v>
      </c>
      <c r="AA4825" t="str">
        <f>_xlfn.XLOOKUP(Table1[[#This Row],[Manager ID]],MANAGERS!A:A,MANAGERS!B:B)</f>
        <v>Manager_12</v>
      </c>
      <c r="AB4825" t="str" cm="1">
        <f t="array" ref="AB4825">_xlfn.XLOOKUP(Table1[[#This Row],[Manager ID]],Table2[[#All],[Manager ID]],Table2[[#All],[Department Head]])</f>
        <v>Marketing</v>
      </c>
      <c r="AC4825" s="2">
        <f>_xlfn.XLOOKUP(Table1[[#This Row],[City]],L:L,O:O)</f>
        <v>0.21356479274849693</v>
      </c>
      <c r="AD4825" t="str" cm="1">
        <f t="array" ref="AD4825">_xlfn.IFS(Table1[[#This Row],[Performance Score]]&gt;=90,"Excellent",Table1[[#This Row],[Performance Score]]&gt;=75,"Good",Table1[[#This Row],[Performance Score]]&gt;=60,"Average",Table1[[#This Row],[Performance Score]]&lt;=60,"Need Improvement")</f>
        <v>Average</v>
      </c>
      <c r="AE4825" t="str">
        <f>IF(AND(Table1[[#This Row],[Attendance %]]&gt;=80,(Table1[[#This Row],[Performance Score]]&gt;=80)),"Eligible","Not Eligible")</f>
        <v>Not Eligible</v>
      </c>
      <c r="AF4825" t="str">
        <f>IF(Table1[[#This Row],[Performance Score]]&gt;=80,"High Performer","Low Performer")</f>
        <v>Low Performer</v>
      </c>
      <c r="AG4825" t="str" cm="1">
        <f t="array" aca="1" ref="AG4825" ca="1">_xlfn.IFS(Table1[[#This Row],[Experience]]&lt;=3,"Junior",Table1[[#This Row],[Experience]]&lt;=7,"Mid Level",Table1[[#This Row],[Experience]]&gt;=7,"Senior")</f>
        <v>Senior</v>
      </c>
      <c r="AH4825" t="str">
        <f>IF(Table1[[#This Row],[Attendance %]]&gt;75,"OK","Below 75")</f>
        <v>OK</v>
      </c>
      <c r="AI4825" t="b">
        <f>ISBLANK(Table1[[#This Row],[Employee ID]])</f>
        <v>0</v>
      </c>
      <c r="AJ4825" t="b">
        <f>ISNUMBER(Table1[[#This Row],[Total Salary  ]])</f>
        <v>1</v>
      </c>
      <c r="AK4825" t="str">
        <f>IFERROR(_xlfn.XLOOKUP(Table1[[#This Row],[Manager ID]],MANAGERS!A:A,MANAGERS!B:B),"Not Found")</f>
        <v>Manager_12</v>
      </c>
    </row>
    <row r="4826" spans="1:37" x14ac:dyDescent="0.2">
      <c r="A4826" t="s">
        <v>1582</v>
      </c>
      <c r="B4826" t="s">
        <v>36</v>
      </c>
      <c r="C4826" t="s">
        <v>15</v>
      </c>
      <c r="D4826" t="s">
        <v>25</v>
      </c>
      <c r="E4826" t="s">
        <v>22</v>
      </c>
      <c r="F4826" s="1">
        <v>44807</v>
      </c>
      <c r="G4826" s="1">
        <v>33049</v>
      </c>
      <c r="H4826">
        <v>25773</v>
      </c>
      <c r="I4826">
        <v>17491</v>
      </c>
      <c r="J4826">
        <v>60</v>
      </c>
      <c r="K4826">
        <v>76</v>
      </c>
      <c r="L4826" t="s">
        <v>53</v>
      </c>
      <c r="M4826">
        <v>113</v>
      </c>
      <c r="N4826">
        <f>Table1[[#This Row],[Basic Salary]]+Table1[[#This Row],[Bonus]]</f>
        <v>43264</v>
      </c>
      <c r="O4826" s="2">
        <f>Table1[[#This Row],[Bonus]]/Table1[[#This Row],[Basic Salary]]</f>
        <v>0.67865595778527921</v>
      </c>
      <c r="P4826">
        <f ca="1">DATEDIF(Table1[[#This Row],[Date of Birth]],TODAY(),"Y")</f>
        <v>36</v>
      </c>
      <c r="Q4826">
        <f ca="1">DATEDIF(Table1[[#This Row],[Joining Date]],TODAY(),"Y")</f>
        <v>3</v>
      </c>
      <c r="R4826" t="str">
        <f ca="1">IF(YEAR(Table1[[#This Row],[Joining Date]])=YEAR(TODAY()),"Yes","No")</f>
        <v>No</v>
      </c>
      <c r="S4826" t="str">
        <f ca="1">IF(Table1[[#This Row],[Experience]]&gt;5,"Yes","No")</f>
        <v>No</v>
      </c>
      <c r="T4826" t="str">
        <f>TEXT(Table1[[#This Row],[Joining Date]],"mmmm")</f>
        <v>September</v>
      </c>
      <c r="U4826" t="str">
        <f>TEXT(Table1[[#This Row],[Joining Date]],"yyyy")</f>
        <v>2022</v>
      </c>
      <c r="V4826" s="5">
        <f ca="1">TODAY()-Table1[[#This Row],[Joining Date]]</f>
        <v>1432</v>
      </c>
      <c r="W4826" t="str">
        <f>LEFT(Table1[[#This Row],[Employee Name]],FIND(" ",Table1[[#This Row],[Employee Name]])-1)</f>
        <v>Meera</v>
      </c>
      <c r="X4826" t="str">
        <f>RIGHT(Table1[[#This Row],[Employee Name]],LEN(Table1[[#This Row],[Employee Name]])-FIND(" ",Table1[[#This Row],[Employee Name]]))</f>
        <v>Joshi</v>
      </c>
      <c r="Y4826" t="str">
        <f>Table1[[#This Row],[Department]]&amp;"-"&amp;Table1[[#This Row],[Employee ID]]</f>
        <v>Finance-E01526</v>
      </c>
      <c r="Z4826" t="str">
        <f>LEFT(Table1[[#This Row],[Department]],3)</f>
        <v>Fin</v>
      </c>
      <c r="AA4826" t="str">
        <f>_xlfn.XLOOKUP(Table1[[#This Row],[Manager ID]],MANAGERS!A:A,MANAGERS!B:B)</f>
        <v>Manager_13</v>
      </c>
      <c r="AB4826" t="str" cm="1">
        <f t="array" ref="AB4826">_xlfn.XLOOKUP(Table1[[#This Row],[Manager ID]],Table2[[#All],[Manager ID]],Table2[[#All],[Department Head]])</f>
        <v>HR</v>
      </c>
      <c r="AC4826" s="2">
        <f>_xlfn.XLOOKUP(Table1[[#This Row],[City]],L:L,O:O)</f>
        <v>0.23685887225230964</v>
      </c>
      <c r="AD4826" t="str" cm="1">
        <f t="array" ref="AD4826">_xlfn.IFS(Table1[[#This Row],[Performance Score]]&gt;=90,"Excellent",Table1[[#This Row],[Performance Score]]&gt;=75,"Good",Table1[[#This Row],[Performance Score]]&gt;=60,"Average",Table1[[#This Row],[Performance Score]]&lt;=60,"Need Improvement")</f>
        <v>Good</v>
      </c>
      <c r="AE4826" t="str">
        <f>IF(AND(Table1[[#This Row],[Attendance %]]&gt;=80,(Table1[[#This Row],[Performance Score]]&gt;=80)),"Eligible","Not Eligible")</f>
        <v>Not Eligible</v>
      </c>
      <c r="AF4826" t="str">
        <f>IF(Table1[[#This Row],[Performance Score]]&gt;=80,"High Performer","Low Performer")</f>
        <v>Low Performer</v>
      </c>
      <c r="AG4826" t="str" cm="1">
        <f t="array" aca="1" ref="AG4826" ca="1">_xlfn.IFS(Table1[[#This Row],[Experience]]&lt;=3,"Junior",Table1[[#This Row],[Experience]]&lt;=7,"Mid Level",Table1[[#This Row],[Experience]]&gt;=7,"Senior")</f>
        <v>Junior</v>
      </c>
      <c r="AH4826" t="str">
        <f>IF(Table1[[#This Row],[Attendance %]]&gt;75,"OK","Below 75")</f>
        <v>Below 75</v>
      </c>
      <c r="AI4826" t="b">
        <f>ISBLANK(Table1[[#This Row],[Employee ID]])</f>
        <v>0</v>
      </c>
      <c r="AJ4826" t="b">
        <f>ISNUMBER(Table1[[#This Row],[Total Salary  ]])</f>
        <v>1</v>
      </c>
      <c r="AK4826" t="str">
        <f>IFERROR(_xlfn.XLOOKUP(Table1[[#This Row],[Manager ID]],MANAGERS!A:A,MANAGERS!B:B),"Not Found")</f>
        <v>Manager_13</v>
      </c>
    </row>
    <row r="4827" spans="1:37" x14ac:dyDescent="0.2">
      <c r="A4827" t="s">
        <v>3766</v>
      </c>
      <c r="B4827" t="s">
        <v>62</v>
      </c>
      <c r="C4827" t="s">
        <v>15</v>
      </c>
      <c r="D4827" t="s">
        <v>40</v>
      </c>
      <c r="E4827" t="s">
        <v>26</v>
      </c>
      <c r="F4827" s="1">
        <v>44708</v>
      </c>
      <c r="G4827" s="1">
        <v>35726</v>
      </c>
      <c r="H4827">
        <v>29254</v>
      </c>
      <c r="I4827">
        <v>13951</v>
      </c>
      <c r="J4827">
        <v>94</v>
      </c>
      <c r="K4827">
        <v>62</v>
      </c>
      <c r="L4827" t="s">
        <v>37</v>
      </c>
      <c r="M4827">
        <v>104</v>
      </c>
      <c r="N4827">
        <f>Table1[[#This Row],[Basic Salary]]+Table1[[#This Row],[Bonus]]</f>
        <v>43205</v>
      </c>
      <c r="O4827" s="2">
        <f>Table1[[#This Row],[Bonus]]/Table1[[#This Row],[Basic Salary]]</f>
        <v>0.47689204895057086</v>
      </c>
      <c r="P4827">
        <f ca="1">DATEDIF(Table1[[#This Row],[Date of Birth]],TODAY(),"Y")</f>
        <v>28</v>
      </c>
      <c r="Q4827">
        <f ca="1">DATEDIF(Table1[[#This Row],[Joining Date]],TODAY(),"Y")</f>
        <v>4</v>
      </c>
      <c r="R4827" t="str">
        <f ca="1">IF(YEAR(Table1[[#This Row],[Joining Date]])=YEAR(TODAY()),"Yes","No")</f>
        <v>No</v>
      </c>
      <c r="S4827" t="str">
        <f ca="1">IF(Table1[[#This Row],[Experience]]&gt;5,"Yes","No")</f>
        <v>No</v>
      </c>
      <c r="T4827" t="str">
        <f>TEXT(Table1[[#This Row],[Joining Date]],"mmmm")</f>
        <v>May</v>
      </c>
      <c r="U4827" t="str">
        <f>TEXT(Table1[[#This Row],[Joining Date]],"yyyy")</f>
        <v>2022</v>
      </c>
      <c r="V4827" s="5">
        <f ca="1">TODAY()-Table1[[#This Row],[Joining Date]]</f>
        <v>1531</v>
      </c>
      <c r="W4827" t="str">
        <f>LEFT(Table1[[#This Row],[Employee Name]],FIND(" ",Table1[[#This Row],[Employee Name]])-1)</f>
        <v>Kavya</v>
      </c>
      <c r="X4827" t="str">
        <f>RIGHT(Table1[[#This Row],[Employee Name]],LEN(Table1[[#This Row],[Employee Name]])-FIND(" ",Table1[[#This Row],[Employee Name]]))</f>
        <v>Nair</v>
      </c>
      <c r="Y4827" t="str">
        <f>Table1[[#This Row],[Department]]&amp;"-"&amp;Table1[[#This Row],[Employee ID]]</f>
        <v>IT-E03710</v>
      </c>
      <c r="Z4827" t="str">
        <f>LEFT(Table1[[#This Row],[Department]],3)</f>
        <v>IT</v>
      </c>
      <c r="AA4827" t="str">
        <f>_xlfn.XLOOKUP(Table1[[#This Row],[Manager ID]],MANAGERS!A:A,MANAGERS!B:B)</f>
        <v>Manager_4</v>
      </c>
      <c r="AB4827" t="str" cm="1">
        <f t="array" ref="AB4827">_xlfn.XLOOKUP(Table1[[#This Row],[Manager ID]],Table2[[#All],[Manager ID]],Table2[[#All],[Department Head]])</f>
        <v>Finance</v>
      </c>
      <c r="AC4827" s="2">
        <f>_xlfn.XLOOKUP(Table1[[#This Row],[City]],L:L,O:O)</f>
        <v>0.24036902712549932</v>
      </c>
      <c r="AD4827" t="str" cm="1">
        <f t="array" ref="AD4827">_xlfn.IFS(Table1[[#This Row],[Performance Score]]&gt;=90,"Excellent",Table1[[#This Row],[Performance Score]]&gt;=75,"Good",Table1[[#This Row],[Performance Score]]&gt;=60,"Average",Table1[[#This Row],[Performance Score]]&lt;=60,"Need Improvement")</f>
        <v>Average</v>
      </c>
      <c r="AE4827" t="str">
        <f>IF(AND(Table1[[#This Row],[Attendance %]]&gt;=80,(Table1[[#This Row],[Performance Score]]&gt;=80)),"Eligible","Not Eligible")</f>
        <v>Not Eligible</v>
      </c>
      <c r="AF4827" t="str">
        <f>IF(Table1[[#This Row],[Performance Score]]&gt;=80,"High Performer","Low Performer")</f>
        <v>Low Performer</v>
      </c>
      <c r="AG4827" t="str" cm="1">
        <f t="array" aca="1" ref="AG4827" ca="1">_xlfn.IFS(Table1[[#This Row],[Experience]]&lt;=3,"Junior",Table1[[#This Row],[Experience]]&lt;=7,"Mid Level",Table1[[#This Row],[Experience]]&gt;=7,"Senior")</f>
        <v>Mid Level</v>
      </c>
      <c r="AH4827" t="str">
        <f>IF(Table1[[#This Row],[Attendance %]]&gt;75,"OK","Below 75")</f>
        <v>OK</v>
      </c>
      <c r="AI4827" t="b">
        <f>ISBLANK(Table1[[#This Row],[Employee ID]])</f>
        <v>0</v>
      </c>
      <c r="AJ4827" t="b">
        <f>ISNUMBER(Table1[[#This Row],[Total Salary  ]])</f>
        <v>1</v>
      </c>
      <c r="AK4827" t="str">
        <f>IFERROR(_xlfn.XLOOKUP(Table1[[#This Row],[Manager ID]],MANAGERS!A:A,MANAGERS!B:B),"Not Found")</f>
        <v>Manager_4</v>
      </c>
    </row>
    <row r="4828" spans="1:37" x14ac:dyDescent="0.2">
      <c r="A4828" t="s">
        <v>3556</v>
      </c>
      <c r="B4828" t="s">
        <v>45</v>
      </c>
      <c r="C4828" t="s">
        <v>15</v>
      </c>
      <c r="D4828" t="s">
        <v>25</v>
      </c>
      <c r="E4828" t="s">
        <v>51</v>
      </c>
      <c r="F4828" s="1">
        <v>43415</v>
      </c>
      <c r="G4828" s="1">
        <v>36563</v>
      </c>
      <c r="H4828">
        <v>27968</v>
      </c>
      <c r="I4828">
        <v>15229</v>
      </c>
      <c r="J4828">
        <v>70</v>
      </c>
      <c r="K4828">
        <v>90</v>
      </c>
      <c r="L4828" t="s">
        <v>31</v>
      </c>
      <c r="M4828">
        <v>102</v>
      </c>
      <c r="N4828">
        <f>Table1[[#This Row],[Basic Salary]]+Table1[[#This Row],[Bonus]]</f>
        <v>43197</v>
      </c>
      <c r="O4828" s="2">
        <f>Table1[[#This Row],[Bonus]]/Table1[[#This Row],[Basic Salary]]</f>
        <v>0.54451516018306634</v>
      </c>
      <c r="P4828">
        <f ca="1">DATEDIF(Table1[[#This Row],[Date of Birth]],TODAY(),"Y")</f>
        <v>26</v>
      </c>
      <c r="Q4828">
        <f ca="1">DATEDIF(Table1[[#This Row],[Joining Date]],TODAY(),"Y")</f>
        <v>7</v>
      </c>
      <c r="R4828" t="str">
        <f ca="1">IF(YEAR(Table1[[#This Row],[Joining Date]])=YEAR(TODAY()),"Yes","No")</f>
        <v>No</v>
      </c>
      <c r="S4828" t="str">
        <f ca="1">IF(Table1[[#This Row],[Experience]]&gt;5,"Yes","No")</f>
        <v>Yes</v>
      </c>
      <c r="T4828" t="str">
        <f>TEXT(Table1[[#This Row],[Joining Date]],"mmmm")</f>
        <v>November</v>
      </c>
      <c r="U4828" t="str">
        <f>TEXT(Table1[[#This Row],[Joining Date]],"yyyy")</f>
        <v>2018</v>
      </c>
      <c r="V4828" s="5">
        <f ca="1">TODAY()-Table1[[#This Row],[Joining Date]]</f>
        <v>2824</v>
      </c>
      <c r="W4828" t="str">
        <f>LEFT(Table1[[#This Row],[Employee Name]],FIND(" ",Table1[[#This Row],[Employee Name]])-1)</f>
        <v>Ananya</v>
      </c>
      <c r="X4828" t="str">
        <f>RIGHT(Table1[[#This Row],[Employee Name]],LEN(Table1[[#This Row],[Employee Name]])-FIND(" ",Table1[[#This Row],[Employee Name]]))</f>
        <v>Rao</v>
      </c>
      <c r="Y4828" t="str">
        <f>Table1[[#This Row],[Department]]&amp;"-"&amp;Table1[[#This Row],[Employee ID]]</f>
        <v>Finance-E03500</v>
      </c>
      <c r="Z4828" t="str">
        <f>LEFT(Table1[[#This Row],[Department]],3)</f>
        <v>Fin</v>
      </c>
      <c r="AA4828" t="str">
        <f>_xlfn.XLOOKUP(Table1[[#This Row],[Manager ID]],MANAGERS!A:A,MANAGERS!B:B)</f>
        <v>Manager_2</v>
      </c>
      <c r="AB4828" t="str" cm="1">
        <f t="array" ref="AB4828">_xlfn.XLOOKUP(Table1[[#This Row],[Manager ID]],Table2[[#All],[Manager ID]],Table2[[#All],[Department Head]])</f>
        <v>Sales</v>
      </c>
      <c r="AC4828" s="2">
        <f>_xlfn.XLOOKUP(Table1[[#This Row],[City]],L:L,O:O)</f>
        <v>0.241864189087755</v>
      </c>
      <c r="AD4828" t="str" cm="1">
        <f t="array" ref="AD4828">_xlfn.IFS(Table1[[#This Row],[Performance Score]]&gt;=90,"Excellent",Table1[[#This Row],[Performance Score]]&gt;=75,"Good",Table1[[#This Row],[Performance Score]]&gt;=60,"Average",Table1[[#This Row],[Performance Score]]&lt;=60,"Need Improvement")</f>
        <v>Excellent</v>
      </c>
      <c r="AE4828" t="str">
        <f>IF(AND(Table1[[#This Row],[Attendance %]]&gt;=80,(Table1[[#This Row],[Performance Score]]&gt;=80)),"Eligible","Not Eligible")</f>
        <v>Not Eligible</v>
      </c>
      <c r="AF4828" t="str">
        <f>IF(Table1[[#This Row],[Performance Score]]&gt;=80,"High Performer","Low Performer")</f>
        <v>High Performer</v>
      </c>
      <c r="AG4828" t="str" cm="1">
        <f t="array" aca="1" ref="AG4828" ca="1">_xlfn.IFS(Table1[[#This Row],[Experience]]&lt;=3,"Junior",Table1[[#This Row],[Experience]]&lt;=7,"Mid Level",Table1[[#This Row],[Experience]]&gt;=7,"Senior")</f>
        <v>Mid Level</v>
      </c>
      <c r="AH4828" t="str">
        <f>IF(Table1[[#This Row],[Attendance %]]&gt;75,"OK","Below 75")</f>
        <v>Below 75</v>
      </c>
      <c r="AI4828" t="b">
        <f>ISBLANK(Table1[[#This Row],[Employee ID]])</f>
        <v>0</v>
      </c>
      <c r="AJ4828" t="b">
        <f>ISNUMBER(Table1[[#This Row],[Total Salary  ]])</f>
        <v>1</v>
      </c>
      <c r="AK4828" t="str">
        <f>IFERROR(_xlfn.XLOOKUP(Table1[[#This Row],[Manager ID]],MANAGERS!A:A,MANAGERS!B:B),"Not Found")</f>
        <v>Manager_2</v>
      </c>
    </row>
    <row r="4829" spans="1:37" x14ac:dyDescent="0.2">
      <c r="A4829" t="s">
        <v>4016</v>
      </c>
      <c r="B4829" t="s">
        <v>42</v>
      </c>
      <c r="C4829" t="s">
        <v>21</v>
      </c>
      <c r="D4829" t="s">
        <v>43</v>
      </c>
      <c r="E4829" t="s">
        <v>17</v>
      </c>
      <c r="F4829" s="1">
        <v>42068</v>
      </c>
      <c r="G4829" s="1">
        <v>33800</v>
      </c>
      <c r="H4829">
        <v>37422</v>
      </c>
      <c r="I4829">
        <v>5753</v>
      </c>
      <c r="J4829">
        <v>79</v>
      </c>
      <c r="K4829">
        <v>75</v>
      </c>
      <c r="L4829" t="s">
        <v>27</v>
      </c>
      <c r="M4829">
        <v>114</v>
      </c>
      <c r="N4829">
        <f>Table1[[#This Row],[Basic Salary]]+Table1[[#This Row],[Bonus]]</f>
        <v>43175</v>
      </c>
      <c r="O4829" s="2">
        <f>Table1[[#This Row],[Bonus]]/Table1[[#This Row],[Basic Salary]]</f>
        <v>0.15373309817754263</v>
      </c>
      <c r="P4829">
        <f ca="1">DATEDIF(Table1[[#This Row],[Date of Birth]],TODAY(),"Y")</f>
        <v>34</v>
      </c>
      <c r="Q4829">
        <f ca="1">DATEDIF(Table1[[#This Row],[Joining Date]],TODAY(),"Y")</f>
        <v>11</v>
      </c>
      <c r="R4829" t="str">
        <f ca="1">IF(YEAR(Table1[[#This Row],[Joining Date]])=YEAR(TODAY()),"Yes","No")</f>
        <v>No</v>
      </c>
      <c r="S4829" t="str">
        <f ca="1">IF(Table1[[#This Row],[Experience]]&gt;5,"Yes","No")</f>
        <v>Yes</v>
      </c>
      <c r="T4829" t="str">
        <f>TEXT(Table1[[#This Row],[Joining Date]],"mmmm")</f>
        <v>March</v>
      </c>
      <c r="U4829" t="str">
        <f>TEXT(Table1[[#This Row],[Joining Date]],"yyyy")</f>
        <v>2015</v>
      </c>
      <c r="V4829" s="5">
        <f ca="1">TODAY()-Table1[[#This Row],[Joining Date]]</f>
        <v>4171</v>
      </c>
      <c r="W4829" t="str">
        <f>LEFT(Table1[[#This Row],[Employee Name]],FIND(" ",Table1[[#This Row],[Employee Name]])-1)</f>
        <v>Krishna</v>
      </c>
      <c r="X4829" t="str">
        <f>RIGHT(Table1[[#This Row],[Employee Name]],LEN(Table1[[#This Row],[Employee Name]])-FIND(" ",Table1[[#This Row],[Employee Name]]))</f>
        <v>Chaitanya</v>
      </c>
      <c r="Y4829" t="str">
        <f>Table1[[#This Row],[Department]]&amp;"-"&amp;Table1[[#This Row],[Employee ID]]</f>
        <v>Operations-E03960</v>
      </c>
      <c r="Z4829" t="str">
        <f>LEFT(Table1[[#This Row],[Department]],3)</f>
        <v>Ope</v>
      </c>
      <c r="AA4829" t="str">
        <f>_xlfn.XLOOKUP(Table1[[#This Row],[Manager ID]],MANAGERS!A:A,MANAGERS!B:B)</f>
        <v>Manager_14</v>
      </c>
      <c r="AB4829" t="str" cm="1">
        <f t="array" ref="AB4829">_xlfn.XLOOKUP(Table1[[#This Row],[Manager ID]],Table2[[#All],[Manager ID]],Table2[[#All],[Department Head]])</f>
        <v>Marketing</v>
      </c>
      <c r="AC4829" s="2">
        <f>_xlfn.XLOOKUP(Table1[[#This Row],[City]],L:L,O:O)</f>
        <v>0.23674293405114402</v>
      </c>
      <c r="AD4829" t="str" cm="1">
        <f t="array" ref="AD4829">_xlfn.IFS(Table1[[#This Row],[Performance Score]]&gt;=90,"Excellent",Table1[[#This Row],[Performance Score]]&gt;=75,"Good",Table1[[#This Row],[Performance Score]]&gt;=60,"Average",Table1[[#This Row],[Performance Score]]&lt;=60,"Need Improvement")</f>
        <v>Good</v>
      </c>
      <c r="AE4829" t="str">
        <f>IF(AND(Table1[[#This Row],[Attendance %]]&gt;=80,(Table1[[#This Row],[Performance Score]]&gt;=80)),"Eligible","Not Eligible")</f>
        <v>Not Eligible</v>
      </c>
      <c r="AF4829" t="str">
        <f>IF(Table1[[#This Row],[Performance Score]]&gt;=80,"High Performer","Low Performer")</f>
        <v>Low Performer</v>
      </c>
      <c r="AG4829" t="str" cm="1">
        <f t="array" aca="1" ref="AG4829" ca="1">_xlfn.IFS(Table1[[#This Row],[Experience]]&lt;=3,"Junior",Table1[[#This Row],[Experience]]&lt;=7,"Mid Level",Table1[[#This Row],[Experience]]&gt;=7,"Senior")</f>
        <v>Senior</v>
      </c>
      <c r="AH4829" t="str">
        <f>IF(Table1[[#This Row],[Attendance %]]&gt;75,"OK","Below 75")</f>
        <v>OK</v>
      </c>
      <c r="AI4829" t="b">
        <f>ISBLANK(Table1[[#This Row],[Employee ID]])</f>
        <v>0</v>
      </c>
      <c r="AJ4829" t="b">
        <f>ISNUMBER(Table1[[#This Row],[Total Salary  ]])</f>
        <v>1</v>
      </c>
      <c r="AK4829" t="str">
        <f>IFERROR(_xlfn.XLOOKUP(Table1[[#This Row],[Manager ID]],MANAGERS!A:A,MANAGERS!B:B),"Not Found")</f>
        <v>Manager_14</v>
      </c>
    </row>
    <row r="4830" spans="1:37" x14ac:dyDescent="0.2">
      <c r="A4830" t="s">
        <v>2120</v>
      </c>
      <c r="B4830" t="s">
        <v>50</v>
      </c>
      <c r="C4830" t="s">
        <v>15</v>
      </c>
      <c r="D4830" t="s">
        <v>25</v>
      </c>
      <c r="E4830" t="s">
        <v>17</v>
      </c>
      <c r="F4830" s="1">
        <v>45173</v>
      </c>
      <c r="G4830" s="1">
        <v>30379</v>
      </c>
      <c r="H4830">
        <v>29655</v>
      </c>
      <c r="I4830">
        <v>13448</v>
      </c>
      <c r="J4830">
        <v>81</v>
      </c>
      <c r="K4830">
        <v>42</v>
      </c>
      <c r="L4830" t="s">
        <v>37</v>
      </c>
      <c r="M4830">
        <v>112</v>
      </c>
      <c r="N4830">
        <f>Table1[[#This Row],[Basic Salary]]+Table1[[#This Row],[Bonus]]</f>
        <v>43103</v>
      </c>
      <c r="O4830" s="2">
        <f>Table1[[#This Row],[Bonus]]/Table1[[#This Row],[Basic Salary]]</f>
        <v>0.45348170628899004</v>
      </c>
      <c r="P4830">
        <f ca="1">DATEDIF(Table1[[#This Row],[Date of Birth]],TODAY(),"Y")</f>
        <v>43</v>
      </c>
      <c r="Q4830">
        <f ca="1">DATEDIF(Table1[[#This Row],[Joining Date]],TODAY(),"Y")</f>
        <v>2</v>
      </c>
      <c r="R4830" t="str">
        <f ca="1">IF(YEAR(Table1[[#This Row],[Joining Date]])=YEAR(TODAY()),"Yes","No")</f>
        <v>No</v>
      </c>
      <c r="S4830" t="str">
        <f ca="1">IF(Table1[[#This Row],[Experience]]&gt;5,"Yes","No")</f>
        <v>No</v>
      </c>
      <c r="T4830" t="str">
        <f>TEXT(Table1[[#This Row],[Joining Date]],"mmmm")</f>
        <v>September</v>
      </c>
      <c r="U4830" t="str">
        <f>TEXT(Table1[[#This Row],[Joining Date]],"yyyy")</f>
        <v>2023</v>
      </c>
      <c r="V4830" s="5">
        <f ca="1">TODAY()-Table1[[#This Row],[Joining Date]]</f>
        <v>1066</v>
      </c>
      <c r="W4830" t="str">
        <f>LEFT(Table1[[#This Row],[Employee Name]],FIND(" ",Table1[[#This Row],[Employee Name]])-1)</f>
        <v>Ravi</v>
      </c>
      <c r="X4830" t="str">
        <f>RIGHT(Table1[[#This Row],[Employee Name]],LEN(Table1[[#This Row],[Employee Name]])-FIND(" ",Table1[[#This Row],[Employee Name]]))</f>
        <v>Teja</v>
      </c>
      <c r="Y4830" t="str">
        <f>Table1[[#This Row],[Department]]&amp;"-"&amp;Table1[[#This Row],[Employee ID]]</f>
        <v>Finance-E02064</v>
      </c>
      <c r="Z4830" t="str">
        <f>LEFT(Table1[[#This Row],[Department]],3)</f>
        <v>Fin</v>
      </c>
      <c r="AA4830" t="str">
        <f>_xlfn.XLOOKUP(Table1[[#This Row],[Manager ID]],MANAGERS!A:A,MANAGERS!B:B)</f>
        <v>Manager_12</v>
      </c>
      <c r="AB4830" t="str" cm="1">
        <f t="array" ref="AB4830">_xlfn.XLOOKUP(Table1[[#This Row],[Manager ID]],Table2[[#All],[Manager ID]],Table2[[#All],[Department Head]])</f>
        <v>Marketing</v>
      </c>
      <c r="AC4830" s="2">
        <f>_xlfn.XLOOKUP(Table1[[#This Row],[City]],L:L,O:O)</f>
        <v>0.24036902712549932</v>
      </c>
      <c r="AD4830" t="str" cm="1">
        <f t="array" ref="AD4830">_xlfn.IFS(Table1[[#This Row],[Performance Score]]&gt;=90,"Excellent",Table1[[#This Row],[Performance Score]]&gt;=75,"Good",Table1[[#This Row],[Performance Score]]&gt;=60,"Average",Table1[[#This Row],[Performance Score]]&lt;=60,"Need Improvement")</f>
        <v>Need Improvement</v>
      </c>
      <c r="AE4830" t="str">
        <f>IF(AND(Table1[[#This Row],[Attendance %]]&gt;=80,(Table1[[#This Row],[Performance Score]]&gt;=80)),"Eligible","Not Eligible")</f>
        <v>Not Eligible</v>
      </c>
      <c r="AF4830" t="str">
        <f>IF(Table1[[#This Row],[Performance Score]]&gt;=80,"High Performer","Low Performer")</f>
        <v>Low Performer</v>
      </c>
      <c r="AG4830" t="str" cm="1">
        <f t="array" aca="1" ref="AG4830" ca="1">_xlfn.IFS(Table1[[#This Row],[Experience]]&lt;=3,"Junior",Table1[[#This Row],[Experience]]&lt;=7,"Mid Level",Table1[[#This Row],[Experience]]&gt;=7,"Senior")</f>
        <v>Junior</v>
      </c>
      <c r="AH4830" t="str">
        <f>IF(Table1[[#This Row],[Attendance %]]&gt;75,"OK","Below 75")</f>
        <v>OK</v>
      </c>
      <c r="AI4830" t="b">
        <f>ISBLANK(Table1[[#This Row],[Employee ID]])</f>
        <v>0</v>
      </c>
      <c r="AJ4830" t="b">
        <f>ISNUMBER(Table1[[#This Row],[Total Salary  ]])</f>
        <v>1</v>
      </c>
      <c r="AK4830" t="str">
        <f>IFERROR(_xlfn.XLOOKUP(Table1[[#This Row],[Manager ID]],MANAGERS!A:A,MANAGERS!B:B),"Not Found")</f>
        <v>Manager_12</v>
      </c>
    </row>
    <row r="4831" spans="1:37" x14ac:dyDescent="0.2">
      <c r="A4831" t="s">
        <v>4906</v>
      </c>
      <c r="B4831" t="s">
        <v>77</v>
      </c>
      <c r="C4831" t="s">
        <v>21</v>
      </c>
      <c r="D4831" t="s">
        <v>40</v>
      </c>
      <c r="E4831" t="s">
        <v>26</v>
      </c>
      <c r="F4831" s="1">
        <v>44757</v>
      </c>
      <c r="G4831" s="1">
        <v>33536</v>
      </c>
      <c r="H4831">
        <v>35424</v>
      </c>
      <c r="I4831">
        <v>7676</v>
      </c>
      <c r="J4831">
        <v>86</v>
      </c>
      <c r="K4831">
        <v>40</v>
      </c>
      <c r="L4831" t="s">
        <v>37</v>
      </c>
      <c r="M4831">
        <v>117</v>
      </c>
      <c r="N4831">
        <f>Table1[[#This Row],[Basic Salary]]+Table1[[#This Row],[Bonus]]</f>
        <v>43100</v>
      </c>
      <c r="O4831" s="2">
        <f>Table1[[#This Row],[Bonus]]/Table1[[#This Row],[Basic Salary]]</f>
        <v>0.2166892502258356</v>
      </c>
      <c r="P4831">
        <f ca="1">DATEDIF(Table1[[#This Row],[Date of Birth]],TODAY(),"Y")</f>
        <v>34</v>
      </c>
      <c r="Q4831">
        <f ca="1">DATEDIF(Table1[[#This Row],[Joining Date]],TODAY(),"Y")</f>
        <v>4</v>
      </c>
      <c r="R4831" t="str">
        <f ca="1">IF(YEAR(Table1[[#This Row],[Joining Date]])=YEAR(TODAY()),"Yes","No")</f>
        <v>No</v>
      </c>
      <c r="S4831" t="str">
        <f ca="1">IF(Table1[[#This Row],[Experience]]&gt;5,"Yes","No")</f>
        <v>No</v>
      </c>
      <c r="T4831" t="str">
        <f>TEXT(Table1[[#This Row],[Joining Date]],"mmmm")</f>
        <v>July</v>
      </c>
      <c r="U4831" t="str">
        <f>TEXT(Table1[[#This Row],[Joining Date]],"yyyy")</f>
        <v>2022</v>
      </c>
      <c r="V4831" s="5">
        <f ca="1">TODAY()-Table1[[#This Row],[Joining Date]]</f>
        <v>1482</v>
      </c>
      <c r="W4831" t="str">
        <f>LEFT(Table1[[#This Row],[Employee Name]],FIND(" ",Table1[[#This Row],[Employee Name]])-1)</f>
        <v>Rohan</v>
      </c>
      <c r="X4831" t="str">
        <f>RIGHT(Table1[[#This Row],[Employee Name]],LEN(Table1[[#This Row],[Employee Name]])-FIND(" ",Table1[[#This Row],[Employee Name]]))</f>
        <v>Gupta</v>
      </c>
      <c r="Y4831" t="str">
        <f>Table1[[#This Row],[Department]]&amp;"-"&amp;Table1[[#This Row],[Employee ID]]</f>
        <v>IT-E04850</v>
      </c>
      <c r="Z4831" t="str">
        <f>LEFT(Table1[[#This Row],[Department]],3)</f>
        <v>IT</v>
      </c>
      <c r="AA4831" t="str">
        <f>_xlfn.XLOOKUP(Table1[[#This Row],[Manager ID]],MANAGERS!A:A,MANAGERS!B:B)</f>
        <v>Manager_17</v>
      </c>
      <c r="AB4831" t="str" cm="1">
        <f t="array" ref="AB4831">_xlfn.XLOOKUP(Table1[[#This Row],[Manager ID]],Table2[[#All],[Manager ID]],Table2[[#All],[Department Head]])</f>
        <v>Finance</v>
      </c>
      <c r="AC4831" s="2">
        <f>_xlfn.XLOOKUP(Table1[[#This Row],[City]],L:L,O:O)</f>
        <v>0.24036902712549932</v>
      </c>
      <c r="AD4831" t="str" cm="1">
        <f t="array" ref="AD4831">_xlfn.IFS(Table1[[#This Row],[Performance Score]]&gt;=90,"Excellent",Table1[[#This Row],[Performance Score]]&gt;=75,"Good",Table1[[#This Row],[Performance Score]]&gt;=60,"Average",Table1[[#This Row],[Performance Score]]&lt;=60,"Need Improvement")</f>
        <v>Need Improvement</v>
      </c>
      <c r="AE4831" t="str">
        <f>IF(AND(Table1[[#This Row],[Attendance %]]&gt;=80,(Table1[[#This Row],[Performance Score]]&gt;=80)),"Eligible","Not Eligible")</f>
        <v>Not Eligible</v>
      </c>
      <c r="AF4831" t="str">
        <f>IF(Table1[[#This Row],[Performance Score]]&gt;=80,"High Performer","Low Performer")</f>
        <v>Low Performer</v>
      </c>
      <c r="AG4831" t="str" cm="1">
        <f t="array" aca="1" ref="AG4831" ca="1">_xlfn.IFS(Table1[[#This Row],[Experience]]&lt;=3,"Junior",Table1[[#This Row],[Experience]]&lt;=7,"Mid Level",Table1[[#This Row],[Experience]]&gt;=7,"Senior")</f>
        <v>Mid Level</v>
      </c>
      <c r="AH4831" t="str">
        <f>IF(Table1[[#This Row],[Attendance %]]&gt;75,"OK","Below 75")</f>
        <v>OK</v>
      </c>
      <c r="AI4831" t="b">
        <f>ISBLANK(Table1[[#This Row],[Employee ID]])</f>
        <v>0</v>
      </c>
      <c r="AJ4831" t="b">
        <f>ISNUMBER(Table1[[#This Row],[Total Salary  ]])</f>
        <v>1</v>
      </c>
      <c r="AK4831" t="str">
        <f>IFERROR(_xlfn.XLOOKUP(Table1[[#This Row],[Manager ID]],MANAGERS!A:A,MANAGERS!B:B),"Not Found")</f>
        <v>Manager_17</v>
      </c>
    </row>
    <row r="4832" spans="1:37" x14ac:dyDescent="0.2">
      <c r="A4832" t="s">
        <v>73</v>
      </c>
      <c r="B4832" t="s">
        <v>62</v>
      </c>
      <c r="C4832" t="s">
        <v>21</v>
      </c>
      <c r="D4832" t="s">
        <v>40</v>
      </c>
      <c r="E4832" t="s">
        <v>26</v>
      </c>
      <c r="F4832" s="1">
        <v>42880</v>
      </c>
      <c r="G4832" s="1">
        <v>35791</v>
      </c>
      <c r="H4832">
        <v>32685</v>
      </c>
      <c r="I4832">
        <v>10394</v>
      </c>
      <c r="J4832">
        <v>84</v>
      </c>
      <c r="K4832">
        <v>40</v>
      </c>
      <c r="L4832" t="s">
        <v>27</v>
      </c>
      <c r="M4832">
        <v>109</v>
      </c>
      <c r="N4832">
        <f>Table1[[#This Row],[Basic Salary]]+Table1[[#This Row],[Bonus]]</f>
        <v>43079</v>
      </c>
      <c r="O4832" s="2">
        <f>Table1[[#This Row],[Bonus]]/Table1[[#This Row],[Basic Salary]]</f>
        <v>0.31800520116261283</v>
      </c>
      <c r="P4832">
        <f ca="1">DATEDIF(Table1[[#This Row],[Date of Birth]],TODAY(),"Y")</f>
        <v>28</v>
      </c>
      <c r="Q4832">
        <f ca="1">DATEDIF(Table1[[#This Row],[Joining Date]],TODAY(),"Y")</f>
        <v>9</v>
      </c>
      <c r="R4832" t="str">
        <f ca="1">IF(YEAR(Table1[[#This Row],[Joining Date]])=YEAR(TODAY()),"Yes","No")</f>
        <v>No</v>
      </c>
      <c r="S4832" t="str">
        <f ca="1">IF(Table1[[#This Row],[Experience]]&gt;5,"Yes","No")</f>
        <v>Yes</v>
      </c>
      <c r="T4832" t="str">
        <f>TEXT(Table1[[#This Row],[Joining Date]],"mmmm")</f>
        <v>May</v>
      </c>
      <c r="U4832" t="str">
        <f>TEXT(Table1[[#This Row],[Joining Date]],"yyyy")</f>
        <v>2017</v>
      </c>
      <c r="V4832" s="5">
        <f ca="1">TODAY()-Table1[[#This Row],[Joining Date]]</f>
        <v>3359</v>
      </c>
      <c r="W4832" t="str">
        <f>LEFT(Table1[[#This Row],[Employee Name]],FIND(" ",Table1[[#This Row],[Employee Name]])-1)</f>
        <v>Kavya</v>
      </c>
      <c r="X4832" t="str">
        <f>RIGHT(Table1[[#This Row],[Employee Name]],LEN(Table1[[#This Row],[Employee Name]])-FIND(" ",Table1[[#This Row],[Employee Name]]))</f>
        <v>Nair</v>
      </c>
      <c r="Y4832" t="str">
        <f>Table1[[#This Row],[Department]]&amp;"-"&amp;Table1[[#This Row],[Employee ID]]</f>
        <v>IT-E00026</v>
      </c>
      <c r="Z4832" t="str">
        <f>LEFT(Table1[[#This Row],[Department]],3)</f>
        <v>IT</v>
      </c>
      <c r="AA4832" t="str">
        <f>_xlfn.XLOOKUP(Table1[[#This Row],[Manager ID]],MANAGERS!A:A,MANAGERS!B:B)</f>
        <v>Manager_9</v>
      </c>
      <c r="AB4832" t="str" cm="1">
        <f t="array" ref="AB4832">_xlfn.XLOOKUP(Table1[[#This Row],[Manager ID]],Table2[[#All],[Manager ID]],Table2[[#All],[Department Head]])</f>
        <v>Sales</v>
      </c>
      <c r="AC4832" s="2">
        <f>_xlfn.XLOOKUP(Table1[[#This Row],[City]],L:L,O:O)</f>
        <v>0.23674293405114402</v>
      </c>
      <c r="AD4832" t="str" cm="1">
        <f t="array" ref="AD4832">_xlfn.IFS(Table1[[#This Row],[Performance Score]]&gt;=90,"Excellent",Table1[[#This Row],[Performance Score]]&gt;=75,"Good",Table1[[#This Row],[Performance Score]]&gt;=60,"Average",Table1[[#This Row],[Performance Score]]&lt;=60,"Need Improvement")</f>
        <v>Need Improvement</v>
      </c>
      <c r="AE4832" t="str">
        <f>IF(AND(Table1[[#This Row],[Attendance %]]&gt;=80,(Table1[[#This Row],[Performance Score]]&gt;=80)),"Eligible","Not Eligible")</f>
        <v>Not Eligible</v>
      </c>
      <c r="AF4832" t="str">
        <f>IF(Table1[[#This Row],[Performance Score]]&gt;=80,"High Performer","Low Performer")</f>
        <v>Low Performer</v>
      </c>
      <c r="AG4832" t="str" cm="1">
        <f t="array" aca="1" ref="AG4832" ca="1">_xlfn.IFS(Table1[[#This Row],[Experience]]&lt;=3,"Junior",Table1[[#This Row],[Experience]]&lt;=7,"Mid Level",Table1[[#This Row],[Experience]]&gt;=7,"Senior")</f>
        <v>Senior</v>
      </c>
      <c r="AH4832" t="str">
        <f>IF(Table1[[#This Row],[Attendance %]]&gt;75,"OK","Below 75")</f>
        <v>OK</v>
      </c>
      <c r="AI4832" t="b">
        <f>ISBLANK(Table1[[#This Row],[Employee ID]])</f>
        <v>0</v>
      </c>
      <c r="AJ4832" t="b">
        <f>ISNUMBER(Table1[[#This Row],[Total Salary  ]])</f>
        <v>1</v>
      </c>
      <c r="AK4832" t="str">
        <f>IFERROR(_xlfn.XLOOKUP(Table1[[#This Row],[Manager ID]],MANAGERS!A:A,MANAGERS!B:B),"Not Found")</f>
        <v>Manager_9</v>
      </c>
    </row>
    <row r="4833" spans="1:37" x14ac:dyDescent="0.2">
      <c r="A4833" t="s">
        <v>2894</v>
      </c>
      <c r="B4833" t="s">
        <v>69</v>
      </c>
      <c r="C4833" t="s">
        <v>21</v>
      </c>
      <c r="D4833" t="s">
        <v>46</v>
      </c>
      <c r="E4833" t="s">
        <v>65</v>
      </c>
      <c r="F4833" s="1">
        <v>45574</v>
      </c>
      <c r="G4833" s="1">
        <v>35263</v>
      </c>
      <c r="H4833">
        <v>33337</v>
      </c>
      <c r="I4833">
        <v>9734</v>
      </c>
      <c r="J4833">
        <v>91</v>
      </c>
      <c r="K4833">
        <v>51</v>
      </c>
      <c r="L4833" t="s">
        <v>31</v>
      </c>
      <c r="M4833">
        <v>111</v>
      </c>
      <c r="N4833">
        <f>Table1[[#This Row],[Basic Salary]]+Table1[[#This Row],[Bonus]]</f>
        <v>43071</v>
      </c>
      <c r="O4833" s="2">
        <f>Table1[[#This Row],[Bonus]]/Table1[[#This Row],[Basic Salary]]</f>
        <v>0.29198788133305337</v>
      </c>
      <c r="P4833">
        <f ca="1">DATEDIF(Table1[[#This Row],[Date of Birth]],TODAY(),"Y")</f>
        <v>30</v>
      </c>
      <c r="Q4833">
        <f ca="1">DATEDIF(Table1[[#This Row],[Joining Date]],TODAY(),"Y")</f>
        <v>1</v>
      </c>
      <c r="R4833" t="str">
        <f ca="1">IF(YEAR(Table1[[#This Row],[Joining Date]])=YEAR(TODAY()),"Yes","No")</f>
        <v>No</v>
      </c>
      <c r="S4833" t="str">
        <f ca="1">IF(Table1[[#This Row],[Experience]]&gt;5,"Yes","No")</f>
        <v>No</v>
      </c>
      <c r="T4833" t="str">
        <f>TEXT(Table1[[#This Row],[Joining Date]],"mmmm")</f>
        <v>October</v>
      </c>
      <c r="U4833" t="str">
        <f>TEXT(Table1[[#This Row],[Joining Date]],"yyyy")</f>
        <v>2024</v>
      </c>
      <c r="V4833" s="5">
        <f ca="1">TODAY()-Table1[[#This Row],[Joining Date]]</f>
        <v>665</v>
      </c>
      <c r="W4833" t="str">
        <f>LEFT(Table1[[#This Row],[Employee Name]],FIND(" ",Table1[[#This Row],[Employee Name]])-1)</f>
        <v>Neha</v>
      </c>
      <c r="X4833" t="str">
        <f>RIGHT(Table1[[#This Row],[Employee Name]],LEN(Table1[[#This Row],[Employee Name]])-FIND(" ",Table1[[#This Row],[Employee Name]]))</f>
        <v>Kulkarni</v>
      </c>
      <c r="Y4833" t="str">
        <f>Table1[[#This Row],[Department]]&amp;"-"&amp;Table1[[#This Row],[Employee ID]]</f>
        <v>Support-E02838</v>
      </c>
      <c r="Z4833" t="str">
        <f>LEFT(Table1[[#This Row],[Department]],3)</f>
        <v>Sup</v>
      </c>
      <c r="AA4833" t="str">
        <f>_xlfn.XLOOKUP(Table1[[#This Row],[Manager ID]],MANAGERS!A:A,MANAGERS!B:B)</f>
        <v>Manager_11</v>
      </c>
      <c r="AB4833" t="str" cm="1">
        <f t="array" ref="AB4833">_xlfn.XLOOKUP(Table1[[#This Row],[Manager ID]],Table2[[#All],[Manager ID]],Table2[[#All],[Department Head]])</f>
        <v>Marketing</v>
      </c>
      <c r="AC4833" s="2">
        <f>_xlfn.XLOOKUP(Table1[[#This Row],[City]],L:L,O:O)</f>
        <v>0.241864189087755</v>
      </c>
      <c r="AD4833" t="str" cm="1">
        <f t="array" ref="AD4833">_xlfn.IFS(Table1[[#This Row],[Performance Score]]&gt;=90,"Excellent",Table1[[#This Row],[Performance Score]]&gt;=75,"Good",Table1[[#This Row],[Performance Score]]&gt;=60,"Average",Table1[[#This Row],[Performance Score]]&lt;=60,"Need Improvement")</f>
        <v>Need Improvement</v>
      </c>
      <c r="AE4833" t="str">
        <f>IF(AND(Table1[[#This Row],[Attendance %]]&gt;=80,(Table1[[#This Row],[Performance Score]]&gt;=80)),"Eligible","Not Eligible")</f>
        <v>Not Eligible</v>
      </c>
      <c r="AF4833" t="str">
        <f>IF(Table1[[#This Row],[Performance Score]]&gt;=80,"High Performer","Low Performer")</f>
        <v>Low Performer</v>
      </c>
      <c r="AG4833" t="str" cm="1">
        <f t="array" aca="1" ref="AG4833" ca="1">_xlfn.IFS(Table1[[#This Row],[Experience]]&lt;=3,"Junior",Table1[[#This Row],[Experience]]&lt;=7,"Mid Level",Table1[[#This Row],[Experience]]&gt;=7,"Senior")</f>
        <v>Junior</v>
      </c>
      <c r="AH4833" t="str">
        <f>IF(Table1[[#This Row],[Attendance %]]&gt;75,"OK","Below 75")</f>
        <v>OK</v>
      </c>
      <c r="AI4833" t="b">
        <f>ISBLANK(Table1[[#This Row],[Employee ID]])</f>
        <v>0</v>
      </c>
      <c r="AJ4833" t="b">
        <f>ISNUMBER(Table1[[#This Row],[Total Salary  ]])</f>
        <v>1</v>
      </c>
      <c r="AK4833" t="str">
        <f>IFERROR(_xlfn.XLOOKUP(Table1[[#This Row],[Manager ID]],MANAGERS!A:A,MANAGERS!B:B),"Not Found")</f>
        <v>Manager_11</v>
      </c>
    </row>
    <row r="4834" spans="1:37" x14ac:dyDescent="0.2">
      <c r="A4834" t="s">
        <v>2636</v>
      </c>
      <c r="B4834" t="s">
        <v>129</v>
      </c>
      <c r="C4834" t="s">
        <v>15</v>
      </c>
      <c r="D4834" t="s">
        <v>43</v>
      </c>
      <c r="E4834" t="s">
        <v>26</v>
      </c>
      <c r="F4834" s="1">
        <v>43617</v>
      </c>
      <c r="G4834" s="1">
        <v>31847</v>
      </c>
      <c r="H4834">
        <v>30230</v>
      </c>
      <c r="I4834">
        <v>12816</v>
      </c>
      <c r="J4834">
        <v>92</v>
      </c>
      <c r="K4834">
        <v>63</v>
      </c>
      <c r="L4834" t="s">
        <v>34</v>
      </c>
      <c r="M4834">
        <v>118</v>
      </c>
      <c r="N4834">
        <f>Table1[[#This Row],[Basic Salary]]+Table1[[#This Row],[Bonus]]</f>
        <v>43046</v>
      </c>
      <c r="O4834" s="2">
        <f>Table1[[#This Row],[Bonus]]/Table1[[#This Row],[Basic Salary]]</f>
        <v>0.42394971882236188</v>
      </c>
      <c r="P4834">
        <f ca="1">DATEDIF(Table1[[#This Row],[Date of Birth]],TODAY(),"Y")</f>
        <v>39</v>
      </c>
      <c r="Q4834">
        <f ca="1">DATEDIF(Table1[[#This Row],[Joining Date]],TODAY(),"Y")</f>
        <v>7</v>
      </c>
      <c r="R4834" t="str">
        <f ca="1">IF(YEAR(Table1[[#This Row],[Joining Date]])=YEAR(TODAY()),"Yes","No")</f>
        <v>No</v>
      </c>
      <c r="S4834" t="str">
        <f ca="1">IF(Table1[[#This Row],[Experience]]&gt;5,"Yes","No")</f>
        <v>Yes</v>
      </c>
      <c r="T4834" t="str">
        <f>TEXT(Table1[[#This Row],[Joining Date]],"mmmm")</f>
        <v>June</v>
      </c>
      <c r="U4834" t="str">
        <f>TEXT(Table1[[#This Row],[Joining Date]],"yyyy")</f>
        <v>2019</v>
      </c>
      <c r="V4834" s="5">
        <f ca="1">TODAY()-Table1[[#This Row],[Joining Date]]</f>
        <v>2622</v>
      </c>
      <c r="W4834" t="str">
        <f>LEFT(Table1[[#This Row],[Employee Name]],FIND(" ",Table1[[#This Row],[Employee Name]])-1)</f>
        <v>Aarav</v>
      </c>
      <c r="X4834" t="str">
        <f>RIGHT(Table1[[#This Row],[Employee Name]],LEN(Table1[[#This Row],[Employee Name]])-FIND(" ",Table1[[#This Row],[Employee Name]]))</f>
        <v>Sharma</v>
      </c>
      <c r="Y4834" t="str">
        <f>Table1[[#This Row],[Department]]&amp;"-"&amp;Table1[[#This Row],[Employee ID]]</f>
        <v>Operations-E02580</v>
      </c>
      <c r="Z4834" t="str">
        <f>LEFT(Table1[[#This Row],[Department]],3)</f>
        <v>Ope</v>
      </c>
      <c r="AA4834" t="str">
        <f>_xlfn.XLOOKUP(Table1[[#This Row],[Manager ID]],MANAGERS!A:A,MANAGERS!B:B)</f>
        <v>Manager_18</v>
      </c>
      <c r="AB4834" t="str" cm="1">
        <f t="array" ref="AB4834">_xlfn.XLOOKUP(Table1[[#This Row],[Manager ID]],Table2[[#All],[Manager ID]],Table2[[#All],[Department Head]])</f>
        <v>Support</v>
      </c>
      <c r="AC4834" s="2">
        <f>_xlfn.XLOOKUP(Table1[[#This Row],[City]],L:L,O:O)</f>
        <v>0.24030340748661314</v>
      </c>
      <c r="AD4834" t="str" cm="1">
        <f t="array" ref="AD4834">_xlfn.IFS(Table1[[#This Row],[Performance Score]]&gt;=90,"Excellent",Table1[[#This Row],[Performance Score]]&gt;=75,"Good",Table1[[#This Row],[Performance Score]]&gt;=60,"Average",Table1[[#This Row],[Performance Score]]&lt;=60,"Need Improvement")</f>
        <v>Average</v>
      </c>
      <c r="AE4834" t="str">
        <f>IF(AND(Table1[[#This Row],[Attendance %]]&gt;=80,(Table1[[#This Row],[Performance Score]]&gt;=80)),"Eligible","Not Eligible")</f>
        <v>Not Eligible</v>
      </c>
      <c r="AF4834" t="str">
        <f>IF(Table1[[#This Row],[Performance Score]]&gt;=80,"High Performer","Low Performer")</f>
        <v>Low Performer</v>
      </c>
      <c r="AG4834" t="str" cm="1">
        <f t="array" aca="1" ref="AG4834" ca="1">_xlfn.IFS(Table1[[#This Row],[Experience]]&lt;=3,"Junior",Table1[[#This Row],[Experience]]&lt;=7,"Mid Level",Table1[[#This Row],[Experience]]&gt;=7,"Senior")</f>
        <v>Mid Level</v>
      </c>
      <c r="AH4834" t="str">
        <f>IF(Table1[[#This Row],[Attendance %]]&gt;75,"OK","Below 75")</f>
        <v>OK</v>
      </c>
      <c r="AI4834" t="b">
        <f>ISBLANK(Table1[[#This Row],[Employee ID]])</f>
        <v>0</v>
      </c>
      <c r="AJ4834" t="b">
        <f>ISNUMBER(Table1[[#This Row],[Total Salary  ]])</f>
        <v>1</v>
      </c>
      <c r="AK4834" t="str">
        <f>IFERROR(_xlfn.XLOOKUP(Table1[[#This Row],[Manager ID]],MANAGERS!A:A,MANAGERS!B:B),"Not Found")</f>
        <v>Manager_18</v>
      </c>
    </row>
    <row r="4835" spans="1:37" x14ac:dyDescent="0.2">
      <c r="A4835" t="s">
        <v>2917</v>
      </c>
      <c r="B4835" t="s">
        <v>89</v>
      </c>
      <c r="C4835" t="s">
        <v>21</v>
      </c>
      <c r="D4835" t="s">
        <v>40</v>
      </c>
      <c r="E4835" t="s">
        <v>30</v>
      </c>
      <c r="F4835" s="1">
        <v>43447</v>
      </c>
      <c r="G4835" s="1">
        <v>37506</v>
      </c>
      <c r="H4835">
        <v>31545</v>
      </c>
      <c r="I4835">
        <v>11458</v>
      </c>
      <c r="J4835">
        <v>62</v>
      </c>
      <c r="K4835">
        <v>79</v>
      </c>
      <c r="L4835" t="s">
        <v>18</v>
      </c>
      <c r="M4835">
        <v>101</v>
      </c>
      <c r="N4835">
        <f>Table1[[#This Row],[Basic Salary]]+Table1[[#This Row],[Bonus]]</f>
        <v>43003</v>
      </c>
      <c r="O4835" s="2">
        <f>Table1[[#This Row],[Bonus]]/Table1[[#This Row],[Basic Salary]]</f>
        <v>0.36322713583769217</v>
      </c>
      <c r="P4835">
        <f ca="1">DATEDIF(Table1[[#This Row],[Date of Birth]],TODAY(),"Y")</f>
        <v>23</v>
      </c>
      <c r="Q4835">
        <f ca="1">DATEDIF(Table1[[#This Row],[Joining Date]],TODAY(),"Y")</f>
        <v>7</v>
      </c>
      <c r="R4835" t="str">
        <f ca="1">IF(YEAR(Table1[[#This Row],[Joining Date]])=YEAR(TODAY()),"Yes","No")</f>
        <v>No</v>
      </c>
      <c r="S4835" t="str">
        <f ca="1">IF(Table1[[#This Row],[Experience]]&gt;5,"Yes","No")</f>
        <v>Yes</v>
      </c>
      <c r="T4835" t="str">
        <f>TEXT(Table1[[#This Row],[Joining Date]],"mmmm")</f>
        <v>December</v>
      </c>
      <c r="U4835" t="str">
        <f>TEXT(Table1[[#This Row],[Joining Date]],"yyyy")</f>
        <v>2018</v>
      </c>
      <c r="V4835" s="5">
        <f ca="1">TODAY()-Table1[[#This Row],[Joining Date]]</f>
        <v>2792</v>
      </c>
      <c r="W4835" t="str">
        <f>LEFT(Table1[[#This Row],[Employee Name]],FIND(" ",Table1[[#This Row],[Employee Name]])-1)</f>
        <v>Tarun</v>
      </c>
      <c r="X4835" t="str">
        <f>RIGHT(Table1[[#This Row],[Employee Name]],LEN(Table1[[#This Row],[Employee Name]])-FIND(" ",Table1[[#This Row],[Employee Name]]))</f>
        <v>Verma</v>
      </c>
      <c r="Y4835" t="str">
        <f>Table1[[#This Row],[Department]]&amp;"-"&amp;Table1[[#This Row],[Employee ID]]</f>
        <v>IT-E02861</v>
      </c>
      <c r="Z4835" t="str">
        <f>LEFT(Table1[[#This Row],[Department]],3)</f>
        <v>IT</v>
      </c>
      <c r="AA4835" t="str">
        <f>_xlfn.XLOOKUP(Table1[[#This Row],[Manager ID]],MANAGERS!A:A,MANAGERS!B:B)</f>
        <v>Manager_1</v>
      </c>
      <c r="AB4835" t="str" cm="1">
        <f t="array" ref="AB4835">_xlfn.XLOOKUP(Table1[[#This Row],[Manager ID]],Table2[[#All],[Manager ID]],Table2[[#All],[Department Head]])</f>
        <v>Support</v>
      </c>
      <c r="AC4835" s="2">
        <f>_xlfn.XLOOKUP(Table1[[#This Row],[City]],L:L,O:O)</f>
        <v>0.21356479274849693</v>
      </c>
      <c r="AD4835" t="str" cm="1">
        <f t="array" ref="AD4835">_xlfn.IFS(Table1[[#This Row],[Performance Score]]&gt;=90,"Excellent",Table1[[#This Row],[Performance Score]]&gt;=75,"Good",Table1[[#This Row],[Performance Score]]&gt;=60,"Average",Table1[[#This Row],[Performance Score]]&lt;=60,"Need Improvement")</f>
        <v>Good</v>
      </c>
      <c r="AE4835" t="str">
        <f>IF(AND(Table1[[#This Row],[Attendance %]]&gt;=80,(Table1[[#This Row],[Performance Score]]&gt;=80)),"Eligible","Not Eligible")</f>
        <v>Not Eligible</v>
      </c>
      <c r="AF4835" t="str">
        <f>IF(Table1[[#This Row],[Performance Score]]&gt;=80,"High Performer","Low Performer")</f>
        <v>Low Performer</v>
      </c>
      <c r="AG4835" t="str" cm="1">
        <f t="array" aca="1" ref="AG4835" ca="1">_xlfn.IFS(Table1[[#This Row],[Experience]]&lt;=3,"Junior",Table1[[#This Row],[Experience]]&lt;=7,"Mid Level",Table1[[#This Row],[Experience]]&gt;=7,"Senior")</f>
        <v>Mid Level</v>
      </c>
      <c r="AH4835" t="str">
        <f>IF(Table1[[#This Row],[Attendance %]]&gt;75,"OK","Below 75")</f>
        <v>Below 75</v>
      </c>
      <c r="AI4835" t="b">
        <f>ISBLANK(Table1[[#This Row],[Employee ID]])</f>
        <v>0</v>
      </c>
      <c r="AJ4835" t="b">
        <f>ISNUMBER(Table1[[#This Row],[Total Salary  ]])</f>
        <v>1</v>
      </c>
      <c r="AK4835" t="str">
        <f>IFERROR(_xlfn.XLOOKUP(Table1[[#This Row],[Manager ID]],MANAGERS!A:A,MANAGERS!B:B),"Not Found")</f>
        <v>Manager_1</v>
      </c>
    </row>
    <row r="4836" spans="1:37" x14ac:dyDescent="0.2">
      <c r="A4836" t="s">
        <v>1351</v>
      </c>
      <c r="B4836" t="s">
        <v>95</v>
      </c>
      <c r="C4836" t="s">
        <v>21</v>
      </c>
      <c r="D4836" t="s">
        <v>46</v>
      </c>
      <c r="E4836" t="s">
        <v>30</v>
      </c>
      <c r="F4836" s="1">
        <v>43746</v>
      </c>
      <c r="G4836" s="1">
        <v>37615</v>
      </c>
      <c r="H4836">
        <v>28071</v>
      </c>
      <c r="I4836">
        <v>14900</v>
      </c>
      <c r="J4836">
        <v>77</v>
      </c>
      <c r="K4836">
        <v>69</v>
      </c>
      <c r="L4836" t="s">
        <v>37</v>
      </c>
      <c r="M4836">
        <v>104</v>
      </c>
      <c r="N4836">
        <f>Table1[[#This Row],[Basic Salary]]+Table1[[#This Row],[Bonus]]</f>
        <v>42971</v>
      </c>
      <c r="O4836" s="2">
        <f>Table1[[#This Row],[Bonus]]/Table1[[#This Row],[Basic Salary]]</f>
        <v>0.53079690784083222</v>
      </c>
      <c r="P4836">
        <f ca="1">DATEDIF(Table1[[#This Row],[Date of Birth]],TODAY(),"Y")</f>
        <v>23</v>
      </c>
      <c r="Q4836">
        <f ca="1">DATEDIF(Table1[[#This Row],[Joining Date]],TODAY(),"Y")</f>
        <v>6</v>
      </c>
      <c r="R4836" t="str">
        <f ca="1">IF(YEAR(Table1[[#This Row],[Joining Date]])=YEAR(TODAY()),"Yes","No")</f>
        <v>No</v>
      </c>
      <c r="S4836" t="str">
        <f ca="1">IF(Table1[[#This Row],[Experience]]&gt;5,"Yes","No")</f>
        <v>Yes</v>
      </c>
      <c r="T4836" t="str">
        <f>TEXT(Table1[[#This Row],[Joining Date]],"mmmm")</f>
        <v>October</v>
      </c>
      <c r="U4836" t="str">
        <f>TEXT(Table1[[#This Row],[Joining Date]],"yyyy")</f>
        <v>2019</v>
      </c>
      <c r="V4836" s="5">
        <f ca="1">TODAY()-Table1[[#This Row],[Joining Date]]</f>
        <v>2493</v>
      </c>
      <c r="W4836" t="str">
        <f>LEFT(Table1[[#This Row],[Employee Name]],FIND(" ",Table1[[#This Row],[Employee Name]])-1)</f>
        <v>Ajay</v>
      </c>
      <c r="X4836" t="str">
        <f>RIGHT(Table1[[#This Row],[Employee Name]],LEN(Table1[[#This Row],[Employee Name]])-FIND(" ",Table1[[#This Row],[Employee Name]]))</f>
        <v>Singh</v>
      </c>
      <c r="Y4836" t="str">
        <f>Table1[[#This Row],[Department]]&amp;"-"&amp;Table1[[#This Row],[Employee ID]]</f>
        <v>Support-E01295</v>
      </c>
      <c r="Z4836" t="str">
        <f>LEFT(Table1[[#This Row],[Department]],3)</f>
        <v>Sup</v>
      </c>
      <c r="AA4836" t="str">
        <f>_xlfn.XLOOKUP(Table1[[#This Row],[Manager ID]],MANAGERS!A:A,MANAGERS!B:B)</f>
        <v>Manager_4</v>
      </c>
      <c r="AB4836" t="str" cm="1">
        <f t="array" ref="AB4836">_xlfn.XLOOKUP(Table1[[#This Row],[Manager ID]],Table2[[#All],[Manager ID]],Table2[[#All],[Department Head]])</f>
        <v>Finance</v>
      </c>
      <c r="AC4836" s="2">
        <f>_xlfn.XLOOKUP(Table1[[#This Row],[City]],L:L,O:O)</f>
        <v>0.24036902712549932</v>
      </c>
      <c r="AD4836" t="str" cm="1">
        <f t="array" ref="AD4836">_xlfn.IFS(Table1[[#This Row],[Performance Score]]&gt;=90,"Excellent",Table1[[#This Row],[Performance Score]]&gt;=75,"Good",Table1[[#This Row],[Performance Score]]&gt;=60,"Average",Table1[[#This Row],[Performance Score]]&lt;=60,"Need Improvement")</f>
        <v>Average</v>
      </c>
      <c r="AE4836" t="str">
        <f>IF(AND(Table1[[#This Row],[Attendance %]]&gt;=80,(Table1[[#This Row],[Performance Score]]&gt;=80)),"Eligible","Not Eligible")</f>
        <v>Not Eligible</v>
      </c>
      <c r="AF4836" t="str">
        <f>IF(Table1[[#This Row],[Performance Score]]&gt;=80,"High Performer","Low Performer")</f>
        <v>Low Performer</v>
      </c>
      <c r="AG4836" t="str" cm="1">
        <f t="array" aca="1" ref="AG4836" ca="1">_xlfn.IFS(Table1[[#This Row],[Experience]]&lt;=3,"Junior",Table1[[#This Row],[Experience]]&lt;=7,"Mid Level",Table1[[#This Row],[Experience]]&gt;=7,"Senior")</f>
        <v>Mid Level</v>
      </c>
      <c r="AH4836" t="str">
        <f>IF(Table1[[#This Row],[Attendance %]]&gt;75,"OK","Below 75")</f>
        <v>OK</v>
      </c>
      <c r="AI4836" t="b">
        <f>ISBLANK(Table1[[#This Row],[Employee ID]])</f>
        <v>0</v>
      </c>
      <c r="AJ4836" t="b">
        <f>ISNUMBER(Table1[[#This Row],[Total Salary  ]])</f>
        <v>1</v>
      </c>
      <c r="AK4836" t="str">
        <f>IFERROR(_xlfn.XLOOKUP(Table1[[#This Row],[Manager ID]],MANAGERS!A:A,MANAGERS!B:B),"Not Found")</f>
        <v>Manager_4</v>
      </c>
    </row>
    <row r="4837" spans="1:37" x14ac:dyDescent="0.2">
      <c r="A4837" t="s">
        <v>1008</v>
      </c>
      <c r="B4837" t="s">
        <v>45</v>
      </c>
      <c r="C4837" t="s">
        <v>15</v>
      </c>
      <c r="D4837" t="s">
        <v>16</v>
      </c>
      <c r="E4837" t="s">
        <v>22</v>
      </c>
      <c r="F4837" s="1">
        <v>43732</v>
      </c>
      <c r="G4837" s="1">
        <v>29678</v>
      </c>
      <c r="H4837">
        <v>26908</v>
      </c>
      <c r="I4837">
        <v>16046</v>
      </c>
      <c r="J4837">
        <v>72</v>
      </c>
      <c r="K4837">
        <v>83</v>
      </c>
      <c r="L4837" t="s">
        <v>18</v>
      </c>
      <c r="M4837">
        <v>103</v>
      </c>
      <c r="N4837">
        <f>Table1[[#This Row],[Basic Salary]]+Table1[[#This Row],[Bonus]]</f>
        <v>42954</v>
      </c>
      <c r="O4837" s="2">
        <f>Table1[[#This Row],[Bonus]]/Table1[[#This Row],[Basic Salary]]</f>
        <v>0.5963282295228185</v>
      </c>
      <c r="P4837">
        <f ca="1">DATEDIF(Table1[[#This Row],[Date of Birth]],TODAY(),"Y")</f>
        <v>45</v>
      </c>
      <c r="Q4837">
        <f ca="1">DATEDIF(Table1[[#This Row],[Joining Date]],TODAY(),"Y")</f>
        <v>6</v>
      </c>
      <c r="R4837" t="str">
        <f ca="1">IF(YEAR(Table1[[#This Row],[Joining Date]])=YEAR(TODAY()),"Yes","No")</f>
        <v>No</v>
      </c>
      <c r="S4837" t="str">
        <f ca="1">IF(Table1[[#This Row],[Experience]]&gt;5,"Yes","No")</f>
        <v>Yes</v>
      </c>
      <c r="T4837" t="str">
        <f>TEXT(Table1[[#This Row],[Joining Date]],"mmmm")</f>
        <v>September</v>
      </c>
      <c r="U4837" t="str">
        <f>TEXT(Table1[[#This Row],[Joining Date]],"yyyy")</f>
        <v>2019</v>
      </c>
      <c r="V4837" s="5">
        <f ca="1">TODAY()-Table1[[#This Row],[Joining Date]]</f>
        <v>2507</v>
      </c>
      <c r="W4837" t="str">
        <f>LEFT(Table1[[#This Row],[Employee Name]],FIND(" ",Table1[[#This Row],[Employee Name]])-1)</f>
        <v>Ananya</v>
      </c>
      <c r="X4837" t="str">
        <f>RIGHT(Table1[[#This Row],[Employee Name]],LEN(Table1[[#This Row],[Employee Name]])-FIND(" ",Table1[[#This Row],[Employee Name]]))</f>
        <v>Rao</v>
      </c>
      <c r="Y4837" t="str">
        <f>Table1[[#This Row],[Department]]&amp;"-"&amp;Table1[[#This Row],[Employee ID]]</f>
        <v>HR-E00952</v>
      </c>
      <c r="Z4837" t="str">
        <f>LEFT(Table1[[#This Row],[Department]],3)</f>
        <v>HR</v>
      </c>
      <c r="AA4837" t="str">
        <f>_xlfn.XLOOKUP(Table1[[#This Row],[Manager ID]],MANAGERS!A:A,MANAGERS!B:B)</f>
        <v>Manager_3</v>
      </c>
      <c r="AB4837" t="str" cm="1">
        <f t="array" ref="AB4837">_xlfn.XLOOKUP(Table1[[#This Row],[Manager ID]],Table2[[#All],[Manager ID]],Table2[[#All],[Department Head]])</f>
        <v>IT</v>
      </c>
      <c r="AC4837" s="2">
        <f>_xlfn.XLOOKUP(Table1[[#This Row],[City]],L:L,O:O)</f>
        <v>0.21356479274849693</v>
      </c>
      <c r="AD4837" t="str" cm="1">
        <f t="array" ref="AD4837">_xlfn.IFS(Table1[[#This Row],[Performance Score]]&gt;=90,"Excellent",Table1[[#This Row],[Performance Score]]&gt;=75,"Good",Table1[[#This Row],[Performance Score]]&gt;=60,"Average",Table1[[#This Row],[Performance Score]]&lt;=60,"Need Improvement")</f>
        <v>Good</v>
      </c>
      <c r="AE4837" t="str">
        <f>IF(AND(Table1[[#This Row],[Attendance %]]&gt;=80,(Table1[[#This Row],[Performance Score]]&gt;=80)),"Eligible","Not Eligible")</f>
        <v>Not Eligible</v>
      </c>
      <c r="AF4837" t="str">
        <f>IF(Table1[[#This Row],[Performance Score]]&gt;=80,"High Performer","Low Performer")</f>
        <v>High Performer</v>
      </c>
      <c r="AG4837" t="str" cm="1">
        <f t="array" aca="1" ref="AG4837" ca="1">_xlfn.IFS(Table1[[#This Row],[Experience]]&lt;=3,"Junior",Table1[[#This Row],[Experience]]&lt;=7,"Mid Level",Table1[[#This Row],[Experience]]&gt;=7,"Senior")</f>
        <v>Mid Level</v>
      </c>
      <c r="AH4837" t="str">
        <f>IF(Table1[[#This Row],[Attendance %]]&gt;75,"OK","Below 75")</f>
        <v>Below 75</v>
      </c>
      <c r="AI4837" t="b">
        <f>ISBLANK(Table1[[#This Row],[Employee ID]])</f>
        <v>0</v>
      </c>
      <c r="AJ4837" t="b">
        <f>ISNUMBER(Table1[[#This Row],[Total Salary  ]])</f>
        <v>1</v>
      </c>
      <c r="AK4837" t="str">
        <f>IFERROR(_xlfn.XLOOKUP(Table1[[#This Row],[Manager ID]],MANAGERS!A:A,MANAGERS!B:B),"Not Found")</f>
        <v>Manager_3</v>
      </c>
    </row>
    <row r="4838" spans="1:37" x14ac:dyDescent="0.2">
      <c r="A4838" t="s">
        <v>2536</v>
      </c>
      <c r="B4838" t="s">
        <v>60</v>
      </c>
      <c r="C4838" t="s">
        <v>21</v>
      </c>
      <c r="D4838" t="s">
        <v>81</v>
      </c>
      <c r="E4838" t="s">
        <v>22</v>
      </c>
      <c r="F4838" s="1">
        <v>43471</v>
      </c>
      <c r="G4838" s="1">
        <v>39338</v>
      </c>
      <c r="H4838">
        <v>32492</v>
      </c>
      <c r="I4838">
        <v>10437</v>
      </c>
      <c r="J4838">
        <v>81</v>
      </c>
      <c r="K4838">
        <v>69</v>
      </c>
      <c r="L4838" t="s">
        <v>18</v>
      </c>
      <c r="M4838">
        <v>118</v>
      </c>
      <c r="N4838">
        <f>Table1[[#This Row],[Basic Salary]]+Table1[[#This Row],[Bonus]]</f>
        <v>42929</v>
      </c>
      <c r="O4838" s="2">
        <f>Table1[[#This Row],[Bonus]]/Table1[[#This Row],[Basic Salary]]</f>
        <v>0.32121753046903856</v>
      </c>
      <c r="P4838">
        <f ca="1">DATEDIF(Table1[[#This Row],[Date of Birth]],TODAY(),"Y")</f>
        <v>18</v>
      </c>
      <c r="Q4838">
        <f ca="1">DATEDIF(Table1[[#This Row],[Joining Date]],TODAY(),"Y")</f>
        <v>7</v>
      </c>
      <c r="R4838" t="str">
        <f ca="1">IF(YEAR(Table1[[#This Row],[Joining Date]])=YEAR(TODAY()),"Yes","No")</f>
        <v>No</v>
      </c>
      <c r="S4838" t="str">
        <f ca="1">IF(Table1[[#This Row],[Experience]]&gt;5,"Yes","No")</f>
        <v>Yes</v>
      </c>
      <c r="T4838" t="str">
        <f>TEXT(Table1[[#This Row],[Joining Date]],"mmmm")</f>
        <v>January</v>
      </c>
      <c r="U4838" t="str">
        <f>TEXT(Table1[[#This Row],[Joining Date]],"yyyy")</f>
        <v>2019</v>
      </c>
      <c r="V4838" s="5">
        <f ca="1">TODAY()-Table1[[#This Row],[Joining Date]]</f>
        <v>2768</v>
      </c>
      <c r="W4838" t="str">
        <f>LEFT(Table1[[#This Row],[Employee Name]],FIND(" ",Table1[[#This Row],[Employee Name]])-1)</f>
        <v>Gayathri</v>
      </c>
      <c r="X4838" t="str">
        <f>RIGHT(Table1[[#This Row],[Employee Name]],LEN(Table1[[#This Row],[Employee Name]])-FIND(" ",Table1[[#This Row],[Employee Name]]))</f>
        <v>Iyer</v>
      </c>
      <c r="Y4838" t="str">
        <f>Table1[[#This Row],[Department]]&amp;"-"&amp;Table1[[#This Row],[Employee ID]]</f>
        <v>Sales-E02480</v>
      </c>
      <c r="Z4838" t="str">
        <f>LEFT(Table1[[#This Row],[Department]],3)</f>
        <v>Sal</v>
      </c>
      <c r="AA4838" t="str">
        <f>_xlfn.XLOOKUP(Table1[[#This Row],[Manager ID]],MANAGERS!A:A,MANAGERS!B:B)</f>
        <v>Manager_18</v>
      </c>
      <c r="AB4838" t="str" cm="1">
        <f t="array" ref="AB4838">_xlfn.XLOOKUP(Table1[[#This Row],[Manager ID]],Table2[[#All],[Manager ID]],Table2[[#All],[Department Head]])</f>
        <v>Support</v>
      </c>
      <c r="AC4838" s="2">
        <f>_xlfn.XLOOKUP(Table1[[#This Row],[City]],L:L,O:O)</f>
        <v>0.21356479274849693</v>
      </c>
      <c r="AD4838" t="str" cm="1">
        <f t="array" ref="AD4838">_xlfn.IFS(Table1[[#This Row],[Performance Score]]&gt;=90,"Excellent",Table1[[#This Row],[Performance Score]]&gt;=75,"Good",Table1[[#This Row],[Performance Score]]&gt;=60,"Average",Table1[[#This Row],[Performance Score]]&lt;=60,"Need Improvement")</f>
        <v>Average</v>
      </c>
      <c r="AE4838" t="str">
        <f>IF(AND(Table1[[#This Row],[Attendance %]]&gt;=80,(Table1[[#This Row],[Performance Score]]&gt;=80)),"Eligible","Not Eligible")</f>
        <v>Not Eligible</v>
      </c>
      <c r="AF4838" t="str">
        <f>IF(Table1[[#This Row],[Performance Score]]&gt;=80,"High Performer","Low Performer")</f>
        <v>Low Performer</v>
      </c>
      <c r="AG4838" t="str" cm="1">
        <f t="array" aca="1" ref="AG4838" ca="1">_xlfn.IFS(Table1[[#This Row],[Experience]]&lt;=3,"Junior",Table1[[#This Row],[Experience]]&lt;=7,"Mid Level",Table1[[#This Row],[Experience]]&gt;=7,"Senior")</f>
        <v>Mid Level</v>
      </c>
      <c r="AH4838" t="str">
        <f>IF(Table1[[#This Row],[Attendance %]]&gt;75,"OK","Below 75")</f>
        <v>OK</v>
      </c>
      <c r="AI4838" t="b">
        <f>ISBLANK(Table1[[#This Row],[Employee ID]])</f>
        <v>0</v>
      </c>
      <c r="AJ4838" t="b">
        <f>ISNUMBER(Table1[[#This Row],[Total Salary  ]])</f>
        <v>1</v>
      </c>
      <c r="AK4838" t="str">
        <f>IFERROR(_xlfn.XLOOKUP(Table1[[#This Row],[Manager ID]],MANAGERS!A:A,MANAGERS!B:B),"Not Found")</f>
        <v>Manager_18</v>
      </c>
    </row>
    <row r="4839" spans="1:37" x14ac:dyDescent="0.2">
      <c r="A4839" t="s">
        <v>1128</v>
      </c>
      <c r="B4839" t="s">
        <v>77</v>
      </c>
      <c r="C4839" t="s">
        <v>21</v>
      </c>
      <c r="D4839" t="s">
        <v>33</v>
      </c>
      <c r="E4839" t="s">
        <v>65</v>
      </c>
      <c r="F4839" s="1">
        <v>44657</v>
      </c>
      <c r="G4839" s="1">
        <v>33842</v>
      </c>
      <c r="H4839">
        <v>27758</v>
      </c>
      <c r="I4839">
        <v>15163</v>
      </c>
      <c r="J4839">
        <v>70</v>
      </c>
      <c r="K4839">
        <v>96</v>
      </c>
      <c r="L4839" t="s">
        <v>37</v>
      </c>
      <c r="M4839">
        <v>113</v>
      </c>
      <c r="N4839">
        <f>Table1[[#This Row],[Basic Salary]]+Table1[[#This Row],[Bonus]]</f>
        <v>42921</v>
      </c>
      <c r="O4839" s="2">
        <f>Table1[[#This Row],[Bonus]]/Table1[[#This Row],[Basic Salary]]</f>
        <v>0.54625693493767558</v>
      </c>
      <c r="P4839">
        <f ca="1">DATEDIF(Table1[[#This Row],[Date of Birth]],TODAY(),"Y")</f>
        <v>33</v>
      </c>
      <c r="Q4839">
        <f ca="1">DATEDIF(Table1[[#This Row],[Joining Date]],TODAY(),"Y")</f>
        <v>4</v>
      </c>
      <c r="R4839" t="str">
        <f ca="1">IF(YEAR(Table1[[#This Row],[Joining Date]])=YEAR(TODAY()),"Yes","No")</f>
        <v>No</v>
      </c>
      <c r="S4839" t="str">
        <f ca="1">IF(Table1[[#This Row],[Experience]]&gt;5,"Yes","No")</f>
        <v>No</v>
      </c>
      <c r="T4839" t="str">
        <f>TEXT(Table1[[#This Row],[Joining Date]],"mmmm")</f>
        <v>April</v>
      </c>
      <c r="U4839" t="str">
        <f>TEXT(Table1[[#This Row],[Joining Date]],"yyyy")</f>
        <v>2022</v>
      </c>
      <c r="V4839" s="5">
        <f ca="1">TODAY()-Table1[[#This Row],[Joining Date]]</f>
        <v>1582</v>
      </c>
      <c r="W4839" t="str">
        <f>LEFT(Table1[[#This Row],[Employee Name]],FIND(" ",Table1[[#This Row],[Employee Name]])-1)</f>
        <v>Rohan</v>
      </c>
      <c r="X4839" t="str">
        <f>RIGHT(Table1[[#This Row],[Employee Name]],LEN(Table1[[#This Row],[Employee Name]])-FIND(" ",Table1[[#This Row],[Employee Name]]))</f>
        <v>Gupta</v>
      </c>
      <c r="Y4839" t="str">
        <f>Table1[[#This Row],[Department]]&amp;"-"&amp;Table1[[#This Row],[Employee ID]]</f>
        <v>Marketing-E01072</v>
      </c>
      <c r="Z4839" t="str">
        <f>LEFT(Table1[[#This Row],[Department]],3)</f>
        <v>Mar</v>
      </c>
      <c r="AA4839" t="str">
        <f>_xlfn.XLOOKUP(Table1[[#This Row],[Manager ID]],MANAGERS!A:A,MANAGERS!B:B)</f>
        <v>Manager_13</v>
      </c>
      <c r="AB4839" t="str" cm="1">
        <f t="array" ref="AB4839">_xlfn.XLOOKUP(Table1[[#This Row],[Manager ID]],Table2[[#All],[Manager ID]],Table2[[#All],[Department Head]])</f>
        <v>HR</v>
      </c>
      <c r="AC4839" s="2">
        <f>_xlfn.XLOOKUP(Table1[[#This Row],[City]],L:L,O:O)</f>
        <v>0.24036902712549932</v>
      </c>
      <c r="AD4839" t="str" cm="1">
        <f t="array" ref="AD4839">_xlfn.IFS(Table1[[#This Row],[Performance Score]]&gt;=90,"Excellent",Table1[[#This Row],[Performance Score]]&gt;=75,"Good",Table1[[#This Row],[Performance Score]]&gt;=60,"Average",Table1[[#This Row],[Performance Score]]&lt;=60,"Need Improvement")</f>
        <v>Excellent</v>
      </c>
      <c r="AE4839" t="str">
        <f>IF(AND(Table1[[#This Row],[Attendance %]]&gt;=80,(Table1[[#This Row],[Performance Score]]&gt;=80)),"Eligible","Not Eligible")</f>
        <v>Not Eligible</v>
      </c>
      <c r="AF4839" t="str">
        <f>IF(Table1[[#This Row],[Performance Score]]&gt;=80,"High Performer","Low Performer")</f>
        <v>High Performer</v>
      </c>
      <c r="AG4839" t="str" cm="1">
        <f t="array" aca="1" ref="AG4839" ca="1">_xlfn.IFS(Table1[[#This Row],[Experience]]&lt;=3,"Junior",Table1[[#This Row],[Experience]]&lt;=7,"Mid Level",Table1[[#This Row],[Experience]]&gt;=7,"Senior")</f>
        <v>Mid Level</v>
      </c>
      <c r="AH4839" t="str">
        <f>IF(Table1[[#This Row],[Attendance %]]&gt;75,"OK","Below 75")</f>
        <v>Below 75</v>
      </c>
      <c r="AI4839" t="b">
        <f>ISBLANK(Table1[[#This Row],[Employee ID]])</f>
        <v>0</v>
      </c>
      <c r="AJ4839" t="b">
        <f>ISNUMBER(Table1[[#This Row],[Total Salary  ]])</f>
        <v>1</v>
      </c>
      <c r="AK4839" t="str">
        <f>IFERROR(_xlfn.XLOOKUP(Table1[[#This Row],[Manager ID]],MANAGERS!A:A,MANAGERS!B:B),"Not Found")</f>
        <v>Manager_13</v>
      </c>
    </row>
    <row r="4840" spans="1:37" x14ac:dyDescent="0.2">
      <c r="A4840" t="s">
        <v>2726</v>
      </c>
      <c r="B4840" t="s">
        <v>57</v>
      </c>
      <c r="C4840" t="s">
        <v>15</v>
      </c>
      <c r="D4840" t="s">
        <v>16</v>
      </c>
      <c r="E4840" t="s">
        <v>26</v>
      </c>
      <c r="F4840" s="1">
        <v>42793</v>
      </c>
      <c r="G4840" s="1">
        <v>40686</v>
      </c>
      <c r="H4840">
        <v>25326</v>
      </c>
      <c r="I4840">
        <v>17581</v>
      </c>
      <c r="J4840">
        <v>85</v>
      </c>
      <c r="K4840">
        <v>51</v>
      </c>
      <c r="L4840" t="s">
        <v>34</v>
      </c>
      <c r="M4840">
        <v>119</v>
      </c>
      <c r="N4840">
        <f>Table1[[#This Row],[Basic Salary]]+Table1[[#This Row],[Bonus]]</f>
        <v>42907</v>
      </c>
      <c r="O4840" s="2">
        <f>Table1[[#This Row],[Bonus]]/Table1[[#This Row],[Basic Salary]]</f>
        <v>0.69418779120271656</v>
      </c>
      <c r="P4840">
        <f ca="1">DATEDIF(Table1[[#This Row],[Date of Birth]],TODAY(),"Y")</f>
        <v>15</v>
      </c>
      <c r="Q4840">
        <f ca="1">DATEDIF(Table1[[#This Row],[Joining Date]],TODAY(),"Y")</f>
        <v>9</v>
      </c>
      <c r="R4840" t="str">
        <f ca="1">IF(YEAR(Table1[[#This Row],[Joining Date]])=YEAR(TODAY()),"Yes","No")</f>
        <v>No</v>
      </c>
      <c r="S4840" t="str">
        <f ca="1">IF(Table1[[#This Row],[Experience]]&gt;5,"Yes","No")</f>
        <v>Yes</v>
      </c>
      <c r="T4840" t="str">
        <f>TEXT(Table1[[#This Row],[Joining Date]],"mmmm")</f>
        <v>February</v>
      </c>
      <c r="U4840" t="str">
        <f>TEXT(Table1[[#This Row],[Joining Date]],"yyyy")</f>
        <v>2017</v>
      </c>
      <c r="V4840" s="5">
        <f ca="1">TODAY()-Table1[[#This Row],[Joining Date]]</f>
        <v>3446</v>
      </c>
      <c r="W4840" t="str">
        <f>LEFT(Table1[[#This Row],[Employee Name]],FIND(" ",Table1[[#This Row],[Employee Name]])-1)</f>
        <v>Swathi</v>
      </c>
      <c r="X4840" t="str">
        <f>RIGHT(Table1[[#This Row],[Employee Name]],LEN(Table1[[#This Row],[Employee Name]])-FIND(" ",Table1[[#This Row],[Employee Name]]))</f>
        <v>Ramesh</v>
      </c>
      <c r="Y4840" t="str">
        <f>Table1[[#This Row],[Department]]&amp;"-"&amp;Table1[[#This Row],[Employee ID]]</f>
        <v>HR-E02670</v>
      </c>
      <c r="Z4840" t="str">
        <f>LEFT(Table1[[#This Row],[Department]],3)</f>
        <v>HR</v>
      </c>
      <c r="AA4840" t="str">
        <f>_xlfn.XLOOKUP(Table1[[#This Row],[Manager ID]],MANAGERS!A:A,MANAGERS!B:B)</f>
        <v>Manager_19</v>
      </c>
      <c r="AB4840" t="str" cm="1">
        <f t="array" ref="AB4840">_xlfn.XLOOKUP(Table1[[#This Row],[Manager ID]],Table2[[#All],[Manager ID]],Table2[[#All],[Department Head]])</f>
        <v>Support</v>
      </c>
      <c r="AC4840" s="2">
        <f>_xlfn.XLOOKUP(Table1[[#This Row],[City]],L:L,O:O)</f>
        <v>0.24030340748661314</v>
      </c>
      <c r="AD4840" t="str" cm="1">
        <f t="array" ref="AD4840">_xlfn.IFS(Table1[[#This Row],[Performance Score]]&gt;=90,"Excellent",Table1[[#This Row],[Performance Score]]&gt;=75,"Good",Table1[[#This Row],[Performance Score]]&gt;=60,"Average",Table1[[#This Row],[Performance Score]]&lt;=60,"Need Improvement")</f>
        <v>Need Improvement</v>
      </c>
      <c r="AE4840" t="str">
        <f>IF(AND(Table1[[#This Row],[Attendance %]]&gt;=80,(Table1[[#This Row],[Performance Score]]&gt;=80)),"Eligible","Not Eligible")</f>
        <v>Not Eligible</v>
      </c>
      <c r="AF4840" t="str">
        <f>IF(Table1[[#This Row],[Performance Score]]&gt;=80,"High Performer","Low Performer")</f>
        <v>Low Performer</v>
      </c>
      <c r="AG4840" t="str" cm="1">
        <f t="array" aca="1" ref="AG4840" ca="1">_xlfn.IFS(Table1[[#This Row],[Experience]]&lt;=3,"Junior",Table1[[#This Row],[Experience]]&lt;=7,"Mid Level",Table1[[#This Row],[Experience]]&gt;=7,"Senior")</f>
        <v>Senior</v>
      </c>
      <c r="AH4840" t="str">
        <f>IF(Table1[[#This Row],[Attendance %]]&gt;75,"OK","Below 75")</f>
        <v>OK</v>
      </c>
      <c r="AI4840" t="b">
        <f>ISBLANK(Table1[[#This Row],[Employee ID]])</f>
        <v>0</v>
      </c>
      <c r="AJ4840" t="b">
        <f>ISNUMBER(Table1[[#This Row],[Total Salary  ]])</f>
        <v>1</v>
      </c>
      <c r="AK4840" t="str">
        <f>IFERROR(_xlfn.XLOOKUP(Table1[[#This Row],[Manager ID]],MANAGERS!A:A,MANAGERS!B:B),"Not Found")</f>
        <v>Manager_19</v>
      </c>
    </row>
    <row r="4841" spans="1:37" x14ac:dyDescent="0.2">
      <c r="A4841" t="s">
        <v>2897</v>
      </c>
      <c r="B4841" t="s">
        <v>29</v>
      </c>
      <c r="C4841" t="s">
        <v>21</v>
      </c>
      <c r="D4841" t="s">
        <v>33</v>
      </c>
      <c r="E4841" t="s">
        <v>30</v>
      </c>
      <c r="F4841" s="1">
        <v>45406</v>
      </c>
      <c r="G4841" s="1">
        <v>31192</v>
      </c>
      <c r="H4841">
        <v>27841</v>
      </c>
      <c r="I4841">
        <v>15054</v>
      </c>
      <c r="J4841">
        <v>86</v>
      </c>
      <c r="K4841">
        <v>80</v>
      </c>
      <c r="L4841" t="s">
        <v>37</v>
      </c>
      <c r="M4841">
        <v>111</v>
      </c>
      <c r="N4841">
        <f>Table1[[#This Row],[Basic Salary]]+Table1[[#This Row],[Bonus]]</f>
        <v>42895</v>
      </c>
      <c r="O4841" s="2">
        <f>Table1[[#This Row],[Bonus]]/Table1[[#This Row],[Basic Salary]]</f>
        <v>0.5407133364462483</v>
      </c>
      <c r="P4841">
        <f ca="1">DATEDIF(Table1[[#This Row],[Date of Birth]],TODAY(),"Y")</f>
        <v>41</v>
      </c>
      <c r="Q4841">
        <f ca="1">DATEDIF(Table1[[#This Row],[Joining Date]],TODAY(),"Y")</f>
        <v>2</v>
      </c>
      <c r="R4841" t="str">
        <f ca="1">IF(YEAR(Table1[[#This Row],[Joining Date]])=YEAR(TODAY()),"Yes","No")</f>
        <v>No</v>
      </c>
      <c r="S4841" t="str">
        <f ca="1">IF(Table1[[#This Row],[Experience]]&gt;5,"Yes","No")</f>
        <v>No</v>
      </c>
      <c r="T4841" t="str">
        <f>TEXT(Table1[[#This Row],[Joining Date]],"mmmm")</f>
        <v>April</v>
      </c>
      <c r="U4841" t="str">
        <f>TEXT(Table1[[#This Row],[Joining Date]],"yyyy")</f>
        <v>2024</v>
      </c>
      <c r="V4841" s="5">
        <f ca="1">TODAY()-Table1[[#This Row],[Joining Date]]</f>
        <v>833</v>
      </c>
      <c r="W4841" t="str">
        <f>LEFT(Table1[[#This Row],[Employee Name]],FIND(" ",Table1[[#This Row],[Employee Name]])-1)</f>
        <v>Vikram</v>
      </c>
      <c r="X4841" t="str">
        <f>RIGHT(Table1[[#This Row],[Employee Name]],LEN(Table1[[#This Row],[Employee Name]])-FIND(" ",Table1[[#This Row],[Employee Name]]))</f>
        <v>Singh</v>
      </c>
      <c r="Y4841" t="str">
        <f>Table1[[#This Row],[Department]]&amp;"-"&amp;Table1[[#This Row],[Employee ID]]</f>
        <v>Marketing-E02841</v>
      </c>
      <c r="Z4841" t="str">
        <f>LEFT(Table1[[#This Row],[Department]],3)</f>
        <v>Mar</v>
      </c>
      <c r="AA4841" t="str">
        <f>_xlfn.XLOOKUP(Table1[[#This Row],[Manager ID]],MANAGERS!A:A,MANAGERS!B:B)</f>
        <v>Manager_11</v>
      </c>
      <c r="AB4841" t="str" cm="1">
        <f t="array" ref="AB4841">_xlfn.XLOOKUP(Table1[[#This Row],[Manager ID]],Table2[[#All],[Manager ID]],Table2[[#All],[Department Head]])</f>
        <v>Marketing</v>
      </c>
      <c r="AC4841" s="2">
        <f>_xlfn.XLOOKUP(Table1[[#This Row],[City]],L:L,O:O)</f>
        <v>0.24036902712549932</v>
      </c>
      <c r="AD4841" t="str" cm="1">
        <f t="array" ref="AD4841">_xlfn.IFS(Table1[[#This Row],[Performance Score]]&gt;=90,"Excellent",Table1[[#This Row],[Performance Score]]&gt;=75,"Good",Table1[[#This Row],[Performance Score]]&gt;=60,"Average",Table1[[#This Row],[Performance Score]]&lt;=60,"Need Improvement")</f>
        <v>Good</v>
      </c>
      <c r="AE4841" t="str">
        <f>IF(AND(Table1[[#This Row],[Attendance %]]&gt;=80,(Table1[[#This Row],[Performance Score]]&gt;=80)),"Eligible","Not Eligible")</f>
        <v>Eligible</v>
      </c>
      <c r="AF4841" t="str">
        <f>IF(Table1[[#This Row],[Performance Score]]&gt;=80,"High Performer","Low Performer")</f>
        <v>High Performer</v>
      </c>
      <c r="AG4841" t="str" cm="1">
        <f t="array" aca="1" ref="AG4841" ca="1">_xlfn.IFS(Table1[[#This Row],[Experience]]&lt;=3,"Junior",Table1[[#This Row],[Experience]]&lt;=7,"Mid Level",Table1[[#This Row],[Experience]]&gt;=7,"Senior")</f>
        <v>Junior</v>
      </c>
      <c r="AH4841" t="str">
        <f>IF(Table1[[#This Row],[Attendance %]]&gt;75,"OK","Below 75")</f>
        <v>OK</v>
      </c>
      <c r="AI4841" t="b">
        <f>ISBLANK(Table1[[#This Row],[Employee ID]])</f>
        <v>0</v>
      </c>
      <c r="AJ4841" t="b">
        <f>ISNUMBER(Table1[[#This Row],[Total Salary  ]])</f>
        <v>1</v>
      </c>
      <c r="AK4841" t="str">
        <f>IFERROR(_xlfn.XLOOKUP(Table1[[#This Row],[Manager ID]],MANAGERS!A:A,MANAGERS!B:B),"Not Found")</f>
        <v>Manager_11</v>
      </c>
    </row>
    <row r="4842" spans="1:37" x14ac:dyDescent="0.2">
      <c r="A4842" t="s">
        <v>1424</v>
      </c>
      <c r="B4842" t="s">
        <v>69</v>
      </c>
      <c r="C4842" t="s">
        <v>21</v>
      </c>
      <c r="D4842" t="s">
        <v>43</v>
      </c>
      <c r="E4842" t="s">
        <v>26</v>
      </c>
      <c r="F4842" s="1">
        <v>43953</v>
      </c>
      <c r="G4842" s="1">
        <v>38357</v>
      </c>
      <c r="H4842">
        <v>26647</v>
      </c>
      <c r="I4842">
        <v>16237</v>
      </c>
      <c r="J4842">
        <v>81</v>
      </c>
      <c r="K4842">
        <v>60</v>
      </c>
      <c r="L4842" t="s">
        <v>31</v>
      </c>
      <c r="M4842">
        <v>115</v>
      </c>
      <c r="N4842">
        <f>Table1[[#This Row],[Basic Salary]]+Table1[[#This Row],[Bonus]]</f>
        <v>42884</v>
      </c>
      <c r="O4842" s="2">
        <f>Table1[[#This Row],[Bonus]]/Table1[[#This Row],[Basic Salary]]</f>
        <v>0.60933688595339064</v>
      </c>
      <c r="P4842">
        <f ca="1">DATEDIF(Table1[[#This Row],[Date of Birth]],TODAY(),"Y")</f>
        <v>21</v>
      </c>
      <c r="Q4842">
        <f ca="1">DATEDIF(Table1[[#This Row],[Joining Date]],TODAY(),"Y")</f>
        <v>6</v>
      </c>
      <c r="R4842" t="str">
        <f ca="1">IF(YEAR(Table1[[#This Row],[Joining Date]])=YEAR(TODAY()),"Yes","No")</f>
        <v>No</v>
      </c>
      <c r="S4842" t="str">
        <f ca="1">IF(Table1[[#This Row],[Experience]]&gt;5,"Yes","No")</f>
        <v>Yes</v>
      </c>
      <c r="T4842" t="str">
        <f>TEXT(Table1[[#This Row],[Joining Date]],"mmmm")</f>
        <v>May</v>
      </c>
      <c r="U4842" t="str">
        <f>TEXT(Table1[[#This Row],[Joining Date]],"yyyy")</f>
        <v>2020</v>
      </c>
      <c r="V4842" s="5">
        <f ca="1">TODAY()-Table1[[#This Row],[Joining Date]]</f>
        <v>2286</v>
      </c>
      <c r="W4842" t="str">
        <f>LEFT(Table1[[#This Row],[Employee Name]],FIND(" ",Table1[[#This Row],[Employee Name]])-1)</f>
        <v>Neha</v>
      </c>
      <c r="X4842" t="str">
        <f>RIGHT(Table1[[#This Row],[Employee Name]],LEN(Table1[[#This Row],[Employee Name]])-FIND(" ",Table1[[#This Row],[Employee Name]]))</f>
        <v>Kulkarni</v>
      </c>
      <c r="Y4842" t="str">
        <f>Table1[[#This Row],[Department]]&amp;"-"&amp;Table1[[#This Row],[Employee ID]]</f>
        <v>Operations-E01368</v>
      </c>
      <c r="Z4842" t="str">
        <f>LEFT(Table1[[#This Row],[Department]],3)</f>
        <v>Ope</v>
      </c>
      <c r="AA4842" t="str">
        <f>_xlfn.XLOOKUP(Table1[[#This Row],[Manager ID]],MANAGERS!A:A,MANAGERS!B:B)</f>
        <v>Manager_15</v>
      </c>
      <c r="AB4842" t="str" cm="1">
        <f t="array" ref="AB4842">_xlfn.XLOOKUP(Table1[[#This Row],[Manager ID]],Table2[[#All],[Manager ID]],Table2[[#All],[Department Head]])</f>
        <v>Support</v>
      </c>
      <c r="AC4842" s="2">
        <f>_xlfn.XLOOKUP(Table1[[#This Row],[City]],L:L,O:O)</f>
        <v>0.241864189087755</v>
      </c>
      <c r="AD4842" t="str" cm="1">
        <f t="array" ref="AD4842">_xlfn.IFS(Table1[[#This Row],[Performance Score]]&gt;=90,"Excellent",Table1[[#This Row],[Performance Score]]&gt;=75,"Good",Table1[[#This Row],[Performance Score]]&gt;=60,"Average",Table1[[#This Row],[Performance Score]]&lt;=60,"Need Improvement")</f>
        <v>Average</v>
      </c>
      <c r="AE4842" t="str">
        <f>IF(AND(Table1[[#This Row],[Attendance %]]&gt;=80,(Table1[[#This Row],[Performance Score]]&gt;=80)),"Eligible","Not Eligible")</f>
        <v>Not Eligible</v>
      </c>
      <c r="AF4842" t="str">
        <f>IF(Table1[[#This Row],[Performance Score]]&gt;=80,"High Performer","Low Performer")</f>
        <v>Low Performer</v>
      </c>
      <c r="AG4842" t="str" cm="1">
        <f t="array" aca="1" ref="AG4842" ca="1">_xlfn.IFS(Table1[[#This Row],[Experience]]&lt;=3,"Junior",Table1[[#This Row],[Experience]]&lt;=7,"Mid Level",Table1[[#This Row],[Experience]]&gt;=7,"Senior")</f>
        <v>Mid Level</v>
      </c>
      <c r="AH4842" t="str">
        <f>IF(Table1[[#This Row],[Attendance %]]&gt;75,"OK","Below 75")</f>
        <v>OK</v>
      </c>
      <c r="AI4842" t="b">
        <f>ISBLANK(Table1[[#This Row],[Employee ID]])</f>
        <v>0</v>
      </c>
      <c r="AJ4842" t="b">
        <f>ISNUMBER(Table1[[#This Row],[Total Salary  ]])</f>
        <v>1</v>
      </c>
      <c r="AK4842" t="str">
        <f>IFERROR(_xlfn.XLOOKUP(Table1[[#This Row],[Manager ID]],MANAGERS!A:A,MANAGERS!B:B),"Not Found")</f>
        <v>Manager_15</v>
      </c>
    </row>
    <row r="4843" spans="1:37" x14ac:dyDescent="0.2">
      <c r="A4843" t="s">
        <v>4354</v>
      </c>
      <c r="B4843" t="s">
        <v>42</v>
      </c>
      <c r="C4843" t="s">
        <v>15</v>
      </c>
      <c r="D4843" t="s">
        <v>46</v>
      </c>
      <c r="E4843" t="s">
        <v>22</v>
      </c>
      <c r="F4843" s="1">
        <v>45587</v>
      </c>
      <c r="G4843" s="1">
        <v>32951</v>
      </c>
      <c r="H4843">
        <v>32743</v>
      </c>
      <c r="I4843">
        <v>10114</v>
      </c>
      <c r="J4843">
        <v>93</v>
      </c>
      <c r="K4843">
        <v>68</v>
      </c>
      <c r="L4843" t="s">
        <v>31</v>
      </c>
      <c r="M4843">
        <v>115</v>
      </c>
      <c r="N4843">
        <f>Table1[[#This Row],[Basic Salary]]+Table1[[#This Row],[Bonus]]</f>
        <v>42857</v>
      </c>
      <c r="O4843" s="2">
        <f>Table1[[#This Row],[Bonus]]/Table1[[#This Row],[Basic Salary]]</f>
        <v>0.3088904498671472</v>
      </c>
      <c r="P4843">
        <f ca="1">DATEDIF(Table1[[#This Row],[Date of Birth]],TODAY(),"Y")</f>
        <v>36</v>
      </c>
      <c r="Q4843">
        <f ca="1">DATEDIF(Table1[[#This Row],[Joining Date]],TODAY(),"Y")</f>
        <v>1</v>
      </c>
      <c r="R4843" t="str">
        <f ca="1">IF(YEAR(Table1[[#This Row],[Joining Date]])=YEAR(TODAY()),"Yes","No")</f>
        <v>No</v>
      </c>
      <c r="S4843" t="str">
        <f ca="1">IF(Table1[[#This Row],[Experience]]&gt;5,"Yes","No")</f>
        <v>No</v>
      </c>
      <c r="T4843" t="str">
        <f>TEXT(Table1[[#This Row],[Joining Date]],"mmmm")</f>
        <v>October</v>
      </c>
      <c r="U4843" t="str">
        <f>TEXT(Table1[[#This Row],[Joining Date]],"yyyy")</f>
        <v>2024</v>
      </c>
      <c r="V4843" s="5">
        <f ca="1">TODAY()-Table1[[#This Row],[Joining Date]]</f>
        <v>652</v>
      </c>
      <c r="W4843" t="str">
        <f>LEFT(Table1[[#This Row],[Employee Name]],FIND(" ",Table1[[#This Row],[Employee Name]])-1)</f>
        <v>Krishna</v>
      </c>
      <c r="X4843" t="str">
        <f>RIGHT(Table1[[#This Row],[Employee Name]],LEN(Table1[[#This Row],[Employee Name]])-FIND(" ",Table1[[#This Row],[Employee Name]]))</f>
        <v>Chaitanya</v>
      </c>
      <c r="Y4843" t="str">
        <f>Table1[[#This Row],[Department]]&amp;"-"&amp;Table1[[#This Row],[Employee ID]]</f>
        <v>Support-E04298</v>
      </c>
      <c r="Z4843" t="str">
        <f>LEFT(Table1[[#This Row],[Department]],3)</f>
        <v>Sup</v>
      </c>
      <c r="AA4843" t="str">
        <f>_xlfn.XLOOKUP(Table1[[#This Row],[Manager ID]],MANAGERS!A:A,MANAGERS!B:B)</f>
        <v>Manager_15</v>
      </c>
      <c r="AB4843" t="str" cm="1">
        <f t="array" ref="AB4843">_xlfn.XLOOKUP(Table1[[#This Row],[Manager ID]],Table2[[#All],[Manager ID]],Table2[[#All],[Department Head]])</f>
        <v>Support</v>
      </c>
      <c r="AC4843" s="2">
        <f>_xlfn.XLOOKUP(Table1[[#This Row],[City]],L:L,O:O)</f>
        <v>0.241864189087755</v>
      </c>
      <c r="AD4843" t="str" cm="1">
        <f t="array" ref="AD4843">_xlfn.IFS(Table1[[#This Row],[Performance Score]]&gt;=90,"Excellent",Table1[[#This Row],[Performance Score]]&gt;=75,"Good",Table1[[#This Row],[Performance Score]]&gt;=60,"Average",Table1[[#This Row],[Performance Score]]&lt;=60,"Need Improvement")</f>
        <v>Average</v>
      </c>
      <c r="AE4843" t="str">
        <f>IF(AND(Table1[[#This Row],[Attendance %]]&gt;=80,(Table1[[#This Row],[Performance Score]]&gt;=80)),"Eligible","Not Eligible")</f>
        <v>Not Eligible</v>
      </c>
      <c r="AF4843" t="str">
        <f>IF(Table1[[#This Row],[Performance Score]]&gt;=80,"High Performer","Low Performer")</f>
        <v>Low Performer</v>
      </c>
      <c r="AG4843" t="str" cm="1">
        <f t="array" aca="1" ref="AG4843" ca="1">_xlfn.IFS(Table1[[#This Row],[Experience]]&lt;=3,"Junior",Table1[[#This Row],[Experience]]&lt;=7,"Mid Level",Table1[[#This Row],[Experience]]&gt;=7,"Senior")</f>
        <v>Junior</v>
      </c>
      <c r="AH4843" t="str">
        <f>IF(Table1[[#This Row],[Attendance %]]&gt;75,"OK","Below 75")</f>
        <v>OK</v>
      </c>
      <c r="AI4843" t="b">
        <f>ISBLANK(Table1[[#This Row],[Employee ID]])</f>
        <v>0</v>
      </c>
      <c r="AJ4843" t="b">
        <f>ISNUMBER(Table1[[#This Row],[Total Salary  ]])</f>
        <v>1</v>
      </c>
      <c r="AK4843" t="str">
        <f>IFERROR(_xlfn.XLOOKUP(Table1[[#This Row],[Manager ID]],MANAGERS!A:A,MANAGERS!B:B),"Not Found")</f>
        <v>Manager_15</v>
      </c>
    </row>
    <row r="4844" spans="1:37" x14ac:dyDescent="0.2">
      <c r="A4844" t="s">
        <v>1017</v>
      </c>
      <c r="B4844" t="s">
        <v>85</v>
      </c>
      <c r="C4844" t="s">
        <v>15</v>
      </c>
      <c r="D4844" t="s">
        <v>25</v>
      </c>
      <c r="E4844" t="s">
        <v>26</v>
      </c>
      <c r="F4844" s="1">
        <v>42842</v>
      </c>
      <c r="G4844" s="1">
        <v>39740</v>
      </c>
      <c r="H4844">
        <v>29968</v>
      </c>
      <c r="I4844">
        <v>12800</v>
      </c>
      <c r="J4844">
        <v>98</v>
      </c>
      <c r="K4844">
        <v>100</v>
      </c>
      <c r="L4844" t="s">
        <v>27</v>
      </c>
      <c r="M4844">
        <v>111</v>
      </c>
      <c r="N4844">
        <f>Table1[[#This Row],[Basic Salary]]+Table1[[#This Row],[Bonus]]</f>
        <v>42768</v>
      </c>
      <c r="O4844" s="2">
        <f>Table1[[#This Row],[Bonus]]/Table1[[#This Row],[Basic Salary]]</f>
        <v>0.42712226374799789</v>
      </c>
      <c r="P4844">
        <f ca="1">DATEDIF(Table1[[#This Row],[Date of Birth]],TODAY(),"Y")</f>
        <v>17</v>
      </c>
      <c r="Q4844">
        <f ca="1">DATEDIF(Table1[[#This Row],[Joining Date]],TODAY(),"Y")</f>
        <v>9</v>
      </c>
      <c r="R4844" t="str">
        <f ca="1">IF(YEAR(Table1[[#This Row],[Joining Date]])=YEAR(TODAY()),"Yes","No")</f>
        <v>No</v>
      </c>
      <c r="S4844" t="str">
        <f ca="1">IF(Table1[[#This Row],[Experience]]&gt;5,"Yes","No")</f>
        <v>Yes</v>
      </c>
      <c r="T4844" t="str">
        <f>TEXT(Table1[[#This Row],[Joining Date]],"mmmm")</f>
        <v>April</v>
      </c>
      <c r="U4844" t="str">
        <f>TEXT(Table1[[#This Row],[Joining Date]],"yyyy")</f>
        <v>2017</v>
      </c>
      <c r="V4844" s="5">
        <f ca="1">TODAY()-Table1[[#This Row],[Joining Date]]</f>
        <v>3397</v>
      </c>
      <c r="W4844" t="str">
        <f>LEFT(Table1[[#This Row],[Employee Name]],FIND(" ",Table1[[#This Row],[Employee Name]])-1)</f>
        <v>Pooja</v>
      </c>
      <c r="X4844" t="str">
        <f>RIGHT(Table1[[#This Row],[Employee Name]],LEN(Table1[[#This Row],[Employee Name]])-FIND(" ",Table1[[#This Row],[Employee Name]]))</f>
        <v>Das</v>
      </c>
      <c r="Y4844" t="str">
        <f>Table1[[#This Row],[Department]]&amp;"-"&amp;Table1[[#This Row],[Employee ID]]</f>
        <v>Finance-E00961</v>
      </c>
      <c r="Z4844" t="str">
        <f>LEFT(Table1[[#This Row],[Department]],3)</f>
        <v>Fin</v>
      </c>
      <c r="AA4844" t="str">
        <f>_xlfn.XLOOKUP(Table1[[#This Row],[Manager ID]],MANAGERS!A:A,MANAGERS!B:B)</f>
        <v>Manager_11</v>
      </c>
      <c r="AB4844" t="str" cm="1">
        <f t="array" ref="AB4844">_xlfn.XLOOKUP(Table1[[#This Row],[Manager ID]],Table2[[#All],[Manager ID]],Table2[[#All],[Department Head]])</f>
        <v>Marketing</v>
      </c>
      <c r="AC4844" s="2">
        <f>_xlfn.XLOOKUP(Table1[[#This Row],[City]],L:L,O:O)</f>
        <v>0.23674293405114402</v>
      </c>
      <c r="AD4844" t="str" cm="1">
        <f t="array" ref="AD4844">_xlfn.IFS(Table1[[#This Row],[Performance Score]]&gt;=90,"Excellent",Table1[[#This Row],[Performance Score]]&gt;=75,"Good",Table1[[#This Row],[Performance Score]]&gt;=60,"Average",Table1[[#This Row],[Performance Score]]&lt;=60,"Need Improvement")</f>
        <v>Excellent</v>
      </c>
      <c r="AE4844" t="str">
        <f>IF(AND(Table1[[#This Row],[Attendance %]]&gt;=80,(Table1[[#This Row],[Performance Score]]&gt;=80)),"Eligible","Not Eligible")</f>
        <v>Eligible</v>
      </c>
      <c r="AF4844" t="str">
        <f>IF(Table1[[#This Row],[Performance Score]]&gt;=80,"High Performer","Low Performer")</f>
        <v>High Performer</v>
      </c>
      <c r="AG4844" t="str" cm="1">
        <f t="array" aca="1" ref="AG4844" ca="1">_xlfn.IFS(Table1[[#This Row],[Experience]]&lt;=3,"Junior",Table1[[#This Row],[Experience]]&lt;=7,"Mid Level",Table1[[#This Row],[Experience]]&gt;=7,"Senior")</f>
        <v>Senior</v>
      </c>
      <c r="AH4844" t="str">
        <f>IF(Table1[[#This Row],[Attendance %]]&gt;75,"OK","Below 75")</f>
        <v>OK</v>
      </c>
      <c r="AI4844" t="b">
        <f>ISBLANK(Table1[[#This Row],[Employee ID]])</f>
        <v>0</v>
      </c>
      <c r="AJ4844" t="b">
        <f>ISNUMBER(Table1[[#This Row],[Total Salary  ]])</f>
        <v>1</v>
      </c>
      <c r="AK4844" t="str">
        <f>IFERROR(_xlfn.XLOOKUP(Table1[[#This Row],[Manager ID]],MANAGERS!A:A,MANAGERS!B:B),"Not Found")</f>
        <v>Manager_11</v>
      </c>
    </row>
    <row r="4845" spans="1:37" x14ac:dyDescent="0.2">
      <c r="A4845" t="s">
        <v>4794</v>
      </c>
      <c r="B4845" t="s">
        <v>89</v>
      </c>
      <c r="C4845" t="s">
        <v>21</v>
      </c>
      <c r="D4845" t="s">
        <v>40</v>
      </c>
      <c r="E4845" t="s">
        <v>51</v>
      </c>
      <c r="F4845" s="1">
        <v>43576</v>
      </c>
      <c r="G4845" s="1">
        <v>39322</v>
      </c>
      <c r="H4845">
        <v>35939</v>
      </c>
      <c r="I4845">
        <v>6704</v>
      </c>
      <c r="J4845">
        <v>78</v>
      </c>
      <c r="K4845">
        <v>41</v>
      </c>
      <c r="L4845" t="s">
        <v>27</v>
      </c>
      <c r="M4845">
        <v>113</v>
      </c>
      <c r="N4845">
        <f>Table1[[#This Row],[Basic Salary]]+Table1[[#This Row],[Bonus]]</f>
        <v>42643</v>
      </c>
      <c r="O4845" s="2">
        <f>Table1[[#This Row],[Bonus]]/Table1[[#This Row],[Basic Salary]]</f>
        <v>0.18653830101004479</v>
      </c>
      <c r="P4845">
        <f ca="1">DATEDIF(Table1[[#This Row],[Date of Birth]],TODAY(),"Y")</f>
        <v>18</v>
      </c>
      <c r="Q4845">
        <f ca="1">DATEDIF(Table1[[#This Row],[Joining Date]],TODAY(),"Y")</f>
        <v>7</v>
      </c>
      <c r="R4845" t="str">
        <f ca="1">IF(YEAR(Table1[[#This Row],[Joining Date]])=YEAR(TODAY()),"Yes","No")</f>
        <v>No</v>
      </c>
      <c r="S4845" t="str">
        <f ca="1">IF(Table1[[#This Row],[Experience]]&gt;5,"Yes","No")</f>
        <v>Yes</v>
      </c>
      <c r="T4845" t="str">
        <f>TEXT(Table1[[#This Row],[Joining Date]],"mmmm")</f>
        <v>April</v>
      </c>
      <c r="U4845" t="str">
        <f>TEXT(Table1[[#This Row],[Joining Date]],"yyyy")</f>
        <v>2019</v>
      </c>
      <c r="V4845" s="5">
        <f ca="1">TODAY()-Table1[[#This Row],[Joining Date]]</f>
        <v>2663</v>
      </c>
      <c r="W4845" t="str">
        <f>LEFT(Table1[[#This Row],[Employee Name]],FIND(" ",Table1[[#This Row],[Employee Name]])-1)</f>
        <v>Tarun</v>
      </c>
      <c r="X4845" t="str">
        <f>RIGHT(Table1[[#This Row],[Employee Name]],LEN(Table1[[#This Row],[Employee Name]])-FIND(" ",Table1[[#This Row],[Employee Name]]))</f>
        <v>Verma</v>
      </c>
      <c r="Y4845" t="str">
        <f>Table1[[#This Row],[Department]]&amp;"-"&amp;Table1[[#This Row],[Employee ID]]</f>
        <v>IT-E04738</v>
      </c>
      <c r="Z4845" t="str">
        <f>LEFT(Table1[[#This Row],[Department]],3)</f>
        <v>IT</v>
      </c>
      <c r="AA4845" t="str">
        <f>_xlfn.XLOOKUP(Table1[[#This Row],[Manager ID]],MANAGERS!A:A,MANAGERS!B:B)</f>
        <v>Manager_13</v>
      </c>
      <c r="AB4845" t="str" cm="1">
        <f t="array" ref="AB4845">_xlfn.XLOOKUP(Table1[[#This Row],[Manager ID]],Table2[[#All],[Manager ID]],Table2[[#All],[Department Head]])</f>
        <v>HR</v>
      </c>
      <c r="AC4845" s="2">
        <f>_xlfn.XLOOKUP(Table1[[#This Row],[City]],L:L,O:O)</f>
        <v>0.23674293405114402</v>
      </c>
      <c r="AD4845" t="str" cm="1">
        <f t="array" ref="AD4845">_xlfn.IFS(Table1[[#This Row],[Performance Score]]&gt;=90,"Excellent",Table1[[#This Row],[Performance Score]]&gt;=75,"Good",Table1[[#This Row],[Performance Score]]&gt;=60,"Average",Table1[[#This Row],[Performance Score]]&lt;=60,"Need Improvement")</f>
        <v>Need Improvement</v>
      </c>
      <c r="AE4845" t="str">
        <f>IF(AND(Table1[[#This Row],[Attendance %]]&gt;=80,(Table1[[#This Row],[Performance Score]]&gt;=80)),"Eligible","Not Eligible")</f>
        <v>Not Eligible</v>
      </c>
      <c r="AF4845" t="str">
        <f>IF(Table1[[#This Row],[Performance Score]]&gt;=80,"High Performer","Low Performer")</f>
        <v>Low Performer</v>
      </c>
      <c r="AG4845" t="str" cm="1">
        <f t="array" aca="1" ref="AG4845" ca="1">_xlfn.IFS(Table1[[#This Row],[Experience]]&lt;=3,"Junior",Table1[[#This Row],[Experience]]&lt;=7,"Mid Level",Table1[[#This Row],[Experience]]&gt;=7,"Senior")</f>
        <v>Mid Level</v>
      </c>
      <c r="AH4845" t="str">
        <f>IF(Table1[[#This Row],[Attendance %]]&gt;75,"OK","Below 75")</f>
        <v>OK</v>
      </c>
      <c r="AI4845" t="b">
        <f>ISBLANK(Table1[[#This Row],[Employee ID]])</f>
        <v>0</v>
      </c>
      <c r="AJ4845" t="b">
        <f>ISNUMBER(Table1[[#This Row],[Total Salary  ]])</f>
        <v>1</v>
      </c>
      <c r="AK4845" t="str">
        <f>IFERROR(_xlfn.XLOOKUP(Table1[[#This Row],[Manager ID]],MANAGERS!A:A,MANAGERS!B:B),"Not Found")</f>
        <v>Manager_13</v>
      </c>
    </row>
    <row r="4846" spans="1:37" x14ac:dyDescent="0.2">
      <c r="A4846" t="s">
        <v>3121</v>
      </c>
      <c r="B4846" t="s">
        <v>93</v>
      </c>
      <c r="C4846" t="s">
        <v>21</v>
      </c>
      <c r="D4846" t="s">
        <v>40</v>
      </c>
      <c r="E4846" t="s">
        <v>22</v>
      </c>
      <c r="F4846" s="1">
        <v>45508</v>
      </c>
      <c r="G4846" s="1">
        <v>38570</v>
      </c>
      <c r="H4846">
        <v>35312</v>
      </c>
      <c r="I4846">
        <v>7298</v>
      </c>
      <c r="J4846">
        <v>63</v>
      </c>
      <c r="K4846">
        <v>87</v>
      </c>
      <c r="L4846" t="s">
        <v>37</v>
      </c>
      <c r="M4846">
        <v>110</v>
      </c>
      <c r="N4846">
        <f>Table1[[#This Row],[Basic Salary]]+Table1[[#This Row],[Bonus]]</f>
        <v>42610</v>
      </c>
      <c r="O4846" s="2">
        <f>Table1[[#This Row],[Bonus]]/Table1[[#This Row],[Basic Salary]]</f>
        <v>0.20667195287720888</v>
      </c>
      <c r="P4846">
        <f ca="1">DATEDIF(Table1[[#This Row],[Date of Birth]],TODAY(),"Y")</f>
        <v>20</v>
      </c>
      <c r="Q4846">
        <f ca="1">DATEDIF(Table1[[#This Row],[Joining Date]],TODAY(),"Y")</f>
        <v>2</v>
      </c>
      <c r="R4846" t="str">
        <f ca="1">IF(YEAR(Table1[[#This Row],[Joining Date]])=YEAR(TODAY()),"Yes","No")</f>
        <v>No</v>
      </c>
      <c r="S4846" t="str">
        <f ca="1">IF(Table1[[#This Row],[Experience]]&gt;5,"Yes","No")</f>
        <v>No</v>
      </c>
      <c r="T4846" t="str">
        <f>TEXT(Table1[[#This Row],[Joining Date]],"mmmm")</f>
        <v>August</v>
      </c>
      <c r="U4846" t="str">
        <f>TEXT(Table1[[#This Row],[Joining Date]],"yyyy")</f>
        <v>2024</v>
      </c>
      <c r="V4846" s="5">
        <f ca="1">TODAY()-Table1[[#This Row],[Joining Date]]</f>
        <v>731</v>
      </c>
      <c r="W4846" t="str">
        <f>LEFT(Table1[[#This Row],[Employee Name]],FIND(" ",Table1[[#This Row],[Employee Name]])-1)</f>
        <v>Priya</v>
      </c>
      <c r="X4846" t="str">
        <f>RIGHT(Table1[[#This Row],[Employee Name]],LEN(Table1[[#This Row],[Employee Name]])-FIND(" ",Table1[[#This Row],[Employee Name]]))</f>
        <v>Reddy</v>
      </c>
      <c r="Y4846" t="str">
        <f>Table1[[#This Row],[Department]]&amp;"-"&amp;Table1[[#This Row],[Employee ID]]</f>
        <v>IT-E03065</v>
      </c>
      <c r="Z4846" t="str">
        <f>LEFT(Table1[[#This Row],[Department]],3)</f>
        <v>IT</v>
      </c>
      <c r="AA4846" t="str">
        <f>_xlfn.XLOOKUP(Table1[[#This Row],[Manager ID]],MANAGERS!A:A,MANAGERS!B:B)</f>
        <v>Manager_10</v>
      </c>
      <c r="AB4846" t="str" cm="1">
        <f t="array" ref="AB4846">_xlfn.XLOOKUP(Table1[[#This Row],[Manager ID]],Table2[[#All],[Manager ID]],Table2[[#All],[Department Head]])</f>
        <v>HR</v>
      </c>
      <c r="AC4846" s="2">
        <f>_xlfn.XLOOKUP(Table1[[#This Row],[City]],L:L,O:O)</f>
        <v>0.24036902712549932</v>
      </c>
      <c r="AD4846" t="str" cm="1">
        <f t="array" ref="AD4846">_xlfn.IFS(Table1[[#This Row],[Performance Score]]&gt;=90,"Excellent",Table1[[#This Row],[Performance Score]]&gt;=75,"Good",Table1[[#This Row],[Performance Score]]&gt;=60,"Average",Table1[[#This Row],[Performance Score]]&lt;=60,"Need Improvement")</f>
        <v>Good</v>
      </c>
      <c r="AE4846" t="str">
        <f>IF(AND(Table1[[#This Row],[Attendance %]]&gt;=80,(Table1[[#This Row],[Performance Score]]&gt;=80)),"Eligible","Not Eligible")</f>
        <v>Not Eligible</v>
      </c>
      <c r="AF4846" t="str">
        <f>IF(Table1[[#This Row],[Performance Score]]&gt;=80,"High Performer","Low Performer")</f>
        <v>High Performer</v>
      </c>
      <c r="AG4846" t="str" cm="1">
        <f t="array" aca="1" ref="AG4846" ca="1">_xlfn.IFS(Table1[[#This Row],[Experience]]&lt;=3,"Junior",Table1[[#This Row],[Experience]]&lt;=7,"Mid Level",Table1[[#This Row],[Experience]]&gt;=7,"Senior")</f>
        <v>Junior</v>
      </c>
      <c r="AH4846" t="str">
        <f>IF(Table1[[#This Row],[Attendance %]]&gt;75,"OK","Below 75")</f>
        <v>Below 75</v>
      </c>
      <c r="AI4846" t="b">
        <f>ISBLANK(Table1[[#This Row],[Employee ID]])</f>
        <v>0</v>
      </c>
      <c r="AJ4846" t="b">
        <f>ISNUMBER(Table1[[#This Row],[Total Salary  ]])</f>
        <v>1</v>
      </c>
      <c r="AK4846" t="str">
        <f>IFERROR(_xlfn.XLOOKUP(Table1[[#This Row],[Manager ID]],MANAGERS!A:A,MANAGERS!B:B),"Not Found")</f>
        <v>Manager_10</v>
      </c>
    </row>
    <row r="4847" spans="1:37" x14ac:dyDescent="0.2">
      <c r="A4847" t="s">
        <v>2359</v>
      </c>
      <c r="B4847" t="s">
        <v>57</v>
      </c>
      <c r="C4847" t="s">
        <v>15</v>
      </c>
      <c r="D4847" t="s">
        <v>43</v>
      </c>
      <c r="E4847" t="s">
        <v>17</v>
      </c>
      <c r="F4847" s="1">
        <v>42460</v>
      </c>
      <c r="G4847" s="1">
        <v>38925</v>
      </c>
      <c r="H4847">
        <v>31729</v>
      </c>
      <c r="I4847">
        <v>10870</v>
      </c>
      <c r="J4847">
        <v>69</v>
      </c>
      <c r="K4847">
        <v>44</v>
      </c>
      <c r="L4847" t="s">
        <v>27</v>
      </c>
      <c r="M4847">
        <v>119</v>
      </c>
      <c r="N4847">
        <f>Table1[[#This Row],[Basic Salary]]+Table1[[#This Row],[Bonus]]</f>
        <v>42599</v>
      </c>
      <c r="O4847" s="2">
        <f>Table1[[#This Row],[Bonus]]/Table1[[#This Row],[Basic Salary]]</f>
        <v>0.34258879889060478</v>
      </c>
      <c r="P4847">
        <f ca="1">DATEDIF(Table1[[#This Row],[Date of Birth]],TODAY(),"Y")</f>
        <v>20</v>
      </c>
      <c r="Q4847">
        <f ca="1">DATEDIF(Table1[[#This Row],[Joining Date]],TODAY(),"Y")</f>
        <v>10</v>
      </c>
      <c r="R4847" t="str">
        <f ca="1">IF(YEAR(Table1[[#This Row],[Joining Date]])=YEAR(TODAY()),"Yes","No")</f>
        <v>No</v>
      </c>
      <c r="S4847" t="str">
        <f ca="1">IF(Table1[[#This Row],[Experience]]&gt;5,"Yes","No")</f>
        <v>Yes</v>
      </c>
      <c r="T4847" t="str">
        <f>TEXT(Table1[[#This Row],[Joining Date]],"mmmm")</f>
        <v>March</v>
      </c>
      <c r="U4847" t="str">
        <f>TEXT(Table1[[#This Row],[Joining Date]],"yyyy")</f>
        <v>2016</v>
      </c>
      <c r="V4847" s="5">
        <f ca="1">TODAY()-Table1[[#This Row],[Joining Date]]</f>
        <v>3779</v>
      </c>
      <c r="W4847" t="str">
        <f>LEFT(Table1[[#This Row],[Employee Name]],FIND(" ",Table1[[#This Row],[Employee Name]])-1)</f>
        <v>Swathi</v>
      </c>
      <c r="X4847" t="str">
        <f>RIGHT(Table1[[#This Row],[Employee Name]],LEN(Table1[[#This Row],[Employee Name]])-FIND(" ",Table1[[#This Row],[Employee Name]]))</f>
        <v>Ramesh</v>
      </c>
      <c r="Y4847" t="str">
        <f>Table1[[#This Row],[Department]]&amp;"-"&amp;Table1[[#This Row],[Employee ID]]</f>
        <v>Operations-E02303</v>
      </c>
      <c r="Z4847" t="str">
        <f>LEFT(Table1[[#This Row],[Department]],3)</f>
        <v>Ope</v>
      </c>
      <c r="AA4847" t="str">
        <f>_xlfn.XLOOKUP(Table1[[#This Row],[Manager ID]],MANAGERS!A:A,MANAGERS!B:B)</f>
        <v>Manager_19</v>
      </c>
      <c r="AB4847" t="str" cm="1">
        <f t="array" ref="AB4847">_xlfn.XLOOKUP(Table1[[#This Row],[Manager ID]],Table2[[#All],[Manager ID]],Table2[[#All],[Department Head]])</f>
        <v>Support</v>
      </c>
      <c r="AC4847" s="2">
        <f>_xlfn.XLOOKUP(Table1[[#This Row],[City]],L:L,O:O)</f>
        <v>0.23674293405114402</v>
      </c>
      <c r="AD4847" t="str" cm="1">
        <f t="array" ref="AD4847">_xlfn.IFS(Table1[[#This Row],[Performance Score]]&gt;=90,"Excellent",Table1[[#This Row],[Performance Score]]&gt;=75,"Good",Table1[[#This Row],[Performance Score]]&gt;=60,"Average",Table1[[#This Row],[Performance Score]]&lt;=60,"Need Improvement")</f>
        <v>Need Improvement</v>
      </c>
      <c r="AE4847" t="str">
        <f>IF(AND(Table1[[#This Row],[Attendance %]]&gt;=80,(Table1[[#This Row],[Performance Score]]&gt;=80)),"Eligible","Not Eligible")</f>
        <v>Not Eligible</v>
      </c>
      <c r="AF4847" t="str">
        <f>IF(Table1[[#This Row],[Performance Score]]&gt;=80,"High Performer","Low Performer")</f>
        <v>Low Performer</v>
      </c>
      <c r="AG4847" t="str" cm="1">
        <f t="array" aca="1" ref="AG4847" ca="1">_xlfn.IFS(Table1[[#This Row],[Experience]]&lt;=3,"Junior",Table1[[#This Row],[Experience]]&lt;=7,"Mid Level",Table1[[#This Row],[Experience]]&gt;=7,"Senior")</f>
        <v>Senior</v>
      </c>
      <c r="AH4847" t="str">
        <f>IF(Table1[[#This Row],[Attendance %]]&gt;75,"OK","Below 75")</f>
        <v>Below 75</v>
      </c>
      <c r="AI4847" t="b">
        <f>ISBLANK(Table1[[#This Row],[Employee ID]])</f>
        <v>0</v>
      </c>
      <c r="AJ4847" t="b">
        <f>ISNUMBER(Table1[[#This Row],[Total Salary  ]])</f>
        <v>1</v>
      </c>
      <c r="AK4847" t="str">
        <f>IFERROR(_xlfn.XLOOKUP(Table1[[#This Row],[Manager ID]],MANAGERS!A:A,MANAGERS!B:B),"Not Found")</f>
        <v>Manager_19</v>
      </c>
    </row>
    <row r="4848" spans="1:37" x14ac:dyDescent="0.2">
      <c r="A4848" t="s">
        <v>1778</v>
      </c>
      <c r="B4848" t="s">
        <v>29</v>
      </c>
      <c r="C4848" t="s">
        <v>21</v>
      </c>
      <c r="D4848" t="s">
        <v>81</v>
      </c>
      <c r="E4848" t="s">
        <v>22</v>
      </c>
      <c r="F4848" s="1">
        <v>44178</v>
      </c>
      <c r="G4848" s="1">
        <v>32976</v>
      </c>
      <c r="H4848">
        <v>30314</v>
      </c>
      <c r="I4848">
        <v>12267</v>
      </c>
      <c r="J4848">
        <v>88</v>
      </c>
      <c r="K4848">
        <v>55</v>
      </c>
      <c r="L4848" t="s">
        <v>27</v>
      </c>
      <c r="M4848">
        <v>101</v>
      </c>
      <c r="N4848">
        <f>Table1[[#This Row],[Basic Salary]]+Table1[[#This Row],[Bonus]]</f>
        <v>42581</v>
      </c>
      <c r="O4848" s="2">
        <f>Table1[[#This Row],[Bonus]]/Table1[[#This Row],[Basic Salary]]</f>
        <v>0.40466451144685622</v>
      </c>
      <c r="P4848">
        <f ca="1">DATEDIF(Table1[[#This Row],[Date of Birth]],TODAY(),"Y")</f>
        <v>36</v>
      </c>
      <c r="Q4848">
        <f ca="1">DATEDIF(Table1[[#This Row],[Joining Date]],TODAY(),"Y")</f>
        <v>5</v>
      </c>
      <c r="R4848" t="str">
        <f ca="1">IF(YEAR(Table1[[#This Row],[Joining Date]])=YEAR(TODAY()),"Yes","No")</f>
        <v>No</v>
      </c>
      <c r="S4848" t="str">
        <f ca="1">IF(Table1[[#This Row],[Experience]]&gt;5,"Yes","No")</f>
        <v>No</v>
      </c>
      <c r="T4848" t="str">
        <f>TEXT(Table1[[#This Row],[Joining Date]],"mmmm")</f>
        <v>December</v>
      </c>
      <c r="U4848" t="str">
        <f>TEXT(Table1[[#This Row],[Joining Date]],"yyyy")</f>
        <v>2020</v>
      </c>
      <c r="V4848" s="5">
        <f ca="1">TODAY()-Table1[[#This Row],[Joining Date]]</f>
        <v>2061</v>
      </c>
      <c r="W4848" t="str">
        <f>LEFT(Table1[[#This Row],[Employee Name]],FIND(" ",Table1[[#This Row],[Employee Name]])-1)</f>
        <v>Vikram</v>
      </c>
      <c r="X4848" t="str">
        <f>RIGHT(Table1[[#This Row],[Employee Name]],LEN(Table1[[#This Row],[Employee Name]])-FIND(" ",Table1[[#This Row],[Employee Name]]))</f>
        <v>Singh</v>
      </c>
      <c r="Y4848" t="str">
        <f>Table1[[#This Row],[Department]]&amp;"-"&amp;Table1[[#This Row],[Employee ID]]</f>
        <v>Sales-E01722</v>
      </c>
      <c r="Z4848" t="str">
        <f>LEFT(Table1[[#This Row],[Department]],3)</f>
        <v>Sal</v>
      </c>
      <c r="AA4848" t="str">
        <f>_xlfn.XLOOKUP(Table1[[#This Row],[Manager ID]],MANAGERS!A:A,MANAGERS!B:B)</f>
        <v>Manager_1</v>
      </c>
      <c r="AB4848" t="str" cm="1">
        <f t="array" ref="AB4848">_xlfn.XLOOKUP(Table1[[#This Row],[Manager ID]],Table2[[#All],[Manager ID]],Table2[[#All],[Department Head]])</f>
        <v>Support</v>
      </c>
      <c r="AC4848" s="2">
        <f>_xlfn.XLOOKUP(Table1[[#This Row],[City]],L:L,O:O)</f>
        <v>0.23674293405114402</v>
      </c>
      <c r="AD4848" t="str" cm="1">
        <f t="array" ref="AD4848">_xlfn.IFS(Table1[[#This Row],[Performance Score]]&gt;=90,"Excellent",Table1[[#This Row],[Performance Score]]&gt;=75,"Good",Table1[[#This Row],[Performance Score]]&gt;=60,"Average",Table1[[#This Row],[Performance Score]]&lt;=60,"Need Improvement")</f>
        <v>Need Improvement</v>
      </c>
      <c r="AE4848" t="str">
        <f>IF(AND(Table1[[#This Row],[Attendance %]]&gt;=80,(Table1[[#This Row],[Performance Score]]&gt;=80)),"Eligible","Not Eligible")</f>
        <v>Not Eligible</v>
      </c>
      <c r="AF4848" t="str">
        <f>IF(Table1[[#This Row],[Performance Score]]&gt;=80,"High Performer","Low Performer")</f>
        <v>Low Performer</v>
      </c>
      <c r="AG4848" t="str" cm="1">
        <f t="array" aca="1" ref="AG4848" ca="1">_xlfn.IFS(Table1[[#This Row],[Experience]]&lt;=3,"Junior",Table1[[#This Row],[Experience]]&lt;=7,"Mid Level",Table1[[#This Row],[Experience]]&gt;=7,"Senior")</f>
        <v>Mid Level</v>
      </c>
      <c r="AH4848" t="str">
        <f>IF(Table1[[#This Row],[Attendance %]]&gt;75,"OK","Below 75")</f>
        <v>OK</v>
      </c>
      <c r="AI4848" t="b">
        <f>ISBLANK(Table1[[#This Row],[Employee ID]])</f>
        <v>0</v>
      </c>
      <c r="AJ4848" t="b">
        <f>ISNUMBER(Table1[[#This Row],[Total Salary  ]])</f>
        <v>1</v>
      </c>
      <c r="AK4848" t="str">
        <f>IFERROR(_xlfn.XLOOKUP(Table1[[#This Row],[Manager ID]],MANAGERS!A:A,MANAGERS!B:B),"Not Found")</f>
        <v>Manager_1</v>
      </c>
    </row>
    <row r="4849" spans="1:37" x14ac:dyDescent="0.2">
      <c r="A4849" t="s">
        <v>767</v>
      </c>
      <c r="B4849" t="s">
        <v>89</v>
      </c>
      <c r="C4849" t="s">
        <v>15</v>
      </c>
      <c r="D4849" t="s">
        <v>46</v>
      </c>
      <c r="E4849" t="s">
        <v>65</v>
      </c>
      <c r="F4849" s="1">
        <v>44137</v>
      </c>
      <c r="G4849" s="1">
        <v>39498</v>
      </c>
      <c r="H4849">
        <v>27974</v>
      </c>
      <c r="I4849">
        <v>14606</v>
      </c>
      <c r="J4849">
        <v>86</v>
      </c>
      <c r="K4849">
        <v>83</v>
      </c>
      <c r="L4849" t="s">
        <v>23</v>
      </c>
      <c r="M4849">
        <v>105</v>
      </c>
      <c r="N4849">
        <f>Table1[[#This Row],[Basic Salary]]+Table1[[#This Row],[Bonus]]</f>
        <v>42580</v>
      </c>
      <c r="O4849" s="2">
        <f>Table1[[#This Row],[Bonus]]/Table1[[#This Row],[Basic Salary]]</f>
        <v>0.52212768999785519</v>
      </c>
      <c r="P4849">
        <f ca="1">DATEDIF(Table1[[#This Row],[Date of Birth]],TODAY(),"Y")</f>
        <v>18</v>
      </c>
      <c r="Q4849">
        <f ca="1">DATEDIF(Table1[[#This Row],[Joining Date]],TODAY(),"Y")</f>
        <v>5</v>
      </c>
      <c r="R4849" t="str">
        <f ca="1">IF(YEAR(Table1[[#This Row],[Joining Date]])=YEAR(TODAY()),"Yes","No")</f>
        <v>No</v>
      </c>
      <c r="S4849" t="str">
        <f ca="1">IF(Table1[[#This Row],[Experience]]&gt;5,"Yes","No")</f>
        <v>No</v>
      </c>
      <c r="T4849" t="str">
        <f>TEXT(Table1[[#This Row],[Joining Date]],"mmmm")</f>
        <v>November</v>
      </c>
      <c r="U4849" t="str">
        <f>TEXT(Table1[[#This Row],[Joining Date]],"yyyy")</f>
        <v>2020</v>
      </c>
      <c r="V4849" s="5">
        <f ca="1">TODAY()-Table1[[#This Row],[Joining Date]]</f>
        <v>2102</v>
      </c>
      <c r="W4849" t="str">
        <f>LEFT(Table1[[#This Row],[Employee Name]],FIND(" ",Table1[[#This Row],[Employee Name]])-1)</f>
        <v>Tarun</v>
      </c>
      <c r="X4849" t="str">
        <f>RIGHT(Table1[[#This Row],[Employee Name]],LEN(Table1[[#This Row],[Employee Name]])-FIND(" ",Table1[[#This Row],[Employee Name]]))</f>
        <v>Verma</v>
      </c>
      <c r="Y4849" t="str">
        <f>Table1[[#This Row],[Department]]&amp;"-"&amp;Table1[[#This Row],[Employee ID]]</f>
        <v>Support-E00711</v>
      </c>
      <c r="Z4849" t="str">
        <f>LEFT(Table1[[#This Row],[Department]],3)</f>
        <v>Sup</v>
      </c>
      <c r="AA4849" t="str">
        <f>_xlfn.XLOOKUP(Table1[[#This Row],[Manager ID]],MANAGERS!A:A,MANAGERS!B:B)</f>
        <v>Manager_5</v>
      </c>
      <c r="AB4849" t="str" cm="1">
        <f t="array" ref="AB4849">_xlfn.XLOOKUP(Table1[[#This Row],[Manager ID]],Table2[[#All],[Manager ID]],Table2[[#All],[Department Head]])</f>
        <v>Sales</v>
      </c>
      <c r="AC4849" s="2">
        <f>_xlfn.XLOOKUP(Table1[[#This Row],[City]],L:L,O:O)</f>
        <v>0.23486488519629886</v>
      </c>
      <c r="AD4849" t="str" cm="1">
        <f t="array" ref="AD4849">_xlfn.IFS(Table1[[#This Row],[Performance Score]]&gt;=90,"Excellent",Table1[[#This Row],[Performance Score]]&gt;=75,"Good",Table1[[#This Row],[Performance Score]]&gt;=60,"Average",Table1[[#This Row],[Performance Score]]&lt;=60,"Need Improvement")</f>
        <v>Good</v>
      </c>
      <c r="AE4849" t="str">
        <f>IF(AND(Table1[[#This Row],[Attendance %]]&gt;=80,(Table1[[#This Row],[Performance Score]]&gt;=80)),"Eligible","Not Eligible")</f>
        <v>Eligible</v>
      </c>
      <c r="AF4849" t="str">
        <f>IF(Table1[[#This Row],[Performance Score]]&gt;=80,"High Performer","Low Performer")</f>
        <v>High Performer</v>
      </c>
      <c r="AG4849" t="str" cm="1">
        <f t="array" aca="1" ref="AG4849" ca="1">_xlfn.IFS(Table1[[#This Row],[Experience]]&lt;=3,"Junior",Table1[[#This Row],[Experience]]&lt;=7,"Mid Level",Table1[[#This Row],[Experience]]&gt;=7,"Senior")</f>
        <v>Mid Level</v>
      </c>
      <c r="AH4849" t="str">
        <f>IF(Table1[[#This Row],[Attendance %]]&gt;75,"OK","Below 75")</f>
        <v>OK</v>
      </c>
      <c r="AI4849" t="b">
        <f>ISBLANK(Table1[[#This Row],[Employee ID]])</f>
        <v>0</v>
      </c>
      <c r="AJ4849" t="b">
        <f>ISNUMBER(Table1[[#This Row],[Total Salary  ]])</f>
        <v>1</v>
      </c>
      <c r="AK4849" t="str">
        <f>IFERROR(_xlfn.XLOOKUP(Table1[[#This Row],[Manager ID]],MANAGERS!A:A,MANAGERS!B:B),"Not Found")</f>
        <v>Manager_5</v>
      </c>
    </row>
    <row r="4850" spans="1:37" x14ac:dyDescent="0.2">
      <c r="A4850" t="s">
        <v>1679</v>
      </c>
      <c r="B4850" t="s">
        <v>93</v>
      </c>
      <c r="C4850" t="s">
        <v>21</v>
      </c>
      <c r="D4850" t="s">
        <v>16</v>
      </c>
      <c r="E4850" t="s">
        <v>26</v>
      </c>
      <c r="F4850" s="1">
        <v>43314</v>
      </c>
      <c r="G4850" s="1">
        <v>34979</v>
      </c>
      <c r="H4850">
        <v>29068</v>
      </c>
      <c r="I4850">
        <v>13381</v>
      </c>
      <c r="J4850">
        <v>90</v>
      </c>
      <c r="K4850">
        <v>95</v>
      </c>
      <c r="L4850" t="s">
        <v>34</v>
      </c>
      <c r="M4850">
        <v>113</v>
      </c>
      <c r="N4850">
        <f>Table1[[#This Row],[Basic Salary]]+Table1[[#This Row],[Bonus]]</f>
        <v>42449</v>
      </c>
      <c r="O4850" s="2">
        <f>Table1[[#This Row],[Bonus]]/Table1[[#This Row],[Basic Salary]]</f>
        <v>0.46033438833081053</v>
      </c>
      <c r="P4850">
        <f ca="1">DATEDIF(Table1[[#This Row],[Date of Birth]],TODAY(),"Y")</f>
        <v>30</v>
      </c>
      <c r="Q4850">
        <f ca="1">DATEDIF(Table1[[#This Row],[Joining Date]],TODAY(),"Y")</f>
        <v>8</v>
      </c>
      <c r="R4850" t="str">
        <f ca="1">IF(YEAR(Table1[[#This Row],[Joining Date]])=YEAR(TODAY()),"Yes","No")</f>
        <v>No</v>
      </c>
      <c r="S4850" t="str">
        <f ca="1">IF(Table1[[#This Row],[Experience]]&gt;5,"Yes","No")</f>
        <v>Yes</v>
      </c>
      <c r="T4850" t="str">
        <f>TEXT(Table1[[#This Row],[Joining Date]],"mmmm")</f>
        <v>August</v>
      </c>
      <c r="U4850" t="str">
        <f>TEXT(Table1[[#This Row],[Joining Date]],"yyyy")</f>
        <v>2018</v>
      </c>
      <c r="V4850" s="5">
        <f ca="1">TODAY()-Table1[[#This Row],[Joining Date]]</f>
        <v>2925</v>
      </c>
      <c r="W4850" t="str">
        <f>LEFT(Table1[[#This Row],[Employee Name]],FIND(" ",Table1[[#This Row],[Employee Name]])-1)</f>
        <v>Priya</v>
      </c>
      <c r="X4850" t="str">
        <f>RIGHT(Table1[[#This Row],[Employee Name]],LEN(Table1[[#This Row],[Employee Name]])-FIND(" ",Table1[[#This Row],[Employee Name]]))</f>
        <v>Reddy</v>
      </c>
      <c r="Y4850" t="str">
        <f>Table1[[#This Row],[Department]]&amp;"-"&amp;Table1[[#This Row],[Employee ID]]</f>
        <v>HR-E01623</v>
      </c>
      <c r="Z4850" t="str">
        <f>LEFT(Table1[[#This Row],[Department]],3)</f>
        <v>HR</v>
      </c>
      <c r="AA4850" t="str">
        <f>_xlfn.XLOOKUP(Table1[[#This Row],[Manager ID]],MANAGERS!A:A,MANAGERS!B:B)</f>
        <v>Manager_13</v>
      </c>
      <c r="AB4850" t="str" cm="1">
        <f t="array" ref="AB4850">_xlfn.XLOOKUP(Table1[[#This Row],[Manager ID]],Table2[[#All],[Manager ID]],Table2[[#All],[Department Head]])</f>
        <v>HR</v>
      </c>
      <c r="AC4850" s="2">
        <f>_xlfn.XLOOKUP(Table1[[#This Row],[City]],L:L,O:O)</f>
        <v>0.24030340748661314</v>
      </c>
      <c r="AD4850" t="str" cm="1">
        <f t="array" ref="AD4850">_xlfn.IFS(Table1[[#This Row],[Performance Score]]&gt;=90,"Excellent",Table1[[#This Row],[Performance Score]]&gt;=75,"Good",Table1[[#This Row],[Performance Score]]&gt;=60,"Average",Table1[[#This Row],[Performance Score]]&lt;=60,"Need Improvement")</f>
        <v>Excellent</v>
      </c>
      <c r="AE4850" t="str">
        <f>IF(AND(Table1[[#This Row],[Attendance %]]&gt;=80,(Table1[[#This Row],[Performance Score]]&gt;=80)),"Eligible","Not Eligible")</f>
        <v>Eligible</v>
      </c>
      <c r="AF4850" t="str">
        <f>IF(Table1[[#This Row],[Performance Score]]&gt;=80,"High Performer","Low Performer")</f>
        <v>High Performer</v>
      </c>
      <c r="AG4850" t="str" cm="1">
        <f t="array" aca="1" ref="AG4850" ca="1">_xlfn.IFS(Table1[[#This Row],[Experience]]&lt;=3,"Junior",Table1[[#This Row],[Experience]]&lt;=7,"Mid Level",Table1[[#This Row],[Experience]]&gt;=7,"Senior")</f>
        <v>Senior</v>
      </c>
      <c r="AH4850" t="str">
        <f>IF(Table1[[#This Row],[Attendance %]]&gt;75,"OK","Below 75")</f>
        <v>OK</v>
      </c>
      <c r="AI4850" t="b">
        <f>ISBLANK(Table1[[#This Row],[Employee ID]])</f>
        <v>0</v>
      </c>
      <c r="AJ4850" t="b">
        <f>ISNUMBER(Table1[[#This Row],[Total Salary  ]])</f>
        <v>1</v>
      </c>
      <c r="AK4850" t="str">
        <f>IFERROR(_xlfn.XLOOKUP(Table1[[#This Row],[Manager ID]],MANAGERS!A:A,MANAGERS!B:B),"Not Found")</f>
        <v>Manager_13</v>
      </c>
    </row>
    <row r="4851" spans="1:37" x14ac:dyDescent="0.2">
      <c r="A4851" t="s">
        <v>1998</v>
      </c>
      <c r="B4851" t="s">
        <v>42</v>
      </c>
      <c r="C4851" t="s">
        <v>15</v>
      </c>
      <c r="D4851" t="s">
        <v>25</v>
      </c>
      <c r="E4851" t="s">
        <v>17</v>
      </c>
      <c r="F4851" s="1">
        <v>44914</v>
      </c>
      <c r="G4851" s="1">
        <v>33897</v>
      </c>
      <c r="H4851">
        <v>29244</v>
      </c>
      <c r="I4851">
        <v>13182</v>
      </c>
      <c r="J4851">
        <v>63</v>
      </c>
      <c r="K4851">
        <v>47</v>
      </c>
      <c r="L4851" t="s">
        <v>53</v>
      </c>
      <c r="M4851">
        <v>120</v>
      </c>
      <c r="N4851">
        <f>Table1[[#This Row],[Basic Salary]]+Table1[[#This Row],[Bonus]]</f>
        <v>42426</v>
      </c>
      <c r="O4851" s="2">
        <f>Table1[[#This Row],[Bonus]]/Table1[[#This Row],[Basic Salary]]</f>
        <v>0.4507591300779647</v>
      </c>
      <c r="P4851">
        <f ca="1">DATEDIF(Table1[[#This Row],[Date of Birth]],TODAY(),"Y")</f>
        <v>33</v>
      </c>
      <c r="Q4851">
        <f ca="1">DATEDIF(Table1[[#This Row],[Joining Date]],TODAY(),"Y")</f>
        <v>3</v>
      </c>
      <c r="R4851" t="str">
        <f ca="1">IF(YEAR(Table1[[#This Row],[Joining Date]])=YEAR(TODAY()),"Yes","No")</f>
        <v>No</v>
      </c>
      <c r="S4851" t="str">
        <f ca="1">IF(Table1[[#This Row],[Experience]]&gt;5,"Yes","No")</f>
        <v>No</v>
      </c>
      <c r="T4851" t="str">
        <f>TEXT(Table1[[#This Row],[Joining Date]],"mmmm")</f>
        <v>December</v>
      </c>
      <c r="U4851" t="str">
        <f>TEXT(Table1[[#This Row],[Joining Date]],"yyyy")</f>
        <v>2022</v>
      </c>
      <c r="V4851" s="5">
        <f ca="1">TODAY()-Table1[[#This Row],[Joining Date]]</f>
        <v>1325</v>
      </c>
      <c r="W4851" t="str">
        <f>LEFT(Table1[[#This Row],[Employee Name]],FIND(" ",Table1[[#This Row],[Employee Name]])-1)</f>
        <v>Krishna</v>
      </c>
      <c r="X4851" t="str">
        <f>RIGHT(Table1[[#This Row],[Employee Name]],LEN(Table1[[#This Row],[Employee Name]])-FIND(" ",Table1[[#This Row],[Employee Name]]))</f>
        <v>Chaitanya</v>
      </c>
      <c r="Y4851" t="str">
        <f>Table1[[#This Row],[Department]]&amp;"-"&amp;Table1[[#This Row],[Employee ID]]</f>
        <v>Finance-E01942</v>
      </c>
      <c r="Z4851" t="str">
        <f>LEFT(Table1[[#This Row],[Department]],3)</f>
        <v>Fin</v>
      </c>
      <c r="AA4851" t="str">
        <f>_xlfn.XLOOKUP(Table1[[#This Row],[Manager ID]],MANAGERS!A:A,MANAGERS!B:B)</f>
        <v>Manager_20</v>
      </c>
      <c r="AB4851" t="str" cm="1">
        <f t="array" ref="AB4851">_xlfn.XLOOKUP(Table1[[#This Row],[Manager ID]],Table2[[#All],[Manager ID]],Table2[[#All],[Department Head]])</f>
        <v>Operations</v>
      </c>
      <c r="AC4851" s="2">
        <f>_xlfn.XLOOKUP(Table1[[#This Row],[City]],L:L,O:O)</f>
        <v>0.23685887225230964</v>
      </c>
      <c r="AD4851" t="str" cm="1">
        <f t="array" ref="AD4851">_xlfn.IFS(Table1[[#This Row],[Performance Score]]&gt;=90,"Excellent",Table1[[#This Row],[Performance Score]]&gt;=75,"Good",Table1[[#This Row],[Performance Score]]&gt;=60,"Average",Table1[[#This Row],[Performance Score]]&lt;=60,"Need Improvement")</f>
        <v>Need Improvement</v>
      </c>
      <c r="AE4851" t="str">
        <f>IF(AND(Table1[[#This Row],[Attendance %]]&gt;=80,(Table1[[#This Row],[Performance Score]]&gt;=80)),"Eligible","Not Eligible")</f>
        <v>Not Eligible</v>
      </c>
      <c r="AF4851" t="str">
        <f>IF(Table1[[#This Row],[Performance Score]]&gt;=80,"High Performer","Low Performer")</f>
        <v>Low Performer</v>
      </c>
      <c r="AG4851" t="str" cm="1">
        <f t="array" aca="1" ref="AG4851" ca="1">_xlfn.IFS(Table1[[#This Row],[Experience]]&lt;=3,"Junior",Table1[[#This Row],[Experience]]&lt;=7,"Mid Level",Table1[[#This Row],[Experience]]&gt;=7,"Senior")</f>
        <v>Junior</v>
      </c>
      <c r="AH4851" t="str">
        <f>IF(Table1[[#This Row],[Attendance %]]&gt;75,"OK","Below 75")</f>
        <v>Below 75</v>
      </c>
      <c r="AI4851" t="b">
        <f>ISBLANK(Table1[[#This Row],[Employee ID]])</f>
        <v>0</v>
      </c>
      <c r="AJ4851" t="b">
        <f>ISNUMBER(Table1[[#This Row],[Total Salary  ]])</f>
        <v>1</v>
      </c>
      <c r="AK4851" t="str">
        <f>IFERROR(_xlfn.XLOOKUP(Table1[[#This Row],[Manager ID]],MANAGERS!A:A,MANAGERS!B:B),"Not Found")</f>
        <v>Manager_20</v>
      </c>
    </row>
    <row r="4852" spans="1:37" x14ac:dyDescent="0.2">
      <c r="A4852" t="s">
        <v>2477</v>
      </c>
      <c r="B4852" t="s">
        <v>85</v>
      </c>
      <c r="C4852" t="s">
        <v>15</v>
      </c>
      <c r="D4852" t="s">
        <v>33</v>
      </c>
      <c r="E4852" t="s">
        <v>26</v>
      </c>
      <c r="F4852" s="1">
        <v>44465</v>
      </c>
      <c r="G4852" s="1">
        <v>30443</v>
      </c>
      <c r="H4852">
        <v>27027</v>
      </c>
      <c r="I4852">
        <v>15367</v>
      </c>
      <c r="J4852">
        <v>74</v>
      </c>
      <c r="K4852">
        <v>42</v>
      </c>
      <c r="L4852" t="s">
        <v>37</v>
      </c>
      <c r="M4852">
        <v>104</v>
      </c>
      <c r="N4852">
        <f>Table1[[#This Row],[Basic Salary]]+Table1[[#This Row],[Bonus]]</f>
        <v>42394</v>
      </c>
      <c r="O4852" s="2">
        <f>Table1[[#This Row],[Bonus]]/Table1[[#This Row],[Basic Salary]]</f>
        <v>0.56857956857956859</v>
      </c>
      <c r="P4852">
        <f ca="1">DATEDIF(Table1[[#This Row],[Date of Birth]],TODAY(),"Y")</f>
        <v>43</v>
      </c>
      <c r="Q4852">
        <f ca="1">DATEDIF(Table1[[#This Row],[Joining Date]],TODAY(),"Y")</f>
        <v>4</v>
      </c>
      <c r="R4852" t="str">
        <f ca="1">IF(YEAR(Table1[[#This Row],[Joining Date]])=YEAR(TODAY()),"Yes","No")</f>
        <v>No</v>
      </c>
      <c r="S4852" t="str">
        <f ca="1">IF(Table1[[#This Row],[Experience]]&gt;5,"Yes","No")</f>
        <v>No</v>
      </c>
      <c r="T4852" t="str">
        <f>TEXT(Table1[[#This Row],[Joining Date]],"mmmm")</f>
        <v>September</v>
      </c>
      <c r="U4852" t="str">
        <f>TEXT(Table1[[#This Row],[Joining Date]],"yyyy")</f>
        <v>2021</v>
      </c>
      <c r="V4852" s="5">
        <f ca="1">TODAY()-Table1[[#This Row],[Joining Date]]</f>
        <v>1774</v>
      </c>
      <c r="W4852" t="str">
        <f>LEFT(Table1[[#This Row],[Employee Name]],FIND(" ",Table1[[#This Row],[Employee Name]])-1)</f>
        <v>Pooja</v>
      </c>
      <c r="X4852" t="str">
        <f>RIGHT(Table1[[#This Row],[Employee Name]],LEN(Table1[[#This Row],[Employee Name]])-FIND(" ",Table1[[#This Row],[Employee Name]]))</f>
        <v>Das</v>
      </c>
      <c r="Y4852" t="str">
        <f>Table1[[#This Row],[Department]]&amp;"-"&amp;Table1[[#This Row],[Employee ID]]</f>
        <v>Marketing-E02421</v>
      </c>
      <c r="Z4852" t="str">
        <f>LEFT(Table1[[#This Row],[Department]],3)</f>
        <v>Mar</v>
      </c>
      <c r="AA4852" t="str">
        <f>_xlfn.XLOOKUP(Table1[[#This Row],[Manager ID]],MANAGERS!A:A,MANAGERS!B:B)</f>
        <v>Manager_4</v>
      </c>
      <c r="AB4852" t="str" cm="1">
        <f t="array" ref="AB4852">_xlfn.XLOOKUP(Table1[[#This Row],[Manager ID]],Table2[[#All],[Manager ID]],Table2[[#All],[Department Head]])</f>
        <v>Finance</v>
      </c>
      <c r="AC4852" s="2">
        <f>_xlfn.XLOOKUP(Table1[[#This Row],[City]],L:L,O:O)</f>
        <v>0.24036902712549932</v>
      </c>
      <c r="AD4852" t="str" cm="1">
        <f t="array" ref="AD4852">_xlfn.IFS(Table1[[#This Row],[Performance Score]]&gt;=90,"Excellent",Table1[[#This Row],[Performance Score]]&gt;=75,"Good",Table1[[#This Row],[Performance Score]]&gt;=60,"Average",Table1[[#This Row],[Performance Score]]&lt;=60,"Need Improvement")</f>
        <v>Need Improvement</v>
      </c>
      <c r="AE4852" t="str">
        <f>IF(AND(Table1[[#This Row],[Attendance %]]&gt;=80,(Table1[[#This Row],[Performance Score]]&gt;=80)),"Eligible","Not Eligible")</f>
        <v>Not Eligible</v>
      </c>
      <c r="AF4852" t="str">
        <f>IF(Table1[[#This Row],[Performance Score]]&gt;=80,"High Performer","Low Performer")</f>
        <v>Low Performer</v>
      </c>
      <c r="AG4852" t="str" cm="1">
        <f t="array" aca="1" ref="AG4852" ca="1">_xlfn.IFS(Table1[[#This Row],[Experience]]&lt;=3,"Junior",Table1[[#This Row],[Experience]]&lt;=7,"Mid Level",Table1[[#This Row],[Experience]]&gt;=7,"Senior")</f>
        <v>Mid Level</v>
      </c>
      <c r="AH4852" t="str">
        <f>IF(Table1[[#This Row],[Attendance %]]&gt;75,"OK","Below 75")</f>
        <v>Below 75</v>
      </c>
      <c r="AI4852" t="b">
        <f>ISBLANK(Table1[[#This Row],[Employee ID]])</f>
        <v>0</v>
      </c>
      <c r="AJ4852" t="b">
        <f>ISNUMBER(Table1[[#This Row],[Total Salary  ]])</f>
        <v>1</v>
      </c>
      <c r="AK4852" t="str">
        <f>IFERROR(_xlfn.XLOOKUP(Table1[[#This Row],[Manager ID]],MANAGERS!A:A,MANAGERS!B:B),"Not Found")</f>
        <v>Manager_4</v>
      </c>
    </row>
    <row r="4853" spans="1:37" x14ac:dyDescent="0.2">
      <c r="A4853" t="s">
        <v>713</v>
      </c>
      <c r="B4853" t="s">
        <v>77</v>
      </c>
      <c r="C4853" t="s">
        <v>21</v>
      </c>
      <c r="D4853" t="s">
        <v>16</v>
      </c>
      <c r="E4853" t="s">
        <v>17</v>
      </c>
      <c r="F4853" s="1">
        <v>43087</v>
      </c>
      <c r="G4853" s="1">
        <v>31121</v>
      </c>
      <c r="H4853">
        <v>31884</v>
      </c>
      <c r="I4853">
        <v>10491</v>
      </c>
      <c r="J4853">
        <v>89</v>
      </c>
      <c r="K4853">
        <v>65</v>
      </c>
      <c r="L4853" t="s">
        <v>27</v>
      </c>
      <c r="M4853">
        <v>110</v>
      </c>
      <c r="N4853">
        <f>Table1[[#This Row],[Basic Salary]]+Table1[[#This Row],[Bonus]]</f>
        <v>42375</v>
      </c>
      <c r="O4853" s="2">
        <f>Table1[[#This Row],[Bonus]]/Table1[[#This Row],[Basic Salary]]</f>
        <v>0.32903650733910428</v>
      </c>
      <c r="P4853">
        <f ca="1">DATEDIF(Table1[[#This Row],[Date of Birth]],TODAY(),"Y")</f>
        <v>41</v>
      </c>
      <c r="Q4853">
        <f ca="1">DATEDIF(Table1[[#This Row],[Joining Date]],TODAY(),"Y")</f>
        <v>8</v>
      </c>
      <c r="R4853" t="str">
        <f ca="1">IF(YEAR(Table1[[#This Row],[Joining Date]])=YEAR(TODAY()),"Yes","No")</f>
        <v>No</v>
      </c>
      <c r="S4853" t="str">
        <f ca="1">IF(Table1[[#This Row],[Experience]]&gt;5,"Yes","No")</f>
        <v>Yes</v>
      </c>
      <c r="T4853" t="str">
        <f>TEXT(Table1[[#This Row],[Joining Date]],"mmmm")</f>
        <v>December</v>
      </c>
      <c r="U4853" t="str">
        <f>TEXT(Table1[[#This Row],[Joining Date]],"yyyy")</f>
        <v>2017</v>
      </c>
      <c r="V4853" s="5">
        <f ca="1">TODAY()-Table1[[#This Row],[Joining Date]]</f>
        <v>3152</v>
      </c>
      <c r="W4853" t="str">
        <f>LEFT(Table1[[#This Row],[Employee Name]],FIND(" ",Table1[[#This Row],[Employee Name]])-1)</f>
        <v>Rohan</v>
      </c>
      <c r="X4853" t="str">
        <f>RIGHT(Table1[[#This Row],[Employee Name]],LEN(Table1[[#This Row],[Employee Name]])-FIND(" ",Table1[[#This Row],[Employee Name]]))</f>
        <v>Gupta</v>
      </c>
      <c r="Y4853" t="str">
        <f>Table1[[#This Row],[Department]]&amp;"-"&amp;Table1[[#This Row],[Employee ID]]</f>
        <v>HR-E00657</v>
      </c>
      <c r="Z4853" t="str">
        <f>LEFT(Table1[[#This Row],[Department]],3)</f>
        <v>HR</v>
      </c>
      <c r="AA4853" t="str">
        <f>_xlfn.XLOOKUP(Table1[[#This Row],[Manager ID]],MANAGERS!A:A,MANAGERS!B:B)</f>
        <v>Manager_10</v>
      </c>
      <c r="AB4853" t="str" cm="1">
        <f t="array" ref="AB4853">_xlfn.XLOOKUP(Table1[[#This Row],[Manager ID]],Table2[[#All],[Manager ID]],Table2[[#All],[Department Head]])</f>
        <v>HR</v>
      </c>
      <c r="AC4853" s="2">
        <f>_xlfn.XLOOKUP(Table1[[#This Row],[City]],L:L,O:O)</f>
        <v>0.23674293405114402</v>
      </c>
      <c r="AD4853" t="str" cm="1">
        <f t="array" ref="AD4853">_xlfn.IFS(Table1[[#This Row],[Performance Score]]&gt;=90,"Excellent",Table1[[#This Row],[Performance Score]]&gt;=75,"Good",Table1[[#This Row],[Performance Score]]&gt;=60,"Average",Table1[[#This Row],[Performance Score]]&lt;=60,"Need Improvement")</f>
        <v>Average</v>
      </c>
      <c r="AE4853" t="str">
        <f>IF(AND(Table1[[#This Row],[Attendance %]]&gt;=80,(Table1[[#This Row],[Performance Score]]&gt;=80)),"Eligible","Not Eligible")</f>
        <v>Not Eligible</v>
      </c>
      <c r="AF4853" t="str">
        <f>IF(Table1[[#This Row],[Performance Score]]&gt;=80,"High Performer","Low Performer")</f>
        <v>Low Performer</v>
      </c>
      <c r="AG4853" t="str" cm="1">
        <f t="array" aca="1" ref="AG4853" ca="1">_xlfn.IFS(Table1[[#This Row],[Experience]]&lt;=3,"Junior",Table1[[#This Row],[Experience]]&lt;=7,"Mid Level",Table1[[#This Row],[Experience]]&gt;=7,"Senior")</f>
        <v>Senior</v>
      </c>
      <c r="AH4853" t="str">
        <f>IF(Table1[[#This Row],[Attendance %]]&gt;75,"OK","Below 75")</f>
        <v>OK</v>
      </c>
      <c r="AI4853" t="b">
        <f>ISBLANK(Table1[[#This Row],[Employee ID]])</f>
        <v>0</v>
      </c>
      <c r="AJ4853" t="b">
        <f>ISNUMBER(Table1[[#This Row],[Total Salary  ]])</f>
        <v>1</v>
      </c>
      <c r="AK4853" t="str">
        <f>IFERROR(_xlfn.XLOOKUP(Table1[[#This Row],[Manager ID]],MANAGERS!A:A,MANAGERS!B:B),"Not Found")</f>
        <v>Manager_10</v>
      </c>
    </row>
    <row r="4854" spans="1:37" x14ac:dyDescent="0.2">
      <c r="A4854" t="s">
        <v>768</v>
      </c>
      <c r="B4854" t="s">
        <v>89</v>
      </c>
      <c r="C4854" t="s">
        <v>21</v>
      </c>
      <c r="D4854" t="s">
        <v>40</v>
      </c>
      <c r="E4854" t="s">
        <v>26</v>
      </c>
      <c r="F4854" s="1">
        <v>45026</v>
      </c>
      <c r="G4854" s="1">
        <v>39783</v>
      </c>
      <c r="H4854">
        <v>27815</v>
      </c>
      <c r="I4854">
        <v>14552</v>
      </c>
      <c r="J4854">
        <v>72</v>
      </c>
      <c r="K4854">
        <v>44</v>
      </c>
      <c r="L4854" t="s">
        <v>53</v>
      </c>
      <c r="M4854">
        <v>108</v>
      </c>
      <c r="N4854">
        <f>Table1[[#This Row],[Basic Salary]]+Table1[[#This Row],[Bonus]]</f>
        <v>42367</v>
      </c>
      <c r="O4854" s="2">
        <f>Table1[[#This Row],[Bonus]]/Table1[[#This Row],[Basic Salary]]</f>
        <v>0.52317095092575949</v>
      </c>
      <c r="P4854">
        <f ca="1">DATEDIF(Table1[[#This Row],[Date of Birth]],TODAY(),"Y")</f>
        <v>17</v>
      </c>
      <c r="Q4854">
        <f ca="1">DATEDIF(Table1[[#This Row],[Joining Date]],TODAY(),"Y")</f>
        <v>3</v>
      </c>
      <c r="R4854" t="str">
        <f ca="1">IF(YEAR(Table1[[#This Row],[Joining Date]])=YEAR(TODAY()),"Yes","No")</f>
        <v>No</v>
      </c>
      <c r="S4854" t="str">
        <f ca="1">IF(Table1[[#This Row],[Experience]]&gt;5,"Yes","No")</f>
        <v>No</v>
      </c>
      <c r="T4854" t="str">
        <f>TEXT(Table1[[#This Row],[Joining Date]],"mmmm")</f>
        <v>April</v>
      </c>
      <c r="U4854" t="str">
        <f>TEXT(Table1[[#This Row],[Joining Date]],"yyyy")</f>
        <v>2023</v>
      </c>
      <c r="V4854" s="5">
        <f ca="1">TODAY()-Table1[[#This Row],[Joining Date]]</f>
        <v>1213</v>
      </c>
      <c r="W4854" t="str">
        <f>LEFT(Table1[[#This Row],[Employee Name]],FIND(" ",Table1[[#This Row],[Employee Name]])-1)</f>
        <v>Tarun</v>
      </c>
      <c r="X4854" t="str">
        <f>RIGHT(Table1[[#This Row],[Employee Name]],LEN(Table1[[#This Row],[Employee Name]])-FIND(" ",Table1[[#This Row],[Employee Name]]))</f>
        <v>Verma</v>
      </c>
      <c r="Y4854" t="str">
        <f>Table1[[#This Row],[Department]]&amp;"-"&amp;Table1[[#This Row],[Employee ID]]</f>
        <v>IT-E00712</v>
      </c>
      <c r="Z4854" t="str">
        <f>LEFT(Table1[[#This Row],[Department]],3)</f>
        <v>IT</v>
      </c>
      <c r="AA4854" t="str">
        <f>_xlfn.XLOOKUP(Table1[[#This Row],[Manager ID]],MANAGERS!A:A,MANAGERS!B:B)</f>
        <v>Manager_8</v>
      </c>
      <c r="AB4854" t="str" cm="1">
        <f t="array" ref="AB4854">_xlfn.XLOOKUP(Table1[[#This Row],[Manager ID]],Table2[[#All],[Manager ID]],Table2[[#All],[Department Head]])</f>
        <v>Sales</v>
      </c>
      <c r="AC4854" s="2">
        <f>_xlfn.XLOOKUP(Table1[[#This Row],[City]],L:L,O:O)</f>
        <v>0.23685887225230964</v>
      </c>
      <c r="AD4854" t="str" cm="1">
        <f t="array" ref="AD4854">_xlfn.IFS(Table1[[#This Row],[Performance Score]]&gt;=90,"Excellent",Table1[[#This Row],[Performance Score]]&gt;=75,"Good",Table1[[#This Row],[Performance Score]]&gt;=60,"Average",Table1[[#This Row],[Performance Score]]&lt;=60,"Need Improvement")</f>
        <v>Need Improvement</v>
      </c>
      <c r="AE4854" t="str">
        <f>IF(AND(Table1[[#This Row],[Attendance %]]&gt;=80,(Table1[[#This Row],[Performance Score]]&gt;=80)),"Eligible","Not Eligible")</f>
        <v>Not Eligible</v>
      </c>
      <c r="AF4854" t="str">
        <f>IF(Table1[[#This Row],[Performance Score]]&gt;=80,"High Performer","Low Performer")</f>
        <v>Low Performer</v>
      </c>
      <c r="AG4854" t="str" cm="1">
        <f t="array" aca="1" ref="AG4854" ca="1">_xlfn.IFS(Table1[[#This Row],[Experience]]&lt;=3,"Junior",Table1[[#This Row],[Experience]]&lt;=7,"Mid Level",Table1[[#This Row],[Experience]]&gt;=7,"Senior")</f>
        <v>Junior</v>
      </c>
      <c r="AH4854" t="str">
        <f>IF(Table1[[#This Row],[Attendance %]]&gt;75,"OK","Below 75")</f>
        <v>Below 75</v>
      </c>
      <c r="AI4854" t="b">
        <f>ISBLANK(Table1[[#This Row],[Employee ID]])</f>
        <v>0</v>
      </c>
      <c r="AJ4854" t="b">
        <f>ISNUMBER(Table1[[#This Row],[Total Salary  ]])</f>
        <v>1</v>
      </c>
      <c r="AK4854" t="str">
        <f>IFERROR(_xlfn.XLOOKUP(Table1[[#This Row],[Manager ID]],MANAGERS!A:A,MANAGERS!B:B),"Not Found")</f>
        <v>Manager_8</v>
      </c>
    </row>
    <row r="4855" spans="1:37" x14ac:dyDescent="0.2">
      <c r="A4855" t="s">
        <v>1766</v>
      </c>
      <c r="B4855" t="s">
        <v>45</v>
      </c>
      <c r="C4855" t="s">
        <v>21</v>
      </c>
      <c r="D4855" t="s">
        <v>25</v>
      </c>
      <c r="E4855" t="s">
        <v>17</v>
      </c>
      <c r="F4855" s="1">
        <v>42640</v>
      </c>
      <c r="G4855" s="1">
        <v>29823</v>
      </c>
      <c r="H4855">
        <v>35414</v>
      </c>
      <c r="I4855">
        <v>6925</v>
      </c>
      <c r="J4855">
        <v>97</v>
      </c>
      <c r="K4855">
        <v>96</v>
      </c>
      <c r="L4855" t="s">
        <v>53</v>
      </c>
      <c r="M4855">
        <v>105</v>
      </c>
      <c r="N4855">
        <f>Table1[[#This Row],[Basic Salary]]+Table1[[#This Row],[Bonus]]</f>
        <v>42339</v>
      </c>
      <c r="O4855" s="2">
        <f>Table1[[#This Row],[Bonus]]/Table1[[#This Row],[Basic Salary]]</f>
        <v>0.19554413508781837</v>
      </c>
      <c r="P4855">
        <f ca="1">DATEDIF(Table1[[#This Row],[Date of Birth]],TODAY(),"Y")</f>
        <v>44</v>
      </c>
      <c r="Q4855">
        <f ca="1">DATEDIF(Table1[[#This Row],[Joining Date]],TODAY(),"Y")</f>
        <v>9</v>
      </c>
      <c r="R4855" t="str">
        <f ca="1">IF(YEAR(Table1[[#This Row],[Joining Date]])=YEAR(TODAY()),"Yes","No")</f>
        <v>No</v>
      </c>
      <c r="S4855" t="str">
        <f ca="1">IF(Table1[[#This Row],[Experience]]&gt;5,"Yes","No")</f>
        <v>Yes</v>
      </c>
      <c r="T4855" t="str">
        <f>TEXT(Table1[[#This Row],[Joining Date]],"mmmm")</f>
        <v>September</v>
      </c>
      <c r="U4855" t="str">
        <f>TEXT(Table1[[#This Row],[Joining Date]],"yyyy")</f>
        <v>2016</v>
      </c>
      <c r="V4855" s="5">
        <f ca="1">TODAY()-Table1[[#This Row],[Joining Date]]</f>
        <v>3599</v>
      </c>
      <c r="W4855" t="str">
        <f>LEFT(Table1[[#This Row],[Employee Name]],FIND(" ",Table1[[#This Row],[Employee Name]])-1)</f>
        <v>Ananya</v>
      </c>
      <c r="X4855" t="str">
        <f>RIGHT(Table1[[#This Row],[Employee Name]],LEN(Table1[[#This Row],[Employee Name]])-FIND(" ",Table1[[#This Row],[Employee Name]]))</f>
        <v>Rao</v>
      </c>
      <c r="Y4855" t="str">
        <f>Table1[[#This Row],[Department]]&amp;"-"&amp;Table1[[#This Row],[Employee ID]]</f>
        <v>Finance-E01710</v>
      </c>
      <c r="Z4855" t="str">
        <f>LEFT(Table1[[#This Row],[Department]],3)</f>
        <v>Fin</v>
      </c>
      <c r="AA4855" t="str">
        <f>_xlfn.XLOOKUP(Table1[[#This Row],[Manager ID]],MANAGERS!A:A,MANAGERS!B:B)</f>
        <v>Manager_5</v>
      </c>
      <c r="AB4855" t="str" cm="1">
        <f t="array" ref="AB4855">_xlfn.XLOOKUP(Table1[[#This Row],[Manager ID]],Table2[[#All],[Manager ID]],Table2[[#All],[Department Head]])</f>
        <v>Sales</v>
      </c>
      <c r="AC4855" s="2">
        <f>_xlfn.XLOOKUP(Table1[[#This Row],[City]],L:L,O:O)</f>
        <v>0.23685887225230964</v>
      </c>
      <c r="AD4855" t="str" cm="1">
        <f t="array" ref="AD4855">_xlfn.IFS(Table1[[#This Row],[Performance Score]]&gt;=90,"Excellent",Table1[[#This Row],[Performance Score]]&gt;=75,"Good",Table1[[#This Row],[Performance Score]]&gt;=60,"Average",Table1[[#This Row],[Performance Score]]&lt;=60,"Need Improvement")</f>
        <v>Excellent</v>
      </c>
      <c r="AE4855" t="str">
        <f>IF(AND(Table1[[#This Row],[Attendance %]]&gt;=80,(Table1[[#This Row],[Performance Score]]&gt;=80)),"Eligible","Not Eligible")</f>
        <v>Eligible</v>
      </c>
      <c r="AF4855" t="str">
        <f>IF(Table1[[#This Row],[Performance Score]]&gt;=80,"High Performer","Low Performer")</f>
        <v>High Performer</v>
      </c>
      <c r="AG4855" t="str" cm="1">
        <f t="array" aca="1" ref="AG4855" ca="1">_xlfn.IFS(Table1[[#This Row],[Experience]]&lt;=3,"Junior",Table1[[#This Row],[Experience]]&lt;=7,"Mid Level",Table1[[#This Row],[Experience]]&gt;=7,"Senior")</f>
        <v>Senior</v>
      </c>
      <c r="AH4855" t="str">
        <f>IF(Table1[[#This Row],[Attendance %]]&gt;75,"OK","Below 75")</f>
        <v>OK</v>
      </c>
      <c r="AI4855" t="b">
        <f>ISBLANK(Table1[[#This Row],[Employee ID]])</f>
        <v>0</v>
      </c>
      <c r="AJ4855" t="b">
        <f>ISNUMBER(Table1[[#This Row],[Total Salary  ]])</f>
        <v>1</v>
      </c>
      <c r="AK4855" t="str">
        <f>IFERROR(_xlfn.XLOOKUP(Table1[[#This Row],[Manager ID]],MANAGERS!A:A,MANAGERS!B:B),"Not Found")</f>
        <v>Manager_5</v>
      </c>
    </row>
    <row r="4856" spans="1:37" x14ac:dyDescent="0.2">
      <c r="A4856" t="s">
        <v>2585</v>
      </c>
      <c r="B4856" t="s">
        <v>95</v>
      </c>
      <c r="C4856" t="s">
        <v>21</v>
      </c>
      <c r="D4856" t="s">
        <v>46</v>
      </c>
      <c r="E4856" t="s">
        <v>51</v>
      </c>
      <c r="F4856" s="1">
        <v>43803</v>
      </c>
      <c r="G4856" s="1">
        <v>32331</v>
      </c>
      <c r="H4856">
        <v>25261</v>
      </c>
      <c r="I4856">
        <v>17054</v>
      </c>
      <c r="J4856">
        <v>76</v>
      </c>
      <c r="K4856">
        <v>78</v>
      </c>
      <c r="L4856" t="s">
        <v>23</v>
      </c>
      <c r="M4856">
        <v>106</v>
      </c>
      <c r="N4856">
        <f>Table1[[#This Row],[Basic Salary]]+Table1[[#This Row],[Bonus]]</f>
        <v>42315</v>
      </c>
      <c r="O4856" s="2">
        <f>Table1[[#This Row],[Bonus]]/Table1[[#This Row],[Basic Salary]]</f>
        <v>0.6751118324690234</v>
      </c>
      <c r="P4856">
        <f ca="1">DATEDIF(Table1[[#This Row],[Date of Birth]],TODAY(),"Y")</f>
        <v>38</v>
      </c>
      <c r="Q4856">
        <f ca="1">DATEDIF(Table1[[#This Row],[Joining Date]],TODAY(),"Y")</f>
        <v>6</v>
      </c>
      <c r="R4856" t="str">
        <f ca="1">IF(YEAR(Table1[[#This Row],[Joining Date]])=YEAR(TODAY()),"Yes","No")</f>
        <v>No</v>
      </c>
      <c r="S4856" t="str">
        <f ca="1">IF(Table1[[#This Row],[Experience]]&gt;5,"Yes","No")</f>
        <v>Yes</v>
      </c>
      <c r="T4856" t="str">
        <f>TEXT(Table1[[#This Row],[Joining Date]],"mmmm")</f>
        <v>December</v>
      </c>
      <c r="U4856" t="str">
        <f>TEXT(Table1[[#This Row],[Joining Date]],"yyyy")</f>
        <v>2019</v>
      </c>
      <c r="V4856" s="5">
        <f ca="1">TODAY()-Table1[[#This Row],[Joining Date]]</f>
        <v>2436</v>
      </c>
      <c r="W4856" t="str">
        <f>LEFT(Table1[[#This Row],[Employee Name]],FIND(" ",Table1[[#This Row],[Employee Name]])-1)</f>
        <v>Ajay</v>
      </c>
      <c r="X4856" t="str">
        <f>RIGHT(Table1[[#This Row],[Employee Name]],LEN(Table1[[#This Row],[Employee Name]])-FIND(" ",Table1[[#This Row],[Employee Name]]))</f>
        <v>Singh</v>
      </c>
      <c r="Y4856" t="str">
        <f>Table1[[#This Row],[Department]]&amp;"-"&amp;Table1[[#This Row],[Employee ID]]</f>
        <v>Support-E02529</v>
      </c>
      <c r="Z4856" t="str">
        <f>LEFT(Table1[[#This Row],[Department]],3)</f>
        <v>Sup</v>
      </c>
      <c r="AA4856" t="str">
        <f>_xlfn.XLOOKUP(Table1[[#This Row],[Manager ID]],MANAGERS!A:A,MANAGERS!B:B)</f>
        <v>Manager_6</v>
      </c>
      <c r="AB4856" t="str" cm="1">
        <f t="array" ref="AB4856">_xlfn.XLOOKUP(Table1[[#This Row],[Manager ID]],Table2[[#All],[Manager ID]],Table2[[#All],[Department Head]])</f>
        <v>HR</v>
      </c>
      <c r="AC4856" s="2">
        <f>_xlfn.XLOOKUP(Table1[[#This Row],[City]],L:L,O:O)</f>
        <v>0.23486488519629886</v>
      </c>
      <c r="AD4856" t="str" cm="1">
        <f t="array" ref="AD4856">_xlfn.IFS(Table1[[#This Row],[Performance Score]]&gt;=90,"Excellent",Table1[[#This Row],[Performance Score]]&gt;=75,"Good",Table1[[#This Row],[Performance Score]]&gt;=60,"Average",Table1[[#This Row],[Performance Score]]&lt;=60,"Need Improvement")</f>
        <v>Good</v>
      </c>
      <c r="AE4856" t="str">
        <f>IF(AND(Table1[[#This Row],[Attendance %]]&gt;=80,(Table1[[#This Row],[Performance Score]]&gt;=80)),"Eligible","Not Eligible")</f>
        <v>Not Eligible</v>
      </c>
      <c r="AF4856" t="str">
        <f>IF(Table1[[#This Row],[Performance Score]]&gt;=80,"High Performer","Low Performer")</f>
        <v>Low Performer</v>
      </c>
      <c r="AG4856" t="str" cm="1">
        <f t="array" aca="1" ref="AG4856" ca="1">_xlfn.IFS(Table1[[#This Row],[Experience]]&lt;=3,"Junior",Table1[[#This Row],[Experience]]&lt;=7,"Mid Level",Table1[[#This Row],[Experience]]&gt;=7,"Senior")</f>
        <v>Mid Level</v>
      </c>
      <c r="AH4856" t="str">
        <f>IF(Table1[[#This Row],[Attendance %]]&gt;75,"OK","Below 75")</f>
        <v>OK</v>
      </c>
      <c r="AI4856" t="b">
        <f>ISBLANK(Table1[[#This Row],[Employee ID]])</f>
        <v>0</v>
      </c>
      <c r="AJ4856" t="b">
        <f>ISNUMBER(Table1[[#This Row],[Total Salary  ]])</f>
        <v>1</v>
      </c>
      <c r="AK4856" t="str">
        <f>IFERROR(_xlfn.XLOOKUP(Table1[[#This Row],[Manager ID]],MANAGERS!A:A,MANAGERS!B:B),"Not Found")</f>
        <v>Manager_6</v>
      </c>
    </row>
    <row r="4857" spans="1:37" x14ac:dyDescent="0.2">
      <c r="A4857" t="s">
        <v>4194</v>
      </c>
      <c r="B4857" t="s">
        <v>20</v>
      </c>
      <c r="C4857" t="s">
        <v>21</v>
      </c>
      <c r="D4857" t="s">
        <v>33</v>
      </c>
      <c r="E4857" t="s">
        <v>30</v>
      </c>
      <c r="F4857" s="1">
        <v>42859</v>
      </c>
      <c r="G4857" s="1">
        <v>39718</v>
      </c>
      <c r="H4857">
        <v>28035</v>
      </c>
      <c r="I4857">
        <v>14270</v>
      </c>
      <c r="J4857">
        <v>60</v>
      </c>
      <c r="K4857">
        <v>63</v>
      </c>
      <c r="L4857" t="s">
        <v>34</v>
      </c>
      <c r="M4857">
        <v>107</v>
      </c>
      <c r="N4857">
        <f>Table1[[#This Row],[Basic Salary]]+Table1[[#This Row],[Bonus]]</f>
        <v>42305</v>
      </c>
      <c r="O4857" s="2">
        <f>Table1[[#This Row],[Bonus]]/Table1[[#This Row],[Basic Salary]]</f>
        <v>0.50900659889423938</v>
      </c>
      <c r="P4857">
        <f ca="1">DATEDIF(Table1[[#This Row],[Date of Birth]],TODAY(),"Y")</f>
        <v>17</v>
      </c>
      <c r="Q4857">
        <f ca="1">DATEDIF(Table1[[#This Row],[Joining Date]],TODAY(),"Y")</f>
        <v>9</v>
      </c>
      <c r="R4857" t="str">
        <f ca="1">IF(YEAR(Table1[[#This Row],[Joining Date]])=YEAR(TODAY()),"Yes","No")</f>
        <v>No</v>
      </c>
      <c r="S4857" t="str">
        <f ca="1">IF(Table1[[#This Row],[Experience]]&gt;5,"Yes","No")</f>
        <v>Yes</v>
      </c>
      <c r="T4857" t="str">
        <f>TEXT(Table1[[#This Row],[Joining Date]],"mmmm")</f>
        <v>May</v>
      </c>
      <c r="U4857" t="str">
        <f>TEXT(Table1[[#This Row],[Joining Date]],"yyyy")</f>
        <v>2017</v>
      </c>
      <c r="V4857" s="5">
        <f ca="1">TODAY()-Table1[[#This Row],[Joining Date]]</f>
        <v>3380</v>
      </c>
      <c r="W4857" t="str">
        <f>LEFT(Table1[[#This Row],[Employee Name]],FIND(" ",Table1[[#This Row],[Employee Name]])-1)</f>
        <v>Rahul</v>
      </c>
      <c r="X4857" t="str">
        <f>RIGHT(Table1[[#This Row],[Employee Name]],LEN(Table1[[#This Row],[Employee Name]])-FIND(" ",Table1[[#This Row],[Employee Name]]))</f>
        <v>Verma</v>
      </c>
      <c r="Y4857" t="str">
        <f>Table1[[#This Row],[Department]]&amp;"-"&amp;Table1[[#This Row],[Employee ID]]</f>
        <v>Marketing-E04138</v>
      </c>
      <c r="Z4857" t="str">
        <f>LEFT(Table1[[#This Row],[Department]],3)</f>
        <v>Mar</v>
      </c>
      <c r="AA4857" t="str">
        <f>_xlfn.XLOOKUP(Table1[[#This Row],[Manager ID]],MANAGERS!A:A,MANAGERS!B:B)</f>
        <v>Manager_7</v>
      </c>
      <c r="AB4857" t="str" cm="1">
        <f t="array" ref="AB4857">_xlfn.XLOOKUP(Table1[[#This Row],[Manager ID]],Table2[[#All],[Manager ID]],Table2[[#All],[Department Head]])</f>
        <v>Operations</v>
      </c>
      <c r="AC4857" s="2">
        <f>_xlfn.XLOOKUP(Table1[[#This Row],[City]],L:L,O:O)</f>
        <v>0.24030340748661314</v>
      </c>
      <c r="AD4857" t="str" cm="1">
        <f t="array" ref="AD4857">_xlfn.IFS(Table1[[#This Row],[Performance Score]]&gt;=90,"Excellent",Table1[[#This Row],[Performance Score]]&gt;=75,"Good",Table1[[#This Row],[Performance Score]]&gt;=60,"Average",Table1[[#This Row],[Performance Score]]&lt;=60,"Need Improvement")</f>
        <v>Average</v>
      </c>
      <c r="AE4857" t="str">
        <f>IF(AND(Table1[[#This Row],[Attendance %]]&gt;=80,(Table1[[#This Row],[Performance Score]]&gt;=80)),"Eligible","Not Eligible")</f>
        <v>Not Eligible</v>
      </c>
      <c r="AF4857" t="str">
        <f>IF(Table1[[#This Row],[Performance Score]]&gt;=80,"High Performer","Low Performer")</f>
        <v>Low Performer</v>
      </c>
      <c r="AG4857" t="str" cm="1">
        <f t="array" aca="1" ref="AG4857" ca="1">_xlfn.IFS(Table1[[#This Row],[Experience]]&lt;=3,"Junior",Table1[[#This Row],[Experience]]&lt;=7,"Mid Level",Table1[[#This Row],[Experience]]&gt;=7,"Senior")</f>
        <v>Senior</v>
      </c>
      <c r="AH4857" t="str">
        <f>IF(Table1[[#This Row],[Attendance %]]&gt;75,"OK","Below 75")</f>
        <v>Below 75</v>
      </c>
      <c r="AI4857" t="b">
        <f>ISBLANK(Table1[[#This Row],[Employee ID]])</f>
        <v>0</v>
      </c>
      <c r="AJ4857" t="b">
        <f>ISNUMBER(Table1[[#This Row],[Total Salary  ]])</f>
        <v>1</v>
      </c>
      <c r="AK4857" t="str">
        <f>IFERROR(_xlfn.XLOOKUP(Table1[[#This Row],[Manager ID]],MANAGERS!A:A,MANAGERS!B:B),"Not Found")</f>
        <v>Manager_7</v>
      </c>
    </row>
    <row r="4858" spans="1:37" x14ac:dyDescent="0.2">
      <c r="A4858" t="s">
        <v>185</v>
      </c>
      <c r="B4858" t="s">
        <v>69</v>
      </c>
      <c r="C4858" t="s">
        <v>15</v>
      </c>
      <c r="D4858" t="s">
        <v>40</v>
      </c>
      <c r="E4858" t="s">
        <v>17</v>
      </c>
      <c r="F4858" s="1">
        <v>45731</v>
      </c>
      <c r="G4858" s="1">
        <v>36488</v>
      </c>
      <c r="H4858">
        <v>34632</v>
      </c>
      <c r="I4858">
        <v>7647</v>
      </c>
      <c r="J4858">
        <v>80</v>
      </c>
      <c r="K4858">
        <v>78</v>
      </c>
      <c r="L4858" t="s">
        <v>37</v>
      </c>
      <c r="M4858">
        <v>103</v>
      </c>
      <c r="N4858">
        <f>Table1[[#This Row],[Basic Salary]]+Table1[[#This Row],[Bonus]]</f>
        <v>42279</v>
      </c>
      <c r="O4858" s="2">
        <f>Table1[[#This Row],[Bonus]]/Table1[[#This Row],[Basic Salary]]</f>
        <v>0.22080734580734582</v>
      </c>
      <c r="P4858">
        <f ca="1">DATEDIF(Table1[[#This Row],[Date of Birth]],TODAY(),"Y")</f>
        <v>26</v>
      </c>
      <c r="Q4858">
        <f ca="1">DATEDIF(Table1[[#This Row],[Joining Date]],TODAY(),"Y")</f>
        <v>1</v>
      </c>
      <c r="R4858" t="str">
        <f ca="1">IF(YEAR(Table1[[#This Row],[Joining Date]])=YEAR(TODAY()),"Yes","No")</f>
        <v>No</v>
      </c>
      <c r="S4858" t="str">
        <f ca="1">IF(Table1[[#This Row],[Experience]]&gt;5,"Yes","No")</f>
        <v>No</v>
      </c>
      <c r="T4858" t="str">
        <f>TEXT(Table1[[#This Row],[Joining Date]],"mmmm")</f>
        <v>March</v>
      </c>
      <c r="U4858" t="str">
        <f>TEXT(Table1[[#This Row],[Joining Date]],"yyyy")</f>
        <v>2025</v>
      </c>
      <c r="V4858" s="5">
        <f ca="1">TODAY()-Table1[[#This Row],[Joining Date]]</f>
        <v>508</v>
      </c>
      <c r="W4858" t="str">
        <f>LEFT(Table1[[#This Row],[Employee Name]],FIND(" ",Table1[[#This Row],[Employee Name]])-1)</f>
        <v>Neha</v>
      </c>
      <c r="X4858" t="str">
        <f>RIGHT(Table1[[#This Row],[Employee Name]],LEN(Table1[[#This Row],[Employee Name]])-FIND(" ",Table1[[#This Row],[Employee Name]]))</f>
        <v>Kulkarni</v>
      </c>
      <c r="Y4858" t="str">
        <f>Table1[[#This Row],[Department]]&amp;"-"&amp;Table1[[#This Row],[Employee ID]]</f>
        <v>IT-E00129</v>
      </c>
      <c r="Z4858" t="str">
        <f>LEFT(Table1[[#This Row],[Department]],3)</f>
        <v>IT</v>
      </c>
      <c r="AA4858" t="str">
        <f>_xlfn.XLOOKUP(Table1[[#This Row],[Manager ID]],MANAGERS!A:A,MANAGERS!B:B)</f>
        <v>Manager_3</v>
      </c>
      <c r="AB4858" t="str" cm="1">
        <f t="array" ref="AB4858">_xlfn.XLOOKUP(Table1[[#This Row],[Manager ID]],Table2[[#All],[Manager ID]],Table2[[#All],[Department Head]])</f>
        <v>IT</v>
      </c>
      <c r="AC4858" s="2">
        <f>_xlfn.XLOOKUP(Table1[[#This Row],[City]],L:L,O:O)</f>
        <v>0.24036902712549932</v>
      </c>
      <c r="AD4858" t="str" cm="1">
        <f t="array" ref="AD4858">_xlfn.IFS(Table1[[#This Row],[Performance Score]]&gt;=90,"Excellent",Table1[[#This Row],[Performance Score]]&gt;=75,"Good",Table1[[#This Row],[Performance Score]]&gt;=60,"Average",Table1[[#This Row],[Performance Score]]&lt;=60,"Need Improvement")</f>
        <v>Good</v>
      </c>
      <c r="AE4858" t="str">
        <f>IF(AND(Table1[[#This Row],[Attendance %]]&gt;=80,(Table1[[#This Row],[Performance Score]]&gt;=80)),"Eligible","Not Eligible")</f>
        <v>Not Eligible</v>
      </c>
      <c r="AF4858" t="str">
        <f>IF(Table1[[#This Row],[Performance Score]]&gt;=80,"High Performer","Low Performer")</f>
        <v>Low Performer</v>
      </c>
      <c r="AG4858" t="str" cm="1">
        <f t="array" aca="1" ref="AG4858" ca="1">_xlfn.IFS(Table1[[#This Row],[Experience]]&lt;=3,"Junior",Table1[[#This Row],[Experience]]&lt;=7,"Mid Level",Table1[[#This Row],[Experience]]&gt;=7,"Senior")</f>
        <v>Junior</v>
      </c>
      <c r="AH4858" t="str">
        <f>IF(Table1[[#This Row],[Attendance %]]&gt;75,"OK","Below 75")</f>
        <v>OK</v>
      </c>
      <c r="AI4858" t="b">
        <f>ISBLANK(Table1[[#This Row],[Employee ID]])</f>
        <v>0</v>
      </c>
      <c r="AJ4858" t="b">
        <f>ISNUMBER(Table1[[#This Row],[Total Salary  ]])</f>
        <v>1</v>
      </c>
      <c r="AK4858" t="str">
        <f>IFERROR(_xlfn.XLOOKUP(Table1[[#This Row],[Manager ID]],MANAGERS!A:A,MANAGERS!B:B),"Not Found")</f>
        <v>Manager_3</v>
      </c>
    </row>
    <row r="4859" spans="1:37" x14ac:dyDescent="0.2">
      <c r="A4859" t="s">
        <v>3934</v>
      </c>
      <c r="B4859" t="s">
        <v>77</v>
      </c>
      <c r="C4859" t="s">
        <v>21</v>
      </c>
      <c r="D4859" t="s">
        <v>25</v>
      </c>
      <c r="E4859" t="s">
        <v>51</v>
      </c>
      <c r="F4859" s="1">
        <v>45793</v>
      </c>
      <c r="G4859" s="1">
        <v>40618</v>
      </c>
      <c r="H4859">
        <v>35025</v>
      </c>
      <c r="I4859">
        <v>7251</v>
      </c>
      <c r="J4859">
        <v>81</v>
      </c>
      <c r="K4859">
        <v>71</v>
      </c>
      <c r="L4859" t="s">
        <v>31</v>
      </c>
      <c r="M4859">
        <v>102</v>
      </c>
      <c r="N4859">
        <f>Table1[[#This Row],[Basic Salary]]+Table1[[#This Row],[Bonus]]</f>
        <v>42276</v>
      </c>
      <c r="O4859" s="2">
        <f>Table1[[#This Row],[Bonus]]/Table1[[#This Row],[Basic Salary]]</f>
        <v>0.20702355460385438</v>
      </c>
      <c r="P4859">
        <f ca="1">DATEDIF(Table1[[#This Row],[Date of Birth]],TODAY(),"Y")</f>
        <v>15</v>
      </c>
      <c r="Q4859">
        <f ca="1">DATEDIF(Table1[[#This Row],[Joining Date]],TODAY(),"Y")</f>
        <v>1</v>
      </c>
      <c r="R4859" t="str">
        <f ca="1">IF(YEAR(Table1[[#This Row],[Joining Date]])=YEAR(TODAY()),"Yes","No")</f>
        <v>No</v>
      </c>
      <c r="S4859" t="str">
        <f ca="1">IF(Table1[[#This Row],[Experience]]&gt;5,"Yes","No")</f>
        <v>No</v>
      </c>
      <c r="T4859" t="str">
        <f>TEXT(Table1[[#This Row],[Joining Date]],"mmmm")</f>
        <v>May</v>
      </c>
      <c r="U4859" t="str">
        <f>TEXT(Table1[[#This Row],[Joining Date]],"yyyy")</f>
        <v>2025</v>
      </c>
      <c r="V4859" s="5">
        <f ca="1">TODAY()-Table1[[#This Row],[Joining Date]]</f>
        <v>446</v>
      </c>
      <c r="W4859" t="str">
        <f>LEFT(Table1[[#This Row],[Employee Name]],FIND(" ",Table1[[#This Row],[Employee Name]])-1)</f>
        <v>Rohan</v>
      </c>
      <c r="X4859" t="str">
        <f>RIGHT(Table1[[#This Row],[Employee Name]],LEN(Table1[[#This Row],[Employee Name]])-FIND(" ",Table1[[#This Row],[Employee Name]]))</f>
        <v>Gupta</v>
      </c>
      <c r="Y4859" t="str">
        <f>Table1[[#This Row],[Department]]&amp;"-"&amp;Table1[[#This Row],[Employee ID]]</f>
        <v>Finance-E03878</v>
      </c>
      <c r="Z4859" t="str">
        <f>LEFT(Table1[[#This Row],[Department]],3)</f>
        <v>Fin</v>
      </c>
      <c r="AA4859" t="str">
        <f>_xlfn.XLOOKUP(Table1[[#This Row],[Manager ID]],MANAGERS!A:A,MANAGERS!B:B)</f>
        <v>Manager_2</v>
      </c>
      <c r="AB4859" t="str" cm="1">
        <f t="array" ref="AB4859">_xlfn.XLOOKUP(Table1[[#This Row],[Manager ID]],Table2[[#All],[Manager ID]],Table2[[#All],[Department Head]])</f>
        <v>Sales</v>
      </c>
      <c r="AC4859" s="2">
        <f>_xlfn.XLOOKUP(Table1[[#This Row],[City]],L:L,O:O)</f>
        <v>0.241864189087755</v>
      </c>
      <c r="AD4859" t="str" cm="1">
        <f t="array" ref="AD4859">_xlfn.IFS(Table1[[#This Row],[Performance Score]]&gt;=90,"Excellent",Table1[[#This Row],[Performance Score]]&gt;=75,"Good",Table1[[#This Row],[Performance Score]]&gt;=60,"Average",Table1[[#This Row],[Performance Score]]&lt;=60,"Need Improvement")</f>
        <v>Average</v>
      </c>
      <c r="AE4859" t="str">
        <f>IF(AND(Table1[[#This Row],[Attendance %]]&gt;=80,(Table1[[#This Row],[Performance Score]]&gt;=80)),"Eligible","Not Eligible")</f>
        <v>Not Eligible</v>
      </c>
      <c r="AF4859" t="str">
        <f>IF(Table1[[#This Row],[Performance Score]]&gt;=80,"High Performer","Low Performer")</f>
        <v>Low Performer</v>
      </c>
      <c r="AG4859" t="str" cm="1">
        <f t="array" aca="1" ref="AG4859" ca="1">_xlfn.IFS(Table1[[#This Row],[Experience]]&lt;=3,"Junior",Table1[[#This Row],[Experience]]&lt;=7,"Mid Level",Table1[[#This Row],[Experience]]&gt;=7,"Senior")</f>
        <v>Junior</v>
      </c>
      <c r="AH4859" t="str">
        <f>IF(Table1[[#This Row],[Attendance %]]&gt;75,"OK","Below 75")</f>
        <v>OK</v>
      </c>
      <c r="AI4859" t="b">
        <f>ISBLANK(Table1[[#This Row],[Employee ID]])</f>
        <v>0</v>
      </c>
      <c r="AJ4859" t="b">
        <f>ISNUMBER(Table1[[#This Row],[Total Salary  ]])</f>
        <v>1</v>
      </c>
      <c r="AK4859" t="str">
        <f>IFERROR(_xlfn.XLOOKUP(Table1[[#This Row],[Manager ID]],MANAGERS!A:A,MANAGERS!B:B),"Not Found")</f>
        <v>Manager_2</v>
      </c>
    </row>
    <row r="4860" spans="1:37" x14ac:dyDescent="0.2">
      <c r="A4860" t="s">
        <v>4509</v>
      </c>
      <c r="B4860" t="s">
        <v>14</v>
      </c>
      <c r="C4860" t="s">
        <v>21</v>
      </c>
      <c r="D4860" t="s">
        <v>46</v>
      </c>
      <c r="E4860" t="s">
        <v>51</v>
      </c>
      <c r="F4860" s="1">
        <v>42558</v>
      </c>
      <c r="G4860" s="1">
        <v>40759</v>
      </c>
      <c r="H4860">
        <v>33472</v>
      </c>
      <c r="I4860">
        <v>8760</v>
      </c>
      <c r="J4860">
        <v>95</v>
      </c>
      <c r="K4860">
        <v>61</v>
      </c>
      <c r="L4860" t="s">
        <v>18</v>
      </c>
      <c r="M4860">
        <v>115</v>
      </c>
      <c r="N4860">
        <f>Table1[[#This Row],[Basic Salary]]+Table1[[#This Row],[Bonus]]</f>
        <v>42232</v>
      </c>
      <c r="O4860" s="2">
        <f>Table1[[#This Row],[Bonus]]/Table1[[#This Row],[Basic Salary]]</f>
        <v>0.2617112810707457</v>
      </c>
      <c r="P4860">
        <f ca="1">DATEDIF(Table1[[#This Row],[Date of Birth]],TODAY(),"Y")</f>
        <v>15</v>
      </c>
      <c r="Q4860">
        <f ca="1">DATEDIF(Table1[[#This Row],[Joining Date]],TODAY(),"Y")</f>
        <v>10</v>
      </c>
      <c r="R4860" t="str">
        <f ca="1">IF(YEAR(Table1[[#This Row],[Joining Date]])=YEAR(TODAY()),"Yes","No")</f>
        <v>No</v>
      </c>
      <c r="S4860" t="str">
        <f ca="1">IF(Table1[[#This Row],[Experience]]&gt;5,"Yes","No")</f>
        <v>Yes</v>
      </c>
      <c r="T4860" t="str">
        <f>TEXT(Table1[[#This Row],[Joining Date]],"mmmm")</f>
        <v>July</v>
      </c>
      <c r="U4860" t="str">
        <f>TEXT(Table1[[#This Row],[Joining Date]],"yyyy")</f>
        <v>2016</v>
      </c>
      <c r="V4860" s="5">
        <f ca="1">TODAY()-Table1[[#This Row],[Joining Date]]</f>
        <v>3681</v>
      </c>
      <c r="W4860" t="str">
        <f>LEFT(Table1[[#This Row],[Employee Name]],FIND(" ",Table1[[#This Row],[Employee Name]])-1)</f>
        <v>Nisha</v>
      </c>
      <c r="X4860" t="str">
        <f>RIGHT(Table1[[#This Row],[Employee Name]],LEN(Table1[[#This Row],[Employee Name]])-FIND(" ",Table1[[#This Row],[Employee Name]]))</f>
        <v>Kapoor</v>
      </c>
      <c r="Y4860" t="str">
        <f>Table1[[#This Row],[Department]]&amp;"-"&amp;Table1[[#This Row],[Employee ID]]</f>
        <v>Support-E04453</v>
      </c>
      <c r="Z4860" t="str">
        <f>LEFT(Table1[[#This Row],[Department]],3)</f>
        <v>Sup</v>
      </c>
      <c r="AA4860" t="str">
        <f>_xlfn.XLOOKUP(Table1[[#This Row],[Manager ID]],MANAGERS!A:A,MANAGERS!B:B)</f>
        <v>Manager_15</v>
      </c>
      <c r="AB4860" t="str" cm="1">
        <f t="array" ref="AB4860">_xlfn.XLOOKUP(Table1[[#This Row],[Manager ID]],Table2[[#All],[Manager ID]],Table2[[#All],[Department Head]])</f>
        <v>Support</v>
      </c>
      <c r="AC4860" s="2">
        <f>_xlfn.XLOOKUP(Table1[[#This Row],[City]],L:L,O:O)</f>
        <v>0.21356479274849693</v>
      </c>
      <c r="AD4860" t="str" cm="1">
        <f t="array" ref="AD4860">_xlfn.IFS(Table1[[#This Row],[Performance Score]]&gt;=90,"Excellent",Table1[[#This Row],[Performance Score]]&gt;=75,"Good",Table1[[#This Row],[Performance Score]]&gt;=60,"Average",Table1[[#This Row],[Performance Score]]&lt;=60,"Need Improvement")</f>
        <v>Average</v>
      </c>
      <c r="AE4860" t="str">
        <f>IF(AND(Table1[[#This Row],[Attendance %]]&gt;=80,(Table1[[#This Row],[Performance Score]]&gt;=80)),"Eligible","Not Eligible")</f>
        <v>Not Eligible</v>
      </c>
      <c r="AF4860" t="str">
        <f>IF(Table1[[#This Row],[Performance Score]]&gt;=80,"High Performer","Low Performer")</f>
        <v>Low Performer</v>
      </c>
      <c r="AG4860" t="str" cm="1">
        <f t="array" aca="1" ref="AG4860" ca="1">_xlfn.IFS(Table1[[#This Row],[Experience]]&lt;=3,"Junior",Table1[[#This Row],[Experience]]&lt;=7,"Mid Level",Table1[[#This Row],[Experience]]&gt;=7,"Senior")</f>
        <v>Senior</v>
      </c>
      <c r="AH4860" t="str">
        <f>IF(Table1[[#This Row],[Attendance %]]&gt;75,"OK","Below 75")</f>
        <v>OK</v>
      </c>
      <c r="AI4860" t="b">
        <f>ISBLANK(Table1[[#This Row],[Employee ID]])</f>
        <v>0</v>
      </c>
      <c r="AJ4860" t="b">
        <f>ISNUMBER(Table1[[#This Row],[Total Salary  ]])</f>
        <v>1</v>
      </c>
      <c r="AK4860" t="str">
        <f>IFERROR(_xlfn.XLOOKUP(Table1[[#This Row],[Manager ID]],MANAGERS!A:A,MANAGERS!B:B),"Not Found")</f>
        <v>Manager_15</v>
      </c>
    </row>
    <row r="4861" spans="1:37" x14ac:dyDescent="0.2">
      <c r="A4861" t="s">
        <v>3836</v>
      </c>
      <c r="B4861" t="s">
        <v>36</v>
      </c>
      <c r="C4861" t="s">
        <v>15</v>
      </c>
      <c r="D4861" t="s">
        <v>81</v>
      </c>
      <c r="E4861" t="s">
        <v>30</v>
      </c>
      <c r="F4861" s="1">
        <v>44087</v>
      </c>
      <c r="G4861" s="1">
        <v>37589</v>
      </c>
      <c r="H4861">
        <v>35197</v>
      </c>
      <c r="I4861">
        <v>7031</v>
      </c>
      <c r="J4861">
        <v>92</v>
      </c>
      <c r="K4861">
        <v>88</v>
      </c>
      <c r="L4861" t="s">
        <v>18</v>
      </c>
      <c r="M4861">
        <v>105</v>
      </c>
      <c r="N4861">
        <f>Table1[[#This Row],[Basic Salary]]+Table1[[#This Row],[Bonus]]</f>
        <v>42228</v>
      </c>
      <c r="O4861" s="2">
        <f>Table1[[#This Row],[Bonus]]/Table1[[#This Row],[Basic Salary]]</f>
        <v>0.19976134329630366</v>
      </c>
      <c r="P4861">
        <f ca="1">DATEDIF(Table1[[#This Row],[Date of Birth]],TODAY(),"Y")</f>
        <v>23</v>
      </c>
      <c r="Q4861">
        <f ca="1">DATEDIF(Table1[[#This Row],[Joining Date]],TODAY(),"Y")</f>
        <v>5</v>
      </c>
      <c r="R4861" t="str">
        <f ca="1">IF(YEAR(Table1[[#This Row],[Joining Date]])=YEAR(TODAY()),"Yes","No")</f>
        <v>No</v>
      </c>
      <c r="S4861" t="str">
        <f ca="1">IF(Table1[[#This Row],[Experience]]&gt;5,"Yes","No")</f>
        <v>No</v>
      </c>
      <c r="T4861" t="str">
        <f>TEXT(Table1[[#This Row],[Joining Date]],"mmmm")</f>
        <v>September</v>
      </c>
      <c r="U4861" t="str">
        <f>TEXT(Table1[[#This Row],[Joining Date]],"yyyy")</f>
        <v>2020</v>
      </c>
      <c r="V4861" s="5">
        <f ca="1">TODAY()-Table1[[#This Row],[Joining Date]]</f>
        <v>2152</v>
      </c>
      <c r="W4861" t="str">
        <f>LEFT(Table1[[#This Row],[Employee Name]],FIND(" ",Table1[[#This Row],[Employee Name]])-1)</f>
        <v>Meera</v>
      </c>
      <c r="X4861" t="str">
        <f>RIGHT(Table1[[#This Row],[Employee Name]],LEN(Table1[[#This Row],[Employee Name]])-FIND(" ",Table1[[#This Row],[Employee Name]]))</f>
        <v>Joshi</v>
      </c>
      <c r="Y4861" t="str">
        <f>Table1[[#This Row],[Department]]&amp;"-"&amp;Table1[[#This Row],[Employee ID]]</f>
        <v>Sales-E03780</v>
      </c>
      <c r="Z4861" t="str">
        <f>LEFT(Table1[[#This Row],[Department]],3)</f>
        <v>Sal</v>
      </c>
      <c r="AA4861" t="str">
        <f>_xlfn.XLOOKUP(Table1[[#This Row],[Manager ID]],MANAGERS!A:A,MANAGERS!B:B)</f>
        <v>Manager_5</v>
      </c>
      <c r="AB4861" t="str" cm="1">
        <f t="array" ref="AB4861">_xlfn.XLOOKUP(Table1[[#This Row],[Manager ID]],Table2[[#All],[Manager ID]],Table2[[#All],[Department Head]])</f>
        <v>Sales</v>
      </c>
      <c r="AC4861" s="2">
        <f>_xlfn.XLOOKUP(Table1[[#This Row],[City]],L:L,O:O)</f>
        <v>0.21356479274849693</v>
      </c>
      <c r="AD4861" t="str" cm="1">
        <f t="array" ref="AD4861">_xlfn.IFS(Table1[[#This Row],[Performance Score]]&gt;=90,"Excellent",Table1[[#This Row],[Performance Score]]&gt;=75,"Good",Table1[[#This Row],[Performance Score]]&gt;=60,"Average",Table1[[#This Row],[Performance Score]]&lt;=60,"Need Improvement")</f>
        <v>Good</v>
      </c>
      <c r="AE4861" t="str">
        <f>IF(AND(Table1[[#This Row],[Attendance %]]&gt;=80,(Table1[[#This Row],[Performance Score]]&gt;=80)),"Eligible","Not Eligible")</f>
        <v>Eligible</v>
      </c>
      <c r="AF4861" t="str">
        <f>IF(Table1[[#This Row],[Performance Score]]&gt;=80,"High Performer","Low Performer")</f>
        <v>High Performer</v>
      </c>
      <c r="AG4861" t="str" cm="1">
        <f t="array" aca="1" ref="AG4861" ca="1">_xlfn.IFS(Table1[[#This Row],[Experience]]&lt;=3,"Junior",Table1[[#This Row],[Experience]]&lt;=7,"Mid Level",Table1[[#This Row],[Experience]]&gt;=7,"Senior")</f>
        <v>Mid Level</v>
      </c>
      <c r="AH4861" t="str">
        <f>IF(Table1[[#This Row],[Attendance %]]&gt;75,"OK","Below 75")</f>
        <v>OK</v>
      </c>
      <c r="AI4861" t="b">
        <f>ISBLANK(Table1[[#This Row],[Employee ID]])</f>
        <v>0</v>
      </c>
      <c r="AJ4861" t="b">
        <f>ISNUMBER(Table1[[#This Row],[Total Salary  ]])</f>
        <v>1</v>
      </c>
      <c r="AK4861" t="str">
        <f>IFERROR(_xlfn.XLOOKUP(Table1[[#This Row],[Manager ID]],MANAGERS!A:A,MANAGERS!B:B),"Not Found")</f>
        <v>Manager_5</v>
      </c>
    </row>
    <row r="4862" spans="1:37" x14ac:dyDescent="0.2">
      <c r="A4862" t="s">
        <v>3980</v>
      </c>
      <c r="B4862" t="s">
        <v>69</v>
      </c>
      <c r="C4862" t="s">
        <v>21</v>
      </c>
      <c r="D4862" t="s">
        <v>25</v>
      </c>
      <c r="E4862" t="s">
        <v>22</v>
      </c>
      <c r="F4862" s="1">
        <v>42978</v>
      </c>
      <c r="G4862" s="1">
        <v>38180</v>
      </c>
      <c r="H4862">
        <v>26505</v>
      </c>
      <c r="I4862">
        <v>15661</v>
      </c>
      <c r="J4862">
        <v>97</v>
      </c>
      <c r="K4862">
        <v>62</v>
      </c>
      <c r="L4862" t="s">
        <v>53</v>
      </c>
      <c r="M4862">
        <v>120</v>
      </c>
      <c r="N4862">
        <f>Table1[[#This Row],[Basic Salary]]+Table1[[#This Row],[Bonus]]</f>
        <v>42166</v>
      </c>
      <c r="O4862" s="2">
        <f>Table1[[#This Row],[Bonus]]/Table1[[#This Row],[Basic Salary]]</f>
        <v>0.59086964723637048</v>
      </c>
      <c r="P4862">
        <f ca="1">DATEDIF(Table1[[#This Row],[Date of Birth]],TODAY(),"Y")</f>
        <v>22</v>
      </c>
      <c r="Q4862">
        <f ca="1">DATEDIF(Table1[[#This Row],[Joining Date]],TODAY(),"Y")</f>
        <v>8</v>
      </c>
      <c r="R4862" t="str">
        <f ca="1">IF(YEAR(Table1[[#This Row],[Joining Date]])=YEAR(TODAY()),"Yes","No")</f>
        <v>No</v>
      </c>
      <c r="S4862" t="str">
        <f ca="1">IF(Table1[[#This Row],[Experience]]&gt;5,"Yes","No")</f>
        <v>Yes</v>
      </c>
      <c r="T4862" t="str">
        <f>TEXT(Table1[[#This Row],[Joining Date]],"mmmm")</f>
        <v>August</v>
      </c>
      <c r="U4862" t="str">
        <f>TEXT(Table1[[#This Row],[Joining Date]],"yyyy")</f>
        <v>2017</v>
      </c>
      <c r="V4862" s="5">
        <f ca="1">TODAY()-Table1[[#This Row],[Joining Date]]</f>
        <v>3261</v>
      </c>
      <c r="W4862" t="str">
        <f>LEFT(Table1[[#This Row],[Employee Name]],FIND(" ",Table1[[#This Row],[Employee Name]])-1)</f>
        <v>Neha</v>
      </c>
      <c r="X4862" t="str">
        <f>RIGHT(Table1[[#This Row],[Employee Name]],LEN(Table1[[#This Row],[Employee Name]])-FIND(" ",Table1[[#This Row],[Employee Name]]))</f>
        <v>Kulkarni</v>
      </c>
      <c r="Y4862" t="str">
        <f>Table1[[#This Row],[Department]]&amp;"-"&amp;Table1[[#This Row],[Employee ID]]</f>
        <v>Finance-E03924</v>
      </c>
      <c r="Z4862" t="str">
        <f>LEFT(Table1[[#This Row],[Department]],3)</f>
        <v>Fin</v>
      </c>
      <c r="AA4862" t="str">
        <f>_xlfn.XLOOKUP(Table1[[#This Row],[Manager ID]],MANAGERS!A:A,MANAGERS!B:B)</f>
        <v>Manager_20</v>
      </c>
      <c r="AB4862" t="str" cm="1">
        <f t="array" ref="AB4862">_xlfn.XLOOKUP(Table1[[#This Row],[Manager ID]],Table2[[#All],[Manager ID]],Table2[[#All],[Department Head]])</f>
        <v>Operations</v>
      </c>
      <c r="AC4862" s="2">
        <f>_xlfn.XLOOKUP(Table1[[#This Row],[City]],L:L,O:O)</f>
        <v>0.23685887225230964</v>
      </c>
      <c r="AD4862" t="str" cm="1">
        <f t="array" ref="AD4862">_xlfn.IFS(Table1[[#This Row],[Performance Score]]&gt;=90,"Excellent",Table1[[#This Row],[Performance Score]]&gt;=75,"Good",Table1[[#This Row],[Performance Score]]&gt;=60,"Average",Table1[[#This Row],[Performance Score]]&lt;=60,"Need Improvement")</f>
        <v>Average</v>
      </c>
      <c r="AE4862" t="str">
        <f>IF(AND(Table1[[#This Row],[Attendance %]]&gt;=80,(Table1[[#This Row],[Performance Score]]&gt;=80)),"Eligible","Not Eligible")</f>
        <v>Not Eligible</v>
      </c>
      <c r="AF4862" t="str">
        <f>IF(Table1[[#This Row],[Performance Score]]&gt;=80,"High Performer","Low Performer")</f>
        <v>Low Performer</v>
      </c>
      <c r="AG4862" t="str" cm="1">
        <f t="array" aca="1" ref="AG4862" ca="1">_xlfn.IFS(Table1[[#This Row],[Experience]]&lt;=3,"Junior",Table1[[#This Row],[Experience]]&lt;=7,"Mid Level",Table1[[#This Row],[Experience]]&gt;=7,"Senior")</f>
        <v>Senior</v>
      </c>
      <c r="AH4862" t="str">
        <f>IF(Table1[[#This Row],[Attendance %]]&gt;75,"OK","Below 75")</f>
        <v>OK</v>
      </c>
      <c r="AI4862" t="b">
        <f>ISBLANK(Table1[[#This Row],[Employee ID]])</f>
        <v>0</v>
      </c>
      <c r="AJ4862" t="b">
        <f>ISNUMBER(Table1[[#This Row],[Total Salary  ]])</f>
        <v>1</v>
      </c>
      <c r="AK4862" t="str">
        <f>IFERROR(_xlfn.XLOOKUP(Table1[[#This Row],[Manager ID]],MANAGERS!A:A,MANAGERS!B:B),"Not Found")</f>
        <v>Manager_20</v>
      </c>
    </row>
    <row r="4863" spans="1:37" x14ac:dyDescent="0.2">
      <c r="A4863" t="s">
        <v>1096</v>
      </c>
      <c r="B4863" t="s">
        <v>95</v>
      </c>
      <c r="C4863" t="s">
        <v>21</v>
      </c>
      <c r="D4863" t="s">
        <v>81</v>
      </c>
      <c r="E4863" t="s">
        <v>30</v>
      </c>
      <c r="F4863" s="1">
        <v>43454</v>
      </c>
      <c r="G4863" s="1">
        <v>30976</v>
      </c>
      <c r="H4863">
        <v>25675</v>
      </c>
      <c r="I4863">
        <v>16459</v>
      </c>
      <c r="J4863">
        <v>71</v>
      </c>
      <c r="K4863">
        <v>65</v>
      </c>
      <c r="L4863" t="s">
        <v>31</v>
      </c>
      <c r="M4863">
        <v>101</v>
      </c>
      <c r="N4863">
        <f>Table1[[#This Row],[Basic Salary]]+Table1[[#This Row],[Bonus]]</f>
        <v>42134</v>
      </c>
      <c r="O4863" s="2">
        <f>Table1[[#This Row],[Bonus]]/Table1[[#This Row],[Basic Salary]]</f>
        <v>0.64105160662122684</v>
      </c>
      <c r="P4863">
        <f ca="1">DATEDIF(Table1[[#This Row],[Date of Birth]],TODAY(),"Y")</f>
        <v>41</v>
      </c>
      <c r="Q4863">
        <f ca="1">DATEDIF(Table1[[#This Row],[Joining Date]],TODAY(),"Y")</f>
        <v>7</v>
      </c>
      <c r="R4863" t="str">
        <f ca="1">IF(YEAR(Table1[[#This Row],[Joining Date]])=YEAR(TODAY()),"Yes","No")</f>
        <v>No</v>
      </c>
      <c r="S4863" t="str">
        <f ca="1">IF(Table1[[#This Row],[Experience]]&gt;5,"Yes","No")</f>
        <v>Yes</v>
      </c>
      <c r="T4863" t="str">
        <f>TEXT(Table1[[#This Row],[Joining Date]],"mmmm")</f>
        <v>December</v>
      </c>
      <c r="U4863" t="str">
        <f>TEXT(Table1[[#This Row],[Joining Date]],"yyyy")</f>
        <v>2018</v>
      </c>
      <c r="V4863" s="5">
        <f ca="1">TODAY()-Table1[[#This Row],[Joining Date]]</f>
        <v>2785</v>
      </c>
      <c r="W4863" t="str">
        <f>LEFT(Table1[[#This Row],[Employee Name]],FIND(" ",Table1[[#This Row],[Employee Name]])-1)</f>
        <v>Ajay</v>
      </c>
      <c r="X4863" t="str">
        <f>RIGHT(Table1[[#This Row],[Employee Name]],LEN(Table1[[#This Row],[Employee Name]])-FIND(" ",Table1[[#This Row],[Employee Name]]))</f>
        <v>Singh</v>
      </c>
      <c r="Y4863" t="str">
        <f>Table1[[#This Row],[Department]]&amp;"-"&amp;Table1[[#This Row],[Employee ID]]</f>
        <v>Sales-E01040</v>
      </c>
      <c r="Z4863" t="str">
        <f>LEFT(Table1[[#This Row],[Department]],3)</f>
        <v>Sal</v>
      </c>
      <c r="AA4863" t="str">
        <f>_xlfn.XLOOKUP(Table1[[#This Row],[Manager ID]],MANAGERS!A:A,MANAGERS!B:B)</f>
        <v>Manager_1</v>
      </c>
      <c r="AB4863" t="str" cm="1">
        <f t="array" ref="AB4863">_xlfn.XLOOKUP(Table1[[#This Row],[Manager ID]],Table2[[#All],[Manager ID]],Table2[[#All],[Department Head]])</f>
        <v>Support</v>
      </c>
      <c r="AC4863" s="2">
        <f>_xlfn.XLOOKUP(Table1[[#This Row],[City]],L:L,O:O)</f>
        <v>0.241864189087755</v>
      </c>
      <c r="AD4863" t="str" cm="1">
        <f t="array" ref="AD4863">_xlfn.IFS(Table1[[#This Row],[Performance Score]]&gt;=90,"Excellent",Table1[[#This Row],[Performance Score]]&gt;=75,"Good",Table1[[#This Row],[Performance Score]]&gt;=60,"Average",Table1[[#This Row],[Performance Score]]&lt;=60,"Need Improvement")</f>
        <v>Average</v>
      </c>
      <c r="AE4863" t="str">
        <f>IF(AND(Table1[[#This Row],[Attendance %]]&gt;=80,(Table1[[#This Row],[Performance Score]]&gt;=80)),"Eligible","Not Eligible")</f>
        <v>Not Eligible</v>
      </c>
      <c r="AF4863" t="str">
        <f>IF(Table1[[#This Row],[Performance Score]]&gt;=80,"High Performer","Low Performer")</f>
        <v>Low Performer</v>
      </c>
      <c r="AG4863" t="str" cm="1">
        <f t="array" aca="1" ref="AG4863" ca="1">_xlfn.IFS(Table1[[#This Row],[Experience]]&lt;=3,"Junior",Table1[[#This Row],[Experience]]&lt;=7,"Mid Level",Table1[[#This Row],[Experience]]&gt;=7,"Senior")</f>
        <v>Mid Level</v>
      </c>
      <c r="AH4863" t="str">
        <f>IF(Table1[[#This Row],[Attendance %]]&gt;75,"OK","Below 75")</f>
        <v>Below 75</v>
      </c>
      <c r="AI4863" t="b">
        <f>ISBLANK(Table1[[#This Row],[Employee ID]])</f>
        <v>0</v>
      </c>
      <c r="AJ4863" t="b">
        <f>ISNUMBER(Table1[[#This Row],[Total Salary  ]])</f>
        <v>1</v>
      </c>
      <c r="AK4863" t="str">
        <f>IFERROR(_xlfn.XLOOKUP(Table1[[#This Row],[Manager ID]],MANAGERS!A:A,MANAGERS!B:B),"Not Found")</f>
        <v>Manager_1</v>
      </c>
    </row>
    <row r="4864" spans="1:37" x14ac:dyDescent="0.2">
      <c r="A4864" t="s">
        <v>297</v>
      </c>
      <c r="B4864" t="s">
        <v>93</v>
      </c>
      <c r="C4864" t="s">
        <v>21</v>
      </c>
      <c r="D4864" t="s">
        <v>43</v>
      </c>
      <c r="E4864" t="s">
        <v>22</v>
      </c>
      <c r="F4864" s="1">
        <v>42990</v>
      </c>
      <c r="G4864" s="1">
        <v>32597</v>
      </c>
      <c r="H4864">
        <v>33819</v>
      </c>
      <c r="I4864">
        <v>8306</v>
      </c>
      <c r="J4864">
        <v>98</v>
      </c>
      <c r="K4864">
        <v>42</v>
      </c>
      <c r="L4864" t="s">
        <v>27</v>
      </c>
      <c r="M4864">
        <v>120</v>
      </c>
      <c r="N4864">
        <f>Table1[[#This Row],[Basic Salary]]+Table1[[#This Row],[Bonus]]</f>
        <v>42125</v>
      </c>
      <c r="O4864" s="2">
        <f>Table1[[#This Row],[Bonus]]/Table1[[#This Row],[Basic Salary]]</f>
        <v>0.24560158490789202</v>
      </c>
      <c r="P4864">
        <f ca="1">DATEDIF(Table1[[#This Row],[Date of Birth]],TODAY(),"Y")</f>
        <v>37</v>
      </c>
      <c r="Q4864">
        <f ca="1">DATEDIF(Table1[[#This Row],[Joining Date]],TODAY(),"Y")</f>
        <v>8</v>
      </c>
      <c r="R4864" t="str">
        <f ca="1">IF(YEAR(Table1[[#This Row],[Joining Date]])=YEAR(TODAY()),"Yes","No")</f>
        <v>No</v>
      </c>
      <c r="S4864" t="str">
        <f ca="1">IF(Table1[[#This Row],[Experience]]&gt;5,"Yes","No")</f>
        <v>Yes</v>
      </c>
      <c r="T4864" t="str">
        <f>TEXT(Table1[[#This Row],[Joining Date]],"mmmm")</f>
        <v>September</v>
      </c>
      <c r="U4864" t="str">
        <f>TEXT(Table1[[#This Row],[Joining Date]],"yyyy")</f>
        <v>2017</v>
      </c>
      <c r="V4864" s="5">
        <f ca="1">TODAY()-Table1[[#This Row],[Joining Date]]</f>
        <v>3249</v>
      </c>
      <c r="W4864" t="str">
        <f>LEFT(Table1[[#This Row],[Employee Name]],FIND(" ",Table1[[#This Row],[Employee Name]])-1)</f>
        <v>Priya</v>
      </c>
      <c r="X4864" t="str">
        <f>RIGHT(Table1[[#This Row],[Employee Name]],LEN(Table1[[#This Row],[Employee Name]])-FIND(" ",Table1[[#This Row],[Employee Name]]))</f>
        <v>Reddy</v>
      </c>
      <c r="Y4864" t="str">
        <f>Table1[[#This Row],[Department]]&amp;"-"&amp;Table1[[#This Row],[Employee ID]]</f>
        <v>Operations-E00241</v>
      </c>
      <c r="Z4864" t="str">
        <f>LEFT(Table1[[#This Row],[Department]],3)</f>
        <v>Ope</v>
      </c>
      <c r="AA4864" t="str">
        <f>_xlfn.XLOOKUP(Table1[[#This Row],[Manager ID]],MANAGERS!A:A,MANAGERS!B:B)</f>
        <v>Manager_20</v>
      </c>
      <c r="AB4864" t="str" cm="1">
        <f t="array" ref="AB4864">_xlfn.XLOOKUP(Table1[[#This Row],[Manager ID]],Table2[[#All],[Manager ID]],Table2[[#All],[Department Head]])</f>
        <v>Operations</v>
      </c>
      <c r="AC4864" s="2">
        <f>_xlfn.XLOOKUP(Table1[[#This Row],[City]],L:L,O:O)</f>
        <v>0.23674293405114402</v>
      </c>
      <c r="AD4864" t="str" cm="1">
        <f t="array" ref="AD4864">_xlfn.IFS(Table1[[#This Row],[Performance Score]]&gt;=90,"Excellent",Table1[[#This Row],[Performance Score]]&gt;=75,"Good",Table1[[#This Row],[Performance Score]]&gt;=60,"Average",Table1[[#This Row],[Performance Score]]&lt;=60,"Need Improvement")</f>
        <v>Need Improvement</v>
      </c>
      <c r="AE4864" t="str">
        <f>IF(AND(Table1[[#This Row],[Attendance %]]&gt;=80,(Table1[[#This Row],[Performance Score]]&gt;=80)),"Eligible","Not Eligible")</f>
        <v>Not Eligible</v>
      </c>
      <c r="AF4864" t="str">
        <f>IF(Table1[[#This Row],[Performance Score]]&gt;=80,"High Performer","Low Performer")</f>
        <v>Low Performer</v>
      </c>
      <c r="AG4864" t="str" cm="1">
        <f t="array" aca="1" ref="AG4864" ca="1">_xlfn.IFS(Table1[[#This Row],[Experience]]&lt;=3,"Junior",Table1[[#This Row],[Experience]]&lt;=7,"Mid Level",Table1[[#This Row],[Experience]]&gt;=7,"Senior")</f>
        <v>Senior</v>
      </c>
      <c r="AH4864" t="str">
        <f>IF(Table1[[#This Row],[Attendance %]]&gt;75,"OK","Below 75")</f>
        <v>OK</v>
      </c>
      <c r="AI4864" t="b">
        <f>ISBLANK(Table1[[#This Row],[Employee ID]])</f>
        <v>0</v>
      </c>
      <c r="AJ4864" t="b">
        <f>ISNUMBER(Table1[[#This Row],[Total Salary  ]])</f>
        <v>1</v>
      </c>
      <c r="AK4864" t="str">
        <f>IFERROR(_xlfn.XLOOKUP(Table1[[#This Row],[Manager ID]],MANAGERS!A:A,MANAGERS!B:B),"Not Found")</f>
        <v>Manager_20</v>
      </c>
    </row>
    <row r="4865" spans="1:37" x14ac:dyDescent="0.2">
      <c r="A4865" t="s">
        <v>1800</v>
      </c>
      <c r="B4865" t="s">
        <v>42</v>
      </c>
      <c r="C4865" t="s">
        <v>21</v>
      </c>
      <c r="D4865" t="s">
        <v>81</v>
      </c>
      <c r="E4865" t="s">
        <v>17</v>
      </c>
      <c r="F4865" s="1">
        <v>42218</v>
      </c>
      <c r="G4865" s="1">
        <v>31463</v>
      </c>
      <c r="H4865">
        <v>34010</v>
      </c>
      <c r="I4865">
        <v>8090</v>
      </c>
      <c r="J4865">
        <v>97</v>
      </c>
      <c r="K4865">
        <v>40</v>
      </c>
      <c r="L4865" t="s">
        <v>53</v>
      </c>
      <c r="M4865">
        <v>116</v>
      </c>
      <c r="N4865">
        <f>Table1[[#This Row],[Basic Salary]]+Table1[[#This Row],[Bonus]]</f>
        <v>42100</v>
      </c>
      <c r="O4865" s="2">
        <f>Table1[[#This Row],[Bonus]]/Table1[[#This Row],[Basic Salary]]</f>
        <v>0.23787121434872097</v>
      </c>
      <c r="P4865">
        <f ca="1">DATEDIF(Table1[[#This Row],[Date of Birth]],TODAY(),"Y")</f>
        <v>40</v>
      </c>
      <c r="Q4865">
        <f ca="1">DATEDIF(Table1[[#This Row],[Joining Date]],TODAY(),"Y")</f>
        <v>11</v>
      </c>
      <c r="R4865" t="str">
        <f ca="1">IF(YEAR(Table1[[#This Row],[Joining Date]])=YEAR(TODAY()),"Yes","No")</f>
        <v>No</v>
      </c>
      <c r="S4865" t="str">
        <f ca="1">IF(Table1[[#This Row],[Experience]]&gt;5,"Yes","No")</f>
        <v>Yes</v>
      </c>
      <c r="T4865" t="str">
        <f>TEXT(Table1[[#This Row],[Joining Date]],"mmmm")</f>
        <v>August</v>
      </c>
      <c r="U4865" t="str">
        <f>TEXT(Table1[[#This Row],[Joining Date]],"yyyy")</f>
        <v>2015</v>
      </c>
      <c r="V4865" s="5">
        <f ca="1">TODAY()-Table1[[#This Row],[Joining Date]]</f>
        <v>4021</v>
      </c>
      <c r="W4865" t="str">
        <f>LEFT(Table1[[#This Row],[Employee Name]],FIND(" ",Table1[[#This Row],[Employee Name]])-1)</f>
        <v>Krishna</v>
      </c>
      <c r="X4865" t="str">
        <f>RIGHT(Table1[[#This Row],[Employee Name]],LEN(Table1[[#This Row],[Employee Name]])-FIND(" ",Table1[[#This Row],[Employee Name]]))</f>
        <v>Chaitanya</v>
      </c>
      <c r="Y4865" t="str">
        <f>Table1[[#This Row],[Department]]&amp;"-"&amp;Table1[[#This Row],[Employee ID]]</f>
        <v>Sales-E01744</v>
      </c>
      <c r="Z4865" t="str">
        <f>LEFT(Table1[[#This Row],[Department]],3)</f>
        <v>Sal</v>
      </c>
      <c r="AA4865" t="str">
        <f>_xlfn.XLOOKUP(Table1[[#This Row],[Manager ID]],MANAGERS!A:A,MANAGERS!B:B)</f>
        <v>Manager_16</v>
      </c>
      <c r="AB4865" t="str" cm="1">
        <f t="array" ref="AB4865">_xlfn.XLOOKUP(Table1[[#This Row],[Manager ID]],Table2[[#All],[Manager ID]],Table2[[#All],[Department Head]])</f>
        <v>Sales</v>
      </c>
      <c r="AC4865" s="2">
        <f>_xlfn.XLOOKUP(Table1[[#This Row],[City]],L:L,O:O)</f>
        <v>0.23685887225230964</v>
      </c>
      <c r="AD4865" t="str" cm="1">
        <f t="array" ref="AD4865">_xlfn.IFS(Table1[[#This Row],[Performance Score]]&gt;=90,"Excellent",Table1[[#This Row],[Performance Score]]&gt;=75,"Good",Table1[[#This Row],[Performance Score]]&gt;=60,"Average",Table1[[#This Row],[Performance Score]]&lt;=60,"Need Improvement")</f>
        <v>Need Improvement</v>
      </c>
      <c r="AE4865" t="str">
        <f>IF(AND(Table1[[#This Row],[Attendance %]]&gt;=80,(Table1[[#This Row],[Performance Score]]&gt;=80)),"Eligible","Not Eligible")</f>
        <v>Not Eligible</v>
      </c>
      <c r="AF4865" t="str">
        <f>IF(Table1[[#This Row],[Performance Score]]&gt;=80,"High Performer","Low Performer")</f>
        <v>Low Performer</v>
      </c>
      <c r="AG4865" t="str" cm="1">
        <f t="array" aca="1" ref="AG4865" ca="1">_xlfn.IFS(Table1[[#This Row],[Experience]]&lt;=3,"Junior",Table1[[#This Row],[Experience]]&lt;=7,"Mid Level",Table1[[#This Row],[Experience]]&gt;=7,"Senior")</f>
        <v>Senior</v>
      </c>
      <c r="AH4865" t="str">
        <f>IF(Table1[[#This Row],[Attendance %]]&gt;75,"OK","Below 75")</f>
        <v>OK</v>
      </c>
      <c r="AI4865" t="b">
        <f>ISBLANK(Table1[[#This Row],[Employee ID]])</f>
        <v>0</v>
      </c>
      <c r="AJ4865" t="b">
        <f>ISNUMBER(Table1[[#This Row],[Total Salary  ]])</f>
        <v>1</v>
      </c>
      <c r="AK4865" t="str">
        <f>IFERROR(_xlfn.XLOOKUP(Table1[[#This Row],[Manager ID]],MANAGERS!A:A,MANAGERS!B:B),"Not Found")</f>
        <v>Manager_16</v>
      </c>
    </row>
    <row r="4866" spans="1:37" x14ac:dyDescent="0.2">
      <c r="A4866" t="s">
        <v>4506</v>
      </c>
      <c r="B4866" t="s">
        <v>57</v>
      </c>
      <c r="C4866" t="s">
        <v>21</v>
      </c>
      <c r="D4866" t="s">
        <v>25</v>
      </c>
      <c r="E4866" t="s">
        <v>65</v>
      </c>
      <c r="F4866" s="1">
        <v>44647</v>
      </c>
      <c r="G4866" s="1">
        <v>39689</v>
      </c>
      <c r="H4866">
        <v>32152</v>
      </c>
      <c r="I4866">
        <v>9922</v>
      </c>
      <c r="J4866">
        <v>80</v>
      </c>
      <c r="K4866">
        <v>59</v>
      </c>
      <c r="L4866" t="s">
        <v>27</v>
      </c>
      <c r="M4866">
        <v>103</v>
      </c>
      <c r="N4866">
        <f>Table1[[#This Row],[Basic Salary]]+Table1[[#This Row],[Bonus]]</f>
        <v>42074</v>
      </c>
      <c r="O4866" s="2">
        <f>Table1[[#This Row],[Bonus]]/Table1[[#This Row],[Basic Salary]]</f>
        <v>0.30859666583727297</v>
      </c>
      <c r="P4866">
        <f ca="1">DATEDIF(Table1[[#This Row],[Date of Birth]],TODAY(),"Y")</f>
        <v>17</v>
      </c>
      <c r="Q4866">
        <f ca="1">DATEDIF(Table1[[#This Row],[Joining Date]],TODAY(),"Y")</f>
        <v>4</v>
      </c>
      <c r="R4866" t="str">
        <f ca="1">IF(YEAR(Table1[[#This Row],[Joining Date]])=YEAR(TODAY()),"Yes","No")</f>
        <v>No</v>
      </c>
      <c r="S4866" t="str">
        <f ca="1">IF(Table1[[#This Row],[Experience]]&gt;5,"Yes","No")</f>
        <v>No</v>
      </c>
      <c r="T4866" t="str">
        <f>TEXT(Table1[[#This Row],[Joining Date]],"mmmm")</f>
        <v>March</v>
      </c>
      <c r="U4866" t="str">
        <f>TEXT(Table1[[#This Row],[Joining Date]],"yyyy")</f>
        <v>2022</v>
      </c>
      <c r="V4866" s="5">
        <f ca="1">TODAY()-Table1[[#This Row],[Joining Date]]</f>
        <v>1592</v>
      </c>
      <c r="W4866" t="str">
        <f>LEFT(Table1[[#This Row],[Employee Name]],FIND(" ",Table1[[#This Row],[Employee Name]])-1)</f>
        <v>Swathi</v>
      </c>
      <c r="X4866" t="str">
        <f>RIGHT(Table1[[#This Row],[Employee Name]],LEN(Table1[[#This Row],[Employee Name]])-FIND(" ",Table1[[#This Row],[Employee Name]]))</f>
        <v>Ramesh</v>
      </c>
      <c r="Y4866" t="str">
        <f>Table1[[#This Row],[Department]]&amp;"-"&amp;Table1[[#This Row],[Employee ID]]</f>
        <v>Finance-E04450</v>
      </c>
      <c r="Z4866" t="str">
        <f>LEFT(Table1[[#This Row],[Department]],3)</f>
        <v>Fin</v>
      </c>
      <c r="AA4866" t="str">
        <f>_xlfn.XLOOKUP(Table1[[#This Row],[Manager ID]],MANAGERS!A:A,MANAGERS!B:B)</f>
        <v>Manager_3</v>
      </c>
      <c r="AB4866" t="str" cm="1">
        <f t="array" ref="AB4866">_xlfn.XLOOKUP(Table1[[#This Row],[Manager ID]],Table2[[#All],[Manager ID]],Table2[[#All],[Department Head]])</f>
        <v>IT</v>
      </c>
      <c r="AC4866" s="2">
        <f>_xlfn.XLOOKUP(Table1[[#This Row],[City]],L:L,O:O)</f>
        <v>0.23674293405114402</v>
      </c>
      <c r="AD4866" t="str" cm="1">
        <f t="array" ref="AD4866">_xlfn.IFS(Table1[[#This Row],[Performance Score]]&gt;=90,"Excellent",Table1[[#This Row],[Performance Score]]&gt;=75,"Good",Table1[[#This Row],[Performance Score]]&gt;=60,"Average",Table1[[#This Row],[Performance Score]]&lt;=60,"Need Improvement")</f>
        <v>Need Improvement</v>
      </c>
      <c r="AE4866" t="str">
        <f>IF(AND(Table1[[#This Row],[Attendance %]]&gt;=80,(Table1[[#This Row],[Performance Score]]&gt;=80)),"Eligible","Not Eligible")</f>
        <v>Not Eligible</v>
      </c>
      <c r="AF4866" t="str">
        <f>IF(Table1[[#This Row],[Performance Score]]&gt;=80,"High Performer","Low Performer")</f>
        <v>Low Performer</v>
      </c>
      <c r="AG4866" t="str" cm="1">
        <f t="array" aca="1" ref="AG4866" ca="1">_xlfn.IFS(Table1[[#This Row],[Experience]]&lt;=3,"Junior",Table1[[#This Row],[Experience]]&lt;=7,"Mid Level",Table1[[#This Row],[Experience]]&gt;=7,"Senior")</f>
        <v>Mid Level</v>
      </c>
      <c r="AH4866" t="str">
        <f>IF(Table1[[#This Row],[Attendance %]]&gt;75,"OK","Below 75")</f>
        <v>OK</v>
      </c>
      <c r="AI4866" t="b">
        <f>ISBLANK(Table1[[#This Row],[Employee ID]])</f>
        <v>0</v>
      </c>
      <c r="AJ4866" t="b">
        <f>ISNUMBER(Table1[[#This Row],[Total Salary  ]])</f>
        <v>1</v>
      </c>
      <c r="AK4866" t="str">
        <f>IFERROR(_xlfn.XLOOKUP(Table1[[#This Row],[Manager ID]],MANAGERS!A:A,MANAGERS!B:B),"Not Found")</f>
        <v>Manager_3</v>
      </c>
    </row>
    <row r="4867" spans="1:37" x14ac:dyDescent="0.2">
      <c r="A4867" t="s">
        <v>4131</v>
      </c>
      <c r="B4867" t="s">
        <v>87</v>
      </c>
      <c r="C4867" t="s">
        <v>21</v>
      </c>
      <c r="D4867" t="s">
        <v>81</v>
      </c>
      <c r="E4867" t="s">
        <v>22</v>
      </c>
      <c r="F4867" s="1">
        <v>43243</v>
      </c>
      <c r="G4867" s="1">
        <v>32534</v>
      </c>
      <c r="H4867">
        <v>36277</v>
      </c>
      <c r="I4867">
        <v>5788</v>
      </c>
      <c r="J4867">
        <v>99</v>
      </c>
      <c r="K4867">
        <v>40</v>
      </c>
      <c r="L4867" t="s">
        <v>27</v>
      </c>
      <c r="M4867">
        <v>116</v>
      </c>
      <c r="N4867">
        <f>Table1[[#This Row],[Basic Salary]]+Table1[[#This Row],[Bonus]]</f>
        <v>42065</v>
      </c>
      <c r="O4867" s="2">
        <f>Table1[[#This Row],[Bonus]]/Table1[[#This Row],[Basic Salary]]</f>
        <v>0.15955012818038977</v>
      </c>
      <c r="P4867">
        <f ca="1">DATEDIF(Table1[[#This Row],[Date of Birth]],TODAY(),"Y")</f>
        <v>37</v>
      </c>
      <c r="Q4867">
        <f ca="1">DATEDIF(Table1[[#This Row],[Joining Date]],TODAY(),"Y")</f>
        <v>8</v>
      </c>
      <c r="R4867" t="str">
        <f ca="1">IF(YEAR(Table1[[#This Row],[Joining Date]])=YEAR(TODAY()),"Yes","No")</f>
        <v>No</v>
      </c>
      <c r="S4867" t="str">
        <f ca="1">IF(Table1[[#This Row],[Experience]]&gt;5,"Yes","No")</f>
        <v>Yes</v>
      </c>
      <c r="T4867" t="str">
        <f>TEXT(Table1[[#This Row],[Joining Date]],"mmmm")</f>
        <v>May</v>
      </c>
      <c r="U4867" t="str">
        <f>TEXT(Table1[[#This Row],[Joining Date]],"yyyy")</f>
        <v>2018</v>
      </c>
      <c r="V4867" s="5">
        <f ca="1">TODAY()-Table1[[#This Row],[Joining Date]]</f>
        <v>2996</v>
      </c>
      <c r="W4867" t="str">
        <f>LEFT(Table1[[#This Row],[Employee Name]],FIND(" ",Table1[[#This Row],[Employee Name]])-1)</f>
        <v>Arjun</v>
      </c>
      <c r="X4867" t="str">
        <f>RIGHT(Table1[[#This Row],[Employee Name]],LEN(Table1[[#This Row],[Employee Name]])-FIND(" ",Table1[[#This Row],[Employee Name]]))</f>
        <v>Mehta</v>
      </c>
      <c r="Y4867" t="str">
        <f>Table1[[#This Row],[Department]]&amp;"-"&amp;Table1[[#This Row],[Employee ID]]</f>
        <v>Sales-E04075</v>
      </c>
      <c r="Z4867" t="str">
        <f>LEFT(Table1[[#This Row],[Department]],3)</f>
        <v>Sal</v>
      </c>
      <c r="AA4867" t="str">
        <f>_xlfn.XLOOKUP(Table1[[#This Row],[Manager ID]],MANAGERS!A:A,MANAGERS!B:B)</f>
        <v>Manager_16</v>
      </c>
      <c r="AB4867" t="str" cm="1">
        <f t="array" ref="AB4867">_xlfn.XLOOKUP(Table1[[#This Row],[Manager ID]],Table2[[#All],[Manager ID]],Table2[[#All],[Department Head]])</f>
        <v>Sales</v>
      </c>
      <c r="AC4867" s="2">
        <f>_xlfn.XLOOKUP(Table1[[#This Row],[City]],L:L,O:O)</f>
        <v>0.23674293405114402</v>
      </c>
      <c r="AD4867" t="str" cm="1">
        <f t="array" ref="AD4867">_xlfn.IFS(Table1[[#This Row],[Performance Score]]&gt;=90,"Excellent",Table1[[#This Row],[Performance Score]]&gt;=75,"Good",Table1[[#This Row],[Performance Score]]&gt;=60,"Average",Table1[[#This Row],[Performance Score]]&lt;=60,"Need Improvement")</f>
        <v>Need Improvement</v>
      </c>
      <c r="AE4867" t="str">
        <f>IF(AND(Table1[[#This Row],[Attendance %]]&gt;=80,(Table1[[#This Row],[Performance Score]]&gt;=80)),"Eligible","Not Eligible")</f>
        <v>Not Eligible</v>
      </c>
      <c r="AF4867" t="str">
        <f>IF(Table1[[#This Row],[Performance Score]]&gt;=80,"High Performer","Low Performer")</f>
        <v>Low Performer</v>
      </c>
      <c r="AG4867" t="str" cm="1">
        <f t="array" aca="1" ref="AG4867" ca="1">_xlfn.IFS(Table1[[#This Row],[Experience]]&lt;=3,"Junior",Table1[[#This Row],[Experience]]&lt;=7,"Mid Level",Table1[[#This Row],[Experience]]&gt;=7,"Senior")</f>
        <v>Senior</v>
      </c>
      <c r="AH4867" t="str">
        <f>IF(Table1[[#This Row],[Attendance %]]&gt;75,"OK","Below 75")</f>
        <v>OK</v>
      </c>
      <c r="AI4867" t="b">
        <f>ISBLANK(Table1[[#This Row],[Employee ID]])</f>
        <v>0</v>
      </c>
      <c r="AJ4867" t="b">
        <f>ISNUMBER(Table1[[#This Row],[Total Salary  ]])</f>
        <v>1</v>
      </c>
      <c r="AK4867" t="str">
        <f>IFERROR(_xlfn.XLOOKUP(Table1[[#This Row],[Manager ID]],MANAGERS!A:A,MANAGERS!B:B),"Not Found")</f>
        <v>Manager_16</v>
      </c>
    </row>
    <row r="4868" spans="1:37" x14ac:dyDescent="0.2">
      <c r="A4868" t="s">
        <v>2321</v>
      </c>
      <c r="B4868" t="s">
        <v>95</v>
      </c>
      <c r="C4868" t="s">
        <v>15</v>
      </c>
      <c r="D4868" t="s">
        <v>33</v>
      </c>
      <c r="E4868" t="s">
        <v>17</v>
      </c>
      <c r="F4868" s="1">
        <v>44113</v>
      </c>
      <c r="G4868" s="1">
        <v>35684</v>
      </c>
      <c r="H4868">
        <v>26299</v>
      </c>
      <c r="I4868">
        <v>15704</v>
      </c>
      <c r="J4868">
        <v>70</v>
      </c>
      <c r="K4868">
        <v>47</v>
      </c>
      <c r="L4868" t="s">
        <v>34</v>
      </c>
      <c r="M4868">
        <v>102</v>
      </c>
      <c r="N4868">
        <f>Table1[[#This Row],[Basic Salary]]+Table1[[#This Row],[Bonus]]</f>
        <v>42003</v>
      </c>
      <c r="O4868" s="2">
        <f>Table1[[#This Row],[Bonus]]/Table1[[#This Row],[Basic Salary]]</f>
        <v>0.59713297083539296</v>
      </c>
      <c r="P4868">
        <f ca="1">DATEDIF(Table1[[#This Row],[Date of Birth]],TODAY(),"Y")</f>
        <v>28</v>
      </c>
      <c r="Q4868">
        <f ca="1">DATEDIF(Table1[[#This Row],[Joining Date]],TODAY(),"Y")</f>
        <v>5</v>
      </c>
      <c r="R4868" t="str">
        <f ca="1">IF(YEAR(Table1[[#This Row],[Joining Date]])=YEAR(TODAY()),"Yes","No")</f>
        <v>No</v>
      </c>
      <c r="S4868" t="str">
        <f ca="1">IF(Table1[[#This Row],[Experience]]&gt;5,"Yes","No")</f>
        <v>No</v>
      </c>
      <c r="T4868" t="str">
        <f>TEXT(Table1[[#This Row],[Joining Date]],"mmmm")</f>
        <v>October</v>
      </c>
      <c r="U4868" t="str">
        <f>TEXT(Table1[[#This Row],[Joining Date]],"yyyy")</f>
        <v>2020</v>
      </c>
      <c r="V4868" s="5">
        <f ca="1">TODAY()-Table1[[#This Row],[Joining Date]]</f>
        <v>2126</v>
      </c>
      <c r="W4868" t="str">
        <f>LEFT(Table1[[#This Row],[Employee Name]],FIND(" ",Table1[[#This Row],[Employee Name]])-1)</f>
        <v>Ajay</v>
      </c>
      <c r="X4868" t="str">
        <f>RIGHT(Table1[[#This Row],[Employee Name]],LEN(Table1[[#This Row],[Employee Name]])-FIND(" ",Table1[[#This Row],[Employee Name]]))</f>
        <v>Singh</v>
      </c>
      <c r="Y4868" t="str">
        <f>Table1[[#This Row],[Department]]&amp;"-"&amp;Table1[[#This Row],[Employee ID]]</f>
        <v>Marketing-E02265</v>
      </c>
      <c r="Z4868" t="str">
        <f>LEFT(Table1[[#This Row],[Department]],3)</f>
        <v>Mar</v>
      </c>
      <c r="AA4868" t="str">
        <f>_xlfn.XLOOKUP(Table1[[#This Row],[Manager ID]],MANAGERS!A:A,MANAGERS!B:B)</f>
        <v>Manager_2</v>
      </c>
      <c r="AB4868" t="str" cm="1">
        <f t="array" ref="AB4868">_xlfn.XLOOKUP(Table1[[#This Row],[Manager ID]],Table2[[#All],[Manager ID]],Table2[[#All],[Department Head]])</f>
        <v>Sales</v>
      </c>
      <c r="AC4868" s="2">
        <f>_xlfn.XLOOKUP(Table1[[#This Row],[City]],L:L,O:O)</f>
        <v>0.24030340748661314</v>
      </c>
      <c r="AD4868" t="str" cm="1">
        <f t="array" ref="AD4868">_xlfn.IFS(Table1[[#This Row],[Performance Score]]&gt;=90,"Excellent",Table1[[#This Row],[Performance Score]]&gt;=75,"Good",Table1[[#This Row],[Performance Score]]&gt;=60,"Average",Table1[[#This Row],[Performance Score]]&lt;=60,"Need Improvement")</f>
        <v>Need Improvement</v>
      </c>
      <c r="AE4868" t="str">
        <f>IF(AND(Table1[[#This Row],[Attendance %]]&gt;=80,(Table1[[#This Row],[Performance Score]]&gt;=80)),"Eligible","Not Eligible")</f>
        <v>Not Eligible</v>
      </c>
      <c r="AF4868" t="str">
        <f>IF(Table1[[#This Row],[Performance Score]]&gt;=80,"High Performer","Low Performer")</f>
        <v>Low Performer</v>
      </c>
      <c r="AG4868" t="str" cm="1">
        <f t="array" aca="1" ref="AG4868" ca="1">_xlfn.IFS(Table1[[#This Row],[Experience]]&lt;=3,"Junior",Table1[[#This Row],[Experience]]&lt;=7,"Mid Level",Table1[[#This Row],[Experience]]&gt;=7,"Senior")</f>
        <v>Mid Level</v>
      </c>
      <c r="AH4868" t="str">
        <f>IF(Table1[[#This Row],[Attendance %]]&gt;75,"OK","Below 75")</f>
        <v>Below 75</v>
      </c>
      <c r="AI4868" t="b">
        <f>ISBLANK(Table1[[#This Row],[Employee ID]])</f>
        <v>0</v>
      </c>
      <c r="AJ4868" t="b">
        <f>ISNUMBER(Table1[[#This Row],[Total Salary  ]])</f>
        <v>1</v>
      </c>
      <c r="AK4868" t="str">
        <f>IFERROR(_xlfn.XLOOKUP(Table1[[#This Row],[Manager ID]],MANAGERS!A:A,MANAGERS!B:B),"Not Found")</f>
        <v>Manager_2</v>
      </c>
    </row>
    <row r="4869" spans="1:37" x14ac:dyDescent="0.2">
      <c r="A4869" t="s">
        <v>956</v>
      </c>
      <c r="B4869" t="s">
        <v>75</v>
      </c>
      <c r="C4869" t="s">
        <v>15</v>
      </c>
      <c r="D4869" t="s">
        <v>81</v>
      </c>
      <c r="E4869" t="s">
        <v>51</v>
      </c>
      <c r="F4869" s="1">
        <v>44569</v>
      </c>
      <c r="G4869" s="1">
        <v>36296</v>
      </c>
      <c r="H4869">
        <v>33623</v>
      </c>
      <c r="I4869">
        <v>8336</v>
      </c>
      <c r="J4869">
        <v>63</v>
      </c>
      <c r="K4869">
        <v>75</v>
      </c>
      <c r="L4869" t="s">
        <v>53</v>
      </c>
      <c r="M4869">
        <v>110</v>
      </c>
      <c r="N4869">
        <f>Table1[[#This Row],[Basic Salary]]+Table1[[#This Row],[Bonus]]</f>
        <v>41959</v>
      </c>
      <c r="O4869" s="2">
        <f>Table1[[#This Row],[Bonus]]/Table1[[#This Row],[Basic Salary]]</f>
        <v>0.24792552716890223</v>
      </c>
      <c r="P4869">
        <f ca="1">DATEDIF(Table1[[#This Row],[Date of Birth]],TODAY(),"Y")</f>
        <v>27</v>
      </c>
      <c r="Q4869">
        <f ca="1">DATEDIF(Table1[[#This Row],[Joining Date]],TODAY(),"Y")</f>
        <v>4</v>
      </c>
      <c r="R4869" t="str">
        <f ca="1">IF(YEAR(Table1[[#This Row],[Joining Date]])=YEAR(TODAY()),"Yes","No")</f>
        <v>No</v>
      </c>
      <c r="S4869" t="str">
        <f ca="1">IF(Table1[[#This Row],[Experience]]&gt;5,"Yes","No")</f>
        <v>No</v>
      </c>
      <c r="T4869" t="str">
        <f>TEXT(Table1[[#This Row],[Joining Date]],"mmmm")</f>
        <v>January</v>
      </c>
      <c r="U4869" t="str">
        <f>TEXT(Table1[[#This Row],[Joining Date]],"yyyy")</f>
        <v>2022</v>
      </c>
      <c r="V4869" s="5">
        <f ca="1">TODAY()-Table1[[#This Row],[Joining Date]]</f>
        <v>1670</v>
      </c>
      <c r="W4869" t="str">
        <f>LEFT(Table1[[#This Row],[Employee Name]],FIND(" ",Table1[[#This Row],[Employee Name]])-1)</f>
        <v>Ishita</v>
      </c>
      <c r="X4869" t="str">
        <f>RIGHT(Table1[[#This Row],[Employee Name]],LEN(Table1[[#This Row],[Employee Name]])-FIND(" ",Table1[[#This Row],[Employee Name]]))</f>
        <v>Roy</v>
      </c>
      <c r="Y4869" t="str">
        <f>Table1[[#This Row],[Department]]&amp;"-"&amp;Table1[[#This Row],[Employee ID]]</f>
        <v>Sales-E00900</v>
      </c>
      <c r="Z4869" t="str">
        <f>LEFT(Table1[[#This Row],[Department]],3)</f>
        <v>Sal</v>
      </c>
      <c r="AA4869" t="str">
        <f>_xlfn.XLOOKUP(Table1[[#This Row],[Manager ID]],MANAGERS!A:A,MANAGERS!B:B)</f>
        <v>Manager_10</v>
      </c>
      <c r="AB4869" t="str" cm="1">
        <f t="array" ref="AB4869">_xlfn.XLOOKUP(Table1[[#This Row],[Manager ID]],Table2[[#All],[Manager ID]],Table2[[#All],[Department Head]])</f>
        <v>HR</v>
      </c>
      <c r="AC4869" s="2">
        <f>_xlfn.XLOOKUP(Table1[[#This Row],[City]],L:L,O:O)</f>
        <v>0.23685887225230964</v>
      </c>
      <c r="AD4869" t="str" cm="1">
        <f t="array" ref="AD4869">_xlfn.IFS(Table1[[#This Row],[Performance Score]]&gt;=90,"Excellent",Table1[[#This Row],[Performance Score]]&gt;=75,"Good",Table1[[#This Row],[Performance Score]]&gt;=60,"Average",Table1[[#This Row],[Performance Score]]&lt;=60,"Need Improvement")</f>
        <v>Good</v>
      </c>
      <c r="AE4869" t="str">
        <f>IF(AND(Table1[[#This Row],[Attendance %]]&gt;=80,(Table1[[#This Row],[Performance Score]]&gt;=80)),"Eligible","Not Eligible")</f>
        <v>Not Eligible</v>
      </c>
      <c r="AF4869" t="str">
        <f>IF(Table1[[#This Row],[Performance Score]]&gt;=80,"High Performer","Low Performer")</f>
        <v>Low Performer</v>
      </c>
      <c r="AG4869" t="str" cm="1">
        <f t="array" aca="1" ref="AG4869" ca="1">_xlfn.IFS(Table1[[#This Row],[Experience]]&lt;=3,"Junior",Table1[[#This Row],[Experience]]&lt;=7,"Mid Level",Table1[[#This Row],[Experience]]&gt;=7,"Senior")</f>
        <v>Mid Level</v>
      </c>
      <c r="AH4869" t="str">
        <f>IF(Table1[[#This Row],[Attendance %]]&gt;75,"OK","Below 75")</f>
        <v>Below 75</v>
      </c>
      <c r="AI4869" t="b">
        <f>ISBLANK(Table1[[#This Row],[Employee ID]])</f>
        <v>0</v>
      </c>
      <c r="AJ4869" t="b">
        <f>ISNUMBER(Table1[[#This Row],[Total Salary  ]])</f>
        <v>1</v>
      </c>
      <c r="AK4869" t="str">
        <f>IFERROR(_xlfn.XLOOKUP(Table1[[#This Row],[Manager ID]],MANAGERS!A:A,MANAGERS!B:B),"Not Found")</f>
        <v>Manager_10</v>
      </c>
    </row>
    <row r="4870" spans="1:37" x14ac:dyDescent="0.2">
      <c r="A4870" t="s">
        <v>555</v>
      </c>
      <c r="B4870" t="s">
        <v>39</v>
      </c>
      <c r="C4870" t="s">
        <v>15</v>
      </c>
      <c r="D4870" t="s">
        <v>43</v>
      </c>
      <c r="E4870" t="s">
        <v>22</v>
      </c>
      <c r="F4870" s="1">
        <v>45023</v>
      </c>
      <c r="G4870" s="1">
        <v>40749</v>
      </c>
      <c r="H4870">
        <v>33993</v>
      </c>
      <c r="I4870">
        <v>7954</v>
      </c>
      <c r="J4870">
        <v>95</v>
      </c>
      <c r="K4870">
        <v>58</v>
      </c>
      <c r="L4870" t="s">
        <v>18</v>
      </c>
      <c r="M4870">
        <v>118</v>
      </c>
      <c r="N4870">
        <f>Table1[[#This Row],[Basic Salary]]+Table1[[#This Row],[Bonus]]</f>
        <v>41947</v>
      </c>
      <c r="O4870" s="2">
        <f>Table1[[#This Row],[Bonus]]/Table1[[#This Row],[Basic Salary]]</f>
        <v>0.23398935074868354</v>
      </c>
      <c r="P4870">
        <f ca="1">DATEDIF(Table1[[#This Row],[Date of Birth]],TODAY(),"Y")</f>
        <v>15</v>
      </c>
      <c r="Q4870">
        <f ca="1">DATEDIF(Table1[[#This Row],[Joining Date]],TODAY(),"Y")</f>
        <v>3</v>
      </c>
      <c r="R4870" t="str">
        <f ca="1">IF(YEAR(Table1[[#This Row],[Joining Date]])=YEAR(TODAY()),"Yes","No")</f>
        <v>No</v>
      </c>
      <c r="S4870" t="str">
        <f ca="1">IF(Table1[[#This Row],[Experience]]&gt;5,"Yes","No")</f>
        <v>No</v>
      </c>
      <c r="T4870" t="str">
        <f>TEXT(Table1[[#This Row],[Joining Date]],"mmmm")</f>
        <v>April</v>
      </c>
      <c r="U4870" t="str">
        <f>TEXT(Table1[[#This Row],[Joining Date]],"yyyy")</f>
        <v>2023</v>
      </c>
      <c r="V4870" s="5">
        <f ca="1">TODAY()-Table1[[#This Row],[Joining Date]]</f>
        <v>1216</v>
      </c>
      <c r="W4870" t="str">
        <f>LEFT(Table1[[#This Row],[Employee Name]],FIND(" ",Table1[[#This Row],[Employee Name]])-1)</f>
        <v>Karan</v>
      </c>
      <c r="X4870" t="str">
        <f>RIGHT(Table1[[#This Row],[Employee Name]],LEN(Table1[[#This Row],[Employee Name]])-FIND(" ",Table1[[#This Row],[Employee Name]]))</f>
        <v>Malhotra</v>
      </c>
      <c r="Y4870" t="str">
        <f>Table1[[#This Row],[Department]]&amp;"-"&amp;Table1[[#This Row],[Employee ID]]</f>
        <v>Operations-E00499</v>
      </c>
      <c r="Z4870" t="str">
        <f>LEFT(Table1[[#This Row],[Department]],3)</f>
        <v>Ope</v>
      </c>
      <c r="AA4870" t="str">
        <f>_xlfn.XLOOKUP(Table1[[#This Row],[Manager ID]],MANAGERS!A:A,MANAGERS!B:B)</f>
        <v>Manager_18</v>
      </c>
      <c r="AB4870" t="str" cm="1">
        <f t="array" ref="AB4870">_xlfn.XLOOKUP(Table1[[#This Row],[Manager ID]],Table2[[#All],[Manager ID]],Table2[[#All],[Department Head]])</f>
        <v>Support</v>
      </c>
      <c r="AC4870" s="2">
        <f>_xlfn.XLOOKUP(Table1[[#This Row],[City]],L:L,O:O)</f>
        <v>0.21356479274849693</v>
      </c>
      <c r="AD4870" t="str" cm="1">
        <f t="array" ref="AD4870">_xlfn.IFS(Table1[[#This Row],[Performance Score]]&gt;=90,"Excellent",Table1[[#This Row],[Performance Score]]&gt;=75,"Good",Table1[[#This Row],[Performance Score]]&gt;=60,"Average",Table1[[#This Row],[Performance Score]]&lt;=60,"Need Improvement")</f>
        <v>Need Improvement</v>
      </c>
      <c r="AE4870" t="str">
        <f>IF(AND(Table1[[#This Row],[Attendance %]]&gt;=80,(Table1[[#This Row],[Performance Score]]&gt;=80)),"Eligible","Not Eligible")</f>
        <v>Not Eligible</v>
      </c>
      <c r="AF4870" t="str">
        <f>IF(Table1[[#This Row],[Performance Score]]&gt;=80,"High Performer","Low Performer")</f>
        <v>Low Performer</v>
      </c>
      <c r="AG4870" t="str" cm="1">
        <f t="array" aca="1" ref="AG4870" ca="1">_xlfn.IFS(Table1[[#This Row],[Experience]]&lt;=3,"Junior",Table1[[#This Row],[Experience]]&lt;=7,"Mid Level",Table1[[#This Row],[Experience]]&gt;=7,"Senior")</f>
        <v>Junior</v>
      </c>
      <c r="AH4870" t="str">
        <f>IF(Table1[[#This Row],[Attendance %]]&gt;75,"OK","Below 75")</f>
        <v>OK</v>
      </c>
      <c r="AI4870" t="b">
        <f>ISBLANK(Table1[[#This Row],[Employee ID]])</f>
        <v>0</v>
      </c>
      <c r="AJ4870" t="b">
        <f>ISNUMBER(Table1[[#This Row],[Total Salary  ]])</f>
        <v>1</v>
      </c>
      <c r="AK4870" t="str">
        <f>IFERROR(_xlfn.XLOOKUP(Table1[[#This Row],[Manager ID]],MANAGERS!A:A,MANAGERS!B:B),"Not Found")</f>
        <v>Manager_18</v>
      </c>
    </row>
    <row r="4871" spans="1:37" x14ac:dyDescent="0.2">
      <c r="A4871" t="s">
        <v>1979</v>
      </c>
      <c r="B4871" t="s">
        <v>62</v>
      </c>
      <c r="C4871" t="s">
        <v>15</v>
      </c>
      <c r="D4871" t="s">
        <v>33</v>
      </c>
      <c r="E4871" t="s">
        <v>51</v>
      </c>
      <c r="F4871" s="1">
        <v>43620</v>
      </c>
      <c r="G4871" s="1">
        <v>30218</v>
      </c>
      <c r="H4871">
        <v>30300</v>
      </c>
      <c r="I4871">
        <v>11618</v>
      </c>
      <c r="J4871">
        <v>61</v>
      </c>
      <c r="K4871">
        <v>57</v>
      </c>
      <c r="L4871" t="s">
        <v>31</v>
      </c>
      <c r="M4871">
        <v>108</v>
      </c>
      <c r="N4871">
        <f>Table1[[#This Row],[Basic Salary]]+Table1[[#This Row],[Bonus]]</f>
        <v>41918</v>
      </c>
      <c r="O4871" s="2">
        <f>Table1[[#This Row],[Bonus]]/Table1[[#This Row],[Basic Salary]]</f>
        <v>0.38343234323432346</v>
      </c>
      <c r="P4871">
        <f ca="1">DATEDIF(Table1[[#This Row],[Date of Birth]],TODAY(),"Y")</f>
        <v>43</v>
      </c>
      <c r="Q4871">
        <f ca="1">DATEDIF(Table1[[#This Row],[Joining Date]],TODAY(),"Y")</f>
        <v>7</v>
      </c>
      <c r="R4871" t="str">
        <f ca="1">IF(YEAR(Table1[[#This Row],[Joining Date]])=YEAR(TODAY()),"Yes","No")</f>
        <v>No</v>
      </c>
      <c r="S4871" t="str">
        <f ca="1">IF(Table1[[#This Row],[Experience]]&gt;5,"Yes","No")</f>
        <v>Yes</v>
      </c>
      <c r="T4871" t="str">
        <f>TEXT(Table1[[#This Row],[Joining Date]],"mmmm")</f>
        <v>June</v>
      </c>
      <c r="U4871" t="str">
        <f>TEXT(Table1[[#This Row],[Joining Date]],"yyyy")</f>
        <v>2019</v>
      </c>
      <c r="V4871" s="5">
        <f ca="1">TODAY()-Table1[[#This Row],[Joining Date]]</f>
        <v>2619</v>
      </c>
      <c r="W4871" t="str">
        <f>LEFT(Table1[[#This Row],[Employee Name]],FIND(" ",Table1[[#This Row],[Employee Name]])-1)</f>
        <v>Kavya</v>
      </c>
      <c r="X4871" t="str">
        <f>RIGHT(Table1[[#This Row],[Employee Name]],LEN(Table1[[#This Row],[Employee Name]])-FIND(" ",Table1[[#This Row],[Employee Name]]))</f>
        <v>Nair</v>
      </c>
      <c r="Y4871" t="str">
        <f>Table1[[#This Row],[Department]]&amp;"-"&amp;Table1[[#This Row],[Employee ID]]</f>
        <v>Marketing-E01923</v>
      </c>
      <c r="Z4871" t="str">
        <f>LEFT(Table1[[#This Row],[Department]],3)</f>
        <v>Mar</v>
      </c>
      <c r="AA4871" t="str">
        <f>_xlfn.XLOOKUP(Table1[[#This Row],[Manager ID]],MANAGERS!A:A,MANAGERS!B:B)</f>
        <v>Manager_8</v>
      </c>
      <c r="AB4871" t="str" cm="1">
        <f t="array" ref="AB4871">_xlfn.XLOOKUP(Table1[[#This Row],[Manager ID]],Table2[[#All],[Manager ID]],Table2[[#All],[Department Head]])</f>
        <v>Sales</v>
      </c>
      <c r="AC4871" s="2">
        <f>_xlfn.XLOOKUP(Table1[[#This Row],[City]],L:L,O:O)</f>
        <v>0.241864189087755</v>
      </c>
      <c r="AD4871" t="str" cm="1">
        <f t="array" ref="AD4871">_xlfn.IFS(Table1[[#This Row],[Performance Score]]&gt;=90,"Excellent",Table1[[#This Row],[Performance Score]]&gt;=75,"Good",Table1[[#This Row],[Performance Score]]&gt;=60,"Average",Table1[[#This Row],[Performance Score]]&lt;=60,"Need Improvement")</f>
        <v>Need Improvement</v>
      </c>
      <c r="AE4871" t="str">
        <f>IF(AND(Table1[[#This Row],[Attendance %]]&gt;=80,(Table1[[#This Row],[Performance Score]]&gt;=80)),"Eligible","Not Eligible")</f>
        <v>Not Eligible</v>
      </c>
      <c r="AF4871" t="str">
        <f>IF(Table1[[#This Row],[Performance Score]]&gt;=80,"High Performer","Low Performer")</f>
        <v>Low Performer</v>
      </c>
      <c r="AG4871" t="str" cm="1">
        <f t="array" aca="1" ref="AG4871" ca="1">_xlfn.IFS(Table1[[#This Row],[Experience]]&lt;=3,"Junior",Table1[[#This Row],[Experience]]&lt;=7,"Mid Level",Table1[[#This Row],[Experience]]&gt;=7,"Senior")</f>
        <v>Mid Level</v>
      </c>
      <c r="AH4871" t="str">
        <f>IF(Table1[[#This Row],[Attendance %]]&gt;75,"OK","Below 75")</f>
        <v>Below 75</v>
      </c>
      <c r="AI4871" t="b">
        <f>ISBLANK(Table1[[#This Row],[Employee ID]])</f>
        <v>0</v>
      </c>
      <c r="AJ4871" t="b">
        <f>ISNUMBER(Table1[[#This Row],[Total Salary  ]])</f>
        <v>1</v>
      </c>
      <c r="AK4871" t="str">
        <f>IFERROR(_xlfn.XLOOKUP(Table1[[#This Row],[Manager ID]],MANAGERS!A:A,MANAGERS!B:B),"Not Found")</f>
        <v>Manager_8</v>
      </c>
    </row>
    <row r="4872" spans="1:37" x14ac:dyDescent="0.2">
      <c r="A4872" t="s">
        <v>4744</v>
      </c>
      <c r="B4872" t="s">
        <v>85</v>
      </c>
      <c r="C4872" t="s">
        <v>21</v>
      </c>
      <c r="D4872" t="s">
        <v>81</v>
      </c>
      <c r="E4872" t="s">
        <v>65</v>
      </c>
      <c r="F4872" s="1">
        <v>43484</v>
      </c>
      <c r="G4872" s="1">
        <v>35877</v>
      </c>
      <c r="H4872">
        <v>27480</v>
      </c>
      <c r="I4872">
        <v>14242</v>
      </c>
      <c r="J4872">
        <v>95</v>
      </c>
      <c r="K4872">
        <v>77</v>
      </c>
      <c r="L4872" t="s">
        <v>23</v>
      </c>
      <c r="M4872">
        <v>105</v>
      </c>
      <c r="N4872">
        <f>Table1[[#This Row],[Basic Salary]]+Table1[[#This Row],[Bonus]]</f>
        <v>41722</v>
      </c>
      <c r="O4872" s="2">
        <f>Table1[[#This Row],[Bonus]]/Table1[[#This Row],[Basic Salary]]</f>
        <v>0.51826783114992725</v>
      </c>
      <c r="P4872">
        <f ca="1">DATEDIF(Table1[[#This Row],[Date of Birth]],TODAY(),"Y")</f>
        <v>28</v>
      </c>
      <c r="Q4872">
        <f ca="1">DATEDIF(Table1[[#This Row],[Joining Date]],TODAY(),"Y")</f>
        <v>7</v>
      </c>
      <c r="R4872" t="str">
        <f ca="1">IF(YEAR(Table1[[#This Row],[Joining Date]])=YEAR(TODAY()),"Yes","No")</f>
        <v>No</v>
      </c>
      <c r="S4872" t="str">
        <f ca="1">IF(Table1[[#This Row],[Experience]]&gt;5,"Yes","No")</f>
        <v>Yes</v>
      </c>
      <c r="T4872" t="str">
        <f>TEXT(Table1[[#This Row],[Joining Date]],"mmmm")</f>
        <v>January</v>
      </c>
      <c r="U4872" t="str">
        <f>TEXT(Table1[[#This Row],[Joining Date]],"yyyy")</f>
        <v>2019</v>
      </c>
      <c r="V4872" s="5">
        <f ca="1">TODAY()-Table1[[#This Row],[Joining Date]]</f>
        <v>2755</v>
      </c>
      <c r="W4872" t="str">
        <f>LEFT(Table1[[#This Row],[Employee Name]],FIND(" ",Table1[[#This Row],[Employee Name]])-1)</f>
        <v>Pooja</v>
      </c>
      <c r="X4872" t="str">
        <f>RIGHT(Table1[[#This Row],[Employee Name]],LEN(Table1[[#This Row],[Employee Name]])-FIND(" ",Table1[[#This Row],[Employee Name]]))</f>
        <v>Das</v>
      </c>
      <c r="Y4872" t="str">
        <f>Table1[[#This Row],[Department]]&amp;"-"&amp;Table1[[#This Row],[Employee ID]]</f>
        <v>Sales-E04688</v>
      </c>
      <c r="Z4872" t="str">
        <f>LEFT(Table1[[#This Row],[Department]],3)</f>
        <v>Sal</v>
      </c>
      <c r="AA4872" t="str">
        <f>_xlfn.XLOOKUP(Table1[[#This Row],[Manager ID]],MANAGERS!A:A,MANAGERS!B:B)</f>
        <v>Manager_5</v>
      </c>
      <c r="AB4872" t="str" cm="1">
        <f t="array" ref="AB4872">_xlfn.XLOOKUP(Table1[[#This Row],[Manager ID]],Table2[[#All],[Manager ID]],Table2[[#All],[Department Head]])</f>
        <v>Sales</v>
      </c>
      <c r="AC4872" s="2">
        <f>_xlfn.XLOOKUP(Table1[[#This Row],[City]],L:L,O:O)</f>
        <v>0.23486488519629886</v>
      </c>
      <c r="AD4872" t="str" cm="1">
        <f t="array" ref="AD4872">_xlfn.IFS(Table1[[#This Row],[Performance Score]]&gt;=90,"Excellent",Table1[[#This Row],[Performance Score]]&gt;=75,"Good",Table1[[#This Row],[Performance Score]]&gt;=60,"Average",Table1[[#This Row],[Performance Score]]&lt;=60,"Need Improvement")</f>
        <v>Good</v>
      </c>
      <c r="AE4872" t="str">
        <f>IF(AND(Table1[[#This Row],[Attendance %]]&gt;=80,(Table1[[#This Row],[Performance Score]]&gt;=80)),"Eligible","Not Eligible")</f>
        <v>Not Eligible</v>
      </c>
      <c r="AF4872" t="str">
        <f>IF(Table1[[#This Row],[Performance Score]]&gt;=80,"High Performer","Low Performer")</f>
        <v>Low Performer</v>
      </c>
      <c r="AG4872" t="str" cm="1">
        <f t="array" aca="1" ref="AG4872" ca="1">_xlfn.IFS(Table1[[#This Row],[Experience]]&lt;=3,"Junior",Table1[[#This Row],[Experience]]&lt;=7,"Mid Level",Table1[[#This Row],[Experience]]&gt;=7,"Senior")</f>
        <v>Mid Level</v>
      </c>
      <c r="AH4872" t="str">
        <f>IF(Table1[[#This Row],[Attendance %]]&gt;75,"OK","Below 75")</f>
        <v>OK</v>
      </c>
      <c r="AI4872" t="b">
        <f>ISBLANK(Table1[[#This Row],[Employee ID]])</f>
        <v>0</v>
      </c>
      <c r="AJ4872" t="b">
        <f>ISNUMBER(Table1[[#This Row],[Total Salary  ]])</f>
        <v>1</v>
      </c>
      <c r="AK4872" t="str">
        <f>IFERROR(_xlfn.XLOOKUP(Table1[[#This Row],[Manager ID]],MANAGERS!A:A,MANAGERS!B:B),"Not Found")</f>
        <v>Manager_5</v>
      </c>
    </row>
    <row r="4873" spans="1:37" x14ac:dyDescent="0.2">
      <c r="A4873" t="s">
        <v>4501</v>
      </c>
      <c r="B4873" t="s">
        <v>75</v>
      </c>
      <c r="C4873" t="s">
        <v>21</v>
      </c>
      <c r="D4873" t="s">
        <v>81</v>
      </c>
      <c r="E4873" t="s">
        <v>26</v>
      </c>
      <c r="F4873" s="1">
        <v>44767</v>
      </c>
      <c r="G4873" s="1">
        <v>34776</v>
      </c>
      <c r="H4873">
        <v>31278</v>
      </c>
      <c r="I4873">
        <v>10401</v>
      </c>
      <c r="J4873">
        <v>66</v>
      </c>
      <c r="K4873">
        <v>82</v>
      </c>
      <c r="L4873" t="s">
        <v>34</v>
      </c>
      <c r="M4873">
        <v>117</v>
      </c>
      <c r="N4873">
        <f>Table1[[#This Row],[Basic Salary]]+Table1[[#This Row],[Bonus]]</f>
        <v>41679</v>
      </c>
      <c r="O4873" s="2">
        <f>Table1[[#This Row],[Bonus]]/Table1[[#This Row],[Basic Salary]]</f>
        <v>0.33253404949165549</v>
      </c>
      <c r="P4873">
        <f ca="1">DATEDIF(Table1[[#This Row],[Date of Birth]],TODAY(),"Y")</f>
        <v>31</v>
      </c>
      <c r="Q4873">
        <f ca="1">DATEDIF(Table1[[#This Row],[Joining Date]],TODAY(),"Y")</f>
        <v>4</v>
      </c>
      <c r="R4873" t="str">
        <f ca="1">IF(YEAR(Table1[[#This Row],[Joining Date]])=YEAR(TODAY()),"Yes","No")</f>
        <v>No</v>
      </c>
      <c r="S4873" t="str">
        <f ca="1">IF(Table1[[#This Row],[Experience]]&gt;5,"Yes","No")</f>
        <v>No</v>
      </c>
      <c r="T4873" t="str">
        <f>TEXT(Table1[[#This Row],[Joining Date]],"mmmm")</f>
        <v>July</v>
      </c>
      <c r="U4873" t="str">
        <f>TEXT(Table1[[#This Row],[Joining Date]],"yyyy")</f>
        <v>2022</v>
      </c>
      <c r="V4873" s="5">
        <f ca="1">TODAY()-Table1[[#This Row],[Joining Date]]</f>
        <v>1472</v>
      </c>
      <c r="W4873" t="str">
        <f>LEFT(Table1[[#This Row],[Employee Name]],FIND(" ",Table1[[#This Row],[Employee Name]])-1)</f>
        <v>Ishita</v>
      </c>
      <c r="X4873" t="str">
        <f>RIGHT(Table1[[#This Row],[Employee Name]],LEN(Table1[[#This Row],[Employee Name]])-FIND(" ",Table1[[#This Row],[Employee Name]]))</f>
        <v>Roy</v>
      </c>
      <c r="Y4873" t="str">
        <f>Table1[[#This Row],[Department]]&amp;"-"&amp;Table1[[#This Row],[Employee ID]]</f>
        <v>Sales-E04445</v>
      </c>
      <c r="Z4873" t="str">
        <f>LEFT(Table1[[#This Row],[Department]],3)</f>
        <v>Sal</v>
      </c>
      <c r="AA4873" t="str">
        <f>_xlfn.XLOOKUP(Table1[[#This Row],[Manager ID]],MANAGERS!A:A,MANAGERS!B:B)</f>
        <v>Manager_17</v>
      </c>
      <c r="AB4873" t="str" cm="1">
        <f t="array" ref="AB4873">_xlfn.XLOOKUP(Table1[[#This Row],[Manager ID]],Table2[[#All],[Manager ID]],Table2[[#All],[Department Head]])</f>
        <v>Finance</v>
      </c>
      <c r="AC4873" s="2">
        <f>_xlfn.XLOOKUP(Table1[[#This Row],[City]],L:L,O:O)</f>
        <v>0.24030340748661314</v>
      </c>
      <c r="AD4873" t="str" cm="1">
        <f t="array" ref="AD4873">_xlfn.IFS(Table1[[#This Row],[Performance Score]]&gt;=90,"Excellent",Table1[[#This Row],[Performance Score]]&gt;=75,"Good",Table1[[#This Row],[Performance Score]]&gt;=60,"Average",Table1[[#This Row],[Performance Score]]&lt;=60,"Need Improvement")</f>
        <v>Good</v>
      </c>
      <c r="AE4873" t="str">
        <f>IF(AND(Table1[[#This Row],[Attendance %]]&gt;=80,(Table1[[#This Row],[Performance Score]]&gt;=80)),"Eligible","Not Eligible")</f>
        <v>Not Eligible</v>
      </c>
      <c r="AF4873" t="str">
        <f>IF(Table1[[#This Row],[Performance Score]]&gt;=80,"High Performer","Low Performer")</f>
        <v>High Performer</v>
      </c>
      <c r="AG4873" t="str" cm="1">
        <f t="array" aca="1" ref="AG4873" ca="1">_xlfn.IFS(Table1[[#This Row],[Experience]]&lt;=3,"Junior",Table1[[#This Row],[Experience]]&lt;=7,"Mid Level",Table1[[#This Row],[Experience]]&gt;=7,"Senior")</f>
        <v>Mid Level</v>
      </c>
      <c r="AH4873" t="str">
        <f>IF(Table1[[#This Row],[Attendance %]]&gt;75,"OK","Below 75")</f>
        <v>Below 75</v>
      </c>
      <c r="AI4873" t="b">
        <f>ISBLANK(Table1[[#This Row],[Employee ID]])</f>
        <v>0</v>
      </c>
      <c r="AJ4873" t="b">
        <f>ISNUMBER(Table1[[#This Row],[Total Salary  ]])</f>
        <v>1</v>
      </c>
      <c r="AK4873" t="str">
        <f>IFERROR(_xlfn.XLOOKUP(Table1[[#This Row],[Manager ID]],MANAGERS!A:A,MANAGERS!B:B),"Not Found")</f>
        <v>Manager_17</v>
      </c>
    </row>
    <row r="4874" spans="1:37" x14ac:dyDescent="0.2">
      <c r="A4874" t="s">
        <v>4766</v>
      </c>
      <c r="B4874" t="s">
        <v>29</v>
      </c>
      <c r="C4874" t="s">
        <v>15</v>
      </c>
      <c r="D4874" t="s">
        <v>81</v>
      </c>
      <c r="E4874" t="s">
        <v>26</v>
      </c>
      <c r="F4874" s="1">
        <v>45469</v>
      </c>
      <c r="G4874" s="1">
        <v>36889</v>
      </c>
      <c r="H4874">
        <v>32262</v>
      </c>
      <c r="I4874">
        <v>9416</v>
      </c>
      <c r="J4874">
        <v>83</v>
      </c>
      <c r="K4874">
        <v>100</v>
      </c>
      <c r="L4874" t="s">
        <v>18</v>
      </c>
      <c r="M4874">
        <v>101</v>
      </c>
      <c r="N4874">
        <f>Table1[[#This Row],[Basic Salary]]+Table1[[#This Row],[Bonus]]</f>
        <v>41678</v>
      </c>
      <c r="O4874" s="2">
        <f>Table1[[#This Row],[Bonus]]/Table1[[#This Row],[Basic Salary]]</f>
        <v>0.29186039303205008</v>
      </c>
      <c r="P4874">
        <f ca="1">DATEDIF(Table1[[#This Row],[Date of Birth]],TODAY(),"Y")</f>
        <v>25</v>
      </c>
      <c r="Q4874">
        <f ca="1">DATEDIF(Table1[[#This Row],[Joining Date]],TODAY(),"Y")</f>
        <v>2</v>
      </c>
      <c r="R4874" t="str">
        <f ca="1">IF(YEAR(Table1[[#This Row],[Joining Date]])=YEAR(TODAY()),"Yes","No")</f>
        <v>No</v>
      </c>
      <c r="S4874" t="str">
        <f ca="1">IF(Table1[[#This Row],[Experience]]&gt;5,"Yes","No")</f>
        <v>No</v>
      </c>
      <c r="T4874" t="str">
        <f>TEXT(Table1[[#This Row],[Joining Date]],"mmmm")</f>
        <v>June</v>
      </c>
      <c r="U4874" t="str">
        <f>TEXT(Table1[[#This Row],[Joining Date]],"yyyy")</f>
        <v>2024</v>
      </c>
      <c r="V4874" s="5">
        <f ca="1">TODAY()-Table1[[#This Row],[Joining Date]]</f>
        <v>770</v>
      </c>
      <c r="W4874" t="str">
        <f>LEFT(Table1[[#This Row],[Employee Name]],FIND(" ",Table1[[#This Row],[Employee Name]])-1)</f>
        <v>Vikram</v>
      </c>
      <c r="X4874" t="str">
        <f>RIGHT(Table1[[#This Row],[Employee Name]],LEN(Table1[[#This Row],[Employee Name]])-FIND(" ",Table1[[#This Row],[Employee Name]]))</f>
        <v>Singh</v>
      </c>
      <c r="Y4874" t="str">
        <f>Table1[[#This Row],[Department]]&amp;"-"&amp;Table1[[#This Row],[Employee ID]]</f>
        <v>Sales-E04710</v>
      </c>
      <c r="Z4874" t="str">
        <f>LEFT(Table1[[#This Row],[Department]],3)</f>
        <v>Sal</v>
      </c>
      <c r="AA4874" t="str">
        <f>_xlfn.XLOOKUP(Table1[[#This Row],[Manager ID]],MANAGERS!A:A,MANAGERS!B:B)</f>
        <v>Manager_1</v>
      </c>
      <c r="AB4874" t="str" cm="1">
        <f t="array" ref="AB4874">_xlfn.XLOOKUP(Table1[[#This Row],[Manager ID]],Table2[[#All],[Manager ID]],Table2[[#All],[Department Head]])</f>
        <v>Support</v>
      </c>
      <c r="AC4874" s="2">
        <f>_xlfn.XLOOKUP(Table1[[#This Row],[City]],L:L,O:O)</f>
        <v>0.21356479274849693</v>
      </c>
      <c r="AD4874" t="str" cm="1">
        <f t="array" ref="AD4874">_xlfn.IFS(Table1[[#This Row],[Performance Score]]&gt;=90,"Excellent",Table1[[#This Row],[Performance Score]]&gt;=75,"Good",Table1[[#This Row],[Performance Score]]&gt;=60,"Average",Table1[[#This Row],[Performance Score]]&lt;=60,"Need Improvement")</f>
        <v>Excellent</v>
      </c>
      <c r="AE4874" t="str">
        <f>IF(AND(Table1[[#This Row],[Attendance %]]&gt;=80,(Table1[[#This Row],[Performance Score]]&gt;=80)),"Eligible","Not Eligible")</f>
        <v>Eligible</v>
      </c>
      <c r="AF4874" t="str">
        <f>IF(Table1[[#This Row],[Performance Score]]&gt;=80,"High Performer","Low Performer")</f>
        <v>High Performer</v>
      </c>
      <c r="AG4874" t="str" cm="1">
        <f t="array" aca="1" ref="AG4874" ca="1">_xlfn.IFS(Table1[[#This Row],[Experience]]&lt;=3,"Junior",Table1[[#This Row],[Experience]]&lt;=7,"Mid Level",Table1[[#This Row],[Experience]]&gt;=7,"Senior")</f>
        <v>Junior</v>
      </c>
      <c r="AH4874" t="str">
        <f>IF(Table1[[#This Row],[Attendance %]]&gt;75,"OK","Below 75")</f>
        <v>OK</v>
      </c>
      <c r="AI4874" t="b">
        <f>ISBLANK(Table1[[#This Row],[Employee ID]])</f>
        <v>0</v>
      </c>
      <c r="AJ4874" t="b">
        <f>ISNUMBER(Table1[[#This Row],[Total Salary  ]])</f>
        <v>1</v>
      </c>
      <c r="AK4874" t="str">
        <f>IFERROR(_xlfn.XLOOKUP(Table1[[#This Row],[Manager ID]],MANAGERS!A:A,MANAGERS!B:B),"Not Found")</f>
        <v>Manager_1</v>
      </c>
    </row>
    <row r="4875" spans="1:37" x14ac:dyDescent="0.2">
      <c r="A4875" t="s">
        <v>4557</v>
      </c>
      <c r="B4875" t="s">
        <v>93</v>
      </c>
      <c r="C4875" t="s">
        <v>21</v>
      </c>
      <c r="D4875" t="s">
        <v>25</v>
      </c>
      <c r="E4875" t="s">
        <v>22</v>
      </c>
      <c r="F4875" s="1">
        <v>44463</v>
      </c>
      <c r="G4875" s="1">
        <v>33968</v>
      </c>
      <c r="H4875">
        <v>26136</v>
      </c>
      <c r="I4875">
        <v>15469</v>
      </c>
      <c r="J4875">
        <v>100</v>
      </c>
      <c r="K4875">
        <v>40</v>
      </c>
      <c r="L4875" t="s">
        <v>31</v>
      </c>
      <c r="M4875">
        <v>116</v>
      </c>
      <c r="N4875">
        <f>Table1[[#This Row],[Basic Salary]]+Table1[[#This Row],[Bonus]]</f>
        <v>41605</v>
      </c>
      <c r="O4875" s="2">
        <f>Table1[[#This Row],[Bonus]]/Table1[[#This Row],[Basic Salary]]</f>
        <v>0.59186562595653502</v>
      </c>
      <c r="P4875">
        <f ca="1">DATEDIF(Table1[[#This Row],[Date of Birth]],TODAY(),"Y")</f>
        <v>33</v>
      </c>
      <c r="Q4875">
        <f ca="1">DATEDIF(Table1[[#This Row],[Joining Date]],TODAY(),"Y")</f>
        <v>4</v>
      </c>
      <c r="R4875" t="str">
        <f ca="1">IF(YEAR(Table1[[#This Row],[Joining Date]])=YEAR(TODAY()),"Yes","No")</f>
        <v>No</v>
      </c>
      <c r="S4875" t="str">
        <f ca="1">IF(Table1[[#This Row],[Experience]]&gt;5,"Yes","No")</f>
        <v>No</v>
      </c>
      <c r="T4875" t="str">
        <f>TEXT(Table1[[#This Row],[Joining Date]],"mmmm")</f>
        <v>September</v>
      </c>
      <c r="U4875" t="str">
        <f>TEXT(Table1[[#This Row],[Joining Date]],"yyyy")</f>
        <v>2021</v>
      </c>
      <c r="V4875" s="5">
        <f ca="1">TODAY()-Table1[[#This Row],[Joining Date]]</f>
        <v>1776</v>
      </c>
      <c r="W4875" t="str">
        <f>LEFT(Table1[[#This Row],[Employee Name]],FIND(" ",Table1[[#This Row],[Employee Name]])-1)</f>
        <v>Priya</v>
      </c>
      <c r="X4875" t="str">
        <f>RIGHT(Table1[[#This Row],[Employee Name]],LEN(Table1[[#This Row],[Employee Name]])-FIND(" ",Table1[[#This Row],[Employee Name]]))</f>
        <v>Reddy</v>
      </c>
      <c r="Y4875" t="str">
        <f>Table1[[#This Row],[Department]]&amp;"-"&amp;Table1[[#This Row],[Employee ID]]</f>
        <v>Finance-E04501</v>
      </c>
      <c r="Z4875" t="str">
        <f>LEFT(Table1[[#This Row],[Department]],3)</f>
        <v>Fin</v>
      </c>
      <c r="AA4875" t="str">
        <f>_xlfn.XLOOKUP(Table1[[#This Row],[Manager ID]],MANAGERS!A:A,MANAGERS!B:B)</f>
        <v>Manager_16</v>
      </c>
      <c r="AB4875" t="str" cm="1">
        <f t="array" ref="AB4875">_xlfn.XLOOKUP(Table1[[#This Row],[Manager ID]],Table2[[#All],[Manager ID]],Table2[[#All],[Department Head]])</f>
        <v>Sales</v>
      </c>
      <c r="AC4875" s="2">
        <f>_xlfn.XLOOKUP(Table1[[#This Row],[City]],L:L,O:O)</f>
        <v>0.241864189087755</v>
      </c>
      <c r="AD4875" t="str" cm="1">
        <f t="array" ref="AD4875">_xlfn.IFS(Table1[[#This Row],[Performance Score]]&gt;=90,"Excellent",Table1[[#This Row],[Performance Score]]&gt;=75,"Good",Table1[[#This Row],[Performance Score]]&gt;=60,"Average",Table1[[#This Row],[Performance Score]]&lt;=60,"Need Improvement")</f>
        <v>Need Improvement</v>
      </c>
      <c r="AE4875" t="str">
        <f>IF(AND(Table1[[#This Row],[Attendance %]]&gt;=80,(Table1[[#This Row],[Performance Score]]&gt;=80)),"Eligible","Not Eligible")</f>
        <v>Not Eligible</v>
      </c>
      <c r="AF4875" t="str">
        <f>IF(Table1[[#This Row],[Performance Score]]&gt;=80,"High Performer","Low Performer")</f>
        <v>Low Performer</v>
      </c>
      <c r="AG4875" t="str" cm="1">
        <f t="array" aca="1" ref="AG4875" ca="1">_xlfn.IFS(Table1[[#This Row],[Experience]]&lt;=3,"Junior",Table1[[#This Row],[Experience]]&lt;=7,"Mid Level",Table1[[#This Row],[Experience]]&gt;=7,"Senior")</f>
        <v>Mid Level</v>
      </c>
      <c r="AH4875" t="str">
        <f>IF(Table1[[#This Row],[Attendance %]]&gt;75,"OK","Below 75")</f>
        <v>OK</v>
      </c>
      <c r="AI4875" t="b">
        <f>ISBLANK(Table1[[#This Row],[Employee ID]])</f>
        <v>0</v>
      </c>
      <c r="AJ4875" t="b">
        <f>ISNUMBER(Table1[[#This Row],[Total Salary  ]])</f>
        <v>1</v>
      </c>
      <c r="AK4875" t="str">
        <f>IFERROR(_xlfn.XLOOKUP(Table1[[#This Row],[Manager ID]],MANAGERS!A:A,MANAGERS!B:B),"Not Found")</f>
        <v>Manager_16</v>
      </c>
    </row>
    <row r="4876" spans="1:37" x14ac:dyDescent="0.2">
      <c r="A4876" t="s">
        <v>3039</v>
      </c>
      <c r="B4876" t="s">
        <v>71</v>
      </c>
      <c r="C4876" t="s">
        <v>15</v>
      </c>
      <c r="D4876" t="s">
        <v>43</v>
      </c>
      <c r="E4876" t="s">
        <v>51</v>
      </c>
      <c r="F4876" s="1">
        <v>43962</v>
      </c>
      <c r="G4876" s="1">
        <v>33914</v>
      </c>
      <c r="H4876">
        <v>31099</v>
      </c>
      <c r="I4876">
        <v>10435</v>
      </c>
      <c r="J4876">
        <v>68</v>
      </c>
      <c r="K4876">
        <v>53</v>
      </c>
      <c r="L4876" t="s">
        <v>18</v>
      </c>
      <c r="M4876">
        <v>110</v>
      </c>
      <c r="N4876">
        <f>Table1[[#This Row],[Basic Salary]]+Table1[[#This Row],[Bonus]]</f>
        <v>41534</v>
      </c>
      <c r="O4876" s="2">
        <f>Table1[[#This Row],[Bonus]]/Table1[[#This Row],[Basic Salary]]</f>
        <v>0.33554133573426798</v>
      </c>
      <c r="P4876">
        <f ca="1">DATEDIF(Table1[[#This Row],[Date of Birth]],TODAY(),"Y")</f>
        <v>33</v>
      </c>
      <c r="Q4876">
        <f ca="1">DATEDIF(Table1[[#This Row],[Joining Date]],TODAY(),"Y")</f>
        <v>6</v>
      </c>
      <c r="R4876" t="str">
        <f ca="1">IF(YEAR(Table1[[#This Row],[Joining Date]])=YEAR(TODAY()),"Yes","No")</f>
        <v>No</v>
      </c>
      <c r="S4876" t="str">
        <f ca="1">IF(Table1[[#This Row],[Experience]]&gt;5,"Yes","No")</f>
        <v>Yes</v>
      </c>
      <c r="T4876" t="str">
        <f>TEXT(Table1[[#This Row],[Joining Date]],"mmmm")</f>
        <v>May</v>
      </c>
      <c r="U4876" t="str">
        <f>TEXT(Table1[[#This Row],[Joining Date]],"yyyy")</f>
        <v>2020</v>
      </c>
      <c r="V4876" s="5">
        <f ca="1">TODAY()-Table1[[#This Row],[Joining Date]]</f>
        <v>2277</v>
      </c>
      <c r="W4876" t="str">
        <f>LEFT(Table1[[#This Row],[Employee Name]],FIND(" ",Table1[[#This Row],[Employee Name]])-1)</f>
        <v>Sneha</v>
      </c>
      <c r="X4876" t="str">
        <f>RIGHT(Table1[[#This Row],[Employee Name]],LEN(Table1[[#This Row],[Employee Name]])-FIND(" ",Table1[[#This Row],[Employee Name]]))</f>
        <v>Iyer</v>
      </c>
      <c r="Y4876" t="str">
        <f>Table1[[#This Row],[Department]]&amp;"-"&amp;Table1[[#This Row],[Employee ID]]</f>
        <v>Operations-E02983</v>
      </c>
      <c r="Z4876" t="str">
        <f>LEFT(Table1[[#This Row],[Department]],3)</f>
        <v>Ope</v>
      </c>
      <c r="AA4876" t="str">
        <f>_xlfn.XLOOKUP(Table1[[#This Row],[Manager ID]],MANAGERS!A:A,MANAGERS!B:B)</f>
        <v>Manager_10</v>
      </c>
      <c r="AB4876" t="str" cm="1">
        <f t="array" ref="AB4876">_xlfn.XLOOKUP(Table1[[#This Row],[Manager ID]],Table2[[#All],[Manager ID]],Table2[[#All],[Department Head]])</f>
        <v>HR</v>
      </c>
      <c r="AC4876" s="2">
        <f>_xlfn.XLOOKUP(Table1[[#This Row],[City]],L:L,O:O)</f>
        <v>0.21356479274849693</v>
      </c>
      <c r="AD4876" t="str" cm="1">
        <f t="array" ref="AD4876">_xlfn.IFS(Table1[[#This Row],[Performance Score]]&gt;=90,"Excellent",Table1[[#This Row],[Performance Score]]&gt;=75,"Good",Table1[[#This Row],[Performance Score]]&gt;=60,"Average",Table1[[#This Row],[Performance Score]]&lt;=60,"Need Improvement")</f>
        <v>Need Improvement</v>
      </c>
      <c r="AE4876" t="str">
        <f>IF(AND(Table1[[#This Row],[Attendance %]]&gt;=80,(Table1[[#This Row],[Performance Score]]&gt;=80)),"Eligible","Not Eligible")</f>
        <v>Not Eligible</v>
      </c>
      <c r="AF4876" t="str">
        <f>IF(Table1[[#This Row],[Performance Score]]&gt;=80,"High Performer","Low Performer")</f>
        <v>Low Performer</v>
      </c>
      <c r="AG4876" t="str" cm="1">
        <f t="array" aca="1" ref="AG4876" ca="1">_xlfn.IFS(Table1[[#This Row],[Experience]]&lt;=3,"Junior",Table1[[#This Row],[Experience]]&lt;=7,"Mid Level",Table1[[#This Row],[Experience]]&gt;=7,"Senior")</f>
        <v>Mid Level</v>
      </c>
      <c r="AH4876" t="str">
        <f>IF(Table1[[#This Row],[Attendance %]]&gt;75,"OK","Below 75")</f>
        <v>Below 75</v>
      </c>
      <c r="AI4876" t="b">
        <f>ISBLANK(Table1[[#This Row],[Employee ID]])</f>
        <v>0</v>
      </c>
      <c r="AJ4876" t="b">
        <f>ISNUMBER(Table1[[#This Row],[Total Salary  ]])</f>
        <v>1</v>
      </c>
      <c r="AK4876" t="str">
        <f>IFERROR(_xlfn.XLOOKUP(Table1[[#This Row],[Manager ID]],MANAGERS!A:A,MANAGERS!B:B),"Not Found")</f>
        <v>Manager_10</v>
      </c>
    </row>
    <row r="4877" spans="1:37" x14ac:dyDescent="0.2">
      <c r="A4877" t="s">
        <v>2498</v>
      </c>
      <c r="B4877" t="s">
        <v>29</v>
      </c>
      <c r="C4877" t="s">
        <v>15</v>
      </c>
      <c r="D4877" t="s">
        <v>40</v>
      </c>
      <c r="E4877" t="s">
        <v>22</v>
      </c>
      <c r="F4877" s="1">
        <v>44408</v>
      </c>
      <c r="G4877" s="1">
        <v>40762</v>
      </c>
      <c r="H4877">
        <v>28620</v>
      </c>
      <c r="I4877">
        <v>12904</v>
      </c>
      <c r="J4877">
        <v>93</v>
      </c>
      <c r="K4877">
        <v>56</v>
      </c>
      <c r="L4877" t="s">
        <v>37</v>
      </c>
      <c r="M4877">
        <v>106</v>
      </c>
      <c r="N4877">
        <f>Table1[[#This Row],[Basic Salary]]+Table1[[#This Row],[Bonus]]</f>
        <v>41524</v>
      </c>
      <c r="O4877" s="2">
        <f>Table1[[#This Row],[Bonus]]/Table1[[#This Row],[Basic Salary]]</f>
        <v>0.45087351502445844</v>
      </c>
      <c r="P4877">
        <f ca="1">DATEDIF(Table1[[#This Row],[Date of Birth]],TODAY(),"Y")</f>
        <v>14</v>
      </c>
      <c r="Q4877">
        <f ca="1">DATEDIF(Table1[[#This Row],[Joining Date]],TODAY(),"Y")</f>
        <v>5</v>
      </c>
      <c r="R4877" t="str">
        <f ca="1">IF(YEAR(Table1[[#This Row],[Joining Date]])=YEAR(TODAY()),"Yes","No")</f>
        <v>No</v>
      </c>
      <c r="S4877" t="str">
        <f ca="1">IF(Table1[[#This Row],[Experience]]&gt;5,"Yes","No")</f>
        <v>No</v>
      </c>
      <c r="T4877" t="str">
        <f>TEXT(Table1[[#This Row],[Joining Date]],"mmmm")</f>
        <v>July</v>
      </c>
      <c r="U4877" t="str">
        <f>TEXT(Table1[[#This Row],[Joining Date]],"yyyy")</f>
        <v>2021</v>
      </c>
      <c r="V4877" s="5">
        <f ca="1">TODAY()-Table1[[#This Row],[Joining Date]]</f>
        <v>1831</v>
      </c>
      <c r="W4877" t="str">
        <f>LEFT(Table1[[#This Row],[Employee Name]],FIND(" ",Table1[[#This Row],[Employee Name]])-1)</f>
        <v>Vikram</v>
      </c>
      <c r="X4877" t="str">
        <f>RIGHT(Table1[[#This Row],[Employee Name]],LEN(Table1[[#This Row],[Employee Name]])-FIND(" ",Table1[[#This Row],[Employee Name]]))</f>
        <v>Singh</v>
      </c>
      <c r="Y4877" t="str">
        <f>Table1[[#This Row],[Department]]&amp;"-"&amp;Table1[[#This Row],[Employee ID]]</f>
        <v>IT-E02442</v>
      </c>
      <c r="Z4877" t="str">
        <f>LEFT(Table1[[#This Row],[Department]],3)</f>
        <v>IT</v>
      </c>
      <c r="AA4877" t="str">
        <f>_xlfn.XLOOKUP(Table1[[#This Row],[Manager ID]],MANAGERS!A:A,MANAGERS!B:B)</f>
        <v>Manager_6</v>
      </c>
      <c r="AB4877" t="str" cm="1">
        <f t="array" ref="AB4877">_xlfn.XLOOKUP(Table1[[#This Row],[Manager ID]],Table2[[#All],[Manager ID]],Table2[[#All],[Department Head]])</f>
        <v>HR</v>
      </c>
      <c r="AC4877" s="2">
        <f>_xlfn.XLOOKUP(Table1[[#This Row],[City]],L:L,O:O)</f>
        <v>0.24036902712549932</v>
      </c>
      <c r="AD4877" t="str" cm="1">
        <f t="array" ref="AD4877">_xlfn.IFS(Table1[[#This Row],[Performance Score]]&gt;=90,"Excellent",Table1[[#This Row],[Performance Score]]&gt;=75,"Good",Table1[[#This Row],[Performance Score]]&gt;=60,"Average",Table1[[#This Row],[Performance Score]]&lt;=60,"Need Improvement")</f>
        <v>Need Improvement</v>
      </c>
      <c r="AE4877" t="str">
        <f>IF(AND(Table1[[#This Row],[Attendance %]]&gt;=80,(Table1[[#This Row],[Performance Score]]&gt;=80)),"Eligible","Not Eligible")</f>
        <v>Not Eligible</v>
      </c>
      <c r="AF4877" t="str">
        <f>IF(Table1[[#This Row],[Performance Score]]&gt;=80,"High Performer","Low Performer")</f>
        <v>Low Performer</v>
      </c>
      <c r="AG4877" t="str" cm="1">
        <f t="array" aca="1" ref="AG4877" ca="1">_xlfn.IFS(Table1[[#This Row],[Experience]]&lt;=3,"Junior",Table1[[#This Row],[Experience]]&lt;=7,"Mid Level",Table1[[#This Row],[Experience]]&gt;=7,"Senior")</f>
        <v>Mid Level</v>
      </c>
      <c r="AH4877" t="str">
        <f>IF(Table1[[#This Row],[Attendance %]]&gt;75,"OK","Below 75")</f>
        <v>OK</v>
      </c>
      <c r="AI4877" t="b">
        <f>ISBLANK(Table1[[#This Row],[Employee ID]])</f>
        <v>0</v>
      </c>
      <c r="AJ4877" t="b">
        <f>ISNUMBER(Table1[[#This Row],[Total Salary  ]])</f>
        <v>1</v>
      </c>
      <c r="AK4877" t="str">
        <f>IFERROR(_xlfn.XLOOKUP(Table1[[#This Row],[Manager ID]],MANAGERS!A:A,MANAGERS!B:B),"Not Found")</f>
        <v>Manager_6</v>
      </c>
    </row>
    <row r="4878" spans="1:37" x14ac:dyDescent="0.2">
      <c r="A4878" t="s">
        <v>877</v>
      </c>
      <c r="B4878" t="s">
        <v>57</v>
      </c>
      <c r="C4878" t="s">
        <v>21</v>
      </c>
      <c r="D4878" t="s">
        <v>81</v>
      </c>
      <c r="E4878" t="s">
        <v>51</v>
      </c>
      <c r="F4878" s="1">
        <v>42200</v>
      </c>
      <c r="G4878" s="1">
        <v>38248</v>
      </c>
      <c r="H4878">
        <v>35031</v>
      </c>
      <c r="I4878">
        <v>6477</v>
      </c>
      <c r="J4878">
        <v>92</v>
      </c>
      <c r="K4878">
        <v>46</v>
      </c>
      <c r="L4878" t="s">
        <v>23</v>
      </c>
      <c r="M4878">
        <v>114</v>
      </c>
      <c r="N4878">
        <f>Table1[[#This Row],[Basic Salary]]+Table1[[#This Row],[Bonus]]</f>
        <v>41508</v>
      </c>
      <c r="O4878" s="2">
        <f>Table1[[#This Row],[Bonus]]/Table1[[#This Row],[Basic Salary]]</f>
        <v>0.18489338014901088</v>
      </c>
      <c r="P4878">
        <f ca="1">DATEDIF(Table1[[#This Row],[Date of Birth]],TODAY(),"Y")</f>
        <v>21</v>
      </c>
      <c r="Q4878">
        <f ca="1">DATEDIF(Table1[[#This Row],[Joining Date]],TODAY(),"Y")</f>
        <v>11</v>
      </c>
      <c r="R4878" t="str">
        <f ca="1">IF(YEAR(Table1[[#This Row],[Joining Date]])=YEAR(TODAY()),"Yes","No")</f>
        <v>No</v>
      </c>
      <c r="S4878" t="str">
        <f ca="1">IF(Table1[[#This Row],[Experience]]&gt;5,"Yes","No")</f>
        <v>Yes</v>
      </c>
      <c r="T4878" t="str">
        <f>TEXT(Table1[[#This Row],[Joining Date]],"mmmm")</f>
        <v>July</v>
      </c>
      <c r="U4878" t="str">
        <f>TEXT(Table1[[#This Row],[Joining Date]],"yyyy")</f>
        <v>2015</v>
      </c>
      <c r="V4878" s="5">
        <f ca="1">TODAY()-Table1[[#This Row],[Joining Date]]</f>
        <v>4039</v>
      </c>
      <c r="W4878" t="str">
        <f>LEFT(Table1[[#This Row],[Employee Name]],FIND(" ",Table1[[#This Row],[Employee Name]])-1)</f>
        <v>Swathi</v>
      </c>
      <c r="X4878" t="str">
        <f>RIGHT(Table1[[#This Row],[Employee Name]],LEN(Table1[[#This Row],[Employee Name]])-FIND(" ",Table1[[#This Row],[Employee Name]]))</f>
        <v>Ramesh</v>
      </c>
      <c r="Y4878" t="str">
        <f>Table1[[#This Row],[Department]]&amp;"-"&amp;Table1[[#This Row],[Employee ID]]</f>
        <v>Sales-E00821</v>
      </c>
      <c r="Z4878" t="str">
        <f>LEFT(Table1[[#This Row],[Department]],3)</f>
        <v>Sal</v>
      </c>
      <c r="AA4878" t="str">
        <f>_xlfn.XLOOKUP(Table1[[#This Row],[Manager ID]],MANAGERS!A:A,MANAGERS!B:B)</f>
        <v>Manager_14</v>
      </c>
      <c r="AB4878" t="str" cm="1">
        <f t="array" ref="AB4878">_xlfn.XLOOKUP(Table1[[#This Row],[Manager ID]],Table2[[#All],[Manager ID]],Table2[[#All],[Department Head]])</f>
        <v>Marketing</v>
      </c>
      <c r="AC4878" s="2">
        <f>_xlfn.XLOOKUP(Table1[[#This Row],[City]],L:L,O:O)</f>
        <v>0.23486488519629886</v>
      </c>
      <c r="AD4878" t="str" cm="1">
        <f t="array" ref="AD4878">_xlfn.IFS(Table1[[#This Row],[Performance Score]]&gt;=90,"Excellent",Table1[[#This Row],[Performance Score]]&gt;=75,"Good",Table1[[#This Row],[Performance Score]]&gt;=60,"Average",Table1[[#This Row],[Performance Score]]&lt;=60,"Need Improvement")</f>
        <v>Need Improvement</v>
      </c>
      <c r="AE4878" t="str">
        <f>IF(AND(Table1[[#This Row],[Attendance %]]&gt;=80,(Table1[[#This Row],[Performance Score]]&gt;=80)),"Eligible","Not Eligible")</f>
        <v>Not Eligible</v>
      </c>
      <c r="AF4878" t="str">
        <f>IF(Table1[[#This Row],[Performance Score]]&gt;=80,"High Performer","Low Performer")</f>
        <v>Low Performer</v>
      </c>
      <c r="AG4878" t="str" cm="1">
        <f t="array" aca="1" ref="AG4878" ca="1">_xlfn.IFS(Table1[[#This Row],[Experience]]&lt;=3,"Junior",Table1[[#This Row],[Experience]]&lt;=7,"Mid Level",Table1[[#This Row],[Experience]]&gt;=7,"Senior")</f>
        <v>Senior</v>
      </c>
      <c r="AH4878" t="str">
        <f>IF(Table1[[#This Row],[Attendance %]]&gt;75,"OK","Below 75")</f>
        <v>OK</v>
      </c>
      <c r="AI4878" t="b">
        <f>ISBLANK(Table1[[#This Row],[Employee ID]])</f>
        <v>0</v>
      </c>
      <c r="AJ4878" t="b">
        <f>ISNUMBER(Table1[[#This Row],[Total Salary  ]])</f>
        <v>1</v>
      </c>
      <c r="AK4878" t="str">
        <f>IFERROR(_xlfn.XLOOKUP(Table1[[#This Row],[Manager ID]],MANAGERS!A:A,MANAGERS!B:B),"Not Found")</f>
        <v>Manager_14</v>
      </c>
    </row>
    <row r="4879" spans="1:37" x14ac:dyDescent="0.2">
      <c r="A4879" t="s">
        <v>4836</v>
      </c>
      <c r="B4879" t="s">
        <v>36</v>
      </c>
      <c r="C4879" t="s">
        <v>21</v>
      </c>
      <c r="D4879" t="s">
        <v>46</v>
      </c>
      <c r="E4879" t="s">
        <v>17</v>
      </c>
      <c r="F4879" s="1">
        <v>42794</v>
      </c>
      <c r="G4879" s="1">
        <v>35541</v>
      </c>
      <c r="H4879">
        <v>32123</v>
      </c>
      <c r="I4879">
        <v>9350</v>
      </c>
      <c r="J4879">
        <v>83</v>
      </c>
      <c r="K4879">
        <v>55</v>
      </c>
      <c r="L4879" t="s">
        <v>34</v>
      </c>
      <c r="M4879">
        <v>113</v>
      </c>
      <c r="N4879">
        <f>Table1[[#This Row],[Basic Salary]]+Table1[[#This Row],[Bonus]]</f>
        <v>41473</v>
      </c>
      <c r="O4879" s="2">
        <f>Table1[[#This Row],[Bonus]]/Table1[[#This Row],[Basic Salary]]</f>
        <v>0.29106870466643836</v>
      </c>
      <c r="P4879">
        <f ca="1">DATEDIF(Table1[[#This Row],[Date of Birth]],TODAY(),"Y")</f>
        <v>29</v>
      </c>
      <c r="Q4879">
        <f ca="1">DATEDIF(Table1[[#This Row],[Joining Date]],TODAY(),"Y")</f>
        <v>9</v>
      </c>
      <c r="R4879" t="str">
        <f ca="1">IF(YEAR(Table1[[#This Row],[Joining Date]])=YEAR(TODAY()),"Yes","No")</f>
        <v>No</v>
      </c>
      <c r="S4879" t="str">
        <f ca="1">IF(Table1[[#This Row],[Experience]]&gt;5,"Yes","No")</f>
        <v>Yes</v>
      </c>
      <c r="T4879" t="str">
        <f>TEXT(Table1[[#This Row],[Joining Date]],"mmmm")</f>
        <v>February</v>
      </c>
      <c r="U4879" t="str">
        <f>TEXT(Table1[[#This Row],[Joining Date]],"yyyy")</f>
        <v>2017</v>
      </c>
      <c r="V4879" s="5">
        <f ca="1">TODAY()-Table1[[#This Row],[Joining Date]]</f>
        <v>3445</v>
      </c>
      <c r="W4879" t="str">
        <f>LEFT(Table1[[#This Row],[Employee Name]],FIND(" ",Table1[[#This Row],[Employee Name]])-1)</f>
        <v>Meera</v>
      </c>
      <c r="X4879" t="str">
        <f>RIGHT(Table1[[#This Row],[Employee Name]],LEN(Table1[[#This Row],[Employee Name]])-FIND(" ",Table1[[#This Row],[Employee Name]]))</f>
        <v>Joshi</v>
      </c>
      <c r="Y4879" t="str">
        <f>Table1[[#This Row],[Department]]&amp;"-"&amp;Table1[[#This Row],[Employee ID]]</f>
        <v>Support-E04780</v>
      </c>
      <c r="Z4879" t="str">
        <f>LEFT(Table1[[#This Row],[Department]],3)</f>
        <v>Sup</v>
      </c>
      <c r="AA4879" t="str">
        <f>_xlfn.XLOOKUP(Table1[[#This Row],[Manager ID]],MANAGERS!A:A,MANAGERS!B:B)</f>
        <v>Manager_13</v>
      </c>
      <c r="AB4879" t="str" cm="1">
        <f t="array" ref="AB4879">_xlfn.XLOOKUP(Table1[[#This Row],[Manager ID]],Table2[[#All],[Manager ID]],Table2[[#All],[Department Head]])</f>
        <v>HR</v>
      </c>
      <c r="AC4879" s="2">
        <f>_xlfn.XLOOKUP(Table1[[#This Row],[City]],L:L,O:O)</f>
        <v>0.24030340748661314</v>
      </c>
      <c r="AD4879" t="str" cm="1">
        <f t="array" ref="AD4879">_xlfn.IFS(Table1[[#This Row],[Performance Score]]&gt;=90,"Excellent",Table1[[#This Row],[Performance Score]]&gt;=75,"Good",Table1[[#This Row],[Performance Score]]&gt;=60,"Average",Table1[[#This Row],[Performance Score]]&lt;=60,"Need Improvement")</f>
        <v>Need Improvement</v>
      </c>
      <c r="AE4879" t="str">
        <f>IF(AND(Table1[[#This Row],[Attendance %]]&gt;=80,(Table1[[#This Row],[Performance Score]]&gt;=80)),"Eligible","Not Eligible")</f>
        <v>Not Eligible</v>
      </c>
      <c r="AF4879" t="str">
        <f>IF(Table1[[#This Row],[Performance Score]]&gt;=80,"High Performer","Low Performer")</f>
        <v>Low Performer</v>
      </c>
      <c r="AG4879" t="str" cm="1">
        <f t="array" aca="1" ref="AG4879" ca="1">_xlfn.IFS(Table1[[#This Row],[Experience]]&lt;=3,"Junior",Table1[[#This Row],[Experience]]&lt;=7,"Mid Level",Table1[[#This Row],[Experience]]&gt;=7,"Senior")</f>
        <v>Senior</v>
      </c>
      <c r="AH4879" t="str">
        <f>IF(Table1[[#This Row],[Attendance %]]&gt;75,"OK","Below 75")</f>
        <v>OK</v>
      </c>
      <c r="AI4879" t="b">
        <f>ISBLANK(Table1[[#This Row],[Employee ID]])</f>
        <v>0</v>
      </c>
      <c r="AJ4879" t="b">
        <f>ISNUMBER(Table1[[#This Row],[Total Salary  ]])</f>
        <v>1</v>
      </c>
      <c r="AK4879" t="str">
        <f>IFERROR(_xlfn.XLOOKUP(Table1[[#This Row],[Manager ID]],MANAGERS!A:A,MANAGERS!B:B),"Not Found")</f>
        <v>Manager_13</v>
      </c>
    </row>
    <row r="4880" spans="1:37" x14ac:dyDescent="0.2">
      <c r="A4880" t="s">
        <v>834</v>
      </c>
      <c r="B4880" t="s">
        <v>75</v>
      </c>
      <c r="C4880" t="s">
        <v>21</v>
      </c>
      <c r="D4880" t="s">
        <v>43</v>
      </c>
      <c r="E4880" t="s">
        <v>26</v>
      </c>
      <c r="F4880" s="1">
        <v>43733</v>
      </c>
      <c r="G4880" s="1">
        <v>39820</v>
      </c>
      <c r="H4880">
        <v>29850</v>
      </c>
      <c r="I4880">
        <v>11618</v>
      </c>
      <c r="J4880">
        <v>70</v>
      </c>
      <c r="K4880">
        <v>57</v>
      </c>
      <c r="L4880" t="s">
        <v>37</v>
      </c>
      <c r="M4880">
        <v>101</v>
      </c>
      <c r="N4880">
        <f>Table1[[#This Row],[Basic Salary]]+Table1[[#This Row],[Bonus]]</f>
        <v>41468</v>
      </c>
      <c r="O4880" s="2">
        <f>Table1[[#This Row],[Bonus]]/Table1[[#This Row],[Basic Salary]]</f>
        <v>0.38921273031825798</v>
      </c>
      <c r="P4880">
        <f ca="1">DATEDIF(Table1[[#This Row],[Date of Birth]],TODAY(),"Y")</f>
        <v>17</v>
      </c>
      <c r="Q4880">
        <f ca="1">DATEDIF(Table1[[#This Row],[Joining Date]],TODAY(),"Y")</f>
        <v>6</v>
      </c>
      <c r="R4880" t="str">
        <f ca="1">IF(YEAR(Table1[[#This Row],[Joining Date]])=YEAR(TODAY()),"Yes","No")</f>
        <v>No</v>
      </c>
      <c r="S4880" t="str">
        <f ca="1">IF(Table1[[#This Row],[Experience]]&gt;5,"Yes","No")</f>
        <v>Yes</v>
      </c>
      <c r="T4880" t="str">
        <f>TEXT(Table1[[#This Row],[Joining Date]],"mmmm")</f>
        <v>September</v>
      </c>
      <c r="U4880" t="str">
        <f>TEXT(Table1[[#This Row],[Joining Date]],"yyyy")</f>
        <v>2019</v>
      </c>
      <c r="V4880" s="5">
        <f ca="1">TODAY()-Table1[[#This Row],[Joining Date]]</f>
        <v>2506</v>
      </c>
      <c r="W4880" t="str">
        <f>LEFT(Table1[[#This Row],[Employee Name]],FIND(" ",Table1[[#This Row],[Employee Name]])-1)</f>
        <v>Ishita</v>
      </c>
      <c r="X4880" t="str">
        <f>RIGHT(Table1[[#This Row],[Employee Name]],LEN(Table1[[#This Row],[Employee Name]])-FIND(" ",Table1[[#This Row],[Employee Name]]))</f>
        <v>Roy</v>
      </c>
      <c r="Y4880" t="str">
        <f>Table1[[#This Row],[Department]]&amp;"-"&amp;Table1[[#This Row],[Employee ID]]</f>
        <v>Operations-E00778</v>
      </c>
      <c r="Z4880" t="str">
        <f>LEFT(Table1[[#This Row],[Department]],3)</f>
        <v>Ope</v>
      </c>
      <c r="AA4880" t="str">
        <f>_xlfn.XLOOKUP(Table1[[#This Row],[Manager ID]],MANAGERS!A:A,MANAGERS!B:B)</f>
        <v>Manager_1</v>
      </c>
      <c r="AB4880" t="str" cm="1">
        <f t="array" ref="AB4880">_xlfn.XLOOKUP(Table1[[#This Row],[Manager ID]],Table2[[#All],[Manager ID]],Table2[[#All],[Department Head]])</f>
        <v>Support</v>
      </c>
      <c r="AC4880" s="2">
        <f>_xlfn.XLOOKUP(Table1[[#This Row],[City]],L:L,O:O)</f>
        <v>0.24036902712549932</v>
      </c>
      <c r="AD4880" t="str" cm="1">
        <f t="array" ref="AD4880">_xlfn.IFS(Table1[[#This Row],[Performance Score]]&gt;=90,"Excellent",Table1[[#This Row],[Performance Score]]&gt;=75,"Good",Table1[[#This Row],[Performance Score]]&gt;=60,"Average",Table1[[#This Row],[Performance Score]]&lt;=60,"Need Improvement")</f>
        <v>Need Improvement</v>
      </c>
      <c r="AE4880" t="str">
        <f>IF(AND(Table1[[#This Row],[Attendance %]]&gt;=80,(Table1[[#This Row],[Performance Score]]&gt;=80)),"Eligible","Not Eligible")</f>
        <v>Not Eligible</v>
      </c>
      <c r="AF4880" t="str">
        <f>IF(Table1[[#This Row],[Performance Score]]&gt;=80,"High Performer","Low Performer")</f>
        <v>Low Performer</v>
      </c>
      <c r="AG4880" t="str" cm="1">
        <f t="array" aca="1" ref="AG4880" ca="1">_xlfn.IFS(Table1[[#This Row],[Experience]]&lt;=3,"Junior",Table1[[#This Row],[Experience]]&lt;=7,"Mid Level",Table1[[#This Row],[Experience]]&gt;=7,"Senior")</f>
        <v>Mid Level</v>
      </c>
      <c r="AH4880" t="str">
        <f>IF(Table1[[#This Row],[Attendance %]]&gt;75,"OK","Below 75")</f>
        <v>Below 75</v>
      </c>
      <c r="AI4880" t="b">
        <f>ISBLANK(Table1[[#This Row],[Employee ID]])</f>
        <v>0</v>
      </c>
      <c r="AJ4880" t="b">
        <f>ISNUMBER(Table1[[#This Row],[Total Salary  ]])</f>
        <v>1</v>
      </c>
      <c r="AK4880" t="str">
        <f>IFERROR(_xlfn.XLOOKUP(Table1[[#This Row],[Manager ID]],MANAGERS!A:A,MANAGERS!B:B),"Not Found")</f>
        <v>Manager_1</v>
      </c>
    </row>
    <row r="4881" spans="1:37" x14ac:dyDescent="0.2">
      <c r="A4881" t="s">
        <v>3022</v>
      </c>
      <c r="B4881" t="s">
        <v>57</v>
      </c>
      <c r="C4881" t="s">
        <v>15</v>
      </c>
      <c r="D4881" t="s">
        <v>43</v>
      </c>
      <c r="E4881" t="s">
        <v>26</v>
      </c>
      <c r="F4881" s="1">
        <v>44278</v>
      </c>
      <c r="G4881" s="1">
        <v>39263</v>
      </c>
      <c r="H4881">
        <v>29484</v>
      </c>
      <c r="I4881">
        <v>11981</v>
      </c>
      <c r="J4881">
        <v>79</v>
      </c>
      <c r="K4881">
        <v>80</v>
      </c>
      <c r="L4881" t="s">
        <v>31</v>
      </c>
      <c r="M4881">
        <v>102</v>
      </c>
      <c r="N4881">
        <f>Table1[[#This Row],[Basic Salary]]+Table1[[#This Row],[Bonus]]</f>
        <v>41465</v>
      </c>
      <c r="O4881" s="2">
        <f>Table1[[#This Row],[Bonus]]/Table1[[#This Row],[Basic Salary]]</f>
        <v>0.40635598968932302</v>
      </c>
      <c r="P4881">
        <f ca="1">DATEDIF(Table1[[#This Row],[Date of Birth]],TODAY(),"Y")</f>
        <v>19</v>
      </c>
      <c r="Q4881">
        <f ca="1">DATEDIF(Table1[[#This Row],[Joining Date]],TODAY(),"Y")</f>
        <v>5</v>
      </c>
      <c r="R4881" t="str">
        <f ca="1">IF(YEAR(Table1[[#This Row],[Joining Date]])=YEAR(TODAY()),"Yes","No")</f>
        <v>No</v>
      </c>
      <c r="S4881" t="str">
        <f ca="1">IF(Table1[[#This Row],[Experience]]&gt;5,"Yes","No")</f>
        <v>No</v>
      </c>
      <c r="T4881" t="str">
        <f>TEXT(Table1[[#This Row],[Joining Date]],"mmmm")</f>
        <v>March</v>
      </c>
      <c r="U4881" t="str">
        <f>TEXT(Table1[[#This Row],[Joining Date]],"yyyy")</f>
        <v>2021</v>
      </c>
      <c r="V4881" s="5">
        <f ca="1">TODAY()-Table1[[#This Row],[Joining Date]]</f>
        <v>1961</v>
      </c>
      <c r="W4881" t="str">
        <f>LEFT(Table1[[#This Row],[Employee Name]],FIND(" ",Table1[[#This Row],[Employee Name]])-1)</f>
        <v>Swathi</v>
      </c>
      <c r="X4881" t="str">
        <f>RIGHT(Table1[[#This Row],[Employee Name]],LEN(Table1[[#This Row],[Employee Name]])-FIND(" ",Table1[[#This Row],[Employee Name]]))</f>
        <v>Ramesh</v>
      </c>
      <c r="Y4881" t="str">
        <f>Table1[[#This Row],[Department]]&amp;"-"&amp;Table1[[#This Row],[Employee ID]]</f>
        <v>Operations-E02966</v>
      </c>
      <c r="Z4881" t="str">
        <f>LEFT(Table1[[#This Row],[Department]],3)</f>
        <v>Ope</v>
      </c>
      <c r="AA4881" t="str">
        <f>_xlfn.XLOOKUP(Table1[[#This Row],[Manager ID]],MANAGERS!A:A,MANAGERS!B:B)</f>
        <v>Manager_2</v>
      </c>
      <c r="AB4881" t="str" cm="1">
        <f t="array" ref="AB4881">_xlfn.XLOOKUP(Table1[[#This Row],[Manager ID]],Table2[[#All],[Manager ID]],Table2[[#All],[Department Head]])</f>
        <v>Sales</v>
      </c>
      <c r="AC4881" s="2">
        <f>_xlfn.XLOOKUP(Table1[[#This Row],[City]],L:L,O:O)</f>
        <v>0.241864189087755</v>
      </c>
      <c r="AD4881" t="str" cm="1">
        <f t="array" ref="AD4881">_xlfn.IFS(Table1[[#This Row],[Performance Score]]&gt;=90,"Excellent",Table1[[#This Row],[Performance Score]]&gt;=75,"Good",Table1[[#This Row],[Performance Score]]&gt;=60,"Average",Table1[[#This Row],[Performance Score]]&lt;=60,"Need Improvement")</f>
        <v>Good</v>
      </c>
      <c r="AE4881" t="str">
        <f>IF(AND(Table1[[#This Row],[Attendance %]]&gt;=80,(Table1[[#This Row],[Performance Score]]&gt;=80)),"Eligible","Not Eligible")</f>
        <v>Not Eligible</v>
      </c>
      <c r="AF4881" t="str">
        <f>IF(Table1[[#This Row],[Performance Score]]&gt;=80,"High Performer","Low Performer")</f>
        <v>High Performer</v>
      </c>
      <c r="AG4881" t="str" cm="1">
        <f t="array" aca="1" ref="AG4881" ca="1">_xlfn.IFS(Table1[[#This Row],[Experience]]&lt;=3,"Junior",Table1[[#This Row],[Experience]]&lt;=7,"Mid Level",Table1[[#This Row],[Experience]]&gt;=7,"Senior")</f>
        <v>Mid Level</v>
      </c>
      <c r="AH4881" t="str">
        <f>IF(Table1[[#This Row],[Attendance %]]&gt;75,"OK","Below 75")</f>
        <v>OK</v>
      </c>
      <c r="AI4881" t="b">
        <f>ISBLANK(Table1[[#This Row],[Employee ID]])</f>
        <v>0</v>
      </c>
      <c r="AJ4881" t="b">
        <f>ISNUMBER(Table1[[#This Row],[Total Salary  ]])</f>
        <v>1</v>
      </c>
      <c r="AK4881" t="str">
        <f>IFERROR(_xlfn.XLOOKUP(Table1[[#This Row],[Manager ID]],MANAGERS!A:A,MANAGERS!B:B),"Not Found")</f>
        <v>Manager_2</v>
      </c>
    </row>
    <row r="4882" spans="1:37" x14ac:dyDescent="0.2">
      <c r="A4882" t="s">
        <v>2496</v>
      </c>
      <c r="B4882" t="s">
        <v>20</v>
      </c>
      <c r="C4882" t="s">
        <v>21</v>
      </c>
      <c r="D4882" t="s">
        <v>43</v>
      </c>
      <c r="E4882" t="s">
        <v>26</v>
      </c>
      <c r="F4882" s="1">
        <v>43762</v>
      </c>
      <c r="G4882" s="1">
        <v>33437</v>
      </c>
      <c r="H4882">
        <v>26157</v>
      </c>
      <c r="I4882">
        <v>15298</v>
      </c>
      <c r="J4882">
        <v>72</v>
      </c>
      <c r="K4882">
        <v>83</v>
      </c>
      <c r="L4882" t="s">
        <v>18</v>
      </c>
      <c r="M4882">
        <v>111</v>
      </c>
      <c r="N4882">
        <f>Table1[[#This Row],[Basic Salary]]+Table1[[#This Row],[Bonus]]</f>
        <v>41455</v>
      </c>
      <c r="O4882" s="2">
        <f>Table1[[#This Row],[Bonus]]/Table1[[#This Row],[Basic Salary]]</f>
        <v>0.58485300302022403</v>
      </c>
      <c r="P4882">
        <f ca="1">DATEDIF(Table1[[#This Row],[Date of Birth]],TODAY(),"Y")</f>
        <v>35</v>
      </c>
      <c r="Q4882">
        <f ca="1">DATEDIF(Table1[[#This Row],[Joining Date]],TODAY(),"Y")</f>
        <v>6</v>
      </c>
      <c r="R4882" t="str">
        <f ca="1">IF(YEAR(Table1[[#This Row],[Joining Date]])=YEAR(TODAY()),"Yes","No")</f>
        <v>No</v>
      </c>
      <c r="S4882" t="str">
        <f ca="1">IF(Table1[[#This Row],[Experience]]&gt;5,"Yes","No")</f>
        <v>Yes</v>
      </c>
      <c r="T4882" t="str">
        <f>TEXT(Table1[[#This Row],[Joining Date]],"mmmm")</f>
        <v>October</v>
      </c>
      <c r="U4882" t="str">
        <f>TEXT(Table1[[#This Row],[Joining Date]],"yyyy")</f>
        <v>2019</v>
      </c>
      <c r="V4882" s="5">
        <f ca="1">TODAY()-Table1[[#This Row],[Joining Date]]</f>
        <v>2477</v>
      </c>
      <c r="W4882" t="str">
        <f>LEFT(Table1[[#This Row],[Employee Name]],FIND(" ",Table1[[#This Row],[Employee Name]])-1)</f>
        <v>Rahul</v>
      </c>
      <c r="X4882" t="str">
        <f>RIGHT(Table1[[#This Row],[Employee Name]],LEN(Table1[[#This Row],[Employee Name]])-FIND(" ",Table1[[#This Row],[Employee Name]]))</f>
        <v>Verma</v>
      </c>
      <c r="Y4882" t="str">
        <f>Table1[[#This Row],[Department]]&amp;"-"&amp;Table1[[#This Row],[Employee ID]]</f>
        <v>Operations-E02440</v>
      </c>
      <c r="Z4882" t="str">
        <f>LEFT(Table1[[#This Row],[Department]],3)</f>
        <v>Ope</v>
      </c>
      <c r="AA4882" t="str">
        <f>_xlfn.XLOOKUP(Table1[[#This Row],[Manager ID]],MANAGERS!A:A,MANAGERS!B:B)</f>
        <v>Manager_11</v>
      </c>
      <c r="AB4882" t="str" cm="1">
        <f t="array" ref="AB4882">_xlfn.XLOOKUP(Table1[[#This Row],[Manager ID]],Table2[[#All],[Manager ID]],Table2[[#All],[Department Head]])</f>
        <v>Marketing</v>
      </c>
      <c r="AC4882" s="2">
        <f>_xlfn.XLOOKUP(Table1[[#This Row],[City]],L:L,O:O)</f>
        <v>0.21356479274849693</v>
      </c>
      <c r="AD4882" t="str" cm="1">
        <f t="array" ref="AD4882">_xlfn.IFS(Table1[[#This Row],[Performance Score]]&gt;=90,"Excellent",Table1[[#This Row],[Performance Score]]&gt;=75,"Good",Table1[[#This Row],[Performance Score]]&gt;=60,"Average",Table1[[#This Row],[Performance Score]]&lt;=60,"Need Improvement")</f>
        <v>Good</v>
      </c>
      <c r="AE4882" t="str">
        <f>IF(AND(Table1[[#This Row],[Attendance %]]&gt;=80,(Table1[[#This Row],[Performance Score]]&gt;=80)),"Eligible","Not Eligible")</f>
        <v>Not Eligible</v>
      </c>
      <c r="AF4882" t="str">
        <f>IF(Table1[[#This Row],[Performance Score]]&gt;=80,"High Performer","Low Performer")</f>
        <v>High Performer</v>
      </c>
      <c r="AG4882" t="str" cm="1">
        <f t="array" aca="1" ref="AG4882" ca="1">_xlfn.IFS(Table1[[#This Row],[Experience]]&lt;=3,"Junior",Table1[[#This Row],[Experience]]&lt;=7,"Mid Level",Table1[[#This Row],[Experience]]&gt;=7,"Senior")</f>
        <v>Mid Level</v>
      </c>
      <c r="AH4882" t="str">
        <f>IF(Table1[[#This Row],[Attendance %]]&gt;75,"OK","Below 75")</f>
        <v>Below 75</v>
      </c>
      <c r="AI4882" t="b">
        <f>ISBLANK(Table1[[#This Row],[Employee ID]])</f>
        <v>0</v>
      </c>
      <c r="AJ4882" t="b">
        <f>ISNUMBER(Table1[[#This Row],[Total Salary  ]])</f>
        <v>1</v>
      </c>
      <c r="AK4882" t="str">
        <f>IFERROR(_xlfn.XLOOKUP(Table1[[#This Row],[Manager ID]],MANAGERS!A:A,MANAGERS!B:B),"Not Found")</f>
        <v>Manager_11</v>
      </c>
    </row>
    <row r="4883" spans="1:37" x14ac:dyDescent="0.2">
      <c r="A4883" t="s">
        <v>4935</v>
      </c>
      <c r="B4883" t="s">
        <v>87</v>
      </c>
      <c r="C4883" t="s">
        <v>15</v>
      </c>
      <c r="D4883" t="s">
        <v>46</v>
      </c>
      <c r="E4883" t="s">
        <v>22</v>
      </c>
      <c r="F4883" s="1">
        <v>45289</v>
      </c>
      <c r="G4883" s="1">
        <v>29555</v>
      </c>
      <c r="H4883">
        <v>30680</v>
      </c>
      <c r="I4883">
        <v>10620</v>
      </c>
      <c r="J4883">
        <v>91</v>
      </c>
      <c r="K4883">
        <v>73</v>
      </c>
      <c r="L4883" t="s">
        <v>27</v>
      </c>
      <c r="M4883">
        <v>110</v>
      </c>
      <c r="N4883">
        <f>Table1[[#This Row],[Basic Salary]]+Table1[[#This Row],[Bonus]]</f>
        <v>41300</v>
      </c>
      <c r="O4883" s="2">
        <f>Table1[[#This Row],[Bonus]]/Table1[[#This Row],[Basic Salary]]</f>
        <v>0.34615384615384615</v>
      </c>
      <c r="P4883">
        <f ca="1">DATEDIF(Table1[[#This Row],[Date of Birth]],TODAY(),"Y")</f>
        <v>45</v>
      </c>
      <c r="Q4883">
        <f ca="1">DATEDIF(Table1[[#This Row],[Joining Date]],TODAY(),"Y")</f>
        <v>2</v>
      </c>
      <c r="R4883" t="str">
        <f ca="1">IF(YEAR(Table1[[#This Row],[Joining Date]])=YEAR(TODAY()),"Yes","No")</f>
        <v>No</v>
      </c>
      <c r="S4883" t="str">
        <f ca="1">IF(Table1[[#This Row],[Experience]]&gt;5,"Yes","No")</f>
        <v>No</v>
      </c>
      <c r="T4883" t="str">
        <f>TEXT(Table1[[#This Row],[Joining Date]],"mmmm")</f>
        <v>December</v>
      </c>
      <c r="U4883" t="str">
        <f>TEXT(Table1[[#This Row],[Joining Date]],"yyyy")</f>
        <v>2023</v>
      </c>
      <c r="V4883" s="5">
        <f ca="1">TODAY()-Table1[[#This Row],[Joining Date]]</f>
        <v>950</v>
      </c>
      <c r="W4883" t="str">
        <f>LEFT(Table1[[#This Row],[Employee Name]],FIND(" ",Table1[[#This Row],[Employee Name]])-1)</f>
        <v>Arjun</v>
      </c>
      <c r="X4883" t="str">
        <f>RIGHT(Table1[[#This Row],[Employee Name]],LEN(Table1[[#This Row],[Employee Name]])-FIND(" ",Table1[[#This Row],[Employee Name]]))</f>
        <v>Mehta</v>
      </c>
      <c r="Y4883" t="str">
        <f>Table1[[#This Row],[Department]]&amp;"-"&amp;Table1[[#This Row],[Employee ID]]</f>
        <v>Support-E04879</v>
      </c>
      <c r="Z4883" t="str">
        <f>LEFT(Table1[[#This Row],[Department]],3)</f>
        <v>Sup</v>
      </c>
      <c r="AA4883" t="str">
        <f>_xlfn.XLOOKUP(Table1[[#This Row],[Manager ID]],MANAGERS!A:A,MANAGERS!B:B)</f>
        <v>Manager_10</v>
      </c>
      <c r="AB4883" t="str" cm="1">
        <f t="array" ref="AB4883">_xlfn.XLOOKUP(Table1[[#This Row],[Manager ID]],Table2[[#All],[Manager ID]],Table2[[#All],[Department Head]])</f>
        <v>HR</v>
      </c>
      <c r="AC4883" s="2">
        <f>_xlfn.XLOOKUP(Table1[[#This Row],[City]],L:L,O:O)</f>
        <v>0.23674293405114402</v>
      </c>
      <c r="AD4883" t="str" cm="1">
        <f t="array" ref="AD4883">_xlfn.IFS(Table1[[#This Row],[Performance Score]]&gt;=90,"Excellent",Table1[[#This Row],[Performance Score]]&gt;=75,"Good",Table1[[#This Row],[Performance Score]]&gt;=60,"Average",Table1[[#This Row],[Performance Score]]&lt;=60,"Need Improvement")</f>
        <v>Average</v>
      </c>
      <c r="AE4883" t="str">
        <f>IF(AND(Table1[[#This Row],[Attendance %]]&gt;=80,(Table1[[#This Row],[Performance Score]]&gt;=80)),"Eligible","Not Eligible")</f>
        <v>Not Eligible</v>
      </c>
      <c r="AF4883" t="str">
        <f>IF(Table1[[#This Row],[Performance Score]]&gt;=80,"High Performer","Low Performer")</f>
        <v>Low Performer</v>
      </c>
      <c r="AG4883" t="str" cm="1">
        <f t="array" aca="1" ref="AG4883" ca="1">_xlfn.IFS(Table1[[#This Row],[Experience]]&lt;=3,"Junior",Table1[[#This Row],[Experience]]&lt;=7,"Mid Level",Table1[[#This Row],[Experience]]&gt;=7,"Senior")</f>
        <v>Junior</v>
      </c>
      <c r="AH4883" t="str">
        <f>IF(Table1[[#This Row],[Attendance %]]&gt;75,"OK","Below 75")</f>
        <v>OK</v>
      </c>
      <c r="AI4883" t="b">
        <f>ISBLANK(Table1[[#This Row],[Employee ID]])</f>
        <v>0</v>
      </c>
      <c r="AJ4883" t="b">
        <f>ISNUMBER(Table1[[#This Row],[Total Salary  ]])</f>
        <v>1</v>
      </c>
      <c r="AK4883" t="str">
        <f>IFERROR(_xlfn.XLOOKUP(Table1[[#This Row],[Manager ID]],MANAGERS!A:A,MANAGERS!B:B),"Not Found")</f>
        <v>Manager_10</v>
      </c>
    </row>
    <row r="4884" spans="1:37" x14ac:dyDescent="0.2">
      <c r="A4884" t="s">
        <v>1637</v>
      </c>
      <c r="B4884" t="s">
        <v>85</v>
      </c>
      <c r="C4884" t="s">
        <v>15</v>
      </c>
      <c r="D4884" t="s">
        <v>46</v>
      </c>
      <c r="E4884" t="s">
        <v>26</v>
      </c>
      <c r="F4884" s="1">
        <v>43737</v>
      </c>
      <c r="G4884" s="1">
        <v>40700</v>
      </c>
      <c r="H4884">
        <v>26430</v>
      </c>
      <c r="I4884">
        <v>14770</v>
      </c>
      <c r="J4884">
        <v>76</v>
      </c>
      <c r="K4884">
        <v>53</v>
      </c>
      <c r="L4884" t="s">
        <v>37</v>
      </c>
      <c r="M4884">
        <v>110</v>
      </c>
      <c r="N4884">
        <f>Table1[[#This Row],[Basic Salary]]+Table1[[#This Row],[Bonus]]</f>
        <v>41200</v>
      </c>
      <c r="O4884" s="2">
        <f>Table1[[#This Row],[Bonus]]/Table1[[#This Row],[Basic Salary]]</f>
        <v>0.55883465758607642</v>
      </c>
      <c r="P4884">
        <f ca="1">DATEDIF(Table1[[#This Row],[Date of Birth]],TODAY(),"Y")</f>
        <v>15</v>
      </c>
      <c r="Q4884">
        <f ca="1">DATEDIF(Table1[[#This Row],[Joining Date]],TODAY(),"Y")</f>
        <v>6</v>
      </c>
      <c r="R4884" t="str">
        <f ca="1">IF(YEAR(Table1[[#This Row],[Joining Date]])=YEAR(TODAY()),"Yes","No")</f>
        <v>No</v>
      </c>
      <c r="S4884" t="str">
        <f ca="1">IF(Table1[[#This Row],[Experience]]&gt;5,"Yes","No")</f>
        <v>Yes</v>
      </c>
      <c r="T4884" t="str">
        <f>TEXT(Table1[[#This Row],[Joining Date]],"mmmm")</f>
        <v>September</v>
      </c>
      <c r="U4884" t="str">
        <f>TEXT(Table1[[#This Row],[Joining Date]],"yyyy")</f>
        <v>2019</v>
      </c>
      <c r="V4884" s="5">
        <f ca="1">TODAY()-Table1[[#This Row],[Joining Date]]</f>
        <v>2502</v>
      </c>
      <c r="W4884" t="str">
        <f>LEFT(Table1[[#This Row],[Employee Name]],FIND(" ",Table1[[#This Row],[Employee Name]])-1)</f>
        <v>Pooja</v>
      </c>
      <c r="X4884" t="str">
        <f>RIGHT(Table1[[#This Row],[Employee Name]],LEN(Table1[[#This Row],[Employee Name]])-FIND(" ",Table1[[#This Row],[Employee Name]]))</f>
        <v>Das</v>
      </c>
      <c r="Y4884" t="str">
        <f>Table1[[#This Row],[Department]]&amp;"-"&amp;Table1[[#This Row],[Employee ID]]</f>
        <v>Support-E01581</v>
      </c>
      <c r="Z4884" t="str">
        <f>LEFT(Table1[[#This Row],[Department]],3)</f>
        <v>Sup</v>
      </c>
      <c r="AA4884" t="str">
        <f>_xlfn.XLOOKUP(Table1[[#This Row],[Manager ID]],MANAGERS!A:A,MANAGERS!B:B)</f>
        <v>Manager_10</v>
      </c>
      <c r="AB4884" t="str" cm="1">
        <f t="array" ref="AB4884">_xlfn.XLOOKUP(Table1[[#This Row],[Manager ID]],Table2[[#All],[Manager ID]],Table2[[#All],[Department Head]])</f>
        <v>HR</v>
      </c>
      <c r="AC4884" s="2">
        <f>_xlfn.XLOOKUP(Table1[[#This Row],[City]],L:L,O:O)</f>
        <v>0.24036902712549932</v>
      </c>
      <c r="AD4884" t="str" cm="1">
        <f t="array" ref="AD4884">_xlfn.IFS(Table1[[#This Row],[Performance Score]]&gt;=90,"Excellent",Table1[[#This Row],[Performance Score]]&gt;=75,"Good",Table1[[#This Row],[Performance Score]]&gt;=60,"Average",Table1[[#This Row],[Performance Score]]&lt;=60,"Need Improvement")</f>
        <v>Need Improvement</v>
      </c>
      <c r="AE4884" t="str">
        <f>IF(AND(Table1[[#This Row],[Attendance %]]&gt;=80,(Table1[[#This Row],[Performance Score]]&gt;=80)),"Eligible","Not Eligible")</f>
        <v>Not Eligible</v>
      </c>
      <c r="AF4884" t="str">
        <f>IF(Table1[[#This Row],[Performance Score]]&gt;=80,"High Performer","Low Performer")</f>
        <v>Low Performer</v>
      </c>
      <c r="AG4884" t="str" cm="1">
        <f t="array" aca="1" ref="AG4884" ca="1">_xlfn.IFS(Table1[[#This Row],[Experience]]&lt;=3,"Junior",Table1[[#This Row],[Experience]]&lt;=7,"Mid Level",Table1[[#This Row],[Experience]]&gt;=7,"Senior")</f>
        <v>Mid Level</v>
      </c>
      <c r="AH4884" t="str">
        <f>IF(Table1[[#This Row],[Attendance %]]&gt;75,"OK","Below 75")</f>
        <v>OK</v>
      </c>
      <c r="AI4884" t="b">
        <f>ISBLANK(Table1[[#This Row],[Employee ID]])</f>
        <v>0</v>
      </c>
      <c r="AJ4884" t="b">
        <f>ISNUMBER(Table1[[#This Row],[Total Salary  ]])</f>
        <v>1</v>
      </c>
      <c r="AK4884" t="str">
        <f>IFERROR(_xlfn.XLOOKUP(Table1[[#This Row],[Manager ID]],MANAGERS!A:A,MANAGERS!B:B),"Not Found")</f>
        <v>Manager_10</v>
      </c>
    </row>
    <row r="4885" spans="1:37" x14ac:dyDescent="0.2">
      <c r="A4885" t="s">
        <v>2228</v>
      </c>
      <c r="B4885" t="s">
        <v>42</v>
      </c>
      <c r="C4885" t="s">
        <v>21</v>
      </c>
      <c r="D4885" t="s">
        <v>25</v>
      </c>
      <c r="E4885" t="s">
        <v>65</v>
      </c>
      <c r="F4885" s="1">
        <v>42515</v>
      </c>
      <c r="G4885" s="1">
        <v>31592</v>
      </c>
      <c r="H4885">
        <v>30987</v>
      </c>
      <c r="I4885">
        <v>10195</v>
      </c>
      <c r="J4885">
        <v>67</v>
      </c>
      <c r="K4885">
        <v>77</v>
      </c>
      <c r="L4885" t="s">
        <v>53</v>
      </c>
      <c r="M4885">
        <v>112</v>
      </c>
      <c r="N4885">
        <f>Table1[[#This Row],[Basic Salary]]+Table1[[#This Row],[Bonus]]</f>
        <v>41182</v>
      </c>
      <c r="O4885" s="2">
        <f>Table1[[#This Row],[Bonus]]/Table1[[#This Row],[Basic Salary]]</f>
        <v>0.3290089392325814</v>
      </c>
      <c r="P4885">
        <f ca="1">DATEDIF(Table1[[#This Row],[Date of Birth]],TODAY(),"Y")</f>
        <v>40</v>
      </c>
      <c r="Q4885">
        <f ca="1">DATEDIF(Table1[[#This Row],[Joining Date]],TODAY(),"Y")</f>
        <v>10</v>
      </c>
      <c r="R4885" t="str">
        <f ca="1">IF(YEAR(Table1[[#This Row],[Joining Date]])=YEAR(TODAY()),"Yes","No")</f>
        <v>No</v>
      </c>
      <c r="S4885" t="str">
        <f ca="1">IF(Table1[[#This Row],[Experience]]&gt;5,"Yes","No")</f>
        <v>Yes</v>
      </c>
      <c r="T4885" t="str">
        <f>TEXT(Table1[[#This Row],[Joining Date]],"mmmm")</f>
        <v>May</v>
      </c>
      <c r="U4885" t="str">
        <f>TEXT(Table1[[#This Row],[Joining Date]],"yyyy")</f>
        <v>2016</v>
      </c>
      <c r="V4885" s="5">
        <f ca="1">TODAY()-Table1[[#This Row],[Joining Date]]</f>
        <v>3724</v>
      </c>
      <c r="W4885" t="str">
        <f>LEFT(Table1[[#This Row],[Employee Name]],FIND(" ",Table1[[#This Row],[Employee Name]])-1)</f>
        <v>Krishna</v>
      </c>
      <c r="X4885" t="str">
        <f>RIGHT(Table1[[#This Row],[Employee Name]],LEN(Table1[[#This Row],[Employee Name]])-FIND(" ",Table1[[#This Row],[Employee Name]]))</f>
        <v>Chaitanya</v>
      </c>
      <c r="Y4885" t="str">
        <f>Table1[[#This Row],[Department]]&amp;"-"&amp;Table1[[#This Row],[Employee ID]]</f>
        <v>Finance-E02172</v>
      </c>
      <c r="Z4885" t="str">
        <f>LEFT(Table1[[#This Row],[Department]],3)</f>
        <v>Fin</v>
      </c>
      <c r="AA4885" t="str">
        <f>_xlfn.XLOOKUP(Table1[[#This Row],[Manager ID]],MANAGERS!A:A,MANAGERS!B:B)</f>
        <v>Manager_12</v>
      </c>
      <c r="AB4885" t="str" cm="1">
        <f t="array" ref="AB4885">_xlfn.XLOOKUP(Table1[[#This Row],[Manager ID]],Table2[[#All],[Manager ID]],Table2[[#All],[Department Head]])</f>
        <v>Marketing</v>
      </c>
      <c r="AC4885" s="2">
        <f>_xlfn.XLOOKUP(Table1[[#This Row],[City]],L:L,O:O)</f>
        <v>0.23685887225230964</v>
      </c>
      <c r="AD4885" t="str" cm="1">
        <f t="array" ref="AD4885">_xlfn.IFS(Table1[[#This Row],[Performance Score]]&gt;=90,"Excellent",Table1[[#This Row],[Performance Score]]&gt;=75,"Good",Table1[[#This Row],[Performance Score]]&gt;=60,"Average",Table1[[#This Row],[Performance Score]]&lt;=60,"Need Improvement")</f>
        <v>Good</v>
      </c>
      <c r="AE4885" t="str">
        <f>IF(AND(Table1[[#This Row],[Attendance %]]&gt;=80,(Table1[[#This Row],[Performance Score]]&gt;=80)),"Eligible","Not Eligible")</f>
        <v>Not Eligible</v>
      </c>
      <c r="AF4885" t="str">
        <f>IF(Table1[[#This Row],[Performance Score]]&gt;=80,"High Performer","Low Performer")</f>
        <v>Low Performer</v>
      </c>
      <c r="AG4885" t="str" cm="1">
        <f t="array" aca="1" ref="AG4885" ca="1">_xlfn.IFS(Table1[[#This Row],[Experience]]&lt;=3,"Junior",Table1[[#This Row],[Experience]]&lt;=7,"Mid Level",Table1[[#This Row],[Experience]]&gt;=7,"Senior")</f>
        <v>Senior</v>
      </c>
      <c r="AH4885" t="str">
        <f>IF(Table1[[#This Row],[Attendance %]]&gt;75,"OK","Below 75")</f>
        <v>Below 75</v>
      </c>
      <c r="AI4885" t="b">
        <f>ISBLANK(Table1[[#This Row],[Employee ID]])</f>
        <v>0</v>
      </c>
      <c r="AJ4885" t="b">
        <f>ISNUMBER(Table1[[#This Row],[Total Salary  ]])</f>
        <v>1</v>
      </c>
      <c r="AK4885" t="str">
        <f>IFERROR(_xlfn.XLOOKUP(Table1[[#This Row],[Manager ID]],MANAGERS!A:A,MANAGERS!B:B),"Not Found")</f>
        <v>Manager_12</v>
      </c>
    </row>
    <row r="4886" spans="1:37" x14ac:dyDescent="0.2">
      <c r="A4886" t="s">
        <v>3820</v>
      </c>
      <c r="B4886" t="s">
        <v>129</v>
      </c>
      <c r="C4886" t="s">
        <v>21</v>
      </c>
      <c r="D4886" t="s">
        <v>25</v>
      </c>
      <c r="E4886" t="s">
        <v>26</v>
      </c>
      <c r="F4886" s="1">
        <v>44541</v>
      </c>
      <c r="G4886" s="1">
        <v>39460</v>
      </c>
      <c r="H4886">
        <v>32089</v>
      </c>
      <c r="I4886">
        <v>9069</v>
      </c>
      <c r="J4886">
        <v>83</v>
      </c>
      <c r="K4886">
        <v>50</v>
      </c>
      <c r="L4886" t="s">
        <v>37</v>
      </c>
      <c r="M4886">
        <v>102</v>
      </c>
      <c r="N4886">
        <f>Table1[[#This Row],[Basic Salary]]+Table1[[#This Row],[Bonus]]</f>
        <v>41158</v>
      </c>
      <c r="O4886" s="2">
        <f>Table1[[#This Row],[Bonus]]/Table1[[#This Row],[Basic Salary]]</f>
        <v>0.28262021253389014</v>
      </c>
      <c r="P4886">
        <f ca="1">DATEDIF(Table1[[#This Row],[Date of Birth]],TODAY(),"Y")</f>
        <v>18</v>
      </c>
      <c r="Q4886">
        <f ca="1">DATEDIF(Table1[[#This Row],[Joining Date]],TODAY(),"Y")</f>
        <v>4</v>
      </c>
      <c r="R4886" t="str">
        <f ca="1">IF(YEAR(Table1[[#This Row],[Joining Date]])=YEAR(TODAY()),"Yes","No")</f>
        <v>No</v>
      </c>
      <c r="S4886" t="str">
        <f ca="1">IF(Table1[[#This Row],[Experience]]&gt;5,"Yes","No")</f>
        <v>No</v>
      </c>
      <c r="T4886" t="str">
        <f>TEXT(Table1[[#This Row],[Joining Date]],"mmmm")</f>
        <v>December</v>
      </c>
      <c r="U4886" t="str">
        <f>TEXT(Table1[[#This Row],[Joining Date]],"yyyy")</f>
        <v>2021</v>
      </c>
      <c r="V4886" s="5">
        <f ca="1">TODAY()-Table1[[#This Row],[Joining Date]]</f>
        <v>1698</v>
      </c>
      <c r="W4886" t="str">
        <f>LEFT(Table1[[#This Row],[Employee Name]],FIND(" ",Table1[[#This Row],[Employee Name]])-1)</f>
        <v>Aarav</v>
      </c>
      <c r="X4886" t="str">
        <f>RIGHT(Table1[[#This Row],[Employee Name]],LEN(Table1[[#This Row],[Employee Name]])-FIND(" ",Table1[[#This Row],[Employee Name]]))</f>
        <v>Sharma</v>
      </c>
      <c r="Y4886" t="str">
        <f>Table1[[#This Row],[Department]]&amp;"-"&amp;Table1[[#This Row],[Employee ID]]</f>
        <v>Finance-E03764</v>
      </c>
      <c r="Z4886" t="str">
        <f>LEFT(Table1[[#This Row],[Department]],3)</f>
        <v>Fin</v>
      </c>
      <c r="AA4886" t="str">
        <f>_xlfn.XLOOKUP(Table1[[#This Row],[Manager ID]],MANAGERS!A:A,MANAGERS!B:B)</f>
        <v>Manager_2</v>
      </c>
      <c r="AB4886" t="str" cm="1">
        <f t="array" ref="AB4886">_xlfn.XLOOKUP(Table1[[#This Row],[Manager ID]],Table2[[#All],[Manager ID]],Table2[[#All],[Department Head]])</f>
        <v>Sales</v>
      </c>
      <c r="AC4886" s="2">
        <f>_xlfn.XLOOKUP(Table1[[#This Row],[City]],L:L,O:O)</f>
        <v>0.24036902712549932</v>
      </c>
      <c r="AD4886" t="str" cm="1">
        <f t="array" ref="AD4886">_xlfn.IFS(Table1[[#This Row],[Performance Score]]&gt;=90,"Excellent",Table1[[#This Row],[Performance Score]]&gt;=75,"Good",Table1[[#This Row],[Performance Score]]&gt;=60,"Average",Table1[[#This Row],[Performance Score]]&lt;=60,"Need Improvement")</f>
        <v>Need Improvement</v>
      </c>
      <c r="AE4886" t="str">
        <f>IF(AND(Table1[[#This Row],[Attendance %]]&gt;=80,(Table1[[#This Row],[Performance Score]]&gt;=80)),"Eligible","Not Eligible")</f>
        <v>Not Eligible</v>
      </c>
      <c r="AF4886" t="str">
        <f>IF(Table1[[#This Row],[Performance Score]]&gt;=80,"High Performer","Low Performer")</f>
        <v>Low Performer</v>
      </c>
      <c r="AG4886" t="str" cm="1">
        <f t="array" aca="1" ref="AG4886" ca="1">_xlfn.IFS(Table1[[#This Row],[Experience]]&lt;=3,"Junior",Table1[[#This Row],[Experience]]&lt;=7,"Mid Level",Table1[[#This Row],[Experience]]&gt;=7,"Senior")</f>
        <v>Mid Level</v>
      </c>
      <c r="AH4886" t="str">
        <f>IF(Table1[[#This Row],[Attendance %]]&gt;75,"OK","Below 75")</f>
        <v>OK</v>
      </c>
      <c r="AI4886" t="b">
        <f>ISBLANK(Table1[[#This Row],[Employee ID]])</f>
        <v>0</v>
      </c>
      <c r="AJ4886" t="b">
        <f>ISNUMBER(Table1[[#This Row],[Total Salary  ]])</f>
        <v>1</v>
      </c>
      <c r="AK4886" t="str">
        <f>IFERROR(_xlfn.XLOOKUP(Table1[[#This Row],[Manager ID]],MANAGERS!A:A,MANAGERS!B:B),"Not Found")</f>
        <v>Manager_2</v>
      </c>
    </row>
    <row r="4887" spans="1:37" x14ac:dyDescent="0.2">
      <c r="A4887" t="s">
        <v>4088</v>
      </c>
      <c r="B4887" t="s">
        <v>129</v>
      </c>
      <c r="C4887" t="s">
        <v>15</v>
      </c>
      <c r="D4887" t="s">
        <v>43</v>
      </c>
      <c r="E4887" t="s">
        <v>51</v>
      </c>
      <c r="F4887" s="1">
        <v>45218</v>
      </c>
      <c r="G4887" s="1">
        <v>41082</v>
      </c>
      <c r="H4887">
        <v>25110</v>
      </c>
      <c r="I4887">
        <v>15932</v>
      </c>
      <c r="J4887">
        <v>91</v>
      </c>
      <c r="K4887">
        <v>91</v>
      </c>
      <c r="L4887" t="s">
        <v>23</v>
      </c>
      <c r="M4887">
        <v>107</v>
      </c>
      <c r="N4887">
        <f>Table1[[#This Row],[Basic Salary]]+Table1[[#This Row],[Bonus]]</f>
        <v>41042</v>
      </c>
      <c r="O4887" s="2">
        <f>Table1[[#This Row],[Bonus]]/Table1[[#This Row],[Basic Salary]]</f>
        <v>0.63448825169255274</v>
      </c>
      <c r="P4887">
        <f ca="1">DATEDIF(Table1[[#This Row],[Date of Birth]],TODAY(),"Y")</f>
        <v>14</v>
      </c>
      <c r="Q4887">
        <f ca="1">DATEDIF(Table1[[#This Row],[Joining Date]],TODAY(),"Y")</f>
        <v>2</v>
      </c>
      <c r="R4887" t="str">
        <f ca="1">IF(YEAR(Table1[[#This Row],[Joining Date]])=YEAR(TODAY()),"Yes","No")</f>
        <v>No</v>
      </c>
      <c r="S4887" t="str">
        <f ca="1">IF(Table1[[#This Row],[Experience]]&gt;5,"Yes","No")</f>
        <v>No</v>
      </c>
      <c r="T4887" t="str">
        <f>TEXT(Table1[[#This Row],[Joining Date]],"mmmm")</f>
        <v>October</v>
      </c>
      <c r="U4887" t="str">
        <f>TEXT(Table1[[#This Row],[Joining Date]],"yyyy")</f>
        <v>2023</v>
      </c>
      <c r="V4887" s="5">
        <f ca="1">TODAY()-Table1[[#This Row],[Joining Date]]</f>
        <v>1021</v>
      </c>
      <c r="W4887" t="str">
        <f>LEFT(Table1[[#This Row],[Employee Name]],FIND(" ",Table1[[#This Row],[Employee Name]])-1)</f>
        <v>Aarav</v>
      </c>
      <c r="X4887" t="str">
        <f>RIGHT(Table1[[#This Row],[Employee Name]],LEN(Table1[[#This Row],[Employee Name]])-FIND(" ",Table1[[#This Row],[Employee Name]]))</f>
        <v>Sharma</v>
      </c>
      <c r="Y4887" t="str">
        <f>Table1[[#This Row],[Department]]&amp;"-"&amp;Table1[[#This Row],[Employee ID]]</f>
        <v>Operations-E04032</v>
      </c>
      <c r="Z4887" t="str">
        <f>LEFT(Table1[[#This Row],[Department]],3)</f>
        <v>Ope</v>
      </c>
      <c r="AA4887" t="str">
        <f>_xlfn.XLOOKUP(Table1[[#This Row],[Manager ID]],MANAGERS!A:A,MANAGERS!B:B)</f>
        <v>Manager_7</v>
      </c>
      <c r="AB4887" t="str" cm="1">
        <f t="array" ref="AB4887">_xlfn.XLOOKUP(Table1[[#This Row],[Manager ID]],Table2[[#All],[Manager ID]],Table2[[#All],[Department Head]])</f>
        <v>Operations</v>
      </c>
      <c r="AC4887" s="2">
        <f>_xlfn.XLOOKUP(Table1[[#This Row],[City]],L:L,O:O)</f>
        <v>0.23486488519629886</v>
      </c>
      <c r="AD4887" t="str" cm="1">
        <f t="array" ref="AD4887">_xlfn.IFS(Table1[[#This Row],[Performance Score]]&gt;=90,"Excellent",Table1[[#This Row],[Performance Score]]&gt;=75,"Good",Table1[[#This Row],[Performance Score]]&gt;=60,"Average",Table1[[#This Row],[Performance Score]]&lt;=60,"Need Improvement")</f>
        <v>Excellent</v>
      </c>
      <c r="AE4887" t="str">
        <f>IF(AND(Table1[[#This Row],[Attendance %]]&gt;=80,(Table1[[#This Row],[Performance Score]]&gt;=80)),"Eligible","Not Eligible")</f>
        <v>Eligible</v>
      </c>
      <c r="AF4887" t="str">
        <f>IF(Table1[[#This Row],[Performance Score]]&gt;=80,"High Performer","Low Performer")</f>
        <v>High Performer</v>
      </c>
      <c r="AG4887" t="str" cm="1">
        <f t="array" aca="1" ref="AG4887" ca="1">_xlfn.IFS(Table1[[#This Row],[Experience]]&lt;=3,"Junior",Table1[[#This Row],[Experience]]&lt;=7,"Mid Level",Table1[[#This Row],[Experience]]&gt;=7,"Senior")</f>
        <v>Junior</v>
      </c>
      <c r="AH4887" t="str">
        <f>IF(Table1[[#This Row],[Attendance %]]&gt;75,"OK","Below 75")</f>
        <v>OK</v>
      </c>
      <c r="AI4887" t="b">
        <f>ISBLANK(Table1[[#This Row],[Employee ID]])</f>
        <v>0</v>
      </c>
      <c r="AJ4887" t="b">
        <f>ISNUMBER(Table1[[#This Row],[Total Salary  ]])</f>
        <v>1</v>
      </c>
      <c r="AK4887" t="str">
        <f>IFERROR(_xlfn.XLOOKUP(Table1[[#This Row],[Manager ID]],MANAGERS!A:A,MANAGERS!B:B),"Not Found")</f>
        <v>Manager_7</v>
      </c>
    </row>
    <row r="4888" spans="1:37" x14ac:dyDescent="0.2">
      <c r="A4888" t="s">
        <v>5004</v>
      </c>
      <c r="B4888" t="s">
        <v>60</v>
      </c>
      <c r="C4888" t="s">
        <v>15</v>
      </c>
      <c r="D4888" t="s">
        <v>43</v>
      </c>
      <c r="E4888" t="s">
        <v>51</v>
      </c>
      <c r="F4888" s="1">
        <v>43082</v>
      </c>
      <c r="G4888" s="1">
        <v>34789</v>
      </c>
      <c r="H4888">
        <v>34730</v>
      </c>
      <c r="I4888">
        <v>6210</v>
      </c>
      <c r="J4888">
        <v>84</v>
      </c>
      <c r="K4888">
        <v>82</v>
      </c>
      <c r="L4888" t="s">
        <v>34</v>
      </c>
      <c r="M4888">
        <v>117</v>
      </c>
      <c r="N4888">
        <f>Table1[[#This Row],[Basic Salary]]+Table1[[#This Row],[Bonus]]</f>
        <v>40940</v>
      </c>
      <c r="O4888" s="2">
        <f>Table1[[#This Row],[Bonus]]/Table1[[#This Row],[Basic Salary]]</f>
        <v>0.17880794701986755</v>
      </c>
      <c r="P4888">
        <f ca="1">DATEDIF(Table1[[#This Row],[Date of Birth]],TODAY(),"Y")</f>
        <v>31</v>
      </c>
      <c r="Q4888">
        <f ca="1">DATEDIF(Table1[[#This Row],[Joining Date]],TODAY(),"Y")</f>
        <v>8</v>
      </c>
      <c r="R4888" t="str">
        <f ca="1">IF(YEAR(Table1[[#This Row],[Joining Date]])=YEAR(TODAY()),"Yes","No")</f>
        <v>No</v>
      </c>
      <c r="S4888" t="str">
        <f ca="1">IF(Table1[[#This Row],[Experience]]&gt;5,"Yes","No")</f>
        <v>Yes</v>
      </c>
      <c r="T4888" t="str">
        <f>TEXT(Table1[[#This Row],[Joining Date]],"mmmm")</f>
        <v>December</v>
      </c>
      <c r="U4888" t="str">
        <f>TEXT(Table1[[#This Row],[Joining Date]],"yyyy")</f>
        <v>2017</v>
      </c>
      <c r="V4888" s="5">
        <f ca="1">TODAY()-Table1[[#This Row],[Joining Date]]</f>
        <v>3157</v>
      </c>
      <c r="W4888" t="str">
        <f>LEFT(Table1[[#This Row],[Employee Name]],FIND(" ",Table1[[#This Row],[Employee Name]])-1)</f>
        <v>Gayathri</v>
      </c>
      <c r="X4888" t="str">
        <f>RIGHT(Table1[[#This Row],[Employee Name]],LEN(Table1[[#This Row],[Employee Name]])-FIND(" ",Table1[[#This Row],[Employee Name]]))</f>
        <v>Iyer</v>
      </c>
      <c r="Y4888" t="str">
        <f>Table1[[#This Row],[Department]]&amp;"-"&amp;Table1[[#This Row],[Employee ID]]</f>
        <v>Operations-E04948</v>
      </c>
      <c r="Z4888" t="str">
        <f>LEFT(Table1[[#This Row],[Department]],3)</f>
        <v>Ope</v>
      </c>
      <c r="AA4888" t="str">
        <f>_xlfn.XLOOKUP(Table1[[#This Row],[Manager ID]],MANAGERS!A:A,MANAGERS!B:B)</f>
        <v>Manager_17</v>
      </c>
      <c r="AB4888" t="str" cm="1">
        <f t="array" ref="AB4888">_xlfn.XLOOKUP(Table1[[#This Row],[Manager ID]],Table2[[#All],[Manager ID]],Table2[[#All],[Department Head]])</f>
        <v>Finance</v>
      </c>
      <c r="AC4888" s="2">
        <f>_xlfn.XLOOKUP(Table1[[#This Row],[City]],L:L,O:O)</f>
        <v>0.24030340748661314</v>
      </c>
      <c r="AD4888" t="str" cm="1">
        <f t="array" ref="AD4888">_xlfn.IFS(Table1[[#This Row],[Performance Score]]&gt;=90,"Excellent",Table1[[#This Row],[Performance Score]]&gt;=75,"Good",Table1[[#This Row],[Performance Score]]&gt;=60,"Average",Table1[[#This Row],[Performance Score]]&lt;=60,"Need Improvement")</f>
        <v>Good</v>
      </c>
      <c r="AE4888" t="str">
        <f>IF(AND(Table1[[#This Row],[Attendance %]]&gt;=80,(Table1[[#This Row],[Performance Score]]&gt;=80)),"Eligible","Not Eligible")</f>
        <v>Eligible</v>
      </c>
      <c r="AF4888" t="str">
        <f>IF(Table1[[#This Row],[Performance Score]]&gt;=80,"High Performer","Low Performer")</f>
        <v>High Performer</v>
      </c>
      <c r="AG4888" t="str" cm="1">
        <f t="array" aca="1" ref="AG4888" ca="1">_xlfn.IFS(Table1[[#This Row],[Experience]]&lt;=3,"Junior",Table1[[#This Row],[Experience]]&lt;=7,"Mid Level",Table1[[#This Row],[Experience]]&gt;=7,"Senior")</f>
        <v>Senior</v>
      </c>
      <c r="AH4888" t="str">
        <f>IF(Table1[[#This Row],[Attendance %]]&gt;75,"OK","Below 75")</f>
        <v>OK</v>
      </c>
      <c r="AI4888" t="b">
        <f>ISBLANK(Table1[[#This Row],[Employee ID]])</f>
        <v>0</v>
      </c>
      <c r="AJ4888" t="b">
        <f>ISNUMBER(Table1[[#This Row],[Total Salary  ]])</f>
        <v>1</v>
      </c>
      <c r="AK4888" t="str">
        <f>IFERROR(_xlfn.XLOOKUP(Table1[[#This Row],[Manager ID]],MANAGERS!A:A,MANAGERS!B:B),"Not Found")</f>
        <v>Manager_17</v>
      </c>
    </row>
    <row r="4889" spans="1:37" x14ac:dyDescent="0.2">
      <c r="A4889" t="s">
        <v>225</v>
      </c>
      <c r="B4889" t="s">
        <v>87</v>
      </c>
      <c r="C4889" t="s">
        <v>21</v>
      </c>
      <c r="D4889" t="s">
        <v>40</v>
      </c>
      <c r="E4889" t="s">
        <v>51</v>
      </c>
      <c r="F4889" s="1">
        <v>42026</v>
      </c>
      <c r="G4889" s="1">
        <v>30519</v>
      </c>
      <c r="H4889">
        <v>27490</v>
      </c>
      <c r="I4889">
        <v>13386</v>
      </c>
      <c r="J4889">
        <v>73</v>
      </c>
      <c r="K4889">
        <v>93</v>
      </c>
      <c r="L4889" t="s">
        <v>37</v>
      </c>
      <c r="M4889">
        <v>118</v>
      </c>
      <c r="N4889">
        <f>Table1[[#This Row],[Basic Salary]]+Table1[[#This Row],[Bonus]]</f>
        <v>40876</v>
      </c>
      <c r="O4889" s="2">
        <f>Table1[[#This Row],[Bonus]]/Table1[[#This Row],[Basic Salary]]</f>
        <v>0.48694070571116771</v>
      </c>
      <c r="P4889">
        <f ca="1">DATEDIF(Table1[[#This Row],[Date of Birth]],TODAY(),"Y")</f>
        <v>43</v>
      </c>
      <c r="Q4889">
        <f ca="1">DATEDIF(Table1[[#This Row],[Joining Date]],TODAY(),"Y")</f>
        <v>11</v>
      </c>
      <c r="R4889" t="str">
        <f ca="1">IF(YEAR(Table1[[#This Row],[Joining Date]])=YEAR(TODAY()),"Yes","No")</f>
        <v>No</v>
      </c>
      <c r="S4889" t="str">
        <f ca="1">IF(Table1[[#This Row],[Experience]]&gt;5,"Yes","No")</f>
        <v>Yes</v>
      </c>
      <c r="T4889" t="str">
        <f>TEXT(Table1[[#This Row],[Joining Date]],"mmmm")</f>
        <v>January</v>
      </c>
      <c r="U4889" t="str">
        <f>TEXT(Table1[[#This Row],[Joining Date]],"yyyy")</f>
        <v>2015</v>
      </c>
      <c r="V4889" s="5">
        <f ca="1">TODAY()-Table1[[#This Row],[Joining Date]]</f>
        <v>4213</v>
      </c>
      <c r="W4889" t="str">
        <f>LEFT(Table1[[#This Row],[Employee Name]],FIND(" ",Table1[[#This Row],[Employee Name]])-1)</f>
        <v>Arjun</v>
      </c>
      <c r="X4889" t="str">
        <f>RIGHT(Table1[[#This Row],[Employee Name]],LEN(Table1[[#This Row],[Employee Name]])-FIND(" ",Table1[[#This Row],[Employee Name]]))</f>
        <v>Mehta</v>
      </c>
      <c r="Y4889" t="str">
        <f>Table1[[#This Row],[Department]]&amp;"-"&amp;Table1[[#This Row],[Employee ID]]</f>
        <v>IT-E00169</v>
      </c>
      <c r="Z4889" t="str">
        <f>LEFT(Table1[[#This Row],[Department]],3)</f>
        <v>IT</v>
      </c>
      <c r="AA4889" t="str">
        <f>_xlfn.XLOOKUP(Table1[[#This Row],[Manager ID]],MANAGERS!A:A,MANAGERS!B:B)</f>
        <v>Manager_18</v>
      </c>
      <c r="AB4889" t="str" cm="1">
        <f t="array" ref="AB4889">_xlfn.XLOOKUP(Table1[[#This Row],[Manager ID]],Table2[[#All],[Manager ID]],Table2[[#All],[Department Head]])</f>
        <v>Support</v>
      </c>
      <c r="AC4889" s="2">
        <f>_xlfn.XLOOKUP(Table1[[#This Row],[City]],L:L,O:O)</f>
        <v>0.24036902712549932</v>
      </c>
      <c r="AD4889" t="str" cm="1">
        <f t="array" ref="AD4889">_xlfn.IFS(Table1[[#This Row],[Performance Score]]&gt;=90,"Excellent",Table1[[#This Row],[Performance Score]]&gt;=75,"Good",Table1[[#This Row],[Performance Score]]&gt;=60,"Average",Table1[[#This Row],[Performance Score]]&lt;=60,"Need Improvement")</f>
        <v>Excellent</v>
      </c>
      <c r="AE4889" t="str">
        <f>IF(AND(Table1[[#This Row],[Attendance %]]&gt;=80,(Table1[[#This Row],[Performance Score]]&gt;=80)),"Eligible","Not Eligible")</f>
        <v>Not Eligible</v>
      </c>
      <c r="AF4889" t="str">
        <f>IF(Table1[[#This Row],[Performance Score]]&gt;=80,"High Performer","Low Performer")</f>
        <v>High Performer</v>
      </c>
      <c r="AG4889" t="str" cm="1">
        <f t="array" aca="1" ref="AG4889" ca="1">_xlfn.IFS(Table1[[#This Row],[Experience]]&lt;=3,"Junior",Table1[[#This Row],[Experience]]&lt;=7,"Mid Level",Table1[[#This Row],[Experience]]&gt;=7,"Senior")</f>
        <v>Senior</v>
      </c>
      <c r="AH4889" t="str">
        <f>IF(Table1[[#This Row],[Attendance %]]&gt;75,"OK","Below 75")</f>
        <v>Below 75</v>
      </c>
      <c r="AI4889" t="b">
        <f>ISBLANK(Table1[[#This Row],[Employee ID]])</f>
        <v>0</v>
      </c>
      <c r="AJ4889" t="b">
        <f>ISNUMBER(Table1[[#This Row],[Total Salary  ]])</f>
        <v>1</v>
      </c>
      <c r="AK4889" t="str">
        <f>IFERROR(_xlfn.XLOOKUP(Table1[[#This Row],[Manager ID]],MANAGERS!A:A,MANAGERS!B:B),"Not Found")</f>
        <v>Manager_18</v>
      </c>
    </row>
    <row r="4890" spans="1:37" x14ac:dyDescent="0.2">
      <c r="A4890" t="s">
        <v>3480</v>
      </c>
      <c r="B4890" t="s">
        <v>36</v>
      </c>
      <c r="C4890" t="s">
        <v>21</v>
      </c>
      <c r="D4890" t="s">
        <v>46</v>
      </c>
      <c r="E4890" t="s">
        <v>30</v>
      </c>
      <c r="F4890" s="1">
        <v>44383</v>
      </c>
      <c r="G4890" s="1">
        <v>34676</v>
      </c>
      <c r="H4890">
        <v>31691</v>
      </c>
      <c r="I4890">
        <v>9131</v>
      </c>
      <c r="J4890">
        <v>86</v>
      </c>
      <c r="K4890">
        <v>53</v>
      </c>
      <c r="L4890" t="s">
        <v>18</v>
      </c>
      <c r="M4890">
        <v>111</v>
      </c>
      <c r="N4890">
        <f>Table1[[#This Row],[Basic Salary]]+Table1[[#This Row],[Bonus]]</f>
        <v>40822</v>
      </c>
      <c r="O4890" s="2">
        <f>Table1[[#This Row],[Bonus]]/Table1[[#This Row],[Basic Salary]]</f>
        <v>0.28812596636268972</v>
      </c>
      <c r="P4890">
        <f ca="1">DATEDIF(Table1[[#This Row],[Date of Birth]],TODAY(),"Y")</f>
        <v>31</v>
      </c>
      <c r="Q4890">
        <f ca="1">DATEDIF(Table1[[#This Row],[Joining Date]],TODAY(),"Y")</f>
        <v>5</v>
      </c>
      <c r="R4890" t="str">
        <f ca="1">IF(YEAR(Table1[[#This Row],[Joining Date]])=YEAR(TODAY()),"Yes","No")</f>
        <v>No</v>
      </c>
      <c r="S4890" t="str">
        <f ca="1">IF(Table1[[#This Row],[Experience]]&gt;5,"Yes","No")</f>
        <v>No</v>
      </c>
      <c r="T4890" t="str">
        <f>TEXT(Table1[[#This Row],[Joining Date]],"mmmm")</f>
        <v>July</v>
      </c>
      <c r="U4890" t="str">
        <f>TEXT(Table1[[#This Row],[Joining Date]],"yyyy")</f>
        <v>2021</v>
      </c>
      <c r="V4890" s="5">
        <f ca="1">TODAY()-Table1[[#This Row],[Joining Date]]</f>
        <v>1856</v>
      </c>
      <c r="W4890" t="str">
        <f>LEFT(Table1[[#This Row],[Employee Name]],FIND(" ",Table1[[#This Row],[Employee Name]])-1)</f>
        <v>Meera</v>
      </c>
      <c r="X4890" t="str">
        <f>RIGHT(Table1[[#This Row],[Employee Name]],LEN(Table1[[#This Row],[Employee Name]])-FIND(" ",Table1[[#This Row],[Employee Name]]))</f>
        <v>Joshi</v>
      </c>
      <c r="Y4890" t="str">
        <f>Table1[[#This Row],[Department]]&amp;"-"&amp;Table1[[#This Row],[Employee ID]]</f>
        <v>Support-E03424</v>
      </c>
      <c r="Z4890" t="str">
        <f>LEFT(Table1[[#This Row],[Department]],3)</f>
        <v>Sup</v>
      </c>
      <c r="AA4890" t="str">
        <f>_xlfn.XLOOKUP(Table1[[#This Row],[Manager ID]],MANAGERS!A:A,MANAGERS!B:B)</f>
        <v>Manager_11</v>
      </c>
      <c r="AB4890" t="str" cm="1">
        <f t="array" ref="AB4890">_xlfn.XLOOKUP(Table1[[#This Row],[Manager ID]],Table2[[#All],[Manager ID]],Table2[[#All],[Department Head]])</f>
        <v>Marketing</v>
      </c>
      <c r="AC4890" s="2">
        <f>_xlfn.XLOOKUP(Table1[[#This Row],[City]],L:L,O:O)</f>
        <v>0.21356479274849693</v>
      </c>
      <c r="AD4890" t="str" cm="1">
        <f t="array" ref="AD4890">_xlfn.IFS(Table1[[#This Row],[Performance Score]]&gt;=90,"Excellent",Table1[[#This Row],[Performance Score]]&gt;=75,"Good",Table1[[#This Row],[Performance Score]]&gt;=60,"Average",Table1[[#This Row],[Performance Score]]&lt;=60,"Need Improvement")</f>
        <v>Need Improvement</v>
      </c>
      <c r="AE4890" t="str">
        <f>IF(AND(Table1[[#This Row],[Attendance %]]&gt;=80,(Table1[[#This Row],[Performance Score]]&gt;=80)),"Eligible","Not Eligible")</f>
        <v>Not Eligible</v>
      </c>
      <c r="AF4890" t="str">
        <f>IF(Table1[[#This Row],[Performance Score]]&gt;=80,"High Performer","Low Performer")</f>
        <v>Low Performer</v>
      </c>
      <c r="AG4890" t="str" cm="1">
        <f t="array" aca="1" ref="AG4890" ca="1">_xlfn.IFS(Table1[[#This Row],[Experience]]&lt;=3,"Junior",Table1[[#This Row],[Experience]]&lt;=7,"Mid Level",Table1[[#This Row],[Experience]]&gt;=7,"Senior")</f>
        <v>Mid Level</v>
      </c>
      <c r="AH4890" t="str">
        <f>IF(Table1[[#This Row],[Attendance %]]&gt;75,"OK","Below 75")</f>
        <v>OK</v>
      </c>
      <c r="AI4890" t="b">
        <f>ISBLANK(Table1[[#This Row],[Employee ID]])</f>
        <v>0</v>
      </c>
      <c r="AJ4890" t="b">
        <f>ISNUMBER(Table1[[#This Row],[Total Salary  ]])</f>
        <v>1</v>
      </c>
      <c r="AK4890" t="str">
        <f>IFERROR(_xlfn.XLOOKUP(Table1[[#This Row],[Manager ID]],MANAGERS!A:A,MANAGERS!B:B),"Not Found")</f>
        <v>Manager_11</v>
      </c>
    </row>
    <row r="4891" spans="1:37" x14ac:dyDescent="0.2">
      <c r="A4891" t="s">
        <v>2368</v>
      </c>
      <c r="B4891" t="s">
        <v>71</v>
      </c>
      <c r="C4891" t="s">
        <v>15</v>
      </c>
      <c r="D4891" t="s">
        <v>43</v>
      </c>
      <c r="E4891" t="s">
        <v>65</v>
      </c>
      <c r="F4891" s="1">
        <v>45229</v>
      </c>
      <c r="G4891" s="1">
        <v>38797</v>
      </c>
      <c r="H4891">
        <v>35462</v>
      </c>
      <c r="I4891">
        <v>5341</v>
      </c>
      <c r="J4891">
        <v>75</v>
      </c>
      <c r="K4891">
        <v>94</v>
      </c>
      <c r="L4891" t="s">
        <v>23</v>
      </c>
      <c r="M4891">
        <v>105</v>
      </c>
      <c r="N4891">
        <f>Table1[[#This Row],[Basic Salary]]+Table1[[#This Row],[Bonus]]</f>
        <v>40803</v>
      </c>
      <c r="O4891" s="2">
        <f>Table1[[#This Row],[Bonus]]/Table1[[#This Row],[Basic Salary]]</f>
        <v>0.15061192262139755</v>
      </c>
      <c r="P4891">
        <f ca="1">DATEDIF(Table1[[#This Row],[Date of Birth]],TODAY(),"Y")</f>
        <v>20</v>
      </c>
      <c r="Q4891">
        <f ca="1">DATEDIF(Table1[[#This Row],[Joining Date]],TODAY(),"Y")</f>
        <v>2</v>
      </c>
      <c r="R4891" t="str">
        <f ca="1">IF(YEAR(Table1[[#This Row],[Joining Date]])=YEAR(TODAY()),"Yes","No")</f>
        <v>No</v>
      </c>
      <c r="S4891" t="str">
        <f ca="1">IF(Table1[[#This Row],[Experience]]&gt;5,"Yes","No")</f>
        <v>No</v>
      </c>
      <c r="T4891" t="str">
        <f>TEXT(Table1[[#This Row],[Joining Date]],"mmmm")</f>
        <v>October</v>
      </c>
      <c r="U4891" t="str">
        <f>TEXT(Table1[[#This Row],[Joining Date]],"yyyy")</f>
        <v>2023</v>
      </c>
      <c r="V4891" s="5">
        <f ca="1">TODAY()-Table1[[#This Row],[Joining Date]]</f>
        <v>1010</v>
      </c>
      <c r="W4891" t="str">
        <f>LEFT(Table1[[#This Row],[Employee Name]],FIND(" ",Table1[[#This Row],[Employee Name]])-1)</f>
        <v>Sneha</v>
      </c>
      <c r="X4891" t="str">
        <f>RIGHT(Table1[[#This Row],[Employee Name]],LEN(Table1[[#This Row],[Employee Name]])-FIND(" ",Table1[[#This Row],[Employee Name]]))</f>
        <v>Iyer</v>
      </c>
      <c r="Y4891" t="str">
        <f>Table1[[#This Row],[Department]]&amp;"-"&amp;Table1[[#This Row],[Employee ID]]</f>
        <v>Operations-E02312</v>
      </c>
      <c r="Z4891" t="str">
        <f>LEFT(Table1[[#This Row],[Department]],3)</f>
        <v>Ope</v>
      </c>
      <c r="AA4891" t="str">
        <f>_xlfn.XLOOKUP(Table1[[#This Row],[Manager ID]],MANAGERS!A:A,MANAGERS!B:B)</f>
        <v>Manager_5</v>
      </c>
      <c r="AB4891" t="str" cm="1">
        <f t="array" ref="AB4891">_xlfn.XLOOKUP(Table1[[#This Row],[Manager ID]],Table2[[#All],[Manager ID]],Table2[[#All],[Department Head]])</f>
        <v>Sales</v>
      </c>
      <c r="AC4891" s="2">
        <f>_xlfn.XLOOKUP(Table1[[#This Row],[City]],L:L,O:O)</f>
        <v>0.23486488519629886</v>
      </c>
      <c r="AD4891" t="str" cm="1">
        <f t="array" ref="AD4891">_xlfn.IFS(Table1[[#This Row],[Performance Score]]&gt;=90,"Excellent",Table1[[#This Row],[Performance Score]]&gt;=75,"Good",Table1[[#This Row],[Performance Score]]&gt;=60,"Average",Table1[[#This Row],[Performance Score]]&lt;=60,"Need Improvement")</f>
        <v>Excellent</v>
      </c>
      <c r="AE4891" t="str">
        <f>IF(AND(Table1[[#This Row],[Attendance %]]&gt;=80,(Table1[[#This Row],[Performance Score]]&gt;=80)),"Eligible","Not Eligible")</f>
        <v>Not Eligible</v>
      </c>
      <c r="AF4891" t="str">
        <f>IF(Table1[[#This Row],[Performance Score]]&gt;=80,"High Performer","Low Performer")</f>
        <v>High Performer</v>
      </c>
      <c r="AG4891" t="str" cm="1">
        <f t="array" aca="1" ref="AG4891" ca="1">_xlfn.IFS(Table1[[#This Row],[Experience]]&lt;=3,"Junior",Table1[[#This Row],[Experience]]&lt;=7,"Mid Level",Table1[[#This Row],[Experience]]&gt;=7,"Senior")</f>
        <v>Junior</v>
      </c>
      <c r="AH4891" t="str">
        <f>IF(Table1[[#This Row],[Attendance %]]&gt;75,"OK","Below 75")</f>
        <v>Below 75</v>
      </c>
      <c r="AI4891" t="b">
        <f>ISBLANK(Table1[[#This Row],[Employee ID]])</f>
        <v>0</v>
      </c>
      <c r="AJ4891" t="b">
        <f>ISNUMBER(Table1[[#This Row],[Total Salary  ]])</f>
        <v>1</v>
      </c>
      <c r="AK4891" t="str">
        <f>IFERROR(_xlfn.XLOOKUP(Table1[[#This Row],[Manager ID]],MANAGERS!A:A,MANAGERS!B:B),"Not Found")</f>
        <v>Manager_5</v>
      </c>
    </row>
    <row r="4892" spans="1:37" x14ac:dyDescent="0.2">
      <c r="A4892" t="s">
        <v>4436</v>
      </c>
      <c r="B4892" t="s">
        <v>29</v>
      </c>
      <c r="C4892" t="s">
        <v>15</v>
      </c>
      <c r="D4892" t="s">
        <v>46</v>
      </c>
      <c r="E4892" t="s">
        <v>26</v>
      </c>
      <c r="F4892" s="1">
        <v>43518</v>
      </c>
      <c r="G4892" s="1">
        <v>35943</v>
      </c>
      <c r="H4892">
        <v>30916</v>
      </c>
      <c r="I4892">
        <v>9882</v>
      </c>
      <c r="J4892">
        <v>75</v>
      </c>
      <c r="K4892">
        <v>89</v>
      </c>
      <c r="L4892" t="s">
        <v>34</v>
      </c>
      <c r="M4892">
        <v>104</v>
      </c>
      <c r="N4892">
        <f>Table1[[#This Row],[Basic Salary]]+Table1[[#This Row],[Bonus]]</f>
        <v>40798</v>
      </c>
      <c r="O4892" s="2">
        <f>Table1[[#This Row],[Bonus]]/Table1[[#This Row],[Basic Salary]]</f>
        <v>0.31964031569413898</v>
      </c>
      <c r="P4892">
        <f ca="1">DATEDIF(Table1[[#This Row],[Date of Birth]],TODAY(),"Y")</f>
        <v>28</v>
      </c>
      <c r="Q4892">
        <f ca="1">DATEDIF(Table1[[#This Row],[Joining Date]],TODAY(),"Y")</f>
        <v>7</v>
      </c>
      <c r="R4892" t="str">
        <f ca="1">IF(YEAR(Table1[[#This Row],[Joining Date]])=YEAR(TODAY()),"Yes","No")</f>
        <v>No</v>
      </c>
      <c r="S4892" t="str">
        <f ca="1">IF(Table1[[#This Row],[Experience]]&gt;5,"Yes","No")</f>
        <v>Yes</v>
      </c>
      <c r="T4892" t="str">
        <f>TEXT(Table1[[#This Row],[Joining Date]],"mmmm")</f>
        <v>February</v>
      </c>
      <c r="U4892" t="str">
        <f>TEXT(Table1[[#This Row],[Joining Date]],"yyyy")</f>
        <v>2019</v>
      </c>
      <c r="V4892" s="5">
        <f ca="1">TODAY()-Table1[[#This Row],[Joining Date]]</f>
        <v>2721</v>
      </c>
      <c r="W4892" t="str">
        <f>LEFT(Table1[[#This Row],[Employee Name]],FIND(" ",Table1[[#This Row],[Employee Name]])-1)</f>
        <v>Vikram</v>
      </c>
      <c r="X4892" t="str">
        <f>RIGHT(Table1[[#This Row],[Employee Name]],LEN(Table1[[#This Row],[Employee Name]])-FIND(" ",Table1[[#This Row],[Employee Name]]))</f>
        <v>Singh</v>
      </c>
      <c r="Y4892" t="str">
        <f>Table1[[#This Row],[Department]]&amp;"-"&amp;Table1[[#This Row],[Employee ID]]</f>
        <v>Support-E04380</v>
      </c>
      <c r="Z4892" t="str">
        <f>LEFT(Table1[[#This Row],[Department]],3)</f>
        <v>Sup</v>
      </c>
      <c r="AA4892" t="str">
        <f>_xlfn.XLOOKUP(Table1[[#This Row],[Manager ID]],MANAGERS!A:A,MANAGERS!B:B)</f>
        <v>Manager_4</v>
      </c>
      <c r="AB4892" t="str" cm="1">
        <f t="array" ref="AB4892">_xlfn.XLOOKUP(Table1[[#This Row],[Manager ID]],Table2[[#All],[Manager ID]],Table2[[#All],[Department Head]])</f>
        <v>Finance</v>
      </c>
      <c r="AC4892" s="2">
        <f>_xlfn.XLOOKUP(Table1[[#This Row],[City]],L:L,O:O)</f>
        <v>0.24030340748661314</v>
      </c>
      <c r="AD4892" t="str" cm="1">
        <f t="array" ref="AD4892">_xlfn.IFS(Table1[[#This Row],[Performance Score]]&gt;=90,"Excellent",Table1[[#This Row],[Performance Score]]&gt;=75,"Good",Table1[[#This Row],[Performance Score]]&gt;=60,"Average",Table1[[#This Row],[Performance Score]]&lt;=60,"Need Improvement")</f>
        <v>Good</v>
      </c>
      <c r="AE4892" t="str">
        <f>IF(AND(Table1[[#This Row],[Attendance %]]&gt;=80,(Table1[[#This Row],[Performance Score]]&gt;=80)),"Eligible","Not Eligible")</f>
        <v>Not Eligible</v>
      </c>
      <c r="AF4892" t="str">
        <f>IF(Table1[[#This Row],[Performance Score]]&gt;=80,"High Performer","Low Performer")</f>
        <v>High Performer</v>
      </c>
      <c r="AG4892" t="str" cm="1">
        <f t="array" aca="1" ref="AG4892" ca="1">_xlfn.IFS(Table1[[#This Row],[Experience]]&lt;=3,"Junior",Table1[[#This Row],[Experience]]&lt;=7,"Mid Level",Table1[[#This Row],[Experience]]&gt;=7,"Senior")</f>
        <v>Mid Level</v>
      </c>
      <c r="AH4892" t="str">
        <f>IF(Table1[[#This Row],[Attendance %]]&gt;75,"OK","Below 75")</f>
        <v>Below 75</v>
      </c>
      <c r="AI4892" t="b">
        <f>ISBLANK(Table1[[#This Row],[Employee ID]])</f>
        <v>0</v>
      </c>
      <c r="AJ4892" t="b">
        <f>ISNUMBER(Table1[[#This Row],[Total Salary  ]])</f>
        <v>1</v>
      </c>
      <c r="AK4892" t="str">
        <f>IFERROR(_xlfn.XLOOKUP(Table1[[#This Row],[Manager ID]],MANAGERS!A:A,MANAGERS!B:B),"Not Found")</f>
        <v>Manager_4</v>
      </c>
    </row>
    <row r="4893" spans="1:37" x14ac:dyDescent="0.2">
      <c r="A4893" t="s">
        <v>390</v>
      </c>
      <c r="B4893" t="s">
        <v>77</v>
      </c>
      <c r="C4893" t="s">
        <v>15</v>
      </c>
      <c r="D4893" t="s">
        <v>25</v>
      </c>
      <c r="E4893" t="s">
        <v>22</v>
      </c>
      <c r="F4893" s="1">
        <v>45824</v>
      </c>
      <c r="G4893" s="1">
        <v>35939</v>
      </c>
      <c r="H4893">
        <v>28133</v>
      </c>
      <c r="I4893">
        <v>12634</v>
      </c>
      <c r="J4893">
        <v>94</v>
      </c>
      <c r="K4893">
        <v>62</v>
      </c>
      <c r="L4893" t="s">
        <v>18</v>
      </c>
      <c r="M4893">
        <v>101</v>
      </c>
      <c r="N4893">
        <f>Table1[[#This Row],[Basic Salary]]+Table1[[#This Row],[Bonus]]</f>
        <v>40767</v>
      </c>
      <c r="O4893" s="2">
        <f>Table1[[#This Row],[Bonus]]/Table1[[#This Row],[Basic Salary]]</f>
        <v>0.44908115025059536</v>
      </c>
      <c r="P4893">
        <f ca="1">DATEDIF(Table1[[#This Row],[Date of Birth]],TODAY(),"Y")</f>
        <v>28</v>
      </c>
      <c r="Q4893">
        <f ca="1">DATEDIF(Table1[[#This Row],[Joining Date]],TODAY(),"Y")</f>
        <v>1</v>
      </c>
      <c r="R4893" t="str">
        <f ca="1">IF(YEAR(Table1[[#This Row],[Joining Date]])=YEAR(TODAY()),"Yes","No")</f>
        <v>No</v>
      </c>
      <c r="S4893" t="str">
        <f ca="1">IF(Table1[[#This Row],[Experience]]&gt;5,"Yes","No")</f>
        <v>No</v>
      </c>
      <c r="T4893" t="str">
        <f>TEXT(Table1[[#This Row],[Joining Date]],"mmmm")</f>
        <v>June</v>
      </c>
      <c r="U4893" t="str">
        <f>TEXT(Table1[[#This Row],[Joining Date]],"yyyy")</f>
        <v>2025</v>
      </c>
      <c r="V4893" s="5">
        <f ca="1">TODAY()-Table1[[#This Row],[Joining Date]]</f>
        <v>415</v>
      </c>
      <c r="W4893" t="str">
        <f>LEFT(Table1[[#This Row],[Employee Name]],FIND(" ",Table1[[#This Row],[Employee Name]])-1)</f>
        <v>Rohan</v>
      </c>
      <c r="X4893" t="str">
        <f>RIGHT(Table1[[#This Row],[Employee Name]],LEN(Table1[[#This Row],[Employee Name]])-FIND(" ",Table1[[#This Row],[Employee Name]]))</f>
        <v>Gupta</v>
      </c>
      <c r="Y4893" t="str">
        <f>Table1[[#This Row],[Department]]&amp;"-"&amp;Table1[[#This Row],[Employee ID]]</f>
        <v>Finance-E00334</v>
      </c>
      <c r="Z4893" t="str">
        <f>LEFT(Table1[[#This Row],[Department]],3)</f>
        <v>Fin</v>
      </c>
      <c r="AA4893" t="str">
        <f>_xlfn.XLOOKUP(Table1[[#This Row],[Manager ID]],MANAGERS!A:A,MANAGERS!B:B)</f>
        <v>Manager_1</v>
      </c>
      <c r="AB4893" t="str" cm="1">
        <f t="array" ref="AB4893">_xlfn.XLOOKUP(Table1[[#This Row],[Manager ID]],Table2[[#All],[Manager ID]],Table2[[#All],[Department Head]])</f>
        <v>Support</v>
      </c>
      <c r="AC4893" s="2">
        <f>_xlfn.XLOOKUP(Table1[[#This Row],[City]],L:L,O:O)</f>
        <v>0.21356479274849693</v>
      </c>
      <c r="AD4893" t="str" cm="1">
        <f t="array" ref="AD4893">_xlfn.IFS(Table1[[#This Row],[Performance Score]]&gt;=90,"Excellent",Table1[[#This Row],[Performance Score]]&gt;=75,"Good",Table1[[#This Row],[Performance Score]]&gt;=60,"Average",Table1[[#This Row],[Performance Score]]&lt;=60,"Need Improvement")</f>
        <v>Average</v>
      </c>
      <c r="AE4893" t="str">
        <f>IF(AND(Table1[[#This Row],[Attendance %]]&gt;=80,(Table1[[#This Row],[Performance Score]]&gt;=80)),"Eligible","Not Eligible")</f>
        <v>Not Eligible</v>
      </c>
      <c r="AF4893" t="str">
        <f>IF(Table1[[#This Row],[Performance Score]]&gt;=80,"High Performer","Low Performer")</f>
        <v>Low Performer</v>
      </c>
      <c r="AG4893" t="str" cm="1">
        <f t="array" aca="1" ref="AG4893" ca="1">_xlfn.IFS(Table1[[#This Row],[Experience]]&lt;=3,"Junior",Table1[[#This Row],[Experience]]&lt;=7,"Mid Level",Table1[[#This Row],[Experience]]&gt;=7,"Senior")</f>
        <v>Junior</v>
      </c>
      <c r="AH4893" t="str">
        <f>IF(Table1[[#This Row],[Attendance %]]&gt;75,"OK","Below 75")</f>
        <v>OK</v>
      </c>
      <c r="AI4893" t="b">
        <f>ISBLANK(Table1[[#This Row],[Employee ID]])</f>
        <v>0</v>
      </c>
      <c r="AJ4893" t="b">
        <f>ISNUMBER(Table1[[#This Row],[Total Salary  ]])</f>
        <v>1</v>
      </c>
      <c r="AK4893" t="str">
        <f>IFERROR(_xlfn.XLOOKUP(Table1[[#This Row],[Manager ID]],MANAGERS!A:A,MANAGERS!B:B),"Not Found")</f>
        <v>Manager_1</v>
      </c>
    </row>
    <row r="4894" spans="1:37" x14ac:dyDescent="0.2">
      <c r="A4894" t="s">
        <v>1954</v>
      </c>
      <c r="B4894" t="s">
        <v>48</v>
      </c>
      <c r="C4894" t="s">
        <v>15</v>
      </c>
      <c r="D4894" t="s">
        <v>25</v>
      </c>
      <c r="E4894" t="s">
        <v>22</v>
      </c>
      <c r="F4894" s="1">
        <v>45619</v>
      </c>
      <c r="G4894" s="1">
        <v>29866</v>
      </c>
      <c r="H4894">
        <v>30619</v>
      </c>
      <c r="I4894">
        <v>10109</v>
      </c>
      <c r="J4894">
        <v>79</v>
      </c>
      <c r="K4894">
        <v>63</v>
      </c>
      <c r="L4894" t="s">
        <v>18</v>
      </c>
      <c r="M4894">
        <v>108</v>
      </c>
      <c r="N4894">
        <f>Table1[[#This Row],[Basic Salary]]+Table1[[#This Row],[Bonus]]</f>
        <v>40728</v>
      </c>
      <c r="O4894" s="2">
        <f>Table1[[#This Row],[Bonus]]/Table1[[#This Row],[Basic Salary]]</f>
        <v>0.33015447924491331</v>
      </c>
      <c r="P4894">
        <f ca="1">DATEDIF(Table1[[#This Row],[Date of Birth]],TODAY(),"Y")</f>
        <v>44</v>
      </c>
      <c r="Q4894">
        <f ca="1">DATEDIF(Table1[[#This Row],[Joining Date]],TODAY(),"Y")</f>
        <v>1</v>
      </c>
      <c r="R4894" t="str">
        <f ca="1">IF(YEAR(Table1[[#This Row],[Joining Date]])=YEAR(TODAY()),"Yes","No")</f>
        <v>No</v>
      </c>
      <c r="S4894" t="str">
        <f ca="1">IF(Table1[[#This Row],[Experience]]&gt;5,"Yes","No")</f>
        <v>No</v>
      </c>
      <c r="T4894" t="str">
        <f>TEXT(Table1[[#This Row],[Joining Date]],"mmmm")</f>
        <v>November</v>
      </c>
      <c r="U4894" t="str">
        <f>TEXT(Table1[[#This Row],[Joining Date]],"yyyy")</f>
        <v>2024</v>
      </c>
      <c r="V4894" s="5">
        <f ca="1">TODAY()-Table1[[#This Row],[Joining Date]]</f>
        <v>620</v>
      </c>
      <c r="W4894" t="str">
        <f>LEFT(Table1[[#This Row],[Employee Name]],FIND(" ",Table1[[#This Row],[Employee Name]])-1)</f>
        <v>Aditya</v>
      </c>
      <c r="X4894" t="str">
        <f>RIGHT(Table1[[#This Row],[Employee Name]],LEN(Table1[[#This Row],[Employee Name]])-FIND(" ",Table1[[#This Row],[Employee Name]]))</f>
        <v>Kapoor</v>
      </c>
      <c r="Y4894" t="str">
        <f>Table1[[#This Row],[Department]]&amp;"-"&amp;Table1[[#This Row],[Employee ID]]</f>
        <v>Finance-E01898</v>
      </c>
      <c r="Z4894" t="str">
        <f>LEFT(Table1[[#This Row],[Department]],3)</f>
        <v>Fin</v>
      </c>
      <c r="AA4894" t="str">
        <f>_xlfn.XLOOKUP(Table1[[#This Row],[Manager ID]],MANAGERS!A:A,MANAGERS!B:B)</f>
        <v>Manager_8</v>
      </c>
      <c r="AB4894" t="str" cm="1">
        <f t="array" ref="AB4894">_xlfn.XLOOKUP(Table1[[#This Row],[Manager ID]],Table2[[#All],[Manager ID]],Table2[[#All],[Department Head]])</f>
        <v>Sales</v>
      </c>
      <c r="AC4894" s="2">
        <f>_xlfn.XLOOKUP(Table1[[#This Row],[City]],L:L,O:O)</f>
        <v>0.21356479274849693</v>
      </c>
      <c r="AD4894" t="str" cm="1">
        <f t="array" ref="AD4894">_xlfn.IFS(Table1[[#This Row],[Performance Score]]&gt;=90,"Excellent",Table1[[#This Row],[Performance Score]]&gt;=75,"Good",Table1[[#This Row],[Performance Score]]&gt;=60,"Average",Table1[[#This Row],[Performance Score]]&lt;=60,"Need Improvement")</f>
        <v>Average</v>
      </c>
      <c r="AE4894" t="str">
        <f>IF(AND(Table1[[#This Row],[Attendance %]]&gt;=80,(Table1[[#This Row],[Performance Score]]&gt;=80)),"Eligible","Not Eligible")</f>
        <v>Not Eligible</v>
      </c>
      <c r="AF4894" t="str">
        <f>IF(Table1[[#This Row],[Performance Score]]&gt;=80,"High Performer","Low Performer")</f>
        <v>Low Performer</v>
      </c>
      <c r="AG4894" t="str" cm="1">
        <f t="array" aca="1" ref="AG4894" ca="1">_xlfn.IFS(Table1[[#This Row],[Experience]]&lt;=3,"Junior",Table1[[#This Row],[Experience]]&lt;=7,"Mid Level",Table1[[#This Row],[Experience]]&gt;=7,"Senior")</f>
        <v>Junior</v>
      </c>
      <c r="AH4894" t="str">
        <f>IF(Table1[[#This Row],[Attendance %]]&gt;75,"OK","Below 75")</f>
        <v>OK</v>
      </c>
      <c r="AI4894" t="b">
        <f>ISBLANK(Table1[[#This Row],[Employee ID]])</f>
        <v>0</v>
      </c>
      <c r="AJ4894" t="b">
        <f>ISNUMBER(Table1[[#This Row],[Total Salary  ]])</f>
        <v>1</v>
      </c>
      <c r="AK4894" t="str">
        <f>IFERROR(_xlfn.XLOOKUP(Table1[[#This Row],[Manager ID]],MANAGERS!A:A,MANAGERS!B:B),"Not Found")</f>
        <v>Manager_8</v>
      </c>
    </row>
    <row r="4895" spans="1:37" x14ac:dyDescent="0.2">
      <c r="A4895" t="s">
        <v>2221</v>
      </c>
      <c r="B4895" t="s">
        <v>93</v>
      </c>
      <c r="C4895" t="s">
        <v>21</v>
      </c>
      <c r="D4895" t="s">
        <v>46</v>
      </c>
      <c r="E4895" t="s">
        <v>22</v>
      </c>
      <c r="F4895" s="1">
        <v>45327</v>
      </c>
      <c r="G4895" s="1">
        <v>31467</v>
      </c>
      <c r="H4895">
        <v>27380</v>
      </c>
      <c r="I4895">
        <v>13310</v>
      </c>
      <c r="J4895">
        <v>70</v>
      </c>
      <c r="K4895">
        <v>67</v>
      </c>
      <c r="L4895" t="s">
        <v>37</v>
      </c>
      <c r="M4895">
        <v>101</v>
      </c>
      <c r="N4895">
        <f>Table1[[#This Row],[Basic Salary]]+Table1[[#This Row],[Bonus]]</f>
        <v>40690</v>
      </c>
      <c r="O4895" s="2">
        <f>Table1[[#This Row],[Bonus]]/Table1[[#This Row],[Basic Salary]]</f>
        <v>0.48612125639152665</v>
      </c>
      <c r="P4895">
        <f ca="1">DATEDIF(Table1[[#This Row],[Date of Birth]],TODAY(),"Y")</f>
        <v>40</v>
      </c>
      <c r="Q4895">
        <f ca="1">DATEDIF(Table1[[#This Row],[Joining Date]],TODAY(),"Y")</f>
        <v>2</v>
      </c>
      <c r="R4895" t="str">
        <f ca="1">IF(YEAR(Table1[[#This Row],[Joining Date]])=YEAR(TODAY()),"Yes","No")</f>
        <v>No</v>
      </c>
      <c r="S4895" t="str">
        <f ca="1">IF(Table1[[#This Row],[Experience]]&gt;5,"Yes","No")</f>
        <v>No</v>
      </c>
      <c r="T4895" t="str">
        <f>TEXT(Table1[[#This Row],[Joining Date]],"mmmm")</f>
        <v>February</v>
      </c>
      <c r="U4895" t="str">
        <f>TEXT(Table1[[#This Row],[Joining Date]],"yyyy")</f>
        <v>2024</v>
      </c>
      <c r="V4895" s="5">
        <f ca="1">TODAY()-Table1[[#This Row],[Joining Date]]</f>
        <v>912</v>
      </c>
      <c r="W4895" t="str">
        <f>LEFT(Table1[[#This Row],[Employee Name]],FIND(" ",Table1[[#This Row],[Employee Name]])-1)</f>
        <v>Priya</v>
      </c>
      <c r="X4895" t="str">
        <f>RIGHT(Table1[[#This Row],[Employee Name]],LEN(Table1[[#This Row],[Employee Name]])-FIND(" ",Table1[[#This Row],[Employee Name]]))</f>
        <v>Reddy</v>
      </c>
      <c r="Y4895" t="str">
        <f>Table1[[#This Row],[Department]]&amp;"-"&amp;Table1[[#This Row],[Employee ID]]</f>
        <v>Support-E02165</v>
      </c>
      <c r="Z4895" t="str">
        <f>LEFT(Table1[[#This Row],[Department]],3)</f>
        <v>Sup</v>
      </c>
      <c r="AA4895" t="str">
        <f>_xlfn.XLOOKUP(Table1[[#This Row],[Manager ID]],MANAGERS!A:A,MANAGERS!B:B)</f>
        <v>Manager_1</v>
      </c>
      <c r="AB4895" t="str" cm="1">
        <f t="array" ref="AB4895">_xlfn.XLOOKUP(Table1[[#This Row],[Manager ID]],Table2[[#All],[Manager ID]],Table2[[#All],[Department Head]])</f>
        <v>Support</v>
      </c>
      <c r="AC4895" s="2">
        <f>_xlfn.XLOOKUP(Table1[[#This Row],[City]],L:L,O:O)</f>
        <v>0.24036902712549932</v>
      </c>
      <c r="AD4895" t="str" cm="1">
        <f t="array" ref="AD4895">_xlfn.IFS(Table1[[#This Row],[Performance Score]]&gt;=90,"Excellent",Table1[[#This Row],[Performance Score]]&gt;=75,"Good",Table1[[#This Row],[Performance Score]]&gt;=60,"Average",Table1[[#This Row],[Performance Score]]&lt;=60,"Need Improvement")</f>
        <v>Average</v>
      </c>
      <c r="AE4895" t="str">
        <f>IF(AND(Table1[[#This Row],[Attendance %]]&gt;=80,(Table1[[#This Row],[Performance Score]]&gt;=80)),"Eligible","Not Eligible")</f>
        <v>Not Eligible</v>
      </c>
      <c r="AF4895" t="str">
        <f>IF(Table1[[#This Row],[Performance Score]]&gt;=80,"High Performer","Low Performer")</f>
        <v>Low Performer</v>
      </c>
      <c r="AG4895" t="str" cm="1">
        <f t="array" aca="1" ref="AG4895" ca="1">_xlfn.IFS(Table1[[#This Row],[Experience]]&lt;=3,"Junior",Table1[[#This Row],[Experience]]&lt;=7,"Mid Level",Table1[[#This Row],[Experience]]&gt;=7,"Senior")</f>
        <v>Junior</v>
      </c>
      <c r="AH4895" t="str">
        <f>IF(Table1[[#This Row],[Attendance %]]&gt;75,"OK","Below 75")</f>
        <v>Below 75</v>
      </c>
      <c r="AI4895" t="b">
        <f>ISBLANK(Table1[[#This Row],[Employee ID]])</f>
        <v>0</v>
      </c>
      <c r="AJ4895" t="b">
        <f>ISNUMBER(Table1[[#This Row],[Total Salary  ]])</f>
        <v>1</v>
      </c>
      <c r="AK4895" t="str">
        <f>IFERROR(_xlfn.XLOOKUP(Table1[[#This Row],[Manager ID]],MANAGERS!A:A,MANAGERS!B:B),"Not Found")</f>
        <v>Manager_1</v>
      </c>
    </row>
    <row r="4896" spans="1:37" x14ac:dyDescent="0.2">
      <c r="A4896" t="s">
        <v>4102</v>
      </c>
      <c r="B4896" t="s">
        <v>71</v>
      </c>
      <c r="C4896" t="s">
        <v>21</v>
      </c>
      <c r="D4896" t="s">
        <v>33</v>
      </c>
      <c r="E4896" t="s">
        <v>17</v>
      </c>
      <c r="F4896" s="1">
        <v>43560</v>
      </c>
      <c r="G4896" s="1">
        <v>35620</v>
      </c>
      <c r="H4896">
        <v>25926</v>
      </c>
      <c r="I4896">
        <v>14722</v>
      </c>
      <c r="J4896">
        <v>80</v>
      </c>
      <c r="K4896">
        <v>66</v>
      </c>
      <c r="L4896" t="s">
        <v>23</v>
      </c>
      <c r="M4896">
        <v>119</v>
      </c>
      <c r="N4896">
        <f>Table1[[#This Row],[Basic Salary]]+Table1[[#This Row],[Bonus]]</f>
        <v>40648</v>
      </c>
      <c r="O4896" s="2">
        <f>Table1[[#This Row],[Bonus]]/Table1[[#This Row],[Basic Salary]]</f>
        <v>0.56784694900871713</v>
      </c>
      <c r="P4896">
        <f ca="1">DATEDIF(Table1[[#This Row],[Date of Birth]],TODAY(),"Y")</f>
        <v>29</v>
      </c>
      <c r="Q4896">
        <f ca="1">DATEDIF(Table1[[#This Row],[Joining Date]],TODAY(),"Y")</f>
        <v>7</v>
      </c>
      <c r="R4896" t="str">
        <f ca="1">IF(YEAR(Table1[[#This Row],[Joining Date]])=YEAR(TODAY()),"Yes","No")</f>
        <v>No</v>
      </c>
      <c r="S4896" t="str">
        <f ca="1">IF(Table1[[#This Row],[Experience]]&gt;5,"Yes","No")</f>
        <v>Yes</v>
      </c>
      <c r="T4896" t="str">
        <f>TEXT(Table1[[#This Row],[Joining Date]],"mmmm")</f>
        <v>April</v>
      </c>
      <c r="U4896" t="str">
        <f>TEXT(Table1[[#This Row],[Joining Date]],"yyyy")</f>
        <v>2019</v>
      </c>
      <c r="V4896" s="5">
        <f ca="1">TODAY()-Table1[[#This Row],[Joining Date]]</f>
        <v>2679</v>
      </c>
      <c r="W4896" t="str">
        <f>LEFT(Table1[[#This Row],[Employee Name]],FIND(" ",Table1[[#This Row],[Employee Name]])-1)</f>
        <v>Sneha</v>
      </c>
      <c r="X4896" t="str">
        <f>RIGHT(Table1[[#This Row],[Employee Name]],LEN(Table1[[#This Row],[Employee Name]])-FIND(" ",Table1[[#This Row],[Employee Name]]))</f>
        <v>Iyer</v>
      </c>
      <c r="Y4896" t="str">
        <f>Table1[[#This Row],[Department]]&amp;"-"&amp;Table1[[#This Row],[Employee ID]]</f>
        <v>Marketing-E04046</v>
      </c>
      <c r="Z4896" t="str">
        <f>LEFT(Table1[[#This Row],[Department]],3)</f>
        <v>Mar</v>
      </c>
      <c r="AA4896" t="str">
        <f>_xlfn.XLOOKUP(Table1[[#This Row],[Manager ID]],MANAGERS!A:A,MANAGERS!B:B)</f>
        <v>Manager_19</v>
      </c>
      <c r="AB4896" t="str" cm="1">
        <f t="array" ref="AB4896">_xlfn.XLOOKUP(Table1[[#This Row],[Manager ID]],Table2[[#All],[Manager ID]],Table2[[#All],[Department Head]])</f>
        <v>Support</v>
      </c>
      <c r="AC4896" s="2">
        <f>_xlfn.XLOOKUP(Table1[[#This Row],[City]],L:L,O:O)</f>
        <v>0.23486488519629886</v>
      </c>
      <c r="AD4896" t="str" cm="1">
        <f t="array" ref="AD4896">_xlfn.IFS(Table1[[#This Row],[Performance Score]]&gt;=90,"Excellent",Table1[[#This Row],[Performance Score]]&gt;=75,"Good",Table1[[#This Row],[Performance Score]]&gt;=60,"Average",Table1[[#This Row],[Performance Score]]&lt;=60,"Need Improvement")</f>
        <v>Average</v>
      </c>
      <c r="AE4896" t="str">
        <f>IF(AND(Table1[[#This Row],[Attendance %]]&gt;=80,(Table1[[#This Row],[Performance Score]]&gt;=80)),"Eligible","Not Eligible")</f>
        <v>Not Eligible</v>
      </c>
      <c r="AF4896" t="str">
        <f>IF(Table1[[#This Row],[Performance Score]]&gt;=80,"High Performer","Low Performer")</f>
        <v>Low Performer</v>
      </c>
      <c r="AG4896" t="str" cm="1">
        <f t="array" aca="1" ref="AG4896" ca="1">_xlfn.IFS(Table1[[#This Row],[Experience]]&lt;=3,"Junior",Table1[[#This Row],[Experience]]&lt;=7,"Mid Level",Table1[[#This Row],[Experience]]&gt;=7,"Senior")</f>
        <v>Mid Level</v>
      </c>
      <c r="AH4896" t="str">
        <f>IF(Table1[[#This Row],[Attendance %]]&gt;75,"OK","Below 75")</f>
        <v>OK</v>
      </c>
      <c r="AI4896" t="b">
        <f>ISBLANK(Table1[[#This Row],[Employee ID]])</f>
        <v>0</v>
      </c>
      <c r="AJ4896" t="b">
        <f>ISNUMBER(Table1[[#This Row],[Total Salary  ]])</f>
        <v>1</v>
      </c>
      <c r="AK4896" t="str">
        <f>IFERROR(_xlfn.XLOOKUP(Table1[[#This Row],[Manager ID]],MANAGERS!A:A,MANAGERS!B:B),"Not Found")</f>
        <v>Manager_19</v>
      </c>
    </row>
    <row r="4897" spans="1:37" x14ac:dyDescent="0.2">
      <c r="A4897" t="s">
        <v>2954</v>
      </c>
      <c r="B4897" t="s">
        <v>45</v>
      </c>
      <c r="C4897" t="s">
        <v>15</v>
      </c>
      <c r="D4897" t="s">
        <v>43</v>
      </c>
      <c r="E4897" t="s">
        <v>26</v>
      </c>
      <c r="F4897" s="1">
        <v>44139</v>
      </c>
      <c r="G4897" s="1">
        <v>31088</v>
      </c>
      <c r="H4897">
        <v>25465</v>
      </c>
      <c r="I4897">
        <v>15148</v>
      </c>
      <c r="J4897">
        <v>94</v>
      </c>
      <c r="K4897">
        <v>42</v>
      </c>
      <c r="L4897" t="s">
        <v>37</v>
      </c>
      <c r="M4897">
        <v>117</v>
      </c>
      <c r="N4897">
        <f>Table1[[#This Row],[Basic Salary]]+Table1[[#This Row],[Bonus]]</f>
        <v>40613</v>
      </c>
      <c r="O4897" s="2">
        <f>Table1[[#This Row],[Bonus]]/Table1[[#This Row],[Basic Salary]]</f>
        <v>0.59485568427253088</v>
      </c>
      <c r="P4897">
        <f ca="1">DATEDIF(Table1[[#This Row],[Date of Birth]],TODAY(),"Y")</f>
        <v>41</v>
      </c>
      <c r="Q4897">
        <f ca="1">DATEDIF(Table1[[#This Row],[Joining Date]],TODAY(),"Y")</f>
        <v>5</v>
      </c>
      <c r="R4897" t="str">
        <f ca="1">IF(YEAR(Table1[[#This Row],[Joining Date]])=YEAR(TODAY()),"Yes","No")</f>
        <v>No</v>
      </c>
      <c r="S4897" t="str">
        <f ca="1">IF(Table1[[#This Row],[Experience]]&gt;5,"Yes","No")</f>
        <v>No</v>
      </c>
      <c r="T4897" t="str">
        <f>TEXT(Table1[[#This Row],[Joining Date]],"mmmm")</f>
        <v>November</v>
      </c>
      <c r="U4897" t="str">
        <f>TEXT(Table1[[#This Row],[Joining Date]],"yyyy")</f>
        <v>2020</v>
      </c>
      <c r="V4897" s="5">
        <f ca="1">TODAY()-Table1[[#This Row],[Joining Date]]</f>
        <v>2100</v>
      </c>
      <c r="W4897" t="str">
        <f>LEFT(Table1[[#This Row],[Employee Name]],FIND(" ",Table1[[#This Row],[Employee Name]])-1)</f>
        <v>Ananya</v>
      </c>
      <c r="X4897" t="str">
        <f>RIGHT(Table1[[#This Row],[Employee Name]],LEN(Table1[[#This Row],[Employee Name]])-FIND(" ",Table1[[#This Row],[Employee Name]]))</f>
        <v>Rao</v>
      </c>
      <c r="Y4897" t="str">
        <f>Table1[[#This Row],[Department]]&amp;"-"&amp;Table1[[#This Row],[Employee ID]]</f>
        <v>Operations-E02898</v>
      </c>
      <c r="Z4897" t="str">
        <f>LEFT(Table1[[#This Row],[Department]],3)</f>
        <v>Ope</v>
      </c>
      <c r="AA4897" t="str">
        <f>_xlfn.XLOOKUP(Table1[[#This Row],[Manager ID]],MANAGERS!A:A,MANAGERS!B:B)</f>
        <v>Manager_17</v>
      </c>
      <c r="AB4897" t="str" cm="1">
        <f t="array" ref="AB4897">_xlfn.XLOOKUP(Table1[[#This Row],[Manager ID]],Table2[[#All],[Manager ID]],Table2[[#All],[Department Head]])</f>
        <v>Finance</v>
      </c>
      <c r="AC4897" s="2">
        <f>_xlfn.XLOOKUP(Table1[[#This Row],[City]],L:L,O:O)</f>
        <v>0.24036902712549932</v>
      </c>
      <c r="AD4897" t="str" cm="1">
        <f t="array" ref="AD4897">_xlfn.IFS(Table1[[#This Row],[Performance Score]]&gt;=90,"Excellent",Table1[[#This Row],[Performance Score]]&gt;=75,"Good",Table1[[#This Row],[Performance Score]]&gt;=60,"Average",Table1[[#This Row],[Performance Score]]&lt;=60,"Need Improvement")</f>
        <v>Need Improvement</v>
      </c>
      <c r="AE4897" t="str">
        <f>IF(AND(Table1[[#This Row],[Attendance %]]&gt;=80,(Table1[[#This Row],[Performance Score]]&gt;=80)),"Eligible","Not Eligible")</f>
        <v>Not Eligible</v>
      </c>
      <c r="AF4897" t="str">
        <f>IF(Table1[[#This Row],[Performance Score]]&gt;=80,"High Performer","Low Performer")</f>
        <v>Low Performer</v>
      </c>
      <c r="AG4897" t="str" cm="1">
        <f t="array" aca="1" ref="AG4897" ca="1">_xlfn.IFS(Table1[[#This Row],[Experience]]&lt;=3,"Junior",Table1[[#This Row],[Experience]]&lt;=7,"Mid Level",Table1[[#This Row],[Experience]]&gt;=7,"Senior")</f>
        <v>Mid Level</v>
      </c>
      <c r="AH4897" t="str">
        <f>IF(Table1[[#This Row],[Attendance %]]&gt;75,"OK","Below 75")</f>
        <v>OK</v>
      </c>
      <c r="AI4897" t="b">
        <f>ISBLANK(Table1[[#This Row],[Employee ID]])</f>
        <v>0</v>
      </c>
      <c r="AJ4897" t="b">
        <f>ISNUMBER(Table1[[#This Row],[Total Salary  ]])</f>
        <v>1</v>
      </c>
      <c r="AK4897" t="str">
        <f>IFERROR(_xlfn.XLOOKUP(Table1[[#This Row],[Manager ID]],MANAGERS!A:A,MANAGERS!B:B),"Not Found")</f>
        <v>Manager_17</v>
      </c>
    </row>
    <row r="4898" spans="1:37" x14ac:dyDescent="0.2">
      <c r="A4898" t="s">
        <v>2349</v>
      </c>
      <c r="B4898" t="s">
        <v>36</v>
      </c>
      <c r="C4898" t="s">
        <v>15</v>
      </c>
      <c r="D4898" t="s">
        <v>40</v>
      </c>
      <c r="E4898" t="s">
        <v>51</v>
      </c>
      <c r="F4898" s="1">
        <v>43951</v>
      </c>
      <c r="G4898" s="1">
        <v>32437</v>
      </c>
      <c r="H4898">
        <v>26263</v>
      </c>
      <c r="I4898">
        <v>14346</v>
      </c>
      <c r="J4898">
        <v>95</v>
      </c>
      <c r="K4898">
        <v>67</v>
      </c>
      <c r="L4898" t="s">
        <v>37</v>
      </c>
      <c r="M4898">
        <v>111</v>
      </c>
      <c r="N4898">
        <f>Table1[[#This Row],[Basic Salary]]+Table1[[#This Row],[Bonus]]</f>
        <v>40609</v>
      </c>
      <c r="O4898" s="2">
        <f>Table1[[#This Row],[Bonus]]/Table1[[#This Row],[Basic Salary]]</f>
        <v>0.5462437649925751</v>
      </c>
      <c r="P4898">
        <f ca="1">DATEDIF(Table1[[#This Row],[Date of Birth]],TODAY(),"Y")</f>
        <v>37</v>
      </c>
      <c r="Q4898">
        <f ca="1">DATEDIF(Table1[[#This Row],[Joining Date]],TODAY(),"Y")</f>
        <v>6</v>
      </c>
      <c r="R4898" t="str">
        <f ca="1">IF(YEAR(Table1[[#This Row],[Joining Date]])=YEAR(TODAY()),"Yes","No")</f>
        <v>No</v>
      </c>
      <c r="S4898" t="str">
        <f ca="1">IF(Table1[[#This Row],[Experience]]&gt;5,"Yes","No")</f>
        <v>Yes</v>
      </c>
      <c r="T4898" t="str">
        <f>TEXT(Table1[[#This Row],[Joining Date]],"mmmm")</f>
        <v>April</v>
      </c>
      <c r="U4898" t="str">
        <f>TEXT(Table1[[#This Row],[Joining Date]],"yyyy")</f>
        <v>2020</v>
      </c>
      <c r="V4898" s="5">
        <f ca="1">TODAY()-Table1[[#This Row],[Joining Date]]</f>
        <v>2288</v>
      </c>
      <c r="W4898" t="str">
        <f>LEFT(Table1[[#This Row],[Employee Name]],FIND(" ",Table1[[#This Row],[Employee Name]])-1)</f>
        <v>Meera</v>
      </c>
      <c r="X4898" t="str">
        <f>RIGHT(Table1[[#This Row],[Employee Name]],LEN(Table1[[#This Row],[Employee Name]])-FIND(" ",Table1[[#This Row],[Employee Name]]))</f>
        <v>Joshi</v>
      </c>
      <c r="Y4898" t="str">
        <f>Table1[[#This Row],[Department]]&amp;"-"&amp;Table1[[#This Row],[Employee ID]]</f>
        <v>IT-E02293</v>
      </c>
      <c r="Z4898" t="str">
        <f>LEFT(Table1[[#This Row],[Department]],3)</f>
        <v>IT</v>
      </c>
      <c r="AA4898" t="str">
        <f>_xlfn.XLOOKUP(Table1[[#This Row],[Manager ID]],MANAGERS!A:A,MANAGERS!B:B)</f>
        <v>Manager_11</v>
      </c>
      <c r="AB4898" t="str" cm="1">
        <f t="array" ref="AB4898">_xlfn.XLOOKUP(Table1[[#This Row],[Manager ID]],Table2[[#All],[Manager ID]],Table2[[#All],[Department Head]])</f>
        <v>Marketing</v>
      </c>
      <c r="AC4898" s="2">
        <f>_xlfn.XLOOKUP(Table1[[#This Row],[City]],L:L,O:O)</f>
        <v>0.24036902712549932</v>
      </c>
      <c r="AD4898" t="str" cm="1">
        <f t="array" ref="AD4898">_xlfn.IFS(Table1[[#This Row],[Performance Score]]&gt;=90,"Excellent",Table1[[#This Row],[Performance Score]]&gt;=75,"Good",Table1[[#This Row],[Performance Score]]&gt;=60,"Average",Table1[[#This Row],[Performance Score]]&lt;=60,"Need Improvement")</f>
        <v>Average</v>
      </c>
      <c r="AE4898" t="str">
        <f>IF(AND(Table1[[#This Row],[Attendance %]]&gt;=80,(Table1[[#This Row],[Performance Score]]&gt;=80)),"Eligible","Not Eligible")</f>
        <v>Not Eligible</v>
      </c>
      <c r="AF4898" t="str">
        <f>IF(Table1[[#This Row],[Performance Score]]&gt;=80,"High Performer","Low Performer")</f>
        <v>Low Performer</v>
      </c>
      <c r="AG4898" t="str" cm="1">
        <f t="array" aca="1" ref="AG4898" ca="1">_xlfn.IFS(Table1[[#This Row],[Experience]]&lt;=3,"Junior",Table1[[#This Row],[Experience]]&lt;=7,"Mid Level",Table1[[#This Row],[Experience]]&gt;=7,"Senior")</f>
        <v>Mid Level</v>
      </c>
      <c r="AH4898" t="str">
        <f>IF(Table1[[#This Row],[Attendance %]]&gt;75,"OK","Below 75")</f>
        <v>OK</v>
      </c>
      <c r="AI4898" t="b">
        <f>ISBLANK(Table1[[#This Row],[Employee ID]])</f>
        <v>0</v>
      </c>
      <c r="AJ4898" t="b">
        <f>ISNUMBER(Table1[[#This Row],[Total Salary  ]])</f>
        <v>1</v>
      </c>
      <c r="AK4898" t="str">
        <f>IFERROR(_xlfn.XLOOKUP(Table1[[#This Row],[Manager ID]],MANAGERS!A:A,MANAGERS!B:B),"Not Found")</f>
        <v>Manager_11</v>
      </c>
    </row>
    <row r="4899" spans="1:37" x14ac:dyDescent="0.2">
      <c r="A4899" t="s">
        <v>2778</v>
      </c>
      <c r="B4899" t="s">
        <v>75</v>
      </c>
      <c r="C4899" t="s">
        <v>21</v>
      </c>
      <c r="D4899" t="s">
        <v>25</v>
      </c>
      <c r="E4899" t="s">
        <v>22</v>
      </c>
      <c r="F4899" s="1">
        <v>42553</v>
      </c>
      <c r="G4899" s="1">
        <v>40496</v>
      </c>
      <c r="H4899">
        <v>26058</v>
      </c>
      <c r="I4899">
        <v>14486</v>
      </c>
      <c r="J4899">
        <v>60</v>
      </c>
      <c r="K4899">
        <v>77</v>
      </c>
      <c r="L4899" t="s">
        <v>31</v>
      </c>
      <c r="M4899">
        <v>110</v>
      </c>
      <c r="N4899">
        <f>Table1[[#This Row],[Basic Salary]]+Table1[[#This Row],[Bonus]]</f>
        <v>40544</v>
      </c>
      <c r="O4899" s="2">
        <f>Table1[[#This Row],[Bonus]]/Table1[[#This Row],[Basic Salary]]</f>
        <v>0.55591373090797447</v>
      </c>
      <c r="P4899">
        <f ca="1">DATEDIF(Table1[[#This Row],[Date of Birth]],TODAY(),"Y")</f>
        <v>15</v>
      </c>
      <c r="Q4899">
        <f ca="1">DATEDIF(Table1[[#This Row],[Joining Date]],TODAY(),"Y")</f>
        <v>10</v>
      </c>
      <c r="R4899" t="str">
        <f ca="1">IF(YEAR(Table1[[#This Row],[Joining Date]])=YEAR(TODAY()),"Yes","No")</f>
        <v>No</v>
      </c>
      <c r="S4899" t="str">
        <f ca="1">IF(Table1[[#This Row],[Experience]]&gt;5,"Yes","No")</f>
        <v>Yes</v>
      </c>
      <c r="T4899" t="str">
        <f>TEXT(Table1[[#This Row],[Joining Date]],"mmmm")</f>
        <v>July</v>
      </c>
      <c r="U4899" t="str">
        <f>TEXT(Table1[[#This Row],[Joining Date]],"yyyy")</f>
        <v>2016</v>
      </c>
      <c r="V4899" s="5">
        <f ca="1">TODAY()-Table1[[#This Row],[Joining Date]]</f>
        <v>3686</v>
      </c>
      <c r="W4899" t="str">
        <f>LEFT(Table1[[#This Row],[Employee Name]],FIND(" ",Table1[[#This Row],[Employee Name]])-1)</f>
        <v>Ishita</v>
      </c>
      <c r="X4899" t="str">
        <f>RIGHT(Table1[[#This Row],[Employee Name]],LEN(Table1[[#This Row],[Employee Name]])-FIND(" ",Table1[[#This Row],[Employee Name]]))</f>
        <v>Roy</v>
      </c>
      <c r="Y4899" t="str">
        <f>Table1[[#This Row],[Department]]&amp;"-"&amp;Table1[[#This Row],[Employee ID]]</f>
        <v>Finance-E02722</v>
      </c>
      <c r="Z4899" t="str">
        <f>LEFT(Table1[[#This Row],[Department]],3)</f>
        <v>Fin</v>
      </c>
      <c r="AA4899" t="str">
        <f>_xlfn.XLOOKUP(Table1[[#This Row],[Manager ID]],MANAGERS!A:A,MANAGERS!B:B)</f>
        <v>Manager_10</v>
      </c>
      <c r="AB4899" t="str" cm="1">
        <f t="array" ref="AB4899">_xlfn.XLOOKUP(Table1[[#This Row],[Manager ID]],Table2[[#All],[Manager ID]],Table2[[#All],[Department Head]])</f>
        <v>HR</v>
      </c>
      <c r="AC4899" s="2">
        <f>_xlfn.XLOOKUP(Table1[[#This Row],[City]],L:L,O:O)</f>
        <v>0.241864189087755</v>
      </c>
      <c r="AD4899" t="str" cm="1">
        <f t="array" ref="AD4899">_xlfn.IFS(Table1[[#This Row],[Performance Score]]&gt;=90,"Excellent",Table1[[#This Row],[Performance Score]]&gt;=75,"Good",Table1[[#This Row],[Performance Score]]&gt;=60,"Average",Table1[[#This Row],[Performance Score]]&lt;=60,"Need Improvement")</f>
        <v>Good</v>
      </c>
      <c r="AE4899" t="str">
        <f>IF(AND(Table1[[#This Row],[Attendance %]]&gt;=80,(Table1[[#This Row],[Performance Score]]&gt;=80)),"Eligible","Not Eligible")</f>
        <v>Not Eligible</v>
      </c>
      <c r="AF4899" t="str">
        <f>IF(Table1[[#This Row],[Performance Score]]&gt;=80,"High Performer","Low Performer")</f>
        <v>Low Performer</v>
      </c>
      <c r="AG4899" t="str" cm="1">
        <f t="array" aca="1" ref="AG4899" ca="1">_xlfn.IFS(Table1[[#This Row],[Experience]]&lt;=3,"Junior",Table1[[#This Row],[Experience]]&lt;=7,"Mid Level",Table1[[#This Row],[Experience]]&gt;=7,"Senior")</f>
        <v>Senior</v>
      </c>
      <c r="AH4899" t="str">
        <f>IF(Table1[[#This Row],[Attendance %]]&gt;75,"OK","Below 75")</f>
        <v>Below 75</v>
      </c>
      <c r="AI4899" t="b">
        <f>ISBLANK(Table1[[#This Row],[Employee ID]])</f>
        <v>0</v>
      </c>
      <c r="AJ4899" t="b">
        <f>ISNUMBER(Table1[[#This Row],[Total Salary  ]])</f>
        <v>1</v>
      </c>
      <c r="AK4899" t="str">
        <f>IFERROR(_xlfn.XLOOKUP(Table1[[#This Row],[Manager ID]],MANAGERS!A:A,MANAGERS!B:B),"Not Found")</f>
        <v>Manager_10</v>
      </c>
    </row>
    <row r="4900" spans="1:37" x14ac:dyDescent="0.2">
      <c r="A4900" t="s">
        <v>2397</v>
      </c>
      <c r="B4900" t="s">
        <v>89</v>
      </c>
      <c r="C4900" t="s">
        <v>21</v>
      </c>
      <c r="D4900" t="s">
        <v>46</v>
      </c>
      <c r="E4900" t="s">
        <v>65</v>
      </c>
      <c r="F4900" s="1">
        <v>42764</v>
      </c>
      <c r="G4900" s="1">
        <v>33966</v>
      </c>
      <c r="H4900">
        <v>26833</v>
      </c>
      <c r="I4900">
        <v>13684</v>
      </c>
      <c r="J4900">
        <v>73</v>
      </c>
      <c r="K4900">
        <v>51</v>
      </c>
      <c r="L4900" t="s">
        <v>27</v>
      </c>
      <c r="M4900">
        <v>104</v>
      </c>
      <c r="N4900">
        <f>Table1[[#This Row],[Basic Salary]]+Table1[[#This Row],[Bonus]]</f>
        <v>40517</v>
      </c>
      <c r="O4900" s="2">
        <f>Table1[[#This Row],[Bonus]]/Table1[[#This Row],[Basic Salary]]</f>
        <v>0.5099690679387322</v>
      </c>
      <c r="P4900">
        <f ca="1">DATEDIF(Table1[[#This Row],[Date of Birth]],TODAY(),"Y")</f>
        <v>33</v>
      </c>
      <c r="Q4900">
        <f ca="1">DATEDIF(Table1[[#This Row],[Joining Date]],TODAY(),"Y")</f>
        <v>9</v>
      </c>
      <c r="R4900" t="str">
        <f ca="1">IF(YEAR(Table1[[#This Row],[Joining Date]])=YEAR(TODAY()),"Yes","No")</f>
        <v>No</v>
      </c>
      <c r="S4900" t="str">
        <f ca="1">IF(Table1[[#This Row],[Experience]]&gt;5,"Yes","No")</f>
        <v>Yes</v>
      </c>
      <c r="T4900" t="str">
        <f>TEXT(Table1[[#This Row],[Joining Date]],"mmmm")</f>
        <v>January</v>
      </c>
      <c r="U4900" t="str">
        <f>TEXT(Table1[[#This Row],[Joining Date]],"yyyy")</f>
        <v>2017</v>
      </c>
      <c r="V4900" s="5">
        <f ca="1">TODAY()-Table1[[#This Row],[Joining Date]]</f>
        <v>3475</v>
      </c>
      <c r="W4900" t="str">
        <f>LEFT(Table1[[#This Row],[Employee Name]],FIND(" ",Table1[[#This Row],[Employee Name]])-1)</f>
        <v>Tarun</v>
      </c>
      <c r="X4900" t="str">
        <f>RIGHT(Table1[[#This Row],[Employee Name]],LEN(Table1[[#This Row],[Employee Name]])-FIND(" ",Table1[[#This Row],[Employee Name]]))</f>
        <v>Verma</v>
      </c>
      <c r="Y4900" t="str">
        <f>Table1[[#This Row],[Department]]&amp;"-"&amp;Table1[[#This Row],[Employee ID]]</f>
        <v>Support-E02341</v>
      </c>
      <c r="Z4900" t="str">
        <f>LEFT(Table1[[#This Row],[Department]],3)</f>
        <v>Sup</v>
      </c>
      <c r="AA4900" t="str">
        <f>_xlfn.XLOOKUP(Table1[[#This Row],[Manager ID]],MANAGERS!A:A,MANAGERS!B:B)</f>
        <v>Manager_4</v>
      </c>
      <c r="AB4900" t="str" cm="1">
        <f t="array" ref="AB4900">_xlfn.XLOOKUP(Table1[[#This Row],[Manager ID]],Table2[[#All],[Manager ID]],Table2[[#All],[Department Head]])</f>
        <v>Finance</v>
      </c>
      <c r="AC4900" s="2">
        <f>_xlfn.XLOOKUP(Table1[[#This Row],[City]],L:L,O:O)</f>
        <v>0.23674293405114402</v>
      </c>
      <c r="AD4900" t="str" cm="1">
        <f t="array" ref="AD4900">_xlfn.IFS(Table1[[#This Row],[Performance Score]]&gt;=90,"Excellent",Table1[[#This Row],[Performance Score]]&gt;=75,"Good",Table1[[#This Row],[Performance Score]]&gt;=60,"Average",Table1[[#This Row],[Performance Score]]&lt;=60,"Need Improvement")</f>
        <v>Need Improvement</v>
      </c>
      <c r="AE4900" t="str">
        <f>IF(AND(Table1[[#This Row],[Attendance %]]&gt;=80,(Table1[[#This Row],[Performance Score]]&gt;=80)),"Eligible","Not Eligible")</f>
        <v>Not Eligible</v>
      </c>
      <c r="AF4900" t="str">
        <f>IF(Table1[[#This Row],[Performance Score]]&gt;=80,"High Performer","Low Performer")</f>
        <v>Low Performer</v>
      </c>
      <c r="AG4900" t="str" cm="1">
        <f t="array" aca="1" ref="AG4900" ca="1">_xlfn.IFS(Table1[[#This Row],[Experience]]&lt;=3,"Junior",Table1[[#This Row],[Experience]]&lt;=7,"Mid Level",Table1[[#This Row],[Experience]]&gt;=7,"Senior")</f>
        <v>Senior</v>
      </c>
      <c r="AH4900" t="str">
        <f>IF(Table1[[#This Row],[Attendance %]]&gt;75,"OK","Below 75")</f>
        <v>Below 75</v>
      </c>
      <c r="AI4900" t="b">
        <f>ISBLANK(Table1[[#This Row],[Employee ID]])</f>
        <v>0</v>
      </c>
      <c r="AJ4900" t="b">
        <f>ISNUMBER(Table1[[#This Row],[Total Salary  ]])</f>
        <v>1</v>
      </c>
      <c r="AK4900" t="str">
        <f>IFERROR(_xlfn.XLOOKUP(Table1[[#This Row],[Manager ID]],MANAGERS!A:A,MANAGERS!B:B),"Not Found")</f>
        <v>Manager_4</v>
      </c>
    </row>
    <row r="4901" spans="1:37" x14ac:dyDescent="0.2">
      <c r="A4901" t="s">
        <v>2770</v>
      </c>
      <c r="B4901" t="s">
        <v>36</v>
      </c>
      <c r="C4901" t="s">
        <v>21</v>
      </c>
      <c r="D4901" t="s">
        <v>81</v>
      </c>
      <c r="E4901" t="s">
        <v>65</v>
      </c>
      <c r="F4901" s="1">
        <v>45562</v>
      </c>
      <c r="G4901" s="1">
        <v>35396</v>
      </c>
      <c r="H4901">
        <v>31887</v>
      </c>
      <c r="I4901">
        <v>8605</v>
      </c>
      <c r="J4901">
        <v>95</v>
      </c>
      <c r="K4901">
        <v>64</v>
      </c>
      <c r="L4901" t="s">
        <v>37</v>
      </c>
      <c r="M4901">
        <v>116</v>
      </c>
      <c r="N4901">
        <f>Table1[[#This Row],[Basic Salary]]+Table1[[#This Row],[Bonus]]</f>
        <v>40492</v>
      </c>
      <c r="O4901" s="2">
        <f>Table1[[#This Row],[Bonus]]/Table1[[#This Row],[Basic Salary]]</f>
        <v>0.26985919026562549</v>
      </c>
      <c r="P4901">
        <f ca="1">DATEDIF(Table1[[#This Row],[Date of Birth]],TODAY(),"Y")</f>
        <v>29</v>
      </c>
      <c r="Q4901">
        <f ca="1">DATEDIF(Table1[[#This Row],[Joining Date]],TODAY(),"Y")</f>
        <v>1</v>
      </c>
      <c r="R4901" t="str">
        <f ca="1">IF(YEAR(Table1[[#This Row],[Joining Date]])=YEAR(TODAY()),"Yes","No")</f>
        <v>No</v>
      </c>
      <c r="S4901" t="str">
        <f ca="1">IF(Table1[[#This Row],[Experience]]&gt;5,"Yes","No")</f>
        <v>No</v>
      </c>
      <c r="T4901" t="str">
        <f>TEXT(Table1[[#This Row],[Joining Date]],"mmmm")</f>
        <v>September</v>
      </c>
      <c r="U4901" t="str">
        <f>TEXT(Table1[[#This Row],[Joining Date]],"yyyy")</f>
        <v>2024</v>
      </c>
      <c r="V4901" s="5">
        <f ca="1">TODAY()-Table1[[#This Row],[Joining Date]]</f>
        <v>677</v>
      </c>
      <c r="W4901" t="str">
        <f>LEFT(Table1[[#This Row],[Employee Name]],FIND(" ",Table1[[#This Row],[Employee Name]])-1)</f>
        <v>Meera</v>
      </c>
      <c r="X4901" t="str">
        <f>RIGHT(Table1[[#This Row],[Employee Name]],LEN(Table1[[#This Row],[Employee Name]])-FIND(" ",Table1[[#This Row],[Employee Name]]))</f>
        <v>Joshi</v>
      </c>
      <c r="Y4901" t="str">
        <f>Table1[[#This Row],[Department]]&amp;"-"&amp;Table1[[#This Row],[Employee ID]]</f>
        <v>Sales-E02714</v>
      </c>
      <c r="Z4901" t="str">
        <f>LEFT(Table1[[#This Row],[Department]],3)</f>
        <v>Sal</v>
      </c>
      <c r="AA4901" t="str">
        <f>_xlfn.XLOOKUP(Table1[[#This Row],[Manager ID]],MANAGERS!A:A,MANAGERS!B:B)</f>
        <v>Manager_16</v>
      </c>
      <c r="AB4901" t="str" cm="1">
        <f t="array" ref="AB4901">_xlfn.XLOOKUP(Table1[[#This Row],[Manager ID]],Table2[[#All],[Manager ID]],Table2[[#All],[Department Head]])</f>
        <v>Sales</v>
      </c>
      <c r="AC4901" s="2">
        <f>_xlfn.XLOOKUP(Table1[[#This Row],[City]],L:L,O:O)</f>
        <v>0.24036902712549932</v>
      </c>
      <c r="AD4901" t="str" cm="1">
        <f t="array" ref="AD4901">_xlfn.IFS(Table1[[#This Row],[Performance Score]]&gt;=90,"Excellent",Table1[[#This Row],[Performance Score]]&gt;=75,"Good",Table1[[#This Row],[Performance Score]]&gt;=60,"Average",Table1[[#This Row],[Performance Score]]&lt;=60,"Need Improvement")</f>
        <v>Average</v>
      </c>
      <c r="AE4901" t="str">
        <f>IF(AND(Table1[[#This Row],[Attendance %]]&gt;=80,(Table1[[#This Row],[Performance Score]]&gt;=80)),"Eligible","Not Eligible")</f>
        <v>Not Eligible</v>
      </c>
      <c r="AF4901" t="str">
        <f>IF(Table1[[#This Row],[Performance Score]]&gt;=80,"High Performer","Low Performer")</f>
        <v>Low Performer</v>
      </c>
      <c r="AG4901" t="str" cm="1">
        <f t="array" aca="1" ref="AG4901" ca="1">_xlfn.IFS(Table1[[#This Row],[Experience]]&lt;=3,"Junior",Table1[[#This Row],[Experience]]&lt;=7,"Mid Level",Table1[[#This Row],[Experience]]&gt;=7,"Senior")</f>
        <v>Junior</v>
      </c>
      <c r="AH4901" t="str">
        <f>IF(Table1[[#This Row],[Attendance %]]&gt;75,"OK","Below 75")</f>
        <v>OK</v>
      </c>
      <c r="AI4901" t="b">
        <f>ISBLANK(Table1[[#This Row],[Employee ID]])</f>
        <v>0</v>
      </c>
      <c r="AJ4901" t="b">
        <f>ISNUMBER(Table1[[#This Row],[Total Salary  ]])</f>
        <v>1</v>
      </c>
      <c r="AK4901" t="str">
        <f>IFERROR(_xlfn.XLOOKUP(Table1[[#This Row],[Manager ID]],MANAGERS!A:A,MANAGERS!B:B),"Not Found")</f>
        <v>Manager_16</v>
      </c>
    </row>
    <row r="4902" spans="1:37" x14ac:dyDescent="0.2">
      <c r="A4902" t="s">
        <v>1658</v>
      </c>
      <c r="B4902" t="s">
        <v>20</v>
      </c>
      <c r="C4902" t="s">
        <v>15</v>
      </c>
      <c r="D4902" t="s">
        <v>16</v>
      </c>
      <c r="E4902" t="s">
        <v>22</v>
      </c>
      <c r="F4902" s="1">
        <v>44541</v>
      </c>
      <c r="G4902" s="1">
        <v>30040</v>
      </c>
      <c r="H4902">
        <v>26469</v>
      </c>
      <c r="I4902">
        <v>13986</v>
      </c>
      <c r="J4902">
        <v>60</v>
      </c>
      <c r="K4902">
        <v>59</v>
      </c>
      <c r="L4902" t="s">
        <v>27</v>
      </c>
      <c r="M4902">
        <v>113</v>
      </c>
      <c r="N4902">
        <f>Table1[[#This Row],[Basic Salary]]+Table1[[#This Row],[Bonus]]</f>
        <v>40455</v>
      </c>
      <c r="O4902" s="2">
        <f>Table1[[#This Row],[Bonus]]/Table1[[#This Row],[Basic Salary]]</f>
        <v>0.5283917035022101</v>
      </c>
      <c r="P4902">
        <f ca="1">DATEDIF(Table1[[#This Row],[Date of Birth]],TODAY(),"Y")</f>
        <v>44</v>
      </c>
      <c r="Q4902">
        <f ca="1">DATEDIF(Table1[[#This Row],[Joining Date]],TODAY(),"Y")</f>
        <v>4</v>
      </c>
      <c r="R4902" t="str">
        <f ca="1">IF(YEAR(Table1[[#This Row],[Joining Date]])=YEAR(TODAY()),"Yes","No")</f>
        <v>No</v>
      </c>
      <c r="S4902" t="str">
        <f ca="1">IF(Table1[[#This Row],[Experience]]&gt;5,"Yes","No")</f>
        <v>No</v>
      </c>
      <c r="T4902" t="str">
        <f>TEXT(Table1[[#This Row],[Joining Date]],"mmmm")</f>
        <v>December</v>
      </c>
      <c r="U4902" t="str">
        <f>TEXT(Table1[[#This Row],[Joining Date]],"yyyy")</f>
        <v>2021</v>
      </c>
      <c r="V4902" s="5">
        <f ca="1">TODAY()-Table1[[#This Row],[Joining Date]]</f>
        <v>1698</v>
      </c>
      <c r="W4902" t="str">
        <f>LEFT(Table1[[#This Row],[Employee Name]],FIND(" ",Table1[[#This Row],[Employee Name]])-1)</f>
        <v>Rahul</v>
      </c>
      <c r="X4902" t="str">
        <f>RIGHT(Table1[[#This Row],[Employee Name]],LEN(Table1[[#This Row],[Employee Name]])-FIND(" ",Table1[[#This Row],[Employee Name]]))</f>
        <v>Verma</v>
      </c>
      <c r="Y4902" t="str">
        <f>Table1[[#This Row],[Department]]&amp;"-"&amp;Table1[[#This Row],[Employee ID]]</f>
        <v>HR-E01602</v>
      </c>
      <c r="Z4902" t="str">
        <f>LEFT(Table1[[#This Row],[Department]],3)</f>
        <v>HR</v>
      </c>
      <c r="AA4902" t="str">
        <f>_xlfn.XLOOKUP(Table1[[#This Row],[Manager ID]],MANAGERS!A:A,MANAGERS!B:B)</f>
        <v>Manager_13</v>
      </c>
      <c r="AB4902" t="str" cm="1">
        <f t="array" ref="AB4902">_xlfn.XLOOKUP(Table1[[#This Row],[Manager ID]],Table2[[#All],[Manager ID]],Table2[[#All],[Department Head]])</f>
        <v>HR</v>
      </c>
      <c r="AC4902" s="2">
        <f>_xlfn.XLOOKUP(Table1[[#This Row],[City]],L:L,O:O)</f>
        <v>0.23674293405114402</v>
      </c>
      <c r="AD4902" t="str" cm="1">
        <f t="array" ref="AD4902">_xlfn.IFS(Table1[[#This Row],[Performance Score]]&gt;=90,"Excellent",Table1[[#This Row],[Performance Score]]&gt;=75,"Good",Table1[[#This Row],[Performance Score]]&gt;=60,"Average",Table1[[#This Row],[Performance Score]]&lt;=60,"Need Improvement")</f>
        <v>Need Improvement</v>
      </c>
      <c r="AE4902" t="str">
        <f>IF(AND(Table1[[#This Row],[Attendance %]]&gt;=80,(Table1[[#This Row],[Performance Score]]&gt;=80)),"Eligible","Not Eligible")</f>
        <v>Not Eligible</v>
      </c>
      <c r="AF4902" t="str">
        <f>IF(Table1[[#This Row],[Performance Score]]&gt;=80,"High Performer","Low Performer")</f>
        <v>Low Performer</v>
      </c>
      <c r="AG4902" t="str" cm="1">
        <f t="array" aca="1" ref="AG4902" ca="1">_xlfn.IFS(Table1[[#This Row],[Experience]]&lt;=3,"Junior",Table1[[#This Row],[Experience]]&lt;=7,"Mid Level",Table1[[#This Row],[Experience]]&gt;=7,"Senior")</f>
        <v>Mid Level</v>
      </c>
      <c r="AH4902" t="str">
        <f>IF(Table1[[#This Row],[Attendance %]]&gt;75,"OK","Below 75")</f>
        <v>Below 75</v>
      </c>
      <c r="AI4902" t="b">
        <f>ISBLANK(Table1[[#This Row],[Employee ID]])</f>
        <v>0</v>
      </c>
      <c r="AJ4902" t="b">
        <f>ISNUMBER(Table1[[#This Row],[Total Salary  ]])</f>
        <v>1</v>
      </c>
      <c r="AK4902" t="str">
        <f>IFERROR(_xlfn.XLOOKUP(Table1[[#This Row],[Manager ID]],MANAGERS!A:A,MANAGERS!B:B),"Not Found")</f>
        <v>Manager_13</v>
      </c>
    </row>
    <row r="4903" spans="1:37" x14ac:dyDescent="0.2">
      <c r="A4903" t="s">
        <v>2139</v>
      </c>
      <c r="B4903" t="s">
        <v>36</v>
      </c>
      <c r="C4903" t="s">
        <v>21</v>
      </c>
      <c r="D4903" t="s">
        <v>25</v>
      </c>
      <c r="E4903" t="s">
        <v>22</v>
      </c>
      <c r="F4903" s="1">
        <v>43485</v>
      </c>
      <c r="G4903" s="1">
        <v>35576</v>
      </c>
      <c r="H4903">
        <v>34261</v>
      </c>
      <c r="I4903">
        <v>6089</v>
      </c>
      <c r="J4903">
        <v>63</v>
      </c>
      <c r="K4903">
        <v>66</v>
      </c>
      <c r="L4903" t="s">
        <v>27</v>
      </c>
      <c r="M4903">
        <v>119</v>
      </c>
      <c r="N4903">
        <f>Table1[[#This Row],[Basic Salary]]+Table1[[#This Row],[Bonus]]</f>
        <v>40350</v>
      </c>
      <c r="O4903" s="2">
        <f>Table1[[#This Row],[Bonus]]/Table1[[#This Row],[Basic Salary]]</f>
        <v>0.17772394267534514</v>
      </c>
      <c r="P4903">
        <f ca="1">DATEDIF(Table1[[#This Row],[Date of Birth]],TODAY(),"Y")</f>
        <v>29</v>
      </c>
      <c r="Q4903">
        <f ca="1">DATEDIF(Table1[[#This Row],[Joining Date]],TODAY(),"Y")</f>
        <v>7</v>
      </c>
      <c r="R4903" t="str">
        <f ca="1">IF(YEAR(Table1[[#This Row],[Joining Date]])=YEAR(TODAY()),"Yes","No")</f>
        <v>No</v>
      </c>
      <c r="S4903" t="str">
        <f ca="1">IF(Table1[[#This Row],[Experience]]&gt;5,"Yes","No")</f>
        <v>Yes</v>
      </c>
      <c r="T4903" t="str">
        <f>TEXT(Table1[[#This Row],[Joining Date]],"mmmm")</f>
        <v>January</v>
      </c>
      <c r="U4903" t="str">
        <f>TEXT(Table1[[#This Row],[Joining Date]],"yyyy")</f>
        <v>2019</v>
      </c>
      <c r="V4903" s="5">
        <f ca="1">TODAY()-Table1[[#This Row],[Joining Date]]</f>
        <v>2754</v>
      </c>
      <c r="W4903" t="str">
        <f>LEFT(Table1[[#This Row],[Employee Name]],FIND(" ",Table1[[#This Row],[Employee Name]])-1)</f>
        <v>Meera</v>
      </c>
      <c r="X4903" t="str">
        <f>RIGHT(Table1[[#This Row],[Employee Name]],LEN(Table1[[#This Row],[Employee Name]])-FIND(" ",Table1[[#This Row],[Employee Name]]))</f>
        <v>Joshi</v>
      </c>
      <c r="Y4903" t="str">
        <f>Table1[[#This Row],[Department]]&amp;"-"&amp;Table1[[#This Row],[Employee ID]]</f>
        <v>Finance-E02083</v>
      </c>
      <c r="Z4903" t="str">
        <f>LEFT(Table1[[#This Row],[Department]],3)</f>
        <v>Fin</v>
      </c>
      <c r="AA4903" t="str">
        <f>_xlfn.XLOOKUP(Table1[[#This Row],[Manager ID]],MANAGERS!A:A,MANAGERS!B:B)</f>
        <v>Manager_19</v>
      </c>
      <c r="AB4903" t="str" cm="1">
        <f t="array" ref="AB4903">_xlfn.XLOOKUP(Table1[[#This Row],[Manager ID]],Table2[[#All],[Manager ID]],Table2[[#All],[Department Head]])</f>
        <v>Support</v>
      </c>
      <c r="AC4903" s="2">
        <f>_xlfn.XLOOKUP(Table1[[#This Row],[City]],L:L,O:O)</f>
        <v>0.23674293405114402</v>
      </c>
      <c r="AD4903" t="str" cm="1">
        <f t="array" ref="AD4903">_xlfn.IFS(Table1[[#This Row],[Performance Score]]&gt;=90,"Excellent",Table1[[#This Row],[Performance Score]]&gt;=75,"Good",Table1[[#This Row],[Performance Score]]&gt;=60,"Average",Table1[[#This Row],[Performance Score]]&lt;=60,"Need Improvement")</f>
        <v>Average</v>
      </c>
      <c r="AE4903" t="str">
        <f>IF(AND(Table1[[#This Row],[Attendance %]]&gt;=80,(Table1[[#This Row],[Performance Score]]&gt;=80)),"Eligible","Not Eligible")</f>
        <v>Not Eligible</v>
      </c>
      <c r="AF4903" t="str">
        <f>IF(Table1[[#This Row],[Performance Score]]&gt;=80,"High Performer","Low Performer")</f>
        <v>Low Performer</v>
      </c>
      <c r="AG4903" t="str" cm="1">
        <f t="array" aca="1" ref="AG4903" ca="1">_xlfn.IFS(Table1[[#This Row],[Experience]]&lt;=3,"Junior",Table1[[#This Row],[Experience]]&lt;=7,"Mid Level",Table1[[#This Row],[Experience]]&gt;=7,"Senior")</f>
        <v>Mid Level</v>
      </c>
      <c r="AH4903" t="str">
        <f>IF(Table1[[#This Row],[Attendance %]]&gt;75,"OK","Below 75")</f>
        <v>Below 75</v>
      </c>
      <c r="AI4903" t="b">
        <f>ISBLANK(Table1[[#This Row],[Employee ID]])</f>
        <v>0</v>
      </c>
      <c r="AJ4903" t="b">
        <f>ISNUMBER(Table1[[#This Row],[Total Salary  ]])</f>
        <v>1</v>
      </c>
      <c r="AK4903" t="str">
        <f>IFERROR(_xlfn.XLOOKUP(Table1[[#This Row],[Manager ID]],MANAGERS!A:A,MANAGERS!B:B),"Not Found")</f>
        <v>Manager_19</v>
      </c>
    </row>
    <row r="4904" spans="1:37" x14ac:dyDescent="0.2">
      <c r="A4904" t="s">
        <v>503</v>
      </c>
      <c r="B4904" t="s">
        <v>129</v>
      </c>
      <c r="C4904" t="s">
        <v>21</v>
      </c>
      <c r="D4904" t="s">
        <v>40</v>
      </c>
      <c r="E4904" t="s">
        <v>17</v>
      </c>
      <c r="F4904" s="1">
        <v>45844</v>
      </c>
      <c r="G4904" s="1">
        <v>31757</v>
      </c>
      <c r="H4904">
        <v>30235</v>
      </c>
      <c r="I4904">
        <v>10036</v>
      </c>
      <c r="J4904">
        <v>80</v>
      </c>
      <c r="K4904">
        <v>78</v>
      </c>
      <c r="L4904" t="s">
        <v>53</v>
      </c>
      <c r="M4904">
        <v>120</v>
      </c>
      <c r="N4904">
        <f>Table1[[#This Row],[Basic Salary]]+Table1[[#This Row],[Bonus]]</f>
        <v>40271</v>
      </c>
      <c r="O4904" s="2">
        <f>Table1[[#This Row],[Bonus]]/Table1[[#This Row],[Basic Salary]]</f>
        <v>0.33193319001157601</v>
      </c>
      <c r="P4904">
        <f ca="1">DATEDIF(Table1[[#This Row],[Date of Birth]],TODAY(),"Y")</f>
        <v>39</v>
      </c>
      <c r="Q4904">
        <f ca="1">DATEDIF(Table1[[#This Row],[Joining Date]],TODAY(),"Y")</f>
        <v>1</v>
      </c>
      <c r="R4904" t="str">
        <f ca="1">IF(YEAR(Table1[[#This Row],[Joining Date]])=YEAR(TODAY()),"Yes","No")</f>
        <v>No</v>
      </c>
      <c r="S4904" t="str">
        <f ca="1">IF(Table1[[#This Row],[Experience]]&gt;5,"Yes","No")</f>
        <v>No</v>
      </c>
      <c r="T4904" t="str">
        <f>TEXT(Table1[[#This Row],[Joining Date]],"mmmm")</f>
        <v>July</v>
      </c>
      <c r="U4904" t="str">
        <f>TEXT(Table1[[#This Row],[Joining Date]],"yyyy")</f>
        <v>2025</v>
      </c>
      <c r="V4904" s="5">
        <f ca="1">TODAY()-Table1[[#This Row],[Joining Date]]</f>
        <v>395</v>
      </c>
      <c r="W4904" t="str">
        <f>LEFT(Table1[[#This Row],[Employee Name]],FIND(" ",Table1[[#This Row],[Employee Name]])-1)</f>
        <v>Aarav</v>
      </c>
      <c r="X4904" t="str">
        <f>RIGHT(Table1[[#This Row],[Employee Name]],LEN(Table1[[#This Row],[Employee Name]])-FIND(" ",Table1[[#This Row],[Employee Name]]))</f>
        <v>Sharma</v>
      </c>
      <c r="Y4904" t="str">
        <f>Table1[[#This Row],[Department]]&amp;"-"&amp;Table1[[#This Row],[Employee ID]]</f>
        <v>IT-E00447</v>
      </c>
      <c r="Z4904" t="str">
        <f>LEFT(Table1[[#This Row],[Department]],3)</f>
        <v>IT</v>
      </c>
      <c r="AA4904" t="str">
        <f>_xlfn.XLOOKUP(Table1[[#This Row],[Manager ID]],MANAGERS!A:A,MANAGERS!B:B)</f>
        <v>Manager_20</v>
      </c>
      <c r="AB4904" t="str" cm="1">
        <f t="array" ref="AB4904">_xlfn.XLOOKUP(Table1[[#This Row],[Manager ID]],Table2[[#All],[Manager ID]],Table2[[#All],[Department Head]])</f>
        <v>Operations</v>
      </c>
      <c r="AC4904" s="2">
        <f>_xlfn.XLOOKUP(Table1[[#This Row],[City]],L:L,O:O)</f>
        <v>0.23685887225230964</v>
      </c>
      <c r="AD4904" t="str" cm="1">
        <f t="array" ref="AD4904">_xlfn.IFS(Table1[[#This Row],[Performance Score]]&gt;=90,"Excellent",Table1[[#This Row],[Performance Score]]&gt;=75,"Good",Table1[[#This Row],[Performance Score]]&gt;=60,"Average",Table1[[#This Row],[Performance Score]]&lt;=60,"Need Improvement")</f>
        <v>Good</v>
      </c>
      <c r="AE4904" t="str">
        <f>IF(AND(Table1[[#This Row],[Attendance %]]&gt;=80,(Table1[[#This Row],[Performance Score]]&gt;=80)),"Eligible","Not Eligible")</f>
        <v>Not Eligible</v>
      </c>
      <c r="AF4904" t="str">
        <f>IF(Table1[[#This Row],[Performance Score]]&gt;=80,"High Performer","Low Performer")</f>
        <v>Low Performer</v>
      </c>
      <c r="AG4904" t="str" cm="1">
        <f t="array" aca="1" ref="AG4904" ca="1">_xlfn.IFS(Table1[[#This Row],[Experience]]&lt;=3,"Junior",Table1[[#This Row],[Experience]]&lt;=7,"Mid Level",Table1[[#This Row],[Experience]]&gt;=7,"Senior")</f>
        <v>Junior</v>
      </c>
      <c r="AH4904" t="str">
        <f>IF(Table1[[#This Row],[Attendance %]]&gt;75,"OK","Below 75")</f>
        <v>OK</v>
      </c>
      <c r="AI4904" t="b">
        <f>ISBLANK(Table1[[#This Row],[Employee ID]])</f>
        <v>0</v>
      </c>
      <c r="AJ4904" t="b">
        <f>ISNUMBER(Table1[[#This Row],[Total Salary  ]])</f>
        <v>1</v>
      </c>
      <c r="AK4904" t="str">
        <f>IFERROR(_xlfn.XLOOKUP(Table1[[#This Row],[Manager ID]],MANAGERS!A:A,MANAGERS!B:B),"Not Found")</f>
        <v>Manager_20</v>
      </c>
    </row>
    <row r="4905" spans="1:37" x14ac:dyDescent="0.2">
      <c r="A4905" t="s">
        <v>606</v>
      </c>
      <c r="B4905" t="s">
        <v>14</v>
      </c>
      <c r="C4905" t="s">
        <v>21</v>
      </c>
      <c r="D4905" t="s">
        <v>16</v>
      </c>
      <c r="E4905" t="s">
        <v>22</v>
      </c>
      <c r="F4905" s="1">
        <v>44148</v>
      </c>
      <c r="G4905" s="1">
        <v>40016</v>
      </c>
      <c r="H4905">
        <v>33739</v>
      </c>
      <c r="I4905">
        <v>6434</v>
      </c>
      <c r="J4905">
        <v>68</v>
      </c>
      <c r="K4905">
        <v>51</v>
      </c>
      <c r="L4905" t="s">
        <v>34</v>
      </c>
      <c r="M4905">
        <v>102</v>
      </c>
      <c r="N4905">
        <f>Table1[[#This Row],[Basic Salary]]+Table1[[#This Row],[Bonus]]</f>
        <v>40173</v>
      </c>
      <c r="O4905" s="2">
        <f>Table1[[#This Row],[Bonus]]/Table1[[#This Row],[Basic Salary]]</f>
        <v>0.19069919084738729</v>
      </c>
      <c r="P4905">
        <f ca="1">DATEDIF(Table1[[#This Row],[Date of Birth]],TODAY(),"Y")</f>
        <v>17</v>
      </c>
      <c r="Q4905">
        <f ca="1">DATEDIF(Table1[[#This Row],[Joining Date]],TODAY(),"Y")</f>
        <v>5</v>
      </c>
      <c r="R4905" t="str">
        <f ca="1">IF(YEAR(Table1[[#This Row],[Joining Date]])=YEAR(TODAY()),"Yes","No")</f>
        <v>No</v>
      </c>
      <c r="S4905" t="str">
        <f ca="1">IF(Table1[[#This Row],[Experience]]&gt;5,"Yes","No")</f>
        <v>No</v>
      </c>
      <c r="T4905" t="str">
        <f>TEXT(Table1[[#This Row],[Joining Date]],"mmmm")</f>
        <v>November</v>
      </c>
      <c r="U4905" t="str">
        <f>TEXT(Table1[[#This Row],[Joining Date]],"yyyy")</f>
        <v>2020</v>
      </c>
      <c r="V4905" s="5">
        <f ca="1">TODAY()-Table1[[#This Row],[Joining Date]]</f>
        <v>2091</v>
      </c>
      <c r="W4905" t="str">
        <f>LEFT(Table1[[#This Row],[Employee Name]],FIND(" ",Table1[[#This Row],[Employee Name]])-1)</f>
        <v>Nisha</v>
      </c>
      <c r="X4905" t="str">
        <f>RIGHT(Table1[[#This Row],[Employee Name]],LEN(Table1[[#This Row],[Employee Name]])-FIND(" ",Table1[[#This Row],[Employee Name]]))</f>
        <v>Kapoor</v>
      </c>
      <c r="Y4905" t="str">
        <f>Table1[[#This Row],[Department]]&amp;"-"&amp;Table1[[#This Row],[Employee ID]]</f>
        <v>HR-E00550</v>
      </c>
      <c r="Z4905" t="str">
        <f>LEFT(Table1[[#This Row],[Department]],3)</f>
        <v>HR</v>
      </c>
      <c r="AA4905" t="str">
        <f>_xlfn.XLOOKUP(Table1[[#This Row],[Manager ID]],MANAGERS!A:A,MANAGERS!B:B)</f>
        <v>Manager_2</v>
      </c>
      <c r="AB4905" t="str" cm="1">
        <f t="array" ref="AB4905">_xlfn.XLOOKUP(Table1[[#This Row],[Manager ID]],Table2[[#All],[Manager ID]],Table2[[#All],[Department Head]])</f>
        <v>Sales</v>
      </c>
      <c r="AC4905" s="2">
        <f>_xlfn.XLOOKUP(Table1[[#This Row],[City]],L:L,O:O)</f>
        <v>0.24030340748661314</v>
      </c>
      <c r="AD4905" t="str" cm="1">
        <f t="array" ref="AD4905">_xlfn.IFS(Table1[[#This Row],[Performance Score]]&gt;=90,"Excellent",Table1[[#This Row],[Performance Score]]&gt;=75,"Good",Table1[[#This Row],[Performance Score]]&gt;=60,"Average",Table1[[#This Row],[Performance Score]]&lt;=60,"Need Improvement")</f>
        <v>Need Improvement</v>
      </c>
      <c r="AE4905" t="str">
        <f>IF(AND(Table1[[#This Row],[Attendance %]]&gt;=80,(Table1[[#This Row],[Performance Score]]&gt;=80)),"Eligible","Not Eligible")</f>
        <v>Not Eligible</v>
      </c>
      <c r="AF4905" t="str">
        <f>IF(Table1[[#This Row],[Performance Score]]&gt;=80,"High Performer","Low Performer")</f>
        <v>Low Performer</v>
      </c>
      <c r="AG4905" t="str" cm="1">
        <f t="array" aca="1" ref="AG4905" ca="1">_xlfn.IFS(Table1[[#This Row],[Experience]]&lt;=3,"Junior",Table1[[#This Row],[Experience]]&lt;=7,"Mid Level",Table1[[#This Row],[Experience]]&gt;=7,"Senior")</f>
        <v>Mid Level</v>
      </c>
      <c r="AH4905" t="str">
        <f>IF(Table1[[#This Row],[Attendance %]]&gt;75,"OK","Below 75")</f>
        <v>Below 75</v>
      </c>
      <c r="AI4905" t="b">
        <f>ISBLANK(Table1[[#This Row],[Employee ID]])</f>
        <v>0</v>
      </c>
      <c r="AJ4905" t="b">
        <f>ISNUMBER(Table1[[#This Row],[Total Salary  ]])</f>
        <v>1</v>
      </c>
      <c r="AK4905" t="str">
        <f>IFERROR(_xlfn.XLOOKUP(Table1[[#This Row],[Manager ID]],MANAGERS!A:A,MANAGERS!B:B),"Not Found")</f>
        <v>Manager_2</v>
      </c>
    </row>
    <row r="4906" spans="1:37" x14ac:dyDescent="0.2">
      <c r="A4906" t="s">
        <v>2588</v>
      </c>
      <c r="B4906" t="s">
        <v>42</v>
      </c>
      <c r="C4906" t="s">
        <v>15</v>
      </c>
      <c r="D4906" t="s">
        <v>81</v>
      </c>
      <c r="E4906" t="s">
        <v>17</v>
      </c>
      <c r="F4906" s="1">
        <v>44166</v>
      </c>
      <c r="G4906" s="1">
        <v>38722</v>
      </c>
      <c r="H4906">
        <v>31790</v>
      </c>
      <c r="I4906">
        <v>8373</v>
      </c>
      <c r="J4906">
        <v>84</v>
      </c>
      <c r="K4906">
        <v>81</v>
      </c>
      <c r="L4906" t="s">
        <v>34</v>
      </c>
      <c r="M4906">
        <v>109</v>
      </c>
      <c r="N4906">
        <f>Table1[[#This Row],[Basic Salary]]+Table1[[#This Row],[Bonus]]</f>
        <v>40163</v>
      </c>
      <c r="O4906" s="2">
        <f>Table1[[#This Row],[Bonus]]/Table1[[#This Row],[Basic Salary]]</f>
        <v>0.26338471217363951</v>
      </c>
      <c r="P4906">
        <f ca="1">DATEDIF(Table1[[#This Row],[Date of Birth]],TODAY(),"Y")</f>
        <v>20</v>
      </c>
      <c r="Q4906">
        <f ca="1">DATEDIF(Table1[[#This Row],[Joining Date]],TODAY(),"Y")</f>
        <v>5</v>
      </c>
      <c r="R4906" t="str">
        <f ca="1">IF(YEAR(Table1[[#This Row],[Joining Date]])=YEAR(TODAY()),"Yes","No")</f>
        <v>No</v>
      </c>
      <c r="S4906" t="str">
        <f ca="1">IF(Table1[[#This Row],[Experience]]&gt;5,"Yes","No")</f>
        <v>No</v>
      </c>
      <c r="T4906" t="str">
        <f>TEXT(Table1[[#This Row],[Joining Date]],"mmmm")</f>
        <v>December</v>
      </c>
      <c r="U4906" t="str">
        <f>TEXT(Table1[[#This Row],[Joining Date]],"yyyy")</f>
        <v>2020</v>
      </c>
      <c r="V4906" s="5">
        <f ca="1">TODAY()-Table1[[#This Row],[Joining Date]]</f>
        <v>2073</v>
      </c>
      <c r="W4906" t="str">
        <f>LEFT(Table1[[#This Row],[Employee Name]],FIND(" ",Table1[[#This Row],[Employee Name]])-1)</f>
        <v>Krishna</v>
      </c>
      <c r="X4906" t="str">
        <f>RIGHT(Table1[[#This Row],[Employee Name]],LEN(Table1[[#This Row],[Employee Name]])-FIND(" ",Table1[[#This Row],[Employee Name]]))</f>
        <v>Chaitanya</v>
      </c>
      <c r="Y4906" t="str">
        <f>Table1[[#This Row],[Department]]&amp;"-"&amp;Table1[[#This Row],[Employee ID]]</f>
        <v>Sales-E02532</v>
      </c>
      <c r="Z4906" t="str">
        <f>LEFT(Table1[[#This Row],[Department]],3)</f>
        <v>Sal</v>
      </c>
      <c r="AA4906" t="str">
        <f>_xlfn.XLOOKUP(Table1[[#This Row],[Manager ID]],MANAGERS!A:A,MANAGERS!B:B)</f>
        <v>Manager_9</v>
      </c>
      <c r="AB4906" t="str" cm="1">
        <f t="array" ref="AB4906">_xlfn.XLOOKUP(Table1[[#This Row],[Manager ID]],Table2[[#All],[Manager ID]],Table2[[#All],[Department Head]])</f>
        <v>Sales</v>
      </c>
      <c r="AC4906" s="2">
        <f>_xlfn.XLOOKUP(Table1[[#This Row],[City]],L:L,O:O)</f>
        <v>0.24030340748661314</v>
      </c>
      <c r="AD4906" t="str" cm="1">
        <f t="array" ref="AD4906">_xlfn.IFS(Table1[[#This Row],[Performance Score]]&gt;=90,"Excellent",Table1[[#This Row],[Performance Score]]&gt;=75,"Good",Table1[[#This Row],[Performance Score]]&gt;=60,"Average",Table1[[#This Row],[Performance Score]]&lt;=60,"Need Improvement")</f>
        <v>Good</v>
      </c>
      <c r="AE4906" t="str">
        <f>IF(AND(Table1[[#This Row],[Attendance %]]&gt;=80,(Table1[[#This Row],[Performance Score]]&gt;=80)),"Eligible","Not Eligible")</f>
        <v>Eligible</v>
      </c>
      <c r="AF4906" t="str">
        <f>IF(Table1[[#This Row],[Performance Score]]&gt;=80,"High Performer","Low Performer")</f>
        <v>High Performer</v>
      </c>
      <c r="AG4906" t="str" cm="1">
        <f t="array" aca="1" ref="AG4906" ca="1">_xlfn.IFS(Table1[[#This Row],[Experience]]&lt;=3,"Junior",Table1[[#This Row],[Experience]]&lt;=7,"Mid Level",Table1[[#This Row],[Experience]]&gt;=7,"Senior")</f>
        <v>Mid Level</v>
      </c>
      <c r="AH4906" t="str">
        <f>IF(Table1[[#This Row],[Attendance %]]&gt;75,"OK","Below 75")</f>
        <v>OK</v>
      </c>
      <c r="AI4906" t="b">
        <f>ISBLANK(Table1[[#This Row],[Employee ID]])</f>
        <v>0</v>
      </c>
      <c r="AJ4906" t="b">
        <f>ISNUMBER(Table1[[#This Row],[Total Salary  ]])</f>
        <v>1</v>
      </c>
      <c r="AK4906" t="str">
        <f>IFERROR(_xlfn.XLOOKUP(Table1[[#This Row],[Manager ID]],MANAGERS!A:A,MANAGERS!B:B),"Not Found")</f>
        <v>Manager_9</v>
      </c>
    </row>
    <row r="4907" spans="1:37" x14ac:dyDescent="0.2">
      <c r="A4907" t="s">
        <v>683</v>
      </c>
      <c r="B4907" t="s">
        <v>75</v>
      </c>
      <c r="C4907" t="s">
        <v>15</v>
      </c>
      <c r="D4907" t="s">
        <v>25</v>
      </c>
      <c r="E4907" t="s">
        <v>22</v>
      </c>
      <c r="F4907" s="1">
        <v>43933</v>
      </c>
      <c r="G4907" s="1">
        <v>40288</v>
      </c>
      <c r="H4907">
        <v>31613</v>
      </c>
      <c r="I4907">
        <v>8471</v>
      </c>
      <c r="J4907">
        <v>84</v>
      </c>
      <c r="K4907">
        <v>43</v>
      </c>
      <c r="L4907" t="s">
        <v>53</v>
      </c>
      <c r="M4907">
        <v>114</v>
      </c>
      <c r="N4907">
        <f>Table1[[#This Row],[Basic Salary]]+Table1[[#This Row],[Bonus]]</f>
        <v>40084</v>
      </c>
      <c r="O4907" s="2">
        <f>Table1[[#This Row],[Bonus]]/Table1[[#This Row],[Basic Salary]]</f>
        <v>0.26795938379780471</v>
      </c>
      <c r="P4907">
        <f ca="1">DATEDIF(Table1[[#This Row],[Date of Birth]],TODAY(),"Y")</f>
        <v>16</v>
      </c>
      <c r="Q4907">
        <f ca="1">DATEDIF(Table1[[#This Row],[Joining Date]],TODAY(),"Y")</f>
        <v>6</v>
      </c>
      <c r="R4907" t="str">
        <f ca="1">IF(YEAR(Table1[[#This Row],[Joining Date]])=YEAR(TODAY()),"Yes","No")</f>
        <v>No</v>
      </c>
      <c r="S4907" t="str">
        <f ca="1">IF(Table1[[#This Row],[Experience]]&gt;5,"Yes","No")</f>
        <v>Yes</v>
      </c>
      <c r="T4907" t="str">
        <f>TEXT(Table1[[#This Row],[Joining Date]],"mmmm")</f>
        <v>April</v>
      </c>
      <c r="U4907" t="str">
        <f>TEXT(Table1[[#This Row],[Joining Date]],"yyyy")</f>
        <v>2020</v>
      </c>
      <c r="V4907" s="5">
        <f ca="1">TODAY()-Table1[[#This Row],[Joining Date]]</f>
        <v>2306</v>
      </c>
      <c r="W4907" t="str">
        <f>LEFT(Table1[[#This Row],[Employee Name]],FIND(" ",Table1[[#This Row],[Employee Name]])-1)</f>
        <v>Ishita</v>
      </c>
      <c r="X4907" t="str">
        <f>RIGHT(Table1[[#This Row],[Employee Name]],LEN(Table1[[#This Row],[Employee Name]])-FIND(" ",Table1[[#This Row],[Employee Name]]))</f>
        <v>Roy</v>
      </c>
      <c r="Y4907" t="str">
        <f>Table1[[#This Row],[Department]]&amp;"-"&amp;Table1[[#This Row],[Employee ID]]</f>
        <v>Finance-E00627</v>
      </c>
      <c r="Z4907" t="str">
        <f>LEFT(Table1[[#This Row],[Department]],3)</f>
        <v>Fin</v>
      </c>
      <c r="AA4907" t="str">
        <f>_xlfn.XLOOKUP(Table1[[#This Row],[Manager ID]],MANAGERS!A:A,MANAGERS!B:B)</f>
        <v>Manager_14</v>
      </c>
      <c r="AB4907" t="str" cm="1">
        <f t="array" ref="AB4907">_xlfn.XLOOKUP(Table1[[#This Row],[Manager ID]],Table2[[#All],[Manager ID]],Table2[[#All],[Department Head]])</f>
        <v>Marketing</v>
      </c>
      <c r="AC4907" s="2">
        <f>_xlfn.XLOOKUP(Table1[[#This Row],[City]],L:L,O:O)</f>
        <v>0.23685887225230964</v>
      </c>
      <c r="AD4907" t="str" cm="1">
        <f t="array" ref="AD4907">_xlfn.IFS(Table1[[#This Row],[Performance Score]]&gt;=90,"Excellent",Table1[[#This Row],[Performance Score]]&gt;=75,"Good",Table1[[#This Row],[Performance Score]]&gt;=60,"Average",Table1[[#This Row],[Performance Score]]&lt;=60,"Need Improvement")</f>
        <v>Need Improvement</v>
      </c>
      <c r="AE4907" t="str">
        <f>IF(AND(Table1[[#This Row],[Attendance %]]&gt;=80,(Table1[[#This Row],[Performance Score]]&gt;=80)),"Eligible","Not Eligible")</f>
        <v>Not Eligible</v>
      </c>
      <c r="AF4907" t="str">
        <f>IF(Table1[[#This Row],[Performance Score]]&gt;=80,"High Performer","Low Performer")</f>
        <v>Low Performer</v>
      </c>
      <c r="AG4907" t="str" cm="1">
        <f t="array" aca="1" ref="AG4907" ca="1">_xlfn.IFS(Table1[[#This Row],[Experience]]&lt;=3,"Junior",Table1[[#This Row],[Experience]]&lt;=7,"Mid Level",Table1[[#This Row],[Experience]]&gt;=7,"Senior")</f>
        <v>Mid Level</v>
      </c>
      <c r="AH4907" t="str">
        <f>IF(Table1[[#This Row],[Attendance %]]&gt;75,"OK","Below 75")</f>
        <v>OK</v>
      </c>
      <c r="AI4907" t="b">
        <f>ISBLANK(Table1[[#This Row],[Employee ID]])</f>
        <v>0</v>
      </c>
      <c r="AJ4907" t="b">
        <f>ISNUMBER(Table1[[#This Row],[Total Salary  ]])</f>
        <v>1</v>
      </c>
      <c r="AK4907" t="str">
        <f>IFERROR(_xlfn.XLOOKUP(Table1[[#This Row],[Manager ID]],MANAGERS!A:A,MANAGERS!B:B),"Not Found")</f>
        <v>Manager_14</v>
      </c>
    </row>
    <row r="4908" spans="1:37" x14ac:dyDescent="0.2">
      <c r="A4908" t="s">
        <v>2821</v>
      </c>
      <c r="B4908" t="s">
        <v>129</v>
      </c>
      <c r="C4908" t="s">
        <v>15</v>
      </c>
      <c r="D4908" t="s">
        <v>46</v>
      </c>
      <c r="E4908" t="s">
        <v>30</v>
      </c>
      <c r="F4908" s="1">
        <v>44692</v>
      </c>
      <c r="G4908" s="1">
        <v>31867</v>
      </c>
      <c r="H4908">
        <v>30066</v>
      </c>
      <c r="I4908">
        <v>9932</v>
      </c>
      <c r="J4908">
        <v>93</v>
      </c>
      <c r="K4908">
        <v>75</v>
      </c>
      <c r="L4908" t="s">
        <v>34</v>
      </c>
      <c r="M4908">
        <v>114</v>
      </c>
      <c r="N4908">
        <f>Table1[[#This Row],[Basic Salary]]+Table1[[#This Row],[Bonus]]</f>
        <v>39998</v>
      </c>
      <c r="O4908" s="2">
        <f>Table1[[#This Row],[Bonus]]/Table1[[#This Row],[Basic Salary]]</f>
        <v>0.33033991884520719</v>
      </c>
      <c r="P4908">
        <f ca="1">DATEDIF(Table1[[#This Row],[Date of Birth]],TODAY(),"Y")</f>
        <v>39</v>
      </c>
      <c r="Q4908">
        <f ca="1">DATEDIF(Table1[[#This Row],[Joining Date]],TODAY(),"Y")</f>
        <v>4</v>
      </c>
      <c r="R4908" t="str">
        <f ca="1">IF(YEAR(Table1[[#This Row],[Joining Date]])=YEAR(TODAY()),"Yes","No")</f>
        <v>No</v>
      </c>
      <c r="S4908" t="str">
        <f ca="1">IF(Table1[[#This Row],[Experience]]&gt;5,"Yes","No")</f>
        <v>No</v>
      </c>
      <c r="T4908" t="str">
        <f>TEXT(Table1[[#This Row],[Joining Date]],"mmmm")</f>
        <v>May</v>
      </c>
      <c r="U4908" t="str">
        <f>TEXT(Table1[[#This Row],[Joining Date]],"yyyy")</f>
        <v>2022</v>
      </c>
      <c r="V4908" s="5">
        <f ca="1">TODAY()-Table1[[#This Row],[Joining Date]]</f>
        <v>1547</v>
      </c>
      <c r="W4908" t="str">
        <f>LEFT(Table1[[#This Row],[Employee Name]],FIND(" ",Table1[[#This Row],[Employee Name]])-1)</f>
        <v>Aarav</v>
      </c>
      <c r="X4908" t="str">
        <f>RIGHT(Table1[[#This Row],[Employee Name]],LEN(Table1[[#This Row],[Employee Name]])-FIND(" ",Table1[[#This Row],[Employee Name]]))</f>
        <v>Sharma</v>
      </c>
      <c r="Y4908" t="str">
        <f>Table1[[#This Row],[Department]]&amp;"-"&amp;Table1[[#This Row],[Employee ID]]</f>
        <v>Support-E02765</v>
      </c>
      <c r="Z4908" t="str">
        <f>LEFT(Table1[[#This Row],[Department]],3)</f>
        <v>Sup</v>
      </c>
      <c r="AA4908" t="str">
        <f>_xlfn.XLOOKUP(Table1[[#This Row],[Manager ID]],MANAGERS!A:A,MANAGERS!B:B)</f>
        <v>Manager_14</v>
      </c>
      <c r="AB4908" t="str" cm="1">
        <f t="array" ref="AB4908">_xlfn.XLOOKUP(Table1[[#This Row],[Manager ID]],Table2[[#All],[Manager ID]],Table2[[#All],[Department Head]])</f>
        <v>Marketing</v>
      </c>
      <c r="AC4908" s="2">
        <f>_xlfn.XLOOKUP(Table1[[#This Row],[City]],L:L,O:O)</f>
        <v>0.24030340748661314</v>
      </c>
      <c r="AD4908" t="str" cm="1">
        <f t="array" ref="AD4908">_xlfn.IFS(Table1[[#This Row],[Performance Score]]&gt;=90,"Excellent",Table1[[#This Row],[Performance Score]]&gt;=75,"Good",Table1[[#This Row],[Performance Score]]&gt;=60,"Average",Table1[[#This Row],[Performance Score]]&lt;=60,"Need Improvement")</f>
        <v>Good</v>
      </c>
      <c r="AE4908" t="str">
        <f>IF(AND(Table1[[#This Row],[Attendance %]]&gt;=80,(Table1[[#This Row],[Performance Score]]&gt;=80)),"Eligible","Not Eligible")</f>
        <v>Not Eligible</v>
      </c>
      <c r="AF4908" t="str">
        <f>IF(Table1[[#This Row],[Performance Score]]&gt;=80,"High Performer","Low Performer")</f>
        <v>Low Performer</v>
      </c>
      <c r="AG4908" t="str" cm="1">
        <f t="array" aca="1" ref="AG4908" ca="1">_xlfn.IFS(Table1[[#This Row],[Experience]]&lt;=3,"Junior",Table1[[#This Row],[Experience]]&lt;=7,"Mid Level",Table1[[#This Row],[Experience]]&gt;=7,"Senior")</f>
        <v>Mid Level</v>
      </c>
      <c r="AH4908" t="str">
        <f>IF(Table1[[#This Row],[Attendance %]]&gt;75,"OK","Below 75")</f>
        <v>OK</v>
      </c>
      <c r="AI4908" t="b">
        <f>ISBLANK(Table1[[#This Row],[Employee ID]])</f>
        <v>0</v>
      </c>
      <c r="AJ4908" t="b">
        <f>ISNUMBER(Table1[[#This Row],[Total Salary  ]])</f>
        <v>1</v>
      </c>
      <c r="AK4908" t="str">
        <f>IFERROR(_xlfn.XLOOKUP(Table1[[#This Row],[Manager ID]],MANAGERS!A:A,MANAGERS!B:B),"Not Found")</f>
        <v>Manager_14</v>
      </c>
    </row>
    <row r="4909" spans="1:37" x14ac:dyDescent="0.2">
      <c r="A4909" t="s">
        <v>463</v>
      </c>
      <c r="B4909" t="s">
        <v>48</v>
      </c>
      <c r="C4909" t="s">
        <v>21</v>
      </c>
      <c r="D4909" t="s">
        <v>81</v>
      </c>
      <c r="E4909" t="s">
        <v>65</v>
      </c>
      <c r="F4909" s="1">
        <v>42680</v>
      </c>
      <c r="G4909" s="1">
        <v>35830</v>
      </c>
      <c r="H4909">
        <v>27506</v>
      </c>
      <c r="I4909">
        <v>12484</v>
      </c>
      <c r="J4909">
        <v>74</v>
      </c>
      <c r="K4909">
        <v>86</v>
      </c>
      <c r="L4909" t="s">
        <v>37</v>
      </c>
      <c r="M4909">
        <v>107</v>
      </c>
      <c r="N4909">
        <f>Table1[[#This Row],[Basic Salary]]+Table1[[#This Row],[Bonus]]</f>
        <v>39990</v>
      </c>
      <c r="O4909" s="2">
        <f>Table1[[#This Row],[Bonus]]/Table1[[#This Row],[Basic Salary]]</f>
        <v>0.45386461135752199</v>
      </c>
      <c r="P4909">
        <f ca="1">DATEDIF(Table1[[#This Row],[Date of Birth]],TODAY(),"Y")</f>
        <v>28</v>
      </c>
      <c r="Q4909">
        <f ca="1">DATEDIF(Table1[[#This Row],[Joining Date]],TODAY(),"Y")</f>
        <v>9</v>
      </c>
      <c r="R4909" t="str">
        <f ca="1">IF(YEAR(Table1[[#This Row],[Joining Date]])=YEAR(TODAY()),"Yes","No")</f>
        <v>No</v>
      </c>
      <c r="S4909" t="str">
        <f ca="1">IF(Table1[[#This Row],[Experience]]&gt;5,"Yes","No")</f>
        <v>Yes</v>
      </c>
      <c r="T4909" t="str">
        <f>TEXT(Table1[[#This Row],[Joining Date]],"mmmm")</f>
        <v>November</v>
      </c>
      <c r="U4909" t="str">
        <f>TEXT(Table1[[#This Row],[Joining Date]],"yyyy")</f>
        <v>2016</v>
      </c>
      <c r="V4909" s="5">
        <f ca="1">TODAY()-Table1[[#This Row],[Joining Date]]</f>
        <v>3559</v>
      </c>
      <c r="W4909" t="str">
        <f>LEFT(Table1[[#This Row],[Employee Name]],FIND(" ",Table1[[#This Row],[Employee Name]])-1)</f>
        <v>Aditya</v>
      </c>
      <c r="X4909" t="str">
        <f>RIGHT(Table1[[#This Row],[Employee Name]],LEN(Table1[[#This Row],[Employee Name]])-FIND(" ",Table1[[#This Row],[Employee Name]]))</f>
        <v>Kapoor</v>
      </c>
      <c r="Y4909" t="str">
        <f>Table1[[#This Row],[Department]]&amp;"-"&amp;Table1[[#This Row],[Employee ID]]</f>
        <v>Sales-E00407</v>
      </c>
      <c r="Z4909" t="str">
        <f>LEFT(Table1[[#This Row],[Department]],3)</f>
        <v>Sal</v>
      </c>
      <c r="AA4909" t="str">
        <f>_xlfn.XLOOKUP(Table1[[#This Row],[Manager ID]],MANAGERS!A:A,MANAGERS!B:B)</f>
        <v>Manager_7</v>
      </c>
      <c r="AB4909" t="str" cm="1">
        <f t="array" ref="AB4909">_xlfn.XLOOKUP(Table1[[#This Row],[Manager ID]],Table2[[#All],[Manager ID]],Table2[[#All],[Department Head]])</f>
        <v>Operations</v>
      </c>
      <c r="AC4909" s="2">
        <f>_xlfn.XLOOKUP(Table1[[#This Row],[City]],L:L,O:O)</f>
        <v>0.24036902712549932</v>
      </c>
      <c r="AD4909" t="str" cm="1">
        <f t="array" ref="AD4909">_xlfn.IFS(Table1[[#This Row],[Performance Score]]&gt;=90,"Excellent",Table1[[#This Row],[Performance Score]]&gt;=75,"Good",Table1[[#This Row],[Performance Score]]&gt;=60,"Average",Table1[[#This Row],[Performance Score]]&lt;=60,"Need Improvement")</f>
        <v>Good</v>
      </c>
      <c r="AE4909" t="str">
        <f>IF(AND(Table1[[#This Row],[Attendance %]]&gt;=80,(Table1[[#This Row],[Performance Score]]&gt;=80)),"Eligible","Not Eligible")</f>
        <v>Not Eligible</v>
      </c>
      <c r="AF4909" t="str">
        <f>IF(Table1[[#This Row],[Performance Score]]&gt;=80,"High Performer","Low Performer")</f>
        <v>High Performer</v>
      </c>
      <c r="AG4909" t="str" cm="1">
        <f t="array" aca="1" ref="AG4909" ca="1">_xlfn.IFS(Table1[[#This Row],[Experience]]&lt;=3,"Junior",Table1[[#This Row],[Experience]]&lt;=7,"Mid Level",Table1[[#This Row],[Experience]]&gt;=7,"Senior")</f>
        <v>Senior</v>
      </c>
      <c r="AH4909" t="str">
        <f>IF(Table1[[#This Row],[Attendance %]]&gt;75,"OK","Below 75")</f>
        <v>Below 75</v>
      </c>
      <c r="AI4909" t="b">
        <f>ISBLANK(Table1[[#This Row],[Employee ID]])</f>
        <v>0</v>
      </c>
      <c r="AJ4909" t="b">
        <f>ISNUMBER(Table1[[#This Row],[Total Salary  ]])</f>
        <v>1</v>
      </c>
      <c r="AK4909" t="str">
        <f>IFERROR(_xlfn.XLOOKUP(Table1[[#This Row],[Manager ID]],MANAGERS!A:A,MANAGERS!B:B),"Not Found")</f>
        <v>Manager_7</v>
      </c>
    </row>
    <row r="4910" spans="1:37" x14ac:dyDescent="0.2">
      <c r="A4910" t="s">
        <v>2919</v>
      </c>
      <c r="B4910" t="s">
        <v>50</v>
      </c>
      <c r="C4910" t="s">
        <v>21</v>
      </c>
      <c r="D4910" t="s">
        <v>16</v>
      </c>
      <c r="E4910" t="s">
        <v>22</v>
      </c>
      <c r="F4910" s="1">
        <v>45945</v>
      </c>
      <c r="G4910" s="1">
        <v>39185</v>
      </c>
      <c r="H4910">
        <v>29876</v>
      </c>
      <c r="I4910">
        <v>10071</v>
      </c>
      <c r="J4910">
        <v>89</v>
      </c>
      <c r="K4910">
        <v>90</v>
      </c>
      <c r="L4910" t="s">
        <v>18</v>
      </c>
      <c r="M4910">
        <v>104</v>
      </c>
      <c r="N4910">
        <f>Table1[[#This Row],[Basic Salary]]+Table1[[#This Row],[Bonus]]</f>
        <v>39947</v>
      </c>
      <c r="O4910" s="2">
        <f>Table1[[#This Row],[Bonus]]/Table1[[#This Row],[Basic Salary]]</f>
        <v>0.33709331905208195</v>
      </c>
      <c r="P4910">
        <f ca="1">DATEDIF(Table1[[#This Row],[Date of Birth]],TODAY(),"Y")</f>
        <v>19</v>
      </c>
      <c r="Q4910">
        <f ca="1">DATEDIF(Table1[[#This Row],[Joining Date]],TODAY(),"Y")</f>
        <v>0</v>
      </c>
      <c r="R4910" t="str">
        <f ca="1">IF(YEAR(Table1[[#This Row],[Joining Date]])=YEAR(TODAY()),"Yes","No")</f>
        <v>No</v>
      </c>
      <c r="S4910" t="str">
        <f ca="1">IF(Table1[[#This Row],[Experience]]&gt;5,"Yes","No")</f>
        <v>No</v>
      </c>
      <c r="T4910" t="str">
        <f>TEXT(Table1[[#This Row],[Joining Date]],"mmmm")</f>
        <v>October</v>
      </c>
      <c r="U4910" t="str">
        <f>TEXT(Table1[[#This Row],[Joining Date]],"yyyy")</f>
        <v>2025</v>
      </c>
      <c r="V4910" s="5">
        <f ca="1">TODAY()-Table1[[#This Row],[Joining Date]]</f>
        <v>294</v>
      </c>
      <c r="W4910" t="str">
        <f>LEFT(Table1[[#This Row],[Employee Name]],FIND(" ",Table1[[#This Row],[Employee Name]])-1)</f>
        <v>Ravi</v>
      </c>
      <c r="X4910" t="str">
        <f>RIGHT(Table1[[#This Row],[Employee Name]],LEN(Table1[[#This Row],[Employee Name]])-FIND(" ",Table1[[#This Row],[Employee Name]]))</f>
        <v>Teja</v>
      </c>
      <c r="Y4910" t="str">
        <f>Table1[[#This Row],[Department]]&amp;"-"&amp;Table1[[#This Row],[Employee ID]]</f>
        <v>HR-E02863</v>
      </c>
      <c r="Z4910" t="str">
        <f>LEFT(Table1[[#This Row],[Department]],3)</f>
        <v>HR</v>
      </c>
      <c r="AA4910" t="str">
        <f>_xlfn.XLOOKUP(Table1[[#This Row],[Manager ID]],MANAGERS!A:A,MANAGERS!B:B)</f>
        <v>Manager_4</v>
      </c>
      <c r="AB4910" t="str" cm="1">
        <f t="array" ref="AB4910">_xlfn.XLOOKUP(Table1[[#This Row],[Manager ID]],Table2[[#All],[Manager ID]],Table2[[#All],[Department Head]])</f>
        <v>Finance</v>
      </c>
      <c r="AC4910" s="2">
        <f>_xlfn.XLOOKUP(Table1[[#This Row],[City]],L:L,O:O)</f>
        <v>0.21356479274849693</v>
      </c>
      <c r="AD4910" t="str" cm="1">
        <f t="array" ref="AD4910">_xlfn.IFS(Table1[[#This Row],[Performance Score]]&gt;=90,"Excellent",Table1[[#This Row],[Performance Score]]&gt;=75,"Good",Table1[[#This Row],[Performance Score]]&gt;=60,"Average",Table1[[#This Row],[Performance Score]]&lt;=60,"Need Improvement")</f>
        <v>Excellent</v>
      </c>
      <c r="AE4910" t="str">
        <f>IF(AND(Table1[[#This Row],[Attendance %]]&gt;=80,(Table1[[#This Row],[Performance Score]]&gt;=80)),"Eligible","Not Eligible")</f>
        <v>Eligible</v>
      </c>
      <c r="AF4910" t="str">
        <f>IF(Table1[[#This Row],[Performance Score]]&gt;=80,"High Performer","Low Performer")</f>
        <v>High Performer</v>
      </c>
      <c r="AG4910" t="str" cm="1">
        <f t="array" aca="1" ref="AG4910" ca="1">_xlfn.IFS(Table1[[#This Row],[Experience]]&lt;=3,"Junior",Table1[[#This Row],[Experience]]&lt;=7,"Mid Level",Table1[[#This Row],[Experience]]&gt;=7,"Senior")</f>
        <v>Junior</v>
      </c>
      <c r="AH4910" t="str">
        <f>IF(Table1[[#This Row],[Attendance %]]&gt;75,"OK","Below 75")</f>
        <v>OK</v>
      </c>
      <c r="AI4910" t="b">
        <f>ISBLANK(Table1[[#This Row],[Employee ID]])</f>
        <v>0</v>
      </c>
      <c r="AJ4910" t="b">
        <f>ISNUMBER(Table1[[#This Row],[Total Salary  ]])</f>
        <v>1</v>
      </c>
      <c r="AK4910" t="str">
        <f>IFERROR(_xlfn.XLOOKUP(Table1[[#This Row],[Manager ID]],MANAGERS!A:A,MANAGERS!B:B),"Not Found")</f>
        <v>Manager_4</v>
      </c>
    </row>
    <row r="4911" spans="1:37" x14ac:dyDescent="0.2">
      <c r="A4911" t="s">
        <v>1698</v>
      </c>
      <c r="B4911" t="s">
        <v>93</v>
      </c>
      <c r="C4911" t="s">
        <v>21</v>
      </c>
      <c r="D4911" t="s">
        <v>16</v>
      </c>
      <c r="E4911" t="s">
        <v>30</v>
      </c>
      <c r="F4911" s="1">
        <v>45202</v>
      </c>
      <c r="G4911" s="1">
        <v>35686</v>
      </c>
      <c r="H4911">
        <v>28626</v>
      </c>
      <c r="I4911">
        <v>11311</v>
      </c>
      <c r="J4911">
        <v>83</v>
      </c>
      <c r="K4911">
        <v>65</v>
      </c>
      <c r="L4911" t="s">
        <v>27</v>
      </c>
      <c r="M4911">
        <v>120</v>
      </c>
      <c r="N4911">
        <f>Table1[[#This Row],[Basic Salary]]+Table1[[#This Row],[Bonus]]</f>
        <v>39937</v>
      </c>
      <c r="O4911" s="2">
        <f>Table1[[#This Row],[Bonus]]/Table1[[#This Row],[Basic Salary]]</f>
        <v>0.39513030112485154</v>
      </c>
      <c r="P4911">
        <f ca="1">DATEDIF(Table1[[#This Row],[Date of Birth]],TODAY(),"Y")</f>
        <v>28</v>
      </c>
      <c r="Q4911">
        <f ca="1">DATEDIF(Table1[[#This Row],[Joining Date]],TODAY(),"Y")</f>
        <v>2</v>
      </c>
      <c r="R4911" t="str">
        <f ca="1">IF(YEAR(Table1[[#This Row],[Joining Date]])=YEAR(TODAY()),"Yes","No")</f>
        <v>No</v>
      </c>
      <c r="S4911" t="str">
        <f ca="1">IF(Table1[[#This Row],[Experience]]&gt;5,"Yes","No")</f>
        <v>No</v>
      </c>
      <c r="T4911" t="str">
        <f>TEXT(Table1[[#This Row],[Joining Date]],"mmmm")</f>
        <v>October</v>
      </c>
      <c r="U4911" t="str">
        <f>TEXT(Table1[[#This Row],[Joining Date]],"yyyy")</f>
        <v>2023</v>
      </c>
      <c r="V4911" s="5">
        <f ca="1">TODAY()-Table1[[#This Row],[Joining Date]]</f>
        <v>1037</v>
      </c>
      <c r="W4911" t="str">
        <f>LEFT(Table1[[#This Row],[Employee Name]],FIND(" ",Table1[[#This Row],[Employee Name]])-1)</f>
        <v>Priya</v>
      </c>
      <c r="X4911" t="str">
        <f>RIGHT(Table1[[#This Row],[Employee Name]],LEN(Table1[[#This Row],[Employee Name]])-FIND(" ",Table1[[#This Row],[Employee Name]]))</f>
        <v>Reddy</v>
      </c>
      <c r="Y4911" t="str">
        <f>Table1[[#This Row],[Department]]&amp;"-"&amp;Table1[[#This Row],[Employee ID]]</f>
        <v>HR-E01642</v>
      </c>
      <c r="Z4911" t="str">
        <f>LEFT(Table1[[#This Row],[Department]],3)</f>
        <v>HR</v>
      </c>
      <c r="AA4911" t="str">
        <f>_xlfn.XLOOKUP(Table1[[#This Row],[Manager ID]],MANAGERS!A:A,MANAGERS!B:B)</f>
        <v>Manager_20</v>
      </c>
      <c r="AB4911" t="str" cm="1">
        <f t="array" ref="AB4911">_xlfn.XLOOKUP(Table1[[#This Row],[Manager ID]],Table2[[#All],[Manager ID]],Table2[[#All],[Department Head]])</f>
        <v>Operations</v>
      </c>
      <c r="AC4911" s="2">
        <f>_xlfn.XLOOKUP(Table1[[#This Row],[City]],L:L,O:O)</f>
        <v>0.23674293405114402</v>
      </c>
      <c r="AD4911" t="str" cm="1">
        <f t="array" ref="AD4911">_xlfn.IFS(Table1[[#This Row],[Performance Score]]&gt;=90,"Excellent",Table1[[#This Row],[Performance Score]]&gt;=75,"Good",Table1[[#This Row],[Performance Score]]&gt;=60,"Average",Table1[[#This Row],[Performance Score]]&lt;=60,"Need Improvement")</f>
        <v>Average</v>
      </c>
      <c r="AE4911" t="str">
        <f>IF(AND(Table1[[#This Row],[Attendance %]]&gt;=80,(Table1[[#This Row],[Performance Score]]&gt;=80)),"Eligible","Not Eligible")</f>
        <v>Not Eligible</v>
      </c>
      <c r="AF4911" t="str">
        <f>IF(Table1[[#This Row],[Performance Score]]&gt;=80,"High Performer","Low Performer")</f>
        <v>Low Performer</v>
      </c>
      <c r="AG4911" t="str" cm="1">
        <f t="array" aca="1" ref="AG4911" ca="1">_xlfn.IFS(Table1[[#This Row],[Experience]]&lt;=3,"Junior",Table1[[#This Row],[Experience]]&lt;=7,"Mid Level",Table1[[#This Row],[Experience]]&gt;=7,"Senior")</f>
        <v>Junior</v>
      </c>
      <c r="AH4911" t="str">
        <f>IF(Table1[[#This Row],[Attendance %]]&gt;75,"OK","Below 75")</f>
        <v>OK</v>
      </c>
      <c r="AI4911" t="b">
        <f>ISBLANK(Table1[[#This Row],[Employee ID]])</f>
        <v>0</v>
      </c>
      <c r="AJ4911" t="b">
        <f>ISNUMBER(Table1[[#This Row],[Total Salary  ]])</f>
        <v>1</v>
      </c>
      <c r="AK4911" t="str">
        <f>IFERROR(_xlfn.XLOOKUP(Table1[[#This Row],[Manager ID]],MANAGERS!A:A,MANAGERS!B:B),"Not Found")</f>
        <v>Manager_20</v>
      </c>
    </row>
    <row r="4912" spans="1:37" x14ac:dyDescent="0.2">
      <c r="A4912" t="s">
        <v>4976</v>
      </c>
      <c r="B4912" t="s">
        <v>48</v>
      </c>
      <c r="C4912" t="s">
        <v>21</v>
      </c>
      <c r="D4912" t="s">
        <v>43</v>
      </c>
      <c r="E4912" t="s">
        <v>65</v>
      </c>
      <c r="F4912" s="1">
        <v>43152</v>
      </c>
      <c r="G4912" s="1">
        <v>40334</v>
      </c>
      <c r="H4912">
        <v>26526</v>
      </c>
      <c r="I4912">
        <v>13354</v>
      </c>
      <c r="J4912">
        <v>99</v>
      </c>
      <c r="K4912">
        <v>81</v>
      </c>
      <c r="L4912" t="s">
        <v>27</v>
      </c>
      <c r="M4912">
        <v>116</v>
      </c>
      <c r="N4912">
        <f>Table1[[#This Row],[Basic Salary]]+Table1[[#This Row],[Bonus]]</f>
        <v>39880</v>
      </c>
      <c r="O4912" s="2">
        <f>Table1[[#This Row],[Bonus]]/Table1[[#This Row],[Basic Salary]]</f>
        <v>0.50343059639598886</v>
      </c>
      <c r="P4912">
        <f ca="1">DATEDIF(Table1[[#This Row],[Date of Birth]],TODAY(),"Y")</f>
        <v>16</v>
      </c>
      <c r="Q4912">
        <f ca="1">DATEDIF(Table1[[#This Row],[Joining Date]],TODAY(),"Y")</f>
        <v>8</v>
      </c>
      <c r="R4912" t="str">
        <f ca="1">IF(YEAR(Table1[[#This Row],[Joining Date]])=YEAR(TODAY()),"Yes","No")</f>
        <v>No</v>
      </c>
      <c r="S4912" t="str">
        <f ca="1">IF(Table1[[#This Row],[Experience]]&gt;5,"Yes","No")</f>
        <v>Yes</v>
      </c>
      <c r="T4912" t="str">
        <f>TEXT(Table1[[#This Row],[Joining Date]],"mmmm")</f>
        <v>February</v>
      </c>
      <c r="U4912" t="str">
        <f>TEXT(Table1[[#This Row],[Joining Date]],"yyyy")</f>
        <v>2018</v>
      </c>
      <c r="V4912" s="5">
        <f ca="1">TODAY()-Table1[[#This Row],[Joining Date]]</f>
        <v>3087</v>
      </c>
      <c r="W4912" t="str">
        <f>LEFT(Table1[[#This Row],[Employee Name]],FIND(" ",Table1[[#This Row],[Employee Name]])-1)</f>
        <v>Aditya</v>
      </c>
      <c r="X4912" t="str">
        <f>RIGHT(Table1[[#This Row],[Employee Name]],LEN(Table1[[#This Row],[Employee Name]])-FIND(" ",Table1[[#This Row],[Employee Name]]))</f>
        <v>Kapoor</v>
      </c>
      <c r="Y4912" t="str">
        <f>Table1[[#This Row],[Department]]&amp;"-"&amp;Table1[[#This Row],[Employee ID]]</f>
        <v>Operations-E04920</v>
      </c>
      <c r="Z4912" t="str">
        <f>LEFT(Table1[[#This Row],[Department]],3)</f>
        <v>Ope</v>
      </c>
      <c r="AA4912" t="str">
        <f>_xlfn.XLOOKUP(Table1[[#This Row],[Manager ID]],MANAGERS!A:A,MANAGERS!B:B)</f>
        <v>Manager_16</v>
      </c>
      <c r="AB4912" t="str" cm="1">
        <f t="array" ref="AB4912">_xlfn.XLOOKUP(Table1[[#This Row],[Manager ID]],Table2[[#All],[Manager ID]],Table2[[#All],[Department Head]])</f>
        <v>Sales</v>
      </c>
      <c r="AC4912" s="2">
        <f>_xlfn.XLOOKUP(Table1[[#This Row],[City]],L:L,O:O)</f>
        <v>0.23674293405114402</v>
      </c>
      <c r="AD4912" t="str" cm="1">
        <f t="array" ref="AD4912">_xlfn.IFS(Table1[[#This Row],[Performance Score]]&gt;=90,"Excellent",Table1[[#This Row],[Performance Score]]&gt;=75,"Good",Table1[[#This Row],[Performance Score]]&gt;=60,"Average",Table1[[#This Row],[Performance Score]]&lt;=60,"Need Improvement")</f>
        <v>Good</v>
      </c>
      <c r="AE4912" t="str">
        <f>IF(AND(Table1[[#This Row],[Attendance %]]&gt;=80,(Table1[[#This Row],[Performance Score]]&gt;=80)),"Eligible","Not Eligible")</f>
        <v>Eligible</v>
      </c>
      <c r="AF4912" t="str">
        <f>IF(Table1[[#This Row],[Performance Score]]&gt;=80,"High Performer","Low Performer")</f>
        <v>High Performer</v>
      </c>
      <c r="AG4912" t="str" cm="1">
        <f t="array" aca="1" ref="AG4912" ca="1">_xlfn.IFS(Table1[[#This Row],[Experience]]&lt;=3,"Junior",Table1[[#This Row],[Experience]]&lt;=7,"Mid Level",Table1[[#This Row],[Experience]]&gt;=7,"Senior")</f>
        <v>Senior</v>
      </c>
      <c r="AH4912" t="str">
        <f>IF(Table1[[#This Row],[Attendance %]]&gt;75,"OK","Below 75")</f>
        <v>OK</v>
      </c>
      <c r="AI4912" t="b">
        <f>ISBLANK(Table1[[#This Row],[Employee ID]])</f>
        <v>0</v>
      </c>
      <c r="AJ4912" t="b">
        <f>ISNUMBER(Table1[[#This Row],[Total Salary  ]])</f>
        <v>1</v>
      </c>
      <c r="AK4912" t="str">
        <f>IFERROR(_xlfn.XLOOKUP(Table1[[#This Row],[Manager ID]],MANAGERS!A:A,MANAGERS!B:B),"Not Found")</f>
        <v>Manager_16</v>
      </c>
    </row>
    <row r="4913" spans="1:37" x14ac:dyDescent="0.2">
      <c r="A4913" t="s">
        <v>1417</v>
      </c>
      <c r="B4913" t="s">
        <v>60</v>
      </c>
      <c r="C4913" t="s">
        <v>21</v>
      </c>
      <c r="D4913" t="s">
        <v>16</v>
      </c>
      <c r="E4913" t="s">
        <v>22</v>
      </c>
      <c r="F4913" s="1">
        <v>43342</v>
      </c>
      <c r="G4913" s="1">
        <v>35328</v>
      </c>
      <c r="H4913">
        <v>30018</v>
      </c>
      <c r="I4913">
        <v>9808</v>
      </c>
      <c r="J4913">
        <v>98</v>
      </c>
      <c r="K4913">
        <v>86</v>
      </c>
      <c r="L4913" t="s">
        <v>18</v>
      </c>
      <c r="M4913">
        <v>104</v>
      </c>
      <c r="N4913">
        <f>Table1[[#This Row],[Basic Salary]]+Table1[[#This Row],[Bonus]]</f>
        <v>39826</v>
      </c>
      <c r="O4913" s="2">
        <f>Table1[[#This Row],[Bonus]]/Table1[[#This Row],[Basic Salary]]</f>
        <v>0.32673729095875809</v>
      </c>
      <c r="P4913">
        <f ca="1">DATEDIF(Table1[[#This Row],[Date of Birth]],TODAY(),"Y")</f>
        <v>29</v>
      </c>
      <c r="Q4913">
        <f ca="1">DATEDIF(Table1[[#This Row],[Joining Date]],TODAY(),"Y")</f>
        <v>7</v>
      </c>
      <c r="R4913" t="str">
        <f ca="1">IF(YEAR(Table1[[#This Row],[Joining Date]])=YEAR(TODAY()),"Yes","No")</f>
        <v>No</v>
      </c>
      <c r="S4913" t="str">
        <f ca="1">IF(Table1[[#This Row],[Experience]]&gt;5,"Yes","No")</f>
        <v>Yes</v>
      </c>
      <c r="T4913" t="str">
        <f>TEXT(Table1[[#This Row],[Joining Date]],"mmmm")</f>
        <v>August</v>
      </c>
      <c r="U4913" t="str">
        <f>TEXT(Table1[[#This Row],[Joining Date]],"yyyy")</f>
        <v>2018</v>
      </c>
      <c r="V4913" s="5">
        <f ca="1">TODAY()-Table1[[#This Row],[Joining Date]]</f>
        <v>2897</v>
      </c>
      <c r="W4913" t="str">
        <f>LEFT(Table1[[#This Row],[Employee Name]],FIND(" ",Table1[[#This Row],[Employee Name]])-1)</f>
        <v>Gayathri</v>
      </c>
      <c r="X4913" t="str">
        <f>RIGHT(Table1[[#This Row],[Employee Name]],LEN(Table1[[#This Row],[Employee Name]])-FIND(" ",Table1[[#This Row],[Employee Name]]))</f>
        <v>Iyer</v>
      </c>
      <c r="Y4913" t="str">
        <f>Table1[[#This Row],[Department]]&amp;"-"&amp;Table1[[#This Row],[Employee ID]]</f>
        <v>HR-E01361</v>
      </c>
      <c r="Z4913" t="str">
        <f>LEFT(Table1[[#This Row],[Department]],3)</f>
        <v>HR</v>
      </c>
      <c r="AA4913" t="str">
        <f>_xlfn.XLOOKUP(Table1[[#This Row],[Manager ID]],MANAGERS!A:A,MANAGERS!B:B)</f>
        <v>Manager_4</v>
      </c>
      <c r="AB4913" t="str" cm="1">
        <f t="array" ref="AB4913">_xlfn.XLOOKUP(Table1[[#This Row],[Manager ID]],Table2[[#All],[Manager ID]],Table2[[#All],[Department Head]])</f>
        <v>Finance</v>
      </c>
      <c r="AC4913" s="2">
        <f>_xlfn.XLOOKUP(Table1[[#This Row],[City]],L:L,O:O)</f>
        <v>0.21356479274849693</v>
      </c>
      <c r="AD4913" t="str" cm="1">
        <f t="array" ref="AD4913">_xlfn.IFS(Table1[[#This Row],[Performance Score]]&gt;=90,"Excellent",Table1[[#This Row],[Performance Score]]&gt;=75,"Good",Table1[[#This Row],[Performance Score]]&gt;=60,"Average",Table1[[#This Row],[Performance Score]]&lt;=60,"Need Improvement")</f>
        <v>Good</v>
      </c>
      <c r="AE4913" t="str">
        <f>IF(AND(Table1[[#This Row],[Attendance %]]&gt;=80,(Table1[[#This Row],[Performance Score]]&gt;=80)),"Eligible","Not Eligible")</f>
        <v>Eligible</v>
      </c>
      <c r="AF4913" t="str">
        <f>IF(Table1[[#This Row],[Performance Score]]&gt;=80,"High Performer","Low Performer")</f>
        <v>High Performer</v>
      </c>
      <c r="AG4913" t="str" cm="1">
        <f t="array" aca="1" ref="AG4913" ca="1">_xlfn.IFS(Table1[[#This Row],[Experience]]&lt;=3,"Junior",Table1[[#This Row],[Experience]]&lt;=7,"Mid Level",Table1[[#This Row],[Experience]]&gt;=7,"Senior")</f>
        <v>Mid Level</v>
      </c>
      <c r="AH4913" t="str">
        <f>IF(Table1[[#This Row],[Attendance %]]&gt;75,"OK","Below 75")</f>
        <v>OK</v>
      </c>
      <c r="AI4913" t="b">
        <f>ISBLANK(Table1[[#This Row],[Employee ID]])</f>
        <v>0</v>
      </c>
      <c r="AJ4913" t="b">
        <f>ISNUMBER(Table1[[#This Row],[Total Salary  ]])</f>
        <v>1</v>
      </c>
      <c r="AK4913" t="str">
        <f>IFERROR(_xlfn.XLOOKUP(Table1[[#This Row],[Manager ID]],MANAGERS!A:A,MANAGERS!B:B),"Not Found")</f>
        <v>Manager_4</v>
      </c>
    </row>
    <row r="4914" spans="1:37" x14ac:dyDescent="0.2">
      <c r="A4914" t="s">
        <v>4785</v>
      </c>
      <c r="B4914" t="s">
        <v>60</v>
      </c>
      <c r="C4914" t="s">
        <v>21</v>
      </c>
      <c r="D4914" t="s">
        <v>16</v>
      </c>
      <c r="E4914" t="s">
        <v>22</v>
      </c>
      <c r="F4914" s="1">
        <v>44681</v>
      </c>
      <c r="G4914" s="1">
        <v>31598</v>
      </c>
      <c r="H4914">
        <v>28603</v>
      </c>
      <c r="I4914">
        <v>11178</v>
      </c>
      <c r="J4914">
        <v>74</v>
      </c>
      <c r="K4914">
        <v>76</v>
      </c>
      <c r="L4914" t="s">
        <v>34</v>
      </c>
      <c r="M4914">
        <v>102</v>
      </c>
      <c r="N4914">
        <f>Table1[[#This Row],[Basic Salary]]+Table1[[#This Row],[Bonus]]</f>
        <v>39781</v>
      </c>
      <c r="O4914" s="2">
        <f>Table1[[#This Row],[Bonus]]/Table1[[#This Row],[Basic Salary]]</f>
        <v>0.39079816802433309</v>
      </c>
      <c r="P4914">
        <f ca="1">DATEDIF(Table1[[#This Row],[Date of Birth]],TODAY(),"Y")</f>
        <v>40</v>
      </c>
      <c r="Q4914">
        <f ca="1">DATEDIF(Table1[[#This Row],[Joining Date]],TODAY(),"Y")</f>
        <v>4</v>
      </c>
      <c r="R4914" t="str">
        <f ca="1">IF(YEAR(Table1[[#This Row],[Joining Date]])=YEAR(TODAY()),"Yes","No")</f>
        <v>No</v>
      </c>
      <c r="S4914" t="str">
        <f ca="1">IF(Table1[[#This Row],[Experience]]&gt;5,"Yes","No")</f>
        <v>No</v>
      </c>
      <c r="T4914" t="str">
        <f>TEXT(Table1[[#This Row],[Joining Date]],"mmmm")</f>
        <v>April</v>
      </c>
      <c r="U4914" t="str">
        <f>TEXT(Table1[[#This Row],[Joining Date]],"yyyy")</f>
        <v>2022</v>
      </c>
      <c r="V4914" s="5">
        <f ca="1">TODAY()-Table1[[#This Row],[Joining Date]]</f>
        <v>1558</v>
      </c>
      <c r="W4914" t="str">
        <f>LEFT(Table1[[#This Row],[Employee Name]],FIND(" ",Table1[[#This Row],[Employee Name]])-1)</f>
        <v>Gayathri</v>
      </c>
      <c r="X4914" t="str">
        <f>RIGHT(Table1[[#This Row],[Employee Name]],LEN(Table1[[#This Row],[Employee Name]])-FIND(" ",Table1[[#This Row],[Employee Name]]))</f>
        <v>Iyer</v>
      </c>
      <c r="Y4914" t="str">
        <f>Table1[[#This Row],[Department]]&amp;"-"&amp;Table1[[#This Row],[Employee ID]]</f>
        <v>HR-E04729</v>
      </c>
      <c r="Z4914" t="str">
        <f>LEFT(Table1[[#This Row],[Department]],3)</f>
        <v>HR</v>
      </c>
      <c r="AA4914" t="str">
        <f>_xlfn.XLOOKUP(Table1[[#This Row],[Manager ID]],MANAGERS!A:A,MANAGERS!B:B)</f>
        <v>Manager_2</v>
      </c>
      <c r="AB4914" t="str" cm="1">
        <f t="array" ref="AB4914">_xlfn.XLOOKUP(Table1[[#This Row],[Manager ID]],Table2[[#All],[Manager ID]],Table2[[#All],[Department Head]])</f>
        <v>Sales</v>
      </c>
      <c r="AC4914" s="2">
        <f>_xlfn.XLOOKUP(Table1[[#This Row],[City]],L:L,O:O)</f>
        <v>0.24030340748661314</v>
      </c>
      <c r="AD4914" t="str" cm="1">
        <f t="array" ref="AD4914">_xlfn.IFS(Table1[[#This Row],[Performance Score]]&gt;=90,"Excellent",Table1[[#This Row],[Performance Score]]&gt;=75,"Good",Table1[[#This Row],[Performance Score]]&gt;=60,"Average",Table1[[#This Row],[Performance Score]]&lt;=60,"Need Improvement")</f>
        <v>Good</v>
      </c>
      <c r="AE4914" t="str">
        <f>IF(AND(Table1[[#This Row],[Attendance %]]&gt;=80,(Table1[[#This Row],[Performance Score]]&gt;=80)),"Eligible","Not Eligible")</f>
        <v>Not Eligible</v>
      </c>
      <c r="AF4914" t="str">
        <f>IF(Table1[[#This Row],[Performance Score]]&gt;=80,"High Performer","Low Performer")</f>
        <v>Low Performer</v>
      </c>
      <c r="AG4914" t="str" cm="1">
        <f t="array" aca="1" ref="AG4914" ca="1">_xlfn.IFS(Table1[[#This Row],[Experience]]&lt;=3,"Junior",Table1[[#This Row],[Experience]]&lt;=7,"Mid Level",Table1[[#This Row],[Experience]]&gt;=7,"Senior")</f>
        <v>Mid Level</v>
      </c>
      <c r="AH4914" t="str">
        <f>IF(Table1[[#This Row],[Attendance %]]&gt;75,"OK","Below 75")</f>
        <v>Below 75</v>
      </c>
      <c r="AI4914" t="b">
        <f>ISBLANK(Table1[[#This Row],[Employee ID]])</f>
        <v>0</v>
      </c>
      <c r="AJ4914" t="b">
        <f>ISNUMBER(Table1[[#This Row],[Total Salary  ]])</f>
        <v>1</v>
      </c>
      <c r="AK4914" t="str">
        <f>IFERROR(_xlfn.XLOOKUP(Table1[[#This Row],[Manager ID]],MANAGERS!A:A,MANAGERS!B:B),"Not Found")</f>
        <v>Manager_2</v>
      </c>
    </row>
    <row r="4915" spans="1:37" x14ac:dyDescent="0.2">
      <c r="A4915" t="s">
        <v>2146</v>
      </c>
      <c r="B4915" t="s">
        <v>45</v>
      </c>
      <c r="C4915" t="s">
        <v>15</v>
      </c>
      <c r="D4915" t="s">
        <v>81</v>
      </c>
      <c r="E4915" t="s">
        <v>30</v>
      </c>
      <c r="F4915" s="1">
        <v>45511</v>
      </c>
      <c r="G4915" s="1">
        <v>30781</v>
      </c>
      <c r="H4915">
        <v>34141</v>
      </c>
      <c r="I4915">
        <v>5499</v>
      </c>
      <c r="J4915">
        <v>62</v>
      </c>
      <c r="K4915">
        <v>76</v>
      </c>
      <c r="L4915" t="s">
        <v>53</v>
      </c>
      <c r="M4915">
        <v>114</v>
      </c>
      <c r="N4915">
        <f>Table1[[#This Row],[Basic Salary]]+Table1[[#This Row],[Bonus]]</f>
        <v>39640</v>
      </c>
      <c r="O4915" s="2">
        <f>Table1[[#This Row],[Bonus]]/Table1[[#This Row],[Basic Salary]]</f>
        <v>0.16106733839079113</v>
      </c>
      <c r="P4915">
        <f ca="1">DATEDIF(Table1[[#This Row],[Date of Birth]],TODAY(),"Y")</f>
        <v>42</v>
      </c>
      <c r="Q4915">
        <f ca="1">DATEDIF(Table1[[#This Row],[Joining Date]],TODAY(),"Y")</f>
        <v>1</v>
      </c>
      <c r="R4915" t="str">
        <f ca="1">IF(YEAR(Table1[[#This Row],[Joining Date]])=YEAR(TODAY()),"Yes","No")</f>
        <v>No</v>
      </c>
      <c r="S4915" t="str">
        <f ca="1">IF(Table1[[#This Row],[Experience]]&gt;5,"Yes","No")</f>
        <v>No</v>
      </c>
      <c r="T4915" t="str">
        <f>TEXT(Table1[[#This Row],[Joining Date]],"mmmm")</f>
        <v>August</v>
      </c>
      <c r="U4915" t="str">
        <f>TEXT(Table1[[#This Row],[Joining Date]],"yyyy")</f>
        <v>2024</v>
      </c>
      <c r="V4915" s="5">
        <f ca="1">TODAY()-Table1[[#This Row],[Joining Date]]</f>
        <v>728</v>
      </c>
      <c r="W4915" t="str">
        <f>LEFT(Table1[[#This Row],[Employee Name]],FIND(" ",Table1[[#This Row],[Employee Name]])-1)</f>
        <v>Ananya</v>
      </c>
      <c r="X4915" t="str">
        <f>RIGHT(Table1[[#This Row],[Employee Name]],LEN(Table1[[#This Row],[Employee Name]])-FIND(" ",Table1[[#This Row],[Employee Name]]))</f>
        <v>Rao</v>
      </c>
      <c r="Y4915" t="str">
        <f>Table1[[#This Row],[Department]]&amp;"-"&amp;Table1[[#This Row],[Employee ID]]</f>
        <v>Sales-E02090</v>
      </c>
      <c r="Z4915" t="str">
        <f>LEFT(Table1[[#This Row],[Department]],3)</f>
        <v>Sal</v>
      </c>
      <c r="AA4915" t="str">
        <f>_xlfn.XLOOKUP(Table1[[#This Row],[Manager ID]],MANAGERS!A:A,MANAGERS!B:B)</f>
        <v>Manager_14</v>
      </c>
      <c r="AB4915" t="str" cm="1">
        <f t="array" ref="AB4915">_xlfn.XLOOKUP(Table1[[#This Row],[Manager ID]],Table2[[#All],[Manager ID]],Table2[[#All],[Department Head]])</f>
        <v>Marketing</v>
      </c>
      <c r="AC4915" s="2">
        <f>_xlfn.XLOOKUP(Table1[[#This Row],[City]],L:L,O:O)</f>
        <v>0.23685887225230964</v>
      </c>
      <c r="AD4915" t="str" cm="1">
        <f t="array" ref="AD4915">_xlfn.IFS(Table1[[#This Row],[Performance Score]]&gt;=90,"Excellent",Table1[[#This Row],[Performance Score]]&gt;=75,"Good",Table1[[#This Row],[Performance Score]]&gt;=60,"Average",Table1[[#This Row],[Performance Score]]&lt;=60,"Need Improvement")</f>
        <v>Good</v>
      </c>
      <c r="AE4915" t="str">
        <f>IF(AND(Table1[[#This Row],[Attendance %]]&gt;=80,(Table1[[#This Row],[Performance Score]]&gt;=80)),"Eligible","Not Eligible")</f>
        <v>Not Eligible</v>
      </c>
      <c r="AF4915" t="str">
        <f>IF(Table1[[#This Row],[Performance Score]]&gt;=80,"High Performer","Low Performer")</f>
        <v>Low Performer</v>
      </c>
      <c r="AG4915" t="str" cm="1">
        <f t="array" aca="1" ref="AG4915" ca="1">_xlfn.IFS(Table1[[#This Row],[Experience]]&lt;=3,"Junior",Table1[[#This Row],[Experience]]&lt;=7,"Mid Level",Table1[[#This Row],[Experience]]&gt;=7,"Senior")</f>
        <v>Junior</v>
      </c>
      <c r="AH4915" t="str">
        <f>IF(Table1[[#This Row],[Attendance %]]&gt;75,"OK","Below 75")</f>
        <v>Below 75</v>
      </c>
      <c r="AI4915" t="b">
        <f>ISBLANK(Table1[[#This Row],[Employee ID]])</f>
        <v>0</v>
      </c>
      <c r="AJ4915" t="b">
        <f>ISNUMBER(Table1[[#This Row],[Total Salary  ]])</f>
        <v>1</v>
      </c>
      <c r="AK4915" t="str">
        <f>IFERROR(_xlfn.XLOOKUP(Table1[[#This Row],[Manager ID]],MANAGERS!A:A,MANAGERS!B:B),"Not Found")</f>
        <v>Manager_14</v>
      </c>
    </row>
    <row r="4916" spans="1:37" x14ac:dyDescent="0.2">
      <c r="A4916" t="s">
        <v>4510</v>
      </c>
      <c r="B4916" t="s">
        <v>62</v>
      </c>
      <c r="C4916" t="s">
        <v>15</v>
      </c>
      <c r="D4916" t="s">
        <v>33</v>
      </c>
      <c r="E4916" t="s">
        <v>30</v>
      </c>
      <c r="F4916" s="1">
        <v>45942</v>
      </c>
      <c r="G4916" s="1">
        <v>39548</v>
      </c>
      <c r="H4916">
        <v>31771</v>
      </c>
      <c r="I4916">
        <v>7863</v>
      </c>
      <c r="J4916">
        <v>99</v>
      </c>
      <c r="K4916">
        <v>57</v>
      </c>
      <c r="L4916" t="s">
        <v>27</v>
      </c>
      <c r="M4916">
        <v>107</v>
      </c>
      <c r="N4916">
        <f>Table1[[#This Row],[Basic Salary]]+Table1[[#This Row],[Bonus]]</f>
        <v>39634</v>
      </c>
      <c r="O4916" s="2">
        <f>Table1[[#This Row],[Bonus]]/Table1[[#This Row],[Basic Salary]]</f>
        <v>0.24748984923357778</v>
      </c>
      <c r="P4916">
        <f ca="1">DATEDIF(Table1[[#This Row],[Date of Birth]],TODAY(),"Y")</f>
        <v>18</v>
      </c>
      <c r="Q4916">
        <f ca="1">DATEDIF(Table1[[#This Row],[Joining Date]],TODAY(),"Y")</f>
        <v>0</v>
      </c>
      <c r="R4916" t="str">
        <f ca="1">IF(YEAR(Table1[[#This Row],[Joining Date]])=YEAR(TODAY()),"Yes","No")</f>
        <v>No</v>
      </c>
      <c r="S4916" t="str">
        <f ca="1">IF(Table1[[#This Row],[Experience]]&gt;5,"Yes","No")</f>
        <v>No</v>
      </c>
      <c r="T4916" t="str">
        <f>TEXT(Table1[[#This Row],[Joining Date]],"mmmm")</f>
        <v>October</v>
      </c>
      <c r="U4916" t="str">
        <f>TEXT(Table1[[#This Row],[Joining Date]],"yyyy")</f>
        <v>2025</v>
      </c>
      <c r="V4916" s="5">
        <f ca="1">TODAY()-Table1[[#This Row],[Joining Date]]</f>
        <v>297</v>
      </c>
      <c r="W4916" t="str">
        <f>LEFT(Table1[[#This Row],[Employee Name]],FIND(" ",Table1[[#This Row],[Employee Name]])-1)</f>
        <v>Kavya</v>
      </c>
      <c r="X4916" t="str">
        <f>RIGHT(Table1[[#This Row],[Employee Name]],LEN(Table1[[#This Row],[Employee Name]])-FIND(" ",Table1[[#This Row],[Employee Name]]))</f>
        <v>Nair</v>
      </c>
      <c r="Y4916" t="str">
        <f>Table1[[#This Row],[Department]]&amp;"-"&amp;Table1[[#This Row],[Employee ID]]</f>
        <v>Marketing-E04454</v>
      </c>
      <c r="Z4916" t="str">
        <f>LEFT(Table1[[#This Row],[Department]],3)</f>
        <v>Mar</v>
      </c>
      <c r="AA4916" t="str">
        <f>_xlfn.XLOOKUP(Table1[[#This Row],[Manager ID]],MANAGERS!A:A,MANAGERS!B:B)</f>
        <v>Manager_7</v>
      </c>
      <c r="AB4916" t="str" cm="1">
        <f t="array" ref="AB4916">_xlfn.XLOOKUP(Table1[[#This Row],[Manager ID]],Table2[[#All],[Manager ID]],Table2[[#All],[Department Head]])</f>
        <v>Operations</v>
      </c>
      <c r="AC4916" s="2">
        <f>_xlfn.XLOOKUP(Table1[[#This Row],[City]],L:L,O:O)</f>
        <v>0.23674293405114402</v>
      </c>
      <c r="AD4916" t="str" cm="1">
        <f t="array" ref="AD4916">_xlfn.IFS(Table1[[#This Row],[Performance Score]]&gt;=90,"Excellent",Table1[[#This Row],[Performance Score]]&gt;=75,"Good",Table1[[#This Row],[Performance Score]]&gt;=60,"Average",Table1[[#This Row],[Performance Score]]&lt;=60,"Need Improvement")</f>
        <v>Need Improvement</v>
      </c>
      <c r="AE4916" t="str">
        <f>IF(AND(Table1[[#This Row],[Attendance %]]&gt;=80,(Table1[[#This Row],[Performance Score]]&gt;=80)),"Eligible","Not Eligible")</f>
        <v>Not Eligible</v>
      </c>
      <c r="AF4916" t="str">
        <f>IF(Table1[[#This Row],[Performance Score]]&gt;=80,"High Performer","Low Performer")</f>
        <v>Low Performer</v>
      </c>
      <c r="AG4916" t="str" cm="1">
        <f t="array" aca="1" ref="AG4916" ca="1">_xlfn.IFS(Table1[[#This Row],[Experience]]&lt;=3,"Junior",Table1[[#This Row],[Experience]]&lt;=7,"Mid Level",Table1[[#This Row],[Experience]]&gt;=7,"Senior")</f>
        <v>Junior</v>
      </c>
      <c r="AH4916" t="str">
        <f>IF(Table1[[#This Row],[Attendance %]]&gt;75,"OK","Below 75")</f>
        <v>OK</v>
      </c>
      <c r="AI4916" t="b">
        <f>ISBLANK(Table1[[#This Row],[Employee ID]])</f>
        <v>0</v>
      </c>
      <c r="AJ4916" t="b">
        <f>ISNUMBER(Table1[[#This Row],[Total Salary  ]])</f>
        <v>1</v>
      </c>
      <c r="AK4916" t="str">
        <f>IFERROR(_xlfn.XLOOKUP(Table1[[#This Row],[Manager ID]],MANAGERS!A:A,MANAGERS!B:B),"Not Found")</f>
        <v>Manager_7</v>
      </c>
    </row>
    <row r="4917" spans="1:37" x14ac:dyDescent="0.2">
      <c r="A4917" t="s">
        <v>2204</v>
      </c>
      <c r="B4917" t="s">
        <v>45</v>
      </c>
      <c r="C4917" t="s">
        <v>15</v>
      </c>
      <c r="D4917" t="s">
        <v>43</v>
      </c>
      <c r="E4917" t="s">
        <v>51</v>
      </c>
      <c r="F4917" s="1">
        <v>44495</v>
      </c>
      <c r="G4917" s="1">
        <v>32076</v>
      </c>
      <c r="H4917">
        <v>25186</v>
      </c>
      <c r="I4917">
        <v>14415</v>
      </c>
      <c r="J4917">
        <v>83</v>
      </c>
      <c r="K4917">
        <v>94</v>
      </c>
      <c r="L4917" t="s">
        <v>27</v>
      </c>
      <c r="M4917">
        <v>108</v>
      </c>
      <c r="N4917">
        <f>Table1[[#This Row],[Basic Salary]]+Table1[[#This Row],[Bonus]]</f>
        <v>39601</v>
      </c>
      <c r="O4917" s="2">
        <f>Table1[[#This Row],[Bonus]]/Table1[[#This Row],[Basic Salary]]</f>
        <v>0.57234177717779722</v>
      </c>
      <c r="P4917">
        <f ca="1">DATEDIF(Table1[[#This Row],[Date of Birth]],TODAY(),"Y")</f>
        <v>38</v>
      </c>
      <c r="Q4917">
        <f ca="1">DATEDIF(Table1[[#This Row],[Joining Date]],TODAY(),"Y")</f>
        <v>4</v>
      </c>
      <c r="R4917" t="str">
        <f ca="1">IF(YEAR(Table1[[#This Row],[Joining Date]])=YEAR(TODAY()),"Yes","No")</f>
        <v>No</v>
      </c>
      <c r="S4917" t="str">
        <f ca="1">IF(Table1[[#This Row],[Experience]]&gt;5,"Yes","No")</f>
        <v>No</v>
      </c>
      <c r="T4917" t="str">
        <f>TEXT(Table1[[#This Row],[Joining Date]],"mmmm")</f>
        <v>October</v>
      </c>
      <c r="U4917" t="str">
        <f>TEXT(Table1[[#This Row],[Joining Date]],"yyyy")</f>
        <v>2021</v>
      </c>
      <c r="V4917" s="5">
        <f ca="1">TODAY()-Table1[[#This Row],[Joining Date]]</f>
        <v>1744</v>
      </c>
      <c r="W4917" t="str">
        <f>LEFT(Table1[[#This Row],[Employee Name]],FIND(" ",Table1[[#This Row],[Employee Name]])-1)</f>
        <v>Ananya</v>
      </c>
      <c r="X4917" t="str">
        <f>RIGHT(Table1[[#This Row],[Employee Name]],LEN(Table1[[#This Row],[Employee Name]])-FIND(" ",Table1[[#This Row],[Employee Name]]))</f>
        <v>Rao</v>
      </c>
      <c r="Y4917" t="str">
        <f>Table1[[#This Row],[Department]]&amp;"-"&amp;Table1[[#This Row],[Employee ID]]</f>
        <v>Operations-E02148</v>
      </c>
      <c r="Z4917" t="str">
        <f>LEFT(Table1[[#This Row],[Department]],3)</f>
        <v>Ope</v>
      </c>
      <c r="AA4917" t="str">
        <f>_xlfn.XLOOKUP(Table1[[#This Row],[Manager ID]],MANAGERS!A:A,MANAGERS!B:B)</f>
        <v>Manager_8</v>
      </c>
      <c r="AB4917" t="str" cm="1">
        <f t="array" ref="AB4917">_xlfn.XLOOKUP(Table1[[#This Row],[Manager ID]],Table2[[#All],[Manager ID]],Table2[[#All],[Department Head]])</f>
        <v>Sales</v>
      </c>
      <c r="AC4917" s="2">
        <f>_xlfn.XLOOKUP(Table1[[#This Row],[City]],L:L,O:O)</f>
        <v>0.23674293405114402</v>
      </c>
      <c r="AD4917" t="str" cm="1">
        <f t="array" ref="AD4917">_xlfn.IFS(Table1[[#This Row],[Performance Score]]&gt;=90,"Excellent",Table1[[#This Row],[Performance Score]]&gt;=75,"Good",Table1[[#This Row],[Performance Score]]&gt;=60,"Average",Table1[[#This Row],[Performance Score]]&lt;=60,"Need Improvement")</f>
        <v>Excellent</v>
      </c>
      <c r="AE4917" t="str">
        <f>IF(AND(Table1[[#This Row],[Attendance %]]&gt;=80,(Table1[[#This Row],[Performance Score]]&gt;=80)),"Eligible","Not Eligible")</f>
        <v>Eligible</v>
      </c>
      <c r="AF4917" t="str">
        <f>IF(Table1[[#This Row],[Performance Score]]&gt;=80,"High Performer","Low Performer")</f>
        <v>High Performer</v>
      </c>
      <c r="AG4917" t="str" cm="1">
        <f t="array" aca="1" ref="AG4917" ca="1">_xlfn.IFS(Table1[[#This Row],[Experience]]&lt;=3,"Junior",Table1[[#This Row],[Experience]]&lt;=7,"Mid Level",Table1[[#This Row],[Experience]]&gt;=7,"Senior")</f>
        <v>Mid Level</v>
      </c>
      <c r="AH4917" t="str">
        <f>IF(Table1[[#This Row],[Attendance %]]&gt;75,"OK","Below 75")</f>
        <v>OK</v>
      </c>
      <c r="AI4917" t="b">
        <f>ISBLANK(Table1[[#This Row],[Employee ID]])</f>
        <v>0</v>
      </c>
      <c r="AJ4917" t="b">
        <f>ISNUMBER(Table1[[#This Row],[Total Salary  ]])</f>
        <v>1</v>
      </c>
      <c r="AK4917" t="str">
        <f>IFERROR(_xlfn.XLOOKUP(Table1[[#This Row],[Manager ID]],MANAGERS!A:A,MANAGERS!B:B),"Not Found")</f>
        <v>Manager_8</v>
      </c>
    </row>
    <row r="4918" spans="1:37" x14ac:dyDescent="0.2">
      <c r="A4918" t="s">
        <v>4255</v>
      </c>
      <c r="B4918" t="s">
        <v>85</v>
      </c>
      <c r="C4918" t="s">
        <v>21</v>
      </c>
      <c r="D4918" t="s">
        <v>40</v>
      </c>
      <c r="E4918" t="s">
        <v>51</v>
      </c>
      <c r="F4918" s="1">
        <v>45468</v>
      </c>
      <c r="G4918" s="1">
        <v>39710</v>
      </c>
      <c r="H4918">
        <v>31734</v>
      </c>
      <c r="I4918">
        <v>7696</v>
      </c>
      <c r="J4918">
        <v>91</v>
      </c>
      <c r="K4918">
        <v>91</v>
      </c>
      <c r="L4918" t="s">
        <v>31</v>
      </c>
      <c r="M4918">
        <v>106</v>
      </c>
      <c r="N4918">
        <f>Table1[[#This Row],[Basic Salary]]+Table1[[#This Row],[Bonus]]</f>
        <v>39430</v>
      </c>
      <c r="O4918" s="2">
        <f>Table1[[#This Row],[Bonus]]/Table1[[#This Row],[Basic Salary]]</f>
        <v>0.24251591353122834</v>
      </c>
      <c r="P4918">
        <f ca="1">DATEDIF(Table1[[#This Row],[Date of Birth]],TODAY(),"Y")</f>
        <v>17</v>
      </c>
      <c r="Q4918">
        <f ca="1">DATEDIF(Table1[[#This Row],[Joining Date]],TODAY(),"Y")</f>
        <v>2</v>
      </c>
      <c r="R4918" t="str">
        <f ca="1">IF(YEAR(Table1[[#This Row],[Joining Date]])=YEAR(TODAY()),"Yes","No")</f>
        <v>No</v>
      </c>
      <c r="S4918" t="str">
        <f ca="1">IF(Table1[[#This Row],[Experience]]&gt;5,"Yes","No")</f>
        <v>No</v>
      </c>
      <c r="T4918" t="str">
        <f>TEXT(Table1[[#This Row],[Joining Date]],"mmmm")</f>
        <v>June</v>
      </c>
      <c r="U4918" t="str">
        <f>TEXT(Table1[[#This Row],[Joining Date]],"yyyy")</f>
        <v>2024</v>
      </c>
      <c r="V4918" s="5">
        <f ca="1">TODAY()-Table1[[#This Row],[Joining Date]]</f>
        <v>771</v>
      </c>
      <c r="W4918" t="str">
        <f>LEFT(Table1[[#This Row],[Employee Name]],FIND(" ",Table1[[#This Row],[Employee Name]])-1)</f>
        <v>Pooja</v>
      </c>
      <c r="X4918" t="str">
        <f>RIGHT(Table1[[#This Row],[Employee Name]],LEN(Table1[[#This Row],[Employee Name]])-FIND(" ",Table1[[#This Row],[Employee Name]]))</f>
        <v>Das</v>
      </c>
      <c r="Y4918" t="str">
        <f>Table1[[#This Row],[Department]]&amp;"-"&amp;Table1[[#This Row],[Employee ID]]</f>
        <v>IT-E04199</v>
      </c>
      <c r="Z4918" t="str">
        <f>LEFT(Table1[[#This Row],[Department]],3)</f>
        <v>IT</v>
      </c>
      <c r="AA4918" t="str">
        <f>_xlfn.XLOOKUP(Table1[[#This Row],[Manager ID]],MANAGERS!A:A,MANAGERS!B:B)</f>
        <v>Manager_6</v>
      </c>
      <c r="AB4918" t="str" cm="1">
        <f t="array" ref="AB4918">_xlfn.XLOOKUP(Table1[[#This Row],[Manager ID]],Table2[[#All],[Manager ID]],Table2[[#All],[Department Head]])</f>
        <v>HR</v>
      </c>
      <c r="AC4918" s="2">
        <f>_xlfn.XLOOKUP(Table1[[#This Row],[City]],L:L,O:O)</f>
        <v>0.241864189087755</v>
      </c>
      <c r="AD4918" t="str" cm="1">
        <f t="array" ref="AD4918">_xlfn.IFS(Table1[[#This Row],[Performance Score]]&gt;=90,"Excellent",Table1[[#This Row],[Performance Score]]&gt;=75,"Good",Table1[[#This Row],[Performance Score]]&gt;=60,"Average",Table1[[#This Row],[Performance Score]]&lt;=60,"Need Improvement")</f>
        <v>Excellent</v>
      </c>
      <c r="AE4918" t="str">
        <f>IF(AND(Table1[[#This Row],[Attendance %]]&gt;=80,(Table1[[#This Row],[Performance Score]]&gt;=80)),"Eligible","Not Eligible")</f>
        <v>Eligible</v>
      </c>
      <c r="AF4918" t="str">
        <f>IF(Table1[[#This Row],[Performance Score]]&gt;=80,"High Performer","Low Performer")</f>
        <v>High Performer</v>
      </c>
      <c r="AG4918" t="str" cm="1">
        <f t="array" aca="1" ref="AG4918" ca="1">_xlfn.IFS(Table1[[#This Row],[Experience]]&lt;=3,"Junior",Table1[[#This Row],[Experience]]&lt;=7,"Mid Level",Table1[[#This Row],[Experience]]&gt;=7,"Senior")</f>
        <v>Junior</v>
      </c>
      <c r="AH4918" t="str">
        <f>IF(Table1[[#This Row],[Attendance %]]&gt;75,"OK","Below 75")</f>
        <v>OK</v>
      </c>
      <c r="AI4918" t="b">
        <f>ISBLANK(Table1[[#This Row],[Employee ID]])</f>
        <v>0</v>
      </c>
      <c r="AJ4918" t="b">
        <f>ISNUMBER(Table1[[#This Row],[Total Salary  ]])</f>
        <v>1</v>
      </c>
      <c r="AK4918" t="str">
        <f>IFERROR(_xlfn.XLOOKUP(Table1[[#This Row],[Manager ID]],MANAGERS!A:A,MANAGERS!B:B),"Not Found")</f>
        <v>Manager_6</v>
      </c>
    </row>
    <row r="4919" spans="1:37" x14ac:dyDescent="0.2">
      <c r="A4919" t="s">
        <v>2754</v>
      </c>
      <c r="B4919" t="s">
        <v>71</v>
      </c>
      <c r="C4919" t="s">
        <v>21</v>
      </c>
      <c r="D4919" t="s">
        <v>43</v>
      </c>
      <c r="E4919" t="s">
        <v>17</v>
      </c>
      <c r="F4919" s="1">
        <v>42858</v>
      </c>
      <c r="G4919" s="1">
        <v>40864</v>
      </c>
      <c r="H4919">
        <v>29947</v>
      </c>
      <c r="I4919">
        <v>9479</v>
      </c>
      <c r="J4919">
        <v>96</v>
      </c>
      <c r="K4919">
        <v>93</v>
      </c>
      <c r="L4919" t="s">
        <v>53</v>
      </c>
      <c r="M4919">
        <v>111</v>
      </c>
      <c r="N4919">
        <f>Table1[[#This Row],[Basic Salary]]+Table1[[#This Row],[Bonus]]</f>
        <v>39426</v>
      </c>
      <c r="O4919" s="2">
        <f>Table1[[#This Row],[Bonus]]/Table1[[#This Row],[Basic Salary]]</f>
        <v>0.31652586235683039</v>
      </c>
      <c r="P4919">
        <f ca="1">DATEDIF(Table1[[#This Row],[Date of Birth]],TODAY(),"Y")</f>
        <v>14</v>
      </c>
      <c r="Q4919">
        <f ca="1">DATEDIF(Table1[[#This Row],[Joining Date]],TODAY(),"Y")</f>
        <v>9</v>
      </c>
      <c r="R4919" t="str">
        <f ca="1">IF(YEAR(Table1[[#This Row],[Joining Date]])=YEAR(TODAY()),"Yes","No")</f>
        <v>No</v>
      </c>
      <c r="S4919" t="str">
        <f ca="1">IF(Table1[[#This Row],[Experience]]&gt;5,"Yes","No")</f>
        <v>Yes</v>
      </c>
      <c r="T4919" t="str">
        <f>TEXT(Table1[[#This Row],[Joining Date]],"mmmm")</f>
        <v>May</v>
      </c>
      <c r="U4919" t="str">
        <f>TEXT(Table1[[#This Row],[Joining Date]],"yyyy")</f>
        <v>2017</v>
      </c>
      <c r="V4919" s="5">
        <f ca="1">TODAY()-Table1[[#This Row],[Joining Date]]</f>
        <v>3381</v>
      </c>
      <c r="W4919" t="str">
        <f>LEFT(Table1[[#This Row],[Employee Name]],FIND(" ",Table1[[#This Row],[Employee Name]])-1)</f>
        <v>Sneha</v>
      </c>
      <c r="X4919" t="str">
        <f>RIGHT(Table1[[#This Row],[Employee Name]],LEN(Table1[[#This Row],[Employee Name]])-FIND(" ",Table1[[#This Row],[Employee Name]]))</f>
        <v>Iyer</v>
      </c>
      <c r="Y4919" t="str">
        <f>Table1[[#This Row],[Department]]&amp;"-"&amp;Table1[[#This Row],[Employee ID]]</f>
        <v>Operations-E02698</v>
      </c>
      <c r="Z4919" t="str">
        <f>LEFT(Table1[[#This Row],[Department]],3)</f>
        <v>Ope</v>
      </c>
      <c r="AA4919" t="str">
        <f>_xlfn.XLOOKUP(Table1[[#This Row],[Manager ID]],MANAGERS!A:A,MANAGERS!B:B)</f>
        <v>Manager_11</v>
      </c>
      <c r="AB4919" t="str" cm="1">
        <f t="array" ref="AB4919">_xlfn.XLOOKUP(Table1[[#This Row],[Manager ID]],Table2[[#All],[Manager ID]],Table2[[#All],[Department Head]])</f>
        <v>Marketing</v>
      </c>
      <c r="AC4919" s="2">
        <f>_xlfn.XLOOKUP(Table1[[#This Row],[City]],L:L,O:O)</f>
        <v>0.23685887225230964</v>
      </c>
      <c r="AD4919" t="str" cm="1">
        <f t="array" ref="AD4919">_xlfn.IFS(Table1[[#This Row],[Performance Score]]&gt;=90,"Excellent",Table1[[#This Row],[Performance Score]]&gt;=75,"Good",Table1[[#This Row],[Performance Score]]&gt;=60,"Average",Table1[[#This Row],[Performance Score]]&lt;=60,"Need Improvement")</f>
        <v>Excellent</v>
      </c>
      <c r="AE4919" t="str">
        <f>IF(AND(Table1[[#This Row],[Attendance %]]&gt;=80,(Table1[[#This Row],[Performance Score]]&gt;=80)),"Eligible","Not Eligible")</f>
        <v>Eligible</v>
      </c>
      <c r="AF4919" t="str">
        <f>IF(Table1[[#This Row],[Performance Score]]&gt;=80,"High Performer","Low Performer")</f>
        <v>High Performer</v>
      </c>
      <c r="AG4919" t="str" cm="1">
        <f t="array" aca="1" ref="AG4919" ca="1">_xlfn.IFS(Table1[[#This Row],[Experience]]&lt;=3,"Junior",Table1[[#This Row],[Experience]]&lt;=7,"Mid Level",Table1[[#This Row],[Experience]]&gt;=7,"Senior")</f>
        <v>Senior</v>
      </c>
      <c r="AH4919" t="str">
        <f>IF(Table1[[#This Row],[Attendance %]]&gt;75,"OK","Below 75")</f>
        <v>OK</v>
      </c>
      <c r="AI4919" t="b">
        <f>ISBLANK(Table1[[#This Row],[Employee ID]])</f>
        <v>0</v>
      </c>
      <c r="AJ4919" t="b">
        <f>ISNUMBER(Table1[[#This Row],[Total Salary  ]])</f>
        <v>1</v>
      </c>
      <c r="AK4919" t="str">
        <f>IFERROR(_xlfn.XLOOKUP(Table1[[#This Row],[Manager ID]],MANAGERS!A:A,MANAGERS!B:B),"Not Found")</f>
        <v>Manager_11</v>
      </c>
    </row>
    <row r="4920" spans="1:37" x14ac:dyDescent="0.2">
      <c r="A4920" t="s">
        <v>4448</v>
      </c>
      <c r="B4920" t="s">
        <v>75</v>
      </c>
      <c r="C4920" t="s">
        <v>21</v>
      </c>
      <c r="D4920" t="s">
        <v>25</v>
      </c>
      <c r="E4920" t="s">
        <v>65</v>
      </c>
      <c r="F4920" s="1">
        <v>45479</v>
      </c>
      <c r="G4920" s="1">
        <v>36403</v>
      </c>
      <c r="H4920">
        <v>29541</v>
      </c>
      <c r="I4920">
        <v>9713</v>
      </c>
      <c r="J4920">
        <v>82</v>
      </c>
      <c r="K4920">
        <v>59</v>
      </c>
      <c r="L4920" t="s">
        <v>37</v>
      </c>
      <c r="M4920">
        <v>103</v>
      </c>
      <c r="N4920">
        <f>Table1[[#This Row],[Basic Salary]]+Table1[[#This Row],[Bonus]]</f>
        <v>39254</v>
      </c>
      <c r="O4920" s="2">
        <f>Table1[[#This Row],[Bonus]]/Table1[[#This Row],[Basic Salary]]</f>
        <v>0.328797264818388</v>
      </c>
      <c r="P4920">
        <f ca="1">DATEDIF(Table1[[#This Row],[Date of Birth]],TODAY(),"Y")</f>
        <v>26</v>
      </c>
      <c r="Q4920">
        <f ca="1">DATEDIF(Table1[[#This Row],[Joining Date]],TODAY(),"Y")</f>
        <v>2</v>
      </c>
      <c r="R4920" t="str">
        <f ca="1">IF(YEAR(Table1[[#This Row],[Joining Date]])=YEAR(TODAY()),"Yes","No")</f>
        <v>No</v>
      </c>
      <c r="S4920" t="str">
        <f ca="1">IF(Table1[[#This Row],[Experience]]&gt;5,"Yes","No")</f>
        <v>No</v>
      </c>
      <c r="T4920" t="str">
        <f>TEXT(Table1[[#This Row],[Joining Date]],"mmmm")</f>
        <v>July</v>
      </c>
      <c r="U4920" t="str">
        <f>TEXT(Table1[[#This Row],[Joining Date]],"yyyy")</f>
        <v>2024</v>
      </c>
      <c r="V4920" s="5">
        <f ca="1">TODAY()-Table1[[#This Row],[Joining Date]]</f>
        <v>760</v>
      </c>
      <c r="W4920" t="str">
        <f>LEFT(Table1[[#This Row],[Employee Name]],FIND(" ",Table1[[#This Row],[Employee Name]])-1)</f>
        <v>Ishita</v>
      </c>
      <c r="X4920" t="str">
        <f>RIGHT(Table1[[#This Row],[Employee Name]],LEN(Table1[[#This Row],[Employee Name]])-FIND(" ",Table1[[#This Row],[Employee Name]]))</f>
        <v>Roy</v>
      </c>
      <c r="Y4920" t="str">
        <f>Table1[[#This Row],[Department]]&amp;"-"&amp;Table1[[#This Row],[Employee ID]]</f>
        <v>Finance-E04392</v>
      </c>
      <c r="Z4920" t="str">
        <f>LEFT(Table1[[#This Row],[Department]],3)</f>
        <v>Fin</v>
      </c>
      <c r="AA4920" t="str">
        <f>_xlfn.XLOOKUP(Table1[[#This Row],[Manager ID]],MANAGERS!A:A,MANAGERS!B:B)</f>
        <v>Manager_3</v>
      </c>
      <c r="AB4920" t="str" cm="1">
        <f t="array" ref="AB4920">_xlfn.XLOOKUP(Table1[[#This Row],[Manager ID]],Table2[[#All],[Manager ID]],Table2[[#All],[Department Head]])</f>
        <v>IT</v>
      </c>
      <c r="AC4920" s="2">
        <f>_xlfn.XLOOKUP(Table1[[#This Row],[City]],L:L,O:O)</f>
        <v>0.24036902712549932</v>
      </c>
      <c r="AD4920" t="str" cm="1">
        <f t="array" ref="AD4920">_xlfn.IFS(Table1[[#This Row],[Performance Score]]&gt;=90,"Excellent",Table1[[#This Row],[Performance Score]]&gt;=75,"Good",Table1[[#This Row],[Performance Score]]&gt;=60,"Average",Table1[[#This Row],[Performance Score]]&lt;=60,"Need Improvement")</f>
        <v>Need Improvement</v>
      </c>
      <c r="AE4920" t="str">
        <f>IF(AND(Table1[[#This Row],[Attendance %]]&gt;=80,(Table1[[#This Row],[Performance Score]]&gt;=80)),"Eligible","Not Eligible")</f>
        <v>Not Eligible</v>
      </c>
      <c r="AF4920" t="str">
        <f>IF(Table1[[#This Row],[Performance Score]]&gt;=80,"High Performer","Low Performer")</f>
        <v>Low Performer</v>
      </c>
      <c r="AG4920" t="str" cm="1">
        <f t="array" aca="1" ref="AG4920" ca="1">_xlfn.IFS(Table1[[#This Row],[Experience]]&lt;=3,"Junior",Table1[[#This Row],[Experience]]&lt;=7,"Mid Level",Table1[[#This Row],[Experience]]&gt;=7,"Senior")</f>
        <v>Junior</v>
      </c>
      <c r="AH4920" t="str">
        <f>IF(Table1[[#This Row],[Attendance %]]&gt;75,"OK","Below 75")</f>
        <v>OK</v>
      </c>
      <c r="AI4920" t="b">
        <f>ISBLANK(Table1[[#This Row],[Employee ID]])</f>
        <v>0</v>
      </c>
      <c r="AJ4920" t="b">
        <f>ISNUMBER(Table1[[#This Row],[Total Salary  ]])</f>
        <v>1</v>
      </c>
      <c r="AK4920" t="str">
        <f>IFERROR(_xlfn.XLOOKUP(Table1[[#This Row],[Manager ID]],MANAGERS!A:A,MANAGERS!B:B),"Not Found")</f>
        <v>Manager_3</v>
      </c>
    </row>
    <row r="4921" spans="1:37" x14ac:dyDescent="0.2">
      <c r="A4921" t="s">
        <v>1364</v>
      </c>
      <c r="B4921" t="s">
        <v>129</v>
      </c>
      <c r="C4921" t="s">
        <v>21</v>
      </c>
      <c r="D4921" t="s">
        <v>40</v>
      </c>
      <c r="E4921" t="s">
        <v>65</v>
      </c>
      <c r="F4921" s="1">
        <v>42620</v>
      </c>
      <c r="G4921" s="1">
        <v>36929</v>
      </c>
      <c r="H4921">
        <v>33788</v>
      </c>
      <c r="I4921">
        <v>5183</v>
      </c>
      <c r="J4921">
        <v>79</v>
      </c>
      <c r="K4921">
        <v>84</v>
      </c>
      <c r="L4921" t="s">
        <v>37</v>
      </c>
      <c r="M4921">
        <v>107</v>
      </c>
      <c r="N4921">
        <f>Table1[[#This Row],[Basic Salary]]+Table1[[#This Row],[Bonus]]</f>
        <v>38971</v>
      </c>
      <c r="O4921" s="2">
        <f>Table1[[#This Row],[Bonus]]/Table1[[#This Row],[Basic Salary]]</f>
        <v>0.15339765597253463</v>
      </c>
      <c r="P4921">
        <f ca="1">DATEDIF(Table1[[#This Row],[Date of Birth]],TODAY(),"Y")</f>
        <v>25</v>
      </c>
      <c r="Q4921">
        <f ca="1">DATEDIF(Table1[[#This Row],[Joining Date]],TODAY(),"Y")</f>
        <v>9</v>
      </c>
      <c r="R4921" t="str">
        <f ca="1">IF(YEAR(Table1[[#This Row],[Joining Date]])=YEAR(TODAY()),"Yes","No")</f>
        <v>No</v>
      </c>
      <c r="S4921" t="str">
        <f ca="1">IF(Table1[[#This Row],[Experience]]&gt;5,"Yes","No")</f>
        <v>Yes</v>
      </c>
      <c r="T4921" t="str">
        <f>TEXT(Table1[[#This Row],[Joining Date]],"mmmm")</f>
        <v>September</v>
      </c>
      <c r="U4921" t="str">
        <f>TEXT(Table1[[#This Row],[Joining Date]],"yyyy")</f>
        <v>2016</v>
      </c>
      <c r="V4921" s="5">
        <f ca="1">TODAY()-Table1[[#This Row],[Joining Date]]</f>
        <v>3619</v>
      </c>
      <c r="W4921" t="str">
        <f>LEFT(Table1[[#This Row],[Employee Name]],FIND(" ",Table1[[#This Row],[Employee Name]])-1)</f>
        <v>Aarav</v>
      </c>
      <c r="X4921" t="str">
        <f>RIGHT(Table1[[#This Row],[Employee Name]],LEN(Table1[[#This Row],[Employee Name]])-FIND(" ",Table1[[#This Row],[Employee Name]]))</f>
        <v>Sharma</v>
      </c>
      <c r="Y4921" t="str">
        <f>Table1[[#This Row],[Department]]&amp;"-"&amp;Table1[[#This Row],[Employee ID]]</f>
        <v>IT-E01308</v>
      </c>
      <c r="Z4921" t="str">
        <f>LEFT(Table1[[#This Row],[Department]],3)</f>
        <v>IT</v>
      </c>
      <c r="AA4921" t="str">
        <f>_xlfn.XLOOKUP(Table1[[#This Row],[Manager ID]],MANAGERS!A:A,MANAGERS!B:B)</f>
        <v>Manager_7</v>
      </c>
      <c r="AB4921" t="str" cm="1">
        <f t="array" ref="AB4921">_xlfn.XLOOKUP(Table1[[#This Row],[Manager ID]],Table2[[#All],[Manager ID]],Table2[[#All],[Department Head]])</f>
        <v>Operations</v>
      </c>
      <c r="AC4921" s="2">
        <f>_xlfn.XLOOKUP(Table1[[#This Row],[City]],L:L,O:O)</f>
        <v>0.24036902712549932</v>
      </c>
      <c r="AD4921" t="str" cm="1">
        <f t="array" ref="AD4921">_xlfn.IFS(Table1[[#This Row],[Performance Score]]&gt;=90,"Excellent",Table1[[#This Row],[Performance Score]]&gt;=75,"Good",Table1[[#This Row],[Performance Score]]&gt;=60,"Average",Table1[[#This Row],[Performance Score]]&lt;=60,"Need Improvement")</f>
        <v>Good</v>
      </c>
      <c r="AE4921" t="str">
        <f>IF(AND(Table1[[#This Row],[Attendance %]]&gt;=80,(Table1[[#This Row],[Performance Score]]&gt;=80)),"Eligible","Not Eligible")</f>
        <v>Not Eligible</v>
      </c>
      <c r="AF4921" t="str">
        <f>IF(Table1[[#This Row],[Performance Score]]&gt;=80,"High Performer","Low Performer")</f>
        <v>High Performer</v>
      </c>
      <c r="AG4921" t="str" cm="1">
        <f t="array" aca="1" ref="AG4921" ca="1">_xlfn.IFS(Table1[[#This Row],[Experience]]&lt;=3,"Junior",Table1[[#This Row],[Experience]]&lt;=7,"Mid Level",Table1[[#This Row],[Experience]]&gt;=7,"Senior")</f>
        <v>Senior</v>
      </c>
      <c r="AH4921" t="str">
        <f>IF(Table1[[#This Row],[Attendance %]]&gt;75,"OK","Below 75")</f>
        <v>OK</v>
      </c>
      <c r="AI4921" t="b">
        <f>ISBLANK(Table1[[#This Row],[Employee ID]])</f>
        <v>0</v>
      </c>
      <c r="AJ4921" t="b">
        <f>ISNUMBER(Table1[[#This Row],[Total Salary  ]])</f>
        <v>1</v>
      </c>
      <c r="AK4921" t="str">
        <f>IFERROR(_xlfn.XLOOKUP(Table1[[#This Row],[Manager ID]],MANAGERS!A:A,MANAGERS!B:B),"Not Found")</f>
        <v>Manager_7</v>
      </c>
    </row>
    <row r="4922" spans="1:37" x14ac:dyDescent="0.2">
      <c r="A4922" t="s">
        <v>1629</v>
      </c>
      <c r="B4922" t="s">
        <v>36</v>
      </c>
      <c r="C4922" t="s">
        <v>15</v>
      </c>
      <c r="D4922" t="s">
        <v>81</v>
      </c>
      <c r="E4922" t="s">
        <v>51</v>
      </c>
      <c r="F4922" s="1">
        <v>45979</v>
      </c>
      <c r="G4922" s="1">
        <v>36979</v>
      </c>
      <c r="H4922">
        <v>33273</v>
      </c>
      <c r="I4922">
        <v>5580</v>
      </c>
      <c r="J4922">
        <v>88</v>
      </c>
      <c r="K4922">
        <v>63</v>
      </c>
      <c r="L4922" t="s">
        <v>27</v>
      </c>
      <c r="M4922">
        <v>108</v>
      </c>
      <c r="N4922">
        <f>Table1[[#This Row],[Basic Salary]]+Table1[[#This Row],[Bonus]]</f>
        <v>38853</v>
      </c>
      <c r="O4922" s="2">
        <f>Table1[[#This Row],[Bonus]]/Table1[[#This Row],[Basic Salary]]</f>
        <v>0.16770354341357857</v>
      </c>
      <c r="P4922">
        <f ca="1">DATEDIF(Table1[[#This Row],[Date of Birth]],TODAY(),"Y")</f>
        <v>25</v>
      </c>
      <c r="Q4922">
        <f ca="1">DATEDIF(Table1[[#This Row],[Joining Date]],TODAY(),"Y")</f>
        <v>0</v>
      </c>
      <c r="R4922" t="str">
        <f ca="1">IF(YEAR(Table1[[#This Row],[Joining Date]])=YEAR(TODAY()),"Yes","No")</f>
        <v>No</v>
      </c>
      <c r="S4922" t="str">
        <f ca="1">IF(Table1[[#This Row],[Experience]]&gt;5,"Yes","No")</f>
        <v>No</v>
      </c>
      <c r="T4922" t="str">
        <f>TEXT(Table1[[#This Row],[Joining Date]],"mmmm")</f>
        <v>November</v>
      </c>
      <c r="U4922" t="str">
        <f>TEXT(Table1[[#This Row],[Joining Date]],"yyyy")</f>
        <v>2025</v>
      </c>
      <c r="V4922" s="5">
        <f ca="1">TODAY()-Table1[[#This Row],[Joining Date]]</f>
        <v>260</v>
      </c>
      <c r="W4922" t="str">
        <f>LEFT(Table1[[#This Row],[Employee Name]],FIND(" ",Table1[[#This Row],[Employee Name]])-1)</f>
        <v>Meera</v>
      </c>
      <c r="X4922" t="str">
        <f>RIGHT(Table1[[#This Row],[Employee Name]],LEN(Table1[[#This Row],[Employee Name]])-FIND(" ",Table1[[#This Row],[Employee Name]]))</f>
        <v>Joshi</v>
      </c>
      <c r="Y4922" t="str">
        <f>Table1[[#This Row],[Department]]&amp;"-"&amp;Table1[[#This Row],[Employee ID]]</f>
        <v>Sales-E01573</v>
      </c>
      <c r="Z4922" t="str">
        <f>LEFT(Table1[[#This Row],[Department]],3)</f>
        <v>Sal</v>
      </c>
      <c r="AA4922" t="str">
        <f>_xlfn.XLOOKUP(Table1[[#This Row],[Manager ID]],MANAGERS!A:A,MANAGERS!B:B)</f>
        <v>Manager_8</v>
      </c>
      <c r="AB4922" t="str" cm="1">
        <f t="array" ref="AB4922">_xlfn.XLOOKUP(Table1[[#This Row],[Manager ID]],Table2[[#All],[Manager ID]],Table2[[#All],[Department Head]])</f>
        <v>Sales</v>
      </c>
      <c r="AC4922" s="2">
        <f>_xlfn.XLOOKUP(Table1[[#This Row],[City]],L:L,O:O)</f>
        <v>0.23674293405114402</v>
      </c>
      <c r="AD4922" t="str" cm="1">
        <f t="array" ref="AD4922">_xlfn.IFS(Table1[[#This Row],[Performance Score]]&gt;=90,"Excellent",Table1[[#This Row],[Performance Score]]&gt;=75,"Good",Table1[[#This Row],[Performance Score]]&gt;=60,"Average",Table1[[#This Row],[Performance Score]]&lt;=60,"Need Improvement")</f>
        <v>Average</v>
      </c>
      <c r="AE4922" t="str">
        <f>IF(AND(Table1[[#This Row],[Attendance %]]&gt;=80,(Table1[[#This Row],[Performance Score]]&gt;=80)),"Eligible","Not Eligible")</f>
        <v>Not Eligible</v>
      </c>
      <c r="AF4922" t="str">
        <f>IF(Table1[[#This Row],[Performance Score]]&gt;=80,"High Performer","Low Performer")</f>
        <v>Low Performer</v>
      </c>
      <c r="AG4922" t="str" cm="1">
        <f t="array" aca="1" ref="AG4922" ca="1">_xlfn.IFS(Table1[[#This Row],[Experience]]&lt;=3,"Junior",Table1[[#This Row],[Experience]]&lt;=7,"Mid Level",Table1[[#This Row],[Experience]]&gt;=7,"Senior")</f>
        <v>Junior</v>
      </c>
      <c r="AH4922" t="str">
        <f>IF(Table1[[#This Row],[Attendance %]]&gt;75,"OK","Below 75")</f>
        <v>OK</v>
      </c>
      <c r="AI4922" t="b">
        <f>ISBLANK(Table1[[#This Row],[Employee ID]])</f>
        <v>0</v>
      </c>
      <c r="AJ4922" t="b">
        <f>ISNUMBER(Table1[[#This Row],[Total Salary  ]])</f>
        <v>1</v>
      </c>
      <c r="AK4922" t="str">
        <f>IFERROR(_xlfn.XLOOKUP(Table1[[#This Row],[Manager ID]],MANAGERS!A:A,MANAGERS!B:B),"Not Found")</f>
        <v>Manager_8</v>
      </c>
    </row>
    <row r="4923" spans="1:37" x14ac:dyDescent="0.2">
      <c r="A4923" t="s">
        <v>3281</v>
      </c>
      <c r="B4923" t="s">
        <v>42</v>
      </c>
      <c r="C4923" t="s">
        <v>21</v>
      </c>
      <c r="D4923" t="s">
        <v>81</v>
      </c>
      <c r="E4923" t="s">
        <v>30</v>
      </c>
      <c r="F4923" s="1">
        <v>42475</v>
      </c>
      <c r="G4923" s="1">
        <v>36218</v>
      </c>
      <c r="H4923">
        <v>26093</v>
      </c>
      <c r="I4923">
        <v>12682</v>
      </c>
      <c r="J4923">
        <v>72</v>
      </c>
      <c r="K4923">
        <v>88</v>
      </c>
      <c r="L4923" t="s">
        <v>37</v>
      </c>
      <c r="M4923">
        <v>118</v>
      </c>
      <c r="N4923">
        <f>Table1[[#This Row],[Basic Salary]]+Table1[[#This Row],[Bonus]]</f>
        <v>38775</v>
      </c>
      <c r="O4923" s="2">
        <f>Table1[[#This Row],[Bonus]]/Table1[[#This Row],[Basic Salary]]</f>
        <v>0.48603073621277737</v>
      </c>
      <c r="P4923">
        <f ca="1">DATEDIF(Table1[[#This Row],[Date of Birth]],TODAY(),"Y")</f>
        <v>27</v>
      </c>
      <c r="Q4923">
        <f ca="1">DATEDIF(Table1[[#This Row],[Joining Date]],TODAY(),"Y")</f>
        <v>10</v>
      </c>
      <c r="R4923" t="str">
        <f ca="1">IF(YEAR(Table1[[#This Row],[Joining Date]])=YEAR(TODAY()),"Yes","No")</f>
        <v>No</v>
      </c>
      <c r="S4923" t="str">
        <f ca="1">IF(Table1[[#This Row],[Experience]]&gt;5,"Yes","No")</f>
        <v>Yes</v>
      </c>
      <c r="T4923" t="str">
        <f>TEXT(Table1[[#This Row],[Joining Date]],"mmmm")</f>
        <v>April</v>
      </c>
      <c r="U4923" t="str">
        <f>TEXT(Table1[[#This Row],[Joining Date]],"yyyy")</f>
        <v>2016</v>
      </c>
      <c r="V4923" s="5">
        <f ca="1">TODAY()-Table1[[#This Row],[Joining Date]]</f>
        <v>3764</v>
      </c>
      <c r="W4923" t="str">
        <f>LEFT(Table1[[#This Row],[Employee Name]],FIND(" ",Table1[[#This Row],[Employee Name]])-1)</f>
        <v>Krishna</v>
      </c>
      <c r="X4923" t="str">
        <f>RIGHT(Table1[[#This Row],[Employee Name]],LEN(Table1[[#This Row],[Employee Name]])-FIND(" ",Table1[[#This Row],[Employee Name]]))</f>
        <v>Chaitanya</v>
      </c>
      <c r="Y4923" t="str">
        <f>Table1[[#This Row],[Department]]&amp;"-"&amp;Table1[[#This Row],[Employee ID]]</f>
        <v>Sales-E03225</v>
      </c>
      <c r="Z4923" t="str">
        <f>LEFT(Table1[[#This Row],[Department]],3)</f>
        <v>Sal</v>
      </c>
      <c r="AA4923" t="str">
        <f>_xlfn.XLOOKUP(Table1[[#This Row],[Manager ID]],MANAGERS!A:A,MANAGERS!B:B)</f>
        <v>Manager_18</v>
      </c>
      <c r="AB4923" t="str" cm="1">
        <f t="array" ref="AB4923">_xlfn.XLOOKUP(Table1[[#This Row],[Manager ID]],Table2[[#All],[Manager ID]],Table2[[#All],[Department Head]])</f>
        <v>Support</v>
      </c>
      <c r="AC4923" s="2">
        <f>_xlfn.XLOOKUP(Table1[[#This Row],[City]],L:L,O:O)</f>
        <v>0.24036902712549932</v>
      </c>
      <c r="AD4923" t="str" cm="1">
        <f t="array" ref="AD4923">_xlfn.IFS(Table1[[#This Row],[Performance Score]]&gt;=90,"Excellent",Table1[[#This Row],[Performance Score]]&gt;=75,"Good",Table1[[#This Row],[Performance Score]]&gt;=60,"Average",Table1[[#This Row],[Performance Score]]&lt;=60,"Need Improvement")</f>
        <v>Good</v>
      </c>
      <c r="AE4923" t="str">
        <f>IF(AND(Table1[[#This Row],[Attendance %]]&gt;=80,(Table1[[#This Row],[Performance Score]]&gt;=80)),"Eligible","Not Eligible")</f>
        <v>Not Eligible</v>
      </c>
      <c r="AF4923" t="str">
        <f>IF(Table1[[#This Row],[Performance Score]]&gt;=80,"High Performer","Low Performer")</f>
        <v>High Performer</v>
      </c>
      <c r="AG4923" t="str" cm="1">
        <f t="array" aca="1" ref="AG4923" ca="1">_xlfn.IFS(Table1[[#This Row],[Experience]]&lt;=3,"Junior",Table1[[#This Row],[Experience]]&lt;=7,"Mid Level",Table1[[#This Row],[Experience]]&gt;=7,"Senior")</f>
        <v>Senior</v>
      </c>
      <c r="AH4923" t="str">
        <f>IF(Table1[[#This Row],[Attendance %]]&gt;75,"OK","Below 75")</f>
        <v>Below 75</v>
      </c>
      <c r="AI4923" t="b">
        <f>ISBLANK(Table1[[#This Row],[Employee ID]])</f>
        <v>0</v>
      </c>
      <c r="AJ4923" t="b">
        <f>ISNUMBER(Table1[[#This Row],[Total Salary  ]])</f>
        <v>1</v>
      </c>
      <c r="AK4923" t="str">
        <f>IFERROR(_xlfn.XLOOKUP(Table1[[#This Row],[Manager ID]],MANAGERS!A:A,MANAGERS!B:B),"Not Found")</f>
        <v>Manager_18</v>
      </c>
    </row>
    <row r="4924" spans="1:37" x14ac:dyDescent="0.2">
      <c r="A4924" t="s">
        <v>1147</v>
      </c>
      <c r="B4924" t="s">
        <v>42</v>
      </c>
      <c r="C4924" t="s">
        <v>15</v>
      </c>
      <c r="D4924" t="s">
        <v>40</v>
      </c>
      <c r="E4924" t="s">
        <v>51</v>
      </c>
      <c r="F4924" s="1">
        <v>45570</v>
      </c>
      <c r="G4924" s="1">
        <v>31812</v>
      </c>
      <c r="H4924">
        <v>28956</v>
      </c>
      <c r="I4924">
        <v>9813</v>
      </c>
      <c r="J4924">
        <v>83</v>
      </c>
      <c r="K4924">
        <v>49</v>
      </c>
      <c r="L4924" t="s">
        <v>53</v>
      </c>
      <c r="M4924">
        <v>108</v>
      </c>
      <c r="N4924">
        <f>Table1[[#This Row],[Basic Salary]]+Table1[[#This Row],[Bonus]]</f>
        <v>38769</v>
      </c>
      <c r="O4924" s="2">
        <f>Table1[[#This Row],[Bonus]]/Table1[[#This Row],[Basic Salary]]</f>
        <v>0.33889349357646081</v>
      </c>
      <c r="P4924">
        <f ca="1">DATEDIF(Table1[[#This Row],[Date of Birth]],TODAY(),"Y")</f>
        <v>39</v>
      </c>
      <c r="Q4924">
        <f ca="1">DATEDIF(Table1[[#This Row],[Joining Date]],TODAY(),"Y")</f>
        <v>1</v>
      </c>
      <c r="R4924" t="str">
        <f ca="1">IF(YEAR(Table1[[#This Row],[Joining Date]])=YEAR(TODAY()),"Yes","No")</f>
        <v>No</v>
      </c>
      <c r="S4924" t="str">
        <f ca="1">IF(Table1[[#This Row],[Experience]]&gt;5,"Yes","No")</f>
        <v>No</v>
      </c>
      <c r="T4924" t="str">
        <f>TEXT(Table1[[#This Row],[Joining Date]],"mmmm")</f>
        <v>October</v>
      </c>
      <c r="U4924" t="str">
        <f>TEXT(Table1[[#This Row],[Joining Date]],"yyyy")</f>
        <v>2024</v>
      </c>
      <c r="V4924" s="5">
        <f ca="1">TODAY()-Table1[[#This Row],[Joining Date]]</f>
        <v>669</v>
      </c>
      <c r="W4924" t="str">
        <f>LEFT(Table1[[#This Row],[Employee Name]],FIND(" ",Table1[[#This Row],[Employee Name]])-1)</f>
        <v>Krishna</v>
      </c>
      <c r="X4924" t="str">
        <f>RIGHT(Table1[[#This Row],[Employee Name]],LEN(Table1[[#This Row],[Employee Name]])-FIND(" ",Table1[[#This Row],[Employee Name]]))</f>
        <v>Chaitanya</v>
      </c>
      <c r="Y4924" t="str">
        <f>Table1[[#This Row],[Department]]&amp;"-"&amp;Table1[[#This Row],[Employee ID]]</f>
        <v>IT-E01091</v>
      </c>
      <c r="Z4924" t="str">
        <f>LEFT(Table1[[#This Row],[Department]],3)</f>
        <v>IT</v>
      </c>
      <c r="AA4924" t="str">
        <f>_xlfn.XLOOKUP(Table1[[#This Row],[Manager ID]],MANAGERS!A:A,MANAGERS!B:B)</f>
        <v>Manager_8</v>
      </c>
      <c r="AB4924" t="str" cm="1">
        <f t="array" ref="AB4924">_xlfn.XLOOKUP(Table1[[#This Row],[Manager ID]],Table2[[#All],[Manager ID]],Table2[[#All],[Department Head]])</f>
        <v>Sales</v>
      </c>
      <c r="AC4924" s="2">
        <f>_xlfn.XLOOKUP(Table1[[#This Row],[City]],L:L,O:O)</f>
        <v>0.23685887225230964</v>
      </c>
      <c r="AD4924" t="str" cm="1">
        <f t="array" ref="AD4924">_xlfn.IFS(Table1[[#This Row],[Performance Score]]&gt;=90,"Excellent",Table1[[#This Row],[Performance Score]]&gt;=75,"Good",Table1[[#This Row],[Performance Score]]&gt;=60,"Average",Table1[[#This Row],[Performance Score]]&lt;=60,"Need Improvement")</f>
        <v>Need Improvement</v>
      </c>
      <c r="AE4924" t="str">
        <f>IF(AND(Table1[[#This Row],[Attendance %]]&gt;=80,(Table1[[#This Row],[Performance Score]]&gt;=80)),"Eligible","Not Eligible")</f>
        <v>Not Eligible</v>
      </c>
      <c r="AF4924" t="str">
        <f>IF(Table1[[#This Row],[Performance Score]]&gt;=80,"High Performer","Low Performer")</f>
        <v>Low Performer</v>
      </c>
      <c r="AG4924" t="str" cm="1">
        <f t="array" aca="1" ref="AG4924" ca="1">_xlfn.IFS(Table1[[#This Row],[Experience]]&lt;=3,"Junior",Table1[[#This Row],[Experience]]&lt;=7,"Mid Level",Table1[[#This Row],[Experience]]&gt;=7,"Senior")</f>
        <v>Junior</v>
      </c>
      <c r="AH4924" t="str">
        <f>IF(Table1[[#This Row],[Attendance %]]&gt;75,"OK","Below 75")</f>
        <v>OK</v>
      </c>
      <c r="AI4924" t="b">
        <f>ISBLANK(Table1[[#This Row],[Employee ID]])</f>
        <v>0</v>
      </c>
      <c r="AJ4924" t="b">
        <f>ISNUMBER(Table1[[#This Row],[Total Salary  ]])</f>
        <v>1</v>
      </c>
      <c r="AK4924" t="str">
        <f>IFERROR(_xlfn.XLOOKUP(Table1[[#This Row],[Manager ID]],MANAGERS!A:A,MANAGERS!B:B),"Not Found")</f>
        <v>Manager_8</v>
      </c>
    </row>
    <row r="4925" spans="1:37" x14ac:dyDescent="0.2">
      <c r="A4925" t="s">
        <v>3432</v>
      </c>
      <c r="B4925" t="s">
        <v>87</v>
      </c>
      <c r="C4925" t="s">
        <v>21</v>
      </c>
      <c r="D4925" t="s">
        <v>25</v>
      </c>
      <c r="E4925" t="s">
        <v>65</v>
      </c>
      <c r="F4925" s="1">
        <v>44831</v>
      </c>
      <c r="G4925" s="1">
        <v>30001</v>
      </c>
      <c r="H4925">
        <v>26686</v>
      </c>
      <c r="I4925">
        <v>11874</v>
      </c>
      <c r="J4925">
        <v>86</v>
      </c>
      <c r="K4925">
        <v>40</v>
      </c>
      <c r="L4925" t="s">
        <v>27</v>
      </c>
      <c r="M4925">
        <v>105</v>
      </c>
      <c r="N4925">
        <f>Table1[[#This Row],[Basic Salary]]+Table1[[#This Row],[Bonus]]</f>
        <v>38560</v>
      </c>
      <c r="O4925" s="2">
        <f>Table1[[#This Row],[Bonus]]/Table1[[#This Row],[Basic Salary]]</f>
        <v>0.44495240950311027</v>
      </c>
      <c r="P4925">
        <f ca="1">DATEDIF(Table1[[#This Row],[Date of Birth]],TODAY(),"Y")</f>
        <v>44</v>
      </c>
      <c r="Q4925">
        <f ca="1">DATEDIF(Table1[[#This Row],[Joining Date]],TODAY(),"Y")</f>
        <v>3</v>
      </c>
      <c r="R4925" t="str">
        <f ca="1">IF(YEAR(Table1[[#This Row],[Joining Date]])=YEAR(TODAY()),"Yes","No")</f>
        <v>No</v>
      </c>
      <c r="S4925" t="str">
        <f ca="1">IF(Table1[[#This Row],[Experience]]&gt;5,"Yes","No")</f>
        <v>No</v>
      </c>
      <c r="T4925" t="str">
        <f>TEXT(Table1[[#This Row],[Joining Date]],"mmmm")</f>
        <v>September</v>
      </c>
      <c r="U4925" t="str">
        <f>TEXT(Table1[[#This Row],[Joining Date]],"yyyy")</f>
        <v>2022</v>
      </c>
      <c r="V4925" s="5">
        <f ca="1">TODAY()-Table1[[#This Row],[Joining Date]]</f>
        <v>1408</v>
      </c>
      <c r="W4925" t="str">
        <f>LEFT(Table1[[#This Row],[Employee Name]],FIND(" ",Table1[[#This Row],[Employee Name]])-1)</f>
        <v>Arjun</v>
      </c>
      <c r="X4925" t="str">
        <f>RIGHT(Table1[[#This Row],[Employee Name]],LEN(Table1[[#This Row],[Employee Name]])-FIND(" ",Table1[[#This Row],[Employee Name]]))</f>
        <v>Mehta</v>
      </c>
      <c r="Y4925" t="str">
        <f>Table1[[#This Row],[Department]]&amp;"-"&amp;Table1[[#This Row],[Employee ID]]</f>
        <v>Finance-E03376</v>
      </c>
      <c r="Z4925" t="str">
        <f>LEFT(Table1[[#This Row],[Department]],3)</f>
        <v>Fin</v>
      </c>
      <c r="AA4925" t="str">
        <f>_xlfn.XLOOKUP(Table1[[#This Row],[Manager ID]],MANAGERS!A:A,MANAGERS!B:B)</f>
        <v>Manager_5</v>
      </c>
      <c r="AB4925" t="str" cm="1">
        <f t="array" ref="AB4925">_xlfn.XLOOKUP(Table1[[#This Row],[Manager ID]],Table2[[#All],[Manager ID]],Table2[[#All],[Department Head]])</f>
        <v>Sales</v>
      </c>
      <c r="AC4925" s="2">
        <f>_xlfn.XLOOKUP(Table1[[#This Row],[City]],L:L,O:O)</f>
        <v>0.23674293405114402</v>
      </c>
      <c r="AD4925" t="str" cm="1">
        <f t="array" ref="AD4925">_xlfn.IFS(Table1[[#This Row],[Performance Score]]&gt;=90,"Excellent",Table1[[#This Row],[Performance Score]]&gt;=75,"Good",Table1[[#This Row],[Performance Score]]&gt;=60,"Average",Table1[[#This Row],[Performance Score]]&lt;=60,"Need Improvement")</f>
        <v>Need Improvement</v>
      </c>
      <c r="AE4925" t="str">
        <f>IF(AND(Table1[[#This Row],[Attendance %]]&gt;=80,(Table1[[#This Row],[Performance Score]]&gt;=80)),"Eligible","Not Eligible")</f>
        <v>Not Eligible</v>
      </c>
      <c r="AF4925" t="str">
        <f>IF(Table1[[#This Row],[Performance Score]]&gt;=80,"High Performer","Low Performer")</f>
        <v>Low Performer</v>
      </c>
      <c r="AG4925" t="str" cm="1">
        <f t="array" aca="1" ref="AG4925" ca="1">_xlfn.IFS(Table1[[#This Row],[Experience]]&lt;=3,"Junior",Table1[[#This Row],[Experience]]&lt;=7,"Mid Level",Table1[[#This Row],[Experience]]&gt;=7,"Senior")</f>
        <v>Junior</v>
      </c>
      <c r="AH4925" t="str">
        <f>IF(Table1[[#This Row],[Attendance %]]&gt;75,"OK","Below 75")</f>
        <v>OK</v>
      </c>
      <c r="AI4925" t="b">
        <f>ISBLANK(Table1[[#This Row],[Employee ID]])</f>
        <v>0</v>
      </c>
      <c r="AJ4925" t="b">
        <f>ISNUMBER(Table1[[#This Row],[Total Salary  ]])</f>
        <v>1</v>
      </c>
      <c r="AK4925" t="str">
        <f>IFERROR(_xlfn.XLOOKUP(Table1[[#This Row],[Manager ID]],MANAGERS!A:A,MANAGERS!B:B),"Not Found")</f>
        <v>Manager_5</v>
      </c>
    </row>
    <row r="4926" spans="1:37" x14ac:dyDescent="0.2">
      <c r="A4926" t="s">
        <v>412</v>
      </c>
      <c r="B4926" t="s">
        <v>87</v>
      </c>
      <c r="C4926" t="s">
        <v>21</v>
      </c>
      <c r="D4926" t="s">
        <v>33</v>
      </c>
      <c r="E4926" t="s">
        <v>65</v>
      </c>
      <c r="F4926" s="1">
        <v>45768</v>
      </c>
      <c r="G4926" s="1">
        <v>34522</v>
      </c>
      <c r="H4926">
        <v>32806</v>
      </c>
      <c r="I4926">
        <v>5718</v>
      </c>
      <c r="J4926">
        <v>69</v>
      </c>
      <c r="K4926">
        <v>77</v>
      </c>
      <c r="L4926" t="s">
        <v>18</v>
      </c>
      <c r="M4926">
        <v>105</v>
      </c>
      <c r="N4926">
        <f>Table1[[#This Row],[Basic Salary]]+Table1[[#This Row],[Bonus]]</f>
        <v>38524</v>
      </c>
      <c r="O4926" s="2">
        <f>Table1[[#This Row],[Bonus]]/Table1[[#This Row],[Basic Salary]]</f>
        <v>0.17429738462476377</v>
      </c>
      <c r="P4926">
        <f ca="1">DATEDIF(Table1[[#This Row],[Date of Birth]],TODAY(),"Y")</f>
        <v>32</v>
      </c>
      <c r="Q4926">
        <f ca="1">DATEDIF(Table1[[#This Row],[Joining Date]],TODAY(),"Y")</f>
        <v>1</v>
      </c>
      <c r="R4926" t="str">
        <f ca="1">IF(YEAR(Table1[[#This Row],[Joining Date]])=YEAR(TODAY()),"Yes","No")</f>
        <v>No</v>
      </c>
      <c r="S4926" t="str">
        <f ca="1">IF(Table1[[#This Row],[Experience]]&gt;5,"Yes","No")</f>
        <v>No</v>
      </c>
      <c r="T4926" t="str">
        <f>TEXT(Table1[[#This Row],[Joining Date]],"mmmm")</f>
        <v>April</v>
      </c>
      <c r="U4926" t="str">
        <f>TEXT(Table1[[#This Row],[Joining Date]],"yyyy")</f>
        <v>2025</v>
      </c>
      <c r="V4926" s="5">
        <f ca="1">TODAY()-Table1[[#This Row],[Joining Date]]</f>
        <v>471</v>
      </c>
      <c r="W4926" t="str">
        <f>LEFT(Table1[[#This Row],[Employee Name]],FIND(" ",Table1[[#This Row],[Employee Name]])-1)</f>
        <v>Arjun</v>
      </c>
      <c r="X4926" t="str">
        <f>RIGHT(Table1[[#This Row],[Employee Name]],LEN(Table1[[#This Row],[Employee Name]])-FIND(" ",Table1[[#This Row],[Employee Name]]))</f>
        <v>Mehta</v>
      </c>
      <c r="Y4926" t="str">
        <f>Table1[[#This Row],[Department]]&amp;"-"&amp;Table1[[#This Row],[Employee ID]]</f>
        <v>Marketing-E00356</v>
      </c>
      <c r="Z4926" t="str">
        <f>LEFT(Table1[[#This Row],[Department]],3)</f>
        <v>Mar</v>
      </c>
      <c r="AA4926" t="str">
        <f>_xlfn.XLOOKUP(Table1[[#This Row],[Manager ID]],MANAGERS!A:A,MANAGERS!B:B)</f>
        <v>Manager_5</v>
      </c>
      <c r="AB4926" t="str" cm="1">
        <f t="array" ref="AB4926">_xlfn.XLOOKUP(Table1[[#This Row],[Manager ID]],Table2[[#All],[Manager ID]],Table2[[#All],[Department Head]])</f>
        <v>Sales</v>
      </c>
      <c r="AC4926" s="2">
        <f>_xlfn.XLOOKUP(Table1[[#This Row],[City]],L:L,O:O)</f>
        <v>0.21356479274849693</v>
      </c>
      <c r="AD4926" t="str" cm="1">
        <f t="array" ref="AD4926">_xlfn.IFS(Table1[[#This Row],[Performance Score]]&gt;=90,"Excellent",Table1[[#This Row],[Performance Score]]&gt;=75,"Good",Table1[[#This Row],[Performance Score]]&gt;=60,"Average",Table1[[#This Row],[Performance Score]]&lt;=60,"Need Improvement")</f>
        <v>Good</v>
      </c>
      <c r="AE4926" t="str">
        <f>IF(AND(Table1[[#This Row],[Attendance %]]&gt;=80,(Table1[[#This Row],[Performance Score]]&gt;=80)),"Eligible","Not Eligible")</f>
        <v>Not Eligible</v>
      </c>
      <c r="AF4926" t="str">
        <f>IF(Table1[[#This Row],[Performance Score]]&gt;=80,"High Performer","Low Performer")</f>
        <v>Low Performer</v>
      </c>
      <c r="AG4926" t="str" cm="1">
        <f t="array" aca="1" ref="AG4926" ca="1">_xlfn.IFS(Table1[[#This Row],[Experience]]&lt;=3,"Junior",Table1[[#This Row],[Experience]]&lt;=7,"Mid Level",Table1[[#This Row],[Experience]]&gt;=7,"Senior")</f>
        <v>Junior</v>
      </c>
      <c r="AH4926" t="str">
        <f>IF(Table1[[#This Row],[Attendance %]]&gt;75,"OK","Below 75")</f>
        <v>Below 75</v>
      </c>
      <c r="AI4926" t="b">
        <f>ISBLANK(Table1[[#This Row],[Employee ID]])</f>
        <v>0</v>
      </c>
      <c r="AJ4926" t="b">
        <f>ISNUMBER(Table1[[#This Row],[Total Salary  ]])</f>
        <v>1</v>
      </c>
      <c r="AK4926" t="str">
        <f>IFERROR(_xlfn.XLOOKUP(Table1[[#This Row],[Manager ID]],MANAGERS!A:A,MANAGERS!B:B),"Not Found")</f>
        <v>Manager_5</v>
      </c>
    </row>
    <row r="4927" spans="1:37" x14ac:dyDescent="0.2">
      <c r="A4927" t="s">
        <v>2933</v>
      </c>
      <c r="B4927" t="s">
        <v>14</v>
      </c>
      <c r="C4927" t="s">
        <v>21</v>
      </c>
      <c r="D4927" t="s">
        <v>25</v>
      </c>
      <c r="E4927" t="s">
        <v>22</v>
      </c>
      <c r="F4927" s="1">
        <v>45200</v>
      </c>
      <c r="G4927" s="1">
        <v>39093</v>
      </c>
      <c r="H4927">
        <v>33058</v>
      </c>
      <c r="I4927">
        <v>5282</v>
      </c>
      <c r="J4927">
        <v>88</v>
      </c>
      <c r="K4927">
        <v>98</v>
      </c>
      <c r="L4927" t="s">
        <v>53</v>
      </c>
      <c r="M4927">
        <v>105</v>
      </c>
      <c r="N4927">
        <f>Table1[[#This Row],[Basic Salary]]+Table1[[#This Row],[Bonus]]</f>
        <v>38340</v>
      </c>
      <c r="O4927" s="2">
        <f>Table1[[#This Row],[Bonus]]/Table1[[#This Row],[Basic Salary]]</f>
        <v>0.15977978099098555</v>
      </c>
      <c r="P4927">
        <f ca="1">DATEDIF(Table1[[#This Row],[Date of Birth]],TODAY(),"Y")</f>
        <v>19</v>
      </c>
      <c r="Q4927">
        <f ca="1">DATEDIF(Table1[[#This Row],[Joining Date]],TODAY(),"Y")</f>
        <v>2</v>
      </c>
      <c r="R4927" t="str">
        <f ca="1">IF(YEAR(Table1[[#This Row],[Joining Date]])=YEAR(TODAY()),"Yes","No")</f>
        <v>No</v>
      </c>
      <c r="S4927" t="str">
        <f ca="1">IF(Table1[[#This Row],[Experience]]&gt;5,"Yes","No")</f>
        <v>No</v>
      </c>
      <c r="T4927" t="str">
        <f>TEXT(Table1[[#This Row],[Joining Date]],"mmmm")</f>
        <v>October</v>
      </c>
      <c r="U4927" t="str">
        <f>TEXT(Table1[[#This Row],[Joining Date]],"yyyy")</f>
        <v>2023</v>
      </c>
      <c r="V4927" s="5">
        <f ca="1">TODAY()-Table1[[#This Row],[Joining Date]]</f>
        <v>1039</v>
      </c>
      <c r="W4927" t="str">
        <f>LEFT(Table1[[#This Row],[Employee Name]],FIND(" ",Table1[[#This Row],[Employee Name]])-1)</f>
        <v>Nisha</v>
      </c>
      <c r="X4927" t="str">
        <f>RIGHT(Table1[[#This Row],[Employee Name]],LEN(Table1[[#This Row],[Employee Name]])-FIND(" ",Table1[[#This Row],[Employee Name]]))</f>
        <v>Kapoor</v>
      </c>
      <c r="Y4927" t="str">
        <f>Table1[[#This Row],[Department]]&amp;"-"&amp;Table1[[#This Row],[Employee ID]]</f>
        <v>Finance-E02877</v>
      </c>
      <c r="Z4927" t="str">
        <f>LEFT(Table1[[#This Row],[Department]],3)</f>
        <v>Fin</v>
      </c>
      <c r="AA4927" t="str">
        <f>_xlfn.XLOOKUP(Table1[[#This Row],[Manager ID]],MANAGERS!A:A,MANAGERS!B:B)</f>
        <v>Manager_5</v>
      </c>
      <c r="AB4927" t="str" cm="1">
        <f t="array" ref="AB4927">_xlfn.XLOOKUP(Table1[[#This Row],[Manager ID]],Table2[[#All],[Manager ID]],Table2[[#All],[Department Head]])</f>
        <v>Sales</v>
      </c>
      <c r="AC4927" s="2">
        <f>_xlfn.XLOOKUP(Table1[[#This Row],[City]],L:L,O:O)</f>
        <v>0.23685887225230964</v>
      </c>
      <c r="AD4927" t="str" cm="1">
        <f t="array" ref="AD4927">_xlfn.IFS(Table1[[#This Row],[Performance Score]]&gt;=90,"Excellent",Table1[[#This Row],[Performance Score]]&gt;=75,"Good",Table1[[#This Row],[Performance Score]]&gt;=60,"Average",Table1[[#This Row],[Performance Score]]&lt;=60,"Need Improvement")</f>
        <v>Excellent</v>
      </c>
      <c r="AE4927" t="str">
        <f>IF(AND(Table1[[#This Row],[Attendance %]]&gt;=80,(Table1[[#This Row],[Performance Score]]&gt;=80)),"Eligible","Not Eligible")</f>
        <v>Eligible</v>
      </c>
      <c r="AF4927" t="str">
        <f>IF(Table1[[#This Row],[Performance Score]]&gt;=80,"High Performer","Low Performer")</f>
        <v>High Performer</v>
      </c>
      <c r="AG4927" t="str" cm="1">
        <f t="array" aca="1" ref="AG4927" ca="1">_xlfn.IFS(Table1[[#This Row],[Experience]]&lt;=3,"Junior",Table1[[#This Row],[Experience]]&lt;=7,"Mid Level",Table1[[#This Row],[Experience]]&gt;=7,"Senior")</f>
        <v>Junior</v>
      </c>
      <c r="AH4927" t="str">
        <f>IF(Table1[[#This Row],[Attendance %]]&gt;75,"OK","Below 75")</f>
        <v>OK</v>
      </c>
      <c r="AI4927" t="b">
        <f>ISBLANK(Table1[[#This Row],[Employee ID]])</f>
        <v>0</v>
      </c>
      <c r="AJ4927" t="b">
        <f>ISNUMBER(Table1[[#This Row],[Total Salary  ]])</f>
        <v>1</v>
      </c>
      <c r="AK4927" t="str">
        <f>IFERROR(_xlfn.XLOOKUP(Table1[[#This Row],[Manager ID]],MANAGERS!A:A,MANAGERS!B:B),"Not Found")</f>
        <v>Manager_5</v>
      </c>
    </row>
    <row r="4928" spans="1:37" x14ac:dyDescent="0.2">
      <c r="A4928" t="s">
        <v>1460</v>
      </c>
      <c r="B4928" t="s">
        <v>14</v>
      </c>
      <c r="C4928" t="s">
        <v>15</v>
      </c>
      <c r="D4928" t="s">
        <v>43</v>
      </c>
      <c r="E4928" t="s">
        <v>17</v>
      </c>
      <c r="F4928" s="1">
        <v>44521</v>
      </c>
      <c r="G4928" s="1">
        <v>36696</v>
      </c>
      <c r="H4928">
        <v>25064</v>
      </c>
      <c r="I4928">
        <v>13249</v>
      </c>
      <c r="J4928">
        <v>86</v>
      </c>
      <c r="K4928">
        <v>78</v>
      </c>
      <c r="L4928" t="s">
        <v>31</v>
      </c>
      <c r="M4928">
        <v>116</v>
      </c>
      <c r="N4928">
        <f>Table1[[#This Row],[Basic Salary]]+Table1[[#This Row],[Bonus]]</f>
        <v>38313</v>
      </c>
      <c r="O4928" s="2">
        <f>Table1[[#This Row],[Bonus]]/Table1[[#This Row],[Basic Salary]]</f>
        <v>0.52860676667730611</v>
      </c>
      <c r="P4928">
        <f ca="1">DATEDIF(Table1[[#This Row],[Date of Birth]],TODAY(),"Y")</f>
        <v>26</v>
      </c>
      <c r="Q4928">
        <f ca="1">DATEDIF(Table1[[#This Row],[Joining Date]],TODAY(),"Y")</f>
        <v>4</v>
      </c>
      <c r="R4928" t="str">
        <f ca="1">IF(YEAR(Table1[[#This Row],[Joining Date]])=YEAR(TODAY()),"Yes","No")</f>
        <v>No</v>
      </c>
      <c r="S4928" t="str">
        <f ca="1">IF(Table1[[#This Row],[Experience]]&gt;5,"Yes","No")</f>
        <v>No</v>
      </c>
      <c r="T4928" t="str">
        <f>TEXT(Table1[[#This Row],[Joining Date]],"mmmm")</f>
        <v>November</v>
      </c>
      <c r="U4928" t="str">
        <f>TEXT(Table1[[#This Row],[Joining Date]],"yyyy")</f>
        <v>2021</v>
      </c>
      <c r="V4928" s="5">
        <f ca="1">TODAY()-Table1[[#This Row],[Joining Date]]</f>
        <v>1718</v>
      </c>
      <c r="W4928" t="str">
        <f>LEFT(Table1[[#This Row],[Employee Name]],FIND(" ",Table1[[#This Row],[Employee Name]])-1)</f>
        <v>Nisha</v>
      </c>
      <c r="X4928" t="str">
        <f>RIGHT(Table1[[#This Row],[Employee Name]],LEN(Table1[[#This Row],[Employee Name]])-FIND(" ",Table1[[#This Row],[Employee Name]]))</f>
        <v>Kapoor</v>
      </c>
      <c r="Y4928" t="str">
        <f>Table1[[#This Row],[Department]]&amp;"-"&amp;Table1[[#This Row],[Employee ID]]</f>
        <v>Operations-E01404</v>
      </c>
      <c r="Z4928" t="str">
        <f>LEFT(Table1[[#This Row],[Department]],3)</f>
        <v>Ope</v>
      </c>
      <c r="AA4928" t="str">
        <f>_xlfn.XLOOKUP(Table1[[#This Row],[Manager ID]],MANAGERS!A:A,MANAGERS!B:B)</f>
        <v>Manager_16</v>
      </c>
      <c r="AB4928" t="str" cm="1">
        <f t="array" ref="AB4928">_xlfn.XLOOKUP(Table1[[#This Row],[Manager ID]],Table2[[#All],[Manager ID]],Table2[[#All],[Department Head]])</f>
        <v>Sales</v>
      </c>
      <c r="AC4928" s="2">
        <f>_xlfn.XLOOKUP(Table1[[#This Row],[City]],L:L,O:O)</f>
        <v>0.241864189087755</v>
      </c>
      <c r="AD4928" t="str" cm="1">
        <f t="array" ref="AD4928">_xlfn.IFS(Table1[[#This Row],[Performance Score]]&gt;=90,"Excellent",Table1[[#This Row],[Performance Score]]&gt;=75,"Good",Table1[[#This Row],[Performance Score]]&gt;=60,"Average",Table1[[#This Row],[Performance Score]]&lt;=60,"Need Improvement")</f>
        <v>Good</v>
      </c>
      <c r="AE4928" t="str">
        <f>IF(AND(Table1[[#This Row],[Attendance %]]&gt;=80,(Table1[[#This Row],[Performance Score]]&gt;=80)),"Eligible","Not Eligible")</f>
        <v>Not Eligible</v>
      </c>
      <c r="AF4928" t="str">
        <f>IF(Table1[[#This Row],[Performance Score]]&gt;=80,"High Performer","Low Performer")</f>
        <v>Low Performer</v>
      </c>
      <c r="AG4928" t="str" cm="1">
        <f t="array" aca="1" ref="AG4928" ca="1">_xlfn.IFS(Table1[[#This Row],[Experience]]&lt;=3,"Junior",Table1[[#This Row],[Experience]]&lt;=7,"Mid Level",Table1[[#This Row],[Experience]]&gt;=7,"Senior")</f>
        <v>Mid Level</v>
      </c>
      <c r="AH4928" t="str">
        <f>IF(Table1[[#This Row],[Attendance %]]&gt;75,"OK","Below 75")</f>
        <v>OK</v>
      </c>
      <c r="AI4928" t="b">
        <f>ISBLANK(Table1[[#This Row],[Employee ID]])</f>
        <v>0</v>
      </c>
      <c r="AJ4928" t="b">
        <f>ISNUMBER(Table1[[#This Row],[Total Salary  ]])</f>
        <v>1</v>
      </c>
      <c r="AK4928" t="str">
        <f>IFERROR(_xlfn.XLOOKUP(Table1[[#This Row],[Manager ID]],MANAGERS!A:A,MANAGERS!B:B),"Not Found")</f>
        <v>Manager_16</v>
      </c>
    </row>
    <row r="4929" spans="1:37" x14ac:dyDescent="0.2">
      <c r="A4929" t="s">
        <v>3845</v>
      </c>
      <c r="B4929" t="s">
        <v>71</v>
      </c>
      <c r="C4929" t="s">
        <v>15</v>
      </c>
      <c r="D4929" t="s">
        <v>81</v>
      </c>
      <c r="E4929" t="s">
        <v>22</v>
      </c>
      <c r="F4929" s="1">
        <v>44038</v>
      </c>
      <c r="G4929" s="1">
        <v>39657</v>
      </c>
      <c r="H4929">
        <v>31478</v>
      </c>
      <c r="I4929">
        <v>6831</v>
      </c>
      <c r="J4929">
        <v>81</v>
      </c>
      <c r="K4929">
        <v>58</v>
      </c>
      <c r="L4929" t="s">
        <v>31</v>
      </c>
      <c r="M4929">
        <v>111</v>
      </c>
      <c r="N4929">
        <f>Table1[[#This Row],[Basic Salary]]+Table1[[#This Row],[Bonus]]</f>
        <v>38309</v>
      </c>
      <c r="O4929" s="2">
        <f>Table1[[#This Row],[Bonus]]/Table1[[#This Row],[Basic Salary]]</f>
        <v>0.21700870449202617</v>
      </c>
      <c r="P4929">
        <f ca="1">DATEDIF(Table1[[#This Row],[Date of Birth]],TODAY(),"Y")</f>
        <v>18</v>
      </c>
      <c r="Q4929">
        <f ca="1">DATEDIF(Table1[[#This Row],[Joining Date]],TODAY(),"Y")</f>
        <v>6</v>
      </c>
      <c r="R4929" t="str">
        <f ca="1">IF(YEAR(Table1[[#This Row],[Joining Date]])=YEAR(TODAY()),"Yes","No")</f>
        <v>No</v>
      </c>
      <c r="S4929" t="str">
        <f ca="1">IF(Table1[[#This Row],[Experience]]&gt;5,"Yes","No")</f>
        <v>Yes</v>
      </c>
      <c r="T4929" t="str">
        <f>TEXT(Table1[[#This Row],[Joining Date]],"mmmm")</f>
        <v>July</v>
      </c>
      <c r="U4929" t="str">
        <f>TEXT(Table1[[#This Row],[Joining Date]],"yyyy")</f>
        <v>2020</v>
      </c>
      <c r="V4929" s="5">
        <f ca="1">TODAY()-Table1[[#This Row],[Joining Date]]</f>
        <v>2201</v>
      </c>
      <c r="W4929" t="str">
        <f>LEFT(Table1[[#This Row],[Employee Name]],FIND(" ",Table1[[#This Row],[Employee Name]])-1)</f>
        <v>Sneha</v>
      </c>
      <c r="X4929" t="str">
        <f>RIGHT(Table1[[#This Row],[Employee Name]],LEN(Table1[[#This Row],[Employee Name]])-FIND(" ",Table1[[#This Row],[Employee Name]]))</f>
        <v>Iyer</v>
      </c>
      <c r="Y4929" t="str">
        <f>Table1[[#This Row],[Department]]&amp;"-"&amp;Table1[[#This Row],[Employee ID]]</f>
        <v>Sales-E03789</v>
      </c>
      <c r="Z4929" t="str">
        <f>LEFT(Table1[[#This Row],[Department]],3)</f>
        <v>Sal</v>
      </c>
      <c r="AA4929" t="str">
        <f>_xlfn.XLOOKUP(Table1[[#This Row],[Manager ID]],MANAGERS!A:A,MANAGERS!B:B)</f>
        <v>Manager_11</v>
      </c>
      <c r="AB4929" t="str" cm="1">
        <f t="array" ref="AB4929">_xlfn.XLOOKUP(Table1[[#This Row],[Manager ID]],Table2[[#All],[Manager ID]],Table2[[#All],[Department Head]])</f>
        <v>Marketing</v>
      </c>
      <c r="AC4929" s="2">
        <f>_xlfn.XLOOKUP(Table1[[#This Row],[City]],L:L,O:O)</f>
        <v>0.241864189087755</v>
      </c>
      <c r="AD4929" t="str" cm="1">
        <f t="array" ref="AD4929">_xlfn.IFS(Table1[[#This Row],[Performance Score]]&gt;=90,"Excellent",Table1[[#This Row],[Performance Score]]&gt;=75,"Good",Table1[[#This Row],[Performance Score]]&gt;=60,"Average",Table1[[#This Row],[Performance Score]]&lt;=60,"Need Improvement")</f>
        <v>Need Improvement</v>
      </c>
      <c r="AE4929" t="str">
        <f>IF(AND(Table1[[#This Row],[Attendance %]]&gt;=80,(Table1[[#This Row],[Performance Score]]&gt;=80)),"Eligible","Not Eligible")</f>
        <v>Not Eligible</v>
      </c>
      <c r="AF4929" t="str">
        <f>IF(Table1[[#This Row],[Performance Score]]&gt;=80,"High Performer","Low Performer")</f>
        <v>Low Performer</v>
      </c>
      <c r="AG4929" t="str" cm="1">
        <f t="array" aca="1" ref="AG4929" ca="1">_xlfn.IFS(Table1[[#This Row],[Experience]]&lt;=3,"Junior",Table1[[#This Row],[Experience]]&lt;=7,"Mid Level",Table1[[#This Row],[Experience]]&gt;=7,"Senior")</f>
        <v>Mid Level</v>
      </c>
      <c r="AH4929" t="str">
        <f>IF(Table1[[#This Row],[Attendance %]]&gt;75,"OK","Below 75")</f>
        <v>OK</v>
      </c>
      <c r="AI4929" t="b">
        <f>ISBLANK(Table1[[#This Row],[Employee ID]])</f>
        <v>0</v>
      </c>
      <c r="AJ4929" t="b">
        <f>ISNUMBER(Table1[[#This Row],[Total Salary  ]])</f>
        <v>1</v>
      </c>
      <c r="AK4929" t="str">
        <f>IFERROR(_xlfn.XLOOKUP(Table1[[#This Row],[Manager ID]],MANAGERS!A:A,MANAGERS!B:B),"Not Found")</f>
        <v>Manager_11</v>
      </c>
    </row>
    <row r="4930" spans="1:37" x14ac:dyDescent="0.2">
      <c r="A4930" t="s">
        <v>5046</v>
      </c>
      <c r="B4930" t="s">
        <v>36</v>
      </c>
      <c r="C4930" t="s">
        <v>21</v>
      </c>
      <c r="D4930" t="s">
        <v>81</v>
      </c>
      <c r="E4930" t="s">
        <v>22</v>
      </c>
      <c r="F4930" s="1">
        <v>45925</v>
      </c>
      <c r="G4930" s="1">
        <v>38394</v>
      </c>
      <c r="H4930">
        <v>31674</v>
      </c>
      <c r="I4930">
        <v>6629</v>
      </c>
      <c r="J4930">
        <v>69</v>
      </c>
      <c r="K4930">
        <v>80</v>
      </c>
      <c r="L4930" t="s">
        <v>23</v>
      </c>
      <c r="M4930">
        <v>101</v>
      </c>
      <c r="N4930">
        <f>Table1[[#This Row],[Basic Salary]]+Table1[[#This Row],[Bonus]]</f>
        <v>38303</v>
      </c>
      <c r="O4930" s="2">
        <f>Table1[[#This Row],[Bonus]]/Table1[[#This Row],[Basic Salary]]</f>
        <v>0.20928837532360928</v>
      </c>
      <c r="P4930">
        <f ca="1">DATEDIF(Table1[[#This Row],[Date of Birth]],TODAY(),"Y")</f>
        <v>21</v>
      </c>
      <c r="Q4930">
        <f ca="1">DATEDIF(Table1[[#This Row],[Joining Date]],TODAY(),"Y")</f>
        <v>0</v>
      </c>
      <c r="R4930" t="str">
        <f ca="1">IF(YEAR(Table1[[#This Row],[Joining Date]])=YEAR(TODAY()),"Yes","No")</f>
        <v>No</v>
      </c>
      <c r="S4930" t="str">
        <f ca="1">IF(Table1[[#This Row],[Experience]]&gt;5,"Yes","No")</f>
        <v>No</v>
      </c>
      <c r="T4930" t="str">
        <f>TEXT(Table1[[#This Row],[Joining Date]],"mmmm")</f>
        <v>September</v>
      </c>
      <c r="U4930" t="str">
        <f>TEXT(Table1[[#This Row],[Joining Date]],"yyyy")</f>
        <v>2025</v>
      </c>
      <c r="V4930" s="5">
        <f ca="1">TODAY()-Table1[[#This Row],[Joining Date]]</f>
        <v>314</v>
      </c>
      <c r="W4930" t="str">
        <f>LEFT(Table1[[#This Row],[Employee Name]],FIND(" ",Table1[[#This Row],[Employee Name]])-1)</f>
        <v>Meera</v>
      </c>
      <c r="X4930" t="str">
        <f>RIGHT(Table1[[#This Row],[Employee Name]],LEN(Table1[[#This Row],[Employee Name]])-FIND(" ",Table1[[#This Row],[Employee Name]]))</f>
        <v>Joshi</v>
      </c>
      <c r="Y4930" t="str">
        <f>Table1[[#This Row],[Department]]&amp;"-"&amp;Table1[[#This Row],[Employee ID]]</f>
        <v>Sales-E04990</v>
      </c>
      <c r="Z4930" t="str">
        <f>LEFT(Table1[[#This Row],[Department]],3)</f>
        <v>Sal</v>
      </c>
      <c r="AA4930" t="str">
        <f>_xlfn.XLOOKUP(Table1[[#This Row],[Manager ID]],MANAGERS!A:A,MANAGERS!B:B)</f>
        <v>Manager_1</v>
      </c>
      <c r="AB4930" t="str" cm="1">
        <f t="array" ref="AB4930">_xlfn.XLOOKUP(Table1[[#This Row],[Manager ID]],Table2[[#All],[Manager ID]],Table2[[#All],[Department Head]])</f>
        <v>Support</v>
      </c>
      <c r="AC4930" s="2">
        <f>_xlfn.XLOOKUP(Table1[[#This Row],[City]],L:L,O:O)</f>
        <v>0.23486488519629886</v>
      </c>
      <c r="AD4930" t="str" cm="1">
        <f t="array" ref="AD4930">_xlfn.IFS(Table1[[#This Row],[Performance Score]]&gt;=90,"Excellent",Table1[[#This Row],[Performance Score]]&gt;=75,"Good",Table1[[#This Row],[Performance Score]]&gt;=60,"Average",Table1[[#This Row],[Performance Score]]&lt;=60,"Need Improvement")</f>
        <v>Good</v>
      </c>
      <c r="AE4930" t="str">
        <f>IF(AND(Table1[[#This Row],[Attendance %]]&gt;=80,(Table1[[#This Row],[Performance Score]]&gt;=80)),"Eligible","Not Eligible")</f>
        <v>Not Eligible</v>
      </c>
      <c r="AF4930" t="str">
        <f>IF(Table1[[#This Row],[Performance Score]]&gt;=80,"High Performer","Low Performer")</f>
        <v>High Performer</v>
      </c>
      <c r="AG4930" t="str" cm="1">
        <f t="array" aca="1" ref="AG4930" ca="1">_xlfn.IFS(Table1[[#This Row],[Experience]]&lt;=3,"Junior",Table1[[#This Row],[Experience]]&lt;=7,"Mid Level",Table1[[#This Row],[Experience]]&gt;=7,"Senior")</f>
        <v>Junior</v>
      </c>
      <c r="AH4930" t="str">
        <f>IF(Table1[[#This Row],[Attendance %]]&gt;75,"OK","Below 75")</f>
        <v>Below 75</v>
      </c>
      <c r="AI4930" t="b">
        <f>ISBLANK(Table1[[#This Row],[Employee ID]])</f>
        <v>0</v>
      </c>
      <c r="AJ4930" t="b">
        <f>ISNUMBER(Table1[[#This Row],[Total Salary  ]])</f>
        <v>1</v>
      </c>
      <c r="AK4930" t="str">
        <f>IFERROR(_xlfn.XLOOKUP(Table1[[#This Row],[Manager ID]],MANAGERS!A:A,MANAGERS!B:B),"Not Found")</f>
        <v>Manager_1</v>
      </c>
    </row>
    <row r="4931" spans="1:37" x14ac:dyDescent="0.2">
      <c r="A4931" t="s">
        <v>2041</v>
      </c>
      <c r="B4931" t="s">
        <v>50</v>
      </c>
      <c r="C4931" t="s">
        <v>15</v>
      </c>
      <c r="D4931" t="s">
        <v>40</v>
      </c>
      <c r="E4931" t="s">
        <v>30</v>
      </c>
      <c r="F4931" s="1">
        <v>45198</v>
      </c>
      <c r="G4931" s="1">
        <v>40695</v>
      </c>
      <c r="H4931">
        <v>27874</v>
      </c>
      <c r="I4931">
        <v>10425</v>
      </c>
      <c r="J4931">
        <v>83</v>
      </c>
      <c r="K4931">
        <v>98</v>
      </c>
      <c r="L4931" t="s">
        <v>31</v>
      </c>
      <c r="M4931">
        <v>110</v>
      </c>
      <c r="N4931">
        <f>Table1[[#This Row],[Basic Salary]]+Table1[[#This Row],[Bonus]]</f>
        <v>38299</v>
      </c>
      <c r="O4931" s="2">
        <f>Table1[[#This Row],[Bonus]]/Table1[[#This Row],[Basic Salary]]</f>
        <v>0.37400444859008397</v>
      </c>
      <c r="P4931">
        <f ca="1">DATEDIF(Table1[[#This Row],[Date of Birth]],TODAY(),"Y")</f>
        <v>15</v>
      </c>
      <c r="Q4931">
        <f ca="1">DATEDIF(Table1[[#This Row],[Joining Date]],TODAY(),"Y")</f>
        <v>2</v>
      </c>
      <c r="R4931" t="str">
        <f ca="1">IF(YEAR(Table1[[#This Row],[Joining Date]])=YEAR(TODAY()),"Yes","No")</f>
        <v>No</v>
      </c>
      <c r="S4931" t="str">
        <f ca="1">IF(Table1[[#This Row],[Experience]]&gt;5,"Yes","No")</f>
        <v>No</v>
      </c>
      <c r="T4931" t="str">
        <f>TEXT(Table1[[#This Row],[Joining Date]],"mmmm")</f>
        <v>September</v>
      </c>
      <c r="U4931" t="str">
        <f>TEXT(Table1[[#This Row],[Joining Date]],"yyyy")</f>
        <v>2023</v>
      </c>
      <c r="V4931" s="5">
        <f ca="1">TODAY()-Table1[[#This Row],[Joining Date]]</f>
        <v>1041</v>
      </c>
      <c r="W4931" t="str">
        <f>LEFT(Table1[[#This Row],[Employee Name]],FIND(" ",Table1[[#This Row],[Employee Name]])-1)</f>
        <v>Ravi</v>
      </c>
      <c r="X4931" t="str">
        <f>RIGHT(Table1[[#This Row],[Employee Name]],LEN(Table1[[#This Row],[Employee Name]])-FIND(" ",Table1[[#This Row],[Employee Name]]))</f>
        <v>Teja</v>
      </c>
      <c r="Y4931" t="str">
        <f>Table1[[#This Row],[Department]]&amp;"-"&amp;Table1[[#This Row],[Employee ID]]</f>
        <v>IT-E01985</v>
      </c>
      <c r="Z4931" t="str">
        <f>LEFT(Table1[[#This Row],[Department]],3)</f>
        <v>IT</v>
      </c>
      <c r="AA4931" t="str">
        <f>_xlfn.XLOOKUP(Table1[[#This Row],[Manager ID]],MANAGERS!A:A,MANAGERS!B:B)</f>
        <v>Manager_10</v>
      </c>
      <c r="AB4931" t="str" cm="1">
        <f t="array" ref="AB4931">_xlfn.XLOOKUP(Table1[[#This Row],[Manager ID]],Table2[[#All],[Manager ID]],Table2[[#All],[Department Head]])</f>
        <v>HR</v>
      </c>
      <c r="AC4931" s="2">
        <f>_xlfn.XLOOKUP(Table1[[#This Row],[City]],L:L,O:O)</f>
        <v>0.241864189087755</v>
      </c>
      <c r="AD4931" t="str" cm="1">
        <f t="array" ref="AD4931">_xlfn.IFS(Table1[[#This Row],[Performance Score]]&gt;=90,"Excellent",Table1[[#This Row],[Performance Score]]&gt;=75,"Good",Table1[[#This Row],[Performance Score]]&gt;=60,"Average",Table1[[#This Row],[Performance Score]]&lt;=60,"Need Improvement")</f>
        <v>Excellent</v>
      </c>
      <c r="AE4931" t="str">
        <f>IF(AND(Table1[[#This Row],[Attendance %]]&gt;=80,(Table1[[#This Row],[Performance Score]]&gt;=80)),"Eligible","Not Eligible")</f>
        <v>Eligible</v>
      </c>
      <c r="AF4931" t="str">
        <f>IF(Table1[[#This Row],[Performance Score]]&gt;=80,"High Performer","Low Performer")</f>
        <v>High Performer</v>
      </c>
      <c r="AG4931" t="str" cm="1">
        <f t="array" aca="1" ref="AG4931" ca="1">_xlfn.IFS(Table1[[#This Row],[Experience]]&lt;=3,"Junior",Table1[[#This Row],[Experience]]&lt;=7,"Mid Level",Table1[[#This Row],[Experience]]&gt;=7,"Senior")</f>
        <v>Junior</v>
      </c>
      <c r="AH4931" t="str">
        <f>IF(Table1[[#This Row],[Attendance %]]&gt;75,"OK","Below 75")</f>
        <v>OK</v>
      </c>
      <c r="AI4931" t="b">
        <f>ISBLANK(Table1[[#This Row],[Employee ID]])</f>
        <v>0</v>
      </c>
      <c r="AJ4931" t="b">
        <f>ISNUMBER(Table1[[#This Row],[Total Salary  ]])</f>
        <v>1</v>
      </c>
      <c r="AK4931" t="str">
        <f>IFERROR(_xlfn.XLOOKUP(Table1[[#This Row],[Manager ID]],MANAGERS!A:A,MANAGERS!B:B),"Not Found")</f>
        <v>Manager_10</v>
      </c>
    </row>
    <row r="4932" spans="1:37" x14ac:dyDescent="0.2">
      <c r="A4932" t="s">
        <v>1784</v>
      </c>
      <c r="B4932" t="s">
        <v>14</v>
      </c>
      <c r="C4932" t="s">
        <v>15</v>
      </c>
      <c r="D4932" t="s">
        <v>16</v>
      </c>
      <c r="E4932" t="s">
        <v>65</v>
      </c>
      <c r="F4932" s="1">
        <v>45581</v>
      </c>
      <c r="G4932" s="1">
        <v>31210</v>
      </c>
      <c r="H4932">
        <v>25436</v>
      </c>
      <c r="I4932">
        <v>12849</v>
      </c>
      <c r="J4932">
        <v>64</v>
      </c>
      <c r="K4932">
        <v>89</v>
      </c>
      <c r="L4932" t="s">
        <v>34</v>
      </c>
      <c r="M4932">
        <v>109</v>
      </c>
      <c r="N4932">
        <f>Table1[[#This Row],[Basic Salary]]+Table1[[#This Row],[Bonus]]</f>
        <v>38285</v>
      </c>
      <c r="O4932" s="2">
        <f>Table1[[#This Row],[Bonus]]/Table1[[#This Row],[Basic Salary]]</f>
        <v>0.50515018084604502</v>
      </c>
      <c r="P4932">
        <f ca="1">DATEDIF(Table1[[#This Row],[Date of Birth]],TODAY(),"Y")</f>
        <v>41</v>
      </c>
      <c r="Q4932">
        <f ca="1">DATEDIF(Table1[[#This Row],[Joining Date]],TODAY(),"Y")</f>
        <v>1</v>
      </c>
      <c r="R4932" t="str">
        <f ca="1">IF(YEAR(Table1[[#This Row],[Joining Date]])=YEAR(TODAY()),"Yes","No")</f>
        <v>No</v>
      </c>
      <c r="S4932" t="str">
        <f ca="1">IF(Table1[[#This Row],[Experience]]&gt;5,"Yes","No")</f>
        <v>No</v>
      </c>
      <c r="T4932" t="str">
        <f>TEXT(Table1[[#This Row],[Joining Date]],"mmmm")</f>
        <v>October</v>
      </c>
      <c r="U4932" t="str">
        <f>TEXT(Table1[[#This Row],[Joining Date]],"yyyy")</f>
        <v>2024</v>
      </c>
      <c r="V4932" s="5">
        <f ca="1">TODAY()-Table1[[#This Row],[Joining Date]]</f>
        <v>658</v>
      </c>
      <c r="W4932" t="str">
        <f>LEFT(Table1[[#This Row],[Employee Name]],FIND(" ",Table1[[#This Row],[Employee Name]])-1)</f>
        <v>Nisha</v>
      </c>
      <c r="X4932" t="str">
        <f>RIGHT(Table1[[#This Row],[Employee Name]],LEN(Table1[[#This Row],[Employee Name]])-FIND(" ",Table1[[#This Row],[Employee Name]]))</f>
        <v>Kapoor</v>
      </c>
      <c r="Y4932" t="str">
        <f>Table1[[#This Row],[Department]]&amp;"-"&amp;Table1[[#This Row],[Employee ID]]</f>
        <v>HR-E01728</v>
      </c>
      <c r="Z4932" t="str">
        <f>LEFT(Table1[[#This Row],[Department]],3)</f>
        <v>HR</v>
      </c>
      <c r="AA4932" t="str">
        <f>_xlfn.XLOOKUP(Table1[[#This Row],[Manager ID]],MANAGERS!A:A,MANAGERS!B:B)</f>
        <v>Manager_9</v>
      </c>
      <c r="AB4932" t="str" cm="1">
        <f t="array" ref="AB4932">_xlfn.XLOOKUP(Table1[[#This Row],[Manager ID]],Table2[[#All],[Manager ID]],Table2[[#All],[Department Head]])</f>
        <v>Sales</v>
      </c>
      <c r="AC4932" s="2">
        <f>_xlfn.XLOOKUP(Table1[[#This Row],[City]],L:L,O:O)</f>
        <v>0.24030340748661314</v>
      </c>
      <c r="AD4932" t="str" cm="1">
        <f t="array" ref="AD4932">_xlfn.IFS(Table1[[#This Row],[Performance Score]]&gt;=90,"Excellent",Table1[[#This Row],[Performance Score]]&gt;=75,"Good",Table1[[#This Row],[Performance Score]]&gt;=60,"Average",Table1[[#This Row],[Performance Score]]&lt;=60,"Need Improvement")</f>
        <v>Good</v>
      </c>
      <c r="AE4932" t="str">
        <f>IF(AND(Table1[[#This Row],[Attendance %]]&gt;=80,(Table1[[#This Row],[Performance Score]]&gt;=80)),"Eligible","Not Eligible")</f>
        <v>Not Eligible</v>
      </c>
      <c r="AF4932" t="str">
        <f>IF(Table1[[#This Row],[Performance Score]]&gt;=80,"High Performer","Low Performer")</f>
        <v>High Performer</v>
      </c>
      <c r="AG4932" t="str" cm="1">
        <f t="array" aca="1" ref="AG4932" ca="1">_xlfn.IFS(Table1[[#This Row],[Experience]]&lt;=3,"Junior",Table1[[#This Row],[Experience]]&lt;=7,"Mid Level",Table1[[#This Row],[Experience]]&gt;=7,"Senior")</f>
        <v>Junior</v>
      </c>
      <c r="AH4932" t="str">
        <f>IF(Table1[[#This Row],[Attendance %]]&gt;75,"OK","Below 75")</f>
        <v>Below 75</v>
      </c>
      <c r="AI4932" t="b">
        <f>ISBLANK(Table1[[#This Row],[Employee ID]])</f>
        <v>0</v>
      </c>
      <c r="AJ4932" t="b">
        <f>ISNUMBER(Table1[[#This Row],[Total Salary  ]])</f>
        <v>1</v>
      </c>
      <c r="AK4932" t="str">
        <f>IFERROR(_xlfn.XLOOKUP(Table1[[#This Row],[Manager ID]],MANAGERS!A:A,MANAGERS!B:B),"Not Found")</f>
        <v>Manager_9</v>
      </c>
    </row>
    <row r="4933" spans="1:37" x14ac:dyDescent="0.2">
      <c r="A4933" t="s">
        <v>3453</v>
      </c>
      <c r="B4933" t="s">
        <v>77</v>
      </c>
      <c r="C4933" t="s">
        <v>21</v>
      </c>
      <c r="D4933" t="s">
        <v>33</v>
      </c>
      <c r="E4933" t="s">
        <v>51</v>
      </c>
      <c r="F4933" s="1">
        <v>44442</v>
      </c>
      <c r="G4933" s="1">
        <v>35380</v>
      </c>
      <c r="H4933">
        <v>32967</v>
      </c>
      <c r="I4933">
        <v>5254</v>
      </c>
      <c r="J4933">
        <v>92</v>
      </c>
      <c r="K4933">
        <v>52</v>
      </c>
      <c r="L4933" t="s">
        <v>31</v>
      </c>
      <c r="M4933">
        <v>115</v>
      </c>
      <c r="N4933">
        <f>Table1[[#This Row],[Basic Salary]]+Table1[[#This Row],[Bonus]]</f>
        <v>38221</v>
      </c>
      <c r="O4933" s="2">
        <f>Table1[[#This Row],[Bonus]]/Table1[[#This Row],[Basic Salary]]</f>
        <v>0.15937149270482603</v>
      </c>
      <c r="P4933">
        <f ca="1">DATEDIF(Table1[[#This Row],[Date of Birth]],TODAY(),"Y")</f>
        <v>29</v>
      </c>
      <c r="Q4933">
        <f ca="1">DATEDIF(Table1[[#This Row],[Joining Date]],TODAY(),"Y")</f>
        <v>4</v>
      </c>
      <c r="R4933" t="str">
        <f ca="1">IF(YEAR(Table1[[#This Row],[Joining Date]])=YEAR(TODAY()),"Yes","No")</f>
        <v>No</v>
      </c>
      <c r="S4933" t="str">
        <f ca="1">IF(Table1[[#This Row],[Experience]]&gt;5,"Yes","No")</f>
        <v>No</v>
      </c>
      <c r="T4933" t="str">
        <f>TEXT(Table1[[#This Row],[Joining Date]],"mmmm")</f>
        <v>September</v>
      </c>
      <c r="U4933" t="str">
        <f>TEXT(Table1[[#This Row],[Joining Date]],"yyyy")</f>
        <v>2021</v>
      </c>
      <c r="V4933" s="5">
        <f ca="1">TODAY()-Table1[[#This Row],[Joining Date]]</f>
        <v>1797</v>
      </c>
      <c r="W4933" t="str">
        <f>LEFT(Table1[[#This Row],[Employee Name]],FIND(" ",Table1[[#This Row],[Employee Name]])-1)</f>
        <v>Rohan</v>
      </c>
      <c r="X4933" t="str">
        <f>RIGHT(Table1[[#This Row],[Employee Name]],LEN(Table1[[#This Row],[Employee Name]])-FIND(" ",Table1[[#This Row],[Employee Name]]))</f>
        <v>Gupta</v>
      </c>
      <c r="Y4933" t="str">
        <f>Table1[[#This Row],[Department]]&amp;"-"&amp;Table1[[#This Row],[Employee ID]]</f>
        <v>Marketing-E03397</v>
      </c>
      <c r="Z4933" t="str">
        <f>LEFT(Table1[[#This Row],[Department]],3)</f>
        <v>Mar</v>
      </c>
      <c r="AA4933" t="str">
        <f>_xlfn.XLOOKUP(Table1[[#This Row],[Manager ID]],MANAGERS!A:A,MANAGERS!B:B)</f>
        <v>Manager_15</v>
      </c>
      <c r="AB4933" t="str" cm="1">
        <f t="array" ref="AB4933">_xlfn.XLOOKUP(Table1[[#This Row],[Manager ID]],Table2[[#All],[Manager ID]],Table2[[#All],[Department Head]])</f>
        <v>Support</v>
      </c>
      <c r="AC4933" s="2">
        <f>_xlfn.XLOOKUP(Table1[[#This Row],[City]],L:L,O:O)</f>
        <v>0.241864189087755</v>
      </c>
      <c r="AD4933" t="str" cm="1">
        <f t="array" ref="AD4933">_xlfn.IFS(Table1[[#This Row],[Performance Score]]&gt;=90,"Excellent",Table1[[#This Row],[Performance Score]]&gt;=75,"Good",Table1[[#This Row],[Performance Score]]&gt;=60,"Average",Table1[[#This Row],[Performance Score]]&lt;=60,"Need Improvement")</f>
        <v>Need Improvement</v>
      </c>
      <c r="AE4933" t="str">
        <f>IF(AND(Table1[[#This Row],[Attendance %]]&gt;=80,(Table1[[#This Row],[Performance Score]]&gt;=80)),"Eligible","Not Eligible")</f>
        <v>Not Eligible</v>
      </c>
      <c r="AF4933" t="str">
        <f>IF(Table1[[#This Row],[Performance Score]]&gt;=80,"High Performer","Low Performer")</f>
        <v>Low Performer</v>
      </c>
      <c r="AG4933" t="str" cm="1">
        <f t="array" aca="1" ref="AG4933" ca="1">_xlfn.IFS(Table1[[#This Row],[Experience]]&lt;=3,"Junior",Table1[[#This Row],[Experience]]&lt;=7,"Mid Level",Table1[[#This Row],[Experience]]&gt;=7,"Senior")</f>
        <v>Mid Level</v>
      </c>
      <c r="AH4933" t="str">
        <f>IF(Table1[[#This Row],[Attendance %]]&gt;75,"OK","Below 75")</f>
        <v>OK</v>
      </c>
      <c r="AI4933" t="b">
        <f>ISBLANK(Table1[[#This Row],[Employee ID]])</f>
        <v>0</v>
      </c>
      <c r="AJ4933" t="b">
        <f>ISNUMBER(Table1[[#This Row],[Total Salary  ]])</f>
        <v>1</v>
      </c>
      <c r="AK4933" t="str">
        <f>IFERROR(_xlfn.XLOOKUP(Table1[[#This Row],[Manager ID]],MANAGERS!A:A,MANAGERS!B:B),"Not Found")</f>
        <v>Manager_15</v>
      </c>
    </row>
    <row r="4934" spans="1:37" x14ac:dyDescent="0.2">
      <c r="A4934" t="s">
        <v>2143</v>
      </c>
      <c r="B4934" t="s">
        <v>89</v>
      </c>
      <c r="C4934" t="s">
        <v>21</v>
      </c>
      <c r="D4934" t="s">
        <v>40</v>
      </c>
      <c r="E4934" t="s">
        <v>65</v>
      </c>
      <c r="F4934" s="1">
        <v>43373</v>
      </c>
      <c r="G4934" s="1">
        <v>34596</v>
      </c>
      <c r="H4934">
        <v>26055</v>
      </c>
      <c r="I4934">
        <v>12142</v>
      </c>
      <c r="J4934">
        <v>70</v>
      </c>
      <c r="K4934">
        <v>80</v>
      </c>
      <c r="L4934" t="s">
        <v>31</v>
      </c>
      <c r="M4934">
        <v>101</v>
      </c>
      <c r="N4934">
        <f>Table1[[#This Row],[Basic Salary]]+Table1[[#This Row],[Bonus]]</f>
        <v>38197</v>
      </c>
      <c r="O4934" s="2">
        <f>Table1[[#This Row],[Bonus]]/Table1[[#This Row],[Basic Salary]]</f>
        <v>0.46601420072922661</v>
      </c>
      <c r="P4934">
        <f ca="1">DATEDIF(Table1[[#This Row],[Date of Birth]],TODAY(),"Y")</f>
        <v>31</v>
      </c>
      <c r="Q4934">
        <f ca="1">DATEDIF(Table1[[#This Row],[Joining Date]],TODAY(),"Y")</f>
        <v>7</v>
      </c>
      <c r="R4934" t="str">
        <f ca="1">IF(YEAR(Table1[[#This Row],[Joining Date]])=YEAR(TODAY()),"Yes","No")</f>
        <v>No</v>
      </c>
      <c r="S4934" t="str">
        <f ca="1">IF(Table1[[#This Row],[Experience]]&gt;5,"Yes","No")</f>
        <v>Yes</v>
      </c>
      <c r="T4934" t="str">
        <f>TEXT(Table1[[#This Row],[Joining Date]],"mmmm")</f>
        <v>September</v>
      </c>
      <c r="U4934" t="str">
        <f>TEXT(Table1[[#This Row],[Joining Date]],"yyyy")</f>
        <v>2018</v>
      </c>
      <c r="V4934" s="5">
        <f ca="1">TODAY()-Table1[[#This Row],[Joining Date]]</f>
        <v>2866</v>
      </c>
      <c r="W4934" t="str">
        <f>LEFT(Table1[[#This Row],[Employee Name]],FIND(" ",Table1[[#This Row],[Employee Name]])-1)</f>
        <v>Tarun</v>
      </c>
      <c r="X4934" t="str">
        <f>RIGHT(Table1[[#This Row],[Employee Name]],LEN(Table1[[#This Row],[Employee Name]])-FIND(" ",Table1[[#This Row],[Employee Name]]))</f>
        <v>Verma</v>
      </c>
      <c r="Y4934" t="str">
        <f>Table1[[#This Row],[Department]]&amp;"-"&amp;Table1[[#This Row],[Employee ID]]</f>
        <v>IT-E02087</v>
      </c>
      <c r="Z4934" t="str">
        <f>LEFT(Table1[[#This Row],[Department]],3)</f>
        <v>IT</v>
      </c>
      <c r="AA4934" t="str">
        <f>_xlfn.XLOOKUP(Table1[[#This Row],[Manager ID]],MANAGERS!A:A,MANAGERS!B:B)</f>
        <v>Manager_1</v>
      </c>
      <c r="AB4934" t="str" cm="1">
        <f t="array" ref="AB4934">_xlfn.XLOOKUP(Table1[[#This Row],[Manager ID]],Table2[[#All],[Manager ID]],Table2[[#All],[Department Head]])</f>
        <v>Support</v>
      </c>
      <c r="AC4934" s="2">
        <f>_xlfn.XLOOKUP(Table1[[#This Row],[City]],L:L,O:O)</f>
        <v>0.241864189087755</v>
      </c>
      <c r="AD4934" t="str" cm="1">
        <f t="array" ref="AD4934">_xlfn.IFS(Table1[[#This Row],[Performance Score]]&gt;=90,"Excellent",Table1[[#This Row],[Performance Score]]&gt;=75,"Good",Table1[[#This Row],[Performance Score]]&gt;=60,"Average",Table1[[#This Row],[Performance Score]]&lt;=60,"Need Improvement")</f>
        <v>Good</v>
      </c>
      <c r="AE4934" t="str">
        <f>IF(AND(Table1[[#This Row],[Attendance %]]&gt;=80,(Table1[[#This Row],[Performance Score]]&gt;=80)),"Eligible","Not Eligible")</f>
        <v>Not Eligible</v>
      </c>
      <c r="AF4934" t="str">
        <f>IF(Table1[[#This Row],[Performance Score]]&gt;=80,"High Performer","Low Performer")</f>
        <v>High Performer</v>
      </c>
      <c r="AG4934" t="str" cm="1">
        <f t="array" aca="1" ref="AG4934" ca="1">_xlfn.IFS(Table1[[#This Row],[Experience]]&lt;=3,"Junior",Table1[[#This Row],[Experience]]&lt;=7,"Mid Level",Table1[[#This Row],[Experience]]&gt;=7,"Senior")</f>
        <v>Mid Level</v>
      </c>
      <c r="AH4934" t="str">
        <f>IF(Table1[[#This Row],[Attendance %]]&gt;75,"OK","Below 75")</f>
        <v>Below 75</v>
      </c>
      <c r="AI4934" t="b">
        <f>ISBLANK(Table1[[#This Row],[Employee ID]])</f>
        <v>0</v>
      </c>
      <c r="AJ4934" t="b">
        <f>ISNUMBER(Table1[[#This Row],[Total Salary  ]])</f>
        <v>1</v>
      </c>
      <c r="AK4934" t="str">
        <f>IFERROR(_xlfn.XLOOKUP(Table1[[#This Row],[Manager ID]],MANAGERS!A:A,MANAGERS!B:B),"Not Found")</f>
        <v>Manager_1</v>
      </c>
    </row>
    <row r="4935" spans="1:37" x14ac:dyDescent="0.2">
      <c r="A4935" t="s">
        <v>2246</v>
      </c>
      <c r="B4935" t="s">
        <v>20</v>
      </c>
      <c r="C4935" t="s">
        <v>15</v>
      </c>
      <c r="D4935" t="s">
        <v>33</v>
      </c>
      <c r="E4935" t="s">
        <v>51</v>
      </c>
      <c r="F4935" s="1">
        <v>42920</v>
      </c>
      <c r="G4935" s="1">
        <v>38503</v>
      </c>
      <c r="H4935">
        <v>32157</v>
      </c>
      <c r="I4935">
        <v>5897</v>
      </c>
      <c r="J4935">
        <v>69</v>
      </c>
      <c r="K4935">
        <v>97</v>
      </c>
      <c r="L4935" t="s">
        <v>18</v>
      </c>
      <c r="M4935">
        <v>112</v>
      </c>
      <c r="N4935">
        <f>Table1[[#This Row],[Basic Salary]]+Table1[[#This Row],[Bonus]]</f>
        <v>38054</v>
      </c>
      <c r="O4935" s="2">
        <f>Table1[[#This Row],[Bonus]]/Table1[[#This Row],[Basic Salary]]</f>
        <v>0.18338153434710949</v>
      </c>
      <c r="P4935">
        <f ca="1">DATEDIF(Table1[[#This Row],[Date of Birth]],TODAY(),"Y")</f>
        <v>21</v>
      </c>
      <c r="Q4935">
        <f ca="1">DATEDIF(Table1[[#This Row],[Joining Date]],TODAY(),"Y")</f>
        <v>9</v>
      </c>
      <c r="R4935" t="str">
        <f ca="1">IF(YEAR(Table1[[#This Row],[Joining Date]])=YEAR(TODAY()),"Yes","No")</f>
        <v>No</v>
      </c>
      <c r="S4935" t="str">
        <f ca="1">IF(Table1[[#This Row],[Experience]]&gt;5,"Yes","No")</f>
        <v>Yes</v>
      </c>
      <c r="T4935" t="str">
        <f>TEXT(Table1[[#This Row],[Joining Date]],"mmmm")</f>
        <v>July</v>
      </c>
      <c r="U4935" t="str">
        <f>TEXT(Table1[[#This Row],[Joining Date]],"yyyy")</f>
        <v>2017</v>
      </c>
      <c r="V4935" s="5">
        <f ca="1">TODAY()-Table1[[#This Row],[Joining Date]]</f>
        <v>3319</v>
      </c>
      <c r="W4935" t="str">
        <f>LEFT(Table1[[#This Row],[Employee Name]],FIND(" ",Table1[[#This Row],[Employee Name]])-1)</f>
        <v>Rahul</v>
      </c>
      <c r="X4935" t="str">
        <f>RIGHT(Table1[[#This Row],[Employee Name]],LEN(Table1[[#This Row],[Employee Name]])-FIND(" ",Table1[[#This Row],[Employee Name]]))</f>
        <v>Verma</v>
      </c>
      <c r="Y4935" t="str">
        <f>Table1[[#This Row],[Department]]&amp;"-"&amp;Table1[[#This Row],[Employee ID]]</f>
        <v>Marketing-E02190</v>
      </c>
      <c r="Z4935" t="str">
        <f>LEFT(Table1[[#This Row],[Department]],3)</f>
        <v>Mar</v>
      </c>
      <c r="AA4935" t="str">
        <f>_xlfn.XLOOKUP(Table1[[#This Row],[Manager ID]],MANAGERS!A:A,MANAGERS!B:B)</f>
        <v>Manager_12</v>
      </c>
      <c r="AB4935" t="str" cm="1">
        <f t="array" ref="AB4935">_xlfn.XLOOKUP(Table1[[#This Row],[Manager ID]],Table2[[#All],[Manager ID]],Table2[[#All],[Department Head]])</f>
        <v>Marketing</v>
      </c>
      <c r="AC4935" s="2">
        <f>_xlfn.XLOOKUP(Table1[[#This Row],[City]],L:L,O:O)</f>
        <v>0.21356479274849693</v>
      </c>
      <c r="AD4935" t="str" cm="1">
        <f t="array" ref="AD4935">_xlfn.IFS(Table1[[#This Row],[Performance Score]]&gt;=90,"Excellent",Table1[[#This Row],[Performance Score]]&gt;=75,"Good",Table1[[#This Row],[Performance Score]]&gt;=60,"Average",Table1[[#This Row],[Performance Score]]&lt;=60,"Need Improvement")</f>
        <v>Excellent</v>
      </c>
      <c r="AE4935" t="str">
        <f>IF(AND(Table1[[#This Row],[Attendance %]]&gt;=80,(Table1[[#This Row],[Performance Score]]&gt;=80)),"Eligible","Not Eligible")</f>
        <v>Not Eligible</v>
      </c>
      <c r="AF4935" t="str">
        <f>IF(Table1[[#This Row],[Performance Score]]&gt;=80,"High Performer","Low Performer")</f>
        <v>High Performer</v>
      </c>
      <c r="AG4935" t="str" cm="1">
        <f t="array" aca="1" ref="AG4935" ca="1">_xlfn.IFS(Table1[[#This Row],[Experience]]&lt;=3,"Junior",Table1[[#This Row],[Experience]]&lt;=7,"Mid Level",Table1[[#This Row],[Experience]]&gt;=7,"Senior")</f>
        <v>Senior</v>
      </c>
      <c r="AH4935" t="str">
        <f>IF(Table1[[#This Row],[Attendance %]]&gt;75,"OK","Below 75")</f>
        <v>Below 75</v>
      </c>
      <c r="AI4935" t="b">
        <f>ISBLANK(Table1[[#This Row],[Employee ID]])</f>
        <v>0</v>
      </c>
      <c r="AJ4935" t="b">
        <f>ISNUMBER(Table1[[#This Row],[Total Salary  ]])</f>
        <v>1</v>
      </c>
      <c r="AK4935" t="str">
        <f>IFERROR(_xlfn.XLOOKUP(Table1[[#This Row],[Manager ID]],MANAGERS!A:A,MANAGERS!B:B),"Not Found")</f>
        <v>Manager_12</v>
      </c>
    </row>
    <row r="4936" spans="1:37" x14ac:dyDescent="0.2">
      <c r="A4936" t="s">
        <v>1994</v>
      </c>
      <c r="B4936" t="s">
        <v>77</v>
      </c>
      <c r="C4936" t="s">
        <v>15</v>
      </c>
      <c r="D4936" t="s">
        <v>81</v>
      </c>
      <c r="E4936" t="s">
        <v>22</v>
      </c>
      <c r="F4936" s="1">
        <v>45642</v>
      </c>
      <c r="G4936" s="1">
        <v>31779</v>
      </c>
      <c r="H4936">
        <v>28361</v>
      </c>
      <c r="I4936">
        <v>9615</v>
      </c>
      <c r="J4936">
        <v>90</v>
      </c>
      <c r="K4936">
        <v>99</v>
      </c>
      <c r="L4936" t="s">
        <v>53</v>
      </c>
      <c r="M4936">
        <v>114</v>
      </c>
      <c r="N4936">
        <f>Table1[[#This Row],[Basic Salary]]+Table1[[#This Row],[Bonus]]</f>
        <v>37976</v>
      </c>
      <c r="O4936" s="2">
        <f>Table1[[#This Row],[Bonus]]/Table1[[#This Row],[Basic Salary]]</f>
        <v>0.3390218962659991</v>
      </c>
      <c r="P4936">
        <f ca="1">DATEDIF(Table1[[#This Row],[Date of Birth]],TODAY(),"Y")</f>
        <v>39</v>
      </c>
      <c r="Q4936">
        <f ca="1">DATEDIF(Table1[[#This Row],[Joining Date]],TODAY(),"Y")</f>
        <v>1</v>
      </c>
      <c r="R4936" t="str">
        <f ca="1">IF(YEAR(Table1[[#This Row],[Joining Date]])=YEAR(TODAY()),"Yes","No")</f>
        <v>No</v>
      </c>
      <c r="S4936" t="str">
        <f ca="1">IF(Table1[[#This Row],[Experience]]&gt;5,"Yes","No")</f>
        <v>No</v>
      </c>
      <c r="T4936" t="str">
        <f>TEXT(Table1[[#This Row],[Joining Date]],"mmmm")</f>
        <v>December</v>
      </c>
      <c r="U4936" t="str">
        <f>TEXT(Table1[[#This Row],[Joining Date]],"yyyy")</f>
        <v>2024</v>
      </c>
      <c r="V4936" s="5">
        <f ca="1">TODAY()-Table1[[#This Row],[Joining Date]]</f>
        <v>597</v>
      </c>
      <c r="W4936" t="str">
        <f>LEFT(Table1[[#This Row],[Employee Name]],FIND(" ",Table1[[#This Row],[Employee Name]])-1)</f>
        <v>Rohan</v>
      </c>
      <c r="X4936" t="str">
        <f>RIGHT(Table1[[#This Row],[Employee Name]],LEN(Table1[[#This Row],[Employee Name]])-FIND(" ",Table1[[#This Row],[Employee Name]]))</f>
        <v>Gupta</v>
      </c>
      <c r="Y4936" t="str">
        <f>Table1[[#This Row],[Department]]&amp;"-"&amp;Table1[[#This Row],[Employee ID]]</f>
        <v>Sales-E01938</v>
      </c>
      <c r="Z4936" t="str">
        <f>LEFT(Table1[[#This Row],[Department]],3)</f>
        <v>Sal</v>
      </c>
      <c r="AA4936" t="str">
        <f>_xlfn.XLOOKUP(Table1[[#This Row],[Manager ID]],MANAGERS!A:A,MANAGERS!B:B)</f>
        <v>Manager_14</v>
      </c>
      <c r="AB4936" t="str" cm="1">
        <f t="array" ref="AB4936">_xlfn.XLOOKUP(Table1[[#This Row],[Manager ID]],Table2[[#All],[Manager ID]],Table2[[#All],[Department Head]])</f>
        <v>Marketing</v>
      </c>
      <c r="AC4936" s="2">
        <f>_xlfn.XLOOKUP(Table1[[#This Row],[City]],L:L,O:O)</f>
        <v>0.23685887225230964</v>
      </c>
      <c r="AD4936" t="str" cm="1">
        <f t="array" ref="AD4936">_xlfn.IFS(Table1[[#This Row],[Performance Score]]&gt;=90,"Excellent",Table1[[#This Row],[Performance Score]]&gt;=75,"Good",Table1[[#This Row],[Performance Score]]&gt;=60,"Average",Table1[[#This Row],[Performance Score]]&lt;=60,"Need Improvement")</f>
        <v>Excellent</v>
      </c>
      <c r="AE4936" t="str">
        <f>IF(AND(Table1[[#This Row],[Attendance %]]&gt;=80,(Table1[[#This Row],[Performance Score]]&gt;=80)),"Eligible","Not Eligible")</f>
        <v>Eligible</v>
      </c>
      <c r="AF4936" t="str">
        <f>IF(Table1[[#This Row],[Performance Score]]&gt;=80,"High Performer","Low Performer")</f>
        <v>High Performer</v>
      </c>
      <c r="AG4936" t="str" cm="1">
        <f t="array" aca="1" ref="AG4936" ca="1">_xlfn.IFS(Table1[[#This Row],[Experience]]&lt;=3,"Junior",Table1[[#This Row],[Experience]]&lt;=7,"Mid Level",Table1[[#This Row],[Experience]]&gt;=7,"Senior")</f>
        <v>Junior</v>
      </c>
      <c r="AH4936" t="str">
        <f>IF(Table1[[#This Row],[Attendance %]]&gt;75,"OK","Below 75")</f>
        <v>OK</v>
      </c>
      <c r="AI4936" t="b">
        <f>ISBLANK(Table1[[#This Row],[Employee ID]])</f>
        <v>0</v>
      </c>
      <c r="AJ4936" t="b">
        <f>ISNUMBER(Table1[[#This Row],[Total Salary  ]])</f>
        <v>1</v>
      </c>
      <c r="AK4936" t="str">
        <f>IFERROR(_xlfn.XLOOKUP(Table1[[#This Row],[Manager ID]],MANAGERS!A:A,MANAGERS!B:B),"Not Found")</f>
        <v>Manager_14</v>
      </c>
    </row>
    <row r="4937" spans="1:37" x14ac:dyDescent="0.2">
      <c r="A4937" t="s">
        <v>365</v>
      </c>
      <c r="B4937" t="s">
        <v>60</v>
      </c>
      <c r="C4937" t="s">
        <v>21</v>
      </c>
      <c r="D4937" t="s">
        <v>46</v>
      </c>
      <c r="E4937" t="s">
        <v>30</v>
      </c>
      <c r="F4937" s="1">
        <v>45667</v>
      </c>
      <c r="G4937" s="1">
        <v>40403</v>
      </c>
      <c r="H4937">
        <v>31345</v>
      </c>
      <c r="I4937">
        <v>6505</v>
      </c>
      <c r="J4937">
        <v>66</v>
      </c>
      <c r="K4937">
        <v>80</v>
      </c>
      <c r="L4937" t="s">
        <v>34</v>
      </c>
      <c r="M4937">
        <v>115</v>
      </c>
      <c r="N4937">
        <f>Table1[[#This Row],[Basic Salary]]+Table1[[#This Row],[Bonus]]</f>
        <v>37850</v>
      </c>
      <c r="O4937" s="2">
        <f>Table1[[#This Row],[Bonus]]/Table1[[#This Row],[Basic Salary]]</f>
        <v>0.20752911150103684</v>
      </c>
      <c r="P4937">
        <f ca="1">DATEDIF(Table1[[#This Row],[Date of Birth]],TODAY(),"Y")</f>
        <v>15</v>
      </c>
      <c r="Q4937">
        <f ca="1">DATEDIF(Table1[[#This Row],[Joining Date]],TODAY(),"Y")</f>
        <v>1</v>
      </c>
      <c r="R4937" t="str">
        <f ca="1">IF(YEAR(Table1[[#This Row],[Joining Date]])=YEAR(TODAY()),"Yes","No")</f>
        <v>No</v>
      </c>
      <c r="S4937" t="str">
        <f ca="1">IF(Table1[[#This Row],[Experience]]&gt;5,"Yes","No")</f>
        <v>No</v>
      </c>
      <c r="T4937" t="str">
        <f>TEXT(Table1[[#This Row],[Joining Date]],"mmmm")</f>
        <v>January</v>
      </c>
      <c r="U4937" t="str">
        <f>TEXT(Table1[[#This Row],[Joining Date]],"yyyy")</f>
        <v>2025</v>
      </c>
      <c r="V4937" s="5">
        <f ca="1">TODAY()-Table1[[#This Row],[Joining Date]]</f>
        <v>572</v>
      </c>
      <c r="W4937" t="str">
        <f>LEFT(Table1[[#This Row],[Employee Name]],FIND(" ",Table1[[#This Row],[Employee Name]])-1)</f>
        <v>Gayathri</v>
      </c>
      <c r="X4937" t="str">
        <f>RIGHT(Table1[[#This Row],[Employee Name]],LEN(Table1[[#This Row],[Employee Name]])-FIND(" ",Table1[[#This Row],[Employee Name]]))</f>
        <v>Iyer</v>
      </c>
      <c r="Y4937" t="str">
        <f>Table1[[#This Row],[Department]]&amp;"-"&amp;Table1[[#This Row],[Employee ID]]</f>
        <v>Support-E00309</v>
      </c>
      <c r="Z4937" t="str">
        <f>LEFT(Table1[[#This Row],[Department]],3)</f>
        <v>Sup</v>
      </c>
      <c r="AA4937" t="str">
        <f>_xlfn.XLOOKUP(Table1[[#This Row],[Manager ID]],MANAGERS!A:A,MANAGERS!B:B)</f>
        <v>Manager_15</v>
      </c>
      <c r="AB4937" t="str" cm="1">
        <f t="array" ref="AB4937">_xlfn.XLOOKUP(Table1[[#This Row],[Manager ID]],Table2[[#All],[Manager ID]],Table2[[#All],[Department Head]])</f>
        <v>Support</v>
      </c>
      <c r="AC4937" s="2">
        <f>_xlfn.XLOOKUP(Table1[[#This Row],[City]],L:L,O:O)</f>
        <v>0.24030340748661314</v>
      </c>
      <c r="AD4937" t="str" cm="1">
        <f t="array" ref="AD4937">_xlfn.IFS(Table1[[#This Row],[Performance Score]]&gt;=90,"Excellent",Table1[[#This Row],[Performance Score]]&gt;=75,"Good",Table1[[#This Row],[Performance Score]]&gt;=60,"Average",Table1[[#This Row],[Performance Score]]&lt;=60,"Need Improvement")</f>
        <v>Good</v>
      </c>
      <c r="AE4937" t="str">
        <f>IF(AND(Table1[[#This Row],[Attendance %]]&gt;=80,(Table1[[#This Row],[Performance Score]]&gt;=80)),"Eligible","Not Eligible")</f>
        <v>Not Eligible</v>
      </c>
      <c r="AF4937" t="str">
        <f>IF(Table1[[#This Row],[Performance Score]]&gt;=80,"High Performer","Low Performer")</f>
        <v>High Performer</v>
      </c>
      <c r="AG4937" t="str" cm="1">
        <f t="array" aca="1" ref="AG4937" ca="1">_xlfn.IFS(Table1[[#This Row],[Experience]]&lt;=3,"Junior",Table1[[#This Row],[Experience]]&lt;=7,"Mid Level",Table1[[#This Row],[Experience]]&gt;=7,"Senior")</f>
        <v>Junior</v>
      </c>
      <c r="AH4937" t="str">
        <f>IF(Table1[[#This Row],[Attendance %]]&gt;75,"OK","Below 75")</f>
        <v>Below 75</v>
      </c>
      <c r="AI4937" t="b">
        <f>ISBLANK(Table1[[#This Row],[Employee ID]])</f>
        <v>0</v>
      </c>
      <c r="AJ4937" t="b">
        <f>ISNUMBER(Table1[[#This Row],[Total Salary  ]])</f>
        <v>1</v>
      </c>
      <c r="AK4937" t="str">
        <f>IFERROR(_xlfn.XLOOKUP(Table1[[#This Row],[Manager ID]],MANAGERS!A:A,MANAGERS!B:B),"Not Found")</f>
        <v>Manager_15</v>
      </c>
    </row>
    <row r="4938" spans="1:37" x14ac:dyDescent="0.2">
      <c r="A4938" t="s">
        <v>799</v>
      </c>
      <c r="B4938" t="s">
        <v>60</v>
      </c>
      <c r="C4938" t="s">
        <v>15</v>
      </c>
      <c r="D4938" t="s">
        <v>40</v>
      </c>
      <c r="E4938" t="s">
        <v>22</v>
      </c>
      <c r="F4938" s="1">
        <v>45726</v>
      </c>
      <c r="G4938" s="1">
        <v>33366</v>
      </c>
      <c r="H4938">
        <v>30672</v>
      </c>
      <c r="I4938">
        <v>7170</v>
      </c>
      <c r="J4938">
        <v>79</v>
      </c>
      <c r="K4938">
        <v>82</v>
      </c>
      <c r="L4938" t="s">
        <v>53</v>
      </c>
      <c r="M4938">
        <v>104</v>
      </c>
      <c r="N4938">
        <f>Table1[[#This Row],[Basic Salary]]+Table1[[#This Row],[Bonus]]</f>
        <v>37842</v>
      </c>
      <c r="O4938" s="2">
        <f>Table1[[#This Row],[Bonus]]/Table1[[#This Row],[Basic Salary]]</f>
        <v>0.23376369327073551</v>
      </c>
      <c r="P4938">
        <f ca="1">DATEDIF(Table1[[#This Row],[Date of Birth]],TODAY(),"Y")</f>
        <v>35</v>
      </c>
      <c r="Q4938">
        <f ca="1">DATEDIF(Table1[[#This Row],[Joining Date]],TODAY(),"Y")</f>
        <v>1</v>
      </c>
      <c r="R4938" t="str">
        <f ca="1">IF(YEAR(Table1[[#This Row],[Joining Date]])=YEAR(TODAY()),"Yes","No")</f>
        <v>No</v>
      </c>
      <c r="S4938" t="str">
        <f ca="1">IF(Table1[[#This Row],[Experience]]&gt;5,"Yes","No")</f>
        <v>No</v>
      </c>
      <c r="T4938" t="str">
        <f>TEXT(Table1[[#This Row],[Joining Date]],"mmmm")</f>
        <v>March</v>
      </c>
      <c r="U4938" t="str">
        <f>TEXT(Table1[[#This Row],[Joining Date]],"yyyy")</f>
        <v>2025</v>
      </c>
      <c r="V4938" s="5">
        <f ca="1">TODAY()-Table1[[#This Row],[Joining Date]]</f>
        <v>513</v>
      </c>
      <c r="W4938" t="str">
        <f>LEFT(Table1[[#This Row],[Employee Name]],FIND(" ",Table1[[#This Row],[Employee Name]])-1)</f>
        <v>Gayathri</v>
      </c>
      <c r="X4938" t="str">
        <f>RIGHT(Table1[[#This Row],[Employee Name]],LEN(Table1[[#This Row],[Employee Name]])-FIND(" ",Table1[[#This Row],[Employee Name]]))</f>
        <v>Iyer</v>
      </c>
      <c r="Y4938" t="str">
        <f>Table1[[#This Row],[Department]]&amp;"-"&amp;Table1[[#This Row],[Employee ID]]</f>
        <v>IT-E00743</v>
      </c>
      <c r="Z4938" t="str">
        <f>LEFT(Table1[[#This Row],[Department]],3)</f>
        <v>IT</v>
      </c>
      <c r="AA4938" t="str">
        <f>_xlfn.XLOOKUP(Table1[[#This Row],[Manager ID]],MANAGERS!A:A,MANAGERS!B:B)</f>
        <v>Manager_4</v>
      </c>
      <c r="AB4938" t="str" cm="1">
        <f t="array" ref="AB4938">_xlfn.XLOOKUP(Table1[[#This Row],[Manager ID]],Table2[[#All],[Manager ID]],Table2[[#All],[Department Head]])</f>
        <v>Finance</v>
      </c>
      <c r="AC4938" s="2">
        <f>_xlfn.XLOOKUP(Table1[[#This Row],[City]],L:L,O:O)</f>
        <v>0.23685887225230964</v>
      </c>
      <c r="AD4938" t="str" cm="1">
        <f t="array" ref="AD4938">_xlfn.IFS(Table1[[#This Row],[Performance Score]]&gt;=90,"Excellent",Table1[[#This Row],[Performance Score]]&gt;=75,"Good",Table1[[#This Row],[Performance Score]]&gt;=60,"Average",Table1[[#This Row],[Performance Score]]&lt;=60,"Need Improvement")</f>
        <v>Good</v>
      </c>
      <c r="AE4938" t="str">
        <f>IF(AND(Table1[[#This Row],[Attendance %]]&gt;=80,(Table1[[#This Row],[Performance Score]]&gt;=80)),"Eligible","Not Eligible")</f>
        <v>Not Eligible</v>
      </c>
      <c r="AF4938" t="str">
        <f>IF(Table1[[#This Row],[Performance Score]]&gt;=80,"High Performer","Low Performer")</f>
        <v>High Performer</v>
      </c>
      <c r="AG4938" t="str" cm="1">
        <f t="array" aca="1" ref="AG4938" ca="1">_xlfn.IFS(Table1[[#This Row],[Experience]]&lt;=3,"Junior",Table1[[#This Row],[Experience]]&lt;=7,"Mid Level",Table1[[#This Row],[Experience]]&gt;=7,"Senior")</f>
        <v>Junior</v>
      </c>
      <c r="AH4938" t="str">
        <f>IF(Table1[[#This Row],[Attendance %]]&gt;75,"OK","Below 75")</f>
        <v>OK</v>
      </c>
      <c r="AI4938" t="b">
        <f>ISBLANK(Table1[[#This Row],[Employee ID]])</f>
        <v>0</v>
      </c>
      <c r="AJ4938" t="b">
        <f>ISNUMBER(Table1[[#This Row],[Total Salary  ]])</f>
        <v>1</v>
      </c>
      <c r="AK4938" t="str">
        <f>IFERROR(_xlfn.XLOOKUP(Table1[[#This Row],[Manager ID]],MANAGERS!A:A,MANAGERS!B:B),"Not Found")</f>
        <v>Manager_4</v>
      </c>
    </row>
    <row r="4939" spans="1:37" x14ac:dyDescent="0.2">
      <c r="A4939" t="s">
        <v>3628</v>
      </c>
      <c r="B4939" t="s">
        <v>95</v>
      </c>
      <c r="C4939" t="s">
        <v>21</v>
      </c>
      <c r="D4939" t="s">
        <v>33</v>
      </c>
      <c r="E4939" t="s">
        <v>22</v>
      </c>
      <c r="F4939" s="1">
        <v>44818</v>
      </c>
      <c r="G4939" s="1">
        <v>40419</v>
      </c>
      <c r="H4939">
        <v>31053</v>
      </c>
      <c r="I4939">
        <v>6737</v>
      </c>
      <c r="J4939">
        <v>65</v>
      </c>
      <c r="K4939">
        <v>68</v>
      </c>
      <c r="L4939" t="s">
        <v>53</v>
      </c>
      <c r="M4939">
        <v>115</v>
      </c>
      <c r="N4939">
        <f>Table1[[#This Row],[Basic Salary]]+Table1[[#This Row],[Bonus]]</f>
        <v>37790</v>
      </c>
      <c r="O4939" s="2">
        <f>Table1[[#This Row],[Bonus]]/Table1[[#This Row],[Basic Salary]]</f>
        <v>0.21695166328535084</v>
      </c>
      <c r="P4939">
        <f ca="1">DATEDIF(Table1[[#This Row],[Date of Birth]],TODAY(),"Y")</f>
        <v>15</v>
      </c>
      <c r="Q4939">
        <f ca="1">DATEDIF(Table1[[#This Row],[Joining Date]],TODAY(),"Y")</f>
        <v>3</v>
      </c>
      <c r="R4939" t="str">
        <f ca="1">IF(YEAR(Table1[[#This Row],[Joining Date]])=YEAR(TODAY()),"Yes","No")</f>
        <v>No</v>
      </c>
      <c r="S4939" t="str">
        <f ca="1">IF(Table1[[#This Row],[Experience]]&gt;5,"Yes","No")</f>
        <v>No</v>
      </c>
      <c r="T4939" t="str">
        <f>TEXT(Table1[[#This Row],[Joining Date]],"mmmm")</f>
        <v>September</v>
      </c>
      <c r="U4939" t="str">
        <f>TEXT(Table1[[#This Row],[Joining Date]],"yyyy")</f>
        <v>2022</v>
      </c>
      <c r="V4939" s="5">
        <f ca="1">TODAY()-Table1[[#This Row],[Joining Date]]</f>
        <v>1421</v>
      </c>
      <c r="W4939" t="str">
        <f>LEFT(Table1[[#This Row],[Employee Name]],FIND(" ",Table1[[#This Row],[Employee Name]])-1)</f>
        <v>Ajay</v>
      </c>
      <c r="X4939" t="str">
        <f>RIGHT(Table1[[#This Row],[Employee Name]],LEN(Table1[[#This Row],[Employee Name]])-FIND(" ",Table1[[#This Row],[Employee Name]]))</f>
        <v>Singh</v>
      </c>
      <c r="Y4939" t="str">
        <f>Table1[[#This Row],[Department]]&amp;"-"&amp;Table1[[#This Row],[Employee ID]]</f>
        <v>Marketing-E03572</v>
      </c>
      <c r="Z4939" t="str">
        <f>LEFT(Table1[[#This Row],[Department]],3)</f>
        <v>Mar</v>
      </c>
      <c r="AA4939" t="str">
        <f>_xlfn.XLOOKUP(Table1[[#This Row],[Manager ID]],MANAGERS!A:A,MANAGERS!B:B)</f>
        <v>Manager_15</v>
      </c>
      <c r="AB4939" t="str" cm="1">
        <f t="array" ref="AB4939">_xlfn.XLOOKUP(Table1[[#This Row],[Manager ID]],Table2[[#All],[Manager ID]],Table2[[#All],[Department Head]])</f>
        <v>Support</v>
      </c>
      <c r="AC4939" s="2">
        <f>_xlfn.XLOOKUP(Table1[[#This Row],[City]],L:L,O:O)</f>
        <v>0.23685887225230964</v>
      </c>
      <c r="AD4939" t="str" cm="1">
        <f t="array" ref="AD4939">_xlfn.IFS(Table1[[#This Row],[Performance Score]]&gt;=90,"Excellent",Table1[[#This Row],[Performance Score]]&gt;=75,"Good",Table1[[#This Row],[Performance Score]]&gt;=60,"Average",Table1[[#This Row],[Performance Score]]&lt;=60,"Need Improvement")</f>
        <v>Average</v>
      </c>
      <c r="AE4939" t="str">
        <f>IF(AND(Table1[[#This Row],[Attendance %]]&gt;=80,(Table1[[#This Row],[Performance Score]]&gt;=80)),"Eligible","Not Eligible")</f>
        <v>Not Eligible</v>
      </c>
      <c r="AF4939" t="str">
        <f>IF(Table1[[#This Row],[Performance Score]]&gt;=80,"High Performer","Low Performer")</f>
        <v>Low Performer</v>
      </c>
      <c r="AG4939" t="str" cm="1">
        <f t="array" aca="1" ref="AG4939" ca="1">_xlfn.IFS(Table1[[#This Row],[Experience]]&lt;=3,"Junior",Table1[[#This Row],[Experience]]&lt;=7,"Mid Level",Table1[[#This Row],[Experience]]&gt;=7,"Senior")</f>
        <v>Junior</v>
      </c>
      <c r="AH4939" t="str">
        <f>IF(Table1[[#This Row],[Attendance %]]&gt;75,"OK","Below 75")</f>
        <v>Below 75</v>
      </c>
      <c r="AI4939" t="b">
        <f>ISBLANK(Table1[[#This Row],[Employee ID]])</f>
        <v>0</v>
      </c>
      <c r="AJ4939" t="b">
        <f>ISNUMBER(Table1[[#This Row],[Total Salary  ]])</f>
        <v>1</v>
      </c>
      <c r="AK4939" t="str">
        <f>IFERROR(_xlfn.XLOOKUP(Table1[[#This Row],[Manager ID]],MANAGERS!A:A,MANAGERS!B:B),"Not Found")</f>
        <v>Manager_15</v>
      </c>
    </row>
    <row r="4940" spans="1:37" x14ac:dyDescent="0.2">
      <c r="A4940" t="s">
        <v>182</v>
      </c>
      <c r="B4940" t="s">
        <v>87</v>
      </c>
      <c r="C4940" t="s">
        <v>15</v>
      </c>
      <c r="D4940" t="s">
        <v>81</v>
      </c>
      <c r="E4940" t="s">
        <v>65</v>
      </c>
      <c r="F4940" s="1">
        <v>44416</v>
      </c>
      <c r="G4940" s="1">
        <v>34525</v>
      </c>
      <c r="H4940">
        <v>27068</v>
      </c>
      <c r="I4940">
        <v>10709</v>
      </c>
      <c r="J4940">
        <v>76</v>
      </c>
      <c r="K4940">
        <v>43</v>
      </c>
      <c r="L4940" t="s">
        <v>37</v>
      </c>
      <c r="M4940">
        <v>114</v>
      </c>
      <c r="N4940">
        <f>Table1[[#This Row],[Basic Salary]]+Table1[[#This Row],[Bonus]]</f>
        <v>37777</v>
      </c>
      <c r="O4940" s="2">
        <f>Table1[[#This Row],[Bonus]]/Table1[[#This Row],[Basic Salary]]</f>
        <v>0.39563322003842177</v>
      </c>
      <c r="P4940">
        <f ca="1">DATEDIF(Table1[[#This Row],[Date of Birth]],TODAY(),"Y")</f>
        <v>32</v>
      </c>
      <c r="Q4940">
        <f ca="1">DATEDIF(Table1[[#This Row],[Joining Date]],TODAY(),"Y")</f>
        <v>4</v>
      </c>
      <c r="R4940" t="str">
        <f ca="1">IF(YEAR(Table1[[#This Row],[Joining Date]])=YEAR(TODAY()),"Yes","No")</f>
        <v>No</v>
      </c>
      <c r="S4940" t="str">
        <f ca="1">IF(Table1[[#This Row],[Experience]]&gt;5,"Yes","No")</f>
        <v>No</v>
      </c>
      <c r="T4940" t="str">
        <f>TEXT(Table1[[#This Row],[Joining Date]],"mmmm")</f>
        <v>August</v>
      </c>
      <c r="U4940" t="str">
        <f>TEXT(Table1[[#This Row],[Joining Date]],"yyyy")</f>
        <v>2021</v>
      </c>
      <c r="V4940" s="5">
        <f ca="1">TODAY()-Table1[[#This Row],[Joining Date]]</f>
        <v>1823</v>
      </c>
      <c r="W4940" t="str">
        <f>LEFT(Table1[[#This Row],[Employee Name]],FIND(" ",Table1[[#This Row],[Employee Name]])-1)</f>
        <v>Arjun</v>
      </c>
      <c r="X4940" t="str">
        <f>RIGHT(Table1[[#This Row],[Employee Name]],LEN(Table1[[#This Row],[Employee Name]])-FIND(" ",Table1[[#This Row],[Employee Name]]))</f>
        <v>Mehta</v>
      </c>
      <c r="Y4940" t="str">
        <f>Table1[[#This Row],[Department]]&amp;"-"&amp;Table1[[#This Row],[Employee ID]]</f>
        <v>Sales-E00126</v>
      </c>
      <c r="Z4940" t="str">
        <f>LEFT(Table1[[#This Row],[Department]],3)</f>
        <v>Sal</v>
      </c>
      <c r="AA4940" t="str">
        <f>_xlfn.XLOOKUP(Table1[[#This Row],[Manager ID]],MANAGERS!A:A,MANAGERS!B:B)</f>
        <v>Manager_14</v>
      </c>
      <c r="AB4940" t="str" cm="1">
        <f t="array" ref="AB4940">_xlfn.XLOOKUP(Table1[[#This Row],[Manager ID]],Table2[[#All],[Manager ID]],Table2[[#All],[Department Head]])</f>
        <v>Marketing</v>
      </c>
      <c r="AC4940" s="2">
        <f>_xlfn.XLOOKUP(Table1[[#This Row],[City]],L:L,O:O)</f>
        <v>0.24036902712549932</v>
      </c>
      <c r="AD4940" t="str" cm="1">
        <f t="array" ref="AD4940">_xlfn.IFS(Table1[[#This Row],[Performance Score]]&gt;=90,"Excellent",Table1[[#This Row],[Performance Score]]&gt;=75,"Good",Table1[[#This Row],[Performance Score]]&gt;=60,"Average",Table1[[#This Row],[Performance Score]]&lt;=60,"Need Improvement")</f>
        <v>Need Improvement</v>
      </c>
      <c r="AE4940" t="str">
        <f>IF(AND(Table1[[#This Row],[Attendance %]]&gt;=80,(Table1[[#This Row],[Performance Score]]&gt;=80)),"Eligible","Not Eligible")</f>
        <v>Not Eligible</v>
      </c>
      <c r="AF4940" t="str">
        <f>IF(Table1[[#This Row],[Performance Score]]&gt;=80,"High Performer","Low Performer")</f>
        <v>Low Performer</v>
      </c>
      <c r="AG4940" t="str" cm="1">
        <f t="array" aca="1" ref="AG4940" ca="1">_xlfn.IFS(Table1[[#This Row],[Experience]]&lt;=3,"Junior",Table1[[#This Row],[Experience]]&lt;=7,"Mid Level",Table1[[#This Row],[Experience]]&gt;=7,"Senior")</f>
        <v>Mid Level</v>
      </c>
      <c r="AH4940" t="str">
        <f>IF(Table1[[#This Row],[Attendance %]]&gt;75,"OK","Below 75")</f>
        <v>OK</v>
      </c>
      <c r="AI4940" t="b">
        <f>ISBLANK(Table1[[#This Row],[Employee ID]])</f>
        <v>0</v>
      </c>
      <c r="AJ4940" t="b">
        <f>ISNUMBER(Table1[[#This Row],[Total Salary  ]])</f>
        <v>1</v>
      </c>
      <c r="AK4940" t="str">
        <f>IFERROR(_xlfn.XLOOKUP(Table1[[#This Row],[Manager ID]],MANAGERS!A:A,MANAGERS!B:B),"Not Found")</f>
        <v>Manager_14</v>
      </c>
    </row>
    <row r="4941" spans="1:37" x14ac:dyDescent="0.2">
      <c r="A4941" t="s">
        <v>4247</v>
      </c>
      <c r="B4941" t="s">
        <v>45</v>
      </c>
      <c r="C4941" t="s">
        <v>15</v>
      </c>
      <c r="D4941" t="s">
        <v>25</v>
      </c>
      <c r="E4941" t="s">
        <v>30</v>
      </c>
      <c r="F4941" s="1">
        <v>45990</v>
      </c>
      <c r="G4941" s="1">
        <v>36325</v>
      </c>
      <c r="H4941">
        <v>28331</v>
      </c>
      <c r="I4941">
        <v>9370</v>
      </c>
      <c r="J4941">
        <v>93</v>
      </c>
      <c r="K4941">
        <v>62</v>
      </c>
      <c r="L4941" t="s">
        <v>34</v>
      </c>
      <c r="M4941">
        <v>118</v>
      </c>
      <c r="N4941">
        <f>Table1[[#This Row],[Basic Salary]]+Table1[[#This Row],[Bonus]]</f>
        <v>37701</v>
      </c>
      <c r="O4941" s="2">
        <f>Table1[[#This Row],[Bonus]]/Table1[[#This Row],[Basic Salary]]</f>
        <v>0.33073311919805159</v>
      </c>
      <c r="P4941">
        <f ca="1">DATEDIF(Table1[[#This Row],[Date of Birth]],TODAY(),"Y")</f>
        <v>27</v>
      </c>
      <c r="Q4941">
        <f ca="1">DATEDIF(Table1[[#This Row],[Joining Date]],TODAY(),"Y")</f>
        <v>0</v>
      </c>
      <c r="R4941" t="str">
        <f ca="1">IF(YEAR(Table1[[#This Row],[Joining Date]])=YEAR(TODAY()),"Yes","No")</f>
        <v>No</v>
      </c>
      <c r="S4941" t="str">
        <f ca="1">IF(Table1[[#This Row],[Experience]]&gt;5,"Yes","No")</f>
        <v>No</v>
      </c>
      <c r="T4941" t="str">
        <f>TEXT(Table1[[#This Row],[Joining Date]],"mmmm")</f>
        <v>November</v>
      </c>
      <c r="U4941" t="str">
        <f>TEXT(Table1[[#This Row],[Joining Date]],"yyyy")</f>
        <v>2025</v>
      </c>
      <c r="V4941" s="5">
        <f ca="1">TODAY()-Table1[[#This Row],[Joining Date]]</f>
        <v>249</v>
      </c>
      <c r="W4941" t="str">
        <f>LEFT(Table1[[#This Row],[Employee Name]],FIND(" ",Table1[[#This Row],[Employee Name]])-1)</f>
        <v>Ananya</v>
      </c>
      <c r="X4941" t="str">
        <f>RIGHT(Table1[[#This Row],[Employee Name]],LEN(Table1[[#This Row],[Employee Name]])-FIND(" ",Table1[[#This Row],[Employee Name]]))</f>
        <v>Rao</v>
      </c>
      <c r="Y4941" t="str">
        <f>Table1[[#This Row],[Department]]&amp;"-"&amp;Table1[[#This Row],[Employee ID]]</f>
        <v>Finance-E04191</v>
      </c>
      <c r="Z4941" t="str">
        <f>LEFT(Table1[[#This Row],[Department]],3)</f>
        <v>Fin</v>
      </c>
      <c r="AA4941" t="str">
        <f>_xlfn.XLOOKUP(Table1[[#This Row],[Manager ID]],MANAGERS!A:A,MANAGERS!B:B)</f>
        <v>Manager_18</v>
      </c>
      <c r="AB4941" t="str" cm="1">
        <f t="array" ref="AB4941">_xlfn.XLOOKUP(Table1[[#This Row],[Manager ID]],Table2[[#All],[Manager ID]],Table2[[#All],[Department Head]])</f>
        <v>Support</v>
      </c>
      <c r="AC4941" s="2">
        <f>_xlfn.XLOOKUP(Table1[[#This Row],[City]],L:L,O:O)</f>
        <v>0.24030340748661314</v>
      </c>
      <c r="AD4941" t="str" cm="1">
        <f t="array" ref="AD4941">_xlfn.IFS(Table1[[#This Row],[Performance Score]]&gt;=90,"Excellent",Table1[[#This Row],[Performance Score]]&gt;=75,"Good",Table1[[#This Row],[Performance Score]]&gt;=60,"Average",Table1[[#This Row],[Performance Score]]&lt;=60,"Need Improvement")</f>
        <v>Average</v>
      </c>
      <c r="AE4941" t="str">
        <f>IF(AND(Table1[[#This Row],[Attendance %]]&gt;=80,(Table1[[#This Row],[Performance Score]]&gt;=80)),"Eligible","Not Eligible")</f>
        <v>Not Eligible</v>
      </c>
      <c r="AF4941" t="str">
        <f>IF(Table1[[#This Row],[Performance Score]]&gt;=80,"High Performer","Low Performer")</f>
        <v>Low Performer</v>
      </c>
      <c r="AG4941" t="str" cm="1">
        <f t="array" aca="1" ref="AG4941" ca="1">_xlfn.IFS(Table1[[#This Row],[Experience]]&lt;=3,"Junior",Table1[[#This Row],[Experience]]&lt;=7,"Mid Level",Table1[[#This Row],[Experience]]&gt;=7,"Senior")</f>
        <v>Junior</v>
      </c>
      <c r="AH4941" t="str">
        <f>IF(Table1[[#This Row],[Attendance %]]&gt;75,"OK","Below 75")</f>
        <v>OK</v>
      </c>
      <c r="AI4941" t="b">
        <f>ISBLANK(Table1[[#This Row],[Employee ID]])</f>
        <v>0</v>
      </c>
      <c r="AJ4941" t="b">
        <f>ISNUMBER(Table1[[#This Row],[Total Salary  ]])</f>
        <v>1</v>
      </c>
      <c r="AK4941" t="str">
        <f>IFERROR(_xlfn.XLOOKUP(Table1[[#This Row],[Manager ID]],MANAGERS!A:A,MANAGERS!B:B),"Not Found")</f>
        <v>Manager_18</v>
      </c>
    </row>
    <row r="4942" spans="1:37" x14ac:dyDescent="0.2">
      <c r="A4942" t="s">
        <v>305</v>
      </c>
      <c r="B4942" t="s">
        <v>93</v>
      </c>
      <c r="C4942" t="s">
        <v>21</v>
      </c>
      <c r="D4942" t="s">
        <v>40</v>
      </c>
      <c r="E4942" t="s">
        <v>17</v>
      </c>
      <c r="F4942" s="1">
        <v>44482</v>
      </c>
      <c r="G4942" s="1">
        <v>39099</v>
      </c>
      <c r="H4942">
        <v>30183</v>
      </c>
      <c r="I4942">
        <v>7384</v>
      </c>
      <c r="J4942">
        <v>72</v>
      </c>
      <c r="K4942">
        <v>91</v>
      </c>
      <c r="L4942" t="s">
        <v>34</v>
      </c>
      <c r="M4942">
        <v>119</v>
      </c>
      <c r="N4942">
        <f>Table1[[#This Row],[Basic Salary]]+Table1[[#This Row],[Bonus]]</f>
        <v>37567</v>
      </c>
      <c r="O4942" s="2">
        <f>Table1[[#This Row],[Bonus]]/Table1[[#This Row],[Basic Salary]]</f>
        <v>0.24464102309246927</v>
      </c>
      <c r="P4942">
        <f ca="1">DATEDIF(Table1[[#This Row],[Date of Birth]],TODAY(),"Y")</f>
        <v>19</v>
      </c>
      <c r="Q4942">
        <f ca="1">DATEDIF(Table1[[#This Row],[Joining Date]],TODAY(),"Y")</f>
        <v>4</v>
      </c>
      <c r="R4942" t="str">
        <f ca="1">IF(YEAR(Table1[[#This Row],[Joining Date]])=YEAR(TODAY()),"Yes","No")</f>
        <v>No</v>
      </c>
      <c r="S4942" t="str">
        <f ca="1">IF(Table1[[#This Row],[Experience]]&gt;5,"Yes","No")</f>
        <v>No</v>
      </c>
      <c r="T4942" t="str">
        <f>TEXT(Table1[[#This Row],[Joining Date]],"mmmm")</f>
        <v>October</v>
      </c>
      <c r="U4942" t="str">
        <f>TEXT(Table1[[#This Row],[Joining Date]],"yyyy")</f>
        <v>2021</v>
      </c>
      <c r="V4942" s="5">
        <f ca="1">TODAY()-Table1[[#This Row],[Joining Date]]</f>
        <v>1757</v>
      </c>
      <c r="W4942" t="str">
        <f>LEFT(Table1[[#This Row],[Employee Name]],FIND(" ",Table1[[#This Row],[Employee Name]])-1)</f>
        <v>Priya</v>
      </c>
      <c r="X4942" t="str">
        <f>RIGHT(Table1[[#This Row],[Employee Name]],LEN(Table1[[#This Row],[Employee Name]])-FIND(" ",Table1[[#This Row],[Employee Name]]))</f>
        <v>Reddy</v>
      </c>
      <c r="Y4942" t="str">
        <f>Table1[[#This Row],[Department]]&amp;"-"&amp;Table1[[#This Row],[Employee ID]]</f>
        <v>IT-E00249</v>
      </c>
      <c r="Z4942" t="str">
        <f>LEFT(Table1[[#This Row],[Department]],3)</f>
        <v>IT</v>
      </c>
      <c r="AA4942" t="str">
        <f>_xlfn.XLOOKUP(Table1[[#This Row],[Manager ID]],MANAGERS!A:A,MANAGERS!B:B)</f>
        <v>Manager_19</v>
      </c>
      <c r="AB4942" t="str" cm="1">
        <f t="array" ref="AB4942">_xlfn.XLOOKUP(Table1[[#This Row],[Manager ID]],Table2[[#All],[Manager ID]],Table2[[#All],[Department Head]])</f>
        <v>Support</v>
      </c>
      <c r="AC4942" s="2">
        <f>_xlfn.XLOOKUP(Table1[[#This Row],[City]],L:L,O:O)</f>
        <v>0.24030340748661314</v>
      </c>
      <c r="AD4942" t="str" cm="1">
        <f t="array" ref="AD4942">_xlfn.IFS(Table1[[#This Row],[Performance Score]]&gt;=90,"Excellent",Table1[[#This Row],[Performance Score]]&gt;=75,"Good",Table1[[#This Row],[Performance Score]]&gt;=60,"Average",Table1[[#This Row],[Performance Score]]&lt;=60,"Need Improvement")</f>
        <v>Excellent</v>
      </c>
      <c r="AE4942" t="str">
        <f>IF(AND(Table1[[#This Row],[Attendance %]]&gt;=80,(Table1[[#This Row],[Performance Score]]&gt;=80)),"Eligible","Not Eligible")</f>
        <v>Not Eligible</v>
      </c>
      <c r="AF4942" t="str">
        <f>IF(Table1[[#This Row],[Performance Score]]&gt;=80,"High Performer","Low Performer")</f>
        <v>High Performer</v>
      </c>
      <c r="AG4942" t="str" cm="1">
        <f t="array" aca="1" ref="AG4942" ca="1">_xlfn.IFS(Table1[[#This Row],[Experience]]&lt;=3,"Junior",Table1[[#This Row],[Experience]]&lt;=7,"Mid Level",Table1[[#This Row],[Experience]]&gt;=7,"Senior")</f>
        <v>Mid Level</v>
      </c>
      <c r="AH4942" t="str">
        <f>IF(Table1[[#This Row],[Attendance %]]&gt;75,"OK","Below 75")</f>
        <v>Below 75</v>
      </c>
      <c r="AI4942" t="b">
        <f>ISBLANK(Table1[[#This Row],[Employee ID]])</f>
        <v>0</v>
      </c>
      <c r="AJ4942" t="b">
        <f>ISNUMBER(Table1[[#This Row],[Total Salary  ]])</f>
        <v>1</v>
      </c>
      <c r="AK4942" t="str">
        <f>IFERROR(_xlfn.XLOOKUP(Table1[[#This Row],[Manager ID]],MANAGERS!A:A,MANAGERS!B:B),"Not Found")</f>
        <v>Manager_19</v>
      </c>
    </row>
    <row r="4943" spans="1:37" x14ac:dyDescent="0.2">
      <c r="A4943" t="s">
        <v>4936</v>
      </c>
      <c r="B4943" t="s">
        <v>42</v>
      </c>
      <c r="C4943" t="s">
        <v>21</v>
      </c>
      <c r="D4943" t="s">
        <v>46</v>
      </c>
      <c r="E4943" t="s">
        <v>51</v>
      </c>
      <c r="F4943" s="1">
        <v>44750</v>
      </c>
      <c r="G4943" s="1">
        <v>36824</v>
      </c>
      <c r="H4943">
        <v>32392</v>
      </c>
      <c r="I4943">
        <v>5163</v>
      </c>
      <c r="J4943">
        <v>82</v>
      </c>
      <c r="K4943">
        <v>47</v>
      </c>
      <c r="L4943" t="s">
        <v>18</v>
      </c>
      <c r="M4943">
        <v>105</v>
      </c>
      <c r="N4943">
        <f>Table1[[#This Row],[Basic Salary]]+Table1[[#This Row],[Bonus]]</f>
        <v>37555</v>
      </c>
      <c r="O4943" s="2">
        <f>Table1[[#This Row],[Bonus]]/Table1[[#This Row],[Basic Salary]]</f>
        <v>0.15939120770560633</v>
      </c>
      <c r="P4943">
        <f ca="1">DATEDIF(Table1[[#This Row],[Date of Birth]],TODAY(),"Y")</f>
        <v>25</v>
      </c>
      <c r="Q4943">
        <f ca="1">DATEDIF(Table1[[#This Row],[Joining Date]],TODAY(),"Y")</f>
        <v>4</v>
      </c>
      <c r="R4943" t="str">
        <f ca="1">IF(YEAR(Table1[[#This Row],[Joining Date]])=YEAR(TODAY()),"Yes","No")</f>
        <v>No</v>
      </c>
      <c r="S4943" t="str">
        <f ca="1">IF(Table1[[#This Row],[Experience]]&gt;5,"Yes","No")</f>
        <v>No</v>
      </c>
      <c r="T4943" t="str">
        <f>TEXT(Table1[[#This Row],[Joining Date]],"mmmm")</f>
        <v>July</v>
      </c>
      <c r="U4943" t="str">
        <f>TEXT(Table1[[#This Row],[Joining Date]],"yyyy")</f>
        <v>2022</v>
      </c>
      <c r="V4943" s="5">
        <f ca="1">TODAY()-Table1[[#This Row],[Joining Date]]</f>
        <v>1489</v>
      </c>
      <c r="W4943" t="str">
        <f>LEFT(Table1[[#This Row],[Employee Name]],FIND(" ",Table1[[#This Row],[Employee Name]])-1)</f>
        <v>Krishna</v>
      </c>
      <c r="X4943" t="str">
        <f>RIGHT(Table1[[#This Row],[Employee Name]],LEN(Table1[[#This Row],[Employee Name]])-FIND(" ",Table1[[#This Row],[Employee Name]]))</f>
        <v>Chaitanya</v>
      </c>
      <c r="Y4943" t="str">
        <f>Table1[[#This Row],[Department]]&amp;"-"&amp;Table1[[#This Row],[Employee ID]]</f>
        <v>Support-E04880</v>
      </c>
      <c r="Z4943" t="str">
        <f>LEFT(Table1[[#This Row],[Department]],3)</f>
        <v>Sup</v>
      </c>
      <c r="AA4943" t="str">
        <f>_xlfn.XLOOKUP(Table1[[#This Row],[Manager ID]],MANAGERS!A:A,MANAGERS!B:B)</f>
        <v>Manager_5</v>
      </c>
      <c r="AB4943" t="str" cm="1">
        <f t="array" ref="AB4943">_xlfn.XLOOKUP(Table1[[#This Row],[Manager ID]],Table2[[#All],[Manager ID]],Table2[[#All],[Department Head]])</f>
        <v>Sales</v>
      </c>
      <c r="AC4943" s="2">
        <f>_xlfn.XLOOKUP(Table1[[#This Row],[City]],L:L,O:O)</f>
        <v>0.21356479274849693</v>
      </c>
      <c r="AD4943" t="str" cm="1">
        <f t="array" ref="AD4943">_xlfn.IFS(Table1[[#This Row],[Performance Score]]&gt;=90,"Excellent",Table1[[#This Row],[Performance Score]]&gt;=75,"Good",Table1[[#This Row],[Performance Score]]&gt;=60,"Average",Table1[[#This Row],[Performance Score]]&lt;=60,"Need Improvement")</f>
        <v>Need Improvement</v>
      </c>
      <c r="AE4943" t="str">
        <f>IF(AND(Table1[[#This Row],[Attendance %]]&gt;=80,(Table1[[#This Row],[Performance Score]]&gt;=80)),"Eligible","Not Eligible")</f>
        <v>Not Eligible</v>
      </c>
      <c r="AF4943" t="str">
        <f>IF(Table1[[#This Row],[Performance Score]]&gt;=80,"High Performer","Low Performer")</f>
        <v>Low Performer</v>
      </c>
      <c r="AG4943" t="str" cm="1">
        <f t="array" aca="1" ref="AG4943" ca="1">_xlfn.IFS(Table1[[#This Row],[Experience]]&lt;=3,"Junior",Table1[[#This Row],[Experience]]&lt;=7,"Mid Level",Table1[[#This Row],[Experience]]&gt;=7,"Senior")</f>
        <v>Mid Level</v>
      </c>
      <c r="AH4943" t="str">
        <f>IF(Table1[[#This Row],[Attendance %]]&gt;75,"OK","Below 75")</f>
        <v>OK</v>
      </c>
      <c r="AI4943" t="b">
        <f>ISBLANK(Table1[[#This Row],[Employee ID]])</f>
        <v>0</v>
      </c>
      <c r="AJ4943" t="b">
        <f>ISNUMBER(Table1[[#This Row],[Total Salary  ]])</f>
        <v>1</v>
      </c>
      <c r="AK4943" t="str">
        <f>IFERROR(_xlfn.XLOOKUP(Table1[[#This Row],[Manager ID]],MANAGERS!A:A,MANAGERS!B:B),"Not Found")</f>
        <v>Manager_5</v>
      </c>
    </row>
    <row r="4944" spans="1:37" x14ac:dyDescent="0.2">
      <c r="A4944" t="s">
        <v>198</v>
      </c>
      <c r="B4944" t="s">
        <v>89</v>
      </c>
      <c r="C4944" t="s">
        <v>21</v>
      </c>
      <c r="D4944" t="s">
        <v>16</v>
      </c>
      <c r="E4944" t="s">
        <v>65</v>
      </c>
      <c r="F4944" s="1">
        <v>43623</v>
      </c>
      <c r="G4944" s="1">
        <v>39040</v>
      </c>
      <c r="H4944">
        <v>32180</v>
      </c>
      <c r="I4944">
        <v>5251</v>
      </c>
      <c r="J4944">
        <v>73</v>
      </c>
      <c r="K4944">
        <v>59</v>
      </c>
      <c r="L4944" t="s">
        <v>37</v>
      </c>
      <c r="M4944">
        <v>105</v>
      </c>
      <c r="N4944">
        <f>Table1[[#This Row],[Basic Salary]]+Table1[[#This Row],[Bonus]]</f>
        <v>37431</v>
      </c>
      <c r="O4944" s="2">
        <f>Table1[[#This Row],[Bonus]]/Table1[[#This Row],[Basic Salary]]</f>
        <v>0.16317588564325669</v>
      </c>
      <c r="P4944">
        <f ca="1">DATEDIF(Table1[[#This Row],[Date of Birth]],TODAY(),"Y")</f>
        <v>19</v>
      </c>
      <c r="Q4944">
        <f ca="1">DATEDIF(Table1[[#This Row],[Joining Date]],TODAY(),"Y")</f>
        <v>7</v>
      </c>
      <c r="R4944" t="str">
        <f ca="1">IF(YEAR(Table1[[#This Row],[Joining Date]])=YEAR(TODAY()),"Yes","No")</f>
        <v>No</v>
      </c>
      <c r="S4944" t="str">
        <f ca="1">IF(Table1[[#This Row],[Experience]]&gt;5,"Yes","No")</f>
        <v>Yes</v>
      </c>
      <c r="T4944" t="str">
        <f>TEXT(Table1[[#This Row],[Joining Date]],"mmmm")</f>
        <v>June</v>
      </c>
      <c r="U4944" t="str">
        <f>TEXT(Table1[[#This Row],[Joining Date]],"yyyy")</f>
        <v>2019</v>
      </c>
      <c r="V4944" s="5">
        <f ca="1">TODAY()-Table1[[#This Row],[Joining Date]]</f>
        <v>2616</v>
      </c>
      <c r="W4944" t="str">
        <f>LEFT(Table1[[#This Row],[Employee Name]],FIND(" ",Table1[[#This Row],[Employee Name]])-1)</f>
        <v>Tarun</v>
      </c>
      <c r="X4944" t="str">
        <f>RIGHT(Table1[[#This Row],[Employee Name]],LEN(Table1[[#This Row],[Employee Name]])-FIND(" ",Table1[[#This Row],[Employee Name]]))</f>
        <v>Verma</v>
      </c>
      <c r="Y4944" t="str">
        <f>Table1[[#This Row],[Department]]&amp;"-"&amp;Table1[[#This Row],[Employee ID]]</f>
        <v>HR-E00142</v>
      </c>
      <c r="Z4944" t="str">
        <f>LEFT(Table1[[#This Row],[Department]],3)</f>
        <v>HR</v>
      </c>
      <c r="AA4944" t="str">
        <f>_xlfn.XLOOKUP(Table1[[#This Row],[Manager ID]],MANAGERS!A:A,MANAGERS!B:B)</f>
        <v>Manager_5</v>
      </c>
      <c r="AB4944" t="str" cm="1">
        <f t="array" ref="AB4944">_xlfn.XLOOKUP(Table1[[#This Row],[Manager ID]],Table2[[#All],[Manager ID]],Table2[[#All],[Department Head]])</f>
        <v>Sales</v>
      </c>
      <c r="AC4944" s="2">
        <f>_xlfn.XLOOKUP(Table1[[#This Row],[City]],L:L,O:O)</f>
        <v>0.24036902712549932</v>
      </c>
      <c r="AD4944" t="str" cm="1">
        <f t="array" ref="AD4944">_xlfn.IFS(Table1[[#This Row],[Performance Score]]&gt;=90,"Excellent",Table1[[#This Row],[Performance Score]]&gt;=75,"Good",Table1[[#This Row],[Performance Score]]&gt;=60,"Average",Table1[[#This Row],[Performance Score]]&lt;=60,"Need Improvement")</f>
        <v>Need Improvement</v>
      </c>
      <c r="AE4944" t="str">
        <f>IF(AND(Table1[[#This Row],[Attendance %]]&gt;=80,(Table1[[#This Row],[Performance Score]]&gt;=80)),"Eligible","Not Eligible")</f>
        <v>Not Eligible</v>
      </c>
      <c r="AF4944" t="str">
        <f>IF(Table1[[#This Row],[Performance Score]]&gt;=80,"High Performer","Low Performer")</f>
        <v>Low Performer</v>
      </c>
      <c r="AG4944" t="str" cm="1">
        <f t="array" aca="1" ref="AG4944" ca="1">_xlfn.IFS(Table1[[#This Row],[Experience]]&lt;=3,"Junior",Table1[[#This Row],[Experience]]&lt;=7,"Mid Level",Table1[[#This Row],[Experience]]&gt;=7,"Senior")</f>
        <v>Mid Level</v>
      </c>
      <c r="AH4944" t="str">
        <f>IF(Table1[[#This Row],[Attendance %]]&gt;75,"OK","Below 75")</f>
        <v>Below 75</v>
      </c>
      <c r="AI4944" t="b">
        <f>ISBLANK(Table1[[#This Row],[Employee ID]])</f>
        <v>0</v>
      </c>
      <c r="AJ4944" t="b">
        <f>ISNUMBER(Table1[[#This Row],[Total Salary  ]])</f>
        <v>1</v>
      </c>
      <c r="AK4944" t="str">
        <f>IFERROR(_xlfn.XLOOKUP(Table1[[#This Row],[Manager ID]],MANAGERS!A:A,MANAGERS!B:B),"Not Found")</f>
        <v>Manager_5</v>
      </c>
    </row>
    <row r="4945" spans="1:37" x14ac:dyDescent="0.2">
      <c r="A4945" t="s">
        <v>2684</v>
      </c>
      <c r="B4945" t="s">
        <v>39</v>
      </c>
      <c r="C4945" t="s">
        <v>21</v>
      </c>
      <c r="D4945" t="s">
        <v>33</v>
      </c>
      <c r="E4945" t="s">
        <v>26</v>
      </c>
      <c r="F4945" s="1">
        <v>42120</v>
      </c>
      <c r="G4945" s="1">
        <v>36478</v>
      </c>
      <c r="H4945">
        <v>25452</v>
      </c>
      <c r="I4945">
        <v>11793</v>
      </c>
      <c r="J4945">
        <v>95</v>
      </c>
      <c r="K4945">
        <v>63</v>
      </c>
      <c r="L4945" t="s">
        <v>53</v>
      </c>
      <c r="M4945">
        <v>108</v>
      </c>
      <c r="N4945">
        <f>Table1[[#This Row],[Basic Salary]]+Table1[[#This Row],[Bonus]]</f>
        <v>37245</v>
      </c>
      <c r="O4945" s="2">
        <f>Table1[[#This Row],[Bonus]]/Table1[[#This Row],[Basic Salary]]</f>
        <v>0.46334276284771336</v>
      </c>
      <c r="P4945">
        <f ca="1">DATEDIF(Table1[[#This Row],[Date of Birth]],TODAY(),"Y")</f>
        <v>26</v>
      </c>
      <c r="Q4945">
        <f ca="1">DATEDIF(Table1[[#This Row],[Joining Date]],TODAY(),"Y")</f>
        <v>11</v>
      </c>
      <c r="R4945" t="str">
        <f ca="1">IF(YEAR(Table1[[#This Row],[Joining Date]])=YEAR(TODAY()),"Yes","No")</f>
        <v>No</v>
      </c>
      <c r="S4945" t="str">
        <f ca="1">IF(Table1[[#This Row],[Experience]]&gt;5,"Yes","No")</f>
        <v>Yes</v>
      </c>
      <c r="T4945" t="str">
        <f>TEXT(Table1[[#This Row],[Joining Date]],"mmmm")</f>
        <v>April</v>
      </c>
      <c r="U4945" t="str">
        <f>TEXT(Table1[[#This Row],[Joining Date]],"yyyy")</f>
        <v>2015</v>
      </c>
      <c r="V4945" s="5">
        <f ca="1">TODAY()-Table1[[#This Row],[Joining Date]]</f>
        <v>4119</v>
      </c>
      <c r="W4945" t="str">
        <f>LEFT(Table1[[#This Row],[Employee Name]],FIND(" ",Table1[[#This Row],[Employee Name]])-1)</f>
        <v>Karan</v>
      </c>
      <c r="X4945" t="str">
        <f>RIGHT(Table1[[#This Row],[Employee Name]],LEN(Table1[[#This Row],[Employee Name]])-FIND(" ",Table1[[#This Row],[Employee Name]]))</f>
        <v>Malhotra</v>
      </c>
      <c r="Y4945" t="str">
        <f>Table1[[#This Row],[Department]]&amp;"-"&amp;Table1[[#This Row],[Employee ID]]</f>
        <v>Marketing-E02628</v>
      </c>
      <c r="Z4945" t="str">
        <f>LEFT(Table1[[#This Row],[Department]],3)</f>
        <v>Mar</v>
      </c>
      <c r="AA4945" t="str">
        <f>_xlfn.XLOOKUP(Table1[[#This Row],[Manager ID]],MANAGERS!A:A,MANAGERS!B:B)</f>
        <v>Manager_8</v>
      </c>
      <c r="AB4945" t="str" cm="1">
        <f t="array" ref="AB4945">_xlfn.XLOOKUP(Table1[[#This Row],[Manager ID]],Table2[[#All],[Manager ID]],Table2[[#All],[Department Head]])</f>
        <v>Sales</v>
      </c>
      <c r="AC4945" s="2">
        <f>_xlfn.XLOOKUP(Table1[[#This Row],[City]],L:L,O:O)</f>
        <v>0.23685887225230964</v>
      </c>
      <c r="AD4945" t="str" cm="1">
        <f t="array" ref="AD4945">_xlfn.IFS(Table1[[#This Row],[Performance Score]]&gt;=90,"Excellent",Table1[[#This Row],[Performance Score]]&gt;=75,"Good",Table1[[#This Row],[Performance Score]]&gt;=60,"Average",Table1[[#This Row],[Performance Score]]&lt;=60,"Need Improvement")</f>
        <v>Average</v>
      </c>
      <c r="AE4945" t="str">
        <f>IF(AND(Table1[[#This Row],[Attendance %]]&gt;=80,(Table1[[#This Row],[Performance Score]]&gt;=80)),"Eligible","Not Eligible")</f>
        <v>Not Eligible</v>
      </c>
      <c r="AF4945" t="str">
        <f>IF(Table1[[#This Row],[Performance Score]]&gt;=80,"High Performer","Low Performer")</f>
        <v>Low Performer</v>
      </c>
      <c r="AG4945" t="str" cm="1">
        <f t="array" aca="1" ref="AG4945" ca="1">_xlfn.IFS(Table1[[#This Row],[Experience]]&lt;=3,"Junior",Table1[[#This Row],[Experience]]&lt;=7,"Mid Level",Table1[[#This Row],[Experience]]&gt;=7,"Senior")</f>
        <v>Senior</v>
      </c>
      <c r="AH4945" t="str">
        <f>IF(Table1[[#This Row],[Attendance %]]&gt;75,"OK","Below 75")</f>
        <v>OK</v>
      </c>
      <c r="AI4945" t="b">
        <f>ISBLANK(Table1[[#This Row],[Employee ID]])</f>
        <v>0</v>
      </c>
      <c r="AJ4945" t="b">
        <f>ISNUMBER(Table1[[#This Row],[Total Salary  ]])</f>
        <v>1</v>
      </c>
      <c r="AK4945" t="str">
        <f>IFERROR(_xlfn.XLOOKUP(Table1[[#This Row],[Manager ID]],MANAGERS!A:A,MANAGERS!B:B),"Not Found")</f>
        <v>Manager_8</v>
      </c>
    </row>
    <row r="4946" spans="1:37" x14ac:dyDescent="0.2">
      <c r="A4946" t="s">
        <v>368</v>
      </c>
      <c r="B4946" t="s">
        <v>45</v>
      </c>
      <c r="C4946" t="s">
        <v>21</v>
      </c>
      <c r="D4946" t="s">
        <v>33</v>
      </c>
      <c r="E4946" t="s">
        <v>22</v>
      </c>
      <c r="F4946" s="1">
        <v>44887</v>
      </c>
      <c r="G4946" s="1">
        <v>30780</v>
      </c>
      <c r="H4946">
        <v>25142</v>
      </c>
      <c r="I4946">
        <v>11993</v>
      </c>
      <c r="J4946">
        <v>90</v>
      </c>
      <c r="K4946">
        <v>44</v>
      </c>
      <c r="L4946" t="s">
        <v>37</v>
      </c>
      <c r="M4946">
        <v>119</v>
      </c>
      <c r="N4946">
        <f>Table1[[#This Row],[Basic Salary]]+Table1[[#This Row],[Bonus]]</f>
        <v>37135</v>
      </c>
      <c r="O4946" s="2">
        <f>Table1[[#This Row],[Bonus]]/Table1[[#This Row],[Basic Salary]]</f>
        <v>0.47701057990613316</v>
      </c>
      <c r="P4946">
        <f ca="1">DATEDIF(Table1[[#This Row],[Date of Birth]],TODAY(),"Y")</f>
        <v>42</v>
      </c>
      <c r="Q4946">
        <f ca="1">DATEDIF(Table1[[#This Row],[Joining Date]],TODAY(),"Y")</f>
        <v>3</v>
      </c>
      <c r="R4946" t="str">
        <f ca="1">IF(YEAR(Table1[[#This Row],[Joining Date]])=YEAR(TODAY()),"Yes","No")</f>
        <v>No</v>
      </c>
      <c r="S4946" t="str">
        <f ca="1">IF(Table1[[#This Row],[Experience]]&gt;5,"Yes","No")</f>
        <v>No</v>
      </c>
      <c r="T4946" t="str">
        <f>TEXT(Table1[[#This Row],[Joining Date]],"mmmm")</f>
        <v>November</v>
      </c>
      <c r="U4946" t="str">
        <f>TEXT(Table1[[#This Row],[Joining Date]],"yyyy")</f>
        <v>2022</v>
      </c>
      <c r="V4946" s="5">
        <f ca="1">TODAY()-Table1[[#This Row],[Joining Date]]</f>
        <v>1352</v>
      </c>
      <c r="W4946" t="str">
        <f>LEFT(Table1[[#This Row],[Employee Name]],FIND(" ",Table1[[#This Row],[Employee Name]])-1)</f>
        <v>Ananya</v>
      </c>
      <c r="X4946" t="str">
        <f>RIGHT(Table1[[#This Row],[Employee Name]],LEN(Table1[[#This Row],[Employee Name]])-FIND(" ",Table1[[#This Row],[Employee Name]]))</f>
        <v>Rao</v>
      </c>
      <c r="Y4946" t="str">
        <f>Table1[[#This Row],[Department]]&amp;"-"&amp;Table1[[#This Row],[Employee ID]]</f>
        <v>Marketing-E00312</v>
      </c>
      <c r="Z4946" t="str">
        <f>LEFT(Table1[[#This Row],[Department]],3)</f>
        <v>Mar</v>
      </c>
      <c r="AA4946" t="str">
        <f>_xlfn.XLOOKUP(Table1[[#This Row],[Manager ID]],MANAGERS!A:A,MANAGERS!B:B)</f>
        <v>Manager_19</v>
      </c>
      <c r="AB4946" t="str" cm="1">
        <f t="array" ref="AB4946">_xlfn.XLOOKUP(Table1[[#This Row],[Manager ID]],Table2[[#All],[Manager ID]],Table2[[#All],[Department Head]])</f>
        <v>Support</v>
      </c>
      <c r="AC4946" s="2">
        <f>_xlfn.XLOOKUP(Table1[[#This Row],[City]],L:L,O:O)</f>
        <v>0.24036902712549932</v>
      </c>
      <c r="AD4946" t="str" cm="1">
        <f t="array" ref="AD4946">_xlfn.IFS(Table1[[#This Row],[Performance Score]]&gt;=90,"Excellent",Table1[[#This Row],[Performance Score]]&gt;=75,"Good",Table1[[#This Row],[Performance Score]]&gt;=60,"Average",Table1[[#This Row],[Performance Score]]&lt;=60,"Need Improvement")</f>
        <v>Need Improvement</v>
      </c>
      <c r="AE4946" t="str">
        <f>IF(AND(Table1[[#This Row],[Attendance %]]&gt;=80,(Table1[[#This Row],[Performance Score]]&gt;=80)),"Eligible","Not Eligible")</f>
        <v>Not Eligible</v>
      </c>
      <c r="AF4946" t="str">
        <f>IF(Table1[[#This Row],[Performance Score]]&gt;=80,"High Performer","Low Performer")</f>
        <v>Low Performer</v>
      </c>
      <c r="AG4946" t="str" cm="1">
        <f t="array" aca="1" ref="AG4946" ca="1">_xlfn.IFS(Table1[[#This Row],[Experience]]&lt;=3,"Junior",Table1[[#This Row],[Experience]]&lt;=7,"Mid Level",Table1[[#This Row],[Experience]]&gt;=7,"Senior")</f>
        <v>Junior</v>
      </c>
      <c r="AH4946" t="str">
        <f>IF(Table1[[#This Row],[Attendance %]]&gt;75,"OK","Below 75")</f>
        <v>OK</v>
      </c>
      <c r="AI4946" t="b">
        <f>ISBLANK(Table1[[#This Row],[Employee ID]])</f>
        <v>0</v>
      </c>
      <c r="AJ4946" t="b">
        <f>ISNUMBER(Table1[[#This Row],[Total Salary  ]])</f>
        <v>1</v>
      </c>
      <c r="AK4946" t="str">
        <f>IFERROR(_xlfn.XLOOKUP(Table1[[#This Row],[Manager ID]],MANAGERS!A:A,MANAGERS!B:B),"Not Found")</f>
        <v>Manager_19</v>
      </c>
    </row>
    <row r="4947" spans="1:37" x14ac:dyDescent="0.2">
      <c r="A4947" t="s">
        <v>3021</v>
      </c>
      <c r="B4947" t="s">
        <v>36</v>
      </c>
      <c r="C4947" t="s">
        <v>15</v>
      </c>
      <c r="D4947" t="s">
        <v>16</v>
      </c>
      <c r="E4947" t="s">
        <v>30</v>
      </c>
      <c r="F4947" s="1">
        <v>43127</v>
      </c>
      <c r="G4947" s="1">
        <v>34427</v>
      </c>
      <c r="H4947">
        <v>31700</v>
      </c>
      <c r="I4947">
        <v>5339</v>
      </c>
      <c r="J4947">
        <v>71</v>
      </c>
      <c r="K4947">
        <v>40</v>
      </c>
      <c r="L4947" t="s">
        <v>37</v>
      </c>
      <c r="M4947">
        <v>113</v>
      </c>
      <c r="N4947">
        <f>Table1[[#This Row],[Basic Salary]]+Table1[[#This Row],[Bonus]]</f>
        <v>37039</v>
      </c>
      <c r="O4947" s="2">
        <f>Table1[[#This Row],[Bonus]]/Table1[[#This Row],[Basic Salary]]</f>
        <v>0.16842271293375394</v>
      </c>
      <c r="P4947">
        <f ca="1">DATEDIF(Table1[[#This Row],[Date of Birth]],TODAY(),"Y")</f>
        <v>32</v>
      </c>
      <c r="Q4947">
        <f ca="1">DATEDIF(Table1[[#This Row],[Joining Date]],TODAY(),"Y")</f>
        <v>8</v>
      </c>
      <c r="R4947" t="str">
        <f ca="1">IF(YEAR(Table1[[#This Row],[Joining Date]])=YEAR(TODAY()),"Yes","No")</f>
        <v>No</v>
      </c>
      <c r="S4947" t="str">
        <f ca="1">IF(Table1[[#This Row],[Experience]]&gt;5,"Yes","No")</f>
        <v>Yes</v>
      </c>
      <c r="T4947" t="str">
        <f>TEXT(Table1[[#This Row],[Joining Date]],"mmmm")</f>
        <v>January</v>
      </c>
      <c r="U4947" t="str">
        <f>TEXT(Table1[[#This Row],[Joining Date]],"yyyy")</f>
        <v>2018</v>
      </c>
      <c r="V4947" s="5">
        <f ca="1">TODAY()-Table1[[#This Row],[Joining Date]]</f>
        <v>3112</v>
      </c>
      <c r="W4947" t="str">
        <f>LEFT(Table1[[#This Row],[Employee Name]],FIND(" ",Table1[[#This Row],[Employee Name]])-1)</f>
        <v>Meera</v>
      </c>
      <c r="X4947" t="str">
        <f>RIGHT(Table1[[#This Row],[Employee Name]],LEN(Table1[[#This Row],[Employee Name]])-FIND(" ",Table1[[#This Row],[Employee Name]]))</f>
        <v>Joshi</v>
      </c>
      <c r="Y4947" t="str">
        <f>Table1[[#This Row],[Department]]&amp;"-"&amp;Table1[[#This Row],[Employee ID]]</f>
        <v>HR-E02965</v>
      </c>
      <c r="Z4947" t="str">
        <f>LEFT(Table1[[#This Row],[Department]],3)</f>
        <v>HR</v>
      </c>
      <c r="AA4947" t="str">
        <f>_xlfn.XLOOKUP(Table1[[#This Row],[Manager ID]],MANAGERS!A:A,MANAGERS!B:B)</f>
        <v>Manager_13</v>
      </c>
      <c r="AB4947" t="str" cm="1">
        <f t="array" ref="AB4947">_xlfn.XLOOKUP(Table1[[#This Row],[Manager ID]],Table2[[#All],[Manager ID]],Table2[[#All],[Department Head]])</f>
        <v>HR</v>
      </c>
      <c r="AC4947" s="2">
        <f>_xlfn.XLOOKUP(Table1[[#This Row],[City]],L:L,O:O)</f>
        <v>0.24036902712549932</v>
      </c>
      <c r="AD4947" t="str" cm="1">
        <f t="array" ref="AD4947">_xlfn.IFS(Table1[[#This Row],[Performance Score]]&gt;=90,"Excellent",Table1[[#This Row],[Performance Score]]&gt;=75,"Good",Table1[[#This Row],[Performance Score]]&gt;=60,"Average",Table1[[#This Row],[Performance Score]]&lt;=60,"Need Improvement")</f>
        <v>Need Improvement</v>
      </c>
      <c r="AE4947" t="str">
        <f>IF(AND(Table1[[#This Row],[Attendance %]]&gt;=80,(Table1[[#This Row],[Performance Score]]&gt;=80)),"Eligible","Not Eligible")</f>
        <v>Not Eligible</v>
      </c>
      <c r="AF4947" t="str">
        <f>IF(Table1[[#This Row],[Performance Score]]&gt;=80,"High Performer","Low Performer")</f>
        <v>Low Performer</v>
      </c>
      <c r="AG4947" t="str" cm="1">
        <f t="array" aca="1" ref="AG4947" ca="1">_xlfn.IFS(Table1[[#This Row],[Experience]]&lt;=3,"Junior",Table1[[#This Row],[Experience]]&lt;=7,"Mid Level",Table1[[#This Row],[Experience]]&gt;=7,"Senior")</f>
        <v>Senior</v>
      </c>
      <c r="AH4947" t="str">
        <f>IF(Table1[[#This Row],[Attendance %]]&gt;75,"OK","Below 75")</f>
        <v>Below 75</v>
      </c>
      <c r="AI4947" t="b">
        <f>ISBLANK(Table1[[#This Row],[Employee ID]])</f>
        <v>0</v>
      </c>
      <c r="AJ4947" t="b">
        <f>ISNUMBER(Table1[[#This Row],[Total Salary  ]])</f>
        <v>1</v>
      </c>
      <c r="AK4947" t="str">
        <f>IFERROR(_xlfn.XLOOKUP(Table1[[#This Row],[Manager ID]],MANAGERS!A:A,MANAGERS!B:B),"Not Found")</f>
        <v>Manager_13</v>
      </c>
    </row>
    <row r="4948" spans="1:37" x14ac:dyDescent="0.2">
      <c r="A4948" t="s">
        <v>2421</v>
      </c>
      <c r="B4948" t="s">
        <v>42</v>
      </c>
      <c r="C4948" t="s">
        <v>15</v>
      </c>
      <c r="D4948" t="s">
        <v>46</v>
      </c>
      <c r="E4948" t="s">
        <v>22</v>
      </c>
      <c r="F4948" s="1">
        <v>43476</v>
      </c>
      <c r="G4948" s="1">
        <v>34608</v>
      </c>
      <c r="H4948">
        <v>25195</v>
      </c>
      <c r="I4948">
        <v>11820</v>
      </c>
      <c r="J4948">
        <v>73</v>
      </c>
      <c r="K4948">
        <v>40</v>
      </c>
      <c r="L4948" t="s">
        <v>53</v>
      </c>
      <c r="M4948">
        <v>101</v>
      </c>
      <c r="N4948">
        <f>Table1[[#This Row],[Basic Salary]]+Table1[[#This Row],[Bonus]]</f>
        <v>37015</v>
      </c>
      <c r="O4948" s="2">
        <f>Table1[[#This Row],[Bonus]]/Table1[[#This Row],[Basic Salary]]</f>
        <v>0.46914070252034135</v>
      </c>
      <c r="P4948">
        <f ca="1">DATEDIF(Table1[[#This Row],[Date of Birth]],TODAY(),"Y")</f>
        <v>31</v>
      </c>
      <c r="Q4948">
        <f ca="1">DATEDIF(Table1[[#This Row],[Joining Date]],TODAY(),"Y")</f>
        <v>7</v>
      </c>
      <c r="R4948" t="str">
        <f ca="1">IF(YEAR(Table1[[#This Row],[Joining Date]])=YEAR(TODAY()),"Yes","No")</f>
        <v>No</v>
      </c>
      <c r="S4948" t="str">
        <f ca="1">IF(Table1[[#This Row],[Experience]]&gt;5,"Yes","No")</f>
        <v>Yes</v>
      </c>
      <c r="T4948" t="str">
        <f>TEXT(Table1[[#This Row],[Joining Date]],"mmmm")</f>
        <v>January</v>
      </c>
      <c r="U4948" t="str">
        <f>TEXT(Table1[[#This Row],[Joining Date]],"yyyy")</f>
        <v>2019</v>
      </c>
      <c r="V4948" s="5">
        <f ca="1">TODAY()-Table1[[#This Row],[Joining Date]]</f>
        <v>2763</v>
      </c>
      <c r="W4948" t="str">
        <f>LEFT(Table1[[#This Row],[Employee Name]],FIND(" ",Table1[[#This Row],[Employee Name]])-1)</f>
        <v>Krishna</v>
      </c>
      <c r="X4948" t="str">
        <f>RIGHT(Table1[[#This Row],[Employee Name]],LEN(Table1[[#This Row],[Employee Name]])-FIND(" ",Table1[[#This Row],[Employee Name]]))</f>
        <v>Chaitanya</v>
      </c>
      <c r="Y4948" t="str">
        <f>Table1[[#This Row],[Department]]&amp;"-"&amp;Table1[[#This Row],[Employee ID]]</f>
        <v>Support-E02365</v>
      </c>
      <c r="Z4948" t="str">
        <f>LEFT(Table1[[#This Row],[Department]],3)</f>
        <v>Sup</v>
      </c>
      <c r="AA4948" t="str">
        <f>_xlfn.XLOOKUP(Table1[[#This Row],[Manager ID]],MANAGERS!A:A,MANAGERS!B:B)</f>
        <v>Manager_1</v>
      </c>
      <c r="AB4948" t="str" cm="1">
        <f t="array" ref="AB4948">_xlfn.XLOOKUP(Table1[[#This Row],[Manager ID]],Table2[[#All],[Manager ID]],Table2[[#All],[Department Head]])</f>
        <v>Support</v>
      </c>
      <c r="AC4948" s="2">
        <f>_xlfn.XLOOKUP(Table1[[#This Row],[City]],L:L,O:O)</f>
        <v>0.23685887225230964</v>
      </c>
      <c r="AD4948" t="str" cm="1">
        <f t="array" ref="AD4948">_xlfn.IFS(Table1[[#This Row],[Performance Score]]&gt;=90,"Excellent",Table1[[#This Row],[Performance Score]]&gt;=75,"Good",Table1[[#This Row],[Performance Score]]&gt;=60,"Average",Table1[[#This Row],[Performance Score]]&lt;=60,"Need Improvement")</f>
        <v>Need Improvement</v>
      </c>
      <c r="AE4948" t="str">
        <f>IF(AND(Table1[[#This Row],[Attendance %]]&gt;=80,(Table1[[#This Row],[Performance Score]]&gt;=80)),"Eligible","Not Eligible")</f>
        <v>Not Eligible</v>
      </c>
      <c r="AF4948" t="str">
        <f>IF(Table1[[#This Row],[Performance Score]]&gt;=80,"High Performer","Low Performer")</f>
        <v>Low Performer</v>
      </c>
      <c r="AG4948" t="str" cm="1">
        <f t="array" aca="1" ref="AG4948" ca="1">_xlfn.IFS(Table1[[#This Row],[Experience]]&lt;=3,"Junior",Table1[[#This Row],[Experience]]&lt;=7,"Mid Level",Table1[[#This Row],[Experience]]&gt;=7,"Senior")</f>
        <v>Mid Level</v>
      </c>
      <c r="AH4948" t="str">
        <f>IF(Table1[[#This Row],[Attendance %]]&gt;75,"OK","Below 75")</f>
        <v>Below 75</v>
      </c>
      <c r="AI4948" t="b">
        <f>ISBLANK(Table1[[#This Row],[Employee ID]])</f>
        <v>0</v>
      </c>
      <c r="AJ4948" t="b">
        <f>ISNUMBER(Table1[[#This Row],[Total Salary  ]])</f>
        <v>1</v>
      </c>
      <c r="AK4948" t="str">
        <f>IFERROR(_xlfn.XLOOKUP(Table1[[#This Row],[Manager ID]],MANAGERS!A:A,MANAGERS!B:B),"Not Found")</f>
        <v>Manager_1</v>
      </c>
    </row>
    <row r="4949" spans="1:37" x14ac:dyDescent="0.2">
      <c r="A4949" t="s">
        <v>697</v>
      </c>
      <c r="B4949" t="s">
        <v>87</v>
      </c>
      <c r="C4949" t="s">
        <v>21</v>
      </c>
      <c r="D4949" t="s">
        <v>16</v>
      </c>
      <c r="E4949" t="s">
        <v>30</v>
      </c>
      <c r="F4949" s="1">
        <v>45695</v>
      </c>
      <c r="G4949" s="1">
        <v>38213</v>
      </c>
      <c r="H4949">
        <v>31963</v>
      </c>
      <c r="I4949">
        <v>5027</v>
      </c>
      <c r="J4949">
        <v>95</v>
      </c>
      <c r="K4949">
        <v>92</v>
      </c>
      <c r="L4949" t="s">
        <v>31</v>
      </c>
      <c r="M4949">
        <v>104</v>
      </c>
      <c r="N4949">
        <f>Table1[[#This Row],[Basic Salary]]+Table1[[#This Row],[Bonus]]</f>
        <v>36990</v>
      </c>
      <c r="O4949" s="2">
        <f>Table1[[#This Row],[Bonus]]/Table1[[#This Row],[Basic Salary]]</f>
        <v>0.1572755999123987</v>
      </c>
      <c r="P4949">
        <f ca="1">DATEDIF(Table1[[#This Row],[Date of Birth]],TODAY(),"Y")</f>
        <v>21</v>
      </c>
      <c r="Q4949">
        <f ca="1">DATEDIF(Table1[[#This Row],[Joining Date]],TODAY(),"Y")</f>
        <v>1</v>
      </c>
      <c r="R4949" t="str">
        <f ca="1">IF(YEAR(Table1[[#This Row],[Joining Date]])=YEAR(TODAY()),"Yes","No")</f>
        <v>No</v>
      </c>
      <c r="S4949" t="str">
        <f ca="1">IF(Table1[[#This Row],[Experience]]&gt;5,"Yes","No")</f>
        <v>No</v>
      </c>
      <c r="T4949" t="str">
        <f>TEXT(Table1[[#This Row],[Joining Date]],"mmmm")</f>
        <v>February</v>
      </c>
      <c r="U4949" t="str">
        <f>TEXT(Table1[[#This Row],[Joining Date]],"yyyy")</f>
        <v>2025</v>
      </c>
      <c r="V4949" s="5">
        <f ca="1">TODAY()-Table1[[#This Row],[Joining Date]]</f>
        <v>544</v>
      </c>
      <c r="W4949" t="str">
        <f>LEFT(Table1[[#This Row],[Employee Name]],FIND(" ",Table1[[#This Row],[Employee Name]])-1)</f>
        <v>Arjun</v>
      </c>
      <c r="X4949" t="str">
        <f>RIGHT(Table1[[#This Row],[Employee Name]],LEN(Table1[[#This Row],[Employee Name]])-FIND(" ",Table1[[#This Row],[Employee Name]]))</f>
        <v>Mehta</v>
      </c>
      <c r="Y4949" t="str">
        <f>Table1[[#This Row],[Department]]&amp;"-"&amp;Table1[[#This Row],[Employee ID]]</f>
        <v>HR-E00641</v>
      </c>
      <c r="Z4949" t="str">
        <f>LEFT(Table1[[#This Row],[Department]],3)</f>
        <v>HR</v>
      </c>
      <c r="AA4949" t="str">
        <f>_xlfn.XLOOKUP(Table1[[#This Row],[Manager ID]],MANAGERS!A:A,MANAGERS!B:B)</f>
        <v>Manager_4</v>
      </c>
      <c r="AB4949" t="str" cm="1">
        <f t="array" ref="AB4949">_xlfn.XLOOKUP(Table1[[#This Row],[Manager ID]],Table2[[#All],[Manager ID]],Table2[[#All],[Department Head]])</f>
        <v>Finance</v>
      </c>
      <c r="AC4949" s="2">
        <f>_xlfn.XLOOKUP(Table1[[#This Row],[City]],L:L,O:O)</f>
        <v>0.241864189087755</v>
      </c>
      <c r="AD4949" t="str" cm="1">
        <f t="array" ref="AD4949">_xlfn.IFS(Table1[[#This Row],[Performance Score]]&gt;=90,"Excellent",Table1[[#This Row],[Performance Score]]&gt;=75,"Good",Table1[[#This Row],[Performance Score]]&gt;=60,"Average",Table1[[#This Row],[Performance Score]]&lt;=60,"Need Improvement")</f>
        <v>Excellent</v>
      </c>
      <c r="AE4949" t="str">
        <f>IF(AND(Table1[[#This Row],[Attendance %]]&gt;=80,(Table1[[#This Row],[Performance Score]]&gt;=80)),"Eligible","Not Eligible")</f>
        <v>Eligible</v>
      </c>
      <c r="AF4949" t="str">
        <f>IF(Table1[[#This Row],[Performance Score]]&gt;=80,"High Performer","Low Performer")</f>
        <v>High Performer</v>
      </c>
      <c r="AG4949" t="str" cm="1">
        <f t="array" aca="1" ref="AG4949" ca="1">_xlfn.IFS(Table1[[#This Row],[Experience]]&lt;=3,"Junior",Table1[[#This Row],[Experience]]&lt;=7,"Mid Level",Table1[[#This Row],[Experience]]&gt;=7,"Senior")</f>
        <v>Junior</v>
      </c>
      <c r="AH4949" t="str">
        <f>IF(Table1[[#This Row],[Attendance %]]&gt;75,"OK","Below 75")</f>
        <v>OK</v>
      </c>
      <c r="AI4949" t="b">
        <f>ISBLANK(Table1[[#This Row],[Employee ID]])</f>
        <v>0</v>
      </c>
      <c r="AJ4949" t="b">
        <f>ISNUMBER(Table1[[#This Row],[Total Salary  ]])</f>
        <v>1</v>
      </c>
      <c r="AK4949" t="str">
        <f>IFERROR(_xlfn.XLOOKUP(Table1[[#This Row],[Manager ID]],MANAGERS!A:A,MANAGERS!B:B),"Not Found")</f>
        <v>Manager_4</v>
      </c>
    </row>
    <row r="4950" spans="1:37" x14ac:dyDescent="0.2">
      <c r="A4950" t="s">
        <v>1647</v>
      </c>
      <c r="B4950" t="s">
        <v>129</v>
      </c>
      <c r="C4950" t="s">
        <v>15</v>
      </c>
      <c r="D4950" t="s">
        <v>33</v>
      </c>
      <c r="E4950" t="s">
        <v>17</v>
      </c>
      <c r="F4950" s="1">
        <v>42928</v>
      </c>
      <c r="G4950" s="1">
        <v>37063</v>
      </c>
      <c r="H4950">
        <v>30556</v>
      </c>
      <c r="I4950">
        <v>6382</v>
      </c>
      <c r="J4950">
        <v>74</v>
      </c>
      <c r="K4950">
        <v>88</v>
      </c>
      <c r="L4950" t="s">
        <v>37</v>
      </c>
      <c r="M4950">
        <v>105</v>
      </c>
      <c r="N4950">
        <f>Table1[[#This Row],[Basic Salary]]+Table1[[#This Row],[Bonus]]</f>
        <v>36938</v>
      </c>
      <c r="O4950" s="2">
        <f>Table1[[#This Row],[Bonus]]/Table1[[#This Row],[Basic Salary]]</f>
        <v>0.2088624165466684</v>
      </c>
      <c r="P4950">
        <f ca="1">DATEDIF(Table1[[#This Row],[Date of Birth]],TODAY(),"Y")</f>
        <v>25</v>
      </c>
      <c r="Q4950">
        <f ca="1">DATEDIF(Table1[[#This Row],[Joining Date]],TODAY(),"Y")</f>
        <v>9</v>
      </c>
      <c r="R4950" t="str">
        <f ca="1">IF(YEAR(Table1[[#This Row],[Joining Date]])=YEAR(TODAY()),"Yes","No")</f>
        <v>No</v>
      </c>
      <c r="S4950" t="str">
        <f ca="1">IF(Table1[[#This Row],[Experience]]&gt;5,"Yes","No")</f>
        <v>Yes</v>
      </c>
      <c r="T4950" t="str">
        <f>TEXT(Table1[[#This Row],[Joining Date]],"mmmm")</f>
        <v>July</v>
      </c>
      <c r="U4950" t="str">
        <f>TEXT(Table1[[#This Row],[Joining Date]],"yyyy")</f>
        <v>2017</v>
      </c>
      <c r="V4950" s="5">
        <f ca="1">TODAY()-Table1[[#This Row],[Joining Date]]</f>
        <v>3311</v>
      </c>
      <c r="W4950" t="str">
        <f>LEFT(Table1[[#This Row],[Employee Name]],FIND(" ",Table1[[#This Row],[Employee Name]])-1)</f>
        <v>Aarav</v>
      </c>
      <c r="X4950" t="str">
        <f>RIGHT(Table1[[#This Row],[Employee Name]],LEN(Table1[[#This Row],[Employee Name]])-FIND(" ",Table1[[#This Row],[Employee Name]]))</f>
        <v>Sharma</v>
      </c>
      <c r="Y4950" t="str">
        <f>Table1[[#This Row],[Department]]&amp;"-"&amp;Table1[[#This Row],[Employee ID]]</f>
        <v>Marketing-E01591</v>
      </c>
      <c r="Z4950" t="str">
        <f>LEFT(Table1[[#This Row],[Department]],3)</f>
        <v>Mar</v>
      </c>
      <c r="AA4950" t="str">
        <f>_xlfn.XLOOKUP(Table1[[#This Row],[Manager ID]],MANAGERS!A:A,MANAGERS!B:B)</f>
        <v>Manager_5</v>
      </c>
      <c r="AB4950" t="str" cm="1">
        <f t="array" ref="AB4950">_xlfn.XLOOKUP(Table1[[#This Row],[Manager ID]],Table2[[#All],[Manager ID]],Table2[[#All],[Department Head]])</f>
        <v>Sales</v>
      </c>
      <c r="AC4950" s="2">
        <f>_xlfn.XLOOKUP(Table1[[#This Row],[City]],L:L,O:O)</f>
        <v>0.24036902712549932</v>
      </c>
      <c r="AD4950" t="str" cm="1">
        <f t="array" ref="AD4950">_xlfn.IFS(Table1[[#This Row],[Performance Score]]&gt;=90,"Excellent",Table1[[#This Row],[Performance Score]]&gt;=75,"Good",Table1[[#This Row],[Performance Score]]&gt;=60,"Average",Table1[[#This Row],[Performance Score]]&lt;=60,"Need Improvement")</f>
        <v>Good</v>
      </c>
      <c r="AE4950" t="str">
        <f>IF(AND(Table1[[#This Row],[Attendance %]]&gt;=80,(Table1[[#This Row],[Performance Score]]&gt;=80)),"Eligible","Not Eligible")</f>
        <v>Not Eligible</v>
      </c>
      <c r="AF4950" t="str">
        <f>IF(Table1[[#This Row],[Performance Score]]&gt;=80,"High Performer","Low Performer")</f>
        <v>High Performer</v>
      </c>
      <c r="AG4950" t="str" cm="1">
        <f t="array" aca="1" ref="AG4950" ca="1">_xlfn.IFS(Table1[[#This Row],[Experience]]&lt;=3,"Junior",Table1[[#This Row],[Experience]]&lt;=7,"Mid Level",Table1[[#This Row],[Experience]]&gt;=7,"Senior")</f>
        <v>Senior</v>
      </c>
      <c r="AH4950" t="str">
        <f>IF(Table1[[#This Row],[Attendance %]]&gt;75,"OK","Below 75")</f>
        <v>Below 75</v>
      </c>
      <c r="AI4950" t="b">
        <f>ISBLANK(Table1[[#This Row],[Employee ID]])</f>
        <v>0</v>
      </c>
      <c r="AJ4950" t="b">
        <f>ISNUMBER(Table1[[#This Row],[Total Salary  ]])</f>
        <v>1</v>
      </c>
      <c r="AK4950" t="str">
        <f>IFERROR(_xlfn.XLOOKUP(Table1[[#This Row],[Manager ID]],MANAGERS!A:A,MANAGERS!B:B),"Not Found")</f>
        <v>Manager_5</v>
      </c>
    </row>
    <row r="4951" spans="1:37" x14ac:dyDescent="0.2">
      <c r="A4951" t="s">
        <v>4742</v>
      </c>
      <c r="B4951" t="s">
        <v>69</v>
      </c>
      <c r="C4951" t="s">
        <v>21</v>
      </c>
      <c r="D4951" t="s">
        <v>81</v>
      </c>
      <c r="E4951" t="s">
        <v>51</v>
      </c>
      <c r="F4951" s="1">
        <v>43059</v>
      </c>
      <c r="G4951" s="1">
        <v>29312</v>
      </c>
      <c r="H4951">
        <v>31425</v>
      </c>
      <c r="I4951">
        <v>5444</v>
      </c>
      <c r="J4951">
        <v>62</v>
      </c>
      <c r="K4951">
        <v>96</v>
      </c>
      <c r="L4951" t="s">
        <v>31</v>
      </c>
      <c r="M4951">
        <v>102</v>
      </c>
      <c r="N4951">
        <f>Table1[[#This Row],[Basic Salary]]+Table1[[#This Row],[Bonus]]</f>
        <v>36869</v>
      </c>
      <c r="O4951" s="2">
        <f>Table1[[#This Row],[Bonus]]/Table1[[#This Row],[Basic Salary]]</f>
        <v>0.17323786793953858</v>
      </c>
      <c r="P4951">
        <f ca="1">DATEDIF(Table1[[#This Row],[Date of Birth]],TODAY(),"Y")</f>
        <v>46</v>
      </c>
      <c r="Q4951">
        <f ca="1">DATEDIF(Table1[[#This Row],[Joining Date]],TODAY(),"Y")</f>
        <v>8</v>
      </c>
      <c r="R4951" t="str">
        <f ca="1">IF(YEAR(Table1[[#This Row],[Joining Date]])=YEAR(TODAY()),"Yes","No")</f>
        <v>No</v>
      </c>
      <c r="S4951" t="str">
        <f ca="1">IF(Table1[[#This Row],[Experience]]&gt;5,"Yes","No")</f>
        <v>Yes</v>
      </c>
      <c r="T4951" t="str">
        <f>TEXT(Table1[[#This Row],[Joining Date]],"mmmm")</f>
        <v>November</v>
      </c>
      <c r="U4951" t="str">
        <f>TEXT(Table1[[#This Row],[Joining Date]],"yyyy")</f>
        <v>2017</v>
      </c>
      <c r="V4951" s="5">
        <f ca="1">TODAY()-Table1[[#This Row],[Joining Date]]</f>
        <v>3180</v>
      </c>
      <c r="W4951" t="str">
        <f>LEFT(Table1[[#This Row],[Employee Name]],FIND(" ",Table1[[#This Row],[Employee Name]])-1)</f>
        <v>Neha</v>
      </c>
      <c r="X4951" t="str">
        <f>RIGHT(Table1[[#This Row],[Employee Name]],LEN(Table1[[#This Row],[Employee Name]])-FIND(" ",Table1[[#This Row],[Employee Name]]))</f>
        <v>Kulkarni</v>
      </c>
      <c r="Y4951" t="str">
        <f>Table1[[#This Row],[Department]]&amp;"-"&amp;Table1[[#This Row],[Employee ID]]</f>
        <v>Sales-E04686</v>
      </c>
      <c r="Z4951" t="str">
        <f>LEFT(Table1[[#This Row],[Department]],3)</f>
        <v>Sal</v>
      </c>
      <c r="AA4951" t="str">
        <f>_xlfn.XLOOKUP(Table1[[#This Row],[Manager ID]],MANAGERS!A:A,MANAGERS!B:B)</f>
        <v>Manager_2</v>
      </c>
      <c r="AB4951" t="str" cm="1">
        <f t="array" ref="AB4951">_xlfn.XLOOKUP(Table1[[#This Row],[Manager ID]],Table2[[#All],[Manager ID]],Table2[[#All],[Department Head]])</f>
        <v>Sales</v>
      </c>
      <c r="AC4951" s="2">
        <f>_xlfn.XLOOKUP(Table1[[#This Row],[City]],L:L,O:O)</f>
        <v>0.241864189087755</v>
      </c>
      <c r="AD4951" t="str" cm="1">
        <f t="array" ref="AD4951">_xlfn.IFS(Table1[[#This Row],[Performance Score]]&gt;=90,"Excellent",Table1[[#This Row],[Performance Score]]&gt;=75,"Good",Table1[[#This Row],[Performance Score]]&gt;=60,"Average",Table1[[#This Row],[Performance Score]]&lt;=60,"Need Improvement")</f>
        <v>Excellent</v>
      </c>
      <c r="AE4951" t="str">
        <f>IF(AND(Table1[[#This Row],[Attendance %]]&gt;=80,(Table1[[#This Row],[Performance Score]]&gt;=80)),"Eligible","Not Eligible")</f>
        <v>Not Eligible</v>
      </c>
      <c r="AF4951" t="str">
        <f>IF(Table1[[#This Row],[Performance Score]]&gt;=80,"High Performer","Low Performer")</f>
        <v>High Performer</v>
      </c>
      <c r="AG4951" t="str" cm="1">
        <f t="array" aca="1" ref="AG4951" ca="1">_xlfn.IFS(Table1[[#This Row],[Experience]]&lt;=3,"Junior",Table1[[#This Row],[Experience]]&lt;=7,"Mid Level",Table1[[#This Row],[Experience]]&gt;=7,"Senior")</f>
        <v>Senior</v>
      </c>
      <c r="AH4951" t="str">
        <f>IF(Table1[[#This Row],[Attendance %]]&gt;75,"OK","Below 75")</f>
        <v>Below 75</v>
      </c>
      <c r="AI4951" t="b">
        <f>ISBLANK(Table1[[#This Row],[Employee ID]])</f>
        <v>0</v>
      </c>
      <c r="AJ4951" t="b">
        <f>ISNUMBER(Table1[[#This Row],[Total Salary  ]])</f>
        <v>1</v>
      </c>
      <c r="AK4951" t="str">
        <f>IFERROR(_xlfn.XLOOKUP(Table1[[#This Row],[Manager ID]],MANAGERS!A:A,MANAGERS!B:B),"Not Found")</f>
        <v>Manager_2</v>
      </c>
    </row>
    <row r="4952" spans="1:37" x14ac:dyDescent="0.2">
      <c r="A4952" t="s">
        <v>2443</v>
      </c>
      <c r="B4952" t="s">
        <v>69</v>
      </c>
      <c r="C4952" t="s">
        <v>15</v>
      </c>
      <c r="D4952" t="s">
        <v>46</v>
      </c>
      <c r="E4952" t="s">
        <v>17</v>
      </c>
      <c r="F4952" s="1">
        <v>43233</v>
      </c>
      <c r="G4952" s="1">
        <v>35493</v>
      </c>
      <c r="H4952">
        <v>28296</v>
      </c>
      <c r="I4952">
        <v>8508</v>
      </c>
      <c r="J4952">
        <v>99</v>
      </c>
      <c r="K4952">
        <v>45</v>
      </c>
      <c r="L4952" t="s">
        <v>31</v>
      </c>
      <c r="M4952">
        <v>108</v>
      </c>
      <c r="N4952">
        <f>Table1[[#This Row],[Basic Salary]]+Table1[[#This Row],[Bonus]]</f>
        <v>36804</v>
      </c>
      <c r="O4952" s="2">
        <f>Table1[[#This Row],[Bonus]]/Table1[[#This Row],[Basic Salary]]</f>
        <v>0.3006785411365564</v>
      </c>
      <c r="P4952">
        <f ca="1">DATEDIF(Table1[[#This Row],[Date of Birth]],TODAY(),"Y")</f>
        <v>29</v>
      </c>
      <c r="Q4952">
        <f ca="1">DATEDIF(Table1[[#This Row],[Joining Date]],TODAY(),"Y")</f>
        <v>8</v>
      </c>
      <c r="R4952" t="str">
        <f ca="1">IF(YEAR(Table1[[#This Row],[Joining Date]])=YEAR(TODAY()),"Yes","No")</f>
        <v>No</v>
      </c>
      <c r="S4952" t="str">
        <f ca="1">IF(Table1[[#This Row],[Experience]]&gt;5,"Yes","No")</f>
        <v>Yes</v>
      </c>
      <c r="T4952" t="str">
        <f>TEXT(Table1[[#This Row],[Joining Date]],"mmmm")</f>
        <v>May</v>
      </c>
      <c r="U4952" t="str">
        <f>TEXT(Table1[[#This Row],[Joining Date]],"yyyy")</f>
        <v>2018</v>
      </c>
      <c r="V4952" s="5">
        <f ca="1">TODAY()-Table1[[#This Row],[Joining Date]]</f>
        <v>3006</v>
      </c>
      <c r="W4952" t="str">
        <f>LEFT(Table1[[#This Row],[Employee Name]],FIND(" ",Table1[[#This Row],[Employee Name]])-1)</f>
        <v>Neha</v>
      </c>
      <c r="X4952" t="str">
        <f>RIGHT(Table1[[#This Row],[Employee Name]],LEN(Table1[[#This Row],[Employee Name]])-FIND(" ",Table1[[#This Row],[Employee Name]]))</f>
        <v>Kulkarni</v>
      </c>
      <c r="Y4952" t="str">
        <f>Table1[[#This Row],[Department]]&amp;"-"&amp;Table1[[#This Row],[Employee ID]]</f>
        <v>Support-E02387</v>
      </c>
      <c r="Z4952" t="str">
        <f>LEFT(Table1[[#This Row],[Department]],3)</f>
        <v>Sup</v>
      </c>
      <c r="AA4952" t="str">
        <f>_xlfn.XLOOKUP(Table1[[#This Row],[Manager ID]],MANAGERS!A:A,MANAGERS!B:B)</f>
        <v>Manager_8</v>
      </c>
      <c r="AB4952" t="str" cm="1">
        <f t="array" ref="AB4952">_xlfn.XLOOKUP(Table1[[#This Row],[Manager ID]],Table2[[#All],[Manager ID]],Table2[[#All],[Department Head]])</f>
        <v>Sales</v>
      </c>
      <c r="AC4952" s="2">
        <f>_xlfn.XLOOKUP(Table1[[#This Row],[City]],L:L,O:O)</f>
        <v>0.241864189087755</v>
      </c>
      <c r="AD4952" t="str" cm="1">
        <f t="array" ref="AD4952">_xlfn.IFS(Table1[[#This Row],[Performance Score]]&gt;=90,"Excellent",Table1[[#This Row],[Performance Score]]&gt;=75,"Good",Table1[[#This Row],[Performance Score]]&gt;=60,"Average",Table1[[#This Row],[Performance Score]]&lt;=60,"Need Improvement")</f>
        <v>Need Improvement</v>
      </c>
      <c r="AE4952" t="str">
        <f>IF(AND(Table1[[#This Row],[Attendance %]]&gt;=80,(Table1[[#This Row],[Performance Score]]&gt;=80)),"Eligible","Not Eligible")</f>
        <v>Not Eligible</v>
      </c>
      <c r="AF4952" t="str">
        <f>IF(Table1[[#This Row],[Performance Score]]&gt;=80,"High Performer","Low Performer")</f>
        <v>Low Performer</v>
      </c>
      <c r="AG4952" t="str" cm="1">
        <f t="array" aca="1" ref="AG4952" ca="1">_xlfn.IFS(Table1[[#This Row],[Experience]]&lt;=3,"Junior",Table1[[#This Row],[Experience]]&lt;=7,"Mid Level",Table1[[#This Row],[Experience]]&gt;=7,"Senior")</f>
        <v>Senior</v>
      </c>
      <c r="AH4952" t="str">
        <f>IF(Table1[[#This Row],[Attendance %]]&gt;75,"OK","Below 75")</f>
        <v>OK</v>
      </c>
      <c r="AI4952" t="b">
        <f>ISBLANK(Table1[[#This Row],[Employee ID]])</f>
        <v>0</v>
      </c>
      <c r="AJ4952" t="b">
        <f>ISNUMBER(Table1[[#This Row],[Total Salary  ]])</f>
        <v>1</v>
      </c>
      <c r="AK4952" t="str">
        <f>IFERROR(_xlfn.XLOOKUP(Table1[[#This Row],[Manager ID]],MANAGERS!A:A,MANAGERS!B:B),"Not Found")</f>
        <v>Manager_8</v>
      </c>
    </row>
    <row r="4953" spans="1:37" x14ac:dyDescent="0.2">
      <c r="A4953" t="s">
        <v>4397</v>
      </c>
      <c r="B4953" t="s">
        <v>62</v>
      </c>
      <c r="C4953" t="s">
        <v>21</v>
      </c>
      <c r="D4953" t="s">
        <v>46</v>
      </c>
      <c r="E4953" t="s">
        <v>51</v>
      </c>
      <c r="F4953" s="1">
        <v>42733</v>
      </c>
      <c r="G4953" s="1">
        <v>31786</v>
      </c>
      <c r="H4953">
        <v>25758</v>
      </c>
      <c r="I4953">
        <v>10895</v>
      </c>
      <c r="J4953">
        <v>92</v>
      </c>
      <c r="K4953">
        <v>82</v>
      </c>
      <c r="L4953" t="s">
        <v>23</v>
      </c>
      <c r="M4953">
        <v>103</v>
      </c>
      <c r="N4953">
        <f>Table1[[#This Row],[Basic Salary]]+Table1[[#This Row],[Bonus]]</f>
        <v>36653</v>
      </c>
      <c r="O4953" s="2">
        <f>Table1[[#This Row],[Bonus]]/Table1[[#This Row],[Basic Salary]]</f>
        <v>0.42297538628775527</v>
      </c>
      <c r="P4953">
        <f ca="1">DATEDIF(Table1[[#This Row],[Date of Birth]],TODAY(),"Y")</f>
        <v>39</v>
      </c>
      <c r="Q4953">
        <f ca="1">DATEDIF(Table1[[#This Row],[Joining Date]],TODAY(),"Y")</f>
        <v>9</v>
      </c>
      <c r="R4953" t="str">
        <f ca="1">IF(YEAR(Table1[[#This Row],[Joining Date]])=YEAR(TODAY()),"Yes","No")</f>
        <v>No</v>
      </c>
      <c r="S4953" t="str">
        <f ca="1">IF(Table1[[#This Row],[Experience]]&gt;5,"Yes","No")</f>
        <v>Yes</v>
      </c>
      <c r="T4953" t="str">
        <f>TEXT(Table1[[#This Row],[Joining Date]],"mmmm")</f>
        <v>December</v>
      </c>
      <c r="U4953" t="str">
        <f>TEXT(Table1[[#This Row],[Joining Date]],"yyyy")</f>
        <v>2016</v>
      </c>
      <c r="V4953" s="5">
        <f ca="1">TODAY()-Table1[[#This Row],[Joining Date]]</f>
        <v>3506</v>
      </c>
      <c r="W4953" t="str">
        <f>LEFT(Table1[[#This Row],[Employee Name]],FIND(" ",Table1[[#This Row],[Employee Name]])-1)</f>
        <v>Kavya</v>
      </c>
      <c r="X4953" t="str">
        <f>RIGHT(Table1[[#This Row],[Employee Name]],LEN(Table1[[#This Row],[Employee Name]])-FIND(" ",Table1[[#This Row],[Employee Name]]))</f>
        <v>Nair</v>
      </c>
      <c r="Y4953" t="str">
        <f>Table1[[#This Row],[Department]]&amp;"-"&amp;Table1[[#This Row],[Employee ID]]</f>
        <v>Support-E04341</v>
      </c>
      <c r="Z4953" t="str">
        <f>LEFT(Table1[[#This Row],[Department]],3)</f>
        <v>Sup</v>
      </c>
      <c r="AA4953" t="str">
        <f>_xlfn.XLOOKUP(Table1[[#This Row],[Manager ID]],MANAGERS!A:A,MANAGERS!B:B)</f>
        <v>Manager_3</v>
      </c>
      <c r="AB4953" t="str" cm="1">
        <f t="array" ref="AB4953">_xlfn.XLOOKUP(Table1[[#This Row],[Manager ID]],Table2[[#All],[Manager ID]],Table2[[#All],[Department Head]])</f>
        <v>IT</v>
      </c>
      <c r="AC4953" s="2">
        <f>_xlfn.XLOOKUP(Table1[[#This Row],[City]],L:L,O:O)</f>
        <v>0.23486488519629886</v>
      </c>
      <c r="AD4953" t="str" cm="1">
        <f t="array" ref="AD4953">_xlfn.IFS(Table1[[#This Row],[Performance Score]]&gt;=90,"Excellent",Table1[[#This Row],[Performance Score]]&gt;=75,"Good",Table1[[#This Row],[Performance Score]]&gt;=60,"Average",Table1[[#This Row],[Performance Score]]&lt;=60,"Need Improvement")</f>
        <v>Good</v>
      </c>
      <c r="AE4953" t="str">
        <f>IF(AND(Table1[[#This Row],[Attendance %]]&gt;=80,(Table1[[#This Row],[Performance Score]]&gt;=80)),"Eligible","Not Eligible")</f>
        <v>Eligible</v>
      </c>
      <c r="AF4953" t="str">
        <f>IF(Table1[[#This Row],[Performance Score]]&gt;=80,"High Performer","Low Performer")</f>
        <v>High Performer</v>
      </c>
      <c r="AG4953" t="str" cm="1">
        <f t="array" aca="1" ref="AG4953" ca="1">_xlfn.IFS(Table1[[#This Row],[Experience]]&lt;=3,"Junior",Table1[[#This Row],[Experience]]&lt;=7,"Mid Level",Table1[[#This Row],[Experience]]&gt;=7,"Senior")</f>
        <v>Senior</v>
      </c>
      <c r="AH4953" t="str">
        <f>IF(Table1[[#This Row],[Attendance %]]&gt;75,"OK","Below 75")</f>
        <v>OK</v>
      </c>
      <c r="AI4953" t="b">
        <f>ISBLANK(Table1[[#This Row],[Employee ID]])</f>
        <v>0</v>
      </c>
      <c r="AJ4953" t="b">
        <f>ISNUMBER(Table1[[#This Row],[Total Salary  ]])</f>
        <v>1</v>
      </c>
      <c r="AK4953" t="str">
        <f>IFERROR(_xlfn.XLOOKUP(Table1[[#This Row],[Manager ID]],MANAGERS!A:A,MANAGERS!B:B),"Not Found")</f>
        <v>Manager_3</v>
      </c>
    </row>
    <row r="4954" spans="1:37" x14ac:dyDescent="0.2">
      <c r="A4954" t="s">
        <v>1947</v>
      </c>
      <c r="B4954" t="s">
        <v>71</v>
      </c>
      <c r="C4954" t="s">
        <v>15</v>
      </c>
      <c r="D4954" t="s">
        <v>46</v>
      </c>
      <c r="E4954" t="s">
        <v>26</v>
      </c>
      <c r="F4954" s="1">
        <v>43837</v>
      </c>
      <c r="G4954" s="1">
        <v>34419</v>
      </c>
      <c r="H4954">
        <v>31002</v>
      </c>
      <c r="I4954">
        <v>5526</v>
      </c>
      <c r="J4954">
        <v>99</v>
      </c>
      <c r="K4954">
        <v>57</v>
      </c>
      <c r="L4954" t="s">
        <v>34</v>
      </c>
      <c r="M4954">
        <v>105</v>
      </c>
      <c r="N4954">
        <f>Table1[[#This Row],[Basic Salary]]+Table1[[#This Row],[Bonus]]</f>
        <v>36528</v>
      </c>
      <c r="O4954" s="2">
        <f>Table1[[#This Row],[Bonus]]/Table1[[#This Row],[Basic Salary]]</f>
        <v>0.17824656473775885</v>
      </c>
      <c r="P4954">
        <f ca="1">DATEDIF(Table1[[#This Row],[Date of Birth]],TODAY(),"Y")</f>
        <v>32</v>
      </c>
      <c r="Q4954">
        <f ca="1">DATEDIF(Table1[[#This Row],[Joining Date]],TODAY(),"Y")</f>
        <v>6</v>
      </c>
      <c r="R4954" t="str">
        <f ca="1">IF(YEAR(Table1[[#This Row],[Joining Date]])=YEAR(TODAY()),"Yes","No")</f>
        <v>No</v>
      </c>
      <c r="S4954" t="str">
        <f ca="1">IF(Table1[[#This Row],[Experience]]&gt;5,"Yes","No")</f>
        <v>Yes</v>
      </c>
      <c r="T4954" t="str">
        <f>TEXT(Table1[[#This Row],[Joining Date]],"mmmm")</f>
        <v>January</v>
      </c>
      <c r="U4954" t="str">
        <f>TEXT(Table1[[#This Row],[Joining Date]],"yyyy")</f>
        <v>2020</v>
      </c>
      <c r="V4954" s="5">
        <f ca="1">TODAY()-Table1[[#This Row],[Joining Date]]</f>
        <v>2402</v>
      </c>
      <c r="W4954" t="str">
        <f>LEFT(Table1[[#This Row],[Employee Name]],FIND(" ",Table1[[#This Row],[Employee Name]])-1)</f>
        <v>Sneha</v>
      </c>
      <c r="X4954" t="str">
        <f>RIGHT(Table1[[#This Row],[Employee Name]],LEN(Table1[[#This Row],[Employee Name]])-FIND(" ",Table1[[#This Row],[Employee Name]]))</f>
        <v>Iyer</v>
      </c>
      <c r="Y4954" t="str">
        <f>Table1[[#This Row],[Department]]&amp;"-"&amp;Table1[[#This Row],[Employee ID]]</f>
        <v>Support-E01891</v>
      </c>
      <c r="Z4954" t="str">
        <f>LEFT(Table1[[#This Row],[Department]],3)</f>
        <v>Sup</v>
      </c>
      <c r="AA4954" t="str">
        <f>_xlfn.XLOOKUP(Table1[[#This Row],[Manager ID]],MANAGERS!A:A,MANAGERS!B:B)</f>
        <v>Manager_5</v>
      </c>
      <c r="AB4954" t="str" cm="1">
        <f t="array" ref="AB4954">_xlfn.XLOOKUP(Table1[[#This Row],[Manager ID]],Table2[[#All],[Manager ID]],Table2[[#All],[Department Head]])</f>
        <v>Sales</v>
      </c>
      <c r="AC4954" s="2">
        <f>_xlfn.XLOOKUP(Table1[[#This Row],[City]],L:L,O:O)</f>
        <v>0.24030340748661314</v>
      </c>
      <c r="AD4954" t="str" cm="1">
        <f t="array" ref="AD4954">_xlfn.IFS(Table1[[#This Row],[Performance Score]]&gt;=90,"Excellent",Table1[[#This Row],[Performance Score]]&gt;=75,"Good",Table1[[#This Row],[Performance Score]]&gt;=60,"Average",Table1[[#This Row],[Performance Score]]&lt;=60,"Need Improvement")</f>
        <v>Need Improvement</v>
      </c>
      <c r="AE4954" t="str">
        <f>IF(AND(Table1[[#This Row],[Attendance %]]&gt;=80,(Table1[[#This Row],[Performance Score]]&gt;=80)),"Eligible","Not Eligible")</f>
        <v>Not Eligible</v>
      </c>
      <c r="AF4954" t="str">
        <f>IF(Table1[[#This Row],[Performance Score]]&gt;=80,"High Performer","Low Performer")</f>
        <v>Low Performer</v>
      </c>
      <c r="AG4954" t="str" cm="1">
        <f t="array" aca="1" ref="AG4954" ca="1">_xlfn.IFS(Table1[[#This Row],[Experience]]&lt;=3,"Junior",Table1[[#This Row],[Experience]]&lt;=7,"Mid Level",Table1[[#This Row],[Experience]]&gt;=7,"Senior")</f>
        <v>Mid Level</v>
      </c>
      <c r="AH4954" t="str">
        <f>IF(Table1[[#This Row],[Attendance %]]&gt;75,"OK","Below 75")</f>
        <v>OK</v>
      </c>
      <c r="AI4954" t="b">
        <f>ISBLANK(Table1[[#This Row],[Employee ID]])</f>
        <v>0</v>
      </c>
      <c r="AJ4954" t="b">
        <f>ISNUMBER(Table1[[#This Row],[Total Salary  ]])</f>
        <v>1</v>
      </c>
      <c r="AK4954" t="str">
        <f>IFERROR(_xlfn.XLOOKUP(Table1[[#This Row],[Manager ID]],MANAGERS!A:A,MANAGERS!B:B),"Not Found")</f>
        <v>Manager_5</v>
      </c>
    </row>
    <row r="4955" spans="1:37" x14ac:dyDescent="0.2">
      <c r="A4955" t="s">
        <v>2976</v>
      </c>
      <c r="B4955" t="s">
        <v>14</v>
      </c>
      <c r="C4955" t="s">
        <v>15</v>
      </c>
      <c r="D4955" t="s">
        <v>46</v>
      </c>
      <c r="E4955" t="s">
        <v>65</v>
      </c>
      <c r="F4955" s="1">
        <v>44420</v>
      </c>
      <c r="G4955" s="1">
        <v>32435</v>
      </c>
      <c r="H4955">
        <v>27361</v>
      </c>
      <c r="I4955">
        <v>9046</v>
      </c>
      <c r="J4955">
        <v>66</v>
      </c>
      <c r="K4955">
        <v>86</v>
      </c>
      <c r="L4955" t="s">
        <v>37</v>
      </c>
      <c r="M4955">
        <v>111</v>
      </c>
      <c r="N4955">
        <f>Table1[[#This Row],[Basic Salary]]+Table1[[#This Row],[Bonus]]</f>
        <v>36407</v>
      </c>
      <c r="O4955" s="2">
        <f>Table1[[#This Row],[Bonus]]/Table1[[#This Row],[Basic Salary]]</f>
        <v>0.33061657103176051</v>
      </c>
      <c r="P4955">
        <f ca="1">DATEDIF(Table1[[#This Row],[Date of Birth]],TODAY(),"Y")</f>
        <v>37</v>
      </c>
      <c r="Q4955">
        <f ca="1">DATEDIF(Table1[[#This Row],[Joining Date]],TODAY(),"Y")</f>
        <v>4</v>
      </c>
      <c r="R4955" t="str">
        <f ca="1">IF(YEAR(Table1[[#This Row],[Joining Date]])=YEAR(TODAY()),"Yes","No")</f>
        <v>No</v>
      </c>
      <c r="S4955" t="str">
        <f ca="1">IF(Table1[[#This Row],[Experience]]&gt;5,"Yes","No")</f>
        <v>No</v>
      </c>
      <c r="T4955" t="str">
        <f>TEXT(Table1[[#This Row],[Joining Date]],"mmmm")</f>
        <v>August</v>
      </c>
      <c r="U4955" t="str">
        <f>TEXT(Table1[[#This Row],[Joining Date]],"yyyy")</f>
        <v>2021</v>
      </c>
      <c r="V4955" s="5">
        <f ca="1">TODAY()-Table1[[#This Row],[Joining Date]]</f>
        <v>1819</v>
      </c>
      <c r="W4955" t="str">
        <f>LEFT(Table1[[#This Row],[Employee Name]],FIND(" ",Table1[[#This Row],[Employee Name]])-1)</f>
        <v>Nisha</v>
      </c>
      <c r="X4955" t="str">
        <f>RIGHT(Table1[[#This Row],[Employee Name]],LEN(Table1[[#This Row],[Employee Name]])-FIND(" ",Table1[[#This Row],[Employee Name]]))</f>
        <v>Kapoor</v>
      </c>
      <c r="Y4955" t="str">
        <f>Table1[[#This Row],[Department]]&amp;"-"&amp;Table1[[#This Row],[Employee ID]]</f>
        <v>Support-E02920</v>
      </c>
      <c r="Z4955" t="str">
        <f>LEFT(Table1[[#This Row],[Department]],3)</f>
        <v>Sup</v>
      </c>
      <c r="AA4955" t="str">
        <f>_xlfn.XLOOKUP(Table1[[#This Row],[Manager ID]],MANAGERS!A:A,MANAGERS!B:B)</f>
        <v>Manager_11</v>
      </c>
      <c r="AB4955" t="str" cm="1">
        <f t="array" ref="AB4955">_xlfn.XLOOKUP(Table1[[#This Row],[Manager ID]],Table2[[#All],[Manager ID]],Table2[[#All],[Department Head]])</f>
        <v>Marketing</v>
      </c>
      <c r="AC4955" s="2">
        <f>_xlfn.XLOOKUP(Table1[[#This Row],[City]],L:L,O:O)</f>
        <v>0.24036902712549932</v>
      </c>
      <c r="AD4955" t="str" cm="1">
        <f t="array" ref="AD4955">_xlfn.IFS(Table1[[#This Row],[Performance Score]]&gt;=90,"Excellent",Table1[[#This Row],[Performance Score]]&gt;=75,"Good",Table1[[#This Row],[Performance Score]]&gt;=60,"Average",Table1[[#This Row],[Performance Score]]&lt;=60,"Need Improvement")</f>
        <v>Good</v>
      </c>
      <c r="AE4955" t="str">
        <f>IF(AND(Table1[[#This Row],[Attendance %]]&gt;=80,(Table1[[#This Row],[Performance Score]]&gt;=80)),"Eligible","Not Eligible")</f>
        <v>Not Eligible</v>
      </c>
      <c r="AF4955" t="str">
        <f>IF(Table1[[#This Row],[Performance Score]]&gt;=80,"High Performer","Low Performer")</f>
        <v>High Performer</v>
      </c>
      <c r="AG4955" t="str" cm="1">
        <f t="array" aca="1" ref="AG4955" ca="1">_xlfn.IFS(Table1[[#This Row],[Experience]]&lt;=3,"Junior",Table1[[#This Row],[Experience]]&lt;=7,"Mid Level",Table1[[#This Row],[Experience]]&gt;=7,"Senior")</f>
        <v>Mid Level</v>
      </c>
      <c r="AH4955" t="str">
        <f>IF(Table1[[#This Row],[Attendance %]]&gt;75,"OK","Below 75")</f>
        <v>Below 75</v>
      </c>
      <c r="AI4955" t="b">
        <f>ISBLANK(Table1[[#This Row],[Employee ID]])</f>
        <v>0</v>
      </c>
      <c r="AJ4955" t="b">
        <f>ISNUMBER(Table1[[#This Row],[Total Salary  ]])</f>
        <v>1</v>
      </c>
      <c r="AK4955" t="str">
        <f>IFERROR(_xlfn.XLOOKUP(Table1[[#This Row],[Manager ID]],MANAGERS!A:A,MANAGERS!B:B),"Not Found")</f>
        <v>Manager_11</v>
      </c>
    </row>
    <row r="4956" spans="1:37" x14ac:dyDescent="0.2">
      <c r="A4956" t="s">
        <v>1130</v>
      </c>
      <c r="B4956" t="s">
        <v>87</v>
      </c>
      <c r="C4956" t="s">
        <v>15</v>
      </c>
      <c r="D4956" t="s">
        <v>43</v>
      </c>
      <c r="E4956" t="s">
        <v>22</v>
      </c>
      <c r="F4956" s="1">
        <v>43552</v>
      </c>
      <c r="G4956" s="1">
        <v>35512</v>
      </c>
      <c r="H4956">
        <v>27715</v>
      </c>
      <c r="I4956">
        <v>8605</v>
      </c>
      <c r="J4956">
        <v>60</v>
      </c>
      <c r="K4956">
        <v>88</v>
      </c>
      <c r="L4956" t="s">
        <v>34</v>
      </c>
      <c r="M4956">
        <v>102</v>
      </c>
      <c r="N4956">
        <f>Table1[[#This Row],[Basic Salary]]+Table1[[#This Row],[Bonus]]</f>
        <v>36320</v>
      </c>
      <c r="O4956" s="2">
        <f>Table1[[#This Row],[Bonus]]/Table1[[#This Row],[Basic Salary]]</f>
        <v>0.31048168861627279</v>
      </c>
      <c r="P4956">
        <f ca="1">DATEDIF(Table1[[#This Row],[Date of Birth]],TODAY(),"Y")</f>
        <v>29</v>
      </c>
      <c r="Q4956">
        <f ca="1">DATEDIF(Table1[[#This Row],[Joining Date]],TODAY(),"Y")</f>
        <v>7</v>
      </c>
      <c r="R4956" t="str">
        <f ca="1">IF(YEAR(Table1[[#This Row],[Joining Date]])=YEAR(TODAY()),"Yes","No")</f>
        <v>No</v>
      </c>
      <c r="S4956" t="str">
        <f ca="1">IF(Table1[[#This Row],[Experience]]&gt;5,"Yes","No")</f>
        <v>Yes</v>
      </c>
      <c r="T4956" t="str">
        <f>TEXT(Table1[[#This Row],[Joining Date]],"mmmm")</f>
        <v>March</v>
      </c>
      <c r="U4956" t="str">
        <f>TEXT(Table1[[#This Row],[Joining Date]],"yyyy")</f>
        <v>2019</v>
      </c>
      <c r="V4956" s="5">
        <f ca="1">TODAY()-Table1[[#This Row],[Joining Date]]</f>
        <v>2687</v>
      </c>
      <c r="W4956" t="str">
        <f>LEFT(Table1[[#This Row],[Employee Name]],FIND(" ",Table1[[#This Row],[Employee Name]])-1)</f>
        <v>Arjun</v>
      </c>
      <c r="X4956" t="str">
        <f>RIGHT(Table1[[#This Row],[Employee Name]],LEN(Table1[[#This Row],[Employee Name]])-FIND(" ",Table1[[#This Row],[Employee Name]]))</f>
        <v>Mehta</v>
      </c>
      <c r="Y4956" t="str">
        <f>Table1[[#This Row],[Department]]&amp;"-"&amp;Table1[[#This Row],[Employee ID]]</f>
        <v>Operations-E01074</v>
      </c>
      <c r="Z4956" t="str">
        <f>LEFT(Table1[[#This Row],[Department]],3)</f>
        <v>Ope</v>
      </c>
      <c r="AA4956" t="str">
        <f>_xlfn.XLOOKUP(Table1[[#This Row],[Manager ID]],MANAGERS!A:A,MANAGERS!B:B)</f>
        <v>Manager_2</v>
      </c>
      <c r="AB4956" t="str" cm="1">
        <f t="array" ref="AB4956">_xlfn.XLOOKUP(Table1[[#This Row],[Manager ID]],Table2[[#All],[Manager ID]],Table2[[#All],[Department Head]])</f>
        <v>Sales</v>
      </c>
      <c r="AC4956" s="2">
        <f>_xlfn.XLOOKUP(Table1[[#This Row],[City]],L:L,O:O)</f>
        <v>0.24030340748661314</v>
      </c>
      <c r="AD4956" t="str" cm="1">
        <f t="array" ref="AD4956">_xlfn.IFS(Table1[[#This Row],[Performance Score]]&gt;=90,"Excellent",Table1[[#This Row],[Performance Score]]&gt;=75,"Good",Table1[[#This Row],[Performance Score]]&gt;=60,"Average",Table1[[#This Row],[Performance Score]]&lt;=60,"Need Improvement")</f>
        <v>Good</v>
      </c>
      <c r="AE4956" t="str">
        <f>IF(AND(Table1[[#This Row],[Attendance %]]&gt;=80,(Table1[[#This Row],[Performance Score]]&gt;=80)),"Eligible","Not Eligible")</f>
        <v>Not Eligible</v>
      </c>
      <c r="AF4956" t="str">
        <f>IF(Table1[[#This Row],[Performance Score]]&gt;=80,"High Performer","Low Performer")</f>
        <v>High Performer</v>
      </c>
      <c r="AG4956" t="str" cm="1">
        <f t="array" aca="1" ref="AG4956" ca="1">_xlfn.IFS(Table1[[#This Row],[Experience]]&lt;=3,"Junior",Table1[[#This Row],[Experience]]&lt;=7,"Mid Level",Table1[[#This Row],[Experience]]&gt;=7,"Senior")</f>
        <v>Mid Level</v>
      </c>
      <c r="AH4956" t="str">
        <f>IF(Table1[[#This Row],[Attendance %]]&gt;75,"OK","Below 75")</f>
        <v>Below 75</v>
      </c>
      <c r="AI4956" t="b">
        <f>ISBLANK(Table1[[#This Row],[Employee ID]])</f>
        <v>0</v>
      </c>
      <c r="AJ4956" t="b">
        <f>ISNUMBER(Table1[[#This Row],[Total Salary  ]])</f>
        <v>1</v>
      </c>
      <c r="AK4956" t="str">
        <f>IFERROR(_xlfn.XLOOKUP(Table1[[#This Row],[Manager ID]],MANAGERS!A:A,MANAGERS!B:B),"Not Found")</f>
        <v>Manager_2</v>
      </c>
    </row>
    <row r="4957" spans="1:37" x14ac:dyDescent="0.2">
      <c r="A4957" t="s">
        <v>116</v>
      </c>
      <c r="B4957" t="s">
        <v>87</v>
      </c>
      <c r="C4957" t="s">
        <v>15</v>
      </c>
      <c r="D4957" t="s">
        <v>40</v>
      </c>
      <c r="E4957" t="s">
        <v>51</v>
      </c>
      <c r="F4957" s="1">
        <v>44316</v>
      </c>
      <c r="G4957" s="1">
        <v>40083</v>
      </c>
      <c r="H4957">
        <v>28552</v>
      </c>
      <c r="I4957">
        <v>7750</v>
      </c>
      <c r="J4957">
        <v>87</v>
      </c>
      <c r="K4957">
        <v>48</v>
      </c>
      <c r="L4957" t="s">
        <v>34</v>
      </c>
      <c r="M4957">
        <v>115</v>
      </c>
      <c r="N4957">
        <f>Table1[[#This Row],[Basic Salary]]+Table1[[#This Row],[Bonus]]</f>
        <v>36302</v>
      </c>
      <c r="O4957" s="2">
        <f>Table1[[#This Row],[Bonus]]/Table1[[#This Row],[Basic Salary]]</f>
        <v>0.2714345755113477</v>
      </c>
      <c r="P4957">
        <f ca="1">DATEDIF(Table1[[#This Row],[Date of Birth]],TODAY(),"Y")</f>
        <v>16</v>
      </c>
      <c r="Q4957">
        <f ca="1">DATEDIF(Table1[[#This Row],[Joining Date]],TODAY(),"Y")</f>
        <v>5</v>
      </c>
      <c r="R4957" t="str">
        <f ca="1">IF(YEAR(Table1[[#This Row],[Joining Date]])=YEAR(TODAY()),"Yes","No")</f>
        <v>No</v>
      </c>
      <c r="S4957" t="str">
        <f ca="1">IF(Table1[[#This Row],[Experience]]&gt;5,"Yes","No")</f>
        <v>No</v>
      </c>
      <c r="T4957" t="str">
        <f>TEXT(Table1[[#This Row],[Joining Date]],"mmmm")</f>
        <v>April</v>
      </c>
      <c r="U4957" t="str">
        <f>TEXT(Table1[[#This Row],[Joining Date]],"yyyy")</f>
        <v>2021</v>
      </c>
      <c r="V4957" s="5">
        <f ca="1">TODAY()-Table1[[#This Row],[Joining Date]]</f>
        <v>1923</v>
      </c>
      <c r="W4957" t="str">
        <f>LEFT(Table1[[#This Row],[Employee Name]],FIND(" ",Table1[[#This Row],[Employee Name]])-1)</f>
        <v>Arjun</v>
      </c>
      <c r="X4957" t="str">
        <f>RIGHT(Table1[[#This Row],[Employee Name]],LEN(Table1[[#This Row],[Employee Name]])-FIND(" ",Table1[[#This Row],[Employee Name]]))</f>
        <v>Mehta</v>
      </c>
      <c r="Y4957" t="str">
        <f>Table1[[#This Row],[Department]]&amp;"-"&amp;Table1[[#This Row],[Employee ID]]</f>
        <v>IT-E00061</v>
      </c>
      <c r="Z4957" t="str">
        <f>LEFT(Table1[[#This Row],[Department]],3)</f>
        <v>IT</v>
      </c>
      <c r="AA4957" t="str">
        <f>_xlfn.XLOOKUP(Table1[[#This Row],[Manager ID]],MANAGERS!A:A,MANAGERS!B:B)</f>
        <v>Manager_15</v>
      </c>
      <c r="AB4957" t="str" cm="1">
        <f t="array" ref="AB4957">_xlfn.XLOOKUP(Table1[[#This Row],[Manager ID]],Table2[[#All],[Manager ID]],Table2[[#All],[Department Head]])</f>
        <v>Support</v>
      </c>
      <c r="AC4957" s="2">
        <f>_xlfn.XLOOKUP(Table1[[#This Row],[City]],L:L,O:O)</f>
        <v>0.24030340748661314</v>
      </c>
      <c r="AD4957" t="str" cm="1">
        <f t="array" ref="AD4957">_xlfn.IFS(Table1[[#This Row],[Performance Score]]&gt;=90,"Excellent",Table1[[#This Row],[Performance Score]]&gt;=75,"Good",Table1[[#This Row],[Performance Score]]&gt;=60,"Average",Table1[[#This Row],[Performance Score]]&lt;=60,"Need Improvement")</f>
        <v>Need Improvement</v>
      </c>
      <c r="AE4957" t="str">
        <f>IF(AND(Table1[[#This Row],[Attendance %]]&gt;=80,(Table1[[#This Row],[Performance Score]]&gt;=80)),"Eligible","Not Eligible")</f>
        <v>Not Eligible</v>
      </c>
      <c r="AF4957" t="str">
        <f>IF(Table1[[#This Row],[Performance Score]]&gt;=80,"High Performer","Low Performer")</f>
        <v>Low Performer</v>
      </c>
      <c r="AG4957" t="str" cm="1">
        <f t="array" aca="1" ref="AG4957" ca="1">_xlfn.IFS(Table1[[#This Row],[Experience]]&lt;=3,"Junior",Table1[[#This Row],[Experience]]&lt;=7,"Mid Level",Table1[[#This Row],[Experience]]&gt;=7,"Senior")</f>
        <v>Mid Level</v>
      </c>
      <c r="AH4957" t="str">
        <f>IF(Table1[[#This Row],[Attendance %]]&gt;75,"OK","Below 75")</f>
        <v>OK</v>
      </c>
      <c r="AI4957" t="b">
        <f>ISBLANK(Table1[[#This Row],[Employee ID]])</f>
        <v>0</v>
      </c>
      <c r="AJ4957" t="b">
        <f>ISNUMBER(Table1[[#This Row],[Total Salary  ]])</f>
        <v>1</v>
      </c>
      <c r="AK4957" t="str">
        <f>IFERROR(_xlfn.XLOOKUP(Table1[[#This Row],[Manager ID]],MANAGERS!A:A,MANAGERS!B:B),"Not Found")</f>
        <v>Manager_15</v>
      </c>
    </row>
    <row r="4958" spans="1:37" x14ac:dyDescent="0.2">
      <c r="A4958" t="s">
        <v>3952</v>
      </c>
      <c r="B4958" t="s">
        <v>77</v>
      </c>
      <c r="C4958" t="s">
        <v>15</v>
      </c>
      <c r="D4958" t="s">
        <v>40</v>
      </c>
      <c r="E4958" t="s">
        <v>26</v>
      </c>
      <c r="F4958" s="1">
        <v>43478</v>
      </c>
      <c r="G4958" s="1">
        <v>41194</v>
      </c>
      <c r="H4958">
        <v>26616</v>
      </c>
      <c r="I4958">
        <v>9603</v>
      </c>
      <c r="J4958">
        <v>93</v>
      </c>
      <c r="K4958">
        <v>61</v>
      </c>
      <c r="L4958" t="s">
        <v>23</v>
      </c>
      <c r="M4958">
        <v>103</v>
      </c>
      <c r="N4958">
        <f>Table1[[#This Row],[Basic Salary]]+Table1[[#This Row],[Bonus]]</f>
        <v>36219</v>
      </c>
      <c r="O4958" s="2">
        <f>Table1[[#This Row],[Bonus]]/Table1[[#This Row],[Basic Salary]]</f>
        <v>0.36079801623083857</v>
      </c>
      <c r="P4958">
        <f ca="1">DATEDIF(Table1[[#This Row],[Date of Birth]],TODAY(),"Y")</f>
        <v>13</v>
      </c>
      <c r="Q4958">
        <f ca="1">DATEDIF(Table1[[#This Row],[Joining Date]],TODAY(),"Y")</f>
        <v>7</v>
      </c>
      <c r="R4958" t="str">
        <f ca="1">IF(YEAR(Table1[[#This Row],[Joining Date]])=YEAR(TODAY()),"Yes","No")</f>
        <v>No</v>
      </c>
      <c r="S4958" t="str">
        <f ca="1">IF(Table1[[#This Row],[Experience]]&gt;5,"Yes","No")</f>
        <v>Yes</v>
      </c>
      <c r="T4958" t="str">
        <f>TEXT(Table1[[#This Row],[Joining Date]],"mmmm")</f>
        <v>January</v>
      </c>
      <c r="U4958" t="str">
        <f>TEXT(Table1[[#This Row],[Joining Date]],"yyyy")</f>
        <v>2019</v>
      </c>
      <c r="V4958" s="5">
        <f ca="1">TODAY()-Table1[[#This Row],[Joining Date]]</f>
        <v>2761</v>
      </c>
      <c r="W4958" t="str">
        <f>LEFT(Table1[[#This Row],[Employee Name]],FIND(" ",Table1[[#This Row],[Employee Name]])-1)</f>
        <v>Rohan</v>
      </c>
      <c r="X4958" t="str">
        <f>RIGHT(Table1[[#This Row],[Employee Name]],LEN(Table1[[#This Row],[Employee Name]])-FIND(" ",Table1[[#This Row],[Employee Name]]))</f>
        <v>Gupta</v>
      </c>
      <c r="Y4958" t="str">
        <f>Table1[[#This Row],[Department]]&amp;"-"&amp;Table1[[#This Row],[Employee ID]]</f>
        <v>IT-E03896</v>
      </c>
      <c r="Z4958" t="str">
        <f>LEFT(Table1[[#This Row],[Department]],3)</f>
        <v>IT</v>
      </c>
      <c r="AA4958" t="str">
        <f>_xlfn.XLOOKUP(Table1[[#This Row],[Manager ID]],MANAGERS!A:A,MANAGERS!B:B)</f>
        <v>Manager_3</v>
      </c>
      <c r="AB4958" t="str" cm="1">
        <f t="array" ref="AB4958">_xlfn.XLOOKUP(Table1[[#This Row],[Manager ID]],Table2[[#All],[Manager ID]],Table2[[#All],[Department Head]])</f>
        <v>IT</v>
      </c>
      <c r="AC4958" s="2">
        <f>_xlfn.XLOOKUP(Table1[[#This Row],[City]],L:L,O:O)</f>
        <v>0.23486488519629886</v>
      </c>
      <c r="AD4958" t="str" cm="1">
        <f t="array" ref="AD4958">_xlfn.IFS(Table1[[#This Row],[Performance Score]]&gt;=90,"Excellent",Table1[[#This Row],[Performance Score]]&gt;=75,"Good",Table1[[#This Row],[Performance Score]]&gt;=60,"Average",Table1[[#This Row],[Performance Score]]&lt;=60,"Need Improvement")</f>
        <v>Average</v>
      </c>
      <c r="AE4958" t="str">
        <f>IF(AND(Table1[[#This Row],[Attendance %]]&gt;=80,(Table1[[#This Row],[Performance Score]]&gt;=80)),"Eligible","Not Eligible")</f>
        <v>Not Eligible</v>
      </c>
      <c r="AF4958" t="str">
        <f>IF(Table1[[#This Row],[Performance Score]]&gt;=80,"High Performer","Low Performer")</f>
        <v>Low Performer</v>
      </c>
      <c r="AG4958" t="str" cm="1">
        <f t="array" aca="1" ref="AG4958" ca="1">_xlfn.IFS(Table1[[#This Row],[Experience]]&lt;=3,"Junior",Table1[[#This Row],[Experience]]&lt;=7,"Mid Level",Table1[[#This Row],[Experience]]&gt;=7,"Senior")</f>
        <v>Mid Level</v>
      </c>
      <c r="AH4958" t="str">
        <f>IF(Table1[[#This Row],[Attendance %]]&gt;75,"OK","Below 75")</f>
        <v>OK</v>
      </c>
      <c r="AI4958" t="b">
        <f>ISBLANK(Table1[[#This Row],[Employee ID]])</f>
        <v>0</v>
      </c>
      <c r="AJ4958" t="b">
        <f>ISNUMBER(Table1[[#This Row],[Total Salary  ]])</f>
        <v>1</v>
      </c>
      <c r="AK4958" t="str">
        <f>IFERROR(_xlfn.XLOOKUP(Table1[[#This Row],[Manager ID]],MANAGERS!A:A,MANAGERS!B:B),"Not Found")</f>
        <v>Manager_3</v>
      </c>
    </row>
    <row r="4959" spans="1:37" x14ac:dyDescent="0.2">
      <c r="A4959" t="s">
        <v>2971</v>
      </c>
      <c r="B4959" t="s">
        <v>50</v>
      </c>
      <c r="C4959" t="s">
        <v>21</v>
      </c>
      <c r="D4959" t="s">
        <v>33</v>
      </c>
      <c r="E4959" t="s">
        <v>51</v>
      </c>
      <c r="F4959" s="1">
        <v>42105</v>
      </c>
      <c r="G4959" s="1">
        <v>34416</v>
      </c>
      <c r="H4959">
        <v>28843</v>
      </c>
      <c r="I4959">
        <v>7373</v>
      </c>
      <c r="J4959">
        <v>78</v>
      </c>
      <c r="K4959">
        <v>47</v>
      </c>
      <c r="L4959" t="s">
        <v>34</v>
      </c>
      <c r="M4959">
        <v>115</v>
      </c>
      <c r="N4959">
        <f>Table1[[#This Row],[Basic Salary]]+Table1[[#This Row],[Bonus]]</f>
        <v>36216</v>
      </c>
      <c r="O4959" s="2">
        <f>Table1[[#This Row],[Bonus]]/Table1[[#This Row],[Basic Salary]]</f>
        <v>0.25562528169746557</v>
      </c>
      <c r="P4959">
        <f ca="1">DATEDIF(Table1[[#This Row],[Date of Birth]],TODAY(),"Y")</f>
        <v>32</v>
      </c>
      <c r="Q4959">
        <f ca="1">DATEDIF(Table1[[#This Row],[Joining Date]],TODAY(),"Y")</f>
        <v>11</v>
      </c>
      <c r="R4959" t="str">
        <f ca="1">IF(YEAR(Table1[[#This Row],[Joining Date]])=YEAR(TODAY()),"Yes","No")</f>
        <v>No</v>
      </c>
      <c r="S4959" t="str">
        <f ca="1">IF(Table1[[#This Row],[Experience]]&gt;5,"Yes","No")</f>
        <v>Yes</v>
      </c>
      <c r="T4959" t="str">
        <f>TEXT(Table1[[#This Row],[Joining Date]],"mmmm")</f>
        <v>April</v>
      </c>
      <c r="U4959" t="str">
        <f>TEXT(Table1[[#This Row],[Joining Date]],"yyyy")</f>
        <v>2015</v>
      </c>
      <c r="V4959" s="5">
        <f ca="1">TODAY()-Table1[[#This Row],[Joining Date]]</f>
        <v>4134</v>
      </c>
      <c r="W4959" t="str">
        <f>LEFT(Table1[[#This Row],[Employee Name]],FIND(" ",Table1[[#This Row],[Employee Name]])-1)</f>
        <v>Ravi</v>
      </c>
      <c r="X4959" t="str">
        <f>RIGHT(Table1[[#This Row],[Employee Name]],LEN(Table1[[#This Row],[Employee Name]])-FIND(" ",Table1[[#This Row],[Employee Name]]))</f>
        <v>Teja</v>
      </c>
      <c r="Y4959" t="str">
        <f>Table1[[#This Row],[Department]]&amp;"-"&amp;Table1[[#This Row],[Employee ID]]</f>
        <v>Marketing-E02915</v>
      </c>
      <c r="Z4959" t="str">
        <f>LEFT(Table1[[#This Row],[Department]],3)</f>
        <v>Mar</v>
      </c>
      <c r="AA4959" t="str">
        <f>_xlfn.XLOOKUP(Table1[[#This Row],[Manager ID]],MANAGERS!A:A,MANAGERS!B:B)</f>
        <v>Manager_15</v>
      </c>
      <c r="AB4959" t="str" cm="1">
        <f t="array" ref="AB4959">_xlfn.XLOOKUP(Table1[[#This Row],[Manager ID]],Table2[[#All],[Manager ID]],Table2[[#All],[Department Head]])</f>
        <v>Support</v>
      </c>
      <c r="AC4959" s="2">
        <f>_xlfn.XLOOKUP(Table1[[#This Row],[City]],L:L,O:O)</f>
        <v>0.24030340748661314</v>
      </c>
      <c r="AD4959" t="str" cm="1">
        <f t="array" ref="AD4959">_xlfn.IFS(Table1[[#This Row],[Performance Score]]&gt;=90,"Excellent",Table1[[#This Row],[Performance Score]]&gt;=75,"Good",Table1[[#This Row],[Performance Score]]&gt;=60,"Average",Table1[[#This Row],[Performance Score]]&lt;=60,"Need Improvement")</f>
        <v>Need Improvement</v>
      </c>
      <c r="AE4959" t="str">
        <f>IF(AND(Table1[[#This Row],[Attendance %]]&gt;=80,(Table1[[#This Row],[Performance Score]]&gt;=80)),"Eligible","Not Eligible")</f>
        <v>Not Eligible</v>
      </c>
      <c r="AF4959" t="str">
        <f>IF(Table1[[#This Row],[Performance Score]]&gt;=80,"High Performer","Low Performer")</f>
        <v>Low Performer</v>
      </c>
      <c r="AG4959" t="str" cm="1">
        <f t="array" aca="1" ref="AG4959" ca="1">_xlfn.IFS(Table1[[#This Row],[Experience]]&lt;=3,"Junior",Table1[[#This Row],[Experience]]&lt;=7,"Mid Level",Table1[[#This Row],[Experience]]&gt;=7,"Senior")</f>
        <v>Senior</v>
      </c>
      <c r="AH4959" t="str">
        <f>IF(Table1[[#This Row],[Attendance %]]&gt;75,"OK","Below 75")</f>
        <v>OK</v>
      </c>
      <c r="AI4959" t="b">
        <f>ISBLANK(Table1[[#This Row],[Employee ID]])</f>
        <v>0</v>
      </c>
      <c r="AJ4959" t="b">
        <f>ISNUMBER(Table1[[#This Row],[Total Salary  ]])</f>
        <v>1</v>
      </c>
      <c r="AK4959" t="str">
        <f>IFERROR(_xlfn.XLOOKUP(Table1[[#This Row],[Manager ID]],MANAGERS!A:A,MANAGERS!B:B),"Not Found")</f>
        <v>Manager_15</v>
      </c>
    </row>
    <row r="4960" spans="1:37" x14ac:dyDescent="0.2">
      <c r="A4960" t="s">
        <v>385</v>
      </c>
      <c r="B4960" t="s">
        <v>60</v>
      </c>
      <c r="C4960" t="s">
        <v>15</v>
      </c>
      <c r="D4960" t="s">
        <v>25</v>
      </c>
      <c r="E4960" t="s">
        <v>17</v>
      </c>
      <c r="F4960" s="1">
        <v>44089</v>
      </c>
      <c r="G4960" s="1">
        <v>29263</v>
      </c>
      <c r="H4960">
        <v>30772</v>
      </c>
      <c r="I4960">
        <v>5402</v>
      </c>
      <c r="J4960">
        <v>75</v>
      </c>
      <c r="K4960">
        <v>42</v>
      </c>
      <c r="L4960" t="s">
        <v>27</v>
      </c>
      <c r="M4960">
        <v>112</v>
      </c>
      <c r="N4960">
        <f>Table1[[#This Row],[Basic Salary]]+Table1[[#This Row],[Bonus]]</f>
        <v>36174</v>
      </c>
      <c r="O4960" s="2">
        <f>Table1[[#This Row],[Bonus]]/Table1[[#This Row],[Basic Salary]]</f>
        <v>0.17554920057194853</v>
      </c>
      <c r="P4960">
        <f ca="1">DATEDIF(Table1[[#This Row],[Date of Birth]],TODAY(),"Y")</f>
        <v>46</v>
      </c>
      <c r="Q4960">
        <f ca="1">DATEDIF(Table1[[#This Row],[Joining Date]],TODAY(),"Y")</f>
        <v>5</v>
      </c>
      <c r="R4960" t="str">
        <f ca="1">IF(YEAR(Table1[[#This Row],[Joining Date]])=YEAR(TODAY()),"Yes","No")</f>
        <v>No</v>
      </c>
      <c r="S4960" t="str">
        <f ca="1">IF(Table1[[#This Row],[Experience]]&gt;5,"Yes","No")</f>
        <v>No</v>
      </c>
      <c r="T4960" t="str">
        <f>TEXT(Table1[[#This Row],[Joining Date]],"mmmm")</f>
        <v>September</v>
      </c>
      <c r="U4960" t="str">
        <f>TEXT(Table1[[#This Row],[Joining Date]],"yyyy")</f>
        <v>2020</v>
      </c>
      <c r="V4960" s="5">
        <f ca="1">TODAY()-Table1[[#This Row],[Joining Date]]</f>
        <v>2150</v>
      </c>
      <c r="W4960" t="str">
        <f>LEFT(Table1[[#This Row],[Employee Name]],FIND(" ",Table1[[#This Row],[Employee Name]])-1)</f>
        <v>Gayathri</v>
      </c>
      <c r="X4960" t="str">
        <f>RIGHT(Table1[[#This Row],[Employee Name]],LEN(Table1[[#This Row],[Employee Name]])-FIND(" ",Table1[[#This Row],[Employee Name]]))</f>
        <v>Iyer</v>
      </c>
      <c r="Y4960" t="str">
        <f>Table1[[#This Row],[Department]]&amp;"-"&amp;Table1[[#This Row],[Employee ID]]</f>
        <v>Finance-E00329</v>
      </c>
      <c r="Z4960" t="str">
        <f>LEFT(Table1[[#This Row],[Department]],3)</f>
        <v>Fin</v>
      </c>
      <c r="AA4960" t="str">
        <f>_xlfn.XLOOKUP(Table1[[#This Row],[Manager ID]],MANAGERS!A:A,MANAGERS!B:B)</f>
        <v>Manager_12</v>
      </c>
      <c r="AB4960" t="str" cm="1">
        <f t="array" ref="AB4960">_xlfn.XLOOKUP(Table1[[#This Row],[Manager ID]],Table2[[#All],[Manager ID]],Table2[[#All],[Department Head]])</f>
        <v>Marketing</v>
      </c>
      <c r="AC4960" s="2">
        <f>_xlfn.XLOOKUP(Table1[[#This Row],[City]],L:L,O:O)</f>
        <v>0.23674293405114402</v>
      </c>
      <c r="AD4960" t="str" cm="1">
        <f t="array" ref="AD4960">_xlfn.IFS(Table1[[#This Row],[Performance Score]]&gt;=90,"Excellent",Table1[[#This Row],[Performance Score]]&gt;=75,"Good",Table1[[#This Row],[Performance Score]]&gt;=60,"Average",Table1[[#This Row],[Performance Score]]&lt;=60,"Need Improvement")</f>
        <v>Need Improvement</v>
      </c>
      <c r="AE4960" t="str">
        <f>IF(AND(Table1[[#This Row],[Attendance %]]&gt;=80,(Table1[[#This Row],[Performance Score]]&gt;=80)),"Eligible","Not Eligible")</f>
        <v>Not Eligible</v>
      </c>
      <c r="AF4960" t="str">
        <f>IF(Table1[[#This Row],[Performance Score]]&gt;=80,"High Performer","Low Performer")</f>
        <v>Low Performer</v>
      </c>
      <c r="AG4960" t="str" cm="1">
        <f t="array" aca="1" ref="AG4960" ca="1">_xlfn.IFS(Table1[[#This Row],[Experience]]&lt;=3,"Junior",Table1[[#This Row],[Experience]]&lt;=7,"Mid Level",Table1[[#This Row],[Experience]]&gt;=7,"Senior")</f>
        <v>Mid Level</v>
      </c>
      <c r="AH4960" t="str">
        <f>IF(Table1[[#This Row],[Attendance %]]&gt;75,"OK","Below 75")</f>
        <v>Below 75</v>
      </c>
      <c r="AI4960" t="b">
        <f>ISBLANK(Table1[[#This Row],[Employee ID]])</f>
        <v>0</v>
      </c>
      <c r="AJ4960" t="b">
        <f>ISNUMBER(Table1[[#This Row],[Total Salary  ]])</f>
        <v>1</v>
      </c>
      <c r="AK4960" t="str">
        <f>IFERROR(_xlfn.XLOOKUP(Table1[[#This Row],[Manager ID]],MANAGERS!A:A,MANAGERS!B:B),"Not Found")</f>
        <v>Manager_12</v>
      </c>
    </row>
    <row r="4961" spans="1:37" x14ac:dyDescent="0.2">
      <c r="A4961" t="s">
        <v>3232</v>
      </c>
      <c r="B4961" t="s">
        <v>20</v>
      </c>
      <c r="C4961" t="s">
        <v>21</v>
      </c>
      <c r="D4961" t="s">
        <v>40</v>
      </c>
      <c r="E4961" t="s">
        <v>17</v>
      </c>
      <c r="F4961" s="1">
        <v>42556</v>
      </c>
      <c r="G4961" s="1">
        <v>31937</v>
      </c>
      <c r="H4961">
        <v>28657</v>
      </c>
      <c r="I4961">
        <v>7441</v>
      </c>
      <c r="J4961">
        <v>76</v>
      </c>
      <c r="K4961">
        <v>82</v>
      </c>
      <c r="L4961" t="s">
        <v>23</v>
      </c>
      <c r="M4961">
        <v>108</v>
      </c>
      <c r="N4961">
        <f>Table1[[#This Row],[Basic Salary]]+Table1[[#This Row],[Bonus]]</f>
        <v>36098</v>
      </c>
      <c r="O4961" s="2">
        <f>Table1[[#This Row],[Bonus]]/Table1[[#This Row],[Basic Salary]]</f>
        <v>0.25965732630770844</v>
      </c>
      <c r="P4961">
        <f ca="1">DATEDIF(Table1[[#This Row],[Date of Birth]],TODAY(),"Y")</f>
        <v>39</v>
      </c>
      <c r="Q4961">
        <f ca="1">DATEDIF(Table1[[#This Row],[Joining Date]],TODAY(),"Y")</f>
        <v>10</v>
      </c>
      <c r="R4961" t="str">
        <f ca="1">IF(YEAR(Table1[[#This Row],[Joining Date]])=YEAR(TODAY()),"Yes","No")</f>
        <v>No</v>
      </c>
      <c r="S4961" t="str">
        <f ca="1">IF(Table1[[#This Row],[Experience]]&gt;5,"Yes","No")</f>
        <v>Yes</v>
      </c>
      <c r="T4961" t="str">
        <f>TEXT(Table1[[#This Row],[Joining Date]],"mmmm")</f>
        <v>July</v>
      </c>
      <c r="U4961" t="str">
        <f>TEXT(Table1[[#This Row],[Joining Date]],"yyyy")</f>
        <v>2016</v>
      </c>
      <c r="V4961" s="5">
        <f ca="1">TODAY()-Table1[[#This Row],[Joining Date]]</f>
        <v>3683</v>
      </c>
      <c r="W4961" t="str">
        <f>LEFT(Table1[[#This Row],[Employee Name]],FIND(" ",Table1[[#This Row],[Employee Name]])-1)</f>
        <v>Rahul</v>
      </c>
      <c r="X4961" t="str">
        <f>RIGHT(Table1[[#This Row],[Employee Name]],LEN(Table1[[#This Row],[Employee Name]])-FIND(" ",Table1[[#This Row],[Employee Name]]))</f>
        <v>Verma</v>
      </c>
      <c r="Y4961" t="str">
        <f>Table1[[#This Row],[Department]]&amp;"-"&amp;Table1[[#This Row],[Employee ID]]</f>
        <v>IT-E03176</v>
      </c>
      <c r="Z4961" t="str">
        <f>LEFT(Table1[[#This Row],[Department]],3)</f>
        <v>IT</v>
      </c>
      <c r="AA4961" t="str">
        <f>_xlfn.XLOOKUP(Table1[[#This Row],[Manager ID]],MANAGERS!A:A,MANAGERS!B:B)</f>
        <v>Manager_8</v>
      </c>
      <c r="AB4961" t="str" cm="1">
        <f t="array" ref="AB4961">_xlfn.XLOOKUP(Table1[[#This Row],[Manager ID]],Table2[[#All],[Manager ID]],Table2[[#All],[Department Head]])</f>
        <v>Sales</v>
      </c>
      <c r="AC4961" s="2">
        <f>_xlfn.XLOOKUP(Table1[[#This Row],[City]],L:L,O:O)</f>
        <v>0.23486488519629886</v>
      </c>
      <c r="AD4961" t="str" cm="1">
        <f t="array" ref="AD4961">_xlfn.IFS(Table1[[#This Row],[Performance Score]]&gt;=90,"Excellent",Table1[[#This Row],[Performance Score]]&gt;=75,"Good",Table1[[#This Row],[Performance Score]]&gt;=60,"Average",Table1[[#This Row],[Performance Score]]&lt;=60,"Need Improvement")</f>
        <v>Good</v>
      </c>
      <c r="AE4961" t="str">
        <f>IF(AND(Table1[[#This Row],[Attendance %]]&gt;=80,(Table1[[#This Row],[Performance Score]]&gt;=80)),"Eligible","Not Eligible")</f>
        <v>Not Eligible</v>
      </c>
      <c r="AF4961" t="str">
        <f>IF(Table1[[#This Row],[Performance Score]]&gt;=80,"High Performer","Low Performer")</f>
        <v>High Performer</v>
      </c>
      <c r="AG4961" t="str" cm="1">
        <f t="array" aca="1" ref="AG4961" ca="1">_xlfn.IFS(Table1[[#This Row],[Experience]]&lt;=3,"Junior",Table1[[#This Row],[Experience]]&lt;=7,"Mid Level",Table1[[#This Row],[Experience]]&gt;=7,"Senior")</f>
        <v>Senior</v>
      </c>
      <c r="AH4961" t="str">
        <f>IF(Table1[[#This Row],[Attendance %]]&gt;75,"OK","Below 75")</f>
        <v>OK</v>
      </c>
      <c r="AI4961" t="b">
        <f>ISBLANK(Table1[[#This Row],[Employee ID]])</f>
        <v>0</v>
      </c>
      <c r="AJ4961" t="b">
        <f>ISNUMBER(Table1[[#This Row],[Total Salary  ]])</f>
        <v>1</v>
      </c>
      <c r="AK4961" t="str">
        <f>IFERROR(_xlfn.XLOOKUP(Table1[[#This Row],[Manager ID]],MANAGERS!A:A,MANAGERS!B:B),"Not Found")</f>
        <v>Manager_8</v>
      </c>
    </row>
    <row r="4962" spans="1:37" x14ac:dyDescent="0.2">
      <c r="A4962" t="s">
        <v>816</v>
      </c>
      <c r="B4962" t="s">
        <v>75</v>
      </c>
      <c r="C4962" t="s">
        <v>21</v>
      </c>
      <c r="D4962" t="s">
        <v>46</v>
      </c>
      <c r="E4962" t="s">
        <v>26</v>
      </c>
      <c r="F4962" s="1">
        <v>43817</v>
      </c>
      <c r="G4962" s="1">
        <v>36752</v>
      </c>
      <c r="H4962">
        <v>29716</v>
      </c>
      <c r="I4962">
        <v>6076</v>
      </c>
      <c r="J4962">
        <v>71</v>
      </c>
      <c r="K4962">
        <v>75</v>
      </c>
      <c r="L4962" t="s">
        <v>18</v>
      </c>
      <c r="M4962">
        <v>110</v>
      </c>
      <c r="N4962">
        <f>Table1[[#This Row],[Basic Salary]]+Table1[[#This Row],[Bonus]]</f>
        <v>35792</v>
      </c>
      <c r="O4962" s="2">
        <f>Table1[[#This Row],[Bonus]]/Table1[[#This Row],[Basic Salary]]</f>
        <v>0.20446897294386862</v>
      </c>
      <c r="P4962">
        <f ca="1">DATEDIF(Table1[[#This Row],[Date of Birth]],TODAY(),"Y")</f>
        <v>25</v>
      </c>
      <c r="Q4962">
        <f ca="1">DATEDIF(Table1[[#This Row],[Joining Date]],TODAY(),"Y")</f>
        <v>6</v>
      </c>
      <c r="R4962" t="str">
        <f ca="1">IF(YEAR(Table1[[#This Row],[Joining Date]])=YEAR(TODAY()),"Yes","No")</f>
        <v>No</v>
      </c>
      <c r="S4962" t="str">
        <f ca="1">IF(Table1[[#This Row],[Experience]]&gt;5,"Yes","No")</f>
        <v>Yes</v>
      </c>
      <c r="T4962" t="str">
        <f>TEXT(Table1[[#This Row],[Joining Date]],"mmmm")</f>
        <v>December</v>
      </c>
      <c r="U4962" t="str">
        <f>TEXT(Table1[[#This Row],[Joining Date]],"yyyy")</f>
        <v>2019</v>
      </c>
      <c r="V4962" s="5">
        <f ca="1">TODAY()-Table1[[#This Row],[Joining Date]]</f>
        <v>2422</v>
      </c>
      <c r="W4962" t="str">
        <f>LEFT(Table1[[#This Row],[Employee Name]],FIND(" ",Table1[[#This Row],[Employee Name]])-1)</f>
        <v>Ishita</v>
      </c>
      <c r="X4962" t="str">
        <f>RIGHT(Table1[[#This Row],[Employee Name]],LEN(Table1[[#This Row],[Employee Name]])-FIND(" ",Table1[[#This Row],[Employee Name]]))</f>
        <v>Roy</v>
      </c>
      <c r="Y4962" t="str">
        <f>Table1[[#This Row],[Department]]&amp;"-"&amp;Table1[[#This Row],[Employee ID]]</f>
        <v>Support-E00760</v>
      </c>
      <c r="Z4962" t="str">
        <f>LEFT(Table1[[#This Row],[Department]],3)</f>
        <v>Sup</v>
      </c>
      <c r="AA4962" t="str">
        <f>_xlfn.XLOOKUP(Table1[[#This Row],[Manager ID]],MANAGERS!A:A,MANAGERS!B:B)</f>
        <v>Manager_10</v>
      </c>
      <c r="AB4962" t="str" cm="1">
        <f t="array" ref="AB4962">_xlfn.XLOOKUP(Table1[[#This Row],[Manager ID]],Table2[[#All],[Manager ID]],Table2[[#All],[Department Head]])</f>
        <v>HR</v>
      </c>
      <c r="AC4962" s="2">
        <f>_xlfn.XLOOKUP(Table1[[#This Row],[City]],L:L,O:O)</f>
        <v>0.21356479274849693</v>
      </c>
      <c r="AD4962" t="str" cm="1">
        <f t="array" ref="AD4962">_xlfn.IFS(Table1[[#This Row],[Performance Score]]&gt;=90,"Excellent",Table1[[#This Row],[Performance Score]]&gt;=75,"Good",Table1[[#This Row],[Performance Score]]&gt;=60,"Average",Table1[[#This Row],[Performance Score]]&lt;=60,"Need Improvement")</f>
        <v>Good</v>
      </c>
      <c r="AE4962" t="str">
        <f>IF(AND(Table1[[#This Row],[Attendance %]]&gt;=80,(Table1[[#This Row],[Performance Score]]&gt;=80)),"Eligible","Not Eligible")</f>
        <v>Not Eligible</v>
      </c>
      <c r="AF4962" t="str">
        <f>IF(Table1[[#This Row],[Performance Score]]&gt;=80,"High Performer","Low Performer")</f>
        <v>Low Performer</v>
      </c>
      <c r="AG4962" t="str" cm="1">
        <f t="array" aca="1" ref="AG4962" ca="1">_xlfn.IFS(Table1[[#This Row],[Experience]]&lt;=3,"Junior",Table1[[#This Row],[Experience]]&lt;=7,"Mid Level",Table1[[#This Row],[Experience]]&gt;=7,"Senior")</f>
        <v>Mid Level</v>
      </c>
      <c r="AH4962" t="str">
        <f>IF(Table1[[#This Row],[Attendance %]]&gt;75,"OK","Below 75")</f>
        <v>Below 75</v>
      </c>
      <c r="AI4962" t="b">
        <f>ISBLANK(Table1[[#This Row],[Employee ID]])</f>
        <v>0</v>
      </c>
      <c r="AJ4962" t="b">
        <f>ISNUMBER(Table1[[#This Row],[Total Salary  ]])</f>
        <v>1</v>
      </c>
      <c r="AK4962" t="str">
        <f>IFERROR(_xlfn.XLOOKUP(Table1[[#This Row],[Manager ID]],MANAGERS!A:A,MANAGERS!B:B),"Not Found")</f>
        <v>Manager_10</v>
      </c>
    </row>
    <row r="4963" spans="1:37" x14ac:dyDescent="0.2">
      <c r="A4963" t="s">
        <v>2063</v>
      </c>
      <c r="B4963" t="s">
        <v>29</v>
      </c>
      <c r="C4963" t="s">
        <v>21</v>
      </c>
      <c r="D4963" t="s">
        <v>16</v>
      </c>
      <c r="E4963" t="s">
        <v>22</v>
      </c>
      <c r="F4963" s="1">
        <v>45119</v>
      </c>
      <c r="G4963" s="1">
        <v>38016</v>
      </c>
      <c r="H4963">
        <v>26967</v>
      </c>
      <c r="I4963">
        <v>8550</v>
      </c>
      <c r="J4963">
        <v>90</v>
      </c>
      <c r="K4963">
        <v>77</v>
      </c>
      <c r="L4963" t="s">
        <v>23</v>
      </c>
      <c r="M4963">
        <v>113</v>
      </c>
      <c r="N4963">
        <f>Table1[[#This Row],[Basic Salary]]+Table1[[#This Row],[Bonus]]</f>
        <v>35517</v>
      </c>
      <c r="O4963" s="2">
        <f>Table1[[#This Row],[Bonus]]/Table1[[#This Row],[Basic Salary]]</f>
        <v>0.31705417732784513</v>
      </c>
      <c r="P4963">
        <f ca="1">DATEDIF(Table1[[#This Row],[Date of Birth]],TODAY(),"Y")</f>
        <v>22</v>
      </c>
      <c r="Q4963">
        <f ca="1">DATEDIF(Table1[[#This Row],[Joining Date]],TODAY(),"Y")</f>
        <v>3</v>
      </c>
      <c r="R4963" t="str">
        <f ca="1">IF(YEAR(Table1[[#This Row],[Joining Date]])=YEAR(TODAY()),"Yes","No")</f>
        <v>No</v>
      </c>
      <c r="S4963" t="str">
        <f ca="1">IF(Table1[[#This Row],[Experience]]&gt;5,"Yes","No")</f>
        <v>No</v>
      </c>
      <c r="T4963" t="str">
        <f>TEXT(Table1[[#This Row],[Joining Date]],"mmmm")</f>
        <v>July</v>
      </c>
      <c r="U4963" t="str">
        <f>TEXT(Table1[[#This Row],[Joining Date]],"yyyy")</f>
        <v>2023</v>
      </c>
      <c r="V4963" s="5">
        <f ca="1">TODAY()-Table1[[#This Row],[Joining Date]]</f>
        <v>1120</v>
      </c>
      <c r="W4963" t="str">
        <f>LEFT(Table1[[#This Row],[Employee Name]],FIND(" ",Table1[[#This Row],[Employee Name]])-1)</f>
        <v>Vikram</v>
      </c>
      <c r="X4963" t="str">
        <f>RIGHT(Table1[[#This Row],[Employee Name]],LEN(Table1[[#This Row],[Employee Name]])-FIND(" ",Table1[[#This Row],[Employee Name]]))</f>
        <v>Singh</v>
      </c>
      <c r="Y4963" t="str">
        <f>Table1[[#This Row],[Department]]&amp;"-"&amp;Table1[[#This Row],[Employee ID]]</f>
        <v>HR-E02007</v>
      </c>
      <c r="Z4963" t="str">
        <f>LEFT(Table1[[#This Row],[Department]],3)</f>
        <v>HR</v>
      </c>
      <c r="AA4963" t="str">
        <f>_xlfn.XLOOKUP(Table1[[#This Row],[Manager ID]],MANAGERS!A:A,MANAGERS!B:B)</f>
        <v>Manager_13</v>
      </c>
      <c r="AB4963" t="str" cm="1">
        <f t="array" ref="AB4963">_xlfn.XLOOKUP(Table1[[#This Row],[Manager ID]],Table2[[#All],[Manager ID]],Table2[[#All],[Department Head]])</f>
        <v>HR</v>
      </c>
      <c r="AC4963" s="2">
        <f>_xlfn.XLOOKUP(Table1[[#This Row],[City]],L:L,O:O)</f>
        <v>0.23486488519629886</v>
      </c>
      <c r="AD4963" t="str" cm="1">
        <f t="array" ref="AD4963">_xlfn.IFS(Table1[[#This Row],[Performance Score]]&gt;=90,"Excellent",Table1[[#This Row],[Performance Score]]&gt;=75,"Good",Table1[[#This Row],[Performance Score]]&gt;=60,"Average",Table1[[#This Row],[Performance Score]]&lt;=60,"Need Improvement")</f>
        <v>Good</v>
      </c>
      <c r="AE4963" t="str">
        <f>IF(AND(Table1[[#This Row],[Attendance %]]&gt;=80,(Table1[[#This Row],[Performance Score]]&gt;=80)),"Eligible","Not Eligible")</f>
        <v>Not Eligible</v>
      </c>
      <c r="AF4963" t="str">
        <f>IF(Table1[[#This Row],[Performance Score]]&gt;=80,"High Performer","Low Performer")</f>
        <v>Low Performer</v>
      </c>
      <c r="AG4963" t="str" cm="1">
        <f t="array" aca="1" ref="AG4963" ca="1">_xlfn.IFS(Table1[[#This Row],[Experience]]&lt;=3,"Junior",Table1[[#This Row],[Experience]]&lt;=7,"Mid Level",Table1[[#This Row],[Experience]]&gt;=7,"Senior")</f>
        <v>Junior</v>
      </c>
      <c r="AH4963" t="str">
        <f>IF(Table1[[#This Row],[Attendance %]]&gt;75,"OK","Below 75")</f>
        <v>OK</v>
      </c>
      <c r="AI4963" t="b">
        <f>ISBLANK(Table1[[#This Row],[Employee ID]])</f>
        <v>0</v>
      </c>
      <c r="AJ4963" t="b">
        <f>ISNUMBER(Table1[[#This Row],[Total Salary  ]])</f>
        <v>1</v>
      </c>
      <c r="AK4963" t="str">
        <f>IFERROR(_xlfn.XLOOKUP(Table1[[#This Row],[Manager ID]],MANAGERS!A:A,MANAGERS!B:B),"Not Found")</f>
        <v>Manager_13</v>
      </c>
    </row>
    <row r="4964" spans="1:37" x14ac:dyDescent="0.2">
      <c r="A4964" t="s">
        <v>1992</v>
      </c>
      <c r="B4964" t="s">
        <v>77</v>
      </c>
      <c r="C4964" t="s">
        <v>21</v>
      </c>
      <c r="D4964" t="s">
        <v>25</v>
      </c>
      <c r="E4964" t="s">
        <v>17</v>
      </c>
      <c r="F4964" s="1">
        <v>44394</v>
      </c>
      <c r="G4964" s="1">
        <v>37356</v>
      </c>
      <c r="H4964">
        <v>27239</v>
      </c>
      <c r="I4964">
        <v>8184</v>
      </c>
      <c r="J4964">
        <v>74</v>
      </c>
      <c r="K4964">
        <v>69</v>
      </c>
      <c r="L4964" t="s">
        <v>53</v>
      </c>
      <c r="M4964">
        <v>105</v>
      </c>
      <c r="N4964">
        <f>Table1[[#This Row],[Basic Salary]]+Table1[[#This Row],[Bonus]]</f>
        <v>35423</v>
      </c>
      <c r="O4964" s="2">
        <f>Table1[[#This Row],[Bonus]]/Table1[[#This Row],[Basic Salary]]</f>
        <v>0.30045155842725502</v>
      </c>
      <c r="P4964">
        <f ca="1">DATEDIF(Table1[[#This Row],[Date of Birth]],TODAY(),"Y")</f>
        <v>24</v>
      </c>
      <c r="Q4964">
        <f ca="1">DATEDIF(Table1[[#This Row],[Joining Date]],TODAY(),"Y")</f>
        <v>5</v>
      </c>
      <c r="R4964" t="str">
        <f ca="1">IF(YEAR(Table1[[#This Row],[Joining Date]])=YEAR(TODAY()),"Yes","No")</f>
        <v>No</v>
      </c>
      <c r="S4964" t="str">
        <f ca="1">IF(Table1[[#This Row],[Experience]]&gt;5,"Yes","No")</f>
        <v>No</v>
      </c>
      <c r="T4964" t="str">
        <f>TEXT(Table1[[#This Row],[Joining Date]],"mmmm")</f>
        <v>July</v>
      </c>
      <c r="U4964" t="str">
        <f>TEXT(Table1[[#This Row],[Joining Date]],"yyyy")</f>
        <v>2021</v>
      </c>
      <c r="V4964" s="5">
        <f ca="1">TODAY()-Table1[[#This Row],[Joining Date]]</f>
        <v>1845</v>
      </c>
      <c r="W4964" t="str">
        <f>LEFT(Table1[[#This Row],[Employee Name]],FIND(" ",Table1[[#This Row],[Employee Name]])-1)</f>
        <v>Rohan</v>
      </c>
      <c r="X4964" t="str">
        <f>RIGHT(Table1[[#This Row],[Employee Name]],LEN(Table1[[#This Row],[Employee Name]])-FIND(" ",Table1[[#This Row],[Employee Name]]))</f>
        <v>Gupta</v>
      </c>
      <c r="Y4964" t="str">
        <f>Table1[[#This Row],[Department]]&amp;"-"&amp;Table1[[#This Row],[Employee ID]]</f>
        <v>Finance-E01936</v>
      </c>
      <c r="Z4964" t="str">
        <f>LEFT(Table1[[#This Row],[Department]],3)</f>
        <v>Fin</v>
      </c>
      <c r="AA4964" t="str">
        <f>_xlfn.XLOOKUP(Table1[[#This Row],[Manager ID]],MANAGERS!A:A,MANAGERS!B:B)</f>
        <v>Manager_5</v>
      </c>
      <c r="AB4964" t="str" cm="1">
        <f t="array" ref="AB4964">_xlfn.XLOOKUP(Table1[[#This Row],[Manager ID]],Table2[[#All],[Manager ID]],Table2[[#All],[Department Head]])</f>
        <v>Sales</v>
      </c>
      <c r="AC4964" s="2">
        <f>_xlfn.XLOOKUP(Table1[[#This Row],[City]],L:L,O:O)</f>
        <v>0.23685887225230964</v>
      </c>
      <c r="AD4964" t="str" cm="1">
        <f t="array" ref="AD4964">_xlfn.IFS(Table1[[#This Row],[Performance Score]]&gt;=90,"Excellent",Table1[[#This Row],[Performance Score]]&gt;=75,"Good",Table1[[#This Row],[Performance Score]]&gt;=60,"Average",Table1[[#This Row],[Performance Score]]&lt;=60,"Need Improvement")</f>
        <v>Average</v>
      </c>
      <c r="AE4964" t="str">
        <f>IF(AND(Table1[[#This Row],[Attendance %]]&gt;=80,(Table1[[#This Row],[Performance Score]]&gt;=80)),"Eligible","Not Eligible")</f>
        <v>Not Eligible</v>
      </c>
      <c r="AF4964" t="str">
        <f>IF(Table1[[#This Row],[Performance Score]]&gt;=80,"High Performer","Low Performer")</f>
        <v>Low Performer</v>
      </c>
      <c r="AG4964" t="str" cm="1">
        <f t="array" aca="1" ref="AG4964" ca="1">_xlfn.IFS(Table1[[#This Row],[Experience]]&lt;=3,"Junior",Table1[[#This Row],[Experience]]&lt;=7,"Mid Level",Table1[[#This Row],[Experience]]&gt;=7,"Senior")</f>
        <v>Mid Level</v>
      </c>
      <c r="AH4964" t="str">
        <f>IF(Table1[[#This Row],[Attendance %]]&gt;75,"OK","Below 75")</f>
        <v>Below 75</v>
      </c>
      <c r="AI4964" t="b">
        <f>ISBLANK(Table1[[#This Row],[Employee ID]])</f>
        <v>0</v>
      </c>
      <c r="AJ4964" t="b">
        <f>ISNUMBER(Table1[[#This Row],[Total Salary  ]])</f>
        <v>1</v>
      </c>
      <c r="AK4964" t="str">
        <f>IFERROR(_xlfn.XLOOKUP(Table1[[#This Row],[Manager ID]],MANAGERS!A:A,MANAGERS!B:B),"Not Found")</f>
        <v>Manager_5</v>
      </c>
    </row>
    <row r="4965" spans="1:37" x14ac:dyDescent="0.2">
      <c r="A4965" t="s">
        <v>4814</v>
      </c>
      <c r="B4965" t="s">
        <v>50</v>
      </c>
      <c r="C4965" t="s">
        <v>15</v>
      </c>
      <c r="D4965" t="s">
        <v>40</v>
      </c>
      <c r="E4965" t="s">
        <v>22</v>
      </c>
      <c r="F4965" s="1">
        <v>43516</v>
      </c>
      <c r="G4965" s="1">
        <v>38336</v>
      </c>
      <c r="H4965">
        <v>27760</v>
      </c>
      <c r="I4965">
        <v>7478</v>
      </c>
      <c r="J4965">
        <v>96</v>
      </c>
      <c r="K4965">
        <v>71</v>
      </c>
      <c r="L4965" t="s">
        <v>18</v>
      </c>
      <c r="M4965">
        <v>111</v>
      </c>
      <c r="N4965">
        <f>Table1[[#This Row],[Basic Salary]]+Table1[[#This Row],[Bonus]]</f>
        <v>35238</v>
      </c>
      <c r="O4965" s="2">
        <f>Table1[[#This Row],[Bonus]]/Table1[[#This Row],[Basic Salary]]</f>
        <v>0.26938040345821324</v>
      </c>
      <c r="P4965">
        <f ca="1">DATEDIF(Table1[[#This Row],[Date of Birth]],TODAY(),"Y")</f>
        <v>21</v>
      </c>
      <c r="Q4965">
        <f ca="1">DATEDIF(Table1[[#This Row],[Joining Date]],TODAY(),"Y")</f>
        <v>7</v>
      </c>
      <c r="R4965" t="str">
        <f ca="1">IF(YEAR(Table1[[#This Row],[Joining Date]])=YEAR(TODAY()),"Yes","No")</f>
        <v>No</v>
      </c>
      <c r="S4965" t="str">
        <f ca="1">IF(Table1[[#This Row],[Experience]]&gt;5,"Yes","No")</f>
        <v>Yes</v>
      </c>
      <c r="T4965" t="str">
        <f>TEXT(Table1[[#This Row],[Joining Date]],"mmmm")</f>
        <v>February</v>
      </c>
      <c r="U4965" t="str">
        <f>TEXT(Table1[[#This Row],[Joining Date]],"yyyy")</f>
        <v>2019</v>
      </c>
      <c r="V4965" s="5">
        <f ca="1">TODAY()-Table1[[#This Row],[Joining Date]]</f>
        <v>2723</v>
      </c>
      <c r="W4965" t="str">
        <f>LEFT(Table1[[#This Row],[Employee Name]],FIND(" ",Table1[[#This Row],[Employee Name]])-1)</f>
        <v>Ravi</v>
      </c>
      <c r="X4965" t="str">
        <f>RIGHT(Table1[[#This Row],[Employee Name]],LEN(Table1[[#This Row],[Employee Name]])-FIND(" ",Table1[[#This Row],[Employee Name]]))</f>
        <v>Teja</v>
      </c>
      <c r="Y4965" t="str">
        <f>Table1[[#This Row],[Department]]&amp;"-"&amp;Table1[[#This Row],[Employee ID]]</f>
        <v>IT-E04758</v>
      </c>
      <c r="Z4965" t="str">
        <f>LEFT(Table1[[#This Row],[Department]],3)</f>
        <v>IT</v>
      </c>
      <c r="AA4965" t="str">
        <f>_xlfn.XLOOKUP(Table1[[#This Row],[Manager ID]],MANAGERS!A:A,MANAGERS!B:B)</f>
        <v>Manager_11</v>
      </c>
      <c r="AB4965" t="str" cm="1">
        <f t="array" ref="AB4965">_xlfn.XLOOKUP(Table1[[#This Row],[Manager ID]],Table2[[#All],[Manager ID]],Table2[[#All],[Department Head]])</f>
        <v>Marketing</v>
      </c>
      <c r="AC4965" s="2">
        <f>_xlfn.XLOOKUP(Table1[[#This Row],[City]],L:L,O:O)</f>
        <v>0.21356479274849693</v>
      </c>
      <c r="AD4965" t="str" cm="1">
        <f t="array" ref="AD4965">_xlfn.IFS(Table1[[#This Row],[Performance Score]]&gt;=90,"Excellent",Table1[[#This Row],[Performance Score]]&gt;=75,"Good",Table1[[#This Row],[Performance Score]]&gt;=60,"Average",Table1[[#This Row],[Performance Score]]&lt;=60,"Need Improvement")</f>
        <v>Average</v>
      </c>
      <c r="AE4965" t="str">
        <f>IF(AND(Table1[[#This Row],[Attendance %]]&gt;=80,(Table1[[#This Row],[Performance Score]]&gt;=80)),"Eligible","Not Eligible")</f>
        <v>Not Eligible</v>
      </c>
      <c r="AF4965" t="str">
        <f>IF(Table1[[#This Row],[Performance Score]]&gt;=80,"High Performer","Low Performer")</f>
        <v>Low Performer</v>
      </c>
      <c r="AG4965" t="str" cm="1">
        <f t="array" aca="1" ref="AG4965" ca="1">_xlfn.IFS(Table1[[#This Row],[Experience]]&lt;=3,"Junior",Table1[[#This Row],[Experience]]&lt;=7,"Mid Level",Table1[[#This Row],[Experience]]&gt;=7,"Senior")</f>
        <v>Mid Level</v>
      </c>
      <c r="AH4965" t="str">
        <f>IF(Table1[[#This Row],[Attendance %]]&gt;75,"OK","Below 75")</f>
        <v>OK</v>
      </c>
      <c r="AI4965" t="b">
        <f>ISBLANK(Table1[[#This Row],[Employee ID]])</f>
        <v>0</v>
      </c>
      <c r="AJ4965" t="b">
        <f>ISNUMBER(Table1[[#This Row],[Total Salary  ]])</f>
        <v>1</v>
      </c>
      <c r="AK4965" t="str">
        <f>IFERROR(_xlfn.XLOOKUP(Table1[[#This Row],[Manager ID]],MANAGERS!A:A,MANAGERS!B:B),"Not Found")</f>
        <v>Manager_11</v>
      </c>
    </row>
    <row r="4966" spans="1:37" x14ac:dyDescent="0.2">
      <c r="A4966" t="s">
        <v>943</v>
      </c>
      <c r="B4966" t="s">
        <v>39</v>
      </c>
      <c r="C4966" t="s">
        <v>21</v>
      </c>
      <c r="D4966" t="s">
        <v>40</v>
      </c>
      <c r="E4966" t="s">
        <v>65</v>
      </c>
      <c r="F4966" s="1">
        <v>45442</v>
      </c>
      <c r="G4966" s="1">
        <v>40641</v>
      </c>
      <c r="H4966">
        <v>26105</v>
      </c>
      <c r="I4966">
        <v>9088</v>
      </c>
      <c r="J4966">
        <v>89</v>
      </c>
      <c r="K4966">
        <v>63</v>
      </c>
      <c r="L4966" t="s">
        <v>37</v>
      </c>
      <c r="M4966">
        <v>115</v>
      </c>
      <c r="N4966">
        <f>Table1[[#This Row],[Basic Salary]]+Table1[[#This Row],[Bonus]]</f>
        <v>35193</v>
      </c>
      <c r="O4966" s="2">
        <f>Table1[[#This Row],[Bonus]]/Table1[[#This Row],[Basic Salary]]</f>
        <v>0.34813254165868607</v>
      </c>
      <c r="P4966">
        <f ca="1">DATEDIF(Table1[[#This Row],[Date of Birth]],TODAY(),"Y")</f>
        <v>15</v>
      </c>
      <c r="Q4966">
        <f ca="1">DATEDIF(Table1[[#This Row],[Joining Date]],TODAY(),"Y")</f>
        <v>2</v>
      </c>
      <c r="R4966" t="str">
        <f ca="1">IF(YEAR(Table1[[#This Row],[Joining Date]])=YEAR(TODAY()),"Yes","No")</f>
        <v>No</v>
      </c>
      <c r="S4966" t="str">
        <f ca="1">IF(Table1[[#This Row],[Experience]]&gt;5,"Yes","No")</f>
        <v>No</v>
      </c>
      <c r="T4966" t="str">
        <f>TEXT(Table1[[#This Row],[Joining Date]],"mmmm")</f>
        <v>May</v>
      </c>
      <c r="U4966" t="str">
        <f>TEXT(Table1[[#This Row],[Joining Date]],"yyyy")</f>
        <v>2024</v>
      </c>
      <c r="V4966" s="5">
        <f ca="1">TODAY()-Table1[[#This Row],[Joining Date]]</f>
        <v>797</v>
      </c>
      <c r="W4966" t="str">
        <f>LEFT(Table1[[#This Row],[Employee Name]],FIND(" ",Table1[[#This Row],[Employee Name]])-1)</f>
        <v>Karan</v>
      </c>
      <c r="X4966" t="str">
        <f>RIGHT(Table1[[#This Row],[Employee Name]],LEN(Table1[[#This Row],[Employee Name]])-FIND(" ",Table1[[#This Row],[Employee Name]]))</f>
        <v>Malhotra</v>
      </c>
      <c r="Y4966" t="str">
        <f>Table1[[#This Row],[Department]]&amp;"-"&amp;Table1[[#This Row],[Employee ID]]</f>
        <v>IT-E00887</v>
      </c>
      <c r="Z4966" t="str">
        <f>LEFT(Table1[[#This Row],[Department]],3)</f>
        <v>IT</v>
      </c>
      <c r="AA4966" t="str">
        <f>_xlfn.XLOOKUP(Table1[[#This Row],[Manager ID]],MANAGERS!A:A,MANAGERS!B:B)</f>
        <v>Manager_15</v>
      </c>
      <c r="AB4966" t="str" cm="1">
        <f t="array" ref="AB4966">_xlfn.XLOOKUP(Table1[[#This Row],[Manager ID]],Table2[[#All],[Manager ID]],Table2[[#All],[Department Head]])</f>
        <v>Support</v>
      </c>
      <c r="AC4966" s="2">
        <f>_xlfn.XLOOKUP(Table1[[#This Row],[City]],L:L,O:O)</f>
        <v>0.24036902712549932</v>
      </c>
      <c r="AD4966" t="str" cm="1">
        <f t="array" ref="AD4966">_xlfn.IFS(Table1[[#This Row],[Performance Score]]&gt;=90,"Excellent",Table1[[#This Row],[Performance Score]]&gt;=75,"Good",Table1[[#This Row],[Performance Score]]&gt;=60,"Average",Table1[[#This Row],[Performance Score]]&lt;=60,"Need Improvement")</f>
        <v>Average</v>
      </c>
      <c r="AE4966" t="str">
        <f>IF(AND(Table1[[#This Row],[Attendance %]]&gt;=80,(Table1[[#This Row],[Performance Score]]&gt;=80)),"Eligible","Not Eligible")</f>
        <v>Not Eligible</v>
      </c>
      <c r="AF4966" t="str">
        <f>IF(Table1[[#This Row],[Performance Score]]&gt;=80,"High Performer","Low Performer")</f>
        <v>Low Performer</v>
      </c>
      <c r="AG4966" t="str" cm="1">
        <f t="array" aca="1" ref="AG4966" ca="1">_xlfn.IFS(Table1[[#This Row],[Experience]]&lt;=3,"Junior",Table1[[#This Row],[Experience]]&lt;=7,"Mid Level",Table1[[#This Row],[Experience]]&gt;=7,"Senior")</f>
        <v>Junior</v>
      </c>
      <c r="AH4966" t="str">
        <f>IF(Table1[[#This Row],[Attendance %]]&gt;75,"OK","Below 75")</f>
        <v>OK</v>
      </c>
      <c r="AI4966" t="b">
        <f>ISBLANK(Table1[[#This Row],[Employee ID]])</f>
        <v>0</v>
      </c>
      <c r="AJ4966" t="b">
        <f>ISNUMBER(Table1[[#This Row],[Total Salary  ]])</f>
        <v>1</v>
      </c>
      <c r="AK4966" t="str">
        <f>IFERROR(_xlfn.XLOOKUP(Table1[[#This Row],[Manager ID]],MANAGERS!A:A,MANAGERS!B:B),"Not Found")</f>
        <v>Manager_15</v>
      </c>
    </row>
    <row r="4967" spans="1:37" x14ac:dyDescent="0.2">
      <c r="A4967" t="s">
        <v>1524</v>
      </c>
      <c r="B4967" t="s">
        <v>48</v>
      </c>
      <c r="C4967" t="s">
        <v>21</v>
      </c>
      <c r="D4967" t="s">
        <v>33</v>
      </c>
      <c r="E4967" t="s">
        <v>30</v>
      </c>
      <c r="F4967" s="1">
        <v>43465</v>
      </c>
      <c r="G4967" s="1">
        <v>30582</v>
      </c>
      <c r="H4967">
        <v>26694</v>
      </c>
      <c r="I4967">
        <v>8313</v>
      </c>
      <c r="J4967">
        <v>91</v>
      </c>
      <c r="K4967">
        <v>55</v>
      </c>
      <c r="L4967" t="s">
        <v>23</v>
      </c>
      <c r="M4967">
        <v>116</v>
      </c>
      <c r="N4967">
        <f>Table1[[#This Row],[Basic Salary]]+Table1[[#This Row],[Bonus]]</f>
        <v>35007</v>
      </c>
      <c r="O4967" s="2">
        <f>Table1[[#This Row],[Bonus]]/Table1[[#This Row],[Basic Salary]]</f>
        <v>0.31141829624634748</v>
      </c>
      <c r="P4967">
        <f ca="1">DATEDIF(Table1[[#This Row],[Date of Birth]],TODAY(),"Y")</f>
        <v>42</v>
      </c>
      <c r="Q4967">
        <f ca="1">DATEDIF(Table1[[#This Row],[Joining Date]],TODAY(),"Y")</f>
        <v>7</v>
      </c>
      <c r="R4967" t="str">
        <f ca="1">IF(YEAR(Table1[[#This Row],[Joining Date]])=YEAR(TODAY()),"Yes","No")</f>
        <v>No</v>
      </c>
      <c r="S4967" t="str">
        <f ca="1">IF(Table1[[#This Row],[Experience]]&gt;5,"Yes","No")</f>
        <v>Yes</v>
      </c>
      <c r="T4967" t="str">
        <f>TEXT(Table1[[#This Row],[Joining Date]],"mmmm")</f>
        <v>December</v>
      </c>
      <c r="U4967" t="str">
        <f>TEXT(Table1[[#This Row],[Joining Date]],"yyyy")</f>
        <v>2018</v>
      </c>
      <c r="V4967" s="5">
        <f ca="1">TODAY()-Table1[[#This Row],[Joining Date]]</f>
        <v>2774</v>
      </c>
      <c r="W4967" t="str">
        <f>LEFT(Table1[[#This Row],[Employee Name]],FIND(" ",Table1[[#This Row],[Employee Name]])-1)</f>
        <v>Aditya</v>
      </c>
      <c r="X4967" t="str">
        <f>RIGHT(Table1[[#This Row],[Employee Name]],LEN(Table1[[#This Row],[Employee Name]])-FIND(" ",Table1[[#This Row],[Employee Name]]))</f>
        <v>Kapoor</v>
      </c>
      <c r="Y4967" t="str">
        <f>Table1[[#This Row],[Department]]&amp;"-"&amp;Table1[[#This Row],[Employee ID]]</f>
        <v>Marketing-E01468</v>
      </c>
      <c r="Z4967" t="str">
        <f>LEFT(Table1[[#This Row],[Department]],3)</f>
        <v>Mar</v>
      </c>
      <c r="AA4967" t="str">
        <f>_xlfn.XLOOKUP(Table1[[#This Row],[Manager ID]],MANAGERS!A:A,MANAGERS!B:B)</f>
        <v>Manager_16</v>
      </c>
      <c r="AB4967" t="str" cm="1">
        <f t="array" ref="AB4967">_xlfn.XLOOKUP(Table1[[#This Row],[Manager ID]],Table2[[#All],[Manager ID]],Table2[[#All],[Department Head]])</f>
        <v>Sales</v>
      </c>
      <c r="AC4967" s="2">
        <f>_xlfn.XLOOKUP(Table1[[#This Row],[City]],L:L,O:O)</f>
        <v>0.23486488519629886</v>
      </c>
      <c r="AD4967" t="str" cm="1">
        <f t="array" ref="AD4967">_xlfn.IFS(Table1[[#This Row],[Performance Score]]&gt;=90,"Excellent",Table1[[#This Row],[Performance Score]]&gt;=75,"Good",Table1[[#This Row],[Performance Score]]&gt;=60,"Average",Table1[[#This Row],[Performance Score]]&lt;=60,"Need Improvement")</f>
        <v>Need Improvement</v>
      </c>
      <c r="AE4967" t="str">
        <f>IF(AND(Table1[[#This Row],[Attendance %]]&gt;=80,(Table1[[#This Row],[Performance Score]]&gt;=80)),"Eligible","Not Eligible")</f>
        <v>Not Eligible</v>
      </c>
      <c r="AF4967" t="str">
        <f>IF(Table1[[#This Row],[Performance Score]]&gt;=80,"High Performer","Low Performer")</f>
        <v>Low Performer</v>
      </c>
      <c r="AG4967" t="str" cm="1">
        <f t="array" aca="1" ref="AG4967" ca="1">_xlfn.IFS(Table1[[#This Row],[Experience]]&lt;=3,"Junior",Table1[[#This Row],[Experience]]&lt;=7,"Mid Level",Table1[[#This Row],[Experience]]&gt;=7,"Senior")</f>
        <v>Mid Level</v>
      </c>
      <c r="AH4967" t="str">
        <f>IF(Table1[[#This Row],[Attendance %]]&gt;75,"OK","Below 75")</f>
        <v>OK</v>
      </c>
      <c r="AI4967" t="b">
        <f>ISBLANK(Table1[[#This Row],[Employee ID]])</f>
        <v>0</v>
      </c>
      <c r="AJ4967" t="b">
        <f>ISNUMBER(Table1[[#This Row],[Total Salary  ]])</f>
        <v>1</v>
      </c>
      <c r="AK4967" t="str">
        <f>IFERROR(_xlfn.XLOOKUP(Table1[[#This Row],[Manager ID]],MANAGERS!A:A,MANAGERS!B:B),"Not Found")</f>
        <v>Manager_16</v>
      </c>
    </row>
    <row r="4968" spans="1:37" x14ac:dyDescent="0.2">
      <c r="A4968" t="s">
        <v>4301</v>
      </c>
      <c r="B4968" t="s">
        <v>87</v>
      </c>
      <c r="C4968" t="s">
        <v>21</v>
      </c>
      <c r="D4968" t="s">
        <v>81</v>
      </c>
      <c r="E4968" t="s">
        <v>26</v>
      </c>
      <c r="F4968" s="1">
        <v>44406</v>
      </c>
      <c r="G4968" s="1">
        <v>40992</v>
      </c>
      <c r="H4968">
        <v>26308</v>
      </c>
      <c r="I4968">
        <v>8624</v>
      </c>
      <c r="J4968">
        <v>91</v>
      </c>
      <c r="K4968">
        <v>64</v>
      </c>
      <c r="L4968" t="s">
        <v>37</v>
      </c>
      <c r="M4968">
        <v>104</v>
      </c>
      <c r="N4968">
        <f>Table1[[#This Row],[Basic Salary]]+Table1[[#This Row],[Bonus]]</f>
        <v>34932</v>
      </c>
      <c r="O4968" s="2">
        <f>Table1[[#This Row],[Bonus]]/Table1[[#This Row],[Basic Salary]]</f>
        <v>0.32780903147331608</v>
      </c>
      <c r="P4968">
        <f ca="1">DATEDIF(Table1[[#This Row],[Date of Birth]],TODAY(),"Y")</f>
        <v>14</v>
      </c>
      <c r="Q4968">
        <f ca="1">DATEDIF(Table1[[#This Row],[Joining Date]],TODAY(),"Y")</f>
        <v>5</v>
      </c>
      <c r="R4968" t="str">
        <f ca="1">IF(YEAR(Table1[[#This Row],[Joining Date]])=YEAR(TODAY()),"Yes","No")</f>
        <v>No</v>
      </c>
      <c r="S4968" t="str">
        <f ca="1">IF(Table1[[#This Row],[Experience]]&gt;5,"Yes","No")</f>
        <v>No</v>
      </c>
      <c r="T4968" t="str">
        <f>TEXT(Table1[[#This Row],[Joining Date]],"mmmm")</f>
        <v>July</v>
      </c>
      <c r="U4968" t="str">
        <f>TEXT(Table1[[#This Row],[Joining Date]],"yyyy")</f>
        <v>2021</v>
      </c>
      <c r="V4968" s="5">
        <f ca="1">TODAY()-Table1[[#This Row],[Joining Date]]</f>
        <v>1833</v>
      </c>
      <c r="W4968" t="str">
        <f>LEFT(Table1[[#This Row],[Employee Name]],FIND(" ",Table1[[#This Row],[Employee Name]])-1)</f>
        <v>Arjun</v>
      </c>
      <c r="X4968" t="str">
        <f>RIGHT(Table1[[#This Row],[Employee Name]],LEN(Table1[[#This Row],[Employee Name]])-FIND(" ",Table1[[#This Row],[Employee Name]]))</f>
        <v>Mehta</v>
      </c>
      <c r="Y4968" t="str">
        <f>Table1[[#This Row],[Department]]&amp;"-"&amp;Table1[[#This Row],[Employee ID]]</f>
        <v>Sales-E04245</v>
      </c>
      <c r="Z4968" t="str">
        <f>LEFT(Table1[[#This Row],[Department]],3)</f>
        <v>Sal</v>
      </c>
      <c r="AA4968" t="str">
        <f>_xlfn.XLOOKUP(Table1[[#This Row],[Manager ID]],MANAGERS!A:A,MANAGERS!B:B)</f>
        <v>Manager_4</v>
      </c>
      <c r="AB4968" t="str" cm="1">
        <f t="array" ref="AB4968">_xlfn.XLOOKUP(Table1[[#This Row],[Manager ID]],Table2[[#All],[Manager ID]],Table2[[#All],[Department Head]])</f>
        <v>Finance</v>
      </c>
      <c r="AC4968" s="2">
        <f>_xlfn.XLOOKUP(Table1[[#This Row],[City]],L:L,O:O)</f>
        <v>0.24036902712549932</v>
      </c>
      <c r="AD4968" t="str" cm="1">
        <f t="array" ref="AD4968">_xlfn.IFS(Table1[[#This Row],[Performance Score]]&gt;=90,"Excellent",Table1[[#This Row],[Performance Score]]&gt;=75,"Good",Table1[[#This Row],[Performance Score]]&gt;=60,"Average",Table1[[#This Row],[Performance Score]]&lt;=60,"Need Improvement")</f>
        <v>Average</v>
      </c>
      <c r="AE4968" t="str">
        <f>IF(AND(Table1[[#This Row],[Attendance %]]&gt;=80,(Table1[[#This Row],[Performance Score]]&gt;=80)),"Eligible","Not Eligible")</f>
        <v>Not Eligible</v>
      </c>
      <c r="AF4968" t="str">
        <f>IF(Table1[[#This Row],[Performance Score]]&gt;=80,"High Performer","Low Performer")</f>
        <v>Low Performer</v>
      </c>
      <c r="AG4968" t="str" cm="1">
        <f t="array" aca="1" ref="AG4968" ca="1">_xlfn.IFS(Table1[[#This Row],[Experience]]&lt;=3,"Junior",Table1[[#This Row],[Experience]]&lt;=7,"Mid Level",Table1[[#This Row],[Experience]]&gt;=7,"Senior")</f>
        <v>Mid Level</v>
      </c>
      <c r="AH4968" t="str">
        <f>IF(Table1[[#This Row],[Attendance %]]&gt;75,"OK","Below 75")</f>
        <v>OK</v>
      </c>
      <c r="AI4968" t="b">
        <f>ISBLANK(Table1[[#This Row],[Employee ID]])</f>
        <v>0</v>
      </c>
      <c r="AJ4968" t="b">
        <f>ISNUMBER(Table1[[#This Row],[Total Salary  ]])</f>
        <v>1</v>
      </c>
      <c r="AK4968" t="str">
        <f>IFERROR(_xlfn.XLOOKUP(Table1[[#This Row],[Manager ID]],MANAGERS!A:A,MANAGERS!B:B),"Not Found")</f>
        <v>Manager_4</v>
      </c>
    </row>
    <row r="4969" spans="1:37" x14ac:dyDescent="0.2">
      <c r="A4969" t="s">
        <v>582</v>
      </c>
      <c r="B4969" t="s">
        <v>14</v>
      </c>
      <c r="C4969" t="s">
        <v>15</v>
      </c>
      <c r="D4969" t="s">
        <v>25</v>
      </c>
      <c r="E4969" t="s">
        <v>51</v>
      </c>
      <c r="F4969" s="1">
        <v>45439</v>
      </c>
      <c r="G4969" s="1">
        <v>32016</v>
      </c>
      <c r="H4969">
        <v>28744</v>
      </c>
      <c r="I4969">
        <v>6151</v>
      </c>
      <c r="J4969">
        <v>82</v>
      </c>
      <c r="K4969">
        <v>95</v>
      </c>
      <c r="L4969" t="s">
        <v>31</v>
      </c>
      <c r="M4969">
        <v>116</v>
      </c>
      <c r="N4969">
        <f>Table1[[#This Row],[Basic Salary]]+Table1[[#This Row],[Bonus]]</f>
        <v>34895</v>
      </c>
      <c r="O4969" s="2">
        <f>Table1[[#This Row],[Bonus]]/Table1[[#This Row],[Basic Salary]]</f>
        <v>0.21399248538825494</v>
      </c>
      <c r="P4969">
        <f ca="1">DATEDIF(Table1[[#This Row],[Date of Birth]],TODAY(),"Y")</f>
        <v>38</v>
      </c>
      <c r="Q4969">
        <f ca="1">DATEDIF(Table1[[#This Row],[Joining Date]],TODAY(),"Y")</f>
        <v>2</v>
      </c>
      <c r="R4969" t="str">
        <f ca="1">IF(YEAR(Table1[[#This Row],[Joining Date]])=YEAR(TODAY()),"Yes","No")</f>
        <v>No</v>
      </c>
      <c r="S4969" t="str">
        <f ca="1">IF(Table1[[#This Row],[Experience]]&gt;5,"Yes","No")</f>
        <v>No</v>
      </c>
      <c r="T4969" t="str">
        <f>TEXT(Table1[[#This Row],[Joining Date]],"mmmm")</f>
        <v>May</v>
      </c>
      <c r="U4969" t="str">
        <f>TEXT(Table1[[#This Row],[Joining Date]],"yyyy")</f>
        <v>2024</v>
      </c>
      <c r="V4969" s="5">
        <f ca="1">TODAY()-Table1[[#This Row],[Joining Date]]</f>
        <v>800</v>
      </c>
      <c r="W4969" t="str">
        <f>LEFT(Table1[[#This Row],[Employee Name]],FIND(" ",Table1[[#This Row],[Employee Name]])-1)</f>
        <v>Nisha</v>
      </c>
      <c r="X4969" t="str">
        <f>RIGHT(Table1[[#This Row],[Employee Name]],LEN(Table1[[#This Row],[Employee Name]])-FIND(" ",Table1[[#This Row],[Employee Name]]))</f>
        <v>Kapoor</v>
      </c>
      <c r="Y4969" t="str">
        <f>Table1[[#This Row],[Department]]&amp;"-"&amp;Table1[[#This Row],[Employee ID]]</f>
        <v>Finance-E00526</v>
      </c>
      <c r="Z4969" t="str">
        <f>LEFT(Table1[[#This Row],[Department]],3)</f>
        <v>Fin</v>
      </c>
      <c r="AA4969" t="str">
        <f>_xlfn.XLOOKUP(Table1[[#This Row],[Manager ID]],MANAGERS!A:A,MANAGERS!B:B)</f>
        <v>Manager_16</v>
      </c>
      <c r="AB4969" t="str" cm="1">
        <f t="array" ref="AB4969">_xlfn.XLOOKUP(Table1[[#This Row],[Manager ID]],Table2[[#All],[Manager ID]],Table2[[#All],[Department Head]])</f>
        <v>Sales</v>
      </c>
      <c r="AC4969" s="2">
        <f>_xlfn.XLOOKUP(Table1[[#This Row],[City]],L:L,O:O)</f>
        <v>0.241864189087755</v>
      </c>
      <c r="AD4969" t="str" cm="1">
        <f t="array" ref="AD4969">_xlfn.IFS(Table1[[#This Row],[Performance Score]]&gt;=90,"Excellent",Table1[[#This Row],[Performance Score]]&gt;=75,"Good",Table1[[#This Row],[Performance Score]]&gt;=60,"Average",Table1[[#This Row],[Performance Score]]&lt;=60,"Need Improvement")</f>
        <v>Excellent</v>
      </c>
      <c r="AE4969" t="str">
        <f>IF(AND(Table1[[#This Row],[Attendance %]]&gt;=80,(Table1[[#This Row],[Performance Score]]&gt;=80)),"Eligible","Not Eligible")</f>
        <v>Eligible</v>
      </c>
      <c r="AF4969" t="str">
        <f>IF(Table1[[#This Row],[Performance Score]]&gt;=80,"High Performer","Low Performer")</f>
        <v>High Performer</v>
      </c>
      <c r="AG4969" t="str" cm="1">
        <f t="array" aca="1" ref="AG4969" ca="1">_xlfn.IFS(Table1[[#This Row],[Experience]]&lt;=3,"Junior",Table1[[#This Row],[Experience]]&lt;=7,"Mid Level",Table1[[#This Row],[Experience]]&gt;=7,"Senior")</f>
        <v>Junior</v>
      </c>
      <c r="AH4969" t="str">
        <f>IF(Table1[[#This Row],[Attendance %]]&gt;75,"OK","Below 75")</f>
        <v>OK</v>
      </c>
      <c r="AI4969" t="b">
        <f>ISBLANK(Table1[[#This Row],[Employee ID]])</f>
        <v>0</v>
      </c>
      <c r="AJ4969" t="b">
        <f>ISNUMBER(Table1[[#This Row],[Total Salary  ]])</f>
        <v>1</v>
      </c>
      <c r="AK4969" t="str">
        <f>IFERROR(_xlfn.XLOOKUP(Table1[[#This Row],[Manager ID]],MANAGERS!A:A,MANAGERS!B:B),"Not Found")</f>
        <v>Manager_16</v>
      </c>
    </row>
    <row r="4970" spans="1:37" x14ac:dyDescent="0.2">
      <c r="A4970" t="s">
        <v>5023</v>
      </c>
      <c r="B4970" t="s">
        <v>14</v>
      </c>
      <c r="C4970" t="s">
        <v>15</v>
      </c>
      <c r="D4970" t="s">
        <v>25</v>
      </c>
      <c r="E4970" t="s">
        <v>65</v>
      </c>
      <c r="F4970" s="1">
        <v>44230</v>
      </c>
      <c r="G4970" s="1">
        <v>39908</v>
      </c>
      <c r="H4970">
        <v>27359</v>
      </c>
      <c r="I4970">
        <v>7462</v>
      </c>
      <c r="J4970">
        <v>73</v>
      </c>
      <c r="K4970">
        <v>82</v>
      </c>
      <c r="L4970" t="s">
        <v>27</v>
      </c>
      <c r="M4970">
        <v>102</v>
      </c>
      <c r="N4970">
        <f>Table1[[#This Row],[Basic Salary]]+Table1[[#This Row],[Bonus]]</f>
        <v>34821</v>
      </c>
      <c r="O4970" s="2">
        <f>Table1[[#This Row],[Bonus]]/Table1[[#This Row],[Basic Salary]]</f>
        <v>0.27274388683796924</v>
      </c>
      <c r="P4970">
        <f ca="1">DATEDIF(Table1[[#This Row],[Date of Birth]],TODAY(),"Y")</f>
        <v>17</v>
      </c>
      <c r="Q4970">
        <f ca="1">DATEDIF(Table1[[#This Row],[Joining Date]],TODAY(),"Y")</f>
        <v>5</v>
      </c>
      <c r="R4970" t="str">
        <f ca="1">IF(YEAR(Table1[[#This Row],[Joining Date]])=YEAR(TODAY()),"Yes","No")</f>
        <v>No</v>
      </c>
      <c r="S4970" t="str">
        <f ca="1">IF(Table1[[#This Row],[Experience]]&gt;5,"Yes","No")</f>
        <v>No</v>
      </c>
      <c r="T4970" t="str">
        <f>TEXT(Table1[[#This Row],[Joining Date]],"mmmm")</f>
        <v>February</v>
      </c>
      <c r="U4970" t="str">
        <f>TEXT(Table1[[#This Row],[Joining Date]],"yyyy")</f>
        <v>2021</v>
      </c>
      <c r="V4970" s="5">
        <f ca="1">TODAY()-Table1[[#This Row],[Joining Date]]</f>
        <v>2009</v>
      </c>
      <c r="W4970" t="str">
        <f>LEFT(Table1[[#This Row],[Employee Name]],FIND(" ",Table1[[#This Row],[Employee Name]])-1)</f>
        <v>Nisha</v>
      </c>
      <c r="X4970" t="str">
        <f>RIGHT(Table1[[#This Row],[Employee Name]],LEN(Table1[[#This Row],[Employee Name]])-FIND(" ",Table1[[#This Row],[Employee Name]]))</f>
        <v>Kapoor</v>
      </c>
      <c r="Y4970" t="str">
        <f>Table1[[#This Row],[Department]]&amp;"-"&amp;Table1[[#This Row],[Employee ID]]</f>
        <v>Finance-E04967</v>
      </c>
      <c r="Z4970" t="str">
        <f>LEFT(Table1[[#This Row],[Department]],3)</f>
        <v>Fin</v>
      </c>
      <c r="AA4970" t="str">
        <f>_xlfn.XLOOKUP(Table1[[#This Row],[Manager ID]],MANAGERS!A:A,MANAGERS!B:B)</f>
        <v>Manager_2</v>
      </c>
      <c r="AB4970" t="str" cm="1">
        <f t="array" ref="AB4970">_xlfn.XLOOKUP(Table1[[#This Row],[Manager ID]],Table2[[#All],[Manager ID]],Table2[[#All],[Department Head]])</f>
        <v>Sales</v>
      </c>
      <c r="AC4970" s="2">
        <f>_xlfn.XLOOKUP(Table1[[#This Row],[City]],L:L,O:O)</f>
        <v>0.23674293405114402</v>
      </c>
      <c r="AD4970" t="str" cm="1">
        <f t="array" ref="AD4970">_xlfn.IFS(Table1[[#This Row],[Performance Score]]&gt;=90,"Excellent",Table1[[#This Row],[Performance Score]]&gt;=75,"Good",Table1[[#This Row],[Performance Score]]&gt;=60,"Average",Table1[[#This Row],[Performance Score]]&lt;=60,"Need Improvement")</f>
        <v>Good</v>
      </c>
      <c r="AE4970" t="str">
        <f>IF(AND(Table1[[#This Row],[Attendance %]]&gt;=80,(Table1[[#This Row],[Performance Score]]&gt;=80)),"Eligible","Not Eligible")</f>
        <v>Not Eligible</v>
      </c>
      <c r="AF4970" t="str">
        <f>IF(Table1[[#This Row],[Performance Score]]&gt;=80,"High Performer","Low Performer")</f>
        <v>High Performer</v>
      </c>
      <c r="AG4970" t="str" cm="1">
        <f t="array" aca="1" ref="AG4970" ca="1">_xlfn.IFS(Table1[[#This Row],[Experience]]&lt;=3,"Junior",Table1[[#This Row],[Experience]]&lt;=7,"Mid Level",Table1[[#This Row],[Experience]]&gt;=7,"Senior")</f>
        <v>Mid Level</v>
      </c>
      <c r="AH4970" t="str">
        <f>IF(Table1[[#This Row],[Attendance %]]&gt;75,"OK","Below 75")</f>
        <v>Below 75</v>
      </c>
      <c r="AI4970" t="b">
        <f>ISBLANK(Table1[[#This Row],[Employee ID]])</f>
        <v>0</v>
      </c>
      <c r="AJ4970" t="b">
        <f>ISNUMBER(Table1[[#This Row],[Total Salary  ]])</f>
        <v>1</v>
      </c>
      <c r="AK4970" t="str">
        <f>IFERROR(_xlfn.XLOOKUP(Table1[[#This Row],[Manager ID]],MANAGERS!A:A,MANAGERS!B:B),"Not Found")</f>
        <v>Manager_2</v>
      </c>
    </row>
    <row r="4971" spans="1:37" x14ac:dyDescent="0.2">
      <c r="A4971" t="s">
        <v>2834</v>
      </c>
      <c r="B4971" t="s">
        <v>14</v>
      </c>
      <c r="C4971" t="s">
        <v>21</v>
      </c>
      <c r="D4971" t="s">
        <v>33</v>
      </c>
      <c r="E4971" t="s">
        <v>30</v>
      </c>
      <c r="F4971" s="1">
        <v>45664</v>
      </c>
      <c r="G4971" s="1">
        <v>30450</v>
      </c>
      <c r="H4971">
        <v>25264</v>
      </c>
      <c r="I4971">
        <v>9552</v>
      </c>
      <c r="J4971">
        <v>100</v>
      </c>
      <c r="K4971">
        <v>63</v>
      </c>
      <c r="L4971" t="s">
        <v>31</v>
      </c>
      <c r="M4971">
        <v>116</v>
      </c>
      <c r="N4971">
        <f>Table1[[#This Row],[Basic Salary]]+Table1[[#This Row],[Bonus]]</f>
        <v>34816</v>
      </c>
      <c r="O4971" s="2">
        <f>Table1[[#This Row],[Bonus]]/Table1[[#This Row],[Basic Salary]]</f>
        <v>0.37808739708676375</v>
      </c>
      <c r="P4971">
        <f ca="1">DATEDIF(Table1[[#This Row],[Date of Birth]],TODAY(),"Y")</f>
        <v>43</v>
      </c>
      <c r="Q4971">
        <f ca="1">DATEDIF(Table1[[#This Row],[Joining Date]],TODAY(),"Y")</f>
        <v>1</v>
      </c>
      <c r="R4971" t="str">
        <f ca="1">IF(YEAR(Table1[[#This Row],[Joining Date]])=YEAR(TODAY()),"Yes","No")</f>
        <v>No</v>
      </c>
      <c r="S4971" t="str">
        <f ca="1">IF(Table1[[#This Row],[Experience]]&gt;5,"Yes","No")</f>
        <v>No</v>
      </c>
      <c r="T4971" t="str">
        <f>TEXT(Table1[[#This Row],[Joining Date]],"mmmm")</f>
        <v>January</v>
      </c>
      <c r="U4971" t="str">
        <f>TEXT(Table1[[#This Row],[Joining Date]],"yyyy")</f>
        <v>2025</v>
      </c>
      <c r="V4971" s="5">
        <f ca="1">TODAY()-Table1[[#This Row],[Joining Date]]</f>
        <v>575</v>
      </c>
      <c r="W4971" t="str">
        <f>LEFT(Table1[[#This Row],[Employee Name]],FIND(" ",Table1[[#This Row],[Employee Name]])-1)</f>
        <v>Nisha</v>
      </c>
      <c r="X4971" t="str">
        <f>RIGHT(Table1[[#This Row],[Employee Name]],LEN(Table1[[#This Row],[Employee Name]])-FIND(" ",Table1[[#This Row],[Employee Name]]))</f>
        <v>Kapoor</v>
      </c>
      <c r="Y4971" t="str">
        <f>Table1[[#This Row],[Department]]&amp;"-"&amp;Table1[[#This Row],[Employee ID]]</f>
        <v>Marketing-E02778</v>
      </c>
      <c r="Z4971" t="str">
        <f>LEFT(Table1[[#This Row],[Department]],3)</f>
        <v>Mar</v>
      </c>
      <c r="AA4971" t="str">
        <f>_xlfn.XLOOKUP(Table1[[#This Row],[Manager ID]],MANAGERS!A:A,MANAGERS!B:B)</f>
        <v>Manager_16</v>
      </c>
      <c r="AB4971" t="str" cm="1">
        <f t="array" ref="AB4971">_xlfn.XLOOKUP(Table1[[#This Row],[Manager ID]],Table2[[#All],[Manager ID]],Table2[[#All],[Department Head]])</f>
        <v>Sales</v>
      </c>
      <c r="AC4971" s="2">
        <f>_xlfn.XLOOKUP(Table1[[#This Row],[City]],L:L,O:O)</f>
        <v>0.241864189087755</v>
      </c>
      <c r="AD4971" t="str" cm="1">
        <f t="array" ref="AD4971">_xlfn.IFS(Table1[[#This Row],[Performance Score]]&gt;=90,"Excellent",Table1[[#This Row],[Performance Score]]&gt;=75,"Good",Table1[[#This Row],[Performance Score]]&gt;=60,"Average",Table1[[#This Row],[Performance Score]]&lt;=60,"Need Improvement")</f>
        <v>Average</v>
      </c>
      <c r="AE4971" t="str">
        <f>IF(AND(Table1[[#This Row],[Attendance %]]&gt;=80,(Table1[[#This Row],[Performance Score]]&gt;=80)),"Eligible","Not Eligible")</f>
        <v>Not Eligible</v>
      </c>
      <c r="AF4971" t="str">
        <f>IF(Table1[[#This Row],[Performance Score]]&gt;=80,"High Performer","Low Performer")</f>
        <v>Low Performer</v>
      </c>
      <c r="AG4971" t="str" cm="1">
        <f t="array" aca="1" ref="AG4971" ca="1">_xlfn.IFS(Table1[[#This Row],[Experience]]&lt;=3,"Junior",Table1[[#This Row],[Experience]]&lt;=7,"Mid Level",Table1[[#This Row],[Experience]]&gt;=7,"Senior")</f>
        <v>Junior</v>
      </c>
      <c r="AH4971" t="str">
        <f>IF(Table1[[#This Row],[Attendance %]]&gt;75,"OK","Below 75")</f>
        <v>OK</v>
      </c>
      <c r="AI4971" t="b">
        <f>ISBLANK(Table1[[#This Row],[Employee ID]])</f>
        <v>0</v>
      </c>
      <c r="AJ4971" t="b">
        <f>ISNUMBER(Table1[[#This Row],[Total Salary  ]])</f>
        <v>1</v>
      </c>
      <c r="AK4971" t="str">
        <f>IFERROR(_xlfn.XLOOKUP(Table1[[#This Row],[Manager ID]],MANAGERS!A:A,MANAGERS!B:B),"Not Found")</f>
        <v>Manager_16</v>
      </c>
    </row>
    <row r="4972" spans="1:37" x14ac:dyDescent="0.2">
      <c r="A4972" t="s">
        <v>1187</v>
      </c>
      <c r="B4972" t="s">
        <v>85</v>
      </c>
      <c r="C4972" t="s">
        <v>21</v>
      </c>
      <c r="D4972" t="s">
        <v>33</v>
      </c>
      <c r="E4972" t="s">
        <v>65</v>
      </c>
      <c r="F4972" s="1">
        <v>42022</v>
      </c>
      <c r="G4972" s="1">
        <v>36013</v>
      </c>
      <c r="H4972">
        <v>29282</v>
      </c>
      <c r="I4972">
        <v>5508</v>
      </c>
      <c r="J4972">
        <v>61</v>
      </c>
      <c r="K4972">
        <v>49</v>
      </c>
      <c r="L4972" t="s">
        <v>34</v>
      </c>
      <c r="M4972">
        <v>112</v>
      </c>
      <c r="N4972">
        <f>Table1[[#This Row],[Basic Salary]]+Table1[[#This Row],[Bonus]]</f>
        <v>34790</v>
      </c>
      <c r="O4972" s="2">
        <f>Table1[[#This Row],[Bonus]]/Table1[[#This Row],[Basic Salary]]</f>
        <v>0.18810190560754048</v>
      </c>
      <c r="P4972">
        <f ca="1">DATEDIF(Table1[[#This Row],[Date of Birth]],TODAY(),"Y")</f>
        <v>27</v>
      </c>
      <c r="Q4972">
        <f ca="1">DATEDIF(Table1[[#This Row],[Joining Date]],TODAY(),"Y")</f>
        <v>11</v>
      </c>
      <c r="R4972" t="str">
        <f ca="1">IF(YEAR(Table1[[#This Row],[Joining Date]])=YEAR(TODAY()),"Yes","No")</f>
        <v>No</v>
      </c>
      <c r="S4972" t="str">
        <f ca="1">IF(Table1[[#This Row],[Experience]]&gt;5,"Yes","No")</f>
        <v>Yes</v>
      </c>
      <c r="T4972" t="str">
        <f>TEXT(Table1[[#This Row],[Joining Date]],"mmmm")</f>
        <v>January</v>
      </c>
      <c r="U4972" t="str">
        <f>TEXT(Table1[[#This Row],[Joining Date]],"yyyy")</f>
        <v>2015</v>
      </c>
      <c r="V4972" s="5">
        <f ca="1">TODAY()-Table1[[#This Row],[Joining Date]]</f>
        <v>4217</v>
      </c>
      <c r="W4972" t="str">
        <f>LEFT(Table1[[#This Row],[Employee Name]],FIND(" ",Table1[[#This Row],[Employee Name]])-1)</f>
        <v>Pooja</v>
      </c>
      <c r="X4972" t="str">
        <f>RIGHT(Table1[[#This Row],[Employee Name]],LEN(Table1[[#This Row],[Employee Name]])-FIND(" ",Table1[[#This Row],[Employee Name]]))</f>
        <v>Das</v>
      </c>
      <c r="Y4972" t="str">
        <f>Table1[[#This Row],[Department]]&amp;"-"&amp;Table1[[#This Row],[Employee ID]]</f>
        <v>Marketing-E01131</v>
      </c>
      <c r="Z4972" t="str">
        <f>LEFT(Table1[[#This Row],[Department]],3)</f>
        <v>Mar</v>
      </c>
      <c r="AA4972" t="str">
        <f>_xlfn.XLOOKUP(Table1[[#This Row],[Manager ID]],MANAGERS!A:A,MANAGERS!B:B)</f>
        <v>Manager_12</v>
      </c>
      <c r="AB4972" t="str" cm="1">
        <f t="array" ref="AB4972">_xlfn.XLOOKUP(Table1[[#This Row],[Manager ID]],Table2[[#All],[Manager ID]],Table2[[#All],[Department Head]])</f>
        <v>Marketing</v>
      </c>
      <c r="AC4972" s="2">
        <f>_xlfn.XLOOKUP(Table1[[#This Row],[City]],L:L,O:O)</f>
        <v>0.24030340748661314</v>
      </c>
      <c r="AD4972" t="str" cm="1">
        <f t="array" ref="AD4972">_xlfn.IFS(Table1[[#This Row],[Performance Score]]&gt;=90,"Excellent",Table1[[#This Row],[Performance Score]]&gt;=75,"Good",Table1[[#This Row],[Performance Score]]&gt;=60,"Average",Table1[[#This Row],[Performance Score]]&lt;=60,"Need Improvement")</f>
        <v>Need Improvement</v>
      </c>
      <c r="AE4972" t="str">
        <f>IF(AND(Table1[[#This Row],[Attendance %]]&gt;=80,(Table1[[#This Row],[Performance Score]]&gt;=80)),"Eligible","Not Eligible")</f>
        <v>Not Eligible</v>
      </c>
      <c r="AF4972" t="str">
        <f>IF(Table1[[#This Row],[Performance Score]]&gt;=80,"High Performer","Low Performer")</f>
        <v>Low Performer</v>
      </c>
      <c r="AG4972" t="str" cm="1">
        <f t="array" aca="1" ref="AG4972" ca="1">_xlfn.IFS(Table1[[#This Row],[Experience]]&lt;=3,"Junior",Table1[[#This Row],[Experience]]&lt;=7,"Mid Level",Table1[[#This Row],[Experience]]&gt;=7,"Senior")</f>
        <v>Senior</v>
      </c>
      <c r="AH4972" t="str">
        <f>IF(Table1[[#This Row],[Attendance %]]&gt;75,"OK","Below 75")</f>
        <v>Below 75</v>
      </c>
      <c r="AI4972" t="b">
        <f>ISBLANK(Table1[[#This Row],[Employee ID]])</f>
        <v>0</v>
      </c>
      <c r="AJ4972" t="b">
        <f>ISNUMBER(Table1[[#This Row],[Total Salary  ]])</f>
        <v>1</v>
      </c>
      <c r="AK4972" t="str">
        <f>IFERROR(_xlfn.XLOOKUP(Table1[[#This Row],[Manager ID]],MANAGERS!A:A,MANAGERS!B:B),"Not Found")</f>
        <v>Manager_12</v>
      </c>
    </row>
    <row r="4973" spans="1:37" x14ac:dyDescent="0.2">
      <c r="A4973" t="s">
        <v>2091</v>
      </c>
      <c r="B4973" t="s">
        <v>69</v>
      </c>
      <c r="C4973" t="s">
        <v>21</v>
      </c>
      <c r="D4973" t="s">
        <v>46</v>
      </c>
      <c r="E4973" t="s">
        <v>17</v>
      </c>
      <c r="F4973" s="1">
        <v>45241</v>
      </c>
      <c r="G4973" s="1">
        <v>30821</v>
      </c>
      <c r="H4973">
        <v>29570</v>
      </c>
      <c r="I4973">
        <v>5119</v>
      </c>
      <c r="J4973">
        <v>72</v>
      </c>
      <c r="K4973">
        <v>86</v>
      </c>
      <c r="L4973" t="s">
        <v>34</v>
      </c>
      <c r="M4973">
        <v>101</v>
      </c>
      <c r="N4973">
        <f>Table1[[#This Row],[Basic Salary]]+Table1[[#This Row],[Bonus]]</f>
        <v>34689</v>
      </c>
      <c r="O4973" s="2">
        <f>Table1[[#This Row],[Bonus]]/Table1[[#This Row],[Basic Salary]]</f>
        <v>0.1731146432194792</v>
      </c>
      <c r="P4973">
        <f ca="1">DATEDIF(Table1[[#This Row],[Date of Birth]],TODAY(),"Y")</f>
        <v>42</v>
      </c>
      <c r="Q4973">
        <f ca="1">DATEDIF(Table1[[#This Row],[Joining Date]],TODAY(),"Y")</f>
        <v>2</v>
      </c>
      <c r="R4973" t="str">
        <f ca="1">IF(YEAR(Table1[[#This Row],[Joining Date]])=YEAR(TODAY()),"Yes","No")</f>
        <v>No</v>
      </c>
      <c r="S4973" t="str">
        <f ca="1">IF(Table1[[#This Row],[Experience]]&gt;5,"Yes","No")</f>
        <v>No</v>
      </c>
      <c r="T4973" t="str">
        <f>TEXT(Table1[[#This Row],[Joining Date]],"mmmm")</f>
        <v>November</v>
      </c>
      <c r="U4973" t="str">
        <f>TEXT(Table1[[#This Row],[Joining Date]],"yyyy")</f>
        <v>2023</v>
      </c>
      <c r="V4973" s="5">
        <f ca="1">TODAY()-Table1[[#This Row],[Joining Date]]</f>
        <v>998</v>
      </c>
      <c r="W4973" t="str">
        <f>LEFT(Table1[[#This Row],[Employee Name]],FIND(" ",Table1[[#This Row],[Employee Name]])-1)</f>
        <v>Neha</v>
      </c>
      <c r="X4973" t="str">
        <f>RIGHT(Table1[[#This Row],[Employee Name]],LEN(Table1[[#This Row],[Employee Name]])-FIND(" ",Table1[[#This Row],[Employee Name]]))</f>
        <v>Kulkarni</v>
      </c>
      <c r="Y4973" t="str">
        <f>Table1[[#This Row],[Department]]&amp;"-"&amp;Table1[[#This Row],[Employee ID]]</f>
        <v>Support-E02035</v>
      </c>
      <c r="Z4973" t="str">
        <f>LEFT(Table1[[#This Row],[Department]],3)</f>
        <v>Sup</v>
      </c>
      <c r="AA4973" t="str">
        <f>_xlfn.XLOOKUP(Table1[[#This Row],[Manager ID]],MANAGERS!A:A,MANAGERS!B:B)</f>
        <v>Manager_1</v>
      </c>
      <c r="AB4973" t="str" cm="1">
        <f t="array" ref="AB4973">_xlfn.XLOOKUP(Table1[[#This Row],[Manager ID]],Table2[[#All],[Manager ID]],Table2[[#All],[Department Head]])</f>
        <v>Support</v>
      </c>
      <c r="AC4973" s="2">
        <f>_xlfn.XLOOKUP(Table1[[#This Row],[City]],L:L,O:O)</f>
        <v>0.24030340748661314</v>
      </c>
      <c r="AD4973" t="str" cm="1">
        <f t="array" ref="AD4973">_xlfn.IFS(Table1[[#This Row],[Performance Score]]&gt;=90,"Excellent",Table1[[#This Row],[Performance Score]]&gt;=75,"Good",Table1[[#This Row],[Performance Score]]&gt;=60,"Average",Table1[[#This Row],[Performance Score]]&lt;=60,"Need Improvement")</f>
        <v>Good</v>
      </c>
      <c r="AE4973" t="str">
        <f>IF(AND(Table1[[#This Row],[Attendance %]]&gt;=80,(Table1[[#This Row],[Performance Score]]&gt;=80)),"Eligible","Not Eligible")</f>
        <v>Not Eligible</v>
      </c>
      <c r="AF4973" t="str">
        <f>IF(Table1[[#This Row],[Performance Score]]&gt;=80,"High Performer","Low Performer")</f>
        <v>High Performer</v>
      </c>
      <c r="AG4973" t="str" cm="1">
        <f t="array" aca="1" ref="AG4973" ca="1">_xlfn.IFS(Table1[[#This Row],[Experience]]&lt;=3,"Junior",Table1[[#This Row],[Experience]]&lt;=7,"Mid Level",Table1[[#This Row],[Experience]]&gt;=7,"Senior")</f>
        <v>Junior</v>
      </c>
      <c r="AH4973" t="str">
        <f>IF(Table1[[#This Row],[Attendance %]]&gt;75,"OK","Below 75")</f>
        <v>Below 75</v>
      </c>
      <c r="AI4973" t="b">
        <f>ISBLANK(Table1[[#This Row],[Employee ID]])</f>
        <v>0</v>
      </c>
      <c r="AJ4973" t="b">
        <f>ISNUMBER(Table1[[#This Row],[Total Salary  ]])</f>
        <v>1</v>
      </c>
      <c r="AK4973" t="str">
        <f>IFERROR(_xlfn.XLOOKUP(Table1[[#This Row],[Manager ID]],MANAGERS!A:A,MANAGERS!B:B),"Not Found")</f>
        <v>Manager_1</v>
      </c>
    </row>
    <row r="4974" spans="1:37" x14ac:dyDescent="0.2">
      <c r="A4974" t="s">
        <v>2460</v>
      </c>
      <c r="B4974" t="s">
        <v>50</v>
      </c>
      <c r="C4974" t="s">
        <v>15</v>
      </c>
      <c r="D4974" t="s">
        <v>16</v>
      </c>
      <c r="E4974" t="s">
        <v>22</v>
      </c>
      <c r="F4974" s="1">
        <v>45312</v>
      </c>
      <c r="G4974" s="1">
        <v>33743</v>
      </c>
      <c r="H4974">
        <v>29251</v>
      </c>
      <c r="I4974">
        <v>5432</v>
      </c>
      <c r="J4974">
        <v>73</v>
      </c>
      <c r="K4974">
        <v>59</v>
      </c>
      <c r="L4974" t="s">
        <v>27</v>
      </c>
      <c r="M4974">
        <v>104</v>
      </c>
      <c r="N4974">
        <f>Table1[[#This Row],[Basic Salary]]+Table1[[#This Row],[Bonus]]</f>
        <v>34683</v>
      </c>
      <c r="O4974" s="2">
        <f>Table1[[#This Row],[Bonus]]/Table1[[#This Row],[Basic Salary]]</f>
        <v>0.18570305288708078</v>
      </c>
      <c r="P4974">
        <f ca="1">DATEDIF(Table1[[#This Row],[Date of Birth]],TODAY(),"Y")</f>
        <v>34</v>
      </c>
      <c r="Q4974">
        <f ca="1">DATEDIF(Table1[[#This Row],[Joining Date]],TODAY(),"Y")</f>
        <v>2</v>
      </c>
      <c r="R4974" t="str">
        <f ca="1">IF(YEAR(Table1[[#This Row],[Joining Date]])=YEAR(TODAY()),"Yes","No")</f>
        <v>No</v>
      </c>
      <c r="S4974" t="str">
        <f ca="1">IF(Table1[[#This Row],[Experience]]&gt;5,"Yes","No")</f>
        <v>No</v>
      </c>
      <c r="T4974" t="str">
        <f>TEXT(Table1[[#This Row],[Joining Date]],"mmmm")</f>
        <v>January</v>
      </c>
      <c r="U4974" t="str">
        <f>TEXT(Table1[[#This Row],[Joining Date]],"yyyy")</f>
        <v>2024</v>
      </c>
      <c r="V4974" s="5">
        <f ca="1">TODAY()-Table1[[#This Row],[Joining Date]]</f>
        <v>927</v>
      </c>
      <c r="W4974" t="str">
        <f>LEFT(Table1[[#This Row],[Employee Name]],FIND(" ",Table1[[#This Row],[Employee Name]])-1)</f>
        <v>Ravi</v>
      </c>
      <c r="X4974" t="str">
        <f>RIGHT(Table1[[#This Row],[Employee Name]],LEN(Table1[[#This Row],[Employee Name]])-FIND(" ",Table1[[#This Row],[Employee Name]]))</f>
        <v>Teja</v>
      </c>
      <c r="Y4974" t="str">
        <f>Table1[[#This Row],[Department]]&amp;"-"&amp;Table1[[#This Row],[Employee ID]]</f>
        <v>HR-E02404</v>
      </c>
      <c r="Z4974" t="str">
        <f>LEFT(Table1[[#This Row],[Department]],3)</f>
        <v>HR</v>
      </c>
      <c r="AA4974" t="str">
        <f>_xlfn.XLOOKUP(Table1[[#This Row],[Manager ID]],MANAGERS!A:A,MANAGERS!B:B)</f>
        <v>Manager_4</v>
      </c>
      <c r="AB4974" t="str" cm="1">
        <f t="array" ref="AB4974">_xlfn.XLOOKUP(Table1[[#This Row],[Manager ID]],Table2[[#All],[Manager ID]],Table2[[#All],[Department Head]])</f>
        <v>Finance</v>
      </c>
      <c r="AC4974" s="2">
        <f>_xlfn.XLOOKUP(Table1[[#This Row],[City]],L:L,O:O)</f>
        <v>0.23674293405114402</v>
      </c>
      <c r="AD4974" t="str" cm="1">
        <f t="array" ref="AD4974">_xlfn.IFS(Table1[[#This Row],[Performance Score]]&gt;=90,"Excellent",Table1[[#This Row],[Performance Score]]&gt;=75,"Good",Table1[[#This Row],[Performance Score]]&gt;=60,"Average",Table1[[#This Row],[Performance Score]]&lt;=60,"Need Improvement")</f>
        <v>Need Improvement</v>
      </c>
      <c r="AE4974" t="str">
        <f>IF(AND(Table1[[#This Row],[Attendance %]]&gt;=80,(Table1[[#This Row],[Performance Score]]&gt;=80)),"Eligible","Not Eligible")</f>
        <v>Not Eligible</v>
      </c>
      <c r="AF4974" t="str">
        <f>IF(Table1[[#This Row],[Performance Score]]&gt;=80,"High Performer","Low Performer")</f>
        <v>Low Performer</v>
      </c>
      <c r="AG4974" t="str" cm="1">
        <f t="array" aca="1" ref="AG4974" ca="1">_xlfn.IFS(Table1[[#This Row],[Experience]]&lt;=3,"Junior",Table1[[#This Row],[Experience]]&lt;=7,"Mid Level",Table1[[#This Row],[Experience]]&gt;=7,"Senior")</f>
        <v>Junior</v>
      </c>
      <c r="AH4974" t="str">
        <f>IF(Table1[[#This Row],[Attendance %]]&gt;75,"OK","Below 75")</f>
        <v>Below 75</v>
      </c>
      <c r="AI4974" t="b">
        <f>ISBLANK(Table1[[#This Row],[Employee ID]])</f>
        <v>0</v>
      </c>
      <c r="AJ4974" t="b">
        <f>ISNUMBER(Table1[[#This Row],[Total Salary  ]])</f>
        <v>1</v>
      </c>
      <c r="AK4974" t="str">
        <f>IFERROR(_xlfn.XLOOKUP(Table1[[#This Row],[Manager ID]],MANAGERS!A:A,MANAGERS!B:B),"Not Found")</f>
        <v>Manager_4</v>
      </c>
    </row>
    <row r="4975" spans="1:37" x14ac:dyDescent="0.2">
      <c r="A4975" t="s">
        <v>2850</v>
      </c>
      <c r="B4975" t="s">
        <v>57</v>
      </c>
      <c r="C4975" t="s">
        <v>15</v>
      </c>
      <c r="D4975" t="s">
        <v>16</v>
      </c>
      <c r="E4975" t="s">
        <v>65</v>
      </c>
      <c r="F4975" s="1">
        <v>45800</v>
      </c>
      <c r="G4975" s="1">
        <v>38075</v>
      </c>
      <c r="H4975">
        <v>27253</v>
      </c>
      <c r="I4975">
        <v>7385</v>
      </c>
      <c r="J4975">
        <v>61</v>
      </c>
      <c r="K4975">
        <v>97</v>
      </c>
      <c r="L4975" t="s">
        <v>31</v>
      </c>
      <c r="M4975">
        <v>104</v>
      </c>
      <c r="N4975">
        <f>Table1[[#This Row],[Basic Salary]]+Table1[[#This Row],[Bonus]]</f>
        <v>34638</v>
      </c>
      <c r="O4975" s="2">
        <f>Table1[[#This Row],[Bonus]]/Table1[[#This Row],[Basic Salary]]</f>
        <v>0.27097934172384691</v>
      </c>
      <c r="P4975">
        <f ca="1">DATEDIF(Table1[[#This Row],[Date of Birth]],TODAY(),"Y")</f>
        <v>22</v>
      </c>
      <c r="Q4975">
        <f ca="1">DATEDIF(Table1[[#This Row],[Joining Date]],TODAY(),"Y")</f>
        <v>1</v>
      </c>
      <c r="R4975" t="str">
        <f ca="1">IF(YEAR(Table1[[#This Row],[Joining Date]])=YEAR(TODAY()),"Yes","No")</f>
        <v>No</v>
      </c>
      <c r="S4975" t="str">
        <f ca="1">IF(Table1[[#This Row],[Experience]]&gt;5,"Yes","No")</f>
        <v>No</v>
      </c>
      <c r="T4975" t="str">
        <f>TEXT(Table1[[#This Row],[Joining Date]],"mmmm")</f>
        <v>May</v>
      </c>
      <c r="U4975" t="str">
        <f>TEXT(Table1[[#This Row],[Joining Date]],"yyyy")</f>
        <v>2025</v>
      </c>
      <c r="V4975" s="5">
        <f ca="1">TODAY()-Table1[[#This Row],[Joining Date]]</f>
        <v>439</v>
      </c>
      <c r="W4975" t="str">
        <f>LEFT(Table1[[#This Row],[Employee Name]],FIND(" ",Table1[[#This Row],[Employee Name]])-1)</f>
        <v>Swathi</v>
      </c>
      <c r="X4975" t="str">
        <f>RIGHT(Table1[[#This Row],[Employee Name]],LEN(Table1[[#This Row],[Employee Name]])-FIND(" ",Table1[[#This Row],[Employee Name]]))</f>
        <v>Ramesh</v>
      </c>
      <c r="Y4975" t="str">
        <f>Table1[[#This Row],[Department]]&amp;"-"&amp;Table1[[#This Row],[Employee ID]]</f>
        <v>HR-E02794</v>
      </c>
      <c r="Z4975" t="str">
        <f>LEFT(Table1[[#This Row],[Department]],3)</f>
        <v>HR</v>
      </c>
      <c r="AA4975" t="str">
        <f>_xlfn.XLOOKUP(Table1[[#This Row],[Manager ID]],MANAGERS!A:A,MANAGERS!B:B)</f>
        <v>Manager_4</v>
      </c>
      <c r="AB4975" t="str" cm="1">
        <f t="array" ref="AB4975">_xlfn.XLOOKUP(Table1[[#This Row],[Manager ID]],Table2[[#All],[Manager ID]],Table2[[#All],[Department Head]])</f>
        <v>Finance</v>
      </c>
      <c r="AC4975" s="2">
        <f>_xlfn.XLOOKUP(Table1[[#This Row],[City]],L:L,O:O)</f>
        <v>0.241864189087755</v>
      </c>
      <c r="AD4975" t="str" cm="1">
        <f t="array" ref="AD4975">_xlfn.IFS(Table1[[#This Row],[Performance Score]]&gt;=90,"Excellent",Table1[[#This Row],[Performance Score]]&gt;=75,"Good",Table1[[#This Row],[Performance Score]]&gt;=60,"Average",Table1[[#This Row],[Performance Score]]&lt;=60,"Need Improvement")</f>
        <v>Excellent</v>
      </c>
      <c r="AE4975" t="str">
        <f>IF(AND(Table1[[#This Row],[Attendance %]]&gt;=80,(Table1[[#This Row],[Performance Score]]&gt;=80)),"Eligible","Not Eligible")</f>
        <v>Not Eligible</v>
      </c>
      <c r="AF4975" t="str">
        <f>IF(Table1[[#This Row],[Performance Score]]&gt;=80,"High Performer","Low Performer")</f>
        <v>High Performer</v>
      </c>
      <c r="AG4975" t="str" cm="1">
        <f t="array" aca="1" ref="AG4975" ca="1">_xlfn.IFS(Table1[[#This Row],[Experience]]&lt;=3,"Junior",Table1[[#This Row],[Experience]]&lt;=7,"Mid Level",Table1[[#This Row],[Experience]]&gt;=7,"Senior")</f>
        <v>Junior</v>
      </c>
      <c r="AH4975" t="str">
        <f>IF(Table1[[#This Row],[Attendance %]]&gt;75,"OK","Below 75")</f>
        <v>Below 75</v>
      </c>
      <c r="AI4975" t="b">
        <f>ISBLANK(Table1[[#This Row],[Employee ID]])</f>
        <v>0</v>
      </c>
      <c r="AJ4975" t="b">
        <f>ISNUMBER(Table1[[#This Row],[Total Salary  ]])</f>
        <v>1</v>
      </c>
      <c r="AK4975" t="str">
        <f>IFERROR(_xlfn.XLOOKUP(Table1[[#This Row],[Manager ID]],MANAGERS!A:A,MANAGERS!B:B),"Not Found")</f>
        <v>Manager_4</v>
      </c>
    </row>
    <row r="4976" spans="1:37" x14ac:dyDescent="0.2">
      <c r="A4976" t="s">
        <v>3424</v>
      </c>
      <c r="B4976" t="s">
        <v>50</v>
      </c>
      <c r="C4976" t="s">
        <v>21</v>
      </c>
      <c r="D4976" t="s">
        <v>33</v>
      </c>
      <c r="E4976" t="s">
        <v>65</v>
      </c>
      <c r="F4976" s="1">
        <v>42845</v>
      </c>
      <c r="G4976" s="1">
        <v>32628</v>
      </c>
      <c r="H4976">
        <v>29014</v>
      </c>
      <c r="I4976">
        <v>5472</v>
      </c>
      <c r="J4976">
        <v>94</v>
      </c>
      <c r="K4976">
        <v>42</v>
      </c>
      <c r="L4976" t="s">
        <v>31</v>
      </c>
      <c r="M4976">
        <v>113</v>
      </c>
      <c r="N4976">
        <f>Table1[[#This Row],[Basic Salary]]+Table1[[#This Row],[Bonus]]</f>
        <v>34486</v>
      </c>
      <c r="O4976" s="2">
        <f>Table1[[#This Row],[Bonus]]/Table1[[#This Row],[Basic Salary]]</f>
        <v>0.1885986075687599</v>
      </c>
      <c r="P4976">
        <f ca="1">DATEDIF(Table1[[#This Row],[Date of Birth]],TODAY(),"Y")</f>
        <v>37</v>
      </c>
      <c r="Q4976">
        <f ca="1">DATEDIF(Table1[[#This Row],[Joining Date]],TODAY(),"Y")</f>
        <v>9</v>
      </c>
      <c r="R4976" t="str">
        <f ca="1">IF(YEAR(Table1[[#This Row],[Joining Date]])=YEAR(TODAY()),"Yes","No")</f>
        <v>No</v>
      </c>
      <c r="S4976" t="str">
        <f ca="1">IF(Table1[[#This Row],[Experience]]&gt;5,"Yes","No")</f>
        <v>Yes</v>
      </c>
      <c r="T4976" t="str">
        <f>TEXT(Table1[[#This Row],[Joining Date]],"mmmm")</f>
        <v>April</v>
      </c>
      <c r="U4976" t="str">
        <f>TEXT(Table1[[#This Row],[Joining Date]],"yyyy")</f>
        <v>2017</v>
      </c>
      <c r="V4976" s="5">
        <f ca="1">TODAY()-Table1[[#This Row],[Joining Date]]</f>
        <v>3394</v>
      </c>
      <c r="W4976" t="str">
        <f>LEFT(Table1[[#This Row],[Employee Name]],FIND(" ",Table1[[#This Row],[Employee Name]])-1)</f>
        <v>Ravi</v>
      </c>
      <c r="X4976" t="str">
        <f>RIGHT(Table1[[#This Row],[Employee Name]],LEN(Table1[[#This Row],[Employee Name]])-FIND(" ",Table1[[#This Row],[Employee Name]]))</f>
        <v>Teja</v>
      </c>
      <c r="Y4976" t="str">
        <f>Table1[[#This Row],[Department]]&amp;"-"&amp;Table1[[#This Row],[Employee ID]]</f>
        <v>Marketing-E03368</v>
      </c>
      <c r="Z4976" t="str">
        <f>LEFT(Table1[[#This Row],[Department]],3)</f>
        <v>Mar</v>
      </c>
      <c r="AA4976" t="str">
        <f>_xlfn.XLOOKUP(Table1[[#This Row],[Manager ID]],MANAGERS!A:A,MANAGERS!B:B)</f>
        <v>Manager_13</v>
      </c>
      <c r="AB4976" t="str" cm="1">
        <f t="array" ref="AB4976">_xlfn.XLOOKUP(Table1[[#This Row],[Manager ID]],Table2[[#All],[Manager ID]],Table2[[#All],[Department Head]])</f>
        <v>HR</v>
      </c>
      <c r="AC4976" s="2">
        <f>_xlfn.XLOOKUP(Table1[[#This Row],[City]],L:L,O:O)</f>
        <v>0.241864189087755</v>
      </c>
      <c r="AD4976" t="str" cm="1">
        <f t="array" ref="AD4976">_xlfn.IFS(Table1[[#This Row],[Performance Score]]&gt;=90,"Excellent",Table1[[#This Row],[Performance Score]]&gt;=75,"Good",Table1[[#This Row],[Performance Score]]&gt;=60,"Average",Table1[[#This Row],[Performance Score]]&lt;=60,"Need Improvement")</f>
        <v>Need Improvement</v>
      </c>
      <c r="AE4976" t="str">
        <f>IF(AND(Table1[[#This Row],[Attendance %]]&gt;=80,(Table1[[#This Row],[Performance Score]]&gt;=80)),"Eligible","Not Eligible")</f>
        <v>Not Eligible</v>
      </c>
      <c r="AF4976" t="str">
        <f>IF(Table1[[#This Row],[Performance Score]]&gt;=80,"High Performer","Low Performer")</f>
        <v>Low Performer</v>
      </c>
      <c r="AG4976" t="str" cm="1">
        <f t="array" aca="1" ref="AG4976" ca="1">_xlfn.IFS(Table1[[#This Row],[Experience]]&lt;=3,"Junior",Table1[[#This Row],[Experience]]&lt;=7,"Mid Level",Table1[[#This Row],[Experience]]&gt;=7,"Senior")</f>
        <v>Senior</v>
      </c>
      <c r="AH4976" t="str">
        <f>IF(Table1[[#This Row],[Attendance %]]&gt;75,"OK","Below 75")</f>
        <v>OK</v>
      </c>
      <c r="AI4976" t="b">
        <f>ISBLANK(Table1[[#This Row],[Employee ID]])</f>
        <v>0</v>
      </c>
      <c r="AJ4976" t="b">
        <f>ISNUMBER(Table1[[#This Row],[Total Salary  ]])</f>
        <v>1</v>
      </c>
      <c r="AK4976" t="str">
        <f>IFERROR(_xlfn.XLOOKUP(Table1[[#This Row],[Manager ID]],MANAGERS!A:A,MANAGERS!B:B),"Not Found")</f>
        <v>Manager_13</v>
      </c>
    </row>
    <row r="4977" spans="1:37" x14ac:dyDescent="0.2">
      <c r="A4977" t="s">
        <v>4984</v>
      </c>
      <c r="B4977" t="s">
        <v>50</v>
      </c>
      <c r="C4977" t="s">
        <v>15</v>
      </c>
      <c r="D4977" t="s">
        <v>16</v>
      </c>
      <c r="E4977" t="s">
        <v>65</v>
      </c>
      <c r="F4977" s="1">
        <v>44145</v>
      </c>
      <c r="G4977" s="1">
        <v>39601</v>
      </c>
      <c r="H4977">
        <v>25548</v>
      </c>
      <c r="I4977">
        <v>8840</v>
      </c>
      <c r="J4977">
        <v>67</v>
      </c>
      <c r="K4977">
        <v>60</v>
      </c>
      <c r="L4977" t="s">
        <v>18</v>
      </c>
      <c r="M4977">
        <v>111</v>
      </c>
      <c r="N4977">
        <f>Table1[[#This Row],[Basic Salary]]+Table1[[#This Row],[Bonus]]</f>
        <v>34388</v>
      </c>
      <c r="O4977" s="2">
        <f>Table1[[#This Row],[Bonus]]/Table1[[#This Row],[Basic Salary]]</f>
        <v>0.34601534366682324</v>
      </c>
      <c r="P4977">
        <f ca="1">DATEDIF(Table1[[#This Row],[Date of Birth]],TODAY(),"Y")</f>
        <v>18</v>
      </c>
      <c r="Q4977">
        <f ca="1">DATEDIF(Table1[[#This Row],[Joining Date]],TODAY(),"Y")</f>
        <v>5</v>
      </c>
      <c r="R4977" t="str">
        <f ca="1">IF(YEAR(Table1[[#This Row],[Joining Date]])=YEAR(TODAY()),"Yes","No")</f>
        <v>No</v>
      </c>
      <c r="S4977" t="str">
        <f ca="1">IF(Table1[[#This Row],[Experience]]&gt;5,"Yes","No")</f>
        <v>No</v>
      </c>
      <c r="T4977" t="str">
        <f>TEXT(Table1[[#This Row],[Joining Date]],"mmmm")</f>
        <v>November</v>
      </c>
      <c r="U4977" t="str">
        <f>TEXT(Table1[[#This Row],[Joining Date]],"yyyy")</f>
        <v>2020</v>
      </c>
      <c r="V4977" s="5">
        <f ca="1">TODAY()-Table1[[#This Row],[Joining Date]]</f>
        <v>2094</v>
      </c>
      <c r="W4977" t="str">
        <f>LEFT(Table1[[#This Row],[Employee Name]],FIND(" ",Table1[[#This Row],[Employee Name]])-1)</f>
        <v>Ravi</v>
      </c>
      <c r="X4977" t="str">
        <f>RIGHT(Table1[[#This Row],[Employee Name]],LEN(Table1[[#This Row],[Employee Name]])-FIND(" ",Table1[[#This Row],[Employee Name]]))</f>
        <v>Teja</v>
      </c>
      <c r="Y4977" t="str">
        <f>Table1[[#This Row],[Department]]&amp;"-"&amp;Table1[[#This Row],[Employee ID]]</f>
        <v>HR-E04928</v>
      </c>
      <c r="Z4977" t="str">
        <f>LEFT(Table1[[#This Row],[Department]],3)</f>
        <v>HR</v>
      </c>
      <c r="AA4977" t="str">
        <f>_xlfn.XLOOKUP(Table1[[#This Row],[Manager ID]],MANAGERS!A:A,MANAGERS!B:B)</f>
        <v>Manager_11</v>
      </c>
      <c r="AB4977" t="str" cm="1">
        <f t="array" ref="AB4977">_xlfn.XLOOKUP(Table1[[#This Row],[Manager ID]],Table2[[#All],[Manager ID]],Table2[[#All],[Department Head]])</f>
        <v>Marketing</v>
      </c>
      <c r="AC4977" s="2">
        <f>_xlfn.XLOOKUP(Table1[[#This Row],[City]],L:L,O:O)</f>
        <v>0.21356479274849693</v>
      </c>
      <c r="AD4977" t="str" cm="1">
        <f t="array" ref="AD4977">_xlfn.IFS(Table1[[#This Row],[Performance Score]]&gt;=90,"Excellent",Table1[[#This Row],[Performance Score]]&gt;=75,"Good",Table1[[#This Row],[Performance Score]]&gt;=60,"Average",Table1[[#This Row],[Performance Score]]&lt;=60,"Need Improvement")</f>
        <v>Average</v>
      </c>
      <c r="AE4977" t="str">
        <f>IF(AND(Table1[[#This Row],[Attendance %]]&gt;=80,(Table1[[#This Row],[Performance Score]]&gt;=80)),"Eligible","Not Eligible")</f>
        <v>Not Eligible</v>
      </c>
      <c r="AF4977" t="str">
        <f>IF(Table1[[#This Row],[Performance Score]]&gt;=80,"High Performer","Low Performer")</f>
        <v>Low Performer</v>
      </c>
      <c r="AG4977" t="str" cm="1">
        <f t="array" aca="1" ref="AG4977" ca="1">_xlfn.IFS(Table1[[#This Row],[Experience]]&lt;=3,"Junior",Table1[[#This Row],[Experience]]&lt;=7,"Mid Level",Table1[[#This Row],[Experience]]&gt;=7,"Senior")</f>
        <v>Mid Level</v>
      </c>
      <c r="AH4977" t="str">
        <f>IF(Table1[[#This Row],[Attendance %]]&gt;75,"OK","Below 75")</f>
        <v>Below 75</v>
      </c>
      <c r="AI4977" t="b">
        <f>ISBLANK(Table1[[#This Row],[Employee ID]])</f>
        <v>0</v>
      </c>
      <c r="AJ4977" t="b">
        <f>ISNUMBER(Table1[[#This Row],[Total Salary  ]])</f>
        <v>1</v>
      </c>
      <c r="AK4977" t="str">
        <f>IFERROR(_xlfn.XLOOKUP(Table1[[#This Row],[Manager ID]],MANAGERS!A:A,MANAGERS!B:B),"Not Found")</f>
        <v>Manager_11</v>
      </c>
    </row>
    <row r="4978" spans="1:37" x14ac:dyDescent="0.2">
      <c r="A4978" t="s">
        <v>1806</v>
      </c>
      <c r="B4978" t="s">
        <v>71</v>
      </c>
      <c r="C4978" t="s">
        <v>21</v>
      </c>
      <c r="D4978" t="s">
        <v>81</v>
      </c>
      <c r="E4978" t="s">
        <v>17</v>
      </c>
      <c r="F4978" s="1">
        <v>44484</v>
      </c>
      <c r="G4978" s="1">
        <v>37374</v>
      </c>
      <c r="H4978">
        <v>25190</v>
      </c>
      <c r="I4978">
        <v>8755</v>
      </c>
      <c r="J4978">
        <v>85</v>
      </c>
      <c r="K4978">
        <v>77</v>
      </c>
      <c r="L4978" t="s">
        <v>37</v>
      </c>
      <c r="M4978">
        <v>109</v>
      </c>
      <c r="N4978">
        <f>Table1[[#This Row],[Basic Salary]]+Table1[[#This Row],[Bonus]]</f>
        <v>33945</v>
      </c>
      <c r="O4978" s="2">
        <f>Table1[[#This Row],[Bonus]]/Table1[[#This Row],[Basic Salary]]</f>
        <v>0.34755855498213578</v>
      </c>
      <c r="P4978">
        <f ca="1">DATEDIF(Table1[[#This Row],[Date of Birth]],TODAY(),"Y")</f>
        <v>24</v>
      </c>
      <c r="Q4978">
        <f ca="1">DATEDIF(Table1[[#This Row],[Joining Date]],TODAY(),"Y")</f>
        <v>4</v>
      </c>
      <c r="R4978" t="str">
        <f ca="1">IF(YEAR(Table1[[#This Row],[Joining Date]])=YEAR(TODAY()),"Yes","No")</f>
        <v>No</v>
      </c>
      <c r="S4978" t="str">
        <f ca="1">IF(Table1[[#This Row],[Experience]]&gt;5,"Yes","No")</f>
        <v>No</v>
      </c>
      <c r="T4978" t="str">
        <f>TEXT(Table1[[#This Row],[Joining Date]],"mmmm")</f>
        <v>October</v>
      </c>
      <c r="U4978" t="str">
        <f>TEXT(Table1[[#This Row],[Joining Date]],"yyyy")</f>
        <v>2021</v>
      </c>
      <c r="V4978" s="5">
        <f ca="1">TODAY()-Table1[[#This Row],[Joining Date]]</f>
        <v>1755</v>
      </c>
      <c r="W4978" t="str">
        <f>LEFT(Table1[[#This Row],[Employee Name]],FIND(" ",Table1[[#This Row],[Employee Name]])-1)</f>
        <v>Sneha</v>
      </c>
      <c r="X4978" t="str">
        <f>RIGHT(Table1[[#This Row],[Employee Name]],LEN(Table1[[#This Row],[Employee Name]])-FIND(" ",Table1[[#This Row],[Employee Name]]))</f>
        <v>Iyer</v>
      </c>
      <c r="Y4978" t="str">
        <f>Table1[[#This Row],[Department]]&amp;"-"&amp;Table1[[#This Row],[Employee ID]]</f>
        <v>Sales-E01750</v>
      </c>
      <c r="Z4978" t="str">
        <f>LEFT(Table1[[#This Row],[Department]],3)</f>
        <v>Sal</v>
      </c>
      <c r="AA4978" t="str">
        <f>_xlfn.XLOOKUP(Table1[[#This Row],[Manager ID]],MANAGERS!A:A,MANAGERS!B:B)</f>
        <v>Manager_9</v>
      </c>
      <c r="AB4978" t="str" cm="1">
        <f t="array" ref="AB4978">_xlfn.XLOOKUP(Table1[[#This Row],[Manager ID]],Table2[[#All],[Manager ID]],Table2[[#All],[Department Head]])</f>
        <v>Sales</v>
      </c>
      <c r="AC4978" s="2">
        <f>_xlfn.XLOOKUP(Table1[[#This Row],[City]],L:L,O:O)</f>
        <v>0.24036902712549932</v>
      </c>
      <c r="AD4978" t="str" cm="1">
        <f t="array" ref="AD4978">_xlfn.IFS(Table1[[#This Row],[Performance Score]]&gt;=90,"Excellent",Table1[[#This Row],[Performance Score]]&gt;=75,"Good",Table1[[#This Row],[Performance Score]]&gt;=60,"Average",Table1[[#This Row],[Performance Score]]&lt;=60,"Need Improvement")</f>
        <v>Good</v>
      </c>
      <c r="AE4978" t="str">
        <f>IF(AND(Table1[[#This Row],[Attendance %]]&gt;=80,(Table1[[#This Row],[Performance Score]]&gt;=80)),"Eligible","Not Eligible")</f>
        <v>Not Eligible</v>
      </c>
      <c r="AF4978" t="str">
        <f>IF(Table1[[#This Row],[Performance Score]]&gt;=80,"High Performer","Low Performer")</f>
        <v>Low Performer</v>
      </c>
      <c r="AG4978" t="str" cm="1">
        <f t="array" aca="1" ref="AG4978" ca="1">_xlfn.IFS(Table1[[#This Row],[Experience]]&lt;=3,"Junior",Table1[[#This Row],[Experience]]&lt;=7,"Mid Level",Table1[[#This Row],[Experience]]&gt;=7,"Senior")</f>
        <v>Mid Level</v>
      </c>
      <c r="AH4978" t="str">
        <f>IF(Table1[[#This Row],[Attendance %]]&gt;75,"OK","Below 75")</f>
        <v>OK</v>
      </c>
      <c r="AI4978" t="b">
        <f>ISBLANK(Table1[[#This Row],[Employee ID]])</f>
        <v>0</v>
      </c>
      <c r="AJ4978" t="b">
        <f>ISNUMBER(Table1[[#This Row],[Total Salary  ]])</f>
        <v>1</v>
      </c>
      <c r="AK4978" t="str">
        <f>IFERROR(_xlfn.XLOOKUP(Table1[[#This Row],[Manager ID]],MANAGERS!A:A,MANAGERS!B:B),"Not Found")</f>
        <v>Manager_9</v>
      </c>
    </row>
    <row r="4979" spans="1:37" x14ac:dyDescent="0.2">
      <c r="A4979" t="s">
        <v>700</v>
      </c>
      <c r="B4979" t="s">
        <v>69</v>
      </c>
      <c r="C4979" t="s">
        <v>15</v>
      </c>
      <c r="D4979" t="s">
        <v>81</v>
      </c>
      <c r="E4979" t="s">
        <v>17</v>
      </c>
      <c r="F4979" s="1">
        <v>42519</v>
      </c>
      <c r="G4979" s="1">
        <v>31421</v>
      </c>
      <c r="H4979">
        <v>26520</v>
      </c>
      <c r="I4979">
        <v>7350</v>
      </c>
      <c r="J4979">
        <v>61</v>
      </c>
      <c r="K4979">
        <v>49</v>
      </c>
      <c r="L4979" t="s">
        <v>18</v>
      </c>
      <c r="M4979">
        <v>116</v>
      </c>
      <c r="N4979">
        <f>Table1[[#This Row],[Basic Salary]]+Table1[[#This Row],[Bonus]]</f>
        <v>33870</v>
      </c>
      <c r="O4979" s="2">
        <f>Table1[[#This Row],[Bonus]]/Table1[[#This Row],[Basic Salary]]</f>
        <v>0.27714932126696834</v>
      </c>
      <c r="P4979">
        <f ca="1">DATEDIF(Table1[[#This Row],[Date of Birth]],TODAY(),"Y")</f>
        <v>40</v>
      </c>
      <c r="Q4979">
        <f ca="1">DATEDIF(Table1[[#This Row],[Joining Date]],TODAY(),"Y")</f>
        <v>10</v>
      </c>
      <c r="R4979" t="str">
        <f ca="1">IF(YEAR(Table1[[#This Row],[Joining Date]])=YEAR(TODAY()),"Yes","No")</f>
        <v>No</v>
      </c>
      <c r="S4979" t="str">
        <f ca="1">IF(Table1[[#This Row],[Experience]]&gt;5,"Yes","No")</f>
        <v>Yes</v>
      </c>
      <c r="T4979" t="str">
        <f>TEXT(Table1[[#This Row],[Joining Date]],"mmmm")</f>
        <v>May</v>
      </c>
      <c r="U4979" t="str">
        <f>TEXT(Table1[[#This Row],[Joining Date]],"yyyy")</f>
        <v>2016</v>
      </c>
      <c r="V4979" s="5">
        <f ca="1">TODAY()-Table1[[#This Row],[Joining Date]]</f>
        <v>3720</v>
      </c>
      <c r="W4979" t="str">
        <f>LEFT(Table1[[#This Row],[Employee Name]],FIND(" ",Table1[[#This Row],[Employee Name]])-1)</f>
        <v>Neha</v>
      </c>
      <c r="X4979" t="str">
        <f>RIGHT(Table1[[#This Row],[Employee Name]],LEN(Table1[[#This Row],[Employee Name]])-FIND(" ",Table1[[#This Row],[Employee Name]]))</f>
        <v>Kulkarni</v>
      </c>
      <c r="Y4979" t="str">
        <f>Table1[[#This Row],[Department]]&amp;"-"&amp;Table1[[#This Row],[Employee ID]]</f>
        <v>Sales-E00644</v>
      </c>
      <c r="Z4979" t="str">
        <f>LEFT(Table1[[#This Row],[Department]],3)</f>
        <v>Sal</v>
      </c>
      <c r="AA4979" t="str">
        <f>_xlfn.XLOOKUP(Table1[[#This Row],[Manager ID]],MANAGERS!A:A,MANAGERS!B:B)</f>
        <v>Manager_16</v>
      </c>
      <c r="AB4979" t="str" cm="1">
        <f t="array" ref="AB4979">_xlfn.XLOOKUP(Table1[[#This Row],[Manager ID]],Table2[[#All],[Manager ID]],Table2[[#All],[Department Head]])</f>
        <v>Sales</v>
      </c>
      <c r="AC4979" s="2">
        <f>_xlfn.XLOOKUP(Table1[[#This Row],[City]],L:L,O:O)</f>
        <v>0.21356479274849693</v>
      </c>
      <c r="AD4979" t="str" cm="1">
        <f t="array" ref="AD4979">_xlfn.IFS(Table1[[#This Row],[Performance Score]]&gt;=90,"Excellent",Table1[[#This Row],[Performance Score]]&gt;=75,"Good",Table1[[#This Row],[Performance Score]]&gt;=60,"Average",Table1[[#This Row],[Performance Score]]&lt;=60,"Need Improvement")</f>
        <v>Need Improvement</v>
      </c>
      <c r="AE4979" t="str">
        <f>IF(AND(Table1[[#This Row],[Attendance %]]&gt;=80,(Table1[[#This Row],[Performance Score]]&gt;=80)),"Eligible","Not Eligible")</f>
        <v>Not Eligible</v>
      </c>
      <c r="AF4979" t="str">
        <f>IF(Table1[[#This Row],[Performance Score]]&gt;=80,"High Performer","Low Performer")</f>
        <v>Low Performer</v>
      </c>
      <c r="AG4979" t="str" cm="1">
        <f t="array" aca="1" ref="AG4979" ca="1">_xlfn.IFS(Table1[[#This Row],[Experience]]&lt;=3,"Junior",Table1[[#This Row],[Experience]]&lt;=7,"Mid Level",Table1[[#This Row],[Experience]]&gt;=7,"Senior")</f>
        <v>Senior</v>
      </c>
      <c r="AH4979" t="str">
        <f>IF(Table1[[#This Row],[Attendance %]]&gt;75,"OK","Below 75")</f>
        <v>Below 75</v>
      </c>
      <c r="AI4979" t="b">
        <f>ISBLANK(Table1[[#This Row],[Employee ID]])</f>
        <v>0</v>
      </c>
      <c r="AJ4979" t="b">
        <f>ISNUMBER(Table1[[#This Row],[Total Salary  ]])</f>
        <v>1</v>
      </c>
      <c r="AK4979" t="str">
        <f>IFERROR(_xlfn.XLOOKUP(Table1[[#This Row],[Manager ID]],MANAGERS!A:A,MANAGERS!B:B),"Not Found")</f>
        <v>Manager_16</v>
      </c>
    </row>
    <row r="4980" spans="1:37" x14ac:dyDescent="0.2">
      <c r="A4980" t="s">
        <v>550</v>
      </c>
      <c r="B4980" t="s">
        <v>50</v>
      </c>
      <c r="C4980" t="s">
        <v>15</v>
      </c>
      <c r="D4980" t="s">
        <v>25</v>
      </c>
      <c r="E4980" t="s">
        <v>26</v>
      </c>
      <c r="F4980" s="1">
        <v>45955</v>
      </c>
      <c r="G4980" s="1">
        <v>39639</v>
      </c>
      <c r="H4980">
        <v>25693</v>
      </c>
      <c r="I4980">
        <v>7984</v>
      </c>
      <c r="J4980">
        <v>69</v>
      </c>
      <c r="K4980">
        <v>70</v>
      </c>
      <c r="L4980" t="s">
        <v>23</v>
      </c>
      <c r="M4980">
        <v>114</v>
      </c>
      <c r="N4980">
        <f>Table1[[#This Row],[Basic Salary]]+Table1[[#This Row],[Bonus]]</f>
        <v>33677</v>
      </c>
      <c r="O4980" s="2">
        <f>Table1[[#This Row],[Bonus]]/Table1[[#This Row],[Basic Salary]]</f>
        <v>0.31074611761958509</v>
      </c>
      <c r="P4980">
        <f ca="1">DATEDIF(Table1[[#This Row],[Date of Birth]],TODAY(),"Y")</f>
        <v>18</v>
      </c>
      <c r="Q4980">
        <f ca="1">DATEDIF(Table1[[#This Row],[Joining Date]],TODAY(),"Y")</f>
        <v>0</v>
      </c>
      <c r="R4980" t="str">
        <f ca="1">IF(YEAR(Table1[[#This Row],[Joining Date]])=YEAR(TODAY()),"Yes","No")</f>
        <v>No</v>
      </c>
      <c r="S4980" t="str">
        <f ca="1">IF(Table1[[#This Row],[Experience]]&gt;5,"Yes","No")</f>
        <v>No</v>
      </c>
      <c r="T4980" t="str">
        <f>TEXT(Table1[[#This Row],[Joining Date]],"mmmm")</f>
        <v>October</v>
      </c>
      <c r="U4980" t="str">
        <f>TEXT(Table1[[#This Row],[Joining Date]],"yyyy")</f>
        <v>2025</v>
      </c>
      <c r="V4980" s="5">
        <f ca="1">TODAY()-Table1[[#This Row],[Joining Date]]</f>
        <v>284</v>
      </c>
      <c r="W4980" t="str">
        <f>LEFT(Table1[[#This Row],[Employee Name]],FIND(" ",Table1[[#This Row],[Employee Name]])-1)</f>
        <v>Ravi</v>
      </c>
      <c r="X4980" t="str">
        <f>RIGHT(Table1[[#This Row],[Employee Name]],LEN(Table1[[#This Row],[Employee Name]])-FIND(" ",Table1[[#This Row],[Employee Name]]))</f>
        <v>Teja</v>
      </c>
      <c r="Y4980" t="str">
        <f>Table1[[#This Row],[Department]]&amp;"-"&amp;Table1[[#This Row],[Employee ID]]</f>
        <v>Finance-E00494</v>
      </c>
      <c r="Z4980" t="str">
        <f>LEFT(Table1[[#This Row],[Department]],3)</f>
        <v>Fin</v>
      </c>
      <c r="AA4980" t="str">
        <f>_xlfn.XLOOKUP(Table1[[#This Row],[Manager ID]],MANAGERS!A:A,MANAGERS!B:B)</f>
        <v>Manager_14</v>
      </c>
      <c r="AB4980" t="str" cm="1">
        <f t="array" ref="AB4980">_xlfn.XLOOKUP(Table1[[#This Row],[Manager ID]],Table2[[#All],[Manager ID]],Table2[[#All],[Department Head]])</f>
        <v>Marketing</v>
      </c>
      <c r="AC4980" s="2">
        <f>_xlfn.XLOOKUP(Table1[[#This Row],[City]],L:L,O:O)</f>
        <v>0.23486488519629886</v>
      </c>
      <c r="AD4980" t="str" cm="1">
        <f t="array" ref="AD4980">_xlfn.IFS(Table1[[#This Row],[Performance Score]]&gt;=90,"Excellent",Table1[[#This Row],[Performance Score]]&gt;=75,"Good",Table1[[#This Row],[Performance Score]]&gt;=60,"Average",Table1[[#This Row],[Performance Score]]&lt;=60,"Need Improvement")</f>
        <v>Average</v>
      </c>
      <c r="AE4980" t="str">
        <f>IF(AND(Table1[[#This Row],[Attendance %]]&gt;=80,(Table1[[#This Row],[Performance Score]]&gt;=80)),"Eligible","Not Eligible")</f>
        <v>Not Eligible</v>
      </c>
      <c r="AF4980" t="str">
        <f>IF(Table1[[#This Row],[Performance Score]]&gt;=80,"High Performer","Low Performer")</f>
        <v>Low Performer</v>
      </c>
      <c r="AG4980" t="str" cm="1">
        <f t="array" aca="1" ref="AG4980" ca="1">_xlfn.IFS(Table1[[#This Row],[Experience]]&lt;=3,"Junior",Table1[[#This Row],[Experience]]&lt;=7,"Mid Level",Table1[[#This Row],[Experience]]&gt;=7,"Senior")</f>
        <v>Junior</v>
      </c>
      <c r="AH4980" t="str">
        <f>IF(Table1[[#This Row],[Attendance %]]&gt;75,"OK","Below 75")</f>
        <v>Below 75</v>
      </c>
      <c r="AI4980" t="b">
        <f>ISBLANK(Table1[[#This Row],[Employee ID]])</f>
        <v>0</v>
      </c>
      <c r="AJ4980" t="b">
        <f>ISNUMBER(Table1[[#This Row],[Total Salary  ]])</f>
        <v>1</v>
      </c>
      <c r="AK4980" t="str">
        <f>IFERROR(_xlfn.XLOOKUP(Table1[[#This Row],[Manager ID]],MANAGERS!A:A,MANAGERS!B:B),"Not Found")</f>
        <v>Manager_14</v>
      </c>
    </row>
    <row r="4981" spans="1:37" x14ac:dyDescent="0.2">
      <c r="A4981" t="s">
        <v>2809</v>
      </c>
      <c r="B4981" t="s">
        <v>87</v>
      </c>
      <c r="C4981" t="s">
        <v>21</v>
      </c>
      <c r="D4981" t="s">
        <v>16</v>
      </c>
      <c r="E4981" t="s">
        <v>26</v>
      </c>
      <c r="F4981" s="1">
        <v>44835</v>
      </c>
      <c r="G4981" s="1">
        <v>31941</v>
      </c>
      <c r="H4981">
        <v>25533</v>
      </c>
      <c r="I4981">
        <v>8126</v>
      </c>
      <c r="J4981">
        <v>77</v>
      </c>
      <c r="K4981">
        <v>74</v>
      </c>
      <c r="L4981" t="s">
        <v>23</v>
      </c>
      <c r="M4981">
        <v>114</v>
      </c>
      <c r="N4981">
        <f>Table1[[#This Row],[Basic Salary]]+Table1[[#This Row],[Bonus]]</f>
        <v>33659</v>
      </c>
      <c r="O4981" s="2">
        <f>Table1[[#This Row],[Bonus]]/Table1[[#This Row],[Basic Salary]]</f>
        <v>0.31825480750401441</v>
      </c>
      <c r="P4981">
        <f ca="1">DATEDIF(Table1[[#This Row],[Date of Birth]],TODAY(),"Y")</f>
        <v>39</v>
      </c>
      <c r="Q4981">
        <f ca="1">DATEDIF(Table1[[#This Row],[Joining Date]],TODAY(),"Y")</f>
        <v>3</v>
      </c>
      <c r="R4981" t="str">
        <f ca="1">IF(YEAR(Table1[[#This Row],[Joining Date]])=YEAR(TODAY()),"Yes","No")</f>
        <v>No</v>
      </c>
      <c r="S4981" t="str">
        <f ca="1">IF(Table1[[#This Row],[Experience]]&gt;5,"Yes","No")</f>
        <v>No</v>
      </c>
      <c r="T4981" t="str">
        <f>TEXT(Table1[[#This Row],[Joining Date]],"mmmm")</f>
        <v>October</v>
      </c>
      <c r="U4981" t="str">
        <f>TEXT(Table1[[#This Row],[Joining Date]],"yyyy")</f>
        <v>2022</v>
      </c>
      <c r="V4981" s="5">
        <f ca="1">TODAY()-Table1[[#This Row],[Joining Date]]</f>
        <v>1404</v>
      </c>
      <c r="W4981" t="str">
        <f>LEFT(Table1[[#This Row],[Employee Name]],FIND(" ",Table1[[#This Row],[Employee Name]])-1)</f>
        <v>Arjun</v>
      </c>
      <c r="X4981" t="str">
        <f>RIGHT(Table1[[#This Row],[Employee Name]],LEN(Table1[[#This Row],[Employee Name]])-FIND(" ",Table1[[#This Row],[Employee Name]]))</f>
        <v>Mehta</v>
      </c>
      <c r="Y4981" t="str">
        <f>Table1[[#This Row],[Department]]&amp;"-"&amp;Table1[[#This Row],[Employee ID]]</f>
        <v>HR-E02753</v>
      </c>
      <c r="Z4981" t="str">
        <f>LEFT(Table1[[#This Row],[Department]],3)</f>
        <v>HR</v>
      </c>
      <c r="AA4981" t="str">
        <f>_xlfn.XLOOKUP(Table1[[#This Row],[Manager ID]],MANAGERS!A:A,MANAGERS!B:B)</f>
        <v>Manager_14</v>
      </c>
      <c r="AB4981" t="str" cm="1">
        <f t="array" ref="AB4981">_xlfn.XLOOKUP(Table1[[#This Row],[Manager ID]],Table2[[#All],[Manager ID]],Table2[[#All],[Department Head]])</f>
        <v>Marketing</v>
      </c>
      <c r="AC4981" s="2">
        <f>_xlfn.XLOOKUP(Table1[[#This Row],[City]],L:L,O:O)</f>
        <v>0.23486488519629886</v>
      </c>
      <c r="AD4981" t="str" cm="1">
        <f t="array" ref="AD4981">_xlfn.IFS(Table1[[#This Row],[Performance Score]]&gt;=90,"Excellent",Table1[[#This Row],[Performance Score]]&gt;=75,"Good",Table1[[#This Row],[Performance Score]]&gt;=60,"Average",Table1[[#This Row],[Performance Score]]&lt;=60,"Need Improvement")</f>
        <v>Average</v>
      </c>
      <c r="AE4981" t="str">
        <f>IF(AND(Table1[[#This Row],[Attendance %]]&gt;=80,(Table1[[#This Row],[Performance Score]]&gt;=80)),"Eligible","Not Eligible")</f>
        <v>Not Eligible</v>
      </c>
      <c r="AF4981" t="str">
        <f>IF(Table1[[#This Row],[Performance Score]]&gt;=80,"High Performer","Low Performer")</f>
        <v>Low Performer</v>
      </c>
      <c r="AG4981" t="str" cm="1">
        <f t="array" aca="1" ref="AG4981" ca="1">_xlfn.IFS(Table1[[#This Row],[Experience]]&lt;=3,"Junior",Table1[[#This Row],[Experience]]&lt;=7,"Mid Level",Table1[[#This Row],[Experience]]&gt;=7,"Senior")</f>
        <v>Junior</v>
      </c>
      <c r="AH4981" t="str">
        <f>IF(Table1[[#This Row],[Attendance %]]&gt;75,"OK","Below 75")</f>
        <v>OK</v>
      </c>
      <c r="AI4981" t="b">
        <f>ISBLANK(Table1[[#This Row],[Employee ID]])</f>
        <v>0</v>
      </c>
      <c r="AJ4981" t="b">
        <f>ISNUMBER(Table1[[#This Row],[Total Salary  ]])</f>
        <v>1</v>
      </c>
      <c r="AK4981" t="str">
        <f>IFERROR(_xlfn.XLOOKUP(Table1[[#This Row],[Manager ID]],MANAGERS!A:A,MANAGERS!B:B),"Not Found")</f>
        <v>Manager_14</v>
      </c>
    </row>
    <row r="4982" spans="1:37" x14ac:dyDescent="0.2">
      <c r="A4982" t="s">
        <v>3027</v>
      </c>
      <c r="B4982" t="s">
        <v>93</v>
      </c>
      <c r="C4982" t="s">
        <v>15</v>
      </c>
      <c r="D4982" t="s">
        <v>43</v>
      </c>
      <c r="E4982" t="s">
        <v>30</v>
      </c>
      <c r="F4982" s="1">
        <v>42659</v>
      </c>
      <c r="G4982" s="1">
        <v>31660</v>
      </c>
      <c r="H4982">
        <v>25382</v>
      </c>
      <c r="I4982">
        <v>8228</v>
      </c>
      <c r="J4982">
        <v>75</v>
      </c>
      <c r="K4982">
        <v>74</v>
      </c>
      <c r="L4982" t="s">
        <v>18</v>
      </c>
      <c r="M4982">
        <v>118</v>
      </c>
      <c r="N4982">
        <f>Table1[[#This Row],[Basic Salary]]+Table1[[#This Row],[Bonus]]</f>
        <v>33610</v>
      </c>
      <c r="O4982" s="2">
        <f>Table1[[#This Row],[Bonus]]/Table1[[#This Row],[Basic Salary]]</f>
        <v>0.32416673232999765</v>
      </c>
      <c r="P4982">
        <f ca="1">DATEDIF(Table1[[#This Row],[Date of Birth]],TODAY(),"Y")</f>
        <v>39</v>
      </c>
      <c r="Q4982">
        <f ca="1">DATEDIF(Table1[[#This Row],[Joining Date]],TODAY(),"Y")</f>
        <v>9</v>
      </c>
      <c r="R4982" t="str">
        <f ca="1">IF(YEAR(Table1[[#This Row],[Joining Date]])=YEAR(TODAY()),"Yes","No")</f>
        <v>No</v>
      </c>
      <c r="S4982" t="str">
        <f ca="1">IF(Table1[[#This Row],[Experience]]&gt;5,"Yes","No")</f>
        <v>Yes</v>
      </c>
      <c r="T4982" t="str">
        <f>TEXT(Table1[[#This Row],[Joining Date]],"mmmm")</f>
        <v>October</v>
      </c>
      <c r="U4982" t="str">
        <f>TEXT(Table1[[#This Row],[Joining Date]],"yyyy")</f>
        <v>2016</v>
      </c>
      <c r="V4982" s="5">
        <f ca="1">TODAY()-Table1[[#This Row],[Joining Date]]</f>
        <v>3580</v>
      </c>
      <c r="W4982" t="str">
        <f>LEFT(Table1[[#This Row],[Employee Name]],FIND(" ",Table1[[#This Row],[Employee Name]])-1)</f>
        <v>Priya</v>
      </c>
      <c r="X4982" t="str">
        <f>RIGHT(Table1[[#This Row],[Employee Name]],LEN(Table1[[#This Row],[Employee Name]])-FIND(" ",Table1[[#This Row],[Employee Name]]))</f>
        <v>Reddy</v>
      </c>
      <c r="Y4982" t="str">
        <f>Table1[[#This Row],[Department]]&amp;"-"&amp;Table1[[#This Row],[Employee ID]]</f>
        <v>Operations-E02971</v>
      </c>
      <c r="Z4982" t="str">
        <f>LEFT(Table1[[#This Row],[Department]],3)</f>
        <v>Ope</v>
      </c>
      <c r="AA4982" t="str">
        <f>_xlfn.XLOOKUP(Table1[[#This Row],[Manager ID]],MANAGERS!A:A,MANAGERS!B:B)</f>
        <v>Manager_18</v>
      </c>
      <c r="AB4982" t="str" cm="1">
        <f t="array" ref="AB4982">_xlfn.XLOOKUP(Table1[[#This Row],[Manager ID]],Table2[[#All],[Manager ID]],Table2[[#All],[Department Head]])</f>
        <v>Support</v>
      </c>
      <c r="AC4982" s="2">
        <f>_xlfn.XLOOKUP(Table1[[#This Row],[City]],L:L,O:O)</f>
        <v>0.21356479274849693</v>
      </c>
      <c r="AD4982" t="str" cm="1">
        <f t="array" ref="AD4982">_xlfn.IFS(Table1[[#This Row],[Performance Score]]&gt;=90,"Excellent",Table1[[#This Row],[Performance Score]]&gt;=75,"Good",Table1[[#This Row],[Performance Score]]&gt;=60,"Average",Table1[[#This Row],[Performance Score]]&lt;=60,"Need Improvement")</f>
        <v>Average</v>
      </c>
      <c r="AE4982" t="str">
        <f>IF(AND(Table1[[#This Row],[Attendance %]]&gt;=80,(Table1[[#This Row],[Performance Score]]&gt;=80)),"Eligible","Not Eligible")</f>
        <v>Not Eligible</v>
      </c>
      <c r="AF4982" t="str">
        <f>IF(Table1[[#This Row],[Performance Score]]&gt;=80,"High Performer","Low Performer")</f>
        <v>Low Performer</v>
      </c>
      <c r="AG4982" t="str" cm="1">
        <f t="array" aca="1" ref="AG4982" ca="1">_xlfn.IFS(Table1[[#This Row],[Experience]]&lt;=3,"Junior",Table1[[#This Row],[Experience]]&lt;=7,"Mid Level",Table1[[#This Row],[Experience]]&gt;=7,"Senior")</f>
        <v>Senior</v>
      </c>
      <c r="AH4982" t="str">
        <f>IF(Table1[[#This Row],[Attendance %]]&gt;75,"OK","Below 75")</f>
        <v>Below 75</v>
      </c>
      <c r="AI4982" t="b">
        <f>ISBLANK(Table1[[#This Row],[Employee ID]])</f>
        <v>0</v>
      </c>
      <c r="AJ4982" t="b">
        <f>ISNUMBER(Table1[[#This Row],[Total Salary  ]])</f>
        <v>1</v>
      </c>
      <c r="AK4982" t="str">
        <f>IFERROR(_xlfn.XLOOKUP(Table1[[#This Row],[Manager ID]],MANAGERS!A:A,MANAGERS!B:B),"Not Found")</f>
        <v>Manager_18</v>
      </c>
    </row>
    <row r="4983" spans="1:37" x14ac:dyDescent="0.2">
      <c r="A4983" t="s">
        <v>3700</v>
      </c>
      <c r="B4983" t="s">
        <v>87</v>
      </c>
      <c r="C4983" t="s">
        <v>21</v>
      </c>
      <c r="D4983" t="s">
        <v>33</v>
      </c>
      <c r="E4983" t="s">
        <v>17</v>
      </c>
      <c r="F4983" s="1">
        <v>44714</v>
      </c>
      <c r="G4983" s="1">
        <v>35792</v>
      </c>
      <c r="H4983">
        <v>25166</v>
      </c>
      <c r="I4983">
        <v>8290</v>
      </c>
      <c r="J4983">
        <v>74</v>
      </c>
      <c r="K4983">
        <v>72</v>
      </c>
      <c r="L4983" t="s">
        <v>31</v>
      </c>
      <c r="M4983">
        <v>111</v>
      </c>
      <c r="N4983">
        <f>Table1[[#This Row],[Basic Salary]]+Table1[[#This Row],[Bonus]]</f>
        <v>33456</v>
      </c>
      <c r="O4983" s="2">
        <f>Table1[[#This Row],[Bonus]]/Table1[[#This Row],[Basic Salary]]</f>
        <v>0.32941269967416353</v>
      </c>
      <c r="P4983">
        <f ca="1">DATEDIF(Table1[[#This Row],[Date of Birth]],TODAY(),"Y")</f>
        <v>28</v>
      </c>
      <c r="Q4983">
        <f ca="1">DATEDIF(Table1[[#This Row],[Joining Date]],TODAY(),"Y")</f>
        <v>4</v>
      </c>
      <c r="R4983" t="str">
        <f ca="1">IF(YEAR(Table1[[#This Row],[Joining Date]])=YEAR(TODAY()),"Yes","No")</f>
        <v>No</v>
      </c>
      <c r="S4983" t="str">
        <f ca="1">IF(Table1[[#This Row],[Experience]]&gt;5,"Yes","No")</f>
        <v>No</v>
      </c>
      <c r="T4983" t="str">
        <f>TEXT(Table1[[#This Row],[Joining Date]],"mmmm")</f>
        <v>June</v>
      </c>
      <c r="U4983" t="str">
        <f>TEXT(Table1[[#This Row],[Joining Date]],"yyyy")</f>
        <v>2022</v>
      </c>
      <c r="V4983" s="5">
        <f ca="1">TODAY()-Table1[[#This Row],[Joining Date]]</f>
        <v>1525</v>
      </c>
      <c r="W4983" t="str">
        <f>LEFT(Table1[[#This Row],[Employee Name]],FIND(" ",Table1[[#This Row],[Employee Name]])-1)</f>
        <v>Arjun</v>
      </c>
      <c r="X4983" t="str">
        <f>RIGHT(Table1[[#This Row],[Employee Name]],LEN(Table1[[#This Row],[Employee Name]])-FIND(" ",Table1[[#This Row],[Employee Name]]))</f>
        <v>Mehta</v>
      </c>
      <c r="Y4983" t="str">
        <f>Table1[[#This Row],[Department]]&amp;"-"&amp;Table1[[#This Row],[Employee ID]]</f>
        <v>Marketing-E03644</v>
      </c>
      <c r="Z4983" t="str">
        <f>LEFT(Table1[[#This Row],[Department]],3)</f>
        <v>Mar</v>
      </c>
      <c r="AA4983" t="str">
        <f>_xlfn.XLOOKUP(Table1[[#This Row],[Manager ID]],MANAGERS!A:A,MANAGERS!B:B)</f>
        <v>Manager_11</v>
      </c>
      <c r="AB4983" t="str" cm="1">
        <f t="array" ref="AB4983">_xlfn.XLOOKUP(Table1[[#This Row],[Manager ID]],Table2[[#All],[Manager ID]],Table2[[#All],[Department Head]])</f>
        <v>Marketing</v>
      </c>
      <c r="AC4983" s="2">
        <f>_xlfn.XLOOKUP(Table1[[#This Row],[City]],L:L,O:O)</f>
        <v>0.241864189087755</v>
      </c>
      <c r="AD4983" t="str" cm="1">
        <f t="array" ref="AD4983">_xlfn.IFS(Table1[[#This Row],[Performance Score]]&gt;=90,"Excellent",Table1[[#This Row],[Performance Score]]&gt;=75,"Good",Table1[[#This Row],[Performance Score]]&gt;=60,"Average",Table1[[#This Row],[Performance Score]]&lt;=60,"Need Improvement")</f>
        <v>Average</v>
      </c>
      <c r="AE4983" t="str">
        <f>IF(AND(Table1[[#This Row],[Attendance %]]&gt;=80,(Table1[[#This Row],[Performance Score]]&gt;=80)),"Eligible","Not Eligible")</f>
        <v>Not Eligible</v>
      </c>
      <c r="AF4983" t="str">
        <f>IF(Table1[[#This Row],[Performance Score]]&gt;=80,"High Performer","Low Performer")</f>
        <v>Low Performer</v>
      </c>
      <c r="AG4983" t="str" cm="1">
        <f t="array" aca="1" ref="AG4983" ca="1">_xlfn.IFS(Table1[[#This Row],[Experience]]&lt;=3,"Junior",Table1[[#This Row],[Experience]]&lt;=7,"Mid Level",Table1[[#This Row],[Experience]]&gt;=7,"Senior")</f>
        <v>Mid Level</v>
      </c>
      <c r="AH4983" t="str">
        <f>IF(Table1[[#This Row],[Attendance %]]&gt;75,"OK","Below 75")</f>
        <v>Below 75</v>
      </c>
      <c r="AI4983" t="b">
        <f>ISBLANK(Table1[[#This Row],[Employee ID]])</f>
        <v>0</v>
      </c>
      <c r="AJ4983" t="b">
        <f>ISNUMBER(Table1[[#This Row],[Total Salary  ]])</f>
        <v>1</v>
      </c>
      <c r="AK4983" t="str">
        <f>IFERROR(_xlfn.XLOOKUP(Table1[[#This Row],[Manager ID]],MANAGERS!A:A,MANAGERS!B:B),"Not Found")</f>
        <v>Manager_11</v>
      </c>
    </row>
    <row r="4984" spans="1:37" x14ac:dyDescent="0.2">
      <c r="A4984" t="s">
        <v>4782</v>
      </c>
      <c r="B4984" t="s">
        <v>62</v>
      </c>
      <c r="C4984" t="s">
        <v>21</v>
      </c>
      <c r="D4984" t="s">
        <v>43</v>
      </c>
      <c r="E4984" t="s">
        <v>30</v>
      </c>
      <c r="F4984" s="1">
        <v>42405</v>
      </c>
      <c r="G4984" s="1">
        <v>38268</v>
      </c>
      <c r="H4984">
        <v>25495</v>
      </c>
      <c r="I4984">
        <v>7958</v>
      </c>
      <c r="J4984">
        <v>84</v>
      </c>
      <c r="K4984">
        <v>83</v>
      </c>
      <c r="L4984" t="s">
        <v>23</v>
      </c>
      <c r="M4984">
        <v>112</v>
      </c>
      <c r="N4984">
        <f>Table1[[#This Row],[Basic Salary]]+Table1[[#This Row],[Bonus]]</f>
        <v>33453</v>
      </c>
      <c r="O4984" s="2">
        <f>Table1[[#This Row],[Bonus]]/Table1[[#This Row],[Basic Salary]]</f>
        <v>0.31213963522259269</v>
      </c>
      <c r="P4984">
        <f ca="1">DATEDIF(Table1[[#This Row],[Date of Birth]],TODAY(),"Y")</f>
        <v>21</v>
      </c>
      <c r="Q4984">
        <f ca="1">DATEDIF(Table1[[#This Row],[Joining Date]],TODAY(),"Y")</f>
        <v>10</v>
      </c>
      <c r="R4984" t="str">
        <f ca="1">IF(YEAR(Table1[[#This Row],[Joining Date]])=YEAR(TODAY()),"Yes","No")</f>
        <v>No</v>
      </c>
      <c r="S4984" t="str">
        <f ca="1">IF(Table1[[#This Row],[Experience]]&gt;5,"Yes","No")</f>
        <v>Yes</v>
      </c>
      <c r="T4984" t="str">
        <f>TEXT(Table1[[#This Row],[Joining Date]],"mmmm")</f>
        <v>February</v>
      </c>
      <c r="U4984" t="str">
        <f>TEXT(Table1[[#This Row],[Joining Date]],"yyyy")</f>
        <v>2016</v>
      </c>
      <c r="V4984" s="5">
        <f ca="1">TODAY()-Table1[[#This Row],[Joining Date]]</f>
        <v>3834</v>
      </c>
      <c r="W4984" t="str">
        <f>LEFT(Table1[[#This Row],[Employee Name]],FIND(" ",Table1[[#This Row],[Employee Name]])-1)</f>
        <v>Kavya</v>
      </c>
      <c r="X4984" t="str">
        <f>RIGHT(Table1[[#This Row],[Employee Name]],LEN(Table1[[#This Row],[Employee Name]])-FIND(" ",Table1[[#This Row],[Employee Name]]))</f>
        <v>Nair</v>
      </c>
      <c r="Y4984" t="str">
        <f>Table1[[#This Row],[Department]]&amp;"-"&amp;Table1[[#This Row],[Employee ID]]</f>
        <v>Operations-E04726</v>
      </c>
      <c r="Z4984" t="str">
        <f>LEFT(Table1[[#This Row],[Department]],3)</f>
        <v>Ope</v>
      </c>
      <c r="AA4984" t="str">
        <f>_xlfn.XLOOKUP(Table1[[#This Row],[Manager ID]],MANAGERS!A:A,MANAGERS!B:B)</f>
        <v>Manager_12</v>
      </c>
      <c r="AB4984" t="str" cm="1">
        <f t="array" ref="AB4984">_xlfn.XLOOKUP(Table1[[#This Row],[Manager ID]],Table2[[#All],[Manager ID]],Table2[[#All],[Department Head]])</f>
        <v>Marketing</v>
      </c>
      <c r="AC4984" s="2">
        <f>_xlfn.XLOOKUP(Table1[[#This Row],[City]],L:L,O:O)</f>
        <v>0.23486488519629886</v>
      </c>
      <c r="AD4984" t="str" cm="1">
        <f t="array" ref="AD4984">_xlfn.IFS(Table1[[#This Row],[Performance Score]]&gt;=90,"Excellent",Table1[[#This Row],[Performance Score]]&gt;=75,"Good",Table1[[#This Row],[Performance Score]]&gt;=60,"Average",Table1[[#This Row],[Performance Score]]&lt;=60,"Need Improvement")</f>
        <v>Good</v>
      </c>
      <c r="AE4984" t="str">
        <f>IF(AND(Table1[[#This Row],[Attendance %]]&gt;=80,(Table1[[#This Row],[Performance Score]]&gt;=80)),"Eligible","Not Eligible")</f>
        <v>Eligible</v>
      </c>
      <c r="AF4984" t="str">
        <f>IF(Table1[[#This Row],[Performance Score]]&gt;=80,"High Performer","Low Performer")</f>
        <v>High Performer</v>
      </c>
      <c r="AG4984" t="str" cm="1">
        <f t="array" aca="1" ref="AG4984" ca="1">_xlfn.IFS(Table1[[#This Row],[Experience]]&lt;=3,"Junior",Table1[[#This Row],[Experience]]&lt;=7,"Mid Level",Table1[[#This Row],[Experience]]&gt;=7,"Senior")</f>
        <v>Senior</v>
      </c>
      <c r="AH4984" t="str">
        <f>IF(Table1[[#This Row],[Attendance %]]&gt;75,"OK","Below 75")</f>
        <v>OK</v>
      </c>
      <c r="AI4984" t="b">
        <f>ISBLANK(Table1[[#This Row],[Employee ID]])</f>
        <v>0</v>
      </c>
      <c r="AJ4984" t="b">
        <f>ISNUMBER(Table1[[#This Row],[Total Salary  ]])</f>
        <v>1</v>
      </c>
      <c r="AK4984" t="str">
        <f>IFERROR(_xlfn.XLOOKUP(Table1[[#This Row],[Manager ID]],MANAGERS!A:A,MANAGERS!B:B),"Not Found")</f>
        <v>Manager_12</v>
      </c>
    </row>
    <row r="4985" spans="1:37" x14ac:dyDescent="0.2">
      <c r="A4985" t="s">
        <v>732</v>
      </c>
      <c r="B4985" t="s">
        <v>14</v>
      </c>
      <c r="C4985" t="s">
        <v>21</v>
      </c>
      <c r="D4985" t="s">
        <v>40</v>
      </c>
      <c r="E4985" t="s">
        <v>51</v>
      </c>
      <c r="F4985" s="1">
        <v>45957</v>
      </c>
      <c r="G4985" s="1">
        <v>36582</v>
      </c>
      <c r="H4985">
        <v>27151</v>
      </c>
      <c r="I4985">
        <v>6213</v>
      </c>
      <c r="J4985">
        <v>81</v>
      </c>
      <c r="K4985">
        <v>43</v>
      </c>
      <c r="L4985" t="s">
        <v>31</v>
      </c>
      <c r="M4985">
        <v>102</v>
      </c>
      <c r="N4985">
        <f>Table1[[#This Row],[Basic Salary]]+Table1[[#This Row],[Bonus]]</f>
        <v>33364</v>
      </c>
      <c r="O4985" s="2">
        <f>Table1[[#This Row],[Bonus]]/Table1[[#This Row],[Basic Salary]]</f>
        <v>0.22883135059482154</v>
      </c>
      <c r="P4985">
        <f ca="1">DATEDIF(Table1[[#This Row],[Date of Birth]],TODAY(),"Y")</f>
        <v>26</v>
      </c>
      <c r="Q4985">
        <f ca="1">DATEDIF(Table1[[#This Row],[Joining Date]],TODAY(),"Y")</f>
        <v>0</v>
      </c>
      <c r="R4985" t="str">
        <f ca="1">IF(YEAR(Table1[[#This Row],[Joining Date]])=YEAR(TODAY()),"Yes","No")</f>
        <v>No</v>
      </c>
      <c r="S4985" t="str">
        <f ca="1">IF(Table1[[#This Row],[Experience]]&gt;5,"Yes","No")</f>
        <v>No</v>
      </c>
      <c r="T4985" t="str">
        <f>TEXT(Table1[[#This Row],[Joining Date]],"mmmm")</f>
        <v>October</v>
      </c>
      <c r="U4985" t="str">
        <f>TEXT(Table1[[#This Row],[Joining Date]],"yyyy")</f>
        <v>2025</v>
      </c>
      <c r="V4985" s="5">
        <f ca="1">TODAY()-Table1[[#This Row],[Joining Date]]</f>
        <v>282</v>
      </c>
      <c r="W4985" t="str">
        <f>LEFT(Table1[[#This Row],[Employee Name]],FIND(" ",Table1[[#This Row],[Employee Name]])-1)</f>
        <v>Nisha</v>
      </c>
      <c r="X4985" t="str">
        <f>RIGHT(Table1[[#This Row],[Employee Name]],LEN(Table1[[#This Row],[Employee Name]])-FIND(" ",Table1[[#This Row],[Employee Name]]))</f>
        <v>Kapoor</v>
      </c>
      <c r="Y4985" t="str">
        <f>Table1[[#This Row],[Department]]&amp;"-"&amp;Table1[[#This Row],[Employee ID]]</f>
        <v>IT-E00676</v>
      </c>
      <c r="Z4985" t="str">
        <f>LEFT(Table1[[#This Row],[Department]],3)</f>
        <v>IT</v>
      </c>
      <c r="AA4985" t="str">
        <f>_xlfn.XLOOKUP(Table1[[#This Row],[Manager ID]],MANAGERS!A:A,MANAGERS!B:B)</f>
        <v>Manager_2</v>
      </c>
      <c r="AB4985" t="str" cm="1">
        <f t="array" ref="AB4985">_xlfn.XLOOKUP(Table1[[#This Row],[Manager ID]],Table2[[#All],[Manager ID]],Table2[[#All],[Department Head]])</f>
        <v>Sales</v>
      </c>
      <c r="AC4985" s="2">
        <f>_xlfn.XLOOKUP(Table1[[#This Row],[City]],L:L,O:O)</f>
        <v>0.241864189087755</v>
      </c>
      <c r="AD4985" t="str" cm="1">
        <f t="array" ref="AD4985">_xlfn.IFS(Table1[[#This Row],[Performance Score]]&gt;=90,"Excellent",Table1[[#This Row],[Performance Score]]&gt;=75,"Good",Table1[[#This Row],[Performance Score]]&gt;=60,"Average",Table1[[#This Row],[Performance Score]]&lt;=60,"Need Improvement")</f>
        <v>Need Improvement</v>
      </c>
      <c r="AE4985" t="str">
        <f>IF(AND(Table1[[#This Row],[Attendance %]]&gt;=80,(Table1[[#This Row],[Performance Score]]&gt;=80)),"Eligible","Not Eligible")</f>
        <v>Not Eligible</v>
      </c>
      <c r="AF4985" t="str">
        <f>IF(Table1[[#This Row],[Performance Score]]&gt;=80,"High Performer","Low Performer")</f>
        <v>Low Performer</v>
      </c>
      <c r="AG4985" t="str" cm="1">
        <f t="array" aca="1" ref="AG4985" ca="1">_xlfn.IFS(Table1[[#This Row],[Experience]]&lt;=3,"Junior",Table1[[#This Row],[Experience]]&lt;=7,"Mid Level",Table1[[#This Row],[Experience]]&gt;=7,"Senior")</f>
        <v>Junior</v>
      </c>
      <c r="AH4985" t="str">
        <f>IF(Table1[[#This Row],[Attendance %]]&gt;75,"OK","Below 75")</f>
        <v>OK</v>
      </c>
      <c r="AI4985" t="b">
        <f>ISBLANK(Table1[[#This Row],[Employee ID]])</f>
        <v>0</v>
      </c>
      <c r="AJ4985" t="b">
        <f>ISNUMBER(Table1[[#This Row],[Total Salary  ]])</f>
        <v>1</v>
      </c>
      <c r="AK4985" t="str">
        <f>IFERROR(_xlfn.XLOOKUP(Table1[[#This Row],[Manager ID]],MANAGERS!A:A,MANAGERS!B:B),"Not Found")</f>
        <v>Manager_2</v>
      </c>
    </row>
    <row r="4986" spans="1:37" x14ac:dyDescent="0.2">
      <c r="A4986" t="s">
        <v>2191</v>
      </c>
      <c r="B4986" t="s">
        <v>45</v>
      </c>
      <c r="C4986" t="s">
        <v>21</v>
      </c>
      <c r="D4986" t="s">
        <v>25</v>
      </c>
      <c r="E4986" t="s">
        <v>22</v>
      </c>
      <c r="F4986" s="1">
        <v>45941</v>
      </c>
      <c r="G4986" s="1">
        <v>40373</v>
      </c>
      <c r="H4986">
        <v>27368</v>
      </c>
      <c r="I4986">
        <v>5982</v>
      </c>
      <c r="J4986">
        <v>94</v>
      </c>
      <c r="K4986">
        <v>81</v>
      </c>
      <c r="L4986" t="s">
        <v>18</v>
      </c>
      <c r="M4986">
        <v>104</v>
      </c>
      <c r="N4986">
        <f>Table1[[#This Row],[Basic Salary]]+Table1[[#This Row],[Bonus]]</f>
        <v>33350</v>
      </c>
      <c r="O4986" s="2">
        <f>Table1[[#This Row],[Bonus]]/Table1[[#This Row],[Basic Salary]]</f>
        <v>0.2185764396375329</v>
      </c>
      <c r="P4986">
        <f ca="1">DATEDIF(Table1[[#This Row],[Date of Birth]],TODAY(),"Y")</f>
        <v>16</v>
      </c>
      <c r="Q4986">
        <f ca="1">DATEDIF(Table1[[#This Row],[Joining Date]],TODAY(),"Y")</f>
        <v>0</v>
      </c>
      <c r="R4986" t="str">
        <f ca="1">IF(YEAR(Table1[[#This Row],[Joining Date]])=YEAR(TODAY()),"Yes","No")</f>
        <v>No</v>
      </c>
      <c r="S4986" t="str">
        <f ca="1">IF(Table1[[#This Row],[Experience]]&gt;5,"Yes","No")</f>
        <v>No</v>
      </c>
      <c r="T4986" t="str">
        <f>TEXT(Table1[[#This Row],[Joining Date]],"mmmm")</f>
        <v>October</v>
      </c>
      <c r="U4986" t="str">
        <f>TEXT(Table1[[#This Row],[Joining Date]],"yyyy")</f>
        <v>2025</v>
      </c>
      <c r="V4986" s="5">
        <f ca="1">TODAY()-Table1[[#This Row],[Joining Date]]</f>
        <v>298</v>
      </c>
      <c r="W4986" t="str">
        <f>LEFT(Table1[[#This Row],[Employee Name]],FIND(" ",Table1[[#This Row],[Employee Name]])-1)</f>
        <v>Ananya</v>
      </c>
      <c r="X4986" t="str">
        <f>RIGHT(Table1[[#This Row],[Employee Name]],LEN(Table1[[#This Row],[Employee Name]])-FIND(" ",Table1[[#This Row],[Employee Name]]))</f>
        <v>Rao</v>
      </c>
      <c r="Y4986" t="str">
        <f>Table1[[#This Row],[Department]]&amp;"-"&amp;Table1[[#This Row],[Employee ID]]</f>
        <v>Finance-E02135</v>
      </c>
      <c r="Z4986" t="str">
        <f>LEFT(Table1[[#This Row],[Department]],3)</f>
        <v>Fin</v>
      </c>
      <c r="AA4986" t="str">
        <f>_xlfn.XLOOKUP(Table1[[#This Row],[Manager ID]],MANAGERS!A:A,MANAGERS!B:B)</f>
        <v>Manager_4</v>
      </c>
      <c r="AB4986" t="str" cm="1">
        <f t="array" ref="AB4986">_xlfn.XLOOKUP(Table1[[#This Row],[Manager ID]],Table2[[#All],[Manager ID]],Table2[[#All],[Department Head]])</f>
        <v>Finance</v>
      </c>
      <c r="AC4986" s="2">
        <f>_xlfn.XLOOKUP(Table1[[#This Row],[City]],L:L,O:O)</f>
        <v>0.21356479274849693</v>
      </c>
      <c r="AD4986" t="str" cm="1">
        <f t="array" ref="AD4986">_xlfn.IFS(Table1[[#This Row],[Performance Score]]&gt;=90,"Excellent",Table1[[#This Row],[Performance Score]]&gt;=75,"Good",Table1[[#This Row],[Performance Score]]&gt;=60,"Average",Table1[[#This Row],[Performance Score]]&lt;=60,"Need Improvement")</f>
        <v>Good</v>
      </c>
      <c r="AE4986" t="str">
        <f>IF(AND(Table1[[#This Row],[Attendance %]]&gt;=80,(Table1[[#This Row],[Performance Score]]&gt;=80)),"Eligible","Not Eligible")</f>
        <v>Eligible</v>
      </c>
      <c r="AF4986" t="str">
        <f>IF(Table1[[#This Row],[Performance Score]]&gt;=80,"High Performer","Low Performer")</f>
        <v>High Performer</v>
      </c>
      <c r="AG4986" t="str" cm="1">
        <f t="array" aca="1" ref="AG4986" ca="1">_xlfn.IFS(Table1[[#This Row],[Experience]]&lt;=3,"Junior",Table1[[#This Row],[Experience]]&lt;=7,"Mid Level",Table1[[#This Row],[Experience]]&gt;=7,"Senior")</f>
        <v>Junior</v>
      </c>
      <c r="AH4986" t="str">
        <f>IF(Table1[[#This Row],[Attendance %]]&gt;75,"OK","Below 75")</f>
        <v>OK</v>
      </c>
      <c r="AI4986" t="b">
        <f>ISBLANK(Table1[[#This Row],[Employee ID]])</f>
        <v>0</v>
      </c>
      <c r="AJ4986" t="b">
        <f>ISNUMBER(Table1[[#This Row],[Total Salary  ]])</f>
        <v>1</v>
      </c>
      <c r="AK4986" t="str">
        <f>IFERROR(_xlfn.XLOOKUP(Table1[[#This Row],[Manager ID]],MANAGERS!A:A,MANAGERS!B:B),"Not Found")</f>
        <v>Manager_4</v>
      </c>
    </row>
    <row r="4987" spans="1:37" x14ac:dyDescent="0.2">
      <c r="A4987" t="s">
        <v>1039</v>
      </c>
      <c r="B4987" t="s">
        <v>45</v>
      </c>
      <c r="C4987" t="s">
        <v>21</v>
      </c>
      <c r="D4987" t="s">
        <v>40</v>
      </c>
      <c r="E4987" t="s">
        <v>17</v>
      </c>
      <c r="F4987" s="1">
        <v>45120</v>
      </c>
      <c r="G4987" s="1">
        <v>30872</v>
      </c>
      <c r="H4987">
        <v>26246</v>
      </c>
      <c r="I4987">
        <v>7000</v>
      </c>
      <c r="J4987">
        <v>77</v>
      </c>
      <c r="K4987">
        <v>88</v>
      </c>
      <c r="L4987" t="s">
        <v>53</v>
      </c>
      <c r="M4987">
        <v>119</v>
      </c>
      <c r="N4987">
        <f>Table1[[#This Row],[Basic Salary]]+Table1[[#This Row],[Bonus]]</f>
        <v>33246</v>
      </c>
      <c r="O4987" s="2">
        <f>Table1[[#This Row],[Bonus]]/Table1[[#This Row],[Basic Salary]]</f>
        <v>0.26670730778023316</v>
      </c>
      <c r="P4987">
        <f ca="1">DATEDIF(Table1[[#This Row],[Date of Birth]],TODAY(),"Y")</f>
        <v>42</v>
      </c>
      <c r="Q4987">
        <f ca="1">DATEDIF(Table1[[#This Row],[Joining Date]],TODAY(),"Y")</f>
        <v>3</v>
      </c>
      <c r="R4987" t="str">
        <f ca="1">IF(YEAR(Table1[[#This Row],[Joining Date]])=YEAR(TODAY()),"Yes","No")</f>
        <v>No</v>
      </c>
      <c r="S4987" t="str">
        <f ca="1">IF(Table1[[#This Row],[Experience]]&gt;5,"Yes","No")</f>
        <v>No</v>
      </c>
      <c r="T4987" t="str">
        <f>TEXT(Table1[[#This Row],[Joining Date]],"mmmm")</f>
        <v>July</v>
      </c>
      <c r="U4987" t="str">
        <f>TEXT(Table1[[#This Row],[Joining Date]],"yyyy")</f>
        <v>2023</v>
      </c>
      <c r="V4987" s="5">
        <f ca="1">TODAY()-Table1[[#This Row],[Joining Date]]</f>
        <v>1119</v>
      </c>
      <c r="W4987" t="str">
        <f>LEFT(Table1[[#This Row],[Employee Name]],FIND(" ",Table1[[#This Row],[Employee Name]])-1)</f>
        <v>Ananya</v>
      </c>
      <c r="X4987" t="str">
        <f>RIGHT(Table1[[#This Row],[Employee Name]],LEN(Table1[[#This Row],[Employee Name]])-FIND(" ",Table1[[#This Row],[Employee Name]]))</f>
        <v>Rao</v>
      </c>
      <c r="Y4987" t="str">
        <f>Table1[[#This Row],[Department]]&amp;"-"&amp;Table1[[#This Row],[Employee ID]]</f>
        <v>IT-E00983</v>
      </c>
      <c r="Z4987" t="str">
        <f>LEFT(Table1[[#This Row],[Department]],3)</f>
        <v>IT</v>
      </c>
      <c r="AA4987" t="str">
        <f>_xlfn.XLOOKUP(Table1[[#This Row],[Manager ID]],MANAGERS!A:A,MANAGERS!B:B)</f>
        <v>Manager_19</v>
      </c>
      <c r="AB4987" t="str" cm="1">
        <f t="array" ref="AB4987">_xlfn.XLOOKUP(Table1[[#This Row],[Manager ID]],Table2[[#All],[Manager ID]],Table2[[#All],[Department Head]])</f>
        <v>Support</v>
      </c>
      <c r="AC4987" s="2">
        <f>_xlfn.XLOOKUP(Table1[[#This Row],[City]],L:L,O:O)</f>
        <v>0.23685887225230964</v>
      </c>
      <c r="AD4987" t="str" cm="1">
        <f t="array" ref="AD4987">_xlfn.IFS(Table1[[#This Row],[Performance Score]]&gt;=90,"Excellent",Table1[[#This Row],[Performance Score]]&gt;=75,"Good",Table1[[#This Row],[Performance Score]]&gt;=60,"Average",Table1[[#This Row],[Performance Score]]&lt;=60,"Need Improvement")</f>
        <v>Good</v>
      </c>
      <c r="AE4987" t="str">
        <f>IF(AND(Table1[[#This Row],[Attendance %]]&gt;=80,(Table1[[#This Row],[Performance Score]]&gt;=80)),"Eligible","Not Eligible")</f>
        <v>Not Eligible</v>
      </c>
      <c r="AF4987" t="str">
        <f>IF(Table1[[#This Row],[Performance Score]]&gt;=80,"High Performer","Low Performer")</f>
        <v>High Performer</v>
      </c>
      <c r="AG4987" t="str" cm="1">
        <f t="array" aca="1" ref="AG4987" ca="1">_xlfn.IFS(Table1[[#This Row],[Experience]]&lt;=3,"Junior",Table1[[#This Row],[Experience]]&lt;=7,"Mid Level",Table1[[#This Row],[Experience]]&gt;=7,"Senior")</f>
        <v>Junior</v>
      </c>
      <c r="AH4987" t="str">
        <f>IF(Table1[[#This Row],[Attendance %]]&gt;75,"OK","Below 75")</f>
        <v>OK</v>
      </c>
      <c r="AI4987" t="b">
        <f>ISBLANK(Table1[[#This Row],[Employee ID]])</f>
        <v>0</v>
      </c>
      <c r="AJ4987" t="b">
        <f>ISNUMBER(Table1[[#This Row],[Total Salary  ]])</f>
        <v>1</v>
      </c>
      <c r="AK4987" t="str">
        <f>IFERROR(_xlfn.XLOOKUP(Table1[[#This Row],[Manager ID]],MANAGERS!A:A,MANAGERS!B:B),"Not Found")</f>
        <v>Manager_19</v>
      </c>
    </row>
    <row r="4988" spans="1:37" x14ac:dyDescent="0.2">
      <c r="A4988" t="s">
        <v>2326</v>
      </c>
      <c r="B4988" t="s">
        <v>45</v>
      </c>
      <c r="C4988" t="s">
        <v>15</v>
      </c>
      <c r="D4988" t="s">
        <v>25</v>
      </c>
      <c r="E4988" t="s">
        <v>26</v>
      </c>
      <c r="F4988" s="1">
        <v>45233</v>
      </c>
      <c r="G4988" s="1">
        <v>35292</v>
      </c>
      <c r="H4988">
        <v>26667</v>
      </c>
      <c r="I4988">
        <v>6548</v>
      </c>
      <c r="J4988">
        <v>60</v>
      </c>
      <c r="K4988">
        <v>53</v>
      </c>
      <c r="L4988" t="s">
        <v>53</v>
      </c>
      <c r="M4988">
        <v>112</v>
      </c>
      <c r="N4988">
        <f>Table1[[#This Row],[Basic Salary]]+Table1[[#This Row],[Bonus]]</f>
        <v>33215</v>
      </c>
      <c r="O4988" s="2">
        <f>Table1[[#This Row],[Bonus]]/Table1[[#This Row],[Basic Salary]]</f>
        <v>0.24554693066336672</v>
      </c>
      <c r="P4988">
        <f ca="1">DATEDIF(Table1[[#This Row],[Date of Birth]],TODAY(),"Y")</f>
        <v>29</v>
      </c>
      <c r="Q4988">
        <f ca="1">DATEDIF(Table1[[#This Row],[Joining Date]],TODAY(),"Y")</f>
        <v>2</v>
      </c>
      <c r="R4988" t="str">
        <f ca="1">IF(YEAR(Table1[[#This Row],[Joining Date]])=YEAR(TODAY()),"Yes","No")</f>
        <v>No</v>
      </c>
      <c r="S4988" t="str">
        <f ca="1">IF(Table1[[#This Row],[Experience]]&gt;5,"Yes","No")</f>
        <v>No</v>
      </c>
      <c r="T4988" t="str">
        <f>TEXT(Table1[[#This Row],[Joining Date]],"mmmm")</f>
        <v>November</v>
      </c>
      <c r="U4988" t="str">
        <f>TEXT(Table1[[#This Row],[Joining Date]],"yyyy")</f>
        <v>2023</v>
      </c>
      <c r="V4988" s="5">
        <f ca="1">TODAY()-Table1[[#This Row],[Joining Date]]</f>
        <v>1006</v>
      </c>
      <c r="W4988" t="str">
        <f>LEFT(Table1[[#This Row],[Employee Name]],FIND(" ",Table1[[#This Row],[Employee Name]])-1)</f>
        <v>Ananya</v>
      </c>
      <c r="X4988" t="str">
        <f>RIGHT(Table1[[#This Row],[Employee Name]],LEN(Table1[[#This Row],[Employee Name]])-FIND(" ",Table1[[#This Row],[Employee Name]]))</f>
        <v>Rao</v>
      </c>
      <c r="Y4988" t="str">
        <f>Table1[[#This Row],[Department]]&amp;"-"&amp;Table1[[#This Row],[Employee ID]]</f>
        <v>Finance-E02270</v>
      </c>
      <c r="Z4988" t="str">
        <f>LEFT(Table1[[#This Row],[Department]],3)</f>
        <v>Fin</v>
      </c>
      <c r="AA4988" t="str">
        <f>_xlfn.XLOOKUP(Table1[[#This Row],[Manager ID]],MANAGERS!A:A,MANAGERS!B:B)</f>
        <v>Manager_12</v>
      </c>
      <c r="AB4988" t="str" cm="1">
        <f t="array" ref="AB4988">_xlfn.XLOOKUP(Table1[[#This Row],[Manager ID]],Table2[[#All],[Manager ID]],Table2[[#All],[Department Head]])</f>
        <v>Marketing</v>
      </c>
      <c r="AC4988" s="2">
        <f>_xlfn.XLOOKUP(Table1[[#This Row],[City]],L:L,O:O)</f>
        <v>0.23685887225230964</v>
      </c>
      <c r="AD4988" t="str" cm="1">
        <f t="array" ref="AD4988">_xlfn.IFS(Table1[[#This Row],[Performance Score]]&gt;=90,"Excellent",Table1[[#This Row],[Performance Score]]&gt;=75,"Good",Table1[[#This Row],[Performance Score]]&gt;=60,"Average",Table1[[#This Row],[Performance Score]]&lt;=60,"Need Improvement")</f>
        <v>Need Improvement</v>
      </c>
      <c r="AE4988" t="str">
        <f>IF(AND(Table1[[#This Row],[Attendance %]]&gt;=80,(Table1[[#This Row],[Performance Score]]&gt;=80)),"Eligible","Not Eligible")</f>
        <v>Not Eligible</v>
      </c>
      <c r="AF4988" t="str">
        <f>IF(Table1[[#This Row],[Performance Score]]&gt;=80,"High Performer","Low Performer")</f>
        <v>Low Performer</v>
      </c>
      <c r="AG4988" t="str" cm="1">
        <f t="array" aca="1" ref="AG4988" ca="1">_xlfn.IFS(Table1[[#This Row],[Experience]]&lt;=3,"Junior",Table1[[#This Row],[Experience]]&lt;=7,"Mid Level",Table1[[#This Row],[Experience]]&gt;=7,"Senior")</f>
        <v>Junior</v>
      </c>
      <c r="AH4988" t="str">
        <f>IF(Table1[[#This Row],[Attendance %]]&gt;75,"OK","Below 75")</f>
        <v>Below 75</v>
      </c>
      <c r="AI4988" t="b">
        <f>ISBLANK(Table1[[#This Row],[Employee ID]])</f>
        <v>0</v>
      </c>
      <c r="AJ4988" t="b">
        <f>ISNUMBER(Table1[[#This Row],[Total Salary  ]])</f>
        <v>1</v>
      </c>
      <c r="AK4988" t="str">
        <f>IFERROR(_xlfn.XLOOKUP(Table1[[#This Row],[Manager ID]],MANAGERS!A:A,MANAGERS!B:B),"Not Found")</f>
        <v>Manager_12</v>
      </c>
    </row>
    <row r="4989" spans="1:37" x14ac:dyDescent="0.2">
      <c r="A4989" t="s">
        <v>4153</v>
      </c>
      <c r="B4989" t="s">
        <v>36</v>
      </c>
      <c r="C4989" t="s">
        <v>21</v>
      </c>
      <c r="D4989" t="s">
        <v>43</v>
      </c>
      <c r="E4989" t="s">
        <v>26</v>
      </c>
      <c r="F4989" s="1">
        <v>43345</v>
      </c>
      <c r="G4989" s="1">
        <v>35968</v>
      </c>
      <c r="H4989">
        <v>26652</v>
      </c>
      <c r="I4989">
        <v>6368</v>
      </c>
      <c r="J4989">
        <v>100</v>
      </c>
      <c r="K4989">
        <v>98</v>
      </c>
      <c r="L4989" t="s">
        <v>34</v>
      </c>
      <c r="M4989">
        <v>108</v>
      </c>
      <c r="N4989">
        <f>Table1[[#This Row],[Basic Salary]]+Table1[[#This Row],[Bonus]]</f>
        <v>33020</v>
      </c>
      <c r="O4989" s="2">
        <f>Table1[[#This Row],[Bonus]]/Table1[[#This Row],[Basic Salary]]</f>
        <v>0.23893141227675221</v>
      </c>
      <c r="P4989">
        <f ca="1">DATEDIF(Table1[[#This Row],[Date of Birth]],TODAY(),"Y")</f>
        <v>28</v>
      </c>
      <c r="Q4989">
        <f ca="1">DATEDIF(Table1[[#This Row],[Joining Date]],TODAY(),"Y")</f>
        <v>7</v>
      </c>
      <c r="R4989" t="str">
        <f ca="1">IF(YEAR(Table1[[#This Row],[Joining Date]])=YEAR(TODAY()),"Yes","No")</f>
        <v>No</v>
      </c>
      <c r="S4989" t="str">
        <f ca="1">IF(Table1[[#This Row],[Experience]]&gt;5,"Yes","No")</f>
        <v>Yes</v>
      </c>
      <c r="T4989" t="str">
        <f>TEXT(Table1[[#This Row],[Joining Date]],"mmmm")</f>
        <v>September</v>
      </c>
      <c r="U4989" t="str">
        <f>TEXT(Table1[[#This Row],[Joining Date]],"yyyy")</f>
        <v>2018</v>
      </c>
      <c r="V4989" s="5">
        <f ca="1">TODAY()-Table1[[#This Row],[Joining Date]]</f>
        <v>2894</v>
      </c>
      <c r="W4989" t="str">
        <f>LEFT(Table1[[#This Row],[Employee Name]],FIND(" ",Table1[[#This Row],[Employee Name]])-1)</f>
        <v>Meera</v>
      </c>
      <c r="X4989" t="str">
        <f>RIGHT(Table1[[#This Row],[Employee Name]],LEN(Table1[[#This Row],[Employee Name]])-FIND(" ",Table1[[#This Row],[Employee Name]]))</f>
        <v>Joshi</v>
      </c>
      <c r="Y4989" t="str">
        <f>Table1[[#This Row],[Department]]&amp;"-"&amp;Table1[[#This Row],[Employee ID]]</f>
        <v>Operations-E04097</v>
      </c>
      <c r="Z4989" t="str">
        <f>LEFT(Table1[[#This Row],[Department]],3)</f>
        <v>Ope</v>
      </c>
      <c r="AA4989" t="str">
        <f>_xlfn.XLOOKUP(Table1[[#This Row],[Manager ID]],MANAGERS!A:A,MANAGERS!B:B)</f>
        <v>Manager_8</v>
      </c>
      <c r="AB4989" t="str" cm="1">
        <f t="array" ref="AB4989">_xlfn.XLOOKUP(Table1[[#This Row],[Manager ID]],Table2[[#All],[Manager ID]],Table2[[#All],[Department Head]])</f>
        <v>Sales</v>
      </c>
      <c r="AC4989" s="2">
        <f>_xlfn.XLOOKUP(Table1[[#This Row],[City]],L:L,O:O)</f>
        <v>0.24030340748661314</v>
      </c>
      <c r="AD4989" t="str" cm="1">
        <f t="array" ref="AD4989">_xlfn.IFS(Table1[[#This Row],[Performance Score]]&gt;=90,"Excellent",Table1[[#This Row],[Performance Score]]&gt;=75,"Good",Table1[[#This Row],[Performance Score]]&gt;=60,"Average",Table1[[#This Row],[Performance Score]]&lt;=60,"Need Improvement")</f>
        <v>Excellent</v>
      </c>
      <c r="AE4989" t="str">
        <f>IF(AND(Table1[[#This Row],[Attendance %]]&gt;=80,(Table1[[#This Row],[Performance Score]]&gt;=80)),"Eligible","Not Eligible")</f>
        <v>Eligible</v>
      </c>
      <c r="AF4989" t="str">
        <f>IF(Table1[[#This Row],[Performance Score]]&gt;=80,"High Performer","Low Performer")</f>
        <v>High Performer</v>
      </c>
      <c r="AG4989" t="str" cm="1">
        <f t="array" aca="1" ref="AG4989" ca="1">_xlfn.IFS(Table1[[#This Row],[Experience]]&lt;=3,"Junior",Table1[[#This Row],[Experience]]&lt;=7,"Mid Level",Table1[[#This Row],[Experience]]&gt;=7,"Senior")</f>
        <v>Mid Level</v>
      </c>
      <c r="AH4989" t="str">
        <f>IF(Table1[[#This Row],[Attendance %]]&gt;75,"OK","Below 75")</f>
        <v>OK</v>
      </c>
      <c r="AI4989" t="b">
        <f>ISBLANK(Table1[[#This Row],[Employee ID]])</f>
        <v>0</v>
      </c>
      <c r="AJ4989" t="b">
        <f>ISNUMBER(Table1[[#This Row],[Total Salary  ]])</f>
        <v>1</v>
      </c>
      <c r="AK4989" t="str">
        <f>IFERROR(_xlfn.XLOOKUP(Table1[[#This Row],[Manager ID]],MANAGERS!A:A,MANAGERS!B:B),"Not Found")</f>
        <v>Manager_8</v>
      </c>
    </row>
    <row r="4990" spans="1:37" x14ac:dyDescent="0.2">
      <c r="A4990" t="s">
        <v>4539</v>
      </c>
      <c r="B4990" t="s">
        <v>48</v>
      </c>
      <c r="C4990" t="s">
        <v>21</v>
      </c>
      <c r="D4990" t="s">
        <v>33</v>
      </c>
      <c r="E4990" t="s">
        <v>51</v>
      </c>
      <c r="F4990" s="1">
        <v>42754</v>
      </c>
      <c r="G4990" s="1">
        <v>37056</v>
      </c>
      <c r="H4990">
        <v>26240</v>
      </c>
      <c r="I4990">
        <v>6626</v>
      </c>
      <c r="J4990">
        <v>68</v>
      </c>
      <c r="K4990">
        <v>76</v>
      </c>
      <c r="L4990" t="s">
        <v>37</v>
      </c>
      <c r="M4990">
        <v>107</v>
      </c>
      <c r="N4990">
        <f>Table1[[#This Row],[Basic Salary]]+Table1[[#This Row],[Bonus]]</f>
        <v>32866</v>
      </c>
      <c r="O4990" s="2">
        <f>Table1[[#This Row],[Bonus]]/Table1[[#This Row],[Basic Salary]]</f>
        <v>0.25251524390243901</v>
      </c>
      <c r="P4990">
        <f ca="1">DATEDIF(Table1[[#This Row],[Date of Birth]],TODAY(),"Y")</f>
        <v>25</v>
      </c>
      <c r="Q4990">
        <f ca="1">DATEDIF(Table1[[#This Row],[Joining Date]],TODAY(),"Y")</f>
        <v>9</v>
      </c>
      <c r="R4990" t="str">
        <f ca="1">IF(YEAR(Table1[[#This Row],[Joining Date]])=YEAR(TODAY()),"Yes","No")</f>
        <v>No</v>
      </c>
      <c r="S4990" t="str">
        <f ca="1">IF(Table1[[#This Row],[Experience]]&gt;5,"Yes","No")</f>
        <v>Yes</v>
      </c>
      <c r="T4990" t="str">
        <f>TEXT(Table1[[#This Row],[Joining Date]],"mmmm")</f>
        <v>January</v>
      </c>
      <c r="U4990" t="str">
        <f>TEXT(Table1[[#This Row],[Joining Date]],"yyyy")</f>
        <v>2017</v>
      </c>
      <c r="V4990" s="5">
        <f ca="1">TODAY()-Table1[[#This Row],[Joining Date]]</f>
        <v>3485</v>
      </c>
      <c r="W4990" t="str">
        <f>LEFT(Table1[[#This Row],[Employee Name]],FIND(" ",Table1[[#This Row],[Employee Name]])-1)</f>
        <v>Aditya</v>
      </c>
      <c r="X4990" t="str">
        <f>RIGHT(Table1[[#This Row],[Employee Name]],LEN(Table1[[#This Row],[Employee Name]])-FIND(" ",Table1[[#This Row],[Employee Name]]))</f>
        <v>Kapoor</v>
      </c>
      <c r="Y4990" t="str">
        <f>Table1[[#This Row],[Department]]&amp;"-"&amp;Table1[[#This Row],[Employee ID]]</f>
        <v>Marketing-E04483</v>
      </c>
      <c r="Z4990" t="str">
        <f>LEFT(Table1[[#This Row],[Department]],3)</f>
        <v>Mar</v>
      </c>
      <c r="AA4990" t="str">
        <f>_xlfn.XLOOKUP(Table1[[#This Row],[Manager ID]],MANAGERS!A:A,MANAGERS!B:B)</f>
        <v>Manager_7</v>
      </c>
      <c r="AB4990" t="str" cm="1">
        <f t="array" ref="AB4990">_xlfn.XLOOKUP(Table1[[#This Row],[Manager ID]],Table2[[#All],[Manager ID]],Table2[[#All],[Department Head]])</f>
        <v>Operations</v>
      </c>
      <c r="AC4990" s="2">
        <f>_xlfn.XLOOKUP(Table1[[#This Row],[City]],L:L,O:O)</f>
        <v>0.24036902712549932</v>
      </c>
      <c r="AD4990" t="str" cm="1">
        <f t="array" ref="AD4990">_xlfn.IFS(Table1[[#This Row],[Performance Score]]&gt;=90,"Excellent",Table1[[#This Row],[Performance Score]]&gt;=75,"Good",Table1[[#This Row],[Performance Score]]&gt;=60,"Average",Table1[[#This Row],[Performance Score]]&lt;=60,"Need Improvement")</f>
        <v>Good</v>
      </c>
      <c r="AE4990" t="str">
        <f>IF(AND(Table1[[#This Row],[Attendance %]]&gt;=80,(Table1[[#This Row],[Performance Score]]&gt;=80)),"Eligible","Not Eligible")</f>
        <v>Not Eligible</v>
      </c>
      <c r="AF4990" t="str">
        <f>IF(Table1[[#This Row],[Performance Score]]&gt;=80,"High Performer","Low Performer")</f>
        <v>Low Performer</v>
      </c>
      <c r="AG4990" t="str" cm="1">
        <f t="array" aca="1" ref="AG4990" ca="1">_xlfn.IFS(Table1[[#This Row],[Experience]]&lt;=3,"Junior",Table1[[#This Row],[Experience]]&lt;=7,"Mid Level",Table1[[#This Row],[Experience]]&gt;=7,"Senior")</f>
        <v>Senior</v>
      </c>
      <c r="AH4990" t="str">
        <f>IF(Table1[[#This Row],[Attendance %]]&gt;75,"OK","Below 75")</f>
        <v>Below 75</v>
      </c>
      <c r="AI4990" t="b">
        <f>ISBLANK(Table1[[#This Row],[Employee ID]])</f>
        <v>0</v>
      </c>
      <c r="AJ4990" t="b">
        <f>ISNUMBER(Table1[[#This Row],[Total Salary  ]])</f>
        <v>1</v>
      </c>
      <c r="AK4990" t="str">
        <f>IFERROR(_xlfn.XLOOKUP(Table1[[#This Row],[Manager ID]],MANAGERS!A:A,MANAGERS!B:B),"Not Found")</f>
        <v>Manager_7</v>
      </c>
    </row>
    <row r="4991" spans="1:37" x14ac:dyDescent="0.2">
      <c r="A4991" t="s">
        <v>2938</v>
      </c>
      <c r="B4991" t="s">
        <v>57</v>
      </c>
      <c r="C4991" t="s">
        <v>15</v>
      </c>
      <c r="D4991" t="s">
        <v>25</v>
      </c>
      <c r="E4991" t="s">
        <v>30</v>
      </c>
      <c r="F4991" s="1">
        <v>45195</v>
      </c>
      <c r="G4991" s="1">
        <v>33579</v>
      </c>
      <c r="H4991">
        <v>27107</v>
      </c>
      <c r="I4991">
        <v>5572</v>
      </c>
      <c r="J4991">
        <v>99</v>
      </c>
      <c r="K4991">
        <v>85</v>
      </c>
      <c r="L4991" t="s">
        <v>31</v>
      </c>
      <c r="M4991">
        <v>105</v>
      </c>
      <c r="N4991">
        <f>Table1[[#This Row],[Basic Salary]]+Table1[[#This Row],[Bonus]]</f>
        <v>32679</v>
      </c>
      <c r="O4991" s="2">
        <f>Table1[[#This Row],[Bonus]]/Table1[[#This Row],[Basic Salary]]</f>
        <v>0.2055557605046667</v>
      </c>
      <c r="P4991">
        <f ca="1">DATEDIF(Table1[[#This Row],[Date of Birth]],TODAY(),"Y")</f>
        <v>34</v>
      </c>
      <c r="Q4991">
        <f ca="1">DATEDIF(Table1[[#This Row],[Joining Date]],TODAY(),"Y")</f>
        <v>2</v>
      </c>
      <c r="R4991" t="str">
        <f ca="1">IF(YEAR(Table1[[#This Row],[Joining Date]])=YEAR(TODAY()),"Yes","No")</f>
        <v>No</v>
      </c>
      <c r="S4991" t="str">
        <f ca="1">IF(Table1[[#This Row],[Experience]]&gt;5,"Yes","No")</f>
        <v>No</v>
      </c>
      <c r="T4991" t="str">
        <f>TEXT(Table1[[#This Row],[Joining Date]],"mmmm")</f>
        <v>September</v>
      </c>
      <c r="U4991" t="str">
        <f>TEXT(Table1[[#This Row],[Joining Date]],"yyyy")</f>
        <v>2023</v>
      </c>
      <c r="V4991" s="5">
        <f ca="1">TODAY()-Table1[[#This Row],[Joining Date]]</f>
        <v>1044</v>
      </c>
      <c r="W4991" t="str">
        <f>LEFT(Table1[[#This Row],[Employee Name]],FIND(" ",Table1[[#This Row],[Employee Name]])-1)</f>
        <v>Swathi</v>
      </c>
      <c r="X4991" t="str">
        <f>RIGHT(Table1[[#This Row],[Employee Name]],LEN(Table1[[#This Row],[Employee Name]])-FIND(" ",Table1[[#This Row],[Employee Name]]))</f>
        <v>Ramesh</v>
      </c>
      <c r="Y4991" t="str">
        <f>Table1[[#This Row],[Department]]&amp;"-"&amp;Table1[[#This Row],[Employee ID]]</f>
        <v>Finance-E02882</v>
      </c>
      <c r="Z4991" t="str">
        <f>LEFT(Table1[[#This Row],[Department]],3)</f>
        <v>Fin</v>
      </c>
      <c r="AA4991" t="str">
        <f>_xlfn.XLOOKUP(Table1[[#This Row],[Manager ID]],MANAGERS!A:A,MANAGERS!B:B)</f>
        <v>Manager_5</v>
      </c>
      <c r="AB4991" t="str" cm="1">
        <f t="array" ref="AB4991">_xlfn.XLOOKUP(Table1[[#This Row],[Manager ID]],Table2[[#All],[Manager ID]],Table2[[#All],[Department Head]])</f>
        <v>Sales</v>
      </c>
      <c r="AC4991" s="2">
        <f>_xlfn.XLOOKUP(Table1[[#This Row],[City]],L:L,O:O)</f>
        <v>0.241864189087755</v>
      </c>
      <c r="AD4991" t="str" cm="1">
        <f t="array" ref="AD4991">_xlfn.IFS(Table1[[#This Row],[Performance Score]]&gt;=90,"Excellent",Table1[[#This Row],[Performance Score]]&gt;=75,"Good",Table1[[#This Row],[Performance Score]]&gt;=60,"Average",Table1[[#This Row],[Performance Score]]&lt;=60,"Need Improvement")</f>
        <v>Good</v>
      </c>
      <c r="AE4991" t="str">
        <f>IF(AND(Table1[[#This Row],[Attendance %]]&gt;=80,(Table1[[#This Row],[Performance Score]]&gt;=80)),"Eligible","Not Eligible")</f>
        <v>Eligible</v>
      </c>
      <c r="AF4991" t="str">
        <f>IF(Table1[[#This Row],[Performance Score]]&gt;=80,"High Performer","Low Performer")</f>
        <v>High Performer</v>
      </c>
      <c r="AG4991" t="str" cm="1">
        <f t="array" aca="1" ref="AG4991" ca="1">_xlfn.IFS(Table1[[#This Row],[Experience]]&lt;=3,"Junior",Table1[[#This Row],[Experience]]&lt;=7,"Mid Level",Table1[[#This Row],[Experience]]&gt;=7,"Senior")</f>
        <v>Junior</v>
      </c>
      <c r="AH4991" t="str">
        <f>IF(Table1[[#This Row],[Attendance %]]&gt;75,"OK","Below 75")</f>
        <v>OK</v>
      </c>
      <c r="AI4991" t="b">
        <f>ISBLANK(Table1[[#This Row],[Employee ID]])</f>
        <v>0</v>
      </c>
      <c r="AJ4991" t="b">
        <f>ISNUMBER(Table1[[#This Row],[Total Salary  ]])</f>
        <v>1</v>
      </c>
      <c r="AK4991" t="str">
        <f>IFERROR(_xlfn.XLOOKUP(Table1[[#This Row],[Manager ID]],MANAGERS!A:A,MANAGERS!B:B),"Not Found")</f>
        <v>Manager_5</v>
      </c>
    </row>
    <row r="4992" spans="1:37" x14ac:dyDescent="0.2">
      <c r="A4992" t="s">
        <v>2053</v>
      </c>
      <c r="B4992" t="s">
        <v>48</v>
      </c>
      <c r="C4992" t="s">
        <v>21</v>
      </c>
      <c r="D4992" t="s">
        <v>43</v>
      </c>
      <c r="E4992" t="s">
        <v>22</v>
      </c>
      <c r="F4992" s="1">
        <v>43557</v>
      </c>
      <c r="G4992" s="1">
        <v>37175</v>
      </c>
      <c r="H4992">
        <v>26006</v>
      </c>
      <c r="I4992">
        <v>6610</v>
      </c>
      <c r="J4992">
        <v>61</v>
      </c>
      <c r="K4992">
        <v>78</v>
      </c>
      <c r="L4992" t="s">
        <v>18</v>
      </c>
      <c r="M4992">
        <v>119</v>
      </c>
      <c r="N4992">
        <f>Table1[[#This Row],[Basic Salary]]+Table1[[#This Row],[Bonus]]</f>
        <v>32616</v>
      </c>
      <c r="O4992" s="2">
        <f>Table1[[#This Row],[Bonus]]/Table1[[#This Row],[Basic Salary]]</f>
        <v>0.25417211412750906</v>
      </c>
      <c r="P4992">
        <f ca="1">DATEDIF(Table1[[#This Row],[Date of Birth]],TODAY(),"Y")</f>
        <v>24</v>
      </c>
      <c r="Q4992">
        <f ca="1">DATEDIF(Table1[[#This Row],[Joining Date]],TODAY(),"Y")</f>
        <v>7</v>
      </c>
      <c r="R4992" t="str">
        <f ca="1">IF(YEAR(Table1[[#This Row],[Joining Date]])=YEAR(TODAY()),"Yes","No")</f>
        <v>No</v>
      </c>
      <c r="S4992" t="str">
        <f ca="1">IF(Table1[[#This Row],[Experience]]&gt;5,"Yes","No")</f>
        <v>Yes</v>
      </c>
      <c r="T4992" t="str">
        <f>TEXT(Table1[[#This Row],[Joining Date]],"mmmm")</f>
        <v>April</v>
      </c>
      <c r="U4992" t="str">
        <f>TEXT(Table1[[#This Row],[Joining Date]],"yyyy")</f>
        <v>2019</v>
      </c>
      <c r="V4992" s="5">
        <f ca="1">TODAY()-Table1[[#This Row],[Joining Date]]</f>
        <v>2682</v>
      </c>
      <c r="W4992" t="str">
        <f>LEFT(Table1[[#This Row],[Employee Name]],FIND(" ",Table1[[#This Row],[Employee Name]])-1)</f>
        <v>Aditya</v>
      </c>
      <c r="X4992" t="str">
        <f>RIGHT(Table1[[#This Row],[Employee Name]],LEN(Table1[[#This Row],[Employee Name]])-FIND(" ",Table1[[#This Row],[Employee Name]]))</f>
        <v>Kapoor</v>
      </c>
      <c r="Y4992" t="str">
        <f>Table1[[#This Row],[Department]]&amp;"-"&amp;Table1[[#This Row],[Employee ID]]</f>
        <v>Operations-E01997</v>
      </c>
      <c r="Z4992" t="str">
        <f>LEFT(Table1[[#This Row],[Department]],3)</f>
        <v>Ope</v>
      </c>
      <c r="AA4992" t="str">
        <f>_xlfn.XLOOKUP(Table1[[#This Row],[Manager ID]],MANAGERS!A:A,MANAGERS!B:B)</f>
        <v>Manager_19</v>
      </c>
      <c r="AB4992" t="str" cm="1">
        <f t="array" ref="AB4992">_xlfn.XLOOKUP(Table1[[#This Row],[Manager ID]],Table2[[#All],[Manager ID]],Table2[[#All],[Department Head]])</f>
        <v>Support</v>
      </c>
      <c r="AC4992" s="2">
        <f>_xlfn.XLOOKUP(Table1[[#This Row],[City]],L:L,O:O)</f>
        <v>0.21356479274849693</v>
      </c>
      <c r="AD4992" t="str" cm="1">
        <f t="array" ref="AD4992">_xlfn.IFS(Table1[[#This Row],[Performance Score]]&gt;=90,"Excellent",Table1[[#This Row],[Performance Score]]&gt;=75,"Good",Table1[[#This Row],[Performance Score]]&gt;=60,"Average",Table1[[#This Row],[Performance Score]]&lt;=60,"Need Improvement")</f>
        <v>Good</v>
      </c>
      <c r="AE4992" t="str">
        <f>IF(AND(Table1[[#This Row],[Attendance %]]&gt;=80,(Table1[[#This Row],[Performance Score]]&gt;=80)),"Eligible","Not Eligible")</f>
        <v>Not Eligible</v>
      </c>
      <c r="AF4992" t="str">
        <f>IF(Table1[[#This Row],[Performance Score]]&gt;=80,"High Performer","Low Performer")</f>
        <v>Low Performer</v>
      </c>
      <c r="AG4992" t="str" cm="1">
        <f t="array" aca="1" ref="AG4992" ca="1">_xlfn.IFS(Table1[[#This Row],[Experience]]&lt;=3,"Junior",Table1[[#This Row],[Experience]]&lt;=7,"Mid Level",Table1[[#This Row],[Experience]]&gt;=7,"Senior")</f>
        <v>Mid Level</v>
      </c>
      <c r="AH4992" t="str">
        <f>IF(Table1[[#This Row],[Attendance %]]&gt;75,"OK","Below 75")</f>
        <v>Below 75</v>
      </c>
      <c r="AI4992" t="b">
        <f>ISBLANK(Table1[[#This Row],[Employee ID]])</f>
        <v>0</v>
      </c>
      <c r="AJ4992" t="b">
        <f>ISNUMBER(Table1[[#This Row],[Total Salary  ]])</f>
        <v>1</v>
      </c>
      <c r="AK4992" t="str">
        <f>IFERROR(_xlfn.XLOOKUP(Table1[[#This Row],[Manager ID]],MANAGERS!A:A,MANAGERS!B:B),"Not Found")</f>
        <v>Manager_19</v>
      </c>
    </row>
    <row r="4993" spans="1:37" x14ac:dyDescent="0.2">
      <c r="A4993" t="s">
        <v>1515</v>
      </c>
      <c r="B4993" t="s">
        <v>89</v>
      </c>
      <c r="C4993" t="s">
        <v>21</v>
      </c>
      <c r="D4993" t="s">
        <v>81</v>
      </c>
      <c r="E4993" t="s">
        <v>65</v>
      </c>
      <c r="F4993" s="1">
        <v>44960</v>
      </c>
      <c r="G4993" s="1">
        <v>34136</v>
      </c>
      <c r="H4993">
        <v>25046</v>
      </c>
      <c r="I4993">
        <v>7453</v>
      </c>
      <c r="J4993">
        <v>76</v>
      </c>
      <c r="K4993">
        <v>85</v>
      </c>
      <c r="L4993" t="s">
        <v>23</v>
      </c>
      <c r="M4993">
        <v>110</v>
      </c>
      <c r="N4993">
        <f>Table1[[#This Row],[Basic Salary]]+Table1[[#This Row],[Bonus]]</f>
        <v>32499</v>
      </c>
      <c r="O4993" s="2">
        <f>Table1[[#This Row],[Bonus]]/Table1[[#This Row],[Basic Salary]]</f>
        <v>0.29757246666134313</v>
      </c>
      <c r="P4993">
        <f ca="1">DATEDIF(Table1[[#This Row],[Date of Birth]],TODAY(),"Y")</f>
        <v>33</v>
      </c>
      <c r="Q4993">
        <f ca="1">DATEDIF(Table1[[#This Row],[Joining Date]],TODAY(),"Y")</f>
        <v>3</v>
      </c>
      <c r="R4993" t="str">
        <f ca="1">IF(YEAR(Table1[[#This Row],[Joining Date]])=YEAR(TODAY()),"Yes","No")</f>
        <v>No</v>
      </c>
      <c r="S4993" t="str">
        <f ca="1">IF(Table1[[#This Row],[Experience]]&gt;5,"Yes","No")</f>
        <v>No</v>
      </c>
      <c r="T4993" t="str">
        <f>TEXT(Table1[[#This Row],[Joining Date]],"mmmm")</f>
        <v>February</v>
      </c>
      <c r="U4993" t="str">
        <f>TEXT(Table1[[#This Row],[Joining Date]],"yyyy")</f>
        <v>2023</v>
      </c>
      <c r="V4993" s="5">
        <f ca="1">TODAY()-Table1[[#This Row],[Joining Date]]</f>
        <v>1279</v>
      </c>
      <c r="W4993" t="str">
        <f>LEFT(Table1[[#This Row],[Employee Name]],FIND(" ",Table1[[#This Row],[Employee Name]])-1)</f>
        <v>Tarun</v>
      </c>
      <c r="X4993" t="str">
        <f>RIGHT(Table1[[#This Row],[Employee Name]],LEN(Table1[[#This Row],[Employee Name]])-FIND(" ",Table1[[#This Row],[Employee Name]]))</f>
        <v>Verma</v>
      </c>
      <c r="Y4993" t="str">
        <f>Table1[[#This Row],[Department]]&amp;"-"&amp;Table1[[#This Row],[Employee ID]]</f>
        <v>Sales-E01459</v>
      </c>
      <c r="Z4993" t="str">
        <f>LEFT(Table1[[#This Row],[Department]],3)</f>
        <v>Sal</v>
      </c>
      <c r="AA4993" t="str">
        <f>_xlfn.XLOOKUP(Table1[[#This Row],[Manager ID]],MANAGERS!A:A,MANAGERS!B:B)</f>
        <v>Manager_10</v>
      </c>
      <c r="AB4993" t="str" cm="1">
        <f t="array" ref="AB4993">_xlfn.XLOOKUP(Table1[[#This Row],[Manager ID]],Table2[[#All],[Manager ID]],Table2[[#All],[Department Head]])</f>
        <v>HR</v>
      </c>
      <c r="AC4993" s="2">
        <f>_xlfn.XLOOKUP(Table1[[#This Row],[City]],L:L,O:O)</f>
        <v>0.23486488519629886</v>
      </c>
      <c r="AD4993" t="str" cm="1">
        <f t="array" ref="AD4993">_xlfn.IFS(Table1[[#This Row],[Performance Score]]&gt;=90,"Excellent",Table1[[#This Row],[Performance Score]]&gt;=75,"Good",Table1[[#This Row],[Performance Score]]&gt;=60,"Average",Table1[[#This Row],[Performance Score]]&lt;=60,"Need Improvement")</f>
        <v>Good</v>
      </c>
      <c r="AE4993" t="str">
        <f>IF(AND(Table1[[#This Row],[Attendance %]]&gt;=80,(Table1[[#This Row],[Performance Score]]&gt;=80)),"Eligible","Not Eligible")</f>
        <v>Not Eligible</v>
      </c>
      <c r="AF4993" t="str">
        <f>IF(Table1[[#This Row],[Performance Score]]&gt;=80,"High Performer","Low Performer")</f>
        <v>High Performer</v>
      </c>
      <c r="AG4993" t="str" cm="1">
        <f t="array" aca="1" ref="AG4993" ca="1">_xlfn.IFS(Table1[[#This Row],[Experience]]&lt;=3,"Junior",Table1[[#This Row],[Experience]]&lt;=7,"Mid Level",Table1[[#This Row],[Experience]]&gt;=7,"Senior")</f>
        <v>Junior</v>
      </c>
      <c r="AH4993" t="str">
        <f>IF(Table1[[#This Row],[Attendance %]]&gt;75,"OK","Below 75")</f>
        <v>OK</v>
      </c>
      <c r="AI4993" t="b">
        <f>ISBLANK(Table1[[#This Row],[Employee ID]])</f>
        <v>0</v>
      </c>
      <c r="AJ4993" t="b">
        <f>ISNUMBER(Table1[[#This Row],[Total Salary  ]])</f>
        <v>1</v>
      </c>
      <c r="AK4993" t="str">
        <f>IFERROR(_xlfn.XLOOKUP(Table1[[#This Row],[Manager ID]],MANAGERS!A:A,MANAGERS!B:B),"Not Found")</f>
        <v>Manager_10</v>
      </c>
    </row>
    <row r="4994" spans="1:37" x14ac:dyDescent="0.2">
      <c r="A4994" t="s">
        <v>4897</v>
      </c>
      <c r="B4994" t="s">
        <v>20</v>
      </c>
      <c r="C4994" t="s">
        <v>21</v>
      </c>
      <c r="D4994" t="s">
        <v>43</v>
      </c>
      <c r="E4994" t="s">
        <v>22</v>
      </c>
      <c r="F4994" s="1">
        <v>44325</v>
      </c>
      <c r="G4994" s="1">
        <v>30590</v>
      </c>
      <c r="H4994">
        <v>25832</v>
      </c>
      <c r="I4994">
        <v>6538</v>
      </c>
      <c r="J4994">
        <v>98</v>
      </c>
      <c r="K4994">
        <v>46</v>
      </c>
      <c r="L4994" t="s">
        <v>27</v>
      </c>
      <c r="M4994">
        <v>113</v>
      </c>
      <c r="N4994">
        <f>Table1[[#This Row],[Basic Salary]]+Table1[[#This Row],[Bonus]]</f>
        <v>32370</v>
      </c>
      <c r="O4994" s="2">
        <f>Table1[[#This Row],[Bonus]]/Table1[[#This Row],[Basic Salary]]</f>
        <v>0.25309693403530503</v>
      </c>
      <c r="P4994">
        <f ca="1">DATEDIF(Table1[[#This Row],[Date of Birth]],TODAY(),"Y")</f>
        <v>42</v>
      </c>
      <c r="Q4994">
        <f ca="1">DATEDIF(Table1[[#This Row],[Joining Date]],TODAY(),"Y")</f>
        <v>5</v>
      </c>
      <c r="R4994" t="str">
        <f ca="1">IF(YEAR(Table1[[#This Row],[Joining Date]])=YEAR(TODAY()),"Yes","No")</f>
        <v>No</v>
      </c>
      <c r="S4994" t="str">
        <f ca="1">IF(Table1[[#This Row],[Experience]]&gt;5,"Yes","No")</f>
        <v>No</v>
      </c>
      <c r="T4994" t="str">
        <f>TEXT(Table1[[#This Row],[Joining Date]],"mmmm")</f>
        <v>May</v>
      </c>
      <c r="U4994" t="str">
        <f>TEXT(Table1[[#This Row],[Joining Date]],"yyyy")</f>
        <v>2021</v>
      </c>
      <c r="V4994" s="5">
        <f ca="1">TODAY()-Table1[[#This Row],[Joining Date]]</f>
        <v>1914</v>
      </c>
      <c r="W4994" t="str">
        <f>LEFT(Table1[[#This Row],[Employee Name]],FIND(" ",Table1[[#This Row],[Employee Name]])-1)</f>
        <v>Rahul</v>
      </c>
      <c r="X4994" t="str">
        <f>RIGHT(Table1[[#This Row],[Employee Name]],LEN(Table1[[#This Row],[Employee Name]])-FIND(" ",Table1[[#This Row],[Employee Name]]))</f>
        <v>Verma</v>
      </c>
      <c r="Y4994" t="str">
        <f>Table1[[#This Row],[Department]]&amp;"-"&amp;Table1[[#This Row],[Employee ID]]</f>
        <v>Operations-E04841</v>
      </c>
      <c r="Z4994" t="str">
        <f>LEFT(Table1[[#This Row],[Department]],3)</f>
        <v>Ope</v>
      </c>
      <c r="AA4994" t="str">
        <f>_xlfn.XLOOKUP(Table1[[#This Row],[Manager ID]],MANAGERS!A:A,MANAGERS!B:B)</f>
        <v>Manager_13</v>
      </c>
      <c r="AB4994" t="str" cm="1">
        <f t="array" ref="AB4994">_xlfn.XLOOKUP(Table1[[#This Row],[Manager ID]],Table2[[#All],[Manager ID]],Table2[[#All],[Department Head]])</f>
        <v>HR</v>
      </c>
      <c r="AC4994" s="2">
        <f>_xlfn.XLOOKUP(Table1[[#This Row],[City]],L:L,O:O)</f>
        <v>0.23674293405114402</v>
      </c>
      <c r="AD4994" t="str" cm="1">
        <f t="array" ref="AD4994">_xlfn.IFS(Table1[[#This Row],[Performance Score]]&gt;=90,"Excellent",Table1[[#This Row],[Performance Score]]&gt;=75,"Good",Table1[[#This Row],[Performance Score]]&gt;=60,"Average",Table1[[#This Row],[Performance Score]]&lt;=60,"Need Improvement")</f>
        <v>Need Improvement</v>
      </c>
      <c r="AE4994" t="str">
        <f>IF(AND(Table1[[#This Row],[Attendance %]]&gt;=80,(Table1[[#This Row],[Performance Score]]&gt;=80)),"Eligible","Not Eligible")</f>
        <v>Not Eligible</v>
      </c>
      <c r="AF4994" t="str">
        <f>IF(Table1[[#This Row],[Performance Score]]&gt;=80,"High Performer","Low Performer")</f>
        <v>Low Performer</v>
      </c>
      <c r="AG4994" t="str" cm="1">
        <f t="array" aca="1" ref="AG4994" ca="1">_xlfn.IFS(Table1[[#This Row],[Experience]]&lt;=3,"Junior",Table1[[#This Row],[Experience]]&lt;=7,"Mid Level",Table1[[#This Row],[Experience]]&gt;=7,"Senior")</f>
        <v>Mid Level</v>
      </c>
      <c r="AH4994" t="str">
        <f>IF(Table1[[#This Row],[Attendance %]]&gt;75,"OK","Below 75")</f>
        <v>OK</v>
      </c>
      <c r="AI4994" t="b">
        <f>ISBLANK(Table1[[#This Row],[Employee ID]])</f>
        <v>0</v>
      </c>
      <c r="AJ4994" t="b">
        <f>ISNUMBER(Table1[[#This Row],[Total Salary  ]])</f>
        <v>1</v>
      </c>
      <c r="AK4994" t="str">
        <f>IFERROR(_xlfn.XLOOKUP(Table1[[#This Row],[Manager ID]],MANAGERS!A:A,MANAGERS!B:B),"Not Found")</f>
        <v>Manager_13</v>
      </c>
    </row>
    <row r="4995" spans="1:37" x14ac:dyDescent="0.2">
      <c r="A4995" t="s">
        <v>1491</v>
      </c>
      <c r="B4995" t="s">
        <v>36</v>
      </c>
      <c r="C4995" t="s">
        <v>21</v>
      </c>
      <c r="D4995" t="s">
        <v>81</v>
      </c>
      <c r="E4995" t="s">
        <v>51</v>
      </c>
      <c r="F4995" s="1">
        <v>42463</v>
      </c>
      <c r="G4995" s="1">
        <v>36707</v>
      </c>
      <c r="H4995">
        <v>27116</v>
      </c>
      <c r="I4995">
        <v>5237</v>
      </c>
      <c r="J4995">
        <v>84</v>
      </c>
      <c r="K4995">
        <v>91</v>
      </c>
      <c r="L4995" t="s">
        <v>27</v>
      </c>
      <c r="M4995">
        <v>113</v>
      </c>
      <c r="N4995">
        <f>Table1[[#This Row],[Basic Salary]]+Table1[[#This Row],[Bonus]]</f>
        <v>32353</v>
      </c>
      <c r="O4995" s="2">
        <f>Table1[[#This Row],[Bonus]]/Table1[[#This Row],[Basic Salary]]</f>
        <v>0.19313320548753504</v>
      </c>
      <c r="P4995">
        <f ca="1">DATEDIF(Table1[[#This Row],[Date of Birth]],TODAY(),"Y")</f>
        <v>26</v>
      </c>
      <c r="Q4995">
        <f ca="1">DATEDIF(Table1[[#This Row],[Joining Date]],TODAY(),"Y")</f>
        <v>10</v>
      </c>
      <c r="R4995" t="str">
        <f ca="1">IF(YEAR(Table1[[#This Row],[Joining Date]])=YEAR(TODAY()),"Yes","No")</f>
        <v>No</v>
      </c>
      <c r="S4995" t="str">
        <f ca="1">IF(Table1[[#This Row],[Experience]]&gt;5,"Yes","No")</f>
        <v>Yes</v>
      </c>
      <c r="T4995" t="str">
        <f>TEXT(Table1[[#This Row],[Joining Date]],"mmmm")</f>
        <v>April</v>
      </c>
      <c r="U4995" t="str">
        <f>TEXT(Table1[[#This Row],[Joining Date]],"yyyy")</f>
        <v>2016</v>
      </c>
      <c r="V4995" s="5">
        <f ca="1">TODAY()-Table1[[#This Row],[Joining Date]]</f>
        <v>3776</v>
      </c>
      <c r="W4995" t="str">
        <f>LEFT(Table1[[#This Row],[Employee Name]],FIND(" ",Table1[[#This Row],[Employee Name]])-1)</f>
        <v>Meera</v>
      </c>
      <c r="X4995" t="str">
        <f>RIGHT(Table1[[#This Row],[Employee Name]],LEN(Table1[[#This Row],[Employee Name]])-FIND(" ",Table1[[#This Row],[Employee Name]]))</f>
        <v>Joshi</v>
      </c>
      <c r="Y4995" t="str">
        <f>Table1[[#This Row],[Department]]&amp;"-"&amp;Table1[[#This Row],[Employee ID]]</f>
        <v>Sales-E01435</v>
      </c>
      <c r="Z4995" t="str">
        <f>LEFT(Table1[[#This Row],[Department]],3)</f>
        <v>Sal</v>
      </c>
      <c r="AA4995" t="str">
        <f>_xlfn.XLOOKUP(Table1[[#This Row],[Manager ID]],MANAGERS!A:A,MANAGERS!B:B)</f>
        <v>Manager_13</v>
      </c>
      <c r="AB4995" t="str" cm="1">
        <f t="array" ref="AB4995">_xlfn.XLOOKUP(Table1[[#This Row],[Manager ID]],Table2[[#All],[Manager ID]],Table2[[#All],[Department Head]])</f>
        <v>HR</v>
      </c>
      <c r="AC4995" s="2">
        <f>_xlfn.XLOOKUP(Table1[[#This Row],[City]],L:L,O:O)</f>
        <v>0.23674293405114402</v>
      </c>
      <c r="AD4995" t="str" cm="1">
        <f t="array" ref="AD4995">_xlfn.IFS(Table1[[#This Row],[Performance Score]]&gt;=90,"Excellent",Table1[[#This Row],[Performance Score]]&gt;=75,"Good",Table1[[#This Row],[Performance Score]]&gt;=60,"Average",Table1[[#This Row],[Performance Score]]&lt;=60,"Need Improvement")</f>
        <v>Excellent</v>
      </c>
      <c r="AE4995" t="str">
        <f>IF(AND(Table1[[#This Row],[Attendance %]]&gt;=80,(Table1[[#This Row],[Performance Score]]&gt;=80)),"Eligible","Not Eligible")</f>
        <v>Eligible</v>
      </c>
      <c r="AF4995" t="str">
        <f>IF(Table1[[#This Row],[Performance Score]]&gt;=80,"High Performer","Low Performer")</f>
        <v>High Performer</v>
      </c>
      <c r="AG4995" t="str" cm="1">
        <f t="array" aca="1" ref="AG4995" ca="1">_xlfn.IFS(Table1[[#This Row],[Experience]]&lt;=3,"Junior",Table1[[#This Row],[Experience]]&lt;=7,"Mid Level",Table1[[#This Row],[Experience]]&gt;=7,"Senior")</f>
        <v>Senior</v>
      </c>
      <c r="AH4995" t="str">
        <f>IF(Table1[[#This Row],[Attendance %]]&gt;75,"OK","Below 75")</f>
        <v>OK</v>
      </c>
      <c r="AI4995" t="b">
        <f>ISBLANK(Table1[[#This Row],[Employee ID]])</f>
        <v>0</v>
      </c>
      <c r="AJ4995" t="b">
        <f>ISNUMBER(Table1[[#This Row],[Total Salary  ]])</f>
        <v>1</v>
      </c>
      <c r="AK4995" t="str">
        <f>IFERROR(_xlfn.XLOOKUP(Table1[[#This Row],[Manager ID]],MANAGERS!A:A,MANAGERS!B:B),"Not Found")</f>
        <v>Manager_13</v>
      </c>
    </row>
    <row r="4996" spans="1:37" x14ac:dyDescent="0.2">
      <c r="A4996" t="s">
        <v>4409</v>
      </c>
      <c r="B4996" t="s">
        <v>89</v>
      </c>
      <c r="C4996" t="s">
        <v>15</v>
      </c>
      <c r="D4996" t="s">
        <v>40</v>
      </c>
      <c r="E4996" t="s">
        <v>30</v>
      </c>
      <c r="F4996" s="1">
        <v>45503</v>
      </c>
      <c r="G4996" s="1">
        <v>40923</v>
      </c>
      <c r="H4996">
        <v>26295</v>
      </c>
      <c r="I4996">
        <v>5968</v>
      </c>
      <c r="J4996">
        <v>72</v>
      </c>
      <c r="K4996">
        <v>85</v>
      </c>
      <c r="L4996" t="s">
        <v>31</v>
      </c>
      <c r="M4996">
        <v>112</v>
      </c>
      <c r="N4996">
        <f>Table1[[#This Row],[Basic Salary]]+Table1[[#This Row],[Bonus]]</f>
        <v>32263</v>
      </c>
      <c r="O4996" s="2">
        <f>Table1[[#This Row],[Bonus]]/Table1[[#This Row],[Basic Salary]]</f>
        <v>0.22696330100779616</v>
      </c>
      <c r="P4996">
        <f ca="1">DATEDIF(Table1[[#This Row],[Date of Birth]],TODAY(),"Y")</f>
        <v>14</v>
      </c>
      <c r="Q4996">
        <f ca="1">DATEDIF(Table1[[#This Row],[Joining Date]],TODAY(),"Y")</f>
        <v>2</v>
      </c>
      <c r="R4996" t="str">
        <f ca="1">IF(YEAR(Table1[[#This Row],[Joining Date]])=YEAR(TODAY()),"Yes","No")</f>
        <v>No</v>
      </c>
      <c r="S4996" t="str">
        <f ca="1">IF(Table1[[#This Row],[Experience]]&gt;5,"Yes","No")</f>
        <v>No</v>
      </c>
      <c r="T4996" t="str">
        <f>TEXT(Table1[[#This Row],[Joining Date]],"mmmm")</f>
        <v>July</v>
      </c>
      <c r="U4996" t="str">
        <f>TEXT(Table1[[#This Row],[Joining Date]],"yyyy")</f>
        <v>2024</v>
      </c>
      <c r="V4996" s="5">
        <f ca="1">TODAY()-Table1[[#This Row],[Joining Date]]</f>
        <v>736</v>
      </c>
      <c r="W4996" t="str">
        <f>LEFT(Table1[[#This Row],[Employee Name]],FIND(" ",Table1[[#This Row],[Employee Name]])-1)</f>
        <v>Tarun</v>
      </c>
      <c r="X4996" t="str">
        <f>RIGHT(Table1[[#This Row],[Employee Name]],LEN(Table1[[#This Row],[Employee Name]])-FIND(" ",Table1[[#This Row],[Employee Name]]))</f>
        <v>Verma</v>
      </c>
      <c r="Y4996" t="str">
        <f>Table1[[#This Row],[Department]]&amp;"-"&amp;Table1[[#This Row],[Employee ID]]</f>
        <v>IT-E04353</v>
      </c>
      <c r="Z4996" t="str">
        <f>LEFT(Table1[[#This Row],[Department]],3)</f>
        <v>IT</v>
      </c>
      <c r="AA4996" t="str">
        <f>_xlfn.XLOOKUP(Table1[[#This Row],[Manager ID]],MANAGERS!A:A,MANAGERS!B:B)</f>
        <v>Manager_12</v>
      </c>
      <c r="AB4996" t="str" cm="1">
        <f t="array" ref="AB4996">_xlfn.XLOOKUP(Table1[[#This Row],[Manager ID]],Table2[[#All],[Manager ID]],Table2[[#All],[Department Head]])</f>
        <v>Marketing</v>
      </c>
      <c r="AC4996" s="2">
        <f>_xlfn.XLOOKUP(Table1[[#This Row],[City]],L:L,O:O)</f>
        <v>0.241864189087755</v>
      </c>
      <c r="AD4996" t="str" cm="1">
        <f t="array" ref="AD4996">_xlfn.IFS(Table1[[#This Row],[Performance Score]]&gt;=90,"Excellent",Table1[[#This Row],[Performance Score]]&gt;=75,"Good",Table1[[#This Row],[Performance Score]]&gt;=60,"Average",Table1[[#This Row],[Performance Score]]&lt;=60,"Need Improvement")</f>
        <v>Good</v>
      </c>
      <c r="AE4996" t="str">
        <f>IF(AND(Table1[[#This Row],[Attendance %]]&gt;=80,(Table1[[#This Row],[Performance Score]]&gt;=80)),"Eligible","Not Eligible")</f>
        <v>Not Eligible</v>
      </c>
      <c r="AF4996" t="str">
        <f>IF(Table1[[#This Row],[Performance Score]]&gt;=80,"High Performer","Low Performer")</f>
        <v>High Performer</v>
      </c>
      <c r="AG4996" t="str" cm="1">
        <f t="array" aca="1" ref="AG4996" ca="1">_xlfn.IFS(Table1[[#This Row],[Experience]]&lt;=3,"Junior",Table1[[#This Row],[Experience]]&lt;=7,"Mid Level",Table1[[#This Row],[Experience]]&gt;=7,"Senior")</f>
        <v>Junior</v>
      </c>
      <c r="AH4996" t="str">
        <f>IF(Table1[[#This Row],[Attendance %]]&gt;75,"OK","Below 75")</f>
        <v>Below 75</v>
      </c>
      <c r="AI4996" t="b">
        <f>ISBLANK(Table1[[#This Row],[Employee ID]])</f>
        <v>0</v>
      </c>
      <c r="AJ4996" t="b">
        <f>ISNUMBER(Table1[[#This Row],[Total Salary  ]])</f>
        <v>1</v>
      </c>
      <c r="AK4996" t="str">
        <f>IFERROR(_xlfn.XLOOKUP(Table1[[#This Row],[Manager ID]],MANAGERS!A:A,MANAGERS!B:B),"Not Found")</f>
        <v>Manager_12</v>
      </c>
    </row>
    <row r="4997" spans="1:37" x14ac:dyDescent="0.2">
      <c r="A4997" t="s">
        <v>4977</v>
      </c>
      <c r="B4997" t="s">
        <v>42</v>
      </c>
      <c r="C4997" t="s">
        <v>21</v>
      </c>
      <c r="D4997" t="s">
        <v>33</v>
      </c>
      <c r="E4997" t="s">
        <v>26</v>
      </c>
      <c r="F4997" s="1">
        <v>42728</v>
      </c>
      <c r="G4997" s="1">
        <v>33888</v>
      </c>
      <c r="H4997">
        <v>25886</v>
      </c>
      <c r="I4997">
        <v>6097</v>
      </c>
      <c r="J4997">
        <v>74</v>
      </c>
      <c r="K4997">
        <v>43</v>
      </c>
      <c r="L4997" t="s">
        <v>37</v>
      </c>
      <c r="M4997">
        <v>103</v>
      </c>
      <c r="N4997">
        <f>Table1[[#This Row],[Basic Salary]]+Table1[[#This Row],[Bonus]]</f>
        <v>31983</v>
      </c>
      <c r="O4997" s="2">
        <f>Table1[[#This Row],[Bonus]]/Table1[[#This Row],[Basic Salary]]</f>
        <v>0.23553272038939968</v>
      </c>
      <c r="P4997">
        <f ca="1">DATEDIF(Table1[[#This Row],[Date of Birth]],TODAY(),"Y")</f>
        <v>33</v>
      </c>
      <c r="Q4997">
        <f ca="1">DATEDIF(Table1[[#This Row],[Joining Date]],TODAY(),"Y")</f>
        <v>9</v>
      </c>
      <c r="R4997" t="str">
        <f ca="1">IF(YEAR(Table1[[#This Row],[Joining Date]])=YEAR(TODAY()),"Yes","No")</f>
        <v>No</v>
      </c>
      <c r="S4997" t="str">
        <f ca="1">IF(Table1[[#This Row],[Experience]]&gt;5,"Yes","No")</f>
        <v>Yes</v>
      </c>
      <c r="T4997" t="str">
        <f>TEXT(Table1[[#This Row],[Joining Date]],"mmmm")</f>
        <v>December</v>
      </c>
      <c r="U4997" t="str">
        <f>TEXT(Table1[[#This Row],[Joining Date]],"yyyy")</f>
        <v>2016</v>
      </c>
      <c r="V4997" s="5">
        <f ca="1">TODAY()-Table1[[#This Row],[Joining Date]]</f>
        <v>3511</v>
      </c>
      <c r="W4997" t="str">
        <f>LEFT(Table1[[#This Row],[Employee Name]],FIND(" ",Table1[[#This Row],[Employee Name]])-1)</f>
        <v>Krishna</v>
      </c>
      <c r="X4997" t="str">
        <f>RIGHT(Table1[[#This Row],[Employee Name]],LEN(Table1[[#This Row],[Employee Name]])-FIND(" ",Table1[[#This Row],[Employee Name]]))</f>
        <v>Chaitanya</v>
      </c>
      <c r="Y4997" t="str">
        <f>Table1[[#This Row],[Department]]&amp;"-"&amp;Table1[[#This Row],[Employee ID]]</f>
        <v>Marketing-E04921</v>
      </c>
      <c r="Z4997" t="str">
        <f>LEFT(Table1[[#This Row],[Department]],3)</f>
        <v>Mar</v>
      </c>
      <c r="AA4997" t="str">
        <f>_xlfn.XLOOKUP(Table1[[#This Row],[Manager ID]],MANAGERS!A:A,MANAGERS!B:B)</f>
        <v>Manager_3</v>
      </c>
      <c r="AB4997" t="str" cm="1">
        <f t="array" ref="AB4997">_xlfn.XLOOKUP(Table1[[#This Row],[Manager ID]],Table2[[#All],[Manager ID]],Table2[[#All],[Department Head]])</f>
        <v>IT</v>
      </c>
      <c r="AC4997" s="2">
        <f>_xlfn.XLOOKUP(Table1[[#This Row],[City]],L:L,O:O)</f>
        <v>0.24036902712549932</v>
      </c>
      <c r="AD4997" t="str" cm="1">
        <f t="array" ref="AD4997">_xlfn.IFS(Table1[[#This Row],[Performance Score]]&gt;=90,"Excellent",Table1[[#This Row],[Performance Score]]&gt;=75,"Good",Table1[[#This Row],[Performance Score]]&gt;=60,"Average",Table1[[#This Row],[Performance Score]]&lt;=60,"Need Improvement")</f>
        <v>Need Improvement</v>
      </c>
      <c r="AE4997" t="str">
        <f>IF(AND(Table1[[#This Row],[Attendance %]]&gt;=80,(Table1[[#This Row],[Performance Score]]&gt;=80)),"Eligible","Not Eligible")</f>
        <v>Not Eligible</v>
      </c>
      <c r="AF4997" t="str">
        <f>IF(Table1[[#This Row],[Performance Score]]&gt;=80,"High Performer","Low Performer")</f>
        <v>Low Performer</v>
      </c>
      <c r="AG4997" t="str" cm="1">
        <f t="array" aca="1" ref="AG4997" ca="1">_xlfn.IFS(Table1[[#This Row],[Experience]]&lt;=3,"Junior",Table1[[#This Row],[Experience]]&lt;=7,"Mid Level",Table1[[#This Row],[Experience]]&gt;=7,"Senior")</f>
        <v>Senior</v>
      </c>
      <c r="AH4997" t="str">
        <f>IF(Table1[[#This Row],[Attendance %]]&gt;75,"OK","Below 75")</f>
        <v>Below 75</v>
      </c>
      <c r="AI4997" t="b">
        <f>ISBLANK(Table1[[#This Row],[Employee ID]])</f>
        <v>0</v>
      </c>
      <c r="AJ4997" t="b">
        <f>ISNUMBER(Table1[[#This Row],[Total Salary  ]])</f>
        <v>1</v>
      </c>
      <c r="AK4997" t="str">
        <f>IFERROR(_xlfn.XLOOKUP(Table1[[#This Row],[Manager ID]],MANAGERS!A:A,MANAGERS!B:B),"Not Found")</f>
        <v>Manager_3</v>
      </c>
    </row>
    <row r="4998" spans="1:37" x14ac:dyDescent="0.2">
      <c r="A4998" t="s">
        <v>3091</v>
      </c>
      <c r="B4998" t="s">
        <v>75</v>
      </c>
      <c r="C4998" t="s">
        <v>15</v>
      </c>
      <c r="D4998" t="s">
        <v>46</v>
      </c>
      <c r="E4998" t="s">
        <v>51</v>
      </c>
      <c r="F4998" s="1">
        <v>44147</v>
      </c>
      <c r="G4998" s="1">
        <v>32520</v>
      </c>
      <c r="H4998">
        <v>25593</v>
      </c>
      <c r="I4998">
        <v>6233</v>
      </c>
      <c r="J4998">
        <v>97</v>
      </c>
      <c r="K4998">
        <v>91</v>
      </c>
      <c r="L4998" t="s">
        <v>23</v>
      </c>
      <c r="M4998">
        <v>111</v>
      </c>
      <c r="N4998">
        <f>Table1[[#This Row],[Basic Salary]]+Table1[[#This Row],[Bonus]]</f>
        <v>31826</v>
      </c>
      <c r="O4998" s="2">
        <f>Table1[[#This Row],[Bonus]]/Table1[[#This Row],[Basic Salary]]</f>
        <v>0.24354315633180948</v>
      </c>
      <c r="P4998">
        <f ca="1">DATEDIF(Table1[[#This Row],[Date of Birth]],TODAY(),"Y")</f>
        <v>37</v>
      </c>
      <c r="Q4998">
        <f ca="1">DATEDIF(Table1[[#This Row],[Joining Date]],TODAY(),"Y")</f>
        <v>5</v>
      </c>
      <c r="R4998" t="str">
        <f ca="1">IF(YEAR(Table1[[#This Row],[Joining Date]])=YEAR(TODAY()),"Yes","No")</f>
        <v>No</v>
      </c>
      <c r="S4998" t="str">
        <f ca="1">IF(Table1[[#This Row],[Experience]]&gt;5,"Yes","No")</f>
        <v>No</v>
      </c>
      <c r="T4998" t="str">
        <f>TEXT(Table1[[#This Row],[Joining Date]],"mmmm")</f>
        <v>November</v>
      </c>
      <c r="U4998" t="str">
        <f>TEXT(Table1[[#This Row],[Joining Date]],"yyyy")</f>
        <v>2020</v>
      </c>
      <c r="V4998" s="5">
        <f ca="1">TODAY()-Table1[[#This Row],[Joining Date]]</f>
        <v>2092</v>
      </c>
      <c r="W4998" t="str">
        <f>LEFT(Table1[[#This Row],[Employee Name]],FIND(" ",Table1[[#This Row],[Employee Name]])-1)</f>
        <v>Ishita</v>
      </c>
      <c r="X4998" t="str">
        <f>RIGHT(Table1[[#This Row],[Employee Name]],LEN(Table1[[#This Row],[Employee Name]])-FIND(" ",Table1[[#This Row],[Employee Name]]))</f>
        <v>Roy</v>
      </c>
      <c r="Y4998" t="str">
        <f>Table1[[#This Row],[Department]]&amp;"-"&amp;Table1[[#This Row],[Employee ID]]</f>
        <v>Support-E03035</v>
      </c>
      <c r="Z4998" t="str">
        <f>LEFT(Table1[[#This Row],[Department]],3)</f>
        <v>Sup</v>
      </c>
      <c r="AA4998" t="str">
        <f>_xlfn.XLOOKUP(Table1[[#This Row],[Manager ID]],MANAGERS!A:A,MANAGERS!B:B)</f>
        <v>Manager_11</v>
      </c>
      <c r="AB4998" t="str" cm="1">
        <f t="array" ref="AB4998">_xlfn.XLOOKUP(Table1[[#This Row],[Manager ID]],Table2[[#All],[Manager ID]],Table2[[#All],[Department Head]])</f>
        <v>Marketing</v>
      </c>
      <c r="AC4998" s="2">
        <f>_xlfn.XLOOKUP(Table1[[#This Row],[City]],L:L,O:O)</f>
        <v>0.23486488519629886</v>
      </c>
      <c r="AD4998" t="str" cm="1">
        <f t="array" ref="AD4998">_xlfn.IFS(Table1[[#This Row],[Performance Score]]&gt;=90,"Excellent",Table1[[#This Row],[Performance Score]]&gt;=75,"Good",Table1[[#This Row],[Performance Score]]&gt;=60,"Average",Table1[[#This Row],[Performance Score]]&lt;=60,"Need Improvement")</f>
        <v>Excellent</v>
      </c>
      <c r="AE4998" t="str">
        <f>IF(AND(Table1[[#This Row],[Attendance %]]&gt;=80,(Table1[[#This Row],[Performance Score]]&gt;=80)),"Eligible","Not Eligible")</f>
        <v>Eligible</v>
      </c>
      <c r="AF4998" t="str">
        <f>IF(Table1[[#This Row],[Performance Score]]&gt;=80,"High Performer","Low Performer")</f>
        <v>High Performer</v>
      </c>
      <c r="AG4998" t="str" cm="1">
        <f t="array" aca="1" ref="AG4998" ca="1">_xlfn.IFS(Table1[[#This Row],[Experience]]&lt;=3,"Junior",Table1[[#This Row],[Experience]]&lt;=7,"Mid Level",Table1[[#This Row],[Experience]]&gt;=7,"Senior")</f>
        <v>Mid Level</v>
      </c>
      <c r="AH4998" t="str">
        <f>IF(Table1[[#This Row],[Attendance %]]&gt;75,"OK","Below 75")</f>
        <v>OK</v>
      </c>
      <c r="AI4998" t="b">
        <f>ISBLANK(Table1[[#This Row],[Employee ID]])</f>
        <v>0</v>
      </c>
      <c r="AJ4998" t="b">
        <f>ISNUMBER(Table1[[#This Row],[Total Salary  ]])</f>
        <v>1</v>
      </c>
      <c r="AK4998" t="str">
        <f>IFERROR(_xlfn.XLOOKUP(Table1[[#This Row],[Manager ID]],MANAGERS!A:A,MANAGERS!B:B),"Not Found")</f>
        <v>Manager_11</v>
      </c>
    </row>
    <row r="4999" spans="1:37" x14ac:dyDescent="0.2">
      <c r="A4999" t="s">
        <v>3402</v>
      </c>
      <c r="B4999" t="s">
        <v>95</v>
      </c>
      <c r="C4999" t="s">
        <v>15</v>
      </c>
      <c r="D4999" t="s">
        <v>25</v>
      </c>
      <c r="E4999" t="s">
        <v>22</v>
      </c>
      <c r="F4999" s="1">
        <v>45508</v>
      </c>
      <c r="G4999" s="1">
        <v>33005</v>
      </c>
      <c r="H4999">
        <v>25158</v>
      </c>
      <c r="I4999">
        <v>6536</v>
      </c>
      <c r="J4999">
        <v>95</v>
      </c>
      <c r="K4999">
        <v>72</v>
      </c>
      <c r="L4999" t="s">
        <v>37</v>
      </c>
      <c r="M4999">
        <v>107</v>
      </c>
      <c r="N4999">
        <f>Table1[[#This Row],[Basic Salary]]+Table1[[#This Row],[Bonus]]</f>
        <v>31694</v>
      </c>
      <c r="O4999" s="2">
        <f>Table1[[#This Row],[Bonus]]/Table1[[#This Row],[Basic Salary]]</f>
        <v>0.25979807615867717</v>
      </c>
      <c r="P4999">
        <f ca="1">DATEDIF(Table1[[#This Row],[Date of Birth]],TODAY(),"Y")</f>
        <v>36</v>
      </c>
      <c r="Q4999">
        <f ca="1">DATEDIF(Table1[[#This Row],[Joining Date]],TODAY(),"Y")</f>
        <v>2</v>
      </c>
      <c r="R4999" t="str">
        <f ca="1">IF(YEAR(Table1[[#This Row],[Joining Date]])=YEAR(TODAY()),"Yes","No")</f>
        <v>No</v>
      </c>
      <c r="S4999" t="str">
        <f ca="1">IF(Table1[[#This Row],[Experience]]&gt;5,"Yes","No")</f>
        <v>No</v>
      </c>
      <c r="T4999" t="str">
        <f>TEXT(Table1[[#This Row],[Joining Date]],"mmmm")</f>
        <v>August</v>
      </c>
      <c r="U4999" t="str">
        <f>TEXT(Table1[[#This Row],[Joining Date]],"yyyy")</f>
        <v>2024</v>
      </c>
      <c r="V4999" s="5">
        <f ca="1">TODAY()-Table1[[#This Row],[Joining Date]]</f>
        <v>731</v>
      </c>
      <c r="W4999" t="str">
        <f>LEFT(Table1[[#This Row],[Employee Name]],FIND(" ",Table1[[#This Row],[Employee Name]])-1)</f>
        <v>Ajay</v>
      </c>
      <c r="X4999" t="str">
        <f>RIGHT(Table1[[#This Row],[Employee Name]],LEN(Table1[[#This Row],[Employee Name]])-FIND(" ",Table1[[#This Row],[Employee Name]]))</f>
        <v>Singh</v>
      </c>
      <c r="Y4999" t="str">
        <f>Table1[[#This Row],[Department]]&amp;"-"&amp;Table1[[#This Row],[Employee ID]]</f>
        <v>Finance-E03346</v>
      </c>
      <c r="Z4999" t="str">
        <f>LEFT(Table1[[#This Row],[Department]],3)</f>
        <v>Fin</v>
      </c>
      <c r="AA4999" t="str">
        <f>_xlfn.XLOOKUP(Table1[[#This Row],[Manager ID]],MANAGERS!A:A,MANAGERS!B:B)</f>
        <v>Manager_7</v>
      </c>
      <c r="AB4999" t="str" cm="1">
        <f t="array" ref="AB4999">_xlfn.XLOOKUP(Table1[[#This Row],[Manager ID]],Table2[[#All],[Manager ID]],Table2[[#All],[Department Head]])</f>
        <v>Operations</v>
      </c>
      <c r="AC4999" s="2">
        <f>_xlfn.XLOOKUP(Table1[[#This Row],[City]],L:L,O:O)</f>
        <v>0.24036902712549932</v>
      </c>
      <c r="AD4999" t="str" cm="1">
        <f t="array" ref="AD4999">_xlfn.IFS(Table1[[#This Row],[Performance Score]]&gt;=90,"Excellent",Table1[[#This Row],[Performance Score]]&gt;=75,"Good",Table1[[#This Row],[Performance Score]]&gt;=60,"Average",Table1[[#This Row],[Performance Score]]&lt;=60,"Need Improvement")</f>
        <v>Average</v>
      </c>
      <c r="AE4999" t="str">
        <f>IF(AND(Table1[[#This Row],[Attendance %]]&gt;=80,(Table1[[#This Row],[Performance Score]]&gt;=80)),"Eligible","Not Eligible")</f>
        <v>Not Eligible</v>
      </c>
      <c r="AF4999" t="str">
        <f>IF(Table1[[#This Row],[Performance Score]]&gt;=80,"High Performer","Low Performer")</f>
        <v>Low Performer</v>
      </c>
      <c r="AG4999" t="str" cm="1">
        <f t="array" aca="1" ref="AG4999" ca="1">_xlfn.IFS(Table1[[#This Row],[Experience]]&lt;=3,"Junior",Table1[[#This Row],[Experience]]&lt;=7,"Mid Level",Table1[[#This Row],[Experience]]&gt;=7,"Senior")</f>
        <v>Junior</v>
      </c>
      <c r="AH4999" t="str">
        <f>IF(Table1[[#This Row],[Attendance %]]&gt;75,"OK","Below 75")</f>
        <v>OK</v>
      </c>
      <c r="AI4999" t="b">
        <f>ISBLANK(Table1[[#This Row],[Employee ID]])</f>
        <v>0</v>
      </c>
      <c r="AJ4999" t="b">
        <f>ISNUMBER(Table1[[#This Row],[Total Salary  ]])</f>
        <v>1</v>
      </c>
      <c r="AK4999" t="str">
        <f>IFERROR(_xlfn.XLOOKUP(Table1[[#This Row],[Manager ID]],MANAGERS!A:A,MANAGERS!B:B),"Not Found")</f>
        <v>Manager_7</v>
      </c>
    </row>
    <row r="5000" spans="1:37" x14ac:dyDescent="0.2">
      <c r="A5000" t="s">
        <v>2291</v>
      </c>
      <c r="B5000" t="s">
        <v>85</v>
      </c>
      <c r="C5000" t="s">
        <v>21</v>
      </c>
      <c r="D5000" t="s">
        <v>46</v>
      </c>
      <c r="E5000" t="s">
        <v>65</v>
      </c>
      <c r="F5000" s="1">
        <v>45434</v>
      </c>
      <c r="G5000" s="1">
        <v>40259</v>
      </c>
      <c r="H5000">
        <v>25125</v>
      </c>
      <c r="I5000">
        <v>6395</v>
      </c>
      <c r="J5000">
        <v>84</v>
      </c>
      <c r="K5000">
        <v>51</v>
      </c>
      <c r="L5000" t="s">
        <v>23</v>
      </c>
      <c r="M5000">
        <v>117</v>
      </c>
      <c r="N5000">
        <f>Table1[[#This Row],[Basic Salary]]+Table1[[#This Row],[Bonus]]</f>
        <v>31520</v>
      </c>
      <c r="O5000" s="2">
        <f>Table1[[#This Row],[Bonus]]/Table1[[#This Row],[Basic Salary]]</f>
        <v>0.25452736318407959</v>
      </c>
      <c r="P5000">
        <f ca="1">DATEDIF(Table1[[#This Row],[Date of Birth]],TODAY(),"Y")</f>
        <v>16</v>
      </c>
      <c r="Q5000">
        <f ca="1">DATEDIF(Table1[[#This Row],[Joining Date]],TODAY(),"Y")</f>
        <v>2</v>
      </c>
      <c r="R5000" t="str">
        <f ca="1">IF(YEAR(Table1[[#This Row],[Joining Date]])=YEAR(TODAY()),"Yes","No")</f>
        <v>No</v>
      </c>
      <c r="S5000" t="str">
        <f ca="1">IF(Table1[[#This Row],[Experience]]&gt;5,"Yes","No")</f>
        <v>No</v>
      </c>
      <c r="T5000" t="str">
        <f>TEXT(Table1[[#This Row],[Joining Date]],"mmmm")</f>
        <v>May</v>
      </c>
      <c r="U5000" t="str">
        <f>TEXT(Table1[[#This Row],[Joining Date]],"yyyy")</f>
        <v>2024</v>
      </c>
      <c r="V5000" s="5">
        <f ca="1">TODAY()-Table1[[#This Row],[Joining Date]]</f>
        <v>805</v>
      </c>
      <c r="W5000" t="str">
        <f>LEFT(Table1[[#This Row],[Employee Name]],FIND(" ",Table1[[#This Row],[Employee Name]])-1)</f>
        <v>Pooja</v>
      </c>
      <c r="X5000" t="str">
        <f>RIGHT(Table1[[#This Row],[Employee Name]],LEN(Table1[[#This Row],[Employee Name]])-FIND(" ",Table1[[#This Row],[Employee Name]]))</f>
        <v>Das</v>
      </c>
      <c r="Y5000" t="str">
        <f>Table1[[#This Row],[Department]]&amp;"-"&amp;Table1[[#This Row],[Employee ID]]</f>
        <v>Support-E02235</v>
      </c>
      <c r="Z5000" t="str">
        <f>LEFT(Table1[[#This Row],[Department]],3)</f>
        <v>Sup</v>
      </c>
      <c r="AA5000" t="str">
        <f>_xlfn.XLOOKUP(Table1[[#This Row],[Manager ID]],MANAGERS!A:A,MANAGERS!B:B)</f>
        <v>Manager_17</v>
      </c>
      <c r="AB5000" t="str" cm="1">
        <f t="array" ref="AB5000">_xlfn.XLOOKUP(Table1[[#This Row],[Manager ID]],Table2[[#All],[Manager ID]],Table2[[#All],[Department Head]])</f>
        <v>Finance</v>
      </c>
      <c r="AC5000" s="2">
        <f>_xlfn.XLOOKUP(Table1[[#This Row],[City]],L:L,O:O)</f>
        <v>0.23486488519629886</v>
      </c>
      <c r="AD5000" t="str" cm="1">
        <f t="array" ref="AD5000">_xlfn.IFS(Table1[[#This Row],[Performance Score]]&gt;=90,"Excellent",Table1[[#This Row],[Performance Score]]&gt;=75,"Good",Table1[[#This Row],[Performance Score]]&gt;=60,"Average",Table1[[#This Row],[Performance Score]]&lt;=60,"Need Improvement")</f>
        <v>Need Improvement</v>
      </c>
      <c r="AE5000" t="str">
        <f>IF(AND(Table1[[#This Row],[Attendance %]]&gt;=80,(Table1[[#This Row],[Performance Score]]&gt;=80)),"Eligible","Not Eligible")</f>
        <v>Not Eligible</v>
      </c>
      <c r="AF5000" t="str">
        <f>IF(Table1[[#This Row],[Performance Score]]&gt;=80,"High Performer","Low Performer")</f>
        <v>Low Performer</v>
      </c>
      <c r="AG5000" t="str" cm="1">
        <f t="array" aca="1" ref="AG5000" ca="1">_xlfn.IFS(Table1[[#This Row],[Experience]]&lt;=3,"Junior",Table1[[#This Row],[Experience]]&lt;=7,"Mid Level",Table1[[#This Row],[Experience]]&gt;=7,"Senior")</f>
        <v>Junior</v>
      </c>
      <c r="AH5000" t="str">
        <f>IF(Table1[[#This Row],[Attendance %]]&gt;75,"OK","Below 75")</f>
        <v>OK</v>
      </c>
      <c r="AI5000" t="b">
        <f>ISBLANK(Table1[[#This Row],[Employee ID]])</f>
        <v>0</v>
      </c>
      <c r="AJ5000" t="b">
        <f>ISNUMBER(Table1[[#This Row],[Total Salary  ]])</f>
        <v>1</v>
      </c>
      <c r="AK5000" t="str">
        <f>IFERROR(_xlfn.XLOOKUP(Table1[[#This Row],[Manager ID]],MANAGERS!A:A,MANAGERS!B:B),"Not Found")</f>
        <v>Manager_17</v>
      </c>
    </row>
    <row r="5001" spans="1:37" x14ac:dyDescent="0.2">
      <c r="A5001" t="s">
        <v>3824</v>
      </c>
      <c r="B5001" t="s">
        <v>36</v>
      </c>
      <c r="C5001" t="s">
        <v>15</v>
      </c>
      <c r="D5001" t="s">
        <v>16</v>
      </c>
      <c r="E5001" t="s">
        <v>51</v>
      </c>
      <c r="F5001" s="1">
        <v>46004</v>
      </c>
      <c r="G5001" s="1">
        <v>34568</v>
      </c>
      <c r="H5001">
        <v>25573</v>
      </c>
      <c r="I5001">
        <v>5720</v>
      </c>
      <c r="J5001">
        <v>78</v>
      </c>
      <c r="K5001">
        <v>48</v>
      </c>
      <c r="L5001" t="s">
        <v>37</v>
      </c>
      <c r="M5001">
        <v>103</v>
      </c>
      <c r="N5001">
        <f>Table1[[#This Row],[Basic Salary]]+Table1[[#This Row],[Bonus]]</f>
        <v>31293</v>
      </c>
      <c r="O5001" s="2">
        <f>Table1[[#This Row],[Bonus]]/Table1[[#This Row],[Basic Salary]]</f>
        <v>0.22367340554491064</v>
      </c>
      <c r="P5001">
        <f ca="1">DATEDIF(Table1[[#This Row],[Date of Birth]],TODAY(),"Y")</f>
        <v>31</v>
      </c>
      <c r="Q5001">
        <f ca="1">DATEDIF(Table1[[#This Row],[Joining Date]],TODAY(),"Y")</f>
        <v>0</v>
      </c>
      <c r="R5001" t="str">
        <f ca="1">IF(YEAR(Table1[[#This Row],[Joining Date]])=YEAR(TODAY()),"Yes","No")</f>
        <v>No</v>
      </c>
      <c r="S5001" t="str">
        <f ca="1">IF(Table1[[#This Row],[Experience]]&gt;5,"Yes","No")</f>
        <v>No</v>
      </c>
      <c r="T5001" t="str">
        <f>TEXT(Table1[[#This Row],[Joining Date]],"mmmm")</f>
        <v>December</v>
      </c>
      <c r="U5001" t="str">
        <f>TEXT(Table1[[#This Row],[Joining Date]],"yyyy")</f>
        <v>2025</v>
      </c>
      <c r="V5001" s="5">
        <f ca="1">TODAY()-Table1[[#This Row],[Joining Date]]</f>
        <v>235</v>
      </c>
      <c r="W5001" t="str">
        <f>LEFT(Table1[[#This Row],[Employee Name]],FIND(" ",Table1[[#This Row],[Employee Name]])-1)</f>
        <v>Meera</v>
      </c>
      <c r="X5001" t="str">
        <f>RIGHT(Table1[[#This Row],[Employee Name]],LEN(Table1[[#This Row],[Employee Name]])-FIND(" ",Table1[[#This Row],[Employee Name]]))</f>
        <v>Joshi</v>
      </c>
      <c r="Y5001" t="str">
        <f>Table1[[#This Row],[Department]]&amp;"-"&amp;Table1[[#This Row],[Employee ID]]</f>
        <v>HR-E03768</v>
      </c>
      <c r="Z5001" t="str">
        <f>LEFT(Table1[[#This Row],[Department]],3)</f>
        <v>HR</v>
      </c>
      <c r="AA5001" t="str">
        <f>_xlfn.XLOOKUP(Table1[[#This Row],[Manager ID]],MANAGERS!A:A,MANAGERS!B:B)</f>
        <v>Manager_3</v>
      </c>
      <c r="AB5001" t="str" cm="1">
        <f t="array" ref="AB5001">_xlfn.XLOOKUP(Table1[[#This Row],[Manager ID]],Table2[[#All],[Manager ID]],Table2[[#All],[Department Head]])</f>
        <v>IT</v>
      </c>
      <c r="AC5001" s="2">
        <f>_xlfn.XLOOKUP(Table1[[#This Row],[City]],L:L,O:O)</f>
        <v>0.24036902712549932</v>
      </c>
      <c r="AD5001" t="str" cm="1">
        <f t="array" ref="AD5001">_xlfn.IFS(Table1[[#This Row],[Performance Score]]&gt;=90,"Excellent",Table1[[#This Row],[Performance Score]]&gt;=75,"Good",Table1[[#This Row],[Performance Score]]&gt;=60,"Average",Table1[[#This Row],[Performance Score]]&lt;=60,"Need Improvement")</f>
        <v>Need Improvement</v>
      </c>
      <c r="AE5001" t="str">
        <f>IF(AND(Table1[[#This Row],[Attendance %]]&gt;=80,(Table1[[#This Row],[Performance Score]]&gt;=80)),"Eligible","Not Eligible")</f>
        <v>Not Eligible</v>
      </c>
      <c r="AF5001" t="str">
        <f>IF(Table1[[#This Row],[Performance Score]]&gt;=80,"High Performer","Low Performer")</f>
        <v>Low Performer</v>
      </c>
      <c r="AG5001" t="str" cm="1">
        <f t="array" aca="1" ref="AG5001" ca="1">_xlfn.IFS(Table1[[#This Row],[Experience]]&lt;=3,"Junior",Table1[[#This Row],[Experience]]&lt;=7,"Mid Level",Table1[[#This Row],[Experience]]&gt;=7,"Senior")</f>
        <v>Junior</v>
      </c>
      <c r="AH5001" t="str">
        <f>IF(Table1[[#This Row],[Attendance %]]&gt;75,"OK","Below 75")</f>
        <v>OK</v>
      </c>
      <c r="AI5001" t="b">
        <f>ISBLANK(Table1[[#This Row],[Employee ID]])</f>
        <v>0</v>
      </c>
      <c r="AJ5001" t="b">
        <f>ISNUMBER(Table1[[#This Row],[Total Salary  ]])</f>
        <v>1</v>
      </c>
      <c r="AK5001" t="str">
        <f>IFERROR(_xlfn.XLOOKUP(Table1[[#This Row],[Manager ID]],MANAGERS!A:A,MANAGERS!B:B),"Not Found")</f>
        <v>Manager_3</v>
      </c>
    </row>
  </sheetData>
  <conditionalFormatting sqref="A1:A1048576">
    <cfRule type="duplicateValues" dxfId="5" priority="1" stopIfTrue="1"/>
  </conditionalFormatting>
  <conditionalFormatting sqref="A2:AK5001">
    <cfRule type="expression" dxfId="4" priority="7">
      <formula>$J2&lt;75</formula>
    </cfRule>
  </conditionalFormatting>
  <conditionalFormatting sqref="K1:K1048576">
    <cfRule type="top10" dxfId="3" priority="3" bottom="1" rank="10"/>
  </conditionalFormatting>
  <conditionalFormatting sqref="N1:N1048576">
    <cfRule type="colorScale" priority="2">
      <colorScale>
        <cfvo type="min"/>
        <cfvo type="percentile" val="50"/>
        <cfvo type="max"/>
        <color rgb="FFC00000"/>
        <color rgb="FFFFFF00"/>
        <color rgb="FF00B050"/>
      </colorScale>
    </cfRule>
    <cfRule type="top10" dxfId="2" priority="4" rank="10"/>
    <cfRule type="top10" dxfId="1" priority="5" rank="10"/>
    <cfRule type="top10" dxfId="0" priority="6" rank="10"/>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44F01-530B-4440-98C8-B613EE883C8F}">
  <dimension ref="A1:D22"/>
  <sheetViews>
    <sheetView workbookViewId="0">
      <selection activeCell="E11" sqref="E11"/>
    </sheetView>
  </sheetViews>
  <sheetFormatPr baseColWidth="10" defaultColWidth="8.83203125" defaultRowHeight="15" x14ac:dyDescent="0.2"/>
  <cols>
    <col min="1" max="1" width="12.6640625" bestFit="1" customWidth="1"/>
    <col min="2" max="2" width="11.5" customWidth="1"/>
    <col min="4" max="4" width="19.1640625" bestFit="1" customWidth="1"/>
    <col min="5" max="5" width="21.5" bestFit="1" customWidth="1"/>
    <col min="7" max="7" width="42.1640625" bestFit="1" customWidth="1"/>
  </cols>
  <sheetData>
    <row r="1" spans="1:4" x14ac:dyDescent="0.2">
      <c r="A1" s="11" t="s">
        <v>5084</v>
      </c>
      <c r="B1" s="11" t="s">
        <v>5085</v>
      </c>
    </row>
    <row r="2" spans="1:4" x14ac:dyDescent="0.2">
      <c r="A2">
        <f>MAX(EMPLOYEES!N2:N5001)</f>
        <v>148902</v>
      </c>
      <c r="B2">
        <f>MIN(EMPLOYEES!N2:N5001)</f>
        <v>31293</v>
      </c>
    </row>
    <row r="14" spans="1:4" x14ac:dyDescent="0.2">
      <c r="B14" t="s">
        <v>5122</v>
      </c>
      <c r="C14" s="3" t="s">
        <v>5080</v>
      </c>
      <c r="D14" t="s">
        <v>5086</v>
      </c>
    </row>
    <row r="15" spans="1:4" x14ac:dyDescent="0.2">
      <c r="C15" s="4" t="s">
        <v>25</v>
      </c>
      <c r="D15">
        <v>88671.965325936195</v>
      </c>
    </row>
    <row r="16" spans="1:4" x14ac:dyDescent="0.2">
      <c r="C16" s="4" t="s">
        <v>16</v>
      </c>
      <c r="D16">
        <v>90276.767123287675</v>
      </c>
    </row>
    <row r="17" spans="3:4" x14ac:dyDescent="0.2">
      <c r="C17" s="4" t="s">
        <v>40</v>
      </c>
      <c r="D17">
        <v>90658.685210312076</v>
      </c>
    </row>
    <row r="18" spans="3:4" x14ac:dyDescent="0.2">
      <c r="C18" s="4" t="s">
        <v>33</v>
      </c>
      <c r="D18">
        <v>90699.375917767989</v>
      </c>
    </row>
    <row r="19" spans="3:4" x14ac:dyDescent="0.2">
      <c r="C19" s="4" t="s">
        <v>43</v>
      </c>
      <c r="D19">
        <v>91192.572453371598</v>
      </c>
    </row>
    <row r="20" spans="3:4" x14ac:dyDescent="0.2">
      <c r="C20" s="4" t="s">
        <v>81</v>
      </c>
      <c r="D20">
        <v>92058.726158038146</v>
      </c>
    </row>
    <row r="21" spans="3:4" x14ac:dyDescent="0.2">
      <c r="C21" s="4" t="s">
        <v>46</v>
      </c>
      <c r="D21">
        <v>89987.434285714291</v>
      </c>
    </row>
    <row r="22" spans="3:4" x14ac:dyDescent="0.2">
      <c r="C22" s="4" t="s">
        <v>5081</v>
      </c>
      <c r="D22">
        <v>90507.956999999995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90A2F-2EFE-4C7C-8308-8EFA1C3E048D}">
  <dimension ref="C3:AB24"/>
  <sheetViews>
    <sheetView topLeftCell="P1" workbookViewId="0">
      <selection activeCell="Y7" sqref="Y7"/>
    </sheetView>
  </sheetViews>
  <sheetFormatPr baseColWidth="10" defaultColWidth="8.83203125" defaultRowHeight="15" x14ac:dyDescent="0.2"/>
  <cols>
    <col min="1" max="1" width="12.5" bestFit="1" customWidth="1"/>
    <col min="2" max="2" width="19.6640625" bestFit="1" customWidth="1"/>
    <col min="3" max="3" width="12.1640625" bestFit="1" customWidth="1"/>
    <col min="4" max="4" width="17.5" bestFit="1" customWidth="1"/>
    <col min="6" max="6" width="12.5" bestFit="1" customWidth="1"/>
    <col min="7" max="7" width="21.5" bestFit="1" customWidth="1"/>
    <col min="9" max="9" width="12.1640625" bestFit="1" customWidth="1"/>
    <col min="10" max="10" width="19.1640625" bestFit="1" customWidth="1"/>
    <col min="11" max="11" width="19.6640625" bestFit="1" customWidth="1"/>
    <col min="13" max="13" width="12.1640625" bestFit="1" customWidth="1"/>
    <col min="14" max="14" width="17.5" bestFit="1" customWidth="1"/>
    <col min="15" max="15" width="18.83203125" bestFit="1" customWidth="1"/>
    <col min="17" max="17" width="15.6640625" bestFit="1" customWidth="1"/>
    <col min="18" max="18" width="16.83203125" bestFit="1" customWidth="1"/>
    <col min="19" max="19" width="12.5" bestFit="1" customWidth="1"/>
    <col min="20" max="20" width="18.1640625" bestFit="1" customWidth="1"/>
    <col min="23" max="23" width="12.1640625" bestFit="1" customWidth="1"/>
    <col min="24" max="24" width="16.83203125" bestFit="1" customWidth="1"/>
    <col min="25" max="25" width="22.5" bestFit="1" customWidth="1"/>
    <col min="26" max="26" width="19.33203125" bestFit="1" customWidth="1"/>
    <col min="27" max="27" width="12.5" bestFit="1" customWidth="1"/>
    <col min="28" max="28" width="22.5" bestFit="1" customWidth="1"/>
  </cols>
  <sheetData>
    <row r="3" spans="3:28" x14ac:dyDescent="0.2">
      <c r="C3" s="3" t="s">
        <v>5080</v>
      </c>
      <c r="D3" t="s">
        <v>5109</v>
      </c>
      <c r="I3" s="3" t="s">
        <v>5080</v>
      </c>
      <c r="J3" s="6" t="s">
        <v>5086</v>
      </c>
      <c r="M3" s="7" t="s">
        <v>5080</v>
      </c>
      <c r="N3" s="5" t="s">
        <v>5109</v>
      </c>
      <c r="Q3" s="3" t="s">
        <v>5080</v>
      </c>
      <c r="R3" t="s">
        <v>5114</v>
      </c>
      <c r="W3" s="3" t="s">
        <v>5080</v>
      </c>
      <c r="X3" t="s">
        <v>5118</v>
      </c>
    </row>
    <row r="4" spans="3:28" x14ac:dyDescent="0.2">
      <c r="C4" s="4" t="s">
        <v>25</v>
      </c>
      <c r="D4">
        <v>721</v>
      </c>
      <c r="I4" s="4" t="s">
        <v>25</v>
      </c>
      <c r="J4" s="6">
        <v>88671.965325936195</v>
      </c>
      <c r="M4" s="8" t="s">
        <v>37</v>
      </c>
      <c r="N4" s="5">
        <v>749</v>
      </c>
      <c r="Q4" s="4" t="s">
        <v>5110</v>
      </c>
      <c r="R4">
        <v>1219</v>
      </c>
      <c r="W4" s="4" t="s">
        <v>5115</v>
      </c>
      <c r="X4">
        <v>1592</v>
      </c>
      <c r="AA4" s="3" t="s">
        <v>5080</v>
      </c>
      <c r="AB4" t="s">
        <v>5119</v>
      </c>
    </row>
    <row r="5" spans="3:28" x14ac:dyDescent="0.2">
      <c r="C5" s="4" t="s">
        <v>16</v>
      </c>
      <c r="D5">
        <v>730</v>
      </c>
      <c r="I5" s="4" t="s">
        <v>16</v>
      </c>
      <c r="J5" s="6">
        <v>90276.767123287675</v>
      </c>
      <c r="M5" s="8" t="s">
        <v>31</v>
      </c>
      <c r="N5" s="5">
        <v>705</v>
      </c>
      <c r="Q5" s="4" t="s">
        <v>5111</v>
      </c>
      <c r="R5">
        <v>888</v>
      </c>
      <c r="W5" s="4" t="s">
        <v>5116</v>
      </c>
      <c r="X5">
        <v>1817</v>
      </c>
      <c r="AA5" s="4" t="s">
        <v>25</v>
      </c>
      <c r="AB5" s="6">
        <v>79.852981969486819</v>
      </c>
    </row>
    <row r="6" spans="3:28" x14ac:dyDescent="0.2">
      <c r="C6" s="4" t="s">
        <v>40</v>
      </c>
      <c r="D6">
        <v>737</v>
      </c>
      <c r="I6" s="4" t="s">
        <v>40</v>
      </c>
      <c r="J6" s="6">
        <v>90658.685210312076</v>
      </c>
      <c r="M6" s="8" t="s">
        <v>23</v>
      </c>
      <c r="N6" s="5">
        <v>703</v>
      </c>
      <c r="Q6" s="4" t="s">
        <v>5112</v>
      </c>
      <c r="R6">
        <v>1273</v>
      </c>
      <c r="W6" s="4" t="s">
        <v>5117</v>
      </c>
      <c r="X6">
        <v>1591</v>
      </c>
      <c r="AA6" s="4" t="s">
        <v>16</v>
      </c>
      <c r="AB6" s="6">
        <v>79.987671232876707</v>
      </c>
    </row>
    <row r="7" spans="3:28" x14ac:dyDescent="0.2">
      <c r="C7" s="4" t="s">
        <v>33</v>
      </c>
      <c r="D7">
        <v>681</v>
      </c>
      <c r="I7" s="4" t="s">
        <v>33</v>
      </c>
      <c r="J7" s="6">
        <v>90699.375917767989</v>
      </c>
      <c r="M7" s="8" t="s">
        <v>53</v>
      </c>
      <c r="N7" s="5">
        <v>665</v>
      </c>
      <c r="Q7" s="4" t="s">
        <v>5113</v>
      </c>
      <c r="R7">
        <v>1620</v>
      </c>
      <c r="W7" s="4" t="s">
        <v>5081</v>
      </c>
      <c r="X7">
        <v>5000</v>
      </c>
      <c r="AA7" s="4" t="s">
        <v>40</v>
      </c>
      <c r="AB7" s="6">
        <v>80.150610583446408</v>
      </c>
    </row>
    <row r="8" spans="3:28" x14ac:dyDescent="0.2">
      <c r="C8" s="4" t="s">
        <v>43</v>
      </c>
      <c r="D8">
        <v>697</v>
      </c>
      <c r="I8" s="4" t="s">
        <v>43</v>
      </c>
      <c r="J8" s="6">
        <v>91192.572453371598</v>
      </c>
      <c r="M8" s="8" t="s">
        <v>34</v>
      </c>
      <c r="N8" s="5">
        <v>737</v>
      </c>
      <c r="Q8" s="4" t="s">
        <v>5081</v>
      </c>
      <c r="R8">
        <v>5000</v>
      </c>
      <c r="AA8" s="4" t="s">
        <v>33</v>
      </c>
      <c r="AB8" s="6">
        <v>80.102790014684288</v>
      </c>
    </row>
    <row r="9" spans="3:28" x14ac:dyDescent="0.2">
      <c r="C9" s="4" t="s">
        <v>81</v>
      </c>
      <c r="D9">
        <v>734</v>
      </c>
      <c r="I9" s="4" t="s">
        <v>81</v>
      </c>
      <c r="J9" s="6">
        <v>92058.726158038146</v>
      </c>
      <c r="M9" s="8" t="s">
        <v>27</v>
      </c>
      <c r="N9" s="5">
        <v>720</v>
      </c>
      <c r="AA9" s="4" t="s">
        <v>43</v>
      </c>
      <c r="AB9" s="6">
        <v>79.638450502152082</v>
      </c>
    </row>
    <row r="10" spans="3:28" x14ac:dyDescent="0.2">
      <c r="C10" s="4" t="s">
        <v>46</v>
      </c>
      <c r="D10">
        <v>700</v>
      </c>
      <c r="I10" s="4" t="s">
        <v>46</v>
      </c>
      <c r="J10" s="6">
        <v>89987.434285714291</v>
      </c>
      <c r="M10" s="8" t="s">
        <v>18</v>
      </c>
      <c r="N10" s="5">
        <v>721</v>
      </c>
      <c r="AA10" s="4" t="s">
        <v>81</v>
      </c>
      <c r="AB10" s="6">
        <v>79.975476839237061</v>
      </c>
    </row>
    <row r="11" spans="3:28" x14ac:dyDescent="0.2">
      <c r="C11" s="4" t="s">
        <v>5081</v>
      </c>
      <c r="D11">
        <v>5000</v>
      </c>
      <c r="I11" s="4" t="s">
        <v>5081</v>
      </c>
      <c r="J11" s="6">
        <v>90507.956999999995</v>
      </c>
      <c r="M11" s="8" t="s">
        <v>5081</v>
      </c>
      <c r="N11" s="5">
        <v>5000</v>
      </c>
      <c r="AA11" s="4" t="s">
        <v>46</v>
      </c>
      <c r="AB11" s="6">
        <v>79.015714285714282</v>
      </c>
    </row>
    <row r="12" spans="3:28" x14ac:dyDescent="0.2">
      <c r="AA12" s="4" t="s">
        <v>5081</v>
      </c>
      <c r="AB12" s="6">
        <v>79.821399999999997</v>
      </c>
    </row>
    <row r="24" spans="7:7" x14ac:dyDescent="0.2">
      <c r="G24" t="s">
        <v>5120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B763-7A1A-B545-93F2-2163E7563568}">
  <dimension ref="A1:AD16"/>
  <sheetViews>
    <sheetView tabSelected="1" topLeftCell="A4" zoomScale="91" zoomScaleNormal="100" workbookViewId="0">
      <selection sqref="A1:AD3"/>
    </sheetView>
  </sheetViews>
  <sheetFormatPr baseColWidth="10" defaultRowHeight="15" x14ac:dyDescent="0.2"/>
  <cols>
    <col min="30" max="30" width="11.1640625" bestFit="1" customWidth="1"/>
  </cols>
  <sheetData>
    <row r="1" spans="1:30" ht="15" customHeight="1" x14ac:dyDescent="0.2">
      <c r="A1" s="12" t="s">
        <v>5121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row>
    <row r="2" spans="1:30" ht="15" customHeight="1" x14ac:dyDescent="0.2">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row>
    <row r="3" spans="1:30" ht="15" customHeight="1" x14ac:dyDescent="0.2">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row>
    <row r="12" spans="1:30" x14ac:dyDescent="0.2">
      <c r="AD12">
        <f>COUNTA(Table1[Employee ID])</f>
        <v>5000</v>
      </c>
    </row>
    <row r="13" spans="1:30" x14ac:dyDescent="0.2">
      <c r="AD13" s="9">
        <f>AVERAGE(Table1[[Total Salary  ]])</f>
        <v>90507.956999999995</v>
      </c>
    </row>
    <row r="14" spans="1:30" x14ac:dyDescent="0.2">
      <c r="AD14" s="10">
        <f>MAX(Table1[[Total Salary  ]])</f>
        <v>148902</v>
      </c>
    </row>
    <row r="15" spans="1:30" x14ac:dyDescent="0.2">
      <c r="AD15" s="10">
        <f>MIN(Table1[[Total Salary  ]])</f>
        <v>31293</v>
      </c>
    </row>
    <row r="16" spans="1:30" x14ac:dyDescent="0.2">
      <c r="AD16">
        <f>AVERAGE(EMPLOYEES!J:J)</f>
        <v>79.821399999999997</v>
      </c>
    </row>
  </sheetData>
  <mergeCells count="1">
    <mergeCell ref="A1:A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election activeCell="F6" sqref="F6"/>
    </sheetView>
  </sheetViews>
  <sheetFormatPr baseColWidth="10" defaultColWidth="8.83203125" defaultRowHeight="15" x14ac:dyDescent="0.2"/>
  <cols>
    <col min="1" max="1" width="12.6640625" customWidth="1"/>
    <col min="2" max="2" width="15.83203125" customWidth="1"/>
    <col min="3" max="3" width="17.83203125" customWidth="1"/>
  </cols>
  <sheetData>
    <row r="1" spans="1:3" x14ac:dyDescent="0.2">
      <c r="A1" t="s">
        <v>12</v>
      </c>
      <c r="B1" t="s">
        <v>5057</v>
      </c>
      <c r="C1" t="s">
        <v>5058</v>
      </c>
    </row>
    <row r="2" spans="1:3" x14ac:dyDescent="0.2">
      <c r="A2">
        <v>101</v>
      </c>
      <c r="B2" t="s">
        <v>5059</v>
      </c>
      <c r="C2" t="s">
        <v>46</v>
      </c>
    </row>
    <row r="3" spans="1:3" x14ac:dyDescent="0.2">
      <c r="A3">
        <v>102</v>
      </c>
      <c r="B3" t="s">
        <v>5060</v>
      </c>
      <c r="C3" t="s">
        <v>81</v>
      </c>
    </row>
    <row r="4" spans="1:3" x14ac:dyDescent="0.2">
      <c r="A4">
        <v>103</v>
      </c>
      <c r="B4" t="s">
        <v>5061</v>
      </c>
      <c r="C4" t="s">
        <v>40</v>
      </c>
    </row>
    <row r="5" spans="1:3" x14ac:dyDescent="0.2">
      <c r="A5">
        <v>104</v>
      </c>
      <c r="B5" t="s">
        <v>5062</v>
      </c>
      <c r="C5" t="s">
        <v>25</v>
      </c>
    </row>
    <row r="6" spans="1:3" x14ac:dyDescent="0.2">
      <c r="A6">
        <v>105</v>
      </c>
      <c r="B6" t="s">
        <v>5063</v>
      </c>
      <c r="C6" t="s">
        <v>81</v>
      </c>
    </row>
    <row r="7" spans="1:3" x14ac:dyDescent="0.2">
      <c r="A7">
        <v>106</v>
      </c>
      <c r="B7" t="s">
        <v>5064</v>
      </c>
      <c r="C7" t="s">
        <v>16</v>
      </c>
    </row>
    <row r="8" spans="1:3" x14ac:dyDescent="0.2">
      <c r="A8">
        <v>107</v>
      </c>
      <c r="B8" t="s">
        <v>5065</v>
      </c>
      <c r="C8" t="s">
        <v>43</v>
      </c>
    </row>
    <row r="9" spans="1:3" x14ac:dyDescent="0.2">
      <c r="A9">
        <v>108</v>
      </c>
      <c r="B9" t="s">
        <v>5066</v>
      </c>
      <c r="C9" t="s">
        <v>81</v>
      </c>
    </row>
    <row r="10" spans="1:3" x14ac:dyDescent="0.2">
      <c r="A10">
        <v>109</v>
      </c>
      <c r="B10" t="s">
        <v>5067</v>
      </c>
      <c r="C10" t="s">
        <v>81</v>
      </c>
    </row>
    <row r="11" spans="1:3" x14ac:dyDescent="0.2">
      <c r="A11">
        <v>110</v>
      </c>
      <c r="B11" t="s">
        <v>5068</v>
      </c>
      <c r="C11" t="s">
        <v>16</v>
      </c>
    </row>
    <row r="12" spans="1:3" x14ac:dyDescent="0.2">
      <c r="A12">
        <v>111</v>
      </c>
      <c r="B12" t="s">
        <v>5069</v>
      </c>
      <c r="C12" t="s">
        <v>33</v>
      </c>
    </row>
    <row r="13" spans="1:3" x14ac:dyDescent="0.2">
      <c r="A13">
        <v>112</v>
      </c>
      <c r="B13" t="s">
        <v>5070</v>
      </c>
      <c r="C13" t="s">
        <v>33</v>
      </c>
    </row>
    <row r="14" spans="1:3" x14ac:dyDescent="0.2">
      <c r="A14">
        <v>113</v>
      </c>
      <c r="B14" t="s">
        <v>5071</v>
      </c>
      <c r="C14" t="s">
        <v>16</v>
      </c>
    </row>
    <row r="15" spans="1:3" x14ac:dyDescent="0.2">
      <c r="A15">
        <v>114</v>
      </c>
      <c r="B15" t="s">
        <v>5072</v>
      </c>
      <c r="C15" t="s">
        <v>33</v>
      </c>
    </row>
    <row r="16" spans="1:3" x14ac:dyDescent="0.2">
      <c r="A16">
        <v>115</v>
      </c>
      <c r="B16" t="s">
        <v>5073</v>
      </c>
      <c r="C16" t="s">
        <v>46</v>
      </c>
    </row>
    <row r="17" spans="1:3" x14ac:dyDescent="0.2">
      <c r="A17">
        <v>116</v>
      </c>
      <c r="B17" t="s">
        <v>5074</v>
      </c>
      <c r="C17" t="s">
        <v>81</v>
      </c>
    </row>
    <row r="18" spans="1:3" x14ac:dyDescent="0.2">
      <c r="A18">
        <v>117</v>
      </c>
      <c r="B18" t="s">
        <v>5075</v>
      </c>
      <c r="C18" t="s">
        <v>25</v>
      </c>
    </row>
    <row r="19" spans="1:3" x14ac:dyDescent="0.2">
      <c r="A19">
        <v>118</v>
      </c>
      <c r="B19" t="s">
        <v>5076</v>
      </c>
      <c r="C19" t="s">
        <v>46</v>
      </c>
    </row>
    <row r="20" spans="1:3" x14ac:dyDescent="0.2">
      <c r="A20">
        <v>119</v>
      </c>
      <c r="B20" t="s">
        <v>5077</v>
      </c>
      <c r="C20" t="s">
        <v>46</v>
      </c>
    </row>
    <row r="21" spans="1:3" x14ac:dyDescent="0.2">
      <c r="A21">
        <v>120</v>
      </c>
      <c r="B21" t="s">
        <v>5078</v>
      </c>
      <c r="C21" t="s">
        <v>43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J34" sqref="J34"/>
    </sheetView>
  </sheetViews>
  <sheetFormatPr baseColWidth="10" defaultColWidth="8.83203125" defaultRowHeight="15" x14ac:dyDescent="0.2"/>
  <cols>
    <col min="2" max="2" width="10" customWidth="1"/>
  </cols>
  <sheetData>
    <row r="1" spans="1:2" x14ac:dyDescent="0.2">
      <c r="A1" t="s">
        <v>11</v>
      </c>
      <c r="B1" t="s">
        <v>5079</v>
      </c>
    </row>
    <row r="2" spans="1:2" x14ac:dyDescent="0.2">
      <c r="A2" t="s">
        <v>53</v>
      </c>
      <c r="B2">
        <v>5</v>
      </c>
    </row>
    <row r="3" spans="1:2" x14ac:dyDescent="0.2">
      <c r="A3" t="s">
        <v>37</v>
      </c>
      <c r="B3">
        <v>7</v>
      </c>
    </row>
    <row r="4" spans="1:2" x14ac:dyDescent="0.2">
      <c r="A4" t="s">
        <v>31</v>
      </c>
      <c r="B4">
        <v>6</v>
      </c>
    </row>
    <row r="5" spans="1:2" x14ac:dyDescent="0.2">
      <c r="A5" t="s">
        <v>27</v>
      </c>
      <c r="B5">
        <v>8</v>
      </c>
    </row>
    <row r="6" spans="1:2" x14ac:dyDescent="0.2">
      <c r="A6" t="s">
        <v>23</v>
      </c>
      <c r="B6">
        <v>4</v>
      </c>
    </row>
    <row r="7" spans="1:2" x14ac:dyDescent="0.2">
      <c r="A7" t="s">
        <v>18</v>
      </c>
      <c r="B7">
        <v>6</v>
      </c>
    </row>
    <row r="8" spans="1:2" x14ac:dyDescent="0.2">
      <c r="A8" t="s">
        <v>34</v>
      </c>
      <c r="B8">
        <v>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EMPLOYEES</vt:lpstr>
      <vt:lpstr>ANSWERS</vt:lpstr>
      <vt:lpstr>PIVOT TABLES</vt:lpstr>
      <vt:lpstr>DASHBOARD</vt:lpstr>
      <vt:lpstr>MANAGERS</vt:lpstr>
      <vt:lpstr>CITY_BONUS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Durgam Thiru</cp:lastModifiedBy>
  <dcterms:created xsi:type="dcterms:W3CDTF">2026-06-09T08:55:20Z</dcterms:created>
  <dcterms:modified xsi:type="dcterms:W3CDTF">2026-08-05T03:12:53Z</dcterms:modified>
</cp:coreProperties>
</file>